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-repositories\TIMES-AFOLU\"/>
    </mc:Choice>
  </mc:AlternateContent>
  <xr:revisionPtr revIDLastSave="0" documentId="13_ncr:1_{5B69C8FB-921A-4E24-BB09-985970E3759C}" xr6:coauthVersionLast="47" xr6:coauthVersionMax="47" xr10:uidLastSave="{00000000-0000-0000-0000-000000000000}"/>
  <bookViews>
    <workbookView xWindow="28680" yWindow="-120" windowWidth="29040" windowHeight="15720" tabRatio="936" activeTab="3" xr2:uid="{12E2B75D-3F23-4767-9FD0-DE60188C1BB3}"/>
  </bookViews>
  <sheets>
    <sheet name="Intro" sheetId="1" r:id="rId1"/>
    <sheet name="Settings" sheetId="2" r:id="rId2"/>
    <sheet name="Lookup tables" sheetId="3" r:id="rId3"/>
    <sheet name="Fuel-Technology" sheetId="4" r:id="rId4"/>
    <sheet name="Crops" sheetId="5" r:id="rId5"/>
    <sheet name="CropsDemands" sheetId="6" r:id="rId6"/>
    <sheet name="Livestock" sheetId="7" r:id="rId7"/>
    <sheet name="Livestock Demand" sheetId="8" r:id="rId8"/>
    <sheet name="Forest" sheetId="9" r:id="rId9"/>
    <sheet name="Pasture" sheetId="13" r:id="rId10"/>
    <sheet name="PastureDemands" sheetId="14" r:id="rId11"/>
    <sheet name="MNR" sheetId="35" r:id="rId12"/>
    <sheet name="RemoveWhenLinked" sheetId="38" r:id="rId13"/>
    <sheet name="InputCritical-yearless" sheetId="30" r:id="rId14"/>
    <sheet name="Calc - Crops" sheetId="16" r:id="rId15"/>
    <sheet name="Calculations - livestock " sheetId="18" r:id="rId16"/>
    <sheet name="Calc - water" sheetId="22" r:id="rId17"/>
    <sheet name="Calc - forest biomass" sheetId="17" r:id="rId18"/>
    <sheet name="Calc - land emissions" sheetId="21" r:id="rId19"/>
    <sheet name="Calc - land area" sheetId="20" r:id="rId20"/>
    <sheet name="CalCommoditiesAFOLU" sheetId="23" r:id="rId21"/>
    <sheet name="DefaultAFOLU" sheetId="32" r:id="rId22"/>
    <sheet name="Irrigation shares" sheetId="28" r:id="rId23"/>
    <sheet name="Input data - Other" sheetId="37" r:id="rId24"/>
    <sheet name="Input data - emissions" sheetId="26" r:id="rId25"/>
    <sheet name="Input data - crops" sheetId="24" r:id="rId26"/>
    <sheet name="Input data - livestock" sheetId="27" r:id="rId27"/>
    <sheet name="Input data - water" sheetId="36" r:id="rId28"/>
    <sheet name="Input data - forest" sheetId="29" r:id="rId29"/>
    <sheet name="Input data - area" sheetId="25" r:id="rId30"/>
  </sheets>
  <definedNames>
    <definedName name="_xlnm._FilterDatabase" localSheetId="14" hidden="1">'Calc - Crops'!$A$3:$E$3</definedName>
    <definedName name="_xlnm._FilterDatabase" localSheetId="3" hidden="1">'Fuel-Technology'!$B$5:$F$5</definedName>
    <definedName name="_xlnm._FilterDatabase" localSheetId="25" hidden="1">'Input data - crops'!$A$4:$G$172</definedName>
    <definedName name="_xlnm._FilterDatabase" localSheetId="26" hidden="1">'Input data - livestock'!$B$6:$B$59</definedName>
    <definedName name="_xlnm._FilterDatabase" localSheetId="22" hidden="1">'Irrigation shares'!$B$6:$FQ$207</definedName>
    <definedName name="Climate">Settings!$C$10</definedName>
    <definedName name="Country">Settings!$C$7</definedName>
    <definedName name="Development_status">Settings!$C$9</definedName>
    <definedName name="Region">Settings!$C$8</definedName>
    <definedName name="Year">Settings!$C$6</definedName>
    <definedName name="Year1">Settings!$C$13</definedName>
    <definedName name="Year2">Settings!$C$14</definedName>
    <definedName name="Year3">Settings!$C$15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3" i="35" l="1"/>
  <c r="Q72" i="35"/>
  <c r="Q71" i="35"/>
  <c r="Q70" i="35"/>
  <c r="Q69" i="35"/>
  <c r="Q68" i="35"/>
  <c r="Q67" i="35"/>
  <c r="Q66" i="35"/>
  <c r="Q65" i="35"/>
  <c r="Q64" i="35"/>
  <c r="Q63" i="35"/>
  <c r="Q62" i="35"/>
  <c r="Q61" i="35"/>
  <c r="Q60" i="35"/>
  <c r="Q59" i="35"/>
  <c r="Q58" i="35"/>
  <c r="Q57" i="35"/>
  <c r="Q56" i="35"/>
  <c r="Q55" i="35"/>
  <c r="Q54" i="35"/>
  <c r="Q53" i="35"/>
  <c r="Q52" i="35"/>
  <c r="Q51" i="35"/>
  <c r="Q50" i="35"/>
  <c r="Q49" i="35"/>
  <c r="Q48" i="35"/>
  <c r="Q47" i="35"/>
  <c r="Q46" i="35"/>
  <c r="Q45" i="35"/>
  <c r="Q44" i="35"/>
  <c r="Q43" i="35"/>
  <c r="Q42" i="35"/>
  <c r="U43" i="35"/>
  <c r="U44" i="35"/>
  <c r="U45" i="35"/>
  <c r="U46" i="35"/>
  <c r="U47" i="35"/>
  <c r="U48" i="35"/>
  <c r="U49" i="35"/>
  <c r="U50" i="35"/>
  <c r="U51" i="35"/>
  <c r="U52" i="35"/>
  <c r="U53" i="35"/>
  <c r="U54" i="35"/>
  <c r="U55" i="35"/>
  <c r="U56" i="35"/>
  <c r="U57" i="35"/>
  <c r="U58" i="35"/>
  <c r="U59" i="35"/>
  <c r="U60" i="35"/>
  <c r="U61" i="35"/>
  <c r="U62" i="35"/>
  <c r="U63" i="35"/>
  <c r="U64" i="35"/>
  <c r="U65" i="35"/>
  <c r="U66" i="35"/>
  <c r="U67" i="35"/>
  <c r="U68" i="35"/>
  <c r="U69" i="35"/>
  <c r="U70" i="35"/>
  <c r="U71" i="35"/>
  <c r="U72" i="35"/>
  <c r="U73" i="35"/>
  <c r="U42" i="35"/>
  <c r="Q7" i="35"/>
  <c r="Q8" i="35"/>
  <c r="Q9" i="35"/>
  <c r="Q10" i="35"/>
  <c r="Q11" i="35"/>
  <c r="Q12" i="35"/>
  <c r="Q13" i="35"/>
  <c r="Q14" i="35"/>
  <c r="Q15" i="35"/>
  <c r="Q16" i="35"/>
  <c r="Q17" i="35"/>
  <c r="Q18" i="35"/>
  <c r="Q19" i="35"/>
  <c r="Q20" i="35"/>
  <c r="Q21" i="35"/>
  <c r="Q6" i="35"/>
  <c r="U7" i="35"/>
  <c r="U8" i="35"/>
  <c r="U9" i="35"/>
  <c r="U14" i="35"/>
  <c r="U15" i="35"/>
  <c r="U16" i="35"/>
  <c r="U17" i="35"/>
  <c r="U6" i="35"/>
  <c r="V6" i="35"/>
  <c r="V7" i="35"/>
  <c r="V8" i="35"/>
  <c r="V9" i="35"/>
  <c r="V14" i="35"/>
  <c r="V15" i="35"/>
  <c r="V16" i="35"/>
  <c r="V17" i="35"/>
  <c r="V18" i="35"/>
  <c r="V19" i="35"/>
  <c r="V20" i="35"/>
  <c r="V21" i="35"/>
  <c r="T171" i="32"/>
  <c r="U171" i="32" s="1"/>
  <c r="G264" i="32" l="1"/>
  <c r="Q35" i="35" s="1"/>
  <c r="G265" i="32"/>
  <c r="Q36" i="35" s="1"/>
  <c r="G266" i="32"/>
  <c r="Q37" i="35" s="1"/>
  <c r="G263" i="32"/>
  <c r="Q34" i="35" s="1"/>
  <c r="G256" i="32"/>
  <c r="Q27" i="35" s="1"/>
  <c r="G257" i="32"/>
  <c r="Q28" i="35" s="1"/>
  <c r="G258" i="32"/>
  <c r="Q29" i="35" s="1"/>
  <c r="G255" i="32"/>
  <c r="Q26" i="35" s="1"/>
  <c r="G252" i="32"/>
  <c r="Q23" i="35" s="1"/>
  <c r="G253" i="32"/>
  <c r="Q24" i="35" s="1"/>
  <c r="G254" i="32"/>
  <c r="Q25" i="35" s="1"/>
  <c r="G251" i="32"/>
  <c r="Q22" i="35" s="1"/>
  <c r="G260" i="32"/>
  <c r="Q31" i="35" s="1"/>
  <c r="G261" i="32"/>
  <c r="Q32" i="35" s="1"/>
  <c r="G262" i="32"/>
  <c r="Q33" i="35" s="1"/>
  <c r="G259" i="32"/>
  <c r="Q30" i="35" s="1"/>
  <c r="G221" i="32"/>
  <c r="V26" i="35" s="1"/>
  <c r="G222" i="32"/>
  <c r="V27" i="35" s="1"/>
  <c r="G223" i="32"/>
  <c r="V28" i="35" s="1"/>
  <c r="G224" i="32"/>
  <c r="V29" i="35" s="1"/>
  <c r="R177" i="32"/>
  <c r="R178" i="32" s="1"/>
  <c r="R176" i="32"/>
  <c r="R172" i="32"/>
  <c r="T172" i="32" s="1"/>
  <c r="U172" i="32" s="1"/>
  <c r="R173" i="32"/>
  <c r="Q174" i="32"/>
  <c r="Q178" i="32" s="1"/>
  <c r="Q173" i="32"/>
  <c r="Q177" i="32" s="1"/>
  <c r="Q172" i="32"/>
  <c r="Q176" i="32" s="1"/>
  <c r="Q171" i="32"/>
  <c r="Q175" i="32" l="1"/>
  <c r="S175" i="32" s="1"/>
  <c r="S171" i="32"/>
  <c r="G189" i="32"/>
  <c r="U28" i="35" s="1"/>
  <c r="R174" i="32"/>
  <c r="T174" i="32" s="1"/>
  <c r="U174" i="32" s="1"/>
  <c r="T173" i="32"/>
  <c r="U173" i="32" s="1"/>
  <c r="S172" i="32"/>
  <c r="O172" i="32" s="1"/>
  <c r="G206" i="32" s="1"/>
  <c r="S174" i="32"/>
  <c r="O174" i="32" s="1"/>
  <c r="G208" i="32" s="1"/>
  <c r="S176" i="32"/>
  <c r="S178" i="32"/>
  <c r="S177" i="32"/>
  <c r="L177" i="32" s="1"/>
  <c r="G177" i="32" s="1"/>
  <c r="U20" i="35" s="1"/>
  <c r="S173" i="32"/>
  <c r="V13" i="35" l="1"/>
  <c r="G220" i="32"/>
  <c r="V25" i="35" s="1"/>
  <c r="G228" i="32"/>
  <c r="V33" i="35" s="1"/>
  <c r="G232" i="32"/>
  <c r="V37" i="35" s="1"/>
  <c r="V11" i="35"/>
  <c r="G218" i="32"/>
  <c r="V23" i="35" s="1"/>
  <c r="G226" i="32"/>
  <c r="V31" i="35" s="1"/>
  <c r="G230" i="32"/>
  <c r="V35" i="35" s="1"/>
  <c r="L173" i="32"/>
  <c r="G185" i="32" s="1"/>
  <c r="U24" i="35" s="1"/>
  <c r="O173" i="32"/>
  <c r="G207" i="32" s="1"/>
  <c r="O171" i="32"/>
  <c r="G205" i="32" s="1"/>
  <c r="L171" i="32"/>
  <c r="G197" i="32"/>
  <c r="U36" i="35" s="1"/>
  <c r="L174" i="32"/>
  <c r="L172" i="32"/>
  <c r="L178" i="32"/>
  <c r="L176" i="32"/>
  <c r="L175" i="32"/>
  <c r="Z26" i="35"/>
  <c r="L6" i="38"/>
  <c r="L11" i="38"/>
  <c r="L8" i="38"/>
  <c r="L7" i="38"/>
  <c r="L9" i="38" s="1"/>
  <c r="L10" i="38"/>
  <c r="V10" i="35" l="1"/>
  <c r="G225" i="32"/>
  <c r="V30" i="35" s="1"/>
  <c r="G217" i="32"/>
  <c r="V22" i="35" s="1"/>
  <c r="G229" i="32"/>
  <c r="V34" i="35" s="1"/>
  <c r="V12" i="35"/>
  <c r="G219" i="32"/>
  <c r="V24" i="35" s="1"/>
  <c r="G227" i="32"/>
  <c r="V32" i="35" s="1"/>
  <c r="G231" i="32"/>
  <c r="V36" i="35" s="1"/>
  <c r="G175" i="32"/>
  <c r="U18" i="35" s="1"/>
  <c r="G187" i="32"/>
  <c r="U26" i="35" s="1"/>
  <c r="G176" i="32"/>
  <c r="U19" i="35" s="1"/>
  <c r="G188" i="32"/>
  <c r="U27" i="35" s="1"/>
  <c r="G178" i="32"/>
  <c r="U21" i="35" s="1"/>
  <c r="G190" i="32"/>
  <c r="U29" i="35" s="1"/>
  <c r="G196" i="32"/>
  <c r="U35" i="35" s="1"/>
  <c r="G184" i="32"/>
  <c r="U23" i="35" s="1"/>
  <c r="G186" i="32"/>
  <c r="U25" i="35" s="1"/>
  <c r="G198" i="32"/>
  <c r="U37" i="35" s="1"/>
  <c r="G171" i="32"/>
  <c r="U10" i="35" s="1"/>
  <c r="G195" i="32"/>
  <c r="U34" i="35" s="1"/>
  <c r="G183" i="32"/>
  <c r="U22" i="35" s="1"/>
  <c r="G191" i="32"/>
  <c r="U30" i="35" s="1"/>
  <c r="G174" i="32"/>
  <c r="U13" i="35" s="1"/>
  <c r="G194" i="32"/>
  <c r="U33" i="35" s="1"/>
  <c r="G172" i="32"/>
  <c r="U11" i="35" s="1"/>
  <c r="G192" i="32"/>
  <c r="U31" i="35" s="1"/>
  <c r="G173" i="32"/>
  <c r="U12" i="35" s="1"/>
  <c r="G193" i="32"/>
  <c r="U32" i="35" s="1"/>
  <c r="C10" i="38"/>
  <c r="C11" i="38"/>
  <c r="I10" i="38"/>
  <c r="I11" i="38"/>
  <c r="I9" i="38"/>
  <c r="C7" i="38"/>
  <c r="I7" i="38" s="1"/>
  <c r="C8" i="38"/>
  <c r="I8" i="38" s="1"/>
  <c r="C9" i="38"/>
  <c r="C6" i="38"/>
  <c r="I6" i="38"/>
  <c r="I66" i="35"/>
  <c r="I58" i="35"/>
  <c r="I50" i="35"/>
  <c r="I42" i="35"/>
  <c r="AA51" i="35"/>
  <c r="AA52" i="35"/>
  <c r="AA53" i="35"/>
  <c r="AA54" i="35"/>
  <c r="AA55" i="35"/>
  <c r="AA56" i="35"/>
  <c r="AA57" i="35"/>
  <c r="AA58" i="35"/>
  <c r="AA59" i="35"/>
  <c r="AA60" i="35"/>
  <c r="AA61" i="35"/>
  <c r="AA62" i="35"/>
  <c r="AA63" i="35"/>
  <c r="AA64" i="35"/>
  <c r="AA65" i="35"/>
  <c r="AA66" i="35"/>
  <c r="AA67" i="35"/>
  <c r="AA68" i="35"/>
  <c r="AA69" i="35"/>
  <c r="AA70" i="35"/>
  <c r="AA71" i="35"/>
  <c r="AA72" i="35"/>
  <c r="AA73" i="35"/>
  <c r="Z51" i="35"/>
  <c r="Z52" i="35"/>
  <c r="Z53" i="35"/>
  <c r="Z54" i="35"/>
  <c r="Z55" i="35"/>
  <c r="Z56" i="35"/>
  <c r="Z57" i="35"/>
  <c r="Z58" i="35"/>
  <c r="Z59" i="35"/>
  <c r="Z60" i="35"/>
  <c r="Z61" i="35"/>
  <c r="Z62" i="35"/>
  <c r="Z63" i="35"/>
  <c r="Z64" i="35"/>
  <c r="Z65" i="35"/>
  <c r="Z66" i="35"/>
  <c r="Z67" i="35"/>
  <c r="Z68" i="35"/>
  <c r="Z69" i="35"/>
  <c r="Z70" i="35"/>
  <c r="Z71" i="35"/>
  <c r="Z72" i="35"/>
  <c r="Z73" i="35"/>
  <c r="L7" i="35" l="1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C25" i="18"/>
  <c r="B25" i="18" s="1"/>
  <c r="AA43" i="35"/>
  <c r="AA44" i="35"/>
  <c r="AA45" i="35"/>
  <c r="AA46" i="35"/>
  <c r="AA47" i="35"/>
  <c r="AA48" i="35"/>
  <c r="AA49" i="35"/>
  <c r="AA50" i="35"/>
  <c r="AA42" i="35"/>
  <c r="Z43" i="35"/>
  <c r="Z44" i="35"/>
  <c r="Z45" i="35"/>
  <c r="Z46" i="35"/>
  <c r="Z47" i="35"/>
  <c r="Z48" i="35"/>
  <c r="Z49" i="35"/>
  <c r="Z50" i="35"/>
  <c r="Z42" i="35"/>
  <c r="L6" i="35"/>
  <c r="K78" i="35" l="1"/>
  <c r="T8" i="9" l="1"/>
  <c r="X23" i="7"/>
  <c r="X25" i="7"/>
  <c r="X32" i="7"/>
  <c r="X34" i="7"/>
  <c r="G78" i="32"/>
  <c r="X6" i="7" s="1"/>
  <c r="G79" i="32"/>
  <c r="X8" i="7" s="1"/>
  <c r="G80" i="32"/>
  <c r="X9" i="7" s="1"/>
  <c r="G81" i="32"/>
  <c r="X10" i="7" s="1"/>
  <c r="G82" i="32"/>
  <c r="X11" i="7" s="1"/>
  <c r="G83" i="32"/>
  <c r="X12" i="7" s="1"/>
  <c r="G84" i="32"/>
  <c r="X14" i="7" s="1"/>
  <c r="G85" i="32"/>
  <c r="X15" i="7" s="1"/>
  <c r="G86" i="32"/>
  <c r="X7" i="7" s="1"/>
  <c r="G87" i="32"/>
  <c r="X16" i="7" s="1"/>
  <c r="G88" i="32"/>
  <c r="X17" i="7" s="1"/>
  <c r="G89" i="32"/>
  <c r="X13" i="7" s="1"/>
  <c r="G90" i="32"/>
  <c r="X18" i="7" s="1"/>
  <c r="G91" i="32"/>
  <c r="X19" i="7" s="1"/>
  <c r="G92" i="32"/>
  <c r="X21" i="7" s="1"/>
  <c r="G93" i="32"/>
  <c r="X22" i="7" s="1"/>
  <c r="G94" i="32"/>
  <c r="X24" i="7" s="1"/>
  <c r="G95" i="32"/>
  <c r="X26" i="7" s="1"/>
  <c r="G96" i="32"/>
  <c r="X27" i="7" s="1"/>
  <c r="G97" i="32"/>
  <c r="X29" i="7" s="1"/>
  <c r="G98" i="32"/>
  <c r="X30" i="7" s="1"/>
  <c r="G99" i="32"/>
  <c r="X20" i="7" s="1"/>
  <c r="G100" i="32"/>
  <c r="X31" i="7" s="1"/>
  <c r="G101" i="32"/>
  <c r="X33" i="7" s="1"/>
  <c r="G102" i="32"/>
  <c r="X28" i="7" s="1"/>
  <c r="G103" i="32"/>
  <c r="X35" i="7" s="1"/>
  <c r="AA8" i="5"/>
  <c r="F16" i="37"/>
  <c r="U7" i="13" s="1"/>
  <c r="F19" i="37"/>
  <c r="V8" i="9" s="1"/>
  <c r="F13" i="37"/>
  <c r="Z30" i="5" s="1"/>
  <c r="F14" i="37"/>
  <c r="Z34" i="5" s="1"/>
  <c r="F15" i="37"/>
  <c r="Z48" i="5" s="1"/>
  <c r="F12" i="37"/>
  <c r="Z22" i="5" s="1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Z9" i="5"/>
  <c r="Z11" i="5"/>
  <c r="Z13" i="5"/>
  <c r="Z15" i="5"/>
  <c r="Z17" i="5"/>
  <c r="Z19" i="5"/>
  <c r="Z21" i="5"/>
  <c r="Z23" i="5"/>
  <c r="Z25" i="5"/>
  <c r="Z27" i="5"/>
  <c r="Z29" i="5"/>
  <c r="Z31" i="5"/>
  <c r="Z33" i="5"/>
  <c r="Z35" i="5"/>
  <c r="Z36" i="5"/>
  <c r="Z37" i="5"/>
  <c r="Z39" i="5"/>
  <c r="Z41" i="5"/>
  <c r="Z43" i="5"/>
  <c r="Z45" i="5"/>
  <c r="Z47" i="5"/>
  <c r="Z49" i="5"/>
  <c r="Z51" i="5"/>
  <c r="Z53" i="5"/>
  <c r="Z55" i="5"/>
  <c r="C37" i="18"/>
  <c r="B37" i="18" s="1"/>
  <c r="D37" i="18"/>
  <c r="D36" i="18"/>
  <c r="C36" i="18"/>
  <c r="B36" i="18" s="1"/>
  <c r="G148" i="32"/>
  <c r="Z46" i="5" l="1"/>
  <c r="Z8" i="5"/>
  <c r="Z54" i="5"/>
  <c r="Z28" i="5"/>
  <c r="Z38" i="5"/>
  <c r="Z26" i="5"/>
  <c r="Z44" i="5"/>
  <c r="Z16" i="5"/>
  <c r="Z52" i="5"/>
  <c r="Z18" i="5"/>
  <c r="Z32" i="5"/>
  <c r="Z24" i="5"/>
  <c r="Z14" i="5"/>
  <c r="Z50" i="5"/>
  <c r="Z40" i="5"/>
  <c r="Z20" i="5"/>
  <c r="Z42" i="5"/>
  <c r="Z10" i="5"/>
  <c r="Z12" i="5"/>
  <c r="I14" i="35"/>
  <c r="U8" i="9"/>
  <c r="Y9" i="5"/>
  <c r="T9" i="5" s="1"/>
  <c r="Y11" i="5"/>
  <c r="T11" i="5" s="1"/>
  <c r="Y13" i="5"/>
  <c r="T13" i="5" s="1"/>
  <c r="Y15" i="5"/>
  <c r="T15" i="5" s="1"/>
  <c r="Y17" i="5"/>
  <c r="T17" i="5" s="1"/>
  <c r="Y19" i="5"/>
  <c r="T19" i="5" s="1"/>
  <c r="Y21" i="5"/>
  <c r="T21" i="5" s="1"/>
  <c r="Y23" i="5"/>
  <c r="T23" i="5" s="1"/>
  <c r="Y25" i="5"/>
  <c r="K33" i="5" s="1"/>
  <c r="Y27" i="5"/>
  <c r="T27" i="5" s="1"/>
  <c r="Y29" i="5"/>
  <c r="T29" i="5" s="1"/>
  <c r="Y31" i="5"/>
  <c r="T31" i="5" s="1"/>
  <c r="Y33" i="5"/>
  <c r="T33" i="5" s="1"/>
  <c r="Y35" i="5"/>
  <c r="T35" i="5" s="1"/>
  <c r="Y37" i="5"/>
  <c r="T37" i="5" s="1"/>
  <c r="Y39" i="5"/>
  <c r="T39" i="5" s="1"/>
  <c r="Y41" i="5"/>
  <c r="T41" i="5" s="1"/>
  <c r="Y43" i="5"/>
  <c r="T43" i="5" s="1"/>
  <c r="Y45" i="5"/>
  <c r="T45" i="5" s="1"/>
  <c r="Y47" i="5"/>
  <c r="T47" i="5" s="1"/>
  <c r="Y49" i="5"/>
  <c r="T49" i="5" s="1"/>
  <c r="Y51" i="5"/>
  <c r="T51" i="5" s="1"/>
  <c r="Y53" i="5"/>
  <c r="T53" i="5" s="1"/>
  <c r="Y55" i="5"/>
  <c r="T55" i="5" s="1"/>
  <c r="J7" i="8"/>
  <c r="J8" i="8"/>
  <c r="J9" i="8"/>
  <c r="J10" i="8"/>
  <c r="J11" i="8"/>
  <c r="J12" i="8"/>
  <c r="J13" i="8"/>
  <c r="J14" i="8"/>
  <c r="J15" i="8"/>
  <c r="J16" i="8"/>
  <c r="J17" i="8"/>
  <c r="J18" i="8"/>
  <c r="J6" i="8"/>
  <c r="J7" i="6"/>
  <c r="J8" i="6"/>
  <c r="J9" i="6"/>
  <c r="J10" i="6"/>
  <c r="J11" i="6"/>
  <c r="J12" i="6"/>
  <c r="J13" i="6"/>
  <c r="J14" i="6"/>
  <c r="J6" i="6"/>
  <c r="T25" i="5" l="1"/>
  <c r="G48" i="27" l="1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7" i="27"/>
  <c r="B1" i="36" l="1"/>
  <c r="D7" i="22"/>
  <c r="D8" i="22"/>
  <c r="D9" i="22"/>
  <c r="D10" i="22"/>
  <c r="D11" i="22"/>
  <c r="D12" i="22"/>
  <c r="D13" i="22"/>
  <c r="D14" i="22"/>
  <c r="D15" i="22"/>
  <c r="D16" i="22"/>
  <c r="D17" i="22"/>
  <c r="D18" i="22"/>
  <c r="D6" i="22"/>
  <c r="U4" i="17"/>
  <c r="U5" i="17"/>
  <c r="C4" i="21" a="1"/>
  <c r="C4" i="21" s="1"/>
  <c r="H39" i="22"/>
  <c r="Q6" i="4"/>
  <c r="U23" i="7"/>
  <c r="V23" i="7"/>
  <c r="U25" i="7"/>
  <c r="V25" i="7"/>
  <c r="U32" i="7"/>
  <c r="V32" i="7"/>
  <c r="U34" i="7"/>
  <c r="V34" i="7"/>
  <c r="U36" i="7"/>
  <c r="V36" i="7"/>
  <c r="U37" i="7"/>
  <c r="V37" i="7"/>
  <c r="T23" i="7"/>
  <c r="T25" i="7"/>
  <c r="T32" i="7"/>
  <c r="T34" i="7"/>
  <c r="T36" i="7"/>
  <c r="T37" i="7"/>
  <c r="M7" i="35"/>
  <c r="M8" i="35"/>
  <c r="M9" i="35"/>
  <c r="M10" i="35"/>
  <c r="M11" i="35"/>
  <c r="M12" i="35"/>
  <c r="M13" i="35"/>
  <c r="M14" i="35"/>
  <c r="M15" i="35"/>
  <c r="M16" i="35"/>
  <c r="M17" i="35"/>
  <c r="M18" i="35"/>
  <c r="M19" i="35"/>
  <c r="M20" i="35"/>
  <c r="M21" i="35"/>
  <c r="M22" i="35"/>
  <c r="M23" i="35"/>
  <c r="M24" i="35"/>
  <c r="M25" i="35"/>
  <c r="M26" i="35"/>
  <c r="M27" i="35"/>
  <c r="M28" i="35"/>
  <c r="M29" i="35"/>
  <c r="M30" i="35"/>
  <c r="M31" i="35"/>
  <c r="M32" i="35"/>
  <c r="M33" i="35"/>
  <c r="M34" i="35"/>
  <c r="M35" i="35"/>
  <c r="M36" i="35"/>
  <c r="M37" i="35"/>
  <c r="M6" i="35"/>
  <c r="O61" i="5"/>
  <c r="O62" i="5"/>
  <c r="O63" i="5"/>
  <c r="O64" i="5"/>
  <c r="O65" i="5"/>
  <c r="O66" i="5"/>
  <c r="O67" i="5"/>
  <c r="O68" i="5"/>
  <c r="O60" i="5"/>
  <c r="D19" i="22" l="1" a="1"/>
  <c r="D19" i="22" s="1"/>
  <c r="Z10" i="35" l="1"/>
  <c r="I6" i="35"/>
  <c r="C6" i="35" s="1"/>
  <c r="Z11" i="35"/>
  <c r="AA11" i="35"/>
  <c r="Z12" i="35"/>
  <c r="AA12" i="35"/>
  <c r="Z13" i="35"/>
  <c r="AA13" i="35"/>
  <c r="Z14" i="35"/>
  <c r="AA14" i="35"/>
  <c r="Z15" i="35"/>
  <c r="AA15" i="35"/>
  <c r="Z16" i="35"/>
  <c r="AA16" i="35"/>
  <c r="Z17" i="35"/>
  <c r="AA17" i="35"/>
  <c r="Z18" i="35"/>
  <c r="AA18" i="35"/>
  <c r="Z19" i="35"/>
  <c r="AA19" i="35"/>
  <c r="Z20" i="35"/>
  <c r="AA20" i="35"/>
  <c r="Z21" i="35"/>
  <c r="AA21" i="35"/>
  <c r="Z22" i="35"/>
  <c r="AA22" i="35"/>
  <c r="Z23" i="35"/>
  <c r="AA23" i="35"/>
  <c r="Z24" i="35"/>
  <c r="AA24" i="35"/>
  <c r="Z25" i="35"/>
  <c r="AA25" i="35"/>
  <c r="AA26" i="35"/>
  <c r="Z27" i="35"/>
  <c r="AA27" i="35"/>
  <c r="Z28" i="35"/>
  <c r="AA28" i="35"/>
  <c r="Z29" i="35"/>
  <c r="AA29" i="35"/>
  <c r="Z30" i="35"/>
  <c r="AA30" i="35"/>
  <c r="Z31" i="35"/>
  <c r="AA31" i="35"/>
  <c r="Z32" i="35"/>
  <c r="AA32" i="35"/>
  <c r="Z33" i="35"/>
  <c r="AA33" i="35"/>
  <c r="Z34" i="35"/>
  <c r="AA34" i="35"/>
  <c r="Z35" i="35"/>
  <c r="AA35" i="35"/>
  <c r="Z36" i="35"/>
  <c r="AA36" i="35"/>
  <c r="Z37" i="35"/>
  <c r="AA37" i="35"/>
  <c r="AA10" i="35"/>
  <c r="O50" i="35"/>
  <c r="O58" i="35"/>
  <c r="O66" i="35"/>
  <c r="O42" i="35"/>
  <c r="I10" i="35"/>
  <c r="C10" i="35" s="1"/>
  <c r="I11" i="35"/>
  <c r="C11" i="35" s="1"/>
  <c r="I12" i="35"/>
  <c r="C12" i="35" s="1"/>
  <c r="I13" i="35"/>
  <c r="C13" i="35" s="1"/>
  <c r="C14" i="35"/>
  <c r="I15" i="35"/>
  <c r="C15" i="35" s="1"/>
  <c r="I16" i="35"/>
  <c r="C16" i="35" s="1"/>
  <c r="I17" i="35"/>
  <c r="C17" i="35" s="1"/>
  <c r="I18" i="35"/>
  <c r="C18" i="35" s="1"/>
  <c r="I19" i="35"/>
  <c r="C19" i="35" s="1"/>
  <c r="I20" i="35"/>
  <c r="C20" i="35" s="1"/>
  <c r="I21" i="35"/>
  <c r="C21" i="35" s="1"/>
  <c r="I22" i="35"/>
  <c r="C22" i="35" s="1"/>
  <c r="I23" i="35"/>
  <c r="C23" i="35" s="1"/>
  <c r="I24" i="35"/>
  <c r="C24" i="35" s="1"/>
  <c r="I25" i="35"/>
  <c r="C25" i="35" s="1"/>
  <c r="I26" i="35"/>
  <c r="C26" i="35" s="1"/>
  <c r="I27" i="35"/>
  <c r="C27" i="35" s="1"/>
  <c r="I28" i="35"/>
  <c r="C28" i="35" s="1"/>
  <c r="I29" i="35"/>
  <c r="C29" i="35" s="1"/>
  <c r="I30" i="35"/>
  <c r="C30" i="35" s="1"/>
  <c r="I31" i="35"/>
  <c r="C31" i="35" s="1"/>
  <c r="I32" i="35"/>
  <c r="C32" i="35" s="1"/>
  <c r="I33" i="35"/>
  <c r="C33" i="35" s="1"/>
  <c r="I34" i="35"/>
  <c r="C34" i="35" s="1"/>
  <c r="I35" i="35"/>
  <c r="C35" i="35" s="1"/>
  <c r="I36" i="35"/>
  <c r="C36" i="35" s="1"/>
  <c r="I37" i="35"/>
  <c r="C37" i="35" s="1"/>
  <c r="I9" i="35"/>
  <c r="C9" i="35" s="1"/>
  <c r="C26" i="18"/>
  <c r="B26" i="18" s="1"/>
  <c r="C27" i="18"/>
  <c r="C28" i="18"/>
  <c r="C29" i="18"/>
  <c r="B29" i="18" s="1"/>
  <c r="C30" i="18"/>
  <c r="B30" i="18" s="1"/>
  <c r="C31" i="18"/>
  <c r="B31" i="18" s="1"/>
  <c r="C32" i="18"/>
  <c r="B32" i="18" s="1"/>
  <c r="C33" i="18"/>
  <c r="B33" i="18" s="1"/>
  <c r="C34" i="18"/>
  <c r="C35" i="18"/>
  <c r="B23" i="7"/>
  <c r="B25" i="7"/>
  <c r="B32" i="7"/>
  <c r="B34" i="7"/>
  <c r="K11" i="9"/>
  <c r="J11" i="9"/>
  <c r="AB7" i="7"/>
  <c r="W7" i="7" s="1"/>
  <c r="AB8" i="7"/>
  <c r="W8" i="7" s="1"/>
  <c r="AB9" i="7"/>
  <c r="W9" i="7" s="1"/>
  <c r="AB10" i="7"/>
  <c r="W10" i="7" s="1"/>
  <c r="AB11" i="7"/>
  <c r="W11" i="7" s="1"/>
  <c r="AB12" i="7"/>
  <c r="W12" i="7" s="1"/>
  <c r="AB13" i="7"/>
  <c r="W13" i="7" s="1"/>
  <c r="AB14" i="7"/>
  <c r="W14" i="7" s="1"/>
  <c r="AB15" i="7"/>
  <c r="W15" i="7" s="1"/>
  <c r="AB16" i="7"/>
  <c r="W16" i="7" s="1"/>
  <c r="AB17" i="7"/>
  <c r="W17" i="7" s="1"/>
  <c r="AB18" i="7"/>
  <c r="W18" i="7" s="1"/>
  <c r="AB19" i="7"/>
  <c r="W19" i="7" s="1"/>
  <c r="AB20" i="7"/>
  <c r="W20" i="7" s="1"/>
  <c r="AB21" i="7"/>
  <c r="W21" i="7" s="1"/>
  <c r="AB22" i="7"/>
  <c r="W22" i="7" s="1"/>
  <c r="AB24" i="7"/>
  <c r="W24" i="7" s="1"/>
  <c r="AB26" i="7"/>
  <c r="W26" i="7" s="1"/>
  <c r="AB27" i="7"/>
  <c r="W27" i="7" s="1"/>
  <c r="AB28" i="7"/>
  <c r="W28" i="7" s="1"/>
  <c r="AB29" i="7"/>
  <c r="W29" i="7" s="1"/>
  <c r="AB30" i="7"/>
  <c r="W30" i="7" s="1"/>
  <c r="AB31" i="7"/>
  <c r="W31" i="7" s="1"/>
  <c r="AB33" i="7"/>
  <c r="W33" i="7" s="1"/>
  <c r="AB35" i="7"/>
  <c r="W35" i="7" s="1"/>
  <c r="AB6" i="7"/>
  <c r="W6" i="7" s="1"/>
  <c r="B34" i="18" l="1"/>
  <c r="S32" i="7"/>
  <c r="B35" i="18"/>
  <c r="S34" i="7"/>
  <c r="B28" i="18"/>
  <c r="S25" i="7"/>
  <c r="R14" i="35"/>
  <c r="B27" i="18"/>
  <c r="S23" i="7"/>
  <c r="U31" i="7"/>
  <c r="V31" i="7"/>
  <c r="U22" i="7"/>
  <c r="V22" i="7"/>
  <c r="I8" i="35"/>
  <c r="C8" i="35" s="1"/>
  <c r="I7" i="35"/>
  <c r="C7" i="35" s="1"/>
  <c r="J8" i="9"/>
  <c r="V43" i="35" l="1"/>
  <c r="V44" i="35"/>
  <c r="V45" i="35"/>
  <c r="V46" i="35"/>
  <c r="V47" i="35"/>
  <c r="V48" i="35"/>
  <c r="V49" i="35"/>
  <c r="V42" i="35"/>
  <c r="V50" i="35"/>
  <c r="V51" i="35"/>
  <c r="V52" i="35"/>
  <c r="V53" i="35"/>
  <c r="V54" i="35"/>
  <c r="V55" i="35"/>
  <c r="V56" i="35"/>
  <c r="V57" i="35"/>
  <c r="V73" i="35"/>
  <c r="V66" i="35"/>
  <c r="V67" i="35"/>
  <c r="V68" i="35"/>
  <c r="V69" i="35"/>
  <c r="V70" i="35"/>
  <c r="V71" i="35"/>
  <c r="V72" i="35"/>
  <c r="V58" i="35"/>
  <c r="V65" i="35"/>
  <c r="V59" i="35"/>
  <c r="V60" i="35"/>
  <c r="V61" i="35"/>
  <c r="V62" i="35"/>
  <c r="V63" i="35"/>
  <c r="V64" i="35"/>
  <c r="V24" i="7"/>
  <c r="AC25" i="7"/>
  <c r="W50" i="35" s="1"/>
  <c r="U33" i="7"/>
  <c r="AC34" i="7"/>
  <c r="W66" i="35" s="1"/>
  <c r="AC23" i="7"/>
  <c r="W42" i="35" s="1"/>
  <c r="R6" i="35"/>
  <c r="AC32" i="7"/>
  <c r="W58" i="35" s="1"/>
  <c r="AB14" i="35"/>
  <c r="R10" i="35"/>
  <c r="V33" i="7"/>
  <c r="U24" i="7"/>
  <c r="J5" i="18" a="1"/>
  <c r="J5" i="18" s="1"/>
  <c r="G5" i="18" a="1"/>
  <c r="G5" i="18" s="1"/>
  <c r="J13" i="18" a="1"/>
  <c r="J13" i="18" s="1"/>
  <c r="U11" i="5"/>
  <c r="U13" i="5"/>
  <c r="U15" i="5"/>
  <c r="U17" i="5"/>
  <c r="U19" i="5"/>
  <c r="U21" i="5"/>
  <c r="U23" i="5"/>
  <c r="U25" i="5"/>
  <c r="U27" i="5"/>
  <c r="U29" i="5"/>
  <c r="U31" i="5"/>
  <c r="U33" i="5"/>
  <c r="U35" i="5"/>
  <c r="U37" i="5"/>
  <c r="U39" i="5"/>
  <c r="U41" i="5"/>
  <c r="U43" i="5"/>
  <c r="U45" i="5"/>
  <c r="U47" i="5"/>
  <c r="U49" i="5"/>
  <c r="U51" i="5"/>
  <c r="U53" i="5"/>
  <c r="U55" i="5"/>
  <c r="U9" i="5"/>
  <c r="C5" i="21" a="1"/>
  <c r="C5" i="21" s="1"/>
  <c r="D5" i="21" a="1"/>
  <c r="D5" i="21" s="1"/>
  <c r="E5" i="21" a="1"/>
  <c r="E5" i="21" s="1"/>
  <c r="C6" i="21" a="1"/>
  <c r="C6" i="21" s="1"/>
  <c r="D6" i="21" a="1"/>
  <c r="D6" i="21" s="1"/>
  <c r="E6" i="21" a="1"/>
  <c r="E6" i="21" s="1"/>
  <c r="C7" i="21" a="1"/>
  <c r="C7" i="21" s="1"/>
  <c r="D7" i="21" a="1"/>
  <c r="D7" i="21" s="1"/>
  <c r="E7" i="21" a="1"/>
  <c r="E7" i="21" s="1"/>
  <c r="C8" i="21" a="1"/>
  <c r="C8" i="21" s="1"/>
  <c r="D8" i="21" a="1"/>
  <c r="D8" i="21" s="1"/>
  <c r="E8" i="21" a="1"/>
  <c r="E8" i="21" s="1"/>
  <c r="C9" i="21" a="1"/>
  <c r="C9" i="21" s="1"/>
  <c r="D9" i="21" a="1"/>
  <c r="D9" i="21" s="1"/>
  <c r="E9" i="21" a="1"/>
  <c r="E9" i="21" s="1"/>
  <c r="C10" i="21" a="1"/>
  <c r="C10" i="21" s="1"/>
  <c r="D10" i="21" a="1"/>
  <c r="D10" i="21" s="1"/>
  <c r="E10" i="21" a="1"/>
  <c r="E10" i="21" s="1"/>
  <c r="C11" i="21" a="1"/>
  <c r="C11" i="21" s="1"/>
  <c r="D11" i="21" a="1"/>
  <c r="D11" i="21" s="1"/>
  <c r="E11" i="21" a="1"/>
  <c r="E11" i="21" s="1"/>
  <c r="C12" i="21" a="1"/>
  <c r="C12" i="21" s="1"/>
  <c r="D12" i="21" a="1"/>
  <c r="D12" i="21" s="1"/>
  <c r="E12" i="21" a="1"/>
  <c r="E12" i="21" s="1"/>
  <c r="C13" i="21" a="1"/>
  <c r="C13" i="21" s="1"/>
  <c r="D13" i="21" a="1"/>
  <c r="D13" i="21" s="1"/>
  <c r="E13" i="21" a="1"/>
  <c r="E13" i="21" s="1"/>
  <c r="C14" i="21" a="1"/>
  <c r="C14" i="21" s="1"/>
  <c r="D14" i="21" a="1"/>
  <c r="D14" i="21" s="1"/>
  <c r="E14" i="21" a="1"/>
  <c r="E14" i="21" s="1"/>
  <c r="C15" i="21" a="1"/>
  <c r="C15" i="21" s="1"/>
  <c r="D15" i="21" a="1"/>
  <c r="D15" i="21" s="1"/>
  <c r="E15" i="21" a="1"/>
  <c r="E15" i="21" s="1"/>
  <c r="C16" i="21" a="1"/>
  <c r="C16" i="21" s="1"/>
  <c r="D16" i="21" a="1"/>
  <c r="D16" i="21" s="1"/>
  <c r="E16" i="21" a="1"/>
  <c r="E16" i="21" s="1"/>
  <c r="C17" i="21" a="1"/>
  <c r="C17" i="21" s="1"/>
  <c r="D17" i="21" a="1"/>
  <c r="D17" i="21" s="1"/>
  <c r="E17" i="21" a="1"/>
  <c r="E17" i="21" s="1"/>
  <c r="C18" i="21" a="1"/>
  <c r="C18" i="21" s="1"/>
  <c r="D18" i="21" a="1"/>
  <c r="D18" i="21" s="1"/>
  <c r="E18" i="21" a="1"/>
  <c r="E18" i="21" s="1"/>
  <c r="C19" i="21" a="1"/>
  <c r="C19" i="21" s="1"/>
  <c r="D19" i="21" a="1"/>
  <c r="D19" i="21" s="1"/>
  <c r="E19" i="21" a="1"/>
  <c r="E19" i="21" s="1"/>
  <c r="C20" i="21" a="1"/>
  <c r="C20" i="21" s="1"/>
  <c r="D20" i="21" a="1"/>
  <c r="D20" i="21" s="1"/>
  <c r="E20" i="21" a="1"/>
  <c r="E20" i="21" s="1"/>
  <c r="C21" i="21" a="1"/>
  <c r="C21" i="21" s="1"/>
  <c r="D21" i="21" a="1"/>
  <c r="D21" i="21" s="1"/>
  <c r="E21" i="21" a="1"/>
  <c r="E21" i="21" s="1"/>
  <c r="D4" i="21" a="1"/>
  <c r="D4" i="21" s="1"/>
  <c r="E4" i="21" a="1"/>
  <c r="E4" i="21" s="1"/>
  <c r="W8" i="35" l="1"/>
  <c r="W16" i="35"/>
  <c r="W24" i="35"/>
  <c r="W32" i="35"/>
  <c r="W12" i="35"/>
  <c r="W20" i="35"/>
  <c r="W28" i="35"/>
  <c r="W36" i="35"/>
  <c r="W6" i="35"/>
  <c r="W10" i="35"/>
  <c r="W18" i="35"/>
  <c r="W26" i="35"/>
  <c r="W34" i="35"/>
  <c r="W14" i="35"/>
  <c r="W22" i="35"/>
  <c r="W30" i="35"/>
  <c r="W9" i="35"/>
  <c r="W17" i="35"/>
  <c r="W25" i="35"/>
  <c r="W33" i="35"/>
  <c r="W13" i="35"/>
  <c r="W21" i="35"/>
  <c r="W29" i="35"/>
  <c r="W37" i="35"/>
  <c r="W11" i="35"/>
  <c r="W19" i="35"/>
  <c r="W27" i="35"/>
  <c r="W35" i="35"/>
  <c r="W7" i="35"/>
  <c r="W15" i="35"/>
  <c r="W23" i="35"/>
  <c r="W31" i="35"/>
  <c r="Y49" i="16"/>
  <c r="B7" i="18" a="1"/>
  <c r="B7" i="18" s="1"/>
  <c r="B10" i="18" a="1"/>
  <c r="B10" i="18" s="1"/>
  <c r="B14" i="18" a="1"/>
  <c r="B14" i="18" s="1"/>
  <c r="C7" i="18" a="1"/>
  <c r="C7" i="18" s="1"/>
  <c r="C10" i="18" a="1"/>
  <c r="C10" i="18" s="1"/>
  <c r="C14" i="18" a="1"/>
  <c r="C14" i="18" s="1"/>
  <c r="G7" i="18" a="1"/>
  <c r="G7" i="18" s="1"/>
  <c r="G10" i="18" a="1"/>
  <c r="G10" i="18" s="1"/>
  <c r="G14" i="18" a="1"/>
  <c r="G14" i="18" s="1"/>
  <c r="J7" i="18" a="1"/>
  <c r="J7" i="18" s="1"/>
  <c r="J10" i="18" a="1"/>
  <c r="J10" i="18" s="1"/>
  <c r="J14" i="18" a="1"/>
  <c r="J14" i="18" s="1"/>
  <c r="B8" i="18" a="1"/>
  <c r="B8" i="18" s="1"/>
  <c r="E10" i="22" s="1"/>
  <c r="B12" i="18" a="1"/>
  <c r="B12" i="18" s="1"/>
  <c r="E28" i="22" s="1"/>
  <c r="B15" i="18" a="1"/>
  <c r="B15" i="18" s="1"/>
  <c r="C5" i="18" a="1"/>
  <c r="C5" i="18" s="1"/>
  <c r="C8" i="18" a="1"/>
  <c r="C8" i="18" s="1"/>
  <c r="C12" i="18" a="1"/>
  <c r="C12" i="18" s="1"/>
  <c r="C15" i="18" a="1"/>
  <c r="C15" i="18" s="1"/>
  <c r="J11" i="18" a="1"/>
  <c r="J11" i="18" s="1"/>
  <c r="G8" i="18" a="1"/>
  <c r="G8" i="18" s="1"/>
  <c r="G12" i="18" a="1"/>
  <c r="G12" i="18" s="1"/>
  <c r="G15" i="18" a="1"/>
  <c r="G15" i="18" s="1"/>
  <c r="J8" i="18" a="1"/>
  <c r="J8" i="18" s="1"/>
  <c r="J12" i="18" a="1"/>
  <c r="J12" i="18" s="1"/>
  <c r="J15" i="18" a="1"/>
  <c r="J15" i="18" s="1"/>
  <c r="B5" i="18" a="1"/>
  <c r="B5" i="18" s="1"/>
  <c r="E19" i="22" s="1"/>
  <c r="B9" i="18" a="1"/>
  <c r="B9" i="18" s="1"/>
  <c r="E24" i="22" s="1"/>
  <c r="B13" i="18" a="1"/>
  <c r="B13" i="18" s="1"/>
  <c r="E7" i="22" s="1"/>
  <c r="B17" i="18" a="1"/>
  <c r="B17" i="18" s="1"/>
  <c r="E18" i="22" s="1"/>
  <c r="C9" i="18" a="1"/>
  <c r="C9" i="18" s="1"/>
  <c r="C13" i="18" a="1"/>
  <c r="C13" i="18" s="1"/>
  <c r="G17" i="18" a="1"/>
  <c r="G17" i="18" s="1"/>
  <c r="G9" i="18" a="1"/>
  <c r="G9" i="18" s="1"/>
  <c r="G13" i="18" a="1"/>
  <c r="G13" i="18" s="1"/>
  <c r="J17" i="18" a="1"/>
  <c r="J17" i="18" s="1"/>
  <c r="B6" i="18" a="1"/>
  <c r="B6" i="18" s="1"/>
  <c r="E21" i="22" s="1"/>
  <c r="J9" i="18" a="1"/>
  <c r="J9" i="18" s="1"/>
  <c r="E23" i="22"/>
  <c r="E30" i="22"/>
  <c r="E17" i="22"/>
  <c r="E20" i="22"/>
  <c r="E22" i="22"/>
  <c r="E9" i="22"/>
  <c r="E25" i="22"/>
  <c r="E12" i="22"/>
  <c r="E16" i="22"/>
  <c r="E29" i="22"/>
  <c r="J6" i="18" a="1"/>
  <c r="J6" i="18" s="1"/>
  <c r="G6" i="18" a="1"/>
  <c r="G6" i="18" s="1"/>
  <c r="C6" i="18" a="1"/>
  <c r="C6" i="18" s="1"/>
  <c r="B16" i="18" a="1"/>
  <c r="B16" i="18" s="1"/>
  <c r="C16" i="18" a="1"/>
  <c r="C16" i="18" s="1"/>
  <c r="G16" i="18" a="1"/>
  <c r="G16" i="18" s="1"/>
  <c r="J16" i="18" a="1"/>
  <c r="J16" i="18" s="1"/>
  <c r="B11" i="18" a="1"/>
  <c r="B11" i="18" s="1"/>
  <c r="C11" i="18" a="1"/>
  <c r="C11" i="18" s="1"/>
  <c r="C17" i="18" a="1"/>
  <c r="C17" i="18" s="1"/>
  <c r="G11" i="18" a="1"/>
  <c r="G11" i="18" s="1"/>
  <c r="E15" i="22" l="1"/>
  <c r="E6" i="22"/>
  <c r="F7" i="18"/>
  <c r="D27" i="18" s="1"/>
  <c r="C19" i="18"/>
  <c r="E31" i="22"/>
  <c r="E11" i="22"/>
  <c r="E8" i="22"/>
  <c r="E14" i="22"/>
  <c r="E27" i="22"/>
  <c r="E26" i="22"/>
  <c r="E13" i="22"/>
  <c r="D39" i="22"/>
  <c r="X49" i="16"/>
  <c r="W49" i="16"/>
  <c r="AB22" i="35" l="1"/>
  <c r="AB30" i="35"/>
  <c r="R26" i="35"/>
  <c r="R34" i="35"/>
  <c r="AB6" i="35"/>
  <c r="AB34" i="35"/>
  <c r="R30" i="35"/>
  <c r="AB26" i="35"/>
  <c r="R18" i="35"/>
  <c r="U9" i="7"/>
  <c r="R22" i="35"/>
  <c r="AB10" i="35"/>
  <c r="AB18" i="35"/>
  <c r="P33" i="5"/>
  <c r="V33" i="5" l="1"/>
  <c r="Q33" i="5"/>
  <c r="X33" i="5"/>
  <c r="W33" i="5"/>
  <c r="J7" i="9" l="1"/>
  <c r="K7" i="9"/>
  <c r="K8" i="9"/>
  <c r="C11" i="16" l="1"/>
  <c r="S5" i="13"/>
  <c r="G8" i="22"/>
  <c r="F11" i="22"/>
  <c r="G13" i="22"/>
  <c r="F14" i="22"/>
  <c r="F15" i="22"/>
  <c r="F16" i="22"/>
  <c r="F17" i="22"/>
  <c r="F18" i="22"/>
  <c r="F19" i="22"/>
  <c r="AA59" i="13"/>
  <c r="Z59" i="13"/>
  <c r="Y59" i="13"/>
  <c r="AA58" i="13"/>
  <c r="Z58" i="13"/>
  <c r="Y58" i="13"/>
  <c r="AA57" i="13"/>
  <c r="Z57" i="13"/>
  <c r="Y57" i="13"/>
  <c r="AA56" i="13"/>
  <c r="Z56" i="13"/>
  <c r="Y56" i="13"/>
  <c r="AA55" i="13"/>
  <c r="Z55" i="13"/>
  <c r="Y55" i="13"/>
  <c r="AA54" i="13"/>
  <c r="Z54" i="13"/>
  <c r="Y54" i="13"/>
  <c r="AA53" i="13"/>
  <c r="Z53" i="13"/>
  <c r="Y53" i="13"/>
  <c r="AA52" i="13"/>
  <c r="Z52" i="13"/>
  <c r="Y52" i="13"/>
  <c r="AA51" i="13"/>
  <c r="Z51" i="13"/>
  <c r="Y51" i="13"/>
  <c r="AA50" i="13"/>
  <c r="Z50" i="13"/>
  <c r="Y50" i="13"/>
  <c r="AA49" i="13"/>
  <c r="Z49" i="13"/>
  <c r="Y49" i="13"/>
  <c r="AA48" i="13"/>
  <c r="Z48" i="13"/>
  <c r="Y48" i="13"/>
  <c r="AA47" i="13"/>
  <c r="Z47" i="13"/>
  <c r="Y47" i="13"/>
  <c r="AA46" i="13"/>
  <c r="Z46" i="13"/>
  <c r="Y46" i="13"/>
  <c r="AA45" i="13"/>
  <c r="Z45" i="13"/>
  <c r="Y45" i="13"/>
  <c r="AA44" i="13"/>
  <c r="Z44" i="13"/>
  <c r="Y44" i="13"/>
  <c r="AA43" i="13"/>
  <c r="Z43" i="13"/>
  <c r="Y43" i="13"/>
  <c r="AA42" i="13"/>
  <c r="Z42" i="13"/>
  <c r="Y42" i="13"/>
  <c r="AA41" i="13"/>
  <c r="Z41" i="13"/>
  <c r="Y41" i="13"/>
  <c r="AA40" i="13"/>
  <c r="Z40" i="13"/>
  <c r="Y40" i="13"/>
  <c r="AA39" i="13"/>
  <c r="Z39" i="13"/>
  <c r="Y39" i="13"/>
  <c r="AA38" i="13"/>
  <c r="Z38" i="13"/>
  <c r="Y38" i="13"/>
  <c r="AA37" i="13"/>
  <c r="Z37" i="13"/>
  <c r="Y37" i="13"/>
  <c r="AA36" i="13"/>
  <c r="Z36" i="13"/>
  <c r="Y36" i="13"/>
  <c r="AA35" i="13"/>
  <c r="Z35" i="13"/>
  <c r="Y35" i="13"/>
  <c r="AA34" i="13"/>
  <c r="Z34" i="13"/>
  <c r="Y34" i="13"/>
  <c r="AA33" i="13"/>
  <c r="Z33" i="13"/>
  <c r="Y33" i="13"/>
  <c r="AA32" i="13"/>
  <c r="Z32" i="13"/>
  <c r="Y32" i="13"/>
  <c r="AA31" i="13"/>
  <c r="Z31" i="13"/>
  <c r="Y31" i="13"/>
  <c r="AA30" i="13"/>
  <c r="Z30" i="13"/>
  <c r="Y30" i="13"/>
  <c r="AA29" i="13"/>
  <c r="Z29" i="13"/>
  <c r="Y29" i="13"/>
  <c r="AA28" i="13"/>
  <c r="Z28" i="13"/>
  <c r="Y28" i="13"/>
  <c r="AA27" i="13"/>
  <c r="Z27" i="13"/>
  <c r="Y27" i="13"/>
  <c r="AA26" i="13"/>
  <c r="Z26" i="13"/>
  <c r="Y26" i="13"/>
  <c r="AA25" i="13"/>
  <c r="Z25" i="13"/>
  <c r="Y25" i="13"/>
  <c r="AA24" i="13"/>
  <c r="Z24" i="13"/>
  <c r="Y24" i="13"/>
  <c r="AA23" i="13"/>
  <c r="Z23" i="13"/>
  <c r="Y23" i="13"/>
  <c r="AA22" i="13"/>
  <c r="Z22" i="13"/>
  <c r="Y22" i="13"/>
  <c r="AA21" i="13"/>
  <c r="Z21" i="13"/>
  <c r="Y21" i="13"/>
  <c r="AA20" i="13"/>
  <c r="Z20" i="13"/>
  <c r="Y20" i="13"/>
  <c r="AA19" i="13"/>
  <c r="Z19" i="13"/>
  <c r="Y19" i="13"/>
  <c r="AA18" i="13"/>
  <c r="Z18" i="13"/>
  <c r="Y18" i="13"/>
  <c r="AA17" i="13"/>
  <c r="Z17" i="13"/>
  <c r="Y17" i="13"/>
  <c r="AA16" i="13"/>
  <c r="Z16" i="13"/>
  <c r="Y16" i="13"/>
  <c r="AA15" i="13"/>
  <c r="Z15" i="13"/>
  <c r="Y15" i="13"/>
  <c r="AA14" i="13"/>
  <c r="Z14" i="13"/>
  <c r="Y14" i="13"/>
  <c r="AA13" i="13"/>
  <c r="Z13" i="13"/>
  <c r="Y13" i="13"/>
  <c r="AA12" i="13"/>
  <c r="Z12" i="13"/>
  <c r="Y12" i="13"/>
  <c r="AA11" i="13"/>
  <c r="Z11" i="13"/>
  <c r="Y11" i="13"/>
  <c r="AA10" i="13"/>
  <c r="Z10" i="13"/>
  <c r="Y10" i="13"/>
  <c r="AA9" i="13"/>
  <c r="Z9" i="13"/>
  <c r="Y9" i="13"/>
  <c r="AA8" i="13"/>
  <c r="Z8" i="13"/>
  <c r="Y8" i="13"/>
  <c r="AA45" i="9"/>
  <c r="Z45" i="9"/>
  <c r="AA44" i="9"/>
  <c r="Z44" i="9"/>
  <c r="AA43" i="9"/>
  <c r="Z43" i="9"/>
  <c r="AA42" i="9"/>
  <c r="Z42" i="9"/>
  <c r="AA41" i="9"/>
  <c r="Z41" i="9"/>
  <c r="AA40" i="9"/>
  <c r="Z40" i="9"/>
  <c r="AA39" i="9"/>
  <c r="Z39" i="9"/>
  <c r="AA38" i="9"/>
  <c r="Z38" i="9"/>
  <c r="AA37" i="9"/>
  <c r="Z37" i="9"/>
  <c r="AA36" i="9"/>
  <c r="Z36" i="9"/>
  <c r="AA35" i="9"/>
  <c r="Z35" i="9"/>
  <c r="AA34" i="9"/>
  <c r="Z34" i="9"/>
  <c r="AA33" i="9"/>
  <c r="Z33" i="9"/>
  <c r="AA32" i="9"/>
  <c r="Z32" i="9"/>
  <c r="AA31" i="9"/>
  <c r="Z31" i="9"/>
  <c r="AA30" i="9"/>
  <c r="Z30" i="9"/>
  <c r="AA29" i="9"/>
  <c r="Z29" i="9"/>
  <c r="AA28" i="9"/>
  <c r="Z28" i="9"/>
  <c r="AA27" i="9"/>
  <c r="Z27" i="9"/>
  <c r="AA26" i="9"/>
  <c r="Z26" i="9"/>
  <c r="AA25" i="9"/>
  <c r="Z25" i="9"/>
  <c r="AA24" i="9"/>
  <c r="Z24" i="9"/>
  <c r="AA23" i="9"/>
  <c r="Z23" i="9"/>
  <c r="AA22" i="9"/>
  <c r="Z22" i="9"/>
  <c r="AA21" i="9"/>
  <c r="Z21" i="9"/>
  <c r="AA20" i="9"/>
  <c r="Z20" i="9"/>
  <c r="AA19" i="9"/>
  <c r="Z19" i="9"/>
  <c r="AC11" i="9"/>
  <c r="AB11" i="9"/>
  <c r="AA11" i="9"/>
  <c r="Z11" i="9"/>
  <c r="G27" i="22" l="1"/>
  <c r="H27" i="22" s="1"/>
  <c r="F26" i="22"/>
  <c r="F25" i="22"/>
  <c r="G21" i="22"/>
  <c r="H21" i="22" s="1"/>
  <c r="F30" i="22"/>
  <c r="F29" i="22"/>
  <c r="F23" i="22"/>
  <c r="F31" i="22"/>
  <c r="F20" i="22"/>
  <c r="F28" i="22"/>
  <c r="F13" i="22"/>
  <c r="F8" i="22"/>
  <c r="F7" i="22"/>
  <c r="F27" i="22"/>
  <c r="G19" i="22"/>
  <c r="F24" i="22"/>
  <c r="F12" i="22"/>
  <c r="F22" i="22"/>
  <c r="F10" i="22"/>
  <c r="G26" i="22"/>
  <c r="G14" i="22"/>
  <c r="F21" i="22"/>
  <c r="F9" i="22"/>
  <c r="H13" i="22"/>
  <c r="H8" i="22"/>
  <c r="I17" i="8" l="1"/>
  <c r="B17" i="8"/>
  <c r="B9" i="8"/>
  <c r="I9" i="8"/>
  <c r="I14" i="8"/>
  <c r="B14" i="8"/>
  <c r="I13" i="8"/>
  <c r="B13" i="8"/>
  <c r="I6" i="8"/>
  <c r="B6" i="8"/>
  <c r="B12" i="8"/>
  <c r="I12" i="8"/>
  <c r="I10" i="8"/>
  <c r="B10" i="8"/>
  <c r="I7" i="8"/>
  <c r="B7" i="8"/>
  <c r="I16" i="8"/>
  <c r="B16" i="8"/>
  <c r="I8" i="8"/>
  <c r="B8" i="8"/>
  <c r="I18" i="8"/>
  <c r="B18" i="8"/>
  <c r="B15" i="8"/>
  <c r="I15" i="8"/>
  <c r="B11" i="8"/>
  <c r="I11" i="8"/>
  <c r="H19" i="22"/>
  <c r="H26" i="22"/>
  <c r="H14" i="22"/>
  <c r="G28" i="32"/>
  <c r="G27" i="32"/>
  <c r="F7" i="32"/>
  <c r="F6" i="32"/>
  <c r="F5" i="32"/>
  <c r="I67" i="23"/>
  <c r="G67" i="23"/>
  <c r="I66" i="23"/>
  <c r="G66" i="23"/>
  <c r="I65" i="23"/>
  <c r="G65" i="23"/>
  <c r="I64" i="23"/>
  <c r="G64" i="23"/>
  <c r="I63" i="23"/>
  <c r="G63" i="23"/>
  <c r="I62" i="23"/>
  <c r="G62" i="23"/>
  <c r="I61" i="23"/>
  <c r="G61" i="23"/>
  <c r="I60" i="23"/>
  <c r="G60" i="23"/>
  <c r="I59" i="23"/>
  <c r="G59" i="23"/>
  <c r="I58" i="23"/>
  <c r="G58" i="23"/>
  <c r="I57" i="23"/>
  <c r="G57" i="23"/>
  <c r="I56" i="23"/>
  <c r="G56" i="23"/>
  <c r="I55" i="23"/>
  <c r="G55" i="23"/>
  <c r="I54" i="23"/>
  <c r="G54" i="23"/>
  <c r="I53" i="23"/>
  <c r="G53" i="23"/>
  <c r="I52" i="23"/>
  <c r="G52" i="23"/>
  <c r="E52" i="23"/>
  <c r="I51" i="23"/>
  <c r="G51" i="23"/>
  <c r="E51" i="23"/>
  <c r="I50" i="23"/>
  <c r="G50" i="23"/>
  <c r="E50" i="23"/>
  <c r="I49" i="23"/>
  <c r="G49" i="23"/>
  <c r="E49" i="23"/>
  <c r="I48" i="23"/>
  <c r="G48" i="23"/>
  <c r="E48" i="23"/>
  <c r="I47" i="23"/>
  <c r="G47" i="23"/>
  <c r="E47" i="23"/>
  <c r="I46" i="23"/>
  <c r="G46" i="23"/>
  <c r="E46" i="23"/>
  <c r="I45" i="23"/>
  <c r="G45" i="23"/>
  <c r="E45" i="23"/>
  <c r="I44" i="23"/>
  <c r="G44" i="23"/>
  <c r="E44" i="23"/>
  <c r="I43" i="23"/>
  <c r="G43" i="23"/>
  <c r="E43" i="23"/>
  <c r="I42" i="23"/>
  <c r="G42" i="23"/>
  <c r="E42" i="23"/>
  <c r="I41" i="23"/>
  <c r="G41" i="23"/>
  <c r="E41" i="23"/>
  <c r="I40" i="23"/>
  <c r="G40" i="23"/>
  <c r="E40" i="23"/>
  <c r="I39" i="23"/>
  <c r="G39" i="23"/>
  <c r="E39" i="23"/>
  <c r="I38" i="23"/>
  <c r="G38" i="23"/>
  <c r="E38" i="23"/>
  <c r="I37" i="23"/>
  <c r="G37" i="23"/>
  <c r="E37" i="23"/>
  <c r="I36" i="23"/>
  <c r="G36" i="23"/>
  <c r="E36" i="23"/>
  <c r="I35" i="23"/>
  <c r="G35" i="23"/>
  <c r="E35" i="23"/>
  <c r="I34" i="23"/>
  <c r="G34" i="23"/>
  <c r="E34" i="23"/>
  <c r="I33" i="23"/>
  <c r="G33" i="23"/>
  <c r="E33" i="23"/>
  <c r="I32" i="23"/>
  <c r="G32" i="23"/>
  <c r="E32" i="23"/>
  <c r="I31" i="23"/>
  <c r="G31" i="23"/>
  <c r="E31" i="23"/>
  <c r="I30" i="23"/>
  <c r="G30" i="23"/>
  <c r="E30" i="23"/>
  <c r="I29" i="23"/>
  <c r="E29" i="23"/>
  <c r="G29" i="23" s="1"/>
  <c r="I28" i="23"/>
  <c r="E28" i="23"/>
  <c r="G28" i="23" s="1"/>
  <c r="I27" i="23"/>
  <c r="E27" i="23"/>
  <c r="G27" i="23" s="1"/>
  <c r="I26" i="23"/>
  <c r="E26" i="23"/>
  <c r="G26" i="23" s="1"/>
  <c r="I25" i="23"/>
  <c r="E25" i="23"/>
  <c r="G25" i="23" s="1"/>
  <c r="I24" i="23"/>
  <c r="E24" i="23"/>
  <c r="G24" i="23" s="1"/>
  <c r="I23" i="23"/>
  <c r="E23" i="23"/>
  <c r="G23" i="23" s="1"/>
  <c r="I22" i="23"/>
  <c r="E22" i="23"/>
  <c r="G22" i="23" s="1"/>
  <c r="I21" i="23"/>
  <c r="E21" i="23"/>
  <c r="G21" i="23" s="1"/>
  <c r="I20" i="23"/>
  <c r="E20" i="23"/>
  <c r="G20" i="23" s="1"/>
  <c r="I19" i="23"/>
  <c r="G19" i="23"/>
  <c r="E19" i="23"/>
  <c r="I18" i="23"/>
  <c r="E18" i="23"/>
  <c r="G18" i="23" s="1"/>
  <c r="I17" i="23"/>
  <c r="G17" i="23"/>
  <c r="E17" i="23"/>
  <c r="I16" i="23"/>
  <c r="E16" i="23"/>
  <c r="G16" i="23" s="1"/>
  <c r="I15" i="23"/>
  <c r="E15" i="23"/>
  <c r="G15" i="23" s="1"/>
  <c r="I14" i="23"/>
  <c r="E14" i="23"/>
  <c r="G14" i="23" s="1"/>
  <c r="I13" i="23"/>
  <c r="E13" i="23"/>
  <c r="G13" i="23" s="1"/>
  <c r="I12" i="23"/>
  <c r="E12" i="23"/>
  <c r="G12" i="23" s="1"/>
  <c r="I11" i="23"/>
  <c r="E11" i="23"/>
  <c r="G11" i="23" s="1"/>
  <c r="I10" i="23"/>
  <c r="E10" i="23"/>
  <c r="G10" i="23" s="1"/>
  <c r="I9" i="23"/>
  <c r="G9" i="23"/>
  <c r="E9" i="23"/>
  <c r="I8" i="23"/>
  <c r="E8" i="23"/>
  <c r="G8" i="23" s="1"/>
  <c r="I7" i="23"/>
  <c r="G7" i="23"/>
  <c r="E7" i="23"/>
  <c r="I6" i="23"/>
  <c r="G6" i="23"/>
  <c r="E6" i="23"/>
  <c r="I5" i="23"/>
  <c r="G5" i="23"/>
  <c r="B1" i="23" a="1"/>
  <c r="B1" i="23" s="1"/>
  <c r="D48" i="22"/>
  <c r="F48" i="22" s="1"/>
  <c r="D47" i="22"/>
  <c r="E47" i="22" s="1"/>
  <c r="D46" i="22"/>
  <c r="E46" i="22" s="1"/>
  <c r="D45" i="22"/>
  <c r="E45" i="22" s="1"/>
  <c r="D44" i="22"/>
  <c r="F44" i="22" s="1"/>
  <c r="D43" i="22"/>
  <c r="F43" i="22" s="1"/>
  <c r="D42" i="22"/>
  <c r="F42" i="22" s="1"/>
  <c r="D41" i="22"/>
  <c r="F41" i="22" s="1"/>
  <c r="D40" i="22"/>
  <c r="F40" i="22" s="1"/>
  <c r="E37" i="22"/>
  <c r="D37" i="22"/>
  <c r="F6" i="22"/>
  <c r="F33" i="22" s="1"/>
  <c r="G20" i="22" s="1"/>
  <c r="H20" i="22" s="1"/>
  <c r="G6" i="22"/>
  <c r="H6" i="22" s="1"/>
  <c r="B1" i="22"/>
  <c r="P20" i="7" s="1" a="1"/>
  <c r="P20" i="7" s="1"/>
  <c r="B1" i="21"/>
  <c r="C33" i="20" a="1"/>
  <c r="C33" i="20" s="1"/>
  <c r="C32" i="20" a="1"/>
  <c r="C32" i="20" s="1"/>
  <c r="C31" i="20" a="1"/>
  <c r="C31" i="20" s="1"/>
  <c r="C30" i="20" a="1"/>
  <c r="C30" i="20" s="1"/>
  <c r="C29" i="20" a="1"/>
  <c r="C29" i="20" s="1"/>
  <c r="C28" i="20" a="1"/>
  <c r="C28" i="20" s="1"/>
  <c r="C27" i="20" a="1"/>
  <c r="C27" i="20" s="1"/>
  <c r="C26" i="20" a="1"/>
  <c r="C26" i="20" s="1"/>
  <c r="C25" i="20" a="1"/>
  <c r="C25" i="20" s="1"/>
  <c r="C24" i="20" a="1"/>
  <c r="C24" i="20" s="1"/>
  <c r="C23" i="20" a="1"/>
  <c r="C23" i="20" s="1"/>
  <c r="C22" i="20" a="1"/>
  <c r="C22" i="20" s="1"/>
  <c r="C21" i="20" a="1"/>
  <c r="C21" i="20" s="1"/>
  <c r="C20" i="20" a="1"/>
  <c r="C20" i="20" s="1"/>
  <c r="C19" i="20" a="1"/>
  <c r="C19" i="20" s="1"/>
  <c r="C18" i="20" a="1"/>
  <c r="C18" i="20" s="1"/>
  <c r="C17" i="20" a="1"/>
  <c r="C17" i="20" s="1"/>
  <c r="G7" i="20" s="1"/>
  <c r="C16" i="20" a="1"/>
  <c r="C16" i="20" s="1"/>
  <c r="C15" i="20" a="1"/>
  <c r="C15" i="20" s="1"/>
  <c r="C14" i="20" a="1"/>
  <c r="C14" i="20" s="1"/>
  <c r="G6" i="20" s="1"/>
  <c r="C13" i="20" a="1"/>
  <c r="C13" i="20" s="1"/>
  <c r="C12" i="20" a="1"/>
  <c r="C12" i="20" s="1"/>
  <c r="C11" i="20" a="1"/>
  <c r="C11" i="20" s="1"/>
  <c r="C10" i="20" a="1"/>
  <c r="C10" i="20" s="1"/>
  <c r="C9" i="20" a="1"/>
  <c r="C9" i="20" s="1"/>
  <c r="C8" i="20" a="1"/>
  <c r="C8" i="20" s="1"/>
  <c r="C7" i="20" a="1"/>
  <c r="C7" i="20" s="1"/>
  <c r="C6" i="20" a="1"/>
  <c r="C6" i="20" s="1"/>
  <c r="C5" i="20" a="1"/>
  <c r="C5" i="20" s="1"/>
  <c r="G4" i="20"/>
  <c r="C3" i="20"/>
  <c r="C1" i="20"/>
  <c r="B1" i="18"/>
  <c r="D46" i="17" a="1"/>
  <c r="D46" i="17" s="1"/>
  <c r="C46" i="17" a="1"/>
  <c r="C46" i="17" s="1"/>
  <c r="D45" i="17" a="1"/>
  <c r="D45" i="17" s="1"/>
  <c r="C45" i="17" a="1"/>
  <c r="C45" i="17" s="1"/>
  <c r="D44" i="17" a="1"/>
  <c r="D44" i="17" s="1"/>
  <c r="C44" i="17" a="1"/>
  <c r="C44" i="17" s="1"/>
  <c r="D43" i="17" a="1"/>
  <c r="D43" i="17" s="1"/>
  <c r="C43" i="17" a="1"/>
  <c r="C43" i="17" s="1"/>
  <c r="D42" i="17" a="1"/>
  <c r="D42" i="17" s="1"/>
  <c r="C42" i="17" a="1"/>
  <c r="C42" i="17" s="1"/>
  <c r="D41" i="17" a="1"/>
  <c r="D41" i="17" s="1"/>
  <c r="C41" i="17" a="1"/>
  <c r="C41" i="17" s="1"/>
  <c r="D40" i="17" a="1"/>
  <c r="D40" i="17" s="1"/>
  <c r="C40" i="17" a="1"/>
  <c r="C40" i="17" s="1"/>
  <c r="D39" i="17" a="1"/>
  <c r="D39" i="17" s="1"/>
  <c r="C39" i="17" a="1"/>
  <c r="C39" i="17" s="1"/>
  <c r="D38" i="17" a="1"/>
  <c r="D38" i="17" s="1"/>
  <c r="C38" i="17" a="1"/>
  <c r="C38" i="17" s="1"/>
  <c r="D37" i="17" a="1"/>
  <c r="D37" i="17" s="1"/>
  <c r="C37" i="17" a="1"/>
  <c r="C37" i="17" s="1"/>
  <c r="D36" i="17" a="1"/>
  <c r="D36" i="17" s="1"/>
  <c r="C36" i="17" a="1"/>
  <c r="C36" i="17" s="1"/>
  <c r="D35" i="17" a="1"/>
  <c r="D35" i="17" s="1"/>
  <c r="C35" i="17" a="1"/>
  <c r="C35" i="17" s="1"/>
  <c r="D34" i="17" a="1"/>
  <c r="D34" i="17" s="1"/>
  <c r="C34" i="17" a="1"/>
  <c r="C34" i="17" s="1"/>
  <c r="D33" i="17" a="1"/>
  <c r="D33" i="17" s="1"/>
  <c r="C33" i="17" a="1"/>
  <c r="C33" i="17" s="1"/>
  <c r="D32" i="17" a="1"/>
  <c r="D32" i="17" s="1"/>
  <c r="C32" i="17" a="1"/>
  <c r="C32" i="17" s="1"/>
  <c r="D31" i="17" a="1"/>
  <c r="D31" i="17" s="1"/>
  <c r="C31" i="17" a="1"/>
  <c r="C31" i="17" s="1"/>
  <c r="D30" i="17" a="1"/>
  <c r="D30" i="17" s="1"/>
  <c r="C30" i="17" a="1"/>
  <c r="C30" i="17" s="1"/>
  <c r="D29" i="17" a="1"/>
  <c r="D29" i="17" s="1"/>
  <c r="C29" i="17" a="1"/>
  <c r="C29" i="17" s="1"/>
  <c r="D28" i="17" a="1"/>
  <c r="D28" i="17" s="1"/>
  <c r="C28" i="17" a="1"/>
  <c r="C28" i="17" s="1"/>
  <c r="D27" i="17" a="1"/>
  <c r="D27" i="17" s="1"/>
  <c r="C27" i="17" a="1"/>
  <c r="C27" i="17" s="1"/>
  <c r="D26" i="17" a="1"/>
  <c r="D26" i="17" s="1"/>
  <c r="C26" i="17" a="1"/>
  <c r="C26" i="17" s="1"/>
  <c r="D25" i="17" a="1"/>
  <c r="D25" i="17" s="1"/>
  <c r="C25" i="17" a="1"/>
  <c r="C25" i="17" s="1"/>
  <c r="D24" i="17" a="1"/>
  <c r="D24" i="17" s="1"/>
  <c r="C24" i="17" a="1"/>
  <c r="C24" i="17" s="1"/>
  <c r="D23" i="17" a="1"/>
  <c r="D23" i="17" s="1"/>
  <c r="C23" i="17" a="1"/>
  <c r="C23" i="17" s="1"/>
  <c r="D22" i="17" a="1"/>
  <c r="D22" i="17" s="1"/>
  <c r="C22" i="17" a="1"/>
  <c r="C22" i="17" s="1"/>
  <c r="D21" i="17" a="1"/>
  <c r="D21" i="17" s="1"/>
  <c r="C21" i="17" a="1"/>
  <c r="C21" i="17" s="1"/>
  <c r="D20" i="17" a="1"/>
  <c r="D20" i="17" s="1"/>
  <c r="C20" i="17" a="1"/>
  <c r="C20" i="17" s="1"/>
  <c r="D19" i="17" a="1"/>
  <c r="D19" i="17" s="1"/>
  <c r="C19" i="17" a="1"/>
  <c r="C19" i="17" s="1"/>
  <c r="D18" i="17" a="1"/>
  <c r="D18" i="17" s="1"/>
  <c r="M5" i="17" s="1"/>
  <c r="C18" i="17" a="1"/>
  <c r="C18" i="17" s="1"/>
  <c r="D17" i="17" a="1"/>
  <c r="D17" i="17" s="1"/>
  <c r="C17" i="17" a="1"/>
  <c r="C17" i="17" s="1"/>
  <c r="D16" i="17" a="1"/>
  <c r="D16" i="17" s="1"/>
  <c r="C16" i="17" a="1"/>
  <c r="C16" i="17" s="1"/>
  <c r="D15" i="17" a="1"/>
  <c r="D15" i="17" s="1"/>
  <c r="C15" i="17" a="1"/>
  <c r="C15" i="17" s="1"/>
  <c r="D14" i="17" a="1"/>
  <c r="D14" i="17" s="1"/>
  <c r="C14" i="17" a="1"/>
  <c r="C14" i="17" s="1"/>
  <c r="D13" i="17" a="1"/>
  <c r="D13" i="17" s="1"/>
  <c r="C13" i="17" a="1"/>
  <c r="C13" i="17" s="1"/>
  <c r="D12" i="17" a="1"/>
  <c r="D12" i="17" s="1"/>
  <c r="C12" i="17" a="1"/>
  <c r="C12" i="17" s="1"/>
  <c r="D11" i="17" a="1"/>
  <c r="D11" i="17" s="1"/>
  <c r="C11" i="17" a="1"/>
  <c r="C11" i="17" s="1"/>
  <c r="D10" i="17" a="1"/>
  <c r="D10" i="17" s="1"/>
  <c r="C10" i="17" a="1"/>
  <c r="C10" i="17" s="1"/>
  <c r="D9" i="17" a="1"/>
  <c r="D9" i="17" s="1"/>
  <c r="C9" i="17" a="1"/>
  <c r="C9" i="17" s="1"/>
  <c r="D8" i="17" a="1"/>
  <c r="D8" i="17" s="1"/>
  <c r="C8" i="17" a="1"/>
  <c r="C8" i="17" s="1"/>
  <c r="D7" i="17" a="1"/>
  <c r="D7" i="17" s="1"/>
  <c r="C7" i="17" a="1"/>
  <c r="C7" i="17" s="1"/>
  <c r="D6" i="17" a="1"/>
  <c r="D6" i="17" s="1"/>
  <c r="C6" i="17" a="1"/>
  <c r="C6" i="17" s="1"/>
  <c r="D5" i="17" a="1"/>
  <c r="D5" i="17" s="1"/>
  <c r="H5" i="17" s="1"/>
  <c r="C5" i="17" a="1"/>
  <c r="C5" i="17" s="1"/>
  <c r="D4" i="17" a="1"/>
  <c r="D4" i="17" s="1"/>
  <c r="C4" i="17" a="1"/>
  <c r="C4" i="17" s="1"/>
  <c r="B1" i="17"/>
  <c r="E161" i="16"/>
  <c r="C161" i="16"/>
  <c r="B161" i="16"/>
  <c r="D161" i="16" s="1"/>
  <c r="E160" i="16"/>
  <c r="C160" i="16"/>
  <c r="B160" i="16"/>
  <c r="D160" i="16" s="1"/>
  <c r="E159" i="16"/>
  <c r="C159" i="16"/>
  <c r="B159" i="16"/>
  <c r="D159" i="16" s="1"/>
  <c r="E158" i="16"/>
  <c r="C158" i="16"/>
  <c r="B158" i="16"/>
  <c r="D158" i="16" s="1"/>
  <c r="E157" i="16"/>
  <c r="C157" i="16"/>
  <c r="B157" i="16"/>
  <c r="D157" i="16" s="1"/>
  <c r="E156" i="16"/>
  <c r="C156" i="16"/>
  <c r="B156" i="16"/>
  <c r="D156" i="16" s="1"/>
  <c r="E155" i="16"/>
  <c r="C155" i="16"/>
  <c r="B155" i="16"/>
  <c r="D155" i="16" s="1"/>
  <c r="E154" i="16"/>
  <c r="C154" i="16"/>
  <c r="B154" i="16"/>
  <c r="D154" i="16" s="1"/>
  <c r="E153" i="16"/>
  <c r="C153" i="16"/>
  <c r="B153" i="16"/>
  <c r="E152" i="16"/>
  <c r="C152" i="16"/>
  <c r="B152" i="16"/>
  <c r="D152" i="16" s="1"/>
  <c r="E151" i="16"/>
  <c r="C151" i="16"/>
  <c r="B151" i="16"/>
  <c r="D151" i="16" s="1"/>
  <c r="E150" i="16"/>
  <c r="C150" i="16"/>
  <c r="B150" i="16"/>
  <c r="D150" i="16" s="1"/>
  <c r="E149" i="16"/>
  <c r="C149" i="16"/>
  <c r="B149" i="16"/>
  <c r="E148" i="16"/>
  <c r="C148" i="16"/>
  <c r="B148" i="16"/>
  <c r="D148" i="16" s="1"/>
  <c r="E147" i="16"/>
  <c r="C147" i="16"/>
  <c r="B147" i="16"/>
  <c r="D147" i="16" s="1"/>
  <c r="E146" i="16"/>
  <c r="C146" i="16"/>
  <c r="B146" i="16"/>
  <c r="D146" i="16" s="1"/>
  <c r="E145" i="16"/>
  <c r="C145" i="16"/>
  <c r="B145" i="16"/>
  <c r="D145" i="16" s="1"/>
  <c r="E144" i="16"/>
  <c r="C144" i="16"/>
  <c r="B144" i="16"/>
  <c r="D144" i="16" s="1"/>
  <c r="E143" i="16"/>
  <c r="C143" i="16"/>
  <c r="B143" i="16"/>
  <c r="D143" i="16" s="1"/>
  <c r="E142" i="16"/>
  <c r="C142" i="16"/>
  <c r="B142" i="16"/>
  <c r="D142" i="16" s="1"/>
  <c r="E141" i="16"/>
  <c r="C141" i="16"/>
  <c r="B141" i="16"/>
  <c r="D141" i="16" s="1"/>
  <c r="E140" i="16"/>
  <c r="C140" i="16"/>
  <c r="B140" i="16"/>
  <c r="D140" i="16" s="1"/>
  <c r="E139" i="16"/>
  <c r="C139" i="16"/>
  <c r="B139" i="16"/>
  <c r="D139" i="16" s="1"/>
  <c r="E138" i="16"/>
  <c r="C138" i="16"/>
  <c r="B138" i="16"/>
  <c r="D138" i="16" s="1"/>
  <c r="E137" i="16"/>
  <c r="C137" i="16"/>
  <c r="B137" i="16"/>
  <c r="D137" i="16" s="1"/>
  <c r="E136" i="16"/>
  <c r="C136" i="16"/>
  <c r="B136" i="16"/>
  <c r="D136" i="16" s="1"/>
  <c r="E135" i="16"/>
  <c r="C135" i="16"/>
  <c r="B135" i="16"/>
  <c r="D135" i="16" s="1"/>
  <c r="E134" i="16"/>
  <c r="C134" i="16"/>
  <c r="B134" i="16"/>
  <c r="D134" i="16" s="1"/>
  <c r="E133" i="16"/>
  <c r="C133" i="16"/>
  <c r="B133" i="16"/>
  <c r="D133" i="16" s="1"/>
  <c r="E132" i="16"/>
  <c r="C132" i="16"/>
  <c r="B132" i="16"/>
  <c r="D132" i="16" s="1"/>
  <c r="E131" i="16"/>
  <c r="C131" i="16"/>
  <c r="B131" i="16"/>
  <c r="D131" i="16" s="1"/>
  <c r="E130" i="16"/>
  <c r="C130" i="16"/>
  <c r="B130" i="16"/>
  <c r="D130" i="16" s="1"/>
  <c r="E129" i="16"/>
  <c r="C129" i="16"/>
  <c r="B129" i="16"/>
  <c r="D129" i="16" s="1"/>
  <c r="E128" i="16"/>
  <c r="C128" i="16"/>
  <c r="B128" i="16"/>
  <c r="D128" i="16" s="1"/>
  <c r="E127" i="16"/>
  <c r="C127" i="16"/>
  <c r="B127" i="16"/>
  <c r="D127" i="16" s="1"/>
  <c r="E126" i="16"/>
  <c r="C126" i="16"/>
  <c r="B126" i="16"/>
  <c r="D126" i="16" s="1"/>
  <c r="E125" i="16"/>
  <c r="C125" i="16"/>
  <c r="B125" i="16"/>
  <c r="D125" i="16" s="1"/>
  <c r="E124" i="16"/>
  <c r="C124" i="16"/>
  <c r="B124" i="16"/>
  <c r="D124" i="16" s="1"/>
  <c r="E123" i="16"/>
  <c r="C123" i="16"/>
  <c r="B123" i="16"/>
  <c r="D123" i="16" s="1"/>
  <c r="E122" i="16"/>
  <c r="C122" i="16"/>
  <c r="B122" i="16"/>
  <c r="D122" i="16" s="1"/>
  <c r="E121" i="16"/>
  <c r="C121" i="16"/>
  <c r="B121" i="16"/>
  <c r="E120" i="16"/>
  <c r="C120" i="16"/>
  <c r="B120" i="16"/>
  <c r="D120" i="16" s="1"/>
  <c r="E119" i="16"/>
  <c r="C119" i="16"/>
  <c r="B119" i="16"/>
  <c r="D119" i="16" s="1"/>
  <c r="E118" i="16"/>
  <c r="C118" i="16"/>
  <c r="B118" i="16"/>
  <c r="D118" i="16" s="1"/>
  <c r="E117" i="16"/>
  <c r="C117" i="16"/>
  <c r="B117" i="16"/>
  <c r="D117" i="16" s="1"/>
  <c r="E116" i="16"/>
  <c r="C116" i="16"/>
  <c r="B116" i="16"/>
  <c r="D116" i="16" s="1"/>
  <c r="E115" i="16"/>
  <c r="C115" i="16"/>
  <c r="B115" i="16"/>
  <c r="D115" i="16" s="1"/>
  <c r="E114" i="16"/>
  <c r="C114" i="16"/>
  <c r="B114" i="16"/>
  <c r="D114" i="16" s="1"/>
  <c r="E113" i="16"/>
  <c r="C113" i="16"/>
  <c r="B113" i="16"/>
  <c r="D113" i="16" s="1"/>
  <c r="E112" i="16"/>
  <c r="C112" i="16"/>
  <c r="B112" i="16"/>
  <c r="D112" i="16" s="1"/>
  <c r="E111" i="16"/>
  <c r="C111" i="16"/>
  <c r="B111" i="16"/>
  <c r="D111" i="16" s="1"/>
  <c r="E110" i="16"/>
  <c r="C110" i="16"/>
  <c r="B110" i="16"/>
  <c r="D110" i="16" s="1"/>
  <c r="E109" i="16"/>
  <c r="C109" i="16"/>
  <c r="B109" i="16"/>
  <c r="D109" i="16" s="1"/>
  <c r="E108" i="16"/>
  <c r="C108" i="16"/>
  <c r="B108" i="16"/>
  <c r="D108" i="16" s="1"/>
  <c r="E107" i="16"/>
  <c r="C107" i="16"/>
  <c r="B107" i="16"/>
  <c r="D107" i="16" s="1"/>
  <c r="E106" i="16"/>
  <c r="C106" i="16"/>
  <c r="B106" i="16"/>
  <c r="D106" i="16" s="1"/>
  <c r="E105" i="16"/>
  <c r="C105" i="16"/>
  <c r="B105" i="16"/>
  <c r="D105" i="16" s="1"/>
  <c r="E104" i="16"/>
  <c r="C104" i="16"/>
  <c r="B104" i="16"/>
  <c r="D104" i="16" s="1"/>
  <c r="E103" i="16"/>
  <c r="C103" i="16"/>
  <c r="B103" i="16"/>
  <c r="D103" i="16" s="1"/>
  <c r="E102" i="16"/>
  <c r="C102" i="16"/>
  <c r="B102" i="16"/>
  <c r="D102" i="16" s="1"/>
  <c r="E101" i="16"/>
  <c r="C101" i="16"/>
  <c r="B101" i="16"/>
  <c r="E100" i="16"/>
  <c r="C100" i="16"/>
  <c r="B100" i="16"/>
  <c r="D100" i="16" s="1"/>
  <c r="E99" i="16"/>
  <c r="C99" i="16"/>
  <c r="B99" i="16"/>
  <c r="D99" i="16" s="1"/>
  <c r="E98" i="16"/>
  <c r="C98" i="16"/>
  <c r="B98" i="16"/>
  <c r="D98" i="16" s="1"/>
  <c r="E97" i="16"/>
  <c r="C97" i="16"/>
  <c r="B97" i="16"/>
  <c r="E96" i="16"/>
  <c r="C96" i="16"/>
  <c r="B96" i="16"/>
  <c r="D96" i="16" s="1"/>
  <c r="E95" i="16"/>
  <c r="C95" i="16"/>
  <c r="B95" i="16"/>
  <c r="D95" i="16" s="1"/>
  <c r="E94" i="16"/>
  <c r="C94" i="16"/>
  <c r="B94" i="16"/>
  <c r="D94" i="16" s="1"/>
  <c r="E93" i="16"/>
  <c r="C93" i="16"/>
  <c r="B93" i="16"/>
  <c r="E92" i="16"/>
  <c r="C92" i="16"/>
  <c r="B92" i="16"/>
  <c r="D92" i="16" s="1"/>
  <c r="E91" i="16"/>
  <c r="C91" i="16"/>
  <c r="B91" i="16"/>
  <c r="D91" i="16" s="1"/>
  <c r="E90" i="16"/>
  <c r="C90" i="16"/>
  <c r="B90" i="16"/>
  <c r="D90" i="16" s="1"/>
  <c r="E89" i="16"/>
  <c r="C89" i="16"/>
  <c r="B89" i="16"/>
  <c r="D89" i="16" s="1"/>
  <c r="E88" i="16"/>
  <c r="C88" i="16"/>
  <c r="B88" i="16"/>
  <c r="D88" i="16" s="1"/>
  <c r="E87" i="16"/>
  <c r="C87" i="16"/>
  <c r="B87" i="16"/>
  <c r="D87" i="16" s="1"/>
  <c r="E86" i="16"/>
  <c r="C86" i="16"/>
  <c r="B86" i="16"/>
  <c r="D86" i="16" s="1"/>
  <c r="E85" i="16"/>
  <c r="C85" i="16"/>
  <c r="B85" i="16"/>
  <c r="D85" i="16" s="1"/>
  <c r="E84" i="16"/>
  <c r="C84" i="16"/>
  <c r="B84" i="16"/>
  <c r="D84" i="16" s="1"/>
  <c r="E83" i="16"/>
  <c r="C83" i="16"/>
  <c r="B83" i="16"/>
  <c r="D83" i="16" s="1"/>
  <c r="E82" i="16"/>
  <c r="C82" i="16"/>
  <c r="B82" i="16"/>
  <c r="D82" i="16" s="1"/>
  <c r="E81" i="16"/>
  <c r="C81" i="16"/>
  <c r="B81" i="16"/>
  <c r="D81" i="16" s="1"/>
  <c r="E80" i="16"/>
  <c r="C80" i="16"/>
  <c r="B80" i="16"/>
  <c r="E79" i="16"/>
  <c r="C79" i="16"/>
  <c r="B79" i="16"/>
  <c r="E78" i="16"/>
  <c r="C78" i="16"/>
  <c r="B78" i="16"/>
  <c r="E77" i="16"/>
  <c r="C77" i="16"/>
  <c r="B77" i="16"/>
  <c r="E76" i="16"/>
  <c r="C76" i="16"/>
  <c r="B76" i="16"/>
  <c r="D76" i="16" s="1"/>
  <c r="E75" i="16"/>
  <c r="C75" i="16"/>
  <c r="B75" i="16"/>
  <c r="D75" i="16" s="1"/>
  <c r="E74" i="16"/>
  <c r="C74" i="16"/>
  <c r="B74" i="16"/>
  <c r="D74" i="16" s="1"/>
  <c r="E73" i="16"/>
  <c r="C73" i="16"/>
  <c r="B73" i="16"/>
  <c r="D73" i="16" s="1"/>
  <c r="E72" i="16"/>
  <c r="C72" i="16"/>
  <c r="B72" i="16"/>
  <c r="D72" i="16" s="1"/>
  <c r="E71" i="16"/>
  <c r="C71" i="16"/>
  <c r="B71" i="16"/>
  <c r="D71" i="16" s="1"/>
  <c r="E70" i="16"/>
  <c r="C70" i="16"/>
  <c r="B70" i="16"/>
  <c r="D70" i="16" s="1"/>
  <c r="E69" i="16"/>
  <c r="C69" i="16"/>
  <c r="B69" i="16"/>
  <c r="E68" i="16"/>
  <c r="C68" i="16"/>
  <c r="B68" i="16"/>
  <c r="D68" i="16" s="1"/>
  <c r="E67" i="16"/>
  <c r="C67" i="16"/>
  <c r="B67" i="16"/>
  <c r="E66" i="16"/>
  <c r="C66" i="16"/>
  <c r="B66" i="16"/>
  <c r="D66" i="16" s="1"/>
  <c r="E65" i="16"/>
  <c r="C65" i="16"/>
  <c r="B65" i="16"/>
  <c r="D65" i="16" s="1"/>
  <c r="E64" i="16"/>
  <c r="C64" i="16"/>
  <c r="B64" i="16"/>
  <c r="E63" i="16"/>
  <c r="C63" i="16"/>
  <c r="B63" i="16"/>
  <c r="E62" i="16"/>
  <c r="C62" i="16"/>
  <c r="B62" i="16"/>
  <c r="D62" i="16" s="1"/>
  <c r="E61" i="16"/>
  <c r="C61" i="16"/>
  <c r="B61" i="16"/>
  <c r="D61" i="16" s="1"/>
  <c r="E60" i="16"/>
  <c r="C60" i="16"/>
  <c r="B60" i="16"/>
  <c r="E59" i="16"/>
  <c r="C59" i="16"/>
  <c r="B59" i="16"/>
  <c r="E58" i="16"/>
  <c r="C58" i="16"/>
  <c r="B58" i="16"/>
  <c r="E57" i="16"/>
  <c r="C57" i="16"/>
  <c r="B57" i="16"/>
  <c r="E56" i="16"/>
  <c r="C56" i="16"/>
  <c r="B56" i="16"/>
  <c r="E55" i="16"/>
  <c r="C55" i="16"/>
  <c r="B55" i="16"/>
  <c r="D55" i="16" s="1"/>
  <c r="E54" i="16"/>
  <c r="C54" i="16"/>
  <c r="B54" i="16"/>
  <c r="D54" i="16" s="1"/>
  <c r="E53" i="16"/>
  <c r="C53" i="16"/>
  <c r="B53" i="16"/>
  <c r="E52" i="16"/>
  <c r="C52" i="16"/>
  <c r="B52" i="16"/>
  <c r="E51" i="16"/>
  <c r="C51" i="16"/>
  <c r="B51" i="16"/>
  <c r="D51" i="16" s="1"/>
  <c r="E50" i="16"/>
  <c r="C50" i="16"/>
  <c r="B50" i="16"/>
  <c r="D50" i="16" s="1"/>
  <c r="E49" i="16"/>
  <c r="C49" i="16"/>
  <c r="B49" i="16"/>
  <c r="E48" i="16"/>
  <c r="C48" i="16"/>
  <c r="B48" i="16"/>
  <c r="E47" i="16"/>
  <c r="C47" i="16"/>
  <c r="B47" i="16"/>
  <c r="D47" i="16" s="1"/>
  <c r="E46" i="16"/>
  <c r="C46" i="16"/>
  <c r="B46" i="16"/>
  <c r="D46" i="16" s="1"/>
  <c r="E45" i="16"/>
  <c r="C45" i="16"/>
  <c r="B45" i="16"/>
  <c r="D45" i="16" s="1"/>
  <c r="E44" i="16"/>
  <c r="C44" i="16"/>
  <c r="B44" i="16"/>
  <c r="E43" i="16"/>
  <c r="C43" i="16"/>
  <c r="B43" i="16"/>
  <c r="E42" i="16"/>
  <c r="C42" i="16"/>
  <c r="B42" i="16"/>
  <c r="D42" i="16" s="1"/>
  <c r="E41" i="16"/>
  <c r="C41" i="16"/>
  <c r="B41" i="16"/>
  <c r="D41" i="16" s="1"/>
  <c r="E40" i="16"/>
  <c r="C40" i="16"/>
  <c r="B40" i="16"/>
  <c r="E39" i="16"/>
  <c r="C39" i="16"/>
  <c r="B39" i="16"/>
  <c r="D39" i="16" s="1"/>
  <c r="E38" i="16"/>
  <c r="C38" i="16"/>
  <c r="B38" i="16"/>
  <c r="D38" i="16" s="1"/>
  <c r="E37" i="16"/>
  <c r="C37" i="16"/>
  <c r="B37" i="16"/>
  <c r="E36" i="16"/>
  <c r="C36" i="16"/>
  <c r="B36" i="16"/>
  <c r="D36" i="16" s="1"/>
  <c r="E35" i="16"/>
  <c r="C35" i="16"/>
  <c r="B35" i="16"/>
  <c r="E34" i="16"/>
  <c r="C34" i="16"/>
  <c r="B34" i="16"/>
  <c r="D34" i="16" s="1"/>
  <c r="E33" i="16"/>
  <c r="C33" i="16"/>
  <c r="B33" i="16"/>
  <c r="E32" i="16"/>
  <c r="C32" i="16"/>
  <c r="B32" i="16"/>
  <c r="E31" i="16"/>
  <c r="C31" i="16"/>
  <c r="B31" i="16"/>
  <c r="E30" i="16"/>
  <c r="C30" i="16"/>
  <c r="B30" i="16"/>
  <c r="D30" i="16" s="1"/>
  <c r="E29" i="16"/>
  <c r="C29" i="16"/>
  <c r="B29" i="16"/>
  <c r="E28" i="16"/>
  <c r="C28" i="16"/>
  <c r="B28" i="16"/>
  <c r="D28" i="16" s="1"/>
  <c r="E27" i="16"/>
  <c r="C27" i="16"/>
  <c r="B27" i="16"/>
  <c r="E26" i="16"/>
  <c r="C26" i="16"/>
  <c r="B26" i="16"/>
  <c r="D26" i="16" s="1"/>
  <c r="E25" i="16"/>
  <c r="C25" i="16"/>
  <c r="B25" i="16"/>
  <c r="E24" i="16"/>
  <c r="C24" i="16"/>
  <c r="B24" i="16"/>
  <c r="D24" i="16" s="1"/>
  <c r="E23" i="16"/>
  <c r="C23" i="16"/>
  <c r="B23" i="16"/>
  <c r="E22" i="16"/>
  <c r="C22" i="16"/>
  <c r="B22" i="16"/>
  <c r="E21" i="16"/>
  <c r="C21" i="16"/>
  <c r="B21" i="16"/>
  <c r="E20" i="16"/>
  <c r="C20" i="16"/>
  <c r="B20" i="16"/>
  <c r="D20" i="16" s="1"/>
  <c r="E19" i="16"/>
  <c r="C19" i="16"/>
  <c r="B19" i="16"/>
  <c r="E18" i="16"/>
  <c r="C18" i="16"/>
  <c r="B18" i="16"/>
  <c r="E17" i="16"/>
  <c r="C17" i="16"/>
  <c r="B17" i="16"/>
  <c r="D17" i="16" s="1"/>
  <c r="E16" i="16"/>
  <c r="C16" i="16"/>
  <c r="B16" i="16"/>
  <c r="E15" i="16"/>
  <c r="C15" i="16"/>
  <c r="B15" i="16"/>
  <c r="E14" i="16"/>
  <c r="C14" i="16"/>
  <c r="B14" i="16"/>
  <c r="D14" i="16" s="1"/>
  <c r="E13" i="16"/>
  <c r="C13" i="16"/>
  <c r="B13" i="16"/>
  <c r="E12" i="16"/>
  <c r="C12" i="16"/>
  <c r="B12" i="16"/>
  <c r="E11" i="16"/>
  <c r="B11" i="16"/>
  <c r="D11" i="16" s="1"/>
  <c r="E10" i="16"/>
  <c r="C10" i="16"/>
  <c r="B10" i="16"/>
  <c r="E9" i="16"/>
  <c r="C9" i="16"/>
  <c r="B9" i="16"/>
  <c r="E8" i="16"/>
  <c r="C8" i="16"/>
  <c r="B8" i="16"/>
  <c r="D8" i="16" s="1"/>
  <c r="E7" i="16"/>
  <c r="C7" i="16"/>
  <c r="B7" i="16"/>
  <c r="E6" i="16"/>
  <c r="C6" i="16"/>
  <c r="B6" i="16"/>
  <c r="E5" i="16"/>
  <c r="C5" i="16"/>
  <c r="B5" i="16"/>
  <c r="E4" i="16"/>
  <c r="C4" i="16"/>
  <c r="B4" i="16"/>
  <c r="C2" i="16"/>
  <c r="B2" i="16"/>
  <c r="B1" i="16"/>
  <c r="I6" i="14"/>
  <c r="L7" i="13"/>
  <c r="K7" i="13"/>
  <c r="Q8" i="2"/>
  <c r="O28" i="1"/>
  <c r="J28" i="1"/>
  <c r="B1" i="1"/>
  <c r="U6" i="17" l="1"/>
  <c r="M31" i="16"/>
  <c r="Y22" i="5" s="1"/>
  <c r="M46" i="16"/>
  <c r="Y52" i="5" s="1"/>
  <c r="T52" i="5" s="1"/>
  <c r="M32" i="16"/>
  <c r="Y24" i="5" s="1"/>
  <c r="M47" i="16"/>
  <c r="Y54" i="5" s="1"/>
  <c r="T54" i="5" s="1"/>
  <c r="M36" i="16"/>
  <c r="Y32" i="5" s="1"/>
  <c r="T32" i="5" s="1"/>
  <c r="M38" i="16"/>
  <c r="Y36" i="5" s="1"/>
  <c r="T36" i="5" s="1"/>
  <c r="D53" i="16"/>
  <c r="D93" i="16"/>
  <c r="D97" i="16"/>
  <c r="D101" i="16"/>
  <c r="D121" i="16"/>
  <c r="D149" i="16"/>
  <c r="D153" i="16"/>
  <c r="D5" i="16"/>
  <c r="M45" i="16"/>
  <c r="Y50" i="5" s="1"/>
  <c r="T50" i="5" s="1"/>
  <c r="M35" i="16"/>
  <c r="Y30" i="5" s="1"/>
  <c r="T30" i="5" s="1"/>
  <c r="M30" i="16"/>
  <c r="Y20" i="5" s="1"/>
  <c r="D9" i="16"/>
  <c r="M27" i="16"/>
  <c r="Y14" i="5" s="1"/>
  <c r="M42" i="16"/>
  <c r="Y44" i="5" s="1"/>
  <c r="T44" i="5" s="1"/>
  <c r="O5" i="17"/>
  <c r="D18" i="16"/>
  <c r="O25" i="16" s="1"/>
  <c r="M25" i="16"/>
  <c r="Y10" i="5" s="1"/>
  <c r="M40" i="16"/>
  <c r="Y40" i="5" s="1"/>
  <c r="T40" i="5" s="1"/>
  <c r="D22" i="16"/>
  <c r="O28" i="16" s="1"/>
  <c r="M43" i="16"/>
  <c r="Y46" i="5" s="1"/>
  <c r="T46" i="5" s="1"/>
  <c r="M28" i="16"/>
  <c r="Y16" i="5" s="1"/>
  <c r="P19" i="7" a="1"/>
  <c r="P19" i="7" s="1"/>
  <c r="H4" i="17"/>
  <c r="M6" i="17"/>
  <c r="M44" i="16"/>
  <c r="Y48" i="5" s="1"/>
  <c r="T48" i="5" s="1"/>
  <c r="M34" i="16"/>
  <c r="Y28" i="5" s="1"/>
  <c r="T28" i="5" s="1"/>
  <c r="M37" i="16"/>
  <c r="Y34" i="5" s="1"/>
  <c r="T34" i="5" s="1"/>
  <c r="M29" i="16"/>
  <c r="Y18" i="5" s="1"/>
  <c r="M33" i="16"/>
  <c r="Y26" i="5" s="1"/>
  <c r="T26" i="5" s="1"/>
  <c r="M26" i="16"/>
  <c r="Y12" i="5" s="1"/>
  <c r="M41" i="16"/>
  <c r="Y42" i="5" s="1"/>
  <c r="T42" i="5" s="1"/>
  <c r="M24" i="16"/>
  <c r="M39" i="16"/>
  <c r="Y38" i="5" s="1"/>
  <c r="T38" i="5" s="1"/>
  <c r="G7" i="22"/>
  <c r="H7" i="22" s="1"/>
  <c r="P21" i="7" a="1"/>
  <c r="P21" i="7" s="1"/>
  <c r="P29" i="7" a="1"/>
  <c r="P29" i="7" s="1"/>
  <c r="P7" i="7" a="1"/>
  <c r="P7" i="7" s="1"/>
  <c r="P8" i="7" a="1"/>
  <c r="P8" i="7" s="1"/>
  <c r="P13" i="7" a="1"/>
  <c r="P13" i="7" s="1"/>
  <c r="P6" i="7" a="1"/>
  <c r="P6" i="7" s="1"/>
  <c r="P28" i="7" a="1"/>
  <c r="P28" i="7" s="1"/>
  <c r="P14" i="7" a="1"/>
  <c r="P14" i="7" s="1"/>
  <c r="D32" i="16"/>
  <c r="D31" i="16"/>
  <c r="D9" i="18"/>
  <c r="G28" i="22"/>
  <c r="G17" i="22"/>
  <c r="G29" i="22"/>
  <c r="G16" i="22"/>
  <c r="G31" i="22"/>
  <c r="G15" i="22"/>
  <c r="G22" i="22"/>
  <c r="G12" i="22"/>
  <c r="G30" i="22"/>
  <c r="G23" i="22"/>
  <c r="G25" i="22"/>
  <c r="G11" i="22"/>
  <c r="G18" i="22"/>
  <c r="G9" i="22"/>
  <c r="G24" i="22"/>
  <c r="G10" i="22"/>
  <c r="D43" i="16"/>
  <c r="D60" i="16"/>
  <c r="D57" i="16"/>
  <c r="I7" i="18"/>
  <c r="I11" i="18"/>
  <c r="I15" i="18"/>
  <c r="I5" i="18"/>
  <c r="I8" i="18"/>
  <c r="I12" i="18"/>
  <c r="I16" i="18"/>
  <c r="I9" i="18"/>
  <c r="I13" i="18"/>
  <c r="I17" i="18"/>
  <c r="D13" i="18"/>
  <c r="F9" i="18"/>
  <c r="F13" i="18"/>
  <c r="F17" i="18"/>
  <c r="I6" i="18"/>
  <c r="I10" i="18"/>
  <c r="I14" i="18"/>
  <c r="D17" i="18"/>
  <c r="D6" i="18"/>
  <c r="F6" i="18"/>
  <c r="F10" i="18"/>
  <c r="F14" i="18"/>
  <c r="D7" i="18"/>
  <c r="D11" i="18"/>
  <c r="D15" i="18"/>
  <c r="F11" i="18"/>
  <c r="F15" i="18"/>
  <c r="D7" i="16"/>
  <c r="D33" i="16"/>
  <c r="D69" i="16"/>
  <c r="D21" i="16"/>
  <c r="O31" i="16" s="1"/>
  <c r="D25" i="16"/>
  <c r="D63" i="16"/>
  <c r="D19" i="16"/>
  <c r="D4" i="16"/>
  <c r="D16" i="16"/>
  <c r="D40" i="16"/>
  <c r="D58" i="16"/>
  <c r="D80" i="16"/>
  <c r="D12" i="16"/>
  <c r="D37" i="16"/>
  <c r="D27" i="16"/>
  <c r="D13" i="16"/>
  <c r="D48" i="16"/>
  <c r="D52" i="16"/>
  <c r="D49" i="16"/>
  <c r="D56" i="16"/>
  <c r="D67" i="16"/>
  <c r="D78" i="16"/>
  <c r="D64" i="16"/>
  <c r="D79" i="16"/>
  <c r="D29" i="16"/>
  <c r="D10" i="16"/>
  <c r="D23" i="16"/>
  <c r="D59" i="16"/>
  <c r="D44" i="16"/>
  <c r="D15" i="16"/>
  <c r="D35" i="16"/>
  <c r="D6" i="16"/>
  <c r="D77" i="16"/>
  <c r="D5" i="18"/>
  <c r="F8" i="18"/>
  <c r="F12" i="18"/>
  <c r="F16" i="18"/>
  <c r="F5" i="18"/>
  <c r="D25" i="18" s="1"/>
  <c r="D10" i="18"/>
  <c r="D14" i="18"/>
  <c r="D8" i="18"/>
  <c r="D12" i="18"/>
  <c r="D16" i="18"/>
  <c r="J19" i="18"/>
  <c r="E42" i="22"/>
  <c r="F47" i="22"/>
  <c r="E48" i="22"/>
  <c r="E40" i="22"/>
  <c r="E41" i="22"/>
  <c r="F46" i="22"/>
  <c r="D50" i="22"/>
  <c r="G19" i="18"/>
  <c r="H19" i="17"/>
  <c r="G8" i="20"/>
  <c r="F45" i="22"/>
  <c r="E43" i="22"/>
  <c r="E39" i="22"/>
  <c r="F39" i="22"/>
  <c r="E44" i="22"/>
  <c r="Y8" i="5" l="1"/>
  <c r="K9" i="5" s="1"/>
  <c r="U24" i="16"/>
  <c r="T24" i="16"/>
  <c r="V24" i="16"/>
  <c r="K11" i="5"/>
  <c r="K10" i="5"/>
  <c r="T10" i="5"/>
  <c r="K27" i="5"/>
  <c r="T12" i="5"/>
  <c r="K13" i="5"/>
  <c r="K12" i="5"/>
  <c r="K26" i="5"/>
  <c r="K16" i="5"/>
  <c r="T16" i="5"/>
  <c r="K17" i="5"/>
  <c r="K14" i="5"/>
  <c r="T14" i="5"/>
  <c r="K15" i="5"/>
  <c r="K24" i="5"/>
  <c r="T24" i="5"/>
  <c r="K32" i="5"/>
  <c r="K25" i="5"/>
  <c r="K19" i="5"/>
  <c r="K28" i="5"/>
  <c r="K29" i="5"/>
  <c r="K18" i="5"/>
  <c r="T18" i="5"/>
  <c r="K34" i="5"/>
  <c r="K20" i="5"/>
  <c r="K30" i="5"/>
  <c r="K31" i="5"/>
  <c r="T20" i="5"/>
  <c r="K21" i="5"/>
  <c r="K22" i="5"/>
  <c r="T22" i="5"/>
  <c r="K23" i="5"/>
  <c r="O32" i="16"/>
  <c r="V40" i="16"/>
  <c r="Y40" i="16" s="1"/>
  <c r="V28" i="16"/>
  <c r="V41" i="16"/>
  <c r="V29" i="16"/>
  <c r="V44" i="16"/>
  <c r="Y44" i="16" s="1"/>
  <c r="V45" i="16"/>
  <c r="Y45" i="16" s="1"/>
  <c r="V46" i="16"/>
  <c r="V42" i="16"/>
  <c r="Y42" i="16" s="1"/>
  <c r="V30" i="16"/>
  <c r="V43" i="16"/>
  <c r="V31" i="16"/>
  <c r="V32" i="16"/>
  <c r="Y32" i="16" s="1"/>
  <c r="V33" i="16"/>
  <c r="V34" i="16"/>
  <c r="V27" i="16"/>
  <c r="V47" i="16"/>
  <c r="V35" i="16"/>
  <c r="V37" i="16"/>
  <c r="Y37" i="16" s="1"/>
  <c r="V38" i="16"/>
  <c r="Y24" i="16"/>
  <c r="V39" i="16"/>
  <c r="V36" i="16"/>
  <c r="V25" i="16"/>
  <c r="V26" i="16"/>
  <c r="T31" i="7"/>
  <c r="T16" i="7"/>
  <c r="T21" i="7"/>
  <c r="T8" i="7"/>
  <c r="T12" i="7"/>
  <c r="T27" i="7"/>
  <c r="T18" i="7"/>
  <c r="T35" i="7"/>
  <c r="V16" i="7"/>
  <c r="AC36" i="35"/>
  <c r="S20" i="35"/>
  <c r="S16" i="35"/>
  <c r="AC24" i="35"/>
  <c r="S8" i="35"/>
  <c r="AC8" i="35"/>
  <c r="S24" i="35"/>
  <c r="AC20" i="35"/>
  <c r="AC32" i="35"/>
  <c r="AC16" i="35"/>
  <c r="S32" i="35"/>
  <c r="AC28" i="35"/>
  <c r="S28" i="35"/>
  <c r="S12" i="35"/>
  <c r="AC12" i="35"/>
  <c r="S36" i="35"/>
  <c r="V10" i="7"/>
  <c r="S19" i="35"/>
  <c r="S23" i="35"/>
  <c r="S31" i="35"/>
  <c r="AC11" i="35"/>
  <c r="AC15" i="35"/>
  <c r="AC23" i="35"/>
  <c r="AC27" i="35"/>
  <c r="AC7" i="35"/>
  <c r="S27" i="35"/>
  <c r="S11" i="35"/>
  <c r="AC19" i="35"/>
  <c r="S15" i="35"/>
  <c r="AC31" i="35"/>
  <c r="S35" i="35"/>
  <c r="S7" i="35"/>
  <c r="AC35" i="35"/>
  <c r="T26" i="7"/>
  <c r="T11" i="7"/>
  <c r="V19" i="7"/>
  <c r="V6" i="7"/>
  <c r="D32" i="18"/>
  <c r="U30" i="7"/>
  <c r="U15" i="7"/>
  <c r="U17" i="7"/>
  <c r="R25" i="35"/>
  <c r="R29" i="35"/>
  <c r="R33" i="35"/>
  <c r="R21" i="35"/>
  <c r="AB17" i="35"/>
  <c r="R13" i="35"/>
  <c r="AB9" i="35"/>
  <c r="AB29" i="35"/>
  <c r="AB21" i="35"/>
  <c r="AB33" i="35"/>
  <c r="R17" i="35"/>
  <c r="AB13" i="35"/>
  <c r="AB37" i="35"/>
  <c r="AB25" i="35"/>
  <c r="R9" i="35"/>
  <c r="R37" i="35"/>
  <c r="V17" i="7"/>
  <c r="S33" i="35"/>
  <c r="S13" i="35"/>
  <c r="AC9" i="35"/>
  <c r="S25" i="35"/>
  <c r="AC21" i="35"/>
  <c r="AC29" i="35"/>
  <c r="S37" i="35"/>
  <c r="AC17" i="35"/>
  <c r="AC13" i="35"/>
  <c r="AC25" i="35"/>
  <c r="AC33" i="35"/>
  <c r="AC37" i="35"/>
  <c r="S21" i="35"/>
  <c r="S17" i="35"/>
  <c r="S9" i="35"/>
  <c r="S29" i="35"/>
  <c r="U10" i="7"/>
  <c r="R7" i="35"/>
  <c r="R19" i="35"/>
  <c r="R31" i="35"/>
  <c r="AB7" i="35"/>
  <c r="R11" i="35"/>
  <c r="AB35" i="35"/>
  <c r="R23" i="35"/>
  <c r="R15" i="35"/>
  <c r="R35" i="35"/>
  <c r="R27" i="35"/>
  <c r="AB19" i="35"/>
  <c r="AB15" i="35"/>
  <c r="AB11" i="35"/>
  <c r="AB31" i="35"/>
  <c r="AB27" i="35"/>
  <c r="AB23" i="35"/>
  <c r="D31" i="18"/>
  <c r="U14" i="7"/>
  <c r="U29" i="7"/>
  <c r="V14" i="7"/>
  <c r="V29" i="7"/>
  <c r="T17" i="7"/>
  <c r="T33" i="7"/>
  <c r="V9" i="7"/>
  <c r="S6" i="35"/>
  <c r="AC10" i="35"/>
  <c r="AC14" i="35"/>
  <c r="AC22" i="35"/>
  <c r="AC6" i="35"/>
  <c r="AC26" i="35"/>
  <c r="AC34" i="35"/>
  <c r="AC18" i="35"/>
  <c r="S10" i="35"/>
  <c r="AC30" i="35"/>
  <c r="S18" i="35"/>
  <c r="S22" i="35"/>
  <c r="S14" i="35"/>
  <c r="S30" i="35"/>
  <c r="S34" i="35"/>
  <c r="S26" i="35"/>
  <c r="D29" i="18"/>
  <c r="U11" i="7"/>
  <c r="U26" i="7"/>
  <c r="O24" i="16"/>
  <c r="P24" i="16" s="1"/>
  <c r="T7" i="7"/>
  <c r="T20" i="7"/>
  <c r="T13" i="7"/>
  <c r="T28" i="7"/>
  <c r="U16" i="7"/>
  <c r="R8" i="35"/>
  <c r="AB8" i="35"/>
  <c r="AB16" i="35"/>
  <c r="AB20" i="35"/>
  <c r="AB28" i="35"/>
  <c r="AB32" i="35"/>
  <c r="R28" i="35"/>
  <c r="AB12" i="35"/>
  <c r="R32" i="35"/>
  <c r="AB24" i="35"/>
  <c r="AB36" i="35"/>
  <c r="R20" i="35"/>
  <c r="R12" i="35"/>
  <c r="R16" i="35"/>
  <c r="R24" i="35"/>
  <c r="R36" i="35"/>
  <c r="V18" i="7"/>
  <c r="V35" i="7"/>
  <c r="T24" i="7"/>
  <c r="T10" i="7"/>
  <c r="D26" i="18"/>
  <c r="U8" i="7"/>
  <c r="U21" i="7"/>
  <c r="V11" i="7"/>
  <c r="V26" i="7"/>
  <c r="V28" i="7"/>
  <c r="V13" i="7"/>
  <c r="O29" i="16"/>
  <c r="V30" i="7"/>
  <c r="V15" i="7"/>
  <c r="U19" i="7"/>
  <c r="U6" i="7"/>
  <c r="U28" i="7"/>
  <c r="U13" i="7"/>
  <c r="O26" i="16"/>
  <c r="V12" i="7"/>
  <c r="V27" i="7"/>
  <c r="V8" i="7"/>
  <c r="V21" i="7"/>
  <c r="U18" i="7"/>
  <c r="U35" i="7"/>
  <c r="T6" i="7"/>
  <c r="T19" i="7"/>
  <c r="D33" i="18"/>
  <c r="U7" i="7"/>
  <c r="U20" i="7"/>
  <c r="T14" i="7"/>
  <c r="T29" i="7"/>
  <c r="T9" i="7"/>
  <c r="T22" i="7"/>
  <c r="T30" i="7"/>
  <c r="T15" i="7"/>
  <c r="D30" i="18"/>
  <c r="U12" i="7"/>
  <c r="U27" i="7"/>
  <c r="V7" i="7"/>
  <c r="V20" i="7"/>
  <c r="N6" i="17"/>
  <c r="O27" i="16"/>
  <c r="O30" i="16"/>
  <c r="D35" i="18"/>
  <c r="D28" i="18"/>
  <c r="D34" i="18"/>
  <c r="B26" i="7"/>
  <c r="B33" i="7"/>
  <c r="B28" i="7"/>
  <c r="B29" i="7"/>
  <c r="B31" i="7"/>
  <c r="B24" i="7"/>
  <c r="B30" i="7"/>
  <c r="B27" i="7"/>
  <c r="B35" i="7"/>
  <c r="C45" i="22"/>
  <c r="G45" i="22" s="1"/>
  <c r="C44" i="22"/>
  <c r="G44" i="22" s="1"/>
  <c r="C43" i="22"/>
  <c r="G43" i="22" s="1"/>
  <c r="C39" i="22"/>
  <c r="G39" i="22" s="1"/>
  <c r="C46" i="22"/>
  <c r="G46" i="22" s="1"/>
  <c r="C40" i="22"/>
  <c r="G40" i="22" s="1"/>
  <c r="C41" i="22"/>
  <c r="G41" i="22" s="1"/>
  <c r="C42" i="22"/>
  <c r="G42" i="22" s="1"/>
  <c r="C47" i="22"/>
  <c r="G47" i="22" s="1"/>
  <c r="P31" i="16"/>
  <c r="Y39" i="16"/>
  <c r="Y29" i="16"/>
  <c r="Y31" i="16"/>
  <c r="P28" i="16"/>
  <c r="Y41" i="16"/>
  <c r="Y30" i="16"/>
  <c r="Y34" i="16"/>
  <c r="Y46" i="16"/>
  <c r="Y28" i="16"/>
  <c r="Y47" i="16"/>
  <c r="Y36" i="16"/>
  <c r="T30" i="16"/>
  <c r="W30" i="16" s="1"/>
  <c r="T36" i="16"/>
  <c r="W36" i="16" s="1"/>
  <c r="U41" i="16"/>
  <c r="X41" i="16" s="1"/>
  <c r="T46" i="16"/>
  <c r="W46" i="16" s="1"/>
  <c r="U30" i="16"/>
  <c r="X30" i="16" s="1"/>
  <c r="U36" i="16"/>
  <c r="X36" i="16" s="1"/>
  <c r="U46" i="16"/>
  <c r="X46" i="16" s="1"/>
  <c r="T25" i="16"/>
  <c r="W25" i="16" s="1"/>
  <c r="T31" i="16"/>
  <c r="W31" i="16" s="1"/>
  <c r="T37" i="16"/>
  <c r="W37" i="16" s="1"/>
  <c r="T42" i="16"/>
  <c r="W42" i="16" s="1"/>
  <c r="T47" i="16"/>
  <c r="W47" i="16" s="1"/>
  <c r="U25" i="16"/>
  <c r="X25" i="16" s="1"/>
  <c r="U31" i="16"/>
  <c r="X31" i="16" s="1"/>
  <c r="U37" i="16"/>
  <c r="X37" i="16" s="1"/>
  <c r="U42" i="16"/>
  <c r="X42" i="16" s="1"/>
  <c r="U47" i="16"/>
  <c r="X47" i="16" s="1"/>
  <c r="T26" i="16"/>
  <c r="W26" i="16" s="1"/>
  <c r="T32" i="16"/>
  <c r="W32" i="16" s="1"/>
  <c r="T38" i="16"/>
  <c r="W38" i="16" s="1"/>
  <c r="T43" i="16"/>
  <c r="W43" i="16" s="1"/>
  <c r="U26" i="16"/>
  <c r="X26" i="16" s="1"/>
  <c r="U32" i="16"/>
  <c r="X32" i="16" s="1"/>
  <c r="U38" i="16"/>
  <c r="X38" i="16" s="1"/>
  <c r="U43" i="16"/>
  <c r="X43" i="16" s="1"/>
  <c r="U39" i="16"/>
  <c r="X39" i="16" s="1"/>
  <c r="T27" i="16"/>
  <c r="W27" i="16" s="1"/>
  <c r="T33" i="16"/>
  <c r="W33" i="16" s="1"/>
  <c r="X24" i="16"/>
  <c r="U27" i="16"/>
  <c r="X27" i="16" s="1"/>
  <c r="U33" i="16"/>
  <c r="X33" i="16" s="1"/>
  <c r="W24" i="16"/>
  <c r="T44" i="16"/>
  <c r="W44" i="16" s="1"/>
  <c r="T28" i="16"/>
  <c r="W28" i="16" s="1"/>
  <c r="T34" i="16"/>
  <c r="W34" i="16" s="1"/>
  <c r="T40" i="16"/>
  <c r="W40" i="16" s="1"/>
  <c r="U44" i="16"/>
  <c r="X44" i="16" s="1"/>
  <c r="U28" i="16"/>
  <c r="X28" i="16" s="1"/>
  <c r="U34" i="16"/>
  <c r="X34" i="16" s="1"/>
  <c r="U40" i="16"/>
  <c r="X40" i="16" s="1"/>
  <c r="T39" i="16"/>
  <c r="W39" i="16" s="1"/>
  <c r="T29" i="16"/>
  <c r="W29" i="16" s="1"/>
  <c r="T35" i="16"/>
  <c r="W35" i="16" s="1"/>
  <c r="T45" i="16"/>
  <c r="W45" i="16" s="1"/>
  <c r="U29" i="16"/>
  <c r="X29" i="16" s="1"/>
  <c r="U35" i="16"/>
  <c r="X35" i="16" s="1"/>
  <c r="T41" i="16"/>
  <c r="W41" i="16" s="1"/>
  <c r="U45" i="16"/>
  <c r="X45" i="16" s="1"/>
  <c r="M48" i="16"/>
  <c r="N25" i="16" s="1"/>
  <c r="Y35" i="16"/>
  <c r="Y43" i="16"/>
  <c r="Y27" i="16"/>
  <c r="Y25" i="16"/>
  <c r="Y26" i="16"/>
  <c r="P25" i="16"/>
  <c r="Y33" i="16"/>
  <c r="Y38" i="16"/>
  <c r="J16" i="7"/>
  <c r="B16" i="7"/>
  <c r="B7" i="7"/>
  <c r="J7" i="7"/>
  <c r="J14" i="7"/>
  <c r="B14" i="7"/>
  <c r="B20" i="7"/>
  <c r="J20" i="7"/>
  <c r="J29" i="7"/>
  <c r="J26" i="7"/>
  <c r="B10" i="7"/>
  <c r="J10" i="7"/>
  <c r="J35" i="7"/>
  <c r="B18" i="7"/>
  <c r="J18" i="7"/>
  <c r="J33" i="7"/>
  <c r="J15" i="7"/>
  <c r="B15" i="7"/>
  <c r="J27" i="7"/>
  <c r="B12" i="7"/>
  <c r="J12" i="7"/>
  <c r="B11" i="7"/>
  <c r="J11" i="7"/>
  <c r="B9" i="7"/>
  <c r="J9" i="7"/>
  <c r="B8" i="7"/>
  <c r="J8" i="7"/>
  <c r="J24" i="7"/>
  <c r="B19" i="7"/>
  <c r="J19" i="7"/>
  <c r="J31" i="7"/>
  <c r="J30" i="7"/>
  <c r="J28" i="7"/>
  <c r="B13" i="7"/>
  <c r="J13" i="7"/>
  <c r="B17" i="7"/>
  <c r="J17" i="7"/>
  <c r="B22" i="7"/>
  <c r="J22" i="7"/>
  <c r="B21" i="7"/>
  <c r="J21" i="7"/>
  <c r="B6" i="7"/>
  <c r="J6" i="7"/>
  <c r="P11" i="7" a="1"/>
  <c r="P11" i="7" s="1"/>
  <c r="H11" i="22"/>
  <c r="H25" i="22"/>
  <c r="P27" i="7" a="1"/>
  <c r="P27" i="7" s="1"/>
  <c r="P24" i="7" a="1"/>
  <c r="P24" i="7" s="1"/>
  <c r="H23" i="22"/>
  <c r="H30" i="22"/>
  <c r="P33" i="7" a="1"/>
  <c r="P33" i="7" s="1"/>
  <c r="P12" i="7" a="1"/>
  <c r="P12" i="7" s="1"/>
  <c r="H12" i="22"/>
  <c r="H22" i="22"/>
  <c r="P22" i="7" a="1"/>
  <c r="P22" i="7" s="1"/>
  <c r="H15" i="22"/>
  <c r="P15" i="7" a="1"/>
  <c r="P15" i="7" s="1"/>
  <c r="H31" i="22"/>
  <c r="P35" i="7" a="1"/>
  <c r="P35" i="7" s="1"/>
  <c r="L12" i="18"/>
  <c r="H10" i="22"/>
  <c r="P10" i="7" a="1"/>
  <c r="P10" i="7" s="1"/>
  <c r="P16" i="7" a="1"/>
  <c r="P16" i="7" s="1"/>
  <c r="H16" i="22"/>
  <c r="H24" i="22"/>
  <c r="P26" i="7" a="1"/>
  <c r="P26" i="7" s="1"/>
  <c r="H29" i="22"/>
  <c r="P31" i="7" a="1"/>
  <c r="P31" i="7" s="1"/>
  <c r="P9" i="7" a="1"/>
  <c r="P9" i="7" s="1"/>
  <c r="H9" i="22"/>
  <c r="P17" i="7" a="1"/>
  <c r="P17" i="7" s="1"/>
  <c r="H17" i="22"/>
  <c r="H18" i="22"/>
  <c r="P18" i="7" a="1"/>
  <c r="P18" i="7" s="1"/>
  <c r="H28" i="22"/>
  <c r="P30" i="7" a="1"/>
  <c r="P30" i="7" s="1"/>
  <c r="S7" i="13"/>
  <c r="T7" i="13"/>
  <c r="J6" i="14" s="1"/>
  <c r="I3" i="14" s="1"/>
  <c r="M7" i="18"/>
  <c r="L10" i="18"/>
  <c r="L16" i="18"/>
  <c r="L17" i="18"/>
  <c r="L15" i="18"/>
  <c r="L13" i="18"/>
  <c r="M8" i="18"/>
  <c r="M14" i="18"/>
  <c r="M17" i="18"/>
  <c r="M15" i="18"/>
  <c r="L6" i="18"/>
  <c r="M6" i="18"/>
  <c r="M13" i="18"/>
  <c r="M5" i="18"/>
  <c r="L8" i="18"/>
  <c r="M9" i="18"/>
  <c r="L14" i="18"/>
  <c r="M16" i="18"/>
  <c r="M11" i="18"/>
  <c r="L9" i="18"/>
  <c r="M12" i="18"/>
  <c r="M10" i="18"/>
  <c r="L11" i="18"/>
  <c r="L7" i="18"/>
  <c r="L5" i="18"/>
  <c r="H18" i="17"/>
  <c r="N5" i="17" s="1"/>
  <c r="F50" i="22"/>
  <c r="E50" i="22"/>
  <c r="C48" i="22"/>
  <c r="T8" i="5" l="1"/>
  <c r="K8" i="5"/>
  <c r="P5" i="17"/>
  <c r="O13" i="9" s="1"/>
  <c r="H33" i="22"/>
  <c r="P8" i="9"/>
  <c r="G48" i="22"/>
  <c r="P7" i="13" s="1"/>
  <c r="H9" i="6"/>
  <c r="B9" i="6" s="1"/>
  <c r="P27" i="16"/>
  <c r="P42" i="16" s="1" a="1"/>
  <c r="P42" i="16" s="1"/>
  <c r="O48" i="16"/>
  <c r="W48" i="16"/>
  <c r="W50" i="16" s="1"/>
  <c r="O11" i="9"/>
  <c r="Q31" i="16"/>
  <c r="Q28" i="16"/>
  <c r="H7" i="6"/>
  <c r="B7" i="6" s="1"/>
  <c r="P46" i="16" a="1"/>
  <c r="P46" i="16" s="1"/>
  <c r="P32" i="16"/>
  <c r="N35" i="16"/>
  <c r="N26" i="16"/>
  <c r="N30" i="16"/>
  <c r="N45" i="16"/>
  <c r="P29" i="16"/>
  <c r="N33" i="16"/>
  <c r="N37" i="16"/>
  <c r="N28" i="16"/>
  <c r="N29" i="16"/>
  <c r="P30" i="16"/>
  <c r="N27" i="16"/>
  <c r="N46" i="16"/>
  <c r="N40" i="16"/>
  <c r="N24" i="16"/>
  <c r="N39" i="16"/>
  <c r="P26" i="16"/>
  <c r="X48" i="16"/>
  <c r="X50" i="16" s="1"/>
  <c r="K52" i="5"/>
  <c r="K53" i="5"/>
  <c r="P53" i="5" s="1"/>
  <c r="P23" i="5"/>
  <c r="P19" i="5"/>
  <c r="P29" i="5"/>
  <c r="K49" i="5"/>
  <c r="P49" i="5" s="1"/>
  <c r="K35" i="5"/>
  <c r="P35" i="5" s="1"/>
  <c r="K48" i="5"/>
  <c r="P25" i="5"/>
  <c r="K54" i="5"/>
  <c r="K36" i="5"/>
  <c r="K55" i="5"/>
  <c r="P55" i="5" s="1"/>
  <c r="K37" i="5"/>
  <c r="P37" i="5" s="1"/>
  <c r="N36" i="16"/>
  <c r="N42" i="16"/>
  <c r="P39" i="16" a="1"/>
  <c r="P39" i="16" s="1"/>
  <c r="P17" i="5"/>
  <c r="K47" i="5"/>
  <c r="P47" i="5" s="1"/>
  <c r="K46" i="5"/>
  <c r="K51" i="5"/>
  <c r="P51" i="5" s="1"/>
  <c r="P31" i="5"/>
  <c r="P21" i="5"/>
  <c r="K50" i="5"/>
  <c r="P15" i="5"/>
  <c r="K45" i="5"/>
  <c r="P45" i="5" s="1"/>
  <c r="K44" i="5"/>
  <c r="N43" i="16"/>
  <c r="N44" i="16"/>
  <c r="Y48" i="16"/>
  <c r="Y50" i="16" s="1"/>
  <c r="N47" i="16"/>
  <c r="N34" i="16"/>
  <c r="N41" i="16"/>
  <c r="P40" i="16" a="1"/>
  <c r="P40" i="16" s="1"/>
  <c r="K43" i="5"/>
  <c r="P43" i="5" s="1"/>
  <c r="P13" i="5"/>
  <c r="P27" i="5"/>
  <c r="K42" i="5"/>
  <c r="Q24" i="16"/>
  <c r="P43" i="16" a="1"/>
  <c r="P43" i="16" s="1"/>
  <c r="N38" i="16"/>
  <c r="N32" i="16"/>
  <c r="Q25" i="16"/>
  <c r="N31" i="16"/>
  <c r="K41" i="5"/>
  <c r="P41" i="5" s="1"/>
  <c r="P11" i="5"/>
  <c r="K40" i="5"/>
  <c r="K38" i="5"/>
  <c r="K39" i="5"/>
  <c r="P39" i="5" s="1"/>
  <c r="P9" i="5"/>
  <c r="B12" i="5"/>
  <c r="B42" i="5"/>
  <c r="B40" i="5"/>
  <c r="B10" i="5"/>
  <c r="B38" i="5"/>
  <c r="B8" i="5"/>
  <c r="B24" i="5"/>
  <c r="B54" i="5"/>
  <c r="B14" i="5"/>
  <c r="B44" i="5"/>
  <c r="B48" i="5"/>
  <c r="B18" i="5"/>
  <c r="B20" i="5"/>
  <c r="B50" i="5"/>
  <c r="B46" i="5"/>
  <c r="B16" i="5"/>
  <c r="B52" i="5"/>
  <c r="B22" i="5"/>
  <c r="H10" i="6"/>
  <c r="B10" i="6" s="1"/>
  <c r="C50" i="22"/>
  <c r="O12" i="9" l="1"/>
  <c r="Q27" i="16"/>
  <c r="Q42" i="16"/>
  <c r="Q46" i="16"/>
  <c r="S46" i="16" s="1"/>
  <c r="P52" i="5" s="1"/>
  <c r="V52" i="5" s="1"/>
  <c r="H6" i="6"/>
  <c r="B6" i="6" s="1"/>
  <c r="H8" i="6"/>
  <c r="B8" i="6" s="1"/>
  <c r="H11" i="6"/>
  <c r="B11" i="6" s="1"/>
  <c r="H14" i="6"/>
  <c r="B14" i="6" s="1"/>
  <c r="N48" i="16"/>
  <c r="P44" i="16" a="1"/>
  <c r="P44" i="16" s="1"/>
  <c r="P37" i="16" a="1"/>
  <c r="P37" i="16" s="1"/>
  <c r="Q29" i="16"/>
  <c r="P34" i="16" a="1"/>
  <c r="P34" i="16" s="1"/>
  <c r="P35" i="16" a="1"/>
  <c r="P35" i="16" s="1"/>
  <c r="P45" i="16" a="1"/>
  <c r="P45" i="16" s="1"/>
  <c r="Q30" i="16"/>
  <c r="Q26" i="16"/>
  <c r="P41" i="16" a="1"/>
  <c r="P41" i="16" s="1"/>
  <c r="P33" i="16" a="1"/>
  <c r="P33" i="16" s="1"/>
  <c r="Q32" i="16"/>
  <c r="P47" i="16" a="1"/>
  <c r="P47" i="16" s="1"/>
  <c r="P38" i="16" a="1"/>
  <c r="P38" i="16" s="1"/>
  <c r="P36" i="16" a="1"/>
  <c r="P36" i="16" s="1"/>
  <c r="W15" i="5"/>
  <c r="W21" i="5"/>
  <c r="W31" i="5"/>
  <c r="W17" i="5"/>
  <c r="W25" i="5"/>
  <c r="X23" i="5"/>
  <c r="Q43" i="16"/>
  <c r="S43" i="16" s="1"/>
  <c r="P46" i="5" s="1"/>
  <c r="X43" i="5"/>
  <c r="Q39" i="16"/>
  <c r="S39" i="16" s="1"/>
  <c r="P38" i="5" s="1"/>
  <c r="Q40" i="16"/>
  <c r="R40" i="16" s="1"/>
  <c r="W53" i="5"/>
  <c r="W49" i="5"/>
  <c r="W11" i="5"/>
  <c r="W27" i="5"/>
  <c r="X37" i="5"/>
  <c r="W29" i="5"/>
  <c r="V47" i="5"/>
  <c r="Q55" i="5"/>
  <c r="V19" i="5"/>
  <c r="X9" i="5"/>
  <c r="X13" i="5"/>
  <c r="X41" i="5"/>
  <c r="V39" i="5"/>
  <c r="W45" i="5"/>
  <c r="H13" i="6"/>
  <c r="B13" i="6" s="1"/>
  <c r="H12" i="6"/>
  <c r="B12" i="6" s="1"/>
  <c r="R27" i="16" l="1"/>
  <c r="B3" i="14"/>
  <c r="S42" i="16"/>
  <c r="P44" i="5" s="1"/>
  <c r="V44" i="5" s="1"/>
  <c r="R31" i="16"/>
  <c r="Q35" i="16"/>
  <c r="S40" i="16"/>
  <c r="P40" i="5" s="1"/>
  <c r="W40" i="5" s="1"/>
  <c r="R24" i="16"/>
  <c r="Q34" i="16"/>
  <c r="Q37" i="16"/>
  <c r="R28" i="16"/>
  <c r="Q44" i="16"/>
  <c r="Q47" i="16"/>
  <c r="Q38" i="16"/>
  <c r="R43" i="16"/>
  <c r="S28" i="16"/>
  <c r="P16" i="5" s="1"/>
  <c r="X16" i="5" s="1"/>
  <c r="Q33" i="16"/>
  <c r="R46" i="16"/>
  <c r="S31" i="16"/>
  <c r="P22" i="5" s="1"/>
  <c r="V22" i="5" s="1"/>
  <c r="R42" i="16"/>
  <c r="S27" i="16"/>
  <c r="P14" i="5" s="1"/>
  <c r="V14" i="5" s="1"/>
  <c r="Q41" i="16"/>
  <c r="S25" i="16"/>
  <c r="P10" i="5" s="1"/>
  <c r="W10" i="5" s="1"/>
  <c r="Q36" i="16"/>
  <c r="R39" i="16"/>
  <c r="S24" i="16"/>
  <c r="P8" i="5" s="1"/>
  <c r="Q45" i="16"/>
  <c r="R25" i="16"/>
  <c r="W39" i="5"/>
  <c r="W19" i="5"/>
  <c r="W46" i="5"/>
  <c r="V45" i="5"/>
  <c r="V37" i="5"/>
  <c r="V41" i="5"/>
  <c r="W41" i="5"/>
  <c r="W13" i="5"/>
  <c r="X19" i="5"/>
  <c r="X17" i="5"/>
  <c r="V29" i="5"/>
  <c r="V46" i="5"/>
  <c r="W23" i="5"/>
  <c r="V17" i="5"/>
  <c r="V9" i="5"/>
  <c r="V13" i="5"/>
  <c r="W47" i="5"/>
  <c r="X31" i="5"/>
  <c r="V27" i="5"/>
  <c r="X27" i="5"/>
  <c r="V49" i="5"/>
  <c r="V53" i="5"/>
  <c r="X49" i="5"/>
  <c r="X55" i="5"/>
  <c r="X51" i="5"/>
  <c r="Q51" i="5"/>
  <c r="V43" i="5"/>
  <c r="Q35" i="5"/>
  <c r="X53" i="5"/>
  <c r="Q53" i="5"/>
  <c r="Q11" i="5"/>
  <c r="W43" i="5"/>
  <c r="V25" i="5"/>
  <c r="Q21" i="5"/>
  <c r="W9" i="5"/>
  <c r="Q9" i="5"/>
  <c r="Q37" i="5"/>
  <c r="V15" i="5"/>
  <c r="Q43" i="5"/>
  <c r="X25" i="5"/>
  <c r="Q25" i="5"/>
  <c r="X15" i="5"/>
  <c r="Q15" i="5"/>
  <c r="X39" i="5"/>
  <c r="Q39" i="5"/>
  <c r="Q17" i="5"/>
  <c r="Q49" i="5"/>
  <c r="V23" i="5"/>
  <c r="Q23" i="5"/>
  <c r="X47" i="5"/>
  <c r="Q47" i="5"/>
  <c r="X46" i="5"/>
  <c r="Q46" i="5"/>
  <c r="Q19" i="5"/>
  <c r="Q27" i="5"/>
  <c r="W35" i="5"/>
  <c r="V31" i="5"/>
  <c r="Q13" i="5"/>
  <c r="W55" i="5"/>
  <c r="X29" i="5"/>
  <c r="Q29" i="5"/>
  <c r="V11" i="5"/>
  <c r="V51" i="5"/>
  <c r="X35" i="5"/>
  <c r="X21" i="5"/>
  <c r="X45" i="5"/>
  <c r="Q45" i="5"/>
  <c r="Q41" i="5"/>
  <c r="V55" i="5"/>
  <c r="W37" i="5"/>
  <c r="X11" i="5"/>
  <c r="W51" i="5"/>
  <c r="V35" i="5"/>
  <c r="Q31" i="5"/>
  <c r="V21" i="5"/>
  <c r="S26" i="16" l="1"/>
  <c r="P12" i="5" s="1"/>
  <c r="R45" i="16"/>
  <c r="V16" i="5"/>
  <c r="Q16" i="5"/>
  <c r="W16" i="5"/>
  <c r="Q40" i="5"/>
  <c r="X40" i="5"/>
  <c r="X8" i="5"/>
  <c r="Q8" i="5"/>
  <c r="V40" i="5"/>
  <c r="V10" i="5"/>
  <c r="X10" i="5"/>
  <c r="Q10" i="5"/>
  <c r="R44" i="16"/>
  <c r="R41" i="16"/>
  <c r="S33" i="16"/>
  <c r="P26" i="5" s="1"/>
  <c r="V26" i="5" s="1"/>
  <c r="R26" i="16"/>
  <c r="R47" i="16"/>
  <c r="Q48" i="16"/>
  <c r="S37" i="16"/>
  <c r="P34" i="5" s="1"/>
  <c r="V34" i="5" s="1"/>
  <c r="S45" i="16"/>
  <c r="P50" i="5" s="1"/>
  <c r="V50" i="5" s="1"/>
  <c r="S35" i="16"/>
  <c r="P30" i="5" s="1"/>
  <c r="V30" i="5" s="1"/>
  <c r="R30" i="16"/>
  <c r="R33" i="16"/>
  <c r="S30" i="16"/>
  <c r="P20" i="5" s="1"/>
  <c r="S29" i="16"/>
  <c r="P18" i="5" s="1"/>
  <c r="V18" i="5" s="1"/>
  <c r="S32" i="16"/>
  <c r="P24" i="5" s="1"/>
  <c r="V24" i="5" s="1"/>
  <c r="R32" i="16"/>
  <c r="R37" i="16"/>
  <c r="S36" i="16"/>
  <c r="P32" i="5" s="1"/>
  <c r="V32" i="5" s="1"/>
  <c r="R29" i="16"/>
  <c r="R36" i="16"/>
  <c r="S34" i="16"/>
  <c r="P28" i="5" s="1"/>
  <c r="V28" i="5" s="1"/>
  <c r="S38" i="16"/>
  <c r="P36" i="5" s="1"/>
  <c r="V36" i="5" s="1"/>
  <c r="R34" i="16"/>
  <c r="S41" i="16"/>
  <c r="P42" i="5" s="1"/>
  <c r="V42" i="5" s="1"/>
  <c r="R38" i="16"/>
  <c r="S47" i="16"/>
  <c r="P54" i="5" s="1"/>
  <c r="V54" i="5" s="1"/>
  <c r="S44" i="16"/>
  <c r="P48" i="5" s="1"/>
  <c r="V48" i="5" s="1"/>
  <c r="R35" i="16"/>
  <c r="V38" i="5" l="1"/>
  <c r="V8" i="5"/>
  <c r="V20" i="5"/>
  <c r="V12" i="5"/>
  <c r="R48" i="16" l="1"/>
  <c r="Q26" i="5" l="1"/>
  <c r="X26" i="5"/>
  <c r="W26" i="5"/>
  <c r="Q34" i="5"/>
  <c r="W34" i="5"/>
  <c r="X34" i="5"/>
  <c r="X28" i="5"/>
  <c r="Q28" i="5"/>
  <c r="W28" i="5"/>
  <c r="Q22" i="5"/>
  <c r="W22" i="5"/>
  <c r="X22" i="5"/>
  <c r="Q42" i="5"/>
  <c r="X42" i="5"/>
  <c r="W42" i="5"/>
  <c r="W30" i="5"/>
  <c r="Q30" i="5"/>
  <c r="X30" i="5"/>
  <c r="W14" i="5"/>
  <c r="Q14" i="5"/>
  <c r="X14" i="5"/>
  <c r="Q54" i="5"/>
  <c r="X54" i="5"/>
  <c r="W54" i="5"/>
  <c r="W50" i="5"/>
  <c r="Q50" i="5"/>
  <c r="X50" i="5"/>
  <c r="Q32" i="5"/>
  <c r="W32" i="5"/>
  <c r="X32" i="5"/>
  <c r="W38" i="5"/>
  <c r="Q38" i="5"/>
  <c r="X38" i="5"/>
  <c r="X20" i="5"/>
  <c r="Q20" i="5"/>
  <c r="W20" i="5"/>
  <c r="Q52" i="5"/>
  <c r="X52" i="5"/>
  <c r="W52" i="5"/>
  <c r="W24" i="5"/>
  <c r="X24" i="5"/>
  <c r="Q24" i="5"/>
  <c r="W48" i="5"/>
  <c r="X48" i="5"/>
  <c r="Q48" i="5"/>
  <c r="X18" i="5"/>
  <c r="W18" i="5"/>
  <c r="Q18" i="5"/>
  <c r="W8" i="5"/>
  <c r="W44" i="5"/>
  <c r="Q44" i="5"/>
  <c r="X44" i="5"/>
  <c r="Q36" i="5"/>
  <c r="W36" i="5"/>
  <c r="X36" i="5"/>
  <c r="W12" i="5"/>
  <c r="X12" i="5"/>
  <c r="Q12" i="5"/>
  <c r="K50" i="35" l="1" a="1"/>
  <c r="M53" i="35" s="1"/>
  <c r="K66" i="35" a="1"/>
  <c r="M72" i="35" s="1"/>
  <c r="K42" i="35" a="1"/>
  <c r="M47" i="35" s="1"/>
  <c r="K58" i="35" a="1"/>
  <c r="M63" i="35" s="1"/>
  <c r="R53" i="35" l="1"/>
  <c r="S53" i="35"/>
  <c r="M70" i="35"/>
  <c r="M56" i="35"/>
  <c r="R72" i="35"/>
  <c r="S72" i="35"/>
  <c r="M60" i="35"/>
  <c r="M68" i="35"/>
  <c r="M57" i="35"/>
  <c r="M62" i="35"/>
  <c r="K58" i="35"/>
  <c r="M58" i="35" s="1"/>
  <c r="M45" i="35"/>
  <c r="M55" i="35"/>
  <c r="M71" i="35"/>
  <c r="R47" i="35"/>
  <c r="S47" i="35"/>
  <c r="M73" i="35"/>
  <c r="K50" i="35"/>
  <c r="M50" i="35" s="1"/>
  <c r="M59" i="35"/>
  <c r="M43" i="35"/>
  <c r="M69" i="35"/>
  <c r="M52" i="35"/>
  <c r="R63" i="35"/>
  <c r="S63" i="35"/>
  <c r="M49" i="35"/>
  <c r="K66" i="35"/>
  <c r="M66" i="35" s="1"/>
  <c r="M51" i="35"/>
  <c r="M65" i="35"/>
  <c r="M54" i="35"/>
  <c r="M46" i="35"/>
  <c r="M61" i="35"/>
  <c r="M64" i="35"/>
  <c r="M67" i="35"/>
  <c r="K42" i="35"/>
  <c r="M42" i="35" s="1"/>
  <c r="R42" i="35" s="1"/>
  <c r="M44" i="35"/>
  <c r="M48" i="35"/>
  <c r="R50" i="35" l="1"/>
  <c r="S50" i="35"/>
  <c r="R49" i="35"/>
  <c r="S49" i="35"/>
  <c r="R64" i="35"/>
  <c r="S64" i="35"/>
  <c r="R68" i="35"/>
  <c r="S68" i="35"/>
  <c r="R61" i="35"/>
  <c r="S61" i="35"/>
  <c r="R60" i="35"/>
  <c r="S60" i="35"/>
  <c r="R52" i="35"/>
  <c r="S52" i="35"/>
  <c r="R54" i="35"/>
  <c r="S54" i="35"/>
  <c r="R55" i="35"/>
  <c r="S55" i="35"/>
  <c r="R46" i="35"/>
  <c r="S46" i="35"/>
  <c r="R71" i="35"/>
  <c r="S71" i="35"/>
  <c r="R69" i="35"/>
  <c r="S69" i="35"/>
  <c r="R65" i="35"/>
  <c r="S65" i="35"/>
  <c r="R66" i="35"/>
  <c r="S66" i="35"/>
  <c r="R67" i="35"/>
  <c r="S67" i="35"/>
  <c r="R48" i="35"/>
  <c r="S48" i="35"/>
  <c r="R43" i="35"/>
  <c r="S43" i="35"/>
  <c r="R45" i="35"/>
  <c r="S45" i="35"/>
  <c r="R56" i="35"/>
  <c r="S56" i="35"/>
  <c r="R44" i="35"/>
  <c r="S44" i="35"/>
  <c r="R51" i="35"/>
  <c r="S51" i="35"/>
  <c r="R59" i="35"/>
  <c r="S59" i="35"/>
  <c r="R58" i="35"/>
  <c r="S58" i="35"/>
  <c r="R70" i="35"/>
  <c r="S70" i="35"/>
  <c r="R62" i="35"/>
  <c r="S62" i="35"/>
  <c r="R73" i="35"/>
  <c r="S73" i="35"/>
  <c r="R57" i="35"/>
  <c r="S57" i="35"/>
  <c r="S42" i="3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<sst xmlns="http://schemas.openxmlformats.org/spreadsheetml/2006/main" count="7518" uniqueCount="1984">
  <si>
    <t>Color coding:</t>
  </si>
  <si>
    <t>TIMES input files, imports data from blue sheets only</t>
  </si>
  <si>
    <t>Calculation sheets, used for calculating values, such as stocks, full load hours, etc. based on raw input data and default values.</t>
  </si>
  <si>
    <t>Default values either country specific values or international average values.</t>
  </si>
  <si>
    <t>Input of raw data from the statistics</t>
  </si>
  <si>
    <t>Cells containing parameter values</t>
  </si>
  <si>
    <t>Model specific information</t>
  </si>
  <si>
    <t>insert base modelling year</t>
  </si>
  <si>
    <t>Agriculture</t>
  </si>
  <si>
    <t>Insert main sector name</t>
  </si>
  <si>
    <t>AGR</t>
  </si>
  <si>
    <t>insert short sector name</t>
  </si>
  <si>
    <t>Total overview of regions within the model</t>
  </si>
  <si>
    <t>Region number</t>
  </si>
  <si>
    <t>Region name</t>
  </si>
  <si>
    <t>Calibration to match existing national Emission Inventory</t>
  </si>
  <si>
    <t>Total AFOLU sectors emissions</t>
  </si>
  <si>
    <t>Emission inventory values</t>
  </si>
  <si>
    <t>Calibration factor</t>
  </si>
  <si>
    <t>CH4</t>
  </si>
  <si>
    <t>N2O</t>
  </si>
  <si>
    <t>CO2</t>
  </si>
  <si>
    <t>CO2sinks (negative from e.g. Forest)</t>
  </si>
  <si>
    <t>CO2sinks (negative from e.g. Forrest)</t>
  </si>
  <si>
    <t>Illustration of residential sectors energy flow</t>
  </si>
  <si>
    <t>Trademark/Legal stuff</t>
  </si>
  <si>
    <t>Settings</t>
  </si>
  <si>
    <t>Conversion factors</t>
  </si>
  <si>
    <t>Select:</t>
  </si>
  <si>
    <t>Country list</t>
  </si>
  <si>
    <t>Region types</t>
  </si>
  <si>
    <t>Development status</t>
  </si>
  <si>
    <t>Climate type</t>
  </si>
  <si>
    <t>Year</t>
  </si>
  <si>
    <t>Afghanistan</t>
  </si>
  <si>
    <t>North America</t>
  </si>
  <si>
    <t>Developing country</t>
  </si>
  <si>
    <t>Temperate</t>
  </si>
  <si>
    <t>liters/Mm3</t>
  </si>
  <si>
    <t>Country</t>
  </si>
  <si>
    <t>Sweden</t>
  </si>
  <si>
    <t>Albania</t>
  </si>
  <si>
    <t>Western Europe</t>
  </si>
  <si>
    <t>Developed country</t>
  </si>
  <si>
    <t>Warm</t>
  </si>
  <si>
    <t>ton/hg</t>
  </si>
  <si>
    <t>Region</t>
  </si>
  <si>
    <t>Algeria</t>
  </si>
  <si>
    <t>Eastern Europe</t>
  </si>
  <si>
    <t>Cool</t>
  </si>
  <si>
    <t>TJ/GJ</t>
  </si>
  <si>
    <t>Development</t>
  </si>
  <si>
    <t>American Samoa</t>
  </si>
  <si>
    <t>Oceania</t>
  </si>
  <si>
    <t>Climate</t>
  </si>
  <si>
    <t>Andorra</t>
  </si>
  <si>
    <t>Latin America</t>
  </si>
  <si>
    <t>Angola</t>
  </si>
  <si>
    <t>Africa</t>
  </si>
  <si>
    <t>Anguilla</t>
  </si>
  <si>
    <t>Middle East</t>
  </si>
  <si>
    <t>Antigua and Barbuda</t>
  </si>
  <si>
    <t>Asia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</si>
  <si>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</si>
  <si>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</si>
  <si>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</si>
  <si>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</si>
  <si>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</si>
  <si>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</si>
  <si>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</si>
  <si>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</si>
  <si>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</si>
  <si>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</si>
  <si>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</si>
  <si>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</si>
  <si>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</si>
  <si>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</si>
  <si>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</si>
  <si>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</si>
  <si>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</si>
  <si>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</si>
  <si>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</si>
  <si>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</si>
  <si>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</si>
  <si>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</si>
  <si>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</si>
  <si>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</si>
  <si>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</si>
  <si>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</si>
  <si>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</si>
  <si>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</si>
  <si>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</si>
  <si>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</si>
  <si>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</si>
  <si>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</si>
  <si>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</si>
  <si>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</si>
  <si>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</si>
  <si>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</si>
  <si>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</si>
  <si>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</si>
  <si>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China, mainland</t>
  </si>
  <si>
    <t>China, Taiwan Province of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</si>
  <si>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</si>
  <si>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</si>
  <si>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</si>
  <si>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</si>
  <si>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</si>
  <si>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</si>
  <si>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</si>
  <si>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</si>
  <si>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</si>
  <si>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</si>
  <si>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</si>
  <si>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</si>
  <si>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</si>
  <si>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</si>
  <si>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</si>
  <si>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</si>
  <si>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</si>
  <si>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</si>
  <si>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</si>
  <si>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</si>
  <si>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</si>
  <si>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</si>
  <si>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</si>
  <si>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</si>
  <si>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</si>
  <si>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</si>
  <si>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</si>
  <si>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</si>
  <si>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</si>
  <si>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</si>
  <si>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Guyana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</si>
  <si>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</si>
  <si>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</si>
  <si>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</si>
  <si>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</si>
  <si>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</si>
  <si>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</si>
  <si>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</si>
  <si>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</si>
  <si>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</si>
  <si>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</si>
  <si>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</si>
  <si>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</si>
  <si>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</si>
  <si>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</si>
  <si>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</si>
  <si>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</si>
  <si>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</si>
  <si>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</si>
  <si>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</si>
  <si>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</si>
  <si>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</si>
  <si>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</si>
  <si>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</si>
  <si>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</si>
  <si>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</si>
  <si>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</si>
  <si>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</si>
  <si>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</si>
  <si>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</si>
  <si>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</si>
  <si>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</si>
  <si>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</si>
  <si>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</si>
  <si>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</si>
  <si>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</si>
  <si>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</si>
  <si>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</si>
  <si>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</si>
  <si>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</si>
  <si>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</si>
  <si>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</si>
  <si>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</si>
  <si>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</si>
  <si>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</si>
  <si>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</si>
  <si>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</si>
  <si>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</si>
  <si>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</si>
  <si>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</si>
  <si>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</si>
  <si>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</si>
  <si>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</si>
  <si>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</si>
  <si>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</si>
  <si>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</si>
  <si>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</si>
  <si>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</si>
  <si>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</si>
  <si>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</si>
  <si>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</si>
  <si>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</si>
  <si>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</si>
  <si>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</si>
  <si>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</si>
  <si>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</si>
  <si>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</si>
  <si>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</si>
  <si>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</si>
  <si>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</si>
  <si>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</si>
  <si>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 (former)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</si>
  <si>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</si>
  <si>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</si>
  <si>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</si>
  <si>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</si>
  <si>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</si>
  <si>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</si>
  <si>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</si>
  <si>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</si>
  <si>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</si>
  <si>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</si>
  <si>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</si>
  <si>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</si>
  <si>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</si>
  <si>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</si>
  <si>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</si>
  <si>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</si>
  <si>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</si>
  <si>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</si>
  <si>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</si>
  <si>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</si>
  <si>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</si>
  <si>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</si>
  <si>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</si>
  <si>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</si>
  <si>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</si>
  <si>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</si>
  <si>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</si>
  <si>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</si>
  <si>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</si>
  <si>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</si>
  <si>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</si>
  <si>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</si>
  <si>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</si>
  <si>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</si>
  <si>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</si>
  <si>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</si>
  <si>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Saint-Martin (French part)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</si>
  <si>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</si>
  <si>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</si>
  <si>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</si>
  <si>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</si>
  <si>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</si>
  <si>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</si>
  <si>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</si>
  <si>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</si>
  <si>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</si>
  <si>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</si>
  <si>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</si>
  <si>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</si>
  <si>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</si>
  <si>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</si>
  <si>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</si>
  <si>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</si>
  <si>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</si>
  <si>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</si>
  <si>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</si>
  <si>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</si>
  <si>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</si>
  <si>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</si>
  <si>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</si>
  <si>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</si>
  <si>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</si>
  <si>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</si>
  <si>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</si>
  <si>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</si>
  <si>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</si>
  <si>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</si>
  <si>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</si>
  <si>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</si>
  <si>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</si>
  <si>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</si>
  <si>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</si>
  <si>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</si>
  <si>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</si>
  <si>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</si>
  <si>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</si>
  <si>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</si>
  <si>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</si>
  <si>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</si>
  <si>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</si>
  <si>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</si>
  <si>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</si>
  <si>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</si>
  <si>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</si>
  <si>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</si>
  <si>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</si>
  <si>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Zambia</t>
  </si>
  <si>
    <t>Zimbabwe</t>
  </si>
  <si>
    <t>Lookup tables</t>
  </si>
  <si>
    <t>Crop name
(FAO database)</t>
  </si>
  <si>
    <t>Crop name
(FAO crop calendar)</t>
  </si>
  <si>
    <t>Animal names
(FAO)</t>
  </si>
  <si>
    <t>Animal names
(CH4 table EFDB IPCC)</t>
  </si>
  <si>
    <t>Animal names
(N2O table EFDB IPCC)</t>
  </si>
  <si>
    <t>Cerial names</t>
  </si>
  <si>
    <t>Biomass names</t>
  </si>
  <si>
    <t>Barley</t>
  </si>
  <si>
    <t>Cereals</t>
  </si>
  <si>
    <t>Bananas</t>
  </si>
  <si>
    <t>Woody crops</t>
  </si>
  <si>
    <t>Asses</t>
  </si>
  <si>
    <t>Mules and Asses</t>
  </si>
  <si>
    <t>Other animals </t>
  </si>
  <si>
    <t>Barley straw</t>
  </si>
  <si>
    <t>Olives</t>
  </si>
  <si>
    <t xml:space="preserve">Bananas </t>
  </si>
  <si>
    <t>Camels</t>
  </si>
  <si>
    <t>Wheat</t>
  </si>
  <si>
    <t>Wheat straw</t>
  </si>
  <si>
    <t>Bananas and plantains</t>
  </si>
  <si>
    <t>Cattle, dairy</t>
  </si>
  <si>
    <t>Dairy cows</t>
  </si>
  <si>
    <t>Dairy cattle </t>
  </si>
  <si>
    <t>Oats</t>
  </si>
  <si>
    <t>Oat straw</t>
  </si>
  <si>
    <t>Grapes</t>
  </si>
  <si>
    <t>Bananas˚</t>
  </si>
  <si>
    <t>Cattle, non-dairy</t>
  </si>
  <si>
    <t>Other cattle</t>
  </si>
  <si>
    <t>Non-dairy cattle </t>
  </si>
  <si>
    <t>Maize (corn)</t>
  </si>
  <si>
    <t>Maize cob</t>
  </si>
  <si>
    <t>Almonds, in shell</t>
  </si>
  <si>
    <t>Goats</t>
  </si>
  <si>
    <t>Triticale</t>
  </si>
  <si>
    <t>Average</t>
  </si>
  <si>
    <t>Sunflower seed</t>
  </si>
  <si>
    <t>Seeds</t>
  </si>
  <si>
    <t xml:space="preserve">Barley </t>
  </si>
  <si>
    <t>Horses</t>
  </si>
  <si>
    <t>Rye</t>
  </si>
  <si>
    <t>Rye straw</t>
  </si>
  <si>
    <t>Barley and other cereals</t>
  </si>
  <si>
    <t>Mules and hinnies</t>
  </si>
  <si>
    <t>Mixed grain</t>
  </si>
  <si>
    <t xml:space="preserve">Barley and other cereals </t>
  </si>
  <si>
    <t>Sheep</t>
  </si>
  <si>
    <t>Sheep </t>
  </si>
  <si>
    <t>Cereals n.e.c.</t>
  </si>
  <si>
    <t>Barley and wheat</t>
  </si>
  <si>
    <t>Buffalo</t>
  </si>
  <si>
    <t>Sorghum</t>
  </si>
  <si>
    <t>Sorghum straw/stalk</t>
  </si>
  <si>
    <t>Other pulses n.e.c.</t>
  </si>
  <si>
    <t>Legumes</t>
  </si>
  <si>
    <t>Barley spring</t>
  </si>
  <si>
    <t>Swine, breeding</t>
  </si>
  <si>
    <t>Swine</t>
  </si>
  <si>
    <t>Swine </t>
  </si>
  <si>
    <t>Buckwheat</t>
  </si>
  <si>
    <t>Oranges</t>
  </si>
  <si>
    <t>Barley winter</t>
  </si>
  <si>
    <t>Swine, market</t>
  </si>
  <si>
    <t>Fonio</t>
  </si>
  <si>
    <t>Cassava</t>
  </si>
  <si>
    <t>Roots</t>
  </si>
  <si>
    <t>Llamas</t>
  </si>
  <si>
    <t>Green corn (maize)</t>
  </si>
  <si>
    <t>Peas, dry</t>
  </si>
  <si>
    <t xml:space="preserve">Cassava </t>
  </si>
  <si>
    <t>Poultry</t>
  </si>
  <si>
    <t>Chickens, broilers</t>
  </si>
  <si>
    <t>Millet</t>
  </si>
  <si>
    <t>Millet straw</t>
  </si>
  <si>
    <t>Tangerines, mandarins, clementines</t>
  </si>
  <si>
    <t>Chickens, layers</t>
  </si>
  <si>
    <t>Quinoa</t>
  </si>
  <si>
    <t>Rice</t>
  </si>
  <si>
    <t>Cereals 1</t>
  </si>
  <si>
    <t>Ducks</t>
  </si>
  <si>
    <t>Rice straw</t>
  </si>
  <si>
    <t>Peaches and nectarines</t>
  </si>
  <si>
    <t>Cereals 2</t>
  </si>
  <si>
    <t>Turkeys</t>
  </si>
  <si>
    <t>Rape or colza seed</t>
  </si>
  <si>
    <t>Citrus</t>
  </si>
  <si>
    <t>Potatoes</t>
  </si>
  <si>
    <t xml:space="preserve">Citrus </t>
  </si>
  <si>
    <t>Tomatoes</t>
  </si>
  <si>
    <t>Vegetables</t>
  </si>
  <si>
    <t>Citrus ˚</t>
  </si>
  <si>
    <t>Other nuts (excluding wild edible nuts and groundnuts), in shell, n.e.c.</t>
  </si>
  <si>
    <t>Citrus˚</t>
  </si>
  <si>
    <t>Lemons and limes</t>
  </si>
  <si>
    <t>Cocoa</t>
  </si>
  <si>
    <t>Coconut</t>
  </si>
  <si>
    <t>Cauliflowers and broccoli</t>
  </si>
  <si>
    <t>Coffee</t>
  </si>
  <si>
    <t>Chestnuts, in shell</t>
  </si>
  <si>
    <t xml:space="preserve">Coffee </t>
  </si>
  <si>
    <t>Lettuce and chicory</t>
  </si>
  <si>
    <t>Herbs and greens</t>
  </si>
  <si>
    <t>Coffee˚</t>
  </si>
  <si>
    <t>Other tropical fruits, n.e.c.</t>
  </si>
  <si>
    <t>Cotton</t>
  </si>
  <si>
    <t>Fiber crops</t>
  </si>
  <si>
    <t>Apples</t>
  </si>
  <si>
    <t xml:space="preserve">Cotton </t>
  </si>
  <si>
    <t>Green garlic</t>
  </si>
  <si>
    <t>Cotton˚</t>
  </si>
  <si>
    <t>Cherries</t>
  </si>
  <si>
    <t>Date palm</t>
  </si>
  <si>
    <t>Sugar beet</t>
  </si>
  <si>
    <t>Dates</t>
  </si>
  <si>
    <t>Other oil seeds, n.e.c.</t>
  </si>
  <si>
    <t>Dates˚</t>
  </si>
  <si>
    <t>Onions and shallots, dry (excluding dehydrated)</t>
  </si>
  <si>
    <t>Fibre crops</t>
  </si>
  <si>
    <t>Chillies and peppers, green (Capsicum spp. and Pimenta spp.)</t>
  </si>
  <si>
    <t>Figs˚</t>
  </si>
  <si>
    <t>Watermelons</t>
  </si>
  <si>
    <t>Flowers</t>
  </si>
  <si>
    <t>Broad beans and horse beans, dry</t>
  </si>
  <si>
    <t>Fodder permanent</t>
  </si>
  <si>
    <t>Pastures</t>
  </si>
  <si>
    <t>Pears</t>
  </si>
  <si>
    <t xml:space="preserve">Fodder permanent </t>
  </si>
  <si>
    <t>Apricots</t>
  </si>
  <si>
    <t>Fodder permanent and meadows</t>
  </si>
  <si>
    <t>Cantaloupes and other melons</t>
  </si>
  <si>
    <t>Fodder temporary</t>
  </si>
  <si>
    <t>Peas, green</t>
  </si>
  <si>
    <t>Fodder temporary˚</t>
  </si>
  <si>
    <t>Avocados</t>
  </si>
  <si>
    <t>Fruit</t>
  </si>
  <si>
    <t>Figs</t>
  </si>
  <si>
    <t>Fruits</t>
  </si>
  <si>
    <t>Pumpkins, squash and gourds</t>
  </si>
  <si>
    <t xml:space="preserve">Fruits </t>
  </si>
  <si>
    <t>Plums and sloes</t>
  </si>
  <si>
    <t>Fruits (citrus, bananas)</t>
  </si>
  <si>
    <t>Asparagus</t>
  </si>
  <si>
    <t>Fruits (citrus, bananas, mangoes, etc.)</t>
  </si>
  <si>
    <t>Artichokes</t>
  </si>
  <si>
    <t>Fruits (Citrus, etc.)</t>
  </si>
  <si>
    <t>Hazelnuts, in shell</t>
  </si>
  <si>
    <t>Fruits (citrus, mango)</t>
  </si>
  <si>
    <t>Cabbages</t>
  </si>
  <si>
    <t>Fruits (dates)</t>
  </si>
  <si>
    <t>Walnuts, in shell</t>
  </si>
  <si>
    <t>Fruits (lemon, mango, date)</t>
  </si>
  <si>
    <t>Fruits˚</t>
  </si>
  <si>
    <t>Unmanufactured tobacco</t>
  </si>
  <si>
    <t xml:space="preserve">Grapes </t>
  </si>
  <si>
    <t>Cucumbers and gherkins</t>
  </si>
  <si>
    <t>Grapes˚</t>
  </si>
  <si>
    <t>Other beans, green</t>
  </si>
  <si>
    <t>Groundnut</t>
  </si>
  <si>
    <t>Other vegetables, fresh n.e.c.</t>
  </si>
  <si>
    <t>Groundnut˚</t>
  </si>
  <si>
    <t>Strawberries</t>
  </si>
  <si>
    <t>Groundnuts</t>
  </si>
  <si>
    <t>Carrots and turnips</t>
  </si>
  <si>
    <t>Hop</t>
  </si>
  <si>
    <t>Broad beans and horse beans, green</t>
  </si>
  <si>
    <t>Industrial crops</t>
  </si>
  <si>
    <t>Leguminous</t>
  </si>
  <si>
    <t>Spinach</t>
  </si>
  <si>
    <t>Maize</t>
  </si>
  <si>
    <t>Blueberries</t>
  </si>
  <si>
    <t xml:space="preserve">Maize </t>
  </si>
  <si>
    <t>Eggplants (aubergines)</t>
  </si>
  <si>
    <t>Maize and other cereals</t>
  </si>
  <si>
    <t>Other pome fruits</t>
  </si>
  <si>
    <t>Maize and other cereals one</t>
  </si>
  <si>
    <t>Leeks and other alliaceous vegetables</t>
  </si>
  <si>
    <t>Maize and other cereals two</t>
  </si>
  <si>
    <t>Raspberries</t>
  </si>
  <si>
    <t>Maize and other cereals˚</t>
  </si>
  <si>
    <t>Pomelos and grapefruits</t>
  </si>
  <si>
    <t>Maize one</t>
  </si>
  <si>
    <t>Lupins</t>
  </si>
  <si>
    <t xml:space="preserve">Maize one </t>
  </si>
  <si>
    <t>Kiwi fruit</t>
  </si>
  <si>
    <t>Maize two</t>
  </si>
  <si>
    <t>Soya beans</t>
  </si>
  <si>
    <t xml:space="preserve">Maize two </t>
  </si>
  <si>
    <t>Other citrus fruit, n.e.c.</t>
  </si>
  <si>
    <t>Mangoes˚</t>
  </si>
  <si>
    <t>Hop cones</t>
  </si>
  <si>
    <t>Melon</t>
  </si>
  <si>
    <t>True hemp, raw or retted</t>
  </si>
  <si>
    <t>Other stone fruits</t>
  </si>
  <si>
    <t xml:space="preserve">Millet </t>
  </si>
  <si>
    <t>Other berries and fruits of the genus vaccinium n.e.c.</t>
  </si>
  <si>
    <t>Millet˚</t>
  </si>
  <si>
    <t>Sour cherries</t>
  </si>
  <si>
    <t>Oil crops</t>
  </si>
  <si>
    <t>Linseed</t>
  </si>
  <si>
    <t xml:space="preserve">Oil crops </t>
  </si>
  <si>
    <t>Currants</t>
  </si>
  <si>
    <t>Oil crops (sunflower &amp; sesame)</t>
  </si>
  <si>
    <t>Abaca, manila hemp, raw</t>
  </si>
  <si>
    <t>Oil palm</t>
  </si>
  <si>
    <t>Agave fibres, raw, n.e.c.</t>
  </si>
  <si>
    <t>Oil palms</t>
  </si>
  <si>
    <t>Anise, badian, coriander, cumin, caraway, fennel and juniper berries, raw</t>
  </si>
  <si>
    <t>Olive</t>
  </si>
  <si>
    <t>Areca nuts</t>
  </si>
  <si>
    <t xml:space="preserve">Olive trees </t>
  </si>
  <si>
    <t>Bambara beans, dry</t>
  </si>
  <si>
    <t>Beans, dry</t>
  </si>
  <si>
    <t>Olives˚</t>
  </si>
  <si>
    <t>Other cereals</t>
  </si>
  <si>
    <t>Canary seed</t>
  </si>
  <si>
    <t xml:space="preserve">Other cereals </t>
  </si>
  <si>
    <t>Cashew nuts, in shell</t>
  </si>
  <si>
    <t>Other cereals˚</t>
  </si>
  <si>
    <t>Cashewapple</t>
  </si>
  <si>
    <t>Other fruits</t>
  </si>
  <si>
    <t>Cassava leaves</t>
  </si>
  <si>
    <t>Other oil crops</t>
  </si>
  <si>
    <t>Cassava, fresh</t>
  </si>
  <si>
    <t>Other oil crops˚</t>
  </si>
  <si>
    <t>Castor oil seeds</t>
  </si>
  <si>
    <t>Other permanent crop</t>
  </si>
  <si>
    <t>Chick peas, dry</t>
  </si>
  <si>
    <t>Other permanent crops</t>
  </si>
  <si>
    <t>Chicory roots</t>
  </si>
  <si>
    <t>Other permanent crops˚</t>
  </si>
  <si>
    <t>Chillies and peppers, dry (Capsicum spp., Pimenta spp.), raw</t>
  </si>
  <si>
    <t>Other roots</t>
  </si>
  <si>
    <t>Cinnamon and cinnamon-tree flowers, raw</t>
  </si>
  <si>
    <t>Other roots and tubercules</t>
  </si>
  <si>
    <t>Cloves (whole stems), raw</t>
  </si>
  <si>
    <t xml:space="preserve">Other roots and tubers </t>
  </si>
  <si>
    <t>Cocoa beans</t>
  </si>
  <si>
    <t>Other roots and tubers˚</t>
  </si>
  <si>
    <t>Coconuts, in shell</t>
  </si>
  <si>
    <t xml:space="preserve">Other summer cereals </t>
  </si>
  <si>
    <t>Coffee, green</t>
  </si>
  <si>
    <t>Other temporary crops</t>
  </si>
  <si>
    <t>Cow peas, dry</t>
  </si>
  <si>
    <t>Other winter cereals</t>
  </si>
  <si>
    <t>Cranberries</t>
  </si>
  <si>
    <t>Palm (African)</t>
  </si>
  <si>
    <t>Pasture permanent</t>
  </si>
  <si>
    <t>Edible roots and tubers with high starch or inulin content, n.e.c., fresh</t>
  </si>
  <si>
    <t>Pasture permanent˚</t>
  </si>
  <si>
    <t>Flax, processed but not spun</t>
  </si>
  <si>
    <t>Pasture temporary</t>
  </si>
  <si>
    <t>Permanent fodder</t>
  </si>
  <si>
    <t>Ginger, raw</t>
  </si>
  <si>
    <t>Permanent meadows and pasture</t>
  </si>
  <si>
    <t>Gooseberries</t>
  </si>
  <si>
    <t>Permanent meadows and pastures</t>
  </si>
  <si>
    <t>Permanent pastures</t>
  </si>
  <si>
    <t>Groundnuts, excluding shelled</t>
  </si>
  <si>
    <t>Pineapple</t>
  </si>
  <si>
    <t>Hempseed</t>
  </si>
  <si>
    <t>Plantains</t>
  </si>
  <si>
    <t>Jojoba seeds</t>
  </si>
  <si>
    <t>Jute, raw or retted</t>
  </si>
  <si>
    <t xml:space="preserve">Potatoes </t>
  </si>
  <si>
    <t>Kapok fruit</t>
  </si>
  <si>
    <t>Potatoes and other roots</t>
  </si>
  <si>
    <t>Karite nuts (sheanuts)</t>
  </si>
  <si>
    <t>Potatoes and other tubers</t>
  </si>
  <si>
    <t>Kenaf, and other textile bast fibres, raw or retted</t>
  </si>
  <si>
    <t>Potatoes and other tubers˚</t>
  </si>
  <si>
    <t>Kola nuts</t>
  </si>
  <si>
    <t>Potatoes and sweet potatoes</t>
  </si>
  <si>
    <t>Lentils, dry</t>
  </si>
  <si>
    <t>Potatoes˚</t>
  </si>
  <si>
    <t>Locust beans (carobs)</t>
  </si>
  <si>
    <t>Pulses</t>
  </si>
  <si>
    <t>Mangoes, guavas and mangosteens</t>
  </si>
  <si>
    <t xml:space="preserve">Pulses </t>
  </si>
  <si>
    <t>Maté leaves</t>
  </si>
  <si>
    <t>Pulses˚</t>
  </si>
  <si>
    <t>Melonseed</t>
  </si>
  <si>
    <t xml:space="preserve">Qat </t>
  </si>
  <si>
    <t>Rapeseed</t>
  </si>
  <si>
    <t>Mustard seed</t>
  </si>
  <si>
    <t xml:space="preserve">Rapeseed </t>
  </si>
  <si>
    <t>Natural rubber in primary forms</t>
  </si>
  <si>
    <t>Nutmeg, mace, cardamoms, raw</t>
  </si>
  <si>
    <t xml:space="preserve">Rice </t>
  </si>
  <si>
    <t>Oil palm fruit</t>
  </si>
  <si>
    <t>Rice (Keng)</t>
  </si>
  <si>
    <t>Okra</t>
  </si>
  <si>
    <t>Rice one</t>
  </si>
  <si>
    <t>Onions and shallots, green</t>
  </si>
  <si>
    <t xml:space="preserve">Rice one </t>
  </si>
  <si>
    <t>Other fibre crops, raw, n.e.c.</t>
  </si>
  <si>
    <t>Rice one (Aman)</t>
  </si>
  <si>
    <t>Other fruits, n.e.c.</t>
  </si>
  <si>
    <t>Rice one (Spring)</t>
  </si>
  <si>
    <t>Other stimulant, spice and aromatic crops, n.e.c.</t>
  </si>
  <si>
    <t>Rice three</t>
  </si>
  <si>
    <t>Other sugar crops n.e.c.</t>
  </si>
  <si>
    <t>Rice three (Autumn)</t>
  </si>
  <si>
    <t>Papayas</t>
  </si>
  <si>
    <t>Rice two</t>
  </si>
  <si>
    <t>Pepper (Piper spp.), raw</t>
  </si>
  <si>
    <t xml:space="preserve">Rice two </t>
  </si>
  <si>
    <t>Peppermint, spearmint</t>
  </si>
  <si>
    <t>Rice two (Boro)</t>
  </si>
  <si>
    <t>Persimmons</t>
  </si>
  <si>
    <t>Rice two (Summer)</t>
  </si>
  <si>
    <t>Pigeon peas, dry</t>
  </si>
  <si>
    <t>Pineapples</t>
  </si>
  <si>
    <t>Roots &amp; Tubers</t>
  </si>
  <si>
    <t>Pistachios, in shell</t>
  </si>
  <si>
    <t>Roots and tubers</t>
  </si>
  <si>
    <t>Plantains and cooking bananas</t>
  </si>
  <si>
    <t>Rubber</t>
  </si>
  <si>
    <t>Poppy seed</t>
  </si>
  <si>
    <t>Sesame</t>
  </si>
  <si>
    <t>Pyrethrum, dried flowers</t>
  </si>
  <si>
    <t xml:space="preserve">Sesame </t>
  </si>
  <si>
    <t>Quinces</t>
  </si>
  <si>
    <t>Sesame one</t>
  </si>
  <si>
    <t>Sesame two</t>
  </si>
  <si>
    <t>Ramie, raw or retted</t>
  </si>
  <si>
    <t>Safflower seed</t>
  </si>
  <si>
    <t xml:space="preserve">Sorghum </t>
  </si>
  <si>
    <t>Seed cotton, unginned</t>
  </si>
  <si>
    <t>Sorghum and other cereals</t>
  </si>
  <si>
    <t>Sesame seed</t>
  </si>
  <si>
    <t xml:space="preserve">Sorghum and other cereals </t>
  </si>
  <si>
    <t>Sisal, raw</t>
  </si>
  <si>
    <t>Soybean</t>
  </si>
  <si>
    <t>String beans</t>
  </si>
  <si>
    <t>Soybeans</t>
  </si>
  <si>
    <t>Sugar cane</t>
  </si>
  <si>
    <t xml:space="preserve">Soybeans </t>
  </si>
  <si>
    <t>Sweet potatoes</t>
  </si>
  <si>
    <t>Soybeans one</t>
  </si>
  <si>
    <t>Tallowtree seeds</t>
  </si>
  <si>
    <t>Soybeans three</t>
  </si>
  <si>
    <t>Taro</t>
  </si>
  <si>
    <t>Soybeans two</t>
  </si>
  <si>
    <t>Tea leaves</t>
  </si>
  <si>
    <t>Spring wheat</t>
  </si>
  <si>
    <t>Tung nuts</t>
  </si>
  <si>
    <t>Strawberry</t>
  </si>
  <si>
    <t>Vanilla, raw</t>
  </si>
  <si>
    <t>Vetches</t>
  </si>
  <si>
    <t xml:space="preserve">Sugar beet </t>
  </si>
  <si>
    <t>Yams</t>
  </si>
  <si>
    <t>Sugar beets</t>
  </si>
  <si>
    <t>Yautia</t>
  </si>
  <si>
    <t xml:space="preserve">Sugar beets </t>
  </si>
  <si>
    <t>Sugar beets˚</t>
  </si>
  <si>
    <t>Sugarcane</t>
  </si>
  <si>
    <t xml:space="preserve">Sugarcane </t>
  </si>
  <si>
    <t>Sugarcane˚</t>
  </si>
  <si>
    <t>Summer cereals</t>
  </si>
  <si>
    <t>Sunflower</t>
  </si>
  <si>
    <t xml:space="preserve">Sunflower </t>
  </si>
  <si>
    <t>Sunflower˚</t>
  </si>
  <si>
    <t>Sunflowers</t>
  </si>
  <si>
    <t xml:space="preserve">Sweet potatoes </t>
  </si>
  <si>
    <t>Sweet potatoes one</t>
  </si>
  <si>
    <t>Sweet potatoes two</t>
  </si>
  <si>
    <t>Tea</t>
  </si>
  <si>
    <t xml:space="preserve">Tea </t>
  </si>
  <si>
    <t>Tea˚</t>
  </si>
  <si>
    <t>Temporary crops</t>
  </si>
  <si>
    <t>Tobacco</t>
  </si>
  <si>
    <t xml:space="preserve">Tobacco </t>
  </si>
  <si>
    <t>Tobacco˚</t>
  </si>
  <si>
    <t>Vegetable one</t>
  </si>
  <si>
    <t>Vegetable two</t>
  </si>
  <si>
    <t xml:space="preserve">Vegetables </t>
  </si>
  <si>
    <t>Vegetables ˚</t>
  </si>
  <si>
    <t>Vegetables 1</t>
  </si>
  <si>
    <t>Vegetables 2</t>
  </si>
  <si>
    <t>Vegetables One</t>
  </si>
  <si>
    <t>Vegetables one˚</t>
  </si>
  <si>
    <t>Vegetables three</t>
  </si>
  <si>
    <t>Vegetables Two</t>
  </si>
  <si>
    <t>Vegetables two˚</t>
  </si>
  <si>
    <t>Vegetables˚</t>
  </si>
  <si>
    <t>Vineyards</t>
  </si>
  <si>
    <t xml:space="preserve">Wheat </t>
  </si>
  <si>
    <t>Wheat and other cereals</t>
  </si>
  <si>
    <t>Wheat spring</t>
  </si>
  <si>
    <t>Wheat winter</t>
  </si>
  <si>
    <t>Wheat˚</t>
  </si>
  <si>
    <t>Winter cereals</t>
  </si>
  <si>
    <t xml:space="preserve">Winter wheat </t>
  </si>
  <si>
    <t>Yuca</t>
  </si>
  <si>
    <t>Total irrigated area (1000 ha)</t>
  </si>
  <si>
    <t>Data year</t>
  </si>
  <si>
    <t>Country Name</t>
  </si>
  <si>
    <t>~FI_Comm</t>
  </si>
  <si>
    <t>CSet</t>
  </si>
  <si>
    <t>CommName</t>
  </si>
  <si>
    <t>CommDesc</t>
  </si>
  <si>
    <t>Unit</t>
  </si>
  <si>
    <t>LimType</t>
  </si>
  <si>
    <t>CTSLvl</t>
  </si>
  <si>
    <t>PeakTS</t>
  </si>
  <si>
    <t>Ctype</t>
  </si>
  <si>
    <t>\I:</t>
  </si>
  <si>
    <t>Name</t>
  </si>
  <si>
    <t>Description</t>
  </si>
  <si>
    <t>Activity</t>
  </si>
  <si>
    <t>Capacity</t>
  </si>
  <si>
    <t>Timeslice levels</t>
  </si>
  <si>
    <t>ENV</t>
  </si>
  <si>
    <t>Carbon Dioxide</t>
  </si>
  <si>
    <t>ktCO2</t>
  </si>
  <si>
    <t>Methane</t>
  </si>
  <si>
    <t>ktCH4</t>
  </si>
  <si>
    <t>Nitrous Oxide</t>
  </si>
  <si>
    <t>ktN2O</t>
  </si>
  <si>
    <t>AGRPASGEP</t>
  </si>
  <si>
    <t>Pasture land</t>
  </si>
  <si>
    <t>Kha</t>
  </si>
  <si>
    <t>FRSNATGEF</t>
  </si>
  <si>
    <t>Naturally regenerating</t>
  </si>
  <si>
    <t>FRSPLAGEF</t>
  </si>
  <si>
    <t>Planted</t>
  </si>
  <si>
    <t>SWNWD</t>
  </si>
  <si>
    <t>SawnWood</t>
  </si>
  <si>
    <t>OIRWD</t>
  </si>
  <si>
    <t>Other Industrial RoundWood</t>
  </si>
  <si>
    <t>WDP</t>
  </si>
  <si>
    <t>Wood Panel</t>
  </si>
  <si>
    <t>PPBD</t>
  </si>
  <si>
    <t>Paper and Paperboard</t>
  </si>
  <si>
    <t>~FI_Process</t>
  </si>
  <si>
    <t>~FI_T</t>
  </si>
  <si>
    <t>Sets</t>
  </si>
  <si>
    <t>TechName</t>
  </si>
  <si>
    <t>TechDesc</t>
  </si>
  <si>
    <t>Techtype long</t>
  </si>
  <si>
    <t>Option long</t>
  </si>
  <si>
    <t>Tact</t>
  </si>
  <si>
    <t>Tcap</t>
  </si>
  <si>
    <t>Tslvl</t>
  </si>
  <si>
    <t>Vintage</t>
  </si>
  <si>
    <t>*TechDesc</t>
  </si>
  <si>
    <t>Comm-IN</t>
  </si>
  <si>
    <t>Comm-OUT</t>
  </si>
  <si>
    <t>Comm-OUT-A</t>
  </si>
  <si>
    <t>CAP2ACT</t>
  </si>
  <si>
    <t>EFF</t>
  </si>
  <si>
    <t>AFA</t>
  </si>
  <si>
    <t>LIFE</t>
  </si>
  <si>
    <t>OUTPUT</t>
  </si>
  <si>
    <t>Tracking of investment year</t>
  </si>
  <si>
    <t>\I: Unit</t>
  </si>
  <si>
    <t>Mm3</t>
  </si>
  <si>
    <t>Mton</t>
  </si>
  <si>
    <t>TJ</t>
  </si>
  <si>
    <t>Mton/kha</t>
  </si>
  <si>
    <t>Mton/Mm3</t>
  </si>
  <si>
    <t>Annual aviability</t>
  </si>
  <si>
    <t>Years</t>
  </si>
  <si>
    <t>ktCO2/Mton</t>
  </si>
  <si>
    <t>ktCH4/Mton</t>
  </si>
  <si>
    <t>ktN2O/Mton</t>
  </si>
  <si>
    <t>kha</t>
  </si>
  <si>
    <t>DMD</t>
  </si>
  <si>
    <t>Open Field</t>
  </si>
  <si>
    <t>Annual</t>
  </si>
  <si>
    <t>NO</t>
  </si>
  <si>
    <t xml:space="preserve">\I: </t>
  </si>
  <si>
    <t>CERSTR</t>
  </si>
  <si>
    <t>RICSTR</t>
  </si>
  <si>
    <t>LEGWSB</t>
  </si>
  <si>
    <t>SEEWSB</t>
  </si>
  <si>
    <t>FCRWSB</t>
  </si>
  <si>
    <t>VEGWSB</t>
  </si>
  <si>
    <t>WCRWOC</t>
  </si>
  <si>
    <t>ROOWSB</t>
  </si>
  <si>
    <t>HAGWSB</t>
  </si>
  <si>
    <t>Greenhouse</t>
  </si>
  <si>
    <t>Aquaponics</t>
  </si>
  <si>
    <t>*Description</t>
  </si>
  <si>
    <t>DEM</t>
  </si>
  <si>
    <t>*For internal calculation purposes</t>
  </si>
  <si>
    <t>thousandHeadsA</t>
  </si>
  <si>
    <t>thousandHeads</t>
  </si>
  <si>
    <t>Interpolation</t>
  </si>
  <si>
    <t>Grass</t>
  </si>
  <si>
    <t>Farm</t>
  </si>
  <si>
    <t>Option</t>
  </si>
  <si>
    <t>KhaA/kha</t>
  </si>
  <si>
    <t>MIN</t>
  </si>
  <si>
    <t>KhaA</t>
  </si>
  <si>
    <t>GEF</t>
  </si>
  <si>
    <t>NRG</t>
  </si>
  <si>
    <t>FX</t>
  </si>
  <si>
    <t>ANNUAL</t>
  </si>
  <si>
    <t>Pasture Demand Commodity</t>
  </si>
  <si>
    <t>Acidification</t>
  </si>
  <si>
    <t>Daily/Weekly Manure Removal</t>
  </si>
  <si>
    <t>Anaerobic Digestion</t>
  </si>
  <si>
    <t>Mohankumar Sajeev, Winiwarter &amp; Amon (2018)</t>
  </si>
  <si>
    <t>Mukherji et al. (2023)</t>
  </si>
  <si>
    <t>FIXOM</t>
  </si>
  <si>
    <t>Yield (ton)</t>
  </si>
  <si>
    <t>Item</t>
  </si>
  <si>
    <t>Area harvested</t>
  </si>
  <si>
    <t>Yield</t>
  </si>
  <si>
    <t>ton</t>
  </si>
  <si>
    <t>Category</t>
  </si>
  <si>
    <t>Area</t>
  </si>
  <si>
    <t>Emission factor N2O</t>
  </si>
  <si>
    <t>Emission factor CH4</t>
  </si>
  <si>
    <t>ha</t>
  </si>
  <si>
    <t>Total</t>
  </si>
  <si>
    <t>Input - Energy density</t>
  </si>
  <si>
    <t>Product name</t>
  </si>
  <si>
    <t>Value</t>
  </si>
  <si>
    <t>Wood for energy purposes</t>
  </si>
  <si>
    <t>Total wood production</t>
  </si>
  <si>
    <t>Energy (TJ)</t>
  </si>
  <si>
    <t>Forest area</t>
  </si>
  <si>
    <t>Biomass potential</t>
  </si>
  <si>
    <t>Wood fuel, coniferous</t>
  </si>
  <si>
    <t>m3</t>
  </si>
  <si>
    <t>TJ/kha</t>
  </si>
  <si>
    <t>Wood fuel, non-coniferous</t>
  </si>
  <si>
    <t>Wood type</t>
  </si>
  <si>
    <t>Density (kg/m3)</t>
  </si>
  <si>
    <t>HHV (MJ/kg)</t>
  </si>
  <si>
    <t>Energy (GJ/m3)</t>
  </si>
  <si>
    <t>Sawlogs and veneer logs, coniferous</t>
  </si>
  <si>
    <t>Oak</t>
  </si>
  <si>
    <t>Sawlogs and veneer logs, non-coniferous</t>
  </si>
  <si>
    <t>Pine</t>
  </si>
  <si>
    <t>Other industrial roundwood, coniferous (production)</t>
  </si>
  <si>
    <t>Birch</t>
  </si>
  <si>
    <t>Other industrial roundwood, non-coniferous (production)</t>
  </si>
  <si>
    <t>Spruce</t>
  </si>
  <si>
    <t>Wood charcoal</t>
  </si>
  <si>
    <t>Sawnwood, coniferous</t>
  </si>
  <si>
    <t>Source:</t>
  </si>
  <si>
    <t>Conference paper: Characterization of biomass wood, 2016, Table 5</t>
  </si>
  <si>
    <t>Sawnwood, non-coniferous all</t>
  </si>
  <si>
    <t>Link:</t>
  </si>
  <si>
    <t>https://www.researchgate.net/publication/308128062_Characterization_of_biomass_wood</t>
  </si>
  <si>
    <t>Veneer sheets</t>
  </si>
  <si>
    <t>Plywood</t>
  </si>
  <si>
    <t>Particle board</t>
  </si>
  <si>
    <t>Coniferous</t>
  </si>
  <si>
    <t>Pulpwood, round and split, coniferous (production)</t>
  </si>
  <si>
    <t>Non-coniferous</t>
  </si>
  <si>
    <t>Pulpwood, round and split, non-coniferous (production)</t>
  </si>
  <si>
    <t>Residues</t>
  </si>
  <si>
    <t>Wood chips and particles</t>
  </si>
  <si>
    <t>Wood residues</t>
  </si>
  <si>
    <t>Recovered post-consumer wood</t>
  </si>
  <si>
    <t>Wood pellets</t>
  </si>
  <si>
    <t>Other agglomerates</t>
  </si>
  <si>
    <t>OSB</t>
  </si>
  <si>
    <t>Hardboard</t>
  </si>
  <si>
    <t>MDF/HDF</t>
  </si>
  <si>
    <t>Other fibreboard</t>
  </si>
  <si>
    <t>Mechanical and semi-chemical wood pulp</t>
  </si>
  <si>
    <t>Chemical wood pulp</t>
  </si>
  <si>
    <t>Chemical wood pulp, sulphate, unbleached</t>
  </si>
  <si>
    <t>Chemical wood pulp, sulphate, bleached</t>
  </si>
  <si>
    <t>Chemical wood pulp, sulphite</t>
  </si>
  <si>
    <t>Dissolving wood pulp</t>
  </si>
  <si>
    <t>Pulp from fibres other than wood</t>
  </si>
  <si>
    <t>Recovered paper</t>
  </si>
  <si>
    <t>Newsprint</t>
  </si>
  <si>
    <t>Printing and writing papers</t>
  </si>
  <si>
    <t>Printing and writing papers, uncoated, mechanical</t>
  </si>
  <si>
    <t>Printing and writing papers, uncoated, wood free</t>
  </si>
  <si>
    <t>Printing and writing papers, coated</t>
  </si>
  <si>
    <t>Other paper and paperboard</t>
  </si>
  <si>
    <t>Household and sanitary papers</t>
  </si>
  <si>
    <t>Case materials</t>
  </si>
  <si>
    <t>Cartonboard</t>
  </si>
  <si>
    <t>Wrapping papers</t>
  </si>
  <si>
    <t>Other papers mainly for packaging</t>
  </si>
  <si>
    <t>Other paper and paperboard n.e.s. (not elsewhere specified)</t>
  </si>
  <si>
    <t>Number of animals</t>
  </si>
  <si>
    <t>Emissions from enteric fermentation (kton CH4/yr)</t>
  </si>
  <si>
    <t>Emission factor CH4, enteric fermentation (kton CH4/head/yr)</t>
  </si>
  <si>
    <t>Emission factor CH4, manure management (kton CH4/head/yr)</t>
  </si>
  <si>
    <t>Emissions from manure management (kton CH4/yr)</t>
  </si>
  <si>
    <t>Emission factor N2O (kton N2O/head/yr)</t>
  </si>
  <si>
    <t>Emissions from manure management (kton N2O/yr)</t>
  </si>
  <si>
    <t>Animal (FAO)</t>
  </si>
  <si>
    <t>Stocks</t>
  </si>
  <si>
    <t>Enteric fermentation (Emissions CH4)</t>
  </si>
  <si>
    <t>(kton CH4/head/yr)</t>
  </si>
  <si>
    <t>Manure management (Emissions CH4)</t>
  </si>
  <si>
    <t>Manure management (Emissions N2O)</t>
  </si>
  <si>
    <t>(kton CH4 / thead /yr)</t>
  </si>
  <si>
    <t>(kton N2O /t head /yr)</t>
  </si>
  <si>
    <t>Total (kTon)</t>
  </si>
  <si>
    <t>Manure Production Values taken based on EU ISPRA Study</t>
  </si>
  <si>
    <t>Species</t>
  </si>
  <si>
    <t>-</t>
  </si>
  <si>
    <t>1000 ha</t>
  </si>
  <si>
    <t>Fixed - Do not alter</t>
  </si>
  <si>
    <t>Country area</t>
  </si>
  <si>
    <t>Land area</t>
  </si>
  <si>
    <t>Temporary meadows and pastures</t>
  </si>
  <si>
    <t>Pasture</t>
  </si>
  <si>
    <t>Agricultural land</t>
  </si>
  <si>
    <t>Cropland</t>
  </si>
  <si>
    <t>Arable land</t>
  </si>
  <si>
    <t>Temporary fallow</t>
  </si>
  <si>
    <t>Permanent crops</t>
  </si>
  <si>
    <t>Perm. meadows &amp; pastures - Cultivated</t>
  </si>
  <si>
    <t>Perm. meadows &amp; pastures - Nat. growing</t>
  </si>
  <si>
    <t>Farm buildings and Farmyards</t>
  </si>
  <si>
    <t>Forest land</t>
  </si>
  <si>
    <t>Naturally regenerating forest</t>
  </si>
  <si>
    <t>Planted Forest</t>
  </si>
  <si>
    <t>Other land</t>
  </si>
  <si>
    <t>Inland waters</t>
  </si>
  <si>
    <t>Land area equipped for irrigation</t>
  </si>
  <si>
    <t>Agriculture area actually irrigated</t>
  </si>
  <si>
    <t>Agriculture area under organic agric.</t>
  </si>
  <si>
    <t>Agriculture area certified organic</t>
  </si>
  <si>
    <t>Cropland area under organic agric.</t>
  </si>
  <si>
    <t>Cropland area certified organic</t>
  </si>
  <si>
    <t>Perm. meadows &amp; pastures area under organic agric.</t>
  </si>
  <si>
    <t>Perm. meadows &amp; pastures area certified organic</t>
  </si>
  <si>
    <t>kTon</t>
  </si>
  <si>
    <t>Emission type</t>
  </si>
  <si>
    <t>Crop Residues</t>
  </si>
  <si>
    <t>Burning - Crop residues</t>
  </si>
  <si>
    <t>Drained organic soils (CO2)</t>
  </si>
  <si>
    <t>Drained organic soils (N2O)</t>
  </si>
  <si>
    <t>Rice Cultivation</t>
  </si>
  <si>
    <t>Livestock</t>
  </si>
  <si>
    <t>Manure applied to Soils</t>
  </si>
  <si>
    <t>Manure left on Pasture</t>
  </si>
  <si>
    <t>Fertilizer</t>
  </si>
  <si>
    <t>Synthetic Fertilizers</t>
  </si>
  <si>
    <t>Fertilizers Manufacturing</t>
  </si>
  <si>
    <t>Forest</t>
  </si>
  <si>
    <t>Forestland</t>
  </si>
  <si>
    <t>Net Forest conversion</t>
  </si>
  <si>
    <t>Fires</t>
  </si>
  <si>
    <t>Forest fires</t>
  </si>
  <si>
    <t>Savanna fires</t>
  </si>
  <si>
    <t>Fires in humid tropical forests</t>
  </si>
  <si>
    <t>Fires in organic soils</t>
  </si>
  <si>
    <t>Liming</t>
  </si>
  <si>
    <t>Water consumption - totals from AQUASTAT
(Averages over the data years)</t>
  </si>
  <si>
    <t>Agricultural water withdrawal</t>
  </si>
  <si>
    <t>Irrigation water withdrawal</t>
  </si>
  <si>
    <t>Water withdrawal for livestock (watering and cleaning)</t>
  </si>
  <si>
    <t>Livestock - water consumption 
(average over the data years)</t>
  </si>
  <si>
    <t>Water consumption factors from litterature</t>
  </si>
  <si>
    <t>Estimated water consumption</t>
  </si>
  <si>
    <t>Adjusted water consumption</t>
  </si>
  <si>
    <t>liters/head/year</t>
  </si>
  <si>
    <t>Heads</t>
  </si>
  <si>
    <t>Mm3/year</t>
  </si>
  <si>
    <t>Mm3/thousandHeads/year</t>
  </si>
  <si>
    <t>Crop area
(Base year)</t>
  </si>
  <si>
    <t>Irrigation water consumption</t>
  </si>
  <si>
    <t>Water consumption factor</t>
  </si>
  <si>
    <t>%</t>
  </si>
  <si>
    <t>Mm3/Kha</t>
  </si>
  <si>
    <t>Comm</t>
  </si>
  <si>
    <t>Set</t>
  </si>
  <si>
    <t>Sector</t>
  </si>
  <si>
    <t>Subsector</t>
  </si>
  <si>
    <t>SectorComm</t>
  </si>
  <si>
    <t>Blend</t>
  </si>
  <si>
    <t>Sector long</t>
  </si>
  <si>
    <t>WTR</t>
  </si>
  <si>
    <t>Water</t>
  </si>
  <si>
    <t>MAT</t>
  </si>
  <si>
    <t>CER</t>
  </si>
  <si>
    <t>CRP</t>
  </si>
  <si>
    <t>RIC</t>
  </si>
  <si>
    <t>LEG</t>
  </si>
  <si>
    <t>SEE</t>
  </si>
  <si>
    <t>FCR</t>
  </si>
  <si>
    <t>VEG</t>
  </si>
  <si>
    <t>WCR</t>
  </si>
  <si>
    <t>ROO</t>
  </si>
  <si>
    <t>HAG</t>
  </si>
  <si>
    <t>ASS</t>
  </si>
  <si>
    <t>LIV</t>
  </si>
  <si>
    <t>BUF</t>
  </si>
  <si>
    <t>CAM</t>
  </si>
  <si>
    <t>CAD</t>
  </si>
  <si>
    <t>CAN</t>
  </si>
  <si>
    <t>GOA</t>
  </si>
  <si>
    <t>HOR</t>
  </si>
  <si>
    <t>LLA</t>
  </si>
  <si>
    <t>MUL</t>
  </si>
  <si>
    <t>SHP</t>
  </si>
  <si>
    <t>SWB</t>
  </si>
  <si>
    <t>SWM</t>
  </si>
  <si>
    <t>POU</t>
  </si>
  <si>
    <t>Generic forest</t>
  </si>
  <si>
    <t>FRS</t>
  </si>
  <si>
    <t>khaA</t>
  </si>
  <si>
    <t>GEP</t>
  </si>
  <si>
    <t>Generic pasture</t>
  </si>
  <si>
    <t>PAS</t>
  </si>
  <si>
    <t>Cereals, straw</t>
  </si>
  <si>
    <t>Rice, straw</t>
  </si>
  <si>
    <t>Legumes, Waste Bio</t>
  </si>
  <si>
    <t>Seeds, Waste Bio</t>
  </si>
  <si>
    <t>Fiber crops, Waste Bio</t>
  </si>
  <si>
    <t>Vegetables, Waste Bio</t>
  </si>
  <si>
    <t>Woody crops, woodchips and woodwaste</t>
  </si>
  <si>
    <t>Roots, Waste Bio</t>
  </si>
  <si>
    <t>Herbs and greens, Waste Bio</t>
  </si>
  <si>
    <t>ASSMNR</t>
  </si>
  <si>
    <t>Asses, manure</t>
  </si>
  <si>
    <t>BUFMNR</t>
  </si>
  <si>
    <t>Buffalo, manure</t>
  </si>
  <si>
    <t>CAMMNR</t>
  </si>
  <si>
    <t>Camels, manure</t>
  </si>
  <si>
    <t>CADMNR</t>
  </si>
  <si>
    <t>Cattle, dairy, manure</t>
  </si>
  <si>
    <t>CANMNR</t>
  </si>
  <si>
    <t>Cattle, non-dairy, manure</t>
  </si>
  <si>
    <t>GOAMNR</t>
  </si>
  <si>
    <t>Goats, manure</t>
  </si>
  <si>
    <t>HORMNR</t>
  </si>
  <si>
    <t>Horses, manure</t>
  </si>
  <si>
    <t>LLAMNR</t>
  </si>
  <si>
    <t>Llamas, manure</t>
  </si>
  <si>
    <t>MULMNR</t>
  </si>
  <si>
    <t>Mules and hinnies, manure</t>
  </si>
  <si>
    <t>SHEMNR</t>
  </si>
  <si>
    <t>Sheep, manure</t>
  </si>
  <si>
    <t>SWBMNR</t>
  </si>
  <si>
    <t>Swine, breeding, manure</t>
  </si>
  <si>
    <t>SWMMNR</t>
  </si>
  <si>
    <t>Swine, market, manure</t>
  </si>
  <si>
    <t>POUMNR</t>
  </si>
  <si>
    <t>Poultry, manure</t>
  </si>
  <si>
    <t>GEFWOC</t>
  </si>
  <si>
    <t>Generic forest, wood products</t>
  </si>
  <si>
    <t>HWP</t>
  </si>
  <si>
    <t>Input Data Crops - source: FAO</t>
  </si>
  <si>
    <t>https://www.fao.org/faostat/en/#data/QCL</t>
  </si>
  <si>
    <t>Domain</t>
  </si>
  <si>
    <t>Element</t>
  </si>
  <si>
    <t>Crops and livestock products</t>
  </si>
  <si>
    <t>Production</t>
  </si>
  <si>
    <t>t</t>
  </si>
  <si>
    <t>Input Data Area - source: FAO, Insert data about forest production and trade available at link below:</t>
  </si>
  <si>
    <t>https://www.fao.org/faostat/en/#data/RL</t>
  </si>
  <si>
    <t>Type</t>
  </si>
  <si>
    <t>FAO Category</t>
  </si>
  <si>
    <t>Empty 2</t>
  </si>
  <si>
    <t>Other</t>
  </si>
  <si>
    <t>Urea</t>
  </si>
  <si>
    <t>Irrigated share by crops (%) - source FAO crop calendar</t>
  </si>
  <si>
    <t>https://www.fao.org/aquastat/en/databases/crop-calendar</t>
  </si>
  <si>
    <t>The data manipulations can be found in the Excel workbook: Irrigation crop calendar - calculations</t>
  </si>
  <si>
    <t>Crop name</t>
  </si>
  <si>
    <t>Crop type</t>
  </si>
  <si>
    <t>AFG</t>
  </si>
  <si>
    <t>ALB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</si>
  <si>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</si>
  <si>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</si>
  <si>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</si>
  <si>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</si>
  <si>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</si>
  <si>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</si>
  <si>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</si>
  <si>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</si>
  <si>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</si>
  <si>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</si>
  <si>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</si>
  <si>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</si>
  <si>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</si>
  <si>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</si>
  <si>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</si>
  <si>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</si>
  <si>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</si>
  <si>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</si>
  <si>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BWA</t>
  </si>
  <si>
    <t>BRA</t>
  </si>
  <si>
    <t>BRN</t>
  </si>
  <si>
    <t>BGR</t>
  </si>
  <si>
    <t>BFA</t>
  </si>
  <si>
    <t>BDI</t>
  </si>
  <si>
    <t>KHM</t>
  </si>
  <si>
    <t>CMR</t>
  </si>
  <si>
    <t>CPV</t>
  </si>
  <si>
    <t>CAF</t>
  </si>
  <si>
    <t>TCD</t>
  </si>
  <si>
    <t>CHL</t>
  </si>
  <si>
    <t>CHN</t>
  </si>
  <si>
    <t>COL</t>
  </si>
  <si>
    <t>COG</t>
  </si>
  <si>
    <t>CIV</t>
  </si>
  <si>
    <t>CRI</t>
  </si>
  <si>
    <t>CUB</t>
  </si>
  <si>
    <t>CYP</t>
  </si>
  <si>
    <t>CZE</t>
  </si>
  <si>
    <t>COD</t>
  </si>
  <si>
    <t>PRK</t>
  </si>
  <si>
    <t>DNK</t>
  </si>
  <si>
    <t>DJI</t>
  </si>
  <si>
    <t>DMA</t>
  </si>
  <si>
    <t>DOM</t>
  </si>
  <si>
    <t>ECU</t>
  </si>
  <si>
    <t>EGY</t>
  </si>
  <si>
    <t>SLV</t>
  </si>
  <si>
    <t>ERI</t>
  </si>
  <si>
    <t>EST</t>
  </si>
  <si>
    <t>ETH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</si>
  <si>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</si>
  <si>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</si>
  <si>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</si>
  <si>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</si>
  <si>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</si>
  <si>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</si>
  <si>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</si>
  <si>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</si>
  <si>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</si>
  <si>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</si>
  <si>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</si>
  <si>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</si>
  <si>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</si>
  <si>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</si>
  <si>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</si>
  <si>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</si>
  <si>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</si>
  <si>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</si>
  <si>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</si>
  <si>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</si>
  <si>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</si>
  <si>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</si>
  <si>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</si>
  <si>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</si>
  <si>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</si>
  <si>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</si>
  <si>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</si>
  <si>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</si>
  <si>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</si>
  <si>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</si>
  <si>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</si>
  <si>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</si>
  <si>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</si>
  <si>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</si>
  <si>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</si>
  <si>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</si>
  <si>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</si>
  <si>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MDG</t>
  </si>
  <si>
    <t>MWI</t>
  </si>
  <si>
    <t>MYS</t>
  </si>
  <si>
    <t>MLT</t>
  </si>
  <si>
    <t>MLI</t>
  </si>
  <si>
    <t>MRT</t>
  </si>
  <si>
    <t>MUS</t>
  </si>
  <si>
    <t>MEX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</si>
  <si>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</si>
  <si>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</si>
  <si>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</si>
  <si>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</si>
  <si>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</si>
  <si>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</si>
  <si>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</si>
  <si>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</si>
  <si>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</si>
  <si>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</si>
  <si>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</si>
  <si>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</si>
  <si>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</si>
  <si>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PSE</t>
  </si>
  <si>
    <t>OMN</t>
  </si>
  <si>
    <t>PAK</t>
  </si>
  <si>
    <t>PAN</t>
  </si>
  <si>
    <t>PRY</t>
  </si>
  <si>
    <t>PER</t>
  </si>
  <si>
    <t>PHL</t>
  </si>
  <si>
    <t>POL</t>
  </si>
  <si>
    <t>PRT</t>
  </si>
  <si>
    <t>PRI</t>
  </si>
  <si>
    <t>QAT</t>
  </si>
  <si>
    <t>KOR</t>
  </si>
  <si>
    <t>MDA</t>
  </si>
  <si>
    <t>ROU</t>
  </si>
  <si>
    <t>RUS</t>
  </si>
  <si>
    <t>RWA</t>
  </si>
  <si>
    <t>KNA</t>
  </si>
  <si>
    <t>LCA</t>
  </si>
  <si>
    <t>VCT</t>
  </si>
  <si>
    <t>SAU</t>
  </si>
  <si>
    <t>SEN</t>
  </si>
  <si>
    <t>SRB</t>
  </si>
  <si>
    <t>SYC</t>
  </si>
  <si>
    <t>SLE</t>
  </si>
  <si>
    <t>SVK</t>
  </si>
  <si>
    <t>SVN</t>
  </si>
  <si>
    <t>SOM</t>
  </si>
  <si>
    <t>ZAF</t>
  </si>
  <si>
    <t>ESP</t>
  </si>
  <si>
    <t>LKA</t>
  </si>
  <si>
    <t>SDN</t>
  </si>
  <si>
    <t>SSD</t>
  </si>
  <si>
    <t>SUR</t>
  </si>
  <si>
    <t>SWZ</t>
  </si>
  <si>
    <t>SWE</t>
  </si>
  <si>
    <t>CHE</t>
  </si>
  <si>
    <t>SYR</t>
  </si>
  <si>
    <t>TJK</t>
  </si>
  <si>
    <t>THA</t>
  </si>
  <si>
    <t>MKD</t>
  </si>
  <si>
    <t>TLS</t>
  </si>
  <si>
    <t>TGO</t>
  </si>
  <si>
    <t>TTO</t>
  </si>
  <si>
    <t>TUN</t>
  </si>
  <si>
    <t>TUR</t>
  </si>
  <si>
    <t>TKM</t>
  </si>
  <si>
    <t>UGA</t>
  </si>
  <si>
    <t>UKR</t>
  </si>
  <si>
    <t>ARE</t>
  </si>
  <si>
    <t>GBR</t>
  </si>
  <si>
    <t>TZA</t>
  </si>
  <si>
    <t>USA</t>
  </si>
  <si>
    <t>URY</t>
  </si>
  <si>
    <t>UZB</t>
  </si>
  <si>
    <t>VEN</t>
  </si>
  <si>
    <t>VNM</t>
  </si>
  <si>
    <t>YEM</t>
  </si>
  <si>
    <t>ZMB</t>
  </si>
  <si>
    <t>ZWE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</si>
  <si>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</si>
  <si>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</si>
  <si>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</si>
  <si>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</si>
  <si>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</si>
  <si>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</si>
  <si>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</si>
  <si>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</si>
  <si>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</si>
  <si>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</si>
  <si>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CARIBBEAN - Lesser Antilles</t>
  </si>
  <si>
    <t>BAHRAIN</t>
  </si>
  <si>
    <t>BANGLADESH</t>
  </si>
  <si>
    <t>BELARUS</t>
  </si>
  <si>
    <t>BELGIUM</t>
  </si>
  <si>
    <t>BELIZE</t>
  </si>
  <si>
    <t>BENIN</t>
  </si>
  <si>
    <t xml:space="preserve">BHUTAN </t>
  </si>
  <si>
    <t>BOLIVIA (PLURINATIONAL STATE OF)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</si>
  <si>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</si>
  <si>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</si>
  <si>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</si>
  <si>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</si>
  <si>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</si>
  <si>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</si>
  <si>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</si>
  <si>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</si>
  <si>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</si>
  <si>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</si>
  <si>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</si>
  <si>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</si>
  <si>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</si>
  <si>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 - NORTHEAST</t>
  </si>
  <si>
    <t>COLOMBIA</t>
  </si>
  <si>
    <t>CONGO</t>
  </si>
  <si>
    <t>CÔTE D`IVOIRE</t>
  </si>
  <si>
    <t>COSTA RICA</t>
  </si>
  <si>
    <t>CUBA</t>
  </si>
  <si>
    <t>CYPRUS</t>
  </si>
  <si>
    <t>CZECH REPUBLIC</t>
  </si>
  <si>
    <t>DEMOCRATIC REPUBLIC  OF THE CONGO</t>
  </si>
  <si>
    <t>DEMOCRATIC PEOPLE'S REPUBLIC OF KOREA</t>
  </si>
  <si>
    <t>DENMARK</t>
  </si>
  <si>
    <t>DJIBOUTI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</si>
  <si>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</si>
  <si>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</si>
  <si>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</si>
  <si>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</si>
  <si>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</si>
  <si>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</si>
  <si>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</si>
  <si>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</si>
  <si>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</si>
  <si>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</si>
  <si>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</si>
  <si>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</si>
  <si>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</si>
  <si>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</si>
  <si>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</si>
  <si>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</si>
  <si>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</si>
  <si>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</si>
  <si>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</si>
  <si>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</si>
  <si>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</si>
  <si>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</si>
  <si>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</si>
  <si>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INDIA - EAST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</si>
  <si>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</si>
  <si>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</si>
  <si>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</si>
  <si>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</si>
  <si>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</si>
  <si>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</si>
  <si>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</si>
  <si>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</si>
  <si>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</si>
  <si>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</si>
  <si>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</si>
  <si>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</si>
  <si>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</si>
  <si>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</si>
  <si>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</si>
  <si>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</si>
  <si>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</si>
  <si>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</si>
  <si>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</si>
  <si>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</si>
  <si>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</si>
  <si>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</si>
  <si>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</si>
  <si>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MALTA</t>
  </si>
  <si>
    <t>MALI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</si>
  <si>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</si>
  <si>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</si>
  <si>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</si>
  <si>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</si>
  <si>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</si>
  <si>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</si>
  <si>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</si>
  <si>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</si>
  <si>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</si>
  <si>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</si>
  <si>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</si>
  <si>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</si>
  <si>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</si>
  <si>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</si>
  <si>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</si>
  <si>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</si>
  <si>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OCCUPIED PALESTINIAN TERRITORY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</si>
  <si>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</si>
  <si>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</si>
  <si>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</si>
  <si>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</si>
  <si>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</si>
  <si>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</si>
  <si>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</si>
  <si>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</si>
  <si>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 (UNITED STATES OF AMERICA)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</si>
  <si>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</si>
  <si>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</si>
  <si>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</si>
  <si>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</si>
  <si>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</si>
  <si>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</si>
  <si>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</si>
  <si>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SAUDI ARABIA</t>
  </si>
  <si>
    <t>SENEGAL</t>
  </si>
  <si>
    <t>SERBIA</t>
  </si>
  <si>
    <t>SEYCHELLES</t>
  </si>
  <si>
    <t>SIERRA LEONE</t>
  </si>
  <si>
    <t>SLOVAKIA</t>
  </si>
  <si>
    <t>SLOVENIA</t>
  </si>
  <si>
    <t>SOMALIA</t>
  </si>
  <si>
    <t>SOUTH AFRICA</t>
  </si>
  <si>
    <t>SPAIN</t>
  </si>
  <si>
    <t>SRI LANKA</t>
  </si>
  <si>
    <t>SUDAN</t>
  </si>
  <si>
    <t>SOUTH 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</si>
  <si>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</si>
  <si>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</si>
  <si>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</si>
  <si>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</si>
  <si>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</si>
  <si>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</si>
  <si>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</si>
  <si>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</si>
  <si>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 xml:space="preserve">TIMOR-LESTE </t>
  </si>
  <si>
    <t>TOGO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</si>
  <si>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</si>
  <si>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</si>
  <si>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</si>
  <si>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</si>
  <si>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</si>
  <si>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</si>
  <si>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</si>
  <si>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REPUBLIC OF TANZANIA</t>
  </si>
  <si>
    <t>UNITED STATES OF AMERICA - NORTHWEST</t>
  </si>
  <si>
    <t>URUGUAY</t>
  </si>
  <si>
    <t>UZBEKISTAN</t>
  </si>
  <si>
    <t>VENEZUELA (BOLIVARIAN REPUBLIC OF)</t>
  </si>
  <si>
    <t>YEMEN</t>
  </si>
  <si>
    <t>ZAMBIA</t>
  </si>
  <si>
    <t>ZIMBABWE</t>
  </si>
  <si>
    <t>Insert data about forest production and trade available at link below:</t>
  </si>
  <si>
    <t>https://www.fao.org/faostat/en/#data/FO</t>
  </si>
  <si>
    <t>Wood briquettes and other agglomerates</t>
  </si>
  <si>
    <t>Crop area, distribution by type of production technology</t>
  </si>
  <si>
    <t>Number of animals, distribution by type of production technology</t>
  </si>
  <si>
    <t>CAT</t>
  </si>
  <si>
    <t>SHE</t>
  </si>
  <si>
    <t>SWI</t>
  </si>
  <si>
    <t>Default values for data not provided within energy statistics</t>
  </si>
  <si>
    <t>Parameter</t>
  </si>
  <si>
    <t>Crops</t>
  </si>
  <si>
    <t>CAP2ACT Ratio</t>
  </si>
  <si>
    <t>Ratio to Open Field Yield, representing how much more tons of the crop a greenhouse, aquaponic or other growing method are compared to Open Field)</t>
  </si>
  <si>
    <t>Jordan study used for reference point</t>
  </si>
  <si>
    <t>Water Ratio</t>
  </si>
  <si>
    <t>Ratio to Open Field Yield, representing how much more water consumption a greenhouse, aquaponic or other growing method are compared to Open Field)</t>
  </si>
  <si>
    <t>Ratio to Grass, representing how much more water consumption a farm or other growing method are compared to Grass</t>
  </si>
  <si>
    <t>Ratio to Naturally regenerating, representing how much more water consumption a planted or other growing method are compared to naturally regenerating forest</t>
  </si>
  <si>
    <t>Cereal straw</t>
  </si>
  <si>
    <t>Legumes straw</t>
  </si>
  <si>
    <t>Seed straw</t>
  </si>
  <si>
    <t>Fiber crops straw</t>
  </si>
  <si>
    <t>Vegetables straw</t>
  </si>
  <si>
    <t>Woody crops straw</t>
  </si>
  <si>
    <t>Roots straw</t>
  </si>
  <si>
    <t>Herbs and greens straw</t>
  </si>
  <si>
    <t>Cereal demand</t>
  </si>
  <si>
    <t>Rice demand</t>
  </si>
  <si>
    <t>Legumes demand</t>
  </si>
  <si>
    <t>Seed demand</t>
  </si>
  <si>
    <t>Fiber crops demand</t>
  </si>
  <si>
    <t>Vegetables demand</t>
  </si>
  <si>
    <t>Woody crops demand</t>
  </si>
  <si>
    <t>Roots demand</t>
  </si>
  <si>
    <t>Herbs and greens demand</t>
  </si>
  <si>
    <t>Total water consumption</t>
  </si>
  <si>
    <t>Afolu</t>
  </si>
  <si>
    <t>AFO</t>
  </si>
  <si>
    <t>AFOCRPCO2</t>
  </si>
  <si>
    <t>AFOFRSCO2</t>
  </si>
  <si>
    <t>AFOCRPCH4</t>
  </si>
  <si>
    <t>AFOCRPN2O</t>
  </si>
  <si>
    <t>AFOPASN2O</t>
  </si>
  <si>
    <t>AFOPASGEP</t>
  </si>
  <si>
    <t>Afolu Crops Open Field Cereals Existing 0</t>
  </si>
  <si>
    <t>Afolu Crops Open Field Rice Existing 0</t>
  </si>
  <si>
    <t>Afolu Crops Open Field Legumes Existing 0</t>
  </si>
  <si>
    <t>Afolu Crops Open Field Seeds Existing 0</t>
  </si>
  <si>
    <t>Afolu Crops Open Field Fiber crops Existing 0</t>
  </si>
  <si>
    <t>Afolu Crops Open Field Vegetables Existing 0</t>
  </si>
  <si>
    <t>Afolu Crops Open Field Woody crops Existing 0</t>
  </si>
  <si>
    <t>Afolu Crops Open Field Roots Existing 0</t>
  </si>
  <si>
    <t>Afolu Crops Open Field Herbs and greens Existing 0</t>
  </si>
  <si>
    <t>Afolu Crops Greenhouse Legumes Existing 0</t>
  </si>
  <si>
    <t>Afolu Crops Greenhouse Vegetables Existing 0</t>
  </si>
  <si>
    <t>Afolu Crops Greenhouse Woody crops Existing 0</t>
  </si>
  <si>
    <t>Afolu Crops Greenhouse Herbs and greens Existing 0</t>
  </si>
  <si>
    <t>Afolu Crops Aquaponics Vegetables Existing 0</t>
  </si>
  <si>
    <t>Afolu Crops Aquaponics Herbs and greens Existing 0</t>
  </si>
  <si>
    <t>AFOCRPCERDEM</t>
  </si>
  <si>
    <t>AFOCRPRICDEM</t>
  </si>
  <si>
    <t>AFOCRPLEGDEM</t>
  </si>
  <si>
    <t>AFOCRPSEEDEM</t>
  </si>
  <si>
    <t>AFOCRPFCRDEM</t>
  </si>
  <si>
    <t>AFOCRPVEGDEM</t>
  </si>
  <si>
    <t>AFOCRPWCRDEM</t>
  </si>
  <si>
    <t>AFOCRPROODEM</t>
  </si>
  <si>
    <t>AFOCRPHAGDEM</t>
  </si>
  <si>
    <t>EMISSIONS~AFOCRPCO2</t>
  </si>
  <si>
    <t>EMISSIONS~AFOCRPCH4</t>
  </si>
  <si>
    <t>EMISSIONS~AFOCRPN2O</t>
  </si>
  <si>
    <t>AFOCRPOFICERWTRE0</t>
  </si>
  <si>
    <t>WTRAFO</t>
  </si>
  <si>
    <t>This sheet contains the Afolu sectors Livestock</t>
  </si>
  <si>
    <t>Afolu Livestock Grass Asses Existing 0</t>
  </si>
  <si>
    <t>Afolu Livestock Grass Buffalo Existing 0</t>
  </si>
  <si>
    <t>Afolu Livestock Grass Camels Existing 0</t>
  </si>
  <si>
    <t>Afolu Livestock Grass Cattle, dairy Existing 0</t>
  </si>
  <si>
    <t>Afolu Livestock Grass Cattle, non-dairy Existing 0</t>
  </si>
  <si>
    <t>Afolu Livestock Grass Goats Existing 0</t>
  </si>
  <si>
    <t>Afolu Livestock Grass Horses Existing 0</t>
  </si>
  <si>
    <t>Afolu Livestock Grass Llamas Existing 0</t>
  </si>
  <si>
    <t>Afolu Livestock Grass Mules and hinnies Existing 0</t>
  </si>
  <si>
    <t>Afolu Livestock Grass Sheep Existing 0</t>
  </si>
  <si>
    <t>Afolu Livestock Grass Swine, breeding Existing 0</t>
  </si>
  <si>
    <t>Afolu Livestock Grass Swine, market Existing 0</t>
  </si>
  <si>
    <t>Afolu Livestock Grass Poultry Existing 0</t>
  </si>
  <si>
    <t>Afolu Livestock Farm Asses Existing 0</t>
  </si>
  <si>
    <t>Afolu Livestock Farm Buffalo Existing 0</t>
  </si>
  <si>
    <t>Afolu Livestock Farm Camels Existing 0</t>
  </si>
  <si>
    <t>Afolu Livestock Farm Cattle, dairy Existing 0</t>
  </si>
  <si>
    <t>Afolu Livestock Farm Cattle, non-dairy Existing 0</t>
  </si>
  <si>
    <t>Afolu Livestock Farm Goats Existing 0</t>
  </si>
  <si>
    <t>Afolu Livestock Farm Horses Existing 0</t>
  </si>
  <si>
    <t>Afolu Livestock Farm Llamas Existing 0</t>
  </si>
  <si>
    <t>Afolu Livestock Farm Mules and hinnies Existing 0</t>
  </si>
  <si>
    <t>Afolu Livestock Farm Sheep Existing 0</t>
  </si>
  <si>
    <t>Afolu Livestock Farm Swine, breeding Existing 0</t>
  </si>
  <si>
    <t>Afolu Livestock Farm Swine, market Existing 0</t>
  </si>
  <si>
    <t>Afolu Livestock Farm Poultry Existing 0</t>
  </si>
  <si>
    <t>AFOLIVASSDEM</t>
  </si>
  <si>
    <t>AFOLIVBUFDEM</t>
  </si>
  <si>
    <t>AFOLIVCAMDEM</t>
  </si>
  <si>
    <t>AFOLIVCADDEM</t>
  </si>
  <si>
    <t>AFOLIVCANDEM</t>
  </si>
  <si>
    <t>AFOLIVGOADEM</t>
  </si>
  <si>
    <t>AFOLIVHORDEM</t>
  </si>
  <si>
    <t>AFOLIVLLADEM</t>
  </si>
  <si>
    <t>AFOLIVMULDEM</t>
  </si>
  <si>
    <t>AFOLIVSHPDEM</t>
  </si>
  <si>
    <t>AFOLIVSWBDEM</t>
  </si>
  <si>
    <t>AFOLIVSWMDEM</t>
  </si>
  <si>
    <t>AFOLIVPOUDEM</t>
  </si>
  <si>
    <t>AFOLIVGRSASSWTRE0</t>
  </si>
  <si>
    <t>AFOLIVGRSBUFWTRE0</t>
  </si>
  <si>
    <t>AFOLIVGRSCAMWTRE0</t>
  </si>
  <si>
    <t>AFOLIVGRSCADWTRE0</t>
  </si>
  <si>
    <t>AFOLIVGRSCANWTRE0</t>
  </si>
  <si>
    <t>AFOLIVGRSGOAWTRE0</t>
  </si>
  <si>
    <t>AFOLIVGRSHORWTRE0</t>
  </si>
  <si>
    <t>AFOLIVGRSLLAWTRE0</t>
  </si>
  <si>
    <t>AFOLIVGRSMULWTRE0</t>
  </si>
  <si>
    <t>AFOLIVGRSSHPWTRE0</t>
  </si>
  <si>
    <t>AFOLIVGRSSWBWTRE0</t>
  </si>
  <si>
    <t>AFOLIVGRSSWMWTRE0</t>
  </si>
  <si>
    <t>AFOLIVGRSPOUWTRE0</t>
  </si>
  <si>
    <t>AFOLIVFRMASSWTRE0</t>
  </si>
  <si>
    <t>AFOLIVFRMBUFWTRE0</t>
  </si>
  <si>
    <t>AFOLIVFRMCAMWTRE0</t>
  </si>
  <si>
    <t>AFOLIVFRMCADWTRE0</t>
  </si>
  <si>
    <t>AFOLIVFRMCANWTRE0</t>
  </si>
  <si>
    <t>AFOLIVFRMGOAWTRE0</t>
  </si>
  <si>
    <t>AFOLIVFRMHORWTRE0</t>
  </si>
  <si>
    <t>AFOLIVFRMLLAWTRE0</t>
  </si>
  <si>
    <t>AFOLIVFRMMULWTRE0</t>
  </si>
  <si>
    <t>AFOLIVFRMSHPWTRE0</t>
  </si>
  <si>
    <t>AFOLIVFRMSWBWTRE0</t>
  </si>
  <si>
    <t>AFOLIVFRMSWMWTRE0</t>
  </si>
  <si>
    <t>AFOLIVFRMPOUWTRE0</t>
  </si>
  <si>
    <t>This sheet contains the Afolu sectors LivestockDemands</t>
  </si>
  <si>
    <t>This sheet contains the Afolu sectors Pasture</t>
  </si>
  <si>
    <t>This sheet contains the Afolu sectors PastureDemands</t>
  </si>
  <si>
    <t>AFOPASGEPDEM</t>
  </si>
  <si>
    <t>Indirect</t>
  </si>
  <si>
    <t>Organic</t>
  </si>
  <si>
    <t>AFOCRPOFOCERWTRE0</t>
  </si>
  <si>
    <t>Kt/Kha</t>
  </si>
  <si>
    <t>AFOLIVCH4</t>
  </si>
  <si>
    <t>TimeSlice</t>
  </si>
  <si>
    <t>Daily_Weekly_Manure_Removal</t>
  </si>
  <si>
    <t>Manure_Storage_Covers</t>
  </si>
  <si>
    <t>Acidification + Daily_Weekly_Manure_Removal</t>
  </si>
  <si>
    <t>Acidification + Manure_Storage_Covers</t>
  </si>
  <si>
    <t>Daily_Weekly_Manure_Removal + Manure_Storage_Covers</t>
  </si>
  <si>
    <t>Acidification + Daily_Weekly_Manure_Removal + Manure_Storage_Covers</t>
  </si>
  <si>
    <t>No Treatment</t>
  </si>
  <si>
    <t>EMISSIONS~AFOLIVCH4</t>
  </si>
  <si>
    <t>* For internal calculation purpose only</t>
  </si>
  <si>
    <t>Emissions (CH4)</t>
  </si>
  <si>
    <t>Emissions (N2O)</t>
  </si>
  <si>
    <t>Cost of transportation</t>
  </si>
  <si>
    <t>AFA~FX</t>
  </si>
  <si>
    <t xml:space="preserve">          </t>
  </si>
  <si>
    <t>Insert data about livestock production and emissions available at link below:</t>
  </si>
  <si>
    <t>https://www.fao.org/faostat/en/#data/GLE</t>
  </si>
  <si>
    <t>An</t>
  </si>
  <si>
    <t>kt</t>
  </si>
  <si>
    <t>kg/ha</t>
  </si>
  <si>
    <t>Poultries</t>
  </si>
  <si>
    <t>https://www.fao.org/faostat/en/#data/GT</t>
  </si>
  <si>
    <t>Enteric Fermentation</t>
  </si>
  <si>
    <t>Manure Management</t>
  </si>
  <si>
    <t>Emissions (CO2)</t>
  </si>
  <si>
    <t>On-farm energy use</t>
  </si>
  <si>
    <t>Agrifood Systems Waste Disposal</t>
  </si>
  <si>
    <t>Pesticides Manufacturing</t>
  </si>
  <si>
    <t>Food Processing</t>
  </si>
  <si>
    <t>Food Packaging</t>
  </si>
  <si>
    <t>Food Retail</t>
  </si>
  <si>
    <t>Food Household Consumption</t>
  </si>
  <si>
    <t>Food Transport</t>
  </si>
  <si>
    <t>Energy</t>
  </si>
  <si>
    <t>IPPU</t>
  </si>
  <si>
    <t>Waste</t>
  </si>
  <si>
    <t>Serve??</t>
  </si>
  <si>
    <t>[%]</t>
  </si>
  <si>
    <t>Yield Reduction Ratio</t>
  </si>
  <si>
    <t>Source [ https://www.nature.com/articles/nature11069 ]</t>
  </si>
  <si>
    <t>IPCC Category</t>
  </si>
  <si>
    <t>Afolu Crops Organic Cereals Existing 0</t>
  </si>
  <si>
    <t>Afolu Crops Organic Rice Existing 0</t>
  </si>
  <si>
    <t>Afolu Crops Organic Vegetables Existing 0</t>
  </si>
  <si>
    <t>Ratio of Yield Reduction from Conventional to Organic cropping</t>
  </si>
  <si>
    <t>* Only the parameter with reduced uncertainty has been considered</t>
  </si>
  <si>
    <t>Afolu Crops Organic Legumes Existing 0</t>
  </si>
  <si>
    <t>Afolu Crops Organic Seeds Existing 0</t>
  </si>
  <si>
    <t>Afolu Crops Organic Fiber crops Existing 0</t>
  </si>
  <si>
    <t>Afolu Crops Organic Woody crops Existing 0</t>
  </si>
  <si>
    <t>Afolu Crops Organic Roots Existing 0</t>
  </si>
  <si>
    <t>Afolu Crops Organic Herbs and greens Existing 0</t>
  </si>
  <si>
    <t>MNR</t>
  </si>
  <si>
    <t>WOC</t>
  </si>
  <si>
    <t>*</t>
  </si>
  <si>
    <t>*kha</t>
  </si>
  <si>
    <t>This sheet contains the Afolu sectors Forests</t>
  </si>
  <si>
    <t>*Technological Option</t>
  </si>
  <si>
    <t>NCAP_COST</t>
  </si>
  <si>
    <t>AFOCRPOFILEGWTRE0</t>
  </si>
  <si>
    <t>AFOCRPOFIRICWTRE0</t>
  </si>
  <si>
    <t>AFOCRPOFIFCRWTRE0</t>
  </si>
  <si>
    <t>AFOCRPOFIVEGWTRE0</t>
  </si>
  <si>
    <t>AFOCRPOFIWCRWTRE0</t>
  </si>
  <si>
    <t>AFOCRPOFIROOWTRE0</t>
  </si>
  <si>
    <t>AFOCRPOFIHAGWTRE0</t>
  </si>
  <si>
    <t>AFOCRPGRHLEGWTRE0</t>
  </si>
  <si>
    <t>AFOCRPGRHVEGWTRE0</t>
  </si>
  <si>
    <t>AFOCRPGRHWCRWTRE0</t>
  </si>
  <si>
    <t>AFOCRPGRHHAGWTRE0</t>
  </si>
  <si>
    <t>AFOCRPAQPVEGWTRE0</t>
  </si>
  <si>
    <t>AFOCRPAQPHAGWTRE0</t>
  </si>
  <si>
    <t>AFOCRPOFORICWTRE0</t>
  </si>
  <si>
    <t>AFOCRPOFOLEGWTRE0</t>
  </si>
  <si>
    <t>AFOCRPOFOSEEWTRE0</t>
  </si>
  <si>
    <t>AFOCRPOFOFCRWTRE0</t>
  </si>
  <si>
    <t>AFOCRPOFOVEGWTRE0</t>
  </si>
  <si>
    <t>AFOCRPOFOWCRWTRE0</t>
  </si>
  <si>
    <t>AFOCRPOFOROOWTRE0</t>
  </si>
  <si>
    <t>AFOCRPOFOHAGWTRE0</t>
  </si>
  <si>
    <t>AFOCRPOFISEEWTRE0</t>
  </si>
  <si>
    <t>Crop yield &amp; EF calibration</t>
  </si>
  <si>
    <t>Area share</t>
  </si>
  <si>
    <t>Yield factor</t>
  </si>
  <si>
    <t>Yield'</t>
  </si>
  <si>
    <t>Yield''</t>
  </si>
  <si>
    <t>Yield factor''</t>
  </si>
  <si>
    <t>Emission factor N2O'</t>
  </si>
  <si>
    <t>Emission factor CH4'</t>
  </si>
  <si>
    <t>Emission factor CO2'</t>
  </si>
  <si>
    <t>Emission  N2O'</t>
  </si>
  <si>
    <t>Emission CH4'</t>
  </si>
  <si>
    <t>Emission  CO2'</t>
  </si>
  <si>
    <t>ton/ha</t>
  </si>
  <si>
    <t>ton N2O/ha</t>
  </si>
  <si>
    <t>ton CH4/ha</t>
  </si>
  <si>
    <t>ton CO2/ha</t>
  </si>
  <si>
    <t>ton N2O</t>
  </si>
  <si>
    <t>ton CH4</t>
  </si>
  <si>
    <t>ton CO2</t>
  </si>
  <si>
    <t>Exact Emission Values</t>
  </si>
  <si>
    <t>Error</t>
  </si>
  <si>
    <t>Mton commA/Mton comm</t>
  </si>
  <si>
    <t>Energy content</t>
  </si>
  <si>
    <t>TJ/Mton commA</t>
  </si>
  <si>
    <t>Mton/Mton</t>
  </si>
  <si>
    <t>Put equal to all WSBs</t>
  </si>
  <si>
    <t>Update to fit with the one for the forest in general</t>
  </si>
  <si>
    <t>OK</t>
  </si>
  <si>
    <t xml:space="preserve">Source </t>
  </si>
  <si>
    <t>[1]</t>
  </si>
  <si>
    <t>* No evidence found in literature</t>
  </si>
  <si>
    <t>Cattle Dairy Manure</t>
  </si>
  <si>
    <t>Cattle Non Dairy Manure</t>
  </si>
  <si>
    <t>Swine Breeding Manure</t>
  </si>
  <si>
    <t>Swine Market Manure</t>
  </si>
  <si>
    <t>This sheet contains the commodities definitions for the AFOLU sector</t>
  </si>
  <si>
    <t>PRE</t>
  </si>
  <si>
    <t>FRSWOC</t>
  </si>
  <si>
    <t>AFOFRSWOCTRA</t>
  </si>
  <si>
    <t>Afolu Forest transferring WOC to energy content</t>
  </si>
  <si>
    <t>Forest area with WOC</t>
  </si>
  <si>
    <t>Wood for energy purposes - WOC</t>
  </si>
  <si>
    <t>Wood for energy purposes - other</t>
  </si>
  <si>
    <t>AFOFRSWOPTRA</t>
  </si>
  <si>
    <t>Afolu Forest transferring WOP to energy content</t>
  </si>
  <si>
    <t>FRSWOP</t>
  </si>
  <si>
    <t>WOP</t>
  </si>
  <si>
    <t>Forest area with WOP</t>
  </si>
  <si>
    <t>Forest area with FIW</t>
  </si>
  <si>
    <t>FRSFIW</t>
  </si>
  <si>
    <t>FIW</t>
  </si>
  <si>
    <t>AFOFRSFIWTRA</t>
  </si>
  <si>
    <t>Afolu Forest transferring FIW to energy content</t>
  </si>
  <si>
    <t>Share-O~UP</t>
  </si>
  <si>
    <t>Share-O~UP~0</t>
  </si>
  <si>
    <t>Mapped to</t>
  </si>
  <si>
    <t>Male bovine</t>
  </si>
  <si>
    <t>Other cows</t>
  </si>
  <si>
    <t>Goat</t>
  </si>
  <si>
    <t>Sows</t>
  </si>
  <si>
    <t>Manure use for Energy</t>
  </si>
  <si>
    <t xml:space="preserve"> </t>
  </si>
  <si>
    <t>Dimensionless ratio</t>
  </si>
  <si>
    <t>AFOMNRCH4</t>
  </si>
  <si>
    <t>AFOMNRN2O</t>
  </si>
  <si>
    <t>Methane Specific Weight (STM Condition)</t>
  </si>
  <si>
    <t>Methane Yield (KtCH4/Thead/year)</t>
  </si>
  <si>
    <t>Kt_CH4/Kt_CH4</t>
  </si>
  <si>
    <t>Tier 1 value</t>
  </si>
  <si>
    <t>EXP</t>
  </si>
  <si>
    <t>Manure Destroyer</t>
  </si>
  <si>
    <t>AFOCRPCERTRA</t>
  </si>
  <si>
    <t>Transforming CER to biomass in upstream</t>
  </si>
  <si>
    <t>STR</t>
  </si>
  <si>
    <t>AFOCRPRICTRA</t>
  </si>
  <si>
    <t>Transforming RIC to biomass in upstream</t>
  </si>
  <si>
    <t>AFOCRPLEGTRA</t>
  </si>
  <si>
    <t>Transforming LEG to biomass in upstream</t>
  </si>
  <si>
    <t>WSA</t>
  </si>
  <si>
    <t>AFOCRPSEETRA</t>
  </si>
  <si>
    <t>Transforming SEE to biomass in upstream</t>
  </si>
  <si>
    <t>AFOCRPFCRTRA</t>
  </si>
  <si>
    <t>Transforming FCR to biomass in upstream</t>
  </si>
  <si>
    <t>AFOCRPVEGTRA</t>
  </si>
  <si>
    <t>Transforming VEG to biomass in upstream</t>
  </si>
  <si>
    <t>AFOCRPWCRTRA</t>
  </si>
  <si>
    <t>Transforming WCR to biomass in upstream</t>
  </si>
  <si>
    <t>AFOCRPROOTRA</t>
  </si>
  <si>
    <t>Transforming ROO to biomass in upstream</t>
  </si>
  <si>
    <t>AFOCRPHAGTRA</t>
  </si>
  <si>
    <t>Transforming HAG to biomass in upstream</t>
  </si>
  <si>
    <t>MEUR/KtCH4</t>
  </si>
  <si>
    <t>Anaerobically Digested Biogas</t>
  </si>
  <si>
    <t>FLO_COST</t>
  </si>
  <si>
    <t>*TechOption</t>
  </si>
  <si>
    <t>Reduction Factor CH4</t>
  </si>
  <si>
    <t>Reduction Factor N2O</t>
  </si>
  <si>
    <t>Methane Low Heating Value (STM Condition)</t>
  </si>
  <si>
    <t>MJ/Nm3</t>
  </si>
  <si>
    <t>Kg/Nm3</t>
  </si>
  <si>
    <t>TJ/Kt_CH4</t>
  </si>
  <si>
    <t>Techtype short</t>
  </si>
  <si>
    <t>Reduction Factor Manure Management</t>
  </si>
  <si>
    <t>Manure Storage Cover</t>
  </si>
  <si>
    <t>Mixed Options</t>
  </si>
  <si>
    <t>Value CH4</t>
  </si>
  <si>
    <t>Value N2O</t>
  </si>
  <si>
    <t>Sources</t>
  </si>
  <si>
    <t>NNN</t>
  </si>
  <si>
    <t>ANN</t>
  </si>
  <si>
    <t>NDN</t>
  </si>
  <si>
    <t>NNM</t>
  </si>
  <si>
    <t>ADN</t>
  </si>
  <si>
    <t>NDM</t>
  </si>
  <si>
    <t>ANM</t>
  </si>
  <si>
    <t>ADM</t>
  </si>
  <si>
    <t>BGA</t>
  </si>
  <si>
    <t>AFOMNREXP</t>
  </si>
  <si>
    <t>KtCH4</t>
  </si>
  <si>
    <t>TJa</t>
  </si>
  <si>
    <t>TJa/TJ</t>
  </si>
  <si>
    <t>TJA</t>
  </si>
  <si>
    <t>TJA/TJ</t>
  </si>
  <si>
    <t>TJ/Mton</t>
  </si>
  <si>
    <t>Other_Indexes</t>
  </si>
  <si>
    <t>FLO_EMIS~AFOMNRCH4</t>
  </si>
  <si>
    <t>FLO_EMIS~AFOMNRN2O</t>
  </si>
  <si>
    <t>Kt_N2O/Kt_CH4</t>
  </si>
  <si>
    <t>Manure</t>
  </si>
  <si>
    <t>Manure transport and buying cost (MEUR/KtCH4)</t>
  </si>
  <si>
    <t>EUR/ton</t>
  </si>
  <si>
    <t>*CH4 Reduction</t>
  </si>
  <si>
    <t>*N2O Reduction</t>
  </si>
  <si>
    <t>EMISSIONS~AFOMNRCH4</t>
  </si>
  <si>
    <t>EMISSIONS~AFOMNRN2O</t>
  </si>
  <si>
    <t>NCAP_PASTI</t>
  </si>
  <si>
    <t>DEMAND</t>
  </si>
  <si>
    <t>MINWTR</t>
  </si>
  <si>
    <t>Mining Of Water</t>
  </si>
  <si>
    <t>START</t>
  </si>
  <si>
    <t>Mushrooms and truffles</t>
  </si>
  <si>
    <t>Coastal waters</t>
  </si>
  <si>
    <t>Sawnwood, non-coniferous</t>
  </si>
  <si>
    <t>Plywood and LVL</t>
  </si>
  <si>
    <t>Oriented strand board (OSB)</t>
  </si>
  <si>
    <t>Medium/high density fibreboard (MDF/HDF)</t>
  </si>
  <si>
    <t>Printing and writing papers, uncoated, woodfree</t>
  </si>
  <si>
    <t>Other paper and paperboard, not elsewhere specified</t>
  </si>
  <si>
    <t>Glue-laminated timber (glulam)</t>
  </si>
  <si>
    <t>Europe</t>
  </si>
  <si>
    <t>GHG Emissions Agriculture AFOLU CO2 Emissions kt CO2e</t>
  </si>
  <si>
    <t>kt CO2e</t>
  </si>
  <si>
    <t>GHG Emissions Agriculture AFOLU CH4 Emissions kt CO2e</t>
  </si>
  <si>
    <t>GHG Emissions Agriculture AFOLU N2O Emissions kt CO2e</t>
  </si>
  <si>
    <t>GHG Emissions Livestock enteric fermentation CH4 Emissions kt CO2e</t>
  </si>
  <si>
    <t>GHG Emissions Livestock manure management CH4 Emissions kt CO2e</t>
  </si>
  <si>
    <t>GHG Emissions Livestock manure management N2O Emissions kt CO2e</t>
  </si>
  <si>
    <t>GHG Emissions Crop CH4 Emissions kt CO2e</t>
  </si>
  <si>
    <t>GHG Emissions Cropk N2O Emissions kt CO2e</t>
  </si>
  <si>
    <t>GHG Emissions Crop CO2 Emissions kt CO2e</t>
  </si>
  <si>
    <t>GHG Emissions Pasture N2O Emissions kt CO2e</t>
  </si>
  <si>
    <t>Negative CH4 emissions from biogas production</t>
  </si>
  <si>
    <t>Negative N2O emissions from biogas production</t>
  </si>
  <si>
    <t>GHGAFOCO2</t>
  </si>
  <si>
    <t>REG1</t>
  </si>
  <si>
    <t>Manure for energy use</t>
  </si>
  <si>
    <t>Livestock defaults</t>
  </si>
  <si>
    <t>Crop defaults</t>
  </si>
  <si>
    <t>Forest defaults</t>
  </si>
  <si>
    <t>m3/Thead/year</t>
  </si>
  <si>
    <t>t/Thead/year</t>
  </si>
  <si>
    <t>Methane Yield</t>
  </si>
  <si>
    <t>Water consumption</t>
  </si>
  <si>
    <t>Water consumption farm animals compared to grassing</t>
  </si>
  <si>
    <t>Animal names (FAOSTAT)</t>
  </si>
  <si>
    <t>Aggregated species (automatic calculated)</t>
  </si>
  <si>
    <t>https://data.apps.fao.org/aquastat/?lang=en&amp;share=f-6132aa4c-a326-4337-987d-3f071be702fe</t>
  </si>
  <si>
    <t>Input Data Emissions - source: FAO, Insert data about emissions</t>
  </si>
  <si>
    <t>Other pigs</t>
  </si>
  <si>
    <t>Bovine</t>
  </si>
  <si>
    <t>Laying hens</t>
  </si>
  <si>
    <t>Source??</t>
  </si>
  <si>
    <t>Afolu Mining Forest Generic forest Existing 0</t>
  </si>
  <si>
    <t>Afolu Forest Generic forest Existing 1</t>
  </si>
  <si>
    <t>AFOFRSMIN</t>
  </si>
  <si>
    <t>AFOPASNATGEPWTRE0</t>
  </si>
  <si>
    <t>Afolu Pasture Generic pasture</t>
  </si>
  <si>
    <t>This sheet contains the Afolu sector MNR</t>
  </si>
  <si>
    <t>Critical data for the Agriculture sector - not available from international databases</t>
  </si>
  <si>
    <t>https://www.agric.wa.gov.au/small-landholders-western-australia/livestock-water-requirements-and-water-budgeting-south-west#:~:text=Lactating%20and%20pregnant%20animals%20can,more%20during%20summer%20than%20winter.</t>
  </si>
  <si>
    <t>https://www.researchgate.net/publication/271061364_Camel_Farming_Sustainability_The_Challenges_of_the_Camel_Farming_System_in_the_XXIth_Century</t>
  </si>
  <si>
    <t>https://www.daera-ni.gov.uk/articles/water-advice-livestock-farmers</t>
  </si>
  <si>
    <t>This sheet contains the Demand for crops</t>
  </si>
  <si>
    <t>This sheet contains the Crop technologies</t>
  </si>
  <si>
    <t>GHGAFOCH4</t>
  </si>
  <si>
    <t>GHGAFON2O</t>
  </si>
  <si>
    <t>GHGAFO</t>
  </si>
  <si>
    <t>Total AFOLU GHG Emission</t>
  </si>
  <si>
    <t>EMISSIONS~AFOFRSCO2</t>
  </si>
  <si>
    <t>Livestock - enteric fermentation</t>
  </si>
  <si>
    <t>Livestock - manure management CH4</t>
  </si>
  <si>
    <t>Livestock - manure management N2O</t>
  </si>
  <si>
    <t>Pasture N2O</t>
  </si>
  <si>
    <t>Crop CH4</t>
  </si>
  <si>
    <t>Crop CO2</t>
  </si>
  <si>
    <t>Crop N2O</t>
  </si>
  <si>
    <t>Forest CO2</t>
  </si>
  <si>
    <t>AFOBGACH4</t>
  </si>
  <si>
    <t>AFOBGAN2O</t>
  </si>
  <si>
    <t>Biogas - N2O reduction</t>
  </si>
  <si>
    <t>Biogas - CH4 reduction</t>
  </si>
  <si>
    <t>GHG Emissions Forest CO2 Emissions kt CO2e</t>
  </si>
  <si>
    <t>FLO_EMIS~AFOBGACH4</t>
  </si>
  <si>
    <t>FLO_EMIS~AFOBGAN2O</t>
  </si>
  <si>
    <t>GHGAFOBGACH4</t>
  </si>
  <si>
    <t>GHGAFOBGAN2O</t>
  </si>
  <si>
    <t>GHGAFOCRPCH4</t>
  </si>
  <si>
    <t>GHGAFOCRPCO2</t>
  </si>
  <si>
    <t>GHGAFOCRPN2O</t>
  </si>
  <si>
    <t>GHGAFOFRSCO2</t>
  </si>
  <si>
    <t>GHGAFOLIVCH4</t>
  </si>
  <si>
    <t>GHGAFOMNRCH4</t>
  </si>
  <si>
    <t>GHGAFOMNRN2O</t>
  </si>
  <si>
    <t>GHGAFOPASN2O</t>
  </si>
  <si>
    <t>AFOFRSNRGFE0</t>
  </si>
  <si>
    <t>Techtype</t>
  </si>
  <si>
    <t>Meuro/kha</t>
  </si>
  <si>
    <t>Source</t>
  </si>
  <si>
    <t>https://ec.europa.eu/eurostat/statistics-explained/index.php?title=Agricultural_land_prices_and_rents_-_statistics</t>
  </si>
  <si>
    <t>Notes</t>
  </si>
  <si>
    <t>Average rental price for Sweden</t>
  </si>
  <si>
    <t>Meuro/khead</t>
  </si>
  <si>
    <t>??</t>
  </si>
  <si>
    <t>Using rental price only to allow for shifts to other production methods</t>
  </si>
  <si>
    <t>Dummy cost to avoid weird shifts - can be updated to something more reasonable if available</t>
  </si>
  <si>
    <t>https://www.skogsstyrelsen.se/en/statistics/subject-areas/costs-in-large-scale-forestry/</t>
  </si>
  <si>
    <t>N2O emission factor</t>
  </si>
  <si>
    <t>CH4 emission factor</t>
  </si>
  <si>
    <t>ktCO2e/ktCH4</t>
  </si>
  <si>
    <t>ktCO2e/ktN2O</t>
  </si>
  <si>
    <t>https://www.ft.dk/samling/20121/almdel/MIU/bilag/371/1272515.pdf</t>
  </si>
  <si>
    <t>Virkemiddelkatalog - Potentialer og omkostninger for klimatiltag</t>
  </si>
  <si>
    <t>MEUR/kha</t>
  </si>
  <si>
    <t>MEUR/kheads</t>
  </si>
  <si>
    <t>kHeads</t>
  </si>
  <si>
    <t>ktN2O/kHeadsA</t>
  </si>
  <si>
    <t>ktCH4/kHeadsA</t>
  </si>
  <si>
    <t>KtCH4/kHeadsA</t>
  </si>
  <si>
    <t>kHeadsA/Mm3</t>
  </si>
  <si>
    <t>kHeadsA/kHeads</t>
  </si>
  <si>
    <t>kHeadsA</t>
  </si>
  <si>
    <t>ktCO2/kha</t>
  </si>
  <si>
    <t>CADMNRNNN</t>
  </si>
  <si>
    <t>CADMNRANN</t>
  </si>
  <si>
    <t>CADMNRNDN</t>
  </si>
  <si>
    <t>CADMNRNNM</t>
  </si>
  <si>
    <t>CADMNRADN</t>
  </si>
  <si>
    <t>CADMNRNDM</t>
  </si>
  <si>
    <t>CADMNRANM</t>
  </si>
  <si>
    <t>CADMNRADM</t>
  </si>
  <si>
    <t>Cattle Dairy Manure No Treatment</t>
  </si>
  <si>
    <t>Cattle Dairy Manure Acidification</t>
  </si>
  <si>
    <t>Cattle Dairy Manure Daily_Weekly_Manure_Removal</t>
  </si>
  <si>
    <t>Cattle Dairy Manure Manure_Storage_Covers</t>
  </si>
  <si>
    <t>Cattle Dairy Manure Acidification + Daily_Weekly_Manure_Removal</t>
  </si>
  <si>
    <t>Cattle Dairy Manure Acidification + Manure_Storage_Covers</t>
  </si>
  <si>
    <t>Cattle Dairy Manure Daily_Weekly_Manure_Removal + Manure_Storage_Covers</t>
  </si>
  <si>
    <t>Cattle Dairy Manure Acidification + Daily_Weekly_Manure_Removal + Manure_Storage_Covers</t>
  </si>
  <si>
    <t>CANMNRNNN</t>
  </si>
  <si>
    <t>SWBMNRNNN</t>
  </si>
  <si>
    <t>SWMMNRNNN</t>
  </si>
  <si>
    <t>CANMNRANN</t>
  </si>
  <si>
    <t>SWBMNRANN</t>
  </si>
  <si>
    <t>SWMMNRANN</t>
  </si>
  <si>
    <t>CANMNRNDN</t>
  </si>
  <si>
    <t>SWBMNRNDN</t>
  </si>
  <si>
    <t>SWMMNRNDN</t>
  </si>
  <si>
    <t>CANMNRNNM</t>
  </si>
  <si>
    <t>SWBMNRNNM</t>
  </si>
  <si>
    <t>SWMMNRNNM</t>
  </si>
  <si>
    <t>CANMNRADN</t>
  </si>
  <si>
    <t>SWBMNRADN</t>
  </si>
  <si>
    <t>SWMMNRADN</t>
  </si>
  <si>
    <t>CANMNRNDM</t>
  </si>
  <si>
    <t>SWBMNRNDM</t>
  </si>
  <si>
    <t>SWMMNRNDM</t>
  </si>
  <si>
    <t>CANMNRANM</t>
  </si>
  <si>
    <t>SWBMNRANM</t>
  </si>
  <si>
    <t>SWMMNRANM</t>
  </si>
  <si>
    <t>CANMNRADM</t>
  </si>
  <si>
    <t>SWBMNRADM</t>
  </si>
  <si>
    <t>SWMMNRADM</t>
  </si>
  <si>
    <t>Cattle Non Dairy Manure No Treatment</t>
  </si>
  <si>
    <t>Cattle Non Dairy Manure Acidification</t>
  </si>
  <si>
    <t>Cattle Non Dairy Manure Daily_Weekly_Manure_Removal</t>
  </si>
  <si>
    <t>Cattle Non Dairy Manure Manure_Storage_Covers</t>
  </si>
  <si>
    <t>Cattle Non Dairy Manure Acidification + Daily_Weekly_Manure_Removal</t>
  </si>
  <si>
    <t>Cattle Non Dairy Manure Acidification + Manure_Storage_Covers</t>
  </si>
  <si>
    <t>Cattle Non Dairy Manure Daily_Weekly_Manure_Removal + Manure_Storage_Covers</t>
  </si>
  <si>
    <t>Cattle Non Dairy Manure Acidification + Daily_Weekly_Manure_Removal + Manure_Storage_Covers</t>
  </si>
  <si>
    <t>Swine Breeding Manure No Treatment</t>
  </si>
  <si>
    <t>Swine Breeding Manure Acidification</t>
  </si>
  <si>
    <t>Swine Breeding Manure Daily_Weekly_Manure_Removal</t>
  </si>
  <si>
    <t>Swine Breeding Manure Manure_Storage_Covers</t>
  </si>
  <si>
    <t>Swine Breeding Manure Acidification + Daily_Weekly_Manure_Removal</t>
  </si>
  <si>
    <t>Swine Breeding Manure Acidification + Manure_Storage_Covers</t>
  </si>
  <si>
    <t>Swine Breeding Manure Daily_Weekly_Manure_Removal + Manure_Storage_Covers</t>
  </si>
  <si>
    <t>Swine Breeding Manure Acidification + Daily_Weekly_Manure_Removal + Manure_Storage_Covers</t>
  </si>
  <si>
    <t>Swine Market Manure No Treatment</t>
  </si>
  <si>
    <t>Swine Market Manure Acidification</t>
  </si>
  <si>
    <t>Swine Market Manure Daily_Weekly_Manure_Removal</t>
  </si>
  <si>
    <t>Swine Market Manure Manure_Storage_Covers</t>
  </si>
  <si>
    <t>Swine Market Manure Acidification + Daily_Weekly_Manure_Removal</t>
  </si>
  <si>
    <t>Swine Market Manure Acidification + Manure_Storage_Covers</t>
  </si>
  <si>
    <t>Swine Market Manure Daily_Weekly_Manure_Removal + Manure_Storage_Covers</t>
  </si>
  <si>
    <t>Swine Market Manure Acidification + Daily_Weekly_Manure_Removal + Manure_Storage_Covers</t>
  </si>
  <si>
    <t>AFOMNRBGACADE0</t>
  </si>
  <si>
    <t>AFOMNRBGACANE0</t>
  </si>
  <si>
    <t>AFOMNRBGASWBE0</t>
  </si>
  <si>
    <t>AFOMNRBGASWME0</t>
  </si>
  <si>
    <t>Wood chips</t>
  </si>
  <si>
    <t>Fire wood</t>
  </si>
  <si>
    <t>Tja</t>
  </si>
  <si>
    <t>Export of manure</t>
  </si>
  <si>
    <t>Export of wood chips</t>
  </si>
  <si>
    <t>Export of Wood pellets</t>
  </si>
  <si>
    <t>Export of fire wood</t>
  </si>
  <si>
    <t>Export of straw</t>
  </si>
  <si>
    <t>Export of agricultural waste</t>
  </si>
  <si>
    <t>This sheet contains export processes only used when stand alone model</t>
  </si>
  <si>
    <t>COST</t>
  </si>
  <si>
    <t>MEUR/TJ</t>
  </si>
  <si>
    <t>Straw</t>
  </si>
  <si>
    <t>Agricultural waste</t>
  </si>
  <si>
    <t>MNR defaults</t>
  </si>
  <si>
    <t>MEuro/khead</t>
  </si>
  <si>
    <t>t/khead/year</t>
  </si>
  <si>
    <t>khead (statistics)</t>
  </si>
  <si>
    <t>Annualised cost DKK/khead</t>
  </si>
  <si>
    <t>Annualised cost for the total amount covered by the measure, DKK</t>
  </si>
  <si>
    <t>A</t>
  </si>
  <si>
    <t>M</t>
  </si>
  <si>
    <t>D</t>
  </si>
  <si>
    <t>Used for calculation</t>
  </si>
  <si>
    <t>Small dummy cost</t>
  </si>
  <si>
    <t>Estimate</t>
  </si>
  <si>
    <t>Added O&amp;M cost</t>
  </si>
  <si>
    <t>Share that is O&amp;M cost</t>
  </si>
  <si>
    <t>Manure total</t>
  </si>
  <si>
    <t>Share that is covered in the assumption</t>
  </si>
  <si>
    <t>ACT_COST</t>
  </si>
  <si>
    <t>MEuro/ktCH4</t>
  </si>
  <si>
    <t>O&amp;M</t>
  </si>
  <si>
    <t>t manure</t>
  </si>
  <si>
    <t>m3 manure</t>
  </si>
  <si>
    <t>Input data on not from international databases</t>
  </si>
  <si>
    <t>Process</t>
  </si>
  <si>
    <t>Dummy cost to avoid weird shifts when running without link to biogas production</t>
  </si>
  <si>
    <t>https://doi.org/10.1016/j.ejor.2017.03.071</t>
  </si>
  <si>
    <t>Assuming the second circle is a good estimate (7 km radii to biogas plant)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</si>
</sst>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1" formatCode="_-* #,##0_-;\-* #,##0_-;_-* &quot;-&quot;_-;_-@_-"/>
    <numFmt numFmtId="43" formatCode="_-* #,##0.00_-;\-* #,##0.00_-;_-* &quot;-&quot;??_-;_-@_-"/>
    <numFmt numFmtId="164" formatCode="########0.00"/>
    <numFmt numFmtId="165" formatCode="_-* #,##0_-;\-* #,##0_-;_-* &quot;-&quot;??_-;_-@_-"/>
    <numFmt numFmtId="166" formatCode="0.0"/>
    <numFmt numFmtId="167" formatCode="0.000"/>
    <numFmt numFmtId="168" formatCode="0.000000"/>
    <numFmt numFmtId="169" formatCode="_-* #,##0.0_-;\-* #,##0.0_-;_-* &quot;-&quot;??_-;_-@_-"/>
    <numFmt numFmtId="170" formatCode="0.00000"/>
    <numFmt numFmtId="171" formatCode="_-* #,##0.0000_-;\-* #,##0.0000_-;_-* &quot;-&quot;??_-;_-@_-"/>
    <numFmt numFmtId="172" formatCode="_-* #,##0.0_-;\-* #,##0.0_-;_-* &quot;-&quot;?_-;_-@_-"/>
    <numFmt numFmtId="173" formatCode="0.0000"/>
    <numFmt numFmtId="174" formatCode="_-* #,##0.000_-;\-* #,##0.000_-;_-* &quot;-&quot;??_-;_-@_-"/>
    <numFmt numFmtId="175" formatCode="_-* #,##0.00\ _€_-;\-* #,##0.00\ _€_-;_-* &quot;-&quot;??\ _€_-;_-@_-"/>
    <numFmt numFmtId="176" formatCode="########0.0"/>
    <numFmt numFmtId="177" formatCode="_-* #,##0.0000000\ _€_-;\-* #,##0.0000000\ _€_-;_-* &quot;-&quot;??\ _€_-;_-@_-"/>
    <numFmt numFmtId="178" formatCode="0.000E+00"/>
    <numFmt numFmtId="179" formatCode="0.0%"/>
    <numFmt numFmtId="180" formatCode="0.0000E+00"/>
    <numFmt numFmtId="181" formatCode=";;"/>
    <numFmt numFmtId="182" formatCode="0.0000000"/>
    <numFmt numFmtId="183" formatCode="0.000000E+00"/>
    <numFmt numFmtId="184" formatCode="0.0000000E+00"/>
    <numFmt numFmtId="185" formatCode="0.0000000000"/>
    <numFmt numFmtId="186" formatCode="0.00000000E+00"/>
    <numFmt numFmtId="187" formatCode="_ * #,##0.00_ ;_ * \-#,##0.00_ ;_ * &quot;-&quot;??_ ;_ @_ "/>
    <numFmt numFmtId="188" formatCode="0_)"/>
    <numFmt numFmtId="189" formatCode="_-* #,##0.00\ &quot;€&quot;_-;\-* #,##0.00\ &quot;€&quot;_-;_-* &quot;-&quot;??\ &quot;€&quot;_-;_-@_-"/>
    <numFmt numFmtId="190" formatCode="_-&quot;£&quot;* #,##0.00_-;\-&quot;£&quot;* #,##0.00_-;_-&quot;£&quot;* &quot;-&quot;??_-;_-@_-"/>
    <numFmt numFmtId="191" formatCode="&quot;$&quot;#,##0_);\(&quot;$&quot;#,##0\)"/>
    <numFmt numFmtId="192" formatCode="_(&quot;$&quot;* #,##0.00_);_(&quot;$&quot;* \(#,##0.00\);_(&quot;$&quot;* &quot;-&quot;??_);_(@_)"/>
    <numFmt numFmtId="193" formatCode="_ &quot;kr&quot;\ * #,##0_ ;_ &quot;kr&quot;\ * \-#,##0_ ;_ &quot;kr&quot;\ * &quot;-&quot;_ ;_ @_ "/>
    <numFmt numFmtId="194" formatCode="_ &quot;kr&quot;\ * #,##0.00_ ;_ &quot;kr&quot;\ * \-#,##0.00_ ;_ &quot;kr&quot;\ * &quot;-&quot;??_ ;_ @_ "/>
    <numFmt numFmtId="195" formatCode="_([$€]* #,##0.00_);_([$€]* \(#,##0.00\);_([$€]* &quot;-&quot;??_);_(@_)"/>
    <numFmt numFmtId="196" formatCode="_-[$€-2]\ * #,##0.00_-;\-[$€-2]\ * #,##0.00_-;_-[$€-2]\ * &quot;-&quot;??_-"/>
    <numFmt numFmtId="197" formatCode="#,##0;\-\ #,##0;_-\ &quot;- &quot;"/>
    <numFmt numFmtId="198" formatCode="_-&quot;€&quot;\ * #,##0.00_-;\-&quot;€&quot;\ * #,##0.00_-;_-&quot;€&quot;\ * &quot;-&quot;??_-;_-@_-"/>
    <numFmt numFmtId="199" formatCode="_-&quot;$&quot;* #,##0.00_-;\-&quot;$&quot;* #,##0.00_-;_-&quot;$&quot;* &quot;-&quot;??_-;_-@_-"/>
    <numFmt numFmtId="200" formatCode="_([$€-2]* #,##0.00_);_([$€-2]* \(#,##0.00\);_([$€-2]* &quot;-&quot;??_)"/>
    <numFmt numFmtId="201" formatCode="General_)"/>
    <numFmt numFmtId="202" formatCode="_-[$€]* #,##0.00_-;\-[$€]* #,##0.00_-;_-[$€]* &quot;-&quot;??_-;_-@_-"/>
    <numFmt numFmtId="203" formatCode="\(##\);\(##\)"/>
    <numFmt numFmtId="204" formatCode="#,##0.0"/>
    <numFmt numFmtId="205" formatCode="_-[$€-2]* #,##0.00_-;\-[$€-2]* #,##0.00_-;_-[$€-2]* &quot;-&quot;??_-"/>
    <numFmt numFmtId="206" formatCode="#,##0.0000"/>
    <numFmt numFmtId="207" formatCode="_-* #,##0.00_-;\-* #,##0.00_-;_-* \-??_-;_-@_-"/>
    <numFmt numFmtId="208" formatCode="[&gt;0.5]#,##0;[&lt;-0.5]\-#,##0;\-"/>
    <numFmt numFmtId="209" formatCode="_-* #,##0\ &quot;F&quot;_-;\-* #,##0\ &quot;F&quot;_-;_-* &quot;-&quot;\ &quot;F&quot;_-;_-@_-"/>
    <numFmt numFmtId="210" formatCode="_-* #,##0\ _F_-;\-* #,##0\ _F_-;_-* &quot;-&quot;\ _F_-;_-@_-"/>
    <numFmt numFmtId="211" formatCode="_-* #,##0.00\ &quot;F&quot;_-;\-* #,##0.00\ &quot;F&quot;_-;_-* &quot;-&quot;??\ &quot;F&quot;_-;_-@_-"/>
    <numFmt numFmtId="212" formatCode="_-* #,##0.00\ _F_-;\-* #,##0.00\ _F_-;_-* &quot;-&quot;??\ _F_-;_-@_-"/>
    <numFmt numFmtId="213" formatCode="#,##0.0;\-#,##0.0;&quot;-&quot;"/>
    <numFmt numFmtId="214" formatCode="#,##0.0_i"/>
  </numFmts>
  <fonts count="165">
    <font>
      <sz val="12"/>
      <color indexed="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indexed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Arial"/>
      <family val="2"/>
    </font>
    <font>
      <b/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1"/>
      <color rgb="FF000000"/>
      <name val="Calibri"/>
      <family val="2"/>
    </font>
    <font>
      <sz val="11"/>
      <color indexed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u/>
      <sz val="12"/>
      <color theme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Times"/>
      <family val="1"/>
    </font>
    <font>
      <sz val="10"/>
      <name val="Helv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9"/>
      <color theme="1"/>
      <name val="Verdana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6100"/>
      <name val="Arial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color rgb="FF9C6500"/>
      <name val="Calibri"/>
      <family val="2"/>
      <scheme val="minor"/>
    </font>
    <font>
      <sz val="9"/>
      <name val="Geneva"/>
    </font>
    <font>
      <sz val="10"/>
      <color theme="1"/>
      <name val="Arial"/>
      <family val="2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4"/>
      <color indexed="9"/>
      <name val="Arial"/>
      <family val="2"/>
    </font>
    <font>
      <b/>
      <sz val="18"/>
      <color indexed="56"/>
      <name val="Cambria"/>
      <family val="1"/>
    </font>
    <font>
      <i/>
      <sz val="10"/>
      <name val="Arial"/>
      <family val="2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4"/>
      <name val="Arial"/>
      <family val="2"/>
    </font>
    <font>
      <b/>
      <sz val="18"/>
      <color theme="3"/>
      <name val="Calibri Light"/>
      <family val="2"/>
      <scheme val="major"/>
    </font>
    <font>
      <sz val="9"/>
      <name val="Arial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u/>
      <sz val="10"/>
      <color indexed="12"/>
      <name val="Times New Roman"/>
      <family val="1"/>
    </font>
    <font>
      <sz val="11"/>
      <color rgb="FF9C6500"/>
      <name val="Calibri"/>
      <family val="2"/>
      <charset val="161"/>
      <scheme val="minor"/>
    </font>
    <font>
      <u/>
      <sz val="8"/>
      <color indexed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2"/>
      <color indexed="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indexed="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indexed="0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0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DCE94"/>
        <bgColor rgb="FF000000"/>
      </patternFill>
    </fill>
    <fill>
      <patternFill patternType="solid">
        <fgColor rgb="FF245B7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2"/>
        <bgColor indexed="64"/>
      </patternFill>
    </fill>
    <fill>
      <patternFill patternType="darkTrellis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8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744">
    <xf numFmtId="0" fontId="0" fillId="0" borderId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23" fillId="0" borderId="0" applyBorder="0"/>
    <xf numFmtId="0" fontId="31" fillId="0" borderId="0" applyNumberFormat="0" applyFill="0" applyBorder="0" applyAlignment="0" applyProtection="0"/>
    <xf numFmtId="0" fontId="32" fillId="0" borderId="18" applyNumberFormat="0" applyFill="0" applyAlignment="0" applyProtection="0"/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4" fillId="0" borderId="0" applyNumberFormat="0" applyFill="0" applyBorder="0" applyAlignment="0" applyProtection="0"/>
    <xf numFmtId="0" fontId="35" fillId="24" borderId="0" applyNumberFormat="0" applyBorder="0" applyAlignment="0" applyProtection="0"/>
    <xf numFmtId="0" fontId="36" fillId="25" borderId="0" applyNumberFormat="0" applyBorder="0" applyAlignment="0" applyProtection="0"/>
    <xf numFmtId="0" fontId="37" fillId="26" borderId="0" applyNumberFormat="0" applyBorder="0" applyAlignment="0" applyProtection="0"/>
    <xf numFmtId="0" fontId="38" fillId="27" borderId="21" applyNumberFormat="0" applyAlignment="0" applyProtection="0"/>
    <xf numFmtId="0" fontId="39" fillId="28" borderId="22" applyNumberFormat="0" applyAlignment="0" applyProtection="0"/>
    <xf numFmtId="0" fontId="40" fillId="28" borderId="21" applyNumberFormat="0" applyAlignment="0" applyProtection="0"/>
    <xf numFmtId="0" fontId="41" fillId="0" borderId="23" applyNumberFormat="0" applyFill="0" applyAlignment="0" applyProtection="0"/>
    <xf numFmtId="0" fontId="15" fillId="29" borderId="24" applyNumberFormat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1" fillId="0" borderId="26" applyNumberFormat="0" applyFill="0" applyAlignment="0" applyProtection="0"/>
    <xf numFmtId="0" fontId="16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6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6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6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16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50" borderId="0" applyNumberFormat="0" applyBorder="0" applyAlignment="0" applyProtection="0"/>
    <xf numFmtId="0" fontId="16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3" borderId="0" applyNumberFormat="0" applyBorder="0" applyAlignment="0" applyProtection="0"/>
    <xf numFmtId="0" fontId="12" fillId="54" borderId="0" applyNumberFormat="0" applyBorder="0" applyAlignment="0" applyProtection="0"/>
    <xf numFmtId="0" fontId="12" fillId="0" borderId="0"/>
    <xf numFmtId="0" fontId="12" fillId="30" borderId="25" applyNumberFormat="0" applyFont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14" fillId="0" borderId="0" applyFont="0" applyFill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50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11" fillId="54" borderId="0" applyNumberFormat="0" applyBorder="0" applyAlignment="0" applyProtection="0"/>
    <xf numFmtId="0" fontId="11" fillId="0" borderId="0"/>
    <xf numFmtId="0" fontId="11" fillId="30" borderId="25" applyNumberFormat="0" applyFont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6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10" fillId="52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10" fillId="0" borderId="0"/>
    <xf numFmtId="0" fontId="10" fillId="30" borderId="25" applyNumberFormat="0" applyFont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0" borderId="0"/>
    <xf numFmtId="0" fontId="9" fillId="30" borderId="25" applyNumberFormat="0" applyFont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0" borderId="0"/>
    <xf numFmtId="0" fontId="9" fillId="30" borderId="25" applyNumberFormat="0" applyFont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0" borderId="0"/>
    <xf numFmtId="0" fontId="9" fillId="30" borderId="25" applyNumberFormat="0" applyFont="0" applyAlignment="0" applyProtection="0"/>
    <xf numFmtId="0" fontId="8" fillId="0" borderId="0"/>
    <xf numFmtId="9" fontId="8" fillId="0" borderId="0" applyFont="0" applyFill="0" applyBorder="0" applyAlignment="0" applyProtection="0"/>
    <xf numFmtId="0" fontId="44" fillId="0" borderId="0"/>
    <xf numFmtId="0" fontId="8" fillId="0" borderId="0"/>
    <xf numFmtId="187" fontId="8" fillId="0" borderId="0" applyFont="0" applyFill="0" applyBorder="0" applyAlignment="0" applyProtection="0"/>
    <xf numFmtId="0" fontId="39" fillId="28" borderId="22" applyNumberFormat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45" fillId="0" borderId="0"/>
    <xf numFmtId="187" fontId="8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88" fontId="48" fillId="0" borderId="0"/>
    <xf numFmtId="188" fontId="48" fillId="0" borderId="0"/>
    <xf numFmtId="43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49" fillId="0" borderId="0"/>
    <xf numFmtId="0" fontId="49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50" fillId="55" borderId="27" applyNumberFormat="0" applyAlignment="0" applyProtection="0"/>
    <xf numFmtId="43" fontId="8" fillId="0" borderId="0" applyFont="0" applyFill="0" applyBorder="0" applyAlignment="0" applyProtection="0"/>
    <xf numFmtId="187" fontId="49" fillId="0" borderId="0" applyFont="0" applyFill="0" applyBorder="0" applyAlignment="0" applyProtection="0"/>
    <xf numFmtId="0" fontId="51" fillId="56" borderId="0" applyNumberFormat="0" applyBorder="0" applyAlignment="0" applyProtection="0"/>
    <xf numFmtId="0" fontId="49" fillId="0" borderId="0"/>
    <xf numFmtId="0" fontId="45" fillId="0" borderId="0"/>
    <xf numFmtId="0" fontId="45" fillId="0" borderId="0"/>
    <xf numFmtId="0" fontId="52" fillId="57" borderId="28" applyNumberFormat="0" applyAlignment="0" applyProtection="0"/>
    <xf numFmtId="0" fontId="49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3" fillId="0" borderId="29" applyNumberFormat="0" applyFill="0" applyAlignment="0" applyProtection="0"/>
    <xf numFmtId="0" fontId="50" fillId="55" borderId="27" applyNumberFormat="0" applyAlignment="0" applyProtection="0"/>
    <xf numFmtId="0" fontId="52" fillId="57" borderId="28" applyNumberFormat="0" applyAlignment="0" applyProtection="0"/>
    <xf numFmtId="0" fontId="53" fillId="0" borderId="29" applyNumberFormat="0" applyFill="0" applyAlignment="0" applyProtection="0"/>
    <xf numFmtId="0" fontId="54" fillId="0" borderId="0"/>
    <xf numFmtId="9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47" fillId="0" borderId="0" applyNumberFormat="0" applyFill="0" applyBorder="0" applyAlignment="0" applyProtection="0"/>
    <xf numFmtId="0" fontId="55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23" fillId="0" borderId="0" applyBorder="0"/>
    <xf numFmtId="0" fontId="7" fillId="0" borderId="0"/>
    <xf numFmtId="0" fontId="5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5" fillId="0" borderId="0"/>
    <xf numFmtId="0" fontId="45" fillId="0" borderId="0"/>
    <xf numFmtId="0" fontId="6" fillId="0" borderId="0"/>
    <xf numFmtId="0" fontId="58" fillId="58" borderId="0"/>
    <xf numFmtId="0" fontId="59" fillId="24" borderId="0" applyNumberFormat="0" applyBorder="0" applyAlignment="0" applyProtection="0"/>
    <xf numFmtId="0" fontId="45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45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45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4" fillId="0" borderId="0"/>
    <xf numFmtId="0" fontId="6" fillId="0" borderId="0"/>
    <xf numFmtId="9" fontId="44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6" fillId="0" borderId="0"/>
    <xf numFmtId="0" fontId="44" fillId="0" borderId="0"/>
    <xf numFmtId="0" fontId="6" fillId="0" borderId="0"/>
    <xf numFmtId="0" fontId="60" fillId="0" borderId="0"/>
    <xf numFmtId="0" fontId="6" fillId="0" borderId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45" fillId="0" borderId="0"/>
    <xf numFmtId="0" fontId="64" fillId="59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3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55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7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56" borderId="0" applyNumberFormat="0" applyBorder="0" applyAlignment="0" applyProtection="0"/>
    <xf numFmtId="0" fontId="64" fillId="65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8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45" fillId="0" borderId="0" applyNumberFormat="0" applyFont="0" applyFill="0" applyBorder="0" applyProtection="0">
      <alignment horizontal="left" vertical="center" indent="5"/>
    </xf>
    <xf numFmtId="0" fontId="65" fillId="69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2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67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71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65" fillId="72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73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74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6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7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71" borderId="0" applyNumberFormat="0" applyBorder="0" applyAlignment="0" applyProtection="0"/>
    <xf numFmtId="0" fontId="65" fillId="78" borderId="0" applyNumberFormat="0" applyBorder="0" applyAlignment="0" applyProtection="0"/>
    <xf numFmtId="0" fontId="65" fillId="78" borderId="0" applyNumberFormat="0" applyBorder="0" applyAlignment="0" applyProtection="0"/>
    <xf numFmtId="0" fontId="65" fillId="78" borderId="0" applyNumberFormat="0" applyBorder="0" applyAlignment="0" applyProtection="0"/>
    <xf numFmtId="0" fontId="65" fillId="78" borderId="0" applyNumberFormat="0" applyBorder="0" applyAlignment="0" applyProtection="0"/>
    <xf numFmtId="0" fontId="65" fillId="78" borderId="0" applyNumberFormat="0" applyBorder="0" applyAlignment="0" applyProtection="0"/>
    <xf numFmtId="0" fontId="65" fillId="78" borderId="0" applyNumberFormat="0" applyBorder="0" applyAlignment="0" applyProtection="0"/>
    <xf numFmtId="0" fontId="65" fillId="78" borderId="0" applyNumberFormat="0" applyBorder="0" applyAlignment="0" applyProtection="0"/>
    <xf numFmtId="0" fontId="65" fillId="78" borderId="0" applyNumberFormat="0" applyBorder="0" applyAlignment="0" applyProtection="0"/>
    <xf numFmtId="0" fontId="65" fillId="78" borderId="0" applyNumberFormat="0" applyBorder="0" applyAlignment="0" applyProtection="0"/>
    <xf numFmtId="0" fontId="65" fillId="78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0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6" fillId="61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7" fillId="57" borderId="27" applyNumberFormat="0" applyAlignment="0" applyProtection="0"/>
    <xf numFmtId="0" fontId="82" fillId="80" borderId="27" applyNumberFormat="0" applyAlignment="0" applyProtection="0"/>
    <xf numFmtId="0" fontId="82" fillId="80" borderId="27" applyNumberFormat="0" applyAlignment="0" applyProtection="0"/>
    <xf numFmtId="0" fontId="82" fillId="80" borderId="27" applyNumberFormat="0" applyAlignment="0" applyProtection="0"/>
    <xf numFmtId="0" fontId="82" fillId="80" borderId="27" applyNumberFormat="0" applyAlignment="0" applyProtection="0"/>
    <xf numFmtId="0" fontId="82" fillId="80" borderId="27" applyNumberFormat="0" applyAlignment="0" applyProtection="0"/>
    <xf numFmtId="0" fontId="82" fillId="80" borderId="27" applyNumberFormat="0" applyAlignment="0" applyProtection="0"/>
    <xf numFmtId="0" fontId="82" fillId="80" borderId="27" applyNumberFormat="0" applyAlignment="0" applyProtection="0"/>
    <xf numFmtId="0" fontId="82" fillId="80" borderId="27" applyNumberFormat="0" applyAlignment="0" applyProtection="0"/>
    <xf numFmtId="0" fontId="82" fillId="80" borderId="27" applyNumberFormat="0" applyAlignment="0" applyProtection="0"/>
    <xf numFmtId="0" fontId="82" fillId="80" borderId="27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0" fontId="8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0" fontId="8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99" fontId="45" fillId="0" borderId="0" applyFont="0" applyFill="0" applyBorder="0" applyAlignment="0" applyProtection="0"/>
    <xf numFmtId="0" fontId="80" fillId="0" borderId="37">
      <alignment horizontal="left" vertical="center" wrapText="1" indent="2"/>
    </xf>
    <xf numFmtId="195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1" fontId="45" fillId="0" borderId="0" applyFont="0" applyFill="0" applyBorder="0" applyAlignment="0" applyProtection="0"/>
    <xf numFmtId="11" fontId="45" fillId="0" borderId="0" applyFont="0" applyFill="0" applyBorder="0" applyAlignment="0" applyProtection="0"/>
    <xf numFmtId="11" fontId="45" fillId="0" borderId="0" applyFont="0" applyFill="0" applyBorder="0" applyAlignment="0" applyProtection="0"/>
    <xf numFmtId="11" fontId="45" fillId="0" borderId="0" applyFont="0" applyFill="0" applyBorder="0" applyAlignment="0" applyProtection="0"/>
    <xf numFmtId="0" fontId="70" fillId="63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1" fillId="0" borderId="38" applyNumberFormat="0" applyFill="0" applyAlignment="0" applyProtection="0"/>
    <xf numFmtId="0" fontId="84" fillId="0" borderId="39" applyNumberFormat="0" applyFill="0" applyAlignment="0" applyProtection="0"/>
    <xf numFmtId="0" fontId="84" fillId="0" borderId="39" applyNumberFormat="0" applyFill="0" applyAlignment="0" applyProtection="0"/>
    <xf numFmtId="0" fontId="84" fillId="0" borderId="39" applyNumberFormat="0" applyFill="0" applyAlignment="0" applyProtection="0"/>
    <xf numFmtId="0" fontId="84" fillId="0" borderId="39" applyNumberFormat="0" applyFill="0" applyAlignment="0" applyProtection="0"/>
    <xf numFmtId="0" fontId="84" fillId="0" borderId="39" applyNumberFormat="0" applyFill="0" applyAlignment="0" applyProtection="0"/>
    <xf numFmtId="0" fontId="84" fillId="0" borderId="39" applyNumberFormat="0" applyFill="0" applyAlignment="0" applyProtection="0"/>
    <xf numFmtId="0" fontId="84" fillId="0" borderId="39" applyNumberFormat="0" applyFill="0" applyAlignment="0" applyProtection="0"/>
    <xf numFmtId="0" fontId="84" fillId="0" borderId="39" applyNumberFormat="0" applyFill="0" applyAlignment="0" applyProtection="0"/>
    <xf numFmtId="0" fontId="84" fillId="0" borderId="39" applyNumberFormat="0" applyFill="0" applyAlignment="0" applyProtection="0"/>
    <xf numFmtId="0" fontId="84" fillId="0" borderId="39" applyNumberFormat="0" applyFill="0" applyAlignment="0" applyProtection="0"/>
    <xf numFmtId="0" fontId="72" fillId="0" borderId="40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73" fillId="0" borderId="42" applyNumberFormat="0" applyFill="0" applyAlignment="0" applyProtection="0"/>
    <xf numFmtId="0" fontId="86" fillId="0" borderId="43" applyNumberFormat="0" applyFill="0" applyAlignment="0" applyProtection="0"/>
    <xf numFmtId="0" fontId="86" fillId="0" borderId="43" applyNumberFormat="0" applyFill="0" applyAlignment="0" applyProtection="0"/>
    <xf numFmtId="0" fontId="86" fillId="0" borderId="43" applyNumberFormat="0" applyFill="0" applyAlignment="0" applyProtection="0"/>
    <xf numFmtId="0" fontId="86" fillId="0" borderId="43" applyNumberFormat="0" applyFill="0" applyAlignment="0" applyProtection="0"/>
    <xf numFmtId="0" fontId="86" fillId="0" borderId="43" applyNumberFormat="0" applyFill="0" applyAlignment="0" applyProtection="0"/>
    <xf numFmtId="0" fontId="86" fillId="0" borderId="43" applyNumberFormat="0" applyFill="0" applyAlignment="0" applyProtection="0"/>
    <xf numFmtId="0" fontId="86" fillId="0" borderId="43" applyNumberFormat="0" applyFill="0" applyAlignment="0" applyProtection="0"/>
    <xf numFmtId="0" fontId="86" fillId="0" borderId="43" applyNumberFormat="0" applyFill="0" applyAlignment="0" applyProtection="0"/>
    <xf numFmtId="0" fontId="86" fillId="0" borderId="43" applyNumberFormat="0" applyFill="0" applyAlignment="0" applyProtection="0"/>
    <xf numFmtId="0" fontId="86" fillId="0" borderId="43" applyNumberFormat="0" applyFill="0" applyAlignment="0" applyProtection="0"/>
    <xf numFmtId="0" fontId="7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50" fillId="56" borderId="27" applyNumberFormat="0" applyAlignment="0" applyProtection="0"/>
    <xf numFmtId="0" fontId="50" fillId="56" borderId="27" applyNumberFormat="0" applyAlignment="0" applyProtection="0"/>
    <xf numFmtId="0" fontId="50" fillId="56" borderId="27" applyNumberFormat="0" applyAlignment="0" applyProtection="0"/>
    <xf numFmtId="0" fontId="50" fillId="56" borderId="27" applyNumberFormat="0" applyAlignment="0" applyProtection="0"/>
    <xf numFmtId="0" fontId="50" fillId="56" borderId="27" applyNumberFormat="0" applyAlignment="0" applyProtection="0"/>
    <xf numFmtId="0" fontId="50" fillId="56" borderId="27" applyNumberFormat="0" applyAlignment="0" applyProtection="0"/>
    <xf numFmtId="0" fontId="50" fillId="56" borderId="27" applyNumberFormat="0" applyAlignment="0" applyProtection="0"/>
    <xf numFmtId="0" fontId="50" fillId="56" borderId="27" applyNumberFormat="0" applyAlignment="0" applyProtection="0"/>
    <xf numFmtId="0" fontId="50" fillId="56" borderId="27" applyNumberFormat="0" applyAlignment="0" applyProtection="0"/>
    <xf numFmtId="0" fontId="50" fillId="56" borderId="27" applyNumberFormat="0" applyAlignment="0" applyProtection="0"/>
    <xf numFmtId="4" fontId="80" fillId="0" borderId="0" applyBorder="0">
      <alignment horizontal="right" vertical="center"/>
    </xf>
    <xf numFmtId="0" fontId="74" fillId="0" borderId="44" applyNumberFormat="0" applyFill="0" applyAlignment="0" applyProtection="0"/>
    <xf numFmtId="0" fontId="76" fillId="0" borderId="45" applyNumberFormat="0" applyFill="0" applyAlignment="0" applyProtection="0"/>
    <xf numFmtId="0" fontId="76" fillId="0" borderId="45" applyNumberFormat="0" applyFill="0" applyAlignment="0" applyProtection="0"/>
    <xf numFmtId="0" fontId="76" fillId="0" borderId="45" applyNumberFormat="0" applyFill="0" applyAlignment="0" applyProtection="0"/>
    <xf numFmtId="0" fontId="76" fillId="0" borderId="45" applyNumberFormat="0" applyFill="0" applyAlignment="0" applyProtection="0"/>
    <xf numFmtId="0" fontId="76" fillId="0" borderId="45" applyNumberFormat="0" applyFill="0" applyAlignment="0" applyProtection="0"/>
    <xf numFmtId="0" fontId="76" fillId="0" borderId="45" applyNumberFormat="0" applyFill="0" applyAlignment="0" applyProtection="0"/>
    <xf numFmtId="0" fontId="76" fillId="0" borderId="45" applyNumberFormat="0" applyFill="0" applyAlignment="0" applyProtection="0"/>
    <xf numFmtId="0" fontId="76" fillId="0" borderId="45" applyNumberFormat="0" applyFill="0" applyAlignment="0" applyProtection="0"/>
    <xf numFmtId="0" fontId="76" fillId="0" borderId="45" applyNumberFormat="0" applyFill="0" applyAlignment="0" applyProtection="0"/>
    <xf numFmtId="0" fontId="76" fillId="0" borderId="45" applyNumberFormat="0" applyFill="0" applyAlignment="0" applyProtection="0"/>
    <xf numFmtId="175" fontId="45" fillId="0" borderId="0" applyFont="0" applyFill="0" applyBorder="0" applyAlignment="0" applyProtection="0"/>
    <xf numFmtId="0" fontId="87" fillId="56" borderId="0" applyNumberFormat="0" applyBorder="0" applyAlignment="0" applyProtection="0"/>
    <xf numFmtId="0" fontId="87" fillId="56" borderId="0" applyNumberFormat="0" applyBorder="0" applyAlignment="0" applyProtection="0"/>
    <xf numFmtId="0" fontId="87" fillId="56" borderId="0" applyNumberFormat="0" applyBorder="0" applyAlignment="0" applyProtection="0"/>
    <xf numFmtId="0" fontId="87" fillId="56" borderId="0" applyNumberFormat="0" applyBorder="0" applyAlignment="0" applyProtection="0"/>
    <xf numFmtId="0" fontId="87" fillId="56" borderId="0" applyNumberFormat="0" applyBorder="0" applyAlignment="0" applyProtection="0"/>
    <xf numFmtId="0" fontId="87" fillId="56" borderId="0" applyNumberFormat="0" applyBorder="0" applyAlignment="0" applyProtection="0"/>
    <xf numFmtId="0" fontId="87" fillId="56" borderId="0" applyNumberFormat="0" applyBorder="0" applyAlignment="0" applyProtection="0"/>
    <xf numFmtId="0" fontId="87" fillId="56" borderId="0" applyNumberFormat="0" applyBorder="0" applyAlignment="0" applyProtection="0"/>
    <xf numFmtId="0" fontId="87" fillId="56" borderId="0" applyNumberFormat="0" applyBorder="0" applyAlignment="0" applyProtection="0"/>
    <xf numFmtId="0" fontId="87" fillId="56" borderId="0" applyNumberFormat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191" fontId="8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91" fontId="88" fillId="0" borderId="0">
      <alignment vertical="center"/>
    </xf>
    <xf numFmtId="191" fontId="88" fillId="0" borderId="0">
      <alignment vertical="center"/>
    </xf>
    <xf numFmtId="191" fontId="88" fillId="0" borderId="0">
      <alignment vertical="center"/>
    </xf>
    <xf numFmtId="191" fontId="8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91" fontId="88" fillId="0" borderId="0">
      <alignment vertical="center"/>
    </xf>
    <xf numFmtId="191" fontId="88" fillId="0" borderId="0">
      <alignment vertical="center"/>
    </xf>
    <xf numFmtId="191" fontId="88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191" fontId="88" fillId="0" borderId="0">
      <alignment vertical="center"/>
    </xf>
    <xf numFmtId="191" fontId="88" fillId="0" borderId="0">
      <alignment vertical="center"/>
    </xf>
    <xf numFmtId="191" fontId="88" fillId="0" borderId="0">
      <alignment vertical="center"/>
    </xf>
    <xf numFmtId="191" fontId="88" fillId="0" borderId="0">
      <alignment vertical="center"/>
    </xf>
    <xf numFmtId="0" fontId="6" fillId="0" borderId="0"/>
    <xf numFmtId="179" fontId="8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79" fontId="88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201" fontId="88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" fontId="80" fillId="0" borderId="34" applyFill="0" applyBorder="0" applyProtection="0">
      <alignment horizontal="right" vertical="center"/>
    </xf>
    <xf numFmtId="0" fontId="81" fillId="0" borderId="0" applyNumberFormat="0" applyFill="0" applyBorder="0" applyProtection="0">
      <alignment horizontal="left" vertical="center"/>
    </xf>
    <xf numFmtId="0" fontId="45" fillId="82" borderId="0" applyNumberFormat="0" applyFont="0" applyBorder="0" applyAlignment="0" applyProtection="0"/>
    <xf numFmtId="0" fontId="63" fillId="0" borderId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52" fillId="80" borderId="28" applyNumberFormat="0" applyAlignment="0" applyProtection="0"/>
    <xf numFmtId="0" fontId="52" fillId="80" borderId="28" applyNumberFormat="0" applyAlignment="0" applyProtection="0"/>
    <xf numFmtId="0" fontId="52" fillId="80" borderId="28" applyNumberFormat="0" applyAlignment="0" applyProtection="0"/>
    <xf numFmtId="0" fontId="52" fillId="80" borderId="28" applyNumberFormat="0" applyAlignment="0" applyProtection="0"/>
    <xf numFmtId="0" fontId="52" fillId="80" borderId="28" applyNumberFormat="0" applyAlignment="0" applyProtection="0"/>
    <xf numFmtId="0" fontId="52" fillId="80" borderId="28" applyNumberFormat="0" applyAlignment="0" applyProtection="0"/>
    <xf numFmtId="0" fontId="52" fillId="80" borderId="28" applyNumberFormat="0" applyAlignment="0" applyProtection="0"/>
    <xf numFmtId="0" fontId="52" fillId="80" borderId="28" applyNumberFormat="0" applyAlignment="0" applyProtection="0"/>
    <xf numFmtId="0" fontId="52" fillId="80" borderId="28" applyNumberFormat="0" applyAlignment="0" applyProtection="0"/>
    <xf numFmtId="0" fontId="52" fillId="80" borderId="28" applyNumberFormat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43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193" fontId="78" fillId="0" borderId="0" applyFont="0" applyFill="0" applyBorder="0" applyAlignment="0" applyProtection="0"/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62" fillId="83" borderId="34" applyNumberFormat="0" applyProtection="0">
      <alignment horizontal="right"/>
    </xf>
    <xf numFmtId="0" fontId="13" fillId="83" borderId="0" applyNumberFormat="0" applyBorder="0" applyProtection="0">
      <alignment horizontal="left"/>
    </xf>
    <xf numFmtId="0" fontId="62" fillId="83" borderId="34" applyNumberFormat="0" applyProtection="0">
      <alignment horizontal="lef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77" fillId="84" borderId="0" applyNumberFormat="0" applyBorder="0" applyProtection="0">
      <alignment horizontal="left"/>
    </xf>
    <xf numFmtId="0" fontId="75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194" fontId="78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90" fillId="0" borderId="0" applyNumberFormat="0" applyFill="0" applyBorder="0" applyAlignment="0" applyProtection="0">
      <alignment vertical="center"/>
    </xf>
    <xf numFmtId="0" fontId="6" fillId="0" borderId="0"/>
    <xf numFmtId="0" fontId="64" fillId="0" borderId="0"/>
    <xf numFmtId="0" fontId="6" fillId="0" borderId="0"/>
    <xf numFmtId="0" fontId="91" fillId="26" borderId="0" applyNumberFormat="0" applyBorder="0" applyAlignment="0" applyProtection="0"/>
    <xf numFmtId="0" fontId="6" fillId="30" borderId="25" applyNumberFormat="0" applyFont="0" applyAlignment="0" applyProtection="0"/>
    <xf numFmtId="0" fontId="29" fillId="0" borderId="0"/>
    <xf numFmtId="0" fontId="6" fillId="0" borderId="0"/>
    <xf numFmtId="9" fontId="6" fillId="0" borderId="0" applyFont="0" applyFill="0" applyBorder="0" applyAlignment="0" applyProtection="0"/>
    <xf numFmtId="0" fontId="92" fillId="0" borderId="0"/>
    <xf numFmtId="9" fontId="9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9" fillId="0" borderId="0"/>
    <xf numFmtId="0" fontId="29" fillId="0" borderId="0"/>
    <xf numFmtId="0" fontId="45" fillId="0" borderId="0"/>
    <xf numFmtId="0" fontId="6" fillId="0" borderId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3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3" borderId="0" applyNumberFormat="0" applyBorder="0" applyAlignment="0" applyProtection="0"/>
    <xf numFmtId="0" fontId="16" fillId="34" borderId="0" applyNumberFormat="0" applyBorder="0" applyAlignment="0" applyProtection="0"/>
    <xf numFmtId="0" fontId="64" fillId="63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16" fillId="38" borderId="0" applyNumberFormat="0" applyBorder="0" applyAlignment="0" applyProtection="0"/>
    <xf numFmtId="0" fontId="64" fillId="63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16" fillId="42" borderId="0" applyNumberFormat="0" applyBorder="0" applyAlignment="0" applyProtection="0"/>
    <xf numFmtId="0" fontId="64" fillId="63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16" fillId="46" borderId="0" applyNumberFormat="0" applyBorder="0" applyAlignment="0" applyProtection="0"/>
    <xf numFmtId="0" fontId="64" fillId="63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16" fillId="50" borderId="0" applyNumberFormat="0" applyBorder="0" applyAlignment="0" applyProtection="0"/>
    <xf numFmtId="0" fontId="64" fillId="61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16" fillId="54" borderId="0" applyNumberFormat="0" applyBorder="0" applyAlignment="0" applyProtection="0"/>
    <xf numFmtId="0" fontId="64" fillId="61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4" fillId="62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4" fillId="61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4" fillId="62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4" fillId="61" borderId="0" applyNumberFormat="0" applyBorder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49" fontId="45" fillId="85" borderId="49">
      <alignment vertical="top" wrapText="1"/>
    </xf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90" fontId="64" fillId="0" borderId="0" applyFont="0" applyFill="0" applyBorder="0" applyAlignment="0" applyProtection="0"/>
    <xf numFmtId="0" fontId="64" fillId="61" borderId="0" applyNumberFormat="0" applyBorder="0" applyAlignment="0" applyProtection="0"/>
    <xf numFmtId="3" fontId="95" fillId="0" borderId="49">
      <alignment horizontal="right" vertical="top"/>
    </xf>
    <xf numFmtId="0" fontId="62" fillId="86" borderId="34">
      <alignment horizontal="centerContinuous" vertical="top" wrapText="1"/>
    </xf>
    <xf numFmtId="0" fontId="96" fillId="0" borderId="0">
      <alignment vertical="top" wrapText="1"/>
    </xf>
    <xf numFmtId="0" fontId="64" fillId="61" borderId="0" applyNumberFormat="0" applyBorder="0" applyAlignment="0" applyProtection="0"/>
    <xf numFmtId="195" fontId="45" fillId="0" borderId="0" applyFont="0" applyFill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35" fillId="24" borderId="0" applyNumberFormat="0" applyBorder="0" applyAlignment="0" applyProtection="0"/>
    <xf numFmtId="0" fontId="70" fillId="63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8" fillId="27" borderId="21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97" fillId="0" borderId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94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6" fillId="0" borderId="0"/>
    <xf numFmtId="0" fontId="64" fillId="61" borderId="0" applyNumberFormat="0" applyBorder="0" applyAlignment="0" applyProtection="0"/>
    <xf numFmtId="0" fontId="45" fillId="0" borderId="0"/>
    <xf numFmtId="0" fontId="64" fillId="0" borderId="0"/>
    <xf numFmtId="0" fontId="6" fillId="0" borderId="0"/>
    <xf numFmtId="0" fontId="6" fillId="0" borderId="0"/>
    <xf numFmtId="0" fontId="45" fillId="0" borderId="0"/>
    <xf numFmtId="0" fontId="64" fillId="61" borderId="0" applyNumberFormat="0" applyBorder="0" applyAlignment="0" applyProtection="0"/>
    <xf numFmtId="0" fontId="64" fillId="0" borderId="0"/>
    <xf numFmtId="0" fontId="6" fillId="0" borderId="0"/>
    <xf numFmtId="0" fontId="64" fillId="0" borderId="0"/>
    <xf numFmtId="0" fontId="64" fillId="61" borderId="0" applyNumberFormat="0" applyBorder="0" applyAlignment="0" applyProtection="0"/>
    <xf numFmtId="0" fontId="64" fillId="0" borderId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0" borderId="0"/>
    <xf numFmtId="0" fontId="64" fillId="0" borderId="0"/>
    <xf numFmtId="0" fontId="64" fillId="61" borderId="0" applyNumberFormat="0" applyBorder="0" applyAlignment="0" applyProtection="0"/>
    <xf numFmtId="0" fontId="6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61" borderId="0" applyNumberFormat="0" applyBorder="0" applyAlignment="0" applyProtection="0"/>
    <xf numFmtId="0" fontId="64" fillId="0" borderId="0"/>
    <xf numFmtId="0" fontId="64" fillId="61" borderId="0" applyNumberFormat="0" applyBorder="0" applyAlignment="0" applyProtection="0"/>
    <xf numFmtId="0" fontId="6" fillId="0" borderId="0"/>
    <xf numFmtId="0" fontId="64" fillId="0" borderId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0" borderId="0"/>
    <xf numFmtId="0" fontId="64" fillId="60" borderId="0" applyNumberFormat="0" applyBorder="0" applyAlignment="0" applyProtection="0"/>
    <xf numFmtId="0" fontId="64" fillId="59" borderId="0" applyNumberFormat="0" applyBorder="0" applyAlignment="0" applyProtection="0"/>
    <xf numFmtId="0" fontId="64" fillId="60" borderId="0" applyNumberFormat="0" applyBorder="0" applyAlignment="0" applyProtection="0"/>
    <xf numFmtId="0" fontId="6" fillId="0" borderId="0"/>
    <xf numFmtId="0" fontId="64" fillId="59" borderId="0" applyNumberFormat="0" applyBorder="0" applyAlignment="0" applyProtection="0"/>
    <xf numFmtId="0" fontId="64" fillId="60" borderId="0" applyNumberFormat="0" applyBorder="0" applyAlignment="0" applyProtection="0"/>
    <xf numFmtId="0" fontId="64" fillId="59" borderId="0" applyNumberFormat="0" applyBorder="0" applyAlignment="0" applyProtection="0"/>
    <xf numFmtId="0" fontId="6" fillId="30" borderId="25" applyNumberFormat="0" applyFont="0" applyAlignment="0" applyProtection="0"/>
    <xf numFmtId="0" fontId="64" fillId="60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" fillId="30" borderId="25" applyNumberFormat="0" applyFont="0" applyAlignment="0" applyProtection="0"/>
    <xf numFmtId="203" fontId="98" fillId="0" borderId="0">
      <alignment horizontal="right"/>
    </xf>
    <xf numFmtId="0" fontId="64" fillId="60" borderId="0" applyNumberFormat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9" fontId="6" fillId="0" borderId="0" applyFont="0" applyFill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9" fontId="64" fillId="0" borderId="0" applyFont="0" applyFill="0" applyBorder="0" applyAlignment="0" applyProtection="0"/>
    <xf numFmtId="0" fontId="64" fillId="60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9" fontId="64" fillId="0" borderId="0" applyFont="0" applyFill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9" fontId="64" fillId="0" borderId="0" applyFont="0" applyFill="0" applyBorder="0" applyAlignment="0" applyProtection="0"/>
    <xf numFmtId="0" fontId="64" fillId="59" borderId="0" applyNumberFormat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6" fillId="0" borderId="0">
      <alignment vertical="top" wrapText="1"/>
    </xf>
    <xf numFmtId="0" fontId="96" fillId="0" borderId="0">
      <alignment vertical="top" wrapText="1"/>
    </xf>
    <xf numFmtId="0" fontId="96" fillId="0" borderId="0">
      <alignment vertical="top" wrapText="1"/>
    </xf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204" fontId="99" fillId="87" borderId="50">
      <alignment vertical="center"/>
    </xf>
    <xf numFmtId="179" fontId="100" fillId="87" borderId="50">
      <alignment vertical="center"/>
    </xf>
    <xf numFmtId="204" fontId="101" fillId="88" borderId="50">
      <alignment vertical="center"/>
    </xf>
    <xf numFmtId="0" fontId="45" fillId="89" borderId="35" applyBorder="0">
      <alignment horizontal="left" vertical="center"/>
    </xf>
    <xf numFmtId="49" fontId="45" fillId="90" borderId="34">
      <alignment vertical="center" wrapText="1"/>
    </xf>
    <xf numFmtId="0" fontId="45" fillId="91" borderId="30">
      <alignment horizontal="left" vertical="center" wrapText="1"/>
    </xf>
    <xf numFmtId="0" fontId="102" fillId="92" borderId="34">
      <alignment horizontal="left" vertical="center" wrapText="1"/>
    </xf>
    <xf numFmtId="0" fontId="45" fillId="93" borderId="34">
      <alignment horizontal="left" vertical="center" wrapText="1"/>
    </xf>
    <xf numFmtId="0" fontId="45" fillId="94" borderId="34">
      <alignment horizontal="left" vertical="center" wrapText="1"/>
    </xf>
    <xf numFmtId="0" fontId="64" fillId="59" borderId="0" applyNumberFormat="0" applyBorder="0" applyAlignment="0" applyProtection="0"/>
    <xf numFmtId="0" fontId="31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64" fillId="64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4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4" borderId="0" applyNumberFormat="0" applyBorder="0" applyAlignment="0" applyProtection="0"/>
    <xf numFmtId="0" fontId="64" fillId="63" borderId="0" applyNumberFormat="0" applyBorder="0" applyAlignment="0" applyProtection="0"/>
    <xf numFmtId="0" fontId="64" fillId="64" borderId="0" applyNumberFormat="0" applyBorder="0" applyAlignment="0" applyProtection="0"/>
    <xf numFmtId="0" fontId="64" fillId="63" borderId="0" applyNumberFormat="0" applyBorder="0" applyAlignment="0" applyProtection="0"/>
    <xf numFmtId="0" fontId="64" fillId="64" borderId="0" applyNumberFormat="0" applyBorder="0" applyAlignment="0" applyProtection="0"/>
    <xf numFmtId="0" fontId="64" fillId="63" borderId="0" applyNumberFormat="0" applyBorder="0" applyAlignment="0" applyProtection="0"/>
    <xf numFmtId="0" fontId="64" fillId="64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5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5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55" borderId="0" applyNumberFormat="0" applyBorder="0" applyAlignment="0" applyProtection="0"/>
    <xf numFmtId="0" fontId="64" fillId="65" borderId="0" applyNumberFormat="0" applyBorder="0" applyAlignment="0" applyProtection="0"/>
    <xf numFmtId="0" fontId="64" fillId="55" borderId="0" applyNumberFormat="0" applyBorder="0" applyAlignment="0" applyProtection="0"/>
    <xf numFmtId="0" fontId="64" fillId="65" borderId="0" applyNumberFormat="0" applyBorder="0" applyAlignment="0" applyProtection="0"/>
    <xf numFmtId="0" fontId="64" fillId="55" borderId="0" applyNumberFormat="0" applyBorder="0" applyAlignment="0" applyProtection="0"/>
    <xf numFmtId="0" fontId="64" fillId="65" borderId="0" applyNumberFormat="0" applyBorder="0" applyAlignment="0" applyProtection="0"/>
    <xf numFmtId="0" fontId="64" fillId="5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64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64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" fillId="52" borderId="0" applyNumberFormat="0" applyBorder="0" applyAlignment="0" applyProtection="0"/>
    <xf numFmtId="0" fontId="6" fillId="52" borderId="0" applyNumberFormat="0" applyBorder="0" applyAlignment="0" applyProtection="0"/>
    <xf numFmtId="0" fontId="64" fillId="64" borderId="0" applyNumberFormat="0" applyBorder="0" applyAlignment="0" applyProtection="0"/>
    <xf numFmtId="0" fontId="64" fillId="55" borderId="0" applyNumberFormat="0" applyBorder="0" applyAlignment="0" applyProtection="0"/>
    <xf numFmtId="0" fontId="64" fillId="64" borderId="0" applyNumberFormat="0" applyBorder="0" applyAlignment="0" applyProtection="0"/>
    <xf numFmtId="0" fontId="64" fillId="55" borderId="0" applyNumberFormat="0" applyBorder="0" applyAlignment="0" applyProtection="0"/>
    <xf numFmtId="0" fontId="64" fillId="64" borderId="0" applyNumberFormat="0" applyBorder="0" applyAlignment="0" applyProtection="0"/>
    <xf numFmtId="0" fontId="64" fillId="55" borderId="0" applyNumberFormat="0" applyBorder="0" applyAlignment="0" applyProtection="0"/>
    <xf numFmtId="0" fontId="64" fillId="64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9" borderId="0" applyNumberFormat="0" applyBorder="0" applyAlignment="0" applyProtection="0"/>
    <xf numFmtId="0" fontId="64" fillId="61" borderId="0" applyNumberFormat="0" applyBorder="0" applyAlignment="0" applyProtection="0"/>
    <xf numFmtId="0" fontId="64" fillId="63" borderId="0" applyNumberFormat="0" applyBorder="0" applyAlignment="0" applyProtection="0"/>
    <xf numFmtId="0" fontId="64" fillId="65" borderId="0" applyNumberFormat="0" applyBorder="0" applyAlignment="0" applyProtection="0"/>
    <xf numFmtId="0" fontId="64" fillId="66" borderId="0" applyNumberFormat="0" applyBorder="0" applyAlignment="0" applyProtection="0"/>
    <xf numFmtId="0" fontId="64" fillId="55" borderId="0" applyNumberFormat="0" applyBorder="0" applyAlignment="0" applyProtection="0"/>
    <xf numFmtId="49" fontId="80" fillId="0" borderId="34" applyNumberFormat="0" applyFont="0" applyFill="0" applyBorder="0" applyProtection="0">
      <alignment horizontal="left" vertical="center" indent="2"/>
    </xf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56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56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56" borderId="0" applyNumberFormat="0" applyBorder="0" applyAlignment="0" applyProtection="0"/>
    <xf numFmtId="0" fontId="64" fillId="67" borderId="0" applyNumberFormat="0" applyBorder="0" applyAlignment="0" applyProtection="0"/>
    <xf numFmtId="0" fontId="64" fillId="56" borderId="0" applyNumberFormat="0" applyBorder="0" applyAlignment="0" applyProtection="0"/>
    <xf numFmtId="0" fontId="64" fillId="67" borderId="0" applyNumberFormat="0" applyBorder="0" applyAlignment="0" applyProtection="0"/>
    <xf numFmtId="0" fontId="64" fillId="56" borderId="0" applyNumberFormat="0" applyBorder="0" applyAlignment="0" applyProtection="0"/>
    <xf numFmtId="0" fontId="64" fillId="67" borderId="0" applyNumberFormat="0" applyBorder="0" applyAlignment="0" applyProtection="0"/>
    <xf numFmtId="0" fontId="64" fillId="56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1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1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1" borderId="0" applyNumberFormat="0" applyBorder="0" applyAlignment="0" applyProtection="0"/>
    <xf numFmtId="0" fontId="64" fillId="65" borderId="0" applyNumberFormat="0" applyBorder="0" applyAlignment="0" applyProtection="0"/>
    <xf numFmtId="0" fontId="64" fillId="61" borderId="0" applyNumberFormat="0" applyBorder="0" applyAlignment="0" applyProtection="0"/>
    <xf numFmtId="0" fontId="64" fillId="65" borderId="0" applyNumberFormat="0" applyBorder="0" applyAlignment="0" applyProtection="0"/>
    <xf numFmtId="0" fontId="64" fillId="61" borderId="0" applyNumberFormat="0" applyBorder="0" applyAlignment="0" applyProtection="0"/>
    <xf numFmtId="0" fontId="64" fillId="65" borderId="0" applyNumberFormat="0" applyBorder="0" applyAlignment="0" applyProtection="0"/>
    <xf numFmtId="0" fontId="64" fillId="61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4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4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4" borderId="0" applyNumberFormat="0" applyBorder="0" applyAlignment="0" applyProtection="0"/>
    <xf numFmtId="0" fontId="64" fillId="68" borderId="0" applyNumberFormat="0" applyBorder="0" applyAlignment="0" applyProtection="0"/>
    <xf numFmtId="0" fontId="64" fillId="64" borderId="0" applyNumberFormat="0" applyBorder="0" applyAlignment="0" applyProtection="0"/>
    <xf numFmtId="0" fontId="64" fillId="68" borderId="0" applyNumberFormat="0" applyBorder="0" applyAlignment="0" applyProtection="0"/>
    <xf numFmtId="0" fontId="64" fillId="64" borderId="0" applyNumberFormat="0" applyBorder="0" applyAlignment="0" applyProtection="0"/>
    <xf numFmtId="0" fontId="64" fillId="68" borderId="0" applyNumberFormat="0" applyBorder="0" applyAlignment="0" applyProtection="0"/>
    <xf numFmtId="0" fontId="64" fillId="64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0" borderId="0" applyNumberFormat="0" applyBorder="0" applyAlignment="0" applyProtection="0"/>
    <xf numFmtId="0" fontId="64" fillId="62" borderId="0" applyNumberFormat="0" applyBorder="0" applyAlignment="0" applyProtection="0"/>
    <xf numFmtId="0" fontId="64" fillId="67" borderId="0" applyNumberFormat="0" applyBorder="0" applyAlignment="0" applyProtection="0"/>
    <xf numFmtId="0" fontId="64" fillId="65" borderId="0" applyNumberFormat="0" applyBorder="0" applyAlignment="0" applyProtection="0"/>
    <xf numFmtId="0" fontId="64" fillId="60" borderId="0" applyNumberFormat="0" applyBorder="0" applyAlignment="0" applyProtection="0"/>
    <xf numFmtId="0" fontId="64" fillId="68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6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70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8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6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66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62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69" borderId="0" applyNumberFormat="0" applyBorder="0" applyAlignment="0" applyProtection="0"/>
    <xf numFmtId="0" fontId="65" fillId="62" borderId="0" applyNumberFormat="0" applyBorder="0" applyAlignment="0" applyProtection="0"/>
    <xf numFmtId="0" fontId="65" fillId="67" borderId="0" applyNumberFormat="0" applyBorder="0" applyAlignment="0" applyProtection="0"/>
    <xf numFmtId="0" fontId="65" fillId="71" borderId="0" applyNumberFormat="0" applyBorder="0" applyAlignment="0" applyProtection="0"/>
    <xf numFmtId="0" fontId="65" fillId="72" borderId="0" applyNumberFormat="0" applyBorder="0" applyAlignment="0" applyProtection="0"/>
    <xf numFmtId="0" fontId="65" fillId="73" borderId="0" applyNumberFormat="0" applyBorder="0" applyAlignment="0" applyProtection="0"/>
    <xf numFmtId="0" fontId="65" fillId="71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5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0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68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8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6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81" fillId="85" borderId="0" applyBorder="0" applyAlignment="0"/>
    <xf numFmtId="0" fontId="80" fillId="85" borderId="0" applyBorder="0">
      <alignment horizontal="right" vertical="center"/>
    </xf>
    <xf numFmtId="0" fontId="80" fillId="95" borderId="0" applyBorder="0">
      <alignment horizontal="right" vertical="center"/>
    </xf>
    <xf numFmtId="0" fontId="80" fillId="95" borderId="0" applyBorder="0">
      <alignment horizontal="right" vertical="center"/>
    </xf>
    <xf numFmtId="0" fontId="79" fillId="95" borderId="34">
      <alignment horizontal="right" vertical="center"/>
    </xf>
    <xf numFmtId="0" fontId="104" fillId="95" borderId="34">
      <alignment horizontal="right" vertical="center"/>
    </xf>
    <xf numFmtId="0" fontId="79" fillId="79" borderId="34">
      <alignment horizontal="right" vertical="center"/>
    </xf>
    <xf numFmtId="0" fontId="79" fillId="79" borderId="34">
      <alignment horizontal="right" vertical="center"/>
    </xf>
    <xf numFmtId="0" fontId="79" fillId="79" borderId="52">
      <alignment horizontal="right" vertical="center"/>
    </xf>
    <xf numFmtId="0" fontId="79" fillId="79" borderId="53">
      <alignment horizontal="right" vertical="center"/>
    </xf>
    <xf numFmtId="0" fontId="79" fillId="79" borderId="54">
      <alignment horizontal="right" vertical="center"/>
    </xf>
    <xf numFmtId="0" fontId="65" fillId="74" borderId="0" applyNumberFormat="0" applyBorder="0" applyAlignment="0" applyProtection="0"/>
    <xf numFmtId="0" fontId="65" fillId="76" borderId="0" applyNumberFormat="0" applyBorder="0" applyAlignment="0" applyProtection="0"/>
    <xf numFmtId="0" fontId="65" fillId="77" borderId="0" applyNumberFormat="0" applyBorder="0" applyAlignment="0" applyProtection="0"/>
    <xf numFmtId="0" fontId="65" fillId="71" borderId="0" applyNumberFormat="0" applyBorder="0" applyAlignment="0" applyProtection="0"/>
    <xf numFmtId="0" fontId="65" fillId="72" borderId="0" applyNumberFormat="0" applyBorder="0" applyAlignment="0" applyProtection="0"/>
    <xf numFmtId="0" fontId="65" fillId="70" borderId="0" applyNumberFormat="0" applyBorder="0" applyAlignment="0" applyProtection="0"/>
    <xf numFmtId="0" fontId="52" fillId="57" borderId="28" applyNumberFormat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5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36" fillId="25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7" fillId="57" borderId="27" applyNumberFormat="0" applyAlignment="0" applyProtection="0"/>
    <xf numFmtId="4" fontId="81" fillId="0" borderId="51" applyFill="0" applyBorder="0" applyProtection="0">
      <alignment horizontal="right" vertical="center"/>
    </xf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82" fillId="80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5" fillId="0" borderId="0" applyFont="0" applyFill="0" applyBorder="0" applyAlignment="0" applyProtection="0"/>
    <xf numFmtId="187" fontId="10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87" fontId="10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79" fillId="0" borderId="0" applyNumberFormat="0">
      <alignment horizontal="right"/>
    </xf>
    <xf numFmtId="192" fontId="45" fillId="0" borderId="0" applyFont="0" applyFill="0" applyBorder="0" applyAlignment="0" applyProtection="0"/>
    <xf numFmtId="0" fontId="80" fillId="79" borderId="37">
      <alignment horizontal="left" vertical="center" wrapText="1" indent="2"/>
    </xf>
    <xf numFmtId="0" fontId="80" fillId="95" borderId="53">
      <alignment horizontal="left" vertical="center"/>
    </xf>
    <xf numFmtId="0" fontId="79" fillId="0" borderId="55">
      <alignment horizontal="left" vertical="top" wrapText="1"/>
    </xf>
    <xf numFmtId="0" fontId="50" fillId="55" borderId="27" applyNumberFormat="0" applyAlignment="0" applyProtection="0"/>
    <xf numFmtId="0" fontId="105" fillId="0" borderId="6"/>
    <xf numFmtId="0" fontId="53" fillId="0" borderId="29" applyNumberFormat="0" applyFill="0" applyAlignment="0" applyProtection="0"/>
    <xf numFmtId="0" fontId="69" fillId="0" borderId="0" applyNumberFormat="0" applyFill="0" applyBorder="0" applyAlignment="0" applyProtection="0"/>
    <xf numFmtId="0" fontId="61" fillId="0" borderId="0">
      <alignment vertical="top"/>
    </xf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205" fontId="103" fillId="0" borderId="0" applyFont="0" applyFill="0" applyBorder="0" applyAlignment="0" applyProtection="0"/>
    <xf numFmtId="195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205" fontId="103" fillId="0" borderId="0" applyFont="0" applyFill="0" applyBorder="0" applyAlignment="0" applyProtection="0"/>
    <xf numFmtId="196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5" fontId="103" fillId="0" borderId="0" applyFont="0" applyFill="0" applyBorder="0" applyAlignment="0" applyProtection="0"/>
    <xf numFmtId="195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1" fontId="45" fillId="0" borderId="0" applyFont="0" applyFill="0" applyBorder="0" applyAlignment="0" applyProtection="0"/>
    <xf numFmtId="11" fontId="103" fillId="0" borderId="0" applyFont="0" applyFill="0" applyBorder="0" applyAlignment="0" applyProtection="0"/>
    <xf numFmtId="11" fontId="103" fillId="0" borderId="0" applyFont="0" applyFill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6" borderId="0" applyNumberFormat="0" applyBorder="0" applyAlignment="0" applyProtection="0"/>
    <xf numFmtId="0" fontId="70" fillId="63" borderId="0" applyNumberFormat="0" applyBorder="0" applyAlignment="0" applyProtection="0"/>
    <xf numFmtId="0" fontId="70" fillId="66" borderId="0" applyNumberFormat="0" applyBorder="0" applyAlignment="0" applyProtection="0"/>
    <xf numFmtId="0" fontId="110" fillId="24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6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35" fillId="24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84" fillId="0" borderId="39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85" fillId="0" borderId="41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86" fillId="0" borderId="43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6" borderId="27" applyNumberFormat="0" applyAlignment="0" applyProtection="0"/>
    <xf numFmtId="0" fontId="50" fillId="55" borderId="27" applyNumberFormat="0" applyAlignment="0" applyProtection="0"/>
    <xf numFmtId="0" fontId="50" fillId="56" borderId="27" applyNumberFormat="0" applyAlignment="0" applyProtection="0"/>
    <xf numFmtId="0" fontId="111" fillId="27" borderId="21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6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50" fillId="55" borderId="27" applyNumberFormat="0" applyAlignment="0" applyProtection="0"/>
    <xf numFmtId="0" fontId="80" fillId="0" borderId="34">
      <alignment horizontal="right" vertical="center"/>
    </xf>
    <xf numFmtId="1" fontId="106" fillId="95" borderId="0" applyBorder="0">
      <alignment horizontal="right" vertical="center"/>
    </xf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6" fillId="0" borderId="45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94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87" fillId="56" borderId="0" applyNumberFormat="0" applyBorder="0" applyAlignment="0" applyProtection="0"/>
    <xf numFmtId="0" fontId="94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91" fontId="88" fillId="0" borderId="0">
      <alignment vertical="center"/>
    </xf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9" fontId="8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4" fillId="0" borderId="0"/>
    <xf numFmtId="179" fontId="88" fillId="0" borderId="0">
      <alignment vertical="center"/>
    </xf>
    <xf numFmtId="0" fontId="6" fillId="0" borderId="0"/>
    <xf numFmtId="0" fontId="45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4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>
      <alignment vertical="top"/>
    </xf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83" fillId="0" borderId="0"/>
    <xf numFmtId="0" fontId="64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8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7" fillId="0" borderId="0"/>
    <xf numFmtId="201" fontId="88" fillId="0" borderId="0">
      <alignment vertical="center"/>
    </xf>
    <xf numFmtId="0" fontId="45" fillId="0" borderId="0"/>
    <xf numFmtId="0" fontId="107" fillId="0" borderId="0"/>
    <xf numFmtId="0" fontId="45" fillId="0" borderId="0"/>
    <xf numFmtId="0" fontId="64" fillId="0" borderId="0"/>
    <xf numFmtId="0" fontId="6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9" fillId="0" borderId="0"/>
    <xf numFmtId="0" fontId="45" fillId="0" borderId="0"/>
    <xf numFmtId="0" fontId="2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64" fillId="0" borderId="0"/>
    <xf numFmtId="0" fontId="6" fillId="0" borderId="0"/>
    <xf numFmtId="0" fontId="6" fillId="0" borderId="0"/>
    <xf numFmtId="0" fontId="6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4" fillId="0" borderId="0"/>
    <xf numFmtId="0" fontId="27" fillId="0" borderId="0"/>
    <xf numFmtId="0" fontId="27" fillId="0" borderId="0"/>
    <xf numFmtId="0" fontId="45" fillId="0" borderId="0"/>
    <xf numFmtId="0" fontId="45" fillId="0" borderId="0"/>
    <xf numFmtId="0" fontId="64" fillId="0" borderId="0"/>
    <xf numFmtId="0" fontId="6" fillId="0" borderId="0"/>
    <xf numFmtId="0" fontId="64" fillId="0" borderId="0"/>
    <xf numFmtId="0" fontId="45" fillId="0" borderId="0"/>
    <xf numFmtId="0" fontId="45" fillId="0" borderId="0"/>
    <xf numFmtId="0" fontId="64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112" fillId="0" borderId="0"/>
    <xf numFmtId="0" fontId="45" fillId="0" borderId="0"/>
    <xf numFmtId="0" fontId="64" fillId="0" borderId="0"/>
    <xf numFmtId="0" fontId="45" fillId="0" borderId="0"/>
    <xf numFmtId="0" fontId="29" fillId="0" borderId="0"/>
    <xf numFmtId="0" fontId="64" fillId="0" borderId="0"/>
    <xf numFmtId="0" fontId="45" fillId="0" borderId="0"/>
    <xf numFmtId="0" fontId="45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45" fillId="0" borderId="0"/>
    <xf numFmtId="0" fontId="29" fillId="0" borderId="0"/>
    <xf numFmtId="0" fontId="45" fillId="0" borderId="0"/>
    <xf numFmtId="0" fontId="29" fillId="0" borderId="0"/>
    <xf numFmtId="0" fontId="64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4" fillId="0" borderId="0"/>
    <xf numFmtId="0" fontId="6" fillId="0" borderId="0"/>
    <xf numFmtId="0" fontId="6" fillId="0" borderId="0"/>
    <xf numFmtId="0" fontId="45" fillId="0" borderId="0"/>
    <xf numFmtId="0" fontId="64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109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45" fillId="0" borderId="0"/>
    <xf numFmtId="0" fontId="64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4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29" fillId="0" borderId="0"/>
    <xf numFmtId="0" fontId="45" fillId="0" borderId="0"/>
    <xf numFmtId="0" fontId="45" fillId="0" borderId="0"/>
    <xf numFmtId="0" fontId="64" fillId="0" borderId="0"/>
    <xf numFmtId="0" fontId="45" fillId="0" borderId="0"/>
    <xf numFmtId="0" fontId="64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4" fillId="0" borderId="0"/>
    <xf numFmtId="0" fontId="45" fillId="0" borderId="0"/>
    <xf numFmtId="0" fontId="64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 applyNumberFormat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4" fillId="0" borderId="0"/>
    <xf numFmtId="0" fontId="45" fillId="0" borderId="0"/>
    <xf numFmtId="0" fontId="6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7" fillId="0" borderId="0"/>
    <xf numFmtId="0" fontId="45" fillId="0" borderId="0"/>
    <xf numFmtId="0" fontId="64" fillId="0" borderId="0"/>
    <xf numFmtId="0" fontId="6" fillId="0" borderId="0"/>
    <xf numFmtId="0" fontId="6" fillId="0" borderId="0"/>
    <xf numFmtId="0" fontId="64" fillId="0" borderId="0"/>
    <xf numFmtId="0" fontId="45" fillId="0" borderId="0"/>
    <xf numFmtId="0" fontId="45" fillId="0" borderId="0"/>
    <xf numFmtId="0" fontId="45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64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4" fillId="0" borderId="0"/>
    <xf numFmtId="0" fontId="80" fillId="0" borderId="34" applyNumberFormat="0" applyFill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0" fontId="45" fillId="64" borderId="46" applyNumberFormat="0" applyFont="0" applyAlignment="0" applyProtection="0"/>
    <xf numFmtId="0" fontId="103" fillId="64" borderId="46" applyNumberFormat="0" applyFont="0" applyAlignment="0" applyProtection="0"/>
    <xf numFmtId="0" fontId="45" fillId="64" borderId="46" applyNumberFormat="0" applyFont="0" applyAlignment="0" applyProtection="0"/>
    <xf numFmtId="0" fontId="103" fillId="64" borderId="46" applyNumberFormat="0" applyFont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80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206" fontId="80" fillId="96" borderId="34" applyNumberFormat="0" applyFont="0" applyBorder="0" applyAlignment="0" applyProtection="0">
      <alignment horizontal="right" vertical="center"/>
    </xf>
    <xf numFmtId="9" fontId="64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0" fontId="6" fillId="44" borderId="0" applyNumberFormat="0" applyBorder="0" applyAlignment="0" applyProtection="0"/>
    <xf numFmtId="0" fontId="6" fillId="41" borderId="0" applyNumberFormat="0" applyBorder="0" applyAlignment="0" applyProtection="0"/>
    <xf numFmtId="0" fontId="119" fillId="0" borderId="0" applyNumberFormat="0" applyFont="0" applyFill="0" applyBorder="0" applyProtection="0">
      <alignment horizontal="left" vertical="center" indent="5"/>
    </xf>
    <xf numFmtId="0" fontId="119" fillId="0" borderId="0" applyNumberFormat="0" applyFont="0" applyFill="0" applyBorder="0" applyProtection="0">
      <alignment horizontal="left" vertical="center" indent="5"/>
    </xf>
    <xf numFmtId="0" fontId="16" fillId="42" borderId="0" applyNumberFormat="0" applyBorder="0" applyAlignment="0" applyProtection="0"/>
    <xf numFmtId="0" fontId="16" fillId="46" borderId="0" applyNumberFormat="0" applyBorder="0" applyAlignment="0" applyProtection="0"/>
    <xf numFmtId="0" fontId="16" fillId="54" borderId="0" applyNumberFormat="0" applyBorder="0" applyAlignment="0" applyProtection="0"/>
    <xf numFmtId="0" fontId="62" fillId="0" borderId="0">
      <alignment horizontal="center" vertical="center"/>
    </xf>
    <xf numFmtId="0" fontId="122" fillId="3" borderId="0"/>
    <xf numFmtId="0" fontId="62" fillId="23" borderId="31">
      <alignment horizontal="center" vertical="center" wrapText="1"/>
    </xf>
    <xf numFmtId="0" fontId="45" fillId="23" borderId="31">
      <alignment horizontal="center" vertical="center" wrapText="1"/>
    </xf>
    <xf numFmtId="0" fontId="45" fillId="23" borderId="31">
      <alignment horizontal="center" vertical="center" wrapText="1"/>
    </xf>
    <xf numFmtId="0" fontId="45" fillId="23" borderId="31">
      <alignment horizontal="center" vertical="center" wrapText="1"/>
    </xf>
    <xf numFmtId="0" fontId="41" fillId="28" borderId="21" applyNumberFormat="0" applyAlignment="0" applyProtection="0"/>
    <xf numFmtId="0" fontId="123" fillId="28" borderId="21" applyNumberFormat="0" applyAlignment="0" applyProtection="0"/>
    <xf numFmtId="1" fontId="6" fillId="5" borderId="0"/>
    <xf numFmtId="187" fontId="64" fillId="0" borderId="0" applyFont="0" applyFill="0" applyBorder="0" applyAlignment="0" applyProtection="0"/>
    <xf numFmtId="187" fontId="64" fillId="0" borderId="0" applyFont="0" applyFill="0" applyBorder="0" applyAlignment="0" applyProtection="0"/>
    <xf numFmtId="207" fontId="45" fillId="0" borderId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207" fontId="45" fillId="0" borderId="0" applyFill="0" applyBorder="0" applyAlignment="0" applyProtection="0"/>
    <xf numFmtId="207" fontId="45" fillId="0" borderId="0" applyFill="0" applyBorder="0" applyAlignment="0" applyProtection="0"/>
    <xf numFmtId="187" fontId="61" fillId="0" borderId="0" applyFont="0" applyFill="0" applyBorder="0" applyAlignment="0" applyProtection="0"/>
    <xf numFmtId="187" fontId="107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107" fillId="0" borderId="0" applyFont="0" applyFill="0" applyBorder="0" applyAlignment="0" applyProtection="0"/>
    <xf numFmtId="187" fontId="107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107" fillId="0" borderId="0" applyFont="0" applyFill="0" applyBorder="0" applyAlignment="0" applyProtection="0"/>
    <xf numFmtId="187" fontId="107" fillId="0" borderId="0" applyFont="0" applyFill="0" applyBorder="0" applyAlignment="0" applyProtection="0"/>
    <xf numFmtId="187" fontId="61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64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64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" fontId="6" fillId="18" borderId="0"/>
    <xf numFmtId="0" fontId="45" fillId="97" borderId="0"/>
    <xf numFmtId="0" fontId="45" fillId="97" borderId="0"/>
    <xf numFmtId="0" fontId="45" fillId="21" borderId="48">
      <alignment horizontal="center" vertical="center" wrapText="1"/>
    </xf>
    <xf numFmtId="0" fontId="45" fillId="21" borderId="48">
      <alignment horizontal="center" vertical="center" wrapText="1"/>
    </xf>
    <xf numFmtId="0" fontId="45" fillId="21" borderId="48">
      <alignment horizontal="center" vertical="center" wrapText="1"/>
    </xf>
    <xf numFmtId="0" fontId="45" fillId="21" borderId="32">
      <alignment horizontal="center" vertical="center" wrapText="1"/>
    </xf>
    <xf numFmtId="0" fontId="45" fillId="21" borderId="32">
      <alignment horizontal="center" vertical="center" wrapText="1"/>
    </xf>
    <xf numFmtId="0" fontId="45" fillId="21" borderId="32">
      <alignment horizontal="center" vertical="center" wrapText="1"/>
    </xf>
    <xf numFmtId="0" fontId="45" fillId="21" borderId="48">
      <alignment horizontal="center" vertical="center" wrapText="1"/>
    </xf>
    <xf numFmtId="0" fontId="117" fillId="0" borderId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205" fontId="45" fillId="0" borderId="0" applyFont="0" applyFill="0" applyBorder="0" applyAlignment="0" applyProtection="0"/>
    <xf numFmtId="20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0" fontId="64" fillId="0" borderId="0"/>
    <xf numFmtId="11" fontId="45" fillId="0" borderId="0" applyFont="0" applyFill="0" applyBorder="0" applyAlignment="0" applyProtection="0"/>
    <xf numFmtId="11" fontId="45" fillId="0" borderId="0" applyFont="0" applyFill="0" applyBorder="0" applyAlignment="0" applyProtection="0"/>
    <xf numFmtId="11" fontId="45" fillId="0" borderId="0" applyFont="0" applyFill="0" applyBorder="0" applyAlignment="0" applyProtection="0"/>
    <xf numFmtId="11" fontId="45" fillId="0" borderId="0" applyFont="0" applyFill="0" applyBorder="0" applyAlignment="0" applyProtection="0"/>
    <xf numFmtId="11" fontId="45" fillId="0" borderId="0" applyFont="0" applyFill="0" applyBorder="0" applyAlignment="0" applyProtection="0"/>
    <xf numFmtId="0" fontId="113" fillId="4" borderId="0">
      <alignment horizontal="left"/>
    </xf>
    <xf numFmtId="0" fontId="62" fillId="0" borderId="33" applyNumberFormat="0">
      <alignment horizontal="center" wrapText="1"/>
    </xf>
    <xf numFmtId="0" fontId="62" fillId="0" borderId="33" applyNumberFormat="0">
      <alignment horizontal="center" wrapText="1"/>
    </xf>
    <xf numFmtId="0" fontId="62" fillId="0" borderId="33" applyNumberFormat="0">
      <alignment horizontal="center" wrapText="1"/>
    </xf>
    <xf numFmtId="0" fontId="113" fillId="4" borderId="0">
      <alignment horizontal="left"/>
    </xf>
    <xf numFmtId="208" fontId="118" fillId="0" borderId="0">
      <alignment horizontal="left" vertical="center"/>
    </xf>
    <xf numFmtId="208" fontId="118" fillId="0" borderId="0">
      <alignment horizontal="left" vertical="center"/>
    </xf>
    <xf numFmtId="0" fontId="116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24" fillId="0" borderId="23" applyNumberFormat="0" applyFill="0" applyAlignment="0" applyProtection="0"/>
    <xf numFmtId="210" fontId="45" fillId="0" borderId="0" applyFont="0" applyFill="0" applyBorder="0" applyAlignment="0" applyProtection="0"/>
    <xf numFmtId="212" fontId="45" fillId="0" borderId="0" applyFont="0" applyFill="0" applyBorder="0" applyAlignment="0" applyProtection="0"/>
    <xf numFmtId="209" fontId="45" fillId="0" borderId="0" applyFont="0" applyFill="0" applyBorder="0" applyAlignment="0" applyProtection="0"/>
    <xf numFmtId="211" fontId="45" fillId="0" borderId="0" applyFont="0" applyFill="0" applyBorder="0" applyAlignment="0" applyProtection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107" fillId="0" borderId="0"/>
    <xf numFmtId="0" fontId="107" fillId="0" borderId="0"/>
    <xf numFmtId="0" fontId="10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7" fillId="0" borderId="0"/>
    <xf numFmtId="0" fontId="45" fillId="0" borderId="0"/>
    <xf numFmtId="0" fontId="6" fillId="0" borderId="0"/>
    <xf numFmtId="0" fontId="57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93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64" fillId="0" borderId="0"/>
    <xf numFmtId="0" fontId="93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119" fillId="82" borderId="0" applyNumberFormat="0" applyFont="0" applyBorder="0" applyAlignment="0" applyProtection="0"/>
    <xf numFmtId="0" fontId="119" fillId="82" borderId="0" applyNumberFormat="0" applyFont="0" applyBorder="0" applyAlignment="0" applyProtection="0"/>
    <xf numFmtId="0" fontId="64" fillId="30" borderId="25" applyNumberFormat="0" applyFont="0" applyAlignment="0" applyProtection="0"/>
    <xf numFmtId="0" fontId="64" fillId="30" borderId="25" applyNumberFormat="0" applyFont="0" applyAlignment="0" applyProtection="0"/>
    <xf numFmtId="213" fontId="45" fillId="0" borderId="0" applyFont="0" applyFill="0" applyBorder="0" applyAlignment="0" applyProtection="0"/>
    <xf numFmtId="213" fontId="45" fillId="0" borderId="0" applyFont="0" applyFill="0" applyBorder="0" applyAlignment="0" applyProtection="0"/>
    <xf numFmtId="9" fontId="45" fillId="0" borderId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208" fontId="107" fillId="0" borderId="0" applyFill="0" applyBorder="0" applyAlignment="0" applyProtection="0"/>
    <xf numFmtId="0" fontId="45" fillId="0" borderId="0"/>
    <xf numFmtId="0" fontId="45" fillId="0" borderId="0"/>
    <xf numFmtId="0" fontId="80" fillId="82" borderId="34"/>
    <xf numFmtId="0" fontId="121" fillId="0" borderId="0"/>
    <xf numFmtId="0" fontId="61" fillId="0" borderId="0">
      <alignment vertical="top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62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3" fillId="83" borderId="0" applyNumberFormat="0" applyBorder="0" applyProtection="0">
      <alignment horizontal="left"/>
    </xf>
    <xf numFmtId="0" fontId="62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77" fillId="84" borderId="0" applyNumberFormat="0" applyBorder="0" applyProtection="0">
      <alignment horizontal="left"/>
    </xf>
    <xf numFmtId="0" fontId="125" fillId="0" borderId="0"/>
    <xf numFmtId="0" fontId="125" fillId="0" borderId="0"/>
    <xf numFmtId="0" fontId="114" fillId="0" borderId="0" applyNumberFormat="0" applyFill="0" applyBorder="0" applyAlignment="0" applyProtection="0"/>
    <xf numFmtId="0" fontId="53" fillId="0" borderId="29" applyNumberFormat="0" applyFill="0" applyAlignment="0" applyProtection="0"/>
    <xf numFmtId="0" fontId="115" fillId="98" borderId="32">
      <alignment horizontal="center" vertical="center" wrapText="1"/>
    </xf>
    <xf numFmtId="0" fontId="115" fillId="98" borderId="32">
      <alignment horizontal="center" vertical="center" wrapText="1"/>
    </xf>
    <xf numFmtId="0" fontId="115" fillId="98" borderId="32">
      <alignment vertical="center" wrapText="1"/>
    </xf>
    <xf numFmtId="0" fontId="76" fillId="0" borderId="0" applyNumberFormat="0" applyFill="0" applyBorder="0" applyAlignment="0" applyProtection="0"/>
    <xf numFmtId="0" fontId="45" fillId="0" borderId="0"/>
    <xf numFmtId="0" fontId="6" fillId="0" borderId="0"/>
    <xf numFmtId="0" fontId="37" fillId="26" borderId="0" applyNumberFormat="0" applyBorder="0" applyAlignment="0" applyProtection="0"/>
    <xf numFmtId="9" fontId="6" fillId="0" borderId="0" applyFont="0" applyFill="0" applyBorder="0" applyAlignment="0" applyProtection="0"/>
    <xf numFmtId="0" fontId="6" fillId="52" borderId="0" applyNumberFormat="0" applyBorder="0" applyAlignment="0" applyProtection="0"/>
    <xf numFmtId="0" fontId="6" fillId="5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6" fillId="0" borderId="0" applyNumberFormat="0" applyFill="0" applyBorder="0" applyAlignment="0" applyProtection="0"/>
    <xf numFmtId="0" fontId="6" fillId="30" borderId="25" applyNumberFormat="0" applyFont="0" applyAlignment="0" applyProtection="0"/>
    <xf numFmtId="0" fontId="16" fillId="34" borderId="0" applyNumberFormat="0" applyBorder="0" applyAlignment="0" applyProtection="0"/>
    <xf numFmtId="0" fontId="16" fillId="38" borderId="0" applyNumberFormat="0" applyBorder="0" applyAlignment="0" applyProtection="0"/>
    <xf numFmtId="0" fontId="16" fillId="42" borderId="0" applyNumberFormat="0" applyBorder="0" applyAlignment="0" applyProtection="0"/>
    <xf numFmtId="0" fontId="16" fillId="46" borderId="0" applyNumberFormat="0" applyBorder="0" applyAlignment="0" applyProtection="0"/>
    <xf numFmtId="0" fontId="16" fillId="50" borderId="0" applyNumberFormat="0" applyBorder="0" applyAlignment="0" applyProtection="0"/>
    <xf numFmtId="0" fontId="16" fillId="54" borderId="0" applyNumberFormat="0" applyBorder="0" applyAlignment="0" applyProtection="0"/>
    <xf numFmtId="0" fontId="64" fillId="0" borderId="0" applyFill="0" applyProtection="0"/>
    <xf numFmtId="0" fontId="127" fillId="0" borderId="0" applyNumberFormat="0" applyFill="0" applyBorder="0" applyAlignment="0" applyProtection="0"/>
    <xf numFmtId="214" fontId="127" fillId="0" borderId="0" applyFill="0" applyBorder="0" applyProtection="0">
      <alignment horizontal="right"/>
    </xf>
    <xf numFmtId="198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5" fillId="0" borderId="0"/>
    <xf numFmtId="9" fontId="45" fillId="0" borderId="0" applyFont="0" applyFill="0" applyBorder="0" applyAlignment="0" applyProtection="0"/>
    <xf numFmtId="0" fontId="6" fillId="0" borderId="0"/>
    <xf numFmtId="0" fontId="6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62" fillId="83" borderId="34" applyNumberFormat="0" applyProtection="0">
      <alignment horizontal="right"/>
    </xf>
    <xf numFmtId="0" fontId="13" fillId="83" borderId="0" applyNumberFormat="0" applyBorder="0" applyProtection="0">
      <alignment horizontal="left"/>
    </xf>
    <xf numFmtId="0" fontId="62" fillId="83" borderId="34" applyNumberFormat="0" applyProtection="0">
      <alignment horizontal="lef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77" fillId="84" borderId="0" applyNumberFormat="0" applyBorder="0" applyProtection="0">
      <alignment horizontal="left"/>
    </xf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6" fillId="0" borderId="0"/>
    <xf numFmtId="0" fontId="6" fillId="0" borderId="0"/>
    <xf numFmtId="0" fontId="96" fillId="0" borderId="0">
      <alignment vertical="top" wrapText="1"/>
    </xf>
    <xf numFmtId="204" fontId="99" fillId="87" borderId="50">
      <alignment vertical="center"/>
    </xf>
    <xf numFmtId="179" fontId="100" fillId="87" borderId="50">
      <alignment vertical="center"/>
    </xf>
    <xf numFmtId="204" fontId="101" fillId="88" borderId="50">
      <alignment vertical="center"/>
    </xf>
    <xf numFmtId="0" fontId="45" fillId="89" borderId="35" applyBorder="0">
      <alignment horizontal="left" vertical="center"/>
    </xf>
    <xf numFmtId="49" fontId="45" fillId="90" borderId="34">
      <alignment vertical="center" wrapText="1"/>
    </xf>
    <xf numFmtId="0" fontId="45" fillId="91" borderId="30">
      <alignment horizontal="left" vertical="center" wrapText="1"/>
    </xf>
    <xf numFmtId="0" fontId="102" fillId="92" borderId="34">
      <alignment horizontal="left" vertical="center" wrapText="1"/>
    </xf>
    <xf numFmtId="0" fontId="45" fillId="93" borderId="34">
      <alignment horizontal="left" vertical="center" wrapText="1"/>
    </xf>
    <xf numFmtId="0" fontId="45" fillId="94" borderId="34">
      <alignment horizontal="left" vertical="center" wrapText="1"/>
    </xf>
    <xf numFmtId="0" fontId="90" fillId="0" borderId="0" applyNumberForma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6" fillId="52" borderId="0" applyNumberFormat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92" fontId="4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03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0" fontId="66" fillId="61" borderId="0" applyNumberFormat="0" applyBorder="0" applyAlignment="0" applyProtection="0"/>
    <xf numFmtId="0" fontId="80" fillId="82" borderId="34"/>
    <xf numFmtId="0" fontId="96" fillId="0" borderId="0">
      <alignment vertical="top" wrapText="1"/>
    </xf>
    <xf numFmtId="0" fontId="45" fillId="0" borderId="0"/>
    <xf numFmtId="0" fontId="45" fillId="0" borderId="0"/>
    <xf numFmtId="0" fontId="61" fillId="0" borderId="0">
      <alignment vertical="top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0" fontId="45" fillId="0" borderId="34" applyNumberFormat="0" applyFill="0" applyProtection="0">
      <alignment horizontal="right"/>
    </xf>
    <xf numFmtId="49" fontId="103" fillId="0" borderId="34" applyFill="0" applyProtection="0">
      <alignment horizontal="right"/>
    </xf>
    <xf numFmtId="0" fontId="45" fillId="0" borderId="34" applyNumberFormat="0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49" fontId="103" fillId="0" borderId="34" applyFill="0" applyProtection="0">
      <alignment horizontal="right"/>
    </xf>
    <xf numFmtId="49" fontId="45" fillId="0" borderId="34" applyFill="0" applyProtection="0">
      <alignment horizontal="right"/>
    </xf>
    <xf numFmtId="49" fontId="103" fillId="0" borderId="34" applyFill="0" applyProtection="0">
      <alignment horizontal="right"/>
    </xf>
    <xf numFmtId="0" fontId="128" fillId="83" borderId="34" applyNumberFormat="0" applyProtection="0">
      <alignment horizontal="right"/>
    </xf>
    <xf numFmtId="0" fontId="62" fillId="83" borderId="34" applyNumberFormat="0" applyProtection="0">
      <alignment horizontal="right"/>
    </xf>
    <xf numFmtId="0" fontId="129" fillId="83" borderId="0" applyNumberFormat="0" applyBorder="0" applyProtection="0">
      <alignment horizontal="left"/>
    </xf>
    <xf numFmtId="0" fontId="13" fillId="83" borderId="0" applyNumberFormat="0" applyBorder="0" applyProtection="0">
      <alignment horizontal="left"/>
    </xf>
    <xf numFmtId="0" fontId="128" fillId="83" borderId="34" applyNumberFormat="0" applyProtection="0">
      <alignment horizontal="left"/>
    </xf>
    <xf numFmtId="0" fontId="62" fillId="83" borderId="34" applyNumberFormat="0" applyProtection="0">
      <alignment horizontal="left"/>
    </xf>
    <xf numFmtId="0" fontId="103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103" fillId="0" borderId="34" applyNumberFormat="0" applyFill="0" applyProtection="0">
      <alignment horizontal="right"/>
    </xf>
    <xf numFmtId="0" fontId="130" fillId="84" borderId="0" applyNumberFormat="0" applyBorder="0" applyProtection="0">
      <alignment horizontal="left"/>
    </xf>
    <xf numFmtId="0" fontId="77" fillId="84" borderId="0" applyNumberFormat="0" applyBorder="0" applyProtection="0">
      <alignment horizontal="left"/>
    </xf>
    <xf numFmtId="0" fontId="131" fillId="99" borderId="0" applyNumberFormat="0" applyBorder="0" applyProtection="0">
      <alignment horizontal="left"/>
    </xf>
    <xf numFmtId="0" fontId="132" fillId="99" borderId="0" applyNumberFormat="0" applyBorder="0" applyProtection="0">
      <alignment horizontal="left"/>
    </xf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53" fillId="0" borderId="29" applyNumberFormat="0" applyFill="0" applyAlignment="0" applyProtection="0"/>
    <xf numFmtId="0" fontId="75" fillId="0" borderId="0" applyNumberFormat="0" applyFill="0" applyBorder="0" applyAlignment="0" applyProtection="0"/>
    <xf numFmtId="0" fontId="71" fillId="0" borderId="38" applyNumberFormat="0" applyFill="0" applyAlignment="0" applyProtection="0"/>
    <xf numFmtId="0" fontId="72" fillId="0" borderId="40" applyNumberFormat="0" applyFill="0" applyAlignment="0" applyProtection="0"/>
    <xf numFmtId="0" fontId="73" fillId="0" borderId="42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44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68" fillId="81" borderId="36" applyNumberFormat="0" applyAlignment="0" applyProtection="0"/>
    <xf numFmtId="0" fontId="133" fillId="0" borderId="0" applyNumberForma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45" fillId="0" borderId="34" applyNumberFormat="0" applyFill="0" applyProtection="0">
      <alignment horizontal="righ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53" fillId="0" borderId="47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6" fillId="0" borderId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60" borderId="0" applyNumberFormat="0" applyBorder="0" applyAlignment="0" applyProtection="0"/>
    <xf numFmtId="0" fontId="64" fillId="59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4" fillId="61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3" borderId="0" applyNumberFormat="0" applyBorder="0" applyAlignment="0" applyProtection="0"/>
    <xf numFmtId="0" fontId="64" fillId="64" borderId="0" applyNumberFormat="0" applyBorder="0" applyAlignment="0" applyProtection="0"/>
    <xf numFmtId="0" fontId="64" fillId="63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55" borderId="0" applyNumberFormat="0" applyBorder="0" applyAlignment="0" applyProtection="0"/>
    <xf numFmtId="0" fontId="64" fillId="65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66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64" borderId="0" applyNumberFormat="0" applyBorder="0" applyAlignment="0" applyProtection="0"/>
    <xf numFmtId="0" fontId="6" fillId="52" borderId="0" applyNumberFormat="0" applyBorder="0" applyAlignment="0" applyProtection="0"/>
    <xf numFmtId="0" fontId="64" fillId="55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56" borderId="0" applyNumberFormat="0" applyBorder="0" applyAlignment="0" applyProtection="0"/>
    <xf numFmtId="0" fontId="64" fillId="67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1" borderId="0" applyNumberFormat="0" applyBorder="0" applyAlignment="0" applyProtection="0"/>
    <xf numFmtId="0" fontId="64" fillId="65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6" borderId="0" applyNumberFormat="0" applyBorder="0" applyAlignment="0" applyProtection="0"/>
    <xf numFmtId="0" fontId="64" fillId="60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64" fillId="64" borderId="0" applyNumberFormat="0" applyBorder="0" applyAlignment="0" applyProtection="0"/>
    <xf numFmtId="0" fontId="64" fillId="68" borderId="0" applyNumberFormat="0" applyBorder="0" applyAlignment="0" applyProtection="0"/>
    <xf numFmtId="0" fontId="65" fillId="69" borderId="0" applyNumberFormat="0" applyBorder="0" applyAlignment="0" applyProtection="0"/>
    <xf numFmtId="0" fontId="65" fillId="66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9" borderId="0" applyNumberFormat="0" applyBorder="0" applyAlignment="0" applyProtection="0"/>
    <xf numFmtId="0" fontId="65" fillId="62" borderId="0" applyNumberFormat="0" applyBorder="0" applyAlignment="0" applyProtection="0"/>
    <xf numFmtId="0" fontId="65" fillId="70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7" borderId="0" applyNumberFormat="0" applyBorder="0" applyAlignment="0" applyProtection="0"/>
    <xf numFmtId="0" fontId="65" fillId="68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71" borderId="0" applyNumberFormat="0" applyBorder="0" applyAlignment="0" applyProtection="0"/>
    <xf numFmtId="0" fontId="65" fillId="6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2" borderId="0" applyNumberFormat="0" applyBorder="0" applyAlignment="0" applyProtection="0"/>
    <xf numFmtId="0" fontId="65" fillId="66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3" borderId="0" applyNumberFormat="0" applyBorder="0" applyAlignment="0" applyProtection="0"/>
    <xf numFmtId="0" fontId="65" fillId="62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3" borderId="0" applyNumberFormat="0" applyBorder="0" applyAlignment="0" applyProtection="0"/>
    <xf numFmtId="0" fontId="65" fillId="74" borderId="0" applyNumberFormat="0" applyBorder="0" applyAlignment="0" applyProtection="0"/>
    <xf numFmtId="0" fontId="65" fillId="75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4" borderId="0" applyNumberFormat="0" applyBorder="0" applyAlignment="0" applyProtection="0"/>
    <xf numFmtId="0" fontId="65" fillId="76" borderId="0" applyNumberFormat="0" applyBorder="0" applyAlignment="0" applyProtection="0"/>
    <xf numFmtId="0" fontId="65" fillId="70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7" borderId="0" applyNumberFormat="0" applyBorder="0" applyAlignment="0" applyProtection="0"/>
    <xf numFmtId="0" fontId="65" fillId="68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7" borderId="0" applyNumberFormat="0" applyBorder="0" applyAlignment="0" applyProtection="0"/>
    <xf numFmtId="0" fontId="65" fillId="71" borderId="0" applyNumberFormat="0" applyBorder="0" applyAlignment="0" applyProtection="0"/>
    <xf numFmtId="0" fontId="65" fillId="78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0" borderId="0" applyNumberFormat="0" applyBorder="0" applyAlignment="0" applyProtection="0"/>
    <xf numFmtId="0" fontId="65" fillId="76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5" fillId="70" borderId="0" applyNumberFormat="0" applyBorder="0" applyAlignment="0" applyProtection="0"/>
    <xf numFmtId="0" fontId="66" fillId="61" borderId="0" applyNumberFormat="0" applyBorder="0" applyAlignment="0" applyProtection="0"/>
    <xf numFmtId="0" fontId="66" fillId="65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6" fillId="61" borderId="0" applyNumberFormat="0" applyBorder="0" applyAlignment="0" applyProtection="0"/>
    <xf numFmtId="0" fontId="67" fillId="57" borderId="27" applyNumberFormat="0" applyAlignment="0" applyProtection="0"/>
    <xf numFmtId="0" fontId="82" fillId="80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7" fillId="57" borderId="27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0" fontId="68" fillId="81" borderId="36" applyNumberFormat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92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2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63" borderId="0" applyNumberFormat="0" applyBorder="0" applyAlignment="0" applyProtection="0"/>
    <xf numFmtId="0" fontId="110" fillId="24" borderId="0" applyNumberFormat="0" applyBorder="0" applyAlignment="0" applyProtection="0"/>
    <xf numFmtId="0" fontId="70" fillId="63" borderId="0" applyNumberFormat="0" applyBorder="0" applyAlignment="0" applyProtection="0"/>
    <xf numFmtId="0" fontId="70" fillId="66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1" fillId="0" borderId="38" applyNumberFormat="0" applyFill="0" applyAlignment="0" applyProtection="0"/>
    <xf numFmtId="0" fontId="84" fillId="0" borderId="39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2" fillId="0" borderId="40" applyNumberFormat="0" applyFill="0" applyAlignment="0" applyProtection="0"/>
    <xf numFmtId="0" fontId="85" fillId="0" borderId="41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3" fillId="0" borderId="42" applyNumberFormat="0" applyFill="0" applyAlignment="0" applyProtection="0"/>
    <xf numFmtId="0" fontId="86" fillId="0" borderId="43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42" applyNumberFormat="0" applyFill="0" applyAlignment="0" applyProtection="0"/>
    <xf numFmtId="0" fontId="7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0" fillId="55" borderId="27" applyNumberFormat="0" applyAlignment="0" applyProtection="0"/>
    <xf numFmtId="0" fontId="111" fillId="27" borderId="21" applyNumberFormat="0" applyAlignment="0" applyProtection="0"/>
    <xf numFmtId="0" fontId="50" fillId="55" borderId="27" applyNumberFormat="0" applyAlignment="0" applyProtection="0"/>
    <xf numFmtId="0" fontId="50" fillId="56" borderId="27" applyNumberFormat="0" applyAlignment="0" applyProtection="0"/>
    <xf numFmtId="0" fontId="50" fillId="55" borderId="27" applyNumberFormat="0" applyAlignment="0" applyProtection="0"/>
    <xf numFmtId="0" fontId="74" fillId="0" borderId="44" applyNumberFormat="0" applyFill="0" applyAlignment="0" applyProtection="0"/>
    <xf numFmtId="0" fontId="76" fillId="0" borderId="45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74" fillId="0" borderId="44" applyNumberFormat="0" applyFill="0" applyAlignment="0" applyProtection="0"/>
    <xf numFmtId="0" fontId="51" fillId="56" borderId="0" applyNumberFormat="0" applyBorder="0" applyAlignment="0" applyProtection="0"/>
    <xf numFmtId="0" fontId="87" fillId="56" borderId="0" applyNumberFormat="0" applyBorder="0" applyAlignment="0" applyProtection="0"/>
    <xf numFmtId="0" fontId="134" fillId="26" borderId="0" applyNumberFormat="0" applyBorder="0" applyAlignment="0" applyProtection="0"/>
    <xf numFmtId="0" fontId="91" fillId="2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6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112" fillId="0" borderId="0"/>
    <xf numFmtId="0" fontId="27" fillId="0" borderId="0"/>
    <xf numFmtId="0" fontId="11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4" fillId="0" borderId="0"/>
    <xf numFmtId="0" fontId="45" fillId="0" borderId="0"/>
    <xf numFmtId="0" fontId="45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 applyNumberFormat="0" applyFont="0" applyFill="0" applyBorder="0" applyAlignment="0" applyProtection="0"/>
    <xf numFmtId="0" fontId="45" fillId="0" borderId="0"/>
    <xf numFmtId="0" fontId="45" fillId="0" borderId="0" applyNumberFormat="0" applyFont="0" applyFill="0" applyBorder="0" applyAlignment="0" applyProtection="0"/>
    <xf numFmtId="0" fontId="45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45" fillId="64" borderId="46" applyNumberFormat="0" applyFont="0" applyAlignment="0" applyProtection="0"/>
    <xf numFmtId="0" fontId="64" fillId="64" borderId="46" applyNumberFormat="0" applyFont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52" fillId="57" borderId="28" applyNumberFormat="0" applyAlignment="0" applyProtection="0"/>
    <xf numFmtId="0" fontId="52" fillId="80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0" fontId="52" fillId="57" borderId="28" applyNumberFormat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45" fillId="0" borderId="0" applyFont="0" applyFill="0" applyBorder="0" applyAlignment="0" applyProtection="0"/>
    <xf numFmtId="0" fontId="45" fillId="0" borderId="0"/>
    <xf numFmtId="0" fontId="13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5" fillId="0" borderId="0"/>
    <xf numFmtId="0" fontId="13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6" fillId="0" borderId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4" fillId="0" borderId="0"/>
    <xf numFmtId="9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137" fillId="0" borderId="0"/>
    <xf numFmtId="0" fontId="137" fillId="0" borderId="0"/>
    <xf numFmtId="0" fontId="137" fillId="0" borderId="0"/>
    <xf numFmtId="0" fontId="137" fillId="0" borderId="0"/>
    <xf numFmtId="0" fontId="45" fillId="0" borderId="0" applyNumberFormat="0" applyFont="0" applyFill="0" applyBorder="0" applyProtection="0">
      <alignment horizontal="left" vertical="center" indent="5"/>
    </xf>
    <xf numFmtId="0" fontId="45" fillId="82" borderId="0" applyNumberFormat="0" applyFont="0" applyBorder="0" applyAlignment="0" applyProtection="0"/>
    <xf numFmtId="0" fontId="55" fillId="0" borderId="0"/>
    <xf numFmtId="0" fontId="6" fillId="0" borderId="0"/>
    <xf numFmtId="0" fontId="45" fillId="0" borderId="0" applyNumberFormat="0" applyFont="0" applyFill="0" applyBorder="0" applyProtection="0">
      <alignment horizontal="left" vertical="center" indent="5"/>
    </xf>
    <xf numFmtId="0" fontId="45" fillId="82" borderId="0" applyNumberFormat="0" applyFont="0" applyBorder="0" applyAlignment="0" applyProtection="0"/>
    <xf numFmtId="0" fontId="137" fillId="0" borderId="0"/>
    <xf numFmtId="0" fontId="137" fillId="0" borderId="0"/>
    <xf numFmtId="9" fontId="138" fillId="0" borderId="0" applyFont="0" applyFill="0" applyBorder="0" applyAlignment="0" applyProtection="0"/>
  </cellStyleXfs>
  <cellXfs count="423">
    <xf numFmtId="0" fontId="0" fillId="0" borderId="0" xfId="0" applyAlignment="1" applyProtection="1"/>
    <xf numFmtId="0" fontId="19" fillId="7" borderId="0" xfId="0" applyFont="1" applyFill="1" applyAlignment="1" applyProtection="1">
      <alignment vertical="center"/>
    </xf>
    <xf numFmtId="2" fontId="17" fillId="2" borderId="0" xfId="0" applyNumberFormat="1" applyFont="1" applyFill="1" applyAlignment="1" applyProtection="1"/>
    <xf numFmtId="0" fontId="20" fillId="0" borderId="0" xfId="0" applyFont="1" applyAlignment="1" applyProtection="1"/>
    <xf numFmtId="2" fontId="17" fillId="0" borderId="0" xfId="0" applyNumberFormat="1" applyFont="1" applyAlignment="1" applyProtection="1"/>
    <xf numFmtId="0" fontId="16" fillId="4" borderId="0" xfId="0" applyFont="1" applyFill="1" applyAlignment="1" applyProtection="1">
      <alignment vertical="center"/>
    </xf>
    <xf numFmtId="0" fontId="15" fillId="4" borderId="0" xfId="0" applyFont="1" applyFill="1" applyAlignment="1" applyProtection="1">
      <alignment vertical="center"/>
    </xf>
    <xf numFmtId="0" fontId="16" fillId="0" borderId="0" xfId="0" applyFont="1" applyAlignment="1" applyProtection="1">
      <alignment vertical="center"/>
    </xf>
    <xf numFmtId="0" fontId="19" fillId="7" borderId="0" xfId="0" applyFont="1" applyFill="1" applyAlignment="1" applyProtection="1"/>
    <xf numFmtId="0" fontId="17" fillId="0" borderId="0" xfId="0" applyFont="1" applyAlignment="1" applyProtection="1"/>
    <xf numFmtId="0" fontId="16" fillId="11" borderId="0" xfId="0" applyFont="1" applyFill="1" applyAlignment="1" applyProtection="1"/>
    <xf numFmtId="0" fontId="21" fillId="0" borderId="0" xfId="0" applyFont="1" applyAlignment="1" applyProtection="1"/>
    <xf numFmtId="2" fontId="21" fillId="0" borderId="0" xfId="0" applyNumberFormat="1" applyFont="1" applyAlignment="1" applyProtection="1">
      <alignment horizontal="right"/>
    </xf>
    <xf numFmtId="0" fontId="24" fillId="0" borderId="0" xfId="0" applyFont="1" applyAlignment="1" applyProtection="1"/>
    <xf numFmtId="0" fontId="21" fillId="0" borderId="0" xfId="0" applyFont="1" applyAlignment="1" applyProtection="1">
      <alignment horizontal="center"/>
    </xf>
    <xf numFmtId="9" fontId="21" fillId="0" borderId="0" xfId="0" applyNumberFormat="1" applyFont="1" applyAlignment="1" applyProtection="1">
      <alignment horizontal="center"/>
    </xf>
    <xf numFmtId="0" fontId="21" fillId="0" borderId="8" xfId="0" applyFont="1" applyBorder="1" applyAlignment="1" applyProtection="1"/>
    <xf numFmtId="0" fontId="21" fillId="0" borderId="10" xfId="0" applyFont="1" applyBorder="1" applyAlignment="1" applyProtection="1"/>
    <xf numFmtId="0" fontId="21" fillId="0" borderId="12" xfId="0" applyFont="1" applyBorder="1" applyAlignment="1" applyProtection="1"/>
    <xf numFmtId="0" fontId="25" fillId="0" borderId="0" xfId="0" applyFont="1" applyAlignment="1" applyProtection="1"/>
    <xf numFmtId="0" fontId="26" fillId="0" borderId="0" xfId="0" applyFont="1" applyAlignment="1" applyProtection="1"/>
    <xf numFmtId="0" fontId="24" fillId="22" borderId="0" xfId="0" applyFont="1" applyFill="1" applyAlignment="1" applyProtection="1"/>
    <xf numFmtId="165" fontId="17" fillId="0" borderId="0" xfId="0" applyNumberFormat="1" applyFont="1" applyAlignment="1" applyProtection="1"/>
    <xf numFmtId="0" fontId="21" fillId="0" borderId="0" xfId="43" applyFont="1"/>
    <xf numFmtId="0" fontId="17" fillId="2" borderId="0" xfId="0" applyFont="1" applyFill="1" applyAlignment="1" applyProtection="1"/>
    <xf numFmtId="0" fontId="139" fillId="15" borderId="0" xfId="0" applyFont="1" applyFill="1" applyAlignment="1" applyProtection="1"/>
    <xf numFmtId="0" fontId="139" fillId="2" borderId="0" xfId="0" applyFont="1" applyFill="1" applyAlignment="1" applyProtection="1"/>
    <xf numFmtId="0" fontId="139" fillId="0" borderId="0" xfId="0" applyFont="1" applyAlignment="1" applyProtection="1"/>
    <xf numFmtId="0" fontId="15" fillId="7" borderId="0" xfId="0" applyFont="1" applyFill="1" applyAlignment="1" applyProtection="1">
      <alignment vertical="center"/>
    </xf>
    <xf numFmtId="0" fontId="17" fillId="9" borderId="0" xfId="0" applyFont="1" applyFill="1" applyAlignment="1" applyProtection="1"/>
    <xf numFmtId="1" fontId="17" fillId="9" borderId="0" xfId="0" applyNumberFormat="1" applyFont="1" applyFill="1" applyAlignment="1" applyProtection="1"/>
    <xf numFmtId="11" fontId="17" fillId="2" borderId="0" xfId="0" applyNumberFormat="1" applyFont="1" applyFill="1" applyAlignment="1" applyProtection="1"/>
    <xf numFmtId="1" fontId="17" fillId="2" borderId="0" xfId="0" applyNumberFormat="1" applyFont="1" applyFill="1" applyAlignment="1" applyProtection="1"/>
    <xf numFmtId="0" fontId="17" fillId="8" borderId="0" xfId="0" applyFont="1" applyFill="1" applyAlignment="1" applyProtection="1"/>
    <xf numFmtId="11" fontId="17" fillId="8" borderId="0" xfId="0" applyNumberFormat="1" applyFont="1" applyFill="1" applyAlignment="1" applyProtection="1"/>
    <xf numFmtId="1" fontId="17" fillId="8" borderId="0" xfId="0" applyNumberFormat="1" applyFont="1" applyFill="1" applyAlignment="1" applyProtection="1"/>
    <xf numFmtId="0" fontId="17" fillId="20" borderId="0" xfId="0" applyFont="1" applyFill="1" applyAlignment="1" applyProtection="1"/>
    <xf numFmtId="11" fontId="17" fillId="20" borderId="0" xfId="0" applyNumberFormat="1" applyFont="1" applyFill="1" applyAlignment="1" applyProtection="1"/>
    <xf numFmtId="1" fontId="17" fillId="20" borderId="0" xfId="0" applyNumberFormat="1" applyFont="1" applyFill="1" applyAlignment="1" applyProtection="1"/>
    <xf numFmtId="0" fontId="17" fillId="21" borderId="0" xfId="0" applyFont="1" applyFill="1" applyAlignment="1" applyProtection="1"/>
    <xf numFmtId="11" fontId="17" fillId="21" borderId="0" xfId="0" applyNumberFormat="1" applyFont="1" applyFill="1" applyAlignment="1" applyProtection="1"/>
    <xf numFmtId="1" fontId="17" fillId="21" borderId="0" xfId="0" applyNumberFormat="1" applyFont="1" applyFill="1" applyAlignment="1" applyProtection="1"/>
    <xf numFmtId="0" fontId="17" fillId="14" borderId="0" xfId="0" applyFont="1" applyFill="1" applyAlignment="1" applyProtection="1"/>
    <xf numFmtId="11" fontId="17" fillId="14" borderId="0" xfId="0" applyNumberFormat="1" applyFont="1" applyFill="1" applyAlignment="1" applyProtection="1"/>
    <xf numFmtId="1" fontId="17" fillId="14" borderId="0" xfId="0" applyNumberFormat="1" applyFont="1" applyFill="1" applyAlignment="1" applyProtection="1"/>
    <xf numFmtId="0" fontId="17" fillId="17" borderId="0" xfId="0" applyFont="1" applyFill="1" applyAlignment="1" applyProtection="1"/>
    <xf numFmtId="11" fontId="17" fillId="17" borderId="0" xfId="0" applyNumberFormat="1" applyFont="1" applyFill="1" applyAlignment="1" applyProtection="1"/>
    <xf numFmtId="1" fontId="17" fillId="17" borderId="0" xfId="0" applyNumberFormat="1" applyFont="1" applyFill="1" applyAlignment="1" applyProtection="1"/>
    <xf numFmtId="0" fontId="17" fillId="18" borderId="0" xfId="0" applyFont="1" applyFill="1" applyAlignment="1" applyProtection="1"/>
    <xf numFmtId="11" fontId="17" fillId="18" borderId="0" xfId="0" applyNumberFormat="1" applyFont="1" applyFill="1" applyAlignment="1" applyProtection="1"/>
    <xf numFmtId="1" fontId="17" fillId="18" borderId="0" xfId="0" applyNumberFormat="1" applyFont="1" applyFill="1" applyAlignment="1" applyProtection="1"/>
    <xf numFmtId="0" fontId="17" fillId="19" borderId="0" xfId="0" applyFont="1" applyFill="1" applyAlignment="1" applyProtection="1"/>
    <xf numFmtId="11" fontId="17" fillId="19" borderId="0" xfId="0" applyNumberFormat="1" applyFont="1" applyFill="1" applyAlignment="1" applyProtection="1"/>
    <xf numFmtId="1" fontId="17" fillId="19" borderId="0" xfId="0" applyNumberFormat="1" applyFont="1" applyFill="1" applyAlignment="1" applyProtection="1"/>
    <xf numFmtId="11" fontId="17" fillId="0" borderId="0" xfId="0" applyNumberFormat="1" applyFont="1" applyAlignment="1" applyProtection="1"/>
    <xf numFmtId="0" fontId="17" fillId="3" borderId="0" xfId="0" applyFont="1" applyFill="1" applyAlignment="1" applyProtection="1"/>
    <xf numFmtId="11" fontId="17" fillId="3" borderId="0" xfId="0" applyNumberFormat="1" applyFont="1" applyFill="1" applyAlignment="1" applyProtection="1"/>
    <xf numFmtId="1" fontId="17" fillId="3" borderId="0" xfId="0" applyNumberFormat="1" applyFont="1" applyFill="1" applyAlignment="1" applyProtection="1"/>
    <xf numFmtId="1" fontId="17" fillId="0" borderId="0" xfId="0" applyNumberFormat="1" applyFont="1" applyAlignment="1" applyProtection="1"/>
    <xf numFmtId="0" fontId="140" fillId="0" borderId="0" xfId="0" applyFont="1" applyAlignment="1" applyProtection="1"/>
    <xf numFmtId="0" fontId="140" fillId="0" borderId="0" xfId="0" applyFont="1" applyAlignment="1" applyProtection="1">
      <alignment horizontal="left"/>
    </xf>
    <xf numFmtId="0" fontId="17" fillId="2" borderId="0" xfId="0" applyFont="1" applyFill="1" applyAlignment="1" applyProtection="1">
      <alignment wrapText="1"/>
    </xf>
    <xf numFmtId="11" fontId="17" fillId="0" borderId="0" xfId="26743" applyNumberFormat="1" applyFont="1" applyAlignment="1" applyProtection="1"/>
    <xf numFmtId="9" fontId="17" fillId="0" borderId="0" xfId="26743" applyFont="1" applyAlignment="1" applyProtection="1"/>
    <xf numFmtId="2" fontId="17" fillId="3" borderId="0" xfId="0" applyNumberFormat="1" applyFont="1" applyFill="1" applyAlignment="1" applyProtection="1"/>
    <xf numFmtId="0" fontId="141" fillId="0" borderId="0" xfId="0" applyFont="1">
      <alignment vertical="top"/>
      <protection locked="0"/>
    </xf>
    <xf numFmtId="0" fontId="141" fillId="0" borderId="0" xfId="0" applyFont="1" applyAlignment="1" applyProtection="1"/>
    <xf numFmtId="0" fontId="143" fillId="0" borderId="0" xfId="0" applyFont="1" applyAlignment="1" applyProtection="1"/>
    <xf numFmtId="0" fontId="141" fillId="22" borderId="0" xfId="0" applyFont="1" applyFill="1" applyAlignment="1" applyProtection="1"/>
    <xf numFmtId="0" fontId="145" fillId="0" borderId="0" xfId="0" applyFont="1" applyAlignment="1" applyProtection="1"/>
    <xf numFmtId="167" fontId="17" fillId="2" borderId="0" xfId="0" applyNumberFormat="1" applyFont="1" applyFill="1" applyAlignment="1" applyProtection="1"/>
    <xf numFmtId="167" fontId="17" fillId="8" borderId="0" xfId="0" applyNumberFormat="1" applyFont="1" applyFill="1" applyAlignment="1" applyProtection="1"/>
    <xf numFmtId="167" fontId="17" fillId="20" borderId="0" xfId="0" applyNumberFormat="1" applyFont="1" applyFill="1" applyAlignment="1" applyProtection="1"/>
    <xf numFmtId="167" fontId="17" fillId="21" borderId="0" xfId="0" applyNumberFormat="1" applyFont="1" applyFill="1" applyAlignment="1" applyProtection="1"/>
    <xf numFmtId="167" fontId="17" fillId="14" borderId="0" xfId="0" applyNumberFormat="1" applyFont="1" applyFill="1" applyAlignment="1" applyProtection="1"/>
    <xf numFmtId="167" fontId="17" fillId="17" borderId="0" xfId="0" applyNumberFormat="1" applyFont="1" applyFill="1" applyAlignment="1" applyProtection="1"/>
    <xf numFmtId="167" fontId="17" fillId="18" borderId="0" xfId="0" applyNumberFormat="1" applyFont="1" applyFill="1" applyAlignment="1" applyProtection="1"/>
    <xf numFmtId="167" fontId="17" fillId="19" borderId="0" xfId="0" applyNumberFormat="1" applyFont="1" applyFill="1" applyAlignment="1" applyProtection="1"/>
    <xf numFmtId="173" fontId="17" fillId="2" borderId="0" xfId="0" applyNumberFormat="1" applyFont="1" applyFill="1" applyAlignment="1" applyProtection="1"/>
    <xf numFmtId="173" fontId="17" fillId="8" borderId="0" xfId="0" applyNumberFormat="1" applyFont="1" applyFill="1" applyAlignment="1" applyProtection="1"/>
    <xf numFmtId="173" fontId="17" fillId="20" borderId="0" xfId="0" applyNumberFormat="1" applyFont="1" applyFill="1" applyAlignment="1" applyProtection="1"/>
    <xf numFmtId="173" fontId="17" fillId="21" borderId="0" xfId="0" applyNumberFormat="1" applyFont="1" applyFill="1" applyAlignment="1" applyProtection="1"/>
    <xf numFmtId="173" fontId="17" fillId="14" borderId="0" xfId="0" applyNumberFormat="1" applyFont="1" applyFill="1" applyAlignment="1" applyProtection="1"/>
    <xf numFmtId="173" fontId="17" fillId="17" borderId="0" xfId="0" applyNumberFormat="1" applyFont="1" applyFill="1" applyAlignment="1" applyProtection="1"/>
    <xf numFmtId="173" fontId="17" fillId="18" borderId="0" xfId="0" applyNumberFormat="1" applyFont="1" applyFill="1" applyAlignment="1" applyProtection="1"/>
    <xf numFmtId="173" fontId="17" fillId="19" borderId="0" xfId="0" applyNumberFormat="1" applyFont="1" applyFill="1" applyAlignment="1" applyProtection="1"/>
    <xf numFmtId="0" fontId="5" fillId="2" borderId="0" xfId="0" applyFont="1" applyFill="1" applyAlignment="1" applyProtection="1">
      <alignment horizontal="center"/>
    </xf>
    <xf numFmtId="0" fontId="5" fillId="0" borderId="0" xfId="0" applyFont="1">
      <alignment vertical="top"/>
      <protection locked="0"/>
    </xf>
    <xf numFmtId="0" fontId="5" fillId="0" borderId="0" xfId="0" applyFont="1" applyAlignment="1" applyProtection="1"/>
    <xf numFmtId="0" fontId="5" fillId="2" borderId="0" xfId="0" applyFont="1" applyFill="1">
      <alignment vertical="top"/>
      <protection locked="0"/>
    </xf>
    <xf numFmtId="165" fontId="5" fillId="0" borderId="0" xfId="0" applyNumberFormat="1" applyFont="1" applyAlignment="1" applyProtection="1">
      <alignment horizontal="center"/>
    </xf>
    <xf numFmtId="173" fontId="5" fillId="0" borderId="0" xfId="0" applyNumberFormat="1" applyFont="1" applyAlignment="1" applyProtection="1"/>
    <xf numFmtId="169" fontId="5" fillId="0" borderId="0" xfId="0" applyNumberFormat="1" applyFont="1" applyAlignment="1" applyProtection="1"/>
    <xf numFmtId="0" fontId="5" fillId="2" borderId="0" xfId="0" applyFont="1" applyFill="1" applyAlignment="1" applyProtection="1"/>
    <xf numFmtId="0" fontId="5" fillId="14" borderId="0" xfId="0" applyFont="1" applyFill="1" applyAlignment="1" applyProtection="1"/>
    <xf numFmtId="0" fontId="5" fillId="8" borderId="0" xfId="0" applyFont="1" applyFill="1" applyAlignment="1" applyProtection="1"/>
    <xf numFmtId="0" fontId="5" fillId="0" borderId="0" xfId="4343" applyFont="1"/>
    <xf numFmtId="0" fontId="5" fillId="5" borderId="0" xfId="0" applyFont="1" applyFill="1" applyAlignment="1" applyProtection="1"/>
    <xf numFmtId="0" fontId="5" fillId="12" borderId="0" xfId="0" applyFont="1" applyFill="1" applyAlignment="1" applyProtection="1"/>
    <xf numFmtId="0" fontId="5" fillId="9" borderId="0" xfId="0" applyFont="1" applyFill="1" applyAlignment="1" applyProtection="1"/>
    <xf numFmtId="0" fontId="5" fillId="11" borderId="0" xfId="0" applyFont="1" applyFill="1" applyAlignment="1" applyProtection="1"/>
    <xf numFmtId="0" fontId="5" fillId="4" borderId="0" xfId="0" applyFont="1" applyFill="1" applyAlignment="1" applyProtection="1"/>
    <xf numFmtId="0" fontId="5" fillId="2" borderId="0" xfId="0" applyFont="1" applyFill="1" applyAlignment="1" applyProtection="1">
      <alignment horizontal="right"/>
    </xf>
    <xf numFmtId="0" fontId="5" fillId="12" borderId="0" xfId="0" applyFont="1" applyFill="1" applyAlignment="1" applyProtection="1">
      <alignment horizontal="center"/>
    </xf>
    <xf numFmtId="0" fontId="5" fillId="13" borderId="0" xfId="0" applyFont="1" applyFill="1" applyAlignment="1" applyProtection="1"/>
    <xf numFmtId="0" fontId="146" fillId="4" borderId="0" xfId="0" applyFont="1" applyFill="1" applyAlignment="1" applyProtection="1">
      <alignment vertical="center"/>
    </xf>
    <xf numFmtId="0" fontId="147" fillId="4" borderId="0" xfId="0" applyFont="1" applyFill="1" applyAlignment="1">
      <alignment vertical="center"/>
      <protection locked="0"/>
    </xf>
    <xf numFmtId="0" fontId="142" fillId="0" borderId="0" xfId="0" applyFont="1" applyAlignment="1" applyProtection="1"/>
    <xf numFmtId="0" fontId="148" fillId="0" borderId="0" xfId="0" applyFont="1" applyAlignment="1" applyProtection="1"/>
    <xf numFmtId="0" fontId="149" fillId="0" borderId="7" xfId="0" applyFont="1" applyBorder="1" applyAlignment="1" applyProtection="1">
      <alignment horizontal="center"/>
    </xf>
    <xf numFmtId="0" fontId="149" fillId="0" borderId="15" xfId="0" applyFont="1" applyBorder="1" applyAlignment="1" applyProtection="1">
      <alignment horizontal="center"/>
    </xf>
    <xf numFmtId="0" fontId="149" fillId="0" borderId="11" xfId="0" applyFont="1" applyBorder="1" applyAlignment="1" applyProtection="1">
      <alignment horizontal="center"/>
    </xf>
    <xf numFmtId="176" fontId="141" fillId="0" borderId="0" xfId="0" applyNumberFormat="1" applyFont="1">
      <alignment vertical="top"/>
      <protection locked="0"/>
    </xf>
    <xf numFmtId="164" fontId="141" fillId="0" borderId="0" xfId="0" applyNumberFormat="1" applyFont="1">
      <alignment vertical="top"/>
      <protection locked="0"/>
    </xf>
    <xf numFmtId="0" fontId="141" fillId="10" borderId="0" xfId="0" applyFont="1" applyFill="1">
      <alignment vertical="top"/>
      <protection locked="0"/>
    </xf>
    <xf numFmtId="164" fontId="141" fillId="10" borderId="0" xfId="0" applyNumberFormat="1" applyFont="1" applyFill="1">
      <alignment vertical="top"/>
      <protection locked="0"/>
    </xf>
    <xf numFmtId="0" fontId="144" fillId="0" borderId="1" xfId="0" applyFont="1" applyBorder="1" applyAlignment="1" applyProtection="1">
      <alignment horizontal="center"/>
    </xf>
    <xf numFmtId="0" fontId="144" fillId="0" borderId="13" xfId="0" applyFont="1" applyBorder="1" applyAlignment="1" applyProtection="1">
      <alignment horizontal="center"/>
    </xf>
    <xf numFmtId="0" fontId="144" fillId="0" borderId="2" xfId="0" applyFont="1" applyBorder="1" applyAlignment="1" applyProtection="1">
      <alignment horizontal="center"/>
    </xf>
    <xf numFmtId="0" fontId="141" fillId="0" borderId="14" xfId="0" applyFont="1" applyBorder="1" applyAlignment="1">
      <alignment horizontal="center" vertical="top"/>
      <protection locked="0"/>
    </xf>
    <xf numFmtId="0" fontId="141" fillId="0" borderId="0" xfId="0" applyFont="1" applyAlignment="1">
      <alignment horizontal="center" vertical="top"/>
      <protection locked="0"/>
    </xf>
    <xf numFmtId="2" fontId="141" fillId="0" borderId="0" xfId="0" applyNumberFormat="1" applyFont="1" applyAlignment="1">
      <alignment horizontal="center" vertical="top"/>
      <protection locked="0"/>
    </xf>
    <xf numFmtId="3" fontId="141" fillId="0" borderId="9" xfId="0" applyNumberFormat="1" applyFont="1" applyBorder="1" applyAlignment="1">
      <alignment horizontal="center" vertical="top"/>
      <protection locked="0"/>
    </xf>
    <xf numFmtId="0" fontId="141" fillId="0" borderId="0" xfId="0" applyFont="1" applyAlignment="1" applyProtection="1">
      <alignment horizontal="center"/>
    </xf>
    <xf numFmtId="2" fontId="141" fillId="0" borderId="0" xfId="0" applyNumberFormat="1" applyFont="1" applyAlignment="1" applyProtection="1">
      <alignment horizontal="center"/>
    </xf>
    <xf numFmtId="0" fontId="141" fillId="0" borderId="9" xfId="0" applyFont="1" applyBorder="1" applyAlignment="1" applyProtection="1">
      <alignment horizontal="center"/>
    </xf>
    <xf numFmtId="0" fontId="141" fillId="0" borderId="6" xfId="0" applyFont="1" applyBorder="1" applyAlignment="1" applyProtection="1">
      <alignment horizontal="center"/>
    </xf>
    <xf numFmtId="2" fontId="141" fillId="0" borderId="6" xfId="0" applyNumberFormat="1" applyFont="1" applyBorder="1" applyAlignment="1" applyProtection="1">
      <alignment horizontal="center"/>
    </xf>
    <xf numFmtId="0" fontId="141" fillId="0" borderId="4" xfId="0" applyFont="1" applyBorder="1" applyAlignment="1" applyProtection="1">
      <alignment horizontal="center"/>
    </xf>
    <xf numFmtId="3" fontId="141" fillId="0" borderId="0" xfId="0" applyNumberFormat="1" applyFont="1">
      <alignment vertical="top"/>
      <protection locked="0"/>
    </xf>
    <xf numFmtId="0" fontId="19" fillId="4" borderId="0" xfId="0" applyFont="1" applyFill="1" applyAlignment="1">
      <alignment vertical="center"/>
      <protection locked="0"/>
    </xf>
    <xf numFmtId="0" fontId="145" fillId="0" borderId="0" xfId="0" applyFont="1" applyAlignment="1" applyProtection="1">
      <alignment wrapText="1"/>
    </xf>
    <xf numFmtId="166" fontId="145" fillId="0" borderId="0" xfId="0" applyNumberFormat="1" applyFont="1" applyAlignment="1" applyProtection="1"/>
    <xf numFmtId="166" fontId="141" fillId="0" borderId="0" xfId="0" applyNumberFormat="1" applyFont="1" applyAlignment="1" applyProtection="1"/>
    <xf numFmtId="0" fontId="140" fillId="0" borderId="17" xfId="0" applyFont="1" applyBorder="1" applyAlignment="1" applyProtection="1">
      <alignment horizontal="center" vertical="top"/>
    </xf>
    <xf numFmtId="0" fontId="140" fillId="0" borderId="56" xfId="0" applyFont="1" applyBorder="1" applyAlignment="1" applyProtection="1">
      <alignment horizontal="center" vertical="top"/>
    </xf>
    <xf numFmtId="0" fontId="140" fillId="0" borderId="0" xfId="0" applyFont="1" applyAlignment="1" applyProtection="1">
      <alignment horizontal="left" vertical="top"/>
    </xf>
    <xf numFmtId="0" fontId="140" fillId="0" borderId="0" xfId="0" applyFont="1" applyAlignment="1" applyProtection="1">
      <alignment horizontal="center" vertical="top"/>
    </xf>
    <xf numFmtId="0" fontId="141" fillId="2" borderId="0" xfId="0" applyFont="1" applyFill="1">
      <alignment vertical="top"/>
      <protection locked="0"/>
    </xf>
    <xf numFmtId="176" fontId="141" fillId="2" borderId="0" xfId="0" applyNumberFormat="1" applyFont="1" applyFill="1">
      <alignment vertical="top"/>
      <protection locked="0"/>
    </xf>
    <xf numFmtId="0" fontId="141" fillId="6" borderId="0" xfId="0" applyFont="1" applyFill="1" applyAlignment="1" applyProtection="1"/>
    <xf numFmtId="0" fontId="143" fillId="0" borderId="5" xfId="0" applyFont="1" applyBorder="1" applyAlignment="1" applyProtection="1">
      <alignment horizontal="center"/>
    </xf>
    <xf numFmtId="0" fontId="141" fillId="0" borderId="15" xfId="0" applyFont="1" applyBorder="1" applyAlignment="1" applyProtection="1">
      <alignment horizontal="center"/>
    </xf>
    <xf numFmtId="0" fontId="141" fillId="0" borderId="5" xfId="0" applyFont="1" applyBorder="1" applyAlignment="1" applyProtection="1">
      <alignment horizontal="center"/>
    </xf>
    <xf numFmtId="181" fontId="141" fillId="0" borderId="0" xfId="0" applyNumberFormat="1" applyFont="1">
      <alignment vertical="top"/>
      <protection locked="0"/>
    </xf>
    <xf numFmtId="165" fontId="141" fillId="0" borderId="0" xfId="0" applyNumberFormat="1" applyFont="1">
      <alignment vertical="top"/>
      <protection locked="0"/>
    </xf>
    <xf numFmtId="0" fontId="145" fillId="0" borderId="16" xfId="0" applyFont="1" applyBorder="1" applyAlignment="1" applyProtection="1">
      <alignment horizontal="center" vertical="top"/>
    </xf>
    <xf numFmtId="0" fontId="150" fillId="7" borderId="0" xfId="0" applyFont="1" applyFill="1" applyAlignment="1" applyProtection="1">
      <alignment vertical="center"/>
    </xf>
    <xf numFmtId="0" fontId="5" fillId="100" borderId="0" xfId="0" applyFont="1" applyFill="1" applyAlignment="1" applyProtection="1"/>
    <xf numFmtId="0" fontId="24" fillId="2" borderId="0" xfId="0" applyFont="1" applyFill="1" applyAlignment="1" applyProtection="1"/>
    <xf numFmtId="0" fontId="151" fillId="4" borderId="0" xfId="0" applyFont="1" applyFill="1" applyAlignment="1">
      <alignment vertical="center"/>
      <protection locked="0"/>
    </xf>
    <xf numFmtId="0" fontId="152" fillId="4" borderId="0" xfId="0" applyFont="1" applyFill="1" applyAlignment="1" applyProtection="1">
      <alignment vertical="center"/>
    </xf>
    <xf numFmtId="0" fontId="153" fillId="0" borderId="0" xfId="0" applyFont="1" applyAlignment="1" applyProtection="1"/>
    <xf numFmtId="9" fontId="141" fillId="0" borderId="0" xfId="0" applyNumberFormat="1" applyFont="1" applyAlignment="1" applyProtection="1"/>
    <xf numFmtId="165" fontId="141" fillId="0" borderId="0" xfId="0" applyNumberFormat="1" applyFont="1" applyAlignment="1" applyProtection="1"/>
    <xf numFmtId="0" fontId="154" fillId="0" borderId="0" xfId="0" applyFont="1" applyAlignment="1" applyProtection="1"/>
    <xf numFmtId="165" fontId="25" fillId="0" borderId="0" xfId="0" applyNumberFormat="1" applyFont="1" applyAlignment="1" applyProtection="1"/>
    <xf numFmtId="169" fontId="25" fillId="0" borderId="0" xfId="0" applyNumberFormat="1" applyFont="1" applyAlignment="1" applyProtection="1"/>
    <xf numFmtId="0" fontId="5" fillId="0" borderId="0" xfId="0" applyFont="1" applyAlignment="1" applyProtection="1">
      <alignment horizontal="center"/>
    </xf>
    <xf numFmtId="167" fontId="5" fillId="0" borderId="0" xfId="0" applyNumberFormat="1" applyFont="1" applyAlignment="1" applyProtection="1"/>
    <xf numFmtId="0" fontId="5" fillId="0" borderId="0" xfId="43" applyFont="1"/>
    <xf numFmtId="9" fontId="5" fillId="0" borderId="0" xfId="0" applyNumberFormat="1" applyFont="1" applyAlignment="1" applyProtection="1"/>
    <xf numFmtId="2" fontId="5" fillId="0" borderId="0" xfId="0" applyNumberFormat="1" applyFont="1" applyAlignment="1" applyProtection="1"/>
    <xf numFmtId="0" fontId="147" fillId="4" borderId="0" xfId="0" applyFont="1" applyFill="1" applyAlignment="1">
      <alignment horizontal="center" vertical="center"/>
      <protection locked="0"/>
    </xf>
    <xf numFmtId="0" fontId="145" fillId="0" borderId="0" xfId="0" applyFont="1">
      <alignment vertical="top"/>
      <protection locked="0"/>
    </xf>
    <xf numFmtId="0" fontId="145" fillId="0" borderId="0" xfId="0" applyFont="1" applyAlignment="1">
      <alignment vertical="top" wrapText="1"/>
      <protection locked="0"/>
    </xf>
    <xf numFmtId="0" fontId="155" fillId="0" borderId="0" xfId="0" applyFont="1" applyAlignment="1" applyProtection="1">
      <alignment horizontal="center" wrapText="1"/>
    </xf>
    <xf numFmtId="0" fontId="155" fillId="0" borderId="0" xfId="0" applyFont="1" applyAlignment="1" applyProtection="1">
      <alignment wrapText="1"/>
    </xf>
    <xf numFmtId="0" fontId="143" fillId="0" borderId="0" xfId="0" applyFont="1" applyAlignment="1" applyProtection="1">
      <alignment horizontal="center" wrapText="1"/>
    </xf>
    <xf numFmtId="0" fontId="155" fillId="0" borderId="7" xfId="0" applyFont="1" applyBorder="1" applyAlignment="1" applyProtection="1">
      <alignment wrapText="1"/>
    </xf>
    <xf numFmtId="0" fontId="155" fillId="0" borderId="11" xfId="0" applyFont="1" applyBorder="1" applyAlignment="1" applyProtection="1">
      <alignment wrapText="1"/>
    </xf>
    <xf numFmtId="165" fontId="141" fillId="0" borderId="0" xfId="0" applyNumberFormat="1" applyFont="1" applyAlignment="1" applyProtection="1">
      <alignment horizontal="center"/>
    </xf>
    <xf numFmtId="0" fontId="155" fillId="0" borderId="1" xfId="0" applyFont="1" applyBorder="1" applyAlignment="1" applyProtection="1"/>
    <xf numFmtId="0" fontId="156" fillId="0" borderId="2" xfId="0" applyFont="1" applyBorder="1" applyAlignment="1" applyProtection="1">
      <alignment wrapText="1"/>
    </xf>
    <xf numFmtId="0" fontId="155" fillId="0" borderId="14" xfId="0" applyFont="1" applyBorder="1" applyAlignment="1" applyProtection="1"/>
    <xf numFmtId="0" fontId="155" fillId="0" borderId="9" xfId="0" applyFont="1" applyBorder="1" applyAlignment="1" applyProtection="1"/>
    <xf numFmtId="0" fontId="155" fillId="0" borderId="3" xfId="0" applyFont="1" applyBorder="1" applyAlignment="1" applyProtection="1"/>
    <xf numFmtId="0" fontId="155" fillId="0" borderId="4" xfId="0" applyFont="1" applyBorder="1" applyAlignment="1" applyProtection="1"/>
    <xf numFmtId="0" fontId="145" fillId="0" borderId="0" xfId="0" applyFont="1" applyAlignment="1" applyProtection="1">
      <alignment horizontal="center"/>
    </xf>
    <xf numFmtId="173" fontId="141" fillId="0" borderId="0" xfId="0" applyNumberFormat="1" applyFont="1" applyAlignment="1" applyProtection="1">
      <alignment horizontal="center"/>
    </xf>
    <xf numFmtId="173" fontId="141" fillId="0" borderId="0" xfId="0" applyNumberFormat="1" applyFont="1" applyAlignment="1" applyProtection="1"/>
    <xf numFmtId="0" fontId="141" fillId="5" borderId="0" xfId="0" applyFont="1" applyFill="1" applyAlignment="1" applyProtection="1"/>
    <xf numFmtId="3" fontId="141" fillId="2" borderId="0" xfId="0" applyNumberFormat="1" applyFont="1" applyFill="1" applyAlignment="1" applyProtection="1"/>
    <xf numFmtId="0" fontId="141" fillId="5" borderId="0" xfId="0" applyFont="1" applyFill="1" applyAlignment="1" applyProtection="1">
      <alignment horizontal="center"/>
    </xf>
    <xf numFmtId="166" fontId="141" fillId="0" borderId="0" xfId="0" applyNumberFormat="1" applyFont="1" applyAlignment="1" applyProtection="1">
      <alignment horizontal="right"/>
    </xf>
    <xf numFmtId="166" fontId="141" fillId="6" borderId="0" xfId="0" applyNumberFormat="1" applyFont="1" applyFill="1" applyAlignment="1" applyProtection="1"/>
    <xf numFmtId="3" fontId="141" fillId="0" borderId="0" xfId="0" applyNumberFormat="1" applyFont="1" applyAlignment="1" applyProtection="1"/>
    <xf numFmtId="168" fontId="141" fillId="3" borderId="0" xfId="0" applyNumberFormat="1" applyFont="1" applyFill="1" applyAlignment="1" applyProtection="1"/>
    <xf numFmtId="168" fontId="141" fillId="0" borderId="0" xfId="0" applyNumberFormat="1" applyFont="1" applyAlignment="1" applyProtection="1"/>
    <xf numFmtId="1" fontId="141" fillId="0" borderId="0" xfId="0" applyNumberFormat="1" applyFont="1" applyAlignment="1" applyProtection="1"/>
    <xf numFmtId="0" fontId="157" fillId="0" borderId="0" xfId="0" applyFont="1" applyAlignment="1" applyProtection="1">
      <alignment wrapText="1"/>
    </xf>
    <xf numFmtId="0" fontId="157" fillId="0" borderId="0" xfId="0" applyFont="1" applyAlignment="1" applyProtection="1"/>
    <xf numFmtId="43" fontId="141" fillId="0" borderId="0" xfId="0" applyNumberFormat="1" applyFont="1" applyAlignment="1" applyProtection="1"/>
    <xf numFmtId="171" fontId="141" fillId="0" borderId="0" xfId="0" applyNumberFormat="1" applyFont="1" applyAlignment="1" applyProtection="1">
      <alignment horizontal="center"/>
    </xf>
    <xf numFmtId="170" fontId="141" fillId="0" borderId="0" xfId="0" applyNumberFormat="1" applyFont="1" applyAlignment="1" applyProtection="1"/>
    <xf numFmtId="174" fontId="141" fillId="0" borderId="0" xfId="0" applyNumberFormat="1" applyFont="1" applyAlignment="1" applyProtection="1"/>
    <xf numFmtId="171" fontId="145" fillId="0" borderId="0" xfId="0" applyNumberFormat="1" applyFont="1" applyAlignment="1" applyProtection="1"/>
    <xf numFmtId="43" fontId="145" fillId="0" borderId="0" xfId="0" applyNumberFormat="1" applyFont="1" applyAlignment="1" applyProtection="1"/>
    <xf numFmtId="170" fontId="145" fillId="0" borderId="0" xfId="0" applyNumberFormat="1" applyFont="1" applyAlignment="1" applyProtection="1"/>
    <xf numFmtId="165" fontId="145" fillId="0" borderId="0" xfId="0" applyNumberFormat="1" applyFont="1" applyAlignment="1" applyProtection="1"/>
    <xf numFmtId="0" fontId="143" fillId="0" borderId="0" xfId="0" applyFont="1" applyAlignment="1" applyProtection="1">
      <alignment wrapText="1"/>
    </xf>
    <xf numFmtId="10" fontId="141" fillId="0" borderId="0" xfId="0" applyNumberFormat="1" applyFont="1" applyAlignment="1" applyProtection="1"/>
    <xf numFmtId="169" fontId="141" fillId="0" borderId="0" xfId="0" applyNumberFormat="1" applyFont="1" applyAlignment="1" applyProtection="1"/>
    <xf numFmtId="171" fontId="141" fillId="0" borderId="0" xfId="0" applyNumberFormat="1" applyFont="1" applyAlignment="1" applyProtection="1"/>
    <xf numFmtId="9" fontId="155" fillId="0" borderId="0" xfId="0" applyNumberFormat="1" applyFont="1" applyAlignment="1" applyProtection="1"/>
    <xf numFmtId="165" fontId="155" fillId="0" borderId="0" xfId="0" applyNumberFormat="1" applyFont="1" applyAlignment="1" applyProtection="1"/>
    <xf numFmtId="169" fontId="155" fillId="0" borderId="0" xfId="0" applyNumberFormat="1" applyFont="1" applyAlignment="1" applyProtection="1"/>
    <xf numFmtId="0" fontId="146" fillId="22" borderId="0" xfId="0" applyFont="1" applyFill="1" applyAlignment="1" applyProtection="1">
      <alignment vertical="center"/>
    </xf>
    <xf numFmtId="0" fontId="141" fillId="0" borderId="0" xfId="0" applyFont="1" applyAlignment="1" applyProtection="1">
      <alignment wrapText="1"/>
    </xf>
    <xf numFmtId="0" fontId="141" fillId="22" borderId="0" xfId="0" applyFont="1" applyFill="1" applyAlignment="1" applyProtection="1">
      <alignment wrapText="1"/>
    </xf>
    <xf numFmtId="0" fontId="145" fillId="22" borderId="0" xfId="0" applyFont="1" applyFill="1" applyAlignment="1">
      <alignment vertical="top" wrapText="1"/>
      <protection locked="0"/>
    </xf>
    <xf numFmtId="178" fontId="141" fillId="6" borderId="0" xfId="0" applyNumberFormat="1" applyFont="1" applyFill="1" applyAlignment="1" applyProtection="1"/>
    <xf numFmtId="2" fontId="141" fillId="6" borderId="0" xfId="0" applyNumberFormat="1" applyFont="1" applyFill="1" applyAlignment="1" applyProtection="1"/>
    <xf numFmtId="178" fontId="141" fillId="22" borderId="0" xfId="0" applyNumberFormat="1" applyFont="1" applyFill="1" applyAlignment="1" applyProtection="1">
      <alignment wrapText="1"/>
    </xf>
    <xf numFmtId="178" fontId="141" fillId="22" borderId="0" xfId="0" applyNumberFormat="1" applyFont="1" applyFill="1" applyAlignment="1" applyProtection="1"/>
    <xf numFmtId="175" fontId="141" fillId="0" borderId="0" xfId="0" applyNumberFormat="1" applyFont="1" applyAlignment="1" applyProtection="1"/>
    <xf numFmtId="11" fontId="141" fillId="0" borderId="0" xfId="0" applyNumberFormat="1" applyFont="1">
      <alignment vertical="top"/>
      <protection locked="0"/>
    </xf>
    <xf numFmtId="11" fontId="141" fillId="0" borderId="0" xfId="0" applyNumberFormat="1" applyFont="1" applyAlignment="1" applyProtection="1"/>
    <xf numFmtId="0" fontId="145" fillId="22" borderId="0" xfId="0" applyFont="1" applyFill="1">
      <alignment vertical="top"/>
      <protection locked="0"/>
    </xf>
    <xf numFmtId="166" fontId="141" fillId="22" borderId="0" xfId="0" applyNumberFormat="1" applyFont="1" applyFill="1" applyAlignment="1" applyProtection="1"/>
    <xf numFmtId="165" fontId="145" fillId="22" borderId="0" xfId="0" applyNumberFormat="1" applyFont="1" applyFill="1" applyAlignment="1" applyProtection="1"/>
    <xf numFmtId="11" fontId="141" fillId="22" borderId="0" xfId="0" applyNumberFormat="1" applyFont="1" applyFill="1" applyAlignment="1" applyProtection="1">
      <alignment wrapText="1"/>
    </xf>
    <xf numFmtId="169" fontId="145" fillId="22" borderId="0" xfId="0" applyNumberFormat="1" applyFont="1" applyFill="1" applyAlignment="1" applyProtection="1"/>
    <xf numFmtId="174" fontId="145" fillId="22" borderId="0" xfId="0" applyNumberFormat="1" applyFont="1" applyFill="1" applyAlignment="1" applyProtection="1"/>
    <xf numFmtId="177" fontId="141" fillId="22" borderId="0" xfId="0" applyNumberFormat="1" applyFont="1" applyFill="1" applyAlignment="1" applyProtection="1"/>
    <xf numFmtId="2" fontId="141" fillId="22" borderId="0" xfId="0" applyNumberFormat="1" applyFont="1" applyFill="1" applyAlignment="1" applyProtection="1"/>
    <xf numFmtId="172" fontId="141" fillId="0" borderId="0" xfId="0" applyNumberFormat="1" applyFont="1" applyAlignment="1" applyProtection="1"/>
    <xf numFmtId="178" fontId="141" fillId="0" borderId="0" xfId="0" applyNumberFormat="1" applyFont="1" applyAlignment="1" applyProtection="1"/>
    <xf numFmtId="11" fontId="141" fillId="22" borderId="0" xfId="0" applyNumberFormat="1" applyFont="1" applyFill="1" applyAlignment="1" applyProtection="1"/>
    <xf numFmtId="0" fontId="145" fillId="22" borderId="0" xfId="0" applyFont="1" applyFill="1" applyAlignment="1" applyProtection="1">
      <alignment wrapText="1"/>
    </xf>
    <xf numFmtId="167" fontId="5" fillId="0" borderId="0" xfId="0" applyNumberFormat="1" applyFont="1" applyAlignment="1" applyProtection="1">
      <alignment horizontal="center"/>
    </xf>
    <xf numFmtId="179" fontId="145" fillId="0" borderId="0" xfId="0" applyNumberFormat="1" applyFont="1" applyAlignment="1" applyProtection="1"/>
    <xf numFmtId="1" fontId="141" fillId="22" borderId="0" xfId="0" applyNumberFormat="1" applyFont="1" applyFill="1" applyAlignment="1" applyProtection="1"/>
    <xf numFmtId="180" fontId="141" fillId="0" borderId="0" xfId="0" applyNumberFormat="1" applyFont="1" applyAlignment="1" applyProtection="1"/>
    <xf numFmtId="0" fontId="145" fillId="19" borderId="13" xfId="0" applyFont="1" applyFill="1" applyBorder="1" applyAlignment="1" applyProtection="1">
      <alignment horizontal="center" vertical="center"/>
    </xf>
    <xf numFmtId="0" fontId="145" fillId="19" borderId="13" xfId="0" applyFont="1" applyFill="1" applyBorder="1" applyAlignment="1" applyProtection="1">
      <alignment horizontal="center" vertical="center" wrapText="1"/>
    </xf>
    <xf numFmtId="0" fontId="145" fillId="19" borderId="2" xfId="0" applyFont="1" applyFill="1" applyBorder="1" applyAlignment="1" applyProtection="1">
      <alignment horizontal="center" vertical="center" wrapText="1"/>
    </xf>
    <xf numFmtId="0" fontId="145" fillId="23" borderId="13" xfId="0" applyFont="1" applyFill="1" applyBorder="1" applyAlignment="1" applyProtection="1">
      <alignment horizontal="center" vertical="center" wrapText="1"/>
    </xf>
    <xf numFmtId="0" fontId="145" fillId="3" borderId="1" xfId="0" applyFont="1" applyFill="1" applyBorder="1" applyAlignment="1" applyProtection="1">
      <alignment horizontal="center" vertical="center" wrapText="1"/>
    </xf>
    <xf numFmtId="0" fontId="145" fillId="3" borderId="13" xfId="0" applyFont="1" applyFill="1" applyBorder="1" applyAlignment="1" applyProtection="1">
      <alignment horizontal="center" vertical="center" wrapText="1"/>
    </xf>
    <xf numFmtId="0" fontId="145" fillId="9" borderId="1" xfId="0" applyFont="1" applyFill="1" applyBorder="1" applyAlignment="1" applyProtection="1">
      <alignment horizontal="center" vertical="center" wrapText="1"/>
    </xf>
    <xf numFmtId="0" fontId="145" fillId="9" borderId="13" xfId="0" applyFont="1" applyFill="1" applyBorder="1" applyAlignment="1" applyProtection="1">
      <alignment horizontal="center" vertical="center" wrapText="1"/>
    </xf>
    <xf numFmtId="0" fontId="145" fillId="9" borderId="2" xfId="0" applyFont="1" applyFill="1" applyBorder="1" applyAlignment="1" applyProtection="1">
      <alignment horizontal="center" vertical="center" wrapText="1"/>
    </xf>
    <xf numFmtId="0" fontId="143" fillId="19" borderId="6" xfId="0" applyFont="1" applyFill="1" applyBorder="1" applyAlignment="1" applyProtection="1">
      <alignment horizontal="center"/>
    </xf>
    <xf numFmtId="0" fontId="143" fillId="19" borderId="4" xfId="0" applyFont="1" applyFill="1" applyBorder="1" applyAlignment="1" applyProtection="1">
      <alignment horizontal="center"/>
    </xf>
    <xf numFmtId="0" fontId="143" fillId="23" borderId="6" xfId="0" applyFont="1" applyFill="1" applyBorder="1" applyAlignment="1" applyProtection="1">
      <alignment horizontal="center"/>
    </xf>
    <xf numFmtId="0" fontId="143" fillId="3" borderId="3" xfId="0" applyFont="1" applyFill="1" applyBorder="1" applyAlignment="1" applyProtection="1">
      <alignment horizontal="center"/>
    </xf>
    <xf numFmtId="0" fontId="143" fillId="3" borderId="6" xfId="0" applyFont="1" applyFill="1" applyBorder="1" applyAlignment="1" applyProtection="1">
      <alignment horizontal="center"/>
    </xf>
    <xf numFmtId="0" fontId="143" fillId="9" borderId="3" xfId="0" applyFont="1" applyFill="1" applyBorder="1" applyAlignment="1" applyProtection="1">
      <alignment horizontal="center"/>
    </xf>
    <xf numFmtId="0" fontId="143" fillId="9" borderId="6" xfId="0" applyFont="1" applyFill="1" applyBorder="1" applyAlignment="1" applyProtection="1">
      <alignment horizontal="center"/>
    </xf>
    <xf numFmtId="0" fontId="143" fillId="9" borderId="4" xfId="0" applyFont="1" applyFill="1" applyBorder="1" applyAlignment="1" applyProtection="1">
      <alignment horizontal="center"/>
    </xf>
    <xf numFmtId="0" fontId="5" fillId="22" borderId="10" xfId="0" applyFont="1" applyFill="1" applyBorder="1" applyAlignment="1" applyProtection="1">
      <alignment wrapText="1"/>
    </xf>
    <xf numFmtId="0" fontId="141" fillId="22" borderId="1" xfId="0" applyFont="1" applyFill="1" applyBorder="1" applyAlignment="1" applyProtection="1"/>
    <xf numFmtId="0" fontId="141" fillId="22" borderId="13" xfId="0" applyFont="1" applyFill="1" applyBorder="1" applyAlignment="1" applyProtection="1"/>
    <xf numFmtId="0" fontId="141" fillId="22" borderId="2" xfId="0" applyFont="1" applyFill="1" applyBorder="1" applyAlignment="1" applyProtection="1"/>
    <xf numFmtId="11" fontId="141" fillId="19" borderId="13" xfId="0" applyNumberFormat="1" applyFont="1" applyFill="1" applyBorder="1" applyAlignment="1" applyProtection="1">
      <alignment horizontal="center"/>
    </xf>
    <xf numFmtId="179" fontId="141" fillId="19" borderId="13" xfId="0" applyNumberFormat="1" applyFont="1" applyFill="1" applyBorder="1" applyAlignment="1" applyProtection="1">
      <alignment horizontal="center"/>
    </xf>
    <xf numFmtId="11" fontId="141" fillId="19" borderId="2" xfId="0" applyNumberFormat="1" applyFont="1" applyFill="1" applyBorder="1" applyAlignment="1" applyProtection="1">
      <alignment horizontal="center"/>
    </xf>
    <xf numFmtId="11" fontId="141" fillId="23" borderId="13" xfId="0" applyNumberFormat="1" applyFont="1" applyFill="1" applyBorder="1" applyAlignment="1" applyProtection="1">
      <alignment horizontal="center"/>
    </xf>
    <xf numFmtId="11" fontId="141" fillId="3" borderId="1" xfId="0" applyNumberFormat="1" applyFont="1" applyFill="1" applyBorder="1" applyAlignment="1" applyProtection="1">
      <alignment horizontal="center"/>
    </xf>
    <xf numFmtId="11" fontId="141" fillId="3" borderId="13" xfId="0" applyNumberFormat="1" applyFont="1" applyFill="1" applyBorder="1" applyAlignment="1" applyProtection="1">
      <alignment horizontal="center"/>
    </xf>
    <xf numFmtId="11" fontId="141" fillId="9" borderId="14" xfId="0" applyNumberFormat="1" applyFont="1" applyFill="1" applyBorder="1" applyAlignment="1" applyProtection="1">
      <alignment horizontal="center"/>
    </xf>
    <xf numFmtId="11" fontId="141" fillId="9" borderId="0" xfId="0" applyNumberFormat="1" applyFont="1" applyFill="1" applyAlignment="1" applyProtection="1">
      <alignment horizontal="center"/>
    </xf>
    <xf numFmtId="11" fontId="141" fillId="9" borderId="9" xfId="0" applyNumberFormat="1" applyFont="1" applyFill="1" applyBorder="1" applyAlignment="1" applyProtection="1">
      <alignment horizontal="center"/>
    </xf>
    <xf numFmtId="11" fontId="5" fillId="0" borderId="0" xfId="0" applyNumberFormat="1" applyFont="1" applyAlignment="1" applyProtection="1">
      <alignment horizontal="center"/>
    </xf>
    <xf numFmtId="0" fontId="141" fillId="22" borderId="14" xfId="0" applyFont="1" applyFill="1" applyBorder="1" applyAlignment="1" applyProtection="1"/>
    <xf numFmtId="0" fontId="141" fillId="22" borderId="9" xfId="0" applyFont="1" applyFill="1" applyBorder="1" applyAlignment="1" applyProtection="1"/>
    <xf numFmtId="11" fontId="141" fillId="19" borderId="0" xfId="0" applyNumberFormat="1" applyFont="1" applyFill="1" applyAlignment="1" applyProtection="1">
      <alignment horizontal="center"/>
    </xf>
    <xf numFmtId="179" fontId="141" fillId="19" borderId="0" xfId="0" applyNumberFormat="1" applyFont="1" applyFill="1" applyAlignment="1" applyProtection="1">
      <alignment horizontal="center"/>
    </xf>
    <xf numFmtId="11" fontId="141" fillId="19" borderId="9" xfId="0" applyNumberFormat="1" applyFont="1" applyFill="1" applyBorder="1" applyAlignment="1" applyProtection="1">
      <alignment horizontal="center"/>
    </xf>
    <xf numFmtId="11" fontId="141" fillId="23" borderId="0" xfId="0" applyNumberFormat="1" applyFont="1" applyFill="1" applyAlignment="1" applyProtection="1">
      <alignment horizontal="center"/>
    </xf>
    <xf numFmtId="11" fontId="141" fillId="3" borderId="14" xfId="0" applyNumberFormat="1" applyFont="1" applyFill="1" applyBorder="1" applyAlignment="1" applyProtection="1">
      <alignment horizontal="center"/>
    </xf>
    <xf numFmtId="11" fontId="141" fillId="3" borderId="0" xfId="0" applyNumberFormat="1" applyFont="1" applyFill="1" applyAlignment="1" applyProtection="1">
      <alignment horizontal="center"/>
    </xf>
    <xf numFmtId="0" fontId="141" fillId="22" borderId="3" xfId="0" applyFont="1" applyFill="1" applyBorder="1" applyAlignment="1" applyProtection="1"/>
    <xf numFmtId="0" fontId="141" fillId="22" borderId="6" xfId="0" applyFont="1" applyFill="1" applyBorder="1" applyAlignment="1" applyProtection="1"/>
    <xf numFmtId="0" fontId="141" fillId="22" borderId="4" xfId="0" applyFont="1" applyFill="1" applyBorder="1" applyAlignment="1" applyProtection="1"/>
    <xf numFmtId="11" fontId="141" fillId="19" borderId="6" xfId="0" applyNumberFormat="1" applyFont="1" applyFill="1" applyBorder="1" applyAlignment="1" applyProtection="1">
      <alignment horizontal="center"/>
    </xf>
    <xf numFmtId="179" fontId="141" fillId="19" borderId="6" xfId="0" applyNumberFormat="1" applyFont="1" applyFill="1" applyBorder="1" applyAlignment="1" applyProtection="1">
      <alignment horizontal="center"/>
    </xf>
    <xf numFmtId="11" fontId="141" fillId="19" borderId="4" xfId="0" applyNumberFormat="1" applyFont="1" applyFill="1" applyBorder="1" applyAlignment="1" applyProtection="1">
      <alignment horizontal="center"/>
    </xf>
    <xf numFmtId="11" fontId="141" fillId="23" borderId="6" xfId="0" applyNumberFormat="1" applyFont="1" applyFill="1" applyBorder="1" applyAlignment="1" applyProtection="1">
      <alignment horizontal="center"/>
    </xf>
    <xf numFmtId="11" fontId="141" fillId="3" borderId="3" xfId="0" applyNumberFormat="1" applyFont="1" applyFill="1" applyBorder="1" applyAlignment="1" applyProtection="1">
      <alignment horizontal="center"/>
    </xf>
    <xf numFmtId="11" fontId="141" fillId="3" borderId="6" xfId="0" applyNumberFormat="1" applyFont="1" applyFill="1" applyBorder="1" applyAlignment="1" applyProtection="1">
      <alignment horizontal="center"/>
    </xf>
    <xf numFmtId="0" fontId="5" fillId="22" borderId="8" xfId="0" applyFont="1" applyFill="1" applyBorder="1" applyAlignment="1" applyProtection="1">
      <alignment wrapText="1"/>
    </xf>
    <xf numFmtId="11" fontId="141" fillId="9" borderId="1" xfId="0" applyNumberFormat="1" applyFont="1" applyFill="1" applyBorder="1" applyAlignment="1" applyProtection="1">
      <alignment horizontal="center"/>
    </xf>
    <xf numFmtId="11" fontId="141" fillId="9" borderId="13" xfId="0" applyNumberFormat="1" applyFont="1" applyFill="1" applyBorder="1" applyAlignment="1" applyProtection="1">
      <alignment horizontal="center"/>
    </xf>
    <xf numFmtId="11" fontId="141" fillId="9" borderId="2" xfId="0" applyNumberFormat="1" applyFont="1" applyFill="1" applyBorder="1" applyAlignment="1" applyProtection="1">
      <alignment horizontal="center"/>
    </xf>
    <xf numFmtId="11" fontId="141" fillId="9" borderId="3" xfId="0" applyNumberFormat="1" applyFont="1" applyFill="1" applyBorder="1" applyAlignment="1" applyProtection="1">
      <alignment horizontal="center"/>
    </xf>
    <xf numFmtId="11" fontId="141" fillId="9" borderId="6" xfId="0" applyNumberFormat="1" applyFont="1" applyFill="1" applyBorder="1" applyAlignment="1" applyProtection="1">
      <alignment horizontal="center"/>
    </xf>
    <xf numFmtId="11" fontId="141" fillId="9" borderId="4" xfId="0" applyNumberFormat="1" applyFont="1" applyFill="1" applyBorder="1" applyAlignment="1" applyProtection="1">
      <alignment horizontal="center"/>
    </xf>
    <xf numFmtId="0" fontId="5" fillId="22" borderId="12" xfId="0" applyFont="1" applyFill="1" applyBorder="1" applyAlignment="1" applyProtection="1">
      <alignment wrapText="1"/>
    </xf>
    <xf numFmtId="0" fontId="141" fillId="22" borderId="12" xfId="0" applyFont="1" applyFill="1" applyBorder="1" applyAlignment="1" applyProtection="1"/>
    <xf numFmtId="0" fontId="144" fillId="22" borderId="7" xfId="0" applyFont="1" applyFill="1" applyBorder="1" applyAlignment="1" applyProtection="1"/>
    <xf numFmtId="0" fontId="144" fillId="22" borderId="15" xfId="0" applyFont="1" applyFill="1" applyBorder="1" applyAlignment="1" applyProtection="1"/>
    <xf numFmtId="0" fontId="144" fillId="22" borderId="11" xfId="0" applyFont="1" applyFill="1" applyBorder="1" applyAlignment="1" applyProtection="1"/>
    <xf numFmtId="11" fontId="144" fillId="19" borderId="15" xfId="0" applyNumberFormat="1" applyFont="1" applyFill="1" applyBorder="1" applyAlignment="1" applyProtection="1">
      <alignment horizontal="center"/>
    </xf>
    <xf numFmtId="9" fontId="144" fillId="19" borderId="15" xfId="0" applyNumberFormat="1" applyFont="1" applyFill="1" applyBorder="1" applyAlignment="1" applyProtection="1">
      <alignment horizontal="center"/>
    </xf>
    <xf numFmtId="183" fontId="144" fillId="19" borderId="15" xfId="0" applyNumberFormat="1" applyFont="1" applyFill="1" applyBorder="1" applyAlignment="1" applyProtection="1">
      <alignment horizontal="center"/>
    </xf>
    <xf numFmtId="0" fontId="144" fillId="19" borderId="11" xfId="0" applyFont="1" applyFill="1" applyBorder="1" applyAlignment="1" applyProtection="1">
      <alignment horizontal="center"/>
    </xf>
    <xf numFmtId="11" fontId="144" fillId="23" borderId="15" xfId="0" applyNumberFormat="1" applyFont="1" applyFill="1" applyBorder="1" applyAlignment="1" applyProtection="1">
      <alignment horizontal="center"/>
    </xf>
    <xf numFmtId="184" fontId="144" fillId="3" borderId="7" xfId="0" applyNumberFormat="1" applyFont="1" applyFill="1" applyBorder="1" applyAlignment="1" applyProtection="1">
      <alignment horizontal="center"/>
    </xf>
    <xf numFmtId="0" fontId="144" fillId="3" borderId="15" xfId="0" applyFont="1" applyFill="1" applyBorder="1" applyAlignment="1" applyProtection="1">
      <alignment horizontal="center"/>
    </xf>
    <xf numFmtId="0" fontId="144" fillId="9" borderId="7" xfId="0" applyFont="1" applyFill="1" applyBorder="1" applyAlignment="1" applyProtection="1">
      <alignment horizontal="center"/>
    </xf>
    <xf numFmtId="0" fontId="144" fillId="9" borderId="15" xfId="0" applyFont="1" applyFill="1" applyBorder="1" applyAlignment="1" applyProtection="1">
      <alignment horizontal="center"/>
    </xf>
    <xf numFmtId="0" fontId="144" fillId="9" borderId="11" xfId="0" applyFont="1" applyFill="1" applyBorder="1" applyAlignment="1" applyProtection="1">
      <alignment horizontal="center"/>
    </xf>
    <xf numFmtId="11" fontId="144" fillId="9" borderId="7" xfId="0" applyNumberFormat="1" applyFont="1" applyFill="1" applyBorder="1" applyAlignment="1" applyProtection="1">
      <alignment horizontal="center"/>
    </xf>
    <xf numFmtId="11" fontId="144" fillId="9" borderId="15" xfId="0" applyNumberFormat="1" applyFont="1" applyFill="1" applyBorder="1" applyAlignment="1" applyProtection="1">
      <alignment horizontal="center"/>
    </xf>
    <xf numFmtId="11" fontId="144" fillId="9" borderId="11" xfId="0" applyNumberFormat="1" applyFont="1" applyFill="1" applyBorder="1" applyAlignment="1" applyProtection="1">
      <alignment horizontal="center"/>
    </xf>
    <xf numFmtId="184" fontId="141" fillId="0" borderId="0" xfId="0" applyNumberFormat="1" applyFont="1" applyAlignment="1" applyProtection="1"/>
    <xf numFmtId="11" fontId="141" fillId="0" borderId="0" xfId="0" applyNumberFormat="1" applyFont="1" applyAlignment="1" applyProtection="1">
      <alignment horizontal="center"/>
    </xf>
    <xf numFmtId="9" fontId="141" fillId="9" borderId="7" xfId="0" applyNumberFormat="1" applyFont="1" applyFill="1" applyBorder="1" applyAlignment="1" applyProtection="1">
      <alignment horizontal="center"/>
    </xf>
    <xf numFmtId="9" fontId="141" fillId="9" borderId="15" xfId="0" applyNumberFormat="1" applyFont="1" applyFill="1" applyBorder="1" applyAlignment="1" applyProtection="1">
      <alignment horizontal="center"/>
    </xf>
    <xf numFmtId="9" fontId="141" fillId="9" borderId="11" xfId="0" applyNumberFormat="1" applyFont="1" applyFill="1" applyBorder="1" applyAlignment="1" applyProtection="1">
      <alignment horizontal="center"/>
    </xf>
    <xf numFmtId="0" fontId="5" fillId="0" borderId="0" xfId="0" applyFont="1" applyAlignment="1" applyProtection="1">
      <alignment wrapText="1"/>
    </xf>
    <xf numFmtId="0" fontId="159" fillId="0" borderId="0" xfId="0" applyFont="1" applyAlignment="1" applyProtection="1"/>
    <xf numFmtId="0" fontId="5" fillId="9" borderId="0" xfId="0" applyFont="1" applyFill="1" applyAlignment="1" applyProtection="1">
      <alignment wrapText="1"/>
    </xf>
    <xf numFmtId="0" fontId="5" fillId="9" borderId="0" xfId="0" applyFont="1" applyFill="1" applyAlignment="1" applyProtection="1">
      <alignment horizontal="center" wrapText="1"/>
    </xf>
    <xf numFmtId="0" fontId="5" fillId="0" borderId="0" xfId="0" applyFont="1" applyAlignment="1" applyProtection="1">
      <alignment horizontal="right"/>
    </xf>
    <xf numFmtId="0" fontId="160" fillId="15" borderId="0" xfId="0" applyFont="1" applyFill="1" applyAlignment="1" applyProtection="1"/>
    <xf numFmtId="0" fontId="161" fillId="16" borderId="0" xfId="0" applyFont="1" applyFill="1" applyAlignment="1" applyProtection="1">
      <alignment vertical="center"/>
    </xf>
    <xf numFmtId="0" fontId="139" fillId="0" borderId="0" xfId="0" applyFont="1" applyAlignment="1" applyProtection="1">
      <alignment wrapText="1"/>
    </xf>
    <xf numFmtId="0" fontId="139" fillId="15" borderId="0" xfId="0" applyFont="1" applyFill="1" applyAlignment="1" applyProtection="1">
      <alignment wrapText="1"/>
    </xf>
    <xf numFmtId="0" fontId="139" fillId="15" borderId="0" xfId="0" applyFont="1" applyFill="1" applyAlignment="1" applyProtection="1">
      <alignment horizontal="center" wrapText="1"/>
    </xf>
    <xf numFmtId="167" fontId="139" fillId="0" borderId="0" xfId="0" applyNumberFormat="1" applyFont="1" applyAlignment="1" applyProtection="1"/>
    <xf numFmtId="0" fontId="158" fillId="0" borderId="0" xfId="0" applyFont="1" applyAlignment="1" applyProtection="1"/>
    <xf numFmtId="0" fontId="139" fillId="15" borderId="1" xfId="0" applyFont="1" applyFill="1" applyBorder="1" applyAlignment="1" applyProtection="1"/>
    <xf numFmtId="0" fontId="139" fillId="15" borderId="8" xfId="0" applyFont="1" applyFill="1" applyBorder="1" applyAlignment="1" applyProtection="1"/>
    <xf numFmtId="0" fontId="139" fillId="15" borderId="2" xfId="0" applyFont="1" applyFill="1" applyBorder="1" applyAlignment="1" applyProtection="1"/>
    <xf numFmtId="0" fontId="139" fillId="15" borderId="14" xfId="0" applyFont="1" applyFill="1" applyBorder="1" applyAlignment="1" applyProtection="1"/>
    <xf numFmtId="0" fontId="139" fillId="15" borderId="10" xfId="0" applyFont="1" applyFill="1" applyBorder="1" applyAlignment="1" applyProtection="1"/>
    <xf numFmtId="0" fontId="139" fillId="15" borderId="9" xfId="0" applyFont="1" applyFill="1" applyBorder="1" applyAlignment="1" applyProtection="1"/>
    <xf numFmtId="11" fontId="139" fillId="0" borderId="0" xfId="0" applyNumberFormat="1" applyFont="1" applyAlignment="1" applyProtection="1"/>
    <xf numFmtId="0" fontId="139" fillId="0" borderId="14" xfId="0" applyFont="1" applyBorder="1" applyAlignment="1" applyProtection="1"/>
    <xf numFmtId="0" fontId="139" fillId="0" borderId="10" xfId="0" applyFont="1" applyBorder="1" applyAlignment="1" applyProtection="1"/>
    <xf numFmtId="0" fontId="139" fillId="0" borderId="9" xfId="0" applyFont="1" applyBorder="1" applyAlignment="1" applyProtection="1"/>
    <xf numFmtId="2" fontId="139" fillId="0" borderId="0" xfId="0" applyNumberFormat="1" applyFont="1" applyAlignment="1" applyProtection="1"/>
    <xf numFmtId="0" fontId="139" fillId="0" borderId="3" xfId="0" applyFont="1" applyBorder="1" applyAlignment="1" applyProtection="1"/>
    <xf numFmtId="0" fontId="139" fillId="0" borderId="12" xfId="0" applyFont="1" applyBorder="1" applyAlignment="1" applyProtection="1"/>
    <xf numFmtId="0" fontId="139" fillId="0" borderId="4" xfId="0" applyFont="1" applyBorder="1" applyAlignment="1" applyProtection="1"/>
    <xf numFmtId="182" fontId="5" fillId="0" borderId="0" xfId="0" applyNumberFormat="1" applyFont="1" applyAlignment="1" applyProtection="1"/>
    <xf numFmtId="170" fontId="5" fillId="0" borderId="0" xfId="0" applyNumberFormat="1" applyFont="1" applyAlignment="1" applyProtection="1"/>
    <xf numFmtId="185" fontId="5" fillId="0" borderId="0" xfId="0" applyNumberFormat="1" applyFont="1" applyAlignment="1" applyProtection="1"/>
    <xf numFmtId="0" fontId="161" fillId="0" borderId="0" xfId="0" applyFont="1" applyAlignment="1" applyProtection="1">
      <alignment vertical="center"/>
    </xf>
    <xf numFmtId="0" fontId="139" fillId="0" borderId="0" xfId="0" applyFont="1" applyAlignment="1" applyProtection="1">
      <alignment horizontal="right"/>
    </xf>
    <xf numFmtId="173" fontId="139" fillId="0" borderId="0" xfId="0" applyNumberFormat="1" applyFont="1" applyAlignment="1" applyProtection="1"/>
    <xf numFmtId="0" fontId="162" fillId="0" borderId="0" xfId="0" applyFont="1" applyAlignment="1" applyProtection="1"/>
    <xf numFmtId="0" fontId="139" fillId="8" borderId="0" xfId="0" applyFont="1" applyFill="1" applyAlignment="1" applyProtection="1"/>
    <xf numFmtId="183" fontId="139" fillId="8" borderId="0" xfId="0" applyNumberFormat="1" applyFont="1" applyFill="1" applyAlignment="1" applyProtection="1"/>
    <xf numFmtId="11" fontId="139" fillId="8" borderId="0" xfId="0" applyNumberFormat="1" applyFont="1" applyFill="1" applyAlignment="1" applyProtection="1"/>
    <xf numFmtId="1" fontId="139" fillId="8" borderId="0" xfId="0" applyNumberFormat="1" applyFont="1" applyFill="1" applyAlignment="1" applyProtection="1"/>
    <xf numFmtId="2" fontId="139" fillId="8" borderId="0" xfId="0" applyNumberFormat="1" applyFont="1" applyFill="1" applyAlignment="1" applyProtection="1"/>
    <xf numFmtId="186" fontId="139" fillId="0" borderId="0" xfId="0" applyNumberFormat="1" applyFont="1" applyAlignment="1" applyProtection="1"/>
    <xf numFmtId="183" fontId="139" fillId="2" borderId="0" xfId="0" applyNumberFormat="1" applyFont="1" applyFill="1" applyAlignment="1" applyProtection="1"/>
    <xf numFmtId="11" fontId="139" fillId="2" borderId="0" xfId="0" applyNumberFormat="1" applyFont="1" applyFill="1" applyAlignment="1" applyProtection="1"/>
    <xf numFmtId="1" fontId="139" fillId="2" borderId="0" xfId="0" applyNumberFormat="1" applyFont="1" applyFill="1" applyAlignment="1" applyProtection="1"/>
    <xf numFmtId="2" fontId="139" fillId="2" borderId="0" xfId="0" applyNumberFormat="1" applyFont="1" applyFill="1" applyAlignment="1" applyProtection="1"/>
    <xf numFmtId="0" fontId="139" fillId="18" borderId="0" xfId="0" applyFont="1" applyFill="1" applyAlignment="1" applyProtection="1"/>
    <xf numFmtId="183" fontId="139" fillId="18" borderId="0" xfId="0" applyNumberFormat="1" applyFont="1" applyFill="1" applyAlignment="1" applyProtection="1"/>
    <xf numFmtId="11" fontId="139" fillId="18" borderId="0" xfId="0" applyNumberFormat="1" applyFont="1" applyFill="1" applyAlignment="1" applyProtection="1"/>
    <xf numFmtId="1" fontId="139" fillId="18" borderId="0" xfId="0" applyNumberFormat="1" applyFont="1" applyFill="1" applyAlignment="1" applyProtection="1"/>
    <xf numFmtId="2" fontId="139" fillId="18" borderId="0" xfId="0" applyNumberFormat="1" applyFont="1" applyFill="1" applyAlignment="1" applyProtection="1"/>
    <xf numFmtId="0" fontId="139" fillId="19" borderId="0" xfId="0" applyFont="1" applyFill="1" applyAlignment="1" applyProtection="1"/>
    <xf numFmtId="0" fontId="141" fillId="19" borderId="0" xfId="0" applyFont="1" applyFill="1" applyAlignment="1" applyProtection="1"/>
    <xf numFmtId="183" fontId="5" fillId="19" borderId="0" xfId="0" applyNumberFormat="1" applyFont="1" applyFill="1" applyAlignment="1" applyProtection="1"/>
    <xf numFmtId="11" fontId="5" fillId="19" borderId="0" xfId="0" applyNumberFormat="1" applyFont="1" applyFill="1" applyAlignment="1" applyProtection="1"/>
    <xf numFmtId="1" fontId="139" fillId="19" borderId="0" xfId="0" applyNumberFormat="1" applyFont="1" applyFill="1" applyAlignment="1" applyProtection="1"/>
    <xf numFmtId="2" fontId="141" fillId="19" borderId="0" xfId="0" applyNumberFormat="1" applyFont="1" applyFill="1" applyAlignment="1" applyProtection="1"/>
    <xf numFmtId="2" fontId="139" fillId="19" borderId="0" xfId="0" applyNumberFormat="1" applyFont="1" applyFill="1" applyAlignment="1" applyProtection="1"/>
    <xf numFmtId="1" fontId="141" fillId="19" borderId="0" xfId="0" applyNumberFormat="1" applyFont="1" applyFill="1" applyAlignment="1" applyProtection="1"/>
    <xf numFmtId="183" fontId="139" fillId="19" borderId="0" xfId="0" applyNumberFormat="1" applyFont="1" applyFill="1" applyAlignment="1" applyProtection="1"/>
    <xf numFmtId="11" fontId="139" fillId="19" borderId="0" xfId="0" applyNumberFormat="1" applyFont="1" applyFill="1" applyAlignment="1" applyProtection="1"/>
    <xf numFmtId="182" fontId="139" fillId="0" borderId="0" xfId="0" applyNumberFormat="1" applyFont="1" applyAlignment="1" applyProtection="1"/>
    <xf numFmtId="9" fontId="139" fillId="0" borderId="0" xfId="0" applyNumberFormat="1" applyFont="1" applyAlignment="1" applyProtection="1"/>
    <xf numFmtId="0" fontId="157" fillId="2" borderId="0" xfId="0" applyFont="1" applyFill="1" applyAlignment="1" applyProtection="1"/>
    <xf numFmtId="0" fontId="5" fillId="0" borderId="0" xfId="200" applyFont="1"/>
    <xf numFmtId="0" fontId="141" fillId="4" borderId="0" xfId="0" applyFont="1" applyFill="1" applyAlignment="1" applyProtection="1"/>
    <xf numFmtId="0" fontId="147" fillId="4" borderId="0" xfId="0" applyFont="1" applyFill="1" applyAlignment="1" applyProtection="1">
      <alignment vertical="center"/>
    </xf>
    <xf numFmtId="0" fontId="163" fillId="0" borderId="0" xfId="0" applyFont="1" applyAlignment="1" applyProtection="1"/>
    <xf numFmtId="0" fontId="24" fillId="5" borderId="0" xfId="0" applyFont="1" applyFill="1" applyAlignment="1" applyProtection="1"/>
    <xf numFmtId="165" fontId="24" fillId="2" borderId="0" xfId="0" applyNumberFormat="1" applyFont="1" applyFill="1" applyAlignment="1" applyProtection="1"/>
    <xf numFmtId="0" fontId="140" fillId="0" borderId="0" xfId="0" applyFont="1" applyAlignment="1">
      <alignment vertical="top" wrapText="1"/>
      <protection locked="0"/>
    </xf>
    <xf numFmtId="0" fontId="24" fillId="5" borderId="0" xfId="0" applyFont="1" applyFill="1" applyAlignment="1" applyProtection="1">
      <alignment wrapText="1"/>
    </xf>
    <xf numFmtId="0" fontId="140" fillId="0" borderId="0" xfId="0" applyFont="1" applyAlignment="1" applyProtection="1">
      <alignment wrapText="1"/>
    </xf>
    <xf numFmtId="0" fontId="24" fillId="0" borderId="0" xfId="0" applyFont="1">
      <alignment vertical="top"/>
      <protection locked="0"/>
    </xf>
    <xf numFmtId="0" fontId="24" fillId="0" borderId="0" xfId="0" applyFont="1" applyAlignment="1">
      <alignment vertical="center"/>
      <protection locked="0"/>
    </xf>
    <xf numFmtId="0" fontId="4" fillId="0" borderId="0" xfId="0" applyFont="1" applyAlignment="1" applyProtection="1"/>
    <xf numFmtId="1" fontId="24" fillId="2" borderId="0" xfId="0" applyNumberFormat="1" applyFont="1" applyFill="1" applyAlignment="1" applyProtection="1"/>
    <xf numFmtId="0" fontId="4" fillId="0" borderId="0" xfId="43" applyFont="1"/>
    <xf numFmtId="0" fontId="4" fillId="2" borderId="0" xfId="0" applyFont="1" applyFill="1" applyAlignment="1" applyProtection="1"/>
    <xf numFmtId="0" fontId="4" fillId="0" borderId="0" xfId="43" applyFont="1" applyAlignment="1">
      <alignment horizontal="left" vertical="top"/>
    </xf>
    <xf numFmtId="0" fontId="24" fillId="0" borderId="0" xfId="0" applyFont="1" applyAlignment="1" applyProtection="1">
      <alignment horizontal="left" vertical="center"/>
    </xf>
    <xf numFmtId="178" fontId="24" fillId="2" borderId="0" xfId="0" applyNumberFormat="1" applyFont="1" applyFill="1" applyAlignment="1">
      <alignment horizontal="center" vertical="top"/>
      <protection locked="0"/>
    </xf>
    <xf numFmtId="0" fontId="4" fillId="22" borderId="0" xfId="0" applyFont="1" applyFill="1" applyAlignment="1" applyProtection="1"/>
    <xf numFmtId="0" fontId="21" fillId="22" borderId="0" xfId="0" applyFont="1" applyFill="1" applyAlignment="1" applyProtection="1"/>
    <xf numFmtId="0" fontId="47" fillId="0" borderId="0" xfId="1" applyFont="1" applyAlignment="1" applyProtection="1"/>
    <xf numFmtId="0" fontId="164" fillId="0" borderId="0" xfId="1" applyFont="1" applyAlignment="1" applyProtection="1"/>
    <xf numFmtId="0" fontId="4" fillId="0" borderId="0" xfId="0" applyFont="1" applyAlignment="1" applyProtection="1">
      <alignment horizontal="center"/>
    </xf>
    <xf numFmtId="167" fontId="4" fillId="0" borderId="0" xfId="0" applyNumberFormat="1" applyFont="1" applyAlignment="1" applyProtection="1"/>
    <xf numFmtId="0" fontId="4" fillId="2" borderId="0" xfId="43" applyFont="1" applyFill="1"/>
    <xf numFmtId="0" fontId="47" fillId="0" borderId="0" xfId="45" applyFont="1" applyAlignment="1" applyProtection="1"/>
    <xf numFmtId="0" fontId="4" fillId="100" borderId="0" xfId="0" applyFont="1" applyFill="1" applyAlignment="1" applyProtection="1"/>
    <xf numFmtId="0" fontId="140" fillId="22" borderId="0" xfId="0" applyFont="1" applyFill="1" applyAlignment="1" applyProtection="1"/>
    <xf numFmtId="173" fontId="4" fillId="2" borderId="0" xfId="0" applyNumberFormat="1" applyFont="1" applyFill="1" applyAlignment="1" applyProtection="1"/>
    <xf numFmtId="170" fontId="4" fillId="2" borderId="0" xfId="0" applyNumberFormat="1" applyFont="1" applyFill="1" applyAlignment="1" applyProtection="1"/>
    <xf numFmtId="170" fontId="4" fillId="6" borderId="0" xfId="0" applyNumberFormat="1" applyFont="1" applyFill="1" applyAlignment="1" applyProtection="1"/>
    <xf numFmtId="167" fontId="4" fillId="2" borderId="0" xfId="0" applyNumberFormat="1" applyFont="1" applyFill="1" applyAlignment="1" applyProtection="1"/>
    <xf numFmtId="167" fontId="4" fillId="6" borderId="0" xfId="0" applyNumberFormat="1" applyFont="1" applyFill="1" applyAlignment="1" applyProtection="1"/>
    <xf numFmtId="1" fontId="4" fillId="2" borderId="0" xfId="0" applyNumberFormat="1" applyFont="1" applyFill="1" applyAlignment="1" applyProtection="1"/>
    <xf numFmtId="1" fontId="4" fillId="6" borderId="0" xfId="0" applyNumberFormat="1" applyFont="1" applyFill="1" applyAlignment="1" applyProtection="1"/>
    <xf numFmtId="0" fontId="3" fillId="0" borderId="0" xfId="0" applyFont="1" applyAlignment="1" applyProtection="1"/>
    <xf numFmtId="0" fontId="2" fillId="0" borderId="0" xfId="0" applyFont="1" applyAlignment="1" applyProtection="1"/>
    <xf numFmtId="0" fontId="145" fillId="22" borderId="1" xfId="0" applyFont="1" applyFill="1" applyBorder="1" applyAlignment="1" applyProtection="1">
      <alignment horizontal="center" vertical="center"/>
    </xf>
    <xf numFmtId="0" fontId="145" fillId="22" borderId="13" xfId="0" applyFont="1" applyFill="1" applyBorder="1" applyAlignment="1" applyProtection="1">
      <alignment horizontal="center" vertical="center"/>
    </xf>
    <xf numFmtId="0" fontId="145" fillId="22" borderId="2" xfId="0" applyFont="1" applyFill="1" applyBorder="1" applyAlignment="1" applyProtection="1">
      <alignment horizontal="center" vertical="center"/>
    </xf>
    <xf numFmtId="0" fontId="145" fillId="22" borderId="3" xfId="0" applyFont="1" applyFill="1" applyBorder="1" applyAlignment="1" applyProtection="1">
      <alignment horizontal="center" vertical="center"/>
    </xf>
    <xf numFmtId="0" fontId="145" fillId="22" borderId="6" xfId="0" applyFont="1" applyFill="1" applyBorder="1" applyAlignment="1" applyProtection="1">
      <alignment horizontal="center" vertical="center"/>
    </xf>
    <xf numFmtId="0" fontId="145" fillId="22" borderId="4" xfId="0" applyFont="1" applyFill="1" applyBorder="1" applyAlignment="1" applyProtection="1">
      <alignment horizontal="center" vertical="center"/>
    </xf>
    <xf numFmtId="0" fontId="145" fillId="9" borderId="7" xfId="0" applyFont="1" applyFill="1" applyBorder="1" applyAlignment="1" applyProtection="1">
      <alignment horizontal="center"/>
    </xf>
    <xf numFmtId="0" fontId="145" fillId="9" borderId="15" xfId="0" applyFont="1" applyFill="1" applyBorder="1" applyAlignment="1" applyProtection="1">
      <alignment horizontal="center"/>
    </xf>
    <xf numFmtId="0" fontId="145" fillId="9" borderId="11" xfId="0" applyFont="1" applyFill="1" applyBorder="1" applyAlignment="1" applyProtection="1">
      <alignment horizontal="center"/>
    </xf>
    <xf numFmtId="0" fontId="158" fillId="9" borderId="7" xfId="0" applyFont="1" applyFill="1" applyBorder="1" applyAlignment="1" applyProtection="1">
      <alignment horizontal="center"/>
    </xf>
    <xf numFmtId="0" fontId="158" fillId="9" borderId="15" xfId="0" applyFont="1" applyFill="1" applyBorder="1" applyAlignment="1" applyProtection="1">
      <alignment horizontal="center"/>
    </xf>
    <xf numFmtId="0" fontId="158" fillId="9" borderId="11" xfId="0" applyFont="1" applyFill="1" applyBorder="1" applyAlignment="1" applyProtection="1">
      <alignment horizontal="center"/>
    </xf>
    <xf numFmtId="0" fontId="1" fillId="0" borderId="0" xfId="0" applyFont="1" applyAlignment="1" applyProtection="1"/>
  </cellXfs>
  <cellStyles count="26744">
    <cellStyle name="???????" xfId="2472" xr:uid="{26157789-0DF2-4EAB-A3E1-10E24A2798E5}"/>
    <cellStyle name="20 % - Farve1 2" xfId="268" xr:uid="{379D74A5-9809-416A-923E-40E1A3142FB2}"/>
    <cellStyle name="20 % - Farve2 2" xfId="270" xr:uid="{0CAF4E9E-0B06-4201-8C0E-6743A4E1FFBE}"/>
    <cellStyle name="20 % - Farve3 2" xfId="272" xr:uid="{0601C25F-399D-4071-B7D3-FC625C526E9A}"/>
    <cellStyle name="20 % - Farve4 2" xfId="274" xr:uid="{768A61C6-BBAE-41D0-AAFA-76F8D304DAD8}"/>
    <cellStyle name="20 % - Farve5 2" xfId="276" xr:uid="{4B65D644-9E01-4270-9F1D-D6EA24B6535F}"/>
    <cellStyle name="20 % - Farve6 2" xfId="278" xr:uid="{8C5ED4B4-5428-4275-AC61-0C51975650E4}"/>
    <cellStyle name="20% - Accent1" xfId="20" builtinId="30" customBuiltin="1"/>
    <cellStyle name="20% - Accent1 10" xfId="2471" xr:uid="{B7E6AFAE-05F9-4F49-A65B-184125C04714}"/>
    <cellStyle name="20% - Accent1 10 2" xfId="8949" xr:uid="{6BB661A0-CDBB-4AA6-B393-C4401310CADD}"/>
    <cellStyle name="20% - Accent1 11" xfId="2470" xr:uid="{6944BF8D-4FDC-4FDA-B78A-90DBAAEE2321}"/>
    <cellStyle name="20% - Accent1 11 2" xfId="8950" xr:uid="{90DC091D-2E13-49AD-80B9-5A6753FA8DE6}"/>
    <cellStyle name="20% - Accent1 12" xfId="2469" xr:uid="{893A6301-B3ED-4801-B93F-0C7433171328}"/>
    <cellStyle name="20% - Accent1 13" xfId="2465" xr:uid="{C4CBAEB9-757E-4F32-8649-D71BB3064EB9}"/>
    <cellStyle name="20% - Accent1 14" xfId="2464" xr:uid="{1D83944B-B6C6-4058-83D1-3B55D07E5310}"/>
    <cellStyle name="20% - Accent1 15" xfId="2457" xr:uid="{3A0A7F5B-DB74-44A5-9E20-02E3B6269533}"/>
    <cellStyle name="20% - Accent1 16" xfId="2447" xr:uid="{49C14244-1346-484E-9E38-A959340F3C21}"/>
    <cellStyle name="20% - Accent1 17" xfId="2446" xr:uid="{DC44CCC0-B039-4ACE-9FED-92C5F205742F}"/>
    <cellStyle name="20% - Accent1 18" xfId="2445" xr:uid="{AA018E9C-F15B-4E6A-B241-230F1E1B4931}"/>
    <cellStyle name="20% - Accent1 19" xfId="2444" xr:uid="{B311B5CD-5AA8-4556-A301-BBF6F0AA9913}"/>
    <cellStyle name="20% - Accent1 2" xfId="47" xr:uid="{12FB8952-4056-4EA5-A274-EFDA3234F128}"/>
    <cellStyle name="20% - Accent1 2 10" xfId="282" xr:uid="{10EC34C4-B8D7-4F09-B1BB-1E2A421B6387}"/>
    <cellStyle name="20% - Accent1 2 11" xfId="283" xr:uid="{7F649085-DF7B-4BD2-B6D4-05BFC96C073E}"/>
    <cellStyle name="20% - Accent1 2 12" xfId="284" xr:uid="{51441DEB-9327-42DB-9565-0A7C18666835}"/>
    <cellStyle name="20% - Accent1 2 13" xfId="285" xr:uid="{A8CC3E6B-E3D3-4298-9854-0776CB7C07D2}"/>
    <cellStyle name="20% - Accent1 2 14" xfId="286" xr:uid="{8B8CEA99-7EE4-475D-B7E0-F9127F210FFA}"/>
    <cellStyle name="20% - Accent1 2 15" xfId="287" xr:uid="{5801DE66-B1C5-48AA-8A3F-F1622E8CBB35}"/>
    <cellStyle name="20% - Accent1 2 16" xfId="8951" xr:uid="{4C515F41-39F9-420F-90EA-DC16FF36B803}"/>
    <cellStyle name="20% - Accent1 2 17" xfId="281" xr:uid="{E2FB9271-A339-435E-A267-82E049C61079}"/>
    <cellStyle name="20% - Accent1 2 2" xfId="107" xr:uid="{017D0327-D5A7-46DA-937E-93D89CE81377}"/>
    <cellStyle name="20% - Accent1 2 2 2" xfId="288" xr:uid="{DC58CE3C-12D8-4EDD-97F6-D73AE8503AAE}"/>
    <cellStyle name="20% - Accent1 2 3" xfId="289" xr:uid="{7DB45C7A-D8D8-4A85-83BC-A542C7901E68}"/>
    <cellStyle name="20% - Accent1 2 4" xfId="290" xr:uid="{85388344-099E-444A-B46E-14F1DACADC75}"/>
    <cellStyle name="20% - Accent1 2 5" xfId="291" xr:uid="{8B84A2AF-B206-4ED7-9D3B-DC3A33CF8D1E}"/>
    <cellStyle name="20% - Accent1 2 6" xfId="292" xr:uid="{EF58AEFD-4A89-497C-A1DA-2A219E7A3D33}"/>
    <cellStyle name="20% - Accent1 2 7" xfId="293" xr:uid="{FEBB4035-3782-4FAD-8EE1-CDFDA8DF416C}"/>
    <cellStyle name="20% - Accent1 2 8" xfId="294" xr:uid="{B769CC70-D24F-4863-882E-F70744726073}"/>
    <cellStyle name="20% - Accent1 2 9" xfId="295" xr:uid="{DC5B6B83-2B08-4DF0-9978-A8EBC0101374}"/>
    <cellStyle name="20% - Accent1 20" xfId="2435" xr:uid="{09FFAE8B-0852-42B8-B0C4-02794C55748B}"/>
    <cellStyle name="20% - Accent1 21" xfId="2433" xr:uid="{D4440662-89B3-4387-AC0F-FEA8351034ED}"/>
    <cellStyle name="20% - Accent1 22" xfId="2432" xr:uid="{C1D56AE3-B287-43A7-843E-FD7C015B7B4D}"/>
    <cellStyle name="20% - Accent1 23" xfId="2431" xr:uid="{84404B77-7192-4B46-8D1F-B9EF4F1D01AA}"/>
    <cellStyle name="20% - Accent1 24" xfId="2430" xr:uid="{70ADB9B5-E11B-4C51-B773-654D35D7E542}"/>
    <cellStyle name="20% - Accent1 25" xfId="2429" xr:uid="{BDEB9070-C23B-4AD9-99BD-8BD6FB636085}"/>
    <cellStyle name="20% - Accent1 26" xfId="2428" xr:uid="{9C8AF657-4C0F-404A-B91C-4886BEC1C1B0}"/>
    <cellStyle name="20% - Accent1 27" xfId="2426" xr:uid="{0856F0F7-7164-4614-AE2B-E69E6AED2470}"/>
    <cellStyle name="20% - Accent1 28" xfId="2425" xr:uid="{C731EDC7-FDA1-4A01-89CD-22E9E268F3C2}"/>
    <cellStyle name="20% - Accent1 29" xfId="2424" xr:uid="{AAA2945E-E1D5-43B7-AB43-9620BCA4EB0E}"/>
    <cellStyle name="20% - Accent1 3" xfId="67" xr:uid="{7C546740-B91A-4136-88B3-D1A027D8D7F2}"/>
    <cellStyle name="20% - Accent1 3 2" xfId="127" xr:uid="{60E1AAB3-AF8D-4B13-9F87-7157D489871B}"/>
    <cellStyle name="20% - Accent1 3 2 2" xfId="8952" xr:uid="{ACCEACB0-9819-4C96-833D-3398D7BC325D}"/>
    <cellStyle name="20% - Accent1 3 2 3" xfId="2169" xr:uid="{E6A84921-3C22-4B7D-8979-302743821BB5}"/>
    <cellStyle name="20% - Accent1 3 3" xfId="2423" xr:uid="{4273001A-5E5C-41B8-9639-05A9352CA8AD}"/>
    <cellStyle name="20% - Accent1 3 4" xfId="2421" xr:uid="{134A4646-9457-426A-8D6A-9BBF400175C5}"/>
    <cellStyle name="20% - Accent1 3 5" xfId="6511" xr:uid="{7BDCD28F-92D9-49CA-A1D6-DAFD89C3C509}"/>
    <cellStyle name="20% - Accent1 3 6" xfId="296" xr:uid="{4B8D3F41-7CBB-41AD-A45E-4CA9C349CBAF}"/>
    <cellStyle name="20% - Accent1 30" xfId="2420" xr:uid="{D5C10179-7F11-447E-A080-14E0975CE118}"/>
    <cellStyle name="20% - Accent1 31" xfId="2419" xr:uid="{7608E140-6A54-4122-BDAD-B1F419861739}"/>
    <cellStyle name="20% - Accent1 32" xfId="2418" xr:uid="{F50B316A-16E2-422C-90CD-02ACE5D6313D}"/>
    <cellStyle name="20% - Accent1 33" xfId="2417" xr:uid="{1A64BAA0-851F-41DE-A4FD-0A45D557A91F}"/>
    <cellStyle name="20% - Accent1 34" xfId="2416" xr:uid="{93077D52-6097-4262-A6C8-42AB61566115}"/>
    <cellStyle name="20% - Accent1 35" xfId="2415" xr:uid="{A4302110-9497-4011-8731-F5C7742687A6}"/>
    <cellStyle name="20% - Accent1 36" xfId="2414" xr:uid="{FDCAAED4-ACCE-44D3-91C5-492F79CD96E0}"/>
    <cellStyle name="20% - Accent1 37" xfId="2413" xr:uid="{6903CF9C-0495-405A-8AC4-A1170328DB89}"/>
    <cellStyle name="20% - Accent1 38" xfId="2408" xr:uid="{32C8B12D-AF0C-42A2-943F-C3DDEABCD50C}"/>
    <cellStyle name="20% - Accent1 39" xfId="2407" xr:uid="{213662F4-51D8-48CC-ADF6-B9A9ADEC81B5}"/>
    <cellStyle name="20% - Accent1 4" xfId="87" xr:uid="{B878BF73-B82E-41E9-BE34-99C091905FAC}"/>
    <cellStyle name="20% - Accent1 4 2" xfId="2170" xr:uid="{C44158CF-D4A9-4F77-8312-7A8F5E216A19}"/>
    <cellStyle name="20% - Accent1 4 2 2" xfId="2401" xr:uid="{FB4DE25A-BE7F-4526-A4AE-484933A02C02}"/>
    <cellStyle name="20% - Accent1 4 3" xfId="2396" xr:uid="{8E378577-1942-4F64-8336-45E6550C0E22}"/>
    <cellStyle name="20% - Accent1 4 4" xfId="297" xr:uid="{D6DB78D3-625A-42FD-B7BC-9715506EF5B6}"/>
    <cellStyle name="20% - Accent1 40" xfId="2395" xr:uid="{3E4DCB09-ECA6-4F4C-BCB6-8913705D2795}"/>
    <cellStyle name="20% - Accent1 41" xfId="2392" xr:uid="{2855AC07-01F9-41C2-837F-53A7B0377FD0}"/>
    <cellStyle name="20% - Accent1 42" xfId="2391" xr:uid="{9960BAC5-1777-40F6-A58D-88A78E901A44}"/>
    <cellStyle name="20% - Accent1 43" xfId="2390" xr:uid="{95B1950D-EE0B-4A84-A28E-BD86AB85B848}"/>
    <cellStyle name="20% - Accent1 5" xfId="298" xr:uid="{0A45A46A-C1CF-4C81-99FA-7CEC2CA1500A}"/>
    <cellStyle name="20% - Accent1 5 2" xfId="2171" xr:uid="{81A61AE6-009C-4D09-83EF-3DF63D597A12}"/>
    <cellStyle name="20% - Accent1 5 2 2" xfId="2389" xr:uid="{FAB42E6E-9E60-4BC2-8ADD-5EE7D29C41CD}"/>
    <cellStyle name="20% - Accent1 5 3" xfId="2387" xr:uid="{BAA4F1C8-B6BE-4F7D-BC82-DFD9ECFD2292}"/>
    <cellStyle name="20% - Accent1 6" xfId="299" xr:uid="{9CEEDCC9-8363-4392-BC18-EC5E09F76F54}"/>
    <cellStyle name="20% - Accent1 6 2" xfId="2386" xr:uid="{51526E10-52C6-4AAE-B6C1-C3830D929793}"/>
    <cellStyle name="20% - Accent1 6 3" xfId="2385" xr:uid="{293D2A97-2D5C-4CA0-999B-904F68EB3D77}"/>
    <cellStyle name="20% - Accent1 7" xfId="300" xr:uid="{91550365-E890-43AF-8A09-3CB2DCFC7ECA}"/>
    <cellStyle name="20% - Accent1 7 2" xfId="2383" xr:uid="{9FB6A874-C4DC-4824-8391-8944954643BC}"/>
    <cellStyle name="20% - Accent1 7 3" xfId="2382" xr:uid="{DB3CFAA3-7FF6-4568-9B91-5998444ACED3}"/>
    <cellStyle name="20% - Accent1 8" xfId="301" xr:uid="{A8034904-EAAE-449B-B7E7-8E0567F8F200}"/>
    <cellStyle name="20% - Accent1 8 2" xfId="2381" xr:uid="{97FE8C10-5BC3-4E7E-9536-233883C0962E}"/>
    <cellStyle name="20% - Accent1 8 3" xfId="2379" xr:uid="{7C3C1E23-F3B2-46B1-8539-4B861D483417}"/>
    <cellStyle name="20% - Accent1 9" xfId="2378" xr:uid="{4FC3D300-50ED-450A-AD92-538F8EA48BF9}"/>
    <cellStyle name="20% - Accent1 9 2" xfId="8953" xr:uid="{FE141D89-A704-469E-B5EF-C82BC2DC1401}"/>
    <cellStyle name="20% - Accent2" xfId="24" builtinId="34" customBuiltin="1"/>
    <cellStyle name="20% - Accent2 10" xfId="2375" xr:uid="{755E11E1-A60C-47A1-A9F6-B4837E35CCF8}"/>
    <cellStyle name="20% - Accent2 10 2" xfId="8954" xr:uid="{71E2D8DE-82A7-478C-812D-9AB9CAC80FA2}"/>
    <cellStyle name="20% - Accent2 11" xfId="2373" xr:uid="{051D11A0-E66C-421B-A2CE-873267BC91B9}"/>
    <cellStyle name="20% - Accent2 11 2" xfId="8955" xr:uid="{AF5A6BB4-42B2-46F7-9A9A-80C648D2F2FD}"/>
    <cellStyle name="20% - Accent2 12" xfId="2367" xr:uid="{3016407A-0B2A-4C6A-98BF-C33D2E8C3F32}"/>
    <cellStyle name="20% - Accent2 13" xfId="2364" xr:uid="{ED10A377-88AB-4E60-8FC5-9151A7901F04}"/>
    <cellStyle name="20% - Accent2 14" xfId="2363" xr:uid="{6765AF85-3A84-46C6-82F4-22A063D4C5F4}"/>
    <cellStyle name="20% - Accent2 15" xfId="2362" xr:uid="{BB3C3476-6583-4F6D-B130-BA6FCE124A12}"/>
    <cellStyle name="20% - Accent2 16" xfId="2361" xr:uid="{501CC758-288B-4B31-9711-5066FC564F04}"/>
    <cellStyle name="20% - Accent2 17" xfId="2359" xr:uid="{DE8BF7A0-08FE-4571-933E-89DA6F5A1DEA}"/>
    <cellStyle name="20% - Accent2 18" xfId="2355" xr:uid="{C0E05231-3300-4498-9740-A3C2D8F20474}"/>
    <cellStyle name="20% - Accent2 19" xfId="2349" xr:uid="{4D8AB7D9-A0DA-4442-B107-A747E20853DF}"/>
    <cellStyle name="20% - Accent2 2" xfId="50" xr:uid="{89215B41-D796-4646-87AB-C475876D9FC2}"/>
    <cellStyle name="20% - Accent2 2 10" xfId="303" xr:uid="{3F319B71-594A-4019-BAED-42ED8AC8FBED}"/>
    <cellStyle name="20% - Accent2 2 11" xfId="304" xr:uid="{1DF1866A-9B66-44E8-84D4-63B08D601855}"/>
    <cellStyle name="20% - Accent2 2 12" xfId="305" xr:uid="{D5BFB8FB-4570-4544-8CEF-3DC83E3B3EB5}"/>
    <cellStyle name="20% - Accent2 2 13" xfId="306" xr:uid="{9C9944E9-23CA-4F22-A52D-F5D731F530B6}"/>
    <cellStyle name="20% - Accent2 2 14" xfId="307" xr:uid="{D4FA829C-2A1E-47BE-89B4-72311501E405}"/>
    <cellStyle name="20% - Accent2 2 15" xfId="308" xr:uid="{D46D40F4-FFFE-410F-A10F-53116DAB601F}"/>
    <cellStyle name="20% - Accent2 2 16" xfId="8956" xr:uid="{8BED1B75-3578-45F2-8656-997101B4B201}"/>
    <cellStyle name="20% - Accent2 2 17" xfId="302" xr:uid="{5756F2DF-1E7A-4635-ABBC-C5BDA2E2F511}"/>
    <cellStyle name="20% - Accent2 2 2" xfId="110" xr:uid="{278EDD2A-D0D8-4540-8ABF-112831A4C293}"/>
    <cellStyle name="20% - Accent2 2 2 2" xfId="309" xr:uid="{3ED69FEA-8D9C-4D54-80CD-9D6284A19CFF}"/>
    <cellStyle name="20% - Accent2 2 3" xfId="310" xr:uid="{BC4AE9F4-8429-4DA1-9253-30FCDA920D4D}"/>
    <cellStyle name="20% - Accent2 2 4" xfId="311" xr:uid="{38D5FD05-D8B6-4E0E-8159-85EE1B683852}"/>
    <cellStyle name="20% - Accent2 2 5" xfId="312" xr:uid="{CD92EC87-8F54-4707-A0B1-408CB492F5E1}"/>
    <cellStyle name="20% - Accent2 2 6" xfId="313" xr:uid="{8783DAB1-976F-4431-8911-2F0A4FE984E7}"/>
    <cellStyle name="20% - Accent2 2 7" xfId="314" xr:uid="{ED8D1781-CB45-4D1A-B9CD-46C42DF33DC7}"/>
    <cellStyle name="20% - Accent2 2 8" xfId="315" xr:uid="{4C0B82E4-6F13-4AB9-B328-3D9A78224F00}"/>
    <cellStyle name="20% - Accent2 2 9" xfId="316" xr:uid="{7BA26C55-4156-4BF9-B438-22C75E68EE4E}"/>
    <cellStyle name="20% - Accent2 20" xfId="2327" xr:uid="{97693D3A-FFFA-452C-A216-33968E1BAF38}"/>
    <cellStyle name="20% - Accent2 21" xfId="2326" xr:uid="{332964E1-7351-4820-88FA-24E18E46B21E}"/>
    <cellStyle name="20% - Accent2 22" xfId="2322" xr:uid="{96ECABD0-821A-45F9-BFBA-9A73785842F3}"/>
    <cellStyle name="20% - Accent2 23" xfId="2321" xr:uid="{4E110C9C-C7B0-4783-97DC-3933CA677405}"/>
    <cellStyle name="20% - Accent2 24" xfId="2316" xr:uid="{37B7503F-8DCA-4EB6-9099-43739E30C52A}"/>
    <cellStyle name="20% - Accent2 25" xfId="2315" xr:uid="{3370FE42-82ED-462F-9F98-EC955E705BBA}"/>
    <cellStyle name="20% - Accent2 26" xfId="2314" xr:uid="{E59E2C43-804C-4699-8683-67EB6F907155}"/>
    <cellStyle name="20% - Accent2 27" xfId="2313" xr:uid="{2E190520-0750-4D84-A6AA-A209761195D2}"/>
    <cellStyle name="20% - Accent2 28" xfId="2310" xr:uid="{2156BB74-8429-4052-A39A-216764C5F825}"/>
    <cellStyle name="20% - Accent2 29" xfId="2309" xr:uid="{F7252A82-0B0F-4BCE-A5D3-54A894165B19}"/>
    <cellStyle name="20% - Accent2 3" xfId="70" xr:uid="{8A12790E-B289-4EC6-8767-2314385DF6A4}"/>
    <cellStyle name="20% - Accent2 3 2" xfId="130" xr:uid="{9F80DC1B-FF24-42F6-BE44-ACB3E28DA793}"/>
    <cellStyle name="20% - Accent2 3 2 2" xfId="8957" xr:uid="{E68C9576-4333-435D-9396-B668A76C91EC}"/>
    <cellStyle name="20% - Accent2 3 2 3" xfId="2174" xr:uid="{84F13608-62A1-4F5D-8958-023BEBE1E301}"/>
    <cellStyle name="20% - Accent2 3 3" xfId="2303" xr:uid="{DF955F9B-D0F6-471B-A448-D7842F3F498A}"/>
    <cellStyle name="20% - Accent2 3 4" xfId="2302" xr:uid="{EF8DA1AD-410A-445C-92ED-08A027516DA5}"/>
    <cellStyle name="20% - Accent2 3 5" xfId="6512" xr:uid="{B2E76706-B382-4DA8-B49C-6065F7590997}"/>
    <cellStyle name="20% - Accent2 3 6" xfId="317" xr:uid="{6E1EBE6B-4AAC-4495-A091-2C11EF63359F}"/>
    <cellStyle name="20% - Accent2 30" xfId="2301" xr:uid="{EFF3F2BE-C3F5-4CB5-82D1-5D592E11D1CF}"/>
    <cellStyle name="20% - Accent2 31" xfId="2300" xr:uid="{66A82A01-1D3F-436B-9BBB-1ED3D727445D}"/>
    <cellStyle name="20% - Accent2 32" xfId="2298" xr:uid="{B5E97290-1FC9-49EF-AECC-7F103A24D834}"/>
    <cellStyle name="20% - Accent2 33" xfId="2294" xr:uid="{AF4F559D-AA87-4E11-A4E4-656F13600C1A}"/>
    <cellStyle name="20% - Accent2 34" xfId="2287" xr:uid="{EA66E9D2-268A-41E6-BE48-7DEDEC80BF38}"/>
    <cellStyle name="20% - Accent2 35" xfId="2286" xr:uid="{B79DF00B-C33C-4170-B4D3-7FBA880A8450}"/>
    <cellStyle name="20% - Accent2 36" xfId="2282" xr:uid="{1889C402-9978-4F99-A836-8194F5951709}"/>
    <cellStyle name="20% - Accent2 37" xfId="2281" xr:uid="{43817FB7-81CB-4765-A2DF-77FDF5BFE20E}"/>
    <cellStyle name="20% - Accent2 38" xfId="2280" xr:uid="{C866EDDB-0020-4E01-91E8-1541F8FD98A4}"/>
    <cellStyle name="20% - Accent2 39" xfId="2276" xr:uid="{FC7E4097-7859-428B-9AB2-3DB46CF8C945}"/>
    <cellStyle name="20% - Accent2 4" xfId="90" xr:uid="{781CB714-952F-4A1F-B879-372FF2E9EB1E}"/>
    <cellStyle name="20% - Accent2 4 2" xfId="2175" xr:uid="{539A4CE2-2143-4419-9962-D8AF10A2ACCC}"/>
    <cellStyle name="20% - Accent2 4 2 2" xfId="2272" xr:uid="{C8A61701-6BCB-4EE6-86E3-3C1D53071919}"/>
    <cellStyle name="20% - Accent2 4 3" xfId="2271" xr:uid="{AD43B479-70AF-4380-B74C-330F3FF3C348}"/>
    <cellStyle name="20% - Accent2 4 4" xfId="318" xr:uid="{63EDEE93-A992-4968-91FA-E7357BB59764}"/>
    <cellStyle name="20% - Accent2 40" xfId="2270" xr:uid="{1ACC352E-7199-4E78-AA37-0A85BFB03419}"/>
    <cellStyle name="20% - Accent2 41" xfId="2269" xr:uid="{559345C3-6FB5-4CC5-B526-7F7FB25E3F20}"/>
    <cellStyle name="20% - Accent2 42" xfId="2265" xr:uid="{9DCD9E3B-D3C4-4EE7-8C41-0A6DA3D56A3A}"/>
    <cellStyle name="20% - Accent2 43" xfId="2264" xr:uid="{0D9F7C9E-D1CC-4A49-96EF-AAB172076B19}"/>
    <cellStyle name="20% - Accent2 5" xfId="319" xr:uid="{48785A18-7FA5-41DF-A5DB-B49DE0CF1BCF}"/>
    <cellStyle name="20% - Accent2 5 2" xfId="2176" xr:uid="{3D447F88-F093-467F-B9CF-A964E7521D12}"/>
    <cellStyle name="20% - Accent2 5 2 2" xfId="2261" xr:uid="{4F70994F-A9D4-456E-B7C8-0BCA6C887203}"/>
    <cellStyle name="20% - Accent2 5 3" xfId="2260" xr:uid="{DAF5D6CB-725E-44FF-99C3-C52D892EC017}"/>
    <cellStyle name="20% - Accent2 6" xfId="320" xr:uid="{D3A6D87B-9B6B-4321-92FE-2042EAB602BD}"/>
    <cellStyle name="20% - Accent2 6 2" xfId="2256" xr:uid="{B19C1CAF-2375-41CE-9CF5-867EACDCB561}"/>
    <cellStyle name="20% - Accent2 6 3" xfId="2252" xr:uid="{670004F5-8B16-4419-A020-FF002261A557}"/>
    <cellStyle name="20% - Accent2 7" xfId="321" xr:uid="{55BB55B7-512C-487C-B2D1-D6CD4539A482}"/>
    <cellStyle name="20% - Accent2 7 2" xfId="2248" xr:uid="{254DD2BB-D807-4665-873B-34B6AB0E29FD}"/>
    <cellStyle name="20% - Accent2 7 3" xfId="2247" xr:uid="{C04378D1-AAE4-43A5-8B8D-58A34E6677A4}"/>
    <cellStyle name="20% - Accent2 8" xfId="322" xr:uid="{470D9E80-5742-40D1-8DCC-8DEFB72A6874}"/>
    <cellStyle name="20% - Accent2 8 2" xfId="2243" xr:uid="{5296AE96-27CE-46B1-8106-926C24ACE70C}"/>
    <cellStyle name="20% - Accent2 8 3" xfId="2239" xr:uid="{85500365-61BA-4A23-B55D-CFBBFDEA4AC8}"/>
    <cellStyle name="20% - Accent2 9" xfId="2234" xr:uid="{6D36045A-7F5E-42FC-A628-C0504EFD6039}"/>
    <cellStyle name="20% - Accent2 9 2" xfId="8958" xr:uid="{82323713-F468-4BBA-9656-69E521DD3471}"/>
    <cellStyle name="20% - Accent3" xfId="28" builtinId="38" customBuiltin="1"/>
    <cellStyle name="20% - Accent3 10" xfId="2229" xr:uid="{6CCEFA5D-EBB4-4C25-992F-E1278FB41842}"/>
    <cellStyle name="20% - Accent3 10 2" xfId="8959" xr:uid="{F22DB526-5F83-4285-B415-2EFAF36121DE}"/>
    <cellStyle name="20% - Accent3 11" xfId="2224" xr:uid="{D9DD7D39-915E-403E-9B71-503C75AB0CA6}"/>
    <cellStyle name="20% - Accent3 11 2" xfId="8960" xr:uid="{50A6ACDD-A045-4A8F-866F-B8F04BE428B0}"/>
    <cellStyle name="20% - Accent3 12" xfId="2219" xr:uid="{02E7B82E-F1E9-4CC8-9C1C-2F9B8E8B36D6}"/>
    <cellStyle name="20% - Accent3 13" xfId="2214" xr:uid="{1045AED6-6E09-480E-A92A-56AE135483A5}"/>
    <cellStyle name="20% - Accent3 14" xfId="2212" xr:uid="{F386CFC8-DCD5-4D3F-AA86-27FEC30223A3}"/>
    <cellStyle name="20% - Accent3 15" xfId="2208" xr:uid="{3593F3C2-08F8-45AD-954D-7886EF3AF120}"/>
    <cellStyle name="20% - Accent3 16" xfId="2207" xr:uid="{EEC48E17-64D3-4F89-89EB-260AF4503B5C}"/>
    <cellStyle name="20% - Accent3 17" xfId="2203" xr:uid="{B791B642-EA25-4E30-9A92-3FED1E6F2F8E}"/>
    <cellStyle name="20% - Accent3 18" xfId="2202" xr:uid="{7FEDC5CB-2E3F-456C-9C5D-DBBE50B74EB1}"/>
    <cellStyle name="20% - Accent3 19" xfId="2198" xr:uid="{248E2FB2-1380-4C38-B2DC-799613E7D786}"/>
    <cellStyle name="20% - Accent3 2" xfId="53" xr:uid="{8BBE4266-A901-4363-85EE-9E2378E11FFC}"/>
    <cellStyle name="20% - Accent3 2 10" xfId="324" xr:uid="{0989645F-16F5-4B74-BB00-9EDD9110B276}"/>
    <cellStyle name="20% - Accent3 2 11" xfId="325" xr:uid="{C65F8F9D-C439-4342-B28E-6F1A2BDDA10F}"/>
    <cellStyle name="20% - Accent3 2 12" xfId="326" xr:uid="{6B1825DF-00B8-4556-AA5D-209567DDCA64}"/>
    <cellStyle name="20% - Accent3 2 13" xfId="327" xr:uid="{16C26B4B-C9F8-439A-B007-0ECD8B9F81FC}"/>
    <cellStyle name="20% - Accent3 2 14" xfId="328" xr:uid="{459E8C13-D2F9-4CF1-8BAE-4EBC5522540A}"/>
    <cellStyle name="20% - Accent3 2 15" xfId="329" xr:uid="{943A668D-2E2F-49A5-B1E1-CA9B65D861D7}"/>
    <cellStyle name="20% - Accent3 2 16" xfId="8961" xr:uid="{E006B057-CAB5-472A-BE70-B0366F5F7E28}"/>
    <cellStyle name="20% - Accent3 2 17" xfId="323" xr:uid="{D07E5048-6170-4989-8078-A84A426350D5}"/>
    <cellStyle name="20% - Accent3 2 2" xfId="113" xr:uid="{E3B85CA4-92CC-425E-9EDD-7BDB1115B84C}"/>
    <cellStyle name="20% - Accent3 2 2 2" xfId="330" xr:uid="{60AE63AE-6784-47D0-AB47-A14FEB4CED33}"/>
    <cellStyle name="20% - Accent3 2 3" xfId="331" xr:uid="{AF31AA8F-C17F-47C9-B616-E1DDA93877AD}"/>
    <cellStyle name="20% - Accent3 2 4" xfId="332" xr:uid="{EE7A2071-8899-4DCC-81B0-C0BD11825F57}"/>
    <cellStyle name="20% - Accent3 2 5" xfId="333" xr:uid="{4AB43C54-6C2B-4575-868A-6CBFF860B7AA}"/>
    <cellStyle name="20% - Accent3 2 6" xfId="334" xr:uid="{4FC28268-A0A5-40BE-A22F-3FF58930296C}"/>
    <cellStyle name="20% - Accent3 2 7" xfId="335" xr:uid="{07A941C5-0858-48D2-9786-0C29496F6C7A}"/>
    <cellStyle name="20% - Accent3 2 8" xfId="336" xr:uid="{7248ACE0-DDC1-4C0D-9B0D-8534A257332B}"/>
    <cellStyle name="20% - Accent3 2 9" xfId="337" xr:uid="{82A17ED9-48F9-4584-8D0F-728CB84F2BF6}"/>
    <cellStyle name="20% - Accent3 20" xfId="2188" xr:uid="{DC64A2C4-8EAF-4582-888A-E767E77F8CC3}"/>
    <cellStyle name="20% - Accent3 21" xfId="2187" xr:uid="{94CD1BCB-EAC0-4827-A2C5-87004FBD7ACB}"/>
    <cellStyle name="20% - Accent3 22" xfId="2183" xr:uid="{CE73928A-9AD9-495F-B685-E22AB524B29D}"/>
    <cellStyle name="20% - Accent3 23" xfId="2182" xr:uid="{94ABCF26-D69F-4C22-8E45-7A8AAE175112}"/>
    <cellStyle name="20% - Accent3 24" xfId="2178" xr:uid="{D53EABF7-DBA0-43B0-AC7A-421FF409275D}"/>
    <cellStyle name="20% - Accent3 25" xfId="2177" xr:uid="{0D2721C9-93F8-47AF-BC0C-A95450C0839F}"/>
    <cellStyle name="20% - Accent3 26" xfId="2173" xr:uid="{284BB744-0328-46DB-BFAF-94BFC01D3AA3}"/>
    <cellStyle name="20% - Accent3 27" xfId="2172" xr:uid="{CC48A3B5-A0A1-4C2B-A370-EE7BF2D40274}"/>
    <cellStyle name="20% - Accent3 28" xfId="2168" xr:uid="{B209CAF4-BF49-460D-AF67-5F0969133484}"/>
    <cellStyle name="20% - Accent3 29" xfId="2167" xr:uid="{3FC4A724-933E-4D69-8FB4-24240C68A5B0}"/>
    <cellStyle name="20% - Accent3 3" xfId="73" xr:uid="{9DD219C2-3A2A-4EBB-9638-EEF6C3068C0A}"/>
    <cellStyle name="20% - Accent3 3 2" xfId="133" xr:uid="{B9BF8ACE-FE79-47C4-BA5C-D6A2F49CB959}"/>
    <cellStyle name="20% - Accent3 3 2 2" xfId="8962" xr:uid="{CC2CC115-DEC2-4924-939B-D9B3DB52710A}"/>
    <cellStyle name="20% - Accent3 3 2 3" xfId="2179" xr:uid="{6CFD3138-1FB9-4432-ABAC-CAD3EF85DA85}"/>
    <cellStyle name="20% - Accent3 3 3" xfId="2475" xr:uid="{41B4298C-C230-40B8-9578-C6673CA56649}"/>
    <cellStyle name="20% - Accent3 3 4" xfId="2476" xr:uid="{6CB65F8D-1F8B-455B-A23A-5CAFEA48534C}"/>
    <cellStyle name="20% - Accent3 3 5" xfId="6513" xr:uid="{9D15CFF6-6B9C-4A3E-8717-69560A37F46C}"/>
    <cellStyle name="20% - Accent3 3 6" xfId="338" xr:uid="{0EBC2DBC-F9A0-4CA3-9119-00D07B541898}"/>
    <cellStyle name="20% - Accent3 30" xfId="2477" xr:uid="{B8A1BCD9-D13E-4822-BD48-FF26353D706E}"/>
    <cellStyle name="20% - Accent3 31" xfId="2478" xr:uid="{C1BE54C3-9342-4B98-80E5-B3AAB08BBFEA}"/>
    <cellStyle name="20% - Accent3 32" xfId="2479" xr:uid="{CDFFE566-B4C2-44B4-AB00-2C3FA424690A}"/>
    <cellStyle name="20% - Accent3 33" xfId="2480" xr:uid="{52E88664-725D-4D7C-BA53-AE3F5C57CA71}"/>
    <cellStyle name="20% - Accent3 34" xfId="2481" xr:uid="{E8C13B0D-0252-4D4B-AE2A-99BC560516DF}"/>
    <cellStyle name="20% - Accent3 35" xfId="2482" xr:uid="{BEC7E4D4-2D18-4A84-AD6D-5E203EA75F2C}"/>
    <cellStyle name="20% - Accent3 36" xfId="2483" xr:uid="{DC1A0069-B7F2-44F0-8C64-3FB432D5CC31}"/>
    <cellStyle name="20% - Accent3 37" xfId="2484" xr:uid="{8C8A5BCD-3069-4231-9AB1-8C50222EECDE}"/>
    <cellStyle name="20% - Accent3 38" xfId="2485" xr:uid="{43173BB2-EF56-4E44-BB2D-1D7EDE6AF24A}"/>
    <cellStyle name="20% - Accent3 39" xfId="2486" xr:uid="{13DF90EA-F00B-425A-8907-77F70A34D50E}"/>
    <cellStyle name="20% - Accent3 4" xfId="93" xr:uid="{F6544E29-F402-45F8-873A-2B6E7A6F792C}"/>
    <cellStyle name="20% - Accent3 4 2" xfId="2180" xr:uid="{2630FCE8-AF81-4F2C-B3F2-20625AEC4E41}"/>
    <cellStyle name="20% - Accent3 4 2 2" xfId="2487" xr:uid="{7BF17405-49DB-4D53-9476-A65DF298F50B}"/>
    <cellStyle name="20% - Accent3 4 3" xfId="2488" xr:uid="{59C3410E-05CB-400C-884F-1EE282061467}"/>
    <cellStyle name="20% - Accent3 4 4" xfId="339" xr:uid="{A0B17AD8-162E-4C2C-A83A-BBB6BE4B41E0}"/>
    <cellStyle name="20% - Accent3 40" xfId="2489" xr:uid="{133D43BD-2495-4E7F-947C-DEA5113403F6}"/>
    <cellStyle name="20% - Accent3 41" xfId="2490" xr:uid="{12C7338B-6C3B-43BF-A652-CAAE2CD84E53}"/>
    <cellStyle name="20% - Accent3 42" xfId="2491" xr:uid="{5323275A-DEEE-4151-A509-45ACF6F46D20}"/>
    <cellStyle name="20% - Accent3 43" xfId="2492" xr:uid="{0E876044-9E82-491C-A7F5-71BB368CC92F}"/>
    <cellStyle name="20% - Accent3 5" xfId="340" xr:uid="{1B31857D-CD7A-4CFA-86AA-901B4BF33CF2}"/>
    <cellStyle name="20% - Accent3 5 2" xfId="2181" xr:uid="{3CC59A35-01F2-400A-94B7-B2B000591136}"/>
    <cellStyle name="20% - Accent3 5 2 2" xfId="2493" xr:uid="{D39DF4DB-C0B7-40BD-9CE9-4FFE92380B2D}"/>
    <cellStyle name="20% - Accent3 5 3" xfId="2494" xr:uid="{2DAA9AB5-7667-45C6-AFEE-FDB3B12C8D87}"/>
    <cellStyle name="20% - Accent3 6" xfId="341" xr:uid="{BA1924CE-7842-408D-8AFC-C54AC2C4DC71}"/>
    <cellStyle name="20% - Accent3 6 2" xfId="2495" xr:uid="{F3CEA74C-3F47-4F43-957F-4E0A85F59CFF}"/>
    <cellStyle name="20% - Accent3 6 3" xfId="2496" xr:uid="{D40AEBAA-BED7-4B35-872A-C90382C0F7A2}"/>
    <cellStyle name="20% - Accent3 7" xfId="342" xr:uid="{D7161B1A-950B-46B6-B8FA-B4EA4EA888D8}"/>
    <cellStyle name="20% - Accent3 7 2" xfId="2497" xr:uid="{CF011555-0663-4371-89E6-3401CD1D6722}"/>
    <cellStyle name="20% - Accent3 7 3" xfId="2498" xr:uid="{71ADFEEE-32D0-4246-8CA0-67645B4ABFC0}"/>
    <cellStyle name="20% - Accent3 8" xfId="343" xr:uid="{2EEF27C9-F89F-4B6A-A82B-BB143D496BDE}"/>
    <cellStyle name="20% - Accent3 8 2" xfId="2499" xr:uid="{4234D38F-6335-4430-89B9-E94C78025A41}"/>
    <cellStyle name="20% - Accent3 8 3" xfId="2500" xr:uid="{672F1E22-FB44-4FA9-9779-CF8E317D2FCD}"/>
    <cellStyle name="20% - Accent3 9" xfId="2501" xr:uid="{5BB07E70-6328-4B31-99B4-D4C694BA0C03}"/>
    <cellStyle name="20% - Accent3 9 2" xfId="8963" xr:uid="{A22439D9-57ED-4061-AB03-F058B0112D2A}"/>
    <cellStyle name="20% - Accent4" xfId="32" builtinId="42" customBuiltin="1"/>
    <cellStyle name="20% - Accent4 10" xfId="2502" xr:uid="{0EC84BA0-CDB2-482F-9219-9ED52613FF58}"/>
    <cellStyle name="20% - Accent4 10 2" xfId="8964" xr:uid="{DAED3831-3C19-4139-BC62-EDCC98B9A13B}"/>
    <cellStyle name="20% - Accent4 11" xfId="2503" xr:uid="{9122C23B-6731-49E1-AE4A-367BDE599ACA}"/>
    <cellStyle name="20% - Accent4 11 2" xfId="8965" xr:uid="{63D1C169-A1B5-45EE-86C0-475D25EA9903}"/>
    <cellStyle name="20% - Accent4 12" xfId="2504" xr:uid="{692A9916-4203-4DF8-90BE-1A2489834652}"/>
    <cellStyle name="20% - Accent4 13" xfId="2505" xr:uid="{E71B458A-5DE1-40D6-896D-EAEA1FE67C69}"/>
    <cellStyle name="20% - Accent4 14" xfId="2506" xr:uid="{0AC6B717-B128-491C-AE34-F330153BFCF6}"/>
    <cellStyle name="20% - Accent4 15" xfId="2507" xr:uid="{9EDDD9CC-B53B-4487-B8A0-437917A95B49}"/>
    <cellStyle name="20% - Accent4 16" xfId="2508" xr:uid="{413D087C-A205-4207-A37B-87B76F2B3032}"/>
    <cellStyle name="20% - Accent4 17" xfId="2509" xr:uid="{6AADD1DE-6EDF-465C-906F-B30FE9777318}"/>
    <cellStyle name="20% - Accent4 18" xfId="2510" xr:uid="{88661B67-5353-4E0B-97E7-57B6DA7035A5}"/>
    <cellStyle name="20% - Accent4 19" xfId="2511" xr:uid="{76D6EB38-5E38-4170-B24E-63182AF78F8C}"/>
    <cellStyle name="20% - Accent4 2" xfId="56" xr:uid="{840A94B3-883C-49F7-8B6C-40D11BF245F6}"/>
    <cellStyle name="20% - Accent4 2 10" xfId="345" xr:uid="{4B03AB17-DAC9-4E1C-AB06-A9BEBC034E87}"/>
    <cellStyle name="20% - Accent4 2 11" xfId="346" xr:uid="{52089B3D-7A40-49F0-A4A6-AE36400313C4}"/>
    <cellStyle name="20% - Accent4 2 12" xfId="347" xr:uid="{2D2024A0-C57D-4F19-9943-51938F395AC3}"/>
    <cellStyle name="20% - Accent4 2 13" xfId="348" xr:uid="{CDE43BC5-35EB-4D47-8694-BFA05344ED54}"/>
    <cellStyle name="20% - Accent4 2 14" xfId="349" xr:uid="{C11FAE4B-6FFF-44EB-BCAD-A59EE71D1892}"/>
    <cellStyle name="20% - Accent4 2 15" xfId="350" xr:uid="{1956610E-BF52-409A-AD4C-45D2A735651E}"/>
    <cellStyle name="20% - Accent4 2 16" xfId="8966" xr:uid="{6A82DC6D-5539-41CA-9662-6DEC843AEA53}"/>
    <cellStyle name="20% - Accent4 2 17" xfId="344" xr:uid="{6BA98CAA-D899-4655-A7F3-594B90CC2EE8}"/>
    <cellStyle name="20% - Accent4 2 2" xfId="116" xr:uid="{D5647083-761D-4156-BCE2-841DDF5E4B53}"/>
    <cellStyle name="20% - Accent4 2 2 2" xfId="351" xr:uid="{C5F820CC-BDF5-43AF-8C05-6FEB0A6F2A13}"/>
    <cellStyle name="20% - Accent4 2 3" xfId="352" xr:uid="{60749FCE-CAF8-4144-8D76-0390B58D786D}"/>
    <cellStyle name="20% - Accent4 2 4" xfId="353" xr:uid="{2E29F88A-5F17-4AF7-B79F-190849B67904}"/>
    <cellStyle name="20% - Accent4 2 5" xfId="354" xr:uid="{9F9B3A10-6AF7-449C-84F6-2AB020ECC253}"/>
    <cellStyle name="20% - Accent4 2 6" xfId="355" xr:uid="{E3503D29-F360-421D-8385-062AC1EF5852}"/>
    <cellStyle name="20% - Accent4 2 7" xfId="356" xr:uid="{F9DEA3FD-1EEC-43B0-95B0-0C62631B8FA7}"/>
    <cellStyle name="20% - Accent4 2 8" xfId="357" xr:uid="{8AEAF5FF-57A1-4857-BB3D-C97E6315E3D1}"/>
    <cellStyle name="20% - Accent4 2 9" xfId="358" xr:uid="{E654A859-B1C5-4BC9-8514-7FEDF2ACF62E}"/>
    <cellStyle name="20% - Accent4 20" xfId="2512" xr:uid="{C0900B58-7BD5-47B6-B991-194E73DFA74D}"/>
    <cellStyle name="20% - Accent4 21" xfId="2513" xr:uid="{9AEF6FFD-7C13-4A52-AD56-7E2C9B6676AA}"/>
    <cellStyle name="20% - Accent4 22" xfId="2514" xr:uid="{47F92CE7-E97A-4A90-ACEC-F7BF3D7EB924}"/>
    <cellStyle name="20% - Accent4 23" xfId="2515" xr:uid="{3A7D3D50-B236-4A2C-9B9B-84494EB2531A}"/>
    <cellStyle name="20% - Accent4 24" xfId="2516" xr:uid="{A70BBB0C-E015-4311-BEFB-C23EEBB987E5}"/>
    <cellStyle name="20% - Accent4 25" xfId="2517" xr:uid="{5BCAF465-9E8C-4D5B-A464-320DBAA9C82E}"/>
    <cellStyle name="20% - Accent4 26" xfId="2518" xr:uid="{8D88EE1F-2BF8-4424-AE67-01A454D2B0CD}"/>
    <cellStyle name="20% - Accent4 27" xfId="2519" xr:uid="{BE63979B-BBC6-4E2A-88D1-8223EB3EE1D3}"/>
    <cellStyle name="20% - Accent4 28" xfId="2520" xr:uid="{AAD5B121-F40E-4248-ABB2-6FE25119EA70}"/>
    <cellStyle name="20% - Accent4 29" xfId="2521" xr:uid="{DD4F8B05-F6C1-45A2-B390-86A5F170841B}"/>
    <cellStyle name="20% - Accent4 3" xfId="76" xr:uid="{B3BE0A07-7995-4B93-8F45-4665DF0BA07D}"/>
    <cellStyle name="20% - Accent4 3 2" xfId="136" xr:uid="{12EF064F-3D1F-4414-BCDB-E32882B39B5C}"/>
    <cellStyle name="20% - Accent4 3 2 2" xfId="8967" xr:uid="{F3E0EC1A-BBB0-4177-AB47-1D18ACE566F9}"/>
    <cellStyle name="20% - Accent4 3 2 3" xfId="2184" xr:uid="{DC606E19-9B6A-42C6-AFDB-D1D107C26303}"/>
    <cellStyle name="20% - Accent4 3 3" xfId="2522" xr:uid="{2F2D7D0D-0C6F-40A9-96D0-F19F8AC83ADA}"/>
    <cellStyle name="20% - Accent4 3 4" xfId="2523" xr:uid="{9C85C9C3-8776-4A9D-A5DE-361BB7CBF112}"/>
    <cellStyle name="20% - Accent4 3 5" xfId="6514" xr:uid="{1C65874A-DE72-4348-8D31-B8BC22AF49E3}"/>
    <cellStyle name="20% - Accent4 3 6" xfId="359" xr:uid="{1FEF619F-19D7-42AD-9B3F-12E3E2ACDA19}"/>
    <cellStyle name="20% - Accent4 30" xfId="2524" xr:uid="{F34E3CC8-FCD6-4AEE-BEE4-AA9B3D10F19E}"/>
    <cellStyle name="20% - Accent4 31" xfId="2525" xr:uid="{F3EF403C-7EDD-4C2F-98F9-7547BF2253D6}"/>
    <cellStyle name="20% - Accent4 32" xfId="2526" xr:uid="{06474E17-B491-43BB-AE44-D674428E00A5}"/>
    <cellStyle name="20% - Accent4 33" xfId="2527" xr:uid="{540B031F-CB73-4E35-9FE6-10166065F654}"/>
    <cellStyle name="20% - Accent4 34" xfId="2528" xr:uid="{640F7FBC-3B24-4AA8-8EB1-38DB7730E254}"/>
    <cellStyle name="20% - Accent4 35" xfId="2529" xr:uid="{913EE6B7-80A2-4B08-AC3E-10035D18D324}"/>
    <cellStyle name="20% - Accent4 36" xfId="2530" xr:uid="{E4AA5E0D-DA57-4C65-A544-EB2DEF275604}"/>
    <cellStyle name="20% - Accent4 37" xfId="2531" xr:uid="{0E437C17-F329-4D44-B177-91A6BB2798DC}"/>
    <cellStyle name="20% - Accent4 38" xfId="2532" xr:uid="{4270712C-77F0-4579-955C-85EF3080BFED}"/>
    <cellStyle name="20% - Accent4 39" xfId="2533" xr:uid="{F4CA3148-F27C-4643-9945-106342B3F004}"/>
    <cellStyle name="20% - Accent4 4" xfId="96" xr:uid="{6BAE239E-D313-471D-8E6F-4C85E8F797A4}"/>
    <cellStyle name="20% - Accent4 4 2" xfId="2185" xr:uid="{0A9F823A-733D-44A1-902A-6EC824184A8A}"/>
    <cellStyle name="20% - Accent4 4 2 2" xfId="2534" xr:uid="{EE5805BF-0BD6-4D29-A105-151451858C7C}"/>
    <cellStyle name="20% - Accent4 4 3" xfId="2535" xr:uid="{C1E4984F-748D-4C64-B7E4-304A47D69B13}"/>
    <cellStyle name="20% - Accent4 4 4" xfId="360" xr:uid="{226870EE-7E56-40C8-B99E-7DE9805BD286}"/>
    <cellStyle name="20% - Accent4 40" xfId="2536" xr:uid="{A5532BF4-E3ED-43D6-9C01-4AEAD4A39EE5}"/>
    <cellStyle name="20% - Accent4 41" xfId="2537" xr:uid="{AC0F5241-80BF-457A-AA69-5498304E0CDA}"/>
    <cellStyle name="20% - Accent4 42" xfId="2538" xr:uid="{ED76CB5D-D567-4AAA-B417-8F4A231EE15F}"/>
    <cellStyle name="20% - Accent4 43" xfId="2539" xr:uid="{19C858E6-2A85-4A63-9450-D711B671277B}"/>
    <cellStyle name="20% - Accent4 5" xfId="361" xr:uid="{03DE9FDB-738D-4A41-BE10-D8CC1279E702}"/>
    <cellStyle name="20% - Accent4 5 2" xfId="2186" xr:uid="{04126D79-A53E-4AB2-A1D6-160988B328CB}"/>
    <cellStyle name="20% - Accent4 5 2 2" xfId="2540" xr:uid="{86D2EACE-A146-472A-827E-9277FBE5B2DB}"/>
    <cellStyle name="20% - Accent4 5 3" xfId="2541" xr:uid="{1A602920-B154-4283-9BBD-6715CF5FC279}"/>
    <cellStyle name="20% - Accent4 6" xfId="362" xr:uid="{0615005F-18CB-4ACD-8A20-31FEDA8FFD58}"/>
    <cellStyle name="20% - Accent4 6 2" xfId="2542" xr:uid="{6656AC9D-4758-4141-A897-193151A98883}"/>
    <cellStyle name="20% - Accent4 6 3" xfId="2543" xr:uid="{8D931BF3-0F0D-4AFF-8547-06A12ECA05B5}"/>
    <cellStyle name="20% - Accent4 7" xfId="363" xr:uid="{F4D086DF-5538-4D35-9E86-96C061FF1829}"/>
    <cellStyle name="20% - Accent4 7 2" xfId="2544" xr:uid="{8CF5BF5A-3038-46EA-B19D-C6A030CB5EBD}"/>
    <cellStyle name="20% - Accent4 7 3" xfId="2545" xr:uid="{E7B6DBDA-3A4E-4A49-9881-1E529331734D}"/>
    <cellStyle name="20% - Accent4 8" xfId="364" xr:uid="{A25CA85E-0E94-4C2F-AFF6-E5576206F6A1}"/>
    <cellStyle name="20% - Accent4 8 2" xfId="2546" xr:uid="{42713749-A62B-4DE1-9C92-4882A748C8BC}"/>
    <cellStyle name="20% - Accent4 8 3" xfId="2547" xr:uid="{8C8C554E-AC4A-4BBB-AD36-744E9474D765}"/>
    <cellStyle name="20% - Accent4 9" xfId="2548" xr:uid="{321AB8FD-BC78-4F9C-B7F3-2CDD5D8D1442}"/>
    <cellStyle name="20% - Accent4 9 2" xfId="8968" xr:uid="{A3D90952-DEC5-4FBA-A346-A16A984D59D3}"/>
    <cellStyle name="20% - Accent5" xfId="36" builtinId="46" customBuiltin="1"/>
    <cellStyle name="20% - Accent5 10" xfId="2549" xr:uid="{EBC2D02A-E4AB-4DA5-90B5-79A7ED333DAE}"/>
    <cellStyle name="20% - Accent5 10 2" xfId="8969" xr:uid="{815808B1-DABE-4742-8253-CAAC06B2508D}"/>
    <cellStyle name="20% - Accent5 11" xfId="2550" xr:uid="{3380192F-B612-4D88-BAAD-28C0E02796D3}"/>
    <cellStyle name="20% - Accent5 11 2" xfId="8970" xr:uid="{4CD127EC-1E86-4DE7-8BA4-A9B5D599041A}"/>
    <cellStyle name="20% - Accent5 12" xfId="2551" xr:uid="{57AC4015-9CD5-41D0-A9DE-02BB2447C1A4}"/>
    <cellStyle name="20% - Accent5 13" xfId="2552" xr:uid="{6CC608C9-5829-41EF-9504-50F896EA3D92}"/>
    <cellStyle name="20% - Accent5 14" xfId="2553" xr:uid="{501DD29F-C649-4FE1-8B34-1CAD66CDA82E}"/>
    <cellStyle name="20% - Accent5 15" xfId="2554" xr:uid="{0BB48DCD-C346-4037-BD2F-488261DF0431}"/>
    <cellStyle name="20% - Accent5 16" xfId="2555" xr:uid="{3A8EA2A2-4308-49BD-97E8-23380600164F}"/>
    <cellStyle name="20% - Accent5 17" xfId="2556" xr:uid="{D00B2411-13D2-4702-B418-908C69F0173D}"/>
    <cellStyle name="20% - Accent5 18" xfId="2557" xr:uid="{0D17D07E-A893-4BD9-8684-27EF87687A88}"/>
    <cellStyle name="20% - Accent5 19" xfId="2558" xr:uid="{AFC1385D-909D-49A4-9FB5-8C6CE0D25DF8}"/>
    <cellStyle name="20% - Accent5 2" xfId="59" xr:uid="{0B98DE03-7405-4447-810E-EBE2228C78B8}"/>
    <cellStyle name="20% - Accent5 2 10" xfId="366" xr:uid="{4BE3A27F-8400-475A-8B2D-CD3408076D33}"/>
    <cellStyle name="20% - Accent5 2 11" xfId="367" xr:uid="{EB951135-709F-45F4-A471-024FA6CBAC72}"/>
    <cellStyle name="20% - Accent5 2 12" xfId="368" xr:uid="{6B05186B-E182-4DAD-A551-1D704A341926}"/>
    <cellStyle name="20% - Accent5 2 13" xfId="369" xr:uid="{35CF8EF0-7707-437D-AEAC-EE5ABF286DEE}"/>
    <cellStyle name="20% - Accent5 2 14" xfId="370" xr:uid="{9C4AFA7C-8248-464D-A0E0-542D095583D9}"/>
    <cellStyle name="20% - Accent5 2 15" xfId="371" xr:uid="{A5288ACA-29C4-4E1C-A41D-CE350D13DA82}"/>
    <cellStyle name="20% - Accent5 2 16" xfId="365" xr:uid="{1596A4F2-AA11-45FA-B811-096316062A9E}"/>
    <cellStyle name="20% - Accent5 2 2" xfId="119" xr:uid="{CAD57DF5-C8B3-4AF9-B031-8E930DE76BE2}"/>
    <cellStyle name="20% - Accent5 2 2 2" xfId="372" xr:uid="{3284BA3F-33FC-42AB-A11C-C7A0D3527C63}"/>
    <cellStyle name="20% - Accent5 2 3" xfId="373" xr:uid="{D5E6A41B-3ECA-4AA9-B81B-556C49042703}"/>
    <cellStyle name="20% - Accent5 2 4" xfId="374" xr:uid="{A66D6D2F-88C8-4681-99B5-3161CF0C37E3}"/>
    <cellStyle name="20% - Accent5 2 5" xfId="375" xr:uid="{3C36467A-1391-477C-B45E-5BAE7685C8AF}"/>
    <cellStyle name="20% - Accent5 2 6" xfId="376" xr:uid="{C4D8386E-9E48-4A37-8DD1-F6B88052ABB8}"/>
    <cellStyle name="20% - Accent5 2 7" xfId="377" xr:uid="{0DC20AC2-DA01-42B1-88E1-638B09D6EC3E}"/>
    <cellStyle name="20% - Accent5 2 8" xfId="378" xr:uid="{D304F9AE-91B0-4D4B-82C5-F6C136734A38}"/>
    <cellStyle name="20% - Accent5 2 9" xfId="379" xr:uid="{7C7585EE-B842-4AA9-9BCB-7118981B3AA8}"/>
    <cellStyle name="20% - Accent5 20" xfId="2559" xr:uid="{B4448C17-545D-4C63-84E8-5544A2E0C02A}"/>
    <cellStyle name="20% - Accent5 21" xfId="2560" xr:uid="{9F80A8D5-A0C3-4D23-B6FA-229EEB68569A}"/>
    <cellStyle name="20% - Accent5 22" xfId="2561" xr:uid="{CF60F863-3623-4D52-B6CD-908D3630DE7C}"/>
    <cellStyle name="20% - Accent5 23" xfId="2562" xr:uid="{E967C14E-4667-4AC2-8A27-FBE73D02E7C6}"/>
    <cellStyle name="20% - Accent5 24" xfId="2563" xr:uid="{B74DDAFA-A23F-463D-83A4-8E5122FB9FBF}"/>
    <cellStyle name="20% - Accent5 25" xfId="2564" xr:uid="{1354F5AD-7F2F-4B72-BDFB-390E06D0C83C}"/>
    <cellStyle name="20% - Accent5 26" xfId="2565" xr:uid="{9FBB20CA-B87A-4675-9F51-8514DE53AE73}"/>
    <cellStyle name="20% - Accent5 27" xfId="2566" xr:uid="{7294AE5C-E22B-411B-BB63-0AFD1C185F17}"/>
    <cellStyle name="20% - Accent5 28" xfId="2567" xr:uid="{A4B6C667-0AC3-40D8-8771-77F222958C4B}"/>
    <cellStyle name="20% - Accent5 29" xfId="2568" xr:uid="{D8B94AA2-A6DB-4FE1-A375-72F27DABCE5D}"/>
    <cellStyle name="20% - Accent5 3" xfId="79" xr:uid="{E42B58E2-4956-4BC3-B17C-4F1B886DC1C8}"/>
    <cellStyle name="20% - Accent5 3 2" xfId="139" xr:uid="{5622300E-1726-4538-B44E-F90DBA10284D}"/>
    <cellStyle name="20% - Accent5 3 2 2" xfId="2569" xr:uid="{7624B176-580E-47E5-9362-A72D4BF30070}"/>
    <cellStyle name="20% - Accent5 3 3" xfId="380" xr:uid="{5C4955C9-B787-4493-B194-E796DF5C9E58}"/>
    <cellStyle name="20% - Accent5 30" xfId="2570" xr:uid="{80C9E068-F2AA-447C-A8DD-B86E67C24086}"/>
    <cellStyle name="20% - Accent5 31" xfId="2571" xr:uid="{8B89D74C-16EA-496A-93ED-613E4FF69A23}"/>
    <cellStyle name="20% - Accent5 32" xfId="2572" xr:uid="{DA487DF3-C7B2-4EB6-A5BF-97A0653F8CEE}"/>
    <cellStyle name="20% - Accent5 33" xfId="2573" xr:uid="{10112944-E173-4A20-BE1F-CF634C2ADF46}"/>
    <cellStyle name="20% - Accent5 34" xfId="2574" xr:uid="{9E13CF01-12BD-4E93-8BA1-A4595C77B894}"/>
    <cellStyle name="20% - Accent5 35" xfId="2575" xr:uid="{73325473-9903-463F-811C-578A5CEB3C61}"/>
    <cellStyle name="20% - Accent5 36" xfId="2576" xr:uid="{2F89D98E-9930-4F86-BA33-55BE924216CF}"/>
    <cellStyle name="20% - Accent5 37" xfId="2577" xr:uid="{F6F7BCEF-BBCD-453F-A075-29A1E18AFE06}"/>
    <cellStyle name="20% - Accent5 38" xfId="2578" xr:uid="{2174F1F9-4138-4B4E-BD49-7E405BB798FE}"/>
    <cellStyle name="20% - Accent5 39" xfId="2579" xr:uid="{3E081443-1110-49DB-A748-E7E9ECB69AFA}"/>
    <cellStyle name="20% - Accent5 4" xfId="99" xr:uid="{9A148EA6-B160-435E-AB4D-60D10B2AF83D}"/>
    <cellStyle name="20% - Accent5 4 2" xfId="381" xr:uid="{D4B2AFB9-E3D9-426E-9FD3-31AD2C5C3D6C}"/>
    <cellStyle name="20% - Accent5 40" xfId="2580" xr:uid="{FAB3BACF-1A2F-45C1-8173-E6731186AA89}"/>
    <cellStyle name="20% - Accent5 41" xfId="2581" xr:uid="{A3DB7186-5E5D-4756-A817-865E20416E4D}"/>
    <cellStyle name="20% - Accent5 42" xfId="2582" xr:uid="{6D122511-8979-4092-BD27-18617C1F08CD}"/>
    <cellStyle name="20% - Accent5 43" xfId="2583" xr:uid="{B623810E-394E-4DE0-BBBC-751E5FA27815}"/>
    <cellStyle name="20% - Accent5 5" xfId="382" xr:uid="{95795965-F16B-48C2-864E-7B3CB4ABAC4D}"/>
    <cellStyle name="20% - Accent5 6" xfId="383" xr:uid="{A695FE12-CA31-4DC5-A73F-AC5B2273D2C4}"/>
    <cellStyle name="20% - Accent5 7" xfId="384" xr:uid="{2793293D-2D5E-4192-B6BA-9324D9B41A83}"/>
    <cellStyle name="20% - Accent5 8" xfId="385" xr:uid="{EAB9F0CC-1587-40F2-A0B9-63937B403272}"/>
    <cellStyle name="20% - Accent5 9" xfId="2584" xr:uid="{FB7BFD26-E0EE-4B0D-ADEA-7B1027ED44CB}"/>
    <cellStyle name="20% - Accent5 9 2" xfId="8971" xr:uid="{B603C3ED-1385-4D27-97CC-E8FD427024E6}"/>
    <cellStyle name="20% - Accent6" xfId="40" builtinId="50" customBuiltin="1"/>
    <cellStyle name="20% - Accent6 10" xfId="2585" xr:uid="{E5A23BDF-B025-4F7A-A47F-B2E53DB937D7}"/>
    <cellStyle name="20% - Accent6 10 2" xfId="8972" xr:uid="{6582F7CD-6ECC-4E05-94B7-5D0A9C22370A}"/>
    <cellStyle name="20% - Accent6 11" xfId="2586" xr:uid="{011B8DB3-C2F2-47EB-81AC-3184C9CAEC23}"/>
    <cellStyle name="20% - Accent6 11 2" xfId="8973" xr:uid="{4DF64775-9D91-4A3C-9CC7-0521CB07AF36}"/>
    <cellStyle name="20% - Accent6 12" xfId="2587" xr:uid="{3AA6F77C-A915-4DA2-AEE8-56C584D16336}"/>
    <cellStyle name="20% - Accent6 13" xfId="2588" xr:uid="{6599FF6E-80AA-4BD6-B9A1-9E2504BB1236}"/>
    <cellStyle name="20% - Accent6 14" xfId="2589" xr:uid="{4331E148-0984-43F2-A9A4-B0A785361418}"/>
    <cellStyle name="20% - Accent6 15" xfId="2590" xr:uid="{28615090-092D-43EC-A679-BA2F231C6FE7}"/>
    <cellStyle name="20% - Accent6 16" xfId="2591" xr:uid="{0FC71E4A-7D4A-4A86-8F5A-E7827025C4E1}"/>
    <cellStyle name="20% - Accent6 17" xfId="2592" xr:uid="{7BFF2107-23AD-4C39-BE84-300E3AF56231}"/>
    <cellStyle name="20% - Accent6 18" xfId="2593" xr:uid="{8BA5F0CA-448C-41DC-9769-60CE4F8FEAFB}"/>
    <cellStyle name="20% - Accent6 19" xfId="2594" xr:uid="{142DA8B6-5604-4A3E-8294-511BE2664AD6}"/>
    <cellStyle name="20% - Accent6 2" xfId="62" xr:uid="{3A614055-C830-4E22-8CAF-69B27C97ADBF}"/>
    <cellStyle name="20% - Accent6 2 10" xfId="387" xr:uid="{E55122C1-9CF2-47A0-BBF8-7E7A60EF1B15}"/>
    <cellStyle name="20% - Accent6 2 11" xfId="388" xr:uid="{E98E54C5-37E0-4181-9929-74E5DC012812}"/>
    <cellStyle name="20% - Accent6 2 12" xfId="389" xr:uid="{0BC6EFDE-62FE-4D68-BA50-3BB6097FF8C6}"/>
    <cellStyle name="20% - Accent6 2 13" xfId="390" xr:uid="{CD1654F5-C526-492D-AFCE-7F97744DB259}"/>
    <cellStyle name="20% - Accent6 2 14" xfId="391" xr:uid="{848D748D-01C8-4703-8852-5216F28E585A}"/>
    <cellStyle name="20% - Accent6 2 15" xfId="392" xr:uid="{BC843328-1796-4C05-9591-94E8F46465A6}"/>
    <cellStyle name="20% - Accent6 2 16" xfId="8974" xr:uid="{84BD5938-1EC5-41C5-B6DA-BF6871A5B4FE}"/>
    <cellStyle name="20% - Accent6 2 17" xfId="386" xr:uid="{B4A6475F-06BB-4584-A86C-937AFCE6EBF2}"/>
    <cellStyle name="20% - Accent6 2 2" xfId="122" xr:uid="{89E19802-1B29-47DD-AEDD-DEA5C31F8153}"/>
    <cellStyle name="20% - Accent6 2 2 2" xfId="393" xr:uid="{AB0AF0F7-275E-4F18-945D-758F8322F4D6}"/>
    <cellStyle name="20% - Accent6 2 3" xfId="394" xr:uid="{0F1F6702-1A2F-4DDB-A63D-DEBCB40B47FC}"/>
    <cellStyle name="20% - Accent6 2 4" xfId="395" xr:uid="{DE7224AA-AEB3-4FBD-908D-08CD319BA2A7}"/>
    <cellStyle name="20% - Accent6 2 5" xfId="396" xr:uid="{79F9362F-4526-46CE-90EC-C88D108CBE4D}"/>
    <cellStyle name="20% - Accent6 2 6" xfId="397" xr:uid="{E7560D1C-B42E-47A1-8E1F-39164D48B378}"/>
    <cellStyle name="20% - Accent6 2 7" xfId="398" xr:uid="{8C63C47A-456C-47C5-80CA-EE3B710E386B}"/>
    <cellStyle name="20% - Accent6 2 8" xfId="399" xr:uid="{132F9A60-3173-4DFE-B24D-F79F37ECCAEC}"/>
    <cellStyle name="20% - Accent6 2 9" xfId="400" xr:uid="{D712AB73-BD6A-4ECB-9826-494AD92B348C}"/>
    <cellStyle name="20% - Accent6 20" xfId="2595" xr:uid="{3A771348-378F-42B4-890F-E7AF7AF3C6AF}"/>
    <cellStyle name="20% - Accent6 21" xfId="2596" xr:uid="{8AAA13A1-6E1B-43AE-BA9A-7818B51E9EAC}"/>
    <cellStyle name="20% - Accent6 22" xfId="2597" xr:uid="{2E61C41A-E1EF-440B-9A38-3881D7BD4D2B}"/>
    <cellStyle name="20% - Accent6 23" xfId="2598" xr:uid="{1797D298-AC30-4F65-8012-4A142D73188C}"/>
    <cellStyle name="20% - Accent6 24" xfId="2599" xr:uid="{2362C429-2F96-4879-9823-5B86E3EEB825}"/>
    <cellStyle name="20% - Accent6 25" xfId="2600" xr:uid="{E9102C9C-A990-483F-8BC9-375FCD73CD44}"/>
    <cellStyle name="20% - Accent6 26" xfId="2601" xr:uid="{E180E0F8-A99F-4263-8479-8A53141ACA31}"/>
    <cellStyle name="20% - Accent6 27" xfId="2602" xr:uid="{4200779B-EFBB-4EF4-ACFC-C93B54D379A6}"/>
    <cellStyle name="20% - Accent6 28" xfId="2603" xr:uid="{0D610D34-2BF6-4EDF-8894-5DDD9937ED45}"/>
    <cellStyle name="20% - Accent6 29" xfId="2604" xr:uid="{A680B45D-4D65-4DE3-B467-0C1AAD2E452A}"/>
    <cellStyle name="20% - Accent6 3" xfId="82" xr:uid="{5E6BC5FF-39A3-4017-8BC1-73A7744DDB31}"/>
    <cellStyle name="20% - Accent6 3 2" xfId="142" xr:uid="{81215944-6A6A-47DC-8869-7EF138E4C602}"/>
    <cellStyle name="20% - Accent6 3 2 2" xfId="8975" xr:uid="{126BA620-CAB4-42E3-8C32-2605E30DC481}"/>
    <cellStyle name="20% - Accent6 3 2 3" xfId="2189" xr:uid="{4232F347-2BEC-45CC-B40F-99E9E9F1BFC9}"/>
    <cellStyle name="20% - Accent6 3 3" xfId="2605" xr:uid="{23213722-EF21-40E5-B340-64E3D245DF91}"/>
    <cellStyle name="20% - Accent6 3 4" xfId="2606" xr:uid="{DC1CA230-56A3-4765-A77D-4F3A623B599B}"/>
    <cellStyle name="20% - Accent6 3 5" xfId="401" xr:uid="{48D27818-7822-4F08-8765-AA4A4EE07198}"/>
    <cellStyle name="20% - Accent6 30" xfId="2607" xr:uid="{9F64BAC7-645B-43D1-970B-1A4F6C602B94}"/>
    <cellStyle name="20% - Accent6 31" xfId="2608" xr:uid="{29F40574-4B13-4CF7-BE4A-76AF2E02BD44}"/>
    <cellStyle name="20% - Accent6 32" xfId="2609" xr:uid="{DE5D0035-90DC-40AC-8577-03FB912CC8F7}"/>
    <cellStyle name="20% - Accent6 33" xfId="2610" xr:uid="{569FEF72-A83C-4179-ADB9-0B7412A20375}"/>
    <cellStyle name="20% - Accent6 34" xfId="2611" xr:uid="{B6F7743C-961A-48ED-98DC-7C379C60EB9A}"/>
    <cellStyle name="20% - Accent6 35" xfId="2612" xr:uid="{4244F0A0-7395-4219-ADF9-6EC48740B511}"/>
    <cellStyle name="20% - Accent6 36" xfId="2613" xr:uid="{60EB5751-233D-4B08-A0AD-45CC54368849}"/>
    <cellStyle name="20% - Accent6 37" xfId="2614" xr:uid="{38322B39-0330-4029-9D5F-C8C33A8AC8B4}"/>
    <cellStyle name="20% - Accent6 38" xfId="2615" xr:uid="{7AD63109-CC0A-480F-A44F-71641DC761F2}"/>
    <cellStyle name="20% - Accent6 39" xfId="2616" xr:uid="{FCCC3525-9FBF-4E56-8623-6053538BA531}"/>
    <cellStyle name="20% - Accent6 4" xfId="102" xr:uid="{01DB5C4F-E2E8-4415-9CB3-42225690E1D8}"/>
    <cellStyle name="20% - Accent6 4 2" xfId="2190" xr:uid="{180CDBB7-28B4-44C7-AE5E-485A58BCF1F3}"/>
    <cellStyle name="20% - Accent6 4 2 2" xfId="2617" xr:uid="{C528343B-56A8-489D-A5FA-719FCA452D96}"/>
    <cellStyle name="20% - Accent6 4 3" xfId="2618" xr:uid="{C98A678E-C849-4F23-87CC-C2FDAB33FEF0}"/>
    <cellStyle name="20% - Accent6 4 4" xfId="402" xr:uid="{D02D1EA8-5A10-4DA6-AEFB-F9797D5CA483}"/>
    <cellStyle name="20% - Accent6 40" xfId="2619" xr:uid="{385E89AF-E684-4C01-94CD-5931AF2590A0}"/>
    <cellStyle name="20% - Accent6 41" xfId="2620" xr:uid="{254F8C97-2658-4CB7-9B2D-04DCAB304035}"/>
    <cellStyle name="20% - Accent6 42" xfId="2621" xr:uid="{93E6F29B-6A08-44ED-AEAB-97F02AC7B92A}"/>
    <cellStyle name="20% - Accent6 43" xfId="2622" xr:uid="{D64BD266-182C-4288-A896-89792B561C1B}"/>
    <cellStyle name="20% - Accent6 44" xfId="2623" xr:uid="{DA5EABBB-16E6-4AA0-89B9-DF24566472C3}"/>
    <cellStyle name="20% - Accent6 44 2" xfId="2624" xr:uid="{103A3118-70B0-42E2-8136-82028891C07B}"/>
    <cellStyle name="20% - Accent6 44 2 2" xfId="8976" xr:uid="{3965F486-A38B-46B0-9B94-1A651401E481}"/>
    <cellStyle name="20% - Accent6 44 2 3" xfId="6807" xr:uid="{DB60C6F7-52FA-4188-854A-5FCBCAB23037}"/>
    <cellStyle name="20% - Accent6 44 3" xfId="7390" xr:uid="{160D6986-AE95-419E-9DF3-F13F0FA81C3F}"/>
    <cellStyle name="20% - Accent6 44 4" xfId="6806" xr:uid="{10816AAD-E614-4637-A09D-C1A2DA2217B6}"/>
    <cellStyle name="20% - Accent6 5" xfId="403" xr:uid="{701AA630-4CC9-4FB9-827B-6B353D8B192D}"/>
    <cellStyle name="20% - Accent6 5 2" xfId="2191" xr:uid="{2C5266F6-3183-4640-967A-1D2132BD3D87}"/>
    <cellStyle name="20% - Accent6 5 2 2" xfId="2625" xr:uid="{7414804D-1314-4ED3-9E15-D88C9CC2A3E5}"/>
    <cellStyle name="20% - Accent6 5 3" xfId="2626" xr:uid="{6DB46DD2-F99A-4D16-850B-856D66F7CD49}"/>
    <cellStyle name="20% - Accent6 6" xfId="404" xr:uid="{BA1B0DEC-3180-4AF4-86EE-3669EC5BD73E}"/>
    <cellStyle name="20% - Accent6 6 2" xfId="2627" xr:uid="{0AC17671-D777-455A-B0B3-0152802AE573}"/>
    <cellStyle name="20% - Accent6 6 3" xfId="2628" xr:uid="{FDA08D7D-EF2A-4A65-A51C-C19C6AD2623E}"/>
    <cellStyle name="20% - Accent6 7" xfId="405" xr:uid="{D6BF1751-E754-4BCA-BC78-8ED25153F601}"/>
    <cellStyle name="20% - Accent6 7 2" xfId="2629" xr:uid="{9E3728BD-3E60-488D-B88F-24A4C18C9319}"/>
    <cellStyle name="20% - Accent6 7 3" xfId="2630" xr:uid="{5821F7FD-F1B2-4449-B5E9-7BC17B19C19C}"/>
    <cellStyle name="20% - Accent6 8" xfId="406" xr:uid="{D9F2CBC5-5CF5-4B45-B0A2-3D5484962723}"/>
    <cellStyle name="20% - Accent6 8 2" xfId="2631" xr:uid="{8437ABC8-952B-4925-9191-500F64141B10}"/>
    <cellStyle name="20% - Accent6 8 3" xfId="2632" xr:uid="{D1D562F9-34FB-4B74-B87E-43F4AADC67A7}"/>
    <cellStyle name="20% - Accent6 9" xfId="2633" xr:uid="{FAF9CD42-1F07-492E-9720-225B5DDFD894}"/>
    <cellStyle name="20% - Accent6 9 2" xfId="8977" xr:uid="{CE7E8038-1E2D-4DC3-88A1-5EAE2973B010}"/>
    <cellStyle name="20% - Akzent1" xfId="2634" xr:uid="{3ED36DF8-C9B7-406B-A70D-876F75B0A47F}"/>
    <cellStyle name="20% - Akzent2" xfId="2635" xr:uid="{3D1DA55F-B03B-4E45-8F8D-54302F15ACE1}"/>
    <cellStyle name="20% - Akzent3" xfId="2636" xr:uid="{59264383-23CD-4A44-947F-FDC25CC8B2F2}"/>
    <cellStyle name="20% - Akzent4" xfId="2637" xr:uid="{2C2C4A67-8E07-4EF5-9B16-B9BC932A6BB0}"/>
    <cellStyle name="20% - Akzent5" xfId="2638" xr:uid="{226E0B67-91AB-4DE7-BFF1-F5DE3B6AC2A1}"/>
    <cellStyle name="20% - Akzent6" xfId="2639" xr:uid="{55EDF9E3-6483-4E11-B9B3-C0B73FCD7722}"/>
    <cellStyle name="2x indented GHG Textfiels" xfId="2640" xr:uid="{077692CB-FAB2-4671-82F1-A95DED9C0654}"/>
    <cellStyle name="40 % - Farve1 2" xfId="269" xr:uid="{4D10FC55-3F81-4ED9-BD81-E349D1361E1B}"/>
    <cellStyle name="40 % - Farve2 2" xfId="271" xr:uid="{B7776523-8D9B-4367-85EA-1BEFBA0B3E8F}"/>
    <cellStyle name="40 % - Farve3 2" xfId="273" xr:uid="{16A425D2-C84C-4CA3-A7CB-6EB0F3BE790D}"/>
    <cellStyle name="40 % - Farve4 2" xfId="275" xr:uid="{08B7C0B1-80F5-40D5-AABD-1893FFB44395}"/>
    <cellStyle name="40 % - Farve5 2" xfId="277" xr:uid="{D3819110-4E45-47D0-8D15-2A896230E69B}"/>
    <cellStyle name="40 % - Farve6 2" xfId="279" xr:uid="{DFCB91A3-A8AB-474D-BAF4-03F2B0BEA44D}"/>
    <cellStyle name="40% - Accent1" xfId="21" builtinId="31" customBuiltin="1"/>
    <cellStyle name="40% - Accent1 10" xfId="2641" xr:uid="{60860EB0-EFA2-4A53-A6FF-78F747DA6604}"/>
    <cellStyle name="40% - Accent1 10 2" xfId="8978" xr:uid="{EBEFA539-1CA4-4CDC-899F-EE0C780737E2}"/>
    <cellStyle name="40% - Accent1 11" xfId="2642" xr:uid="{A1BF1935-EAF3-417B-B27D-EB8DEBA6CB21}"/>
    <cellStyle name="40% - Accent1 11 2" xfId="8979" xr:uid="{BC712080-644F-4858-B99F-6A1CA66E5D2F}"/>
    <cellStyle name="40% - Accent1 12" xfId="2643" xr:uid="{91452D95-1279-4E15-B5AE-339162C5BEC5}"/>
    <cellStyle name="40% - Accent1 13" xfId="2644" xr:uid="{B9D32201-B6C2-4780-88F4-BBCBD92D0652}"/>
    <cellStyle name="40% - Accent1 14" xfId="2645" xr:uid="{D3FC9E45-C5CE-4150-9D1E-D1D7570D534B}"/>
    <cellStyle name="40% - Accent1 15" xfId="2646" xr:uid="{B0843EC6-0DFE-49DD-BE14-D5AAC69092E1}"/>
    <cellStyle name="40% - Accent1 16" xfId="2647" xr:uid="{3C4661DE-E57A-445C-9EBD-B6729D539FC1}"/>
    <cellStyle name="40% - Accent1 17" xfId="2648" xr:uid="{90631E5F-F20C-49BE-82CC-F740B1AEDA1E}"/>
    <cellStyle name="40% - Accent1 18" xfId="2649" xr:uid="{88652EA5-CDC5-4A02-A581-918EDE92F673}"/>
    <cellStyle name="40% - Accent1 19" xfId="2650" xr:uid="{E48E3D77-D127-41F8-95FA-EB21DCBA89F0}"/>
    <cellStyle name="40% - Accent1 2" xfId="48" xr:uid="{A6877C2F-8E4A-45C9-A9D7-7A9EFF78CCC2}"/>
    <cellStyle name="40% - Accent1 2 10" xfId="408" xr:uid="{BF2EE0C2-00D5-452A-8636-6A65C7F958ED}"/>
    <cellStyle name="40% - Accent1 2 11" xfId="409" xr:uid="{A9DC51DE-685B-4759-9074-FC099C472FFA}"/>
    <cellStyle name="40% - Accent1 2 12" xfId="410" xr:uid="{8841315F-2535-42D6-92EA-1176844F651B}"/>
    <cellStyle name="40% - Accent1 2 13" xfId="411" xr:uid="{095FDF81-B8A4-44B6-B6EE-1B32FC6709F6}"/>
    <cellStyle name="40% - Accent1 2 14" xfId="412" xr:uid="{98D662B0-FAF0-42D2-9033-AC85EC1E3A19}"/>
    <cellStyle name="40% - Accent1 2 15" xfId="413" xr:uid="{38DD3E1E-29E6-4433-89EE-10DA9558E84E}"/>
    <cellStyle name="40% - Accent1 2 16" xfId="8980" xr:uid="{797BB331-3C10-473E-84F2-2BBD060E0534}"/>
    <cellStyle name="40% - Accent1 2 17" xfId="407" xr:uid="{3BAFFC53-17B0-44A3-AF3D-343A373CB9E3}"/>
    <cellStyle name="40% - Accent1 2 2" xfId="108" xr:uid="{53A30E9D-2C38-47F7-BAB8-4342003D4275}"/>
    <cellStyle name="40% - Accent1 2 2 2" xfId="414" xr:uid="{37ED3835-0377-42D3-88E0-7EF1B899FF7B}"/>
    <cellStyle name="40% - Accent1 2 3" xfId="415" xr:uid="{0D56BD6B-D725-43E4-81A3-DCB5BD1D9E90}"/>
    <cellStyle name="40% - Accent1 2 4" xfId="416" xr:uid="{ED77A244-C284-407D-B159-6A1DA26C7941}"/>
    <cellStyle name="40% - Accent1 2 5" xfId="417" xr:uid="{E07D3647-71C1-44AD-A905-6DB2AE1313FB}"/>
    <cellStyle name="40% - Accent1 2 6" xfId="418" xr:uid="{85FDE1BF-3E08-40D4-A279-6FF79CF51FF3}"/>
    <cellStyle name="40% - Accent1 2 7" xfId="419" xr:uid="{F5592286-EF55-4E7F-AF03-99E200E6D8D7}"/>
    <cellStyle name="40% - Accent1 2 8" xfId="420" xr:uid="{FE8C4972-7A84-49AF-9B40-E44DB19939F9}"/>
    <cellStyle name="40% - Accent1 2 9" xfId="421" xr:uid="{09350D4E-5C84-49F2-B5AA-C4E92AD6B8DF}"/>
    <cellStyle name="40% - Accent1 20" xfId="2651" xr:uid="{BCD83FA9-3263-417B-8682-CA027E94B92C}"/>
    <cellStyle name="40% - Accent1 21" xfId="2652" xr:uid="{053D7BCC-5082-4DAB-BBF1-AC7A76454933}"/>
    <cellStyle name="40% - Accent1 22" xfId="2653" xr:uid="{94A76F77-8FD9-4711-9930-B8D789F0D172}"/>
    <cellStyle name="40% - Accent1 23" xfId="2654" xr:uid="{CBA0912B-D96C-43AD-83E7-971000174DC7}"/>
    <cellStyle name="40% - Accent1 24" xfId="2655" xr:uid="{E4C38D6E-630D-43BE-BD12-E912FBB286B2}"/>
    <cellStyle name="40% - Accent1 25" xfId="2656" xr:uid="{16BA757D-3310-4792-B613-A855B4B8CCCD}"/>
    <cellStyle name="40% - Accent1 26" xfId="2657" xr:uid="{9D211C57-0BEE-43FB-BC33-66B5C42E6830}"/>
    <cellStyle name="40% - Accent1 27" xfId="2658" xr:uid="{AAA11E6B-C080-462C-B0C8-AD26D0ADE55E}"/>
    <cellStyle name="40% - Accent1 28" xfId="2659" xr:uid="{CBFD9CCF-34B6-4F9A-B4AF-9A16681DF807}"/>
    <cellStyle name="40% - Accent1 29" xfId="2660" xr:uid="{1F4AD3BB-B6B7-4F3A-BCC5-8018DCF0D355}"/>
    <cellStyle name="40% - Accent1 3" xfId="68" xr:uid="{39314AB3-378D-4061-B707-30F78EC48669}"/>
    <cellStyle name="40% - Accent1 3 2" xfId="128" xr:uid="{E866A7B8-B1D4-4B75-B5A7-5CDDF1B886A4}"/>
    <cellStyle name="40% - Accent1 3 2 2" xfId="8981" xr:uid="{BA924E74-279F-4175-9C3C-4B1896CEF5EC}"/>
    <cellStyle name="40% - Accent1 3 2 3" xfId="2192" xr:uid="{B68D5077-E59E-4041-8EFB-EB9C7D6859A1}"/>
    <cellStyle name="40% - Accent1 3 3" xfId="2661" xr:uid="{985B3263-5088-44C2-831C-B53F3CD14521}"/>
    <cellStyle name="40% - Accent1 3 4" xfId="2662" xr:uid="{350114E7-861F-4F6E-850C-5AEFCD95EFE9}"/>
    <cellStyle name="40% - Accent1 3 5" xfId="422" xr:uid="{D8F2C9B2-2EE0-418E-8B69-6F2F12B776CC}"/>
    <cellStyle name="40% - Accent1 30" xfId="2663" xr:uid="{F71CE6DE-F898-4427-A53D-56179F8AAB7F}"/>
    <cellStyle name="40% - Accent1 31" xfId="2664" xr:uid="{E342EC05-8A7A-4EB6-977B-E200822025BD}"/>
    <cellStyle name="40% - Accent1 32" xfId="2665" xr:uid="{113B09FF-D99C-4B3D-B8DB-E5DF1CB5000F}"/>
    <cellStyle name="40% - Accent1 33" xfId="2666" xr:uid="{2988F996-1591-4FD9-AA83-A73C3EE4CAE4}"/>
    <cellStyle name="40% - Accent1 34" xfId="2667" xr:uid="{59C8C82C-AA47-4B35-84D2-FE99D1BE0862}"/>
    <cellStyle name="40% - Accent1 35" xfId="2668" xr:uid="{1CC6E861-65A6-427B-97AC-A53420CD5A17}"/>
    <cellStyle name="40% - Accent1 36" xfId="2669" xr:uid="{D294BD82-867F-40D2-A1E9-4B0DDD775463}"/>
    <cellStyle name="40% - Accent1 37" xfId="2670" xr:uid="{C99A23DF-410B-4CF3-98DA-F3156CF25C1E}"/>
    <cellStyle name="40% - Accent1 38" xfId="2671" xr:uid="{CAEBA1FF-0722-42B3-A3EB-E09EE6756D7F}"/>
    <cellStyle name="40% - Accent1 39" xfId="2672" xr:uid="{E1199A88-A8BB-4FA8-9665-458330CB0C94}"/>
    <cellStyle name="40% - Accent1 4" xfId="88" xr:uid="{C3786C30-FA10-4D58-A409-D728EF7727C9}"/>
    <cellStyle name="40% - Accent1 4 2" xfId="2193" xr:uid="{7D807C8A-0FE6-4030-BC7D-28E120E6727F}"/>
    <cellStyle name="40% - Accent1 4 2 2" xfId="2673" xr:uid="{DF376C77-226F-4B06-A6DD-2FEAD26416EB}"/>
    <cellStyle name="40% - Accent1 4 3" xfId="2674" xr:uid="{CB51A3C4-3567-4BA0-9470-FCFCD8D2F77B}"/>
    <cellStyle name="40% - Accent1 4 4" xfId="423" xr:uid="{EBAF1791-F33A-4BC0-AEAA-01525833AEF8}"/>
    <cellStyle name="40% - Accent1 40" xfId="2675" xr:uid="{23A6041A-BCB3-4AA0-89AD-A0F5E01A8E46}"/>
    <cellStyle name="40% - Accent1 41" xfId="2676" xr:uid="{B6B1CE57-0CCC-48E7-8612-0F0D03DB18D5}"/>
    <cellStyle name="40% - Accent1 42" xfId="2677" xr:uid="{B653B226-2584-42C2-9574-CE0110496372}"/>
    <cellStyle name="40% - Accent1 43" xfId="2678" xr:uid="{8D98A190-10D6-436A-959C-36B2BD6483F2}"/>
    <cellStyle name="40% - Accent1 5" xfId="424" xr:uid="{63589D16-685E-4048-8C54-25E45F4BDC33}"/>
    <cellStyle name="40% - Accent1 5 2" xfId="2194" xr:uid="{7C314426-D58D-4B34-ADD4-800375143DFA}"/>
    <cellStyle name="40% - Accent1 5 2 2" xfId="2679" xr:uid="{F80FD1BD-6A7D-4CF2-9603-8DF0B129F4A5}"/>
    <cellStyle name="40% - Accent1 5 3" xfId="2680" xr:uid="{8B04A6B9-0171-4874-BBEC-E36B3A8BB080}"/>
    <cellStyle name="40% - Accent1 6" xfId="425" xr:uid="{7858C699-BDE9-4D53-B9C5-CB12F533AF40}"/>
    <cellStyle name="40% - Accent1 6 2" xfId="2681" xr:uid="{272563F8-2888-4230-8488-D9B7771BEA86}"/>
    <cellStyle name="40% - Accent1 6 3" xfId="2682" xr:uid="{2F56C6DC-5599-4776-8801-CE604E1314E1}"/>
    <cellStyle name="40% - Accent1 7" xfId="426" xr:uid="{C56AA460-4F19-4A72-A8C3-59E6BC45B099}"/>
    <cellStyle name="40% - Accent1 7 2" xfId="2683" xr:uid="{58BC499C-9FB2-4CF9-BFFA-C7D6C406ADF6}"/>
    <cellStyle name="40% - Accent1 7 3" xfId="2684" xr:uid="{3BC37EA6-8628-4BD0-B72A-F039BB7A3384}"/>
    <cellStyle name="40% - Accent1 8" xfId="427" xr:uid="{33B146B8-4FED-4536-B998-DA911490885F}"/>
    <cellStyle name="40% - Accent1 8 2" xfId="2685" xr:uid="{0A5361D4-E089-43BF-8BA2-C72C2A51B248}"/>
    <cellStyle name="40% - Accent1 8 3" xfId="2686" xr:uid="{D455256F-DB60-4CB5-B02C-A99B1C27587E}"/>
    <cellStyle name="40% - Accent1 9" xfId="2687" xr:uid="{5DFC112D-AB73-4D3D-BABE-9CFCDE25FA28}"/>
    <cellStyle name="40% - Accent1 9 2" xfId="8982" xr:uid="{4A78FD9E-3886-4C7E-B762-F4E38BF2B14C}"/>
    <cellStyle name="40% - Accent2" xfId="25" builtinId="35" customBuiltin="1"/>
    <cellStyle name="40% - Accent2 10" xfId="2688" xr:uid="{71E16963-08FD-42E6-9A19-ED4BDD88012B}"/>
    <cellStyle name="40% - Accent2 10 2" xfId="8983" xr:uid="{412DECD3-7CFE-4B44-B36F-4D1811C98F03}"/>
    <cellStyle name="40% - Accent2 11" xfId="2689" xr:uid="{15EEF9C3-0CE2-4F86-8F2A-CFB6B815F7F1}"/>
    <cellStyle name="40% - Accent2 11 2" xfId="8984" xr:uid="{9A7CDF72-8368-4E75-A2B6-A5CD91D92918}"/>
    <cellStyle name="40% - Accent2 12" xfId="2690" xr:uid="{3CAD2789-D242-44FD-91F3-5A83E77ED007}"/>
    <cellStyle name="40% - Accent2 13" xfId="2691" xr:uid="{3636E6E2-5073-4DEE-8E71-72FD16F31118}"/>
    <cellStyle name="40% - Accent2 14" xfId="2692" xr:uid="{312ABF50-B7F9-4F81-8FC6-02CF88A65419}"/>
    <cellStyle name="40% - Accent2 15" xfId="2693" xr:uid="{A18227C8-F99A-422F-B5D1-9FC2BB3CD6AA}"/>
    <cellStyle name="40% - Accent2 16" xfId="2694" xr:uid="{ACBC13AD-EDBE-4F0F-BB65-2C0C14A98058}"/>
    <cellStyle name="40% - Accent2 17" xfId="2695" xr:uid="{3CC30AA2-1B78-4B66-9853-1F6A446C8569}"/>
    <cellStyle name="40% - Accent2 18" xfId="2696" xr:uid="{CD17D26E-28E0-4ADB-BA04-A21E2F296E8B}"/>
    <cellStyle name="40% - Accent2 19" xfId="2697" xr:uid="{8890B911-D3C2-4DFB-9D34-421C8E34D63A}"/>
    <cellStyle name="40% - Accent2 2" xfId="51" xr:uid="{3B49B825-A56F-49FE-9ACF-F68610322305}"/>
    <cellStyle name="40% - Accent2 2 10" xfId="429" xr:uid="{D57A0653-2B94-46FF-AFFD-E3017802C762}"/>
    <cellStyle name="40% - Accent2 2 11" xfId="430" xr:uid="{3E56D03B-174E-4A7E-B2EC-21215D825F53}"/>
    <cellStyle name="40% - Accent2 2 12" xfId="431" xr:uid="{945D38E7-0402-4781-B6BC-D143689D1483}"/>
    <cellStyle name="40% - Accent2 2 13" xfId="432" xr:uid="{1B7A86D5-8B5B-4CB9-81E9-49D1F60E7BFD}"/>
    <cellStyle name="40% - Accent2 2 14" xfId="433" xr:uid="{CA36D9C1-F3F9-453D-998F-6DA8BC1304CB}"/>
    <cellStyle name="40% - Accent2 2 15" xfId="434" xr:uid="{E0ACF661-5F83-46AC-9E07-55F074984F90}"/>
    <cellStyle name="40% - Accent2 2 16" xfId="428" xr:uid="{4521C2F6-67C4-4111-B330-0BAF3C5C4D92}"/>
    <cellStyle name="40% - Accent2 2 2" xfId="111" xr:uid="{F845C585-B1FB-46D0-803A-ACC8B53AF1A6}"/>
    <cellStyle name="40% - Accent2 2 2 2" xfId="435" xr:uid="{E96C7B71-16B5-4EAB-A5E1-1EA437F82BA4}"/>
    <cellStyle name="40% - Accent2 2 3" xfId="436" xr:uid="{B85CA3EE-A03E-4190-8FDF-A97848AFC6BE}"/>
    <cellStyle name="40% - Accent2 2 4" xfId="437" xr:uid="{07E93C0E-994E-4B27-9981-0D55EE9D7D33}"/>
    <cellStyle name="40% - Accent2 2 5" xfId="438" xr:uid="{1EB99FF8-7A63-49BF-8102-C1686E688EA2}"/>
    <cellStyle name="40% - Accent2 2 6" xfId="439" xr:uid="{81F9F407-B450-42A3-AFDE-2B4421734E4F}"/>
    <cellStyle name="40% - Accent2 2 7" xfId="440" xr:uid="{C2AE697F-061E-4A6F-9BEF-D7B6CD6F488F}"/>
    <cellStyle name="40% - Accent2 2 8" xfId="441" xr:uid="{F7815ABE-D779-4B45-BF8C-1FDC6912CF92}"/>
    <cellStyle name="40% - Accent2 2 9" xfId="442" xr:uid="{672C738E-B930-4FC9-A6AA-4FBC13B415CC}"/>
    <cellStyle name="40% - Accent2 20" xfId="2698" xr:uid="{8BD57CF3-2D05-4ABE-86EE-9E7EC9BD1E26}"/>
    <cellStyle name="40% - Accent2 21" xfId="2699" xr:uid="{7028CE66-1DE6-4A34-9956-C2F2F5B354E7}"/>
    <cellStyle name="40% - Accent2 22" xfId="2700" xr:uid="{88B89B5E-F682-4E21-B540-0BB12653513A}"/>
    <cellStyle name="40% - Accent2 23" xfId="2701" xr:uid="{1CFE81C4-ACBB-4019-8521-7FCBBA43F058}"/>
    <cellStyle name="40% - Accent2 24" xfId="2702" xr:uid="{088CDD2D-7E68-43D5-A32D-8E15CA6B7FCB}"/>
    <cellStyle name="40% - Accent2 25" xfId="2703" xr:uid="{41BEF3DA-E8F1-4C21-A44C-B9F588D1610E}"/>
    <cellStyle name="40% - Accent2 26" xfId="2704" xr:uid="{48F8D2A7-7F39-4E7F-97B6-DADC82577A25}"/>
    <cellStyle name="40% - Accent2 27" xfId="2705" xr:uid="{8281C3DF-E40D-414F-B0CD-7B964E190882}"/>
    <cellStyle name="40% - Accent2 28" xfId="2706" xr:uid="{9743F902-4B98-4861-B67D-77370AA10BCB}"/>
    <cellStyle name="40% - Accent2 29" xfId="2707" xr:uid="{E1E4BEFB-7940-4AA1-B474-DF6F6EF0A1CB}"/>
    <cellStyle name="40% - Accent2 3" xfId="71" xr:uid="{65BA3F18-03F7-4D9F-AA5D-D07927920514}"/>
    <cellStyle name="40% - Accent2 3 2" xfId="131" xr:uid="{ECD487F1-80E7-45F8-8D53-60B39A9EC0B6}"/>
    <cellStyle name="40% - Accent2 3 2 2" xfId="2708" xr:uid="{F20B834F-1FE4-4C14-AFB2-0721C75D0B0A}"/>
    <cellStyle name="40% - Accent2 3 3" xfId="443" xr:uid="{C16DCD70-7CA2-41A3-8A9F-D95D8DBAA24C}"/>
    <cellStyle name="40% - Accent2 30" xfId="2709" xr:uid="{35FFFBAD-69E0-4B10-98E0-0B43993B48BE}"/>
    <cellStyle name="40% - Accent2 31" xfId="2710" xr:uid="{355B997A-502A-4F60-A7DA-06E61ABEDB16}"/>
    <cellStyle name="40% - Accent2 32" xfId="2711" xr:uid="{18C0A3EC-D652-4EE3-8719-73054A64E9FA}"/>
    <cellStyle name="40% - Accent2 33" xfId="2712" xr:uid="{152B9D7F-7470-4800-85B4-C0BE9E81E0A9}"/>
    <cellStyle name="40% - Accent2 34" xfId="2713" xr:uid="{114AC6BE-1530-4B09-BAE8-07664BA44F80}"/>
    <cellStyle name="40% - Accent2 35" xfId="2714" xr:uid="{B8F2F3F9-C88D-48D5-8A81-B04FC614A9C2}"/>
    <cellStyle name="40% - Accent2 36" xfId="2715" xr:uid="{040B5627-A2F6-4E77-924C-F2FEAA925353}"/>
    <cellStyle name="40% - Accent2 37" xfId="2716" xr:uid="{67D1DDC5-D796-4A6C-B71E-36CC0C3DB592}"/>
    <cellStyle name="40% - Accent2 38" xfId="2717" xr:uid="{640B792D-CB95-4BDD-9336-2AFB19748403}"/>
    <cellStyle name="40% - Accent2 39" xfId="2718" xr:uid="{0EFF8AC2-7B36-4F2F-A6A4-E1CC7758394E}"/>
    <cellStyle name="40% - Accent2 4" xfId="91" xr:uid="{1FE7A889-F4E3-4C88-8C64-431B1827B874}"/>
    <cellStyle name="40% - Accent2 4 2" xfId="444" xr:uid="{86B38644-159A-41F7-AC99-696EEFE89DC2}"/>
    <cellStyle name="40% - Accent2 40" xfId="2719" xr:uid="{A9768A47-765A-4C08-9C75-CFD458F22E21}"/>
    <cellStyle name="40% - Accent2 41" xfId="2720" xr:uid="{CF992C95-0838-42AA-98D0-392ABD3C93FE}"/>
    <cellStyle name="40% - Accent2 42" xfId="2721" xr:uid="{F76D7433-941C-45A1-A39E-DBA9840BE95F}"/>
    <cellStyle name="40% - Accent2 43" xfId="2722" xr:uid="{B5C6A9DA-E9D2-4C36-AB38-AABBF9AF15A8}"/>
    <cellStyle name="40% - Accent2 5" xfId="445" xr:uid="{58203378-9078-48A4-94FB-AE2E500788E5}"/>
    <cellStyle name="40% - Accent2 6" xfId="446" xr:uid="{1BA98D1E-97E6-4866-893E-0755672BAD12}"/>
    <cellStyle name="40% - Accent2 7" xfId="447" xr:uid="{772B71DB-F33E-48AF-ADD4-1514CA40919A}"/>
    <cellStyle name="40% - Accent2 8" xfId="448" xr:uid="{FC50AE0E-B0E0-4117-83BF-2C6C9244DA93}"/>
    <cellStyle name="40% - Accent2 9" xfId="2723" xr:uid="{1E6BC31D-ED13-4CCC-8A54-60E4F09C728D}"/>
    <cellStyle name="40% - Accent2 9 2" xfId="8985" xr:uid="{6BD2B744-ECA4-4614-A396-36F118AB7296}"/>
    <cellStyle name="40% - Accent3" xfId="29" builtinId="39" customBuiltin="1"/>
    <cellStyle name="40% - Accent3 10" xfId="2724" xr:uid="{50BCACEE-7DD5-4CCF-A523-6840FD7F6E49}"/>
    <cellStyle name="40% - Accent3 10 2" xfId="8986" xr:uid="{1FA5CDA8-49CB-4FAE-8E1B-26C3F25C4BC5}"/>
    <cellStyle name="40% - Accent3 11" xfId="2725" xr:uid="{FAE5208B-F616-44DC-BD6E-59CC8F52CDF6}"/>
    <cellStyle name="40% - Accent3 11 2" xfId="8987" xr:uid="{7DFB374B-A7C4-4957-8FAB-9EC371F4CE92}"/>
    <cellStyle name="40% - Accent3 12" xfId="2726" xr:uid="{0DE07426-73E0-46AC-98B4-151A7997A797}"/>
    <cellStyle name="40% - Accent3 13" xfId="2727" xr:uid="{EB54FB78-01E4-4AA7-ABF6-9FB71A0A1FED}"/>
    <cellStyle name="40% - Accent3 14" xfId="2728" xr:uid="{19F8BF66-FEE9-4988-BE87-C7792D9A7026}"/>
    <cellStyle name="40% - Accent3 15" xfId="2729" xr:uid="{BC5DEAC6-A948-4859-A1C8-94FA04710F3A}"/>
    <cellStyle name="40% - Accent3 16" xfId="2730" xr:uid="{35DFB998-5572-4CFE-A193-E75408E6254F}"/>
    <cellStyle name="40% - Accent3 17" xfId="2731" xr:uid="{B8F0B175-8DE9-4EFD-9288-D6CA35EF78CD}"/>
    <cellStyle name="40% - Accent3 18" xfId="2732" xr:uid="{23D1A06D-BC76-4A0A-90D2-20EBCD4DFB29}"/>
    <cellStyle name="40% - Accent3 19" xfId="2733" xr:uid="{A3CBE696-AC56-4B65-8587-DE54CBF74CC1}"/>
    <cellStyle name="40% - Accent3 2" xfId="54" xr:uid="{8BFF4935-CC56-49A0-923B-092B74FE19D5}"/>
    <cellStyle name="40% - Accent3 2 10" xfId="450" xr:uid="{56348625-BCE5-40AF-89DE-06E9ADABF038}"/>
    <cellStyle name="40% - Accent3 2 11" xfId="451" xr:uid="{3A8BF6F2-B117-4FF7-9021-010B6B52CD5A}"/>
    <cellStyle name="40% - Accent3 2 12" xfId="452" xr:uid="{10B10B4E-00E8-4648-B491-5A8EA89FA37A}"/>
    <cellStyle name="40% - Accent3 2 13" xfId="453" xr:uid="{DE730D18-8F6A-4CED-A674-EBD674A7E158}"/>
    <cellStyle name="40% - Accent3 2 14" xfId="454" xr:uid="{93BE70D7-3252-4D41-A7EF-CEC88254745A}"/>
    <cellStyle name="40% - Accent3 2 15" xfId="455" xr:uid="{9BDF5326-042C-4C6D-BEB4-8F1B31D62DCD}"/>
    <cellStyle name="40% - Accent3 2 16" xfId="8988" xr:uid="{DD78FE6E-A8CC-442E-85B4-868C2AA50D0B}"/>
    <cellStyle name="40% - Accent3 2 17" xfId="449" xr:uid="{2E9A5BDA-7F94-45AF-B13E-4E868C5021B9}"/>
    <cellStyle name="40% - Accent3 2 2" xfId="114" xr:uid="{E4B67DA3-8414-480A-919C-F52BFA77E549}"/>
    <cellStyle name="40% - Accent3 2 2 2" xfId="456" xr:uid="{A7FD30A9-89A3-4BCA-9B37-EE868FAAF47A}"/>
    <cellStyle name="40% - Accent3 2 3" xfId="457" xr:uid="{20881613-CAE1-4ED2-98EA-99E01115DB50}"/>
    <cellStyle name="40% - Accent3 2 4" xfId="458" xr:uid="{703300E8-113F-4594-AEC7-BA81340AC0E9}"/>
    <cellStyle name="40% - Accent3 2 5" xfId="459" xr:uid="{283122EA-2681-4C04-8AC7-34A2EEF898E8}"/>
    <cellStyle name="40% - Accent3 2 6" xfId="460" xr:uid="{FE515895-F91C-4E54-BBD7-CEE23F5C6D55}"/>
    <cellStyle name="40% - Accent3 2 7" xfId="461" xr:uid="{463C7D3E-C6F4-45FE-946D-E9F70F5674AD}"/>
    <cellStyle name="40% - Accent3 2 8" xfId="462" xr:uid="{9C6DDBBD-CBAB-4DD6-83AD-670CED164B12}"/>
    <cellStyle name="40% - Accent3 2 9" xfId="463" xr:uid="{986EDCFE-D9A7-4209-BD59-2CA2AECC00D6}"/>
    <cellStyle name="40% - Accent3 20" xfId="2734" xr:uid="{2731A78A-321F-446D-8D36-7DE17CE1EC1E}"/>
    <cellStyle name="40% - Accent3 21" xfId="2735" xr:uid="{6FFAFF65-08F2-4E99-B9D5-BCB260749461}"/>
    <cellStyle name="40% - Accent3 22" xfId="2736" xr:uid="{002D26AE-7F25-4F8B-85E7-4736FA8A1C36}"/>
    <cellStyle name="40% - Accent3 23" xfId="2737" xr:uid="{4C59FB41-1D74-4C3B-86BB-66414FF0B20E}"/>
    <cellStyle name="40% - Accent3 24" xfId="2738" xr:uid="{65638092-A872-4BE1-9183-42A1A1B0E8A6}"/>
    <cellStyle name="40% - Accent3 25" xfId="2739" xr:uid="{0A3CF8A6-2DE8-4AD8-9C01-ECFE1A95AB9F}"/>
    <cellStyle name="40% - Accent3 26" xfId="2740" xr:uid="{94F2BE9F-51C4-4206-A0E4-95137B0AF842}"/>
    <cellStyle name="40% - Accent3 27" xfId="2741" xr:uid="{E5199D53-6211-49F6-A463-F999CE10C943}"/>
    <cellStyle name="40% - Accent3 28" xfId="2742" xr:uid="{1EB02300-C0EC-4649-BFD5-030F1A0208E6}"/>
    <cellStyle name="40% - Accent3 29" xfId="2743" xr:uid="{053F3CEF-46BB-4A6E-BE41-828A1874BD86}"/>
    <cellStyle name="40% - Accent3 3" xfId="74" xr:uid="{79FB2049-3922-4B3D-8C82-95C840EBCD5A}"/>
    <cellStyle name="40% - Accent3 3 2" xfId="134" xr:uid="{2B56123E-2FCF-42EB-86E3-5AE389AEF3E3}"/>
    <cellStyle name="40% - Accent3 3 2 2" xfId="8989" xr:uid="{C62544DA-E3EF-4170-B34B-A9DBDCCC49B1}"/>
    <cellStyle name="40% - Accent3 3 2 3" xfId="2195" xr:uid="{F1968C3D-9E8B-4FAE-832C-4C6EB396C854}"/>
    <cellStyle name="40% - Accent3 3 3" xfId="2744" xr:uid="{D3DAC129-99E1-4203-BD98-A11EE71BEA48}"/>
    <cellStyle name="40% - Accent3 3 4" xfId="2745" xr:uid="{B46A2E15-BC19-4F87-9C07-FE801E28C292}"/>
    <cellStyle name="40% - Accent3 3 5" xfId="6515" xr:uid="{A840017C-5F8A-4E19-AEFE-11B96BA8C68C}"/>
    <cellStyle name="40% - Accent3 3 6" xfId="464" xr:uid="{37B4BE24-AE63-4EDC-A1BA-286E231480D9}"/>
    <cellStyle name="40% - Accent3 30" xfId="2746" xr:uid="{D09786FA-3E06-4CD8-B8B8-437FE8F0D022}"/>
    <cellStyle name="40% - Accent3 31" xfId="2747" xr:uid="{3C05536E-1BF4-4983-ADEB-30E5ECA9DF5E}"/>
    <cellStyle name="40% - Accent3 32" xfId="2748" xr:uid="{62A41C31-ED65-49D7-9A4E-8F8FC4B629DB}"/>
    <cellStyle name="40% - Accent3 33" xfId="2749" xr:uid="{29457AC1-3FF6-472D-BDD0-10EF63751645}"/>
    <cellStyle name="40% - Accent3 34" xfId="2750" xr:uid="{097514E1-58EC-4DAB-8CF3-63357658194E}"/>
    <cellStyle name="40% - Accent3 35" xfId="2751" xr:uid="{50506E0C-F20B-4654-98FD-5878E626D54F}"/>
    <cellStyle name="40% - Accent3 36" xfId="2752" xr:uid="{62923E87-0C89-4413-8D96-AD7F3AF942B0}"/>
    <cellStyle name="40% - Accent3 37" xfId="2753" xr:uid="{85378918-BC11-4C4E-8927-BC4F589EA2F1}"/>
    <cellStyle name="40% - Accent3 38" xfId="2754" xr:uid="{4526A7FA-21FC-4669-A098-8CF72F893149}"/>
    <cellStyle name="40% - Accent3 39" xfId="2755" xr:uid="{8CC089DD-B949-48C8-9347-656F9ECED5E4}"/>
    <cellStyle name="40% - Accent3 4" xfId="94" xr:uid="{CADD6B9F-FA95-462C-B26E-CD606ECC6C9D}"/>
    <cellStyle name="40% - Accent3 4 2" xfId="2196" xr:uid="{9A57213A-4482-4697-843D-125392045925}"/>
    <cellStyle name="40% - Accent3 4 2 2" xfId="2756" xr:uid="{5321787E-05FE-4E18-BCE5-D6213AE6259A}"/>
    <cellStyle name="40% - Accent3 4 3" xfId="2757" xr:uid="{0855221A-772D-470F-957A-6F39DD05E3CB}"/>
    <cellStyle name="40% - Accent3 4 4" xfId="465" xr:uid="{35CDAD0C-7101-4632-B206-258256956184}"/>
    <cellStyle name="40% - Accent3 40" xfId="2758" xr:uid="{4217AF4F-3102-47E9-A2AA-4D54523B6939}"/>
    <cellStyle name="40% - Accent3 41" xfId="2759" xr:uid="{A3CC7A95-CF4A-4370-AEDD-986FB3052400}"/>
    <cellStyle name="40% - Accent3 42" xfId="2760" xr:uid="{6CC86506-70CC-427E-83A0-698A88EF2885}"/>
    <cellStyle name="40% - Accent3 43" xfId="2761" xr:uid="{A3493DA0-F070-4FF1-AA27-7F190B35C343}"/>
    <cellStyle name="40% - Accent3 5" xfId="466" xr:uid="{CDD19CD2-1C85-4A16-A1B7-BC3FEAC3F5D2}"/>
    <cellStyle name="40% - Accent3 5 2" xfId="2197" xr:uid="{EFCB7A54-C8A8-405F-9114-B3247BF9396B}"/>
    <cellStyle name="40% - Accent3 5 2 2" xfId="2762" xr:uid="{FF6889D0-0EFD-4694-8691-5EDDF0788A07}"/>
    <cellStyle name="40% - Accent3 5 3" xfId="2763" xr:uid="{1DC9788D-C49C-4D2B-AA6B-BCB6A99BF3E3}"/>
    <cellStyle name="40% - Accent3 6" xfId="467" xr:uid="{6B5B7E45-A4C7-4F4A-B2FC-6DCF05347778}"/>
    <cellStyle name="40% - Accent3 6 2" xfId="2764" xr:uid="{4A8310FA-2F15-4A4C-93EC-11ECB6813A74}"/>
    <cellStyle name="40% - Accent3 6 3" xfId="2765" xr:uid="{388DA7A1-E2DF-49BF-87B3-D8C2F54114F1}"/>
    <cellStyle name="40% - Accent3 7" xfId="468" xr:uid="{0579B6F9-B946-4736-A37C-A7DC86996A53}"/>
    <cellStyle name="40% - Accent3 7 2" xfId="2766" xr:uid="{0CAE72BC-3615-419E-82BC-A35750146067}"/>
    <cellStyle name="40% - Accent3 7 3" xfId="2767" xr:uid="{5A4B399D-FCC9-44D5-8013-CE78F9AED38C}"/>
    <cellStyle name="40% - Accent3 8" xfId="469" xr:uid="{F84F0BB1-C4C3-467E-956D-2F97D803AF75}"/>
    <cellStyle name="40% - Accent3 8 2" xfId="2768" xr:uid="{0C0BF073-2CF3-4788-BEAB-FC398E4798DA}"/>
    <cellStyle name="40% - Accent3 8 3" xfId="2769" xr:uid="{94DB6029-3F9B-467C-81A1-5A2F5CA201FE}"/>
    <cellStyle name="40% - Accent3 9" xfId="2770" xr:uid="{86B87FE2-32BE-4B84-8A67-B15C7CD0ACC4}"/>
    <cellStyle name="40% - Accent3 9 2" xfId="8990" xr:uid="{A57F3ED0-288E-410B-B88A-77CBD8ED29FE}"/>
    <cellStyle name="40% - Accent4" xfId="33" builtinId="43" customBuiltin="1"/>
    <cellStyle name="40% - Accent4 10" xfId="2771" xr:uid="{29670BE9-2107-413F-923E-0816D096B68A}"/>
    <cellStyle name="40% - Accent4 10 2" xfId="8991" xr:uid="{A382DF02-81DF-415B-96C7-106A727496D4}"/>
    <cellStyle name="40% - Accent4 11" xfId="2772" xr:uid="{4701237E-D2A5-4CC0-A967-0134FAC20538}"/>
    <cellStyle name="40% - Accent4 11 2" xfId="8992" xr:uid="{7BCA3F91-43E0-41EA-A5CD-2E855DFEDE71}"/>
    <cellStyle name="40% - Accent4 12" xfId="2773" xr:uid="{5A4975F7-B35A-410F-8D4B-BCCEA8C43D20}"/>
    <cellStyle name="40% - Accent4 13" xfId="2774" xr:uid="{D774CB27-D811-4DC6-AC14-0B569D0A2E6B}"/>
    <cellStyle name="40% - Accent4 14" xfId="2775" xr:uid="{820D1C48-EB1B-4B6D-B3D2-B162869DFA9F}"/>
    <cellStyle name="40% - Accent4 15" xfId="2776" xr:uid="{CCA85E38-E710-44BD-9600-1E7CA19087D2}"/>
    <cellStyle name="40% - Accent4 16" xfId="2777" xr:uid="{A5BCD590-AD07-4882-9CB1-69E7A969BA68}"/>
    <cellStyle name="40% - Accent4 17" xfId="2778" xr:uid="{6B0EEA2C-E575-4B44-8055-FE52904964AC}"/>
    <cellStyle name="40% - Accent4 18" xfId="2779" xr:uid="{F4C8FD1A-9B77-4802-87E7-1B7A8A69135B}"/>
    <cellStyle name="40% - Accent4 19" xfId="2780" xr:uid="{CAE31BAD-ED85-4D1F-B6BA-899702F677BA}"/>
    <cellStyle name="40% - Accent4 2" xfId="57" xr:uid="{B51C92C0-BCC1-49D1-8128-21950ADB1AAD}"/>
    <cellStyle name="40% - Accent4 2 10" xfId="471" xr:uid="{17084AD5-A56A-46BA-B07A-41FD65CAC88F}"/>
    <cellStyle name="40% - Accent4 2 11" xfId="472" xr:uid="{323C3607-3CCD-4550-8530-518E9F5A69EC}"/>
    <cellStyle name="40% - Accent4 2 12" xfId="473" xr:uid="{3B3D8AF2-78B3-4C52-A0FB-12CED519A541}"/>
    <cellStyle name="40% - Accent4 2 13" xfId="474" xr:uid="{73E21BF5-E057-4474-A35C-7EA0DC9B4599}"/>
    <cellStyle name="40% - Accent4 2 14" xfId="475" xr:uid="{052B2FE1-5B8A-4ED8-A765-6CCADCFD3B19}"/>
    <cellStyle name="40% - Accent4 2 15" xfId="476" xr:uid="{C60DD4B0-1F5A-40A5-A439-8B39C2F95191}"/>
    <cellStyle name="40% - Accent4 2 16" xfId="8993" xr:uid="{FFDE24C0-97FD-4502-A63D-0B20573988C8}"/>
    <cellStyle name="40% - Accent4 2 17" xfId="470" xr:uid="{17AED56C-03C4-49CA-9EBB-445BC2BB76B6}"/>
    <cellStyle name="40% - Accent4 2 2" xfId="117" xr:uid="{EEC1F7C9-1255-4D54-84F4-64A659C48A97}"/>
    <cellStyle name="40% - Accent4 2 2 2" xfId="477" xr:uid="{A80C00BE-7BAB-4338-908D-8A5795465446}"/>
    <cellStyle name="40% - Accent4 2 3" xfId="478" xr:uid="{55F0C437-2066-45D5-AD49-222392EA4DE3}"/>
    <cellStyle name="40% - Accent4 2 4" xfId="479" xr:uid="{D3C76B58-0807-406D-8827-14793A9245FB}"/>
    <cellStyle name="40% - Accent4 2 5" xfId="480" xr:uid="{0E320694-AB27-4720-85CA-45223C1AEB5A}"/>
    <cellStyle name="40% - Accent4 2 6" xfId="481" xr:uid="{AA2BD836-5235-4CD0-8D66-5360F8BDD5B1}"/>
    <cellStyle name="40% - Accent4 2 7" xfId="482" xr:uid="{7B772844-23BE-4EA1-B9C7-B49FB0E2A991}"/>
    <cellStyle name="40% - Accent4 2 8" xfId="483" xr:uid="{F50575F2-42C1-4923-AEA1-5B1D22F91BC3}"/>
    <cellStyle name="40% - Accent4 2 9" xfId="484" xr:uid="{2566A5C6-FEFC-4960-8165-30B1EEA7A5E6}"/>
    <cellStyle name="40% - Accent4 20" xfId="2781" xr:uid="{92C135E6-3CC3-4682-BDD1-495897656A71}"/>
    <cellStyle name="40% - Accent4 21" xfId="2782" xr:uid="{3785FB06-3514-42B6-A257-86C34B2E7715}"/>
    <cellStyle name="40% - Accent4 22" xfId="2783" xr:uid="{C25716EC-6DEC-48E8-B502-43F91D33B9E9}"/>
    <cellStyle name="40% - Accent4 23" xfId="2784" xr:uid="{ABB27FC5-EA02-4421-99B3-D35784863D30}"/>
    <cellStyle name="40% - Accent4 24" xfId="2785" xr:uid="{D98A911B-6D97-47D6-9C53-564D5EE737B2}"/>
    <cellStyle name="40% - Accent4 25" xfId="2786" xr:uid="{77852323-E2FE-4D25-AF9C-75E833CD1576}"/>
    <cellStyle name="40% - Accent4 26" xfId="2787" xr:uid="{C3D0D4E0-8F95-4075-A148-F9ABBA1DA0B4}"/>
    <cellStyle name="40% - Accent4 27" xfId="2788" xr:uid="{46D9C5EE-09ED-4F7E-8ED5-EEA4DC2A8CF7}"/>
    <cellStyle name="40% - Accent4 28" xfId="2789" xr:uid="{5BFBE61F-C217-4E60-AECD-92C6851680BF}"/>
    <cellStyle name="40% - Accent4 29" xfId="2790" xr:uid="{95AB4C85-69D5-40F2-904B-6E7EB2487420}"/>
    <cellStyle name="40% - Accent4 3" xfId="77" xr:uid="{430EAA17-6B0B-4055-894D-66936995BA31}"/>
    <cellStyle name="40% - Accent4 3 2" xfId="137" xr:uid="{185927B4-7C54-4D76-81E2-F1BA9C95359A}"/>
    <cellStyle name="40% - Accent4 3 2 2" xfId="8994" xr:uid="{6AC395E2-1090-4E6C-96E5-47930555627F}"/>
    <cellStyle name="40% - Accent4 3 2 3" xfId="2199" xr:uid="{9BA34838-7C09-43CC-88C4-1B506B95C5DB}"/>
    <cellStyle name="40% - Accent4 3 3" xfId="2791" xr:uid="{E334AB75-AA3A-49F0-8424-6C6D50312F2E}"/>
    <cellStyle name="40% - Accent4 3 4" xfId="2792" xr:uid="{452EF30C-C424-4C58-A143-9393558E455F}"/>
    <cellStyle name="40% - Accent4 3 5" xfId="485" xr:uid="{CAAD589B-9059-4043-B00E-AE1B8A531ED6}"/>
    <cellStyle name="40% - Accent4 30" xfId="2793" xr:uid="{331F0986-2741-42FC-B665-5869D431BC57}"/>
    <cellStyle name="40% - Accent4 31" xfId="2794" xr:uid="{0FBCDCCE-2CB5-4AE8-AF00-774A0AF597D5}"/>
    <cellStyle name="40% - Accent4 32" xfId="2795" xr:uid="{6FF06748-C862-4649-B10E-86826D2DCD03}"/>
    <cellStyle name="40% - Accent4 33" xfId="2796" xr:uid="{A98D4EE4-01F6-495E-A7FF-CA7FE4F8243B}"/>
    <cellStyle name="40% - Accent4 34" xfId="2797" xr:uid="{368FE243-B8EE-491F-B7D8-48A7EDE7014D}"/>
    <cellStyle name="40% - Accent4 35" xfId="2798" xr:uid="{F7389872-79B6-4B83-86F3-CF58F998017C}"/>
    <cellStyle name="40% - Accent4 36" xfId="2799" xr:uid="{1EE164A9-BC06-414F-9292-F848DCA89BE8}"/>
    <cellStyle name="40% - Accent4 37" xfId="2800" xr:uid="{3ED77980-E322-4E93-8067-881492EF86F4}"/>
    <cellStyle name="40% - Accent4 38" xfId="2801" xr:uid="{61E59CC5-5E57-4207-9D41-76B14ACFD2AD}"/>
    <cellStyle name="40% - Accent4 39" xfId="2802" xr:uid="{9ADD010A-BAAD-4734-958E-281B0D3D700E}"/>
    <cellStyle name="40% - Accent4 4" xfId="97" xr:uid="{F364B7EF-2583-4ABB-AE64-2228DD6340A2}"/>
    <cellStyle name="40% - Accent4 4 2" xfId="2200" xr:uid="{21628362-609D-4162-ACE1-1ED4AADC042E}"/>
    <cellStyle name="40% - Accent4 4 2 2" xfId="2803" xr:uid="{0EE9CA98-B9D6-4864-8332-DB36F22279F3}"/>
    <cellStyle name="40% - Accent4 4 3" xfId="2804" xr:uid="{0FD014CC-2AF7-4B26-B64D-6B38B1CE0AFF}"/>
    <cellStyle name="40% - Accent4 4 4" xfId="486" xr:uid="{FDC056A6-2F60-4F6F-87A5-6D109393B3E8}"/>
    <cellStyle name="40% - Accent4 40" xfId="2805" xr:uid="{43F8F2CB-4CAA-42D5-A0BE-3BF9DC5977B0}"/>
    <cellStyle name="40% - Accent4 41" xfId="2806" xr:uid="{2D73BB4C-7AB6-4333-9142-13681E9D3B60}"/>
    <cellStyle name="40% - Accent4 42" xfId="2807" xr:uid="{1C34434F-60A9-4581-874A-242AF842854C}"/>
    <cellStyle name="40% - Accent4 43" xfId="2808" xr:uid="{E5182AEA-F3B1-4C3B-915E-2A4EECCB0468}"/>
    <cellStyle name="40% - Accent4 5" xfId="487" xr:uid="{AF27A747-9EDE-416C-BA1A-1B20708B5489}"/>
    <cellStyle name="40% - Accent4 5 2" xfId="2201" xr:uid="{D1806F71-B471-4E91-98C0-D33CDB21CEB0}"/>
    <cellStyle name="40% - Accent4 5 2 2" xfId="2809" xr:uid="{2B56F9F0-B149-4B0B-B2EB-EC78B560DB13}"/>
    <cellStyle name="40% - Accent4 5 3" xfId="2810" xr:uid="{D8F2E5A2-97DB-4EB5-AA88-816271E6C734}"/>
    <cellStyle name="40% - Accent4 6" xfId="488" xr:uid="{944FB618-F86A-4500-B898-1B9337762D16}"/>
    <cellStyle name="40% - Accent4 6 2" xfId="2811" xr:uid="{B1CF576B-3F08-489B-8623-E4122BD5F5FC}"/>
    <cellStyle name="40% - Accent4 6 3" xfId="2812" xr:uid="{A61B932D-8FFD-47C7-B0AF-47772C9E6492}"/>
    <cellStyle name="40% - Accent4 7" xfId="489" xr:uid="{5870FBC5-3B1B-4904-BE2E-56C8F36AFCEF}"/>
    <cellStyle name="40% - Accent4 7 2" xfId="2813" xr:uid="{95BE2CD6-6AF0-41E0-AEA8-53E2DD056A60}"/>
    <cellStyle name="40% - Accent4 7 3" xfId="2814" xr:uid="{90A10605-F2D6-4022-BBB3-0A92C7C9E922}"/>
    <cellStyle name="40% - Accent4 8" xfId="490" xr:uid="{7090347A-9280-45EE-8B17-C4223A21FA15}"/>
    <cellStyle name="40% - Accent4 8 2" xfId="2815" xr:uid="{852AE5A1-EDB9-491B-B28A-F7518D674BB6}"/>
    <cellStyle name="40% - Accent4 8 3" xfId="2816" xr:uid="{CC84D411-FE00-4308-AA89-837791A66778}"/>
    <cellStyle name="40% - Accent4 9" xfId="2817" xr:uid="{291F314A-8B76-400F-B6F9-0D667DD13005}"/>
    <cellStyle name="40% - Accent4 9 2" xfId="8995" xr:uid="{CEBDCA2F-BEFC-429D-B8C6-D528CE5C3769}"/>
    <cellStyle name="40% - Accent5" xfId="37" builtinId="47" customBuiltin="1"/>
    <cellStyle name="40% - Accent5 10" xfId="2818" xr:uid="{D464D1A2-D79D-4EEF-8226-5289A3119E4A}"/>
    <cellStyle name="40% - Accent5 10 2" xfId="8996" xr:uid="{F01568C7-524B-4D90-A616-B631EA702E48}"/>
    <cellStyle name="40% - Accent5 11" xfId="2819" xr:uid="{12FD7FAC-D82A-462C-8A65-E5FE2009CAAA}"/>
    <cellStyle name="40% - Accent5 11 2" xfId="8997" xr:uid="{1671BA91-8851-4DE1-94D5-AA688E227B28}"/>
    <cellStyle name="40% - Accent5 12" xfId="2820" xr:uid="{475B865C-2558-483D-8662-DD0A6C61F454}"/>
    <cellStyle name="40% - Accent5 13" xfId="2821" xr:uid="{B38B4B18-6BEE-40C9-8E48-2F3597F125BA}"/>
    <cellStyle name="40% - Accent5 14" xfId="2822" xr:uid="{242552D8-ECDE-4472-932D-60D8F6D694BC}"/>
    <cellStyle name="40% - Accent5 15" xfId="2823" xr:uid="{5A27818B-D969-4DDA-A19D-6742ADEA70EB}"/>
    <cellStyle name="40% - Accent5 16" xfId="2824" xr:uid="{1E37464F-7F81-41CF-9BEC-C832927E029D}"/>
    <cellStyle name="40% - Accent5 17" xfId="2825" xr:uid="{AE4004B3-8480-4235-9F4A-5E43F55154E0}"/>
    <cellStyle name="40% - Accent5 18" xfId="2826" xr:uid="{5A858DF5-6620-46F2-B6C1-D4E1D5476451}"/>
    <cellStyle name="40% - Accent5 19" xfId="2827" xr:uid="{2795872F-3973-4787-B7D2-48409D110250}"/>
    <cellStyle name="40% - Accent5 2" xfId="60" xr:uid="{B01857AD-89E2-4023-868A-7B6A1679C1CF}"/>
    <cellStyle name="40% - Accent5 2 10" xfId="492" xr:uid="{531110CA-24AE-4DE9-A3FC-4A4D8236D981}"/>
    <cellStyle name="40% - Accent5 2 11" xfId="493" xr:uid="{B1016800-5203-43BC-9557-E4D4DD397651}"/>
    <cellStyle name="40% - Accent5 2 12" xfId="494" xr:uid="{1989C5F5-FB70-4C60-9B7E-28438DBADBF1}"/>
    <cellStyle name="40% - Accent5 2 13" xfId="495" xr:uid="{B96866E1-6443-414B-98B4-BBFA50ACA053}"/>
    <cellStyle name="40% - Accent5 2 14" xfId="496" xr:uid="{1F53DD44-7108-431B-84C6-9DDC6DEC45CE}"/>
    <cellStyle name="40% - Accent5 2 15" xfId="497" xr:uid="{4FE2443B-9162-4E2C-84B3-E7FF75C2FD0F}"/>
    <cellStyle name="40% - Accent5 2 16" xfId="8998" xr:uid="{95CD384D-05B6-4C40-A7F0-A536DD947381}"/>
    <cellStyle name="40% - Accent5 2 17" xfId="491" xr:uid="{2B4599D1-0A48-4354-8545-116B4738B681}"/>
    <cellStyle name="40% - Accent5 2 2" xfId="120" xr:uid="{4A68CA6E-F35F-4995-8F56-9F4C60AA4913}"/>
    <cellStyle name="40% - Accent5 2 2 2" xfId="498" xr:uid="{98B16539-69E1-4F03-93A0-1881E9336DF4}"/>
    <cellStyle name="40% - Accent5 2 3" xfId="499" xr:uid="{84D4D06B-94A4-429D-9A23-AD77EC9845A4}"/>
    <cellStyle name="40% - Accent5 2 4" xfId="500" xr:uid="{C7BAF354-5CD4-47CB-B3CB-95722F1060CF}"/>
    <cellStyle name="40% - Accent5 2 5" xfId="501" xr:uid="{A5252BF8-D9D7-4DEF-A69E-5EBC4F8AAD2C}"/>
    <cellStyle name="40% - Accent5 2 6" xfId="502" xr:uid="{0EDA8820-EB2B-4459-B7E5-211E2E1385CD}"/>
    <cellStyle name="40% - Accent5 2 7" xfId="503" xr:uid="{385D15AF-2E8D-4643-A929-5DF1335DBEA3}"/>
    <cellStyle name="40% - Accent5 2 8" xfId="504" xr:uid="{790F5A20-8520-4455-A61A-5777AFD111B8}"/>
    <cellStyle name="40% - Accent5 2 9" xfId="505" xr:uid="{A448DE00-D7E4-4C90-B8A2-D757CB6F6D36}"/>
    <cellStyle name="40% - Accent5 20" xfId="2828" xr:uid="{5C87E9F2-C48B-4D7A-BE3E-1F2933C0981B}"/>
    <cellStyle name="40% - Accent5 21" xfId="2829" xr:uid="{DAAC94E3-1E7E-4696-8D75-1C61FDAC8576}"/>
    <cellStyle name="40% - Accent5 22" xfId="2830" xr:uid="{91EDEB80-1FA3-40E7-B0F3-4E60E29E7E5C}"/>
    <cellStyle name="40% - Accent5 23" xfId="2831" xr:uid="{8F3045F7-4F06-482C-BF65-9A929E2361AC}"/>
    <cellStyle name="40% - Accent5 24" xfId="2832" xr:uid="{37D9D4DE-4A27-40C1-88C3-A0CD0B1637B5}"/>
    <cellStyle name="40% - Accent5 25" xfId="2833" xr:uid="{4B55A9A0-0AD4-48AE-9C29-968E04632245}"/>
    <cellStyle name="40% - Accent5 26" xfId="2834" xr:uid="{1AC84BC2-A19B-4E21-98E9-A629B6B37A02}"/>
    <cellStyle name="40% - Accent5 27" xfId="2835" xr:uid="{478FD286-1624-48A3-BADF-6B924CA65027}"/>
    <cellStyle name="40% - Accent5 28" xfId="2836" xr:uid="{73485F86-58A0-44DC-BFD9-F4BAC14DAC2D}"/>
    <cellStyle name="40% - Accent5 29" xfId="2837" xr:uid="{56AE200D-011B-4830-B8B3-9372C9C26AC2}"/>
    <cellStyle name="40% - Accent5 3" xfId="80" xr:uid="{3D2D66FD-097D-410B-B75E-BF57CC2FDB67}"/>
    <cellStyle name="40% - Accent5 3 2" xfId="140" xr:uid="{3AD4A3B4-C548-481C-BFC6-092FB111AAE7}"/>
    <cellStyle name="40% - Accent5 3 2 2" xfId="8999" xr:uid="{C0618177-6888-465E-B4FD-E2ECCD5887D9}"/>
    <cellStyle name="40% - Accent5 3 2 3" xfId="2204" xr:uid="{22A73A89-96AE-41C1-BB39-05D7A0C222E8}"/>
    <cellStyle name="40% - Accent5 3 3" xfId="2838" xr:uid="{15FB01BB-A308-46EE-939D-CF5D319B0421}"/>
    <cellStyle name="40% - Accent5 3 4" xfId="2839" xr:uid="{661E3427-04A5-4271-BCE8-1229BD581A24}"/>
    <cellStyle name="40% - Accent5 3 5" xfId="506" xr:uid="{419D8ED5-3D2D-460F-B707-640E4D77BD14}"/>
    <cellStyle name="40% - Accent5 30" xfId="2840" xr:uid="{8F9D08E6-B775-4CC3-81ED-2537B67014A9}"/>
    <cellStyle name="40% - Accent5 31" xfId="2841" xr:uid="{450E9F77-4639-42D5-9365-E55EDD826CDD}"/>
    <cellStyle name="40% - Accent5 32" xfId="2842" xr:uid="{3DB5300E-32BD-4027-9089-588DCF9C3085}"/>
    <cellStyle name="40% - Accent5 33" xfId="2843" xr:uid="{B37CF6CB-23C2-4159-8494-22007DE1A6ED}"/>
    <cellStyle name="40% - Accent5 34" xfId="2844" xr:uid="{0869252D-156C-413A-A4A6-37080A9ABBAD}"/>
    <cellStyle name="40% - Accent5 35" xfId="2845" xr:uid="{1D9F4DDD-D4A7-4F02-96BF-F712AABE7F59}"/>
    <cellStyle name="40% - Accent5 36" xfId="2846" xr:uid="{82964D8E-4080-447A-A5AB-C123B1828FCA}"/>
    <cellStyle name="40% - Accent5 37" xfId="2847" xr:uid="{69C9FF58-E06A-4CC3-8AFD-6C6FD10C1024}"/>
    <cellStyle name="40% - Accent5 38" xfId="2848" xr:uid="{764222E7-E990-4322-9E54-E0C6A6186775}"/>
    <cellStyle name="40% - Accent5 39" xfId="2849" xr:uid="{7DB9FA73-3781-4A62-BC8D-A373D32CA6E6}"/>
    <cellStyle name="40% - Accent5 4" xfId="100" xr:uid="{991BA93F-C4E4-4017-A005-84EA24154F5A}"/>
    <cellStyle name="40% - Accent5 4 2" xfId="2205" xr:uid="{BBCD082C-A213-4749-92E6-3229E5D1FA14}"/>
    <cellStyle name="40% - Accent5 4 2 2" xfId="2850" xr:uid="{AC506A12-9581-4784-9DAB-D0E3BE816B85}"/>
    <cellStyle name="40% - Accent5 4 3" xfId="2851" xr:uid="{0A914877-BDEF-472D-B520-735154FF7B96}"/>
    <cellStyle name="40% - Accent5 4 4" xfId="507" xr:uid="{5BB0B592-A176-42F3-A22E-115632628E63}"/>
    <cellStyle name="40% - Accent5 40" xfId="2852" xr:uid="{70D6C47B-B3B2-49D8-9DB4-EB9070446879}"/>
    <cellStyle name="40% - Accent5 41" xfId="2853" xr:uid="{3632D2FC-7B80-495B-B0F6-E0BAB78493EE}"/>
    <cellStyle name="40% - Accent5 42" xfId="2854" xr:uid="{DCB682A4-750A-4227-9228-6545F58410DD}"/>
    <cellStyle name="40% - Accent5 43" xfId="2855" xr:uid="{70868C73-D8D1-40EA-A543-93DE97C4918D}"/>
    <cellStyle name="40% - Accent5 5" xfId="508" xr:uid="{6152EBE0-FC67-4D97-85A5-E9400205DBFE}"/>
    <cellStyle name="40% - Accent5 5 2" xfId="2206" xr:uid="{E1C2E7D2-5B23-4890-BCCF-2C7349D9F8D8}"/>
    <cellStyle name="40% - Accent5 5 2 2" xfId="2856" xr:uid="{E7F7F0AE-DF58-4BFA-B8CA-2A96DBCF6D7E}"/>
    <cellStyle name="40% - Accent5 5 3" xfId="2857" xr:uid="{69F61E1E-F7FB-45DF-8794-A6EF6520F2A2}"/>
    <cellStyle name="40% - Accent5 6" xfId="509" xr:uid="{F3C05C7B-6DBB-41E3-9F47-A7E5D78890C5}"/>
    <cellStyle name="40% - Accent5 6 2" xfId="2858" xr:uid="{20D94B64-32B2-4BDE-9C90-FC71F4837EEC}"/>
    <cellStyle name="40% - Accent5 6 3" xfId="2859" xr:uid="{1C674675-07AC-4E56-B6D1-E38A4A80B1A4}"/>
    <cellStyle name="40% - Accent5 7" xfId="510" xr:uid="{AD863E9B-B91D-445F-8EF8-AD9279C51028}"/>
    <cellStyle name="40% - Accent5 7 2" xfId="2860" xr:uid="{2E9F53DF-D1E0-4474-8FB8-0338B4CC9B15}"/>
    <cellStyle name="40% - Accent5 7 3" xfId="2861" xr:uid="{D726752E-1470-41F3-BABF-353D8B16EBE0}"/>
    <cellStyle name="40% - Accent5 8" xfId="511" xr:uid="{41A67986-85C4-446B-9BD9-B1EFDB42994D}"/>
    <cellStyle name="40% - Accent5 8 2" xfId="2862" xr:uid="{68F59D20-E7D2-468E-AEF5-629889206B5E}"/>
    <cellStyle name="40% - Accent5 8 3" xfId="2863" xr:uid="{7A48E88A-FDBF-40A0-8D88-77DE415FA897}"/>
    <cellStyle name="40% - Accent5 9" xfId="2864" xr:uid="{106EAEAC-378F-4810-A3F8-2D46E19207B2}"/>
    <cellStyle name="40% - Accent5 9 2" xfId="9000" xr:uid="{9708FF84-298A-4866-A732-82B2175A09EF}"/>
    <cellStyle name="40% - Accent6" xfId="41" builtinId="51" customBuiltin="1"/>
    <cellStyle name="40% - Accent6 10" xfId="2865" xr:uid="{017EEA12-73AA-49BA-B7A4-7E455688593E}"/>
    <cellStyle name="40% - Accent6 10 2" xfId="9001" xr:uid="{EBD0FF6C-BE52-4F8F-A1C1-FBD79D0B537D}"/>
    <cellStyle name="40% - Accent6 11" xfId="2866" xr:uid="{8AC9FC12-8B73-46B7-AA08-95C09CC00EFC}"/>
    <cellStyle name="40% - Accent6 11 2" xfId="9002" xr:uid="{57858081-B05C-44FB-8F6C-58E53D6683DB}"/>
    <cellStyle name="40% - Accent6 12" xfId="2867" xr:uid="{A1ED0286-43CF-48B4-A23B-944A1848D464}"/>
    <cellStyle name="40% - Accent6 13" xfId="2868" xr:uid="{87FA18D0-9BED-45AA-9509-229DF1B5D2A4}"/>
    <cellStyle name="40% - Accent6 14" xfId="2869" xr:uid="{2B1A267A-2559-4A63-B7F7-4091AC5194BD}"/>
    <cellStyle name="40% - Accent6 15" xfId="2870" xr:uid="{DE7D8C78-267F-45C6-B881-191AB5CE58D7}"/>
    <cellStyle name="40% - Accent6 16" xfId="2871" xr:uid="{0B6C99B2-0DAA-44F2-A519-E489BB394862}"/>
    <cellStyle name="40% - Accent6 17" xfId="2872" xr:uid="{C1FAC9C7-950D-4554-BACA-A689565A342D}"/>
    <cellStyle name="40% - Accent6 18" xfId="2873" xr:uid="{285D379A-9E42-4CD1-951C-CD2D1B45BD28}"/>
    <cellStyle name="40% - Accent6 19" xfId="2874" xr:uid="{41C9B797-7B41-41CF-B1E8-A678DCE3E375}"/>
    <cellStyle name="40% - Accent6 2" xfId="63" xr:uid="{F49F4CE2-72EC-4959-A40D-D6A99031A70F}"/>
    <cellStyle name="40% - Accent6 2 10" xfId="513" xr:uid="{C2076254-F82C-49AC-8844-7ECB087A0445}"/>
    <cellStyle name="40% - Accent6 2 11" xfId="514" xr:uid="{9E824328-9CCC-4451-8243-1C1A4519C595}"/>
    <cellStyle name="40% - Accent6 2 12" xfId="515" xr:uid="{439CE88D-8AE6-4675-B10F-90A945D97FCE}"/>
    <cellStyle name="40% - Accent6 2 13" xfId="516" xr:uid="{A2782C1B-DE34-450A-B2A6-AB846A8AFEF6}"/>
    <cellStyle name="40% - Accent6 2 14" xfId="517" xr:uid="{543EA233-BB7C-47D7-ADFE-8CBE7CE28235}"/>
    <cellStyle name="40% - Accent6 2 15" xfId="518" xr:uid="{77B5845B-EA40-4980-82C0-20192A543C61}"/>
    <cellStyle name="40% - Accent6 2 16" xfId="9003" xr:uid="{823DB40B-3E6E-4221-8342-2F8AA153E69F}"/>
    <cellStyle name="40% - Accent6 2 17" xfId="512" xr:uid="{9081C004-EC8A-4FBE-9463-1E0FBAE314A8}"/>
    <cellStyle name="40% - Accent6 2 2" xfId="123" xr:uid="{DC59BA90-CD60-4D19-A5DF-2328919B00DE}"/>
    <cellStyle name="40% - Accent6 2 2 2" xfId="519" xr:uid="{CF8B60B1-151C-4DD9-A8FE-2E184A7B0E47}"/>
    <cellStyle name="40% - Accent6 2 3" xfId="520" xr:uid="{4F80613F-C49E-4F13-8FFA-DBC5F7A73090}"/>
    <cellStyle name="40% - Accent6 2 4" xfId="521" xr:uid="{5C93C61E-333C-4161-8FFD-DE4945D3C44E}"/>
    <cellStyle name="40% - Accent6 2 5" xfId="522" xr:uid="{A792E69E-95D7-48AB-9D3F-ECCC79B2CEFD}"/>
    <cellStyle name="40% - Accent6 2 6" xfId="523" xr:uid="{6ED44D5E-9525-4980-992C-9EF89754BF62}"/>
    <cellStyle name="40% - Accent6 2 7" xfId="524" xr:uid="{333EB55B-706D-42AE-9EB9-8326208B798E}"/>
    <cellStyle name="40% - Accent6 2 8" xfId="525" xr:uid="{F75A914D-3762-4785-B97F-162986BA8B1B}"/>
    <cellStyle name="40% - Accent6 2 9" xfId="526" xr:uid="{05AE7635-0D4B-4AA2-B084-CE05F7CB55A8}"/>
    <cellStyle name="40% - Accent6 20" xfId="2875" xr:uid="{A63EB4BC-B3BF-4C76-B990-0B79C3597DDF}"/>
    <cellStyle name="40% - Accent6 21" xfId="2876" xr:uid="{6FA799EF-2CA2-49D5-850B-3D16ABDA119D}"/>
    <cellStyle name="40% - Accent6 22" xfId="2877" xr:uid="{45B1943E-9C34-4BDD-98AE-94B25BECF370}"/>
    <cellStyle name="40% - Accent6 23" xfId="2878" xr:uid="{C91CDBCE-68CC-4735-A7DA-6501C9209187}"/>
    <cellStyle name="40% - Accent6 24" xfId="2879" xr:uid="{7FC97234-92E5-4F44-8653-47566146EE91}"/>
    <cellStyle name="40% - Accent6 25" xfId="2880" xr:uid="{ACE5B11B-F078-44A4-A395-5860231DF6FB}"/>
    <cellStyle name="40% - Accent6 26" xfId="2881" xr:uid="{9DC421E7-0E6E-4A58-B30C-515F34BF9215}"/>
    <cellStyle name="40% - Accent6 27" xfId="2882" xr:uid="{41059BBC-487A-4B8E-8847-83A113CF431A}"/>
    <cellStyle name="40% - Accent6 28" xfId="2883" xr:uid="{AE4F5050-CB15-475B-93F2-D4E5D00E5D31}"/>
    <cellStyle name="40% - Accent6 29" xfId="2884" xr:uid="{D5B83762-F2D0-4681-A263-12137C629A4E}"/>
    <cellStyle name="40% - Accent6 3" xfId="83" xr:uid="{113C2D9F-31B3-49AA-AE8E-AF1455EB2922}"/>
    <cellStyle name="40% - Accent6 3 2" xfId="143" xr:uid="{6D197C1A-AA26-473F-903B-E42D89351271}"/>
    <cellStyle name="40% - Accent6 3 2 2" xfId="9004" xr:uid="{A23C90C6-747D-4C1D-BF1F-C684ED3674CD}"/>
    <cellStyle name="40% - Accent6 3 2 3" xfId="2209" xr:uid="{55A6A13A-D479-4DEE-9037-A17AC0508C85}"/>
    <cellStyle name="40% - Accent6 3 3" xfId="2885" xr:uid="{BCFAD2CA-D702-4CA0-B842-C41F4CBBEC20}"/>
    <cellStyle name="40% - Accent6 3 4" xfId="2886" xr:uid="{F61DA03A-EDA3-4C89-824E-A2271F8F9AD0}"/>
    <cellStyle name="40% - Accent6 3 5" xfId="527" xr:uid="{CDB7E3FD-74C4-4E8F-BB67-F75CFD3AEDF3}"/>
    <cellStyle name="40% - Accent6 30" xfId="2887" xr:uid="{3B7A3C77-3263-435D-A8F9-0B84A5A50E84}"/>
    <cellStyle name="40% - Accent6 31" xfId="2888" xr:uid="{A97F82B8-A117-4937-BAED-98CE80B66D06}"/>
    <cellStyle name="40% - Accent6 32" xfId="2889" xr:uid="{09B66AC0-569C-4CF3-9570-FAC200601304}"/>
    <cellStyle name="40% - Accent6 33" xfId="2890" xr:uid="{4D943CCD-24DC-4169-A06A-0A1D937E0B02}"/>
    <cellStyle name="40% - Accent6 34" xfId="2891" xr:uid="{9D1636E4-6263-4499-B197-7455AD70864A}"/>
    <cellStyle name="40% - Accent6 35" xfId="2892" xr:uid="{97FFACC7-37A8-4E38-9E25-2CB103E67D44}"/>
    <cellStyle name="40% - Accent6 36" xfId="2893" xr:uid="{64343C76-B4BC-40FA-A3E3-96C798CCC196}"/>
    <cellStyle name="40% - Accent6 37" xfId="2894" xr:uid="{62567F96-D739-446D-BDC6-C57FEE1E3B26}"/>
    <cellStyle name="40% - Accent6 38" xfId="2895" xr:uid="{FA432B3A-2EBD-46E9-ADAF-47C69D6883CF}"/>
    <cellStyle name="40% - Accent6 39" xfId="2896" xr:uid="{AA6CBAAF-0D44-4BAE-9C7C-CE8B85F06906}"/>
    <cellStyle name="40% - Accent6 4" xfId="103" xr:uid="{C59C2A2E-C0EE-474D-8C6C-63BA254F914D}"/>
    <cellStyle name="40% - Accent6 4 2" xfId="2210" xr:uid="{A890FB2A-E28F-42FD-8BE1-7A8CFE164105}"/>
    <cellStyle name="40% - Accent6 4 2 2" xfId="2897" xr:uid="{D3D0D16C-F04F-40BD-BFC1-42CE94F07121}"/>
    <cellStyle name="40% - Accent6 4 3" xfId="2898" xr:uid="{39EBF5D4-0B12-4955-95ED-50132DA3416C}"/>
    <cellStyle name="40% - Accent6 4 4" xfId="528" xr:uid="{338527E0-9477-43C8-ACA7-700DC90C408A}"/>
    <cellStyle name="40% - Accent6 40" xfId="2899" xr:uid="{DE631D6A-781B-422B-82EF-BD6D0B9C4C3D}"/>
    <cellStyle name="40% - Accent6 41" xfId="2900" xr:uid="{E923BAC1-9DCC-4052-94BD-6C6160DEB461}"/>
    <cellStyle name="40% - Accent6 42" xfId="2901" xr:uid="{48889CD1-B117-4B7B-9182-58859F20A1B9}"/>
    <cellStyle name="40% - Accent6 43" xfId="2902" xr:uid="{5CB1E242-BD51-467B-8903-9CB37B4F6563}"/>
    <cellStyle name="40% - Accent6 5" xfId="529" xr:uid="{86C14CE9-9F6B-49DD-A8A1-E88820E6F7AD}"/>
    <cellStyle name="40% - Accent6 5 2" xfId="2211" xr:uid="{4216DE34-96D9-48A4-A698-5A9BCC51CA7C}"/>
    <cellStyle name="40% - Accent6 5 2 2" xfId="2903" xr:uid="{CCC755C9-DF40-4D52-8AE9-5A0291B97B61}"/>
    <cellStyle name="40% - Accent6 5 3" xfId="2904" xr:uid="{A25B9F26-5942-4D27-98D3-467ACC52E1BD}"/>
    <cellStyle name="40% - Accent6 6" xfId="530" xr:uid="{910C8EF7-6558-4507-B590-FC2A06891066}"/>
    <cellStyle name="40% - Accent6 6 2" xfId="2905" xr:uid="{7A8918C3-C9FF-4581-B440-65B5724E560A}"/>
    <cellStyle name="40% - Accent6 6 3" xfId="2906" xr:uid="{CA81AD23-2782-4B35-AE84-B9623680799B}"/>
    <cellStyle name="40% - Accent6 7" xfId="531" xr:uid="{0AF6E29F-24C5-4E9D-98D7-F6F1DB07348A}"/>
    <cellStyle name="40% - Accent6 7 2" xfId="2907" xr:uid="{FFFE051B-FC0B-49A1-97E6-C0C4A9ACB512}"/>
    <cellStyle name="40% - Accent6 7 3" xfId="2908" xr:uid="{53CD87B4-0CDE-4435-A6AD-CF91933AF164}"/>
    <cellStyle name="40% - Accent6 8" xfId="532" xr:uid="{17921159-EACC-4CBC-890A-EC058BBF0BA9}"/>
    <cellStyle name="40% - Accent6 8 2" xfId="2909" xr:uid="{F8AF4F04-DB7E-404C-BE23-A667DBC4B156}"/>
    <cellStyle name="40% - Accent6 8 3" xfId="2910" xr:uid="{B0E474BB-910A-4C20-9ECD-50C65AEEC04F}"/>
    <cellStyle name="40% - Accent6 9" xfId="2911" xr:uid="{C6CDFA2D-9202-45A1-A419-D4ADFEDD8317}"/>
    <cellStyle name="40% - Accent6 9 2" xfId="9005" xr:uid="{F604B458-37CA-40CF-855A-D3C6C2E8E6A5}"/>
    <cellStyle name="40% - Akzent1" xfId="2912" xr:uid="{71C1ACB7-5A1B-4D91-AB73-C5E4A33CD338}"/>
    <cellStyle name="40% - Akzent2" xfId="2913" xr:uid="{C7651986-08E1-402C-AC8F-E1DE16B7DDF7}"/>
    <cellStyle name="40% - Akzent3" xfId="2914" xr:uid="{571E71A7-E255-4E7B-961D-267EDC0AD160}"/>
    <cellStyle name="40% - Akzent4" xfId="2915" xr:uid="{DC37958F-FA8F-45DD-B970-E134C9AF8141}"/>
    <cellStyle name="40% - Akzent5" xfId="2916" xr:uid="{43B9BFF8-CAAD-4AC4-8D25-44C50F57E5FA}"/>
    <cellStyle name="40% - Akzent6" xfId="2917" xr:uid="{CD56EB5A-E503-4561-9E34-1B76AE0BC55A}"/>
    <cellStyle name="5x indented GHG Textfiels" xfId="533" xr:uid="{D9E03B00-7A3B-43A4-82FC-DAFD927E7EB1}"/>
    <cellStyle name="5x indented GHG Textfiels 2" xfId="6517" xr:uid="{382E41D6-8E42-40BD-835B-2BE2742A2241}"/>
    <cellStyle name="5x indented GHG Textfiels 2 2" xfId="26735" xr:uid="{2849BDA7-2C1D-46E6-AE04-22486E85DB22}"/>
    <cellStyle name="5x indented GHG Textfiels 3" xfId="6516" xr:uid="{BBA44031-A782-4081-9B20-9F584C8DD4C3}"/>
    <cellStyle name="5x indented GHG Textfiels 3 2" xfId="26739" xr:uid="{09C44C7B-DBC9-4223-9D9C-00CA4BDFB2E2}"/>
    <cellStyle name="60% - Accent1" xfId="22" builtinId="32" customBuiltin="1"/>
    <cellStyle name="60% - Accent1 10" xfId="2918" xr:uid="{FE021616-3A21-4FC0-9FD9-BFA6D3C6B2EC}"/>
    <cellStyle name="60% - Accent1 11" xfId="2919" xr:uid="{03334CC9-5563-4A8D-8F78-36401CDC18C4}"/>
    <cellStyle name="60% - Accent1 12" xfId="2920" xr:uid="{258A65C8-8DEF-4205-B098-DE921E0923AB}"/>
    <cellStyle name="60% - Accent1 13" xfId="2921" xr:uid="{83711D15-8557-400C-B35B-6929A8209BD0}"/>
    <cellStyle name="60% - Accent1 14" xfId="2922" xr:uid="{AE32964B-20AA-45D5-A31E-0907025FF9FC}"/>
    <cellStyle name="60% - Accent1 15" xfId="2923" xr:uid="{A1B9DF40-B931-435C-AF72-AC1EED47D133}"/>
    <cellStyle name="60% - Accent1 16" xfId="2924" xr:uid="{E53F59F4-7ABF-45FA-8A68-BE733E3DFACB}"/>
    <cellStyle name="60% - Accent1 17" xfId="2925" xr:uid="{B496E78B-120D-4DD8-8EBE-63D77368718C}"/>
    <cellStyle name="60% - Accent1 18" xfId="2926" xr:uid="{01002E3B-C84A-40E7-AFC9-CC769C45C013}"/>
    <cellStyle name="60% - Accent1 19" xfId="2927" xr:uid="{9FB5ACBE-B41C-4E12-A8F1-465F87B75431}"/>
    <cellStyle name="60% - Accent1 2" xfId="49" xr:uid="{079BC298-6F96-4705-9C20-5CEA93B2E1A9}"/>
    <cellStyle name="60% - Accent1 2 10" xfId="535" xr:uid="{B6FFA47E-C8E5-4489-9946-F14046CD2FC0}"/>
    <cellStyle name="60% - Accent1 2 11" xfId="9006" xr:uid="{85DD3E70-6302-4DD6-BEAE-CB244E6ED141}"/>
    <cellStyle name="60% - Accent1 2 12" xfId="534" xr:uid="{FD68D092-9A13-4FDF-80CD-B5D5E46753AD}"/>
    <cellStyle name="60% - Accent1 2 2" xfId="109" xr:uid="{A434D06C-3708-48D9-AF44-3CD46B3557AC}"/>
    <cellStyle name="60% - Accent1 2 2 2" xfId="536" xr:uid="{EC396EF2-AB25-4417-9743-1BB6E44961B7}"/>
    <cellStyle name="60% - Accent1 2 3" xfId="537" xr:uid="{7CADB636-E3D3-49DB-9468-BAC05FA0B115}"/>
    <cellStyle name="60% - Accent1 2 4" xfId="538" xr:uid="{E258B8D8-254A-4EA8-8035-C186E161E440}"/>
    <cellStyle name="60% - Accent1 2 5" xfId="539" xr:uid="{F451AF1A-8504-421B-8C7D-E7F7F21CBF17}"/>
    <cellStyle name="60% - Accent1 2 6" xfId="540" xr:uid="{8E4996A5-FDD0-4E0F-B329-52BA5746CAEC}"/>
    <cellStyle name="60% - Accent1 2 7" xfId="541" xr:uid="{4DBA5C4C-EA37-49B5-BC21-8683BD74E25D}"/>
    <cellStyle name="60% - Accent1 2 8" xfId="542" xr:uid="{FCC38839-E8C4-4D42-BFBE-21A6C60711B7}"/>
    <cellStyle name="60% - Accent1 2 9" xfId="543" xr:uid="{24B7092C-11CA-41A0-91E1-16B03246D526}"/>
    <cellStyle name="60% - Accent1 20" xfId="2928" xr:uid="{D2C808B8-99E3-423B-8570-032D4DDB7825}"/>
    <cellStyle name="60% - Accent1 21" xfId="2929" xr:uid="{9128497B-4110-4400-AC8B-02A1C1487522}"/>
    <cellStyle name="60% - Accent1 22" xfId="2930" xr:uid="{FE6EC7FF-EE26-4E07-A905-05938E8DCEDB}"/>
    <cellStyle name="60% - Accent1 23" xfId="2931" xr:uid="{B9AF13DE-5DA7-4D55-926E-6CDE3EEDDCD8}"/>
    <cellStyle name="60% - Accent1 24" xfId="2932" xr:uid="{AF3BF87D-D8FB-4AA5-9210-67F4CA225DBA}"/>
    <cellStyle name="60% - Accent1 25" xfId="2933" xr:uid="{2EF2222B-F719-4E0D-9C74-FE3BA2D9E8EB}"/>
    <cellStyle name="60% - Accent1 26" xfId="2934" xr:uid="{29C38158-7B48-4D22-8A06-02DA662F8051}"/>
    <cellStyle name="60% - Accent1 27" xfId="2935" xr:uid="{152F0A1C-1837-4097-ABFD-BB75516D3A77}"/>
    <cellStyle name="60% - Accent1 28" xfId="2936" xr:uid="{6953A15C-1BB1-442D-9B98-8E40F56444BF}"/>
    <cellStyle name="60% - Accent1 29" xfId="2937" xr:uid="{762C70FF-210E-4361-8892-7105AACB42F2}"/>
    <cellStyle name="60% - Accent1 3" xfId="69" xr:uid="{A07E5371-7081-40C5-9F71-B40BE2A42A93}"/>
    <cellStyle name="60% - Accent1 3 2" xfId="129" xr:uid="{FF3492D0-C962-4E18-9294-DDD1231AD0E8}"/>
    <cellStyle name="60% - Accent1 3 2 2" xfId="9007" xr:uid="{1DE85407-F376-47A5-B259-DC5C0D646B2D}"/>
    <cellStyle name="60% - Accent1 3 2 3" xfId="2215" xr:uid="{9D8BED16-3D78-4318-AD12-1581D23B3E22}"/>
    <cellStyle name="60% - Accent1 3 3" xfId="2938" xr:uid="{1AB0D4A6-A7E8-4CF8-8B37-D520B793D6A0}"/>
    <cellStyle name="60% - Accent1 3 4" xfId="2939" xr:uid="{104ACEBB-1E0C-4F87-8FFA-EE1847103B24}"/>
    <cellStyle name="60% - Accent1 3 5" xfId="544" xr:uid="{587852B1-B043-4694-9205-6C2B7729BFE7}"/>
    <cellStyle name="60% - Accent1 30" xfId="2940" xr:uid="{F0F1FCFB-BC23-4A0E-89C8-9F300B1EA20D}"/>
    <cellStyle name="60% - Accent1 31" xfId="2941" xr:uid="{CD02890D-97D3-4ED7-8E38-3E2EA51D8528}"/>
    <cellStyle name="60% - Accent1 32" xfId="2942" xr:uid="{7BD4289D-9059-417E-AAE8-47679FA41CE1}"/>
    <cellStyle name="60% - Accent1 33" xfId="2943" xr:uid="{78EE1DA6-905E-4A02-9BAD-ADDB8A031E88}"/>
    <cellStyle name="60% - Accent1 34" xfId="2944" xr:uid="{25E9DD97-13A7-4E64-89AE-7BAC437B10B9}"/>
    <cellStyle name="60% - Accent1 35" xfId="2945" xr:uid="{AA5A3D5C-9C68-43AA-81C3-1F7F3EB7B695}"/>
    <cellStyle name="60% - Accent1 36" xfId="2946" xr:uid="{23D00530-2B8E-4755-AA78-9C50091EC042}"/>
    <cellStyle name="60% - Accent1 37" xfId="2947" xr:uid="{DD54D402-E279-4C05-AA7E-09E297B21961}"/>
    <cellStyle name="60% - Accent1 38" xfId="2948" xr:uid="{65C8B8E3-6DA6-45A7-821E-29A62C9B52DF}"/>
    <cellStyle name="60% - Accent1 39" xfId="2949" xr:uid="{791DD9F5-B526-4F85-9F90-D5ECFF132704}"/>
    <cellStyle name="60% - Accent1 4" xfId="89" xr:uid="{04305139-EBAB-406B-9315-A06D0C113CB4}"/>
    <cellStyle name="60% - Accent1 4 2" xfId="9008" xr:uid="{52F884AA-0265-4D59-A07A-57CDF0304055}"/>
    <cellStyle name="60% - Accent1 4 3" xfId="2216" xr:uid="{2DBB23EB-2665-44D4-8D4B-D032C1BFCD45}"/>
    <cellStyle name="60% - Accent1 40" xfId="2950" xr:uid="{8D0F7E66-D227-4680-A933-F5F3A5AD1284}"/>
    <cellStyle name="60% - Accent1 41" xfId="2951" xr:uid="{C7BDE239-224B-42D2-8A9B-6845C85AEDA2}"/>
    <cellStyle name="60% - Accent1 42" xfId="2952" xr:uid="{C55F9FA0-A4D5-410F-A89E-270806F44BD3}"/>
    <cellStyle name="60% - Accent1 43" xfId="2953" xr:uid="{231E0252-B3E1-48DC-8DA2-FE61C16A266A}"/>
    <cellStyle name="60% - Accent1 44" xfId="7228" xr:uid="{A375037F-D838-4D6A-9550-8027234F89D6}"/>
    <cellStyle name="60% - Accent1 5" xfId="2217" xr:uid="{D24BF9B9-6A28-47AA-A3A4-E78BD2587150}"/>
    <cellStyle name="60% - Accent1 5 2" xfId="9009" xr:uid="{4D86A7D9-4495-4658-BAC5-4416EA819D7E}"/>
    <cellStyle name="60% - Accent1 6" xfId="2213" xr:uid="{660A108F-C68E-419D-A2A3-A1AE35273A8C}"/>
    <cellStyle name="60% - Accent1 6 2" xfId="9010" xr:uid="{1B4D2D93-6101-4224-A990-2A54CBBEA360}"/>
    <cellStyle name="60% - Accent1 6 3" xfId="2954" xr:uid="{6443E879-EC70-4E4C-9AE3-A2417C65E751}"/>
    <cellStyle name="60% - Accent1 7" xfId="2955" xr:uid="{3C3E8AC7-9566-487A-9C79-856C06D18AED}"/>
    <cellStyle name="60% - Accent1 8" xfId="2956" xr:uid="{AD4E88AB-4638-4A34-BECB-BE670872175E}"/>
    <cellStyle name="60% - Accent1 9" xfId="2957" xr:uid="{62D6AFEB-2005-4A2C-82B6-31D0202CF477}"/>
    <cellStyle name="60% - Accent2" xfId="26" builtinId="36" customBuiltin="1"/>
    <cellStyle name="60% - Accent2 10" xfId="2958" xr:uid="{933122D5-B143-43FE-ABD1-8B10A88FCF82}"/>
    <cellStyle name="60% - Accent2 11" xfId="2959" xr:uid="{AD432A73-AA5E-4B61-8CFF-F3C96000596A}"/>
    <cellStyle name="60% - Accent2 12" xfId="2960" xr:uid="{7E94A381-5464-4113-9CE5-7F04342D2E39}"/>
    <cellStyle name="60% - Accent2 13" xfId="2961" xr:uid="{D9BF81BA-AEB3-4264-8058-20382A709935}"/>
    <cellStyle name="60% - Accent2 14" xfId="2962" xr:uid="{1547F1B3-0D9D-451C-80C6-0567E63DB46D}"/>
    <cellStyle name="60% - Accent2 15" xfId="2963" xr:uid="{22527D19-EF2E-426E-9310-62D609B0F718}"/>
    <cellStyle name="60% - Accent2 16" xfId="2964" xr:uid="{BE5C6DD6-564D-473A-A37F-DE4224609397}"/>
    <cellStyle name="60% - Accent2 17" xfId="2965" xr:uid="{EED00948-7239-4A3F-810D-CBA25F5CAA6C}"/>
    <cellStyle name="60% - Accent2 18" xfId="2966" xr:uid="{643D22AF-DAA5-4934-B13F-A981A91AE398}"/>
    <cellStyle name="60% - Accent2 19" xfId="2967" xr:uid="{BFD21859-E2D6-46D0-8115-2FBD32A233A8}"/>
    <cellStyle name="60% - Accent2 2" xfId="52" xr:uid="{8B72F675-6A7A-4015-AD47-F75E1CD19738}"/>
    <cellStyle name="60% - Accent2 2 10" xfId="546" xr:uid="{28E47BEC-382D-400C-A809-88D064F249D8}"/>
    <cellStyle name="60% - Accent2 2 11" xfId="9011" xr:uid="{0437976D-28BD-4EEF-A920-D07A44A1DD4B}"/>
    <cellStyle name="60% - Accent2 2 12" xfId="545" xr:uid="{0561DBF7-B13B-48A1-AF24-534AAB36D1A9}"/>
    <cellStyle name="60% - Accent2 2 2" xfId="112" xr:uid="{C177FE0A-0684-46B7-9FDC-B8ACBA196223}"/>
    <cellStyle name="60% - Accent2 2 2 2" xfId="547" xr:uid="{E462D150-04FA-4649-9D02-F57F12DB84E3}"/>
    <cellStyle name="60% - Accent2 2 3" xfId="548" xr:uid="{4CB2748D-F50D-481A-BF43-BE883D25D533}"/>
    <cellStyle name="60% - Accent2 2 4" xfId="549" xr:uid="{7DAFF386-93C3-44A6-ABD0-ECB923EAE75F}"/>
    <cellStyle name="60% - Accent2 2 5" xfId="550" xr:uid="{463CD9A5-3AD0-4EFC-AE6A-E90691B63632}"/>
    <cellStyle name="60% - Accent2 2 6" xfId="551" xr:uid="{8B697903-38BF-4D05-8FB5-48B3678C7880}"/>
    <cellStyle name="60% - Accent2 2 7" xfId="552" xr:uid="{820E4E92-EC96-48E3-A8BE-FE293A02D041}"/>
    <cellStyle name="60% - Accent2 2 8" xfId="553" xr:uid="{0EEF5550-3860-4FF0-A610-15247FEF4D62}"/>
    <cellStyle name="60% - Accent2 2 9" xfId="554" xr:uid="{3B5DCD49-A526-4B8D-82B4-E293D5DCE684}"/>
    <cellStyle name="60% - Accent2 20" xfId="2968" xr:uid="{7C148C3E-32B0-4906-8F8E-BE32C5C25F9D}"/>
    <cellStyle name="60% - Accent2 21" xfId="2969" xr:uid="{1F247083-2F6F-4929-A45D-D5F5AF94D98F}"/>
    <cellStyle name="60% - Accent2 22" xfId="2970" xr:uid="{A77264BE-ECEF-4214-82B6-6AD13E524238}"/>
    <cellStyle name="60% - Accent2 23" xfId="2971" xr:uid="{8C34AD2C-AAFE-4FC9-975E-F718A658C153}"/>
    <cellStyle name="60% - Accent2 24" xfId="2972" xr:uid="{DEC3D1F6-46A7-442A-A454-DE4B13FF4525}"/>
    <cellStyle name="60% - Accent2 25" xfId="2973" xr:uid="{D6CE6CF6-AFFC-4BED-9667-5B0255B731A5}"/>
    <cellStyle name="60% - Accent2 26" xfId="2974" xr:uid="{E3A2B651-F12F-4449-8149-B352854A9BEB}"/>
    <cellStyle name="60% - Accent2 27" xfId="2975" xr:uid="{4DE5155B-E897-4850-87A9-FC6994FCF1DC}"/>
    <cellStyle name="60% - Accent2 28" xfId="2976" xr:uid="{EFC03F4B-C3ED-49DB-909B-B0156069C648}"/>
    <cellStyle name="60% - Accent2 29" xfId="2977" xr:uid="{9B9F39DA-B65D-45C0-B905-DCC4CC2077A8}"/>
    <cellStyle name="60% - Accent2 3" xfId="72" xr:uid="{429B4FB3-BA84-4C5D-8DC8-CEF5DDD49262}"/>
    <cellStyle name="60% - Accent2 3 2" xfId="132" xr:uid="{30412912-D121-4B6E-934B-2F2AEA7130DE}"/>
    <cellStyle name="60% - Accent2 3 2 2" xfId="9012" xr:uid="{756BA936-FC72-4100-8986-DECF571E906F}"/>
    <cellStyle name="60% - Accent2 3 2 3" xfId="2220" xr:uid="{8782BC45-7096-4992-9DD8-82BAA6E1A94D}"/>
    <cellStyle name="60% - Accent2 3 3" xfId="2978" xr:uid="{C2326C18-5A1C-41CF-A291-C61B30F3781C}"/>
    <cellStyle name="60% - Accent2 3 4" xfId="2979" xr:uid="{BF2164BC-2751-488F-B18E-CFD065424338}"/>
    <cellStyle name="60% - Accent2 3 5" xfId="555" xr:uid="{44B695D2-92C6-46AD-BC94-6F5591096ACC}"/>
    <cellStyle name="60% - Accent2 30" xfId="2980" xr:uid="{FD89A8F8-4FC5-4994-9CF7-4CD9BC0265FB}"/>
    <cellStyle name="60% - Accent2 31" xfId="2981" xr:uid="{4F047D4E-F94F-4D4F-B011-0E741B62DC4C}"/>
    <cellStyle name="60% - Accent2 32" xfId="2982" xr:uid="{F3B35C21-54AD-41BC-9CDB-84A26BA4177D}"/>
    <cellStyle name="60% - Accent2 33" xfId="2983" xr:uid="{2BBA45BF-FC5E-45A9-AFC1-BB158230A585}"/>
    <cellStyle name="60% - Accent2 34" xfId="2984" xr:uid="{4D7BFB68-A909-4815-B229-67CA7ECE1F9C}"/>
    <cellStyle name="60% - Accent2 35" xfId="2985" xr:uid="{01F5B1FA-E5DC-4F01-8DDD-51C13D9FA239}"/>
    <cellStyle name="60% - Accent2 36" xfId="2986" xr:uid="{8D652ADE-751A-4370-A35B-4747D9201083}"/>
    <cellStyle name="60% - Accent2 37" xfId="2987" xr:uid="{1035DF3C-89E0-41B1-A8DA-89B01D94502E}"/>
    <cellStyle name="60% - Accent2 38" xfId="2988" xr:uid="{FBD64F5F-CB24-48E2-AA3B-622B2DDCA3D1}"/>
    <cellStyle name="60% - Accent2 39" xfId="2989" xr:uid="{A553012C-BC98-4028-B8DA-B0646571BFF0}"/>
    <cellStyle name="60% - Accent2 4" xfId="92" xr:uid="{92A4009E-B89A-4C89-B513-D235EF1965CC}"/>
    <cellStyle name="60% - Accent2 4 2" xfId="9013" xr:uid="{3B08F81D-6E80-490B-9E29-90FF23F8A5B7}"/>
    <cellStyle name="60% - Accent2 4 3" xfId="2221" xr:uid="{3655F7C9-312E-4D02-AA4C-37DB98613CA3}"/>
    <cellStyle name="60% - Accent2 40" xfId="2990" xr:uid="{31F43CCE-75A0-40B8-B7D7-D37D906FD6BB}"/>
    <cellStyle name="60% - Accent2 41" xfId="2991" xr:uid="{50CD5EB5-2A30-41DE-A59C-0F9E0C5F4781}"/>
    <cellStyle name="60% - Accent2 42" xfId="2992" xr:uid="{6D5481DC-D0B7-4298-B1C1-39414502708C}"/>
    <cellStyle name="60% - Accent2 43" xfId="2993" xr:uid="{04826702-730F-4754-AE5A-41C28BC5CA34}"/>
    <cellStyle name="60% - Accent2 44" xfId="7229" xr:uid="{0CFDF7C1-82C4-4147-A9E6-2B5546435A2F}"/>
    <cellStyle name="60% - Accent2 5" xfId="2222" xr:uid="{3A74B2CD-B30E-46A4-A2A4-0CA32ABAD91D}"/>
    <cellStyle name="60% - Accent2 5 2" xfId="9014" xr:uid="{3AAE4C33-FB50-4AC2-83FB-C0D60A6AB1ED}"/>
    <cellStyle name="60% - Accent2 6" xfId="2218" xr:uid="{5B10D6BB-15DA-42A2-BC52-BB63157F91A7}"/>
    <cellStyle name="60% - Accent2 6 2" xfId="9015" xr:uid="{FF1C1E40-FB5D-4102-8B32-17AAAE1D7B8A}"/>
    <cellStyle name="60% - Accent2 6 3" xfId="2994" xr:uid="{1F62F33D-8740-4581-BABB-6274B1608D7E}"/>
    <cellStyle name="60% - Accent2 7" xfId="2995" xr:uid="{BA22E09F-4A96-4D83-84BD-3305C8B4D10D}"/>
    <cellStyle name="60% - Accent2 8" xfId="2996" xr:uid="{C5189BB3-34D5-4469-8699-BB8E3B191309}"/>
    <cellStyle name="60% - Accent2 9" xfId="2997" xr:uid="{5DB131B1-C29F-410B-AF7F-C7A3DF49A94E}"/>
    <cellStyle name="60% - Accent3" xfId="30" builtinId="40" customBuiltin="1"/>
    <cellStyle name="60% - Accent3 10" xfId="2998" xr:uid="{B96C8D9A-6338-4362-B7D8-17C366EAFC82}"/>
    <cellStyle name="60% - Accent3 11" xfId="2999" xr:uid="{8E95AD6D-6D16-4977-A36B-A5F6B541F6A5}"/>
    <cellStyle name="60% - Accent3 12" xfId="3000" xr:uid="{2E9536A9-ACE4-4B39-A313-EF04D0755A7E}"/>
    <cellStyle name="60% - Accent3 13" xfId="3001" xr:uid="{C684EF0D-12E7-458C-B6A7-BF04D66C3C06}"/>
    <cellStyle name="60% - Accent3 14" xfId="3002" xr:uid="{7E462A44-EB8B-4684-9608-CD672E36C636}"/>
    <cellStyle name="60% - Accent3 15" xfId="3003" xr:uid="{5E0B99B9-9733-4F4B-A79A-5911FEA739AC}"/>
    <cellStyle name="60% - Accent3 16" xfId="3004" xr:uid="{EE61992C-5F78-4C2C-B4CB-62D23D6C8733}"/>
    <cellStyle name="60% - Accent3 17" xfId="3005" xr:uid="{E886DBB1-EE0A-44D9-B5BB-707B1C60CF6D}"/>
    <cellStyle name="60% - Accent3 18" xfId="3006" xr:uid="{F5F7CA25-4CB2-4F1D-9A38-D87DA1E64718}"/>
    <cellStyle name="60% - Accent3 19" xfId="3007" xr:uid="{073A312B-05F8-447E-B652-77D8D0AD98E4}"/>
    <cellStyle name="60% - Accent3 2" xfId="55" xr:uid="{AC93A304-4987-4A4A-A5B1-73C23EB27E7A}"/>
    <cellStyle name="60% - Accent3 2 10" xfId="557" xr:uid="{FBB7AD1B-EDBB-4FA7-8C3F-5B29F511EFB4}"/>
    <cellStyle name="60% - Accent3 2 11" xfId="9016" xr:uid="{F55F57C6-C50B-4077-B1F8-B410D5A4DF9C}"/>
    <cellStyle name="60% - Accent3 2 12" xfId="556" xr:uid="{08F81BB2-5D00-49B5-9EB5-F323FBB7F87D}"/>
    <cellStyle name="60% - Accent3 2 2" xfId="115" xr:uid="{4661F052-95D6-4D1E-98C9-ABA956658BDE}"/>
    <cellStyle name="60% - Accent3 2 2 2" xfId="558" xr:uid="{BA3E77B4-FA38-4211-A262-FE72AD5508F1}"/>
    <cellStyle name="60% - Accent3 2 3" xfId="559" xr:uid="{685A757E-A411-499D-ABD6-F7BF54522747}"/>
    <cellStyle name="60% - Accent3 2 4" xfId="560" xr:uid="{C3C84D1D-D83D-4896-94AD-5FEE3FF0CD5E}"/>
    <cellStyle name="60% - Accent3 2 5" xfId="561" xr:uid="{F1322DE5-C851-470F-927B-361FB8A1374B}"/>
    <cellStyle name="60% - Accent3 2 6" xfId="562" xr:uid="{46869E35-793D-4728-AC1E-A8729EF8D16E}"/>
    <cellStyle name="60% - Accent3 2 7" xfId="563" xr:uid="{33C85D89-5E70-495B-9C09-599EAE1D75A1}"/>
    <cellStyle name="60% - Accent3 2 8" xfId="564" xr:uid="{92E6D627-52B4-4ACC-8733-141C9E166103}"/>
    <cellStyle name="60% - Accent3 2 9" xfId="565" xr:uid="{7E1E7966-F758-46A8-8A0C-1B5A1FDF8AEB}"/>
    <cellStyle name="60% - Accent3 20" xfId="3008" xr:uid="{6BD0BF3E-E7CD-4CB0-8536-21B1D7BEFF1D}"/>
    <cellStyle name="60% - Accent3 21" xfId="3009" xr:uid="{FAA71C1C-99B7-40B4-9EEC-084E6B1ECE60}"/>
    <cellStyle name="60% - Accent3 22" xfId="3010" xr:uid="{530B5907-5D54-4817-89B4-48D3B857F7E8}"/>
    <cellStyle name="60% - Accent3 23" xfId="3011" xr:uid="{3FF35BC2-B143-487A-A83B-0529E4C831AD}"/>
    <cellStyle name="60% - Accent3 24" xfId="3012" xr:uid="{1D4E89B3-E67E-49D5-A558-7D69DEA309ED}"/>
    <cellStyle name="60% - Accent3 25" xfId="3013" xr:uid="{F0E09D40-6796-4FF9-AFEF-4724B61DD8CB}"/>
    <cellStyle name="60% - Accent3 26" xfId="3014" xr:uid="{6D9D8458-414B-4258-9AC0-24E0450C75B1}"/>
    <cellStyle name="60% - Accent3 27" xfId="3015" xr:uid="{664B5D29-3508-4190-A2AF-9DE2B75827C1}"/>
    <cellStyle name="60% - Accent3 28" xfId="3016" xr:uid="{270CB316-EF35-4E89-90F4-BBDD0CD50E13}"/>
    <cellStyle name="60% - Accent3 29" xfId="3017" xr:uid="{27289E98-12AC-43A8-AC5D-194F0035D46D}"/>
    <cellStyle name="60% - Accent3 3" xfId="75" xr:uid="{D0D8A2BE-C149-4355-A84C-E25C8259B3EB}"/>
    <cellStyle name="60% - Accent3 3 2" xfId="135" xr:uid="{38400A2E-33EA-47FA-8115-4B48B5257AFF}"/>
    <cellStyle name="60% - Accent3 3 2 2" xfId="9017" xr:uid="{F327A887-DF74-45B9-B986-8855BD3EA3CB}"/>
    <cellStyle name="60% - Accent3 3 2 3" xfId="2225" xr:uid="{748477B0-8EEC-4802-8619-E94DFB9691C9}"/>
    <cellStyle name="60% - Accent3 3 3" xfId="3018" xr:uid="{DFE213C5-BBBC-4A6D-88E7-5C95A2D7E060}"/>
    <cellStyle name="60% - Accent3 3 4" xfId="3019" xr:uid="{D26C9C2D-E514-4B8A-9703-C26BC33C9EB2}"/>
    <cellStyle name="60% - Accent3 3 5" xfId="6518" xr:uid="{3FFF1049-2023-497C-82E2-2DB9D7023644}"/>
    <cellStyle name="60% - Accent3 3 6" xfId="566" xr:uid="{ED1B7F36-DD99-4D58-AA98-36F88089A2BA}"/>
    <cellStyle name="60% - Accent3 30" xfId="3020" xr:uid="{6C69CAD2-E184-40D7-BD27-5B0642F4C1D9}"/>
    <cellStyle name="60% - Accent3 31" xfId="3021" xr:uid="{351441BA-DCEB-425D-91D3-47C6912DA672}"/>
    <cellStyle name="60% - Accent3 32" xfId="3022" xr:uid="{045A0661-F247-4C63-B901-DF4126B1BFF8}"/>
    <cellStyle name="60% - Accent3 33" xfId="3023" xr:uid="{1AF8F192-5661-4879-B9A7-49B5CF5D955D}"/>
    <cellStyle name="60% - Accent3 34" xfId="3024" xr:uid="{ACF0AB78-269A-428A-9F13-E432C9D21F9E}"/>
    <cellStyle name="60% - Accent3 35" xfId="3025" xr:uid="{811E1E4A-A833-466B-B67A-565D73F5EAFA}"/>
    <cellStyle name="60% - Accent3 36" xfId="3026" xr:uid="{45E313DE-0661-4E60-9E34-E28EAB57233B}"/>
    <cellStyle name="60% - Accent3 37" xfId="3027" xr:uid="{3753D0CC-F038-4391-A69C-64973248E754}"/>
    <cellStyle name="60% - Accent3 38" xfId="3028" xr:uid="{9FE235BF-EE7A-465B-B98E-7E34264D0CEE}"/>
    <cellStyle name="60% - Accent3 39" xfId="3029" xr:uid="{8AC9DB19-0C51-4D50-95C4-BAA09CBC058C}"/>
    <cellStyle name="60% - Accent3 4" xfId="95" xr:uid="{6686CE3D-F254-445F-B89E-72E3F8228913}"/>
    <cellStyle name="60% - Accent3 4 2" xfId="9018" xr:uid="{8AFFC95A-18BC-42FD-8CD3-0E9AEF6C33CD}"/>
    <cellStyle name="60% - Accent3 4 3" xfId="2226" xr:uid="{F0A01D1B-1812-44C7-8C84-6C3A691D7143}"/>
    <cellStyle name="60% - Accent3 40" xfId="3030" xr:uid="{1D7E17E3-12EC-4BA7-ACE6-2A0F39D7E45C}"/>
    <cellStyle name="60% - Accent3 41" xfId="3031" xr:uid="{9B328F0E-2AB5-4B72-8109-62D18F872E22}"/>
    <cellStyle name="60% - Accent3 42" xfId="3032" xr:uid="{5BE23DC5-30F1-4742-87FF-44441ED65774}"/>
    <cellStyle name="60% - Accent3 43" xfId="3033" xr:uid="{49B9E2FB-E454-40CA-9939-C4B1FEB13843}"/>
    <cellStyle name="60% - Accent3 44" xfId="7230" xr:uid="{A526333B-CABF-49C5-8C49-5018FC86C184}"/>
    <cellStyle name="60% - Accent3 5" xfId="2227" xr:uid="{35017C6B-C426-45F3-9D4F-027BBCD3E8CB}"/>
    <cellStyle name="60% - Accent3 5 2" xfId="9019" xr:uid="{8C91D38A-E3D9-4193-A556-8E4B99F12B44}"/>
    <cellStyle name="60% - Accent3 6" xfId="2223" xr:uid="{AF19CE36-79D5-47BE-BBF6-ABFEA6F75B6A}"/>
    <cellStyle name="60% - Accent3 6 2" xfId="9020" xr:uid="{516666EE-B233-4252-8573-47CF91C72986}"/>
    <cellStyle name="60% - Accent3 6 3" xfId="3034" xr:uid="{EA6421A8-AF29-40BA-BAD1-48ADECD233AA}"/>
    <cellStyle name="60% - Accent3 7" xfId="3035" xr:uid="{5084A44E-3039-487F-A914-1BB6A2257148}"/>
    <cellStyle name="60% - Accent3 8" xfId="3036" xr:uid="{473E9929-4435-4685-8075-7C50E13D5B19}"/>
    <cellStyle name="60% - Accent3 9" xfId="3037" xr:uid="{E633B601-1988-4706-BCDD-BFED21B13C2E}"/>
    <cellStyle name="60% - Accent4" xfId="34" builtinId="44" customBuiltin="1"/>
    <cellStyle name="60% - Accent4 10" xfId="3038" xr:uid="{867F0CBC-792B-4D3F-9A9B-4C7B1D0097B1}"/>
    <cellStyle name="60% - Accent4 11" xfId="3039" xr:uid="{DD5D23CF-E074-46E3-891A-312725C992AD}"/>
    <cellStyle name="60% - Accent4 12" xfId="3040" xr:uid="{78286F60-7B86-4848-BDE8-B62BD8F68C50}"/>
    <cellStyle name="60% - Accent4 13" xfId="3041" xr:uid="{AF419E8C-0E37-4B2F-80D9-2544B04F976E}"/>
    <cellStyle name="60% - Accent4 14" xfId="3042" xr:uid="{06C8BEC6-2562-4A27-B970-772BC3A6C9B7}"/>
    <cellStyle name="60% - Accent4 15" xfId="3043" xr:uid="{77BC4CAF-A54B-4565-B8DF-E7BA933B6DF8}"/>
    <cellStyle name="60% - Accent4 16" xfId="3044" xr:uid="{DD88A2B2-0630-4261-8B9C-CDAE7B3501E2}"/>
    <cellStyle name="60% - Accent4 17" xfId="3045" xr:uid="{55562ADF-1FE8-4A56-AC5B-4A1B2F804914}"/>
    <cellStyle name="60% - Accent4 18" xfId="3046" xr:uid="{3B09C54F-87AB-41C8-BBDB-185787AE4D2F}"/>
    <cellStyle name="60% - Accent4 19" xfId="3047" xr:uid="{02A042EB-78FD-4DFA-A3DF-8F152422CB96}"/>
    <cellStyle name="60% - Accent4 2" xfId="58" xr:uid="{01C110C0-4A03-49D5-9A6E-C5851B08CC39}"/>
    <cellStyle name="60% - Accent4 2 10" xfId="568" xr:uid="{5240552B-FE70-435B-8F99-82FAE8F615B1}"/>
    <cellStyle name="60% - Accent4 2 11" xfId="9021" xr:uid="{0853231C-53ED-4BBD-92FD-DC9764593D3F}"/>
    <cellStyle name="60% - Accent4 2 12" xfId="567" xr:uid="{6100616E-036C-4635-A345-ED83FD54DE7E}"/>
    <cellStyle name="60% - Accent4 2 2" xfId="118" xr:uid="{53BB5A5C-C378-4405-934B-1654B347EB26}"/>
    <cellStyle name="60% - Accent4 2 2 2" xfId="569" xr:uid="{FC9E14E3-D8C6-46FD-9213-D5FB6EB64714}"/>
    <cellStyle name="60% - Accent4 2 3" xfId="570" xr:uid="{51269EBB-632C-4A5F-81BF-065D69D0EFC5}"/>
    <cellStyle name="60% - Accent4 2 4" xfId="571" xr:uid="{F1A01867-9BA2-46EB-80BF-4FAA3EAE2E9D}"/>
    <cellStyle name="60% - Accent4 2 5" xfId="572" xr:uid="{9B93231A-E460-47AC-9E9E-0330192050F0}"/>
    <cellStyle name="60% - Accent4 2 6" xfId="573" xr:uid="{9FEDF186-0A19-4DF1-83DD-CD75D7B6958D}"/>
    <cellStyle name="60% - Accent4 2 7" xfId="574" xr:uid="{B4BFEBD1-1308-4BCD-B15F-74DF8F891F28}"/>
    <cellStyle name="60% - Accent4 2 8" xfId="575" xr:uid="{B4E48250-425E-4D71-B49F-9CC1F8F6C966}"/>
    <cellStyle name="60% - Accent4 2 9" xfId="576" xr:uid="{66780DF2-570E-4B29-9E9C-7B26F730B617}"/>
    <cellStyle name="60% - Accent4 20" xfId="3048" xr:uid="{5BE8F510-8B85-444A-8A75-C9FE1AE9C778}"/>
    <cellStyle name="60% - Accent4 21" xfId="3049" xr:uid="{FAD0A278-39C5-4A81-9AB7-BF9F22166A8E}"/>
    <cellStyle name="60% - Accent4 22" xfId="3050" xr:uid="{48A6074A-4645-475E-BD22-F48E8DCC1BF6}"/>
    <cellStyle name="60% - Accent4 23" xfId="3051" xr:uid="{B1091F08-9A95-4C15-8F64-6AB3A2EBC49D}"/>
    <cellStyle name="60% - Accent4 24" xfId="3052" xr:uid="{9F22A391-3F1B-4274-97F1-154D78E27E28}"/>
    <cellStyle name="60% - Accent4 25" xfId="3053" xr:uid="{F9881B4B-98B2-47FF-ADC0-6F353E7E6DAC}"/>
    <cellStyle name="60% - Accent4 26" xfId="3054" xr:uid="{49719A68-D8D0-4CB5-90E6-8A562410BF2A}"/>
    <cellStyle name="60% - Accent4 27" xfId="3055" xr:uid="{8D205B64-B154-4390-891D-9A11F49B99E6}"/>
    <cellStyle name="60% - Accent4 28" xfId="3056" xr:uid="{B1357E0E-115E-4AF7-A211-2B35A070BBEC}"/>
    <cellStyle name="60% - Accent4 29" xfId="3057" xr:uid="{DBA4D87B-8C2D-41BA-992F-CDB6CA0D7F94}"/>
    <cellStyle name="60% - Accent4 3" xfId="78" xr:uid="{D30B9A79-7669-40D5-A9E9-E8FADD59EA31}"/>
    <cellStyle name="60% - Accent4 3 2" xfId="138" xr:uid="{EF3CEFA3-F3E6-447E-BAF5-8D085734F12D}"/>
    <cellStyle name="60% - Accent4 3 2 2" xfId="9022" xr:uid="{0B1747C0-0D72-4ACB-8670-23FE4B72F8CF}"/>
    <cellStyle name="60% - Accent4 3 2 3" xfId="2230" xr:uid="{2CCD6835-0575-42EF-B9F0-FA88878590DC}"/>
    <cellStyle name="60% - Accent4 3 3" xfId="3058" xr:uid="{7BFB8E38-FD50-4CA6-86DB-74F3F31856AD}"/>
    <cellStyle name="60% - Accent4 3 4" xfId="3059" xr:uid="{3CE6E68E-C4B1-4DD1-B226-62DA189E4D2B}"/>
    <cellStyle name="60% - Accent4 3 5" xfId="6519" xr:uid="{C12FB054-2F43-4CC7-86A6-5FCE6F8DFCB3}"/>
    <cellStyle name="60% - Accent4 3 6" xfId="577" xr:uid="{41C04250-D74D-4E79-8F89-B7AF8F5EA379}"/>
    <cellStyle name="60% - Accent4 30" xfId="3060" xr:uid="{EACCF820-4E0D-40BB-8298-7D369694D756}"/>
    <cellStyle name="60% - Accent4 31" xfId="3061" xr:uid="{D133F9E7-1CC7-4777-9D29-8527C355BA51}"/>
    <cellStyle name="60% - Accent4 32" xfId="3062" xr:uid="{C0511481-BD76-4B90-8487-8EEA96D94A95}"/>
    <cellStyle name="60% - Accent4 33" xfId="3063" xr:uid="{B42E230B-7196-4B07-BC0E-173AC39A3049}"/>
    <cellStyle name="60% - Accent4 34" xfId="3064" xr:uid="{6E53C794-CDC1-4DA1-8FF5-6D19DA2F16A8}"/>
    <cellStyle name="60% - Accent4 35" xfId="3065" xr:uid="{5FDB8BD0-8424-4C44-86F8-393C7850F5DB}"/>
    <cellStyle name="60% - Accent4 36" xfId="3066" xr:uid="{F3F9FB1D-D3B1-4FE9-A8DA-1ECD3909C900}"/>
    <cellStyle name="60% - Accent4 37" xfId="3067" xr:uid="{072EDC8D-6810-4E2D-A202-1741ED5A3ADC}"/>
    <cellStyle name="60% - Accent4 38" xfId="3068" xr:uid="{31A3D886-64A1-424C-8787-7C6729E2197C}"/>
    <cellStyle name="60% - Accent4 39" xfId="3069" xr:uid="{E0D9521C-9839-4804-B414-2201308846CF}"/>
    <cellStyle name="60% - Accent4 4" xfId="98" xr:uid="{A146DE97-8EAD-4D8F-AA0E-90D3AB8EAB60}"/>
    <cellStyle name="60% - Accent4 4 2" xfId="9023" xr:uid="{AFF6FEDA-9DB7-4D63-A3D6-83CA7CE63C5C}"/>
    <cellStyle name="60% - Accent4 4 3" xfId="2231" xr:uid="{74964DCA-F149-413B-8869-8E104D51BBC7}"/>
    <cellStyle name="60% - Accent4 40" xfId="3070" xr:uid="{3326A7F3-C7EF-44D8-A5D1-EB40CF8780EC}"/>
    <cellStyle name="60% - Accent4 41" xfId="3071" xr:uid="{BC2865F7-8EFF-49C8-B623-F6DC48CFAFF0}"/>
    <cellStyle name="60% - Accent4 42" xfId="3072" xr:uid="{3EA58549-6E53-4AF2-B5AC-454454285D6A}"/>
    <cellStyle name="60% - Accent4 43" xfId="3073" xr:uid="{8070913A-3638-4D6D-A52E-D800C9B81635}"/>
    <cellStyle name="60% - Accent4 44" xfId="7231" xr:uid="{C6C7F1DF-9344-462F-AC2A-B49B68ECF564}"/>
    <cellStyle name="60% - Accent4 5" xfId="2232" xr:uid="{E201D9B7-2203-4912-A037-F2C5224D7C74}"/>
    <cellStyle name="60% - Accent4 5 2" xfId="9024" xr:uid="{1BAEE1AD-A90F-412B-AAF9-EDF2F406DCCD}"/>
    <cellStyle name="60% - Accent4 6" xfId="2228" xr:uid="{03E7878A-6FF5-4967-B8EA-7327B476C345}"/>
    <cellStyle name="60% - Accent4 6 2" xfId="9025" xr:uid="{8477B764-4403-4918-92B0-FCDDAF2749F0}"/>
    <cellStyle name="60% - Accent4 6 3" xfId="3074" xr:uid="{20C0444F-E98D-4D5A-8FED-9A13CC65FBEA}"/>
    <cellStyle name="60% - Accent4 7" xfId="3075" xr:uid="{E812F24B-50C8-47D8-83B5-07A558F88481}"/>
    <cellStyle name="60% - Accent4 8" xfId="3076" xr:uid="{A704BB21-927D-4EE9-AFDC-8F9AAB2CFEE3}"/>
    <cellStyle name="60% - Accent4 9" xfId="3077" xr:uid="{CE8B12A5-B975-4BB5-81D6-42043A1B9B9E}"/>
    <cellStyle name="60% - Accent5" xfId="38" builtinId="48" customBuiltin="1"/>
    <cellStyle name="60% - Accent5 10" xfId="3078" xr:uid="{26B69BE6-D8C8-46EA-BCFA-BE9C97EFF0CE}"/>
    <cellStyle name="60% - Accent5 11" xfId="3079" xr:uid="{A3BD251A-F0CE-4D3D-9EAF-C28012068EC0}"/>
    <cellStyle name="60% - Accent5 12" xfId="3080" xr:uid="{9149BFDA-A407-4BDA-A455-9A83B6432076}"/>
    <cellStyle name="60% - Accent5 13" xfId="3081" xr:uid="{DF416FF4-6400-473B-AEA7-ADBDFC4F106A}"/>
    <cellStyle name="60% - Accent5 14" xfId="3082" xr:uid="{DD2EAEC8-7A54-426F-BB69-0F9D3685E003}"/>
    <cellStyle name="60% - Accent5 15" xfId="3083" xr:uid="{FD54F9C9-BE2A-41CA-8051-3618149467E4}"/>
    <cellStyle name="60% - Accent5 16" xfId="3084" xr:uid="{39B2DA71-8775-4643-A82F-5FFD64AA6242}"/>
    <cellStyle name="60% - Accent5 17" xfId="3085" xr:uid="{8C445091-9609-4C1B-AEEC-C6B43ED81F21}"/>
    <cellStyle name="60% - Accent5 18" xfId="3086" xr:uid="{DFD146A7-5DDE-43E5-AB44-21DAEB63D79F}"/>
    <cellStyle name="60% - Accent5 19" xfId="3087" xr:uid="{03340D13-C871-480D-841E-A80BE6BF10A7}"/>
    <cellStyle name="60% - Accent5 2" xfId="61" xr:uid="{8D911101-C33A-47F2-BAE3-734297E49DD2}"/>
    <cellStyle name="60% - Accent5 2 10" xfId="579" xr:uid="{D70BABE9-754E-4726-B287-CC5A3F28E50D}"/>
    <cellStyle name="60% - Accent5 2 11" xfId="9026" xr:uid="{B3AEB5AD-4441-4B76-BC9C-60C452794BB0}"/>
    <cellStyle name="60% - Accent5 2 12" xfId="578" xr:uid="{75486ED8-401E-4C82-B0E5-2294085224F3}"/>
    <cellStyle name="60% - Accent5 2 2" xfId="121" xr:uid="{5081BE34-76AF-4795-ADED-5256D5940F6E}"/>
    <cellStyle name="60% - Accent5 2 2 2" xfId="580" xr:uid="{C36EF5E8-454A-436B-BEC5-C9CE89C58C4A}"/>
    <cellStyle name="60% - Accent5 2 3" xfId="581" xr:uid="{A872B26C-7ED9-41BC-A9B6-C5DE82CFD457}"/>
    <cellStyle name="60% - Accent5 2 4" xfId="582" xr:uid="{D91793C6-76B9-416D-B142-47C2B669873A}"/>
    <cellStyle name="60% - Accent5 2 5" xfId="583" xr:uid="{22EF8A2E-1A1F-4C10-B4C7-D4E1797B0EDD}"/>
    <cellStyle name="60% - Accent5 2 6" xfId="584" xr:uid="{AF408EE6-9B46-478F-8045-8C6F6817485B}"/>
    <cellStyle name="60% - Accent5 2 7" xfId="585" xr:uid="{F4D6DFBC-0A03-47B6-AB98-C96BE570E447}"/>
    <cellStyle name="60% - Accent5 2 8" xfId="586" xr:uid="{6DB2AF8D-6D06-466E-B183-26FBAD1860CA}"/>
    <cellStyle name="60% - Accent5 2 9" xfId="587" xr:uid="{0033345B-64BE-463E-AE34-A520D4216704}"/>
    <cellStyle name="60% - Accent5 20" xfId="3088" xr:uid="{0A7C9429-C34F-4416-81F8-CF9A6E282B6F}"/>
    <cellStyle name="60% - Accent5 21" xfId="3089" xr:uid="{D563E6D3-9BD4-4FEE-B1CC-83394F5F308A}"/>
    <cellStyle name="60% - Accent5 22" xfId="3090" xr:uid="{DD0405CD-7C59-412F-95D7-F9D1BA89B282}"/>
    <cellStyle name="60% - Accent5 23" xfId="3091" xr:uid="{8141F4F1-AC1B-457D-976F-3E7A8E7B026D}"/>
    <cellStyle name="60% - Accent5 24" xfId="3092" xr:uid="{4D5D0723-8764-4A2B-AB41-3C9E0FA85059}"/>
    <cellStyle name="60% - Accent5 25" xfId="3093" xr:uid="{9D2F6D4C-76A1-4017-B05E-5D3B93C0560C}"/>
    <cellStyle name="60% - Accent5 26" xfId="3094" xr:uid="{F9E2EB17-67B8-40A9-AB8B-13F545D0EFC3}"/>
    <cellStyle name="60% - Accent5 27" xfId="3095" xr:uid="{FA01DE3A-9552-457A-B843-9F90796F1E0A}"/>
    <cellStyle name="60% - Accent5 28" xfId="3096" xr:uid="{D1C302FE-E7D9-4537-9505-FA04F026DC18}"/>
    <cellStyle name="60% - Accent5 29" xfId="3097" xr:uid="{04FD5767-1D3E-4CB3-8570-9CC02C413084}"/>
    <cellStyle name="60% - Accent5 3" xfId="81" xr:uid="{01FB9DF9-D676-44A5-BECB-EA84D8D2C4AB}"/>
    <cellStyle name="60% - Accent5 3 2" xfId="141" xr:uid="{158E94E6-EF56-4C5F-97D4-47A10A4B2481}"/>
    <cellStyle name="60% - Accent5 3 2 2" xfId="9027" xr:uid="{CFD9585C-E3A9-48B2-A45B-E69193ED723E}"/>
    <cellStyle name="60% - Accent5 3 2 3" xfId="2235" xr:uid="{2CA123DC-9A5B-4C4F-9391-57AB7F684AC0}"/>
    <cellStyle name="60% - Accent5 3 3" xfId="3098" xr:uid="{109BB221-9D33-4A14-B851-DAB4D92E3736}"/>
    <cellStyle name="60% - Accent5 3 4" xfId="3099" xr:uid="{C18E11F6-694F-447E-8F82-EDBF01DF4974}"/>
    <cellStyle name="60% - Accent5 3 5" xfId="588" xr:uid="{2243008E-9ECB-43E6-8736-F04537EB276D}"/>
    <cellStyle name="60% - Accent5 30" xfId="3100" xr:uid="{A14872CC-2F7E-4900-AA6B-2178AE144E70}"/>
    <cellStyle name="60% - Accent5 31" xfId="3101" xr:uid="{E65608CF-C3F2-42A0-8161-B432CE5C85FE}"/>
    <cellStyle name="60% - Accent5 32" xfId="3102" xr:uid="{069C5849-AEA9-4896-BA81-D2B01A75A1F1}"/>
    <cellStyle name="60% - Accent5 33" xfId="3103" xr:uid="{0C10B63F-9AC4-474F-849B-4F949DDAD23F}"/>
    <cellStyle name="60% - Accent5 34" xfId="3104" xr:uid="{523F6B3E-1117-48BC-917E-429DB703E5D6}"/>
    <cellStyle name="60% - Accent5 35" xfId="3105" xr:uid="{878CD7EE-C106-49DC-89E3-29E2E85F6CA3}"/>
    <cellStyle name="60% - Accent5 36" xfId="3106" xr:uid="{287B3E7C-9444-4181-9A9D-7A90ED1BFE53}"/>
    <cellStyle name="60% - Accent5 37" xfId="3107" xr:uid="{FB53C401-9021-4501-81DC-54EF37FCA4F8}"/>
    <cellStyle name="60% - Accent5 38" xfId="3108" xr:uid="{05644C41-9DFB-49AC-B248-3260572ED5EF}"/>
    <cellStyle name="60% - Accent5 39" xfId="3109" xr:uid="{1C95A548-540B-49F9-B789-568D5DDA1EE3}"/>
    <cellStyle name="60% - Accent5 4" xfId="101" xr:uid="{E407EF97-8D6F-4E98-B790-B43A466C61A3}"/>
    <cellStyle name="60% - Accent5 4 2" xfId="9028" xr:uid="{3DE00EC2-2581-4BBF-86B4-23257F54ED7F}"/>
    <cellStyle name="60% - Accent5 4 3" xfId="2236" xr:uid="{E5443F5F-4774-4FBE-9C30-3A52700F0C4F}"/>
    <cellStyle name="60% - Accent5 40" xfId="3110" xr:uid="{1B26D97C-5981-4BAA-8C99-8EEE4064A36D}"/>
    <cellStyle name="60% - Accent5 41" xfId="3111" xr:uid="{5000560A-83AB-4220-8061-C47436B63DF4}"/>
    <cellStyle name="60% - Accent5 42" xfId="3112" xr:uid="{7339B1B8-A8F3-462E-8861-FBD580323ED8}"/>
    <cellStyle name="60% - Accent5 43" xfId="3113" xr:uid="{7001EC9D-3E5C-4084-9CF2-000EE6291533}"/>
    <cellStyle name="60% - Accent5 44" xfId="7232" xr:uid="{5D4AB75A-8428-4C18-9CE1-C2ED5818FCCF}"/>
    <cellStyle name="60% - Accent5 5" xfId="2237" xr:uid="{D435155A-9757-4D4D-A613-A3E0042A711B}"/>
    <cellStyle name="60% - Accent5 5 2" xfId="9029" xr:uid="{A130F0FC-1E9E-4CA4-A5A2-6160C3020961}"/>
    <cellStyle name="60% - Accent5 6" xfId="2233" xr:uid="{0306BC8F-2C02-46A2-B395-F4A17C93234A}"/>
    <cellStyle name="60% - Accent5 6 2" xfId="9030" xr:uid="{E728679B-B40F-456A-8DC7-DA3FE916D930}"/>
    <cellStyle name="60% - Accent5 6 3" xfId="3114" xr:uid="{E12285CF-61E9-44D4-939E-2B6D86B00C36}"/>
    <cellStyle name="60% - Accent5 7" xfId="3115" xr:uid="{3455274E-B18C-4D25-8B9B-9E2C5BE24BA4}"/>
    <cellStyle name="60% - Accent5 8" xfId="3116" xr:uid="{61AC76CD-E2C1-4CB6-99C3-5F6518234C94}"/>
    <cellStyle name="60% - Accent5 9" xfId="3117" xr:uid="{EEACA56E-23AA-4F54-84B0-830803D58528}"/>
    <cellStyle name="60% - Accent6" xfId="42" builtinId="52" customBuiltin="1"/>
    <cellStyle name="60% - Accent6 10" xfId="3118" xr:uid="{7FECAE6E-B76F-4BA4-AF40-ACEF087068EB}"/>
    <cellStyle name="60% - Accent6 11" xfId="3119" xr:uid="{5EF57456-6C92-4DFD-8BC8-BBB43118E010}"/>
    <cellStyle name="60% - Accent6 12" xfId="3120" xr:uid="{2737C2FD-D727-4634-B07E-9644A6BD68BB}"/>
    <cellStyle name="60% - Accent6 13" xfId="3121" xr:uid="{9FDDF021-46C2-4C44-A34F-A27FC6E8D125}"/>
    <cellStyle name="60% - Accent6 14" xfId="3122" xr:uid="{0100CC19-E5CF-400F-9B65-947F6332BB9B}"/>
    <cellStyle name="60% - Accent6 15" xfId="3123" xr:uid="{10A53F1F-7EFF-41F2-837E-CBAAA29648BC}"/>
    <cellStyle name="60% - Accent6 16" xfId="3124" xr:uid="{C1E78A30-8891-42F8-B654-23377607FBD8}"/>
    <cellStyle name="60% - Accent6 17" xfId="3125" xr:uid="{E266A702-8F1E-43AB-BB82-95AB7D94217B}"/>
    <cellStyle name="60% - Accent6 18" xfId="3126" xr:uid="{CA55CD56-E7F2-4102-A4B4-0231E1171DB3}"/>
    <cellStyle name="60% - Accent6 19" xfId="3127" xr:uid="{B091EA16-4BC6-4C9F-BA2E-A1536CCDBF1A}"/>
    <cellStyle name="60% - Accent6 2" xfId="64" xr:uid="{BB695955-A6D4-47B6-92DA-C652160063D7}"/>
    <cellStyle name="60% - Accent6 2 10" xfId="590" xr:uid="{54E0C8E0-E401-43F6-853A-DA6465264E2F}"/>
    <cellStyle name="60% - Accent6 2 11" xfId="9031" xr:uid="{7DC63203-B670-41C0-AB93-2C3683ACDA7D}"/>
    <cellStyle name="60% - Accent6 2 12" xfId="589" xr:uid="{8C2DBC99-581A-453F-9D92-5DE870792217}"/>
    <cellStyle name="60% - Accent6 2 2" xfId="124" xr:uid="{5C326008-2CAE-47CE-BFD8-D2FECADA55AE}"/>
    <cellStyle name="60% - Accent6 2 2 2" xfId="591" xr:uid="{42526190-82A5-4ED7-829A-9631413FD234}"/>
    <cellStyle name="60% - Accent6 2 3" xfId="592" xr:uid="{20A59D70-BBAE-4FA4-9C27-4012E0015DED}"/>
    <cellStyle name="60% - Accent6 2 4" xfId="593" xr:uid="{02406B14-86FE-4D3C-B2EF-578771F4F672}"/>
    <cellStyle name="60% - Accent6 2 5" xfId="594" xr:uid="{21784FAD-49F1-4644-A43E-C1BE2798A267}"/>
    <cellStyle name="60% - Accent6 2 6" xfId="595" xr:uid="{B0AED5D0-9453-44B7-B5DA-2153287DC369}"/>
    <cellStyle name="60% - Accent6 2 7" xfId="596" xr:uid="{B48149D2-C4F5-42BE-9A5A-E93C65F9F485}"/>
    <cellStyle name="60% - Accent6 2 8" xfId="597" xr:uid="{9883277D-DB0E-410C-B98B-774EC1C879BB}"/>
    <cellStyle name="60% - Accent6 2 9" xfId="598" xr:uid="{C42C9A0A-81FB-4CCB-A0B4-F35E52CAC8B9}"/>
    <cellStyle name="60% - Accent6 20" xfId="3128" xr:uid="{65064635-74BD-442F-8446-E3DDE1C99ABD}"/>
    <cellStyle name="60% - Accent6 21" xfId="3129" xr:uid="{7B526E78-7CA4-4AE5-894D-44420FD3B23F}"/>
    <cellStyle name="60% - Accent6 22" xfId="3130" xr:uid="{AF4B654E-C976-45CF-B3A9-C763862B5416}"/>
    <cellStyle name="60% - Accent6 23" xfId="3131" xr:uid="{0328F000-5C39-418C-B97E-38C64EFFE35B}"/>
    <cellStyle name="60% - Accent6 24" xfId="3132" xr:uid="{96E5D78A-AC09-4FF6-B8A4-5FB76C2808E0}"/>
    <cellStyle name="60% - Accent6 25" xfId="3133" xr:uid="{F5BA6081-04B8-486E-9F06-DF1B4A4DA0A4}"/>
    <cellStyle name="60% - Accent6 26" xfId="3134" xr:uid="{50632972-4860-42B6-9F26-BF87A66C2663}"/>
    <cellStyle name="60% - Accent6 27" xfId="3135" xr:uid="{10BF5E8A-AAA9-4D85-883B-E1C0141681C9}"/>
    <cellStyle name="60% - Accent6 28" xfId="3136" xr:uid="{E1A3243B-E6E7-4C56-817D-4CFC64FD6054}"/>
    <cellStyle name="60% - Accent6 29" xfId="3137" xr:uid="{66236691-7FF6-42DA-BB4D-1FF1FBE5449B}"/>
    <cellStyle name="60% - Accent6 3" xfId="84" xr:uid="{64799765-D310-453B-88F1-57700629905C}"/>
    <cellStyle name="60% - Accent6 3 2" xfId="144" xr:uid="{18C21B86-4683-4FC7-8ACE-3EC5C4ED75DE}"/>
    <cellStyle name="60% - Accent6 3 2 2" xfId="9032" xr:uid="{312E0AD8-BB69-4217-BFBB-8D6587342154}"/>
    <cellStyle name="60% - Accent6 3 2 3" xfId="2240" xr:uid="{91894A43-B25C-4847-8D6D-F6D347FF116F}"/>
    <cellStyle name="60% - Accent6 3 3" xfId="3138" xr:uid="{9A895F3B-3951-469A-B7EA-74F4F7FB1FE1}"/>
    <cellStyle name="60% - Accent6 3 4" xfId="3139" xr:uid="{46C9E8CD-0D62-4B99-8BB3-C5FF169664C7}"/>
    <cellStyle name="60% - Accent6 3 5" xfId="6520" xr:uid="{88C2A8AB-1729-4273-B6F5-5E540538CDA8}"/>
    <cellStyle name="60% - Accent6 3 6" xfId="599" xr:uid="{57A2A26C-71DC-494F-A33D-39CEF76CFBDB}"/>
    <cellStyle name="60% - Accent6 30" xfId="3140" xr:uid="{5B6BEB51-0C52-425A-AC3B-CB67291C2E63}"/>
    <cellStyle name="60% - Accent6 31" xfId="3141" xr:uid="{A3CEA5E9-70BF-448F-B455-BC7837EA3C87}"/>
    <cellStyle name="60% - Accent6 32" xfId="3142" xr:uid="{3A8066FB-22D6-4CE4-8F65-DBFB4861C2C3}"/>
    <cellStyle name="60% - Accent6 33" xfId="3143" xr:uid="{7FEB11E1-D504-4ED2-AF57-484BECAF8353}"/>
    <cellStyle name="60% - Accent6 34" xfId="3144" xr:uid="{6C902869-284E-4010-B008-A8EC33DB283E}"/>
    <cellStyle name="60% - Accent6 35" xfId="3145" xr:uid="{9EB6B9A3-9DCB-40AC-97BD-9A4377DC1DAF}"/>
    <cellStyle name="60% - Accent6 36" xfId="3146" xr:uid="{77FF5B07-8AB0-4DFD-B096-3FDFDFCC39D0}"/>
    <cellStyle name="60% - Accent6 37" xfId="3147" xr:uid="{8133D4D3-FB99-4870-973E-8F18BEDC3C4E}"/>
    <cellStyle name="60% - Accent6 38" xfId="3148" xr:uid="{66A41020-2D9A-4295-9E41-77ADD47FC250}"/>
    <cellStyle name="60% - Accent6 39" xfId="3149" xr:uid="{BAE39193-E9DD-4EFF-B64F-F12EB2040337}"/>
    <cellStyle name="60% - Accent6 4" xfId="104" xr:uid="{16C2F0E1-7BC8-4095-ACA0-28DF819CEC1B}"/>
    <cellStyle name="60% - Accent6 4 2" xfId="9033" xr:uid="{64E2C599-96D8-4FB7-93EE-51672C2E98ED}"/>
    <cellStyle name="60% - Accent6 4 3" xfId="2241" xr:uid="{C4E8F3A6-0594-48D5-B431-F43AB318BBC3}"/>
    <cellStyle name="60% - Accent6 40" xfId="3150" xr:uid="{A1600B87-3A1A-434D-9FF8-A3B359B6CEF9}"/>
    <cellStyle name="60% - Accent6 41" xfId="3151" xr:uid="{00A199B5-7DC0-40E2-B312-338680300F3E}"/>
    <cellStyle name="60% - Accent6 42" xfId="3152" xr:uid="{24C35C7D-FF64-4376-B1CE-3DC36DD8E9EC}"/>
    <cellStyle name="60% - Accent6 43" xfId="3153" xr:uid="{C4F6A7DA-7102-4443-AD9D-8D8C3397F3B1}"/>
    <cellStyle name="60% - Accent6 44" xfId="7233" xr:uid="{512DABF7-0BB3-497B-971E-DEEFEFC9492B}"/>
    <cellStyle name="60% - Accent6 5" xfId="2242" xr:uid="{60BD7456-84E5-4433-824A-C07BC2BB56A9}"/>
    <cellStyle name="60% - Accent6 5 2" xfId="9034" xr:uid="{7CE4DA82-4D5B-4DC9-8020-741199891043}"/>
    <cellStyle name="60% - Accent6 6" xfId="2238" xr:uid="{B84140BE-01C0-4DED-B0FA-8CCC4C3D1245}"/>
    <cellStyle name="60% - Accent6 6 2" xfId="9035" xr:uid="{45F6236C-35A5-4C3A-8C0E-F3DD01E122C3}"/>
    <cellStyle name="60% - Accent6 6 3" xfId="3154" xr:uid="{3C99AB67-8DAF-4D02-80B2-985C3B24DFEC}"/>
    <cellStyle name="60% - Accent6 7" xfId="3155" xr:uid="{173BC2F9-2FE9-4D01-8BD1-F485E474C93C}"/>
    <cellStyle name="60% - Accent6 8" xfId="3156" xr:uid="{0A829A4C-4526-49B8-B0BC-21A076D8E13C}"/>
    <cellStyle name="60% - Accent6 9" xfId="3157" xr:uid="{079A548A-93B6-4BBB-81E9-2F6164E491FA}"/>
    <cellStyle name="60% - Akzent1" xfId="3158" xr:uid="{57C26552-4E11-4BF5-987F-85C66F16B14D}"/>
    <cellStyle name="60% - Akzent2" xfId="3159" xr:uid="{395615D7-7E9E-48B7-AEC8-248CCAEF0406}"/>
    <cellStyle name="60% - Akzent3" xfId="3160" xr:uid="{91841F1F-9918-4866-93C4-BBF947B4BE19}"/>
    <cellStyle name="60% - Akzent4" xfId="3161" xr:uid="{3BF167E8-5FD5-4566-A25C-3420BCFBC563}"/>
    <cellStyle name="60% - Akzent5" xfId="3162" xr:uid="{9CC7F85C-8AB9-4236-8188-07175D4A1347}"/>
    <cellStyle name="60% - Akzent6" xfId="3163" xr:uid="{0FCFDF72-3F36-4CEE-98A3-DF530F763991}"/>
    <cellStyle name="60% - Cor4 2" xfId="3164" xr:uid="{2EACF186-5CAA-423C-9E8E-38FEB6D98284}"/>
    <cellStyle name="Accent1" xfId="19" builtinId="29" customBuiltin="1"/>
    <cellStyle name="Accent1 10" xfId="3165" xr:uid="{670995C4-13DA-4FBE-AE48-4B3C70898E01}"/>
    <cellStyle name="Accent1 11" xfId="3166" xr:uid="{59925263-0F40-4076-9D64-9D9B1778882E}"/>
    <cellStyle name="Accent1 12" xfId="3167" xr:uid="{6BAE38DC-CC2E-4740-AF4B-91D1462D7862}"/>
    <cellStyle name="Accent1 13" xfId="3168" xr:uid="{5B816C45-EA07-4B00-9C4F-426F9F124FF0}"/>
    <cellStyle name="Accent1 14" xfId="3169" xr:uid="{11533CA9-FEB3-41F3-BF2F-E95D05D2151B}"/>
    <cellStyle name="Accent1 15" xfId="3170" xr:uid="{B7C6CF64-8CE5-4CE0-B910-1A1402F9D321}"/>
    <cellStyle name="Accent1 16" xfId="3171" xr:uid="{2C257AFE-4D7A-4BC9-82FF-4379FF7622F0}"/>
    <cellStyle name="Accent1 17" xfId="3172" xr:uid="{8FAB5566-3CB9-420C-8B04-C01F213ABA6E}"/>
    <cellStyle name="Accent1 18" xfId="3173" xr:uid="{7A7FAB11-6003-427B-8E95-C0DC7BCDD87A}"/>
    <cellStyle name="Accent1 19" xfId="3174" xr:uid="{C40EC429-CE9B-4B5C-A116-5A533BF69514}"/>
    <cellStyle name="Accent1 2" xfId="600" xr:uid="{D5EDEBDB-BA3E-4908-BEA4-1A1CCFDA1C70}"/>
    <cellStyle name="Accent1 2 10" xfId="601" xr:uid="{149F6FFC-B220-4187-A043-73967F9385FB}"/>
    <cellStyle name="Accent1 2 11" xfId="9036" xr:uid="{285731B7-E611-4433-B3E8-E091422B3792}"/>
    <cellStyle name="Accent1 2 2" xfId="602" xr:uid="{4E1E5450-A148-4AE3-A103-4CEFD977734A}"/>
    <cellStyle name="Accent1 2 3" xfId="603" xr:uid="{AD2274C7-B1B8-46F6-8518-097C096CB362}"/>
    <cellStyle name="Accent1 2 4" xfId="604" xr:uid="{8A79F216-24CA-4F85-B6A0-6FBDF47DBA65}"/>
    <cellStyle name="Accent1 2 5" xfId="605" xr:uid="{86EDFB4D-F632-4221-86B8-94FE9EC0C42C}"/>
    <cellStyle name="Accent1 2 6" xfId="606" xr:uid="{99142C69-4F8C-4F75-AD0D-E55AF191F88F}"/>
    <cellStyle name="Accent1 2 7" xfId="607" xr:uid="{5630B4A0-E7F1-40FA-8295-F8E57332AD89}"/>
    <cellStyle name="Accent1 2 8" xfId="608" xr:uid="{7E3E3DF0-10EB-4858-9914-EB3A88979CF8}"/>
    <cellStyle name="Accent1 2 9" xfId="609" xr:uid="{DEB6A2FE-F806-411D-B3DE-616C4BBE9983}"/>
    <cellStyle name="Accent1 20" xfId="3175" xr:uid="{03DEF1AD-2FA3-4B12-A4CE-097486A94A26}"/>
    <cellStyle name="Accent1 21" xfId="3176" xr:uid="{970A00CB-762A-491D-BA31-FEAFE4DE02B3}"/>
    <cellStyle name="Accent1 22" xfId="3177" xr:uid="{46C29E8E-B7FC-468C-9C18-CC539B24980B}"/>
    <cellStyle name="Accent1 23" xfId="3178" xr:uid="{EC2E23FB-5615-4D51-9004-9BE85ACBFA83}"/>
    <cellStyle name="Accent1 24" xfId="3179" xr:uid="{5FFE451F-CFAA-4B83-94AF-B8E382D17BF6}"/>
    <cellStyle name="Accent1 25" xfId="3180" xr:uid="{F9C28914-569B-4727-A848-A36115CA3DA8}"/>
    <cellStyle name="Accent1 26" xfId="3181" xr:uid="{12AA2CA2-2712-4D12-A815-2F87FC29869E}"/>
    <cellStyle name="Accent1 27" xfId="3182" xr:uid="{7C6C7CBE-7639-452E-A8CC-AF058E09AF94}"/>
    <cellStyle name="Accent1 28" xfId="3183" xr:uid="{2BD193FC-D91E-4556-B86D-145BD0D1DBB5}"/>
    <cellStyle name="Accent1 29" xfId="3184" xr:uid="{C798593E-C4E1-482F-BC5E-0DA2A0460BCF}"/>
    <cellStyle name="Accent1 3" xfId="610" xr:uid="{D52742B5-40DE-4EFC-8DBB-B5480B411098}"/>
    <cellStyle name="Accent1 3 2" xfId="2244" xr:uid="{DCA85B47-B80B-4B44-B8F6-6D3D4D5F72CD}"/>
    <cellStyle name="Accent1 3 2 2" xfId="9037" xr:uid="{EB5F4EC7-0718-4442-A053-146819CFCCD3}"/>
    <cellStyle name="Accent1 3 3" xfId="3185" xr:uid="{EBCE1034-E73C-4667-AAD9-8B40C9986127}"/>
    <cellStyle name="Accent1 3 4" xfId="3186" xr:uid="{3CAD23E8-579A-4C18-A26F-55C21279DBE2}"/>
    <cellStyle name="Accent1 30" xfId="3187" xr:uid="{52F738E1-F11E-4D10-8F4C-39D96DDB2312}"/>
    <cellStyle name="Accent1 31" xfId="3188" xr:uid="{B16997C5-10AC-43CE-ACEF-E8B3236850D1}"/>
    <cellStyle name="Accent1 32" xfId="3189" xr:uid="{D977EAD2-B416-46FB-B846-00382714C824}"/>
    <cellStyle name="Accent1 33" xfId="3190" xr:uid="{8A6F43EC-D8A0-4B61-9D11-544407C3ACAB}"/>
    <cellStyle name="Accent1 34" xfId="3191" xr:uid="{9B678878-FFA5-4746-BED0-012F5358A202}"/>
    <cellStyle name="Accent1 35" xfId="3192" xr:uid="{A86D19C3-4330-4E4B-88DB-0B454550D852}"/>
    <cellStyle name="Accent1 36" xfId="3193" xr:uid="{3A49BFF5-3DC6-403B-89CD-5112442C9466}"/>
    <cellStyle name="Accent1 37" xfId="3194" xr:uid="{8A43F11A-98FF-46DA-80F1-EFB8DCD69865}"/>
    <cellStyle name="Accent1 38" xfId="3195" xr:uid="{E66FD5B1-2278-4968-B79A-670A206D9097}"/>
    <cellStyle name="Accent1 39" xfId="3196" xr:uid="{5E205F30-FEB0-4B1A-8635-343BF71F7483}"/>
    <cellStyle name="Accent1 4" xfId="2245" xr:uid="{9B1CEB4A-F3AC-4278-9812-C40929B94D10}"/>
    <cellStyle name="Accent1 4 2" xfId="9038" xr:uid="{A39AB5B4-0393-4C17-AA84-F82636A1B800}"/>
    <cellStyle name="Accent1 40" xfId="3197" xr:uid="{436B3272-2CBE-4EB7-860B-726B13052363}"/>
    <cellStyle name="Accent1 41" xfId="3198" xr:uid="{78C04795-8FCC-4A1C-AFCB-DFFA26D8F9E1}"/>
    <cellStyle name="Accent1 42" xfId="3199" xr:uid="{3546A8CB-D0C9-4DFA-AD34-36B851212348}"/>
    <cellStyle name="Accent1 43" xfId="3200" xr:uid="{3E5CDFFF-7F87-41BF-AC30-8F704602A21E}"/>
    <cellStyle name="Accent1 5" xfId="2246" xr:uid="{E802552E-CA8B-4B10-B09B-C10DB6C77D0D}"/>
    <cellStyle name="Accent1 5 2" xfId="9039" xr:uid="{67253AC7-27C8-4E22-82F8-114421787A75}"/>
    <cellStyle name="Accent1 6" xfId="3201" xr:uid="{9710728F-192C-443D-AAC2-AEDDC8E07F54}"/>
    <cellStyle name="Accent1 6 2" xfId="9040" xr:uid="{D2F55B1A-67D4-482E-8699-9A145A6FDCE7}"/>
    <cellStyle name="Accent1 7" xfId="3202" xr:uid="{2558B75D-0BCE-4676-A502-5F54496C3100}"/>
    <cellStyle name="Accent1 8" xfId="3203" xr:uid="{7040D78E-7372-438C-86F0-542F4B674268}"/>
    <cellStyle name="Accent1 9" xfId="3204" xr:uid="{9FF7FC29-BD43-4C94-84CA-8F184EC038D5}"/>
    <cellStyle name="Accent2" xfId="23" builtinId="33" customBuiltin="1"/>
    <cellStyle name="Accent2 10" xfId="3205" xr:uid="{D08E1088-8AC3-4513-98D3-0820D83D029A}"/>
    <cellStyle name="Accent2 11" xfId="3206" xr:uid="{FA270D0F-9305-4D6F-BE53-7ECA519C7A77}"/>
    <cellStyle name="Accent2 12" xfId="3207" xr:uid="{6B42F37B-006C-4022-86FD-793EF08843B7}"/>
    <cellStyle name="Accent2 13" xfId="3208" xr:uid="{DD2DFCC9-0797-4CB5-9C83-F7B996B42160}"/>
    <cellStyle name="Accent2 14" xfId="3209" xr:uid="{BB3A9EB7-0498-4287-A55C-BD780D42D339}"/>
    <cellStyle name="Accent2 15" xfId="3210" xr:uid="{3434CC34-CC83-48AB-811E-038F9E4DDE4B}"/>
    <cellStyle name="Accent2 16" xfId="3211" xr:uid="{527C5259-721A-4777-B438-B3F525106469}"/>
    <cellStyle name="Accent2 17" xfId="3212" xr:uid="{31CB2A97-7FFB-4002-9542-AFEA2EEEED91}"/>
    <cellStyle name="Accent2 18" xfId="3213" xr:uid="{B170168A-D1FE-4AF4-8213-8CED73A426E8}"/>
    <cellStyle name="Accent2 19" xfId="3214" xr:uid="{2D543D64-92B6-499F-BA4E-D934E97E9070}"/>
    <cellStyle name="Accent2 2" xfId="611" xr:uid="{2EFD5750-48A1-4C5C-B764-77E94EF01273}"/>
    <cellStyle name="Accent2 2 10" xfId="612" xr:uid="{CD6585C5-4789-4AA5-A7CF-C2303E8F8C6F}"/>
    <cellStyle name="Accent2 2 11" xfId="9041" xr:uid="{D748AB4C-818F-4868-BC7E-4D9F1508A5C0}"/>
    <cellStyle name="Accent2 2 2" xfId="613" xr:uid="{C43D1F5E-ECFA-42A3-8EDC-EB6AB9A932C1}"/>
    <cellStyle name="Accent2 2 3" xfId="614" xr:uid="{90E61806-95BE-4C6D-AA80-34E49D813FBA}"/>
    <cellStyle name="Accent2 2 4" xfId="615" xr:uid="{6B8A1AE1-944A-4027-947E-06C297B727BF}"/>
    <cellStyle name="Accent2 2 5" xfId="616" xr:uid="{643A8105-E806-4ED2-A743-8B39ADF3E678}"/>
    <cellStyle name="Accent2 2 6" xfId="617" xr:uid="{4FC0B752-45BE-47A7-8AA4-5CE407DC15EA}"/>
    <cellStyle name="Accent2 2 7" xfId="618" xr:uid="{1F163334-BC2B-4BC1-B194-E15E749D0302}"/>
    <cellStyle name="Accent2 2 8" xfId="619" xr:uid="{DE6F4E4F-97D6-4C37-8912-BA3F95778696}"/>
    <cellStyle name="Accent2 2 9" xfId="620" xr:uid="{86AB60ED-B1B6-4C76-A320-B01EEDFD23D3}"/>
    <cellStyle name="Accent2 20" xfId="3215" xr:uid="{18911A46-DF15-442C-B096-4239E0621C8C}"/>
    <cellStyle name="Accent2 21" xfId="3216" xr:uid="{00F75417-1BF4-4470-9AF6-FFB6D33C507C}"/>
    <cellStyle name="Accent2 22" xfId="3217" xr:uid="{E13DCD48-8E16-4D40-A12B-9A5B4596E616}"/>
    <cellStyle name="Accent2 23" xfId="3218" xr:uid="{C5481742-8C1E-402D-B9ED-C878BA745D84}"/>
    <cellStyle name="Accent2 24" xfId="3219" xr:uid="{6895B991-FBFF-4FB0-9029-A9A9CEBB85B0}"/>
    <cellStyle name="Accent2 25" xfId="3220" xr:uid="{C59AB63E-1A1B-4E51-AF67-E87ECDFE3E8C}"/>
    <cellStyle name="Accent2 26" xfId="3221" xr:uid="{102B8662-3C61-4EB2-9748-CB44480D3A7D}"/>
    <cellStyle name="Accent2 27" xfId="3222" xr:uid="{A4261D54-2C09-4C37-A578-5A01D92D5072}"/>
    <cellStyle name="Accent2 28" xfId="3223" xr:uid="{B5668D05-216B-4D46-91B2-3395DD28BACE}"/>
    <cellStyle name="Accent2 29" xfId="3224" xr:uid="{B8BFE99B-5E66-47D5-B125-AD505C9D93FA}"/>
    <cellStyle name="Accent2 3" xfId="621" xr:uid="{EA6436B6-9B6E-4560-AEFB-9C2A0FDB5FC9}"/>
    <cellStyle name="Accent2 3 2" xfId="2249" xr:uid="{9D102325-533A-4DC5-B46D-7F8EE29EA4A5}"/>
    <cellStyle name="Accent2 3 2 2" xfId="9042" xr:uid="{1CAAE210-A037-4E9B-BA54-91C90364801F}"/>
    <cellStyle name="Accent2 3 3" xfId="3225" xr:uid="{C4AEF246-B4BB-4EA2-922A-83A8BCDDBDA5}"/>
    <cellStyle name="Accent2 3 4" xfId="3226" xr:uid="{28108334-7317-4697-BA5C-D9D288ED9599}"/>
    <cellStyle name="Accent2 30" xfId="3227" xr:uid="{AFDC1C55-4436-446F-AA7A-E765ECC2489D}"/>
    <cellStyle name="Accent2 31" xfId="3228" xr:uid="{34E495D8-07D3-4529-8F26-674098DD6E17}"/>
    <cellStyle name="Accent2 32" xfId="3229" xr:uid="{8DB31D6E-BBBA-4696-8E47-4B1BBC39A4E5}"/>
    <cellStyle name="Accent2 33" xfId="3230" xr:uid="{3BB380C8-5C85-4B64-996B-BC9C5F2BFE76}"/>
    <cellStyle name="Accent2 34" xfId="3231" xr:uid="{69EFB21F-ADC1-42BC-A3D5-336FCB1C942F}"/>
    <cellStyle name="Accent2 35" xfId="3232" xr:uid="{366B205B-7931-4FBB-98A8-341C52A2DB61}"/>
    <cellStyle name="Accent2 36" xfId="3233" xr:uid="{38A3AEA7-90A6-46AA-B7F9-C889D3A9F828}"/>
    <cellStyle name="Accent2 37" xfId="3234" xr:uid="{1F805EFB-8D05-434B-907E-20A733209D83}"/>
    <cellStyle name="Accent2 38" xfId="3235" xr:uid="{A646DCDB-838E-47B9-9185-D93C0C99B7B3}"/>
    <cellStyle name="Accent2 39" xfId="3236" xr:uid="{2CDB9E8D-53A6-4536-8945-9D1C306F5DBF}"/>
    <cellStyle name="Accent2 4" xfId="2250" xr:uid="{70D213E1-0E44-4E62-953C-61E2A3DB46E9}"/>
    <cellStyle name="Accent2 4 2" xfId="9043" xr:uid="{E6C63728-E32F-4E29-A99C-1D69905216A3}"/>
    <cellStyle name="Accent2 40" xfId="3237" xr:uid="{442C7687-A8BE-492E-B438-853A6F0572D0}"/>
    <cellStyle name="Accent2 41" xfId="3238" xr:uid="{71ACA85F-446A-43FF-9D95-A43BD33986EE}"/>
    <cellStyle name="Accent2 42" xfId="3239" xr:uid="{50B8DAD9-6DCD-486A-BF9B-F0EDD013FD42}"/>
    <cellStyle name="Accent2 43" xfId="3240" xr:uid="{85A483D1-FBFD-4B0E-9F2D-7C20FAC733CA}"/>
    <cellStyle name="Accent2 5" xfId="2251" xr:uid="{A858A0B9-BEDA-4703-AEBB-A68A452BA3C0}"/>
    <cellStyle name="Accent2 5 2" xfId="9044" xr:uid="{589128AB-B8E2-42B7-AD20-F64B5F9C4476}"/>
    <cellStyle name="Accent2 6" xfId="3241" xr:uid="{D61F8214-31EF-4CDB-82FD-CCF8CBB18FE8}"/>
    <cellStyle name="Accent2 6 2" xfId="9045" xr:uid="{B6A80878-8847-4942-BE88-EC5499553E79}"/>
    <cellStyle name="Accent2 7" xfId="3242" xr:uid="{4501B0F8-A7C9-4904-8A4A-6F6A0106C73A}"/>
    <cellStyle name="Accent2 8" xfId="3243" xr:uid="{7BDF3265-9D48-4CF8-B5FF-67AD8F347A4E}"/>
    <cellStyle name="Accent2 9" xfId="3244" xr:uid="{9849CE99-9C28-4D02-B9DE-B6C3301E0130}"/>
    <cellStyle name="Accent3" xfId="27" builtinId="37" customBuiltin="1"/>
    <cellStyle name="Accent3 10" xfId="3245" xr:uid="{F1844CE7-1396-4367-B720-60E204298182}"/>
    <cellStyle name="Accent3 11" xfId="3246" xr:uid="{9A27EA1F-670F-42E1-85C0-E8F3E3CE1C6C}"/>
    <cellStyle name="Accent3 12" xfId="3247" xr:uid="{FCFB58C8-2E23-4534-8DBA-3C6F7630A644}"/>
    <cellStyle name="Accent3 13" xfId="3248" xr:uid="{ACE2059A-30E1-45A4-A46C-B9F3587B737B}"/>
    <cellStyle name="Accent3 14" xfId="3249" xr:uid="{ABFFC896-F919-4793-AA4B-1AFA9CFC1FBC}"/>
    <cellStyle name="Accent3 15" xfId="3250" xr:uid="{B7D2DED7-B8FC-4FAE-A988-CEA324FA4744}"/>
    <cellStyle name="Accent3 16" xfId="3251" xr:uid="{A338BE89-F17F-4EF7-9A0A-9A2F6D0302F9}"/>
    <cellStyle name="Accent3 17" xfId="3252" xr:uid="{F9B924A9-7F4A-4319-8450-4B85C7C3C58E}"/>
    <cellStyle name="Accent3 18" xfId="3253" xr:uid="{99409E0C-0E66-4427-8F95-1B0434336E47}"/>
    <cellStyle name="Accent3 19" xfId="3254" xr:uid="{27FBACC7-EFFF-4B3B-B2D3-8A606D5B573E}"/>
    <cellStyle name="Accent3 2" xfId="622" xr:uid="{C62674B6-FFA6-43E2-A81A-A9EA0A9875E7}"/>
    <cellStyle name="Accent3 2 10" xfId="623" xr:uid="{787FE90A-F6C1-4393-A2E1-313A2F21DFDF}"/>
    <cellStyle name="Accent3 2 11" xfId="9046" xr:uid="{D47748BB-6B85-4BCA-BEB1-1B8512CF8C14}"/>
    <cellStyle name="Accent3 2 2" xfId="624" xr:uid="{3F560247-4583-40C1-8C81-CD2465D4E51E}"/>
    <cellStyle name="Accent3 2 3" xfId="625" xr:uid="{157E29C0-EF87-430F-97D8-37D6ECE252D9}"/>
    <cellStyle name="Accent3 2 4" xfId="626" xr:uid="{B464AD02-CFDA-45E8-8DA2-2681D7DF238A}"/>
    <cellStyle name="Accent3 2 5" xfId="627" xr:uid="{FCCAF346-6499-48F2-B69C-BBC3AF45B86B}"/>
    <cellStyle name="Accent3 2 6" xfId="628" xr:uid="{F6C34102-1ABA-4A32-937E-AB89C8770733}"/>
    <cellStyle name="Accent3 2 7" xfId="629" xr:uid="{8F0D3645-56C0-4125-84D6-70D018DF167D}"/>
    <cellStyle name="Accent3 2 8" xfId="630" xr:uid="{3D78B9CA-2DBA-4513-B128-245BC2D38EEB}"/>
    <cellStyle name="Accent3 2 9" xfId="631" xr:uid="{0A0F3761-84B6-4E1B-8877-392B4629B2E3}"/>
    <cellStyle name="Accent3 20" xfId="3255" xr:uid="{259EA321-4EE9-4189-8E11-4C87BB4F153E}"/>
    <cellStyle name="Accent3 21" xfId="3256" xr:uid="{52806C51-E783-4A0A-82B0-DE6A7D19B249}"/>
    <cellStyle name="Accent3 22" xfId="3257" xr:uid="{FF6EED98-1465-48EC-B570-9F723AD81D04}"/>
    <cellStyle name="Accent3 23" xfId="3258" xr:uid="{C719CCF6-D36B-41FA-9674-8FD5FAEE37A6}"/>
    <cellStyle name="Accent3 24" xfId="3259" xr:uid="{638FC387-C688-4920-9277-065C637A6294}"/>
    <cellStyle name="Accent3 25" xfId="3260" xr:uid="{9F27766F-B5C0-4526-996F-602D95015377}"/>
    <cellStyle name="Accent3 26" xfId="3261" xr:uid="{E7371783-B2C7-469A-A973-6E3365BC0741}"/>
    <cellStyle name="Accent3 27" xfId="3262" xr:uid="{5CB59342-EE8E-445E-9245-D69E02C1BA10}"/>
    <cellStyle name="Accent3 28" xfId="3263" xr:uid="{E4CB79F3-A984-4520-86A6-BA5E1A93836B}"/>
    <cellStyle name="Accent3 29" xfId="3264" xr:uid="{E1BE8196-9274-42EF-B5AD-D1CDE5074726}"/>
    <cellStyle name="Accent3 3" xfId="632" xr:uid="{12407906-ECD6-41A9-A2E2-E0790922B1EB}"/>
    <cellStyle name="Accent3 3 2" xfId="2253" xr:uid="{B881FEB3-A287-40CA-9A82-2C7A08B0620E}"/>
    <cellStyle name="Accent3 3 2 2" xfId="9047" xr:uid="{1A27167B-B9D5-4FF9-90FA-04F5F25B4CFA}"/>
    <cellStyle name="Accent3 3 3" xfId="3265" xr:uid="{9CC133A6-3DF9-4DF7-B735-9C4BF0F00F21}"/>
    <cellStyle name="Accent3 3 4" xfId="3266" xr:uid="{261FE7BB-FB6F-4571-8E6D-4A7E318572A1}"/>
    <cellStyle name="Accent3 30" xfId="3267" xr:uid="{6DDB44C4-F8AA-4D80-88F3-426E8B5676EB}"/>
    <cellStyle name="Accent3 31" xfId="3268" xr:uid="{CA9682FE-F662-4AA9-AFB7-DF7B8E47E8F2}"/>
    <cellStyle name="Accent3 32" xfId="3269" xr:uid="{BCE8BCE1-B935-44C7-B51F-B2CE6047CC60}"/>
    <cellStyle name="Accent3 33" xfId="3270" xr:uid="{89D8CA52-F1D8-4804-AB1D-D6E2F53C4C2E}"/>
    <cellStyle name="Accent3 34" xfId="3271" xr:uid="{5CF1F6E4-23C7-40E4-A615-66757DA97D5C}"/>
    <cellStyle name="Accent3 35" xfId="3272" xr:uid="{BB58A378-F6ED-4717-956F-02FA8916BC07}"/>
    <cellStyle name="Accent3 36" xfId="3273" xr:uid="{77A63B2D-2DCF-4AFD-BDA3-209D004C8A9D}"/>
    <cellStyle name="Accent3 37" xfId="3274" xr:uid="{528F21A2-A97A-4588-BC72-34130C50FE26}"/>
    <cellStyle name="Accent3 38" xfId="3275" xr:uid="{C655225F-69D9-4A55-87E5-A6DCC34A0497}"/>
    <cellStyle name="Accent3 39" xfId="3276" xr:uid="{727CAC46-4B27-4325-9F71-83CD59803791}"/>
    <cellStyle name="Accent3 4" xfId="2254" xr:uid="{65BE1FB3-B6A8-41AD-A602-1333AA699EDD}"/>
    <cellStyle name="Accent3 4 2" xfId="9048" xr:uid="{8B128188-05DB-4D54-8841-1C29B03A5B63}"/>
    <cellStyle name="Accent3 40" xfId="3277" xr:uid="{5CDFF045-291D-4E72-9565-89F0A2812624}"/>
    <cellStyle name="Accent3 41" xfId="3278" xr:uid="{A8780A86-6BE7-4955-9B95-6FB8938BAD5B}"/>
    <cellStyle name="Accent3 42" xfId="3279" xr:uid="{F922E3E3-4EB8-4741-91D9-9599472B8715}"/>
    <cellStyle name="Accent3 43" xfId="3280" xr:uid="{736B7500-17C3-4198-A029-2249C0FAF989}"/>
    <cellStyle name="Accent3 5" xfId="2255" xr:uid="{17DD397B-4644-4032-8623-D869FBBC9E9C}"/>
    <cellStyle name="Accent3 5 2" xfId="9049" xr:uid="{DB4726F8-CA66-4DED-ACD6-718E5BDB1144}"/>
    <cellStyle name="Accent3 6" xfId="3281" xr:uid="{1A747D96-ED1E-4B33-8FD0-4D7A9F1C41B0}"/>
    <cellStyle name="Accent3 6 2" xfId="9050" xr:uid="{40C7FEDF-17BF-454C-919F-17A9522AF253}"/>
    <cellStyle name="Accent3 7" xfId="3282" xr:uid="{44F6E51A-7041-4A77-BFA7-D3A7AC773010}"/>
    <cellStyle name="Accent3 8" xfId="3283" xr:uid="{B3138D29-881E-47B5-A5F5-3D4BE205343B}"/>
    <cellStyle name="Accent3 9" xfId="3284" xr:uid="{FB222E71-7031-4111-AA1A-F6F83203002E}"/>
    <cellStyle name="Accent4" xfId="31" builtinId="41" customBuiltin="1"/>
    <cellStyle name="Accent4 10" xfId="3285" xr:uid="{71EA433D-F636-47FD-B891-A713E7E0FB53}"/>
    <cellStyle name="Accent4 11" xfId="3286" xr:uid="{9D89E7F6-3885-4106-8C54-19BBFFB595BC}"/>
    <cellStyle name="Accent4 12" xfId="3287" xr:uid="{686B5BC7-4910-4DBD-8224-3C26B0061786}"/>
    <cellStyle name="Accent4 13" xfId="3288" xr:uid="{175626CA-9832-4E7D-950E-9777BDDAE4B6}"/>
    <cellStyle name="Accent4 14" xfId="3289" xr:uid="{B2C871B8-E023-452B-ACA2-BA703784E47F}"/>
    <cellStyle name="Accent4 15" xfId="3290" xr:uid="{FF56FF72-EB43-4F90-8601-A5DD3E7B28DD}"/>
    <cellStyle name="Accent4 16" xfId="3291" xr:uid="{25CA783A-1950-4903-9BAC-1D4A09EB96E6}"/>
    <cellStyle name="Accent4 17" xfId="3292" xr:uid="{FCA8C458-8E65-407C-BAE6-3E40ACA3A312}"/>
    <cellStyle name="Accent4 18" xfId="3293" xr:uid="{23FF1AAF-7EE8-4A49-B4B1-15B8A9A63A85}"/>
    <cellStyle name="Accent4 19" xfId="3294" xr:uid="{55B4D501-F5CF-43C8-AA4A-53CBE202CB9E}"/>
    <cellStyle name="Accent4 2" xfId="633" xr:uid="{E36112B1-A37A-4932-BEEE-58394F95CDB8}"/>
    <cellStyle name="Accent4 2 10" xfId="634" xr:uid="{13DF7577-8E84-40A2-B3BA-BD98195745DD}"/>
    <cellStyle name="Accent4 2 11" xfId="9051" xr:uid="{E60B736B-1C48-437F-98CA-8ED48877542B}"/>
    <cellStyle name="Accent4 2 2" xfId="635" xr:uid="{D10D4F42-9E30-46F0-B967-3970899887C0}"/>
    <cellStyle name="Accent4 2 3" xfId="636" xr:uid="{0C1E2660-0CD7-4119-8F5D-B470FA7B6AEC}"/>
    <cellStyle name="Accent4 2 4" xfId="637" xr:uid="{1C4FE518-D5A5-45D8-91C5-73FFA9E9B140}"/>
    <cellStyle name="Accent4 2 5" xfId="638" xr:uid="{AA7ED466-BF11-4643-8850-C450C7597718}"/>
    <cellStyle name="Accent4 2 6" xfId="639" xr:uid="{D5E6679C-369A-4E82-A799-0D467C4F0B58}"/>
    <cellStyle name="Accent4 2 7" xfId="640" xr:uid="{79910044-B451-4AE0-8D29-A4B928BE176B}"/>
    <cellStyle name="Accent4 2 8" xfId="641" xr:uid="{721FA255-43E9-401D-872C-B58D44404A4A}"/>
    <cellStyle name="Accent4 2 9" xfId="642" xr:uid="{194BB7CF-17A1-4720-B83F-6D0A8928441D}"/>
    <cellStyle name="Accent4 20" xfId="3295" xr:uid="{9DE47BBC-E6C5-4A0A-BF4F-21C79AD4B59E}"/>
    <cellStyle name="Accent4 21" xfId="3296" xr:uid="{DDC47D7F-3BD8-4D35-9E4D-F5F797D8CB78}"/>
    <cellStyle name="Accent4 22" xfId="3297" xr:uid="{A6E42AFA-117A-480F-A53B-852BC31C5AF2}"/>
    <cellStyle name="Accent4 23" xfId="3298" xr:uid="{151098AE-438C-4FA0-AD6B-FF2D1AD0754B}"/>
    <cellStyle name="Accent4 24" xfId="3299" xr:uid="{92ECEEC5-B1C7-451D-9655-C8D72BE09115}"/>
    <cellStyle name="Accent4 25" xfId="3300" xr:uid="{06A3130C-83EC-4587-A543-11B721414CC0}"/>
    <cellStyle name="Accent4 26" xfId="3301" xr:uid="{BA628F3E-264C-4E8F-9F60-D1FA033E093E}"/>
    <cellStyle name="Accent4 27" xfId="3302" xr:uid="{9A1A8618-984C-4EA1-A2F7-F4A0F959877C}"/>
    <cellStyle name="Accent4 28" xfId="3303" xr:uid="{2DDE19C3-B6A0-445D-AA15-B73D66522876}"/>
    <cellStyle name="Accent4 29" xfId="3304" xr:uid="{F412003E-D529-439D-BBCC-9EA935944F0B}"/>
    <cellStyle name="Accent4 3" xfId="643" xr:uid="{C7F834AD-F10B-42A4-A406-616E7451BA64}"/>
    <cellStyle name="Accent4 3 2" xfId="2257" xr:uid="{A22CCA48-7BA1-4EFD-A4AE-902276F0D225}"/>
    <cellStyle name="Accent4 3 2 2" xfId="9052" xr:uid="{8FE50AE9-63F1-4F71-9D46-2B90C5B9B819}"/>
    <cellStyle name="Accent4 3 3" xfId="3305" xr:uid="{D1EFCF2E-254A-4884-BA88-36CE292EA5D3}"/>
    <cellStyle name="Accent4 3 4" xfId="3306" xr:uid="{2FAA3FAD-43E6-4EA7-AB06-205A535305CA}"/>
    <cellStyle name="Accent4 30" xfId="3307" xr:uid="{AD852D70-5892-40C8-AF8F-6432BFB3E148}"/>
    <cellStyle name="Accent4 31" xfId="3308" xr:uid="{D7CF0CD7-5C57-4DAD-BF02-FEFE5B1BCAB1}"/>
    <cellStyle name="Accent4 32" xfId="3309" xr:uid="{489C393C-00BA-4077-9EF9-38B21BEC1DE0}"/>
    <cellStyle name="Accent4 33" xfId="3310" xr:uid="{9F701D27-6A3F-4C40-BFE5-641E8A3FD31D}"/>
    <cellStyle name="Accent4 34" xfId="3311" xr:uid="{1FDCF3BC-364A-485C-9EF4-C1704B6C68F7}"/>
    <cellStyle name="Accent4 35" xfId="3312" xr:uid="{96602D28-4EB1-4E2A-BC49-E6228796073A}"/>
    <cellStyle name="Accent4 36" xfId="3313" xr:uid="{1EE48616-7D5F-4675-95C9-A2A02FB563CF}"/>
    <cellStyle name="Accent4 37" xfId="3314" xr:uid="{45D16CBE-AD96-4C34-AA06-4B1CD5AF3DB7}"/>
    <cellStyle name="Accent4 38" xfId="3315" xr:uid="{4401CA5A-BCA6-41ED-A1ED-C7ADA9DD4199}"/>
    <cellStyle name="Accent4 39" xfId="3316" xr:uid="{ED832B0D-7BBB-4B71-9F89-D7076C3975C3}"/>
    <cellStyle name="Accent4 4" xfId="2258" xr:uid="{76E46D12-6212-486C-90B5-235E822FC9BD}"/>
    <cellStyle name="Accent4 4 2" xfId="9053" xr:uid="{8DFFBEDE-C746-469C-9718-F5C4E9C8C5DF}"/>
    <cellStyle name="Accent4 40" xfId="3317" xr:uid="{E1076590-E84F-40B6-A830-E0DC40A683DE}"/>
    <cellStyle name="Accent4 41" xfId="3318" xr:uid="{CFF02932-6EA3-4081-A4A0-9ED9E7622B69}"/>
    <cellStyle name="Accent4 42" xfId="3319" xr:uid="{137712C8-4A40-496F-B4BF-C304D80F69DB}"/>
    <cellStyle name="Accent4 43" xfId="3320" xr:uid="{D3EE2422-E064-4EF8-A123-C3C5B0CD8B42}"/>
    <cellStyle name="Accent4 5" xfId="2259" xr:uid="{A1D6760E-E0CF-4C81-8A5B-DC2894CAC5A4}"/>
    <cellStyle name="Accent4 5 2" xfId="9054" xr:uid="{0622943B-1171-4038-B54A-F74714511F28}"/>
    <cellStyle name="Accent4 6" xfId="3321" xr:uid="{D7F00921-51A1-4058-B761-120CEC602AD9}"/>
    <cellStyle name="Accent4 6 2" xfId="9055" xr:uid="{200676DC-63F8-4C7A-9C64-73293BE68AF6}"/>
    <cellStyle name="Accent4 7" xfId="3322" xr:uid="{CA0DB88E-93F2-46A1-97E7-16589C8F4F35}"/>
    <cellStyle name="Accent4 8" xfId="3323" xr:uid="{353BDE6D-F7D1-4C24-8C06-0E3D9A657F90}"/>
    <cellStyle name="Accent4 9" xfId="3324" xr:uid="{1CC9A7DB-330E-4DFD-BB2D-D818016ACF32}"/>
    <cellStyle name="Accent5" xfId="35" builtinId="45" customBuiltin="1"/>
    <cellStyle name="Accent5 10" xfId="3325" xr:uid="{52209DC2-B53B-4CA6-9CF3-53F596857985}"/>
    <cellStyle name="Accent5 11" xfId="3326" xr:uid="{0D7A1B93-F798-4E7D-8AA4-780E7548E7F8}"/>
    <cellStyle name="Accent5 12" xfId="3327" xr:uid="{35E0154A-45C2-418D-BC4D-6ED02CAD5987}"/>
    <cellStyle name="Accent5 13" xfId="3328" xr:uid="{322C674E-31C5-4B78-9677-A913BDAF626E}"/>
    <cellStyle name="Accent5 14" xfId="3329" xr:uid="{4DFC002D-80F1-46B0-B72F-5FD416B6400E}"/>
    <cellStyle name="Accent5 15" xfId="3330" xr:uid="{725496AA-EFEB-46E3-A1C0-288113DBB629}"/>
    <cellStyle name="Accent5 16" xfId="3331" xr:uid="{C6DF9D0F-1F77-4285-B94E-EE49F50CB58D}"/>
    <cellStyle name="Accent5 17" xfId="3332" xr:uid="{B6B15265-6F6C-476C-8299-3188FAD54ABE}"/>
    <cellStyle name="Accent5 18" xfId="3333" xr:uid="{DB1B9355-B0DF-4D57-B665-18B3DFFBD056}"/>
    <cellStyle name="Accent5 19" xfId="3334" xr:uid="{2D5AC294-5B28-4F08-B3B0-3B9464D09986}"/>
    <cellStyle name="Accent5 2" xfId="644" xr:uid="{BA8C007B-DD94-4A81-A375-6863D957D73A}"/>
    <cellStyle name="Accent5 2 10" xfId="645" xr:uid="{E36568E9-06BC-4684-9C00-5D305C5753B8}"/>
    <cellStyle name="Accent5 2 2" xfId="646" xr:uid="{1B553CD9-3915-439F-8777-AD51CE68E51E}"/>
    <cellStyle name="Accent5 2 3" xfId="647" xr:uid="{5E73BFE1-7656-4237-921C-9AD3B08D84F9}"/>
    <cellStyle name="Accent5 2 4" xfId="648" xr:uid="{68373245-A746-4851-8915-8141EA3BBDE2}"/>
    <cellStyle name="Accent5 2 5" xfId="649" xr:uid="{94A0CE8B-BAB2-4C2F-89E1-63CEA69530AE}"/>
    <cellStyle name="Accent5 2 6" xfId="650" xr:uid="{9B514E99-005E-4B65-A11D-EA1F61ED06E1}"/>
    <cellStyle name="Accent5 2 7" xfId="651" xr:uid="{39DD0786-6E0D-461A-A304-8C5A10428043}"/>
    <cellStyle name="Accent5 2 8" xfId="652" xr:uid="{44D4805F-D59E-4A9A-A15A-67DB5E9BD847}"/>
    <cellStyle name="Accent5 2 9" xfId="653" xr:uid="{A6DD5483-E6B0-423A-87D6-3EF45F32793D}"/>
    <cellStyle name="Accent5 20" xfId="3335" xr:uid="{696458CC-8610-47EF-9B09-1E6B7F9F564D}"/>
    <cellStyle name="Accent5 21" xfId="3336" xr:uid="{96E3BD03-FAA6-4D20-9D65-8307CAEFB46A}"/>
    <cellStyle name="Accent5 22" xfId="3337" xr:uid="{B422557F-1698-4A23-9DA4-7D9F920E5DC4}"/>
    <cellStyle name="Accent5 23" xfId="3338" xr:uid="{726530BA-A9F2-4CD0-9E62-F6603F6A2EEB}"/>
    <cellStyle name="Accent5 24" xfId="3339" xr:uid="{3818ACDB-931C-4424-B66C-4FAE0ECA8D52}"/>
    <cellStyle name="Accent5 25" xfId="3340" xr:uid="{A66D3A47-1C90-45AB-AB7C-3AEB588FF466}"/>
    <cellStyle name="Accent5 26" xfId="3341" xr:uid="{1AA97EE2-F15D-415E-823E-5F010314DEE0}"/>
    <cellStyle name="Accent5 27" xfId="3342" xr:uid="{6583C2D2-DB20-4E23-9146-ED15CD7E4BC7}"/>
    <cellStyle name="Accent5 28" xfId="3343" xr:uid="{73E03854-C48F-4E75-B399-17A1129B843C}"/>
    <cellStyle name="Accent5 29" xfId="3344" xr:uid="{4443BBF8-30FE-40A2-BC04-DCC1DC8A61FD}"/>
    <cellStyle name="Accent5 3" xfId="654" xr:uid="{8B545A44-9BC7-4D87-A372-DB982D1D7CF2}"/>
    <cellStyle name="Accent5 3 2" xfId="3345" xr:uid="{B5C1B000-695D-484A-BEB4-C9AC707B3CE2}"/>
    <cellStyle name="Accent5 30" xfId="3346" xr:uid="{1D1D2218-FF61-452D-9DE9-3E3A6997F82B}"/>
    <cellStyle name="Accent5 31" xfId="3347" xr:uid="{4B675CB1-5780-410F-B884-9C77F22B7563}"/>
    <cellStyle name="Accent5 32" xfId="3348" xr:uid="{85E7FA34-4406-4110-A187-AF78DDAF846F}"/>
    <cellStyle name="Accent5 33" xfId="3349" xr:uid="{FFB24716-B3AA-4056-976B-F778A70ADB48}"/>
    <cellStyle name="Accent5 34" xfId="3350" xr:uid="{5EABEBB0-EABC-4D7C-B150-349ED31CABCA}"/>
    <cellStyle name="Accent5 35" xfId="3351" xr:uid="{566412FF-EF28-4623-B463-0492427C3A2C}"/>
    <cellStyle name="Accent5 36" xfId="3352" xr:uid="{3054BE83-5A96-42B0-933F-D058EDE22049}"/>
    <cellStyle name="Accent5 37" xfId="3353" xr:uid="{F9A63579-399A-4DE8-AAC6-D4852544FD73}"/>
    <cellStyle name="Accent5 38" xfId="3354" xr:uid="{AA6319E8-4EDE-4045-B8C9-D6A8ED71B43D}"/>
    <cellStyle name="Accent5 39" xfId="3355" xr:uid="{6C09DE13-50BF-47CA-8A88-3B7AFD4626BC}"/>
    <cellStyle name="Accent5 4" xfId="2262" xr:uid="{7569CC11-59DF-4C2E-A60D-A267E05F16F0}"/>
    <cellStyle name="Accent5 4 2" xfId="9056" xr:uid="{4FEA16C6-E013-4EF5-853E-7773909A0F0C}"/>
    <cellStyle name="Accent5 40" xfId="3356" xr:uid="{3DF37D00-76D9-4A3E-AE17-7055528EF1DE}"/>
    <cellStyle name="Accent5 41" xfId="3357" xr:uid="{FC9AC8A9-1F76-4DD4-AE6B-BD7B7BC55DFA}"/>
    <cellStyle name="Accent5 42" xfId="3358" xr:uid="{2BBB6DD3-3C00-48EF-B9F3-95371CB451B2}"/>
    <cellStyle name="Accent5 43" xfId="3359" xr:uid="{3703BEB6-CF6F-4A3C-9172-ACE4FDF0CAD1}"/>
    <cellStyle name="Accent5 5" xfId="2263" xr:uid="{9D0E30E0-A40D-453F-8BBF-FE559309C01E}"/>
    <cellStyle name="Accent5 5 2" xfId="9057" xr:uid="{8EDF14B4-8C03-46D5-90F8-130D8589557A}"/>
    <cellStyle name="Accent5 6" xfId="3360" xr:uid="{14E29F9A-24FF-4C36-A1DC-2CAD09830A1F}"/>
    <cellStyle name="Accent5 6 2" xfId="9058" xr:uid="{9E9E6005-5F58-47E0-A1EE-FDA18B4121EA}"/>
    <cellStyle name="Accent5 7" xfId="3361" xr:uid="{B6A7BFB2-D04D-493C-A43D-F230C65DAA54}"/>
    <cellStyle name="Accent5 8" xfId="3362" xr:uid="{294C3372-698B-4958-B128-A0385E27C456}"/>
    <cellStyle name="Accent5 9" xfId="3363" xr:uid="{DD72FB35-96C2-46F8-ABC3-60CAE93967E8}"/>
    <cellStyle name="Accent6" xfId="39" builtinId="49" customBuiltin="1"/>
    <cellStyle name="Accent6 10" xfId="3364" xr:uid="{FE0E64EA-8DB2-4A86-ACF8-49A16D141B73}"/>
    <cellStyle name="Accent6 11" xfId="3365" xr:uid="{546B8E29-4925-4A19-8CD1-D7CDA41603D6}"/>
    <cellStyle name="Accent6 12" xfId="3366" xr:uid="{7BA397E6-6500-48A4-AB1D-CA0AF7028DE0}"/>
    <cellStyle name="Accent6 13" xfId="3367" xr:uid="{0A624EC4-B5D7-4B83-AFBD-D8550B941F43}"/>
    <cellStyle name="Accent6 14" xfId="3368" xr:uid="{ADC0F3CC-039B-4316-9E23-2EB26F2A577B}"/>
    <cellStyle name="Accent6 15" xfId="3369" xr:uid="{7A2B08C4-6F72-42BD-B7AE-04F9A0034308}"/>
    <cellStyle name="Accent6 16" xfId="3370" xr:uid="{1AA4FB17-5B9C-4B9E-B089-2D959B8DBBC0}"/>
    <cellStyle name="Accent6 17" xfId="3371" xr:uid="{CEE49252-2D69-4763-9D09-91D0E6F8D17F}"/>
    <cellStyle name="Accent6 18" xfId="3372" xr:uid="{43599D98-5928-40C6-A6C2-B8F6FF7E9CD9}"/>
    <cellStyle name="Accent6 19" xfId="3373" xr:uid="{6DC71AAE-324A-44A0-8AA1-15E5964E4697}"/>
    <cellStyle name="Accent6 2" xfId="655" xr:uid="{CE89EE27-170F-4279-AD22-27407EA43D81}"/>
    <cellStyle name="Accent6 2 10" xfId="656" xr:uid="{CCD35F2E-4108-471D-B3A7-51915A388CFD}"/>
    <cellStyle name="Accent6 2 11" xfId="9059" xr:uid="{1C17448F-7624-4431-860A-B2C47FD9088C}"/>
    <cellStyle name="Accent6 2 2" xfId="657" xr:uid="{AF86DBD4-C187-4138-8432-061D29A5E132}"/>
    <cellStyle name="Accent6 2 3" xfId="658" xr:uid="{A16175DD-2AFA-4B92-9CA8-B0C804808D71}"/>
    <cellStyle name="Accent6 2 4" xfId="659" xr:uid="{60BCFE2D-2319-4CE4-913A-02289B9350FD}"/>
    <cellStyle name="Accent6 2 5" xfId="660" xr:uid="{CC951D64-36CF-4C5B-B100-9A8538B74594}"/>
    <cellStyle name="Accent6 2 6" xfId="661" xr:uid="{F2A5E6B9-6750-48FA-BE06-111D18B63A19}"/>
    <cellStyle name="Accent6 2 7" xfId="662" xr:uid="{C8888CBA-667A-4C23-AFE8-CD4EC0DA1DCD}"/>
    <cellStyle name="Accent6 2 8" xfId="663" xr:uid="{A0FD0653-88A5-4232-81F4-DB7A4BE48460}"/>
    <cellStyle name="Accent6 2 9" xfId="664" xr:uid="{3FDACF3E-9652-466F-B409-9000A799166B}"/>
    <cellStyle name="Accent6 20" xfId="3374" xr:uid="{F8BFBC2F-6478-4C44-A225-FA0D54337FA5}"/>
    <cellStyle name="Accent6 21" xfId="3375" xr:uid="{65E2E74E-6575-49FD-AC37-B3591751DFEA}"/>
    <cellStyle name="Accent6 22" xfId="3376" xr:uid="{FA47EC9D-2F51-447A-93AB-E495687FBADE}"/>
    <cellStyle name="Accent6 23" xfId="3377" xr:uid="{FEDEAFA4-EEB0-4A4A-A6CB-BFF0FF699F8C}"/>
    <cellStyle name="Accent6 24" xfId="3378" xr:uid="{006E008E-12B3-4133-8078-37F0FD9ECA51}"/>
    <cellStyle name="Accent6 25" xfId="3379" xr:uid="{762556A7-F3A8-4502-80C6-D795B7363123}"/>
    <cellStyle name="Accent6 26" xfId="3380" xr:uid="{C8562368-A194-46B2-8E07-3B56393F77DE}"/>
    <cellStyle name="Accent6 27" xfId="3381" xr:uid="{4783CF92-2CE9-428A-B7DB-C5B72D20F286}"/>
    <cellStyle name="Accent6 28" xfId="3382" xr:uid="{5BAB1B2B-F0E0-4C43-A72D-DBE98DA9EB49}"/>
    <cellStyle name="Accent6 29" xfId="3383" xr:uid="{5471FAE3-7606-458C-B096-833F028BC485}"/>
    <cellStyle name="Accent6 3" xfId="665" xr:uid="{22C98BA6-0ECC-4809-ADEF-6CE074563B6D}"/>
    <cellStyle name="Accent6 3 2" xfId="2266" xr:uid="{EF6B3756-23B4-4E51-896C-D0B6E9600D5E}"/>
    <cellStyle name="Accent6 3 2 2" xfId="9060" xr:uid="{8B2C429D-F2E6-4F66-8720-F76EAD5BCD6D}"/>
    <cellStyle name="Accent6 3 3" xfId="3384" xr:uid="{F33C91F2-7DCF-4111-A17F-1B0382012C9C}"/>
    <cellStyle name="Accent6 3 4" xfId="3385" xr:uid="{1A3749D9-A1BB-4FE1-9D94-462B05B434E2}"/>
    <cellStyle name="Accent6 30" xfId="3386" xr:uid="{0469ED64-9B95-4E9A-BE11-F65344076629}"/>
    <cellStyle name="Accent6 31" xfId="3387" xr:uid="{A6806384-2CC9-4639-AA09-F83B52490D74}"/>
    <cellStyle name="Accent6 32" xfId="3388" xr:uid="{8F740BC0-5007-4CF9-8BD3-FDEF5004368A}"/>
    <cellStyle name="Accent6 33" xfId="3389" xr:uid="{D80CF85A-0CEE-45F0-A4F7-7447EFEC92FD}"/>
    <cellStyle name="Accent6 34" xfId="3390" xr:uid="{030E190D-4580-4A6A-95A4-E0FEC3537CAD}"/>
    <cellStyle name="Accent6 35" xfId="3391" xr:uid="{A3C352DA-EC5A-42BF-80D0-B7737A8E44EA}"/>
    <cellStyle name="Accent6 36" xfId="3392" xr:uid="{04610574-501C-465E-B02C-D369863D6528}"/>
    <cellStyle name="Accent6 37" xfId="3393" xr:uid="{61B7BA1E-50F8-43D9-B6DC-E4F62DC64C1B}"/>
    <cellStyle name="Accent6 38" xfId="3394" xr:uid="{A0A93F79-A8DC-4CB4-ABD5-CCEED327EC21}"/>
    <cellStyle name="Accent6 39" xfId="3395" xr:uid="{93388C37-5010-474E-A38C-F5B311F71D8F}"/>
    <cellStyle name="Accent6 4" xfId="2267" xr:uid="{5427335C-841F-4669-AA2C-895FD4D95750}"/>
    <cellStyle name="Accent6 4 2" xfId="9061" xr:uid="{A355E64C-2273-40E5-BAFF-58BEE0510EE0}"/>
    <cellStyle name="Accent6 40" xfId="3396" xr:uid="{4EE1B3F4-F906-45B7-968F-A041C6FE4D77}"/>
    <cellStyle name="Accent6 41" xfId="3397" xr:uid="{F677E2ED-CBB2-4AF8-94C9-004F899FEA71}"/>
    <cellStyle name="Accent6 42" xfId="3398" xr:uid="{0A709FB8-DE41-40FC-8433-A2CBBA800445}"/>
    <cellStyle name="Accent6 43" xfId="3399" xr:uid="{6E435D89-E872-4075-B685-A534BF3043E4}"/>
    <cellStyle name="Accent6 5" xfId="2268" xr:uid="{1B633C6E-F7F3-4F6D-A9AE-6F07484BF1B5}"/>
    <cellStyle name="Accent6 5 2" xfId="9062" xr:uid="{632714A2-3CC1-478B-B41F-94E4CF1A49C6}"/>
    <cellStyle name="Accent6 6" xfId="3400" xr:uid="{D05D4181-8108-41FA-A1DB-245D1117DAB0}"/>
    <cellStyle name="Accent6 6 2" xfId="9063" xr:uid="{97FF4AAA-517B-47C9-9BAB-1AFCE7E41836}"/>
    <cellStyle name="Accent6 7" xfId="3401" xr:uid="{F9C860F9-4945-4D0C-9A3F-419C68AC442D}"/>
    <cellStyle name="Accent6 8" xfId="3402" xr:uid="{5E6209FB-8248-4CF2-B6BF-F67F536589DF}"/>
    <cellStyle name="Accent6 9" xfId="3403" xr:uid="{EB2C4278-D76F-4DEE-9966-D48B2697ECEE}"/>
    <cellStyle name="AggblueBoldCels" xfId="3404" xr:uid="{64F8D51C-3FF8-46A6-99A2-6D1E076C5E43}"/>
    <cellStyle name="AggblueCels" xfId="3405" xr:uid="{F79D1B06-B23B-4EDE-9EDD-E4CE36F885F8}"/>
    <cellStyle name="AggBoldCells" xfId="3406" xr:uid="{E3693F52-1B8B-4F75-B876-1CA34CA55111}"/>
    <cellStyle name="AggCels" xfId="3407" xr:uid="{102FEE73-F7B9-4008-8AF2-61E483A4DBC0}"/>
    <cellStyle name="AggGreen" xfId="3408" xr:uid="{E2F5D100-F634-4E98-9446-D47EECBDFA14}"/>
    <cellStyle name="AggGreen12" xfId="3409" xr:uid="{7BFD2A5D-0137-4A07-9758-B10C42331A07}"/>
    <cellStyle name="AggOrange" xfId="3410" xr:uid="{65B1A666-3987-42DA-A8C6-AE10AEA99D02}"/>
    <cellStyle name="AggOrange9" xfId="3411" xr:uid="{F78F89AB-78AA-4F22-AC10-BF7F7C72949A}"/>
    <cellStyle name="AggOrangeLB_2x" xfId="3412" xr:uid="{E8AC1DA4-F8FA-4340-B92A-2D657069DEF2}"/>
    <cellStyle name="AggOrangeLBorder" xfId="3413" xr:uid="{8E810E7D-7BCB-4174-B819-3DF51BDC5A84}"/>
    <cellStyle name="AggOrangeRBorder" xfId="3414" xr:uid="{133706F1-6D4F-46F8-9A34-7D8F75283D86}"/>
    <cellStyle name="Akzent1" xfId="3415" xr:uid="{5E5CD30E-6897-434B-8E43-98DFE67B012F}"/>
    <cellStyle name="Akzent2" xfId="3416" xr:uid="{09C2FC77-E92A-4945-84B0-545B17E61C3E}"/>
    <cellStyle name="Akzent3" xfId="3417" xr:uid="{C2CA0319-62DA-40FD-BCAA-55F477B5C6E1}"/>
    <cellStyle name="Akzent4" xfId="3418" xr:uid="{F08DF5CE-3199-40F8-9D8E-80F72CB4AB3B}"/>
    <cellStyle name="Akzent5" xfId="3419" xr:uid="{01E51751-BDE1-47BE-B07D-F71EE06C5785}"/>
    <cellStyle name="Akzent6" xfId="3420" xr:uid="{BC627BBB-F5D8-4CEB-9200-0248D3934E40}"/>
    <cellStyle name="Assumption Heading" xfId="6521" xr:uid="{915624C9-AB4A-437B-9208-BA6128C7C4AC}"/>
    <cellStyle name="Assumptions" xfId="6522" xr:uid="{FED7115D-9D90-4752-95E7-A809CE355A7F}"/>
    <cellStyle name="Attrib" xfId="6523" xr:uid="{CE5D7BB2-8C6B-451F-8D53-B16C01A7D2AE}"/>
    <cellStyle name="Attrib 2" xfId="6524" xr:uid="{E4AD0DA7-2FBD-46F4-B1BF-C6218C909CDA}"/>
    <cellStyle name="Attrib 2 2" xfId="6525" xr:uid="{D008BFCD-C3F4-49A6-AD37-1E6383935934}"/>
    <cellStyle name="Attrib 2 3" xfId="6526" xr:uid="{A067429F-C13E-48EF-AD9C-0DF1A97EABD2}"/>
    <cellStyle name="Ausgabe" xfId="3421" xr:uid="{F4EFC2F4-43BE-4023-9E3C-C08DEF318A73}"/>
    <cellStyle name="Bad" xfId="9" builtinId="27" customBuiltin="1"/>
    <cellStyle name="Bad 10" xfId="3422" xr:uid="{BA621E40-79B4-43E1-809F-CA6A63EF9A42}"/>
    <cellStyle name="Bad 11" xfId="3423" xr:uid="{D88CD24D-F6E4-4970-881D-B3A3BB2827A3}"/>
    <cellStyle name="Bad 12" xfId="3424" xr:uid="{D955CC34-F5DB-436A-B5D3-A636EF7DDB52}"/>
    <cellStyle name="Bad 13" xfId="3425" xr:uid="{F30EE93F-C9F9-4995-AAEF-FBD978D3CF6A}"/>
    <cellStyle name="Bad 14" xfId="3426" xr:uid="{4FAC0592-E616-4E41-99AA-27FE32F164ED}"/>
    <cellStyle name="Bad 15" xfId="3427" xr:uid="{381F95A5-0075-4DC4-B181-F0B426B546F7}"/>
    <cellStyle name="Bad 16" xfId="3428" xr:uid="{D4FF36CD-B282-454C-97F1-D0FD828C1B63}"/>
    <cellStyle name="Bad 17" xfId="3429" xr:uid="{ED9DF304-3997-4644-94A1-667917A4D1EC}"/>
    <cellStyle name="Bad 18" xfId="3430" xr:uid="{FF82D4A2-6EEC-46A6-A282-724F13D5C1FF}"/>
    <cellStyle name="Bad 19" xfId="3431" xr:uid="{33EA1FA7-CBE2-4906-9DF9-3F560C9F32F8}"/>
    <cellStyle name="Bad 2" xfId="666" xr:uid="{06E76B45-6186-4118-A075-75F4229B597C}"/>
    <cellStyle name="Bad 2 10" xfId="667" xr:uid="{5F6AE22A-6D0E-4C3E-A221-C517A088431C}"/>
    <cellStyle name="Bad 2 11" xfId="9064" xr:uid="{89BCCE38-0FD7-4E9A-866C-C5B8A04CD7E7}"/>
    <cellStyle name="Bad 2 2" xfId="668" xr:uid="{9BA0CD48-66B3-47A6-9C76-E996ECE9A300}"/>
    <cellStyle name="Bad 2 3" xfId="669" xr:uid="{EFE7BFE1-6FDA-4398-B4EC-B9D2A9CFEC0F}"/>
    <cellStyle name="Bad 2 4" xfId="670" xr:uid="{52FD9529-3ADB-46DF-BA00-D98A143CE65E}"/>
    <cellStyle name="Bad 2 5" xfId="671" xr:uid="{20F04AA5-2665-4813-9B34-47754DA70E8F}"/>
    <cellStyle name="Bad 2 6" xfId="672" xr:uid="{D7D704AE-60BD-46C2-9D99-829184DF9EE2}"/>
    <cellStyle name="Bad 2 7" xfId="673" xr:uid="{48E9BE2E-D94A-4F72-97C5-F72E177AFFC8}"/>
    <cellStyle name="Bad 2 8" xfId="674" xr:uid="{7866D9D5-7299-4645-8697-0D3026408C25}"/>
    <cellStyle name="Bad 2 9" xfId="675" xr:uid="{3BE07C67-EE44-48DC-ADA1-0F021D738EEE}"/>
    <cellStyle name="Bad 20" xfId="3432" xr:uid="{A035A287-FDE6-4931-A1A7-322C30B4D468}"/>
    <cellStyle name="Bad 21" xfId="3433" xr:uid="{8B25DC6B-F1FA-4793-A09C-E051574D6F31}"/>
    <cellStyle name="Bad 22" xfId="3434" xr:uid="{3F7BF373-8C85-4E46-96AA-313BD73AA0FE}"/>
    <cellStyle name="Bad 23" xfId="3435" xr:uid="{A41DF219-CA75-4BB3-836D-833F49F98546}"/>
    <cellStyle name="Bad 24" xfId="3436" xr:uid="{C939C374-CEB3-4990-A355-7A9F70794D4A}"/>
    <cellStyle name="Bad 25" xfId="3437" xr:uid="{ED26FA82-EB1A-42A9-B9F4-81CD4B921A57}"/>
    <cellStyle name="Bad 26" xfId="3438" xr:uid="{3A922C2F-9880-4EF6-9CFC-1F0C3924B1D0}"/>
    <cellStyle name="Bad 27" xfId="3439" xr:uid="{95EEB2BE-1262-4546-B54D-F44E797E4F89}"/>
    <cellStyle name="Bad 28" xfId="3440" xr:uid="{638C7A77-9A1C-4356-A357-FD09F236D2F4}"/>
    <cellStyle name="Bad 29" xfId="3441" xr:uid="{456E045B-A65A-4165-BAD7-4FE4F165A7BE}"/>
    <cellStyle name="Bad 3" xfId="676" xr:uid="{85002799-C58D-4F66-986F-DA50C5419AC8}"/>
    <cellStyle name="Bad 3 2" xfId="2273" xr:uid="{056C6700-EF7D-4D3E-A011-F6331EF2E524}"/>
    <cellStyle name="Bad 3 2 2" xfId="9065" xr:uid="{EEEE72D0-ECC9-4C06-8F6D-A5A055DB9EA1}"/>
    <cellStyle name="Bad 3 3" xfId="3442" xr:uid="{F4F4D92C-7195-4601-8C32-5042691D0F5E}"/>
    <cellStyle name="Bad 3 4" xfId="3443" xr:uid="{B4954B87-2AC9-46FF-A3E4-A991CBF2AA7D}"/>
    <cellStyle name="Bad 30" xfId="3444" xr:uid="{0A0EC99F-9051-4481-A8A8-A80AC674CFF7}"/>
    <cellStyle name="Bad 31" xfId="3445" xr:uid="{487A1E1E-F52C-497F-9AC3-26E7F83F1629}"/>
    <cellStyle name="Bad 32" xfId="3446" xr:uid="{363DF76D-6E92-4F46-943F-589E3C86CB66}"/>
    <cellStyle name="Bad 33" xfId="3447" xr:uid="{A223470B-E62D-4366-B70E-0180F9694F0D}"/>
    <cellStyle name="Bad 34" xfId="3448" xr:uid="{2D7DC1FE-1790-4E40-8D61-B132F87DBD0A}"/>
    <cellStyle name="Bad 35" xfId="3449" xr:uid="{A274FE2D-95AB-47E1-9C70-173D67AE623B}"/>
    <cellStyle name="Bad 36" xfId="3450" xr:uid="{81A4942D-7C28-46FE-AA1D-F54C7CA3A3E3}"/>
    <cellStyle name="Bad 37" xfId="3451" xr:uid="{92667F42-B6E5-4A1B-8183-2A7215DA828B}"/>
    <cellStyle name="Bad 38" xfId="3452" xr:uid="{3F7E6BE7-9CCA-4A94-AB8D-A2561E5DA63E}"/>
    <cellStyle name="Bad 39" xfId="3453" xr:uid="{C9ADFB84-2729-4627-B1AD-B5779DD64E32}"/>
    <cellStyle name="Bad 4" xfId="2274" xr:uid="{B6C6F563-8E5C-4E86-81C3-6DE2CD6B2777}"/>
    <cellStyle name="Bad 4 2" xfId="9066" xr:uid="{B5B8CF9B-FBF1-431E-A159-B7CAC2C55405}"/>
    <cellStyle name="Bad 40" xfId="3454" xr:uid="{176F890F-130F-4CE7-ACB9-4947AE80F056}"/>
    <cellStyle name="Bad 41" xfId="3455" xr:uid="{7D9BCFF0-0AB8-487B-9B81-74E117E7894D}"/>
    <cellStyle name="Bad 42" xfId="3456" xr:uid="{7C9EB0A6-43E3-46B1-B5AF-F2D004EC6E95}"/>
    <cellStyle name="Bad 43" xfId="3457" xr:uid="{4348BCD1-3A22-4ED2-8A82-537B0D921369}"/>
    <cellStyle name="Bad 44" xfId="3458" xr:uid="{5E686A2C-100C-460F-9934-B130CF387828}"/>
    <cellStyle name="Bad 5" xfId="2275" xr:uid="{3BFF5349-76FD-4AFB-801A-05B7A7C82E23}"/>
    <cellStyle name="Bad 5 2" xfId="9067" xr:uid="{54F0BCBA-4DF1-423E-BD67-0B4395BD124B}"/>
    <cellStyle name="Bad 6" xfId="3459" xr:uid="{6E3CE606-EAD1-40C2-A786-F008CF0F383B}"/>
    <cellStyle name="Bad 6 2" xfId="9068" xr:uid="{170CB160-31AC-4163-8C56-3B3BCA2C6C05}"/>
    <cellStyle name="Bad 7" xfId="3460" xr:uid="{A017187D-DCFA-45E0-BCD2-AFE24463201F}"/>
    <cellStyle name="Bad 8" xfId="3461" xr:uid="{5CFB8F32-C760-4E1E-8AC9-73B411DBE7A5}"/>
    <cellStyle name="Bad 9" xfId="3462" xr:uid="{B93E726B-0BDC-4639-8C2C-60B55E9F91C0}"/>
    <cellStyle name="Berechnung" xfId="3463" xr:uid="{8E298AA3-13B8-468D-9DE5-B5D9308AAA70}"/>
    <cellStyle name="Bold GHG Numbers (0.00)" xfId="3464" xr:uid="{C3480EFB-F71C-4A01-85F5-3FF0ABDCD391}"/>
    <cellStyle name="Calculation" xfId="13" builtinId="22" customBuiltin="1"/>
    <cellStyle name="Calculation 10" xfId="3465" xr:uid="{AA1D0E75-4FC4-4CE5-9EF7-B53ABE873DC4}"/>
    <cellStyle name="Calculation 11" xfId="3466" xr:uid="{8EF38DC0-E5A2-4770-A915-ECD8EB433D73}"/>
    <cellStyle name="Calculation 12" xfId="3467" xr:uid="{A29BFA19-7ADA-4419-A486-C08FCFA50835}"/>
    <cellStyle name="Calculation 13" xfId="3468" xr:uid="{6F945FE4-7D49-4B7D-BEDC-D9DA86D84B54}"/>
    <cellStyle name="Calculation 14" xfId="3469" xr:uid="{87EF94FE-FBCA-4173-9027-250FA252379A}"/>
    <cellStyle name="Calculation 15" xfId="3470" xr:uid="{69AFB107-CFD2-4671-AAD0-44BD09AA075B}"/>
    <cellStyle name="Calculation 16" xfId="3471" xr:uid="{744C3E88-FD36-454F-99E8-2C9B73E81605}"/>
    <cellStyle name="Calculation 17" xfId="3472" xr:uid="{116DD582-9C6A-47B0-8A81-3D05C4BB2B84}"/>
    <cellStyle name="Calculation 18" xfId="3473" xr:uid="{42ACDB17-33D5-4438-846A-D9DEFCA61890}"/>
    <cellStyle name="Calculation 19" xfId="3474" xr:uid="{95A5C30E-47A6-4752-9E6F-5728018B529D}"/>
    <cellStyle name="Calculation 2" xfId="677" xr:uid="{90AB1758-658C-4E64-976A-7F58C84DE21C}"/>
    <cellStyle name="Calculation 2 10" xfId="678" xr:uid="{E07CC6FF-4CCC-4E7E-9098-47D126CD1AE4}"/>
    <cellStyle name="Calculation 2 11" xfId="9069" xr:uid="{CFEC73FD-67A9-4745-983B-F60C097BB92F}"/>
    <cellStyle name="Calculation 2 2" xfId="679" xr:uid="{54FD9489-FEBB-4496-9E32-1B501443D1FC}"/>
    <cellStyle name="Calculation 2 2 2" xfId="6527" xr:uid="{A5EAE508-B3C1-4EE7-982F-A1C94C88F060}"/>
    <cellStyle name="Calculation 2 3" xfId="680" xr:uid="{5AFB586D-3AB4-4806-994E-6051D467BB21}"/>
    <cellStyle name="Calculation 2 3 2" xfId="6528" xr:uid="{E53B5167-2C28-41D0-B468-1F1F156DCB70}"/>
    <cellStyle name="Calculation 2 4" xfId="681" xr:uid="{FB27A36E-D4CB-4ED8-BC1B-814A4D3E73C8}"/>
    <cellStyle name="Calculation 2 5" xfId="682" xr:uid="{6A74A585-06CD-4DDE-A40F-D0C4944B1FE4}"/>
    <cellStyle name="Calculation 2 6" xfId="683" xr:uid="{7E34D970-7885-4DB4-880A-540A3D31912B}"/>
    <cellStyle name="Calculation 2 7" xfId="684" xr:uid="{384E73F0-1C52-42BC-B9F0-9FB3ACACBAD7}"/>
    <cellStyle name="Calculation 2 8" xfId="685" xr:uid="{0E450E33-22B4-4F91-8BC9-28DC5BD383C4}"/>
    <cellStyle name="Calculation 2 9" xfId="686" xr:uid="{B7722FD3-5EA2-48C6-98E0-FD76C7FAF9B5}"/>
    <cellStyle name="Calculation 20" xfId="3475" xr:uid="{FDA0D92C-0F13-41F4-A23D-343D6E1A6A78}"/>
    <cellStyle name="Calculation 21" xfId="3476" xr:uid="{91EFDC46-B267-4EA4-BE4D-46A906D53E80}"/>
    <cellStyle name="Calculation 22" xfId="3477" xr:uid="{B85D428C-A613-4112-8384-FB3B5EB6308D}"/>
    <cellStyle name="Calculation 23" xfId="3478" xr:uid="{ACBCB2D2-019B-4705-8CE3-61C68E27624A}"/>
    <cellStyle name="Calculation 24" xfId="3479" xr:uid="{A06AA8EA-408B-4DFC-BA15-E36361AD0E2B}"/>
    <cellStyle name="Calculation 25" xfId="3480" xr:uid="{95F3BAAD-AB4F-4EE9-8AC7-111FAA19ADDC}"/>
    <cellStyle name="Calculation 26" xfId="3481" xr:uid="{B0EC162A-6AA8-4F6B-A7E7-D911F048975C}"/>
    <cellStyle name="Calculation 27" xfId="3482" xr:uid="{07593DD6-F44D-45E1-B276-241D9A9B1F78}"/>
    <cellStyle name="Calculation 28" xfId="3483" xr:uid="{073B4A8D-A293-436C-9A4F-0242E5C6D472}"/>
    <cellStyle name="Calculation 29" xfId="3484" xr:uid="{64E0E947-220E-467F-997C-AE2906D32DD9}"/>
    <cellStyle name="Calculation 3" xfId="687" xr:uid="{DFC1928B-0940-4EDE-8415-D2989DD38C7D}"/>
    <cellStyle name="Calculation 3 2" xfId="2277" xr:uid="{FB89D836-3B0B-4397-B509-605138CA83BD}"/>
    <cellStyle name="Calculation 3 2 2" xfId="9070" xr:uid="{7DAF7BF0-404E-4E3D-AA86-F477D46CEFD1}"/>
    <cellStyle name="Calculation 3 3" xfId="3485" xr:uid="{BAF8D313-0AEE-4518-87DF-DE6EF845FF73}"/>
    <cellStyle name="Calculation 3 4" xfId="3486" xr:uid="{09DB188C-3985-41AB-9356-1CE31F5B1A81}"/>
    <cellStyle name="Calculation 30" xfId="3487" xr:uid="{18B8D824-6E11-4DD0-9F0B-8FB6B17B7534}"/>
    <cellStyle name="Calculation 31" xfId="3488" xr:uid="{A29FEA94-687C-456F-8119-9B595A50F51E}"/>
    <cellStyle name="Calculation 32" xfId="3489" xr:uid="{CAF1C31E-2DEA-4460-8651-FDFEDC184C3B}"/>
    <cellStyle name="Calculation 33" xfId="3490" xr:uid="{AF089D29-A14E-4A6B-91A3-22EB3A1E7823}"/>
    <cellStyle name="Calculation 34" xfId="3491" xr:uid="{FB1FC8DC-0509-4136-82E3-03B2316348A5}"/>
    <cellStyle name="Calculation 35" xfId="3492" xr:uid="{95F09532-5FFA-4231-9CB6-CAA4B7EA7025}"/>
    <cellStyle name="Calculation 36" xfId="3493" xr:uid="{CCE559C9-BBE6-430A-B93F-B3D678CACA74}"/>
    <cellStyle name="Calculation 37" xfId="3494" xr:uid="{6EBA13DC-EC8F-4845-BBB6-725EEF72F3D8}"/>
    <cellStyle name="Calculation 38" xfId="3495" xr:uid="{64B358D5-6B38-47DA-976A-31FD652E3848}"/>
    <cellStyle name="Calculation 39" xfId="3496" xr:uid="{CC55571C-EE84-4D16-BC02-C033838E1F0C}"/>
    <cellStyle name="Calculation 4" xfId="2278" xr:uid="{91391CCF-83BE-4C5E-9342-28A79785CC7F}"/>
    <cellStyle name="Calculation 4 2" xfId="9071" xr:uid="{C572EBC0-DB96-4497-9B63-B4F5F8DEBF08}"/>
    <cellStyle name="Calculation 40" xfId="3497" xr:uid="{99323DC0-F081-4C82-BBFD-71CE5083C5C8}"/>
    <cellStyle name="Calculation 41" xfId="3498" xr:uid="{CF8E1ED7-3361-4850-9C2C-FAC3667D62B3}"/>
    <cellStyle name="Calculation 42" xfId="3499" xr:uid="{B0874DD0-A058-4689-813F-8A4259911408}"/>
    <cellStyle name="Calculation 43" xfId="3500" xr:uid="{996FC364-0719-4E15-837B-74CCC10580AE}"/>
    <cellStyle name="Calculation 5" xfId="2279" xr:uid="{988E47E6-B6DB-47A0-A734-CA3B8095AF0F}"/>
    <cellStyle name="Calculation 5 2" xfId="9072" xr:uid="{5BC1D598-A9D7-4CD1-B56C-2673F50B2F82}"/>
    <cellStyle name="Calculation 6" xfId="3501" xr:uid="{4DF2A9DD-3588-4EB1-9BB0-06BF8F0229CE}"/>
    <cellStyle name="Calculation 6 2" xfId="9073" xr:uid="{86C16D5C-1FB5-4414-868E-7D6962A7F811}"/>
    <cellStyle name="Calculation 7" xfId="3502" xr:uid="{84F30CA9-B75E-4BC1-8666-D55A93BC1ABF}"/>
    <cellStyle name="Calculation 8" xfId="3503" xr:uid="{65C8F06E-F4E9-4B24-9383-560F673FF9F0}"/>
    <cellStyle name="Calculation 9" xfId="3504" xr:uid="{4076DEA6-DDA6-47E7-86F7-E338D2818643}"/>
    <cellStyle name="Char" xfId="6529" xr:uid="{AF56D6F5-6645-4C41-88FF-03DA95A52790}"/>
    <cellStyle name="Check Cell" xfId="15" builtinId="23" customBuiltin="1"/>
    <cellStyle name="Check Cell 10" xfId="3505" xr:uid="{7FC1099B-2548-444A-B99E-03623D5B8769}"/>
    <cellStyle name="Check Cell 11" xfId="3506" xr:uid="{5F2B68A5-A22D-4A8B-9297-6FD6152793E1}"/>
    <cellStyle name="Check Cell 12" xfId="3507" xr:uid="{00E26B7F-5A88-4CB8-91B9-CF6C6BAC531D}"/>
    <cellStyle name="Check Cell 13" xfId="3508" xr:uid="{1DDA2CC6-CE04-424E-99F9-F4630CFC8BE7}"/>
    <cellStyle name="Check Cell 14" xfId="3509" xr:uid="{7063C096-DE46-41ED-B92B-15913B11F3A0}"/>
    <cellStyle name="Check Cell 15" xfId="3510" xr:uid="{CA94C45F-FE69-4965-A303-8FC35A17A9B9}"/>
    <cellStyle name="Check Cell 16" xfId="3511" xr:uid="{BDB5D9EB-858F-4B16-B36C-D856C96C1934}"/>
    <cellStyle name="Check Cell 17" xfId="3512" xr:uid="{3533856D-25F4-4632-A745-CD3535BEE182}"/>
    <cellStyle name="Check Cell 18" xfId="3513" xr:uid="{D09F4329-302C-4390-9419-E3F3721D6AF5}"/>
    <cellStyle name="Check Cell 19" xfId="3514" xr:uid="{12AE42A2-8858-4486-8B55-EA4E46A0011F}"/>
    <cellStyle name="Check Cell 2" xfId="688" xr:uid="{E077EA19-7984-4044-8582-2036995D30DC}"/>
    <cellStyle name="Check Cell 2 10" xfId="689" xr:uid="{45F87449-C32E-445E-99B8-20112E2A21C2}"/>
    <cellStyle name="Check Cell 2 2" xfId="690" xr:uid="{897F1644-5636-41DD-B613-E9EFDB53DB8B}"/>
    <cellStyle name="Check Cell 2 3" xfId="691" xr:uid="{FBCEAD1D-8372-4437-B545-570B97EF7630}"/>
    <cellStyle name="Check Cell 2 4" xfId="692" xr:uid="{55F40123-6B67-4DAD-9640-B03A82180B0C}"/>
    <cellStyle name="Check Cell 2 5" xfId="693" xr:uid="{D21137E8-2A11-47CB-86D0-FC55720D03AD}"/>
    <cellStyle name="Check Cell 2 6" xfId="694" xr:uid="{89F3EBA0-BDFB-4C9F-BDDD-FF2119871514}"/>
    <cellStyle name="Check Cell 2 7" xfId="695" xr:uid="{A5009E49-1B05-4DE7-A247-B92F6A76B850}"/>
    <cellStyle name="Check Cell 2 8" xfId="696" xr:uid="{5A70B601-026A-4E50-9ABE-EBB2E73B1097}"/>
    <cellStyle name="Check Cell 2 9" xfId="697" xr:uid="{D38CF76B-79DA-4D93-9DB6-004777D945CE}"/>
    <cellStyle name="Check Cell 20" xfId="3515" xr:uid="{B20726DD-4E45-4014-8E4F-A3393779AFFE}"/>
    <cellStyle name="Check Cell 21" xfId="3516" xr:uid="{EE6E36C7-A942-4F40-BD63-DE55555E57C5}"/>
    <cellStyle name="Check Cell 22" xfId="3517" xr:uid="{DF209A11-A18F-4B68-ADDB-B949723B2094}"/>
    <cellStyle name="Check Cell 23" xfId="3518" xr:uid="{956B5141-F5E0-4938-98C9-E9ECEB6F6B57}"/>
    <cellStyle name="Check Cell 24" xfId="3519" xr:uid="{0B94075C-18E0-4CD5-A344-719877F05DA7}"/>
    <cellStyle name="Check Cell 25" xfId="3520" xr:uid="{D833F307-B0FA-437A-9F9A-E35A83F7AA9A}"/>
    <cellStyle name="Check Cell 26" xfId="3521" xr:uid="{2975D2A4-8EF8-4D4A-883A-2F7ED945014C}"/>
    <cellStyle name="Check Cell 27" xfId="3522" xr:uid="{898C34EB-0476-45C4-81D3-6E134D97E9BF}"/>
    <cellStyle name="Check Cell 28" xfId="3523" xr:uid="{E55AC0B0-31BC-4ACA-BA17-50FDEA135EED}"/>
    <cellStyle name="Check Cell 29" xfId="3524" xr:uid="{3A4444BD-7A63-4729-96B7-4CE57024F085}"/>
    <cellStyle name="Check Cell 3" xfId="698" xr:uid="{CAD43EB3-DF94-44F2-8402-0088FD74266C}"/>
    <cellStyle name="Check Cell 3 2" xfId="3525" xr:uid="{ACEF0A91-D860-4005-9998-9E5A8A3F710B}"/>
    <cellStyle name="Check Cell 30" xfId="3526" xr:uid="{2421C067-FFDD-4850-A41F-D26D8458F649}"/>
    <cellStyle name="Check Cell 31" xfId="3527" xr:uid="{DAA4DBC4-3973-4404-9661-421196AB5FD3}"/>
    <cellStyle name="Check Cell 32" xfId="3528" xr:uid="{E0B6A4D9-0B76-407E-BDD5-171993EAF6C0}"/>
    <cellStyle name="Check Cell 33" xfId="3529" xr:uid="{E06C27EA-ACCB-44AE-B230-F0AF651663DD}"/>
    <cellStyle name="Check Cell 34" xfId="3530" xr:uid="{5B10AC4A-F043-4D5F-A77B-77E24BE2181E}"/>
    <cellStyle name="Check Cell 35" xfId="3531" xr:uid="{6F9E4B58-0A13-43FA-8C44-A1E7BA758A1F}"/>
    <cellStyle name="Check Cell 36" xfId="3532" xr:uid="{BDE713A5-175F-4AA0-82FB-7E81C82C101B}"/>
    <cellStyle name="Check Cell 37" xfId="3533" xr:uid="{18DD565C-C151-4BAA-A2B8-C563AC6611E0}"/>
    <cellStyle name="Check Cell 38" xfId="3534" xr:uid="{03E25E24-7548-4A17-9A83-D75B8DE4468E}"/>
    <cellStyle name="Check Cell 39" xfId="3535" xr:uid="{BF4C43DE-FF69-418F-88B9-606C167FAD9E}"/>
    <cellStyle name="Check Cell 4" xfId="2283" xr:uid="{2F2B73AC-EF69-4041-AE11-A2FF4A018BF8}"/>
    <cellStyle name="Check Cell 4 2" xfId="9074" xr:uid="{5D070FF1-91B9-4E02-A149-3C981FFC9B16}"/>
    <cellStyle name="Check Cell 40" xfId="3536" xr:uid="{B7651B5B-C441-4321-B59E-CED445107708}"/>
    <cellStyle name="Check Cell 41" xfId="3537" xr:uid="{AE3C62DC-6DE5-4D5F-8C48-74599AB47529}"/>
    <cellStyle name="Check Cell 42" xfId="3538" xr:uid="{6B49FC15-9D1D-436E-B063-A66651F7AE99}"/>
    <cellStyle name="Check Cell 43" xfId="3539" xr:uid="{9F85C0E2-C8B5-4835-8023-CC4AED5272A0}"/>
    <cellStyle name="Check Cell 5" xfId="2284" xr:uid="{35D0D807-A457-4AB4-8444-83ABF3582123}"/>
    <cellStyle name="Check Cell 5 2" xfId="9075" xr:uid="{4CA8C441-BEFB-4DEF-88A2-703381A8EAF3}"/>
    <cellStyle name="Check Cell 6" xfId="3540" xr:uid="{2C7EA342-3117-4929-89AC-BD00DAEC3383}"/>
    <cellStyle name="Check Cell 6 2" xfId="9076" xr:uid="{87777EBB-2414-4343-8DD6-3FC5AF89DC85}"/>
    <cellStyle name="Check Cell 7" xfId="3541" xr:uid="{6E97FB8C-C2B2-42DB-A42D-3945F0E904A2}"/>
    <cellStyle name="Check Cell 8" xfId="3542" xr:uid="{251BF628-9AA6-477E-B4BF-B8AFFA669F9C}"/>
    <cellStyle name="Check Cell 9" xfId="3543" xr:uid="{2B0ED9D8-8EAF-4638-BB9D-0D1C38F0B348}"/>
    <cellStyle name="coin" xfId="2285" xr:uid="{E1856167-602B-4B59-BB65-6DED3DF9FB77}"/>
    <cellStyle name="Comma [0] 2 10" xfId="699" xr:uid="{86788CE0-BC16-4180-AD6A-87FF56D70D63}"/>
    <cellStyle name="Comma [0] 2 10 2" xfId="8301" xr:uid="{BB687A22-8862-484B-AD9A-D2FC3892362E}"/>
    <cellStyle name="Comma [0] 2 10 3" xfId="3544" xr:uid="{C2D40B4E-42FA-4DB8-8520-8FEC364D71E9}"/>
    <cellStyle name="Comma [0] 2 2" xfId="700" xr:uid="{D9A68B3C-1C4E-4381-A7ED-2100DAFACB29}"/>
    <cellStyle name="Comma [0] 2 2 2" xfId="8302" xr:uid="{99C4D972-1A3A-48E2-B623-F4981BDD5192}"/>
    <cellStyle name="Comma [0] 2 2 3" xfId="3545" xr:uid="{201F9F68-8D33-4336-8F8A-10C027433F96}"/>
    <cellStyle name="Comma [0] 2 3" xfId="701" xr:uid="{42CF965C-FB79-489F-BE22-FAA44FACBC20}"/>
    <cellStyle name="Comma [0] 2 3 2" xfId="8303" xr:uid="{5D958B83-C6B6-48BF-AAB6-78D6433A897F}"/>
    <cellStyle name="Comma [0] 2 3 3" xfId="3546" xr:uid="{C0094B6F-AA8E-4F62-9A9D-3018EAD1FBD2}"/>
    <cellStyle name="Comma [0] 2 4" xfId="702" xr:uid="{AECC4B6D-ADA4-450C-9D95-3E21AE124A2A}"/>
    <cellStyle name="Comma [0] 2 4 2" xfId="8304" xr:uid="{31A73D72-C854-4977-A653-07D80AE9FA5C}"/>
    <cellStyle name="Comma [0] 2 4 3" xfId="3547" xr:uid="{A2787370-14D9-4AAB-B61B-0910811C218B}"/>
    <cellStyle name="Comma [0] 2 5" xfId="703" xr:uid="{500577D8-6F9D-4EBE-9695-4AC494643F2D}"/>
    <cellStyle name="Comma [0] 2 5 2" xfId="8305" xr:uid="{A84EE653-EDA9-42C5-856F-5A881877113C}"/>
    <cellStyle name="Comma [0] 2 5 3" xfId="3548" xr:uid="{E83AB685-E6BE-46A1-8644-522DCAC754CF}"/>
    <cellStyle name="Comma [0] 2 6" xfId="704" xr:uid="{9BD42669-B3E3-4722-8207-231862ADA07B}"/>
    <cellStyle name="Comma [0] 2 6 2" xfId="8306" xr:uid="{A2A319B9-C374-4C50-AB82-1C639DC72C30}"/>
    <cellStyle name="Comma [0] 2 6 3" xfId="3549" xr:uid="{5EF3BB86-D8FC-4150-BC51-B546C9333B58}"/>
    <cellStyle name="Comma [0] 2 7" xfId="705" xr:uid="{746D6516-D85C-495C-BEDE-85D18ADD6B41}"/>
    <cellStyle name="Comma [0] 2 7 2" xfId="8307" xr:uid="{C848506A-F8E4-4589-BC17-05329B47EB26}"/>
    <cellStyle name="Comma [0] 2 7 3" xfId="3550" xr:uid="{D6A30E5B-D0CE-4118-AB67-6B662E66A886}"/>
    <cellStyle name="Comma [0] 2 8" xfId="706" xr:uid="{F7DDCE60-182D-44B2-A61C-5F14F2FEC90E}"/>
    <cellStyle name="Comma [0] 2 8 2" xfId="8308" xr:uid="{AF2C19CE-D2BA-4CA2-9C45-7FCC913AD38B}"/>
    <cellStyle name="Comma [0] 2 8 3" xfId="3551" xr:uid="{29035C29-3CB8-4017-9505-C10CD7D30D0E}"/>
    <cellStyle name="Comma [0] 2 9" xfId="707" xr:uid="{BB1C2226-34DF-4172-9524-E7352CF7C7A6}"/>
    <cellStyle name="Comma [0] 2 9 2" xfId="8309" xr:uid="{B21ED077-C646-4EE6-AEE7-966FD47519D7}"/>
    <cellStyle name="Comma [0] 2 9 3" xfId="3552" xr:uid="{974984FD-4E9A-4C7C-A891-FA3301A4F3AF}"/>
    <cellStyle name="Comma 10" xfId="708" xr:uid="{C97F9B65-2BF0-4E5D-85DA-6CAE89473C26}"/>
    <cellStyle name="Comma 10 10" xfId="9077" xr:uid="{01475F43-3FEC-4DAB-B362-2A20E5AB9389}"/>
    <cellStyle name="Comma 10 10 2" xfId="9078" xr:uid="{ED691DCD-225F-456C-847E-3B007B6BC2AC}"/>
    <cellStyle name="Comma 10 10 3" xfId="9079" xr:uid="{3B0BB620-7DDF-4BD9-A5D6-A9BA15A70273}"/>
    <cellStyle name="Comma 10 11" xfId="9080" xr:uid="{4FD64632-6639-41CF-B258-FF615C6692A1}"/>
    <cellStyle name="Comma 10 12" xfId="9081" xr:uid="{591EA4A1-BE58-4016-83C5-E01A98AB5179}"/>
    <cellStyle name="Comma 10 13" xfId="8310" xr:uid="{F90BF6A0-0DCD-4B48-8AED-CD7993C83A00}"/>
    <cellStyle name="Comma 10 2" xfId="709" xr:uid="{4118F8D5-04D4-416E-BC64-FA6B4C884DC6}"/>
    <cellStyle name="Comma 10 2 10" xfId="710" xr:uid="{9419A245-8FF1-4391-B4D5-42F34BCC3AFA}"/>
    <cellStyle name="Comma 10 2 10 2" xfId="8312" xr:uid="{A707994F-E97C-484F-9069-B3468539A039}"/>
    <cellStyle name="Comma 10 2 10 3" xfId="3554" xr:uid="{6F8B390A-E625-40A3-9DBC-5F47C85ECCF3}"/>
    <cellStyle name="Comma 10 2 11" xfId="711" xr:uid="{D1EAF412-C383-4B30-A89B-8870F1A51A1D}"/>
    <cellStyle name="Comma 10 2 11 2" xfId="8313" xr:uid="{783CD947-FD4E-4A42-B3A8-99CE2E916277}"/>
    <cellStyle name="Comma 10 2 11 3" xfId="3555" xr:uid="{3867BB05-E296-42EC-9460-000FCE565C02}"/>
    <cellStyle name="Comma 10 2 12" xfId="712" xr:uid="{63FF1F3D-CE06-4CC3-954C-E2A9FE6D9796}"/>
    <cellStyle name="Comma 10 2 12 2" xfId="8314" xr:uid="{811FE954-FEC6-4DBE-98EA-AA42D9DA7769}"/>
    <cellStyle name="Comma 10 2 12 3" xfId="3556" xr:uid="{BF0AB839-D39B-4AAE-885C-7ACEC4855B86}"/>
    <cellStyle name="Comma 10 2 13" xfId="713" xr:uid="{BB10809B-BFED-4579-90E0-9DBCD521C718}"/>
    <cellStyle name="Comma 10 2 13 2" xfId="8315" xr:uid="{873FDAB4-CD9A-4E48-95C9-BAAD6C776EA7}"/>
    <cellStyle name="Comma 10 2 13 3" xfId="3557" xr:uid="{92B69F2D-76E3-458F-A8DF-93DEDB8DA231}"/>
    <cellStyle name="Comma 10 2 14" xfId="714" xr:uid="{8FCCC8FA-0E1D-495E-96C8-7BF46CCC5526}"/>
    <cellStyle name="Comma 10 2 14 2" xfId="8316" xr:uid="{B9B30D55-72CE-4366-A117-B336143E4B9F}"/>
    <cellStyle name="Comma 10 2 14 3" xfId="3558" xr:uid="{09499E91-526D-4FA6-9D0F-D13244216056}"/>
    <cellStyle name="Comma 10 2 15" xfId="715" xr:uid="{76785F7D-8295-4D67-9689-B358D45480C1}"/>
    <cellStyle name="Comma 10 2 15 2" xfId="8317" xr:uid="{6C372574-9E1E-4D08-B1C5-377ADA468F06}"/>
    <cellStyle name="Comma 10 2 15 3" xfId="3559" xr:uid="{412FEA01-7658-4198-85C5-9A2882B394EA}"/>
    <cellStyle name="Comma 10 2 16" xfId="716" xr:uid="{132F5C42-21D0-4696-8F84-6603EF40F70C}"/>
    <cellStyle name="Comma 10 2 16 2" xfId="8318" xr:uid="{D5A31112-31A5-49AC-BE8A-EB43EA5F8CD1}"/>
    <cellStyle name="Comma 10 2 16 3" xfId="3560" xr:uid="{62DEEB1F-B661-4565-BB85-110D1398EBE3}"/>
    <cellStyle name="Comma 10 2 17" xfId="717" xr:uid="{8333DD88-8BCA-4A7A-8A60-2947FB53A7D4}"/>
    <cellStyle name="Comma 10 2 17 2" xfId="8319" xr:uid="{7C005DDB-A8DD-4B4A-A5F2-BCC63F47B6FB}"/>
    <cellStyle name="Comma 10 2 17 3" xfId="3561" xr:uid="{1BE3E904-7A1E-477F-A2EC-EBA5A63088CE}"/>
    <cellStyle name="Comma 10 2 18" xfId="8311" xr:uid="{B9209685-0E03-4A40-8D86-75335BBBB001}"/>
    <cellStyle name="Comma 10 2 19" xfId="3553" xr:uid="{FCDBD403-03E9-4A9F-823D-55B698B32C23}"/>
    <cellStyle name="Comma 10 2 2" xfId="718" xr:uid="{A564B8CA-2EA5-4A20-8A57-DFA3D8EEA253}"/>
    <cellStyle name="Comma 10 2 2 2" xfId="8320" xr:uid="{FAEBD8C6-7994-4F3D-80FB-58B231A28D64}"/>
    <cellStyle name="Comma 10 2 2 3" xfId="3562" xr:uid="{1E0A50CA-0DF8-44FD-A2E1-B4B911827766}"/>
    <cellStyle name="Comma 10 2 3" xfId="719" xr:uid="{78EAD44B-9249-4DDF-8DC3-A592F06B0ACC}"/>
    <cellStyle name="Comma 10 2 3 2" xfId="8321" xr:uid="{959C8922-87D3-45E8-9FAC-265C3E63D26F}"/>
    <cellStyle name="Comma 10 2 3 3" xfId="3563" xr:uid="{64F8870F-B855-4F07-90A8-002BBF03AE65}"/>
    <cellStyle name="Comma 10 2 4" xfId="720" xr:uid="{0705FDF4-7FB3-4DD7-9626-718F335F29F2}"/>
    <cellStyle name="Comma 10 2 4 2" xfId="8322" xr:uid="{2168612C-C610-43B1-A863-BACE5427C13E}"/>
    <cellStyle name="Comma 10 2 4 3" xfId="3564" xr:uid="{6DA5AE20-400A-4FFC-9770-642A8C0154F6}"/>
    <cellStyle name="Comma 10 2 5" xfId="721" xr:uid="{CC269ED2-E1CA-4C78-8409-B728BC07A06A}"/>
    <cellStyle name="Comma 10 2 5 2" xfId="8323" xr:uid="{5C9FFD40-0228-42FF-B54F-3C255742B4D1}"/>
    <cellStyle name="Comma 10 2 5 3" xfId="3565" xr:uid="{CE8D5227-C27C-444D-A6FF-7A5C4D04FAD0}"/>
    <cellStyle name="Comma 10 2 6" xfId="722" xr:uid="{C93E68CF-5F0B-47DD-AEE0-23501EC2DCD1}"/>
    <cellStyle name="Comma 10 2 6 2" xfId="8324" xr:uid="{CC67F26C-C660-4A4A-8CD8-F87F551135B2}"/>
    <cellStyle name="Comma 10 2 6 3" xfId="3566" xr:uid="{D8D4DC1F-781A-497E-923F-0B013D48A52B}"/>
    <cellStyle name="Comma 10 2 7" xfId="723" xr:uid="{BC5885DF-F2E7-43C0-AE4D-295F6304B45C}"/>
    <cellStyle name="Comma 10 2 7 2" xfId="8325" xr:uid="{B4ACA413-BCCA-475C-B2C5-6140FFD5A88F}"/>
    <cellStyle name="Comma 10 2 7 3" xfId="3567" xr:uid="{1733B678-BD65-4A65-A58C-8CA91B880622}"/>
    <cellStyle name="Comma 10 2 8" xfId="724" xr:uid="{F8FB9B1D-18B4-46A8-8830-134237291839}"/>
    <cellStyle name="Comma 10 2 8 2" xfId="8326" xr:uid="{2F533B04-6BFA-45DE-84F1-1FA4E78E0575}"/>
    <cellStyle name="Comma 10 2 8 3" xfId="3568" xr:uid="{2255699E-F611-434A-A8BE-13DF5E7789F3}"/>
    <cellStyle name="Comma 10 2 9" xfId="725" xr:uid="{3CEDE417-A6B6-48FD-9367-B76EFF336F30}"/>
    <cellStyle name="Comma 10 2 9 2" xfId="8327" xr:uid="{7E7872CE-5FA5-47ED-A8E7-7221F2D7EF4B}"/>
    <cellStyle name="Comma 10 2 9 3" xfId="3569" xr:uid="{64436368-57CC-497F-ABE9-D02AE3CB7655}"/>
    <cellStyle name="Comma 10 3" xfId="726" xr:uid="{ACC00AFC-5385-4A67-9294-3D0333B92F9F}"/>
    <cellStyle name="Comma 10 3 10" xfId="727" xr:uid="{76F0515A-1241-41D0-84D8-F4910475C7E3}"/>
    <cellStyle name="Comma 10 3 10 2" xfId="8329" xr:uid="{6EB3AF39-E263-4EE8-9DFF-1D7E976C06E3}"/>
    <cellStyle name="Comma 10 3 10 3" xfId="3571" xr:uid="{960A36F7-D98A-403C-ACA8-5D0491ABB035}"/>
    <cellStyle name="Comma 10 3 11" xfId="728" xr:uid="{DA3A273B-A523-4189-A63B-9F231E420558}"/>
    <cellStyle name="Comma 10 3 11 2" xfId="8330" xr:uid="{CA3A89E9-A20E-4055-83B3-5A31059D73B3}"/>
    <cellStyle name="Comma 10 3 11 3" xfId="3572" xr:uid="{0A544045-E6BC-4514-9024-0E8D420270F9}"/>
    <cellStyle name="Comma 10 3 12" xfId="729" xr:uid="{6589803A-03FC-4723-991C-DF441EB6982D}"/>
    <cellStyle name="Comma 10 3 12 2" xfId="8331" xr:uid="{15A5A6EF-D4AD-4FCE-8CA3-6C1BE0A0AB2A}"/>
    <cellStyle name="Comma 10 3 12 3" xfId="3573" xr:uid="{6F25E36B-FCCD-47EB-8434-4BA838ECE525}"/>
    <cellStyle name="Comma 10 3 13" xfId="730" xr:uid="{9CA5C30C-0E98-45CD-8738-F9234BECCC7B}"/>
    <cellStyle name="Comma 10 3 13 2" xfId="8332" xr:uid="{46D8875F-F896-4102-BF9B-313A16D82C8E}"/>
    <cellStyle name="Comma 10 3 13 3" xfId="3574" xr:uid="{CA291CC4-0352-452D-BB8A-42748BE7B267}"/>
    <cellStyle name="Comma 10 3 14" xfId="731" xr:uid="{3F54D3FE-CDAA-4FA9-BB40-A2FB02AF1174}"/>
    <cellStyle name="Comma 10 3 14 2" xfId="8333" xr:uid="{4B5E9DBB-CC6F-44F6-9FE4-351D4F3D6DFC}"/>
    <cellStyle name="Comma 10 3 14 3" xfId="3575" xr:uid="{789D5E83-3B20-4835-BF74-8102C9328C60}"/>
    <cellStyle name="Comma 10 3 15" xfId="732" xr:uid="{9BE00055-0B3F-49EA-8DB0-59C7C763CC89}"/>
    <cellStyle name="Comma 10 3 15 2" xfId="8334" xr:uid="{D48F5091-F41D-44E7-B4E2-C789406ABF50}"/>
    <cellStyle name="Comma 10 3 15 3" xfId="3576" xr:uid="{51D8E4F5-4E58-4043-ACC2-B42A29F9FB38}"/>
    <cellStyle name="Comma 10 3 16" xfId="733" xr:uid="{85E79A89-CF1E-42B4-9139-08557C583EA7}"/>
    <cellStyle name="Comma 10 3 16 2" xfId="8335" xr:uid="{B1ACA204-467D-4897-B63B-10A1C2210DF6}"/>
    <cellStyle name="Comma 10 3 16 3" xfId="3577" xr:uid="{EAA0F8AB-85CB-4508-A26D-781415F02854}"/>
    <cellStyle name="Comma 10 3 17" xfId="734" xr:uid="{0B35A437-9EA6-4BEE-9003-72C159DEA0DD}"/>
    <cellStyle name="Comma 10 3 17 2" xfId="8336" xr:uid="{912F0F11-CA66-444D-9A3B-47330BCE35C0}"/>
    <cellStyle name="Comma 10 3 17 3" xfId="3578" xr:uid="{DCFEE81B-26A4-43EB-91C2-5E2A7AF1D1FF}"/>
    <cellStyle name="Comma 10 3 18" xfId="8328" xr:uid="{DF865CD4-C204-4499-91D6-C62052C84419}"/>
    <cellStyle name="Comma 10 3 19" xfId="3570" xr:uid="{5CC729AB-01F2-45F8-A03C-674D311E0209}"/>
    <cellStyle name="Comma 10 3 2" xfId="735" xr:uid="{C79104A3-19A6-4080-BEDE-9AADCB302D86}"/>
    <cellStyle name="Comma 10 3 2 2" xfId="8337" xr:uid="{991EC3E7-E135-4DA5-9DA5-F322AA4C1489}"/>
    <cellStyle name="Comma 10 3 2 3" xfId="3579" xr:uid="{6836855E-611F-4F35-B5BB-4AD8ADD9CB91}"/>
    <cellStyle name="Comma 10 3 3" xfId="736" xr:uid="{7848F40C-6938-4F01-9025-EE3E87EE781A}"/>
    <cellStyle name="Comma 10 3 3 2" xfId="8338" xr:uid="{D6BC0FCA-0E23-487E-9FFC-35F9CC64FC97}"/>
    <cellStyle name="Comma 10 3 3 3" xfId="3580" xr:uid="{C2D17B88-E5F7-4A3C-8145-23348999D04B}"/>
    <cellStyle name="Comma 10 3 4" xfId="737" xr:uid="{39489494-027C-4076-B017-90C08FC36E58}"/>
    <cellStyle name="Comma 10 3 4 2" xfId="8339" xr:uid="{9B4BDFDA-A324-4A8E-971F-693B9E7A20A8}"/>
    <cellStyle name="Comma 10 3 4 3" xfId="3581" xr:uid="{0E9499FB-1939-4DE5-A697-05624D6FA444}"/>
    <cellStyle name="Comma 10 3 5" xfId="738" xr:uid="{7E84D910-BEED-4E89-870E-9F5CDF47C882}"/>
    <cellStyle name="Comma 10 3 5 2" xfId="8340" xr:uid="{03D0CED0-C13C-4D4F-8EC3-B51438F79863}"/>
    <cellStyle name="Comma 10 3 5 3" xfId="3582" xr:uid="{6269C480-3CD8-432B-A3E8-7BA18AB718F2}"/>
    <cellStyle name="Comma 10 3 6" xfId="739" xr:uid="{A5CE37A4-6731-481F-A7AE-6B05C1F73C65}"/>
    <cellStyle name="Comma 10 3 6 2" xfId="8341" xr:uid="{1847851D-B4DA-47F1-A93D-3DFDD3175D15}"/>
    <cellStyle name="Comma 10 3 6 3" xfId="3583" xr:uid="{733EFC83-1719-4BB5-8B63-779B3639B4BA}"/>
    <cellStyle name="Comma 10 3 7" xfId="740" xr:uid="{097C5F20-4EEB-489F-B3D3-F451D5F44FAE}"/>
    <cellStyle name="Comma 10 3 7 2" xfId="8342" xr:uid="{9A20F04F-E1EF-4683-BB26-93166DE42590}"/>
    <cellStyle name="Comma 10 3 7 3" xfId="3584" xr:uid="{FC76B962-08C1-4215-A791-761DB7402D19}"/>
    <cellStyle name="Comma 10 3 8" xfId="741" xr:uid="{E968EE72-0730-4876-85CA-6CF78B2A4027}"/>
    <cellStyle name="Comma 10 3 8 2" xfId="8343" xr:uid="{AFCB9707-8A21-48E2-BA69-21EF671CDE39}"/>
    <cellStyle name="Comma 10 3 8 3" xfId="3585" xr:uid="{00426A1D-4CA8-4846-A77A-6BC951F8E84F}"/>
    <cellStyle name="Comma 10 3 9" xfId="742" xr:uid="{04CB34B4-9605-4B74-92F7-0420947203F2}"/>
    <cellStyle name="Comma 10 3 9 2" xfId="8344" xr:uid="{CD7BDE00-E9DE-407F-B98D-E33B964A0098}"/>
    <cellStyle name="Comma 10 3 9 3" xfId="3586" xr:uid="{62810E57-DF2F-44EB-8879-2AE41DA5F922}"/>
    <cellStyle name="Comma 10 4" xfId="743" xr:uid="{26BB5AE5-72C1-4AF4-A2FE-A612068EDC1F}"/>
    <cellStyle name="Comma 10 4 10" xfId="744" xr:uid="{F866B2D4-93A0-4971-83F3-15F554804DED}"/>
    <cellStyle name="Comma 10 4 10 2" xfId="8346" xr:uid="{7C41B127-D2D5-4535-A66E-E64F08B902E6}"/>
    <cellStyle name="Comma 10 4 10 3" xfId="3588" xr:uid="{6D51A88E-A036-4AEB-AABC-FEC31D10304E}"/>
    <cellStyle name="Comma 10 4 11" xfId="745" xr:uid="{0A3DEC41-6E49-4A4C-B5FB-67E1DBA6440B}"/>
    <cellStyle name="Comma 10 4 11 2" xfId="8347" xr:uid="{E6435E45-2D43-48AA-B615-FB19D2F8581E}"/>
    <cellStyle name="Comma 10 4 11 3" xfId="3589" xr:uid="{F5F787AA-9639-466A-AB6D-AAC01DDA93C2}"/>
    <cellStyle name="Comma 10 4 12" xfId="746" xr:uid="{3495BCF5-E32A-44EC-A66F-046F6013BD8C}"/>
    <cellStyle name="Comma 10 4 12 2" xfId="8348" xr:uid="{652FABF7-7CA3-42AD-AE3C-711260C8C2E8}"/>
    <cellStyle name="Comma 10 4 12 3" xfId="3590" xr:uid="{EB4D51A3-83EF-4465-8144-917BF8594372}"/>
    <cellStyle name="Comma 10 4 13" xfId="747" xr:uid="{BBA4DD3B-260F-4E16-AD4A-C0853FF4206C}"/>
    <cellStyle name="Comma 10 4 13 2" xfId="8349" xr:uid="{9F6FE2CD-F1C7-4C07-A224-8E935CBB61F5}"/>
    <cellStyle name="Comma 10 4 13 3" xfId="3591" xr:uid="{7DAD2C4F-F084-414C-AC76-0F412295D048}"/>
    <cellStyle name="Comma 10 4 14" xfId="748" xr:uid="{9A39B93A-BD7B-4B67-8ECD-0F394CE038DD}"/>
    <cellStyle name="Comma 10 4 14 2" xfId="8350" xr:uid="{52EF05E3-C3E2-4F4E-B9A4-190EFDE3C18A}"/>
    <cellStyle name="Comma 10 4 14 3" xfId="3592" xr:uid="{E18E273D-7A29-4A49-AF04-C63E90CC2763}"/>
    <cellStyle name="Comma 10 4 15" xfId="749" xr:uid="{B7C52C8E-B98F-48C4-9CA2-7C14C99EF5C5}"/>
    <cellStyle name="Comma 10 4 15 2" xfId="8351" xr:uid="{7BF76567-EE5C-49A4-88B5-073028278D8E}"/>
    <cellStyle name="Comma 10 4 15 3" xfId="3593" xr:uid="{43100F08-09FC-4B58-A751-3C21B76CE968}"/>
    <cellStyle name="Comma 10 4 16" xfId="750" xr:uid="{E34A0D40-12AC-41C2-BF51-96527F5CAE16}"/>
    <cellStyle name="Comma 10 4 16 2" xfId="8352" xr:uid="{4698247D-7978-4E68-80AE-2465131DBE48}"/>
    <cellStyle name="Comma 10 4 16 3" xfId="3594" xr:uid="{062B72D4-68BC-430D-93FC-A910AA0F3A27}"/>
    <cellStyle name="Comma 10 4 17" xfId="751" xr:uid="{22F0AE41-A80D-492D-A11F-F977A7F59489}"/>
    <cellStyle name="Comma 10 4 17 2" xfId="8353" xr:uid="{98EFB325-1257-4972-95C8-2900A223A663}"/>
    <cellStyle name="Comma 10 4 17 3" xfId="3595" xr:uid="{6BBA22C3-6442-4FA1-8FDE-E9B1F1E91985}"/>
    <cellStyle name="Comma 10 4 18" xfId="8345" xr:uid="{7C363FF4-0A02-4B42-B185-DE268733697F}"/>
    <cellStyle name="Comma 10 4 19" xfId="3587" xr:uid="{B4FB5248-B118-4A12-891A-28B451950452}"/>
    <cellStyle name="Comma 10 4 2" xfId="752" xr:uid="{4E61FB6C-4A6C-4080-A8CF-7C921AE72265}"/>
    <cellStyle name="Comma 10 4 2 2" xfId="8354" xr:uid="{936060C9-2EE1-430E-9493-8F21A19B9CBD}"/>
    <cellStyle name="Comma 10 4 2 3" xfId="3596" xr:uid="{3C15FBDE-788E-4461-BB3B-D2861FC00F74}"/>
    <cellStyle name="Comma 10 4 3" xfId="753" xr:uid="{313677D2-2C0F-4B0C-84FC-51FEEAEAD60F}"/>
    <cellStyle name="Comma 10 4 3 2" xfId="8355" xr:uid="{B4A95E16-C22D-41D7-A43F-AAAA4A2B356F}"/>
    <cellStyle name="Comma 10 4 3 3" xfId="3597" xr:uid="{A3B7C532-4063-4A13-AE93-88F233CA6314}"/>
    <cellStyle name="Comma 10 4 4" xfId="754" xr:uid="{5F9C45FC-DE0C-4727-BD9F-6FDF90A52138}"/>
    <cellStyle name="Comma 10 4 4 2" xfId="8356" xr:uid="{48BD2016-CC0F-43E9-BFAD-E4D24B028835}"/>
    <cellStyle name="Comma 10 4 4 3" xfId="3598" xr:uid="{E3BD320F-9F14-47B2-8806-1544F95BF37F}"/>
    <cellStyle name="Comma 10 4 5" xfId="755" xr:uid="{EF4BCFEE-40CD-472A-8D39-44A2738EAC4D}"/>
    <cellStyle name="Comma 10 4 5 2" xfId="8357" xr:uid="{DA70809B-49A3-435E-B07D-4061DAD9D04B}"/>
    <cellStyle name="Comma 10 4 5 3" xfId="3599" xr:uid="{F5B5BDE8-10F9-45B9-8B89-AEC548F25FA5}"/>
    <cellStyle name="Comma 10 4 6" xfId="756" xr:uid="{EFD3AE8D-1274-48AF-ADE5-63A7007FC7AC}"/>
    <cellStyle name="Comma 10 4 6 2" xfId="8358" xr:uid="{391668C4-EFFB-4B57-A8D4-472107A90909}"/>
    <cellStyle name="Comma 10 4 6 3" xfId="3600" xr:uid="{66949BBE-C57B-44C6-8AF6-E7600DA4103A}"/>
    <cellStyle name="Comma 10 4 7" xfId="757" xr:uid="{F8A55841-3D23-4EAC-874B-6CA41C8E8F64}"/>
    <cellStyle name="Comma 10 4 7 2" xfId="8359" xr:uid="{7B8DA2F1-297E-46C3-B407-16CDAAC763B5}"/>
    <cellStyle name="Comma 10 4 7 3" xfId="3601" xr:uid="{6422A360-ADD1-42F5-9534-784E3BC72E40}"/>
    <cellStyle name="Comma 10 4 8" xfId="758" xr:uid="{9A7EFFF2-8979-4B4F-94AF-E09B0C931091}"/>
    <cellStyle name="Comma 10 4 8 2" xfId="8360" xr:uid="{BB7719FE-1D59-4E64-8C34-C04A69456CB3}"/>
    <cellStyle name="Comma 10 4 8 3" xfId="3602" xr:uid="{D0E551C8-9B21-4468-A005-03BE193C18AB}"/>
    <cellStyle name="Comma 10 4 9" xfId="759" xr:uid="{ABDAAC19-CC67-43BE-BD01-DC762E61EC45}"/>
    <cellStyle name="Comma 10 4 9 2" xfId="8361" xr:uid="{C79C2EDA-774D-431D-B778-F5F788F69347}"/>
    <cellStyle name="Comma 10 4 9 3" xfId="3603" xr:uid="{2C87FBF2-1E7F-41EF-AFA6-535805D487DC}"/>
    <cellStyle name="Comma 10 5" xfId="760" xr:uid="{3D216CFB-A40E-47B8-98CD-BB5AA0236DCB}"/>
    <cellStyle name="Comma 10 5 10" xfId="761" xr:uid="{B8AA1855-C6A6-4BA8-9C4A-746540AD3F0B}"/>
    <cellStyle name="Comma 10 5 10 2" xfId="8363" xr:uid="{50657072-48B3-43F5-A573-516DBB880C2D}"/>
    <cellStyle name="Comma 10 5 10 3" xfId="3605" xr:uid="{C682AF03-4674-4129-BD4E-BDA79FB35438}"/>
    <cellStyle name="Comma 10 5 11" xfId="762" xr:uid="{E928064D-1D00-4558-9FE3-11119EB47610}"/>
    <cellStyle name="Comma 10 5 11 2" xfId="8364" xr:uid="{F363BF6D-969D-4085-8186-FDD8034E7549}"/>
    <cellStyle name="Comma 10 5 11 3" xfId="3606" xr:uid="{8BB2D8A6-2C8D-404E-9EEF-F42830AD357C}"/>
    <cellStyle name="Comma 10 5 12" xfId="763" xr:uid="{5FC26816-9A84-44B9-9AFD-5F42AE5014D1}"/>
    <cellStyle name="Comma 10 5 12 2" xfId="8365" xr:uid="{FBA4B071-92BA-4EC1-A759-801DE3BED034}"/>
    <cellStyle name="Comma 10 5 12 3" xfId="3607" xr:uid="{ABB7B3E1-B611-4514-B962-1CBED8D04B32}"/>
    <cellStyle name="Comma 10 5 13" xfId="764" xr:uid="{F5405D97-7B5C-4D9A-B8CF-8EFB62E9919E}"/>
    <cellStyle name="Comma 10 5 13 2" xfId="8366" xr:uid="{FB7D07F0-DAA3-44B7-9D77-23ABF3401611}"/>
    <cellStyle name="Comma 10 5 13 3" xfId="3608" xr:uid="{420D85BA-317C-44F4-AA12-0076C0617A0A}"/>
    <cellStyle name="Comma 10 5 14" xfId="765" xr:uid="{00BFA29C-0F00-438F-990A-95CEE7EA1EC3}"/>
    <cellStyle name="Comma 10 5 14 2" xfId="8367" xr:uid="{D80A9546-9BB8-4E25-A3B9-580673CC7A01}"/>
    <cellStyle name="Comma 10 5 14 3" xfId="3609" xr:uid="{DEC873B6-26A5-4A97-B032-36477F6FC8E4}"/>
    <cellStyle name="Comma 10 5 15" xfId="766" xr:uid="{379EDD9A-01D7-4C74-81B2-CEFD35F09361}"/>
    <cellStyle name="Comma 10 5 15 2" xfId="8368" xr:uid="{FC20B570-C499-4DAF-BB43-E9EF4B6A3ABB}"/>
    <cellStyle name="Comma 10 5 15 3" xfId="3610" xr:uid="{80F3E9B3-BC73-499B-9D1A-F9DDE0C0FB30}"/>
    <cellStyle name="Comma 10 5 16" xfId="767" xr:uid="{1D3F0A84-64B5-4DF0-B4F8-EDEB067E8006}"/>
    <cellStyle name="Comma 10 5 16 2" xfId="8369" xr:uid="{3289F11C-3A13-4522-AD16-2E9B0F0CE515}"/>
    <cellStyle name="Comma 10 5 16 3" xfId="3611" xr:uid="{8D517D4A-7C3E-498C-A9B8-0D3D804F6598}"/>
    <cellStyle name="Comma 10 5 17" xfId="768" xr:uid="{45EAF9E6-913D-41F7-9923-CA8F165EEB0D}"/>
    <cellStyle name="Comma 10 5 17 2" xfId="8370" xr:uid="{7CE67971-6E24-4EE2-8716-C2849F0F45E3}"/>
    <cellStyle name="Comma 10 5 17 3" xfId="3612" xr:uid="{668CF798-EA76-493F-A4C3-2D6749605FFB}"/>
    <cellStyle name="Comma 10 5 18" xfId="8362" xr:uid="{F4CCA5D8-E25E-42CC-BA2D-CE98453ECA5E}"/>
    <cellStyle name="Comma 10 5 19" xfId="3604" xr:uid="{A75C9C77-61C3-46CD-8A89-0141AB516AC3}"/>
    <cellStyle name="Comma 10 5 2" xfId="769" xr:uid="{8CB0EB57-A59F-4C35-8F7F-DFECC70E29B6}"/>
    <cellStyle name="Comma 10 5 2 2" xfId="8371" xr:uid="{A91508D0-7A57-4A69-BB7D-974741EEEA2B}"/>
    <cellStyle name="Comma 10 5 2 3" xfId="3613" xr:uid="{77F6CFC2-7317-40C0-94CC-4CDBADECBCCF}"/>
    <cellStyle name="Comma 10 5 3" xfId="770" xr:uid="{87ECA633-7C8A-4144-AC6F-15837F8C0A4C}"/>
    <cellStyle name="Comma 10 5 3 2" xfId="8372" xr:uid="{F023CD9C-3377-434E-9385-50857E63CE80}"/>
    <cellStyle name="Comma 10 5 3 3" xfId="3614" xr:uid="{48337362-483B-47C3-A6EA-6F9563DB3FBA}"/>
    <cellStyle name="Comma 10 5 4" xfId="771" xr:uid="{3C43180C-047F-4161-94B1-10F27B062CB2}"/>
    <cellStyle name="Comma 10 5 4 2" xfId="8373" xr:uid="{DC0DA2FA-29B8-405A-A22E-52902A1047E4}"/>
    <cellStyle name="Comma 10 5 4 3" xfId="3615" xr:uid="{5E64EED8-E080-4087-8EBD-49FB7F058A1B}"/>
    <cellStyle name="Comma 10 5 5" xfId="772" xr:uid="{AA3CAB5A-186F-4E74-9CB3-594380449DB1}"/>
    <cellStyle name="Comma 10 5 5 2" xfId="8374" xr:uid="{534A23FA-3DFC-4674-AB49-30ADCEEA31ED}"/>
    <cellStyle name="Comma 10 5 5 3" xfId="3616" xr:uid="{602E966B-2842-44C7-A2BD-A636F42FBD77}"/>
    <cellStyle name="Comma 10 5 6" xfId="773" xr:uid="{32A8796D-F5A2-4AE3-B783-6DED0F9BF43D}"/>
    <cellStyle name="Comma 10 5 6 2" xfId="8375" xr:uid="{0B79B44A-394F-4AF2-9B99-1025322CF599}"/>
    <cellStyle name="Comma 10 5 6 3" xfId="3617" xr:uid="{847D70C8-0A18-4018-9BD3-A247E6973306}"/>
    <cellStyle name="Comma 10 5 7" xfId="774" xr:uid="{774DB30B-7540-409B-B470-42A596217FC9}"/>
    <cellStyle name="Comma 10 5 7 2" xfId="8376" xr:uid="{5FA31DF5-CB0F-4BEB-90DB-0C1C88CA157C}"/>
    <cellStyle name="Comma 10 5 7 3" xfId="3618" xr:uid="{1EBB9D48-89D3-4C26-BDAF-8C26AF52C52B}"/>
    <cellStyle name="Comma 10 5 8" xfId="775" xr:uid="{55638E68-D52D-4340-85B9-C9245159CA8F}"/>
    <cellStyle name="Comma 10 5 8 2" xfId="8377" xr:uid="{37753C23-9B97-49CF-B7EA-F30FF1FB9E40}"/>
    <cellStyle name="Comma 10 5 8 3" xfId="3619" xr:uid="{284C7FE6-3F15-41BB-9542-1480DE058C06}"/>
    <cellStyle name="Comma 10 5 9" xfId="776" xr:uid="{71AC91A3-63AC-4CCB-A438-51C5E357CDCC}"/>
    <cellStyle name="Comma 10 5 9 2" xfId="8378" xr:uid="{E945BA6C-9ECA-4EA0-929C-7C77FE35B413}"/>
    <cellStyle name="Comma 10 5 9 3" xfId="3620" xr:uid="{252FADE8-4F5A-45BF-9684-0C5F58DBF112}"/>
    <cellStyle name="Comma 10 6" xfId="777" xr:uid="{5E5D2BA3-97BB-4675-9CE6-353E051D4F99}"/>
    <cellStyle name="Comma 10 6 10" xfId="778" xr:uid="{4BC0B7C8-B25B-475D-8B28-00613AED7852}"/>
    <cellStyle name="Comma 10 6 10 2" xfId="8380" xr:uid="{98CEC247-1C2E-48D9-AC76-90F555AC6B76}"/>
    <cellStyle name="Comma 10 6 10 3" xfId="3622" xr:uid="{8224DA31-091C-49C7-A402-6AD8490DC579}"/>
    <cellStyle name="Comma 10 6 11" xfId="779" xr:uid="{AF520DE6-2C99-4D9A-9510-63DD8CFC9678}"/>
    <cellStyle name="Comma 10 6 11 2" xfId="8381" xr:uid="{ED314D55-AC61-4632-A56E-942902238560}"/>
    <cellStyle name="Comma 10 6 11 3" xfId="3623" xr:uid="{83689F95-97E2-438F-B771-43C658D0E77C}"/>
    <cellStyle name="Comma 10 6 12" xfId="780" xr:uid="{E4FC8C02-FD67-4683-A2E6-A5EB08176EE1}"/>
    <cellStyle name="Comma 10 6 12 2" xfId="8382" xr:uid="{4F77F158-AA88-493B-86D0-9640EF6512D1}"/>
    <cellStyle name="Comma 10 6 12 3" xfId="3624" xr:uid="{2484C047-B389-4EE3-AB81-7AA89F127CC6}"/>
    <cellStyle name="Comma 10 6 13" xfId="781" xr:uid="{72FD5BB1-2110-469A-B90F-182EFDCB8A05}"/>
    <cellStyle name="Comma 10 6 13 2" xfId="8383" xr:uid="{EDD5EB2B-FE2F-4E44-9CA5-5DCDCB26B81C}"/>
    <cellStyle name="Comma 10 6 13 3" xfId="3625" xr:uid="{534A2053-9850-4C07-B3C2-97641AD1AD9C}"/>
    <cellStyle name="Comma 10 6 14" xfId="782" xr:uid="{E1D44469-DCE5-4EAE-B5F0-BE9572A4B739}"/>
    <cellStyle name="Comma 10 6 14 2" xfId="8384" xr:uid="{8D356B23-6B8E-4F03-B1AF-36D1A14AB9C2}"/>
    <cellStyle name="Comma 10 6 14 3" xfId="3626" xr:uid="{E62EB4CA-6682-47DC-A2FC-730D8ADAE33B}"/>
    <cellStyle name="Comma 10 6 15" xfId="783" xr:uid="{801183B5-DA08-428C-A3B3-38892F7BC474}"/>
    <cellStyle name="Comma 10 6 15 2" xfId="8385" xr:uid="{DA99FAEB-5602-4D8E-B4A9-0BC5C98690E2}"/>
    <cellStyle name="Comma 10 6 15 3" xfId="3627" xr:uid="{B7C7590D-3050-412E-86F2-D70C50E08678}"/>
    <cellStyle name="Comma 10 6 16" xfId="784" xr:uid="{FF2C9F2B-B20B-4B5E-862B-B0EAF3994350}"/>
    <cellStyle name="Comma 10 6 16 2" xfId="8386" xr:uid="{5A7964D2-F1F5-4C16-B050-EAA4C2CFFB67}"/>
    <cellStyle name="Comma 10 6 16 3" xfId="3628" xr:uid="{F389BE93-5893-4FC4-A720-ADCAC518ADF3}"/>
    <cellStyle name="Comma 10 6 17" xfId="785" xr:uid="{8701A40C-B73F-4AA5-81B5-181114E38198}"/>
    <cellStyle name="Comma 10 6 17 2" xfId="8387" xr:uid="{3415A256-6E8C-444A-9904-3CDEC0CEFAF7}"/>
    <cellStyle name="Comma 10 6 17 3" xfId="3629" xr:uid="{20B0EB9B-E57F-46BF-A614-87C1DA9A13E7}"/>
    <cellStyle name="Comma 10 6 18" xfId="8379" xr:uid="{C1E81570-F44A-4654-8F68-EB8437461AA2}"/>
    <cellStyle name="Comma 10 6 19" xfId="3621" xr:uid="{0F392AD7-3523-4CFB-B049-646A1745C1EF}"/>
    <cellStyle name="Comma 10 6 2" xfId="786" xr:uid="{08C9C2CA-C234-4606-94D5-B6234F941E5A}"/>
    <cellStyle name="Comma 10 6 2 2" xfId="8388" xr:uid="{7CE1C6D1-EC2C-4A29-BD90-BC971113C182}"/>
    <cellStyle name="Comma 10 6 2 3" xfId="3630" xr:uid="{082E6976-3601-40E1-BDB2-5377288C7ED7}"/>
    <cellStyle name="Comma 10 6 3" xfId="787" xr:uid="{87D53278-BA04-40F7-84A1-E55605A7FE0B}"/>
    <cellStyle name="Comma 10 6 3 2" xfId="8389" xr:uid="{ADB38EB8-4B63-4909-B28D-F209F12E0DC6}"/>
    <cellStyle name="Comma 10 6 3 3" xfId="3631" xr:uid="{FDCA795C-09C4-44BF-9216-295884DDC3B8}"/>
    <cellStyle name="Comma 10 6 4" xfId="788" xr:uid="{D4319A66-BA19-4799-BEC5-E1B71A5C2D4D}"/>
    <cellStyle name="Comma 10 6 4 2" xfId="8390" xr:uid="{AC1D30CF-2DF3-41BF-B9AA-B09014F95BEA}"/>
    <cellStyle name="Comma 10 6 4 3" xfId="3632" xr:uid="{CBB76A31-78C5-4ABF-BDD4-6A757B68E40D}"/>
    <cellStyle name="Comma 10 6 5" xfId="789" xr:uid="{7D2B9B86-9750-4494-B495-D4B74783A211}"/>
    <cellStyle name="Comma 10 6 5 2" xfId="8391" xr:uid="{811A2937-FC09-4D8D-86CF-9065CB3FDAC8}"/>
    <cellStyle name="Comma 10 6 5 3" xfId="3633" xr:uid="{F790DEF8-9F3F-4B50-B1BB-34D72DCEE44F}"/>
    <cellStyle name="Comma 10 6 6" xfId="790" xr:uid="{D8A84173-6596-43B8-93EF-E90A9A55115E}"/>
    <cellStyle name="Comma 10 6 6 2" xfId="8392" xr:uid="{00CB33D7-A8D4-4BDF-A939-C77D8ACE7E0A}"/>
    <cellStyle name="Comma 10 6 6 3" xfId="3634" xr:uid="{8B4BD242-0E54-4BB6-B65C-2E7D72E9AC0E}"/>
    <cellStyle name="Comma 10 6 7" xfId="791" xr:uid="{185DD3AF-917F-46CA-8F28-EB932C992A13}"/>
    <cellStyle name="Comma 10 6 7 2" xfId="8393" xr:uid="{FA6611AC-7FAF-4D9B-9F45-ADCD2B12065A}"/>
    <cellStyle name="Comma 10 6 7 3" xfId="3635" xr:uid="{D6865770-C916-4287-8C78-F68626617CA0}"/>
    <cellStyle name="Comma 10 6 8" xfId="792" xr:uid="{6D97E2D6-0916-42E3-8038-9CAF5A9AAB39}"/>
    <cellStyle name="Comma 10 6 8 2" xfId="8394" xr:uid="{555B4FB5-2F62-4FC1-AA56-8081F0C70420}"/>
    <cellStyle name="Comma 10 6 8 3" xfId="3636" xr:uid="{2D1C2938-A267-4F92-97CA-8E3B14F74325}"/>
    <cellStyle name="Comma 10 6 9" xfId="793" xr:uid="{DB7CDBCB-B678-4D2C-B5CF-A1C24D118806}"/>
    <cellStyle name="Comma 10 6 9 2" xfId="8395" xr:uid="{ED29CB00-1D5A-4D73-B617-2F929FF9AC82}"/>
    <cellStyle name="Comma 10 6 9 3" xfId="3637" xr:uid="{206EE82A-DE52-4D83-898A-A48FA89889EA}"/>
    <cellStyle name="Comma 10 7" xfId="794" xr:uid="{52DC2F3A-4F04-4D01-BE2A-C0BA5C47525D}"/>
    <cellStyle name="Comma 10 7 10" xfId="795" xr:uid="{08E9657F-74D1-40D3-A466-05F00888079C}"/>
    <cellStyle name="Comma 10 7 10 2" xfId="8397" xr:uid="{F66BAC77-5D96-4626-8ECE-189349E077DA}"/>
    <cellStyle name="Comma 10 7 10 3" xfId="3639" xr:uid="{14CD78F0-2930-49A1-8E26-E19F6213183B}"/>
    <cellStyle name="Comma 10 7 11" xfId="796" xr:uid="{3EC8232B-E6ED-408F-B27A-7D36555F3E26}"/>
    <cellStyle name="Comma 10 7 11 2" xfId="8398" xr:uid="{FB4EB3EB-416B-4975-AE75-4844B4F6DBF5}"/>
    <cellStyle name="Comma 10 7 11 3" xfId="3640" xr:uid="{8C7EE8B5-AB83-4643-9A74-A43FA0070D44}"/>
    <cellStyle name="Comma 10 7 12" xfId="797" xr:uid="{E4404B49-F74A-4295-B907-E9C8D85B7A3B}"/>
    <cellStyle name="Comma 10 7 12 2" xfId="8399" xr:uid="{075EF8F6-5D93-4502-AADF-E9EA36EDBC4F}"/>
    <cellStyle name="Comma 10 7 12 3" xfId="3641" xr:uid="{ECA7A9A5-F69F-4B94-869A-FC8DDA2E9F23}"/>
    <cellStyle name="Comma 10 7 13" xfId="798" xr:uid="{B48BEE0D-E366-4F3B-BCE1-2F41369A2516}"/>
    <cellStyle name="Comma 10 7 13 2" xfId="8400" xr:uid="{740F103C-F543-4033-A811-A099312C0D7F}"/>
    <cellStyle name="Comma 10 7 13 3" xfId="3642" xr:uid="{92D433A2-B892-49A8-BA5A-20569FC4A358}"/>
    <cellStyle name="Comma 10 7 14" xfId="799" xr:uid="{9D5EED84-E027-495A-B6B3-3067D31DF595}"/>
    <cellStyle name="Comma 10 7 14 2" xfId="8401" xr:uid="{A22F24EB-B6BF-46DF-AC5C-A80FCB3CCAFB}"/>
    <cellStyle name="Comma 10 7 14 3" xfId="3643" xr:uid="{094EF02F-C666-4CE4-839C-63FD2230BD2F}"/>
    <cellStyle name="Comma 10 7 15" xfId="800" xr:uid="{303054D3-D8AD-4B6E-B7CD-E66408107452}"/>
    <cellStyle name="Comma 10 7 15 2" xfId="8402" xr:uid="{3145403F-463D-425C-B167-157BD08BA382}"/>
    <cellStyle name="Comma 10 7 15 3" xfId="3644" xr:uid="{4230102A-FAA9-4CE9-AB35-C50FDFDE56B3}"/>
    <cellStyle name="Comma 10 7 16" xfId="801" xr:uid="{BF78C8E6-6CB8-46C4-BEFF-D77CDA77F638}"/>
    <cellStyle name="Comma 10 7 16 2" xfId="8403" xr:uid="{873864DF-98B7-4100-80FA-2C32AC9E0AF1}"/>
    <cellStyle name="Comma 10 7 16 3" xfId="3645" xr:uid="{C458D41A-27F0-48AD-BC05-EA39F363D179}"/>
    <cellStyle name="Comma 10 7 17" xfId="802" xr:uid="{EE8ABFE1-0DF7-4C3D-97C2-E79F81EBEF4F}"/>
    <cellStyle name="Comma 10 7 17 2" xfId="8404" xr:uid="{57BC1485-FDF4-4F89-B811-D96B31E05CB5}"/>
    <cellStyle name="Comma 10 7 17 3" xfId="3646" xr:uid="{9CAC38B6-915F-4B17-AE87-1B644E51CC7A}"/>
    <cellStyle name="Comma 10 7 18" xfId="8396" xr:uid="{3FB53C8B-A5AE-42F1-A3EE-6BF95E512A74}"/>
    <cellStyle name="Comma 10 7 19" xfId="3638" xr:uid="{96B325FD-2A1D-4F33-B3D6-B66B724DFB64}"/>
    <cellStyle name="Comma 10 7 2" xfId="803" xr:uid="{FFF0C2EB-BECA-45F2-8D2D-1F3B9D0E6763}"/>
    <cellStyle name="Comma 10 7 2 2" xfId="8405" xr:uid="{37D377EE-1086-4182-AA91-354A7105B126}"/>
    <cellStyle name="Comma 10 7 2 3" xfId="3647" xr:uid="{6E0A4BEF-B86D-40EC-A8CD-63400B1D9803}"/>
    <cellStyle name="Comma 10 7 3" xfId="804" xr:uid="{E9BA8841-9401-473A-93D4-7839D984E16C}"/>
    <cellStyle name="Comma 10 7 3 2" xfId="8406" xr:uid="{FF561087-1A91-4530-9171-EEA8107DA42F}"/>
    <cellStyle name="Comma 10 7 3 3" xfId="3648" xr:uid="{4B963ADC-DED3-414E-931D-0BBD0150560B}"/>
    <cellStyle name="Comma 10 7 4" xfId="805" xr:uid="{45FA4849-6E27-4E08-AD2A-B4993AD5866F}"/>
    <cellStyle name="Comma 10 7 4 2" xfId="8407" xr:uid="{AB1013FA-2626-4952-8948-842B66564A0C}"/>
    <cellStyle name="Comma 10 7 4 3" xfId="3649" xr:uid="{7027B0E0-59AE-4142-9CE7-7B4BBFBA94B1}"/>
    <cellStyle name="Comma 10 7 5" xfId="806" xr:uid="{9DACFC45-9E8B-40DD-A41A-A43C6E2EFA56}"/>
    <cellStyle name="Comma 10 7 5 2" xfId="8408" xr:uid="{C293E2CD-451D-4877-BED5-CA84CD20EF86}"/>
    <cellStyle name="Comma 10 7 5 3" xfId="3650" xr:uid="{57D88456-AAE5-47BF-85B6-9B3D54A65AFD}"/>
    <cellStyle name="Comma 10 7 6" xfId="807" xr:uid="{A57BC707-F941-48F3-A915-610EA9CFD4E7}"/>
    <cellStyle name="Comma 10 7 6 2" xfId="8409" xr:uid="{261366C6-3410-4C0A-AFFB-C7AE27EDCDC5}"/>
    <cellStyle name="Comma 10 7 6 3" xfId="3651" xr:uid="{7E371984-6E70-4509-B020-F46E076896FC}"/>
    <cellStyle name="Comma 10 7 7" xfId="808" xr:uid="{77D760E0-0F40-44D4-8F64-3FA751560CFB}"/>
    <cellStyle name="Comma 10 7 7 2" xfId="8410" xr:uid="{161EBBD7-3CA9-488F-9744-6AE42162F6F9}"/>
    <cellStyle name="Comma 10 7 7 3" xfId="3652" xr:uid="{F7B82A3C-F857-490B-9337-E6D2324AFC48}"/>
    <cellStyle name="Comma 10 7 8" xfId="809" xr:uid="{DC059C6A-1781-46BE-BA6F-74496D681B35}"/>
    <cellStyle name="Comma 10 7 8 2" xfId="8411" xr:uid="{9873132C-8921-457F-AB7D-42B7A45350AA}"/>
    <cellStyle name="Comma 10 7 8 3" xfId="3653" xr:uid="{AFB8FD95-603E-4F63-A813-BAA240097ED3}"/>
    <cellStyle name="Comma 10 7 9" xfId="810" xr:uid="{48D70F06-99E5-44FB-B988-B84CF59CF840}"/>
    <cellStyle name="Comma 10 7 9 2" xfId="8412" xr:uid="{FF078AFD-E34E-405B-AABB-3A5946174C83}"/>
    <cellStyle name="Comma 10 7 9 3" xfId="3654" xr:uid="{3522227B-D58C-494F-950B-3F2692A58011}"/>
    <cellStyle name="Comma 10 8" xfId="811" xr:uid="{7ED80BF0-8CA5-4F6C-897D-89F790318EE1}"/>
    <cellStyle name="Comma 10 8 10" xfId="812" xr:uid="{12F6C6FA-E6BF-4E00-A785-3F35533350C7}"/>
    <cellStyle name="Comma 10 8 10 2" xfId="8414" xr:uid="{77F27E99-EC53-4D8A-95A2-314FA607E27E}"/>
    <cellStyle name="Comma 10 8 10 3" xfId="3656" xr:uid="{B2A57A00-07E2-4899-8311-2B9FDCAC3AF7}"/>
    <cellStyle name="Comma 10 8 11" xfId="813" xr:uid="{C22C8D4D-9CDC-409A-A5C9-06CF07297F67}"/>
    <cellStyle name="Comma 10 8 11 2" xfId="8415" xr:uid="{C993EB6C-F23D-4874-A956-5C54C3CBB3A5}"/>
    <cellStyle name="Comma 10 8 11 3" xfId="3657" xr:uid="{1967AFC6-FAD0-4B49-A275-FB3562A32530}"/>
    <cellStyle name="Comma 10 8 12" xfId="814" xr:uid="{69645461-4E8D-4716-9764-9773BBE8B74D}"/>
    <cellStyle name="Comma 10 8 12 2" xfId="8416" xr:uid="{F8EC5906-DEEA-455D-8E88-10A1610B8735}"/>
    <cellStyle name="Comma 10 8 12 3" xfId="3658" xr:uid="{55946D28-AE1D-425E-92A2-D7E8A20810D1}"/>
    <cellStyle name="Comma 10 8 13" xfId="815" xr:uid="{7C9386C8-A874-455F-BE37-A0E00FFF4C67}"/>
    <cellStyle name="Comma 10 8 13 2" xfId="8417" xr:uid="{2A3A3793-5728-4D7D-8C12-64E04BF5BA95}"/>
    <cellStyle name="Comma 10 8 13 3" xfId="3659" xr:uid="{25C02342-AF5B-422F-A6CB-5D30289E1ACF}"/>
    <cellStyle name="Comma 10 8 14" xfId="816" xr:uid="{A07B0E37-6EEB-437D-A332-87C6D20451BD}"/>
    <cellStyle name="Comma 10 8 14 2" xfId="8418" xr:uid="{F6D757C5-2E0D-46E3-B846-98695D215763}"/>
    <cellStyle name="Comma 10 8 14 3" xfId="3660" xr:uid="{CF0E5D40-EF4A-4B8C-B946-5A75BA0D3B03}"/>
    <cellStyle name="Comma 10 8 15" xfId="817" xr:uid="{DDA78C12-991D-4A98-ABF4-6BF34F04AD8C}"/>
    <cellStyle name="Comma 10 8 15 2" xfId="8419" xr:uid="{D9335AA8-F522-4B9B-A97B-789BD4D4E784}"/>
    <cellStyle name="Comma 10 8 15 3" xfId="3661" xr:uid="{A2B53685-AD2A-4661-BDC4-4734E7196AB9}"/>
    <cellStyle name="Comma 10 8 16" xfId="818" xr:uid="{A019EA13-D4F5-4346-953F-5CF56B14A123}"/>
    <cellStyle name="Comma 10 8 16 2" xfId="8420" xr:uid="{FC68D0B7-3EFD-420C-8780-08AE422E0261}"/>
    <cellStyle name="Comma 10 8 16 3" xfId="3662" xr:uid="{2688C021-A8A6-4E78-A31B-A5D0D1DC3AFE}"/>
    <cellStyle name="Comma 10 8 17" xfId="819" xr:uid="{D1BA41D8-392A-4AEF-8D5C-059FA351A74B}"/>
    <cellStyle name="Comma 10 8 17 2" xfId="8421" xr:uid="{AD8DA931-48D0-43F5-A7DA-A41F2BD72047}"/>
    <cellStyle name="Comma 10 8 17 3" xfId="3663" xr:uid="{534F5747-5C73-4FD7-966B-016D549C795E}"/>
    <cellStyle name="Comma 10 8 18" xfId="8413" xr:uid="{5CA24498-A1A1-4CFF-A099-931C9BA1A2BB}"/>
    <cellStyle name="Comma 10 8 19" xfId="3655" xr:uid="{AF093BDB-D1FD-40E9-8120-09DD85479ABD}"/>
    <cellStyle name="Comma 10 8 2" xfId="820" xr:uid="{0C9D4BAF-9CF8-44E7-8C66-A40BF1FEE41A}"/>
    <cellStyle name="Comma 10 8 2 2" xfId="8422" xr:uid="{58966765-21F4-48F9-AEFF-7E78B2ECC8C7}"/>
    <cellStyle name="Comma 10 8 2 3" xfId="3664" xr:uid="{D0077C93-079C-435B-A35C-DD8EF6AA2988}"/>
    <cellStyle name="Comma 10 8 3" xfId="821" xr:uid="{6D195F5B-E983-4035-B681-962F3881D3BE}"/>
    <cellStyle name="Comma 10 8 3 2" xfId="8423" xr:uid="{64BFFF30-7B00-4637-AF85-426C4076A66A}"/>
    <cellStyle name="Comma 10 8 3 3" xfId="3665" xr:uid="{6D47034F-74EA-48BE-90C3-F113D5DC953C}"/>
    <cellStyle name="Comma 10 8 4" xfId="822" xr:uid="{E76BEFAF-0367-4B97-B431-4C79B638ACED}"/>
    <cellStyle name="Comma 10 8 4 2" xfId="8424" xr:uid="{3FE03CC1-A46B-4C5A-B592-68D45D4CE8CF}"/>
    <cellStyle name="Comma 10 8 4 3" xfId="3666" xr:uid="{DE4EB081-A200-475F-B3A0-61E58C5D2E38}"/>
    <cellStyle name="Comma 10 8 5" xfId="823" xr:uid="{CAE9AA55-FD22-4C61-A2E0-82F3A135D281}"/>
    <cellStyle name="Comma 10 8 5 2" xfId="8425" xr:uid="{AAF6EECD-BF59-4687-AEA8-884CDE5924DB}"/>
    <cellStyle name="Comma 10 8 5 3" xfId="3667" xr:uid="{2EFCF46D-4BEA-4696-A188-59C5B3F35F1D}"/>
    <cellStyle name="Comma 10 8 6" xfId="824" xr:uid="{92164DF1-A842-4E53-AE25-58D8215B2A94}"/>
    <cellStyle name="Comma 10 8 6 2" xfId="8426" xr:uid="{BCE44E6A-522E-44A3-A004-E8E5BB2B9287}"/>
    <cellStyle name="Comma 10 8 6 3" xfId="3668" xr:uid="{5150B854-85C1-47DA-98B6-44BBA8ACC658}"/>
    <cellStyle name="Comma 10 8 7" xfId="825" xr:uid="{E34EADAD-1EC3-46D3-9E6E-6221DA1C1701}"/>
    <cellStyle name="Comma 10 8 7 2" xfId="8427" xr:uid="{FE292E69-0123-4F88-9196-2EB889E6A4C7}"/>
    <cellStyle name="Comma 10 8 7 3" xfId="3669" xr:uid="{34638A6E-4119-4036-A30C-36AC3B1A17CA}"/>
    <cellStyle name="Comma 10 8 8" xfId="826" xr:uid="{EC22176C-C298-45F1-AB9A-3B3FCBC130CA}"/>
    <cellStyle name="Comma 10 8 8 2" xfId="8428" xr:uid="{E0B96DCE-2F37-4F22-B0EE-5D1F872E0357}"/>
    <cellStyle name="Comma 10 8 8 3" xfId="3670" xr:uid="{50BF5FA3-8731-4CF9-B03C-CFB733E8A6BA}"/>
    <cellStyle name="Comma 10 8 9" xfId="827" xr:uid="{1527AF0B-0958-465E-A2E3-0DC43B2FAE85}"/>
    <cellStyle name="Comma 10 8 9 2" xfId="8429" xr:uid="{D0B193E6-5B63-467E-AD56-CADD618A46F5}"/>
    <cellStyle name="Comma 10 8 9 3" xfId="3671" xr:uid="{71D2C3D8-3720-48B1-9EBB-48D87F65A34A}"/>
    <cellStyle name="Comma 10 9" xfId="6530" xr:uid="{3B5713DC-F4F6-492C-9305-941D1445C760}"/>
    <cellStyle name="Comma 10 9 2" xfId="9082" xr:uid="{902BD9AA-C80C-4BC7-B832-DF0962A98C28}"/>
    <cellStyle name="Comma 11" xfId="828" xr:uid="{E255FF45-7ADD-4425-9030-C24A58084936}"/>
    <cellStyle name="Comma 11 2" xfId="3672" xr:uid="{3C346EB1-696C-4EBE-B213-F50B50AED4B4}"/>
    <cellStyle name="Comma 11 3" xfId="6531" xr:uid="{F31686F8-1271-4C57-8796-C4222D080EF0}"/>
    <cellStyle name="Comma 11 3 2" xfId="8430" xr:uid="{AD2599B9-B4DD-4586-8AE3-18EE5ED5163E}"/>
    <cellStyle name="Comma 12" xfId="261" xr:uid="{D2A8738B-5CB6-412B-A5A5-75ADADA26E61}"/>
    <cellStyle name="Comma 12 2" xfId="3673" xr:uid="{FE8ABEFC-9D97-4697-BA97-00774CB83684}"/>
    <cellStyle name="Comma 12 3" xfId="8431" xr:uid="{D330B788-2310-4A83-AE3D-83C028134D04}"/>
    <cellStyle name="Comma 12 4" xfId="26721" xr:uid="{2697F6D9-50DA-458E-889F-F71AE79F8F26}"/>
    <cellStyle name="Comma 12 5" xfId="829" xr:uid="{D02CA24E-1079-449D-9304-D92624CC3952}"/>
    <cellStyle name="Comma 12 6" xfId="26729" xr:uid="{8FE342A4-923D-4861-B68A-524AB4CDB69F}"/>
    <cellStyle name="Comma 13" xfId="830" xr:uid="{F66DC698-EB79-4972-A97B-6FFEB35DD6E0}"/>
    <cellStyle name="Comma 13 2" xfId="3674" xr:uid="{CF390FFC-7301-42FA-9605-10D7E51C8119}"/>
    <cellStyle name="Comma 13 3" xfId="8432" xr:uid="{F1862C99-07DA-4C34-9D68-0BAB1B3CD6CC}"/>
    <cellStyle name="Comma 14" xfId="831" xr:uid="{2A7FC3E5-B80D-45F1-B883-CE14D1EDA0A9}"/>
    <cellStyle name="Comma 14 2" xfId="3675" xr:uid="{D597E634-112C-4FBE-8A03-B5E202CA90B2}"/>
    <cellStyle name="Comma 14 2 2" xfId="8433" xr:uid="{A7D96859-2632-43E1-A5DD-79F44A65FA99}"/>
    <cellStyle name="Comma 14 3" xfId="3676" xr:uid="{6AA08260-DB78-42A1-B1CE-19BBBD326BAA}"/>
    <cellStyle name="Comma 15" xfId="832" xr:uid="{F47A78AB-41AF-4D24-9576-E14C9BF76E9E}"/>
    <cellStyle name="Comma 15 2" xfId="3677" xr:uid="{A742F276-48D5-44CC-995A-E771C55DEEAF}"/>
    <cellStyle name="Comma 15 3" xfId="8434" xr:uid="{35A8B073-8B65-403E-9938-E414245D85BC}"/>
    <cellStyle name="Comma 16" xfId="833" xr:uid="{54566A93-9D12-45B2-9D52-C39A9D2CEAE9}"/>
    <cellStyle name="Comma 16 2" xfId="3678" xr:uid="{D890AA86-FAFF-427A-847A-48882D8C140C}"/>
    <cellStyle name="Comma 16 3" xfId="8435" xr:uid="{13A1E68F-EA7D-4A4A-A9A0-991A79EB0F8E}"/>
    <cellStyle name="Comma 17" xfId="834" xr:uid="{C3D21F1B-A342-42E2-92B8-D11FDFF894C0}"/>
    <cellStyle name="Comma 17 2" xfId="3679" xr:uid="{5672467B-5C13-4CC9-8740-C4CB660CD660}"/>
    <cellStyle name="Comma 17 3" xfId="8436" xr:uid="{FA765F75-03A1-419D-86BB-462B686F0E95}"/>
    <cellStyle name="Comma 18" xfId="835" xr:uid="{7A6A8756-27C6-496B-BE2F-BB0F0083AA82}"/>
    <cellStyle name="Comma 18 2" xfId="3680" xr:uid="{7196B6EA-1EA2-44DB-AC9A-74CD57843C6F}"/>
    <cellStyle name="Comma 18 3" xfId="8437" xr:uid="{4418CDF1-4B22-4C91-B756-938439E3299B}"/>
    <cellStyle name="Comma 19" xfId="836" xr:uid="{596938AD-64AA-40B8-B54A-11EAE99D0C11}"/>
    <cellStyle name="Comma 19 2" xfId="3681" xr:uid="{A4FADBE0-ED8C-4427-ABEA-EF04F8CFCE2C}"/>
    <cellStyle name="Comma 19 3" xfId="8438" xr:uid="{1847A19F-FE27-46B8-B268-EE0F1FFE91B5}"/>
    <cellStyle name="Comma 2" xfId="155" xr:uid="{FB6C7122-EA0E-4E6F-8980-E5A68A4A1BF1}"/>
    <cellStyle name="Comma 2 10" xfId="838" xr:uid="{12EC9DE9-8370-4811-8C0F-75535EFA2B81}"/>
    <cellStyle name="Comma 2 10 2" xfId="3682" xr:uid="{069BEEF7-2178-4D10-93C2-F84F18D38F7F}"/>
    <cellStyle name="Comma 2 10 3" xfId="3683" xr:uid="{DB6FFF63-E485-4AA1-88EF-0ACD4964DF44}"/>
    <cellStyle name="Comma 2 10 4" xfId="7391" xr:uid="{CE1BD352-36C8-43C8-B86F-5C52BEB46410}"/>
    <cellStyle name="Comma 2 11" xfId="839" xr:uid="{A836DD6A-3FB1-4A74-97AA-E2D098E6EF4C}"/>
    <cellStyle name="Comma 2 11 2" xfId="3684" xr:uid="{48CA27D7-AFB0-4308-98F5-E8AFCC16576C}"/>
    <cellStyle name="Comma 2 11 3" xfId="3685" xr:uid="{B6C55AF4-DDB8-472E-90BB-CE990C28BFD1}"/>
    <cellStyle name="Comma 2 11 4" xfId="7392" xr:uid="{B945DF99-E4D0-43A0-A4B1-7FBA6D989463}"/>
    <cellStyle name="Comma 2 12" xfId="840" xr:uid="{BD6F70B5-17BA-492E-8F87-7A4E86E06426}"/>
    <cellStyle name="Comma 2 12 2" xfId="3686" xr:uid="{B7B94308-2357-41DD-90A3-65F14F11D425}"/>
    <cellStyle name="Comma 2 12 3" xfId="3687" xr:uid="{6BB58A92-EB44-456B-B287-08335CB402E9}"/>
    <cellStyle name="Comma 2 12 4" xfId="7393" xr:uid="{62391103-ABC2-48E2-BF66-C9056580ADC3}"/>
    <cellStyle name="Comma 2 13" xfId="841" xr:uid="{02D9883C-32C0-4BE4-9F2A-E56C212FCD7F}"/>
    <cellStyle name="Comma 2 13 2" xfId="3688" xr:uid="{CEE4CF36-6923-44F6-BB8A-90CEA2913206}"/>
    <cellStyle name="Comma 2 13 3" xfId="3689" xr:uid="{4A33EB40-8B5A-45DE-BAD4-6490003433EE}"/>
    <cellStyle name="Comma 2 13 4" xfId="7394" xr:uid="{C5CFB882-F504-4144-AD0B-EB83EE0C7ABC}"/>
    <cellStyle name="Comma 2 14" xfId="842" xr:uid="{62AC3F2D-9F15-4F78-AD48-0B3C185C3948}"/>
    <cellStyle name="Comma 2 15" xfId="843" xr:uid="{7E9422B9-F0B2-4CFF-95DB-763AED6066D8}"/>
    <cellStyle name="Comma 2 16" xfId="844" xr:uid="{66A6E7C6-1979-4037-AA43-B973029F01E4}"/>
    <cellStyle name="Comma 2 17" xfId="845" xr:uid="{3C900548-5395-45A7-A3F3-1F2AF7435D8C}"/>
    <cellStyle name="Comma 2 17 2" xfId="3690" xr:uid="{2C1D29BE-A8AC-4FFF-B086-FE0030298F05}"/>
    <cellStyle name="Comma 2 17 3" xfId="8439" xr:uid="{2A27B1CE-AA7D-48E2-93C0-611EC530ACC5}"/>
    <cellStyle name="Comma 2 18" xfId="846" xr:uid="{841702E5-DE2A-4FAD-AF6C-15777DE84928}"/>
    <cellStyle name="Comma 2 18 2" xfId="3691" xr:uid="{7E72B442-CC41-44F6-AFA5-9C9AC814A58C}"/>
    <cellStyle name="Comma 2 18 3" xfId="8440" xr:uid="{763630D1-616D-4003-9B96-A9826569913A}"/>
    <cellStyle name="Comma 2 19" xfId="847" xr:uid="{E48F48B8-07D0-44B0-8EBB-7B136A9464FE}"/>
    <cellStyle name="Comma 2 19 2" xfId="848" xr:uid="{C70378CC-026D-436D-B954-6228A9C2CC4E}"/>
    <cellStyle name="Comma 2 19 2 2" xfId="3692" xr:uid="{6C20735A-D5DD-40A7-8C49-83F04257AAF9}"/>
    <cellStyle name="Comma 2 19 2 3" xfId="8442" xr:uid="{F0DBCF0C-87D4-4B9A-AE73-C0963F8A65A6}"/>
    <cellStyle name="Comma 2 19 3" xfId="849" xr:uid="{B6E4FE6E-1985-4BB7-9260-FDAD17736269}"/>
    <cellStyle name="Comma 2 19 3 2" xfId="9084" xr:uid="{88E96A53-DB40-450A-A019-95871B793D1B}"/>
    <cellStyle name="Comma 2 19 3 3" xfId="9085" xr:uid="{EE808069-FDCA-44BF-9DD0-013197AECF7E}"/>
    <cellStyle name="Comma 2 19 3 4" xfId="9083" xr:uid="{C625FFAA-B266-4D20-A286-CBA4C8EB38DC}"/>
    <cellStyle name="Comma 2 19 4" xfId="9086" xr:uid="{D136FB5E-9E4E-4F1C-A315-D0F607A642A7}"/>
    <cellStyle name="Comma 2 19 5" xfId="9087" xr:uid="{ADE3AD81-70D8-45D5-9583-34874F5EB415}"/>
    <cellStyle name="Comma 2 19 6" xfId="8441" xr:uid="{291656E0-72D9-4DFD-B848-9CDD8C021459}"/>
    <cellStyle name="Comma 2 2" xfId="164" xr:uid="{F89D1B56-F87F-4FA5-84BE-EBB579CEF72C}"/>
    <cellStyle name="Comma 2 2 10" xfId="26717" xr:uid="{FF0383D0-B369-4D57-8532-C79C96BA1BED}"/>
    <cellStyle name="Comma 2 2 11" xfId="850" xr:uid="{78DD3535-2181-4F34-8B41-446399450F79}"/>
    <cellStyle name="Comma 2 2 12" xfId="26727" xr:uid="{695D64B4-54B0-4CAF-9EBB-E080DDF266F0}"/>
    <cellStyle name="Comma 2 2 13" xfId="254" xr:uid="{6C97DA3D-A41F-4B5C-82F5-36276DD743D0}"/>
    <cellStyle name="Comma 2 2 2" xfId="193" xr:uid="{2FD4AA1E-9DD3-43B8-85B9-9FD684928F9C}"/>
    <cellStyle name="Comma 2 2 2 2" xfId="3693" xr:uid="{FBB9A05B-C1E4-4F89-A2BE-EE84C2559C6B}"/>
    <cellStyle name="Comma 2 2 2 2 2" xfId="7246" xr:uid="{3C9480E9-0B7E-4CAD-91CB-6E11BF69B2FD}"/>
    <cellStyle name="Comma 2 2 2 3" xfId="3694" xr:uid="{2EA0E3ED-5D4E-4E38-A0F5-7E03A66D11FF}"/>
    <cellStyle name="Comma 2 2 2 3 2" xfId="7247" xr:uid="{C5A94E08-A6CC-4C30-A52D-959AA31C6827}"/>
    <cellStyle name="Comma 2 2 2 4" xfId="3695" xr:uid="{0CD6E164-ACE1-4C31-8622-986D9DE4428B}"/>
    <cellStyle name="Comma 2 2 2 4 2" xfId="3696" xr:uid="{17BF1652-EA98-48DC-B898-462F0C1661EE}"/>
    <cellStyle name="Comma 2 2 2 4 2 2" xfId="7396" xr:uid="{42D4340C-BFD1-4C09-9AAA-C267BFDEA62E}"/>
    <cellStyle name="Comma 2 2 2 4 3" xfId="3697" xr:uid="{736D7078-9AF7-4367-8184-AF808C647F3B}"/>
    <cellStyle name="Comma 2 2 2 4 3 2" xfId="7397" xr:uid="{1B8DE909-1725-4D2D-975E-F733E2AC7655}"/>
    <cellStyle name="Comma 2 2 2 4 4" xfId="7395" xr:uid="{46CDFDEE-0A5E-4BFE-9789-E386ED27D772}"/>
    <cellStyle name="Comma 2 2 2 5" xfId="3698" xr:uid="{2FBAAD36-4684-4D43-A627-9D1139039FC4}"/>
    <cellStyle name="Comma 2 2 2 5 2" xfId="7398" xr:uid="{2B40AFFA-AB91-4446-A221-8430F58DF69C}"/>
    <cellStyle name="Comma 2 2 2 6" xfId="3699" xr:uid="{8850869F-7D8F-43D5-97B9-5B1D8C072AAA}"/>
    <cellStyle name="Comma 2 2 2 7" xfId="3700" xr:uid="{4379E128-F8AB-4FC9-8FC6-A021757E24A5}"/>
    <cellStyle name="Comma 2 2 2 8" xfId="6534" xr:uid="{DC10A0B7-4403-4968-B00C-CF67D718B9AA}"/>
    <cellStyle name="Comma 2 2 2 8 2" xfId="7245" xr:uid="{3870937D-EA22-4E76-AF31-787ACA260718}"/>
    <cellStyle name="Comma 2 2 2 9" xfId="851" xr:uid="{3EBFC91C-F71E-4678-A06F-6CB9B7240868}"/>
    <cellStyle name="Comma 2 2 3" xfId="852" xr:uid="{35B1583A-1F1A-4D9B-A252-A6EBA87A864A}"/>
    <cellStyle name="Comma 2 2 3 2" xfId="3701" xr:uid="{30C4D6DF-9F0F-4135-9C14-DADD0D8FCA25}"/>
    <cellStyle name="Comma 2 2 3 2 2" xfId="7249" xr:uid="{1F868B3B-94D9-4B00-A3D9-C523E26A83B5}"/>
    <cellStyle name="Comma 2 2 3 3" xfId="3702" xr:uid="{1E4633EC-DB1B-4F18-953A-960D2EF220B4}"/>
    <cellStyle name="Comma 2 2 3 3 2" xfId="7250" xr:uid="{97F783FC-8714-4417-9E42-18DFED3D4EFF}"/>
    <cellStyle name="Comma 2 2 3 4" xfId="3703" xr:uid="{6BC62F11-F55B-455C-A2F2-CAC5EE33BB98}"/>
    <cellStyle name="Comma 2 2 3 4 2" xfId="3704" xr:uid="{582D795E-27F3-4EB2-A8E8-419F8D20ECD4}"/>
    <cellStyle name="Comma 2 2 3 4 2 2" xfId="7399" xr:uid="{6F8224E6-77C9-44A8-B8EA-6080CED49F84}"/>
    <cellStyle name="Comma 2 2 3 4 3" xfId="7354" xr:uid="{9619449F-28F5-4AE9-BE68-9DF576FD057F}"/>
    <cellStyle name="Comma 2 2 3 5" xfId="3705" xr:uid="{8DEA0EDF-17A2-4066-A494-07A09B4471EC}"/>
    <cellStyle name="Comma 2 2 3 5 2" xfId="8443" xr:uid="{E02D530B-F6EB-4F7C-BD8F-142C221C1736}"/>
    <cellStyle name="Comma 2 2 3 6" xfId="3706" xr:uid="{351654D6-B4C5-4ABD-9663-72F932B3D6E2}"/>
    <cellStyle name="Comma 2 2 3 7" xfId="6535" xr:uid="{D0F95DB0-F20F-4ACF-B577-284A1E94F5D0}"/>
    <cellStyle name="Comma 2 2 3 7 2" xfId="7248" xr:uid="{BA2FA43D-3F76-4FB6-B623-1823520450F8}"/>
    <cellStyle name="Comma 2 2 4" xfId="853" xr:uid="{9D084E78-BFF8-4DA9-A07C-F2E9BB376AE1}"/>
    <cellStyle name="Comma 2 2 4 2" xfId="3708" xr:uid="{FD04F3A6-A414-464E-AAC8-44274F03BB7B}"/>
    <cellStyle name="Comma 2 2 4 2 2" xfId="7400" xr:uid="{AA2263F6-40F5-4A65-A561-24A2BA2DAFEA}"/>
    <cellStyle name="Comma 2 2 4 3" xfId="7251" xr:uid="{141513E9-3345-4FF2-B08E-8C29F2F3FC0F}"/>
    <cellStyle name="Comma 2 2 4 4" xfId="3707" xr:uid="{02418335-0F49-4170-95F0-642BDD15454B}"/>
    <cellStyle name="Comma 2 2 5" xfId="854" xr:uid="{F731E1FC-67DE-4A98-8F98-8DB684DAF23B}"/>
    <cellStyle name="Comma 2 2 5 2" xfId="7252" xr:uid="{A8480D66-F882-46FD-BA96-00FFB22E1883}"/>
    <cellStyle name="Comma 2 2 5 3" xfId="3709" xr:uid="{37E09818-2B84-4888-89F4-8A4310E1E01B}"/>
    <cellStyle name="Comma 2 2 6" xfId="3710" xr:uid="{62DF0EDF-089A-450F-ACF4-698D875FA43E}"/>
    <cellStyle name="Comma 2 2 6 2" xfId="3711" xr:uid="{FF2FFFD0-809E-4681-97EE-2E68BD2A0AB2}"/>
    <cellStyle name="Comma 2 2 6 2 2" xfId="7401" xr:uid="{CFFE2F28-51F5-4F73-99BC-AD84F9C1362D}"/>
    <cellStyle name="Comma 2 2 6 3" xfId="3712" xr:uid="{2458BD59-F004-4A29-9E6C-953F958DA8F1}"/>
    <cellStyle name="Comma 2 2 6 3 2" xfId="7402" xr:uid="{170B2593-ACEE-4D69-B581-4A658BF508E2}"/>
    <cellStyle name="Comma 2 2 6 4" xfId="7353" xr:uid="{DEFEFBC7-3678-4A0A-91F6-E087939DD27B}"/>
    <cellStyle name="Comma 2 2 7" xfId="3713" xr:uid="{5D2876E5-157F-4CAC-8552-85216C7C80CD}"/>
    <cellStyle name="Comma 2 2 7 2" xfId="7403" xr:uid="{D5C9E7D2-88C2-417C-AF32-FE55E3C7870C}"/>
    <cellStyle name="Comma 2 2 8" xfId="3714" xr:uid="{57B81E48-9EB5-404D-A9E2-505B33DDDA60}"/>
    <cellStyle name="Comma 2 2 9" xfId="6533" xr:uid="{BE8BFC32-78E1-4A51-843C-03675196BCE1}"/>
    <cellStyle name="Comma 2 2 9 2" xfId="7244" xr:uid="{31468CBE-7A9D-48B3-B159-AAFBC87ADDD4}"/>
    <cellStyle name="Comma 2 20" xfId="855" xr:uid="{842CD5D8-2A46-44B7-A483-C5E71357DE07}"/>
    <cellStyle name="Comma 2 20 2" xfId="3715" xr:uid="{D86A050F-C648-44C3-8430-710CAA9E4879}"/>
    <cellStyle name="Comma 2 20 3" xfId="8444" xr:uid="{B324FC29-026D-4783-B38E-CB8F4EF42081}"/>
    <cellStyle name="Comma 2 21" xfId="856" xr:uid="{20C961C3-A56F-4A3F-824F-F189913E6F9A}"/>
    <cellStyle name="Comma 2 21 2" xfId="3716" xr:uid="{640CA1D4-203F-4DB2-85A8-CAA8D39A6675}"/>
    <cellStyle name="Comma 2 21 3" xfId="8445" xr:uid="{D79DE831-B925-4D5C-800D-E9A3C49A6A9D}"/>
    <cellStyle name="Comma 2 22" xfId="6532" xr:uid="{06F557CB-4528-4C45-BA0D-3020D4CE72F9}"/>
    <cellStyle name="Comma 2 22 2" xfId="7243" xr:uid="{12464157-3D3F-4698-B022-6A692207CDD2}"/>
    <cellStyle name="Comma 2 23" xfId="26712" xr:uid="{E03B0D65-5A4C-4FFF-BD4A-85EBAFC47FD8}"/>
    <cellStyle name="Comma 2 24" xfId="837" xr:uid="{42303960-4DEE-4242-9A42-80CBF2903220}"/>
    <cellStyle name="Comma 2 25" xfId="26723" xr:uid="{25E703B4-66AC-489E-8820-E285B77B1C63}"/>
    <cellStyle name="Comma 2 26" xfId="230" xr:uid="{13A41B01-C598-4A21-95DE-47FD004B97F3}"/>
    <cellStyle name="Comma 2 3" xfId="160" xr:uid="{C9E461D3-A5E7-40D9-B26D-CF991DC4F332}"/>
    <cellStyle name="Comma 2 3 10" xfId="857" xr:uid="{5686AF82-714D-4715-A5AF-4E32BADD4F0B}"/>
    <cellStyle name="Comma 2 3 11" xfId="26725" xr:uid="{F6F391D3-0F2F-423F-808E-DBC31BD35E2D}"/>
    <cellStyle name="Comma 2 3 12" xfId="238" xr:uid="{4514A0A4-CB46-4E15-9FD3-04139D25F9C6}"/>
    <cellStyle name="Comma 2 3 2" xfId="858" xr:uid="{23EDD7D7-50F7-4F49-B65C-0A8EA6726DBF}"/>
    <cellStyle name="Comma 2 3 2 2" xfId="2289" xr:uid="{0383F3C9-952E-4869-BBDB-5177D64C7774}"/>
    <cellStyle name="Comma 2 3 2 2 2" xfId="7255" xr:uid="{1A84DBFC-2D61-46FD-91D8-73C9CA71BFAF}"/>
    <cellStyle name="Comma 2 3 2 3" xfId="3717" xr:uid="{A95B14C0-C311-4658-B2E0-4B403B0A37EF}"/>
    <cellStyle name="Comma 2 3 2 3 2" xfId="7256" xr:uid="{F46177AC-5598-482A-9222-4D9EF6762842}"/>
    <cellStyle name="Comma 2 3 2 4" xfId="3718" xr:uid="{CE14185E-FF93-48BB-9630-976CE7DE8F8F}"/>
    <cellStyle name="Comma 2 3 2 4 2" xfId="3719" xr:uid="{ED02D8D8-4844-48CB-B166-EF38E3254876}"/>
    <cellStyle name="Comma 2 3 2 4 2 2" xfId="7405" xr:uid="{344940A3-4224-46BE-B1B3-8122D29EB927}"/>
    <cellStyle name="Comma 2 3 2 4 3" xfId="3720" xr:uid="{F412D3DC-6865-471A-AEBD-7090F16C1EF2}"/>
    <cellStyle name="Comma 2 3 2 4 3 2" xfId="7406" xr:uid="{72829D21-5D83-4E31-8E97-A1F6767BA9C0}"/>
    <cellStyle name="Comma 2 3 2 4 4" xfId="3721" xr:uid="{4B4AFCF9-CEBB-4770-AD6D-737ED5A2ED54}"/>
    <cellStyle name="Comma 2 3 2 4 4 2" xfId="7404" xr:uid="{CA41C243-E98D-4696-870B-F6880FEDAC81}"/>
    <cellStyle name="Comma 2 3 2 4 5" xfId="7356" xr:uid="{EA7C3129-1BDA-44F0-B2FE-99A46CC0975C}"/>
    <cellStyle name="Comma 2 3 2 5" xfId="3722" xr:uid="{F0F95767-1422-42F4-AE63-A265D1D3A1A2}"/>
    <cellStyle name="Comma 2 3 2 5 2" xfId="7407" xr:uid="{D524E063-F353-416C-93D6-F077D4CD308A}"/>
    <cellStyle name="Comma 2 3 2 6" xfId="6537" xr:uid="{27CEF806-36D6-4AE4-925D-DA50F24AD624}"/>
    <cellStyle name="Comma 2 3 2 6 2" xfId="9088" xr:uid="{91D96B9C-5737-44A8-987B-AA4CBF554B6E}"/>
    <cellStyle name="Comma 2 3 2 7" xfId="7254" xr:uid="{4201CC56-8C25-492C-9832-BB8A6D3F873B}"/>
    <cellStyle name="Comma 2 3 3" xfId="859" xr:uid="{3426DE4F-BC3E-4656-9232-55AB88BEB21D}"/>
    <cellStyle name="Comma 2 3 3 2" xfId="3724" xr:uid="{D44C3204-1527-4260-B709-7C533354ADBD}"/>
    <cellStyle name="Comma 2 3 3 2 2" xfId="7258" xr:uid="{068DA0BA-127B-4500-83E9-17FDB4DA322A}"/>
    <cellStyle name="Comma 2 3 3 3" xfId="3725" xr:uid="{72E5D191-A985-4547-85D6-96CA223D266B}"/>
    <cellStyle name="Comma 2 3 3 3 2" xfId="7259" xr:uid="{77931F00-A129-49BE-A2A5-8A37D18366C1}"/>
    <cellStyle name="Comma 2 3 3 4" xfId="3726" xr:uid="{EF5D8B58-01F9-433B-BEFD-2883B68CA49C}"/>
    <cellStyle name="Comma 2 3 3 4 2" xfId="3727" xr:uid="{04F30745-C6B2-4DEF-B977-3519B023D187}"/>
    <cellStyle name="Comma 2 3 3 4 2 2" xfId="7408" xr:uid="{98AB3A07-DB4D-4DA6-93FB-507C98703B6A}"/>
    <cellStyle name="Comma 2 3 3 4 3" xfId="7357" xr:uid="{A2798C19-26FB-4830-9C1C-9CBAE955FC92}"/>
    <cellStyle name="Comma 2 3 3 5" xfId="7257" xr:uid="{313C6F05-78FA-44F3-9907-0DBD4F202586}"/>
    <cellStyle name="Comma 2 3 3 6" xfId="3723" xr:uid="{A11AA92A-6470-44F8-94FF-76ADA63FC4EF}"/>
    <cellStyle name="Comma 2 3 4" xfId="2288" xr:uid="{EAC831EE-64EC-487F-996D-8ED5254DF221}"/>
    <cellStyle name="Comma 2 3 4 2" xfId="3728" xr:uid="{94574BE6-BECB-4437-ADC7-F7A0EF6CB17F}"/>
    <cellStyle name="Comma 2 3 4 2 2" xfId="7409" xr:uid="{5B6826C9-6E4A-4529-A6DA-92A1AAA661E7}"/>
    <cellStyle name="Comma 2 3 4 3" xfId="7260" xr:uid="{8BCCFF1D-3405-4554-A354-11FD14A5B021}"/>
    <cellStyle name="Comma 2 3 5" xfId="3729" xr:uid="{968455E1-32CD-4599-8916-A1F4F14AFE2B}"/>
    <cellStyle name="Comma 2 3 5 2" xfId="7261" xr:uid="{8C903321-12D1-4A85-B603-F91963B9D4F7}"/>
    <cellStyle name="Comma 2 3 6" xfId="3730" xr:uid="{46265037-753F-4363-A86D-78D0105A83F0}"/>
    <cellStyle name="Comma 2 3 6 2" xfId="3731" xr:uid="{2A1FD7D1-920A-40C0-91DA-847E575E34D0}"/>
    <cellStyle name="Comma 2 3 6 2 2" xfId="7410" xr:uid="{233C38C1-0004-4F9C-B4E2-6C35B410505F}"/>
    <cellStyle name="Comma 2 3 6 3" xfId="7355" xr:uid="{4738E56D-A16E-49F4-99E0-B65055C8ADE9}"/>
    <cellStyle name="Comma 2 3 7" xfId="3732" xr:uid="{A4B90468-6770-417B-8559-59FC9C19255D}"/>
    <cellStyle name="Comma 2 3 8" xfId="6536" xr:uid="{B16456FA-C856-4C19-8398-9DF24BD83800}"/>
    <cellStyle name="Comma 2 3 8 2" xfId="7253" xr:uid="{F4E2B567-F842-42B6-AE70-0D2CBECE1533}"/>
    <cellStyle name="Comma 2 3 9" xfId="26715" xr:uid="{417EE283-906F-4203-A473-31AFA15612D2}"/>
    <cellStyle name="Comma 2 4" xfId="192" xr:uid="{B54F6054-C239-4B06-AF69-B0541AB5F35C}"/>
    <cellStyle name="Comma 2 4 2" xfId="2291" xr:uid="{E6184654-A574-41F9-ADB8-C52931A9CE87}"/>
    <cellStyle name="Comma 2 4 2 2" xfId="6539" xr:uid="{AE303874-0F33-451D-B42B-E6E3ED6FE6BD}"/>
    <cellStyle name="Comma 2 4 2 2 2" xfId="9089" xr:uid="{6077DABD-9116-4382-8CFE-7D9E0170438A}"/>
    <cellStyle name="Comma 2 4 2 3" xfId="7263" xr:uid="{D25C5E05-B773-4517-ABFC-240B62CD0E14}"/>
    <cellStyle name="Comma 2 4 3" xfId="2292" xr:uid="{F161DAB2-4C9A-4422-9C1E-07155DDA4196}"/>
    <cellStyle name="Comma 2 4 3 2" xfId="9090" xr:uid="{5DF672B8-0B8E-4BD9-B45C-6B8F4695DF41}"/>
    <cellStyle name="Comma 2 4 3 3" xfId="7264" xr:uid="{FFF4AA3A-F758-49AB-A53F-61AD6C78517E}"/>
    <cellStyle name="Comma 2 4 4" xfId="2290" xr:uid="{6880BF49-CF09-4F31-AD92-16E7410434EB}"/>
    <cellStyle name="Comma 2 4 4 2" xfId="3733" xr:uid="{AD66BE2E-76BF-46DE-AA60-71C53B28FC99}"/>
    <cellStyle name="Comma 2 4 4 2 2" xfId="7412" xr:uid="{6B57642A-B84F-4DA0-AD84-2E4A91B00D3F}"/>
    <cellStyle name="Comma 2 4 4 3" xfId="3734" xr:uid="{4DA8E207-6527-4896-9A83-FB1BBFFD6625}"/>
    <cellStyle name="Comma 2 4 4 3 2" xfId="7413" xr:uid="{A9B3E001-3CCB-4781-914F-D714C0E9C32C}"/>
    <cellStyle name="Comma 2 4 4 4" xfId="3735" xr:uid="{527913C7-0A1B-4841-AE63-ABF7650B3C59}"/>
    <cellStyle name="Comma 2 4 4 4 2" xfId="7411" xr:uid="{ECAFC0F3-9D6D-4E74-A35B-7A6C4799B46E}"/>
    <cellStyle name="Comma 2 4 4 5" xfId="7358" xr:uid="{7FA75D1B-C9D8-450F-95D5-CA7D689B4929}"/>
    <cellStyle name="Comma 2 4 5" xfId="3736" xr:uid="{46B9E64B-1CC3-4933-B103-19B272E2DC93}"/>
    <cellStyle name="Comma 2 4 5 2" xfId="7414" xr:uid="{B27E9714-8C3A-4C5C-9B0E-1E0CB772D765}"/>
    <cellStyle name="Comma 2 4 6" xfId="3737" xr:uid="{E05B51E7-67AD-4136-8042-E0F149238098}"/>
    <cellStyle name="Comma 2 4 6 2" xfId="9091" xr:uid="{93DA6541-4ACF-40BA-9FCE-1328F75A58EE}"/>
    <cellStyle name="Comma 2 4 7" xfId="3738" xr:uid="{23BA295D-99AD-4533-9D78-2523ACE79FB5}"/>
    <cellStyle name="Comma 2 4 8" xfId="6538" xr:uid="{029CF790-BA44-4CCE-939E-59F2358402FE}"/>
    <cellStyle name="Comma 2 4 8 2" xfId="7262" xr:uid="{3D19FE03-E791-4F8C-96AB-C578062F6AF6}"/>
    <cellStyle name="Comma 2 4 9" xfId="860" xr:uid="{CD0730CA-934F-4C1D-ABF5-43489C12A751}"/>
    <cellStyle name="Comma 2 5" xfId="861" xr:uid="{CB048391-D554-466D-9807-91BD9E345853}"/>
    <cellStyle name="Comma 2 5 2" xfId="3739" xr:uid="{F3C9F8F9-9819-4309-8DAD-42930B2D741A}"/>
    <cellStyle name="Comma 2 5 2 2" xfId="7266" xr:uid="{A246C1EC-07E1-487C-8BC4-AA4EE9AF7E66}"/>
    <cellStyle name="Comma 2 5 3" xfId="3740" xr:uid="{5420A6D2-5A40-4C64-83E2-E6973E61DD15}"/>
    <cellStyle name="Comma 2 5 3 2" xfId="7267" xr:uid="{76938405-7567-4F18-B19E-35A4E3399A2B}"/>
    <cellStyle name="Comma 2 5 4" xfId="3741" xr:uid="{2C2F17E2-1290-4578-A0FD-768E8913BB6B}"/>
    <cellStyle name="Comma 2 5 4 2" xfId="3742" xr:uid="{8E62A5CA-4742-44FD-9F37-3D792B261925}"/>
    <cellStyle name="Comma 2 5 4 2 2" xfId="7415" xr:uid="{10892059-A817-4842-8EF0-DEEC7DA86EC8}"/>
    <cellStyle name="Comma 2 5 4 3" xfId="7359" xr:uid="{11505CC2-F29A-4652-9CFA-E6EAD334F6B0}"/>
    <cellStyle name="Comma 2 5 5" xfId="3743" xr:uid="{27F9126B-8EF2-4B8F-AD1F-9F356F9B3D6E}"/>
    <cellStyle name="Comma 2 5 6" xfId="3744" xr:uid="{786D692D-D882-4436-985B-F6E54359D748}"/>
    <cellStyle name="Comma 2 5 7" xfId="6540" xr:uid="{BDB6E45D-C635-4339-9AA0-C3D35765941A}"/>
    <cellStyle name="Comma 2 5 7 2" xfId="7265" xr:uid="{CBD20CE9-D978-4FC6-A473-7D1AB28880CA}"/>
    <cellStyle name="Comma 2 6" xfId="862" xr:uid="{B572BB86-2E62-401B-9B8E-D3B5F18E6D8D}"/>
    <cellStyle name="Comma 2 6 2" xfId="3745" xr:uid="{035C75F5-22E4-4D15-89C9-B3FD8EC47E82}"/>
    <cellStyle name="Comma 2 6 2 2" xfId="3746" xr:uid="{7B3D48AD-213B-46A9-A0CF-04E5F56469C6}"/>
    <cellStyle name="Comma 2 6 2 2 2" xfId="7416" xr:uid="{9E6324F1-7BCC-4E39-9B04-533C48AF1678}"/>
    <cellStyle name="Comma 2 6 2 3" xfId="7360" xr:uid="{1CF25CDD-5F36-480E-8C5F-7DAC2E3D2F82}"/>
    <cellStyle name="Comma 2 6 3" xfId="3747" xr:uid="{7C6A2174-A833-4E7A-9F81-DF53A3589010}"/>
    <cellStyle name="Comma 2 6 4" xfId="3748" xr:uid="{3CC1010F-EB61-4896-8806-A92631D6CBE3}"/>
    <cellStyle name="Comma 2 6 5" xfId="6541" xr:uid="{1641D83D-ADAF-4692-ACF8-FFD53E1081B3}"/>
    <cellStyle name="Comma 2 6 5 2" xfId="7268" xr:uid="{27946935-4B27-4DF5-8861-AA8D66EF3FAE}"/>
    <cellStyle name="Comma 2 7" xfId="863" xr:uid="{0CBEF3CE-3770-480D-AFF5-878270CAE3C4}"/>
    <cellStyle name="Comma 2 7 2" xfId="3749" xr:uid="{5FEE837C-0976-458D-8E82-687F42C07AD4}"/>
    <cellStyle name="Comma 2 7 2 2" xfId="3750" xr:uid="{531E5DFB-264D-4A7F-AEEC-C88CB73767D6}"/>
    <cellStyle name="Comma 2 7 2 2 2" xfId="7417" xr:uid="{45F873FD-598A-4A4A-97D8-EFAFD97924E9}"/>
    <cellStyle name="Comma 2 7 2 3" xfId="7361" xr:uid="{506CF541-77BC-43F0-B75E-D1E05768324C}"/>
    <cellStyle name="Comma 2 7 3" xfId="3751" xr:uid="{8203E1D8-BDE6-4439-B306-B28BFECB92F9}"/>
    <cellStyle name="Comma 2 7 4" xfId="3752" xr:uid="{2C1EE2A0-9F7A-4E24-98C3-CE4D0E6F5263}"/>
    <cellStyle name="Comma 2 7 5" xfId="7269" xr:uid="{AFE012C4-7D11-4B4F-A261-B5384C0312AD}"/>
    <cellStyle name="Comma 2 8" xfId="864" xr:uid="{8A123143-A476-47AE-9567-F6FA37C2422E}"/>
    <cellStyle name="Comma 2 8 2" xfId="3753" xr:uid="{2B23E8FB-431D-4E44-ABC2-5A4D3AEE288C}"/>
    <cellStyle name="Comma 2 8 2 2" xfId="7419" xr:uid="{D7F888AA-FFA5-4C62-85A7-7573CBD16CE4}"/>
    <cellStyle name="Comma 2 8 3" xfId="3754" xr:uid="{75FE6A42-D8EC-408F-A49F-B33FE7B98C65}"/>
    <cellStyle name="Comma 2 8 3 2" xfId="7420" xr:uid="{77401F09-39A6-404A-9054-C4F0E3187AB1}"/>
    <cellStyle name="Comma 2 8 4" xfId="3755" xr:uid="{5C5EFD2E-79CE-47A9-A333-618A05D9E6D9}"/>
    <cellStyle name="Comma 2 8 4 2" xfId="9092" xr:uid="{8E195E37-3C7E-4BD1-98A1-5C3E45243A83}"/>
    <cellStyle name="Comma 2 8 4 3" xfId="7418" xr:uid="{289025EE-8C11-478F-B417-4C6FA1655735}"/>
    <cellStyle name="Comma 2 8 5" xfId="3756" xr:uid="{47BB697F-3C19-4CBB-AC88-2C818DE3D5BB}"/>
    <cellStyle name="Comma 2 8 6" xfId="3757" xr:uid="{014C5D07-663E-48B6-9388-960A04DE1C1B}"/>
    <cellStyle name="Comma 2 8 7" xfId="7352" xr:uid="{87620413-3CEC-4EFD-8BE3-D13A666D8C6D}"/>
    <cellStyle name="Comma 2 9" xfId="865" xr:uid="{8A3EBB71-864F-446B-9B33-4DEB53157882}"/>
    <cellStyle name="Comma 2 9 2" xfId="3758" xr:uid="{F6688293-C2BF-4799-A2AE-9DF7D1BD1D76}"/>
    <cellStyle name="Comma 2 9 2 2" xfId="9094" xr:uid="{BB2877A5-197B-4A6A-8D3E-E9818EBFBA23}"/>
    <cellStyle name="Comma 2 9 3" xfId="3759" xr:uid="{41AE8B56-844E-4236-BACF-F925053E27FD}"/>
    <cellStyle name="Comma 2 9 3 2" xfId="9095" xr:uid="{88207777-7314-48A0-93EC-B37CCA1898CA}"/>
    <cellStyle name="Comma 2 9 4" xfId="9093" xr:uid="{21A55FC4-359D-4345-A644-C90CEF8F72A9}"/>
    <cellStyle name="Comma 2 9 5" xfId="7421" xr:uid="{161949B6-8552-4EDA-83BB-5C0FBF41A52A}"/>
    <cellStyle name="Comma 2_PrimaryEnergyPrices_TIMES" xfId="9096" xr:uid="{3EF13474-9BAC-4ED0-8B9A-21EC182C167E}"/>
    <cellStyle name="Comma 3" xfId="165" xr:uid="{095A28C5-2E72-4C15-887E-027EF18E4CBD}"/>
    <cellStyle name="Comma 3 10" xfId="867" xr:uid="{3A83CFEC-1F20-4564-A921-B34140A2A5B3}"/>
    <cellStyle name="Comma 3 10 2" xfId="3761" xr:uid="{F7A50415-791D-4A6F-AAAF-47D027152FB6}"/>
    <cellStyle name="Comma 3 10 3" xfId="8447" xr:uid="{6F4E3464-F4C1-4E7D-827C-477E18B0DBA7}"/>
    <cellStyle name="Comma 3 11" xfId="3762" xr:uid="{82C52F11-D1C0-48DC-892B-D8ECCB51FF50}"/>
    <cellStyle name="Comma 3 11 2" xfId="8446" xr:uid="{EB49CBB9-20D9-443F-8714-E6A97CAF3A9B}"/>
    <cellStyle name="Comma 3 12" xfId="3763" xr:uid="{CEFC513A-115D-49B5-83F2-0A3D61A92AD1}"/>
    <cellStyle name="Comma 3 13" xfId="6542" xr:uid="{28B9489D-89DB-4B6A-8ED4-E52EB3584B38}"/>
    <cellStyle name="Comma 3 14" xfId="3760" xr:uid="{81281A19-8849-4C26-A2D8-45DCDC2DC043}"/>
    <cellStyle name="Comma 3 15" xfId="26713" xr:uid="{9AEAC49B-F983-441F-A35B-7C201A547CED}"/>
    <cellStyle name="Comma 3 16" xfId="866" xr:uid="{74BE8AB5-DB7E-4387-AD51-89C71DC9C6CB}"/>
    <cellStyle name="Comma 3 17" xfId="26724" xr:uid="{7D6F48D9-A8D7-42DC-B47A-F99E0C496822}"/>
    <cellStyle name="Comma 3 18" xfId="233" xr:uid="{58728ECB-FCFC-41B4-832D-D71B057D97AE}"/>
    <cellStyle name="Comma 3 2" xfId="256" xr:uid="{16ED433F-58DE-459E-AB53-46B0C31011F0}"/>
    <cellStyle name="Comma 3 2 2" xfId="3765" xr:uid="{1FD99B70-CFB1-47D4-847C-12AE820C7727}"/>
    <cellStyle name="Comma 3 2 2 2" xfId="6545" xr:uid="{9D00E50F-2D9B-465C-ACBD-16387577CBD6}"/>
    <cellStyle name="Comma 3 2 2 2 2" xfId="9097" xr:uid="{97703B76-84BC-4EAA-BEA3-40ADFA25312B}"/>
    <cellStyle name="Comma 3 2 2 3" xfId="6544" xr:uid="{BA2CD6B3-C837-4DB6-AE34-069277B385B5}"/>
    <cellStyle name="Comma 3 2 2 3 2" xfId="7422" xr:uid="{6FF23E15-ADC7-4F21-B41A-1BEA90C739AE}"/>
    <cellStyle name="Comma 3 2 3" xfId="3766" xr:uid="{95DB9745-3279-458E-88EC-7D56248187B7}"/>
    <cellStyle name="Comma 3 2 3 2" xfId="6546" xr:uid="{56B8636E-367C-4F3F-B55F-3EA22870E546}"/>
    <cellStyle name="Comma 3 2 3 2 2" xfId="8448" xr:uid="{2FBA2386-B5BD-4129-A180-42310D8D2760}"/>
    <cellStyle name="Comma 3 2 4" xfId="3767" xr:uid="{FDAB8AEF-DEBC-4707-9B7B-12A6DE89BD85}"/>
    <cellStyle name="Comma 3 2 4 2" xfId="6547" xr:uid="{052C86DB-FD85-44EC-9A1A-45A9006A4DAE}"/>
    <cellStyle name="Comma 3 2 5" xfId="6543" xr:uid="{8B687922-BAA5-4518-A25D-BE2C0DB0A2A5}"/>
    <cellStyle name="Comma 3 2 6" xfId="3764" xr:uid="{5DFDDFA7-B747-4F60-B512-EAA8D12EBEFC}"/>
    <cellStyle name="Comma 3 2 7" xfId="26718" xr:uid="{F0E2937C-6CDF-4D02-B3CD-B5C0838A9E77}"/>
    <cellStyle name="Comma 3 2 8" xfId="868" xr:uid="{1BAF1D92-3FFB-45FD-A25D-20F6F5EC7E03}"/>
    <cellStyle name="Comma 3 2 9" xfId="26728" xr:uid="{8A32D562-C1D9-4C26-88B6-6B13D95535D8}"/>
    <cellStyle name="Comma 3 3" xfId="869" xr:uid="{F6DC6F7A-B530-4F5D-9202-5CD5F86D57CB}"/>
    <cellStyle name="Comma 3 3 2" xfId="3769" xr:uid="{69CF120C-9DF2-4FB4-BE03-594B4972C661}"/>
    <cellStyle name="Comma 3 3 2 2" xfId="6549" xr:uid="{9A0D298B-31DD-43DE-9DE9-1F4AE0E5C6D9}"/>
    <cellStyle name="Comma 3 3 2 2 2" xfId="9099" xr:uid="{C151933D-CE27-48F5-B8D1-A3BFCE35561C}"/>
    <cellStyle name="Comma 3 3 2 3" xfId="8449" xr:uid="{07691274-72D4-4A77-A7DD-930FCD28AD4F}"/>
    <cellStyle name="Comma 3 3 3" xfId="3770" xr:uid="{126F882E-61E9-4336-9AB2-73231B3B39E0}"/>
    <cellStyle name="Comma 3 3 3 2" xfId="9100" xr:uid="{04AFDD63-ABCA-4C57-8E6B-4D20E1403553}"/>
    <cellStyle name="Comma 3 3 4" xfId="3771" xr:uid="{7E7B5383-946C-41DF-AECE-73F606654175}"/>
    <cellStyle name="Comma 3 3 4 2" xfId="9098" xr:uid="{B99D6066-3893-4D66-8CEE-676654068F3A}"/>
    <cellStyle name="Comma 3 3 5" xfId="6548" xr:uid="{A3488698-72C4-4575-89FA-1B3A9D1DC49A}"/>
    <cellStyle name="Comma 3 3 5 2" xfId="7423" xr:uid="{81CC1681-AA9D-49FD-BCEA-A9C7F31F9C0D}"/>
    <cellStyle name="Comma 3 3 6" xfId="3768" xr:uid="{CF19ADE9-659E-4C4C-AFB1-540C2FA64747}"/>
    <cellStyle name="Comma 3 4" xfId="870" xr:uid="{AEA9D560-B0DA-4462-AD0D-B0AF6785F996}"/>
    <cellStyle name="Comma 3 4 2" xfId="3773" xr:uid="{916ED49D-7FDA-40F7-99E2-BBDDA22F9FED}"/>
    <cellStyle name="Comma 3 4 2 2" xfId="6551" xr:uid="{EF9C2D78-C0FF-4266-A69D-30B56FDACDA7}"/>
    <cellStyle name="Comma 3 4 2 2 2" xfId="8450" xr:uid="{37346238-C186-4DC2-837E-007FB7C6F4A8}"/>
    <cellStyle name="Comma 3 4 3" xfId="6550" xr:uid="{EE611E40-3DE1-4FFD-835E-AF4A0DEB4DE2}"/>
    <cellStyle name="Comma 3 4 3 2" xfId="7424" xr:uid="{5202CDF5-AAE5-4D29-91D7-B7AB7B13E573}"/>
    <cellStyle name="Comma 3 4 4" xfId="3772" xr:uid="{440FCF91-DDF1-437C-96FE-A6765D51638F}"/>
    <cellStyle name="Comma 3 5" xfId="871" xr:uid="{E8547688-DC61-449D-B798-44D79B420FDC}"/>
    <cellStyle name="Comma 3 5 2" xfId="6552" xr:uid="{A1FFECE4-139A-4EDB-A0EA-042B0B101CCD}"/>
    <cellStyle name="Comma 3 5 2 2" xfId="8451" xr:uid="{5A5E802A-4AC3-48F8-B8BE-366B160DA410}"/>
    <cellStyle name="Comma 3 5 3" xfId="3774" xr:uid="{DFB17814-BB02-4A2F-A673-DEB0AF2D8061}"/>
    <cellStyle name="Comma 3 6" xfId="872" xr:uid="{5AA70B5A-3948-4588-B533-2023BC138953}"/>
    <cellStyle name="Comma 3 6 2" xfId="8452" xr:uid="{B8B3C7FF-F696-46E8-9F22-E6981B999585}"/>
    <cellStyle name="Comma 3 6 3" xfId="3775" xr:uid="{38DF3065-7740-40D9-9997-7CCEFB1D4B9F}"/>
    <cellStyle name="Comma 3 7" xfId="873" xr:uid="{39573D42-CD9A-489A-988F-4B50ECD817BD}"/>
    <cellStyle name="Comma 3 7 2" xfId="8453" xr:uid="{41B6EB04-A895-44F4-994C-2D59BA47FAC3}"/>
    <cellStyle name="Comma 3 7 3" xfId="3776" xr:uid="{AB341D49-36AB-4612-A771-6770931A08F9}"/>
    <cellStyle name="Comma 3 8" xfId="874" xr:uid="{4EA9AE75-31D1-460F-A9ED-BAB52A7140BD}"/>
    <cellStyle name="Comma 3 8 2" xfId="8454" xr:uid="{5CBDC943-FD28-4079-B3E1-CE923E099A25}"/>
    <cellStyle name="Comma 3 8 3" xfId="3777" xr:uid="{59AE07D9-78CD-41B4-A11D-16A64E2D43FA}"/>
    <cellStyle name="Comma 3 9" xfId="875" xr:uid="{CD584E6E-4DEF-406F-A3E2-0D954DB83107}"/>
    <cellStyle name="Comma 3 9 2" xfId="8455" xr:uid="{ECB9E30D-A891-4CF6-81B0-754032294BA0}"/>
    <cellStyle name="Comma 3 9 3" xfId="3778" xr:uid="{8243A885-FDF4-4D68-AD1B-4BC6E745D6E9}"/>
    <cellStyle name="Comma 4" xfId="158" xr:uid="{11F00682-6FE2-4AC2-ADD7-E0C14CBE3DFA}"/>
    <cellStyle name="Comma 4 10" xfId="3780" xr:uid="{65728D67-401A-43A1-825D-299453742AFF}"/>
    <cellStyle name="Comma 4 11" xfId="6553" xr:uid="{31070293-B722-4735-A870-50345B25DDF1}"/>
    <cellStyle name="Comma 4 11 2" xfId="7425" xr:uid="{BF2D5070-8653-461F-B916-7BB56BDCA67A}"/>
    <cellStyle name="Comma 4 12" xfId="3779" xr:uid="{C4DCD377-0FB0-434D-9DF9-763B95A69A29}"/>
    <cellStyle name="Comma 4 13" xfId="26716" xr:uid="{D8F2B4C1-8CFD-4678-9187-A989EB62E4E1}"/>
    <cellStyle name="Comma 4 14" xfId="876" xr:uid="{147EDD4C-9F77-43BA-A9C4-D041F3ACC1A5}"/>
    <cellStyle name="Comma 4 15" xfId="26726" xr:uid="{712626C0-D99C-4527-A8B4-6E095A5FD12F}"/>
    <cellStyle name="Comma 4 16" xfId="241" xr:uid="{2A7B3B99-78D7-4599-BC47-F7B010756A4C}"/>
    <cellStyle name="Comma 4 2" xfId="877" xr:uid="{0B0A4491-9CF6-4D7C-91BB-30DBA0A40AFD}"/>
    <cellStyle name="Comma 4 2 2" xfId="3782" xr:uid="{0CCF74BD-27D9-4ADC-A73E-269E08379512}"/>
    <cellStyle name="Comma 4 2 2 2" xfId="6555" xr:uid="{5A715DC0-98FF-44A5-A59E-1ACAFC2D3987}"/>
    <cellStyle name="Comma 4 2 2 2 2" xfId="8457" xr:uid="{993D4D61-25A8-4D4F-801A-E0DFDC5157C5}"/>
    <cellStyle name="Comma 4 2 3" xfId="3783" xr:uid="{7C01F15D-47FD-4F3A-9AFE-640278E92330}"/>
    <cellStyle name="Comma 4 2 3 2" xfId="6556" xr:uid="{58437CAC-00A5-4464-BE00-409198DE71E3}"/>
    <cellStyle name="Comma 4 2 4" xfId="6554" xr:uid="{B40F5448-2DEF-40F3-B1BB-000B8DC2863B}"/>
    <cellStyle name="Comma 4 2 5" xfId="3781" xr:uid="{551F2D20-2338-434D-A261-64DA9CABE402}"/>
    <cellStyle name="Comma 4 3" xfId="878" xr:uid="{32E3513D-2E23-47D2-A71A-56EED3EE9208}"/>
    <cellStyle name="Comma 4 3 2" xfId="6557" xr:uid="{CF60B150-5B99-489C-B63E-6A7C15994501}"/>
    <cellStyle name="Comma 4 3 2 2" xfId="8458" xr:uid="{2A498302-6428-4905-8E70-37775EF651D2}"/>
    <cellStyle name="Comma 4 3 3" xfId="3784" xr:uid="{AA88D819-A2D0-4E2E-A68A-407A172F406F}"/>
    <cellStyle name="Comma 4 4" xfId="879" xr:uid="{28527623-1B2B-4B80-B84F-B5A1DEFD7C32}"/>
    <cellStyle name="Comma 4 4 2" xfId="6559" xr:uid="{8C15805E-978F-4E02-B710-643AD8D87748}"/>
    <cellStyle name="Comma 4 4 2 2" xfId="8459" xr:uid="{A241244D-CF3B-4DA0-A1A9-894C308DE3CE}"/>
    <cellStyle name="Comma 4 4 3" xfId="6558" xr:uid="{B0B35910-23EC-4FD1-92D9-5EE7D51165BE}"/>
    <cellStyle name="Comma 4 4 4" xfId="3785" xr:uid="{EEB45641-6BC7-4A84-AFDE-05584C675645}"/>
    <cellStyle name="Comma 4 5" xfId="880" xr:uid="{471C6184-E6EE-475F-926F-08C52DD0FDEE}"/>
    <cellStyle name="Comma 4 5 2" xfId="6560" xr:uid="{29384B4C-CC34-4409-ABC3-41A6CF1A8811}"/>
    <cellStyle name="Comma 4 5 2 2" xfId="8460" xr:uid="{54707C00-84BE-4D33-B507-6F58A452DD78}"/>
    <cellStyle name="Comma 4 5 3" xfId="3786" xr:uid="{B8D58A81-29D2-4624-8444-FD40466D2608}"/>
    <cellStyle name="Comma 4 6" xfId="881" xr:uid="{444CB61C-3C65-4846-BFCC-050F8B1859A9}"/>
    <cellStyle name="Comma 4 6 2" xfId="6561" xr:uid="{8CAD00D3-1EA7-4DE9-A7A0-43FF5BDA360F}"/>
    <cellStyle name="Comma 4 6 2 2" xfId="8461" xr:uid="{BB632263-08ED-411B-8E78-BCB6DFE546C0}"/>
    <cellStyle name="Comma 4 6 3" xfId="3787" xr:uid="{4331FEB4-1D53-43AD-BE2B-7F41F837BAE4}"/>
    <cellStyle name="Comma 4 7" xfId="882" xr:uid="{FA5EBBE6-43E2-46C6-B971-0A0DEB2A311E}"/>
    <cellStyle name="Comma 4 7 2" xfId="6562" xr:uid="{A57A55AE-B46B-4F97-9233-3E3E28B5F36C}"/>
    <cellStyle name="Comma 4 7 2 2" xfId="8462" xr:uid="{DE1C3E62-52A9-4B06-A0E1-2745FB7FA5F7}"/>
    <cellStyle name="Comma 4 7 3" xfId="3788" xr:uid="{1C978B06-53FC-4E6F-8319-03F16376654B}"/>
    <cellStyle name="Comma 4 8" xfId="883" xr:uid="{2E2A166D-3327-42E5-BCC6-6FFAD923A974}"/>
    <cellStyle name="Comma 4 8 2" xfId="6563" xr:uid="{5333EAFA-412D-4B27-9A2F-5EE97827576A}"/>
    <cellStyle name="Comma 4 8 2 2" xfId="8463" xr:uid="{10089AE1-9887-4692-802A-FF8F5013E2F5}"/>
    <cellStyle name="Comma 4 8 3" xfId="3789" xr:uid="{CDA3A4D2-078F-4C81-95F9-526794431DF3}"/>
    <cellStyle name="Comma 4 9" xfId="884" xr:uid="{4036701B-32CB-43F5-8A07-471A4C33AA1F}"/>
    <cellStyle name="Comma 4 9 2" xfId="8456" xr:uid="{A8F81BC8-F005-4ABF-9576-6AB2414CC09C}"/>
    <cellStyle name="Comma 4 9 3" xfId="3790" xr:uid="{CE14FE59-0635-42A4-A27F-BD7C06154A60}"/>
    <cellStyle name="Comma 5" xfId="187" xr:uid="{0A1051E7-AC6F-43D5-9FFA-63C1E244DFF6}"/>
    <cellStyle name="Comma 5 10" xfId="3791" xr:uid="{62DD3995-C64A-4CC6-8483-280807ABAFB0}"/>
    <cellStyle name="Comma 5 11" xfId="26722" xr:uid="{268497E8-67F0-4D9F-ABA8-377B5F8DA968}"/>
    <cellStyle name="Comma 5 12" xfId="885" xr:uid="{3243D416-6063-48F4-BCA5-0E6C825A142F}"/>
    <cellStyle name="Comma 5 13" xfId="26730" xr:uid="{555482A4-AB13-4039-875F-FB823DBDDE4C}"/>
    <cellStyle name="Comma 5 14" xfId="262" xr:uid="{A9448549-03AE-44CB-BBD6-2978F37E0191}"/>
    <cellStyle name="Comma 5 2" xfId="195" xr:uid="{7C696A43-00AA-4685-8D7C-0853BF372DA3}"/>
    <cellStyle name="Comma 5 2 2" xfId="7426" xr:uid="{674088F1-655E-427E-BD81-7848344D658C}"/>
    <cellStyle name="Comma 5 2 3" xfId="3792" xr:uid="{63922164-8C41-4F09-BF02-3DDBDAB3EFC0}"/>
    <cellStyle name="Comma 5 2 4" xfId="886" xr:uid="{D183F7D7-F47C-42F9-ABBC-4F843A264CBF}"/>
    <cellStyle name="Comma 5 3" xfId="887" xr:uid="{B3E7DFD6-B143-4346-91F7-27A84FEF8FD9}"/>
    <cellStyle name="Comma 5 3 2" xfId="3794" xr:uid="{5CCE682D-DF5A-44C3-8B31-09F8BDFA1AD1}"/>
    <cellStyle name="Comma 5 3 2 2" xfId="7428" xr:uid="{3A5B9DC5-F9A9-4C43-ACFF-5CF495C7271A}"/>
    <cellStyle name="Comma 5 3 3" xfId="7427" xr:uid="{FA6B7925-CAB4-45AA-9782-F2BE48B27DA7}"/>
    <cellStyle name="Comma 5 3 4" xfId="3793" xr:uid="{B1358005-B6F8-4423-8BBC-A8E32B776AD2}"/>
    <cellStyle name="Comma 5 4" xfId="888" xr:uid="{866997D0-A32B-4932-9C29-5C75DE1F8A40}"/>
    <cellStyle name="Comma 5 4 2" xfId="8465" xr:uid="{881D3DBE-BAC3-4F94-A6F4-D7EB6A50CA88}"/>
    <cellStyle name="Comma 5 4 3" xfId="3795" xr:uid="{832D2F6B-05C2-4710-AE7A-BF1A7A185B02}"/>
    <cellStyle name="Comma 5 5" xfId="889" xr:uid="{24F3D4E6-4ADA-4B82-98B5-755157601837}"/>
    <cellStyle name="Comma 5 5 2" xfId="8466" xr:uid="{585A4286-0F48-4ACD-A61D-102321C527DC}"/>
    <cellStyle name="Comma 5 5 3" xfId="3796" xr:uid="{7561C933-B8FA-422B-B360-4A1992FA58D8}"/>
    <cellStyle name="Comma 5 6" xfId="890" xr:uid="{023A6715-7FB3-4F9D-989E-583E4B54AD17}"/>
    <cellStyle name="Comma 5 6 2" xfId="8467" xr:uid="{69CA7595-052A-4BAA-9457-BF69CBF657F3}"/>
    <cellStyle name="Comma 5 6 3" xfId="3797" xr:uid="{28DB0D1B-F4CC-4624-B178-1A43A28C6E80}"/>
    <cellStyle name="Comma 5 7" xfId="891" xr:uid="{F5E279E4-4A0A-43D8-B511-ACD5CA3588BE}"/>
    <cellStyle name="Comma 5 7 2" xfId="8468" xr:uid="{E057BCB9-2C71-4E37-9D86-4B804C47F503}"/>
    <cellStyle name="Comma 5 7 3" xfId="3798" xr:uid="{184B1438-E613-425F-B567-608C457653F6}"/>
    <cellStyle name="Comma 5 8" xfId="892" xr:uid="{20617E86-C081-421E-8940-05431D96FD99}"/>
    <cellStyle name="Comma 5 8 2" xfId="8469" xr:uid="{30D1E2BA-23BA-463A-9D3F-5030A5429595}"/>
    <cellStyle name="Comma 5 8 3" xfId="3799" xr:uid="{D81B2F28-65AA-4E23-945F-B25002CDE068}"/>
    <cellStyle name="Comma 5 9" xfId="6564" xr:uid="{6C54FBE1-4ED6-4FF1-96F8-A5B4BCFD5E6F}"/>
    <cellStyle name="Comma 5 9 2" xfId="8464" xr:uid="{DB32A741-49DC-4210-904B-6C3F4A7EF4FF}"/>
    <cellStyle name="Comma 6" xfId="893" xr:uid="{F314E52F-C4A3-4567-86DD-B1988019DFAE}"/>
    <cellStyle name="Comma 6 10" xfId="3800" xr:uid="{28B37085-CB38-4E80-9329-1DF2FF8CAFC3}"/>
    <cellStyle name="Comma 6 2" xfId="894" xr:uid="{0F91F713-D769-4C01-90FC-6B16ED88DB0D}"/>
    <cellStyle name="Comma 6 2 2" xfId="6567" xr:uid="{B8F5C400-52C7-4A84-AB62-0CD80CD4026A}"/>
    <cellStyle name="Comma 6 2 2 2" xfId="8471" xr:uid="{F086D7AD-3587-4C8C-AE2D-EEE7B41715D9}"/>
    <cellStyle name="Comma 6 2 3" xfId="6566" xr:uid="{DCDE4DA1-5957-4783-AA18-C1D4E03CD714}"/>
    <cellStyle name="Comma 6 2 4" xfId="3801" xr:uid="{81377509-83C8-4F47-BEAE-1E5AF534C32F}"/>
    <cellStyle name="Comma 6 3" xfId="895" xr:uid="{D690CB35-F5E5-4C9F-9585-25FFA8D85BE9}"/>
    <cellStyle name="Comma 6 3 2" xfId="6568" xr:uid="{B8E14604-31F8-45D6-9894-B18C00848D0F}"/>
    <cellStyle name="Comma 6 3 2 2" xfId="8472" xr:uid="{3C1EB8D6-FF3D-4C31-A662-3F338803E132}"/>
    <cellStyle name="Comma 6 3 3" xfId="3802" xr:uid="{3547FC35-177C-4F28-B141-158EFF681EB0}"/>
    <cellStyle name="Comma 6 4" xfId="896" xr:uid="{69A7CDE7-9581-41F0-A7DD-99D54A132ED8}"/>
    <cellStyle name="Comma 6 4 2" xfId="8473" xr:uid="{F66546DF-0D8E-4040-A877-A6618187A08C}"/>
    <cellStyle name="Comma 6 4 3" xfId="3803" xr:uid="{E08A66B8-6794-4883-83C3-9ED64D03C224}"/>
    <cellStyle name="Comma 6 5" xfId="897" xr:uid="{F1C4FF80-0189-453A-BE3D-9EFADC9E6356}"/>
    <cellStyle name="Comma 6 5 2" xfId="8474" xr:uid="{D105FCEC-99C8-4952-877C-CB4BEE44E178}"/>
    <cellStyle name="Comma 6 5 3" xfId="3804" xr:uid="{E6B37908-20E9-4832-95A2-3B8828A4B727}"/>
    <cellStyle name="Comma 6 6" xfId="898" xr:uid="{F39EF6DB-040B-435F-BEA3-856B5FC23794}"/>
    <cellStyle name="Comma 6 6 2" xfId="8475" xr:uid="{C5B0CBE7-7297-4861-8F25-705EEA13965B}"/>
    <cellStyle name="Comma 6 6 3" xfId="3805" xr:uid="{3ED7147C-5A6C-408B-82CB-25957D531575}"/>
    <cellStyle name="Comma 6 7" xfId="899" xr:uid="{6847F6F9-7D75-48B9-A54A-A864A2B224B2}"/>
    <cellStyle name="Comma 6 7 2" xfId="8476" xr:uid="{33F4CB5A-8564-4444-A60A-AE5790B9259C}"/>
    <cellStyle name="Comma 6 7 3" xfId="3806" xr:uid="{507CB206-2EDC-461D-B7CE-F080FE2E4C70}"/>
    <cellStyle name="Comma 6 8" xfId="900" xr:uid="{120D030A-8F87-4709-9A79-178E7C6C9163}"/>
    <cellStyle name="Comma 6 8 2" xfId="8477" xr:uid="{E52BA3C7-C8C9-4051-869C-E884D4AC0D3F}"/>
    <cellStyle name="Comma 6 8 3" xfId="3807" xr:uid="{04DF599F-60E1-454D-805B-01B2DC0F4D94}"/>
    <cellStyle name="Comma 6 9" xfId="6565" xr:uid="{C30F9F9F-D561-49DC-A920-7AA77C7F92BB}"/>
    <cellStyle name="Comma 6 9 2" xfId="8470" xr:uid="{7EAFD1A2-9A60-438A-BA7D-E50C33E735FB}"/>
    <cellStyle name="Comma 7" xfId="901" xr:uid="{C9BFC4A7-E7A5-4394-BB75-AEEE713E619F}"/>
    <cellStyle name="Comma 7 10" xfId="902" xr:uid="{72AD8258-728F-49ED-8484-6B8C0C7B57C0}"/>
    <cellStyle name="Comma 7 10 2" xfId="8478" xr:uid="{F75CBB30-38B4-4E3E-95B6-7096B9347C32}"/>
    <cellStyle name="Comma 7 10 3" xfId="3808" xr:uid="{06984ABC-21CF-448C-BEFA-234211488EFE}"/>
    <cellStyle name="Comma 7 11" xfId="903" xr:uid="{FB7162A6-1206-4884-A60B-63560A6C8534}"/>
    <cellStyle name="Comma 7 11 2" xfId="3809" xr:uid="{3483CBC4-6F07-41A0-AFD6-D5238E27ACFE}"/>
    <cellStyle name="Comma 7 11 3" xfId="8479" xr:uid="{9040D503-7091-47F7-9EC5-09B22A2B5966}"/>
    <cellStyle name="Comma 7 12" xfId="904" xr:uid="{401777A6-AB6A-46C4-9443-880AB0D4B4A7}"/>
    <cellStyle name="Comma 7 12 2" xfId="8480" xr:uid="{9FED281E-5DF9-4711-BFBD-2863BD76BEAE}"/>
    <cellStyle name="Comma 7 12 3" xfId="3810" xr:uid="{9161587E-3A5D-47BC-8144-AED74D6357F3}"/>
    <cellStyle name="Comma 7 13" xfId="905" xr:uid="{37D9A876-7B1E-48DE-A803-7F7376E6167C}"/>
    <cellStyle name="Comma 7 13 2" xfId="8481" xr:uid="{F9DBA89A-F49D-4275-8566-742F3F42C6FE}"/>
    <cellStyle name="Comma 7 13 3" xfId="3811" xr:uid="{477B0557-D917-4C2A-A9BB-FBEC232E3D39}"/>
    <cellStyle name="Comma 7 14" xfId="906" xr:uid="{C2CBC216-3271-4E5A-930F-A7643B4F9063}"/>
    <cellStyle name="Comma 7 14 2" xfId="8482" xr:uid="{04870CF1-923E-4505-AD60-C308CD74BDBD}"/>
    <cellStyle name="Comma 7 14 3" xfId="3812" xr:uid="{0BBCF75D-A6CB-4F40-B1C5-6856468F050F}"/>
    <cellStyle name="Comma 7 15" xfId="907" xr:uid="{2FD633CE-7ED6-429F-A741-433EDE02261F}"/>
    <cellStyle name="Comma 7 15 2" xfId="8483" xr:uid="{8A69C756-58CA-49C7-AE6F-EDEE20B1C6CD}"/>
    <cellStyle name="Comma 7 15 3" xfId="3813" xr:uid="{7D272994-0658-46EE-82EE-16099599CDE4}"/>
    <cellStyle name="Comma 7 16" xfId="908" xr:uid="{F829F886-B0F9-4205-8C90-2ADE47E3F160}"/>
    <cellStyle name="Comma 7 16 2" xfId="3814" xr:uid="{4F3E3010-D801-4D6B-8E80-9B68DE74221C}"/>
    <cellStyle name="Comma 7 16 3" xfId="8484" xr:uid="{E7130E8B-981D-494D-AF3B-70069DE8E89C}"/>
    <cellStyle name="Comma 7 17" xfId="909" xr:uid="{9A3D96FB-CD85-432D-98FB-8E0018B3EA63}"/>
    <cellStyle name="Comma 7 17 2" xfId="3815" xr:uid="{7126FB88-9CCA-4AAD-80F5-D04372D24278}"/>
    <cellStyle name="Comma 7 17 3" xfId="8485" xr:uid="{ED7C901F-54BF-462A-BE8E-45069FDC0FDF}"/>
    <cellStyle name="Comma 7 18" xfId="910" xr:uid="{13986334-942A-4CF3-8C0A-7C98F7EF40C5}"/>
    <cellStyle name="Comma 7 18 2" xfId="3816" xr:uid="{69052794-BAD6-4313-ADD1-04D42E91EDEA}"/>
    <cellStyle name="Comma 7 18 3" xfId="8486" xr:uid="{732FA2BC-98D5-4FC0-968D-0611FB5C4772}"/>
    <cellStyle name="Comma 7 19" xfId="911" xr:uid="{5AFBCE37-FF13-4F7B-8C63-A68B3B1C0D65}"/>
    <cellStyle name="Comma 7 19 2" xfId="3817" xr:uid="{00D4A82F-6DE0-4DAF-AE3E-93B14A49BBB0}"/>
    <cellStyle name="Comma 7 19 3" xfId="8487" xr:uid="{5913A380-AB10-4377-9A25-C4E96EEB4491}"/>
    <cellStyle name="Comma 7 2" xfId="912" xr:uid="{B97142E0-426A-4AF0-A605-879814649E81}"/>
    <cellStyle name="Comma 7 2 2" xfId="8488" xr:uid="{BC7F962C-6E74-4AB4-B1B7-7D6E78F44807}"/>
    <cellStyle name="Comma 7 2 3" xfId="3818" xr:uid="{24ADE94A-1A48-4DF1-9DE4-A0F7E2E5F870}"/>
    <cellStyle name="Comma 7 20" xfId="913" xr:uid="{4166C5AC-025B-48FF-9D1C-214FFFD46D50}"/>
    <cellStyle name="Comma 7 20 2" xfId="3819" xr:uid="{070D37DB-89BB-4397-A69C-F43C77696CE0}"/>
    <cellStyle name="Comma 7 20 3" xfId="8489" xr:uid="{FCB1A9CD-D5F7-4076-B031-C8FE92618BDB}"/>
    <cellStyle name="Comma 7 21" xfId="914" xr:uid="{8B7D5E62-0D46-4004-BAB9-3F26048CF918}"/>
    <cellStyle name="Comma 7 21 2" xfId="3820" xr:uid="{C641E95C-8E01-485C-9DBE-1BA28DC86EC1}"/>
    <cellStyle name="Comma 7 21 3" xfId="8490" xr:uid="{B5F54A98-A32C-4477-9EF8-F20337F36294}"/>
    <cellStyle name="Comma 7 22" xfId="6569" xr:uid="{0FD45BA0-984E-48F3-BCEF-C0000EBA28FB}"/>
    <cellStyle name="Comma 7 3" xfId="915" xr:uid="{29FBEBAF-1251-4AD4-904E-13669AD9BC37}"/>
    <cellStyle name="Comma 7 3 10" xfId="916" xr:uid="{A88D3009-1A79-4AA6-8801-30B1709726D7}"/>
    <cellStyle name="Comma 7 3 10 2" xfId="8492" xr:uid="{271CF312-A7B4-4864-80C4-D72A69D77ADE}"/>
    <cellStyle name="Comma 7 3 10 3" xfId="3821" xr:uid="{97444643-BA5E-4BD2-AABD-755FF7A8F8F1}"/>
    <cellStyle name="Comma 7 3 11" xfId="917" xr:uid="{255A4FF2-0A1A-4FAC-BF83-4E296EB3CF2A}"/>
    <cellStyle name="Comma 7 3 11 2" xfId="8493" xr:uid="{DAC7A7BA-6036-4924-A7A6-A4E76DBF1D46}"/>
    <cellStyle name="Comma 7 3 11 3" xfId="3822" xr:uid="{DC68CDFA-AA42-4D01-BD4B-02971CAC2BF2}"/>
    <cellStyle name="Comma 7 3 12" xfId="918" xr:uid="{29343644-D755-4D16-87AF-D20C32A565EE}"/>
    <cellStyle name="Comma 7 3 12 2" xfId="8494" xr:uid="{AFBD4362-C672-4A82-9D3A-0EC7D5FF0F97}"/>
    <cellStyle name="Comma 7 3 12 3" xfId="3823" xr:uid="{FF0E34F4-E2F8-4052-B98A-E8FF232036EC}"/>
    <cellStyle name="Comma 7 3 13" xfId="919" xr:uid="{5195532B-B3DB-47D2-8509-EDAE56889A8D}"/>
    <cellStyle name="Comma 7 3 13 2" xfId="8495" xr:uid="{B99E46E1-89C8-4EA1-A3FD-BCCA5F5FAE00}"/>
    <cellStyle name="Comma 7 3 13 3" xfId="3824" xr:uid="{E76CE50A-884B-483B-B6D2-2BDDD6DCF506}"/>
    <cellStyle name="Comma 7 3 14" xfId="920" xr:uid="{08B3D7E8-1F15-4EEF-97E1-5D9019405FFF}"/>
    <cellStyle name="Comma 7 3 14 2" xfId="8496" xr:uid="{2D6B01BD-9C35-41B4-8C03-C6EAEB2325E9}"/>
    <cellStyle name="Comma 7 3 14 3" xfId="3825" xr:uid="{AC8CECEB-3254-480A-9032-25E17E9E85C1}"/>
    <cellStyle name="Comma 7 3 15" xfId="921" xr:uid="{C4543726-A993-4957-BD7A-8FFCDE2F2571}"/>
    <cellStyle name="Comma 7 3 15 2" xfId="8497" xr:uid="{5286026B-6D96-449E-B973-950FC4661E71}"/>
    <cellStyle name="Comma 7 3 15 3" xfId="3826" xr:uid="{6C901EB9-ED55-4634-8633-7432E00C5A32}"/>
    <cellStyle name="Comma 7 3 16" xfId="8491" xr:uid="{8B8934AC-BF9E-4551-A228-A850FBC83CDF}"/>
    <cellStyle name="Comma 7 3 2" xfId="922" xr:uid="{45F547A3-84E4-4D6B-A933-0086D027D880}"/>
    <cellStyle name="Comma 7 3 2 2" xfId="8498" xr:uid="{CA14E8AF-9CE9-40F9-8039-8AA65F0A70CC}"/>
    <cellStyle name="Comma 7 3 2 3" xfId="3827" xr:uid="{6AB1E052-908D-4E03-B0E0-6852B779CEAF}"/>
    <cellStyle name="Comma 7 3 3" xfId="923" xr:uid="{3337849A-65CC-4FD6-9672-C538D28BEC95}"/>
    <cellStyle name="Comma 7 3 3 2" xfId="8499" xr:uid="{FC23F18B-2BBF-4AC7-B6EE-6BD7F636792A}"/>
    <cellStyle name="Comma 7 3 3 3" xfId="3828" xr:uid="{BB82F445-F072-46CD-9666-BB641B0C8D25}"/>
    <cellStyle name="Comma 7 3 4" xfId="924" xr:uid="{618C500A-43FF-4BFF-976A-D318D16D4F25}"/>
    <cellStyle name="Comma 7 3 4 2" xfId="8500" xr:uid="{B13D78E7-20BD-499A-90FB-8C7780C4D0F5}"/>
    <cellStyle name="Comma 7 3 4 3" xfId="3829" xr:uid="{3190A680-5A98-4A08-B091-13F384B1DEEB}"/>
    <cellStyle name="Comma 7 3 5" xfId="925" xr:uid="{8B03FA5E-D5A5-42C2-B67A-39C7605DA240}"/>
    <cellStyle name="Comma 7 3 5 2" xfId="8501" xr:uid="{BE9537A9-E1FF-41BA-90F5-4B34BE147489}"/>
    <cellStyle name="Comma 7 3 5 3" xfId="3830" xr:uid="{4A5CCAA5-76E9-4D25-9CD5-1ED67707F3D9}"/>
    <cellStyle name="Comma 7 3 6" xfId="926" xr:uid="{B57D94BC-83EE-4C18-96BC-FCEDAA687D53}"/>
    <cellStyle name="Comma 7 3 6 2" xfId="8502" xr:uid="{BD3C52B4-D4A8-4F4D-87D1-9BD064517767}"/>
    <cellStyle name="Comma 7 3 6 3" xfId="3831" xr:uid="{A666AA1A-A28F-4EBF-92C1-59ED6F18A165}"/>
    <cellStyle name="Comma 7 3 7" xfId="927" xr:uid="{AA0AA88E-F8E3-4E7E-958C-0E9AFDD5EC07}"/>
    <cellStyle name="Comma 7 3 7 2" xfId="8503" xr:uid="{41A55387-F075-43B9-8EA7-AE869F470E4A}"/>
    <cellStyle name="Comma 7 3 7 3" xfId="3832" xr:uid="{265EBFFD-C543-4DC3-8074-6F9C3CD06C22}"/>
    <cellStyle name="Comma 7 3 8" xfId="928" xr:uid="{3C6347D2-7EE7-480D-B955-53013B9982C9}"/>
    <cellStyle name="Comma 7 3 8 2" xfId="8504" xr:uid="{BC2A6A31-8ABD-4397-BCC6-91F6E8D4C92D}"/>
    <cellStyle name="Comma 7 3 8 3" xfId="3833" xr:uid="{654833A9-8150-43B9-BC08-57B1FC0AB0C7}"/>
    <cellStyle name="Comma 7 3 9" xfId="929" xr:uid="{F51A84C1-5342-451C-A88E-EA718166A881}"/>
    <cellStyle name="Comma 7 3 9 2" xfId="8505" xr:uid="{79F54982-626A-4E41-A02A-0975651FC05F}"/>
    <cellStyle name="Comma 7 3 9 3" xfId="3834" xr:uid="{339CFF80-F923-4B9E-86AE-8D49CA7F88E1}"/>
    <cellStyle name="Comma 7 4" xfId="930" xr:uid="{03AC6B07-C544-439A-A4F7-DD05D872299F}"/>
    <cellStyle name="Comma 7 4 2" xfId="8506" xr:uid="{AEC6E1B4-1B04-44F2-8043-0CE50E4969EF}"/>
    <cellStyle name="Comma 7 4 3" xfId="3835" xr:uid="{7CDDBD14-AD81-4A85-B090-C76FC1C47942}"/>
    <cellStyle name="Comma 7 5" xfId="931" xr:uid="{18284CEA-61C7-4366-B13F-7293728FCCB3}"/>
    <cellStyle name="Comma 7 5 2" xfId="8507" xr:uid="{C0F6262A-F9E8-45C0-81B3-0606680BD43F}"/>
    <cellStyle name="Comma 7 5 3" xfId="3836" xr:uid="{086A2688-97F2-44FA-B123-2CC73D01D95B}"/>
    <cellStyle name="Comma 7 6" xfId="932" xr:uid="{5A4C1FD2-1C5F-4882-A5FE-F4F26B44EFDE}"/>
    <cellStyle name="Comma 7 6 2" xfId="8508" xr:uid="{B8425A77-D187-40CF-AE43-270B638BDBDF}"/>
    <cellStyle name="Comma 7 6 3" xfId="3837" xr:uid="{8E6D5E99-104A-49D5-A391-068E82445FC4}"/>
    <cellStyle name="Comma 7 7" xfId="933" xr:uid="{9EBF1D71-1707-441F-ADEF-B3C16A1E606C}"/>
    <cellStyle name="Comma 7 7 2" xfId="8509" xr:uid="{BEB0190A-4918-423D-9577-864EFC43ABA5}"/>
    <cellStyle name="Comma 7 7 3" xfId="3838" xr:uid="{A92790F9-685E-41D8-A802-FA6966231863}"/>
    <cellStyle name="Comma 7 8" xfId="934" xr:uid="{33CA0FDE-D2E5-40EA-A8FC-A919E2AF676E}"/>
    <cellStyle name="Comma 7 8 2" xfId="8510" xr:uid="{F33EF63D-E3A0-4956-A40D-F7A2F1C50B72}"/>
    <cellStyle name="Comma 7 8 3" xfId="3839" xr:uid="{D530A7E2-079B-4D9F-93E4-442FF7F63ED9}"/>
    <cellStyle name="Comma 7 9" xfId="935" xr:uid="{342B1FB5-1887-44A6-8A35-0FDD1D24CF56}"/>
    <cellStyle name="Comma 7 9 2" xfId="8511" xr:uid="{C417AB1B-ED6B-4156-A40D-7070B93521D6}"/>
    <cellStyle name="Comma 7 9 3" xfId="3840" xr:uid="{DF319C5C-2A59-4CC8-B4E5-A800A9308382}"/>
    <cellStyle name="Comma 8" xfId="936" xr:uid="{780DCD5F-A82E-4687-9AE1-3BDB3935B1FC}"/>
    <cellStyle name="Comma 8 2" xfId="937" xr:uid="{6E59EB46-085B-4767-8BB4-9C2AE777657C}"/>
    <cellStyle name="Comma 8 2 2" xfId="3841" xr:uid="{2BC53A51-2933-4BF6-9493-DB93A1D50395}"/>
    <cellStyle name="Comma 8 2 2 2" xfId="7430" xr:uid="{55DC34A0-A188-4E14-AF18-4B248D719ACE}"/>
    <cellStyle name="Comma 8 2 3" xfId="3842" xr:uid="{F4635BB5-C67D-4DF5-818D-CB166A1AD6E7}"/>
    <cellStyle name="Comma 8 2 4" xfId="6571" xr:uid="{C424E685-8876-42C9-B1BF-45599BF3DEF0}"/>
    <cellStyle name="Comma 8 2 4 2" xfId="7429" xr:uid="{B7CCABA5-6CFE-4699-916C-7BADB4D37E90}"/>
    <cellStyle name="Comma 8 3" xfId="938" xr:uid="{DF56CDB5-9911-43B4-A875-531480005AC6}"/>
    <cellStyle name="Comma 8 3 2" xfId="3843" xr:uid="{A1CFFA2C-4465-4365-AF71-C3B3016C95ED}"/>
    <cellStyle name="Comma 8 3 3" xfId="8512" xr:uid="{7CE6D397-03AE-4E19-B9DC-0D6F35DBCBFB}"/>
    <cellStyle name="Comma 8 4" xfId="939" xr:uid="{5F6881B5-1092-43C5-BF42-E9D44E70C563}"/>
    <cellStyle name="Comma 8 4 2" xfId="3844" xr:uid="{7BD91ECA-0448-4F85-AEE5-FFF5E8472143}"/>
    <cellStyle name="Comma 8 4 3" xfId="8513" xr:uid="{AFFF9305-3B49-48F8-9056-FB8B17F09254}"/>
    <cellStyle name="Comma 8 5" xfId="940" xr:uid="{82342687-F0B8-47FF-8C56-EF5DC653C3E4}"/>
    <cellStyle name="Comma 8 5 2" xfId="3845" xr:uid="{084183C9-293C-4ADC-8FB6-E58AACD10860}"/>
    <cellStyle name="Comma 8 5 3" xfId="8514" xr:uid="{97FEE7BE-030F-4501-9ECF-4C941468A588}"/>
    <cellStyle name="Comma 8 6" xfId="941" xr:uid="{49A9DC16-7195-4251-8591-702AE5CB28DB}"/>
    <cellStyle name="Comma 8 6 2" xfId="3846" xr:uid="{4CCC8FCF-EBC4-4779-9F0A-8093BC0EF98F}"/>
    <cellStyle name="Comma 8 6 3" xfId="8515" xr:uid="{54F462C2-5D97-4B58-9B3A-41F2EF8D49B5}"/>
    <cellStyle name="Comma 8 7" xfId="942" xr:uid="{85EED49F-D7E0-4996-A7DC-01DCB327563A}"/>
    <cellStyle name="Comma 8 7 2" xfId="3847" xr:uid="{874E5987-02BE-4581-B573-1286F9CD2F20}"/>
    <cellStyle name="Comma 8 7 3" xfId="8516" xr:uid="{7735E883-3325-4A4F-968A-BBBF32EA3A85}"/>
    <cellStyle name="Comma 8 8" xfId="943" xr:uid="{DD19AEAF-AD00-4E4F-83A8-BEAE82DC2832}"/>
    <cellStyle name="Comma 8 8 2" xfId="3848" xr:uid="{6A880944-BC88-4DEB-A698-1A5343B06B0C}"/>
    <cellStyle name="Comma 8 8 3" xfId="8517" xr:uid="{B43C78BD-401C-4144-B7B7-823662DF9E52}"/>
    <cellStyle name="Comma 8 9" xfId="6570" xr:uid="{436F24BD-FD4E-4405-A97F-81CA262EBC78}"/>
    <cellStyle name="Comma 9" xfId="944" xr:uid="{984D70C2-E8D2-40BF-9625-ED2796ED480C}"/>
    <cellStyle name="Comma 9 10" xfId="6572" xr:uid="{D1042F22-E098-48A8-A5C5-AEC1DB28C840}"/>
    <cellStyle name="Comma 9 10 2" xfId="9101" xr:uid="{1A74A7C2-3521-4496-BF98-DA224AF5B239}"/>
    <cellStyle name="Comma 9 11" xfId="8518" xr:uid="{DCF97B8C-C0A1-4966-AF56-336245013BD2}"/>
    <cellStyle name="Comma 9 2" xfId="945" xr:uid="{90EC5694-541B-47B4-9C85-7BC5106DBB2F}"/>
    <cellStyle name="Comma 9 2 2" xfId="8519" xr:uid="{C0B35C9E-CB96-40AC-9323-C33886C38080}"/>
    <cellStyle name="Comma 9 2 3" xfId="3849" xr:uid="{D8739341-F87C-448B-B11B-357BA7D43184}"/>
    <cellStyle name="Comma 9 3" xfId="946" xr:uid="{25ABC4D2-E1E3-421C-9D8C-5AD310CDB55F}"/>
    <cellStyle name="Comma 9 3 2" xfId="8520" xr:uid="{77D47697-06BD-4407-8767-9C38CD4D6FFB}"/>
    <cellStyle name="Comma 9 3 3" xfId="3850" xr:uid="{B974B292-CFD8-40D7-A516-770C04A59B5A}"/>
    <cellStyle name="Comma 9 4" xfId="947" xr:uid="{B58FDB91-5A17-4AC8-A3E7-5C838B46220F}"/>
    <cellStyle name="Comma 9 4 2" xfId="8521" xr:uid="{79DFA408-8829-47BE-92C4-9CD4E7C8F3C5}"/>
    <cellStyle name="Comma 9 4 3" xfId="3851" xr:uid="{C0F3E217-7DAB-4F60-9A0D-A295CB341D95}"/>
    <cellStyle name="Comma 9 5" xfId="948" xr:uid="{E0F09F47-8146-4951-8872-7C39641952B9}"/>
    <cellStyle name="Comma 9 5 2" xfId="8522" xr:uid="{679EFE49-609F-4EE8-B83B-6FDAFA19FB5F}"/>
    <cellStyle name="Comma 9 5 3" xfId="3852" xr:uid="{8C14A402-A255-4FEC-90E5-A3E5C5FB16D9}"/>
    <cellStyle name="Comma 9 6" xfId="949" xr:uid="{FC38557F-5456-403E-8DA8-2DA824DEA472}"/>
    <cellStyle name="Comma 9 6 2" xfId="8523" xr:uid="{A8DFF0C2-E1AB-4E5F-93EB-19D9E3B05A80}"/>
    <cellStyle name="Comma 9 6 3" xfId="3853" xr:uid="{C7D98FC3-7189-466A-943E-3F26C0EA2DCC}"/>
    <cellStyle name="Comma 9 7" xfId="950" xr:uid="{747E10B1-92D7-4658-B842-3DF2490FE060}"/>
    <cellStyle name="Comma 9 7 2" xfId="8524" xr:uid="{6208707C-ADF6-4604-A14A-E4A9672D135F}"/>
    <cellStyle name="Comma 9 7 3" xfId="3854" xr:uid="{F86F4480-5433-46A9-BD2D-620689E6370D}"/>
    <cellStyle name="Comma 9 8" xfId="951" xr:uid="{A79D991F-616D-4447-A684-9D3B6D9CFDC9}"/>
    <cellStyle name="Comma 9 8 2" xfId="8525" xr:uid="{7D998357-4602-40E0-ACB1-B7A41F230428}"/>
    <cellStyle name="Comma 9 8 3" xfId="3855" xr:uid="{A47A1B06-7057-4763-B8C8-8A1A7B803213}"/>
    <cellStyle name="Comma 9 9" xfId="952" xr:uid="{E8E72EC5-6D6F-4EB8-8082-4CC3B13379C7}"/>
    <cellStyle name="Comma 9 9 2" xfId="8526" xr:uid="{9582038F-94CB-4374-A982-009519C33432}"/>
    <cellStyle name="Comma 9 9 3" xfId="3856" xr:uid="{CF030BD1-967B-446D-B9DA-3EF863313D00}"/>
    <cellStyle name="Comma0 - Type3" xfId="166" xr:uid="{2C53E38B-851A-48F4-8C9B-A5B88D6B5296}"/>
    <cellStyle name="Constants" xfId="3857" xr:uid="{8F88ED41-F5E2-4A88-B5C0-4C895A178249}"/>
    <cellStyle name="Currency 2" xfId="2293" xr:uid="{CE7FDF03-8C77-4115-BD65-15A504E5724D}"/>
    <cellStyle name="Currency 2 2" xfId="953" xr:uid="{977DCE87-0505-4D11-B231-482BC5DCDE4D}"/>
    <cellStyle name="Currency 2 2 2" xfId="6574" xr:uid="{079B1F14-32DB-4F39-AD38-EA4DBCEBE9F5}"/>
    <cellStyle name="Currency 2 3" xfId="6573" xr:uid="{0C8CA20C-CFFD-4062-83F5-66B6CF7D01C6}"/>
    <cellStyle name="Currency 2 3 2" xfId="9102" xr:uid="{05135FF8-6865-472F-B0CF-65343480FEB3}"/>
    <cellStyle name="Currency 2 4" xfId="7431" xr:uid="{7849AA78-EDF6-4C7E-B361-82DEBA0F13A3}"/>
    <cellStyle name="Currency 2 5" xfId="7237" xr:uid="{5DB7E649-96E0-46ED-BD06-30A53F3AADC8}"/>
    <cellStyle name="Currency 2 6" xfId="3858" xr:uid="{0B75371E-9054-4FC0-AAC1-E34BE1AEF31A}"/>
    <cellStyle name="CustomCellsOrange" xfId="3859" xr:uid="{D3CCB26B-1F88-4E51-888F-91F5E46B4DA6}"/>
    <cellStyle name="CustomizationCells" xfId="954" xr:uid="{FDEFB2F8-1BBE-4919-B299-DF2DFF208F69}"/>
    <cellStyle name="CustomizationGreenCells" xfId="3860" xr:uid="{289BB5C0-3E6F-4688-9B36-132708703B70}"/>
    <cellStyle name="Data" xfId="6575" xr:uid="{CF5E5BA2-E5AF-4586-A43E-D0EEEDDFB551}"/>
    <cellStyle name="Defn" xfId="6576" xr:uid="{846AA117-25C6-4586-BF78-E98C4E1B96F9}"/>
    <cellStyle name="Defn 2" xfId="6577" xr:uid="{C74C93C7-5E20-455B-AADB-7F8931D89315}"/>
    <cellStyle name="Desc" xfId="6578" xr:uid="{08B66EAB-0B48-478A-A37B-3512E433526A}"/>
    <cellStyle name="Desc 2" xfId="6579" xr:uid="{B94916DE-B300-4347-A415-63C546C67824}"/>
    <cellStyle name="Desc 2 2" xfId="6580" xr:uid="{5A0A2927-2092-428C-8832-E1F0286A71C7}"/>
    <cellStyle name="Desc 3" xfId="6581" xr:uid="{4F2A6B09-1709-4A2E-A0BA-8E06712D9829}"/>
    <cellStyle name="Desc 3 2" xfId="6582" xr:uid="{A2559F20-56F2-4544-8B65-113B76B853D0}"/>
    <cellStyle name="Desc 4" xfId="6583" xr:uid="{B5E13DCF-3CEF-4F16-B50E-1371A51E454B}"/>
    <cellStyle name="Desc 5" xfId="6584" xr:uid="{1331CDCC-DF08-4B37-8369-587BF3DD4599}"/>
    <cellStyle name="Description" xfId="6585" xr:uid="{CC707C12-DAF9-4F74-BB58-675325B5C529}"/>
    <cellStyle name="DocBox_EmptyRow" xfId="3861" xr:uid="{D207B157-357B-442F-B150-6C488C61EAA0}"/>
    <cellStyle name="donn_normal" xfId="2295" xr:uid="{5F08449B-CD11-4F08-84DE-A281B5638542}"/>
    <cellStyle name="Eingabe" xfId="3862" xr:uid="{40653CD4-7564-4948-800D-27E2BD766A0F}"/>
    <cellStyle name="Empty_B_border" xfId="3863" xr:uid="{DEC2590D-D0A6-412A-AC9D-B5746F463500}"/>
    <cellStyle name="ent_col_ser" xfId="2296" xr:uid="{7CEA744D-E0B4-41DD-878A-A4B0A0B12D24}"/>
    <cellStyle name="entete_source" xfId="2297" xr:uid="{3BDE0279-F6D6-4B33-AD9E-4947ACFFF7F9}"/>
    <cellStyle name="Ergebnis" xfId="3864" xr:uid="{0F9EDFBD-E2BB-4DC2-80C7-E1E574F833DA}"/>
    <cellStyle name="Erklärender Text" xfId="3865" xr:uid="{19267672-E0CD-48A7-87D9-4D2AD1AA7BAF}"/>
    <cellStyle name="Estilo 1" xfId="3866" xr:uid="{50479E48-42CE-47C8-B842-6FFF095135CC}"/>
    <cellStyle name="Euro" xfId="955" xr:uid="{917BF41C-8645-4231-8E20-1DC398018205}"/>
    <cellStyle name="Euro 10" xfId="3867" xr:uid="{35DB85E1-C07F-410D-BF24-1F285C899E6F}"/>
    <cellStyle name="Euro 10 2" xfId="3868" xr:uid="{BB015632-3092-4242-AF8E-CE8D5AC4EAC3}"/>
    <cellStyle name="Euro 10 2 2" xfId="6588" xr:uid="{8A55F705-5B7E-4F77-BE6C-A5EB9F8929FF}"/>
    <cellStyle name="Euro 10 2 3" xfId="6589" xr:uid="{30A45E98-1EFD-4F88-94CB-44AFD37AF46D}"/>
    <cellStyle name="Euro 10 2 4" xfId="6587" xr:uid="{5161F37D-80F0-414E-9BF0-93BF14530D37}"/>
    <cellStyle name="Euro 10 3" xfId="6590" xr:uid="{C2D06401-36E1-4D5B-826D-F9783D45783D}"/>
    <cellStyle name="Euro 10 4" xfId="6586" xr:uid="{B539A7A5-E6F6-44DD-AA2E-9013AC74174D}"/>
    <cellStyle name="Euro 11" xfId="3869" xr:uid="{DCA487E9-CBC1-4501-B055-D77E85E4C087}"/>
    <cellStyle name="Euro 11 2" xfId="3870" xr:uid="{077079A2-1001-4230-9750-767688975B9C}"/>
    <cellStyle name="Euro 11 2 2" xfId="6593" xr:uid="{AB4BF0A9-C168-4765-9C8A-33B44B1B3B96}"/>
    <cellStyle name="Euro 11 2 3" xfId="6594" xr:uid="{BDE3F5B2-0751-4B9E-84E6-59F75FEF3BCD}"/>
    <cellStyle name="Euro 11 2 4" xfId="6592" xr:uid="{4A53AB45-4D74-4D03-A157-E3DB8C4186C3}"/>
    <cellStyle name="Euro 11 3" xfId="6595" xr:uid="{B07E6FFD-A80D-486B-8CC0-1D029A6C203D}"/>
    <cellStyle name="Euro 11 4" xfId="6591" xr:uid="{2F60318B-9005-4B20-8D12-4FE9C48FBB18}"/>
    <cellStyle name="Euro 12" xfId="3871" xr:uid="{4471B426-08F5-4540-A775-7CF983DE3E94}"/>
    <cellStyle name="Euro 12 2" xfId="6597" xr:uid="{BAE31EB7-A978-4983-8B0C-948A42376294}"/>
    <cellStyle name="Euro 12 2 2" xfId="6598" xr:uid="{DBE9BD1C-E59C-41FB-A468-6BE9A9CE7FF6}"/>
    <cellStyle name="Euro 12 2 3" xfId="6599" xr:uid="{80FC7280-1AFB-4FF0-9851-AADDB70DB0C8}"/>
    <cellStyle name="Euro 12 3" xfId="6600" xr:uid="{3C7C017A-AA8E-41A6-A582-1729944218A3}"/>
    <cellStyle name="Euro 12 4" xfId="6596" xr:uid="{90C788E0-BDAE-42EA-8BF3-B51A6EB3D195}"/>
    <cellStyle name="Euro 13" xfId="3872" xr:uid="{0308F7C6-8904-460E-A3FC-5C5BACDD1714}"/>
    <cellStyle name="Euro 13 2" xfId="6602" xr:uid="{F3EA4C00-1BC3-4A49-B704-C9E409DE3A8B}"/>
    <cellStyle name="Euro 13 3" xfId="6603" xr:uid="{AF89D84C-A254-41B1-B490-EA1C249032AB}"/>
    <cellStyle name="Euro 13 4" xfId="6601" xr:uid="{F7C01358-87FD-45BA-86F8-AB9D4FE30F39}"/>
    <cellStyle name="Euro 14" xfId="3873" xr:uid="{82F2DF63-9783-4C0A-8C47-25892606E635}"/>
    <cellStyle name="Euro 14 2" xfId="6605" xr:uid="{F1952B87-358A-4B6D-984E-306D79FC65E6}"/>
    <cellStyle name="Euro 14 3" xfId="6604" xr:uid="{4E017757-AB55-4363-BE39-F2D1379ADB87}"/>
    <cellStyle name="Euro 15" xfId="3874" xr:uid="{92631117-5220-4934-886A-DAF5EB02ECAB}"/>
    <cellStyle name="Euro 15 2" xfId="6606" xr:uid="{0470A1D3-6B7B-4A76-B5E2-C5C859668777}"/>
    <cellStyle name="Euro 16" xfId="3875" xr:uid="{9273D017-BCB9-4137-A602-10C2D11BD374}"/>
    <cellStyle name="Euro 17" xfId="3876" xr:uid="{B9E5C461-151C-44AF-8474-DB6E0CEF94BB}"/>
    <cellStyle name="Euro 18" xfId="3877" xr:uid="{C6A36922-82E6-4587-88E0-06F990505C7C}"/>
    <cellStyle name="Euro 19" xfId="3878" xr:uid="{38AA822B-F99A-4900-8D28-18905BD01480}"/>
    <cellStyle name="Euro 2" xfId="956" xr:uid="{D3CEF7E2-56E0-4387-98DD-B8EC86653BC2}"/>
    <cellStyle name="Euro 2 2" xfId="957" xr:uid="{9BC2BCDC-A9C4-4658-9DE3-A03E655B26CE}"/>
    <cellStyle name="Euro 2 2 2" xfId="958" xr:uid="{FC25A4F8-B10B-4457-9E89-86B6CA8AFB9E}"/>
    <cellStyle name="Euro 2 2 2 2" xfId="6608" xr:uid="{1A4805FF-CF77-42AB-9D05-2D542B4F07C7}"/>
    <cellStyle name="Euro 2 2 2 2 2" xfId="9103" xr:uid="{9F742908-7B39-470C-A52F-5AA2898D7B43}"/>
    <cellStyle name="Euro 2 2 3" xfId="3879" xr:uid="{980DC426-5464-4824-9BEF-21D73F65FAA1}"/>
    <cellStyle name="Euro 2 2 3 2" xfId="6609" xr:uid="{54D66EB1-8EDD-41B1-8DB1-0931D624D7D1}"/>
    <cellStyle name="Euro 2 2 4" xfId="3880" xr:uid="{EA66E6BE-A235-4B7F-AF1D-7D8DEFE49A39}"/>
    <cellStyle name="Euro 2 2 4 2" xfId="3881" xr:uid="{28E40B65-2EB3-4D81-8B57-348B05933F26}"/>
    <cellStyle name="Euro 2 2 4 3" xfId="3882" xr:uid="{192BAB81-11D7-4A44-8EE0-A279DCCC1B0E}"/>
    <cellStyle name="Euro 2 2 5" xfId="3883" xr:uid="{778B78FB-BD4B-4897-A9FC-CDA99FFAF0ED}"/>
    <cellStyle name="Euro 2 2 6" xfId="3884" xr:uid="{688ECB50-3B6E-4824-BF80-20C0134C6DCA}"/>
    <cellStyle name="Euro 2 2 7" xfId="6607" xr:uid="{82694684-F84D-4753-BFD5-0D169AC00BAD}"/>
    <cellStyle name="Euro 2 3" xfId="2299" xr:uid="{DD925186-1351-4438-A336-C272EA7E41EF}"/>
    <cellStyle name="Euro 2 3 2" xfId="6610" xr:uid="{DDC832E3-904C-429A-BD73-FF7C3B56CCD8}"/>
    <cellStyle name="Euro 2 3 2 2" xfId="9104" xr:uid="{61880D80-FDB5-42FE-A483-D651043B6D6B}"/>
    <cellStyle name="Euro 2 3 3" xfId="3885" xr:uid="{0F173CF6-43E6-4E76-A18C-9E153AAC311A}"/>
    <cellStyle name="Euro 2 4" xfId="3886" xr:uid="{0C7E5B11-947C-47D2-A0DD-D61BBB084757}"/>
    <cellStyle name="Euro 2 4 2" xfId="9105" xr:uid="{E9F8000B-3A94-4C55-99BC-23FD343D0120}"/>
    <cellStyle name="Euro 2 4 2 2" xfId="9106" xr:uid="{2EEFC912-1272-44B1-8684-7A520470EA87}"/>
    <cellStyle name="Euro 2 4 3" xfId="9107" xr:uid="{8D5D2B76-3459-40F9-A062-D4B310C79FFF}"/>
    <cellStyle name="Euro 2 4 3 2" xfId="9108" xr:uid="{CCD0ACA0-D338-4B6A-B7FB-6A89BF8FAFC2}"/>
    <cellStyle name="Euro 2 4 3 3" xfId="9109" xr:uid="{7196C37D-92FB-4D84-8D5B-F323DB2D30BA}"/>
    <cellStyle name="Euro 2 4 4" xfId="9110" xr:uid="{D02DD740-119F-48EE-9B4C-44783CD1E899}"/>
    <cellStyle name="Euro 2 5" xfId="3887" xr:uid="{7D91A799-7077-47F5-AD5C-8F01D75DDEA6}"/>
    <cellStyle name="Euro 2 6" xfId="3888" xr:uid="{3739FDAA-602E-4ED9-848B-721A2DEE3FFD}"/>
    <cellStyle name="Euro 2 7" xfId="3889" xr:uid="{60D01C80-9E15-447C-B0D6-F0CD4C57AF0D}"/>
    <cellStyle name="Euro 2 8" xfId="3890" xr:uid="{144307C5-22EC-4C35-9E1C-EED8BA33736E}"/>
    <cellStyle name="Euro 20" xfId="3891" xr:uid="{D58F6E00-9740-4F67-835C-70F8CFE5E881}"/>
    <cellStyle name="Euro 21" xfId="3892" xr:uid="{5FDE09A5-A23E-4172-B7C8-0C87B0F8BE12}"/>
    <cellStyle name="Euro 22" xfId="3893" xr:uid="{1E559A9C-A2B9-4A13-AFF2-C6457884CAB8}"/>
    <cellStyle name="Euro 23" xfId="3894" xr:uid="{D4F434F4-FD95-48EB-9457-E00C84450530}"/>
    <cellStyle name="Euro 24" xfId="3895" xr:uid="{06DF3E82-6509-49EA-9C12-360D3A9E889F}"/>
    <cellStyle name="Euro 25" xfId="3896" xr:uid="{D11F00C3-66F5-4C23-A7BF-2BBD4A35747F}"/>
    <cellStyle name="Euro 26" xfId="3897" xr:uid="{FC7EB72A-A9D0-4CAB-A313-22B10694E655}"/>
    <cellStyle name="Euro 27" xfId="3898" xr:uid="{A264D2D4-0380-4B3C-A398-24F5A21BDC17}"/>
    <cellStyle name="Euro 28" xfId="3899" xr:uid="{EDD02479-31D5-4DE1-B60A-737DF12AB015}"/>
    <cellStyle name="Euro 29" xfId="3900" xr:uid="{EF1E709C-B2AB-469B-8DBB-90814B50E7C5}"/>
    <cellStyle name="Euro 3" xfId="959" xr:uid="{9894FAAF-32A0-4C9E-9955-C38EA3926732}"/>
    <cellStyle name="Euro 3 2" xfId="960" xr:uid="{3A51FAF5-B23C-43E1-8C89-3143E78C3476}"/>
    <cellStyle name="Euro 3 2 2" xfId="3901" xr:uid="{04ABEEC6-F9F6-4C72-8579-362083F973FE}"/>
    <cellStyle name="Euro 3 2 2 2" xfId="6612" xr:uid="{B83FC6B2-977F-4266-8062-F4837C91169A}"/>
    <cellStyle name="Euro 3 2 2 2 2" xfId="9111" xr:uid="{BADD9AD1-9C16-42C8-9E36-1F6426D46561}"/>
    <cellStyle name="Euro 3 2 3" xfId="6613" xr:uid="{F0CEF79E-4774-4855-80DD-09B66EB37192}"/>
    <cellStyle name="Euro 3 2 4" xfId="6611" xr:uid="{FF90E162-56F1-45BA-93D8-C1515303A431}"/>
    <cellStyle name="Euro 3 3" xfId="961" xr:uid="{59C224FE-00DC-428F-A207-AE86E9A7E5AC}"/>
    <cellStyle name="Euro 3 3 2" xfId="3902" xr:uid="{90548A93-45AB-4C49-A9DD-F5DD0D9AB1D8}"/>
    <cellStyle name="Euro 3 3 3" xfId="3903" xr:uid="{23FF3CC7-DECF-486D-A1C2-4106773D82AF}"/>
    <cellStyle name="Euro 3 3 4" xfId="3904" xr:uid="{835F9080-2681-4E50-8C27-3454409BC207}"/>
    <cellStyle name="Euro 3 3 4 2" xfId="3905" xr:uid="{72F2860F-FE96-497A-B437-E4709722B842}"/>
    <cellStyle name="Euro 3 3 5" xfId="6614" xr:uid="{ACA1D376-4C45-42A7-B6AD-E97FCBC036BE}"/>
    <cellStyle name="Euro 3 3 5 2" xfId="9112" xr:uid="{A08D1E55-781A-46CB-AC18-5239D0FB75AF}"/>
    <cellStyle name="Euro 3 4" xfId="3906" xr:uid="{325652B4-13C0-4055-A4EE-9DEE94CD66D5}"/>
    <cellStyle name="Euro 3 4 2" xfId="9113" xr:uid="{EC03C6B9-B703-4436-ADD3-37AB151EB1A9}"/>
    <cellStyle name="Euro 3 5" xfId="3907" xr:uid="{9F3C8740-1C2B-40C2-9909-A3D4CF5772B8}"/>
    <cellStyle name="Euro 3 5 2" xfId="9115" xr:uid="{F4AF378E-BFD9-4A39-8674-08D9AD012642}"/>
    <cellStyle name="Euro 3 5 3" xfId="9114" xr:uid="{8E93E78D-49B0-4AEC-A9C0-043D14408BEC}"/>
    <cellStyle name="Euro 3 6" xfId="3908" xr:uid="{BEA43F25-0187-4B45-9059-80A7309B4FB6}"/>
    <cellStyle name="Euro 3 7" xfId="3909" xr:uid="{944E96CF-194F-4503-BF18-8BB81BB65057}"/>
    <cellStyle name="Euro 3 8" xfId="3910" xr:uid="{60620D06-C914-4804-8069-50B7DB9345F3}"/>
    <cellStyle name="Euro 3 9" xfId="3911" xr:uid="{0C9A3703-0333-422A-9C1E-E462D2E9A7AF}"/>
    <cellStyle name="Euro 3_PrimaryEnergyPrices_TIMES" xfId="3912" xr:uid="{7080FC09-9A1A-4E09-9E3F-09CB6A5650F5}"/>
    <cellStyle name="Euro 30" xfId="3913" xr:uid="{F9793BEF-2089-4D48-A2CB-08721528B3AA}"/>
    <cellStyle name="Euro 31" xfId="3914" xr:uid="{8C7901E9-D546-46B1-AB1A-DC1E2D681B24}"/>
    <cellStyle name="Euro 32" xfId="3915" xr:uid="{A96BF1DD-C132-4CE9-9BE2-0319B4827E97}"/>
    <cellStyle name="Euro 33" xfId="3916" xr:uid="{C894AF88-6B15-4BF7-BB19-065DD141A064}"/>
    <cellStyle name="Euro 34" xfId="3917" xr:uid="{10937029-F9D7-46BA-8F98-2F91CC659F5C}"/>
    <cellStyle name="Euro 35" xfId="3918" xr:uid="{B734607B-37D5-4235-A19B-F2F83BCE3DC3}"/>
    <cellStyle name="Euro 36" xfId="3919" xr:uid="{884E321C-D7DB-4EAE-8C23-E206CC166E83}"/>
    <cellStyle name="Euro 37" xfId="3920" xr:uid="{DD292542-5F04-48B9-A5F1-9263829C4910}"/>
    <cellStyle name="Euro 38" xfId="3921" xr:uid="{F0A92C34-E59B-48AE-BE85-032B422824DE}"/>
    <cellStyle name="Euro 39" xfId="3922" xr:uid="{A7FC273F-E203-4CA1-9BD5-A11DAD9F23C6}"/>
    <cellStyle name="Euro 4" xfId="962" xr:uid="{617FC306-A6F6-43B4-9003-BAB693BF196D}"/>
    <cellStyle name="Euro 4 2" xfId="963" xr:uid="{D2869AF9-1769-4EBD-842F-51040742292E}"/>
    <cellStyle name="Euro 4 2 2" xfId="3923" xr:uid="{96457E6A-D66E-452F-913F-931BEB5D2C81}"/>
    <cellStyle name="Euro 4 2 2 2" xfId="6615" xr:uid="{24456044-C0C6-40E6-A609-2BF027E17D01}"/>
    <cellStyle name="Euro 4 2 2 2 2" xfId="9116" xr:uid="{42FCC3F2-61F8-47A2-B657-17A206266C78}"/>
    <cellStyle name="Euro 4 2 3" xfId="6616" xr:uid="{474925B3-8B11-4D17-AD76-CD7FE46D4DEE}"/>
    <cellStyle name="Euro 4 3" xfId="964" xr:uid="{5B54DACD-132F-425A-9C90-BC302991BCAD}"/>
    <cellStyle name="Euro 4 3 2" xfId="3924" xr:uid="{FEECE6EF-1912-434C-B769-A1ECB49B4912}"/>
    <cellStyle name="Euro 4 3 3" xfId="3925" xr:uid="{5A11D471-8438-4C69-9FDA-C6CA7F46D109}"/>
    <cellStyle name="Euro 4 3 4" xfId="3926" xr:uid="{514636D6-EE32-4A71-9438-41ABBCAFE414}"/>
    <cellStyle name="Euro 4 3 4 2" xfId="3927" xr:uid="{09C08ECB-528A-4E4F-A6D5-72E8C089AB2A}"/>
    <cellStyle name="Euro 4 3 5" xfId="6617" xr:uid="{53C0C4DC-3937-418E-9F55-29821F43A4CD}"/>
    <cellStyle name="Euro 4 4" xfId="965" xr:uid="{0573DF35-5EA4-492F-98F7-343459058644}"/>
    <cellStyle name="Euro 4 4 2" xfId="3928" xr:uid="{CDCCB309-E934-4D1A-924B-D509F78D30FF}"/>
    <cellStyle name="Euro 4 4 2 2" xfId="9117" xr:uid="{D1EEDD39-033F-4EC5-A7A5-43877CCAFB61}"/>
    <cellStyle name="Euro 4 4 3" xfId="3929" xr:uid="{8D7C6507-CFBB-428A-8EF2-D66CC28D4E17}"/>
    <cellStyle name="Euro 4 5" xfId="3930" xr:uid="{09D7E34C-2B2C-46B4-BA8D-DD6A907AA9AF}"/>
    <cellStyle name="Euro 40" xfId="3931" xr:uid="{37C9D0B5-8352-42F2-81A5-B9A41DE124A1}"/>
    <cellStyle name="Euro 41" xfId="3932" xr:uid="{C0790DEB-524B-4BD1-AD27-AA7825B8BCE0}"/>
    <cellStyle name="Euro 42" xfId="3933" xr:uid="{F13D1828-FDEE-4D09-A99F-B331B27C11FF}"/>
    <cellStyle name="Euro 43" xfId="3934" xr:uid="{691EC22E-7674-4732-8066-DA4985EF858B}"/>
    <cellStyle name="Euro 44" xfId="3935" xr:uid="{AB47414F-70DC-4EDD-93AA-C54C3BF33092}"/>
    <cellStyle name="Euro 45" xfId="3936" xr:uid="{97140F76-D935-4CD8-988E-7C6FE2876F04}"/>
    <cellStyle name="Euro 46" xfId="3937" xr:uid="{81103993-68E2-4070-B295-32D1417CC04E}"/>
    <cellStyle name="Euro 47" xfId="3938" xr:uid="{B5D2DE60-2C3C-46B6-B280-58609B7F0A87}"/>
    <cellStyle name="Euro 48" xfId="3939" xr:uid="{EA1361CC-B0CA-432A-9C90-2CC8C6438C40}"/>
    <cellStyle name="Euro 48 2" xfId="3940" xr:uid="{124FFD1D-9290-49E4-83F3-7887D75B5ABE}"/>
    <cellStyle name="Euro 49" xfId="3941" xr:uid="{33189B6E-BBF1-435C-B414-9AA6CA07D51D}"/>
    <cellStyle name="Euro 49 2" xfId="3942" xr:uid="{32C73E44-55FD-4519-B895-AE80D5157F29}"/>
    <cellStyle name="Euro 5" xfId="966" xr:uid="{38BA6CE7-C0D3-4EC7-B1FD-5B3DD180FF0D}"/>
    <cellStyle name="Euro 5 2" xfId="2304" xr:uid="{6AA708A8-FE1A-4602-B013-A4F5D54F6773}"/>
    <cellStyle name="Euro 5 2 2" xfId="6620" xr:uid="{1C213A10-375E-4709-9733-9CF8FBF3F5EA}"/>
    <cellStyle name="Euro 5 2 2 2" xfId="9118" xr:uid="{F69AE95F-2AFB-4E9F-A4FD-C0CB0FD9A897}"/>
    <cellStyle name="Euro 5 2 3" xfId="6621" xr:uid="{41395364-7BD6-4E84-B34D-260DECF17DFE}"/>
    <cellStyle name="Euro 5 2 4" xfId="6619" xr:uid="{6AFE4773-C439-4269-AB54-41EA19619137}"/>
    <cellStyle name="Euro 5 3" xfId="2305" xr:uid="{4CE772B8-EEE4-4710-AA3A-2310621E4342}"/>
    <cellStyle name="Euro 5 3 2" xfId="6622" xr:uid="{C1B726AD-4948-4D72-A69B-C0B6065A0BD9}"/>
    <cellStyle name="Euro 5 3 2 2" xfId="9119" xr:uid="{B1103A9C-3442-458A-9016-8084C3277892}"/>
    <cellStyle name="Euro 5 4" xfId="3943" xr:uid="{FE3B9832-3DC7-4B59-8CF6-331C3BCD4EB4}"/>
    <cellStyle name="Euro 5 4 2" xfId="3944" xr:uid="{9E8CAB7E-CBAE-49BF-ADF3-2A3BC4A4A6C3}"/>
    <cellStyle name="Euro 5 5" xfId="6618" xr:uid="{7AB5EEE9-67FC-4727-ADA9-7722535BCFF3}"/>
    <cellStyle name="Euro 50" xfId="3945" xr:uid="{22D7C0E0-B872-4213-A669-E3B898ED18E8}"/>
    <cellStyle name="Euro 50 2" xfId="3946" xr:uid="{C97DD5B7-BEC6-486C-941A-E56C5CA3FE23}"/>
    <cellStyle name="Euro 51" xfId="3947" xr:uid="{258B1CF6-6888-43A0-945B-04012415295F}"/>
    <cellStyle name="Euro 51 2" xfId="3948" xr:uid="{9159DC26-A63A-428C-8175-0C3E3C51EA1F}"/>
    <cellStyle name="Euro 52" xfId="3949" xr:uid="{E7667C05-4B56-464D-93B8-16D7FFBBA298}"/>
    <cellStyle name="Euro 52 2" xfId="3950" xr:uid="{590EDE1A-1958-45E4-9D02-45E2C441B698}"/>
    <cellStyle name="Euro 53" xfId="3951" xr:uid="{FC41D668-FF0E-47EE-B0A6-848352CE237A}"/>
    <cellStyle name="Euro 53 2" xfId="3952" xr:uid="{BFB42E2D-0A5D-4FDD-9FA3-91CFED88663A}"/>
    <cellStyle name="Euro 54" xfId="3953" xr:uid="{A2E30F26-534C-46FE-968F-2C05E062BB2D}"/>
    <cellStyle name="Euro 54 2" xfId="3954" xr:uid="{0C6B5318-4CF7-45EA-81A8-2587EE9F5EEC}"/>
    <cellStyle name="Euro 55" xfId="3955" xr:uid="{49923586-D863-4F6A-9C7E-A291C737BD7C}"/>
    <cellStyle name="Euro 55 2" xfId="3956" xr:uid="{30DE5C66-3D9C-428E-9DCA-014F04C1D0FC}"/>
    <cellStyle name="Euro 56" xfId="3957" xr:uid="{F77CE233-F77C-4FFA-A1E3-8AD47440E929}"/>
    <cellStyle name="Euro 56 2" xfId="3958" xr:uid="{A201A5B5-D73A-42B8-8F77-1FE51A79DA8E}"/>
    <cellStyle name="Euro 57" xfId="3959" xr:uid="{56555B06-A47D-4C84-A744-A0202403DF5C}"/>
    <cellStyle name="Euro 58" xfId="3960" xr:uid="{FF76ACC5-A8BE-4758-A9F4-D944B157AD71}"/>
    <cellStyle name="Euro 58 2" xfId="9120" xr:uid="{02413DDD-6C5F-4C01-837D-21D46979459B}"/>
    <cellStyle name="Euro 58 2 2" xfId="9121" xr:uid="{5C62159D-C831-498E-8B9B-81D04A119225}"/>
    <cellStyle name="Euro 58 3" xfId="9122" xr:uid="{025056BE-1A1F-4A45-8FB4-E03BFB3EFCE0}"/>
    <cellStyle name="Euro 58 3 2" xfId="9123" xr:uid="{D66DAC8A-8A83-4442-9D6C-B3E47CBFABDA}"/>
    <cellStyle name="Euro 58 3 3" xfId="9124" xr:uid="{0C749FCF-8B00-42CC-B36C-1EB1918EB63E}"/>
    <cellStyle name="Euro 58 4" xfId="9125" xr:uid="{D49017D2-4CC7-4F2B-AF74-2C7A08A72C25}"/>
    <cellStyle name="Euro 58 5" xfId="9126" xr:uid="{16722023-D998-470C-AD8A-FBC64BE246B2}"/>
    <cellStyle name="Euro 59" xfId="3961" xr:uid="{5F18DC2B-62BF-4AC6-9EFF-2DBEA113AB10}"/>
    <cellStyle name="Euro 6" xfId="967" xr:uid="{35EDCC5F-A4B9-4F73-A6D2-ED4D628EF38D}"/>
    <cellStyle name="Euro 6 2" xfId="2306" xr:uid="{461BEEB2-8F82-4085-8B86-4E951164F4D9}"/>
    <cellStyle name="Euro 6 2 2" xfId="6624" xr:uid="{B34ED82F-9819-4566-8E91-C34B3B7A177B}"/>
    <cellStyle name="Euro 6 2 2 2" xfId="9127" xr:uid="{F0E58701-6F53-4CBE-A0A5-01FFEB5A74DD}"/>
    <cellStyle name="Euro 6 2 3" xfId="6625" xr:uid="{EDCBC18A-C595-4F2A-84F4-CE3FF2EEFADF}"/>
    <cellStyle name="Euro 6 2 4" xfId="6623" xr:uid="{19064164-5C2F-4B27-BA83-0C924723203A}"/>
    <cellStyle name="Euro 6 3" xfId="3962" xr:uid="{E99CE5AA-BF37-4495-9A57-99905B52C082}"/>
    <cellStyle name="Euro 6 3 2" xfId="6626" xr:uid="{D974FE62-1732-4B2D-8788-A09EFE6646AE}"/>
    <cellStyle name="Euro 6 3 2 2" xfId="9128" xr:uid="{F4D44AA9-711C-41A2-82D6-AB4FA3E2A229}"/>
    <cellStyle name="Euro 6 4" xfId="3963" xr:uid="{87D8C124-35EB-4CFD-B58F-715D4C82E205}"/>
    <cellStyle name="Euro 6 5" xfId="3964" xr:uid="{A2DE4427-C1EF-49DB-9ABC-BBD81C3724EF}"/>
    <cellStyle name="Euro 60" xfId="3965" xr:uid="{ADC41BAD-5498-49BC-98BF-24AB08BFE868}"/>
    <cellStyle name="Euro 7" xfId="2307" xr:uid="{209ED05D-FFB5-4C9D-BA59-0027DE358A8F}"/>
    <cellStyle name="Euro 7 2" xfId="3967" xr:uid="{20A58928-4F9D-4F7E-8B55-076E424A7564}"/>
    <cellStyle name="Euro 7 2 2" xfId="6628" xr:uid="{61E14B69-DC60-4582-AD3E-AF747EA8A461}"/>
    <cellStyle name="Euro 7 2 3" xfId="6629" xr:uid="{426C6E82-6702-4787-8292-255A587E1C10}"/>
    <cellStyle name="Euro 7 2 4" xfId="6627" xr:uid="{D8DEFB55-B699-4B65-AA89-212BB2D7695D}"/>
    <cellStyle name="Euro 7 3" xfId="3968" xr:uid="{BD783022-E5D5-47E0-A422-570F450BB376}"/>
    <cellStyle name="Euro 7 3 2" xfId="6630" xr:uid="{040EFABC-FDA7-4355-B386-79BD5D63E3E0}"/>
    <cellStyle name="Euro 7 4" xfId="9129" xr:uid="{DCBE4028-DA80-4601-AE5D-E5FD1D49D044}"/>
    <cellStyle name="Euro 7 5" xfId="3966" xr:uid="{C830DED7-3B86-46C0-80BF-75E1CCB9830C}"/>
    <cellStyle name="Euro 8" xfId="2308" xr:uid="{D4083968-E796-4802-AD62-D053CA715293}"/>
    <cellStyle name="Euro 8 2" xfId="3969" xr:uid="{8491FCC2-EF1B-4E08-879B-211DAFCD1BDA}"/>
    <cellStyle name="Euro 8 2 2" xfId="6633" xr:uid="{BEC25957-E33A-4F89-93D0-3162D140770E}"/>
    <cellStyle name="Euro 8 2 3" xfId="6634" xr:uid="{0A5F65B4-D8B9-45DF-9AF7-62F099FCE586}"/>
    <cellStyle name="Euro 8 2 4" xfId="6632" xr:uid="{EA3F008F-5DC7-4731-8590-FEE77BA38458}"/>
    <cellStyle name="Euro 8 3" xfId="6635" xr:uid="{08C2BD5E-CA7E-4C55-B59C-A20616C0A794}"/>
    <cellStyle name="Euro 8 4" xfId="6631" xr:uid="{9ABE25EC-BB45-484B-AFC3-F1402A36478A}"/>
    <cellStyle name="Euro 9" xfId="3970" xr:uid="{77F4C7F2-FA03-4A27-8C59-69950BA94149}"/>
    <cellStyle name="Euro 9 2" xfId="3971" xr:uid="{B86C337F-3210-4C36-849C-5171BBA8DD5A}"/>
    <cellStyle name="Euro 9 2 2" xfId="6638" xr:uid="{185E08F3-94BD-4CBC-93B5-42CB7E979BDF}"/>
    <cellStyle name="Euro 9 2 3" xfId="6639" xr:uid="{BA491AF9-FF42-47AE-8702-24110283A9BC}"/>
    <cellStyle name="Euro 9 2 4" xfId="6637" xr:uid="{8268C1C3-452B-412A-A6B2-C53D19374890}"/>
    <cellStyle name="Euro 9 3" xfId="6640" xr:uid="{CF3F41C2-529F-4A5A-A157-3791DC59112B}"/>
    <cellStyle name="Euro 9 4" xfId="6636" xr:uid="{EAF51EA4-B8A5-4A0C-92C0-338BF4BC5CB6}"/>
    <cellStyle name="Euro_Potentials in TIMES" xfId="3972" xr:uid="{A8A2A5AC-A67E-4992-8E84-CD6C6692C17C}"/>
    <cellStyle name="Excel Built-in Normal" xfId="6641" xr:uid="{CCE5E2B1-12E3-464E-8901-C2110E9385E9}"/>
    <cellStyle name="Explanatory Text" xfId="17" builtinId="53" customBuiltin="1"/>
    <cellStyle name="Explanatory Text 10" xfId="3973" xr:uid="{A899C299-5C16-44BA-845F-8BA34492AA24}"/>
    <cellStyle name="Explanatory Text 11" xfId="3974" xr:uid="{3AA72E81-EE5B-4601-AF50-3664760FC4A8}"/>
    <cellStyle name="Explanatory Text 12" xfId="3975" xr:uid="{61B73126-9B70-4E58-AF75-427D1740C8D5}"/>
    <cellStyle name="Explanatory Text 13" xfId="3976" xr:uid="{E3FAB83A-F9BE-4BDB-ADFE-E9C0B095C164}"/>
    <cellStyle name="Explanatory Text 14" xfId="3977" xr:uid="{059E9017-748F-4156-A7AA-060524402FC5}"/>
    <cellStyle name="Explanatory Text 15" xfId="3978" xr:uid="{D9B794DC-6C42-4D77-A011-98BE3E5AEB89}"/>
    <cellStyle name="Explanatory Text 16" xfId="3979" xr:uid="{4CD5AF1D-1B3C-4C3B-B90D-994E755EAFFF}"/>
    <cellStyle name="Explanatory Text 17" xfId="3980" xr:uid="{2E004588-A8EA-4C89-8385-CFA090A84EE6}"/>
    <cellStyle name="Explanatory Text 18" xfId="3981" xr:uid="{5D381229-7161-4C15-9D51-86CD1CDBA38C}"/>
    <cellStyle name="Explanatory Text 19" xfId="3982" xr:uid="{DDB6069B-7FA2-4373-BA6A-A380D9359C82}"/>
    <cellStyle name="Explanatory Text 2" xfId="968" xr:uid="{37EDDCD9-D5A2-4002-8029-3810ED4D4FD4}"/>
    <cellStyle name="Explanatory Text 2 10" xfId="969" xr:uid="{1A2EBF1A-DEB5-4E45-9880-EF4530D5A133}"/>
    <cellStyle name="Explanatory Text 2 2" xfId="970" xr:uid="{9D924B20-A538-456E-B57E-925223462205}"/>
    <cellStyle name="Explanatory Text 2 3" xfId="971" xr:uid="{C1287D8F-C819-4BD3-8BE5-06BB9C6B9DF9}"/>
    <cellStyle name="Explanatory Text 2 4" xfId="972" xr:uid="{C6DD7F26-18DE-4CAE-9AAD-11BC53FEFD07}"/>
    <cellStyle name="Explanatory Text 2 5" xfId="973" xr:uid="{4C00B995-8702-4DFB-A191-DD2413848602}"/>
    <cellStyle name="Explanatory Text 2 6" xfId="974" xr:uid="{82572B29-C6D4-4202-AAF6-E3F650E1F7B8}"/>
    <cellStyle name="Explanatory Text 2 7" xfId="975" xr:uid="{469D9431-4BD0-4B61-9A98-D56FB2991F4D}"/>
    <cellStyle name="Explanatory Text 2 8" xfId="976" xr:uid="{772C7399-9183-45B9-964C-57B74F8BE53B}"/>
    <cellStyle name="Explanatory Text 2 9" xfId="977" xr:uid="{3C48BE1D-85F1-4818-96A3-C7E068907216}"/>
    <cellStyle name="Explanatory Text 20" xfId="3983" xr:uid="{B90E9A18-7106-45E2-B21C-90E92DF350F1}"/>
    <cellStyle name="Explanatory Text 21" xfId="3984" xr:uid="{A3AA0521-D9F6-4928-903D-EECD32C855C3}"/>
    <cellStyle name="Explanatory Text 22" xfId="3985" xr:uid="{619A75DA-3700-408D-87D4-7D9BFC504729}"/>
    <cellStyle name="Explanatory Text 23" xfId="3986" xr:uid="{DBAAAC52-810E-4B4B-B2AF-31FB6F84E15F}"/>
    <cellStyle name="Explanatory Text 24" xfId="3987" xr:uid="{07D1657A-6608-4991-B2DB-72115A5ABA34}"/>
    <cellStyle name="Explanatory Text 25" xfId="3988" xr:uid="{61A272C3-EEED-4149-A6EB-2E4BBB5D32BA}"/>
    <cellStyle name="Explanatory Text 26" xfId="3989" xr:uid="{E7162D87-5798-4188-BEEA-36229484183D}"/>
    <cellStyle name="Explanatory Text 27" xfId="3990" xr:uid="{0FCAB4A8-CBB2-4F4A-AF5B-23C3E8E2DAB4}"/>
    <cellStyle name="Explanatory Text 28" xfId="3991" xr:uid="{2F5700ED-0CDC-4196-B888-B27F3EFDFC8C}"/>
    <cellStyle name="Explanatory Text 29" xfId="3992" xr:uid="{A7C98CBC-829B-4AB0-BE76-79464E514AE7}"/>
    <cellStyle name="Explanatory Text 3" xfId="978" xr:uid="{F7AF96D3-B419-4DB5-9567-DD79E55E8DE4}"/>
    <cellStyle name="Explanatory Text 3 2" xfId="3993" xr:uid="{76735016-3CFF-4408-81C4-3A5E1CB61436}"/>
    <cellStyle name="Explanatory Text 30" xfId="3994" xr:uid="{8C0A05AD-E4E9-466B-A5A7-29D0B1B9D8BE}"/>
    <cellStyle name="Explanatory Text 31" xfId="3995" xr:uid="{0FB178A1-9DA0-4F99-B72B-00DAF1681CE9}"/>
    <cellStyle name="Explanatory Text 32" xfId="3996" xr:uid="{4E467BB8-AA4D-4DA5-8E8A-66E1514B70CC}"/>
    <cellStyle name="Explanatory Text 33" xfId="3997" xr:uid="{229CEC1C-ECEB-498D-B943-A5948A6D1F38}"/>
    <cellStyle name="Explanatory Text 34" xfId="3998" xr:uid="{CC925EA2-A54D-4DA0-ACAB-C5E68D247D60}"/>
    <cellStyle name="Explanatory Text 35" xfId="3999" xr:uid="{FFF90C72-E687-4F5A-A1D2-AD45579E806C}"/>
    <cellStyle name="Explanatory Text 36" xfId="4000" xr:uid="{F9A0AF6F-2E61-4459-AFB4-B5E9DD44558A}"/>
    <cellStyle name="Explanatory Text 37" xfId="4001" xr:uid="{A900A047-E805-4136-9983-4E30D159422E}"/>
    <cellStyle name="Explanatory Text 38" xfId="4002" xr:uid="{B8D75118-78D1-40AC-96D6-D06BA04985DB}"/>
    <cellStyle name="Explanatory Text 39" xfId="4003" xr:uid="{4C403C5A-B51C-48AE-B004-4FBE493DFD82}"/>
    <cellStyle name="Explanatory Text 4" xfId="2311" xr:uid="{5FD7B1FD-BDE5-4A5E-8D27-3E4195863FF0}"/>
    <cellStyle name="Explanatory Text 4 2" xfId="9130" xr:uid="{309279F7-9FAD-4437-8BF5-D36AFFFFDE68}"/>
    <cellStyle name="Explanatory Text 40" xfId="4004" xr:uid="{E2BC66D2-C2EE-49B3-A4D7-835D188C8168}"/>
    <cellStyle name="Explanatory Text 41" xfId="4005" xr:uid="{1E07A12C-4126-4646-B9A4-BC4B850FDE47}"/>
    <cellStyle name="Explanatory Text 42" xfId="4006" xr:uid="{28091116-1C32-4014-B718-88A88628F9DE}"/>
    <cellStyle name="Explanatory Text 43" xfId="4007" xr:uid="{C12C071F-8A89-42A9-A6D4-D6C9771214F3}"/>
    <cellStyle name="Explanatory Text 5" xfId="2312" xr:uid="{37147DC0-A574-4CAE-BD8A-07AFCB907544}"/>
    <cellStyle name="Explanatory Text 5 2" xfId="9131" xr:uid="{9B309909-FCA6-4F69-AA31-1A6C589B37E6}"/>
    <cellStyle name="Explanatory Text 6" xfId="4008" xr:uid="{090CFFB4-682E-453B-8A11-04EB397C4C2F}"/>
    <cellStyle name="Explanatory Text 6 2" xfId="9132" xr:uid="{A48DC067-B5A4-4FF8-99E1-6D2C2D8214CD}"/>
    <cellStyle name="Explanatory Text 7" xfId="4009" xr:uid="{E366D763-2E0F-4FD8-8490-451C96166DF5}"/>
    <cellStyle name="Explanatory Text 8" xfId="4010" xr:uid="{352A2164-1C22-4055-A16B-C7B1AF4036D1}"/>
    <cellStyle name="Explanatory Text 9" xfId="4011" xr:uid="{A76F15A9-E8B6-40DB-8B39-D0766EC4D0D3}"/>
    <cellStyle name="Fixed2 - Type2" xfId="167" xr:uid="{699015D4-91C4-4B1D-A361-5177CAA1913D}"/>
    <cellStyle name="Float" xfId="979" xr:uid="{765F74EE-E90A-404E-8702-4FCA25025EE5}"/>
    <cellStyle name="Float 2" xfId="980" xr:uid="{FCCA61E6-69EA-47F2-903E-35EF5C4BC75D}"/>
    <cellStyle name="Float 2 2" xfId="981" xr:uid="{52ADD199-1DDD-418F-8E4C-BFC882DE390F}"/>
    <cellStyle name="Float 2 2 2" xfId="6642" xr:uid="{18262262-7F1B-4D2A-9492-CC75E4CED4F7}"/>
    <cellStyle name="Float 2 2 3" xfId="6643" xr:uid="{33A84B9B-33A4-425F-9D93-63FF9A5B73A2}"/>
    <cellStyle name="Float 2 3" xfId="6644" xr:uid="{AD35163B-EE5A-4130-A0B3-A273F7E48D93}"/>
    <cellStyle name="Float 3" xfId="982" xr:uid="{4D82B56E-2B5E-4F82-8428-5D25BF20DEE8}"/>
    <cellStyle name="Float 3 2" xfId="4012" xr:uid="{256AC95A-943C-4B9F-98B5-06DBC2ADBC5F}"/>
    <cellStyle name="Float 3 3" xfId="4013" xr:uid="{42F77C92-98E6-4BD3-8401-0D178E840E4E}"/>
    <cellStyle name="Float 3 3 2" xfId="6645" xr:uid="{61B69CEF-66D8-4C92-9E4C-DB81C6C34082}"/>
    <cellStyle name="Float 4" xfId="4014" xr:uid="{B1A53D82-3B1F-46CB-AC24-1D8A2B5EAA8C}"/>
    <cellStyle name="Float 4 2" xfId="6646" xr:uid="{EF870E0F-53E7-4FAD-AA62-D2F7C8F867B0}"/>
    <cellStyle name="Good" xfId="8" builtinId="26" customBuiltin="1"/>
    <cellStyle name="Good 10" xfId="4015" xr:uid="{169B0E1C-3714-4CF1-AE6E-4A59304B2A4F}"/>
    <cellStyle name="Good 11" xfId="4016" xr:uid="{1A6EA39C-7FE3-4928-BB19-A9C5FC5DCCC5}"/>
    <cellStyle name="Good 12" xfId="4017" xr:uid="{8E19C4F0-5451-4DEA-9CF7-AD1DF08DCDCB}"/>
    <cellStyle name="Good 13" xfId="4018" xr:uid="{B4FA6BB5-36D0-42DB-B0AF-C0751BD5660E}"/>
    <cellStyle name="Good 14" xfId="4019" xr:uid="{E813915D-7CC8-44E2-ACB9-EAF160F7D4D3}"/>
    <cellStyle name="Good 15" xfId="4020" xr:uid="{84D74FD3-BA33-46B5-88AC-6A79EEA7968F}"/>
    <cellStyle name="Good 16" xfId="4021" xr:uid="{9ECEF955-92A0-4E42-8919-D4397E7B1739}"/>
    <cellStyle name="Good 17" xfId="4022" xr:uid="{A879C11D-1FEC-4F0D-B3AA-46A525F5FF13}"/>
    <cellStyle name="Good 18" xfId="4023" xr:uid="{A2D38D2D-C9F1-48DF-B757-A94B788E4364}"/>
    <cellStyle name="Good 19" xfId="4024" xr:uid="{B24C6889-9B5A-4DD3-BF39-57A3E1F0AC45}"/>
    <cellStyle name="Good 2" xfId="214" xr:uid="{2CD00F11-2328-429B-9939-76B9C4688A8C}"/>
    <cellStyle name="Good 2 10" xfId="984" xr:uid="{97E6CCAB-AD1F-4E88-9F23-789C4BE51346}"/>
    <cellStyle name="Good 2 11" xfId="9133" xr:uid="{CA0319DA-5261-4560-976F-2447203BEDA1}"/>
    <cellStyle name="Good 2 12" xfId="9134" xr:uid="{0DEF22AE-69F1-42F1-8A15-E4FFB48A3FF9}"/>
    <cellStyle name="Good 2 13" xfId="983" xr:uid="{E493A45F-3601-4B10-AAB1-4D78F816622E}"/>
    <cellStyle name="Good 2 2" xfId="985" xr:uid="{13F90EAE-1934-4A18-A91E-F4F8C2D8C803}"/>
    <cellStyle name="Good 2 2 2" xfId="4025" xr:uid="{9CC394C5-63DD-4B34-8B83-E023378ED9FC}"/>
    <cellStyle name="Good 2 2 2 2" xfId="9135" xr:uid="{0BDC5A3F-2387-4272-9288-7C4951E2EA52}"/>
    <cellStyle name="Good 2 2 3" xfId="4026" xr:uid="{A927A4D6-4758-4628-AA33-B1046BDC15A8}"/>
    <cellStyle name="Good 2 3" xfId="986" xr:uid="{3EA34343-84F8-443B-A47F-4021C74191C8}"/>
    <cellStyle name="Good 2 3 2" xfId="4027" xr:uid="{B8849CD9-AFA8-4AA0-BB17-9F35DE1238C3}"/>
    <cellStyle name="Good 2 3 3" xfId="4028" xr:uid="{4642FC25-9D7D-4380-996F-A376B2AF5B98}"/>
    <cellStyle name="Good 2 4" xfId="987" xr:uid="{3627714D-6D31-4A55-A1C9-FACB11906552}"/>
    <cellStyle name="Good 2 5" xfId="988" xr:uid="{C33914BB-1628-462F-AC59-54D7724B1633}"/>
    <cellStyle name="Good 2 6" xfId="989" xr:uid="{1DB3E6F5-9BED-41BA-86C2-DC3403B7FB68}"/>
    <cellStyle name="Good 2 7" xfId="990" xr:uid="{C6D3A6F4-3B8E-430F-B892-0E978C013EF6}"/>
    <cellStyle name="Good 2 8" xfId="991" xr:uid="{5E824D16-C4CB-485D-8B4D-51D67EF7A659}"/>
    <cellStyle name="Good 2 9" xfId="992" xr:uid="{EC1DE96D-1124-4BFC-912C-458CAB4AD745}"/>
    <cellStyle name="Good 20" xfId="4029" xr:uid="{253A3646-021F-47C7-B167-7E5BBE94E2B9}"/>
    <cellStyle name="Good 21" xfId="4030" xr:uid="{81CCD148-DC2D-49EF-A502-2063466E238C}"/>
    <cellStyle name="Good 22" xfId="4031" xr:uid="{25BF38E8-7A69-4929-AFB5-DDE768EC3A81}"/>
    <cellStyle name="Good 23" xfId="4032" xr:uid="{09AE03AE-FA40-4A58-8F66-BA3D29B4F7F6}"/>
    <cellStyle name="Good 24" xfId="4033" xr:uid="{5D3048C1-A8D0-4977-A051-7969FF777405}"/>
    <cellStyle name="Good 25" xfId="4034" xr:uid="{E0DE3A3D-0AFC-4B18-8EA0-B788DA56C5A1}"/>
    <cellStyle name="Good 26" xfId="4035" xr:uid="{F4700F80-499B-4DB9-A4E5-0BC94929D99A}"/>
    <cellStyle name="Good 27" xfId="4036" xr:uid="{EB34E5F1-4C88-46F6-A549-E7836BB18382}"/>
    <cellStyle name="Good 28" xfId="4037" xr:uid="{6EF34A6C-8E70-4D1E-B99F-F2A525D8E6F9}"/>
    <cellStyle name="Good 29" xfId="4038" xr:uid="{0384F11F-D342-4548-AABD-A5E91D37EFFA}"/>
    <cellStyle name="Good 3" xfId="993" xr:uid="{CD1F6C3C-3BF4-4595-850A-46584B6AEB4D}"/>
    <cellStyle name="Good 3 2" xfId="2317" xr:uid="{3E5BABBF-0F4C-4B47-A646-7C06DE8979CE}"/>
    <cellStyle name="Good 3 2 2" xfId="9136" xr:uid="{EE8196CE-4750-45B1-AAB2-2BDD3CE16F5E}"/>
    <cellStyle name="Good 3 3" xfId="4039" xr:uid="{BB6C44DD-184B-4F12-9350-FF6D1A91C9E2}"/>
    <cellStyle name="Good 3 4" xfId="4040" xr:uid="{CA89F377-15B4-4A0F-A12C-78DF20DDCDD3}"/>
    <cellStyle name="Good 30" xfId="4041" xr:uid="{510C5C57-F0AB-4624-8577-9650DA227858}"/>
    <cellStyle name="Good 31" xfId="4042" xr:uid="{A00F73B7-A3B7-42C1-B16A-E208B73F49CF}"/>
    <cellStyle name="Good 32" xfId="4043" xr:uid="{F00F13BA-945F-4F3C-908D-8E79667D8BEC}"/>
    <cellStyle name="Good 33" xfId="4044" xr:uid="{9D50B922-F1D0-4435-A6E7-168C647E8EE4}"/>
    <cellStyle name="Good 34" xfId="4045" xr:uid="{548D8856-B874-40A5-9CB3-D9E79BF8715C}"/>
    <cellStyle name="Good 35" xfId="4046" xr:uid="{C2666EBB-9CFA-47A1-ADED-78914EF3DB67}"/>
    <cellStyle name="Good 36" xfId="4047" xr:uid="{BAD0B756-C4BA-4E56-BEEE-04AC5A623C66}"/>
    <cellStyle name="Good 37" xfId="4048" xr:uid="{477557C2-FE9A-4578-88AB-F762357590CE}"/>
    <cellStyle name="Good 38" xfId="4049" xr:uid="{FE4EE60B-CF59-41A7-A3AB-4BAD07E60006}"/>
    <cellStyle name="Good 39" xfId="4050" xr:uid="{BA5FA7CD-BD36-4A96-85D4-ECDEB182DCC4}"/>
    <cellStyle name="Good 4" xfId="2318" xr:uid="{EFF2D0CE-256F-41DE-A2AD-0071CE2A31BE}"/>
    <cellStyle name="Good 4 2" xfId="9137" xr:uid="{3F81BE8A-82E7-432F-BF18-800107BE5F1E}"/>
    <cellStyle name="Good 40" xfId="4051" xr:uid="{833EEF15-45C0-4071-9763-442568FBEC19}"/>
    <cellStyle name="Good 41" xfId="4052" xr:uid="{C8C78AD3-F5F6-4843-B053-AF52F66F102E}"/>
    <cellStyle name="Good 42" xfId="4053" xr:uid="{EAEEFC8D-38CB-4E42-9870-55321F1ACC04}"/>
    <cellStyle name="Good 5" xfId="2319" xr:uid="{194580D1-8FAA-4F22-BBFE-69D7FD09FF41}"/>
    <cellStyle name="Good 5 2" xfId="9138" xr:uid="{CC15D6E2-E17D-4E08-8FD7-BFB5854F740B}"/>
    <cellStyle name="Good 5 3" xfId="4054" xr:uid="{A089D1A8-348D-4199-9770-92E9B3826AA6}"/>
    <cellStyle name="Good 6" xfId="2320" xr:uid="{CDA16CFA-9B31-445A-984D-16183760AD6F}"/>
    <cellStyle name="Good 6 2" xfId="9139" xr:uid="{84FC8CD9-07AA-4DD3-9947-F9A696AB9FF8}"/>
    <cellStyle name="Good 7" xfId="4055" xr:uid="{20E3FB77-DA98-4B4D-9F5F-4D5B39D37170}"/>
    <cellStyle name="Good 8" xfId="4056" xr:uid="{4C7299F0-0BB8-4EF5-811B-2B9CE3B92AB1}"/>
    <cellStyle name="Good 9" xfId="4057" xr:uid="{FB57512C-D100-4B4E-8A0A-2D2E3AD810D6}"/>
    <cellStyle name="Gut" xfId="4058" xr:uid="{A04AB866-0446-451F-A6C8-A39CEDF92203}"/>
    <cellStyle name="Hardcoded" xfId="213" xr:uid="{937A8E7A-1B17-4773-A622-DAA82EE90DF2}"/>
    <cellStyle name="Heading" xfId="6647" xr:uid="{F0F9891C-DCCF-4238-A4DF-08D4930A8DA2}"/>
    <cellStyle name="Heading 1" xfId="4" builtinId="16" customBuiltin="1"/>
    <cellStyle name="Heading 1 10" xfId="4059" xr:uid="{F6DEADE1-AF3F-413C-BB09-F65371A8E039}"/>
    <cellStyle name="Heading 1 11" xfId="4060" xr:uid="{CE69E97D-7502-496D-881A-DBC89E182B7F}"/>
    <cellStyle name="Heading 1 12" xfId="4061" xr:uid="{7798E2A7-7D4D-4ED9-A756-12EAF51DFC93}"/>
    <cellStyle name="Heading 1 13" xfId="4062" xr:uid="{E3588B3D-94E2-4C7F-8D8A-1AE1F8FAB84B}"/>
    <cellStyle name="Heading 1 14" xfId="4063" xr:uid="{F755DEEA-A266-4AA8-B28B-562F4C29A41D}"/>
    <cellStyle name="Heading 1 15" xfId="4064" xr:uid="{C05F690C-1EFE-448B-87A8-F515105D72AD}"/>
    <cellStyle name="Heading 1 16" xfId="4065" xr:uid="{32EFC37E-E39B-40C4-8F85-98A45C8F6FAA}"/>
    <cellStyle name="Heading 1 17" xfId="4066" xr:uid="{F01405E5-B5D7-4809-B258-65212241F6C7}"/>
    <cellStyle name="Heading 1 18" xfId="4067" xr:uid="{61D4B42F-9F16-4C5C-A21E-BD214CC4651D}"/>
    <cellStyle name="Heading 1 19" xfId="4068" xr:uid="{9CE4F12D-7ACE-4C5F-87E4-F4C6DAD7FB62}"/>
    <cellStyle name="Heading 1 2" xfId="994" xr:uid="{B5538143-8A65-4934-BF64-BFFC70C28404}"/>
    <cellStyle name="Heading 1 2 10" xfId="995" xr:uid="{B03DDD82-D2E1-45B9-BB56-1A3277C2F497}"/>
    <cellStyle name="Heading 1 2 11" xfId="9140" xr:uid="{C7BA4EC5-6B0B-4C95-BE25-CD8EDDE9F869}"/>
    <cellStyle name="Heading 1 2 2" xfId="996" xr:uid="{4F1596DC-7410-4A77-9745-B3AC44D862AD}"/>
    <cellStyle name="Heading 1 2 3" xfId="997" xr:uid="{8976733E-E9F8-4058-85B3-CF2ADF5D5C03}"/>
    <cellStyle name="Heading 1 2 4" xfId="998" xr:uid="{F9DDDF2A-FCB4-4422-BF5B-A27DAE5C76C1}"/>
    <cellStyle name="Heading 1 2 5" xfId="999" xr:uid="{C4BEDEE5-D9CA-4162-A936-F5524DD2DA97}"/>
    <cellStyle name="Heading 1 2 6" xfId="1000" xr:uid="{859669B4-C23C-481F-B6E4-872958A4D540}"/>
    <cellStyle name="Heading 1 2 7" xfId="1001" xr:uid="{B20C5924-7E9A-46B9-AAD0-51881321C51B}"/>
    <cellStyle name="Heading 1 2 8" xfId="1002" xr:uid="{BC77B8F3-6327-438C-80DA-23B88A3C384F}"/>
    <cellStyle name="Heading 1 2 9" xfId="1003" xr:uid="{63C05C5C-5837-4FBB-A609-AD4D622E150F}"/>
    <cellStyle name="Heading 1 20" xfId="4069" xr:uid="{A28311A7-291F-4E7A-8DA1-CFF07B2772D1}"/>
    <cellStyle name="Heading 1 21" xfId="4070" xr:uid="{4497F0B5-794F-4B23-906B-26FCC19A7A8C}"/>
    <cellStyle name="Heading 1 22" xfId="4071" xr:uid="{F9A87798-2D67-4DDE-9CDB-E21702180D5F}"/>
    <cellStyle name="Heading 1 23" xfId="4072" xr:uid="{DD1BACAA-F00B-4BBD-8AA4-6B1689E84ABF}"/>
    <cellStyle name="Heading 1 24" xfId="4073" xr:uid="{1561886B-6A2F-405E-8398-4627FC677159}"/>
    <cellStyle name="Heading 1 25" xfId="4074" xr:uid="{F64B751B-5881-4F46-A99E-55B9B37940FE}"/>
    <cellStyle name="Heading 1 26" xfId="4075" xr:uid="{25C3846D-ED05-44D4-A4EC-655B45D35C4D}"/>
    <cellStyle name="Heading 1 27" xfId="4076" xr:uid="{43845B33-2C42-40D3-A0E0-0DC67520ED0D}"/>
    <cellStyle name="Heading 1 28" xfId="4077" xr:uid="{57C41A1B-373D-49C7-882C-F068412D2957}"/>
    <cellStyle name="Heading 1 29" xfId="4078" xr:uid="{D7C4D4E8-FEFF-4AF2-A3E0-88AD886DE6B5}"/>
    <cellStyle name="Heading 1 3" xfId="1004" xr:uid="{0AFC85B5-210A-48D1-B64A-0C77E43C7B93}"/>
    <cellStyle name="Heading 1 3 2" xfId="2323" xr:uid="{1457E9E1-184F-43CE-B30E-BD34F3E82AA5}"/>
    <cellStyle name="Heading 1 3 2 2" xfId="9141" xr:uid="{06AFDB08-FB93-458D-9F50-0CF4253AD16E}"/>
    <cellStyle name="Heading 1 3 3" xfId="4079" xr:uid="{133688FA-B29B-4671-BED2-58B38C20A45D}"/>
    <cellStyle name="Heading 1 3 4" xfId="4080" xr:uid="{7AA5D617-9AD9-4B26-AA60-D55819E805A1}"/>
    <cellStyle name="Heading 1 30" xfId="4081" xr:uid="{F1A2074B-BAE9-4D58-A734-8BDEC78671A2}"/>
    <cellStyle name="Heading 1 31" xfId="4082" xr:uid="{EE021888-C42B-4576-87EE-38D9BE2D7DE2}"/>
    <cellStyle name="Heading 1 32" xfId="4083" xr:uid="{A90F1EEF-98C4-44F4-A108-4FD7767F41CF}"/>
    <cellStyle name="Heading 1 33" xfId="4084" xr:uid="{0BC7CD9C-F795-4962-8B74-8973244FE4AB}"/>
    <cellStyle name="Heading 1 34" xfId="4085" xr:uid="{2FED947B-A7B1-4DEE-AE37-6F06DE391E6D}"/>
    <cellStyle name="Heading 1 35" xfId="4086" xr:uid="{28AD4FE3-24BD-4DA7-8041-E5F3DC885E78}"/>
    <cellStyle name="Heading 1 36" xfId="4087" xr:uid="{0210605C-53BF-4710-99DE-BAFE8C4C3088}"/>
    <cellStyle name="Heading 1 37" xfId="4088" xr:uid="{88712C6A-C2B0-44B1-B6CD-5463480690E6}"/>
    <cellStyle name="Heading 1 38" xfId="4089" xr:uid="{6A60873C-1BA8-463F-BF45-021220FDAB5E}"/>
    <cellStyle name="Heading 1 39" xfId="4090" xr:uid="{24099271-5F1A-4906-A6B1-BF3C341E62CF}"/>
    <cellStyle name="Heading 1 4" xfId="2324" xr:uid="{15104121-0418-4B69-9396-87829FE97308}"/>
    <cellStyle name="Heading 1 4 2" xfId="9142" xr:uid="{2C497A17-E658-4FC7-A540-5DEA26EE4F07}"/>
    <cellStyle name="Heading 1 40" xfId="4091" xr:uid="{E1858B68-5988-4D30-A69C-40D5E49590C6}"/>
    <cellStyle name="Heading 1 41" xfId="4092" xr:uid="{34BEC2EB-8E51-47E3-9C9E-4621DD8FEB7D}"/>
    <cellStyle name="Heading 1 5" xfId="2325" xr:uid="{4D2D5A23-AAA0-41C4-A989-F1749AF520A8}"/>
    <cellStyle name="Heading 1 5 2" xfId="9143" xr:uid="{6AC96C8A-C08A-4919-B568-85B9344FC8CA}"/>
    <cellStyle name="Heading 1 6" xfId="4093" xr:uid="{EDFF2A44-69E5-4E6D-BA00-F604222C8AD0}"/>
    <cellStyle name="Heading 1 6 2" xfId="9144" xr:uid="{D40231F3-41CC-4590-A313-3A09F7D0571D}"/>
    <cellStyle name="Heading 1 7" xfId="4094" xr:uid="{132C850C-CA32-41BF-AA39-97A72876A9CA}"/>
    <cellStyle name="Heading 1 8" xfId="4095" xr:uid="{83F0B24B-69DE-4514-A66A-BCD1411F6F79}"/>
    <cellStyle name="Heading 1 9" xfId="4096" xr:uid="{086DC354-4FB7-4AB0-B0F7-90B60A7922A7}"/>
    <cellStyle name="Heading 2" xfId="5" builtinId="17" customBuiltin="1"/>
    <cellStyle name="Heading 2 10" xfId="4097" xr:uid="{74B0E577-F9FB-4426-87F4-B1F4129C867A}"/>
    <cellStyle name="Heading 2 11" xfId="4098" xr:uid="{455473D4-3F66-4A42-94DC-1D64B7AF23B7}"/>
    <cellStyle name="Heading 2 12" xfId="4099" xr:uid="{AD0F9315-AE4C-4D73-A200-2F3C7E37B93A}"/>
    <cellStyle name="Heading 2 13" xfId="4100" xr:uid="{B35DB014-A6EC-45F2-84F5-197BBAEBCF63}"/>
    <cellStyle name="Heading 2 14" xfId="4101" xr:uid="{209D4B11-7E21-45EA-AD5E-ECC9A8FBFB6B}"/>
    <cellStyle name="Heading 2 15" xfId="4102" xr:uid="{A07B92B4-D0BF-48A3-A2D6-0ADB29E108E3}"/>
    <cellStyle name="Heading 2 16" xfId="4103" xr:uid="{3C306123-04ED-4942-9C2E-15E18249EB3F}"/>
    <cellStyle name="Heading 2 17" xfId="4104" xr:uid="{7CE9EDDB-A365-48C6-B547-4C8E5FC8CB00}"/>
    <cellStyle name="Heading 2 18" xfId="4105" xr:uid="{F1CDAB3F-E0E7-45BD-8E0E-3A3267A782B4}"/>
    <cellStyle name="Heading 2 19" xfId="4106" xr:uid="{C744040F-F3EF-4D64-8D7B-34647D937CF0}"/>
    <cellStyle name="Heading 2 2" xfId="1005" xr:uid="{0533C904-85E6-4EAA-88DC-87B47F2CE45C}"/>
    <cellStyle name="Heading 2 2 10" xfId="1006" xr:uid="{1D693267-1727-430E-BEE5-728466D7EF53}"/>
    <cellStyle name="Heading 2 2 11" xfId="9145" xr:uid="{85897616-32C6-4D70-8658-D930BC5C8ACA}"/>
    <cellStyle name="Heading 2 2 2" xfId="1007" xr:uid="{083E5853-75E9-492B-B495-FC3E82FB132E}"/>
    <cellStyle name="Heading 2 2 3" xfId="1008" xr:uid="{BCC1E26D-080D-4EF3-947F-DE5706DE8FC4}"/>
    <cellStyle name="Heading 2 2 4" xfId="1009" xr:uid="{FA5A6874-121F-4FC8-B93E-0ABB05B13D0A}"/>
    <cellStyle name="Heading 2 2 5" xfId="1010" xr:uid="{7847A9B3-646A-4792-8EB7-D0FBFA153F6E}"/>
    <cellStyle name="Heading 2 2 6" xfId="1011" xr:uid="{2267EF2E-0AA7-4C2B-A6E3-4979B9C16389}"/>
    <cellStyle name="Heading 2 2 7" xfId="1012" xr:uid="{3B9A76C3-0E48-44E4-97E9-C2C8F060A4F2}"/>
    <cellStyle name="Heading 2 2 8" xfId="1013" xr:uid="{60703851-BD41-4577-98B4-E025662D046D}"/>
    <cellStyle name="Heading 2 2 9" xfId="1014" xr:uid="{C5ED8709-2E20-4E28-ABF4-5747E6D69542}"/>
    <cellStyle name="Heading 2 20" xfId="4107" xr:uid="{DA25C485-D66D-4C89-8BDE-C47F8024F4F0}"/>
    <cellStyle name="Heading 2 21" xfId="4108" xr:uid="{0251A1C5-1560-46A3-97AA-647A3E05AC34}"/>
    <cellStyle name="Heading 2 22" xfId="4109" xr:uid="{89A72F34-3F1E-4689-9B1F-F3B3E4BB3D53}"/>
    <cellStyle name="Heading 2 23" xfId="4110" xr:uid="{3020F36F-0725-4771-AC3D-F3D9FCAADD02}"/>
    <cellStyle name="Heading 2 24" xfId="4111" xr:uid="{BD5DD258-A868-4EF5-A1F3-009AF09801F7}"/>
    <cellStyle name="Heading 2 25" xfId="4112" xr:uid="{BC73271E-BF31-4C47-AFFD-241A7A9780A2}"/>
    <cellStyle name="Heading 2 26" xfId="4113" xr:uid="{6FC13629-3696-4C76-BFE1-38418B8E3201}"/>
    <cellStyle name="Heading 2 27" xfId="4114" xr:uid="{A84E296E-4A09-47AE-BA52-2EF1D13F777F}"/>
    <cellStyle name="Heading 2 28" xfId="4115" xr:uid="{AB0E0F17-8CC7-4381-8C28-00A69702E247}"/>
    <cellStyle name="Heading 2 29" xfId="4116" xr:uid="{AAF07FCE-BD18-424C-9263-60C0693E3198}"/>
    <cellStyle name="Heading 2 3" xfId="1015" xr:uid="{8FB810F8-D66A-4919-8D7D-4D0988DC62AB}"/>
    <cellStyle name="Heading 2 3 2" xfId="2328" xr:uid="{86361A27-F058-478D-A61A-942A1F84F443}"/>
    <cellStyle name="Heading 2 3 2 2" xfId="9146" xr:uid="{7CF73779-84F1-4503-B6F0-A95C114DCAF3}"/>
    <cellStyle name="Heading 2 3 3" xfId="4117" xr:uid="{D2B03D35-568A-498B-9195-1C79237A86CE}"/>
    <cellStyle name="Heading 2 3 4" xfId="4118" xr:uid="{773ABE7A-DD31-4E41-882B-8A79A0F8093F}"/>
    <cellStyle name="Heading 2 30" xfId="4119" xr:uid="{8060E10A-6C10-4FF4-8F08-B1D33E4365CD}"/>
    <cellStyle name="Heading 2 31" xfId="4120" xr:uid="{16E113E9-3891-4ECA-BE4B-D6A55FB72A08}"/>
    <cellStyle name="Heading 2 32" xfId="4121" xr:uid="{913F2B2A-792A-485B-923C-40E24FF88D03}"/>
    <cellStyle name="Heading 2 33" xfId="4122" xr:uid="{BDF15047-4E40-49CF-A69C-2C752731A177}"/>
    <cellStyle name="Heading 2 34" xfId="4123" xr:uid="{E22CEFEA-0468-49EF-9D2B-2C9034DB4C56}"/>
    <cellStyle name="Heading 2 35" xfId="4124" xr:uid="{49C6394F-AD4B-494F-AEB7-092AC19A0C40}"/>
    <cellStyle name="Heading 2 36" xfId="4125" xr:uid="{5C12B37F-3AC2-460F-88B3-D3E798FEEF89}"/>
    <cellStyle name="Heading 2 37" xfId="4126" xr:uid="{847B170E-174D-4E74-9F0B-88F32F401327}"/>
    <cellStyle name="Heading 2 38" xfId="4127" xr:uid="{37D5F186-6479-465F-B163-9AC1B44082F3}"/>
    <cellStyle name="Heading 2 39" xfId="4128" xr:uid="{5F183B71-CC30-4688-98FD-800C40A12FDB}"/>
    <cellStyle name="Heading 2 4" xfId="2329" xr:uid="{1C37AA8C-D8AB-40E2-A8B2-8EA7538FAA85}"/>
    <cellStyle name="Heading 2 4 2" xfId="9147" xr:uid="{E2BACD28-1316-41EE-B55D-A473947E7E25}"/>
    <cellStyle name="Heading 2 40" xfId="4129" xr:uid="{4CA444E9-927C-4ADE-B0A5-66B5923CD660}"/>
    <cellStyle name="Heading 2 41" xfId="4130" xr:uid="{7E6ED5CC-AD68-4E92-8A17-2CF4E69F7B8C}"/>
    <cellStyle name="Heading 2 5" xfId="2330" xr:uid="{999385E1-76F3-4EF8-9275-54FC7BC4D363}"/>
    <cellStyle name="Heading 2 5 2" xfId="9148" xr:uid="{DB538B49-44AC-4B21-B017-CCC6E5B79BA5}"/>
    <cellStyle name="Heading 2 6" xfId="4131" xr:uid="{D478003B-38B4-49FC-91F0-D0FB82B4C4D6}"/>
    <cellStyle name="Heading 2 6 2" xfId="9149" xr:uid="{DABEEB51-DC0B-4A04-9893-CB163BAFAAFA}"/>
    <cellStyle name="Heading 2 7" xfId="4132" xr:uid="{36FBD069-E301-471E-93C1-976032BA327A}"/>
    <cellStyle name="Heading 2 8" xfId="4133" xr:uid="{69E9C42F-86D5-4AA8-B97B-DB4CCFED0EED}"/>
    <cellStyle name="Heading 2 9" xfId="4134" xr:uid="{1C001CCC-804C-4011-BB96-39EE1370342B}"/>
    <cellStyle name="Heading 3" xfId="6" builtinId="18" customBuiltin="1"/>
    <cellStyle name="Heading 3 10" xfId="4135" xr:uid="{B5836308-EB26-4520-8E72-314F33C93C52}"/>
    <cellStyle name="Heading 3 11" xfId="4136" xr:uid="{D49D7E4A-A191-49DA-A40A-89DD5B5F3211}"/>
    <cellStyle name="Heading 3 12" xfId="4137" xr:uid="{30B35D48-CAA7-4458-BB42-BE3012263AC4}"/>
    <cellStyle name="Heading 3 13" xfId="4138" xr:uid="{C1BFB24A-965B-4CE5-BACA-FE082564CE08}"/>
    <cellStyle name="Heading 3 14" xfId="4139" xr:uid="{2592160E-78E3-44DA-B8B4-A5F7B5C66448}"/>
    <cellStyle name="Heading 3 15" xfId="4140" xr:uid="{A115D5C7-A626-46FB-BDAF-EE8AA293CF4B}"/>
    <cellStyle name="Heading 3 16" xfId="4141" xr:uid="{14C033DD-3744-4229-B437-51C8F712CC63}"/>
    <cellStyle name="Heading 3 17" xfId="4142" xr:uid="{57EE51C0-7960-4E22-ADBB-A355C869DEA1}"/>
    <cellStyle name="Heading 3 18" xfId="4143" xr:uid="{6BEFE5FE-7C42-4482-91DD-7B90169630A8}"/>
    <cellStyle name="Heading 3 19" xfId="4144" xr:uid="{FF427E75-0A39-4D5A-AEA8-6F76D2369A36}"/>
    <cellStyle name="Heading 3 2" xfId="1016" xr:uid="{9FD9122A-F960-4D5E-9587-3778C6ACCD6A}"/>
    <cellStyle name="Heading 3 2 10" xfId="1017" xr:uid="{9FD4552D-42C3-4E2B-B49F-ABB862D75CD7}"/>
    <cellStyle name="Heading 3 2 11" xfId="9150" xr:uid="{E0A985C8-0E60-4B48-9200-7FD5BFA0B974}"/>
    <cellStyle name="Heading 3 2 2" xfId="1018" xr:uid="{94978654-2F89-4697-968C-86E0E8E44134}"/>
    <cellStyle name="Heading 3 2 3" xfId="1019" xr:uid="{0C308411-0588-4E97-8168-BC2FE156EF8B}"/>
    <cellStyle name="Heading 3 2 4" xfId="1020" xr:uid="{E1DD5FC0-5802-4269-9996-7AB8AA4A4245}"/>
    <cellStyle name="Heading 3 2 5" xfId="1021" xr:uid="{EDFDFBAF-1EE3-49DF-9113-7F28B75D263F}"/>
    <cellStyle name="Heading 3 2 6" xfId="1022" xr:uid="{4FBD53C5-ADAF-4666-B34B-78CE982188D9}"/>
    <cellStyle name="Heading 3 2 7" xfId="1023" xr:uid="{D7E62E7A-45CE-487D-BA2B-EF9DC91BF316}"/>
    <cellStyle name="Heading 3 2 8" xfId="1024" xr:uid="{1AD55AB7-C0A1-4E9E-B544-4D7CEDE08050}"/>
    <cellStyle name="Heading 3 2 9" xfId="1025" xr:uid="{12662A59-27F0-4A98-9B31-5B3722EAED21}"/>
    <cellStyle name="Heading 3 20" xfId="4145" xr:uid="{CAF54773-0D52-4AD2-A0B5-FA3CD296BD7A}"/>
    <cellStyle name="Heading 3 21" xfId="4146" xr:uid="{8683C6DB-9DE8-4400-B120-C9B9EB890BE5}"/>
    <cellStyle name="Heading 3 22" xfId="4147" xr:uid="{C3DC3F75-F142-4A95-B6D6-D1C262B86690}"/>
    <cellStyle name="Heading 3 23" xfId="4148" xr:uid="{39E9D5B0-D9FE-466B-9BA2-CF475F3810C0}"/>
    <cellStyle name="Heading 3 24" xfId="4149" xr:uid="{61C7241A-A220-4D8D-A4D7-4BC2138B22E4}"/>
    <cellStyle name="Heading 3 25" xfId="4150" xr:uid="{E85D7A83-A6F9-4C80-A6C1-75166927A0ED}"/>
    <cellStyle name="Heading 3 26" xfId="4151" xr:uid="{24B278CC-4939-4E8C-8668-05F86FA28DEB}"/>
    <cellStyle name="Heading 3 27" xfId="4152" xr:uid="{A5A361D3-2F76-4D02-9149-00212B650757}"/>
    <cellStyle name="Heading 3 28" xfId="4153" xr:uid="{2272EF2C-C323-449C-B9FC-4538255C4809}"/>
    <cellStyle name="Heading 3 29" xfId="4154" xr:uid="{7DACD627-F2A9-4514-9BBF-E5FF8484FFEC}"/>
    <cellStyle name="Heading 3 3" xfId="1026" xr:uid="{8C6BBB68-1BE7-468D-8321-A1F68FF714E6}"/>
    <cellStyle name="Heading 3 3 2" xfId="2331" xr:uid="{6C728EE1-84BF-43BF-B898-76CF766BFA82}"/>
    <cellStyle name="Heading 3 3 2 2" xfId="9151" xr:uid="{12447D6A-259D-4782-9F96-C1D1FA67B22E}"/>
    <cellStyle name="Heading 3 3 3" xfId="4155" xr:uid="{A9869E0B-E206-42AB-83E3-B297000A6636}"/>
    <cellStyle name="Heading 3 3 4" xfId="4156" xr:uid="{1879008A-1E59-4D70-AA25-31242F0212DC}"/>
    <cellStyle name="Heading 3 30" xfId="4157" xr:uid="{0F79C7F2-2803-4A6B-80E4-0FC37CD5DCDF}"/>
    <cellStyle name="Heading 3 31" xfId="4158" xr:uid="{94BC80F0-1A74-4D7B-AFE3-6FAA9030B551}"/>
    <cellStyle name="Heading 3 32" xfId="4159" xr:uid="{FC95147E-E137-459F-9CF5-373E9A4BF923}"/>
    <cellStyle name="Heading 3 33" xfId="4160" xr:uid="{4A5A4889-FCAC-4A32-8060-B48B1356CC05}"/>
    <cellStyle name="Heading 3 34" xfId="4161" xr:uid="{12B6B9C7-3DF6-4CCD-AC5B-3E5B714DE126}"/>
    <cellStyle name="Heading 3 35" xfId="4162" xr:uid="{8568B8AC-30EE-4F45-B01C-E7881311CC4F}"/>
    <cellStyle name="Heading 3 36" xfId="4163" xr:uid="{F4B945B8-5603-470B-9BA0-4C5C4B7437A8}"/>
    <cellStyle name="Heading 3 37" xfId="4164" xr:uid="{782FC9EA-3D4D-4834-8E40-4C2A343FD683}"/>
    <cellStyle name="Heading 3 38" xfId="4165" xr:uid="{5F46C3AE-B8DB-43CF-BE44-0C8E3F134BB2}"/>
    <cellStyle name="Heading 3 39" xfId="4166" xr:uid="{CEB0B7DF-98BC-4B3C-8BC9-DE740AA003D4}"/>
    <cellStyle name="Heading 3 4" xfId="2332" xr:uid="{4517B3A6-4177-43B1-B338-DD3BD99B37C2}"/>
    <cellStyle name="Heading 3 4 2" xfId="9152" xr:uid="{27AEAF34-7CD2-47B2-9084-B5658D327323}"/>
    <cellStyle name="Heading 3 40" xfId="4167" xr:uid="{11C471F2-1474-4C3E-8EA6-9B47692C77AF}"/>
    <cellStyle name="Heading 3 41" xfId="4168" xr:uid="{F41E0A99-5889-463D-80D2-0D13F040569D}"/>
    <cellStyle name="Heading 3 5" xfId="2333" xr:uid="{BBC939F7-F9D3-4CC5-BF41-53EC3111E77C}"/>
    <cellStyle name="Heading 3 5 2" xfId="9153" xr:uid="{0B60A44D-B34C-4C34-AEF8-EA901F22EFD3}"/>
    <cellStyle name="Heading 3 6" xfId="4169" xr:uid="{E5DF4633-D1FF-4061-B20A-7EC869927C4A}"/>
    <cellStyle name="Heading 3 6 2" xfId="9154" xr:uid="{82E67311-4842-479A-9FB1-0C860318A521}"/>
    <cellStyle name="Heading 3 7" xfId="4170" xr:uid="{29E2EF0E-3658-41FE-BA59-A7BD43B9AD1C}"/>
    <cellStyle name="Heading 3 8" xfId="4171" xr:uid="{68A34800-4AF2-4420-86F5-7960C5CBEF94}"/>
    <cellStyle name="Heading 3 9" xfId="4172" xr:uid="{7905BA5B-061E-40AC-B908-3DB26F2D0BC3}"/>
    <cellStyle name="Heading 4" xfId="7" builtinId="19" customBuiltin="1"/>
    <cellStyle name="Heading 4 10" xfId="4173" xr:uid="{B53945CE-7B87-4D64-B4A6-20560B6ABD3A}"/>
    <cellStyle name="Heading 4 11" xfId="4174" xr:uid="{92759ED4-4503-4AA9-845D-77B1770FA72B}"/>
    <cellStyle name="Heading 4 12" xfId="4175" xr:uid="{C18433BC-0DA6-4506-9713-86EA77B93D4E}"/>
    <cellStyle name="Heading 4 13" xfId="4176" xr:uid="{0AF36465-424F-46F1-AA17-19B141F51ED8}"/>
    <cellStyle name="Heading 4 14" xfId="4177" xr:uid="{54A1C685-35D4-4A6C-8E8F-716795D0F8F3}"/>
    <cellStyle name="Heading 4 15" xfId="4178" xr:uid="{91EDC618-2A93-44FF-8DA3-F3904C8F7365}"/>
    <cellStyle name="Heading 4 16" xfId="4179" xr:uid="{04C97B3D-24DA-4D4C-A4AA-EE1796F4A58E}"/>
    <cellStyle name="Heading 4 17" xfId="4180" xr:uid="{FC8F729E-28AA-43FC-ABAE-EA9D0F017B69}"/>
    <cellStyle name="Heading 4 18" xfId="4181" xr:uid="{262670E5-4295-49FB-8A32-1AE1CFF62D62}"/>
    <cellStyle name="Heading 4 19" xfId="4182" xr:uid="{A69C5207-4DE3-4EBE-AE43-70AAFDB08976}"/>
    <cellStyle name="Heading 4 2" xfId="1027" xr:uid="{809AEA74-8084-4EEB-85E1-0BB05F1137C5}"/>
    <cellStyle name="Heading 4 2 10" xfId="1028" xr:uid="{19B756E4-E8C4-4E79-9C0A-7333937FCFE0}"/>
    <cellStyle name="Heading 4 2 11" xfId="9155" xr:uid="{4C84A6E7-0549-4D9A-B4E5-488BF1CBE8A5}"/>
    <cellStyle name="Heading 4 2 2" xfId="1029" xr:uid="{8A8C4C8D-55E3-4322-8633-1D877F367FD7}"/>
    <cellStyle name="Heading 4 2 3" xfId="1030" xr:uid="{BEB21B7C-2066-4889-A986-B097BEF0C6C7}"/>
    <cellStyle name="Heading 4 2 4" xfId="1031" xr:uid="{0AFC0E28-B911-42AA-ABBA-C702A00A7555}"/>
    <cellStyle name="Heading 4 2 5" xfId="1032" xr:uid="{CF3E2098-2486-4CCC-80B6-708B96DABCDB}"/>
    <cellStyle name="Heading 4 2 6" xfId="1033" xr:uid="{7BC4F82E-56A9-4277-BE32-8AB928990695}"/>
    <cellStyle name="Heading 4 2 7" xfId="1034" xr:uid="{6CAA8E04-B190-4CAB-8777-E9AE2FC7B661}"/>
    <cellStyle name="Heading 4 2 8" xfId="1035" xr:uid="{A4BDA423-FDF8-479A-995D-3F4772C377FC}"/>
    <cellStyle name="Heading 4 2 9" xfId="1036" xr:uid="{1E068748-21EC-40BE-AF31-0B77734DEEB0}"/>
    <cellStyle name="Heading 4 20" xfId="4183" xr:uid="{ADCB87F2-850D-405A-8B7D-5F09AC58FBDD}"/>
    <cellStyle name="Heading 4 21" xfId="4184" xr:uid="{B8E14390-0061-4326-8E20-7721B8BD13EF}"/>
    <cellStyle name="Heading 4 22" xfId="4185" xr:uid="{6A9DA340-9581-4E3F-9DB6-E94AA917D403}"/>
    <cellStyle name="Heading 4 23" xfId="4186" xr:uid="{96DE0FEE-E5A4-42FA-9918-D74EC957EE51}"/>
    <cellStyle name="Heading 4 24" xfId="4187" xr:uid="{345F7125-6219-42B3-A86A-B42F51C3E302}"/>
    <cellStyle name="Heading 4 25" xfId="4188" xr:uid="{F4AA75D3-E156-48EC-8A47-7F1D7EC763EA}"/>
    <cellStyle name="Heading 4 26" xfId="4189" xr:uid="{2316A542-9C16-43D0-93C3-987D0D4605F1}"/>
    <cellStyle name="Heading 4 27" xfId="4190" xr:uid="{FC0FB840-451A-4673-AE55-61C8A141EFB8}"/>
    <cellStyle name="Heading 4 28" xfId="4191" xr:uid="{33BB4849-7F5C-4D3A-A732-E8D66F80B7F2}"/>
    <cellStyle name="Heading 4 29" xfId="4192" xr:uid="{186B53B5-CE12-488F-8602-C581408FF2D6}"/>
    <cellStyle name="Heading 4 3" xfId="1037" xr:uid="{7E832EEF-42B9-4AF4-98BA-60818B9F143A}"/>
    <cellStyle name="Heading 4 3 2" xfId="2334" xr:uid="{86EC6862-DB2C-42B3-AA58-780A8140979C}"/>
    <cellStyle name="Heading 4 3 2 2" xfId="9156" xr:uid="{E0635CB8-66E0-4EF4-AA9C-343BE169E177}"/>
    <cellStyle name="Heading 4 3 3" xfId="4193" xr:uid="{1E97A813-D927-44B9-BC12-633E7B2AE6B8}"/>
    <cellStyle name="Heading 4 3 4" xfId="4194" xr:uid="{48356172-C22F-4DFC-ABF0-F4DFA2F30AA1}"/>
    <cellStyle name="Heading 4 30" xfId="4195" xr:uid="{FBA3595C-D7A4-4573-AB1A-755001C0C80C}"/>
    <cellStyle name="Heading 4 31" xfId="4196" xr:uid="{70425E01-8BFB-4B6B-913C-0E2C45429D5D}"/>
    <cellStyle name="Heading 4 32" xfId="4197" xr:uid="{45EDDB16-9299-42EF-9241-AA99479E7257}"/>
    <cellStyle name="Heading 4 33" xfId="4198" xr:uid="{97C552AE-5B95-4186-BC10-0CF9AA36FC87}"/>
    <cellStyle name="Heading 4 34" xfId="4199" xr:uid="{232A0C6C-EC3F-4EBB-A35C-7F42EF1B77F5}"/>
    <cellStyle name="Heading 4 35" xfId="4200" xr:uid="{D49A1EED-C0AE-4FB9-8665-B2E74DDC7D67}"/>
    <cellStyle name="Heading 4 36" xfId="4201" xr:uid="{8A1F51A5-7A2B-416E-A6F1-1DFBFA2E5804}"/>
    <cellStyle name="Heading 4 37" xfId="4202" xr:uid="{F085B7B4-996B-4EA5-A80E-249ED3D4EFA8}"/>
    <cellStyle name="Heading 4 38" xfId="4203" xr:uid="{B18815F6-16C8-491A-B237-BCA3494B61B0}"/>
    <cellStyle name="Heading 4 39" xfId="4204" xr:uid="{36530AF6-B01D-40A1-9FA8-73451AC6F124}"/>
    <cellStyle name="Heading 4 4" xfId="2335" xr:uid="{1E5AFBBD-66FE-4F9A-B6D8-92054C7E6628}"/>
    <cellStyle name="Heading 4 4 2" xfId="9157" xr:uid="{AB59B3A9-73B9-4A19-9D39-F01E2DF06B43}"/>
    <cellStyle name="Heading 4 40" xfId="4205" xr:uid="{18538341-7DEF-410A-AA8A-9178DA882685}"/>
    <cellStyle name="Heading 4 41" xfId="4206" xr:uid="{8EAFB525-4898-45E5-BF06-5F70122356B1}"/>
    <cellStyle name="Heading 4 5" xfId="2336" xr:uid="{C75ECFCD-09D6-4A47-8840-BC18FD10C75E}"/>
    <cellStyle name="Heading 4 5 2" xfId="9158" xr:uid="{25A97FFC-5242-4500-9EC4-A507ACC7D0A9}"/>
    <cellStyle name="Heading 4 6" xfId="4207" xr:uid="{757DA993-4031-4F70-95E9-B189C6DC3488}"/>
    <cellStyle name="Heading 4 6 2" xfId="9159" xr:uid="{FFFFC38D-A8C9-44EB-B101-A50A3C0ADB99}"/>
    <cellStyle name="Heading 4 7" xfId="4208" xr:uid="{C4BE2B6A-640A-414D-85EA-C2C429BB7164}"/>
    <cellStyle name="Heading 4 8" xfId="4209" xr:uid="{ECA1ABAC-DB2A-4FF0-8778-5F8ACD3AF4B3}"/>
    <cellStyle name="Heading 4 9" xfId="4210" xr:uid="{35233284-71E3-4475-96DB-BC3300BCEBBC}"/>
    <cellStyle name="Heading 5" xfId="6648" xr:uid="{6FF1EFA9-F9F7-4E29-B3B2-B473D4F06F88}"/>
    <cellStyle name="Heading 5 2" xfId="6649" xr:uid="{76660170-C713-4380-88F2-30CB8AF4790C}"/>
    <cellStyle name="Heading 5 3" xfId="6650" xr:uid="{7AD6FCA8-2709-4D3E-B50A-1475B276ECE2}"/>
    <cellStyle name="Heading 6" xfId="6651" xr:uid="{9FED4B2B-789D-4F13-A401-BA8AAD12DD2A}"/>
    <cellStyle name="Heading 7" xfId="6652" xr:uid="{29C13FB0-CAE3-46AF-A92B-ED913328FBDF}"/>
    <cellStyle name="Heading 8" xfId="6653" xr:uid="{107F6A13-A84A-4415-A581-D8FD6179DBF3}"/>
    <cellStyle name="Headline" xfId="4211" xr:uid="{32F111C2-CB4C-4C37-B52B-52D1AB7D1040}"/>
    <cellStyle name="Hyperlink" xfId="1" builtinId="8"/>
    <cellStyle name="Hyperlink 2" xfId="45" xr:uid="{9794415C-E565-4582-9865-3ED71D44B88D}"/>
    <cellStyle name="Hyperlink 2 2" xfId="168" xr:uid="{23FFC53F-8FA1-484E-8F57-4EA566C6A581}"/>
    <cellStyle name="Hyperlink 2 2 2" xfId="26599" xr:uid="{0CFAC93A-69D4-4CA1-8A6B-6FD663D3EA1F}"/>
    <cellStyle name="Hyperlink 2 3" xfId="6655" xr:uid="{2FDEE1E5-F771-4CFD-92C7-9CEB4D1AE029}"/>
    <cellStyle name="Hyperlink 2 4" xfId="6654" xr:uid="{D22A43B0-9349-4487-B27F-438294B9A46F}"/>
    <cellStyle name="Hyperlink 2 5" xfId="26706" xr:uid="{300508ED-CA66-4293-8FB2-6BE0DC5ADA30}"/>
    <cellStyle name="Hyperlink 3" xfId="169" xr:uid="{3C1A33E1-0C55-4954-B60E-A11CB72CA6E2}"/>
    <cellStyle name="Hyperlink 3 2" xfId="6656" xr:uid="{9909F09F-5DFD-49FF-BBA3-8827B9238EF9}"/>
    <cellStyle name="Hyperlink 3 3" xfId="6657" xr:uid="{51E1BBE6-8C9F-44E0-961C-01FAF430336E}"/>
    <cellStyle name="Hyperlink 4" xfId="189" xr:uid="{7658DAEB-ABD8-43A9-A32A-671F8D06F713}"/>
    <cellStyle name="Hyperlink 5" xfId="6658" xr:uid="{611E6E0B-CB4F-415B-A949-4A3BE86DB2E1}"/>
    <cellStyle name="Input" xfId="11" builtinId="20" customBuiltin="1"/>
    <cellStyle name="Input 10 2" xfId="4212" xr:uid="{CCC402DF-B032-4EA5-AAB8-E40B75D3026B}"/>
    <cellStyle name="Input 11 2" xfId="4213" xr:uid="{7444AD77-5F40-41C1-B0BD-F63CD143FDD0}"/>
    <cellStyle name="Input 12 2" xfId="4214" xr:uid="{AAB59F4E-273D-470E-8D36-C1FFEEC58D94}"/>
    <cellStyle name="Input 13 2" xfId="4215" xr:uid="{673D358C-9840-4D65-8278-B0B337EB60CA}"/>
    <cellStyle name="Input 14 2" xfId="4216" xr:uid="{742E556E-DF02-4A75-AC62-69D89A630183}"/>
    <cellStyle name="Input 15 2" xfId="4217" xr:uid="{78F97CC1-B163-475C-AA9C-E31EF615CE6B}"/>
    <cellStyle name="Input 16 2" xfId="4218" xr:uid="{57B8F6F4-DF2A-4A26-94BA-8FBB1938DB4B}"/>
    <cellStyle name="Input 17 2" xfId="4219" xr:uid="{0CEBCACB-4A06-43AB-B3EE-62D7D541659A}"/>
    <cellStyle name="Input 18 2" xfId="4220" xr:uid="{C7A0EBAF-3726-427E-97EB-E3F10B340348}"/>
    <cellStyle name="Input 19 2" xfId="4221" xr:uid="{DFC95D41-2B4A-4218-88F8-6C40268D0C74}"/>
    <cellStyle name="Input 2" xfId="170" xr:uid="{421D3730-D3BB-4882-B49C-0FFDE56EC0AA}"/>
    <cellStyle name="Input 2 10" xfId="1038" xr:uid="{E9D5AB5A-A90E-41D6-BB36-5D006D5CFC12}"/>
    <cellStyle name="Input 2 11" xfId="9160" xr:uid="{8029C00D-320E-4877-9252-3C9DBCDD0ABA}"/>
    <cellStyle name="Input 2 12" xfId="9161" xr:uid="{44933AB6-257B-40DD-933E-46222C84B90B}"/>
    <cellStyle name="Input 2 2" xfId="182" xr:uid="{B7EC4575-7A9F-4B2C-80BB-58F5F5D565A6}"/>
    <cellStyle name="Input 2 2 2" xfId="4222" xr:uid="{FC0928A0-3265-4B9F-A32B-4EB042A84218}"/>
    <cellStyle name="Input 2 2 3" xfId="4223" xr:uid="{0BA2BA82-E4ED-4177-A64E-B4FE11B04DCE}"/>
    <cellStyle name="Input 2 2 4" xfId="1039" xr:uid="{36418FFC-51FB-4AF7-91A1-C693FA2C18FF}"/>
    <cellStyle name="Input 2 3" xfId="1040" xr:uid="{43B77F53-C86C-4172-929D-334C0AD2FA40}"/>
    <cellStyle name="Input 2 3 2" xfId="4224" xr:uid="{892C675C-31BB-4775-BDEE-0C53C2815130}"/>
    <cellStyle name="Input 2 3 2 2" xfId="9162" xr:uid="{DFFE41EC-A971-4BDB-BEA0-63D9D66CB736}"/>
    <cellStyle name="Input 2 3 3" xfId="4225" xr:uid="{718C2AD4-4145-49D6-AE89-AAAD2D35444C}"/>
    <cellStyle name="Input 2 4" xfId="1041" xr:uid="{F42C83FE-23CE-46A3-8D74-5F8B29ADFB35}"/>
    <cellStyle name="Input 2 5" xfId="1042" xr:uid="{924B627A-4B31-4973-8A83-F5BAB1829383}"/>
    <cellStyle name="Input 2 6" xfId="1043" xr:uid="{B405F834-8983-4859-BF26-351434E1C7E1}"/>
    <cellStyle name="Input 2 7" xfId="1044" xr:uid="{A9013B7D-EB85-42B2-804D-52F4ABFEDEED}"/>
    <cellStyle name="Input 2 8" xfId="1045" xr:uid="{E406784A-8CFC-4455-BAD2-CDF9D22C9303}"/>
    <cellStyle name="Input 2 9" xfId="1046" xr:uid="{1E3A1F2B-7CF8-4D01-AA05-A3A8AB1300BB}"/>
    <cellStyle name="Input 2_PrimaryEnergyPrices_TIMES" xfId="4226" xr:uid="{A1611DE3-6AC8-474C-A906-AE9E16B067DB}"/>
    <cellStyle name="Input 20 2" xfId="4227" xr:uid="{4E299A84-D57C-46BE-9999-0A3A44C49441}"/>
    <cellStyle name="Input 21 2" xfId="4228" xr:uid="{5F3F719C-BBB7-496C-B2C8-A3D16E2E65F8}"/>
    <cellStyle name="Input 22 2" xfId="4229" xr:uid="{00EBAE66-76EC-49AE-9390-0B8F7B956565}"/>
    <cellStyle name="Input 23 2" xfId="4230" xr:uid="{BA14E881-F12B-439C-8F44-C28E3A5BD315}"/>
    <cellStyle name="Input 24 2" xfId="4231" xr:uid="{F3BBDBAF-0D45-4296-8523-9325F90059C5}"/>
    <cellStyle name="Input 25 2" xfId="4232" xr:uid="{4D149036-6B8F-4CC1-89A9-6B204C7602C6}"/>
    <cellStyle name="Input 26 2" xfId="4233" xr:uid="{6A5FA53C-A089-4D45-AA98-3E1FBE8264F1}"/>
    <cellStyle name="Input 27 2" xfId="4234" xr:uid="{6452C67C-CCD6-4CE0-ADCD-F22C22A3575B}"/>
    <cellStyle name="Input 28 2" xfId="4235" xr:uid="{BCDA4435-D660-4826-B07B-EF545A37A2C0}"/>
    <cellStyle name="Input 29 2" xfId="4236" xr:uid="{775FB969-376D-4BAD-B4C8-65EB48E4DCBD}"/>
    <cellStyle name="Input 3" xfId="1047" xr:uid="{16BCA0BE-DC95-43C9-9E9A-1B40DE837638}"/>
    <cellStyle name="Input 3 2" xfId="2338" xr:uid="{0A2C33CE-D7AA-40D6-9CD4-88DFD6D4CDF4}"/>
    <cellStyle name="Input 3 3" xfId="2337" xr:uid="{E4FCE5F5-5B64-4F30-B1BC-CB6B03D642F9}"/>
    <cellStyle name="Input 3 3 2" xfId="9163" xr:uid="{2C8924D8-9752-4D73-BA37-8D1484094C04}"/>
    <cellStyle name="Input 3 3 3" xfId="4237" xr:uid="{593D751E-0462-481A-BD15-1C0FA40AFC40}"/>
    <cellStyle name="Input 3 4" xfId="4238" xr:uid="{34B76309-A8BF-45B6-9B18-A44F291641EA}"/>
    <cellStyle name="Input 3 5" xfId="4239" xr:uid="{7C3CDE0A-1CE3-4BFA-9649-7A5B92F59F49}"/>
    <cellStyle name="Input 30 2" xfId="4240" xr:uid="{B3705682-3B09-4F08-9908-BD7603D596C3}"/>
    <cellStyle name="Input 31 2" xfId="4241" xr:uid="{C1CBA5C9-330A-4A6C-903E-171589C01FE7}"/>
    <cellStyle name="Input 32 2" xfId="4242" xr:uid="{9C2A9BC7-1058-4CE0-B2C3-567C0379D005}"/>
    <cellStyle name="Input 33 2" xfId="4243" xr:uid="{CCF80877-46C6-4C47-9937-0998A614D282}"/>
    <cellStyle name="Input 34" xfId="4244" xr:uid="{E50180A0-4FE8-46FF-8E8D-CB000FD15AA3}"/>
    <cellStyle name="Input 34 2" xfId="4245" xr:uid="{4CD578EB-D476-48B6-A46A-24AC50D95C79}"/>
    <cellStyle name="Input 34_ELC_final" xfId="4246" xr:uid="{1FDD5A95-802B-4425-9FB9-AB3F30C6FA2E}"/>
    <cellStyle name="Input 35" xfId="4247" xr:uid="{5FCC415F-8162-4506-B413-BFCF784D5602}"/>
    <cellStyle name="Input 36" xfId="4248" xr:uid="{018C256E-3CAE-44E0-B1A8-E7F91D7D30B0}"/>
    <cellStyle name="Input 37" xfId="4249" xr:uid="{24E59D38-65F7-48B6-B239-598FA8085038}"/>
    <cellStyle name="Input 38" xfId="4250" xr:uid="{66B1D0C0-10FF-4214-84A4-5700D5343673}"/>
    <cellStyle name="Input 39" xfId="4251" xr:uid="{1C4FF8C6-95C7-4091-B126-8ECE1AB80AFE}"/>
    <cellStyle name="Input 4" xfId="2339" xr:uid="{2FC4A45E-DCD0-452C-B39F-2898E08B8B9E}"/>
    <cellStyle name="Input 4 2" xfId="4252" xr:uid="{4C948F81-2E8B-45E1-88A4-29202A3D0F37}"/>
    <cellStyle name="Input 40" xfId="4253" xr:uid="{4570E010-50C9-4482-8253-1B69384231E4}"/>
    <cellStyle name="Input 5" xfId="2340" xr:uid="{1B0C0933-2D3D-42A3-8E01-D3D93FA5D068}"/>
    <cellStyle name="Input 5 2" xfId="4254" xr:uid="{1E9DD864-6E35-4D8B-8C13-1F354A7CC8C3}"/>
    <cellStyle name="Input 6" xfId="9164" xr:uid="{929C44D0-F56D-4E6B-BF4D-9DFA792C5CFF}"/>
    <cellStyle name="Input 6 2" xfId="4255" xr:uid="{4966A9A1-3D09-45BE-B2FF-475017902EA0}"/>
    <cellStyle name="Input 7 2" xfId="4256" xr:uid="{3B6066FF-26A0-436F-93F6-F9EA8F3DD117}"/>
    <cellStyle name="Input 8 2" xfId="4257" xr:uid="{5DB1DFA2-D261-412B-849B-9BF3E9976B30}"/>
    <cellStyle name="Input 9 2" xfId="4258" xr:uid="{64E31AE4-B8E4-494D-800C-342B3553523E}"/>
    <cellStyle name="InputCells" xfId="1048" xr:uid="{89A31594-8B57-48DE-B597-296A07C41AAE}"/>
    <cellStyle name="InputCells12" xfId="4259" xr:uid="{D45C5C23-81A3-45DD-95BC-0DEB13389012}"/>
    <cellStyle name="IntCells" xfId="4260" xr:uid="{E45C6D1C-B2BE-4C5B-BED2-57787A2101A0}"/>
    <cellStyle name="Komma 2" xfId="171" xr:uid="{5D2553D5-A230-4573-8A51-5BD36BEFC0A8}"/>
    <cellStyle name="Komma 2 2" xfId="194" xr:uid="{13A9C67A-6B1F-4C18-BC30-71427433167E}"/>
    <cellStyle name="Komma 3" xfId="172" xr:uid="{5513FB93-CE7A-4961-8458-978294CC97D3}"/>
    <cellStyle name="Komma 4" xfId="151" xr:uid="{DFF82342-7C9B-43A1-A839-75EA23F9B756}"/>
    <cellStyle name="ligne_titre_0" xfId="2341" xr:uid="{7C5AF349-ECC5-41BC-A641-B6945104BBBB}"/>
    <cellStyle name="Link 2" xfId="161" xr:uid="{1FD7633E-C130-4162-B1D7-5820F9F96012}"/>
    <cellStyle name="Linked Cell" xfId="14" builtinId="24" customBuiltin="1"/>
    <cellStyle name="Linked Cell 10" xfId="4261" xr:uid="{E5681F3F-EB37-42B9-93F3-5119E7D10B1F}"/>
    <cellStyle name="Linked Cell 11" xfId="4262" xr:uid="{2B8ED70A-A252-4035-A9C1-BB3BE758C926}"/>
    <cellStyle name="Linked Cell 12" xfId="4263" xr:uid="{99008261-C789-4F10-8405-955FB076BBA7}"/>
    <cellStyle name="Linked Cell 13" xfId="4264" xr:uid="{53E5CB58-B9C2-4E6D-9F8A-E86A90FB9808}"/>
    <cellStyle name="Linked Cell 14" xfId="4265" xr:uid="{2BFBF0B2-FC83-4465-832D-CE7C66304719}"/>
    <cellStyle name="Linked Cell 15" xfId="4266" xr:uid="{ED9126D2-AFFA-45FC-8673-367C3D41ACE0}"/>
    <cellStyle name="Linked Cell 16" xfId="4267" xr:uid="{64A1B711-EDFE-4A13-A152-D5D385BBB505}"/>
    <cellStyle name="Linked Cell 17" xfId="4268" xr:uid="{79A4E1DD-4A98-4466-9DF5-F6CF3A772C9A}"/>
    <cellStyle name="Linked Cell 18" xfId="4269" xr:uid="{41DBE844-3300-4206-A1AA-8E598AF2DC67}"/>
    <cellStyle name="Linked Cell 19" xfId="4270" xr:uid="{E906F512-2CE0-4892-A465-173C2047310F}"/>
    <cellStyle name="Linked Cell 2" xfId="1049" xr:uid="{384A1F47-E96D-44B1-8D03-2B5A60A177EA}"/>
    <cellStyle name="Linked Cell 2 10" xfId="1050" xr:uid="{35447C3D-B3B7-47AC-891F-5D2ABD042CA4}"/>
    <cellStyle name="Linked Cell 2 11" xfId="9165" xr:uid="{2D5977CF-FA73-45F9-9026-5B520A28997C}"/>
    <cellStyle name="Linked Cell 2 2" xfId="1051" xr:uid="{B368D5A8-D9EE-4444-883E-2B2CE0B518BA}"/>
    <cellStyle name="Linked Cell 2 2 2" xfId="6659" xr:uid="{1227F291-645E-4095-AE39-E47E183E1F8B}"/>
    <cellStyle name="Linked Cell 2 3" xfId="1052" xr:uid="{850D802F-2552-48F0-82A7-9B5A9632C175}"/>
    <cellStyle name="Linked Cell 2 4" xfId="1053" xr:uid="{EA766AEB-C6FD-485F-A49E-F1C49677D2B3}"/>
    <cellStyle name="Linked Cell 2 5" xfId="1054" xr:uid="{8F203458-2D9E-46C0-BF06-4AB875DBD305}"/>
    <cellStyle name="Linked Cell 2 6" xfId="1055" xr:uid="{C59B1A1E-A26F-48C3-8E38-09DB1AC0A5BB}"/>
    <cellStyle name="Linked Cell 2 7" xfId="1056" xr:uid="{3B17FC48-A821-4EAF-BC7D-9FE37865E920}"/>
    <cellStyle name="Linked Cell 2 8" xfId="1057" xr:uid="{E525C61E-E237-4C7D-8ACD-CBCD9038118F}"/>
    <cellStyle name="Linked Cell 2 9" xfId="1058" xr:uid="{9CA485AE-B578-4019-B853-C264483F5258}"/>
    <cellStyle name="Linked Cell 20" xfId="4271" xr:uid="{B568ED48-B2C2-4782-93E3-D7D86A1CD081}"/>
    <cellStyle name="Linked Cell 21" xfId="4272" xr:uid="{D0D12664-57FB-4ADE-A2C1-C797FE5C082F}"/>
    <cellStyle name="Linked Cell 22" xfId="4273" xr:uid="{271A4E36-F359-495F-84AB-898D012EFF51}"/>
    <cellStyle name="Linked Cell 23" xfId="4274" xr:uid="{389B9B4F-A287-4C9D-918E-8637A8D012F9}"/>
    <cellStyle name="Linked Cell 24" xfId="4275" xr:uid="{67CACA47-ADA2-48A1-98F4-B517439954DB}"/>
    <cellStyle name="Linked Cell 25" xfId="4276" xr:uid="{B45A85C8-3C4A-42E6-899C-3B838496B31B}"/>
    <cellStyle name="Linked Cell 26" xfId="4277" xr:uid="{905300D7-00BB-4A2F-893C-AC189447C802}"/>
    <cellStyle name="Linked Cell 27" xfId="4278" xr:uid="{3C942E66-6E37-43E0-ACC0-81979F38CF3C}"/>
    <cellStyle name="Linked Cell 28" xfId="4279" xr:uid="{40F2085A-A6C3-40C2-A006-67C4780FE9F4}"/>
    <cellStyle name="Linked Cell 29" xfId="4280" xr:uid="{CF467CDD-8397-47C7-A7B3-D2A73D58C8B3}"/>
    <cellStyle name="Linked Cell 3" xfId="1059" xr:uid="{31BB32C6-2FEF-44EA-A081-F00AC20D9851}"/>
    <cellStyle name="Linked Cell 3 2" xfId="2342" xr:uid="{B2F01413-7090-4462-927E-F2F5E96DE9A4}"/>
    <cellStyle name="Linked Cell 3 2 2" xfId="9166" xr:uid="{92CC59AC-D20D-4C60-B552-63DF4747E9D0}"/>
    <cellStyle name="Linked Cell 3 3" xfId="4281" xr:uid="{64FDE5E9-A879-44EA-B733-230D486A41E6}"/>
    <cellStyle name="Linked Cell 3 4" xfId="4282" xr:uid="{292AD7CF-1805-452A-AFBF-669830BB47BB}"/>
    <cellStyle name="Linked Cell 30" xfId="4283" xr:uid="{E4007012-F3EB-4CDD-B242-B0CEC59AFD8E}"/>
    <cellStyle name="Linked Cell 31" xfId="4284" xr:uid="{FAE7EDFC-0D6F-4D5B-A379-8A64C04A1B2F}"/>
    <cellStyle name="Linked Cell 32" xfId="4285" xr:uid="{477833CE-3784-4640-A792-F0BD489E09D6}"/>
    <cellStyle name="Linked Cell 33" xfId="4286" xr:uid="{DCBF565B-082B-41B8-B2E1-035CA5D38902}"/>
    <cellStyle name="Linked Cell 34" xfId="4287" xr:uid="{DA2CA50F-6F4F-463F-91CE-A8EA2AE840FC}"/>
    <cellStyle name="Linked Cell 35" xfId="4288" xr:uid="{15415D70-79A5-4F48-9227-67F59A466A87}"/>
    <cellStyle name="Linked Cell 36" xfId="4289" xr:uid="{F957D36B-CF7B-4D59-8A30-E2743A9FA973}"/>
    <cellStyle name="Linked Cell 37" xfId="4290" xr:uid="{7144CB96-EFF5-4598-9E07-EA1896F8A578}"/>
    <cellStyle name="Linked Cell 38" xfId="4291" xr:uid="{BA6FD408-A3AD-4E91-9238-B2DCADD9C431}"/>
    <cellStyle name="Linked Cell 39" xfId="4292" xr:uid="{436ED274-F926-4627-A994-A73E731B3D0F}"/>
    <cellStyle name="Linked Cell 4" xfId="2343" xr:uid="{105B8723-5367-4A4F-9E39-05F853BAA2A3}"/>
    <cellStyle name="Linked Cell 4 2" xfId="9167" xr:uid="{EADA2BA5-B162-4124-847D-8A0FBB3518BE}"/>
    <cellStyle name="Linked Cell 40" xfId="4293" xr:uid="{035DECAF-FC9D-430E-91B9-7E843CC0324F}"/>
    <cellStyle name="Linked Cell 41" xfId="4294" xr:uid="{B232A266-166F-4C3B-8333-8194EC87D894}"/>
    <cellStyle name="Linked Cell 5" xfId="2344" xr:uid="{0E7CF62B-F618-4C8D-8B04-1192BE887521}"/>
    <cellStyle name="Linked Cell 5 2" xfId="9168" xr:uid="{5CE77D13-6B09-4481-B551-7568C2F6C9A1}"/>
    <cellStyle name="Linked Cell 6" xfId="4295" xr:uid="{F8DC24CC-2FBB-40F5-B856-D1C086B5FDD8}"/>
    <cellStyle name="Linked Cell 6 2" xfId="9169" xr:uid="{F2B522EF-8731-46EA-A12A-BAEFFB15FBD0}"/>
    <cellStyle name="Linked Cell 7" xfId="4296" xr:uid="{6A42848B-F2A3-4F31-A36E-2F0B8429A7AA}"/>
    <cellStyle name="Linked Cell 8" xfId="4297" xr:uid="{2FA422A2-F1CB-41A9-95F5-391974749454}"/>
    <cellStyle name="Linked Cell 9" xfId="4298" xr:uid="{51ACC591-D321-46CD-9B8D-5DEFDC8DAA55}"/>
    <cellStyle name="Migliaia_Oil&amp;Gas IFE ARC POLITO" xfId="1060" xr:uid="{1F963DF0-8E3B-4D02-8BD8-AE1B42CF0823}"/>
    <cellStyle name="Milliers [0]_03tabmat" xfId="6660" xr:uid="{8FE182BF-C138-4901-9B74-F300520852D9}"/>
    <cellStyle name="Milliers_03tabmat" xfId="6661" xr:uid="{DFCD0C11-D9D3-4BD8-859C-2972B670BECD}"/>
    <cellStyle name="Monétaire [0]_03tabmat" xfId="6662" xr:uid="{EDEA4EEB-5366-421B-B062-4C3D1D4D20C7}"/>
    <cellStyle name="Monétaire_03tabmat" xfId="6663" xr:uid="{48A71AA9-9979-4C76-90E9-68AA3F976F03}"/>
    <cellStyle name="Neutral" xfId="10" builtinId="28" customBuiltin="1"/>
    <cellStyle name="Neutral 10" xfId="4299" xr:uid="{3C9EAA45-15FB-4B5A-AB12-5A06D3B29B0C}"/>
    <cellStyle name="Neutral 11" xfId="4300" xr:uid="{F2FB7CA7-63F2-4D2F-B6EE-5A7CC7DE875C}"/>
    <cellStyle name="Neutral 12" xfId="4301" xr:uid="{780D4FF8-5EF3-4DE6-9006-9869BA7BD558}"/>
    <cellStyle name="Neutral 13" xfId="4302" xr:uid="{FEECD81A-5519-4A4E-9FAD-89E934894AC7}"/>
    <cellStyle name="Neutral 14" xfId="4303" xr:uid="{125B0B4D-69E4-450C-8368-58E5F2FB72BC}"/>
    <cellStyle name="Neutral 15" xfId="4304" xr:uid="{64C102D3-A60F-4874-BA7E-EFBA4758BA66}"/>
    <cellStyle name="Neutral 16" xfId="4305" xr:uid="{E4231D63-6F23-4938-91A6-D861E971E3F1}"/>
    <cellStyle name="Neutral 17" xfId="4306" xr:uid="{E0216EDE-F95E-4F94-8C42-00AE8B2AD79B}"/>
    <cellStyle name="Neutral 18" xfId="4307" xr:uid="{0BE3741D-9016-4876-A5EF-C16C71E63B34}"/>
    <cellStyle name="Neutral 19" xfId="4308" xr:uid="{E40E81BE-23D0-4187-B5EC-84B0D2A4F530}"/>
    <cellStyle name="Neutral 2" xfId="173" xr:uid="{95E73D33-FA6E-41E6-A283-9019F74A70C8}"/>
    <cellStyle name="Neutral 2 10" xfId="1061" xr:uid="{46C7C3EE-36D6-4193-BFA2-4357E6F3F112}"/>
    <cellStyle name="Neutral 2 11" xfId="9170" xr:uid="{54520507-6AF8-4B91-A1D1-F9ACB2035BC7}"/>
    <cellStyle name="Neutral 2 2" xfId="1062" xr:uid="{0040A99B-9C84-463A-BFA7-314000114A2A}"/>
    <cellStyle name="Neutral 2 3" xfId="1063" xr:uid="{C5449507-6911-49C0-8F98-4724F3027C73}"/>
    <cellStyle name="Neutral 2 4" xfId="1064" xr:uid="{7E0159DE-FF45-4E4C-B8E1-A646BCE03D30}"/>
    <cellStyle name="Neutral 2 5" xfId="1065" xr:uid="{5D055BB2-E339-4466-95C1-9B14DC1DB0D4}"/>
    <cellStyle name="Neutral 2 6" xfId="1066" xr:uid="{8F2B9FC1-2971-4EFA-8929-8D668EF83B35}"/>
    <cellStyle name="Neutral 2 7" xfId="1067" xr:uid="{3CD092F0-CC08-4AFD-A30D-374C18120625}"/>
    <cellStyle name="Neutral 2 8" xfId="1068" xr:uid="{E0A2CB9C-A3F1-4E86-9157-1F92DB240E49}"/>
    <cellStyle name="Neutral 2 9" xfId="1069" xr:uid="{40A1640E-F7F6-41F1-9C0B-CFF54AE3E8C8}"/>
    <cellStyle name="Neutral 20" xfId="4309" xr:uid="{4536C9DA-8137-4A70-BE32-86C54B5F0E9B}"/>
    <cellStyle name="Neutral 21" xfId="4310" xr:uid="{6C59DFDD-A049-4C7B-A688-C2B7C83197BE}"/>
    <cellStyle name="Neutral 22" xfId="4311" xr:uid="{7FDD3EBE-8254-47A0-A026-C6A115943AEB}"/>
    <cellStyle name="Neutral 23" xfId="4312" xr:uid="{52768250-253B-4C6C-B193-CE0617A30B9D}"/>
    <cellStyle name="Neutral 24" xfId="4313" xr:uid="{7941478B-2EDA-4362-9A50-6E5297B9C7A8}"/>
    <cellStyle name="Neutral 25" xfId="4314" xr:uid="{0D6DD6A5-E5E2-4055-B7F7-8FD972BCA47C}"/>
    <cellStyle name="Neutral 26" xfId="4315" xr:uid="{E0563085-6A19-422F-9902-4734AE5BC9D0}"/>
    <cellStyle name="Neutral 27" xfId="4316" xr:uid="{332841D0-687A-4B94-870A-09AEAE7F53DF}"/>
    <cellStyle name="Neutral 28" xfId="4317" xr:uid="{59183209-252E-4E02-BFCA-EB16A8703A47}"/>
    <cellStyle name="Neutral 29" xfId="4318" xr:uid="{66EE345C-7094-4839-8E99-F34AB6F8196B}"/>
    <cellStyle name="Neutral 3" xfId="1070" xr:uid="{5300B502-5899-4668-873C-0257510FE4F8}"/>
    <cellStyle name="Neutral 3 2" xfId="2345" xr:uid="{E1D6CD99-0DE2-460C-ABF9-EDA92B880909}"/>
    <cellStyle name="Neutral 3 2 2" xfId="9171" xr:uid="{83E23265-F926-48D9-90F8-05C8B76C739E}"/>
    <cellStyle name="Neutral 3 2 3" xfId="4319" xr:uid="{13F8E2CF-AF5E-4A28-B68A-3EE648D45BE7}"/>
    <cellStyle name="Neutral 3 3" xfId="4320" xr:uid="{BA00898E-FABF-4D9E-A6C6-DBBDC196C104}"/>
    <cellStyle name="Neutral 3 3 2" xfId="9172" xr:uid="{BF3B6951-C486-4D24-B798-BECC88F71EF9}"/>
    <cellStyle name="Neutral 3 4" xfId="4321" xr:uid="{4ED21443-3CA6-427C-914A-83D1867991DE}"/>
    <cellStyle name="Neutral 3 5" xfId="4322" xr:uid="{777E6E03-F7EB-4CC2-B7ED-0C159242930E}"/>
    <cellStyle name="Neutral 3 6" xfId="4323" xr:uid="{5AE28665-186E-4B8D-9FA0-494940B7E6A1}"/>
    <cellStyle name="Neutral 3 7" xfId="4324" xr:uid="{3FB333A4-A86E-4748-96F1-826FD857F581}"/>
    <cellStyle name="Neutral 3 8" xfId="6804" xr:uid="{EB089A85-9833-4E01-98BA-96EFB5D0E1A5}"/>
    <cellStyle name="Neutral 30" xfId="4325" xr:uid="{488CD164-6D3C-43B1-BDED-45E96CF62007}"/>
    <cellStyle name="Neutral 31" xfId="4326" xr:uid="{7689C214-2917-49C5-9B21-B35436281FFA}"/>
    <cellStyle name="Neutral 32" xfId="4327" xr:uid="{EDD04695-BAC7-49C9-AB50-5F10CB3C90A1}"/>
    <cellStyle name="Neutral 33" xfId="4328" xr:uid="{7B542651-BCFE-4A28-ACC3-FDE3A1D24252}"/>
    <cellStyle name="Neutral 34" xfId="4329" xr:uid="{F271B04A-E989-413E-92CD-49AE3FBD8C25}"/>
    <cellStyle name="Neutral 35" xfId="4330" xr:uid="{D3374B7F-7931-4F50-A85E-60A8D84EFFAA}"/>
    <cellStyle name="Neutral 36" xfId="4331" xr:uid="{66A0DB14-86FE-4F50-B684-70CC7E12C686}"/>
    <cellStyle name="Neutral 37" xfId="4332" xr:uid="{BAB9FE65-20D2-403A-8241-B4CECB3436E0}"/>
    <cellStyle name="Neutral 38" xfId="4333" xr:uid="{78311EB1-F777-40F2-AD66-E454A04FDD1F}"/>
    <cellStyle name="Neutral 39" xfId="4334" xr:uid="{097F0ED4-6071-49C9-87F6-C24E27A7A7CE}"/>
    <cellStyle name="Neutral 4" xfId="2043" xr:uid="{51AFA527-E2E1-4094-8C8B-77128F758C70}"/>
    <cellStyle name="Neutral 4 2" xfId="2346" xr:uid="{82B4E1DE-AA67-4E44-8AD0-829D483D6403}"/>
    <cellStyle name="Neutral 4 3" xfId="9173" xr:uid="{EC787FF6-0CB3-4E3B-A978-5BCC5FEA9AD7}"/>
    <cellStyle name="Neutral 40" xfId="4335" xr:uid="{B7F149AA-0054-4BCB-A2E6-146439E77707}"/>
    <cellStyle name="Neutral 41" xfId="4336" xr:uid="{87DC3A62-E05B-4A23-9544-02C0B0383B01}"/>
    <cellStyle name="Neutral 42" xfId="4337" xr:uid="{AE340146-4305-41F2-AB93-62942C7194BC}"/>
    <cellStyle name="Neutral 43" xfId="4338" xr:uid="{2DFFB4C3-26FE-4EB0-A539-CAF98A9E25CA}"/>
    <cellStyle name="Neutral 5" xfId="2347" xr:uid="{86782F0D-A131-404B-807E-9381C64A25F2}"/>
    <cellStyle name="Neutral 5 2" xfId="9174" xr:uid="{B20FFAF9-321A-4C31-BDEE-5631CFCFCC9B}"/>
    <cellStyle name="Neutral 6" xfId="4339" xr:uid="{52AFB18B-FD6A-4BD8-9E24-9DC680699E50}"/>
    <cellStyle name="Neutral 6 2" xfId="9175" xr:uid="{BE973054-8828-4A1D-B93B-3A8237344851}"/>
    <cellStyle name="Neutral 7" xfId="4340" xr:uid="{0A3BF041-28AD-4367-BC7A-E037250AB6AA}"/>
    <cellStyle name="Neutral 8" xfId="4341" xr:uid="{247250DD-3AB3-4ECA-971E-A431FD74F4DF}"/>
    <cellStyle name="Neutral 9" xfId="4342" xr:uid="{B3A6A426-EEA1-4645-BD60-99EE8D72C015}"/>
    <cellStyle name="Normal" xfId="0" builtinId="0"/>
    <cellStyle name="Normal 10" xfId="159" xr:uid="{E963DB9A-454F-49FE-9CDB-FA6780650DCF}"/>
    <cellStyle name="Normal 10 2" xfId="202" xr:uid="{0E6E3F4D-A668-4671-A3AB-89FBBE4C216E}"/>
    <cellStyle name="Normal 10 2 2" xfId="4343" xr:uid="{9064D5D6-595E-45A0-8136-44842C621145}"/>
    <cellStyle name="Normal 10 2 2 2" xfId="4344" xr:uid="{BBA0239F-6B22-40C9-B2ED-8A2B9326B419}"/>
    <cellStyle name="Normal 10 2 2 2 2" xfId="9177" xr:uid="{FFF431C6-4321-4C8A-8887-7F6CA273B2AE}"/>
    <cellStyle name="Normal 10 2 2 2 2 2" xfId="210" xr:uid="{FFF63181-51DD-4888-9783-2D06D2318435}"/>
    <cellStyle name="Normal 10 2 2 3" xfId="4345" xr:uid="{9FF67681-AD70-4944-9D15-B9D1BC82F115}"/>
    <cellStyle name="Normal 10 2 2 3 2" xfId="6809" xr:uid="{31EF3B75-E9D2-41BF-80EC-9BFDCED9CEE2}"/>
    <cellStyle name="Normal 10 2 2 4" xfId="7362" xr:uid="{866D53C2-5245-459B-A329-A52B6A33AAEC}"/>
    <cellStyle name="Normal 10 2 2 5" xfId="6808" xr:uid="{EAA6873B-46A2-4A46-B6CD-C68B971F220E}"/>
    <cellStyle name="Normal 10 2 3" xfId="4346" xr:uid="{331C42F6-6828-4F51-B26E-ECAF43773D7C}"/>
    <cellStyle name="Normal 10 2 3 2" xfId="4347" xr:uid="{688E5131-631E-4E7E-9588-964BF1D8BB31}"/>
    <cellStyle name="Normal 10 2 3 2 2" xfId="6811" xr:uid="{075E1669-67A4-4904-9F77-4C37AF15B006}"/>
    <cellStyle name="Normal 10 2 3 3" xfId="7432" xr:uid="{775E2BB7-613C-45C0-B048-2285A0D31D5A}"/>
    <cellStyle name="Normal 10 2 3 4" xfId="6810" xr:uid="{37C2F57A-70B8-4DB7-8BC7-4E13E76C81E0}"/>
    <cellStyle name="Normal 10 2 4" xfId="4348" xr:uid="{C7992B8B-5A9D-4683-A0BF-B1B873864F82}"/>
    <cellStyle name="Normal 10 2 5" xfId="4349" xr:uid="{978FD72F-62B2-4229-BA31-655B8A3155AE}"/>
    <cellStyle name="Normal 10 2 5 2" xfId="4350" xr:uid="{9364C112-2328-45A1-957E-97D6B53B93B3}"/>
    <cellStyle name="Normal 10 2 5 2 2" xfId="6813" xr:uid="{3909C945-8E84-4D59-A433-0E51C8B0CD7F}"/>
    <cellStyle name="Normal 10 2 5 3" xfId="9176" xr:uid="{7AD4146A-192F-4009-9474-68E471B87CC2}"/>
    <cellStyle name="Normal 10 2 5 4" xfId="6812" xr:uid="{C7193E90-0291-4EEB-828E-1887FFB7ED75}"/>
    <cellStyle name="Normal 10 2 6" xfId="4351" xr:uid="{E7F1377D-CC44-491C-AD30-52708993E5F3}"/>
    <cellStyle name="Normal 10 2 6 2" xfId="6814" xr:uid="{22ED5509-F24A-4D53-89D0-00B35F7A5E89}"/>
    <cellStyle name="Normal 10 2 7" xfId="4352" xr:uid="{F8E8EE4F-C641-4D26-813C-A1F41C0FC3CA}"/>
    <cellStyle name="Normal 10 2 7 2" xfId="6815" xr:uid="{D14FBB12-D469-4921-AC8B-CEB6F92D7195}"/>
    <cellStyle name="Normal 10 2 8" xfId="7270" xr:uid="{F3639EDC-1B6B-4842-BC1C-4FD9D6EEC248}"/>
    <cellStyle name="Normal 10 3" xfId="1071" xr:uid="{021CFD51-779A-4C5E-91E2-9422E680F6D5}"/>
    <cellStyle name="Normal 10 3 2" xfId="6664" xr:uid="{BEC91BD2-C470-43C3-8F78-3645739DC0B2}"/>
    <cellStyle name="Normal 10 4" xfId="1072" xr:uid="{2BC3FBFE-FD34-4307-B208-7B8AF451EE46}"/>
    <cellStyle name="Normal 10 5" xfId="1073" xr:uid="{F372ABCE-158A-4279-9F14-F8FC59FCF9C0}"/>
    <cellStyle name="Normal 10 5 2" xfId="6665" xr:uid="{9575EF76-7FFF-4D5B-AC9E-B687EE954CC8}"/>
    <cellStyle name="Normal 10 6" xfId="1074" xr:uid="{72680E83-9C6E-4BA3-981B-5123641A017E}"/>
    <cellStyle name="Normal 10 6 2" xfId="6666" xr:uid="{AD5310F1-39DD-4967-94BE-F697371E7D13}"/>
    <cellStyle name="Normal 10 7" xfId="1075" xr:uid="{A82DFD80-D835-441D-BC67-E90C90A7C941}"/>
    <cellStyle name="Normal 10 7 2" xfId="6667" xr:uid="{17D7FD0C-79EA-41AE-8EA0-F18EA0B9F662}"/>
    <cellStyle name="Normal 10 8" xfId="1076" xr:uid="{993B518D-BAE3-49D2-BEEE-3CF0296802DB}"/>
    <cellStyle name="Normal 10 8 2" xfId="6668" xr:uid="{06035B51-57AA-4544-8047-A2BAC3A6F84B}"/>
    <cellStyle name="Normal 10 9" xfId="1077" xr:uid="{9ED51298-9EE4-4AC4-9026-53CAA8E5A03A}"/>
    <cellStyle name="Normal 11" xfId="198" xr:uid="{07647645-54D8-4283-AD6B-4585B2E94FF6}"/>
    <cellStyle name="Normal 11 10" xfId="1078" xr:uid="{E687FE06-2F8D-44D7-98F2-0296CD622882}"/>
    <cellStyle name="Normal 11 2" xfId="1079" xr:uid="{CD7E973D-AF30-4A16-8842-257280A2693A}"/>
    <cellStyle name="Normal 11 2 2" xfId="2348" xr:uid="{51F22AF3-A7A7-4D8E-8EB7-843A31F2E6FE}"/>
    <cellStyle name="Normal 11 2 2 2" xfId="9178" xr:uid="{20BA979D-E23C-4C90-A3C3-A75CD5921CF7}"/>
    <cellStyle name="Normal 11 2 2 3" xfId="4353" xr:uid="{C54E38FA-7A1F-496A-BDC8-0976A9D8D065}"/>
    <cellStyle name="Normal 11 3" xfId="1080" xr:uid="{95E13AE6-F56C-4E0B-A16D-BFB99199BB9C}"/>
    <cellStyle name="Normal 11 4" xfId="1081" xr:uid="{8A2B7B36-AD12-4230-AA50-59B3067EEEF2}"/>
    <cellStyle name="Normal 11 4 2" xfId="4354" xr:uid="{EE65E930-2D40-42B9-9CBF-8AC1269678B8}"/>
    <cellStyle name="Normal 11 5" xfId="1082" xr:uid="{CA7D66F3-B582-4AE2-804D-15601386BDE3}"/>
    <cellStyle name="Normal 11 5 2" xfId="4355" xr:uid="{B97C41B3-D2A1-4E1C-B31A-50243F6A1749}"/>
    <cellStyle name="Normal 11 5 3" xfId="4356" xr:uid="{3631FB1B-5696-4696-89E8-B8DAD26029AE}"/>
    <cellStyle name="Normal 11 5 3 2" xfId="9179" xr:uid="{F3FC34FF-101B-464F-8E22-578019C48D90}"/>
    <cellStyle name="Normal 11 5 3 3" xfId="6816" xr:uid="{E807267C-BF91-4F0D-A177-E2F2AE652395}"/>
    <cellStyle name="Normal 11 5 4" xfId="4357" xr:uid="{1DA1F6F5-3176-48EF-BE11-CD552E2A949E}"/>
    <cellStyle name="Normal 11 5 4 2" xfId="6817" xr:uid="{383147FB-2DAA-4F7B-95D0-878240796ECF}"/>
    <cellStyle name="Normal 11 5 5" xfId="7433" xr:uid="{BB715391-177D-44FF-A71B-FB9A6818E6B0}"/>
    <cellStyle name="Normal 11 6" xfId="1083" xr:uid="{703007F3-918E-422F-AB35-D4F866658504}"/>
    <cellStyle name="Normal 11 7" xfId="1084" xr:uid="{25C32540-48C9-47B7-B457-737C976D0489}"/>
    <cellStyle name="Normal 11 8" xfId="1085" xr:uid="{AA375D49-714B-4959-B874-91B3D50C8EA5}"/>
    <cellStyle name="Normal 11 9" xfId="6669" xr:uid="{5A2AE9BF-8D4A-4DE4-92CF-5B34AEC805DB}"/>
    <cellStyle name="Normal 12" xfId="1086" xr:uid="{2D760E76-2374-4649-99E6-88CCD6BDE8A2}"/>
    <cellStyle name="Normal 12 2" xfId="1087" xr:uid="{17999B11-A370-4D28-BD28-D1B59A1D49EC}"/>
    <cellStyle name="Normal 12 2 2" xfId="6672" xr:uid="{87F2D9B0-C10E-4912-A7D6-C6D518822601}"/>
    <cellStyle name="Normal 12 2 3" xfId="6671" xr:uid="{4A7DAE3F-E693-418C-8DB5-CBF388949DCA}"/>
    <cellStyle name="Normal 12 3" xfId="1088" xr:uid="{173B2E7D-8CDC-43CE-853A-7B51DAF217D1}"/>
    <cellStyle name="Normal 12 3 2" xfId="6673" xr:uid="{8A04984D-F381-4C28-B91D-AB987C9ACAFB}"/>
    <cellStyle name="Normal 12 4" xfId="1089" xr:uid="{C8E01A6D-8C4E-4F2C-865A-E86709CA9872}"/>
    <cellStyle name="Normal 12 5" xfId="1090" xr:uid="{37846A54-BDCA-4758-A743-04411EEFAE03}"/>
    <cellStyle name="Normal 12 6" xfId="1091" xr:uid="{943AB119-D1C4-4640-9B63-330495066B8D}"/>
    <cellStyle name="Normal 12 7" xfId="1092" xr:uid="{58D7F0A4-17D1-4B1D-A3EE-A7FAEA8420CA}"/>
    <cellStyle name="Normal 12 8" xfId="1093" xr:uid="{2412B88D-E59B-40EB-B0A5-89E6B3FD805B}"/>
    <cellStyle name="Normal 12 9" xfId="6670" xr:uid="{FD6ACAD0-AEC8-459A-96B0-6C4AB92CE40C}"/>
    <cellStyle name="Normal 13" xfId="1094" xr:uid="{ACA81464-2C75-404C-A94A-F6691968CF96}"/>
    <cellStyle name="Normal 13 10" xfId="1095" xr:uid="{9FD47B62-D05C-4BDC-8BD1-A2E5574EBE5C}"/>
    <cellStyle name="Normal 13 10 2" xfId="2052" xr:uid="{265D6E81-7E16-47C9-A07B-5B854BAABBD4}"/>
    <cellStyle name="Normal 13 10 2 2" xfId="9180" xr:uid="{F2CA0013-9D11-4550-ACD7-5134AFE2F058}"/>
    <cellStyle name="Normal 13 10 2 3" xfId="6819" xr:uid="{A5509BE5-B9F9-4FE7-965B-256354FDA335}"/>
    <cellStyle name="Normal 13 10 2 4" xfId="4359" xr:uid="{47E57215-1F97-4AB0-BCEA-385785202C50}"/>
    <cellStyle name="Normal 13 10 3" xfId="8527" xr:uid="{2E459540-D535-4D44-96D8-73D53F915F2B}"/>
    <cellStyle name="Normal 13 10 4" xfId="6818" xr:uid="{7F135149-E3B5-472F-BD80-72A9393803D2}"/>
    <cellStyle name="Normal 13 10 5" xfId="26602" xr:uid="{9E433C2F-068F-4B8C-90D3-97D386D4999D}"/>
    <cellStyle name="Normal 13 10 6" xfId="4358" xr:uid="{ECF3D97D-C64B-4F28-B8F7-E7FCB1ACB320}"/>
    <cellStyle name="Normal 13 11" xfId="1096" xr:uid="{191D1527-FEB7-4831-912D-4ABFA1DFEA66}"/>
    <cellStyle name="Normal 13 11 2" xfId="2053" xr:uid="{8681637A-BEAB-441F-9B1D-0B29AA87C855}"/>
    <cellStyle name="Normal 13 11 2 2" xfId="9181" xr:uid="{94BAC6E0-34B5-4C3A-A22D-A64E0C6C38A3}"/>
    <cellStyle name="Normal 13 11 2 3" xfId="6821" xr:uid="{C66AE05D-6D82-4514-A3E7-AEFC93EDB280}"/>
    <cellStyle name="Normal 13 11 2 4" xfId="4361" xr:uid="{F09FF353-9564-42AB-BE1A-516F411A3DF1}"/>
    <cellStyle name="Normal 13 11 3" xfId="8528" xr:uid="{ED16E5ED-591A-4BA7-815E-6E4242B83C7D}"/>
    <cellStyle name="Normal 13 11 4" xfId="6820" xr:uid="{FC1EB99B-987C-4C56-BEC7-4F150F41E8F6}"/>
    <cellStyle name="Normal 13 11 5" xfId="26603" xr:uid="{9A400555-7713-4F2D-8853-8D461CDFE32E}"/>
    <cellStyle name="Normal 13 11 6" xfId="4360" xr:uid="{F2C90F14-0A28-4DC2-89A8-B36E324CD7F2}"/>
    <cellStyle name="Normal 13 12" xfId="1097" xr:uid="{85EA717E-AEF4-47D8-AC65-F1A5F0CA394E}"/>
    <cellStyle name="Normal 13 13" xfId="1098" xr:uid="{EABEEBC8-C33A-425C-B1C6-902CD20C223E}"/>
    <cellStyle name="Normal 13 13 2" xfId="2054" xr:uid="{7029BEFB-4CF2-4E96-99DD-FF6B16374A25}"/>
    <cellStyle name="Normal 13 13 2 2" xfId="9182" xr:uid="{37A723A5-66C4-43A5-A434-6DB27968C7EF}"/>
    <cellStyle name="Normal 13 13 2 3" xfId="6823" xr:uid="{6FEBA59E-4B5B-4432-88CE-588272CCC7A9}"/>
    <cellStyle name="Normal 13 13 2 4" xfId="4363" xr:uid="{72310BFB-0B2A-4212-B093-EBD8A8E9388D}"/>
    <cellStyle name="Normal 13 13 3" xfId="8529" xr:uid="{630EF19A-22B8-4F52-8ABE-4EA2B88BF640}"/>
    <cellStyle name="Normal 13 13 4" xfId="6822" xr:uid="{F72138B7-122C-4B52-89A5-80F2AEFDFD08}"/>
    <cellStyle name="Normal 13 13 5" xfId="26604" xr:uid="{F22E06A8-3C92-4478-A122-0DA6F13813B8}"/>
    <cellStyle name="Normal 13 13 6" xfId="4362" xr:uid="{B01B8BFA-EC18-4755-A529-F4650EE93B56}"/>
    <cellStyle name="Normal 13 14" xfId="1099" xr:uid="{377B422D-ED49-4315-AEA9-83AAF7673683}"/>
    <cellStyle name="Normal 13 14 2" xfId="2055" xr:uid="{073A4D45-9AE3-4B80-A02E-3AB84ED0B46D}"/>
    <cellStyle name="Normal 13 14 2 2" xfId="9183" xr:uid="{1898927A-7DEB-4827-8204-003A4BFB8140}"/>
    <cellStyle name="Normal 13 14 2 3" xfId="6825" xr:uid="{15445B85-F075-4AA5-B3D9-BBE33CBA10E5}"/>
    <cellStyle name="Normal 13 14 2 4" xfId="4365" xr:uid="{5FF1E201-8561-4D48-BC39-6E7F919E2E17}"/>
    <cellStyle name="Normal 13 14 3" xfId="8530" xr:uid="{A0E218CE-19B7-470E-BFDC-F218226E37A6}"/>
    <cellStyle name="Normal 13 14 4" xfId="6824" xr:uid="{C03DBE23-B990-4EF6-839F-865D69FE879A}"/>
    <cellStyle name="Normal 13 14 5" xfId="26605" xr:uid="{ABCC1E5C-BC0C-4283-A071-6ABD4CE7D064}"/>
    <cellStyle name="Normal 13 14 6" xfId="4364" xr:uid="{F0BFDD30-EF5F-437E-8D1C-B83213337EFD}"/>
    <cellStyle name="Normal 13 15" xfId="1100" xr:uid="{D7593A61-4037-4DAF-B516-8FD11DDA16EF}"/>
    <cellStyle name="Normal 13 15 2" xfId="2056" xr:uid="{904E9F0D-E9E1-4A8F-8B4D-16A4EF0BBD1A}"/>
    <cellStyle name="Normal 13 15 2 2" xfId="9184" xr:uid="{3EB56E64-63E1-4F78-84B4-1F6C1E0CC376}"/>
    <cellStyle name="Normal 13 15 2 3" xfId="6827" xr:uid="{6087B4AD-AD6C-4D95-87BF-FC0DFE889467}"/>
    <cellStyle name="Normal 13 15 2 4" xfId="4367" xr:uid="{8C45AF8E-093D-4224-B9AF-00AE6E0E886D}"/>
    <cellStyle name="Normal 13 15 3" xfId="8531" xr:uid="{5275B7F3-86CB-4D0D-BA7A-EF3543D19CB1}"/>
    <cellStyle name="Normal 13 15 4" xfId="6826" xr:uid="{23DB2D23-147F-442C-B694-A04E0ECC7252}"/>
    <cellStyle name="Normal 13 15 5" xfId="26606" xr:uid="{0C2A46BE-1992-468F-B1DC-E8FF8B0DA00C}"/>
    <cellStyle name="Normal 13 15 6" xfId="4366" xr:uid="{6E50228D-682C-45C2-9CBD-F62D0E78FA81}"/>
    <cellStyle name="Normal 13 16" xfId="1101" xr:uid="{9722D368-5F46-4E47-8926-3A57F874F1FD}"/>
    <cellStyle name="Normal 13 16 2" xfId="2057" xr:uid="{D5BC06B3-BF60-48CE-BDA1-783B1C84AEDC}"/>
    <cellStyle name="Normal 13 16 2 2" xfId="9185" xr:uid="{265C7940-6E26-46C2-A2FA-9366100084DE}"/>
    <cellStyle name="Normal 13 16 2 3" xfId="6829" xr:uid="{A7472525-1E60-4247-BA7B-641859274CF5}"/>
    <cellStyle name="Normal 13 16 2 4" xfId="4369" xr:uid="{BCEA5BA8-AC99-4867-ADAC-E14029AB0446}"/>
    <cellStyle name="Normal 13 16 3" xfId="8532" xr:uid="{622DA4C2-8333-425E-AF56-30BBEF3175B1}"/>
    <cellStyle name="Normal 13 16 4" xfId="6828" xr:uid="{9A11F67E-1BC2-4BD6-851B-915EE96DB1A0}"/>
    <cellStyle name="Normal 13 16 5" xfId="26607" xr:uid="{452A6BF9-AF2D-4E5B-9D25-E701A0845561}"/>
    <cellStyle name="Normal 13 16 6" xfId="4368" xr:uid="{9A5B91B0-0C14-43AF-B7D1-0DA35F4DD75B}"/>
    <cellStyle name="Normal 13 17" xfId="1102" xr:uid="{0A002949-B788-493A-9DA0-E7AFF90D5FCC}"/>
    <cellStyle name="Normal 13 18" xfId="1103" xr:uid="{4AA9BC8E-0772-4B2B-81A4-C5C49037E2F3}"/>
    <cellStyle name="Normal 13 19" xfId="1104" xr:uid="{EA74820A-EB53-43B1-A552-FB7D5857B5BD}"/>
    <cellStyle name="Normal 13 2" xfId="1105" xr:uid="{FDF8D276-2ACA-4543-A08E-74336FA3A209}"/>
    <cellStyle name="Normal 13 2 10" xfId="4370" xr:uid="{992E405D-674F-4E1A-A06B-917A618423F4}"/>
    <cellStyle name="Normal 13 2 2" xfId="1106" xr:uid="{7244E81A-C84C-4792-82D0-B1978FB88C62}"/>
    <cellStyle name="Normal 13 2 2 2" xfId="2058" xr:uid="{3E50E091-D00F-429E-822E-93D0AE23344B}"/>
    <cellStyle name="Normal 13 2 2 2 2" xfId="9186" xr:uid="{63063F3C-1EBF-48FF-9177-060DDEE018E4}"/>
    <cellStyle name="Normal 13 2 2 2 3" xfId="6831" xr:uid="{9E509ECC-B428-447B-9851-2B362AC71167}"/>
    <cellStyle name="Normal 13 2 2 2 4" xfId="4372" xr:uid="{25A58BC5-74F1-4DC7-84A4-B970D3C84A56}"/>
    <cellStyle name="Normal 13 2 2 3" xfId="8533" xr:uid="{98BD580F-B446-4008-BE6E-CA82328A1A13}"/>
    <cellStyle name="Normal 13 2 2 4" xfId="6830" xr:uid="{33B76989-ED96-42FF-A448-C0A1002044E3}"/>
    <cellStyle name="Normal 13 2 2 5" xfId="26608" xr:uid="{B886EECB-CCB0-4236-9251-4FD790AFBC39}"/>
    <cellStyle name="Normal 13 2 2 6" xfId="4371" xr:uid="{C2F317E2-F8E6-4FA3-89BC-9F19FF347A1A}"/>
    <cellStyle name="Normal 13 2 3" xfId="1107" xr:uid="{43DE166B-416D-4C35-819B-E9685D8B0F01}"/>
    <cellStyle name="Normal 13 2 3 2" xfId="2059" xr:uid="{C0A9074E-93CC-44FA-9740-7457A61ED5B1}"/>
    <cellStyle name="Normal 13 2 3 2 2" xfId="9187" xr:uid="{B2897D5E-C4E8-457A-AD3C-E5BEFDE2A1FE}"/>
    <cellStyle name="Normal 13 2 3 2 3" xfId="6833" xr:uid="{2D30DAA0-74E3-47D6-B6E0-8AFCBCF201AB}"/>
    <cellStyle name="Normal 13 2 3 2 4" xfId="4374" xr:uid="{BF26C947-60A6-42EA-B0A9-A55642E45D2C}"/>
    <cellStyle name="Normal 13 2 3 3" xfId="8534" xr:uid="{9634FB61-DB46-4836-9A4D-12595A278CAC}"/>
    <cellStyle name="Normal 13 2 3 4" xfId="6832" xr:uid="{CBCB3BFC-C6A8-48C9-8355-6C0E5BF3CE2B}"/>
    <cellStyle name="Normal 13 2 3 5" xfId="26609" xr:uid="{5AF77493-2355-49F8-87E0-328DBA7CAFCC}"/>
    <cellStyle name="Normal 13 2 3 6" xfId="4373" xr:uid="{8874A19F-D72C-46DF-9FA4-B67B263101A8}"/>
    <cellStyle name="Normal 13 2 4" xfId="1108" xr:uid="{D5F73BD8-E676-4EB2-843D-3BB21724ADCD}"/>
    <cellStyle name="Normal 13 2 4 2" xfId="2060" xr:uid="{98FAF626-6232-48B9-90AA-87A4DB011329}"/>
    <cellStyle name="Normal 13 2 4 2 2" xfId="9188" xr:uid="{C2EF0B6A-DC26-428F-BC25-76492BA98B7A}"/>
    <cellStyle name="Normal 13 2 4 2 3" xfId="6835" xr:uid="{F708A063-CBE8-4521-9648-2915CC681A9E}"/>
    <cellStyle name="Normal 13 2 4 2 4" xfId="4376" xr:uid="{7D9D036A-8DF9-4C13-A88D-A0B704BF823F}"/>
    <cellStyle name="Normal 13 2 4 3" xfId="8535" xr:uid="{EC361E1B-3B5C-478B-8711-6B358042F46F}"/>
    <cellStyle name="Normal 13 2 4 4" xfId="6834" xr:uid="{63EB5E89-22AB-4D7A-9848-0ED1BEAED780}"/>
    <cellStyle name="Normal 13 2 4 5" xfId="26610" xr:uid="{32152491-5DBD-485B-A819-8CA2C48DAF3C}"/>
    <cellStyle name="Normal 13 2 4 6" xfId="4375" xr:uid="{10A00C3C-8F3C-4677-8466-FCE168DACD32}"/>
    <cellStyle name="Normal 13 2 5" xfId="1109" xr:uid="{60092477-8F4E-4D86-94DA-FF97F4AC64A8}"/>
    <cellStyle name="Normal 13 2 5 2" xfId="2061" xr:uid="{DD289C95-92C8-4A9B-B6E9-0B9B9D0B259D}"/>
    <cellStyle name="Normal 13 2 5 2 2" xfId="9189" xr:uid="{1BB7FF11-09A1-449A-897A-AC98D1F84940}"/>
    <cellStyle name="Normal 13 2 5 2 3" xfId="6837" xr:uid="{59C845FA-795A-457D-B4F1-14595E73ADB1}"/>
    <cellStyle name="Normal 13 2 5 2 4" xfId="4378" xr:uid="{20BCCB52-DFCF-4603-BAD6-792284B8111A}"/>
    <cellStyle name="Normal 13 2 5 3" xfId="8536" xr:uid="{A6219070-1963-4AEC-BBC7-96D73AE6DB49}"/>
    <cellStyle name="Normal 13 2 5 4" xfId="6836" xr:uid="{E9CFF200-58E2-44A3-B6BA-429B2B4CCBFB}"/>
    <cellStyle name="Normal 13 2 5 5" xfId="26611" xr:uid="{C3B777BD-6A60-4B83-88C5-72B8F1CF223D}"/>
    <cellStyle name="Normal 13 2 5 6" xfId="4377" xr:uid="{27DC9CE2-1C9D-4413-8516-334ECD6AE503}"/>
    <cellStyle name="Normal 13 2 6" xfId="1110" xr:uid="{98A9B733-4DA1-4ED3-A169-C06BC4607286}"/>
    <cellStyle name="Normal 13 2 6 2" xfId="2062" xr:uid="{68F2589B-5E33-4EB0-9B39-89CFCE05EDA8}"/>
    <cellStyle name="Normal 13 2 6 2 2" xfId="9190" xr:uid="{8151BA20-9359-4E1E-A0E0-CA0FCCF196C8}"/>
    <cellStyle name="Normal 13 2 6 2 3" xfId="6839" xr:uid="{9E28F091-54B9-43A2-B0E1-C791C4B1ACEB}"/>
    <cellStyle name="Normal 13 2 6 2 4" xfId="4380" xr:uid="{C180D784-BF2A-435A-BE06-98EDCE8DBD92}"/>
    <cellStyle name="Normal 13 2 6 3" xfId="8537" xr:uid="{EFF22416-F496-4535-A3A7-F5EFC95A62C8}"/>
    <cellStyle name="Normal 13 2 6 4" xfId="6838" xr:uid="{12F7CBD9-3F75-442D-AB93-9A3F38B499E7}"/>
    <cellStyle name="Normal 13 2 6 5" xfId="26612" xr:uid="{5BC06E7B-1901-4C91-8D3A-DFC964575E87}"/>
    <cellStyle name="Normal 13 2 6 6" xfId="4379" xr:uid="{303C7290-FE7C-4A0F-BA01-042159F7A9E7}"/>
    <cellStyle name="Normal 13 2 7" xfId="1111" xr:uid="{42B04A7F-C5C1-46E0-8716-A1FDB876B494}"/>
    <cellStyle name="Normal 13 2 7 2" xfId="2063" xr:uid="{7D1B94B2-FC97-456E-89ED-5DF68B0565A6}"/>
    <cellStyle name="Normal 13 2 7 2 2" xfId="9191" xr:uid="{EED8B3E6-1474-4782-87E4-D5E361C809A0}"/>
    <cellStyle name="Normal 13 2 7 2 3" xfId="6841" xr:uid="{7B9C9CE1-D351-4449-BD7C-3E594436BA1C}"/>
    <cellStyle name="Normal 13 2 7 2 4" xfId="4382" xr:uid="{871E362C-FB1B-46A8-B51F-221B5D6E7BE8}"/>
    <cellStyle name="Normal 13 2 7 3" xfId="8538" xr:uid="{14259833-B4BD-4F07-AF34-51C349328DBE}"/>
    <cellStyle name="Normal 13 2 7 4" xfId="6840" xr:uid="{9CDC6F15-DFFC-42F3-8DE3-8E43092D972E}"/>
    <cellStyle name="Normal 13 2 7 5" xfId="26613" xr:uid="{0E206BDA-AE94-4424-B2C7-DE14825B2C88}"/>
    <cellStyle name="Normal 13 2 7 6" xfId="4381" xr:uid="{248573E9-F6F9-403B-B354-01DDC9204D2A}"/>
    <cellStyle name="Normal 13 2 8" xfId="1112" xr:uid="{3FDFAC88-04E5-4471-B828-40DF287859CD}"/>
    <cellStyle name="Normal 13 2 8 2" xfId="2064" xr:uid="{6149F06E-7366-471F-8693-28986568432E}"/>
    <cellStyle name="Normal 13 2 8 2 2" xfId="9192" xr:uid="{4E59873D-0246-42B8-8BE1-DE90963D8700}"/>
    <cellStyle name="Normal 13 2 8 2 3" xfId="6843" xr:uid="{CF13E49B-6BC5-4006-A072-F54EC3C09D95}"/>
    <cellStyle name="Normal 13 2 8 2 4" xfId="4384" xr:uid="{5382C369-38E3-42C2-B77E-3DF637EC4A12}"/>
    <cellStyle name="Normal 13 2 8 3" xfId="8539" xr:uid="{BAE84824-5A1F-42DA-B040-2A465601CF50}"/>
    <cellStyle name="Normal 13 2 8 4" xfId="6842" xr:uid="{B1832438-1EE8-4155-A8F5-5AF22C2B959A}"/>
    <cellStyle name="Normal 13 2 8 5" xfId="26614" xr:uid="{F4251BEB-D89F-48E6-BE3C-D8FB2BF4A36C}"/>
    <cellStyle name="Normal 13 2 8 6" xfId="4383" xr:uid="{3E27C8A4-A82A-42DB-9D92-A75E1E0EF3BD}"/>
    <cellStyle name="Normal 13 2 9" xfId="4385" xr:uid="{BD986865-D6E6-4B9E-8043-8E013FE11D7D}"/>
    <cellStyle name="Normal 13 20" xfId="1113" xr:uid="{E6B254F4-65BD-444B-9B70-E66FB6799E2E}"/>
    <cellStyle name="Normal 13 21" xfId="1114" xr:uid="{EC504F75-7F12-4E73-9391-1752CD09FF0A}"/>
    <cellStyle name="Normal 13 22" xfId="1115" xr:uid="{16C9BEAE-51EB-4A97-8865-D30A5DBFE7C1}"/>
    <cellStyle name="Normal 13 23" xfId="1116" xr:uid="{850C9EBD-A81D-47A0-88D7-43B1096FC1F7}"/>
    <cellStyle name="Normal 13 24" xfId="1117" xr:uid="{0FEBA670-D302-4443-9D4B-820851F89DFF}"/>
    <cellStyle name="Normal 13 25" xfId="1118" xr:uid="{BA62840E-3D5E-4E5F-AC70-1C63533E8236}"/>
    <cellStyle name="Normal 13 26" xfId="1119" xr:uid="{6842D8DF-D336-436F-82CF-3AC297C0125F}"/>
    <cellStyle name="Normal 13 27" xfId="1120" xr:uid="{CDB08054-47D7-4335-91D0-2A168E758E13}"/>
    <cellStyle name="Normal 13 28" xfId="1121" xr:uid="{0E1F9B1C-8945-4B4D-B5F9-D99686919B40}"/>
    <cellStyle name="Normal 13 29" xfId="1122" xr:uid="{BC2B18A6-F9A5-42D4-808A-A33AAEA84CE7}"/>
    <cellStyle name="Normal 13 3" xfId="1123" xr:uid="{BE817AAA-0DB1-43A4-86E2-E7FB99CB5468}"/>
    <cellStyle name="Normal 13 3 2" xfId="2065" xr:uid="{26441B04-3A51-42BC-A44C-754ECF789486}"/>
    <cellStyle name="Normal 13 3 2 2" xfId="4388" xr:uid="{6BAA0D88-ADA2-4793-9D50-8FD3E14F90F4}"/>
    <cellStyle name="Normal 13 3 2 2 2" xfId="9193" xr:uid="{6338E689-741F-4059-B737-17A641CBC2BB}"/>
    <cellStyle name="Normal 13 3 2 2 3" xfId="6846" xr:uid="{D5AB2604-503E-4F8D-A7E5-3EBC99E80F95}"/>
    <cellStyle name="Normal 13 3 2 3" xfId="8540" xr:uid="{2C4129CC-2A02-41B3-8F8F-7205C108050F}"/>
    <cellStyle name="Normal 13 3 2 4" xfId="6845" xr:uid="{88B0D83D-B617-43BE-A498-B814DE656FDA}"/>
    <cellStyle name="Normal 13 3 2 5" xfId="4387" xr:uid="{9EEEA959-66C4-490B-AF66-F09E114681F3}"/>
    <cellStyle name="Normal 13 3 3" xfId="4389" xr:uid="{B0390AA3-041A-4533-92D5-2C13B9472C7D}"/>
    <cellStyle name="Normal 13 3 4" xfId="6844" xr:uid="{24F50448-1E27-472F-903B-A30679AC63DA}"/>
    <cellStyle name="Normal 13 3 5" xfId="26615" xr:uid="{AC41CC20-A9DA-486E-8673-5416D39BF190}"/>
    <cellStyle name="Normal 13 3 6" xfId="4386" xr:uid="{5E2E13EE-F151-4860-BF1B-8274C2D17478}"/>
    <cellStyle name="Normal 13 30" xfId="1124" xr:uid="{A85E3045-CC0B-4BD0-8127-F7D93F34985F}"/>
    <cellStyle name="Normal 13 31" xfId="1125" xr:uid="{C280F5C4-8B74-44EE-BB50-0486F47A209F}"/>
    <cellStyle name="Normal 13 32" xfId="1126" xr:uid="{4E446E16-F518-46DF-A6D8-7F799293C374}"/>
    <cellStyle name="Normal 13 33" xfId="1127" xr:uid="{19C1CA03-1377-48F2-AC14-209DFE080A8B}"/>
    <cellStyle name="Normal 13 34" xfId="1128" xr:uid="{A96EE1DB-C9E7-4431-AF55-E460A0DD050D}"/>
    <cellStyle name="Normal 13 35" xfId="1129" xr:uid="{A9EB660E-AFC6-4160-AA24-6196D06C2B7E}"/>
    <cellStyle name="Normal 13 36" xfId="1130" xr:uid="{48A65C31-BC4A-4944-B156-AECD1641F3AE}"/>
    <cellStyle name="Normal 13 37" xfId="1131" xr:uid="{2F4C6A77-727F-467E-88C3-45AF5A4ECE35}"/>
    <cellStyle name="Normal 13 38" xfId="1132" xr:uid="{5CAB8233-8529-4BF1-B50A-74A27C4DCA71}"/>
    <cellStyle name="Normal 13 39" xfId="4390" xr:uid="{0E8AFA22-BCAE-40D4-9C4E-D747FF51DB4F}"/>
    <cellStyle name="Normal 13 39 2" xfId="6847" xr:uid="{7CE3DD0B-024C-4706-96C0-125CE7F95ED4}"/>
    <cellStyle name="Normal 13 4" xfId="1133" xr:uid="{4C764510-239D-4BFF-8FF4-78680C359A6A}"/>
    <cellStyle name="Normal 13 4 2" xfId="2066" xr:uid="{ED0042FF-491F-4974-852E-9C9761D4F8F2}"/>
    <cellStyle name="Normal 13 4 2 2" xfId="4393" xr:uid="{397564DC-0173-4DD7-AC08-C781C02A7F2B}"/>
    <cellStyle name="Normal 13 4 2 2 2" xfId="6850" xr:uid="{FDE629AF-F61D-4D55-BF6C-C2892457DB41}"/>
    <cellStyle name="Normal 13 4 2 3" xfId="8541" xr:uid="{F6CDD182-B005-446F-B3D0-A2CB57C40279}"/>
    <cellStyle name="Normal 13 4 2 4" xfId="6849" xr:uid="{70541999-E9CB-4B83-9679-0B6D72EBDD88}"/>
    <cellStyle name="Normal 13 4 2 5" xfId="4392" xr:uid="{2EFC51D8-4591-4025-8F18-0472FE94E635}"/>
    <cellStyle name="Normal 13 4 3" xfId="4394" xr:uid="{733C8B75-8A50-4F51-98A5-71BD2EB6E3B9}"/>
    <cellStyle name="Normal 13 4 3 2" xfId="9194" xr:uid="{8A683A27-3328-4B26-98E9-0F37AECBADCD}"/>
    <cellStyle name="Normal 13 4 3 3" xfId="6851" xr:uid="{1C4B4278-3B91-4F0E-8E0F-B2C9A00DD165}"/>
    <cellStyle name="Normal 13 4 4" xfId="7434" xr:uid="{6B876823-C009-43BA-992D-05C3F8344FF7}"/>
    <cellStyle name="Normal 13 4 5" xfId="6848" xr:uid="{D43F7453-B05D-4FFA-87F8-C41CCCBDFFEA}"/>
    <cellStyle name="Normal 13 4 6" xfId="26616" xr:uid="{9EF10C32-94E9-4EAF-857F-C55E04B62B00}"/>
    <cellStyle name="Normal 13 4 7" xfId="4391" xr:uid="{C45D7571-5A57-448E-AC73-AB2D90415D7E}"/>
    <cellStyle name="Normal 13 40" xfId="6674" xr:uid="{974ED4C1-741A-441B-AA10-363D0BF0D59E}"/>
    <cellStyle name="Normal 13 40 2" xfId="7348" xr:uid="{D12D05CE-CBB1-4EA1-8CE7-30961B01D1A4}"/>
    <cellStyle name="Normal 13 5" xfId="1134" xr:uid="{228BC8E8-E1A0-4135-AF66-DA2B4974BF4D}"/>
    <cellStyle name="Normal 13 6" xfId="1135" xr:uid="{B108AFB4-73A8-4B27-B908-BA7C53A19013}"/>
    <cellStyle name="Normal 13 7" xfId="1136" xr:uid="{82969EDD-99C7-4F79-B575-C5C57D1BDF50}"/>
    <cellStyle name="Normal 13 8" xfId="1137" xr:uid="{505E5953-66DD-4F72-8D91-716D63186BF8}"/>
    <cellStyle name="Normal 13 9" xfId="1138" xr:uid="{30588D68-5D8A-46DF-96E2-3B5BBC7AB6E7}"/>
    <cellStyle name="Normal 13 9 2" xfId="2067" xr:uid="{33B41E3D-23B0-46A2-AD77-A583B0A8E6E9}"/>
    <cellStyle name="Normal 13 9 2 2" xfId="9195" xr:uid="{051A44F5-408C-4893-97B5-1B9FAA628AE5}"/>
    <cellStyle name="Normal 13 9 2 3" xfId="6853" xr:uid="{3B9CB7F6-2CEA-4ABA-B41F-863F9414F00E}"/>
    <cellStyle name="Normal 13 9 2 4" xfId="4396" xr:uid="{8B83611E-D6E5-4E3A-8B32-E6CEC452AF64}"/>
    <cellStyle name="Normal 13 9 3" xfId="8542" xr:uid="{190364C9-BC3F-4F2E-A954-8B199A6E0FE7}"/>
    <cellStyle name="Normal 13 9 4" xfId="6852" xr:uid="{BFCB5431-4CCF-4BEE-9AB6-059A1E763FEF}"/>
    <cellStyle name="Normal 13 9 5" xfId="26617" xr:uid="{5DC39233-AEF5-4656-B4DF-B57265D6818B}"/>
    <cellStyle name="Normal 13 9 6" xfId="4395" xr:uid="{D8D53004-BA8E-43F1-AE92-F57687C4190C}"/>
    <cellStyle name="Normal 14" xfId="1139" xr:uid="{24479A18-384C-443F-9B39-8AC9E98A54C7}"/>
    <cellStyle name="Normal 14 10" xfId="1140" xr:uid="{7CCE2F05-191E-48BA-BDAD-A107139C659D}"/>
    <cellStyle name="Normal 14 10 2" xfId="2068" xr:uid="{2AE48A4D-8CFE-473E-815F-1FB1B4D9C564}"/>
    <cellStyle name="Normal 14 10 2 2" xfId="9196" xr:uid="{4CEA475D-E44B-4229-816A-3E2C4E341B92}"/>
    <cellStyle name="Normal 14 10 2 3" xfId="6855" xr:uid="{06F2F099-2A8A-4C12-B417-DD7A314BC1D0}"/>
    <cellStyle name="Normal 14 10 2 4" xfId="4398" xr:uid="{2B1D2111-6591-4969-8B5F-759964BF7E6C}"/>
    <cellStyle name="Normal 14 10 3" xfId="8543" xr:uid="{0AE5D5E3-7ADE-468F-AB11-4023EA2DB8C1}"/>
    <cellStyle name="Normal 14 10 4" xfId="6854" xr:uid="{7EC6A55C-6B95-4D93-B607-5862E45C69E5}"/>
    <cellStyle name="Normal 14 10 5" xfId="26618" xr:uid="{F0C95D3E-BF09-42D1-9F8C-7EDBBCE1325B}"/>
    <cellStyle name="Normal 14 10 6" xfId="4397" xr:uid="{3D4196F8-D6CB-4589-B9F1-FCE6FFEF9AF8}"/>
    <cellStyle name="Normal 14 11" xfId="1141" xr:uid="{54BBA444-C355-4E79-AB78-134068E49958}"/>
    <cellStyle name="Normal 14 11 2" xfId="2069" xr:uid="{25EA2BDC-7F64-4E86-BBF4-DCCE411E584B}"/>
    <cellStyle name="Normal 14 11 2 2" xfId="9197" xr:uid="{80A22F20-2995-4BFA-BC3B-8350C6A1CBEC}"/>
    <cellStyle name="Normal 14 11 2 3" xfId="6857" xr:uid="{35CEB7EE-CA2F-482B-B991-D21407940078}"/>
    <cellStyle name="Normal 14 11 2 4" xfId="4400" xr:uid="{C3F540F6-B367-424D-A4AC-5934F8762B95}"/>
    <cellStyle name="Normal 14 11 3" xfId="8544" xr:uid="{9D4EC38E-5AA8-4F09-A690-91427F04B2C2}"/>
    <cellStyle name="Normal 14 11 4" xfId="6856" xr:uid="{831545C5-92A5-4F8C-AE82-CC2ECABD2DD4}"/>
    <cellStyle name="Normal 14 11 5" xfId="26619" xr:uid="{1867D250-3B4E-48DF-AD72-947CEC2F9AD8}"/>
    <cellStyle name="Normal 14 11 6" xfId="4399" xr:uid="{A5A34C5B-E10C-42F6-B7DB-5CBE61C0A9DA}"/>
    <cellStyle name="Normal 14 12" xfId="1142" xr:uid="{B382A12E-6DFA-46FD-ABAB-DC3AB2DE93A2}"/>
    <cellStyle name="Normal 14 12 2" xfId="2070" xr:uid="{9D733903-E0B9-418C-9879-5DEA90E75D0C}"/>
    <cellStyle name="Normal 14 12 2 2" xfId="9198" xr:uid="{353BDA20-4700-4F65-B5A1-0BF8907A8F26}"/>
    <cellStyle name="Normal 14 12 2 3" xfId="6859" xr:uid="{08144582-2125-407A-9A7D-74D8D7CF23EC}"/>
    <cellStyle name="Normal 14 12 2 4" xfId="4402" xr:uid="{B3E62614-9318-4EEB-9990-79BCDDD45739}"/>
    <cellStyle name="Normal 14 12 3" xfId="8545" xr:uid="{EEA5A44E-A16B-498A-A852-B86C4E97E097}"/>
    <cellStyle name="Normal 14 12 4" xfId="6858" xr:uid="{47EA5410-9D9F-46EB-BB60-700BECB76509}"/>
    <cellStyle name="Normal 14 12 5" xfId="26620" xr:uid="{18D796B5-ED5F-414D-836D-DBAE18FBC2E8}"/>
    <cellStyle name="Normal 14 12 6" xfId="4401" xr:uid="{50F21E86-BF3E-4078-9196-97EB27DD3F2B}"/>
    <cellStyle name="Normal 14 13" xfId="1143" xr:uid="{C5AFD6D7-D5CD-4D33-A516-248406D45553}"/>
    <cellStyle name="Normal 14 13 2" xfId="2071" xr:uid="{B4964A53-3510-4C68-BA6B-245F6177E6C7}"/>
    <cellStyle name="Normal 14 13 2 2" xfId="9199" xr:uid="{3C743DA9-C670-46D7-9ADB-C4E28B420CAA}"/>
    <cellStyle name="Normal 14 13 2 3" xfId="6861" xr:uid="{AB70077B-30C9-49C8-BA9F-52B758B46056}"/>
    <cellStyle name="Normal 14 13 2 4" xfId="4404" xr:uid="{1B38D0C7-3E9A-40A9-A48B-D421FED1D148}"/>
    <cellStyle name="Normal 14 13 3" xfId="8546" xr:uid="{8DC0F390-58F7-4430-B1FE-73F538D06A76}"/>
    <cellStyle name="Normal 14 13 4" xfId="6860" xr:uid="{B77554BA-775F-4D99-A878-6CCC726E3141}"/>
    <cellStyle name="Normal 14 13 5" xfId="26621" xr:uid="{6CA35C81-A189-4AE5-86FE-0F0EE16587D6}"/>
    <cellStyle name="Normal 14 13 6" xfId="4403" xr:uid="{B7985AB3-D6F8-48B2-B3AA-10AA5E81BEF3}"/>
    <cellStyle name="Normal 14 14" xfId="1144" xr:uid="{AA1EA471-7D1B-4C41-92D6-E0907B464B44}"/>
    <cellStyle name="Normal 14 14 2" xfId="2072" xr:uid="{D1D05E2B-858D-4517-949D-0257B2E7E698}"/>
    <cellStyle name="Normal 14 14 2 2" xfId="9200" xr:uid="{79BDFC9D-F1C9-4172-A0C1-A02DFB40A033}"/>
    <cellStyle name="Normal 14 14 2 3" xfId="6863" xr:uid="{472FACBF-C6AA-47DE-A77D-49A7D68C8909}"/>
    <cellStyle name="Normal 14 14 2 4" xfId="4406" xr:uid="{47E64E39-4416-45E1-BCD5-F877515CDEEB}"/>
    <cellStyle name="Normal 14 14 3" xfId="8547" xr:uid="{8F48CF29-67C7-4256-9895-1A5473B0E8E1}"/>
    <cellStyle name="Normal 14 14 4" xfId="6862" xr:uid="{14E82EEB-848E-4063-8ED0-386CD5EC9899}"/>
    <cellStyle name="Normal 14 14 5" xfId="26622" xr:uid="{7AEEFAB5-574F-4B3C-BFBC-633F866FC847}"/>
    <cellStyle name="Normal 14 14 6" xfId="4405" xr:uid="{B500FD5E-DBA3-4D0E-8512-BD0ADCF3E943}"/>
    <cellStyle name="Normal 14 15" xfId="1145" xr:uid="{F4C9D54E-55F3-43F5-8459-E564154922A9}"/>
    <cellStyle name="Normal 14 15 2" xfId="2073" xr:uid="{C4C0D594-2358-4231-828F-596863089782}"/>
    <cellStyle name="Normal 14 15 2 2" xfId="9201" xr:uid="{BB19CE03-3670-4D6A-A148-E1A27E103CB2}"/>
    <cellStyle name="Normal 14 15 2 3" xfId="6865" xr:uid="{688D484B-C28F-41C6-832F-F8644462F542}"/>
    <cellStyle name="Normal 14 15 2 4" xfId="4408" xr:uid="{7A28AE95-5855-4CFD-BC9C-886B46291F61}"/>
    <cellStyle name="Normal 14 15 3" xfId="8548" xr:uid="{10F298DE-3A44-4288-B378-8CC411717C46}"/>
    <cellStyle name="Normal 14 15 4" xfId="6864" xr:uid="{80FA7EB1-36C9-40AC-8F8E-1D71D355C996}"/>
    <cellStyle name="Normal 14 15 5" xfId="26623" xr:uid="{F1E27EB8-4364-43D3-BED8-C15B31EA0552}"/>
    <cellStyle name="Normal 14 15 6" xfId="4407" xr:uid="{1D1F63C9-5D4D-46B8-902E-37962E7C03F9}"/>
    <cellStyle name="Normal 14 16" xfId="4409" xr:uid="{29B49076-E2F5-4D46-9AD7-6690000B1E01}"/>
    <cellStyle name="Normal 14 17" xfId="4410" xr:uid="{E0878A84-BBF4-4F6E-884C-7318D49E9369}"/>
    <cellStyle name="Normal 14 17 2" xfId="6866" xr:uid="{0B973AFF-2A46-4925-9CE1-7343743C8DC3}"/>
    <cellStyle name="Normal 14 18" xfId="6675" xr:uid="{21890E52-FCD4-45C4-9DE5-8AA74D5DBD6B}"/>
    <cellStyle name="Normal 14 18 2" xfId="7350" xr:uid="{691791CE-FEBA-47E3-83F3-0F4C98E44CA4}"/>
    <cellStyle name="Normal 14 2" xfId="1146" xr:uid="{9582583B-BB67-4D33-8FFE-838C0BED782C}"/>
    <cellStyle name="Normal 14 2 10" xfId="6867" xr:uid="{16B95F32-054C-48E2-89E5-486EDD3A6058}"/>
    <cellStyle name="Normal 14 2 11" xfId="26624" xr:uid="{FACAD3E2-E9B8-48BA-ABD1-CE381E1A4BAF}"/>
    <cellStyle name="Normal 14 2 12" xfId="4411" xr:uid="{3099094F-B9B3-4349-B45E-E7FBC6248B3E}"/>
    <cellStyle name="Normal 14 2 2" xfId="1147" xr:uid="{746A9CDE-137A-49C3-A624-DFA082B5EEA3}"/>
    <cellStyle name="Normal 14 2 3" xfId="1148" xr:uid="{BF34DF43-0546-49D6-9083-0E2C41F32483}"/>
    <cellStyle name="Normal 14 2 4" xfId="1149" xr:uid="{9F0B762B-AF74-4EA5-A490-F69E1DECEB8F}"/>
    <cellStyle name="Normal 14 2 5" xfId="1150" xr:uid="{106937CD-4578-4125-B86C-4DC2D3DF52F2}"/>
    <cellStyle name="Normal 14 2 6" xfId="1151" xr:uid="{C5A9DB77-723B-4B59-9F38-5C02C065E95D}"/>
    <cellStyle name="Normal 14 2 7" xfId="1152" xr:uid="{F688E30F-FFCE-4FEF-A4A9-391C6246629D}"/>
    <cellStyle name="Normal 14 2 8" xfId="2074" xr:uid="{007040C8-CC4C-4B75-82FD-41E2F668018B}"/>
    <cellStyle name="Normal 14 2 8 2" xfId="4413" xr:uid="{4F6701F1-54A2-4D7E-83CE-0EED877E41A6}"/>
    <cellStyle name="Normal 14 2 8 2 2" xfId="9202" xr:uid="{D31873E5-AA0F-4973-8201-1845A92FC677}"/>
    <cellStyle name="Normal 14 2 8 2 3" xfId="6869" xr:uid="{DE0F3110-6511-493E-94C8-0EB313046B51}"/>
    <cellStyle name="Normal 14 2 8 3" xfId="8549" xr:uid="{3FE88272-F674-4294-99AF-39976599484A}"/>
    <cellStyle name="Normal 14 2 8 4" xfId="6868" xr:uid="{A05774EB-38F1-4CDD-A6E3-FF9BE53E330B}"/>
    <cellStyle name="Normal 14 2 8 5" xfId="4412" xr:uid="{8603ED23-5574-4281-BF0E-D485FA2919B8}"/>
    <cellStyle name="Normal 14 2 9" xfId="4414" xr:uid="{C6ACBC67-1429-4073-B164-963A6DF409D3}"/>
    <cellStyle name="Normal 14 3" xfId="1153" xr:uid="{C45DFC21-F808-4053-8CE3-4EE6A5022C7E}"/>
    <cellStyle name="Normal 14 4" xfId="1154" xr:uid="{2274C5E6-4053-43C3-90D4-94A40763FE5C}"/>
    <cellStyle name="Normal 14 4 2" xfId="2075" xr:uid="{ADACAB08-D209-4BD7-9CED-EAA046C1F27A}"/>
    <cellStyle name="Normal 14 4 2 2" xfId="9203" xr:uid="{3D0C05F2-BA5D-4AEF-8C4A-5CA98E496E9A}"/>
    <cellStyle name="Normal 14 4 2 3" xfId="6871" xr:uid="{63821AFB-F5C6-461A-9107-29CA70A106EE}"/>
    <cellStyle name="Normal 14 4 2 4" xfId="4416" xr:uid="{AF5F5ABE-9433-48E0-BAD6-D351808974F0}"/>
    <cellStyle name="Normal 14 4 3" xfId="8550" xr:uid="{697AF77E-D1EF-4DDE-9ED1-B644E3A6EF95}"/>
    <cellStyle name="Normal 14 4 4" xfId="6870" xr:uid="{7B681818-5A50-4771-AD79-8E2E0A55E071}"/>
    <cellStyle name="Normal 14 4 5" xfId="26625" xr:uid="{8474749E-3818-42A2-8BF7-D9F09F8765B3}"/>
    <cellStyle name="Normal 14 4 6" xfId="4415" xr:uid="{CEE8328F-CCD1-45BA-AC00-098852F387B5}"/>
    <cellStyle name="Normal 14 5" xfId="1155" xr:uid="{45C8AAFA-BA9C-44C5-9F01-3C4F52402DBF}"/>
    <cellStyle name="Normal 14 5 2" xfId="2076" xr:uid="{788247C0-A42D-4257-A858-487658D1EA30}"/>
    <cellStyle name="Normal 14 5 2 2" xfId="9204" xr:uid="{D3E0FFD3-BD70-45BD-9001-A60E60EBDA48}"/>
    <cellStyle name="Normal 14 5 2 3" xfId="6873" xr:uid="{116D348A-FE4B-42F3-A4B6-ECE0779A9008}"/>
    <cellStyle name="Normal 14 5 2 4" xfId="4418" xr:uid="{CBD15E73-3359-4231-9570-BF90F275589C}"/>
    <cellStyle name="Normal 14 5 3" xfId="8551" xr:uid="{F239B76F-F95A-400D-B0A5-81D0EEBF3557}"/>
    <cellStyle name="Normal 14 5 4" xfId="6872" xr:uid="{C04C44BE-55F6-4362-8AA3-18B2A6984954}"/>
    <cellStyle name="Normal 14 5 5" xfId="26626" xr:uid="{C162352C-2DDC-40B6-818B-57834A10BC57}"/>
    <cellStyle name="Normal 14 5 6" xfId="4417" xr:uid="{9EE08FF4-4C43-42F5-A0F4-5E2A446E0C2E}"/>
    <cellStyle name="Normal 14 6" xfId="1156" xr:uid="{5AC0C78F-5E77-49C8-86CA-D102A2689BDA}"/>
    <cellStyle name="Normal 14 7" xfId="1157" xr:uid="{0DD21654-865D-450D-B559-C83AACEE3C8D}"/>
    <cellStyle name="Normal 14 8" xfId="1158" xr:uid="{CD2C3700-0778-40A7-8FDC-3FCA86F744A9}"/>
    <cellStyle name="Normal 14 9" xfId="1159" xr:uid="{23DCF414-A1C0-46EE-BB99-2F815C6A5173}"/>
    <cellStyle name="Normal 15" xfId="1160" xr:uid="{ACEB81E5-B8F7-4B13-BE92-D4C5CBC1B226}"/>
    <cellStyle name="Normal 15 2" xfId="1161" xr:uid="{06F9DE3D-A8F2-4DB1-A705-F6D1FAD980AD}"/>
    <cellStyle name="Normal 15 2 2" xfId="4419" xr:uid="{2637BA7F-B41B-45A0-9DF0-577791774DE3}"/>
    <cellStyle name="Normal 15 2 3" xfId="4420" xr:uid="{4588A3BF-2D6A-403B-8DA9-12409DC0EBFF}"/>
    <cellStyle name="Normal 15 3" xfId="1162" xr:uid="{561DD3CE-31E5-4F15-9075-7E52554626EB}"/>
    <cellStyle name="Normal 15 4" xfId="1163" xr:uid="{83EC30DB-C0A6-4321-875A-7B3A924219D2}"/>
    <cellStyle name="Normal 15 5" xfId="1164" xr:uid="{8BD93F1F-D2CD-4E61-944F-659B5D70F72F}"/>
    <cellStyle name="Normal 15 6" xfId="1165" xr:uid="{1281A96F-EA0A-4640-8363-B72CCFEAE583}"/>
    <cellStyle name="Normal 15 7" xfId="4421" xr:uid="{F0247F1D-894A-402B-B227-5DB37CECCE35}"/>
    <cellStyle name="Normal 15 8" xfId="6676" xr:uid="{82BA79F6-1F8A-4911-96FE-E358E20C5448}"/>
    <cellStyle name="Normal 16" xfId="1166" xr:uid="{0FD8BA17-FBEB-41D0-AB2D-2C35CA7FC395}"/>
    <cellStyle name="Normal 16 10" xfId="26627" xr:uid="{A7E6E9BB-4BAC-4A45-B425-713A89679E95}"/>
    <cellStyle name="Normal 16 11" xfId="4422" xr:uid="{346DC249-F27B-4A1B-983A-B9043C8CFA78}"/>
    <cellStyle name="Normal 16 2" xfId="1167" xr:uid="{25508680-4701-4F60-A5CE-D8E4A491FC3F}"/>
    <cellStyle name="Normal 16 2 2" xfId="4423" xr:uid="{E7A41D7A-9EAF-4702-A204-B8F2AE33845A}"/>
    <cellStyle name="Normal 16 2 3" xfId="4424" xr:uid="{97E438FE-B634-481B-A3BE-0B177F22ACF5}"/>
    <cellStyle name="Normal 16 3" xfId="1168" xr:uid="{76D2EEC2-E68C-48AA-819E-BA061EB6859F}"/>
    <cellStyle name="Normal 16 4" xfId="1169" xr:uid="{F6DBA8A0-EF13-4316-B472-C53E6C04DD02}"/>
    <cellStyle name="Normal 16 5" xfId="1170" xr:uid="{402BF003-82CF-4012-BA49-EF11F38E8E9E}"/>
    <cellStyle name="Normal 16 6" xfId="1171" xr:uid="{8CCE4066-1346-442B-94B6-A153407F606E}"/>
    <cellStyle name="Normal 16 7" xfId="2077" xr:uid="{B8476245-3315-4B78-9465-FC30EB780561}"/>
    <cellStyle name="Normal 16 7 2" xfId="4426" xr:uid="{55D27780-AEB7-4BB6-BFDC-1076D4B1B8C2}"/>
    <cellStyle name="Normal 16 7 2 2" xfId="9205" xr:uid="{C4B2F2A4-2B48-490C-9251-FBAF37EFEEC1}"/>
    <cellStyle name="Normal 16 7 2 3" xfId="6876" xr:uid="{5C16CB29-8E34-4312-8BC1-D719E085605B}"/>
    <cellStyle name="Normal 16 7 3" xfId="8552" xr:uid="{9BF9A804-E1B8-480A-8B02-C6CD07A78635}"/>
    <cellStyle name="Normal 16 7 4" xfId="6875" xr:uid="{1F48B577-C966-474F-8B35-24430903F664}"/>
    <cellStyle name="Normal 16 7 5" xfId="4425" xr:uid="{08D65094-E069-4DA2-9FEE-947FBD92F3FF}"/>
    <cellStyle name="Normal 16 8" xfId="6677" xr:uid="{28CD591F-99B0-4F54-9ACD-84C1860BFC8F}"/>
    <cellStyle name="Normal 16 9" xfId="6874" xr:uid="{4D799032-4F6A-4DC9-B57F-40214B6CB113}"/>
    <cellStyle name="Normal 17" xfId="1172" xr:uid="{07581EBD-B961-4545-B05E-E610DCFA41BE}"/>
    <cellStyle name="Normal 17 10" xfId="1173" xr:uid="{30DE3558-E342-4C2F-AA4C-F8A7E4B65BA2}"/>
    <cellStyle name="Normal 17 11" xfId="1174" xr:uid="{0CF99DE3-84F2-4B9C-A10D-0072230C1BB0}"/>
    <cellStyle name="Normal 17 12" xfId="1175" xr:uid="{5E0000CB-9A68-45AE-BDC7-41A9DE181399}"/>
    <cellStyle name="Normal 17 13" xfId="1176" xr:uid="{FAE65BB2-CF6D-4A5B-8DC9-28BCB15AC1BA}"/>
    <cellStyle name="Normal 17 14" xfId="2078" xr:uid="{20F9F5BC-409B-43EB-9837-B543755E91EB}"/>
    <cellStyle name="Normal 17 14 2" xfId="4429" xr:uid="{A84279F9-7459-4505-B645-A05EE6E8C502}"/>
    <cellStyle name="Normal 17 14 2 2" xfId="9206" xr:uid="{A9E893EC-DB75-4D49-903E-D819C3FD2788}"/>
    <cellStyle name="Normal 17 14 2 3" xfId="6879" xr:uid="{AA4EBD20-EECF-4611-B09A-11F130687AD1}"/>
    <cellStyle name="Normal 17 14 3" xfId="8553" xr:uid="{9F38F260-0AF2-40AF-8488-A96D343A929F}"/>
    <cellStyle name="Normal 17 14 4" xfId="6878" xr:uid="{C6788392-C90B-4F0A-8310-92530E04B2B2}"/>
    <cellStyle name="Normal 17 14 5" xfId="4428" xr:uid="{15E3A583-B531-402A-A57B-4E3DE819ACD5}"/>
    <cellStyle name="Normal 17 15" xfId="6678" xr:uid="{938C105D-2A6C-4A1A-ABAC-760432B6572B}"/>
    <cellStyle name="Normal 17 16" xfId="6877" xr:uid="{A2D1F153-A3FD-405E-94D3-8BAEA5C73393}"/>
    <cellStyle name="Normal 17 17" xfId="26628" xr:uid="{3FD12BE2-AC5F-408C-A49E-0DECA3B01C23}"/>
    <cellStyle name="Normal 17 18" xfId="4427" xr:uid="{7E1D57ED-3308-4FAA-931B-64AD1F11EEC4}"/>
    <cellStyle name="Normal 17 2" xfId="1177" xr:uid="{7D1B849E-8B9D-4E50-9932-35F575973F6A}"/>
    <cellStyle name="Normal 17 2 2" xfId="4430" xr:uid="{A4749FA4-16D0-46A0-9A5E-250B099F4AB2}"/>
    <cellStyle name="Normal 17 2 3" xfId="4431" xr:uid="{145158D4-A566-401A-937E-DB68C7D7D1CD}"/>
    <cellStyle name="Normal 17 3" xfId="1178" xr:uid="{772DD030-1DA0-4184-B5D2-8FF0EFEA7F49}"/>
    <cellStyle name="Normal 17 4" xfId="1179" xr:uid="{B61ADBA6-E052-474F-97EB-DBD9219C4FB3}"/>
    <cellStyle name="Normal 17 5" xfId="1180" xr:uid="{B4AFDD59-2524-4B9C-AD68-C28C282B6C11}"/>
    <cellStyle name="Normal 17 6" xfId="1181" xr:uid="{A292CB45-8A15-4D6C-8053-02190AA0B377}"/>
    <cellStyle name="Normal 17 7" xfId="1182" xr:uid="{CD6F85E5-06F5-4DF3-BC77-00EA6FA5EE37}"/>
    <cellStyle name="Normal 17 8" xfId="1183" xr:uid="{B96D975B-1B22-47A7-AA2E-455B242D17CA}"/>
    <cellStyle name="Normal 17 9" xfId="1184" xr:uid="{8895A2C6-8918-4816-9A92-9C9FB92B83B5}"/>
    <cellStyle name="Normal 18" xfId="260" xr:uid="{14652E2E-DDEB-42B4-BE48-5C8347A45978}"/>
    <cellStyle name="Normal 18 2" xfId="2079" xr:uid="{68EFCD16-83B6-4E44-A8A0-2B87E598057B}"/>
    <cellStyle name="Normal 18 2 2" xfId="4433" xr:uid="{9FDD6603-04E8-4002-8B32-BB1A61DDE1AE}"/>
    <cellStyle name="Normal 18 3" xfId="4434" xr:uid="{98C96C31-4A0D-4F5A-AD9D-12C493A37A75}"/>
    <cellStyle name="Normal 18 3 2" xfId="4435" xr:uid="{8427E275-DCD1-4A73-B424-5908F875C557}"/>
    <cellStyle name="Normal 18 3 2 2" xfId="9207" xr:uid="{9E6B09A6-F426-4E01-910C-A2925A31D683}"/>
    <cellStyle name="Normal 18 3 2 3" xfId="6882" xr:uid="{37CCAC5B-7390-4553-91AE-531EA4BAF24E}"/>
    <cellStyle name="Normal 18 3 3" xfId="8554" xr:uid="{6781B168-2F2B-428A-AC2C-923356370CE2}"/>
    <cellStyle name="Normal 18 3 4" xfId="6881" xr:uid="{89AE2510-DD4C-4372-9CC4-09D63B660595}"/>
    <cellStyle name="Normal 18 4" xfId="4436" xr:uid="{156C4E12-555E-4038-A9F2-5DD9013B4169}"/>
    <cellStyle name="Normal 18 5" xfId="6679" xr:uid="{6D238BD2-294B-42CB-9828-B240A31F928F}"/>
    <cellStyle name="Normal 18 6" xfId="6880" xr:uid="{7B294DCA-AB45-43B3-9D22-B008CA3E5F5A}"/>
    <cellStyle name="Normal 18 7" xfId="26629" xr:uid="{2777F5BE-5312-4184-A62A-88E22544D5DC}"/>
    <cellStyle name="Normal 18 8" xfId="4432" xr:uid="{DBFF3098-3171-48DC-82F6-3C86D92E82F0}"/>
    <cellStyle name="Normal 19" xfId="1185" xr:uid="{A86A819E-9791-4232-A619-38B693708D78}"/>
    <cellStyle name="Normal 19 2" xfId="6680" xr:uid="{7623233E-0783-4124-BB4C-B2A18D18F995}"/>
    <cellStyle name="Normal 19 2 2" xfId="9208" xr:uid="{857CF152-6E74-4CE4-89C3-58EE25C3A075}"/>
    <cellStyle name="Normal 2" xfId="2" xr:uid="{BDFFF88A-D556-498B-B57B-E6F6A6FD38C0}"/>
    <cellStyle name="Normal 2 10" xfId="1186" xr:uid="{4086E5EB-17AC-467B-9D47-A20A574439D7}"/>
    <cellStyle name="Normal 2 10 2" xfId="4437" xr:uid="{6D2F4E04-93DF-4BDB-82B6-0F358E0B285F}"/>
    <cellStyle name="Normal 2 10 3" xfId="4438" xr:uid="{2E29E356-1E90-429E-BD3F-99A5D3F7D272}"/>
    <cellStyle name="Normal 2 10 3 2" xfId="6883" xr:uid="{C67F310A-FE10-447A-BD98-C60DB59C2C00}"/>
    <cellStyle name="Normal 2 10 4" xfId="4439" xr:uid="{2DB95628-C285-4C78-AA08-790632223E5C}"/>
    <cellStyle name="Normal 2 10 4 2" xfId="6884" xr:uid="{67CCD519-870A-47D1-9E39-5B014A46F4A6}"/>
    <cellStyle name="Normal 2 10 5" xfId="6681" xr:uid="{22980036-6320-4B6F-A817-425345E12833}"/>
    <cellStyle name="Normal 2 10 5 2" xfId="7336" xr:uid="{102B8FE6-4B08-48AB-B33E-D5EDD782D564}"/>
    <cellStyle name="Normal 2 11" xfId="1187" xr:uid="{644819A1-2C59-4CA0-84CF-0B4DC36E741A}"/>
    <cellStyle name="Normal 2 12" xfId="1188" xr:uid="{EA1662A0-E264-4649-8B86-0176DCA2131B}"/>
    <cellStyle name="Normal 2 13" xfId="1189" xr:uid="{AF987159-AC94-4113-8714-EB207C40C7C1}"/>
    <cellStyle name="Normal 2 14" xfId="1190" xr:uid="{48907A88-B58D-4DA1-8BDD-6C6943304566}"/>
    <cellStyle name="Normal 2 15" xfId="1191" xr:uid="{CD63020E-54DE-4A66-A5B0-97A32CED1969}"/>
    <cellStyle name="Normal 2 16" xfId="1192" xr:uid="{3B7D12F2-29A6-4A99-A9E3-877EFE1D671C}"/>
    <cellStyle name="Normal 2 17" xfId="1193" xr:uid="{CBB6743D-1E2D-4463-A22F-A2C72213788C}"/>
    <cellStyle name="Normal 2 18" xfId="1194" xr:uid="{96317A6D-D51F-4C14-ADC3-143EFF473074}"/>
    <cellStyle name="Normal 2 18 2" xfId="2164" xr:uid="{FBA212A2-3C09-46F7-A5A9-065B94E9BAB1}"/>
    <cellStyle name="Normal 2 18 2 2" xfId="4442" xr:uid="{9DAB7F24-C8B8-4150-84B4-9D4A5E14A503}"/>
    <cellStyle name="Normal 2 18 2 2 2" xfId="9209" xr:uid="{9009D38D-033D-49FE-81C2-EF5F85450345}"/>
    <cellStyle name="Normal 2 18 2 2 3" xfId="6887" xr:uid="{A26200E5-A95F-4E72-85A5-98034998BEE3}"/>
    <cellStyle name="Normal 2 18 2 3" xfId="8555" xr:uid="{08BA8D8A-F5EF-4AD3-930C-71E000A9B1C3}"/>
    <cellStyle name="Normal 2 18 2 4" xfId="6886" xr:uid="{4388BC5D-08B7-4D7A-AEC9-641D4979F231}"/>
    <cellStyle name="Normal 2 18 2 5" xfId="4441" xr:uid="{7924D4E9-B707-4786-9CA8-2BC14E374A13}"/>
    <cellStyle name="Normal 2 18 3" xfId="4443" xr:uid="{04033131-EE3B-44DF-A064-5487B088FE00}"/>
    <cellStyle name="Normal 2 18 3 2" xfId="9210" xr:uid="{CDEAC80E-5CA1-4A33-8B8A-AC9E473756CF}"/>
    <cellStyle name="Normal 2 18 4" xfId="6885" xr:uid="{9BC91DA9-1BE0-4C12-8C2F-271C4757E442}"/>
    <cellStyle name="Normal 2 18 5" xfId="4440" xr:uid="{724C32CF-86D9-4699-B889-870AD1FF4B9B}"/>
    <cellStyle name="Normal 2 19" xfId="1195" xr:uid="{CBBB9E87-3EC6-4EE3-9285-A39D0585DD78}"/>
    <cellStyle name="Normal 2 19 2" xfId="9211" xr:uid="{D29050F5-2AF6-487A-AD7B-F4BB79F7C825}"/>
    <cellStyle name="Normal 2 2" xfId="174" xr:uid="{2ADF85D1-CEA7-4556-8C80-EF512692FABF}"/>
    <cellStyle name="Normal 2 2 10" xfId="1197" xr:uid="{FC841385-39C1-44A0-8E90-118B34B99324}"/>
    <cellStyle name="Normal 2 2 10 2" xfId="2080" xr:uid="{664D6C85-4B01-4AC0-B202-0606D5AC790A}"/>
    <cellStyle name="Normal 2 2 10 2 2" xfId="9212" xr:uid="{81175C76-C20F-4803-BC5C-D85F6DAC4448}"/>
    <cellStyle name="Normal 2 2 10 2 3" xfId="6890" xr:uid="{7F68496F-1347-4398-AD2D-26926949A092}"/>
    <cellStyle name="Normal 2 2 10 2 4" xfId="4446" xr:uid="{449A6BF2-6040-426B-B903-8A4FE2421751}"/>
    <cellStyle name="Normal 2 2 10 3" xfId="8557" xr:uid="{FEEE0EB9-E895-44F0-92B1-A8D336C51E4E}"/>
    <cellStyle name="Normal 2 2 10 4" xfId="6889" xr:uid="{FCB4AF6A-74A4-4072-B364-1286A640A632}"/>
    <cellStyle name="Normal 2 2 10 5" xfId="26631" xr:uid="{7591E0FB-2F5C-4AD3-8F0B-401B35648F7F}"/>
    <cellStyle name="Normal 2 2 10 6" xfId="4445" xr:uid="{F2E31943-B99D-4E39-8953-6C57832F41A1}"/>
    <cellStyle name="Normal 2 2 11" xfId="1198" xr:uid="{FB810ED4-9E9E-48CA-BCAD-A82755024826}"/>
    <cellStyle name="Normal 2 2 11 2" xfId="2081" xr:uid="{8DEB8BAE-330E-4082-A695-22FC1693CC69}"/>
    <cellStyle name="Normal 2 2 11 2 2" xfId="9213" xr:uid="{94CAA502-1441-4B63-BA8F-B14D4FB99E0D}"/>
    <cellStyle name="Normal 2 2 11 2 3" xfId="6892" xr:uid="{13CBAD81-5ED8-4785-B797-E52DBBC06049}"/>
    <cellStyle name="Normal 2 2 11 2 4" xfId="4448" xr:uid="{77A974A2-6F7C-445F-9548-DB5C0B30EF44}"/>
    <cellStyle name="Normal 2 2 11 3" xfId="8558" xr:uid="{1D103227-C70C-41D6-A587-3CCAFF6FA3CA}"/>
    <cellStyle name="Normal 2 2 11 4" xfId="6891" xr:uid="{3CCDE259-7F65-413E-A7F3-B2476CCECE1A}"/>
    <cellStyle name="Normal 2 2 11 5" xfId="26632" xr:uid="{858C84CC-BDC2-4522-AD55-1AF2F8C133DC}"/>
    <cellStyle name="Normal 2 2 11 6" xfId="4447" xr:uid="{FD672228-00DB-4974-AE65-D0AD3EF1A909}"/>
    <cellStyle name="Normal 2 2 12" xfId="1199" xr:uid="{EC8C75FA-83BA-4D2C-B866-D43A1A85BB19}"/>
    <cellStyle name="Normal 2 2 12 2" xfId="2082" xr:uid="{BCFB884F-EF52-4048-9149-7FD6A85FFE72}"/>
    <cellStyle name="Normal 2 2 12 2 2" xfId="9214" xr:uid="{0A2B3CE7-30C9-43E1-8129-94AA21E4AE7C}"/>
    <cellStyle name="Normal 2 2 12 2 3" xfId="6894" xr:uid="{C9144996-EA47-4A4F-8071-F218DCF4AE5B}"/>
    <cellStyle name="Normal 2 2 12 2 4" xfId="4450" xr:uid="{29A84326-13F5-4E81-B741-A018FCF05D92}"/>
    <cellStyle name="Normal 2 2 12 3" xfId="8559" xr:uid="{059D72CC-1B96-4DF1-A262-32F159117894}"/>
    <cellStyle name="Normal 2 2 12 4" xfId="6893" xr:uid="{0E0902F4-F5DD-47C0-9306-1F77A7132690}"/>
    <cellStyle name="Normal 2 2 12 5" xfId="26633" xr:uid="{F05C04FE-74A8-4800-BB97-BFDA9EED7C30}"/>
    <cellStyle name="Normal 2 2 12 6" xfId="4449" xr:uid="{2551CE8F-CD44-4E9E-AD78-BDC52721FDE4}"/>
    <cellStyle name="Normal 2 2 13" xfId="1200" xr:uid="{D9A1E66B-79D9-41B5-BFC6-6177A9C27B8D}"/>
    <cellStyle name="Normal 2 2 13 2" xfId="2083" xr:uid="{4A7E1660-CBBA-4813-9A73-E9AE54A90285}"/>
    <cellStyle name="Normal 2 2 13 2 2" xfId="9215" xr:uid="{06B77B19-B344-4C79-80F1-A7C414DE6AF9}"/>
    <cellStyle name="Normal 2 2 13 2 3" xfId="6896" xr:uid="{DBEF0AEC-2C4C-446D-8617-49573158A7B6}"/>
    <cellStyle name="Normal 2 2 13 2 4" xfId="4452" xr:uid="{CF03280B-74EF-4312-9E1F-7BE7494C3F8A}"/>
    <cellStyle name="Normal 2 2 13 3" xfId="8560" xr:uid="{7B5259DE-8C77-428A-BF0D-0D538B41199A}"/>
    <cellStyle name="Normal 2 2 13 4" xfId="6895" xr:uid="{B099EC1D-82A3-4702-88D0-1860A60C35BD}"/>
    <cellStyle name="Normal 2 2 13 5" xfId="26634" xr:uid="{78A0A5B2-5CCD-4480-ACE5-D44162C21BE5}"/>
    <cellStyle name="Normal 2 2 13 6" xfId="4451" xr:uid="{B6FF60CC-C6DA-4EEF-9C32-E3024FC4F2AA}"/>
    <cellStyle name="Normal 2 2 14" xfId="1201" xr:uid="{32948F09-5DC0-4933-8883-F554274FF3D3}"/>
    <cellStyle name="Normal 2 2 15" xfId="4453" xr:uid="{EEF750E4-69E6-4A25-AF72-1217414ECCB1}"/>
    <cellStyle name="Normal 2 2 15 2" xfId="4454" xr:uid="{2B108701-9797-448E-ADC3-87299B5F2F26}"/>
    <cellStyle name="Normal 2 2 15 2 2" xfId="6898" xr:uid="{CE4BC198-8374-4311-98E5-CC7175BBD8EE}"/>
    <cellStyle name="Normal 2 2 15 3" xfId="8556" xr:uid="{9E950163-E928-4307-B540-B7B7664694DD}"/>
    <cellStyle name="Normal 2 2 15 4" xfId="6897" xr:uid="{DCA69117-083F-4939-8FCD-C636E26CE7B5}"/>
    <cellStyle name="Normal 2 2 16" xfId="7271" xr:uid="{3C25618E-5C28-486E-977A-BC7C23F1B854}"/>
    <cellStyle name="Normal 2 2 17" xfId="6888" xr:uid="{D60A8981-68F7-4A96-A0A6-311CE54A42FE}"/>
    <cellStyle name="Normal 2 2 18" xfId="4444" xr:uid="{1B7A30D9-0FAD-4A63-9F13-A6D1FEC364E1}"/>
    <cellStyle name="Normal 2 2 19" xfId="26707" xr:uid="{7646AEDB-A29D-4F25-8979-82750E75BB43}"/>
    <cellStyle name="Normal 2 2 2" xfId="246" xr:uid="{560F3C03-8352-4027-A3F9-5C7F90773AEB}"/>
    <cellStyle name="Normal 2 2 2 10" xfId="4455" xr:uid="{0C782068-D164-4140-B31B-2FD833FD971E}"/>
    <cellStyle name="Normal 2 2 2 11" xfId="1202" xr:uid="{22234CEB-A353-41C8-9466-515F8D0A3087}"/>
    <cellStyle name="Normal 2 2 2 2" xfId="1203" xr:uid="{61DBE5C5-BD7F-428F-A19C-664845B8F631}"/>
    <cellStyle name="Normal 2 2 2 2 2" xfId="4456" xr:uid="{7D9335AE-5F68-47BE-83A8-853F1898390D}"/>
    <cellStyle name="Normal 2 2 2 2 3" xfId="6682" xr:uid="{0633CB4C-FF15-44F3-B27E-CE90E9DB0283}"/>
    <cellStyle name="Normal 2 2 2 3" xfId="2084" xr:uid="{70737DB6-0030-4EA9-BCA8-D3575585F57B}"/>
    <cellStyle name="Normal 2 2 2 3 2" xfId="6683" xr:uid="{2DB28B25-C2B2-4E20-8F40-1B782A9FC462}"/>
    <cellStyle name="Normal 2 2 2 3 2 2" xfId="9216" xr:uid="{8CD3F961-F564-448E-A77E-E987A87A912A}"/>
    <cellStyle name="Normal 2 2 2 3 3" xfId="4457" xr:uid="{9836144A-9759-4906-9352-29EACD66FFDA}"/>
    <cellStyle name="Normal 2 2 2 4" xfId="2350" xr:uid="{FF48EC9C-3ECE-4484-920F-BF8713DCB8A4}"/>
    <cellStyle name="Normal 2 2 2 4 2" xfId="6684" xr:uid="{008764C5-E9B2-4A8E-80C9-A2C860AA7102}"/>
    <cellStyle name="Normal 2 2 2 5" xfId="4458" xr:uid="{C6E35936-781B-43BF-9834-B0EDF6646977}"/>
    <cellStyle name="Normal 2 2 2 5 2" xfId="4459" xr:uid="{A07B8859-85C9-4FF5-827F-1FC3827D7134}"/>
    <cellStyle name="Normal 2 2 2 5 2 2" xfId="6901" xr:uid="{7E6FFE57-EAC9-4E2A-9D96-9A24D5D3DAE0}"/>
    <cellStyle name="Normal 2 2 2 5 3" xfId="6685" xr:uid="{6261A578-2E18-439E-83F1-508150ACFE9F}"/>
    <cellStyle name="Normal 2 2 2 5 3 2" xfId="7436" xr:uid="{5D68B6B2-9BB8-4898-8703-E86FD41740FE}"/>
    <cellStyle name="Normal 2 2 2 5 4" xfId="6900" xr:uid="{6730EF28-87BF-40A3-9BA7-E6815CDE857C}"/>
    <cellStyle name="Normal 2 2 2 6" xfId="4460" xr:uid="{070C6619-131F-4FFA-B69F-33C1EAED346F}"/>
    <cellStyle name="Normal 2 2 2 6 2" xfId="4461" xr:uid="{67761EB6-388E-49E0-869A-F154F455FC86}"/>
    <cellStyle name="Normal 2 2 2 6 2 2" xfId="6903" xr:uid="{98B6974D-07D9-4AAB-A573-513B1EEDEB67}"/>
    <cellStyle name="Normal 2 2 2 6 3" xfId="6686" xr:uid="{4705BE27-14EC-49C5-AD03-700FCAE0EFB3}"/>
    <cellStyle name="Normal 2 2 2 6 3 2" xfId="8561" xr:uid="{1E03B5A2-945E-4066-A04B-3C91589EE1A0}"/>
    <cellStyle name="Normal 2 2 2 6 4" xfId="6902" xr:uid="{C08822D4-5952-4061-8192-5E0677ADBB44}"/>
    <cellStyle name="Normal 2 2 2 7" xfId="4462" xr:uid="{A62CDE9D-16C4-4423-B978-6280FE0C0CD5}"/>
    <cellStyle name="Normal 2 2 2 7 2" xfId="6687" xr:uid="{A9BAA245-5364-4FA9-8BC3-AA2BDFE1216D}"/>
    <cellStyle name="Normal 2 2 2 8" xfId="6899" xr:uid="{186E8374-C2C4-4EF0-B3C4-66A77B79831F}"/>
    <cellStyle name="Normal 2 2 2 9" xfId="26635" xr:uid="{4547CC76-10BB-455B-9F26-BE16D96949AE}"/>
    <cellStyle name="Normal 2 2 20" xfId="1196" xr:uid="{ED460E8C-A6C6-496E-92DD-3B184434B90C}"/>
    <cellStyle name="Normal 2 2 21" xfId="212" xr:uid="{01788203-7920-4591-B41D-950CF1CAB1DF}"/>
    <cellStyle name="Normal 2 2 3" xfId="240" xr:uid="{2E22DF9A-A0C7-492F-B2E0-E4E6D1C6BCFA}"/>
    <cellStyle name="Normal 2 2 3 2" xfId="2085" xr:uid="{10C2AFAB-9624-489A-9BCE-E634C27ECBB6}"/>
    <cellStyle name="Normal 2 2 3 2 2" xfId="4465" xr:uid="{0177C3F6-2E3E-449B-8720-7952114C7D05}"/>
    <cellStyle name="Normal 2 2 3 2 2 2" xfId="6690" xr:uid="{64A260A7-96B0-4A7C-944F-EBDC718C33F3}"/>
    <cellStyle name="Normal 2 2 3 2 2 2 2" xfId="9217" xr:uid="{155391CE-110E-4D47-B727-A061AC5E7460}"/>
    <cellStyle name="Normal 2 2 3 2 2 3" xfId="6906" xr:uid="{556F43A5-E7F0-47E0-AE19-E50F2E1CBB27}"/>
    <cellStyle name="Normal 2 2 3 2 3" xfId="6689" xr:uid="{7A7AECF3-D465-42A3-95C2-535763B91BEF}"/>
    <cellStyle name="Normal 2 2 3 2 3 2" xfId="8562" xr:uid="{5527365C-8294-4349-8EFA-FA2FE7BB1564}"/>
    <cellStyle name="Normal 2 2 3 2 4" xfId="6905" xr:uid="{7A5217BE-C00F-4D57-8A0B-86317E45AFCA}"/>
    <cellStyle name="Normal 2 2 3 2 5" xfId="4464" xr:uid="{92034071-D96C-42B9-8655-C3D1F1A5BE9D}"/>
    <cellStyle name="Normal 2 2 3 3" xfId="2351" xr:uid="{DC5A2568-AA77-47FF-BF80-BA0067F10AAC}"/>
    <cellStyle name="Normal 2 2 3 4" xfId="6688" xr:uid="{C8E23BF3-E57C-43BB-91C9-9F91950588D2}"/>
    <cellStyle name="Normal 2 2 3 5" xfId="6904" xr:uid="{452B9BE6-9992-493C-89EF-E1D350816B49}"/>
    <cellStyle name="Normal 2 2 3 6" xfId="26636" xr:uid="{B9C645DC-F7B6-4BE2-A16E-AADA42611600}"/>
    <cellStyle name="Normal 2 2 3 7" xfId="4463" xr:uid="{8A8F2C0A-D392-44D1-9C63-7DB958D1158C}"/>
    <cellStyle name="Normal 2 2 4" xfId="217" xr:uid="{81C14C40-BF8D-4C9A-B4FA-3E83E11EC853}"/>
    <cellStyle name="Normal 2 2 4 2" xfId="2086" xr:uid="{DBB667C5-B2B5-470C-9292-9FB5631C698C}"/>
    <cellStyle name="Normal 2 2 4 2 2" xfId="6692" xr:uid="{16BDEAD5-C74F-48BB-875E-EB977F3AF118}"/>
    <cellStyle name="Normal 2 2 4 2 2 2" xfId="9218" xr:uid="{9C09CA88-9006-43BC-9ED3-7AF5F076ACA2}"/>
    <cellStyle name="Normal 2 2 4 2 3" xfId="6691" xr:uid="{471C514A-AA0C-4DC9-8613-CD32FFEE068F}"/>
    <cellStyle name="Normal 2 2 4 2 4" xfId="4467" xr:uid="{DF421E0A-BE51-48C5-BEB0-8258EB33FED6}"/>
    <cellStyle name="Normal 2 2 4 3" xfId="4468" xr:uid="{14FBDE8F-50A9-459D-9F7E-2E4E76EF52A5}"/>
    <cellStyle name="Normal 2 2 4 3 2" xfId="4469" xr:uid="{C1EAA95E-F189-4EAA-9A6A-286A45D3465F}"/>
    <cellStyle name="Normal 2 2 4 3 2 2" xfId="6909" xr:uid="{854CC868-2C7D-4548-86BB-414E6228D22C}"/>
    <cellStyle name="Normal 2 2 4 3 3" xfId="8563" xr:uid="{EDF14781-DE74-4FDD-8255-8B060642640B}"/>
    <cellStyle name="Normal 2 2 4 3 4" xfId="6908" xr:uid="{2E3BF029-1F3F-43CA-9221-9F7AADDCB534}"/>
    <cellStyle name="Normal 2 2 4 4" xfId="4470" xr:uid="{36DF4D88-9B12-4106-9BA8-A637D8AAA0F4}"/>
    <cellStyle name="Normal 2 2 4 5" xfId="6907" xr:uid="{BB603252-9B04-4A40-BADD-1623E941841F}"/>
    <cellStyle name="Normal 2 2 4 6" xfId="26637" xr:uid="{3ED596E4-9A24-4049-8EF0-02D9CF9BBFB9}"/>
    <cellStyle name="Normal 2 2 4 7" xfId="4466" xr:uid="{BF59519D-C34A-4932-B87D-6BB23A97959D}"/>
    <cellStyle name="Normal 2 2 4 8" xfId="1204" xr:uid="{3AFABFA5-FA20-4FBD-AED6-EB44434394C0}"/>
    <cellStyle name="Normal 2 2 5" xfId="1205" xr:uid="{F50F3246-2FC9-4C30-87BB-3302D451A2DA}"/>
    <cellStyle name="Normal 2 2 5 2" xfId="2087" xr:uid="{9A69010E-3A4B-4AFD-AE1F-55C76724D18F}"/>
    <cellStyle name="Normal 2 2 5 2 2" xfId="4473" xr:uid="{91BA1323-1627-4E9F-A80C-99CD1CA46E57}"/>
    <cellStyle name="Normal 2 2 5 2 2 2" xfId="6694" xr:uid="{DD0068D5-AB3B-462D-9DD8-48B41328F254}"/>
    <cellStyle name="Normal 2 2 5 2 2 2 2" xfId="9219" xr:uid="{04F2E164-0396-49D7-8668-DF4840002ED9}"/>
    <cellStyle name="Normal 2 2 5 2 2 3" xfId="6912" xr:uid="{5B0F3BB5-B0D4-487C-8C25-902F199FC26D}"/>
    <cellStyle name="Normal 2 2 5 2 3" xfId="6693" xr:uid="{0ABABEE6-5F90-4301-A1AA-386FC71BFAAF}"/>
    <cellStyle name="Normal 2 2 5 2 3 2" xfId="7437" xr:uid="{EC997923-33F8-42C0-BD8A-07C0BC527946}"/>
    <cellStyle name="Normal 2 2 5 2 4" xfId="6911" xr:uid="{370D48F7-900F-404C-9BC6-6F6048B1A49A}"/>
    <cellStyle name="Normal 2 2 5 2 5" xfId="4472" xr:uid="{C53850F8-B2CD-4D7F-B893-8B70F64061F5}"/>
    <cellStyle name="Normal 2 2 5 3" xfId="4474" xr:uid="{2B4668B0-32EC-4792-8C3D-552782C90C6D}"/>
    <cellStyle name="Normal 2 2 5 3 2" xfId="4475" xr:uid="{A24FB7AF-7593-44D5-9D13-3A1FBE95A97B}"/>
    <cellStyle name="Normal 2 2 5 3 2 2" xfId="6914" xr:uid="{6ED2AEDD-9B04-451C-BADF-072AE54D447A}"/>
    <cellStyle name="Normal 2 2 5 3 3" xfId="8564" xr:uid="{BF0C101B-F711-41DC-AF4D-1B1F38B7BA08}"/>
    <cellStyle name="Normal 2 2 5 3 4" xfId="6913" xr:uid="{52BDF71F-EA76-4A6B-8E70-8E9B42850E6B}"/>
    <cellStyle name="Normal 2 2 5 4" xfId="4476" xr:uid="{68CD5DC7-BB01-4ED1-B1E3-F1970AED2662}"/>
    <cellStyle name="Normal 2 2 5 5" xfId="6910" xr:uid="{EFD3C0D0-16B6-47D8-9BFE-1E98A1A5BC04}"/>
    <cellStyle name="Normal 2 2 5 6" xfId="26638" xr:uid="{B66D5D6A-158D-4509-B355-F0FF5A66B46F}"/>
    <cellStyle name="Normal 2 2 5 7" xfId="4471" xr:uid="{8FAA15A1-B3F3-4CF5-A218-2D73654C04FF}"/>
    <cellStyle name="Normal 2 2 6" xfId="1206" xr:uid="{44453713-3A4A-4F06-B2DD-F214159503D0}"/>
    <cellStyle name="Normal 2 2 6 2" xfId="2088" xr:uid="{EC4C0A8F-879B-45A4-BE08-CEFC63E807D8}"/>
    <cellStyle name="Normal 2 2 6 2 2" xfId="4479" xr:uid="{07D958A4-656A-43A2-8950-75C64D8432B5}"/>
    <cellStyle name="Normal 2 2 6 2 2 2" xfId="6696" xr:uid="{17E3FF20-AE40-4F11-B0C9-CE6ACC727A00}"/>
    <cellStyle name="Normal 2 2 6 2 2 3" xfId="6917" xr:uid="{6EC98A34-126A-4A19-8616-B66DCA7F5604}"/>
    <cellStyle name="Normal 2 2 6 2 3" xfId="6695" xr:uid="{F85891B3-4BCE-4156-A8C4-0A1615100549}"/>
    <cellStyle name="Normal 2 2 6 2 3 2" xfId="8565" xr:uid="{B2D1EA32-75DF-47A8-85B5-53E801465CA3}"/>
    <cellStyle name="Normal 2 2 6 2 4" xfId="6916" xr:uid="{74C9D9B0-81A9-4BEF-8FFB-70E48C726D53}"/>
    <cellStyle name="Normal 2 2 6 2 5" xfId="4478" xr:uid="{165261BD-AD57-4686-ACFF-A83BF5BB72BD}"/>
    <cellStyle name="Normal 2 2 6 3" xfId="4480" xr:uid="{6257C9E7-2A03-4A8D-98BB-1DEA15A2CAD2}"/>
    <cellStyle name="Normal 2 2 6 3 2" xfId="9220" xr:uid="{B2241E13-111B-4F4B-AB4F-FE22C7D92FE1}"/>
    <cellStyle name="Normal 2 2 6 4" xfId="6915" xr:uid="{42201824-6796-4E98-BD86-6D64DCC485C1}"/>
    <cellStyle name="Normal 2 2 6 5" xfId="26639" xr:uid="{038D472A-0259-42DC-B618-20743267DAB5}"/>
    <cellStyle name="Normal 2 2 6 6" xfId="4477" xr:uid="{F63B0969-3D3E-4180-9C9D-599942054BDE}"/>
    <cellStyle name="Normal 2 2 7" xfId="265" xr:uid="{1EDC4BBE-F908-4C86-B046-03D5DB49168E}"/>
    <cellStyle name="Normal 2 2 7 2" xfId="2089" xr:uid="{8D6B22A6-8D12-40C6-82F7-B41EC3752DA6}"/>
    <cellStyle name="Normal 2 2 7 2 2" xfId="4483" xr:uid="{AE057AFC-0EAB-4EE5-A262-FA1B80D68A99}"/>
    <cellStyle name="Normal 2 2 7 2 2 2" xfId="6920" xr:uid="{9F139608-237F-4FD7-9FEE-FD4235609444}"/>
    <cellStyle name="Normal 2 2 7 2 3" xfId="8566" xr:uid="{64C9C2B8-FBF2-40F7-AE7A-F41E77896C47}"/>
    <cellStyle name="Normal 2 2 7 2 4" xfId="6919" xr:uid="{784E25C5-9F9F-434C-9DB9-4B566075C117}"/>
    <cellStyle name="Normal 2 2 7 2 5" xfId="4482" xr:uid="{39055918-B818-4E53-9CC3-16B98F3C32F7}"/>
    <cellStyle name="Normal 2 2 7 3" xfId="4484" xr:uid="{A85642F8-A532-4D02-BC16-B73CE44959AB}"/>
    <cellStyle name="Normal 2 2 7 3 2" xfId="9221" xr:uid="{39A61279-8A0C-4C92-9D9B-30B6F47611A4}"/>
    <cellStyle name="Normal 2 2 7 3 3" xfId="6921" xr:uid="{5E201E11-DC0C-4645-BF54-7AB9FB192CB1}"/>
    <cellStyle name="Normal 2 2 7 4" xfId="6697" xr:uid="{BCDE0041-83CF-4484-8F70-A2204F79BBC9}"/>
    <cellStyle name="Normal 2 2 7 4 2" xfId="7438" xr:uid="{3D198D42-3CB8-4F4F-956C-9A643415D721}"/>
    <cellStyle name="Normal 2 2 7 5" xfId="6918" xr:uid="{6154D2C8-CB6C-436B-8C94-4372FD1D46E7}"/>
    <cellStyle name="Normal 2 2 7 6" xfId="26640" xr:uid="{B163C123-CC52-4966-A59F-B9B64C84B20A}"/>
    <cellStyle name="Normal 2 2 7 7" xfId="4481" xr:uid="{412062E9-22B9-4A1F-82F1-186BD497A9BF}"/>
    <cellStyle name="Normal 2 2 8" xfId="1207" xr:uid="{4FCB25A8-9B8B-45B0-A9E9-522FC19578AD}"/>
    <cellStyle name="Normal 2 2 8 2" xfId="2090" xr:uid="{4A38D09F-4813-4517-8DB1-00668AEF426D}"/>
    <cellStyle name="Normal 2 2 8 2 2" xfId="4487" xr:uid="{0352DC73-495D-48C2-93B9-2B124464406D}"/>
    <cellStyle name="Normal 2 2 8 2 2 2" xfId="6924" xr:uid="{2F038DA6-FE9A-4960-BB0C-4938065E571B}"/>
    <cellStyle name="Normal 2 2 8 2 3" xfId="8567" xr:uid="{2EC0D354-2297-4A21-B5C1-F5BC4AFB0958}"/>
    <cellStyle name="Normal 2 2 8 2 4" xfId="6923" xr:uid="{C425444D-BACB-426E-986E-4276BC07835A}"/>
    <cellStyle name="Normal 2 2 8 2 5" xfId="4486" xr:uid="{7F289199-D678-4BD0-991E-CF6D1441BCB3}"/>
    <cellStyle name="Normal 2 2 8 3" xfId="4488" xr:uid="{6FC8C3DC-CF1E-48D8-AD93-0AB2DD4DB670}"/>
    <cellStyle name="Normal 2 2 8 3 2" xfId="9222" xr:uid="{411323EE-FA06-44CF-93B7-F04652877212}"/>
    <cellStyle name="Normal 2 2 8 4" xfId="6922" xr:uid="{EDE58CB3-60D5-4C0B-AA66-C3011C28F62C}"/>
    <cellStyle name="Normal 2 2 8 5" xfId="26641" xr:uid="{351FA339-5FC6-446D-A419-E4ACF29A856A}"/>
    <cellStyle name="Normal 2 2 8 6" xfId="4485" xr:uid="{1D4C067D-B324-414F-8E54-984265456C99}"/>
    <cellStyle name="Normal 2 2 9" xfId="1208" xr:uid="{2DF39600-FF40-454C-B67F-522B15D83BA7}"/>
    <cellStyle name="Normal 2 2 9 2" xfId="2091" xr:uid="{F0F1A19E-55FC-4BDE-9F61-935E61417464}"/>
    <cellStyle name="Normal 2 2 9 2 2" xfId="9223" xr:uid="{EFA658A3-3D2F-450D-8540-F4F972BA771B}"/>
    <cellStyle name="Normal 2 2 9 2 3" xfId="6926" xr:uid="{5C3C8593-8EE3-4D21-B2E3-78DBC8BB2D00}"/>
    <cellStyle name="Normal 2 2 9 2 4" xfId="4490" xr:uid="{408F52B6-F062-414B-8D1C-A1A2FE205C59}"/>
    <cellStyle name="Normal 2 2 9 3" xfId="8568" xr:uid="{9465861D-DC41-45FB-BED7-A7D35B990995}"/>
    <cellStyle name="Normal 2 2 9 4" xfId="6925" xr:uid="{BEA48D6E-789E-4A24-A34B-3D2AF6856A7D}"/>
    <cellStyle name="Normal 2 2 9 5" xfId="26642" xr:uid="{81A403D0-0D9F-4536-B2DA-2354A2A5793C}"/>
    <cellStyle name="Normal 2 2 9 6" xfId="4489" xr:uid="{58F979CA-4A4D-4855-A316-C26EDA74DA67}"/>
    <cellStyle name="Normal 2 2_ELC" xfId="4491" xr:uid="{3D53A275-B318-44EC-BCBF-05BAF932E417}"/>
    <cellStyle name="Normal 2 20" xfId="2045" xr:uid="{CBAFCEE4-3576-432F-A12D-B850020533E3}"/>
    <cellStyle name="Normal 2 20 2" xfId="4492" xr:uid="{73D5B991-3D9C-4BFA-A22F-396C0C6FC557}"/>
    <cellStyle name="Normal 2 21" xfId="4493" xr:uid="{C8D1DDD0-8F86-47EC-8450-94A3D04C2472}"/>
    <cellStyle name="Normal 2 22" xfId="4494" xr:uid="{8A6E70A7-BB4E-4C47-9406-FD5AD2FB0ACA}"/>
    <cellStyle name="Normal 2 23" xfId="4495" xr:uid="{605B0EC9-8AD9-411F-BE55-C3011CA97AE6}"/>
    <cellStyle name="Normal 2 24" xfId="4496" xr:uid="{9A6DA0D0-8BF8-4BCB-9B14-70C883EF87CB}"/>
    <cellStyle name="Normal 2 25" xfId="4497" xr:uid="{D566ED7E-BE12-4BBE-BF32-C2111DA55826}"/>
    <cellStyle name="Normal 2 26" xfId="4498" xr:uid="{FF1CA770-2633-40F2-A50D-AEE340483C23}"/>
    <cellStyle name="Normal 2 27" xfId="4499" xr:uid="{CE4A7FD8-DB75-49D9-B0E9-19DB93743410}"/>
    <cellStyle name="Normal 2 28" xfId="4500" xr:uid="{F5C40AE6-6EF9-4E4C-B2A7-2F6BD6EF0C74}"/>
    <cellStyle name="Normal 2 29" xfId="4501" xr:uid="{ED534398-B506-4E21-B65A-AB9DD3345119}"/>
    <cellStyle name="Normal 2 3" xfId="162" xr:uid="{7031F900-B9CD-439D-856D-27755E2DBB5D}"/>
    <cellStyle name="Normal 2 3 10" xfId="1209" xr:uid="{754FBD64-DDA4-4D77-83C4-8284191970D2}"/>
    <cellStyle name="Normal 2 3 10 2" xfId="2092" xr:uid="{F0FDA137-8146-49F9-BF57-6B7C57D5D1E5}"/>
    <cellStyle name="Normal 2 3 10 2 2" xfId="9224" xr:uid="{1C6FE069-C147-4FFE-815C-2717CD8C99C4}"/>
    <cellStyle name="Normal 2 3 10 2 3" xfId="6928" xr:uid="{5C4DABBB-2BA1-4F4E-BEA0-A109F99C958C}"/>
    <cellStyle name="Normal 2 3 10 2 4" xfId="4503" xr:uid="{380A14CE-E52B-4674-AFDF-A53951CB2576}"/>
    <cellStyle name="Normal 2 3 10 3" xfId="8569" xr:uid="{FBEC45AD-536C-44C2-90A1-C0C07DDFBDF7}"/>
    <cellStyle name="Normal 2 3 10 4" xfId="6927" xr:uid="{9C1BE833-4E9B-470B-BA90-ECE3F79FC207}"/>
    <cellStyle name="Normal 2 3 10 5" xfId="26643" xr:uid="{7B9741C1-408D-4FC2-9534-A8191F197762}"/>
    <cellStyle name="Normal 2 3 10 6" xfId="4502" xr:uid="{17F14471-E1FE-41C8-8216-10388D07346F}"/>
    <cellStyle name="Normal 2 3 11" xfId="1210" xr:uid="{919EA245-16FB-4BCD-A831-D62012AF525E}"/>
    <cellStyle name="Normal 2 3 11 2" xfId="2093" xr:uid="{80304CEA-F380-4FBE-A5DD-B9D41F6155D9}"/>
    <cellStyle name="Normal 2 3 11 2 2" xfId="9225" xr:uid="{D8A89B36-4E12-4C36-A3F6-37002E7A9904}"/>
    <cellStyle name="Normal 2 3 11 2 3" xfId="6930" xr:uid="{65FC8460-1F99-4F3E-9F70-07E59877433A}"/>
    <cellStyle name="Normal 2 3 11 2 4" xfId="4505" xr:uid="{2BFFD6AE-2F30-494F-AA79-6795970252BB}"/>
    <cellStyle name="Normal 2 3 11 3" xfId="8570" xr:uid="{3A2DB847-7353-406C-99FF-5EB534BB4D9D}"/>
    <cellStyle name="Normal 2 3 11 4" xfId="6929" xr:uid="{E8EB2BB6-02F2-4FFC-957C-C668B6814189}"/>
    <cellStyle name="Normal 2 3 11 5" xfId="26644" xr:uid="{332981F5-629D-41F1-84CB-1A393E3C7C21}"/>
    <cellStyle name="Normal 2 3 11 6" xfId="4504" xr:uid="{98079341-1A2F-407D-8A84-0175BAC564BD}"/>
    <cellStyle name="Normal 2 3 12" xfId="1211" xr:uid="{84BA3DE5-B162-43D6-9AFE-19854B675F00}"/>
    <cellStyle name="Normal 2 3 12 2" xfId="2094" xr:uid="{EB31E773-6ACA-42B9-AA41-2F0C735619E8}"/>
    <cellStyle name="Normal 2 3 12 2 2" xfId="9226" xr:uid="{3F440E5E-18EE-4CC4-B656-0A033DB5BE6B}"/>
    <cellStyle name="Normal 2 3 12 2 3" xfId="6932" xr:uid="{3B99B3D2-EC67-46ED-91C5-63FDA013998F}"/>
    <cellStyle name="Normal 2 3 12 2 4" xfId="4507" xr:uid="{0880C237-F8D2-48E9-800D-6394FD38A6D8}"/>
    <cellStyle name="Normal 2 3 12 3" xfId="8571" xr:uid="{F9238416-C05A-4DD1-B895-C51BF16C5F29}"/>
    <cellStyle name="Normal 2 3 12 4" xfId="6931" xr:uid="{C08EE50B-8952-4C98-848D-4206153EAD23}"/>
    <cellStyle name="Normal 2 3 12 5" xfId="26645" xr:uid="{03E04BA3-BA65-4608-901F-5937E6A8C254}"/>
    <cellStyle name="Normal 2 3 12 6" xfId="4506" xr:uid="{860F7468-39C0-40C1-B7EF-4BDD89EAE57A}"/>
    <cellStyle name="Normal 2 3 13" xfId="1212" xr:uid="{368D6E1F-6B18-41BD-A98E-14009EF66401}"/>
    <cellStyle name="Normal 2 3 13 2" xfId="2095" xr:uid="{07877DA9-1D54-42FB-B198-9B0367A0D357}"/>
    <cellStyle name="Normal 2 3 13 2 2" xfId="9227" xr:uid="{437E5432-BAF6-48AD-9DC4-03C6B0455869}"/>
    <cellStyle name="Normal 2 3 13 2 3" xfId="6934" xr:uid="{D0F99B22-1A45-485F-9291-6371122A37EB}"/>
    <cellStyle name="Normal 2 3 13 2 4" xfId="4509" xr:uid="{B12907FB-47AC-4B34-964A-0C17DD45E9D9}"/>
    <cellStyle name="Normal 2 3 13 3" xfId="8572" xr:uid="{5BDEF819-A91B-4DCC-8319-097894B00733}"/>
    <cellStyle name="Normal 2 3 13 4" xfId="6933" xr:uid="{EEB78227-C06E-4F0B-988A-76484AB1490C}"/>
    <cellStyle name="Normal 2 3 13 5" xfId="26646" xr:uid="{FA563C36-B4C3-491E-814F-031D160C0BEC}"/>
    <cellStyle name="Normal 2 3 13 6" xfId="4508" xr:uid="{AD169B08-9D7A-4D5F-8165-C0B586118DFE}"/>
    <cellStyle name="Normal 2 3 14" xfId="1213" xr:uid="{F4519C9F-C974-42DD-9295-7346F6DF7515}"/>
    <cellStyle name="Normal 2 3 15" xfId="2352" xr:uid="{F7CA83AF-A2E2-4232-AFA5-BA808B8DB874}"/>
    <cellStyle name="Normal 2 3 16" xfId="203" xr:uid="{9D6CB0A6-1DBA-4E6F-83C5-10077AEEA1B9}"/>
    <cellStyle name="Normal 2 3 2" xfId="1214" xr:uid="{8561D120-3FBA-4AB8-A2FC-750B4A1B8CBE}"/>
    <cellStyle name="Normal 2 3 2 10" xfId="26647" xr:uid="{AB6A6E2F-9926-424A-A458-109D99A0B893}"/>
    <cellStyle name="Normal 2 3 2 2" xfId="1215" xr:uid="{B17EF7A0-B25B-423E-9E84-6E8840289F59}"/>
    <cellStyle name="Normal 2 3 2 2 2" xfId="4511" xr:uid="{F12C36CD-6A85-4005-9664-51C86270CA61}"/>
    <cellStyle name="Normal 2 3 2 2 2 2" xfId="4512" xr:uid="{FC6893C1-DC6A-4E41-9299-C1413B06689C}"/>
    <cellStyle name="Normal 2 3 2 2 2 2 2" xfId="6938" xr:uid="{540E346E-A45B-4F54-B928-D64D6E9A26DE}"/>
    <cellStyle name="Normal 2 3 2 2 2 3" xfId="7440" xr:uid="{0FE9D938-0AA1-4138-B69E-6F3942AAC021}"/>
    <cellStyle name="Normal 2 3 2 2 2 4" xfId="6937" xr:uid="{8EA47036-0EC6-4A38-8FDA-745557CFDC72}"/>
    <cellStyle name="Normal 2 3 2 2 3" xfId="4513" xr:uid="{FCB1125E-F7EE-4318-8196-0DA2B96CC475}"/>
    <cellStyle name="Normal 2 3 2 2 3 2" xfId="4514" xr:uid="{133CE5AD-E0F0-40A6-8477-094485CBE53A}"/>
    <cellStyle name="Normal 2 3 2 2 3 2 2" xfId="6940" xr:uid="{15B63DD9-9B67-4F3E-BF10-A76E9F7E9327}"/>
    <cellStyle name="Normal 2 3 2 2 3 3" xfId="8574" xr:uid="{B1A3EEFD-EB18-4AA3-9F8A-918735B7749A}"/>
    <cellStyle name="Normal 2 3 2 2 3 4" xfId="6939" xr:uid="{C4BB266D-5526-43A6-AE7F-5062A7B2C2DE}"/>
    <cellStyle name="Normal 2 3 2 2 4" xfId="4515" xr:uid="{78A5F669-4B3E-49A5-A98B-577EAAEA97C4}"/>
    <cellStyle name="Normal 2 3 2 2 4 2" xfId="9229" xr:uid="{CBF6A168-2947-4CC1-95CB-70D2BE3F9F7C}"/>
    <cellStyle name="Normal 2 3 2 2 4 3" xfId="6941" xr:uid="{73552671-6ED4-4B85-8DA2-5C33B9C0CC6F}"/>
    <cellStyle name="Normal 2 3 2 2 5" xfId="6699" xr:uid="{D4D81434-013B-4F97-95A8-1BEAA76B37AE}"/>
    <cellStyle name="Normal 2 3 2 2 5 2" xfId="7365" xr:uid="{FCFD8BA8-E450-49A8-8FF2-C0898ABF2BDC}"/>
    <cellStyle name="Normal 2 3 2 2 6" xfId="6936" xr:uid="{F83F329E-6F4D-419F-8BAE-2FC8D3EAAB25}"/>
    <cellStyle name="Normal 2 3 2 2 7" xfId="4510" xr:uid="{428BFBB7-EBE9-4609-AF6F-9C1C86C52D1D}"/>
    <cellStyle name="Normal 2 3 2 3" xfId="2096" xr:uid="{292DCB60-2171-410E-AACC-25CD658D31DE}"/>
    <cellStyle name="Normal 2 3 2 3 2" xfId="4517" xr:uid="{94EA4DDD-2977-49E0-9BD6-5C2A4034AFEB}"/>
    <cellStyle name="Normal 2 3 2 3 2 2" xfId="6943" xr:uid="{C064961F-BB8E-48DD-AB33-6C37C9F264F0}"/>
    <cellStyle name="Normal 2 3 2 3 3" xfId="7364" xr:uid="{52250D6B-5D6F-4717-8050-B30CAF3C8DE3}"/>
    <cellStyle name="Normal 2 3 2 3 4" xfId="6942" xr:uid="{843EBB81-4CC8-4664-BF78-61C7B7607831}"/>
    <cellStyle name="Normal 2 3 2 3 5" xfId="4516" xr:uid="{A6F43ACA-FE5B-4C57-9BA3-6DED29A617C0}"/>
    <cellStyle name="Normal 2 3 2 4" xfId="2353" xr:uid="{5DAF1BE3-4301-41CF-A8CD-855A626719C8}"/>
    <cellStyle name="Normal 2 3 2 4 2" xfId="4518" xr:uid="{03B26DA8-3AEE-411D-B01D-7194477FCCC3}"/>
    <cellStyle name="Normal 2 3 2 4 2 2" xfId="6945" xr:uid="{1AD81F06-8EE5-43C7-8C2D-404B1E619F17}"/>
    <cellStyle name="Normal 2 3 2 4 3" xfId="7439" xr:uid="{D72470A2-28A1-4BB5-AF22-EFB860E74023}"/>
    <cellStyle name="Normal 2 3 2 4 4" xfId="6944" xr:uid="{F03DF9A6-787C-4E2B-B3EF-0A793C7656CF}"/>
    <cellStyle name="Normal 2 3 2 5" xfId="4519" xr:uid="{57D478F3-C2A2-42C7-8D93-BFC82B652BBE}"/>
    <cellStyle name="Normal 2 3 2 5 2" xfId="4520" xr:uid="{4E736506-C2F1-4FC2-8C19-B1158692CF1C}"/>
    <cellStyle name="Normal 2 3 2 5 2 2" xfId="6947" xr:uid="{9AEE5189-6B3E-438A-954A-75A537796531}"/>
    <cellStyle name="Normal 2 3 2 5 3" xfId="8573" xr:uid="{4553A2FF-830D-4365-95AD-0EA2153459A2}"/>
    <cellStyle name="Normal 2 3 2 5 4" xfId="6946" xr:uid="{BA12C8B3-E63D-476A-9848-F4177016A535}"/>
    <cellStyle name="Normal 2 3 2 6" xfId="4521" xr:uid="{09345904-E099-4A08-ACF2-BDBF29D31FA4}"/>
    <cellStyle name="Normal 2 3 2 6 2" xfId="4522" xr:uid="{C973495A-7E25-4CC4-A00C-AB510D238027}"/>
    <cellStyle name="Normal 2 3 2 6 2 2" xfId="6949" xr:uid="{12322560-41CF-42D5-963C-C24CCF5ABF7E}"/>
    <cellStyle name="Normal 2 3 2 6 3" xfId="9228" xr:uid="{A2A91154-B8BF-4D06-A4CB-CF4BDA55ABCD}"/>
    <cellStyle name="Normal 2 3 2 6 4" xfId="6948" xr:uid="{9C43E876-2252-40BB-98C6-D6537562EAFA}"/>
    <cellStyle name="Normal 2 3 2 7" xfId="4523" xr:uid="{4EDE23E8-9693-4F34-934A-00B3F290DD67}"/>
    <cellStyle name="Normal 2 3 2 7 2" xfId="6950" xr:uid="{656090EB-F9C6-4123-8936-55935EC09A19}"/>
    <cellStyle name="Normal 2 3 2 8" xfId="6698" xr:uid="{94AE5092-048E-413A-B28E-AF4D3A11D66E}"/>
    <cellStyle name="Normal 2 3 2 8 2" xfId="7272" xr:uid="{D2244567-71B1-4C3B-B837-0DC279177603}"/>
    <cellStyle name="Normal 2 3 2 9" xfId="6935" xr:uid="{CB95F5CF-457A-4B01-8381-27B536E34966}"/>
    <cellStyle name="Normal 2 3 3" xfId="1216" xr:uid="{41349870-65CF-4DBB-8172-4663334991C7}"/>
    <cellStyle name="Normal 2 3 3 2" xfId="2097" xr:uid="{BD4E883D-32C4-4E42-8240-A95B0A57E9A9}"/>
    <cellStyle name="Normal 2 3 3 2 2" xfId="4526" xr:uid="{D81FC398-7C2F-47F9-A518-FBC39228C48B}"/>
    <cellStyle name="Normal 2 3 3 2 2 2" xfId="9230" xr:uid="{844F1F75-34F0-448B-B173-8E2179219F28}"/>
    <cellStyle name="Normal 2 3 3 2 2 3" xfId="6953" xr:uid="{CA69DF98-7EBA-43EF-9A05-E60D6F9F7482}"/>
    <cellStyle name="Normal 2 3 3 2 3" xfId="8575" xr:uid="{421B8925-6EBB-459E-AE58-B069F1213498}"/>
    <cellStyle name="Normal 2 3 3 2 4" xfId="6952" xr:uid="{9D8989D1-8DE4-441F-8960-68B57BA89E08}"/>
    <cellStyle name="Normal 2 3 3 2 5" xfId="4525" xr:uid="{464ACCE9-121A-4748-81C6-9D9A705CF43F}"/>
    <cellStyle name="Normal 2 3 3 3" xfId="2354" xr:uid="{72588229-5008-47C1-9289-BC06500345B1}"/>
    <cellStyle name="Normal 2 3 3 4" xfId="6700" xr:uid="{133B3283-32D0-4816-A382-9659D4EB9E2D}"/>
    <cellStyle name="Normal 2 3 3 5" xfId="6951" xr:uid="{10A8C27C-31FF-4574-B612-73D4178CCE65}"/>
    <cellStyle name="Normal 2 3 3 6" xfId="26648" xr:uid="{E7911624-DCEA-43EB-9BDD-30C416C538C2}"/>
    <cellStyle name="Normal 2 3 3 7" xfId="4524" xr:uid="{38BAF3B0-AA75-4AD2-AEFD-91B5E74CC0BA}"/>
    <cellStyle name="Normal 2 3 4" xfId="1217" xr:uid="{1D4B80B6-56CB-4641-A070-B30FA9A37D5D}"/>
    <cellStyle name="Normal 2 3 4 10" xfId="4527" xr:uid="{58B1236B-F97E-48CC-B8CA-C818F241D3B6}"/>
    <cellStyle name="Normal 2 3 4 2" xfId="1218" xr:uid="{9AEF1877-5C6B-4AFF-A5AF-31BB4A92EAAA}"/>
    <cellStyle name="Normal 2 3 4 2 2" xfId="4529" xr:uid="{5D125788-EDA9-43F3-9251-5D270A400878}"/>
    <cellStyle name="Normal 2 3 4 2 2 2" xfId="4530" xr:uid="{58BFE95B-BA50-4B7B-9657-3B0F8AF6F6BD}"/>
    <cellStyle name="Normal 2 3 4 2 2 2 2" xfId="6957" xr:uid="{C1BE2B4C-98FA-447F-8B80-DDE000B85A6B}"/>
    <cellStyle name="Normal 2 3 4 2 2 3" xfId="8577" xr:uid="{86826E64-4214-4D25-95B8-65D3D4EE27CC}"/>
    <cellStyle name="Normal 2 3 4 2 2 4" xfId="6956" xr:uid="{EFC0D064-9FCD-4EFE-9169-849B74F29FA2}"/>
    <cellStyle name="Normal 2 3 4 2 3" xfId="4531" xr:uid="{702FA13C-1EBB-4E6E-A4F8-4D88B25A0346}"/>
    <cellStyle name="Normal 2 3 4 2 3 2" xfId="6958" xr:uid="{0EB0C2E5-FA3B-4B2D-AE0F-9143FD1ADFA8}"/>
    <cellStyle name="Normal 2 3 4 2 4" xfId="7366" xr:uid="{BD758001-F366-4169-AFE5-0529FFEE111C}"/>
    <cellStyle name="Normal 2 3 4 2 5" xfId="6955" xr:uid="{20C11753-AECC-49CD-BA9D-8B1F13ED177B}"/>
    <cellStyle name="Normal 2 3 4 2 6" xfId="4528" xr:uid="{09C4D36D-8345-4A1E-895B-C0FA6DE89A51}"/>
    <cellStyle name="Normal 2 3 4 3" xfId="2098" xr:uid="{93B954B1-18A7-4709-BAAB-C86A6DEFFCC4}"/>
    <cellStyle name="Normal 2 3 4 3 2" xfId="4533" xr:uid="{2FEB62A8-82DC-4B55-BB00-2F98589968C1}"/>
    <cellStyle name="Normal 2 3 4 3 2 2" xfId="6960" xr:uid="{7FBC762F-ED88-4C02-852B-B0BE01E9FBE8}"/>
    <cellStyle name="Normal 2 3 4 3 3" xfId="7441" xr:uid="{600683F0-91E6-41A6-B960-E607B6651707}"/>
    <cellStyle name="Normal 2 3 4 3 4" xfId="6959" xr:uid="{7DE23B87-59C8-4975-85BD-05AD44B941E8}"/>
    <cellStyle name="Normal 2 3 4 3 5" xfId="4532" xr:uid="{C6D7693F-3615-4510-9FB4-B678CD5DFBAF}"/>
    <cellStyle name="Normal 2 3 4 4" xfId="4534" xr:uid="{B1B3866B-4B42-4D55-BD88-81E4EB95E557}"/>
    <cellStyle name="Normal 2 3 4 4 2" xfId="4535" xr:uid="{ABDF2A99-DD3A-4B17-B6F5-CC6886A8B437}"/>
    <cellStyle name="Normal 2 3 4 4 2 2" xfId="6962" xr:uid="{412FC1E7-2878-49F7-8CB7-D35BA5A579B1}"/>
    <cellStyle name="Normal 2 3 4 4 3" xfId="8576" xr:uid="{FC91391C-5434-4720-9676-2B3A17B04CD8}"/>
    <cellStyle name="Normal 2 3 4 4 4" xfId="6961" xr:uid="{2BBE7154-1BD1-4182-8205-4ABFE7B48518}"/>
    <cellStyle name="Normal 2 3 4 5" xfId="4536" xr:uid="{87FE90E4-041F-45CA-9272-ECEBBBB4AC2B}"/>
    <cellStyle name="Normal 2 3 4 5 2" xfId="4537" xr:uid="{30FBBA73-34DD-4F82-B2A8-78C24BF02379}"/>
    <cellStyle name="Normal 2 3 4 5 2 2" xfId="6964" xr:uid="{F4805933-B561-4E19-89D9-D2765D399875}"/>
    <cellStyle name="Normal 2 3 4 5 3" xfId="9231" xr:uid="{358CE483-8EEE-4CF9-9036-68A0F8C20BE5}"/>
    <cellStyle name="Normal 2 3 4 5 4" xfId="6963" xr:uid="{A2368625-98CC-49BC-81F7-917E48819917}"/>
    <cellStyle name="Normal 2 3 4 6" xfId="4538" xr:uid="{7D05A1D8-48FF-41E5-8473-7AEDB0D5F2D9}"/>
    <cellStyle name="Normal 2 3 4 6 2" xfId="6965" xr:uid="{8924EB0A-BCB2-4D56-9BE1-5266CF6B555A}"/>
    <cellStyle name="Normal 2 3 4 7" xfId="6701" xr:uid="{969E01FE-852A-468B-9C02-D77B7E21801D}"/>
    <cellStyle name="Normal 2 3 4 7 2" xfId="7273" xr:uid="{6F33E575-4870-4186-8D0D-77D7F89B9639}"/>
    <cellStyle name="Normal 2 3 4 8" xfId="6954" xr:uid="{4BA56949-677F-410C-8FD9-C01DCDB0DD67}"/>
    <cellStyle name="Normal 2 3 4 9" xfId="26649" xr:uid="{25181CF4-48D7-4FB1-A319-60DA020CA36F}"/>
    <cellStyle name="Normal 2 3 5" xfId="1219" xr:uid="{4E47FC45-11FB-4DAE-B638-842B0B447558}"/>
    <cellStyle name="Normal 2 3 5 2" xfId="2099" xr:uid="{50A6856A-4562-4FD6-BE30-582655CBA18C}"/>
    <cellStyle name="Normal 2 3 5 2 2" xfId="4541" xr:uid="{8332362A-2BC6-44CE-AC6F-CF1B908C4B8C}"/>
    <cellStyle name="Normal 2 3 5 2 2 2" xfId="6968" xr:uid="{3EA11CB8-CFAF-4C55-AED6-EBE4D960BB59}"/>
    <cellStyle name="Normal 2 3 5 2 3" xfId="7442" xr:uid="{F278E733-C392-4ED7-B311-321355A7EFEA}"/>
    <cellStyle name="Normal 2 3 5 2 4" xfId="6967" xr:uid="{EBA3F588-718A-4DD6-93DF-B94A469814FB}"/>
    <cellStyle name="Normal 2 3 5 2 5" xfId="4540" xr:uid="{C48C6CDE-C841-4763-B870-7D2F2C97B188}"/>
    <cellStyle name="Normal 2 3 5 3" xfId="4542" xr:uid="{F8F0CEDF-FE9C-4D96-BA5C-947BD8C092A7}"/>
    <cellStyle name="Normal 2 3 5 3 2" xfId="4543" xr:uid="{043C224A-1699-4011-B161-97BE523606D5}"/>
    <cellStyle name="Normal 2 3 5 3 2 2" xfId="6970" xr:uid="{F25D0377-0BE3-4503-9359-F9DD33FE7A21}"/>
    <cellStyle name="Normal 2 3 5 3 3" xfId="8578" xr:uid="{1EDC0907-6BB5-4E23-9DCF-50B6A9EAAE1C}"/>
    <cellStyle name="Normal 2 3 5 3 4" xfId="6969" xr:uid="{AB9807FB-7401-4F5B-B39F-F83CA9FBF950}"/>
    <cellStyle name="Normal 2 3 5 4" xfId="4544" xr:uid="{486B3A46-011A-472E-A6C4-CA9D33302CD9}"/>
    <cellStyle name="Normal 2 3 5 4 2" xfId="9232" xr:uid="{B8510859-B06A-44BF-BDFD-4DE58F339311}"/>
    <cellStyle name="Normal 2 3 5 4 3" xfId="6971" xr:uid="{47B518E4-93E5-4941-86D0-14DB0097EAA7}"/>
    <cellStyle name="Normal 2 3 5 5" xfId="6702" xr:uid="{22EF56FA-3B02-4B8A-B67A-936180BEE61E}"/>
    <cellStyle name="Normal 2 3 5 5 2" xfId="7367" xr:uid="{E6899D91-6DB5-4693-B232-C6B193F47345}"/>
    <cellStyle name="Normal 2 3 5 6" xfId="6966" xr:uid="{38AB0692-B79A-4A0E-8013-DA9181D16F14}"/>
    <cellStyle name="Normal 2 3 5 7" xfId="26650" xr:uid="{3B98E8F8-6728-4BDF-BEB8-5DECB49BD339}"/>
    <cellStyle name="Normal 2 3 5 8" xfId="4539" xr:uid="{AED60186-C1D0-42F0-86B1-1654CCFB1471}"/>
    <cellStyle name="Normal 2 3 6" xfId="1220" xr:uid="{B6662F3C-3CF9-4836-9407-A14140AE11D0}"/>
    <cellStyle name="Normal 2 3 6 2" xfId="2100" xr:uid="{D7C3BF07-B90D-4FAA-8B78-AFCECF38AAF7}"/>
    <cellStyle name="Normal 2 3 6 2 2" xfId="9233" xr:uid="{3C44892A-A8F0-47C2-8580-EC569E276ADA}"/>
    <cellStyle name="Normal 2 3 6 2 3" xfId="4546" xr:uid="{69570046-835E-4D5A-AA6E-220250862F71}"/>
    <cellStyle name="Normal 2 3 6 3" xfId="4547" xr:uid="{2B69B23C-073E-4DAF-9311-C761864751B1}"/>
    <cellStyle name="Normal 2 3 6 3 2" xfId="4548" xr:uid="{7816838E-6E84-4E80-82D6-2CB07F22120A}"/>
    <cellStyle name="Normal 2 3 6 3 2 2" xfId="6974" xr:uid="{D6AC8B28-600C-4E94-88BC-25BC8A776D6D}"/>
    <cellStyle name="Normal 2 3 6 3 3" xfId="8579" xr:uid="{2623BC9C-9D76-4A13-87CE-8DDBA47E9FD1}"/>
    <cellStyle name="Normal 2 3 6 3 4" xfId="6973" xr:uid="{7B64A027-3436-4B71-941C-97234C99D9CD}"/>
    <cellStyle name="Normal 2 3 6 4" xfId="4549" xr:uid="{DC32A603-D44B-4646-B898-4797A2FABDDE}"/>
    <cellStyle name="Normal 2 3 6 4 2" xfId="6975" xr:uid="{0878AA95-3DC5-4B53-9E4C-113186837B94}"/>
    <cellStyle name="Normal 2 3 6 5" xfId="7363" xr:uid="{F2B0EF70-15AC-4FAE-819D-CC1448C2E35A}"/>
    <cellStyle name="Normal 2 3 6 6" xfId="6972" xr:uid="{6BF94B6B-06C9-48D8-B1D1-35CEC5369001}"/>
    <cellStyle name="Normal 2 3 6 7" xfId="26651" xr:uid="{52704D73-9289-474F-AB90-F76D0C41D5D7}"/>
    <cellStyle name="Normal 2 3 6 8" xfId="4545" xr:uid="{0AA2B134-0D88-4600-BA85-A17E50605783}"/>
    <cellStyle name="Normal 2 3 7" xfId="1221" xr:uid="{543C8AC1-F1A2-47EB-AB0D-3BC9D40AECC9}"/>
    <cellStyle name="Normal 2 3 7 2" xfId="2101" xr:uid="{E147D24D-E374-4200-BF84-117E73DB3F38}"/>
    <cellStyle name="Normal 2 3 7 2 2" xfId="9234" xr:uid="{3640E1A6-D48C-47E3-A145-08256519ABB4}"/>
    <cellStyle name="Normal 2 3 7 2 3" xfId="6977" xr:uid="{CA37A5D4-1A8C-425A-B724-E4A8948A14F8}"/>
    <cellStyle name="Normal 2 3 7 2 4" xfId="4551" xr:uid="{3DFE88F4-381D-4DB5-8A5B-FDAE65670116}"/>
    <cellStyle name="Normal 2 3 7 3" xfId="8580" xr:uid="{2EF17C7A-6254-4754-89DB-6AC5B2F0885F}"/>
    <cellStyle name="Normal 2 3 7 4" xfId="6976" xr:uid="{F8C27BDF-CF61-4F3D-B80F-353E49858B7C}"/>
    <cellStyle name="Normal 2 3 7 5" xfId="26652" xr:uid="{604AAFB9-4677-473A-ADF4-912198428B1A}"/>
    <cellStyle name="Normal 2 3 7 6" xfId="4550" xr:uid="{BDB0AC3B-4D7C-474A-A2B1-6573B782C90F}"/>
    <cellStyle name="Normal 2 3 8" xfId="1222" xr:uid="{1E2814AC-B55D-4474-995C-39309B79CA19}"/>
    <cellStyle name="Normal 2 3 8 2" xfId="2102" xr:uid="{2479C2DE-9CB8-491A-B353-5374A345A5AC}"/>
    <cellStyle name="Normal 2 3 8 2 2" xfId="9235" xr:uid="{8F0CC8E2-DE54-475A-B8A5-EB4B686C6233}"/>
    <cellStyle name="Normal 2 3 8 2 3" xfId="6979" xr:uid="{1975125F-1CDC-4C86-883C-B296DAA11BF5}"/>
    <cellStyle name="Normal 2 3 8 2 4" xfId="4553" xr:uid="{E00E66B5-E52F-46D3-A5F0-D9891E25A477}"/>
    <cellStyle name="Normal 2 3 8 3" xfId="8581" xr:uid="{90AD66DD-0883-4788-83CF-0D98D4113140}"/>
    <cellStyle name="Normal 2 3 8 4" xfId="6978" xr:uid="{C12485BE-939F-4E38-AA81-4B581F8879AB}"/>
    <cellStyle name="Normal 2 3 8 5" xfId="26653" xr:uid="{2F005F1F-F9BB-42FF-83C4-9A2ACB4F76D1}"/>
    <cellStyle name="Normal 2 3 8 6" xfId="4552" xr:uid="{3C9C9C96-CD30-453F-9BD8-573D80EE40F6}"/>
    <cellStyle name="Normal 2 3 9" xfId="1223" xr:uid="{F475CCC4-A64C-4A69-A44E-1B4B417A1A1D}"/>
    <cellStyle name="Normal 2 3 9 2" xfId="2103" xr:uid="{324A116A-2652-4816-A94C-A8B6B3857AF5}"/>
    <cellStyle name="Normal 2 3 9 2 2" xfId="9236" xr:uid="{5DD71806-5201-4B26-B65C-E497AD43C92E}"/>
    <cellStyle name="Normal 2 3 9 2 3" xfId="6981" xr:uid="{1CA9AD43-4AE0-4DC8-B044-45417E569730}"/>
    <cellStyle name="Normal 2 3 9 2 4" xfId="4555" xr:uid="{D084954C-EB97-4F86-92A9-CAC4D6026A67}"/>
    <cellStyle name="Normal 2 3 9 3" xfId="8582" xr:uid="{2E71B120-57A9-48CC-8CCC-41118E93728A}"/>
    <cellStyle name="Normal 2 3 9 4" xfId="6980" xr:uid="{FD77808C-D4BD-48D9-84EB-10DF7FFEA5D8}"/>
    <cellStyle name="Normal 2 3 9 5" xfId="26654" xr:uid="{BD3071A6-3BA6-4D0C-BEF0-10B7200594E7}"/>
    <cellStyle name="Normal 2 3 9 6" xfId="4554" xr:uid="{8E91A3A5-F71B-4623-8157-4EB33AF9F15E}"/>
    <cellStyle name="Normal 2 30" xfId="4556" xr:uid="{E1F54106-BC92-4E2E-99CD-33B9903E960C}"/>
    <cellStyle name="Normal 2 31" xfId="4557" xr:uid="{1B552E66-A899-45B0-95AC-69CB0CBFDBE4}"/>
    <cellStyle name="Normal 2 32" xfId="4558" xr:uid="{1576C7A1-D9D0-4EAB-AEC8-A050B356BFF0}"/>
    <cellStyle name="Normal 2 33" xfId="4559" xr:uid="{741E91DF-34CA-4848-B1B6-841C7FAB4A3D}"/>
    <cellStyle name="Normal 2 34" xfId="4560" xr:uid="{27D15B6D-D2EF-43D2-A9FB-629CB5DA0994}"/>
    <cellStyle name="Normal 2 35" xfId="4561" xr:uid="{DD3C7603-3F1A-4B1C-9E68-DFC2BDF9270B}"/>
    <cellStyle name="Normal 2 36" xfId="4562" xr:uid="{1A655EF0-5BEB-4120-8434-14B9B58E4E66}"/>
    <cellStyle name="Normal 2 37" xfId="4563" xr:uid="{0C5048C8-7EDB-4317-B0BE-1E52B0C0A510}"/>
    <cellStyle name="Normal 2 38" xfId="4564" xr:uid="{E023CBB8-1FB3-4D05-80C3-70C4CF28FD64}"/>
    <cellStyle name="Normal 2 39" xfId="4565" xr:uid="{E90B3444-D8EF-4A79-9F7F-7983AD6A1DE0}"/>
    <cellStyle name="Normal 2 4" xfId="188" xr:uid="{987D4800-5C41-4274-933B-505C5D5A51DE}"/>
    <cellStyle name="Normal 2 4 10" xfId="1224" xr:uid="{FA5D43B9-A2CA-4266-80F3-8B271C55308C}"/>
    <cellStyle name="Normal 2 4 10 2" xfId="2104" xr:uid="{A54BD169-02C7-4769-93CE-779AB49F9822}"/>
    <cellStyle name="Normal 2 4 10 2 2" xfId="9237" xr:uid="{137FFCCA-CF87-4C8D-A02A-646AD73233D9}"/>
    <cellStyle name="Normal 2 4 10 2 3" xfId="6983" xr:uid="{B93ADD62-F525-4AFA-8C49-57B2CBD9D729}"/>
    <cellStyle name="Normal 2 4 10 2 4" xfId="4567" xr:uid="{BBA25E13-E404-44C3-852D-8A535B4C3794}"/>
    <cellStyle name="Normal 2 4 10 3" xfId="8583" xr:uid="{873C7B3A-3CCE-4FB4-8720-DE924846FEAA}"/>
    <cellStyle name="Normal 2 4 10 4" xfId="6982" xr:uid="{7EE197FE-94DD-47CA-B76B-B26C1219CC4A}"/>
    <cellStyle name="Normal 2 4 10 5" xfId="26655" xr:uid="{CE25CC80-1EE8-40A5-9FEA-F735217C5BB2}"/>
    <cellStyle name="Normal 2 4 10 6" xfId="4566" xr:uid="{8E626F99-9328-4D4A-92EC-CF23C554B30A}"/>
    <cellStyle name="Normal 2 4 11" xfId="1225" xr:uid="{76FCF3DF-9C87-45C6-933F-2B7BE159217D}"/>
    <cellStyle name="Normal 2 4 11 2" xfId="2105" xr:uid="{6B11E819-CC27-4129-A831-BC5E041F857A}"/>
    <cellStyle name="Normal 2 4 11 2 2" xfId="9238" xr:uid="{A654B459-5D90-4E2C-A05B-1B691C3CA465}"/>
    <cellStyle name="Normal 2 4 11 2 3" xfId="6985" xr:uid="{B67A7D7A-5428-4241-9E1F-98B48985532C}"/>
    <cellStyle name="Normal 2 4 11 2 4" xfId="4569" xr:uid="{51F88442-AD22-4331-8958-CCB36B2B4ABD}"/>
    <cellStyle name="Normal 2 4 11 3" xfId="8584" xr:uid="{0F016E98-C119-4456-8E84-CFD65CACDB4D}"/>
    <cellStyle name="Normal 2 4 11 4" xfId="6984" xr:uid="{2FFFF90F-A68E-4EA1-8C0A-A2CE408531A6}"/>
    <cellStyle name="Normal 2 4 11 5" xfId="26656" xr:uid="{2AE0179C-E48F-42A2-9D1F-AF6EAC1F6037}"/>
    <cellStyle name="Normal 2 4 11 6" xfId="4568" xr:uid="{20866A3F-9771-4E64-A4A9-E550409A1C37}"/>
    <cellStyle name="Normal 2 4 12" xfId="1226" xr:uid="{1A9FD3D2-412A-45F7-8397-C778D524A1C3}"/>
    <cellStyle name="Normal 2 4 12 2" xfId="2106" xr:uid="{B93D1E3B-A51F-49EE-99D6-CA3F47A8CE4C}"/>
    <cellStyle name="Normal 2 4 12 2 2" xfId="9239" xr:uid="{06A6E5EC-5340-4529-9041-6FB8073F0D51}"/>
    <cellStyle name="Normal 2 4 12 2 3" xfId="6987" xr:uid="{845C38E5-2B53-455E-B40F-C9A5F4289DF9}"/>
    <cellStyle name="Normal 2 4 12 2 4" xfId="4571" xr:uid="{FEE89099-0CC8-4DD4-A8CF-D767E19E3653}"/>
    <cellStyle name="Normal 2 4 12 3" xfId="8585" xr:uid="{E3926BCD-9875-46AA-AD71-1DF3C7300E7A}"/>
    <cellStyle name="Normal 2 4 12 4" xfId="6986" xr:uid="{0B84DE9B-E650-4002-B484-B9A82733CB3B}"/>
    <cellStyle name="Normal 2 4 12 5" xfId="26657" xr:uid="{27EE51FD-C9A7-418C-8641-948637A029D7}"/>
    <cellStyle name="Normal 2 4 12 6" xfId="4570" xr:uid="{C6B38CE9-6C82-4112-BD1E-5762E4489292}"/>
    <cellStyle name="Normal 2 4 13" xfId="1227" xr:uid="{1E271056-BBCA-4E5D-9992-C7B35F177613}"/>
    <cellStyle name="Normal 2 4 13 2" xfId="2107" xr:uid="{FB255A3E-0B35-444D-8729-AF327530E0AF}"/>
    <cellStyle name="Normal 2 4 13 2 2" xfId="9240" xr:uid="{A2DB2599-8D93-4D05-ACEE-FB963F8EA3DC}"/>
    <cellStyle name="Normal 2 4 13 2 3" xfId="6989" xr:uid="{E273E410-A94A-434C-BD24-88B92C7A3A1E}"/>
    <cellStyle name="Normal 2 4 13 2 4" xfId="4573" xr:uid="{9E19191B-12C1-467E-B3CE-8356456173D3}"/>
    <cellStyle name="Normal 2 4 13 3" xfId="8586" xr:uid="{9D1FBDD3-70B9-4778-9739-6417F0F55983}"/>
    <cellStyle name="Normal 2 4 13 4" xfId="6988" xr:uid="{EAE3050F-B0DF-44D7-AD2E-DB56AE76DD22}"/>
    <cellStyle name="Normal 2 4 13 5" xfId="26658" xr:uid="{803402D3-7DD7-474E-8C95-29C145875463}"/>
    <cellStyle name="Normal 2 4 13 6" xfId="4572" xr:uid="{FE889BCA-4772-4059-A93B-3A5637DAC4C4}"/>
    <cellStyle name="Normal 2 4 14" xfId="4574" xr:uid="{B0F59349-E5EE-4D89-ACCD-93202725C747}"/>
    <cellStyle name="Normal 2 4 15" xfId="216" xr:uid="{091A29F0-BC43-4EE8-9052-433FF4BD0D9F}"/>
    <cellStyle name="Normal 2 4 2" xfId="1228" xr:uid="{54AE32BE-5930-4F77-93A6-A1F37943961F}"/>
    <cellStyle name="Normal 2 4 2 2" xfId="2108" xr:uid="{453E7196-67E1-4C65-A366-C2B4A771E3F9}"/>
    <cellStyle name="Normal 2 4 2 2 2" xfId="4577" xr:uid="{A6CC6F2C-F987-4884-956F-211155F37C88}"/>
    <cellStyle name="Normal 2 4 2 2 2 2" xfId="9241" xr:uid="{9BE75F5A-E77B-49DD-B081-ABDB67D5F2C5}"/>
    <cellStyle name="Normal 2 4 2 2 2 3" xfId="6992" xr:uid="{6C606EFB-C970-466D-A467-62B873B488A4}"/>
    <cellStyle name="Normal 2 4 2 2 3" xfId="6704" xr:uid="{28CF3070-CE3A-48F6-9C39-56950FBADBCE}"/>
    <cellStyle name="Normal 2 4 2 2 3 2" xfId="8587" xr:uid="{FFFB3AA2-ABD4-4206-BBCF-320A1A79FA7C}"/>
    <cellStyle name="Normal 2 4 2 2 4" xfId="6991" xr:uid="{B80E4872-9259-4106-B7CD-3D4B0E649A2D}"/>
    <cellStyle name="Normal 2 4 2 2 5" xfId="4576" xr:uid="{A1D16BFD-BADD-4F7E-A626-039098C9D790}"/>
    <cellStyle name="Normal 2 4 2 3" xfId="4578" xr:uid="{28778735-DDFD-4A8D-A0BD-F0D98AFF4619}"/>
    <cellStyle name="Normal 2 4 2 4" xfId="6703" xr:uid="{EF4DC126-39B2-438C-B8C7-641CC910843B}"/>
    <cellStyle name="Normal 2 4 2 5" xfId="6990" xr:uid="{7137098C-F274-4119-856A-79B16941E1C8}"/>
    <cellStyle name="Normal 2 4 2 6" xfId="26659" xr:uid="{427726DB-7257-4F41-86BE-E75C272A949A}"/>
    <cellStyle name="Normal 2 4 2 7" xfId="4575" xr:uid="{A4F2D0B3-043A-4F9A-94EA-17885F998F68}"/>
    <cellStyle name="Normal 2 4 3" xfId="1229" xr:uid="{9508A5BE-9416-4EC1-8D0F-C09272EC964F}"/>
    <cellStyle name="Normal 2 4 3 2" xfId="2109" xr:uid="{8EAEA4E9-F9E4-472D-B2C0-582BDBAF7CCE}"/>
    <cellStyle name="Normal 2 4 3 2 2" xfId="4581" xr:uid="{08180078-37C8-4491-841A-C1970C15395B}"/>
    <cellStyle name="Normal 2 4 3 2 2 2" xfId="9242" xr:uid="{50DB9FAF-AA1B-4BF8-BA77-56164AB54CD2}"/>
    <cellStyle name="Normal 2 4 3 2 2 3" xfId="6995" xr:uid="{F1B3E78D-0F7D-4C5F-A698-74ABE5C4E2F8}"/>
    <cellStyle name="Normal 2 4 3 2 3" xfId="8588" xr:uid="{A09CD9BC-30FF-4041-B2D7-A5CCEFB52332}"/>
    <cellStyle name="Normal 2 4 3 2 4" xfId="6994" xr:uid="{E3DB6981-1434-4474-B8D0-25717DB1BF1D}"/>
    <cellStyle name="Normal 2 4 3 2 5" xfId="4580" xr:uid="{33D81CBF-80DE-4307-9A0C-9B400EE07741}"/>
    <cellStyle name="Normal 2 4 3 3" xfId="4582" xr:uid="{F717F885-C70F-47C4-97C8-8D294F74D4C5}"/>
    <cellStyle name="Normal 2 4 3 4" xfId="6993" xr:uid="{D2BBFC2C-0306-40A1-9ED2-DFD4B69FAE6C}"/>
    <cellStyle name="Normal 2 4 3 5" xfId="26660" xr:uid="{09DDAF89-FC84-4146-A9F2-36A1681EE891}"/>
    <cellStyle name="Normal 2 4 3 6" xfId="4579" xr:uid="{99CD6BDE-F76C-4EAF-85D1-5E7DDCBC4DB8}"/>
    <cellStyle name="Normal 2 4 4" xfId="1230" xr:uid="{09E909AC-257E-4E54-AF3F-5F772B740CDB}"/>
    <cellStyle name="Normal 2 4 4 2" xfId="2110" xr:uid="{09AC736D-8B74-4E59-B7C2-73D713F98EEF}"/>
    <cellStyle name="Normal 2 4 4 2 2" xfId="4585" xr:uid="{BAE051BD-C7D7-463E-8FE0-A1B50BDDA169}"/>
    <cellStyle name="Normal 2 4 4 2 2 2" xfId="9243" xr:uid="{01BA27B5-61E4-4B71-8F3A-7A6FD32252D2}"/>
    <cellStyle name="Normal 2 4 4 2 2 3" xfId="6998" xr:uid="{D388354C-7145-4738-9DA2-4B908E5E8C2E}"/>
    <cellStyle name="Normal 2 4 4 2 3" xfId="8589" xr:uid="{E0A30D3A-540C-4563-9D22-5CDB304D1C92}"/>
    <cellStyle name="Normal 2 4 4 2 4" xfId="6997" xr:uid="{B2D8CD8C-2F98-4875-A149-BA94D50B9DAE}"/>
    <cellStyle name="Normal 2 4 4 2 5" xfId="4584" xr:uid="{8DA1B389-9714-4D33-B6FF-F04C4BA60AFF}"/>
    <cellStyle name="Normal 2 4 4 3" xfId="4586" xr:uid="{8328F55D-D68C-414E-BC8E-980CF49DD2C5}"/>
    <cellStyle name="Normal 2 4 4 4" xfId="6996" xr:uid="{46E50289-A7E9-4864-BBC9-2A04B96D3CC0}"/>
    <cellStyle name="Normal 2 4 4 5" xfId="26661" xr:uid="{AB5B8EC5-5812-4D78-8159-152FCC9A303F}"/>
    <cellStyle name="Normal 2 4 4 6" xfId="4583" xr:uid="{63CE578E-FA96-4AB3-B4F3-30A3A9A42A0D}"/>
    <cellStyle name="Normal 2 4 5" xfId="1231" xr:uid="{DF45088E-6712-4039-A4CE-40B35E57C145}"/>
    <cellStyle name="Normal 2 4 5 2" xfId="2111" xr:uid="{0C13EDC3-112F-42DE-AB1C-04419F436690}"/>
    <cellStyle name="Normal 2 4 5 2 2" xfId="4589" xr:uid="{195803BA-A791-486A-A07C-62DD03EF84D9}"/>
    <cellStyle name="Normal 2 4 5 2 2 2" xfId="7001" xr:uid="{EE755C73-74AC-4341-8291-E6E4AFB2E98A}"/>
    <cellStyle name="Normal 2 4 5 2 3" xfId="8590" xr:uid="{76351399-D138-46B4-99B9-A44277C82736}"/>
    <cellStyle name="Normal 2 4 5 2 4" xfId="7000" xr:uid="{5A0E6369-67C9-4589-AED9-99E9574886BC}"/>
    <cellStyle name="Normal 2 4 5 2 5" xfId="4588" xr:uid="{6382D45D-51FF-471D-9134-F0650F44EB4C}"/>
    <cellStyle name="Normal 2 4 5 3" xfId="4590" xr:uid="{49BA2283-0D81-4E77-BC21-6B445705F592}"/>
    <cellStyle name="Normal 2 4 5 3 2" xfId="9244" xr:uid="{5C6FB148-523E-4779-B9D6-1DCC75F2FC32}"/>
    <cellStyle name="Normal 2 4 5 3 3" xfId="7002" xr:uid="{07C6EAD0-8B40-4A8C-9E8C-BB522958CE73}"/>
    <cellStyle name="Normal 2 4 5 4" xfId="7443" xr:uid="{DB63B3B3-C7AA-4440-B7BB-559B5F2E59A5}"/>
    <cellStyle name="Normal 2 4 5 5" xfId="6999" xr:uid="{3624E862-A56D-4915-B321-D2F7E996A1EC}"/>
    <cellStyle name="Normal 2 4 5 6" xfId="26662" xr:uid="{9D0FC8B5-DA39-4F13-9C8C-1E1BBC3D4199}"/>
    <cellStyle name="Normal 2 4 5 7" xfId="4587" xr:uid="{9E437A63-75A3-4708-8E09-AA5C4E91B8DA}"/>
    <cellStyle name="Normal 2 4 6" xfId="1232" xr:uid="{8C232A60-B1F7-4F30-9B1C-212765D740F3}"/>
    <cellStyle name="Normal 2 4 6 2" xfId="2112" xr:uid="{99E2DB34-3060-486C-AB10-671E62A3C479}"/>
    <cellStyle name="Normal 2 4 6 2 2" xfId="9245" xr:uid="{D1E2975C-4C2C-49AA-A702-F70C5295A284}"/>
    <cellStyle name="Normal 2 4 6 2 3" xfId="7004" xr:uid="{6F6918F9-C968-4A90-BBF8-38957BBE415E}"/>
    <cellStyle name="Normal 2 4 6 2 4" xfId="4592" xr:uid="{9F1886A5-431F-46DB-A119-F23AD0911189}"/>
    <cellStyle name="Normal 2 4 6 3" xfId="8591" xr:uid="{54D63595-A48E-4042-8D13-572A279B9A74}"/>
    <cellStyle name="Normal 2 4 6 4" xfId="7003" xr:uid="{867D7500-1C9B-475B-B577-9D1CA65B1644}"/>
    <cellStyle name="Normal 2 4 6 5" xfId="26663" xr:uid="{F73C8A88-52F2-45A6-8D01-59FA9FC8729B}"/>
    <cellStyle name="Normal 2 4 6 6" xfId="4591" xr:uid="{1A28211C-FEC3-4C98-84C9-59DE47BEC480}"/>
    <cellStyle name="Normal 2 4 7" xfId="1233" xr:uid="{D6FF8176-CB6D-4B5C-B707-8CCAEB5745C7}"/>
    <cellStyle name="Normal 2 4 7 2" xfId="2113" xr:uid="{D7B84722-5DEC-4CE2-9616-2299567259C2}"/>
    <cellStyle name="Normal 2 4 7 2 2" xfId="9246" xr:uid="{B3718838-CCD3-4B8B-933F-88C0E63340D7}"/>
    <cellStyle name="Normal 2 4 7 2 3" xfId="7006" xr:uid="{97377329-5B43-420C-9B6F-A85FCAA95881}"/>
    <cellStyle name="Normal 2 4 7 2 4" xfId="4594" xr:uid="{9A3D9274-9D79-4FD4-B4BD-87C93A8B9F1A}"/>
    <cellStyle name="Normal 2 4 7 3" xfId="8592" xr:uid="{DA391934-AD7F-4FB9-BD50-72BAFE15E2F4}"/>
    <cellStyle name="Normal 2 4 7 4" xfId="7005" xr:uid="{F9757094-3A7B-437D-B035-C56D5B01DA93}"/>
    <cellStyle name="Normal 2 4 7 5" xfId="26664" xr:uid="{1E8C5684-8EED-4D16-A102-731140862975}"/>
    <cellStyle name="Normal 2 4 7 6" xfId="4593" xr:uid="{1BED4BE1-FE82-43E8-9217-342468EFD3F6}"/>
    <cellStyle name="Normal 2 4 8" xfId="1234" xr:uid="{B588E9DD-0EC9-4B1C-BC0C-98003336A0DA}"/>
    <cellStyle name="Normal 2 4 8 2" xfId="2114" xr:uid="{8686E956-14DC-4332-A8D7-324A3E8A26CA}"/>
    <cellStyle name="Normal 2 4 8 2 2" xfId="9247" xr:uid="{0F90D2BE-A45C-491B-9575-5C48CD6FD890}"/>
    <cellStyle name="Normal 2 4 8 2 3" xfId="7008" xr:uid="{84D41788-0A9A-4090-87AC-4CBAD64DD887}"/>
    <cellStyle name="Normal 2 4 8 2 4" xfId="4596" xr:uid="{BA216BAC-768F-400F-89A9-41C4B5244EE9}"/>
    <cellStyle name="Normal 2 4 8 3" xfId="8593" xr:uid="{949C70F1-5E47-4C2C-AF1E-0E188A9963E1}"/>
    <cellStyle name="Normal 2 4 8 4" xfId="7007" xr:uid="{1B3E5EA3-CDB5-41F9-89C5-6FC4F1576529}"/>
    <cellStyle name="Normal 2 4 8 5" xfId="26665" xr:uid="{DC6FC830-B3FA-4AB8-98C3-6DAE8484070F}"/>
    <cellStyle name="Normal 2 4 8 6" xfId="4595" xr:uid="{FD94F483-0DE1-468A-B4CD-248B83F4655C}"/>
    <cellStyle name="Normal 2 4 9" xfId="1235" xr:uid="{CBF12DA4-E62D-439F-8FF6-B36573ACE12A}"/>
    <cellStyle name="Normal 2 4 9 2" xfId="2115" xr:uid="{955CE85F-4BE4-4ECF-A55F-77CA902A444C}"/>
    <cellStyle name="Normal 2 4 9 2 2" xfId="9248" xr:uid="{4BDA293C-C2CF-4C27-B51E-C35498E8E003}"/>
    <cellStyle name="Normal 2 4 9 2 3" xfId="7010" xr:uid="{D48F4D00-06C9-43F3-9F23-39CBD905908B}"/>
    <cellStyle name="Normal 2 4 9 2 4" xfId="4598" xr:uid="{F20C01A9-99C3-4B3F-92F2-15321276E738}"/>
    <cellStyle name="Normal 2 4 9 3" xfId="8594" xr:uid="{B9E4C0AA-B523-4FB3-A96E-A40B54FA6F83}"/>
    <cellStyle name="Normal 2 4 9 4" xfId="7009" xr:uid="{8E9564EE-6CB8-48BA-93E3-9802CCBDD48A}"/>
    <cellStyle name="Normal 2 4 9 5" xfId="26666" xr:uid="{04739555-F5C6-4188-A032-A10A66D7CF56}"/>
    <cellStyle name="Normal 2 4 9 6" xfId="4597" xr:uid="{08021C17-9E52-4090-B07F-06C901BDC37E}"/>
    <cellStyle name="Normal 2 40" xfId="4599" xr:uid="{1BE543F0-AFA7-4916-B72D-7E6E02375BDE}"/>
    <cellStyle name="Normal 2 41" xfId="4600" xr:uid="{1A3ACFB3-A7ED-4216-8F26-E488B5971B19}"/>
    <cellStyle name="Normal 2 42" xfId="4601" xr:uid="{1C2A107C-032D-447E-AE4C-46838FDB0A55}"/>
    <cellStyle name="Normal 2 43" xfId="4602" xr:uid="{048CAD40-1EBE-4362-8C37-BFE1DD620AE7}"/>
    <cellStyle name="Normal 2 44" xfId="4603" xr:uid="{CD1149FE-B1D6-4EC7-B727-0AC4E648C4EA}"/>
    <cellStyle name="Normal 2 45" xfId="264" xr:uid="{04141FBA-5E3F-4AF5-94B2-D2111635C930}"/>
    <cellStyle name="Normal 2 45 2" xfId="4605" xr:uid="{6EF8134E-1530-423A-907F-4B2899D62C8D}"/>
    <cellStyle name="Normal 2 45 2 2" xfId="9249" xr:uid="{908FE642-CA6C-4F4D-A9E4-487692CDA587}"/>
    <cellStyle name="Normal 2 45 2 3" xfId="7012" xr:uid="{C63C025E-9249-4C65-973D-79A6E06D7F85}"/>
    <cellStyle name="Normal 2 45 3" xfId="7444" xr:uid="{3F02BC4B-5C71-4A71-9E3B-EAE02E1D34AB}"/>
    <cellStyle name="Normal 2 45 4" xfId="7011" xr:uid="{8BD9D88D-C2A6-4786-B6B7-41DA6EF5771B}"/>
    <cellStyle name="Normal 2 45 5" xfId="4604" xr:uid="{5D5DECE5-ECDE-4418-8D69-0E33268AA0C8}"/>
    <cellStyle name="Normal 2 46" xfId="4606" xr:uid="{C6A51397-F23B-426A-A3EB-607A5CC6D2C3}"/>
    <cellStyle name="Normal 2 46 2" xfId="4607" xr:uid="{508C6CB1-52A2-43DF-8DCE-465C2355936F}"/>
    <cellStyle name="Normal 2 46 2 2" xfId="7014" xr:uid="{2130A064-3694-45B4-9045-2A3D70547BA2}"/>
    <cellStyle name="Normal 2 46 3" xfId="7435" xr:uid="{9C07D6DE-9B02-44ED-833E-DAC8D4DEACC0}"/>
    <cellStyle name="Normal 2 46 4" xfId="7013" xr:uid="{ACA706FF-C60F-4E4E-BA6C-0B72A1CCE609}"/>
    <cellStyle name="Normal 2 47" xfId="4608" xr:uid="{5FB9DE7B-8B4F-4231-A2E5-F7CAABEF7732}"/>
    <cellStyle name="Normal 2 47 2" xfId="4609" xr:uid="{B05F0227-AD1D-4D22-A6D6-EA26D7CB1E24}"/>
    <cellStyle name="Normal 2 47 2 2" xfId="7016" xr:uid="{E86E5EA0-C824-48CE-A2F3-ECA8B7F87F70}"/>
    <cellStyle name="Normal 2 47 3" xfId="7241" xr:uid="{D305A210-2C17-4DB1-8628-8A630FEEB534}"/>
    <cellStyle name="Normal 2 47 4" xfId="7015" xr:uid="{57060DEA-06F0-47DD-BFDA-CD796D23C2A5}"/>
    <cellStyle name="Normal 2 48" xfId="4610" xr:uid="{E79531D7-E4D7-4A8B-8A49-9FD8DF85AEF9}"/>
    <cellStyle name="Normal 2 48 2" xfId="4611" xr:uid="{C1AFD873-94F5-44C5-A473-324D8550BC52}"/>
    <cellStyle name="Normal 2 48 2 2" xfId="7018" xr:uid="{1CA39070-8889-4711-B734-C92A46F9F9AA}"/>
    <cellStyle name="Normal 2 48 3" xfId="7017" xr:uid="{8D761BC9-ED51-4D7A-A32A-CBCC77527FC5}"/>
    <cellStyle name="Normal 2 49" xfId="4612" xr:uid="{DAA28A53-FC4C-43DD-97F0-7C437D75CD1F}"/>
    <cellStyle name="Normal 2 49 2" xfId="7019" xr:uid="{13EADEE3-6722-4A41-B370-FE4AE9FB8298}"/>
    <cellStyle name="Normal 2 5" xfId="149" xr:uid="{A4537EC9-F51C-4BFE-8D2F-752301409DC5}"/>
    <cellStyle name="Normal 2 5 10" xfId="4613" xr:uid="{2B5289BD-D16E-47B3-A7E1-C5FD21824B50}"/>
    <cellStyle name="Normal 2 5 11" xfId="4614" xr:uid="{52AF2C39-C5A5-4B23-8AEE-EB245128BC10}"/>
    <cellStyle name="Normal 2 5 12" xfId="4615" xr:uid="{F72675A8-BD05-4912-9F9F-C55356E6AA87}"/>
    <cellStyle name="Normal 2 5 13" xfId="4616" xr:uid="{C3A9BA25-B76E-427B-9B86-0072CFEA5D4C}"/>
    <cellStyle name="Normal 2 5 14" xfId="4617" xr:uid="{05AD5951-28F2-4837-816D-86942FB1BF58}"/>
    <cellStyle name="Normal 2 5 15" xfId="4618" xr:uid="{A0C2D4A4-9A02-4330-BBE7-884083C32982}"/>
    <cellStyle name="Normal 2 5 16" xfId="4619" xr:uid="{01442D94-36B8-405C-B667-C9F59D114A9A}"/>
    <cellStyle name="Normal 2 5 17" xfId="4620" xr:uid="{CFC3DE8C-933A-4DA6-A1DA-CE22066F2CB8}"/>
    <cellStyle name="Normal 2 5 18" xfId="1236" xr:uid="{F9ED4128-37D4-4F7A-9D7F-A97A82A33B33}"/>
    <cellStyle name="Normal 2 5 19" xfId="226" xr:uid="{2747E3DA-B6EA-4202-93A1-B0A0E1CBB538}"/>
    <cellStyle name="Normal 2 5 2" xfId="250" xr:uid="{2E2DA873-AD94-48F7-8AB2-135D4E642117}"/>
    <cellStyle name="Normal 2 5 2 2" xfId="4622" xr:uid="{410675B8-D074-4B1F-A67F-774B0C564F66}"/>
    <cellStyle name="Normal 2 5 2 2 2" xfId="4623" xr:uid="{DF672F9F-C1B9-4D06-8223-FF20F416BC5B}"/>
    <cellStyle name="Normal 2 5 2 2 3" xfId="4624" xr:uid="{CBEA54CB-BC6D-41AA-B771-CF6A3DAC1367}"/>
    <cellStyle name="Normal 2 5 2 2 3 2" xfId="7022" xr:uid="{DE99ECF6-99E1-4C1F-AD0B-EB10DAA2A743}"/>
    <cellStyle name="Normal 2 5 2 2 4" xfId="7368" xr:uid="{11AC97F2-311A-43EF-8885-2520A9A90160}"/>
    <cellStyle name="Normal 2 5 2 2 5" xfId="7021" xr:uid="{781B44E3-B3D8-4242-AF60-6E032FAF9FB4}"/>
    <cellStyle name="Normal 2 5 2 3" xfId="4625" xr:uid="{F357732C-4DFC-481A-8089-49207798D127}"/>
    <cellStyle name="Normal 2 5 2 3 2" xfId="4626" xr:uid="{C346E5B7-6804-46F4-8F63-3A3483CAA99B}"/>
    <cellStyle name="Normal 2 5 2 3 2 2" xfId="7024" xr:uid="{7F7681E9-2870-4DFD-935E-67631A15A866}"/>
    <cellStyle name="Normal 2 5 2 3 3" xfId="7445" xr:uid="{2394B9EB-FA31-4835-94D9-A3403FAEC008}"/>
    <cellStyle name="Normal 2 5 2 3 4" xfId="7023" xr:uid="{02AB65A4-7887-49B9-9306-87D48E2C484B}"/>
    <cellStyle name="Normal 2 5 2 4" xfId="4627" xr:uid="{EE9893FC-5977-4A36-8098-B0015ED76235}"/>
    <cellStyle name="Normal 2 5 2 4 2" xfId="4628" xr:uid="{717F6A7E-A90B-4F02-BBF0-A0F736738F0E}"/>
    <cellStyle name="Normal 2 5 2 4 2 2" xfId="7026" xr:uid="{DCF0C77A-B728-4FA9-9641-DB0110EC0FEE}"/>
    <cellStyle name="Normal 2 5 2 4 3" xfId="8595" xr:uid="{F1C56C39-EEBD-450D-855B-E2202B68D7E7}"/>
    <cellStyle name="Normal 2 5 2 4 4" xfId="7025" xr:uid="{5542CCF0-2D47-4476-802A-979EA1215E24}"/>
    <cellStyle name="Normal 2 5 2 5" xfId="4629" xr:uid="{67F813A8-E811-4F9A-8C2D-8BE432635F2B}"/>
    <cellStyle name="Normal 2 5 2 5 2" xfId="4630" xr:uid="{F7CC4116-3A2A-42EE-8553-43A653F9808A}"/>
    <cellStyle name="Normal 2 5 2 5 2 2" xfId="7028" xr:uid="{8B9A6323-B20B-49CC-B9C2-5D1991C3C5DD}"/>
    <cellStyle name="Normal 2 5 2 5 3" xfId="9250" xr:uid="{20D525E2-DC3D-468B-A6B9-E0EE7F19334A}"/>
    <cellStyle name="Normal 2 5 2 5 4" xfId="7027" xr:uid="{8478FA59-9A22-474E-82B4-EA6BC151666E}"/>
    <cellStyle name="Normal 2 5 2 6" xfId="4631" xr:uid="{0D4B87B3-4EE3-4D41-8518-35CE4F0FAF0E}"/>
    <cellStyle name="Normal 2 5 2 6 2" xfId="7029" xr:uid="{D7215665-FFC6-4235-9ACE-DA4FEE2A1868}"/>
    <cellStyle name="Normal 2 5 2 7" xfId="7274" xr:uid="{EFF4D659-2011-48EB-83E4-C4A2D77A6F12}"/>
    <cellStyle name="Normal 2 5 2 8" xfId="7020" xr:uid="{A23FC092-950B-4215-88E0-F8D5E68BF484}"/>
    <cellStyle name="Normal 2 5 2 9" xfId="4621" xr:uid="{0E8E04FC-C51F-46FA-B3B9-6D374EF676C6}"/>
    <cellStyle name="Normal 2 5 3" xfId="2356" xr:uid="{874E0400-2934-45D8-90F2-EFBC0DDF862D}"/>
    <cellStyle name="Normal 2 5 3 2" xfId="4632" xr:uid="{7FB167CB-4F12-40A2-A7B2-8B31C9771FAB}"/>
    <cellStyle name="Normal 2 5 4" xfId="4633" xr:uid="{ABABA0CF-78F8-4EA4-826E-E75D66276C30}"/>
    <cellStyle name="Normal 2 5 5" xfId="4634" xr:uid="{9713FAAB-610A-4FD5-B019-E701D35616FD}"/>
    <cellStyle name="Normal 2 5 6" xfId="4635" xr:uid="{EF15A7AB-308B-4E7B-80FC-E86C0A239120}"/>
    <cellStyle name="Normal 2 5 7" xfId="4636" xr:uid="{A9BC2837-CB91-49F8-B6DE-B6D824FC45C8}"/>
    <cellStyle name="Normal 2 5 8" xfId="4637" xr:uid="{77BACEC3-21CA-44B7-AB01-D02B6E99AAF3}"/>
    <cellStyle name="Normal 2 5 9" xfId="4638" xr:uid="{6DDC3C63-DB62-44A4-9BAC-79310AFDC4B9}"/>
    <cellStyle name="Normal 2 50" xfId="7234" xr:uid="{5ADF469A-4D7E-4A99-A04C-5F802C90DD36}"/>
    <cellStyle name="Normal 2 51" xfId="26630" xr:uid="{CA692702-669D-473E-8059-7A6F6299D51C}"/>
    <cellStyle name="Normal 2 52" xfId="26708" xr:uid="{74C89E0A-C564-4727-9A28-667DE4FB24B0}"/>
    <cellStyle name="Normal 2 53" xfId="201" xr:uid="{924691AC-392E-456F-B1E6-EA8C5691250F}"/>
    <cellStyle name="Normal 2 6" xfId="199" xr:uid="{76A3E41D-7022-4232-B932-D2562398D984}"/>
    <cellStyle name="Normal 2 6 10" xfId="4639" xr:uid="{2289B5F5-C61D-4945-9CB1-9F5959D21537}"/>
    <cellStyle name="Normal 2 6 11" xfId="4640" xr:uid="{41A7403E-FAF8-4842-B10E-5832CE90EDA8}"/>
    <cellStyle name="Normal 2 6 12" xfId="4641" xr:uid="{3BDCF71E-A68A-4B77-B96F-0DB029BDDD41}"/>
    <cellStyle name="Normal 2 6 13" xfId="4642" xr:uid="{4709F1BC-53D9-4F02-9B45-A9A64194C04F}"/>
    <cellStyle name="Normal 2 6 14" xfId="4643" xr:uid="{860A20D8-9FCC-4D93-90D7-BA8DDABAEE46}"/>
    <cellStyle name="Normal 2 6 15" xfId="4644" xr:uid="{45EEDD90-1007-451E-AE34-EC8E73484BA2}"/>
    <cellStyle name="Normal 2 6 16" xfId="4645" xr:uid="{BC5A0500-47D8-463D-8794-2172705BC1E9}"/>
    <cellStyle name="Normal 2 6 17" xfId="4646" xr:uid="{4A4158F2-5FD1-4C9B-A85F-F28EBD09D56B}"/>
    <cellStyle name="Normal 2 6 17 2" xfId="4647" xr:uid="{7919CC9D-0823-4083-90B3-DA98A57DFD5D}"/>
    <cellStyle name="Normal 2 6 17 2 2" xfId="7031" xr:uid="{6CFCBF63-818D-4069-A94A-76CFF7D7183F}"/>
    <cellStyle name="Normal 2 6 17 3" xfId="7446" xr:uid="{6FBF0BA4-E882-443B-89C0-5DE43CA4FEE0}"/>
    <cellStyle name="Normal 2 6 17 4" xfId="7030" xr:uid="{7C27B6E0-8A1F-416A-9E1A-3C072C6DAED6}"/>
    <cellStyle name="Normal 2 6 18" xfId="4648" xr:uid="{36B2A8AF-223A-41CE-9944-5FD214733086}"/>
    <cellStyle name="Normal 2 6 18 2" xfId="4649" xr:uid="{D210BD32-30BB-4626-BAA9-A2A6495E0984}"/>
    <cellStyle name="Normal 2 6 18 2 2" xfId="7033" xr:uid="{3C223FB3-70B8-43DC-99CE-4D5F5E2B7772}"/>
    <cellStyle name="Normal 2 6 18 3" xfId="9251" xr:uid="{4A286342-6B66-41D3-AD14-2F2B44E6CC14}"/>
    <cellStyle name="Normal 2 6 18 4" xfId="7032" xr:uid="{054683B6-C461-494B-B9E0-5077932DA44C}"/>
    <cellStyle name="Normal 2 6 19" xfId="4650" xr:uid="{1DD285D9-1F35-4152-BF8E-C222F4F68AF4}"/>
    <cellStyle name="Normal 2 6 19 2" xfId="7034" xr:uid="{486AF2DC-AB39-4DDC-B574-C38C2997B503}"/>
    <cellStyle name="Normal 2 6 2" xfId="1238" xr:uid="{CF35EBAD-B002-42D8-A915-0628AF7AB369}"/>
    <cellStyle name="Normal 2 6 2 2" xfId="4652" xr:uid="{DEA166C1-605B-4FA2-B6CB-401D9C42F59A}"/>
    <cellStyle name="Normal 2 6 2 3" xfId="4653" xr:uid="{692E2253-69BD-4F1C-8D1A-0E281F444741}"/>
    <cellStyle name="Normal 2 6 2 3 2" xfId="4654" xr:uid="{CCAB5888-02AD-47F2-9FDC-464E3D391D9E}"/>
    <cellStyle name="Normal 2 6 2 3 2 2" xfId="7037" xr:uid="{326A94B7-3B72-4A08-9298-2EE34E4D14AB}"/>
    <cellStyle name="Normal 2 6 2 3 3" xfId="7447" xr:uid="{D58BE770-15AC-4240-950E-50AE91731F82}"/>
    <cellStyle name="Normal 2 6 2 3 4" xfId="7036" xr:uid="{085345F0-0AB8-4593-A197-D7D07A330FA2}"/>
    <cellStyle name="Normal 2 6 2 4" xfId="4655" xr:uid="{2CB90273-EC31-4696-9730-FEA99E55BDA1}"/>
    <cellStyle name="Normal 2 6 2 4 2" xfId="4656" xr:uid="{BCB6928D-50C5-4AEC-BC8F-EC1F410FCA10}"/>
    <cellStyle name="Normal 2 6 2 4 2 2" xfId="7039" xr:uid="{71AB5389-055A-4830-93E3-AA96F8757812}"/>
    <cellStyle name="Normal 2 6 2 4 3" xfId="8596" xr:uid="{CDBE6813-CB26-4D76-B40F-877A2E265355}"/>
    <cellStyle name="Normal 2 6 2 4 4" xfId="7038" xr:uid="{BBC41BD5-0963-4B4E-BC58-FE3A98438878}"/>
    <cellStyle name="Normal 2 6 2 5" xfId="4657" xr:uid="{16E58788-9078-4C2F-B91C-BFD3E3868F1D}"/>
    <cellStyle name="Normal 2 6 2 5 2" xfId="9252" xr:uid="{921439E1-13E3-4AF5-9F8A-6711EBA8CCAF}"/>
    <cellStyle name="Normal 2 6 2 5 3" xfId="7040" xr:uid="{06FF9C28-77FD-4A16-AAB8-C56C6AE2D863}"/>
    <cellStyle name="Normal 2 6 2 6" xfId="7370" xr:uid="{8729DAFB-9B8A-4503-9208-113D43C1EAA0}"/>
    <cellStyle name="Normal 2 6 2 7" xfId="7035" xr:uid="{90CD8FD6-98F4-45B2-B27F-FE4AD62BDDC1}"/>
    <cellStyle name="Normal 2 6 2 8" xfId="4651" xr:uid="{D3FE9692-EC26-4E33-9507-C30C2C50B41D}"/>
    <cellStyle name="Normal 2 6 20" xfId="7275" xr:uid="{D0CE93AB-2934-471E-8048-69359F331E87}"/>
    <cellStyle name="Normal 2 6 21" xfId="1237" xr:uid="{8C8FF630-5129-475E-911B-5CE9DC4271E4}"/>
    <cellStyle name="Normal 2 6 22" xfId="242" xr:uid="{F07B314C-7360-41FF-A7C6-6797DD0F20EE}"/>
    <cellStyle name="Normal 2 6 3" xfId="2357" xr:uid="{D19CFC8F-5FF8-4578-8A16-135790659500}"/>
    <cellStyle name="Normal 2 6 3 2" xfId="4658" xr:uid="{81283B6B-C42C-4877-967C-08AFB7BFE7F6}"/>
    <cellStyle name="Normal 2 6 3 3" xfId="4659" xr:uid="{B7061F81-B53B-4ABF-AB79-AE06CF503B0B}"/>
    <cellStyle name="Normal 2 6 3 3 2" xfId="7042" xr:uid="{8BB3C5CE-6B5E-461D-AD8C-4AB9D06F5A85}"/>
    <cellStyle name="Normal 2 6 3 4" xfId="7369" xr:uid="{8E31C801-6E55-46EA-8B43-CB6B3AAF64E5}"/>
    <cellStyle name="Normal 2 6 3 5" xfId="7041" xr:uid="{108C195F-6502-492F-A783-848798B77CCC}"/>
    <cellStyle name="Normal 2 6 4" xfId="4660" xr:uid="{E9769A82-2C25-4C96-851F-D5E4400CB0A9}"/>
    <cellStyle name="Normal 2 6 5" xfId="4661" xr:uid="{149707AF-407B-4D21-ADF9-3FD6C19D3EF0}"/>
    <cellStyle name="Normal 2 6 6" xfId="4662" xr:uid="{F81537A6-4486-44D0-B99C-B435DD826C48}"/>
    <cellStyle name="Normal 2 6 7" xfId="4663" xr:uid="{D5949494-2F2B-4AF8-91F3-D673919CCE16}"/>
    <cellStyle name="Normal 2 6 8" xfId="4664" xr:uid="{A5344447-A7F9-443B-BFA0-19777EB06540}"/>
    <cellStyle name="Normal 2 6 9" xfId="4665" xr:uid="{212141C1-ECB7-461B-B916-FBAFE59796AE}"/>
    <cellStyle name="Normal 2 7" xfId="234" xr:uid="{5A7F81DF-D87F-4C27-B391-BBA52CA2BFC7}"/>
    <cellStyle name="Normal 2 7 2" xfId="1240" xr:uid="{74D24DA0-4859-4306-B5B0-5B0CD4D5C2A7}"/>
    <cellStyle name="Normal 2 7 2 2" xfId="6705" xr:uid="{28D64613-482E-414D-B96D-2FC7D9EAF934}"/>
    <cellStyle name="Normal 2 7 3" xfId="2358" xr:uid="{5E8DFF2F-3A0D-45D4-BD1C-B2D1F79FE381}"/>
    <cellStyle name="Normal 2 7 4" xfId="26714" xr:uid="{79B3090C-30E5-460D-B5F0-3B5146B15B17}"/>
    <cellStyle name="Normal 2 7 5" xfId="1239" xr:uid="{83AF26D6-8C43-42AE-BD77-C3F653D59B47}"/>
    <cellStyle name="Normal 2 8" xfId="1241" xr:uid="{25B0D752-342E-4105-A441-A499E02793FE}"/>
    <cellStyle name="Normal 2 8 2" xfId="4666" xr:uid="{8AA15E89-B0DD-45D5-8E31-85C5015E6740}"/>
    <cellStyle name="Normal 2 8 2 2" xfId="6706" xr:uid="{87DAEF3C-2A1B-4B79-9A22-F590759A1D6B}"/>
    <cellStyle name="Normal 2 8 3" xfId="4667" xr:uid="{7DDE8E59-5917-4CD9-B288-AD01F7668029}"/>
    <cellStyle name="Normal 2 8 4" xfId="4668" xr:uid="{5D3ED0C2-916C-4141-A5D1-2E3FE477D454}"/>
    <cellStyle name="Normal 2 8 4 2" xfId="4669" xr:uid="{FEBA805B-87F4-429A-B570-26DF34636B1F}"/>
    <cellStyle name="Normal 2 9" xfId="1242" xr:uid="{B4E0F93F-E401-47B8-86F0-E4094DC0A5F0}"/>
    <cellStyle name="Normal 2 9 2" xfId="4670" xr:uid="{77845520-173F-4D96-BF20-38E61193A41B}"/>
    <cellStyle name="Normal 2 9 2 2" xfId="4671" xr:uid="{3F523E94-4974-44C7-84E7-8E0BCFCBCDE0}"/>
    <cellStyle name="Normal 2 9 2 3" xfId="4672" xr:uid="{8C5D8C90-39BF-4208-B77E-364724E97E91}"/>
    <cellStyle name="Normal 2 9 2 3 2" xfId="7044" xr:uid="{2C89017B-FD72-44AB-B40E-761ABBD5DE89}"/>
    <cellStyle name="Normal 2 9 2 4" xfId="7371" xr:uid="{3EBDB7A2-305A-48DC-8E5C-7E6D9608EC4C}"/>
    <cellStyle name="Normal 2 9 2 5" xfId="7043" xr:uid="{B2DF1357-8DEA-49E2-AC69-1E5EEAF4F426}"/>
    <cellStyle name="Normal 2 9 3" xfId="4673" xr:uid="{43A9ECF7-F59F-4DD5-9D26-5F9B68B26272}"/>
    <cellStyle name="Normal 2 9 3 2" xfId="4674" xr:uid="{BFD90197-2E4A-4080-B36D-90D9F79E6A40}"/>
    <cellStyle name="Normal 2 9 3 2 2" xfId="7046" xr:uid="{5EA59509-ABF2-43B8-9E5F-9BC197E5B6F9}"/>
    <cellStyle name="Normal 2 9 3 3" xfId="7448" xr:uid="{2AB1EB2D-867B-4D63-AA98-C6E8B5518571}"/>
    <cellStyle name="Normal 2 9 3 4" xfId="7045" xr:uid="{16B85748-8730-4635-96D7-6932E576E18F}"/>
    <cellStyle name="Normal 2 9 4" xfId="4675" xr:uid="{87F14426-D019-478B-9184-3B1D55CCFA68}"/>
    <cellStyle name="Normal 2 9 4 2" xfId="9253" xr:uid="{EB78E4EF-94B0-4A76-B410-E07B214F7DF4}"/>
    <cellStyle name="Normal 2 9 4 3" xfId="7047" xr:uid="{CD9A149B-72C7-460B-9859-8823DD0B92CC}"/>
    <cellStyle name="Normal 2 9 5" xfId="4676" xr:uid="{C41E1B8F-4C4E-4C09-B0BA-0DFA7DB3211C}"/>
    <cellStyle name="Normal 2 9 5 2" xfId="7048" xr:uid="{8DC04B4E-F7C8-4E95-B370-8FE363533B26}"/>
    <cellStyle name="Normal 2 9 6" xfId="7335" xr:uid="{AD3333EF-418B-4C3E-A875-9E976324DC53}"/>
    <cellStyle name="Normal 2_ELC" xfId="9254" xr:uid="{B697564F-2B3F-4605-9302-BBAD228A1330}"/>
    <cellStyle name="Normal 20" xfId="1243" xr:uid="{24DF4170-3132-45C2-82DB-5B4842676CCD}"/>
    <cellStyle name="Normal 20 2" xfId="4677" xr:uid="{884585A7-83F1-4F98-B0CC-612B6430DE1E}"/>
    <cellStyle name="Normal 20 3" xfId="4678" xr:uid="{49ADE6D9-7E13-4DF9-ADE4-94499F25155E}"/>
    <cellStyle name="Normal 20 4" xfId="4679" xr:uid="{214AF783-58E5-4D61-AB3E-060B57E40E76}"/>
    <cellStyle name="Normal 20 5" xfId="6707" xr:uid="{4E93947F-75CC-475F-B686-CB7BC1479DD3}"/>
    <cellStyle name="Normal 21" xfId="1244" xr:uid="{E9535B50-396B-47D4-9FF2-2FB41E002275}"/>
    <cellStyle name="Normal 21 2" xfId="2163" xr:uid="{0CD01841-73A2-4B55-B874-F0EEB65D4154}"/>
    <cellStyle name="Normal 21 2 2" xfId="9255" xr:uid="{7F8EC804-FB65-44A1-9ABF-87E799320551}"/>
    <cellStyle name="Normal 21 2 3" xfId="4680" xr:uid="{4271F41D-2C48-4955-8620-8BEE643F369F}"/>
    <cellStyle name="Normal 21 3" xfId="4681" xr:uid="{05102C70-65AB-4641-9F55-DBEA9AC79E81}"/>
    <cellStyle name="Normal 21 4" xfId="4682" xr:uid="{D8D17DDA-306D-486B-9C4C-A40B99467070}"/>
    <cellStyle name="Normal 21 5" xfId="6708" xr:uid="{2C13255A-24B7-4C4D-B10A-825BC4EC4316}"/>
    <cellStyle name="Normal 21_Scen_XBase" xfId="4683" xr:uid="{C8DCDD5D-E2A5-4523-9AD5-2A906155C62D}"/>
    <cellStyle name="Normal 22" xfId="2042" xr:uid="{C2B996CA-5221-447F-AF30-27BDE077CDC6}"/>
    <cellStyle name="Normal 22 2" xfId="6709" xr:uid="{4B76AE9B-4760-4DCF-B866-9C56EF8C9AFA}"/>
    <cellStyle name="Normal 22 2 2" xfId="9256" xr:uid="{1EFCA18F-BDB9-4D0B-8619-6DA38ED34560}"/>
    <cellStyle name="Normal 22 3" xfId="4684" xr:uid="{BC3A4883-8726-4F70-ABEF-71801E5960A9}"/>
    <cellStyle name="Normal 23" xfId="2046" xr:uid="{A3483CAB-9D6B-4956-B362-8AC486D6F769}"/>
    <cellStyle name="Normal 23 2" xfId="4686" xr:uid="{D2F369C8-EC7E-4A97-89F9-D2FF4542DE27}"/>
    <cellStyle name="Normal 23 3" xfId="4687" xr:uid="{E94564EB-CE90-4259-ACFB-68D3A3BFF5B3}"/>
    <cellStyle name="Normal 23 4" xfId="6710" xr:uid="{54138715-B1D1-484B-815B-29C801306951}"/>
    <cellStyle name="Normal 23 5" xfId="4685" xr:uid="{8966EF90-B6AC-4864-AC5B-0F8F8506A824}"/>
    <cellStyle name="Normal 24" xfId="2166" xr:uid="{8648DE85-31D6-4959-ADA4-60D78A295680}"/>
    <cellStyle name="Normal 24 10" xfId="4689" xr:uid="{94920A2B-07ED-4375-AF6D-D3367C622C09}"/>
    <cellStyle name="Normal 24 11" xfId="4690" xr:uid="{7AD125EA-40FD-4A4B-9FDB-A12058630B85}"/>
    <cellStyle name="Normal 24 12" xfId="4691" xr:uid="{8366C82F-B259-4254-9483-9001D37C08A0}"/>
    <cellStyle name="Normal 24 13" xfId="4692" xr:uid="{C423F044-F177-4F25-8739-34D5DFF6F00E}"/>
    <cellStyle name="Normal 24 14" xfId="4693" xr:uid="{7B268067-BBBE-4097-A21C-622FC7AB3E6F}"/>
    <cellStyle name="Normal 24 15" xfId="4694" xr:uid="{B68F5BFE-BE0D-4961-9CCE-066D393EA6FC}"/>
    <cellStyle name="Normal 24 16" xfId="4695" xr:uid="{5E5045F2-B672-4918-87E2-34E6209B7ECD}"/>
    <cellStyle name="Normal 24 17" xfId="4696" xr:uid="{0A1EF8AD-7377-4339-A4E4-CB0433C1647C}"/>
    <cellStyle name="Normal 24 18" xfId="4697" xr:uid="{067FF3B0-5746-4487-AE16-A9F727C6B000}"/>
    <cellStyle name="Normal 24 19" xfId="4698" xr:uid="{0ED8A1FD-1A12-461B-8754-A198CD629B89}"/>
    <cellStyle name="Normal 24 2" xfId="4699" xr:uid="{A23B58F5-2669-4960-BBA3-042A1E2C920A}"/>
    <cellStyle name="Normal 24 20" xfId="4700" xr:uid="{8BE8E7F6-2EE1-4B1A-AEFC-C9F758CCBC33}"/>
    <cellStyle name="Normal 24 21" xfId="6711" xr:uid="{87F9B626-848C-4524-8C6E-9B3202CB9AB0}"/>
    <cellStyle name="Normal 24 21 2" xfId="9257" xr:uid="{6AFDBF94-B171-4B3A-AE09-4D8BC648B7F2}"/>
    <cellStyle name="Normal 24 22" xfId="9258" xr:uid="{099A3AFD-78AD-49D1-971F-ADCA60EE3DCE}"/>
    <cellStyle name="Normal 24 23" xfId="4688" xr:uid="{BF929C70-06DE-4480-8AAC-8EA1A7877799}"/>
    <cellStyle name="Normal 24 3" xfId="4701" xr:uid="{34F0B33F-9564-4830-B9BC-CD2E7D1672B9}"/>
    <cellStyle name="Normal 24 4" xfId="4702" xr:uid="{49A4FA70-6F98-423B-A885-D456B61A11A6}"/>
    <cellStyle name="Normal 24 5" xfId="4703" xr:uid="{37BB1E2B-08A6-4293-84FD-50CBBCC1E6EF}"/>
    <cellStyle name="Normal 24 6" xfId="4704" xr:uid="{B6537228-77CD-4A89-8823-F7B5AE1C3381}"/>
    <cellStyle name="Normal 24 7" xfId="4705" xr:uid="{7E0D182B-2FA3-401A-A088-128B9A642DE5}"/>
    <cellStyle name="Normal 24 8" xfId="4706" xr:uid="{7FE4CFF0-3B3E-4A5B-B2F6-EF5B358C213E}"/>
    <cellStyle name="Normal 24 9" xfId="4707" xr:uid="{E74D20DA-BFFB-4B42-AE78-8D3936800CF7}"/>
    <cellStyle name="Normal 25" xfId="4708" xr:uid="{CAC28930-895B-4653-8D25-3A1926ADB165}"/>
    <cellStyle name="Normal 25 2" xfId="6712" xr:uid="{D6347402-1CD5-43D7-B995-DBE8AB0A60CE}"/>
    <cellStyle name="Normal 25 2 2" xfId="9260" xr:uid="{9E5A653A-FDD8-4334-9442-C57411C9957B}"/>
    <cellStyle name="Normal 25 3" xfId="9261" xr:uid="{694F157B-BEEF-4037-8C5E-8027BF8ACB3E}"/>
    <cellStyle name="Normal 25 4" xfId="9259" xr:uid="{FC42C19D-BCDC-4757-BB17-2AD7E38D768A}"/>
    <cellStyle name="Normal 26" xfId="1245" xr:uid="{C5851177-164A-4A3C-8571-903D951C0A67}"/>
    <cellStyle name="Normal 26 2" xfId="4709" xr:uid="{316B464F-AF32-4204-A0F3-4331BBC9EA81}"/>
    <cellStyle name="Normal 26 3" xfId="4710" xr:uid="{C0C7C02A-93BC-4805-ACF4-BB7EDBACA1BA}"/>
    <cellStyle name="Normal 26 4" xfId="6713" xr:uid="{33D58EE1-72A3-4F94-AC6C-06A3BE0D3B4B}"/>
    <cellStyle name="Normal 27" xfId="4711" xr:uid="{F882B659-2D5C-4A6C-ADCC-3595EF2032AA}"/>
    <cellStyle name="Normal 27 2" xfId="4712" xr:uid="{407AF4B4-7301-4242-BAE6-F13D39D3CAB0}"/>
    <cellStyle name="Normal 27 3" xfId="6714" xr:uid="{A49F2B9B-D61C-4999-B1D4-2CA2C506D797}"/>
    <cellStyle name="Normal 28" xfId="4713" xr:uid="{E012292C-9D15-4F6D-90EE-352D6D1A1872}"/>
    <cellStyle name="Normal 28 2" xfId="6715" xr:uid="{5E47A828-1F1E-41B3-B718-7B1EF674156C}"/>
    <cellStyle name="Normal 29" xfId="2051" xr:uid="{2347E7A7-3B2A-4CEE-903D-BBD0E028D5F2}"/>
    <cellStyle name="Normal 29 2" xfId="4714" xr:uid="{3436EA0E-B4D0-44CC-BDB3-FCC4DCEE9931}"/>
    <cellStyle name="Normal 3" xfId="43" xr:uid="{9B70B88D-0073-4295-8DEF-23639D053BF5}"/>
    <cellStyle name="Normal 3 10" xfId="1246" xr:uid="{B3312C48-5EFC-43B1-81E7-233961F23F30}"/>
    <cellStyle name="Normal 3 11" xfId="1247" xr:uid="{A1B407C3-EB59-483D-8B2C-143ECF692E32}"/>
    <cellStyle name="Normal 3 12" xfId="1248" xr:uid="{4B0A70DD-95DC-497A-BF39-AE48ABE51794}"/>
    <cellStyle name="Normal 3 13" xfId="4715" xr:uid="{B156F9DC-8EBA-4077-AC2A-4F0451A1BBA5}"/>
    <cellStyle name="Normal 3 14" xfId="4716" xr:uid="{26E284EC-B5BF-467A-BB7D-1A94924E9A5E}"/>
    <cellStyle name="Normal 3 15" xfId="4717" xr:uid="{75824479-443B-45A1-894A-C3375C49C92A}"/>
    <cellStyle name="Normal 3 16" xfId="4718" xr:uid="{1350303D-63C1-422A-AAF8-A3B1888CA3AA}"/>
    <cellStyle name="Normal 3 17" xfId="4719" xr:uid="{AB5B276E-F3DA-44FF-BE8A-8910F925B358}"/>
    <cellStyle name="Normal 3 18" xfId="4720" xr:uid="{22AC6F3D-43A2-4127-BDC3-2F3CDDF36CCB}"/>
    <cellStyle name="Normal 3 19" xfId="4721" xr:uid="{04B51634-5728-4B16-8A93-66FF807F69C3}"/>
    <cellStyle name="Normal 3 2" xfId="65" xr:uid="{D01EDABC-223E-4B1D-A784-35D47B1F073A}"/>
    <cellStyle name="Normal 3 2 10" xfId="1249" xr:uid="{C720C368-D172-4935-A418-AD1A7AABA993}"/>
    <cellStyle name="Normal 3 2 11" xfId="2360" xr:uid="{86DA8B36-5894-4473-8DA9-31B452BDE0B8}"/>
    <cellStyle name="Normal 3 2 11 2" xfId="4724" xr:uid="{10FD0DDF-D631-49F5-9862-C1350A9C9529}"/>
    <cellStyle name="Normal 3 2 11 2 2" xfId="7051" xr:uid="{EF0C5E54-E715-446B-9A8E-282DE3F19087}"/>
    <cellStyle name="Normal 3 2 11 3" xfId="8597" xr:uid="{C0105991-CC98-4089-8A4B-7C77CB77C16F}"/>
    <cellStyle name="Normal 3 2 11 4" xfId="7050" xr:uid="{E2A19A03-53A8-40DC-AF52-0D2BA123141E}"/>
    <cellStyle name="Normal 3 2 11 5" xfId="4723" xr:uid="{B94C44C6-C984-4CC9-8207-340CD3A8A0B6}"/>
    <cellStyle name="Normal 3 2 12" xfId="4725" xr:uid="{4D6134B8-A38B-4828-8F71-AB964138327B}"/>
    <cellStyle name="Normal 3 2 13" xfId="6716" xr:uid="{905C1FCF-53FA-4AA1-9AC2-495B70D09929}"/>
    <cellStyle name="Normal 3 2 14" xfId="7049" xr:uid="{ACD98DFE-4990-4A56-A072-D3B7DAC5B2ED}"/>
    <cellStyle name="Normal 3 2 15" xfId="4722" xr:uid="{9CC58FED-39A8-40A9-A2F4-0ADD7C220890}"/>
    <cellStyle name="Normal 3 2 16" xfId="218" xr:uid="{CB3109C9-E5B7-4AF7-8178-29A4DFB762A4}"/>
    <cellStyle name="Normal 3 2 2" xfId="125" xr:uid="{5D48B79D-278A-474D-B5A8-961631DC0F9E}"/>
    <cellStyle name="Normal 3 2 2 2" xfId="4726" xr:uid="{3A8D3A7B-66F3-480A-95D4-40DBAEABB1C7}"/>
    <cellStyle name="Normal 3 2 2 2 2" xfId="9262" xr:uid="{59951A99-FF6C-4E90-97C8-2E26F2A4D9C2}"/>
    <cellStyle name="Normal 3 2 2 3" xfId="4727" xr:uid="{F073FF14-15FB-459D-8182-5E3FF2F153BA}"/>
    <cellStyle name="Normal 3 2 2 4" xfId="4728" xr:uid="{74A03A0F-DA84-40A8-9BD4-5B43123C735E}"/>
    <cellStyle name="Normal 3 2 2 4 2" xfId="4729" xr:uid="{AFB9CB30-B0D6-4048-A4F3-FF99386A9E0C}"/>
    <cellStyle name="Normal 3 2 2 4 2 2" xfId="7053" xr:uid="{58B0A842-1F83-4DEA-BA74-1A4BBD1FBB33}"/>
    <cellStyle name="Normal 3 2 2 4 3" xfId="7449" xr:uid="{BA4547CB-1053-4C57-991F-670F7DE58E84}"/>
    <cellStyle name="Normal 3 2 2 4 4" xfId="7052" xr:uid="{DA345701-903E-4A68-BF39-73AF8B30D196}"/>
    <cellStyle name="Normal 3 2 2 5" xfId="6717" xr:uid="{78206CAC-06E5-4C7F-B48F-FC8D222BF415}"/>
    <cellStyle name="Normal 3 2 2 6" xfId="1250" xr:uid="{F0BDB297-59FC-487C-9C97-8C815D687C40}"/>
    <cellStyle name="Normal 3 2 2 7" xfId="248" xr:uid="{9E8B3396-1DA2-471E-B862-5917323DD571}"/>
    <cellStyle name="Normal 3 2 3" xfId="150" xr:uid="{D2E54B20-34A3-4030-A037-362261F8BF46}"/>
    <cellStyle name="Normal 3 2 3 2" xfId="4730" xr:uid="{DD28484D-869D-4B96-89B4-548AD8C9E44B}"/>
    <cellStyle name="Normal 3 2 3 3" xfId="4731" xr:uid="{61262248-9386-4717-87F5-5EF769AEB248}"/>
    <cellStyle name="Normal 3 2 3 3 2" xfId="9263" xr:uid="{FEF18886-63D9-4CD6-BDFC-67810D2D8BFA}"/>
    <cellStyle name="Normal 3 2 3 3 3" xfId="7054" xr:uid="{1C5EF7B0-C99C-4C24-A197-6EDD7B4978DF}"/>
    <cellStyle name="Normal 3 2 3 4" xfId="4732" xr:uid="{AE60C9F5-31D8-4D03-B3A8-35A8CF367D7B}"/>
    <cellStyle name="Normal 3 2 3 4 2" xfId="7055" xr:uid="{D83F4CD4-0E35-41C8-998C-F30DEFFA5122}"/>
    <cellStyle name="Normal 3 2 3 5" xfId="6718" xr:uid="{8AF96403-360A-4BCF-A249-55100D2AF67A}"/>
    <cellStyle name="Normal 3 2 3 5 2" xfId="7450" xr:uid="{2BCE206D-E69B-44C6-88B0-6F968386E2E1}"/>
    <cellStyle name="Normal 3 2 3 6" xfId="1251" xr:uid="{6FAE39DB-6609-43D1-AFA0-5B4576541E56}"/>
    <cellStyle name="Normal 3 2 4" xfId="1252" xr:uid="{C16C4762-5AA8-4B68-AD7F-A3FF529433DF}"/>
    <cellStyle name="Normal 3 2 4 2" xfId="4733" xr:uid="{EE28580B-061D-4A96-B00C-977F36F4A1D9}"/>
    <cellStyle name="Normal 3 2 4 3" xfId="4734" xr:uid="{A8D2DA55-9672-4A32-A121-9430221D15B3}"/>
    <cellStyle name="Normal 3 2 5" xfId="1253" xr:uid="{EA4E2434-C079-4429-AD25-5AAC52524498}"/>
    <cellStyle name="Normal 3 2 5 2" xfId="6719" xr:uid="{D37689C5-8581-4D75-84B3-7A21192EDDD1}"/>
    <cellStyle name="Normal 3 2 6" xfId="1254" xr:uid="{64FAC772-2B61-48E0-A9B8-9F92A82DF510}"/>
    <cellStyle name="Normal 3 2 7" xfId="1255" xr:uid="{B539A36A-06A7-42C4-9AAC-1B4BFEE16488}"/>
    <cellStyle name="Normal 3 2 8" xfId="1256" xr:uid="{C9F6137E-F0BC-43DB-BDFA-2C088B96A7CC}"/>
    <cellStyle name="Normal 3 2 9" xfId="1257" xr:uid="{95014CCE-E03F-43D4-A6C2-447E32084162}"/>
    <cellStyle name="Normal 3 2 9 2" xfId="1258" xr:uid="{CCCE329D-D4DF-40DB-8F65-F5BAE3A27B63}"/>
    <cellStyle name="Normal 3 2 9 2 2" xfId="4736" xr:uid="{C70835A1-C65D-4CFA-9FA7-01D03F4AB371}"/>
    <cellStyle name="Normal 3 2 9 2 2 2" xfId="9264" xr:uid="{B7CC96B7-B8D9-4042-A315-2CFF63261104}"/>
    <cellStyle name="Normal 3 2 9 2 2 3" xfId="7057" xr:uid="{4C18900C-8500-4466-BAB0-C14543C4E1D5}"/>
    <cellStyle name="Normal 3 2 9 2 3" xfId="8598" xr:uid="{BB65F7FF-BA8E-436C-B3E3-640B46B001D9}"/>
    <cellStyle name="Normal 3 2 9 2 4" xfId="7056" xr:uid="{87D787B3-9CED-45C7-A68C-04D96F604E6F}"/>
    <cellStyle name="Normal 3 2 9 2 5" xfId="4735" xr:uid="{6F61059F-26A0-4762-9A7C-611235A5992C}"/>
    <cellStyle name="Normal 3 2_ELC" xfId="4737" xr:uid="{286571A4-96B7-40F8-9D36-831F827743E6}"/>
    <cellStyle name="Normal 3 20" xfId="4738" xr:uid="{6C7BF0B4-6AAD-4375-8AE7-C0BD45531D6D}"/>
    <cellStyle name="Normal 3 21" xfId="4739" xr:uid="{96486C33-E013-49D5-A185-6A8948C7D1D4}"/>
    <cellStyle name="Normal 3 22" xfId="4740" xr:uid="{B14EDC0F-34DE-4ADD-8943-01ADD8110FDC}"/>
    <cellStyle name="Normal 3 23" xfId="4741" xr:uid="{6B3D47EF-CF95-42B1-8308-F7C7C6A0F66F}"/>
    <cellStyle name="Normal 3 24" xfId="4742" xr:uid="{C7C4F9AC-D7E2-43D3-962E-993378C91A76}"/>
    <cellStyle name="Normal 3 25" xfId="4743" xr:uid="{240E5D88-90AD-4F31-A44E-B29F787C1E15}"/>
    <cellStyle name="Normal 3 26" xfId="4744" xr:uid="{84C96455-331D-455B-9A6F-4947E3FC5B7B}"/>
    <cellStyle name="Normal 3 27" xfId="4745" xr:uid="{23CB57ED-69C8-491A-8E60-BB0C950848A8}"/>
    <cellStyle name="Normal 3 28" xfId="207" xr:uid="{92A50916-D964-4DFA-9D4B-E90FD6C82EE9}"/>
    <cellStyle name="Normal 3 28 2" xfId="229" xr:uid="{7C6AFC78-930F-4B19-A706-66FE86337644}"/>
    <cellStyle name="Normal 3 28 2 2" xfId="253" xr:uid="{F4EBDF8D-492B-420C-97EB-97B9A066C50B}"/>
    <cellStyle name="Normal 3 28 2 3" xfId="26711" xr:uid="{7E3B1C30-E621-4E15-9233-73D76FF0196E}"/>
    <cellStyle name="Normal 3 28 2 4" xfId="4746" xr:uid="{A6C2E7C3-4F81-4F69-B99A-86983F5C216C}"/>
    <cellStyle name="Normal 3 28 3" xfId="245" xr:uid="{2EAEFCD4-9214-4633-801E-BBF6B5CBD4A9}"/>
    <cellStyle name="Normal 3 28 4" xfId="237" xr:uid="{EBB9ABE2-96DF-41E9-9555-17677A537821}"/>
    <cellStyle name="Normal 3 29" xfId="4747" xr:uid="{B26ED803-7E2B-4168-BDC8-79D286737024}"/>
    <cellStyle name="Normal 3 29 2" xfId="9265" xr:uid="{CE3CC36C-38E6-4B11-B8C5-C0882C08F09E}"/>
    <cellStyle name="Normal 3 3" xfId="85" xr:uid="{D5A821BE-4264-4567-8D00-798569D9D827}"/>
    <cellStyle name="Normal 3 3 10" xfId="26600" xr:uid="{7FED22EC-9681-44FC-8AFE-FF6FF5D92C77}"/>
    <cellStyle name="Normal 3 3 11" xfId="219" xr:uid="{2A60167E-F65B-4DDB-9D8A-33AE19731248}"/>
    <cellStyle name="Normal 3 3 2" xfId="145" xr:uid="{50BFC65F-E55E-486D-BC7F-77338607F3C3}"/>
    <cellStyle name="Normal 3 3 2 2" xfId="4748" xr:uid="{CC7CBFAA-E9A2-4766-BE9F-C50C6DEB8CDC}"/>
    <cellStyle name="Normal 3 3 2 3" xfId="4749" xr:uid="{D41FD121-2D2F-46F2-9AD0-7A7443A04953}"/>
    <cellStyle name="Normal 3 3 2 4" xfId="1259" xr:uid="{A288D184-F358-4606-B909-51E99C581B5E}"/>
    <cellStyle name="Normal 3 3 3" xfId="163" xr:uid="{039DC009-8C83-4585-8ECB-C3ABF46A1581}"/>
    <cellStyle name="Normal 3 3 3 2" xfId="1260" xr:uid="{6AF7B3B6-E777-4D59-8555-79E07B8F815B}"/>
    <cellStyle name="Normal 3 3 4" xfId="1261" xr:uid="{FBB74E7E-F465-4CE0-B986-45CDFCE8E558}"/>
    <cellStyle name="Normal 3 3 5" xfId="1262" xr:uid="{BD9E2322-3E88-4B5B-B5B5-876611008A31}"/>
    <cellStyle name="Normal 3 3 6" xfId="1263" xr:uid="{FB8F7E84-C934-48F0-9695-9FB9344EB523}"/>
    <cellStyle name="Normal 3 3 7" xfId="1264" xr:uid="{3CA32DB5-281B-4738-8D23-0D3CFDB237A3}"/>
    <cellStyle name="Normal 3 3 8" xfId="1265" xr:uid="{F2011859-613A-44BA-891A-A8E9F462F2FA}"/>
    <cellStyle name="Normal 3 3 9" xfId="1266" xr:uid="{C7CD1994-E404-4DAE-8039-99D1323F6451}"/>
    <cellStyle name="Normal 3 30" xfId="4750" xr:uid="{D97F11EB-6605-4806-A24E-E6C5EE3D6E72}"/>
    <cellStyle name="Normal 3 30 2" xfId="9267" xr:uid="{0E610F51-06D8-443D-A5FD-0A791F9F6D5C}"/>
    <cellStyle name="Normal 3 30 3" xfId="9266" xr:uid="{EDAB5C9D-2708-4699-9C34-9EF4FE886550}"/>
    <cellStyle name="Normal 3 30 4" xfId="7058" xr:uid="{DAE20762-577E-483F-89EF-6CF7B2AC8ADB}"/>
    <cellStyle name="Normal 3 31" xfId="9268" xr:uid="{7E34714C-3E43-45D3-B1E9-6FA9FF241899}"/>
    <cellStyle name="Normal 3 31 2" xfId="9269" xr:uid="{0DFFD9B9-A0E1-4693-8B14-5A3C4E5EBDBF}"/>
    <cellStyle name="Normal 3 32" xfId="9270" xr:uid="{BD08D9C6-F0C0-457D-8353-D9FD823315A9}"/>
    <cellStyle name="Normal 3 33" xfId="9271" xr:uid="{AF921918-9A4A-427F-A947-C136FAAADEF8}"/>
    <cellStyle name="Normal 3 34" xfId="9272" xr:uid="{FA8AB483-F66E-4E88-B49A-3E12FE7EFC92}"/>
    <cellStyle name="Normal 3 35" xfId="9273" xr:uid="{3A37866E-8E90-484F-AB2E-82AB6FF03D78}"/>
    <cellStyle name="Normal 3 36" xfId="9274" xr:uid="{CA2B2DAE-22CE-4928-95BB-D1761CABB97E}"/>
    <cellStyle name="Normal 3 37" xfId="7242" xr:uid="{8FE80882-ADE5-41E7-AC82-FF1721C89948}"/>
    <cellStyle name="Normal 3 38" xfId="7235" xr:uid="{BA663F32-6BC5-4F39-ACB7-2C21BECF3A1A}"/>
    <cellStyle name="Normal 3 39" xfId="26705" xr:uid="{BC741D6D-211D-4A20-A937-E89503396E3D}"/>
    <cellStyle name="Normal 3 4" xfId="105" xr:uid="{578589CF-7DC4-4C42-93EA-C99E22EF37B0}"/>
    <cellStyle name="Normal 3 4 10" xfId="220" xr:uid="{71FFAE97-1E48-49EF-8B45-782E9EACB1DB}"/>
    <cellStyle name="Normal 3 4 2" xfId="1267" xr:uid="{6D29986B-08E0-4E86-869C-CFC9CC6A8AEE}"/>
    <cellStyle name="Normal 3 4 2 2" xfId="6720" xr:uid="{C5D7187A-96D2-401B-BC4B-8E867FE4F32F}"/>
    <cellStyle name="Normal 3 4 3" xfId="1268" xr:uid="{B8B3A974-DB47-45E9-AF90-02F152A1EE5F}"/>
    <cellStyle name="Normal 3 4 4" xfId="1269" xr:uid="{F99583D3-1AB1-4C2F-BD82-1884117D7C97}"/>
    <cellStyle name="Normal 3 4 4 2" xfId="4751" xr:uid="{25F1AC4E-641A-4EDD-A74F-8DA9F85E7EDE}"/>
    <cellStyle name="Normal 3 4 4 2 2" xfId="9275" xr:uid="{73022100-4F86-4D75-843F-20A7086A8AFD}"/>
    <cellStyle name="Normal 3 4 4 3" xfId="4752" xr:uid="{E584E65A-D3B7-48FE-9036-5CAD6D496AE6}"/>
    <cellStyle name="Normal 3 4 5" xfId="1270" xr:uid="{5B8D2737-72FC-4D67-BBF2-2EDF2CC7618F}"/>
    <cellStyle name="Normal 3 4 6" xfId="1271" xr:uid="{87469611-3EE7-470F-9965-5988B148D45E}"/>
    <cellStyle name="Normal 3 4 7" xfId="1272" xr:uid="{9EC58A48-1B3A-4745-8758-86129DAD70C4}"/>
    <cellStyle name="Normal 3 4 8" xfId="1273" xr:uid="{B80451BB-F62C-4F48-98C4-7A49274FC9A9}"/>
    <cellStyle name="Normal 3 4 9" xfId="26738" xr:uid="{CECF9B2E-C0E7-458E-8908-CF1D4471E3BA}"/>
    <cellStyle name="Normal 3 40" xfId="204" xr:uid="{913C7F53-6365-491F-9DE7-D715277C6C42}"/>
    <cellStyle name="Normal 3 5" xfId="156" xr:uid="{CF801458-A568-4E68-83B0-295E6D4489B0}"/>
    <cellStyle name="Normal 3 5 10" xfId="1274" xr:uid="{A6364D22-476E-4AC2-9999-B8FE096110C3}"/>
    <cellStyle name="Normal 3 5 11" xfId="247" xr:uid="{55018FF1-D89E-4895-BD9D-D2C3CE44E102}"/>
    <cellStyle name="Normal 3 5 2" xfId="1275" xr:uid="{DA785417-E792-4651-871C-688B37DB80EA}"/>
    <cellStyle name="Normal 3 5 3" xfId="1276" xr:uid="{DAB2DB03-FC1D-4BA9-9A2F-7A346CD48014}"/>
    <cellStyle name="Normal 3 5 3 2" xfId="4753" xr:uid="{F8964AA5-608F-40B9-B4A6-AECFBACE3A33}"/>
    <cellStyle name="Normal 3 5 3 3" xfId="4754" xr:uid="{F1A81A1E-D9C4-4048-9E50-B41AC964766F}"/>
    <cellStyle name="Normal 3 5 4" xfId="1277" xr:uid="{557EE3FC-D87C-41EF-8755-6F25B13EADD8}"/>
    <cellStyle name="Normal 3 5 4 2" xfId="4755" xr:uid="{AE32DA60-6DC6-4BB7-AA97-4BC06CC26864}"/>
    <cellStyle name="Normal 3 5 4 3" xfId="4756" xr:uid="{D60340A2-C064-4D4E-B082-D962C37ADB2C}"/>
    <cellStyle name="Normal 3 5 4 3 2" xfId="7059" xr:uid="{0A08BBFC-1A9E-4937-A710-BACBA95AE82A}"/>
    <cellStyle name="Normal 3 5 4 4" xfId="4757" xr:uid="{5025CC3C-A2AD-4273-ADE4-E5E40802FB3A}"/>
    <cellStyle name="Normal 3 5 4 4 2" xfId="7060" xr:uid="{26B68AE6-7602-44A8-96B2-86987B0BC4CD}"/>
    <cellStyle name="Normal 3 5 4 5" xfId="7451" xr:uid="{91EF44A1-1806-4311-BCE3-FC8DDB4F4994}"/>
    <cellStyle name="Normal 3 5 5" xfId="1278" xr:uid="{C283C6B5-905A-4147-9F40-556A603B31FD}"/>
    <cellStyle name="Normal 3 5 6" xfId="1279" xr:uid="{48151799-FB03-405B-A24A-6BF1B451192E}"/>
    <cellStyle name="Normal 3 5 7" xfId="1280" xr:uid="{5BE0F0DC-644D-4348-A112-20944F007631}"/>
    <cellStyle name="Normal 3 5 8" xfId="1281" xr:uid="{C3C61EEC-51E3-4141-A897-D3FC5774B702}"/>
    <cellStyle name="Normal 3 5 9" xfId="2365" xr:uid="{0BF714F4-F5B8-4983-B541-A70B48B769D0}"/>
    <cellStyle name="Normal 3 6" xfId="1282" xr:uid="{67F1ABA3-CCFF-4705-9F3B-26CE53290EF6}"/>
    <cellStyle name="Normal 3 6 2" xfId="2366" xr:uid="{3B8E519A-7DE7-415C-BD58-38A58AA8A4CE}"/>
    <cellStyle name="Normal 3 6 2 2" xfId="4758" xr:uid="{0EBED50F-A0B6-4860-9238-FC8F24A8C63A}"/>
    <cellStyle name="Normal 3 6 3" xfId="4759" xr:uid="{7ED2E499-AFE6-4069-BAA1-0C6504A1215C}"/>
    <cellStyle name="Normal 3 7" xfId="1283" xr:uid="{495DC178-4886-4B02-8803-8EE64A35DC36}"/>
    <cellStyle name="Normal 3 7 2" xfId="4760" xr:uid="{B34D283B-5D95-4A9E-BC99-E6B0CB8181AD}"/>
    <cellStyle name="Normal 3 7 3" xfId="4761" xr:uid="{55F626B2-DC0B-4CA8-B01F-B339028257E0}"/>
    <cellStyle name="Normal 3 7 4" xfId="9276" xr:uid="{24142679-1E41-41DF-ABE2-67CE7FC86616}"/>
    <cellStyle name="Normal 3 8" xfId="1284" xr:uid="{ED3153BD-3AB7-4E3F-B019-7C85EA6B9E62}"/>
    <cellStyle name="Normal 3 9" xfId="1285" xr:uid="{A5FC0F5C-B719-491B-973C-C43A95A735F3}"/>
    <cellStyle name="Normal 3_PrimaryEnergyPrices_TIMES" xfId="9277" xr:uid="{362D5165-0C1D-4E25-8232-0FCC4F760224}"/>
    <cellStyle name="Normal 30" xfId="2050" xr:uid="{E1E9CB5A-450E-4AA6-9EC9-96DABC93A017}"/>
    <cellStyle name="Normal 30 2" xfId="4762" xr:uid="{978CFD28-C701-49A1-8A90-023A333078B0}"/>
    <cellStyle name="Normal 31" xfId="4763" xr:uid="{818D5DF1-0995-4426-8F69-4F3963102B58}"/>
    <cellStyle name="Normal 31 2" xfId="4764" xr:uid="{E0D70769-1773-49D2-B95C-C3D0D6C2A2C9}"/>
    <cellStyle name="Normal 31 3" xfId="6721" xr:uid="{347E711A-6097-459D-904A-9A7C41B4D618}"/>
    <cellStyle name="Normal 31 4" xfId="9279" xr:uid="{1AB0F49F-2CD8-4598-870B-913ACD353DA9}"/>
    <cellStyle name="Normal 31 5" xfId="9280" xr:uid="{AA148C58-E52E-4F74-AE3F-AD7B9F97B6EF}"/>
    <cellStyle name="Normal 31 6" xfId="9278" xr:uid="{4F06C7BD-5754-4AB7-8B16-A0ACB1450DE4}"/>
    <cellStyle name="Normal 32" xfId="4765" xr:uid="{03E1D074-B424-4640-BA9D-9D43C1C52048}"/>
    <cellStyle name="Normal 32 2" xfId="4766" xr:uid="{3EE1EBCE-3E13-4FC8-8BCC-B3AB8551A2A1}"/>
    <cellStyle name="Normal 33" xfId="4767" xr:uid="{EB36030D-39FD-4F1A-84A4-5893DC5C2054}"/>
    <cellStyle name="Normal 33 10" xfId="4768" xr:uid="{7ED50F3C-3AC6-4585-A384-EFCECB326F87}"/>
    <cellStyle name="Normal 33 11" xfId="4769" xr:uid="{509E26C9-592B-43A1-B7F9-09A3552DC58F}"/>
    <cellStyle name="Normal 33 12" xfId="4770" xr:uid="{6B2F69D4-21C6-451C-BDC6-DC78DAB01A49}"/>
    <cellStyle name="Normal 33 13" xfId="4771" xr:uid="{9695C46D-BE29-49F9-81EC-DAFB3507C2BB}"/>
    <cellStyle name="Normal 33 14" xfId="6722" xr:uid="{F972CEC2-88AD-40A3-905D-999FC73F6F9F}"/>
    <cellStyle name="Normal 33 2" xfId="4772" xr:uid="{95ED379D-2447-4608-8FBC-0BBC9D1D3A4F}"/>
    <cellStyle name="Normal 33 3" xfId="4773" xr:uid="{FEC26167-A858-411E-9BEE-CA78A8903487}"/>
    <cellStyle name="Normal 33 4" xfId="4774" xr:uid="{339623E7-8797-4CB2-B4E6-79B0B805D7CC}"/>
    <cellStyle name="Normal 33 5" xfId="4775" xr:uid="{DE760DD4-E09C-4DEB-88F8-F63ADB1ADB1D}"/>
    <cellStyle name="Normal 33 6" xfId="4776" xr:uid="{99D075ED-3F75-4A45-8BB8-C209CCF4688A}"/>
    <cellStyle name="Normal 33 7" xfId="4777" xr:uid="{BA5A0717-35B7-4A1C-92C4-8796A4EF24A6}"/>
    <cellStyle name="Normal 33 8" xfId="4778" xr:uid="{6C414862-BC55-47E8-BC87-2E6079CEFCE1}"/>
    <cellStyle name="Normal 33 9" xfId="4779" xr:uid="{49B0B3A8-0E48-4B0F-BA26-E1953616F6FC}"/>
    <cellStyle name="Normal 33_Scen_XBase" xfId="4780" xr:uid="{AAEAF0E5-9E9F-4D22-9E57-A4F351D89063}"/>
    <cellStyle name="Normal 34" xfId="4781" xr:uid="{292894F8-1F3E-41A0-A70B-555664736E44}"/>
    <cellStyle name="Normal 34 2" xfId="6723" xr:uid="{6272AE49-64E8-471E-B8A5-1D1120577240}"/>
    <cellStyle name="Normal 35" xfId="4782" xr:uid="{1B65047F-F353-4B46-A824-DE331A80ECD6}"/>
    <cellStyle name="Normal 35 2" xfId="4783" xr:uid="{C3D75407-877E-4AF4-814F-CEBB86D8EE42}"/>
    <cellStyle name="Normal 35 2 2" xfId="6725" xr:uid="{590BF030-5F53-4216-9B3D-F60FC895969B}"/>
    <cellStyle name="Normal 35 2 3" xfId="7062" xr:uid="{2854EF69-1A06-430C-9C7A-2A866F54BB88}"/>
    <cellStyle name="Normal 35 3" xfId="6724" xr:uid="{F0AE1CAC-05F8-4871-B84F-54ADC7A9161E}"/>
    <cellStyle name="Normal 35 4" xfId="7061" xr:uid="{9A0511D3-772C-426D-89AE-23118565634E}"/>
    <cellStyle name="Normal 36" xfId="4784" xr:uid="{2BC63CB5-BE49-493E-94E1-59F8AD8BE341}"/>
    <cellStyle name="Normal 36 2" xfId="4785" xr:uid="{A8E8064D-A39A-4DF4-BA0E-E4125A680DDD}"/>
    <cellStyle name="Normal 36 2 2" xfId="7064" xr:uid="{FEF30AA0-B348-43B5-BC32-E06232DDEA8D}"/>
    <cellStyle name="Normal 36 3" xfId="6726" xr:uid="{CF899AD0-3DE0-4D61-A1B3-53A75E4BC8BD}"/>
    <cellStyle name="Normal 36 3 2" xfId="9281" xr:uid="{EA04E916-646D-4814-8522-AA8B62F67F3D}"/>
    <cellStyle name="Normal 36 4" xfId="7063" xr:uid="{3B6CD658-6FDE-4ED6-8616-4AF432B2D0D5}"/>
    <cellStyle name="Normal 37" xfId="215" xr:uid="{5F3A0C70-E131-4910-B593-04896C0E62D1}"/>
    <cellStyle name="Normal 37 2" xfId="4787" xr:uid="{183B887C-48AB-473F-9AB5-6FA97959257C}"/>
    <cellStyle name="Normal 37 2 2" xfId="7066" xr:uid="{005C5532-6B6C-4F4E-BEBE-C31A80DCF140}"/>
    <cellStyle name="Normal 37 3" xfId="6802" xr:uid="{8773730E-4EA7-4E4D-B6DE-127BF514323C}"/>
    <cellStyle name="Normal 37 4" xfId="7065" xr:uid="{A41EE6BD-8733-4B37-A4F4-70D4B41DBF8A}"/>
    <cellStyle name="Normal 37 5" xfId="4786" xr:uid="{3133EC22-FCF9-4B24-9719-615C5689122F}"/>
    <cellStyle name="Normal 38" xfId="153" xr:uid="{E5B97952-8797-4F3B-89F3-ED879016827F}"/>
    <cellStyle name="Normal 38 2" xfId="6803" xr:uid="{426D5D75-E691-463F-93D2-246E1E9EC0E0}"/>
    <cellStyle name="Normal 38 2 2" xfId="8948" xr:uid="{7F461787-5131-4564-B1CE-5A5B24DA3417}"/>
    <cellStyle name="Normal 38 3" xfId="4788" xr:uid="{0953DD2F-C749-4D4B-AFA8-E603D5D62DE4}"/>
    <cellStyle name="Normal 39" xfId="154" xr:uid="{C82BB633-8DDC-48C0-927D-12F4C3DDDE63}"/>
    <cellStyle name="Normal 39 2" xfId="26598" xr:uid="{3399DE89-3227-4F55-A75B-9009DCADDBFD}"/>
    <cellStyle name="Normal 39 3" xfId="7239" xr:uid="{B293EEF6-4242-4600-BB9E-8207A5BC1EFD}"/>
    <cellStyle name="Normal 4" xfId="185" xr:uid="{03E8D504-523B-4624-B7FA-1A1F67CBB175}"/>
    <cellStyle name="Normal 4 10" xfId="1286" xr:uid="{B20C3E69-C0CA-4010-B005-46F45B46B205}"/>
    <cellStyle name="Normal 4 10 2" xfId="4789" xr:uid="{12C3C1CD-C454-46D9-93E2-3527AB176493}"/>
    <cellStyle name="Normal 4 10 3" xfId="4790" xr:uid="{947257A1-6B77-4CF6-B33C-C95D02645266}"/>
    <cellStyle name="Normal 4 11" xfId="1287" xr:uid="{BCD2635F-E589-41F7-9C69-18BFF6CA9108}"/>
    <cellStyle name="Normal 4 11 2" xfId="4791" xr:uid="{1B35C549-699D-4002-91A7-76C1A328991B}"/>
    <cellStyle name="Normal 4 11 3" xfId="4792" xr:uid="{C6835E66-F661-4738-91E9-81FF51C1725E}"/>
    <cellStyle name="Normal 4 12" xfId="1288" xr:uid="{9EA823B7-75A9-44ED-BCFC-D7B77657044A}"/>
    <cellStyle name="Normal 4 13" xfId="2048" xr:uid="{3B994B2D-AF42-4C8B-BD4E-BDA37AD6BA56}"/>
    <cellStyle name="Normal 4 13 2" xfId="9283" xr:uid="{05ACD402-CB2F-48FE-92D3-E2ED922E91AB}"/>
    <cellStyle name="Normal 4 13 2 2" xfId="9284" xr:uid="{6C237526-AA76-41BD-936C-609D3E972341}"/>
    <cellStyle name="Normal 4 13 2 3" xfId="9285" xr:uid="{AABA36C7-922A-46CD-BD6F-64899EF4B261}"/>
    <cellStyle name="Normal 4 13 2 3 2" xfId="9286" xr:uid="{920071CB-6D1A-4B19-9F2C-1FA2FEB1FBB8}"/>
    <cellStyle name="Normal 4 13 2 3 3" xfId="9287" xr:uid="{22450D96-7C58-47A6-A1B8-96E1872DE446}"/>
    <cellStyle name="Normal 4 13 2 4" xfId="9288" xr:uid="{B62E2C40-4410-4193-BAEB-B76B41C759AB}"/>
    <cellStyle name="Normal 4 13 2 5" xfId="9289" xr:uid="{5B4A94E1-8004-4445-ADA7-5A17C12748F8}"/>
    <cellStyle name="Normal 4 13 3" xfId="9282" xr:uid="{96B1474D-89CA-4C13-8AFA-46C741275E3F}"/>
    <cellStyle name="Normal 4 13 4" xfId="4793" xr:uid="{709E9BC9-009C-471E-AF6B-FCD25A3FF8BC}"/>
    <cellStyle name="Normal 4 14" xfId="7276" xr:uid="{A64F81A4-04B4-47D6-ABB4-3C6BDEF84EC3}"/>
    <cellStyle name="Normal 4 15" xfId="209" xr:uid="{D113C989-6B89-47A3-B792-A9DA7BC679C8}"/>
    <cellStyle name="Normal 4 2" xfId="249" xr:uid="{61ADB21A-16DF-45FB-B159-B7465AE276F8}"/>
    <cellStyle name="Normal 4 2 10" xfId="2368" xr:uid="{075243E7-CEA6-466E-A4D8-2F6B995A7355}"/>
    <cellStyle name="Normal 4 2 10 2" xfId="4794" xr:uid="{0B5363FF-30E8-434D-8551-068C5FE1A454}"/>
    <cellStyle name="Normal 4 2 10 2 2" xfId="7069" xr:uid="{EF640421-F13D-45DB-A37B-280963286518}"/>
    <cellStyle name="Normal 4 2 10 3" xfId="8599" xr:uid="{33D97BB8-98C9-40FE-AAD3-C980CE88BF3F}"/>
    <cellStyle name="Normal 4 2 10 4" xfId="7068" xr:uid="{7F0C476E-E315-4577-B9E0-43CE29CCA50E}"/>
    <cellStyle name="Normal 4 2 11" xfId="4795" xr:uid="{D6F4F8A3-BB11-448F-B4C1-F3F193F16650}"/>
    <cellStyle name="Normal 4 2 12" xfId="6728" xr:uid="{4E0D8B8E-0712-499C-8455-CE5D0EBD2CA9}"/>
    <cellStyle name="Normal 4 2 13" xfId="7067" xr:uid="{D19C5291-7D9B-47BA-88DC-F5BB9AF58039}"/>
    <cellStyle name="Normal 4 2 14" xfId="1289" xr:uid="{C96AC12D-A401-4442-83AA-8CC108DF5CB4}"/>
    <cellStyle name="Normal 4 2 2" xfId="1290" xr:uid="{65773EF3-841D-417F-B6DE-AEB8EC48F07B}"/>
    <cellStyle name="Normal 4 2 2 10" xfId="1291" xr:uid="{9787F2EB-A643-4F04-A5D7-5604C41D59D3}"/>
    <cellStyle name="Normal 4 2 2 10 2" xfId="2116" xr:uid="{F20639D3-EE59-4073-A55B-46E9CEAD11D1}"/>
    <cellStyle name="Normal 4 2 2 10 2 2" xfId="9290" xr:uid="{DEF141DB-3883-4803-9933-6E71EFC67524}"/>
    <cellStyle name="Normal 4 2 2 10 2 3" xfId="7071" xr:uid="{406F9749-E76B-4E50-8407-55EB4495E12B}"/>
    <cellStyle name="Normal 4 2 2 10 2 4" xfId="4797" xr:uid="{E17312CB-1E2D-4CC4-9477-6F798EDBAA05}"/>
    <cellStyle name="Normal 4 2 2 10 3" xfId="8600" xr:uid="{108D5934-9193-4377-9F97-A094E0CA42BA}"/>
    <cellStyle name="Normal 4 2 2 10 4" xfId="7070" xr:uid="{D7FB103E-8867-4BD4-A9EF-529094DF7FD3}"/>
    <cellStyle name="Normal 4 2 2 10 5" xfId="26667" xr:uid="{42FE1441-AE55-45D6-A0C4-41E55F4639DE}"/>
    <cellStyle name="Normal 4 2 2 10 6" xfId="4796" xr:uid="{DF3A45BD-FAB5-43F1-93FA-4A5631040249}"/>
    <cellStyle name="Normal 4 2 2 11" xfId="1292" xr:uid="{A3140D68-1506-49FD-A693-397F16D87833}"/>
    <cellStyle name="Normal 4 2 2 11 2" xfId="2117" xr:uid="{B4F951AD-9F68-48FA-BA0E-803E21A54266}"/>
    <cellStyle name="Normal 4 2 2 11 2 2" xfId="9291" xr:uid="{5A8FB4C4-E769-44E0-9CA3-51F9F0DF8F48}"/>
    <cellStyle name="Normal 4 2 2 11 2 3" xfId="7073" xr:uid="{FDB346EC-D054-4A74-AEE6-D0A00A23E437}"/>
    <cellStyle name="Normal 4 2 2 11 2 4" xfId="4799" xr:uid="{9E413F96-B4A2-4CC8-991C-2226E5AFCC5B}"/>
    <cellStyle name="Normal 4 2 2 11 3" xfId="8601" xr:uid="{DFAA9E9C-9164-49A8-820A-20056BB5AAA0}"/>
    <cellStyle name="Normal 4 2 2 11 4" xfId="7072" xr:uid="{4C91EB22-DD02-405F-864A-480673AF717A}"/>
    <cellStyle name="Normal 4 2 2 11 5" xfId="26668" xr:uid="{F5E76F4F-62DD-40B3-A5FE-8B8D825BCF81}"/>
    <cellStyle name="Normal 4 2 2 11 6" xfId="4798" xr:uid="{4D2CF683-DB09-4E77-B38E-97646A5B4890}"/>
    <cellStyle name="Normal 4 2 2 12" xfId="1293" xr:uid="{EB592659-8DA6-4162-9D04-DF9F93AA2AA7}"/>
    <cellStyle name="Normal 4 2 2 12 2" xfId="2118" xr:uid="{E9285F74-AAB5-490C-A521-0DF61BAA2034}"/>
    <cellStyle name="Normal 4 2 2 12 2 2" xfId="9292" xr:uid="{86DADAEE-78E5-4BE5-8BE7-F0EC099A1FBE}"/>
    <cellStyle name="Normal 4 2 2 12 2 3" xfId="7075" xr:uid="{AFFC67DD-CF9D-4E85-AC97-1A3C25153AB6}"/>
    <cellStyle name="Normal 4 2 2 12 2 4" xfId="4801" xr:uid="{69A20C8D-FEE3-4BBA-AE4C-A1C1620397FC}"/>
    <cellStyle name="Normal 4 2 2 12 3" xfId="8602" xr:uid="{19286FFD-6190-4B35-B718-56EC4A83BD54}"/>
    <cellStyle name="Normal 4 2 2 12 4" xfId="7074" xr:uid="{023A012F-D6DD-4124-B9F9-9F1F762E002E}"/>
    <cellStyle name="Normal 4 2 2 12 5" xfId="26669" xr:uid="{8DEC4A6A-748A-43D5-BEE2-3AC932A96163}"/>
    <cellStyle name="Normal 4 2 2 12 6" xfId="4800" xr:uid="{792BAEEA-4432-453B-A525-EF122A5B497B}"/>
    <cellStyle name="Normal 4 2 2 13" xfId="1294" xr:uid="{D8F959C2-FAE6-497E-BCEC-3A4D3A7E033A}"/>
    <cellStyle name="Normal 4 2 2 13 2" xfId="2119" xr:uid="{010BF315-32D2-4306-91EE-45D6240A3713}"/>
    <cellStyle name="Normal 4 2 2 13 2 2" xfId="9293" xr:uid="{0A4379E9-DF49-4E0F-8E08-FF2258656F71}"/>
    <cellStyle name="Normal 4 2 2 13 2 3" xfId="7077" xr:uid="{4D585F34-9FDC-4C2F-B42C-000D0D5BEF4E}"/>
    <cellStyle name="Normal 4 2 2 13 2 4" xfId="4803" xr:uid="{215EAE1F-7BE8-4887-BE8D-B0F3CDAFDE9B}"/>
    <cellStyle name="Normal 4 2 2 13 3" xfId="8603" xr:uid="{D227F59D-B2C4-4A97-9984-F1F322390B63}"/>
    <cellStyle name="Normal 4 2 2 13 4" xfId="7076" xr:uid="{40EB974C-0FD6-4A78-9D61-29582B383352}"/>
    <cellStyle name="Normal 4 2 2 13 5" xfId="26670" xr:uid="{2E1E634E-5BC1-4775-88FF-13BE74B876B5}"/>
    <cellStyle name="Normal 4 2 2 13 6" xfId="4802" xr:uid="{4CB92C1D-9E54-4454-B849-3B30F64CDD9C}"/>
    <cellStyle name="Normal 4 2 2 14" xfId="2369" xr:uid="{D68C26E7-EC6D-4C3F-8F8B-82FA95630FCE}"/>
    <cellStyle name="Normal 4 2 2 14 2" xfId="7078" xr:uid="{A5D7304A-4ED0-488A-ABF4-97A4C682ECFE}"/>
    <cellStyle name="Normal 4 2 2 14 3" xfId="4804" xr:uid="{E36A0F84-EBC6-4F7B-BEF4-FF5581989A08}"/>
    <cellStyle name="Normal 4 2 2 15" xfId="6729" xr:uid="{2CFFBF7F-1B39-49C2-9B9A-15EF5C0830BC}"/>
    <cellStyle name="Normal 4 2 2 15 2" xfId="7452" xr:uid="{81A62D1F-192C-4BDF-98CB-42035FF88A16}"/>
    <cellStyle name="Normal 4 2 2 2" xfId="1295" xr:uid="{F97CB6A3-BC44-4B73-A6B6-F7C6D3E4389C}"/>
    <cellStyle name="Normal 4 2 2 2 10" xfId="1296" xr:uid="{15F61A8B-427C-48FF-BAD6-EA69EECD559A}"/>
    <cellStyle name="Normal 4 2 2 2 11" xfId="1297" xr:uid="{75127F12-336A-4B8F-B7F8-8F0F6DB8BD44}"/>
    <cellStyle name="Normal 4 2 2 2 12" xfId="1298" xr:uid="{C59749CD-B057-4EB0-940C-AA7BD9DF591B}"/>
    <cellStyle name="Normal 4 2 2 2 13" xfId="1299" xr:uid="{7F0C5C03-3B85-48E6-BB52-0002F371F75A}"/>
    <cellStyle name="Normal 4 2 2 2 14" xfId="2120" xr:uid="{43CC4E3B-C35D-4C2A-B73D-B199C7133B46}"/>
    <cellStyle name="Normal 4 2 2 2 14 2" xfId="4807" xr:uid="{DF9882D1-984F-4882-B0A2-FCD974FEDCFF}"/>
    <cellStyle name="Normal 4 2 2 2 14 2 2" xfId="7081" xr:uid="{21BB62A2-F712-41A1-9B84-5CB9CD153AFC}"/>
    <cellStyle name="Normal 4 2 2 2 14 3" xfId="8604" xr:uid="{3BFAE89D-497F-47C5-99ED-4EB307DD6C6B}"/>
    <cellStyle name="Normal 4 2 2 2 14 4" xfId="7080" xr:uid="{406350E5-2892-447E-975A-F831B2D22D12}"/>
    <cellStyle name="Normal 4 2 2 2 14 5" xfId="4806" xr:uid="{8F50F7A1-BD7F-4E02-A9AF-3699C15F135E}"/>
    <cellStyle name="Normal 4 2 2 2 15" xfId="9294" xr:uid="{14CAD833-699A-4B4B-8A7F-D6D1EE78C89A}"/>
    <cellStyle name="Normal 4 2 2 2 16" xfId="7079" xr:uid="{2BC9857F-2D0A-46B1-B47A-DE83D1871269}"/>
    <cellStyle name="Normal 4 2 2 2 17" xfId="26671" xr:uid="{46AFCDDB-257C-4188-86E5-A7B02BF22E4B}"/>
    <cellStyle name="Normal 4 2 2 2 18" xfId="4805" xr:uid="{D0791440-82E9-4634-BE48-5980214CC40E}"/>
    <cellStyle name="Normal 4 2 2 2 2" xfId="1300" xr:uid="{E5737E73-0D15-4B9B-A4B1-1D10D5B59E21}"/>
    <cellStyle name="Normal 4 2 2 2 3" xfId="1301" xr:uid="{5AF8AC15-5427-45ED-8FDE-290386482D7F}"/>
    <cellStyle name="Normal 4 2 2 2 4" xfId="1302" xr:uid="{06371152-D52B-458C-BBD0-40D11442E152}"/>
    <cellStyle name="Normal 4 2 2 2 5" xfId="1303" xr:uid="{8BFB9C3C-9262-4DC2-A442-0E11E9D19562}"/>
    <cellStyle name="Normal 4 2 2 2 6" xfId="1304" xr:uid="{9A826AA6-6596-429D-B9A2-727EC94B52D4}"/>
    <cellStyle name="Normal 4 2 2 2 7" xfId="1305" xr:uid="{7AE2F609-E8EF-4576-A6E3-1D8619702590}"/>
    <cellStyle name="Normal 4 2 2 2 8" xfId="1306" xr:uid="{F1089FCE-96FE-47EA-BACA-3A80A9133A31}"/>
    <cellStyle name="Normal 4 2 2 2 9" xfId="1307" xr:uid="{70372B1C-721A-4D59-899F-4F2D1C147EF3}"/>
    <cellStyle name="Normal 4 2 2 3" xfId="1308" xr:uid="{64476016-6C7C-47FD-9A6B-27D4410602B4}"/>
    <cellStyle name="Normal 4 2 2 3 2" xfId="2121" xr:uid="{2CB7DFE7-E39D-4527-83C2-B6BEA5C57FBF}"/>
    <cellStyle name="Normal 4 2 2 3 2 2" xfId="9295" xr:uid="{C2C8DFCA-FB94-4116-ABFF-EBFF57F2BD4D}"/>
    <cellStyle name="Normal 4 2 2 3 2 3" xfId="7083" xr:uid="{B8F29E87-E0CD-44ED-8150-B9980585A109}"/>
    <cellStyle name="Normal 4 2 2 3 2 4" xfId="4809" xr:uid="{D7CA2685-D616-49F2-8395-6CF24E21CA5F}"/>
    <cellStyle name="Normal 4 2 2 3 3" xfId="8605" xr:uid="{8D4E58A3-9121-4C13-9B64-D4E8C4D1B409}"/>
    <cellStyle name="Normal 4 2 2 3 4" xfId="7082" xr:uid="{4D88590E-B5E4-42EB-BEDC-5D1D4C634B32}"/>
    <cellStyle name="Normal 4 2 2 3 5" xfId="26672" xr:uid="{C75E8455-743C-45DA-8537-BA99AF60BD3C}"/>
    <cellStyle name="Normal 4 2 2 3 6" xfId="4808" xr:uid="{0F0AFF85-D67A-4E9E-81F5-66C376A1E70B}"/>
    <cellStyle name="Normal 4 2 2 4" xfId="1309" xr:uid="{2184405C-1355-4BFF-8038-FFB3D0B567EE}"/>
    <cellStyle name="Normal 4 2 2 4 2" xfId="2122" xr:uid="{102C2980-1245-4BFA-A611-7EB6E25935EA}"/>
    <cellStyle name="Normal 4 2 2 4 2 2" xfId="9296" xr:uid="{9F596346-BAA6-4F13-8975-D9CD23C53CCF}"/>
    <cellStyle name="Normal 4 2 2 4 2 3" xfId="7085" xr:uid="{E1E1FE2C-907D-4FE9-BF2E-45E3ADF230C5}"/>
    <cellStyle name="Normal 4 2 2 4 2 4" xfId="4811" xr:uid="{7E7266D6-B851-4407-B01F-A7D1C786A745}"/>
    <cellStyle name="Normal 4 2 2 4 3" xfId="8606" xr:uid="{0212A561-875D-4FCF-96E0-AE6F6724956F}"/>
    <cellStyle name="Normal 4 2 2 4 4" xfId="7084" xr:uid="{169B33F7-9317-40B9-93FC-B485CF96331B}"/>
    <cellStyle name="Normal 4 2 2 4 5" xfId="26673" xr:uid="{3F7F0BEF-93CC-4719-AB67-605E5A2A6A4E}"/>
    <cellStyle name="Normal 4 2 2 4 6" xfId="4810" xr:uid="{8E1930AA-81BF-446C-88D1-DB53135E46D9}"/>
    <cellStyle name="Normal 4 2 2 5" xfId="1310" xr:uid="{7F08303C-3BD8-4A19-A8C8-BDEC6764D9DA}"/>
    <cellStyle name="Normal 4 2 2 5 2" xfId="2123" xr:uid="{6BEB3D0B-5EEF-4B3E-BE8C-B0DAE04EAFAA}"/>
    <cellStyle name="Normal 4 2 2 5 2 2" xfId="9297" xr:uid="{94E71143-D28A-4EE6-AD08-C9A6C7A5DD4E}"/>
    <cellStyle name="Normal 4 2 2 5 2 3" xfId="7087" xr:uid="{01C99961-C196-46C5-ABF7-72F71A966D86}"/>
    <cellStyle name="Normal 4 2 2 5 2 4" xfId="4813" xr:uid="{5C85C742-C562-4430-84F2-D80E8FC454DA}"/>
    <cellStyle name="Normal 4 2 2 5 3" xfId="8607" xr:uid="{E406B259-2E9C-4884-86C2-D740B476217D}"/>
    <cellStyle name="Normal 4 2 2 5 4" xfId="7086" xr:uid="{C3057B2B-414B-4491-9EF2-64FDE14D865B}"/>
    <cellStyle name="Normal 4 2 2 5 5" xfId="26674" xr:uid="{60DDCCCC-D19C-4572-BAB0-DE6086EDCE1B}"/>
    <cellStyle name="Normal 4 2 2 5 6" xfId="4812" xr:uid="{19E1ECF8-9024-4671-B617-B394DFB70315}"/>
    <cellStyle name="Normal 4 2 2 6" xfId="1311" xr:uid="{949A6E2B-4178-4E1D-86AC-731B10944EA3}"/>
    <cellStyle name="Normal 4 2 2 6 2" xfId="2124" xr:uid="{90436DA6-2270-46E6-B43A-B92A6169AD01}"/>
    <cellStyle name="Normal 4 2 2 6 2 2" xfId="9298" xr:uid="{72E74AC5-ECAF-4BB4-8F62-15E94499F987}"/>
    <cellStyle name="Normal 4 2 2 6 2 3" xfId="7089" xr:uid="{51D3356C-96D2-4B61-9785-22FFC82FB988}"/>
    <cellStyle name="Normal 4 2 2 6 2 4" xfId="4815" xr:uid="{E3B298E3-61B2-4D13-BDBE-E8D779876B92}"/>
    <cellStyle name="Normal 4 2 2 6 3" xfId="8608" xr:uid="{81FEB45E-A104-4013-8E55-11C7EA31BBFD}"/>
    <cellStyle name="Normal 4 2 2 6 4" xfId="7088" xr:uid="{728689BF-47C1-4F47-82FE-DDD81E386D42}"/>
    <cellStyle name="Normal 4 2 2 6 5" xfId="26675" xr:uid="{46B85881-F42E-4DAF-AEC5-A65A91716FD2}"/>
    <cellStyle name="Normal 4 2 2 6 6" xfId="4814" xr:uid="{D9D657B1-5789-48F5-B543-F4C7C5C1CD42}"/>
    <cellStyle name="Normal 4 2 2 7" xfId="1312" xr:uid="{C8333DC7-F20C-4381-8AE7-43F43CE2EF4B}"/>
    <cellStyle name="Normal 4 2 2 7 2" xfId="2125" xr:uid="{F04BB4FB-0523-4FF8-8606-FB39840896E9}"/>
    <cellStyle name="Normal 4 2 2 7 2 2" xfId="9299" xr:uid="{8A925A6C-C727-4E05-BFAB-52CC54990839}"/>
    <cellStyle name="Normal 4 2 2 7 2 3" xfId="7091" xr:uid="{BFD31619-86F8-4B9C-95C7-D8B2C21A206E}"/>
    <cellStyle name="Normal 4 2 2 7 2 4" xfId="4817" xr:uid="{619EC4E1-E72D-4B29-8F4E-D5D93D4B6CE5}"/>
    <cellStyle name="Normal 4 2 2 7 3" xfId="8609" xr:uid="{18E550AE-C9BF-466B-B7BA-9DB17253F84C}"/>
    <cellStyle name="Normal 4 2 2 7 4" xfId="7090" xr:uid="{1D37080B-EEDC-4E7E-B202-0F7F0AC2A2FB}"/>
    <cellStyle name="Normal 4 2 2 7 5" xfId="26676" xr:uid="{F91DC130-EDF9-4035-8F4F-DA8DADE4BCD4}"/>
    <cellStyle name="Normal 4 2 2 7 6" xfId="4816" xr:uid="{56098AEC-3BD1-4179-9724-7391F75DEF05}"/>
    <cellStyle name="Normal 4 2 2 8" xfId="1313" xr:uid="{52BD6D7B-4513-4387-A209-0113FDF9DE55}"/>
    <cellStyle name="Normal 4 2 2 8 2" xfId="2126" xr:uid="{5B517844-FA00-42CC-A72B-CF17B11B43D4}"/>
    <cellStyle name="Normal 4 2 2 8 2 2" xfId="9300" xr:uid="{E32FE0DB-DEFB-4A05-AB05-5FB91B0A2A91}"/>
    <cellStyle name="Normal 4 2 2 8 2 3" xfId="7093" xr:uid="{9A1D550A-2785-4CB2-B794-92A3634A3D6A}"/>
    <cellStyle name="Normal 4 2 2 8 2 4" xfId="4819" xr:uid="{B6F97AD0-EA4E-47B3-8675-A5DE50A2F183}"/>
    <cellStyle name="Normal 4 2 2 8 3" xfId="8610" xr:uid="{D2C92920-C5B1-4818-88DB-1290CB5067DC}"/>
    <cellStyle name="Normal 4 2 2 8 4" xfId="7092" xr:uid="{B5DA7A64-83F7-4102-AACF-EF8BC1D25D30}"/>
    <cellStyle name="Normal 4 2 2 8 5" xfId="26677" xr:uid="{2D6FF7D5-B37F-4B9F-B27A-2E49A285E0E8}"/>
    <cellStyle name="Normal 4 2 2 8 6" xfId="4818" xr:uid="{647EAC55-3041-4FA2-B112-8D04CD8ACD6F}"/>
    <cellStyle name="Normal 4 2 2 9" xfId="1314" xr:uid="{22566CE5-2A86-4C87-A0EA-70A2FA0CFB3F}"/>
    <cellStyle name="Normal 4 2 2 9 2" xfId="2127" xr:uid="{DF83A3B6-5E03-4E11-BF94-EDEF9AB81011}"/>
    <cellStyle name="Normal 4 2 2 9 2 2" xfId="9301" xr:uid="{E87BC9AC-33C2-403B-9329-5592D317AB2E}"/>
    <cellStyle name="Normal 4 2 2 9 2 3" xfId="7095" xr:uid="{5BF14271-ECA9-48D6-B4DD-585AB50821F4}"/>
    <cellStyle name="Normal 4 2 2 9 2 4" xfId="4821" xr:uid="{ABC273CA-6B75-4567-B5CD-ADB6ACDCE089}"/>
    <cellStyle name="Normal 4 2 2 9 3" xfId="8611" xr:uid="{D46D0654-068F-4F69-ABD5-CB4012A7BE4D}"/>
    <cellStyle name="Normal 4 2 2 9 4" xfId="7094" xr:uid="{AE497E6B-01A1-4D21-96D9-73BEE85203E1}"/>
    <cellStyle name="Normal 4 2 2 9 5" xfId="26678" xr:uid="{21BD71C6-A8CF-40B7-9624-45F0FDAC433E}"/>
    <cellStyle name="Normal 4 2 2 9 6" xfId="4820" xr:uid="{453C6681-CDCF-423F-9728-8FB6ED40A25C}"/>
    <cellStyle name="Normal 4 2 3" xfId="1315" xr:uid="{41AA727A-675C-4F6E-A127-2647EA9B4FD0}"/>
    <cellStyle name="Normal 4 2 3 2" xfId="4822" xr:uid="{D1957D1C-ACDF-4D37-9954-4DAF19EE2B6C}"/>
    <cellStyle name="Normal 4 2 3 2 2" xfId="4823" xr:uid="{8E74E2BB-623F-4333-9FFB-EC5D100CF536}"/>
    <cellStyle name="Normal 4 2 3 2 2 2" xfId="6731" xr:uid="{3C34C146-8798-4FE2-B6C9-AE2CA9E7247B}"/>
    <cellStyle name="Normal 4 2 3 2 2 2 2" xfId="211" xr:uid="{C74E45BC-683E-4B4C-A051-90F5B79B8B6C}"/>
    <cellStyle name="Normal 4 2 3 2 2 3" xfId="7097" xr:uid="{85E35DA3-987F-412B-B17D-16B07FE3D392}"/>
    <cellStyle name="Normal 4 2 3 2 3" xfId="6730" xr:uid="{9F4DD2E8-80E6-4A25-A974-D3F2985646BC}"/>
    <cellStyle name="Normal 4 2 3 2 3 2" xfId="7453" xr:uid="{51B95129-F0F8-4173-B340-0377E2C9FE0F}"/>
    <cellStyle name="Normal 4 2 3 2 4" xfId="7096" xr:uid="{26DDC8A4-A253-42FC-9FE4-2268E02829A1}"/>
    <cellStyle name="Normal 4 2 3 3" xfId="4824" xr:uid="{81C2C72C-9E5B-47AB-B96A-D9F09D35C07F}"/>
    <cellStyle name="Normal 4 2 3 4" xfId="2041" xr:uid="{EBC5CEA6-BE39-45A4-90C5-EF383B82D1E7}"/>
    <cellStyle name="Normal 4 2 3 4 2" xfId="9302" xr:uid="{62313636-B454-41C4-AC72-F11323E426B8}"/>
    <cellStyle name="Normal 4 2 4" xfId="1316" xr:uid="{2E431EF1-F9D2-477F-8E40-22E3DD4605CF}"/>
    <cellStyle name="Normal 4 2 5" xfId="1317" xr:uid="{5F0CE917-C500-4D00-A4CF-C837A3CDEA50}"/>
    <cellStyle name="Normal 4 2 6" xfId="1318" xr:uid="{ED8E7D3F-6F01-4865-881A-01E50DF0A004}"/>
    <cellStyle name="Normal 4 2 7" xfId="1319" xr:uid="{323178E0-6C2D-48C8-B64C-D441239190FD}"/>
    <cellStyle name="Normal 4 2 8" xfId="1320" xr:uid="{8717F824-938F-48EE-B9E1-26AB42912674}"/>
    <cellStyle name="Normal 4 2 9" xfId="1321" xr:uid="{14EDAD2B-1702-40B1-A64B-562D75088301}"/>
    <cellStyle name="Normal 4 2_Scen_XBase" xfId="4825" xr:uid="{6B818997-4EF9-4606-AA76-00277CB58302}"/>
    <cellStyle name="Normal 4 3" xfId="239" xr:uid="{C0A5933C-EC03-4681-9C0E-1C4DAB2A8B1D}"/>
    <cellStyle name="Normal 4 3 10" xfId="4826" xr:uid="{5F8624D0-A7B9-439C-A648-560A817867DC}"/>
    <cellStyle name="Normal 4 3 10 2" xfId="7098" xr:uid="{EDD42762-670A-4B5F-89B0-D3535C35EC15}"/>
    <cellStyle name="Normal 4 3 11" xfId="4827" xr:uid="{AE68D118-8019-4306-B227-2AFBB865035F}"/>
    <cellStyle name="Normal 4 3 11 2" xfId="7099" xr:uid="{D26DA361-A943-4B86-B521-6FDAA4D6640C}"/>
    <cellStyle name="Normal 4 3 12" xfId="7277" xr:uid="{03F77795-D69A-4D17-8BBB-27044218214B}"/>
    <cellStyle name="Normal 4 3 13" xfId="1322" xr:uid="{AD50FEC9-49FA-4658-A480-3BD9F842A81E}"/>
    <cellStyle name="Normal 4 3 2" xfId="1323" xr:uid="{A3AE704F-688C-4F49-9FDB-550D7A013809}"/>
    <cellStyle name="Normal 4 3 2 2" xfId="4828" xr:uid="{2353D64B-5BB5-45F9-B51A-31A7469DE318}"/>
    <cellStyle name="Normal 4 3 2 3" xfId="4829" xr:uid="{9CF4DB5D-60BD-4FB5-B88D-DBF9378867CB}"/>
    <cellStyle name="Normal 4 3 3" xfId="1324" xr:uid="{31E46002-692E-4D23-BC29-F2B1ECBEC351}"/>
    <cellStyle name="Normal 4 3 3 2" xfId="4830" xr:uid="{DE873FB9-5474-4155-9905-38CF0644E139}"/>
    <cellStyle name="Normal 4 3 3 2 2" xfId="4831" xr:uid="{DAB67F73-8FA5-47C3-BB44-B135D189FD1A}"/>
    <cellStyle name="Normal 4 3 3 2 2 2" xfId="9305" xr:uid="{9FC45F1C-E471-49CE-8812-38DD105F291A}"/>
    <cellStyle name="Normal 4 3 3 2 2 3" xfId="7101" xr:uid="{40B5C8A2-98C5-43BA-BE50-6919B826A9F7}"/>
    <cellStyle name="Normal 4 3 3 2 3" xfId="7454" xr:uid="{AF3BB7B4-BB0B-4452-91DC-12627A1CA220}"/>
    <cellStyle name="Normal 4 3 3 2 4" xfId="7100" xr:uid="{9B3A4D58-351F-4992-9BDB-D4B47B61F366}"/>
    <cellStyle name="Normal 4 3 3 3" xfId="4832" xr:uid="{09BFA577-73C1-477A-A396-48A53631EE71}"/>
    <cellStyle name="Normal 4 3 3 4" xfId="4833" xr:uid="{54CEECCC-93A2-4183-97BF-E32A3AAEE125}"/>
    <cellStyle name="Normal 4 3 3 4 2" xfId="9304" xr:uid="{F9C00F98-3ACB-4A77-AD15-EA351CA7BFAA}"/>
    <cellStyle name="Normal 4 3 3 4 3" xfId="7102" xr:uid="{32E16A1B-1DE3-426E-BFAC-73DA2BB5DEA7}"/>
    <cellStyle name="Normal 4 3 3 5" xfId="4834" xr:uid="{508138CC-7D08-469B-9DD5-22058B71B838}"/>
    <cellStyle name="Normal 4 3 3 5 2" xfId="7103" xr:uid="{351AB97B-CF11-4232-ADEE-108EEEB1B0CF}"/>
    <cellStyle name="Normal 4 3 3 6" xfId="7374" xr:uid="{F8FD2424-0A95-4DD7-9A38-58422FB9A77F}"/>
    <cellStyle name="Normal 4 3 4" xfId="1325" xr:uid="{27C5E83F-E2F5-4406-80DD-FA0CE4740829}"/>
    <cellStyle name="Normal 4 3 4 2" xfId="4835" xr:uid="{2C1E1D4C-417C-4A2A-9FB2-AFE1C0A9CE9E}"/>
    <cellStyle name="Normal 4 3 4 2 2" xfId="9306" xr:uid="{58CAE597-7C2A-431C-A8FD-9231B76421FD}"/>
    <cellStyle name="Normal 4 3 4 3" xfId="4836" xr:uid="{E49F46AC-0CE0-4E5F-BCEB-F19B2249681A}"/>
    <cellStyle name="Normal 4 3 4 4" xfId="4837" xr:uid="{9356020D-ED59-4149-819E-3626197726E3}"/>
    <cellStyle name="Normal 4 3 4 4 2" xfId="7104" xr:uid="{6B88B496-A2BC-4F2A-BA55-D002F772DFB5}"/>
    <cellStyle name="Normal 4 3 4 5" xfId="4838" xr:uid="{8ABC96A3-9A0D-40F5-BF1A-1DF70F36D148}"/>
    <cellStyle name="Normal 4 3 4 5 2" xfId="7105" xr:uid="{8F1F8FDD-C8F7-4435-8064-37EAD629960F}"/>
    <cellStyle name="Normal 4 3 4 6" xfId="7373" xr:uid="{CEBB118B-7BA9-4A3F-8500-AA4E4C35C598}"/>
    <cellStyle name="Normal 4 3 5" xfId="1326" xr:uid="{71EEA0B9-DC6B-4CE4-9FE0-03219E6710E6}"/>
    <cellStyle name="Normal 4 3 5 2" xfId="4839" xr:uid="{368571A9-C48B-48DD-B95B-33BF1229029D}"/>
    <cellStyle name="Normal 4 3 5 3" xfId="4840" xr:uid="{A28B455A-87FC-4C16-BFDC-421E993F11B8}"/>
    <cellStyle name="Normal 4 3 5 3 2" xfId="7106" xr:uid="{0DEC2485-C595-4B11-BC54-F0520E7AA95E}"/>
    <cellStyle name="Normal 4 3 5 4" xfId="4841" xr:uid="{EE8A2909-6A86-42BD-9634-C5F0D0F9D5D0}"/>
    <cellStyle name="Normal 4 3 5 4 2" xfId="7107" xr:uid="{ED38A71D-22AA-4C5C-9A27-42411531BA73}"/>
    <cellStyle name="Normal 4 3 5 5" xfId="7455" xr:uid="{66505461-709F-47CE-A979-03633D58757F}"/>
    <cellStyle name="Normal 4 3 6" xfId="1327" xr:uid="{4AB24701-C535-436B-990F-5BA4079253C1}"/>
    <cellStyle name="Normal 4 3 7" xfId="1328" xr:uid="{DA37FD43-F6F1-4374-A4E9-4B8D19562EE1}"/>
    <cellStyle name="Normal 4 3 8" xfId="1329" xr:uid="{8A4CD86B-AA4A-4735-B354-945DB9104A2F}"/>
    <cellStyle name="Normal 4 3 9" xfId="2370" xr:uid="{24FF09D4-2863-40EB-A9AB-BC5E6301C052}"/>
    <cellStyle name="Normal 4 3 9 2" xfId="4842" xr:uid="{AF91A562-92FF-4360-A557-4056CA7B5F41}"/>
    <cellStyle name="Normal 4 3 9 2 2" xfId="7109" xr:uid="{27C8BCDF-9A45-44A9-8E80-3FBC58B4D415}"/>
    <cellStyle name="Normal 4 3 9 3" xfId="9303" xr:uid="{A4302D5F-15AA-41D1-BFE3-313929B5A992}"/>
    <cellStyle name="Normal 4 3 9 4" xfId="7108" xr:uid="{F81E1290-E930-4C87-83AE-1B54BDCCF592}"/>
    <cellStyle name="Normal 4 3_Scen_XBase" xfId="4843" xr:uid="{9B9BBD5B-C206-4AD3-BE7A-EBC9733310D2}"/>
    <cellStyle name="Normal 4 38" xfId="266" xr:uid="{9F24E072-8010-4240-9E76-4DF0C4A8555C}"/>
    <cellStyle name="Normal 4 4" xfId="257" xr:uid="{AE096DC3-0067-4DCA-81C4-BAB68D4925B7}"/>
    <cellStyle name="Normal 4 4 10" xfId="26719" xr:uid="{97A1052E-0222-4A24-B0A5-EC5C81668CB5}"/>
    <cellStyle name="Normal 4 4 11" xfId="1330" xr:uid="{C95BF55B-6D48-46E6-B2C4-D7805562BDE7}"/>
    <cellStyle name="Normal 4 4 2" xfId="1331" xr:uid="{C8B60676-2A6E-4B28-AC73-9CBA36671D15}"/>
    <cellStyle name="Normal 4 4 3" xfId="1332" xr:uid="{FE4409F5-5FCB-407F-8078-29CF3A5AD1CD}"/>
    <cellStyle name="Normal 4 4 3 2" xfId="4844" xr:uid="{6D512E6E-C53E-44E5-BC54-B8176B84E764}"/>
    <cellStyle name="Normal 4 4 3 3" xfId="4845" xr:uid="{C157B2DC-33A5-494C-8C8C-E22EA7FC3310}"/>
    <cellStyle name="Normal 4 4 4" xfId="1333" xr:uid="{E070B25F-EDB2-4B09-937B-B633BA6F2358}"/>
    <cellStyle name="Normal 4 4 5" xfId="1334" xr:uid="{7A8FBD9E-1097-4AA6-8B1D-0E48F5610D5D}"/>
    <cellStyle name="Normal 4 4 6" xfId="1335" xr:uid="{7193CEB5-F8B5-47CC-99CE-CEC6FE6371E4}"/>
    <cellStyle name="Normal 4 4 7" xfId="1336" xr:uid="{5ED9E036-BD2A-4E4E-93FD-0AD083980213}"/>
    <cellStyle name="Normal 4 4 8" xfId="1337" xr:uid="{815C7BB2-A27E-45E4-9489-B508E0556E14}"/>
    <cellStyle name="Normal 4 4 9" xfId="2371" xr:uid="{54733F5C-D50B-4717-B2E4-0C49CBAB40EC}"/>
    <cellStyle name="Normal 4 5" xfId="1338" xr:uid="{C30D0DA2-064A-4096-8BA9-E1E09A55F2FD}"/>
    <cellStyle name="Normal 4 5 10" xfId="4846" xr:uid="{57758328-1B4C-452E-BDA6-6B09D423A5AC}"/>
    <cellStyle name="Normal 4 5 10 2" xfId="7110" xr:uid="{99CB8CA3-2C63-4C8A-A020-6A61ECAA0E11}"/>
    <cellStyle name="Normal 4 5 11" xfId="4847" xr:uid="{EC66486F-0213-4D25-B902-33B47DFA1A24}"/>
    <cellStyle name="Normal 4 5 11 2" xfId="7111" xr:uid="{97B2EE28-DEDE-4B57-B0B2-EF2B191C87EF}"/>
    <cellStyle name="Normal 4 5 12" xfId="6732" xr:uid="{C7F84948-63E7-41CC-91E3-392B3610A7AB}"/>
    <cellStyle name="Normal 4 5 12 2" xfId="7278" xr:uid="{2A270FFC-E5B0-44F6-AC9D-401557A78906}"/>
    <cellStyle name="Normal 4 5 2" xfId="1339" xr:uid="{25525455-D3DA-49AA-8500-ED77993E49FA}"/>
    <cellStyle name="Normal 4 5 2 2" xfId="4848" xr:uid="{08C76FDE-F9D9-450D-9EA8-553CFAE6BE77}"/>
    <cellStyle name="Normal 4 5 2 3" xfId="4849" xr:uid="{8640CB9E-5068-4390-9BE9-1A24784728DA}"/>
    <cellStyle name="Normal 4 5 2 3 2" xfId="7112" xr:uid="{0ED95187-5E22-4DC9-8EDF-AF3CCC859A43}"/>
    <cellStyle name="Normal 4 5 2 4" xfId="4850" xr:uid="{4522542B-0E65-40DF-A37D-3842592FA30C}"/>
    <cellStyle name="Normal 4 5 2 4 2" xfId="7113" xr:uid="{80FB4FA7-8C68-4488-B98C-D5E6144E8DFE}"/>
    <cellStyle name="Normal 4 5 2 5" xfId="7375" xr:uid="{D9EEB686-2DCE-4102-A199-9954A9E8FEFE}"/>
    <cellStyle name="Normal 4 5 3" xfId="1340" xr:uid="{02818926-0B85-445C-9E0E-233833A28063}"/>
    <cellStyle name="Normal 4 5 3 2" xfId="4851" xr:uid="{A2126F90-1B21-480A-8E85-30E6F5D3B038}"/>
    <cellStyle name="Normal 4 5 3 3" xfId="4852" xr:uid="{491021C3-526D-424D-8B7E-B829FF8F6BAD}"/>
    <cellStyle name="Normal 4 5 3 3 2" xfId="7114" xr:uid="{5E5396EF-A034-4A52-8E3A-FF2C7989885D}"/>
    <cellStyle name="Normal 4 5 3 4" xfId="4853" xr:uid="{1FEB80B8-F8E6-492E-A5C8-AD0C78B6C4CF}"/>
    <cellStyle name="Normal 4 5 3 4 2" xfId="7115" xr:uid="{6821A8EE-DBC9-4455-9C59-1218B9E2F0F8}"/>
    <cellStyle name="Normal 4 5 3 5" xfId="7456" xr:uid="{7424DF0E-9E46-48D3-9BB2-244073B41CD6}"/>
    <cellStyle name="Normal 4 5 4" xfId="1341" xr:uid="{86097625-AB28-4433-BB16-089FF1B7D3C5}"/>
    <cellStyle name="Normal 4 5 5" xfId="1342" xr:uid="{A683D6F4-EA85-46FE-A58A-6602CB2C9DE9}"/>
    <cellStyle name="Normal 4 5 6" xfId="1343" xr:uid="{2EAF8720-63D3-4284-AE45-12C723787118}"/>
    <cellStyle name="Normal 4 5 7" xfId="1344" xr:uid="{1DDC1AC2-5975-4FB5-AA7A-2AC2526F266A}"/>
    <cellStyle name="Normal 4 5 8" xfId="1345" xr:uid="{6A6E458A-CAA8-4CC3-B1F5-224875B2FC9C}"/>
    <cellStyle name="Normal 4 5 9" xfId="4854" xr:uid="{8624B869-EA90-483C-B704-43EFE9EE9067}"/>
    <cellStyle name="Normal 4 5 9 2" xfId="4855" xr:uid="{6906C582-F81C-4BAA-B405-976DF5250AA0}"/>
    <cellStyle name="Normal 4 5 9 2 2" xfId="7117" xr:uid="{4438D1BF-C50B-4682-BA54-403E2111814C}"/>
    <cellStyle name="Normal 4 5 9 3" xfId="9307" xr:uid="{5D9BAF57-47C3-488E-8082-6161D80FC6F8}"/>
    <cellStyle name="Normal 4 5 9 4" xfId="7116" xr:uid="{3F0628F7-DE72-46BD-8BA4-51331DD0F88A}"/>
    <cellStyle name="Normal 4 6" xfId="1346" xr:uid="{B5EF2666-8326-4559-8681-78756AAB9331}"/>
    <cellStyle name="Normal 4 6 2" xfId="4856" xr:uid="{5E03E17C-4B32-4064-BC11-3865FA87A9ED}"/>
    <cellStyle name="Normal 4 6 2 2" xfId="4857" xr:uid="{ECFA2C66-F65C-41B3-A720-BE76679C7E1B}"/>
    <cellStyle name="Normal 4 6 2 3" xfId="4858" xr:uid="{8680DF24-6882-480B-A29D-3571D7DD49FB}"/>
    <cellStyle name="Normal 4 6 2 3 2" xfId="7119" xr:uid="{E2D5B232-F0C8-4B8A-87E5-26C970B244A6}"/>
    <cellStyle name="Normal 4 6 2 4" xfId="7376" xr:uid="{29414766-5498-42AA-99E0-FE5626B78397}"/>
    <cellStyle name="Normal 4 6 2 5" xfId="7118" xr:uid="{3A930369-362D-4662-BD53-7B5921E4F17C}"/>
    <cellStyle name="Normal 4 6 3" xfId="4859" xr:uid="{68317C84-7956-431E-A5D0-D6959FA1EAEC}"/>
    <cellStyle name="Normal 4 6 4" xfId="4860" xr:uid="{EBAB8038-DDE8-40D8-865D-85062F5DB263}"/>
    <cellStyle name="Normal 4 6 4 2" xfId="4861" xr:uid="{EDBB7528-3349-4774-911B-5016DFAE1820}"/>
    <cellStyle name="Normal 4 6 4 2 2" xfId="7121" xr:uid="{ABC66FDF-9078-4F27-A5A4-9CBCE5A823F4}"/>
    <cellStyle name="Normal 4 6 4 3" xfId="7457" xr:uid="{5574A682-A128-4302-8766-BCC69B2A8854}"/>
    <cellStyle name="Normal 4 6 4 4" xfId="7120" xr:uid="{9E680E37-DFD2-48F8-A909-3A4E2DF2B0F1}"/>
    <cellStyle name="Normal 4 6 5" xfId="4862" xr:uid="{8A5D8820-97D8-466D-858D-4180B094363D}"/>
    <cellStyle name="Normal 4 6 5 2" xfId="4863" xr:uid="{8053F332-C0F9-401A-8F22-13C675601301}"/>
    <cellStyle name="Normal 4 6 5 2 2" xfId="7123" xr:uid="{61E8A776-698B-406D-878E-D9DA898810BD}"/>
    <cellStyle name="Normal 4 6 5 3" xfId="9308" xr:uid="{10641402-7769-49C3-9059-9C1E0774DCB0}"/>
    <cellStyle name="Normal 4 6 5 4" xfId="7122" xr:uid="{C6797315-3574-4645-9F5D-C9167C40BF82}"/>
    <cellStyle name="Normal 4 6 6" xfId="4864" xr:uid="{DB46661F-4A85-4509-94CF-FAFA585AF157}"/>
    <cellStyle name="Normal 4 6 6 2" xfId="7124" xr:uid="{C2AD1BD5-8D34-4D3C-A97F-24E85A7411A4}"/>
    <cellStyle name="Normal 4 6 7" xfId="4865" xr:uid="{660ED36D-F256-4A0B-8C39-791B3ECE4B20}"/>
    <cellStyle name="Normal 4 6 7 2" xfId="7125" xr:uid="{388FCE59-9A32-49EC-AC39-CF2EA0A5333D}"/>
    <cellStyle name="Normal 4 6 8" xfId="7279" xr:uid="{AAE6BC19-9F79-4812-AD44-920E24F3F941}"/>
    <cellStyle name="Normal 4 7" xfId="1347" xr:uid="{E41B71D9-F0BC-4182-B27D-C9188F52B0F0}"/>
    <cellStyle name="Normal 4 7 2" xfId="4866" xr:uid="{3E8A21B3-8052-4041-8685-7BB88816D358}"/>
    <cellStyle name="Normal 4 7 2 2" xfId="4867" xr:uid="{6620CEB7-4A6D-48CB-836B-F951A12A106C}"/>
    <cellStyle name="Normal 4 7 2 2 2" xfId="9310" xr:uid="{F46D941C-49C7-4508-BF77-90F54609A47E}"/>
    <cellStyle name="Normal 4 7 2 2 3" xfId="7127" xr:uid="{C0CB159E-31FF-4CDA-BAEB-B465C9019D42}"/>
    <cellStyle name="Normal 4 7 2 3" xfId="7458" xr:uid="{25429356-4978-4034-8605-6F27EDAD6035}"/>
    <cellStyle name="Normal 4 7 2 4" xfId="7126" xr:uid="{7497DB7D-674A-40B6-A86C-7EB29BE7BDD5}"/>
    <cellStyle name="Normal 4 7 3" xfId="4868" xr:uid="{54798FAF-F5AE-4572-9E0C-11CC0B35A94D}"/>
    <cellStyle name="Normal 4 7 4" xfId="4869" xr:uid="{A9EFE825-2E00-4448-9D51-8A0A3FD0E7C1}"/>
    <cellStyle name="Normal 4 7 4 2" xfId="9309" xr:uid="{41141542-4F0E-4A8E-851F-AB89E2604EDF}"/>
    <cellStyle name="Normal 4 7 4 3" xfId="7128" xr:uid="{0D0B848E-4B9E-481A-A3F3-00F6D1D4D440}"/>
    <cellStyle name="Normal 4 7 5" xfId="4870" xr:uid="{B702C78C-246C-490F-9226-90E8966CAD63}"/>
    <cellStyle name="Normal 4 7 5 2" xfId="7129" xr:uid="{DDDE5560-6117-4F2D-9A03-559440B0EF30}"/>
    <cellStyle name="Normal 4 7 6" xfId="7377" xr:uid="{2E867120-D804-4290-9A31-0B4A8FA57980}"/>
    <cellStyle name="Normal 4 8" xfId="1348" xr:uid="{8EB058EE-BE3B-42F0-968C-950504C6A37F}"/>
    <cellStyle name="Normal 4 8 2" xfId="4871" xr:uid="{5E806F0F-6025-438F-8B10-C4C320FBDC4A}"/>
    <cellStyle name="Normal 4 8 2 2" xfId="9312" xr:uid="{209A6E06-8F46-4104-8224-923B2889211E}"/>
    <cellStyle name="Normal 4 8 3" xfId="4872" xr:uid="{65A0B44E-CCA8-4041-A250-25756E1D7F57}"/>
    <cellStyle name="Normal 4 8 4" xfId="4873" xr:uid="{7FDCA74E-2210-41AB-A98F-9F300A145D37}"/>
    <cellStyle name="Normal 4 8 4 2" xfId="9311" xr:uid="{A12CD1B9-3CA9-4D82-B8B5-52DE8AB67B6A}"/>
    <cellStyle name="Normal 4 8 4 3" xfId="7130" xr:uid="{B0794AB7-9C98-4C32-9D20-77177F991CCC}"/>
    <cellStyle name="Normal 4 8 5" xfId="4874" xr:uid="{397CECF6-0B31-461A-A9CA-27A77F1DE648}"/>
    <cellStyle name="Normal 4 8 5 2" xfId="7131" xr:uid="{B1AE211C-F9C3-4826-AB51-F2E42D0C6AFC}"/>
    <cellStyle name="Normal 4 8 6" xfId="6733" xr:uid="{91A389DF-5556-4A74-B54F-B584C3AAEAC4}"/>
    <cellStyle name="Normal 4 8 6 2" xfId="7372" xr:uid="{B583A341-3E20-466E-B649-369CC43D8ECC}"/>
    <cellStyle name="Normal 4 9" xfId="1349" xr:uid="{A8963111-A91C-4666-AADF-B6E18F605F6A}"/>
    <cellStyle name="Normal 4 9 2" xfId="4875" xr:uid="{08BC36AC-94ED-4A4B-8515-9B85D9CF197B}"/>
    <cellStyle name="Normal 4 9 3" xfId="4876" xr:uid="{7BC7C7D3-6B05-442E-942F-5449015ADAF9}"/>
    <cellStyle name="Normal 4 9 3 2" xfId="9313" xr:uid="{112B7BC0-1F5E-4F12-91F3-BF40400FA696}"/>
    <cellStyle name="Normal 4 9 4" xfId="6727" xr:uid="{5B70EB5E-6E59-4479-9B8B-0C9F17A58E1B}"/>
    <cellStyle name="Normal 4_ELC" xfId="9314" xr:uid="{1C1C4ACD-8DC9-4D34-AA7B-675500DDAD8A}"/>
    <cellStyle name="Normal 40" xfId="4877" xr:uid="{728F5062-F443-46BE-9274-C67582CB934C}"/>
    <cellStyle name="Normal 41" xfId="2040" xr:uid="{D6DFD8B9-BF6D-46F3-9EBC-49CE6EE24AD9}"/>
    <cellStyle name="Normal 41 2" xfId="7225" xr:uid="{0D379A2A-6308-4AE1-9BA7-5BEDE403EC31}"/>
    <cellStyle name="Normal 41 3" xfId="26709" xr:uid="{D978809C-ACB5-4AEA-A0A1-DB2837CB1DDB}"/>
    <cellStyle name="Normal 42" xfId="280" xr:uid="{84DF6DC7-1175-42F0-B210-619BE6BEFE11}"/>
    <cellStyle name="Normal 43" xfId="26731" xr:uid="{328261DD-7CBB-421F-91F5-4132AE89475C}"/>
    <cellStyle name="Normal 44" xfId="26734" xr:uid="{8A691771-9238-4E53-83B3-2C33E7BD3350}"/>
    <cellStyle name="Normal 45" xfId="26732" xr:uid="{A76ABC2E-86D8-46C5-93DD-0E47EFA7FBB2}"/>
    <cellStyle name="Normal 46" xfId="26741" xr:uid="{A3D8BBD6-8D20-4814-8F59-59692D5B074D}"/>
    <cellStyle name="Normal 47" xfId="26733" xr:uid="{773BC381-5399-4218-A446-F49853FBC9FB}"/>
    <cellStyle name="Normal 48" xfId="26742" xr:uid="{A59452BA-7964-430F-BF55-B141D6639217}"/>
    <cellStyle name="Normal 49" xfId="200" xr:uid="{9735A7A8-FE86-4E63-88E7-5FE8E9268993}"/>
    <cellStyle name="Normal 5" xfId="190" xr:uid="{47D0618B-C453-4E9B-9F0A-A5DE946569E6}"/>
    <cellStyle name="Normal 5 10" xfId="1351" xr:uid="{C74D39FC-7B5A-4BE6-B41D-31A06212BC52}"/>
    <cellStyle name="Normal 5 10 2" xfId="4878" xr:uid="{0C6574B0-84B7-4F59-9E68-8C1C59A0780D}"/>
    <cellStyle name="Normal 5 10 3" xfId="4879" xr:uid="{5E2415B2-4410-40C7-803E-20EDEF40E92D}"/>
    <cellStyle name="Normal 5 11" xfId="1352" xr:uid="{315E998A-F4EA-4759-8C19-69311EE36CAE}"/>
    <cellStyle name="Normal 5 11 2" xfId="4880" xr:uid="{CBCF7783-683A-4075-BB4C-C75C00065F8F}"/>
    <cellStyle name="Normal 5 11 3" xfId="4881" xr:uid="{364726BF-B6F4-4464-A9C5-0ABAA2D52437}"/>
    <cellStyle name="Normal 5 12" xfId="1353" xr:uid="{5123BC22-1201-469E-90ED-38B44CFB776E}"/>
    <cellStyle name="Normal 5 12 2" xfId="4882" xr:uid="{59397BE8-AD47-4CB1-9561-97D2914F23A6}"/>
    <cellStyle name="Normal 5 12 3" xfId="4883" xr:uid="{05A8848F-3F20-434B-A14D-66E86CF5FC1F}"/>
    <cellStyle name="Normal 5 12 3 2" xfId="7132" xr:uid="{5DF50D76-DBF4-47E2-8EBB-4E7EE23C3048}"/>
    <cellStyle name="Normal 5 12 4" xfId="4884" xr:uid="{8638F6AE-D44C-4473-96D9-BBC00401D0A8}"/>
    <cellStyle name="Normal 5 12 4 2" xfId="7133" xr:uid="{0320DC4E-F335-4B72-9E79-5A41FA60B9ED}"/>
    <cellStyle name="Normal 5 12 5" xfId="7460" xr:uid="{7546518C-72F7-4829-853D-2E04D82672BD}"/>
    <cellStyle name="Normal 5 13" xfId="2372" xr:uid="{E25C76BF-8263-4C16-B71C-BC0D1972B107}"/>
    <cellStyle name="Normal 5 13 2" xfId="4886" xr:uid="{B89EB443-17D6-46E6-AB06-D12B49F0ECE1}"/>
    <cellStyle name="Normal 5 13 2 2" xfId="9315" xr:uid="{BE570211-DA86-4240-8C4E-1FD894A6602F}"/>
    <cellStyle name="Normal 5 13 2 3" xfId="7135" xr:uid="{A4A119D6-DE3B-43FD-BD3D-1A5E63A0C340}"/>
    <cellStyle name="Normal 5 13 3" xfId="7459" xr:uid="{C2F908A1-C7D6-4DCD-8645-FC7AC4CAA6DB}"/>
    <cellStyle name="Normal 5 13 4" xfId="7134" xr:uid="{33E58E1E-62F3-463D-94D4-B6D2F48462FD}"/>
    <cellStyle name="Normal 5 13 5" xfId="4885" xr:uid="{54665529-F2CE-45FC-B4DC-4480F287D64B}"/>
    <cellStyle name="Normal 5 14" xfId="4887" xr:uid="{EE91CD48-082C-4FE0-AB25-AC745A7AC094}"/>
    <cellStyle name="Normal 5 14 2" xfId="9316" xr:uid="{7CA1BF9C-6BE8-4045-9EAE-7E347E192A16}"/>
    <cellStyle name="Normal 5 15" xfId="1350" xr:uid="{10060205-709C-4A41-BFCC-04653C795DFC}"/>
    <cellStyle name="Normal 5 16" xfId="26737" xr:uid="{89E10892-D795-4014-B51B-E5871FDCF8C8}"/>
    <cellStyle name="Normal 5 17" xfId="208" xr:uid="{638B3C85-B810-421A-9B26-D91B52E03ED2}"/>
    <cellStyle name="Normal 5 2" xfId="1354" xr:uid="{AA846A02-E217-4666-913E-9254FE67D629}"/>
    <cellStyle name="Normal 5 2 10" xfId="9317" xr:uid="{BC3B62F3-06F1-459D-B9D3-67A2018810D8}"/>
    <cellStyle name="Normal 5 2 2" xfId="1355" xr:uid="{3C5EDA3B-3518-4D85-BAB0-8D04B81BE08B}"/>
    <cellStyle name="Normal 5 2 2 10" xfId="1356" xr:uid="{5CAF1722-F5BB-4537-B20C-00D3AD32683B}"/>
    <cellStyle name="Normal 5 2 2 10 2" xfId="2128" xr:uid="{FA96931F-9BDD-4FAE-A42F-6E64D586B4FE}"/>
    <cellStyle name="Normal 5 2 2 10 2 2" xfId="9318" xr:uid="{24AF0DF7-9F3D-4FD2-9552-D38370AD0DAA}"/>
    <cellStyle name="Normal 5 2 2 10 2 3" xfId="7137" xr:uid="{798B3924-B726-423F-B290-AC92093F5499}"/>
    <cellStyle name="Normal 5 2 2 10 2 4" xfId="4889" xr:uid="{3489A3DA-0158-4E4C-8DC4-F71879FA8E99}"/>
    <cellStyle name="Normal 5 2 2 10 3" xfId="8612" xr:uid="{160DD8CC-34C2-4E97-B84A-FEF53C2D1E9F}"/>
    <cellStyle name="Normal 5 2 2 10 4" xfId="7136" xr:uid="{3BDE1FD7-6A1E-4034-8054-37C12FF57125}"/>
    <cellStyle name="Normal 5 2 2 10 5" xfId="26679" xr:uid="{C99C4BFF-4E49-40AA-B3F8-32CB51CA5AB6}"/>
    <cellStyle name="Normal 5 2 2 10 6" xfId="4888" xr:uid="{A692DF85-2FF5-438E-B367-B7CF2362E7B4}"/>
    <cellStyle name="Normal 5 2 2 11" xfId="1357" xr:uid="{7AAD2A61-ECA7-4526-8866-3CC3159BA5BB}"/>
    <cellStyle name="Normal 5 2 2 11 2" xfId="2129" xr:uid="{AB88356B-2E2B-4D8F-833F-A3B9FAEAB671}"/>
    <cellStyle name="Normal 5 2 2 11 2 2" xfId="9319" xr:uid="{8EA500EE-CBF5-4ABC-B0D1-7AEF86F866C0}"/>
    <cellStyle name="Normal 5 2 2 11 2 3" xfId="7139" xr:uid="{A9A6E60D-4C76-479C-92AB-DB827A6862DF}"/>
    <cellStyle name="Normal 5 2 2 11 2 4" xfId="4891" xr:uid="{0BA451B6-992E-4B7F-9513-DB677818617A}"/>
    <cellStyle name="Normal 5 2 2 11 3" xfId="8613" xr:uid="{C234A4D5-A6F8-4CF0-ABDD-69E6B7017926}"/>
    <cellStyle name="Normal 5 2 2 11 4" xfId="7138" xr:uid="{D7128BF7-5368-456C-A1D5-C48BE123A84B}"/>
    <cellStyle name="Normal 5 2 2 11 5" xfId="26680" xr:uid="{53363619-1FD5-42B6-9607-DB1278B06A11}"/>
    <cellStyle name="Normal 5 2 2 11 6" xfId="4890" xr:uid="{6B5721BB-3029-46F9-A2BE-3E8C7CC1A5EB}"/>
    <cellStyle name="Normal 5 2 2 12" xfId="1358" xr:uid="{02A6FCEF-E3B1-4100-90F4-4C823964813F}"/>
    <cellStyle name="Normal 5 2 2 12 2" xfId="2130" xr:uid="{03613BFC-F6DA-4BBD-9D7E-EA6B44B4FC7E}"/>
    <cellStyle name="Normal 5 2 2 12 2 2" xfId="9320" xr:uid="{2EA80448-6E52-4C3A-BB24-CEBA80112365}"/>
    <cellStyle name="Normal 5 2 2 12 2 3" xfId="7141" xr:uid="{25503048-5F22-4BB2-A5B9-DCF2C91A681B}"/>
    <cellStyle name="Normal 5 2 2 12 2 4" xfId="4893" xr:uid="{318D1325-0D40-4700-9B16-60CFA67187C1}"/>
    <cellStyle name="Normal 5 2 2 12 3" xfId="8614" xr:uid="{0FEF29BA-C26F-4BEC-8FC1-890FDA6EF70A}"/>
    <cellStyle name="Normal 5 2 2 12 4" xfId="7140" xr:uid="{BE8461FC-F729-46DF-B10F-56050B3A18EA}"/>
    <cellStyle name="Normal 5 2 2 12 5" xfId="26681" xr:uid="{3F7A2072-C209-480D-9129-4DD9A0612476}"/>
    <cellStyle name="Normal 5 2 2 12 6" xfId="4892" xr:uid="{88BD168D-16AD-4DBB-B61C-767F973CC1EC}"/>
    <cellStyle name="Normal 5 2 2 13" xfId="1359" xr:uid="{61115512-B0AC-486F-AFF8-FC19DF464F1C}"/>
    <cellStyle name="Normal 5 2 2 13 2" xfId="2131" xr:uid="{C8BEA888-3F4E-4E20-AFDA-945725EEE317}"/>
    <cellStyle name="Normal 5 2 2 13 2 2" xfId="9321" xr:uid="{9D2015B5-17CC-4370-99FC-F2B7D920E7CE}"/>
    <cellStyle name="Normal 5 2 2 13 2 3" xfId="7143" xr:uid="{4728AACF-7AB9-49B5-A66D-E1DA2B081463}"/>
    <cellStyle name="Normal 5 2 2 13 2 4" xfId="4895" xr:uid="{A8AD5D26-58B8-4DC4-837F-3F2CFB3B4633}"/>
    <cellStyle name="Normal 5 2 2 13 3" xfId="8615" xr:uid="{2E4AEE65-AC79-4407-B32D-25A009B77C19}"/>
    <cellStyle name="Normal 5 2 2 13 4" xfId="7142" xr:uid="{85C778E7-40BC-48BF-BA48-BAA6C790A330}"/>
    <cellStyle name="Normal 5 2 2 13 5" xfId="26682" xr:uid="{6D47525B-1B84-4A7D-9E76-EC408BF3CC61}"/>
    <cellStyle name="Normal 5 2 2 13 6" xfId="4894" xr:uid="{DB22A37F-B22F-486A-AA19-146F698AFD8B}"/>
    <cellStyle name="Normal 5 2 2 14" xfId="4896" xr:uid="{14D2355B-9116-4F48-B9B9-BFBD6B7FA415}"/>
    <cellStyle name="Normal 5 2 2 15" xfId="4897" xr:uid="{6B2245A0-CE91-497C-963F-280C9AD3E1EA}"/>
    <cellStyle name="Normal 5 2 2 2" xfId="1360" xr:uid="{F39D9030-1F65-471B-99EF-0295F2AE043D}"/>
    <cellStyle name="Normal 5 2 2 2 10" xfId="1361" xr:uid="{EFED1ACB-3EDA-4AAC-83E8-A74E14E5B1AD}"/>
    <cellStyle name="Normal 5 2 2 2 11" xfId="1362" xr:uid="{B0EB2E7C-4791-447F-9726-BF6ACB28611C}"/>
    <cellStyle name="Normal 5 2 2 2 12" xfId="1363" xr:uid="{5F250E64-AC7D-4554-8715-11603B3F1E1F}"/>
    <cellStyle name="Normal 5 2 2 2 13" xfId="1364" xr:uid="{725D466E-DE9B-4FD1-A42C-D9B691B6A2B5}"/>
    <cellStyle name="Normal 5 2 2 2 14" xfId="2132" xr:uid="{C12DF7B8-280A-45D6-8607-4F9037E88D89}"/>
    <cellStyle name="Normal 5 2 2 2 14 2" xfId="4900" xr:uid="{8754E0B6-DBBD-42F8-9B4D-D113BCE6D3D9}"/>
    <cellStyle name="Normal 5 2 2 2 14 2 2" xfId="7146" xr:uid="{D156D96B-115B-4462-ABCA-F515DA356074}"/>
    <cellStyle name="Normal 5 2 2 2 14 3" xfId="8616" xr:uid="{57374AA9-EB99-42FA-9ADC-41ED4F415A7A}"/>
    <cellStyle name="Normal 5 2 2 2 14 4" xfId="7145" xr:uid="{700AF696-516D-44C2-AA6B-FFAC179A8933}"/>
    <cellStyle name="Normal 5 2 2 2 14 5" xfId="4899" xr:uid="{7A27EBEB-B724-46FE-9CC1-B11E31FB4A25}"/>
    <cellStyle name="Normal 5 2 2 2 15" xfId="4901" xr:uid="{E690F204-9285-46F5-BB10-1CB302AB0EFD}"/>
    <cellStyle name="Normal 5 2 2 2 15 2" xfId="9322" xr:uid="{84184088-6458-4A4A-A155-5A9B8F3D2203}"/>
    <cellStyle name="Normal 5 2 2 2 16" xfId="7144" xr:uid="{499BD4AA-ABDE-42BD-944B-4972A2C09915}"/>
    <cellStyle name="Normal 5 2 2 2 17" xfId="26683" xr:uid="{64947890-FE3E-47AB-AAD4-0798669D2287}"/>
    <cellStyle name="Normal 5 2 2 2 18" xfId="4898" xr:uid="{1A919B91-491D-4492-93AE-1DE2409BA506}"/>
    <cellStyle name="Normal 5 2 2 2 2" xfId="1365" xr:uid="{A1BBF77B-5B3F-4379-9638-5F93604089B7}"/>
    <cellStyle name="Normal 5 2 2 2 3" xfId="1366" xr:uid="{05434977-857D-4E89-9BAD-1B54CF914803}"/>
    <cellStyle name="Normal 5 2 2 2 4" xfId="1367" xr:uid="{05415FA3-1DEC-4F44-A776-2333407F34EB}"/>
    <cellStyle name="Normal 5 2 2 2 5" xfId="1368" xr:uid="{8C058CC4-1F5C-4BE5-9196-C9013312133E}"/>
    <cellStyle name="Normal 5 2 2 2 6" xfId="1369" xr:uid="{9F2D7538-0EF6-4615-A8DB-791813BD1E59}"/>
    <cellStyle name="Normal 5 2 2 2 7" xfId="1370" xr:uid="{C7C5E099-E6C8-455C-AFD9-E43A62F5576A}"/>
    <cellStyle name="Normal 5 2 2 2 8" xfId="1371" xr:uid="{32CF713D-22ED-42DB-A0DC-370F33117208}"/>
    <cellStyle name="Normal 5 2 2 2 9" xfId="1372" xr:uid="{9944DB53-763C-4C0E-8F18-230760F1758F}"/>
    <cellStyle name="Normal 5 2 2 3" xfId="1373" xr:uid="{0FD6119F-D7AC-403A-9F8B-1A2A9C397C7C}"/>
    <cellStyle name="Normal 5 2 2 3 2" xfId="2133" xr:uid="{55AB157D-689E-415B-B385-541F719F59D0}"/>
    <cellStyle name="Normal 5 2 2 3 2 2" xfId="4904" xr:uid="{8E0E7184-47E4-4DCB-B999-0CD6F93E5D46}"/>
    <cellStyle name="Normal 5 2 2 3 2 2 2" xfId="7149" xr:uid="{A4390EA8-3DE0-4608-BCE1-4BAB0565B336}"/>
    <cellStyle name="Normal 5 2 2 3 2 3" xfId="8617" xr:uid="{CC70A23D-563F-4DF4-A9A0-D7CC23F5986C}"/>
    <cellStyle name="Normal 5 2 2 3 2 4" xfId="7148" xr:uid="{3790EEE0-AC9C-4F22-861D-4F8986C97BD1}"/>
    <cellStyle name="Normal 5 2 2 3 2 5" xfId="4903" xr:uid="{9D328DC6-0DA2-4077-9C59-13F5ECFE69D8}"/>
    <cellStyle name="Normal 5 2 2 3 3" xfId="4905" xr:uid="{A498FF85-7D46-41F5-A314-6F2E5010A30D}"/>
    <cellStyle name="Normal 5 2 2 3 3 2" xfId="9323" xr:uid="{C2F3E3EF-BA73-4F0E-A90A-E674B98DA674}"/>
    <cellStyle name="Normal 5 2 2 3 3 3" xfId="7150" xr:uid="{9D5FB18A-BC18-44CF-AA24-626AA3111B71}"/>
    <cellStyle name="Normal 5 2 2 3 4" xfId="7461" xr:uid="{C5ED6598-16E6-413C-B468-7882117D2B9F}"/>
    <cellStyle name="Normal 5 2 2 3 5" xfId="7147" xr:uid="{0B2F8821-3234-4FE8-BFDD-8C0AFBED5990}"/>
    <cellStyle name="Normal 5 2 2 3 6" xfId="26684" xr:uid="{6CF878A6-F9BB-4F6B-855A-74C6C26A6440}"/>
    <cellStyle name="Normal 5 2 2 3 7" xfId="4902" xr:uid="{98140AF3-9E62-4A2C-91CB-250BE2F45970}"/>
    <cellStyle name="Normal 5 2 2 4" xfId="1374" xr:uid="{3C1987D2-5B96-4003-9BF9-24F9B0D1ECFD}"/>
    <cellStyle name="Normal 5 2 2 4 2" xfId="2134" xr:uid="{9AC57D02-156A-4022-9A86-71F0CFD53874}"/>
    <cellStyle name="Normal 5 2 2 4 2 2" xfId="9324" xr:uid="{04E79A4D-53D1-421E-986C-5BE11450BAF9}"/>
    <cellStyle name="Normal 5 2 2 4 2 3" xfId="7152" xr:uid="{BC395518-B3B9-4371-829E-045F4B38040B}"/>
    <cellStyle name="Normal 5 2 2 4 2 4" xfId="4907" xr:uid="{1E86E30A-86DB-43EA-AAE0-18CB2A0FF99F}"/>
    <cellStyle name="Normal 5 2 2 4 3" xfId="8618" xr:uid="{851A3C59-9668-4785-8568-C823842B47B1}"/>
    <cellStyle name="Normal 5 2 2 4 4" xfId="7151" xr:uid="{A5D80B0F-E936-4500-B141-C83E11A458CA}"/>
    <cellStyle name="Normal 5 2 2 4 5" xfId="26685" xr:uid="{5BA9711A-807F-4212-998C-2A4648331D7B}"/>
    <cellStyle name="Normal 5 2 2 4 6" xfId="4906" xr:uid="{659E6BE3-D358-4D27-86C0-ABD064226858}"/>
    <cellStyle name="Normal 5 2 2 5" xfId="1375" xr:uid="{AC1FE7FD-CE8E-4FFD-BAB2-202B7982E155}"/>
    <cellStyle name="Normal 5 2 2 5 2" xfId="2135" xr:uid="{2A741670-2FC8-4C95-953E-24DE8A05E147}"/>
    <cellStyle name="Normal 5 2 2 5 2 2" xfId="9325" xr:uid="{68A7421D-E28F-4652-84AD-DBEA065341B5}"/>
    <cellStyle name="Normal 5 2 2 5 2 3" xfId="7154" xr:uid="{985DC830-ED32-4A03-B2E9-8CE54942CE48}"/>
    <cellStyle name="Normal 5 2 2 5 2 4" xfId="4909" xr:uid="{9603ED0F-E253-43AA-B7A0-3F2A34A48A8C}"/>
    <cellStyle name="Normal 5 2 2 5 3" xfId="8619" xr:uid="{F03F609B-8EDC-46D2-86BB-860BD99A12C3}"/>
    <cellStyle name="Normal 5 2 2 5 4" xfId="7153" xr:uid="{8EDF8566-AF6A-4858-957C-EAC7137F20A6}"/>
    <cellStyle name="Normal 5 2 2 5 5" xfId="26686" xr:uid="{76EEBCB6-65D1-4416-A631-003A403A3951}"/>
    <cellStyle name="Normal 5 2 2 5 6" xfId="4908" xr:uid="{AB90CAC0-1003-4847-AC8C-9CB3371B9A3A}"/>
    <cellStyle name="Normal 5 2 2 6" xfId="1376" xr:uid="{1BE683CE-5DAB-48AD-B150-F8FA99AD095E}"/>
    <cellStyle name="Normal 5 2 2 6 2" xfId="2136" xr:uid="{0881F1C3-16C7-46B1-B6C0-7A1D3D5CC4F0}"/>
    <cellStyle name="Normal 5 2 2 6 2 2" xfId="9326" xr:uid="{A5A0A9D5-4CE9-4256-82A5-285112343C35}"/>
    <cellStyle name="Normal 5 2 2 6 2 3" xfId="7156" xr:uid="{9926522C-3787-4492-ACC5-1A21F1E2DE00}"/>
    <cellStyle name="Normal 5 2 2 6 2 4" xfId="4911" xr:uid="{7BC1D3F3-9C78-4E2E-B918-63063EBD8565}"/>
    <cellStyle name="Normal 5 2 2 6 3" xfId="8620" xr:uid="{E1559679-5B2C-43D0-AD25-25FAD51D662E}"/>
    <cellStyle name="Normal 5 2 2 6 4" xfId="7155" xr:uid="{28883B78-33BD-42CF-A8D7-A30FF4638D50}"/>
    <cellStyle name="Normal 5 2 2 6 5" xfId="26687" xr:uid="{842BB6D9-EF2A-4416-83DB-D7E724C591B8}"/>
    <cellStyle name="Normal 5 2 2 6 6" xfId="4910" xr:uid="{02394CC1-6023-4E1A-8BA5-6801BFED7C54}"/>
    <cellStyle name="Normal 5 2 2 7" xfId="1377" xr:uid="{E91EDC4B-D76C-44EB-9351-ABDDD46582B0}"/>
    <cellStyle name="Normal 5 2 2 7 2" xfId="2137" xr:uid="{93C2187A-68A9-480F-85EF-D1B4CF43210A}"/>
    <cellStyle name="Normal 5 2 2 7 2 2" xfId="9327" xr:uid="{1E1703DB-8FA6-4392-818B-4EF03FDD5358}"/>
    <cellStyle name="Normal 5 2 2 7 2 3" xfId="7158" xr:uid="{DC1AE0F4-077B-4433-85D4-E9B8AA6927ED}"/>
    <cellStyle name="Normal 5 2 2 7 2 4" xfId="4913" xr:uid="{384CDAB6-6CFD-4522-B9E2-B68235816B41}"/>
    <cellStyle name="Normal 5 2 2 7 3" xfId="8621" xr:uid="{3498A653-5CCF-42D3-AFBA-B3BD331EEAFC}"/>
    <cellStyle name="Normal 5 2 2 7 4" xfId="7157" xr:uid="{F023DEEA-5CDE-4073-94F6-B1813F6EAC03}"/>
    <cellStyle name="Normal 5 2 2 7 5" xfId="26688" xr:uid="{2B1DD7CE-F950-4FF8-A9DC-C621281413E4}"/>
    <cellStyle name="Normal 5 2 2 7 6" xfId="4912" xr:uid="{80BE33B5-CE61-463E-924F-60752777F66A}"/>
    <cellStyle name="Normal 5 2 2 8" xfId="1378" xr:uid="{15A8A372-1B96-4503-BD9A-612269EB6A11}"/>
    <cellStyle name="Normal 5 2 2 8 2" xfId="2138" xr:uid="{5293A819-3B37-4193-A01A-83BB2C71DDDC}"/>
    <cellStyle name="Normal 5 2 2 8 2 2" xfId="9328" xr:uid="{2F5848A4-3D58-47FA-869E-B476B92AB25C}"/>
    <cellStyle name="Normal 5 2 2 8 2 3" xfId="7160" xr:uid="{69DF18D2-C4D7-459E-84AF-4BEFF99E50BE}"/>
    <cellStyle name="Normal 5 2 2 8 2 4" xfId="4915" xr:uid="{838F2E46-F71A-4CAC-9423-305490D8EEFA}"/>
    <cellStyle name="Normal 5 2 2 8 3" xfId="8622" xr:uid="{A3949EEF-7E01-40A1-A2D3-1F6E40C79046}"/>
    <cellStyle name="Normal 5 2 2 8 4" xfId="7159" xr:uid="{E9412A7F-7BB7-49BD-88CC-8FD912A4CC01}"/>
    <cellStyle name="Normal 5 2 2 8 5" xfId="26689" xr:uid="{124FEB3F-8628-4623-BB2A-23F6FE6AE7AA}"/>
    <cellStyle name="Normal 5 2 2 8 6" xfId="4914" xr:uid="{B60BFF0A-3740-43F6-97A0-3D3BCEF4B43E}"/>
    <cellStyle name="Normal 5 2 2 9" xfId="1379" xr:uid="{A01BE90D-AE61-4F57-93BC-90FCD5899165}"/>
    <cellStyle name="Normal 5 2 2 9 2" xfId="2139" xr:uid="{7BBDB38E-F0AB-4BE9-9CC4-289FBBF3EDCD}"/>
    <cellStyle name="Normal 5 2 2 9 2 2" xfId="9329" xr:uid="{BD4ADECA-9C7C-4129-988B-EF7E11962597}"/>
    <cellStyle name="Normal 5 2 2 9 2 3" xfId="7162" xr:uid="{63744E35-4103-42AA-BA6E-D93513B0DEEC}"/>
    <cellStyle name="Normal 5 2 2 9 2 4" xfId="4917" xr:uid="{5933B2C2-0964-4399-959A-32AE5EDABAD7}"/>
    <cellStyle name="Normal 5 2 2 9 3" xfId="8623" xr:uid="{B606F3C8-544F-4C0C-A8A5-163C745A7791}"/>
    <cellStyle name="Normal 5 2 2 9 4" xfId="7161" xr:uid="{7E23A32C-A4C9-470E-9C34-6376F8D1C4EF}"/>
    <cellStyle name="Normal 5 2 2 9 5" xfId="26690" xr:uid="{64078313-359D-40A1-8B3A-97079D707478}"/>
    <cellStyle name="Normal 5 2 2 9 6" xfId="4916" xr:uid="{F0DB0A70-578D-412E-899D-7BA8DBF451B0}"/>
    <cellStyle name="Normal 5 2 3" xfId="1380" xr:uid="{793E45DD-04F4-4CA2-B343-7385B14F6433}"/>
    <cellStyle name="Normal 5 2 3 2" xfId="4918" xr:uid="{8F83AAF5-CD29-4613-95B8-45A4878B2D49}"/>
    <cellStyle name="Normal 5 2 3 3" xfId="4919" xr:uid="{863230F2-5C80-4147-A1E1-FB2A6D3E8C51}"/>
    <cellStyle name="Normal 5 2 3 3 2" xfId="9330" xr:uid="{7D4FFA78-E632-497A-8A3C-C8238A3FA8E8}"/>
    <cellStyle name="Normal 5 2 3 3 3" xfId="7163" xr:uid="{B07EDD39-E51D-43AC-A4B5-E796D93D7F9A}"/>
    <cellStyle name="Normal 5 2 3 4" xfId="4920" xr:uid="{EB250904-2DA7-458F-94A5-CB54D0FB030B}"/>
    <cellStyle name="Normal 5 2 3 4 2" xfId="7164" xr:uid="{2B27CBE1-FC68-4396-9ED7-5E95232F8C94}"/>
    <cellStyle name="Normal 5 2 3 5" xfId="7462" xr:uid="{1D253E1C-7DB2-4BD5-BA78-00E6D077F62A}"/>
    <cellStyle name="Normal 5 2 4" xfId="1381" xr:uid="{EA2E7AD2-DB97-4353-9342-3D94A9827677}"/>
    <cellStyle name="Normal 5 2 5" xfId="1382" xr:uid="{DD96D92F-28CB-4FCB-B709-75749B1CCEB6}"/>
    <cellStyle name="Normal 5 2 6" xfId="1383" xr:uid="{4F84943A-6ECB-455B-A0B9-31D6359F7AA8}"/>
    <cellStyle name="Normal 5 2 7" xfId="1384" xr:uid="{A479A78D-262F-46EE-8F09-4BBDF4F1CE76}"/>
    <cellStyle name="Normal 5 2 8" xfId="1385" xr:uid="{606E48B4-2BBE-43DD-B571-72AAE1CF43D1}"/>
    <cellStyle name="Normal 5 2 9" xfId="9331" xr:uid="{57A7B793-0F32-45E1-B730-CC32696AD041}"/>
    <cellStyle name="Normal 5 3" xfId="1386" xr:uid="{5F38410E-8370-48CE-8246-C290331CE5F1}"/>
    <cellStyle name="Normal 5 3 10" xfId="4921" xr:uid="{C787495E-96F7-43D6-8655-EC5C885B1C48}"/>
    <cellStyle name="Normal 5 3 10 2" xfId="9332" xr:uid="{2E5029ED-BB19-415C-88DE-DD4B939B50FC}"/>
    <cellStyle name="Normal 5 3 11" xfId="6734" xr:uid="{4BF4962C-3BDB-42D3-9DC9-8563F4FB6552}"/>
    <cellStyle name="Normal 5 3 2" xfId="1387" xr:uid="{FF4BBC58-C17A-41E1-8D88-25A687FD210A}"/>
    <cellStyle name="Normal 5 3 2 2" xfId="4922" xr:uid="{4032611F-A1DA-4439-88D8-EDE43528D09E}"/>
    <cellStyle name="Normal 5 3 2 3" xfId="4923" xr:uid="{BE6C4A28-8A78-46C1-99E8-6449FA0CC01F}"/>
    <cellStyle name="Normal 5 3 3" xfId="1388" xr:uid="{01901A43-D46C-4388-AB00-FEDABAF6C63A}"/>
    <cellStyle name="Normal 5 3 3 2" xfId="4924" xr:uid="{4B13625F-7914-4D49-A37F-21D3DE669AAC}"/>
    <cellStyle name="Normal 5 3 3 3" xfId="4925" xr:uid="{61E68F8F-092D-4B4E-9711-4F197E86D1F2}"/>
    <cellStyle name="Normal 5 3 3 3 2" xfId="9333" xr:uid="{6357E62D-3667-496E-AF21-9AA896DB13E6}"/>
    <cellStyle name="Normal 5 3 3 3 3" xfId="7165" xr:uid="{8DFEB97F-F270-4040-9213-6853729D1D4D}"/>
    <cellStyle name="Normal 5 3 3 4" xfId="4926" xr:uid="{31F15CF2-A13D-4A51-9395-78869DAF8F11}"/>
    <cellStyle name="Normal 5 3 3 4 2" xfId="7166" xr:uid="{B5EB4591-B2EF-418A-B188-874BA82D5A70}"/>
    <cellStyle name="Normal 5 3 3 5" xfId="7463" xr:uid="{2C1ECC96-41C0-4970-AED3-35A0709D5389}"/>
    <cellStyle name="Normal 5 3 4" xfId="1389" xr:uid="{572A147E-3B60-4DCF-BB17-496EA2654614}"/>
    <cellStyle name="Normal 5 3 5" xfId="1390" xr:uid="{969060AD-BD90-40FC-8306-2B75198E6F8D}"/>
    <cellStyle name="Normal 5 3 6" xfId="1391" xr:uid="{A0DF5E4B-A036-433B-9D38-A69FD1646D26}"/>
    <cellStyle name="Normal 5 3 7" xfId="1392" xr:uid="{E82979C1-6610-4218-A672-6E61713EBEB8}"/>
    <cellStyle name="Normal 5 3 8" xfId="1393" xr:uid="{2F494AAB-17B4-4458-8EB2-DEE4136F07BB}"/>
    <cellStyle name="Normal 5 3 9" xfId="2374" xr:uid="{AB416260-49E3-403A-914B-CEEDA6C7A6BA}"/>
    <cellStyle name="Normal 5 3 9 2" xfId="4927" xr:uid="{50BA85B3-9BF7-418C-8FF2-C2B5409FFB15}"/>
    <cellStyle name="Normal 5 4" xfId="1394" xr:uid="{B99D76E2-DA0F-4D28-A9C1-A2602ACB2729}"/>
    <cellStyle name="Normal 5 4 2" xfId="1395" xr:uid="{02589588-E42C-41AF-A75F-DA85DDE30289}"/>
    <cellStyle name="Normal 5 4 3" xfId="1396" xr:uid="{4C456EB8-131A-4EB5-A861-8DDA80350EB1}"/>
    <cellStyle name="Normal 5 4 4" xfId="1397" xr:uid="{B6C19F2D-5718-40F6-99A7-23CE3FC839CD}"/>
    <cellStyle name="Normal 5 4 5" xfId="1398" xr:uid="{4C52E5BF-AFC0-44D2-8037-8030D482B596}"/>
    <cellStyle name="Normal 5 4 6" xfId="1399" xr:uid="{6645F895-3C8E-47E8-84CC-4DFCAE4FA045}"/>
    <cellStyle name="Normal 5 4 7" xfId="1400" xr:uid="{A6E925D5-D598-4DD9-9546-5F0A350195AF}"/>
    <cellStyle name="Normal 5 4 8" xfId="1401" xr:uid="{1FEE2A2B-443C-4DF5-8731-DB66679B471D}"/>
    <cellStyle name="Normal 5 5" xfId="1402" xr:uid="{9C77813E-3E4D-424D-A53A-2B58DF10C6E1}"/>
    <cellStyle name="Normal 5 5 10" xfId="4928" xr:uid="{FBC198AE-AF63-45E8-A78A-A6651F01F979}"/>
    <cellStyle name="Normal 5 5 10 2" xfId="7167" xr:uid="{4CABC6F0-8BB7-4B09-A277-910BA5E277F7}"/>
    <cellStyle name="Normal 5 5 11" xfId="4929" xr:uid="{181EBB13-3CF1-44B8-BE64-D9FCD1F1A35E}"/>
    <cellStyle name="Normal 5 5 11 2" xfId="7168" xr:uid="{32340D80-18EC-4669-91B8-AE380CF57FE4}"/>
    <cellStyle name="Normal 5 5 12" xfId="7280" xr:uid="{7CDEAD1A-1221-4020-95AB-1A974F691DDF}"/>
    <cellStyle name="Normal 5 5 2" xfId="1403" xr:uid="{AB83D04D-24C9-4205-B94D-561382FE74D8}"/>
    <cellStyle name="Normal 5 5 2 2" xfId="4930" xr:uid="{A439D5DC-5A28-4A6C-BF6C-6D800A74935E}"/>
    <cellStyle name="Normal 5 5 2 2 2" xfId="4931" xr:uid="{0AA589F4-264C-4FE8-ABB1-4DA9317A27A3}"/>
    <cellStyle name="Normal 5 5 2 2 2 2" xfId="9336" xr:uid="{A2478E5F-8CF1-47C1-B56C-3445411F4B48}"/>
    <cellStyle name="Normal 5 5 2 2 2 3" xfId="7170" xr:uid="{C74F8227-7FBA-4C16-9437-8594ACB4820D}"/>
    <cellStyle name="Normal 5 5 2 2 3" xfId="7465" xr:uid="{92FE6229-7A48-4705-AA5D-57DDC12418D4}"/>
    <cellStyle name="Normal 5 5 2 2 4" xfId="7169" xr:uid="{9743B613-1BEA-4685-9E09-B60505702067}"/>
    <cellStyle name="Normal 5 5 2 3" xfId="4932" xr:uid="{15D759F8-E77D-4C44-AC50-8C794D105C75}"/>
    <cellStyle name="Normal 5 5 2 4" xfId="4933" xr:uid="{C81068B2-47E3-4AB5-9C9D-0F6DE3FF57F4}"/>
    <cellStyle name="Normal 5 5 2 4 2" xfId="9335" xr:uid="{A85A7AAE-F138-4F30-85AE-076E46B84468}"/>
    <cellStyle name="Normal 5 5 2 4 3" xfId="7171" xr:uid="{35C28982-18F1-40F0-AEE7-3408F492CF1E}"/>
    <cellStyle name="Normal 5 5 2 5" xfId="4934" xr:uid="{FD1B3A00-F8C9-4EC4-8CE3-AB5C956879DE}"/>
    <cellStyle name="Normal 5 5 2 5 2" xfId="7172" xr:uid="{7865F2C0-37BE-4759-8D7D-29953A0535C7}"/>
    <cellStyle name="Normal 5 5 2 6" xfId="7379" xr:uid="{5215E325-648B-42BB-A32F-3F32B147D433}"/>
    <cellStyle name="Normal 5 5 3" xfId="1404" xr:uid="{4FEDA7B7-F873-4EC1-A54E-2D3F56FF9742}"/>
    <cellStyle name="Normal 5 5 3 2" xfId="4935" xr:uid="{38AF3163-5E27-433A-975A-52E014B7D3DD}"/>
    <cellStyle name="Normal 5 5 3 3" xfId="4936" xr:uid="{5059BF57-6EC0-4B1D-9E88-6F2A3B3EFE7B}"/>
    <cellStyle name="Normal 5 5 3 3 2" xfId="7173" xr:uid="{10031B2D-DFE0-4AFE-8458-B3D421B96E45}"/>
    <cellStyle name="Normal 5 5 3 4" xfId="4937" xr:uid="{CC10FE61-9785-4629-9D1A-E965306DAD49}"/>
    <cellStyle name="Normal 5 5 3 4 2" xfId="7174" xr:uid="{88BC71AD-DC92-4D2E-AABF-5CDA6EF20982}"/>
    <cellStyle name="Normal 5 5 3 5" xfId="7378" xr:uid="{6F920CD5-1CBC-4999-9F3A-E6DEB5C137FB}"/>
    <cellStyle name="Normal 5 5 4" xfId="1405" xr:uid="{35280AE2-FF59-456F-B126-0576F5D1B532}"/>
    <cellStyle name="Normal 5 5 4 2" xfId="4938" xr:uid="{DB0123B2-A127-4686-BB59-9B694F96A655}"/>
    <cellStyle name="Normal 5 5 4 3" xfId="4939" xr:uid="{64A9FF79-1D3C-4FBD-A733-EA17CE401916}"/>
    <cellStyle name="Normal 5 5 4 3 2" xfId="7175" xr:uid="{8D3DA3B1-A8DC-4E87-9D82-C460ECD41442}"/>
    <cellStyle name="Normal 5 5 4 4" xfId="4940" xr:uid="{9AEA555C-A366-4A54-89BB-94DAECE33EAD}"/>
    <cellStyle name="Normal 5 5 4 4 2" xfId="7176" xr:uid="{3A003711-E1DF-473D-9EC3-5B9472D16241}"/>
    <cellStyle name="Normal 5 5 4 5" xfId="7464" xr:uid="{7A7BA984-DBA8-4CC5-8817-DCFA8A8906B2}"/>
    <cellStyle name="Normal 5 5 5" xfId="1406" xr:uid="{6F30D883-EA66-4253-9F74-1F9BFB05371F}"/>
    <cellStyle name="Normal 5 5 6" xfId="1407" xr:uid="{790E2B4B-3D88-455D-A8C7-128D62AE593C}"/>
    <cellStyle name="Normal 5 5 7" xfId="1408" xr:uid="{F288AF09-621F-46EB-A54F-B7242E55923F}"/>
    <cellStyle name="Normal 5 5 8" xfId="1409" xr:uid="{7CFBA216-5E0E-454B-B37C-6CE75887C240}"/>
    <cellStyle name="Normal 5 5 9" xfId="2376" xr:uid="{4282F098-94C3-4B0E-B955-3ABEAFD93DA7}"/>
    <cellStyle name="Normal 5 5 9 2" xfId="4941" xr:uid="{6417C8B6-E821-4764-B458-E6F8BADAF8A7}"/>
    <cellStyle name="Normal 5 5 9 2 2" xfId="7178" xr:uid="{9CF9CAAB-BEBE-4F88-813E-1FB7A17DA684}"/>
    <cellStyle name="Normal 5 5 9 3" xfId="9334" xr:uid="{4C513C80-11F6-4556-B4E0-306CC6252B6D}"/>
    <cellStyle name="Normal 5 5 9 4" xfId="7177" xr:uid="{B1F4F95B-10F7-4C54-9635-59EE54831E48}"/>
    <cellStyle name="Normal 5 6" xfId="1410" xr:uid="{8D41A9F2-21AD-44E2-81DA-53B5A948F6C7}"/>
    <cellStyle name="Normal 5 6 2" xfId="4942" xr:uid="{71DAEED4-C6FC-427B-AFE6-6F10ABC03075}"/>
    <cellStyle name="Normal 5 6 3" xfId="4943" xr:uid="{646DFA51-68DF-4AD8-8E3E-C65CF1960804}"/>
    <cellStyle name="Normal 5 7" xfId="1411" xr:uid="{B887EBE9-FD39-4154-8121-217AA9733DF4}"/>
    <cellStyle name="Normal 5 8" xfId="1412" xr:uid="{9507E194-36C7-42E6-BAC9-56DF2DA68BC7}"/>
    <cellStyle name="Normal 5 9" xfId="1413" xr:uid="{5B226E50-36FE-4124-A335-3EEA54EA8E1F}"/>
    <cellStyle name="Normal 5_ELC" xfId="9337" xr:uid="{3C4F06CD-31A3-4AD0-A966-6E929590C342}"/>
    <cellStyle name="Normal 50" xfId="205" xr:uid="{2218DB65-94FB-4FC4-A5A2-3B86F71BB411}"/>
    <cellStyle name="Normal 50 2" xfId="227" xr:uid="{D402A99C-5A8E-4974-A233-7425217B00AE}"/>
    <cellStyle name="Normal 50 2 2" xfId="251" xr:uid="{E711A3DE-A941-452B-A76D-EB616E2E8A13}"/>
    <cellStyle name="Normal 50 2 3" xfId="26710" xr:uid="{C9EF9501-1FBA-44A6-B907-DB8A062032C0}"/>
    <cellStyle name="Normal 50 2 4" xfId="4944" xr:uid="{6E42A342-1AA0-4DE5-9F80-8CE6FE4B6C9C}"/>
    <cellStyle name="Normal 50 3" xfId="243" xr:uid="{5A0B1B56-8530-438A-8C21-B47E4D1F73EF}"/>
    <cellStyle name="Normal 50 4" xfId="235" xr:uid="{348D3D8C-FD29-4D51-8603-CE7481C1172C}"/>
    <cellStyle name="Normal 50 7" xfId="206" xr:uid="{244EFB4D-8DA2-46F1-A3BC-7C640E3BD56B}"/>
    <cellStyle name="Normal 50 7 2" xfId="228" xr:uid="{9940EBD1-9907-4133-A635-E5545D85A5F8}"/>
    <cellStyle name="Normal 50 7 2 2" xfId="252" xr:uid="{C2EE6177-5FDF-43C4-9C02-9EDD450F69D1}"/>
    <cellStyle name="Normal 50 7 3" xfId="244" xr:uid="{3193FE0A-B0F0-4231-870D-336B279254AB}"/>
    <cellStyle name="Normal 50 7 4" xfId="236" xr:uid="{4DCD05A5-F03A-401A-ABE9-8A73F89B31FA}"/>
    <cellStyle name="Normal 51" xfId="4945" xr:uid="{770C71E2-D754-4BD9-A3A5-D9625DF8A17D}"/>
    <cellStyle name="Normal 52" xfId="4946" xr:uid="{F256ED22-58BD-4998-BF41-8374639766B5}"/>
    <cellStyle name="Normal 53" xfId="4947" xr:uid="{E3D55A5A-07EB-4023-A973-229F434F3DA1}"/>
    <cellStyle name="Normal 54" xfId="4948" xr:uid="{A81894F6-12DC-4CD6-8A40-B75F738C8BD4}"/>
    <cellStyle name="Normal 55" xfId="4949" xr:uid="{256D5B09-181A-43BD-9046-1B094B65A135}"/>
    <cellStyle name="Normal 6" xfId="175" xr:uid="{B1317FA4-E305-4EBB-B1B1-A02834F4C741}"/>
    <cellStyle name="Normal 6 10" xfId="1415" xr:uid="{10C87919-17BD-4B1E-8DB9-149D7081A716}"/>
    <cellStyle name="Normal 6 10 2" xfId="4950" xr:uid="{7B81E4FF-69B9-4004-A984-07963689CFDB}"/>
    <cellStyle name="Normal 6 10 3" xfId="4951" xr:uid="{0C87AC09-889A-4710-A649-904C4463877C}"/>
    <cellStyle name="Normal 6 11" xfId="1416" xr:uid="{495691FB-32A1-469C-8673-C542CE9292AC}"/>
    <cellStyle name="Normal 6 12" xfId="1417" xr:uid="{A8D40820-D050-4B43-9828-7E5D7D2E9246}"/>
    <cellStyle name="Normal 6 12 2" xfId="4952" xr:uid="{A7B57971-ED0D-4B36-A18D-0E6F84B0056D}"/>
    <cellStyle name="Normal 6 12 3" xfId="4953" xr:uid="{127956E9-97DA-4EF1-8911-AC1A3746603B}"/>
    <cellStyle name="Normal 6 13" xfId="2377" xr:uid="{A78FACAE-5709-4F8B-B956-8E92C0F018FD}"/>
    <cellStyle name="Normal 6 14" xfId="1414" xr:uid="{10A33ECA-E9FD-4542-9A80-775BAF650068}"/>
    <cellStyle name="Normal 6 15" xfId="258" xr:uid="{81F7BDAD-2862-4A50-B444-1E509DC08102}"/>
    <cellStyle name="Normal 6 2" xfId="176" xr:uid="{63D39F71-A3FF-47A2-9E1B-1670BA699FFA}"/>
    <cellStyle name="Normal 6 2 10" xfId="4954" xr:uid="{283C13CB-4560-4F0B-AAD6-090171411EDF}"/>
    <cellStyle name="Normal 6 2 11" xfId="4955" xr:uid="{69645026-904D-457D-9AB8-A2B709095AC0}"/>
    <cellStyle name="Normal 6 2 12" xfId="4956" xr:uid="{83D4839F-138B-4FF9-8D19-49974E26057A}"/>
    <cellStyle name="Normal 6 2 13" xfId="4957" xr:uid="{E01D0D70-75C6-498D-885F-8F5E2D69A165}"/>
    <cellStyle name="Normal 6 2 14" xfId="4958" xr:uid="{0B9F4D3B-AE0C-4C21-90F0-02C789AF32BA}"/>
    <cellStyle name="Normal 6 2 15" xfId="6735" xr:uid="{A8509BCE-6181-4E64-B125-234D9267EC22}"/>
    <cellStyle name="Normal 6 2 2" xfId="1418" xr:uid="{0B45D400-9CC6-4DB9-BA42-B8862470AAD8}"/>
    <cellStyle name="Normal 6 2 2 10" xfId="1419" xr:uid="{CC0917BC-B20A-4101-A8CD-FBB9FDCCCD78}"/>
    <cellStyle name="Normal 6 2 2 10 2" xfId="2140" xr:uid="{9033824B-A07C-4338-AE23-274F5CBEAD85}"/>
    <cellStyle name="Normal 6 2 2 10 2 2" xfId="9338" xr:uid="{A7BCE307-A306-4AC5-8DDC-CF4DF9A3FD72}"/>
    <cellStyle name="Normal 6 2 2 10 2 3" xfId="7180" xr:uid="{508D7719-EC43-43E1-9A17-6320C3C12F33}"/>
    <cellStyle name="Normal 6 2 2 10 2 4" xfId="4960" xr:uid="{F49AF2C6-2826-456C-BAB5-09F2F4ECD776}"/>
    <cellStyle name="Normal 6 2 2 10 3" xfId="8624" xr:uid="{9B4819FA-F9CA-4A33-8982-0F21A3FE88D9}"/>
    <cellStyle name="Normal 6 2 2 10 4" xfId="7179" xr:uid="{F4DFFF80-BD68-4F96-847F-ED60FFBC50C1}"/>
    <cellStyle name="Normal 6 2 2 10 5" xfId="26691" xr:uid="{3A580942-A232-4E0E-9D74-D0925197F7A6}"/>
    <cellStyle name="Normal 6 2 2 10 6" xfId="4959" xr:uid="{E03FE9A0-4C90-487C-88B0-AFD46B9AE5D6}"/>
    <cellStyle name="Normal 6 2 2 11" xfId="1420" xr:uid="{E885DC45-066E-4FA6-84B6-F29FC531FDF3}"/>
    <cellStyle name="Normal 6 2 2 11 2" xfId="2141" xr:uid="{6F6E6BF7-AAA8-46FA-91A7-D3AA92A1672C}"/>
    <cellStyle name="Normal 6 2 2 11 2 2" xfId="9339" xr:uid="{627408F7-8D18-4D99-AED2-EC4FE4D59D74}"/>
    <cellStyle name="Normal 6 2 2 11 2 3" xfId="7182" xr:uid="{EA7CD7DD-393A-4ACC-86A1-E3F7EF0673D5}"/>
    <cellStyle name="Normal 6 2 2 11 2 4" xfId="4962" xr:uid="{067D6D73-EA7D-49B5-9210-7B1BB03E38BA}"/>
    <cellStyle name="Normal 6 2 2 11 3" xfId="8625" xr:uid="{53244006-F5BE-4E23-97FE-EDAF381E621E}"/>
    <cellStyle name="Normal 6 2 2 11 4" xfId="7181" xr:uid="{5C6A1EA1-8F94-464B-B810-3F9AA0405D59}"/>
    <cellStyle name="Normal 6 2 2 11 5" xfId="26692" xr:uid="{BF0E7E18-7C9D-4FA6-9C67-6FAE990BB1A7}"/>
    <cellStyle name="Normal 6 2 2 11 6" xfId="4961" xr:uid="{96F02F16-A00D-42C0-980E-6772A204D191}"/>
    <cellStyle name="Normal 6 2 2 12" xfId="1421" xr:uid="{5B3CA78E-229E-448A-AF87-080D97C470F3}"/>
    <cellStyle name="Normal 6 2 2 12 2" xfId="2142" xr:uid="{231EEF6A-E5BD-4959-892C-6CE9E15905DF}"/>
    <cellStyle name="Normal 6 2 2 12 2 2" xfId="9340" xr:uid="{BF515FD8-7437-46D0-BD1E-52F7538C036C}"/>
    <cellStyle name="Normal 6 2 2 12 2 3" xfId="7184" xr:uid="{99D7242E-D420-45D4-BBC6-F2F8A8DB62F4}"/>
    <cellStyle name="Normal 6 2 2 12 2 4" xfId="4964" xr:uid="{D04069A0-52A6-4179-A931-474B7C1D36D8}"/>
    <cellStyle name="Normal 6 2 2 12 3" xfId="8626" xr:uid="{C5DDCECC-F7F7-459C-ABC0-322B7CF6B932}"/>
    <cellStyle name="Normal 6 2 2 12 4" xfId="7183" xr:uid="{B9B7DF54-DC53-4142-B4D5-11EEE89390D5}"/>
    <cellStyle name="Normal 6 2 2 12 5" xfId="26693" xr:uid="{88194C20-E68F-4F5A-BA16-EE246A9BDA9E}"/>
    <cellStyle name="Normal 6 2 2 12 6" xfId="4963" xr:uid="{262D0FC4-E1B3-4ABE-BEC1-2ABFC8504BF5}"/>
    <cellStyle name="Normal 6 2 2 13" xfId="1422" xr:uid="{250FB11A-63B2-4A67-8BF0-9B22EDA07594}"/>
    <cellStyle name="Normal 6 2 2 13 2" xfId="2143" xr:uid="{F90198C7-ADE9-4D8C-8217-1CC1A8668589}"/>
    <cellStyle name="Normal 6 2 2 13 2 2" xfId="9341" xr:uid="{9D923537-596A-4560-8F26-3191C3FBA8E1}"/>
    <cellStyle name="Normal 6 2 2 13 2 3" xfId="7186" xr:uid="{367B679F-565C-4E6A-9117-2251BC7CC965}"/>
    <cellStyle name="Normal 6 2 2 13 2 4" xfId="4966" xr:uid="{0023BEBA-A694-4647-BB2E-3B1806CEC8EF}"/>
    <cellStyle name="Normal 6 2 2 13 3" xfId="8627" xr:uid="{8F03A433-FD69-4533-969D-17142A11CCDD}"/>
    <cellStyle name="Normal 6 2 2 13 4" xfId="7185" xr:uid="{40BECB68-955F-4E14-927C-5DB3F7690266}"/>
    <cellStyle name="Normal 6 2 2 13 5" xfId="26694" xr:uid="{4DE888EB-516C-4516-82B5-BD3C96F0BA0C}"/>
    <cellStyle name="Normal 6 2 2 13 6" xfId="4965" xr:uid="{2F5B329F-6C26-4437-BBEB-396B6FEDCCC8}"/>
    <cellStyle name="Normal 6 2 2 2" xfId="1423" xr:uid="{279D3472-CF3B-4F1E-825E-C3B9B1F05BCD}"/>
    <cellStyle name="Normal 6 2 2 2 2" xfId="2144" xr:uid="{7B752CB3-9A5C-4F95-B447-5447103E8C3B}"/>
    <cellStyle name="Normal 6 2 2 2 2 2" xfId="9342" xr:uid="{2406597C-C080-4FFD-84AE-9E0FF0A4C542}"/>
    <cellStyle name="Normal 6 2 2 2 2 3" xfId="7188" xr:uid="{7B0A81E7-F320-4C10-B09F-8F15A52305AC}"/>
    <cellStyle name="Normal 6 2 2 2 2 4" xfId="4968" xr:uid="{7F339AB8-4B84-45BE-957C-857E03AE3F07}"/>
    <cellStyle name="Normal 6 2 2 2 3" xfId="8628" xr:uid="{4318A1AC-6A51-4A19-8045-C114F55FFBE4}"/>
    <cellStyle name="Normal 6 2 2 2 4" xfId="7187" xr:uid="{A5A6CA99-605D-4FCF-9269-E526AB075060}"/>
    <cellStyle name="Normal 6 2 2 2 5" xfId="26695" xr:uid="{345AFBAF-973A-46FC-B32B-F42BD34D7557}"/>
    <cellStyle name="Normal 6 2 2 2 6" xfId="4967" xr:uid="{FB654B0F-B79C-48B5-AA3D-D480F380A7CE}"/>
    <cellStyle name="Normal 6 2 2 3" xfId="1424" xr:uid="{1924D03D-6655-441F-A750-D827AED5C957}"/>
    <cellStyle name="Normal 6 2 2 3 2" xfId="2145" xr:uid="{13866045-D780-4C45-8A2D-34C2E4843E55}"/>
    <cellStyle name="Normal 6 2 2 3 2 2" xfId="9343" xr:uid="{D60BA292-204A-4B7F-A408-21A379CD7C5F}"/>
    <cellStyle name="Normal 6 2 2 3 2 3" xfId="7190" xr:uid="{8E3AF3A4-A1E5-4D72-B07E-FCA96AEEF36F}"/>
    <cellStyle name="Normal 6 2 2 3 2 4" xfId="4970" xr:uid="{8F413C21-7119-4B5E-B9B6-316B86DFD7C4}"/>
    <cellStyle name="Normal 6 2 2 3 3" xfId="8629" xr:uid="{8EDA9412-33B6-43FE-9F28-5EA9B42FBDDD}"/>
    <cellStyle name="Normal 6 2 2 3 4" xfId="7189" xr:uid="{9E0EDD98-1D7A-439C-BC63-717E791986FF}"/>
    <cellStyle name="Normal 6 2 2 3 5" xfId="26696" xr:uid="{61B10A4D-A10B-457D-87CB-7A7A410D7A07}"/>
    <cellStyle name="Normal 6 2 2 3 6" xfId="4969" xr:uid="{DBCC5892-60DC-40F2-8D65-85EF916D51A8}"/>
    <cellStyle name="Normal 6 2 2 4" xfId="1425" xr:uid="{E87E923C-54F4-4396-B1FD-84FCC21F723E}"/>
    <cellStyle name="Normal 6 2 2 4 2" xfId="2146" xr:uid="{6BE63757-73E5-4799-A982-E32447358B29}"/>
    <cellStyle name="Normal 6 2 2 4 2 2" xfId="9344" xr:uid="{E8181BBE-800A-415D-8FFF-277602BAEC36}"/>
    <cellStyle name="Normal 6 2 2 4 2 3" xfId="7192" xr:uid="{FC61830D-AA83-41EC-872C-D2F6B5A9590A}"/>
    <cellStyle name="Normal 6 2 2 4 2 4" xfId="4972" xr:uid="{44DE1152-09F0-41EE-A912-38015FD2BC9B}"/>
    <cellStyle name="Normal 6 2 2 4 3" xfId="8630" xr:uid="{A89385CE-DE34-47BC-916B-5E9DFB7011C1}"/>
    <cellStyle name="Normal 6 2 2 4 4" xfId="7191" xr:uid="{1E3C7E26-3359-42E9-84E3-B31EC1C15AA0}"/>
    <cellStyle name="Normal 6 2 2 4 5" xfId="26697" xr:uid="{C1E87C9C-D60E-421F-BB59-D8F7DA02F114}"/>
    <cellStyle name="Normal 6 2 2 4 6" xfId="4971" xr:uid="{320C1E98-4A81-4A46-8B5E-3C31EFABEACA}"/>
    <cellStyle name="Normal 6 2 2 5" xfId="1426" xr:uid="{043CB292-6FF3-4C5A-8BD5-1E9BC5AA8B20}"/>
    <cellStyle name="Normal 6 2 2 5 2" xfId="2147" xr:uid="{BC917DA0-4746-4708-A63B-C395BEE97090}"/>
    <cellStyle name="Normal 6 2 2 5 2 2" xfId="9345" xr:uid="{F22268B1-89DB-4470-8225-BB54399BF790}"/>
    <cellStyle name="Normal 6 2 2 5 2 3" xfId="7194" xr:uid="{3544D9EF-CC1F-4918-AF44-72428DFABCF8}"/>
    <cellStyle name="Normal 6 2 2 5 2 4" xfId="4974" xr:uid="{66DBAB66-4790-4B88-B670-7782517B4FF2}"/>
    <cellStyle name="Normal 6 2 2 5 3" xfId="8631" xr:uid="{CD261BD4-43D4-4872-A782-8D2218BED302}"/>
    <cellStyle name="Normal 6 2 2 5 4" xfId="7193" xr:uid="{9E3C43B8-EFD5-4724-B8DF-312D9F9EE347}"/>
    <cellStyle name="Normal 6 2 2 5 5" xfId="26698" xr:uid="{1348602D-5963-43FE-B707-D3507F4407BB}"/>
    <cellStyle name="Normal 6 2 2 5 6" xfId="4973" xr:uid="{F643E9C8-8934-4B5C-81E9-6C7C537918AF}"/>
    <cellStyle name="Normal 6 2 2 6" xfId="1427" xr:uid="{25F1E59F-CACF-4ACF-919B-E0781EC399E6}"/>
    <cellStyle name="Normal 6 2 2 6 2" xfId="2148" xr:uid="{3EBC239F-D63A-4BE6-800D-F200CA589FC3}"/>
    <cellStyle name="Normal 6 2 2 6 2 2" xfId="9346" xr:uid="{83B4FAC2-1330-4A07-9CBE-EFE0A8B740EB}"/>
    <cellStyle name="Normal 6 2 2 6 2 3" xfId="7196" xr:uid="{9410B82D-2D7B-4535-86AF-EC8AB6E5DF2A}"/>
    <cellStyle name="Normal 6 2 2 6 2 4" xfId="4976" xr:uid="{56BF8851-A744-4054-A4E1-1B3B356A2CE9}"/>
    <cellStyle name="Normal 6 2 2 6 3" xfId="8632" xr:uid="{D4AB3949-F81F-427A-96DB-48A92F8FF2C9}"/>
    <cellStyle name="Normal 6 2 2 6 4" xfId="7195" xr:uid="{883D1B72-2491-4F9F-9A13-4CE79DED85E1}"/>
    <cellStyle name="Normal 6 2 2 6 5" xfId="26699" xr:uid="{321CA269-942C-4730-8FFA-7F65D39BCDC5}"/>
    <cellStyle name="Normal 6 2 2 6 6" xfId="4975" xr:uid="{3E8EA555-A88E-4A65-9A75-9482977F2501}"/>
    <cellStyle name="Normal 6 2 2 7" xfId="1428" xr:uid="{ABA6A8DF-C83C-43F3-95FD-AF4C807F4E9E}"/>
    <cellStyle name="Normal 6 2 2 7 2" xfId="2149" xr:uid="{23A38B10-342F-474D-B87D-D285A69C1BD0}"/>
    <cellStyle name="Normal 6 2 2 7 2 2" xfId="9347" xr:uid="{BAA32685-CFB4-41CB-9523-C09A3E8C2043}"/>
    <cellStyle name="Normal 6 2 2 7 2 3" xfId="7198" xr:uid="{62A358CC-A939-403D-8375-5DB3CA86BC94}"/>
    <cellStyle name="Normal 6 2 2 7 2 4" xfId="4978" xr:uid="{FE5BA324-FF04-48CD-8F05-0D4634442F0D}"/>
    <cellStyle name="Normal 6 2 2 7 3" xfId="8633" xr:uid="{87260BEA-3F82-4F65-87C9-10B1AFF431EC}"/>
    <cellStyle name="Normal 6 2 2 7 4" xfId="7197" xr:uid="{7AA3BA8D-D707-4A58-95CB-CE2930FC55B2}"/>
    <cellStyle name="Normal 6 2 2 7 5" xfId="26700" xr:uid="{43001CA7-EBC2-44D5-9D06-1DF78A2460E4}"/>
    <cellStyle name="Normal 6 2 2 7 6" xfId="4977" xr:uid="{DEBA7D4D-F7BF-4E20-838C-940BFC0730A1}"/>
    <cellStyle name="Normal 6 2 2 8" xfId="1429" xr:uid="{6346D10B-FF9D-4353-B03B-170692A14103}"/>
    <cellStyle name="Normal 6 2 2 8 2" xfId="2150" xr:uid="{D22ABC62-A30A-4AB8-8431-9FF42F5C97CB}"/>
    <cellStyle name="Normal 6 2 2 8 2 2" xfId="9348" xr:uid="{E52682AD-7957-4F54-BE55-11987BA75766}"/>
    <cellStyle name="Normal 6 2 2 8 2 3" xfId="7200" xr:uid="{DD2BD1DF-30CF-4F9E-9A93-CF84C2505307}"/>
    <cellStyle name="Normal 6 2 2 8 2 4" xfId="4980" xr:uid="{5FCDFD13-4F39-47DC-A643-33F9477CEFDD}"/>
    <cellStyle name="Normal 6 2 2 8 3" xfId="8634" xr:uid="{70614FA8-F0DB-4AE4-AFA7-A9A3324F60A6}"/>
    <cellStyle name="Normal 6 2 2 8 4" xfId="7199" xr:uid="{C99E8A30-A4FA-46CC-9C49-8201CAE29B36}"/>
    <cellStyle name="Normal 6 2 2 8 5" xfId="26701" xr:uid="{746A9C98-1873-4563-BDF1-ED30C19FB306}"/>
    <cellStyle name="Normal 6 2 2 8 6" xfId="4979" xr:uid="{07713A18-8410-428D-9EE1-17D3BF633B95}"/>
    <cellStyle name="Normal 6 2 2 9" xfId="1430" xr:uid="{F80FD68B-70D6-49A5-8119-D9362049269B}"/>
    <cellStyle name="Normal 6 2 2 9 2" xfId="2151" xr:uid="{26911272-CD00-4C01-A30B-A827DF5E62A6}"/>
    <cellStyle name="Normal 6 2 2 9 2 2" xfId="9349" xr:uid="{CFAF09C7-9D01-497C-A3AD-FA6509C0C99F}"/>
    <cellStyle name="Normal 6 2 2 9 2 3" xfId="7202" xr:uid="{CF33E2DA-FC35-426E-BCF3-F1D6ACD4FD86}"/>
    <cellStyle name="Normal 6 2 2 9 2 4" xfId="4982" xr:uid="{B10C8F18-449F-4A91-AD45-1D5960812BE9}"/>
    <cellStyle name="Normal 6 2 2 9 3" xfId="8635" xr:uid="{8F635A1B-A2C8-4745-84D4-8FE22743BBBE}"/>
    <cellStyle name="Normal 6 2 2 9 4" xfId="7201" xr:uid="{35660A03-124D-4897-B8C2-93D036F0A2D1}"/>
    <cellStyle name="Normal 6 2 2 9 5" xfId="26702" xr:uid="{9440952C-CB38-40D5-802E-2079C7B09EC9}"/>
    <cellStyle name="Normal 6 2 2 9 6" xfId="4981" xr:uid="{11F19807-85C5-4C88-A707-0E04FD573AE5}"/>
    <cellStyle name="Normal 6 2 3" xfId="1431" xr:uid="{EFB4B820-A6F9-4791-AAB6-FD86908F6AD2}"/>
    <cellStyle name="Normal 6 2 4" xfId="1432" xr:uid="{9ECC980F-FBC4-462B-8FD6-4E5C37CE3E3B}"/>
    <cellStyle name="Normal 6 2 4 2" xfId="4983" xr:uid="{241AB6C7-A7B7-497F-BBEA-37F43EC77E7C}"/>
    <cellStyle name="Normal 6 2 5" xfId="1433" xr:uid="{1895D0A8-969E-4196-A46D-49403A6C05EC}"/>
    <cellStyle name="Normal 6 2 6" xfId="1434" xr:uid="{5A9BF03D-1427-45E7-82D8-F1E60FBC8D6A}"/>
    <cellStyle name="Normal 6 2 7" xfId="1435" xr:uid="{66201A59-7E47-4AFA-B2B8-17795E7E4012}"/>
    <cellStyle name="Normal 6 2 8" xfId="1436" xr:uid="{32166B2C-9F48-466B-B03D-223A05A1DCDB}"/>
    <cellStyle name="Normal 6 2 9" xfId="4984" xr:uid="{951BDCFB-C74B-4FFE-BC8F-58C891EC5F76}"/>
    <cellStyle name="Normal 6 3" xfId="1437" xr:uid="{47D215ED-8BD5-4FBB-9A17-77445FCA6236}"/>
    <cellStyle name="Normal 6 3 10" xfId="4985" xr:uid="{54AB0789-A95E-4CB4-B0CA-3AF1DD41465F}"/>
    <cellStyle name="Normal 6 3 11" xfId="4986" xr:uid="{C3EA30DF-0EDE-4930-BD25-485EB5C8CAE4}"/>
    <cellStyle name="Normal 6 3 12" xfId="4987" xr:uid="{73F7EB0A-E56A-4431-82A6-CCF5927FBD4A}"/>
    <cellStyle name="Normal 6 3 13" xfId="4988" xr:uid="{748347B3-AD0E-4245-AA1F-519D83A36076}"/>
    <cellStyle name="Normal 6 3 14" xfId="4989" xr:uid="{E72B80A8-7B18-4FF3-8E1F-51E622146294}"/>
    <cellStyle name="Normal 6 3 15" xfId="4990" xr:uid="{03F1D853-804D-4F1D-B865-144154A3E281}"/>
    <cellStyle name="Normal 6 3 16" xfId="4991" xr:uid="{084610F3-3022-46B8-9029-2B2EED5C0AB0}"/>
    <cellStyle name="Normal 6 3 17" xfId="4992" xr:uid="{F3D79DAD-1581-473E-868B-52598118C828}"/>
    <cellStyle name="Normal 6 3 17 2" xfId="4993" xr:uid="{1D197BFB-4116-4E0B-A197-4BE412F1CF9B}"/>
    <cellStyle name="Normal 6 3 17 2 2" xfId="7204" xr:uid="{D93AE5B9-4602-435E-9346-74982D97C468}"/>
    <cellStyle name="Normal 6 3 17 3" xfId="7466" xr:uid="{21F28F98-6867-4BEF-A49A-0F8409BA007D}"/>
    <cellStyle name="Normal 6 3 17 4" xfId="7203" xr:uid="{DE4C6022-DEA1-4F95-9225-E77C0DCDFF67}"/>
    <cellStyle name="Normal 6 3 18" xfId="4994" xr:uid="{0DF3F828-E7C3-46A5-9B96-D42871277A3F}"/>
    <cellStyle name="Normal 6 3 2" xfId="1438" xr:uid="{16AF9F66-82D1-4BB6-8BAC-1C2C782B1528}"/>
    <cellStyle name="Normal 6 3 3" xfId="1439" xr:uid="{D5F46E24-9CA3-4780-AC2C-0C6E45BD10BC}"/>
    <cellStyle name="Normal 6 3 4" xfId="1440" xr:uid="{2915C7C4-C46C-410B-8CF4-88F281962DA5}"/>
    <cellStyle name="Normal 6 3 5" xfId="1441" xr:uid="{BA7FD09C-4444-4403-8443-8F4DFE7D6A3B}"/>
    <cellStyle name="Normal 6 3 6" xfId="1442" xr:uid="{9679FF68-A399-4EB2-BDF6-D85BC1322912}"/>
    <cellStyle name="Normal 6 3 7" xfId="1443" xr:uid="{2126C230-FE9D-4492-8326-F1603E6FCFFA}"/>
    <cellStyle name="Normal 6 3 8" xfId="1444" xr:uid="{53EB30D7-2337-40EB-A80F-E69BE565572B}"/>
    <cellStyle name="Normal 6 3 9" xfId="2380" xr:uid="{56BBDDEB-4111-4791-9357-2C0D91DF3701}"/>
    <cellStyle name="Normal 6 3 9 2" xfId="4995" xr:uid="{5B50C960-15E9-48C4-937F-EF3E25CFBFFA}"/>
    <cellStyle name="Normal 6 4" xfId="1445" xr:uid="{A1AF9697-886F-49C3-8987-50D58491DA5F}"/>
    <cellStyle name="Normal 6 4 2" xfId="1446" xr:uid="{196D1941-5F68-4D4B-8C38-DBDE83BE6E84}"/>
    <cellStyle name="Normal 6 4 3" xfId="1447" xr:uid="{1DB862C1-7D66-4E57-9CDB-59AD8127A00E}"/>
    <cellStyle name="Normal 6 4 4" xfId="1448" xr:uid="{FD40AC2B-70D9-493B-98D4-4611744DE356}"/>
    <cellStyle name="Normal 6 4 5" xfId="1449" xr:uid="{63E6C442-312B-49C2-AFAC-2CFEE323C076}"/>
    <cellStyle name="Normal 6 4 6" xfId="1450" xr:uid="{1A452E4C-13DF-4750-BD6E-AB28A03CE3A5}"/>
    <cellStyle name="Normal 6 4 7" xfId="1451" xr:uid="{423509AA-6C0B-4A49-9717-A09813F22237}"/>
    <cellStyle name="Normal 6 4 8" xfId="1452" xr:uid="{2B08134E-0420-467B-A002-6E34B41647BC}"/>
    <cellStyle name="Normal 6 5" xfId="1453" xr:uid="{8F0DE670-908C-4710-81FD-F740D43EAE4C}"/>
    <cellStyle name="Normal 6 5 2" xfId="1454" xr:uid="{96870B12-CF69-4E8F-9211-2A54A9F1B2AD}"/>
    <cellStyle name="Normal 6 5 3" xfId="1455" xr:uid="{C4C2A28A-F1F9-41C9-806B-52F7D75394C3}"/>
    <cellStyle name="Normal 6 5 4" xfId="1456" xr:uid="{86EDD1EE-4783-4502-BC11-ED4E091F37FD}"/>
    <cellStyle name="Normal 6 5 5" xfId="1457" xr:uid="{5404FF77-9BB4-43F5-B51E-B6801177F5A9}"/>
    <cellStyle name="Normal 6 5 6" xfId="1458" xr:uid="{50E9CF23-B4B7-4A79-8663-2B0A2702C97E}"/>
    <cellStyle name="Normal 6 5 7" xfId="1459" xr:uid="{4E4332EF-8FFE-43B7-8FE2-2EF466876A64}"/>
    <cellStyle name="Normal 6 5 8" xfId="1460" xr:uid="{DF0627D5-298F-4CAD-98BA-869FBF24ABC9}"/>
    <cellStyle name="Normal 6 6" xfId="1461" xr:uid="{18CB757E-1898-473C-BD5E-0B9D36F6B5CA}"/>
    <cellStyle name="Normal 6 7" xfId="1462" xr:uid="{9597E34B-41FB-4ECD-8A66-4E64F324646C}"/>
    <cellStyle name="Normal 6 8" xfId="1463" xr:uid="{1064BC49-7D55-48AC-8DA3-ABA3552F00E5}"/>
    <cellStyle name="Normal 6 9" xfId="1464" xr:uid="{083E1491-D40A-4ED7-B5F5-A435E89408F6}"/>
    <cellStyle name="Normal 6_ELC" xfId="4996" xr:uid="{FABDD78A-575B-4131-82DB-5B2FE7628B16}"/>
    <cellStyle name="Normal 62" xfId="26703" xr:uid="{C3500ECC-485D-4902-935A-5653732FF39D}"/>
    <cellStyle name="Normal 62 2" xfId="26704" xr:uid="{E02B9187-4335-4E46-AD7F-011D8C3393CF}"/>
    <cellStyle name="Normal 7" xfId="191" xr:uid="{2FB81542-09C2-4F07-BD18-0B1BCC2C6981}"/>
    <cellStyle name="Normal 7 10" xfId="1466" xr:uid="{75F549BC-A3B6-4949-9571-C29D3D718365}"/>
    <cellStyle name="Normal 7 11" xfId="1467" xr:uid="{022897AF-A3D1-482A-8866-E25C1EE55419}"/>
    <cellStyle name="Normal 7 12" xfId="1468" xr:uid="{42B3A208-8168-43CC-B6D2-4935B93C03F9}"/>
    <cellStyle name="Normal 7 13" xfId="1469" xr:uid="{075EE7B3-594D-42C9-962D-FE96D20E1996}"/>
    <cellStyle name="Normal 7 14" xfId="6736" xr:uid="{A5EFC936-2CB2-4703-89F5-5BFD0895C0D4}"/>
    <cellStyle name="Normal 7 14 2" xfId="26601" xr:uid="{60175733-4194-4593-8065-EE6E3FFB95D9}"/>
    <cellStyle name="Normal 7 15" xfId="1465" xr:uid="{DCE3BCAF-616A-43E0-812D-7A2E04DB619A}"/>
    <cellStyle name="Normal 7 16" xfId="263" xr:uid="{17E39961-1309-4C54-AF92-B2FB867AF5F1}"/>
    <cellStyle name="Normal 7 2" xfId="196" xr:uid="{646F4FCD-2422-4196-BD9D-060FBE18D09F}"/>
    <cellStyle name="Normal 7 2 10" xfId="1470" xr:uid="{4D31E7ED-C93D-4FDA-97BE-187844572E98}"/>
    <cellStyle name="Normal 7 2 2" xfId="1471" xr:uid="{D4DD638D-8BC3-464D-8555-60CF9278AD19}"/>
    <cellStyle name="Normal 7 2 2 2" xfId="6737" xr:uid="{AF2E8D21-6DD4-4449-8A3B-32DFAF21F7C0}"/>
    <cellStyle name="Normal 7 2 3" xfId="1472" xr:uid="{C77B4768-337C-49B1-82DF-DD155E37D5EA}"/>
    <cellStyle name="Normal 7 2 3 2" xfId="4997" xr:uid="{E360F492-2380-4438-AA60-9DA6CA3DC43B}"/>
    <cellStyle name="Normal 7 2 3 3" xfId="4998" xr:uid="{CD7F11BE-696E-474C-9807-ACEFA37501EF}"/>
    <cellStyle name="Normal 7 2 4" xfId="1473" xr:uid="{A419127A-C505-470A-905A-03D7680ACFC8}"/>
    <cellStyle name="Normal 7 2 5" xfId="1474" xr:uid="{F93BA369-4643-4CCC-9C42-C364B55463E5}"/>
    <cellStyle name="Normal 7 2 6" xfId="1475" xr:uid="{61622DF8-0662-4E84-81C7-4D1F3405B88C}"/>
    <cellStyle name="Normal 7 2 7" xfId="1476" xr:uid="{E7DD2F13-C1B8-4469-B480-B79CFDFF8D70}"/>
    <cellStyle name="Normal 7 2 8" xfId="1477" xr:uid="{DCB4B269-76F6-46DC-8379-965878583331}"/>
    <cellStyle name="Normal 7 2 9" xfId="1478" xr:uid="{9295708F-6182-4A24-8736-35F500E2CA55}"/>
    <cellStyle name="Normal 7 2_Scen_XBase" xfId="4999" xr:uid="{27436445-FBB1-47B3-A48B-1CEDC00AE262}"/>
    <cellStyle name="Normal 7 3" xfId="1479" xr:uid="{4C1778A5-B77E-4437-8C96-121B776D0F08}"/>
    <cellStyle name="Normal 7 3 10" xfId="5000" xr:uid="{CB96F5BD-2293-4504-8543-7713D84AAAC1}"/>
    <cellStyle name="Normal 7 3 10 2" xfId="9350" xr:uid="{3E6645BF-E939-480D-B7C0-9992041F1770}"/>
    <cellStyle name="Normal 7 3 10 3" xfId="7205" xr:uid="{79F57B9E-D0AC-4EE5-8E35-C75DDE049623}"/>
    <cellStyle name="Normal 7 3 11" xfId="5001" xr:uid="{7B32F940-0188-457F-A6FC-4E3F4BF4F1A2}"/>
    <cellStyle name="Normal 7 3 11 2" xfId="7206" xr:uid="{4BE3A96F-BD90-4733-8D37-4E0B54960162}"/>
    <cellStyle name="Normal 7 3 12" xfId="7467" xr:uid="{9E6D8961-0586-4701-8A08-CDB0BDA44BC8}"/>
    <cellStyle name="Normal 7 3 2" xfId="1480" xr:uid="{89DE626F-6EC7-4326-B5FE-DBADFB4EB0A8}"/>
    <cellStyle name="Normal 7 3 2 2" xfId="6738" xr:uid="{59AD5770-FC7F-442B-9C0E-10C01C2A771E}"/>
    <cellStyle name="Normal 7 3 3" xfId="1481" xr:uid="{8AB2FECC-E54D-455B-9886-E6ABD445278F}"/>
    <cellStyle name="Normal 7 3 4" xfId="1482" xr:uid="{EFA8B7C4-3624-447F-BFC6-572E0A228B69}"/>
    <cellStyle name="Normal 7 3 5" xfId="1483" xr:uid="{9FB81594-1CF0-4AA5-99C1-5612C34577A9}"/>
    <cellStyle name="Normal 7 3 6" xfId="1484" xr:uid="{5FF93735-2D4F-4ED0-B40C-5119405B1CFC}"/>
    <cellStyle name="Normal 7 3 7" xfId="1485" xr:uid="{2C67D89E-58D0-43B4-9153-09D4B41DBBF0}"/>
    <cellStyle name="Normal 7 3 8" xfId="1486" xr:uid="{0A02003C-EF96-4B3A-AA0A-A538911F05B2}"/>
    <cellStyle name="Normal 7 3 9" xfId="5002" xr:uid="{46882674-104D-4246-8495-6A8CB11DE797}"/>
    <cellStyle name="Normal 7 4" xfId="1487" xr:uid="{2519E8CE-7B61-4151-B534-D99CF582F7AC}"/>
    <cellStyle name="Normal 7 4 10" xfId="9351" xr:uid="{70ED8BE7-04E5-4D60-9D2D-2CC84DD5C217}"/>
    <cellStyle name="Normal 7 4 2" xfId="1488" xr:uid="{82948807-4277-4254-A3E2-870145F407AE}"/>
    <cellStyle name="Normal 7 4 3" xfId="1489" xr:uid="{C52DF4C7-7747-46D8-BF2A-53CB1D6683CF}"/>
    <cellStyle name="Normal 7 4 4" xfId="1490" xr:uid="{F34AC927-99D9-4E83-BDC4-5E0BD5701DE0}"/>
    <cellStyle name="Normal 7 4 5" xfId="1491" xr:uid="{4784F3EE-1ADD-44D3-8A8D-E79DC55A768D}"/>
    <cellStyle name="Normal 7 4 6" xfId="1492" xr:uid="{A7E5491B-995B-4C92-AAFF-D7925A68DBBC}"/>
    <cellStyle name="Normal 7 4 7" xfId="1493" xr:uid="{09900C79-F3CE-4F29-AD4D-0B4F99AC0919}"/>
    <cellStyle name="Normal 7 4 8" xfId="1494" xr:uid="{B08C31E4-FE1F-4222-9DA4-0786F654B6BF}"/>
    <cellStyle name="Normal 7 4 9" xfId="6739" xr:uid="{66DD1527-F922-4E36-9CE9-49F714747213}"/>
    <cellStyle name="Normal 7 4 9 2" xfId="9352" xr:uid="{FE711809-51A5-4170-A85D-E72CC69B4E20}"/>
    <cellStyle name="Normal 7 5" xfId="1495" xr:uid="{BAF471F4-56AC-460B-903A-CADAE7D35433}"/>
    <cellStyle name="Normal 7 5 10" xfId="9353" xr:uid="{2F216B1A-2E16-480F-B2E9-C9F0BE98DB57}"/>
    <cellStyle name="Normal 7 5 2" xfId="1496" xr:uid="{E3C7C244-8A8A-44B9-A8A7-BF0D4EB10618}"/>
    <cellStyle name="Normal 7 5 3" xfId="1497" xr:uid="{E5E4DD07-8B02-47F8-B1CC-93BF60BC1DE1}"/>
    <cellStyle name="Normal 7 5 4" xfId="1498" xr:uid="{79F9544D-3C3B-4465-9C12-BA9671EFA631}"/>
    <cellStyle name="Normal 7 5 5" xfId="1499" xr:uid="{83A535FE-D5DD-4587-ABFB-D13610CDA8E9}"/>
    <cellStyle name="Normal 7 5 6" xfId="1500" xr:uid="{CF6ED545-DD96-4794-BEE0-C5A0CA229499}"/>
    <cellStyle name="Normal 7 5 7" xfId="1501" xr:uid="{C5B93F92-70FA-41BA-A412-F528D3B8EA34}"/>
    <cellStyle name="Normal 7 5 8" xfId="1502" xr:uid="{F4A12482-FB74-45AB-A013-818E3AA99257}"/>
    <cellStyle name="Normal 7 5 9" xfId="9354" xr:uid="{B11ACDA3-A846-4218-B4B9-99D943060F59}"/>
    <cellStyle name="Normal 7 6" xfId="1503" xr:uid="{0BC0B2A7-1FE2-40DD-8046-FF9EDE352AD3}"/>
    <cellStyle name="Normal 7 7" xfId="1504" xr:uid="{69F7F5EA-9640-45BC-9F6F-B049C317228A}"/>
    <cellStyle name="Normal 7 8" xfId="1505" xr:uid="{FE9964D3-4638-4E2D-A88E-2C38601E855C}"/>
    <cellStyle name="Normal 7 9" xfId="1506" xr:uid="{C65FB952-6618-4969-AEED-9ADADF29F279}"/>
    <cellStyle name="Normal 8" xfId="197" xr:uid="{1EBC6B8D-F776-4BB7-931E-AB2EE32F9D61}"/>
    <cellStyle name="Normal 8 10" xfId="1508" xr:uid="{AC747088-D201-4442-ABFA-3CB2ECE6B7ED}"/>
    <cellStyle name="Normal 8 10 2" xfId="5003" xr:uid="{4F0F774F-A5F1-46FA-B917-405D14A52C33}"/>
    <cellStyle name="Normal 8 10 3" xfId="5004" xr:uid="{11292BA9-1C37-4542-9287-7926233253C6}"/>
    <cellStyle name="Normal 8 11" xfId="1509" xr:uid="{732FC587-7E1F-4B4C-8EF5-1F437419FE6F}"/>
    <cellStyle name="Normal 8 11 2" xfId="5005" xr:uid="{C48078E8-AD39-4BD6-9570-5A673EC6F3E9}"/>
    <cellStyle name="Normal 8 11 3" xfId="5006" xr:uid="{0E6428EA-6952-4799-AD6C-A332C5D4CE8E}"/>
    <cellStyle name="Normal 8 11 3 2" xfId="9355" xr:uid="{2F4DBF21-B27A-444F-815A-AD234C99A4F2}"/>
    <cellStyle name="Normal 8 11 3 3" xfId="7207" xr:uid="{E0E6426B-CCFA-4647-B2F9-36CC2B415F29}"/>
    <cellStyle name="Normal 8 11 4" xfId="5007" xr:uid="{F9762F13-B4AE-460C-BB40-CCD047910168}"/>
    <cellStyle name="Normal 8 11 4 2" xfId="7208" xr:uid="{100298CF-21B0-4E55-A616-F00E6C990DA1}"/>
    <cellStyle name="Normal 8 11 5" xfId="7468" xr:uid="{E95A12A0-CC62-4449-8271-18CE123541E6}"/>
    <cellStyle name="Normal 8 12" xfId="1510" xr:uid="{587926DD-AA3C-4CE5-B35D-BFCD50EB2FAD}"/>
    <cellStyle name="Normal 8 13" xfId="1511" xr:uid="{2186311F-1D00-48E0-AE33-89F2E06EB937}"/>
    <cellStyle name="Normal 8 14" xfId="6740" xr:uid="{00BE99FE-33F5-4C79-92F1-0B4AC988CA5B}"/>
    <cellStyle name="Normal 8 15" xfId="1507" xr:uid="{5B384BF4-E1E7-45A9-A0EE-286EC7B5053A}"/>
    <cellStyle name="Normal 8 16" xfId="267" xr:uid="{FD59AAF7-C726-41BD-8466-673B6667BFF9}"/>
    <cellStyle name="Normal 8 2" xfId="1512" xr:uid="{161EAE46-9BAA-470D-A37B-41F27CDC3B50}"/>
    <cellStyle name="Normal 8 2 2" xfId="1513" xr:uid="{78600A4B-AC6F-42C7-A69A-4255B31EF5F3}"/>
    <cellStyle name="Normal 8 2 2 2" xfId="6741" xr:uid="{48B28AFB-15B4-4B5A-91BD-E6F344D8716F}"/>
    <cellStyle name="Normal 8 2 3" xfId="1514" xr:uid="{7D102BF5-1CB6-4634-8BEC-91083317C6CE}"/>
    <cellStyle name="Normal 8 2 4" xfId="1515" xr:uid="{3E7928CE-C218-4D79-B4A6-849C897089D9}"/>
    <cellStyle name="Normal 8 2 5" xfId="1516" xr:uid="{EF82D7D9-43D9-45E9-814D-0866096C6EE4}"/>
    <cellStyle name="Normal 8 2 6" xfId="1517" xr:uid="{052D0E9B-481C-4082-A5DF-0383347AE54E}"/>
    <cellStyle name="Normal 8 2 7" xfId="1518" xr:uid="{E93CB71E-9CAB-46EF-A190-5C6B4A1C1B00}"/>
    <cellStyle name="Normal 8 2 8" xfId="1519" xr:uid="{1E7CDF4B-DBA2-454F-89F8-1D0F5092D1E0}"/>
    <cellStyle name="Normal 8 2 9" xfId="1520" xr:uid="{F68B3C5A-00FD-4FC4-B213-DE8F924B9E54}"/>
    <cellStyle name="Normal 8 3" xfId="1521" xr:uid="{3211957A-1A52-46CD-BAF4-2C3EE683833D}"/>
    <cellStyle name="Normal 8 3 2" xfId="1522" xr:uid="{2A9580CC-273B-434E-A132-A086D56CB74B}"/>
    <cellStyle name="Normal 8 3 3" xfId="1523" xr:uid="{D17DEFA2-1548-4849-9B67-4622D96B1868}"/>
    <cellStyle name="Normal 8 3 4" xfId="1524" xr:uid="{75721DFB-3578-4C6C-AD71-B764F6D201F9}"/>
    <cellStyle name="Normal 8 3 5" xfId="1525" xr:uid="{3E83BB2D-C78C-4DC5-BB88-6113ABC7E048}"/>
    <cellStyle name="Normal 8 3 6" xfId="1526" xr:uid="{D039BDD2-2364-4E75-9875-55D3C3385D11}"/>
    <cellStyle name="Normal 8 3 7" xfId="1527" xr:uid="{F1A081E2-D56B-4EC7-8FA5-5A2766610194}"/>
    <cellStyle name="Normal 8 3 8" xfId="1528" xr:uid="{013A8F59-1279-48AF-BD4F-2BC6B6BA01E3}"/>
    <cellStyle name="Normal 8 4" xfId="1529" xr:uid="{7F4F8D7C-7DAF-4E60-9F40-DF8FF9E4A81E}"/>
    <cellStyle name="Normal 8 4 2" xfId="1530" xr:uid="{9286E7E8-A41B-4EFB-9107-E6A6195F5634}"/>
    <cellStyle name="Normal 8 4 3" xfId="1531" xr:uid="{9E039534-5B44-4999-9FAF-DA72131DF0A3}"/>
    <cellStyle name="Normal 8 4 4" xfId="1532" xr:uid="{54D73C71-0590-4ADD-9E7C-389612190BF9}"/>
    <cellStyle name="Normal 8 4 5" xfId="1533" xr:uid="{E60D577A-B8ED-4EA4-9808-0749E275C0A6}"/>
    <cellStyle name="Normal 8 4 6" xfId="1534" xr:uid="{1C0345FF-98A1-44E5-A1BB-703AAE4D0415}"/>
    <cellStyle name="Normal 8 4 7" xfId="1535" xr:uid="{A135967C-972A-47C2-BCD9-54EC311D9C33}"/>
    <cellStyle name="Normal 8 4 8" xfId="1536" xr:uid="{D1A3B928-39E4-4E61-B6EA-26DC9FA38475}"/>
    <cellStyle name="Normal 8 4 9" xfId="6742" xr:uid="{6B6E003F-6640-47CE-887D-6F9084618AF3}"/>
    <cellStyle name="Normal 8 5" xfId="1537" xr:uid="{DE45BB62-FAE6-4E7C-B08F-1A658C33D44B}"/>
    <cellStyle name="Normal 8 5 2" xfId="1538" xr:uid="{B9A4EEB9-9C86-4867-B172-05F347A16248}"/>
    <cellStyle name="Normal 8 5 3" xfId="1539" xr:uid="{7D5DAEFB-4275-470E-A630-E541CBEB4ADF}"/>
    <cellStyle name="Normal 8 5 4" xfId="1540" xr:uid="{DD23673C-720D-4722-8446-5324067BC61B}"/>
    <cellStyle name="Normal 8 5 5" xfId="1541" xr:uid="{0898FF4C-0952-45A0-B249-B2B4462447F0}"/>
    <cellStyle name="Normal 8 5 6" xfId="1542" xr:uid="{16839573-837A-472A-896A-3E03CBEF9795}"/>
    <cellStyle name="Normal 8 5 7" xfId="1543" xr:uid="{6E5B815C-7D49-4AB5-8032-0F6F1C897183}"/>
    <cellStyle name="Normal 8 5 8" xfId="1544" xr:uid="{AB14F252-1E83-421A-BBB2-042F9446324F}"/>
    <cellStyle name="Normal 8 6" xfId="1545" xr:uid="{E9E0CEFF-A287-42C7-B407-4C3D558FF5F3}"/>
    <cellStyle name="Normal 8 7" xfId="1546" xr:uid="{48F0E8F3-0519-4332-9A58-8BCDC0A8D74A}"/>
    <cellStyle name="Normal 8 8" xfId="1547" xr:uid="{36A8BC4B-F801-462E-A7C9-88407DAEB428}"/>
    <cellStyle name="Normal 8 9" xfId="1548" xr:uid="{1842B603-1595-4725-BFAC-C2D94000022C}"/>
    <cellStyle name="Normal 9" xfId="147" xr:uid="{5E7C1FB4-5517-48B0-B1FB-B56BD267106F}"/>
    <cellStyle name="Normal 9 10" xfId="5008" xr:uid="{3AD5E238-B9AD-4936-97C6-6B328315D1B4}"/>
    <cellStyle name="Normal 9 10 2" xfId="5009" xr:uid="{14313A41-1946-4534-B86E-B1205B28E888}"/>
    <cellStyle name="Normal 9 10 2 2" xfId="9357" xr:uid="{C2810D36-FA66-41EE-970E-135A862B8199}"/>
    <cellStyle name="Normal 9 10 2 3" xfId="7210" xr:uid="{D76CBC8B-6C4A-4D43-86D4-1250298C73AA}"/>
    <cellStyle name="Normal 9 10 3" xfId="7469" xr:uid="{7D8E4F31-F4FC-4074-93C2-227939D0E215}"/>
    <cellStyle name="Normal 9 10 4" xfId="7209" xr:uid="{A551FC91-E74B-44A9-AD1D-41C4FEF16019}"/>
    <cellStyle name="Normal 9 11" xfId="5010" xr:uid="{D639E656-8EFE-4110-8B65-F796CB7C304C}"/>
    <cellStyle name="Normal 9 11 2" xfId="5011" xr:uid="{E4A790AE-2EB7-4BAB-82E5-422A1731FF50}"/>
    <cellStyle name="Normal 9 11 2 2" xfId="7212" xr:uid="{8F6DDD98-EF21-4182-A604-36B47690934B}"/>
    <cellStyle name="Normal 9 11 3" xfId="9356" xr:uid="{FBEB0816-F6E5-4590-A711-42A5031B80D2}"/>
    <cellStyle name="Normal 9 11 4" xfId="7211" xr:uid="{8E969F01-CD0C-407C-A8E0-5CB9F6DE5149}"/>
    <cellStyle name="Normal 9 12" xfId="5012" xr:uid="{6856EA8D-5C64-4EE6-836D-09A8EBEEC3BE}"/>
    <cellStyle name="Normal 9 12 2" xfId="7213" xr:uid="{8FD65A77-2E2A-4215-BA26-A6951528F217}"/>
    <cellStyle name="Normal 9 13" xfId="5013" xr:uid="{706D3BE1-0B1B-4AFD-AFFF-4094DF26486E}"/>
    <cellStyle name="Normal 9 13 2" xfId="7214" xr:uid="{F7235949-7B74-414B-A947-A03F0B65D373}"/>
    <cellStyle name="Normal 9 14" xfId="6743" xr:uid="{3BE2CFB5-B1BF-4DD2-8C11-E592A2D63C25}"/>
    <cellStyle name="Normal 9 14 2" xfId="7281" xr:uid="{37B0AA76-529B-4A9A-905A-D2B555E6AE00}"/>
    <cellStyle name="Normal 9 15" xfId="1549" xr:uid="{058E5075-DA00-4012-8CEC-2E984C2F865C}"/>
    <cellStyle name="Normal 9 2" xfId="1550" xr:uid="{954D0F46-7C1A-47D5-850C-8D60D60D830A}"/>
    <cellStyle name="Normal 9 2 2" xfId="5014" xr:uid="{89297EA3-28A8-4000-AB38-89670805CCDF}"/>
    <cellStyle name="Normal 9 2 2 2" xfId="5015" xr:uid="{52F280F1-1AEF-4DD7-AD3A-4ABF04AF5B52}"/>
    <cellStyle name="Normal 9 2 2 3" xfId="5016" xr:uid="{33E156F1-0366-4505-84BC-FC3ECDAE62DA}"/>
    <cellStyle name="Normal 9 2 2 3 2" xfId="7216" xr:uid="{026AD4FD-9D89-401A-B619-D1E5DCBD0919}"/>
    <cellStyle name="Normal 9 2 2 4" xfId="7381" xr:uid="{7E764926-6E0E-42B4-9C49-84A2EF3CE3B7}"/>
    <cellStyle name="Normal 9 2 2 5" xfId="7215" xr:uid="{765B2CF2-1ECC-47A9-88D5-D820A3225C81}"/>
    <cellStyle name="Normal 9 2 3" xfId="5017" xr:uid="{19137DC1-8E4F-4250-97CC-C4DF51E200DD}"/>
    <cellStyle name="Normal 9 2 3 2" xfId="5018" xr:uid="{39EF7314-909F-40EC-8688-58288C3E2198}"/>
    <cellStyle name="Normal 9 2 3 2 2" xfId="7218" xr:uid="{A614828A-2991-4863-8AB1-A8CA062A5ACB}"/>
    <cellStyle name="Normal 9 2 3 3" xfId="7470" xr:uid="{BAE43986-BA66-45B1-B680-47994C2D6DB3}"/>
    <cellStyle name="Normal 9 2 3 4" xfId="7217" xr:uid="{5C22BF97-3D75-4FEF-9B0C-30902AAE9F64}"/>
    <cellStyle name="Normal 9 2 4" xfId="5019" xr:uid="{8605FC2F-7A4E-43CB-8106-FC94264A62E4}"/>
    <cellStyle name="Normal 9 2 4 2" xfId="5020" xr:uid="{5EDA387A-6B7D-4C9F-824A-381570184116}"/>
    <cellStyle name="Normal 9 2 4 2 2" xfId="7220" xr:uid="{5662F866-6052-43BF-A613-689D9D6FFAAF}"/>
    <cellStyle name="Normal 9 2 4 3" xfId="9358" xr:uid="{3615DCA8-C8FA-4C47-B2EF-3279E44BC8E2}"/>
    <cellStyle name="Normal 9 2 4 4" xfId="7219" xr:uid="{6819D294-840C-47AE-99A5-142C0E30874E}"/>
    <cellStyle name="Normal 9 2 5" xfId="5021" xr:uid="{BC8F1C2D-9806-42A2-B09F-3F82C95189DD}"/>
    <cellStyle name="Normal 9 2 5 2" xfId="7221" xr:uid="{80504411-F261-4CCE-AD41-6A54ED26FE13}"/>
    <cellStyle name="Normal 9 2 6" xfId="5022" xr:uid="{72345485-1FBB-4077-947E-FBD3E6BB6576}"/>
    <cellStyle name="Normal 9 2 6 2" xfId="7222" xr:uid="{A7ECD804-04F5-4E37-B983-EC7ECF866EC4}"/>
    <cellStyle name="Normal 9 2 7" xfId="6744" xr:uid="{A04A57E3-E7FD-4DE5-9ED4-A9F7EFB134F4}"/>
    <cellStyle name="Normal 9 2 7 2" xfId="7282" xr:uid="{3E2323D8-63AA-4070-A417-823109DBAA43}"/>
    <cellStyle name="Normal 9 3" xfId="1551" xr:uid="{A6DD0167-2397-4D5D-83A6-49AE0A9E2556}"/>
    <cellStyle name="Normal 9 3 2" xfId="5023" xr:uid="{D170368E-F90B-421F-8787-4412E9CCD6CB}"/>
    <cellStyle name="Normal 9 3 3" xfId="5024" xr:uid="{E8F90A96-348F-4818-A902-276367009904}"/>
    <cellStyle name="Normal 9 3 3 2" xfId="7223" xr:uid="{A22C197A-1135-4BA4-93ED-1738B8FCE608}"/>
    <cellStyle name="Normal 9 3 4" xfId="5025" xr:uid="{24CAB15A-8E8A-45CB-9373-1D1AB37C7255}"/>
    <cellStyle name="Normal 9 3 4 2" xfId="7224" xr:uid="{78DEB279-C06C-4A64-B020-13E5856C58C4}"/>
    <cellStyle name="Normal 9 3 5" xfId="7380" xr:uid="{DC26F2FD-8C50-4DA4-A715-0C21C4034BA3}"/>
    <cellStyle name="Normal 9 4" xfId="1552" xr:uid="{513CB71E-F18D-4C7D-AF90-62A47D9E31FA}"/>
    <cellStyle name="Normal 9 5" xfId="1553" xr:uid="{075B5DFB-6933-44EA-9EF8-EEEEDEEE2B97}"/>
    <cellStyle name="Normal 9 6" xfId="1554" xr:uid="{F20B188C-F45C-448C-B6C7-918CB5F39946}"/>
    <cellStyle name="Normal 9 7" xfId="1555" xr:uid="{BC44BFB5-CE7F-4F13-9BCB-E94B72E4C3B7}"/>
    <cellStyle name="Normal 9 8" xfId="1556" xr:uid="{82690022-8378-4E87-BDC0-82359CBD0501}"/>
    <cellStyle name="Normal 9 9" xfId="2384" xr:uid="{767DF7B8-8DF1-407D-8918-C62D94F4F940}"/>
    <cellStyle name="Normal 9 9 2" xfId="5026" xr:uid="{33175269-1538-4CA3-9E65-1FACAABFD794}"/>
    <cellStyle name="Normal GHG Numbers (0.00)" xfId="1557" xr:uid="{BE926553-3A1C-497A-968E-321CCCC37F0D}"/>
    <cellStyle name="Normal GHG Textfiels Bold" xfId="1558" xr:uid="{52ADDA80-A3E6-41D5-99A5-9CAACCD0D210}"/>
    <cellStyle name="Normal GHG whole table" xfId="5027" xr:uid="{C1135B93-9BF5-4E24-B8E5-3FC00B89BE0B}"/>
    <cellStyle name="Normal GHG-Shade" xfId="1559" xr:uid="{50F76496-3480-4175-8A2E-E3A625996487}"/>
    <cellStyle name="Normal GHG-Shade 2" xfId="6746" xr:uid="{7B2D5161-6002-4423-982D-2E8836DA5911}"/>
    <cellStyle name="Normal GHG-Shade 2 2" xfId="26736" xr:uid="{9D680DD5-EB97-4B8B-9A66-3EC8ACE7DAD5}"/>
    <cellStyle name="Normal GHG-Shade 3" xfId="6745" xr:uid="{64EECFAE-2416-4553-BEA7-C5EFCBFB05A6}"/>
    <cellStyle name="Normal GHG-Shade 3 2" xfId="26740" xr:uid="{438600C7-9F1B-4C48-B8BA-3F71A4D7CD4C}"/>
    <cellStyle name="Normale 2" xfId="2165" xr:uid="{3B289159-5E77-473D-AB24-36C76903A369}"/>
    <cellStyle name="Normale_B2020" xfId="1560" xr:uid="{0E447CAC-9865-4C8D-AADC-7351FCB9A94B}"/>
    <cellStyle name="Note 10" xfId="2388" xr:uid="{6F29EC75-22CD-40B8-AF65-706DEC14F4D2}"/>
    <cellStyle name="Note 10 2" xfId="5029" xr:uid="{BD4489C9-141B-4DE3-92A9-51636ED492D2}"/>
    <cellStyle name="Note 10 3" xfId="5030" xr:uid="{91EEAFBF-9EA3-4DC0-A3B4-54FA536793AE}"/>
    <cellStyle name="Note 10 3 2" xfId="5031" xr:uid="{62E4F62D-905B-4ADC-940F-28AE7AA7EDA2}"/>
    <cellStyle name="Note 10 3_ELC_final" xfId="5032" xr:uid="{D43EA974-A83D-4D8A-9308-815DCE2459FB}"/>
    <cellStyle name="Note 10 4" xfId="5028" xr:uid="{AB143AA2-BB2A-49B1-AF40-C2D391B6D8E1}"/>
    <cellStyle name="Note 10_ELC_final" xfId="5033" xr:uid="{135CE61B-487F-43F6-9D70-C3ACE1C35441}"/>
    <cellStyle name="Note 11" xfId="5034" xr:uid="{29FC38E6-961D-46CC-9F1B-4EBC9B35943C}"/>
    <cellStyle name="Note 11 2" xfId="5035" xr:uid="{E8F17E24-40D8-4194-A4BB-DD23CD4897D2}"/>
    <cellStyle name="Note 11_ELC_final" xfId="5036" xr:uid="{B8FDAD0C-E79A-413C-BA6F-DF3155A8D9D7}"/>
    <cellStyle name="Note 12" xfId="5037" xr:uid="{C2F97B29-6402-4940-ACD3-C897070EE8D2}"/>
    <cellStyle name="Note 12 2" xfId="5038" xr:uid="{E19E3137-36B1-4F52-A2A6-9F84D4ABC24F}"/>
    <cellStyle name="Note 12_ELC_final" xfId="5039" xr:uid="{1EAEE4E2-6A57-4241-A3E8-B9B6B97D2D51}"/>
    <cellStyle name="Note 13" xfId="5040" xr:uid="{070597AE-B13F-49AC-98D7-1406DB7440B1}"/>
    <cellStyle name="Note 13 2" xfId="5041" xr:uid="{B88A2DE1-167D-4F65-A804-7527ECFF6414}"/>
    <cellStyle name="Note 13_ELC_final" xfId="5042" xr:uid="{53F7D112-075B-40A3-A49F-4E256E450CD1}"/>
    <cellStyle name="Note 14" xfId="5043" xr:uid="{89B3512B-F24A-49DF-B28D-49FD977C8FFE}"/>
    <cellStyle name="Note 14 2" xfId="5044" xr:uid="{A283823C-DD67-4AF1-8CFA-95B83EFA0A89}"/>
    <cellStyle name="Note 14_ELC_final" xfId="5045" xr:uid="{4F580052-7627-4085-A01E-DAC095FD9640}"/>
    <cellStyle name="Note 15" xfId="5046" xr:uid="{17B28D5F-8CBE-4C3E-A266-9288CB0EBE28}"/>
    <cellStyle name="Note 15 2" xfId="5047" xr:uid="{A5335E32-581F-4408-BDF8-E744C899853C}"/>
    <cellStyle name="Note 15_ELC_final" xfId="5048" xr:uid="{DF9C74A6-66DC-4C0D-9E82-FF40AB0C7277}"/>
    <cellStyle name="Note 16" xfId="5049" xr:uid="{FC127FE9-CCE3-46FC-9020-1068D4BBDDA1}"/>
    <cellStyle name="Note 16 2" xfId="5050" xr:uid="{11C6A663-A4CA-4A7A-83C1-72F34431BD12}"/>
    <cellStyle name="Note 16_ELC_final" xfId="5051" xr:uid="{4F15E296-F4E2-4A15-9396-EDEFE25E81CD}"/>
    <cellStyle name="Note 17" xfId="5052" xr:uid="{D99DD9B3-D263-4C13-8630-683908D3258F}"/>
    <cellStyle name="Note 17 2" xfId="5053" xr:uid="{32F87E03-CAB5-4F2D-9589-4A7D5E2DCF5C}"/>
    <cellStyle name="Note 17_ELC_final" xfId="5054" xr:uid="{5F324007-E0F8-4122-9057-24BA9539579A}"/>
    <cellStyle name="Note 18" xfId="5055" xr:uid="{73A183CD-ACB9-4D9E-8627-DB3D0CC46075}"/>
    <cellStyle name="Note 18 2" xfId="5056" xr:uid="{26A7CB3B-D343-436E-B440-B328A66C67BA}"/>
    <cellStyle name="Note 18_ELC_final" xfId="5057" xr:uid="{EE19879E-94C7-44C9-9153-DC96B68AEDAE}"/>
    <cellStyle name="Note 19" xfId="5058" xr:uid="{24D5D754-84B1-482F-B699-7466A56AF76A}"/>
    <cellStyle name="Note 2" xfId="44" xr:uid="{8EA5ED29-1EE2-4912-ADEC-3043B2E010FB}"/>
    <cellStyle name="Note 2 10" xfId="1562" xr:uid="{EAF931DF-9BD0-46ED-B2BD-77674A2EA806}"/>
    <cellStyle name="Note 2 11" xfId="1563" xr:uid="{ED75DCBB-7547-43AC-A9A4-46FA3D972C87}"/>
    <cellStyle name="Note 2 12" xfId="1564" xr:uid="{4B5E74CC-D56B-4609-97F6-BB44585A6004}"/>
    <cellStyle name="Note 2 13" xfId="1565" xr:uid="{8CBEF10B-023F-47F2-8F81-6B22CDBCA01F}"/>
    <cellStyle name="Note 2 14" xfId="1566" xr:uid="{7351777E-2D2B-4A78-BC66-E01F04138A2F}"/>
    <cellStyle name="Note 2 15" xfId="1567" xr:uid="{F1627E27-60D4-443B-9925-7973DB705EAC}"/>
    <cellStyle name="Note 2 16" xfId="9359" xr:uid="{B1C43705-4B0D-436A-9192-8F3355868EE9}"/>
    <cellStyle name="Note 2 17" xfId="1561" xr:uid="{138B622A-15AA-4BC6-9291-2479A6728481}"/>
    <cellStyle name="Note 2 2" xfId="66" xr:uid="{DDCE9FBF-0506-4D52-AF35-406360AD3DCC}"/>
    <cellStyle name="Note 2 2 2" xfId="126" xr:uid="{C5CD373B-9511-459D-9E15-62802C53B434}"/>
    <cellStyle name="Note 2 2 2 2" xfId="6748" xr:uid="{413C0E86-844D-47B4-A04F-62925A30609D}"/>
    <cellStyle name="Note 2 2 2 2 2" xfId="9360" xr:uid="{078CC883-3F05-4CA4-9A99-2BD0A3A33383}"/>
    <cellStyle name="Note 2 2 2 3" xfId="5059" xr:uid="{839F6FAC-0BE1-46EE-AD6A-E51A1C87A0B5}"/>
    <cellStyle name="Note 2 2 3" xfId="6747" xr:uid="{36DDEF11-002E-458A-89C9-0E58989FE6AD}"/>
    <cellStyle name="Note 2 2 4" xfId="1568" xr:uid="{86A5B24F-4C35-4B93-A538-2822152AD8D0}"/>
    <cellStyle name="Note 2 3" xfId="86" xr:uid="{031E9AFD-BD74-4EEC-90DE-215B7039D570}"/>
    <cellStyle name="Note 2 3 2" xfId="146" xr:uid="{FE1280EC-1392-4AB3-87C5-0653C48AAA0E}"/>
    <cellStyle name="Note 2 3 3" xfId="1569" xr:uid="{64F00443-8476-42A7-8669-0F848249CFEA}"/>
    <cellStyle name="Note 2 4" xfId="106" xr:uid="{4C96CD51-8C37-497E-BF5C-87EC0CD0EECE}"/>
    <cellStyle name="Note 2 4 2" xfId="1570" xr:uid="{9C64DA85-8641-4058-9EA6-352D2565BC53}"/>
    <cellStyle name="Note 2 5" xfId="1571" xr:uid="{0FFC95B9-A248-46B9-A9F9-ADEF2D7924CF}"/>
    <cellStyle name="Note 2 6" xfId="1572" xr:uid="{3B31CF11-8E70-4403-9A5A-E600B3FE489E}"/>
    <cellStyle name="Note 2 7" xfId="1573" xr:uid="{7CB0DC41-67F8-4A9A-A8E6-F4F78EAAED90}"/>
    <cellStyle name="Note 2 8" xfId="1574" xr:uid="{4173646C-2D5B-40A2-96ED-77AC0EA3B17B}"/>
    <cellStyle name="Note 2 9" xfId="1575" xr:uid="{2B0D65E6-F207-4323-8629-319486F3418E}"/>
    <cellStyle name="Note 2_PrimaryEnergyPrices_TIMES" xfId="5060" xr:uid="{AD0D85C1-7D74-45BB-9790-C006BCCFA46B}"/>
    <cellStyle name="Note 20" xfId="5061" xr:uid="{DF2FC886-90CD-4A86-A4F1-A23CE1F0629B}"/>
    <cellStyle name="Note 21" xfId="5062" xr:uid="{D1B00364-EE9E-435D-9734-D1F62AD168E7}"/>
    <cellStyle name="Note 22" xfId="5063" xr:uid="{192206A3-B6AF-46EC-91C5-57139E5C6EF4}"/>
    <cellStyle name="Note 23" xfId="5064" xr:uid="{F60C0109-FB49-4046-BAB5-901591A871C6}"/>
    <cellStyle name="Note 24" xfId="5065" xr:uid="{C7EBD203-5504-4781-B9A6-33D9D5F7A315}"/>
    <cellStyle name="Note 25" xfId="5066" xr:uid="{2565EBD7-B3BF-4002-9CE3-430E0D0AB4E6}"/>
    <cellStyle name="Note 26" xfId="5067" xr:uid="{3CBCC267-39C6-4DCB-B914-424D2372B4E3}"/>
    <cellStyle name="Note 27" xfId="5068" xr:uid="{63326249-EF1E-4243-B2F6-7E7BCD5B5304}"/>
    <cellStyle name="Note 28" xfId="5069" xr:uid="{0B995CE2-3154-424D-85F0-70981B1E7CE8}"/>
    <cellStyle name="Note 29" xfId="5070" xr:uid="{5FD383F7-8D77-46DE-9957-71E76F3A83E2}"/>
    <cellStyle name="Note 3" xfId="1576" xr:uid="{BEB7675E-572D-4075-9156-123C85D58A75}"/>
    <cellStyle name="Note 3 2" xfId="1577" xr:uid="{3BC97C61-7F6A-488A-9B0D-28D904BD4EC0}"/>
    <cellStyle name="Note 3 2 2" xfId="5071" xr:uid="{E70F2184-EEBD-4BB5-89EB-C45EB5E8C84E}"/>
    <cellStyle name="Note 3 3" xfId="5072" xr:uid="{08C7B647-0AE9-4818-B4FA-FA7B12EA8F3E}"/>
    <cellStyle name="Note 3 4" xfId="5073" xr:uid="{8DA65A87-9BC8-42EE-A8E9-CE0B37C678EE}"/>
    <cellStyle name="Note 3 4 2" xfId="5074" xr:uid="{83538707-172D-4004-AE6C-8B39FE55E14F}"/>
    <cellStyle name="Note 3 4 3" xfId="5075" xr:uid="{77D8551D-93A9-43B0-A067-22D9CF3E81CA}"/>
    <cellStyle name="Note 3 5" xfId="5076" xr:uid="{62430185-DA5F-4498-9971-13FCD8EC04DC}"/>
    <cellStyle name="Note 3 6" xfId="5077" xr:uid="{1C01FCEE-E501-4DD1-BB7C-884A11D66B7F}"/>
    <cellStyle name="Note 3 7" xfId="5078" xr:uid="{BE92CD87-7C13-4EBD-AC1F-39097A4BBFD3}"/>
    <cellStyle name="Note 3_PrimaryEnergyPrices_TIMES" xfId="9361" xr:uid="{FAEEA0EA-2877-4836-BB41-7F1E77B7D9FD}"/>
    <cellStyle name="Note 30" xfId="5079" xr:uid="{57433D31-9CEB-4DC7-8E76-879FC9784555}"/>
    <cellStyle name="Note 31" xfId="5080" xr:uid="{67CD796C-7E15-4D8F-8BC3-73BB019B6162}"/>
    <cellStyle name="Note 32" xfId="5081" xr:uid="{8A33D0BA-365D-4911-8103-1EF4A2661F78}"/>
    <cellStyle name="Note 33" xfId="5082" xr:uid="{48DEC9A4-3187-4464-944A-979ECC2EFDE3}"/>
    <cellStyle name="Note 34" xfId="5083" xr:uid="{322224ED-6A7D-4494-A611-D6FA16FC48FF}"/>
    <cellStyle name="Note 35" xfId="5084" xr:uid="{8FFADDAF-D12F-4ECF-9A79-FBD48A7B184C}"/>
    <cellStyle name="Note 36" xfId="5085" xr:uid="{0A988756-C1A1-40EF-9F43-EE317DA7D8FD}"/>
    <cellStyle name="Note 37" xfId="5086" xr:uid="{9BA44145-98B4-43D7-B20F-2B4162FFE532}"/>
    <cellStyle name="Note 38" xfId="5087" xr:uid="{A4B3DD00-7C90-45FA-B6A2-92108F357B4D}"/>
    <cellStyle name="Note 39" xfId="5088" xr:uid="{B66E1444-0D54-470F-8C38-125525D04E65}"/>
    <cellStyle name="Note 4" xfId="1578" xr:uid="{3AA9FE9E-332C-49B3-8C00-48EF7652B8F7}"/>
    <cellStyle name="Note 4 2" xfId="2393" xr:uid="{2B6743CF-06A4-4145-968E-628927B6B0F6}"/>
    <cellStyle name="Note 4 3" xfId="2394" xr:uid="{17CB9299-3E6B-4142-B8C5-7AD57CE75A4F}"/>
    <cellStyle name="Note 4 3 2" xfId="5089" xr:uid="{71CB2E44-0542-4736-BE4F-0965A6E83ACE}"/>
    <cellStyle name="Note 4 3_ELC_final" xfId="5090" xr:uid="{9F0D38E3-ECFF-40E8-BDFA-635A59D73BFA}"/>
    <cellStyle name="Note 4 4" xfId="5091" xr:uid="{85716ED3-DCA3-4200-84EB-A18797F2CA0E}"/>
    <cellStyle name="Note 4_ELC_final" xfId="5092" xr:uid="{7C2330E8-DA23-4D7D-A639-92FCCF5CC515}"/>
    <cellStyle name="Note 40" xfId="5093" xr:uid="{2FE7FBB2-BB34-448A-8D8D-CFBB115E6067}"/>
    <cellStyle name="Note 41" xfId="5094" xr:uid="{23BBB5A4-ACBB-4697-985B-C31D295B866E}"/>
    <cellStyle name="Note 42" xfId="9362" xr:uid="{77B8EF06-27DA-4538-B11C-099E69FA223B}"/>
    <cellStyle name="Note 43" xfId="7227" xr:uid="{89ADE416-EE26-4AE1-8D5E-DEC74B80A417}"/>
    <cellStyle name="Note 5" xfId="1579" xr:uid="{63122C44-3B68-41A2-BC93-B7449D87B49E}"/>
    <cellStyle name="Note 5 2" xfId="5095" xr:uid="{4A38B391-B7FE-442B-A1B2-AAABE16F082E}"/>
    <cellStyle name="Note 5 3" xfId="5096" xr:uid="{30BF8878-EA94-4E98-9613-C3EC0D4521AF}"/>
    <cellStyle name="Note 5 3 2" xfId="5097" xr:uid="{3E1DE70B-66F5-4244-990E-CB6FACABE533}"/>
    <cellStyle name="Note 5 3_ELC_final" xfId="5098" xr:uid="{F93593B0-8D46-4162-858B-5019B669E967}"/>
    <cellStyle name="Note 5 4" xfId="5099" xr:uid="{AB9280F7-4F88-4D67-9758-AB48074D45DE}"/>
    <cellStyle name="Note 5_ELC_final" xfId="5100" xr:uid="{E8E97E12-1BAC-4BD2-AAB5-73EA9C383B65}"/>
    <cellStyle name="Note 6" xfId="1580" xr:uid="{7B470828-FAE2-407F-AF92-E9DF0CAD1ABD}"/>
    <cellStyle name="Note 6 2" xfId="2397" xr:uid="{1CA9ECB0-E2AE-4FDF-A78F-2DE2050E3363}"/>
    <cellStyle name="Note 6 3" xfId="2398" xr:uid="{5BE9AEAC-27E5-4F5A-B841-373FF0ADEB40}"/>
    <cellStyle name="Note 6 3 2" xfId="5101" xr:uid="{CAC8D157-187B-478B-B5DC-C3D39D102CB6}"/>
    <cellStyle name="Note 6 3_ELC_final" xfId="5102" xr:uid="{CE778F4F-1055-44C8-A778-57EFC57B1FE5}"/>
    <cellStyle name="Note 6 4" xfId="5103" xr:uid="{D526877D-A7FA-402E-93B7-38B6A04E0083}"/>
    <cellStyle name="Note 6_ELC_final" xfId="5104" xr:uid="{CF75490B-E1EF-47B9-8722-259DC7D68B82}"/>
    <cellStyle name="Note 7" xfId="1581" xr:uid="{F0F61651-3560-4837-AAB2-49E3E14848A8}"/>
    <cellStyle name="Note 7 2" xfId="2399" xr:uid="{96BD1FA3-4BDD-4FD2-AEB0-03C2A55FDBF0}"/>
    <cellStyle name="Note 7 2 2" xfId="5105" xr:uid="{66BB33A4-8619-436D-9F84-00BDF663FAE4}"/>
    <cellStyle name="Note 7 3" xfId="5106" xr:uid="{4E0BC299-9AF3-4C93-B1A4-012A35EC86D0}"/>
    <cellStyle name="Note 7 3 2" xfId="5107" xr:uid="{4E9269A4-8BA1-42AA-83D6-6BF6484AFCA7}"/>
    <cellStyle name="Note 7 3_ELC_final" xfId="5108" xr:uid="{1B847204-1A26-4553-A662-BBE29D895C13}"/>
    <cellStyle name="Note 7 4" xfId="5109" xr:uid="{0F18859A-F57F-4080-824F-4B94BEBB15D1}"/>
    <cellStyle name="Note 7_ELC_final" xfId="5110" xr:uid="{6CFE5BBD-B396-4C04-8914-6F9FD5BBB4B0}"/>
    <cellStyle name="Note 8" xfId="1582" xr:uid="{CC112077-A79D-4E15-957A-6715D2C6C208}"/>
    <cellStyle name="Note 8 2" xfId="5111" xr:uid="{5F8965E1-0BE8-4EF7-A068-20BAC27DAD6A}"/>
    <cellStyle name="Note 8 3" xfId="5112" xr:uid="{62FEB34D-B4FC-42E6-8258-68C23370C5F4}"/>
    <cellStyle name="Note 8 3 2" xfId="5113" xr:uid="{0C790E40-F421-4552-8AC9-917B5DEA21E8}"/>
    <cellStyle name="Note 8 3_ELC_final" xfId="5114" xr:uid="{86865FB0-487A-49C0-85A1-FB35E2D0D43F}"/>
    <cellStyle name="Note 8 4" xfId="5115" xr:uid="{99DFC860-8A4D-4125-A25C-BA3FA4971191}"/>
    <cellStyle name="Note 8_ELC_final" xfId="5116" xr:uid="{6B1EFA2F-A0AC-4947-BA04-87508FE7DD51}"/>
    <cellStyle name="Note 9" xfId="2044" xr:uid="{2FA09D8C-2D9F-440A-B2CE-EF94D5C2EA7E}"/>
    <cellStyle name="Note 9 2" xfId="5118" xr:uid="{C433E120-4B6F-4921-8496-FB994F3ED1C1}"/>
    <cellStyle name="Note 9 3" xfId="5119" xr:uid="{794CA6BB-79F8-47D6-B5DC-9C566DFE7BF7}"/>
    <cellStyle name="Note 9 3 2" xfId="5120" xr:uid="{A8CF28CE-55A7-4925-81F8-33573AD45AC4}"/>
    <cellStyle name="Note 9 3_ELC_final" xfId="5121" xr:uid="{20D8EE18-4864-4EF6-B685-0B9BA601ED3C}"/>
    <cellStyle name="Note 9 4" xfId="5122" xr:uid="{6C736EBD-6EA4-46F2-884E-A5CEE2EAAC2C}"/>
    <cellStyle name="Note 9 5" xfId="5117" xr:uid="{6A44C686-7D9F-412B-A14F-CC5155A94FB2}"/>
    <cellStyle name="Note 9_ELC_final" xfId="5123" xr:uid="{8BCB11C9-0727-4A30-9200-018AE20490F9}"/>
    <cellStyle name="Notiz" xfId="5124" xr:uid="{0DDEA1C7-A0D8-4076-BC9F-2C9CDD889EA0}"/>
    <cellStyle name="Notiz 2" xfId="5125" xr:uid="{26BF663E-31EE-4F21-AF78-0A5244E3242F}"/>
    <cellStyle name="Notiz 3" xfId="5126" xr:uid="{57012D1A-EB0D-45B5-9B74-B7DE6A5DEAA0}"/>
    <cellStyle name="num_note" xfId="2400" xr:uid="{47F9E652-2BD4-495F-8F64-D229841F7394}"/>
    <cellStyle name="Number [0.0]" xfId="6749" xr:uid="{D2FB21BC-06C1-401B-9586-F07E6F404CCE}"/>
    <cellStyle name="Number [0.0] 2" xfId="6750" xr:uid="{C1F6170D-AE8C-49AD-8427-9DD992FF7C12}"/>
    <cellStyle name="NumberCellStyle" xfId="7236" xr:uid="{26649F36-4B5D-441D-A6B6-2A9EEE6F4C62}"/>
    <cellStyle name="Nuovo" xfId="1583" xr:uid="{24E4A064-206D-4968-8AB9-2BDC76B80580}"/>
    <cellStyle name="Nuovo 10" xfId="5127" xr:uid="{38922970-C312-402D-9B43-DB0974F5EE82}"/>
    <cellStyle name="Nuovo 11" xfId="5128" xr:uid="{77869583-DACA-4CB9-A7B9-FC8B18603022}"/>
    <cellStyle name="Nuovo 12" xfId="5129" xr:uid="{7CC1B092-3697-46F1-981D-059EE9B29458}"/>
    <cellStyle name="Nuovo 13" xfId="5130" xr:uid="{134E9994-9946-4CE0-8C72-39D661AD1BB2}"/>
    <cellStyle name="Nuovo 14" xfId="5131" xr:uid="{7508735D-F195-4ED0-A269-240280594FD8}"/>
    <cellStyle name="Nuovo 15" xfId="5132" xr:uid="{4B94D057-0DEE-4D26-9270-4419EF7C5C2E}"/>
    <cellStyle name="Nuovo 16" xfId="5133" xr:uid="{37E44E20-D74D-4309-9782-32736924E1F6}"/>
    <cellStyle name="Nuovo 17" xfId="5134" xr:uid="{2854359B-E641-434C-AA77-1E7EA26C9D9A}"/>
    <cellStyle name="Nuovo 18" xfId="5135" xr:uid="{2EBCE774-5941-4B6E-BFA9-95838A000D11}"/>
    <cellStyle name="Nuovo 19" xfId="5136" xr:uid="{622D7E91-3457-4BF9-B763-45539BAAADC3}"/>
    <cellStyle name="Nuovo 2" xfId="1584" xr:uid="{103701F3-16CA-4D11-AA25-923B20C2A9FB}"/>
    <cellStyle name="Nuovo 2 2" xfId="2402" xr:uid="{3D6EEAC9-D8CB-4E11-9668-3CA668F73BE4}"/>
    <cellStyle name="Nuovo 2 3" xfId="2403" xr:uid="{46990716-75E3-4CD6-B4FC-DD5F6FE97516}"/>
    <cellStyle name="Nuovo 20" xfId="5137" xr:uid="{E0BAA691-01F4-404D-AC3A-E319EB4589AC}"/>
    <cellStyle name="Nuovo 21" xfId="5138" xr:uid="{32C04FCB-1F56-4299-950C-86399BA68BBD}"/>
    <cellStyle name="Nuovo 22" xfId="5139" xr:uid="{A825B07E-D5A2-41EC-ADD1-C0C4DB9DF89A}"/>
    <cellStyle name="Nuovo 23" xfId="5140" xr:uid="{2C1F36F0-CA89-4C59-9B47-7CD9C84784EB}"/>
    <cellStyle name="Nuovo 24" xfId="5141" xr:uid="{5F1E3AC1-FDE9-4691-B9D1-089B1566F454}"/>
    <cellStyle name="Nuovo 25" xfId="5142" xr:uid="{4393691A-8CBC-47C7-A41F-3BE7747F652E}"/>
    <cellStyle name="Nuovo 26" xfId="5143" xr:uid="{EB23FAC7-FA08-4D6D-8F33-FC70E1ECC693}"/>
    <cellStyle name="Nuovo 27" xfId="5144" xr:uid="{BA835E5A-BCDB-4BB1-8E37-58573389E9E0}"/>
    <cellStyle name="Nuovo 28" xfId="5145" xr:uid="{ED2F7DAE-F215-408E-A1C3-B177823DFD03}"/>
    <cellStyle name="Nuovo 29" xfId="5146" xr:uid="{9E9B4A0A-9B8E-4972-93CC-09A41571B548}"/>
    <cellStyle name="Nuovo 3" xfId="2404" xr:uid="{7EDBA93C-A148-4DF7-9CE0-D50E29B01503}"/>
    <cellStyle name="Nuovo 30" xfId="5147" xr:uid="{D528C0B4-55F5-49CE-8752-FCC39D73F740}"/>
    <cellStyle name="Nuovo 31" xfId="5148" xr:uid="{01C335F8-8A35-4E48-BD51-966254BA9034}"/>
    <cellStyle name="Nuovo 32" xfId="5149" xr:uid="{E90EDE50-EF04-4E25-A564-22C37C0684AC}"/>
    <cellStyle name="Nuovo 33" xfId="5150" xr:uid="{466248F3-D75D-41D9-8DC3-4A0A88225BF7}"/>
    <cellStyle name="Nuovo 34" xfId="5151" xr:uid="{451CC9B3-9405-4094-9CB2-AB784AB2E519}"/>
    <cellStyle name="Nuovo 35" xfId="5152" xr:uid="{D6D2E480-9EFD-4D71-A5CE-A6B8487AC53E}"/>
    <cellStyle name="Nuovo 36" xfId="5153" xr:uid="{93E5D573-0260-46D6-B2AB-DAEA938A7357}"/>
    <cellStyle name="Nuovo 37" xfId="5154" xr:uid="{F91F20DC-AB8D-4A68-8C80-3921BC75BE48}"/>
    <cellStyle name="Nuovo 38" xfId="5155" xr:uid="{D09FB722-70F7-4DF0-ACE2-C55220FDE08B}"/>
    <cellStyle name="Nuovo 38 2" xfId="9363" xr:uid="{2ACD9771-FAF4-45F6-B808-379084BEA6B1}"/>
    <cellStyle name="Nuovo 38 2 2" xfId="9364" xr:uid="{A97C0520-4D7D-4FBF-ABB0-84B3185AA41B}"/>
    <cellStyle name="Nuovo 38 3" xfId="9365" xr:uid="{C883EC63-9B82-4257-B311-F0D69BD19388}"/>
    <cellStyle name="Nuovo 38 3 2" xfId="9366" xr:uid="{610FFE08-134F-43ED-820F-62D562D44104}"/>
    <cellStyle name="Nuovo 38 3 3" xfId="9367" xr:uid="{0B62B041-DAFE-4E04-B172-0F49AC2818EF}"/>
    <cellStyle name="Nuovo 38 4" xfId="9368" xr:uid="{2E9413FA-9CAA-41C7-9597-85B29BA98E31}"/>
    <cellStyle name="Nuovo 4" xfId="2405" xr:uid="{91DE162E-9A77-4E6C-89D8-F65ADF6A409F}"/>
    <cellStyle name="Nuovo 4 2" xfId="5156" xr:uid="{7C04E595-5674-48F1-B466-3EC264739AF7}"/>
    <cellStyle name="Nuovo 5" xfId="2406" xr:uid="{2F01CED3-22F8-4248-80FD-56E0DE23F445}"/>
    <cellStyle name="Nuovo 6" xfId="5157" xr:uid="{836892E8-9D88-49B6-8A6E-3843F0540B7F}"/>
    <cellStyle name="Nuovo 7" xfId="5158" xr:uid="{A4B53047-1360-40E3-A0A4-F32A8530D502}"/>
    <cellStyle name="Nuovo 8" xfId="5159" xr:uid="{C8D578AE-FDDA-46B7-8023-BDB1195F271E}"/>
    <cellStyle name="Nuovo 9" xfId="5160" xr:uid="{1F3BE5FB-301F-4480-AADB-5E9EA87F52C5}"/>
    <cellStyle name="Output" xfId="12" builtinId="21" customBuiltin="1"/>
    <cellStyle name="Output 10" xfId="5161" xr:uid="{909DA73E-519D-48B6-8574-D63C3BF31E57}"/>
    <cellStyle name="Output 11" xfId="5162" xr:uid="{A58302AB-9A47-491E-8479-069E4F3E4B9E}"/>
    <cellStyle name="Output 12" xfId="5163" xr:uid="{D4AD74A4-3317-4E68-A28D-0C16447F6086}"/>
    <cellStyle name="Output 13" xfId="5164" xr:uid="{8CD3DCE9-AFCA-403E-AB8B-B32422A01FB2}"/>
    <cellStyle name="Output 14" xfId="5165" xr:uid="{C73EEA8C-D8CC-4F17-8184-B83AFF8BF51D}"/>
    <cellStyle name="Output 15" xfId="5166" xr:uid="{7B0466CD-7B95-42F9-B83E-97F44807EECC}"/>
    <cellStyle name="Output 16" xfId="5167" xr:uid="{E14761D4-5EF0-4668-B3AA-5EB1F8E73409}"/>
    <cellStyle name="Output 17" xfId="5168" xr:uid="{7AAF9C0D-4A62-47C5-809B-967A12585437}"/>
    <cellStyle name="Output 18" xfId="5169" xr:uid="{13621AB5-A4B4-4394-8B83-FA16FBF38DCB}"/>
    <cellStyle name="Output 19" xfId="5170" xr:uid="{DA255D3D-CFAF-4A2C-92AE-A80B769699F3}"/>
    <cellStyle name="Output 2" xfId="177" xr:uid="{1856E862-2B86-4434-99F7-6161CB574759}"/>
    <cellStyle name="Output 2 10" xfId="1585" xr:uid="{08B5BED7-9A09-41EF-AE91-8520FE0624EF}"/>
    <cellStyle name="Output 2 11" xfId="9369" xr:uid="{D680B307-0AD6-4CC0-81EC-1441F127CD01}"/>
    <cellStyle name="Output 2 2" xfId="183" xr:uid="{FAD0628F-1F28-4F67-A871-B453F97668BD}"/>
    <cellStyle name="Output 2 2 2" xfId="1586" xr:uid="{65FD94C2-BF3A-4980-B24D-1BD3944DD12E}"/>
    <cellStyle name="Output 2 3" xfId="1587" xr:uid="{CD8F0C77-A10C-439F-BED3-8B56FCA46A59}"/>
    <cellStyle name="Output 2 4" xfId="1588" xr:uid="{D54DE354-B355-41F6-9684-52B683B7D33B}"/>
    <cellStyle name="Output 2 5" xfId="1589" xr:uid="{6258D2D4-6C73-42E4-BDE5-63BAFE7B7D0A}"/>
    <cellStyle name="Output 2 6" xfId="1590" xr:uid="{36C7EA5C-D43A-41ED-AED5-76043C05CEFB}"/>
    <cellStyle name="Output 2 7" xfId="1591" xr:uid="{DFD3D82F-A21A-46D8-8E92-E408338A0EBB}"/>
    <cellStyle name="Output 2 8" xfId="1592" xr:uid="{2915CF0B-D17D-4A3F-863A-47002603DC16}"/>
    <cellStyle name="Output 2 9" xfId="1593" xr:uid="{50475520-5F77-4189-A935-4F452A6312EB}"/>
    <cellStyle name="Output 20" xfId="5171" xr:uid="{91976A8F-B893-49F8-99B0-8CB410D98DBA}"/>
    <cellStyle name="Output 21" xfId="5172" xr:uid="{B54D2031-747E-463B-9E0C-B118F0CC6E1C}"/>
    <cellStyle name="Output 22" xfId="5173" xr:uid="{9F94B5CE-3D95-44C1-B288-A3B497C215F1}"/>
    <cellStyle name="Output 23" xfId="5174" xr:uid="{F82C5CEC-A8C5-41F9-924E-72D03944A2A8}"/>
    <cellStyle name="Output 24" xfId="5175" xr:uid="{F8BB091C-749C-48A6-8950-D95D9E1EED80}"/>
    <cellStyle name="Output 25" xfId="5176" xr:uid="{EB31BD26-945B-4BDB-A5C1-DED2F37F5B62}"/>
    <cellStyle name="Output 26" xfId="5177" xr:uid="{9FAE0528-994E-4546-9180-96295D38A9EE}"/>
    <cellStyle name="Output 27" xfId="5178" xr:uid="{6CBAA2C6-7BD9-4B0A-A708-C77C819B9FB6}"/>
    <cellStyle name="Output 28" xfId="5179" xr:uid="{6E7B7FFC-F366-4E8D-9BCB-3393E0A4DB15}"/>
    <cellStyle name="Output 29" xfId="5180" xr:uid="{B265856D-0341-43BD-93EC-698C5EAA06E0}"/>
    <cellStyle name="Output 3" xfId="152" xr:uid="{31DE7B46-A2A8-4D1A-8D47-E19B48C85808}"/>
    <cellStyle name="Output 3 2" xfId="2409" xr:uid="{DA9E86B3-7948-4679-B6C1-E254D51BA065}"/>
    <cellStyle name="Output 3 2 2" xfId="9370" xr:uid="{D2A5B974-FB65-47FD-8E68-01CC96BB17F3}"/>
    <cellStyle name="Output 3 3" xfId="5181" xr:uid="{59910C97-B56F-4D7D-888D-0BD1C460FF9E}"/>
    <cellStyle name="Output 3 4" xfId="5182" xr:uid="{CED0EBD6-0138-4882-BD0F-B0F676813AAE}"/>
    <cellStyle name="Output 3 5" xfId="1594" xr:uid="{FD403BC7-84C0-4BBB-9743-18E4F40C4460}"/>
    <cellStyle name="Output 30" xfId="5183" xr:uid="{7D7BCF32-305A-4FDF-92D7-CC80A6EE8048}"/>
    <cellStyle name="Output 31" xfId="5184" xr:uid="{3878BCBA-B88E-4910-8915-9FAE415A90E3}"/>
    <cellStyle name="Output 32" xfId="5185" xr:uid="{2575F298-598B-43B3-AC78-AD75E82D5ADF}"/>
    <cellStyle name="Output 33" xfId="5186" xr:uid="{950CF0BE-F329-4FA1-909F-B697E2B35362}"/>
    <cellStyle name="Output 34" xfId="5187" xr:uid="{1C70673E-6736-4FEE-B897-3EA2E2D3084D}"/>
    <cellStyle name="Output 35" xfId="5188" xr:uid="{C8FA8A91-0AAA-4BC7-94AB-940E23900885}"/>
    <cellStyle name="Output 36" xfId="5189" xr:uid="{5069F14E-DE1B-49FE-A47E-33E01F53273C}"/>
    <cellStyle name="Output 37" xfId="5190" xr:uid="{100ED43B-568A-45A1-9871-2EA668A9BCA1}"/>
    <cellStyle name="Output 38" xfId="5191" xr:uid="{E53916A2-173A-40D1-98D7-E4F0F64CE985}"/>
    <cellStyle name="Output 39" xfId="5192" xr:uid="{DD5D4DA3-DF9E-4C81-B78F-2868CA226A5E}"/>
    <cellStyle name="Output 4" xfId="2410" xr:uid="{676C0A2C-79C0-429F-8EAB-AD0111A8FFB7}"/>
    <cellStyle name="Output 4 2" xfId="9371" xr:uid="{BAB6FC8E-CCCE-4C60-9EF2-37E06928903A}"/>
    <cellStyle name="Output 40" xfId="5193" xr:uid="{8D013696-797C-479B-A9D1-1E55D18B59D7}"/>
    <cellStyle name="Output 41" xfId="5194" xr:uid="{E3D1ABF9-14B6-4E49-B670-FA127A47662E}"/>
    <cellStyle name="Output 42" xfId="5195" xr:uid="{5732E145-F46E-4D4B-8044-1FF3330EFE49}"/>
    <cellStyle name="Output 43" xfId="5196" xr:uid="{A0620500-4B4D-46FA-B3FE-E73A13D1C168}"/>
    <cellStyle name="Output 5" xfId="2411" xr:uid="{7D2211E6-E55F-4259-B28F-1EB9717645CB}"/>
    <cellStyle name="Output 5 2" xfId="9372" xr:uid="{EB4F948A-3750-45D4-98D9-02860C466EFE}"/>
    <cellStyle name="Output 6" xfId="5197" xr:uid="{3DAFB2FD-5CE6-42B0-95EF-FE6A004B7A3A}"/>
    <cellStyle name="Output 6 2" xfId="9373" xr:uid="{3AFB0AEF-F9B3-4A06-9E6B-F17DC82E7A57}"/>
    <cellStyle name="Output 7" xfId="5198" xr:uid="{A9889ABC-89CC-48D5-94CA-8882C0695C07}"/>
    <cellStyle name="Output 8" xfId="5199" xr:uid="{EFD6A50F-95CB-49D2-9F02-AD7FD9D1D430}"/>
    <cellStyle name="Output 9" xfId="5200" xr:uid="{CA7EB7FB-3752-427E-830F-6174DA1B583B}"/>
    <cellStyle name="Pattern" xfId="5201" xr:uid="{98D85247-1199-45A8-8294-569581FE71CD}"/>
    <cellStyle name="Percen - Type1" xfId="178" xr:uid="{711B2690-95CF-4ED3-B6F0-F5BFC3376C0D}"/>
    <cellStyle name="Percent" xfId="26743" builtinId="5"/>
    <cellStyle name="Percent 10" xfId="1595" xr:uid="{DFEF918E-6B15-4747-8AAF-1A506EBB022F}"/>
    <cellStyle name="Percent 10 10" xfId="5202" xr:uid="{A37211A5-3651-4A16-9A5D-0EE1069789C6}"/>
    <cellStyle name="Percent 10 11" xfId="5203" xr:uid="{CEB20637-06B8-45EB-BB01-31A290DCA3BB}"/>
    <cellStyle name="Percent 10 11 2" xfId="7472" xr:uid="{2A7842B9-584A-453F-BD07-A17BC08C1366}"/>
    <cellStyle name="Percent 10 12" xfId="5204" xr:uid="{3130EFBB-FDC0-4065-9465-4E9C48656894}"/>
    <cellStyle name="Percent 10 12 2" xfId="7473" xr:uid="{58EAF8DD-A7D7-48E0-95E2-C5928D151547}"/>
    <cellStyle name="Percent 10 13" xfId="5205" xr:uid="{B991F593-BC80-40D9-BB18-817FA6CBCE06}"/>
    <cellStyle name="Percent 10 13 2" xfId="7474" xr:uid="{7AC5E2CB-C328-4D24-8F11-66C1BE1626E9}"/>
    <cellStyle name="Percent 10 14" xfId="5206" xr:uid="{5858586A-220A-42DE-8996-C66E9BE7B931}"/>
    <cellStyle name="Percent 10 14 2" xfId="7475" xr:uid="{46729408-12DD-4619-ACBB-0372238E822C}"/>
    <cellStyle name="Percent 10 15" xfId="5207" xr:uid="{5C978CF4-F34B-4F9B-A6BC-CFC122F04517}"/>
    <cellStyle name="Percent 10 15 2" xfId="7476" xr:uid="{9751BB44-030F-49DD-8D31-9F22AB71C282}"/>
    <cellStyle name="Percent 10 16" xfId="5208" xr:uid="{5E2AEBC9-54EA-49FF-959B-610C431C544B}"/>
    <cellStyle name="Percent 10 16 2" xfId="7477" xr:uid="{7B332965-A742-4AA2-84BF-AEEF0B31CB6E}"/>
    <cellStyle name="Percent 10 17" xfId="5209" xr:uid="{008E2B90-C3F0-4259-9EF6-9292B4626451}"/>
    <cellStyle name="Percent 10 17 2" xfId="7478" xr:uid="{3093651C-1B11-4D83-A90D-E8C69103C505}"/>
    <cellStyle name="Percent 10 18" xfId="5210" xr:uid="{39CCB95C-C8CD-47F0-AE5E-B98065C47B20}"/>
    <cellStyle name="Percent 10 18 2" xfId="7479" xr:uid="{3CB23BDB-DE3F-4A4A-BAD1-291EF799DA78}"/>
    <cellStyle name="Percent 10 19" xfId="5211" xr:uid="{64937A6C-9905-4B96-B07C-CA9C1A54C799}"/>
    <cellStyle name="Percent 10 19 2" xfId="7480" xr:uid="{ACD72B6E-0F32-42AD-B061-6E324C4889DC}"/>
    <cellStyle name="Percent 10 2" xfId="1596" xr:uid="{91F53148-7E66-4826-A1C3-78007CBBE757}"/>
    <cellStyle name="Percent 10 2 2" xfId="5213" xr:uid="{F905C8BB-06F6-473A-B89E-CD929DC110A1}"/>
    <cellStyle name="Percent 10 2 2 2" xfId="8637" xr:uid="{9A85D1D0-FEB5-4DBA-9EC2-B28C452306D1}"/>
    <cellStyle name="Percent 10 2 3" xfId="5214" xr:uid="{CF0FB0FD-BF69-4BD4-9406-C4EF89B8DB9B}"/>
    <cellStyle name="Percent 10 2 4" xfId="7481" xr:uid="{C8DF74D0-A9E0-4C45-9B42-4ECC4CB97718}"/>
    <cellStyle name="Percent 10 2 5" xfId="5212" xr:uid="{1F6EB920-3D0B-4333-B4DA-10A0E27F1B2C}"/>
    <cellStyle name="Percent 10 20" xfId="5215" xr:uid="{A98C18D2-4566-4122-8D40-D4C92210D213}"/>
    <cellStyle name="Percent 10 20 2" xfId="7482" xr:uid="{BE75391B-5932-431A-86B6-0E7026B5F360}"/>
    <cellStyle name="Percent 10 3" xfId="1597" xr:uid="{3ACDFB2B-B962-4CDE-9F26-156FEC8F6814}"/>
    <cellStyle name="Percent 10 3 2" xfId="5217" xr:uid="{166016AC-B0D9-4B7E-8E0E-6E2FCD2CF596}"/>
    <cellStyle name="Percent 10 3 2 2" xfId="8638" xr:uid="{710397D2-FD6B-4922-80C3-19E09DD28686}"/>
    <cellStyle name="Percent 10 3 3" xfId="5218" xr:uid="{CD618790-165B-457C-9FBE-D68A3D3532C1}"/>
    <cellStyle name="Percent 10 3 4" xfId="7483" xr:uid="{64C59E63-2F88-41B6-B5FA-E809AC36F569}"/>
    <cellStyle name="Percent 10 3 5" xfId="5216" xr:uid="{E2BC362C-802D-4E35-9C43-356B15477866}"/>
    <cellStyle name="Percent 10 4" xfId="1598" xr:uid="{EDA51086-6AA1-4C4B-9C02-8363A3B4A199}"/>
    <cellStyle name="Percent 10 4 2" xfId="5220" xr:uid="{9A6F2D6C-9813-49D3-A9A9-2EFB520A6746}"/>
    <cellStyle name="Percent 10 4 2 2" xfId="8639" xr:uid="{1AFEDB95-E5A7-4880-84DB-2C92800BF8E7}"/>
    <cellStyle name="Percent 10 4 3" xfId="5221" xr:uid="{2E924F77-A947-49D4-8F4F-9822FA91D48A}"/>
    <cellStyle name="Percent 10 4 4" xfId="7484" xr:uid="{E8D21115-7881-4219-A75E-0FF0A400C293}"/>
    <cellStyle name="Percent 10 4 5" xfId="5219" xr:uid="{B360A0A9-2192-45DD-AEAE-6C13B7576F15}"/>
    <cellStyle name="Percent 10 5" xfId="1599" xr:uid="{2BD20F85-89D8-423D-8AE6-530ACCAE8E43}"/>
    <cellStyle name="Percent 10 5 2" xfId="5223" xr:uid="{8D8E40EC-985D-4BC6-BB06-EF5BA1D9D8BA}"/>
    <cellStyle name="Percent 10 5 2 2" xfId="8640" xr:uid="{DA12E94C-9051-4039-A22F-4BE90594D02D}"/>
    <cellStyle name="Percent 10 5 3" xfId="5224" xr:uid="{B13B3D4E-D7E1-4596-990D-E0B1692594DA}"/>
    <cellStyle name="Percent 10 5 4" xfId="7485" xr:uid="{E7AEFF1A-1D5E-419E-8BCA-BEE5AC9A69DB}"/>
    <cellStyle name="Percent 10 5 5" xfId="5222" xr:uid="{4AA4C894-135F-434B-B88B-33DDE8068EE6}"/>
    <cellStyle name="Percent 10 6" xfId="1600" xr:uid="{E708C7E7-6760-4BEC-8322-C9D38E9487B2}"/>
    <cellStyle name="Percent 10 6 2" xfId="5226" xr:uid="{0C442ED8-7499-4286-914F-F8DD3DF3DA67}"/>
    <cellStyle name="Percent 10 6 2 2" xfId="8641" xr:uid="{38142893-458A-4383-AF35-239424FC12E7}"/>
    <cellStyle name="Percent 10 6 3" xfId="5227" xr:uid="{2E323E84-7096-41E0-AF39-1FA0AFD2ED58}"/>
    <cellStyle name="Percent 10 6 4" xfId="7486" xr:uid="{218C715A-F620-4894-BC8A-39D3DE66EE94}"/>
    <cellStyle name="Percent 10 6 5" xfId="5225" xr:uid="{889747CB-CD1B-4BD6-B9C9-CA906B6F226E}"/>
    <cellStyle name="Percent 10 7" xfId="1601" xr:uid="{A08BB2E0-27C7-43D1-97DD-A6CF3B284F81}"/>
    <cellStyle name="Percent 10 7 2" xfId="5229" xr:uid="{72CCF8F5-91CA-454F-AB06-D5C1F21AB834}"/>
    <cellStyle name="Percent 10 7 2 2" xfId="7488" xr:uid="{0207E4F9-1383-480C-8594-B8E053946585}"/>
    <cellStyle name="Percent 10 7 3" xfId="5230" xr:uid="{89EB9605-8F30-46B9-8A9F-B51F14EBC5C3}"/>
    <cellStyle name="Percent 10 7 3 2" xfId="7489" xr:uid="{AECADE4E-C286-4F44-A6CB-0A2221A0BF24}"/>
    <cellStyle name="Percent 10 7 4" xfId="5231" xr:uid="{EF1345E9-ED35-4234-B9B4-7F79AB3C8E90}"/>
    <cellStyle name="Percent 10 7 4 2" xfId="8642" xr:uid="{C36C37B9-EF5D-4482-9ACD-F35625A01120}"/>
    <cellStyle name="Percent 10 7 5" xfId="5232" xr:uid="{AB70FB7B-485D-4AC2-81C8-4FE4AB89F424}"/>
    <cellStyle name="Percent 10 7 6" xfId="7487" xr:uid="{82D9561D-425B-4864-986B-6F3AF08EA2FF}"/>
    <cellStyle name="Percent 10 7 7" xfId="5228" xr:uid="{F4217E84-7689-467C-B66E-6B4AEEB10143}"/>
    <cellStyle name="Percent 10 8" xfId="1602" xr:uid="{D0DFCCB7-1124-453F-845E-545A486BF306}"/>
    <cellStyle name="Percent 10 8 2" xfId="5234" xr:uid="{FD63601B-C788-402D-A1CC-57544E28105B}"/>
    <cellStyle name="Percent 10 8 2 2" xfId="8643" xr:uid="{85DEB626-CE72-4E71-A490-CAFC59FD2C5C}"/>
    <cellStyle name="Percent 10 8 3" xfId="5235" xr:uid="{FB4DC849-6FC1-477E-B12C-5499DBEC7F58}"/>
    <cellStyle name="Percent 10 8 4" xfId="7490" xr:uid="{9B7F2FFA-31A7-4139-A7D7-ED65F51D4857}"/>
    <cellStyle name="Percent 10 8 5" xfId="5233" xr:uid="{1FBE141E-DB73-453B-85DE-7AEBE9582C8F}"/>
    <cellStyle name="Percent 10 9" xfId="5236" xr:uid="{C1758B41-A110-4F1D-A688-6A856FB47039}"/>
    <cellStyle name="Percent 10 9 2" xfId="7491" xr:uid="{B8684978-F9C7-44CD-A576-0734F48E4CDB}"/>
    <cellStyle name="Percent 11" xfId="1603" xr:uid="{E5BD0C46-4F88-404E-BC45-946F3918AE27}"/>
    <cellStyle name="Percent 11 10" xfId="5238" xr:uid="{3C44F9C7-F838-4E46-88E4-AA190B364FC1}"/>
    <cellStyle name="Percent 11 10 2" xfId="7492" xr:uid="{9255A73D-6EEF-4078-8841-189A3D4EC376}"/>
    <cellStyle name="Percent 11 11" xfId="8644" xr:uid="{354D55F4-3897-4051-B8F3-D4BB0F09327B}"/>
    <cellStyle name="Percent 11 12" xfId="5237" xr:uid="{F9EC6892-4D7D-419A-AEE1-A6E83B4EA709}"/>
    <cellStyle name="Percent 11 2" xfId="1604" xr:uid="{5E994D01-C68B-4D2C-ABE6-F1A352866C3B}"/>
    <cellStyle name="Percent 11 2 2" xfId="5240" xr:uid="{E350D3CF-DD3F-489D-AE00-4A3BE29A225E}"/>
    <cellStyle name="Percent 11 2 2 2" xfId="8645" xr:uid="{3CB77A4C-6871-423C-B299-AAAA637AC6A0}"/>
    <cellStyle name="Percent 11 2 3" xfId="5241" xr:uid="{A1A4DD75-4CA8-4284-9A5E-F3A66AD682A5}"/>
    <cellStyle name="Percent 11 2 4" xfId="7493" xr:uid="{8D482F0F-94EC-44AC-B5E9-BB7B354E3C9A}"/>
    <cellStyle name="Percent 11 2 5" xfId="5239" xr:uid="{3534C71E-F744-4339-853F-39F3436F0825}"/>
    <cellStyle name="Percent 11 3" xfId="1605" xr:uid="{BDE0E575-5AE0-4FE8-9A8D-3BD33E92342B}"/>
    <cellStyle name="Percent 11 3 2" xfId="5243" xr:uid="{2753E493-E141-47A8-8C2A-BE7806DB9974}"/>
    <cellStyle name="Percent 11 3 2 2" xfId="8646" xr:uid="{08F893D6-2E28-465A-A954-217C83AAAE63}"/>
    <cellStyle name="Percent 11 3 3" xfId="5244" xr:uid="{A3377F15-1029-4827-908C-0349500951D5}"/>
    <cellStyle name="Percent 11 3 4" xfId="7494" xr:uid="{FBF17A9A-06A5-4C78-8DFA-3FE41B03151C}"/>
    <cellStyle name="Percent 11 3 5" xfId="5242" xr:uid="{6CEDCC48-B34A-4D1D-A8FA-C34119BF9225}"/>
    <cellStyle name="Percent 11 4" xfId="1606" xr:uid="{758D3B60-7AF5-41B8-B542-5645CCBDAC88}"/>
    <cellStyle name="Percent 11 4 2" xfId="5246" xr:uid="{EF220755-7CE3-4698-B461-7DEA23EF08B3}"/>
    <cellStyle name="Percent 11 4 2 2" xfId="8647" xr:uid="{B7C9C686-4C4F-48E0-91CE-CC1EC6E7E7E5}"/>
    <cellStyle name="Percent 11 4 3" xfId="5247" xr:uid="{55C6B167-D82E-4A3D-BC67-68F369195415}"/>
    <cellStyle name="Percent 11 4 4" xfId="7495" xr:uid="{A6DC3E55-C08A-4278-847F-129C818A87A6}"/>
    <cellStyle name="Percent 11 4 5" xfId="5245" xr:uid="{D7670BE4-1532-459C-95F8-AB68E096ED62}"/>
    <cellStyle name="Percent 11 5" xfId="1607" xr:uid="{0D9EB0A0-3B31-47EC-AAFE-1BBD88358F67}"/>
    <cellStyle name="Percent 11 5 2" xfId="5249" xr:uid="{4CBE8A50-62FB-4EC1-A802-D388607FA3E2}"/>
    <cellStyle name="Percent 11 5 2 2" xfId="8648" xr:uid="{10BA2091-6F51-4D55-B6E5-466A837BC348}"/>
    <cellStyle name="Percent 11 5 3" xfId="5250" xr:uid="{178BCAB5-77E3-4622-9AA6-A4836A5AA871}"/>
    <cellStyle name="Percent 11 5 4" xfId="7496" xr:uid="{64BD0BD0-57F0-4EC2-B778-3ED283DE72D8}"/>
    <cellStyle name="Percent 11 5 5" xfId="5248" xr:uid="{91B2828F-36E8-480E-A829-1909EE64A914}"/>
    <cellStyle name="Percent 11 6" xfId="1608" xr:uid="{960846F6-50C4-4F3F-BF90-EBA7A54D12C6}"/>
    <cellStyle name="Percent 11 6 2" xfId="5252" xr:uid="{4A05BA51-4F75-4DB5-981F-DF719AECBF3B}"/>
    <cellStyle name="Percent 11 6 2 2" xfId="8649" xr:uid="{9166B345-AA85-44F9-8C19-438F32CC4568}"/>
    <cellStyle name="Percent 11 6 3" xfId="5253" xr:uid="{22F7262B-C600-4504-BD98-B37E2FB168BB}"/>
    <cellStyle name="Percent 11 6 4" xfId="7497" xr:uid="{C1A2375F-DF68-450B-82BC-42C174E8AB0E}"/>
    <cellStyle name="Percent 11 6 5" xfId="5251" xr:uid="{D928C586-9E73-4DA4-9D8F-62D64577915D}"/>
    <cellStyle name="Percent 11 7" xfId="1609" xr:uid="{52DF6AF6-D163-41E1-9343-1E938D344A6D}"/>
    <cellStyle name="Percent 11 7 2" xfId="5255" xr:uid="{309966DC-389F-4DC3-8073-A92216E75B2F}"/>
    <cellStyle name="Percent 11 7 2 2" xfId="7499" xr:uid="{9DAA751F-3EE7-49AE-BB6F-504F9E5776BA}"/>
    <cellStyle name="Percent 11 7 3" xfId="5256" xr:uid="{85C139DE-2717-40AB-BBA4-8483796D85E2}"/>
    <cellStyle name="Percent 11 7 3 2" xfId="7500" xr:uid="{D0532D3C-7457-405E-B952-DF71282DE21E}"/>
    <cellStyle name="Percent 11 7 4" xfId="5257" xr:uid="{E8D050B1-5D32-46D6-BE0B-A76E917DE6E6}"/>
    <cellStyle name="Percent 11 7 4 2" xfId="8650" xr:uid="{6F98923A-DEBA-4EAB-9062-CDE8A6F12706}"/>
    <cellStyle name="Percent 11 7 5" xfId="5258" xr:uid="{212704F7-AE41-436D-88BF-98897F235147}"/>
    <cellStyle name="Percent 11 7 6" xfId="7498" xr:uid="{D3651A98-8443-4832-B9C0-53D6FD2AA21B}"/>
    <cellStyle name="Percent 11 7 7" xfId="5254" xr:uid="{A6191A03-8AE2-4132-98EE-1D68652099A0}"/>
    <cellStyle name="Percent 11 8" xfId="1610" xr:uid="{415AB82A-46B5-410A-AF39-1E15B4B02D4B}"/>
    <cellStyle name="Percent 11 8 2" xfId="5260" xr:uid="{E92DCB61-4260-4F8E-B30B-C603A1E29537}"/>
    <cellStyle name="Percent 11 8 2 2" xfId="8651" xr:uid="{CB255420-F460-404D-AD3D-9F20398F895B}"/>
    <cellStyle name="Percent 11 8 3" xfId="5261" xr:uid="{0CC48725-B40F-4F31-B4EC-D7B9860F58AA}"/>
    <cellStyle name="Percent 11 8 4" xfId="7501" xr:uid="{4CCDC059-2646-44F5-AAE1-AC82573D1109}"/>
    <cellStyle name="Percent 11 8 5" xfId="5259" xr:uid="{2D3123E4-A09B-473F-8EA3-BB8FB6C0DBEF}"/>
    <cellStyle name="Percent 11 9" xfId="5262" xr:uid="{9DC59ECA-E0B5-4E9D-B1BE-B54015294E24}"/>
    <cellStyle name="Percent 11 9 2" xfId="7502" xr:uid="{CF061511-FF72-4610-9717-720BED3AD133}"/>
    <cellStyle name="Percent 12" xfId="1611" xr:uid="{166EFA39-F907-4271-A077-A99F5485B0D8}"/>
    <cellStyle name="Percent 12 10" xfId="5264" xr:uid="{A0558D59-0E36-497A-817F-F6B9DA8D573C}"/>
    <cellStyle name="Percent 12 10 2" xfId="7503" xr:uid="{669F2AFC-2100-4FD8-A3BA-E63711865226}"/>
    <cellStyle name="Percent 12 11" xfId="8652" xr:uid="{D73F828D-5181-4866-9C89-A8EA29D2CD6D}"/>
    <cellStyle name="Percent 12 12" xfId="5263" xr:uid="{879F2C7B-6A36-4E45-A8BC-E45E24177FF9}"/>
    <cellStyle name="Percent 12 2" xfId="1612" xr:uid="{59980EE7-E011-426B-888F-BFC232A225D4}"/>
    <cellStyle name="Percent 12 2 2" xfId="5266" xr:uid="{761A6C06-D6EA-468F-89DF-8591F12A8225}"/>
    <cellStyle name="Percent 12 2 2 2" xfId="8653" xr:uid="{1DAFB6BF-429C-444B-A783-67D4FA92512E}"/>
    <cellStyle name="Percent 12 2 3" xfId="5267" xr:uid="{466CFE39-340B-4B18-8620-9ECE920C863B}"/>
    <cellStyle name="Percent 12 2 4" xfId="7504" xr:uid="{BF3B385B-6CF0-4A46-9D79-C7B772A89EA3}"/>
    <cellStyle name="Percent 12 2 5" xfId="5265" xr:uid="{8A3F8F69-7247-46E5-941C-0D6CC4A3F348}"/>
    <cellStyle name="Percent 12 3" xfId="1613" xr:uid="{6FF474ED-EF95-4CBA-BFB2-B188E91D44C5}"/>
    <cellStyle name="Percent 12 3 2" xfId="5269" xr:uid="{C0032A56-A8F0-4CE8-907F-98F15A2FF524}"/>
    <cellStyle name="Percent 12 3 2 2" xfId="8654" xr:uid="{58EF1CFC-B194-4311-BADB-D9C88713C81A}"/>
    <cellStyle name="Percent 12 3 3" xfId="5270" xr:uid="{CC0C4C53-D146-4244-A0C8-A2DEE20E9248}"/>
    <cellStyle name="Percent 12 3 4" xfId="7505" xr:uid="{2BD444D0-DE1E-4E03-AD6C-73D0F0090F9D}"/>
    <cellStyle name="Percent 12 3 5" xfId="5268" xr:uid="{80AC82CF-FB32-417D-AD75-B61083F7506C}"/>
    <cellStyle name="Percent 12 4" xfId="1614" xr:uid="{E41A6409-754E-4C42-B35E-1BD1793D7D0A}"/>
    <cellStyle name="Percent 12 4 2" xfId="5272" xr:uid="{A1FE3A2A-B479-47DC-8A6A-F3D98EA081AC}"/>
    <cellStyle name="Percent 12 4 2 2" xfId="8655" xr:uid="{8400FB05-7996-4026-92B3-29563EB06C2E}"/>
    <cellStyle name="Percent 12 4 3" xfId="5273" xr:uid="{C165E34E-9F49-4BE3-9E28-AFFFE0EF1685}"/>
    <cellStyle name="Percent 12 4 4" xfId="7506" xr:uid="{0377CD0C-B7FE-4C93-B811-CBE613B7B91A}"/>
    <cellStyle name="Percent 12 4 5" xfId="5271" xr:uid="{AB550568-84BC-4BF9-87C0-9171411C8AFA}"/>
    <cellStyle name="Percent 12 5" xfId="1615" xr:uid="{6990644E-B6D5-4F69-8291-1237137C1F8C}"/>
    <cellStyle name="Percent 12 5 2" xfId="5275" xr:uid="{973D52CD-30F3-4254-8FD9-6FFBB80DC32C}"/>
    <cellStyle name="Percent 12 5 2 2" xfId="8656" xr:uid="{BD744D03-5AAE-4D33-8630-6447C5F98936}"/>
    <cellStyle name="Percent 12 5 3" xfId="5276" xr:uid="{35CC466B-C862-4B80-BA17-BC3F4450573A}"/>
    <cellStyle name="Percent 12 5 4" xfId="7507" xr:uid="{60981F84-60B5-42E1-809E-1E3A7FEB220D}"/>
    <cellStyle name="Percent 12 5 5" xfId="5274" xr:uid="{F0B493B9-1EBD-4232-A601-CFB3ECAC0044}"/>
    <cellStyle name="Percent 12 6" xfId="1616" xr:uid="{9B86BA68-BDAA-4F37-872A-4E4C84983F2D}"/>
    <cellStyle name="Percent 12 6 2" xfId="5278" xr:uid="{1BC5D3C1-095C-438E-BC33-75E173B69084}"/>
    <cellStyle name="Percent 12 6 2 2" xfId="8657" xr:uid="{990882F2-9450-4EF9-886F-9DC8689C87A8}"/>
    <cellStyle name="Percent 12 6 3" xfId="5279" xr:uid="{7D8A8DD1-E542-4B25-9CC7-8F09D81E708E}"/>
    <cellStyle name="Percent 12 6 4" xfId="7508" xr:uid="{246555A7-05BB-44B5-83E4-0922AB6EE269}"/>
    <cellStyle name="Percent 12 6 5" xfId="5277" xr:uid="{05C0D8E8-2DFF-4116-83A3-3E36CC242395}"/>
    <cellStyle name="Percent 12 7" xfId="1617" xr:uid="{F346740D-8069-4F51-B2BD-895762F05CCC}"/>
    <cellStyle name="Percent 12 7 2" xfId="5281" xr:uid="{C7C960A3-EC15-4507-837B-7BB54A749D19}"/>
    <cellStyle name="Percent 12 7 2 2" xfId="7510" xr:uid="{A38194F5-ED43-49B1-88CE-21426E834913}"/>
    <cellStyle name="Percent 12 7 3" xfId="5282" xr:uid="{B5655DBB-ED89-4D23-9555-0B80A4F9AE29}"/>
    <cellStyle name="Percent 12 7 3 2" xfId="7511" xr:uid="{28A453E8-C5CC-4C63-99E5-7B1EE14C7954}"/>
    <cellStyle name="Percent 12 7 4" xfId="5283" xr:uid="{06010A5F-F58F-46B9-AFE3-3E9DA8867460}"/>
    <cellStyle name="Percent 12 7 4 2" xfId="8658" xr:uid="{F8C386B0-6DD2-4E21-A09D-24687DE91AEC}"/>
    <cellStyle name="Percent 12 7 5" xfId="5284" xr:uid="{A3EC265C-6037-4479-941D-59AA71144746}"/>
    <cellStyle name="Percent 12 7 6" xfId="7509" xr:uid="{FC5A61DB-F807-4FCE-84F4-DFE9BA8F09A4}"/>
    <cellStyle name="Percent 12 7 7" xfId="5280" xr:uid="{58A30E6D-27FE-433E-9D2F-E864BDA88FDD}"/>
    <cellStyle name="Percent 12 8" xfId="1618" xr:uid="{59629431-0416-4B91-9A14-42E25D090EE8}"/>
    <cellStyle name="Percent 12 8 2" xfId="5286" xr:uid="{6805A655-2BDB-420C-B916-DB3B58BC3C26}"/>
    <cellStyle name="Percent 12 8 2 2" xfId="8659" xr:uid="{1BDE9F49-9C4F-467F-B063-BD0CEF0C06C9}"/>
    <cellStyle name="Percent 12 8 3" xfId="5287" xr:uid="{3B97F892-ADDF-4A64-BDE0-91B94FC53FBE}"/>
    <cellStyle name="Percent 12 8 4" xfId="7512" xr:uid="{AE461BA6-A913-475F-BFFF-B2171561FF16}"/>
    <cellStyle name="Percent 12 8 5" xfId="5285" xr:uid="{0A3A7D9B-5E75-43CB-ABC5-3F49077B662D}"/>
    <cellStyle name="Percent 12 9" xfId="5288" xr:uid="{91534AB3-41C4-4DD5-B4EF-4FFCE528A876}"/>
    <cellStyle name="Percent 12 9 2" xfId="7513" xr:uid="{60F01ED2-F04F-4B95-BDAE-7A9624F1AEA9}"/>
    <cellStyle name="Percent 13" xfId="1619" xr:uid="{57BB185E-7273-455B-BE5B-911818996654}"/>
    <cellStyle name="Percent 13 10" xfId="5290" xr:uid="{9954CB95-0D23-46D2-A23B-74BC9B0FA832}"/>
    <cellStyle name="Percent 13 10 2" xfId="7514" xr:uid="{CF8E3664-F596-4972-87E1-40FBEE83AA31}"/>
    <cellStyle name="Percent 13 11" xfId="8660" xr:uid="{6465A108-5701-42DB-82CF-98C3E81845FA}"/>
    <cellStyle name="Percent 13 12" xfId="5289" xr:uid="{26AD8BE0-152A-4CB5-9FE1-625568923A91}"/>
    <cellStyle name="Percent 13 2" xfId="1620" xr:uid="{167E1C0F-D617-48B4-BE7A-527EAEE583BB}"/>
    <cellStyle name="Percent 13 2 2" xfId="5292" xr:uid="{237BB6D8-FFA4-480F-8401-7350A4C39A03}"/>
    <cellStyle name="Percent 13 2 2 2" xfId="8661" xr:uid="{52174729-2BE8-4A8D-8F4F-25466603ECB2}"/>
    <cellStyle name="Percent 13 2 3" xfId="5293" xr:uid="{A8C130C3-1023-40FA-B1B6-82AAE70A70CC}"/>
    <cellStyle name="Percent 13 2 4" xfId="7515" xr:uid="{D800373D-2EB5-40D6-B372-171CEC3D0713}"/>
    <cellStyle name="Percent 13 2 5" xfId="5291" xr:uid="{70545A3C-A3A4-48C4-B15B-73EF3767048B}"/>
    <cellStyle name="Percent 13 3" xfId="1621" xr:uid="{BEC80F77-43DA-419D-A040-9411993DB9E7}"/>
    <cellStyle name="Percent 13 3 2" xfId="5295" xr:uid="{75EFF28F-1B1A-4173-BC64-4D35EA8024E6}"/>
    <cellStyle name="Percent 13 3 2 2" xfId="8662" xr:uid="{E3BBD331-CDB9-4914-9F67-5D0FBEE0EE18}"/>
    <cellStyle name="Percent 13 3 3" xfId="5296" xr:uid="{1BA17533-2239-4296-8076-24DD08D4F635}"/>
    <cellStyle name="Percent 13 3 4" xfId="7516" xr:uid="{0D04A6CF-7734-4B72-AFAE-3B799C7E519F}"/>
    <cellStyle name="Percent 13 3 5" xfId="5294" xr:uid="{B6145A70-6062-41F6-AE6E-952209D49F8C}"/>
    <cellStyle name="Percent 13 4" xfId="1622" xr:uid="{67F875F1-550D-4F2D-826D-2B99F8857BF5}"/>
    <cellStyle name="Percent 13 4 2" xfId="5298" xr:uid="{54F7F7D6-9D61-45F3-BA1D-11EFA39E8EB2}"/>
    <cellStyle name="Percent 13 4 2 2" xfId="8663" xr:uid="{3EDE94B5-29DD-468D-A1E3-A3AED30B32E5}"/>
    <cellStyle name="Percent 13 4 3" xfId="5299" xr:uid="{F047AFB6-848C-4BF7-8CEA-BC11D90BD5DC}"/>
    <cellStyle name="Percent 13 4 4" xfId="7517" xr:uid="{2C41443C-6657-49ED-87B8-FC952BE2828A}"/>
    <cellStyle name="Percent 13 4 5" xfId="5297" xr:uid="{9F34B704-D8A4-49A7-AC2A-837E7A9B0198}"/>
    <cellStyle name="Percent 13 5" xfId="1623" xr:uid="{2D5AA29D-EB8D-4F83-8F95-98BB6A3CD7A5}"/>
    <cellStyle name="Percent 13 5 2" xfId="5301" xr:uid="{BA53DBBA-8F10-4194-9258-31B1D6429DDD}"/>
    <cellStyle name="Percent 13 5 2 2" xfId="8664" xr:uid="{5C2FDFE7-528B-4D67-A2A4-4A041A6E26BF}"/>
    <cellStyle name="Percent 13 5 3" xfId="5302" xr:uid="{A64F3465-0544-4261-AD90-1BE82BB24395}"/>
    <cellStyle name="Percent 13 5 4" xfId="7518" xr:uid="{F188D250-C457-45F3-9DB0-F4446845D3DB}"/>
    <cellStyle name="Percent 13 5 5" xfId="5300" xr:uid="{244BF703-01BC-4CAC-88B1-043F007AC1BB}"/>
    <cellStyle name="Percent 13 6" xfId="1624" xr:uid="{9B346AE9-CED1-4102-B2B5-E3C2A546C324}"/>
    <cellStyle name="Percent 13 6 2" xfId="5304" xr:uid="{5E8CEE25-1B09-4133-AF90-C1722ECF0AB6}"/>
    <cellStyle name="Percent 13 6 2 2" xfId="8665" xr:uid="{61DA6C6D-0DCD-4A66-82D6-62397B3528FA}"/>
    <cellStyle name="Percent 13 6 3" xfId="5305" xr:uid="{6FFEA026-31FD-4D91-9429-C466D4E3A9FA}"/>
    <cellStyle name="Percent 13 6 4" xfId="7519" xr:uid="{EEBDD3C1-1DDB-4AFC-9974-E6BEC33C236A}"/>
    <cellStyle name="Percent 13 6 5" xfId="5303" xr:uid="{B010F9E8-1787-4A4A-A4F1-7340BA94A542}"/>
    <cellStyle name="Percent 13 7" xfId="1625" xr:uid="{3A20A4A2-1B39-45DD-8B26-C1422113437E}"/>
    <cellStyle name="Percent 13 7 2" xfId="5307" xr:uid="{6739E44A-CDAC-44EC-9F73-5B6287107692}"/>
    <cellStyle name="Percent 13 7 2 2" xfId="7521" xr:uid="{8CD17013-02B5-4E6F-A7DB-7BD0F6DD1C90}"/>
    <cellStyle name="Percent 13 7 3" xfId="5308" xr:uid="{27D79E7A-BF9F-4262-A966-8757F4AE312D}"/>
    <cellStyle name="Percent 13 7 3 2" xfId="7522" xr:uid="{1FE4158B-BBE3-40B7-9565-B87B13EE0BF4}"/>
    <cellStyle name="Percent 13 7 4" xfId="5309" xr:uid="{B9556001-6332-47F8-AD9A-949DEE457641}"/>
    <cellStyle name="Percent 13 7 4 2" xfId="8666" xr:uid="{1D06437E-7908-48CC-A088-5FB9CE3069D7}"/>
    <cellStyle name="Percent 13 7 5" xfId="5310" xr:uid="{B7B705E4-926C-4219-A66F-814A7C7B51B3}"/>
    <cellStyle name="Percent 13 7 6" xfId="7520" xr:uid="{FCC44454-884F-403D-97E7-D326E886198C}"/>
    <cellStyle name="Percent 13 7 7" xfId="5306" xr:uid="{118B60E3-213C-4631-908E-C45199163797}"/>
    <cellStyle name="Percent 13 8" xfId="1626" xr:uid="{8B99D140-4633-4FA0-AAA3-C8B283265C3E}"/>
    <cellStyle name="Percent 13 8 2" xfId="5312" xr:uid="{5A7A2535-8063-4314-A9EC-77A6F95703B1}"/>
    <cellStyle name="Percent 13 8 2 2" xfId="8667" xr:uid="{8622776A-DAE8-4A1B-87B0-69A81445C343}"/>
    <cellStyle name="Percent 13 8 3" xfId="5313" xr:uid="{B793EA43-D675-426F-A3A0-504F85DC93D6}"/>
    <cellStyle name="Percent 13 8 4" xfId="7523" xr:uid="{E822BC61-5EE9-4482-9DA5-38CBEC75B6E0}"/>
    <cellStyle name="Percent 13 8 5" xfId="5311" xr:uid="{8EDAD763-AB12-4E01-94D9-843D9F1E5BB6}"/>
    <cellStyle name="Percent 13 9" xfId="5314" xr:uid="{DBE6D1DB-69D3-4974-A124-0F6815662443}"/>
    <cellStyle name="Percent 13 9 2" xfId="7524" xr:uid="{B31533F2-A75D-41F8-9111-3432E15D14E0}"/>
    <cellStyle name="Percent 14" xfId="1627" xr:uid="{A5B6D519-A6A7-4BEF-869E-C223FD812037}"/>
    <cellStyle name="Percent 14 10" xfId="5316" xr:uid="{4A8AABF7-C8C3-46F4-9716-971509014A36}"/>
    <cellStyle name="Percent 14 10 2" xfId="7525" xr:uid="{EAB22372-AE88-4BC6-920E-F2F4386EB78A}"/>
    <cellStyle name="Percent 14 11" xfId="8668" xr:uid="{CC597BF1-0045-4CC9-AD22-B8791ADF9B9B}"/>
    <cellStyle name="Percent 14 12" xfId="5315" xr:uid="{54D3C39F-46E2-4425-BDD9-CB8AC7015130}"/>
    <cellStyle name="Percent 14 2" xfId="1628" xr:uid="{987734DD-5A3C-48E2-969C-EF9A40F778EA}"/>
    <cellStyle name="Percent 14 2 2" xfId="5318" xr:uid="{98974B27-DFD0-47F1-9790-E80DF51E1118}"/>
    <cellStyle name="Percent 14 2 2 2" xfId="8669" xr:uid="{49F6DA7B-1096-4B9A-AF42-114A666A5FF9}"/>
    <cellStyle name="Percent 14 2 3" xfId="5319" xr:uid="{857F1239-7482-494B-8BE1-A7A6B81B7DA0}"/>
    <cellStyle name="Percent 14 2 4" xfId="7526" xr:uid="{6FFBB5DC-BE15-46C2-9E1B-0321C8C6793A}"/>
    <cellStyle name="Percent 14 2 5" xfId="5317" xr:uid="{2D65FD3B-A9AA-4E12-AFB7-01FA9C181296}"/>
    <cellStyle name="Percent 14 3" xfId="1629" xr:uid="{1794C202-10C2-4048-9701-505F2AFD6DD6}"/>
    <cellStyle name="Percent 14 3 2" xfId="5321" xr:uid="{59656D77-CA70-48ED-9A7D-9A7AF5335AE1}"/>
    <cellStyle name="Percent 14 3 2 2" xfId="8670" xr:uid="{FCCA2F04-D541-4E56-B514-63EE1AAF1C9A}"/>
    <cellStyle name="Percent 14 3 3" xfId="5322" xr:uid="{9FD9F3B4-D3D2-4E76-B1A7-057A8899FA31}"/>
    <cellStyle name="Percent 14 3 4" xfId="7527" xr:uid="{9B42FA7A-CADC-4FD6-8428-92608C144D48}"/>
    <cellStyle name="Percent 14 3 5" xfId="5320" xr:uid="{D386EE77-4728-4A0A-B098-8B42425E9BD6}"/>
    <cellStyle name="Percent 14 4" xfId="1630" xr:uid="{6A21BECD-C712-4203-8634-4CCAED6A5B98}"/>
    <cellStyle name="Percent 14 4 2" xfId="5324" xr:uid="{A23CD144-FA9E-4012-A23C-55CE8C47F22E}"/>
    <cellStyle name="Percent 14 4 2 2" xfId="8671" xr:uid="{9ECFE54C-843C-4F99-8F7A-BA19BD8A7353}"/>
    <cellStyle name="Percent 14 4 3" xfId="5325" xr:uid="{3CD197ED-8D7E-4FC2-8D67-0D92AC0B842F}"/>
    <cellStyle name="Percent 14 4 4" xfId="7528" xr:uid="{EFDE9F15-5206-4210-859B-E0B2F905BFAE}"/>
    <cellStyle name="Percent 14 4 5" xfId="5323" xr:uid="{325C4376-024B-4CE8-A598-2C922059BABE}"/>
    <cellStyle name="Percent 14 5" xfId="1631" xr:uid="{0B3A98F3-AB6C-4BE0-B489-386F674B593D}"/>
    <cellStyle name="Percent 14 5 2" xfId="5327" xr:uid="{70010135-ABE1-4BC5-99EE-BD7AED179C57}"/>
    <cellStyle name="Percent 14 5 2 2" xfId="8672" xr:uid="{290214A4-EE56-486D-9084-0E211DDB91E0}"/>
    <cellStyle name="Percent 14 5 3" xfId="5328" xr:uid="{C477E5C3-2055-4D0D-BBD3-1C752447C7AE}"/>
    <cellStyle name="Percent 14 5 4" xfId="7529" xr:uid="{090590E6-3686-42EF-97AC-770B4D0E1CBE}"/>
    <cellStyle name="Percent 14 5 5" xfId="5326" xr:uid="{7193EA67-0286-4F32-BD8A-3D740809F389}"/>
    <cellStyle name="Percent 14 6" xfId="1632" xr:uid="{AA89FDBC-9A81-460F-8C8A-571BE048E879}"/>
    <cellStyle name="Percent 14 6 2" xfId="5330" xr:uid="{2F296FDA-DC52-4958-B34E-805E92C37D0F}"/>
    <cellStyle name="Percent 14 6 2 2" xfId="8673" xr:uid="{12473113-CC40-49FC-B5C2-C6D5FC6DFAA4}"/>
    <cellStyle name="Percent 14 6 3" xfId="5331" xr:uid="{F6E8F144-7A10-48B2-AADC-AB5AF5E04DEA}"/>
    <cellStyle name="Percent 14 6 4" xfId="7530" xr:uid="{102797CB-E8C5-4F6D-B24F-3706BAB8B0FB}"/>
    <cellStyle name="Percent 14 6 5" xfId="5329" xr:uid="{44AFF328-5716-4C2C-805A-A052D17F53D0}"/>
    <cellStyle name="Percent 14 7" xfId="1633" xr:uid="{4CD0A1BE-80F8-4DCF-8A2C-02373A676FBB}"/>
    <cellStyle name="Percent 14 7 2" xfId="5333" xr:uid="{9ADD05A1-219B-4243-B639-67F9E5AC9454}"/>
    <cellStyle name="Percent 14 7 2 2" xfId="7532" xr:uid="{F47243B8-8588-4E71-A9D0-ED0357616E29}"/>
    <cellStyle name="Percent 14 7 3" xfId="5334" xr:uid="{DD02B18A-B734-4425-8A34-8B7363104AA6}"/>
    <cellStyle name="Percent 14 7 3 2" xfId="7533" xr:uid="{C6FBDC3F-B031-462F-92C2-71550AAF6065}"/>
    <cellStyle name="Percent 14 7 4" xfId="5335" xr:uid="{6D0809DF-1BD9-468B-992C-FAB1C5BB8EB4}"/>
    <cellStyle name="Percent 14 7 4 2" xfId="8674" xr:uid="{F36C5462-5C3C-4D01-AC7B-548A7CAD5FBA}"/>
    <cellStyle name="Percent 14 7 5" xfId="5336" xr:uid="{2C3A288B-A4D2-4304-B658-41C88B76BD72}"/>
    <cellStyle name="Percent 14 7 6" xfId="7531" xr:uid="{353EF049-5050-438D-9B55-9E69805F4D53}"/>
    <cellStyle name="Percent 14 7 7" xfId="5332" xr:uid="{907F2120-7A21-4B7E-80EB-F42D3AC44C73}"/>
    <cellStyle name="Percent 14 8" xfId="1634" xr:uid="{6A68856D-C03C-426E-9DA1-E49336A7712F}"/>
    <cellStyle name="Percent 14 8 2" xfId="5338" xr:uid="{93F81BBD-2D6D-4B5A-A32E-8B55590186FF}"/>
    <cellStyle name="Percent 14 8 2 2" xfId="8675" xr:uid="{B95F0456-A6FA-4141-85CD-26190D8D4924}"/>
    <cellStyle name="Percent 14 8 3" xfId="5339" xr:uid="{2F11111D-0718-4551-B04B-75890EF6646C}"/>
    <cellStyle name="Percent 14 8 4" xfId="7534" xr:uid="{8111F0C2-029B-48C5-ABA0-7C9CE8F3CCE3}"/>
    <cellStyle name="Percent 14 8 5" xfId="5337" xr:uid="{C68BBD62-6A5A-4CF3-A626-7F12CBBC478E}"/>
    <cellStyle name="Percent 14 9" xfId="5340" xr:uid="{90C15205-4677-44CD-9941-532DA969A692}"/>
    <cellStyle name="Percent 14 9 2" xfId="7535" xr:uid="{ABD46E0C-3051-4722-A09A-2D8FF5AB8140}"/>
    <cellStyle name="Percent 15" xfId="1635" xr:uid="{69990102-060A-405E-A118-3BC3E6DB7A8E}"/>
    <cellStyle name="Percent 15 10" xfId="1636" xr:uid="{34EE4A1F-182B-4D6E-AF46-F08D4FDB924D}"/>
    <cellStyle name="Percent 15 10 2" xfId="8677" xr:uid="{72B737A5-D74B-4CC3-9002-F1137B317D6F}"/>
    <cellStyle name="Percent 15 10 3" xfId="5342" xr:uid="{812E20F6-B9AA-4CE1-B962-52DA558DBCF2}"/>
    <cellStyle name="Percent 15 11" xfId="1637" xr:uid="{85903285-95DB-4787-AB2B-3A893D207AD0}"/>
    <cellStyle name="Percent 15 11 2" xfId="8678" xr:uid="{8DE8E2DF-ED68-40AB-9791-8CAD02961168}"/>
    <cellStyle name="Percent 15 11 3" xfId="5343" xr:uid="{FD9D76E6-01CB-46CC-BD5F-E0D6F779BD74}"/>
    <cellStyle name="Percent 15 12" xfId="1638" xr:uid="{1C95C12D-7CD6-444A-8989-5ABD17762B80}"/>
    <cellStyle name="Percent 15 12 2" xfId="8679" xr:uid="{BBE610EE-34DF-413B-A287-4FEF3B1B169F}"/>
    <cellStyle name="Percent 15 12 3" xfId="5344" xr:uid="{7C73873D-636A-4739-A845-C62B0133E2C0}"/>
    <cellStyle name="Percent 15 13" xfId="1639" xr:uid="{29B22BFA-DE2F-4E61-B1A6-890F46525CB5}"/>
    <cellStyle name="Percent 15 13 2" xfId="8680" xr:uid="{91E2E6AC-ADF8-4A28-AB0F-CD2BC9A83451}"/>
    <cellStyle name="Percent 15 13 3" xfId="5345" xr:uid="{97F23AED-4734-4950-B96B-B6C99043A97F}"/>
    <cellStyle name="Percent 15 14" xfId="1640" xr:uid="{F92302A6-74BB-48C4-A699-E8FFC9A332A5}"/>
    <cellStyle name="Percent 15 14 2" xfId="8681" xr:uid="{06FCEA65-BA1F-4FE4-9486-16A085556BF8}"/>
    <cellStyle name="Percent 15 14 3" xfId="5346" xr:uid="{DD859179-8D27-41FE-B7FC-9115FBBFD337}"/>
    <cellStyle name="Percent 15 15" xfId="5347" xr:uid="{7E81A6DA-77E6-4871-B22D-799D5D0DB047}"/>
    <cellStyle name="Percent 15 15 2" xfId="8676" xr:uid="{67CEA708-161B-4E0A-BA87-A13E3C4CCBEB}"/>
    <cellStyle name="Percent 15 16" xfId="7536" xr:uid="{48FFD900-62F4-455F-8A07-BC7088D02E9B}"/>
    <cellStyle name="Percent 15 17" xfId="5341" xr:uid="{72E873FF-AA02-465D-ACEC-E4720A39B124}"/>
    <cellStyle name="Percent 15 2" xfId="1641" xr:uid="{77C39845-49BE-4812-9518-443A766FA6EA}"/>
    <cellStyle name="Percent 15 2 10" xfId="5348" xr:uid="{F757EBBB-7031-4849-8D9A-0B1B950EE7E4}"/>
    <cellStyle name="Percent 15 2 2" xfId="1642" xr:uid="{E5D0A4E2-3206-43C3-ABC5-C5F371406018}"/>
    <cellStyle name="Percent 15 2 2 2" xfId="2152" xr:uid="{D8DF8C0D-879D-4AB5-B2B0-7854CCF00CE5}"/>
    <cellStyle name="Percent 15 2 2 2 2" xfId="9374" xr:uid="{FFB9A155-8494-458B-A3B3-C6537C754382}"/>
    <cellStyle name="Percent 15 2 2 3" xfId="8683" xr:uid="{4AB33C4B-F577-4BE8-8A26-518E860D6932}"/>
    <cellStyle name="Percent 15 2 2 4" xfId="5349" xr:uid="{7F41C257-9EC0-40B8-B3E8-377A54F53F99}"/>
    <cellStyle name="Percent 15 2 3" xfId="1643" xr:uid="{C7253D6A-42BE-404B-AD90-D6571D09B863}"/>
    <cellStyle name="Percent 15 2 3 2" xfId="2153" xr:uid="{8EAE6B4F-1CDD-4086-B2F5-B94B994588DF}"/>
    <cellStyle name="Percent 15 2 3 2 2" xfId="9375" xr:uid="{99967159-0B94-4BBF-A6EE-5C6C58B0FF33}"/>
    <cellStyle name="Percent 15 2 3 3" xfId="8684" xr:uid="{42E74736-D8DB-4038-AB4F-CDAC272BA2FC}"/>
    <cellStyle name="Percent 15 2 3 4" xfId="5350" xr:uid="{444D2AEB-F393-47C7-8849-E9EF41137101}"/>
    <cellStyle name="Percent 15 2 4" xfId="1644" xr:uid="{BD909414-7E70-4EFE-A13B-4E432667DE6C}"/>
    <cellStyle name="Percent 15 2 4 2" xfId="2154" xr:uid="{23C5B7C2-3D86-48DC-9473-85293D4AC817}"/>
    <cellStyle name="Percent 15 2 4 2 2" xfId="9376" xr:uid="{52D2FFDC-05FE-4341-A332-26A2F86284D7}"/>
    <cellStyle name="Percent 15 2 4 3" xfId="8685" xr:uid="{45C905B6-55E3-4032-A823-AF3006E90BF1}"/>
    <cellStyle name="Percent 15 2 4 4" xfId="5351" xr:uid="{E5B03818-4F67-411F-B3E8-B7BBC31F777F}"/>
    <cellStyle name="Percent 15 2 5" xfId="1645" xr:uid="{DD677B6B-E5BC-4B2B-8E74-4FCD4D567041}"/>
    <cellStyle name="Percent 15 2 5 2" xfId="2155" xr:uid="{8527F31B-4D8A-4692-B629-777A88809604}"/>
    <cellStyle name="Percent 15 2 5 2 2" xfId="9377" xr:uid="{F99B1B69-D7E0-4A78-BDE9-C9601D92A955}"/>
    <cellStyle name="Percent 15 2 5 3" xfId="8686" xr:uid="{B9805A3E-75A9-48C3-91D2-0C7E80FAFCEF}"/>
    <cellStyle name="Percent 15 2 5 4" xfId="5352" xr:uid="{C92EAF38-11CF-464C-BF73-0D2420291D0F}"/>
    <cellStyle name="Percent 15 2 6" xfId="1646" xr:uid="{C92BA5B8-0BDA-4316-9050-1AF256716C04}"/>
    <cellStyle name="Percent 15 2 6 2" xfId="2156" xr:uid="{0FF49673-CB7E-4EB7-BAAB-DB9E4F0F5701}"/>
    <cellStyle name="Percent 15 2 6 2 2" xfId="9378" xr:uid="{076B10A3-81E8-484C-B4A6-719DF75BFF02}"/>
    <cellStyle name="Percent 15 2 6 3" xfId="8687" xr:uid="{99A0CFE8-C427-43C2-B37E-C9DD90CD7C67}"/>
    <cellStyle name="Percent 15 2 6 4" xfId="5353" xr:uid="{D5D0CEAC-8AA6-45DF-91B3-50E74DFA9C29}"/>
    <cellStyle name="Percent 15 2 7" xfId="1647" xr:uid="{589E90CC-1ACF-4423-9280-77C62FE0EFCC}"/>
    <cellStyle name="Percent 15 2 7 2" xfId="2157" xr:uid="{C5F5CBD6-1822-4B3E-AF75-EED63F852380}"/>
    <cellStyle name="Percent 15 2 7 2 2" xfId="9379" xr:uid="{97E49ECD-1F6B-4CB3-8DA2-1D7E843A9D67}"/>
    <cellStyle name="Percent 15 2 7 3" xfId="8688" xr:uid="{5A85A89E-DB03-45B3-9487-659166AAEE69}"/>
    <cellStyle name="Percent 15 2 7 4" xfId="5354" xr:uid="{C9064C18-1FF5-4E3A-9CA8-5A95CBC72F23}"/>
    <cellStyle name="Percent 15 2 8" xfId="5355" xr:uid="{7491D221-BA85-440F-AB94-7FC52AEF4136}"/>
    <cellStyle name="Percent 15 2 8 2" xfId="8682" xr:uid="{E59A14C2-A847-4E08-BA44-B708AF742327}"/>
    <cellStyle name="Percent 15 2 9" xfId="7537" xr:uid="{7AE6B00C-9F4C-40C1-B417-11172B98AD26}"/>
    <cellStyle name="Percent 15 3" xfId="1648" xr:uid="{04DE70F1-DB72-4431-9172-222F98A44450}"/>
    <cellStyle name="Percent 15 3 2" xfId="2158" xr:uid="{2D5ACEA6-CC1F-4D40-A060-502D89BB7C63}"/>
    <cellStyle name="Percent 15 3 2 2" xfId="9380" xr:uid="{EA82C64C-5A95-40CD-BC49-52CE55E775A1}"/>
    <cellStyle name="Percent 15 3 3" xfId="9381" xr:uid="{3BE6E074-1229-40A5-995C-B3DBEA8B89E6}"/>
    <cellStyle name="Percent 15 3 3 2" xfId="9382" xr:uid="{F5E613AD-4C7F-4F21-8091-3FE1D39CAF40}"/>
    <cellStyle name="Percent 15 3 4" xfId="7538" xr:uid="{5FBE4F4D-48D6-4C0F-897B-237AEE8396A4}"/>
    <cellStyle name="Percent 15 3 5" xfId="5356" xr:uid="{E5D1667C-14A8-4937-9CE5-7A4C449D6CF1}"/>
    <cellStyle name="Percent 15 4" xfId="1649" xr:uid="{4ADC3DAA-AE14-4A6B-9969-7CF93171284F}"/>
    <cellStyle name="Percent 15 4 2" xfId="5358" xr:uid="{B7CD828F-082B-4E61-98EC-918D2F210F35}"/>
    <cellStyle name="Percent 15 4 2 2" xfId="8689" xr:uid="{C5C5B692-BC3E-4E95-AEBC-9072D72E4E79}"/>
    <cellStyle name="Percent 15 4 3" xfId="5359" xr:uid="{6541483F-C7BD-4BD5-94C3-CC1005A2DB6D}"/>
    <cellStyle name="Percent 15 4 4" xfId="7539" xr:uid="{14FC04B6-D1FE-49FB-AF71-9C5A552B6D0A}"/>
    <cellStyle name="Percent 15 4 5" xfId="5357" xr:uid="{23CC3421-580E-4253-B9B0-313F1F88301E}"/>
    <cellStyle name="Percent 15 5" xfId="1650" xr:uid="{B73D9693-53D4-457D-A537-EC0F04E34F0C}"/>
    <cellStyle name="Percent 15 5 2" xfId="2159" xr:uid="{0B7F6274-57E9-4553-9799-1648BFBD1DAE}"/>
    <cellStyle name="Percent 15 5 2 2" xfId="9383" xr:uid="{C2C7131B-4BFE-475E-B3E1-0D937C04EA3D}"/>
    <cellStyle name="Percent 15 5 3" xfId="9384" xr:uid="{DF347704-AFF5-4F22-9769-8BECD0ABC056}"/>
    <cellStyle name="Percent 15 5 3 2" xfId="9385" xr:uid="{C23FBCCB-0AD0-4371-B80D-6838C4206486}"/>
    <cellStyle name="Percent 15 5 4" xfId="7540" xr:uid="{5FBD7A2A-C9E0-4640-AE15-C3889D9C0CD4}"/>
    <cellStyle name="Percent 15 5 5" xfId="5360" xr:uid="{7EBA3C93-0232-420A-95BF-E01E814CEEDF}"/>
    <cellStyle name="Percent 15 6" xfId="1651" xr:uid="{6B325D55-F213-4E38-ADA2-5185A3D9FE0A}"/>
    <cellStyle name="Percent 15 6 2" xfId="2160" xr:uid="{B47AA4E6-09C3-4FB4-B77C-7D0879F3230B}"/>
    <cellStyle name="Percent 15 6 2 2" xfId="9386" xr:uid="{93CB105F-9648-43D4-9D03-909DD5076C57}"/>
    <cellStyle name="Percent 15 6 3" xfId="9387" xr:uid="{7AE56B01-3DB3-4381-9836-D581F1306599}"/>
    <cellStyle name="Percent 15 6 3 2" xfId="9388" xr:uid="{49705C86-B00F-468E-B7AD-3F33628EACD4}"/>
    <cellStyle name="Percent 15 6 4" xfId="7541" xr:uid="{C8D400AF-8A2A-4CB8-9F38-F0B1329A3502}"/>
    <cellStyle name="Percent 15 6 5" xfId="5361" xr:uid="{F979C33F-32DF-46E7-AA52-9994A05D35D5}"/>
    <cellStyle name="Percent 15 7" xfId="1652" xr:uid="{1239048E-F7CA-4B85-93B9-27A4A56CAB0E}"/>
    <cellStyle name="Percent 15 7 2" xfId="2161" xr:uid="{C9F57C29-5CF1-4663-B698-2D9C036112D3}"/>
    <cellStyle name="Percent 15 7 2 2" xfId="7543" xr:uid="{88467718-0A23-4F87-AD95-A2A58442EB01}"/>
    <cellStyle name="Percent 15 7 2 3" xfId="5363" xr:uid="{0A91AD93-3A14-405C-B0D1-5D847AEB4BC7}"/>
    <cellStyle name="Percent 15 7 3" xfId="5364" xr:uid="{38F909B2-5824-4CF7-9C1F-E71F7A452540}"/>
    <cellStyle name="Percent 15 7 3 2" xfId="7544" xr:uid="{0B3498CC-8DFE-41C1-AFFC-9B90CFBBAE21}"/>
    <cellStyle name="Percent 15 7 4" xfId="9389" xr:uid="{AFF6BD40-2CB0-4040-9071-0141FCE56BA3}"/>
    <cellStyle name="Percent 15 7 4 2" xfId="9390" xr:uid="{CCA89BB0-08F4-4E38-8742-B6526F5FF220}"/>
    <cellStyle name="Percent 15 7 5" xfId="7542" xr:uid="{CDD05D04-B9F2-4A69-A313-D83A8362E038}"/>
    <cellStyle name="Percent 15 7 6" xfId="5362" xr:uid="{1DAF7CD4-5521-4B05-A75B-98B92BA35D88}"/>
    <cellStyle name="Percent 15 8" xfId="1653" xr:uid="{2371422A-4A64-4A40-821E-4AE5D9E08C9F}"/>
    <cellStyle name="Percent 15 8 2" xfId="2162" xr:uid="{478FE416-7D21-4105-9C0F-35F5A9DF14B3}"/>
    <cellStyle name="Percent 15 8 2 2" xfId="9391" xr:uid="{C5CF9C7E-3C5F-48F1-B60F-99B7C429778D}"/>
    <cellStyle name="Percent 15 8 3" xfId="8690" xr:uid="{34132BA8-880C-4167-9F07-161C06A62A26}"/>
    <cellStyle name="Percent 15 8 4" xfId="5365" xr:uid="{AE1D5E1A-12F7-4403-A43C-9E7EA1C9FB09}"/>
    <cellStyle name="Percent 15 9" xfId="1654" xr:uid="{FE6B6859-FFF9-4F43-9B26-5A61D3EB98E7}"/>
    <cellStyle name="Percent 15 9 2" xfId="8691" xr:uid="{8C7FD608-643F-48E0-901A-07145CE2A38D}"/>
    <cellStyle name="Percent 15 9 3" xfId="5366" xr:uid="{BA304E81-3DB6-4F2F-850C-813B018F2B21}"/>
    <cellStyle name="Percent 16" xfId="1655" xr:uid="{D18A758F-21FF-4D02-BB9D-43874738CC15}"/>
    <cellStyle name="Percent 16 10" xfId="8692" xr:uid="{1DC0FFBC-33D1-407A-AB27-912E00DB6A9E}"/>
    <cellStyle name="Percent 16 11" xfId="5367" xr:uid="{5B9B1670-A717-4D88-8B36-E6F97E877F6F}"/>
    <cellStyle name="Percent 16 2" xfId="1656" xr:uid="{1EB2D471-34A0-4B5E-A47B-83EA1B972147}"/>
    <cellStyle name="Percent 16 2 2" xfId="5369" xr:uid="{40ED1006-E166-4833-8DCD-D810D63CD9D6}"/>
    <cellStyle name="Percent 16 2 2 2" xfId="8693" xr:uid="{FB1F5894-BD7E-4D76-92DC-D525C0718779}"/>
    <cellStyle name="Percent 16 2 3" xfId="5370" xr:uid="{721CBAF2-7A70-4CBD-8231-7EEEB2547F43}"/>
    <cellStyle name="Percent 16 2 4" xfId="7545" xr:uid="{D879CD31-B6EE-48F7-9D84-18A35E299CB0}"/>
    <cellStyle name="Percent 16 2 5" xfId="5368" xr:uid="{47A24770-F1B5-46CF-B729-33A190ECF92A}"/>
    <cellStyle name="Percent 16 3" xfId="1657" xr:uid="{943F59B1-47A4-471A-9322-AB1AA1F6D401}"/>
    <cellStyle name="Percent 16 3 10" xfId="1658" xr:uid="{FA2C1510-6A59-4DDE-B578-46170B243960}"/>
    <cellStyle name="Percent 16 3 10 2" xfId="8695" xr:uid="{72D6C88B-2274-44C2-B6AC-A9E57B5C082D}"/>
    <cellStyle name="Percent 16 3 10 3" xfId="5372" xr:uid="{6652C528-CAC9-4455-B87D-8AF14DD1E2DB}"/>
    <cellStyle name="Percent 16 3 11" xfId="1659" xr:uid="{2A36E051-2C98-4219-9A4F-C5946D4471B7}"/>
    <cellStyle name="Percent 16 3 11 2" xfId="8696" xr:uid="{E897E7F6-9445-4D6A-9C06-3C3EA8CFD887}"/>
    <cellStyle name="Percent 16 3 11 3" xfId="5373" xr:uid="{79BA938A-19CB-4672-88DA-3963EA0C61D8}"/>
    <cellStyle name="Percent 16 3 12" xfId="1660" xr:uid="{5FBD1DF3-58A3-449F-9B6B-AB30CB7D90AE}"/>
    <cellStyle name="Percent 16 3 12 2" xfId="8697" xr:uid="{7B206DF5-941C-4AF5-83EB-62424AC24010}"/>
    <cellStyle name="Percent 16 3 12 3" xfId="5374" xr:uid="{EE298A8E-3B55-4EF9-854B-4AB9376424FE}"/>
    <cellStyle name="Percent 16 3 13" xfId="1661" xr:uid="{A51535EB-D58F-47C9-8715-76D1912B81EB}"/>
    <cellStyle name="Percent 16 3 13 2" xfId="8698" xr:uid="{79EE5180-EFBC-45A3-A3F9-D7571C618B42}"/>
    <cellStyle name="Percent 16 3 13 3" xfId="5375" xr:uid="{EA7967AB-642A-4226-977E-E3DE67E95A8F}"/>
    <cellStyle name="Percent 16 3 14" xfId="1662" xr:uid="{6A48FC54-F80C-416B-9F9D-FDD5DA38A50E}"/>
    <cellStyle name="Percent 16 3 14 2" xfId="8699" xr:uid="{F3520DF7-93D0-4B6E-A1A7-A18B94190986}"/>
    <cellStyle name="Percent 16 3 14 3" xfId="5376" xr:uid="{B5E61C2A-B1C8-4D4D-8E77-A5F3B61F1AAB}"/>
    <cellStyle name="Percent 16 3 15" xfId="1663" xr:uid="{24BB272F-9DB5-430C-B88A-6F0AE078734A}"/>
    <cellStyle name="Percent 16 3 15 2" xfId="8700" xr:uid="{85B48DF8-3DD3-45A5-B5BA-62BCF471422A}"/>
    <cellStyle name="Percent 16 3 15 3" xfId="5377" xr:uid="{171455B3-1346-4632-A929-78A96495C9AA}"/>
    <cellStyle name="Percent 16 3 16" xfId="1664" xr:uid="{46F025BA-F0E4-47D7-9C73-8C16DD5FF5F6}"/>
    <cellStyle name="Percent 16 3 16 2" xfId="8701" xr:uid="{C791AB8C-10EE-406E-96CC-755405D25C8A}"/>
    <cellStyle name="Percent 16 3 16 3" xfId="5378" xr:uid="{D3621051-1968-491D-B5AC-E79E98E441C4}"/>
    <cellStyle name="Percent 16 3 17" xfId="1665" xr:uid="{D4E156BB-6A04-4A02-AB57-3CE309F83871}"/>
    <cellStyle name="Percent 16 3 17 2" xfId="8702" xr:uid="{4FE5C1D4-C00F-408A-BB94-E49E788B29B5}"/>
    <cellStyle name="Percent 16 3 17 3" xfId="5379" xr:uid="{94796063-D70C-4CF3-9EF3-48EF49C0F352}"/>
    <cellStyle name="Percent 16 3 18" xfId="5380" xr:uid="{6FAF0464-BCC1-4FA6-8CE8-DED1B93F6C2E}"/>
    <cellStyle name="Percent 16 3 18 2" xfId="8694" xr:uid="{2E8F1938-0A6E-42E5-AE0F-9BCE3D3263BA}"/>
    <cellStyle name="Percent 16 3 19" xfId="5381" xr:uid="{797F2CEA-27B8-408D-9C79-D9A0690EECDD}"/>
    <cellStyle name="Percent 16 3 2" xfId="1666" xr:uid="{A0670C93-B97C-44D7-A648-43AEE397B54A}"/>
    <cellStyle name="Percent 16 3 2 2" xfId="8703" xr:uid="{1B580511-DF88-48B8-A482-FFC4B25DD48E}"/>
    <cellStyle name="Percent 16 3 2 3" xfId="5382" xr:uid="{931BBA13-E279-461F-A334-F0958A48C7D6}"/>
    <cellStyle name="Percent 16 3 20" xfId="7546" xr:uid="{9F2B46F9-A41D-469C-83E1-9B9C279E2AB9}"/>
    <cellStyle name="Percent 16 3 21" xfId="5371" xr:uid="{62C7A8C0-C2F4-4764-8103-1AD1655CE207}"/>
    <cellStyle name="Percent 16 3 3" xfId="1667" xr:uid="{5DED8EA4-8C4F-4A54-83E4-4626CFEDA203}"/>
    <cellStyle name="Percent 16 3 3 2" xfId="8704" xr:uid="{6480DCA1-B1C2-4E45-BBED-39E3260C3BBA}"/>
    <cellStyle name="Percent 16 3 3 3" xfId="5383" xr:uid="{D0A10D5E-3E1F-4B2B-BD1D-C19EE3D81E51}"/>
    <cellStyle name="Percent 16 3 4" xfId="1668" xr:uid="{1B331E91-317E-4967-8AA4-30935C2D2B98}"/>
    <cellStyle name="Percent 16 3 4 2" xfId="8705" xr:uid="{26C76E8B-666B-4BA8-9D19-BD591695E69F}"/>
    <cellStyle name="Percent 16 3 4 3" xfId="5384" xr:uid="{0314AFC9-9375-4364-AA0C-0BC8FD2181F1}"/>
    <cellStyle name="Percent 16 3 5" xfId="1669" xr:uid="{04746B1E-6F31-4AEE-8369-B76D9D580585}"/>
    <cellStyle name="Percent 16 3 5 2" xfId="8706" xr:uid="{60CB9F80-B0EF-4548-94DB-94CD0D7E3306}"/>
    <cellStyle name="Percent 16 3 5 3" xfId="5385" xr:uid="{48A6772C-6727-402F-873E-758A9B40DA89}"/>
    <cellStyle name="Percent 16 3 6" xfId="1670" xr:uid="{464F4E17-0371-40CF-86D0-B018C6533C51}"/>
    <cellStyle name="Percent 16 3 6 2" xfId="8707" xr:uid="{2CF8D6E7-130A-45F2-A4EA-4434937332AA}"/>
    <cellStyle name="Percent 16 3 6 3" xfId="5386" xr:uid="{A099FB01-CB74-426F-805F-6493DD7BD649}"/>
    <cellStyle name="Percent 16 3 7" xfId="1671" xr:uid="{6C98CA9B-70A0-4F05-B077-2AA43A670462}"/>
    <cellStyle name="Percent 16 3 7 2" xfId="8708" xr:uid="{86C8B3B1-2E77-464D-BEEA-54D78A33D4E1}"/>
    <cellStyle name="Percent 16 3 7 3" xfId="5387" xr:uid="{60836578-52F3-4AC7-9D00-2B01ABED6AE8}"/>
    <cellStyle name="Percent 16 3 8" xfId="1672" xr:uid="{45FBBDF9-FA2B-4A64-B7CD-E5E12B791B34}"/>
    <cellStyle name="Percent 16 3 8 2" xfId="8709" xr:uid="{6B5A1162-4E7D-4B38-8CC0-A55F3356AA06}"/>
    <cellStyle name="Percent 16 3 8 3" xfId="5388" xr:uid="{E346C93A-E64A-41B1-9F8A-6E987C64A5BA}"/>
    <cellStyle name="Percent 16 3 9" xfId="1673" xr:uid="{391878DC-3FE9-4B34-8C54-EDEF51EFA950}"/>
    <cellStyle name="Percent 16 3 9 2" xfId="8710" xr:uid="{9DDFBAA0-5191-4FB3-8528-08D2F069321B}"/>
    <cellStyle name="Percent 16 3 9 3" xfId="5389" xr:uid="{09CA4248-F8D2-46CF-BA2A-FB753E39B84D}"/>
    <cellStyle name="Percent 16 4" xfId="1674" xr:uid="{5B160374-1A01-4CDD-86D9-18FBB4C3031D}"/>
    <cellStyle name="Percent 16 4 10" xfId="1675" xr:uid="{8B03D588-474F-4005-BE97-5EFF8081090D}"/>
    <cellStyle name="Percent 16 4 10 2" xfId="8712" xr:uid="{B4AB2E66-B16E-405C-873F-E3DF3A98B1DB}"/>
    <cellStyle name="Percent 16 4 10 3" xfId="5391" xr:uid="{E8127C87-6108-49BE-9F1E-85DBBE3AB8FC}"/>
    <cellStyle name="Percent 16 4 11" xfId="1676" xr:uid="{CC7679F7-C500-4E3C-9256-E80CDA804C0B}"/>
    <cellStyle name="Percent 16 4 11 2" xfId="8713" xr:uid="{FFFCF5E5-CCFE-42B7-B34D-0F11AE7C5B48}"/>
    <cellStyle name="Percent 16 4 11 3" xfId="5392" xr:uid="{07ED1C88-07C8-4614-83F4-95C0F994AB61}"/>
    <cellStyle name="Percent 16 4 12" xfId="1677" xr:uid="{2DEE0A86-F856-4490-8089-0A42086236FE}"/>
    <cellStyle name="Percent 16 4 12 2" xfId="8714" xr:uid="{E3B8C2E4-95BB-4383-9DB2-60865C64DDC0}"/>
    <cellStyle name="Percent 16 4 12 3" xfId="5393" xr:uid="{774BDDB3-C796-441B-B6A7-4454BED5E5A4}"/>
    <cellStyle name="Percent 16 4 13" xfId="1678" xr:uid="{0283B989-6AE3-4868-A651-EBC9280175D9}"/>
    <cellStyle name="Percent 16 4 13 2" xfId="8715" xr:uid="{017E7E3D-86F1-42ED-9478-602495939F2D}"/>
    <cellStyle name="Percent 16 4 13 3" xfId="5394" xr:uid="{8B140C05-76DB-414B-8EB1-D42EE734322D}"/>
    <cellStyle name="Percent 16 4 14" xfId="1679" xr:uid="{193D0ED3-53F1-44D9-8261-1D0036321DF9}"/>
    <cellStyle name="Percent 16 4 14 2" xfId="8716" xr:uid="{D4E40B43-9B09-4D60-8D44-06FFC1BBFCE0}"/>
    <cellStyle name="Percent 16 4 14 3" xfId="5395" xr:uid="{5A1DD09D-55EB-4DB2-B02B-793D01CBFC60}"/>
    <cellStyle name="Percent 16 4 15" xfId="1680" xr:uid="{62D6DB79-6922-472D-A7F1-A6C85127A3B0}"/>
    <cellStyle name="Percent 16 4 15 2" xfId="8717" xr:uid="{AC2218C0-7765-4D15-A71E-031E61620D01}"/>
    <cellStyle name="Percent 16 4 15 3" xfId="5396" xr:uid="{FB5E0219-28C6-4668-882B-1FCEB6896F7A}"/>
    <cellStyle name="Percent 16 4 16" xfId="1681" xr:uid="{C5F7A5C2-1B46-4F1C-BE8F-FD1C2005679B}"/>
    <cellStyle name="Percent 16 4 16 2" xfId="8718" xr:uid="{384F7CA0-C534-4EC3-AECC-2DE7B8C609C2}"/>
    <cellStyle name="Percent 16 4 16 3" xfId="5397" xr:uid="{DA9165CB-645A-4EB5-9184-90B86B7B0B73}"/>
    <cellStyle name="Percent 16 4 17" xfId="1682" xr:uid="{9A9B1269-3208-469E-9DF9-7B77F2D8A590}"/>
    <cellStyle name="Percent 16 4 17 2" xfId="8719" xr:uid="{20FA21E5-62C4-4269-9192-C4B2EBC8FD17}"/>
    <cellStyle name="Percent 16 4 17 3" xfId="5398" xr:uid="{0E063F00-40BA-4AD3-BDDD-0DE12DB38F49}"/>
    <cellStyle name="Percent 16 4 18" xfId="5399" xr:uid="{3FE3E6B6-8F0F-460E-911D-20917D9FED0A}"/>
    <cellStyle name="Percent 16 4 18 2" xfId="8711" xr:uid="{D738073C-1CE6-4F85-A8A1-6F960E6F1C30}"/>
    <cellStyle name="Percent 16 4 19" xfId="5400" xr:uid="{9B2B3004-5393-41E7-A5AD-E7A0BC364295}"/>
    <cellStyle name="Percent 16 4 2" xfId="1683" xr:uid="{07971B90-802D-4933-8618-963395CCED8D}"/>
    <cellStyle name="Percent 16 4 2 2" xfId="8720" xr:uid="{1371FFC4-3687-4E3E-9078-873908BB389E}"/>
    <cellStyle name="Percent 16 4 2 3" xfId="5401" xr:uid="{3DCFF924-5000-4ACC-8E21-5DC90ED1288B}"/>
    <cellStyle name="Percent 16 4 20" xfId="7547" xr:uid="{BA1325C8-58F7-4B3D-B931-754785192497}"/>
    <cellStyle name="Percent 16 4 21" xfId="5390" xr:uid="{E366DBFB-7468-41EE-8609-62BF6ECA065C}"/>
    <cellStyle name="Percent 16 4 3" xfId="1684" xr:uid="{AEBE7A29-6BDF-46E7-9EED-259FE4BDE452}"/>
    <cellStyle name="Percent 16 4 3 2" xfId="8721" xr:uid="{56D2724D-770F-4ABF-ABB0-F36F70A28823}"/>
    <cellStyle name="Percent 16 4 3 3" xfId="5402" xr:uid="{8F050689-5DB7-4212-A1CF-3FE41B463E4B}"/>
    <cellStyle name="Percent 16 4 4" xfId="1685" xr:uid="{DD2AF688-46A9-460F-8340-88E62700E393}"/>
    <cellStyle name="Percent 16 4 4 2" xfId="8722" xr:uid="{CBCB6A8A-10FF-4D65-9B34-E95BC2D9AA6D}"/>
    <cellStyle name="Percent 16 4 4 3" xfId="5403" xr:uid="{2F30D4F1-1B7D-4BCE-9255-B85C83B908EF}"/>
    <cellStyle name="Percent 16 4 5" xfId="1686" xr:uid="{58E177AD-046C-4AD1-9716-983DE4A73B64}"/>
    <cellStyle name="Percent 16 4 5 2" xfId="8723" xr:uid="{C376DB23-7FA7-4D7B-BD67-2DF167D4DFDC}"/>
    <cellStyle name="Percent 16 4 5 3" xfId="5404" xr:uid="{0FFBE5A9-18F9-435E-84B0-A93241B56001}"/>
    <cellStyle name="Percent 16 4 6" xfId="1687" xr:uid="{FC572419-BD47-4DA9-821C-9F3E4D873F3D}"/>
    <cellStyle name="Percent 16 4 6 2" xfId="8724" xr:uid="{3CFBD42D-0BFC-4038-B3E5-7D8486D87F9F}"/>
    <cellStyle name="Percent 16 4 6 3" xfId="5405" xr:uid="{628D7222-E8E7-4933-979F-DA4D8D8A872B}"/>
    <cellStyle name="Percent 16 4 7" xfId="1688" xr:uid="{C9580401-DFE1-407E-B550-461A17A0CF52}"/>
    <cellStyle name="Percent 16 4 7 2" xfId="8725" xr:uid="{6343E450-4302-45A5-9F16-86CE033DBD41}"/>
    <cellStyle name="Percent 16 4 7 3" xfId="5406" xr:uid="{6DA08FD1-61CB-483B-8087-4AD7F24C5F2A}"/>
    <cellStyle name="Percent 16 4 8" xfId="1689" xr:uid="{9B654139-FC83-496A-8518-818B4465266A}"/>
    <cellStyle name="Percent 16 4 8 2" xfId="8726" xr:uid="{356D95EF-E56C-4D9F-A97B-3EC084548AC9}"/>
    <cellStyle name="Percent 16 4 8 3" xfId="5407" xr:uid="{D23D986B-7606-42DB-B3D6-9B24BAF2FED5}"/>
    <cellStyle name="Percent 16 4 9" xfId="1690" xr:uid="{B2854F19-4479-413C-80A9-C78F88253B14}"/>
    <cellStyle name="Percent 16 4 9 2" xfId="8727" xr:uid="{F5DCE835-569C-48A0-9F04-A253C175D1C8}"/>
    <cellStyle name="Percent 16 4 9 3" xfId="5408" xr:uid="{6871F26C-E026-4686-BCE3-F2ADECA9A053}"/>
    <cellStyle name="Percent 16 5" xfId="1691" xr:uid="{28D1A8C2-EF9B-465D-9B8F-F96074A2D095}"/>
    <cellStyle name="Percent 16 5 10" xfId="1692" xr:uid="{83BCF202-331A-4558-81EF-A50EA800B585}"/>
    <cellStyle name="Percent 16 5 10 2" xfId="8729" xr:uid="{FEA24B02-0A34-4555-A1E2-CB22BDE67B7E}"/>
    <cellStyle name="Percent 16 5 10 3" xfId="5410" xr:uid="{C1220E7A-D4A2-4F6A-9099-5553A2CCCA34}"/>
    <cellStyle name="Percent 16 5 11" xfId="1693" xr:uid="{3A78A28F-F54B-4A1C-8C86-5D78B27E9D30}"/>
    <cellStyle name="Percent 16 5 11 2" xfId="8730" xr:uid="{CA3E7C7C-6D00-4C7C-A301-50BBEA940926}"/>
    <cellStyle name="Percent 16 5 11 3" xfId="5411" xr:uid="{784C41F9-0C61-436D-87E3-3FEA88A301C7}"/>
    <cellStyle name="Percent 16 5 12" xfId="1694" xr:uid="{21E6495C-23DB-4058-8E4E-9B9AB2AF9D2A}"/>
    <cellStyle name="Percent 16 5 12 2" xfId="8731" xr:uid="{A6B95510-5060-4B61-B582-66E3A81C9A14}"/>
    <cellStyle name="Percent 16 5 12 3" xfId="5412" xr:uid="{8BBAA7B9-9073-4FC9-9408-17A36E3635CD}"/>
    <cellStyle name="Percent 16 5 13" xfId="1695" xr:uid="{36E495A1-6EC1-4664-85AA-3099AAFDF1FB}"/>
    <cellStyle name="Percent 16 5 13 2" xfId="8732" xr:uid="{9C248D7D-72AD-448D-BE5C-FDCB30D8D9CF}"/>
    <cellStyle name="Percent 16 5 13 3" xfId="5413" xr:uid="{759EBD6B-AA75-4E30-AAC4-7834D7D0B4DA}"/>
    <cellStyle name="Percent 16 5 14" xfId="1696" xr:uid="{868AC69C-CFF3-47E5-8F2A-6B4970C9F228}"/>
    <cellStyle name="Percent 16 5 14 2" xfId="8733" xr:uid="{04D93819-C4D7-43AA-8959-E9FB3D99D4BC}"/>
    <cellStyle name="Percent 16 5 14 3" xfId="5414" xr:uid="{ADA3E8A5-E70E-4D81-9A8A-47C2E296F244}"/>
    <cellStyle name="Percent 16 5 15" xfId="1697" xr:uid="{D4A74A37-BE06-46FC-B119-59AB62DC06AC}"/>
    <cellStyle name="Percent 16 5 15 2" xfId="8734" xr:uid="{02DD983D-5809-4FEC-A7B2-9CF65B07A609}"/>
    <cellStyle name="Percent 16 5 15 3" xfId="5415" xr:uid="{A2F776B0-E061-4807-9208-0BC8BD4EC9F6}"/>
    <cellStyle name="Percent 16 5 16" xfId="1698" xr:uid="{7069BA95-75D1-4487-A42A-0B23A046D8A7}"/>
    <cellStyle name="Percent 16 5 16 2" xfId="8735" xr:uid="{F2472837-460F-460A-9F56-111A192DADDE}"/>
    <cellStyle name="Percent 16 5 16 3" xfId="5416" xr:uid="{19D234A3-179D-41C6-BDE0-7169D9C76A8F}"/>
    <cellStyle name="Percent 16 5 17" xfId="1699" xr:uid="{ABD69F2F-37E6-41BF-9610-04C51E440045}"/>
    <cellStyle name="Percent 16 5 17 2" xfId="8736" xr:uid="{AD12D786-3570-4316-A131-D4E3DAF40B21}"/>
    <cellStyle name="Percent 16 5 17 3" xfId="5417" xr:uid="{E93B5570-F29C-47C5-B2ED-5F0EB84384AC}"/>
    <cellStyle name="Percent 16 5 18" xfId="5418" xr:uid="{02EFCC08-2D82-4715-9DA5-D883019E03A7}"/>
    <cellStyle name="Percent 16 5 18 2" xfId="8728" xr:uid="{696C6A88-72FA-4CE3-9C93-2BE74E5AAD55}"/>
    <cellStyle name="Percent 16 5 19" xfId="5419" xr:uid="{8644ED59-5CF7-45C2-B045-F398B99AE733}"/>
    <cellStyle name="Percent 16 5 2" xfId="1700" xr:uid="{1DB08872-1D27-4B08-ABCD-ED988EA1E199}"/>
    <cellStyle name="Percent 16 5 2 2" xfId="8737" xr:uid="{76A3EAD3-B107-48E8-BF03-DDD899FD2E23}"/>
    <cellStyle name="Percent 16 5 2 3" xfId="5420" xr:uid="{DA99DBB2-D59D-4E02-B778-044EF9DB421F}"/>
    <cellStyle name="Percent 16 5 20" xfId="7548" xr:uid="{DF3DE543-CC19-451D-832A-80E213BD2419}"/>
    <cellStyle name="Percent 16 5 21" xfId="5409" xr:uid="{ADDC07D9-2FED-4A4F-A18B-8F4F92631CA9}"/>
    <cellStyle name="Percent 16 5 3" xfId="1701" xr:uid="{25A55C8D-B796-4724-8BF1-7B9D20649CF9}"/>
    <cellStyle name="Percent 16 5 3 2" xfId="8738" xr:uid="{22C12A7E-4F3A-42CD-A754-642D540E4D21}"/>
    <cellStyle name="Percent 16 5 3 3" xfId="5421" xr:uid="{FBDC64B5-6B89-4032-B19C-BC674B79E4E9}"/>
    <cellStyle name="Percent 16 5 4" xfId="1702" xr:uid="{ABD6AFF9-94D1-4C87-996B-090B00B48100}"/>
    <cellStyle name="Percent 16 5 4 2" xfId="8739" xr:uid="{5C28C534-5DE6-48A9-9B5D-EE3FD585F0E8}"/>
    <cellStyle name="Percent 16 5 4 3" xfId="5422" xr:uid="{AD3C80BB-E966-4A2E-B36E-A54D43309B27}"/>
    <cellStyle name="Percent 16 5 5" xfId="1703" xr:uid="{C821E14F-854E-4244-A72E-83E3793EDB42}"/>
    <cellStyle name="Percent 16 5 5 2" xfId="8740" xr:uid="{8A9AE49B-6E2A-4B43-90AA-41072266CE9C}"/>
    <cellStyle name="Percent 16 5 5 3" xfId="5423" xr:uid="{149CFFB9-77FC-4C41-AFA1-C457449B2E6F}"/>
    <cellStyle name="Percent 16 5 6" xfId="1704" xr:uid="{5B12BAE1-CF63-46B1-8F72-28B0B31069FC}"/>
    <cellStyle name="Percent 16 5 6 2" xfId="8741" xr:uid="{A184543F-9FAF-4778-8D11-A1BBD651E2E3}"/>
    <cellStyle name="Percent 16 5 6 3" xfId="5424" xr:uid="{2ECB9E27-0EE0-41CB-B525-BB05F07D4AAA}"/>
    <cellStyle name="Percent 16 5 7" xfId="1705" xr:uid="{F63BE43E-96B9-406B-9E37-5ABB148A3FA9}"/>
    <cellStyle name="Percent 16 5 7 2" xfId="8742" xr:uid="{B0AD6B23-7B15-421C-8731-B70FB08CCC38}"/>
    <cellStyle name="Percent 16 5 7 3" xfId="5425" xr:uid="{304495A1-5A9B-487C-AFF9-A36BB7C6A549}"/>
    <cellStyle name="Percent 16 5 8" xfId="1706" xr:uid="{4FFD4B1D-4663-43C4-8CD7-5061193D5AF8}"/>
    <cellStyle name="Percent 16 5 8 2" xfId="8743" xr:uid="{84BF17C2-557E-490B-A3E2-DE8B739B92E0}"/>
    <cellStyle name="Percent 16 5 8 3" xfId="5426" xr:uid="{FFE76987-A595-4873-9524-4F2FF953EB47}"/>
    <cellStyle name="Percent 16 5 9" xfId="1707" xr:uid="{F8B9CAEA-E000-4140-9779-EFA26C0EB570}"/>
    <cellStyle name="Percent 16 5 9 2" xfId="8744" xr:uid="{24D1A86C-9E9D-4B12-8160-2BF9C96FE444}"/>
    <cellStyle name="Percent 16 5 9 3" xfId="5427" xr:uid="{3AF0962F-35CB-465A-95DC-6ACBF5787B6A}"/>
    <cellStyle name="Percent 16 6" xfId="1708" xr:uid="{D81ADE4F-0ED1-4BB8-BB5C-A4256A9382DE}"/>
    <cellStyle name="Percent 16 6 10" xfId="1709" xr:uid="{7E3DF7E0-F3C4-4BFF-B2F2-2D0B470972B9}"/>
    <cellStyle name="Percent 16 6 10 2" xfId="8746" xr:uid="{789D6E0B-B498-4B5C-919D-198334041455}"/>
    <cellStyle name="Percent 16 6 10 3" xfId="5429" xr:uid="{A0491A34-071C-45C5-9E0C-E914E9E4B57B}"/>
    <cellStyle name="Percent 16 6 11" xfId="1710" xr:uid="{B651164A-95BE-4372-9607-1A910AC03DCF}"/>
    <cellStyle name="Percent 16 6 11 2" xfId="8747" xr:uid="{96C464E2-DCF6-4B7C-A8DF-7189751D5B20}"/>
    <cellStyle name="Percent 16 6 11 3" xfId="5430" xr:uid="{C136708C-CE98-40F3-AE71-ABF9781640FD}"/>
    <cellStyle name="Percent 16 6 12" xfId="1711" xr:uid="{8671765F-C2F1-4B4E-8E11-7A52A9EC2F85}"/>
    <cellStyle name="Percent 16 6 12 2" xfId="8748" xr:uid="{56E1F8A6-95FC-4DD1-B8F3-A9DF81425ECA}"/>
    <cellStyle name="Percent 16 6 12 3" xfId="5431" xr:uid="{68BD77E3-D0C8-41E6-898F-E978F1050463}"/>
    <cellStyle name="Percent 16 6 13" xfId="1712" xr:uid="{C1EFC236-5DF3-40C1-A27A-43397AC36A01}"/>
    <cellStyle name="Percent 16 6 13 2" xfId="8749" xr:uid="{D593E6D2-1CBB-4FD5-B50F-960316F48398}"/>
    <cellStyle name="Percent 16 6 13 3" xfId="5432" xr:uid="{0B92DB8F-9B08-4718-845D-EA0B8FB2ECED}"/>
    <cellStyle name="Percent 16 6 14" xfId="1713" xr:uid="{B756F3A2-87C7-41E0-88D0-2AAD1C3D8656}"/>
    <cellStyle name="Percent 16 6 14 2" xfId="8750" xr:uid="{FCA08F06-BFA0-48E6-BB14-BC857736795C}"/>
    <cellStyle name="Percent 16 6 14 3" xfId="5433" xr:uid="{8D37BEDD-DA26-4C63-BC98-0CDE6F897734}"/>
    <cellStyle name="Percent 16 6 15" xfId="1714" xr:uid="{1AF11291-7945-4A55-8CC5-B113F5A5F609}"/>
    <cellStyle name="Percent 16 6 15 2" xfId="8751" xr:uid="{20739D8E-5EA0-445F-8F0C-C1A17CD08079}"/>
    <cellStyle name="Percent 16 6 15 3" xfId="5434" xr:uid="{9A91DF7F-507F-4086-85E6-69854DD7AB8E}"/>
    <cellStyle name="Percent 16 6 16" xfId="1715" xr:uid="{B98FCB20-2163-4F5C-963B-06B02218A492}"/>
    <cellStyle name="Percent 16 6 16 2" xfId="8752" xr:uid="{5454A9AB-E5E6-4CDB-969E-3515BF989587}"/>
    <cellStyle name="Percent 16 6 16 3" xfId="5435" xr:uid="{5AABB6D1-9052-493A-BDB1-9D2C24FE8CA3}"/>
    <cellStyle name="Percent 16 6 17" xfId="1716" xr:uid="{A1C9299A-985F-4D72-9AA0-8753DEDECB4F}"/>
    <cellStyle name="Percent 16 6 17 2" xfId="8753" xr:uid="{5552B146-81B6-48F3-9DB4-CC4CDA3748D2}"/>
    <cellStyle name="Percent 16 6 17 3" xfId="5436" xr:uid="{14EC2312-EDB6-4C58-A817-E6C461F6FD8C}"/>
    <cellStyle name="Percent 16 6 18" xfId="5437" xr:uid="{0E18BC59-82C1-4629-A632-05BB46CF6812}"/>
    <cellStyle name="Percent 16 6 18 2" xfId="8745" xr:uid="{C6744717-D373-4A11-8682-FE0D2ED2F241}"/>
    <cellStyle name="Percent 16 6 19" xfId="5438" xr:uid="{E4C0375F-71A3-4640-94DD-31BCC5951D58}"/>
    <cellStyle name="Percent 16 6 2" xfId="1717" xr:uid="{5C3B7D72-78BB-4A66-86A8-3E3AF46A41B0}"/>
    <cellStyle name="Percent 16 6 2 2" xfId="8754" xr:uid="{994343DB-E1A0-4C1E-8425-D4FDEDDB0DFA}"/>
    <cellStyle name="Percent 16 6 2 3" xfId="5439" xr:uid="{5B9E83ED-8310-47E9-91B1-5BB419DE78AC}"/>
    <cellStyle name="Percent 16 6 20" xfId="7549" xr:uid="{1EDD9087-3EDF-4345-AA67-15D91796F499}"/>
    <cellStyle name="Percent 16 6 21" xfId="5428" xr:uid="{9A9AD9A2-5FDA-4A1E-AEC3-3D01FAEA7971}"/>
    <cellStyle name="Percent 16 6 3" xfId="1718" xr:uid="{7C4769DC-2566-43EA-84E6-056F8B33195C}"/>
    <cellStyle name="Percent 16 6 3 2" xfId="8755" xr:uid="{3A0AC2CE-9DF4-49BA-9D0B-D72E98B23350}"/>
    <cellStyle name="Percent 16 6 3 3" xfId="5440" xr:uid="{F9CF7947-CBF9-4EE4-AB6E-28DA67D5EDD6}"/>
    <cellStyle name="Percent 16 6 4" xfId="1719" xr:uid="{CC04C3CC-FBF4-40FF-8DC3-68251E1D610D}"/>
    <cellStyle name="Percent 16 6 4 2" xfId="8756" xr:uid="{4AB70441-79C5-46D1-B38D-C53506A513F5}"/>
    <cellStyle name="Percent 16 6 4 3" xfId="5441" xr:uid="{27318A2D-4ADE-44D0-9F25-415DE2940FCC}"/>
    <cellStyle name="Percent 16 6 5" xfId="1720" xr:uid="{A483E2B0-08E2-4EE0-A424-41C76A0F021D}"/>
    <cellStyle name="Percent 16 6 5 2" xfId="8757" xr:uid="{126AB7B6-96F6-48CE-8412-17697AAD2A99}"/>
    <cellStyle name="Percent 16 6 5 3" xfId="5442" xr:uid="{1C9972F1-6B1B-49D6-97EA-133646D19810}"/>
    <cellStyle name="Percent 16 6 6" xfId="1721" xr:uid="{7BFE065F-FB8A-439C-80AE-5D781DDC520E}"/>
    <cellStyle name="Percent 16 6 6 2" xfId="8758" xr:uid="{E05FE396-EA61-4E91-8237-A1A829C153F3}"/>
    <cellStyle name="Percent 16 6 6 3" xfId="5443" xr:uid="{DDD68B53-EAAE-4F5C-A787-7D5D3F753525}"/>
    <cellStyle name="Percent 16 6 7" xfId="1722" xr:uid="{F698F682-DE9F-489A-8D48-17D5DDD62522}"/>
    <cellStyle name="Percent 16 6 7 2" xfId="8759" xr:uid="{741B3035-B7B4-49E4-86FA-E276A7627BCC}"/>
    <cellStyle name="Percent 16 6 7 3" xfId="5444" xr:uid="{E7FA34CE-668E-4102-AE00-74B57E6693F9}"/>
    <cellStyle name="Percent 16 6 8" xfId="1723" xr:uid="{12CE9697-5F2B-42EE-9577-66B522C1A8C4}"/>
    <cellStyle name="Percent 16 6 8 2" xfId="8760" xr:uid="{ABB127D7-1C24-4B57-809E-4B141C6B80A2}"/>
    <cellStyle name="Percent 16 6 8 3" xfId="5445" xr:uid="{0604023D-5C57-43D7-9F23-8C8D07D82431}"/>
    <cellStyle name="Percent 16 6 9" xfId="1724" xr:uid="{2CC58799-3014-4FE8-AE50-25E8CDCA1777}"/>
    <cellStyle name="Percent 16 6 9 2" xfId="8761" xr:uid="{A6A800B1-F442-4F9F-A6FD-59777A8F0D22}"/>
    <cellStyle name="Percent 16 6 9 3" xfId="5446" xr:uid="{81500E1B-340A-413C-A57D-1FA0E19D93E7}"/>
    <cellStyle name="Percent 16 7" xfId="1725" xr:uid="{CEFB1736-861E-4952-B49D-1792A1FF7DDF}"/>
    <cellStyle name="Percent 16 7 10" xfId="1726" xr:uid="{E37DDC0D-65DA-49EE-9E9D-1C0EAFE3324F}"/>
    <cellStyle name="Percent 16 7 10 2" xfId="8763" xr:uid="{8D606258-A42D-41BE-A728-DA38DB6932D7}"/>
    <cellStyle name="Percent 16 7 10 3" xfId="5448" xr:uid="{81D8E4CA-0007-445F-859E-E2263ADD02CC}"/>
    <cellStyle name="Percent 16 7 11" xfId="1727" xr:uid="{05FEF519-112E-428F-BD96-6F695A6C6BD5}"/>
    <cellStyle name="Percent 16 7 11 2" xfId="8764" xr:uid="{D4B94F1F-EB93-40BE-AD82-12D7CDFC5194}"/>
    <cellStyle name="Percent 16 7 11 3" xfId="5449" xr:uid="{32F0A794-8668-4EF6-B6A2-DFB64AAE1AA7}"/>
    <cellStyle name="Percent 16 7 12" xfId="1728" xr:uid="{6C105EF8-B525-4D58-AFCE-5B3527F972FB}"/>
    <cellStyle name="Percent 16 7 12 2" xfId="8765" xr:uid="{857FFA48-86B6-4555-BA66-32FD04A88EA1}"/>
    <cellStyle name="Percent 16 7 12 3" xfId="5450" xr:uid="{84FF70F2-D676-44DB-BF1E-D5A6468D75D3}"/>
    <cellStyle name="Percent 16 7 13" xfId="1729" xr:uid="{32D27C03-A168-4E93-99EE-4319B13A127C}"/>
    <cellStyle name="Percent 16 7 13 2" xfId="8766" xr:uid="{42A2DEED-66AB-4782-84F5-848FFB62AE16}"/>
    <cellStyle name="Percent 16 7 13 3" xfId="5451" xr:uid="{2D22CBF5-D44F-441D-A7CA-E84A5B0A6F71}"/>
    <cellStyle name="Percent 16 7 14" xfId="1730" xr:uid="{2A6C69A5-F185-4691-A00D-B184BFC3E143}"/>
    <cellStyle name="Percent 16 7 14 2" xfId="8767" xr:uid="{0826229C-0D5D-454F-BCAB-5ADD0BA60DA8}"/>
    <cellStyle name="Percent 16 7 14 3" xfId="5452" xr:uid="{7314D4E8-D81B-4DE3-B332-B7E92E50EDC0}"/>
    <cellStyle name="Percent 16 7 15" xfId="1731" xr:uid="{45DEDC78-C094-4C7E-8016-46006637D8D0}"/>
    <cellStyle name="Percent 16 7 15 2" xfId="8768" xr:uid="{0C8DBCC0-CB13-46BC-9BCE-B8BF2A7E0EE2}"/>
    <cellStyle name="Percent 16 7 15 3" xfId="5453" xr:uid="{E8497C70-0028-4A3C-A983-11157A2CE126}"/>
    <cellStyle name="Percent 16 7 16" xfId="1732" xr:uid="{BCA4CAA2-E7B3-46A4-9C48-27115C06816F}"/>
    <cellStyle name="Percent 16 7 16 2" xfId="8769" xr:uid="{5A6FAC6B-AA76-40F9-8942-4AC5A39A851E}"/>
    <cellStyle name="Percent 16 7 16 3" xfId="5454" xr:uid="{B16986F5-1240-4378-8859-F22CD2E2DC87}"/>
    <cellStyle name="Percent 16 7 17" xfId="1733" xr:uid="{4391A99F-B3F9-4611-A8EA-23F5F6955219}"/>
    <cellStyle name="Percent 16 7 17 2" xfId="8770" xr:uid="{4DEA4724-635A-493B-A2E4-E92387668CCF}"/>
    <cellStyle name="Percent 16 7 17 3" xfId="5455" xr:uid="{282AAB4A-720D-4057-8AE9-404220F584BB}"/>
    <cellStyle name="Percent 16 7 18" xfId="5456" xr:uid="{0D09A352-B064-44DC-9D75-C7F3D141BB14}"/>
    <cellStyle name="Percent 16 7 18 2" xfId="8762" xr:uid="{78848FC2-35E4-461D-BF22-D4D3FA51C992}"/>
    <cellStyle name="Percent 16 7 19" xfId="5457" xr:uid="{7F03B891-44C1-4766-986E-FBCE27C2EE40}"/>
    <cellStyle name="Percent 16 7 2" xfId="1734" xr:uid="{4B21C82C-373E-4E95-8C5E-5E758E04A785}"/>
    <cellStyle name="Percent 16 7 2 2" xfId="5459" xr:uid="{DDEBFD0B-18D5-4B30-A38D-E756607E07E7}"/>
    <cellStyle name="Percent 16 7 2 2 2" xfId="8771" xr:uid="{938CE7AF-1C90-4F06-B324-09AB7DC051DC}"/>
    <cellStyle name="Percent 16 7 2 3" xfId="5460" xr:uid="{3A257469-1527-4A37-9958-4C15560E1E5E}"/>
    <cellStyle name="Percent 16 7 2 4" xfId="7551" xr:uid="{25190A13-8D29-41F8-A238-8C25972A201E}"/>
    <cellStyle name="Percent 16 7 2 5" xfId="5458" xr:uid="{1AD6472E-C55C-42ED-AE32-FDD15477A8C0}"/>
    <cellStyle name="Percent 16 7 20" xfId="7550" xr:uid="{EDAC4F81-1432-4F05-963C-CBC8BB78E65E}"/>
    <cellStyle name="Percent 16 7 21" xfId="5447" xr:uid="{DE2FE530-CABC-4BCC-89C7-EE4C6D95EA81}"/>
    <cellStyle name="Percent 16 7 3" xfId="1735" xr:uid="{1EC786D8-E4A9-4497-BADA-31288ACFD3B3}"/>
    <cellStyle name="Percent 16 7 3 2" xfId="5462" xr:uid="{F7675ABE-59AF-4CA2-A418-7C29B724C17C}"/>
    <cellStyle name="Percent 16 7 3 2 2" xfId="8772" xr:uid="{DB4FCCCE-5145-405D-B1F2-8BDEF2AD1011}"/>
    <cellStyle name="Percent 16 7 3 3" xfId="5463" xr:uid="{E2466B9F-B8E2-4228-89D8-A7A26227795D}"/>
    <cellStyle name="Percent 16 7 3 4" xfId="7552" xr:uid="{6AAB7DDF-9906-43D7-A454-D4D3612969A4}"/>
    <cellStyle name="Percent 16 7 3 5" xfId="5461" xr:uid="{0E57ACB4-ECB2-447E-8ECB-B279288FD1FD}"/>
    <cellStyle name="Percent 16 7 4" xfId="1736" xr:uid="{E5C13520-0A3F-4801-BD86-58E1B0598D64}"/>
    <cellStyle name="Percent 16 7 4 2" xfId="8773" xr:uid="{668BD408-D2B5-4BB9-9E31-82A5660D938B}"/>
    <cellStyle name="Percent 16 7 4 3" xfId="5464" xr:uid="{00C975D2-FD0A-4E98-8FE4-DB017AD99943}"/>
    <cellStyle name="Percent 16 7 5" xfId="1737" xr:uid="{56ED71F2-CED2-4881-B1B8-E234805E56E2}"/>
    <cellStyle name="Percent 16 7 5 2" xfId="8774" xr:uid="{787F8651-472B-4343-8CE5-37768661C8B5}"/>
    <cellStyle name="Percent 16 7 5 3" xfId="5465" xr:uid="{C473E7E8-F17B-43E4-8CCD-DA327917C7D4}"/>
    <cellStyle name="Percent 16 7 6" xfId="1738" xr:uid="{D2919120-6B54-443E-9A14-7E541EEE1A26}"/>
    <cellStyle name="Percent 16 7 6 2" xfId="8775" xr:uid="{59424281-8750-430E-BC61-B655BD952EA8}"/>
    <cellStyle name="Percent 16 7 6 3" xfId="5466" xr:uid="{2FD38F84-6C2A-4D0F-A703-A4900B38C239}"/>
    <cellStyle name="Percent 16 7 7" xfId="1739" xr:uid="{27153CEC-8274-4E5E-B4FF-1E29319CEDE1}"/>
    <cellStyle name="Percent 16 7 7 2" xfId="8776" xr:uid="{2DB942A4-A487-46B7-B77A-D3AFDD2950CF}"/>
    <cellStyle name="Percent 16 7 7 3" xfId="5467" xr:uid="{117C47C1-A6BE-45CC-B85F-E60E529562D6}"/>
    <cellStyle name="Percent 16 7 8" xfId="1740" xr:uid="{DEE38DB0-30E6-4B6E-AFAD-9E8B66184CE7}"/>
    <cellStyle name="Percent 16 7 8 2" xfId="8777" xr:uid="{4DE9F9B7-2BD5-48E2-B215-6FF391FABE5F}"/>
    <cellStyle name="Percent 16 7 8 3" xfId="5468" xr:uid="{73304513-66B9-4DBF-B9EA-6C2FB7AE79C5}"/>
    <cellStyle name="Percent 16 7 9" xfId="1741" xr:uid="{B69AAF60-2ECF-4718-813A-D0EB3B65BD79}"/>
    <cellStyle name="Percent 16 7 9 2" xfId="8778" xr:uid="{D9FE9947-2B64-4412-98CC-921472FE2543}"/>
    <cellStyle name="Percent 16 7 9 3" xfId="5469" xr:uid="{8D920CC2-1C57-44CC-88CB-A42A288364D2}"/>
    <cellStyle name="Percent 16 8" xfId="1742" xr:uid="{EF57762A-EC9E-47C5-A8FE-839E963BFA0A}"/>
    <cellStyle name="Percent 16 8 10" xfId="1743" xr:uid="{811BE8FB-7310-4C8F-AF81-33C58ECA486A}"/>
    <cellStyle name="Percent 16 8 10 2" xfId="8780" xr:uid="{F1CE99F5-2E43-4BF6-9BE4-C1D0B8B7AE75}"/>
    <cellStyle name="Percent 16 8 10 3" xfId="5471" xr:uid="{8507576B-944C-412E-AE3B-1A51718BA777}"/>
    <cellStyle name="Percent 16 8 11" xfId="1744" xr:uid="{DCEC5154-9A9E-42F8-90AC-417B8D3691B3}"/>
    <cellStyle name="Percent 16 8 11 2" xfId="8781" xr:uid="{B1AD7772-399F-45C8-AF5C-A1B37BD3CF9E}"/>
    <cellStyle name="Percent 16 8 11 3" xfId="5472" xr:uid="{57388742-26F3-495B-9C71-B9AA1E0DC3FE}"/>
    <cellStyle name="Percent 16 8 12" xfId="1745" xr:uid="{BB4C3A51-CF7E-4599-A6F4-E609444292C6}"/>
    <cellStyle name="Percent 16 8 12 2" xfId="8782" xr:uid="{29E7BCE2-2414-411A-AA50-133691993B34}"/>
    <cellStyle name="Percent 16 8 12 3" xfId="5473" xr:uid="{D3B78646-3ECB-4B0B-B748-6E4CCB5014B3}"/>
    <cellStyle name="Percent 16 8 13" xfId="1746" xr:uid="{2F7B65D5-EC41-40B3-AD0E-6CFB95E2215C}"/>
    <cellStyle name="Percent 16 8 13 2" xfId="8783" xr:uid="{1693DB0C-C9B2-40F6-A441-434AB5917F4E}"/>
    <cellStyle name="Percent 16 8 13 3" xfId="5474" xr:uid="{75AAFB83-6CBB-419F-AF14-0736937536EB}"/>
    <cellStyle name="Percent 16 8 14" xfId="1747" xr:uid="{623EEF7D-3117-453A-B568-498F3F066220}"/>
    <cellStyle name="Percent 16 8 14 2" xfId="8784" xr:uid="{4F23571C-2FA1-4728-9558-87FD507D441E}"/>
    <cellStyle name="Percent 16 8 14 3" xfId="5475" xr:uid="{F22929E8-9017-48F0-ADA1-DE8AB5CB497D}"/>
    <cellStyle name="Percent 16 8 15" xfId="1748" xr:uid="{C9196D2D-3F0D-4B81-9260-54CD0FAB84FF}"/>
    <cellStyle name="Percent 16 8 15 2" xfId="8785" xr:uid="{6D7306D8-2DAF-4465-AB5F-573BFA6E78A7}"/>
    <cellStyle name="Percent 16 8 15 3" xfId="5476" xr:uid="{2E7AB8B1-C8F1-4543-A613-26CBF4C57754}"/>
    <cellStyle name="Percent 16 8 16" xfId="1749" xr:uid="{2C94D063-FA74-4AEF-A920-E54D2F5A568B}"/>
    <cellStyle name="Percent 16 8 16 2" xfId="8786" xr:uid="{893BD53A-E033-486E-BBF6-BF3CE1A3A2CB}"/>
    <cellStyle name="Percent 16 8 16 3" xfId="5477" xr:uid="{12E16DF6-C726-4256-9C02-1949089FE47D}"/>
    <cellStyle name="Percent 16 8 17" xfId="1750" xr:uid="{7C420F26-5E7D-4AB9-BBB5-861F80E8B743}"/>
    <cellStyle name="Percent 16 8 17 2" xfId="8787" xr:uid="{CB370C26-F6DE-4F5A-B665-7AE5E5B8B628}"/>
    <cellStyle name="Percent 16 8 17 3" xfId="5478" xr:uid="{26BBA9F3-DFE5-4990-A337-3685D9B8B64F}"/>
    <cellStyle name="Percent 16 8 18" xfId="8779" xr:uid="{28A63F1C-8833-4139-9A6A-06979C96DCEE}"/>
    <cellStyle name="Percent 16 8 19" xfId="5470" xr:uid="{7AFAB794-0E23-4417-B5AA-0546EEFE8A38}"/>
    <cellStyle name="Percent 16 8 2" xfId="1751" xr:uid="{45CC4BA6-CCA9-4D0F-AC88-A42AC71E725B}"/>
    <cellStyle name="Percent 16 8 2 2" xfId="8788" xr:uid="{9475DA5D-FBCF-4EB6-A186-4A701BDC3146}"/>
    <cellStyle name="Percent 16 8 2 3" xfId="5479" xr:uid="{B3DB75DA-3C6E-4036-AC88-1B587E91785B}"/>
    <cellStyle name="Percent 16 8 3" xfId="1752" xr:uid="{26069962-D106-473B-B0A5-3433ED070E6D}"/>
    <cellStyle name="Percent 16 8 3 2" xfId="8789" xr:uid="{5D710527-250E-4C27-865F-229ECAC0DA4E}"/>
    <cellStyle name="Percent 16 8 3 3" xfId="5480" xr:uid="{E0FE3661-111F-4A59-AF71-930B50C44865}"/>
    <cellStyle name="Percent 16 8 4" xfId="1753" xr:uid="{6FE1B4DF-F7A5-4D05-B3D6-BF87A333859C}"/>
    <cellStyle name="Percent 16 8 4 2" xfId="8790" xr:uid="{5AEF918D-0227-49B9-9273-C3C29EB36E42}"/>
    <cellStyle name="Percent 16 8 4 3" xfId="5481" xr:uid="{9C070274-7136-47FB-86BF-0CF3C62B1B9B}"/>
    <cellStyle name="Percent 16 8 5" xfId="1754" xr:uid="{BBF65A8F-5B47-49C2-91D3-53820620C6E4}"/>
    <cellStyle name="Percent 16 8 5 2" xfId="8791" xr:uid="{09D43FF2-FDF1-47A9-9B1C-F7E317B9EBB8}"/>
    <cellStyle name="Percent 16 8 5 3" xfId="5482" xr:uid="{CE382A13-B774-4237-9D72-FD98E048FD36}"/>
    <cellStyle name="Percent 16 8 6" xfId="1755" xr:uid="{80EACD78-0B69-4610-B9C6-954D762D6EC5}"/>
    <cellStyle name="Percent 16 8 6 2" xfId="8792" xr:uid="{E049794A-7082-4D73-A372-06E5B4FB2172}"/>
    <cellStyle name="Percent 16 8 6 3" xfId="5483" xr:uid="{FF86E6E8-9E34-4E88-8651-89144CA49AD5}"/>
    <cellStyle name="Percent 16 8 7" xfId="1756" xr:uid="{5D7C69E0-AD7C-4EDA-836F-844272009ECE}"/>
    <cellStyle name="Percent 16 8 7 2" xfId="8793" xr:uid="{257CBD37-3A71-4E12-92BE-209C5B56563C}"/>
    <cellStyle name="Percent 16 8 7 3" xfId="5484" xr:uid="{820F06D4-7461-4E26-9830-6D06CA2F3D50}"/>
    <cellStyle name="Percent 16 8 8" xfId="1757" xr:uid="{6BB3BBFA-62B7-4C0E-A5B5-F450A070F826}"/>
    <cellStyle name="Percent 16 8 8 2" xfId="8794" xr:uid="{0700ABB6-3BC8-4B26-A6FC-2A018B49FDDD}"/>
    <cellStyle name="Percent 16 8 8 3" xfId="5485" xr:uid="{99B3E9B9-6F23-4B00-BDC0-B1C2E493107E}"/>
    <cellStyle name="Percent 16 8 9" xfId="1758" xr:uid="{504FE3A0-0262-40E7-806C-E0C208711242}"/>
    <cellStyle name="Percent 16 8 9 2" xfId="8795" xr:uid="{3B53FE46-7038-4478-81E3-18B16934FC48}"/>
    <cellStyle name="Percent 16 8 9 3" xfId="5486" xr:uid="{D2BF1905-4538-4D89-8197-FD549062512F}"/>
    <cellStyle name="Percent 16 9" xfId="1759" xr:uid="{C090505C-0D9C-4606-BF11-B2FF6C90A806}"/>
    <cellStyle name="Percent 16 9 10" xfId="1760" xr:uid="{72DFF6AF-685B-4626-80B9-2ECE719B8664}"/>
    <cellStyle name="Percent 16 9 10 2" xfId="8797" xr:uid="{81548197-FA4E-410E-8FE9-25445899800A}"/>
    <cellStyle name="Percent 16 9 10 3" xfId="5488" xr:uid="{BE8CB18B-22C2-4A73-B4FC-31675773939F}"/>
    <cellStyle name="Percent 16 9 11" xfId="1761" xr:uid="{80F51CB8-9E0B-4589-875F-65F0206B077D}"/>
    <cellStyle name="Percent 16 9 11 2" xfId="8798" xr:uid="{3F46F087-E126-4E0A-868F-E2CA5F7E5F12}"/>
    <cellStyle name="Percent 16 9 11 3" xfId="5489" xr:uid="{52852F91-BF81-470A-9F4D-6A67624720F5}"/>
    <cellStyle name="Percent 16 9 12" xfId="1762" xr:uid="{83595A43-DB62-4D2B-9F5E-A9EDD8E89808}"/>
    <cellStyle name="Percent 16 9 12 2" xfId="8799" xr:uid="{7DE73534-72EE-49EA-9280-6C27A669DF68}"/>
    <cellStyle name="Percent 16 9 12 3" xfId="5490" xr:uid="{46B00913-AA61-48E8-A4CF-4CD3316C854E}"/>
    <cellStyle name="Percent 16 9 13" xfId="1763" xr:uid="{3DA06A8A-285C-4DD4-8700-E148CE73F147}"/>
    <cellStyle name="Percent 16 9 13 2" xfId="8800" xr:uid="{17E76B37-85D0-4482-9BEC-7F379EE2BC6A}"/>
    <cellStyle name="Percent 16 9 13 3" xfId="5491" xr:uid="{3EDC66AC-BA4C-41D3-B2AC-515FED224250}"/>
    <cellStyle name="Percent 16 9 14" xfId="1764" xr:uid="{C8DF43CA-E0D9-4193-9F37-B04B9538E099}"/>
    <cellStyle name="Percent 16 9 14 2" xfId="8801" xr:uid="{209800FD-1141-4B89-BE59-85C64DDBAE58}"/>
    <cellStyle name="Percent 16 9 14 3" xfId="5492" xr:uid="{CF5D9346-E2B8-4950-9550-0899604F7953}"/>
    <cellStyle name="Percent 16 9 15" xfId="1765" xr:uid="{DEBDEBAE-41D7-40DD-AB8C-32891DB0F29A}"/>
    <cellStyle name="Percent 16 9 15 2" xfId="8802" xr:uid="{57AB3636-A7B7-439E-88AA-D0CA0ECCFF39}"/>
    <cellStyle name="Percent 16 9 15 3" xfId="5493" xr:uid="{B884AB10-1EC0-4A81-ABCF-08158BBE3318}"/>
    <cellStyle name="Percent 16 9 16" xfId="1766" xr:uid="{FFF41D71-0BFA-48BD-8DAF-655ED9A59578}"/>
    <cellStyle name="Percent 16 9 16 2" xfId="8803" xr:uid="{6205F3E5-B0E0-495D-976B-48C4A9D885AF}"/>
    <cellStyle name="Percent 16 9 16 3" xfId="5494" xr:uid="{C84D58A2-6D15-466A-8858-69C3CEDABAE4}"/>
    <cellStyle name="Percent 16 9 17" xfId="1767" xr:uid="{AEFB460F-AC56-4EF5-A8CF-FDF51510067B}"/>
    <cellStyle name="Percent 16 9 17 2" xfId="8804" xr:uid="{B6667E64-DAB1-4EC8-BB83-CBF42418C6C1}"/>
    <cellStyle name="Percent 16 9 17 3" xfId="5495" xr:uid="{8C3B3D89-2E3F-4158-8B8D-636F853AE28B}"/>
    <cellStyle name="Percent 16 9 18" xfId="8796" xr:uid="{052188B2-C52F-4882-A846-1BAD5AF88D72}"/>
    <cellStyle name="Percent 16 9 19" xfId="5487" xr:uid="{9E4E071C-7BD8-4425-BFBD-3626303B5D2C}"/>
    <cellStyle name="Percent 16 9 2" xfId="1768" xr:uid="{5A0337DB-A135-4F1E-8F34-4471D86E3220}"/>
    <cellStyle name="Percent 16 9 2 2" xfId="8805" xr:uid="{C41C1B36-F835-4CD2-954D-C4B05415EE86}"/>
    <cellStyle name="Percent 16 9 2 3" xfId="5496" xr:uid="{D16EB046-8902-4F06-84C4-09DF4F91FAF9}"/>
    <cellStyle name="Percent 16 9 3" xfId="1769" xr:uid="{0EE67B70-B64C-446A-87C3-B780CF1262D8}"/>
    <cellStyle name="Percent 16 9 3 2" xfId="8806" xr:uid="{BF7948FB-B169-4F12-82EA-9AA0902DC220}"/>
    <cellStyle name="Percent 16 9 3 3" xfId="5497" xr:uid="{CE668A6C-9FB7-4236-AADF-6E5DC9272BF4}"/>
    <cellStyle name="Percent 16 9 4" xfId="1770" xr:uid="{71063F9B-4B00-4A8F-AB99-12839F151FBB}"/>
    <cellStyle name="Percent 16 9 4 2" xfId="8807" xr:uid="{50C3A064-0761-425A-AB49-6048E3AF1E1C}"/>
    <cellStyle name="Percent 16 9 4 3" xfId="5498" xr:uid="{82FE552C-18C9-4711-B006-9B01ECD3047A}"/>
    <cellStyle name="Percent 16 9 5" xfId="1771" xr:uid="{8F47149F-7BD6-4F51-896A-B6950E37D2C6}"/>
    <cellStyle name="Percent 16 9 5 2" xfId="8808" xr:uid="{DE3CBA00-69C2-44C3-95A6-AECF9DC0352D}"/>
    <cellStyle name="Percent 16 9 5 3" xfId="5499" xr:uid="{46AD31E8-4FAA-43E1-8294-BC64E7E24561}"/>
    <cellStyle name="Percent 16 9 6" xfId="1772" xr:uid="{66EDB6C2-5108-4CCF-A9DD-3EF24C08BB15}"/>
    <cellStyle name="Percent 16 9 6 2" xfId="8809" xr:uid="{4AD4720D-4689-4C59-A016-7346CCD5DC0D}"/>
    <cellStyle name="Percent 16 9 6 3" xfId="5500" xr:uid="{54F7CC85-EF4C-48B9-8B0E-E0E729E50CFD}"/>
    <cellStyle name="Percent 16 9 7" xfId="1773" xr:uid="{D07BAD31-2A66-4EB7-AEAC-8611F68A9DEB}"/>
    <cellStyle name="Percent 16 9 7 2" xfId="8810" xr:uid="{7E725387-610B-4B11-8FD8-BBE0A7B016FD}"/>
    <cellStyle name="Percent 16 9 7 3" xfId="5501" xr:uid="{89E578DB-3CFD-44DF-BA7C-4851A3606F2B}"/>
    <cellStyle name="Percent 16 9 8" xfId="1774" xr:uid="{9045F1C2-AF0D-4A6A-BC9A-E30678A799B0}"/>
    <cellStyle name="Percent 16 9 8 2" xfId="8811" xr:uid="{EB4AB4FE-8AC4-4432-839A-1BC113B00BAD}"/>
    <cellStyle name="Percent 16 9 8 3" xfId="5502" xr:uid="{104265F4-87B5-45F0-9F74-A3AEA6A87534}"/>
    <cellStyle name="Percent 16 9 9" xfId="1775" xr:uid="{A5DEC664-707F-45D1-B6EE-08ED76223D8B}"/>
    <cellStyle name="Percent 16 9 9 2" xfId="8812" xr:uid="{BBD4662A-B64E-4110-A272-B05447451E27}"/>
    <cellStyle name="Percent 16 9 9 3" xfId="5503" xr:uid="{FF0692C2-2A77-4B8B-A816-FB0EE0A8C3AA}"/>
    <cellStyle name="Percent 17" xfId="1776" xr:uid="{8178041B-8542-433A-B190-9F01E3138842}"/>
    <cellStyle name="Percent 17 10" xfId="7553" xr:uid="{902A4A29-D096-4136-BA51-0A1478452300}"/>
    <cellStyle name="Percent 17 11" xfId="5504" xr:uid="{8EC034DC-B3C4-4DE2-A8E7-1B4FCA9C0FED}"/>
    <cellStyle name="Percent 17 2" xfId="5505" xr:uid="{0D7E6790-D2BB-4385-B886-9D4F8DF5032E}"/>
    <cellStyle name="Percent 17 2 2" xfId="9392" xr:uid="{B39FDC5F-18AE-472E-8015-0889EC122685}"/>
    <cellStyle name="Percent 17 2 3" xfId="7554" xr:uid="{3D57DC2B-5C6D-45DF-86CC-3D5641EC9809}"/>
    <cellStyle name="Percent 17 3" xfId="5506" xr:uid="{D7E3F845-1894-4DA3-B2C1-CB9B9272A692}"/>
    <cellStyle name="Percent 17 3 2" xfId="7555" xr:uid="{0D7652D1-C1C6-45F6-8A87-1FDE63E0CFEB}"/>
    <cellStyle name="Percent 17 4" xfId="5507" xr:uid="{A42AA3A2-97C1-4AC8-BE61-81526905EC90}"/>
    <cellStyle name="Percent 17 4 2" xfId="7556" xr:uid="{85D859BF-2352-4601-8FB1-B452C54A84BF}"/>
    <cellStyle name="Percent 17 5" xfId="5508" xr:uid="{93CED6E3-4361-4AD6-A672-8BB4CE97E32E}"/>
    <cellStyle name="Percent 17 5 2" xfId="7557" xr:uid="{AA802921-0A5C-41C1-BB91-EF6209B8ADE4}"/>
    <cellStyle name="Percent 17 6" xfId="5509" xr:uid="{7A9AD4AC-1C55-40CE-8D7A-13A972B66A96}"/>
    <cellStyle name="Percent 17 6 2" xfId="7558" xr:uid="{153A4230-98E1-4456-A9ED-738EE6ED06B1}"/>
    <cellStyle name="Percent 17 7" xfId="5510" xr:uid="{BCF57555-BF9C-482A-85C3-20806AB7F512}"/>
    <cellStyle name="Percent 17 7 2" xfId="5511" xr:uid="{8946F783-06DB-44A2-A891-0DD68790F520}"/>
    <cellStyle name="Percent 17 7 2 2" xfId="7560" xr:uid="{80C4292F-98AC-4A6F-BDB4-0EF5EDCC6DA2}"/>
    <cellStyle name="Percent 17 7 3" xfId="5512" xr:uid="{694D32A9-0FD6-4A30-A136-95A80BEE3B42}"/>
    <cellStyle name="Percent 17 7 3 2" xfId="7561" xr:uid="{8A3463D1-9F26-46D7-9364-BCEA6BF7A4BE}"/>
    <cellStyle name="Percent 17 7 4" xfId="7559" xr:uid="{B2391B6F-913A-4628-9AEF-340B7FF84117}"/>
    <cellStyle name="Percent 17 8" xfId="5513" xr:uid="{F98FA39C-CF3A-4157-ADEE-2A2CCB6162A3}"/>
    <cellStyle name="Percent 17 8 2" xfId="5514" xr:uid="{E8DCE352-1CD6-49CB-BEDB-AB954756BEAA}"/>
    <cellStyle name="Percent 17 8 2 2" xfId="7563" xr:uid="{A6B28619-C7DC-4403-AFF2-E415D8CF244D}"/>
    <cellStyle name="Percent 17 8 3" xfId="7562" xr:uid="{525FC140-368D-4AE7-A218-8ABB9D983496}"/>
    <cellStyle name="Percent 17 9" xfId="5515" xr:uid="{EAC7AE35-36AB-4B73-A099-E747B6EEF4DB}"/>
    <cellStyle name="Percent 17 9 2" xfId="9394" xr:uid="{22DC5E44-7D59-457C-83DB-8987B11B8B4F}"/>
    <cellStyle name="Percent 17 9 3" xfId="9395" xr:uid="{23306213-C841-4959-BF70-2E7DE05B583F}"/>
    <cellStyle name="Percent 17 9 3 2" xfId="9396" xr:uid="{32C37EE3-2898-409C-8889-6F055AAFC4E2}"/>
    <cellStyle name="Percent 17 9 3 3" xfId="9397" xr:uid="{FD96E9F9-9501-42B2-9971-12607A19ED70}"/>
    <cellStyle name="Percent 17 9 4" xfId="9398" xr:uid="{279CD6A9-FCCB-42BD-BBC8-7A958E9C325D}"/>
    <cellStyle name="Percent 17 9 5" xfId="9399" xr:uid="{0EBA1313-2158-4ECE-9FA7-0F0D5997951C}"/>
    <cellStyle name="Percent 17 9 6" xfId="9393" xr:uid="{C70A903B-6E74-4E63-966C-E51B2FE657C6}"/>
    <cellStyle name="Percent 18" xfId="1777" xr:uid="{733FF8FB-636C-4202-9BCD-8C972714116A}"/>
    <cellStyle name="Percent 18 2" xfId="1778" xr:uid="{613F7187-5AEA-4AFF-8B6D-D094CC0E76CB}"/>
    <cellStyle name="Percent 18 2 2" xfId="9401" xr:uid="{1E47C2F1-C7BA-4BA9-B898-5F38B3FCD0DF}"/>
    <cellStyle name="Percent 18 2 3" xfId="5517" xr:uid="{7607FF51-BD18-449F-87CB-E68B65C04427}"/>
    <cellStyle name="Percent 18 3" xfId="9400" xr:uid="{6C41B0E6-6B23-4CAE-B628-9597D2A52D32}"/>
    <cellStyle name="Percent 18 4" xfId="8813" xr:uid="{0D382475-195D-4BE2-8DF1-662ADDD48B34}"/>
    <cellStyle name="Percent 18 5" xfId="5516" xr:uid="{332A2E3F-CEC4-43A4-A4B7-9C63428332DF}"/>
    <cellStyle name="Percent 19" xfId="1779" xr:uid="{154138AE-12CC-4BEB-A491-0F724BDE474C}"/>
    <cellStyle name="Percent 19 2" xfId="5519" xr:uid="{F9967902-7170-4FF9-BE27-E713EFC534B0}"/>
    <cellStyle name="Percent 19 3" xfId="8636" xr:uid="{5A5055FB-9AC5-453E-B2B0-836F93467D79}"/>
    <cellStyle name="Percent 19 4" xfId="5518" xr:uid="{E4E278C6-416A-4AD7-AD1B-8743D3566168}"/>
    <cellStyle name="Percent 2" xfId="46" xr:uid="{39D4E5D8-9047-49A4-877C-F2C12B476E94}"/>
    <cellStyle name="Percent 2 10" xfId="1780" xr:uid="{D393742E-0D4A-4F3C-9AAB-6FE65794B91C}"/>
    <cellStyle name="Percent 2 10 10" xfId="5520" xr:uid="{7F18EA3F-03DA-4ED7-A9F3-6844AE635317}"/>
    <cellStyle name="Percent 2 10 2" xfId="1781" xr:uid="{E1E333C4-B78F-4EBD-B5E9-1EEE7A596CFB}"/>
    <cellStyle name="Percent 2 10 2 2" xfId="7565" xr:uid="{737F8643-D8FB-486E-95A3-068132D8AF6F}"/>
    <cellStyle name="Percent 2 10 2 3" xfId="5521" xr:uid="{9A390AAF-D066-4B69-A286-A7BCCD2E4922}"/>
    <cellStyle name="Percent 2 10 3" xfId="1782" xr:uid="{3E284E59-04B9-4886-8A0D-2298711581EF}"/>
    <cellStyle name="Percent 2 10 3 2" xfId="8814" xr:uid="{D6886112-6789-43F7-A405-341B8ACEBC22}"/>
    <cellStyle name="Percent 2 10 3 3" xfId="5522" xr:uid="{8DF0AA34-2BBE-4C48-9085-BB967E824FCA}"/>
    <cellStyle name="Percent 2 10 4" xfId="1783" xr:uid="{5A44A402-5065-4761-8B3E-F5BC82F028FE}"/>
    <cellStyle name="Percent 2 10 4 2" xfId="8815" xr:uid="{C9172F95-2E16-41B3-B1CB-D9505B07D56A}"/>
    <cellStyle name="Percent 2 10 4 3" xfId="5523" xr:uid="{1E209B35-FAC9-4BC3-8C45-A12D935C79B9}"/>
    <cellStyle name="Percent 2 10 5" xfId="1784" xr:uid="{6793AEB2-EB1B-4FA1-BB90-38389BC1FA11}"/>
    <cellStyle name="Percent 2 10 5 2" xfId="8816" xr:uid="{94EDC8CC-9078-4C71-851F-B8F3816D617D}"/>
    <cellStyle name="Percent 2 10 5 3" xfId="5524" xr:uid="{F82948C7-A9FB-438E-8998-155FFFCBA066}"/>
    <cellStyle name="Percent 2 10 6" xfId="1785" xr:uid="{AC2CD249-BB58-4709-8360-D88DEA42CE76}"/>
    <cellStyle name="Percent 2 10 6 2" xfId="8817" xr:uid="{4751C244-D9F5-473E-8717-7408E2A3A213}"/>
    <cellStyle name="Percent 2 10 6 3" xfId="5525" xr:uid="{ABC3F27E-74C7-471E-9247-3EA05228C544}"/>
    <cellStyle name="Percent 2 10 7" xfId="1786" xr:uid="{C8BB1D14-4A93-4FCE-82AE-D43ADBDAED82}"/>
    <cellStyle name="Percent 2 10 7 2" xfId="8818" xr:uid="{DBA567EE-A750-47D6-9CAB-652C4C9F7178}"/>
    <cellStyle name="Percent 2 10 7 3" xfId="5526" xr:uid="{02FC0803-B8A0-4D66-A2D8-A9BB760A0133}"/>
    <cellStyle name="Percent 2 10 8" xfId="1787" xr:uid="{DDF8C05E-6E63-47DB-A9DD-D81686B63233}"/>
    <cellStyle name="Percent 2 10 8 2" xfId="8819" xr:uid="{A15C9A7A-3A2A-4D04-9F03-12F6332575FF}"/>
    <cellStyle name="Percent 2 10 8 3" xfId="5527" xr:uid="{54BDC36F-FABB-4A64-A742-5BB32C8BD698}"/>
    <cellStyle name="Percent 2 10 9" xfId="7564" xr:uid="{9481D49D-1E62-41B4-BBBD-C9D04A0BD741}"/>
    <cellStyle name="Percent 2 11" xfId="1788" xr:uid="{E0B4E928-9ACF-4BA4-A2DC-6A18812975DB}"/>
    <cellStyle name="Percent 2 11 10" xfId="5528" xr:uid="{51A001EF-2391-4D51-9B61-5A60BD1C3B4A}"/>
    <cellStyle name="Percent 2 11 2" xfId="1789" xr:uid="{025986BE-722A-4671-AA09-03565B0EDA12}"/>
    <cellStyle name="Percent 2 11 2 2" xfId="7567" xr:uid="{A08735BE-A0E2-43F5-8EA2-FB27DE3F0E8D}"/>
    <cellStyle name="Percent 2 11 2 3" xfId="5529" xr:uid="{76E8C28C-3A8A-4278-942A-8560357B5A9E}"/>
    <cellStyle name="Percent 2 11 3" xfId="1790" xr:uid="{4C790FED-D279-45C9-AB68-891DF6788FEE}"/>
    <cellStyle name="Percent 2 11 3 2" xfId="8820" xr:uid="{FB27E834-5F35-442D-B669-6FF18CCE6A51}"/>
    <cellStyle name="Percent 2 11 3 3" xfId="5530" xr:uid="{A52FB8BC-FB19-4D64-92CA-4DBB638577A0}"/>
    <cellStyle name="Percent 2 11 4" xfId="1791" xr:uid="{55EF6605-658A-405F-B729-F22B36741A9D}"/>
    <cellStyle name="Percent 2 11 4 2" xfId="8821" xr:uid="{5A49BC10-8DFC-4971-8B44-DA71BA2A7AE0}"/>
    <cellStyle name="Percent 2 11 4 3" xfId="5531" xr:uid="{B8D0FA88-E291-4D0E-A6CF-4ED26E676FDF}"/>
    <cellStyle name="Percent 2 11 5" xfId="1792" xr:uid="{D0B45D76-F3B1-4DB6-8783-6CF963471A6B}"/>
    <cellStyle name="Percent 2 11 5 2" xfId="8822" xr:uid="{468E370D-CA8A-47CB-95E0-AC23671F1E31}"/>
    <cellStyle name="Percent 2 11 5 3" xfId="5532" xr:uid="{28BF1640-B6FA-4132-84CF-CB9AD8BE8AD0}"/>
    <cellStyle name="Percent 2 11 6" xfId="1793" xr:uid="{7855F792-317D-4E14-8EC1-99B3E2EE9632}"/>
    <cellStyle name="Percent 2 11 6 2" xfId="8823" xr:uid="{C00BC193-7516-4382-99F3-CE3C62627BE8}"/>
    <cellStyle name="Percent 2 11 6 3" xfId="5533" xr:uid="{DEC97FAC-227C-4A57-8F00-F15009754391}"/>
    <cellStyle name="Percent 2 11 7" xfId="1794" xr:uid="{596C3A46-1B52-4914-8389-0FAB63BF6630}"/>
    <cellStyle name="Percent 2 11 7 2" xfId="8824" xr:uid="{064E4F02-7A80-4315-B0DF-456C0D3CA872}"/>
    <cellStyle name="Percent 2 11 7 3" xfId="5534" xr:uid="{730F5854-9149-4387-BFD8-EC9360B9A148}"/>
    <cellStyle name="Percent 2 11 8" xfId="1795" xr:uid="{9A06E085-7340-4F60-B82D-ABECF94B0DFB}"/>
    <cellStyle name="Percent 2 11 8 2" xfId="8825" xr:uid="{86BF706E-64B7-4840-8FB6-E5A7A9D02322}"/>
    <cellStyle name="Percent 2 11 8 3" xfId="5535" xr:uid="{BCE04423-8C8A-48FF-9EF2-4A861F544241}"/>
    <cellStyle name="Percent 2 11 9" xfId="7566" xr:uid="{3536997A-02E5-4C6C-B751-1C78D2BB2856}"/>
    <cellStyle name="Percent 2 12" xfId="1796" xr:uid="{BAF7937C-665B-4416-BCFE-D8DD9DC81589}"/>
    <cellStyle name="Percent 2 12 2" xfId="7568" xr:uid="{DD5FE2A0-458A-448A-AB94-198E4B1A4C69}"/>
    <cellStyle name="Percent 2 12 3" xfId="5536" xr:uid="{4BBE6C68-8632-4FC4-B037-3A1101C68D56}"/>
    <cellStyle name="Percent 2 13" xfId="1797" xr:uid="{08D61524-AAE0-4A41-AF37-49C07229007C}"/>
    <cellStyle name="Percent 2 13 2" xfId="7569" xr:uid="{5A893D7D-62B0-4746-BB2B-41C5CFBDCB8D}"/>
    <cellStyle name="Percent 2 13 3" xfId="5537" xr:uid="{1F4764BA-7178-4D9F-BF0E-85CDF3FD1EC4}"/>
    <cellStyle name="Percent 2 14" xfId="1798" xr:uid="{1E09EC02-DD0F-4014-B9E2-338B52C91CC7}"/>
    <cellStyle name="Percent 2 14 2" xfId="7570" xr:uid="{C348AC2A-52EB-4899-9185-E2CE07B4D116}"/>
    <cellStyle name="Percent 2 14 3" xfId="5538" xr:uid="{00EA4C5C-2FE7-4466-8DC3-A579A0375D2D}"/>
    <cellStyle name="Percent 2 15" xfId="1799" xr:uid="{FD5543AA-AE8D-4DCA-99D9-725CBE0423B3}"/>
    <cellStyle name="Percent 2 15 2" xfId="7571" xr:uid="{8A958A0F-7458-435D-B693-920D3868D22C}"/>
    <cellStyle name="Percent 2 15 3" xfId="5539" xr:uid="{857C203C-ABBB-4717-81A1-774FE172C21F}"/>
    <cellStyle name="Percent 2 16" xfId="1800" xr:uid="{1C10DB6E-37A5-4AFE-837F-A4B21D8E4950}"/>
    <cellStyle name="Percent 2 16 2" xfId="7572" xr:uid="{04EBF215-481F-42D0-8554-D9CEF06C800E}"/>
    <cellStyle name="Percent 2 16 3" xfId="5540" xr:uid="{2CF6D474-398B-4966-A275-158746D0C668}"/>
    <cellStyle name="Percent 2 17" xfId="1801" xr:uid="{03CBF8A9-A873-4AD1-ABAE-C1A8B484D931}"/>
    <cellStyle name="Percent 2 17 2" xfId="7573" xr:uid="{881B5F4C-7AB7-450D-B44B-57125A9350F4}"/>
    <cellStyle name="Percent 2 17 3" xfId="5541" xr:uid="{7C7459CD-E6FC-4A0C-9E7D-13E4313B546B}"/>
    <cellStyle name="Percent 2 18" xfId="1802" xr:uid="{FCB8E23A-C530-4C23-A519-09B13AA37429}"/>
    <cellStyle name="Percent 2 18 2" xfId="7574" xr:uid="{6B1F7C3B-B740-47A2-820E-E34F8EB41E8D}"/>
    <cellStyle name="Percent 2 18 3" xfId="5542" xr:uid="{615FB73A-BCD6-48F4-B5C2-AE2D1B49A6EE}"/>
    <cellStyle name="Percent 2 19" xfId="1803" xr:uid="{C7C0153A-01DA-4A34-A4FC-30BE513B37D1}"/>
    <cellStyle name="Percent 2 19 2" xfId="7575" xr:uid="{6A7A3A94-4BAB-4A9C-92E8-E464E5AB7722}"/>
    <cellStyle name="Percent 2 19 3" xfId="5543" xr:uid="{822A6110-BB6D-41C6-9540-CCBC608205A7}"/>
    <cellStyle name="Percent 2 2" xfId="157" xr:uid="{F82CDBA8-B2A2-4C65-874B-D77CBFCBB741}"/>
    <cellStyle name="Percent 2 2 10" xfId="6752" xr:uid="{AF9A8DD8-6F72-4209-83DC-EFA256E9C741}"/>
    <cellStyle name="Percent 2 2 11" xfId="5544" xr:uid="{BF0EEB11-DA2C-4504-BB90-0C19145915C5}"/>
    <cellStyle name="Percent 2 2 2" xfId="1804" xr:uid="{BAF91846-74EA-4742-B6A2-009EA3273512}"/>
    <cellStyle name="Percent 2 2 2 2" xfId="6754" xr:uid="{7B43B48B-259A-4AED-8CBB-4135C3E4E91E}"/>
    <cellStyle name="Percent 2 2 2 3" xfId="6755" xr:uid="{8FA14710-14A5-4D2C-AA3F-60247FAED1D8}"/>
    <cellStyle name="Percent 2 2 2 4" xfId="6753" xr:uid="{B1A5A41D-9AF3-467D-8B1E-17688DAAA280}"/>
    <cellStyle name="Percent 2 2 2 5" xfId="5545" xr:uid="{0C365A29-EEE4-4462-9269-D7C0174F1F56}"/>
    <cellStyle name="Percent 2 2 3" xfId="1805" xr:uid="{28B536FE-EF5C-443E-B60F-7E30F4C0A90E}"/>
    <cellStyle name="Percent 2 2 3 2" xfId="1806" xr:uid="{D7C9B8FA-A0C6-4B2B-B695-CDBBC818E093}"/>
    <cellStyle name="Percent 2 2 3 2 2" xfId="7283" xr:uid="{EF4B5997-B572-4CA2-9C14-DEF9FA7574EA}"/>
    <cellStyle name="Percent 2 2 3 2 3" xfId="5547" xr:uid="{9CC44D85-074E-4AB0-808D-1693331C76D4}"/>
    <cellStyle name="Percent 2 2 3 3" xfId="5548" xr:uid="{EB4B5283-306F-431E-9A4C-C57CA65E0A06}"/>
    <cellStyle name="Percent 2 2 3 3 2" xfId="7284" xr:uid="{C1C69EF1-E268-443C-A2DE-1500DE87E98C}"/>
    <cellStyle name="Percent 2 2 3 4" xfId="5549" xr:uid="{63BDCF82-F6CB-4F40-84E8-6B22B896AEF3}"/>
    <cellStyle name="Percent 2 2 3 4 2" xfId="5550" xr:uid="{5AE19553-D3A0-44AB-AB40-BB63E78EF5FA}"/>
    <cellStyle name="Percent 2 2 3 4 3" xfId="7382" xr:uid="{C25B1452-2F9D-4CE9-8618-39603CFA2F74}"/>
    <cellStyle name="Percent 2 2 3 5" xfId="6756" xr:uid="{3A262FE0-D1FF-4AB4-97B5-8E88158F9FCF}"/>
    <cellStyle name="Percent 2 2 3 6" xfId="5546" xr:uid="{84859DBC-31B1-41E8-86D0-EAE1ACBA2252}"/>
    <cellStyle name="Percent 2 2 4" xfId="1807" xr:uid="{CBEDB71B-D9F2-4099-9230-D7F3FEDE6329}"/>
    <cellStyle name="Percent 2 2 4 2" xfId="5552" xr:uid="{19B06C5C-3C6A-4B39-B8FB-AC2E531E28EE}"/>
    <cellStyle name="Percent 2 2 4 2 2" xfId="7577" xr:uid="{EF301C9C-25D6-4B86-8C5C-2DBF260B6909}"/>
    <cellStyle name="Percent 2 2 4 3" xfId="5553" xr:uid="{8632EE6B-C07B-4D50-9012-69E133525F8A}"/>
    <cellStyle name="Percent 2 2 4 4" xfId="7285" xr:uid="{3B32948B-AE6F-477C-B775-935E29FA2CD7}"/>
    <cellStyle name="Percent 2 2 4 5" xfId="5551" xr:uid="{1EDCE4F4-18D9-4D29-9BFC-CD75FBC60AD7}"/>
    <cellStyle name="Percent 2 2 5" xfId="1808" xr:uid="{664C799F-B9B1-43D5-8C18-E8F7A1FE1D3C}"/>
    <cellStyle name="Percent 2 2 5 2" xfId="7578" xr:uid="{EFA46DD9-7B50-41E8-B99A-99287EECE537}"/>
    <cellStyle name="Percent 2 2 5 3" xfId="5554" xr:uid="{C1FE91DA-BE8A-45B2-B7C4-78DC4868FF6B}"/>
    <cellStyle name="Percent 2 2 6" xfId="1809" xr:uid="{016C8B83-40C2-4595-9179-C86EB2CADA1E}"/>
    <cellStyle name="Percent 2 2 6 2" xfId="5556" xr:uid="{4F269B18-7CBE-4DC5-ABB7-03D8852FA437}"/>
    <cellStyle name="Percent 2 2 6 2 2" xfId="8826" xr:uid="{DECFE96A-C13B-4D17-B9BA-32C53C30B4A4}"/>
    <cellStyle name="Percent 2 2 6 3" xfId="5557" xr:uid="{25C8CE57-DCCA-4282-BC2B-31CD66B19FF1}"/>
    <cellStyle name="Percent 2 2 6 4" xfId="7579" xr:uid="{ED5D17B2-21CF-4B8C-8F8C-16D1B5EA42C0}"/>
    <cellStyle name="Percent 2 2 6 5" xfId="5555" xr:uid="{AAA47AE9-F623-478A-9D19-9D811922BC25}"/>
    <cellStyle name="Percent 2 2 7" xfId="1810" xr:uid="{7B75AD0D-E7E8-4325-A11A-19F68A4C0895}"/>
    <cellStyle name="Percent 2 2 7 2" xfId="5559" xr:uid="{F71C5CD1-CD0D-4F49-92F5-55E5523C4A69}"/>
    <cellStyle name="Percent 2 2 7 2 2" xfId="8827" xr:uid="{5773273C-81D5-4B55-BA3A-8BA8B51BB8A6}"/>
    <cellStyle name="Percent 2 2 7 3" xfId="5560" xr:uid="{C5CE7044-0732-47AB-9A95-53BD2BC3432C}"/>
    <cellStyle name="Percent 2 2 7 4" xfId="7576" xr:uid="{0B35B141-C858-4A1B-824E-98F6D279041D}"/>
    <cellStyle name="Percent 2 2 7 5" xfId="5558" xr:uid="{6F7607BC-DB7B-4566-BE9B-1F2AF888B1C9}"/>
    <cellStyle name="Percent 2 2 8" xfId="1811" xr:uid="{0685BB8C-14EE-4D9C-9DFA-A2ED866BF088}"/>
    <cellStyle name="Percent 2 2 8 2" xfId="8828" xr:uid="{7A83F8FE-EB6C-413E-A544-95B187695CE7}"/>
    <cellStyle name="Percent 2 2 8 3" xfId="5561" xr:uid="{6C92E3B9-D646-4E86-A8C3-E41F7A3DB547}"/>
    <cellStyle name="Percent 2 2 9" xfId="1812" xr:uid="{CC59707B-4598-44F5-8E3B-FEEFCD7FDA43}"/>
    <cellStyle name="Percent 2 2 9 2" xfId="8829" xr:uid="{03C04D67-D979-4571-A43D-AA81BE9BABF0}"/>
    <cellStyle name="Percent 2 2 9 3" xfId="5562" xr:uid="{D71115D8-5298-4A11-930C-98AF729FA03F}"/>
    <cellStyle name="Percent 2 20" xfId="2049" xr:uid="{40AC3E85-F92C-4173-97D0-EC28D5E8F2BB}"/>
    <cellStyle name="Percent 2 20 2" xfId="9402" xr:uid="{1101D171-4E31-48B1-9F49-09D8FD18B391}"/>
    <cellStyle name="Percent 2 20 2 2" xfId="9403" xr:uid="{C2525BF8-0451-494A-AD4A-D97AC7ED5744}"/>
    <cellStyle name="Percent 2 20 2 3" xfId="9404" xr:uid="{95EDCA5E-06EE-41A8-89D8-173158C9C0AF}"/>
    <cellStyle name="Percent 2 20 2 3 2" xfId="9405" xr:uid="{275B8FE8-1164-45FA-8634-2E2C52931983}"/>
    <cellStyle name="Percent 2 20 2 3 3" xfId="9406" xr:uid="{5CF17F32-CC92-4268-8182-0DEF3A1C348A}"/>
    <cellStyle name="Percent 2 20 2 4" xfId="9407" xr:uid="{FD47D95C-FC32-4D3B-843E-9C61D8476728}"/>
    <cellStyle name="Percent 2 20 2 5" xfId="9408" xr:uid="{FADF9093-B941-407D-89A3-3C8BE7192AEF}"/>
    <cellStyle name="Percent 2 20 3" xfId="7580" xr:uid="{873E84CF-0490-40E1-959E-6DEB8562B3AC}"/>
    <cellStyle name="Percent 2 20 4" xfId="5563" xr:uid="{4EB8A2F7-3C70-4362-B421-FFBA260123E0}"/>
    <cellStyle name="Percent 2 21" xfId="5564" xr:uid="{8BF1613F-500C-4E50-B385-B1336654E694}"/>
    <cellStyle name="Percent 2 21 2" xfId="7581" xr:uid="{89BF9B61-E905-4228-ADCC-E2004BD58E3F}"/>
    <cellStyle name="Percent 2 22" xfId="5565" xr:uid="{0E1F1E1B-B39D-43EA-8307-52E3D3FDBF63}"/>
    <cellStyle name="Percent 2 22 2" xfId="7582" xr:uid="{8B32A44F-8E47-4C65-9742-32CF16AC077E}"/>
    <cellStyle name="Percent 2 23" xfId="5566" xr:uid="{27BD7754-BA87-43B9-9926-17EB5CD5DCCD}"/>
    <cellStyle name="Percent 2 23 2" xfId="7583" xr:uid="{864BC92A-2276-4194-9866-A7CD82DB3E18}"/>
    <cellStyle name="Percent 2 24" xfId="5567" xr:uid="{1155FB00-44E3-467C-AB77-515C9B6AB0E1}"/>
    <cellStyle name="Percent 2 24 2" xfId="7584" xr:uid="{E88EE089-EE98-4347-A9F5-96B071E2F897}"/>
    <cellStyle name="Percent 2 25" xfId="5568" xr:uid="{866560A0-A261-4AC6-A2AE-4989A28A8EEC}"/>
    <cellStyle name="Percent 2 25 2" xfId="7585" xr:uid="{6A322DCF-1E9A-4A34-9F4F-03F6C25D1412}"/>
    <cellStyle name="Percent 2 26" xfId="5569" xr:uid="{5E4F9AC3-B7CF-4B61-AA95-5B5991E9C9C0}"/>
    <cellStyle name="Percent 2 26 2" xfId="7586" xr:uid="{BFE6810E-6FF8-41C1-A79E-221A0B63EEFE}"/>
    <cellStyle name="Percent 2 27" xfId="5570" xr:uid="{908C68F4-0438-498C-A556-AB982B46AF23}"/>
    <cellStyle name="Percent 2 27 2" xfId="7587" xr:uid="{A3876B03-AF13-4503-9398-543589B6D8F8}"/>
    <cellStyle name="Percent 2 28" xfId="5571" xr:uid="{634F9C4D-5DB0-46DA-8E3E-FC68AAC8452B}"/>
    <cellStyle name="Percent 2 28 2" xfId="7588" xr:uid="{2560A6BE-7E66-4458-9959-678D5E59FFC1}"/>
    <cellStyle name="Percent 2 29" xfId="5572" xr:uid="{A37F3E80-00F8-4D8D-9CB9-3AFD1B39EFAB}"/>
    <cellStyle name="Percent 2 29 2" xfId="7589" xr:uid="{1ED7E74F-6D23-42B3-9517-83C16B4B8C63}"/>
    <cellStyle name="Percent 2 3" xfId="1813" xr:uid="{5317AB1E-F002-41D4-B7A5-FF4FB6B086C7}"/>
    <cellStyle name="Percent 2 3 10" xfId="5574" xr:uid="{84CD98DD-795F-4C81-B2DC-0B816B061BED}"/>
    <cellStyle name="Percent 2 3 10 2" xfId="7590" xr:uid="{4B1E4B70-5BA8-4BE2-A4DF-CA6701113034}"/>
    <cellStyle name="Percent 2 3 11" xfId="5575" xr:uid="{1F91EDA8-D0E6-4D99-BDA3-C986F94EBEF3}"/>
    <cellStyle name="Percent 2 3 11 2" xfId="7591" xr:uid="{0BFE08F0-C369-4A42-A56C-6412981DDED2}"/>
    <cellStyle name="Percent 2 3 12" xfId="5576" xr:uid="{69EC20D1-0172-472A-BFD2-8CF6D4F4C817}"/>
    <cellStyle name="Percent 2 3 12 2" xfId="7592" xr:uid="{FF1C24BE-6F15-47BF-B53F-5DAD58967490}"/>
    <cellStyle name="Percent 2 3 13" xfId="5577" xr:uid="{3E3F0E1E-F4CC-4B23-92BB-433DC897DFD9}"/>
    <cellStyle name="Percent 2 3 13 2" xfId="7593" xr:uid="{7593DD69-B092-4859-A279-0EFD2F47026E}"/>
    <cellStyle name="Percent 2 3 14" xfId="5578" xr:uid="{BC4E6E7B-D5B3-499D-8A67-9F159DC2D026}"/>
    <cellStyle name="Percent 2 3 14 2" xfId="7594" xr:uid="{783D0306-9AAA-488A-8553-82CA6462B39C}"/>
    <cellStyle name="Percent 2 3 15" xfId="5579" xr:uid="{6CDB260D-B986-47E2-B1B4-FD49607C9BEF}"/>
    <cellStyle name="Percent 2 3 15 2" xfId="7595" xr:uid="{524403F0-013E-4264-9A99-BE5F9135E339}"/>
    <cellStyle name="Percent 2 3 16" xfId="5580" xr:uid="{9A8CADDB-7D28-4256-8D8B-13690B0C7E15}"/>
    <cellStyle name="Percent 2 3 16 2" xfId="7596" xr:uid="{C03D700C-1018-428F-9DA6-5A770741AF2A}"/>
    <cellStyle name="Percent 2 3 17" xfId="6757" xr:uid="{9C1B479D-BB7B-4EDB-8D2E-6F941B3D47F1}"/>
    <cellStyle name="Percent 2 3 18" xfId="5573" xr:uid="{19C310F3-EEE3-4E8F-8B50-72DC5547A310}"/>
    <cellStyle name="Percent 2 3 2" xfId="1814" xr:uid="{0D8EDC15-5E52-41D1-9A40-EE4671A96F25}"/>
    <cellStyle name="Percent 2 3 2 2" xfId="6758" xr:uid="{A05246DC-DEBA-4197-BDE3-2CE396907A6A}"/>
    <cellStyle name="Percent 2 3 2 3" xfId="5581" xr:uid="{75B3D7FF-1400-4490-B587-824C4448FFB3}"/>
    <cellStyle name="Percent 2 3 3" xfId="1815" xr:uid="{455D332E-69AC-4866-8AFD-0EEEA8C34053}"/>
    <cellStyle name="Percent 2 3 3 2" xfId="1816" xr:uid="{28A39998-460C-4B6F-A97A-4E12676F3A1A}"/>
    <cellStyle name="Percent 2 3 3 2 2" xfId="7286" xr:uid="{3392D195-6722-413D-99DE-63DBDBBA091F}"/>
    <cellStyle name="Percent 2 3 3 2 3" xfId="5583" xr:uid="{BE29B57F-7139-475F-95BA-3208F4232196}"/>
    <cellStyle name="Percent 2 3 3 3" xfId="1817" xr:uid="{966375E7-86C4-419E-8016-26A5D411ED19}"/>
    <cellStyle name="Percent 2 3 3 3 2" xfId="5585" xr:uid="{80E3E774-65A4-4168-BE75-60B181EBF5D6}"/>
    <cellStyle name="Percent 2 3 3 3 2 2" xfId="7288" xr:uid="{EE1B7A65-29AF-419A-B377-6BF8C4464304}"/>
    <cellStyle name="Percent 2 3 3 3 3" xfId="5586" xr:uid="{E850F99E-5BB7-4F17-AF1A-71A8E0D8D78D}"/>
    <cellStyle name="Percent 2 3 3 3 3 2" xfId="7289" xr:uid="{0E25292C-C864-46DB-8A98-5C1E871AEBA8}"/>
    <cellStyle name="Percent 2 3 3 3 4" xfId="5587" xr:uid="{63D37427-61A2-4040-8169-68279636B310}"/>
    <cellStyle name="Percent 2 3 3 3 4 2" xfId="5588" xr:uid="{CCE2ED47-CE74-40F5-9AB3-385C9A36D082}"/>
    <cellStyle name="Percent 2 3 3 3 4 2 2" xfId="7597" xr:uid="{C5688BF9-570B-4A93-923A-2924A9B94659}"/>
    <cellStyle name="Percent 2 3 3 3 4 3" xfId="7384" xr:uid="{5B59AE76-1623-45B1-AF7F-0AA523B2D579}"/>
    <cellStyle name="Percent 2 3 3 3 5" xfId="7287" xr:uid="{8F7F1AC4-46E0-4CB2-B488-0A58B5ED1903}"/>
    <cellStyle name="Percent 2 3 3 3 6" xfId="5584" xr:uid="{D6F778F0-764F-40FE-8B34-6C0DB99F7347}"/>
    <cellStyle name="Percent 2 3 3 4" xfId="6759" xr:uid="{3D5F56C7-E94C-429B-8E9B-844099DA31AE}"/>
    <cellStyle name="Percent 2 3 3 5" xfId="5582" xr:uid="{2D898821-DBC3-469C-A354-CA662828E686}"/>
    <cellStyle name="Percent 2 3 4" xfId="1818" xr:uid="{5E376770-A9F3-4908-BEDF-2EE20E1DEC3E}"/>
    <cellStyle name="Percent 2 3 4 2" xfId="7290" xr:uid="{E49EB407-3894-4C81-8C4B-2B7F22A61B5A}"/>
    <cellStyle name="Percent 2 3 4 3" xfId="5589" xr:uid="{599E38B7-3707-4F0D-8621-C63188078792}"/>
    <cellStyle name="Percent 2 3 5" xfId="1819" xr:uid="{DF9D25B5-33AD-40F7-968C-26B7C89F964F}"/>
    <cellStyle name="Percent 2 3 5 2" xfId="5591" xr:uid="{6770C800-B50B-4EB0-A866-CAC8807D0231}"/>
    <cellStyle name="Percent 2 3 5 2 2" xfId="7598" xr:uid="{FE45741F-BF70-48CD-BC5F-660C18ADDBB1}"/>
    <cellStyle name="Percent 2 3 5 3" xfId="7383" xr:uid="{362E0649-5955-4908-AF1E-3F0C343278E3}"/>
    <cellStyle name="Percent 2 3 5 4" xfId="5590" xr:uid="{C82B6547-97E4-4A6F-8CD8-28AB36F0037E}"/>
    <cellStyle name="Percent 2 3 6" xfId="1820" xr:uid="{CE68175C-C078-49DD-BB37-79753FA0F903}"/>
    <cellStyle name="Percent 2 3 6 2" xfId="7599" xr:uid="{5EA8B52C-E44C-49BF-A3BB-FF82BD28D7F3}"/>
    <cellStyle name="Percent 2 3 6 3" xfId="5592" xr:uid="{6CB52976-A509-4E98-9B89-060A3CCC2296}"/>
    <cellStyle name="Percent 2 3 7" xfId="1821" xr:uid="{A4EB0742-D8BC-4558-A282-46A570C3F6BE}"/>
    <cellStyle name="Percent 2 3 7 2" xfId="7600" xr:uid="{0219882D-5860-49AB-A875-09C33BA16F0C}"/>
    <cellStyle name="Percent 2 3 7 3" xfId="5593" xr:uid="{7099CAFA-A8E7-4296-967E-96A6F709C4AC}"/>
    <cellStyle name="Percent 2 3 8" xfId="1822" xr:uid="{7DCC518D-1EB6-4243-8995-61CD5D00AB91}"/>
    <cellStyle name="Percent 2 3 8 2" xfId="7601" xr:uid="{5F4618AC-379A-4906-9BED-C462DE2A3112}"/>
    <cellStyle name="Percent 2 3 8 3" xfId="5594" xr:uid="{9FD620FC-3E6F-4AEE-926F-1570E36277F9}"/>
    <cellStyle name="Percent 2 3 9" xfId="5595" xr:uid="{7514CB1F-A1CD-4821-8305-E045F694C190}"/>
    <cellStyle name="Percent 2 3 9 2" xfId="7602" xr:uid="{D9CED56E-D7A5-4115-890B-212959671528}"/>
    <cellStyle name="Percent 2 30" xfId="5596" xr:uid="{33B29BBA-83E1-438F-9DDF-E2720DE05E4A}"/>
    <cellStyle name="Percent 2 30 2" xfId="7603" xr:uid="{3F93612A-16AE-434B-87A8-9FCEC0D18502}"/>
    <cellStyle name="Percent 2 31" xfId="5597" xr:uid="{34F8B496-9AF7-4ADD-8956-59B41EB64C1A}"/>
    <cellStyle name="Percent 2 31 2" xfId="7604" xr:uid="{2D9159EC-5C71-4DCA-81A9-631ACA432BD3}"/>
    <cellStyle name="Percent 2 32" xfId="5598" xr:uid="{F5110D2F-31B5-489A-8D6E-D9348343E9B5}"/>
    <cellStyle name="Percent 2 32 2" xfId="7605" xr:uid="{A5C2B86B-6E78-40A6-A739-5BC39185A269}"/>
    <cellStyle name="Percent 2 33" xfId="5599" xr:uid="{98772C3C-5638-44E6-9C5B-2FFB32D4BE0C}"/>
    <cellStyle name="Percent 2 33 2" xfId="9409" xr:uid="{7C3F1AC5-9D17-4ACC-B7F7-200B403EDA90}"/>
    <cellStyle name="Percent 2 33 3" xfId="7606" xr:uid="{DC03C4DF-9597-4641-9242-39D9CC88159D}"/>
    <cellStyle name="Percent 2 34" xfId="5600" xr:uid="{0F976FBF-D8D0-4F34-9693-D75CCBA3AB5A}"/>
    <cellStyle name="Percent 2 34 2" xfId="9410" xr:uid="{6BB6F84A-E80A-4ACC-A830-02E45360F72C}"/>
    <cellStyle name="Percent 2 34 3" xfId="7607" xr:uid="{D07515D4-36D6-46A7-834D-010B83BD7B28}"/>
    <cellStyle name="Percent 2 35" xfId="5601" xr:uid="{72775AED-2FD1-4034-89EA-F1C26E5DB632}"/>
    <cellStyle name="Percent 2 35 2" xfId="9411" xr:uid="{ADF3B404-EDF0-4177-AB5D-92D6C785E057}"/>
    <cellStyle name="Percent 2 35 3" xfId="7608" xr:uid="{4B70E5F5-CD82-4C64-8966-589FBD45C2BF}"/>
    <cellStyle name="Percent 2 36" xfId="5602" xr:uid="{FE09D594-3D3E-4236-A6AA-13954F2A3AA5}"/>
    <cellStyle name="Percent 2 36 2" xfId="9412" xr:uid="{C6F63DD4-ED7B-4152-A580-5682716D3445}"/>
    <cellStyle name="Percent 2 36 3" xfId="7609" xr:uid="{2E964B7D-0C37-453E-B846-6817B43CFFD0}"/>
    <cellStyle name="Percent 2 37" xfId="5603" xr:uid="{90D5EE19-B677-4BA2-9AB0-C15751D70766}"/>
    <cellStyle name="Percent 2 37 2" xfId="9413" xr:uid="{EE409BB6-6077-46E1-9409-FE1D8E558D1B}"/>
    <cellStyle name="Percent 2 37 3" xfId="7610" xr:uid="{FFD6B2FE-0CA7-41DD-B3AF-EB249B8AB146}"/>
    <cellStyle name="Percent 2 38" xfId="5604" xr:uid="{900AC245-C324-492A-A5EE-4C36FCF07721}"/>
    <cellStyle name="Percent 2 38 2" xfId="9414" xr:uid="{76EF89C2-2CA6-416D-BF7F-5963450C3189}"/>
    <cellStyle name="Percent 2 38 3" xfId="7611" xr:uid="{50E715C4-BE69-46DE-BC07-9C664D8AA891}"/>
    <cellStyle name="Percent 2 39" xfId="5605" xr:uid="{FE11A61A-DBD4-4ED2-8AC3-E2F978096C12}"/>
    <cellStyle name="Percent 2 39 2" xfId="9415" xr:uid="{0D0A6D48-5A8F-4FD2-8556-F48151EA7685}"/>
    <cellStyle name="Percent 2 39 3" xfId="7612" xr:uid="{45F97E1B-A1E4-4A3C-90F5-3F96FE8437C4}"/>
    <cellStyle name="Percent 2 4" xfId="1823" xr:uid="{6EBE0583-D838-4279-9FBF-5F90C4549968}"/>
    <cellStyle name="Percent 2 4 10" xfId="5607" xr:uid="{C4E6E9B9-1B9E-443F-902C-DCCDAAD41213}"/>
    <cellStyle name="Percent 2 4 10 2" xfId="9417" xr:uid="{CF329A2C-D069-4F2C-9D38-48CD41FE1E5C}"/>
    <cellStyle name="Percent 2 4 10 3" xfId="7613" xr:uid="{D84ADB7E-40D9-4B49-BE09-6865B4BB1CBA}"/>
    <cellStyle name="Percent 2 4 11" xfId="5608" xr:uid="{5364CEB2-1953-44D6-AD4F-F5294EAFE6A2}"/>
    <cellStyle name="Percent 2 4 11 2" xfId="9418" xr:uid="{4D2BFA3D-D8B2-4981-A980-1F61AE64D385}"/>
    <cellStyle name="Percent 2 4 11 3" xfId="7614" xr:uid="{B5FF9E1B-5245-4AA0-8F7B-BBA46F23391E}"/>
    <cellStyle name="Percent 2 4 12" xfId="5609" xr:uid="{A8C2E504-A6FF-4F75-B6DB-49258CB37CE9}"/>
    <cellStyle name="Percent 2 4 12 2" xfId="9419" xr:uid="{3D0D9781-852E-402A-8A92-325F188FF095}"/>
    <cellStyle name="Percent 2 4 12 3" xfId="7615" xr:uid="{38D3E0CF-9628-434A-95CE-EA7D9FF6839F}"/>
    <cellStyle name="Percent 2 4 13" xfId="5610" xr:uid="{DF50AD06-6AA4-4AA5-B456-5DF8D4640B6A}"/>
    <cellStyle name="Percent 2 4 13 2" xfId="9420" xr:uid="{11BA214E-9342-4918-A5B8-6E25E6764478}"/>
    <cellStyle name="Percent 2 4 13 3" xfId="7616" xr:uid="{188B2621-2708-484A-84A3-4BFC758A0272}"/>
    <cellStyle name="Percent 2 4 14" xfId="5611" xr:uid="{57B687DC-DC30-4F54-BC48-C169827F046C}"/>
    <cellStyle name="Percent 2 4 14 2" xfId="9421" xr:uid="{FAEE986D-090F-40FE-8AAD-AB8AEE5DC61E}"/>
    <cellStyle name="Percent 2 4 14 3" xfId="7617" xr:uid="{CD4CB1C3-9763-4A23-968E-1F2EC04FC2AB}"/>
    <cellStyle name="Percent 2 4 15" xfId="5612" xr:uid="{3D70BC1F-C985-4E89-B2A6-AE97E71D96B4}"/>
    <cellStyle name="Percent 2 4 15 2" xfId="9422" xr:uid="{FE0E034B-0E71-4D44-AD9B-47E1BB83D32A}"/>
    <cellStyle name="Percent 2 4 15 3" xfId="7618" xr:uid="{F6C8C977-2201-43D4-9CE0-C6128B38F8B2}"/>
    <cellStyle name="Percent 2 4 16" xfId="5613" xr:uid="{D15774AE-F33F-4929-875B-DA6067F9E15D}"/>
    <cellStyle name="Percent 2 4 16 2" xfId="9423" xr:uid="{BE0B22DB-58CC-496F-9D12-D7EC29332F90}"/>
    <cellStyle name="Percent 2 4 16 3" xfId="7619" xr:uid="{82DF6594-79CA-4FDB-BB22-448FA97C4BE2}"/>
    <cellStyle name="Percent 2 4 17" xfId="5614" xr:uid="{957D376F-A890-497E-9B8F-F68D9FCB9FBF}"/>
    <cellStyle name="Percent 2 4 17 2" xfId="9416" xr:uid="{57D9EF2C-F9D2-4B23-8835-7D89F3930E48}"/>
    <cellStyle name="Percent 2 4 18" xfId="6760" xr:uid="{DC1460FB-6D5A-4061-97EA-FAF63BB69336}"/>
    <cellStyle name="Percent 2 4 18 2" xfId="7291" xr:uid="{928B65ED-A885-4114-8200-CFB4DDAD114D}"/>
    <cellStyle name="Percent 2 4 19" xfId="5606" xr:uid="{C0CE96F1-E088-4080-9DAB-8E9E6447E2ED}"/>
    <cellStyle name="Percent 2 4 2" xfId="1824" xr:uid="{7CD92DF5-A8A8-48B3-B9FD-C16C24A46E20}"/>
    <cellStyle name="Percent 2 4 2 2" xfId="9424" xr:uid="{FB1739DC-4221-4BB6-ADF3-EFB79227D472}"/>
    <cellStyle name="Percent 2 4 2 3" xfId="7620" xr:uid="{4FF22CDD-0B40-46CE-A956-F6B470CD13EE}"/>
    <cellStyle name="Percent 2 4 2 4" xfId="5615" xr:uid="{67C49924-BC9D-4497-A917-B7F01C45841F}"/>
    <cellStyle name="Percent 2 4 3" xfId="1825" xr:uid="{AFE8D647-7FA2-46AB-BC34-0580EEC958FC}"/>
    <cellStyle name="Percent 2 4 3 2" xfId="9425" xr:uid="{80F0D1F6-1E2B-42D9-B04C-1B4EBDBAF9FE}"/>
    <cellStyle name="Percent 2 4 3 3" xfId="7621" xr:uid="{B925ED68-043D-4E29-A43B-1BB9A513F603}"/>
    <cellStyle name="Percent 2 4 3 4" xfId="5616" xr:uid="{74C55B09-D53C-4F90-AA20-C873653550D7}"/>
    <cellStyle name="Percent 2 4 4" xfId="1826" xr:uid="{51393966-E45E-4AF8-AB58-640B01EFAE3F}"/>
    <cellStyle name="Percent 2 4 4 2" xfId="9426" xr:uid="{830B888F-2028-4A2E-BD87-291D0C8D2A8B}"/>
    <cellStyle name="Percent 2 4 4 3" xfId="7622" xr:uid="{9D122B35-2C81-428E-8A84-E0FF05F8F99F}"/>
    <cellStyle name="Percent 2 4 4 4" xfId="5617" xr:uid="{D49F11CA-36DE-4BE3-A01B-60613A4D5E2A}"/>
    <cellStyle name="Percent 2 4 5" xfId="1827" xr:uid="{FE09DAE0-2954-48B0-A398-3085CF2E0D01}"/>
    <cellStyle name="Percent 2 4 5 2" xfId="9427" xr:uid="{A5175426-3ACF-4BF0-BF13-8F1E603617AE}"/>
    <cellStyle name="Percent 2 4 5 3" xfId="7623" xr:uid="{02354D7B-C576-4DDE-915D-49C6C65DDDF7}"/>
    <cellStyle name="Percent 2 4 5 4" xfId="5618" xr:uid="{3D761B55-C09C-4C29-9CF3-92368A28E076}"/>
    <cellStyle name="Percent 2 4 6" xfId="1828" xr:uid="{E07C5E5A-3D65-4268-B5CE-3AC6B0772A15}"/>
    <cellStyle name="Percent 2 4 6 2" xfId="9428" xr:uid="{C8AACB13-90A2-49BE-9F64-DB9B28F39C7E}"/>
    <cellStyle name="Percent 2 4 6 3" xfId="7624" xr:uid="{BEC09629-BB63-4F16-A3DA-A120CAE33BEC}"/>
    <cellStyle name="Percent 2 4 6 4" xfId="5619" xr:uid="{9ADD8CCB-9848-46BA-94E9-4130C9BB27FE}"/>
    <cellStyle name="Percent 2 4 7" xfId="1829" xr:uid="{6A67987F-7635-4B36-B837-7CFB9079F301}"/>
    <cellStyle name="Percent 2 4 7 2" xfId="9429" xr:uid="{28953E8B-888C-423F-B271-771EDE1C2C71}"/>
    <cellStyle name="Percent 2 4 7 3" xfId="7625" xr:uid="{D414B68A-18CF-4321-AF81-5BB50B481640}"/>
    <cellStyle name="Percent 2 4 7 4" xfId="5620" xr:uid="{9F54F896-5514-4245-A13C-40422F63B06E}"/>
    <cellStyle name="Percent 2 4 8" xfId="1830" xr:uid="{F124EA34-E26C-4656-A7F5-E58470F90DCF}"/>
    <cellStyle name="Percent 2 4 8 2" xfId="9430" xr:uid="{C92B65D6-37AC-4A4A-A260-E481A7273C47}"/>
    <cellStyle name="Percent 2 4 8 3" xfId="7626" xr:uid="{42412526-A2EA-4B05-B4EC-1C51DE75EF78}"/>
    <cellStyle name="Percent 2 4 8 4" xfId="5621" xr:uid="{BC301922-9D31-459A-9D64-1DEFF81DB082}"/>
    <cellStyle name="Percent 2 4 9" xfId="2422" xr:uid="{672C887C-22B4-45B0-97D0-FD5DF0C185E2}"/>
    <cellStyle name="Percent 2 4 9 2" xfId="9431" xr:uid="{050732F4-2148-46CC-AD0A-86A99C79A09C}"/>
    <cellStyle name="Percent 2 4 9 3" xfId="7627" xr:uid="{4D620155-F02F-48BC-84D3-4CAB60DB73FE}"/>
    <cellStyle name="Percent 2 4 9 4" xfId="5622" xr:uid="{F9CE359E-0131-460E-AD9B-8BE124A3245A}"/>
    <cellStyle name="Percent 2 40" xfId="5623" xr:uid="{CB9B87CA-2104-41E4-AEDC-5AC51CC5E561}"/>
    <cellStyle name="Percent 2 40 2" xfId="9432" xr:uid="{74B1BBFD-79FB-484F-BE82-B89B778EC185}"/>
    <cellStyle name="Percent 2 40 3" xfId="7628" xr:uid="{26DA8D64-48AA-46D8-B22A-C2BB04D92561}"/>
    <cellStyle name="Percent 2 41" xfId="5624" xr:uid="{AA59C3E3-C6B9-4DCF-9D1A-017625980267}"/>
    <cellStyle name="Percent 2 41 2" xfId="9433" xr:uid="{4E3D7C22-BA59-4190-8EBA-D126BCDAA148}"/>
    <cellStyle name="Percent 2 41 3" xfId="7629" xr:uid="{C27B3798-7A49-472E-B6D0-45D58E72E6D2}"/>
    <cellStyle name="Percent 2 42" xfId="5625" xr:uid="{515456B5-0835-44D5-8845-A81C16870B78}"/>
    <cellStyle name="Percent 2 42 2" xfId="9434" xr:uid="{D805A222-25DB-45E4-8AD3-B5C25ACBCFAA}"/>
    <cellStyle name="Percent 2 42 3" xfId="7630" xr:uid="{3EBBBFD8-17BC-4342-A4E4-4E6793B79AB0}"/>
    <cellStyle name="Percent 2 43" xfId="5626" xr:uid="{5CF172B5-2B2A-4CA8-870F-CAFBB9E97AD0}"/>
    <cellStyle name="Percent 2 43 2" xfId="9435" xr:uid="{5B92CE7C-5526-4A6D-85CB-6E290CA8CB14}"/>
    <cellStyle name="Percent 2 43 3" xfId="7631" xr:uid="{12A91B63-DBF2-48B5-9194-F299FA61AADD}"/>
    <cellStyle name="Percent 2 44" xfId="5627" xr:uid="{447F7298-D757-4E36-BFD0-2AFA0C71B48A}"/>
    <cellStyle name="Percent 2 44 2" xfId="9436" xr:uid="{D6CBED03-CA2C-4154-9B90-D0782CC19FA8}"/>
    <cellStyle name="Percent 2 44 3" xfId="7632" xr:uid="{DD625D9B-0DCB-4E9E-A959-8D155C47BFEF}"/>
    <cellStyle name="Percent 2 45" xfId="5628" xr:uid="{75734D04-9666-4016-8DFC-9C5F166E3346}"/>
    <cellStyle name="Percent 2 45 2" xfId="9437" xr:uid="{D48C6A88-DB0F-472B-8E5D-DE093E571CBF}"/>
    <cellStyle name="Percent 2 45 3" xfId="7633" xr:uid="{5D30F465-BA1D-4CA1-9C48-341A711E2205}"/>
    <cellStyle name="Percent 2 46" xfId="5629" xr:uid="{DCFEB719-29BF-40BB-BE56-ACA4431092D7}"/>
    <cellStyle name="Percent 2 46 2" xfId="9438" xr:uid="{E5C216E3-24DA-4494-8C9F-31BB33F2B521}"/>
    <cellStyle name="Percent 2 46 3" xfId="7634" xr:uid="{DFF45FA0-5FB6-40B0-8165-93559B3ED36A}"/>
    <cellStyle name="Percent 2 47" xfId="5630" xr:uid="{82D39C1A-E3FD-4C72-AD26-F5492C37B516}"/>
    <cellStyle name="Percent 2 47 2" xfId="9439" xr:uid="{47C389B0-0E3D-4BAD-8EFF-73A3E87A06AD}"/>
    <cellStyle name="Percent 2 47 3" xfId="7635" xr:uid="{C4039293-28A8-4979-B48A-E33790712F18}"/>
    <cellStyle name="Percent 2 48" xfId="5631" xr:uid="{995BB14C-4549-4F65-AD5E-BA4857FEE924}"/>
    <cellStyle name="Percent 2 48 2" xfId="5632" xr:uid="{F710A7BD-E5C3-4B1E-BFC2-7530A37CE406}"/>
    <cellStyle name="Percent 2 48 2 2" xfId="9441" xr:uid="{75470974-079D-4B41-B01C-037E3D4260BD}"/>
    <cellStyle name="Percent 2 48 2 3" xfId="7637" xr:uid="{5526AE26-7DBB-4CD1-A4E3-CA5FEEB2998E}"/>
    <cellStyle name="Percent 2 48 3" xfId="9442" xr:uid="{7130612F-B188-4F47-B841-DF2AFCF9BFF9}"/>
    <cellStyle name="Percent 2 48 4" xfId="9440" xr:uid="{9350AD32-0BF2-40C8-A184-B2EBE438B3D4}"/>
    <cellStyle name="Percent 2 48 5" xfId="7636" xr:uid="{BB7657C1-4317-43D1-A784-CC72E54BC16A}"/>
    <cellStyle name="Percent 2 49" xfId="5633" xr:uid="{1C790BFB-37BD-44A6-8365-7EBD378B2BC7}"/>
    <cellStyle name="Percent 2 49 2" xfId="9444" xr:uid="{65A24E5A-6114-4051-917F-C7BE5509DECF}"/>
    <cellStyle name="Percent 2 49 3" xfId="9443" xr:uid="{4353CDAE-4372-4E5B-8839-2C2732296EB8}"/>
    <cellStyle name="Percent 2 49 4" xfId="7638" xr:uid="{951830A5-C40A-4A0D-91A5-2BB59C8B06F0}"/>
    <cellStyle name="Percent 2 5" xfId="1831" xr:uid="{192A92F2-4708-4B73-BB10-EC0518CAC361}"/>
    <cellStyle name="Percent 2 5 10" xfId="5635" xr:uid="{71DFA75D-D5B7-43EE-B6B9-8F92DF29C53B}"/>
    <cellStyle name="Percent 2 5 10 2" xfId="9446" xr:uid="{AD7F9AB4-6424-42C9-85FA-2F176D5869F1}"/>
    <cellStyle name="Percent 2 5 10 3" xfId="7639" xr:uid="{E105F37A-E889-4FDF-BA45-1D6D108BFCC9}"/>
    <cellStyle name="Percent 2 5 11" xfId="5636" xr:uid="{F4A76535-2542-441C-9AD8-E7645340C36E}"/>
    <cellStyle name="Percent 2 5 11 2" xfId="9447" xr:uid="{928307F9-FB1F-49B3-AE5E-820670316D37}"/>
    <cellStyle name="Percent 2 5 11 3" xfId="7640" xr:uid="{4E38628D-F8C6-4030-AC0F-C26B485FEAD3}"/>
    <cellStyle name="Percent 2 5 12" xfId="5637" xr:uid="{4FEAC548-C45D-43AE-86BC-790853AC50F2}"/>
    <cellStyle name="Percent 2 5 12 2" xfId="9448" xr:uid="{CC28B992-4AC2-4D93-A4FF-3F7C6E83EF01}"/>
    <cellStyle name="Percent 2 5 12 3" xfId="7641" xr:uid="{245FBEF7-BE9B-45A0-8A4E-D4B1B67F4502}"/>
    <cellStyle name="Percent 2 5 13" xfId="5638" xr:uid="{98A0062F-9104-429D-AECE-8278FB6B7D01}"/>
    <cellStyle name="Percent 2 5 13 2" xfId="9449" xr:uid="{F8707FD4-C90B-4A18-9B02-30211886F887}"/>
    <cellStyle name="Percent 2 5 13 3" xfId="7642" xr:uid="{E2B29FFE-B1DC-4E42-A2F9-C628CE3C6284}"/>
    <cellStyle name="Percent 2 5 14" xfId="5639" xr:uid="{B00E1283-0642-433D-92CE-8E539218FF29}"/>
    <cellStyle name="Percent 2 5 14 2" xfId="9450" xr:uid="{5B31F7F9-6597-47E8-B21F-9E6B5A305964}"/>
    <cellStyle name="Percent 2 5 14 3" xfId="7643" xr:uid="{3C9465BB-3D7B-4CD6-800C-9A9B49736604}"/>
    <cellStyle name="Percent 2 5 15" xfId="5640" xr:uid="{73D72F46-E7CF-46F5-9410-DF6A9D6AB7F7}"/>
    <cellStyle name="Percent 2 5 15 2" xfId="9451" xr:uid="{4C15E2B4-2340-4012-992C-9FCDCA7C6332}"/>
    <cellStyle name="Percent 2 5 15 3" xfId="7644" xr:uid="{9E83B2DE-A239-40BD-BA3C-B0AAF76BA9A3}"/>
    <cellStyle name="Percent 2 5 16" xfId="6761" xr:uid="{AFBDD319-E10B-47E8-8173-2FBC4FC96A0B}"/>
    <cellStyle name="Percent 2 5 16 2" xfId="9445" xr:uid="{2E73080F-365A-4C74-8AE1-D74DBBFC3DC1}"/>
    <cellStyle name="Percent 2 5 17" xfId="7292" xr:uid="{2F0EA505-AA4F-4FED-BEC4-1F64FEC7FCF4}"/>
    <cellStyle name="Percent 2 5 18" xfId="5634" xr:uid="{2CCFF7F9-FB16-4834-B2E7-34F21E5F9599}"/>
    <cellStyle name="Percent 2 5 2" xfId="1832" xr:uid="{45F4167E-E09E-4982-B560-79B9E7C5D079}"/>
    <cellStyle name="Percent 2 5 2 2" xfId="9452" xr:uid="{56706C0D-BA8C-44F7-94DF-8233958CE311}"/>
    <cellStyle name="Percent 2 5 2 3" xfId="7645" xr:uid="{2F0D85BB-D56B-436E-80DF-BBBD4F68F130}"/>
    <cellStyle name="Percent 2 5 2 4" xfId="5641" xr:uid="{E9987FD9-F29B-4784-8F0D-7537AABCE172}"/>
    <cellStyle name="Percent 2 5 3" xfId="1833" xr:uid="{2C1006D3-048B-40B4-9BEB-685E4F014A5F}"/>
    <cellStyle name="Percent 2 5 3 2" xfId="9453" xr:uid="{5081792D-EBB0-479E-B79A-F32CC10FE0C1}"/>
    <cellStyle name="Percent 2 5 3 3" xfId="7646" xr:uid="{FC89A766-6ECD-4113-B717-454D0567A8BF}"/>
    <cellStyle name="Percent 2 5 3 4" xfId="5642" xr:uid="{667BC9A0-CEC2-4FD9-A198-3BCA46875AE7}"/>
    <cellStyle name="Percent 2 5 4" xfId="1834" xr:uid="{FCC6B314-8B8A-4B70-9718-62A981FAACDF}"/>
    <cellStyle name="Percent 2 5 4 2" xfId="9454" xr:uid="{A3B1565C-1A23-4164-A4D8-BCAE3B45924B}"/>
    <cellStyle name="Percent 2 5 4 3" xfId="7647" xr:uid="{7A8A2AFF-F360-4455-B2E1-D2FBDEE0C764}"/>
    <cellStyle name="Percent 2 5 4 4" xfId="5643" xr:uid="{FB95F83C-600C-408B-9D6A-58F52ED9090B}"/>
    <cellStyle name="Percent 2 5 5" xfId="1835" xr:uid="{81139096-7972-42DB-8E32-DB9082DFFFF8}"/>
    <cellStyle name="Percent 2 5 5 2" xfId="9455" xr:uid="{1A24E6A5-3707-4516-A569-59232BC49CED}"/>
    <cellStyle name="Percent 2 5 5 3" xfId="7648" xr:uid="{65C0E561-6D6B-4A4C-86E3-E03706F6A979}"/>
    <cellStyle name="Percent 2 5 5 4" xfId="5644" xr:uid="{EC6EB6BF-A901-44C1-AB60-B3CB022CF173}"/>
    <cellStyle name="Percent 2 5 6" xfId="1836" xr:uid="{36564FC0-7E62-46AE-8B1B-97EC4887D72F}"/>
    <cellStyle name="Percent 2 5 6 2" xfId="9456" xr:uid="{67894EDB-BFFA-465F-BD7A-3085BD298644}"/>
    <cellStyle name="Percent 2 5 6 3" xfId="7649" xr:uid="{077C6DEF-1F94-409C-ADDB-93AB6A26DCBF}"/>
    <cellStyle name="Percent 2 5 6 4" xfId="5645" xr:uid="{1D3A2C0A-88FE-430E-B3BC-5F6975E62617}"/>
    <cellStyle name="Percent 2 5 7" xfId="1837" xr:uid="{90682FC4-DD8C-4199-B06B-8F8A2EF710B9}"/>
    <cellStyle name="Percent 2 5 7 2" xfId="9457" xr:uid="{A8B3C212-CBC8-4F41-88E1-67A35D31678A}"/>
    <cellStyle name="Percent 2 5 7 3" xfId="7650" xr:uid="{2A640B94-4F88-44F8-BE78-0F651E0561F4}"/>
    <cellStyle name="Percent 2 5 7 4" xfId="5646" xr:uid="{50318281-101A-4616-9D5B-36E805547ECB}"/>
    <cellStyle name="Percent 2 5 8" xfId="1838" xr:uid="{2B2540B0-F5D6-45F0-B94A-99E06EE6A01A}"/>
    <cellStyle name="Percent 2 5 8 2" xfId="9458" xr:uid="{BAFD1389-EA7D-490C-88C6-8B7DCF5E44E6}"/>
    <cellStyle name="Percent 2 5 8 3" xfId="7651" xr:uid="{0311032B-C081-48FC-A953-90A3598F6220}"/>
    <cellStyle name="Percent 2 5 8 4" xfId="5647" xr:uid="{2E8C58B1-C599-4F8D-BAFF-966FD2D6C7FC}"/>
    <cellStyle name="Percent 2 5 9" xfId="5648" xr:uid="{1808D294-8FD9-4A68-8364-77F63EC7CC6B}"/>
    <cellStyle name="Percent 2 5 9 2" xfId="9459" xr:uid="{C0876FFE-9EA4-48E7-B31E-A1E07663FF4C}"/>
    <cellStyle name="Percent 2 5 9 3" xfId="7652" xr:uid="{248C552F-40E9-46A1-8B87-2733E164053D}"/>
    <cellStyle name="Percent 2 50" xfId="6751" xr:uid="{C0B98D3F-63B5-4DA3-9C5C-37C46BBD9E22}"/>
    <cellStyle name="Percent 2 6" xfId="1839" xr:uid="{AEBF0571-2B72-4FD8-8F9F-90A9E2B26D6D}"/>
    <cellStyle name="Percent 2 6 10" xfId="5650" xr:uid="{B7BA1C33-268E-4C3A-9E7F-17CAB2AF3891}"/>
    <cellStyle name="Percent 2 6 10 2" xfId="9461" xr:uid="{ABA6D33A-4BA5-4DD2-973E-E7D41573234D}"/>
    <cellStyle name="Percent 2 6 10 3" xfId="7654" xr:uid="{6688F721-63FB-4FD8-A7EA-354F0D9BAE80}"/>
    <cellStyle name="Percent 2 6 11" xfId="5651" xr:uid="{BB46A396-A005-4901-8AA7-2CE1014848A0}"/>
    <cellStyle name="Percent 2 6 11 2" xfId="9462" xr:uid="{3E658E08-7AB6-4246-A60E-22B4647D54D1}"/>
    <cellStyle name="Percent 2 6 11 3" xfId="7655" xr:uid="{B5E92483-82D2-4167-84B3-DDDA713A31BB}"/>
    <cellStyle name="Percent 2 6 12" xfId="5652" xr:uid="{58107BB4-1C9C-4911-8ADD-2C93620B7709}"/>
    <cellStyle name="Percent 2 6 12 2" xfId="9463" xr:uid="{B9C0B491-1593-43AD-BD49-586CE9170892}"/>
    <cellStyle name="Percent 2 6 12 3" xfId="7656" xr:uid="{3402FB2E-E124-4AA1-AD4C-6E45DD841F36}"/>
    <cellStyle name="Percent 2 6 13" xfId="5653" xr:uid="{1AC46C0F-4848-4689-8402-239B8B422C36}"/>
    <cellStyle name="Percent 2 6 13 2" xfId="9464" xr:uid="{1598DC48-E7D6-48B1-A5E5-AD651DEDF40A}"/>
    <cellStyle name="Percent 2 6 13 3" xfId="7657" xr:uid="{8048F9EE-F090-4FC0-8E05-8DCC53879629}"/>
    <cellStyle name="Percent 2 6 14" xfId="5654" xr:uid="{AB872807-536D-45C6-8DF7-4637B623A0A8}"/>
    <cellStyle name="Percent 2 6 14 2" xfId="9465" xr:uid="{F7FE7F37-D786-49EC-BBA0-7AB0DF082354}"/>
    <cellStyle name="Percent 2 6 14 3" xfId="7658" xr:uid="{86D5A621-1794-4F80-981D-9A05707E2ADE}"/>
    <cellStyle name="Percent 2 6 15" xfId="5655" xr:uid="{14A1054E-480B-4F68-A816-976A1005B9DD}"/>
    <cellStyle name="Percent 2 6 15 2" xfId="9466" xr:uid="{C256AC1C-61FF-451A-97B0-C80E6A506762}"/>
    <cellStyle name="Percent 2 6 15 3" xfId="7659" xr:uid="{69934C6A-5524-4313-BE26-C9588156A2B7}"/>
    <cellStyle name="Percent 2 6 16" xfId="9460" xr:uid="{5DD0EC55-C26A-43D4-B3BA-F0404CC1AA6E}"/>
    <cellStyle name="Percent 2 6 17" xfId="7653" xr:uid="{BC53ACB8-A390-48A2-AE03-F120BDA7FF1A}"/>
    <cellStyle name="Percent 2 6 18" xfId="5649" xr:uid="{C38F9F38-6497-4996-B2B0-42075C1C1D7F}"/>
    <cellStyle name="Percent 2 6 2" xfId="1840" xr:uid="{9BB231F7-7626-4A20-A15E-C59D244E409E}"/>
    <cellStyle name="Percent 2 6 2 2" xfId="9467" xr:uid="{19DB4749-4786-4FA4-A063-3D02C27D44B1}"/>
    <cellStyle name="Percent 2 6 2 3" xfId="7660" xr:uid="{C4DA1698-FA9F-4EE4-9076-C20230AC56D3}"/>
    <cellStyle name="Percent 2 6 2 4" xfId="5656" xr:uid="{B794DC3E-51C2-449B-A7E9-0290121FC590}"/>
    <cellStyle name="Percent 2 6 3" xfId="1841" xr:uid="{0352A682-295B-47DE-BF81-F37C26B13632}"/>
    <cellStyle name="Percent 2 6 3 2" xfId="9468" xr:uid="{4E6DCE5A-EED3-406E-BF7C-9BBCB3C038C2}"/>
    <cellStyle name="Percent 2 6 3 3" xfId="7661" xr:uid="{2CD4C679-C337-44C6-B751-20D262ECBA7E}"/>
    <cellStyle name="Percent 2 6 3 4" xfId="5657" xr:uid="{69EBCC8D-D6B7-4186-8F66-090744A5DAAB}"/>
    <cellStyle name="Percent 2 6 4" xfId="1842" xr:uid="{16BB4D00-1188-43A8-9A4E-AC648501951F}"/>
    <cellStyle name="Percent 2 6 4 2" xfId="9469" xr:uid="{AEC2D949-4833-4B87-979B-AF88DA103ED3}"/>
    <cellStyle name="Percent 2 6 4 3" xfId="7662" xr:uid="{36CF8822-42E5-4013-8C8D-67C49B0B09B5}"/>
    <cellStyle name="Percent 2 6 4 4" xfId="5658" xr:uid="{CCDE3871-0923-4A5A-A41F-E9FE3715B3F4}"/>
    <cellStyle name="Percent 2 6 5" xfId="1843" xr:uid="{B9FEEBAD-6D1E-4D49-8DE0-B2D3D7ED33C7}"/>
    <cellStyle name="Percent 2 6 5 2" xfId="9470" xr:uid="{E73F302B-CB8A-46A5-A73D-80F52AA32D4C}"/>
    <cellStyle name="Percent 2 6 5 3" xfId="7663" xr:uid="{4C63A331-B29C-433A-B58F-2A4ED41B8D27}"/>
    <cellStyle name="Percent 2 6 5 4" xfId="5659" xr:uid="{CA1D4DC6-147C-4368-88A4-93F54F0B5257}"/>
    <cellStyle name="Percent 2 6 6" xfId="1844" xr:uid="{6DEBCCD7-E090-459D-84BC-C790C7E01D54}"/>
    <cellStyle name="Percent 2 6 6 2" xfId="9471" xr:uid="{267010F6-9A5C-48E0-805A-6C4DC08014F8}"/>
    <cellStyle name="Percent 2 6 6 3" xfId="7664" xr:uid="{026A92CE-5D12-4C20-BC06-ACC988E2432F}"/>
    <cellStyle name="Percent 2 6 6 4" xfId="5660" xr:uid="{DEBEAF2A-F545-42F1-86A3-BA0ECE85EE40}"/>
    <cellStyle name="Percent 2 6 7" xfId="1845" xr:uid="{28B881CD-74A2-4B06-8CF1-5183C232DF7F}"/>
    <cellStyle name="Percent 2 6 7 2" xfId="9472" xr:uid="{0FA6EDD2-A6D2-412A-AA1B-6A4A8C4FF172}"/>
    <cellStyle name="Percent 2 6 7 3" xfId="7665" xr:uid="{CDD8DB75-9E3A-42AD-8B2D-A73656B25E13}"/>
    <cellStyle name="Percent 2 6 7 4" xfId="5661" xr:uid="{CCE22093-D051-4377-A6FD-56F7D55DCC2F}"/>
    <cellStyle name="Percent 2 6 8" xfId="1846" xr:uid="{2BC89DF9-33EA-48C6-814D-D22F70C419E8}"/>
    <cellStyle name="Percent 2 6 8 2" xfId="9473" xr:uid="{2DC845CD-1D00-4012-AF3E-13BAFCF77E33}"/>
    <cellStyle name="Percent 2 6 8 3" xfId="7666" xr:uid="{50C7C481-86CE-46EB-861D-01B6884B741D}"/>
    <cellStyle name="Percent 2 6 8 4" xfId="5662" xr:uid="{65EE5BCD-06ED-4BB7-B4E2-470C2FB3CF14}"/>
    <cellStyle name="Percent 2 6 9" xfId="5663" xr:uid="{5AFD0041-5A34-469C-A3D5-63156E760570}"/>
    <cellStyle name="Percent 2 6 9 2" xfId="9474" xr:uid="{F5B00D12-D29D-4771-BB29-08F48840531D}"/>
    <cellStyle name="Percent 2 6 9 3" xfId="7667" xr:uid="{7EFE5C7B-4B8F-4607-BEF1-61FB90B58AC1}"/>
    <cellStyle name="Percent 2 7" xfId="1847" xr:uid="{153BDB28-91D9-4957-BD5D-5F5802CA94B3}"/>
    <cellStyle name="Percent 2 7 10" xfId="7668" xr:uid="{AFEBE613-19D8-44DF-861B-34E29D7DE0C2}"/>
    <cellStyle name="Percent 2 7 11" xfId="5664" xr:uid="{6BE6811F-8774-4DCF-A917-E78B7EF5FB44}"/>
    <cellStyle name="Percent 2 7 2" xfId="1848" xr:uid="{9D8F81B3-FABC-41FA-AC40-8BFB5AB31EC3}"/>
    <cellStyle name="Percent 2 7 2 2" xfId="9476" xr:uid="{D4EE04B3-561F-48A0-BC5E-7E5FB76243EA}"/>
    <cellStyle name="Percent 2 7 2 3" xfId="7669" xr:uid="{A2127673-B814-4AA3-93D3-F0FBD6A58D84}"/>
    <cellStyle name="Percent 2 7 2 4" xfId="5665" xr:uid="{29230DEC-C33A-42B9-B18E-43B0F1DADA8C}"/>
    <cellStyle name="Percent 2 7 3" xfId="1849" xr:uid="{C77373BE-CA81-4388-94B5-F23572A8726A}"/>
    <cellStyle name="Percent 2 7 3 2" xfId="9477" xr:uid="{0A85268D-2DCB-4E11-AC2D-F71E0F62C469}"/>
    <cellStyle name="Percent 2 7 3 3" xfId="8830" xr:uid="{D7CC97FB-A8D8-4E02-BA47-12D20414A50F}"/>
    <cellStyle name="Percent 2 7 3 4" xfId="5666" xr:uid="{2296001B-E623-4001-9551-B9F37386AB25}"/>
    <cellStyle name="Percent 2 7 4" xfId="1850" xr:uid="{CF334C7D-F147-40C1-A88B-B9C61A669768}"/>
    <cellStyle name="Percent 2 7 4 2" xfId="9478" xr:uid="{82C99A85-8116-4000-A13E-D374F9B4F7BB}"/>
    <cellStyle name="Percent 2 7 4 3" xfId="8831" xr:uid="{E0BB169C-4FD8-40BD-A134-4B7C9618E2B7}"/>
    <cellStyle name="Percent 2 7 4 4" xfId="5667" xr:uid="{1A7F2B9D-0B2D-428B-AE20-0AE807026495}"/>
    <cellStyle name="Percent 2 7 5" xfId="1851" xr:uid="{A70249A7-C87C-4120-9226-175727189B5A}"/>
    <cellStyle name="Percent 2 7 5 2" xfId="9479" xr:uid="{A65C80CE-07C0-429F-A83F-18B719C0B264}"/>
    <cellStyle name="Percent 2 7 5 3" xfId="8832" xr:uid="{127D6631-2BBD-4779-8B27-13F88AAE1D53}"/>
    <cellStyle name="Percent 2 7 5 4" xfId="5668" xr:uid="{AEA2B9D2-6F82-4D7E-85D4-7021BE79932B}"/>
    <cellStyle name="Percent 2 7 6" xfId="1852" xr:uid="{E58F522C-71F1-4757-962C-7554D32E775C}"/>
    <cellStyle name="Percent 2 7 6 2" xfId="9480" xr:uid="{603B4969-AE0F-45D1-A698-AA1ED287CA88}"/>
    <cellStyle name="Percent 2 7 6 3" xfId="8833" xr:uid="{C0F6B220-CF7D-49F3-BED7-063E1712F002}"/>
    <cellStyle name="Percent 2 7 6 4" xfId="5669" xr:uid="{47F27340-6772-4E11-AEB9-09E2E32D1DC1}"/>
    <cellStyle name="Percent 2 7 7" xfId="1853" xr:uid="{9A32551F-1CA9-4282-A8DA-59B2E7493F78}"/>
    <cellStyle name="Percent 2 7 7 2" xfId="9481" xr:uid="{C4DE4F35-BE80-43A6-8633-B065BED239C9}"/>
    <cellStyle name="Percent 2 7 7 3" xfId="8834" xr:uid="{3F470540-07BA-4853-9505-EF006976928D}"/>
    <cellStyle name="Percent 2 7 7 4" xfId="5670" xr:uid="{F5CB270B-A399-4617-916D-47B7506BA932}"/>
    <cellStyle name="Percent 2 7 8" xfId="1854" xr:uid="{D8E0F2E1-3883-45F5-B144-FEF1EC1D4A5A}"/>
    <cellStyle name="Percent 2 7 8 2" xfId="9482" xr:uid="{05C1913A-BEBB-43E9-B134-719344F7F73B}"/>
    <cellStyle name="Percent 2 7 8 3" xfId="8835" xr:uid="{7DF13636-7E8A-4E5B-B016-71389E01B828}"/>
    <cellStyle name="Percent 2 7 8 4" xfId="5671" xr:uid="{4FEEFBAA-271B-4EB4-876C-C1C735FED5A7}"/>
    <cellStyle name="Percent 2 7 9" xfId="9475" xr:uid="{F92015C4-D355-4B02-8DBE-7563A8C25021}"/>
    <cellStyle name="Percent 2 8" xfId="1855" xr:uid="{8534FA60-C201-4F08-BF52-9FA40BAB59F5}"/>
    <cellStyle name="Percent 2 8 10" xfId="9483" xr:uid="{CAA70269-53DD-458E-B6B2-5ABE1470A8C3}"/>
    <cellStyle name="Percent 2 8 11" xfId="7670" xr:uid="{902FE988-3ACE-4EFF-8D9D-461BDC54E02C}"/>
    <cellStyle name="Percent 2 8 12" xfId="5672" xr:uid="{3710161C-23A5-4659-AA76-0CB667DD3AA7}"/>
    <cellStyle name="Percent 2 8 2" xfId="1856" xr:uid="{A4BA5772-2BF0-4D28-B089-B77B5BE3B732}"/>
    <cellStyle name="Percent 2 8 2 2" xfId="9485" xr:uid="{393ABA51-BF2E-404C-9F89-0AA0472DA67D}"/>
    <cellStyle name="Percent 2 8 2 3" xfId="9484" xr:uid="{290D4B49-FC8D-4F2A-8582-43457BB0A368}"/>
    <cellStyle name="Percent 2 8 2 4" xfId="7671" xr:uid="{ABDC63B1-9724-4B69-9EED-5986DCAD51A2}"/>
    <cellStyle name="Percent 2 8 2 5" xfId="5673" xr:uid="{559E924E-9FA2-43AE-92E8-6A9487C57962}"/>
    <cellStyle name="Percent 2 8 3" xfId="1857" xr:uid="{4046E35B-B6B7-4719-9972-A57452AF3E99}"/>
    <cellStyle name="Percent 2 8 3 2" xfId="9487" xr:uid="{24976AF9-6D16-4FA7-913D-5B1D3A9FFCAD}"/>
    <cellStyle name="Percent 2 8 3 3" xfId="9486" xr:uid="{2337AFE2-3F4E-4A81-9554-EA74E2395F08}"/>
    <cellStyle name="Percent 2 8 3 4" xfId="8836" xr:uid="{A3584023-BEED-4623-B749-B29B20AA5212}"/>
    <cellStyle name="Percent 2 8 3 5" xfId="5674" xr:uid="{DEFC79DF-7440-40F0-94BC-46A173DFE9B7}"/>
    <cellStyle name="Percent 2 8 4" xfId="1858" xr:uid="{55C9ECFD-61EB-418F-99D5-8EACDF3D6941}"/>
    <cellStyle name="Percent 2 8 4 2" xfId="9489" xr:uid="{D4027A15-FDB6-4750-A183-E53AEAEFC0CA}"/>
    <cellStyle name="Percent 2 8 4 3" xfId="9488" xr:uid="{61289F4D-75B8-4BEF-A294-EFFD5A2B8839}"/>
    <cellStyle name="Percent 2 8 4 4" xfId="8837" xr:uid="{B63F337D-121A-4E1C-B052-A04E8513CE15}"/>
    <cellStyle name="Percent 2 8 4 5" xfId="5675" xr:uid="{4C5CF390-98EA-44A4-903D-E07DF2EC7D9E}"/>
    <cellStyle name="Percent 2 8 5" xfId="1859" xr:uid="{F7D04A32-DCC0-48E1-8F3E-7CB95F6729EC}"/>
    <cellStyle name="Percent 2 8 5 2" xfId="9491" xr:uid="{B67027EF-1DDF-4802-824E-A61DB4B0414C}"/>
    <cellStyle name="Percent 2 8 5 3" xfId="9490" xr:uid="{DFFD7488-DF27-4C4B-876C-8468B4CF5BD8}"/>
    <cellStyle name="Percent 2 8 5 4" xfId="8838" xr:uid="{5CCE6723-1E02-4959-884F-07D96CB31C4F}"/>
    <cellStyle name="Percent 2 8 5 5" xfId="5676" xr:uid="{EC62A2F6-6C18-4CBD-A639-6C21C34C6E3B}"/>
    <cellStyle name="Percent 2 8 6" xfId="1860" xr:uid="{9A71EDA7-3F65-4DAE-B432-A5645AE1393D}"/>
    <cellStyle name="Percent 2 8 6 2" xfId="9493" xr:uid="{2193DB6B-B8FF-4A7F-80C0-B559D620B20D}"/>
    <cellStyle name="Percent 2 8 6 3" xfId="9492" xr:uid="{05A7F2E3-6B15-4725-8C5D-ABE323F80B0B}"/>
    <cellStyle name="Percent 2 8 6 4" xfId="8839" xr:uid="{6429CD89-A247-4340-AB7D-01C193FDE579}"/>
    <cellStyle name="Percent 2 8 6 5" xfId="5677" xr:uid="{75D9457A-1B6D-4AF0-8B16-C5BC05526477}"/>
    <cellStyle name="Percent 2 8 7" xfId="1861" xr:uid="{722B49A5-481A-448C-B4EB-B49DAAC95909}"/>
    <cellStyle name="Percent 2 8 7 2" xfId="9495" xr:uid="{B8C0259D-AE86-4AD6-9672-4C15BE3AB776}"/>
    <cellStyle name="Percent 2 8 7 3" xfId="9494" xr:uid="{57DE2406-5868-47BD-9DE8-3A3FA5A5DF93}"/>
    <cellStyle name="Percent 2 8 7 4" xfId="8840" xr:uid="{4726F131-2985-42B4-A656-DAB76A58288C}"/>
    <cellStyle name="Percent 2 8 7 5" xfId="5678" xr:uid="{DBDFC829-D8A2-4BCA-A28F-5968594D0DB7}"/>
    <cellStyle name="Percent 2 8 8" xfId="1862" xr:uid="{C71BC85E-814C-44EC-BEA1-02DBA9451255}"/>
    <cellStyle name="Percent 2 8 8 2" xfId="9497" xr:uid="{D2CD7AE7-D278-4517-9F37-9CFF0734799F}"/>
    <cellStyle name="Percent 2 8 8 3" xfId="9496" xr:uid="{4B3E60E6-3B07-41C5-8BC7-D95D2B6B0DDF}"/>
    <cellStyle name="Percent 2 8 8 4" xfId="8841" xr:uid="{7336F799-3F1F-44AF-9228-218AD30B632B}"/>
    <cellStyle name="Percent 2 8 8 5" xfId="5679" xr:uid="{C468A362-7749-46F7-A260-36545716FE51}"/>
    <cellStyle name="Percent 2 8 9" xfId="9498" xr:uid="{E86EF8CE-1895-4D52-AC3A-BF2912154B70}"/>
    <cellStyle name="Percent 2 9" xfId="1863" xr:uid="{8B6A4871-4317-4F5C-95EA-506BE03D3023}"/>
    <cellStyle name="Percent 2 9 10" xfId="9499" xr:uid="{34CEFF63-9BF9-4654-A765-4C236112B6BC}"/>
    <cellStyle name="Percent 2 9 11" xfId="7672" xr:uid="{E4C9D6BA-89B6-445E-AD73-7A35A2477CAB}"/>
    <cellStyle name="Percent 2 9 12" xfId="5680" xr:uid="{035E903C-FE43-49D3-8E96-4FE8C258CF44}"/>
    <cellStyle name="Percent 2 9 2" xfId="1864" xr:uid="{2A3433C2-7015-45CF-AB78-F10E05B52460}"/>
    <cellStyle name="Percent 2 9 2 2" xfId="9501" xr:uid="{1C7CD684-C297-43B8-9A5D-129EB5043C8C}"/>
    <cellStyle name="Percent 2 9 2 3" xfId="9500" xr:uid="{6CD2ED55-4DDA-4894-B922-5D76FB9F7D7B}"/>
    <cellStyle name="Percent 2 9 2 4" xfId="7673" xr:uid="{E72EA2BE-9B93-4A84-A713-C3B7DB0CAE31}"/>
    <cellStyle name="Percent 2 9 2 5" xfId="5681" xr:uid="{3BC7F96B-A17E-4FD1-8513-891758826DC2}"/>
    <cellStyle name="Percent 2 9 3" xfId="1865" xr:uid="{BA751AE0-A45C-4969-9F36-C218FAADBE21}"/>
    <cellStyle name="Percent 2 9 3 2" xfId="9503" xr:uid="{59BC8391-28E7-4A95-BA76-B88DBA38E49F}"/>
    <cellStyle name="Percent 2 9 3 3" xfId="9502" xr:uid="{A33C76CD-A8DA-4C4F-A54C-A5AEAABF4F97}"/>
    <cellStyle name="Percent 2 9 3 4" xfId="8842" xr:uid="{DC024FF7-5132-46BC-85FE-7A11A71C9D0A}"/>
    <cellStyle name="Percent 2 9 3 5" xfId="5682" xr:uid="{356228EF-1A53-4ADD-95D2-1A491B0FA97D}"/>
    <cellStyle name="Percent 2 9 4" xfId="1866" xr:uid="{4FE37DF7-575D-45B9-AE38-42D72F6A4259}"/>
    <cellStyle name="Percent 2 9 4 2" xfId="9505" xr:uid="{65E0A236-1AAB-4489-93E0-CFB9C50C2E66}"/>
    <cellStyle name="Percent 2 9 4 3" xfId="9504" xr:uid="{CF4C0398-0F31-4C24-8861-FABB83165308}"/>
    <cellStyle name="Percent 2 9 4 4" xfId="8843" xr:uid="{0E112E1E-F77F-4E9B-9C8D-0F45DD38F47C}"/>
    <cellStyle name="Percent 2 9 4 5" xfId="5683" xr:uid="{B88D8FC3-667D-4C0F-8282-40FDAB6CE07C}"/>
    <cellStyle name="Percent 2 9 5" xfId="1867" xr:uid="{352D2595-1ACC-42E7-8FD6-82C2E87CCD03}"/>
    <cellStyle name="Percent 2 9 5 2" xfId="9507" xr:uid="{20413FDF-F511-4AE9-A831-D4713B2C3D06}"/>
    <cellStyle name="Percent 2 9 5 3" xfId="9506" xr:uid="{84E5C64A-B3B7-43FD-A3EA-94498C670C34}"/>
    <cellStyle name="Percent 2 9 5 4" xfId="8844" xr:uid="{C5B8070E-8FFF-4E5A-909C-A60DA9CC5FCE}"/>
    <cellStyle name="Percent 2 9 5 5" xfId="5684" xr:uid="{98BB8112-5E9A-494D-91F1-9AAD81611BB8}"/>
    <cellStyle name="Percent 2 9 6" xfId="1868" xr:uid="{D8F1BDF1-D740-4C8A-8B6A-BAEF95301DA0}"/>
    <cellStyle name="Percent 2 9 6 2" xfId="9509" xr:uid="{2F25BC49-ACA5-4A8C-BCCA-4B0010A7CA4E}"/>
    <cellStyle name="Percent 2 9 6 3" xfId="9508" xr:uid="{24029E85-ECC3-454F-BA28-0799FC993D03}"/>
    <cellStyle name="Percent 2 9 6 4" xfId="8845" xr:uid="{82C4F325-5951-466C-B5F7-375E5F6E82F0}"/>
    <cellStyle name="Percent 2 9 6 5" xfId="5685" xr:uid="{BE562557-4170-4046-9F3D-5ED0CAB877EB}"/>
    <cellStyle name="Percent 2 9 7" xfId="1869" xr:uid="{E35908D3-6D90-421F-8673-A06BBDEA7A02}"/>
    <cellStyle name="Percent 2 9 7 2" xfId="9511" xr:uid="{403DAC9C-F2D9-4BBD-AC5E-AA1281FE948E}"/>
    <cellStyle name="Percent 2 9 7 3" xfId="9510" xr:uid="{3A115885-BA25-4337-A95B-3C328400AF89}"/>
    <cellStyle name="Percent 2 9 7 4" xfId="8846" xr:uid="{375CAF05-BB58-4A06-9EAE-4211339705B6}"/>
    <cellStyle name="Percent 2 9 7 5" xfId="5686" xr:uid="{A6BD7E0F-5EC7-42ED-90A5-575CD0970415}"/>
    <cellStyle name="Percent 2 9 8" xfId="1870" xr:uid="{78C2D07C-5116-45B3-8E56-4B6EAF9F8273}"/>
    <cellStyle name="Percent 2 9 8 2" xfId="9513" xr:uid="{DCF86A1B-2D7D-4BA5-A719-8B2E642A086F}"/>
    <cellStyle name="Percent 2 9 8 3" xfId="9512" xr:uid="{229CC68E-C091-42F5-96B8-3C279DF3FDBA}"/>
    <cellStyle name="Percent 2 9 8 4" xfId="8847" xr:uid="{CF6FD4B6-9EEC-441B-BC21-1EF4A9B35245}"/>
    <cellStyle name="Percent 2 9 8 5" xfId="5687" xr:uid="{92F7F5F7-ECB2-4EED-B9D2-FBF4DFFA2ED3}"/>
    <cellStyle name="Percent 2 9 9" xfId="9514" xr:uid="{96A7F34B-8B24-4BC0-8297-1264039DBC06}"/>
    <cellStyle name="Percent 20" xfId="2047" xr:uid="{DEA26EB1-D8AE-4DCA-82B1-2462A6F9D891}"/>
    <cellStyle name="Percent 20 10" xfId="9515" xr:uid="{386F6BB3-BE5E-4196-9705-261FDA3FB86D}"/>
    <cellStyle name="Percent 20 11" xfId="7674" xr:uid="{FCE4334A-C584-49B4-948C-0DBD3C649C76}"/>
    <cellStyle name="Percent 20 12" xfId="5688" xr:uid="{5C688205-24FB-43CF-B71E-02A4D1FEA4B7}"/>
    <cellStyle name="Percent 20 2" xfId="5689" xr:uid="{C609DF47-62A0-4F9C-8569-390DD8AD6638}"/>
    <cellStyle name="Percent 20 2 2" xfId="9517" xr:uid="{4766AAA0-A573-444F-84BE-156E4870CF3C}"/>
    <cellStyle name="Percent 20 2 2 2" xfId="9518" xr:uid="{FA1A1C39-DF08-4775-8FEF-FC1B025C2C95}"/>
    <cellStyle name="Percent 20 2 3" xfId="9519" xr:uid="{FC813CCD-003E-4611-AB8E-AF96F5030A12}"/>
    <cellStyle name="Percent 20 2 4" xfId="9516" xr:uid="{0D3B2CD8-6FFA-4101-94BD-7637F7F70CBC}"/>
    <cellStyle name="Percent 20 2 5" xfId="7675" xr:uid="{8E91EB90-1F4F-4BE3-9BCB-EFA2234800B5}"/>
    <cellStyle name="Percent 20 3" xfId="5690" xr:uid="{DFC49CB3-3A62-4591-813B-1BA005672430}"/>
    <cellStyle name="Percent 20 3 2" xfId="9521" xr:uid="{23345847-3E97-4792-8C98-FAF1232C0C45}"/>
    <cellStyle name="Percent 20 3 3" xfId="9520" xr:uid="{1B3D33CF-ADDB-478E-B934-BB6E3B10531C}"/>
    <cellStyle name="Percent 20 3 4" xfId="7676" xr:uid="{83751153-40A1-4B57-85A4-7C495EA1056F}"/>
    <cellStyle name="Percent 20 4" xfId="5691" xr:uid="{65B169A6-A879-4A96-8212-FEF47CCB9F6E}"/>
    <cellStyle name="Percent 20 4 2" xfId="9523" xr:uid="{54812E36-83C0-4D7E-93E9-8221ABEC4423}"/>
    <cellStyle name="Percent 20 4 3" xfId="9522" xr:uid="{0FC29645-DF38-475F-9B01-3CCD1BF36A10}"/>
    <cellStyle name="Percent 20 4 4" xfId="7677" xr:uid="{8B6A3821-2176-43F2-9146-D437EEFE9114}"/>
    <cellStyle name="Percent 20 5" xfId="5692" xr:uid="{319EA5C6-2140-4768-8C1E-E86942C0B066}"/>
    <cellStyle name="Percent 20 5 2" xfId="9525" xr:uid="{587823D6-F5B9-4184-90EB-E7A2D3DD1BD7}"/>
    <cellStyle name="Percent 20 5 3" xfId="9524" xr:uid="{056DE973-B30F-4E80-BA6C-AF812ED207A1}"/>
    <cellStyle name="Percent 20 5 4" xfId="7678" xr:uid="{6D6F82A2-C763-435C-ADC3-882D8223A452}"/>
    <cellStyle name="Percent 20 6" xfId="5693" xr:uid="{BEB1F7E8-AF9C-4428-B7A8-F05E18876639}"/>
    <cellStyle name="Percent 20 6 2" xfId="9527" xr:uid="{3030E706-B9AB-45A8-8D73-1308C8707BE4}"/>
    <cellStyle name="Percent 20 6 3" xfId="9526" xr:uid="{E0C00B94-1282-4D19-81A3-DF5B343C42DF}"/>
    <cellStyle name="Percent 20 6 4" xfId="7679" xr:uid="{8095C54A-E45A-4965-B4FF-22AE68BFB699}"/>
    <cellStyle name="Percent 20 7" xfId="5694" xr:uid="{197ECEC1-6196-43BA-AD11-847AEB111158}"/>
    <cellStyle name="Percent 20 7 2" xfId="5695" xr:uid="{8A724549-6538-46DB-8365-92BB1330FD7F}"/>
    <cellStyle name="Percent 20 7 2 2" xfId="9530" xr:uid="{251F1838-2765-40D1-A5FC-DD04EC83658F}"/>
    <cellStyle name="Percent 20 7 2 3" xfId="9529" xr:uid="{4C13F99D-6B6E-400D-819B-06BE1E7ABA44}"/>
    <cellStyle name="Percent 20 7 2 4" xfId="7681" xr:uid="{58584484-A9A0-4E42-8C2B-6760C414F639}"/>
    <cellStyle name="Percent 20 7 3" xfId="5696" xr:uid="{86BADCF6-5CDB-4C12-BE5E-9B063901F3B1}"/>
    <cellStyle name="Percent 20 7 3 2" xfId="9532" xr:uid="{8020A516-7E87-49C2-92BD-F2FE8FEFD939}"/>
    <cellStyle name="Percent 20 7 3 3" xfId="9531" xr:uid="{7685128C-BCC8-4970-99E0-E1FEBC024434}"/>
    <cellStyle name="Percent 20 7 3 4" xfId="7682" xr:uid="{6BC7ED6C-3F06-4E5B-84C3-C425C3A99D7A}"/>
    <cellStyle name="Percent 20 7 4" xfId="9533" xr:uid="{02307471-19EB-4BF4-AAB3-6E8DE1C5D2BB}"/>
    <cellStyle name="Percent 20 7 5" xfId="9528" xr:uid="{554E105B-67E0-4BD7-8963-3F112BC6B630}"/>
    <cellStyle name="Percent 20 7 6" xfId="7680" xr:uid="{54E9F54E-699B-4BFE-A4D3-ACB1FEE83893}"/>
    <cellStyle name="Percent 20 8" xfId="9534" xr:uid="{7B837EC5-970A-4803-A2CF-F5EAD1F4C807}"/>
    <cellStyle name="Percent 20 8 2" xfId="9535" xr:uid="{D0FE26A3-E741-4154-B4C1-18A4D9A69917}"/>
    <cellStyle name="Percent 20 9" xfId="9536" xr:uid="{2CB611D7-2313-4F56-BC7A-9C0640CEAFD0}"/>
    <cellStyle name="Percent 21" xfId="2412" xr:uid="{BFFBA5AA-7FCB-4E34-AB36-CB0F5A1A21F5}"/>
    <cellStyle name="Percent 21 10" xfId="7683" xr:uid="{D9EBE25F-60CF-4C02-8D08-A463731DBC35}"/>
    <cellStyle name="Percent 21 11" xfId="5697" xr:uid="{40059119-6AEF-4E03-B4B2-36822B5DFE3A}"/>
    <cellStyle name="Percent 21 2" xfId="5698" xr:uid="{86AC4E96-4252-46FC-BE6D-5837F7ABAF74}"/>
    <cellStyle name="Percent 21 2 2" xfId="9539" xr:uid="{8F6B2CF0-DA88-4CA5-9512-1918C26F901A}"/>
    <cellStyle name="Percent 21 2 3" xfId="9538" xr:uid="{02391FA0-7C01-41C2-BC06-870550291FC3}"/>
    <cellStyle name="Percent 21 2 4" xfId="7684" xr:uid="{51ED0350-15E2-4B0F-994D-7292B79FF73A}"/>
    <cellStyle name="Percent 21 3" xfId="5699" xr:uid="{55E99D1C-1EF5-4D81-8B20-1BFF42AB8097}"/>
    <cellStyle name="Percent 21 3 2" xfId="9541" xr:uid="{7F663AB8-2476-42D2-ACAC-313636B6F7F6}"/>
    <cellStyle name="Percent 21 3 3" xfId="9540" xr:uid="{B1C60FDE-2DCD-467B-802A-65A0EDCCE67F}"/>
    <cellStyle name="Percent 21 3 4" xfId="7685" xr:uid="{ED157764-AF95-4F45-ADA5-58074D3CDAF6}"/>
    <cellStyle name="Percent 21 4" xfId="5700" xr:uid="{7FC42D9D-712C-409F-938C-E4F8C6306601}"/>
    <cellStyle name="Percent 21 4 2" xfId="9543" xr:uid="{2BD3A78A-7645-4048-ACBD-650212F86208}"/>
    <cellStyle name="Percent 21 4 3" xfId="9542" xr:uid="{3E2F1594-447D-41FC-8934-98A8D9097A96}"/>
    <cellStyle name="Percent 21 4 4" xfId="7686" xr:uid="{C60B5297-5633-431B-9640-36793E2C657D}"/>
    <cellStyle name="Percent 21 5" xfId="5701" xr:uid="{CFA201D7-A9CE-4EEA-8544-756497B76260}"/>
    <cellStyle name="Percent 21 5 2" xfId="9545" xr:uid="{C9698C5C-7C8D-4239-9E6B-E8C8BD3C5100}"/>
    <cellStyle name="Percent 21 5 3" xfId="9544" xr:uid="{D9FD80A4-2E78-4333-9F57-0329278F4CDC}"/>
    <cellStyle name="Percent 21 5 4" xfId="7687" xr:uid="{450309D3-ACB9-4031-A5E8-3CEBDAAE4CAE}"/>
    <cellStyle name="Percent 21 6" xfId="5702" xr:uid="{62DCC9A2-A77A-4820-8863-B547AB26E9CD}"/>
    <cellStyle name="Percent 21 6 2" xfId="9547" xr:uid="{131CD434-D577-4E9F-8432-4C94DDFA8285}"/>
    <cellStyle name="Percent 21 6 3" xfId="9546" xr:uid="{95AEFE4F-6D93-41CD-85CB-BAFB6FED92F0}"/>
    <cellStyle name="Percent 21 6 4" xfId="7688" xr:uid="{542F1C43-212D-4CBB-8516-9C9282E10BC0}"/>
    <cellStyle name="Percent 21 7" xfId="5703" xr:uid="{D880C25C-15B0-4F28-9592-CB1D5368066A}"/>
    <cellStyle name="Percent 21 7 2" xfId="5704" xr:uid="{614B244C-3C13-4BF5-B682-E50E2B1A5936}"/>
    <cellStyle name="Percent 21 7 2 2" xfId="9550" xr:uid="{1C03AE3A-2240-4C9D-8376-5D03BDE87ECF}"/>
    <cellStyle name="Percent 21 7 2 3" xfId="9549" xr:uid="{80B432B2-6F8E-4577-BF2B-22D42ECFB0B6}"/>
    <cellStyle name="Percent 21 7 2 4" xfId="7690" xr:uid="{087A34AE-211E-402A-9516-3D23D840D496}"/>
    <cellStyle name="Percent 21 7 3" xfId="5705" xr:uid="{2AC61DB3-11D5-4D86-8ACB-F27847CE967F}"/>
    <cellStyle name="Percent 21 7 3 2" xfId="9552" xr:uid="{2C68C217-8B79-4BD2-BF77-ABDA4F50236B}"/>
    <cellStyle name="Percent 21 7 3 3" xfId="9551" xr:uid="{120ED596-0559-4BAE-A0A6-99204A1FFEC5}"/>
    <cellStyle name="Percent 21 7 3 4" xfId="7691" xr:uid="{46A9D1CC-4236-4167-A4A8-5A8E87E6667F}"/>
    <cellStyle name="Percent 21 7 4" xfId="9553" xr:uid="{F5D204F5-8725-4036-95B6-0EFABEABCFD5}"/>
    <cellStyle name="Percent 21 7 5" xfId="9548" xr:uid="{C0EBB835-BBB4-4DEA-B26B-957AA5C944F9}"/>
    <cellStyle name="Percent 21 7 6" xfId="7689" xr:uid="{6CBBF92B-F5F1-489D-B508-C41B369A7F61}"/>
    <cellStyle name="Percent 21 8" xfId="9554" xr:uid="{BF53CFDD-E127-427A-A80C-8BB94844D00E}"/>
    <cellStyle name="Percent 21 9" xfId="9537" xr:uid="{5B37F19C-9B39-4CB1-BDD3-C2D234255A81}"/>
    <cellStyle name="Percent 22" xfId="5706" xr:uid="{FD526F4F-C80C-451C-B04E-78AD133A6F27}"/>
    <cellStyle name="Percent 22 10" xfId="7692" xr:uid="{47D45805-ACFB-4AD8-B9C4-7AD3C17F9810}"/>
    <cellStyle name="Percent 22 2" xfId="5707" xr:uid="{5B6E8FCF-BEF8-4A13-AB57-0B643CB9AA37}"/>
    <cellStyle name="Percent 22 2 2" xfId="9557" xr:uid="{51462E91-8407-45B8-B3DA-3AB00A364A3E}"/>
    <cellStyle name="Percent 22 2 3" xfId="9556" xr:uid="{8D025B85-D110-44B5-9139-00E8DEAD91B5}"/>
    <cellStyle name="Percent 22 2 4" xfId="7693" xr:uid="{F757B809-543D-4593-9ADB-14BC1CAAEFF0}"/>
    <cellStyle name="Percent 22 3" xfId="5708" xr:uid="{A8014799-A535-4398-B101-D117BA9376E5}"/>
    <cellStyle name="Percent 22 3 2" xfId="9559" xr:uid="{05B127A9-75D2-4696-8206-0F5A5BB38722}"/>
    <cellStyle name="Percent 22 3 3" xfId="9558" xr:uid="{2F23C6EC-9A31-4222-80EA-4EB744A29423}"/>
    <cellStyle name="Percent 22 3 4" xfId="7694" xr:uid="{03DEDDB4-2B3D-485E-8DC3-63399AB82E6E}"/>
    <cellStyle name="Percent 22 4" xfId="5709" xr:uid="{9DC338BA-DB34-4A64-9C54-4A69F63473A8}"/>
    <cellStyle name="Percent 22 4 2" xfId="9561" xr:uid="{BF7FDD7E-9CB2-4040-85D8-D2A7B3D099EE}"/>
    <cellStyle name="Percent 22 4 3" xfId="9560" xr:uid="{002275EA-5A1F-4A8B-97EC-9D7219D05A74}"/>
    <cellStyle name="Percent 22 4 4" xfId="7695" xr:uid="{D9EB1A9A-E859-40D4-AAC9-6B6F92929A27}"/>
    <cellStyle name="Percent 22 5" xfId="5710" xr:uid="{7C3C55D2-5143-4CDD-B091-E57AAE53A3F0}"/>
    <cellStyle name="Percent 22 5 2" xfId="9563" xr:uid="{C68364E4-8414-43A8-8AB7-9D60E22450C3}"/>
    <cellStyle name="Percent 22 5 3" xfId="9562" xr:uid="{70C4F4B6-1A25-4886-8618-7F24AD4D5F1A}"/>
    <cellStyle name="Percent 22 5 4" xfId="7696" xr:uid="{64675F6A-9B13-4446-93A4-04A00D68C1F8}"/>
    <cellStyle name="Percent 22 6" xfId="5711" xr:uid="{8146FF37-CF56-4CB7-BDE2-331B9EAABC57}"/>
    <cellStyle name="Percent 22 6 2" xfId="9565" xr:uid="{8D185FBD-1C49-47EA-A76A-97EE22532964}"/>
    <cellStyle name="Percent 22 6 3" xfId="9564" xr:uid="{356535AC-AE07-4789-B4FD-27DA0A62D5E4}"/>
    <cellStyle name="Percent 22 6 4" xfId="7697" xr:uid="{DC4225A5-1C59-434C-8EED-71DB393F011D}"/>
    <cellStyle name="Percent 22 7" xfId="5712" xr:uid="{ACE84082-9359-46F6-9110-329BAE9DC3AC}"/>
    <cellStyle name="Percent 22 7 2" xfId="5713" xr:uid="{E4BFA464-D5D0-4F59-B382-934E4A0CE38B}"/>
    <cellStyle name="Percent 22 7 2 2" xfId="9568" xr:uid="{ECB33512-E9C8-4F7D-AE7A-D5C03EC52716}"/>
    <cellStyle name="Percent 22 7 2 3" xfId="9567" xr:uid="{2B784C62-97F9-4A9D-ADE8-90C97F971523}"/>
    <cellStyle name="Percent 22 7 2 4" xfId="7699" xr:uid="{C5CCD71B-4B3E-448E-9A4E-1294ED515181}"/>
    <cellStyle name="Percent 22 7 3" xfId="5714" xr:uid="{2345F214-A9B1-4E6E-93B8-0CB37FBA8E96}"/>
    <cellStyle name="Percent 22 7 3 2" xfId="9570" xr:uid="{98E12831-8173-49BD-BD66-7AF27DE3DC60}"/>
    <cellStyle name="Percent 22 7 3 3" xfId="9569" xr:uid="{CFE54F4E-321E-4601-AB72-E8BF2E16B0B3}"/>
    <cellStyle name="Percent 22 7 3 4" xfId="7700" xr:uid="{433988DB-A70D-4785-89FF-A7F89D0A17BE}"/>
    <cellStyle name="Percent 22 7 4" xfId="9571" xr:uid="{4695DC08-4FA5-4572-80A3-AC6A4B42408B}"/>
    <cellStyle name="Percent 22 7 5" xfId="9566" xr:uid="{C125AB69-6145-4462-B7C2-713BA53F8F97}"/>
    <cellStyle name="Percent 22 7 6" xfId="7698" xr:uid="{246FDE56-DFE4-4659-A871-6DB3A29A6B82}"/>
    <cellStyle name="Percent 22 8" xfId="9572" xr:uid="{A1297554-437F-4FEB-8B25-52FE146CB671}"/>
    <cellStyle name="Percent 22 9" xfId="9555" xr:uid="{BA610D5B-C2AE-4C8D-AE5D-04311265EA56}"/>
    <cellStyle name="Percent 23" xfId="5715" xr:uid="{896AB7F2-3C82-4724-98DB-D3C3D1DDECA2}"/>
    <cellStyle name="Percent 23 10" xfId="7701" xr:uid="{DB63FCB3-76B7-405F-8777-38C5BE60D17F}"/>
    <cellStyle name="Percent 23 2" xfId="5716" xr:uid="{CF746787-DE76-4BA4-9A0E-AA9917334723}"/>
    <cellStyle name="Percent 23 2 2" xfId="9575" xr:uid="{3DD630DE-89C7-4818-A096-22A2A3E9E190}"/>
    <cellStyle name="Percent 23 2 3" xfId="9574" xr:uid="{E7C39C42-9E64-494B-99E2-672A9601393E}"/>
    <cellStyle name="Percent 23 2 4" xfId="7702" xr:uid="{2BDDDBB4-4833-4CAB-A512-D069D36FF4A3}"/>
    <cellStyle name="Percent 23 3" xfId="5717" xr:uid="{D7B1931C-7D9D-4783-8DCA-197D9CB54F48}"/>
    <cellStyle name="Percent 23 3 2" xfId="9577" xr:uid="{752A9FAC-2401-4C87-84D6-D45406EFA50F}"/>
    <cellStyle name="Percent 23 3 3" xfId="9576" xr:uid="{70A7C2B1-BB22-44C9-A5F7-DAF726C2ECD0}"/>
    <cellStyle name="Percent 23 3 4" xfId="7703" xr:uid="{1D7127A4-847C-4CD4-9E4E-32215ABE8D9B}"/>
    <cellStyle name="Percent 23 4" xfId="5718" xr:uid="{88BB6FC2-A611-40DD-A422-872E8B123B32}"/>
    <cellStyle name="Percent 23 4 2" xfId="9579" xr:uid="{980078E1-D5BB-4A50-B6F3-A5D2E213A6FE}"/>
    <cellStyle name="Percent 23 4 3" xfId="9578" xr:uid="{B4EAD02D-6ACB-46AB-A433-7ADC794D75F1}"/>
    <cellStyle name="Percent 23 4 4" xfId="7704" xr:uid="{5CC7D2B3-B0A7-447E-8125-DFAEF669FA8D}"/>
    <cellStyle name="Percent 23 5" xfId="5719" xr:uid="{1BFF2661-7AA1-418C-906D-DD9D42856CC3}"/>
    <cellStyle name="Percent 23 5 2" xfId="9581" xr:uid="{F4B6A86B-D982-44EF-B991-CA38FD186297}"/>
    <cellStyle name="Percent 23 5 3" xfId="9580" xr:uid="{99B83E73-77CB-4C18-B3CC-0373C587486C}"/>
    <cellStyle name="Percent 23 5 4" xfId="7705" xr:uid="{250AC178-8024-4BED-BCF1-19567E062C86}"/>
    <cellStyle name="Percent 23 6" xfId="5720" xr:uid="{F331932C-660D-46BF-9B8F-1573E9BC6275}"/>
    <cellStyle name="Percent 23 6 2" xfId="9583" xr:uid="{40726641-F490-4AD9-B673-53369D713EEF}"/>
    <cellStyle name="Percent 23 6 3" xfId="9582" xr:uid="{376C1252-26DF-4144-A48E-08875A11D8B2}"/>
    <cellStyle name="Percent 23 6 4" xfId="7706" xr:uid="{95C6B141-A08D-43C2-B617-A541FF7EF3E0}"/>
    <cellStyle name="Percent 23 7" xfId="5721" xr:uid="{C213DE70-45EB-470E-88B1-FED64CA0698F}"/>
    <cellStyle name="Percent 23 7 2" xfId="5722" xr:uid="{B02FE0BE-5C3C-43D6-B531-550073398681}"/>
    <cellStyle name="Percent 23 7 2 2" xfId="9586" xr:uid="{967B974A-B470-4042-90C6-654068FCFA8F}"/>
    <cellStyle name="Percent 23 7 2 3" xfId="9585" xr:uid="{B0FD79F8-1E73-40DA-AF44-5315FA58CFBE}"/>
    <cellStyle name="Percent 23 7 2 4" xfId="7708" xr:uid="{D8DDF6FF-5A74-4B4A-8B82-32773D367949}"/>
    <cellStyle name="Percent 23 7 3" xfId="5723" xr:uid="{864FE883-D35F-4803-B8CE-6E6A911F773E}"/>
    <cellStyle name="Percent 23 7 3 2" xfId="9588" xr:uid="{1FC69AE6-D255-415C-9B6A-DB8DC342C38C}"/>
    <cellStyle name="Percent 23 7 3 3" xfId="9587" xr:uid="{AAE23D4F-8504-46C7-8F60-785B0B8E7683}"/>
    <cellStyle name="Percent 23 7 3 4" xfId="7709" xr:uid="{025936DC-5068-4BBB-9480-41C25EB37E27}"/>
    <cellStyle name="Percent 23 7 4" xfId="9589" xr:uid="{983C99E6-F214-4869-BCA3-40B0D25E9712}"/>
    <cellStyle name="Percent 23 7 5" xfId="9584" xr:uid="{677CC8CD-4079-435F-9892-6B9EEF5BFE3F}"/>
    <cellStyle name="Percent 23 7 6" xfId="7707" xr:uid="{8772F110-E75D-49EE-A8CB-DF045BC05527}"/>
    <cellStyle name="Percent 23 8" xfId="9590" xr:uid="{6A2E8CF0-9E52-4E9F-A9D5-D4501F3587B7}"/>
    <cellStyle name="Percent 23 9" xfId="9573" xr:uid="{9B6591C8-D8FB-43C4-898B-060925B1EBDB}"/>
    <cellStyle name="Percent 24" xfId="5724" xr:uid="{BE84558F-62CB-435B-91A9-6AC0F3FF8F9E}"/>
    <cellStyle name="Percent 24 2" xfId="5725" xr:uid="{F6541D1F-93CC-4473-A031-40B1BA987098}"/>
    <cellStyle name="Percent 24 2 2" xfId="9592" xr:uid="{38B8D467-FE0A-41E2-A109-67CEF599F816}"/>
    <cellStyle name="Percent 24 2 3" xfId="9591" xr:uid="{619B3645-742F-4C12-B580-FFFF45382193}"/>
    <cellStyle name="Percent 24 2 4" xfId="7710" xr:uid="{566F08F7-974C-4506-9DA5-713F20C19EE0}"/>
    <cellStyle name="Percent 24 3" xfId="5726" xr:uid="{68AC1373-9BCA-483E-A284-2455C33209AB}"/>
    <cellStyle name="Percent 24 3 2" xfId="9594" xr:uid="{C3D45488-CF9B-43AB-B3F0-99849A8A6B90}"/>
    <cellStyle name="Percent 24 3 3" xfId="9593" xr:uid="{D9D92C62-CCBD-4B4D-BE13-C25737625D81}"/>
    <cellStyle name="Percent 24 3 4" xfId="7711" xr:uid="{BE3B3C38-1A9A-4A49-95B1-D9636EB0ED39}"/>
    <cellStyle name="Percent 24 4" xfId="5727" xr:uid="{0B1A6EC8-3128-4BDE-BA05-116F215C5A9F}"/>
    <cellStyle name="Percent 24 4 2" xfId="9596" xr:uid="{E9955465-9D1B-459A-9A5D-3CC3DD5FD0EE}"/>
    <cellStyle name="Percent 24 4 3" xfId="9595" xr:uid="{2D8EB4CD-92EE-4C27-B52D-4EA0DB27B547}"/>
    <cellStyle name="Percent 24 4 4" xfId="7712" xr:uid="{710CDF03-5641-46FF-833A-59FDEC17CE0F}"/>
    <cellStyle name="Percent 24 5" xfId="5728" xr:uid="{3FCE5563-1CC8-4F9C-A209-3510D7090E8E}"/>
    <cellStyle name="Percent 24 5 2" xfId="9598" xr:uid="{DBD02D18-8AD1-44BB-B66F-7A35F883C139}"/>
    <cellStyle name="Percent 24 5 3" xfId="9597" xr:uid="{6AA37684-0C95-4D19-9FF8-1AF13F545DA7}"/>
    <cellStyle name="Percent 24 5 4" xfId="7713" xr:uid="{1E029CD1-2359-40DD-A0A6-22EB2F2B1D93}"/>
    <cellStyle name="Percent 24 6" xfId="5729" xr:uid="{15833CA2-1C39-4206-A90F-B5F3350B9543}"/>
    <cellStyle name="Percent 24 6 2" xfId="9600" xr:uid="{7A185133-DDE0-40B4-A95D-138418F49ECB}"/>
    <cellStyle name="Percent 24 6 3" xfId="9599" xr:uid="{E58A34FA-7ECB-4586-98A9-7C2268CAAB8D}"/>
    <cellStyle name="Percent 24 6 4" xfId="7714" xr:uid="{3C5B5E7E-7B78-4F4D-A711-1AB5D3047B36}"/>
    <cellStyle name="Percent 24 7" xfId="5730" xr:uid="{7B411941-52F4-4A66-9AB2-2EE9DB6E1E47}"/>
    <cellStyle name="Percent 24 7 2" xfId="5731" xr:uid="{C0252F91-C5DC-4855-80D3-2146D6A0C563}"/>
    <cellStyle name="Percent 24 7 2 2" xfId="9603" xr:uid="{3A9A025A-AE5C-468F-801E-5779E22AB159}"/>
    <cellStyle name="Percent 24 7 2 3" xfId="9602" xr:uid="{EC999E08-9689-471E-AC9E-52F642AEBCED}"/>
    <cellStyle name="Percent 24 7 2 4" xfId="7716" xr:uid="{9AA180B4-0965-483E-ACE5-5F50B0ECA98F}"/>
    <cellStyle name="Percent 24 7 3" xfId="5732" xr:uid="{121DDD26-D579-49E5-8BA7-28EC0CCBF4D1}"/>
    <cellStyle name="Percent 24 7 3 2" xfId="9605" xr:uid="{D24E4761-B95C-450E-86C2-8AA2AE06717F}"/>
    <cellStyle name="Percent 24 7 3 3" xfId="9604" xr:uid="{9A9190A6-1DB1-4E02-9687-33200290E975}"/>
    <cellStyle name="Percent 24 7 3 4" xfId="7717" xr:uid="{55691269-4381-415F-8F77-618970D38D61}"/>
    <cellStyle name="Percent 24 7 4" xfId="9606" xr:uid="{AEC3C36D-9654-46EE-81AA-5EAF84DCB67C}"/>
    <cellStyle name="Percent 24 7 5" xfId="9601" xr:uid="{A1C87D87-7C70-48DA-85C5-2919516CC0B9}"/>
    <cellStyle name="Percent 24 7 6" xfId="7715" xr:uid="{4C0A4993-C0A3-4791-A610-1FD929A4AFD8}"/>
    <cellStyle name="Percent 24 8" xfId="5733" xr:uid="{1814A681-0ABE-42C1-974A-0EB4CFD7E62F}"/>
    <cellStyle name="Percent 24 9" xfId="26597" xr:uid="{A13DCF74-527D-419F-9447-2B42A6308AC7}"/>
    <cellStyle name="Percent 25" xfId="5734" xr:uid="{40148A62-F1E6-4168-9D58-FCEDA6AC564C}"/>
    <cellStyle name="Percent 25 10" xfId="7718" xr:uid="{ADF86AC3-3269-475F-B413-C75C8487C735}"/>
    <cellStyle name="Percent 25 2" xfId="5735" xr:uid="{32774F97-A365-4B47-A9A5-91163261780A}"/>
    <cellStyle name="Percent 25 2 2" xfId="9609" xr:uid="{D36E0DBB-8567-499E-B616-EE51CAD49E27}"/>
    <cellStyle name="Percent 25 2 3" xfId="9608" xr:uid="{B45C6905-BEBC-4EF1-AEED-9911283E911C}"/>
    <cellStyle name="Percent 25 2 4" xfId="7719" xr:uid="{1EE55023-AE57-4A66-B691-BEA6BF4F324B}"/>
    <cellStyle name="Percent 25 3" xfId="5736" xr:uid="{2382A664-954A-4330-9ED3-79615972A702}"/>
    <cellStyle name="Percent 25 3 2" xfId="9611" xr:uid="{19D0ED5D-649D-43B2-9000-FCA4C86F8EA6}"/>
    <cellStyle name="Percent 25 3 3" xfId="9610" xr:uid="{AC5F03DE-D393-46A6-9C97-4BD451B6CB0E}"/>
    <cellStyle name="Percent 25 3 4" xfId="7720" xr:uid="{AA2BF33A-3871-439B-8628-956684F9FA80}"/>
    <cellStyle name="Percent 25 4" xfId="5737" xr:uid="{B01973A5-CEF1-498A-BE60-2B81D28CF63A}"/>
    <cellStyle name="Percent 25 4 2" xfId="9613" xr:uid="{93D3A65F-1053-4F8F-8A59-0111ECFD4AE3}"/>
    <cellStyle name="Percent 25 4 3" xfId="9612" xr:uid="{98192A87-2BA3-4F8E-A7B0-CB2654608693}"/>
    <cellStyle name="Percent 25 4 4" xfId="7721" xr:uid="{F4DCD6B4-7EBB-45EE-8C0F-EC6F971753BE}"/>
    <cellStyle name="Percent 25 5" xfId="5738" xr:uid="{AF24D459-F8BD-4FBE-A1DF-9208B6D4BAA6}"/>
    <cellStyle name="Percent 25 5 2" xfId="9615" xr:uid="{F5D76A15-6834-4761-B833-538E1D23FFB2}"/>
    <cellStyle name="Percent 25 5 3" xfId="9614" xr:uid="{0BD58EE2-EDB1-43E2-B2A4-3DBDEE9A6D3C}"/>
    <cellStyle name="Percent 25 5 4" xfId="7722" xr:uid="{ED8EC91E-7868-485A-8CCE-69E7934323C5}"/>
    <cellStyle name="Percent 25 6" xfId="5739" xr:uid="{1C6C621A-20A1-4E54-B2F7-79735AB50037}"/>
    <cellStyle name="Percent 25 6 2" xfId="9617" xr:uid="{1780A41B-888B-467F-A47F-BBF6BD58D756}"/>
    <cellStyle name="Percent 25 6 3" xfId="9616" xr:uid="{967DF2AC-6353-40B8-AD6D-EEDBBBDB20F7}"/>
    <cellStyle name="Percent 25 6 4" xfId="7723" xr:uid="{5856BC79-AD95-45EF-841A-CA3E6166C907}"/>
    <cellStyle name="Percent 25 7" xfId="5740" xr:uid="{40EA021E-341D-48DA-BA19-7A1EF5BDDA7C}"/>
    <cellStyle name="Percent 25 7 2" xfId="5741" xr:uid="{E2CFCA90-E0FF-4FC1-BA81-81A9CCE75FAD}"/>
    <cellStyle name="Percent 25 7 2 2" xfId="9620" xr:uid="{BF1D95AA-2A3F-4C0B-B3DE-075203FA6605}"/>
    <cellStyle name="Percent 25 7 2 3" xfId="9619" xr:uid="{8245D105-EFB8-4E8A-A1D3-87F8A59D9198}"/>
    <cellStyle name="Percent 25 7 2 4" xfId="7725" xr:uid="{1931F0CE-3D0C-43BB-A25E-0ABB0F8D53D3}"/>
    <cellStyle name="Percent 25 7 3" xfId="5742" xr:uid="{502279B8-3F14-431A-A542-ABE6670F9BCD}"/>
    <cellStyle name="Percent 25 7 3 2" xfId="9622" xr:uid="{FAA7C179-A210-4C63-B5D0-026EFF3C0B6C}"/>
    <cellStyle name="Percent 25 7 3 3" xfId="9621" xr:uid="{72457162-64FE-48F2-9F0E-75253395C01C}"/>
    <cellStyle name="Percent 25 7 3 4" xfId="7726" xr:uid="{CCAFE876-515E-438E-B058-AC4AEB7775A4}"/>
    <cellStyle name="Percent 25 7 4" xfId="9623" xr:uid="{D036A708-79E9-433B-97BB-35A27CDD36AA}"/>
    <cellStyle name="Percent 25 7 5" xfId="9618" xr:uid="{04E053DC-F186-43F3-BBBD-51B4095E5B7E}"/>
    <cellStyle name="Percent 25 7 6" xfId="7724" xr:uid="{89962DEE-AB06-45BB-8CC8-B40A82C29502}"/>
    <cellStyle name="Percent 25 8" xfId="9624" xr:uid="{FE9DAD32-DCFA-4190-846E-0F467E1905FF}"/>
    <cellStyle name="Percent 25 9" xfId="9607" xr:uid="{53DD91EF-1D7E-46EF-9D6C-F470CAB9E334}"/>
    <cellStyle name="Percent 26" xfId="5743" xr:uid="{FF380866-4284-4B80-9205-F06104A6EF4E}"/>
    <cellStyle name="Percent 26 10" xfId="7727" xr:uid="{8074F12D-9365-4803-8D8E-DB5D19FE65D8}"/>
    <cellStyle name="Percent 26 2" xfId="5744" xr:uid="{D878FB6A-B33D-4318-A15C-165A57285790}"/>
    <cellStyle name="Percent 26 2 2" xfId="9627" xr:uid="{98384F59-E62C-4A29-95FE-2D45D9A8EAA3}"/>
    <cellStyle name="Percent 26 2 3" xfId="9626" xr:uid="{250391C9-372C-492D-8819-33F957638147}"/>
    <cellStyle name="Percent 26 2 4" xfId="7728" xr:uid="{01D544BF-171D-428F-A584-9514D01D711A}"/>
    <cellStyle name="Percent 26 3" xfId="5745" xr:uid="{37A73DA1-BBDD-41A1-ADA7-BD40AE76FAEE}"/>
    <cellStyle name="Percent 26 3 2" xfId="9629" xr:uid="{55EED7E4-8A0F-47BB-8D15-ADBAEFDC7568}"/>
    <cellStyle name="Percent 26 3 3" xfId="9628" xr:uid="{B9B31297-F819-4659-A8ED-2096EF784E43}"/>
    <cellStyle name="Percent 26 3 4" xfId="7729" xr:uid="{8AA40272-C2D7-474D-B233-31B726ACB3AE}"/>
    <cellStyle name="Percent 26 4" xfId="5746" xr:uid="{198CA041-8454-4FCF-8E0F-A3C2DBF7742B}"/>
    <cellStyle name="Percent 26 4 2" xfId="9631" xr:uid="{1B0FCD8F-AEB4-4261-BB5B-3CF4DC75C764}"/>
    <cellStyle name="Percent 26 4 3" xfId="9630" xr:uid="{C86BE072-C550-43B3-9763-1EA65233BF00}"/>
    <cellStyle name="Percent 26 4 4" xfId="7730" xr:uid="{CB71EAC7-DC4A-4377-A023-8EFCABACB759}"/>
    <cellStyle name="Percent 26 5" xfId="5747" xr:uid="{3B96D9B0-8D61-4428-BCAA-3BAE2EF5DC28}"/>
    <cellStyle name="Percent 26 5 2" xfId="9633" xr:uid="{93926DC1-23F0-40B1-8DCB-A0BD959AA2F2}"/>
    <cellStyle name="Percent 26 5 3" xfId="9632" xr:uid="{7A840F1D-E60C-4F74-8692-FD1E203FA10F}"/>
    <cellStyle name="Percent 26 5 4" xfId="7731" xr:uid="{891BB35E-0295-4237-BFB3-22D36F546CB7}"/>
    <cellStyle name="Percent 26 6" xfId="5748" xr:uid="{2691F8BF-523F-427C-B62B-2ADEF4A8E52B}"/>
    <cellStyle name="Percent 26 6 2" xfId="9635" xr:uid="{CF73A502-88CB-4122-A4BB-AF65154E9BC2}"/>
    <cellStyle name="Percent 26 6 3" xfId="9634" xr:uid="{72C6FC78-C5DC-4784-B0DE-D89D3016C764}"/>
    <cellStyle name="Percent 26 6 4" xfId="7732" xr:uid="{2AC4A94E-5057-4818-9FA4-68CBA469C142}"/>
    <cellStyle name="Percent 26 7" xfId="5749" xr:uid="{DAD23258-A54A-467A-985B-DB6CE52E6667}"/>
    <cellStyle name="Percent 26 7 2" xfId="5750" xr:uid="{A358A89F-DCC9-466D-A467-1AA13B209CBD}"/>
    <cellStyle name="Percent 26 7 2 2" xfId="9638" xr:uid="{DF1B216A-9A6C-471C-BE6B-1CE19D278FFD}"/>
    <cellStyle name="Percent 26 7 2 3" xfId="9637" xr:uid="{790FE0C9-70B5-46E6-AE69-6A2D64598F83}"/>
    <cellStyle name="Percent 26 7 2 4" xfId="7734" xr:uid="{51C1AD20-D3D7-4C39-BD4F-27BFB70B5C11}"/>
    <cellStyle name="Percent 26 7 3" xfId="5751" xr:uid="{8238AD63-4219-48B4-8503-D7F7D73A76F0}"/>
    <cellStyle name="Percent 26 7 3 2" xfId="9640" xr:uid="{338C1D12-C045-423D-B19E-7121C895EE8A}"/>
    <cellStyle name="Percent 26 7 3 3" xfId="9639" xr:uid="{630744DB-1FAB-4E10-B726-593D1987C357}"/>
    <cellStyle name="Percent 26 7 3 4" xfId="7735" xr:uid="{77B2467A-1998-4FD8-8840-F621F3DF9A23}"/>
    <cellStyle name="Percent 26 7 4" xfId="9641" xr:uid="{814E2FBA-4F82-460D-8721-A0DF0DCCE7D3}"/>
    <cellStyle name="Percent 26 7 5" xfId="9636" xr:uid="{D880C55E-D9AA-4B9A-9DC4-7EFBF0020F78}"/>
    <cellStyle name="Percent 26 7 6" xfId="7733" xr:uid="{21208C1C-62CA-413C-8ABA-3F9F4DEE5D0A}"/>
    <cellStyle name="Percent 26 8" xfId="9642" xr:uid="{00C55C85-CACB-4662-90FF-440D786E58D8}"/>
    <cellStyle name="Percent 26 9" xfId="9625" xr:uid="{C6E4E9A7-E039-4928-9FD5-CE92E1D903B7}"/>
    <cellStyle name="Percent 27" xfId="5752" xr:uid="{111E41A6-1778-4B1E-A594-41FB0E62D168}"/>
    <cellStyle name="Percent 27 2" xfId="9644" xr:uid="{2CE58A77-EBAF-43F3-88D4-094EDB4DCAE0}"/>
    <cellStyle name="Percent 27 3" xfId="9643" xr:uid="{3229AA42-ECFB-436E-AFC8-3ED55FD584F0}"/>
    <cellStyle name="Percent 27 4" xfId="7736" xr:uid="{0A61958C-4EBA-4D95-B419-F03FDA7C0584}"/>
    <cellStyle name="Percent 28" xfId="5753" xr:uid="{86CBF24C-87CD-471A-AC35-6284E55AE798}"/>
    <cellStyle name="Percent 28 2" xfId="5754" xr:uid="{756DFCE0-2014-450D-83FA-85D2CDF29EB0}"/>
    <cellStyle name="Percent 28 3" xfId="7240" xr:uid="{992FDDB4-283E-4865-BD3B-14460EAAC54C}"/>
    <cellStyle name="Percent 29" xfId="7238" xr:uid="{D252F200-8F5B-4CA4-9450-3B927C5FCE55}"/>
    <cellStyle name="Percent 3" xfId="186" xr:uid="{BC5B9609-F0B1-42C0-A50E-E062DF04999B}"/>
    <cellStyle name="Percent 3 10" xfId="5755" xr:uid="{F295C6CB-F0A6-48EE-B899-30810E19C2DE}"/>
    <cellStyle name="Percent 3 10 10" xfId="5756" xr:uid="{8BD31F92-F205-42BF-B78C-B672EC7D1B3E}"/>
    <cellStyle name="Percent 3 10 10 2" xfId="9648" xr:uid="{C68A67B1-5714-4225-BC2E-5C692CF1D101}"/>
    <cellStyle name="Percent 3 10 10 3" xfId="9647" xr:uid="{FD3D89F8-05A2-486D-878F-9762DC4E2511}"/>
    <cellStyle name="Percent 3 10 10 4" xfId="7739" xr:uid="{4D50C890-52C1-4E83-93AA-385C2402AD3B}"/>
    <cellStyle name="Percent 3 10 11" xfId="5757" xr:uid="{997C8325-9E25-420E-86DE-CC27BD8396BA}"/>
    <cellStyle name="Percent 3 10 11 2" xfId="9650" xr:uid="{DF8DB883-E88B-4C5E-966C-F9ECF58093BE}"/>
    <cellStyle name="Percent 3 10 11 3" xfId="9649" xr:uid="{81580B2A-280F-4E5D-86DF-1517B846E998}"/>
    <cellStyle name="Percent 3 10 11 4" xfId="7740" xr:uid="{6AB32C64-4AA2-4F26-828A-1A63C124DDD8}"/>
    <cellStyle name="Percent 3 10 12" xfId="5758" xr:uid="{5E377661-BFA9-4866-AA4A-768721391B63}"/>
    <cellStyle name="Percent 3 10 12 2" xfId="9652" xr:uid="{2E83AB75-6B00-4E87-9699-6F321E136E87}"/>
    <cellStyle name="Percent 3 10 12 3" xfId="9651" xr:uid="{1297E96F-B9D6-4E91-BDC5-649A6AB54CE4}"/>
    <cellStyle name="Percent 3 10 12 4" xfId="7741" xr:uid="{4CE81280-23C2-42C9-8C66-92DF14FEB2D8}"/>
    <cellStyle name="Percent 3 10 13" xfId="5759" xr:uid="{3A994435-2112-4F27-A87E-69D7DC25F698}"/>
    <cellStyle name="Percent 3 10 13 2" xfId="9654" xr:uid="{6D7ED1BD-78FB-4527-9B9D-326209C5BB23}"/>
    <cellStyle name="Percent 3 10 13 3" xfId="9653" xr:uid="{3394167B-EED3-4A20-B10C-ED7FACD89028}"/>
    <cellStyle name="Percent 3 10 13 4" xfId="7742" xr:uid="{C4B51CA7-F3AB-4520-8619-627D326B1D55}"/>
    <cellStyle name="Percent 3 10 14" xfId="5760" xr:uid="{AADA3822-96FF-4429-A554-DB193CF8D0BF}"/>
    <cellStyle name="Percent 3 10 14 2" xfId="9656" xr:uid="{30F9AFCA-6743-49A5-832D-269D27EAECE4}"/>
    <cellStyle name="Percent 3 10 14 3" xfId="9655" xr:uid="{EBE162E2-6519-492F-92E6-33FA5CF52141}"/>
    <cellStyle name="Percent 3 10 14 4" xfId="7743" xr:uid="{94357EDE-3719-4CF2-B9BB-13EB9390824D}"/>
    <cellStyle name="Percent 3 10 15" xfId="5761" xr:uid="{0F6B221C-0CF8-4ED3-97E3-0E79BB6BEE66}"/>
    <cellStyle name="Percent 3 10 15 2" xfId="9658" xr:uid="{ED2D50DE-842D-4E0E-AFD2-C04ADCD3B1E7}"/>
    <cellStyle name="Percent 3 10 15 3" xfId="9657" xr:uid="{42189F49-1A0B-4453-82DA-F86D78E3A14B}"/>
    <cellStyle name="Percent 3 10 15 4" xfId="7744" xr:uid="{38BCD839-13B9-4ACC-83B7-FBD95A2C5809}"/>
    <cellStyle name="Percent 3 10 16" xfId="9659" xr:uid="{4BC47BDE-EF39-46D3-B5EA-9970DF55AF41}"/>
    <cellStyle name="Percent 3 10 17" xfId="9646" xr:uid="{3D00B6C4-19E7-48EA-8904-418D2664858D}"/>
    <cellStyle name="Percent 3 10 18" xfId="7738" xr:uid="{21B60FE7-014F-4D39-AC57-A25985F14EDD}"/>
    <cellStyle name="Percent 3 10 2" xfId="5762" xr:uid="{0338CC2F-DE42-4414-AAC9-C233A20C61E2}"/>
    <cellStyle name="Percent 3 10 2 2" xfId="9661" xr:uid="{AE6EDC50-1F66-4C5D-A12A-1CE426850D5C}"/>
    <cellStyle name="Percent 3 10 2 3" xfId="9660" xr:uid="{CE75C350-55AA-45F9-9C2C-0705DE26FCDC}"/>
    <cellStyle name="Percent 3 10 2 4" xfId="7745" xr:uid="{88D3AC3E-D93B-4D50-BA86-EFA91B8EF26E}"/>
    <cellStyle name="Percent 3 10 3" xfId="5763" xr:uid="{A57DD1D0-9361-4307-862D-178519E2C680}"/>
    <cellStyle name="Percent 3 10 3 2" xfId="9663" xr:uid="{226D083F-EC09-4785-B9E4-F0AAC3F2E02C}"/>
    <cellStyle name="Percent 3 10 3 3" xfId="9664" xr:uid="{2ECE7D73-9FCA-4774-AA7D-52F08E633573}"/>
    <cellStyle name="Percent 3 10 3 4" xfId="9662" xr:uid="{75FD2C07-5C30-4417-A44D-4EFAF6B90AFF}"/>
    <cellStyle name="Percent 3 10 3 5" xfId="7746" xr:uid="{82F2F833-CF92-481C-BE34-D7895EB151DE}"/>
    <cellStyle name="Percent 3 10 4" xfId="5764" xr:uid="{B8A8007C-BCF0-4D2B-91BD-EC92D60829B8}"/>
    <cellStyle name="Percent 3 10 4 2" xfId="9666" xr:uid="{7313466B-604B-44A1-8AD8-4B3F057F2005}"/>
    <cellStyle name="Percent 3 10 4 3" xfId="9667" xr:uid="{04DEDB00-83AF-41E4-98E9-D6B11D7B1955}"/>
    <cellStyle name="Percent 3 10 4 4" xfId="9665" xr:uid="{D7DF4760-890B-4DB6-9B0C-3F567F4553C7}"/>
    <cellStyle name="Percent 3 10 4 5" xfId="7747" xr:uid="{1A7B1430-24DE-4E23-823B-36257A23DFD5}"/>
    <cellStyle name="Percent 3 10 5" xfId="5765" xr:uid="{A403B938-E359-417D-8D24-381885B3D269}"/>
    <cellStyle name="Percent 3 10 5 2" xfId="9669" xr:uid="{C1ED42A8-379F-4C9A-8864-C912F90A2848}"/>
    <cellStyle name="Percent 3 10 5 3" xfId="9670" xr:uid="{2C390622-C3E8-43B8-81B3-2D202211CAB7}"/>
    <cellStyle name="Percent 3 10 5 4" xfId="9668" xr:uid="{D63771C6-0B03-4ED7-AB04-9A3FC108C715}"/>
    <cellStyle name="Percent 3 10 5 5" xfId="7748" xr:uid="{17C0CB0D-D2D8-4BDE-923E-8B27C94EBE7A}"/>
    <cellStyle name="Percent 3 10 6" xfId="5766" xr:uid="{D3636529-FF65-4E48-B58E-7D64E6960DAE}"/>
    <cellStyle name="Percent 3 10 6 2" xfId="9672" xr:uid="{E647A923-3578-467D-80E3-95993FB49C28}"/>
    <cellStyle name="Percent 3 10 6 3" xfId="9673" xr:uid="{534E19EC-9CD4-440A-BF77-2310641CC23D}"/>
    <cellStyle name="Percent 3 10 6 4" xfId="9671" xr:uid="{720B7ABF-6D3F-4B1C-9097-3769221280F3}"/>
    <cellStyle name="Percent 3 10 6 5" xfId="7749" xr:uid="{87F94F32-0CD7-4AAE-AB72-963B177075DB}"/>
    <cellStyle name="Percent 3 10 7" xfId="5767" xr:uid="{CC22E4C5-499A-4F78-8D1F-F2317CCBFAA3}"/>
    <cellStyle name="Percent 3 10 7 2" xfId="9675" xr:uid="{64E0AAF1-7152-4DF6-ABFA-C37131197873}"/>
    <cellStyle name="Percent 3 10 7 3" xfId="9676" xr:uid="{02D0BB21-E50B-422D-AF4A-1401B2D00216}"/>
    <cellStyle name="Percent 3 10 7 4" xfId="9674" xr:uid="{ABD35398-B6DE-49C8-A81D-7CF72414A638}"/>
    <cellStyle name="Percent 3 10 7 5" xfId="7750" xr:uid="{594EF776-58CE-4C14-A573-43EB2CC61A45}"/>
    <cellStyle name="Percent 3 10 8" xfId="5768" xr:uid="{9CB8EC74-528D-4740-8128-901AB689C778}"/>
    <cellStyle name="Percent 3 10 8 2" xfId="9678" xr:uid="{F8F09D9C-B3B7-4F04-A2A5-679B784E5E1B}"/>
    <cellStyle name="Percent 3 10 8 3" xfId="9679" xr:uid="{DC22D577-2727-4FA4-9BB7-ED5EBD6A375C}"/>
    <cellStyle name="Percent 3 10 8 4" xfId="9677" xr:uid="{61823B69-6EB5-4DED-B62F-8F4A010CCB2D}"/>
    <cellStyle name="Percent 3 10 8 5" xfId="7751" xr:uid="{487EF352-FBC5-4149-95D7-E63E876D79D8}"/>
    <cellStyle name="Percent 3 10 9" xfId="5769" xr:uid="{349255E5-A21B-43E4-B4CD-38118DFDC84E}"/>
    <cellStyle name="Percent 3 10 9 2" xfId="9681" xr:uid="{C7C80FE0-6701-4FBA-9A69-E1C48D72B12A}"/>
    <cellStyle name="Percent 3 10 9 3" xfId="9682" xr:uid="{895A5E1E-F0DC-4599-8F8A-C8DDBC3BE9F3}"/>
    <cellStyle name="Percent 3 10 9 4" xfId="9680" xr:uid="{491E648F-495F-4460-BDB7-37452589BED0}"/>
    <cellStyle name="Percent 3 10 9 5" xfId="7752" xr:uid="{27EECE09-4012-4D36-82AC-62FC2F8F12B4}"/>
    <cellStyle name="Percent 3 11" xfId="5770" xr:uid="{9782F48C-CBB8-4118-AE6C-E31CEB577B28}"/>
    <cellStyle name="Percent 3 11 2" xfId="9684" xr:uid="{76621867-9C5D-48B0-AC69-5E7626AECE33}"/>
    <cellStyle name="Percent 3 11 3" xfId="9685" xr:uid="{E362C5FE-19C0-47FE-B6AA-46C11A4E45D1}"/>
    <cellStyle name="Percent 3 11 4" xfId="9683" xr:uid="{8A7207E9-BAC7-4895-B5C2-46B853892D1B}"/>
    <cellStyle name="Percent 3 11 5" xfId="7753" xr:uid="{D3461B1F-508F-48C3-B05D-D275AD5E4634}"/>
    <cellStyle name="Percent 3 12" xfId="5771" xr:uid="{D005A275-3D5D-45DA-8896-64AA86E91BA8}"/>
    <cellStyle name="Percent 3 12 2" xfId="9687" xr:uid="{A43BF0D6-ECBB-492C-AA47-73418353D8FE}"/>
    <cellStyle name="Percent 3 12 3" xfId="9688" xr:uid="{887EB171-9FEB-45F1-B52F-01446C5450AB}"/>
    <cellStyle name="Percent 3 12 4" xfId="9686" xr:uid="{76F61DC0-6ACB-4FCF-B7BF-14F7C0378F4D}"/>
    <cellStyle name="Percent 3 12 5" xfId="7754" xr:uid="{076EB65C-B68E-4FC3-953D-0EED27DA0AF8}"/>
    <cellStyle name="Percent 3 13" xfId="5772" xr:uid="{308D7D62-347D-4564-9FB4-5F14728A02E2}"/>
    <cellStyle name="Percent 3 13 2" xfId="9690" xr:uid="{EBC90423-625C-4E9A-B280-1F57C186BFF2}"/>
    <cellStyle name="Percent 3 13 3" xfId="9691" xr:uid="{C63B3FE3-63D2-4F70-AE47-14E8A1CB0CAE}"/>
    <cellStyle name="Percent 3 13 4" xfId="9689" xr:uid="{6FC73223-8B0B-4051-A3EF-9D27F008E713}"/>
    <cellStyle name="Percent 3 13 5" xfId="7755" xr:uid="{548B8D84-18B5-4F62-AC16-F001BC0F7BC1}"/>
    <cellStyle name="Percent 3 14" xfId="5773" xr:uid="{A6C8B3B7-4D12-4046-ADEF-1E532641360F}"/>
    <cellStyle name="Percent 3 14 2" xfId="9693" xr:uid="{E9082357-7213-4752-8CAC-40FE17C1DC96}"/>
    <cellStyle name="Percent 3 14 3" xfId="9694" xr:uid="{BE1E6784-025E-4034-B6E6-41A4BFDBF495}"/>
    <cellStyle name="Percent 3 14 4" xfId="9692" xr:uid="{40FE2146-AB37-4352-A1D3-EB5B2E672611}"/>
    <cellStyle name="Percent 3 14 5" xfId="7756" xr:uid="{2E360552-8773-45D8-B49D-BF4D73DDD225}"/>
    <cellStyle name="Percent 3 15" xfId="5774" xr:uid="{BBC1501F-213D-48A2-854F-AA0FB7FBE56E}"/>
    <cellStyle name="Percent 3 15 2" xfId="9696" xr:uid="{BB1E2B88-4D42-42B4-B644-717256C5186F}"/>
    <cellStyle name="Percent 3 15 3" xfId="9697" xr:uid="{EB3445F4-241A-47EA-A39F-8FEE2D21B2AA}"/>
    <cellStyle name="Percent 3 15 4" xfId="9695" xr:uid="{7C6D672C-6695-4B39-86A6-DF9003559DD2}"/>
    <cellStyle name="Percent 3 15 5" xfId="7757" xr:uid="{17312C1B-7A5F-447E-AF2F-96062E022F28}"/>
    <cellStyle name="Percent 3 16" xfId="5775" xr:uid="{E065D5C0-31E1-4B0B-ADB3-643E6391AAB2}"/>
    <cellStyle name="Percent 3 16 2" xfId="9699" xr:uid="{A37B7EF4-C4F3-41BB-B4DD-2A272E1B72BA}"/>
    <cellStyle name="Percent 3 16 3" xfId="9700" xr:uid="{D8A668B9-CBA9-4B68-AABB-79764DA85F79}"/>
    <cellStyle name="Percent 3 16 4" xfId="9698" xr:uid="{DAAC10B6-07BF-4281-B832-5C62B1200F67}"/>
    <cellStyle name="Percent 3 16 5" xfId="7758" xr:uid="{CAB72575-398E-4E14-8E06-27AD45D5DC8B}"/>
    <cellStyle name="Percent 3 17" xfId="5776" xr:uid="{5092B598-F47E-4CD5-9D7F-B5C11DEACFEF}"/>
    <cellStyle name="Percent 3 17 2" xfId="9702" xr:uid="{89B6AEAA-2C08-48A8-930E-35716416476D}"/>
    <cellStyle name="Percent 3 17 3" xfId="9703" xr:uid="{74860BEA-8ECC-49DD-B49D-32E3ED33ED3F}"/>
    <cellStyle name="Percent 3 17 4" xfId="9701" xr:uid="{3AD76183-8477-4E05-B8AB-76604D514556}"/>
    <cellStyle name="Percent 3 17 5" xfId="7759" xr:uid="{D76E8867-D684-4D60-8BD6-45BA6DB5618B}"/>
    <cellStyle name="Percent 3 18" xfId="5777" xr:uid="{275127FA-7796-4DAA-8E69-7D30D1E3E7BE}"/>
    <cellStyle name="Percent 3 18 2" xfId="9705" xr:uid="{929086E5-2EC7-405A-BC48-709BE9FD5CAB}"/>
    <cellStyle name="Percent 3 18 3" xfId="9706" xr:uid="{689C9DF1-922D-40DA-9D28-8C2728D5ADD0}"/>
    <cellStyle name="Percent 3 18 4" xfId="9704" xr:uid="{71FDCB60-B725-4862-804E-9E1FE1DF1CCF}"/>
    <cellStyle name="Percent 3 18 5" xfId="7760" xr:uid="{E3927EA4-8443-408A-B863-04E8B8DCAA01}"/>
    <cellStyle name="Percent 3 19" xfId="5778" xr:uid="{8340FE09-AD39-4CB6-BD4D-621FE955E846}"/>
    <cellStyle name="Percent 3 19 2" xfId="9708" xr:uid="{15FDF0D3-868C-44B4-9BE0-659CE854159F}"/>
    <cellStyle name="Percent 3 19 2 2" xfId="9709" xr:uid="{8CFC3E1E-2A73-4506-AD23-32AD9ED7BDDB}"/>
    <cellStyle name="Percent 3 19 3" xfId="9710" xr:uid="{3ED222C5-B8B4-424B-BC04-6CAD24F85744}"/>
    <cellStyle name="Percent 3 19 4" xfId="9711" xr:uid="{330AE653-4078-4567-901C-43FD2F9B86F8}"/>
    <cellStyle name="Percent 3 19 5" xfId="9707" xr:uid="{CADFB70E-C475-458E-A041-AD9B7E0DF0A1}"/>
    <cellStyle name="Percent 3 19 6" xfId="7761" xr:uid="{FEE6230C-16AF-4736-8535-6A4979053653}"/>
    <cellStyle name="Percent 3 2" xfId="255" xr:uid="{48893F4A-47F1-48BD-8CE0-80CF6A5DEFF9}"/>
    <cellStyle name="Percent 3 2 10" xfId="5780" xr:uid="{BB16EB92-59DB-4A0F-ACD0-F6153C010B53}"/>
    <cellStyle name="Percent 3 2 10 2" xfId="9714" xr:uid="{0F4D5A8E-45EA-414F-A5D1-A3BF67DEF957}"/>
    <cellStyle name="Percent 3 2 10 2 2" xfId="9715" xr:uid="{24790753-E4D8-4E1A-81BF-A6050A6DBB5F}"/>
    <cellStyle name="Percent 3 2 10 3" xfId="9716" xr:uid="{F203DE6D-1092-49B1-8EA1-CFB1F817893A}"/>
    <cellStyle name="Percent 3 2 10 3 2" xfId="9717" xr:uid="{D86D52EE-3BC7-4AFB-AED7-60FBDBD28C7E}"/>
    <cellStyle name="Percent 3 2 10 4" xfId="9718" xr:uid="{35BABEF4-6CC5-44B5-A59B-FFFB825173B1}"/>
    <cellStyle name="Percent 3 2 10 5" xfId="9719" xr:uid="{61AC424C-622D-49DC-BA66-70CE4A96578B}"/>
    <cellStyle name="Percent 3 2 10 6" xfId="9713" xr:uid="{6772B5D6-D99C-40BD-B25D-57BC8FA693D4}"/>
    <cellStyle name="Percent 3 2 10 7" xfId="7763" xr:uid="{A6E3DF9A-5D34-48DC-B3A0-F3FB67B143E9}"/>
    <cellStyle name="Percent 3 2 11" xfId="5781" xr:uid="{7E14D44C-1E40-4599-94F4-8E9F390DF9C7}"/>
    <cellStyle name="Percent 3 2 11 2" xfId="9721" xr:uid="{610851D1-7F41-4F7D-9E0A-DCC55C05C8B0}"/>
    <cellStyle name="Percent 3 2 11 2 2" xfId="9722" xr:uid="{DC7AED23-EFC8-442D-9CB7-51096A4A506C}"/>
    <cellStyle name="Percent 3 2 11 3" xfId="9723" xr:uid="{EEA15861-A18F-4AAB-A3D0-B9A0585FA329}"/>
    <cellStyle name="Percent 3 2 11 3 2" xfId="9724" xr:uid="{BDBACF55-98E5-40BE-8305-4F971CE8461B}"/>
    <cellStyle name="Percent 3 2 11 4" xfId="9725" xr:uid="{2C06596C-37E4-4F02-A1E2-2BB6827A9953}"/>
    <cellStyle name="Percent 3 2 11 5" xfId="9726" xr:uid="{052FDD7A-182B-4520-9643-0E841B371877}"/>
    <cellStyle name="Percent 3 2 11 6" xfId="9720" xr:uid="{4D32B637-E6EB-44AA-9502-54BCF50B16FB}"/>
    <cellStyle name="Percent 3 2 11 7" xfId="7764" xr:uid="{95B7D450-87B3-4688-9A0C-B6F1852EB0E4}"/>
    <cellStyle name="Percent 3 2 12" xfId="5782" xr:uid="{3F3EAA99-0F75-435D-B6EE-15A7817E89E1}"/>
    <cellStyle name="Percent 3 2 12 2" xfId="9728" xr:uid="{D2485527-6318-417E-A073-365EBCB3FCE8}"/>
    <cellStyle name="Percent 3 2 12 2 2" xfId="9729" xr:uid="{461DC939-9206-4DF4-A19C-41DCFEE6BCFE}"/>
    <cellStyle name="Percent 3 2 12 3" xfId="9730" xr:uid="{8FB0A5BB-B19F-49ED-9E19-821082482DA2}"/>
    <cellStyle name="Percent 3 2 12 3 2" xfId="9731" xr:uid="{3A54048A-0361-4415-9931-045DDCEE37EB}"/>
    <cellStyle name="Percent 3 2 12 4" xfId="9732" xr:uid="{AB0FCF45-E7A2-4621-9011-B76E9EF0C376}"/>
    <cellStyle name="Percent 3 2 12 5" xfId="9733" xr:uid="{B1549B40-2613-4FFD-9A3F-C9E68AA27BB8}"/>
    <cellStyle name="Percent 3 2 12 6" xfId="9727" xr:uid="{0856016C-D1FC-400D-AEF8-B15503191A53}"/>
    <cellStyle name="Percent 3 2 12 7" xfId="7765" xr:uid="{FE945C75-3CAF-4FF2-80BB-BEF7A18FD1E0}"/>
    <cellStyle name="Percent 3 2 13" xfId="5783" xr:uid="{8FE98E27-34B8-4B8E-A887-0920DDB4B562}"/>
    <cellStyle name="Percent 3 2 13 2" xfId="9735" xr:uid="{A87CC9DC-A4AF-40EF-B3CD-9176A58FFB77}"/>
    <cellStyle name="Percent 3 2 13 2 2" xfId="9736" xr:uid="{470A807E-B99E-4A99-AEA7-BC4BB2DFA4E6}"/>
    <cellStyle name="Percent 3 2 13 3" xfId="9737" xr:uid="{6939C774-6B4B-42BF-9188-9E8BA5B1F210}"/>
    <cellStyle name="Percent 3 2 13 3 2" xfId="9738" xr:uid="{CE3A9B9D-D623-405B-809B-058005C616CC}"/>
    <cellStyle name="Percent 3 2 13 4" xfId="9739" xr:uid="{F791E811-19BE-4198-BC97-2D599E19BA3B}"/>
    <cellStyle name="Percent 3 2 13 5" xfId="9740" xr:uid="{57415EFA-5DE5-4286-9A3D-CA2CF8813DF6}"/>
    <cellStyle name="Percent 3 2 13 6" xfId="9734" xr:uid="{D03BCB9B-F633-4571-B987-E71FE6597046}"/>
    <cellStyle name="Percent 3 2 13 7" xfId="7766" xr:uid="{3C0364F9-EBFE-42F5-AF03-C123F81F1C88}"/>
    <cellStyle name="Percent 3 2 14" xfId="5784" xr:uid="{CFA9E305-48FB-4653-9943-D616043727D1}"/>
    <cellStyle name="Percent 3 2 14 2" xfId="9742" xr:uid="{313335CB-E845-4386-891B-92EF70ED70BD}"/>
    <cellStyle name="Percent 3 2 14 2 2" xfId="9743" xr:uid="{EDD28571-E9DB-47E9-8566-7C54150A87A3}"/>
    <cellStyle name="Percent 3 2 14 3" xfId="9744" xr:uid="{A6F8FC0F-8FDE-4272-AA52-0F57E38D09BF}"/>
    <cellStyle name="Percent 3 2 14 3 2" xfId="9745" xr:uid="{AE60EA66-8119-4369-8CB5-0DC36F4FE8D3}"/>
    <cellStyle name="Percent 3 2 14 4" xfId="9746" xr:uid="{C58827ED-0701-494B-A2B2-18AE1B5317BC}"/>
    <cellStyle name="Percent 3 2 14 5" xfId="9747" xr:uid="{41705725-486A-4507-8CDD-B590926323EA}"/>
    <cellStyle name="Percent 3 2 14 6" xfId="9741" xr:uid="{13A6BE88-1C59-4B17-A57B-F869FF942580}"/>
    <cellStyle name="Percent 3 2 14 7" xfId="7767" xr:uid="{771F9BA5-A4BE-435A-895D-EBC7AB81FA8E}"/>
    <cellStyle name="Percent 3 2 15" xfId="5785" xr:uid="{CBF26217-B635-4414-B7A2-C9998693DE3F}"/>
    <cellStyle name="Percent 3 2 15 2" xfId="9749" xr:uid="{54F98B46-1F66-4161-A639-A5A12BC1962E}"/>
    <cellStyle name="Percent 3 2 15 2 2" xfId="9750" xr:uid="{7C7136E8-F2D0-4AA2-AA71-D04EBB822498}"/>
    <cellStyle name="Percent 3 2 15 3" xfId="9751" xr:uid="{ACF33F8B-C9DB-42CB-9C48-CFC1E684EF74}"/>
    <cellStyle name="Percent 3 2 15 3 2" xfId="9752" xr:uid="{824C1BED-08D2-440B-A593-E91BBAB01C97}"/>
    <cellStyle name="Percent 3 2 15 4" xfId="9753" xr:uid="{733A74FC-E4BF-4A0C-B4F3-F1528058B85C}"/>
    <cellStyle name="Percent 3 2 15 5" xfId="9754" xr:uid="{FB237BDF-30CD-4E35-932A-F90477FA8244}"/>
    <cellStyle name="Percent 3 2 15 6" xfId="9748" xr:uid="{F7EA4E76-F0BF-4DC8-B30F-D88E17A41C61}"/>
    <cellStyle name="Percent 3 2 15 7" xfId="7768" xr:uid="{7992C0D1-E56F-4AF9-A3C5-65D876D664D5}"/>
    <cellStyle name="Percent 3 2 16" xfId="5786" xr:uid="{A8B68136-E373-4022-B6D5-49637E95359E}"/>
    <cellStyle name="Percent 3 2 16 2" xfId="9756" xr:uid="{06B4C366-5DCA-473F-A1FD-EB00193F0731}"/>
    <cellStyle name="Percent 3 2 16 2 2" xfId="9757" xr:uid="{A8C602E0-1B9D-4244-A36C-D6930D35EA28}"/>
    <cellStyle name="Percent 3 2 16 3" xfId="9758" xr:uid="{1B796722-654A-4E4C-ACE9-F69B5A8DCEEC}"/>
    <cellStyle name="Percent 3 2 16 3 2" xfId="9759" xr:uid="{07D82E8C-17CC-44DB-8F83-BC12CF8569D2}"/>
    <cellStyle name="Percent 3 2 16 4" xfId="9760" xr:uid="{B1636A16-675C-47B3-A095-953F77CD952C}"/>
    <cellStyle name="Percent 3 2 16 5" xfId="9761" xr:uid="{65C8B250-385D-4A56-B05C-FF5DA10D0806}"/>
    <cellStyle name="Percent 3 2 16 6" xfId="9755" xr:uid="{88B5046D-02FE-4BE1-A04B-AB5AF4A4F002}"/>
    <cellStyle name="Percent 3 2 16 7" xfId="7769" xr:uid="{5C81AF3D-2ED9-4DA7-B502-4E2E6245F7DC}"/>
    <cellStyle name="Percent 3 2 17" xfId="5787" xr:uid="{A8EB183C-6577-44CF-8105-4D56B906B6B7}"/>
    <cellStyle name="Percent 3 2 17 2" xfId="9763" xr:uid="{41B8D303-8E47-472A-B420-4D3D1805A181}"/>
    <cellStyle name="Percent 3 2 17 3" xfId="9762" xr:uid="{9B04E562-AFFD-453A-A0CA-34FB4BE5F509}"/>
    <cellStyle name="Percent 3 2 17 4" xfId="7762" xr:uid="{582DD441-27F6-404C-B0A2-34D69BDB3973}"/>
    <cellStyle name="Percent 3 2 18" xfId="6762" xr:uid="{FCA33E52-50A6-47B4-AB74-CEFC507669CD}"/>
    <cellStyle name="Percent 3 2 18 2" xfId="9764" xr:uid="{4AB6ED1F-7DF6-4C5F-993C-9C17B202F6D2}"/>
    <cellStyle name="Percent 3 2 19" xfId="9765" xr:uid="{B9AA50F0-3D24-4F93-B71A-60AE72A8E29A}"/>
    <cellStyle name="Percent 3 2 2" xfId="1872" xr:uid="{F759740E-98DF-4E93-BBC7-DE4260F5C4D3}"/>
    <cellStyle name="Percent 3 2 2 2" xfId="1873" xr:uid="{DE4F325D-2039-4035-A0CD-C14B744D1258}"/>
    <cellStyle name="Percent 3 2 2 2 2" xfId="5790" xr:uid="{68691559-2E62-4B3F-9720-A5178D518959}"/>
    <cellStyle name="Percent 3 2 2 2 2 2" xfId="9769" xr:uid="{EC7F8486-D2E3-48C7-9D6D-529E27E9C7C9}"/>
    <cellStyle name="Percent 3 2 2 2 2 3" xfId="9768" xr:uid="{9A2F29F7-4625-4411-BC43-17587534B835}"/>
    <cellStyle name="Percent 3 2 2 2 2 4" xfId="8848" xr:uid="{38F77D1F-4AB5-43A1-A04D-058C6970FF40}"/>
    <cellStyle name="Percent 3 2 2 2 3" xfId="5791" xr:uid="{BBE64EF1-9116-43C5-A2D6-7CD7CCA6E7D5}"/>
    <cellStyle name="Percent 3 2 2 2 3 2" xfId="9771" xr:uid="{E2D48F50-AFF2-444D-B0B4-A020DF2518E3}"/>
    <cellStyle name="Percent 3 2 2 2 3 3" xfId="9770" xr:uid="{AC16B772-0888-4384-B81A-23D845879DEC}"/>
    <cellStyle name="Percent 3 2 2 2 4" xfId="6764" xr:uid="{F1FF6DAD-9D44-4FD2-AC31-C863E56EB9AD}"/>
    <cellStyle name="Percent 3 2 2 2 4 2" xfId="9772" xr:uid="{2DD817B6-9F12-4CA6-87B3-ACE0AA02D556}"/>
    <cellStyle name="Percent 3 2 2 2 5" xfId="9773" xr:uid="{35E34992-B3A2-47F2-8224-F504DF2EC93F}"/>
    <cellStyle name="Percent 3 2 2 2 6" xfId="9767" xr:uid="{1C94224B-3111-4058-9A91-EFB2FDB38B0B}"/>
    <cellStyle name="Percent 3 2 2 2 7" xfId="7771" xr:uid="{B4203D0C-70A8-48D3-94B6-161B273EAF00}"/>
    <cellStyle name="Percent 3 2 2 2 8" xfId="5789" xr:uid="{E2152325-C486-471D-B18D-AC94CC38EFFF}"/>
    <cellStyle name="Percent 3 2 2 3" xfId="5792" xr:uid="{EFC58D65-FB0E-466F-8D74-185DB3657003}"/>
    <cellStyle name="Percent 3 2 2 3 2" xfId="9775" xr:uid="{8F3FCC38-18BF-40DC-8E34-C73308B3A165}"/>
    <cellStyle name="Percent 3 2 2 3 3" xfId="9774" xr:uid="{F400086A-83C6-4CC0-8EA3-FDB5EAD36E66}"/>
    <cellStyle name="Percent 3 2 2 3 4" xfId="7770" xr:uid="{FD0679DF-525B-41AF-8DEC-FFAE6CD03870}"/>
    <cellStyle name="Percent 3 2 2 4" xfId="6763" xr:uid="{5947C7FE-AF83-4572-A9F8-00DFCD982483}"/>
    <cellStyle name="Percent 3 2 2 4 2" xfId="9777" xr:uid="{2B515560-885E-4C76-AE5E-E04208ECC22F}"/>
    <cellStyle name="Percent 3 2 2 4 3" xfId="9776" xr:uid="{EFA7E2D3-B187-4782-9F59-A66E6FDCCF38}"/>
    <cellStyle name="Percent 3 2 2 5" xfId="9778" xr:uid="{012ADCC2-8884-4143-9C2E-B028764E7407}"/>
    <cellStyle name="Percent 3 2 2 6" xfId="9779" xr:uid="{896A1D4D-37F3-45C8-B283-757FDAC7D19A}"/>
    <cellStyle name="Percent 3 2 2 7" xfId="9766" xr:uid="{F99F2047-561D-4BE6-BD39-2A16917DC13C}"/>
    <cellStyle name="Percent 3 2 2 8" xfId="7294" xr:uid="{0CC188B0-6734-42E5-9417-23A1FA13ACD5}"/>
    <cellStyle name="Percent 3 2 2 9" xfId="5788" xr:uid="{48021D7D-AD6A-412F-8588-E057E493211D}"/>
    <cellStyle name="Percent 3 2 20" xfId="9712" xr:uid="{C7F2465E-E541-4831-89EB-F884219AF943}"/>
    <cellStyle name="Percent 3 2 21" xfId="7293" xr:uid="{C8DDB8E1-E5AD-4A44-9892-DBCB8B20CE81}"/>
    <cellStyle name="Percent 3 2 22" xfId="5779" xr:uid="{4549935E-2D38-49FE-8254-2C1CEDD7456E}"/>
    <cellStyle name="Percent 3 2 23" xfId="1871" xr:uid="{1B90AC45-31EB-4A26-B74F-B7F6E7F7A2BA}"/>
    <cellStyle name="Percent 3 2 3" xfId="1874" xr:uid="{F7C249D3-156B-4C6F-9EF3-10C5F0BA9EAE}"/>
    <cellStyle name="Percent 3 2 3 2" xfId="2427" xr:uid="{C570B25D-ACAC-496A-90D9-6C893DCEBECC}"/>
    <cellStyle name="Percent 3 2 3 2 2" xfId="9782" xr:uid="{E9AF255E-786F-4504-A151-B09F6321C8BD}"/>
    <cellStyle name="Percent 3 2 3 2 3" xfId="9783" xr:uid="{FBAB9F93-EAC7-48BC-8598-49F72FD329F7}"/>
    <cellStyle name="Percent 3 2 3 2 4" xfId="9781" xr:uid="{259BF3DF-8AC5-42B7-A7A9-0B46D757943E}"/>
    <cellStyle name="Percent 3 2 3 2 5" xfId="7772" xr:uid="{3B6180FD-D30F-49FC-AABE-DAB88C984756}"/>
    <cellStyle name="Percent 3 2 3 2 6" xfId="5794" xr:uid="{1BE6691F-06F6-4D0B-BA69-FC1269505533}"/>
    <cellStyle name="Percent 3 2 3 3" xfId="5795" xr:uid="{69FEB7D2-6A63-407D-94C8-290C8FEC5722}"/>
    <cellStyle name="Percent 3 2 3 3 2" xfId="9785" xr:uid="{42570DDF-1686-44C9-84E8-01125CB476DE}"/>
    <cellStyle name="Percent 3 2 3 3 3" xfId="9784" xr:uid="{37B5B05E-70A6-4968-B132-16FE71E1BDB7}"/>
    <cellStyle name="Percent 3 2 3 4" xfId="9786" xr:uid="{2D514AA9-2BC1-44CF-A3E2-EB39252D0C8E}"/>
    <cellStyle name="Percent 3 2 3 5" xfId="9787" xr:uid="{6564F2CD-E9FA-4C39-801C-856332C6C18F}"/>
    <cellStyle name="Percent 3 2 3 6" xfId="9780" xr:uid="{2E6A43E8-9E0C-4933-B82A-FC0041C60915}"/>
    <cellStyle name="Percent 3 2 3 7" xfId="7295" xr:uid="{B22884BA-58F7-4966-A988-DF7DDA53735A}"/>
    <cellStyle name="Percent 3 2 3 8" xfId="5793" xr:uid="{35EDA6AA-2747-4415-9FE7-3DD3786DB297}"/>
    <cellStyle name="Percent 3 2 4" xfId="1875" xr:uid="{0CAD57C3-71FC-431B-83A0-F0165532DB42}"/>
    <cellStyle name="Percent 3 2 4 2" xfId="9789" xr:uid="{E2D8F040-D055-483A-A4B6-5122129DC559}"/>
    <cellStyle name="Percent 3 2 4 2 2" xfId="9790" xr:uid="{212657B7-373A-4461-AA2C-C550D7099FE3}"/>
    <cellStyle name="Percent 3 2 4 3" xfId="9791" xr:uid="{D9478E80-DA45-4A68-B4DD-16B08DBBB164}"/>
    <cellStyle name="Percent 3 2 4 3 2" xfId="9792" xr:uid="{4F6CB0C0-73E0-48FC-A4BD-D3A4D9031BB5}"/>
    <cellStyle name="Percent 3 2 4 4" xfId="9793" xr:uid="{E3C82B24-ECCC-44B9-9154-6CE14919481E}"/>
    <cellStyle name="Percent 3 2 4 5" xfId="9794" xr:uid="{E6D592E9-EB7C-42F4-845D-D266A50A131F}"/>
    <cellStyle name="Percent 3 2 4 6" xfId="9788" xr:uid="{A9680E29-7451-4B2B-85EB-EC3E6BE9CCCB}"/>
    <cellStyle name="Percent 3 2 4 7" xfId="7296" xr:uid="{ABD2A758-36F0-49BA-8E4C-7041F22ED8F7}"/>
    <cellStyle name="Percent 3 2 4 8" xfId="5796" xr:uid="{A38B0A58-F9D6-4945-9E5D-04CFE181C041}"/>
    <cellStyle name="Percent 3 2 5" xfId="5797" xr:uid="{2A926952-79F0-4344-A783-104C701418E0}"/>
    <cellStyle name="Percent 3 2 5 2" xfId="9796" xr:uid="{3523E60D-1750-4E86-A2DF-D00543E997A4}"/>
    <cellStyle name="Percent 3 2 5 2 2" xfId="9797" xr:uid="{2B4B4878-598F-4FF8-BA52-EFD657A1E406}"/>
    <cellStyle name="Percent 3 2 5 3" xfId="9798" xr:uid="{30817FAD-2C8D-4481-9ACF-98C40A0C85DA}"/>
    <cellStyle name="Percent 3 2 5 3 2" xfId="9799" xr:uid="{522FA93A-3D2A-40F0-9C00-370A8152D4A6}"/>
    <cellStyle name="Percent 3 2 5 4" xfId="9800" xr:uid="{440CE356-A96D-49DF-9646-9218119164B0}"/>
    <cellStyle name="Percent 3 2 5 5" xfId="9801" xr:uid="{7FA0DFCF-0834-4A1D-B3A2-9E7328DF12E7}"/>
    <cellStyle name="Percent 3 2 5 6" xfId="9795" xr:uid="{0D0AC7FF-9C02-4C54-8C7B-352B2A4FE36A}"/>
    <cellStyle name="Percent 3 2 5 7" xfId="7773" xr:uid="{B14486A7-91F5-4270-B408-C8474242DA6D}"/>
    <cellStyle name="Percent 3 2 6" xfId="5798" xr:uid="{4150D9E3-66C7-4699-856B-DBC8E213DCD6}"/>
    <cellStyle name="Percent 3 2 6 2" xfId="9803" xr:uid="{0EC3EBE7-0084-447B-98A8-88F98F149DA7}"/>
    <cellStyle name="Percent 3 2 6 2 2" xfId="9804" xr:uid="{D2F9F237-524F-4786-9622-3E7E75A722F6}"/>
    <cellStyle name="Percent 3 2 6 3" xfId="9805" xr:uid="{9FB302FB-6A15-4E92-AF19-E7D5B2B4F735}"/>
    <cellStyle name="Percent 3 2 6 3 2" xfId="9806" xr:uid="{49D495CB-B453-46C6-93CF-E1F51EBF02F5}"/>
    <cellStyle name="Percent 3 2 6 4" xfId="9807" xr:uid="{4AD2B4FC-FDF8-48C1-9503-602201A087A2}"/>
    <cellStyle name="Percent 3 2 6 5" xfId="9808" xr:uid="{DC2D407A-F3CD-492A-B4EC-797DD16DB9DB}"/>
    <cellStyle name="Percent 3 2 6 6" xfId="9802" xr:uid="{F8077CB9-2F59-46F3-8F46-B68F685E3572}"/>
    <cellStyle name="Percent 3 2 6 7" xfId="7774" xr:uid="{BC628D8E-B288-410A-AEF4-2262F6B9255C}"/>
    <cellStyle name="Percent 3 2 7" xfId="5799" xr:uid="{0723BC10-EF09-47FC-AA56-FDCF64FCCBAF}"/>
    <cellStyle name="Percent 3 2 7 2" xfId="9810" xr:uid="{F1B4A244-E487-4F39-A416-9E5E4B0C06A9}"/>
    <cellStyle name="Percent 3 2 7 2 2" xfId="9811" xr:uid="{877CD8E7-9012-4E06-8C4F-669F8DBF6870}"/>
    <cellStyle name="Percent 3 2 7 3" xfId="9812" xr:uid="{D2000730-A129-42CD-8B22-32BD120A0AE9}"/>
    <cellStyle name="Percent 3 2 7 3 2" xfId="9813" xr:uid="{2D801776-5F87-42DB-86E4-3E5167671611}"/>
    <cellStyle name="Percent 3 2 7 4" xfId="9814" xr:uid="{501EACD7-8F30-429D-A82F-49ED344C461E}"/>
    <cellStyle name="Percent 3 2 7 5" xfId="9815" xr:uid="{D6E4F3EA-4080-4AFD-9926-0C5CEDAAF555}"/>
    <cellStyle name="Percent 3 2 7 6" xfId="9809" xr:uid="{D72D348E-FE9F-4AD7-8F27-F3EE4847A1B2}"/>
    <cellStyle name="Percent 3 2 7 7" xfId="7775" xr:uid="{DCBE7A9E-A8FA-4C2C-9031-F45A28B32B2A}"/>
    <cellStyle name="Percent 3 2 8" xfId="5800" xr:uid="{876EA2D4-3431-484D-AA0E-D23666A6DAB4}"/>
    <cellStyle name="Percent 3 2 8 2" xfId="9817" xr:uid="{F7E0351F-4DA0-49C8-9BB7-2149771EFC01}"/>
    <cellStyle name="Percent 3 2 8 2 2" xfId="9818" xr:uid="{BFBACAD8-13D6-4EDC-A830-02D93BFE2877}"/>
    <cellStyle name="Percent 3 2 8 3" xfId="9819" xr:uid="{37466722-155D-4C86-8C9D-8D1A764F14EA}"/>
    <cellStyle name="Percent 3 2 8 3 2" xfId="9820" xr:uid="{FFF323C3-B584-432D-A85C-00F1C18C367A}"/>
    <cellStyle name="Percent 3 2 8 4" xfId="9821" xr:uid="{BACC3175-8F5F-4A05-B3FA-805F8BA6327E}"/>
    <cellStyle name="Percent 3 2 8 5" xfId="9822" xr:uid="{9A2BF0AE-46B1-4693-8872-295A57C14CAC}"/>
    <cellStyle name="Percent 3 2 8 6" xfId="9816" xr:uid="{968CABEA-43C2-4D7F-9002-947189D0A899}"/>
    <cellStyle name="Percent 3 2 8 7" xfId="7776" xr:uid="{6B55DD6E-15A6-45AA-8E41-FD01C6F33811}"/>
    <cellStyle name="Percent 3 2 9" xfId="5801" xr:uid="{1BC7052A-9197-4089-A8D6-045A62D220B0}"/>
    <cellStyle name="Percent 3 2 9 2" xfId="9824" xr:uid="{7602A7CB-6C4A-434E-A293-B16A9EAE1BB4}"/>
    <cellStyle name="Percent 3 2 9 2 2" xfId="9825" xr:uid="{0CF7EBED-5110-442F-896C-80D6A472416A}"/>
    <cellStyle name="Percent 3 2 9 3" xfId="9826" xr:uid="{742712EA-B281-4BC8-880A-30200DDBB1FB}"/>
    <cellStyle name="Percent 3 2 9 3 2" xfId="9827" xr:uid="{EFD76037-C184-47EC-8A92-4474EEAFB9F8}"/>
    <cellStyle name="Percent 3 2 9 4" xfId="9828" xr:uid="{E60F4F4D-64FC-44C6-800F-D85DF22C1073}"/>
    <cellStyle name="Percent 3 2 9 5" xfId="9829" xr:uid="{77BFFB49-FB29-4CB7-845C-07AC23E3395C}"/>
    <cellStyle name="Percent 3 2 9 6" xfId="9823" xr:uid="{920E8137-B4E8-4D3A-A174-F5E18B566BE0}"/>
    <cellStyle name="Percent 3 2 9 7" xfId="7777" xr:uid="{D40A64D3-BAE3-4939-BC68-8BD42A6A941A}"/>
    <cellStyle name="Percent 3 20" xfId="5802" xr:uid="{C83A28D1-4599-46DB-8C2C-1DF6A736E440}"/>
    <cellStyle name="Percent 3 20 2" xfId="9831" xr:uid="{DB455192-E8FF-4AC4-B604-DE1AEC63B42A}"/>
    <cellStyle name="Percent 3 20 2 2" xfId="9832" xr:uid="{151BC577-9F78-4D14-B7D6-855B21C496A7}"/>
    <cellStyle name="Percent 3 20 3" xfId="9833" xr:uid="{0FC8DA41-BFC0-4B23-B4AB-FCB401DD4323}"/>
    <cellStyle name="Percent 3 20 3 2" xfId="9834" xr:uid="{A2F3634C-D165-44ED-94F3-AC8EBE8F7AAF}"/>
    <cellStyle name="Percent 3 20 4" xfId="9835" xr:uid="{0F9CC9EE-017C-497A-9C60-D213B926A036}"/>
    <cellStyle name="Percent 3 20 5" xfId="9836" xr:uid="{88AA4E88-61D3-437E-B956-96A96EE46208}"/>
    <cellStyle name="Percent 3 20 6" xfId="9830" xr:uid="{0A140A05-C1B1-4244-A8B5-58446326F684}"/>
    <cellStyle name="Percent 3 20 7" xfId="7778" xr:uid="{3CBD6848-9C76-4F08-B215-C5F279ED0718}"/>
    <cellStyle name="Percent 3 21" xfId="5803" xr:uid="{68AF4EB4-F44C-4B0B-A018-5C9BCEB43123}"/>
    <cellStyle name="Percent 3 21 2" xfId="9838" xr:uid="{D9BDF5D1-ED62-4FA9-81B5-CC6EA941B97D}"/>
    <cellStyle name="Percent 3 21 2 2" xfId="9839" xr:uid="{66CD831C-E18B-4839-A17F-68EF39D91F40}"/>
    <cellStyle name="Percent 3 21 3" xfId="9840" xr:uid="{6E50210C-47F6-44E0-9389-AA3CFBE59E4F}"/>
    <cellStyle name="Percent 3 21 3 2" xfId="9841" xr:uid="{513B264A-240A-497D-9313-1BDBAF4833F3}"/>
    <cellStyle name="Percent 3 21 4" xfId="9842" xr:uid="{8C22EEF2-67DC-4508-A168-6D30B52873F9}"/>
    <cellStyle name="Percent 3 21 5" xfId="9843" xr:uid="{A2A792B4-D507-490E-A820-A274F4C08730}"/>
    <cellStyle name="Percent 3 21 6" xfId="9837" xr:uid="{6BC49A84-857A-485D-8EBB-2AD27933E46F}"/>
    <cellStyle name="Percent 3 21 7" xfId="7779" xr:uid="{071840F0-E184-4CD4-A947-68C0EA90EA20}"/>
    <cellStyle name="Percent 3 22" xfId="5804" xr:uid="{7E8E1323-9D7D-4475-82D1-C8108264558A}"/>
    <cellStyle name="Percent 3 22 2" xfId="9845" xr:uid="{8BFEA31C-CC09-4A35-9D39-2A13C0FB16E2}"/>
    <cellStyle name="Percent 3 22 2 2" xfId="9846" xr:uid="{E4610476-570C-4BA2-B319-ED48AEECD533}"/>
    <cellStyle name="Percent 3 22 3" xfId="9847" xr:uid="{725AE3E1-5776-4E0A-9FF6-813676C44E4D}"/>
    <cellStyle name="Percent 3 22 3 2" xfId="9848" xr:uid="{42AA6FD7-ED1A-486A-8027-E71C570C9F73}"/>
    <cellStyle name="Percent 3 22 4" xfId="9849" xr:uid="{FC27A112-1776-4D59-BFCD-1364D54BAEF4}"/>
    <cellStyle name="Percent 3 22 5" xfId="9850" xr:uid="{69C784BF-73A1-4ADE-9365-978756B69AA4}"/>
    <cellStyle name="Percent 3 22 6" xfId="9844" xr:uid="{B4399140-A435-4E62-BEE4-E64939826640}"/>
    <cellStyle name="Percent 3 22 7" xfId="7780" xr:uid="{B7962F82-F5EF-4825-8006-C55FFB55EF41}"/>
    <cellStyle name="Percent 3 23" xfId="5805" xr:uid="{92BBB2BD-2045-40A8-AD60-64832EF43851}"/>
    <cellStyle name="Percent 3 23 2" xfId="9852" xr:uid="{8F8DFBA4-1E03-4619-8C3B-63C2BFB0EC9F}"/>
    <cellStyle name="Percent 3 23 2 2" xfId="9853" xr:uid="{EF315A27-ECBD-4B93-A4F7-421331EB9B7C}"/>
    <cellStyle name="Percent 3 23 3" xfId="9854" xr:uid="{44B59E63-CC1E-44A3-AD33-7B201AFD036A}"/>
    <cellStyle name="Percent 3 23 3 2" xfId="9855" xr:uid="{50F33D82-2E31-4243-99D4-6EC18944A898}"/>
    <cellStyle name="Percent 3 23 4" xfId="9856" xr:uid="{E07689C3-9F2A-4A60-BE86-E1B26714B2A1}"/>
    <cellStyle name="Percent 3 23 5" xfId="9857" xr:uid="{DD9D9BAE-9EF0-44D7-8E13-CCF95884F290}"/>
    <cellStyle name="Percent 3 23 6" xfId="9851" xr:uid="{5759C71F-1A6A-4AE0-9168-FF51C1E5ADBE}"/>
    <cellStyle name="Percent 3 23 7" xfId="7781" xr:uid="{5782ED23-0D56-458F-B547-C1CE3D6B0A36}"/>
    <cellStyle name="Percent 3 24" xfId="5806" xr:uid="{2D216B05-E021-4E56-81AF-6C2B7562BF06}"/>
    <cellStyle name="Percent 3 24 2" xfId="9859" xr:uid="{9168FA3E-8302-4BB9-97BE-E3908DBC2F70}"/>
    <cellStyle name="Percent 3 24 2 2" xfId="9860" xr:uid="{B1713FFA-1871-4046-B022-39E573A11BA6}"/>
    <cellStyle name="Percent 3 24 3" xfId="9861" xr:uid="{21EBD58F-BEDA-4289-9B86-E94D63F9C431}"/>
    <cellStyle name="Percent 3 24 3 2" xfId="9862" xr:uid="{0E7A4FE6-1D89-4F3C-A73D-CBF79D25FC8C}"/>
    <cellStyle name="Percent 3 24 4" xfId="9863" xr:uid="{5045910F-41E7-44E1-B959-5E7E479FA92C}"/>
    <cellStyle name="Percent 3 24 5" xfId="9864" xr:uid="{B90F7D4C-046F-43CE-AB1D-E60E2AD9C27D}"/>
    <cellStyle name="Percent 3 24 6" xfId="9858" xr:uid="{E8204D6D-9E4D-4D86-AFAC-12C3998E9C66}"/>
    <cellStyle name="Percent 3 24 7" xfId="7782" xr:uid="{ED9556D0-2CB6-421C-9FCE-816DF2D1C70E}"/>
    <cellStyle name="Percent 3 25" xfId="5807" xr:uid="{7D0A8F72-E583-446B-A5E4-2B2A64FC9FD3}"/>
    <cellStyle name="Percent 3 25 2" xfId="9866" xr:uid="{8C9F4348-8354-4FB6-B1AD-B20645F8441D}"/>
    <cellStyle name="Percent 3 25 2 2" xfId="9867" xr:uid="{571E0BA1-2B51-47A6-B446-57FCFBA82B8C}"/>
    <cellStyle name="Percent 3 25 3" xfId="9868" xr:uid="{4D8EDDB3-DC0E-474C-B1AD-DEF1209AB145}"/>
    <cellStyle name="Percent 3 25 3 2" xfId="9869" xr:uid="{613512DF-3A37-49D3-8211-C1498FD40154}"/>
    <cellStyle name="Percent 3 25 4" xfId="9870" xr:uid="{6D29CE84-11B4-4604-88EB-B0018DD7BCFD}"/>
    <cellStyle name="Percent 3 25 5" xfId="9871" xr:uid="{C29493EB-3871-47CC-BED9-08F6047282C3}"/>
    <cellStyle name="Percent 3 25 6" xfId="9865" xr:uid="{F8705510-C2EE-45ED-8D8B-E05C80292BF1}"/>
    <cellStyle name="Percent 3 25 7" xfId="7783" xr:uid="{FF1BAB52-704A-4978-84EA-4E28FEA0D300}"/>
    <cellStyle name="Percent 3 26" xfId="5808" xr:uid="{B87C3B7F-A17D-439E-A8E8-ABD55433A8D6}"/>
    <cellStyle name="Percent 3 26 2" xfId="9873" xr:uid="{5928972D-11F0-43C9-90BA-A9B497FEC866}"/>
    <cellStyle name="Percent 3 26 2 2" xfId="9874" xr:uid="{37AB4D13-637E-46CA-8D13-0826A789C1D5}"/>
    <cellStyle name="Percent 3 26 3" xfId="9875" xr:uid="{C2E2487D-DA94-421D-9EE3-F099065FCB03}"/>
    <cellStyle name="Percent 3 26 3 2" xfId="9876" xr:uid="{F1785947-C9CC-45EA-A357-E23B812B6E05}"/>
    <cellStyle name="Percent 3 26 4" xfId="9877" xr:uid="{05F8422D-C3DA-41F4-B312-DC3AC241AE0F}"/>
    <cellStyle name="Percent 3 26 5" xfId="9878" xr:uid="{58731D4B-6EC9-4113-AB2F-0E1C53B84AA1}"/>
    <cellStyle name="Percent 3 26 6" xfId="9872" xr:uid="{43283423-C54C-4532-A75E-12848BF0FC24}"/>
    <cellStyle name="Percent 3 26 7" xfId="7784" xr:uid="{76FD6424-7414-4B30-A3D2-2491CF55387F}"/>
    <cellStyle name="Percent 3 27" xfId="5809" xr:uid="{03E61622-AF85-4869-9B51-31CC1957E6C6}"/>
    <cellStyle name="Percent 3 27 2" xfId="9880" xr:uid="{1BB32F37-4EA2-4E70-B0D9-F751204F334C}"/>
    <cellStyle name="Percent 3 27 2 2" xfId="9881" xr:uid="{9C843DF6-A1B3-4092-B16F-45B6DB61D60B}"/>
    <cellStyle name="Percent 3 27 3" xfId="9882" xr:uid="{515E9282-F991-4A66-827A-468F8319D79F}"/>
    <cellStyle name="Percent 3 27 3 2" xfId="9883" xr:uid="{AEA86397-F038-4C1C-875A-66683806A67E}"/>
    <cellStyle name="Percent 3 27 4" xfId="9884" xr:uid="{69332971-1A07-4D60-B1FF-F9AEDFF5AEB8}"/>
    <cellStyle name="Percent 3 27 5" xfId="9885" xr:uid="{44B247D2-4C54-4777-B96C-30E7298F855D}"/>
    <cellStyle name="Percent 3 27 6" xfId="9879" xr:uid="{A458CBD6-24F5-4A6D-9989-F8A317ACAC39}"/>
    <cellStyle name="Percent 3 27 7" xfId="7785" xr:uid="{03D2EADE-9908-485E-8471-DE3E0080F47C}"/>
    <cellStyle name="Percent 3 28" xfId="5810" xr:uid="{A11D4B1E-2F35-4DD1-974B-C67FC62AC23B}"/>
    <cellStyle name="Percent 3 28 2" xfId="9887" xr:uid="{B7A0ED97-FF05-4A94-AF87-5EBC0FC376EC}"/>
    <cellStyle name="Percent 3 28 2 2" xfId="9888" xr:uid="{4F30E5BC-AF2B-4555-A736-076759BB3C28}"/>
    <cellStyle name="Percent 3 28 3" xfId="9889" xr:uid="{8FB0B73C-E19B-4A7F-B956-E8B875211F61}"/>
    <cellStyle name="Percent 3 28 3 2" xfId="9890" xr:uid="{90F61269-CA40-4D7D-BB8C-61F98FFC056F}"/>
    <cellStyle name="Percent 3 28 4" xfId="9891" xr:uid="{A9D81B3D-71E7-4B4A-BEE7-E145326ABB9D}"/>
    <cellStyle name="Percent 3 28 5" xfId="9892" xr:uid="{7716725F-EB7A-4F54-8466-A50AFD8A07F5}"/>
    <cellStyle name="Percent 3 28 6" xfId="9886" xr:uid="{51E5A745-A511-48F7-BDAF-2C17E0DF116A}"/>
    <cellStyle name="Percent 3 28 7" xfId="7786" xr:uid="{D51956A6-3BD2-4717-966F-097AF0470EDC}"/>
    <cellStyle name="Percent 3 29" xfId="5811" xr:uid="{DAE34F00-2C3A-4FF4-B663-93FD83F4168F}"/>
    <cellStyle name="Percent 3 29 2" xfId="9893" xr:uid="{FF752940-AC26-4DF1-A812-3BDB99FE9436}"/>
    <cellStyle name="Percent 3 29 3" xfId="7787" xr:uid="{E695C65A-2023-4A40-8B55-F57FB1F726E7}"/>
    <cellStyle name="Percent 3 3" xfId="1876" xr:uid="{14DD9E8E-629D-41CF-8912-E0D6FF71B074}"/>
    <cellStyle name="Percent 3 3 10" xfId="5813" xr:uid="{AB047BCF-C081-4C98-85FF-3C8152D36585}"/>
    <cellStyle name="Percent 3 3 10 2" xfId="9896" xr:uid="{16C8D358-63FE-4040-B949-6BEACB742951}"/>
    <cellStyle name="Percent 3 3 10 2 2" xfId="9897" xr:uid="{32074AF0-FD4F-4616-886F-E7F2C942A9EC}"/>
    <cellStyle name="Percent 3 3 10 3" xfId="9898" xr:uid="{E42F88F8-297B-4C48-A7FB-8BB89D843080}"/>
    <cellStyle name="Percent 3 3 10 3 2" xfId="9899" xr:uid="{E7831A60-D3A5-48CD-BB8F-E16AF9E13384}"/>
    <cellStyle name="Percent 3 3 10 4" xfId="9900" xr:uid="{15FDD111-C730-422E-8CFE-3164E6315BBF}"/>
    <cellStyle name="Percent 3 3 10 5" xfId="9901" xr:uid="{6825EDB2-5310-44CF-B6A6-E9B99886AF18}"/>
    <cellStyle name="Percent 3 3 10 6" xfId="9895" xr:uid="{C9905BE0-8496-4C3B-89B1-6CC1F5CDAE9E}"/>
    <cellStyle name="Percent 3 3 10 7" xfId="7788" xr:uid="{761C2858-C330-4EED-8CF1-AF261AB6D0D7}"/>
    <cellStyle name="Percent 3 3 11" xfId="5814" xr:uid="{EF7A9BDB-F7CB-4B11-98F7-CA016B38205C}"/>
    <cellStyle name="Percent 3 3 11 2" xfId="9903" xr:uid="{ACB42F47-CDBF-4D05-BDF9-15422E9FA9A1}"/>
    <cellStyle name="Percent 3 3 11 2 2" xfId="9904" xr:uid="{42483722-9503-40C1-A35A-47A085B45053}"/>
    <cellStyle name="Percent 3 3 11 3" xfId="9905" xr:uid="{68990E7E-BA98-4360-AC5E-7A888EAFEF7F}"/>
    <cellStyle name="Percent 3 3 11 3 2" xfId="9906" xr:uid="{BA179D64-0F48-4B03-8BFD-2D8AEBA7CD0A}"/>
    <cellStyle name="Percent 3 3 11 4" xfId="9907" xr:uid="{E04D2ADB-61D4-4808-88E9-631DD7CF52FC}"/>
    <cellStyle name="Percent 3 3 11 5" xfId="9908" xr:uid="{CA28E1CF-C0B6-4C95-AD46-408F8A7431F4}"/>
    <cellStyle name="Percent 3 3 11 6" xfId="9902" xr:uid="{39762DD5-9C72-48AB-A0B7-2BE957E1D0BA}"/>
    <cellStyle name="Percent 3 3 11 7" xfId="7789" xr:uid="{AB1ED051-9271-4390-A561-E9446E3E9877}"/>
    <cellStyle name="Percent 3 3 12" xfId="5815" xr:uid="{2F0EC9AC-8597-4D92-88A8-1224E8959400}"/>
    <cellStyle name="Percent 3 3 12 2" xfId="9910" xr:uid="{FD9ED410-AD7D-4C18-89F9-6C3A5DC5AFE8}"/>
    <cellStyle name="Percent 3 3 12 2 2" xfId="9911" xr:uid="{80539A37-7FDF-4D4C-8E71-114971612E79}"/>
    <cellStyle name="Percent 3 3 12 3" xfId="9912" xr:uid="{0FF0767A-2450-4752-9545-1D03CF2F8C1C}"/>
    <cellStyle name="Percent 3 3 12 3 2" xfId="9913" xr:uid="{17029F9D-7068-4AD5-B071-06B50A192786}"/>
    <cellStyle name="Percent 3 3 12 4" xfId="9914" xr:uid="{F045C89C-1045-4BB0-90C1-A8FA30786F22}"/>
    <cellStyle name="Percent 3 3 12 5" xfId="9915" xr:uid="{91C5F84F-D1B2-48B4-8BC7-D30495C0D47E}"/>
    <cellStyle name="Percent 3 3 12 6" xfId="9909" xr:uid="{A6FADE25-27CC-420C-B37A-43A0679017B6}"/>
    <cellStyle name="Percent 3 3 12 7" xfId="7790" xr:uid="{44E84D34-201A-4A55-9B8E-8A69D1B83887}"/>
    <cellStyle name="Percent 3 3 13" xfId="5816" xr:uid="{FAF930DF-4CFE-464C-B954-B2683A8E1A96}"/>
    <cellStyle name="Percent 3 3 13 2" xfId="9917" xr:uid="{98C4764C-A4FD-4AF1-87F8-B6400CA47D7E}"/>
    <cellStyle name="Percent 3 3 13 2 2" xfId="9918" xr:uid="{90DFF578-C5AB-4549-ACE8-C323BACABE5A}"/>
    <cellStyle name="Percent 3 3 13 3" xfId="9919" xr:uid="{55012F5B-1A62-4BEF-87E4-9FBF71D52340}"/>
    <cellStyle name="Percent 3 3 13 3 2" xfId="9920" xr:uid="{732E43F5-5294-46BC-884F-7EF75E00E755}"/>
    <cellStyle name="Percent 3 3 13 4" xfId="9921" xr:uid="{5CF9F19F-19B1-4417-96FD-41FA8C700551}"/>
    <cellStyle name="Percent 3 3 13 5" xfId="9922" xr:uid="{D08FA736-CA99-4F73-8F33-02D71D5ED202}"/>
    <cellStyle name="Percent 3 3 13 6" xfId="9916" xr:uid="{46DA3590-7F1B-4FE2-9E9A-9965ABFD44A7}"/>
    <cellStyle name="Percent 3 3 13 7" xfId="7791" xr:uid="{E23BE140-3B11-4E43-A961-FA3450877474}"/>
    <cellStyle name="Percent 3 3 14" xfId="5817" xr:uid="{6D279A0E-35FD-45C3-A8E9-B8E6E0640E2D}"/>
    <cellStyle name="Percent 3 3 14 2" xfId="9924" xr:uid="{9FB6CAC2-EA9F-43A4-9B53-2958189D6B92}"/>
    <cellStyle name="Percent 3 3 14 2 2" xfId="9925" xr:uid="{E7345D50-B2B3-4165-B6CB-C906D5B7F2EE}"/>
    <cellStyle name="Percent 3 3 14 3" xfId="9926" xr:uid="{04942E59-9F56-476B-B4D4-376079EA01F1}"/>
    <cellStyle name="Percent 3 3 14 3 2" xfId="9927" xr:uid="{18540CE7-3736-4EDA-8BC7-E1C3DA383126}"/>
    <cellStyle name="Percent 3 3 14 4" xfId="9928" xr:uid="{A6CEA953-D39A-4B4B-8E63-1B8647035F1B}"/>
    <cellStyle name="Percent 3 3 14 5" xfId="9929" xr:uid="{FFF18706-69E3-4CF5-B8E8-6938826AC22D}"/>
    <cellStyle name="Percent 3 3 14 6" xfId="9923" xr:uid="{283DA88D-DA18-414F-BF0F-5D5E8ED34B44}"/>
    <cellStyle name="Percent 3 3 14 7" xfId="7792" xr:uid="{E447ECD4-50BD-48ED-8193-635C287B9EB4}"/>
    <cellStyle name="Percent 3 3 15" xfId="5818" xr:uid="{3A474D73-E450-425B-9A81-945C2D9D53B6}"/>
    <cellStyle name="Percent 3 3 15 2" xfId="9931" xr:uid="{05A539B3-03C3-449E-8670-78835D667BE9}"/>
    <cellStyle name="Percent 3 3 15 2 2" xfId="9932" xr:uid="{DAAD7BEF-981C-4475-A7E0-E342675BF791}"/>
    <cellStyle name="Percent 3 3 15 3" xfId="9933" xr:uid="{E4FABCF6-6C74-4F0C-89D2-390008D67187}"/>
    <cellStyle name="Percent 3 3 15 3 2" xfId="9934" xr:uid="{BCBA0F13-3422-4F31-858B-D8AEA5F4EAB5}"/>
    <cellStyle name="Percent 3 3 15 4" xfId="9935" xr:uid="{4938E17D-633F-44B8-9A31-5DD60406BE96}"/>
    <cellStyle name="Percent 3 3 15 5" xfId="9936" xr:uid="{95153977-80AE-4DFE-8BBF-BF21C7FC1B72}"/>
    <cellStyle name="Percent 3 3 15 6" xfId="9930" xr:uid="{9B3427D4-B3C5-431D-AFA3-D3AB63B13ABE}"/>
    <cellStyle name="Percent 3 3 15 7" xfId="7793" xr:uid="{2F3A9975-0D64-4602-B73A-6ECA9C94303F}"/>
    <cellStyle name="Percent 3 3 16" xfId="6765" xr:uid="{79EA7393-8C3E-49C9-8CD5-A0EACFA9EADC}"/>
    <cellStyle name="Percent 3 3 16 2" xfId="9938" xr:uid="{C78A0898-75DE-42CC-AB5D-48495BFBFD3B}"/>
    <cellStyle name="Percent 3 3 16 3" xfId="9937" xr:uid="{6845C6B9-F957-41BF-A15D-4E70B182C92E}"/>
    <cellStyle name="Percent 3 3 17" xfId="9939" xr:uid="{884A7B67-1C50-46B6-838D-9024884FA582}"/>
    <cellStyle name="Percent 3 3 17 2" xfId="9940" xr:uid="{E0CAC0F8-2D7E-44CF-86B7-7A589ECECF88}"/>
    <cellStyle name="Percent 3 3 18" xfId="9941" xr:uid="{4F64C20D-7A38-49EB-9DC1-021306189EE0}"/>
    <cellStyle name="Percent 3 3 19" xfId="9942" xr:uid="{31BE054E-516A-4FBD-8CA6-91166FF5778C}"/>
    <cellStyle name="Percent 3 3 2" xfId="1877" xr:uid="{8A9AAE72-2983-4025-ADCE-23C277488A5D}"/>
    <cellStyle name="Percent 3 3 2 2" xfId="9944" xr:uid="{5C313C9D-89E2-4E74-BEE0-9AC450319E88}"/>
    <cellStyle name="Percent 3 3 2 2 2" xfId="9945" xr:uid="{A0F5CE5A-5EB6-4B1A-AB93-C646FAC9F0E0}"/>
    <cellStyle name="Percent 3 3 2 3" xfId="9946" xr:uid="{E3D0FAF7-5035-4FC2-BAF8-4FFBBE16442B}"/>
    <cellStyle name="Percent 3 3 2 3 2" xfId="9947" xr:uid="{490DD52D-64B9-40BB-B9D0-6DFB000E693E}"/>
    <cellStyle name="Percent 3 3 2 4" xfId="9948" xr:uid="{FC1622B4-4EAD-4399-8729-7F4FDCBEBD09}"/>
    <cellStyle name="Percent 3 3 2 5" xfId="9949" xr:uid="{8D092234-70A8-49F9-9B9E-86FC37F27C0A}"/>
    <cellStyle name="Percent 3 3 2 6" xfId="9943" xr:uid="{EA1986F5-19EC-474B-88A1-3EF8B36A5C19}"/>
    <cellStyle name="Percent 3 3 2 7" xfId="7298" xr:uid="{265AE273-AD8D-497B-9FB1-08F6D9392185}"/>
    <cellStyle name="Percent 3 3 2 8" xfId="5819" xr:uid="{942C2482-96F0-40B6-BB42-AFBB42815404}"/>
    <cellStyle name="Percent 3 3 20" xfId="9894" xr:uid="{C571B025-6B8B-4D5A-9504-DA62F453F240}"/>
    <cellStyle name="Percent 3 3 21" xfId="7297" xr:uid="{88BD859E-CE2B-4FB9-A2B6-97286B21A9F8}"/>
    <cellStyle name="Percent 3 3 22" xfId="5812" xr:uid="{379AB750-E31A-4EEC-83FF-C48463B8857F}"/>
    <cellStyle name="Percent 3 3 3" xfId="1878" xr:uid="{90BBBE2A-A943-4C8C-B6D1-CAE422E09928}"/>
    <cellStyle name="Percent 3 3 3 2" xfId="1879" xr:uid="{DF9D4D46-89B3-41AF-B5D5-556481A7B23A}"/>
    <cellStyle name="Percent 3 3 3 2 2" xfId="9952" xr:uid="{6A834A34-4560-47D3-98DF-651C88277E66}"/>
    <cellStyle name="Percent 3 3 3 2 3" xfId="9953" xr:uid="{BCF39B44-B59B-4148-99AC-651A16ACD7C7}"/>
    <cellStyle name="Percent 3 3 3 2 4" xfId="9951" xr:uid="{1DCA4D6B-48CA-4121-83A6-A7E85DB81DBD}"/>
    <cellStyle name="Percent 3 3 3 2 5" xfId="7300" xr:uid="{022B8CB9-FFA4-4812-9C78-1C22B232EA3C}"/>
    <cellStyle name="Percent 3 3 3 2 6" xfId="5821" xr:uid="{F98B9815-ADF4-49E9-AF3C-1DF059DAB9E0}"/>
    <cellStyle name="Percent 3 3 3 3" xfId="1880" xr:uid="{BE3558F1-9978-4F0B-B82F-6D3E20D49C18}"/>
    <cellStyle name="Percent 3 3 3 3 2" xfId="5823" xr:uid="{8B233942-76A2-41F4-BF03-872290134A89}"/>
    <cellStyle name="Percent 3 3 3 3 2 2" xfId="9955" xr:uid="{9A5B094F-400A-4A26-A753-A21A7236FBCC}"/>
    <cellStyle name="Percent 3 3 3 3 2 3" xfId="7302" xr:uid="{20B6F257-C7BD-4CCD-94AF-CF32EFCF3CFD}"/>
    <cellStyle name="Percent 3 3 3 3 3" xfId="5824" xr:uid="{9C9A3826-F480-4C1F-BC40-0BB22D3122F9}"/>
    <cellStyle name="Percent 3 3 3 3 3 2" xfId="9956" xr:uid="{C8C68DD8-B306-450C-9256-AE5AF5DE8F1C}"/>
    <cellStyle name="Percent 3 3 3 3 3 3" xfId="7303" xr:uid="{CB5BD61E-46E6-4426-882B-3A0BA57DCA2C}"/>
    <cellStyle name="Percent 3 3 3 3 4" xfId="5825" xr:uid="{0EF8D6FB-A4C9-4144-9E3D-4FD82197AE90}"/>
    <cellStyle name="Percent 3 3 3 3 4 2" xfId="5826" xr:uid="{9C4D815A-1C40-433B-BC01-6939D3463BBB}"/>
    <cellStyle name="Percent 3 3 3 3 4 2 2" xfId="7794" xr:uid="{A1AED5BE-478D-4637-9719-BD485B04D84D}"/>
    <cellStyle name="Percent 3 3 3 3 4 3" xfId="9957" xr:uid="{616CF6B1-47D9-4476-B9BA-8A10C72915D4}"/>
    <cellStyle name="Percent 3 3 3 3 4 4" xfId="7386" xr:uid="{06EDCC3A-0F7D-46E0-A822-87B6B748BF74}"/>
    <cellStyle name="Percent 3 3 3 3 5" xfId="9958" xr:uid="{5D437F64-CCEB-49F3-8B03-A2581DF35314}"/>
    <cellStyle name="Percent 3 3 3 3 6" xfId="9959" xr:uid="{E25F1C34-28C1-4A96-BE37-9182D76E9FDE}"/>
    <cellStyle name="Percent 3 3 3 3 7" xfId="9954" xr:uid="{D556EB44-9B33-449D-ADD5-BC08EA533D8B}"/>
    <cellStyle name="Percent 3 3 3 3 8" xfId="7301" xr:uid="{11729857-E54B-428F-8990-6C105E1E0AF0}"/>
    <cellStyle name="Percent 3 3 3 3 9" xfId="5822" xr:uid="{FFFBF10E-9365-4F67-8FFC-2E15AFB5746B}"/>
    <cellStyle name="Percent 3 3 3 4" xfId="9960" xr:uid="{9CD9D028-A80D-4F7A-82B8-4B214F78C9E3}"/>
    <cellStyle name="Percent 3 3 3 5" xfId="9961" xr:uid="{DF9EB2FB-589E-42CE-942B-C1932D562168}"/>
    <cellStyle name="Percent 3 3 3 6" xfId="9950" xr:uid="{13B97CCC-4BC5-477E-B890-A275A89FFC56}"/>
    <cellStyle name="Percent 3 3 3 7" xfId="7299" xr:uid="{5913DBFA-E01C-4B19-8398-17EA0C1426C2}"/>
    <cellStyle name="Percent 3 3 3 8" xfId="5820" xr:uid="{ED04D617-87E7-4D19-B51C-A85F43D05BE5}"/>
    <cellStyle name="Percent 3 3 4" xfId="1881" xr:uid="{60EB04A9-17E0-47F9-82AE-09867995B002}"/>
    <cellStyle name="Percent 3 3 4 2" xfId="5828" xr:uid="{D8BC2D18-16B6-41F0-8905-B4304A6C2D67}"/>
    <cellStyle name="Percent 3 3 4 2 2" xfId="9964" xr:uid="{CC844511-91D9-4490-87FA-A5364CF7B047}"/>
    <cellStyle name="Percent 3 3 4 2 3" xfId="9965" xr:uid="{2CC0D4A8-AFD5-4DCC-9C4D-89275492D02D}"/>
    <cellStyle name="Percent 3 3 4 2 4" xfId="9963" xr:uid="{09D3FB79-F636-419A-BF7D-51C3EDEBB430}"/>
    <cellStyle name="Percent 3 3 4 2 5" xfId="7795" xr:uid="{3FFA06BE-D615-4430-B2D4-770CD1B4FC73}"/>
    <cellStyle name="Percent 3 3 4 3" xfId="9966" xr:uid="{2A0C43C6-C7D1-48CC-8A5F-FC621547455B}"/>
    <cellStyle name="Percent 3 3 4 3 2" xfId="9967" xr:uid="{8449FDEF-0162-4DE6-A2F7-88AC3B51F07E}"/>
    <cellStyle name="Percent 3 3 4 4" xfId="9968" xr:uid="{0EF882B0-8E4E-42A5-BB15-4C4740114F11}"/>
    <cellStyle name="Percent 3 3 4 5" xfId="9969" xr:uid="{67EB7077-A8C0-4567-805D-34B0AC755178}"/>
    <cellStyle name="Percent 3 3 4 6" xfId="9962" xr:uid="{53342153-F791-45D2-BEF6-F26BFAAA66A0}"/>
    <cellStyle name="Percent 3 3 4 7" xfId="7304" xr:uid="{C0540FD5-6E28-4AB9-BC42-C51C6119CD03}"/>
    <cellStyle name="Percent 3 3 4 8" xfId="5827" xr:uid="{01BE9C95-A893-4A41-95F4-AF3C64744602}"/>
    <cellStyle name="Percent 3 3 5" xfId="5829" xr:uid="{DA18A333-4BDB-4753-A6D6-919D7A378A3F}"/>
    <cellStyle name="Percent 3 3 5 2" xfId="9971" xr:uid="{BF0C6C9C-5D46-45A5-B866-C2332CB30EEF}"/>
    <cellStyle name="Percent 3 3 5 2 2" xfId="9972" xr:uid="{4154975D-B117-4D65-B5D4-EEDE9ED585E8}"/>
    <cellStyle name="Percent 3 3 5 2 2 2" xfId="9973" xr:uid="{D8254E8C-6AA5-4817-9575-5CA8CFA88E60}"/>
    <cellStyle name="Percent 3 3 5 2 3" xfId="9974" xr:uid="{E283BF6D-D9A0-487C-978D-C5A07DE4274C}"/>
    <cellStyle name="Percent 3 3 5 2 3 2" xfId="9975" xr:uid="{1F894E51-342A-417A-AE44-5D81B679E37C}"/>
    <cellStyle name="Percent 3 3 5 2 4" xfId="9976" xr:uid="{C7FD7C9B-BB1A-4BD8-A34D-2AEE965BC088}"/>
    <cellStyle name="Percent 3 3 5 3" xfId="9977" xr:uid="{BEC481B1-6560-4878-9426-AE399D421A8F}"/>
    <cellStyle name="Percent 3 3 5 3 2" xfId="9978" xr:uid="{7F1B5692-D75C-484B-AF1D-A00917686DB2}"/>
    <cellStyle name="Percent 3 3 5 3 2 2" xfId="9979" xr:uid="{AAAAF2E2-C554-458E-BB7A-6CB28044AAFC}"/>
    <cellStyle name="Percent 3 3 5 3 3" xfId="9980" xr:uid="{4AA70A65-AC70-450F-A159-5BD1801947A8}"/>
    <cellStyle name="Percent 3 3 5 3 3 2" xfId="9981" xr:uid="{F6D7BC32-92A0-4335-A65C-9D7BAD2E2DE9}"/>
    <cellStyle name="Percent 3 3 5 3 4" xfId="9982" xr:uid="{81953381-50F5-4A3E-8455-BB5FE276948D}"/>
    <cellStyle name="Percent 3 3 5 4" xfId="9983" xr:uid="{2D1A1E0E-DB92-4FCD-BD95-757B49B19B41}"/>
    <cellStyle name="Percent 3 3 5 4 2" xfId="9984" xr:uid="{E7FA5EAE-35E7-45EF-970E-178D7E2D62D3}"/>
    <cellStyle name="Percent 3 3 5 5" xfId="9985" xr:uid="{9779F779-7263-4F7C-A5BD-5CAD4D111665}"/>
    <cellStyle name="Percent 3 3 5 5 2" xfId="9986" xr:uid="{A986F1E7-C0B5-486E-95F9-8AB683671278}"/>
    <cellStyle name="Percent 3 3 5 6" xfId="9987" xr:uid="{E3FA12B4-A72B-4BA8-AE1D-B3187DA4DFE5}"/>
    <cellStyle name="Percent 3 3 5 7" xfId="9988" xr:uid="{8F2F0595-0407-4CA3-9801-F65600E58CD6}"/>
    <cellStyle name="Percent 3 3 5 8" xfId="9970" xr:uid="{2B25F2D5-C7B8-4E62-B922-BD01819E2DB1}"/>
    <cellStyle name="Percent 3 3 5 9" xfId="7305" xr:uid="{B8164DA8-8DD4-4AEE-8431-CE84F4569949}"/>
    <cellStyle name="Percent 3 3 6" xfId="5830" xr:uid="{D55775F0-FCFD-4C8E-BCC0-38B928983F70}"/>
    <cellStyle name="Percent 3 3 6 2" xfId="5831" xr:uid="{8E1C4C5E-9EB9-43A5-A3EE-D8585CD4AB1E}"/>
    <cellStyle name="Percent 3 3 6 2 2" xfId="9991" xr:uid="{A646B807-9AE7-4A34-ACD5-5B28E96B1751}"/>
    <cellStyle name="Percent 3 3 6 2 2 2" xfId="9992" xr:uid="{30053D30-E2FB-4646-A5E6-90E52322042A}"/>
    <cellStyle name="Percent 3 3 6 2 3" xfId="9993" xr:uid="{90E8D6DA-0B69-446F-ACE8-84C35BE9E592}"/>
    <cellStyle name="Percent 3 3 6 2 3 2" xfId="9994" xr:uid="{72414897-1A47-4FDF-A26C-33247F165E37}"/>
    <cellStyle name="Percent 3 3 6 2 4" xfId="9995" xr:uid="{20E90B66-FF05-4490-BDE8-97C1E3082512}"/>
    <cellStyle name="Percent 3 3 6 2 5" xfId="9990" xr:uid="{68DC0C53-B073-4592-BB9F-4C27C4EBA666}"/>
    <cellStyle name="Percent 3 3 6 2 6" xfId="7796" xr:uid="{A043E414-C0DF-4979-A4F7-394ECD289616}"/>
    <cellStyle name="Percent 3 3 6 3" xfId="9996" xr:uid="{9494542A-D493-4751-8FC1-E909C125F1E5}"/>
    <cellStyle name="Percent 3 3 6 3 2" xfId="9997" xr:uid="{1D9FE705-B6FB-4B8A-8BC4-E9FD7D40E394}"/>
    <cellStyle name="Percent 3 3 6 3 2 2" xfId="9998" xr:uid="{BEEEB905-4362-43C1-98FB-E743002BFC81}"/>
    <cellStyle name="Percent 3 3 6 3 3" xfId="9999" xr:uid="{DC20B69C-D8C1-4092-8D98-796C001C59D1}"/>
    <cellStyle name="Percent 3 3 6 3 3 2" xfId="10000" xr:uid="{07ED0FD4-6DB7-488C-9A91-E02DA2CB4F97}"/>
    <cellStyle name="Percent 3 3 6 3 4" xfId="10001" xr:uid="{52C9934A-2097-45E6-A504-CDE9A63897CA}"/>
    <cellStyle name="Percent 3 3 6 4" xfId="10002" xr:uid="{782A2238-38D0-4195-A060-79CBF07DAC64}"/>
    <cellStyle name="Percent 3 3 6 4 2" xfId="10003" xr:uid="{C48B5088-AE04-4EC3-ACEF-3F0A77F6A581}"/>
    <cellStyle name="Percent 3 3 6 5" xfId="10004" xr:uid="{A53C2EED-A941-46CA-AD44-AC7DB0F5787D}"/>
    <cellStyle name="Percent 3 3 6 5 2" xfId="10005" xr:uid="{8B8CBF80-67DE-415D-BB19-91A349FEAAD3}"/>
    <cellStyle name="Percent 3 3 6 6" xfId="10006" xr:uid="{41A64218-C68D-4A02-987C-54022D2125BB}"/>
    <cellStyle name="Percent 3 3 6 7" xfId="10007" xr:uid="{CBF1C407-E5AE-42D3-9A78-10EA28F10C20}"/>
    <cellStyle name="Percent 3 3 6 8" xfId="9989" xr:uid="{BFB16169-E80C-4096-BC46-CD0A150E7F25}"/>
    <cellStyle name="Percent 3 3 6 9" xfId="7385" xr:uid="{16F17F01-CF43-41F0-8E9A-D63981B2EF29}"/>
    <cellStyle name="Percent 3 3 7" xfId="5832" xr:uid="{3D5D2D86-6109-453D-BA37-618F3A8BFC69}"/>
    <cellStyle name="Percent 3 3 7 2" xfId="10009" xr:uid="{A472E9F2-BFB1-49EB-BB2E-CE5B1C161960}"/>
    <cellStyle name="Percent 3 3 7 2 2" xfId="10010" xr:uid="{7EAE9542-C033-4DED-A85F-2DC216EE2BA2}"/>
    <cellStyle name="Percent 3 3 7 2 2 2" xfId="10011" xr:uid="{324CF1B2-5FF1-476B-A7E9-FCED44F949D1}"/>
    <cellStyle name="Percent 3 3 7 2 3" xfId="10012" xr:uid="{671A6D7C-10E3-4824-AE0E-800F31DC437A}"/>
    <cellStyle name="Percent 3 3 7 2 3 2" xfId="10013" xr:uid="{2575261C-FD28-4B79-BA42-21CEFEB02B58}"/>
    <cellStyle name="Percent 3 3 7 2 4" xfId="10014" xr:uid="{0BB6BE7A-0F92-4CB6-BA4D-0462838EF0D2}"/>
    <cellStyle name="Percent 3 3 7 3" xfId="10015" xr:uid="{74C29082-F893-41BA-BACC-59FA389D43EE}"/>
    <cellStyle name="Percent 3 3 7 3 2" xfId="10016" xr:uid="{D16D041A-DCC6-49AC-972A-10277B030D32}"/>
    <cellStyle name="Percent 3 3 7 3 2 2" xfId="10017" xr:uid="{8D288686-1240-4B56-AB02-0A8815B24E61}"/>
    <cellStyle name="Percent 3 3 7 3 3" xfId="10018" xr:uid="{F1F8D28A-598D-4249-8EA2-2B778C18D6C5}"/>
    <cellStyle name="Percent 3 3 7 3 3 2" xfId="10019" xr:uid="{08B1BD33-BD8A-49CB-86FC-940366015B80}"/>
    <cellStyle name="Percent 3 3 7 3 4" xfId="10020" xr:uid="{C4896BDA-F555-4A56-88A2-77AA5F65EDA3}"/>
    <cellStyle name="Percent 3 3 7 4" xfId="10021" xr:uid="{119A2AFF-ECCB-4B24-9054-41A5BCE9B5E2}"/>
    <cellStyle name="Percent 3 3 7 4 2" xfId="10022" xr:uid="{B458CBD1-AC9F-4C3E-B7CB-47F185F7EE6A}"/>
    <cellStyle name="Percent 3 3 7 5" xfId="10023" xr:uid="{1309F73A-320A-406E-9F90-9E6C23DB97AF}"/>
    <cellStyle name="Percent 3 3 7 5 2" xfId="10024" xr:uid="{1D4FF125-7E98-4782-AA2D-B4855BF6FE0C}"/>
    <cellStyle name="Percent 3 3 7 6" xfId="10025" xr:uid="{69028751-856F-4CCB-96D2-634E165B8A03}"/>
    <cellStyle name="Percent 3 3 7 7" xfId="10026" xr:uid="{C2F71C96-6DAB-469E-9372-A5C98DE76149}"/>
    <cellStyle name="Percent 3 3 7 8" xfId="10008" xr:uid="{D94BB019-1B22-4AB4-82AC-A958DE5004F1}"/>
    <cellStyle name="Percent 3 3 7 9" xfId="7797" xr:uid="{DCCAD347-B260-4317-BBC8-FE07781E2F79}"/>
    <cellStyle name="Percent 3 3 8" xfId="5833" xr:uid="{8ED9BDF8-92DD-48B3-BB63-96A9C277BDD4}"/>
    <cellStyle name="Percent 3 3 8 2" xfId="10028" xr:uid="{83AEB4D2-0B74-4BA0-8293-719D57393B77}"/>
    <cellStyle name="Percent 3 3 8 2 2" xfId="10029" xr:uid="{EC9391D5-5594-4462-BC98-3269032CBC5D}"/>
    <cellStyle name="Percent 3 3 8 2 2 2" xfId="10030" xr:uid="{C98BB849-F559-41F5-8AFF-BFD78CDBCCDE}"/>
    <cellStyle name="Percent 3 3 8 2 3" xfId="10031" xr:uid="{CB058F25-204D-440B-9388-6C8F195782F8}"/>
    <cellStyle name="Percent 3 3 8 2 3 2" xfId="10032" xr:uid="{A659D35C-0817-4341-958D-76D03D55EC90}"/>
    <cellStyle name="Percent 3 3 8 2 4" xfId="10033" xr:uid="{40485F60-5FB8-43AC-BE8F-B0F92A3FD54E}"/>
    <cellStyle name="Percent 3 3 8 3" xfId="10034" xr:uid="{5E8EAF51-0A6E-4C2A-AA5D-231B457BA4F0}"/>
    <cellStyle name="Percent 3 3 8 3 2" xfId="10035" xr:uid="{A7E2E2F3-503F-4CF8-A154-0AF2AEFD5A45}"/>
    <cellStyle name="Percent 3 3 8 3 2 2" xfId="10036" xr:uid="{2DD490A0-52E7-49EC-B24B-97C30F145ED5}"/>
    <cellStyle name="Percent 3 3 8 3 3" xfId="10037" xr:uid="{27E5A1EB-6D9A-4E62-B3C2-D4F310C7518A}"/>
    <cellStyle name="Percent 3 3 8 3 3 2" xfId="10038" xr:uid="{6545D3EF-00FF-4094-8B0C-21E83FB00D66}"/>
    <cellStyle name="Percent 3 3 8 3 4" xfId="10039" xr:uid="{D596C2D3-DBA8-476C-969B-EB733A877655}"/>
    <cellStyle name="Percent 3 3 8 4" xfId="10040" xr:uid="{1382691A-0F69-4FB1-93FD-E1A30CBA467C}"/>
    <cellStyle name="Percent 3 3 8 4 2" xfId="10041" xr:uid="{A8304CDB-3534-4DC4-8C9D-67FEF67CAB39}"/>
    <cellStyle name="Percent 3 3 8 5" xfId="10042" xr:uid="{1D82C6E7-007B-4360-A99E-C729047CACE5}"/>
    <cellStyle name="Percent 3 3 8 5 2" xfId="10043" xr:uid="{8CD642D3-5A39-4167-9A68-C309BEC153D4}"/>
    <cellStyle name="Percent 3 3 8 6" xfId="10044" xr:uid="{FCA77871-3462-486F-8967-7A48019F8182}"/>
    <cellStyle name="Percent 3 3 8 7" xfId="10045" xr:uid="{BA39CF8D-2E9E-4330-B28C-7E6647229315}"/>
    <cellStyle name="Percent 3 3 8 8" xfId="10027" xr:uid="{A7585326-9BF7-4D53-8197-7CCEF040F3E7}"/>
    <cellStyle name="Percent 3 3 8 9" xfId="7798" xr:uid="{28152772-C910-4D33-92B0-A74078125B48}"/>
    <cellStyle name="Percent 3 3 9" xfId="5834" xr:uid="{AA96DBA4-2EFA-45FC-97AA-EE50B037DF69}"/>
    <cellStyle name="Percent 3 3 9 2" xfId="10047" xr:uid="{8864506B-6186-4877-B857-FCD20959D5C6}"/>
    <cellStyle name="Percent 3 3 9 2 2" xfId="10048" xr:uid="{F78B5B85-CE93-4EE7-8375-BA6F90009AF9}"/>
    <cellStyle name="Percent 3 3 9 2 2 2" xfId="10049" xr:uid="{7D4C62BD-8927-4C1A-97DB-5D4D84695B83}"/>
    <cellStyle name="Percent 3 3 9 2 3" xfId="10050" xr:uid="{5E1B2557-7D31-47B3-815C-677D8FEF90DC}"/>
    <cellStyle name="Percent 3 3 9 2 3 2" xfId="10051" xr:uid="{C07BD892-0377-4F25-86E1-623AD5B1E97F}"/>
    <cellStyle name="Percent 3 3 9 2 4" xfId="10052" xr:uid="{8DFECFA8-4DCC-4F27-840B-9DF6E642AC78}"/>
    <cellStyle name="Percent 3 3 9 3" xfId="10053" xr:uid="{5B9855C1-372E-447B-B3DA-304B7E9A46AB}"/>
    <cellStyle name="Percent 3 3 9 3 2" xfId="10054" xr:uid="{BFF6CAE6-4B34-4676-B00D-7FB0D51A41C8}"/>
    <cellStyle name="Percent 3 3 9 3 2 2" xfId="10055" xr:uid="{6FB050D5-F4B4-4605-99AB-A97BD346587D}"/>
    <cellStyle name="Percent 3 3 9 3 3" xfId="10056" xr:uid="{54A1E03D-29DF-49D7-B9B2-CDF178D8DEAA}"/>
    <cellStyle name="Percent 3 3 9 3 3 2" xfId="10057" xr:uid="{3ECC1C49-C948-4034-92F0-9D17196F796E}"/>
    <cellStyle name="Percent 3 3 9 3 4" xfId="10058" xr:uid="{93F5FAEC-DF36-4FEF-A81B-457A0B6E825A}"/>
    <cellStyle name="Percent 3 3 9 4" xfId="10059" xr:uid="{F7852C47-EE0C-4BE3-9169-CBA76D029537}"/>
    <cellStyle name="Percent 3 3 9 4 2" xfId="10060" xr:uid="{9C00BE9D-8D68-4C2D-BDB1-0F60DD73FA49}"/>
    <cellStyle name="Percent 3 3 9 5" xfId="10061" xr:uid="{4B0FA3EB-B562-4259-8CB6-68B8922C5DA7}"/>
    <cellStyle name="Percent 3 3 9 5 2" xfId="10062" xr:uid="{C2055BED-1194-4C75-965F-E14FB3AD809B}"/>
    <cellStyle name="Percent 3 3 9 6" xfId="10063" xr:uid="{9E45C44D-F624-4D14-A412-77D37C3C50F0}"/>
    <cellStyle name="Percent 3 3 9 7" xfId="10064" xr:uid="{C54BD36B-EB7A-4EA6-BEB2-C366025E5C6B}"/>
    <cellStyle name="Percent 3 3 9 8" xfId="10046" xr:uid="{012FC618-AA48-49F2-A382-C386F3334225}"/>
    <cellStyle name="Percent 3 3 9 9" xfId="7799" xr:uid="{886711F8-492C-4BBC-8EEC-1AD1A6488629}"/>
    <cellStyle name="Percent 3 30" xfId="5835" xr:uid="{F8F9079A-D337-440A-A4F9-97C1A50FB85C}"/>
    <cellStyle name="Percent 3 30 2" xfId="7737" xr:uid="{D44B3CF6-E446-4D52-9C01-50D6D274C008}"/>
    <cellStyle name="Percent 3 31" xfId="9645" xr:uid="{8DBA7C44-BFCF-4523-864A-34BBE94E2816}"/>
    <cellStyle name="Percent 3 32" xfId="232" xr:uid="{E67E8A86-5F67-4E3C-9785-6CBDCF7302F3}"/>
    <cellStyle name="Percent 3 4" xfId="1882" xr:uid="{8DF03979-8DC5-40D7-AFCF-30B9E90BF69C}"/>
    <cellStyle name="Percent 3 4 10" xfId="5837" xr:uid="{94EF6F71-7EDB-490B-92E1-CB80F058C24A}"/>
    <cellStyle name="Percent 3 4 10 2" xfId="10067" xr:uid="{39491F03-8223-420C-AA65-5AA827162B8D}"/>
    <cellStyle name="Percent 3 4 10 2 2" xfId="10068" xr:uid="{F24F1890-9F0F-446C-8DD8-26AB724376B4}"/>
    <cellStyle name="Percent 3 4 10 2 2 2" xfId="10069" xr:uid="{D0E95ABF-7E3A-4899-A8B1-6B3BB82C0345}"/>
    <cellStyle name="Percent 3 4 10 2 3" xfId="10070" xr:uid="{37DDE262-32D3-4E46-8E5E-25D5B8F69F02}"/>
    <cellStyle name="Percent 3 4 10 2 3 2" xfId="10071" xr:uid="{A3E9C371-F13F-48B7-9B21-5F5D15E96D9A}"/>
    <cellStyle name="Percent 3 4 10 2 4" xfId="10072" xr:uid="{48531977-9CA6-44AF-8DD4-F6EC7623CF2E}"/>
    <cellStyle name="Percent 3 4 10 2 5" xfId="10073" xr:uid="{C664F77A-FA9B-4461-AC64-DC88601B676F}"/>
    <cellStyle name="Percent 3 4 10 3" xfId="10074" xr:uid="{23651088-D7C6-45A0-BF5A-A11A37278886}"/>
    <cellStyle name="Percent 3 4 10 3 2" xfId="10075" xr:uid="{660AEB16-3578-4B6C-9DFC-8FE9D37A6D47}"/>
    <cellStyle name="Percent 3 4 10 3 2 2" xfId="10076" xr:uid="{917ACAE0-5B4F-4124-83C8-08316397C5AC}"/>
    <cellStyle name="Percent 3 4 10 3 3" xfId="10077" xr:uid="{C186C5AC-FAF3-4ED3-9C74-C36E6F7A20E5}"/>
    <cellStyle name="Percent 3 4 10 3 3 2" xfId="10078" xr:uid="{A9019B17-C1E0-4775-B0BF-D7CD7ECA0CEA}"/>
    <cellStyle name="Percent 3 4 10 3 4" xfId="10079" xr:uid="{C409773C-8E87-4B51-9501-B8C3EADA77B2}"/>
    <cellStyle name="Percent 3 4 10 4" xfId="10080" xr:uid="{755DE041-AADE-4C00-A9E5-CB06DDBC7C70}"/>
    <cellStyle name="Percent 3 4 10 4 2" xfId="10081" xr:uid="{0B4DDF58-625A-4367-9C33-75244A9CD1A7}"/>
    <cellStyle name="Percent 3 4 10 5" xfId="10082" xr:uid="{B0859471-3411-4A18-8457-AF3C744361FD}"/>
    <cellStyle name="Percent 3 4 10 5 2" xfId="10083" xr:uid="{8385FDB0-7CF2-4A89-AB15-ED1FBDBB9D0F}"/>
    <cellStyle name="Percent 3 4 10 6" xfId="10084" xr:uid="{27C938CD-060F-415A-8C40-84A9F97A1F9F}"/>
    <cellStyle name="Percent 3 4 10 7" xfId="10085" xr:uid="{39584298-DB69-4D45-95CB-B884EBC6AD5B}"/>
    <cellStyle name="Percent 3 4 10 8" xfId="10066" xr:uid="{04F26608-0EDC-4391-A059-863FBB4E206C}"/>
    <cellStyle name="Percent 3 4 10 9" xfId="7800" xr:uid="{F97386A9-428F-4471-9062-D5D4DC5A8EBB}"/>
    <cellStyle name="Percent 3 4 11" xfId="5838" xr:uid="{6CCB7B38-AF7F-4673-AFC2-EA88F5BD5126}"/>
    <cellStyle name="Percent 3 4 11 2" xfId="10087" xr:uid="{8232DF1E-E2FA-4309-A291-6ACECE78D01D}"/>
    <cellStyle name="Percent 3 4 11 2 2" xfId="10088" xr:uid="{AA3E7921-63ED-4AC6-B5DA-C8CE96936AD2}"/>
    <cellStyle name="Percent 3 4 11 2 2 2" xfId="10089" xr:uid="{18A18976-D261-476A-9975-3371B6F458C6}"/>
    <cellStyle name="Percent 3 4 11 2 3" xfId="10090" xr:uid="{042F5655-C157-4C48-BAF0-2FF30C4A5EE3}"/>
    <cellStyle name="Percent 3 4 11 2 3 2" xfId="10091" xr:uid="{F810025D-B6C2-4CB3-8445-FB1C50F8EFE3}"/>
    <cellStyle name="Percent 3 4 11 2 4" xfId="10092" xr:uid="{135ADA9D-986E-4E1F-8E36-D28F986E2322}"/>
    <cellStyle name="Percent 3 4 11 2 5" xfId="10093" xr:uid="{4C9234FA-9557-45A6-8CCC-15DAE3DE84B6}"/>
    <cellStyle name="Percent 3 4 11 3" xfId="10094" xr:uid="{B2661631-F718-4154-A628-FE7972D5825C}"/>
    <cellStyle name="Percent 3 4 11 3 2" xfId="10095" xr:uid="{68F3AE8C-0D22-4529-A869-6301D2A06F6C}"/>
    <cellStyle name="Percent 3 4 11 3 2 2" xfId="10096" xr:uid="{4A2D32F5-9AD6-40FB-8AF6-5167992E939A}"/>
    <cellStyle name="Percent 3 4 11 3 3" xfId="10097" xr:uid="{F7195E51-1BF1-4327-A682-FA30D8DE4FAF}"/>
    <cellStyle name="Percent 3 4 11 3 3 2" xfId="10098" xr:uid="{109E6F20-42CB-4C08-A366-7177AF689E13}"/>
    <cellStyle name="Percent 3 4 11 3 4" xfId="10099" xr:uid="{4B67E19F-789C-4552-9B22-5B968BD12774}"/>
    <cellStyle name="Percent 3 4 11 4" xfId="10100" xr:uid="{D9EC20D5-24F4-4D1E-B8EA-1CA6F5ADC79F}"/>
    <cellStyle name="Percent 3 4 11 4 2" xfId="10101" xr:uid="{B9C5B2FB-9223-4C4B-AEAD-A45F93344CB1}"/>
    <cellStyle name="Percent 3 4 11 5" xfId="10102" xr:uid="{A9950BC5-857B-4267-BB2F-C804141E8B17}"/>
    <cellStyle name="Percent 3 4 11 5 2" xfId="10103" xr:uid="{29988FB8-134C-43F0-98B9-6844881F7A64}"/>
    <cellStyle name="Percent 3 4 11 6" xfId="10104" xr:uid="{42EAECBC-540A-4A87-BEB3-A21364A2F103}"/>
    <cellStyle name="Percent 3 4 11 7" xfId="10105" xr:uid="{D60A4A53-A450-4FBE-B685-AA6D541844F0}"/>
    <cellStyle name="Percent 3 4 11 8" xfId="10086" xr:uid="{C92DF5B5-FD9C-4BDD-9251-C89BD67E2B9D}"/>
    <cellStyle name="Percent 3 4 11 9" xfId="7801" xr:uid="{D9BBD041-8403-4EF6-9688-CB84260D3728}"/>
    <cellStyle name="Percent 3 4 12" xfId="5839" xr:uid="{81564C2C-FA67-43ED-A848-0CCFF3E633FF}"/>
    <cellStyle name="Percent 3 4 12 2" xfId="10107" xr:uid="{D2D568BF-C914-4604-B112-625FC8258988}"/>
    <cellStyle name="Percent 3 4 12 2 2" xfId="10108" xr:uid="{5459F66C-A9B5-4DA8-B57B-8699B7254857}"/>
    <cellStyle name="Percent 3 4 12 2 2 2" xfId="10109" xr:uid="{F818FEF6-1AB1-4CD5-8C84-AB2D7F54ED20}"/>
    <cellStyle name="Percent 3 4 12 2 3" xfId="10110" xr:uid="{89FDEE73-8114-4AAF-BBEF-39699A028B7A}"/>
    <cellStyle name="Percent 3 4 12 2 3 2" xfId="10111" xr:uid="{2EAD6869-251B-4F72-AFA7-B8054FCC7122}"/>
    <cellStyle name="Percent 3 4 12 2 4" xfId="10112" xr:uid="{9F414FAC-6D91-4225-A001-187520FBC974}"/>
    <cellStyle name="Percent 3 4 12 2 5" xfId="10113" xr:uid="{F88C3C1B-BC90-49B1-8DFD-C1BB4AAE8C0E}"/>
    <cellStyle name="Percent 3 4 12 3" xfId="10114" xr:uid="{5614986C-19DF-42BF-8A16-355FB09D9845}"/>
    <cellStyle name="Percent 3 4 12 3 2" xfId="10115" xr:uid="{AC5A87DD-F887-4D48-859D-23C4E2D166F6}"/>
    <cellStyle name="Percent 3 4 12 3 2 2" xfId="10116" xr:uid="{3341109C-048E-4F3F-82E4-5C72162146D5}"/>
    <cellStyle name="Percent 3 4 12 3 3" xfId="10117" xr:uid="{426665E8-3B7A-4BF9-AF84-A8BE6F65D8A3}"/>
    <cellStyle name="Percent 3 4 12 3 3 2" xfId="10118" xr:uid="{4C548593-863F-4189-AF73-EF9CBE1BABCC}"/>
    <cellStyle name="Percent 3 4 12 3 4" xfId="10119" xr:uid="{D1139D10-7A13-4BAC-903F-3E0A8DE5FBE1}"/>
    <cellStyle name="Percent 3 4 12 4" xfId="10120" xr:uid="{E19675CC-E696-478D-ACC9-E58E7617575D}"/>
    <cellStyle name="Percent 3 4 12 4 2" xfId="10121" xr:uid="{818E8AAC-8534-4CD9-977C-B9A4415820C3}"/>
    <cellStyle name="Percent 3 4 12 5" xfId="10122" xr:uid="{684BE08D-0649-4E52-ABE4-ACAE187044C9}"/>
    <cellStyle name="Percent 3 4 12 5 2" xfId="10123" xr:uid="{1896B61A-86ED-4C00-950C-E5D80A69D8C1}"/>
    <cellStyle name="Percent 3 4 12 6" xfId="10124" xr:uid="{C360A846-E639-4BDA-8F2C-1E2209223AE3}"/>
    <cellStyle name="Percent 3 4 12 7" xfId="10125" xr:uid="{09CDCA8A-FEB7-4277-9DDB-1C6932D038CF}"/>
    <cellStyle name="Percent 3 4 12 8" xfId="10106" xr:uid="{2F0D531B-4E4A-4879-995B-77019EFE21AB}"/>
    <cellStyle name="Percent 3 4 12 9" xfId="7802" xr:uid="{7CC0A1FA-3DB5-47B3-8FF8-3DCFB8310C48}"/>
    <cellStyle name="Percent 3 4 13" xfId="5840" xr:uid="{91762BB8-A5D2-4AD4-9D6E-DADCD5A8F9C1}"/>
    <cellStyle name="Percent 3 4 13 2" xfId="10127" xr:uid="{0D1D381B-217A-4CF9-8F0F-A02BD333C34A}"/>
    <cellStyle name="Percent 3 4 13 2 2" xfId="10128" xr:uid="{7D08C7D2-5110-4838-8235-76B168CEEED5}"/>
    <cellStyle name="Percent 3 4 13 2 2 2" xfId="10129" xr:uid="{A492B7E6-A6E6-4F77-A5C2-CADD798918D1}"/>
    <cellStyle name="Percent 3 4 13 2 3" xfId="10130" xr:uid="{62EC3363-AFD8-44C7-9A50-4C821A7BC7BC}"/>
    <cellStyle name="Percent 3 4 13 2 3 2" xfId="10131" xr:uid="{60AB9FC6-ED16-4049-995A-F1AB5CA551FF}"/>
    <cellStyle name="Percent 3 4 13 2 4" xfId="10132" xr:uid="{229F1933-0073-491B-A1A9-9ED7295E18D3}"/>
    <cellStyle name="Percent 3 4 13 2 5" xfId="10133" xr:uid="{626CEFEF-F654-4820-B3B1-F1A93FBE8F5F}"/>
    <cellStyle name="Percent 3 4 13 3" xfId="10134" xr:uid="{5C024C7B-591B-4338-97EA-142E56A8860C}"/>
    <cellStyle name="Percent 3 4 13 3 2" xfId="10135" xr:uid="{615132F6-3B44-4F0D-97B5-7E4710120A64}"/>
    <cellStyle name="Percent 3 4 13 3 2 2" xfId="10136" xr:uid="{F8CEAEE1-F911-4FC4-AD5C-FA331F516CFB}"/>
    <cellStyle name="Percent 3 4 13 3 3" xfId="10137" xr:uid="{EA2A1D09-3FA2-42BD-8082-CA8959DBDE5B}"/>
    <cellStyle name="Percent 3 4 13 3 3 2" xfId="10138" xr:uid="{2372E0F7-4DFB-4D47-AB88-2C0963866D2A}"/>
    <cellStyle name="Percent 3 4 13 3 4" xfId="10139" xr:uid="{3BAF0B1B-E5EF-40A2-A246-5DB2A47E84EA}"/>
    <cellStyle name="Percent 3 4 13 4" xfId="10140" xr:uid="{00C1CD70-9C0B-413B-95F5-16DF499A1098}"/>
    <cellStyle name="Percent 3 4 13 4 2" xfId="10141" xr:uid="{187452BF-B381-495A-A45F-B55854B5C6D4}"/>
    <cellStyle name="Percent 3 4 13 5" xfId="10142" xr:uid="{73DB47DE-E959-4287-9C8A-0A4962C1369C}"/>
    <cellStyle name="Percent 3 4 13 5 2" xfId="10143" xr:uid="{1069E437-6650-4B3C-994C-AA7AEBC9F6BC}"/>
    <cellStyle name="Percent 3 4 13 6" xfId="10144" xr:uid="{D55D181B-3959-4077-95DC-01D836B7FF3D}"/>
    <cellStyle name="Percent 3 4 13 7" xfId="10145" xr:uid="{F52BDF93-D80D-45ED-BE34-BA8A4928E384}"/>
    <cellStyle name="Percent 3 4 13 8" xfId="10126" xr:uid="{9F5D70D9-A115-4BF2-AEC6-633114235C52}"/>
    <cellStyle name="Percent 3 4 13 9" xfId="7803" xr:uid="{6DB46CAF-DA8F-4156-B1FB-C5DEA5FC5832}"/>
    <cellStyle name="Percent 3 4 14" xfId="5841" xr:uid="{B2E15CBB-D1F9-4407-BA5B-7910C0482C24}"/>
    <cellStyle name="Percent 3 4 14 2" xfId="10147" xr:uid="{B01AE260-37A3-4EC2-99B8-198FCAC32760}"/>
    <cellStyle name="Percent 3 4 14 2 2" xfId="10148" xr:uid="{765C5239-7B2E-479A-BC93-99D25ED0812A}"/>
    <cellStyle name="Percent 3 4 14 2 2 2" xfId="10149" xr:uid="{22012FA9-3C13-44C7-9D5D-D664F95979D0}"/>
    <cellStyle name="Percent 3 4 14 2 3" xfId="10150" xr:uid="{447CE1F3-BD3E-44E6-A0EC-B2B8C4F929C0}"/>
    <cellStyle name="Percent 3 4 14 2 3 2" xfId="10151" xr:uid="{D4359CEB-D8C1-4B3B-B9C5-7B161DAD8A05}"/>
    <cellStyle name="Percent 3 4 14 2 4" xfId="10152" xr:uid="{C43E2719-69CD-4075-854C-2CFFC8D7E2EE}"/>
    <cellStyle name="Percent 3 4 14 2 5" xfId="10153" xr:uid="{8D746581-C1C3-4FEF-9BEA-DC987820943E}"/>
    <cellStyle name="Percent 3 4 14 3" xfId="10154" xr:uid="{7EC14513-EC6B-4120-A974-13B5CF1D9E37}"/>
    <cellStyle name="Percent 3 4 14 3 2" xfId="10155" xr:uid="{39158F39-3BA4-4C09-94EC-344D8D090842}"/>
    <cellStyle name="Percent 3 4 14 3 2 2" xfId="10156" xr:uid="{DF7DA971-23BD-4BB4-96F3-FEE53F7D42F3}"/>
    <cellStyle name="Percent 3 4 14 3 3" xfId="10157" xr:uid="{A5D3C74E-A43E-4409-9478-6648DFB7B53C}"/>
    <cellStyle name="Percent 3 4 14 3 3 2" xfId="10158" xr:uid="{7FAFF7F3-51CE-45A5-8C8C-CF8D86A95F1C}"/>
    <cellStyle name="Percent 3 4 14 3 4" xfId="10159" xr:uid="{C5087061-5304-4DF8-A8BC-041E6361D37E}"/>
    <cellStyle name="Percent 3 4 14 4" xfId="10160" xr:uid="{B85BEA2E-DDEF-4768-9ED2-1BC632E7C329}"/>
    <cellStyle name="Percent 3 4 14 4 2" xfId="10161" xr:uid="{8F1939F6-9EFF-4D7B-9B2B-BCD2A8999759}"/>
    <cellStyle name="Percent 3 4 14 5" xfId="10162" xr:uid="{38570E81-9E1B-4297-B57F-A3DC0F048EE4}"/>
    <cellStyle name="Percent 3 4 14 5 2" xfId="10163" xr:uid="{99EFE3CB-6B68-408D-936F-A3E7A8A2286C}"/>
    <cellStyle name="Percent 3 4 14 6" xfId="10164" xr:uid="{8254D42C-00FF-4769-8F51-F18DDB2FEBAE}"/>
    <cellStyle name="Percent 3 4 14 7" xfId="10165" xr:uid="{AF32E1C4-9229-4B35-9539-49F7AAD98784}"/>
    <cellStyle name="Percent 3 4 14 8" xfId="10146" xr:uid="{6FF8F42E-9AF9-4B51-8A02-A6457E7D32C5}"/>
    <cellStyle name="Percent 3 4 14 9" xfId="7804" xr:uid="{A97D26F4-D8A5-42AD-B25E-861D17307ADA}"/>
    <cellStyle name="Percent 3 4 15" xfId="5842" xr:uid="{D77F1795-AC9D-49C5-AF20-93FDD4BB2D0F}"/>
    <cellStyle name="Percent 3 4 15 2" xfId="10167" xr:uid="{1574C34D-9043-404B-A5DF-DAC5C1AA4FB3}"/>
    <cellStyle name="Percent 3 4 15 2 2" xfId="10168" xr:uid="{A8D46FC4-1FCD-4704-8065-C68834F181A7}"/>
    <cellStyle name="Percent 3 4 15 2 2 2" xfId="10169" xr:uid="{5B938943-46CB-4CCB-9091-1511F0347070}"/>
    <cellStyle name="Percent 3 4 15 2 3" xfId="10170" xr:uid="{5F1704B9-4510-4953-A70F-9592E158C750}"/>
    <cellStyle name="Percent 3 4 15 2 3 2" xfId="10171" xr:uid="{0A651883-18CB-4340-961F-6437A0283133}"/>
    <cellStyle name="Percent 3 4 15 2 4" xfId="10172" xr:uid="{1E44EAE8-47E4-4E5E-9BA9-4DC5AE9970EE}"/>
    <cellStyle name="Percent 3 4 15 2 5" xfId="10173" xr:uid="{190CD2A5-4453-4697-A9C3-ACC55C52DD0F}"/>
    <cellStyle name="Percent 3 4 15 3" xfId="10174" xr:uid="{4F3E322F-D937-4682-8D94-E3CAB047ED03}"/>
    <cellStyle name="Percent 3 4 15 3 2" xfId="10175" xr:uid="{78906248-49AB-4F23-A283-73238BB72E5D}"/>
    <cellStyle name="Percent 3 4 15 3 2 2" xfId="10176" xr:uid="{8D0C7D49-626E-4C44-8FDD-17A05F563B5E}"/>
    <cellStyle name="Percent 3 4 15 3 3" xfId="10177" xr:uid="{23E508E9-00B9-4D9A-9F49-CB80A3D639FF}"/>
    <cellStyle name="Percent 3 4 15 3 3 2" xfId="10178" xr:uid="{B67933C5-AF72-4717-9ED3-C613897217F2}"/>
    <cellStyle name="Percent 3 4 15 3 4" xfId="10179" xr:uid="{2AD795F7-660F-4B6D-9736-8AE7D13BFBA5}"/>
    <cellStyle name="Percent 3 4 15 4" xfId="10180" xr:uid="{ECEB086C-5240-4C65-8385-796559A21078}"/>
    <cellStyle name="Percent 3 4 15 4 2" xfId="10181" xr:uid="{C89254F3-1543-43F7-A1E3-77271F12DA67}"/>
    <cellStyle name="Percent 3 4 15 5" xfId="10182" xr:uid="{2BB52437-4803-4655-8133-BE3DF3A0560B}"/>
    <cellStyle name="Percent 3 4 15 5 2" xfId="10183" xr:uid="{0486142F-3223-461A-A29D-0525B6AD2882}"/>
    <cellStyle name="Percent 3 4 15 6" xfId="10184" xr:uid="{57379611-C468-478C-8387-78CB2D09D853}"/>
    <cellStyle name="Percent 3 4 15 7" xfId="10185" xr:uid="{44219A11-44C0-4B4D-8E25-431AFBE0FB4D}"/>
    <cellStyle name="Percent 3 4 15 8" xfId="10166" xr:uid="{00A9B8E4-8978-44C3-812E-7537967B10CD}"/>
    <cellStyle name="Percent 3 4 15 9" xfId="7805" xr:uid="{DA39E66C-C201-4365-9789-C86BBBBFACE7}"/>
    <cellStyle name="Percent 3 4 16" xfId="10186" xr:uid="{55FBA824-6C11-482D-A356-ACF62EBCD88C}"/>
    <cellStyle name="Percent 3 4 16 2" xfId="10187" xr:uid="{996D163B-ED6A-49BA-ABB4-A6DD17E2ADD7}"/>
    <cellStyle name="Percent 3 4 16 2 2" xfId="10188" xr:uid="{C2DE8EF2-0CFD-4291-8E96-945291ED6B3A}"/>
    <cellStyle name="Percent 3 4 16 3" xfId="10189" xr:uid="{BD0D7CCD-1429-475F-9008-B1A85F83B916}"/>
    <cellStyle name="Percent 3 4 16 3 2" xfId="10190" xr:uid="{C7337D0D-A037-4E5B-9C79-49DAE64A2591}"/>
    <cellStyle name="Percent 3 4 16 4" xfId="10191" xr:uid="{BECB4447-4AF8-40BC-9FB3-72CEFE658261}"/>
    <cellStyle name="Percent 3 4 17" xfId="10192" xr:uid="{2075E3AA-3036-40BB-86C9-C2BB406F00B3}"/>
    <cellStyle name="Percent 3 4 17 2" xfId="10193" xr:uid="{FCA669D1-4ED8-4535-A44D-4F9AC018406F}"/>
    <cellStyle name="Percent 3 4 17 2 2" xfId="10194" xr:uid="{E4E15844-F2D6-4AE0-95D3-8A94952957FC}"/>
    <cellStyle name="Percent 3 4 17 3" xfId="10195" xr:uid="{554FD344-85F1-42D7-AA09-4F347099E72A}"/>
    <cellStyle name="Percent 3 4 17 3 2" xfId="10196" xr:uid="{8F92BB52-521B-483E-87C9-7920AFCCA24A}"/>
    <cellStyle name="Percent 3 4 17 4" xfId="10197" xr:uid="{F2C681C2-2E43-4132-B521-5BBA55BA3EC6}"/>
    <cellStyle name="Percent 3 4 18" xfId="10198" xr:uid="{108BA3F3-8E4B-470B-A778-C5285AB8BF03}"/>
    <cellStyle name="Percent 3 4 18 2" xfId="10199" xr:uid="{5B852165-0298-47CC-B787-887BC3213E65}"/>
    <cellStyle name="Percent 3 4 19" xfId="10200" xr:uid="{1ED29C68-77B5-4ABA-B9DB-87BE09DB2DBD}"/>
    <cellStyle name="Percent 3 4 19 2" xfId="10201" xr:uid="{49DF768B-4242-4DCF-BB32-0889329C4E11}"/>
    <cellStyle name="Percent 3 4 2" xfId="1883" xr:uid="{38E030FB-4025-468B-AE4B-D21CBE02F6A7}"/>
    <cellStyle name="Percent 3 4 2 10" xfId="7307" xr:uid="{4B610480-606F-4C41-8CDD-40F5CB42AB82}"/>
    <cellStyle name="Percent 3 4 2 11" xfId="5843" xr:uid="{BB70720F-5AF0-403B-8097-7EF52BEAC0FE}"/>
    <cellStyle name="Percent 3 4 2 2" xfId="10203" xr:uid="{384AB984-51EB-4DFC-973B-754567A799D7}"/>
    <cellStyle name="Percent 3 4 2 2 2" xfId="10204" xr:uid="{717E1A46-B650-4D44-856C-E2D8F607E703}"/>
    <cellStyle name="Percent 3 4 2 2 2 2" xfId="10205" xr:uid="{0F69E931-5D35-4AC6-A53D-C798F46A7BC3}"/>
    <cellStyle name="Percent 3 4 2 2 3" xfId="10206" xr:uid="{C9A3AC17-FE66-4FD4-BEC9-00A7C767ADE0}"/>
    <cellStyle name="Percent 3 4 2 2 3 2" xfId="10207" xr:uid="{9984F953-4C94-4282-B8E3-C85B07F7B944}"/>
    <cellStyle name="Percent 3 4 2 2 4" xfId="10208" xr:uid="{885DE3C9-AACB-4260-916C-BBF64D283600}"/>
    <cellStyle name="Percent 3 4 2 2 5" xfId="10209" xr:uid="{E940B9DA-D6B3-4B67-81BA-20272CA11B6B}"/>
    <cellStyle name="Percent 3 4 2 3" xfId="10210" xr:uid="{3E8344D7-08EB-4C86-869F-9D6A9161EBED}"/>
    <cellStyle name="Percent 3 4 2 3 2" xfId="10211" xr:uid="{763F34EF-7184-4494-B387-4EAF267F7891}"/>
    <cellStyle name="Percent 3 4 2 3 2 2" xfId="10212" xr:uid="{E920E3E3-7D12-4143-B765-32DCD0A15576}"/>
    <cellStyle name="Percent 3 4 2 3 3" xfId="10213" xr:uid="{E2D908DD-36AE-4CBD-961B-73377138B322}"/>
    <cellStyle name="Percent 3 4 2 3 3 2" xfId="10214" xr:uid="{A02816EB-5540-4370-AECD-C043A4A73FAB}"/>
    <cellStyle name="Percent 3 4 2 3 4" xfId="10215" xr:uid="{2F45E70B-4A8D-4E49-9A7F-19A371BEDC66}"/>
    <cellStyle name="Percent 3 4 2 4" xfId="10216" xr:uid="{8CC2EFC0-FFA8-47FC-B757-DEC854CCE0A2}"/>
    <cellStyle name="Percent 3 4 2 4 2" xfId="10217" xr:uid="{E758FCB5-2B9B-4555-9D8A-50C9C759856A}"/>
    <cellStyle name="Percent 3 4 2 4 2 2" xfId="10218" xr:uid="{0FF16141-F506-4112-AE2F-03FC523CEF51}"/>
    <cellStyle name="Percent 3 4 2 4 3" xfId="10219" xr:uid="{9FAB8AA2-9B13-4864-AC14-73D8EF9BC19E}"/>
    <cellStyle name="Percent 3 4 2 4 3 2" xfId="10220" xr:uid="{2F396739-0CE2-44F0-BE8A-B076D45AC8CA}"/>
    <cellStyle name="Percent 3 4 2 4 4" xfId="10221" xr:uid="{302DA7C2-CB19-4355-91B9-D1DF6F1AC7AE}"/>
    <cellStyle name="Percent 3 4 2 5" xfId="10222" xr:uid="{C1239ABE-4910-4785-A3FE-D4C0A398C14C}"/>
    <cellStyle name="Percent 3 4 2 5 2" xfId="10223" xr:uid="{E169E703-0EB8-4C9F-94D6-682379DFDD8B}"/>
    <cellStyle name="Percent 3 4 2 6" xfId="10224" xr:uid="{1F1F4AB1-8600-43C7-9F90-713E3C129DDA}"/>
    <cellStyle name="Percent 3 4 2 6 2" xfId="10225" xr:uid="{859C74D9-ACF5-4270-A206-AFBEF0D0D0C6}"/>
    <cellStyle name="Percent 3 4 2 7" xfId="10226" xr:uid="{1DB25E39-665B-4E97-AA98-90800A715D47}"/>
    <cellStyle name="Percent 3 4 2 8" xfId="10227" xr:uid="{659CAF3E-DEFE-4452-A5C7-1AE812D9853B}"/>
    <cellStyle name="Percent 3 4 2 9" xfId="10202" xr:uid="{A4619FB7-252C-444D-802F-BE221DCD0DB5}"/>
    <cellStyle name="Percent 3 4 20" xfId="10228" xr:uid="{38438A3C-9051-4AE0-A518-E38B5C1BD288}"/>
    <cellStyle name="Percent 3 4 21" xfId="10229" xr:uid="{364943D6-8A2B-4DA0-971C-73CFCC117779}"/>
    <cellStyle name="Percent 3 4 22" xfId="10065" xr:uid="{E982A9BD-73FD-4478-A734-0933A28C80E2}"/>
    <cellStyle name="Percent 3 4 23" xfId="7306" xr:uid="{CEA59328-0031-4B5E-A7F3-4FFF6809308B}"/>
    <cellStyle name="Percent 3 4 24" xfId="5836" xr:uid="{00186546-C5E5-4490-AA37-F539C478FAF5}"/>
    <cellStyle name="Percent 3 4 3" xfId="5844" xr:uid="{CF8D9B5C-249F-47C3-A7D4-4A21DB9B50E3}"/>
    <cellStyle name="Percent 3 4 3 10" xfId="7308" xr:uid="{AEC20659-F92F-4C0D-A543-6C83B08914BF}"/>
    <cellStyle name="Percent 3 4 3 2" xfId="10231" xr:uid="{DDCDCAE6-4FBD-4256-840D-382BE29E978F}"/>
    <cellStyle name="Percent 3 4 3 2 2" xfId="10232" xr:uid="{DDB15C71-0347-4A6D-8BB0-D409FBD30421}"/>
    <cellStyle name="Percent 3 4 3 2 2 2" xfId="10233" xr:uid="{D79A9DB0-012B-42CA-9BAB-01833E1C8DB8}"/>
    <cellStyle name="Percent 3 4 3 2 3" xfId="10234" xr:uid="{8B694759-7DC7-4AA0-8794-40C5E4C4B200}"/>
    <cellStyle name="Percent 3 4 3 2 3 2" xfId="10235" xr:uid="{5B102F06-C17F-496A-83C5-078AE6CC4C0F}"/>
    <cellStyle name="Percent 3 4 3 2 4" xfId="10236" xr:uid="{ECC0078E-AC8E-4F8A-847F-A8D8A8732C11}"/>
    <cellStyle name="Percent 3 4 3 2 5" xfId="10237" xr:uid="{9313B369-D768-4B6E-9BF7-C9C2AA027F1A}"/>
    <cellStyle name="Percent 3 4 3 3" xfId="10238" xr:uid="{EEC15E1D-70FA-4560-A38D-20CB7778FC89}"/>
    <cellStyle name="Percent 3 4 3 3 2" xfId="10239" xr:uid="{AC4D2195-ABF0-4FD1-9F90-61F3F63B3C86}"/>
    <cellStyle name="Percent 3 4 3 3 2 2" xfId="10240" xr:uid="{B0A13FA9-0795-4C6D-A7FC-5A3BAB5CA28A}"/>
    <cellStyle name="Percent 3 4 3 3 3" xfId="10241" xr:uid="{B0C02482-F9F4-4A42-939F-4EB3E33CC47A}"/>
    <cellStyle name="Percent 3 4 3 3 3 2" xfId="10242" xr:uid="{1A4F7E00-941E-4217-AD1A-4A1EABDB1D2E}"/>
    <cellStyle name="Percent 3 4 3 3 4" xfId="10243" xr:uid="{1988B6F8-3281-4FB7-94C1-290D4843B69F}"/>
    <cellStyle name="Percent 3 4 3 4" xfId="10244" xr:uid="{BAD24141-82BD-492C-ADA6-FA9090E70BBC}"/>
    <cellStyle name="Percent 3 4 3 4 2" xfId="10245" xr:uid="{E6DD3851-FE91-42B5-9ACB-D6CD77210C49}"/>
    <cellStyle name="Percent 3 4 3 4 2 2" xfId="10246" xr:uid="{CCFB7C37-E4B3-4DA3-B471-3C16C9986054}"/>
    <cellStyle name="Percent 3 4 3 4 3" xfId="10247" xr:uid="{78D90BD6-3EA6-4D50-AD04-519C637CBE8B}"/>
    <cellStyle name="Percent 3 4 3 4 3 2" xfId="10248" xr:uid="{0000E812-444C-485A-9E6F-F9C457836C90}"/>
    <cellStyle name="Percent 3 4 3 4 4" xfId="10249" xr:uid="{986E987B-324B-400F-9108-6AC1C45CBA05}"/>
    <cellStyle name="Percent 3 4 3 5" xfId="10250" xr:uid="{606E332B-5B11-41FA-A0DA-645798494624}"/>
    <cellStyle name="Percent 3 4 3 5 2" xfId="10251" xr:uid="{289CD915-0967-427C-8710-A8A46880428F}"/>
    <cellStyle name="Percent 3 4 3 6" xfId="10252" xr:uid="{1356948B-6A6C-4491-9DD8-41037A7D480C}"/>
    <cellStyle name="Percent 3 4 3 6 2" xfId="10253" xr:uid="{AA346920-C378-48EE-B7D3-C3F379029626}"/>
    <cellStyle name="Percent 3 4 3 7" xfId="10254" xr:uid="{D63947BE-2027-4C3C-99A0-D2AD2AD18D00}"/>
    <cellStyle name="Percent 3 4 3 8" xfId="10255" xr:uid="{4E865987-311B-45AE-86CF-DFDD998F7D0D}"/>
    <cellStyle name="Percent 3 4 3 9" xfId="10230" xr:uid="{491F31A9-B9D4-4F14-AFDA-6FA0371F7237}"/>
    <cellStyle name="Percent 3 4 4" xfId="5845" xr:uid="{C9093BAC-72EC-40E3-A1BC-FCD2C2781AD2}"/>
    <cellStyle name="Percent 3 4 4 10" xfId="7387" xr:uid="{5E7C660A-3DA9-4D96-B42E-F0CD9B8ED276}"/>
    <cellStyle name="Percent 3 4 4 2" xfId="5846" xr:uid="{C69728EB-F76C-4050-B085-8DF228E3DDEC}"/>
    <cellStyle name="Percent 3 4 4 2 2" xfId="10258" xr:uid="{43232BCA-72ED-4F9E-9255-81C28500DAA5}"/>
    <cellStyle name="Percent 3 4 4 2 2 2" xfId="10259" xr:uid="{87361E46-177B-4B07-A125-DC75BE6C697C}"/>
    <cellStyle name="Percent 3 4 4 2 3" xfId="10260" xr:uid="{26BAF571-EC4F-42B5-B26B-4E003F33CE1D}"/>
    <cellStyle name="Percent 3 4 4 2 3 2" xfId="10261" xr:uid="{EC6B3083-7EE8-47F8-982A-C33666893379}"/>
    <cellStyle name="Percent 3 4 4 2 4" xfId="10262" xr:uid="{249889DF-46C1-44EC-A1EB-C7432EB5E94B}"/>
    <cellStyle name="Percent 3 4 4 2 5" xfId="10263" xr:uid="{DB7E8693-2B84-4E8A-A0FA-E21C169E470B}"/>
    <cellStyle name="Percent 3 4 4 2 6" xfId="10257" xr:uid="{0DC442F9-7EDB-4664-8C0E-DBC8161D74EA}"/>
    <cellStyle name="Percent 3 4 4 2 7" xfId="7806" xr:uid="{3B52E297-1523-42C9-8D3A-29E530404352}"/>
    <cellStyle name="Percent 3 4 4 3" xfId="10264" xr:uid="{B708F131-9B58-44D3-9169-8BC512934A50}"/>
    <cellStyle name="Percent 3 4 4 3 2" xfId="10265" xr:uid="{74862FBB-71C4-4C8E-8CC3-833058310B0E}"/>
    <cellStyle name="Percent 3 4 4 3 2 2" xfId="10266" xr:uid="{25B9BDBF-6B69-4911-B228-D132CCA1C1CE}"/>
    <cellStyle name="Percent 3 4 4 3 3" xfId="10267" xr:uid="{E8478EEF-0131-4468-990A-E48F9D0D0529}"/>
    <cellStyle name="Percent 3 4 4 3 3 2" xfId="10268" xr:uid="{DAD4264B-3AF9-4ED1-A25A-C3FABFBD4BB7}"/>
    <cellStyle name="Percent 3 4 4 3 4" xfId="10269" xr:uid="{65BBAF4F-FE0A-402D-A00A-5F5EAD09FB18}"/>
    <cellStyle name="Percent 3 4 4 4" xfId="10270" xr:uid="{8F5CE9F8-8673-46E2-9CA7-5D4254417406}"/>
    <cellStyle name="Percent 3 4 4 4 2" xfId="10271" xr:uid="{F8C640CC-21C1-485A-BED9-AD660CB0C416}"/>
    <cellStyle name="Percent 3 4 4 4 2 2" xfId="10272" xr:uid="{AFF2B00D-79DA-4AFA-AEAD-92D4264485AE}"/>
    <cellStyle name="Percent 3 4 4 4 3" xfId="10273" xr:uid="{FFFCE673-B79C-4C6A-A1BD-B9FBF137E98E}"/>
    <cellStyle name="Percent 3 4 4 4 3 2" xfId="10274" xr:uid="{665A1058-A19E-41CA-9C1C-8ECF0527756F}"/>
    <cellStyle name="Percent 3 4 4 4 4" xfId="10275" xr:uid="{CDB82048-AB92-46D3-B483-6B954313D774}"/>
    <cellStyle name="Percent 3 4 4 5" xfId="10276" xr:uid="{A75F2B2C-0D8D-4478-9A4F-FB62E2B8A358}"/>
    <cellStyle name="Percent 3 4 4 5 2" xfId="10277" xr:uid="{4EC45E97-0592-44BA-89D8-CA3A8D4C4895}"/>
    <cellStyle name="Percent 3 4 4 6" xfId="10278" xr:uid="{B371D1BD-0ABE-4E01-B90C-6FE8BFE95B15}"/>
    <cellStyle name="Percent 3 4 4 6 2" xfId="10279" xr:uid="{A2DDF3DE-325C-466F-9F00-5D52034AAC24}"/>
    <cellStyle name="Percent 3 4 4 7" xfId="10280" xr:uid="{2EDB74A0-82AA-49F5-9FC3-EE312FDD45C7}"/>
    <cellStyle name="Percent 3 4 4 8" xfId="10281" xr:uid="{07429DC6-BAC4-437B-951D-CD08E9411426}"/>
    <cellStyle name="Percent 3 4 4 9" xfId="10256" xr:uid="{469024E0-461A-4203-AC36-BFB22CF05EEE}"/>
    <cellStyle name="Percent 3 4 5" xfId="5847" xr:uid="{B9ED961F-7DEF-4EE4-AD2D-A057ADBBD44A}"/>
    <cellStyle name="Percent 3 4 5 10" xfId="7807" xr:uid="{5B7F8183-9D19-476F-BD7D-309B3FB9E941}"/>
    <cellStyle name="Percent 3 4 5 2" xfId="10283" xr:uid="{964FD04E-2E97-4C98-8D74-70B8EDE79ED2}"/>
    <cellStyle name="Percent 3 4 5 2 2" xfId="10284" xr:uid="{9B23DF1F-09D5-4CBA-BDE2-282C0CEA4FDA}"/>
    <cellStyle name="Percent 3 4 5 2 2 2" xfId="10285" xr:uid="{CD6B2647-D2F0-4ABE-B045-A11B2DF33111}"/>
    <cellStyle name="Percent 3 4 5 2 3" xfId="10286" xr:uid="{71B84C81-1429-4673-85E5-ED17C0EFF44A}"/>
    <cellStyle name="Percent 3 4 5 2 3 2" xfId="10287" xr:uid="{07E4CE0A-6918-45B5-A627-F1A2728D8251}"/>
    <cellStyle name="Percent 3 4 5 2 4" xfId="10288" xr:uid="{01709963-1C8F-4EB4-80AE-B844CA7DFF4B}"/>
    <cellStyle name="Percent 3 4 5 2 5" xfId="10289" xr:uid="{82D9A74A-E642-42FE-A243-35A66CB7BF11}"/>
    <cellStyle name="Percent 3 4 5 3" xfId="10290" xr:uid="{8EF9E50E-3E18-4D24-A992-9EE1DABBF780}"/>
    <cellStyle name="Percent 3 4 5 3 2" xfId="10291" xr:uid="{798131E8-7D94-49D9-955E-33021C6CD4E2}"/>
    <cellStyle name="Percent 3 4 5 3 2 2" xfId="10292" xr:uid="{235CD1CA-DCD2-4F09-8A45-C328C6E60DC6}"/>
    <cellStyle name="Percent 3 4 5 3 3" xfId="10293" xr:uid="{B35EFCEC-B0F8-4A4B-951D-894F0ABAA88C}"/>
    <cellStyle name="Percent 3 4 5 3 3 2" xfId="10294" xr:uid="{411F22C6-2CD2-40B1-96A7-EA223782DDB6}"/>
    <cellStyle name="Percent 3 4 5 3 4" xfId="10295" xr:uid="{3D658268-7B76-4D0D-9B44-8BBED30A2438}"/>
    <cellStyle name="Percent 3 4 5 4" xfId="10296" xr:uid="{F9CA2C71-78B3-4121-B275-3ECFEDC31725}"/>
    <cellStyle name="Percent 3 4 5 4 2" xfId="10297" xr:uid="{C0DDBDE6-8BD9-407D-8FB8-4D129C31ECB7}"/>
    <cellStyle name="Percent 3 4 5 4 2 2" xfId="10298" xr:uid="{A069B088-6B44-4347-8BB1-F6A0E01274DF}"/>
    <cellStyle name="Percent 3 4 5 4 3" xfId="10299" xr:uid="{1B4C4189-C098-4B21-B413-23843A743A3A}"/>
    <cellStyle name="Percent 3 4 5 4 3 2" xfId="10300" xr:uid="{5AA8F2C5-6A18-48AD-A539-41A6A5FA5993}"/>
    <cellStyle name="Percent 3 4 5 4 4" xfId="10301" xr:uid="{A4D2679C-7D06-4F33-88A2-3B051E67B2F4}"/>
    <cellStyle name="Percent 3 4 5 5" xfId="10302" xr:uid="{683107C8-5A30-43C2-9B52-89C4A11F8EAE}"/>
    <cellStyle name="Percent 3 4 5 5 2" xfId="10303" xr:uid="{62F0301D-8440-4C78-9983-9F2E5758E100}"/>
    <cellStyle name="Percent 3 4 5 6" xfId="10304" xr:uid="{6A57BE04-3ABE-4ABC-88B1-CF40C767B347}"/>
    <cellStyle name="Percent 3 4 5 6 2" xfId="10305" xr:uid="{9AC94C9F-818C-4462-BF83-2CE19E986DBC}"/>
    <cellStyle name="Percent 3 4 5 7" xfId="10306" xr:uid="{286695C7-6B7B-49D9-A1F6-78124907BE7B}"/>
    <cellStyle name="Percent 3 4 5 8" xfId="10307" xr:uid="{2046D9A1-45B8-47F9-A6EE-DD208C391766}"/>
    <cellStyle name="Percent 3 4 5 9" xfId="10282" xr:uid="{72925328-B20C-456A-B12A-ECEF46591D99}"/>
    <cellStyle name="Percent 3 4 6" xfId="5848" xr:uid="{FF04C0D9-8780-4A06-ABBC-8CE75647F24B}"/>
    <cellStyle name="Percent 3 4 6 10" xfId="7808" xr:uid="{AB3394CA-7F0F-496B-AF3C-B611AC07612F}"/>
    <cellStyle name="Percent 3 4 6 2" xfId="10309" xr:uid="{932D1988-878C-4E14-B380-5D1109D4BDFC}"/>
    <cellStyle name="Percent 3 4 6 2 2" xfId="10310" xr:uid="{360D94FD-6114-4A26-9964-73C0D28CE10C}"/>
    <cellStyle name="Percent 3 4 6 2 2 2" xfId="10311" xr:uid="{1016E6DE-F88D-4452-93A5-3F50D67F4689}"/>
    <cellStyle name="Percent 3 4 6 2 3" xfId="10312" xr:uid="{77721ADF-095D-4ADA-A00B-7F74A3ED8EDD}"/>
    <cellStyle name="Percent 3 4 6 2 3 2" xfId="10313" xr:uid="{205384DD-7804-4983-A749-EBE06F68643B}"/>
    <cellStyle name="Percent 3 4 6 2 4" xfId="10314" xr:uid="{E545ABBB-338D-4202-8CAD-1782823D60A9}"/>
    <cellStyle name="Percent 3 4 6 2 5" xfId="10315" xr:uid="{041A0E59-7F2A-4E81-AE03-2FD271354FB1}"/>
    <cellStyle name="Percent 3 4 6 3" xfId="10316" xr:uid="{33FB195A-5828-4AD6-ABF1-F6D94FAC4F9D}"/>
    <cellStyle name="Percent 3 4 6 3 2" xfId="10317" xr:uid="{DC9A317B-3361-4AC5-B884-DA260257BAA2}"/>
    <cellStyle name="Percent 3 4 6 3 2 2" xfId="10318" xr:uid="{BE49EB6E-E59F-424B-973E-3085BC8EED3A}"/>
    <cellStyle name="Percent 3 4 6 3 3" xfId="10319" xr:uid="{45B0B3C6-EDD6-4AE8-BBA8-D830CB6FFEC6}"/>
    <cellStyle name="Percent 3 4 6 3 3 2" xfId="10320" xr:uid="{3E7FF546-5C08-4074-8C87-50342F608682}"/>
    <cellStyle name="Percent 3 4 6 3 4" xfId="10321" xr:uid="{7DF134CF-5E63-457F-B3F1-563BAAF8C7D4}"/>
    <cellStyle name="Percent 3 4 6 4" xfId="10322" xr:uid="{BFE3225F-25B4-497A-9DB9-175DDA56D61C}"/>
    <cellStyle name="Percent 3 4 6 4 2" xfId="10323" xr:uid="{E6819FED-DBA1-4D3F-89A1-A2131D907CDB}"/>
    <cellStyle name="Percent 3 4 6 4 2 2" xfId="10324" xr:uid="{39C98B1D-9834-4292-AADF-8332886DDF8B}"/>
    <cellStyle name="Percent 3 4 6 4 3" xfId="10325" xr:uid="{969AF96C-19EF-4A95-A9A2-1B9A71D9A6D4}"/>
    <cellStyle name="Percent 3 4 6 4 3 2" xfId="10326" xr:uid="{57566FEC-721D-4191-B298-5C7D2A858AFB}"/>
    <cellStyle name="Percent 3 4 6 4 4" xfId="10327" xr:uid="{055E2C34-3296-4B28-8474-8F7455DB9FC8}"/>
    <cellStyle name="Percent 3 4 6 5" xfId="10328" xr:uid="{84A96534-C11B-4F95-AAB5-9CCD1DDB89B6}"/>
    <cellStyle name="Percent 3 4 6 5 2" xfId="10329" xr:uid="{936667B2-A0C7-4A93-A2F0-370C5765ACAA}"/>
    <cellStyle name="Percent 3 4 6 6" xfId="10330" xr:uid="{2A77332F-F9A1-4239-A437-795ED81AFD34}"/>
    <cellStyle name="Percent 3 4 6 6 2" xfId="10331" xr:uid="{3719AB13-B542-4088-B9DD-0375E020C36D}"/>
    <cellStyle name="Percent 3 4 6 7" xfId="10332" xr:uid="{B6AE064F-241E-42F5-998B-BE3B1E069737}"/>
    <cellStyle name="Percent 3 4 6 8" xfId="10333" xr:uid="{BDBE9E2E-DE7C-4874-A94E-7006F5434F84}"/>
    <cellStyle name="Percent 3 4 6 9" xfId="10308" xr:uid="{F3DFF11F-6C21-4772-B419-BB9E2421DF65}"/>
    <cellStyle name="Percent 3 4 7" xfId="5849" xr:uid="{88A53B59-636C-43E1-9D1A-5A4CA401D1C4}"/>
    <cellStyle name="Percent 3 4 7 10" xfId="7809" xr:uid="{F5321894-CC82-4A0E-A9C5-935A1B6E9279}"/>
    <cellStyle name="Percent 3 4 7 2" xfId="10335" xr:uid="{5BC4353E-6856-4E3E-A120-C12FC56788D3}"/>
    <cellStyle name="Percent 3 4 7 2 2" xfId="10336" xr:uid="{7DD3F3A4-40D7-4837-B4BE-24A407978772}"/>
    <cellStyle name="Percent 3 4 7 2 2 2" xfId="10337" xr:uid="{7F8CC8C8-82D2-4D7E-8CF3-3410A32E25A1}"/>
    <cellStyle name="Percent 3 4 7 2 3" xfId="10338" xr:uid="{6E42704F-2D29-48E4-84C2-F542B6C33A04}"/>
    <cellStyle name="Percent 3 4 7 2 3 2" xfId="10339" xr:uid="{65BD4E02-C9A7-4ED8-A703-6038897A1DC2}"/>
    <cellStyle name="Percent 3 4 7 2 4" xfId="10340" xr:uid="{6FA1B002-11F9-47C4-BBEE-77518C97A7DF}"/>
    <cellStyle name="Percent 3 4 7 2 5" xfId="10341" xr:uid="{4E4CF509-8647-4769-A6E8-78972CC42933}"/>
    <cellStyle name="Percent 3 4 7 3" xfId="10342" xr:uid="{325E1A81-03C5-45BD-B818-AB8B551B04FA}"/>
    <cellStyle name="Percent 3 4 7 3 2" xfId="10343" xr:uid="{E0B7237F-3DBD-4686-B0A2-2931FA5B4428}"/>
    <cellStyle name="Percent 3 4 7 3 2 2" xfId="10344" xr:uid="{939F1967-5F89-45D4-8A47-D15E561B042A}"/>
    <cellStyle name="Percent 3 4 7 3 3" xfId="10345" xr:uid="{266AC6D8-9B3B-43BF-8D3D-45BDFB891AC9}"/>
    <cellStyle name="Percent 3 4 7 3 3 2" xfId="10346" xr:uid="{4E977CAF-B8F2-4FE8-9DBA-1C885086A5E1}"/>
    <cellStyle name="Percent 3 4 7 3 4" xfId="10347" xr:uid="{BAA8A8BC-B40E-4D17-9529-1EA1CC8806B6}"/>
    <cellStyle name="Percent 3 4 7 4" xfId="10348" xr:uid="{8630BDE6-3CF3-4D32-9698-A7B2DDCBF5AC}"/>
    <cellStyle name="Percent 3 4 7 4 2" xfId="10349" xr:uid="{4056DB1D-717C-4727-BE27-256382CCEE8F}"/>
    <cellStyle name="Percent 3 4 7 4 2 2" xfId="10350" xr:uid="{DB282FB4-C3A8-4456-815F-5EBC1FC8ABE3}"/>
    <cellStyle name="Percent 3 4 7 4 3" xfId="10351" xr:uid="{BEAD3F5C-81F2-4837-899B-B1F37448E99B}"/>
    <cellStyle name="Percent 3 4 7 4 3 2" xfId="10352" xr:uid="{DCBE2648-98BE-4F15-986D-3F5EE6B9F3A1}"/>
    <cellStyle name="Percent 3 4 7 4 4" xfId="10353" xr:uid="{67322EB1-6A5F-407F-A0CF-0446E04D95BF}"/>
    <cellStyle name="Percent 3 4 7 5" xfId="10354" xr:uid="{603CB5F8-1BEA-4812-8865-9BEAD6BC3C66}"/>
    <cellStyle name="Percent 3 4 7 5 2" xfId="10355" xr:uid="{DFC9477F-9683-4030-89E5-3C5A9B6AA0C0}"/>
    <cellStyle name="Percent 3 4 7 6" xfId="10356" xr:uid="{AD253E96-79FF-4A60-8BEC-A3036326B925}"/>
    <cellStyle name="Percent 3 4 7 6 2" xfId="10357" xr:uid="{29364A1B-CBCA-4F09-8AD0-991852B44858}"/>
    <cellStyle name="Percent 3 4 7 7" xfId="10358" xr:uid="{1B1D8661-C861-4DF3-8EA8-081AF520D996}"/>
    <cellStyle name="Percent 3 4 7 8" xfId="10359" xr:uid="{29B50E79-CCB7-4FE8-ACDC-CF5A2E7A477C}"/>
    <cellStyle name="Percent 3 4 7 9" xfId="10334" xr:uid="{A8F97050-CF0F-408F-87E8-091E7978087E}"/>
    <cellStyle name="Percent 3 4 8" xfId="5850" xr:uid="{DBB3D7BA-BC24-47C4-8825-93FF35B7F78D}"/>
    <cellStyle name="Percent 3 4 8 10" xfId="10361" xr:uid="{C06F5A3B-548C-4242-82CC-F927832343CC}"/>
    <cellStyle name="Percent 3 4 8 11" xfId="10362" xr:uid="{4C8D9090-7CF0-4F99-B0DB-357937DD16CD}"/>
    <cellStyle name="Percent 3 4 8 12" xfId="10360" xr:uid="{3CD7B3B0-33A4-46D2-945B-BE9FDEAD5C36}"/>
    <cellStyle name="Percent 3 4 8 13" xfId="7810" xr:uid="{4C375A5F-9079-4BF0-8215-45F6AB9E255D}"/>
    <cellStyle name="Percent 3 4 8 2" xfId="10363" xr:uid="{28A36683-6A48-47BF-8BE3-6D44D516F741}"/>
    <cellStyle name="Percent 3 4 8 2 2" xfId="10364" xr:uid="{269CDCCE-23B2-4C1B-96D9-848DA287993E}"/>
    <cellStyle name="Percent 3 4 8 2 2 2" xfId="10365" xr:uid="{C768CA8C-0C2B-4009-8004-11473D064A7E}"/>
    <cellStyle name="Percent 3 4 8 2 3" xfId="10366" xr:uid="{EDE10638-45B2-4041-A48A-6342638A25D6}"/>
    <cellStyle name="Percent 3 4 8 2 3 2" xfId="10367" xr:uid="{90076957-2BF9-4349-8392-07982CE10455}"/>
    <cellStyle name="Percent 3 4 8 2 4" xfId="10368" xr:uid="{5656898D-2F29-4F36-AE41-ECAEC2231E00}"/>
    <cellStyle name="Percent 3 4 8 2 5" xfId="10369" xr:uid="{BE849799-FD11-4A33-B36E-B81A38623488}"/>
    <cellStyle name="Percent 3 4 8 3" xfId="10370" xr:uid="{F281D306-24E8-45AC-BE04-E275CBEA9B03}"/>
    <cellStyle name="Percent 3 4 8 3 2" xfId="10371" xr:uid="{A3313C71-46F9-4774-A46A-93B0EDE31F73}"/>
    <cellStyle name="Percent 3 4 8 3 2 2" xfId="10372" xr:uid="{22D4DC07-8837-47CC-9CB7-158DE8F19460}"/>
    <cellStyle name="Percent 3 4 8 3 3" xfId="10373" xr:uid="{0763851E-CE52-497A-884E-8E008C57D0D8}"/>
    <cellStyle name="Percent 3 4 8 3 3 2" xfId="10374" xr:uid="{1B698B8F-9904-41AD-AC27-40E78748B4A8}"/>
    <cellStyle name="Percent 3 4 8 3 4" xfId="10375" xr:uid="{93B2FACE-5CBC-4A5E-82B3-EA4E0152CBC9}"/>
    <cellStyle name="Percent 3 4 8 4" xfId="10376" xr:uid="{A7BC3460-0606-4AFB-B30B-EF78D33479A2}"/>
    <cellStyle name="Percent 3 4 8 4 2" xfId="10377" xr:uid="{BB1F6753-C065-47A7-A994-2171999850F2}"/>
    <cellStyle name="Percent 3 4 8 4 2 2" xfId="10378" xr:uid="{DDDDAEB0-640F-4850-B1B9-E0951E9C7F3F}"/>
    <cellStyle name="Percent 3 4 8 4 3" xfId="10379" xr:uid="{6511D5C2-4ECF-4EDF-97DC-4B37630DB243}"/>
    <cellStyle name="Percent 3 4 8 4 3 2" xfId="10380" xr:uid="{A8361542-7D20-4C8F-A40F-86CB43FC7146}"/>
    <cellStyle name="Percent 3 4 8 4 4" xfId="10381" xr:uid="{9595ACB0-5D23-4BAC-86E5-E7E36055816A}"/>
    <cellStyle name="Percent 3 4 8 5" xfId="10382" xr:uid="{BA155DEA-22EE-4875-BE20-9FEBA201CF35}"/>
    <cellStyle name="Percent 3 4 8 5 2" xfId="10383" xr:uid="{69AA2C5D-084C-4B2F-8E27-F2B5F6A319E4}"/>
    <cellStyle name="Percent 3 4 8 5 2 2" xfId="10384" xr:uid="{E549C751-25AD-4E4A-890E-674F54A5B2FC}"/>
    <cellStyle name="Percent 3 4 8 5 3" xfId="10385" xr:uid="{8EBF37C8-5B0F-40AA-9EA3-9E9B90BC376A}"/>
    <cellStyle name="Percent 3 4 8 5 3 2" xfId="10386" xr:uid="{BC3AB3A7-5818-4E23-B7AF-73996AB8E401}"/>
    <cellStyle name="Percent 3 4 8 5 4" xfId="10387" xr:uid="{B7ED99DC-7928-404C-9EBC-E9BFFD7DB92D}"/>
    <cellStyle name="Percent 3 4 8 5 4 2" xfId="10388" xr:uid="{3C0D3D86-ACC7-496C-BA3E-512E2E9573A1}"/>
    <cellStyle name="Percent 3 4 8 5 5" xfId="10389" xr:uid="{86EBBDC8-0152-4427-91B3-B13740B25198}"/>
    <cellStyle name="Percent 3 4 8 6" xfId="10390" xr:uid="{8684DD19-BEAA-4D03-8189-66787C4B5AAC}"/>
    <cellStyle name="Percent 3 4 8 6 2" xfId="10391" xr:uid="{CE114C41-6082-488F-BDAB-2898D33A8E74}"/>
    <cellStyle name="Percent 3 4 8 6 2 2" xfId="10392" xr:uid="{60E18F1B-5904-4EEC-AE51-0CAEA9627C46}"/>
    <cellStyle name="Percent 3 4 8 6 3" xfId="10393" xr:uid="{7FDF19B9-7BBE-4DB4-B12A-C12010B70A1B}"/>
    <cellStyle name="Percent 3 4 8 6 3 2" xfId="10394" xr:uid="{713E1ABB-64A6-44A7-8AA3-C3B39357E3BA}"/>
    <cellStyle name="Percent 3 4 8 6 4" xfId="10395" xr:uid="{5579C5E1-D8A4-43F5-A3DB-86E42EFB4DD8}"/>
    <cellStyle name="Percent 3 4 8 7" xfId="10396" xr:uid="{18A1C5DC-64FA-451A-99A2-5677CB5814F4}"/>
    <cellStyle name="Percent 3 4 8 7 2" xfId="10397" xr:uid="{10EC20E4-4635-4E24-BA7D-DB16A6AB66CF}"/>
    <cellStyle name="Percent 3 4 8 8" xfId="10398" xr:uid="{1403DA66-498D-4DEC-97F8-A3D314D82E71}"/>
    <cellStyle name="Percent 3 4 8 8 2" xfId="10399" xr:uid="{07540606-D49E-4254-96EC-32686A16F00E}"/>
    <cellStyle name="Percent 3 4 8 9" xfId="10400" xr:uid="{A1068CBE-185A-443F-88E0-AAC100C953C5}"/>
    <cellStyle name="Percent 3 4 8 9 2" xfId="10401" xr:uid="{DE0ECC6C-C9F7-47EA-A512-7B173D963A3D}"/>
    <cellStyle name="Percent 3 4 9" xfId="5851" xr:uid="{59FC8FEC-D7E2-4C01-9173-80F72ECCA0EA}"/>
    <cellStyle name="Percent 3 4 9 10" xfId="10403" xr:uid="{21E94CD3-0F8A-4E4F-8D8B-2B137A1E5AB2}"/>
    <cellStyle name="Percent 3 4 9 11" xfId="10404" xr:uid="{CDECBEB0-5715-43C1-8E5A-418F7DFAD145}"/>
    <cellStyle name="Percent 3 4 9 12" xfId="10402" xr:uid="{203F98E0-BC16-46A4-9F7E-9B2F6AB45874}"/>
    <cellStyle name="Percent 3 4 9 13" xfId="7811" xr:uid="{36B55475-1A83-4BE6-B024-0FE2BA1EEF06}"/>
    <cellStyle name="Percent 3 4 9 2" xfId="10405" xr:uid="{2EFEF82E-E98B-48E7-AC98-679B8794E020}"/>
    <cellStyle name="Percent 3 4 9 2 2" xfId="10406" xr:uid="{0F5F1B02-82EF-426A-B397-71941F44B226}"/>
    <cellStyle name="Percent 3 4 9 2 2 2" xfId="10407" xr:uid="{D46EEC4D-73CB-4155-91C3-6B7D1F660214}"/>
    <cellStyle name="Percent 3 4 9 2 3" xfId="10408" xr:uid="{C397800D-88B2-4F40-9A69-25DD4CD316BB}"/>
    <cellStyle name="Percent 3 4 9 2 3 2" xfId="10409" xr:uid="{09D5293A-F99C-4CEE-A2C5-AF692F6C3C9E}"/>
    <cellStyle name="Percent 3 4 9 2 4" xfId="10410" xr:uid="{30A666AC-3729-4274-99CB-E0C7A3EF5956}"/>
    <cellStyle name="Percent 3 4 9 2 5" xfId="10411" xr:uid="{815F0128-E967-4899-AF80-4FB8EE3199A9}"/>
    <cellStyle name="Percent 3 4 9 3" xfId="10412" xr:uid="{1E906885-51B4-44E0-938F-466130ACFEAA}"/>
    <cellStyle name="Percent 3 4 9 3 2" xfId="10413" xr:uid="{7862DB3B-3C95-4590-9E50-5DE6268BA1EA}"/>
    <cellStyle name="Percent 3 4 9 3 2 2" xfId="10414" xr:uid="{D5454879-C89F-4005-9D66-43F60D9E6984}"/>
    <cellStyle name="Percent 3 4 9 3 3" xfId="10415" xr:uid="{E3084F97-2986-470B-941B-6DD2141124F3}"/>
    <cellStyle name="Percent 3 4 9 3 3 2" xfId="10416" xr:uid="{B68580D3-EA25-4BCA-B9DB-AD96B0B25A00}"/>
    <cellStyle name="Percent 3 4 9 3 4" xfId="10417" xr:uid="{D2BB8EFD-3250-4225-BF11-9EBCBB90423D}"/>
    <cellStyle name="Percent 3 4 9 4" xfId="10418" xr:uid="{CB2B611C-948B-429E-95F5-2331E3F46FC5}"/>
    <cellStyle name="Percent 3 4 9 4 2" xfId="10419" xr:uid="{D6711CD2-F897-4F5A-BA6C-86D03C475F49}"/>
    <cellStyle name="Percent 3 4 9 4 2 2" xfId="10420" xr:uid="{AF53E504-9B9F-409F-B40C-2CEB63D2E890}"/>
    <cellStyle name="Percent 3 4 9 4 3" xfId="10421" xr:uid="{4A37F6FF-78A2-4073-A3D5-054461377FF0}"/>
    <cellStyle name="Percent 3 4 9 4 3 2" xfId="10422" xr:uid="{D75A21FB-ED10-4A8F-8A1A-5FD6F07A32D0}"/>
    <cellStyle name="Percent 3 4 9 4 4" xfId="10423" xr:uid="{5A5886BB-ACAB-4163-8AF8-3A37DB120155}"/>
    <cellStyle name="Percent 3 4 9 5" xfId="10424" xr:uid="{C3651126-5C9F-4BFC-B4B9-8BBC0E3045C3}"/>
    <cellStyle name="Percent 3 4 9 5 2" xfId="10425" xr:uid="{FACEC912-7922-4DD1-A01D-8C74B178FBC7}"/>
    <cellStyle name="Percent 3 4 9 5 2 2" xfId="10426" xr:uid="{D32B2FE3-CE72-4DA3-82CD-CD8A63BB0A20}"/>
    <cellStyle name="Percent 3 4 9 5 3" xfId="10427" xr:uid="{9FAD8EBA-390A-4B37-8F17-DD6A7E573D06}"/>
    <cellStyle name="Percent 3 4 9 5 3 2" xfId="10428" xr:uid="{F09BBF14-24FA-44D6-8D30-A6C4E6A86529}"/>
    <cellStyle name="Percent 3 4 9 5 4" xfId="10429" xr:uid="{FB9B9771-978D-4FAB-8C59-3A7F51BCE527}"/>
    <cellStyle name="Percent 3 4 9 5 4 2" xfId="10430" xr:uid="{7B46744F-4C14-4F47-B9CF-14315EC3576D}"/>
    <cellStyle name="Percent 3 4 9 5 5" xfId="10431" xr:uid="{00CEB4E6-331D-4E82-846D-3D2381ABFCD8}"/>
    <cellStyle name="Percent 3 4 9 6" xfId="10432" xr:uid="{9DDD2635-D1D8-4E6E-BF46-44FB584CCD8A}"/>
    <cellStyle name="Percent 3 4 9 6 2" xfId="10433" xr:uid="{5B8F77CE-90A3-4D8B-9064-21ABC35D6915}"/>
    <cellStyle name="Percent 3 4 9 6 2 2" xfId="10434" xr:uid="{629299AB-15C8-4496-B755-5D984BD3744F}"/>
    <cellStyle name="Percent 3 4 9 6 3" xfId="10435" xr:uid="{0B541C4C-4FEE-4591-B69E-61452AFA696E}"/>
    <cellStyle name="Percent 3 4 9 6 3 2" xfId="10436" xr:uid="{C9CCAF79-242F-4243-8D84-C8E4725B59C5}"/>
    <cellStyle name="Percent 3 4 9 6 4" xfId="10437" xr:uid="{4B2DB4BC-791B-4D23-9DB8-2575818EA881}"/>
    <cellStyle name="Percent 3 4 9 7" xfId="10438" xr:uid="{DD4B4F0B-6A86-44A2-A58F-6210ABBE7807}"/>
    <cellStyle name="Percent 3 4 9 7 2" xfId="10439" xr:uid="{53773715-86E9-4C40-BDD4-8C116A6C286C}"/>
    <cellStyle name="Percent 3 4 9 8" xfId="10440" xr:uid="{158066F4-66AC-46FB-909A-1AED77988931}"/>
    <cellStyle name="Percent 3 4 9 8 2" xfId="10441" xr:uid="{6786CD3A-8E14-4552-9258-60F27AB14DFD}"/>
    <cellStyle name="Percent 3 4 9 9" xfId="10442" xr:uid="{123DF9AF-8E31-4886-BCE5-34BDD93C7471}"/>
    <cellStyle name="Percent 3 4 9 9 2" xfId="10443" xr:uid="{BD5BEBDE-B30B-4AB0-9123-2F741296341C}"/>
    <cellStyle name="Percent 3 5" xfId="1884" xr:uid="{B6FD557A-E371-4614-90E4-AC270A71DC60}"/>
    <cellStyle name="Percent 3 5 10" xfId="5853" xr:uid="{9A02F6B7-471D-4747-A42B-0CA3E186AC6C}"/>
    <cellStyle name="Percent 3 5 10 10" xfId="10446" xr:uid="{7AD7ADAE-1FA2-4E6E-8C32-26A99D11D78C}"/>
    <cellStyle name="Percent 3 5 10 11" xfId="10447" xr:uid="{A559359B-6C5B-402E-B428-65E4EA1353BF}"/>
    <cellStyle name="Percent 3 5 10 12" xfId="10445" xr:uid="{12DCC3CA-AC8A-48A1-AB0E-7D4AF5F9427C}"/>
    <cellStyle name="Percent 3 5 10 13" xfId="7812" xr:uid="{D764080E-8E12-4947-A315-0E79F89349FB}"/>
    <cellStyle name="Percent 3 5 10 2" xfId="10448" xr:uid="{8441707C-35D9-4D9A-9297-1E9DA5A7E6F4}"/>
    <cellStyle name="Percent 3 5 10 2 2" xfId="10449" xr:uid="{3DCC493A-8DCB-4B54-8323-146CCE4601EF}"/>
    <cellStyle name="Percent 3 5 10 2 2 2" xfId="10450" xr:uid="{5FB554A8-0373-4F62-B5BE-25CE93F790A7}"/>
    <cellStyle name="Percent 3 5 10 2 3" xfId="10451" xr:uid="{3316057F-446C-40FA-9C8B-06B0732E1616}"/>
    <cellStyle name="Percent 3 5 10 2 3 2" xfId="10452" xr:uid="{D2D91549-3CBC-426B-A554-29ABF3052DC7}"/>
    <cellStyle name="Percent 3 5 10 2 4" xfId="10453" xr:uid="{3A0D01A8-5C29-42C3-8457-B031D5074C55}"/>
    <cellStyle name="Percent 3 5 10 2 5" xfId="10454" xr:uid="{0E0A3526-8F43-4DE1-A345-AA8925CD6E39}"/>
    <cellStyle name="Percent 3 5 10 3" xfId="10455" xr:uid="{1496E693-77D8-4C51-9E6D-E6D1998334F7}"/>
    <cellStyle name="Percent 3 5 10 3 2" xfId="10456" xr:uid="{46016440-984C-4E5A-86B8-D1D6FB18EA82}"/>
    <cellStyle name="Percent 3 5 10 3 2 2" xfId="10457" xr:uid="{508663F1-9250-4BA8-B87E-E193CED24DF1}"/>
    <cellStyle name="Percent 3 5 10 3 3" xfId="10458" xr:uid="{B115096F-59F4-4B62-92AF-C561328F18A9}"/>
    <cellStyle name="Percent 3 5 10 3 3 2" xfId="10459" xr:uid="{C357D4D7-F736-45BB-A7CB-84183E756626}"/>
    <cellStyle name="Percent 3 5 10 3 4" xfId="10460" xr:uid="{58236734-43C6-4E4D-9507-31F345495078}"/>
    <cellStyle name="Percent 3 5 10 4" xfId="10461" xr:uid="{326BC83A-AC68-4CEA-B706-0ECB62DD1501}"/>
    <cellStyle name="Percent 3 5 10 4 2" xfId="10462" xr:uid="{327363D1-94C8-4978-95DF-4A56AB12D107}"/>
    <cellStyle name="Percent 3 5 10 4 2 2" xfId="10463" xr:uid="{05B6E46D-9CD1-4051-BB1E-43364046FF80}"/>
    <cellStyle name="Percent 3 5 10 4 3" xfId="10464" xr:uid="{3932FEDE-381C-41E0-9491-19227F32D106}"/>
    <cellStyle name="Percent 3 5 10 4 3 2" xfId="10465" xr:uid="{B3773CB3-A511-4F31-97CC-1E187F934737}"/>
    <cellStyle name="Percent 3 5 10 4 4" xfId="10466" xr:uid="{A8ADFBB4-674D-46E6-AA16-E7B4800FA3F5}"/>
    <cellStyle name="Percent 3 5 10 5" xfId="10467" xr:uid="{42F6CEF0-177F-48B8-B095-618F6CD460A8}"/>
    <cellStyle name="Percent 3 5 10 5 2" xfId="10468" xr:uid="{7DE1A71F-5D98-41FD-B4A8-3084E135E26B}"/>
    <cellStyle name="Percent 3 5 10 5 2 2" xfId="10469" xr:uid="{E175ED29-1700-4DD7-AE8D-FF98C279E0C8}"/>
    <cellStyle name="Percent 3 5 10 5 3" xfId="10470" xr:uid="{EEBB4B96-84BF-45FF-BC6D-6211317B1307}"/>
    <cellStyle name="Percent 3 5 10 5 3 2" xfId="10471" xr:uid="{22FE9FEB-3089-475A-AE8F-869649BBDC9A}"/>
    <cellStyle name="Percent 3 5 10 5 4" xfId="10472" xr:uid="{706EE364-7298-4AA5-B032-5EE517D6C167}"/>
    <cellStyle name="Percent 3 5 10 5 4 2" xfId="10473" xr:uid="{7EC15250-3C7B-4D8D-BB8A-904CE3F7F708}"/>
    <cellStyle name="Percent 3 5 10 5 5" xfId="10474" xr:uid="{4FAD13BB-786E-499C-8AF3-043C333724A9}"/>
    <cellStyle name="Percent 3 5 10 6" xfId="10475" xr:uid="{206A4985-5F1C-447E-B438-CC96F9A3E5C7}"/>
    <cellStyle name="Percent 3 5 10 6 2" xfId="10476" xr:uid="{8EEB81F3-86DA-47E5-BF7F-4F2DBC9105F6}"/>
    <cellStyle name="Percent 3 5 10 6 2 2" xfId="10477" xr:uid="{94826509-0FCB-4A6C-B12D-8E741CCFDD12}"/>
    <cellStyle name="Percent 3 5 10 6 3" xfId="10478" xr:uid="{B22D5937-3BFC-44DD-8069-D34B5FB7778E}"/>
    <cellStyle name="Percent 3 5 10 6 3 2" xfId="10479" xr:uid="{F8E1383E-B2EA-4656-B736-DC7D5BE6EF8D}"/>
    <cellStyle name="Percent 3 5 10 6 4" xfId="10480" xr:uid="{E1A53CE7-4ED0-4CC0-9F15-97D661E36561}"/>
    <cellStyle name="Percent 3 5 10 7" xfId="10481" xr:uid="{CDEA0568-7631-47D8-A517-CA16BD00C0C3}"/>
    <cellStyle name="Percent 3 5 10 7 2" xfId="10482" xr:uid="{BCE46F84-41AE-4E32-921C-0D6D2F0917DD}"/>
    <cellStyle name="Percent 3 5 10 8" xfId="10483" xr:uid="{0D011A07-55CF-475B-B864-C8B3DCF5E61C}"/>
    <cellStyle name="Percent 3 5 10 8 2" xfId="10484" xr:uid="{D7BD4D83-981B-4E0D-9854-38324F52B9A7}"/>
    <cellStyle name="Percent 3 5 10 9" xfId="10485" xr:uid="{97CBFCC2-91DA-47C2-A1FE-6B49158ABD2E}"/>
    <cellStyle name="Percent 3 5 10 9 2" xfId="10486" xr:uid="{1DC21865-CA45-4DD1-A98D-32A65ECB395A}"/>
    <cellStyle name="Percent 3 5 11" xfId="5854" xr:uid="{754CE297-2898-4557-A611-63CD7B1FA93C}"/>
    <cellStyle name="Percent 3 5 11 10" xfId="10488" xr:uid="{6E545AD9-AE0F-4B18-8F9C-AC1CDA8A6714}"/>
    <cellStyle name="Percent 3 5 11 11" xfId="10489" xr:uid="{A6B42EBC-0B9B-4E85-8641-6559B90CF9DF}"/>
    <cellStyle name="Percent 3 5 11 12" xfId="10487" xr:uid="{2F98E6EB-CB2E-4F13-92AB-BB3F1C3F82C2}"/>
    <cellStyle name="Percent 3 5 11 13" xfId="7813" xr:uid="{395C38FC-D01B-45B0-9007-514C3D8AE0B9}"/>
    <cellStyle name="Percent 3 5 11 2" xfId="10490" xr:uid="{10C23E6A-8893-411A-B4A3-D4CA094C369A}"/>
    <cellStyle name="Percent 3 5 11 2 2" xfId="10491" xr:uid="{7193B8BA-C8CE-47E8-865A-421E6CE63D1F}"/>
    <cellStyle name="Percent 3 5 11 2 2 2" xfId="10492" xr:uid="{6C78B8C9-1E14-43E6-B505-F9FF11267652}"/>
    <cellStyle name="Percent 3 5 11 2 3" xfId="10493" xr:uid="{05F5C3C3-D86A-441E-A05C-33E43E5435DC}"/>
    <cellStyle name="Percent 3 5 11 2 3 2" xfId="10494" xr:uid="{083E9932-083F-4B64-8A80-3D3D3049B5A1}"/>
    <cellStyle name="Percent 3 5 11 2 4" xfId="10495" xr:uid="{A0773951-AD10-4A6E-8072-F78E692DCC3F}"/>
    <cellStyle name="Percent 3 5 11 2 5" xfId="10496" xr:uid="{A5BF6255-26E2-4F5E-9870-535FCFAD1ADE}"/>
    <cellStyle name="Percent 3 5 11 3" xfId="10497" xr:uid="{62CBA97E-AC4F-4F3A-ABF6-644C64197222}"/>
    <cellStyle name="Percent 3 5 11 3 2" xfId="10498" xr:uid="{398DD0CE-D0D0-471B-B93E-C6D91DBE47AE}"/>
    <cellStyle name="Percent 3 5 11 3 2 2" xfId="10499" xr:uid="{14BFCF99-0660-44FD-B0A7-E24A2D56971E}"/>
    <cellStyle name="Percent 3 5 11 3 3" xfId="10500" xr:uid="{21069A09-2DEA-4497-877E-653C37F8E38A}"/>
    <cellStyle name="Percent 3 5 11 3 3 2" xfId="10501" xr:uid="{A6DE76B7-EFD6-4CA9-87C2-0B5136977664}"/>
    <cellStyle name="Percent 3 5 11 3 4" xfId="10502" xr:uid="{52E49204-743C-4728-AC33-E77A481019BD}"/>
    <cellStyle name="Percent 3 5 11 4" xfId="10503" xr:uid="{67226AC3-1D80-4EEA-A2EF-C6A39F4D8830}"/>
    <cellStyle name="Percent 3 5 11 4 2" xfId="10504" xr:uid="{2DD9F244-B64F-45D6-BF84-00EEFBC7386F}"/>
    <cellStyle name="Percent 3 5 11 4 2 2" xfId="10505" xr:uid="{ED7E4399-9E20-4B1A-BCA0-4923DF39CA57}"/>
    <cellStyle name="Percent 3 5 11 4 3" xfId="10506" xr:uid="{A0762D09-9B44-48BD-B5B9-DC64BFC18CE9}"/>
    <cellStyle name="Percent 3 5 11 4 3 2" xfId="10507" xr:uid="{565DEA6D-2CDE-4B63-A27D-83721E627DEE}"/>
    <cellStyle name="Percent 3 5 11 4 4" xfId="10508" xr:uid="{9CC41BE9-0C1D-48D0-8D49-3CCCF0FE4BD0}"/>
    <cellStyle name="Percent 3 5 11 5" xfId="10509" xr:uid="{C264F5E0-FC70-4466-A329-D8A8EDBE53B4}"/>
    <cellStyle name="Percent 3 5 11 5 2" xfId="10510" xr:uid="{0BDD4DE2-3E40-4AC7-85AB-083915B8C469}"/>
    <cellStyle name="Percent 3 5 11 5 2 2" xfId="10511" xr:uid="{46892385-2AF6-412E-841A-948B0726C639}"/>
    <cellStyle name="Percent 3 5 11 5 3" xfId="10512" xr:uid="{6E01429B-2116-449D-BE8E-3434253752C7}"/>
    <cellStyle name="Percent 3 5 11 5 3 2" xfId="10513" xr:uid="{2928EA0B-12B6-4215-BFEA-86109E24B905}"/>
    <cellStyle name="Percent 3 5 11 5 4" xfId="10514" xr:uid="{F4EE78B6-2EFF-46B1-841F-160BE5C70BFE}"/>
    <cellStyle name="Percent 3 5 11 5 4 2" xfId="10515" xr:uid="{17888D57-E70F-4191-BD51-7E45640C2A68}"/>
    <cellStyle name="Percent 3 5 11 5 5" xfId="10516" xr:uid="{F1EDF5CB-BAE4-497B-AE0E-62E0B872D863}"/>
    <cellStyle name="Percent 3 5 11 6" xfId="10517" xr:uid="{BC459EF5-8837-4066-9518-EAFFBA222E00}"/>
    <cellStyle name="Percent 3 5 11 6 2" xfId="10518" xr:uid="{0D201EF1-100F-4EA0-91E0-3A99C2E57580}"/>
    <cellStyle name="Percent 3 5 11 6 2 2" xfId="10519" xr:uid="{0F1E21B5-7E7E-4572-B672-3A5C4A8E5809}"/>
    <cellStyle name="Percent 3 5 11 6 3" xfId="10520" xr:uid="{3AFAA819-D810-4DDC-BA5D-E44C966B03F3}"/>
    <cellStyle name="Percent 3 5 11 6 3 2" xfId="10521" xr:uid="{012038F7-79C4-4E41-B010-783E8159A254}"/>
    <cellStyle name="Percent 3 5 11 6 4" xfId="10522" xr:uid="{68182C2B-861A-4C5F-9014-BDE5F21957B1}"/>
    <cellStyle name="Percent 3 5 11 7" xfId="10523" xr:uid="{48B95825-AE6F-4B1A-9123-122BE17C6D2B}"/>
    <cellStyle name="Percent 3 5 11 7 2" xfId="10524" xr:uid="{5C829BEB-939B-4520-8502-153EB3C22DD5}"/>
    <cellStyle name="Percent 3 5 11 8" xfId="10525" xr:uid="{1321E6EC-5CDB-45B4-A695-954E67FF711A}"/>
    <cellStyle name="Percent 3 5 11 8 2" xfId="10526" xr:uid="{C2351762-B639-45AD-BFAC-1CD3E01027DA}"/>
    <cellStyle name="Percent 3 5 11 9" xfId="10527" xr:uid="{1D670436-9B3D-42B8-970F-56C1DC2E83D3}"/>
    <cellStyle name="Percent 3 5 11 9 2" xfId="10528" xr:uid="{7FC41416-B873-47AE-94BB-FA20B28650BC}"/>
    <cellStyle name="Percent 3 5 12" xfId="5855" xr:uid="{0B74CBC6-665F-4D0E-BC11-1D045D869B64}"/>
    <cellStyle name="Percent 3 5 12 10" xfId="10530" xr:uid="{6DAE12A5-FD57-417B-966E-67F07B13E3A0}"/>
    <cellStyle name="Percent 3 5 12 11" xfId="10531" xr:uid="{98E27EEE-A520-4986-910D-0967DDC83E15}"/>
    <cellStyle name="Percent 3 5 12 12" xfId="10529" xr:uid="{E52EA25F-09D6-4FE3-9709-C6356DB82020}"/>
    <cellStyle name="Percent 3 5 12 13" xfId="7814" xr:uid="{584900E6-B8A9-4D5F-B693-652399539112}"/>
    <cellStyle name="Percent 3 5 12 2" xfId="10532" xr:uid="{F98B755C-5259-4670-8559-EC2834D9BB50}"/>
    <cellStyle name="Percent 3 5 12 2 2" xfId="10533" xr:uid="{73C61617-B3F4-4C49-BACC-8416CD4631BD}"/>
    <cellStyle name="Percent 3 5 12 2 2 2" xfId="10534" xr:uid="{9951EDFB-EBDF-4D38-BD8A-F7557150759D}"/>
    <cellStyle name="Percent 3 5 12 2 3" xfId="10535" xr:uid="{1A357613-B8CF-4247-97D6-FF6B5F3A4B3D}"/>
    <cellStyle name="Percent 3 5 12 2 3 2" xfId="10536" xr:uid="{E4A9C4FE-798E-4F20-A981-597980BA558B}"/>
    <cellStyle name="Percent 3 5 12 2 4" xfId="10537" xr:uid="{53D3A991-8FBA-4893-8A43-21C8C830E501}"/>
    <cellStyle name="Percent 3 5 12 2 5" xfId="10538" xr:uid="{BCC2A49D-C7A1-4BBA-BCDF-8251893E3DD1}"/>
    <cellStyle name="Percent 3 5 12 3" xfId="10539" xr:uid="{BBBE28EE-3F10-451D-8844-2A032D036896}"/>
    <cellStyle name="Percent 3 5 12 3 2" xfId="10540" xr:uid="{4AD0802A-9061-4DFD-9E17-B1BCC986289B}"/>
    <cellStyle name="Percent 3 5 12 3 2 2" xfId="10541" xr:uid="{581955FD-A3C1-4BA0-8E3A-358CB3BD9DD8}"/>
    <cellStyle name="Percent 3 5 12 3 3" xfId="10542" xr:uid="{459C65BC-83A7-4437-839C-2F1FBD90E363}"/>
    <cellStyle name="Percent 3 5 12 3 3 2" xfId="10543" xr:uid="{E54B7F49-2726-4943-859E-A5DF6C7CA44C}"/>
    <cellStyle name="Percent 3 5 12 3 4" xfId="10544" xr:uid="{8C32D8C8-39B1-4448-8DF4-4BEEB2BFD442}"/>
    <cellStyle name="Percent 3 5 12 4" xfId="10545" xr:uid="{83758683-CE56-488C-AE8D-F253CE50728E}"/>
    <cellStyle name="Percent 3 5 12 4 2" xfId="10546" xr:uid="{C589C5B3-67EA-45B1-89A9-3397E2EBC63D}"/>
    <cellStyle name="Percent 3 5 12 4 2 2" xfId="10547" xr:uid="{F2DBA99D-AA75-4338-A661-FC537CD24066}"/>
    <cellStyle name="Percent 3 5 12 4 3" xfId="10548" xr:uid="{9EDC8E26-2AFC-499C-850B-4AEF4970DD78}"/>
    <cellStyle name="Percent 3 5 12 4 3 2" xfId="10549" xr:uid="{2B9F3699-4A99-4B00-94AC-951067C588CE}"/>
    <cellStyle name="Percent 3 5 12 4 4" xfId="10550" xr:uid="{B5F9824D-6B6C-408C-922D-49F0F87821EE}"/>
    <cellStyle name="Percent 3 5 12 5" xfId="10551" xr:uid="{74C04247-4E2A-4378-831D-129617E1AB1D}"/>
    <cellStyle name="Percent 3 5 12 5 2" xfId="10552" xr:uid="{526597F2-1E5D-405B-849A-4349D2E609E7}"/>
    <cellStyle name="Percent 3 5 12 5 2 2" xfId="10553" xr:uid="{BE81D3CD-57E2-4F4D-8DE1-E60D918ED614}"/>
    <cellStyle name="Percent 3 5 12 5 3" xfId="10554" xr:uid="{E0DED13B-5D67-46E8-AB36-8377B932238F}"/>
    <cellStyle name="Percent 3 5 12 5 3 2" xfId="10555" xr:uid="{46C8FCFF-82E0-4633-8137-6E4D498BA7D7}"/>
    <cellStyle name="Percent 3 5 12 5 4" xfId="10556" xr:uid="{50755FB2-79B9-40D5-95C4-602F03568746}"/>
    <cellStyle name="Percent 3 5 12 5 4 2" xfId="10557" xr:uid="{4679887E-AE1D-4010-AB77-466CAD37ED27}"/>
    <cellStyle name="Percent 3 5 12 5 5" xfId="10558" xr:uid="{B469AFE1-5DFC-4476-9992-7D6309BAED97}"/>
    <cellStyle name="Percent 3 5 12 6" xfId="10559" xr:uid="{2D6FEAF4-299F-4190-9FCE-3576D9DB6278}"/>
    <cellStyle name="Percent 3 5 12 6 2" xfId="10560" xr:uid="{574033D7-5628-4623-BE6D-899BA1E8425A}"/>
    <cellStyle name="Percent 3 5 12 6 2 2" xfId="10561" xr:uid="{BDB205A1-CF29-4926-A087-9991B4C61155}"/>
    <cellStyle name="Percent 3 5 12 6 3" xfId="10562" xr:uid="{26202788-5B67-422E-9105-AF8DFD996D04}"/>
    <cellStyle name="Percent 3 5 12 6 3 2" xfId="10563" xr:uid="{5F4FBBBB-BA71-4270-A14D-F4EA2F475033}"/>
    <cellStyle name="Percent 3 5 12 6 4" xfId="10564" xr:uid="{EF911067-6A34-42BF-834B-5C9064FD179E}"/>
    <cellStyle name="Percent 3 5 12 7" xfId="10565" xr:uid="{34EFC231-CCBA-4B4D-9217-EC822195DE1D}"/>
    <cellStyle name="Percent 3 5 12 7 2" xfId="10566" xr:uid="{955CB5BA-A64F-443B-A85A-79BA8F5156DB}"/>
    <cellStyle name="Percent 3 5 12 8" xfId="10567" xr:uid="{EF9C91CC-AA82-4B93-9038-C340B77F80B2}"/>
    <cellStyle name="Percent 3 5 12 8 2" xfId="10568" xr:uid="{5569C8D0-236B-46E2-A78C-2E152D06C803}"/>
    <cellStyle name="Percent 3 5 12 9" xfId="10569" xr:uid="{09A6031E-48BC-43C6-B0EE-91B4B0802376}"/>
    <cellStyle name="Percent 3 5 12 9 2" xfId="10570" xr:uid="{F1138C08-3E7E-4539-81BF-3412A4E5B1F8}"/>
    <cellStyle name="Percent 3 5 13" xfId="5856" xr:uid="{4C0445F6-9997-4F33-A2E4-9CF1DB04D090}"/>
    <cellStyle name="Percent 3 5 13 10" xfId="10572" xr:uid="{8AA0CB9B-BF80-40A1-968D-2D8252271E80}"/>
    <cellStyle name="Percent 3 5 13 11" xfId="10573" xr:uid="{7C8DA4A2-10DB-443E-A4B1-72CAFE8F0E7B}"/>
    <cellStyle name="Percent 3 5 13 12" xfId="10571" xr:uid="{97F0E77A-47C4-4E83-8A7E-B0BF79A6C5B5}"/>
    <cellStyle name="Percent 3 5 13 13" xfId="7815" xr:uid="{6CCF342B-6071-4B75-8446-AD69D079C515}"/>
    <cellStyle name="Percent 3 5 13 2" xfId="10574" xr:uid="{7AC078A6-DE4A-4222-917D-BAE991086E4E}"/>
    <cellStyle name="Percent 3 5 13 2 2" xfId="10575" xr:uid="{D27E7543-5A51-44FC-81FB-0302CB074BCD}"/>
    <cellStyle name="Percent 3 5 13 2 2 2" xfId="10576" xr:uid="{A6619AB5-6BCD-42E7-A9A2-112FFBA58EF2}"/>
    <cellStyle name="Percent 3 5 13 2 3" xfId="10577" xr:uid="{30E20289-021B-4A3C-93A1-7B06B12A4508}"/>
    <cellStyle name="Percent 3 5 13 2 3 2" xfId="10578" xr:uid="{9AAD736D-EFDD-4324-B910-C7615C8E9759}"/>
    <cellStyle name="Percent 3 5 13 2 4" xfId="10579" xr:uid="{30E9CDCF-CBD7-4B4B-8150-C4E147C35084}"/>
    <cellStyle name="Percent 3 5 13 2 5" xfId="10580" xr:uid="{5DD95BDD-1735-4E70-8202-4726540EE69B}"/>
    <cellStyle name="Percent 3 5 13 3" xfId="10581" xr:uid="{010840AB-28AD-439D-B939-3438FF837074}"/>
    <cellStyle name="Percent 3 5 13 3 2" xfId="10582" xr:uid="{F1D763AD-8BA1-4BE6-B3AD-4D026762E962}"/>
    <cellStyle name="Percent 3 5 13 3 2 2" xfId="10583" xr:uid="{A846F54D-882C-4604-A6B7-820D4D7C9C4F}"/>
    <cellStyle name="Percent 3 5 13 3 3" xfId="10584" xr:uid="{548016CD-B586-44EC-9A52-4375376FF0BC}"/>
    <cellStyle name="Percent 3 5 13 3 3 2" xfId="10585" xr:uid="{BF02A93A-6CC2-43A1-93B6-370C712CC2F6}"/>
    <cellStyle name="Percent 3 5 13 3 4" xfId="10586" xr:uid="{958A34B3-E78B-4AE1-8E6E-4DBE148F8B52}"/>
    <cellStyle name="Percent 3 5 13 4" xfId="10587" xr:uid="{64CA5644-49E1-49C3-B230-C2170DBA1F98}"/>
    <cellStyle name="Percent 3 5 13 4 2" xfId="10588" xr:uid="{FAC93C87-5871-48C5-B71D-FFDB77354986}"/>
    <cellStyle name="Percent 3 5 13 4 2 2" xfId="10589" xr:uid="{212CEE5D-A0D2-4459-8235-B2155D7DA76B}"/>
    <cellStyle name="Percent 3 5 13 4 3" xfId="10590" xr:uid="{F7EEC917-83D5-4735-9BF8-3B9B6E2DE8D3}"/>
    <cellStyle name="Percent 3 5 13 4 3 2" xfId="10591" xr:uid="{5A42C83C-1AC8-41A8-9485-4AA6C3E224EB}"/>
    <cellStyle name="Percent 3 5 13 4 4" xfId="10592" xr:uid="{00B24091-D7E9-4A18-A3FA-7930E9FDE235}"/>
    <cellStyle name="Percent 3 5 13 5" xfId="10593" xr:uid="{F8FB1DCB-8016-4F36-9FC6-DA6BBA7BC91C}"/>
    <cellStyle name="Percent 3 5 13 5 2" xfId="10594" xr:uid="{E7EB26CD-066C-41C3-9A73-648918EF9BF9}"/>
    <cellStyle name="Percent 3 5 13 5 2 2" xfId="10595" xr:uid="{92DA7BD1-177E-439C-A581-BD8890756B20}"/>
    <cellStyle name="Percent 3 5 13 5 3" xfId="10596" xr:uid="{B69D023C-29FA-48C5-A011-B3EDCD17D9BE}"/>
    <cellStyle name="Percent 3 5 13 5 3 2" xfId="10597" xr:uid="{CBD44492-58EB-435D-AD01-EABD115EDF8A}"/>
    <cellStyle name="Percent 3 5 13 5 4" xfId="10598" xr:uid="{A76B3FAF-8413-448A-9F30-CA45693A203D}"/>
    <cellStyle name="Percent 3 5 13 5 4 2" xfId="10599" xr:uid="{5029CFDA-3ECE-4648-BD43-A3E7AD7357C7}"/>
    <cellStyle name="Percent 3 5 13 5 5" xfId="10600" xr:uid="{284E20CD-FCCD-4C4F-AD24-8E01DAAA267D}"/>
    <cellStyle name="Percent 3 5 13 6" xfId="10601" xr:uid="{7EAF91EB-EFA6-4A34-A633-5FAD6EB474E2}"/>
    <cellStyle name="Percent 3 5 13 6 2" xfId="10602" xr:uid="{BF8DD374-A0CA-460D-8839-5FA26AA3EB62}"/>
    <cellStyle name="Percent 3 5 13 6 2 2" xfId="10603" xr:uid="{C4F44C34-6B27-46D7-AD1C-0CFB9F203B87}"/>
    <cellStyle name="Percent 3 5 13 6 3" xfId="10604" xr:uid="{0899EED8-9552-4F7B-B611-11FD154416BD}"/>
    <cellStyle name="Percent 3 5 13 6 3 2" xfId="10605" xr:uid="{48FC7087-1BA7-496B-BE24-797A6DF5AD61}"/>
    <cellStyle name="Percent 3 5 13 6 4" xfId="10606" xr:uid="{9DC23645-9159-444F-933A-D0340A128481}"/>
    <cellStyle name="Percent 3 5 13 7" xfId="10607" xr:uid="{32CEE658-23C3-47A4-8194-DD1E56DA17AB}"/>
    <cellStyle name="Percent 3 5 13 7 2" xfId="10608" xr:uid="{B6BA330B-9486-49B8-A7DA-C2016451ACB4}"/>
    <cellStyle name="Percent 3 5 13 8" xfId="10609" xr:uid="{94F84B8F-3E05-4768-95C2-19A811683725}"/>
    <cellStyle name="Percent 3 5 13 8 2" xfId="10610" xr:uid="{9DA396CA-8644-42D7-9F0A-A7CDEE562D33}"/>
    <cellStyle name="Percent 3 5 13 9" xfId="10611" xr:uid="{88A924E0-21FD-4CF7-B80E-016B30A45201}"/>
    <cellStyle name="Percent 3 5 13 9 2" xfId="10612" xr:uid="{2FA971BA-B17F-43EA-A428-E81D298C3CE5}"/>
    <cellStyle name="Percent 3 5 14" xfId="5857" xr:uid="{0395F20E-53E1-4201-BBDF-A719C021F1B4}"/>
    <cellStyle name="Percent 3 5 14 10" xfId="10614" xr:uid="{A1F08E71-C1E4-48E3-9760-97D4C7EBF6B5}"/>
    <cellStyle name="Percent 3 5 14 11" xfId="10615" xr:uid="{CB309BE4-714E-46B6-8DDD-0FBC253D0BB0}"/>
    <cellStyle name="Percent 3 5 14 12" xfId="10613" xr:uid="{E1D0BDE1-ACB8-441D-997E-A98529A8FF98}"/>
    <cellStyle name="Percent 3 5 14 13" xfId="7816" xr:uid="{28175DFE-A180-44FA-BCF0-31CA48F95946}"/>
    <cellStyle name="Percent 3 5 14 2" xfId="10616" xr:uid="{CC74AF18-FB11-49E5-9081-7404CB28FFDC}"/>
    <cellStyle name="Percent 3 5 14 2 2" xfId="10617" xr:uid="{6F678AA5-3699-47DA-8534-E29423CF1BE8}"/>
    <cellStyle name="Percent 3 5 14 2 2 2" xfId="10618" xr:uid="{A15F289C-537A-4236-9BB7-D2583D073D46}"/>
    <cellStyle name="Percent 3 5 14 2 3" xfId="10619" xr:uid="{7AD924C1-D2E0-4C3F-BC96-F029F31FD76E}"/>
    <cellStyle name="Percent 3 5 14 2 3 2" xfId="10620" xr:uid="{D2B67FAF-51A5-4804-9C06-8F40244B57B8}"/>
    <cellStyle name="Percent 3 5 14 2 4" xfId="10621" xr:uid="{E596D158-A7CE-4CDD-8C9F-8357B3DB0CBF}"/>
    <cellStyle name="Percent 3 5 14 2 5" xfId="10622" xr:uid="{E55AA9B9-1192-452F-BB12-93017A6EAA68}"/>
    <cellStyle name="Percent 3 5 14 3" xfId="10623" xr:uid="{52AAFF45-ACF1-42D3-9927-E0E232F89219}"/>
    <cellStyle name="Percent 3 5 14 3 2" xfId="10624" xr:uid="{1D4FF827-C1CB-428F-BC27-DC1A3A0240E5}"/>
    <cellStyle name="Percent 3 5 14 3 2 2" xfId="10625" xr:uid="{011BD793-15D4-4F84-AF45-E73C263E9FC2}"/>
    <cellStyle name="Percent 3 5 14 3 3" xfId="10626" xr:uid="{6EEBADE9-E8F5-4304-89B8-9B8356466D49}"/>
    <cellStyle name="Percent 3 5 14 3 3 2" xfId="10627" xr:uid="{0755E997-C2D0-48FA-950B-B87BF40353E9}"/>
    <cellStyle name="Percent 3 5 14 3 4" xfId="10628" xr:uid="{D884EF55-2986-4046-A8B9-0D8EAF46716C}"/>
    <cellStyle name="Percent 3 5 14 4" xfId="10629" xr:uid="{9AD17CF0-5CEF-4D29-8FA1-23ACB858B43F}"/>
    <cellStyle name="Percent 3 5 14 4 2" xfId="10630" xr:uid="{0A613990-11EB-4584-98B9-B9BCCAA9ADCD}"/>
    <cellStyle name="Percent 3 5 14 4 2 2" xfId="10631" xr:uid="{0D9931F3-2EC7-4050-AEB9-91958FBB64BE}"/>
    <cellStyle name="Percent 3 5 14 4 3" xfId="10632" xr:uid="{5C068EF6-CF5C-432E-980F-6C5F5599007D}"/>
    <cellStyle name="Percent 3 5 14 4 3 2" xfId="10633" xr:uid="{6995B807-DFC0-42A9-979D-994F707CF187}"/>
    <cellStyle name="Percent 3 5 14 4 4" xfId="10634" xr:uid="{F57FB0B4-6D67-4D33-AC39-D317A16D9368}"/>
    <cellStyle name="Percent 3 5 14 5" xfId="10635" xr:uid="{3DB1853F-6884-43A4-B7DF-B8B200823DC4}"/>
    <cellStyle name="Percent 3 5 14 5 2" xfId="10636" xr:uid="{E92C2BF7-57DE-41EA-83F7-DDCA9E2D27E7}"/>
    <cellStyle name="Percent 3 5 14 5 2 2" xfId="10637" xr:uid="{402D6606-02A5-4553-9440-0218D23EB5D4}"/>
    <cellStyle name="Percent 3 5 14 5 3" xfId="10638" xr:uid="{AEDC11D8-CA46-4320-BB4F-4425F18959D9}"/>
    <cellStyle name="Percent 3 5 14 5 3 2" xfId="10639" xr:uid="{D4322D96-821D-4BC0-A6D6-BC4411A7ABDA}"/>
    <cellStyle name="Percent 3 5 14 5 4" xfId="10640" xr:uid="{0A334FFE-02B0-4320-BAA2-ABF64070C004}"/>
    <cellStyle name="Percent 3 5 14 5 4 2" xfId="10641" xr:uid="{C0DEA58C-8DD8-489B-9A6F-060944643BDB}"/>
    <cellStyle name="Percent 3 5 14 5 5" xfId="10642" xr:uid="{8FDCC4D0-B8A9-4F9F-AD30-281C0B2C16F2}"/>
    <cellStyle name="Percent 3 5 14 6" xfId="10643" xr:uid="{80023D9B-E10A-4E3F-98C0-FAAFC21D4E10}"/>
    <cellStyle name="Percent 3 5 14 6 2" xfId="10644" xr:uid="{0736BE63-7B66-4594-AE4F-30B33C22957A}"/>
    <cellStyle name="Percent 3 5 14 6 2 2" xfId="10645" xr:uid="{59091E88-BD88-41B6-94D1-A4BBE1206236}"/>
    <cellStyle name="Percent 3 5 14 6 3" xfId="10646" xr:uid="{C8919454-1A05-4F7F-8C43-140265BCE0A6}"/>
    <cellStyle name="Percent 3 5 14 6 3 2" xfId="10647" xr:uid="{A3E0096F-46DE-4AC9-A84F-D7E99F53EB6A}"/>
    <cellStyle name="Percent 3 5 14 6 4" xfId="10648" xr:uid="{E147F782-8B9B-4C84-8008-E24CCF0DF1BE}"/>
    <cellStyle name="Percent 3 5 14 7" xfId="10649" xr:uid="{27E7F02A-C93B-4D9B-89AF-C7F7E91C2822}"/>
    <cellStyle name="Percent 3 5 14 7 2" xfId="10650" xr:uid="{287ED47E-5925-4C61-8EE3-A6B40CBE81FB}"/>
    <cellStyle name="Percent 3 5 14 8" xfId="10651" xr:uid="{7B6FF8A4-8D41-4E2F-81C6-287437718D6F}"/>
    <cellStyle name="Percent 3 5 14 8 2" xfId="10652" xr:uid="{35EDF1C2-B58F-4EA7-A9B2-15B2253AA08E}"/>
    <cellStyle name="Percent 3 5 14 9" xfId="10653" xr:uid="{C99860F1-A27B-474F-B57E-E9CFF1116CD9}"/>
    <cellStyle name="Percent 3 5 14 9 2" xfId="10654" xr:uid="{ABA6517B-A5E4-48BF-93EF-A5E1BA42ED6E}"/>
    <cellStyle name="Percent 3 5 15" xfId="5858" xr:uid="{C794CFF8-23E8-48CF-B94E-4FC88F8B062A}"/>
    <cellStyle name="Percent 3 5 15 10" xfId="10656" xr:uid="{0E1B337D-42D7-4B44-98EC-57AA938B5930}"/>
    <cellStyle name="Percent 3 5 15 11" xfId="10657" xr:uid="{98AA50E0-5BC6-4297-97FF-9F8ED08AE5A7}"/>
    <cellStyle name="Percent 3 5 15 12" xfId="10655" xr:uid="{8D9036F6-C72F-4B03-968F-2730E57B92C3}"/>
    <cellStyle name="Percent 3 5 15 13" xfId="7817" xr:uid="{0208C03C-1235-426C-B62A-BB90C834064D}"/>
    <cellStyle name="Percent 3 5 15 2" xfId="10658" xr:uid="{9A439D60-8E22-4AA3-9FD1-979E107B92A9}"/>
    <cellStyle name="Percent 3 5 15 2 2" xfId="10659" xr:uid="{2E06E88C-7545-451A-80E6-8A6B5AC3BCB6}"/>
    <cellStyle name="Percent 3 5 15 2 2 2" xfId="10660" xr:uid="{39BB4A84-A259-438B-8207-F2C58A72E1FE}"/>
    <cellStyle name="Percent 3 5 15 2 3" xfId="10661" xr:uid="{4778D092-723E-4DAB-9C8F-2874FF63BCFB}"/>
    <cellStyle name="Percent 3 5 15 2 3 2" xfId="10662" xr:uid="{DFD45842-E4C8-4FB9-BDBF-41FF518813C1}"/>
    <cellStyle name="Percent 3 5 15 2 4" xfId="10663" xr:uid="{E7C2D53C-00ED-4FF8-BD6A-DE9E803CC925}"/>
    <cellStyle name="Percent 3 5 15 2 5" xfId="10664" xr:uid="{4307E1F0-17B7-4A37-BE71-A2F7DF47C6BA}"/>
    <cellStyle name="Percent 3 5 15 3" xfId="10665" xr:uid="{C778925C-8CF3-48F6-87F7-B9F44FF7FA1C}"/>
    <cellStyle name="Percent 3 5 15 3 2" xfId="10666" xr:uid="{B434AB0E-C73A-4ABE-8BE8-01DEC96C9816}"/>
    <cellStyle name="Percent 3 5 15 3 2 2" xfId="10667" xr:uid="{DD76B8B4-C090-4C8E-9A8F-0585CF330A96}"/>
    <cellStyle name="Percent 3 5 15 3 3" xfId="10668" xr:uid="{DA2A9269-CE23-492D-90FB-7720D87B019E}"/>
    <cellStyle name="Percent 3 5 15 3 3 2" xfId="10669" xr:uid="{313F7CDE-DEDB-4CB0-A5E5-4E7E5B33D087}"/>
    <cellStyle name="Percent 3 5 15 3 4" xfId="10670" xr:uid="{AA152D30-BAC3-4D56-AC89-51D2BC2184FB}"/>
    <cellStyle name="Percent 3 5 15 4" xfId="10671" xr:uid="{33974CC7-077A-42B8-83B0-645D80B9AE8D}"/>
    <cellStyle name="Percent 3 5 15 4 2" xfId="10672" xr:uid="{511AEC1A-5CC6-4B9F-9B40-D4A62D5E1B74}"/>
    <cellStyle name="Percent 3 5 15 4 2 2" xfId="10673" xr:uid="{7D37591F-21E4-43AF-B291-A0CB6DCEAD2B}"/>
    <cellStyle name="Percent 3 5 15 4 3" xfId="10674" xr:uid="{9EA28EF6-E08E-45EB-8DF4-5B2297573C26}"/>
    <cellStyle name="Percent 3 5 15 4 3 2" xfId="10675" xr:uid="{2F923E38-B269-4677-B729-B59D38B72D3D}"/>
    <cellStyle name="Percent 3 5 15 4 4" xfId="10676" xr:uid="{E1F20BB8-E4A4-45B1-AD63-96C364937C2B}"/>
    <cellStyle name="Percent 3 5 15 5" xfId="10677" xr:uid="{EF9CF1AD-0275-4CEB-9A52-B7E6CEF362DF}"/>
    <cellStyle name="Percent 3 5 15 5 2" xfId="10678" xr:uid="{7EF26EBF-E984-464C-8B07-50B5B2BB2A2A}"/>
    <cellStyle name="Percent 3 5 15 5 2 2" xfId="10679" xr:uid="{3E382581-4D98-4DB4-B6BA-8B75806FE343}"/>
    <cellStyle name="Percent 3 5 15 5 3" xfId="10680" xr:uid="{0C1A8972-396E-4F6B-858D-8149ADBF3DC2}"/>
    <cellStyle name="Percent 3 5 15 5 3 2" xfId="10681" xr:uid="{32C9B171-264D-44B1-9519-CC3446DCB74A}"/>
    <cellStyle name="Percent 3 5 15 5 4" xfId="10682" xr:uid="{0A8B8782-6888-4757-812A-D81EA14E7EDA}"/>
    <cellStyle name="Percent 3 5 15 5 4 2" xfId="10683" xr:uid="{1487F5B2-F972-4F4F-8F6B-E9492091DCF8}"/>
    <cellStyle name="Percent 3 5 15 5 5" xfId="10684" xr:uid="{43197723-2B82-41AC-8107-EA6D302B52CF}"/>
    <cellStyle name="Percent 3 5 15 6" xfId="10685" xr:uid="{BAF64431-2E09-430A-A437-83E2F35A57F0}"/>
    <cellStyle name="Percent 3 5 15 6 2" xfId="10686" xr:uid="{DD17B241-8AB5-4B01-85BB-2270DBC24566}"/>
    <cellStyle name="Percent 3 5 15 6 2 2" xfId="10687" xr:uid="{8266586F-65CE-476E-9891-19C3648CBD7B}"/>
    <cellStyle name="Percent 3 5 15 6 3" xfId="10688" xr:uid="{141298FD-B409-423F-AA0A-D21DAD883BFE}"/>
    <cellStyle name="Percent 3 5 15 6 3 2" xfId="10689" xr:uid="{39A59CB5-4CCA-4D70-8C9B-6843D8045708}"/>
    <cellStyle name="Percent 3 5 15 6 4" xfId="10690" xr:uid="{8DE59E3F-FD2E-4BF4-B380-866BE63AB6C1}"/>
    <cellStyle name="Percent 3 5 15 7" xfId="10691" xr:uid="{9648BB97-01DD-402C-B92E-7C6ABCD761B8}"/>
    <cellStyle name="Percent 3 5 15 7 2" xfId="10692" xr:uid="{8ADE5A6F-D547-45F8-98E6-FAA9A01F8CA8}"/>
    <cellStyle name="Percent 3 5 15 8" xfId="10693" xr:uid="{35C22BED-B378-4DDC-86B8-F5AFA91B8495}"/>
    <cellStyle name="Percent 3 5 15 8 2" xfId="10694" xr:uid="{E274B2D7-0917-4143-AC3E-C95D96860059}"/>
    <cellStyle name="Percent 3 5 15 9" xfId="10695" xr:uid="{868AF86C-5BE4-4FCA-9D7F-693F75763372}"/>
    <cellStyle name="Percent 3 5 15 9 2" xfId="10696" xr:uid="{AFFE5FD6-B5D3-422C-8C65-0FE4F95E5A58}"/>
    <cellStyle name="Percent 3 5 16" xfId="5859" xr:uid="{D0CB2FB5-A991-4DEB-8811-A6819A49AFA1}"/>
    <cellStyle name="Percent 3 5 16 2" xfId="10698" xr:uid="{CB31A3AA-ACB6-41A2-AFAF-D70746D1B68E}"/>
    <cellStyle name="Percent 3 5 16 2 2" xfId="10699" xr:uid="{083A0F8B-B9F8-41F0-8AD3-3C28AA90C22C}"/>
    <cellStyle name="Percent 3 5 16 3" xfId="10700" xr:uid="{8D363210-3A08-4EBA-A69D-EBE5CA3F4A1C}"/>
    <cellStyle name="Percent 3 5 16 3 2" xfId="10701" xr:uid="{1406B9FC-A895-4938-9514-349C7AAA4643}"/>
    <cellStyle name="Percent 3 5 16 4" xfId="10702" xr:uid="{FA5293AF-A8DA-4C37-944B-0336C2B358B5}"/>
    <cellStyle name="Percent 3 5 16 5" xfId="10703" xr:uid="{2E064999-9F5A-407C-994A-ABF73996390E}"/>
    <cellStyle name="Percent 3 5 16 6" xfId="10697" xr:uid="{2543BF2F-82CD-49D9-A35B-D84B593DDEB5}"/>
    <cellStyle name="Percent 3 5 16 7" xfId="7818" xr:uid="{4EF90A24-035F-4485-9128-5F653B90976D}"/>
    <cellStyle name="Percent 3 5 17" xfId="5860" xr:uid="{62130570-FCA4-437D-B52F-B415ED774C6B}"/>
    <cellStyle name="Percent 3 5 17 2" xfId="10705" xr:uid="{070E35F5-B087-4EE4-9C65-354526327463}"/>
    <cellStyle name="Percent 3 5 17 2 2" xfId="10706" xr:uid="{2C4E3FFC-1E53-49F5-8045-3E0B381B1CA4}"/>
    <cellStyle name="Percent 3 5 17 3" xfId="10707" xr:uid="{47B0EE08-38A8-47D9-9608-5FFDFAE4E91E}"/>
    <cellStyle name="Percent 3 5 17 3 2" xfId="10708" xr:uid="{AD61228A-5C8A-45F8-AE5A-A2BF1A43811C}"/>
    <cellStyle name="Percent 3 5 17 4" xfId="10709" xr:uid="{E9D9CCBC-EA55-4F0E-9C99-FE2A5319E9C7}"/>
    <cellStyle name="Percent 3 5 17 5" xfId="10710" xr:uid="{9109DD8E-DD6B-4225-BCB4-1A846186F7C7}"/>
    <cellStyle name="Percent 3 5 17 6" xfId="10704" xr:uid="{DD42317A-317B-46B2-BB33-2ECB9ED1119A}"/>
    <cellStyle name="Percent 3 5 18" xfId="10711" xr:uid="{C153748B-1B74-42D0-96ED-C79C051F33AB}"/>
    <cellStyle name="Percent 3 5 18 2" xfId="10712" xr:uid="{FFE5AA2A-7E9F-4646-A5C1-588F46B11286}"/>
    <cellStyle name="Percent 3 5 18 2 2" xfId="10713" xr:uid="{C845925D-C3F0-4CA7-8168-2B93154A860E}"/>
    <cellStyle name="Percent 3 5 18 3" xfId="10714" xr:uid="{D1D52F72-C4CF-4555-A96C-A0930A5C6F98}"/>
    <cellStyle name="Percent 3 5 18 3 2" xfId="10715" xr:uid="{87D08AE2-1354-4FB5-97B1-B14C7E83322E}"/>
    <cellStyle name="Percent 3 5 18 4" xfId="10716" xr:uid="{BCD908A0-7E1E-4737-A872-C4B184186721}"/>
    <cellStyle name="Percent 3 5 19" xfId="10717" xr:uid="{3501E10D-E6C8-4523-A803-717B91B9CCE6}"/>
    <cellStyle name="Percent 3 5 19 2" xfId="10718" xr:uid="{15762DAD-7788-4810-8643-1CB99E327898}"/>
    <cellStyle name="Percent 3 5 19 2 2" xfId="10719" xr:uid="{2ADFA3CE-F359-450F-8C64-CD520005778B}"/>
    <cellStyle name="Percent 3 5 19 3" xfId="10720" xr:uid="{45E728E6-6B75-4523-802A-68AEFC46D046}"/>
    <cellStyle name="Percent 3 5 19 3 2" xfId="10721" xr:uid="{7DEE55C2-A3BA-487B-B317-D9A55CD82E73}"/>
    <cellStyle name="Percent 3 5 19 4" xfId="10722" xr:uid="{8B4AA50C-E210-439C-9F0E-95F9122713FB}"/>
    <cellStyle name="Percent 3 5 19 4 2" xfId="10723" xr:uid="{F44CE4BD-5D9E-4F30-9C10-82BEA08B8BD8}"/>
    <cellStyle name="Percent 3 5 19 5" xfId="10724" xr:uid="{183983B0-4E67-4F14-ADC7-08442DCBC2F8}"/>
    <cellStyle name="Percent 3 5 2" xfId="2434" xr:uid="{E3167C4C-1C7A-4C7B-99BE-B314E1B02D24}"/>
    <cellStyle name="Percent 3 5 2 10" xfId="10726" xr:uid="{01EF15A9-8D59-4DDC-A37D-F2AFEF3F4709}"/>
    <cellStyle name="Percent 3 5 2 11" xfId="10727" xr:uid="{1E0830C0-EEA7-49AA-A23A-7076DCE7F9C9}"/>
    <cellStyle name="Percent 3 5 2 12" xfId="10725" xr:uid="{A440013B-0242-4F24-9CC4-869CFFE7F397}"/>
    <cellStyle name="Percent 3 5 2 13" xfId="7819" xr:uid="{E7DDC4A6-4DAC-4A5E-B1FC-CB4A8D0E6A45}"/>
    <cellStyle name="Percent 3 5 2 14" xfId="5861" xr:uid="{9851ADC3-B850-4167-89A4-AAB13C97ACFB}"/>
    <cellStyle name="Percent 3 5 2 2" xfId="10728" xr:uid="{A4266321-30FC-40F6-B860-80B17C1243A7}"/>
    <cellStyle name="Percent 3 5 2 2 2" xfId="10729" xr:uid="{B4591AA5-84F0-4625-910B-F6E52A5D3955}"/>
    <cellStyle name="Percent 3 5 2 2 2 2" xfId="10730" xr:uid="{9C952AF5-CFFC-4030-887C-5ED9A77081D8}"/>
    <cellStyle name="Percent 3 5 2 2 3" xfId="10731" xr:uid="{7D78A8EC-D03E-4D68-AE42-12D52C0C3619}"/>
    <cellStyle name="Percent 3 5 2 2 3 2" xfId="10732" xr:uid="{323FD8F0-A94C-4BC7-ACC4-74B44130A03E}"/>
    <cellStyle name="Percent 3 5 2 2 4" xfId="10733" xr:uid="{F0C0EEA2-A58E-4049-82D9-34C63CC526C8}"/>
    <cellStyle name="Percent 3 5 2 2 5" xfId="10734" xr:uid="{6A88F063-0C1E-4650-989D-8F73676E0392}"/>
    <cellStyle name="Percent 3 5 2 3" xfId="10735" xr:uid="{79806A80-3E90-43CC-A795-6D0B40191C19}"/>
    <cellStyle name="Percent 3 5 2 3 2" xfId="10736" xr:uid="{06AAAD11-C0CF-4908-BE25-86C74E390267}"/>
    <cellStyle name="Percent 3 5 2 3 2 2" xfId="10737" xr:uid="{0285A41D-7ABC-4F07-81B0-0D6CDEB57ED3}"/>
    <cellStyle name="Percent 3 5 2 3 3" xfId="10738" xr:uid="{6D407305-F950-4170-BB94-A31B6B1DA797}"/>
    <cellStyle name="Percent 3 5 2 3 3 2" xfId="10739" xr:uid="{2F040B7D-1E15-4214-8524-4DF3470F9B5B}"/>
    <cellStyle name="Percent 3 5 2 3 4" xfId="10740" xr:uid="{2A091933-9773-40C2-8A03-F9CE3AEFF428}"/>
    <cellStyle name="Percent 3 5 2 4" xfId="10741" xr:uid="{DB3CA05D-1578-4AD5-A561-FC478F4FD7EF}"/>
    <cellStyle name="Percent 3 5 2 4 2" xfId="10742" xr:uid="{E56C0FCA-CF69-4E8B-8C01-3AFBE38468CD}"/>
    <cellStyle name="Percent 3 5 2 4 2 2" xfId="10743" xr:uid="{CE03D6FE-E1E0-4B13-BC24-FD04F52376C2}"/>
    <cellStyle name="Percent 3 5 2 4 3" xfId="10744" xr:uid="{09AD2FF0-8D91-4F84-B62B-C3F7DD380FF2}"/>
    <cellStyle name="Percent 3 5 2 4 3 2" xfId="10745" xr:uid="{B28C59EA-D1E4-4E29-90C7-84B81C40C15A}"/>
    <cellStyle name="Percent 3 5 2 4 4" xfId="10746" xr:uid="{EB5DFB31-33A4-4189-A5EE-CF77A054D4BB}"/>
    <cellStyle name="Percent 3 5 2 5" xfId="10747" xr:uid="{E1386686-2795-4805-B9B3-A1591A2992A9}"/>
    <cellStyle name="Percent 3 5 2 5 2" xfId="10748" xr:uid="{67545556-722E-4E23-92D8-B8DACDD3125A}"/>
    <cellStyle name="Percent 3 5 2 5 2 2" xfId="10749" xr:uid="{DCFDD6AC-83AC-49C3-9ABB-427BF2CE0F4C}"/>
    <cellStyle name="Percent 3 5 2 5 3" xfId="10750" xr:uid="{74C5A4EC-1C71-4985-83B4-4CDD09BC6332}"/>
    <cellStyle name="Percent 3 5 2 5 3 2" xfId="10751" xr:uid="{5C32BCB7-04A6-4CE7-8EEF-08F15B305DDE}"/>
    <cellStyle name="Percent 3 5 2 5 4" xfId="10752" xr:uid="{B98303D4-D13C-42D2-A02B-3D5984876756}"/>
    <cellStyle name="Percent 3 5 2 5 4 2" xfId="10753" xr:uid="{9D2E9A36-860D-414E-B02E-3E374BA94FDC}"/>
    <cellStyle name="Percent 3 5 2 5 5" xfId="10754" xr:uid="{5288F02B-4F11-49F0-AF80-FB154E3D236C}"/>
    <cellStyle name="Percent 3 5 2 6" xfId="10755" xr:uid="{DC8E5458-2B34-4B7E-BC0E-8F23EC8AC53F}"/>
    <cellStyle name="Percent 3 5 2 6 2" xfId="10756" xr:uid="{1CCEEABF-9B60-496C-8D07-976EEE7264B8}"/>
    <cellStyle name="Percent 3 5 2 6 2 2" xfId="10757" xr:uid="{31C8E648-3A5B-42B4-8C81-1CFF2E13DCCC}"/>
    <cellStyle name="Percent 3 5 2 6 3" xfId="10758" xr:uid="{558733D9-2391-40BC-AA7F-CD22B91FE0EA}"/>
    <cellStyle name="Percent 3 5 2 6 3 2" xfId="10759" xr:uid="{CAD82859-6B62-4F93-A84E-2C475D12A01F}"/>
    <cellStyle name="Percent 3 5 2 6 4" xfId="10760" xr:uid="{78B9E5CD-A144-441B-B984-EC0C292D5A20}"/>
    <cellStyle name="Percent 3 5 2 7" xfId="10761" xr:uid="{CADB7F3B-EE79-4CD7-AF3A-4EAC757F8EC4}"/>
    <cellStyle name="Percent 3 5 2 7 2" xfId="10762" xr:uid="{75F54116-6CB8-436B-B627-74B6643189A5}"/>
    <cellStyle name="Percent 3 5 2 8" xfId="10763" xr:uid="{9B20D01F-C6BF-48C7-A02A-FB45E3B1C080}"/>
    <cellStyle name="Percent 3 5 2 8 2" xfId="10764" xr:uid="{89676E8B-2AF5-4D71-887A-3D3F0D97022C}"/>
    <cellStyle name="Percent 3 5 2 9" xfId="10765" xr:uid="{96B2CA9F-8FD3-4BFA-BC15-8507EC336671}"/>
    <cellStyle name="Percent 3 5 2 9 2" xfId="10766" xr:uid="{C5CA7CA5-F131-4809-8989-071CDB495A8C}"/>
    <cellStyle name="Percent 3 5 20" xfId="10767" xr:uid="{F5C74AE9-299B-4FF5-B12E-7166CF8C7C02}"/>
    <cellStyle name="Percent 3 5 20 2" xfId="10768" xr:uid="{706D275B-323B-465D-841D-8373132C2412}"/>
    <cellStyle name="Percent 3 5 20 2 2" xfId="10769" xr:uid="{DD981255-B7C8-4DBA-AC33-961541D84210}"/>
    <cellStyle name="Percent 3 5 20 3" xfId="10770" xr:uid="{03A29C3A-A80F-426A-AD16-CF80789D3A4E}"/>
    <cellStyle name="Percent 3 5 20 3 2" xfId="10771" xr:uid="{37CE9042-E5BD-406C-B937-61383CA5BDD0}"/>
    <cellStyle name="Percent 3 5 20 4" xfId="10772" xr:uid="{5F16D7E6-F434-4D8E-9C2A-F249EDB71C29}"/>
    <cellStyle name="Percent 3 5 21" xfId="10773" xr:uid="{ED78A64B-6CB8-41A3-869F-32A0EA76D3F8}"/>
    <cellStyle name="Percent 3 5 21 2" xfId="10774" xr:uid="{8FE3790F-2833-4984-B4FB-2B93FAAD9A8E}"/>
    <cellStyle name="Percent 3 5 22" xfId="10775" xr:uid="{B5C5AF7C-CE62-4B7B-A8C3-06662E7085FA}"/>
    <cellStyle name="Percent 3 5 22 2" xfId="10776" xr:uid="{B63559ED-411A-47B9-9F45-7CE8ACB7120C}"/>
    <cellStyle name="Percent 3 5 23" xfId="10777" xr:uid="{47F5C682-134D-4867-A6A0-5724C3B9D426}"/>
    <cellStyle name="Percent 3 5 23 2" xfId="10778" xr:uid="{48B8CD0F-697B-4877-ABFA-987FEB03104D}"/>
    <cellStyle name="Percent 3 5 24" xfId="10779" xr:uid="{E5921F0D-A69B-412A-95C4-C6F3A4740154}"/>
    <cellStyle name="Percent 3 5 25" xfId="10780" xr:uid="{B9828A5E-A495-4F7F-982A-2804B3008B04}"/>
    <cellStyle name="Percent 3 5 26" xfId="10444" xr:uid="{4B9E6F32-FC57-4C40-AC97-5C774C86858E}"/>
    <cellStyle name="Percent 3 5 27" xfId="7309" xr:uid="{DE288ED2-C29E-4243-97EB-0427AAE3C2D3}"/>
    <cellStyle name="Percent 3 5 28" xfId="5852" xr:uid="{2EAC2B9C-E8BE-4D3E-AB97-C7057178CF6A}"/>
    <cellStyle name="Percent 3 5 3" xfId="5862" xr:uid="{004B8F85-5411-4BFE-B7F1-3C0177712DFB}"/>
    <cellStyle name="Percent 3 5 3 10" xfId="10782" xr:uid="{D23C81A8-5CDD-4A5D-93FC-95FFD2D3A830}"/>
    <cellStyle name="Percent 3 5 3 11" xfId="10783" xr:uid="{D684255E-1572-4C45-B8C0-F0DBA6786B7A}"/>
    <cellStyle name="Percent 3 5 3 12" xfId="10781" xr:uid="{01700BF6-8051-4283-815D-0A7E361749DC}"/>
    <cellStyle name="Percent 3 5 3 13" xfId="7820" xr:uid="{F7F87205-7CAB-464E-B688-824137FC1663}"/>
    <cellStyle name="Percent 3 5 3 2" xfId="10784" xr:uid="{59DD71D2-55A0-4376-9B78-F0D38640190E}"/>
    <cellStyle name="Percent 3 5 3 2 2" xfId="10785" xr:uid="{857ABA7D-370F-40AE-B1B7-30C32042B7FE}"/>
    <cellStyle name="Percent 3 5 3 2 2 2" xfId="10786" xr:uid="{1E0B13C1-24DD-44A6-A328-56C92E07DDA2}"/>
    <cellStyle name="Percent 3 5 3 2 3" xfId="10787" xr:uid="{DD434F2D-B0BA-4EDB-8999-AA1C505FF69C}"/>
    <cellStyle name="Percent 3 5 3 2 3 2" xfId="10788" xr:uid="{07D27871-57B8-4A01-9422-900D78FEB976}"/>
    <cellStyle name="Percent 3 5 3 2 4" xfId="10789" xr:uid="{01AF9BDD-652D-4C93-9950-E63E2DA7F66A}"/>
    <cellStyle name="Percent 3 5 3 2 5" xfId="10790" xr:uid="{B6534D89-36C5-4D3B-A311-71EF84BC989C}"/>
    <cellStyle name="Percent 3 5 3 3" xfId="10791" xr:uid="{7A4B8B67-5C2F-4D58-A645-CBD3EF3688DF}"/>
    <cellStyle name="Percent 3 5 3 3 2" xfId="10792" xr:uid="{5EC863BE-8A4F-4C0F-83C8-FF24E06E3696}"/>
    <cellStyle name="Percent 3 5 3 3 2 2" xfId="10793" xr:uid="{60DCBA6D-9552-4D6E-AB42-F79BE0FC11BA}"/>
    <cellStyle name="Percent 3 5 3 3 3" xfId="10794" xr:uid="{9E1A8C77-9FD9-47A0-9178-AA14D7025B7F}"/>
    <cellStyle name="Percent 3 5 3 3 3 2" xfId="10795" xr:uid="{17A4B4C9-B08A-43BE-ABAD-07CBD5266889}"/>
    <cellStyle name="Percent 3 5 3 3 4" xfId="10796" xr:uid="{ABCFE374-23B7-4CE3-BF5A-FDAA30EA2393}"/>
    <cellStyle name="Percent 3 5 3 4" xfId="10797" xr:uid="{6AB3BE09-5895-4C88-8891-37EF8B20B3FC}"/>
    <cellStyle name="Percent 3 5 3 4 2" xfId="10798" xr:uid="{CFDB1DC0-1C7D-41E4-9050-265D41B32D78}"/>
    <cellStyle name="Percent 3 5 3 4 2 2" xfId="10799" xr:uid="{87A8657D-45E0-4CFC-BF17-0B292EA5D69E}"/>
    <cellStyle name="Percent 3 5 3 4 3" xfId="10800" xr:uid="{58E4FE4B-7D88-4070-A974-8B4CDEDE8394}"/>
    <cellStyle name="Percent 3 5 3 4 3 2" xfId="10801" xr:uid="{63BFFA03-7AF6-434D-AA06-CA3CB9108326}"/>
    <cellStyle name="Percent 3 5 3 4 4" xfId="10802" xr:uid="{50A07AFA-B6DF-4019-A9E7-769CDEC70A44}"/>
    <cellStyle name="Percent 3 5 3 5" xfId="10803" xr:uid="{B85B247B-8697-4858-B2D6-0576B7C0C04E}"/>
    <cellStyle name="Percent 3 5 3 5 2" xfId="10804" xr:uid="{0A92A5F9-E6D1-4596-9C4D-78B0DDAA629E}"/>
    <cellStyle name="Percent 3 5 3 5 2 2" xfId="10805" xr:uid="{70C2F783-9AF0-48B1-914E-8AD3BD354977}"/>
    <cellStyle name="Percent 3 5 3 5 3" xfId="10806" xr:uid="{30EBAA56-13E4-4AE5-ADE2-863EB19AEB0F}"/>
    <cellStyle name="Percent 3 5 3 5 3 2" xfId="10807" xr:uid="{F3B59966-4011-4046-994F-0F290611C792}"/>
    <cellStyle name="Percent 3 5 3 5 4" xfId="10808" xr:uid="{74233D75-E6CC-4052-AD33-EDCE2E6E2B71}"/>
    <cellStyle name="Percent 3 5 3 5 4 2" xfId="10809" xr:uid="{8C4B149C-7CA7-4847-BF53-93F21A938120}"/>
    <cellStyle name="Percent 3 5 3 5 5" xfId="10810" xr:uid="{05F3F21F-8246-4948-92EB-BD09EAB6ACB4}"/>
    <cellStyle name="Percent 3 5 3 6" xfId="10811" xr:uid="{7ABE4179-14FF-42C4-8A41-37E9C0FB2847}"/>
    <cellStyle name="Percent 3 5 3 6 2" xfId="10812" xr:uid="{D1862FC1-979C-458D-89CB-76F7B742D38E}"/>
    <cellStyle name="Percent 3 5 3 6 2 2" xfId="10813" xr:uid="{8B3126C9-1245-4203-82E4-E5B21E03496A}"/>
    <cellStyle name="Percent 3 5 3 6 3" xfId="10814" xr:uid="{4B281914-C6DD-4738-BFCA-965AE73DD19C}"/>
    <cellStyle name="Percent 3 5 3 6 3 2" xfId="10815" xr:uid="{00AFB9B8-5946-4C81-BC59-CF869F9DB3F7}"/>
    <cellStyle name="Percent 3 5 3 6 4" xfId="10816" xr:uid="{BAE63C9B-900B-4DF0-9CE4-B62960EB7653}"/>
    <cellStyle name="Percent 3 5 3 7" xfId="10817" xr:uid="{5CF1D9F3-8817-400D-892D-B9F0D1798E60}"/>
    <cellStyle name="Percent 3 5 3 7 2" xfId="10818" xr:uid="{EA4E331E-C9D4-473A-9901-F067882FAD85}"/>
    <cellStyle name="Percent 3 5 3 8" xfId="10819" xr:uid="{0D084EA2-FDBD-4001-84E3-A43410E032C7}"/>
    <cellStyle name="Percent 3 5 3 8 2" xfId="10820" xr:uid="{F44ABFDF-3BBE-488E-82EC-D6AB957F2EB9}"/>
    <cellStyle name="Percent 3 5 3 9" xfId="10821" xr:uid="{9E203B23-EBCF-41BB-A0CB-6055CFABD55D}"/>
    <cellStyle name="Percent 3 5 3 9 2" xfId="10822" xr:uid="{6612F005-5E16-4461-8000-AD8D9972CE22}"/>
    <cellStyle name="Percent 3 5 4" xfId="5863" xr:uid="{3ADBA6FB-6EEC-4C38-B67E-A515C107CB79}"/>
    <cellStyle name="Percent 3 5 4 10" xfId="10824" xr:uid="{6315B9F4-C70E-4BDA-89B6-FB1D1FF9C7EA}"/>
    <cellStyle name="Percent 3 5 4 11" xfId="10825" xr:uid="{502CBD6E-1187-46C9-9168-A71386F90B87}"/>
    <cellStyle name="Percent 3 5 4 12" xfId="10823" xr:uid="{0E40483F-B093-45FC-BF49-334449B6390F}"/>
    <cellStyle name="Percent 3 5 4 13" xfId="7821" xr:uid="{139F47E0-7F5A-4ADA-B693-B028E987721C}"/>
    <cellStyle name="Percent 3 5 4 2" xfId="10826" xr:uid="{C2EBCAAE-5033-464A-9125-78547E045E49}"/>
    <cellStyle name="Percent 3 5 4 2 2" xfId="10827" xr:uid="{ECF7A0E9-A282-4040-A297-48C87F96BE7E}"/>
    <cellStyle name="Percent 3 5 4 2 2 2" xfId="10828" xr:uid="{F4B23C0F-EDB7-443D-B71F-F140CB8F404F}"/>
    <cellStyle name="Percent 3 5 4 2 3" xfId="10829" xr:uid="{DBF7D542-4E0D-4F1A-B88A-AAADEA859BAB}"/>
    <cellStyle name="Percent 3 5 4 2 3 2" xfId="10830" xr:uid="{18171D41-F40E-4BBB-9B4D-EE5B9ADA5D37}"/>
    <cellStyle name="Percent 3 5 4 2 4" xfId="10831" xr:uid="{313092B5-50D1-481C-9B3E-3E822ABA3F43}"/>
    <cellStyle name="Percent 3 5 4 2 5" xfId="10832" xr:uid="{9CB144A1-9449-4B83-8A51-145E52058D68}"/>
    <cellStyle name="Percent 3 5 4 3" xfId="10833" xr:uid="{4C993F1C-A4B1-44B1-B252-49B034279CDC}"/>
    <cellStyle name="Percent 3 5 4 3 2" xfId="10834" xr:uid="{0C075BF9-079C-4CCC-8FEB-C4C14BBF473B}"/>
    <cellStyle name="Percent 3 5 4 3 2 2" xfId="10835" xr:uid="{017E8FBB-5D27-43E4-AB57-8A7AC026EA0A}"/>
    <cellStyle name="Percent 3 5 4 3 3" xfId="10836" xr:uid="{60DB631B-DF7E-4CB9-BB8E-9F904CBAEAF7}"/>
    <cellStyle name="Percent 3 5 4 3 3 2" xfId="10837" xr:uid="{AD26A186-D8A4-428A-9CC7-7DE1FBEF399C}"/>
    <cellStyle name="Percent 3 5 4 3 4" xfId="10838" xr:uid="{FD020230-E736-4B46-B8E3-4C32925C9E2A}"/>
    <cellStyle name="Percent 3 5 4 4" xfId="10839" xr:uid="{842E9570-FEEF-453C-8C21-FC8F527A64EE}"/>
    <cellStyle name="Percent 3 5 4 4 2" xfId="10840" xr:uid="{C49A6BA3-EB3C-42DA-9826-7F886BCD875F}"/>
    <cellStyle name="Percent 3 5 4 4 2 2" xfId="10841" xr:uid="{C9F0A093-1439-4C69-BAB5-F67C7856BF10}"/>
    <cellStyle name="Percent 3 5 4 4 3" xfId="10842" xr:uid="{4DDF5FA4-71D0-4A5F-97E2-655778837AC0}"/>
    <cellStyle name="Percent 3 5 4 4 3 2" xfId="10843" xr:uid="{017AA0C7-2618-47CD-AA72-51B5DC1B68FF}"/>
    <cellStyle name="Percent 3 5 4 4 4" xfId="10844" xr:uid="{CF74EA71-65EA-46A4-8AC6-85ED4101ED86}"/>
    <cellStyle name="Percent 3 5 4 5" xfId="10845" xr:uid="{EEF16388-A76B-4EA7-91B4-9BE59D8B1EB0}"/>
    <cellStyle name="Percent 3 5 4 5 2" xfId="10846" xr:uid="{C0310A31-4B3B-4E3D-BDCB-594593538EF7}"/>
    <cellStyle name="Percent 3 5 4 5 2 2" xfId="10847" xr:uid="{45DD7229-28F5-43C4-A7BA-2DA2C179C195}"/>
    <cellStyle name="Percent 3 5 4 5 3" xfId="10848" xr:uid="{3591406A-07BB-4ECA-BBFD-CF27E8DCA6A8}"/>
    <cellStyle name="Percent 3 5 4 5 3 2" xfId="10849" xr:uid="{02321BEA-6F33-4005-B945-A73016A66E7B}"/>
    <cellStyle name="Percent 3 5 4 5 4" xfId="10850" xr:uid="{34DCE793-0E89-4354-9CFC-EECD604BA650}"/>
    <cellStyle name="Percent 3 5 4 5 4 2" xfId="10851" xr:uid="{92B2A9C1-F09B-4BC2-A1C3-018E83FBD939}"/>
    <cellStyle name="Percent 3 5 4 5 5" xfId="10852" xr:uid="{9E7D76D0-562D-40F6-8E3D-087462D333FA}"/>
    <cellStyle name="Percent 3 5 4 6" xfId="10853" xr:uid="{0125A589-4BD7-4A09-A6EC-1E9104B43D4F}"/>
    <cellStyle name="Percent 3 5 4 6 2" xfId="10854" xr:uid="{7075915D-5DD6-4C66-AFA4-239618358877}"/>
    <cellStyle name="Percent 3 5 4 6 2 2" xfId="10855" xr:uid="{40878D01-234C-4BD8-913A-908B8BA72A89}"/>
    <cellStyle name="Percent 3 5 4 6 3" xfId="10856" xr:uid="{FB7CDF94-3F44-42BA-903A-F570DF9163DC}"/>
    <cellStyle name="Percent 3 5 4 6 3 2" xfId="10857" xr:uid="{78A4A219-383C-4059-A25A-961EB79A6971}"/>
    <cellStyle name="Percent 3 5 4 6 4" xfId="10858" xr:uid="{3A7F967D-7858-413F-87FE-1AD6E9FE9FA7}"/>
    <cellStyle name="Percent 3 5 4 7" xfId="10859" xr:uid="{D650A878-648F-4379-AC17-01CFDA0B965B}"/>
    <cellStyle name="Percent 3 5 4 7 2" xfId="10860" xr:uid="{244B8B8C-5847-42ED-8D27-D33CD35D233C}"/>
    <cellStyle name="Percent 3 5 4 8" xfId="10861" xr:uid="{A2AD7FA0-E6F9-486E-8BAC-2D8FBBAA2F84}"/>
    <cellStyle name="Percent 3 5 4 8 2" xfId="10862" xr:uid="{8B3437FE-0732-47C9-AB5A-4A8D5F34E15C}"/>
    <cellStyle name="Percent 3 5 4 9" xfId="10863" xr:uid="{57060DDE-0C6F-46CB-A795-9DE82A6ECBA5}"/>
    <cellStyle name="Percent 3 5 4 9 2" xfId="10864" xr:uid="{D36BE275-965E-47EB-8B02-7612A4369806}"/>
    <cellStyle name="Percent 3 5 5" xfId="5864" xr:uid="{570D003E-A1E8-4A95-9978-9016D5417FAF}"/>
    <cellStyle name="Percent 3 5 5 10" xfId="10866" xr:uid="{B2FB1342-B3E8-4750-B2DD-67A224E31BAD}"/>
    <cellStyle name="Percent 3 5 5 11" xfId="10867" xr:uid="{C69980BB-C6C1-475E-8119-991CBC296C62}"/>
    <cellStyle name="Percent 3 5 5 12" xfId="10865" xr:uid="{9090C778-550A-48F8-962D-C41CADCBBCAA}"/>
    <cellStyle name="Percent 3 5 5 13" xfId="7822" xr:uid="{2AC8176B-3FA3-4A2C-8837-5E5B69F58560}"/>
    <cellStyle name="Percent 3 5 5 2" xfId="10868" xr:uid="{F995BFF3-AD3E-4F38-88D0-76C22477CC95}"/>
    <cellStyle name="Percent 3 5 5 2 2" xfId="10869" xr:uid="{6038235F-5D66-4B89-9A90-A43CEE30F521}"/>
    <cellStyle name="Percent 3 5 5 2 2 2" xfId="10870" xr:uid="{35914D15-8A4B-44A5-A0C1-568F10799F39}"/>
    <cellStyle name="Percent 3 5 5 2 3" xfId="10871" xr:uid="{E07BE35E-5C07-46BA-BE69-C6A83E61A97E}"/>
    <cellStyle name="Percent 3 5 5 2 3 2" xfId="10872" xr:uid="{FE058A47-82F3-4274-9663-898CEBDBD3F3}"/>
    <cellStyle name="Percent 3 5 5 2 4" xfId="10873" xr:uid="{1CCC0748-3012-4D66-A916-CBDC283DD5AC}"/>
    <cellStyle name="Percent 3 5 5 2 5" xfId="10874" xr:uid="{48CBB645-53AB-49C0-9D27-DB8E009FDE86}"/>
    <cellStyle name="Percent 3 5 5 3" xfId="10875" xr:uid="{48D7920F-86E9-4640-9F48-C15FFD675177}"/>
    <cellStyle name="Percent 3 5 5 3 2" xfId="10876" xr:uid="{D7A3EDF9-063B-494F-B48D-58FF9C5F592B}"/>
    <cellStyle name="Percent 3 5 5 3 2 2" xfId="10877" xr:uid="{BD7F95BB-EE8D-49E7-822E-483E6D59A43C}"/>
    <cellStyle name="Percent 3 5 5 3 3" xfId="10878" xr:uid="{717FEB06-0B0B-446B-BDA9-EEA551115E78}"/>
    <cellStyle name="Percent 3 5 5 3 3 2" xfId="10879" xr:uid="{34AC6E04-A0FF-4598-B952-F799B176C5AA}"/>
    <cellStyle name="Percent 3 5 5 3 4" xfId="10880" xr:uid="{81CE7AF6-B1D3-48BE-A9D2-6758B00EAD69}"/>
    <cellStyle name="Percent 3 5 5 4" xfId="10881" xr:uid="{F260AD85-8A0D-4C7B-9239-550F10E65426}"/>
    <cellStyle name="Percent 3 5 5 4 2" xfId="10882" xr:uid="{50244732-BA6C-4B40-95D6-2F0210DFCBDF}"/>
    <cellStyle name="Percent 3 5 5 4 2 2" xfId="10883" xr:uid="{A5BC08C3-E0D6-489F-A407-45F68352E049}"/>
    <cellStyle name="Percent 3 5 5 4 3" xfId="10884" xr:uid="{CAAABDE5-D7EA-4189-898C-F26D0731DD38}"/>
    <cellStyle name="Percent 3 5 5 4 3 2" xfId="10885" xr:uid="{87F1EC2F-91FF-426B-8EF6-70A7E1156590}"/>
    <cellStyle name="Percent 3 5 5 4 4" xfId="10886" xr:uid="{84F48ADF-5216-48C4-BCCC-6051CBE09C39}"/>
    <cellStyle name="Percent 3 5 5 5" xfId="10887" xr:uid="{170CA097-9BBD-4D3F-AAC8-1D44703A6383}"/>
    <cellStyle name="Percent 3 5 5 5 2" xfId="10888" xr:uid="{2005A77A-2EB2-404D-892D-B5DFED0F4936}"/>
    <cellStyle name="Percent 3 5 5 5 2 2" xfId="10889" xr:uid="{EE76259D-FF2C-4460-B07E-8C7909551C6F}"/>
    <cellStyle name="Percent 3 5 5 5 3" xfId="10890" xr:uid="{4E246895-B1B4-4219-B110-FE0A7A70F97C}"/>
    <cellStyle name="Percent 3 5 5 5 3 2" xfId="10891" xr:uid="{A588732F-BFCE-4A6C-BC16-25AE17FB0F25}"/>
    <cellStyle name="Percent 3 5 5 5 4" xfId="10892" xr:uid="{0B027B3C-18EF-44A3-A341-882D5EFC8AA1}"/>
    <cellStyle name="Percent 3 5 5 5 4 2" xfId="10893" xr:uid="{9C0AFCAA-F121-4BD9-BAAA-AF4C78ED60A3}"/>
    <cellStyle name="Percent 3 5 5 5 5" xfId="10894" xr:uid="{450898F5-02B7-45D0-86C3-1E6F3F8F0F40}"/>
    <cellStyle name="Percent 3 5 5 6" xfId="10895" xr:uid="{E4ADB044-2599-4AA3-B004-B188A0B02638}"/>
    <cellStyle name="Percent 3 5 5 6 2" xfId="10896" xr:uid="{C3BBF99E-208B-4884-AA4E-DFD27C7F5C9A}"/>
    <cellStyle name="Percent 3 5 5 6 2 2" xfId="10897" xr:uid="{DD3D7005-3CA1-445A-8EE9-18BE88CE9D0D}"/>
    <cellStyle name="Percent 3 5 5 6 3" xfId="10898" xr:uid="{B1363EC7-A7BC-4677-9936-0D9685B5EEC7}"/>
    <cellStyle name="Percent 3 5 5 6 3 2" xfId="10899" xr:uid="{E8E3A7E6-548D-4B2D-9B41-1A227997C13C}"/>
    <cellStyle name="Percent 3 5 5 6 4" xfId="10900" xr:uid="{C70180F2-39A5-4512-B5D8-AD96D9ECFBFF}"/>
    <cellStyle name="Percent 3 5 5 7" xfId="10901" xr:uid="{DB242BBF-F691-4953-93DF-75149198771A}"/>
    <cellStyle name="Percent 3 5 5 7 2" xfId="10902" xr:uid="{2BFD4B98-E772-4956-8C3F-CC525EB0AED6}"/>
    <cellStyle name="Percent 3 5 5 8" xfId="10903" xr:uid="{53507D39-E0C5-41EF-881C-DF8CF6A338BD}"/>
    <cellStyle name="Percent 3 5 5 8 2" xfId="10904" xr:uid="{6C22150A-E658-45A8-AB56-2583B3DA7CF1}"/>
    <cellStyle name="Percent 3 5 5 9" xfId="10905" xr:uid="{EE18B837-A684-4A66-ABD3-30A6E4AC106C}"/>
    <cellStyle name="Percent 3 5 5 9 2" xfId="10906" xr:uid="{17C593A4-929D-4B8E-8650-960A96BECB2E}"/>
    <cellStyle name="Percent 3 5 6" xfId="5865" xr:uid="{1875F58C-7444-47E0-A662-F61C7B90780C}"/>
    <cellStyle name="Percent 3 5 6 10" xfId="10908" xr:uid="{DABC9638-A72A-43AC-84E2-29DB940ABE69}"/>
    <cellStyle name="Percent 3 5 6 11" xfId="10909" xr:uid="{2E180A86-0CDA-4800-BDF1-20E10F17BDEE}"/>
    <cellStyle name="Percent 3 5 6 12" xfId="10907" xr:uid="{1B7EED94-6130-4E71-8013-6B34A686D23E}"/>
    <cellStyle name="Percent 3 5 6 13" xfId="7823" xr:uid="{76482F15-98E1-4F3B-A248-2610A62E9BC8}"/>
    <cellStyle name="Percent 3 5 6 2" xfId="10910" xr:uid="{5BC66BBA-149C-46D6-89C6-5B78C5F8FA46}"/>
    <cellStyle name="Percent 3 5 6 2 2" xfId="10911" xr:uid="{8F731EEE-E588-4287-B832-9CD52EA7C8DD}"/>
    <cellStyle name="Percent 3 5 6 2 2 2" xfId="10912" xr:uid="{E55F9DAA-6146-46AE-BA00-E8C2D54320D6}"/>
    <cellStyle name="Percent 3 5 6 2 3" xfId="10913" xr:uid="{5856D1E2-2B7B-461D-A8C2-E6458566B3E5}"/>
    <cellStyle name="Percent 3 5 6 2 3 2" xfId="10914" xr:uid="{E4CF23A9-20D0-4172-AAAE-0B675B7C6847}"/>
    <cellStyle name="Percent 3 5 6 2 4" xfId="10915" xr:uid="{22F182F9-93E0-45CB-B689-36BE60E910B9}"/>
    <cellStyle name="Percent 3 5 6 2 5" xfId="10916" xr:uid="{425E00DA-9B8F-4F2A-ACBC-7597A2FE77F3}"/>
    <cellStyle name="Percent 3 5 6 3" xfId="10917" xr:uid="{26EE1227-C152-402A-8990-8A2BBF040F5A}"/>
    <cellStyle name="Percent 3 5 6 3 2" xfId="10918" xr:uid="{D1BB3965-67A1-4497-B6E4-8AE294EECCAB}"/>
    <cellStyle name="Percent 3 5 6 3 2 2" xfId="10919" xr:uid="{7EF68A1E-A28B-492F-BE14-7A129E69CFCA}"/>
    <cellStyle name="Percent 3 5 6 3 3" xfId="10920" xr:uid="{879C0F4D-CD71-46B7-A8BD-FEE2E6A8D4CB}"/>
    <cellStyle name="Percent 3 5 6 3 3 2" xfId="10921" xr:uid="{E655150B-31DA-4A5A-B3E0-286CD7F8F16F}"/>
    <cellStyle name="Percent 3 5 6 3 4" xfId="10922" xr:uid="{90CA9E9E-F9D2-4D36-B485-8C43F0387916}"/>
    <cellStyle name="Percent 3 5 6 4" xfId="10923" xr:uid="{CB76B1AE-56D4-47F3-8F57-F7ED3600A31D}"/>
    <cellStyle name="Percent 3 5 6 4 2" xfId="10924" xr:uid="{28FB24BD-3BD6-418C-B1F2-C03E4C33A574}"/>
    <cellStyle name="Percent 3 5 6 4 2 2" xfId="10925" xr:uid="{660E9184-856B-43C1-9B8C-A627C9A35728}"/>
    <cellStyle name="Percent 3 5 6 4 3" xfId="10926" xr:uid="{39ABA7AD-8D4E-4925-9684-BD9522537DBA}"/>
    <cellStyle name="Percent 3 5 6 4 3 2" xfId="10927" xr:uid="{9D1142DC-59AE-4528-8F76-5497AC08C21A}"/>
    <cellStyle name="Percent 3 5 6 4 4" xfId="10928" xr:uid="{A8CDEC44-060A-4D52-ACEB-9945642F3629}"/>
    <cellStyle name="Percent 3 5 6 5" xfId="10929" xr:uid="{256310AC-E45E-4FB3-B3BE-021B89FDD66E}"/>
    <cellStyle name="Percent 3 5 6 5 2" xfId="10930" xr:uid="{7F7D8373-5F93-4F11-852C-627EC07F5888}"/>
    <cellStyle name="Percent 3 5 6 5 2 2" xfId="10931" xr:uid="{9E48EB0E-769F-48C6-803B-A893BD5387BF}"/>
    <cellStyle name="Percent 3 5 6 5 3" xfId="10932" xr:uid="{84A83FC0-2A5D-4709-BAD6-E2F77F497605}"/>
    <cellStyle name="Percent 3 5 6 5 3 2" xfId="10933" xr:uid="{463DF337-DC76-4668-A14A-D4CE1BF3B1B3}"/>
    <cellStyle name="Percent 3 5 6 5 4" xfId="10934" xr:uid="{55309002-A090-426F-85D2-620AC175F4E4}"/>
    <cellStyle name="Percent 3 5 6 5 4 2" xfId="10935" xr:uid="{9601AB90-F00F-4835-ADD9-324816B5102D}"/>
    <cellStyle name="Percent 3 5 6 5 5" xfId="10936" xr:uid="{ACC11F92-D8BE-46B5-B1AB-0D28CB696E32}"/>
    <cellStyle name="Percent 3 5 6 6" xfId="10937" xr:uid="{639A485B-91C2-445A-B374-DF5B9DD13004}"/>
    <cellStyle name="Percent 3 5 6 6 2" xfId="10938" xr:uid="{B3B9AAA6-C393-4387-B87D-46425B203CDC}"/>
    <cellStyle name="Percent 3 5 6 6 2 2" xfId="10939" xr:uid="{9E52F2F1-E477-4BF9-824B-DD70AAED4C79}"/>
    <cellStyle name="Percent 3 5 6 6 3" xfId="10940" xr:uid="{B57818CD-73D0-4476-A0C2-DF20732CA5C3}"/>
    <cellStyle name="Percent 3 5 6 6 3 2" xfId="10941" xr:uid="{64DAE553-DCD6-4DCD-8A4C-954D3C96C7CA}"/>
    <cellStyle name="Percent 3 5 6 6 4" xfId="10942" xr:uid="{EC60C4F7-A6E5-43F2-B951-8C96459C6935}"/>
    <cellStyle name="Percent 3 5 6 7" xfId="10943" xr:uid="{EE535523-F8A0-4419-872E-DA1392C69C7D}"/>
    <cellStyle name="Percent 3 5 6 7 2" xfId="10944" xr:uid="{9D20BF4E-C574-43B1-B6EE-8E271839BCBC}"/>
    <cellStyle name="Percent 3 5 6 8" xfId="10945" xr:uid="{0AD3F287-2CFF-4C7C-82BF-9A8C0242FA18}"/>
    <cellStyle name="Percent 3 5 6 8 2" xfId="10946" xr:uid="{ACD76C9F-6D65-4B39-90DE-5905328EE982}"/>
    <cellStyle name="Percent 3 5 6 9" xfId="10947" xr:uid="{5807A4BB-BFB9-4132-9C08-726A1B41B84E}"/>
    <cellStyle name="Percent 3 5 6 9 2" xfId="10948" xr:uid="{3A16E9EC-2546-4A86-BD91-FE2E3416F8C4}"/>
    <cellStyle name="Percent 3 5 7" xfId="5866" xr:uid="{FABECD7E-4C76-4609-BD21-624C51410BA7}"/>
    <cellStyle name="Percent 3 5 7 10" xfId="10950" xr:uid="{48F6C0AE-7EBF-4CEA-A432-805DEBD15B46}"/>
    <cellStyle name="Percent 3 5 7 11" xfId="10951" xr:uid="{7CDB755F-DCA0-4858-B8D8-710A4A6FC7E4}"/>
    <cellStyle name="Percent 3 5 7 12" xfId="10949" xr:uid="{5ED1AB0B-97ED-4DAB-999F-E1557AE7D1CE}"/>
    <cellStyle name="Percent 3 5 7 13" xfId="7824" xr:uid="{B4D5B619-BA7A-499D-95CD-4D8AE8181A5C}"/>
    <cellStyle name="Percent 3 5 7 2" xfId="10952" xr:uid="{5D786EEB-4ACC-4184-B419-07B7E73A2106}"/>
    <cellStyle name="Percent 3 5 7 2 2" xfId="10953" xr:uid="{9B351083-BF2D-45E9-9526-8B2FB8CF1958}"/>
    <cellStyle name="Percent 3 5 7 2 2 2" xfId="10954" xr:uid="{46F75118-B2B6-484E-AB54-6E94F997490F}"/>
    <cellStyle name="Percent 3 5 7 2 3" xfId="10955" xr:uid="{C5409BA1-39D5-4819-B178-0792C696B9EC}"/>
    <cellStyle name="Percent 3 5 7 2 3 2" xfId="10956" xr:uid="{5C65362F-E31B-46A4-B468-4E27F27D13B6}"/>
    <cellStyle name="Percent 3 5 7 2 4" xfId="10957" xr:uid="{1931037A-93BE-4BB9-BAEC-1DD982623FB6}"/>
    <cellStyle name="Percent 3 5 7 2 5" xfId="10958" xr:uid="{27D4A97B-A636-452F-9FF7-E421D575F21C}"/>
    <cellStyle name="Percent 3 5 7 3" xfId="10959" xr:uid="{91FE8CCF-490B-4396-9741-8BC51D8DB6E1}"/>
    <cellStyle name="Percent 3 5 7 3 2" xfId="10960" xr:uid="{44C9BC32-954A-488B-BC1B-AD152C46030B}"/>
    <cellStyle name="Percent 3 5 7 3 2 2" xfId="10961" xr:uid="{9FAAE3AE-7ECE-44F9-9281-5382760D236E}"/>
    <cellStyle name="Percent 3 5 7 3 3" xfId="10962" xr:uid="{F29907A1-D5CC-4A25-BF5F-CC398639BBBB}"/>
    <cellStyle name="Percent 3 5 7 3 3 2" xfId="10963" xr:uid="{ABC9CF9D-CB4A-45AF-B637-03C07CE9B337}"/>
    <cellStyle name="Percent 3 5 7 3 4" xfId="10964" xr:uid="{1C98A622-4AEC-42C5-A4C2-61E7916BA4CF}"/>
    <cellStyle name="Percent 3 5 7 4" xfId="10965" xr:uid="{6327A4B7-D3AB-44DC-8345-795A731FD74F}"/>
    <cellStyle name="Percent 3 5 7 4 2" xfId="10966" xr:uid="{9B3BD7E5-BF50-49C8-ADCF-06846B50986D}"/>
    <cellStyle name="Percent 3 5 7 4 2 2" xfId="10967" xr:uid="{ED489493-CC26-4657-9549-35A771C44F11}"/>
    <cellStyle name="Percent 3 5 7 4 3" xfId="10968" xr:uid="{8DA40922-59EB-4B02-858F-5C3E0089C657}"/>
    <cellStyle name="Percent 3 5 7 4 3 2" xfId="10969" xr:uid="{13E0BEF6-C69C-4DEF-A1DA-F4B4FDF31A34}"/>
    <cellStyle name="Percent 3 5 7 4 4" xfId="10970" xr:uid="{F418841D-3507-44D6-8738-BC2290E391A6}"/>
    <cellStyle name="Percent 3 5 7 5" xfId="10971" xr:uid="{061CB54E-3BFB-463C-A8F4-C936A93C2520}"/>
    <cellStyle name="Percent 3 5 7 5 2" xfId="10972" xr:uid="{ABE1FB7C-AF47-4D4C-BB2E-C2AC24E391B7}"/>
    <cellStyle name="Percent 3 5 7 5 2 2" xfId="10973" xr:uid="{5F88A34F-F026-475D-9715-23691ED1AD04}"/>
    <cellStyle name="Percent 3 5 7 5 3" xfId="10974" xr:uid="{FEBC8FF6-E7A2-4FA0-9508-C0F9473A923B}"/>
    <cellStyle name="Percent 3 5 7 5 3 2" xfId="10975" xr:uid="{AE82176F-3552-467F-8CC2-75A5763B6B87}"/>
    <cellStyle name="Percent 3 5 7 5 4" xfId="10976" xr:uid="{F5A05312-F065-4FBA-964F-23BF9DDD3B19}"/>
    <cellStyle name="Percent 3 5 7 5 4 2" xfId="10977" xr:uid="{FCFA62C2-DA2C-4151-9116-B008E7DEF463}"/>
    <cellStyle name="Percent 3 5 7 5 5" xfId="10978" xr:uid="{C7D17134-FBD1-4AA4-80C7-BDC8FE180585}"/>
    <cellStyle name="Percent 3 5 7 6" xfId="10979" xr:uid="{77EF62C5-855A-4370-BCB7-CDEEF67E0015}"/>
    <cellStyle name="Percent 3 5 7 6 2" xfId="10980" xr:uid="{F2D6A874-2BD4-49E8-B24D-D66373856C14}"/>
    <cellStyle name="Percent 3 5 7 6 2 2" xfId="10981" xr:uid="{666ADD07-4DE5-4E2B-B498-9C85F211A8E8}"/>
    <cellStyle name="Percent 3 5 7 6 3" xfId="10982" xr:uid="{7C332CFA-8002-421F-AFFC-8AA6FA379A4E}"/>
    <cellStyle name="Percent 3 5 7 6 3 2" xfId="10983" xr:uid="{67AB12A2-89D7-4D23-A7EA-06AEB566645E}"/>
    <cellStyle name="Percent 3 5 7 6 4" xfId="10984" xr:uid="{F2179F6B-C29B-47CB-92B7-AE6FD022C027}"/>
    <cellStyle name="Percent 3 5 7 7" xfId="10985" xr:uid="{1DD160DE-78C4-474C-985D-9AE06EBB1433}"/>
    <cellStyle name="Percent 3 5 7 7 2" xfId="10986" xr:uid="{B67DDBC7-CB9B-4470-A273-B9849419A72E}"/>
    <cellStyle name="Percent 3 5 7 8" xfId="10987" xr:uid="{320FE029-ECE8-4BD0-B1F8-F3341D00C691}"/>
    <cellStyle name="Percent 3 5 7 8 2" xfId="10988" xr:uid="{144DCDE2-08E2-4363-B7EE-6F98F9AE7DAB}"/>
    <cellStyle name="Percent 3 5 7 9" xfId="10989" xr:uid="{2E2BBFDA-EE4B-4FBF-905D-BA99A5E385F8}"/>
    <cellStyle name="Percent 3 5 7 9 2" xfId="10990" xr:uid="{F20EDF34-D592-41D1-88D7-9598488E6FB2}"/>
    <cellStyle name="Percent 3 5 8" xfId="5867" xr:uid="{2713A37A-D469-43B7-BBF8-CF1BD8D7CA33}"/>
    <cellStyle name="Percent 3 5 8 10" xfId="10992" xr:uid="{A21FAFDB-9129-4159-AB01-5D07A904AADB}"/>
    <cellStyle name="Percent 3 5 8 11" xfId="10993" xr:uid="{4934BB24-1C80-4791-A37F-E231E30E9553}"/>
    <cellStyle name="Percent 3 5 8 12" xfId="10991" xr:uid="{6F7E10F8-C80A-44DA-A203-370C900CC355}"/>
    <cellStyle name="Percent 3 5 8 13" xfId="7825" xr:uid="{9C223179-5F44-4A55-A623-55CF2A1E10D5}"/>
    <cellStyle name="Percent 3 5 8 2" xfId="10994" xr:uid="{2FA67776-BCF0-43B0-ACB4-7FC5532FBDCD}"/>
    <cellStyle name="Percent 3 5 8 2 2" xfId="10995" xr:uid="{4E22492E-4B87-48A6-B266-746684262A33}"/>
    <cellStyle name="Percent 3 5 8 2 2 2" xfId="10996" xr:uid="{589496F5-4EE9-49E8-A5E5-F0575F370300}"/>
    <cellStyle name="Percent 3 5 8 2 3" xfId="10997" xr:uid="{18922137-3BA5-44EE-8A0C-EF0EBC597E99}"/>
    <cellStyle name="Percent 3 5 8 2 3 2" xfId="10998" xr:uid="{818D91D6-6284-4EDB-820C-B18428D7AE34}"/>
    <cellStyle name="Percent 3 5 8 2 4" xfId="10999" xr:uid="{CACCFF8E-9020-45D9-BB7F-E8A5E7139F66}"/>
    <cellStyle name="Percent 3 5 8 2 5" xfId="11000" xr:uid="{BD33486B-3560-4D3B-922E-568929BE04BB}"/>
    <cellStyle name="Percent 3 5 8 3" xfId="11001" xr:uid="{7B6E0BED-12AB-4941-A420-267CFDF14A5E}"/>
    <cellStyle name="Percent 3 5 8 3 2" xfId="11002" xr:uid="{92A9E54F-8C15-46AE-87AD-1EE4DD1BCDB4}"/>
    <cellStyle name="Percent 3 5 8 3 2 2" xfId="11003" xr:uid="{93BEB112-D3C2-4C13-B423-A688AC40E910}"/>
    <cellStyle name="Percent 3 5 8 3 3" xfId="11004" xr:uid="{94A3FC1E-5BF6-4309-86ED-FF24F75420F8}"/>
    <cellStyle name="Percent 3 5 8 3 3 2" xfId="11005" xr:uid="{225D9D5F-FA0C-4403-AC60-BDA525B82840}"/>
    <cellStyle name="Percent 3 5 8 3 4" xfId="11006" xr:uid="{95DFFEF1-E918-4578-842F-5DBE3A1D76F7}"/>
    <cellStyle name="Percent 3 5 8 4" xfId="11007" xr:uid="{5C048975-C905-4E31-B497-0A850BBAD6DD}"/>
    <cellStyle name="Percent 3 5 8 4 2" xfId="11008" xr:uid="{2EC6619A-DCBF-425E-89CE-469B16DCF3A4}"/>
    <cellStyle name="Percent 3 5 8 4 2 2" xfId="11009" xr:uid="{C5F36C10-92C4-4A99-86E2-6E2CC1AE0097}"/>
    <cellStyle name="Percent 3 5 8 4 3" xfId="11010" xr:uid="{44EF41A3-637B-44D0-939F-38D7FF46A75C}"/>
    <cellStyle name="Percent 3 5 8 4 3 2" xfId="11011" xr:uid="{4851AE67-3EA9-46B6-A752-060FE40203E0}"/>
    <cellStyle name="Percent 3 5 8 4 4" xfId="11012" xr:uid="{25715C5D-CA48-4685-81BF-9AEDD983EE78}"/>
    <cellStyle name="Percent 3 5 8 5" xfId="11013" xr:uid="{C6923A91-4DB6-4396-B847-356820F7E605}"/>
    <cellStyle name="Percent 3 5 8 5 2" xfId="11014" xr:uid="{121AED06-C7D7-442C-A0AA-C8ACD12C6F29}"/>
    <cellStyle name="Percent 3 5 8 5 2 2" xfId="11015" xr:uid="{5DDDA30E-477F-4036-94B2-026F22496EDF}"/>
    <cellStyle name="Percent 3 5 8 5 3" xfId="11016" xr:uid="{F0E8BEC5-DF29-42AD-AF70-3AC3E489BCAA}"/>
    <cellStyle name="Percent 3 5 8 5 3 2" xfId="11017" xr:uid="{615CC005-F194-4C12-A342-765D7E994334}"/>
    <cellStyle name="Percent 3 5 8 5 4" xfId="11018" xr:uid="{CC89CF30-D776-441B-9AEF-110B01D49A24}"/>
    <cellStyle name="Percent 3 5 8 5 4 2" xfId="11019" xr:uid="{03DB4E3E-742E-4839-B380-58C9A418B7E8}"/>
    <cellStyle name="Percent 3 5 8 5 5" xfId="11020" xr:uid="{B66717F6-53E6-494F-836A-C2FE4D3CFD78}"/>
    <cellStyle name="Percent 3 5 8 6" xfId="11021" xr:uid="{0DDD648E-5503-4DE5-8C80-E8D144DC3D15}"/>
    <cellStyle name="Percent 3 5 8 6 2" xfId="11022" xr:uid="{A03161D5-64E2-42E1-9336-AE7C26BA86F4}"/>
    <cellStyle name="Percent 3 5 8 6 2 2" xfId="11023" xr:uid="{32D0879B-02DF-49EB-8E24-90ED8A850B50}"/>
    <cellStyle name="Percent 3 5 8 6 3" xfId="11024" xr:uid="{F8231CC5-7978-466C-9453-802A76757BA9}"/>
    <cellStyle name="Percent 3 5 8 6 3 2" xfId="11025" xr:uid="{4B187FB3-2A5D-493D-B14C-606096E63DAA}"/>
    <cellStyle name="Percent 3 5 8 6 4" xfId="11026" xr:uid="{1A8CC2A2-995E-40EA-BC72-058630A151CE}"/>
    <cellStyle name="Percent 3 5 8 7" xfId="11027" xr:uid="{44C43035-3726-47D9-B5A6-3BBC3F51B4F0}"/>
    <cellStyle name="Percent 3 5 8 7 2" xfId="11028" xr:uid="{43820CEF-355B-40C2-B665-A3367885E413}"/>
    <cellStyle name="Percent 3 5 8 8" xfId="11029" xr:uid="{60138293-EF07-47CA-AFCA-E8B2F374F0C5}"/>
    <cellStyle name="Percent 3 5 8 8 2" xfId="11030" xr:uid="{43D55012-7B20-4C1E-9C4B-F1B553325B71}"/>
    <cellStyle name="Percent 3 5 8 9" xfId="11031" xr:uid="{485FE10C-665B-453D-9F59-99E91DACB12E}"/>
    <cellStyle name="Percent 3 5 8 9 2" xfId="11032" xr:uid="{07CECF16-65FE-4183-BA6F-3D595D150D3A}"/>
    <cellStyle name="Percent 3 5 9" xfId="5868" xr:uid="{5DEF6116-0FB1-43AB-BE09-AEBCD2521423}"/>
    <cellStyle name="Percent 3 5 9 10" xfId="11034" xr:uid="{B5C866F3-6B2C-422C-8B57-3BB478735ACD}"/>
    <cellStyle name="Percent 3 5 9 11" xfId="11035" xr:uid="{F9E1059A-8813-4099-8DDE-B19F97866B55}"/>
    <cellStyle name="Percent 3 5 9 12" xfId="11033" xr:uid="{1F55A8B2-B4C0-4A0F-A225-6A5C13277BED}"/>
    <cellStyle name="Percent 3 5 9 13" xfId="7826" xr:uid="{F7087E68-C911-4CAB-BF80-606E5485B38C}"/>
    <cellStyle name="Percent 3 5 9 2" xfId="11036" xr:uid="{A55CF5A3-060E-4A6E-B3DA-7F3DD0E7514D}"/>
    <cellStyle name="Percent 3 5 9 2 2" xfId="11037" xr:uid="{9ADA8E28-81C1-4E42-B60A-1B7071C73BB8}"/>
    <cellStyle name="Percent 3 5 9 2 2 2" xfId="11038" xr:uid="{7B2E0EEC-31EA-4D68-8EFC-3ECBA7180FE7}"/>
    <cellStyle name="Percent 3 5 9 2 3" xfId="11039" xr:uid="{4E4ABAEC-7579-4237-BD1C-B1D6C277A3EB}"/>
    <cellStyle name="Percent 3 5 9 2 3 2" xfId="11040" xr:uid="{BE93E43B-932F-49D6-B5AA-3F8E8268A333}"/>
    <cellStyle name="Percent 3 5 9 2 4" xfId="11041" xr:uid="{BD2E83A8-5350-4A4B-92A0-B8E94080B06A}"/>
    <cellStyle name="Percent 3 5 9 2 5" xfId="11042" xr:uid="{712E4639-BE70-4373-8E9E-12D30CED9893}"/>
    <cellStyle name="Percent 3 5 9 3" xfId="11043" xr:uid="{D1156F3A-C11D-4AA2-B963-55E797339E5F}"/>
    <cellStyle name="Percent 3 5 9 3 2" xfId="11044" xr:uid="{E68EC68B-E221-456D-8662-B12419E46075}"/>
    <cellStyle name="Percent 3 5 9 3 2 2" xfId="11045" xr:uid="{0F733EB5-9DFB-4B90-93BC-F98E86099819}"/>
    <cellStyle name="Percent 3 5 9 3 3" xfId="11046" xr:uid="{4E23835A-31CF-4413-AD0E-3D95348A2D43}"/>
    <cellStyle name="Percent 3 5 9 3 3 2" xfId="11047" xr:uid="{5FEAD154-2B7C-4130-AA97-BBEFA628AFFA}"/>
    <cellStyle name="Percent 3 5 9 3 4" xfId="11048" xr:uid="{BF13E241-64AF-406E-97A7-38AC8A0F1DD4}"/>
    <cellStyle name="Percent 3 5 9 4" xfId="11049" xr:uid="{56437616-9057-4604-8A79-48207DB84D85}"/>
    <cellStyle name="Percent 3 5 9 4 2" xfId="11050" xr:uid="{8E670C93-F2B7-4D71-AC32-94B25859F511}"/>
    <cellStyle name="Percent 3 5 9 4 2 2" xfId="11051" xr:uid="{EFD50C6A-686F-4187-AEC2-49B8DA220274}"/>
    <cellStyle name="Percent 3 5 9 4 3" xfId="11052" xr:uid="{05D61E31-4ACC-4769-AA4E-317F2D027C53}"/>
    <cellStyle name="Percent 3 5 9 4 3 2" xfId="11053" xr:uid="{2194D7AD-5C2F-43B0-B3BC-2AD35A284FBF}"/>
    <cellStyle name="Percent 3 5 9 4 4" xfId="11054" xr:uid="{20845719-161B-4B3C-BA59-5F3EC336D9BF}"/>
    <cellStyle name="Percent 3 5 9 5" xfId="11055" xr:uid="{19CC3ED0-546D-4300-82F9-B0F02FF3D136}"/>
    <cellStyle name="Percent 3 5 9 5 2" xfId="11056" xr:uid="{8F5FA43B-2E09-452C-B0EC-6551A52EEA32}"/>
    <cellStyle name="Percent 3 5 9 5 2 2" xfId="11057" xr:uid="{279D7AE9-E3C1-4334-A0B2-8E17CE98D505}"/>
    <cellStyle name="Percent 3 5 9 5 3" xfId="11058" xr:uid="{D6B509E6-C409-47D7-BDAD-7BD5AE828B7D}"/>
    <cellStyle name="Percent 3 5 9 5 3 2" xfId="11059" xr:uid="{E4EB7AC8-B015-46A8-9833-1FC901999BA7}"/>
    <cellStyle name="Percent 3 5 9 5 4" xfId="11060" xr:uid="{B672F0EF-277D-4BFA-8E15-89D94DA37C14}"/>
    <cellStyle name="Percent 3 5 9 5 4 2" xfId="11061" xr:uid="{71EA203D-5B62-496D-A42A-C5FDD0063284}"/>
    <cellStyle name="Percent 3 5 9 5 5" xfId="11062" xr:uid="{6C009BC3-07CF-4231-9F9C-CEEB614E38C7}"/>
    <cellStyle name="Percent 3 5 9 6" xfId="11063" xr:uid="{BC3C722E-C788-4DAE-8D27-9181B3D8DA4A}"/>
    <cellStyle name="Percent 3 5 9 6 2" xfId="11064" xr:uid="{09C416D5-938C-4BE3-AF8F-427D8176E7E9}"/>
    <cellStyle name="Percent 3 5 9 6 2 2" xfId="11065" xr:uid="{32FC968B-1C10-4FB5-AEB8-E5BEEE5C7D97}"/>
    <cellStyle name="Percent 3 5 9 6 3" xfId="11066" xr:uid="{7F023F9D-945B-4EE0-A9D2-2419319AA1A6}"/>
    <cellStyle name="Percent 3 5 9 6 3 2" xfId="11067" xr:uid="{1A2089CD-D4C7-4E96-98EA-D630D36463FA}"/>
    <cellStyle name="Percent 3 5 9 6 4" xfId="11068" xr:uid="{C37E91B3-7C46-484F-A68E-99ACF45CD52B}"/>
    <cellStyle name="Percent 3 5 9 7" xfId="11069" xr:uid="{7BADFF8A-2399-47E9-A8D7-FDE444FAD07C}"/>
    <cellStyle name="Percent 3 5 9 7 2" xfId="11070" xr:uid="{705E3FBD-A5F6-4A95-B90E-DFA46D71A088}"/>
    <cellStyle name="Percent 3 5 9 8" xfId="11071" xr:uid="{899E3645-0D8F-4BAC-B27D-FD931CAC57C1}"/>
    <cellStyle name="Percent 3 5 9 8 2" xfId="11072" xr:uid="{BE98A503-C245-4133-B3BF-4655ADF472F9}"/>
    <cellStyle name="Percent 3 5 9 9" xfId="11073" xr:uid="{FEF0C5E3-72D7-4272-AD91-0640ECD97DB3}"/>
    <cellStyle name="Percent 3 5 9 9 2" xfId="11074" xr:uid="{9A5C1A42-24D7-4267-88D4-AB40AA96946D}"/>
    <cellStyle name="Percent 3 6" xfId="1885" xr:uid="{DAD921BF-8CDB-4EA7-B4F4-F21009F426BE}"/>
    <cellStyle name="Percent 3 6 10" xfId="5870" xr:uid="{D243CD64-D70A-4317-A69C-9840A7212E8A}"/>
    <cellStyle name="Percent 3 6 10 10" xfId="11077" xr:uid="{636E1925-FA82-4103-BB68-B51CC411EF3C}"/>
    <cellStyle name="Percent 3 6 10 11" xfId="11078" xr:uid="{A85ED676-3D9C-4D53-8F4A-DC84C23CABB2}"/>
    <cellStyle name="Percent 3 6 10 12" xfId="11076" xr:uid="{AAA3D349-6FF0-48FF-8134-8F16177EB188}"/>
    <cellStyle name="Percent 3 6 10 13" xfId="7827" xr:uid="{CFC4A0B5-6B48-435C-B969-5F71B5F868FE}"/>
    <cellStyle name="Percent 3 6 10 2" xfId="11079" xr:uid="{CD1A9FC8-7C1A-4A8A-8174-3F2FC2ED3760}"/>
    <cellStyle name="Percent 3 6 10 2 2" xfId="11080" xr:uid="{2334A51F-6A96-493C-9058-F378370EC82E}"/>
    <cellStyle name="Percent 3 6 10 2 2 2" xfId="11081" xr:uid="{FAEAD1D8-5038-4047-AD41-D87AC488BC6D}"/>
    <cellStyle name="Percent 3 6 10 2 3" xfId="11082" xr:uid="{53497755-A1EB-415F-8997-8C9E6F1C5562}"/>
    <cellStyle name="Percent 3 6 10 2 3 2" xfId="11083" xr:uid="{A5078663-71CD-4688-B36F-7D207C3BD714}"/>
    <cellStyle name="Percent 3 6 10 2 4" xfId="11084" xr:uid="{2197C6AF-0A43-49C6-8FB5-DE5898AF6431}"/>
    <cellStyle name="Percent 3 6 10 2 5" xfId="11085" xr:uid="{1314F4E4-214F-4AB4-8367-F9B5F0A1CE50}"/>
    <cellStyle name="Percent 3 6 10 3" xfId="11086" xr:uid="{9B21CBA1-526B-4A4C-A4DD-4F6F5D5AEB3C}"/>
    <cellStyle name="Percent 3 6 10 3 2" xfId="11087" xr:uid="{8CB2772F-359A-4D11-BBBF-694E1786946F}"/>
    <cellStyle name="Percent 3 6 10 3 2 2" xfId="11088" xr:uid="{CB106792-9BFE-4C55-8984-6A81F72CD7C0}"/>
    <cellStyle name="Percent 3 6 10 3 3" xfId="11089" xr:uid="{43C3D57F-12BF-4D3E-B671-43B592B9A601}"/>
    <cellStyle name="Percent 3 6 10 3 3 2" xfId="11090" xr:uid="{A3E5F379-E58B-41B4-BFD8-1010A89C30FE}"/>
    <cellStyle name="Percent 3 6 10 3 4" xfId="11091" xr:uid="{7368CC7B-8643-4E57-8D04-869B632FFBE4}"/>
    <cellStyle name="Percent 3 6 10 4" xfId="11092" xr:uid="{18328646-B8C2-47C6-A572-65DCBFDF829F}"/>
    <cellStyle name="Percent 3 6 10 4 2" xfId="11093" xr:uid="{CD807DD2-73D2-41CF-8C0A-AFF61F87B0BD}"/>
    <cellStyle name="Percent 3 6 10 4 2 2" xfId="11094" xr:uid="{83B8DC42-0A6A-414B-9914-CC4A7B25A63C}"/>
    <cellStyle name="Percent 3 6 10 4 3" xfId="11095" xr:uid="{EB92B8FE-4243-40F6-B993-F2B41185B5C7}"/>
    <cellStyle name="Percent 3 6 10 4 3 2" xfId="11096" xr:uid="{E8AB84E5-6CF5-4F4E-BB9E-DC6EEF6899D6}"/>
    <cellStyle name="Percent 3 6 10 4 4" xfId="11097" xr:uid="{C787ED6D-AF37-4017-B132-43F249E36817}"/>
    <cellStyle name="Percent 3 6 10 5" xfId="11098" xr:uid="{02A97DFF-2628-4403-BC0B-43D7C5DF50D4}"/>
    <cellStyle name="Percent 3 6 10 5 2" xfId="11099" xr:uid="{1431311B-AE34-4360-8CAF-6152B6C311B3}"/>
    <cellStyle name="Percent 3 6 10 5 2 2" xfId="11100" xr:uid="{D2C2B73C-4583-4D1B-ABA6-D273420185AE}"/>
    <cellStyle name="Percent 3 6 10 5 3" xfId="11101" xr:uid="{BD455A3A-C2EB-46A0-BBFD-0D40AD17F9D2}"/>
    <cellStyle name="Percent 3 6 10 5 3 2" xfId="11102" xr:uid="{B6191160-7C9E-437D-8B65-FBBD02F0BEEE}"/>
    <cellStyle name="Percent 3 6 10 5 4" xfId="11103" xr:uid="{CBEA5B18-622E-49B8-B5A6-93E8E09C30A9}"/>
    <cellStyle name="Percent 3 6 10 5 4 2" xfId="11104" xr:uid="{3141AE42-74DA-4B7C-99CB-1EA79772CB70}"/>
    <cellStyle name="Percent 3 6 10 5 5" xfId="11105" xr:uid="{EB091629-8FED-4A34-8467-65A3BED983F7}"/>
    <cellStyle name="Percent 3 6 10 6" xfId="11106" xr:uid="{129516B6-22D8-4B49-B0B9-CEEA9A00F86B}"/>
    <cellStyle name="Percent 3 6 10 6 2" xfId="11107" xr:uid="{0B4750BD-C856-4F97-9506-DB833807363D}"/>
    <cellStyle name="Percent 3 6 10 6 2 2" xfId="11108" xr:uid="{38B49199-56CE-4002-8950-A68E02E70193}"/>
    <cellStyle name="Percent 3 6 10 6 3" xfId="11109" xr:uid="{4AE1FBB7-4FD5-444F-B9B9-69CF5AF56451}"/>
    <cellStyle name="Percent 3 6 10 6 3 2" xfId="11110" xr:uid="{A30FFCFC-7E62-455B-AF8D-2B13448DFEBE}"/>
    <cellStyle name="Percent 3 6 10 6 4" xfId="11111" xr:uid="{88AA82E4-2760-4782-BB25-D6C6D812DD60}"/>
    <cellStyle name="Percent 3 6 10 7" xfId="11112" xr:uid="{67458A56-910B-4DAB-8136-4EFBEFE87C13}"/>
    <cellStyle name="Percent 3 6 10 7 2" xfId="11113" xr:uid="{E4435EA8-84E8-472A-B80F-96BEDD1AFB14}"/>
    <cellStyle name="Percent 3 6 10 8" xfId="11114" xr:uid="{93D1C188-C12C-4CF7-9940-707ACEAD4E8B}"/>
    <cellStyle name="Percent 3 6 10 8 2" xfId="11115" xr:uid="{CFA488DD-90E5-4318-A1CA-DCE545886E75}"/>
    <cellStyle name="Percent 3 6 10 9" xfId="11116" xr:uid="{586B38A6-69E5-4BAC-BD20-1CC03CEC08D4}"/>
    <cellStyle name="Percent 3 6 10 9 2" xfId="11117" xr:uid="{EA651609-68BB-4765-91A6-95DCA9707F60}"/>
    <cellStyle name="Percent 3 6 11" xfId="5871" xr:uid="{85AEE167-CBDD-4A36-8274-8898E1BA7DCC}"/>
    <cellStyle name="Percent 3 6 11 10" xfId="11119" xr:uid="{D4F949D3-8D0D-4194-AEF8-9B0458DE240D}"/>
    <cellStyle name="Percent 3 6 11 11" xfId="11120" xr:uid="{0F0FE22D-CC78-4FE3-BB5A-9E1D7585DF8D}"/>
    <cellStyle name="Percent 3 6 11 12" xfId="11118" xr:uid="{FE0A71F1-F3B5-4A08-B919-C02FA9D2546F}"/>
    <cellStyle name="Percent 3 6 11 13" xfId="7828" xr:uid="{3C7023C6-9DAB-4E3B-8FF0-B591FE9B8E63}"/>
    <cellStyle name="Percent 3 6 11 2" xfId="11121" xr:uid="{308C3C9C-11C7-4A15-8301-4E3771D09584}"/>
    <cellStyle name="Percent 3 6 11 2 2" xfId="11122" xr:uid="{1C682D40-F559-4FDE-A98C-237CEEE62121}"/>
    <cellStyle name="Percent 3 6 11 2 2 2" xfId="11123" xr:uid="{BDF8250C-E008-4DB1-B34D-E94CB2E01E1D}"/>
    <cellStyle name="Percent 3 6 11 2 3" xfId="11124" xr:uid="{E20533B4-CD09-407C-AFD7-20D0676B2D46}"/>
    <cellStyle name="Percent 3 6 11 2 3 2" xfId="11125" xr:uid="{2783A984-A8A0-4256-82B5-9BCCC9BA1336}"/>
    <cellStyle name="Percent 3 6 11 2 4" xfId="11126" xr:uid="{726F1CD5-F8EE-4548-B24D-82CBF5ADEBE2}"/>
    <cellStyle name="Percent 3 6 11 2 5" xfId="11127" xr:uid="{D5CF230A-889A-4B32-8338-70F0B691C015}"/>
    <cellStyle name="Percent 3 6 11 3" xfId="11128" xr:uid="{E9182DFA-E4FA-4388-82AD-5CC978ABBA9B}"/>
    <cellStyle name="Percent 3 6 11 3 2" xfId="11129" xr:uid="{E439E173-284E-4489-AF4F-BCB5962B0AC8}"/>
    <cellStyle name="Percent 3 6 11 3 2 2" xfId="11130" xr:uid="{85076793-1249-4467-A9A5-16B1CE1F475C}"/>
    <cellStyle name="Percent 3 6 11 3 3" xfId="11131" xr:uid="{628AE757-40BC-446B-96E9-E68D40765758}"/>
    <cellStyle name="Percent 3 6 11 3 3 2" xfId="11132" xr:uid="{51B2F309-CC8A-4445-AC4C-3BC046486A8E}"/>
    <cellStyle name="Percent 3 6 11 3 4" xfId="11133" xr:uid="{094C8F8E-5478-4CCA-8296-33D9BC3683E9}"/>
    <cellStyle name="Percent 3 6 11 4" xfId="11134" xr:uid="{BA9D5002-BF20-4EB9-B180-23F4F10F3302}"/>
    <cellStyle name="Percent 3 6 11 4 2" xfId="11135" xr:uid="{F84F0E9B-A562-4F99-B6DF-A4CEA1945D30}"/>
    <cellStyle name="Percent 3 6 11 4 2 2" xfId="11136" xr:uid="{7427DEDB-6C75-4FD6-801D-C5FE20514E71}"/>
    <cellStyle name="Percent 3 6 11 4 3" xfId="11137" xr:uid="{EE111932-289D-462E-8D30-DA83D2D9671B}"/>
    <cellStyle name="Percent 3 6 11 4 3 2" xfId="11138" xr:uid="{0D70E13F-42D3-4676-A279-DF44D648DDDE}"/>
    <cellStyle name="Percent 3 6 11 4 4" xfId="11139" xr:uid="{702376DB-D346-41E2-817F-FA096FEFD4C6}"/>
    <cellStyle name="Percent 3 6 11 5" xfId="11140" xr:uid="{5100CE2C-4467-402A-A1B3-0EF097CE577A}"/>
    <cellStyle name="Percent 3 6 11 5 2" xfId="11141" xr:uid="{C82FDCBD-85FB-4761-82B8-C8F57F97E623}"/>
    <cellStyle name="Percent 3 6 11 5 2 2" xfId="11142" xr:uid="{6011B5DC-5CE5-42E1-BF6A-5969BD035A1C}"/>
    <cellStyle name="Percent 3 6 11 5 3" xfId="11143" xr:uid="{1CBE2276-519B-4E06-B7E9-2E360C1065F9}"/>
    <cellStyle name="Percent 3 6 11 5 3 2" xfId="11144" xr:uid="{6474FC3A-CB45-4026-917E-D77BE75FB6E5}"/>
    <cellStyle name="Percent 3 6 11 5 4" xfId="11145" xr:uid="{2067F2E6-63A9-45DB-B483-598C49DE518D}"/>
    <cellStyle name="Percent 3 6 11 5 4 2" xfId="11146" xr:uid="{00D9DC0D-1383-4C3C-8D77-120CBD10F8C6}"/>
    <cellStyle name="Percent 3 6 11 5 5" xfId="11147" xr:uid="{EDE100B9-F639-456B-917D-79AC3CA10110}"/>
    <cellStyle name="Percent 3 6 11 6" xfId="11148" xr:uid="{AF115422-483A-44DF-95D7-4A0680B11FFA}"/>
    <cellStyle name="Percent 3 6 11 6 2" xfId="11149" xr:uid="{5817F22F-C8D7-4E4F-94F9-54BABCB9B8CF}"/>
    <cellStyle name="Percent 3 6 11 6 2 2" xfId="11150" xr:uid="{187A3A9A-AF0C-412A-8DB1-93BB87F54BB0}"/>
    <cellStyle name="Percent 3 6 11 6 3" xfId="11151" xr:uid="{A76BBCAD-0C58-429B-9285-C9C7B0967068}"/>
    <cellStyle name="Percent 3 6 11 6 3 2" xfId="11152" xr:uid="{B9AE871D-C38F-4908-B958-D6BCF89E03A9}"/>
    <cellStyle name="Percent 3 6 11 6 4" xfId="11153" xr:uid="{817E1E21-65C7-4E86-A571-CA6E6AB875EE}"/>
    <cellStyle name="Percent 3 6 11 7" xfId="11154" xr:uid="{8F2F3E95-E58D-47CF-B385-AB3E3F981AEF}"/>
    <cellStyle name="Percent 3 6 11 7 2" xfId="11155" xr:uid="{F3965860-8086-4E78-BF47-F9254404E392}"/>
    <cellStyle name="Percent 3 6 11 8" xfId="11156" xr:uid="{54CEDDD7-441D-4E2B-BB5F-C7634DF9B6FE}"/>
    <cellStyle name="Percent 3 6 11 8 2" xfId="11157" xr:uid="{50419FB3-1A7C-447A-9E9B-C5387DE6E47D}"/>
    <cellStyle name="Percent 3 6 11 9" xfId="11158" xr:uid="{093D0BE0-6D31-4CF1-867D-702F2B331981}"/>
    <cellStyle name="Percent 3 6 11 9 2" xfId="11159" xr:uid="{0C53BEE7-42D3-4FAC-888B-13020A2A6579}"/>
    <cellStyle name="Percent 3 6 12" xfId="5872" xr:uid="{F6DAB166-549E-48D3-93B3-40519E7D6DA9}"/>
    <cellStyle name="Percent 3 6 12 10" xfId="11161" xr:uid="{7AE94B8C-F7C4-4FCE-856A-2287842C966B}"/>
    <cellStyle name="Percent 3 6 12 11" xfId="11162" xr:uid="{682E17DF-024B-41D2-81F4-C2FB69077112}"/>
    <cellStyle name="Percent 3 6 12 12" xfId="11160" xr:uid="{6332C5A1-9FA3-455F-A7E8-DB05BBA7D37A}"/>
    <cellStyle name="Percent 3 6 12 13" xfId="7829" xr:uid="{F423D81F-EFAB-41FF-97BD-26E4B152E67D}"/>
    <cellStyle name="Percent 3 6 12 2" xfId="11163" xr:uid="{65E52686-7B3E-4327-9FF9-4C7E8A627434}"/>
    <cellStyle name="Percent 3 6 12 2 2" xfId="11164" xr:uid="{FAF02D44-ED94-441D-A983-73A15CAC808D}"/>
    <cellStyle name="Percent 3 6 12 2 2 2" xfId="11165" xr:uid="{DAA5DC1E-CD89-4715-A735-DF4B7CC145E2}"/>
    <cellStyle name="Percent 3 6 12 2 3" xfId="11166" xr:uid="{6BE9CCA3-55F7-45DF-BD22-8000890B0740}"/>
    <cellStyle name="Percent 3 6 12 2 3 2" xfId="11167" xr:uid="{EFCFD964-9236-42F9-9E66-B4B3C02E9030}"/>
    <cellStyle name="Percent 3 6 12 2 4" xfId="11168" xr:uid="{193E5DA5-C167-40BA-8634-4902F6A60DA2}"/>
    <cellStyle name="Percent 3 6 12 2 5" xfId="11169" xr:uid="{AFC3F8C7-4844-40BC-B1B3-78A050E9F300}"/>
    <cellStyle name="Percent 3 6 12 3" xfId="11170" xr:uid="{8544EAB5-00CA-4650-B2C9-E7E2BAF1CF6C}"/>
    <cellStyle name="Percent 3 6 12 3 2" xfId="11171" xr:uid="{822E6185-C185-400C-9BE7-A5E424213C54}"/>
    <cellStyle name="Percent 3 6 12 3 2 2" xfId="11172" xr:uid="{4DC2AD10-2587-47CC-984F-D17326466800}"/>
    <cellStyle name="Percent 3 6 12 3 3" xfId="11173" xr:uid="{5CCE10ED-9E94-4FB5-9968-E3C1D9D3C8CB}"/>
    <cellStyle name="Percent 3 6 12 3 3 2" xfId="11174" xr:uid="{2EAE91B6-5AAD-43E9-B24F-8A02ACFD9B61}"/>
    <cellStyle name="Percent 3 6 12 3 4" xfId="11175" xr:uid="{EA1438C2-DD31-4453-9D08-58EEDFB7F1F8}"/>
    <cellStyle name="Percent 3 6 12 4" xfId="11176" xr:uid="{CE8E3D75-8A13-417A-A74C-2EE130DDFC3A}"/>
    <cellStyle name="Percent 3 6 12 4 2" xfId="11177" xr:uid="{662F4E2E-AE74-4388-A314-A0E1A0CEC96B}"/>
    <cellStyle name="Percent 3 6 12 4 2 2" xfId="11178" xr:uid="{E2A5D641-FA9D-41E1-9D3C-DED787D9820F}"/>
    <cellStyle name="Percent 3 6 12 4 3" xfId="11179" xr:uid="{FF7E2DF9-DC4B-4635-AE2F-42AAAE526EBE}"/>
    <cellStyle name="Percent 3 6 12 4 3 2" xfId="11180" xr:uid="{9840056D-A761-480C-AAF7-EDF7F9334D12}"/>
    <cellStyle name="Percent 3 6 12 4 4" xfId="11181" xr:uid="{2ECF0521-50E0-4557-8A90-2D0E939DDA20}"/>
    <cellStyle name="Percent 3 6 12 5" xfId="11182" xr:uid="{FE2BFC15-23E4-42FE-AAA3-77167F705825}"/>
    <cellStyle name="Percent 3 6 12 5 2" xfId="11183" xr:uid="{6E551CB0-D77C-4B34-823B-8987A384F044}"/>
    <cellStyle name="Percent 3 6 12 5 2 2" xfId="11184" xr:uid="{F0B69804-C6E5-49EA-8E01-456B0ABF09C8}"/>
    <cellStyle name="Percent 3 6 12 5 3" xfId="11185" xr:uid="{5131408F-B265-4BEC-92AF-FBD05EA832FD}"/>
    <cellStyle name="Percent 3 6 12 5 3 2" xfId="11186" xr:uid="{13CD5C0C-FEB8-4BC5-A143-89DBBED33266}"/>
    <cellStyle name="Percent 3 6 12 5 4" xfId="11187" xr:uid="{5730B0F7-B7E6-4BE4-B676-960CE1ED4E91}"/>
    <cellStyle name="Percent 3 6 12 5 4 2" xfId="11188" xr:uid="{9236DA78-EFC4-40FC-B826-0315B3E47AE1}"/>
    <cellStyle name="Percent 3 6 12 5 5" xfId="11189" xr:uid="{88FFCBC0-3204-4B8A-B016-F45F45CDEC06}"/>
    <cellStyle name="Percent 3 6 12 6" xfId="11190" xr:uid="{9B1D7E51-4906-4923-918B-7E5A3441B23C}"/>
    <cellStyle name="Percent 3 6 12 6 2" xfId="11191" xr:uid="{D886EA61-3175-4B13-AF22-A8E52699FD0B}"/>
    <cellStyle name="Percent 3 6 12 6 2 2" xfId="11192" xr:uid="{5B5EA571-3613-452E-A0AE-B9971912048F}"/>
    <cellStyle name="Percent 3 6 12 6 3" xfId="11193" xr:uid="{5CAF6F70-1A0A-4D8D-A776-FD3E2AE5A2C4}"/>
    <cellStyle name="Percent 3 6 12 6 3 2" xfId="11194" xr:uid="{1F6A5D71-6E06-4B4C-A261-6D6631908A5B}"/>
    <cellStyle name="Percent 3 6 12 6 4" xfId="11195" xr:uid="{656C6803-D7C1-408E-89EE-C17053285B2D}"/>
    <cellStyle name="Percent 3 6 12 7" xfId="11196" xr:uid="{27C220B4-2F75-4FAC-8DAD-F1C197FA7136}"/>
    <cellStyle name="Percent 3 6 12 7 2" xfId="11197" xr:uid="{F364CD55-B300-4F77-B41D-6A3A223A8A21}"/>
    <cellStyle name="Percent 3 6 12 8" xfId="11198" xr:uid="{9774648A-9BA1-433B-A4B5-9273984099C4}"/>
    <cellStyle name="Percent 3 6 12 8 2" xfId="11199" xr:uid="{6848DABD-6595-403E-A0AA-FBF7E805FBCE}"/>
    <cellStyle name="Percent 3 6 12 9" xfId="11200" xr:uid="{B14B46E9-B480-4272-A546-FB07084146C1}"/>
    <cellStyle name="Percent 3 6 12 9 2" xfId="11201" xr:uid="{5CED2E5C-83C8-4389-B3EE-3CDDDFDF1ED8}"/>
    <cellStyle name="Percent 3 6 13" xfId="5873" xr:uid="{F073C829-B8C7-4DF8-926E-04FD1215DD9E}"/>
    <cellStyle name="Percent 3 6 13 10" xfId="11203" xr:uid="{1F873535-C106-43E4-A382-71631DD85996}"/>
    <cellStyle name="Percent 3 6 13 11" xfId="11204" xr:uid="{AEB5734C-E58B-4CAA-8425-7D4DA2EDA105}"/>
    <cellStyle name="Percent 3 6 13 12" xfId="11202" xr:uid="{5A1C033F-C2BE-4A5F-84A9-2643CC980FB8}"/>
    <cellStyle name="Percent 3 6 13 13" xfId="7830" xr:uid="{CC7EDC15-14EB-48A3-9CCB-832387BD4070}"/>
    <cellStyle name="Percent 3 6 13 2" xfId="11205" xr:uid="{724CA62B-865E-4729-8DA5-296A23F41134}"/>
    <cellStyle name="Percent 3 6 13 2 2" xfId="11206" xr:uid="{5D1A87D4-D923-4241-ABC8-4E7FC7A71310}"/>
    <cellStyle name="Percent 3 6 13 2 2 2" xfId="11207" xr:uid="{9A256B3B-F4FB-4784-B559-C4DAF251F24A}"/>
    <cellStyle name="Percent 3 6 13 2 3" xfId="11208" xr:uid="{0B95E9D3-A4C4-4DDE-9351-9DA862F731A8}"/>
    <cellStyle name="Percent 3 6 13 2 3 2" xfId="11209" xr:uid="{DA3C811D-52EA-4EDB-801D-7EE5E441891A}"/>
    <cellStyle name="Percent 3 6 13 2 4" xfId="11210" xr:uid="{E2CB2FE6-9E8B-4475-A488-74CCEA6F6C75}"/>
    <cellStyle name="Percent 3 6 13 2 5" xfId="11211" xr:uid="{5C000FF1-0FDA-447F-A589-9B2ACC809D52}"/>
    <cellStyle name="Percent 3 6 13 3" xfId="11212" xr:uid="{07F7C4E9-6321-4985-B805-744164247AC9}"/>
    <cellStyle name="Percent 3 6 13 3 2" xfId="11213" xr:uid="{8332DA00-1C2B-49BB-A9DE-DAED80C83BA0}"/>
    <cellStyle name="Percent 3 6 13 3 2 2" xfId="11214" xr:uid="{F745D5AF-9809-4358-8214-60FB7D4FCAA8}"/>
    <cellStyle name="Percent 3 6 13 3 3" xfId="11215" xr:uid="{6B51E062-CE05-4B2F-AFDF-7890DF4DC6CB}"/>
    <cellStyle name="Percent 3 6 13 3 3 2" xfId="11216" xr:uid="{CA248EB9-09B9-4F91-8917-78E7D670C67D}"/>
    <cellStyle name="Percent 3 6 13 3 4" xfId="11217" xr:uid="{8CE1BEA5-4FE2-47CC-AEC6-35A90040F62D}"/>
    <cellStyle name="Percent 3 6 13 4" xfId="11218" xr:uid="{B06C25C4-ED60-44A7-94DA-A4D976FDA948}"/>
    <cellStyle name="Percent 3 6 13 4 2" xfId="11219" xr:uid="{DDE1D19A-393D-4D0B-B51D-714A9D134C69}"/>
    <cellStyle name="Percent 3 6 13 4 2 2" xfId="11220" xr:uid="{5DE92B95-427C-400E-AAFE-60C96D9FCBFA}"/>
    <cellStyle name="Percent 3 6 13 4 3" xfId="11221" xr:uid="{CB7DC4C0-7292-4170-8AEC-73DCEC732515}"/>
    <cellStyle name="Percent 3 6 13 4 3 2" xfId="11222" xr:uid="{FFF05DCC-4372-446A-B5EF-55F7A3237287}"/>
    <cellStyle name="Percent 3 6 13 4 4" xfId="11223" xr:uid="{B4D62B7D-3629-4E66-A357-E2F1786CFA00}"/>
    <cellStyle name="Percent 3 6 13 5" xfId="11224" xr:uid="{DE62204D-DA8E-4C89-9122-FF0807A64C9C}"/>
    <cellStyle name="Percent 3 6 13 5 2" xfId="11225" xr:uid="{D5281B60-126B-426A-B8F8-3DF5A944BE13}"/>
    <cellStyle name="Percent 3 6 13 5 2 2" xfId="11226" xr:uid="{42922C17-A330-4042-87E1-DA750D0B004B}"/>
    <cellStyle name="Percent 3 6 13 5 3" xfId="11227" xr:uid="{87AE89DD-A13B-4291-B6CB-E6C1B4BA2E2B}"/>
    <cellStyle name="Percent 3 6 13 5 3 2" xfId="11228" xr:uid="{49F0CE6C-631B-442A-915F-916E5C5069C5}"/>
    <cellStyle name="Percent 3 6 13 5 4" xfId="11229" xr:uid="{695BB2A7-D6F9-4206-BD11-E6A0717AAC5F}"/>
    <cellStyle name="Percent 3 6 13 5 4 2" xfId="11230" xr:uid="{E2C7DEF6-70CE-4A62-8318-C6D0E7775063}"/>
    <cellStyle name="Percent 3 6 13 5 5" xfId="11231" xr:uid="{FFB6B346-D3D6-4E1A-8AE6-BC737D66643F}"/>
    <cellStyle name="Percent 3 6 13 6" xfId="11232" xr:uid="{2F05D339-2AA2-4AE6-8445-423F0DA3FBDA}"/>
    <cellStyle name="Percent 3 6 13 6 2" xfId="11233" xr:uid="{FE4DFCEB-713B-455C-9283-3CF4C0BC9F42}"/>
    <cellStyle name="Percent 3 6 13 6 2 2" xfId="11234" xr:uid="{C3EABE8B-56F0-4E20-A71E-97F8B41B87D2}"/>
    <cellStyle name="Percent 3 6 13 6 3" xfId="11235" xr:uid="{1C39F5C8-24EA-4C42-8EFB-7EB11F5E5506}"/>
    <cellStyle name="Percent 3 6 13 6 3 2" xfId="11236" xr:uid="{4BFD514C-99AB-4AC0-AB1F-BCA41F013423}"/>
    <cellStyle name="Percent 3 6 13 6 4" xfId="11237" xr:uid="{4762DC51-7198-4B2B-AE00-9E8FAA8408CF}"/>
    <cellStyle name="Percent 3 6 13 7" xfId="11238" xr:uid="{BFE2A179-DDF9-4F76-B4BB-950BD713EC9D}"/>
    <cellStyle name="Percent 3 6 13 7 2" xfId="11239" xr:uid="{1119F8D9-E3C5-4A11-B0AE-2C4BD22AC054}"/>
    <cellStyle name="Percent 3 6 13 8" xfId="11240" xr:uid="{F1F84A5F-64A7-4E86-A485-D1C1C3341E11}"/>
    <cellStyle name="Percent 3 6 13 8 2" xfId="11241" xr:uid="{FA6B978C-E1DE-409A-B503-218A26939FE5}"/>
    <cellStyle name="Percent 3 6 13 9" xfId="11242" xr:uid="{84B7B5D7-DC73-4EA3-B4F0-FD1522949F09}"/>
    <cellStyle name="Percent 3 6 13 9 2" xfId="11243" xr:uid="{7F07EC69-DF57-40C5-9A15-E5FA6B9737EF}"/>
    <cellStyle name="Percent 3 6 14" xfId="5874" xr:uid="{AF5398F5-F0E9-410D-B291-C3F442227FB4}"/>
    <cellStyle name="Percent 3 6 14 10" xfId="11245" xr:uid="{B6CCB399-6EFB-43C6-94F1-C834C6840461}"/>
    <cellStyle name="Percent 3 6 14 11" xfId="11246" xr:uid="{8F7E42EB-2BF7-450A-84E5-A79D0A98B160}"/>
    <cellStyle name="Percent 3 6 14 12" xfId="11244" xr:uid="{38BAE664-0199-4027-804D-1FCACB903417}"/>
    <cellStyle name="Percent 3 6 14 13" xfId="7831" xr:uid="{6E73F4AE-F085-42C3-8D8F-734590E84082}"/>
    <cellStyle name="Percent 3 6 14 2" xfId="11247" xr:uid="{3F7E22DA-48AD-4662-A104-72002F8A0C63}"/>
    <cellStyle name="Percent 3 6 14 2 2" xfId="11248" xr:uid="{F4C69116-D4FD-4730-820B-AC2707C98F41}"/>
    <cellStyle name="Percent 3 6 14 2 2 2" xfId="11249" xr:uid="{29F7601B-EA3A-4084-AAA0-C8B960183861}"/>
    <cellStyle name="Percent 3 6 14 2 3" xfId="11250" xr:uid="{47E90552-CC30-40B4-B3FA-FA6EAE18AD50}"/>
    <cellStyle name="Percent 3 6 14 2 3 2" xfId="11251" xr:uid="{7EB04865-B7AF-41C5-9F66-4DE658AF9998}"/>
    <cellStyle name="Percent 3 6 14 2 4" xfId="11252" xr:uid="{859A4763-627A-4E12-94F0-C49A30B600C2}"/>
    <cellStyle name="Percent 3 6 14 2 5" xfId="11253" xr:uid="{A1EEF160-D773-434E-BEFB-CC4838F86811}"/>
    <cellStyle name="Percent 3 6 14 3" xfId="11254" xr:uid="{AB50BD67-6FFB-43C0-BB61-B6F6A9672838}"/>
    <cellStyle name="Percent 3 6 14 3 2" xfId="11255" xr:uid="{8FAFA429-2F7D-4013-B95D-99C773A5F161}"/>
    <cellStyle name="Percent 3 6 14 3 2 2" xfId="11256" xr:uid="{7D096DF8-B1DF-4CE9-9DBF-53DF4C3FA72E}"/>
    <cellStyle name="Percent 3 6 14 3 3" xfId="11257" xr:uid="{F81E3B26-13F3-4AEA-B593-F206ACC1D9E0}"/>
    <cellStyle name="Percent 3 6 14 3 3 2" xfId="11258" xr:uid="{170B178A-FC6F-4965-8BFD-7D8DFB076968}"/>
    <cellStyle name="Percent 3 6 14 3 4" xfId="11259" xr:uid="{9EDFE9DD-E6BD-42E1-A9C8-9C494653A978}"/>
    <cellStyle name="Percent 3 6 14 4" xfId="11260" xr:uid="{061B1BB1-3C66-436A-8165-8B0D18959D7F}"/>
    <cellStyle name="Percent 3 6 14 4 2" xfId="11261" xr:uid="{431E06AC-352F-4D1F-A8A7-72C1438EF579}"/>
    <cellStyle name="Percent 3 6 14 4 2 2" xfId="11262" xr:uid="{55A12515-CAF2-4A2D-B8F4-545688EB6682}"/>
    <cellStyle name="Percent 3 6 14 4 3" xfId="11263" xr:uid="{4C5C8677-2D7C-416B-A28D-66C8433ABA0C}"/>
    <cellStyle name="Percent 3 6 14 4 3 2" xfId="11264" xr:uid="{AFCBE222-0FFB-4B55-A851-F2D30D90FC5B}"/>
    <cellStyle name="Percent 3 6 14 4 4" xfId="11265" xr:uid="{D98F64E6-E4B8-448C-83E6-FEF6FBB5CF45}"/>
    <cellStyle name="Percent 3 6 14 5" xfId="11266" xr:uid="{04A3565B-BE85-44FF-93DF-7FD82B9438C8}"/>
    <cellStyle name="Percent 3 6 14 5 2" xfId="11267" xr:uid="{9B948A32-A4A9-4E1F-9DE3-100328D9F640}"/>
    <cellStyle name="Percent 3 6 14 5 2 2" xfId="11268" xr:uid="{565C40F3-05BE-4D38-B22B-D0FCD9383853}"/>
    <cellStyle name="Percent 3 6 14 5 3" xfId="11269" xr:uid="{4AA2A4F7-F268-4984-88FC-4DFC9FFF6DF9}"/>
    <cellStyle name="Percent 3 6 14 5 3 2" xfId="11270" xr:uid="{A93A0B39-CA31-4917-B1E4-AF6C74D1E4FB}"/>
    <cellStyle name="Percent 3 6 14 5 4" xfId="11271" xr:uid="{54D2BC2D-4F20-4141-867D-5DD6A5E1AD9F}"/>
    <cellStyle name="Percent 3 6 14 5 4 2" xfId="11272" xr:uid="{AAC8ABE0-E6CB-41C4-9557-DA9C175A3BBB}"/>
    <cellStyle name="Percent 3 6 14 5 5" xfId="11273" xr:uid="{1D986495-05A1-4CC9-A19B-8BF962C945E3}"/>
    <cellStyle name="Percent 3 6 14 6" xfId="11274" xr:uid="{10A16299-A96E-4E25-B3EC-8B695DF1C56E}"/>
    <cellStyle name="Percent 3 6 14 6 2" xfId="11275" xr:uid="{76CBB78A-6EAF-4805-9E4B-B688A4CCBCE2}"/>
    <cellStyle name="Percent 3 6 14 6 2 2" xfId="11276" xr:uid="{39D249B1-F3A5-4FEF-8B7D-4E93F557314C}"/>
    <cellStyle name="Percent 3 6 14 6 3" xfId="11277" xr:uid="{E42A5251-5F0F-418F-9A7E-FA1B0E3229D0}"/>
    <cellStyle name="Percent 3 6 14 6 3 2" xfId="11278" xr:uid="{BD619859-35E8-413F-836E-A76D497E2120}"/>
    <cellStyle name="Percent 3 6 14 6 4" xfId="11279" xr:uid="{D7F7115A-189C-44A3-87D6-100473F659E3}"/>
    <cellStyle name="Percent 3 6 14 7" xfId="11280" xr:uid="{B5DCB178-B1DD-46FD-B9F6-8FEB02573FC6}"/>
    <cellStyle name="Percent 3 6 14 7 2" xfId="11281" xr:uid="{1658A01E-287E-44D6-80ED-C7A63B5DDC74}"/>
    <cellStyle name="Percent 3 6 14 8" xfId="11282" xr:uid="{547AA0BA-A0E6-4085-AD42-BA217A4317FA}"/>
    <cellStyle name="Percent 3 6 14 8 2" xfId="11283" xr:uid="{0B3EF732-5A02-4484-A903-0920DB320340}"/>
    <cellStyle name="Percent 3 6 14 9" xfId="11284" xr:uid="{91699173-D772-48D2-A19B-07B3A977A55F}"/>
    <cellStyle name="Percent 3 6 14 9 2" xfId="11285" xr:uid="{9868AA30-3CF2-4417-BF7E-3FA20093EFD5}"/>
    <cellStyle name="Percent 3 6 15" xfId="5875" xr:uid="{13F4D075-03EA-4773-94E3-DD90EE0BF372}"/>
    <cellStyle name="Percent 3 6 15 10" xfId="11287" xr:uid="{FE35C920-E310-46CB-B19E-3C3C78076D5A}"/>
    <cellStyle name="Percent 3 6 15 11" xfId="11288" xr:uid="{E3C6456E-AB7A-4062-95D9-59A4C0E580AE}"/>
    <cellStyle name="Percent 3 6 15 12" xfId="11286" xr:uid="{F9A597D6-E610-4A6F-9964-6467D2C1AE63}"/>
    <cellStyle name="Percent 3 6 15 13" xfId="7832" xr:uid="{970F6B22-7DFD-4680-A189-F9784BFC8942}"/>
    <cellStyle name="Percent 3 6 15 2" xfId="11289" xr:uid="{490A9E94-4138-44DF-8D3D-69C1D00C3789}"/>
    <cellStyle name="Percent 3 6 15 2 2" xfId="11290" xr:uid="{628AB854-A84D-40F6-9A50-D9759BF68945}"/>
    <cellStyle name="Percent 3 6 15 2 2 2" xfId="11291" xr:uid="{EE4597CF-2C8A-446C-97FE-8025FCD41E0C}"/>
    <cellStyle name="Percent 3 6 15 2 3" xfId="11292" xr:uid="{42E047CB-BEC1-4394-B250-74FA5CA122E2}"/>
    <cellStyle name="Percent 3 6 15 2 3 2" xfId="11293" xr:uid="{F1E20391-21A5-4ACA-87BB-7B6042181079}"/>
    <cellStyle name="Percent 3 6 15 2 4" xfId="11294" xr:uid="{A02F49E7-8871-4175-BE28-15775863DB1A}"/>
    <cellStyle name="Percent 3 6 15 2 5" xfId="11295" xr:uid="{9DD85857-4F11-4A03-943D-1A4CBEAE2BB5}"/>
    <cellStyle name="Percent 3 6 15 3" xfId="11296" xr:uid="{9E390A27-1C65-4115-8A5D-BD8E412D496D}"/>
    <cellStyle name="Percent 3 6 15 3 2" xfId="11297" xr:uid="{8E4F02EE-A958-4BA7-8B2B-218CB54BF409}"/>
    <cellStyle name="Percent 3 6 15 3 2 2" xfId="11298" xr:uid="{E3870F97-A8CB-48CA-9CD6-310398998AE6}"/>
    <cellStyle name="Percent 3 6 15 3 3" xfId="11299" xr:uid="{7F09C52D-B0BE-4AD5-94BB-A3DFA9083776}"/>
    <cellStyle name="Percent 3 6 15 3 3 2" xfId="11300" xr:uid="{437FDEE4-88E5-47DC-96F7-2CAA982D2493}"/>
    <cellStyle name="Percent 3 6 15 3 4" xfId="11301" xr:uid="{6E7235C4-C9FC-407A-8EF7-532147F152CB}"/>
    <cellStyle name="Percent 3 6 15 4" xfId="11302" xr:uid="{52B0C316-D4AD-49FF-8AF7-6620C2E0A225}"/>
    <cellStyle name="Percent 3 6 15 4 2" xfId="11303" xr:uid="{FF8362D8-38B5-4E98-8502-9F8925FC0223}"/>
    <cellStyle name="Percent 3 6 15 4 2 2" xfId="11304" xr:uid="{9DAA6882-0C5A-4821-A1A2-8742F75BA90A}"/>
    <cellStyle name="Percent 3 6 15 4 3" xfId="11305" xr:uid="{734C9AF4-8314-45DC-90AB-78A1A6430A1C}"/>
    <cellStyle name="Percent 3 6 15 4 3 2" xfId="11306" xr:uid="{E9A8AF02-29BA-475E-8C9A-E4588FDAF767}"/>
    <cellStyle name="Percent 3 6 15 4 4" xfId="11307" xr:uid="{EB430519-1C99-4357-9F70-447820598786}"/>
    <cellStyle name="Percent 3 6 15 5" xfId="11308" xr:uid="{54B49028-D070-43BB-9366-69C0FA9945B2}"/>
    <cellStyle name="Percent 3 6 15 5 2" xfId="11309" xr:uid="{B62074D9-4DDB-4EEF-B696-317D8E3A7067}"/>
    <cellStyle name="Percent 3 6 15 5 2 2" xfId="11310" xr:uid="{461CAC23-A79C-4AA4-B80F-91581F97F2C8}"/>
    <cellStyle name="Percent 3 6 15 5 3" xfId="11311" xr:uid="{69FA2609-A5F5-4400-BC47-C47D56AF5717}"/>
    <cellStyle name="Percent 3 6 15 5 3 2" xfId="11312" xr:uid="{28B6D83F-17B7-4753-8023-65D3EFDFDE22}"/>
    <cellStyle name="Percent 3 6 15 5 4" xfId="11313" xr:uid="{F5B109AC-71A1-4566-928B-1D66C8EF9588}"/>
    <cellStyle name="Percent 3 6 15 5 4 2" xfId="11314" xr:uid="{6B2DC265-AF4C-4113-8959-C76F8E6335F8}"/>
    <cellStyle name="Percent 3 6 15 5 5" xfId="11315" xr:uid="{CC8930FF-AB6A-4A72-895B-13FA16253559}"/>
    <cellStyle name="Percent 3 6 15 6" xfId="11316" xr:uid="{E5549871-DC9C-4BA8-AE68-9E7FA5F89A2F}"/>
    <cellStyle name="Percent 3 6 15 6 2" xfId="11317" xr:uid="{CB258A39-0405-49AD-AD23-DB84283FA1D4}"/>
    <cellStyle name="Percent 3 6 15 6 2 2" xfId="11318" xr:uid="{1F508764-E7F8-4585-A0FC-9CE22DDCD7EE}"/>
    <cellStyle name="Percent 3 6 15 6 3" xfId="11319" xr:uid="{0103AA0A-3496-4EAF-8DFA-8E44C63CE311}"/>
    <cellStyle name="Percent 3 6 15 6 3 2" xfId="11320" xr:uid="{5150F24C-9B40-44A5-A9DE-555CD405411E}"/>
    <cellStyle name="Percent 3 6 15 6 4" xfId="11321" xr:uid="{5111BC35-03D2-482D-8543-7AEE73F89728}"/>
    <cellStyle name="Percent 3 6 15 7" xfId="11322" xr:uid="{5F480AEB-B793-46DD-9FCC-E74FF42E4C69}"/>
    <cellStyle name="Percent 3 6 15 7 2" xfId="11323" xr:uid="{8E5D542B-3131-4D13-8745-4B21A3B132A5}"/>
    <cellStyle name="Percent 3 6 15 8" xfId="11324" xr:uid="{B045DDCD-C953-410E-B58F-CC7E21C96585}"/>
    <cellStyle name="Percent 3 6 15 8 2" xfId="11325" xr:uid="{6F1F4FA4-959F-45E5-9671-499DDD2F925A}"/>
    <cellStyle name="Percent 3 6 15 9" xfId="11326" xr:uid="{DB69CD87-8D49-493A-8018-DE44CB0EC0A1}"/>
    <cellStyle name="Percent 3 6 15 9 2" xfId="11327" xr:uid="{7C43DF7E-A7D8-4803-8B9C-F4D001860B18}"/>
    <cellStyle name="Percent 3 6 16" xfId="11328" xr:uid="{360974C0-66A8-4414-BF04-208D05945835}"/>
    <cellStyle name="Percent 3 6 16 2" xfId="11329" xr:uid="{CB950B9A-87EE-4576-937C-C5DB1EDC3FE5}"/>
    <cellStyle name="Percent 3 6 16 2 2" xfId="11330" xr:uid="{3ABA7313-2609-4453-A8B5-5345B2CA99BC}"/>
    <cellStyle name="Percent 3 6 16 3" xfId="11331" xr:uid="{91253B16-3D02-45E4-8CA4-6C5A7595675B}"/>
    <cellStyle name="Percent 3 6 16 3 2" xfId="11332" xr:uid="{045E60C2-79A9-4B37-BFE0-D6D9C44C9D91}"/>
    <cellStyle name="Percent 3 6 16 4" xfId="11333" xr:uid="{76D26764-DFBD-4F9F-A73B-CC1BD758F304}"/>
    <cellStyle name="Percent 3 6 16 5" xfId="11334" xr:uid="{8C73C131-6DFE-46B9-B509-42EB8D585E97}"/>
    <cellStyle name="Percent 3 6 17" xfId="11335" xr:uid="{392E354C-FEDA-4B36-865A-C565358B2401}"/>
    <cellStyle name="Percent 3 6 17 2" xfId="11336" xr:uid="{4F6E2C3A-8288-4732-8579-6FD14CA5733C}"/>
    <cellStyle name="Percent 3 6 17 2 2" xfId="11337" xr:uid="{517BC4C2-47A6-4B3E-8D9B-2B403ECFFB78}"/>
    <cellStyle name="Percent 3 6 17 3" xfId="11338" xr:uid="{701F4100-7D16-4C2A-A311-B1572B660600}"/>
    <cellStyle name="Percent 3 6 17 3 2" xfId="11339" xr:uid="{696E2253-93D0-4892-91CD-393CCC764887}"/>
    <cellStyle name="Percent 3 6 17 4" xfId="11340" xr:uid="{8CEEA274-A908-44A8-93DD-236708224343}"/>
    <cellStyle name="Percent 3 6 18" xfId="11341" xr:uid="{5C82C2F1-BCD2-4FA4-A9B4-51C189DE85CD}"/>
    <cellStyle name="Percent 3 6 18 2" xfId="11342" xr:uid="{1039A7DC-09CD-4996-BAF0-702CD5A6D2AF}"/>
    <cellStyle name="Percent 3 6 18 2 2" xfId="11343" xr:uid="{E0A14C4D-5395-4226-9518-C7B424015BE3}"/>
    <cellStyle name="Percent 3 6 18 3" xfId="11344" xr:uid="{7D7B9A42-8D82-4ACE-9793-29D772103D17}"/>
    <cellStyle name="Percent 3 6 18 3 2" xfId="11345" xr:uid="{5898BA7E-6736-4715-980E-3A9D3AED41D9}"/>
    <cellStyle name="Percent 3 6 18 4" xfId="11346" xr:uid="{6D0F180A-EDD9-4626-BAF2-3852431F6BE7}"/>
    <cellStyle name="Percent 3 6 19" xfId="11347" xr:uid="{2C13799D-F5CB-4741-ACF1-206C63BDD991}"/>
    <cellStyle name="Percent 3 6 19 2" xfId="11348" xr:uid="{A40429AA-7553-4EA1-8313-1EC5F2F296AF}"/>
    <cellStyle name="Percent 3 6 19 2 2" xfId="11349" xr:uid="{A65135F5-0906-4B7E-87CF-72E563AE0B31}"/>
    <cellStyle name="Percent 3 6 19 3" xfId="11350" xr:uid="{D6BC6BF2-542A-4B88-8D8D-C949E13BF8DE}"/>
    <cellStyle name="Percent 3 6 19 3 2" xfId="11351" xr:uid="{C604420F-2F6B-4961-8415-0CE66950449A}"/>
    <cellStyle name="Percent 3 6 19 4" xfId="11352" xr:uid="{7637C96E-61A0-4CF3-A875-C5940417459E}"/>
    <cellStyle name="Percent 3 6 19 4 2" xfId="11353" xr:uid="{CB8A23A2-959C-4DDA-9094-D938754D112B}"/>
    <cellStyle name="Percent 3 6 19 5" xfId="11354" xr:uid="{A60CE7E9-026E-4AA9-A2BA-304077CD13EE}"/>
    <cellStyle name="Percent 3 6 2" xfId="2436" xr:uid="{899A657B-3799-4B5F-8217-F6637F6BA31A}"/>
    <cellStyle name="Percent 3 6 2 10" xfId="11356" xr:uid="{C61A1AC5-741A-4C45-9495-CBA856FDA7D8}"/>
    <cellStyle name="Percent 3 6 2 11" xfId="11357" xr:uid="{67C50819-A504-40B9-A83D-B19B0B46C823}"/>
    <cellStyle name="Percent 3 6 2 12" xfId="11355" xr:uid="{7ADEC77E-7B62-45D6-B91F-2B6685246E46}"/>
    <cellStyle name="Percent 3 6 2 13" xfId="7833" xr:uid="{7EEA0242-BD8F-4475-9D49-3686D800F9B8}"/>
    <cellStyle name="Percent 3 6 2 14" xfId="5876" xr:uid="{15B3515D-3719-48C2-A5F5-88D05E84CCBA}"/>
    <cellStyle name="Percent 3 6 2 2" xfId="11358" xr:uid="{D6346FC3-FB36-4593-8CDF-39E2F4369AF3}"/>
    <cellStyle name="Percent 3 6 2 2 2" xfId="11359" xr:uid="{808E2477-9FE8-4676-8254-03FB99B55C8F}"/>
    <cellStyle name="Percent 3 6 2 2 2 2" xfId="11360" xr:uid="{402D4DC1-E17E-4F2E-A04F-E5805569155A}"/>
    <cellStyle name="Percent 3 6 2 2 3" xfId="11361" xr:uid="{E15FD4C5-ABE7-4C9F-9C82-B5628E101AA2}"/>
    <cellStyle name="Percent 3 6 2 2 3 2" xfId="11362" xr:uid="{F19058B9-0522-4691-881E-A6DA31AF6DA4}"/>
    <cellStyle name="Percent 3 6 2 2 4" xfId="11363" xr:uid="{D6594144-B867-4A17-8DEE-1A9A25C78597}"/>
    <cellStyle name="Percent 3 6 2 2 5" xfId="11364" xr:uid="{394AD093-5479-41EF-813D-E9E738498F28}"/>
    <cellStyle name="Percent 3 6 2 3" xfId="11365" xr:uid="{C55C2057-CCEC-411F-9A01-61AE841E2B4D}"/>
    <cellStyle name="Percent 3 6 2 3 2" xfId="11366" xr:uid="{C695A1C2-E8C0-4C39-928B-E854567F2D25}"/>
    <cellStyle name="Percent 3 6 2 3 2 2" xfId="11367" xr:uid="{8E0036C4-A476-44D7-B7CB-D899BD2DFFC7}"/>
    <cellStyle name="Percent 3 6 2 3 3" xfId="11368" xr:uid="{562269F0-0069-4BC8-A9E7-9CE36C967C38}"/>
    <cellStyle name="Percent 3 6 2 3 3 2" xfId="11369" xr:uid="{BEA38BA5-1EA1-4BCA-B0F7-614A69EA521F}"/>
    <cellStyle name="Percent 3 6 2 3 4" xfId="11370" xr:uid="{E0665C9F-0004-4035-AB91-9F72F6EE33B2}"/>
    <cellStyle name="Percent 3 6 2 4" xfId="11371" xr:uid="{9F3E5954-9243-411C-B437-A9E466A0BC99}"/>
    <cellStyle name="Percent 3 6 2 4 2" xfId="11372" xr:uid="{892302C8-7687-448C-8BFD-0B29FBF87CD8}"/>
    <cellStyle name="Percent 3 6 2 4 2 2" xfId="11373" xr:uid="{21F3EE5F-09F2-4970-80AB-F4FF9312C907}"/>
    <cellStyle name="Percent 3 6 2 4 3" xfId="11374" xr:uid="{CA2C2A79-7401-4135-A84E-7631329A361F}"/>
    <cellStyle name="Percent 3 6 2 4 3 2" xfId="11375" xr:uid="{C11D00E9-2AE7-440D-8E6D-34D1103FA5DC}"/>
    <cellStyle name="Percent 3 6 2 4 4" xfId="11376" xr:uid="{5681A270-293E-450E-A86D-F7B7D0823CA7}"/>
    <cellStyle name="Percent 3 6 2 5" xfId="11377" xr:uid="{790DA427-9E83-49DE-B28D-1B8C9DDA0E9C}"/>
    <cellStyle name="Percent 3 6 2 5 2" xfId="11378" xr:uid="{C481760C-BE85-48C5-A494-E14023C03F59}"/>
    <cellStyle name="Percent 3 6 2 5 2 2" xfId="11379" xr:uid="{7DD20506-A89F-4602-AB4D-007BAF3926C8}"/>
    <cellStyle name="Percent 3 6 2 5 3" xfId="11380" xr:uid="{80AE9CA5-B93E-469A-947A-A756BA4AA142}"/>
    <cellStyle name="Percent 3 6 2 5 3 2" xfId="11381" xr:uid="{0883A935-C935-4D37-B81A-759DC544C2DE}"/>
    <cellStyle name="Percent 3 6 2 5 4" xfId="11382" xr:uid="{D878811A-5C8F-4380-ADDA-DA8E5BC55B4E}"/>
    <cellStyle name="Percent 3 6 2 5 4 2" xfId="11383" xr:uid="{C5A06EF4-477D-4DFB-AD50-8C934E57616C}"/>
    <cellStyle name="Percent 3 6 2 5 5" xfId="11384" xr:uid="{E0468DFA-B2CF-4CFD-B41B-F42264CAF5A6}"/>
    <cellStyle name="Percent 3 6 2 6" xfId="11385" xr:uid="{F2B5572E-310E-4376-9D6B-AB08C8AB8597}"/>
    <cellStyle name="Percent 3 6 2 6 2" xfId="11386" xr:uid="{722A99CD-90F9-483D-AA68-E4BDA14B5AAE}"/>
    <cellStyle name="Percent 3 6 2 6 2 2" xfId="11387" xr:uid="{185A0AF0-85F4-4A15-A51E-5D7977966F82}"/>
    <cellStyle name="Percent 3 6 2 6 3" xfId="11388" xr:uid="{C3C510B9-C722-4FBA-B79B-9786EF1BF63C}"/>
    <cellStyle name="Percent 3 6 2 6 3 2" xfId="11389" xr:uid="{99333560-3DE5-46AC-9A4E-35D50CC3EAB6}"/>
    <cellStyle name="Percent 3 6 2 6 4" xfId="11390" xr:uid="{30DDE403-1B56-4215-927C-7D60DF5D47FF}"/>
    <cellStyle name="Percent 3 6 2 7" xfId="11391" xr:uid="{A9F6117E-9281-42B3-89CA-1C2FA699011C}"/>
    <cellStyle name="Percent 3 6 2 7 2" xfId="11392" xr:uid="{83385EEA-76E2-490E-8A63-9E772B43FB7D}"/>
    <cellStyle name="Percent 3 6 2 8" xfId="11393" xr:uid="{95EC4DC2-D788-49A0-AAB9-32334786869A}"/>
    <cellStyle name="Percent 3 6 2 8 2" xfId="11394" xr:uid="{496928F7-B3EB-4EEC-BB9C-7ADF15746AE1}"/>
    <cellStyle name="Percent 3 6 2 9" xfId="11395" xr:uid="{ECDB7B4E-E2AA-46C9-9DDA-3825BDB81E7D}"/>
    <cellStyle name="Percent 3 6 2 9 2" xfId="11396" xr:uid="{AD8ECB9B-DD04-4D1F-B6DE-2B15FF2F0303}"/>
    <cellStyle name="Percent 3 6 20" xfId="11397" xr:uid="{8E74CDDA-701B-432A-AF66-720F6AF4EC28}"/>
    <cellStyle name="Percent 3 6 20 2" xfId="11398" xr:uid="{483610C3-5CD2-4352-91F9-486C93A47324}"/>
    <cellStyle name="Percent 3 6 20 2 2" xfId="11399" xr:uid="{0718BEA3-9519-4D5C-82D3-E3AA5320587E}"/>
    <cellStyle name="Percent 3 6 20 3" xfId="11400" xr:uid="{D67B120C-E612-42C7-822C-C7B20BF61449}"/>
    <cellStyle name="Percent 3 6 20 3 2" xfId="11401" xr:uid="{933BC522-4FAB-473F-A0A4-1E1DEA6051BB}"/>
    <cellStyle name="Percent 3 6 20 4" xfId="11402" xr:uid="{8D4FBCD0-757E-44D6-9804-6D8756EDE4C0}"/>
    <cellStyle name="Percent 3 6 21" xfId="11403" xr:uid="{235A3161-70EF-45C2-942B-3C77CD8EFE8F}"/>
    <cellStyle name="Percent 3 6 21 2" xfId="11404" xr:uid="{94287A37-C5E4-4182-91B5-7E0ACBEAAF47}"/>
    <cellStyle name="Percent 3 6 22" xfId="11405" xr:uid="{CD5C64A1-9D28-4BFC-BF2F-8D400E50C3D9}"/>
    <cellStyle name="Percent 3 6 22 2" xfId="11406" xr:uid="{02631C22-0324-439F-AD77-D7658B1D6610}"/>
    <cellStyle name="Percent 3 6 23" xfId="11407" xr:uid="{35679CDA-2FD0-4750-A92A-2BDB94278CFE}"/>
    <cellStyle name="Percent 3 6 23 2" xfId="11408" xr:uid="{68FF42DA-898B-4847-ACDE-6EC0C85DAE62}"/>
    <cellStyle name="Percent 3 6 24" xfId="11409" xr:uid="{27D0A686-6446-4766-A1E8-9FC0AA12CED2}"/>
    <cellStyle name="Percent 3 6 25" xfId="11410" xr:uid="{F521746F-B5F2-420C-B3CB-5A146BBC06B5}"/>
    <cellStyle name="Percent 3 6 26" xfId="11075" xr:uid="{EFF82BAC-CA64-41AC-A38A-B2AB840E7844}"/>
    <cellStyle name="Percent 3 6 27" xfId="7310" xr:uid="{DF27169D-D333-4FE8-B39F-1E00C3347459}"/>
    <cellStyle name="Percent 3 6 28" xfId="5869" xr:uid="{D3D71E27-19B9-456C-A128-0FA01DED03F1}"/>
    <cellStyle name="Percent 3 6 3" xfId="2437" xr:uid="{78550BEF-B47A-480F-AE9F-553D8EEECCEE}"/>
    <cellStyle name="Percent 3 6 3 10" xfId="11412" xr:uid="{436B72F7-465D-4DDB-8759-39DE3442A228}"/>
    <cellStyle name="Percent 3 6 3 11" xfId="11413" xr:uid="{FA25FE83-33BB-448D-9214-B4EECB052A2E}"/>
    <cellStyle name="Percent 3 6 3 12" xfId="11411" xr:uid="{B0F4010C-9D56-445E-93F3-6C7DACD7B4F3}"/>
    <cellStyle name="Percent 3 6 3 13" xfId="7834" xr:uid="{8C04AD2C-ECD5-4D55-82E9-F0ADC9DAE234}"/>
    <cellStyle name="Percent 3 6 3 14" xfId="5877" xr:uid="{9EAB279B-5139-4E60-BBE8-4ACCC1F87336}"/>
    <cellStyle name="Percent 3 6 3 2" xfId="11414" xr:uid="{226CCA7F-2263-450E-9F00-1AB5018147DB}"/>
    <cellStyle name="Percent 3 6 3 2 2" xfId="11415" xr:uid="{84C8024B-5769-4221-ABCE-84853E84167B}"/>
    <cellStyle name="Percent 3 6 3 2 2 2" xfId="11416" xr:uid="{128DC365-6A41-4BEE-BD33-A157F4554058}"/>
    <cellStyle name="Percent 3 6 3 2 3" xfId="11417" xr:uid="{A89DB97F-A5BB-4328-BE5F-43F70D3E0BD0}"/>
    <cellStyle name="Percent 3 6 3 2 3 2" xfId="11418" xr:uid="{F5A02F76-FEB5-4FC5-9E22-DF3A6D8C0A27}"/>
    <cellStyle name="Percent 3 6 3 2 4" xfId="11419" xr:uid="{D2CE9B72-9D6A-4634-B552-B68DB7F4CA87}"/>
    <cellStyle name="Percent 3 6 3 2 5" xfId="11420" xr:uid="{4B09B123-2DF3-4588-9A83-E460208CE105}"/>
    <cellStyle name="Percent 3 6 3 3" xfId="11421" xr:uid="{619E6B08-E96D-4FD5-8203-311CD449C593}"/>
    <cellStyle name="Percent 3 6 3 3 2" xfId="11422" xr:uid="{58334B75-2BD4-419A-8D2B-F94F01228AC4}"/>
    <cellStyle name="Percent 3 6 3 3 2 2" xfId="11423" xr:uid="{A27205A3-F0FD-47C4-AAE4-F3B623ABD2FB}"/>
    <cellStyle name="Percent 3 6 3 3 3" xfId="11424" xr:uid="{0A807E78-1EAD-4E0D-A931-371598135119}"/>
    <cellStyle name="Percent 3 6 3 3 3 2" xfId="11425" xr:uid="{21436BAF-DDC7-4F0F-B5A1-4F788D63EC25}"/>
    <cellStyle name="Percent 3 6 3 3 4" xfId="11426" xr:uid="{F5541E13-8E76-4839-99D1-9AE43C2A1FBA}"/>
    <cellStyle name="Percent 3 6 3 4" xfId="11427" xr:uid="{0A51DFE9-2D85-44C5-9D46-8CE5AB64FDF3}"/>
    <cellStyle name="Percent 3 6 3 4 2" xfId="11428" xr:uid="{AA7133FC-AD8C-4E0E-9395-2097E56057C6}"/>
    <cellStyle name="Percent 3 6 3 4 2 2" xfId="11429" xr:uid="{CD24D56D-1785-4DF2-8A1B-AB83DCFC0390}"/>
    <cellStyle name="Percent 3 6 3 4 3" xfId="11430" xr:uid="{3B2E91B4-906E-4600-ABD8-8BD76CE5F88A}"/>
    <cellStyle name="Percent 3 6 3 4 3 2" xfId="11431" xr:uid="{BF3E41EE-F665-455F-A68E-8A9FAEA6D239}"/>
    <cellStyle name="Percent 3 6 3 4 4" xfId="11432" xr:uid="{B7E5881F-EA1D-4101-B2A7-5FA72427E7E1}"/>
    <cellStyle name="Percent 3 6 3 5" xfId="11433" xr:uid="{AE0105F0-B00B-4429-B4D5-C64A67CD1F55}"/>
    <cellStyle name="Percent 3 6 3 5 2" xfId="11434" xr:uid="{D1F97BD9-0D1C-41D4-BBA4-0E13CEAFC183}"/>
    <cellStyle name="Percent 3 6 3 5 2 2" xfId="11435" xr:uid="{A1662A8F-5557-42B0-9633-4A422567C107}"/>
    <cellStyle name="Percent 3 6 3 5 3" xfId="11436" xr:uid="{F8A4D6D2-1700-4A0A-9A7E-415C66C6835C}"/>
    <cellStyle name="Percent 3 6 3 5 3 2" xfId="11437" xr:uid="{11E240F1-A13F-4E60-BB72-90E4EC588142}"/>
    <cellStyle name="Percent 3 6 3 5 4" xfId="11438" xr:uid="{6DCF637A-BB79-4258-9DD2-CEE1C67BE2A1}"/>
    <cellStyle name="Percent 3 6 3 5 4 2" xfId="11439" xr:uid="{6F010D41-977E-4866-9C0F-F02D5B1B4748}"/>
    <cellStyle name="Percent 3 6 3 5 5" xfId="11440" xr:uid="{8D37C3F7-EE84-4433-B4F8-5990247D1F6C}"/>
    <cellStyle name="Percent 3 6 3 6" xfId="11441" xr:uid="{EFE66DFA-C696-4C2F-B487-1C295008B091}"/>
    <cellStyle name="Percent 3 6 3 6 2" xfId="11442" xr:uid="{AF059AE0-36E2-4BAC-ADD7-B1C972949A73}"/>
    <cellStyle name="Percent 3 6 3 6 2 2" xfId="11443" xr:uid="{17F8E595-0E2D-4942-AFCF-3D0F7C909204}"/>
    <cellStyle name="Percent 3 6 3 6 3" xfId="11444" xr:uid="{9855A831-02BC-4DC0-8D97-563FB0B004E7}"/>
    <cellStyle name="Percent 3 6 3 6 3 2" xfId="11445" xr:uid="{614EF6E8-4005-4054-9A48-3D1022C2EC04}"/>
    <cellStyle name="Percent 3 6 3 6 4" xfId="11446" xr:uid="{4FF6D8AD-2C88-4A43-A3EB-824E47A52090}"/>
    <cellStyle name="Percent 3 6 3 7" xfId="11447" xr:uid="{48960A0B-349C-47FB-A530-21B71D2C70B0}"/>
    <cellStyle name="Percent 3 6 3 7 2" xfId="11448" xr:uid="{ED31B96A-F19C-4267-99B5-2B4FBC59CDDB}"/>
    <cellStyle name="Percent 3 6 3 8" xfId="11449" xr:uid="{69105BCA-F624-432E-8D02-B2E73C66BBB5}"/>
    <cellStyle name="Percent 3 6 3 8 2" xfId="11450" xr:uid="{D71B6CCC-E164-434C-8F18-6D96D6A35D46}"/>
    <cellStyle name="Percent 3 6 3 9" xfId="11451" xr:uid="{2DF8FBE7-A43E-4480-A84C-FF7826602D79}"/>
    <cellStyle name="Percent 3 6 3 9 2" xfId="11452" xr:uid="{0183F627-E14B-4395-85C7-BA20D1D2800B}"/>
    <cellStyle name="Percent 3 6 4" xfId="5878" xr:uid="{DFEA8DC4-6AC6-46FB-90CC-9D9C8BE72941}"/>
    <cellStyle name="Percent 3 6 4 10" xfId="11454" xr:uid="{2563749D-BD04-46CF-8566-44DC4DE8CCED}"/>
    <cellStyle name="Percent 3 6 4 11" xfId="11455" xr:uid="{F3B00681-D7BF-4575-8562-2BED2799D5D9}"/>
    <cellStyle name="Percent 3 6 4 12" xfId="11453" xr:uid="{42628FA8-2626-4305-AF04-691312427B28}"/>
    <cellStyle name="Percent 3 6 4 13" xfId="7835" xr:uid="{CD9AC77D-5171-458A-A369-AC4C1FC7D90C}"/>
    <cellStyle name="Percent 3 6 4 2" xfId="11456" xr:uid="{85D8EDD2-ADBC-4DC1-87F4-4FCA7E2EFDE2}"/>
    <cellStyle name="Percent 3 6 4 2 2" xfId="11457" xr:uid="{61E0DD23-7775-4E37-96E8-0DB917FDD3AC}"/>
    <cellStyle name="Percent 3 6 4 2 2 2" xfId="11458" xr:uid="{56C76474-7BE6-498A-959F-FE2E146086B4}"/>
    <cellStyle name="Percent 3 6 4 2 3" xfId="11459" xr:uid="{77800BD6-DD2C-48AF-9131-27217AD7C725}"/>
    <cellStyle name="Percent 3 6 4 2 3 2" xfId="11460" xr:uid="{7E472C82-AC9E-46E7-A2A9-16AB1B82C4F3}"/>
    <cellStyle name="Percent 3 6 4 2 4" xfId="11461" xr:uid="{504A7B75-CE91-41AE-8C56-C96480C23240}"/>
    <cellStyle name="Percent 3 6 4 2 5" xfId="11462" xr:uid="{1DD6ED5D-C807-486F-A209-ED19291F9832}"/>
    <cellStyle name="Percent 3 6 4 3" xfId="11463" xr:uid="{DD77139D-3D5E-4BFE-986C-C42BF2C7BD15}"/>
    <cellStyle name="Percent 3 6 4 3 2" xfId="11464" xr:uid="{FC5E5950-CA2A-41C0-B318-A6051141A5ED}"/>
    <cellStyle name="Percent 3 6 4 3 2 2" xfId="11465" xr:uid="{A5C6F0C8-E517-4A9D-AB95-65A4AD1D6D16}"/>
    <cellStyle name="Percent 3 6 4 3 3" xfId="11466" xr:uid="{7A5D5E5F-A142-4A38-AFB5-590433231F37}"/>
    <cellStyle name="Percent 3 6 4 3 3 2" xfId="11467" xr:uid="{CC06C471-EBA8-4C2C-AD77-77603D084F84}"/>
    <cellStyle name="Percent 3 6 4 3 4" xfId="11468" xr:uid="{29019046-2F02-412F-ADD3-1BFA1B234150}"/>
    <cellStyle name="Percent 3 6 4 4" xfId="11469" xr:uid="{E0C88529-FBAB-41ED-81D8-F3955EC96738}"/>
    <cellStyle name="Percent 3 6 4 4 2" xfId="11470" xr:uid="{B9FA65F4-5B58-4B5A-B7E8-E82851351504}"/>
    <cellStyle name="Percent 3 6 4 4 2 2" xfId="11471" xr:uid="{20F18524-9966-4067-AF37-40CD9C2B8369}"/>
    <cellStyle name="Percent 3 6 4 4 3" xfId="11472" xr:uid="{E03E36ED-8F42-4A6D-B199-8B3C0DA84AE5}"/>
    <cellStyle name="Percent 3 6 4 4 3 2" xfId="11473" xr:uid="{9208CCB4-CBCA-41AC-A1D2-D4F699D84674}"/>
    <cellStyle name="Percent 3 6 4 4 4" xfId="11474" xr:uid="{A795E8EA-5C13-42FA-A839-726059EFF794}"/>
    <cellStyle name="Percent 3 6 4 5" xfId="11475" xr:uid="{F5DCBE89-1BC8-4A64-BADB-607E13607755}"/>
    <cellStyle name="Percent 3 6 4 5 2" xfId="11476" xr:uid="{1B06BA85-BE51-4534-B624-BF99C6BA456C}"/>
    <cellStyle name="Percent 3 6 4 5 2 2" xfId="11477" xr:uid="{7448C557-2ED7-4292-8248-8EC49CAD6624}"/>
    <cellStyle name="Percent 3 6 4 5 3" xfId="11478" xr:uid="{5F9FE1A2-ABE2-4E72-847C-863C288AF986}"/>
    <cellStyle name="Percent 3 6 4 5 3 2" xfId="11479" xr:uid="{3EA37309-797F-477F-9C68-C13AEF16B059}"/>
    <cellStyle name="Percent 3 6 4 5 4" xfId="11480" xr:uid="{0782B071-A570-460C-B78B-70438747C875}"/>
    <cellStyle name="Percent 3 6 4 5 4 2" xfId="11481" xr:uid="{678E2698-B113-407B-B0AF-07E9756412A5}"/>
    <cellStyle name="Percent 3 6 4 5 5" xfId="11482" xr:uid="{2D66F105-B181-4BC3-B140-71DDB4F70460}"/>
    <cellStyle name="Percent 3 6 4 6" xfId="11483" xr:uid="{18633A2B-61A1-4373-85C3-87EF8A375B32}"/>
    <cellStyle name="Percent 3 6 4 6 2" xfId="11484" xr:uid="{0B03085C-93E8-4DDC-AAC4-81A504AF4EEC}"/>
    <cellStyle name="Percent 3 6 4 6 2 2" xfId="11485" xr:uid="{C0A1BC83-1AB9-40EA-8790-402DD12099F2}"/>
    <cellStyle name="Percent 3 6 4 6 3" xfId="11486" xr:uid="{B31437F6-6926-4E19-9068-12FAD389DF75}"/>
    <cellStyle name="Percent 3 6 4 6 3 2" xfId="11487" xr:uid="{578FED2D-4586-4F91-AF32-E06F342FAE4E}"/>
    <cellStyle name="Percent 3 6 4 6 4" xfId="11488" xr:uid="{4E50BFB9-509C-4C6D-9AC8-4B5A5F088918}"/>
    <cellStyle name="Percent 3 6 4 7" xfId="11489" xr:uid="{A3D288F2-CE5A-41AF-9365-74C0BFACDB15}"/>
    <cellStyle name="Percent 3 6 4 7 2" xfId="11490" xr:uid="{1BEA4DCD-313F-42E3-A7EF-3616F5498707}"/>
    <cellStyle name="Percent 3 6 4 8" xfId="11491" xr:uid="{7C3659B3-DAD0-42C6-956F-8933C7CC9CD7}"/>
    <cellStyle name="Percent 3 6 4 8 2" xfId="11492" xr:uid="{54E838DB-D381-4EB3-BE9B-DD5923178B87}"/>
    <cellStyle name="Percent 3 6 4 9" xfId="11493" xr:uid="{C66E1E85-89F7-436F-B4E8-2CFE83249F77}"/>
    <cellStyle name="Percent 3 6 4 9 2" xfId="11494" xr:uid="{4CEF3B4F-44F0-4D08-8CA1-11BABE143018}"/>
    <cellStyle name="Percent 3 6 5" xfId="5879" xr:uid="{094798BC-D3F5-4DFC-9302-B8E4DC3AC972}"/>
    <cellStyle name="Percent 3 6 5 10" xfId="11496" xr:uid="{07680FBE-F6D4-4C19-A14F-610929D5AD4D}"/>
    <cellStyle name="Percent 3 6 5 11" xfId="11497" xr:uid="{05DBF58C-1F9E-40FB-B9E9-DE958A925321}"/>
    <cellStyle name="Percent 3 6 5 12" xfId="11495" xr:uid="{6E2F6080-D8DD-4CBC-B34B-E4B1D8A7063E}"/>
    <cellStyle name="Percent 3 6 5 13" xfId="7836" xr:uid="{32B21C9F-213F-488D-AEA7-E9E409D90C4F}"/>
    <cellStyle name="Percent 3 6 5 2" xfId="11498" xr:uid="{B39025BA-EB8D-4BC0-BE3D-576057E0840B}"/>
    <cellStyle name="Percent 3 6 5 2 2" xfId="11499" xr:uid="{CA6D593B-1EC9-456C-A777-865A3F9DA0B0}"/>
    <cellStyle name="Percent 3 6 5 2 2 2" xfId="11500" xr:uid="{6C8B5114-AB9B-473A-B4C6-75BDE532549A}"/>
    <cellStyle name="Percent 3 6 5 2 3" xfId="11501" xr:uid="{2C94887F-058F-432F-9E41-E3F31D4688BD}"/>
    <cellStyle name="Percent 3 6 5 2 3 2" xfId="11502" xr:uid="{DE2D4CA6-4440-44E6-B39C-774AECA43EFF}"/>
    <cellStyle name="Percent 3 6 5 2 4" xfId="11503" xr:uid="{AAB07DA0-D33C-4CE2-A6D7-EE7B6E44895F}"/>
    <cellStyle name="Percent 3 6 5 2 5" xfId="11504" xr:uid="{3504503A-C514-4A30-A719-D4D38289FED1}"/>
    <cellStyle name="Percent 3 6 5 3" xfId="11505" xr:uid="{9340155F-1CB5-4CBD-B5D7-1302473F55CF}"/>
    <cellStyle name="Percent 3 6 5 3 2" xfId="11506" xr:uid="{8DB0182D-476D-43F1-AB84-C02E931CF0FF}"/>
    <cellStyle name="Percent 3 6 5 3 2 2" xfId="11507" xr:uid="{C7E30284-6084-46EF-8F70-1513A1D8EF04}"/>
    <cellStyle name="Percent 3 6 5 3 3" xfId="11508" xr:uid="{F1B27E8D-90A8-4270-8A24-6E79E9AE3C58}"/>
    <cellStyle name="Percent 3 6 5 3 3 2" xfId="11509" xr:uid="{4B45C32D-EDB8-4595-A040-7E143D37C9B0}"/>
    <cellStyle name="Percent 3 6 5 3 4" xfId="11510" xr:uid="{3F9ACD0C-54E8-42E1-9D3F-A49834F1B6FD}"/>
    <cellStyle name="Percent 3 6 5 4" xfId="11511" xr:uid="{BF17032F-CC2C-4306-B721-122DCA62779E}"/>
    <cellStyle name="Percent 3 6 5 4 2" xfId="11512" xr:uid="{CAA35D34-CF4D-42CE-A5FB-FD55D50E60E4}"/>
    <cellStyle name="Percent 3 6 5 4 2 2" xfId="11513" xr:uid="{787D3421-837F-41C8-8FDF-F437DD08051E}"/>
    <cellStyle name="Percent 3 6 5 4 3" xfId="11514" xr:uid="{B2A6DB3C-83A5-4A74-B426-2F0D997C942B}"/>
    <cellStyle name="Percent 3 6 5 4 3 2" xfId="11515" xr:uid="{975DA205-8E63-445E-AD75-B53886D13085}"/>
    <cellStyle name="Percent 3 6 5 4 4" xfId="11516" xr:uid="{EA776320-B733-45EE-ADBE-73FADC983D0A}"/>
    <cellStyle name="Percent 3 6 5 5" xfId="11517" xr:uid="{A7185885-17A4-4655-A884-B9F33CEA2178}"/>
    <cellStyle name="Percent 3 6 5 5 2" xfId="11518" xr:uid="{3B2F1EE5-8F02-473D-858D-CE1BA7DA2702}"/>
    <cellStyle name="Percent 3 6 5 5 2 2" xfId="11519" xr:uid="{A33BFA77-3AFC-470F-A3A2-D4FD21DD6CF3}"/>
    <cellStyle name="Percent 3 6 5 5 3" xfId="11520" xr:uid="{89D0D04D-B5E8-4BEE-A060-AF22A231F9C2}"/>
    <cellStyle name="Percent 3 6 5 5 3 2" xfId="11521" xr:uid="{AC9C8C49-F430-41AD-8076-B59DFBF9E27B}"/>
    <cellStyle name="Percent 3 6 5 5 4" xfId="11522" xr:uid="{41CB4C36-6B5B-412C-9CD0-2A4672A2451B}"/>
    <cellStyle name="Percent 3 6 5 5 4 2" xfId="11523" xr:uid="{B391C836-C76A-4A49-AD08-75BD246913ED}"/>
    <cellStyle name="Percent 3 6 5 5 5" xfId="11524" xr:uid="{0CE6E3C9-DB93-4CC2-B9AE-50692347A2C5}"/>
    <cellStyle name="Percent 3 6 5 6" xfId="11525" xr:uid="{2DDA75C1-CC24-4AA6-A93F-6252571419BB}"/>
    <cellStyle name="Percent 3 6 5 6 2" xfId="11526" xr:uid="{CE6D9823-09CA-4D5B-AA74-F809E20583B2}"/>
    <cellStyle name="Percent 3 6 5 6 2 2" xfId="11527" xr:uid="{6F8820A3-0A9B-4EC1-9ED0-F9BB8FBD270F}"/>
    <cellStyle name="Percent 3 6 5 6 3" xfId="11528" xr:uid="{5A620E38-6CCA-4410-A4F6-58522E231E31}"/>
    <cellStyle name="Percent 3 6 5 6 3 2" xfId="11529" xr:uid="{D2A2B24A-D8E7-4729-93F2-A1A28ED861A3}"/>
    <cellStyle name="Percent 3 6 5 6 4" xfId="11530" xr:uid="{144CE706-EA76-48F0-839C-A20C44406BBD}"/>
    <cellStyle name="Percent 3 6 5 7" xfId="11531" xr:uid="{020E4DAA-75C4-4E4E-BEC7-E796D1C59F85}"/>
    <cellStyle name="Percent 3 6 5 7 2" xfId="11532" xr:uid="{D778438A-4EAB-437A-88E6-7E3304F07F61}"/>
    <cellStyle name="Percent 3 6 5 8" xfId="11533" xr:uid="{1984C5D0-7A95-4E45-8AA7-BEB3DAF2C21F}"/>
    <cellStyle name="Percent 3 6 5 8 2" xfId="11534" xr:uid="{3F22597E-83DB-4083-88F6-7F234A693BD7}"/>
    <cellStyle name="Percent 3 6 5 9" xfId="11535" xr:uid="{2D6728AD-0E80-45C4-9270-C2707CD934F7}"/>
    <cellStyle name="Percent 3 6 5 9 2" xfId="11536" xr:uid="{09A0801A-C56D-49A5-909E-FF38AAED643D}"/>
    <cellStyle name="Percent 3 6 6" xfId="5880" xr:uid="{58200D3C-1D19-4D72-A091-2816C56FF5FF}"/>
    <cellStyle name="Percent 3 6 6 10" xfId="11538" xr:uid="{5C973B0B-1398-4024-9F1E-74361333D333}"/>
    <cellStyle name="Percent 3 6 6 11" xfId="11539" xr:uid="{281F036B-CB61-4D96-89BE-A87D17B1A374}"/>
    <cellStyle name="Percent 3 6 6 12" xfId="11537" xr:uid="{A539071D-6DAD-46C7-A11A-81AB566AA5B2}"/>
    <cellStyle name="Percent 3 6 6 13" xfId="7837" xr:uid="{BD381123-769D-4572-8FBF-01410EBC9673}"/>
    <cellStyle name="Percent 3 6 6 2" xfId="11540" xr:uid="{73F4011B-E514-46E4-A2F9-4375D9EADC54}"/>
    <cellStyle name="Percent 3 6 6 2 2" xfId="11541" xr:uid="{02C68E78-89BD-4747-91E4-7400D07C885A}"/>
    <cellStyle name="Percent 3 6 6 2 2 2" xfId="11542" xr:uid="{0C3CA031-21AB-4FEE-B0AE-B12B025CEFE7}"/>
    <cellStyle name="Percent 3 6 6 2 3" xfId="11543" xr:uid="{CC844FCF-3DE0-4440-B812-F354ED506DD4}"/>
    <cellStyle name="Percent 3 6 6 2 3 2" xfId="11544" xr:uid="{C3ED8CA7-A734-4CC8-AA3A-4E96F3C7C2B1}"/>
    <cellStyle name="Percent 3 6 6 2 4" xfId="11545" xr:uid="{C6C9AF8C-6B62-4966-BACF-86A61C3ED08E}"/>
    <cellStyle name="Percent 3 6 6 2 5" xfId="11546" xr:uid="{9A121D6B-D0F8-4762-97A0-FB595362E4BD}"/>
    <cellStyle name="Percent 3 6 6 3" xfId="11547" xr:uid="{22F0CE8D-68BE-46E0-9183-9C0B6E1F17AE}"/>
    <cellStyle name="Percent 3 6 6 3 2" xfId="11548" xr:uid="{BD6166F6-C2DB-433C-AF58-78346A1CD760}"/>
    <cellStyle name="Percent 3 6 6 3 2 2" xfId="11549" xr:uid="{77810BB2-57CC-4F09-9423-4AF5A0216675}"/>
    <cellStyle name="Percent 3 6 6 3 3" xfId="11550" xr:uid="{177AC8A4-81B2-4C16-A961-016B9589BBC0}"/>
    <cellStyle name="Percent 3 6 6 3 3 2" xfId="11551" xr:uid="{F5E725EF-03BE-4CD8-B606-2FDF64EBD192}"/>
    <cellStyle name="Percent 3 6 6 3 4" xfId="11552" xr:uid="{D07B7E27-8086-4FAD-A78F-8A512D8CC394}"/>
    <cellStyle name="Percent 3 6 6 4" xfId="11553" xr:uid="{A0D6BA4F-82B4-425B-9D83-EAEC77A0DD3C}"/>
    <cellStyle name="Percent 3 6 6 4 2" xfId="11554" xr:uid="{A12BFA17-F36A-4F22-9ED8-B08198AA0AAF}"/>
    <cellStyle name="Percent 3 6 6 4 2 2" xfId="11555" xr:uid="{A17F1CB3-D6A9-421D-8BD4-8AA68E7BB9E9}"/>
    <cellStyle name="Percent 3 6 6 4 3" xfId="11556" xr:uid="{18D7E2CB-5B5E-4EA5-8865-7E6BEE2DF0A1}"/>
    <cellStyle name="Percent 3 6 6 4 3 2" xfId="11557" xr:uid="{CC2126E0-BDCB-447B-A937-F7C0789B4036}"/>
    <cellStyle name="Percent 3 6 6 4 4" xfId="11558" xr:uid="{AA0EDAB4-3529-45AA-A9B7-9BAB48606952}"/>
    <cellStyle name="Percent 3 6 6 5" xfId="11559" xr:uid="{EC4165A5-2420-41D0-A722-948C310E388C}"/>
    <cellStyle name="Percent 3 6 6 5 2" xfId="11560" xr:uid="{58E82A6E-D8DD-4859-B3DF-58B3CFD4404F}"/>
    <cellStyle name="Percent 3 6 6 5 2 2" xfId="11561" xr:uid="{06AFE9CB-4DAE-4C67-B6D3-BAD7B6DA196D}"/>
    <cellStyle name="Percent 3 6 6 5 3" xfId="11562" xr:uid="{65E58E53-13BA-49D4-8192-5AEC49AE5773}"/>
    <cellStyle name="Percent 3 6 6 5 3 2" xfId="11563" xr:uid="{C0F0653E-A325-4A5B-92F8-3F3D321A33C2}"/>
    <cellStyle name="Percent 3 6 6 5 4" xfId="11564" xr:uid="{F408DE1F-F6B3-4708-B5C0-F76C1EEA9977}"/>
    <cellStyle name="Percent 3 6 6 5 4 2" xfId="11565" xr:uid="{3F4FE7F2-C2FF-48CD-A601-2523E522B335}"/>
    <cellStyle name="Percent 3 6 6 5 5" xfId="11566" xr:uid="{964DF7BB-F34D-4FD8-B20E-E1806DFFE7BA}"/>
    <cellStyle name="Percent 3 6 6 6" xfId="11567" xr:uid="{BA044F74-6BEA-4AC5-8CDD-BDD3A148688D}"/>
    <cellStyle name="Percent 3 6 6 6 2" xfId="11568" xr:uid="{5DDBD073-87C2-431B-BBB0-8BE479AA4A1E}"/>
    <cellStyle name="Percent 3 6 6 6 2 2" xfId="11569" xr:uid="{139DCDEC-D9D6-4480-8B83-9693379861C6}"/>
    <cellStyle name="Percent 3 6 6 6 3" xfId="11570" xr:uid="{6566E8E8-C7D0-418E-8FC3-1ACC2026DFB3}"/>
    <cellStyle name="Percent 3 6 6 6 3 2" xfId="11571" xr:uid="{64C18AE2-EF85-4A33-B7C8-165E2B03F29C}"/>
    <cellStyle name="Percent 3 6 6 6 4" xfId="11572" xr:uid="{D2EEDE4A-CC44-4472-8318-6641945627AA}"/>
    <cellStyle name="Percent 3 6 6 7" xfId="11573" xr:uid="{B3465952-709C-415C-9441-CDDA00680BE1}"/>
    <cellStyle name="Percent 3 6 6 7 2" xfId="11574" xr:uid="{825693B8-1D0B-4381-A3CB-D32D48F11B74}"/>
    <cellStyle name="Percent 3 6 6 8" xfId="11575" xr:uid="{8B177162-1B15-4EB9-9025-CE0B627E4239}"/>
    <cellStyle name="Percent 3 6 6 8 2" xfId="11576" xr:uid="{470A836D-B9D7-4E65-92B8-F957B95E61E8}"/>
    <cellStyle name="Percent 3 6 6 9" xfId="11577" xr:uid="{14338A4B-F060-467E-8824-E858A3B2B993}"/>
    <cellStyle name="Percent 3 6 6 9 2" xfId="11578" xr:uid="{192B88FD-0DCF-4BB3-96B4-0CE34D64A748}"/>
    <cellStyle name="Percent 3 6 7" xfId="5881" xr:uid="{4B6D3D65-8357-4936-B82C-415E5B113BF8}"/>
    <cellStyle name="Percent 3 6 7 10" xfId="11580" xr:uid="{CFF5CCDF-E9AD-4A65-AAB1-E89BB82F50AC}"/>
    <cellStyle name="Percent 3 6 7 11" xfId="11581" xr:uid="{5E3515F2-486E-4BDA-A298-08400C86DB00}"/>
    <cellStyle name="Percent 3 6 7 12" xfId="11579" xr:uid="{5A6E6972-CE99-49B1-A142-54B1C294ABD2}"/>
    <cellStyle name="Percent 3 6 7 13" xfId="7838" xr:uid="{2111CDB8-199F-4B9E-8345-C3A333841D94}"/>
    <cellStyle name="Percent 3 6 7 2" xfId="11582" xr:uid="{1FDD4660-752A-4E41-A46E-9DE9C44044DA}"/>
    <cellStyle name="Percent 3 6 7 2 2" xfId="11583" xr:uid="{C49C111B-4966-4A4E-B9A4-2EC416D578CB}"/>
    <cellStyle name="Percent 3 6 7 2 2 2" xfId="11584" xr:uid="{F61A1B95-DE05-45C8-AB46-B69466B68989}"/>
    <cellStyle name="Percent 3 6 7 2 3" xfId="11585" xr:uid="{39382115-29D1-4C7F-AB74-8026839069A1}"/>
    <cellStyle name="Percent 3 6 7 2 3 2" xfId="11586" xr:uid="{A824B90A-1972-4E65-9440-C3E800CE5A49}"/>
    <cellStyle name="Percent 3 6 7 2 4" xfId="11587" xr:uid="{DA40C846-9998-4A7D-8206-5B141B562FCE}"/>
    <cellStyle name="Percent 3 6 7 2 5" xfId="11588" xr:uid="{F71E6AF1-1E69-4164-8E9F-48B28226843B}"/>
    <cellStyle name="Percent 3 6 7 3" xfId="11589" xr:uid="{58E54950-CE68-4F3E-AAD9-932213062284}"/>
    <cellStyle name="Percent 3 6 7 3 2" xfId="11590" xr:uid="{FCCE0A39-3FD7-4B9C-AA31-E12118A7B2FD}"/>
    <cellStyle name="Percent 3 6 7 3 2 2" xfId="11591" xr:uid="{A7A865F3-574C-4CA3-A0FB-223DD0E2994A}"/>
    <cellStyle name="Percent 3 6 7 3 3" xfId="11592" xr:uid="{1F42819A-4F42-4761-B0ED-4DF0A3F7AD8E}"/>
    <cellStyle name="Percent 3 6 7 3 3 2" xfId="11593" xr:uid="{595A5F7B-BA44-4D68-9FA7-05E4896E577A}"/>
    <cellStyle name="Percent 3 6 7 3 4" xfId="11594" xr:uid="{026EB7F4-CBCC-455B-A0D8-BEEE4F51DCD0}"/>
    <cellStyle name="Percent 3 6 7 4" xfId="11595" xr:uid="{4209676A-B1F6-4186-804C-3271B8B842BF}"/>
    <cellStyle name="Percent 3 6 7 4 2" xfId="11596" xr:uid="{2B417EC7-76A6-45F1-BF0E-6E49E07B7C97}"/>
    <cellStyle name="Percent 3 6 7 4 2 2" xfId="11597" xr:uid="{38860B55-EB4D-4CB5-9EB3-42AF411BE215}"/>
    <cellStyle name="Percent 3 6 7 4 3" xfId="11598" xr:uid="{37B6360C-5BE0-4F60-8037-668CB98938CD}"/>
    <cellStyle name="Percent 3 6 7 4 3 2" xfId="11599" xr:uid="{6A9A5173-A6BC-4BC4-B035-834032919D03}"/>
    <cellStyle name="Percent 3 6 7 4 4" xfId="11600" xr:uid="{451345E6-BD55-4900-BD65-1B971F0A38E4}"/>
    <cellStyle name="Percent 3 6 7 5" xfId="11601" xr:uid="{B293C1A2-74FC-475B-BB03-F451334BAC89}"/>
    <cellStyle name="Percent 3 6 7 5 2" xfId="11602" xr:uid="{36B9115D-1F33-4056-B6E8-80429A8015BE}"/>
    <cellStyle name="Percent 3 6 7 5 2 2" xfId="11603" xr:uid="{579A0B77-E795-4D47-8AD6-BD4FB4DFEE2F}"/>
    <cellStyle name="Percent 3 6 7 5 3" xfId="11604" xr:uid="{C4D7D424-33E0-4DAF-9EEF-F12630BCA2F9}"/>
    <cellStyle name="Percent 3 6 7 5 3 2" xfId="11605" xr:uid="{2448522B-9FBB-48E8-AD8C-FE3D84013486}"/>
    <cellStyle name="Percent 3 6 7 5 4" xfId="11606" xr:uid="{22DD2EB7-589C-4ACD-876E-79B9951329DA}"/>
    <cellStyle name="Percent 3 6 7 5 4 2" xfId="11607" xr:uid="{9064CDD0-0D5C-4370-9E5C-26751ED68B1E}"/>
    <cellStyle name="Percent 3 6 7 5 5" xfId="11608" xr:uid="{C388C048-DFA3-43F9-8244-6D15E3693383}"/>
    <cellStyle name="Percent 3 6 7 6" xfId="11609" xr:uid="{39C23914-477B-447E-B4A9-F4D5C3D233FE}"/>
    <cellStyle name="Percent 3 6 7 6 2" xfId="11610" xr:uid="{8B730A1C-E3DC-4DCB-8EC5-8380666B1044}"/>
    <cellStyle name="Percent 3 6 7 6 2 2" xfId="11611" xr:uid="{8C2464F0-1607-4185-A8A4-D99CA19B3DAD}"/>
    <cellStyle name="Percent 3 6 7 6 3" xfId="11612" xr:uid="{52F155E3-B8C5-4BE1-9F03-25B0F781D73B}"/>
    <cellStyle name="Percent 3 6 7 6 3 2" xfId="11613" xr:uid="{BAD9AE1A-6E9A-4C54-8DCF-9F7FBA8B1E4B}"/>
    <cellStyle name="Percent 3 6 7 6 4" xfId="11614" xr:uid="{966499A6-6A4B-4FD5-B175-1F0E94B4C848}"/>
    <cellStyle name="Percent 3 6 7 7" xfId="11615" xr:uid="{4B089A22-F099-4922-876F-D01DFDC78AA2}"/>
    <cellStyle name="Percent 3 6 7 7 2" xfId="11616" xr:uid="{A710A390-5C46-4392-85E8-A20E0E5F137E}"/>
    <cellStyle name="Percent 3 6 7 8" xfId="11617" xr:uid="{56A0ED8D-2765-4101-B94B-A1601BB075E4}"/>
    <cellStyle name="Percent 3 6 7 8 2" xfId="11618" xr:uid="{A1FC8390-94C5-4C1E-B874-3D6F6E122AA5}"/>
    <cellStyle name="Percent 3 6 7 9" xfId="11619" xr:uid="{99A63578-B29D-48E3-924B-B5863B468A29}"/>
    <cellStyle name="Percent 3 6 7 9 2" xfId="11620" xr:uid="{8D7D5434-5DCA-45A3-A7D3-EFB7E62A13B6}"/>
    <cellStyle name="Percent 3 6 8" xfId="5882" xr:uid="{40A77B7A-7C7B-4EB8-BDAC-2B7A8032598F}"/>
    <cellStyle name="Percent 3 6 8 10" xfId="11622" xr:uid="{4C3872B4-9964-41E6-AF7D-4CC8E1DE2936}"/>
    <cellStyle name="Percent 3 6 8 11" xfId="11623" xr:uid="{38C53E9F-C0F8-4DD4-AFB3-2547C4C08034}"/>
    <cellStyle name="Percent 3 6 8 12" xfId="11621" xr:uid="{90103258-EB32-48B9-B971-BC71DDDCFF1E}"/>
    <cellStyle name="Percent 3 6 8 13" xfId="7839" xr:uid="{6E700AFB-59A2-4D22-9DF9-99165DC8E322}"/>
    <cellStyle name="Percent 3 6 8 2" xfId="11624" xr:uid="{CA964F3F-74B7-41CC-8440-6DE9E9A12D42}"/>
    <cellStyle name="Percent 3 6 8 2 2" xfId="11625" xr:uid="{0A7C267C-CD7C-438F-BFF1-E54E6B1E49F3}"/>
    <cellStyle name="Percent 3 6 8 2 2 2" xfId="11626" xr:uid="{F7A9D8B1-FAFC-4FF4-A143-9EDA02EF361E}"/>
    <cellStyle name="Percent 3 6 8 2 3" xfId="11627" xr:uid="{930E31CE-14F8-4BD0-B957-662E99947149}"/>
    <cellStyle name="Percent 3 6 8 2 3 2" xfId="11628" xr:uid="{9D18CC99-BB7F-4D11-93AD-B3FB254B5391}"/>
    <cellStyle name="Percent 3 6 8 2 4" xfId="11629" xr:uid="{7D337464-CFBB-43A4-AE92-D72D341D0447}"/>
    <cellStyle name="Percent 3 6 8 2 5" xfId="11630" xr:uid="{A4A056FF-0573-4B45-9928-35C0CFD04620}"/>
    <cellStyle name="Percent 3 6 8 3" xfId="11631" xr:uid="{825770F7-0548-41A0-8CAE-2B472C244DB2}"/>
    <cellStyle name="Percent 3 6 8 3 2" xfId="11632" xr:uid="{9AE95652-42BB-4EAF-A7B1-0B88CE743194}"/>
    <cellStyle name="Percent 3 6 8 3 2 2" xfId="11633" xr:uid="{71F688C6-23DF-4D71-9604-1ABDF4C7B305}"/>
    <cellStyle name="Percent 3 6 8 3 3" xfId="11634" xr:uid="{70CA1EEF-8CF8-44A0-B8B6-DFAF65BBAE4D}"/>
    <cellStyle name="Percent 3 6 8 3 3 2" xfId="11635" xr:uid="{82E93FF5-153F-4D66-B422-5FFC1184D594}"/>
    <cellStyle name="Percent 3 6 8 3 4" xfId="11636" xr:uid="{19C0006B-13E5-4409-B933-0E8E4ECF8089}"/>
    <cellStyle name="Percent 3 6 8 4" xfId="11637" xr:uid="{59A6417D-2A8F-456A-A3C6-AC0F48C6533E}"/>
    <cellStyle name="Percent 3 6 8 4 2" xfId="11638" xr:uid="{EFD7A589-1FD6-48C8-8D0A-6248A10DAB13}"/>
    <cellStyle name="Percent 3 6 8 4 2 2" xfId="11639" xr:uid="{888F77F8-0E88-4DDD-B212-DF90FF9758FC}"/>
    <cellStyle name="Percent 3 6 8 4 3" xfId="11640" xr:uid="{4EEEC6F7-7CBE-4B77-AB8E-A5870668C353}"/>
    <cellStyle name="Percent 3 6 8 4 3 2" xfId="11641" xr:uid="{1CCE5104-4F3A-4AE2-B946-2C99C6DB1613}"/>
    <cellStyle name="Percent 3 6 8 4 4" xfId="11642" xr:uid="{79772854-FD6C-4518-BA26-273FE5841303}"/>
    <cellStyle name="Percent 3 6 8 5" xfId="11643" xr:uid="{49E63311-40E7-426B-9E23-BA69B2E79EF9}"/>
    <cellStyle name="Percent 3 6 8 5 2" xfId="11644" xr:uid="{1BFCF706-3FC7-4F87-840D-DA652E1A5C9A}"/>
    <cellStyle name="Percent 3 6 8 5 2 2" xfId="11645" xr:uid="{B0439A57-2164-40F7-8F47-508ECA5A44C6}"/>
    <cellStyle name="Percent 3 6 8 5 3" xfId="11646" xr:uid="{004D978F-6E1C-4E90-8B25-EFC46BA9449D}"/>
    <cellStyle name="Percent 3 6 8 5 3 2" xfId="11647" xr:uid="{4E9C77F5-3E51-489D-B9E5-9CA34A23B723}"/>
    <cellStyle name="Percent 3 6 8 5 4" xfId="11648" xr:uid="{B3EF63D2-8041-4B1B-B577-4D111DBC0712}"/>
    <cellStyle name="Percent 3 6 8 5 4 2" xfId="11649" xr:uid="{677A0722-98E5-4BE7-AFDD-AEC1AB0A9E69}"/>
    <cellStyle name="Percent 3 6 8 5 5" xfId="11650" xr:uid="{85451749-2A09-4E79-82B6-D310467CCDED}"/>
    <cellStyle name="Percent 3 6 8 6" xfId="11651" xr:uid="{FBBDD691-E18C-4927-B9E7-E6BC91E70F00}"/>
    <cellStyle name="Percent 3 6 8 6 2" xfId="11652" xr:uid="{5034E93A-1397-4F51-95EE-E8A0F3F8C8E2}"/>
    <cellStyle name="Percent 3 6 8 6 2 2" xfId="11653" xr:uid="{5B16981B-B2D8-406C-970E-A6FF358910A8}"/>
    <cellStyle name="Percent 3 6 8 6 3" xfId="11654" xr:uid="{74BA4E2F-A7B9-41C9-BE27-C56D280B9F49}"/>
    <cellStyle name="Percent 3 6 8 6 3 2" xfId="11655" xr:uid="{CFB7D7A7-5EC2-4B4A-B7B0-96190D3C3474}"/>
    <cellStyle name="Percent 3 6 8 6 4" xfId="11656" xr:uid="{F36BA627-5B9A-41A9-BCF6-39902103A66D}"/>
    <cellStyle name="Percent 3 6 8 7" xfId="11657" xr:uid="{00843942-53CD-4597-964F-24DADA281767}"/>
    <cellStyle name="Percent 3 6 8 7 2" xfId="11658" xr:uid="{43DC7F3D-17FE-475A-9703-B9AD77011438}"/>
    <cellStyle name="Percent 3 6 8 8" xfId="11659" xr:uid="{34ABCF12-DDBE-4259-9AE8-4B9F6F8389FC}"/>
    <cellStyle name="Percent 3 6 8 8 2" xfId="11660" xr:uid="{723D22FD-B1BA-4432-A9B1-5407CBBB3A3A}"/>
    <cellStyle name="Percent 3 6 8 9" xfId="11661" xr:uid="{7E8B28CB-D9DB-4C68-8637-AAC0AF79D0D0}"/>
    <cellStyle name="Percent 3 6 8 9 2" xfId="11662" xr:uid="{92CFA419-CA4A-4969-8A3C-2E5AAAF3CEC3}"/>
    <cellStyle name="Percent 3 6 9" xfId="5883" xr:uid="{7CB92865-1172-4985-ACB8-43F7A3FEF465}"/>
    <cellStyle name="Percent 3 6 9 10" xfId="11664" xr:uid="{A5D286FA-D96D-4DB3-AE83-C8E50592F6B2}"/>
    <cellStyle name="Percent 3 6 9 11" xfId="11665" xr:uid="{80E1D6BB-7967-44CA-8ED2-0794187DD8FD}"/>
    <cellStyle name="Percent 3 6 9 12" xfId="11663" xr:uid="{92958CEC-2DB6-4C4C-BC7E-D3CC126E6401}"/>
    <cellStyle name="Percent 3 6 9 13" xfId="7840" xr:uid="{9FDE8842-74A4-4CFE-93F6-CBF6FB9AD4C5}"/>
    <cellStyle name="Percent 3 6 9 2" xfId="11666" xr:uid="{FC28582B-80A2-4EA6-9812-F2C8B223B87C}"/>
    <cellStyle name="Percent 3 6 9 2 2" xfId="11667" xr:uid="{97F2B68A-761E-4557-A78C-694361AA7D8A}"/>
    <cellStyle name="Percent 3 6 9 2 2 2" xfId="11668" xr:uid="{CCAEB69D-1649-4200-8BE0-8C9B3D995D13}"/>
    <cellStyle name="Percent 3 6 9 2 3" xfId="11669" xr:uid="{7C08F20F-A332-4A23-BFB3-4DF36D369743}"/>
    <cellStyle name="Percent 3 6 9 2 3 2" xfId="11670" xr:uid="{C8CE8473-FA13-427F-B900-64CAF401D3EE}"/>
    <cellStyle name="Percent 3 6 9 2 4" xfId="11671" xr:uid="{77B90081-6CF5-4259-9D5A-F6D55E7CE4E5}"/>
    <cellStyle name="Percent 3 6 9 2 5" xfId="11672" xr:uid="{3FFC0CDD-8AE5-4161-9B0E-BFCC96CFA826}"/>
    <cellStyle name="Percent 3 6 9 3" xfId="11673" xr:uid="{E906886D-9FE1-473B-BE24-DD2C3CE73531}"/>
    <cellStyle name="Percent 3 6 9 3 2" xfId="11674" xr:uid="{A282D141-96F1-4801-AA6B-66D66A27B128}"/>
    <cellStyle name="Percent 3 6 9 3 2 2" xfId="11675" xr:uid="{AE1E3ED6-4984-43C5-92BE-6107C56EFA80}"/>
    <cellStyle name="Percent 3 6 9 3 3" xfId="11676" xr:uid="{9B209D32-CE02-46A1-A1EB-24AE81858D14}"/>
    <cellStyle name="Percent 3 6 9 3 3 2" xfId="11677" xr:uid="{129653D2-E62D-458C-98E5-55A8AC5C72CE}"/>
    <cellStyle name="Percent 3 6 9 3 4" xfId="11678" xr:uid="{7284304F-0B48-410D-AC7E-42EB7FC61625}"/>
    <cellStyle name="Percent 3 6 9 4" xfId="11679" xr:uid="{279A5E7D-9C25-422F-B51C-3AD3831E3ACC}"/>
    <cellStyle name="Percent 3 6 9 4 2" xfId="11680" xr:uid="{4837548A-9E46-486F-9B6C-9F656AD17EDF}"/>
    <cellStyle name="Percent 3 6 9 4 2 2" xfId="11681" xr:uid="{C9634BEA-75CF-4DB6-B001-CF2DE34C7349}"/>
    <cellStyle name="Percent 3 6 9 4 3" xfId="11682" xr:uid="{20E21DDA-158E-4F52-8919-D2C266BFB73E}"/>
    <cellStyle name="Percent 3 6 9 4 3 2" xfId="11683" xr:uid="{7A7E9D20-0AE9-49A3-835C-9CB7E632C0A7}"/>
    <cellStyle name="Percent 3 6 9 4 4" xfId="11684" xr:uid="{82A9E987-A9C6-49CA-8B58-7725D7C45CB9}"/>
    <cellStyle name="Percent 3 6 9 5" xfId="11685" xr:uid="{9641FDCC-8E65-4989-ABB4-3132D08254D6}"/>
    <cellStyle name="Percent 3 6 9 5 2" xfId="11686" xr:uid="{8ACCC009-7163-48E8-8065-9CA33D9C8CDF}"/>
    <cellStyle name="Percent 3 6 9 5 2 2" xfId="11687" xr:uid="{3668DA5A-3AA9-4AD6-BBE0-A873E762F1FD}"/>
    <cellStyle name="Percent 3 6 9 5 3" xfId="11688" xr:uid="{2D58A307-E667-4A94-9398-30DCD1328662}"/>
    <cellStyle name="Percent 3 6 9 5 3 2" xfId="11689" xr:uid="{00C8C45B-B935-40DD-B591-F7A8C5CC148A}"/>
    <cellStyle name="Percent 3 6 9 5 4" xfId="11690" xr:uid="{665E40B2-EAAF-4CEA-BB5F-4C39B94031F4}"/>
    <cellStyle name="Percent 3 6 9 5 4 2" xfId="11691" xr:uid="{CA5BA492-889A-4BF6-9DF3-D3EAFD97C12F}"/>
    <cellStyle name="Percent 3 6 9 5 5" xfId="11692" xr:uid="{CDABA80C-E6FD-41A1-A39A-04D8F2282913}"/>
    <cellStyle name="Percent 3 6 9 6" xfId="11693" xr:uid="{289CD5A9-8983-4F0D-85B5-218285FF016D}"/>
    <cellStyle name="Percent 3 6 9 6 2" xfId="11694" xr:uid="{954171F3-1DCA-4EB1-A2B5-0F67EF179C21}"/>
    <cellStyle name="Percent 3 6 9 6 2 2" xfId="11695" xr:uid="{753E8B3F-1BB5-4F9E-808C-A2A654DAD589}"/>
    <cellStyle name="Percent 3 6 9 6 3" xfId="11696" xr:uid="{869C7623-4232-49B1-8622-0AA3EC8A4776}"/>
    <cellStyle name="Percent 3 6 9 6 3 2" xfId="11697" xr:uid="{FDAF59E3-3C6A-43A0-87E4-EDDC8B069555}"/>
    <cellStyle name="Percent 3 6 9 6 4" xfId="11698" xr:uid="{54E4F2E5-683D-4EE4-B5DD-D0C5D397E745}"/>
    <cellStyle name="Percent 3 6 9 7" xfId="11699" xr:uid="{1530E6E9-6991-4986-8CE6-FE89D9B372DE}"/>
    <cellStyle name="Percent 3 6 9 7 2" xfId="11700" xr:uid="{72BF0022-2558-4972-9421-EB58992E8593}"/>
    <cellStyle name="Percent 3 6 9 8" xfId="11701" xr:uid="{AA330CCC-DB8C-44B6-84A9-16888B99C604}"/>
    <cellStyle name="Percent 3 6 9 8 2" xfId="11702" xr:uid="{5CBC2899-4451-4606-A1B0-104687C4DADE}"/>
    <cellStyle name="Percent 3 6 9 9" xfId="11703" xr:uid="{F88A8323-4C57-4439-A648-D3FF1381F7FE}"/>
    <cellStyle name="Percent 3 6 9 9 2" xfId="11704" xr:uid="{D17CFFEE-D90A-4C3A-A6FE-939C4917BB1F}"/>
    <cellStyle name="Percent 3 7" xfId="1886" xr:uid="{5137052E-1C7C-46F4-A1AF-8C84564E08DD}"/>
    <cellStyle name="Percent 3 7 10" xfId="5885" xr:uid="{AAE0A949-38E0-474E-B059-A2775B5DEF79}"/>
    <cellStyle name="Percent 3 7 10 10" xfId="11707" xr:uid="{86F1E883-B68F-4DFC-9596-850F1E7D6A03}"/>
    <cellStyle name="Percent 3 7 10 11" xfId="11708" xr:uid="{51343BC0-F584-49DC-8C85-9A062F716DA1}"/>
    <cellStyle name="Percent 3 7 10 12" xfId="11706" xr:uid="{C1338E9A-9C02-4B30-B6C6-486D19147BD2}"/>
    <cellStyle name="Percent 3 7 10 13" xfId="7841" xr:uid="{6B79AFCB-8931-436E-9D45-A40DD1CE0D9A}"/>
    <cellStyle name="Percent 3 7 10 2" xfId="11709" xr:uid="{9FE5F893-B1BD-4C4D-A6C5-58B517C6B503}"/>
    <cellStyle name="Percent 3 7 10 2 2" xfId="11710" xr:uid="{CDF0C9B2-D23E-4BFA-BD26-5434862A58FA}"/>
    <cellStyle name="Percent 3 7 10 2 2 2" xfId="11711" xr:uid="{C2700B73-2577-46BC-849B-D589AC244555}"/>
    <cellStyle name="Percent 3 7 10 2 3" xfId="11712" xr:uid="{9FA8E4CC-9639-4392-8271-67BB6C8743BA}"/>
    <cellStyle name="Percent 3 7 10 2 3 2" xfId="11713" xr:uid="{438E40EE-2B08-4C3A-9015-A28CF9F8E24F}"/>
    <cellStyle name="Percent 3 7 10 2 4" xfId="11714" xr:uid="{D0D927F2-B79C-4EC6-858D-3F99258133D0}"/>
    <cellStyle name="Percent 3 7 10 2 5" xfId="11715" xr:uid="{267A70BA-84EB-4B9D-9BA5-FE3C0CA669D7}"/>
    <cellStyle name="Percent 3 7 10 3" xfId="11716" xr:uid="{876D130D-881F-4B97-9E8F-F028A9798F30}"/>
    <cellStyle name="Percent 3 7 10 3 2" xfId="11717" xr:uid="{8CE78B06-ED65-4AEA-B309-7B80AE199F7F}"/>
    <cellStyle name="Percent 3 7 10 3 2 2" xfId="11718" xr:uid="{84D77858-0FAE-46D0-888A-1C44670D63E2}"/>
    <cellStyle name="Percent 3 7 10 3 3" xfId="11719" xr:uid="{0B01101A-F600-4F64-A0DA-7558076476FE}"/>
    <cellStyle name="Percent 3 7 10 3 3 2" xfId="11720" xr:uid="{A0715AE8-8615-40BC-B0CC-62BB9E1E397E}"/>
    <cellStyle name="Percent 3 7 10 3 4" xfId="11721" xr:uid="{77D27CC6-4BB8-44AA-BE4E-829EAD1087E0}"/>
    <cellStyle name="Percent 3 7 10 4" xfId="11722" xr:uid="{78220FA3-7016-4DE6-B888-E5F6CA8A9A28}"/>
    <cellStyle name="Percent 3 7 10 4 2" xfId="11723" xr:uid="{BB745324-4E04-46E5-9E25-408408457F05}"/>
    <cellStyle name="Percent 3 7 10 4 2 2" xfId="11724" xr:uid="{32534FE4-FC02-4A6A-9922-B99F504C81B5}"/>
    <cellStyle name="Percent 3 7 10 4 3" xfId="11725" xr:uid="{ED91CBC2-1EF8-44C7-850C-E995C378A80E}"/>
    <cellStyle name="Percent 3 7 10 4 3 2" xfId="11726" xr:uid="{D3D1A03C-165D-40CE-B9A4-AEE30CB05E09}"/>
    <cellStyle name="Percent 3 7 10 4 4" xfId="11727" xr:uid="{3DBCA17C-C604-47A3-AAAC-0936C025525D}"/>
    <cellStyle name="Percent 3 7 10 5" xfId="11728" xr:uid="{1D5BD075-AA74-4FF0-8980-0D93F3E8C32D}"/>
    <cellStyle name="Percent 3 7 10 5 2" xfId="11729" xr:uid="{F7FBD583-B04A-40D4-BA37-CA01F39D633F}"/>
    <cellStyle name="Percent 3 7 10 5 2 2" xfId="11730" xr:uid="{DB7EEC41-8843-4044-82A2-DEEEB1014563}"/>
    <cellStyle name="Percent 3 7 10 5 3" xfId="11731" xr:uid="{06F22568-5D97-4515-8FBF-2650DA9FBFEA}"/>
    <cellStyle name="Percent 3 7 10 5 3 2" xfId="11732" xr:uid="{63FF3ADC-784E-41F0-9440-B23BECDE6D8A}"/>
    <cellStyle name="Percent 3 7 10 5 4" xfId="11733" xr:uid="{FB962637-79BC-4522-85D9-824E3D387772}"/>
    <cellStyle name="Percent 3 7 10 5 4 2" xfId="11734" xr:uid="{70ADAA5D-0512-43A9-85C3-3FF64F1494CA}"/>
    <cellStyle name="Percent 3 7 10 5 5" xfId="11735" xr:uid="{97439B11-787C-49E1-B71A-C40FF21C1EF1}"/>
    <cellStyle name="Percent 3 7 10 6" xfId="11736" xr:uid="{7E1BC3D3-D819-48E4-A345-432FA60CD3F7}"/>
    <cellStyle name="Percent 3 7 10 6 2" xfId="11737" xr:uid="{ACE429D1-5D9B-46E2-9643-74DB59924D25}"/>
    <cellStyle name="Percent 3 7 10 6 2 2" xfId="11738" xr:uid="{7AD2C912-CA5E-4076-A28B-2CD927A03E0D}"/>
    <cellStyle name="Percent 3 7 10 6 3" xfId="11739" xr:uid="{9AFB16A0-64C4-4D86-AB33-0F691F451ACD}"/>
    <cellStyle name="Percent 3 7 10 6 3 2" xfId="11740" xr:uid="{2A041259-B2C9-4480-BACE-F1762DA70539}"/>
    <cellStyle name="Percent 3 7 10 6 4" xfId="11741" xr:uid="{DF3F0403-40B7-47FB-A45C-F700471E12DA}"/>
    <cellStyle name="Percent 3 7 10 7" xfId="11742" xr:uid="{2911D231-5F4D-4C19-A41A-05450848DC64}"/>
    <cellStyle name="Percent 3 7 10 7 2" xfId="11743" xr:uid="{01143205-9F7C-4A24-9E9C-A9DBDD7E657A}"/>
    <cellStyle name="Percent 3 7 10 8" xfId="11744" xr:uid="{2151A53C-700D-40CF-BD4F-B2A650CC8426}"/>
    <cellStyle name="Percent 3 7 10 8 2" xfId="11745" xr:uid="{108BCAC1-6392-4F1D-ADFC-9D9A8D5CB8BA}"/>
    <cellStyle name="Percent 3 7 10 9" xfId="11746" xr:uid="{BBE35493-181F-47A4-8CA8-C0603BDFD116}"/>
    <cellStyle name="Percent 3 7 10 9 2" xfId="11747" xr:uid="{8394102F-2F58-447E-80B7-D56B77AED4C1}"/>
    <cellStyle name="Percent 3 7 11" xfId="5886" xr:uid="{60EEBA27-3856-4ED0-B868-2DB9FCB6E846}"/>
    <cellStyle name="Percent 3 7 11 10" xfId="11749" xr:uid="{55F58D0D-4307-43D6-AD01-7037C0A8E2B2}"/>
    <cellStyle name="Percent 3 7 11 11" xfId="11750" xr:uid="{15E12E50-48E0-44F8-B720-62DCFA67CE6F}"/>
    <cellStyle name="Percent 3 7 11 12" xfId="11748" xr:uid="{591F45B9-65F6-4545-A755-CE4D56471DFC}"/>
    <cellStyle name="Percent 3 7 11 13" xfId="7842" xr:uid="{C3E1183F-FCEF-489C-A4F2-0E84E2E588FC}"/>
    <cellStyle name="Percent 3 7 11 2" xfId="11751" xr:uid="{84C81235-8A39-4315-8737-4ADE2C8FBE5A}"/>
    <cellStyle name="Percent 3 7 11 2 2" xfId="11752" xr:uid="{C5C46EC3-80F3-4F58-BE9C-D280712E027E}"/>
    <cellStyle name="Percent 3 7 11 2 2 2" xfId="11753" xr:uid="{04B18524-6FA2-4DA1-99DF-0053C0707201}"/>
    <cellStyle name="Percent 3 7 11 2 3" xfId="11754" xr:uid="{DB4D7D68-BEF5-483E-BF11-9AD8F1AC71FE}"/>
    <cellStyle name="Percent 3 7 11 2 3 2" xfId="11755" xr:uid="{6D11E0CB-DF77-4424-83C1-946A056686B1}"/>
    <cellStyle name="Percent 3 7 11 2 4" xfId="11756" xr:uid="{D2421484-E1A4-455F-93EE-2963E1179C39}"/>
    <cellStyle name="Percent 3 7 11 2 5" xfId="11757" xr:uid="{AF2571B5-8554-44C2-AE48-88D958F6FC83}"/>
    <cellStyle name="Percent 3 7 11 3" xfId="11758" xr:uid="{649DA691-0084-4CC4-B329-8D865380BA18}"/>
    <cellStyle name="Percent 3 7 11 3 2" xfId="11759" xr:uid="{154D46F0-1CBE-46EE-87F3-5BD936A5CDEB}"/>
    <cellStyle name="Percent 3 7 11 3 2 2" xfId="11760" xr:uid="{203680A0-F0C9-489F-B953-CD80A819BC32}"/>
    <cellStyle name="Percent 3 7 11 3 3" xfId="11761" xr:uid="{EA4C2845-7670-47B8-92F0-01B9FFDE8C89}"/>
    <cellStyle name="Percent 3 7 11 3 3 2" xfId="11762" xr:uid="{FD6C4E0A-2D83-4F17-9ABA-2895CF13C043}"/>
    <cellStyle name="Percent 3 7 11 3 4" xfId="11763" xr:uid="{B94DC924-57A1-4097-BC4C-126540B26DCA}"/>
    <cellStyle name="Percent 3 7 11 4" xfId="11764" xr:uid="{4508A3D4-0E31-4463-AB3B-CCCEA94F6056}"/>
    <cellStyle name="Percent 3 7 11 4 2" xfId="11765" xr:uid="{3AB13950-F4E0-46BA-AF9E-4C936FA302AB}"/>
    <cellStyle name="Percent 3 7 11 4 2 2" xfId="11766" xr:uid="{A93C69E5-A111-4786-84B9-AFF8E429CF7B}"/>
    <cellStyle name="Percent 3 7 11 4 3" xfId="11767" xr:uid="{5A210645-2B61-414D-A6F9-FD1A7943DFEC}"/>
    <cellStyle name="Percent 3 7 11 4 3 2" xfId="11768" xr:uid="{12329AB3-42A7-472D-8C84-F8D59AB6110A}"/>
    <cellStyle name="Percent 3 7 11 4 4" xfId="11769" xr:uid="{EE04F302-ECD0-45FB-8BB4-4052649484D3}"/>
    <cellStyle name="Percent 3 7 11 5" xfId="11770" xr:uid="{6E2E4489-4C39-44C4-AA3F-12212C1A546F}"/>
    <cellStyle name="Percent 3 7 11 5 2" xfId="11771" xr:uid="{9C608422-0911-492C-B363-6CD27C82F062}"/>
    <cellStyle name="Percent 3 7 11 5 2 2" xfId="11772" xr:uid="{A5CB2EDD-5D78-4BAB-ACD4-B74F36EC54FE}"/>
    <cellStyle name="Percent 3 7 11 5 3" xfId="11773" xr:uid="{03B3DE25-5491-4DB6-8960-83F9D6DF1DAC}"/>
    <cellStyle name="Percent 3 7 11 5 3 2" xfId="11774" xr:uid="{06B201F4-EB00-4DDC-A3AF-75CD5A992D5B}"/>
    <cellStyle name="Percent 3 7 11 5 4" xfId="11775" xr:uid="{28DD6E62-2001-418A-BF74-0687EE0BFCB3}"/>
    <cellStyle name="Percent 3 7 11 5 4 2" xfId="11776" xr:uid="{042263CE-4D88-4C85-B234-E151D2E594E6}"/>
    <cellStyle name="Percent 3 7 11 5 5" xfId="11777" xr:uid="{9EB22F9C-8F88-4FFE-860B-C29BD1F95C3E}"/>
    <cellStyle name="Percent 3 7 11 6" xfId="11778" xr:uid="{95204362-89EE-4AF3-AE6F-5BF526961FBD}"/>
    <cellStyle name="Percent 3 7 11 6 2" xfId="11779" xr:uid="{2ABAC1F7-E83A-45D1-A7EB-8BBE018FEF19}"/>
    <cellStyle name="Percent 3 7 11 6 2 2" xfId="11780" xr:uid="{9EFCDB32-2DFE-4C74-8C73-75937C9BE842}"/>
    <cellStyle name="Percent 3 7 11 6 3" xfId="11781" xr:uid="{B3075136-94A2-44EC-98BD-773010D8AB8F}"/>
    <cellStyle name="Percent 3 7 11 6 3 2" xfId="11782" xr:uid="{AC03342E-C762-42AE-81B7-BCA51C04E065}"/>
    <cellStyle name="Percent 3 7 11 6 4" xfId="11783" xr:uid="{CD40E959-87EF-48F9-BC96-251C6E87F3B0}"/>
    <cellStyle name="Percent 3 7 11 7" xfId="11784" xr:uid="{FACD5F5D-7B3C-47EE-847C-FD123B2DC507}"/>
    <cellStyle name="Percent 3 7 11 7 2" xfId="11785" xr:uid="{1E876410-4299-4ACD-B168-20D45B7AD716}"/>
    <cellStyle name="Percent 3 7 11 8" xfId="11786" xr:uid="{63684887-D1C3-478E-8E57-AFFB4943A218}"/>
    <cellStyle name="Percent 3 7 11 8 2" xfId="11787" xr:uid="{0DEFCD33-90FE-4379-B83A-B60C0738D6C0}"/>
    <cellStyle name="Percent 3 7 11 9" xfId="11788" xr:uid="{27CD9DEB-F1B2-4E22-BD8A-CD0109AE4455}"/>
    <cellStyle name="Percent 3 7 11 9 2" xfId="11789" xr:uid="{6AEF3DB6-F737-470C-8D36-9E138A3C3F00}"/>
    <cellStyle name="Percent 3 7 12" xfId="5887" xr:uid="{6A0358A5-87E3-41CB-85F9-9C97E94DB8D6}"/>
    <cellStyle name="Percent 3 7 12 10" xfId="11791" xr:uid="{EE46C04E-C060-4183-B66D-8EB35B0ADAB6}"/>
    <cellStyle name="Percent 3 7 12 11" xfId="11792" xr:uid="{E2DE0472-F03D-441E-A109-614C777A8C2C}"/>
    <cellStyle name="Percent 3 7 12 12" xfId="11790" xr:uid="{186B59E9-0A25-49FB-9AAB-DCC7100726D7}"/>
    <cellStyle name="Percent 3 7 12 13" xfId="7843" xr:uid="{CE39F96A-6DAB-4CEA-BF31-58EDF369224F}"/>
    <cellStyle name="Percent 3 7 12 2" xfId="11793" xr:uid="{28F1DF0A-89C6-4845-8EA6-5BD41783FB84}"/>
    <cellStyle name="Percent 3 7 12 2 2" xfId="11794" xr:uid="{58C401AB-53AE-4C68-9991-23E483E1FDC4}"/>
    <cellStyle name="Percent 3 7 12 2 2 2" xfId="11795" xr:uid="{F428389F-A30A-4F57-A0E4-DA57F04B1EE7}"/>
    <cellStyle name="Percent 3 7 12 2 3" xfId="11796" xr:uid="{B2BF9B32-3D9B-486A-8BD5-7539E235F8E2}"/>
    <cellStyle name="Percent 3 7 12 2 3 2" xfId="11797" xr:uid="{FC6EC2F6-FD42-4FBB-87FC-D5D225DB5D4A}"/>
    <cellStyle name="Percent 3 7 12 2 4" xfId="11798" xr:uid="{F7719594-2298-481A-AE6D-44D81A8D8C58}"/>
    <cellStyle name="Percent 3 7 12 2 5" xfId="11799" xr:uid="{CDB4C5A8-B21B-4632-9FC7-AF111D486434}"/>
    <cellStyle name="Percent 3 7 12 3" xfId="11800" xr:uid="{646BFA1A-062B-4648-9325-7D3BDACBAB61}"/>
    <cellStyle name="Percent 3 7 12 3 2" xfId="11801" xr:uid="{3F082688-38E0-4058-9509-1C1D55F72686}"/>
    <cellStyle name="Percent 3 7 12 3 2 2" xfId="11802" xr:uid="{EF483A3E-A422-454F-8CAA-F483170F6303}"/>
    <cellStyle name="Percent 3 7 12 3 3" xfId="11803" xr:uid="{C85DE2D4-2A17-4620-96D6-A3D00F3F4FC5}"/>
    <cellStyle name="Percent 3 7 12 3 3 2" xfId="11804" xr:uid="{91E955EC-CBC4-41FA-90A5-4ABBB685E767}"/>
    <cellStyle name="Percent 3 7 12 3 4" xfId="11805" xr:uid="{38902693-CCBA-459F-8A8B-7B780443784B}"/>
    <cellStyle name="Percent 3 7 12 4" xfId="11806" xr:uid="{69867205-903C-4FCA-B7B1-9671759FE556}"/>
    <cellStyle name="Percent 3 7 12 4 2" xfId="11807" xr:uid="{3CCEE76E-7907-41C0-A63D-B6BD2E054A7B}"/>
    <cellStyle name="Percent 3 7 12 4 2 2" xfId="11808" xr:uid="{816BE05C-47F7-47A1-98F8-C2F1544F2E49}"/>
    <cellStyle name="Percent 3 7 12 4 3" xfId="11809" xr:uid="{F4D58DD7-BF07-4415-9A07-5CD13F2FF6DB}"/>
    <cellStyle name="Percent 3 7 12 4 3 2" xfId="11810" xr:uid="{5D6F952E-784E-49E2-90C2-1981BF6071CF}"/>
    <cellStyle name="Percent 3 7 12 4 4" xfId="11811" xr:uid="{F9ABB5C6-9A99-4082-B9BD-AE9015AD03F7}"/>
    <cellStyle name="Percent 3 7 12 5" xfId="11812" xr:uid="{89A375BE-E2F9-4952-9317-2E5BD6DDB14E}"/>
    <cellStyle name="Percent 3 7 12 5 2" xfId="11813" xr:uid="{FE3A4FEC-66E6-470A-98E8-6CF1FDB092E8}"/>
    <cellStyle name="Percent 3 7 12 5 2 2" xfId="11814" xr:uid="{7CB1815B-16E4-4503-8DD8-0B9EDB80BD42}"/>
    <cellStyle name="Percent 3 7 12 5 3" xfId="11815" xr:uid="{E457857B-568B-4060-A563-878BAC07543D}"/>
    <cellStyle name="Percent 3 7 12 5 3 2" xfId="11816" xr:uid="{9A6B8B71-2B61-44C6-96DA-8C0621C621D8}"/>
    <cellStyle name="Percent 3 7 12 5 4" xfId="11817" xr:uid="{84FF2B24-4D73-45B6-B2D6-C8E99E04D4E2}"/>
    <cellStyle name="Percent 3 7 12 5 4 2" xfId="11818" xr:uid="{4CED5EEE-5D8D-498A-95C6-29D63A58DA53}"/>
    <cellStyle name="Percent 3 7 12 5 5" xfId="11819" xr:uid="{4B335037-DFC2-4CB5-8BAC-0454E8F4D056}"/>
    <cellStyle name="Percent 3 7 12 6" xfId="11820" xr:uid="{F82B8E62-A5FF-4391-B256-3BB7104ACAC3}"/>
    <cellStyle name="Percent 3 7 12 6 2" xfId="11821" xr:uid="{D060971D-2D91-4A5B-8719-DFB00A119EF2}"/>
    <cellStyle name="Percent 3 7 12 6 2 2" xfId="11822" xr:uid="{DD6A16E4-21DA-4D15-9A72-366798158B2B}"/>
    <cellStyle name="Percent 3 7 12 6 3" xfId="11823" xr:uid="{6336E7C4-B671-406E-B668-358717DD1357}"/>
    <cellStyle name="Percent 3 7 12 6 3 2" xfId="11824" xr:uid="{47309931-BFAF-4425-84CF-342AFFCEE572}"/>
    <cellStyle name="Percent 3 7 12 6 4" xfId="11825" xr:uid="{83C10975-EA26-49F6-AB79-4510C49AA92E}"/>
    <cellStyle name="Percent 3 7 12 7" xfId="11826" xr:uid="{A19DEE43-FECA-4BD1-9D21-EEB7B574057B}"/>
    <cellStyle name="Percent 3 7 12 7 2" xfId="11827" xr:uid="{D52B9D0A-1B1E-43D8-9695-1A2F6FF59343}"/>
    <cellStyle name="Percent 3 7 12 8" xfId="11828" xr:uid="{368D6444-CF7C-41F0-ACEF-C220C7AB2D01}"/>
    <cellStyle name="Percent 3 7 12 8 2" xfId="11829" xr:uid="{C5267212-5EEB-4FC7-8653-47A330808A9A}"/>
    <cellStyle name="Percent 3 7 12 9" xfId="11830" xr:uid="{E4AC63EA-D164-4A21-A38C-A3C8E6DA0495}"/>
    <cellStyle name="Percent 3 7 12 9 2" xfId="11831" xr:uid="{DB4E7120-D8B9-444A-86F3-E48D1F814516}"/>
    <cellStyle name="Percent 3 7 13" xfId="5888" xr:uid="{EB420920-09F7-4DF6-90F8-CB80316B004A}"/>
    <cellStyle name="Percent 3 7 13 10" xfId="11833" xr:uid="{FFD1CAA2-9C2D-47F1-847F-708B34CFC723}"/>
    <cellStyle name="Percent 3 7 13 11" xfId="11834" xr:uid="{C2E25077-9E3F-4841-B8E8-DDD44DF19B6D}"/>
    <cellStyle name="Percent 3 7 13 12" xfId="11832" xr:uid="{D2089138-1265-4B67-B40F-48D858FE551A}"/>
    <cellStyle name="Percent 3 7 13 13" xfId="7844" xr:uid="{39725192-2143-4A76-8752-0591C12D2519}"/>
    <cellStyle name="Percent 3 7 13 2" xfId="11835" xr:uid="{5B04FF49-C12A-4449-B496-FB9E839E9C87}"/>
    <cellStyle name="Percent 3 7 13 2 2" xfId="11836" xr:uid="{803D03AC-3F8C-49D8-8C36-79468C1A11AB}"/>
    <cellStyle name="Percent 3 7 13 2 2 2" xfId="11837" xr:uid="{448CB660-AC40-4216-9CB1-2238E1273F23}"/>
    <cellStyle name="Percent 3 7 13 2 3" xfId="11838" xr:uid="{61C86E94-DE04-46D1-BBBC-2FE56FB50479}"/>
    <cellStyle name="Percent 3 7 13 2 3 2" xfId="11839" xr:uid="{07B84DB0-2CA5-44E0-8EF8-8B408F53A768}"/>
    <cellStyle name="Percent 3 7 13 2 4" xfId="11840" xr:uid="{82371F92-B412-4276-8E37-D68C5422A792}"/>
    <cellStyle name="Percent 3 7 13 2 5" xfId="11841" xr:uid="{03B5E168-5F55-42EF-B1EA-DC60506D1971}"/>
    <cellStyle name="Percent 3 7 13 3" xfId="11842" xr:uid="{405744ED-DCBB-4AF8-B30A-89F66FA442E7}"/>
    <cellStyle name="Percent 3 7 13 3 2" xfId="11843" xr:uid="{7B5314B3-7E09-402B-8F02-43B6BC77FF6B}"/>
    <cellStyle name="Percent 3 7 13 3 2 2" xfId="11844" xr:uid="{D9FE13EB-72DF-4EEB-8642-85FF9A4123B3}"/>
    <cellStyle name="Percent 3 7 13 3 3" xfId="11845" xr:uid="{E3EA54CF-290E-4813-907D-518D4A8E327B}"/>
    <cellStyle name="Percent 3 7 13 3 3 2" xfId="11846" xr:uid="{816D212E-60A5-4107-9A29-7AF16C35AC1E}"/>
    <cellStyle name="Percent 3 7 13 3 4" xfId="11847" xr:uid="{F26599D8-1F1D-4D56-8F4A-724BC70D44F8}"/>
    <cellStyle name="Percent 3 7 13 4" xfId="11848" xr:uid="{1FD520B7-D465-4FBB-BCFF-D891CA660C39}"/>
    <cellStyle name="Percent 3 7 13 4 2" xfId="11849" xr:uid="{90EFA824-3C4A-41B1-B5FA-52A02B87617A}"/>
    <cellStyle name="Percent 3 7 13 4 2 2" xfId="11850" xr:uid="{FEF5E713-8F8D-4227-82EA-B7FCD0D314CF}"/>
    <cellStyle name="Percent 3 7 13 4 3" xfId="11851" xr:uid="{F1A93A11-834C-4B6E-BBE9-0B386C9537B9}"/>
    <cellStyle name="Percent 3 7 13 4 3 2" xfId="11852" xr:uid="{EAD00C71-61F4-46DE-B9EA-BD6A10271B4B}"/>
    <cellStyle name="Percent 3 7 13 4 4" xfId="11853" xr:uid="{6E869039-983E-4050-9565-3529A5B904AB}"/>
    <cellStyle name="Percent 3 7 13 5" xfId="11854" xr:uid="{A28BBCA3-EC8A-4E72-9B93-C25BB5EB9D93}"/>
    <cellStyle name="Percent 3 7 13 5 2" xfId="11855" xr:uid="{2E3C7BCD-1D1B-41DC-9596-A8F84393791E}"/>
    <cellStyle name="Percent 3 7 13 5 2 2" xfId="11856" xr:uid="{54A152BB-8CCE-4C7D-8D55-BF520C58DE4B}"/>
    <cellStyle name="Percent 3 7 13 5 3" xfId="11857" xr:uid="{49E0FF90-35A9-4CB2-A13D-8D1338AF644E}"/>
    <cellStyle name="Percent 3 7 13 5 3 2" xfId="11858" xr:uid="{5907C3D8-EC63-4CB3-9187-ACF39BFB5DB8}"/>
    <cellStyle name="Percent 3 7 13 5 4" xfId="11859" xr:uid="{48CAF510-F339-4C19-BE03-993E5E5E8D95}"/>
    <cellStyle name="Percent 3 7 13 5 4 2" xfId="11860" xr:uid="{9A447546-5E05-4E00-8DC3-97AD8508D17D}"/>
    <cellStyle name="Percent 3 7 13 5 5" xfId="11861" xr:uid="{AF4E336A-1EEC-43BB-9C55-216F1C0FFA75}"/>
    <cellStyle name="Percent 3 7 13 6" xfId="11862" xr:uid="{6D44367E-9931-4316-BD32-6B3807C6E994}"/>
    <cellStyle name="Percent 3 7 13 6 2" xfId="11863" xr:uid="{BA3B4431-F620-4D92-ABBE-205901E030F6}"/>
    <cellStyle name="Percent 3 7 13 6 2 2" xfId="11864" xr:uid="{28CBBE54-3B7A-4D01-9A4B-9CAADACA9449}"/>
    <cellStyle name="Percent 3 7 13 6 3" xfId="11865" xr:uid="{627D7169-8094-45B7-A49B-A586552F1560}"/>
    <cellStyle name="Percent 3 7 13 6 3 2" xfId="11866" xr:uid="{DBA1E08E-6BFD-4E1A-8D70-80E543068A2C}"/>
    <cellStyle name="Percent 3 7 13 6 4" xfId="11867" xr:uid="{05A0F816-A0A4-4D5B-8778-5FC7FEDAE989}"/>
    <cellStyle name="Percent 3 7 13 7" xfId="11868" xr:uid="{EF0ADBED-3820-4908-9585-1597F4E7EE1F}"/>
    <cellStyle name="Percent 3 7 13 7 2" xfId="11869" xr:uid="{91C76E68-F8F0-41EF-99C1-849AB1DD73C1}"/>
    <cellStyle name="Percent 3 7 13 8" xfId="11870" xr:uid="{E4231A55-F297-4DDF-A40C-D92B96CEB760}"/>
    <cellStyle name="Percent 3 7 13 8 2" xfId="11871" xr:uid="{BF8D849A-6842-45AA-8E71-B0A77840784A}"/>
    <cellStyle name="Percent 3 7 13 9" xfId="11872" xr:uid="{3D73C368-B735-45A4-9045-FEA6F2654CFF}"/>
    <cellStyle name="Percent 3 7 13 9 2" xfId="11873" xr:uid="{1C507B76-85CB-4830-9DC2-25757F0DD310}"/>
    <cellStyle name="Percent 3 7 14" xfId="5889" xr:uid="{BAB91D2A-7013-4AB8-9F9C-8C400B29534A}"/>
    <cellStyle name="Percent 3 7 14 10" xfId="11875" xr:uid="{D5561D88-1712-4260-8E52-EA402A3925E7}"/>
    <cellStyle name="Percent 3 7 14 11" xfId="11876" xr:uid="{892D5493-EB0A-44ED-8A59-8ECF6B3F6623}"/>
    <cellStyle name="Percent 3 7 14 12" xfId="11874" xr:uid="{0FF69282-C03E-402F-B29B-DF6504C7D256}"/>
    <cellStyle name="Percent 3 7 14 13" xfId="7845" xr:uid="{73AC4CCE-3031-4817-B202-B5191895FBD5}"/>
    <cellStyle name="Percent 3 7 14 2" xfId="11877" xr:uid="{108F4416-3A4D-404F-B4BF-380F7F248C86}"/>
    <cellStyle name="Percent 3 7 14 2 2" xfId="11878" xr:uid="{3E963DDB-8B1C-4A50-BC66-390E22447143}"/>
    <cellStyle name="Percent 3 7 14 2 2 2" xfId="11879" xr:uid="{78FE6A10-EA1C-48E2-A964-E84179FA8077}"/>
    <cellStyle name="Percent 3 7 14 2 3" xfId="11880" xr:uid="{745B59DB-2D7F-4BC1-9372-BAEF39C8AAD7}"/>
    <cellStyle name="Percent 3 7 14 2 3 2" xfId="11881" xr:uid="{0BE4F129-A862-4E24-81C2-480D75757FEE}"/>
    <cellStyle name="Percent 3 7 14 2 4" xfId="11882" xr:uid="{F5CB2C7C-07AF-40FD-A8DA-AC0DE6D32BE2}"/>
    <cellStyle name="Percent 3 7 14 2 5" xfId="11883" xr:uid="{829D691F-B24C-4C46-9E72-16FDC69E3218}"/>
    <cellStyle name="Percent 3 7 14 3" xfId="11884" xr:uid="{CD8343BF-BF1D-4D64-AB40-A9B8DD23B150}"/>
    <cellStyle name="Percent 3 7 14 3 2" xfId="11885" xr:uid="{8476FD29-B198-43BA-B4D9-2B974709533E}"/>
    <cellStyle name="Percent 3 7 14 3 2 2" xfId="11886" xr:uid="{52B8D35F-6DDC-42EE-A757-12CC923D0065}"/>
    <cellStyle name="Percent 3 7 14 3 3" xfId="11887" xr:uid="{9E875973-761C-4E44-82D8-3BF3EFF2DE81}"/>
    <cellStyle name="Percent 3 7 14 3 3 2" xfId="11888" xr:uid="{FA9CF280-22DA-4CC7-8159-818F59C26ADF}"/>
    <cellStyle name="Percent 3 7 14 3 4" xfId="11889" xr:uid="{1DE4BD9B-DAB7-4C74-9EDE-DB69D2758562}"/>
    <cellStyle name="Percent 3 7 14 4" xfId="11890" xr:uid="{C52A3655-39DC-4924-8746-C2EBF668BE92}"/>
    <cellStyle name="Percent 3 7 14 4 2" xfId="11891" xr:uid="{1DDB52EB-5D33-459B-9B8E-62ED0002610B}"/>
    <cellStyle name="Percent 3 7 14 4 2 2" xfId="11892" xr:uid="{CE0D8810-DA86-4C24-9282-89C72932B8A9}"/>
    <cellStyle name="Percent 3 7 14 4 3" xfId="11893" xr:uid="{6E09035D-D3E5-44C5-92F6-DD8948BCEA92}"/>
    <cellStyle name="Percent 3 7 14 4 3 2" xfId="11894" xr:uid="{61347575-74F6-4FB9-A995-E2D97E8B46BF}"/>
    <cellStyle name="Percent 3 7 14 4 4" xfId="11895" xr:uid="{28CCAE72-F219-4103-AC9C-FC8CEDF51B5D}"/>
    <cellStyle name="Percent 3 7 14 5" xfId="11896" xr:uid="{9941BD01-D1A3-416B-B6C5-056CE39895E8}"/>
    <cellStyle name="Percent 3 7 14 5 2" xfId="11897" xr:uid="{1AFB0378-6CD8-4156-A00B-F5B745FA0C7D}"/>
    <cellStyle name="Percent 3 7 14 5 2 2" xfId="11898" xr:uid="{E19B6672-D60B-407E-828C-276AE9017131}"/>
    <cellStyle name="Percent 3 7 14 5 3" xfId="11899" xr:uid="{0E02BE37-27AF-40B3-9003-356D6381F2D8}"/>
    <cellStyle name="Percent 3 7 14 5 3 2" xfId="11900" xr:uid="{431678B2-AEAA-4776-B097-F56FDF0DD8ED}"/>
    <cellStyle name="Percent 3 7 14 5 4" xfId="11901" xr:uid="{DB7433F5-F4DB-4B59-8BF0-80BDDFC0D8F2}"/>
    <cellStyle name="Percent 3 7 14 5 4 2" xfId="11902" xr:uid="{42CA9F31-739D-4F0B-BE60-5A469581E960}"/>
    <cellStyle name="Percent 3 7 14 5 5" xfId="11903" xr:uid="{64CBE23C-932C-4E1E-B8C0-95FB45E702FE}"/>
    <cellStyle name="Percent 3 7 14 6" xfId="11904" xr:uid="{DED06620-321B-4826-A749-8C64EF781EC9}"/>
    <cellStyle name="Percent 3 7 14 6 2" xfId="11905" xr:uid="{A30473AE-BD3A-4927-9A6D-47B8EBE90199}"/>
    <cellStyle name="Percent 3 7 14 6 2 2" xfId="11906" xr:uid="{26C5F60F-BE98-4D11-81DC-119FA406BDD3}"/>
    <cellStyle name="Percent 3 7 14 6 3" xfId="11907" xr:uid="{15A2D123-67E3-4A24-8CD7-3BAD578027B2}"/>
    <cellStyle name="Percent 3 7 14 6 3 2" xfId="11908" xr:uid="{9D04316C-5C9F-4EF4-9FC0-5EB68A02C4DD}"/>
    <cellStyle name="Percent 3 7 14 6 4" xfId="11909" xr:uid="{EE14DEA7-3D13-4584-80A2-CE71BA87CF98}"/>
    <cellStyle name="Percent 3 7 14 7" xfId="11910" xr:uid="{76156ECD-9AAA-44A2-B4B7-91B5306452DC}"/>
    <cellStyle name="Percent 3 7 14 7 2" xfId="11911" xr:uid="{BDC346A4-5C12-410F-A631-E13CDA339FD1}"/>
    <cellStyle name="Percent 3 7 14 8" xfId="11912" xr:uid="{60E0AFF5-51D2-48F8-903A-2F1E040D1853}"/>
    <cellStyle name="Percent 3 7 14 8 2" xfId="11913" xr:uid="{D825C495-78E2-42EF-A2CB-7778DBC38A23}"/>
    <cellStyle name="Percent 3 7 14 9" xfId="11914" xr:uid="{AB439E0C-7D1E-4506-AE6D-434BC4B5777A}"/>
    <cellStyle name="Percent 3 7 14 9 2" xfId="11915" xr:uid="{C6139CF7-2FFA-4A13-9C02-B522A6D8590D}"/>
    <cellStyle name="Percent 3 7 15" xfId="5890" xr:uid="{D67FA31E-4324-46E2-8BF0-CDA0F21DF519}"/>
    <cellStyle name="Percent 3 7 15 10" xfId="11917" xr:uid="{EA852216-7120-4C54-82DF-985E3C2D7190}"/>
    <cellStyle name="Percent 3 7 15 11" xfId="11918" xr:uid="{BAF6B374-C7FC-474E-A1C2-0C41B5C03508}"/>
    <cellStyle name="Percent 3 7 15 12" xfId="11916" xr:uid="{646905B4-9FE5-414C-8A84-EF54FA3301A5}"/>
    <cellStyle name="Percent 3 7 15 13" xfId="7846" xr:uid="{73A366CB-A24A-4275-86BF-444488E9BBAD}"/>
    <cellStyle name="Percent 3 7 15 2" xfId="11919" xr:uid="{5CD1D311-6F00-406E-9AC6-DB97FB279DD0}"/>
    <cellStyle name="Percent 3 7 15 2 2" xfId="11920" xr:uid="{E4AF21F2-5AE3-4711-B9D8-F53792EC5611}"/>
    <cellStyle name="Percent 3 7 15 2 2 2" xfId="11921" xr:uid="{C1DD96BD-19FD-4908-AABC-A8CBB333E078}"/>
    <cellStyle name="Percent 3 7 15 2 3" xfId="11922" xr:uid="{C615C8DB-EFD9-4055-B682-6632D41D6CF4}"/>
    <cellStyle name="Percent 3 7 15 2 3 2" xfId="11923" xr:uid="{9EAFD732-A8A5-42FA-8C49-2C897EC40342}"/>
    <cellStyle name="Percent 3 7 15 2 4" xfId="11924" xr:uid="{E10C342D-FA22-45B7-8903-A2C211BB408D}"/>
    <cellStyle name="Percent 3 7 15 2 5" xfId="11925" xr:uid="{B9324AC1-AADA-4EDC-85A3-F81E6AE4BF78}"/>
    <cellStyle name="Percent 3 7 15 3" xfId="11926" xr:uid="{37654126-6C2B-4AB6-B4EC-4C676F524F65}"/>
    <cellStyle name="Percent 3 7 15 3 2" xfId="11927" xr:uid="{179A6DB2-6EF2-4699-B26F-56CC33088D58}"/>
    <cellStyle name="Percent 3 7 15 3 2 2" xfId="11928" xr:uid="{7D2B6220-3C01-483C-A550-24EA36BBF719}"/>
    <cellStyle name="Percent 3 7 15 3 3" xfId="11929" xr:uid="{4F8CAAE8-9A70-422E-9032-4231952313AB}"/>
    <cellStyle name="Percent 3 7 15 3 3 2" xfId="11930" xr:uid="{59AC7D74-B92C-4661-98B3-1242A153C056}"/>
    <cellStyle name="Percent 3 7 15 3 4" xfId="11931" xr:uid="{F602D66A-3FBF-4079-B327-1B411B6CF1C1}"/>
    <cellStyle name="Percent 3 7 15 4" xfId="11932" xr:uid="{76DB698F-B5A6-4C27-B592-C837AF7909FF}"/>
    <cellStyle name="Percent 3 7 15 4 2" xfId="11933" xr:uid="{F2DEABAD-A799-4DF6-ACEC-DD4D5FD6B116}"/>
    <cellStyle name="Percent 3 7 15 4 2 2" xfId="11934" xr:uid="{5953CB97-0D27-4A9E-B195-D25B3F6BBB6A}"/>
    <cellStyle name="Percent 3 7 15 4 3" xfId="11935" xr:uid="{83352738-DE4C-456E-A546-EF272B9FF9AF}"/>
    <cellStyle name="Percent 3 7 15 4 3 2" xfId="11936" xr:uid="{B451E7A4-2FD7-4F0C-8C97-E1D68E1056DB}"/>
    <cellStyle name="Percent 3 7 15 4 4" xfId="11937" xr:uid="{3E081C60-728A-4F32-8C8A-E5255D513D7B}"/>
    <cellStyle name="Percent 3 7 15 5" xfId="11938" xr:uid="{9F860891-73DB-4BAC-9071-86E687D2AA7B}"/>
    <cellStyle name="Percent 3 7 15 5 2" xfId="11939" xr:uid="{C8B04871-BEA0-42F0-897D-5B12D643EFB5}"/>
    <cellStyle name="Percent 3 7 15 5 2 2" xfId="11940" xr:uid="{FF3DB07B-85EA-4E36-97DE-724501C54A2E}"/>
    <cellStyle name="Percent 3 7 15 5 3" xfId="11941" xr:uid="{B4B52231-8EB5-473D-9A9F-5FF7BA1B08DF}"/>
    <cellStyle name="Percent 3 7 15 5 3 2" xfId="11942" xr:uid="{813C6D8F-8910-46B4-BC6D-5D6B3C024929}"/>
    <cellStyle name="Percent 3 7 15 5 4" xfId="11943" xr:uid="{88846156-E0C8-4179-96D1-ED5F6C4DD7D3}"/>
    <cellStyle name="Percent 3 7 15 5 4 2" xfId="11944" xr:uid="{060A3189-3A5E-4A28-AEF3-E26F7A1489D0}"/>
    <cellStyle name="Percent 3 7 15 5 5" xfId="11945" xr:uid="{67D09679-6CDE-4549-82A0-A13D7CB8162B}"/>
    <cellStyle name="Percent 3 7 15 6" xfId="11946" xr:uid="{7D8F476F-B060-452E-98F7-D9823FEF15BA}"/>
    <cellStyle name="Percent 3 7 15 6 2" xfId="11947" xr:uid="{3A2EC7EA-8C40-4D87-B828-844BFF1BF8CE}"/>
    <cellStyle name="Percent 3 7 15 6 2 2" xfId="11948" xr:uid="{5C2ECCEE-011B-4598-B5DB-57DC6E197EC2}"/>
    <cellStyle name="Percent 3 7 15 6 3" xfId="11949" xr:uid="{4CCDE6D5-9AFA-4674-A979-D88361B82091}"/>
    <cellStyle name="Percent 3 7 15 6 3 2" xfId="11950" xr:uid="{05C428E3-28BC-42E7-AD99-C24D295918C1}"/>
    <cellStyle name="Percent 3 7 15 6 4" xfId="11951" xr:uid="{06BF63F9-F0B7-4B5C-A155-630F4E52ADB0}"/>
    <cellStyle name="Percent 3 7 15 7" xfId="11952" xr:uid="{CB4E4D65-6F99-408A-B876-9262C471E175}"/>
    <cellStyle name="Percent 3 7 15 7 2" xfId="11953" xr:uid="{F2CD35FE-6006-4D38-A686-17E1987860D9}"/>
    <cellStyle name="Percent 3 7 15 8" xfId="11954" xr:uid="{7A6BF469-A476-4624-A18B-1407081397B8}"/>
    <cellStyle name="Percent 3 7 15 8 2" xfId="11955" xr:uid="{2987F4A8-3CEB-485F-96D1-26B452CB38BD}"/>
    <cellStyle name="Percent 3 7 15 9" xfId="11956" xr:uid="{74545B57-5F3D-4726-8B69-D33529A72B73}"/>
    <cellStyle name="Percent 3 7 15 9 2" xfId="11957" xr:uid="{DBACEE42-8154-43A8-B8A0-15A72DDEA007}"/>
    <cellStyle name="Percent 3 7 16" xfId="11958" xr:uid="{76E7801F-85B2-4558-8BA0-D3164F6D105A}"/>
    <cellStyle name="Percent 3 7 16 2" xfId="11959" xr:uid="{525A65F2-BDA0-4816-BC9A-8BD4891E948E}"/>
    <cellStyle name="Percent 3 7 16 2 2" xfId="11960" xr:uid="{EC8C8D94-9AEC-45FF-9A53-01F4B16449F5}"/>
    <cellStyle name="Percent 3 7 16 3" xfId="11961" xr:uid="{418E1B56-9D53-44DC-BA7C-1E5418F57959}"/>
    <cellStyle name="Percent 3 7 16 3 2" xfId="11962" xr:uid="{ABFC5202-EBCE-49E9-911D-043943284E4C}"/>
    <cellStyle name="Percent 3 7 16 4" xfId="11963" xr:uid="{6375DEBD-361B-4F88-8744-C192CA26862C}"/>
    <cellStyle name="Percent 3 7 16 5" xfId="11964" xr:uid="{9BAE9A50-F622-4F9D-933B-772A6A44D1BB}"/>
    <cellStyle name="Percent 3 7 17" xfId="11965" xr:uid="{26717B81-50B4-4D28-BA6A-C0E5C6F5E5C8}"/>
    <cellStyle name="Percent 3 7 17 2" xfId="11966" xr:uid="{FC957BFC-3CB2-46FB-B87A-8158B6E455F9}"/>
    <cellStyle name="Percent 3 7 17 2 2" xfId="11967" xr:uid="{4D354094-6836-4CF1-8433-2610BE8C4E82}"/>
    <cellStyle name="Percent 3 7 17 3" xfId="11968" xr:uid="{36B9D46B-8377-4918-896F-4D923B963D40}"/>
    <cellStyle name="Percent 3 7 17 3 2" xfId="11969" xr:uid="{8A1DAA74-6105-43D6-B333-EF9EBE2E420F}"/>
    <cellStyle name="Percent 3 7 17 4" xfId="11970" xr:uid="{D7FAEFE9-C886-4749-BBB0-AE55C999AD0A}"/>
    <cellStyle name="Percent 3 7 18" xfId="11971" xr:uid="{9CFE5F7C-5AD6-49CF-8925-9B7D8AE33EC3}"/>
    <cellStyle name="Percent 3 7 18 2" xfId="11972" xr:uid="{2642C8EE-7CC8-4F7B-9739-B061004CA4B7}"/>
    <cellStyle name="Percent 3 7 18 2 2" xfId="11973" xr:uid="{71E15F62-FFDA-46DD-971C-00B3B42C323A}"/>
    <cellStyle name="Percent 3 7 18 3" xfId="11974" xr:uid="{6C64B008-C5E9-4EE1-87E9-055CE7CD1EC4}"/>
    <cellStyle name="Percent 3 7 18 3 2" xfId="11975" xr:uid="{810857E0-A699-450F-BFB1-23FB0721C78B}"/>
    <cellStyle name="Percent 3 7 18 4" xfId="11976" xr:uid="{F022D44C-BBC7-41AA-9AC1-FB63E833C079}"/>
    <cellStyle name="Percent 3 7 19" xfId="11977" xr:uid="{7E68B1D8-5E7C-4DC4-ADBE-F52868382D65}"/>
    <cellStyle name="Percent 3 7 19 2" xfId="11978" xr:uid="{B13A3A42-E64C-4CC4-9E4A-2426CFB2B64D}"/>
    <cellStyle name="Percent 3 7 19 2 2" xfId="11979" xr:uid="{A420225A-1575-424E-9298-921C90C5A65B}"/>
    <cellStyle name="Percent 3 7 19 3" xfId="11980" xr:uid="{CCBAC783-0253-4859-9A1D-B48601F3AB63}"/>
    <cellStyle name="Percent 3 7 19 3 2" xfId="11981" xr:uid="{9A5AD74C-FDD9-4D08-8E81-01C5A85CDCA4}"/>
    <cellStyle name="Percent 3 7 19 4" xfId="11982" xr:uid="{CC253939-B02F-4828-B34C-54B5D1D92347}"/>
    <cellStyle name="Percent 3 7 19 4 2" xfId="11983" xr:uid="{2E165FE6-6468-4A3E-9AC3-04C1AA38B70E}"/>
    <cellStyle name="Percent 3 7 19 5" xfId="11984" xr:uid="{12074786-3761-481F-8D4B-08DFE4B611D9}"/>
    <cellStyle name="Percent 3 7 2" xfId="5891" xr:uid="{A620A7F3-D356-4908-A6F0-7D148A20E006}"/>
    <cellStyle name="Percent 3 7 2 10" xfId="11986" xr:uid="{8B2EF6F3-2CED-4C6B-AF7F-34F5D59BD71E}"/>
    <cellStyle name="Percent 3 7 2 11" xfId="11987" xr:uid="{33EF129B-9AF9-41F8-8199-A8A5F30F58C0}"/>
    <cellStyle name="Percent 3 7 2 12" xfId="11985" xr:uid="{764EBBC4-404D-4B10-A8BA-CD2635A6F43E}"/>
    <cellStyle name="Percent 3 7 2 13" xfId="7847" xr:uid="{FA7F94C9-8095-4485-9AF0-3399EA13EB11}"/>
    <cellStyle name="Percent 3 7 2 2" xfId="11988" xr:uid="{E94B74AA-D4F9-40C8-B13A-4B322E9DCE5A}"/>
    <cellStyle name="Percent 3 7 2 2 2" xfId="11989" xr:uid="{D7BB3084-9EC4-44BF-A1D2-B0BEBDD15EC3}"/>
    <cellStyle name="Percent 3 7 2 2 2 2" xfId="11990" xr:uid="{E25651E9-731B-4C68-8616-F5DD0D9772D6}"/>
    <cellStyle name="Percent 3 7 2 2 3" xfId="11991" xr:uid="{E6544452-D2C6-45DD-BA05-70D8E5E00148}"/>
    <cellStyle name="Percent 3 7 2 2 3 2" xfId="11992" xr:uid="{FBCB91B5-0CDE-479E-A9BA-798342FBC7CC}"/>
    <cellStyle name="Percent 3 7 2 2 4" xfId="11993" xr:uid="{5BFD865F-EA9A-4996-B3C1-7702A6EF7410}"/>
    <cellStyle name="Percent 3 7 2 2 5" xfId="11994" xr:uid="{2005F697-B150-48B8-AE46-D9C31193F934}"/>
    <cellStyle name="Percent 3 7 2 3" xfId="11995" xr:uid="{B167BF23-A253-4570-AB37-078083D5A1D8}"/>
    <cellStyle name="Percent 3 7 2 3 2" xfId="11996" xr:uid="{4E01B8A7-16CC-41FF-A8C8-CBBE6F633BEE}"/>
    <cellStyle name="Percent 3 7 2 3 2 2" xfId="11997" xr:uid="{B250E253-1682-4C50-A64F-B7B2E7932A7C}"/>
    <cellStyle name="Percent 3 7 2 3 3" xfId="11998" xr:uid="{8F1BE66E-6E34-4E7D-B9D0-B704FB3F53BB}"/>
    <cellStyle name="Percent 3 7 2 3 3 2" xfId="11999" xr:uid="{FCC445ED-EDAA-4D99-97AC-BB2099253E2B}"/>
    <cellStyle name="Percent 3 7 2 3 4" xfId="12000" xr:uid="{6697ABE0-D501-424E-A783-ED8914252AAB}"/>
    <cellStyle name="Percent 3 7 2 4" xfId="12001" xr:uid="{A52A0532-D699-4B8C-860E-1D735EE1704A}"/>
    <cellStyle name="Percent 3 7 2 4 2" xfId="12002" xr:uid="{1785D43C-0A27-4A16-A856-941D45249FAB}"/>
    <cellStyle name="Percent 3 7 2 4 2 2" xfId="12003" xr:uid="{BBDDF6ED-3BDA-4547-BE2D-3AE007A88033}"/>
    <cellStyle name="Percent 3 7 2 4 3" xfId="12004" xr:uid="{CEBD31A7-1860-4941-8D43-747B22F43C47}"/>
    <cellStyle name="Percent 3 7 2 4 3 2" xfId="12005" xr:uid="{5DB20A88-B47C-44DF-874E-02BAAC9A05AF}"/>
    <cellStyle name="Percent 3 7 2 4 4" xfId="12006" xr:uid="{DFD7E17F-824B-474D-AF45-6D8E3685E193}"/>
    <cellStyle name="Percent 3 7 2 5" xfId="12007" xr:uid="{29291B12-1BEC-4EE5-B70D-29CC0D305705}"/>
    <cellStyle name="Percent 3 7 2 5 2" xfId="12008" xr:uid="{7679DF2E-0A63-412D-B7B0-77E9EF70439B}"/>
    <cellStyle name="Percent 3 7 2 5 2 2" xfId="12009" xr:uid="{FD439D8C-302E-4716-A5F1-F889482C189B}"/>
    <cellStyle name="Percent 3 7 2 5 3" xfId="12010" xr:uid="{00400C90-DAAA-4BB4-814D-AF827FAEC401}"/>
    <cellStyle name="Percent 3 7 2 5 3 2" xfId="12011" xr:uid="{AA384D46-4EA0-434D-BE69-F92DC702EBBA}"/>
    <cellStyle name="Percent 3 7 2 5 4" xfId="12012" xr:uid="{AA97C9B0-FF30-492D-BAF1-DEBE2E5AB447}"/>
    <cellStyle name="Percent 3 7 2 5 4 2" xfId="12013" xr:uid="{2FDA478B-1D34-43C0-A754-6AE34EB22554}"/>
    <cellStyle name="Percent 3 7 2 5 5" xfId="12014" xr:uid="{E2823D99-29DB-4E10-910E-CCECE4850B6E}"/>
    <cellStyle name="Percent 3 7 2 6" xfId="12015" xr:uid="{78CBD05A-F7D1-4246-B4F6-91BB0701A94F}"/>
    <cellStyle name="Percent 3 7 2 6 2" xfId="12016" xr:uid="{B88EDF42-281F-4C4D-BA91-2CE73924BF9C}"/>
    <cellStyle name="Percent 3 7 2 6 2 2" xfId="12017" xr:uid="{1EDCC40B-D194-4B06-8640-DB19756F115A}"/>
    <cellStyle name="Percent 3 7 2 6 3" xfId="12018" xr:uid="{09CCEE39-80F2-4CE4-83A8-2FD0A5862C7F}"/>
    <cellStyle name="Percent 3 7 2 6 3 2" xfId="12019" xr:uid="{2CBF7B4B-00F0-4413-95BF-25F63E3590C6}"/>
    <cellStyle name="Percent 3 7 2 6 4" xfId="12020" xr:uid="{AF6A9865-0865-4749-98EE-637223B40842}"/>
    <cellStyle name="Percent 3 7 2 7" xfId="12021" xr:uid="{48F7DD8F-2E69-4F3D-AA2F-CCFE936F651E}"/>
    <cellStyle name="Percent 3 7 2 7 2" xfId="12022" xr:uid="{04AE8CC8-4C56-40F7-8DD4-21538818956F}"/>
    <cellStyle name="Percent 3 7 2 8" xfId="12023" xr:uid="{C6D21949-0402-48C3-86D3-368603F39BDC}"/>
    <cellStyle name="Percent 3 7 2 8 2" xfId="12024" xr:uid="{AAE3C353-4446-475F-B8D9-06AFA6383CDF}"/>
    <cellStyle name="Percent 3 7 2 9" xfId="12025" xr:uid="{E31E3877-FD7C-42D4-A6C0-9A258DF1A9FF}"/>
    <cellStyle name="Percent 3 7 2 9 2" xfId="12026" xr:uid="{6D70E86A-E695-4938-9E7D-CD94090516C1}"/>
    <cellStyle name="Percent 3 7 20" xfId="12027" xr:uid="{CDE2CAA9-1C56-47E2-AF0D-9121BE0716BF}"/>
    <cellStyle name="Percent 3 7 20 2" xfId="12028" xr:uid="{DDF5748C-1534-4ECE-A01C-D4A0F8FFE4F3}"/>
    <cellStyle name="Percent 3 7 20 2 2" xfId="12029" xr:uid="{3FD638DA-8A60-4DDD-A9C1-F416D09E8085}"/>
    <cellStyle name="Percent 3 7 20 3" xfId="12030" xr:uid="{F128C57C-9CF8-40FF-9933-E0B4BA876F45}"/>
    <cellStyle name="Percent 3 7 20 3 2" xfId="12031" xr:uid="{73EB6A28-0452-45BE-A7AF-9EE1F49073EA}"/>
    <cellStyle name="Percent 3 7 20 4" xfId="12032" xr:uid="{2D279FD7-3060-4AA2-AF20-359218416672}"/>
    <cellStyle name="Percent 3 7 21" xfId="12033" xr:uid="{66728259-D4DF-4F29-A622-AB3FBF9B7839}"/>
    <cellStyle name="Percent 3 7 21 2" xfId="12034" xr:uid="{6B781A3B-2D0F-4644-9D22-B035D44E5E1C}"/>
    <cellStyle name="Percent 3 7 22" xfId="12035" xr:uid="{B5C6497F-7F4E-4A45-849D-553A8D00FEDF}"/>
    <cellStyle name="Percent 3 7 22 2" xfId="12036" xr:uid="{74EB56F9-1B16-4B89-B198-D95ABDB6511D}"/>
    <cellStyle name="Percent 3 7 23" xfId="12037" xr:uid="{2C90CFEA-C4E2-4050-B76D-7F45A9969204}"/>
    <cellStyle name="Percent 3 7 23 2" xfId="12038" xr:uid="{34F5BBFC-F951-4D25-9308-F15E7890AB0D}"/>
    <cellStyle name="Percent 3 7 24" xfId="12039" xr:uid="{48F6E88F-AA8B-4F5E-8828-868784C52454}"/>
    <cellStyle name="Percent 3 7 25" xfId="12040" xr:uid="{AD81BF0D-944E-4CCF-A740-9BC180BE4B46}"/>
    <cellStyle name="Percent 3 7 26" xfId="11705" xr:uid="{89B06372-75C1-44F9-BFC8-C1470D3574D3}"/>
    <cellStyle name="Percent 3 7 27" xfId="7311" xr:uid="{69307857-61D3-4EE7-BB52-61C38318DACC}"/>
    <cellStyle name="Percent 3 7 28" xfId="5884" xr:uid="{46C7407B-A2EB-4274-9ED0-71078FBFE6C6}"/>
    <cellStyle name="Percent 3 7 3" xfId="5892" xr:uid="{6CF31D60-025E-4691-9E17-710C07AB5A09}"/>
    <cellStyle name="Percent 3 7 3 10" xfId="12042" xr:uid="{004792C7-8D13-4EBC-AD89-DAF52E3514F1}"/>
    <cellStyle name="Percent 3 7 3 11" xfId="12043" xr:uid="{59DC6F94-1F65-4CDE-B4D0-2B7073F3B272}"/>
    <cellStyle name="Percent 3 7 3 12" xfId="12041" xr:uid="{BD9E9245-6043-4770-9143-3F887BD9954D}"/>
    <cellStyle name="Percent 3 7 3 13" xfId="7848" xr:uid="{CF556336-90F6-42FE-8CF0-8A7C9FA008B4}"/>
    <cellStyle name="Percent 3 7 3 2" xfId="12044" xr:uid="{90045B58-B233-44AF-B88C-ADC8E6FA8ABA}"/>
    <cellStyle name="Percent 3 7 3 2 2" xfId="12045" xr:uid="{F3114C88-2A34-4492-BB88-D6AC62A5463C}"/>
    <cellStyle name="Percent 3 7 3 2 2 2" xfId="12046" xr:uid="{7F33EEBF-6F1C-47C7-A19B-73E36203DE75}"/>
    <cellStyle name="Percent 3 7 3 2 3" xfId="12047" xr:uid="{40528B85-9CEF-432A-8D33-68A97768D277}"/>
    <cellStyle name="Percent 3 7 3 2 3 2" xfId="12048" xr:uid="{80728DD4-CE7C-4616-8B4E-4ED70F6AE2DD}"/>
    <cellStyle name="Percent 3 7 3 2 4" xfId="12049" xr:uid="{F372CB3D-0000-451B-A2F8-D5F4F7B04EFF}"/>
    <cellStyle name="Percent 3 7 3 2 5" xfId="12050" xr:uid="{E2587AAD-B5A7-4994-9AF9-E6F4316AEF5F}"/>
    <cellStyle name="Percent 3 7 3 3" xfId="12051" xr:uid="{DE6AFD04-4480-4359-9119-1AC2765D6EB1}"/>
    <cellStyle name="Percent 3 7 3 3 2" xfId="12052" xr:uid="{601E15B9-EE39-4E85-B8E9-6E9A898C2A64}"/>
    <cellStyle name="Percent 3 7 3 3 2 2" xfId="12053" xr:uid="{E78C8397-5E41-4EE6-92C8-8C55AD6497E6}"/>
    <cellStyle name="Percent 3 7 3 3 3" xfId="12054" xr:uid="{EE5B3FA0-1FDE-49B1-8738-EB1545DD0EDA}"/>
    <cellStyle name="Percent 3 7 3 3 3 2" xfId="12055" xr:uid="{1B65041F-A39D-47B0-9D22-7BB7C1E8E1CC}"/>
    <cellStyle name="Percent 3 7 3 3 4" xfId="12056" xr:uid="{7B5A1BE0-62CE-46F7-9DF9-4AAFF605EF3B}"/>
    <cellStyle name="Percent 3 7 3 4" xfId="12057" xr:uid="{01820135-98EA-4A0A-8815-68625866090D}"/>
    <cellStyle name="Percent 3 7 3 4 2" xfId="12058" xr:uid="{3F95CF24-FC25-4FE5-87B1-57326116DF56}"/>
    <cellStyle name="Percent 3 7 3 4 2 2" xfId="12059" xr:uid="{3E2357E7-E6CB-4A5B-8B82-59F7666DB740}"/>
    <cellStyle name="Percent 3 7 3 4 3" xfId="12060" xr:uid="{255EBD06-A0AB-4370-A0CB-942D6AC87B6B}"/>
    <cellStyle name="Percent 3 7 3 4 3 2" xfId="12061" xr:uid="{EE5A8B44-51D4-4BD6-9331-4098F3F5FE23}"/>
    <cellStyle name="Percent 3 7 3 4 4" xfId="12062" xr:uid="{39CC6E1D-03CF-4CA9-933B-44FBBD314969}"/>
    <cellStyle name="Percent 3 7 3 5" xfId="12063" xr:uid="{B2D2B631-08F3-42E6-99CE-AF6F23D1F1CD}"/>
    <cellStyle name="Percent 3 7 3 5 2" xfId="12064" xr:uid="{FCF4580B-8EF2-4091-9BF9-D4F0BA68BEC9}"/>
    <cellStyle name="Percent 3 7 3 5 2 2" xfId="12065" xr:uid="{F83015D2-7799-4871-9548-D90B70C1773A}"/>
    <cellStyle name="Percent 3 7 3 5 3" xfId="12066" xr:uid="{D6EF2DFB-9E74-4DB7-9E18-F8909E759476}"/>
    <cellStyle name="Percent 3 7 3 5 3 2" xfId="12067" xr:uid="{1D9768A3-D0BB-4153-B363-CF1DE894E525}"/>
    <cellStyle name="Percent 3 7 3 5 4" xfId="12068" xr:uid="{9930FA90-A05A-4F25-84CC-8AAC94D8FE49}"/>
    <cellStyle name="Percent 3 7 3 5 4 2" xfId="12069" xr:uid="{F0C13051-54EA-4829-97A8-5ABFF0101312}"/>
    <cellStyle name="Percent 3 7 3 5 5" xfId="12070" xr:uid="{F24320AD-8B03-42B7-A952-020A21972377}"/>
    <cellStyle name="Percent 3 7 3 6" xfId="12071" xr:uid="{AB08730C-07AE-49AA-B2D2-A819BBAD9E09}"/>
    <cellStyle name="Percent 3 7 3 6 2" xfId="12072" xr:uid="{DD671B15-2F45-477B-A388-3A989BB56A30}"/>
    <cellStyle name="Percent 3 7 3 6 2 2" xfId="12073" xr:uid="{9CD2FDE8-9EE7-4A3C-96A0-7690F2AB19DF}"/>
    <cellStyle name="Percent 3 7 3 6 3" xfId="12074" xr:uid="{8E6B8540-5177-4C6A-B282-0F3B6D7924EB}"/>
    <cellStyle name="Percent 3 7 3 6 3 2" xfId="12075" xr:uid="{D1A628AD-DAB7-437C-B212-23A158726CDF}"/>
    <cellStyle name="Percent 3 7 3 6 4" xfId="12076" xr:uid="{00C653A6-181C-41B9-A192-1BAD9CA14732}"/>
    <cellStyle name="Percent 3 7 3 7" xfId="12077" xr:uid="{69B0E290-F114-4AB1-85F3-B181CF8D5780}"/>
    <cellStyle name="Percent 3 7 3 7 2" xfId="12078" xr:uid="{AB9F3802-D200-41D4-B375-421F4F68BF2B}"/>
    <cellStyle name="Percent 3 7 3 8" xfId="12079" xr:uid="{9568C483-1088-4601-A014-0F32912032A4}"/>
    <cellStyle name="Percent 3 7 3 8 2" xfId="12080" xr:uid="{CAB47093-3667-4F69-9494-BA3976D0C14D}"/>
    <cellStyle name="Percent 3 7 3 9" xfId="12081" xr:uid="{8DB256EE-D40D-4441-959F-A1C4B9F3EB7A}"/>
    <cellStyle name="Percent 3 7 3 9 2" xfId="12082" xr:uid="{9A3F4478-9AA8-40CC-8FCE-E03672BB3FCE}"/>
    <cellStyle name="Percent 3 7 4" xfId="5893" xr:uid="{B2EF9DD0-560B-4EE2-A8F3-D8950E9A4269}"/>
    <cellStyle name="Percent 3 7 4 10" xfId="12084" xr:uid="{9F4099FE-E297-4B41-B982-D07886D62FD5}"/>
    <cellStyle name="Percent 3 7 4 11" xfId="12085" xr:uid="{34349D4A-0B61-4BA3-BD4C-CC1CF3039896}"/>
    <cellStyle name="Percent 3 7 4 12" xfId="12083" xr:uid="{CFBEE873-4218-4BEA-BBE6-BEAFBBC923DC}"/>
    <cellStyle name="Percent 3 7 4 13" xfId="7849" xr:uid="{3432D1FF-ADBD-45BF-8248-5F15392DF80A}"/>
    <cellStyle name="Percent 3 7 4 2" xfId="12086" xr:uid="{ECD385F1-F34A-4A65-B0D1-C614A98DC9D2}"/>
    <cellStyle name="Percent 3 7 4 2 2" xfId="12087" xr:uid="{D89D4FE2-3226-4F06-8AFE-CB953FA89DAB}"/>
    <cellStyle name="Percent 3 7 4 2 2 2" xfId="12088" xr:uid="{078D7C33-4605-4B9A-8A0C-DA3E9D6B9DC0}"/>
    <cellStyle name="Percent 3 7 4 2 3" xfId="12089" xr:uid="{22C5DF6A-EBE8-422E-A26B-8D1BD38BDDE3}"/>
    <cellStyle name="Percent 3 7 4 2 3 2" xfId="12090" xr:uid="{B90E9ED7-CFC0-446A-BA41-47642571A237}"/>
    <cellStyle name="Percent 3 7 4 2 4" xfId="12091" xr:uid="{DBEE0DD4-FDDF-4CBE-887D-4EB4D6C41629}"/>
    <cellStyle name="Percent 3 7 4 2 5" xfId="12092" xr:uid="{E52DF37F-958D-41D2-A8F5-78ECC57B7444}"/>
    <cellStyle name="Percent 3 7 4 3" xfId="12093" xr:uid="{60C252EA-EBFC-4FE3-9DE3-004AC93C7447}"/>
    <cellStyle name="Percent 3 7 4 3 2" xfId="12094" xr:uid="{F6275C88-9F62-4D6E-B21F-392CCB11DED8}"/>
    <cellStyle name="Percent 3 7 4 3 2 2" xfId="12095" xr:uid="{57A56CA4-29D7-4101-B581-E22DDC0F5850}"/>
    <cellStyle name="Percent 3 7 4 3 3" xfId="12096" xr:uid="{BB32238F-BBDA-4487-9549-D99CB4DB5935}"/>
    <cellStyle name="Percent 3 7 4 3 3 2" xfId="12097" xr:uid="{D3DFB622-CE65-4B25-8154-440835804229}"/>
    <cellStyle name="Percent 3 7 4 3 4" xfId="12098" xr:uid="{1C270718-4868-4C9F-848A-E50D30915703}"/>
    <cellStyle name="Percent 3 7 4 4" xfId="12099" xr:uid="{06F239F8-AD04-4A84-B8BE-4D9263388B5B}"/>
    <cellStyle name="Percent 3 7 4 4 2" xfId="12100" xr:uid="{E67234EF-D71F-4E32-80D4-3E41340EC1EC}"/>
    <cellStyle name="Percent 3 7 4 4 2 2" xfId="12101" xr:uid="{5680CEE4-39C0-410E-8F9C-7505589D2BB7}"/>
    <cellStyle name="Percent 3 7 4 4 3" xfId="12102" xr:uid="{6204CA93-8C7D-438E-838B-CE12F78F2773}"/>
    <cellStyle name="Percent 3 7 4 4 3 2" xfId="12103" xr:uid="{C9A49BE6-6245-4AF6-ACC5-3689D3D3F345}"/>
    <cellStyle name="Percent 3 7 4 4 4" xfId="12104" xr:uid="{D6490F88-E609-472E-8AC7-28A8BBAA20F0}"/>
    <cellStyle name="Percent 3 7 4 5" xfId="12105" xr:uid="{105FD5A7-4EF4-4167-8F8F-C1B21EFE61DA}"/>
    <cellStyle name="Percent 3 7 4 5 2" xfId="12106" xr:uid="{86388127-C52F-4D40-86CE-ED9C68491D3B}"/>
    <cellStyle name="Percent 3 7 4 5 2 2" xfId="12107" xr:uid="{85FB1A28-A79D-46AF-93F6-EB161466CE08}"/>
    <cellStyle name="Percent 3 7 4 5 3" xfId="12108" xr:uid="{3A8F5ADC-AA1C-496E-95E3-A4FA98B68191}"/>
    <cellStyle name="Percent 3 7 4 5 3 2" xfId="12109" xr:uid="{FE57A29D-F2ED-43ED-939B-98646CBFF1DB}"/>
    <cellStyle name="Percent 3 7 4 5 4" xfId="12110" xr:uid="{DA7F5AD8-516A-42CB-8A79-98D3EA2D7792}"/>
    <cellStyle name="Percent 3 7 4 5 4 2" xfId="12111" xr:uid="{5F911E4B-77C9-4D54-B284-5941343EA725}"/>
    <cellStyle name="Percent 3 7 4 5 5" xfId="12112" xr:uid="{7086DB97-1842-4216-B767-F111C4F5074A}"/>
    <cellStyle name="Percent 3 7 4 6" xfId="12113" xr:uid="{2CE941E1-2DB8-42FB-AA00-66526CA315CD}"/>
    <cellStyle name="Percent 3 7 4 6 2" xfId="12114" xr:uid="{8EF94929-C7A3-4347-9FFE-9304B35F1176}"/>
    <cellStyle name="Percent 3 7 4 6 2 2" xfId="12115" xr:uid="{8188E860-932F-4AF6-92A9-F91DF88DEE9D}"/>
    <cellStyle name="Percent 3 7 4 6 3" xfId="12116" xr:uid="{D656AB16-1733-41B3-9BDC-31CC6083FD23}"/>
    <cellStyle name="Percent 3 7 4 6 3 2" xfId="12117" xr:uid="{F9F21F04-4623-452A-90D8-1011902F8D9F}"/>
    <cellStyle name="Percent 3 7 4 6 4" xfId="12118" xr:uid="{E4E262E1-9D54-43C3-AD60-30A05E8FA2C4}"/>
    <cellStyle name="Percent 3 7 4 7" xfId="12119" xr:uid="{CCB36970-6654-4773-9558-0F9AFA31FA3A}"/>
    <cellStyle name="Percent 3 7 4 7 2" xfId="12120" xr:uid="{8E009FDB-9834-40A5-959C-CEAA4F73A9DD}"/>
    <cellStyle name="Percent 3 7 4 8" xfId="12121" xr:uid="{F828D1BC-964F-4E5A-90A7-C27B847AAF75}"/>
    <cellStyle name="Percent 3 7 4 8 2" xfId="12122" xr:uid="{EEF56CD5-273F-40FF-B1FD-2DC2815921C5}"/>
    <cellStyle name="Percent 3 7 4 9" xfId="12123" xr:uid="{3655D4DB-A1B0-4FAE-9FEB-EADA682C479A}"/>
    <cellStyle name="Percent 3 7 4 9 2" xfId="12124" xr:uid="{96C576C5-4CBB-4504-9EB1-A0B01D61A79E}"/>
    <cellStyle name="Percent 3 7 5" xfId="5894" xr:uid="{7A958D1A-2562-4E45-863B-3ED02B0007E9}"/>
    <cellStyle name="Percent 3 7 5 10" xfId="12126" xr:uid="{590D3C71-21B2-4492-9C63-F55D28A2DD97}"/>
    <cellStyle name="Percent 3 7 5 11" xfId="12127" xr:uid="{9BA5AC83-A812-43C1-AC63-5DB21B656B8B}"/>
    <cellStyle name="Percent 3 7 5 12" xfId="12125" xr:uid="{D5B3B0AB-E847-4771-B81A-8B37B35BF616}"/>
    <cellStyle name="Percent 3 7 5 13" xfId="7850" xr:uid="{592386BB-30A9-4B3F-9CE6-B96169E1847D}"/>
    <cellStyle name="Percent 3 7 5 2" xfId="12128" xr:uid="{C41237E4-52DC-4490-B03B-A558C2E74A55}"/>
    <cellStyle name="Percent 3 7 5 2 2" xfId="12129" xr:uid="{A5831C01-665B-4387-9AEF-178F1AA08528}"/>
    <cellStyle name="Percent 3 7 5 2 2 2" xfId="12130" xr:uid="{EFE0BD9B-5A30-4C45-B70D-F7F76F0ADDE3}"/>
    <cellStyle name="Percent 3 7 5 2 3" xfId="12131" xr:uid="{3FA80BDF-117C-4D23-ACDF-8CBB84A7C2D6}"/>
    <cellStyle name="Percent 3 7 5 2 3 2" xfId="12132" xr:uid="{9D7C164F-F2D1-4940-A46E-50AE45EBD089}"/>
    <cellStyle name="Percent 3 7 5 2 4" xfId="12133" xr:uid="{4E125AB5-DFB5-4B01-B897-8B302CD41F44}"/>
    <cellStyle name="Percent 3 7 5 2 5" xfId="12134" xr:uid="{0EB5BB5A-BFF4-4811-AB5D-C5F428471C90}"/>
    <cellStyle name="Percent 3 7 5 3" xfId="12135" xr:uid="{4A790A45-EC9C-4036-9830-59D082808E56}"/>
    <cellStyle name="Percent 3 7 5 3 2" xfId="12136" xr:uid="{29CC7C68-D8EB-41AE-83F6-DB2171D696A2}"/>
    <cellStyle name="Percent 3 7 5 3 2 2" xfId="12137" xr:uid="{D6A1E17A-FE16-4671-899F-1795EC1FED4C}"/>
    <cellStyle name="Percent 3 7 5 3 3" xfId="12138" xr:uid="{4AB7ACDE-7983-412C-8CB3-2F8A4D51AB85}"/>
    <cellStyle name="Percent 3 7 5 3 3 2" xfId="12139" xr:uid="{1B3966CD-5991-4B44-A3E1-A78CF9CB2190}"/>
    <cellStyle name="Percent 3 7 5 3 4" xfId="12140" xr:uid="{89454B86-00CB-4B07-A564-E42BF8814431}"/>
    <cellStyle name="Percent 3 7 5 4" xfId="12141" xr:uid="{C544506B-E3A8-44D9-B7E9-7C444328BED3}"/>
    <cellStyle name="Percent 3 7 5 4 2" xfId="12142" xr:uid="{09121A4F-1269-4C73-9510-532FD85CCDE1}"/>
    <cellStyle name="Percent 3 7 5 4 2 2" xfId="12143" xr:uid="{DEE48BD0-B18C-480C-9C95-8A2D72B12CED}"/>
    <cellStyle name="Percent 3 7 5 4 3" xfId="12144" xr:uid="{5A866B78-B11A-44C5-9F9C-106879998DEE}"/>
    <cellStyle name="Percent 3 7 5 4 3 2" xfId="12145" xr:uid="{7ECAAD55-52D7-493B-9A82-DC73079950A9}"/>
    <cellStyle name="Percent 3 7 5 4 4" xfId="12146" xr:uid="{0AC73526-9E35-4029-BE7C-7A03F661958F}"/>
    <cellStyle name="Percent 3 7 5 5" xfId="12147" xr:uid="{6E550D0B-8952-4822-BAD7-DCF086720ADE}"/>
    <cellStyle name="Percent 3 7 5 5 2" xfId="12148" xr:uid="{B8498016-CB6F-4EB4-ADD5-E5173A04B2DB}"/>
    <cellStyle name="Percent 3 7 5 5 2 2" xfId="12149" xr:uid="{A6F6C937-6079-4DC1-BAC1-80706BE24161}"/>
    <cellStyle name="Percent 3 7 5 5 3" xfId="12150" xr:uid="{204A9A62-C3CD-4F9C-A4A4-32DA6E3FA270}"/>
    <cellStyle name="Percent 3 7 5 5 3 2" xfId="12151" xr:uid="{674334AD-47D6-4B6F-83C9-45B3E90BFC35}"/>
    <cellStyle name="Percent 3 7 5 5 4" xfId="12152" xr:uid="{8D9276CF-59E9-42D4-90CE-09094BC4F8C0}"/>
    <cellStyle name="Percent 3 7 5 5 4 2" xfId="12153" xr:uid="{D6A59B5A-2DB9-4EDD-980D-2890981D3472}"/>
    <cellStyle name="Percent 3 7 5 5 5" xfId="12154" xr:uid="{B39D8625-98EC-40E1-86B5-A1FF3E06681C}"/>
    <cellStyle name="Percent 3 7 5 6" xfId="12155" xr:uid="{5EA8D3AA-2161-4727-840E-5B60894408DB}"/>
    <cellStyle name="Percent 3 7 5 6 2" xfId="12156" xr:uid="{ED801E01-201E-454F-BEB0-4A286F40225A}"/>
    <cellStyle name="Percent 3 7 5 6 2 2" xfId="12157" xr:uid="{84659DD0-5E0E-451C-9457-551E2A4F02CF}"/>
    <cellStyle name="Percent 3 7 5 6 3" xfId="12158" xr:uid="{60C46BCA-464A-48C0-ABBA-75FFBACA3F34}"/>
    <cellStyle name="Percent 3 7 5 6 3 2" xfId="12159" xr:uid="{57211245-8ABB-4985-91EC-78D6A611CF39}"/>
    <cellStyle name="Percent 3 7 5 6 4" xfId="12160" xr:uid="{08AAA5D9-428A-4A94-8AEF-2DE2CDA3334D}"/>
    <cellStyle name="Percent 3 7 5 7" xfId="12161" xr:uid="{B706E4DF-99B6-472A-A312-093D4F094B86}"/>
    <cellStyle name="Percent 3 7 5 7 2" xfId="12162" xr:uid="{08C0FBF2-2B07-4F07-8B88-401350D6E919}"/>
    <cellStyle name="Percent 3 7 5 8" xfId="12163" xr:uid="{A192F0CE-86EE-442F-BACE-3349157F8338}"/>
    <cellStyle name="Percent 3 7 5 8 2" xfId="12164" xr:uid="{E0B29895-B871-45C6-8572-4A7DA06E93CE}"/>
    <cellStyle name="Percent 3 7 5 9" xfId="12165" xr:uid="{6CF9DAC0-0242-4B76-ABC6-786814760463}"/>
    <cellStyle name="Percent 3 7 5 9 2" xfId="12166" xr:uid="{195ADBCF-FBBC-4986-9B11-BC1EDEBCC492}"/>
    <cellStyle name="Percent 3 7 6" xfId="5895" xr:uid="{00033458-6271-435D-B1BD-03EBA45AFE59}"/>
    <cellStyle name="Percent 3 7 6 10" xfId="12168" xr:uid="{9864BA52-95A2-415A-B22D-C435F47D10CB}"/>
    <cellStyle name="Percent 3 7 6 11" xfId="12169" xr:uid="{44FAA6E0-E4DA-4D6F-BBBC-C17DD4E3430C}"/>
    <cellStyle name="Percent 3 7 6 12" xfId="12167" xr:uid="{1AFDD65D-986F-4684-9E4B-4AE4EE9EB468}"/>
    <cellStyle name="Percent 3 7 6 13" xfId="7851" xr:uid="{2E2FB0BC-F144-40F9-A565-5853B64B0A34}"/>
    <cellStyle name="Percent 3 7 6 2" xfId="12170" xr:uid="{7DA4432B-04D3-4FBD-8246-04459F357A9D}"/>
    <cellStyle name="Percent 3 7 6 2 2" xfId="12171" xr:uid="{2C6D7BF3-737F-4B01-AA7F-C4CB35EE55B6}"/>
    <cellStyle name="Percent 3 7 6 2 2 2" xfId="12172" xr:uid="{BCE40072-591C-4E25-9A79-0C45C12E4F26}"/>
    <cellStyle name="Percent 3 7 6 2 3" xfId="12173" xr:uid="{A147F17E-926C-4825-B1F6-B60FBECEF00D}"/>
    <cellStyle name="Percent 3 7 6 2 3 2" xfId="12174" xr:uid="{8C85C27C-A825-4DEF-AC8F-EFEC770A0A4F}"/>
    <cellStyle name="Percent 3 7 6 2 4" xfId="12175" xr:uid="{1E1EEE35-258F-40EF-96EE-3EA699E32DA0}"/>
    <cellStyle name="Percent 3 7 6 2 5" xfId="12176" xr:uid="{7CB1ECDD-062C-4421-8DCE-FEE4B57F4013}"/>
    <cellStyle name="Percent 3 7 6 3" xfId="12177" xr:uid="{C7E37BED-5E43-46DF-9558-84209F81019D}"/>
    <cellStyle name="Percent 3 7 6 3 2" xfId="12178" xr:uid="{1AA37E8E-EE43-42FC-9675-DF5F6A5DBD0E}"/>
    <cellStyle name="Percent 3 7 6 3 2 2" xfId="12179" xr:uid="{70BFD1E1-FD18-4A63-AA74-D0355D44CC89}"/>
    <cellStyle name="Percent 3 7 6 3 3" xfId="12180" xr:uid="{CFD0E65A-E1D5-4F00-9F7D-E4BFA2BBDE7F}"/>
    <cellStyle name="Percent 3 7 6 3 3 2" xfId="12181" xr:uid="{F148B653-C81F-4CBE-B5F4-EEFA55FE2B93}"/>
    <cellStyle name="Percent 3 7 6 3 4" xfId="12182" xr:uid="{F2B9761A-49ED-4792-83A2-20EA6F22096D}"/>
    <cellStyle name="Percent 3 7 6 4" xfId="12183" xr:uid="{B0F49AD5-763E-448D-83E4-09D93177FAC8}"/>
    <cellStyle name="Percent 3 7 6 4 2" xfId="12184" xr:uid="{240122FE-FEBD-474E-BCA7-33FF2DB741B0}"/>
    <cellStyle name="Percent 3 7 6 4 2 2" xfId="12185" xr:uid="{DE793087-0410-4995-B051-F1C357C6335E}"/>
    <cellStyle name="Percent 3 7 6 4 3" xfId="12186" xr:uid="{6993ABB5-C6D7-4A78-B8E2-870323529560}"/>
    <cellStyle name="Percent 3 7 6 4 3 2" xfId="12187" xr:uid="{3E7715B2-EABF-4C23-95A7-D3F6E42FCDAD}"/>
    <cellStyle name="Percent 3 7 6 4 4" xfId="12188" xr:uid="{65EB0B36-5D23-460A-B486-AB0741A9C0B8}"/>
    <cellStyle name="Percent 3 7 6 5" xfId="12189" xr:uid="{69DA65DA-9830-4212-92E5-7816E54B81A1}"/>
    <cellStyle name="Percent 3 7 6 5 2" xfId="12190" xr:uid="{9C1FF79A-B983-43B4-B8A6-13CF9C5EBD62}"/>
    <cellStyle name="Percent 3 7 6 5 2 2" xfId="12191" xr:uid="{375D1F6C-1161-441E-868B-C23C5831A6DC}"/>
    <cellStyle name="Percent 3 7 6 5 3" xfId="12192" xr:uid="{23F62EE4-2BB1-4F74-B5EA-EAA031C3D415}"/>
    <cellStyle name="Percent 3 7 6 5 3 2" xfId="12193" xr:uid="{ED2F78AD-B2F3-4306-98BD-F3EC24A84562}"/>
    <cellStyle name="Percent 3 7 6 5 4" xfId="12194" xr:uid="{045665E7-AAD5-4E15-8F6B-D656FCB59AC6}"/>
    <cellStyle name="Percent 3 7 6 5 4 2" xfId="12195" xr:uid="{2A9D8816-88DB-4C04-AC53-9165DACD3AC3}"/>
    <cellStyle name="Percent 3 7 6 5 5" xfId="12196" xr:uid="{75F272A6-B74C-4E74-A352-3DAD61A9458E}"/>
    <cellStyle name="Percent 3 7 6 6" xfId="12197" xr:uid="{3BF0E453-FF9A-45C6-A352-7272D54019EB}"/>
    <cellStyle name="Percent 3 7 6 6 2" xfId="12198" xr:uid="{96EE34EE-BE1C-408B-AD37-DFDAE24C9E04}"/>
    <cellStyle name="Percent 3 7 6 6 2 2" xfId="12199" xr:uid="{1B469ABB-39E2-4A28-898D-56663E467B12}"/>
    <cellStyle name="Percent 3 7 6 6 3" xfId="12200" xr:uid="{971C0621-DF91-4656-8288-0A958BADEF11}"/>
    <cellStyle name="Percent 3 7 6 6 3 2" xfId="12201" xr:uid="{760CD88A-74D2-43B6-997C-BDF47E062CBE}"/>
    <cellStyle name="Percent 3 7 6 6 4" xfId="12202" xr:uid="{E64126DE-3FBB-4DDE-B89A-F600550B705F}"/>
    <cellStyle name="Percent 3 7 6 7" xfId="12203" xr:uid="{8F848183-08F1-41B8-9716-024705CE3540}"/>
    <cellStyle name="Percent 3 7 6 7 2" xfId="12204" xr:uid="{B54143D8-054A-41F6-9728-69BC8D9F969F}"/>
    <cellStyle name="Percent 3 7 6 8" xfId="12205" xr:uid="{39FBFD1B-66EE-48D3-8B78-7CD90446199B}"/>
    <cellStyle name="Percent 3 7 6 8 2" xfId="12206" xr:uid="{B9E95D99-2157-4F93-BCA6-FE0C08C7FBF3}"/>
    <cellStyle name="Percent 3 7 6 9" xfId="12207" xr:uid="{FDD7334A-F618-4A15-99D1-8A336CE45AFD}"/>
    <cellStyle name="Percent 3 7 6 9 2" xfId="12208" xr:uid="{22EEB9A8-B3AF-4780-B2F1-487407D42141}"/>
    <cellStyle name="Percent 3 7 7" xfId="5896" xr:uid="{8DC35403-CC89-4E7C-A17C-D59FA48E0C60}"/>
    <cellStyle name="Percent 3 7 7 10" xfId="12210" xr:uid="{7D5C974D-65B3-4340-9524-B6D5F830C92A}"/>
    <cellStyle name="Percent 3 7 7 11" xfId="12211" xr:uid="{E5B9E912-30FA-4F89-88D2-2FD7F6F19CCD}"/>
    <cellStyle name="Percent 3 7 7 12" xfId="12209" xr:uid="{60A1888B-0558-4940-BAA3-A0913240ABEE}"/>
    <cellStyle name="Percent 3 7 7 13" xfId="7852" xr:uid="{1B872712-83F8-45FD-B264-B46924F9983C}"/>
    <cellStyle name="Percent 3 7 7 2" xfId="12212" xr:uid="{301DEE54-357E-4902-A8AB-A01672BC4B8C}"/>
    <cellStyle name="Percent 3 7 7 2 2" xfId="12213" xr:uid="{6DF938AF-6A3D-4393-8FA4-20A9A50C6E70}"/>
    <cellStyle name="Percent 3 7 7 2 2 2" xfId="12214" xr:uid="{B1113F36-7FB3-43A2-B4F0-D28EAFA192E0}"/>
    <cellStyle name="Percent 3 7 7 2 3" xfId="12215" xr:uid="{7C63817A-5E87-47A4-9C84-15B54E96A68E}"/>
    <cellStyle name="Percent 3 7 7 2 3 2" xfId="12216" xr:uid="{526D3ABF-28C8-420B-A716-8F72D77EF8F0}"/>
    <cellStyle name="Percent 3 7 7 2 4" xfId="12217" xr:uid="{5111743E-A7AE-4D0D-90C5-65532EEFC83B}"/>
    <cellStyle name="Percent 3 7 7 2 5" xfId="12218" xr:uid="{F50647DD-C3BC-4373-8DD0-C40343170750}"/>
    <cellStyle name="Percent 3 7 7 3" xfId="12219" xr:uid="{A1D891CE-8F47-445D-8A20-C9C1031E9EAC}"/>
    <cellStyle name="Percent 3 7 7 3 2" xfId="12220" xr:uid="{D2C95C0E-D62B-4542-9BFF-7FBA8905A823}"/>
    <cellStyle name="Percent 3 7 7 3 2 2" xfId="12221" xr:uid="{C58F43EF-A040-4D84-9E10-0806B9487ECE}"/>
    <cellStyle name="Percent 3 7 7 3 3" xfId="12222" xr:uid="{2AAA96E4-95FF-40D5-836A-E564CEF72268}"/>
    <cellStyle name="Percent 3 7 7 3 3 2" xfId="12223" xr:uid="{FA58E352-8C5C-4C60-9470-13E87CE91ABF}"/>
    <cellStyle name="Percent 3 7 7 3 4" xfId="12224" xr:uid="{524B5328-C435-490F-B906-C449BCB700B6}"/>
    <cellStyle name="Percent 3 7 7 4" xfId="12225" xr:uid="{07CF0278-6ECD-4DCB-974F-B5A39CF40116}"/>
    <cellStyle name="Percent 3 7 7 4 2" xfId="12226" xr:uid="{3C12278B-435D-4D23-AE09-B15EA32411B1}"/>
    <cellStyle name="Percent 3 7 7 4 2 2" xfId="12227" xr:uid="{54C24368-C1A6-45F7-B2BE-F170029A2C96}"/>
    <cellStyle name="Percent 3 7 7 4 3" xfId="12228" xr:uid="{BD7557B1-74E1-46CD-81CF-F670DAC6B5CD}"/>
    <cellStyle name="Percent 3 7 7 4 3 2" xfId="12229" xr:uid="{17EA073E-2183-430D-A266-9C9C849A4939}"/>
    <cellStyle name="Percent 3 7 7 4 4" xfId="12230" xr:uid="{9353BDA6-EC91-4EB4-816D-BDC59D224ADB}"/>
    <cellStyle name="Percent 3 7 7 5" xfId="12231" xr:uid="{C571B743-B09E-4CA3-BDFD-8994FC3CED26}"/>
    <cellStyle name="Percent 3 7 7 5 2" xfId="12232" xr:uid="{7F5588CC-151E-473F-B5CF-3327540E0B14}"/>
    <cellStyle name="Percent 3 7 7 5 2 2" xfId="12233" xr:uid="{53C24191-E627-4534-92C9-F168089AFE47}"/>
    <cellStyle name="Percent 3 7 7 5 3" xfId="12234" xr:uid="{7BF66DBE-9EEA-4AA0-8601-CB9E911F67FA}"/>
    <cellStyle name="Percent 3 7 7 5 3 2" xfId="12235" xr:uid="{28E85BEA-813F-4E41-B844-181349931104}"/>
    <cellStyle name="Percent 3 7 7 5 4" xfId="12236" xr:uid="{7EAD992B-D990-4681-BAFC-3C3FDE276108}"/>
    <cellStyle name="Percent 3 7 7 5 4 2" xfId="12237" xr:uid="{F97ED47E-4170-4C61-8ED3-83FD49AD3091}"/>
    <cellStyle name="Percent 3 7 7 5 5" xfId="12238" xr:uid="{0B5FB815-E01C-460D-BA07-A9EFB9CEF1FF}"/>
    <cellStyle name="Percent 3 7 7 6" xfId="12239" xr:uid="{2FEAF5EB-3647-4644-B811-913CFF57B789}"/>
    <cellStyle name="Percent 3 7 7 6 2" xfId="12240" xr:uid="{35B267B8-A22C-4F5F-A8A2-043732A8B591}"/>
    <cellStyle name="Percent 3 7 7 6 2 2" xfId="12241" xr:uid="{0DE3A169-FF79-48A5-804A-A66E2F548BB7}"/>
    <cellStyle name="Percent 3 7 7 6 3" xfId="12242" xr:uid="{CDE56461-5781-4ABF-AB1C-F475A8A01480}"/>
    <cellStyle name="Percent 3 7 7 6 3 2" xfId="12243" xr:uid="{815F99C0-4E32-4733-A4A0-ACE284EF834B}"/>
    <cellStyle name="Percent 3 7 7 6 4" xfId="12244" xr:uid="{C9C47B32-EEB5-4F8D-A2C1-99038F647760}"/>
    <cellStyle name="Percent 3 7 7 7" xfId="12245" xr:uid="{0571AFD1-C9DA-4F6C-A343-CCF836393754}"/>
    <cellStyle name="Percent 3 7 7 7 2" xfId="12246" xr:uid="{F1E08C4D-A3C0-47F1-B305-0A0903D7C3C7}"/>
    <cellStyle name="Percent 3 7 7 8" xfId="12247" xr:uid="{0043C402-F8AE-42D5-802B-003A7ACC96F2}"/>
    <cellStyle name="Percent 3 7 7 8 2" xfId="12248" xr:uid="{A335BAE9-3744-4B1C-863E-2D237846FE19}"/>
    <cellStyle name="Percent 3 7 7 9" xfId="12249" xr:uid="{071D1D7B-31D8-4C57-8C13-FFC42786AB35}"/>
    <cellStyle name="Percent 3 7 7 9 2" xfId="12250" xr:uid="{C6B926CA-740F-4207-80AA-F0E395AAFB98}"/>
    <cellStyle name="Percent 3 7 8" xfId="5897" xr:uid="{29A00EC7-5FC2-4BBA-A3EF-A57B95FCD3BD}"/>
    <cellStyle name="Percent 3 7 8 10" xfId="12252" xr:uid="{3A05479E-748E-4CA2-BCC2-6EBB89510FA8}"/>
    <cellStyle name="Percent 3 7 8 11" xfId="12253" xr:uid="{DBD0DE91-4FD8-40FC-9BFF-C26C1E1C864C}"/>
    <cellStyle name="Percent 3 7 8 12" xfId="12251" xr:uid="{21F04584-DEA1-4193-94FB-3027C4F930BA}"/>
    <cellStyle name="Percent 3 7 8 13" xfId="7853" xr:uid="{52E4D9CA-B57D-42AE-AE31-1FB806931862}"/>
    <cellStyle name="Percent 3 7 8 2" xfId="12254" xr:uid="{1ECB1C14-30EA-4C9F-94E8-298D8DE110BD}"/>
    <cellStyle name="Percent 3 7 8 2 2" xfId="12255" xr:uid="{98889138-910B-49D8-89B7-9F71EAF70EC5}"/>
    <cellStyle name="Percent 3 7 8 2 2 2" xfId="12256" xr:uid="{A928370F-F861-4827-A302-6F4624D5BC7D}"/>
    <cellStyle name="Percent 3 7 8 2 3" xfId="12257" xr:uid="{69EF6BAA-FEAB-4902-AE69-3FFCF35C0A0F}"/>
    <cellStyle name="Percent 3 7 8 2 3 2" xfId="12258" xr:uid="{5BD3AC26-80A7-4A14-9D94-33CC4B30EF9C}"/>
    <cellStyle name="Percent 3 7 8 2 4" xfId="12259" xr:uid="{1CC67718-4111-4372-84CF-613AA592D3FD}"/>
    <cellStyle name="Percent 3 7 8 2 5" xfId="12260" xr:uid="{0205A359-707E-4050-A256-1DE84C3600F1}"/>
    <cellStyle name="Percent 3 7 8 3" xfId="12261" xr:uid="{BE58EEF1-7393-4731-A08F-5E57D648B728}"/>
    <cellStyle name="Percent 3 7 8 3 2" xfId="12262" xr:uid="{B4CB5F56-CB3F-472B-B864-54A96C6C7DAF}"/>
    <cellStyle name="Percent 3 7 8 3 2 2" xfId="12263" xr:uid="{4663511B-8FE5-4C56-8D20-6975532AEC22}"/>
    <cellStyle name="Percent 3 7 8 3 3" xfId="12264" xr:uid="{DB2F0E7A-16BA-4240-821E-47C09734E9A7}"/>
    <cellStyle name="Percent 3 7 8 3 3 2" xfId="12265" xr:uid="{4F8FD77B-9084-41E1-BC96-BBB48A824F80}"/>
    <cellStyle name="Percent 3 7 8 3 4" xfId="12266" xr:uid="{0CA9D0F1-9B87-4EB1-83E8-5B63B4A452C3}"/>
    <cellStyle name="Percent 3 7 8 4" xfId="12267" xr:uid="{0805CD45-9350-4C75-B0AA-ED3F579C6A0B}"/>
    <cellStyle name="Percent 3 7 8 4 2" xfId="12268" xr:uid="{5B8D55E3-AA90-46B2-A2E1-91775C30AD65}"/>
    <cellStyle name="Percent 3 7 8 4 2 2" xfId="12269" xr:uid="{BB2985DE-996D-4C5D-99C5-122391A8BB91}"/>
    <cellStyle name="Percent 3 7 8 4 3" xfId="12270" xr:uid="{5AEA02D0-877D-4ACF-B846-0DE27080CA32}"/>
    <cellStyle name="Percent 3 7 8 4 3 2" xfId="12271" xr:uid="{D406AD40-884B-4AF8-9943-91186AD54115}"/>
    <cellStyle name="Percent 3 7 8 4 4" xfId="12272" xr:uid="{7A897110-179D-45BA-A606-67958CF623FF}"/>
    <cellStyle name="Percent 3 7 8 5" xfId="12273" xr:uid="{C31ED8B1-5273-4EAB-8C21-6B4629F9E388}"/>
    <cellStyle name="Percent 3 7 8 5 2" xfId="12274" xr:uid="{68CF4594-3F29-4872-94F2-9805A94FE54D}"/>
    <cellStyle name="Percent 3 7 8 5 2 2" xfId="12275" xr:uid="{4D7CE7D0-2F44-4A60-89F4-6A2F6B525C31}"/>
    <cellStyle name="Percent 3 7 8 5 3" xfId="12276" xr:uid="{4D246833-107A-4503-B9A3-D73B5C8A844A}"/>
    <cellStyle name="Percent 3 7 8 5 3 2" xfId="12277" xr:uid="{C4B84654-21EC-4857-A6D9-C8EE5C6F01AC}"/>
    <cellStyle name="Percent 3 7 8 5 4" xfId="12278" xr:uid="{87B4CFAD-908B-45BD-A63B-FD1A66DD8FB6}"/>
    <cellStyle name="Percent 3 7 8 5 4 2" xfId="12279" xr:uid="{AB1A6075-0008-47AF-BDD2-819876F57903}"/>
    <cellStyle name="Percent 3 7 8 5 5" xfId="12280" xr:uid="{70AE2DEF-A5AB-4F5D-AB12-F58AA9F23FBD}"/>
    <cellStyle name="Percent 3 7 8 6" xfId="12281" xr:uid="{B45CEDC7-6AB0-4D14-8955-CA11FDA57DA8}"/>
    <cellStyle name="Percent 3 7 8 6 2" xfId="12282" xr:uid="{6F12D40D-EF67-41D1-9594-DDF27DD68C88}"/>
    <cellStyle name="Percent 3 7 8 6 2 2" xfId="12283" xr:uid="{85325AA8-0F48-44F5-8979-18696420C89C}"/>
    <cellStyle name="Percent 3 7 8 6 3" xfId="12284" xr:uid="{22C21706-A8DC-4361-A79F-225C2E0EED9C}"/>
    <cellStyle name="Percent 3 7 8 6 3 2" xfId="12285" xr:uid="{8499D1A0-C820-42AF-9CAF-219070AA609D}"/>
    <cellStyle name="Percent 3 7 8 6 4" xfId="12286" xr:uid="{9B00B4FE-4EB2-468A-9E9C-C7195D0DD81B}"/>
    <cellStyle name="Percent 3 7 8 7" xfId="12287" xr:uid="{EB342B33-B313-4C28-8561-E94EC28C198D}"/>
    <cellStyle name="Percent 3 7 8 7 2" xfId="12288" xr:uid="{1272CAA8-4598-431C-B8E7-D571EEDDA6C8}"/>
    <cellStyle name="Percent 3 7 8 8" xfId="12289" xr:uid="{DE0E3937-BD04-4A2D-B2F8-15CD62F50065}"/>
    <cellStyle name="Percent 3 7 8 8 2" xfId="12290" xr:uid="{C49667A9-E44A-4509-A6E4-A828687B3211}"/>
    <cellStyle name="Percent 3 7 8 9" xfId="12291" xr:uid="{B2D8889E-0869-48F1-BEDF-8BB8E84012F0}"/>
    <cellStyle name="Percent 3 7 8 9 2" xfId="12292" xr:uid="{C89D8703-109D-4272-85BD-54F899B78870}"/>
    <cellStyle name="Percent 3 7 9" xfId="5898" xr:uid="{6FEE2D0B-1763-4252-924E-8662652AC74E}"/>
    <cellStyle name="Percent 3 7 9 10" xfId="12294" xr:uid="{19835728-E4D8-4C8B-92D6-45B06C9AE5D4}"/>
    <cellStyle name="Percent 3 7 9 11" xfId="12295" xr:uid="{A6C420CE-BD11-45A9-895B-52394CD2984B}"/>
    <cellStyle name="Percent 3 7 9 12" xfId="12293" xr:uid="{DF908402-0DA0-4AD5-BE76-FA28DD30CB90}"/>
    <cellStyle name="Percent 3 7 9 13" xfId="7854" xr:uid="{52F21609-F17D-4C8A-BE8F-A7F9D1E475A1}"/>
    <cellStyle name="Percent 3 7 9 2" xfId="12296" xr:uid="{70B980A6-4363-400F-A0E7-53ED59AD2D50}"/>
    <cellStyle name="Percent 3 7 9 2 2" xfId="12297" xr:uid="{36D527F5-E8A6-43C1-8BFB-C2FE34DD4632}"/>
    <cellStyle name="Percent 3 7 9 2 2 2" xfId="12298" xr:uid="{41226EC4-DF68-4C4F-BD05-D9AD542024FD}"/>
    <cellStyle name="Percent 3 7 9 2 3" xfId="12299" xr:uid="{35F139D2-A362-402C-8561-474D4AFBF7C1}"/>
    <cellStyle name="Percent 3 7 9 2 3 2" xfId="12300" xr:uid="{B3513560-2D05-4FD5-8599-25583AA32E1D}"/>
    <cellStyle name="Percent 3 7 9 2 4" xfId="12301" xr:uid="{2C8AE115-33EC-4DEF-A334-61FBA5C83400}"/>
    <cellStyle name="Percent 3 7 9 2 5" xfId="12302" xr:uid="{08B2D06C-6C59-4498-8B02-B0A34EE1930C}"/>
    <cellStyle name="Percent 3 7 9 3" xfId="12303" xr:uid="{0BFAE8A4-B977-4145-971A-85B8C72C6C6D}"/>
    <cellStyle name="Percent 3 7 9 3 2" xfId="12304" xr:uid="{DB57CEF1-BB1D-4A69-BE61-71590559084B}"/>
    <cellStyle name="Percent 3 7 9 3 2 2" xfId="12305" xr:uid="{E2AE1F19-9553-4704-AFB9-6309A5AD589E}"/>
    <cellStyle name="Percent 3 7 9 3 3" xfId="12306" xr:uid="{F6B39067-F184-4580-928B-A9761A3D7ED1}"/>
    <cellStyle name="Percent 3 7 9 3 3 2" xfId="12307" xr:uid="{5DEF0785-49A1-421B-A28F-5F3950A4B9F7}"/>
    <cellStyle name="Percent 3 7 9 3 4" xfId="12308" xr:uid="{1BC9003E-3A1D-403C-9A62-A7456A915E33}"/>
    <cellStyle name="Percent 3 7 9 4" xfId="12309" xr:uid="{982B031D-C262-49A6-A2C2-8E213273328F}"/>
    <cellStyle name="Percent 3 7 9 4 2" xfId="12310" xr:uid="{4624E4B3-1B16-403D-8544-21330F165F6F}"/>
    <cellStyle name="Percent 3 7 9 4 2 2" xfId="12311" xr:uid="{B61195CE-19D6-4C24-AB84-F396F4534F88}"/>
    <cellStyle name="Percent 3 7 9 4 3" xfId="12312" xr:uid="{DD0ACC8C-511B-4651-9F96-6EFB59E4E5B6}"/>
    <cellStyle name="Percent 3 7 9 4 3 2" xfId="12313" xr:uid="{8B5E9CD3-7C78-4192-A972-3231FE319782}"/>
    <cellStyle name="Percent 3 7 9 4 4" xfId="12314" xr:uid="{B206D616-8BD4-4379-87E5-1A2B6FAE454A}"/>
    <cellStyle name="Percent 3 7 9 5" xfId="12315" xr:uid="{1E2E7EA2-5599-4A4E-AC51-B7C8FDD955B4}"/>
    <cellStyle name="Percent 3 7 9 5 2" xfId="12316" xr:uid="{29662E0A-1E2E-4899-9ECB-A0EABEDA1FF8}"/>
    <cellStyle name="Percent 3 7 9 5 2 2" xfId="12317" xr:uid="{569528E7-B427-48A5-8B71-64678CB2205F}"/>
    <cellStyle name="Percent 3 7 9 5 3" xfId="12318" xr:uid="{1BAE8199-D783-4095-BD51-6EB5A5C7CEC0}"/>
    <cellStyle name="Percent 3 7 9 5 3 2" xfId="12319" xr:uid="{88254D92-A310-4C7C-81B7-4296FD60E26F}"/>
    <cellStyle name="Percent 3 7 9 5 4" xfId="12320" xr:uid="{83A4CF4B-0C8C-4881-ACE5-8C51E7790956}"/>
    <cellStyle name="Percent 3 7 9 5 4 2" xfId="12321" xr:uid="{54E8D71F-5B50-436B-8141-6EC4C23D9313}"/>
    <cellStyle name="Percent 3 7 9 5 5" xfId="12322" xr:uid="{E949F5D8-B391-4E19-8EE9-02F2FB73E557}"/>
    <cellStyle name="Percent 3 7 9 6" xfId="12323" xr:uid="{DAFEB664-613A-45BE-B266-DC3AAAD9F426}"/>
    <cellStyle name="Percent 3 7 9 6 2" xfId="12324" xr:uid="{B1D72099-57C6-47FB-994F-6589A8B552A8}"/>
    <cellStyle name="Percent 3 7 9 6 2 2" xfId="12325" xr:uid="{B70F7732-B3BC-493B-8DE2-6105DD93740E}"/>
    <cellStyle name="Percent 3 7 9 6 3" xfId="12326" xr:uid="{EFC61A15-8785-4CC1-B38C-D6F73AA97116}"/>
    <cellStyle name="Percent 3 7 9 6 3 2" xfId="12327" xr:uid="{05542B5A-71DA-421A-9EA9-B3C07D9C427E}"/>
    <cellStyle name="Percent 3 7 9 6 4" xfId="12328" xr:uid="{C871756D-87DA-41B0-8E06-B8CCD1C1DC5A}"/>
    <cellStyle name="Percent 3 7 9 7" xfId="12329" xr:uid="{99FD620F-C213-491F-AEB0-C2E4CD23CFCE}"/>
    <cellStyle name="Percent 3 7 9 7 2" xfId="12330" xr:uid="{A9855A05-60C2-4BFF-9143-E77D65A0DD78}"/>
    <cellStyle name="Percent 3 7 9 8" xfId="12331" xr:uid="{6CCA36EB-F397-4366-8C40-CED30552CF86}"/>
    <cellStyle name="Percent 3 7 9 8 2" xfId="12332" xr:uid="{68EC25B8-437E-4F17-9DCE-6BA7C236FEB0}"/>
    <cellStyle name="Percent 3 7 9 9" xfId="12333" xr:uid="{29C8821B-EFB3-44C6-BDA1-4E9C43B85F60}"/>
    <cellStyle name="Percent 3 7 9 9 2" xfId="12334" xr:uid="{DB9B8B51-17F6-4D07-A8FC-AD0AD9339AB6}"/>
    <cellStyle name="Percent 3 8" xfId="1887" xr:uid="{19B35663-BFA5-4622-8585-A9722238D730}"/>
    <cellStyle name="Percent 3 8 10" xfId="5900" xr:uid="{74B51540-C0C3-4BE3-A535-AF2AD99A663B}"/>
    <cellStyle name="Percent 3 8 10 10" xfId="12337" xr:uid="{D75E09BE-C699-473A-B387-E5C86E997E2C}"/>
    <cellStyle name="Percent 3 8 10 11" xfId="12338" xr:uid="{63B00337-3F89-47D4-ADEE-A92EE6769B8C}"/>
    <cellStyle name="Percent 3 8 10 12" xfId="12336" xr:uid="{C0BA1D6C-1F32-480D-ADB9-89E24E0F1BD4}"/>
    <cellStyle name="Percent 3 8 10 13" xfId="7856" xr:uid="{3F8FB67A-CAC0-4B55-8BA3-5CFC36462B85}"/>
    <cellStyle name="Percent 3 8 10 2" xfId="12339" xr:uid="{D87B3135-E207-4BA0-9379-D58124F4419D}"/>
    <cellStyle name="Percent 3 8 10 2 2" xfId="12340" xr:uid="{B384655E-C976-48E7-A72F-0011D04688EF}"/>
    <cellStyle name="Percent 3 8 10 2 2 2" xfId="12341" xr:uid="{6470737E-9D9F-4C4B-A370-3A4A4510D2E9}"/>
    <cellStyle name="Percent 3 8 10 2 3" xfId="12342" xr:uid="{0DDAD463-A926-4AE9-87F8-B681303867EA}"/>
    <cellStyle name="Percent 3 8 10 2 3 2" xfId="12343" xr:uid="{65651FC7-4B57-4C7F-B9AF-A761098B55A1}"/>
    <cellStyle name="Percent 3 8 10 2 4" xfId="12344" xr:uid="{1885579D-031B-4E54-AD63-219134497E58}"/>
    <cellStyle name="Percent 3 8 10 2 5" xfId="12345" xr:uid="{9AF49EA1-BE81-41C1-93FF-5760A733CB83}"/>
    <cellStyle name="Percent 3 8 10 3" xfId="12346" xr:uid="{21950367-C5F5-495D-A876-71A5F97A4010}"/>
    <cellStyle name="Percent 3 8 10 3 2" xfId="12347" xr:uid="{FD19CE3F-8C10-4F04-9749-965C8C868070}"/>
    <cellStyle name="Percent 3 8 10 3 2 2" xfId="12348" xr:uid="{20E77BBE-9874-4E38-AAE2-6515C5CEFA4A}"/>
    <cellStyle name="Percent 3 8 10 3 3" xfId="12349" xr:uid="{FC7B227B-E43C-4A6A-9A01-7E8B939968A0}"/>
    <cellStyle name="Percent 3 8 10 3 3 2" xfId="12350" xr:uid="{F0E90FB5-7EE9-44C0-AD7A-8511A24A2928}"/>
    <cellStyle name="Percent 3 8 10 3 4" xfId="12351" xr:uid="{64E3537D-2019-4227-A1E2-8FBF7F00646F}"/>
    <cellStyle name="Percent 3 8 10 4" xfId="12352" xr:uid="{E6187C84-2FF5-4A52-9859-11698D3938E3}"/>
    <cellStyle name="Percent 3 8 10 4 2" xfId="12353" xr:uid="{07F64166-5F8D-4899-A946-D92E69F64EB9}"/>
    <cellStyle name="Percent 3 8 10 4 2 2" xfId="12354" xr:uid="{7B4C0144-8D2C-4A88-86AF-14EB683C20A4}"/>
    <cellStyle name="Percent 3 8 10 4 3" xfId="12355" xr:uid="{8365D026-CE6C-4609-8F39-E538C7FC170D}"/>
    <cellStyle name="Percent 3 8 10 4 3 2" xfId="12356" xr:uid="{7B1B5C2B-B99E-4C91-8BB4-E2CDCF6FDD1D}"/>
    <cellStyle name="Percent 3 8 10 4 4" xfId="12357" xr:uid="{466C8790-54A2-4C8F-8453-A321DE69B417}"/>
    <cellStyle name="Percent 3 8 10 5" xfId="12358" xr:uid="{1867B1F1-49A0-4E6F-B03C-C5EF2ADC1CCC}"/>
    <cellStyle name="Percent 3 8 10 5 2" xfId="12359" xr:uid="{1911D398-629E-4731-A07D-10E48F1770C1}"/>
    <cellStyle name="Percent 3 8 10 5 2 2" xfId="12360" xr:uid="{76559D54-5C54-4F5F-B152-5BA19B78429F}"/>
    <cellStyle name="Percent 3 8 10 5 3" xfId="12361" xr:uid="{0AB8F6BB-F9C6-4B6D-99E1-A358FBACEC81}"/>
    <cellStyle name="Percent 3 8 10 5 3 2" xfId="12362" xr:uid="{E5C44D58-FFBB-410F-94AA-21A5D191C470}"/>
    <cellStyle name="Percent 3 8 10 5 4" xfId="12363" xr:uid="{B39172FB-F6EC-40B2-BC5F-7A2C7237E407}"/>
    <cellStyle name="Percent 3 8 10 5 4 2" xfId="12364" xr:uid="{79488BF6-BF92-4AC4-9844-CD796C0332FF}"/>
    <cellStyle name="Percent 3 8 10 5 5" xfId="12365" xr:uid="{FACD2EEF-7309-4BFC-84EC-4784A30F7ECF}"/>
    <cellStyle name="Percent 3 8 10 6" xfId="12366" xr:uid="{0447B44A-76F2-4091-9092-78157F5506B1}"/>
    <cellStyle name="Percent 3 8 10 6 2" xfId="12367" xr:uid="{36BB477D-4E5E-49A5-8339-66BE32208D0F}"/>
    <cellStyle name="Percent 3 8 10 6 2 2" xfId="12368" xr:uid="{169F1B49-660E-49C8-899F-92FDF79CC1D4}"/>
    <cellStyle name="Percent 3 8 10 6 3" xfId="12369" xr:uid="{2E7FC41A-8DAF-4B2A-8591-D6DD291BBF86}"/>
    <cellStyle name="Percent 3 8 10 6 3 2" xfId="12370" xr:uid="{9751E47E-9A5E-4E67-B074-3D041B8C21B6}"/>
    <cellStyle name="Percent 3 8 10 6 4" xfId="12371" xr:uid="{18CFFBC5-B2D5-45AE-B4A0-17044DE5F40C}"/>
    <cellStyle name="Percent 3 8 10 7" xfId="12372" xr:uid="{9BFBAA03-8BA4-46D5-ABDC-51C2E1E42F75}"/>
    <cellStyle name="Percent 3 8 10 7 2" xfId="12373" xr:uid="{9BE3EAFA-EE66-4CA4-8375-8A58DCBB1AD0}"/>
    <cellStyle name="Percent 3 8 10 8" xfId="12374" xr:uid="{B4858DD2-6CCA-4DAA-ADC9-CEEAF7C5CAAD}"/>
    <cellStyle name="Percent 3 8 10 8 2" xfId="12375" xr:uid="{24040D9A-2331-49E3-89EA-A4AD5736038E}"/>
    <cellStyle name="Percent 3 8 10 9" xfId="12376" xr:uid="{A7097D92-3B99-4418-BDA8-8A4F88ACD2BA}"/>
    <cellStyle name="Percent 3 8 10 9 2" xfId="12377" xr:uid="{DFCD3057-3437-4343-AA64-D031DAB38095}"/>
    <cellStyle name="Percent 3 8 11" xfId="5901" xr:uid="{C59D05DB-3285-46AE-A170-5D2F9E2EC3A1}"/>
    <cellStyle name="Percent 3 8 11 10" xfId="12379" xr:uid="{16715B48-51C1-4C1C-BAF7-EE325B780B30}"/>
    <cellStyle name="Percent 3 8 11 11" xfId="12380" xr:uid="{1EBE01A4-5933-42EA-8D77-CA170A715450}"/>
    <cellStyle name="Percent 3 8 11 12" xfId="12378" xr:uid="{454EDE5C-7732-4BE0-B019-BF72516815DB}"/>
    <cellStyle name="Percent 3 8 11 13" xfId="7857" xr:uid="{F71368FC-215B-4AC5-A835-CE29E72D80C7}"/>
    <cellStyle name="Percent 3 8 11 2" xfId="12381" xr:uid="{307EE4D2-CC3F-4BDA-A7AE-932953C424C0}"/>
    <cellStyle name="Percent 3 8 11 2 2" xfId="12382" xr:uid="{727DEC92-F665-40F3-B3E4-D894DD965E6A}"/>
    <cellStyle name="Percent 3 8 11 2 2 2" xfId="12383" xr:uid="{9C0E0CF2-7194-4992-8A8B-8D0C22E4A6F2}"/>
    <cellStyle name="Percent 3 8 11 2 3" xfId="12384" xr:uid="{D9D40BE7-4061-458E-B01D-568E4301867A}"/>
    <cellStyle name="Percent 3 8 11 2 3 2" xfId="12385" xr:uid="{338D79DB-6DE6-4051-9A14-55FE1C5AD8C3}"/>
    <cellStyle name="Percent 3 8 11 2 4" xfId="12386" xr:uid="{DA3FA189-CEBC-48BA-ACC9-C8DE27949B28}"/>
    <cellStyle name="Percent 3 8 11 2 5" xfId="12387" xr:uid="{3918E2A2-8115-4295-8584-97860A5183E0}"/>
    <cellStyle name="Percent 3 8 11 3" xfId="12388" xr:uid="{C25B3992-225C-41B5-BCD2-F5D96E02FC82}"/>
    <cellStyle name="Percent 3 8 11 3 2" xfId="12389" xr:uid="{024A9C7B-69E3-4B05-A8A0-319E571036E0}"/>
    <cellStyle name="Percent 3 8 11 3 2 2" xfId="12390" xr:uid="{76B833AD-E56E-47EA-88A6-890215E2414E}"/>
    <cellStyle name="Percent 3 8 11 3 3" xfId="12391" xr:uid="{62D49B18-525D-4F3E-A309-A245CF4F3A01}"/>
    <cellStyle name="Percent 3 8 11 3 3 2" xfId="12392" xr:uid="{29E1AC70-44D5-44FD-AC68-CEA525160920}"/>
    <cellStyle name="Percent 3 8 11 3 4" xfId="12393" xr:uid="{DFB1C13B-3E01-4E98-8E71-CB98E83E0C94}"/>
    <cellStyle name="Percent 3 8 11 4" xfId="12394" xr:uid="{1FED54CF-6A97-404C-8CC9-F5ACE1BEEBEF}"/>
    <cellStyle name="Percent 3 8 11 4 2" xfId="12395" xr:uid="{1C0CCBDD-C21D-4775-9917-989D879EC583}"/>
    <cellStyle name="Percent 3 8 11 4 2 2" xfId="12396" xr:uid="{10E4071F-9483-4F05-ADC6-8F33F6F4E7EA}"/>
    <cellStyle name="Percent 3 8 11 4 3" xfId="12397" xr:uid="{492BB1D8-6E8C-4D1D-A40A-23596636423E}"/>
    <cellStyle name="Percent 3 8 11 4 3 2" xfId="12398" xr:uid="{E3E43BCC-4CE6-44E8-8D29-3071BD4DE367}"/>
    <cellStyle name="Percent 3 8 11 4 4" xfId="12399" xr:uid="{88E3F7EB-B1A8-4229-A302-4386CECBC3B4}"/>
    <cellStyle name="Percent 3 8 11 5" xfId="12400" xr:uid="{7E2F5E3A-41C7-41D5-B5A0-53407D30F55C}"/>
    <cellStyle name="Percent 3 8 11 5 2" xfId="12401" xr:uid="{849939C3-D83F-4DD2-8E14-8A2CAC7FD58A}"/>
    <cellStyle name="Percent 3 8 11 5 2 2" xfId="12402" xr:uid="{88EB9855-D786-4E4B-A173-F7B5CE816184}"/>
    <cellStyle name="Percent 3 8 11 5 3" xfId="12403" xr:uid="{19E2EF4F-B69B-4E5B-9B43-A01E4EFFFC82}"/>
    <cellStyle name="Percent 3 8 11 5 3 2" xfId="12404" xr:uid="{34314C5C-F61A-443F-BC97-FB13664BDEC7}"/>
    <cellStyle name="Percent 3 8 11 5 4" xfId="12405" xr:uid="{5767535A-D4FE-439E-A3E2-29051E7C12CD}"/>
    <cellStyle name="Percent 3 8 11 5 4 2" xfId="12406" xr:uid="{62021C7D-F4BA-4077-B154-C4172BA4CAD1}"/>
    <cellStyle name="Percent 3 8 11 5 5" xfId="12407" xr:uid="{D67C5D22-C2AE-42BD-A3D5-0A7D27211D3A}"/>
    <cellStyle name="Percent 3 8 11 6" xfId="12408" xr:uid="{8655FECB-F042-487E-8C14-3EE60889C79B}"/>
    <cellStyle name="Percent 3 8 11 6 2" xfId="12409" xr:uid="{1A27DBF9-B6BF-41BD-AFB5-94475E18465A}"/>
    <cellStyle name="Percent 3 8 11 6 2 2" xfId="12410" xr:uid="{769DACDD-5A82-468E-8205-5B62834CC724}"/>
    <cellStyle name="Percent 3 8 11 6 3" xfId="12411" xr:uid="{E85BF3A5-DA0C-43A6-A3A0-BD7486E54869}"/>
    <cellStyle name="Percent 3 8 11 6 3 2" xfId="12412" xr:uid="{4079DA86-A5FE-4FCD-A5DA-BE1D5CE9F64C}"/>
    <cellStyle name="Percent 3 8 11 6 4" xfId="12413" xr:uid="{27851729-47C9-444B-AB3D-8C0ADB912A2B}"/>
    <cellStyle name="Percent 3 8 11 7" xfId="12414" xr:uid="{E878A182-3DB4-4337-81EC-D5375D4F2B6D}"/>
    <cellStyle name="Percent 3 8 11 7 2" xfId="12415" xr:uid="{0FA75158-9680-4D85-956D-A61431410B0A}"/>
    <cellStyle name="Percent 3 8 11 8" xfId="12416" xr:uid="{1B5D6572-A19E-4C66-AB2F-FA23CDDBC4EA}"/>
    <cellStyle name="Percent 3 8 11 8 2" xfId="12417" xr:uid="{CFF59293-4679-47F8-A5EB-8002B5865F2A}"/>
    <cellStyle name="Percent 3 8 11 9" xfId="12418" xr:uid="{225ABEE3-21E7-4E0B-983A-7B517F410546}"/>
    <cellStyle name="Percent 3 8 11 9 2" xfId="12419" xr:uid="{45EAEE15-BA59-43D1-997C-A2257BA932D9}"/>
    <cellStyle name="Percent 3 8 12" xfId="5902" xr:uid="{4572689D-B812-43DD-8978-BBB1D9BDEFB8}"/>
    <cellStyle name="Percent 3 8 12 10" xfId="12421" xr:uid="{326AAAD8-3407-40B8-BAF9-805F2FC6BC8C}"/>
    <cellStyle name="Percent 3 8 12 11" xfId="12422" xr:uid="{D65A7C43-7AF7-42AB-8790-F0EC349393F0}"/>
    <cellStyle name="Percent 3 8 12 12" xfId="12420" xr:uid="{31629B3E-A514-4E51-BE6E-97367D9074B1}"/>
    <cellStyle name="Percent 3 8 12 13" xfId="7858" xr:uid="{D585DFC9-A847-4C20-BEF7-8F98E9442C02}"/>
    <cellStyle name="Percent 3 8 12 2" xfId="12423" xr:uid="{D530890C-0A61-4024-A58E-176807D72F27}"/>
    <cellStyle name="Percent 3 8 12 2 2" xfId="12424" xr:uid="{158DD4EE-DE7F-461F-AF5B-5B2DA48A26DA}"/>
    <cellStyle name="Percent 3 8 12 2 2 2" xfId="12425" xr:uid="{31CBFF1F-18E7-446B-A945-E0D96E715D7E}"/>
    <cellStyle name="Percent 3 8 12 2 3" xfId="12426" xr:uid="{1A877D62-7600-4358-ADDD-F16A8DF6C1AB}"/>
    <cellStyle name="Percent 3 8 12 2 3 2" xfId="12427" xr:uid="{B313898F-1DAB-4111-85CB-F0427BB58FCC}"/>
    <cellStyle name="Percent 3 8 12 2 4" xfId="12428" xr:uid="{55532D13-4142-439C-B9F7-4F9E05CC3EE3}"/>
    <cellStyle name="Percent 3 8 12 2 5" xfId="12429" xr:uid="{A0366DBC-0140-4780-BFC1-90D2E799B164}"/>
    <cellStyle name="Percent 3 8 12 3" xfId="12430" xr:uid="{19061675-F357-4EC3-B662-5A87D1EAFDDB}"/>
    <cellStyle name="Percent 3 8 12 3 2" xfId="12431" xr:uid="{7A766A45-1EFA-4728-9CB6-3AB042099CEA}"/>
    <cellStyle name="Percent 3 8 12 3 2 2" xfId="12432" xr:uid="{DD496AE2-4338-4226-8238-C12CBC5F229B}"/>
    <cellStyle name="Percent 3 8 12 3 3" xfId="12433" xr:uid="{362C56BB-A503-4128-98C6-1E62B20F0A4B}"/>
    <cellStyle name="Percent 3 8 12 3 3 2" xfId="12434" xr:uid="{CA9F5E74-51FC-496C-B36E-A1131071DD15}"/>
    <cellStyle name="Percent 3 8 12 3 4" xfId="12435" xr:uid="{66C08E1C-F5EB-4BB3-8E73-80872955B725}"/>
    <cellStyle name="Percent 3 8 12 4" xfId="12436" xr:uid="{84F81DDD-8833-4C55-8B73-E9F79D21AF16}"/>
    <cellStyle name="Percent 3 8 12 4 2" xfId="12437" xr:uid="{8ED3BDB6-16E1-4D9E-A1B5-D8AC6ADD67C6}"/>
    <cellStyle name="Percent 3 8 12 4 2 2" xfId="12438" xr:uid="{6894EB22-C8EA-470A-9997-E75751A0394B}"/>
    <cellStyle name="Percent 3 8 12 4 3" xfId="12439" xr:uid="{465E5D64-3794-4B0F-8A46-A7FE62129F5F}"/>
    <cellStyle name="Percent 3 8 12 4 3 2" xfId="12440" xr:uid="{52DE8FE5-362D-459D-B798-2A5A189B6407}"/>
    <cellStyle name="Percent 3 8 12 4 4" xfId="12441" xr:uid="{F4CE1FC6-1156-4072-81D8-744F09C012BE}"/>
    <cellStyle name="Percent 3 8 12 5" xfId="12442" xr:uid="{32663C9D-4D9C-4C7D-BB8E-33DA63F9BAF8}"/>
    <cellStyle name="Percent 3 8 12 5 2" xfId="12443" xr:uid="{11487B49-27A8-4AEC-BD1C-7A9872046620}"/>
    <cellStyle name="Percent 3 8 12 5 2 2" xfId="12444" xr:uid="{A88A3FE3-7369-4B15-A8D1-6535D2FAC3AA}"/>
    <cellStyle name="Percent 3 8 12 5 3" xfId="12445" xr:uid="{CFFCB3A1-B227-4A4B-B336-A199B1A821EF}"/>
    <cellStyle name="Percent 3 8 12 5 3 2" xfId="12446" xr:uid="{7B937759-95B5-43ED-8CA5-8A6168FE4634}"/>
    <cellStyle name="Percent 3 8 12 5 4" xfId="12447" xr:uid="{032C9620-3E8F-4EBF-BF26-A6B0A2612B34}"/>
    <cellStyle name="Percent 3 8 12 5 4 2" xfId="12448" xr:uid="{4E328235-6595-49E9-877A-4DFDBAEDF417}"/>
    <cellStyle name="Percent 3 8 12 5 5" xfId="12449" xr:uid="{F6718DEA-25B4-476D-B50A-F7C5FA5F76C9}"/>
    <cellStyle name="Percent 3 8 12 6" xfId="12450" xr:uid="{7F1FD749-DB3A-4A93-A528-D58410A0CD3F}"/>
    <cellStyle name="Percent 3 8 12 6 2" xfId="12451" xr:uid="{C0A92FB5-7277-4560-8C1E-8CE2822555F0}"/>
    <cellStyle name="Percent 3 8 12 6 2 2" xfId="12452" xr:uid="{1596F9C5-9868-4ED2-A79D-C5C864BD1CBB}"/>
    <cellStyle name="Percent 3 8 12 6 3" xfId="12453" xr:uid="{A3354983-42CC-4738-9397-7707EE239487}"/>
    <cellStyle name="Percent 3 8 12 6 3 2" xfId="12454" xr:uid="{E0722336-2AAD-429D-AEA5-90AAB2BC9137}"/>
    <cellStyle name="Percent 3 8 12 6 4" xfId="12455" xr:uid="{B95EF7C4-6631-4D95-B1CC-24313DF3DF9F}"/>
    <cellStyle name="Percent 3 8 12 7" xfId="12456" xr:uid="{20DCD597-9D8D-4953-9FAE-68876AACC399}"/>
    <cellStyle name="Percent 3 8 12 7 2" xfId="12457" xr:uid="{3F76521C-2996-4CA7-A28D-B569436FB432}"/>
    <cellStyle name="Percent 3 8 12 8" xfId="12458" xr:uid="{DBB74717-CE3F-4420-8BA9-AB053482EAF8}"/>
    <cellStyle name="Percent 3 8 12 8 2" xfId="12459" xr:uid="{AE80EFD3-75B3-4139-9E04-5F20A521CDA2}"/>
    <cellStyle name="Percent 3 8 12 9" xfId="12460" xr:uid="{EC2A5E6B-9B7C-4520-AE2A-EAF954B8DBCE}"/>
    <cellStyle name="Percent 3 8 12 9 2" xfId="12461" xr:uid="{8E9B1F2D-AFD1-4F3E-BFFB-9FB14DBE5176}"/>
    <cellStyle name="Percent 3 8 13" xfId="5903" xr:uid="{AC900EEB-24CD-4380-84B5-44174DD2699C}"/>
    <cellStyle name="Percent 3 8 13 10" xfId="12463" xr:uid="{4CD4BD6F-2F54-4A43-9CD4-F5EA41F143AA}"/>
    <cellStyle name="Percent 3 8 13 11" xfId="12464" xr:uid="{8E90E267-A1D6-4A10-9A1A-596C109E3E84}"/>
    <cellStyle name="Percent 3 8 13 12" xfId="12462" xr:uid="{B0BAF61E-8D91-4C0A-BF04-D8FE1CB7E8AB}"/>
    <cellStyle name="Percent 3 8 13 13" xfId="7859" xr:uid="{B83A1781-0DA6-4C5A-8954-432E10DE9703}"/>
    <cellStyle name="Percent 3 8 13 2" xfId="12465" xr:uid="{BA3EF957-0A01-4FDE-A59E-0E5445D630BF}"/>
    <cellStyle name="Percent 3 8 13 2 2" xfId="12466" xr:uid="{8D8AAA46-02AC-4D1F-9F5C-274C5786A92A}"/>
    <cellStyle name="Percent 3 8 13 2 2 2" xfId="12467" xr:uid="{F566D019-2293-4841-9B16-4EC40B1ADC16}"/>
    <cellStyle name="Percent 3 8 13 2 3" xfId="12468" xr:uid="{3C8E6857-CA60-4EB8-93F4-67C7378C9C58}"/>
    <cellStyle name="Percent 3 8 13 2 3 2" xfId="12469" xr:uid="{C02EAE34-884C-4C1A-B27C-C2710D2BFAEA}"/>
    <cellStyle name="Percent 3 8 13 2 4" xfId="12470" xr:uid="{279631E2-56BC-4BBB-A465-0306440EB581}"/>
    <cellStyle name="Percent 3 8 13 2 5" xfId="12471" xr:uid="{0B444C35-C221-4C88-B1FF-738636B9B317}"/>
    <cellStyle name="Percent 3 8 13 3" xfId="12472" xr:uid="{B6622167-E802-492F-87A5-FD526F858C58}"/>
    <cellStyle name="Percent 3 8 13 3 2" xfId="12473" xr:uid="{8ED7319B-7456-4041-B450-BB5E0E5504BE}"/>
    <cellStyle name="Percent 3 8 13 3 2 2" xfId="12474" xr:uid="{22F7F25B-1090-466F-B19B-9BDD94E08CED}"/>
    <cellStyle name="Percent 3 8 13 3 3" xfId="12475" xr:uid="{74313992-8021-45B3-B0A5-561055DC1379}"/>
    <cellStyle name="Percent 3 8 13 3 3 2" xfId="12476" xr:uid="{42393704-61AF-495D-98A2-3BEF969643D7}"/>
    <cellStyle name="Percent 3 8 13 3 4" xfId="12477" xr:uid="{5ED0D013-2CD3-4B56-BD58-BD0775279146}"/>
    <cellStyle name="Percent 3 8 13 4" xfId="12478" xr:uid="{763CEB35-9CFC-410B-BE17-7273EC617B67}"/>
    <cellStyle name="Percent 3 8 13 4 2" xfId="12479" xr:uid="{A101AFB3-7BF3-44A8-B6B3-DD0EFA183752}"/>
    <cellStyle name="Percent 3 8 13 4 2 2" xfId="12480" xr:uid="{5FFFC426-B7DC-42E8-A519-404656F55B82}"/>
    <cellStyle name="Percent 3 8 13 4 3" xfId="12481" xr:uid="{0BF595A8-CE7A-4E4D-BAA4-0BFE564D9585}"/>
    <cellStyle name="Percent 3 8 13 4 3 2" xfId="12482" xr:uid="{2DE4FF2F-21DC-4CA9-965B-51A2D198D62A}"/>
    <cellStyle name="Percent 3 8 13 4 4" xfId="12483" xr:uid="{1EA47505-FDB6-4FD4-B767-405575929F28}"/>
    <cellStyle name="Percent 3 8 13 5" xfId="12484" xr:uid="{A0FDBBEA-DBE4-4543-986C-CC407C2A8E73}"/>
    <cellStyle name="Percent 3 8 13 5 2" xfId="12485" xr:uid="{78D76522-B329-45B0-A3F4-C993E22F02C6}"/>
    <cellStyle name="Percent 3 8 13 5 2 2" xfId="12486" xr:uid="{D8122BDD-5342-459B-BBAB-879B6E5F8A94}"/>
    <cellStyle name="Percent 3 8 13 5 3" xfId="12487" xr:uid="{AC330DD7-99F2-4A36-ADDE-4B338C193475}"/>
    <cellStyle name="Percent 3 8 13 5 3 2" xfId="12488" xr:uid="{65391AD0-E64B-4672-AD13-C6CB033A25A3}"/>
    <cellStyle name="Percent 3 8 13 5 4" xfId="12489" xr:uid="{2BABC139-0554-4D25-9176-2FF08925EE69}"/>
    <cellStyle name="Percent 3 8 13 5 4 2" xfId="12490" xr:uid="{8C7DC2D7-9AB1-4C1B-B721-690D02B3087B}"/>
    <cellStyle name="Percent 3 8 13 5 5" xfId="12491" xr:uid="{6A7FE91A-8332-4A34-8F65-F6B463B46608}"/>
    <cellStyle name="Percent 3 8 13 6" xfId="12492" xr:uid="{D69874B0-0EF0-4538-87B3-8F599CA618EB}"/>
    <cellStyle name="Percent 3 8 13 6 2" xfId="12493" xr:uid="{2140A713-29A4-4D9A-A42F-0640385D4F0B}"/>
    <cellStyle name="Percent 3 8 13 6 2 2" xfId="12494" xr:uid="{8ACDC72E-D8A2-44B3-8F5C-9A79A89D72FC}"/>
    <cellStyle name="Percent 3 8 13 6 3" xfId="12495" xr:uid="{82D7CA25-F287-4623-99CE-833CFAC53856}"/>
    <cellStyle name="Percent 3 8 13 6 3 2" xfId="12496" xr:uid="{FDD951AA-1CD9-49BB-907B-D8D2A37F13E5}"/>
    <cellStyle name="Percent 3 8 13 6 4" xfId="12497" xr:uid="{CB0794D5-C419-4242-9307-577955ADC01E}"/>
    <cellStyle name="Percent 3 8 13 7" xfId="12498" xr:uid="{4C9A8C0F-E481-4357-95BD-6BB81254C932}"/>
    <cellStyle name="Percent 3 8 13 7 2" xfId="12499" xr:uid="{5EB02958-B4E9-463C-BF21-0435E16638AD}"/>
    <cellStyle name="Percent 3 8 13 8" xfId="12500" xr:uid="{C4E36D37-7C03-40F2-BC18-B2C6FD336632}"/>
    <cellStyle name="Percent 3 8 13 8 2" xfId="12501" xr:uid="{E00EE22A-1E1D-4472-BC1F-2089E7EA85BD}"/>
    <cellStyle name="Percent 3 8 13 9" xfId="12502" xr:uid="{9694591D-11F8-4247-A6D4-2A2CF19EB006}"/>
    <cellStyle name="Percent 3 8 13 9 2" xfId="12503" xr:uid="{6E7BFE95-700D-41B5-BE94-3FF0D0C45AF9}"/>
    <cellStyle name="Percent 3 8 14" xfId="5904" xr:uid="{877258F2-576E-4ABE-BC89-16A189FCD759}"/>
    <cellStyle name="Percent 3 8 14 10" xfId="12505" xr:uid="{94044EFA-1A21-414F-B5D5-92014F5B76DA}"/>
    <cellStyle name="Percent 3 8 14 11" xfId="12506" xr:uid="{425C259F-4DA7-490B-A0A6-1762CC3CDC07}"/>
    <cellStyle name="Percent 3 8 14 12" xfId="12504" xr:uid="{63F90B21-ACFE-452F-BCBB-44810EAF02B4}"/>
    <cellStyle name="Percent 3 8 14 13" xfId="7860" xr:uid="{F37E1FCC-F5BE-439C-B22A-DB0F3EF42B71}"/>
    <cellStyle name="Percent 3 8 14 2" xfId="12507" xr:uid="{1059CA12-1807-44EF-97AD-E3B57CCF6567}"/>
    <cellStyle name="Percent 3 8 14 2 2" xfId="12508" xr:uid="{DF566B9D-94E3-4A9D-8903-6B77CBE8893C}"/>
    <cellStyle name="Percent 3 8 14 2 2 2" xfId="12509" xr:uid="{561BF818-28F7-48E8-BE4D-5C88F5EAC3EE}"/>
    <cellStyle name="Percent 3 8 14 2 3" xfId="12510" xr:uid="{38F215CE-901B-4B74-BB5B-FF2424DCFFE6}"/>
    <cellStyle name="Percent 3 8 14 2 3 2" xfId="12511" xr:uid="{7AE50ABD-25BE-43EA-90FB-D868A813FCAB}"/>
    <cellStyle name="Percent 3 8 14 2 4" xfId="12512" xr:uid="{E5085C62-68F0-40A9-B302-44191E49467D}"/>
    <cellStyle name="Percent 3 8 14 2 5" xfId="12513" xr:uid="{865A46C1-1FA1-4370-9F37-6346F6343B99}"/>
    <cellStyle name="Percent 3 8 14 3" xfId="12514" xr:uid="{A087EFDD-C535-43F8-BA6B-43A2E047EA86}"/>
    <cellStyle name="Percent 3 8 14 3 2" xfId="12515" xr:uid="{5CBC52E3-66ED-4033-ADDC-C358F7DEC2D7}"/>
    <cellStyle name="Percent 3 8 14 3 2 2" xfId="12516" xr:uid="{D51BA797-C2B2-4E18-9AEF-B2DAF8FE310D}"/>
    <cellStyle name="Percent 3 8 14 3 3" xfId="12517" xr:uid="{A6F24020-21CA-48A3-8D66-65CA528A9474}"/>
    <cellStyle name="Percent 3 8 14 3 3 2" xfId="12518" xr:uid="{B6019701-4132-4113-BFD8-0C6D220D5B92}"/>
    <cellStyle name="Percent 3 8 14 3 4" xfId="12519" xr:uid="{C85B5CA9-2340-4142-9754-60F89755F357}"/>
    <cellStyle name="Percent 3 8 14 4" xfId="12520" xr:uid="{D18D545E-6D63-4354-AAE2-DEAE1D96692B}"/>
    <cellStyle name="Percent 3 8 14 4 2" xfId="12521" xr:uid="{D1D0B20F-942F-4401-B367-D64A9A3B571F}"/>
    <cellStyle name="Percent 3 8 14 4 2 2" xfId="12522" xr:uid="{2C8AA842-075C-4A00-B302-F12BD0A6C39A}"/>
    <cellStyle name="Percent 3 8 14 4 3" xfId="12523" xr:uid="{CECD5571-26C4-42B8-8189-45128CBB97C5}"/>
    <cellStyle name="Percent 3 8 14 4 3 2" xfId="12524" xr:uid="{DECB8AEB-B980-44EF-A7CA-0DB3A52BD50F}"/>
    <cellStyle name="Percent 3 8 14 4 4" xfId="12525" xr:uid="{31219959-130D-4F4B-9CE7-E0F8D2EC614F}"/>
    <cellStyle name="Percent 3 8 14 5" xfId="12526" xr:uid="{3A38BE40-A493-4673-B995-12A4E5C374E0}"/>
    <cellStyle name="Percent 3 8 14 5 2" xfId="12527" xr:uid="{21C8ED88-DA6F-4F93-9A26-5F8AED33A96E}"/>
    <cellStyle name="Percent 3 8 14 5 2 2" xfId="12528" xr:uid="{09C60209-DE1C-414D-B0C7-3E0AF9817E0A}"/>
    <cellStyle name="Percent 3 8 14 5 3" xfId="12529" xr:uid="{A732689A-F920-4766-95DF-7B8D8FF83BAA}"/>
    <cellStyle name="Percent 3 8 14 5 3 2" xfId="12530" xr:uid="{BD61F273-0A7B-4255-8664-3E91C6B3E0C7}"/>
    <cellStyle name="Percent 3 8 14 5 4" xfId="12531" xr:uid="{8EA376DF-5FF4-4042-81F0-5531203A28EE}"/>
    <cellStyle name="Percent 3 8 14 5 4 2" xfId="12532" xr:uid="{7656BA62-4735-46D8-8B95-EDEFBB5F47D1}"/>
    <cellStyle name="Percent 3 8 14 5 5" xfId="12533" xr:uid="{1CEE25AA-AE23-4D95-90AB-DD6FD7A73E17}"/>
    <cellStyle name="Percent 3 8 14 6" xfId="12534" xr:uid="{70923F87-AC64-4083-89EC-B9815AE4A66F}"/>
    <cellStyle name="Percent 3 8 14 6 2" xfId="12535" xr:uid="{6945B32B-8349-4349-BFE5-F21E9D083A24}"/>
    <cellStyle name="Percent 3 8 14 6 2 2" xfId="12536" xr:uid="{07ED262E-6AC6-4DF3-9731-EF54966364ED}"/>
    <cellStyle name="Percent 3 8 14 6 3" xfId="12537" xr:uid="{54049DFB-6D33-4E05-AD18-4A1729853D06}"/>
    <cellStyle name="Percent 3 8 14 6 3 2" xfId="12538" xr:uid="{6B134E31-76DB-4BAB-A6C3-BFB6FD97C216}"/>
    <cellStyle name="Percent 3 8 14 6 4" xfId="12539" xr:uid="{61604732-0643-4528-B555-0694E6D0AC64}"/>
    <cellStyle name="Percent 3 8 14 7" xfId="12540" xr:uid="{6AF6EA03-2E8C-4EC3-8B6B-2D8A29B2CD46}"/>
    <cellStyle name="Percent 3 8 14 7 2" xfId="12541" xr:uid="{E734CB93-92FE-490F-9040-5490C0E503D9}"/>
    <cellStyle name="Percent 3 8 14 8" xfId="12542" xr:uid="{8AEDB329-F3A7-45A2-970E-1C508AD134E4}"/>
    <cellStyle name="Percent 3 8 14 8 2" xfId="12543" xr:uid="{47C3B673-28A0-4321-BF42-8F88E6A4DD0D}"/>
    <cellStyle name="Percent 3 8 14 9" xfId="12544" xr:uid="{0A2D284D-2A8B-464D-8FC0-F34C5D772C8B}"/>
    <cellStyle name="Percent 3 8 14 9 2" xfId="12545" xr:uid="{D47EA30B-84E6-46D7-A267-1820E82B7AE3}"/>
    <cellStyle name="Percent 3 8 15" xfId="5905" xr:uid="{0F3EB322-227A-432D-A33B-D41EEB62D1A8}"/>
    <cellStyle name="Percent 3 8 15 10" xfId="12547" xr:uid="{52782247-DA9A-4692-B771-D9D63E28F63B}"/>
    <cellStyle name="Percent 3 8 15 11" xfId="12548" xr:uid="{DF5F0DD6-17DD-4EE6-8521-DC288525D3FB}"/>
    <cellStyle name="Percent 3 8 15 12" xfId="12546" xr:uid="{EFC09DBF-C319-4052-BF07-A06D8A952B02}"/>
    <cellStyle name="Percent 3 8 15 13" xfId="7861" xr:uid="{85E82B2D-3DC5-4033-80F8-706C0394BC92}"/>
    <cellStyle name="Percent 3 8 15 2" xfId="12549" xr:uid="{317AF1A7-0954-4BCF-AD1C-4CE6845331B6}"/>
    <cellStyle name="Percent 3 8 15 2 2" xfId="12550" xr:uid="{B43EA640-4524-472D-A99B-5ADE01D3ADE7}"/>
    <cellStyle name="Percent 3 8 15 2 2 2" xfId="12551" xr:uid="{08FF731D-1A52-4551-9B05-5AF951846018}"/>
    <cellStyle name="Percent 3 8 15 2 3" xfId="12552" xr:uid="{B8B559BD-54F1-439A-8E62-6338D0882448}"/>
    <cellStyle name="Percent 3 8 15 2 3 2" xfId="12553" xr:uid="{304075B2-3C8E-40B9-BA94-FA31237E4CC9}"/>
    <cellStyle name="Percent 3 8 15 2 4" xfId="12554" xr:uid="{FF207065-481A-4187-81C7-42B22DDDA9ED}"/>
    <cellStyle name="Percent 3 8 15 2 5" xfId="12555" xr:uid="{F9EA81E0-C5A4-485C-A4D8-A473E8DAD643}"/>
    <cellStyle name="Percent 3 8 15 3" xfId="12556" xr:uid="{33BAB4CC-81D3-4A1F-9C9D-DF8E82902FE8}"/>
    <cellStyle name="Percent 3 8 15 3 2" xfId="12557" xr:uid="{A5F00598-3E07-4957-8A71-F16FFD4BC857}"/>
    <cellStyle name="Percent 3 8 15 3 2 2" xfId="12558" xr:uid="{97634CE7-A6C2-41E9-AC8D-BAB45DB1AEB5}"/>
    <cellStyle name="Percent 3 8 15 3 3" xfId="12559" xr:uid="{779BE97C-7D05-4A83-92EA-55A9FC4C3C39}"/>
    <cellStyle name="Percent 3 8 15 3 3 2" xfId="12560" xr:uid="{6BC7C550-E344-49D8-B159-4384B5D2A246}"/>
    <cellStyle name="Percent 3 8 15 3 4" xfId="12561" xr:uid="{4B0847FF-F30B-4A3E-9852-9644324393CE}"/>
    <cellStyle name="Percent 3 8 15 4" xfId="12562" xr:uid="{FC28CD4D-A75F-4EF6-AD72-610F2E5D9990}"/>
    <cellStyle name="Percent 3 8 15 4 2" xfId="12563" xr:uid="{7B7B4D75-A0B4-42E1-91F1-6E64815946AB}"/>
    <cellStyle name="Percent 3 8 15 4 2 2" xfId="12564" xr:uid="{9C285749-6137-4FD8-B741-272AD51AB74C}"/>
    <cellStyle name="Percent 3 8 15 4 3" xfId="12565" xr:uid="{E910C898-B8BC-4507-A595-4B86C54EB804}"/>
    <cellStyle name="Percent 3 8 15 4 3 2" xfId="12566" xr:uid="{1A6C6985-53DF-4E4D-907D-29DB77C22950}"/>
    <cellStyle name="Percent 3 8 15 4 4" xfId="12567" xr:uid="{69B3C2F1-8BFC-4CE9-B90D-02A5A10B6479}"/>
    <cellStyle name="Percent 3 8 15 5" xfId="12568" xr:uid="{9D19A029-F8F7-41EA-A1F6-0ED1060760C4}"/>
    <cellStyle name="Percent 3 8 15 5 2" xfId="12569" xr:uid="{6B2B2F8C-5AC6-4E6A-BC02-6E0244F197ED}"/>
    <cellStyle name="Percent 3 8 15 5 2 2" xfId="12570" xr:uid="{9E776AF1-B414-43B5-AFA9-2E46CD42CA8C}"/>
    <cellStyle name="Percent 3 8 15 5 3" xfId="12571" xr:uid="{F4C3FEBC-08B7-40DC-81DF-D44AB5AFAD25}"/>
    <cellStyle name="Percent 3 8 15 5 3 2" xfId="12572" xr:uid="{303190D3-F089-4839-BC68-0C3CE3F7BA32}"/>
    <cellStyle name="Percent 3 8 15 5 4" xfId="12573" xr:uid="{93E4ACED-7663-4732-8CC3-AFCE84B5E081}"/>
    <cellStyle name="Percent 3 8 15 5 4 2" xfId="12574" xr:uid="{24318FD7-1D8C-4ADE-BFF9-633A93A17C23}"/>
    <cellStyle name="Percent 3 8 15 5 5" xfId="12575" xr:uid="{F03E642F-DA24-4384-9555-2C1874BD6C8F}"/>
    <cellStyle name="Percent 3 8 15 6" xfId="12576" xr:uid="{E37A0FB6-6658-4FB5-9DD1-22667A45C2E8}"/>
    <cellStyle name="Percent 3 8 15 6 2" xfId="12577" xr:uid="{C677EFBD-A359-4BAA-B8B8-FB84468B4BD7}"/>
    <cellStyle name="Percent 3 8 15 6 2 2" xfId="12578" xr:uid="{19824910-689F-48D9-B504-EFCFB866B518}"/>
    <cellStyle name="Percent 3 8 15 6 3" xfId="12579" xr:uid="{BA54FA10-C255-45B4-BD31-F329FD1C966A}"/>
    <cellStyle name="Percent 3 8 15 6 3 2" xfId="12580" xr:uid="{EACA5667-E4EC-44FB-AF46-23E3D45676C9}"/>
    <cellStyle name="Percent 3 8 15 6 4" xfId="12581" xr:uid="{9A1E762D-0407-4326-BDD0-AFF59CDF3467}"/>
    <cellStyle name="Percent 3 8 15 7" xfId="12582" xr:uid="{7F34C144-4A93-40DD-90BC-842EF3D94D24}"/>
    <cellStyle name="Percent 3 8 15 7 2" xfId="12583" xr:uid="{3A6EB253-1810-4112-98CF-B1E0AA2BB75A}"/>
    <cellStyle name="Percent 3 8 15 8" xfId="12584" xr:uid="{95CE89B4-4754-4F33-A97D-BD152E414278}"/>
    <cellStyle name="Percent 3 8 15 8 2" xfId="12585" xr:uid="{E7AB3D4D-32B9-4653-9FC0-33EF46B247EF}"/>
    <cellStyle name="Percent 3 8 15 9" xfId="12586" xr:uid="{D1D3BFDC-5ABE-4C0B-91D4-5A0AFB5B774B}"/>
    <cellStyle name="Percent 3 8 15 9 2" xfId="12587" xr:uid="{B90325F6-FE37-4BD3-A05F-BF93A2D691DB}"/>
    <cellStyle name="Percent 3 8 16" xfId="12588" xr:uid="{F59C4717-48CA-4863-9522-B586A499BF3C}"/>
    <cellStyle name="Percent 3 8 16 2" xfId="12589" xr:uid="{90F47E87-E09E-4184-AF8B-FE5909503909}"/>
    <cellStyle name="Percent 3 8 16 2 2" xfId="12590" xr:uid="{566086FC-F3D1-4D0E-AD35-7FE8EDE35261}"/>
    <cellStyle name="Percent 3 8 16 3" xfId="12591" xr:uid="{0C427992-B10E-4F66-BE06-21538FEBC3CC}"/>
    <cellStyle name="Percent 3 8 16 3 2" xfId="12592" xr:uid="{482B90B4-88A0-41B2-8617-482CE1BCB255}"/>
    <cellStyle name="Percent 3 8 16 4" xfId="12593" xr:uid="{D1084800-A05E-439D-A898-A156BE430C80}"/>
    <cellStyle name="Percent 3 8 16 5" xfId="12594" xr:uid="{BFE66BA6-836F-47CD-92C4-22F2DC66BA26}"/>
    <cellStyle name="Percent 3 8 17" xfId="12595" xr:uid="{1D5FB563-77E0-4A6C-ACAB-3785D44F2503}"/>
    <cellStyle name="Percent 3 8 17 2" xfId="12596" xr:uid="{52A75720-AB23-434A-9DC9-C504DA385ACB}"/>
    <cellStyle name="Percent 3 8 17 2 2" xfId="12597" xr:uid="{A9547E84-5B04-4558-A9DA-2C62565FA351}"/>
    <cellStyle name="Percent 3 8 17 3" xfId="12598" xr:uid="{7FB06BFA-290B-4C04-A3A7-3D1FB41C0772}"/>
    <cellStyle name="Percent 3 8 17 3 2" xfId="12599" xr:uid="{976403FC-7819-4678-BC04-37AE22FDB6AF}"/>
    <cellStyle name="Percent 3 8 17 4" xfId="12600" xr:uid="{966CC389-9B9D-49EF-866D-2F4D00456F26}"/>
    <cellStyle name="Percent 3 8 18" xfId="12601" xr:uid="{7C1421D2-09C7-4DCF-83BA-06E09884F767}"/>
    <cellStyle name="Percent 3 8 18 2" xfId="12602" xr:uid="{423D7142-5D29-40E0-AE24-29E70638E4DD}"/>
    <cellStyle name="Percent 3 8 18 2 2" xfId="12603" xr:uid="{8DB8E46A-E5AE-4246-BA84-DF663D65951E}"/>
    <cellStyle name="Percent 3 8 18 3" xfId="12604" xr:uid="{E6B392A2-138B-4D3E-A667-5F33EAEB9CBE}"/>
    <cellStyle name="Percent 3 8 18 3 2" xfId="12605" xr:uid="{403EF24C-B8C0-4611-B76B-C05144705173}"/>
    <cellStyle name="Percent 3 8 18 4" xfId="12606" xr:uid="{27D35D2A-D9E9-49BC-A4DE-171FA63E5409}"/>
    <cellStyle name="Percent 3 8 19" xfId="12607" xr:uid="{F0F8234F-F5F2-42F3-8721-4FB58D9F5D1A}"/>
    <cellStyle name="Percent 3 8 19 2" xfId="12608" xr:uid="{B7E5C356-394E-4F92-84BD-B81ED208674A}"/>
    <cellStyle name="Percent 3 8 19 2 2" xfId="12609" xr:uid="{51FCBD9C-E026-4820-984D-73ABBD24D080}"/>
    <cellStyle name="Percent 3 8 19 3" xfId="12610" xr:uid="{B66AEA2C-9E28-4EC9-A073-341263E0F7A8}"/>
    <cellStyle name="Percent 3 8 19 3 2" xfId="12611" xr:uid="{42C1ACD3-A776-4FAF-8D39-75C2C725E292}"/>
    <cellStyle name="Percent 3 8 19 4" xfId="12612" xr:uid="{14730727-2AB5-4CB0-B7C2-8B5202801E82}"/>
    <cellStyle name="Percent 3 8 19 4 2" xfId="12613" xr:uid="{A1C7EF8D-7B35-4491-9CA1-83FB34BD22E5}"/>
    <cellStyle name="Percent 3 8 19 5" xfId="12614" xr:uid="{89F44873-7230-445E-9A4D-D02F1DE6514C}"/>
    <cellStyle name="Percent 3 8 2" xfId="5906" xr:uid="{EBB6C4D1-4724-4ED7-946F-41F32C612006}"/>
    <cellStyle name="Percent 3 8 2 10" xfId="12616" xr:uid="{AB62F81F-3AF9-49FB-BE37-5238FA0812D6}"/>
    <cellStyle name="Percent 3 8 2 11" xfId="12617" xr:uid="{C4C0531E-A086-458D-9B3E-ADF05C5CE64B}"/>
    <cellStyle name="Percent 3 8 2 12" xfId="12615" xr:uid="{7435D72F-3CF9-4061-9CC1-6AE9FF4330CB}"/>
    <cellStyle name="Percent 3 8 2 13" xfId="7862" xr:uid="{6965FB93-08B9-4A0B-AA2D-74919FB8E05A}"/>
    <cellStyle name="Percent 3 8 2 2" xfId="12618" xr:uid="{DD1EF58D-50F0-4776-A7C5-01EC7061D929}"/>
    <cellStyle name="Percent 3 8 2 2 2" xfId="12619" xr:uid="{BB1BC925-30C4-4FA0-9778-4D40D4CB62DB}"/>
    <cellStyle name="Percent 3 8 2 2 2 2" xfId="12620" xr:uid="{DC7524E4-7B80-4153-924B-24772B403485}"/>
    <cellStyle name="Percent 3 8 2 2 3" xfId="12621" xr:uid="{DEFB655C-AD12-4862-AA33-98161CE044BD}"/>
    <cellStyle name="Percent 3 8 2 2 3 2" xfId="12622" xr:uid="{3888AA0B-4996-42C0-8F32-7EC670A216A3}"/>
    <cellStyle name="Percent 3 8 2 2 4" xfId="12623" xr:uid="{77D96F10-0F5E-450B-879C-36094B73D406}"/>
    <cellStyle name="Percent 3 8 2 2 5" xfId="12624" xr:uid="{272D4037-72EE-4F5D-97CA-38309FFB3BFD}"/>
    <cellStyle name="Percent 3 8 2 3" xfId="12625" xr:uid="{CDDB2715-E264-44FD-BA92-0D3E53ED8E63}"/>
    <cellStyle name="Percent 3 8 2 3 2" xfId="12626" xr:uid="{5894683A-8433-4630-B82A-BF0646B25D6D}"/>
    <cellStyle name="Percent 3 8 2 3 2 2" xfId="12627" xr:uid="{4A35B9E0-D66B-4EE4-9830-D8BE2C12BFD9}"/>
    <cellStyle name="Percent 3 8 2 3 3" xfId="12628" xr:uid="{894EB3EC-94EC-4494-8804-3A8765E6DFC2}"/>
    <cellStyle name="Percent 3 8 2 3 3 2" xfId="12629" xr:uid="{B7FE9F97-CB82-4CC2-8B22-97B7F911CED5}"/>
    <cellStyle name="Percent 3 8 2 3 4" xfId="12630" xr:uid="{1D798916-69A0-43BD-AE50-0FC7C2978ADE}"/>
    <cellStyle name="Percent 3 8 2 4" xfId="12631" xr:uid="{E1ED050C-6BC2-4A3E-B80C-82A21C6A52A8}"/>
    <cellStyle name="Percent 3 8 2 4 2" xfId="12632" xr:uid="{FF85DDB2-8B13-44C1-85EC-AB027A0A1B56}"/>
    <cellStyle name="Percent 3 8 2 4 2 2" xfId="12633" xr:uid="{C59AAE6B-9C0B-431C-B574-AC8A5EC5DEF8}"/>
    <cellStyle name="Percent 3 8 2 4 3" xfId="12634" xr:uid="{1DFDC318-4ADE-40B9-8EDE-DC5CA4E273D8}"/>
    <cellStyle name="Percent 3 8 2 4 3 2" xfId="12635" xr:uid="{919B4956-CB3D-4B9D-9ABD-E898D0742898}"/>
    <cellStyle name="Percent 3 8 2 4 4" xfId="12636" xr:uid="{C98AB497-B88B-4141-840E-C3B8A98ED1E2}"/>
    <cellStyle name="Percent 3 8 2 5" xfId="12637" xr:uid="{C1AA3B8B-6D36-418F-8523-8A600D2320B4}"/>
    <cellStyle name="Percent 3 8 2 5 2" xfId="12638" xr:uid="{AC8DB03C-5B02-4BCA-BE9F-B49067A0F256}"/>
    <cellStyle name="Percent 3 8 2 5 2 2" xfId="12639" xr:uid="{7B28B5C8-D20A-41C7-9674-48A147600CE9}"/>
    <cellStyle name="Percent 3 8 2 5 3" xfId="12640" xr:uid="{64413EB7-6EC9-4567-A21C-FAE3128E534D}"/>
    <cellStyle name="Percent 3 8 2 5 3 2" xfId="12641" xr:uid="{DEFE5F25-BCD4-4C03-8298-38849F4A4A42}"/>
    <cellStyle name="Percent 3 8 2 5 4" xfId="12642" xr:uid="{2A858035-5FDA-477F-B89F-A8AB3CB0E722}"/>
    <cellStyle name="Percent 3 8 2 5 4 2" xfId="12643" xr:uid="{FD4FE729-05B5-4143-A6B0-6072CA3A05FA}"/>
    <cellStyle name="Percent 3 8 2 5 5" xfId="12644" xr:uid="{60219187-EB2E-4546-B4D6-631C5A8285B3}"/>
    <cellStyle name="Percent 3 8 2 6" xfId="12645" xr:uid="{0399A941-F77E-4D9D-80DB-3B9EC9214C41}"/>
    <cellStyle name="Percent 3 8 2 6 2" xfId="12646" xr:uid="{713EBFC0-AFB9-4996-A01D-3C9B0BA0408E}"/>
    <cellStyle name="Percent 3 8 2 6 2 2" xfId="12647" xr:uid="{3B195D22-5EAF-4677-B2AC-5A7AC39BB614}"/>
    <cellStyle name="Percent 3 8 2 6 3" xfId="12648" xr:uid="{2F5632C1-1A71-40CE-8D8F-52B00301CE0E}"/>
    <cellStyle name="Percent 3 8 2 6 3 2" xfId="12649" xr:uid="{F15E7D46-68DE-4DF4-88FD-5605CCC07341}"/>
    <cellStyle name="Percent 3 8 2 6 4" xfId="12650" xr:uid="{A942154A-BEAF-45BA-8B29-A366C4C735EF}"/>
    <cellStyle name="Percent 3 8 2 7" xfId="12651" xr:uid="{1161D18E-89D9-4E12-AF05-2A3F7E132531}"/>
    <cellStyle name="Percent 3 8 2 7 2" xfId="12652" xr:uid="{45D524B4-88D2-424D-989E-A26EAF2D9831}"/>
    <cellStyle name="Percent 3 8 2 8" xfId="12653" xr:uid="{E3C4527A-06CA-4979-86DB-E8FD2FF455C5}"/>
    <cellStyle name="Percent 3 8 2 8 2" xfId="12654" xr:uid="{8DAD8A67-88C9-4FBF-9B57-6B0EA19BC1B2}"/>
    <cellStyle name="Percent 3 8 2 9" xfId="12655" xr:uid="{BE1019EF-4C2F-4D6E-BE43-26508CAE164A}"/>
    <cellStyle name="Percent 3 8 2 9 2" xfId="12656" xr:uid="{7F98C171-81E6-4792-B92E-86F9704D0F47}"/>
    <cellStyle name="Percent 3 8 20" xfId="12657" xr:uid="{2743213F-C892-47E0-A5FE-352ABC127690}"/>
    <cellStyle name="Percent 3 8 20 2" xfId="12658" xr:uid="{8FE1B9E2-CBEA-4EB7-A838-EA9C460B916D}"/>
    <cellStyle name="Percent 3 8 20 2 2" xfId="12659" xr:uid="{03CB051B-2C28-4A89-8DF0-F0FA4339701F}"/>
    <cellStyle name="Percent 3 8 20 3" xfId="12660" xr:uid="{BF9EC292-8964-43DD-893D-1DB12616D6B2}"/>
    <cellStyle name="Percent 3 8 20 3 2" xfId="12661" xr:uid="{1073D715-6FF9-41BE-9158-ACC3E541ACE0}"/>
    <cellStyle name="Percent 3 8 20 4" xfId="12662" xr:uid="{539D2A6F-BD5C-4DC5-A480-89A92DAA6712}"/>
    <cellStyle name="Percent 3 8 21" xfId="12663" xr:uid="{0AD340A4-B889-4499-B2A1-72524FED827D}"/>
    <cellStyle name="Percent 3 8 21 2" xfId="12664" xr:uid="{15DBD880-F8FE-4499-99F0-52A74C15E348}"/>
    <cellStyle name="Percent 3 8 22" xfId="12665" xr:uid="{CA18692F-29EA-4DB5-8973-EA6877EE75F8}"/>
    <cellStyle name="Percent 3 8 22 2" xfId="12666" xr:uid="{519FC275-E7DB-42C4-B031-1060AE98199F}"/>
    <cellStyle name="Percent 3 8 23" xfId="12667" xr:uid="{764E16BE-9A92-4FE9-9ABA-E915D50E5343}"/>
    <cellStyle name="Percent 3 8 23 2" xfId="12668" xr:uid="{DCEEB7A3-982C-4FD9-88CE-23F97241CE19}"/>
    <cellStyle name="Percent 3 8 24" xfId="12669" xr:uid="{654EF814-5751-444B-8A06-C8450DB4EC78}"/>
    <cellStyle name="Percent 3 8 25" xfId="12670" xr:uid="{FC0B0ECB-96AF-4429-9DF3-2EF1381E3F19}"/>
    <cellStyle name="Percent 3 8 26" xfId="12335" xr:uid="{1BDD4ACF-9F08-41EF-AE56-6140EA95D547}"/>
    <cellStyle name="Percent 3 8 27" xfId="7855" xr:uid="{E238EB27-452B-4D9B-892E-7CD5E1E9CC85}"/>
    <cellStyle name="Percent 3 8 28" xfId="5899" xr:uid="{25539022-C0B9-4C4A-A53E-BC1A9FE23978}"/>
    <cellStyle name="Percent 3 8 3" xfId="5907" xr:uid="{F961BEC8-0570-42FE-8311-95A97EB844B9}"/>
    <cellStyle name="Percent 3 8 3 10" xfId="12672" xr:uid="{AA9C7DA9-6F95-415A-9B4D-C9D1AFAF5301}"/>
    <cellStyle name="Percent 3 8 3 11" xfId="12673" xr:uid="{6D83D6B2-DE88-48FF-BA56-170A6E88BB8A}"/>
    <cellStyle name="Percent 3 8 3 12" xfId="12671" xr:uid="{57770064-F3BC-4262-95B6-052B054596FF}"/>
    <cellStyle name="Percent 3 8 3 13" xfId="7863" xr:uid="{A667A64D-08DB-46E4-B902-0AAF461DB827}"/>
    <cellStyle name="Percent 3 8 3 2" xfId="12674" xr:uid="{B0461065-DC28-49EF-8216-E954FCF0B8F0}"/>
    <cellStyle name="Percent 3 8 3 2 2" xfId="12675" xr:uid="{FAA48AB4-56BC-4D8C-8F4B-A564B47CAC2B}"/>
    <cellStyle name="Percent 3 8 3 2 2 2" xfId="12676" xr:uid="{EDB6DA8A-8F71-4B3C-B5F7-AD07F549D193}"/>
    <cellStyle name="Percent 3 8 3 2 3" xfId="12677" xr:uid="{2981ADCF-3E26-4946-B1F3-2A2D4CC24037}"/>
    <cellStyle name="Percent 3 8 3 2 3 2" xfId="12678" xr:uid="{80C82E39-89E9-482E-9D79-C82474C1384E}"/>
    <cellStyle name="Percent 3 8 3 2 4" xfId="12679" xr:uid="{A018CE93-442E-4A08-864F-3359CE68D708}"/>
    <cellStyle name="Percent 3 8 3 2 5" xfId="12680" xr:uid="{F1D6E502-7F9D-4DEB-B512-34DD27CB15DE}"/>
    <cellStyle name="Percent 3 8 3 3" xfId="12681" xr:uid="{49CA1376-1351-4691-8DE7-5EC94E9678DD}"/>
    <cellStyle name="Percent 3 8 3 3 2" xfId="12682" xr:uid="{ED5F3CE2-65FD-4018-8F6F-983F21E68481}"/>
    <cellStyle name="Percent 3 8 3 3 2 2" xfId="12683" xr:uid="{02AB59D4-AE66-4D87-B24B-DDBFED63628D}"/>
    <cellStyle name="Percent 3 8 3 3 3" xfId="12684" xr:uid="{E51797EB-B868-4E69-8795-368D709DB777}"/>
    <cellStyle name="Percent 3 8 3 3 3 2" xfId="12685" xr:uid="{045FBDE2-5FC9-4C4D-B3F8-9B9CA8B0E451}"/>
    <cellStyle name="Percent 3 8 3 3 4" xfId="12686" xr:uid="{B9576C29-0F29-4B60-A552-A9A5764226B8}"/>
    <cellStyle name="Percent 3 8 3 4" xfId="12687" xr:uid="{3D09ADCF-AE57-43FA-8779-35D11C0A7B2A}"/>
    <cellStyle name="Percent 3 8 3 4 2" xfId="12688" xr:uid="{BDB80E47-8924-4A47-861B-A07F10757264}"/>
    <cellStyle name="Percent 3 8 3 4 2 2" xfId="12689" xr:uid="{DB6A54D5-D6BB-4DC0-AE33-9A77E16A172C}"/>
    <cellStyle name="Percent 3 8 3 4 3" xfId="12690" xr:uid="{E61C9AFE-9CC0-4615-AF58-6758C66B716F}"/>
    <cellStyle name="Percent 3 8 3 4 3 2" xfId="12691" xr:uid="{34E126BD-F7A5-4D02-9DCC-C32F3107F5DB}"/>
    <cellStyle name="Percent 3 8 3 4 4" xfId="12692" xr:uid="{E988F695-96BC-4088-844B-17A3574217C6}"/>
    <cellStyle name="Percent 3 8 3 5" xfId="12693" xr:uid="{6C8ED8B6-D99A-4946-BB1E-29B32E688AC6}"/>
    <cellStyle name="Percent 3 8 3 5 2" xfId="12694" xr:uid="{1DBC87FB-5CDD-48BC-AA82-FFD117F581F1}"/>
    <cellStyle name="Percent 3 8 3 5 2 2" xfId="12695" xr:uid="{28ADC5BE-516A-4B87-A970-83699F4DAE62}"/>
    <cellStyle name="Percent 3 8 3 5 3" xfId="12696" xr:uid="{D97EBB8B-6979-481E-BE29-0CB6889DA6A7}"/>
    <cellStyle name="Percent 3 8 3 5 3 2" xfId="12697" xr:uid="{C6D4FF90-5355-443C-9DED-8B687C0DF264}"/>
    <cellStyle name="Percent 3 8 3 5 4" xfId="12698" xr:uid="{F74DC25E-BD4B-4B8E-8828-B8A82C925302}"/>
    <cellStyle name="Percent 3 8 3 5 4 2" xfId="12699" xr:uid="{0083E8F2-4A3A-4FDE-BD49-76F9D5C6F02F}"/>
    <cellStyle name="Percent 3 8 3 5 5" xfId="12700" xr:uid="{231C09C0-8FF0-4748-A432-9B6F63514BA2}"/>
    <cellStyle name="Percent 3 8 3 6" xfId="12701" xr:uid="{EA360D4D-2A5A-409F-9E41-9E39B1F35230}"/>
    <cellStyle name="Percent 3 8 3 6 2" xfId="12702" xr:uid="{ED42CBE0-835B-4A5B-A061-875517389317}"/>
    <cellStyle name="Percent 3 8 3 6 2 2" xfId="12703" xr:uid="{BAC1C5EC-B657-45B3-A125-EC23E52F8D9F}"/>
    <cellStyle name="Percent 3 8 3 6 3" xfId="12704" xr:uid="{22119429-2E28-4C73-BBAB-F2D121683B78}"/>
    <cellStyle name="Percent 3 8 3 6 3 2" xfId="12705" xr:uid="{314367C6-F974-4D61-8608-92B8F63DE7DB}"/>
    <cellStyle name="Percent 3 8 3 6 4" xfId="12706" xr:uid="{D67D1B6E-B48B-49E4-ACC3-02E1C4C92F07}"/>
    <cellStyle name="Percent 3 8 3 7" xfId="12707" xr:uid="{B2679334-2CF5-452E-BDFF-807501B4A1FE}"/>
    <cellStyle name="Percent 3 8 3 7 2" xfId="12708" xr:uid="{1ECA6866-E541-4E0A-8485-0628C65BE338}"/>
    <cellStyle name="Percent 3 8 3 8" xfId="12709" xr:uid="{00C5D7E6-6AA4-4922-819E-EF039A13A62F}"/>
    <cellStyle name="Percent 3 8 3 8 2" xfId="12710" xr:uid="{DDCBD826-1669-4DB9-B5B2-70F86E8B9BDD}"/>
    <cellStyle name="Percent 3 8 3 9" xfId="12711" xr:uid="{848E8C8D-174A-4554-A91E-769967C8B055}"/>
    <cellStyle name="Percent 3 8 3 9 2" xfId="12712" xr:uid="{3788FA72-0621-4D61-A4D3-172CF333F897}"/>
    <cellStyle name="Percent 3 8 4" xfId="5908" xr:uid="{452441DE-08F0-4AB8-81A7-7336D3C7211F}"/>
    <cellStyle name="Percent 3 8 4 10" xfId="12714" xr:uid="{BC74C018-D2BD-4A7A-A6CB-25887EDADA46}"/>
    <cellStyle name="Percent 3 8 4 11" xfId="12715" xr:uid="{EC8E4529-2B7E-41B2-B1CF-1C8905EBF668}"/>
    <cellStyle name="Percent 3 8 4 12" xfId="12713" xr:uid="{F10FDBEE-7E3B-4600-A8C8-288601E047D9}"/>
    <cellStyle name="Percent 3 8 4 13" xfId="7864" xr:uid="{5198C7E3-CA1E-45DD-BF36-E7AACDD2E78A}"/>
    <cellStyle name="Percent 3 8 4 2" xfId="12716" xr:uid="{CEB0B6CA-A115-4CCD-8BCF-2174F48093B5}"/>
    <cellStyle name="Percent 3 8 4 2 2" xfId="12717" xr:uid="{5AD0D41D-E977-4971-910E-3782ABB05E0B}"/>
    <cellStyle name="Percent 3 8 4 2 2 2" xfId="12718" xr:uid="{0DE2DF68-8860-4F79-B005-EBEE270C356C}"/>
    <cellStyle name="Percent 3 8 4 2 3" xfId="12719" xr:uid="{A92E408C-6D1E-4867-8F33-85B3FF918937}"/>
    <cellStyle name="Percent 3 8 4 2 3 2" xfId="12720" xr:uid="{49ED2B58-0123-4B3D-AA5A-E9D92E5118D2}"/>
    <cellStyle name="Percent 3 8 4 2 4" xfId="12721" xr:uid="{4909C0F0-7011-491A-91A0-AF54800396C7}"/>
    <cellStyle name="Percent 3 8 4 2 5" xfId="12722" xr:uid="{CBEF9FFC-DF43-42D6-A87A-DA22E00174CE}"/>
    <cellStyle name="Percent 3 8 4 3" xfId="12723" xr:uid="{24E9A66B-F614-497D-A1CD-6B2DBF8E5BFF}"/>
    <cellStyle name="Percent 3 8 4 3 2" xfId="12724" xr:uid="{8835A8F1-3995-4003-8EA2-8D227BBA75DD}"/>
    <cellStyle name="Percent 3 8 4 3 2 2" xfId="12725" xr:uid="{CE78FB75-B178-48CB-94D2-0C0C064F7A2F}"/>
    <cellStyle name="Percent 3 8 4 3 3" xfId="12726" xr:uid="{C41A80DA-902B-421E-94C5-F2595A2F2FCF}"/>
    <cellStyle name="Percent 3 8 4 3 3 2" xfId="12727" xr:uid="{B3B82CEA-9DD6-494F-8F51-CE29C81A8648}"/>
    <cellStyle name="Percent 3 8 4 3 4" xfId="12728" xr:uid="{92FC9E0D-5195-43B3-93F2-172F4A0A242F}"/>
    <cellStyle name="Percent 3 8 4 4" xfId="12729" xr:uid="{762D1619-8240-43C6-BDCB-5B9143907E6B}"/>
    <cellStyle name="Percent 3 8 4 4 2" xfId="12730" xr:uid="{58DCA674-C363-4B3F-810B-728E39AFA829}"/>
    <cellStyle name="Percent 3 8 4 4 2 2" xfId="12731" xr:uid="{45475BA0-72DC-45B5-B323-11E72ACC01FB}"/>
    <cellStyle name="Percent 3 8 4 4 3" xfId="12732" xr:uid="{CD3EB7A6-D95C-4579-8E5E-7DFFE9AF76E8}"/>
    <cellStyle name="Percent 3 8 4 4 3 2" xfId="12733" xr:uid="{77103AB1-6625-4554-8423-4FDC6F9804CD}"/>
    <cellStyle name="Percent 3 8 4 4 4" xfId="12734" xr:uid="{EE1FC8CA-10F2-4A46-9D27-AF55BB017F46}"/>
    <cellStyle name="Percent 3 8 4 5" xfId="12735" xr:uid="{FE443264-FB15-41E3-ADA2-CDF3ACC38902}"/>
    <cellStyle name="Percent 3 8 4 5 2" xfId="12736" xr:uid="{70131CB4-93AF-4F7B-B994-9B1FC05C065F}"/>
    <cellStyle name="Percent 3 8 4 5 2 2" xfId="12737" xr:uid="{B58C4B9E-D192-4AF7-A329-A71ECBE96584}"/>
    <cellStyle name="Percent 3 8 4 5 3" xfId="12738" xr:uid="{650EAC53-D12F-4065-BB78-602825B13415}"/>
    <cellStyle name="Percent 3 8 4 5 3 2" xfId="12739" xr:uid="{FF8CBCDF-125C-4FB5-93F5-F2D6DBF8FA80}"/>
    <cellStyle name="Percent 3 8 4 5 4" xfId="12740" xr:uid="{96678ADC-4A2F-459D-AE39-C36E5A64AC8C}"/>
    <cellStyle name="Percent 3 8 4 5 4 2" xfId="12741" xr:uid="{628E492A-8B3B-4D1F-8725-2E5109BACCDD}"/>
    <cellStyle name="Percent 3 8 4 5 5" xfId="12742" xr:uid="{BF061D5C-6CCF-4789-BC82-2679550695BC}"/>
    <cellStyle name="Percent 3 8 4 6" xfId="12743" xr:uid="{47002929-0627-47B5-A778-B3AC61AA7897}"/>
    <cellStyle name="Percent 3 8 4 6 2" xfId="12744" xr:uid="{5A69A5F3-43B9-4C25-8723-224E6F47ADB7}"/>
    <cellStyle name="Percent 3 8 4 6 2 2" xfId="12745" xr:uid="{6486C839-A402-41B6-9A7B-963A6A3DAC66}"/>
    <cellStyle name="Percent 3 8 4 6 3" xfId="12746" xr:uid="{30FCEA10-5D9C-490D-AF3B-BB14E8B1AF9D}"/>
    <cellStyle name="Percent 3 8 4 6 3 2" xfId="12747" xr:uid="{529E9309-A6D3-4E72-AB4A-74F1670BD536}"/>
    <cellStyle name="Percent 3 8 4 6 4" xfId="12748" xr:uid="{A7A4021F-16A2-4FA3-9BAB-20A79BA72DDB}"/>
    <cellStyle name="Percent 3 8 4 7" xfId="12749" xr:uid="{A189E7EB-88ED-472C-9CA0-A89CD6EBCA44}"/>
    <cellStyle name="Percent 3 8 4 7 2" xfId="12750" xr:uid="{B0F52EDF-5A81-4802-9306-D4F336E64687}"/>
    <cellStyle name="Percent 3 8 4 8" xfId="12751" xr:uid="{79F5400D-A244-4B16-8C74-252992A042C8}"/>
    <cellStyle name="Percent 3 8 4 8 2" xfId="12752" xr:uid="{D814FE5C-8F9C-4881-A15D-9DA902E9E604}"/>
    <cellStyle name="Percent 3 8 4 9" xfId="12753" xr:uid="{9F353ABB-2278-48C6-A995-451FF37C9E33}"/>
    <cellStyle name="Percent 3 8 4 9 2" xfId="12754" xr:uid="{A2DF98E4-E655-439D-88D7-35814DD50045}"/>
    <cellStyle name="Percent 3 8 5" xfId="5909" xr:uid="{31D17342-39E0-4B1D-8823-3BEBCCD482FC}"/>
    <cellStyle name="Percent 3 8 5 10" xfId="12756" xr:uid="{4C5E9999-D009-4DFF-8B16-F1E870DE7B10}"/>
    <cellStyle name="Percent 3 8 5 11" xfId="12757" xr:uid="{7469D898-B139-42C2-A955-061D157FF640}"/>
    <cellStyle name="Percent 3 8 5 12" xfId="12755" xr:uid="{FB574214-5596-4C73-94C2-BDF801C6BDC7}"/>
    <cellStyle name="Percent 3 8 5 13" xfId="7865" xr:uid="{15CB108C-C7BE-4D17-ADB3-E2720F338A13}"/>
    <cellStyle name="Percent 3 8 5 2" xfId="12758" xr:uid="{901BA197-DF54-4E2A-8A69-6F7C350DF983}"/>
    <cellStyle name="Percent 3 8 5 2 2" xfId="12759" xr:uid="{B1F0A239-B503-4612-85B1-5957E38EFE5B}"/>
    <cellStyle name="Percent 3 8 5 2 2 2" xfId="12760" xr:uid="{1AA4EBAA-CB41-44E9-AB5D-0C6CA1F2DB9D}"/>
    <cellStyle name="Percent 3 8 5 2 3" xfId="12761" xr:uid="{720D784D-B6C8-4451-B7B2-B38A597641F4}"/>
    <cellStyle name="Percent 3 8 5 2 3 2" xfId="12762" xr:uid="{4A9BC870-15E5-4EC9-9600-18BA1A8857CA}"/>
    <cellStyle name="Percent 3 8 5 2 4" xfId="12763" xr:uid="{2B09BF99-9408-4590-86F0-ACD1CCD0F92A}"/>
    <cellStyle name="Percent 3 8 5 2 5" xfId="12764" xr:uid="{A7821FD3-82A9-44C0-8613-F594F2CBB8B5}"/>
    <cellStyle name="Percent 3 8 5 3" xfId="12765" xr:uid="{0AC4D553-EA55-4B70-8E1B-7EAF1CA97EC5}"/>
    <cellStyle name="Percent 3 8 5 3 2" xfId="12766" xr:uid="{10FA5577-8BC1-452F-A6E2-7C0B8C73E964}"/>
    <cellStyle name="Percent 3 8 5 3 2 2" xfId="12767" xr:uid="{880A6639-9AB5-42AC-86D2-7E52307F7A36}"/>
    <cellStyle name="Percent 3 8 5 3 3" xfId="12768" xr:uid="{6C7B6F01-AB94-4406-B925-F2A856A2CB0B}"/>
    <cellStyle name="Percent 3 8 5 3 3 2" xfId="12769" xr:uid="{577A8EBD-4D25-4C11-87E6-90834964CAF4}"/>
    <cellStyle name="Percent 3 8 5 3 4" xfId="12770" xr:uid="{2E4F3773-CF8D-4FAD-9307-ADC04658981E}"/>
    <cellStyle name="Percent 3 8 5 4" xfId="12771" xr:uid="{0D57EEF3-7840-4505-B107-ABBFB161720F}"/>
    <cellStyle name="Percent 3 8 5 4 2" xfId="12772" xr:uid="{E9858714-140C-4045-90F2-4911249544D5}"/>
    <cellStyle name="Percent 3 8 5 4 2 2" xfId="12773" xr:uid="{22575E47-5DC1-49B3-AF2E-13B203CD3DD8}"/>
    <cellStyle name="Percent 3 8 5 4 3" xfId="12774" xr:uid="{AC419128-6D65-437C-B73F-8EFA5807FE97}"/>
    <cellStyle name="Percent 3 8 5 4 3 2" xfId="12775" xr:uid="{C974C2F8-1005-4C37-AB54-3B8297AD04F9}"/>
    <cellStyle name="Percent 3 8 5 4 4" xfId="12776" xr:uid="{0335A15D-3649-4E00-93DE-9A3374551293}"/>
    <cellStyle name="Percent 3 8 5 5" xfId="12777" xr:uid="{A98CD4D8-AE2D-43B2-AA4A-C85688F0B8B6}"/>
    <cellStyle name="Percent 3 8 5 5 2" xfId="12778" xr:uid="{42021FAB-E1D7-4219-89EB-46C4FE602D8E}"/>
    <cellStyle name="Percent 3 8 5 5 2 2" xfId="12779" xr:uid="{3952024A-1B8D-4756-898D-8F2ECCCD8033}"/>
    <cellStyle name="Percent 3 8 5 5 3" xfId="12780" xr:uid="{C4545528-BD25-484F-9CF8-EBB249EB7BB0}"/>
    <cellStyle name="Percent 3 8 5 5 3 2" xfId="12781" xr:uid="{43102AFC-9F8C-4970-8044-2CFFF8243F79}"/>
    <cellStyle name="Percent 3 8 5 5 4" xfId="12782" xr:uid="{F13606BB-59C3-47EE-BEDA-91C22E034E27}"/>
    <cellStyle name="Percent 3 8 5 5 4 2" xfId="12783" xr:uid="{0D324D35-E4B1-4F7C-BB64-1E467A7229B3}"/>
    <cellStyle name="Percent 3 8 5 5 5" xfId="12784" xr:uid="{07076B8A-8EEA-4991-86BE-6FC04D7AE7F2}"/>
    <cellStyle name="Percent 3 8 5 6" xfId="12785" xr:uid="{03F001AC-A7C5-4CF6-B265-2DAE23B8F9E9}"/>
    <cellStyle name="Percent 3 8 5 6 2" xfId="12786" xr:uid="{3DD1C694-5A76-4A86-B1A7-382DAC37D526}"/>
    <cellStyle name="Percent 3 8 5 6 2 2" xfId="12787" xr:uid="{8CB8D2D7-866B-47BB-977B-D704CE8CA59C}"/>
    <cellStyle name="Percent 3 8 5 6 3" xfId="12788" xr:uid="{F7BFE40B-EE22-4280-BD9D-D9D2745A8ADA}"/>
    <cellStyle name="Percent 3 8 5 6 3 2" xfId="12789" xr:uid="{14BBC0B7-55EA-4D5D-B67E-C052196B5E63}"/>
    <cellStyle name="Percent 3 8 5 6 4" xfId="12790" xr:uid="{C9D2B5F5-F3EF-4E7B-9ED4-6EFA6CB53125}"/>
    <cellStyle name="Percent 3 8 5 7" xfId="12791" xr:uid="{6BD72D6E-110B-44C8-8570-9ED47A7E51AB}"/>
    <cellStyle name="Percent 3 8 5 7 2" xfId="12792" xr:uid="{A3A1E4CF-01A6-4CD5-A67D-F8E6B8D578D9}"/>
    <cellStyle name="Percent 3 8 5 8" xfId="12793" xr:uid="{176A937E-2296-44B6-BEEF-94C61B87CFF0}"/>
    <cellStyle name="Percent 3 8 5 8 2" xfId="12794" xr:uid="{C2862346-927B-4318-868F-D5B5CB37D582}"/>
    <cellStyle name="Percent 3 8 5 9" xfId="12795" xr:uid="{F2698AE2-E807-4BD6-B6C4-8AD0DA7E8B67}"/>
    <cellStyle name="Percent 3 8 5 9 2" xfId="12796" xr:uid="{8BFCCE2F-0BE0-402B-9E0E-CAEF9553E05C}"/>
    <cellStyle name="Percent 3 8 6" xfId="5910" xr:uid="{4B8F3A40-A322-493A-A73E-0D1FF13DFB92}"/>
    <cellStyle name="Percent 3 8 6 10" xfId="12798" xr:uid="{EFD0840F-421C-4239-9B5B-6E5F77F62784}"/>
    <cellStyle name="Percent 3 8 6 11" xfId="12799" xr:uid="{CBDC1682-E779-4BFA-96BE-7E76A25B3E7E}"/>
    <cellStyle name="Percent 3 8 6 12" xfId="12797" xr:uid="{D987827B-0562-48F6-9DC9-E6C917130493}"/>
    <cellStyle name="Percent 3 8 6 13" xfId="7866" xr:uid="{9F0A0A09-5F7A-4B43-A08F-F12D7D221D9D}"/>
    <cellStyle name="Percent 3 8 6 2" xfId="12800" xr:uid="{D850633E-4409-4AA3-B3E8-9843E3AC8DA4}"/>
    <cellStyle name="Percent 3 8 6 2 2" xfId="12801" xr:uid="{B9837565-E0AF-49C2-BAA7-A03B2DA018B1}"/>
    <cellStyle name="Percent 3 8 6 2 2 2" xfId="12802" xr:uid="{BAC2E9A0-31BE-496C-A6B9-220A953C67A3}"/>
    <cellStyle name="Percent 3 8 6 2 3" xfId="12803" xr:uid="{F57DEF21-B845-4DBC-B979-AF94582B12B4}"/>
    <cellStyle name="Percent 3 8 6 2 3 2" xfId="12804" xr:uid="{29CBFCCA-B728-4D3D-901E-E1B4DC99E71D}"/>
    <cellStyle name="Percent 3 8 6 2 4" xfId="12805" xr:uid="{5DE58AE9-E634-41F0-8B6A-1A383200F02B}"/>
    <cellStyle name="Percent 3 8 6 2 5" xfId="12806" xr:uid="{E085F1CC-B089-426F-B078-B78E035B4156}"/>
    <cellStyle name="Percent 3 8 6 3" xfId="12807" xr:uid="{A39001A8-7A7A-4CC3-A8AC-7E6CFF8B4056}"/>
    <cellStyle name="Percent 3 8 6 3 2" xfId="12808" xr:uid="{6F7E4274-5D62-4EF7-BCD7-CC364BECBDDA}"/>
    <cellStyle name="Percent 3 8 6 3 2 2" xfId="12809" xr:uid="{27AB4F03-D367-42B6-9BD6-5D5A8585F915}"/>
    <cellStyle name="Percent 3 8 6 3 3" xfId="12810" xr:uid="{774058F0-DF8D-4CFA-80F7-F247A78AC864}"/>
    <cellStyle name="Percent 3 8 6 3 3 2" xfId="12811" xr:uid="{A32F42D9-2B33-4EA1-AD43-FAB543640B4F}"/>
    <cellStyle name="Percent 3 8 6 3 4" xfId="12812" xr:uid="{2C6CC594-784C-4640-B81A-41C1082EF86B}"/>
    <cellStyle name="Percent 3 8 6 4" xfId="12813" xr:uid="{7F1EFC59-6A22-4E18-A2B9-90C2019E9556}"/>
    <cellStyle name="Percent 3 8 6 4 2" xfId="12814" xr:uid="{4E928FB1-6212-4DE7-9028-386CA8D407BA}"/>
    <cellStyle name="Percent 3 8 6 4 2 2" xfId="12815" xr:uid="{ABCA0B01-9741-4337-BE11-B48DAD779C08}"/>
    <cellStyle name="Percent 3 8 6 4 3" xfId="12816" xr:uid="{8BE0241F-69F4-4DAF-A3EC-45BB6ACB0315}"/>
    <cellStyle name="Percent 3 8 6 4 3 2" xfId="12817" xr:uid="{73B66550-605F-46AB-B0B4-ACECE494B81B}"/>
    <cellStyle name="Percent 3 8 6 4 4" xfId="12818" xr:uid="{31742F39-0D77-4B56-A9F6-F703ABD8FDB6}"/>
    <cellStyle name="Percent 3 8 6 5" xfId="12819" xr:uid="{27F7FD97-78F4-4251-9A0C-AA0054FE007D}"/>
    <cellStyle name="Percent 3 8 6 5 2" xfId="12820" xr:uid="{60D24915-F189-491F-B598-C2F01BC4B1B2}"/>
    <cellStyle name="Percent 3 8 6 5 2 2" xfId="12821" xr:uid="{861DFAE1-9A71-4BC3-A2A6-DAE4BD923779}"/>
    <cellStyle name="Percent 3 8 6 5 3" xfId="12822" xr:uid="{A2168228-88B8-498A-943E-3525343E48C8}"/>
    <cellStyle name="Percent 3 8 6 5 3 2" xfId="12823" xr:uid="{C9855306-B96E-4E1C-9841-C8F0AC84BA86}"/>
    <cellStyle name="Percent 3 8 6 5 4" xfId="12824" xr:uid="{972F71A7-2BF8-49AA-BC97-34E6FAE29D3B}"/>
    <cellStyle name="Percent 3 8 6 5 4 2" xfId="12825" xr:uid="{F52F7A24-A4C2-4936-A4A0-BB44445AA31A}"/>
    <cellStyle name="Percent 3 8 6 5 5" xfId="12826" xr:uid="{C791C9F4-4319-4952-87BE-F4C271D606BF}"/>
    <cellStyle name="Percent 3 8 6 6" xfId="12827" xr:uid="{73120142-AA3D-4091-A8D6-AAF3D6453B73}"/>
    <cellStyle name="Percent 3 8 6 6 2" xfId="12828" xr:uid="{67B22E79-2B96-4DC0-B161-CADAC8A3E3D6}"/>
    <cellStyle name="Percent 3 8 6 6 2 2" xfId="12829" xr:uid="{A818213A-6EBE-431B-90BF-011D497DDE44}"/>
    <cellStyle name="Percent 3 8 6 6 3" xfId="12830" xr:uid="{F34B93D7-2916-4D16-A5C8-76CD81C8264A}"/>
    <cellStyle name="Percent 3 8 6 6 3 2" xfId="12831" xr:uid="{A90DC726-F13F-4492-844A-0BE79DB9C118}"/>
    <cellStyle name="Percent 3 8 6 6 4" xfId="12832" xr:uid="{2CDB69D2-8561-4CE1-93D9-FBF4765AE900}"/>
    <cellStyle name="Percent 3 8 6 7" xfId="12833" xr:uid="{4E34EFC0-6DF0-412C-9368-170E4349B46D}"/>
    <cellStyle name="Percent 3 8 6 7 2" xfId="12834" xr:uid="{00ED7050-0D6C-44D6-945A-56B377DB6CDD}"/>
    <cellStyle name="Percent 3 8 6 8" xfId="12835" xr:uid="{739E853B-CC7B-45C8-8907-1E6D5597844B}"/>
    <cellStyle name="Percent 3 8 6 8 2" xfId="12836" xr:uid="{1A8794F9-22A0-450E-A5D7-AF7C33C267F4}"/>
    <cellStyle name="Percent 3 8 6 9" xfId="12837" xr:uid="{514D07FC-3DE2-49B9-82CF-3B1B825396E2}"/>
    <cellStyle name="Percent 3 8 6 9 2" xfId="12838" xr:uid="{7100ED2C-3D8B-421C-8565-7DB282FB477F}"/>
    <cellStyle name="Percent 3 8 7" xfId="5911" xr:uid="{D2AF1A9A-82BA-4F00-A5F5-040C78C45574}"/>
    <cellStyle name="Percent 3 8 7 10" xfId="12840" xr:uid="{F5D5E088-845A-4617-A2AD-405C580A262C}"/>
    <cellStyle name="Percent 3 8 7 11" xfId="12841" xr:uid="{CF06C499-F803-4059-83AE-B509FBE8B4E1}"/>
    <cellStyle name="Percent 3 8 7 12" xfId="12839" xr:uid="{18D88D57-D824-403E-844C-D637D130CF23}"/>
    <cellStyle name="Percent 3 8 7 13" xfId="7867" xr:uid="{1F4AF28A-C3A0-4A89-AFA5-44E0A27E20CD}"/>
    <cellStyle name="Percent 3 8 7 2" xfId="12842" xr:uid="{55CE32DE-3F32-4E02-9CC0-21C6F16DA2E3}"/>
    <cellStyle name="Percent 3 8 7 2 2" xfId="12843" xr:uid="{FB115CC6-C5EE-4EED-8757-AE2759AD0B8C}"/>
    <cellStyle name="Percent 3 8 7 2 2 2" xfId="12844" xr:uid="{E400F230-171C-44E6-9370-36AEA6522B10}"/>
    <cellStyle name="Percent 3 8 7 2 3" xfId="12845" xr:uid="{B1589834-38ED-44EB-9EBE-006157114182}"/>
    <cellStyle name="Percent 3 8 7 2 3 2" xfId="12846" xr:uid="{E63FAC1C-373F-49BA-B4AB-09D372A086C1}"/>
    <cellStyle name="Percent 3 8 7 2 4" xfId="12847" xr:uid="{0A56C4A2-15F5-41BC-B2EC-1B8AB256F8F3}"/>
    <cellStyle name="Percent 3 8 7 2 5" xfId="12848" xr:uid="{5F93F87F-A5D1-4865-893B-FC326456607A}"/>
    <cellStyle name="Percent 3 8 7 3" xfId="12849" xr:uid="{A027224C-FF71-4E9F-B316-DE8D3574B471}"/>
    <cellStyle name="Percent 3 8 7 3 2" xfId="12850" xr:uid="{8502D06F-7062-4382-B0CB-7FB4D830A07F}"/>
    <cellStyle name="Percent 3 8 7 3 2 2" xfId="12851" xr:uid="{B32ADEE2-3EB9-40A1-BC58-E498FE7360CF}"/>
    <cellStyle name="Percent 3 8 7 3 3" xfId="12852" xr:uid="{8EA129EE-3828-4305-8745-0694DFFA290F}"/>
    <cellStyle name="Percent 3 8 7 3 3 2" xfId="12853" xr:uid="{4E02BE5F-5BB9-4237-930E-941E073BFE62}"/>
    <cellStyle name="Percent 3 8 7 3 4" xfId="12854" xr:uid="{3BF52235-FA6C-4A4C-BFF5-86B2463A5681}"/>
    <cellStyle name="Percent 3 8 7 4" xfId="12855" xr:uid="{B41CD32C-76E9-4ED8-9BA1-0E86EE1EDCC5}"/>
    <cellStyle name="Percent 3 8 7 4 2" xfId="12856" xr:uid="{7E03CAB6-41DE-4B93-8226-5A06C0AE67C2}"/>
    <cellStyle name="Percent 3 8 7 4 2 2" xfId="12857" xr:uid="{3C84CC44-B6E4-48A1-86D6-F7F40EBE8172}"/>
    <cellStyle name="Percent 3 8 7 4 3" xfId="12858" xr:uid="{7522AD3B-6597-427A-BC0D-666973D4342E}"/>
    <cellStyle name="Percent 3 8 7 4 3 2" xfId="12859" xr:uid="{3AF5A6A1-641C-4A5E-83F7-3E7B283430CA}"/>
    <cellStyle name="Percent 3 8 7 4 4" xfId="12860" xr:uid="{FCAFF56A-4E48-4AE1-822C-721B1BFF88B7}"/>
    <cellStyle name="Percent 3 8 7 5" xfId="12861" xr:uid="{15332DC7-8B4E-460B-A971-C817EAD65166}"/>
    <cellStyle name="Percent 3 8 7 5 2" xfId="12862" xr:uid="{89879954-1D5A-41F2-A1FF-91EA3EEA2889}"/>
    <cellStyle name="Percent 3 8 7 5 2 2" xfId="12863" xr:uid="{6E6639C2-F5AD-4B8E-802B-59BF953D7A5E}"/>
    <cellStyle name="Percent 3 8 7 5 3" xfId="12864" xr:uid="{D56CE327-B6C6-41BD-BBAB-C72BD82A8A8A}"/>
    <cellStyle name="Percent 3 8 7 5 3 2" xfId="12865" xr:uid="{41A18D47-184B-4003-95B4-7A853BD3017E}"/>
    <cellStyle name="Percent 3 8 7 5 4" xfId="12866" xr:uid="{C9F50FB8-6471-4484-A8CF-87021DB31C54}"/>
    <cellStyle name="Percent 3 8 7 5 4 2" xfId="12867" xr:uid="{AD37743F-95E0-4669-B550-856E705C45A1}"/>
    <cellStyle name="Percent 3 8 7 5 5" xfId="12868" xr:uid="{494E58DB-6F87-48AD-A798-6FE471E6561E}"/>
    <cellStyle name="Percent 3 8 7 6" xfId="12869" xr:uid="{D3A07579-B5BF-4A10-9B22-A271154AE322}"/>
    <cellStyle name="Percent 3 8 7 6 2" xfId="12870" xr:uid="{BD3367EF-0579-4B04-B40A-30314772A509}"/>
    <cellStyle name="Percent 3 8 7 6 2 2" xfId="12871" xr:uid="{5F5889F1-151F-46DE-995B-38C590D35273}"/>
    <cellStyle name="Percent 3 8 7 6 3" xfId="12872" xr:uid="{634F894D-C25E-4869-95F8-F4A293384E25}"/>
    <cellStyle name="Percent 3 8 7 6 3 2" xfId="12873" xr:uid="{C799E9E3-E1A9-4D0D-9C71-56A2323719D4}"/>
    <cellStyle name="Percent 3 8 7 6 4" xfId="12874" xr:uid="{C016E34D-7AB6-4051-A4D1-E606B1F0C957}"/>
    <cellStyle name="Percent 3 8 7 7" xfId="12875" xr:uid="{43C5DC7A-4636-4DBE-B066-FC7268BF11B6}"/>
    <cellStyle name="Percent 3 8 7 7 2" xfId="12876" xr:uid="{3159C7B0-0DC1-460F-806B-0A45EE4395E5}"/>
    <cellStyle name="Percent 3 8 7 8" xfId="12877" xr:uid="{73225119-606F-4CFF-B365-7C822B5DE66B}"/>
    <cellStyle name="Percent 3 8 7 8 2" xfId="12878" xr:uid="{8F3B538A-4073-483A-8E12-9B8C646EA1A6}"/>
    <cellStyle name="Percent 3 8 7 9" xfId="12879" xr:uid="{C066F50A-339C-4B98-A6D4-4BA8696BC06D}"/>
    <cellStyle name="Percent 3 8 7 9 2" xfId="12880" xr:uid="{6A418540-8C4D-4718-94D0-DD83D1ED3FAA}"/>
    <cellStyle name="Percent 3 8 8" xfId="5912" xr:uid="{6C13EEF9-29F5-49A2-9ECA-5ABA36C004EE}"/>
    <cellStyle name="Percent 3 8 8 10" xfId="12882" xr:uid="{8F2854EF-DDF3-4AC0-BE0E-46F345643A42}"/>
    <cellStyle name="Percent 3 8 8 11" xfId="12883" xr:uid="{FB146FD3-ACCB-4FBD-A5CE-30EC51EB3711}"/>
    <cellStyle name="Percent 3 8 8 12" xfId="12881" xr:uid="{9E5B9DC7-47AA-4E7F-9A02-586C5348DFC7}"/>
    <cellStyle name="Percent 3 8 8 13" xfId="7868" xr:uid="{9B272F3A-686C-401E-8E1F-94E70CDB2DF9}"/>
    <cellStyle name="Percent 3 8 8 2" xfId="12884" xr:uid="{16D7DC4D-61C9-4A2A-87A7-BB286C7618D6}"/>
    <cellStyle name="Percent 3 8 8 2 2" xfId="12885" xr:uid="{331EF777-8A4D-4FC2-B5DD-A44F75B39BB4}"/>
    <cellStyle name="Percent 3 8 8 2 2 2" xfId="12886" xr:uid="{CFE2E7FC-C842-45A8-856A-62E81FA04055}"/>
    <cellStyle name="Percent 3 8 8 2 3" xfId="12887" xr:uid="{1CBF63F6-4679-4D52-808E-118247F550FE}"/>
    <cellStyle name="Percent 3 8 8 2 3 2" xfId="12888" xr:uid="{86FA298E-0DD0-4411-89E2-61000013DAFF}"/>
    <cellStyle name="Percent 3 8 8 2 4" xfId="12889" xr:uid="{2834D8BC-8BD5-45D4-9E48-C65850710812}"/>
    <cellStyle name="Percent 3 8 8 2 5" xfId="12890" xr:uid="{C5C8F4B9-D1F1-4A66-A409-64908224470D}"/>
    <cellStyle name="Percent 3 8 8 3" xfId="12891" xr:uid="{F5075B3B-9241-4C3C-84D3-73D98FAFD0CB}"/>
    <cellStyle name="Percent 3 8 8 3 2" xfId="12892" xr:uid="{E4B77325-68F2-4983-8D87-6A43F98AEFC5}"/>
    <cellStyle name="Percent 3 8 8 3 2 2" xfId="12893" xr:uid="{44B4D5E8-11EA-4393-9F2C-6E596158D0E2}"/>
    <cellStyle name="Percent 3 8 8 3 3" xfId="12894" xr:uid="{312AC58E-4D51-4C1E-A383-3E0A52DE4350}"/>
    <cellStyle name="Percent 3 8 8 3 3 2" xfId="12895" xr:uid="{4C55B676-C16A-407D-A0BE-ACC6A00FC28B}"/>
    <cellStyle name="Percent 3 8 8 3 4" xfId="12896" xr:uid="{29B29060-EA0B-452B-88B6-B3D10ED9BAE3}"/>
    <cellStyle name="Percent 3 8 8 4" xfId="12897" xr:uid="{BB4B3916-51CF-46A9-AE52-22E47A45BBBE}"/>
    <cellStyle name="Percent 3 8 8 4 2" xfId="12898" xr:uid="{4BC1FB0E-4B8E-4385-AAD3-A851089E54B8}"/>
    <cellStyle name="Percent 3 8 8 4 2 2" xfId="12899" xr:uid="{E3F3147A-1A61-40D7-BB46-E178330E6AA1}"/>
    <cellStyle name="Percent 3 8 8 4 3" xfId="12900" xr:uid="{71264754-119C-4DB9-AEF7-5F0AE3C5BEBE}"/>
    <cellStyle name="Percent 3 8 8 4 3 2" xfId="12901" xr:uid="{EF9993EE-1B60-4BA7-A85E-AA278CF8E4AC}"/>
    <cellStyle name="Percent 3 8 8 4 4" xfId="12902" xr:uid="{E7C78468-B1F8-4D4A-BDB6-6F4D2FE408F1}"/>
    <cellStyle name="Percent 3 8 8 5" xfId="12903" xr:uid="{299EAEC2-30F1-406C-BF22-BB8802C67F30}"/>
    <cellStyle name="Percent 3 8 8 5 2" xfId="12904" xr:uid="{824DE4AF-2CA1-4F49-90AB-AD837DFFCBF1}"/>
    <cellStyle name="Percent 3 8 8 5 2 2" xfId="12905" xr:uid="{A4F1266E-270D-4608-94E0-84FA3384458A}"/>
    <cellStyle name="Percent 3 8 8 5 3" xfId="12906" xr:uid="{C7B4B198-AFC4-4AEC-BA34-6BF617BE8178}"/>
    <cellStyle name="Percent 3 8 8 5 3 2" xfId="12907" xr:uid="{60375701-A469-437F-96B5-54C05D498E0C}"/>
    <cellStyle name="Percent 3 8 8 5 4" xfId="12908" xr:uid="{E7BA81AC-7A14-4EB7-BDA2-F2231602027E}"/>
    <cellStyle name="Percent 3 8 8 5 4 2" xfId="12909" xr:uid="{CB9BB4AE-8F8A-43E9-ABC1-00A754FD6BD9}"/>
    <cellStyle name="Percent 3 8 8 5 5" xfId="12910" xr:uid="{223EA6CD-D0B7-42AA-912F-4B3C89AC7A82}"/>
    <cellStyle name="Percent 3 8 8 6" xfId="12911" xr:uid="{82A88B7F-0A98-41B7-AF3E-1908BF9F5E41}"/>
    <cellStyle name="Percent 3 8 8 6 2" xfId="12912" xr:uid="{7AA090F6-CF46-4ECA-B880-DDDBBB248F00}"/>
    <cellStyle name="Percent 3 8 8 6 2 2" xfId="12913" xr:uid="{4F275FA2-FAC2-4D72-8A3B-E22255DB1DEA}"/>
    <cellStyle name="Percent 3 8 8 6 3" xfId="12914" xr:uid="{D02EB4F3-ADBA-4160-92B6-B5E92214FFCD}"/>
    <cellStyle name="Percent 3 8 8 6 3 2" xfId="12915" xr:uid="{76A45AD4-D4F9-4FF9-B141-9A2794CCCD2B}"/>
    <cellStyle name="Percent 3 8 8 6 4" xfId="12916" xr:uid="{6DC4BE69-073D-470A-A6A0-1C5A8DF6EA87}"/>
    <cellStyle name="Percent 3 8 8 7" xfId="12917" xr:uid="{6E633E3F-D051-42D3-A125-21F4C65DB148}"/>
    <cellStyle name="Percent 3 8 8 7 2" xfId="12918" xr:uid="{8C6B5C49-D921-4858-9BB1-669381B9FDC5}"/>
    <cellStyle name="Percent 3 8 8 8" xfId="12919" xr:uid="{BDC98120-29F1-4EE8-9967-CBA242E1DACE}"/>
    <cellStyle name="Percent 3 8 8 8 2" xfId="12920" xr:uid="{0E7E7BB9-435D-4E91-949E-F925C227C644}"/>
    <cellStyle name="Percent 3 8 8 9" xfId="12921" xr:uid="{CFBE925E-F3F0-455D-B5B2-E46B28298CB6}"/>
    <cellStyle name="Percent 3 8 8 9 2" xfId="12922" xr:uid="{68EABB1B-148F-4261-984F-37EBD21839C5}"/>
    <cellStyle name="Percent 3 8 9" xfId="5913" xr:uid="{B906DFCF-C4D5-4064-9D75-BAB573BC7FB3}"/>
    <cellStyle name="Percent 3 8 9 10" xfId="12924" xr:uid="{7F58A9DA-4547-4099-87E8-DF1010635502}"/>
    <cellStyle name="Percent 3 8 9 11" xfId="12925" xr:uid="{3260CB79-822E-49B8-BC56-E91FF5BA5258}"/>
    <cellStyle name="Percent 3 8 9 12" xfId="12923" xr:uid="{FBB6E7C1-8297-4C0C-8C79-C9111D7611F9}"/>
    <cellStyle name="Percent 3 8 9 13" xfId="7869" xr:uid="{FDA3CF48-140C-437F-93A2-98E8C3BB2E92}"/>
    <cellStyle name="Percent 3 8 9 2" xfId="12926" xr:uid="{A9CFD530-632C-4301-B91C-9F42F39B89AC}"/>
    <cellStyle name="Percent 3 8 9 2 2" xfId="12927" xr:uid="{8C172A0D-6FA9-4E0D-A910-72BD90BAEBB0}"/>
    <cellStyle name="Percent 3 8 9 2 2 2" xfId="12928" xr:uid="{6C350500-4C20-4AC8-8D57-5762262C8F9E}"/>
    <cellStyle name="Percent 3 8 9 2 3" xfId="12929" xr:uid="{E10753EB-5AD2-4F57-BFA6-9EC8A55B9858}"/>
    <cellStyle name="Percent 3 8 9 2 3 2" xfId="12930" xr:uid="{DCE3B696-8718-4A4F-A626-5AD2BC664A0D}"/>
    <cellStyle name="Percent 3 8 9 2 4" xfId="12931" xr:uid="{EAC84A2A-942C-4E70-A102-688EFAC054EA}"/>
    <cellStyle name="Percent 3 8 9 2 5" xfId="12932" xr:uid="{83B16D63-7E7A-410C-BBAA-445179C23E18}"/>
    <cellStyle name="Percent 3 8 9 3" xfId="12933" xr:uid="{6FFCBD27-E90A-4360-944A-3AD7FE9B8B81}"/>
    <cellStyle name="Percent 3 8 9 3 2" xfId="12934" xr:uid="{9E9E0B16-7728-4F92-84B0-68810A86054E}"/>
    <cellStyle name="Percent 3 8 9 3 2 2" xfId="12935" xr:uid="{ADF47F24-8CE3-4AC6-AD22-63A1EC982BA1}"/>
    <cellStyle name="Percent 3 8 9 3 3" xfId="12936" xr:uid="{ECEEEFE4-32EB-4221-AD50-7CB29E4C1A80}"/>
    <cellStyle name="Percent 3 8 9 3 3 2" xfId="12937" xr:uid="{3C331015-61D1-44FC-8226-20706F494DFA}"/>
    <cellStyle name="Percent 3 8 9 3 4" xfId="12938" xr:uid="{3EF723C1-879E-4457-A164-DB3A04A2B7E9}"/>
    <cellStyle name="Percent 3 8 9 4" xfId="12939" xr:uid="{605B486A-B54C-4241-B139-98B10735EEE0}"/>
    <cellStyle name="Percent 3 8 9 4 2" xfId="12940" xr:uid="{AA0EB83E-E354-411C-9973-331D0C1D9E89}"/>
    <cellStyle name="Percent 3 8 9 4 2 2" xfId="12941" xr:uid="{12FC2206-99AA-44ED-A0AA-FCDD8E6E5D4E}"/>
    <cellStyle name="Percent 3 8 9 4 3" xfId="12942" xr:uid="{FA65FE22-A527-4E71-8284-9C60B353CAD2}"/>
    <cellStyle name="Percent 3 8 9 4 3 2" xfId="12943" xr:uid="{51A22F6C-5AF2-433F-9F75-1C3D95982BC3}"/>
    <cellStyle name="Percent 3 8 9 4 4" xfId="12944" xr:uid="{AEB7530F-72A3-4990-A71D-D33DD5743926}"/>
    <cellStyle name="Percent 3 8 9 5" xfId="12945" xr:uid="{EE140EB3-8364-4F49-9AC4-04A195D3B3C9}"/>
    <cellStyle name="Percent 3 8 9 5 2" xfId="12946" xr:uid="{F3248C44-3B2F-4C97-AB2D-4F07B79C09CA}"/>
    <cellStyle name="Percent 3 8 9 5 2 2" xfId="12947" xr:uid="{AFE648E5-2CC7-4BF6-9713-04C9E241D280}"/>
    <cellStyle name="Percent 3 8 9 5 3" xfId="12948" xr:uid="{F5FDEFD3-F7FD-4331-B974-EE07B16C5B0C}"/>
    <cellStyle name="Percent 3 8 9 5 3 2" xfId="12949" xr:uid="{F6778C3C-E482-4AF9-BC5D-2B5AC0F1D488}"/>
    <cellStyle name="Percent 3 8 9 5 4" xfId="12950" xr:uid="{DFCD65CE-70CD-4B08-B476-974CF1279BF8}"/>
    <cellStyle name="Percent 3 8 9 5 4 2" xfId="12951" xr:uid="{15D1523B-CDE1-415F-8DA3-9BDE0369634E}"/>
    <cellStyle name="Percent 3 8 9 5 5" xfId="12952" xr:uid="{D5AD1249-E33D-4340-8B3D-881E641D08DB}"/>
    <cellStyle name="Percent 3 8 9 6" xfId="12953" xr:uid="{89CD73AD-3F3C-4F25-963F-7AD0CE2547A9}"/>
    <cellStyle name="Percent 3 8 9 6 2" xfId="12954" xr:uid="{C134EE15-91D5-437F-A49B-123C24B6EA28}"/>
    <cellStyle name="Percent 3 8 9 6 2 2" xfId="12955" xr:uid="{5AD32704-960C-4257-9D47-DD900042A14F}"/>
    <cellStyle name="Percent 3 8 9 6 3" xfId="12956" xr:uid="{50A73362-42F9-4880-AD29-87A3869D4758}"/>
    <cellStyle name="Percent 3 8 9 6 3 2" xfId="12957" xr:uid="{1073B684-EB39-4526-9984-34DC8082F704}"/>
    <cellStyle name="Percent 3 8 9 6 4" xfId="12958" xr:uid="{49BD4901-BE2F-4217-8A1A-98B133F3924A}"/>
    <cellStyle name="Percent 3 8 9 7" xfId="12959" xr:uid="{AE33C110-9855-4FFE-B77D-9B717E5FCD7D}"/>
    <cellStyle name="Percent 3 8 9 7 2" xfId="12960" xr:uid="{9B0B4153-D2F2-4CF6-B24E-A344C2C812BC}"/>
    <cellStyle name="Percent 3 8 9 8" xfId="12961" xr:uid="{94E27A79-2E7F-4F7D-A946-C255647180C1}"/>
    <cellStyle name="Percent 3 8 9 8 2" xfId="12962" xr:uid="{10D88EEC-F4D7-4143-8C80-9AB38A137204}"/>
    <cellStyle name="Percent 3 8 9 9" xfId="12963" xr:uid="{9709202E-BEC6-4C3B-8EB7-A7DD5ADA3770}"/>
    <cellStyle name="Percent 3 8 9 9 2" xfId="12964" xr:uid="{3249229C-4704-4B01-85B3-7FAF8F447C24}"/>
    <cellStyle name="Percent 3 9" xfId="5914" xr:uid="{98F0B43D-5EEE-4288-91AC-73055E7111A3}"/>
    <cellStyle name="Percent 3 9 10" xfId="5915" xr:uid="{22F3C848-6FF3-4417-B3E6-992FC61CEC23}"/>
    <cellStyle name="Percent 3 9 10 10" xfId="12967" xr:uid="{78521406-091A-4C74-B4C8-8A37292B523C}"/>
    <cellStyle name="Percent 3 9 10 11" xfId="12968" xr:uid="{DBFBCC18-A0A7-4745-8BEB-09BA94FCDFBB}"/>
    <cellStyle name="Percent 3 9 10 12" xfId="12966" xr:uid="{72EF7024-3E24-41B2-80C0-1841F1CDD3D3}"/>
    <cellStyle name="Percent 3 9 10 13" xfId="7871" xr:uid="{D29BB7CE-C5CD-4AA7-BA37-52911C6A9BAC}"/>
    <cellStyle name="Percent 3 9 10 2" xfId="12969" xr:uid="{82A501A0-B260-431A-850E-C2151607AD79}"/>
    <cellStyle name="Percent 3 9 10 2 2" xfId="12970" xr:uid="{E1BC8FCB-924A-48D0-962B-E9CDA3706F7A}"/>
    <cellStyle name="Percent 3 9 10 2 2 2" xfId="12971" xr:uid="{F1B58DA7-15A2-4549-B4C3-F04B2F30AB7C}"/>
    <cellStyle name="Percent 3 9 10 2 3" xfId="12972" xr:uid="{0160DC2F-C52E-4951-994B-F92AC2328B50}"/>
    <cellStyle name="Percent 3 9 10 2 3 2" xfId="12973" xr:uid="{60DF2F15-AC00-4A94-8BF8-C1CFBDC1CFEF}"/>
    <cellStyle name="Percent 3 9 10 2 4" xfId="12974" xr:uid="{0DB6A9F4-2675-4F83-A6AB-4EA94153CE32}"/>
    <cellStyle name="Percent 3 9 10 2 5" xfId="12975" xr:uid="{BDAA6A5B-FF03-480D-913B-65FFF212824E}"/>
    <cellStyle name="Percent 3 9 10 3" xfId="12976" xr:uid="{9C139FE3-A5AC-47E3-ABEB-E667AD27BA99}"/>
    <cellStyle name="Percent 3 9 10 3 2" xfId="12977" xr:uid="{2331A78F-BCCB-4F1C-9F1C-17AC3C4CE6F2}"/>
    <cellStyle name="Percent 3 9 10 3 2 2" xfId="12978" xr:uid="{9EB274AC-B7C1-4D51-9C43-506A76228177}"/>
    <cellStyle name="Percent 3 9 10 3 3" xfId="12979" xr:uid="{0DF42F64-AB8E-46CD-8E6C-78D0BC9CD67E}"/>
    <cellStyle name="Percent 3 9 10 3 3 2" xfId="12980" xr:uid="{B6DBFEBE-4514-4A36-B51A-07CEAF5CF829}"/>
    <cellStyle name="Percent 3 9 10 3 4" xfId="12981" xr:uid="{96347B12-923F-4FE4-8909-52DE3FCC2A1E}"/>
    <cellStyle name="Percent 3 9 10 4" xfId="12982" xr:uid="{F0964F78-3FCB-4D8F-BA9B-AB553239AEC1}"/>
    <cellStyle name="Percent 3 9 10 4 2" xfId="12983" xr:uid="{5448E31D-6B1E-42F0-BCC5-112B749BBB6E}"/>
    <cellStyle name="Percent 3 9 10 4 2 2" xfId="12984" xr:uid="{9DB74E04-44BA-4ABA-A59D-C6A9036F3FB7}"/>
    <cellStyle name="Percent 3 9 10 4 3" xfId="12985" xr:uid="{90F0CF83-BE1A-4820-89B5-BC90631A8770}"/>
    <cellStyle name="Percent 3 9 10 4 3 2" xfId="12986" xr:uid="{089C317C-E84F-4018-85A2-E9130DCAB82E}"/>
    <cellStyle name="Percent 3 9 10 4 4" xfId="12987" xr:uid="{6A0979E7-C434-4208-89E7-060AF434975D}"/>
    <cellStyle name="Percent 3 9 10 5" xfId="12988" xr:uid="{213C5548-574A-4CCC-B68A-68576E266D44}"/>
    <cellStyle name="Percent 3 9 10 5 2" xfId="12989" xr:uid="{159EEFB3-42D2-4A1E-962F-F38135B096EA}"/>
    <cellStyle name="Percent 3 9 10 5 2 2" xfId="12990" xr:uid="{2CAA546D-F8A5-44F6-B5D9-B6F57B3787A4}"/>
    <cellStyle name="Percent 3 9 10 5 3" xfId="12991" xr:uid="{1598B67D-4786-4339-92FC-C6EE97804B3D}"/>
    <cellStyle name="Percent 3 9 10 5 3 2" xfId="12992" xr:uid="{A2B6C07B-98B5-4341-9BC7-223A1EB01BA8}"/>
    <cellStyle name="Percent 3 9 10 5 4" xfId="12993" xr:uid="{0BBB1A13-9398-4657-8971-02B3E6323EE9}"/>
    <cellStyle name="Percent 3 9 10 5 4 2" xfId="12994" xr:uid="{7F0E437D-A684-4769-8376-681A4BD32DCC}"/>
    <cellStyle name="Percent 3 9 10 5 5" xfId="12995" xr:uid="{FD5E634E-2690-4E04-A0BB-CCC66EE6ABFD}"/>
    <cellStyle name="Percent 3 9 10 6" xfId="12996" xr:uid="{87EA875E-3D93-4EAD-8610-744D02208384}"/>
    <cellStyle name="Percent 3 9 10 6 2" xfId="12997" xr:uid="{B1461678-DA9B-463C-B1AC-021770FFEE55}"/>
    <cellStyle name="Percent 3 9 10 6 2 2" xfId="12998" xr:uid="{433C2DF0-E42F-44E3-A244-3F19C63C373F}"/>
    <cellStyle name="Percent 3 9 10 6 3" xfId="12999" xr:uid="{1A577B51-3B2A-45C5-8D0F-4F30E88311C4}"/>
    <cellStyle name="Percent 3 9 10 6 3 2" xfId="13000" xr:uid="{D39EC4B3-F3AE-404D-B16C-6EF3E963F676}"/>
    <cellStyle name="Percent 3 9 10 6 4" xfId="13001" xr:uid="{8276D522-F2C7-4703-81F8-D9AF5916A1CC}"/>
    <cellStyle name="Percent 3 9 10 7" xfId="13002" xr:uid="{C83DCA7A-A8E9-4423-B5C9-D6F8DDF3CFB1}"/>
    <cellStyle name="Percent 3 9 10 7 2" xfId="13003" xr:uid="{658A71EA-517C-431B-A145-1049B386052F}"/>
    <cellStyle name="Percent 3 9 10 8" xfId="13004" xr:uid="{2BD99FB7-8C58-4A83-A694-902B436D7F9E}"/>
    <cellStyle name="Percent 3 9 10 8 2" xfId="13005" xr:uid="{006AFAB9-D099-4C26-886C-7FFF411353E1}"/>
    <cellStyle name="Percent 3 9 10 9" xfId="13006" xr:uid="{966C2121-1C45-420E-A017-35991B82D09C}"/>
    <cellStyle name="Percent 3 9 10 9 2" xfId="13007" xr:uid="{31D7848C-B6AB-469B-BBA8-E76708E2CDAF}"/>
    <cellStyle name="Percent 3 9 11" xfId="5916" xr:uid="{706C15AC-0EC0-409B-8B85-F70590A09876}"/>
    <cellStyle name="Percent 3 9 11 10" xfId="13009" xr:uid="{BF90F336-E647-4530-8E96-49AC6DC464F1}"/>
    <cellStyle name="Percent 3 9 11 11" xfId="13010" xr:uid="{1CAEFBD9-C023-47A6-A18A-C28C1B1C75A7}"/>
    <cellStyle name="Percent 3 9 11 12" xfId="13008" xr:uid="{7061FC55-8ED7-4256-A7AC-508959B321CC}"/>
    <cellStyle name="Percent 3 9 11 13" xfId="7872" xr:uid="{7D8283EA-BB40-4EC2-8D08-D48DF8AF6F2E}"/>
    <cellStyle name="Percent 3 9 11 2" xfId="13011" xr:uid="{AA81364C-0ACB-4746-A921-1341BAC5D847}"/>
    <cellStyle name="Percent 3 9 11 2 2" xfId="13012" xr:uid="{9BE8C6DB-E7A2-44D2-B974-EF8175C87C83}"/>
    <cellStyle name="Percent 3 9 11 2 2 2" xfId="13013" xr:uid="{7FD24D93-34D0-49B2-BC35-D74E66D69E5F}"/>
    <cellStyle name="Percent 3 9 11 2 3" xfId="13014" xr:uid="{6CDC488D-B387-41E8-A0AF-4A2DFC9C4CF3}"/>
    <cellStyle name="Percent 3 9 11 2 3 2" xfId="13015" xr:uid="{D7D0CA2D-9F02-4F68-8AB9-AB6FD40896DF}"/>
    <cellStyle name="Percent 3 9 11 2 4" xfId="13016" xr:uid="{E9569AA2-DB44-4CCA-A05B-6E630EC8BE95}"/>
    <cellStyle name="Percent 3 9 11 2 5" xfId="13017" xr:uid="{613B1643-F383-4910-85C7-DD5D92C1E01A}"/>
    <cellStyle name="Percent 3 9 11 3" xfId="13018" xr:uid="{B3BB1963-A80A-4819-8F38-ADD950142FD0}"/>
    <cellStyle name="Percent 3 9 11 3 2" xfId="13019" xr:uid="{A563012D-B14E-4967-B67E-F837049EA2ED}"/>
    <cellStyle name="Percent 3 9 11 3 2 2" xfId="13020" xr:uid="{4368D2C7-CBAE-4021-B1D3-ED4BBC008EB1}"/>
    <cellStyle name="Percent 3 9 11 3 3" xfId="13021" xr:uid="{1AC7C603-F23A-4355-8138-BEAA752A0A02}"/>
    <cellStyle name="Percent 3 9 11 3 3 2" xfId="13022" xr:uid="{6D8D7228-25C4-4A56-B6BC-07AC4DF2EA7F}"/>
    <cellStyle name="Percent 3 9 11 3 4" xfId="13023" xr:uid="{0F3D93EC-EF80-44B3-A5BF-D60E460BED68}"/>
    <cellStyle name="Percent 3 9 11 4" xfId="13024" xr:uid="{FBD11520-14E6-42AC-A193-B716B7590AC5}"/>
    <cellStyle name="Percent 3 9 11 4 2" xfId="13025" xr:uid="{9A461A3D-6EFE-42FC-9799-46C345B478EF}"/>
    <cellStyle name="Percent 3 9 11 4 2 2" xfId="13026" xr:uid="{3AE1B89D-1590-45F2-AD1A-1B6E10273A64}"/>
    <cellStyle name="Percent 3 9 11 4 3" xfId="13027" xr:uid="{98DA08D9-BA38-4DD3-953C-C1C35E5D7F7A}"/>
    <cellStyle name="Percent 3 9 11 4 3 2" xfId="13028" xr:uid="{A86D086C-9B03-4D37-B972-D4746F7291A3}"/>
    <cellStyle name="Percent 3 9 11 4 4" xfId="13029" xr:uid="{E86880D2-B20F-4C3C-A9B9-C1F45337380C}"/>
    <cellStyle name="Percent 3 9 11 5" xfId="13030" xr:uid="{2547950C-25C5-401C-8AEC-2290C817A966}"/>
    <cellStyle name="Percent 3 9 11 5 2" xfId="13031" xr:uid="{2C2D7CFF-0598-4129-9A9D-CFBBD8447024}"/>
    <cellStyle name="Percent 3 9 11 5 2 2" xfId="13032" xr:uid="{F2B15B75-7E17-4EA9-96A2-D5E81DA38AE7}"/>
    <cellStyle name="Percent 3 9 11 5 3" xfId="13033" xr:uid="{7FAE06E1-674D-48E7-92FC-90F0400C0BCE}"/>
    <cellStyle name="Percent 3 9 11 5 3 2" xfId="13034" xr:uid="{4E62F799-4107-4E45-AE4B-A6F7BE839766}"/>
    <cellStyle name="Percent 3 9 11 5 4" xfId="13035" xr:uid="{39D29FB8-7776-46F4-BD96-8C08C4511C70}"/>
    <cellStyle name="Percent 3 9 11 5 4 2" xfId="13036" xr:uid="{2E3E46D9-6C61-45EB-BC23-D6C66DD97B2F}"/>
    <cellStyle name="Percent 3 9 11 5 5" xfId="13037" xr:uid="{C1491CB0-0BC0-453B-8AEC-599FD2BB4CE1}"/>
    <cellStyle name="Percent 3 9 11 6" xfId="13038" xr:uid="{9C8D8D96-F725-4336-959A-553A4573C5CA}"/>
    <cellStyle name="Percent 3 9 11 6 2" xfId="13039" xr:uid="{15C59C6B-48D0-4D29-A38B-818835837C29}"/>
    <cellStyle name="Percent 3 9 11 6 2 2" xfId="13040" xr:uid="{7806224E-F7E8-41FF-8017-EF7BDEE13C10}"/>
    <cellStyle name="Percent 3 9 11 6 3" xfId="13041" xr:uid="{BB64B241-CB06-481C-91D3-C9E064716F40}"/>
    <cellStyle name="Percent 3 9 11 6 3 2" xfId="13042" xr:uid="{63A84790-DFF5-4D0A-BE1A-CFEC7884D2F2}"/>
    <cellStyle name="Percent 3 9 11 6 4" xfId="13043" xr:uid="{F759AD19-7AFE-4053-A9CF-A460338396C1}"/>
    <cellStyle name="Percent 3 9 11 7" xfId="13044" xr:uid="{FDBF7673-5B68-4D95-B53B-AB79F8569C2D}"/>
    <cellStyle name="Percent 3 9 11 7 2" xfId="13045" xr:uid="{E5308C34-9B21-4346-BC78-34A5573017CB}"/>
    <cellStyle name="Percent 3 9 11 8" xfId="13046" xr:uid="{026DE0F1-ACF9-43E6-9CED-43D6A10D84CF}"/>
    <cellStyle name="Percent 3 9 11 8 2" xfId="13047" xr:uid="{EAE3365C-4052-44A1-B81C-ED727045C594}"/>
    <cellStyle name="Percent 3 9 11 9" xfId="13048" xr:uid="{0E452304-76B1-49E2-A545-A0843148550D}"/>
    <cellStyle name="Percent 3 9 11 9 2" xfId="13049" xr:uid="{0547D841-7377-4757-8F89-AB4E2EC706BF}"/>
    <cellStyle name="Percent 3 9 12" xfId="5917" xr:uid="{6F38E03D-9AB5-461B-A222-80225524E8B0}"/>
    <cellStyle name="Percent 3 9 12 10" xfId="13051" xr:uid="{522DA01A-940B-4751-9C5C-8E07C674B0D1}"/>
    <cellStyle name="Percent 3 9 12 11" xfId="13052" xr:uid="{EAD6E8E5-5C6B-4F08-861F-B0A8AE72344D}"/>
    <cellStyle name="Percent 3 9 12 12" xfId="13050" xr:uid="{F00F957A-74C7-4F07-8F44-5477A4D3D6F1}"/>
    <cellStyle name="Percent 3 9 12 13" xfId="7873" xr:uid="{6329E49A-AC55-4AE8-B42F-FB62D2F28060}"/>
    <cellStyle name="Percent 3 9 12 2" xfId="13053" xr:uid="{30995F39-4C18-412D-B750-E1140009FD90}"/>
    <cellStyle name="Percent 3 9 12 2 2" xfId="13054" xr:uid="{D8C8AF14-2907-4AE9-84C4-E8693DE36B9A}"/>
    <cellStyle name="Percent 3 9 12 2 2 2" xfId="13055" xr:uid="{6119626D-F1C2-49BC-B414-AB8A298713E0}"/>
    <cellStyle name="Percent 3 9 12 2 3" xfId="13056" xr:uid="{01CA8431-C3DA-4027-A806-B894B3BE7940}"/>
    <cellStyle name="Percent 3 9 12 2 3 2" xfId="13057" xr:uid="{ED94A414-1197-4BE4-9132-630C1E118ED5}"/>
    <cellStyle name="Percent 3 9 12 2 4" xfId="13058" xr:uid="{7C319D42-6F26-48A6-8D0A-359FBEBC08F1}"/>
    <cellStyle name="Percent 3 9 12 2 5" xfId="13059" xr:uid="{F3C32D1F-3694-4454-8E8E-BF0FAF703886}"/>
    <cellStyle name="Percent 3 9 12 3" xfId="13060" xr:uid="{4C5A3B7D-1925-4C6C-873D-A7538BAC49E4}"/>
    <cellStyle name="Percent 3 9 12 3 2" xfId="13061" xr:uid="{05C1E94D-D740-4161-9D98-9C1C9B59B84A}"/>
    <cellStyle name="Percent 3 9 12 3 2 2" xfId="13062" xr:uid="{3B03FBB5-0CF9-4A84-AEA5-DAA32C55AD96}"/>
    <cellStyle name="Percent 3 9 12 3 3" xfId="13063" xr:uid="{7A50BB2F-D2FA-4010-B0EC-AD72DEEAE65A}"/>
    <cellStyle name="Percent 3 9 12 3 3 2" xfId="13064" xr:uid="{AA50BC77-52CE-4CEB-AD25-AA9391E4F02A}"/>
    <cellStyle name="Percent 3 9 12 3 4" xfId="13065" xr:uid="{40D72441-9B3A-4220-B8C7-54CA2CF458A2}"/>
    <cellStyle name="Percent 3 9 12 4" xfId="13066" xr:uid="{B4D681BD-728D-42CD-B25C-7E9C91290355}"/>
    <cellStyle name="Percent 3 9 12 4 2" xfId="13067" xr:uid="{6A177EAE-F4A2-4C5B-AE47-2B24C103B5A2}"/>
    <cellStyle name="Percent 3 9 12 4 2 2" xfId="13068" xr:uid="{118C5174-2047-443D-B39D-364E6BC0428D}"/>
    <cellStyle name="Percent 3 9 12 4 3" xfId="13069" xr:uid="{8B929713-7E33-4FA8-95BB-6188039774B3}"/>
    <cellStyle name="Percent 3 9 12 4 3 2" xfId="13070" xr:uid="{C80060B4-AE1F-496F-B54D-38B2029A2844}"/>
    <cellStyle name="Percent 3 9 12 4 4" xfId="13071" xr:uid="{C29C8D2F-49BD-4439-B450-5A19DA08E2CB}"/>
    <cellStyle name="Percent 3 9 12 5" xfId="13072" xr:uid="{2BE353BD-1DB0-4ECA-86CE-737ECE97A639}"/>
    <cellStyle name="Percent 3 9 12 5 2" xfId="13073" xr:uid="{5D04D0F0-715A-4802-989E-3E823E29F58B}"/>
    <cellStyle name="Percent 3 9 12 5 2 2" xfId="13074" xr:uid="{114B09A8-653F-4932-BBBB-70A4DB4F95C9}"/>
    <cellStyle name="Percent 3 9 12 5 3" xfId="13075" xr:uid="{527790F8-CAC8-4FFF-9B43-B9293184EBBF}"/>
    <cellStyle name="Percent 3 9 12 5 3 2" xfId="13076" xr:uid="{CCB00A44-71F5-45CD-861E-778231447D79}"/>
    <cellStyle name="Percent 3 9 12 5 4" xfId="13077" xr:uid="{E2B3EB70-93DE-4C78-BC2D-F053CA587B05}"/>
    <cellStyle name="Percent 3 9 12 5 4 2" xfId="13078" xr:uid="{EF14D7F7-752F-40C7-9D54-F4A6261E4A77}"/>
    <cellStyle name="Percent 3 9 12 5 5" xfId="13079" xr:uid="{2C77AD08-BACC-4DF5-81C0-A819A540A89A}"/>
    <cellStyle name="Percent 3 9 12 6" xfId="13080" xr:uid="{AE339EE0-9DC5-48FB-84F7-EAC3D1D51A4A}"/>
    <cellStyle name="Percent 3 9 12 6 2" xfId="13081" xr:uid="{53694BCA-CFDA-4D10-B22C-7C8403944F2E}"/>
    <cellStyle name="Percent 3 9 12 6 2 2" xfId="13082" xr:uid="{450DCC23-1D7F-4F32-A872-475B373888A8}"/>
    <cellStyle name="Percent 3 9 12 6 3" xfId="13083" xr:uid="{590FD25C-CCF2-4C3B-B903-4F2FF44B1814}"/>
    <cellStyle name="Percent 3 9 12 6 3 2" xfId="13084" xr:uid="{78DFEC82-0AB3-408C-B14F-8DF660EE6217}"/>
    <cellStyle name="Percent 3 9 12 6 4" xfId="13085" xr:uid="{DD527E3A-BF9C-4D92-8FBD-E3EDF3650238}"/>
    <cellStyle name="Percent 3 9 12 7" xfId="13086" xr:uid="{F4379F99-B442-4F22-A3C7-A6D870E76430}"/>
    <cellStyle name="Percent 3 9 12 7 2" xfId="13087" xr:uid="{DA434EF6-E3F5-4C7A-AFFC-A29524339DF7}"/>
    <cellStyle name="Percent 3 9 12 8" xfId="13088" xr:uid="{96043D88-8B87-46CE-8F11-558C2FD6E612}"/>
    <cellStyle name="Percent 3 9 12 8 2" xfId="13089" xr:uid="{51DB2F4D-D0CC-45E2-B971-063F084B3BC7}"/>
    <cellStyle name="Percent 3 9 12 9" xfId="13090" xr:uid="{B8DE2F46-122C-4244-920B-C43C9E562AB3}"/>
    <cellStyle name="Percent 3 9 12 9 2" xfId="13091" xr:uid="{1442C08D-56BF-4556-9316-AC02C056FEAA}"/>
    <cellStyle name="Percent 3 9 13" xfId="5918" xr:uid="{CB31921B-A5D8-443A-B45C-A19964579F14}"/>
    <cellStyle name="Percent 3 9 13 10" xfId="13093" xr:uid="{5CB9F7B9-DE31-40F7-9D90-FB6BA95A5F6A}"/>
    <cellStyle name="Percent 3 9 13 11" xfId="13094" xr:uid="{B8DEBBBF-1B3A-40EE-AE23-6647F2189BFC}"/>
    <cellStyle name="Percent 3 9 13 12" xfId="13092" xr:uid="{339667BA-7430-448C-AE2B-3401F3319073}"/>
    <cellStyle name="Percent 3 9 13 13" xfId="7874" xr:uid="{71BABB0C-93BD-4C1A-8F06-6539F76A37E6}"/>
    <cellStyle name="Percent 3 9 13 2" xfId="13095" xr:uid="{1CBB25B4-F956-4C29-9CCA-E34501AB05B0}"/>
    <cellStyle name="Percent 3 9 13 2 2" xfId="13096" xr:uid="{BC88D34B-4597-4B88-8271-C7B75BFD64EA}"/>
    <cellStyle name="Percent 3 9 13 2 2 2" xfId="13097" xr:uid="{210B6190-BA6A-4CDE-ABEF-89A135DA059E}"/>
    <cellStyle name="Percent 3 9 13 2 3" xfId="13098" xr:uid="{D0C6119C-56D8-4E17-91AC-027686A9469A}"/>
    <cellStyle name="Percent 3 9 13 2 3 2" xfId="13099" xr:uid="{2A31DD8A-B1E7-4C93-B487-61928E0282FA}"/>
    <cellStyle name="Percent 3 9 13 2 4" xfId="13100" xr:uid="{C9B7885A-F1B9-439A-8C39-E9C6268864D6}"/>
    <cellStyle name="Percent 3 9 13 2 5" xfId="13101" xr:uid="{EDB4974C-9EF0-4F7E-B690-FD3C43D68C1E}"/>
    <cellStyle name="Percent 3 9 13 3" xfId="13102" xr:uid="{5BEC3112-D138-4F9D-A687-AAADFB6C4027}"/>
    <cellStyle name="Percent 3 9 13 3 2" xfId="13103" xr:uid="{6130F1E7-E181-4888-9C0C-68337DF69969}"/>
    <cellStyle name="Percent 3 9 13 3 2 2" xfId="13104" xr:uid="{4709CB3D-6895-4B76-AE33-536743586DA5}"/>
    <cellStyle name="Percent 3 9 13 3 3" xfId="13105" xr:uid="{0D5CD5DD-23E9-48AB-84E3-ADD095A52F02}"/>
    <cellStyle name="Percent 3 9 13 3 3 2" xfId="13106" xr:uid="{2503EBCF-1757-48CD-AAFE-A6B27F68C56E}"/>
    <cellStyle name="Percent 3 9 13 3 4" xfId="13107" xr:uid="{7F63DFB6-66E1-463F-ADA4-647A6B73DAB2}"/>
    <cellStyle name="Percent 3 9 13 4" xfId="13108" xr:uid="{2EAF76A3-D279-4FBC-8DAA-E8EF298181D0}"/>
    <cellStyle name="Percent 3 9 13 4 2" xfId="13109" xr:uid="{BFBFB2A0-0B16-48FC-A918-4952BE1AC77D}"/>
    <cellStyle name="Percent 3 9 13 4 2 2" xfId="13110" xr:uid="{1D23478F-CE77-4558-9512-9891A01E6B7A}"/>
    <cellStyle name="Percent 3 9 13 4 3" xfId="13111" xr:uid="{6B34BE68-1E0C-4F05-93DF-28F345CB1134}"/>
    <cellStyle name="Percent 3 9 13 4 3 2" xfId="13112" xr:uid="{17BA857C-E969-4246-8E24-CED050AE7DCD}"/>
    <cellStyle name="Percent 3 9 13 4 4" xfId="13113" xr:uid="{DDC7F1E8-DE41-4AB0-AD12-93D884467C7C}"/>
    <cellStyle name="Percent 3 9 13 5" xfId="13114" xr:uid="{9DD2F50D-DA8E-4DD0-AD4C-1F8A4D0CF377}"/>
    <cellStyle name="Percent 3 9 13 5 2" xfId="13115" xr:uid="{F6BF3ED8-ABBE-4554-9083-2925F637ACC6}"/>
    <cellStyle name="Percent 3 9 13 5 2 2" xfId="13116" xr:uid="{7DE858E1-3E34-4A15-8B9F-AAAA547CEAD4}"/>
    <cellStyle name="Percent 3 9 13 5 3" xfId="13117" xr:uid="{CC5BD673-BABC-4FD4-A323-E7FC2268E7B4}"/>
    <cellStyle name="Percent 3 9 13 5 3 2" xfId="13118" xr:uid="{D2C2E77C-DA9E-4ACF-A256-EEC26EFAB8D7}"/>
    <cellStyle name="Percent 3 9 13 5 4" xfId="13119" xr:uid="{B0227C81-A18A-48CB-92E3-37F9CD58A3A3}"/>
    <cellStyle name="Percent 3 9 13 5 4 2" xfId="13120" xr:uid="{7E3FA4BB-3FB0-4C14-B2AA-5C9C06BFB97E}"/>
    <cellStyle name="Percent 3 9 13 5 5" xfId="13121" xr:uid="{122B6655-60C9-40D2-ACE9-A09D1B104BEC}"/>
    <cellStyle name="Percent 3 9 13 6" xfId="13122" xr:uid="{95D1AB21-3B86-43C4-8058-198B42097293}"/>
    <cellStyle name="Percent 3 9 13 6 2" xfId="13123" xr:uid="{3879E129-F7A6-4B00-9889-CB212562C29F}"/>
    <cellStyle name="Percent 3 9 13 6 2 2" xfId="13124" xr:uid="{170E0176-5AFE-48F8-8B4A-37D6D21F1230}"/>
    <cellStyle name="Percent 3 9 13 6 3" xfId="13125" xr:uid="{FA7A2BCC-E804-408F-94F9-89983E4A0AF9}"/>
    <cellStyle name="Percent 3 9 13 6 3 2" xfId="13126" xr:uid="{A683C7A0-02FE-4093-A537-F9ECAC029B23}"/>
    <cellStyle name="Percent 3 9 13 6 4" xfId="13127" xr:uid="{EEC49C6D-1A76-4A4A-9943-C2C2F7213304}"/>
    <cellStyle name="Percent 3 9 13 7" xfId="13128" xr:uid="{66D29EB7-880B-4997-9A43-CBF268473498}"/>
    <cellStyle name="Percent 3 9 13 7 2" xfId="13129" xr:uid="{12C8EF3C-08E9-4B4C-8D89-AD4B9E4836A4}"/>
    <cellStyle name="Percent 3 9 13 8" xfId="13130" xr:uid="{18A6BDD9-0874-415C-860F-8584D50AEF65}"/>
    <cellStyle name="Percent 3 9 13 8 2" xfId="13131" xr:uid="{C485BD71-DEDA-4990-B17E-A88984945944}"/>
    <cellStyle name="Percent 3 9 13 9" xfId="13132" xr:uid="{451205D5-E07F-4614-AD02-65C395DCC63B}"/>
    <cellStyle name="Percent 3 9 13 9 2" xfId="13133" xr:uid="{B646DDD1-CDF9-46AB-81D3-27D99488550F}"/>
    <cellStyle name="Percent 3 9 14" xfId="5919" xr:uid="{B7FF7F25-247A-40D2-9356-C92D891CE37A}"/>
    <cellStyle name="Percent 3 9 14 10" xfId="13135" xr:uid="{B79592FF-CD54-4A46-BF1D-66D93025B63D}"/>
    <cellStyle name="Percent 3 9 14 11" xfId="13136" xr:uid="{399F0184-F30E-400E-974A-9268AB77925E}"/>
    <cellStyle name="Percent 3 9 14 12" xfId="13134" xr:uid="{A3EE0544-71EC-474F-83D4-ACE6F662CED0}"/>
    <cellStyle name="Percent 3 9 14 13" xfId="7875" xr:uid="{BC67DB20-9573-4522-B2B0-A81FED36AE7A}"/>
    <cellStyle name="Percent 3 9 14 2" xfId="13137" xr:uid="{8267C6E5-CA6B-48C1-9320-B505AEB03904}"/>
    <cellStyle name="Percent 3 9 14 2 2" xfId="13138" xr:uid="{9D811E50-C0EE-4EA9-8231-D9AC60EF5B59}"/>
    <cellStyle name="Percent 3 9 14 2 2 2" xfId="13139" xr:uid="{D194A62C-1350-4D5A-A21E-7DCC409D6DFC}"/>
    <cellStyle name="Percent 3 9 14 2 3" xfId="13140" xr:uid="{68CC19B7-A34D-46FD-AC44-E13D282C8CB9}"/>
    <cellStyle name="Percent 3 9 14 2 3 2" xfId="13141" xr:uid="{18E55B04-7A9A-41A6-9875-EF0EAECDD7CE}"/>
    <cellStyle name="Percent 3 9 14 2 4" xfId="13142" xr:uid="{DFE6C8B0-1D51-4B79-B4B6-5F6DF4A55D84}"/>
    <cellStyle name="Percent 3 9 14 2 5" xfId="13143" xr:uid="{78418C5E-0B39-4666-AE92-D4AA4DBD16D6}"/>
    <cellStyle name="Percent 3 9 14 3" xfId="13144" xr:uid="{413825AB-DBE3-4973-9ADF-7738D2943FD4}"/>
    <cellStyle name="Percent 3 9 14 3 2" xfId="13145" xr:uid="{AADB9BD6-3036-4538-B23F-EE144404A09B}"/>
    <cellStyle name="Percent 3 9 14 3 2 2" xfId="13146" xr:uid="{DB655C3C-DBE6-4A9D-BB7A-1252EEC63D74}"/>
    <cellStyle name="Percent 3 9 14 3 3" xfId="13147" xr:uid="{64E8225F-9D4E-4645-A7C8-755BE7655DBD}"/>
    <cellStyle name="Percent 3 9 14 3 3 2" xfId="13148" xr:uid="{D7D9226C-D9CE-4E66-AE7D-AECA283328E3}"/>
    <cellStyle name="Percent 3 9 14 3 4" xfId="13149" xr:uid="{F73B837A-C1B3-4A66-B921-CA68C91755A3}"/>
    <cellStyle name="Percent 3 9 14 4" xfId="13150" xr:uid="{5CDEB2EB-F24B-45EE-81DC-7A589675E6A5}"/>
    <cellStyle name="Percent 3 9 14 4 2" xfId="13151" xr:uid="{C26D41A4-1111-4C67-8D52-1D5BF3E217B6}"/>
    <cellStyle name="Percent 3 9 14 4 2 2" xfId="13152" xr:uid="{F9F68584-E31E-474C-949C-E7DDAC9D052B}"/>
    <cellStyle name="Percent 3 9 14 4 3" xfId="13153" xr:uid="{519A7D1B-0251-49A8-AEDF-C9207D75E683}"/>
    <cellStyle name="Percent 3 9 14 4 3 2" xfId="13154" xr:uid="{A0D51B95-8B4D-42C5-AD09-092E4229848E}"/>
    <cellStyle name="Percent 3 9 14 4 4" xfId="13155" xr:uid="{78B04824-0074-48DE-B27E-265204FDAA8B}"/>
    <cellStyle name="Percent 3 9 14 5" xfId="13156" xr:uid="{B6E33E23-4796-4DA0-8BD5-37BE0C37E41E}"/>
    <cellStyle name="Percent 3 9 14 5 2" xfId="13157" xr:uid="{82F4D5F4-FA6A-48DC-BC25-54429A7A61B4}"/>
    <cellStyle name="Percent 3 9 14 5 2 2" xfId="13158" xr:uid="{1EFF4F2F-380E-4E76-9C30-9B8BD45E1EF8}"/>
    <cellStyle name="Percent 3 9 14 5 3" xfId="13159" xr:uid="{0CF1EC40-9539-4097-8E3E-0802994AEDD0}"/>
    <cellStyle name="Percent 3 9 14 5 3 2" xfId="13160" xr:uid="{E5E636B9-D876-4AAF-82EC-28578FCCB9DD}"/>
    <cellStyle name="Percent 3 9 14 5 4" xfId="13161" xr:uid="{4A7E0677-BED5-4DE5-B68C-99485D0E493C}"/>
    <cellStyle name="Percent 3 9 14 5 4 2" xfId="13162" xr:uid="{191F32D4-1BBA-4B5B-9E7C-3ECDA1128D6E}"/>
    <cellStyle name="Percent 3 9 14 5 5" xfId="13163" xr:uid="{D7462331-066E-45A7-ACCE-C37F3C7A3A27}"/>
    <cellStyle name="Percent 3 9 14 6" xfId="13164" xr:uid="{A892AEE1-F9AC-472E-8FC7-991BCE3A8C41}"/>
    <cellStyle name="Percent 3 9 14 6 2" xfId="13165" xr:uid="{46296DC2-D31B-4D49-A19B-4B1A1D26B7D0}"/>
    <cellStyle name="Percent 3 9 14 6 2 2" xfId="13166" xr:uid="{BF5A0E67-3A00-482F-913D-6184652C9A95}"/>
    <cellStyle name="Percent 3 9 14 6 3" xfId="13167" xr:uid="{F6B84267-88FC-4A93-A3B5-8DE1FE14DE60}"/>
    <cellStyle name="Percent 3 9 14 6 3 2" xfId="13168" xr:uid="{DFA6DF93-6D86-438B-8884-4878FA17F81A}"/>
    <cellStyle name="Percent 3 9 14 6 4" xfId="13169" xr:uid="{137BB255-1333-4946-983F-FA19853D0FC6}"/>
    <cellStyle name="Percent 3 9 14 7" xfId="13170" xr:uid="{F2E52AA6-034E-4304-912A-86EF3B760BF6}"/>
    <cellStyle name="Percent 3 9 14 7 2" xfId="13171" xr:uid="{02A4AF5F-D06C-478B-9D8A-F090C3C5651D}"/>
    <cellStyle name="Percent 3 9 14 8" xfId="13172" xr:uid="{F32CA2AD-05E9-4452-9D76-5D4E1D4B5093}"/>
    <cellStyle name="Percent 3 9 14 8 2" xfId="13173" xr:uid="{01AB939D-746C-49D2-A7AF-EB6C32D43856}"/>
    <cellStyle name="Percent 3 9 14 9" xfId="13174" xr:uid="{F99D8829-2E56-4AE4-A34A-DA7B503A8057}"/>
    <cellStyle name="Percent 3 9 14 9 2" xfId="13175" xr:uid="{6D9BA58D-9678-4835-BB66-013497189F70}"/>
    <cellStyle name="Percent 3 9 15" xfId="5920" xr:uid="{C7995BF4-8880-43BF-A28D-257E2B86054A}"/>
    <cellStyle name="Percent 3 9 15 10" xfId="13177" xr:uid="{B5B1DE0F-D314-4BDF-85CD-560939F1AB75}"/>
    <cellStyle name="Percent 3 9 15 11" xfId="13178" xr:uid="{B8500463-6871-4F77-8D9A-2E4E0ED5976C}"/>
    <cellStyle name="Percent 3 9 15 12" xfId="13176" xr:uid="{FEEF2238-AE91-49FE-B651-2E616EA490CA}"/>
    <cellStyle name="Percent 3 9 15 13" xfId="7876" xr:uid="{277914F4-EFB1-4107-AB9E-B294925DE3CB}"/>
    <cellStyle name="Percent 3 9 15 2" xfId="13179" xr:uid="{81E3366A-4D9C-4D9D-9199-E6060866D136}"/>
    <cellStyle name="Percent 3 9 15 2 2" xfId="13180" xr:uid="{7D60469F-310A-4F49-B66A-E36D766DD9CD}"/>
    <cellStyle name="Percent 3 9 15 2 2 2" xfId="13181" xr:uid="{88E07A28-64EB-4F32-92F4-2AABED7B1263}"/>
    <cellStyle name="Percent 3 9 15 2 3" xfId="13182" xr:uid="{290D0A5D-8EAA-470F-A120-E1F0E9AED897}"/>
    <cellStyle name="Percent 3 9 15 2 3 2" xfId="13183" xr:uid="{74067779-B5D1-4B71-AB85-974B42DA8971}"/>
    <cellStyle name="Percent 3 9 15 2 4" xfId="13184" xr:uid="{C23AA128-2E23-4EAB-A3FE-A703DED5BB0B}"/>
    <cellStyle name="Percent 3 9 15 2 5" xfId="13185" xr:uid="{C150009A-0E00-4461-B353-E59F76688432}"/>
    <cellStyle name="Percent 3 9 15 3" xfId="13186" xr:uid="{BA7B7C6E-32BD-45AA-AA26-DF078E3C6185}"/>
    <cellStyle name="Percent 3 9 15 3 2" xfId="13187" xr:uid="{23CA3E3D-CDA3-41B1-A131-4B56B8BFA452}"/>
    <cellStyle name="Percent 3 9 15 3 2 2" xfId="13188" xr:uid="{E093F302-E384-452D-A605-E1DA931E9F43}"/>
    <cellStyle name="Percent 3 9 15 3 3" xfId="13189" xr:uid="{0183941E-9290-4616-B778-A4025F926C0B}"/>
    <cellStyle name="Percent 3 9 15 3 3 2" xfId="13190" xr:uid="{F5704908-A540-4964-980E-98B6B5B73480}"/>
    <cellStyle name="Percent 3 9 15 3 4" xfId="13191" xr:uid="{DDC437C8-EBEA-4641-9A54-200B5DFCEE9C}"/>
    <cellStyle name="Percent 3 9 15 4" xfId="13192" xr:uid="{D0A5A579-437B-4C18-A5D8-E6E838AAF317}"/>
    <cellStyle name="Percent 3 9 15 4 2" xfId="13193" xr:uid="{6FE0A7C9-C0EE-4D59-875E-9A206AC76888}"/>
    <cellStyle name="Percent 3 9 15 4 2 2" xfId="13194" xr:uid="{4CA11B8E-8703-4C7A-A456-4DFAE5C21543}"/>
    <cellStyle name="Percent 3 9 15 4 3" xfId="13195" xr:uid="{760D6920-3F7A-4B25-A384-1917FE1B6855}"/>
    <cellStyle name="Percent 3 9 15 4 3 2" xfId="13196" xr:uid="{49D0DBBC-0D79-450E-85F3-10969D610E55}"/>
    <cellStyle name="Percent 3 9 15 4 4" xfId="13197" xr:uid="{1CC93250-68B8-4F82-8DD5-A4A103D49308}"/>
    <cellStyle name="Percent 3 9 15 5" xfId="13198" xr:uid="{ECB3DDA6-5E39-4930-A7F8-5A9B142E9EDE}"/>
    <cellStyle name="Percent 3 9 15 5 2" xfId="13199" xr:uid="{FF38AFD6-F1B3-430C-BA38-09DAC872EF83}"/>
    <cellStyle name="Percent 3 9 15 5 2 2" xfId="13200" xr:uid="{D41D436F-A90D-4ED4-98D9-D16C1F79A68E}"/>
    <cellStyle name="Percent 3 9 15 5 3" xfId="13201" xr:uid="{366E87AA-0342-4EB9-953F-9C202547B769}"/>
    <cellStyle name="Percent 3 9 15 5 3 2" xfId="13202" xr:uid="{CE4A184C-E74E-46AE-B9E8-B9DF443D29D5}"/>
    <cellStyle name="Percent 3 9 15 5 4" xfId="13203" xr:uid="{D45EDB3C-FC13-406D-A4CF-B845048BBEB6}"/>
    <cellStyle name="Percent 3 9 15 5 4 2" xfId="13204" xr:uid="{3D3BB2D4-3A70-4E82-A2B2-843BDB0BB41B}"/>
    <cellStyle name="Percent 3 9 15 5 5" xfId="13205" xr:uid="{F7743F85-007E-4F06-A3D8-79A8E1D7CD9F}"/>
    <cellStyle name="Percent 3 9 15 6" xfId="13206" xr:uid="{86F75001-87D5-427F-8FD4-42A925692044}"/>
    <cellStyle name="Percent 3 9 15 6 2" xfId="13207" xr:uid="{8E53ECD5-F671-47C0-B206-6F5AD6268D1B}"/>
    <cellStyle name="Percent 3 9 15 6 2 2" xfId="13208" xr:uid="{7E737396-F130-4F44-99B0-90DDE5D2C040}"/>
    <cellStyle name="Percent 3 9 15 6 3" xfId="13209" xr:uid="{6E5F71B2-0BA9-4313-B7E6-1B2CA5AAE70A}"/>
    <cellStyle name="Percent 3 9 15 6 3 2" xfId="13210" xr:uid="{ED10E3F0-B196-4490-9FAD-F9A744325E4F}"/>
    <cellStyle name="Percent 3 9 15 6 4" xfId="13211" xr:uid="{90333665-322A-4B17-A4BF-20EA52A24CBA}"/>
    <cellStyle name="Percent 3 9 15 7" xfId="13212" xr:uid="{8F94EC13-F2F7-4E00-82EE-E85D0AE20000}"/>
    <cellStyle name="Percent 3 9 15 7 2" xfId="13213" xr:uid="{7510CC37-F489-4EEA-B21F-DB50BC633158}"/>
    <cellStyle name="Percent 3 9 15 8" xfId="13214" xr:uid="{B8A131A2-066E-46A3-A50C-8448A6142C0F}"/>
    <cellStyle name="Percent 3 9 15 8 2" xfId="13215" xr:uid="{03D4E159-19CE-4665-A6CF-10F2B4FFE257}"/>
    <cellStyle name="Percent 3 9 15 9" xfId="13216" xr:uid="{44BA9FB8-4B4D-4859-ABD9-96703594F397}"/>
    <cellStyle name="Percent 3 9 15 9 2" xfId="13217" xr:uid="{B20A1EE9-A473-4826-A840-611CABD7724B}"/>
    <cellStyle name="Percent 3 9 16" xfId="13218" xr:uid="{427542A6-17D5-4073-818B-6255D0D7B213}"/>
    <cellStyle name="Percent 3 9 16 2" xfId="13219" xr:uid="{0B0FF41C-F0EF-47EF-B34F-9918C96BFB5F}"/>
    <cellStyle name="Percent 3 9 16 2 2" xfId="13220" xr:uid="{6573CFF2-0DE5-4524-A067-C28C7FC1DA45}"/>
    <cellStyle name="Percent 3 9 16 3" xfId="13221" xr:uid="{BCF2B9E1-3A01-4FD2-85C3-AF496D80F219}"/>
    <cellStyle name="Percent 3 9 16 3 2" xfId="13222" xr:uid="{F8B1253F-78EA-4610-B2F6-F4E74160D56B}"/>
    <cellStyle name="Percent 3 9 16 4" xfId="13223" xr:uid="{672F7D5C-D156-44D0-BEAD-EBE14809792B}"/>
    <cellStyle name="Percent 3 9 16 5" xfId="13224" xr:uid="{FDF7695C-59E5-46E9-9E40-1C254762BE58}"/>
    <cellStyle name="Percent 3 9 17" xfId="13225" xr:uid="{1EF7BC6F-EFCE-42B3-BED6-142502684707}"/>
    <cellStyle name="Percent 3 9 17 2" xfId="13226" xr:uid="{70492805-5B29-4EFC-A537-DF6512EA9545}"/>
    <cellStyle name="Percent 3 9 17 2 2" xfId="13227" xr:uid="{D16D83CB-AF88-4E1C-8E45-92A3EC0B29B0}"/>
    <cellStyle name="Percent 3 9 17 3" xfId="13228" xr:uid="{C23E7AD6-1094-46B1-9D59-884407885037}"/>
    <cellStyle name="Percent 3 9 17 3 2" xfId="13229" xr:uid="{93757E2C-51C3-4F9F-890C-673991E9F048}"/>
    <cellStyle name="Percent 3 9 17 4" xfId="13230" xr:uid="{C49B5737-A7D6-49BB-91E1-4D2F959E7660}"/>
    <cellStyle name="Percent 3 9 18" xfId="13231" xr:uid="{047138FA-285A-4675-8948-65E33886F232}"/>
    <cellStyle name="Percent 3 9 18 2" xfId="13232" xr:uid="{5B8DE753-8DFF-48BC-89AE-9FE522FF8CC8}"/>
    <cellStyle name="Percent 3 9 18 2 2" xfId="13233" xr:uid="{E55F93E4-D68C-4DF3-A18B-647C4892496B}"/>
    <cellStyle name="Percent 3 9 18 3" xfId="13234" xr:uid="{AC8F0859-29FA-4131-827D-D2D03E2A6EC0}"/>
    <cellStyle name="Percent 3 9 18 3 2" xfId="13235" xr:uid="{6D923177-0B12-4552-A39B-95359D524893}"/>
    <cellStyle name="Percent 3 9 18 4" xfId="13236" xr:uid="{D4A3C3F9-6B99-4A76-808C-29247E03C2E2}"/>
    <cellStyle name="Percent 3 9 19" xfId="13237" xr:uid="{E31D33FE-59B0-4409-BF0E-1A6F99880D35}"/>
    <cellStyle name="Percent 3 9 19 2" xfId="13238" xr:uid="{022464CA-3951-4D3D-8E4D-077B0ECA3C48}"/>
    <cellStyle name="Percent 3 9 19 2 2" xfId="13239" xr:uid="{9C7EB1CC-8A1A-4A47-9980-6A450065973B}"/>
    <cellStyle name="Percent 3 9 19 3" xfId="13240" xr:uid="{2F5F9403-6D3F-49CA-944E-3B664235C14D}"/>
    <cellStyle name="Percent 3 9 19 3 2" xfId="13241" xr:uid="{A9874B6D-D1AA-4BC9-A5CD-A07524F88252}"/>
    <cellStyle name="Percent 3 9 19 4" xfId="13242" xr:uid="{E8C682EA-3878-4766-AA9A-DACCA43A24A1}"/>
    <cellStyle name="Percent 3 9 19 4 2" xfId="13243" xr:uid="{DAE09E42-F402-493E-B93C-AA03B2A86EA7}"/>
    <cellStyle name="Percent 3 9 19 5" xfId="13244" xr:uid="{B9AC4F76-57A8-4015-A4A9-C2E38184481D}"/>
    <cellStyle name="Percent 3 9 2" xfId="5921" xr:uid="{5A7C746B-5DE2-429E-8288-2CCC96208ABB}"/>
    <cellStyle name="Percent 3 9 2 10" xfId="13246" xr:uid="{A0CF65E6-43B1-4B96-BDB9-FE1E1C83491D}"/>
    <cellStyle name="Percent 3 9 2 11" xfId="13247" xr:uid="{6335EE91-9B39-41D8-AB3B-9B7C5DB16D21}"/>
    <cellStyle name="Percent 3 9 2 12" xfId="13245" xr:uid="{60FDE89E-0A6D-4556-9074-7ABD7DBCF469}"/>
    <cellStyle name="Percent 3 9 2 13" xfId="7877" xr:uid="{1DA50B87-F503-4D1D-A633-7DB95C146848}"/>
    <cellStyle name="Percent 3 9 2 2" xfId="13248" xr:uid="{4B14D869-C15B-4DB5-867E-E41BDFF62805}"/>
    <cellStyle name="Percent 3 9 2 2 2" xfId="13249" xr:uid="{2476FFC0-4949-45DA-ACFC-EB943F0E7E6E}"/>
    <cellStyle name="Percent 3 9 2 2 2 2" xfId="13250" xr:uid="{0EFE3C9C-0D80-4A65-A642-3568BBF43A90}"/>
    <cellStyle name="Percent 3 9 2 2 3" xfId="13251" xr:uid="{6D2681FF-E363-4A21-A525-0D79FD5E1C69}"/>
    <cellStyle name="Percent 3 9 2 2 3 2" xfId="13252" xr:uid="{5F561657-AA98-4095-8DE9-9C3E6CDABEFA}"/>
    <cellStyle name="Percent 3 9 2 2 4" xfId="13253" xr:uid="{5B3B0609-EDD8-47F8-8211-247BD180899C}"/>
    <cellStyle name="Percent 3 9 2 2 5" xfId="13254" xr:uid="{2A93B69D-3E11-4AA6-8D6E-7A74C29AE066}"/>
    <cellStyle name="Percent 3 9 2 3" xfId="13255" xr:uid="{B3B89C3B-93C2-40BE-83A8-42D42EE5C75F}"/>
    <cellStyle name="Percent 3 9 2 3 2" xfId="13256" xr:uid="{64287EFD-A220-4E92-A9F2-1E19B5B15E49}"/>
    <cellStyle name="Percent 3 9 2 3 2 2" xfId="13257" xr:uid="{1E7B6028-E66F-4709-8D8D-01D73A6DA859}"/>
    <cellStyle name="Percent 3 9 2 3 3" xfId="13258" xr:uid="{245BAECC-0EB3-4F44-9B3E-B962B5F168EC}"/>
    <cellStyle name="Percent 3 9 2 3 3 2" xfId="13259" xr:uid="{DB128824-3D16-4C23-94AA-18139F2B7F77}"/>
    <cellStyle name="Percent 3 9 2 3 4" xfId="13260" xr:uid="{A0F22D70-00DF-4C7B-8BCC-A2F67B4F2CE2}"/>
    <cellStyle name="Percent 3 9 2 4" xfId="13261" xr:uid="{F817987A-E38D-4984-9205-C83C4B94FF86}"/>
    <cellStyle name="Percent 3 9 2 4 2" xfId="13262" xr:uid="{09360FD7-83D6-4461-8DE9-BE966D7B1599}"/>
    <cellStyle name="Percent 3 9 2 4 2 2" xfId="13263" xr:uid="{E956AC1D-4A9C-40EF-B6ED-569EF16D8E2D}"/>
    <cellStyle name="Percent 3 9 2 4 3" xfId="13264" xr:uid="{307F2CC5-4EDE-4F17-8330-7193E37BFEB8}"/>
    <cellStyle name="Percent 3 9 2 4 3 2" xfId="13265" xr:uid="{75039F88-D063-492F-9E3F-49273A7FBDD2}"/>
    <cellStyle name="Percent 3 9 2 4 4" xfId="13266" xr:uid="{891E6E8C-AA94-4A2A-AF66-EF0B3C43027E}"/>
    <cellStyle name="Percent 3 9 2 5" xfId="13267" xr:uid="{F0738448-77FD-4C75-89CE-45B30A7DB91B}"/>
    <cellStyle name="Percent 3 9 2 5 2" xfId="13268" xr:uid="{ADAF05B4-A0CC-4CF0-907C-984860A4E552}"/>
    <cellStyle name="Percent 3 9 2 5 2 2" xfId="13269" xr:uid="{458D7D56-CAF0-4736-B104-CDE25104EC02}"/>
    <cellStyle name="Percent 3 9 2 5 3" xfId="13270" xr:uid="{4D7B3967-59A5-4F61-B9D1-53402D415464}"/>
    <cellStyle name="Percent 3 9 2 5 3 2" xfId="13271" xr:uid="{107D4D8F-881B-4039-A18B-FAD0EE20AF7E}"/>
    <cellStyle name="Percent 3 9 2 5 4" xfId="13272" xr:uid="{2ADA9B1F-3A46-40A5-9300-550B62050D74}"/>
    <cellStyle name="Percent 3 9 2 5 4 2" xfId="13273" xr:uid="{2677A863-7D0E-4F03-A4A6-5350099B3AAD}"/>
    <cellStyle name="Percent 3 9 2 5 5" xfId="13274" xr:uid="{27C20FAA-B946-42EA-831A-B2AE1CADCAE1}"/>
    <cellStyle name="Percent 3 9 2 6" xfId="13275" xr:uid="{3F7F27A0-5DFD-4672-89C1-40C0694A0356}"/>
    <cellStyle name="Percent 3 9 2 6 2" xfId="13276" xr:uid="{7F7A77BB-3B40-43F1-BA49-7CB6C164C52D}"/>
    <cellStyle name="Percent 3 9 2 6 2 2" xfId="13277" xr:uid="{7CEB33FA-A28A-4FB1-9510-5AC49DD34661}"/>
    <cellStyle name="Percent 3 9 2 6 3" xfId="13278" xr:uid="{D66DAE9B-5AC3-4749-BC5A-CAE167648799}"/>
    <cellStyle name="Percent 3 9 2 6 3 2" xfId="13279" xr:uid="{D7552BC0-61B9-4303-89BF-79A734B3988D}"/>
    <cellStyle name="Percent 3 9 2 6 4" xfId="13280" xr:uid="{139BC6E7-9DFD-4253-8328-85406DF86A65}"/>
    <cellStyle name="Percent 3 9 2 7" xfId="13281" xr:uid="{E54CC83A-668E-4998-A7BB-C63298423AEC}"/>
    <cellStyle name="Percent 3 9 2 7 2" xfId="13282" xr:uid="{C84714B8-B513-4CA4-901B-E516A567D104}"/>
    <cellStyle name="Percent 3 9 2 8" xfId="13283" xr:uid="{B3381F16-4E03-4FE4-B15E-9B1D7C919E49}"/>
    <cellStyle name="Percent 3 9 2 8 2" xfId="13284" xr:uid="{EF012ABA-9C4F-4BA1-A6A5-43B7AB7B03A2}"/>
    <cellStyle name="Percent 3 9 2 9" xfId="13285" xr:uid="{59DB77BA-6C2B-4354-8D38-4191ADA093A7}"/>
    <cellStyle name="Percent 3 9 2 9 2" xfId="13286" xr:uid="{463884CC-8907-45B8-98C5-57CB316E3F45}"/>
    <cellStyle name="Percent 3 9 20" xfId="13287" xr:uid="{61C4BE39-28B2-4DC7-81D7-86336FC0C88B}"/>
    <cellStyle name="Percent 3 9 20 2" xfId="13288" xr:uid="{BE8A77A8-EB98-4991-8DB6-F82E1C50EDA4}"/>
    <cellStyle name="Percent 3 9 20 2 2" xfId="13289" xr:uid="{FF8FE268-9FF6-47D1-8A05-627DCE59F961}"/>
    <cellStyle name="Percent 3 9 20 3" xfId="13290" xr:uid="{9086F721-E851-4C41-8599-2705988C9990}"/>
    <cellStyle name="Percent 3 9 20 3 2" xfId="13291" xr:uid="{F8BB05C2-C5DE-4B22-A494-9C82885E844C}"/>
    <cellStyle name="Percent 3 9 20 4" xfId="13292" xr:uid="{019B83E4-2DCD-43E1-A70C-8F609E216668}"/>
    <cellStyle name="Percent 3 9 21" xfId="13293" xr:uid="{5D5C6F9F-29C7-4B42-9123-571E2A99566E}"/>
    <cellStyle name="Percent 3 9 21 2" xfId="13294" xr:uid="{04E3A4F9-889F-4BE2-9B18-1054ECBB8C18}"/>
    <cellStyle name="Percent 3 9 22" xfId="13295" xr:uid="{7AC4C404-B47D-4EDD-8E2D-7F77D3BF4030}"/>
    <cellStyle name="Percent 3 9 22 2" xfId="13296" xr:uid="{9F0FBC37-7659-4834-B112-2454484ACC47}"/>
    <cellStyle name="Percent 3 9 23" xfId="13297" xr:uid="{B8A7E2C1-FB12-4CDB-B71A-5A79A838584F}"/>
    <cellStyle name="Percent 3 9 23 2" xfId="13298" xr:uid="{C7A36852-CE9E-420F-B991-7957ABCEF4BD}"/>
    <cellStyle name="Percent 3 9 24" xfId="13299" xr:uid="{4BFD44B6-3DFE-4951-BAC2-B45AB10B47FD}"/>
    <cellStyle name="Percent 3 9 25" xfId="13300" xr:uid="{DB579AD5-9691-44B4-AA63-7126ACE7EC03}"/>
    <cellStyle name="Percent 3 9 26" xfId="12965" xr:uid="{965FF8CA-F32D-4499-9D4E-012D7EC64939}"/>
    <cellStyle name="Percent 3 9 27" xfId="7870" xr:uid="{A88A99CF-B80F-4BB9-99C6-709B94890436}"/>
    <cellStyle name="Percent 3 9 3" xfId="5922" xr:uid="{E4FE8EA3-6BA8-447D-811E-E71CF2715C90}"/>
    <cellStyle name="Percent 3 9 3 10" xfId="13302" xr:uid="{FA54D326-2D89-4789-BE9C-55109E304D0C}"/>
    <cellStyle name="Percent 3 9 3 11" xfId="13303" xr:uid="{4CEBC47F-7EE0-4606-BFE6-0770CB376A99}"/>
    <cellStyle name="Percent 3 9 3 12" xfId="13301" xr:uid="{E8C251DB-CC89-4D81-BE19-75EE51BD374A}"/>
    <cellStyle name="Percent 3 9 3 13" xfId="7878" xr:uid="{AC5406A8-0750-4367-9217-396F80477CDD}"/>
    <cellStyle name="Percent 3 9 3 2" xfId="13304" xr:uid="{2BEBFCBD-AFFA-4AA4-A5D2-6A2A1D9F87A2}"/>
    <cellStyle name="Percent 3 9 3 2 2" xfId="13305" xr:uid="{780408FD-9134-4803-A449-EA8EDA2C3319}"/>
    <cellStyle name="Percent 3 9 3 2 2 2" xfId="13306" xr:uid="{C63CB03F-AE61-4ABB-B936-2F8440E484BF}"/>
    <cellStyle name="Percent 3 9 3 2 3" xfId="13307" xr:uid="{F9F7F6A8-4074-4E1E-B5EC-63355E220000}"/>
    <cellStyle name="Percent 3 9 3 2 3 2" xfId="13308" xr:uid="{A6C41B09-0B3A-476B-8A31-B857618BF509}"/>
    <cellStyle name="Percent 3 9 3 2 4" xfId="13309" xr:uid="{D5941A7F-AE66-40F7-BE7A-FF3D8D9BB05A}"/>
    <cellStyle name="Percent 3 9 3 2 5" xfId="13310" xr:uid="{9E37CBE5-E35C-449B-A172-DB3E46F0A134}"/>
    <cellStyle name="Percent 3 9 3 3" xfId="13311" xr:uid="{242BF947-FC61-4042-9BB0-E63D3DF9C5CC}"/>
    <cellStyle name="Percent 3 9 3 3 2" xfId="13312" xr:uid="{35576D95-AC54-45EE-BDBF-3754B6769E1E}"/>
    <cellStyle name="Percent 3 9 3 3 2 2" xfId="13313" xr:uid="{F2B9DF5D-E5EE-4DB6-8A49-186B6F0A1973}"/>
    <cellStyle name="Percent 3 9 3 3 3" xfId="13314" xr:uid="{4CF5A253-30E9-475D-9871-BB3B4816DA1F}"/>
    <cellStyle name="Percent 3 9 3 3 3 2" xfId="13315" xr:uid="{522BCDF6-EF6B-4E27-9DBB-7688D26CC87E}"/>
    <cellStyle name="Percent 3 9 3 3 4" xfId="13316" xr:uid="{82F9B7AF-32D4-490E-ACF4-E4865694E629}"/>
    <cellStyle name="Percent 3 9 3 4" xfId="13317" xr:uid="{1529B400-7C35-456A-A466-5D7D3B1DC3BB}"/>
    <cellStyle name="Percent 3 9 3 4 2" xfId="13318" xr:uid="{E1B913B4-4794-4297-A300-BBBFA8894A9E}"/>
    <cellStyle name="Percent 3 9 3 4 2 2" xfId="13319" xr:uid="{B8B18287-F102-47BA-A1B4-B0720EFBE27F}"/>
    <cellStyle name="Percent 3 9 3 4 3" xfId="13320" xr:uid="{296349BC-8E93-40A7-9574-474C0C00FA92}"/>
    <cellStyle name="Percent 3 9 3 4 3 2" xfId="13321" xr:uid="{F57C3952-9629-4DC8-8D5C-87352F6DEF33}"/>
    <cellStyle name="Percent 3 9 3 4 4" xfId="13322" xr:uid="{378B5D4D-5014-4E8D-A3FA-19B2C2341B6A}"/>
    <cellStyle name="Percent 3 9 3 5" xfId="13323" xr:uid="{35597B15-C013-4C77-9B8A-C40847BE095F}"/>
    <cellStyle name="Percent 3 9 3 5 2" xfId="13324" xr:uid="{083C0E38-1D37-4854-A0DA-A5341773240B}"/>
    <cellStyle name="Percent 3 9 3 5 2 2" xfId="13325" xr:uid="{CD3E2624-A611-4986-9260-5FA368DC5BB6}"/>
    <cellStyle name="Percent 3 9 3 5 3" xfId="13326" xr:uid="{F936EE0C-ABCA-48FA-805B-49419664C992}"/>
    <cellStyle name="Percent 3 9 3 5 3 2" xfId="13327" xr:uid="{44FF5A40-A17E-40AF-9BD1-BF6C58B276DD}"/>
    <cellStyle name="Percent 3 9 3 5 4" xfId="13328" xr:uid="{0949DECB-E794-4762-A3D5-D9EB006F06A4}"/>
    <cellStyle name="Percent 3 9 3 5 4 2" xfId="13329" xr:uid="{C77E10F4-BBA3-4678-994A-D9B3603C5F77}"/>
    <cellStyle name="Percent 3 9 3 5 5" xfId="13330" xr:uid="{570C0027-6461-4904-B792-4DCC29D7BF33}"/>
    <cellStyle name="Percent 3 9 3 6" xfId="13331" xr:uid="{410DC914-E9AD-4729-A05D-1FA54A571164}"/>
    <cellStyle name="Percent 3 9 3 6 2" xfId="13332" xr:uid="{F065FE75-9684-4E92-B1C8-DBFE0E459E10}"/>
    <cellStyle name="Percent 3 9 3 6 2 2" xfId="13333" xr:uid="{2041A407-A431-4EC8-92D0-B7B0575E539E}"/>
    <cellStyle name="Percent 3 9 3 6 3" xfId="13334" xr:uid="{8E47AF22-511F-4E3E-A7DB-D235B413872F}"/>
    <cellStyle name="Percent 3 9 3 6 3 2" xfId="13335" xr:uid="{64BA0B57-8226-42ED-BD73-D8BF496E3B01}"/>
    <cellStyle name="Percent 3 9 3 6 4" xfId="13336" xr:uid="{E33AB1AD-9CD9-4FD9-BF6B-3B4E348965E8}"/>
    <cellStyle name="Percent 3 9 3 7" xfId="13337" xr:uid="{75DEECEA-6B92-41F6-9E18-358C8FA9527E}"/>
    <cellStyle name="Percent 3 9 3 7 2" xfId="13338" xr:uid="{4440E618-C3F7-475D-98AD-1C9A72D5741C}"/>
    <cellStyle name="Percent 3 9 3 8" xfId="13339" xr:uid="{778397F1-939F-4C43-A7F3-86B85D3C5384}"/>
    <cellStyle name="Percent 3 9 3 8 2" xfId="13340" xr:uid="{B9BDF55B-BEE1-4068-B1AE-A0BEB441C652}"/>
    <cellStyle name="Percent 3 9 3 9" xfId="13341" xr:uid="{208CCFBF-0554-4F98-841C-0889932C339E}"/>
    <cellStyle name="Percent 3 9 3 9 2" xfId="13342" xr:uid="{FD840857-4D71-473B-8502-BC0FC2223267}"/>
    <cellStyle name="Percent 3 9 4" xfId="5923" xr:uid="{4FF3122A-6DDC-41E2-A17A-9AFB4C9B62ED}"/>
    <cellStyle name="Percent 3 9 4 10" xfId="13344" xr:uid="{711BEE7B-AF9F-4BAB-9BF5-63625280DD0B}"/>
    <cellStyle name="Percent 3 9 4 11" xfId="13345" xr:uid="{1C987CA3-3A24-43BC-A2E0-CA8FEA709925}"/>
    <cellStyle name="Percent 3 9 4 12" xfId="13343" xr:uid="{4A24A515-E373-4FD9-BAB5-6FE5BA10B8FC}"/>
    <cellStyle name="Percent 3 9 4 13" xfId="7879" xr:uid="{FE910F02-A69E-4C3A-9C7C-0368A12CBF2C}"/>
    <cellStyle name="Percent 3 9 4 2" xfId="13346" xr:uid="{3A22DB6B-8FE3-48E4-9A18-C30F873C8000}"/>
    <cellStyle name="Percent 3 9 4 2 2" xfId="13347" xr:uid="{C85C012D-4F99-4CD5-9DD7-67D8BE84E752}"/>
    <cellStyle name="Percent 3 9 4 2 2 2" xfId="13348" xr:uid="{3A32CF5A-8910-4A99-ACBE-33748C6B1E24}"/>
    <cellStyle name="Percent 3 9 4 2 3" xfId="13349" xr:uid="{7DC458F0-D86E-4A0C-9A3D-38FD03C6F351}"/>
    <cellStyle name="Percent 3 9 4 2 3 2" xfId="13350" xr:uid="{004D5738-6E83-45C7-9774-53BA88B8A55E}"/>
    <cellStyle name="Percent 3 9 4 2 4" xfId="13351" xr:uid="{2724351D-A1D7-45DF-8797-B96DA71FDB68}"/>
    <cellStyle name="Percent 3 9 4 2 5" xfId="13352" xr:uid="{5FA4FAB6-080D-4FA6-A90E-2464D7E0D2F0}"/>
    <cellStyle name="Percent 3 9 4 3" xfId="13353" xr:uid="{021F115B-0E6E-4F5B-A9F4-C133E4CDC1DC}"/>
    <cellStyle name="Percent 3 9 4 3 2" xfId="13354" xr:uid="{F2A1AEB2-EDC2-4973-A16D-F72CC7D7C782}"/>
    <cellStyle name="Percent 3 9 4 3 2 2" xfId="13355" xr:uid="{AB369169-39D3-489F-AA49-801944917358}"/>
    <cellStyle name="Percent 3 9 4 3 3" xfId="13356" xr:uid="{33F19677-57C8-4787-8C35-2FB07691058D}"/>
    <cellStyle name="Percent 3 9 4 3 3 2" xfId="13357" xr:uid="{E5EBEC0D-5A78-4F55-BC1C-12B1A025286E}"/>
    <cellStyle name="Percent 3 9 4 3 4" xfId="13358" xr:uid="{2A877293-F2FF-40C9-BE18-78B6665E25CB}"/>
    <cellStyle name="Percent 3 9 4 4" xfId="13359" xr:uid="{4A5AE737-CF9E-4933-87C6-2CBE87B8A0A6}"/>
    <cellStyle name="Percent 3 9 4 4 2" xfId="13360" xr:uid="{64123B9A-34FE-4C93-8C60-47705FCAC569}"/>
    <cellStyle name="Percent 3 9 4 4 2 2" xfId="13361" xr:uid="{43E9ADED-C990-4386-9448-89C8F12389EA}"/>
    <cellStyle name="Percent 3 9 4 4 3" xfId="13362" xr:uid="{96368B98-2996-4DD6-8229-653BDAE87DE3}"/>
    <cellStyle name="Percent 3 9 4 4 3 2" xfId="13363" xr:uid="{A8FBD24A-570B-407F-B960-08823C74A143}"/>
    <cellStyle name="Percent 3 9 4 4 4" xfId="13364" xr:uid="{2AA9EEE7-1226-4396-80CD-CB5BDC4E97E6}"/>
    <cellStyle name="Percent 3 9 4 5" xfId="13365" xr:uid="{CAFDBD46-C596-4FC9-856F-A8CE3D64AE07}"/>
    <cellStyle name="Percent 3 9 4 5 2" xfId="13366" xr:uid="{E6F25B06-5BE2-4EA1-B6CC-FEFD4C004FB2}"/>
    <cellStyle name="Percent 3 9 4 5 2 2" xfId="13367" xr:uid="{40FC3F32-ADFA-458C-8588-33EC4A32959A}"/>
    <cellStyle name="Percent 3 9 4 5 3" xfId="13368" xr:uid="{02799BC4-D98F-47D2-935A-C746D1978083}"/>
    <cellStyle name="Percent 3 9 4 5 3 2" xfId="13369" xr:uid="{DD29A16F-B67A-443F-B71D-6B026E4F6687}"/>
    <cellStyle name="Percent 3 9 4 5 4" xfId="13370" xr:uid="{884CF29E-23F4-420D-A833-EF11C139E3B0}"/>
    <cellStyle name="Percent 3 9 4 5 4 2" xfId="13371" xr:uid="{B2102EFA-EDA0-4788-ACBF-ACBAD772FC77}"/>
    <cellStyle name="Percent 3 9 4 5 5" xfId="13372" xr:uid="{D5212373-2F7C-44E2-A2EA-06546D65DC2D}"/>
    <cellStyle name="Percent 3 9 4 6" xfId="13373" xr:uid="{BD639BF8-CD8B-427C-A7CC-CACB1A59EEEF}"/>
    <cellStyle name="Percent 3 9 4 6 2" xfId="13374" xr:uid="{D47BDADB-6142-4067-AA64-F5AA541190C4}"/>
    <cellStyle name="Percent 3 9 4 6 2 2" xfId="13375" xr:uid="{A1E62520-90FF-4703-B3CC-1C7B865A67A0}"/>
    <cellStyle name="Percent 3 9 4 6 3" xfId="13376" xr:uid="{7ACCA129-494E-46D7-A885-A4B2F7FE6AE6}"/>
    <cellStyle name="Percent 3 9 4 6 3 2" xfId="13377" xr:uid="{C7707434-0981-4F34-90C4-F61E1E477FF4}"/>
    <cellStyle name="Percent 3 9 4 6 4" xfId="13378" xr:uid="{CB6577CE-9E9F-4D40-92FE-602714A9B80F}"/>
    <cellStyle name="Percent 3 9 4 7" xfId="13379" xr:uid="{3E35808F-5EDA-492E-8EB0-18DD27426B77}"/>
    <cellStyle name="Percent 3 9 4 7 2" xfId="13380" xr:uid="{16FF146E-529E-4BB1-ADB8-D4B2FA940B30}"/>
    <cellStyle name="Percent 3 9 4 8" xfId="13381" xr:uid="{AE45A41A-6577-4782-B11F-40C1529CAC8E}"/>
    <cellStyle name="Percent 3 9 4 8 2" xfId="13382" xr:uid="{691385B1-FF7A-4000-BEFB-863D2AB59CA9}"/>
    <cellStyle name="Percent 3 9 4 9" xfId="13383" xr:uid="{25A2B291-36A0-47ED-9314-6479E344A861}"/>
    <cellStyle name="Percent 3 9 4 9 2" xfId="13384" xr:uid="{15AED55E-F93D-485F-9B56-F731EFCA0F10}"/>
    <cellStyle name="Percent 3 9 5" xfId="5924" xr:uid="{C27DCC16-F59C-44C5-BAB4-8026E7419337}"/>
    <cellStyle name="Percent 3 9 5 10" xfId="13386" xr:uid="{7429852D-9FF4-4FCD-9546-4F347D4C1925}"/>
    <cellStyle name="Percent 3 9 5 11" xfId="13387" xr:uid="{0EF60C0E-6188-4916-9210-26C3423F5003}"/>
    <cellStyle name="Percent 3 9 5 12" xfId="13385" xr:uid="{8279287F-0232-4B52-860B-F9EB2ECE8F32}"/>
    <cellStyle name="Percent 3 9 5 13" xfId="7880" xr:uid="{040E368B-A705-4B70-BFA5-E1BF8EE9ED89}"/>
    <cellStyle name="Percent 3 9 5 2" xfId="13388" xr:uid="{51EDC140-507E-48B1-A5B1-EE5F76C1CECA}"/>
    <cellStyle name="Percent 3 9 5 2 2" xfId="13389" xr:uid="{9ACF1A4A-B133-4B18-9358-DA7167BD8A6B}"/>
    <cellStyle name="Percent 3 9 5 2 2 2" xfId="13390" xr:uid="{73EF8019-6A93-4653-8682-65A23BCA3B8A}"/>
    <cellStyle name="Percent 3 9 5 2 3" xfId="13391" xr:uid="{23EEB429-F8BA-4BD3-8944-52EDF319AF42}"/>
    <cellStyle name="Percent 3 9 5 2 3 2" xfId="13392" xr:uid="{CBD4BD5B-2E5E-4CE6-B49F-D595305C420F}"/>
    <cellStyle name="Percent 3 9 5 2 4" xfId="13393" xr:uid="{3B8C2490-90A8-4013-A480-4D7E354FC43B}"/>
    <cellStyle name="Percent 3 9 5 2 5" xfId="13394" xr:uid="{B9CCBBD1-9A3E-4AAA-A3F7-E151BDE2C906}"/>
    <cellStyle name="Percent 3 9 5 3" xfId="13395" xr:uid="{C88D90FC-F112-4C88-A99F-2D6037F6A4A4}"/>
    <cellStyle name="Percent 3 9 5 3 2" xfId="13396" xr:uid="{A8EE6CFE-5B6C-448D-ABB1-BBEB2A866540}"/>
    <cellStyle name="Percent 3 9 5 3 2 2" xfId="13397" xr:uid="{C2CAC0E7-0AD4-474D-9F93-2BA4D7FE9370}"/>
    <cellStyle name="Percent 3 9 5 3 3" xfId="13398" xr:uid="{C09253FA-4C57-4E1E-8EC7-C346251C5BC1}"/>
    <cellStyle name="Percent 3 9 5 3 3 2" xfId="13399" xr:uid="{BA866BB6-8C8F-47EE-BE6E-723ECBEB9B76}"/>
    <cellStyle name="Percent 3 9 5 3 4" xfId="13400" xr:uid="{36FCD3BA-1391-4BDB-8823-9012F5462F0E}"/>
    <cellStyle name="Percent 3 9 5 4" xfId="13401" xr:uid="{804461B5-0282-4A07-9B8D-9F81479F8C7D}"/>
    <cellStyle name="Percent 3 9 5 4 2" xfId="13402" xr:uid="{8CBB852E-54BF-4707-AC37-5696587D03C2}"/>
    <cellStyle name="Percent 3 9 5 4 2 2" xfId="13403" xr:uid="{6BA79154-51FF-436E-A04B-9E095C3D45D6}"/>
    <cellStyle name="Percent 3 9 5 4 3" xfId="13404" xr:uid="{E59EA324-8644-4382-A189-5193E8E71ABD}"/>
    <cellStyle name="Percent 3 9 5 4 3 2" xfId="13405" xr:uid="{5CDBF095-C921-433A-8BA2-9F1750AD27AE}"/>
    <cellStyle name="Percent 3 9 5 4 4" xfId="13406" xr:uid="{5834E954-4958-4213-A61B-2097A2B24896}"/>
    <cellStyle name="Percent 3 9 5 5" xfId="13407" xr:uid="{BDC8DD77-D77B-44DD-BE1E-88D0C9358BB6}"/>
    <cellStyle name="Percent 3 9 5 5 2" xfId="13408" xr:uid="{F283A50A-F5C8-4C76-AF6D-011B30495402}"/>
    <cellStyle name="Percent 3 9 5 5 2 2" xfId="13409" xr:uid="{2E4AE167-A9F7-450F-B2CD-21513E944298}"/>
    <cellStyle name="Percent 3 9 5 5 3" xfId="13410" xr:uid="{344B5BB7-F2B2-490A-BDDA-16E33A726887}"/>
    <cellStyle name="Percent 3 9 5 5 3 2" xfId="13411" xr:uid="{46770EFC-C2B2-4233-AE77-BF54710729A6}"/>
    <cellStyle name="Percent 3 9 5 5 4" xfId="13412" xr:uid="{33D9867A-6F9F-4E39-A82F-734C7DFF9F9F}"/>
    <cellStyle name="Percent 3 9 5 5 4 2" xfId="13413" xr:uid="{2E5A9011-0AB4-49D1-8F30-0D96C6EDDF7C}"/>
    <cellStyle name="Percent 3 9 5 5 5" xfId="13414" xr:uid="{7A21F5C0-FDD0-4944-B7B0-BFE88D51C7AA}"/>
    <cellStyle name="Percent 3 9 5 6" xfId="13415" xr:uid="{E71C7AD9-D96F-4137-AA97-F93AE3108801}"/>
    <cellStyle name="Percent 3 9 5 6 2" xfId="13416" xr:uid="{53A83646-484A-4877-AC6A-ECEC405F01A3}"/>
    <cellStyle name="Percent 3 9 5 6 2 2" xfId="13417" xr:uid="{86479F54-18B9-4D73-8804-8421FBD84EF9}"/>
    <cellStyle name="Percent 3 9 5 6 3" xfId="13418" xr:uid="{963E8703-C312-45AC-BFD8-3A136C5BA4BA}"/>
    <cellStyle name="Percent 3 9 5 6 3 2" xfId="13419" xr:uid="{5A042876-03D2-47B6-A853-D7932389FB17}"/>
    <cellStyle name="Percent 3 9 5 6 4" xfId="13420" xr:uid="{B21D1C40-7C60-425B-A36F-F41D98763AE8}"/>
    <cellStyle name="Percent 3 9 5 7" xfId="13421" xr:uid="{D439A8B6-E69B-4DEE-A0BF-8412EFE81273}"/>
    <cellStyle name="Percent 3 9 5 7 2" xfId="13422" xr:uid="{63489C22-65E9-4C3B-822B-1630C2856BD9}"/>
    <cellStyle name="Percent 3 9 5 8" xfId="13423" xr:uid="{06C0A442-23AF-4423-8D18-F2018F41D6C6}"/>
    <cellStyle name="Percent 3 9 5 8 2" xfId="13424" xr:uid="{B543F721-6E3B-4411-B9AD-9C0F2E683220}"/>
    <cellStyle name="Percent 3 9 5 9" xfId="13425" xr:uid="{188EA63E-C071-45DD-BDEC-F520F445BA27}"/>
    <cellStyle name="Percent 3 9 5 9 2" xfId="13426" xr:uid="{42D82F3F-E806-4D04-932E-B8EB675C1D04}"/>
    <cellStyle name="Percent 3 9 6" xfId="5925" xr:uid="{19F35EFF-8486-4DFD-9D30-2E3CC7C17B0E}"/>
    <cellStyle name="Percent 3 9 6 10" xfId="13428" xr:uid="{AA2AB46A-4361-4799-9309-879FB41BC17F}"/>
    <cellStyle name="Percent 3 9 6 11" xfId="13429" xr:uid="{DD72EC5B-2F11-406F-AEF0-CAC4F114E183}"/>
    <cellStyle name="Percent 3 9 6 12" xfId="13427" xr:uid="{50629F7F-EDD7-49E8-8BC8-244DB061B9D6}"/>
    <cellStyle name="Percent 3 9 6 13" xfId="7881" xr:uid="{FC66522C-BB6B-4A08-B8FB-D32C87D4BD15}"/>
    <cellStyle name="Percent 3 9 6 2" xfId="13430" xr:uid="{7C75A77C-4471-4D64-9F27-C43928158AF5}"/>
    <cellStyle name="Percent 3 9 6 2 2" xfId="13431" xr:uid="{9E1D48D1-3D71-4159-99A9-267EDDE082C5}"/>
    <cellStyle name="Percent 3 9 6 2 2 2" xfId="13432" xr:uid="{65D613A5-8AAA-43BC-B825-6CC74B0E738F}"/>
    <cellStyle name="Percent 3 9 6 2 3" xfId="13433" xr:uid="{2C532650-665A-4DB4-9389-ED39FA64FD6D}"/>
    <cellStyle name="Percent 3 9 6 2 3 2" xfId="13434" xr:uid="{D8FB3A1F-58FC-4330-BD58-38719CE2A52B}"/>
    <cellStyle name="Percent 3 9 6 2 4" xfId="13435" xr:uid="{D8F6580F-D702-483A-8BD9-615F94F54D82}"/>
    <cellStyle name="Percent 3 9 6 2 5" xfId="13436" xr:uid="{8EDD6D04-E4CE-4422-88BE-9E6505381C29}"/>
    <cellStyle name="Percent 3 9 6 3" xfId="13437" xr:uid="{4043EB53-DFD9-4016-9888-A62C6118F66C}"/>
    <cellStyle name="Percent 3 9 6 3 2" xfId="13438" xr:uid="{E5B97B93-4629-4795-AC8A-00621D36CDDD}"/>
    <cellStyle name="Percent 3 9 6 3 2 2" xfId="13439" xr:uid="{8F472AFF-2511-42B7-BA09-5BE86A7CA823}"/>
    <cellStyle name="Percent 3 9 6 3 3" xfId="13440" xr:uid="{B812E6EB-BEAD-42EA-9B48-1773BB03D5D8}"/>
    <cellStyle name="Percent 3 9 6 3 3 2" xfId="13441" xr:uid="{692CCADB-D172-443C-857F-FCD5AC525B96}"/>
    <cellStyle name="Percent 3 9 6 3 4" xfId="13442" xr:uid="{BB833C6E-080A-42D1-B627-6E335955684C}"/>
    <cellStyle name="Percent 3 9 6 4" xfId="13443" xr:uid="{65757A0D-A237-4A3A-AB31-2A56902FF9F4}"/>
    <cellStyle name="Percent 3 9 6 4 2" xfId="13444" xr:uid="{419EC1B3-E733-4D39-BC8B-E14059DE0C16}"/>
    <cellStyle name="Percent 3 9 6 4 2 2" xfId="13445" xr:uid="{58CFA215-5F1C-4B5B-93F5-59FCD2C362EC}"/>
    <cellStyle name="Percent 3 9 6 4 3" xfId="13446" xr:uid="{E03EF837-42F9-466B-881E-D21F5F3B3488}"/>
    <cellStyle name="Percent 3 9 6 4 3 2" xfId="13447" xr:uid="{48A15CFE-9539-48EA-A11C-CA69784ED064}"/>
    <cellStyle name="Percent 3 9 6 4 4" xfId="13448" xr:uid="{FD844558-5F1D-4C91-BE22-98A94A74BA47}"/>
    <cellStyle name="Percent 3 9 6 5" xfId="13449" xr:uid="{933221B6-7C35-4353-8238-5D99409DC3D5}"/>
    <cellStyle name="Percent 3 9 6 5 2" xfId="13450" xr:uid="{26406E73-7C47-4584-AABA-7DFE0C01291B}"/>
    <cellStyle name="Percent 3 9 6 5 2 2" xfId="13451" xr:uid="{E85C62D2-E981-4B7C-A41F-E7D438952AD2}"/>
    <cellStyle name="Percent 3 9 6 5 3" xfId="13452" xr:uid="{E2E7E9D8-6D5B-49E4-BCF8-AA08BCE3245A}"/>
    <cellStyle name="Percent 3 9 6 5 3 2" xfId="13453" xr:uid="{6E3B4551-E3C0-4F3C-BF2F-96BCF9C48E12}"/>
    <cellStyle name="Percent 3 9 6 5 4" xfId="13454" xr:uid="{DADDE633-6288-478C-A8F4-9194D92580C7}"/>
    <cellStyle name="Percent 3 9 6 5 4 2" xfId="13455" xr:uid="{FD0CE438-9709-4159-93EC-E064E68413CD}"/>
    <cellStyle name="Percent 3 9 6 5 5" xfId="13456" xr:uid="{E12D769F-1041-483F-A4CB-F17002238359}"/>
    <cellStyle name="Percent 3 9 6 6" xfId="13457" xr:uid="{4E279F57-8BB0-4E53-8A58-480B59FC9ED3}"/>
    <cellStyle name="Percent 3 9 6 6 2" xfId="13458" xr:uid="{E12A571F-16A0-461E-88B5-87C481685B68}"/>
    <cellStyle name="Percent 3 9 6 6 2 2" xfId="13459" xr:uid="{6DA0CD74-BA20-4888-B464-729BC7BF3EF9}"/>
    <cellStyle name="Percent 3 9 6 6 3" xfId="13460" xr:uid="{0456D217-E4BA-406B-8F45-9C9E9ED70338}"/>
    <cellStyle name="Percent 3 9 6 6 3 2" xfId="13461" xr:uid="{19B5DA9D-30BF-4DCF-9715-4B3D9D4C9382}"/>
    <cellStyle name="Percent 3 9 6 6 4" xfId="13462" xr:uid="{5CBC7946-A2F3-4F1E-9FFC-C1AF83A434D4}"/>
    <cellStyle name="Percent 3 9 6 7" xfId="13463" xr:uid="{28361A32-5519-4B5D-9ECE-75A33704CC7F}"/>
    <cellStyle name="Percent 3 9 6 7 2" xfId="13464" xr:uid="{E9AF1B25-DD59-4531-B1DA-3387C9EA6F2B}"/>
    <cellStyle name="Percent 3 9 6 8" xfId="13465" xr:uid="{D5B35E81-2A66-4190-83E2-EFAFD34D3617}"/>
    <cellStyle name="Percent 3 9 6 8 2" xfId="13466" xr:uid="{8521C08F-8303-4227-961D-3621C3A1472A}"/>
    <cellStyle name="Percent 3 9 6 9" xfId="13467" xr:uid="{FC2B695D-0834-4349-9D9B-CAAC99DFBBBF}"/>
    <cellStyle name="Percent 3 9 6 9 2" xfId="13468" xr:uid="{AA8945E1-7382-4D24-BF38-07595B513490}"/>
    <cellStyle name="Percent 3 9 7" xfId="5926" xr:uid="{A1C58B2B-DCE4-4AB4-AB52-E60C71830297}"/>
    <cellStyle name="Percent 3 9 7 10" xfId="13470" xr:uid="{75D93A95-2796-47E1-9972-3589860758E5}"/>
    <cellStyle name="Percent 3 9 7 11" xfId="13471" xr:uid="{D7D75493-C1E9-4B6C-A8EB-198CC6800006}"/>
    <cellStyle name="Percent 3 9 7 12" xfId="13469" xr:uid="{33255CF9-4BCB-44D4-8166-61092BF83A1D}"/>
    <cellStyle name="Percent 3 9 7 13" xfId="7882" xr:uid="{466731DF-5E13-4D27-8ADC-CBA850363958}"/>
    <cellStyle name="Percent 3 9 7 2" xfId="13472" xr:uid="{10FC6F25-9028-4A78-A717-9D05E7E0A717}"/>
    <cellStyle name="Percent 3 9 7 2 2" xfId="13473" xr:uid="{12833628-1951-4A45-9BF8-CC779B786435}"/>
    <cellStyle name="Percent 3 9 7 2 2 2" xfId="13474" xr:uid="{6C483C66-F9BB-41D9-A54E-61E9794ED221}"/>
    <cellStyle name="Percent 3 9 7 2 3" xfId="13475" xr:uid="{3C280732-63A7-4AD8-A732-4490F3ACDB95}"/>
    <cellStyle name="Percent 3 9 7 2 3 2" xfId="13476" xr:uid="{46CDDDAF-9793-4A3E-B6D7-47F2EBA3D19E}"/>
    <cellStyle name="Percent 3 9 7 2 4" xfId="13477" xr:uid="{22A7342D-E836-4D49-AF02-85295C0BD989}"/>
    <cellStyle name="Percent 3 9 7 2 5" xfId="13478" xr:uid="{5FE3EB54-03E3-429A-A46E-6DB755520F5A}"/>
    <cellStyle name="Percent 3 9 7 3" xfId="13479" xr:uid="{4E1A402C-D75E-4153-A6AE-1538763F7BE1}"/>
    <cellStyle name="Percent 3 9 7 3 2" xfId="13480" xr:uid="{E34C0645-E89C-4AE8-887F-98EDC3D3FE64}"/>
    <cellStyle name="Percent 3 9 7 3 2 2" xfId="13481" xr:uid="{F0A0B6D7-0B54-459C-95E1-5030CE6F0C25}"/>
    <cellStyle name="Percent 3 9 7 3 3" xfId="13482" xr:uid="{BB573766-26AE-445F-B0A3-8E4120D60942}"/>
    <cellStyle name="Percent 3 9 7 3 3 2" xfId="13483" xr:uid="{347B8A35-6C28-42A3-8D79-4B0F6E91B474}"/>
    <cellStyle name="Percent 3 9 7 3 4" xfId="13484" xr:uid="{60384F10-28D9-49BF-9E29-68C38BD246D1}"/>
    <cellStyle name="Percent 3 9 7 4" xfId="13485" xr:uid="{A3DF6A15-583D-4EF0-BE50-16C3AF69A2F6}"/>
    <cellStyle name="Percent 3 9 7 4 2" xfId="13486" xr:uid="{4042609A-219E-4F07-9816-4C2B81A2447C}"/>
    <cellStyle name="Percent 3 9 7 4 2 2" xfId="13487" xr:uid="{7E0073B0-3AB9-4801-9625-44DA9A50FC08}"/>
    <cellStyle name="Percent 3 9 7 4 3" xfId="13488" xr:uid="{C4FD0C6A-7A83-48C5-A585-6036EABB98B8}"/>
    <cellStyle name="Percent 3 9 7 4 3 2" xfId="13489" xr:uid="{45C1AF22-2297-4858-B0BD-2D646EE35F9F}"/>
    <cellStyle name="Percent 3 9 7 4 4" xfId="13490" xr:uid="{7CEDCB83-2D78-4DC9-BF2B-9A4D4472E8A7}"/>
    <cellStyle name="Percent 3 9 7 5" xfId="13491" xr:uid="{A1B9CA5A-F889-4CD7-BD7F-6EA1D798DD75}"/>
    <cellStyle name="Percent 3 9 7 5 2" xfId="13492" xr:uid="{F65961E4-D544-4EBB-84DC-16FB7F31904B}"/>
    <cellStyle name="Percent 3 9 7 5 2 2" xfId="13493" xr:uid="{D1A515B6-0E6E-41FD-A3E3-206F87BB54EF}"/>
    <cellStyle name="Percent 3 9 7 5 3" xfId="13494" xr:uid="{D464F5DE-2DAF-4706-9CA6-CA8F285BF9D6}"/>
    <cellStyle name="Percent 3 9 7 5 3 2" xfId="13495" xr:uid="{9E172306-C7E6-4B8D-85F9-8FAD874ED5E0}"/>
    <cellStyle name="Percent 3 9 7 5 4" xfId="13496" xr:uid="{D500B735-9F3D-41C2-B613-147990D97EC7}"/>
    <cellStyle name="Percent 3 9 7 5 4 2" xfId="13497" xr:uid="{9BC7A20A-C9DB-4778-8B6F-598AC30ED471}"/>
    <cellStyle name="Percent 3 9 7 5 5" xfId="13498" xr:uid="{CB8CBD2D-F692-41EC-9971-C99B9DC6FAFB}"/>
    <cellStyle name="Percent 3 9 7 6" xfId="13499" xr:uid="{A2A8E489-8B73-4776-A9D1-7E545F062F4D}"/>
    <cellStyle name="Percent 3 9 7 6 2" xfId="13500" xr:uid="{ACDBE1FC-6774-4AF9-8D79-CC05199E7F3A}"/>
    <cellStyle name="Percent 3 9 7 6 2 2" xfId="13501" xr:uid="{AD16DB87-A19A-4E8E-9202-92FE0781B461}"/>
    <cellStyle name="Percent 3 9 7 6 3" xfId="13502" xr:uid="{B3F1270E-8F51-4AFC-AAA9-2B61C8FDF88E}"/>
    <cellStyle name="Percent 3 9 7 6 3 2" xfId="13503" xr:uid="{893E1180-B256-4FC7-B705-C0F9C4AC0E30}"/>
    <cellStyle name="Percent 3 9 7 6 4" xfId="13504" xr:uid="{B92D7630-B5A0-4993-8A85-C25D7DF26F5A}"/>
    <cellStyle name="Percent 3 9 7 7" xfId="13505" xr:uid="{E74D264D-04AE-4B9C-A2A8-F6F64C359B6E}"/>
    <cellStyle name="Percent 3 9 7 7 2" xfId="13506" xr:uid="{BF7669E4-2591-4ADC-8516-BF97CE510AFC}"/>
    <cellStyle name="Percent 3 9 7 8" xfId="13507" xr:uid="{6F0E498A-58FB-4580-8E98-B913589977C3}"/>
    <cellStyle name="Percent 3 9 7 8 2" xfId="13508" xr:uid="{365FBAF4-B07B-4C9B-A9A5-72971665EB88}"/>
    <cellStyle name="Percent 3 9 7 9" xfId="13509" xr:uid="{E48B57A4-7442-42FC-B0A2-3A54F00D8D4B}"/>
    <cellStyle name="Percent 3 9 7 9 2" xfId="13510" xr:uid="{92A7BE2C-CC77-4EAB-83DD-4BA6F949D679}"/>
    <cellStyle name="Percent 3 9 8" xfId="5927" xr:uid="{5110CD86-10D3-4C05-95CD-5C60E9611FE6}"/>
    <cellStyle name="Percent 3 9 8 10" xfId="13512" xr:uid="{E3B5ACF7-E7C0-4793-BE4E-06CBE318E3AE}"/>
    <cellStyle name="Percent 3 9 8 11" xfId="13513" xr:uid="{0BF14856-63B7-467C-90D3-9C6CB8980A2B}"/>
    <cellStyle name="Percent 3 9 8 12" xfId="13511" xr:uid="{FA2EC676-A324-4F32-91B0-4AE28473AB46}"/>
    <cellStyle name="Percent 3 9 8 13" xfId="7883" xr:uid="{A22AC447-CC21-4EF0-B343-46B9F236F6B2}"/>
    <cellStyle name="Percent 3 9 8 2" xfId="13514" xr:uid="{C479818E-6929-4EA2-9507-9E33C19D6E23}"/>
    <cellStyle name="Percent 3 9 8 2 2" xfId="13515" xr:uid="{DBA3159A-E2C3-478F-88B6-9C2768351971}"/>
    <cellStyle name="Percent 3 9 8 2 2 2" xfId="13516" xr:uid="{E9D711FF-61BF-4815-8007-28275C14BB8E}"/>
    <cellStyle name="Percent 3 9 8 2 3" xfId="13517" xr:uid="{F5D08E17-5372-48C8-9A6F-8E7527A229F1}"/>
    <cellStyle name="Percent 3 9 8 2 3 2" xfId="13518" xr:uid="{793881DD-BFCB-4AC5-A392-A99DC39670EA}"/>
    <cellStyle name="Percent 3 9 8 2 4" xfId="13519" xr:uid="{A0456CD5-1C0C-402C-8B81-D88C61DAF677}"/>
    <cellStyle name="Percent 3 9 8 2 5" xfId="13520" xr:uid="{958EB8F4-B716-4EE6-8028-173566823FDC}"/>
    <cellStyle name="Percent 3 9 8 3" xfId="13521" xr:uid="{B440AD5F-7542-4164-86E4-D3C7A3A1451B}"/>
    <cellStyle name="Percent 3 9 8 3 2" xfId="13522" xr:uid="{885D8A5A-939D-4085-86AE-B10F32CD8669}"/>
    <cellStyle name="Percent 3 9 8 3 2 2" xfId="13523" xr:uid="{DC19A8CD-1357-4DB8-9204-7BC7465F8D9B}"/>
    <cellStyle name="Percent 3 9 8 3 3" xfId="13524" xr:uid="{44E40D89-497A-437F-BCBA-C469CEB883E4}"/>
    <cellStyle name="Percent 3 9 8 3 3 2" xfId="13525" xr:uid="{6F6C14B1-0CA8-4D23-9058-A348DE2DFE23}"/>
    <cellStyle name="Percent 3 9 8 3 4" xfId="13526" xr:uid="{6CF8249B-47CF-4C3F-AF5D-F50F6AA09232}"/>
    <cellStyle name="Percent 3 9 8 4" xfId="13527" xr:uid="{86DF669B-3A7E-4B34-BA5E-CCC1A1254F56}"/>
    <cellStyle name="Percent 3 9 8 4 2" xfId="13528" xr:uid="{DB6AB1D1-4E15-48AD-972D-CFFD674223C1}"/>
    <cellStyle name="Percent 3 9 8 4 2 2" xfId="13529" xr:uid="{AD19DD9B-C267-4736-A1FC-220A985B47E0}"/>
    <cellStyle name="Percent 3 9 8 4 3" xfId="13530" xr:uid="{8AD86526-40C7-4956-919C-BEA608C6B49C}"/>
    <cellStyle name="Percent 3 9 8 4 3 2" xfId="13531" xr:uid="{DCDD60A5-5D31-484F-81EE-022D949F8E72}"/>
    <cellStyle name="Percent 3 9 8 4 4" xfId="13532" xr:uid="{0A93BED4-30BA-4BB6-B8EA-C97BC5179F2D}"/>
    <cellStyle name="Percent 3 9 8 5" xfId="13533" xr:uid="{3B311F87-3E42-4B3E-A873-A2C86EBF21E2}"/>
    <cellStyle name="Percent 3 9 8 5 2" xfId="13534" xr:uid="{12BE287D-14DB-495D-91C9-EEB8DC21985E}"/>
    <cellStyle name="Percent 3 9 8 5 2 2" xfId="13535" xr:uid="{9FAAE720-0CA9-46EE-9797-3C0544258056}"/>
    <cellStyle name="Percent 3 9 8 5 3" xfId="13536" xr:uid="{19F6D46F-8D68-44F6-943C-A074FE956EA0}"/>
    <cellStyle name="Percent 3 9 8 5 3 2" xfId="13537" xr:uid="{4F3B9968-5685-4803-9C4C-FF0C010AB75C}"/>
    <cellStyle name="Percent 3 9 8 5 4" xfId="13538" xr:uid="{E80A4CE9-2952-49FA-B00D-31A0DBE3AD0A}"/>
    <cellStyle name="Percent 3 9 8 5 4 2" xfId="13539" xr:uid="{4F581838-17B2-47C3-93F7-0F4690E41DA6}"/>
    <cellStyle name="Percent 3 9 8 5 5" xfId="13540" xr:uid="{DCDA23BD-5499-4FD8-A12C-6FF2650828BA}"/>
    <cellStyle name="Percent 3 9 8 6" xfId="13541" xr:uid="{B173E69E-BBC5-4EEC-AEDA-1A8E77ED74B2}"/>
    <cellStyle name="Percent 3 9 8 6 2" xfId="13542" xr:uid="{27375898-3589-4D56-874C-892E593D3AB2}"/>
    <cellStyle name="Percent 3 9 8 6 2 2" xfId="13543" xr:uid="{CF4071D6-0CE4-4F7E-9D0C-6D81A8BFE3A9}"/>
    <cellStyle name="Percent 3 9 8 6 3" xfId="13544" xr:uid="{07D22A48-A0CB-4EEB-9215-24C15797E665}"/>
    <cellStyle name="Percent 3 9 8 6 3 2" xfId="13545" xr:uid="{C3F0A0F7-53D1-4C94-8E0C-63FC7D3C78AA}"/>
    <cellStyle name="Percent 3 9 8 6 4" xfId="13546" xr:uid="{4A06C0C0-65BC-4544-BA6B-B6DA600A5758}"/>
    <cellStyle name="Percent 3 9 8 7" xfId="13547" xr:uid="{58911A40-6159-40B3-897F-6A7C6872015F}"/>
    <cellStyle name="Percent 3 9 8 7 2" xfId="13548" xr:uid="{F986EA5F-C333-4604-942D-0233E36F5C75}"/>
    <cellStyle name="Percent 3 9 8 8" xfId="13549" xr:uid="{F66DBF0E-FDDD-4475-9ED1-5A5EA04E844F}"/>
    <cellStyle name="Percent 3 9 8 8 2" xfId="13550" xr:uid="{E30827CF-9751-4BF9-8056-AC15F209FFC1}"/>
    <cellStyle name="Percent 3 9 8 9" xfId="13551" xr:uid="{16C8A13E-DEC9-464F-8B2B-8E8AA644A836}"/>
    <cellStyle name="Percent 3 9 8 9 2" xfId="13552" xr:uid="{5C279594-6CCB-4EF1-8409-FD0ECAE56842}"/>
    <cellStyle name="Percent 3 9 9" xfId="5928" xr:uid="{0B177171-87D6-447B-AA79-666A42A02E93}"/>
    <cellStyle name="Percent 3 9 9 10" xfId="13554" xr:uid="{FFAE8478-3A18-4B25-A13A-9AE11B6A42A0}"/>
    <cellStyle name="Percent 3 9 9 11" xfId="13555" xr:uid="{B9C2D125-A374-462E-A264-8BB54128116F}"/>
    <cellStyle name="Percent 3 9 9 12" xfId="13553" xr:uid="{32432437-9950-4FE0-A78A-914582C99109}"/>
    <cellStyle name="Percent 3 9 9 13" xfId="7884" xr:uid="{DB1AC063-0531-41DF-AC3B-B35AB60107F1}"/>
    <cellStyle name="Percent 3 9 9 2" xfId="13556" xr:uid="{30FC1BB1-B755-402A-B921-EFF491F7E600}"/>
    <cellStyle name="Percent 3 9 9 2 2" xfId="13557" xr:uid="{89CFD6F2-5FFD-4FDA-BFEA-21783AC0E495}"/>
    <cellStyle name="Percent 3 9 9 2 2 2" xfId="13558" xr:uid="{E45C01BE-4259-4ECF-8A8B-BE6A5813236A}"/>
    <cellStyle name="Percent 3 9 9 2 3" xfId="13559" xr:uid="{900A7357-49EF-4F5C-BB84-3293B756CD7C}"/>
    <cellStyle name="Percent 3 9 9 2 3 2" xfId="13560" xr:uid="{D043689F-705C-44CB-8210-7BA18D7EF6C5}"/>
    <cellStyle name="Percent 3 9 9 2 4" xfId="13561" xr:uid="{FD435326-85FC-4DC2-BD6D-D6EE80AF87C7}"/>
    <cellStyle name="Percent 3 9 9 2 5" xfId="13562" xr:uid="{1BB5CB75-9BAA-44C2-8B48-B7BC772D11D0}"/>
    <cellStyle name="Percent 3 9 9 3" xfId="13563" xr:uid="{451008E6-F4D9-40E9-A167-AB58398B1C16}"/>
    <cellStyle name="Percent 3 9 9 3 2" xfId="13564" xr:uid="{8F30810F-A157-4253-ABB3-30D7F78447EC}"/>
    <cellStyle name="Percent 3 9 9 3 2 2" xfId="13565" xr:uid="{DAB05438-007E-41A1-814B-B44EA11C2F43}"/>
    <cellStyle name="Percent 3 9 9 3 3" xfId="13566" xr:uid="{9F88291C-B4F6-4292-8F63-CF3B7A7BC992}"/>
    <cellStyle name="Percent 3 9 9 3 3 2" xfId="13567" xr:uid="{2964EF4E-44E3-4B97-89F1-6096073F6E84}"/>
    <cellStyle name="Percent 3 9 9 3 4" xfId="13568" xr:uid="{7338FEBF-7909-4AF6-B3C7-F2089DBE3E7B}"/>
    <cellStyle name="Percent 3 9 9 4" xfId="13569" xr:uid="{9B15E944-B4BD-4C14-A56F-F24594327009}"/>
    <cellStyle name="Percent 3 9 9 4 2" xfId="13570" xr:uid="{A3129646-CB14-4425-8F94-D52D9CB67E7B}"/>
    <cellStyle name="Percent 3 9 9 4 2 2" xfId="13571" xr:uid="{8B7122E7-C4F6-4CAB-ACA8-1F614048FD3C}"/>
    <cellStyle name="Percent 3 9 9 4 3" xfId="13572" xr:uid="{B762D4BE-3027-4D84-8D39-A7E90A78E7A3}"/>
    <cellStyle name="Percent 3 9 9 4 3 2" xfId="13573" xr:uid="{354D2E86-58E6-4285-95A1-74F5B5A8F254}"/>
    <cellStyle name="Percent 3 9 9 4 4" xfId="13574" xr:uid="{9618D254-6034-4A8B-82AB-5A18BADE49E9}"/>
    <cellStyle name="Percent 3 9 9 5" xfId="13575" xr:uid="{3D50C433-82F1-41E5-A99C-282FF3C1FB29}"/>
    <cellStyle name="Percent 3 9 9 5 2" xfId="13576" xr:uid="{06477295-A3ED-4FB2-8447-024F835C23F0}"/>
    <cellStyle name="Percent 3 9 9 5 2 2" xfId="13577" xr:uid="{B9332FE0-F938-45EF-950B-B6117C1189F8}"/>
    <cellStyle name="Percent 3 9 9 5 3" xfId="13578" xr:uid="{BF315FBE-848E-4166-AE68-3DA2D21E8E64}"/>
    <cellStyle name="Percent 3 9 9 5 3 2" xfId="13579" xr:uid="{617BD7AA-A71E-4092-8C16-78E3A37E8BA6}"/>
    <cellStyle name="Percent 3 9 9 5 4" xfId="13580" xr:uid="{7FBD56BF-4C54-4382-957C-0E99BA7946AD}"/>
    <cellStyle name="Percent 3 9 9 5 4 2" xfId="13581" xr:uid="{2C9C175F-4E54-4D9D-9EAD-DE13183F6A0A}"/>
    <cellStyle name="Percent 3 9 9 5 5" xfId="13582" xr:uid="{F6DA5837-0AEF-402B-821E-51496C1987B5}"/>
    <cellStyle name="Percent 3 9 9 6" xfId="13583" xr:uid="{029DFE3C-38A0-45E5-BD1B-D94B3B8C580D}"/>
    <cellStyle name="Percent 3 9 9 6 2" xfId="13584" xr:uid="{7E0F2995-3CD6-49CE-B061-6B42479193C4}"/>
    <cellStyle name="Percent 3 9 9 6 2 2" xfId="13585" xr:uid="{91F7BE54-B737-414E-AE37-439711355865}"/>
    <cellStyle name="Percent 3 9 9 6 3" xfId="13586" xr:uid="{6EAC39DE-16DC-4142-B160-7F5837D5A9DE}"/>
    <cellStyle name="Percent 3 9 9 6 3 2" xfId="13587" xr:uid="{5B9A2A4B-921B-4BF1-9369-A73A8069FBB9}"/>
    <cellStyle name="Percent 3 9 9 6 4" xfId="13588" xr:uid="{2645E5E6-6C9F-4C87-87A4-8652396B188F}"/>
    <cellStyle name="Percent 3 9 9 7" xfId="13589" xr:uid="{4C8071B1-9C48-4EDF-9F6B-4B44417CA565}"/>
    <cellStyle name="Percent 3 9 9 7 2" xfId="13590" xr:uid="{8BC86160-60A4-4F74-B212-8F7BE0FB5A25}"/>
    <cellStyle name="Percent 3 9 9 8" xfId="13591" xr:uid="{83380E91-93F8-49F1-82AB-E6C6A72FE400}"/>
    <cellStyle name="Percent 3 9 9 8 2" xfId="13592" xr:uid="{20ED6D68-522D-44B6-858D-8D2425898253}"/>
    <cellStyle name="Percent 3 9 9 9" xfId="13593" xr:uid="{48A081CF-65C5-46AC-BA55-AF56F28A0CB2}"/>
    <cellStyle name="Percent 3 9 9 9 2" xfId="13594" xr:uid="{0379CDE9-2739-4137-84EE-ED0D3B81CA06}"/>
    <cellStyle name="Percent 31" xfId="5929" xr:uid="{01329880-BB99-4BA8-AF19-D8AE19942CA1}"/>
    <cellStyle name="Percent 31 10" xfId="13596" xr:uid="{E73AB65A-D12A-4B68-B2F2-5A1421FC849B}"/>
    <cellStyle name="Percent 31 11" xfId="13597" xr:uid="{D33FD045-9071-4169-B778-40B79D670CC6}"/>
    <cellStyle name="Percent 31 12" xfId="13595" xr:uid="{467B5135-D0CE-4B00-AEA6-D13ED4FF2752}"/>
    <cellStyle name="Percent 31 13" xfId="7885" xr:uid="{D2CCCFB2-D9DA-48E7-B854-C2084532979D}"/>
    <cellStyle name="Percent 31 2" xfId="13598" xr:uid="{9516AD6F-6661-4630-BF41-E9A9B435EF8D}"/>
    <cellStyle name="Percent 31 2 2" xfId="13599" xr:uid="{1EBF5A37-D5F8-48F4-A06E-075E5AF05B61}"/>
    <cellStyle name="Percent 31 2 2 2" xfId="13600" xr:uid="{9F493F8D-911E-4A3B-94A8-4752561F9CED}"/>
    <cellStyle name="Percent 31 2 3" xfId="13601" xr:uid="{24E1E0B7-E0CF-4667-82F5-61C065F6A602}"/>
    <cellStyle name="Percent 31 2 3 2" xfId="13602" xr:uid="{AD6BEAE7-157C-4821-B05D-60F232588EED}"/>
    <cellStyle name="Percent 31 2 4" xfId="13603" xr:uid="{6F9638B4-C2DA-400D-975C-062AF2BCCF5E}"/>
    <cellStyle name="Percent 31 2 5" xfId="13604" xr:uid="{89F862AE-7741-49D4-9736-7EC9BCB495E6}"/>
    <cellStyle name="Percent 31 3" xfId="13605" xr:uid="{555603B8-C7E1-4E03-9335-D401773D03A0}"/>
    <cellStyle name="Percent 31 3 2" xfId="13606" xr:uid="{A43772D5-E4D2-45F6-8E14-6A3F08F8603B}"/>
    <cellStyle name="Percent 31 3 2 2" xfId="13607" xr:uid="{1A24FD16-A168-4239-BACA-D5381E5BC508}"/>
    <cellStyle name="Percent 31 3 3" xfId="13608" xr:uid="{91F95863-9EEE-4F75-93B8-3DABB22D5C19}"/>
    <cellStyle name="Percent 31 3 3 2" xfId="13609" xr:uid="{6550BD40-6834-45BD-AF6E-D3EFDA230BAF}"/>
    <cellStyle name="Percent 31 3 4" xfId="13610" xr:uid="{53639083-C91E-4228-A317-A269EE8F338E}"/>
    <cellStyle name="Percent 31 4" xfId="13611" xr:uid="{CCC3E4E9-D0C6-4DC1-A66B-7BC94729626F}"/>
    <cellStyle name="Percent 31 4 2" xfId="13612" xr:uid="{84D32727-3EB8-468D-8642-3DAA7591DEEB}"/>
    <cellStyle name="Percent 31 4 2 2" xfId="13613" xr:uid="{6733EDE1-3849-4E15-9BC4-F70C1350A1F4}"/>
    <cellStyle name="Percent 31 4 3" xfId="13614" xr:uid="{BC2EF435-1FC5-4530-9848-93F6C937F021}"/>
    <cellStyle name="Percent 31 4 3 2" xfId="13615" xr:uid="{188D3796-09A0-4E2E-B9D8-A0EA60F2F097}"/>
    <cellStyle name="Percent 31 4 4" xfId="13616" xr:uid="{A6B15E8F-8035-443B-B3E8-1A2AB728442F}"/>
    <cellStyle name="Percent 31 5" xfId="13617" xr:uid="{42BF5D92-0034-4971-B94B-854A1D9E2380}"/>
    <cellStyle name="Percent 31 5 2" xfId="13618" xr:uid="{EC463DC8-6578-4253-A4ED-9912327DA45B}"/>
    <cellStyle name="Percent 31 5 2 2" xfId="13619" xr:uid="{E1801ED7-E2F6-412D-A12B-477E24312D5B}"/>
    <cellStyle name="Percent 31 5 3" xfId="13620" xr:uid="{57C4CF1D-E43A-4E28-A78C-08A202ED0FEF}"/>
    <cellStyle name="Percent 31 5 3 2" xfId="13621" xr:uid="{84DAD4A0-3960-497C-AECB-92FEB5E55F28}"/>
    <cellStyle name="Percent 31 5 4" xfId="13622" xr:uid="{C5468448-26A8-4E5E-8CE9-1D807E48346B}"/>
    <cellStyle name="Percent 31 5 4 2" xfId="13623" xr:uid="{E4407A12-E5F4-4752-855C-172A5698834E}"/>
    <cellStyle name="Percent 31 5 5" xfId="13624" xr:uid="{3363E1AB-BBC5-4D58-95C2-0189F91979A8}"/>
    <cellStyle name="Percent 31 6" xfId="13625" xr:uid="{6F49A1A3-4588-4BE4-9F02-0BFD5CF0A1DA}"/>
    <cellStyle name="Percent 31 6 2" xfId="13626" xr:uid="{468906CB-7342-42BB-8610-00E04FE19B23}"/>
    <cellStyle name="Percent 31 6 2 2" xfId="13627" xr:uid="{DF99EC40-867B-424B-92CA-B54383907B61}"/>
    <cellStyle name="Percent 31 6 3" xfId="13628" xr:uid="{3CC5DB5C-041A-4D73-BC07-356BD3ED8AAA}"/>
    <cellStyle name="Percent 31 6 3 2" xfId="13629" xr:uid="{40DAC56F-1743-4C04-9578-39497E5E15ED}"/>
    <cellStyle name="Percent 31 6 4" xfId="13630" xr:uid="{8C3D6564-41CE-4BE2-BA2B-7E965211CD39}"/>
    <cellStyle name="Percent 31 7" xfId="13631" xr:uid="{186A62E2-0856-457B-9ED0-196160F52312}"/>
    <cellStyle name="Percent 31 7 2" xfId="13632" xr:uid="{C40ABC3C-B97E-4673-AD2D-FFB07F180E5E}"/>
    <cellStyle name="Percent 31 8" xfId="13633" xr:uid="{2C58513B-2564-4BEF-89B7-7A76D0EEE4FA}"/>
    <cellStyle name="Percent 31 8 2" xfId="13634" xr:uid="{C168C5EE-C56B-4B69-A948-B26A775DFBA0}"/>
    <cellStyle name="Percent 31 9" xfId="13635" xr:uid="{D042A2BC-698F-496E-9BF6-C57C187D3FB7}"/>
    <cellStyle name="Percent 31 9 2" xfId="13636" xr:uid="{58C58342-703E-475D-B1EB-CA59491EE82A}"/>
    <cellStyle name="Percent 4" xfId="148" xr:uid="{EDB781C1-7982-40DC-8D00-B6FAF10C24CE}"/>
    <cellStyle name="Percent 4 10" xfId="1889" xr:uid="{372314FE-9CE6-46D7-BF2A-B61015A389EE}"/>
    <cellStyle name="Percent 4 10 10" xfId="13639" xr:uid="{10E9EC66-7D37-400A-9C93-BBA05CD56B01}"/>
    <cellStyle name="Percent 4 10 11" xfId="13640" xr:uid="{816287D7-77FA-4725-8D94-02D8DD68BF4D}"/>
    <cellStyle name="Percent 4 10 12" xfId="13638" xr:uid="{7F773133-0EFE-457F-8481-19DAC5214115}"/>
    <cellStyle name="Percent 4 10 13" xfId="7887" xr:uid="{033E6C78-6D94-4369-82C9-EF42D84F43DA}"/>
    <cellStyle name="Percent 4 10 14" xfId="5931" xr:uid="{7213A6A1-1AE4-4154-B431-9686A7BE085C}"/>
    <cellStyle name="Percent 4 10 2" xfId="13641" xr:uid="{5D850D3A-5435-42A8-BD57-06EB0C713F1B}"/>
    <cellStyle name="Percent 4 10 2 2" xfId="13642" xr:uid="{5B438F87-5A77-4E7B-95B4-348AE36591CD}"/>
    <cellStyle name="Percent 4 10 2 2 2" xfId="13643" xr:uid="{94D92CB6-EF20-4482-9792-E9D9772F0287}"/>
    <cellStyle name="Percent 4 10 2 3" xfId="13644" xr:uid="{2D5852DF-690C-458A-972A-B5FBF7CFB4B7}"/>
    <cellStyle name="Percent 4 10 2 3 2" xfId="13645" xr:uid="{EBABB7D3-572E-4206-90A7-BEB15EC43A6F}"/>
    <cellStyle name="Percent 4 10 2 4" xfId="13646" xr:uid="{FD05858E-5730-407C-8BFF-4F0434205E00}"/>
    <cellStyle name="Percent 4 10 2 5" xfId="13647" xr:uid="{86A7EF60-3E87-4CC7-8E80-B682E9EA50F9}"/>
    <cellStyle name="Percent 4 10 3" xfId="13648" xr:uid="{2236C1A5-6BB3-4366-A907-8DBAB9E3E2D0}"/>
    <cellStyle name="Percent 4 10 3 2" xfId="13649" xr:uid="{3B3042FD-CBB3-4FB9-BBDA-F7884F915419}"/>
    <cellStyle name="Percent 4 10 3 2 2" xfId="13650" xr:uid="{A1D9E016-A1FD-4A9B-9A89-3E40B959251E}"/>
    <cellStyle name="Percent 4 10 3 3" xfId="13651" xr:uid="{17FF00D0-ED9B-4749-9E76-3CAC44BDD9BF}"/>
    <cellStyle name="Percent 4 10 3 3 2" xfId="13652" xr:uid="{44218D00-8D69-463D-B787-F90117EC1DAA}"/>
    <cellStyle name="Percent 4 10 3 4" xfId="13653" xr:uid="{F9459712-84E2-490B-82A2-27F1F95140FB}"/>
    <cellStyle name="Percent 4 10 4" xfId="13654" xr:uid="{BBFFD638-70A9-4A92-AEBA-C330712DE4A5}"/>
    <cellStyle name="Percent 4 10 4 2" xfId="13655" xr:uid="{553CB083-05ED-4DB7-945E-3F96B1DE1846}"/>
    <cellStyle name="Percent 4 10 4 2 2" xfId="13656" xr:uid="{45FB2CC0-1D4D-4E40-B599-5F9323EF4CBC}"/>
    <cellStyle name="Percent 4 10 4 3" xfId="13657" xr:uid="{B1EFC3A1-D7E9-4494-AEA7-33549157CD1E}"/>
    <cellStyle name="Percent 4 10 4 3 2" xfId="13658" xr:uid="{DD85C87C-B9ED-4B81-8236-D26EA7DDDB7D}"/>
    <cellStyle name="Percent 4 10 4 4" xfId="13659" xr:uid="{AF772398-707B-4B9E-84F0-62F10BBA368B}"/>
    <cellStyle name="Percent 4 10 5" xfId="13660" xr:uid="{A29EBEE2-D803-40A2-96AE-4B034462BEF9}"/>
    <cellStyle name="Percent 4 10 5 2" xfId="13661" xr:uid="{6CEDA41A-B3E6-493A-BFAF-8DA52695F46A}"/>
    <cellStyle name="Percent 4 10 5 2 2" xfId="13662" xr:uid="{0DE1EC73-F90F-42CD-BD80-44DEC59C26A0}"/>
    <cellStyle name="Percent 4 10 5 3" xfId="13663" xr:uid="{4AAFE238-2E2C-4C13-8DFA-6E137B4B6A22}"/>
    <cellStyle name="Percent 4 10 5 3 2" xfId="13664" xr:uid="{ACF605FF-E597-43E2-B88B-DABDC263259B}"/>
    <cellStyle name="Percent 4 10 5 4" xfId="13665" xr:uid="{22A39BD4-659E-41B1-8C2D-16E9A53BB5E5}"/>
    <cellStyle name="Percent 4 10 5 4 2" xfId="13666" xr:uid="{CB8E8B2F-606E-4CDC-8EE3-5E0AB4953500}"/>
    <cellStyle name="Percent 4 10 5 5" xfId="13667" xr:uid="{C98678D4-2BBC-49C2-A36F-E26209FADC6D}"/>
    <cellStyle name="Percent 4 10 6" xfId="13668" xr:uid="{CF98DC9D-2170-4B23-B027-EF44D0177533}"/>
    <cellStyle name="Percent 4 10 6 2" xfId="13669" xr:uid="{DF75FD9C-D8A2-4D93-BC18-22C17DAEDCD7}"/>
    <cellStyle name="Percent 4 10 6 2 2" xfId="13670" xr:uid="{C2EE75BF-6D14-4869-8700-29AB0D90A8B6}"/>
    <cellStyle name="Percent 4 10 6 3" xfId="13671" xr:uid="{4B6AF9E8-CF30-48B7-9A17-4FDAB111DD0A}"/>
    <cellStyle name="Percent 4 10 6 3 2" xfId="13672" xr:uid="{E2B32284-9A06-43F6-A549-72729E4C2C2C}"/>
    <cellStyle name="Percent 4 10 6 4" xfId="13673" xr:uid="{18E4E594-186C-4D5E-8A60-4F6CECFE2F7E}"/>
    <cellStyle name="Percent 4 10 7" xfId="13674" xr:uid="{DC3EC2CC-42BA-4E46-AB5D-4DCDB4379BE4}"/>
    <cellStyle name="Percent 4 10 7 2" xfId="13675" xr:uid="{3AB37C39-A9A2-4D6B-B08C-F8D7300E775A}"/>
    <cellStyle name="Percent 4 10 8" xfId="13676" xr:uid="{5CDE77E7-B44B-46B8-8A7B-FE143DABE683}"/>
    <cellStyle name="Percent 4 10 8 2" xfId="13677" xr:uid="{1D355145-74D8-4F89-B3F8-F8A4EE87E892}"/>
    <cellStyle name="Percent 4 10 9" xfId="13678" xr:uid="{83956532-CC8D-4D7E-B607-E9572C484A09}"/>
    <cellStyle name="Percent 4 10 9 2" xfId="13679" xr:uid="{AA1B9FFA-7083-44C9-AEB8-63956CC057E7}"/>
    <cellStyle name="Percent 4 11" xfId="1890" xr:uid="{95758FFC-C3EF-4BE1-B733-BB0DEC94C156}"/>
    <cellStyle name="Percent 4 11 10" xfId="13681" xr:uid="{59F24A4D-D55C-4F92-B68F-120423DC44F6}"/>
    <cellStyle name="Percent 4 11 11" xfId="13682" xr:uid="{D674C3BD-7F1E-4FD1-9A3E-2C2ED911446B}"/>
    <cellStyle name="Percent 4 11 12" xfId="13680" xr:uid="{97E5095B-DB03-4430-8B4D-57A42B98C682}"/>
    <cellStyle name="Percent 4 11 13" xfId="7888" xr:uid="{A7D473D1-BD96-424D-83C0-89A6175B89FF}"/>
    <cellStyle name="Percent 4 11 14" xfId="5932" xr:uid="{35017CD7-2A5B-4ADC-9AA9-DA8DF191C250}"/>
    <cellStyle name="Percent 4 11 2" xfId="13683" xr:uid="{43390505-B3BB-43EB-ACB5-1C06364B2B35}"/>
    <cellStyle name="Percent 4 11 2 2" xfId="13684" xr:uid="{DF2C7D7D-1D0A-4C1B-AC69-C44C3C31D2DF}"/>
    <cellStyle name="Percent 4 11 2 2 2" xfId="13685" xr:uid="{F9286415-EA99-47C5-AA93-16AF276A1136}"/>
    <cellStyle name="Percent 4 11 2 3" xfId="13686" xr:uid="{F934540E-7720-4E27-A43F-2E72DE5E8B5A}"/>
    <cellStyle name="Percent 4 11 2 3 2" xfId="13687" xr:uid="{88FEA7A5-112C-49A3-94F2-C001DFF8573F}"/>
    <cellStyle name="Percent 4 11 2 4" xfId="13688" xr:uid="{3D610230-9D53-4D85-9A59-7AD2C328F2A6}"/>
    <cellStyle name="Percent 4 11 2 5" xfId="13689" xr:uid="{6038399F-7BD7-4DD7-99F8-C69EED28B1CF}"/>
    <cellStyle name="Percent 4 11 3" xfId="13690" xr:uid="{4DDAE1FE-7CD3-4836-9A49-7ADD3A41E324}"/>
    <cellStyle name="Percent 4 11 3 2" xfId="13691" xr:uid="{5D09F968-438A-4B94-B570-E512E2343794}"/>
    <cellStyle name="Percent 4 11 3 2 2" xfId="13692" xr:uid="{CEEF0350-016B-407E-BAC9-31AFCC3DA765}"/>
    <cellStyle name="Percent 4 11 3 3" xfId="13693" xr:uid="{EAF103A5-DD60-49E7-9531-E19534B217D8}"/>
    <cellStyle name="Percent 4 11 3 3 2" xfId="13694" xr:uid="{68517035-B23F-45D2-A6A3-F10CF51C10AB}"/>
    <cellStyle name="Percent 4 11 3 4" xfId="13695" xr:uid="{406207B0-11B8-45A0-B7C7-83C23624A5D4}"/>
    <cellStyle name="Percent 4 11 4" xfId="13696" xr:uid="{F2AE6816-E2BD-41B1-A5D6-BD5519BB3ED4}"/>
    <cellStyle name="Percent 4 11 4 2" xfId="13697" xr:uid="{E8B8C166-20A6-43C8-A619-D700B6FE01BF}"/>
    <cellStyle name="Percent 4 11 4 2 2" xfId="13698" xr:uid="{54224A8F-11A0-47E9-945F-E76B94980F08}"/>
    <cellStyle name="Percent 4 11 4 3" xfId="13699" xr:uid="{FD09233D-49BF-41F0-B378-67EE238BD170}"/>
    <cellStyle name="Percent 4 11 4 3 2" xfId="13700" xr:uid="{68741736-38B6-4FF0-8F9A-221E71DC735A}"/>
    <cellStyle name="Percent 4 11 4 4" xfId="13701" xr:uid="{94D7A838-EFFA-4A94-86BA-BEF6C3DFCE5B}"/>
    <cellStyle name="Percent 4 11 5" xfId="13702" xr:uid="{17EC14AC-1ED0-440C-B77E-2111EE4AD3F9}"/>
    <cellStyle name="Percent 4 11 5 2" xfId="13703" xr:uid="{1A87517F-F63C-453F-9B1A-37F3AB270F48}"/>
    <cellStyle name="Percent 4 11 5 2 2" xfId="13704" xr:uid="{3606FC09-2411-48B5-8905-4C2F77D97F68}"/>
    <cellStyle name="Percent 4 11 5 3" xfId="13705" xr:uid="{12336237-454A-4473-9EA6-653497F30725}"/>
    <cellStyle name="Percent 4 11 5 3 2" xfId="13706" xr:uid="{61B79CA8-6E9D-4DBE-8815-52F869CABFB3}"/>
    <cellStyle name="Percent 4 11 5 4" xfId="13707" xr:uid="{15F667AD-E5D6-4CD6-96D2-099B2EA31759}"/>
    <cellStyle name="Percent 4 11 5 4 2" xfId="13708" xr:uid="{4005C29E-8201-4C69-97F7-435B26D40C6F}"/>
    <cellStyle name="Percent 4 11 5 5" xfId="13709" xr:uid="{ED8ECEEA-1AA0-4324-98C0-B1EBB0BCB35B}"/>
    <cellStyle name="Percent 4 11 6" xfId="13710" xr:uid="{09C25F26-BCCC-4FCA-83F9-D55DB26BC3B8}"/>
    <cellStyle name="Percent 4 11 6 2" xfId="13711" xr:uid="{0D006AF9-CFF1-4596-9E3F-39C0E60EB8EF}"/>
    <cellStyle name="Percent 4 11 6 2 2" xfId="13712" xr:uid="{33A36D2C-D532-4316-81C4-C8248E48F38C}"/>
    <cellStyle name="Percent 4 11 6 3" xfId="13713" xr:uid="{79D2F643-90A0-4C4B-858E-2C3B5A285288}"/>
    <cellStyle name="Percent 4 11 6 3 2" xfId="13714" xr:uid="{99FEB651-415B-4A87-A7ED-B3FF9D97CD83}"/>
    <cellStyle name="Percent 4 11 6 4" xfId="13715" xr:uid="{AA59C808-0E1F-4444-B1B5-99DBF9AE8C6E}"/>
    <cellStyle name="Percent 4 11 7" xfId="13716" xr:uid="{8301033E-96D5-4789-933A-B17794AF0954}"/>
    <cellStyle name="Percent 4 11 7 2" xfId="13717" xr:uid="{41C2267D-63F3-4981-AB6B-E4D89E64375E}"/>
    <cellStyle name="Percent 4 11 8" xfId="13718" xr:uid="{1B9F51FB-2622-4846-B612-6FEAC49BDF47}"/>
    <cellStyle name="Percent 4 11 8 2" xfId="13719" xr:uid="{644EAD02-CD66-4A41-9835-40D8C42C63F8}"/>
    <cellStyle name="Percent 4 11 9" xfId="13720" xr:uid="{C6A9C4AA-FAAA-4CA9-B8D3-AE821D723471}"/>
    <cellStyle name="Percent 4 11 9 2" xfId="13721" xr:uid="{83610D02-459A-4699-84AE-F5B634658482}"/>
    <cellStyle name="Percent 4 12" xfId="1891" xr:uid="{9D15431D-240C-4848-B8EE-9EF85D878813}"/>
    <cellStyle name="Percent 4 12 10" xfId="13723" xr:uid="{42968B63-BB0C-405A-BC82-3FF491052558}"/>
    <cellStyle name="Percent 4 12 11" xfId="13724" xr:uid="{CDB245EA-F044-48AE-8634-FA1442AA49E6}"/>
    <cellStyle name="Percent 4 12 12" xfId="13722" xr:uid="{AA21CAA8-B1BF-4A14-B225-153A292CC8F4}"/>
    <cellStyle name="Percent 4 12 13" xfId="7889" xr:uid="{54EAC81C-7F3D-4485-A3DF-E6D32A8ECA84}"/>
    <cellStyle name="Percent 4 12 14" xfId="5933" xr:uid="{A269D411-0B0C-4833-A6FA-EA0BF379BF39}"/>
    <cellStyle name="Percent 4 12 2" xfId="13725" xr:uid="{42484FD4-01AE-4B45-AA57-36CDE6FCE37C}"/>
    <cellStyle name="Percent 4 12 2 2" xfId="13726" xr:uid="{C4B754B3-C420-4748-A5EC-664A6B4BF40A}"/>
    <cellStyle name="Percent 4 12 2 2 2" xfId="13727" xr:uid="{034E15A2-02EE-4547-A275-54C6491E2875}"/>
    <cellStyle name="Percent 4 12 2 3" xfId="13728" xr:uid="{D501DF49-7358-402F-A2F1-89638382D99B}"/>
    <cellStyle name="Percent 4 12 2 3 2" xfId="13729" xr:uid="{49935C1A-77E9-4187-A88D-703B0D8AAC2E}"/>
    <cellStyle name="Percent 4 12 2 4" xfId="13730" xr:uid="{FDF9D27A-EE0A-4CD0-827E-52B2320E2804}"/>
    <cellStyle name="Percent 4 12 2 5" xfId="13731" xr:uid="{EC557757-BCEF-40CC-91FF-70D41D990515}"/>
    <cellStyle name="Percent 4 12 3" xfId="13732" xr:uid="{09850C6F-DD0E-4401-BBBB-BD83FE4AFB3C}"/>
    <cellStyle name="Percent 4 12 3 2" xfId="13733" xr:uid="{FC65D05F-3CCF-494E-9919-17B97DAEAE52}"/>
    <cellStyle name="Percent 4 12 3 2 2" xfId="13734" xr:uid="{9465455C-F4B0-4A94-9401-F856DA5214D2}"/>
    <cellStyle name="Percent 4 12 3 3" xfId="13735" xr:uid="{A86F1AD5-45AA-4785-A6E7-45F3A24764D4}"/>
    <cellStyle name="Percent 4 12 3 3 2" xfId="13736" xr:uid="{94FBAA1B-1D1C-4601-83A7-D4E44741841F}"/>
    <cellStyle name="Percent 4 12 3 4" xfId="13737" xr:uid="{188BE283-EB6C-4FE0-BDD7-A6797233C3EF}"/>
    <cellStyle name="Percent 4 12 4" xfId="13738" xr:uid="{D93D8201-0B3D-4C00-B677-988A99178B44}"/>
    <cellStyle name="Percent 4 12 4 2" xfId="13739" xr:uid="{03E935D6-1DCB-4E9E-8E0C-AE49B1433F32}"/>
    <cellStyle name="Percent 4 12 4 2 2" xfId="13740" xr:uid="{E3DBE01F-A5A6-43D5-BF2A-A309ACC8418A}"/>
    <cellStyle name="Percent 4 12 4 3" xfId="13741" xr:uid="{96AC86F2-7502-4641-A020-B766FCD2F4F0}"/>
    <cellStyle name="Percent 4 12 4 3 2" xfId="13742" xr:uid="{CBA13970-0783-4DB0-A4DF-2CCB6DA87DC6}"/>
    <cellStyle name="Percent 4 12 4 4" xfId="13743" xr:uid="{CF287FF6-67C8-435D-B32A-B6C7819B19AA}"/>
    <cellStyle name="Percent 4 12 5" xfId="13744" xr:uid="{D2911716-AEDD-4C8E-8590-B982BC8D3B67}"/>
    <cellStyle name="Percent 4 12 5 2" xfId="13745" xr:uid="{60D00F54-08BC-461E-9715-E7C7A18E12F0}"/>
    <cellStyle name="Percent 4 12 5 2 2" xfId="13746" xr:uid="{8AB3C398-BE18-48D5-93C7-D062DA905242}"/>
    <cellStyle name="Percent 4 12 5 3" xfId="13747" xr:uid="{66B1B361-8873-48F5-8E7A-53490AE20D50}"/>
    <cellStyle name="Percent 4 12 5 3 2" xfId="13748" xr:uid="{FC549F5C-B9EF-42D1-84E6-BD6B277B3A48}"/>
    <cellStyle name="Percent 4 12 5 4" xfId="13749" xr:uid="{EB19DDD7-CA70-4427-B3F5-F5ACF693F104}"/>
    <cellStyle name="Percent 4 12 5 4 2" xfId="13750" xr:uid="{CC1832DC-EE0C-40E4-A35F-C289D362AC6A}"/>
    <cellStyle name="Percent 4 12 5 5" xfId="13751" xr:uid="{A47E1BD9-66A5-4E6D-A930-5064FB35AB9C}"/>
    <cellStyle name="Percent 4 12 6" xfId="13752" xr:uid="{F0778673-666D-4719-BB76-893F8EBFA039}"/>
    <cellStyle name="Percent 4 12 6 2" xfId="13753" xr:uid="{917FE60F-27CE-4D8B-A493-EBB2D29DE51F}"/>
    <cellStyle name="Percent 4 12 6 2 2" xfId="13754" xr:uid="{B7228985-4462-46FF-8922-B813267CF40A}"/>
    <cellStyle name="Percent 4 12 6 3" xfId="13755" xr:uid="{2403A373-53A1-46CF-835D-54835B34148F}"/>
    <cellStyle name="Percent 4 12 6 3 2" xfId="13756" xr:uid="{7580A3DE-1772-41B7-8840-75C57B4C6AB2}"/>
    <cellStyle name="Percent 4 12 6 4" xfId="13757" xr:uid="{2765327A-2C9E-435C-9F70-AC828F25DDAC}"/>
    <cellStyle name="Percent 4 12 7" xfId="13758" xr:uid="{3C90502E-6BA6-4A57-B4A6-E22DA5389623}"/>
    <cellStyle name="Percent 4 12 7 2" xfId="13759" xr:uid="{B16F1BDE-EC16-4B7E-A6FD-6DBFC3435216}"/>
    <cellStyle name="Percent 4 12 8" xfId="13760" xr:uid="{C8B50815-FAAB-498C-B17C-4821B760F9C8}"/>
    <cellStyle name="Percent 4 12 8 2" xfId="13761" xr:uid="{E2FFADC4-A163-4504-88B9-0C5E0041F172}"/>
    <cellStyle name="Percent 4 12 9" xfId="13762" xr:uid="{4F08AE4C-C5DF-4E26-81F5-E3C94830B396}"/>
    <cellStyle name="Percent 4 12 9 2" xfId="13763" xr:uid="{85AA5AA3-632B-4D7F-ACE6-DAD216028235}"/>
    <cellStyle name="Percent 4 13" xfId="1892" xr:uid="{709B9832-8B39-44DF-AA34-B1A967B19A4B}"/>
    <cellStyle name="Percent 4 13 10" xfId="13765" xr:uid="{C0247AA1-410B-40E7-8AAF-4103DEE0BAC0}"/>
    <cellStyle name="Percent 4 13 11" xfId="13766" xr:uid="{5A008E19-42FD-40A0-B21D-BAEEB4E9672A}"/>
    <cellStyle name="Percent 4 13 12" xfId="13764" xr:uid="{D01AA3FC-BA2B-421B-873C-03888ECDD57B}"/>
    <cellStyle name="Percent 4 13 13" xfId="7890" xr:uid="{58484023-415B-4F98-AC03-C83483AC7FD8}"/>
    <cellStyle name="Percent 4 13 14" xfId="5934" xr:uid="{D63C40EB-E010-4E29-9B51-5C4AF62BC1B2}"/>
    <cellStyle name="Percent 4 13 2" xfId="13767" xr:uid="{4ACF1E52-C161-4FB7-9409-F6D2CB51D79C}"/>
    <cellStyle name="Percent 4 13 2 2" xfId="13768" xr:uid="{D5A1846A-3B46-44C6-A311-E9FB6D1161D8}"/>
    <cellStyle name="Percent 4 13 2 2 2" xfId="13769" xr:uid="{1A25FDD5-F411-4C07-A5E5-C61441728AE1}"/>
    <cellStyle name="Percent 4 13 2 3" xfId="13770" xr:uid="{39BC5FD8-58C2-4A57-8DF0-2F4042957BE0}"/>
    <cellStyle name="Percent 4 13 2 3 2" xfId="13771" xr:uid="{6B168233-AA01-499C-BAC9-87E7161270F5}"/>
    <cellStyle name="Percent 4 13 2 4" xfId="13772" xr:uid="{F1EC6902-D972-4C6B-82CB-9C1542E3CE8E}"/>
    <cellStyle name="Percent 4 13 2 5" xfId="13773" xr:uid="{4BA8D08C-AFAA-4865-9009-78C9ADC3AD1E}"/>
    <cellStyle name="Percent 4 13 3" xfId="13774" xr:uid="{E6A9F169-C7A4-4906-9538-46D49FCEDC5A}"/>
    <cellStyle name="Percent 4 13 3 2" xfId="13775" xr:uid="{BE269A22-CF94-468F-8202-0150CFF89442}"/>
    <cellStyle name="Percent 4 13 3 2 2" xfId="13776" xr:uid="{559223B8-973A-496D-B099-300D52FED610}"/>
    <cellStyle name="Percent 4 13 3 3" xfId="13777" xr:uid="{1BA6D824-48B2-4035-BAA8-FEC23DE3F4F8}"/>
    <cellStyle name="Percent 4 13 3 3 2" xfId="13778" xr:uid="{2636FF3C-ED44-4E29-BFDC-39FD1B0FB883}"/>
    <cellStyle name="Percent 4 13 3 4" xfId="13779" xr:uid="{E99CC18B-BDAD-4D28-BDD9-192DD9E18B25}"/>
    <cellStyle name="Percent 4 13 4" xfId="13780" xr:uid="{2CD77100-29E5-4F13-B909-64DFF4173800}"/>
    <cellStyle name="Percent 4 13 4 2" xfId="13781" xr:uid="{519185AE-1917-4CD2-9B14-7EBA5AE405D4}"/>
    <cellStyle name="Percent 4 13 4 2 2" xfId="13782" xr:uid="{182D98A2-4A4B-45FB-827A-0F2B461313DB}"/>
    <cellStyle name="Percent 4 13 4 3" xfId="13783" xr:uid="{6E180F9F-30FB-4AC3-B49C-1AC2FE1D999E}"/>
    <cellStyle name="Percent 4 13 4 3 2" xfId="13784" xr:uid="{F9619FF0-F3C7-4BEC-8FCC-F8D457EFF25D}"/>
    <cellStyle name="Percent 4 13 4 4" xfId="13785" xr:uid="{041F1316-0817-4C0C-993A-A233F7556850}"/>
    <cellStyle name="Percent 4 13 5" xfId="13786" xr:uid="{F29847CA-E77E-4544-A9D3-83AB1B318DAE}"/>
    <cellStyle name="Percent 4 13 5 2" xfId="13787" xr:uid="{B59FF2CF-8E97-41D0-B0A1-A65C51DB81AF}"/>
    <cellStyle name="Percent 4 13 5 2 2" xfId="13788" xr:uid="{CE0D6745-C9ED-4645-9C1C-FDB97A9A405E}"/>
    <cellStyle name="Percent 4 13 5 3" xfId="13789" xr:uid="{92A00BB0-A080-4E9B-907E-0F6CE018A4A2}"/>
    <cellStyle name="Percent 4 13 5 3 2" xfId="13790" xr:uid="{950F3D86-69EA-42F9-A7ED-0E23EFD713BC}"/>
    <cellStyle name="Percent 4 13 5 4" xfId="13791" xr:uid="{0470D8E3-E7F2-4FCB-8368-D175E80AEC1E}"/>
    <cellStyle name="Percent 4 13 5 4 2" xfId="13792" xr:uid="{27B46E72-0F38-47EF-9455-0E209FA4B8A8}"/>
    <cellStyle name="Percent 4 13 5 5" xfId="13793" xr:uid="{E02975CC-22B0-4D03-BD50-3832DF1DF4CE}"/>
    <cellStyle name="Percent 4 13 6" xfId="13794" xr:uid="{C3C75DE7-F6EA-4018-89F8-818A6540BB09}"/>
    <cellStyle name="Percent 4 13 6 2" xfId="13795" xr:uid="{1353197F-8B9A-49CA-9D0B-3FFF750DADDC}"/>
    <cellStyle name="Percent 4 13 6 2 2" xfId="13796" xr:uid="{18AD29B1-4254-44A1-9FAC-FB6A326743FA}"/>
    <cellStyle name="Percent 4 13 6 3" xfId="13797" xr:uid="{F8FF7A85-1132-4DDD-9AE8-D60DCAA71F81}"/>
    <cellStyle name="Percent 4 13 6 3 2" xfId="13798" xr:uid="{D15519D7-60C0-4E7F-BD94-C7022BC82244}"/>
    <cellStyle name="Percent 4 13 6 4" xfId="13799" xr:uid="{C73BF935-CC02-4790-91ED-5F5B6D595543}"/>
    <cellStyle name="Percent 4 13 7" xfId="13800" xr:uid="{FADA44F5-0241-4C78-B351-CE87B98F7764}"/>
    <cellStyle name="Percent 4 13 7 2" xfId="13801" xr:uid="{50290C52-9D8E-43AD-A445-09E17D8CFC11}"/>
    <cellStyle name="Percent 4 13 8" xfId="13802" xr:uid="{911FBC7F-80DB-4BDC-ABCE-8C2CFA9320EA}"/>
    <cellStyle name="Percent 4 13 8 2" xfId="13803" xr:uid="{CADE8ADC-00C7-4668-A70A-9D7D1D93B40B}"/>
    <cellStyle name="Percent 4 13 9" xfId="13804" xr:uid="{F78B2C9C-B8A1-4E19-9895-B6B8C65A4485}"/>
    <cellStyle name="Percent 4 13 9 2" xfId="13805" xr:uid="{3164EC88-B43C-4B87-82E5-E218DC1E3ADE}"/>
    <cellStyle name="Percent 4 14" xfId="1893" xr:uid="{07EAD67A-9C5B-462F-A1C3-CB350AF23A95}"/>
    <cellStyle name="Percent 4 14 10" xfId="13807" xr:uid="{A237953E-C858-411C-8C25-F1A4E0A94638}"/>
    <cellStyle name="Percent 4 14 10 2" xfId="13808" xr:uid="{8D05FA9D-6B5D-4410-9EE9-D51039A3EA64}"/>
    <cellStyle name="Percent 4 14 11" xfId="13809" xr:uid="{63706872-EACB-4CB8-9388-A9566DABDEB3}"/>
    <cellStyle name="Percent 4 14 12" xfId="13810" xr:uid="{2E9B7F22-2D33-4C21-8DDE-5E343621D50E}"/>
    <cellStyle name="Percent 4 14 13" xfId="13806" xr:uid="{6B093DC3-918E-4D1B-870F-09532F11E4B3}"/>
    <cellStyle name="Percent 4 14 14" xfId="7891" xr:uid="{07A21C2E-2F70-46B5-A150-C985C5CCF897}"/>
    <cellStyle name="Percent 4 14 15" xfId="5935" xr:uid="{5C6A9DE0-DCF6-469D-9189-77823598F6E9}"/>
    <cellStyle name="Percent 4 14 2" xfId="13811" xr:uid="{20D9540A-D8AA-4A2E-82C7-37A31565011B}"/>
    <cellStyle name="Percent 4 14 2 10" xfId="13812" xr:uid="{C58BF44D-C338-4A10-B272-C26A710D47CE}"/>
    <cellStyle name="Percent 4 14 2 2" xfId="13813" xr:uid="{D15DC711-925C-4CBC-A826-08A4766D3ADB}"/>
    <cellStyle name="Percent 4 14 2 2 2" xfId="13814" xr:uid="{CEACB675-091A-4F29-964F-7ED2D2899FC7}"/>
    <cellStyle name="Percent 4 14 2 2 2 2" xfId="13815" xr:uid="{52094C0D-6E27-4E4F-8320-A90C28675F8A}"/>
    <cellStyle name="Percent 4 14 2 2 3" xfId="13816" xr:uid="{66C548DF-D475-473B-AC6F-F561A2B19DFE}"/>
    <cellStyle name="Percent 4 14 2 2 3 2" xfId="13817" xr:uid="{87461670-93C9-4F20-8922-B400266F1AAB}"/>
    <cellStyle name="Percent 4 14 2 2 4" xfId="13818" xr:uid="{8DC27DEA-F956-417D-9EC5-E80A30ED99EC}"/>
    <cellStyle name="Percent 4 14 2 3" xfId="13819" xr:uid="{570DE4D6-292C-4271-A4C7-95BF901FD29E}"/>
    <cellStyle name="Percent 4 14 2 3 2" xfId="13820" xr:uid="{32776DB2-BD6A-4C17-9168-4C67286D5284}"/>
    <cellStyle name="Percent 4 14 2 3 2 2" xfId="13821" xr:uid="{1455D796-87CA-4A04-9E29-EC35C066C609}"/>
    <cellStyle name="Percent 4 14 2 3 3" xfId="13822" xr:uid="{BC42F9AA-9FCA-498B-BE46-5F2D0D5E5C0F}"/>
    <cellStyle name="Percent 4 14 2 3 3 2" xfId="13823" xr:uid="{BB26EAB9-3E9B-43FA-8216-D791285D6CA2}"/>
    <cellStyle name="Percent 4 14 2 3 4" xfId="13824" xr:uid="{DD178939-6596-431A-86DE-7805D04FD3C5}"/>
    <cellStyle name="Percent 4 14 2 4" xfId="13825" xr:uid="{018CD5ED-46AB-473E-AF17-525BAA2D0194}"/>
    <cellStyle name="Percent 4 14 2 4 2" xfId="13826" xr:uid="{7A0CE17F-2D54-4F73-A69A-FEAE75889507}"/>
    <cellStyle name="Percent 4 14 2 4 2 2" xfId="13827" xr:uid="{56BC4917-F34B-4D24-B03C-F386CCA04C5B}"/>
    <cellStyle name="Percent 4 14 2 4 3" xfId="13828" xr:uid="{71F9A453-1C2C-4BD3-AB6C-8D056D9308D1}"/>
    <cellStyle name="Percent 4 14 2 4 3 2" xfId="13829" xr:uid="{300B2C08-9457-4B8B-A888-6E7D9986B7C6}"/>
    <cellStyle name="Percent 4 14 2 4 4" xfId="13830" xr:uid="{0543E40B-425F-449D-9216-EB83CF6A81F9}"/>
    <cellStyle name="Percent 4 14 2 4 4 2" xfId="13831" xr:uid="{CFB6B9FF-4C76-4EB5-9ABB-8AA37426A232}"/>
    <cellStyle name="Percent 4 14 2 4 5" xfId="13832" xr:uid="{C95302E3-6978-473D-AEA1-DCD949613D09}"/>
    <cellStyle name="Percent 4 14 2 5" xfId="13833" xr:uid="{442A40E2-519D-4F91-B5E5-CE3A6B5E37F4}"/>
    <cellStyle name="Percent 4 14 2 5 2" xfId="13834" xr:uid="{30B6F45A-087B-4409-9D49-C53E0AEA87D9}"/>
    <cellStyle name="Percent 4 14 2 5 2 2" xfId="13835" xr:uid="{C97B2DAD-9513-4A5F-BBEE-49DE58989508}"/>
    <cellStyle name="Percent 4 14 2 5 3" xfId="13836" xr:uid="{C9B75618-699C-4643-AAF3-5E24ADA6A816}"/>
    <cellStyle name="Percent 4 14 2 5 3 2" xfId="13837" xr:uid="{F1BA55BF-1E71-416A-BC34-0554B94C2038}"/>
    <cellStyle name="Percent 4 14 2 5 4" xfId="13838" xr:uid="{B9A97E65-B619-4B83-9047-FF6ECE6C97C1}"/>
    <cellStyle name="Percent 4 14 2 6" xfId="13839" xr:uid="{86182E92-28DB-4FB2-97EA-1E4C867F8BCB}"/>
    <cellStyle name="Percent 4 14 2 6 2" xfId="13840" xr:uid="{50370CD1-250D-43CB-BC2C-C2C7AB00370A}"/>
    <cellStyle name="Percent 4 14 2 7" xfId="13841" xr:uid="{F24EFDC1-9696-465A-B63B-994342CA1AEB}"/>
    <cellStyle name="Percent 4 14 2 7 2" xfId="13842" xr:uid="{8FFB9490-E0EF-459C-97F1-1EB7AB86AD50}"/>
    <cellStyle name="Percent 4 14 2 8" xfId="13843" xr:uid="{CC12379A-DA38-4606-91ED-C5F77E74B1DD}"/>
    <cellStyle name="Percent 4 14 2 8 2" xfId="13844" xr:uid="{69B8DC7A-6D61-4252-BC9A-347CB06EB127}"/>
    <cellStyle name="Percent 4 14 2 9" xfId="13845" xr:uid="{0A4C0093-D93F-4763-A4F2-4A7B795E71E0}"/>
    <cellStyle name="Percent 4 14 3" xfId="13846" xr:uid="{021ED872-4E5E-42AB-AF73-A0FE8A061FE5}"/>
    <cellStyle name="Percent 4 14 3 2" xfId="13847" xr:uid="{0A6084DD-50B7-40AF-B0E2-044CE8C2E6EA}"/>
    <cellStyle name="Percent 4 14 3 2 2" xfId="13848" xr:uid="{EFE4E474-2EF7-4E0D-A2BE-E14708563F28}"/>
    <cellStyle name="Percent 4 14 3 3" xfId="13849" xr:uid="{7B1060A0-EFFC-4D9C-81D7-0624C77F04D4}"/>
    <cellStyle name="Percent 4 14 3 3 2" xfId="13850" xr:uid="{72B07FBC-1F56-4577-97FD-5F2A20F90E4C}"/>
    <cellStyle name="Percent 4 14 3 4" xfId="13851" xr:uid="{0CF01158-0333-445A-8790-CBE77B362012}"/>
    <cellStyle name="Percent 4 14 3 5" xfId="13852" xr:uid="{53BF82C2-007A-41FB-B667-9404C850D425}"/>
    <cellStyle name="Percent 4 14 4" xfId="13853" xr:uid="{A82C3CD7-4203-4215-90DA-A9DC54C54991}"/>
    <cellStyle name="Percent 4 14 4 2" xfId="13854" xr:uid="{DAA2744B-F7FF-4F32-A848-E39D17ED35C8}"/>
    <cellStyle name="Percent 4 14 4 2 2" xfId="13855" xr:uid="{C8495C40-24AF-49E7-BA69-79A5083133A0}"/>
    <cellStyle name="Percent 4 14 4 3" xfId="13856" xr:uid="{141FE830-F905-479B-80B4-4C36D30271B3}"/>
    <cellStyle name="Percent 4 14 4 3 2" xfId="13857" xr:uid="{233175E5-1EFC-40D4-A8F3-DAF1D0DE539B}"/>
    <cellStyle name="Percent 4 14 4 4" xfId="13858" xr:uid="{6252A62C-13DA-401C-8952-D1349208FC7E}"/>
    <cellStyle name="Percent 4 14 5" xfId="13859" xr:uid="{C4DA3D49-7548-43EB-AC7C-C57A31512330}"/>
    <cellStyle name="Percent 4 14 5 2" xfId="13860" xr:uid="{0C7C2044-8AB7-4EE7-920C-CAB6A4DE791A}"/>
    <cellStyle name="Percent 4 14 5 2 2" xfId="13861" xr:uid="{BE0CC3EE-B848-4A80-BA03-1715D8881B1E}"/>
    <cellStyle name="Percent 4 14 5 3" xfId="13862" xr:uid="{B91CFB16-BB8D-4EF3-A500-D2722DFE40B5}"/>
    <cellStyle name="Percent 4 14 5 3 2" xfId="13863" xr:uid="{C9A70154-3315-40A3-8096-8D28EE1437E7}"/>
    <cellStyle name="Percent 4 14 5 4" xfId="13864" xr:uid="{E88600E9-E7EE-45A3-8115-7424F1A9494E}"/>
    <cellStyle name="Percent 4 14 6" xfId="13865" xr:uid="{74812754-074D-41A8-857E-51B07FF00F6B}"/>
    <cellStyle name="Percent 4 14 6 2" xfId="13866" xr:uid="{94C26FAB-8EA1-4674-A323-971C1FA822B4}"/>
    <cellStyle name="Percent 4 14 6 2 2" xfId="13867" xr:uid="{D4707026-1B9D-439F-A639-A1128984784A}"/>
    <cellStyle name="Percent 4 14 6 3" xfId="13868" xr:uid="{E6747A37-FE1F-4C72-A374-E55B80E9BF29}"/>
    <cellStyle name="Percent 4 14 6 3 2" xfId="13869" xr:uid="{7D3CC0A0-7799-421F-BB90-8D594F2591E2}"/>
    <cellStyle name="Percent 4 14 6 4" xfId="13870" xr:uid="{C59BB43D-BE85-4275-A9B8-B49072CC0FC5}"/>
    <cellStyle name="Percent 4 14 6 4 2" xfId="13871" xr:uid="{D81F95B0-45D9-4090-A30D-483B2EBCCF00}"/>
    <cellStyle name="Percent 4 14 6 5" xfId="13872" xr:uid="{A6A5744F-0E5C-4FC0-BCCA-5FC530354160}"/>
    <cellStyle name="Percent 4 14 7" xfId="13873" xr:uid="{BBD4A0B2-D663-49CA-B956-13B491C22C94}"/>
    <cellStyle name="Percent 4 14 7 2" xfId="13874" xr:uid="{329B997F-16E7-44D3-9256-A6C5E5BFD3B1}"/>
    <cellStyle name="Percent 4 14 7 2 2" xfId="13875" xr:uid="{18074730-FE64-454E-98AE-B94115111194}"/>
    <cellStyle name="Percent 4 14 7 3" xfId="13876" xr:uid="{F17D84CB-CBB9-4C87-95FD-C8CC5B6F8DEC}"/>
    <cellStyle name="Percent 4 14 7 3 2" xfId="13877" xr:uid="{B753CAD7-8C48-4F3A-8500-CEADA709918F}"/>
    <cellStyle name="Percent 4 14 7 4" xfId="13878" xr:uid="{0036643C-74D2-41E9-A96A-62F14A30A5A1}"/>
    <cellStyle name="Percent 4 14 8" xfId="13879" xr:uid="{BFD49F8E-C9F1-4D0D-9339-C42F48DE718B}"/>
    <cellStyle name="Percent 4 14 8 2" xfId="13880" xr:uid="{35C0E060-22D6-4B0F-AD3A-8262CD3D6692}"/>
    <cellStyle name="Percent 4 14 9" xfId="13881" xr:uid="{DCDDF6AE-3B82-49FA-8668-F4C2FA0A5A86}"/>
    <cellStyle name="Percent 4 14 9 2" xfId="13882" xr:uid="{F730172B-408C-4129-8094-C6DECDCC9F25}"/>
    <cellStyle name="Percent 4 15" xfId="1894" xr:uid="{FD97E82E-7FE0-448B-A97A-D4D18F4ACF46}"/>
    <cellStyle name="Percent 4 15 10" xfId="13884" xr:uid="{83617795-08C7-4E48-AE20-AE95744951B8}"/>
    <cellStyle name="Percent 4 15 11" xfId="13885" xr:uid="{22385E61-10A6-46C0-BEB3-74B3AE91EF6F}"/>
    <cellStyle name="Percent 4 15 12" xfId="13883" xr:uid="{CB0D5E82-C45C-4662-BA99-64EE97D5CEDB}"/>
    <cellStyle name="Percent 4 15 13" xfId="7892" xr:uid="{74959388-4E97-4098-AA2D-70BB48379E61}"/>
    <cellStyle name="Percent 4 15 14" xfId="5936" xr:uid="{907E8736-1BF8-488A-97D9-4CA66AC935FC}"/>
    <cellStyle name="Percent 4 15 2" xfId="13886" xr:uid="{194D33E5-CBDB-4CCB-8FF5-CA2439FE681B}"/>
    <cellStyle name="Percent 4 15 2 2" xfId="13887" xr:uid="{D0983AD8-EC11-461C-BBB1-F38F0A7F3479}"/>
    <cellStyle name="Percent 4 15 2 2 2" xfId="13888" xr:uid="{64F493AD-B8FB-4A35-9A3D-8FDF0A1715A8}"/>
    <cellStyle name="Percent 4 15 2 3" xfId="13889" xr:uid="{A63F27BF-6AF9-45FA-A28B-2D7C73619DE7}"/>
    <cellStyle name="Percent 4 15 2 3 2" xfId="13890" xr:uid="{B7959F06-DC72-412B-A7D6-B40E794582ED}"/>
    <cellStyle name="Percent 4 15 2 4" xfId="13891" xr:uid="{69D84475-ED70-4BF7-8321-23AA9E7258D4}"/>
    <cellStyle name="Percent 4 15 2 5" xfId="13892" xr:uid="{6475175A-5B19-4FE4-A3A3-BA036DA40482}"/>
    <cellStyle name="Percent 4 15 3" xfId="13893" xr:uid="{53E62D63-4EE7-4635-9A8E-A863AF8EED93}"/>
    <cellStyle name="Percent 4 15 3 2" xfId="13894" xr:uid="{998D234E-DB38-4E0C-B01F-01AF08D4CB10}"/>
    <cellStyle name="Percent 4 15 3 2 2" xfId="13895" xr:uid="{48A824F9-2C71-41D6-9670-C6C2DC28BF57}"/>
    <cellStyle name="Percent 4 15 3 3" xfId="13896" xr:uid="{81A90633-BF9E-444B-B2BF-6A02EE79D32E}"/>
    <cellStyle name="Percent 4 15 3 3 2" xfId="13897" xr:uid="{9EEB9D55-0C0E-4345-B57F-604A44C3113B}"/>
    <cellStyle name="Percent 4 15 3 4" xfId="13898" xr:uid="{65414EF4-1142-414E-92F0-F8C56120C087}"/>
    <cellStyle name="Percent 4 15 4" xfId="13899" xr:uid="{014D6C9E-D59C-465A-8680-FB8D92195116}"/>
    <cellStyle name="Percent 4 15 4 2" xfId="13900" xr:uid="{3D2E54EC-4DA9-423E-83B5-3E86D607533F}"/>
    <cellStyle name="Percent 4 15 4 2 2" xfId="13901" xr:uid="{39ECF0F0-01BC-402F-AF92-0E2F5A1CB417}"/>
    <cellStyle name="Percent 4 15 4 3" xfId="13902" xr:uid="{53B9036A-B0D4-43C5-90E5-FDF2DD44C9F3}"/>
    <cellStyle name="Percent 4 15 4 3 2" xfId="13903" xr:uid="{267CB2BE-591F-4C5A-A2D0-96EC59668C47}"/>
    <cellStyle name="Percent 4 15 4 4" xfId="13904" xr:uid="{54BE29BA-E18D-49EB-8ABE-3AB988A6572C}"/>
    <cellStyle name="Percent 4 15 5" xfId="13905" xr:uid="{62A354FF-38E6-4D8E-ACA2-C01408E2D214}"/>
    <cellStyle name="Percent 4 15 5 2" xfId="13906" xr:uid="{11305406-B2C6-4D03-A1A4-951F0A6F98D8}"/>
    <cellStyle name="Percent 4 15 5 2 2" xfId="13907" xr:uid="{167F224D-2089-4CDA-9ED0-BCE9678DA38D}"/>
    <cellStyle name="Percent 4 15 5 3" xfId="13908" xr:uid="{D444AE15-3F22-43FD-8884-2C1913F9C894}"/>
    <cellStyle name="Percent 4 15 5 3 2" xfId="13909" xr:uid="{3F358AA8-C42E-4656-8255-B813030E958A}"/>
    <cellStyle name="Percent 4 15 5 4" xfId="13910" xr:uid="{3EC72735-7F95-4CC3-B698-08BE7F76F3F1}"/>
    <cellStyle name="Percent 4 15 5 4 2" xfId="13911" xr:uid="{0EEB9999-DE41-430C-817C-F061BDD7790F}"/>
    <cellStyle name="Percent 4 15 5 5" xfId="13912" xr:uid="{6BF03341-B368-4824-AE20-A9238A5380B9}"/>
    <cellStyle name="Percent 4 15 6" xfId="13913" xr:uid="{1588BA54-85EC-47BF-9DCA-3202FB598DC7}"/>
    <cellStyle name="Percent 4 15 6 2" xfId="13914" xr:uid="{BD7DC180-6B7F-403B-8E98-9CA221ED0DCD}"/>
    <cellStyle name="Percent 4 15 6 2 2" xfId="13915" xr:uid="{BFC90E7B-2530-414A-BC3D-44F24FA510BD}"/>
    <cellStyle name="Percent 4 15 6 3" xfId="13916" xr:uid="{34869288-605E-4028-ADBB-E160C4C39353}"/>
    <cellStyle name="Percent 4 15 6 3 2" xfId="13917" xr:uid="{E3D8E98B-2125-4A2C-A61D-5C59534710D9}"/>
    <cellStyle name="Percent 4 15 6 4" xfId="13918" xr:uid="{8CAF077B-DA42-4F0A-8CF3-ACCD4A35A8C3}"/>
    <cellStyle name="Percent 4 15 7" xfId="13919" xr:uid="{2CE9415D-55A0-4413-B156-281A4C958EC1}"/>
    <cellStyle name="Percent 4 15 7 2" xfId="13920" xr:uid="{7F0E8FF6-6F70-4555-AF84-A341A1E4F018}"/>
    <cellStyle name="Percent 4 15 8" xfId="13921" xr:uid="{BB81D634-2A10-4221-A5B7-B1045A28D270}"/>
    <cellStyle name="Percent 4 15 8 2" xfId="13922" xr:uid="{C86C659E-4587-4261-814A-966D031B5C33}"/>
    <cellStyle name="Percent 4 15 9" xfId="13923" xr:uid="{D4202B63-5813-453D-8A00-3C161FE34EC3}"/>
    <cellStyle name="Percent 4 15 9 2" xfId="13924" xr:uid="{64A30828-718F-4B0C-8508-2A4781662A0C}"/>
    <cellStyle name="Percent 4 16" xfId="1895" xr:uid="{B7ED179E-6F2E-40EE-A55D-EF75A6C72E9D}"/>
    <cellStyle name="Percent 4 16 10" xfId="13926" xr:uid="{3BB5FD98-8365-40C2-B3DB-9D7B599FED38}"/>
    <cellStyle name="Percent 4 16 11" xfId="13927" xr:uid="{26FF5C43-521D-4B9B-9792-92BC73084E41}"/>
    <cellStyle name="Percent 4 16 12" xfId="13925" xr:uid="{B295EC4C-0C00-442D-BF6F-D800A910A5DD}"/>
    <cellStyle name="Percent 4 16 13" xfId="7893" xr:uid="{0C71A14D-C3FD-4567-92B5-3C651E8ACD94}"/>
    <cellStyle name="Percent 4 16 14" xfId="5937" xr:uid="{F7B11CAB-FADB-4110-9658-5660DD116413}"/>
    <cellStyle name="Percent 4 16 2" xfId="1896" xr:uid="{56FFF4B4-94A4-4EB6-9BE2-B94E40D1E75B}"/>
    <cellStyle name="Percent 4 16 2 2" xfId="13929" xr:uid="{9C799712-9BD3-45AC-9E05-931F28CF853B}"/>
    <cellStyle name="Percent 4 16 2 2 2" xfId="13930" xr:uid="{440EB62C-F397-4E46-BFF2-3910D1DB3ABB}"/>
    <cellStyle name="Percent 4 16 2 3" xfId="13931" xr:uid="{AEDF7CA4-56E4-4D7D-9661-F964F83742BB}"/>
    <cellStyle name="Percent 4 16 2 3 2" xfId="13932" xr:uid="{72FDCEF0-0213-4D0B-9613-756CBDD6041A}"/>
    <cellStyle name="Percent 4 16 2 4" xfId="13933" xr:uid="{ECCC4BA1-BC26-442D-82BF-F86EAB7C58B7}"/>
    <cellStyle name="Percent 4 16 2 5" xfId="13934" xr:uid="{81C3557E-0CA0-423A-B3B6-1EA6A12D4A3E}"/>
    <cellStyle name="Percent 4 16 2 6" xfId="13928" xr:uid="{7449C47E-9498-4152-946C-EBE6086B259C}"/>
    <cellStyle name="Percent 4 16 2 7" xfId="8849" xr:uid="{D0106E26-D3E5-4DD1-817E-ACD12269E0E5}"/>
    <cellStyle name="Percent 4 16 2 8" xfId="5938" xr:uid="{D6BAA5BF-17BF-4A11-9E02-137F51586233}"/>
    <cellStyle name="Percent 4 16 3" xfId="1897" xr:uid="{09E68FB8-1424-4F5B-96B9-6C7970E794BA}"/>
    <cellStyle name="Percent 4 16 3 2" xfId="13936" xr:uid="{05F453D0-0F36-48B8-91EF-6706FED8A9A4}"/>
    <cellStyle name="Percent 4 16 3 2 2" xfId="13937" xr:uid="{3EE34CEC-F3EF-4030-A4DC-726A8E8CBC38}"/>
    <cellStyle name="Percent 4 16 3 3" xfId="13938" xr:uid="{2503AB49-A80C-400F-8201-1E0055DD546A}"/>
    <cellStyle name="Percent 4 16 3 3 2" xfId="13939" xr:uid="{0FA0F7A6-9527-4045-A21F-1877B3BA84A1}"/>
    <cellStyle name="Percent 4 16 3 4" xfId="13940" xr:uid="{F5BA497D-DA1F-4E68-9241-FAD519A56686}"/>
    <cellStyle name="Percent 4 16 3 5" xfId="13935" xr:uid="{CA8CCE6B-B6AC-46E8-A07C-C73DED1395B2}"/>
    <cellStyle name="Percent 4 16 4" xfId="13941" xr:uid="{11220874-83E6-4C71-A0DA-09ECE792BA64}"/>
    <cellStyle name="Percent 4 16 4 2" xfId="13942" xr:uid="{2E80F07C-39BF-416C-A72C-26368C558E9A}"/>
    <cellStyle name="Percent 4 16 4 2 2" xfId="13943" xr:uid="{839DCBC3-8FF9-47E5-A647-6D014282E2DC}"/>
    <cellStyle name="Percent 4 16 4 3" xfId="13944" xr:uid="{AA9EC1F4-6C83-46A6-A3D3-F3DC5BBA323D}"/>
    <cellStyle name="Percent 4 16 4 3 2" xfId="13945" xr:uid="{EEE87CA6-A333-44C4-B676-83D1BC0A8B81}"/>
    <cellStyle name="Percent 4 16 4 4" xfId="13946" xr:uid="{92B16822-639A-49B9-852C-367130B83601}"/>
    <cellStyle name="Percent 4 16 5" xfId="13947" xr:uid="{72A6D42A-DE2F-41E1-8C1C-DC62C6F6AA51}"/>
    <cellStyle name="Percent 4 16 5 2" xfId="13948" xr:uid="{24CB01BA-9713-4BE1-BDC9-22079F7D0D8F}"/>
    <cellStyle name="Percent 4 16 5 2 2" xfId="13949" xr:uid="{6D114A31-7B1E-4214-8DAF-6E2542F08472}"/>
    <cellStyle name="Percent 4 16 5 3" xfId="13950" xr:uid="{E791DA36-842C-47E4-A2BF-0A31EC6D34F9}"/>
    <cellStyle name="Percent 4 16 5 3 2" xfId="13951" xr:uid="{70AAC682-526C-49A8-94A8-D59EC7B731BA}"/>
    <cellStyle name="Percent 4 16 5 4" xfId="13952" xr:uid="{D1AFAFA2-7C08-4472-8AAB-8F57ABC10E57}"/>
    <cellStyle name="Percent 4 16 5 4 2" xfId="13953" xr:uid="{52756145-4E44-4396-B26E-F1AF2E54E25D}"/>
    <cellStyle name="Percent 4 16 5 5" xfId="13954" xr:uid="{786ED41D-F3C9-417C-A039-FE838BCB0BF0}"/>
    <cellStyle name="Percent 4 16 6" xfId="13955" xr:uid="{DCF4AC7D-26B8-45D0-B94D-39705517E801}"/>
    <cellStyle name="Percent 4 16 6 2" xfId="13956" xr:uid="{DFBB7176-B9A0-494B-8B94-27BA69AB44DF}"/>
    <cellStyle name="Percent 4 16 6 2 2" xfId="13957" xr:uid="{E9151889-D1FD-4026-9442-3CDDCFAD61C9}"/>
    <cellStyle name="Percent 4 16 6 3" xfId="13958" xr:uid="{9C40B057-361B-4960-A2B0-7419CDCBB2BD}"/>
    <cellStyle name="Percent 4 16 6 3 2" xfId="13959" xr:uid="{FA304E69-4953-48DA-B3CF-9C61D25EFED1}"/>
    <cellStyle name="Percent 4 16 6 4" xfId="13960" xr:uid="{65413C90-3E59-4237-BCB5-26B6091F7023}"/>
    <cellStyle name="Percent 4 16 7" xfId="13961" xr:uid="{E949BFC4-9F2D-47D7-A1FA-D344CFEE78D8}"/>
    <cellStyle name="Percent 4 16 7 2" xfId="13962" xr:uid="{D917BFBE-17EA-4241-A0E2-93072695F067}"/>
    <cellStyle name="Percent 4 16 8" xfId="13963" xr:uid="{5899D6FE-3239-4081-9121-A5DCB0D75D28}"/>
    <cellStyle name="Percent 4 16 8 2" xfId="13964" xr:uid="{0C92A603-D2B0-4417-BCE5-AFC6777F2EC2}"/>
    <cellStyle name="Percent 4 16 9" xfId="13965" xr:uid="{5E80B4FE-4051-4047-B0F7-82ACCC82E807}"/>
    <cellStyle name="Percent 4 16 9 2" xfId="13966" xr:uid="{131DD874-4828-40CF-9059-EF357C079971}"/>
    <cellStyle name="Percent 4 17" xfId="1898" xr:uid="{08FFD9D8-B5F6-4191-97A2-A03E6371BE8A}"/>
    <cellStyle name="Percent 4 17 10" xfId="13968" xr:uid="{87D3ACBE-C6EE-4841-BF28-A94ADE2BA525}"/>
    <cellStyle name="Percent 4 17 11" xfId="13969" xr:uid="{B041E5B0-3204-4945-B849-59ECAB69CA48}"/>
    <cellStyle name="Percent 4 17 12" xfId="13967" xr:uid="{F18CA552-11F5-4F26-9C63-5017F40FE8AE}"/>
    <cellStyle name="Percent 4 17 13" xfId="7894" xr:uid="{521468A0-6920-4FD1-B792-45DBD7A14726}"/>
    <cellStyle name="Percent 4 17 14" xfId="5939" xr:uid="{858C6B5B-B30B-4B8C-A514-D12621052A8B}"/>
    <cellStyle name="Percent 4 17 2" xfId="13970" xr:uid="{CB61B0A2-695E-443D-A691-3E41E20039DF}"/>
    <cellStyle name="Percent 4 17 2 2" xfId="13971" xr:uid="{FAB430CD-F2AB-4EE8-B956-993D97EC3ED6}"/>
    <cellStyle name="Percent 4 17 2 2 2" xfId="13972" xr:uid="{420F7C9A-9FE3-4709-A955-CC323979CB91}"/>
    <cellStyle name="Percent 4 17 2 3" xfId="13973" xr:uid="{A4834964-CC95-40FF-A497-41A98DB7EAAD}"/>
    <cellStyle name="Percent 4 17 2 3 2" xfId="13974" xr:uid="{4510A27D-3DB5-47D2-9027-AB8487C8610F}"/>
    <cellStyle name="Percent 4 17 2 4" xfId="13975" xr:uid="{D530803B-3568-4697-B28A-3DD0AF8EED4D}"/>
    <cellStyle name="Percent 4 17 2 5" xfId="13976" xr:uid="{64E953B5-66AA-4ABF-AA6B-4CFFCBCB7818}"/>
    <cellStyle name="Percent 4 17 3" xfId="13977" xr:uid="{AA7DC8D6-78D7-4A1E-BFFC-B31391A45C1D}"/>
    <cellStyle name="Percent 4 17 3 2" xfId="13978" xr:uid="{8BF058F5-45E3-4868-9088-CDCD46450741}"/>
    <cellStyle name="Percent 4 17 3 2 2" xfId="13979" xr:uid="{B36D65DA-35AA-49F8-AEC5-635D14AF64B6}"/>
    <cellStyle name="Percent 4 17 3 3" xfId="13980" xr:uid="{A6A2E9DB-E680-47C2-A462-C8B1E3887D43}"/>
    <cellStyle name="Percent 4 17 3 3 2" xfId="13981" xr:uid="{ACE357AD-B5FD-475C-9567-8F5A11EE24F5}"/>
    <cellStyle name="Percent 4 17 3 4" xfId="13982" xr:uid="{B9E19AF0-1EF7-4AEE-BE7A-17A01520781B}"/>
    <cellStyle name="Percent 4 17 4" xfId="13983" xr:uid="{0B9B451B-7C0B-4063-8B2A-90E044733AC1}"/>
    <cellStyle name="Percent 4 17 4 2" xfId="13984" xr:uid="{C058C079-B838-4B14-8C72-BA82CB6A7798}"/>
    <cellStyle name="Percent 4 17 4 2 2" xfId="13985" xr:uid="{8BF6C227-C088-4802-AA8F-17A0D639B1C0}"/>
    <cellStyle name="Percent 4 17 4 3" xfId="13986" xr:uid="{55A594B2-9716-491D-952A-52CB2FF235C7}"/>
    <cellStyle name="Percent 4 17 4 3 2" xfId="13987" xr:uid="{AB3BF290-BC4B-4E26-B02D-EAB2AF583490}"/>
    <cellStyle name="Percent 4 17 4 4" xfId="13988" xr:uid="{23F43769-3C87-4086-914D-5A93829C2512}"/>
    <cellStyle name="Percent 4 17 5" xfId="13989" xr:uid="{E2D4809D-0CF1-4D1E-8CC0-A6B6965E5014}"/>
    <cellStyle name="Percent 4 17 5 2" xfId="13990" xr:uid="{9297A0F0-1C4E-48CE-8F82-4F6914B47A1E}"/>
    <cellStyle name="Percent 4 17 5 2 2" xfId="13991" xr:uid="{9D7218A2-C1F9-4BE2-9DCD-1C4C5B731DCE}"/>
    <cellStyle name="Percent 4 17 5 3" xfId="13992" xr:uid="{16C28A57-5DB4-4882-985B-FA09CAB5F53C}"/>
    <cellStyle name="Percent 4 17 5 3 2" xfId="13993" xr:uid="{85582E8E-36D2-40DC-92B7-7751D7C2FA18}"/>
    <cellStyle name="Percent 4 17 5 4" xfId="13994" xr:uid="{9F960A7B-559C-49B7-86D0-05A692FEC283}"/>
    <cellStyle name="Percent 4 17 5 4 2" xfId="13995" xr:uid="{6840C186-E2E4-4D17-90B6-E7D9D191FD7C}"/>
    <cellStyle name="Percent 4 17 5 5" xfId="13996" xr:uid="{E5AC3A7D-204C-43E3-8E33-FE9F150E8C97}"/>
    <cellStyle name="Percent 4 17 6" xfId="13997" xr:uid="{02D878A1-2E6E-4FA2-8137-E84AC0DDE80A}"/>
    <cellStyle name="Percent 4 17 6 2" xfId="13998" xr:uid="{18143447-DC00-4C43-B6A4-C04E8631175A}"/>
    <cellStyle name="Percent 4 17 6 2 2" xfId="13999" xr:uid="{8E64CB98-9CAC-4A8A-A811-D57FED9C0EE7}"/>
    <cellStyle name="Percent 4 17 6 3" xfId="14000" xr:uid="{6F0149D9-4E98-4E05-A64F-6BFB42E8F167}"/>
    <cellStyle name="Percent 4 17 6 3 2" xfId="14001" xr:uid="{21A476D5-8520-4F29-B2E9-7919EC5C1EF3}"/>
    <cellStyle name="Percent 4 17 6 4" xfId="14002" xr:uid="{E284B638-5AF5-40B4-B332-C2B744BFF414}"/>
    <cellStyle name="Percent 4 17 7" xfId="14003" xr:uid="{E0C26E8E-EB2A-4E19-8BD2-4A69B0A694BB}"/>
    <cellStyle name="Percent 4 17 7 2" xfId="14004" xr:uid="{6584D11B-6DFF-4327-810E-C304337AD839}"/>
    <cellStyle name="Percent 4 17 8" xfId="14005" xr:uid="{82D99524-0E22-4176-9AC9-B9CFBBE103C9}"/>
    <cellStyle name="Percent 4 17 8 2" xfId="14006" xr:uid="{EA8BC1A4-22A0-4DD4-8541-119ACDE10832}"/>
    <cellStyle name="Percent 4 17 9" xfId="14007" xr:uid="{659040C7-E526-48BD-99D1-80ED8AD04FD7}"/>
    <cellStyle name="Percent 4 17 9 2" xfId="14008" xr:uid="{FEDD21BD-FEE7-41E0-9D3C-4CC574B85612}"/>
    <cellStyle name="Percent 4 18" xfId="1899" xr:uid="{E94E15C3-BCFC-43A8-B033-5108E947671D}"/>
    <cellStyle name="Percent 4 18 10" xfId="14010" xr:uid="{746E2BC3-9A01-4C7D-A68C-0AB85819F585}"/>
    <cellStyle name="Percent 4 18 11" xfId="14011" xr:uid="{EC802762-6253-4FA1-9AA7-1AAC389E4719}"/>
    <cellStyle name="Percent 4 18 12" xfId="14009" xr:uid="{3887DCAB-7BAC-4D33-B115-D9332E788C37}"/>
    <cellStyle name="Percent 4 18 13" xfId="7895" xr:uid="{7DC18938-E478-420F-A242-62D3C2B9F9FD}"/>
    <cellStyle name="Percent 4 18 14" xfId="5940" xr:uid="{AEBEB02A-608C-4455-B1C5-79B5BF2FB64D}"/>
    <cellStyle name="Percent 4 18 2" xfId="5941" xr:uid="{3ABCD9C9-5E0F-4F8A-AC5E-93B081F8F413}"/>
    <cellStyle name="Percent 4 18 2 2" xfId="14013" xr:uid="{0345DCD4-19C3-4F17-B804-58E37D462D7F}"/>
    <cellStyle name="Percent 4 18 2 2 2" xfId="14014" xr:uid="{031A59FC-B151-485F-994F-65B5CD8DAB1D}"/>
    <cellStyle name="Percent 4 18 2 3" xfId="14015" xr:uid="{6BD42172-8222-477A-B935-CEFCA76B3230}"/>
    <cellStyle name="Percent 4 18 2 3 2" xfId="14016" xr:uid="{0575EC5F-CADF-4AB2-94B6-3EB81A2C26E2}"/>
    <cellStyle name="Percent 4 18 2 4" xfId="14017" xr:uid="{68B52206-5433-4DB4-9897-C09FB7EB30BC}"/>
    <cellStyle name="Percent 4 18 2 5" xfId="14018" xr:uid="{712074F0-C7F7-442A-B015-CDACF315811B}"/>
    <cellStyle name="Percent 4 18 2 6" xfId="14012" xr:uid="{B6212317-D7C6-46AC-9C6F-A456A6D2E91C}"/>
    <cellStyle name="Percent 4 18 3" xfId="14019" xr:uid="{584437B7-3133-4918-863E-0FB55FA77ADB}"/>
    <cellStyle name="Percent 4 18 3 2" xfId="14020" xr:uid="{7C23A327-124B-489A-A22D-E70E3979A3D5}"/>
    <cellStyle name="Percent 4 18 3 2 2" xfId="14021" xr:uid="{B39F0473-DE74-45BC-B35E-EF2FF8453F00}"/>
    <cellStyle name="Percent 4 18 3 3" xfId="14022" xr:uid="{7E037B01-89F6-4004-AE26-26B578B42899}"/>
    <cellStyle name="Percent 4 18 3 3 2" xfId="14023" xr:uid="{A663C298-DCAC-4AAA-9DB5-EC42084FF916}"/>
    <cellStyle name="Percent 4 18 3 4" xfId="14024" xr:uid="{2BD8B382-CCB1-4F9F-AC38-A88CE5CCF235}"/>
    <cellStyle name="Percent 4 18 4" xfId="14025" xr:uid="{172BD4D1-6232-47B6-881D-8EE99284065B}"/>
    <cellStyle name="Percent 4 18 4 2" xfId="14026" xr:uid="{48A3D042-533C-4CC8-A9B2-8C07164CB32C}"/>
    <cellStyle name="Percent 4 18 4 2 2" xfId="14027" xr:uid="{5BA2C1E9-5F79-4D78-83A8-4E11063E57BB}"/>
    <cellStyle name="Percent 4 18 4 3" xfId="14028" xr:uid="{60C3B9C7-5871-42DD-B610-2FC42174A701}"/>
    <cellStyle name="Percent 4 18 4 3 2" xfId="14029" xr:uid="{F3D2106A-F2A4-4B96-84E8-01A791FD8830}"/>
    <cellStyle name="Percent 4 18 4 4" xfId="14030" xr:uid="{230295E0-262A-43D4-AD57-B58BD19739F4}"/>
    <cellStyle name="Percent 4 18 5" xfId="14031" xr:uid="{B365B595-1F69-4FDB-A74A-37632288D554}"/>
    <cellStyle name="Percent 4 18 5 2" xfId="14032" xr:uid="{1098B876-16D0-4041-8E47-A84FCBDEDDC2}"/>
    <cellStyle name="Percent 4 18 5 2 2" xfId="14033" xr:uid="{A60CFA35-8270-496B-BEBE-93CE2C138254}"/>
    <cellStyle name="Percent 4 18 5 3" xfId="14034" xr:uid="{348F741E-FC26-4FA2-93E5-474130C22585}"/>
    <cellStyle name="Percent 4 18 5 3 2" xfId="14035" xr:uid="{1FAE58C4-164B-43E4-AA5A-3EE887A4AD7D}"/>
    <cellStyle name="Percent 4 18 5 4" xfId="14036" xr:uid="{197F36BA-9F34-4680-852B-44A48A6FDCA1}"/>
    <cellStyle name="Percent 4 18 5 4 2" xfId="14037" xr:uid="{D81F5589-427F-451C-9F6F-6EDFB7381F60}"/>
    <cellStyle name="Percent 4 18 5 5" xfId="14038" xr:uid="{BB32B1F9-ECDA-4D9F-9916-55339F9E94C6}"/>
    <cellStyle name="Percent 4 18 6" xfId="14039" xr:uid="{C3DB8111-51DF-439C-8ED5-D7C7D24165FD}"/>
    <cellStyle name="Percent 4 18 6 2" xfId="14040" xr:uid="{6F848BEE-D81F-41EC-8542-975AB299C114}"/>
    <cellStyle name="Percent 4 18 6 2 2" xfId="14041" xr:uid="{A055B44A-A5BD-4E2E-836D-1DC1FF03B5AC}"/>
    <cellStyle name="Percent 4 18 6 3" xfId="14042" xr:uid="{F9E03DE1-1722-4D05-81D3-13FB33B11E1D}"/>
    <cellStyle name="Percent 4 18 6 3 2" xfId="14043" xr:uid="{67F242E4-9C5E-4CFB-A1ED-97E37D13D76C}"/>
    <cellStyle name="Percent 4 18 6 4" xfId="14044" xr:uid="{ACE68364-7CD5-415B-8024-728FFA7FFCCE}"/>
    <cellStyle name="Percent 4 18 7" xfId="14045" xr:uid="{B85E17F9-8C88-4BBC-8561-65EF25A9C0F2}"/>
    <cellStyle name="Percent 4 18 7 2" xfId="14046" xr:uid="{121724BF-A730-4D46-AFBF-07E46C43D589}"/>
    <cellStyle name="Percent 4 18 8" xfId="14047" xr:uid="{A58651AC-F2B8-4C96-8F85-05E6CF7848B7}"/>
    <cellStyle name="Percent 4 18 8 2" xfId="14048" xr:uid="{F2BE52EC-134D-40C3-A63F-85C8585426B8}"/>
    <cellStyle name="Percent 4 18 9" xfId="14049" xr:uid="{F4970419-683B-44F3-9BB0-4CF89F2A45EB}"/>
    <cellStyle name="Percent 4 18 9 2" xfId="14050" xr:uid="{CAAEC18E-4838-4E0B-9980-8A251B26C960}"/>
    <cellStyle name="Percent 4 19" xfId="2438" xr:uid="{2987F56B-AB29-4BE7-B25A-6AB33B254ADD}"/>
    <cellStyle name="Percent 4 19 10" xfId="14052" xr:uid="{16AF7F45-CA38-460E-9580-23E592F28B65}"/>
    <cellStyle name="Percent 4 19 11" xfId="14053" xr:uid="{4D3A5222-9C87-4F9A-8227-C6B15777550E}"/>
    <cellStyle name="Percent 4 19 12" xfId="14051" xr:uid="{8092874B-7DA0-4CD7-BBE2-250BE4F67080}"/>
    <cellStyle name="Percent 4 19 13" xfId="7896" xr:uid="{A3202197-733E-4230-AC8E-ED137856FEA7}"/>
    <cellStyle name="Percent 4 19 14" xfId="5942" xr:uid="{E461C641-43FB-4739-854F-D2BCBE33DBFC}"/>
    <cellStyle name="Percent 4 19 2" xfId="14054" xr:uid="{F3A63F22-9F1C-4EFF-941F-73360C6DE81D}"/>
    <cellStyle name="Percent 4 19 2 2" xfId="14055" xr:uid="{B6906DDF-F8CD-4271-B5DA-F4458FC785FC}"/>
    <cellStyle name="Percent 4 19 2 2 2" xfId="14056" xr:uid="{24109760-9DDE-4D27-B646-766CFB86459B}"/>
    <cellStyle name="Percent 4 19 2 3" xfId="14057" xr:uid="{55B16891-1D0B-4D66-9AA7-3BA15C43B0FC}"/>
    <cellStyle name="Percent 4 19 2 3 2" xfId="14058" xr:uid="{2767C149-239C-49A3-915C-9D46BD76A7E9}"/>
    <cellStyle name="Percent 4 19 2 4" xfId="14059" xr:uid="{649AF136-132E-4FA4-A3FF-97F6C3BD915A}"/>
    <cellStyle name="Percent 4 19 2 5" xfId="14060" xr:uid="{C74205D9-DE3E-4933-9591-9857B3A81BCE}"/>
    <cellStyle name="Percent 4 19 3" xfId="14061" xr:uid="{02A83D9C-7367-4C6B-B76C-E6CDF7CC124F}"/>
    <cellStyle name="Percent 4 19 3 2" xfId="14062" xr:uid="{B3741DF6-F7F2-4A1B-BF2F-6F245ECC6CDD}"/>
    <cellStyle name="Percent 4 19 3 2 2" xfId="14063" xr:uid="{2D07DE7D-E639-4F33-9AC1-9E3AED91EA86}"/>
    <cellStyle name="Percent 4 19 3 3" xfId="14064" xr:uid="{C65A3B33-7693-413B-9D09-786E2E705F17}"/>
    <cellStyle name="Percent 4 19 3 3 2" xfId="14065" xr:uid="{C408FD62-FFE3-4F61-BB16-E4B97E97AD80}"/>
    <cellStyle name="Percent 4 19 3 4" xfId="14066" xr:uid="{01E3B245-B22D-4ADB-97D5-D71C61493126}"/>
    <cellStyle name="Percent 4 19 4" xfId="14067" xr:uid="{1D276E72-0A1A-4C28-91FA-655A7A8F3A13}"/>
    <cellStyle name="Percent 4 19 4 2" xfId="14068" xr:uid="{F782E66C-F43C-4E4B-879A-208A562F17FA}"/>
    <cellStyle name="Percent 4 19 4 2 2" xfId="14069" xr:uid="{61B75AA2-E256-4A29-B8CA-C5106A2202DF}"/>
    <cellStyle name="Percent 4 19 4 3" xfId="14070" xr:uid="{57A6EB7A-09FC-4B04-A9A4-A6DFC06C3F80}"/>
    <cellStyle name="Percent 4 19 4 3 2" xfId="14071" xr:uid="{05B935E8-DFFC-4CE8-A30A-F77E2833B335}"/>
    <cellStyle name="Percent 4 19 4 4" xfId="14072" xr:uid="{8DC4A759-E9F1-45D3-A7AF-4CC75CAB7CC9}"/>
    <cellStyle name="Percent 4 19 5" xfId="14073" xr:uid="{FEA1A0D0-8D20-4132-86E0-27F503A2BA8A}"/>
    <cellStyle name="Percent 4 19 5 2" xfId="14074" xr:uid="{5ECA01A3-A4F6-4D4F-B4F9-BBBA20D19280}"/>
    <cellStyle name="Percent 4 19 5 2 2" xfId="14075" xr:uid="{30435118-97CE-49CC-88A7-B964C9CEE30D}"/>
    <cellStyle name="Percent 4 19 5 3" xfId="14076" xr:uid="{30A9A4F9-FEFC-4818-803C-E07166121043}"/>
    <cellStyle name="Percent 4 19 5 3 2" xfId="14077" xr:uid="{49629059-54A1-49EB-A8CD-F9B7138FFA5F}"/>
    <cellStyle name="Percent 4 19 5 4" xfId="14078" xr:uid="{DD813C5F-75BB-492F-86D5-A2873EFD4D60}"/>
    <cellStyle name="Percent 4 19 5 4 2" xfId="14079" xr:uid="{DDC24B60-AEDD-4416-AF1F-8EF4DDD808BD}"/>
    <cellStyle name="Percent 4 19 5 5" xfId="14080" xr:uid="{35C58F12-39FC-4DE6-8AFB-07DBDCBCF5B8}"/>
    <cellStyle name="Percent 4 19 6" xfId="14081" xr:uid="{697C30F4-B3D0-476F-8DB9-0AD36D4E5339}"/>
    <cellStyle name="Percent 4 19 6 2" xfId="14082" xr:uid="{8A1A7F0F-C27E-47D6-9BB9-26B98087AE77}"/>
    <cellStyle name="Percent 4 19 6 2 2" xfId="14083" xr:uid="{08E188D8-93DB-4952-865F-9E24A39F0D2A}"/>
    <cellStyle name="Percent 4 19 6 3" xfId="14084" xr:uid="{FA58393E-9FE9-42E4-A21C-4ACF92330852}"/>
    <cellStyle name="Percent 4 19 6 3 2" xfId="14085" xr:uid="{17D3A7AC-5E6A-4B01-8028-1C03775D3650}"/>
    <cellStyle name="Percent 4 19 6 4" xfId="14086" xr:uid="{C4EB9290-8294-4C02-B335-3BFF57B6AD96}"/>
    <cellStyle name="Percent 4 19 7" xfId="14087" xr:uid="{9C7A272E-3CE3-4C5D-9020-C72987DF44A1}"/>
    <cellStyle name="Percent 4 19 7 2" xfId="14088" xr:uid="{A0D0A60E-81A6-45B0-8361-6C5DB1094B0D}"/>
    <cellStyle name="Percent 4 19 8" xfId="14089" xr:uid="{C288B7F5-6880-4A08-8C27-4769F095B5E9}"/>
    <cellStyle name="Percent 4 19 8 2" xfId="14090" xr:uid="{AA9C2E0A-5EAD-4303-AE52-6B2FB7A51773}"/>
    <cellStyle name="Percent 4 19 9" xfId="14091" xr:uid="{29DDED90-99F5-424C-A297-26211E72EDB0}"/>
    <cellStyle name="Percent 4 19 9 2" xfId="14092" xr:uid="{C16168EB-2055-44F2-B335-340DDA03AABE}"/>
    <cellStyle name="Percent 4 2" xfId="1900" xr:uid="{0413FD0D-13D6-4580-B8E1-4C64D32EF323}"/>
    <cellStyle name="Percent 4 2 10" xfId="14094" xr:uid="{1F4CF0F9-DC0A-4E7F-9B55-DE4E606A09D9}"/>
    <cellStyle name="Percent 4 2 10 2" xfId="14095" xr:uid="{8F15E165-C860-45A8-AAF3-B5B1B6345D10}"/>
    <cellStyle name="Percent 4 2 10 2 2" xfId="14096" xr:uid="{BE4FFD7F-640E-4424-9267-8FEB9D9833E0}"/>
    <cellStyle name="Percent 4 2 10 3" xfId="14097" xr:uid="{3018F9D7-C34C-467D-99D7-B87A872039B5}"/>
    <cellStyle name="Percent 4 2 10 3 2" xfId="14098" xr:uid="{06354D50-25BB-46D4-A739-4AF41F5E68E6}"/>
    <cellStyle name="Percent 4 2 10 4" xfId="14099" xr:uid="{7323F674-2BCC-43B8-803A-308DFC8EEFD8}"/>
    <cellStyle name="Percent 4 2 11" xfId="14100" xr:uid="{4214C1E8-3B26-4988-88A9-DE9BF8335722}"/>
    <cellStyle name="Percent 4 2 11 2" xfId="14101" xr:uid="{AF030CA1-E586-4C7F-8D8D-165AD344067F}"/>
    <cellStyle name="Percent 4 2 11 2 2" xfId="14102" xr:uid="{4A6AF8FE-1750-45F2-9949-14EA87B56E37}"/>
    <cellStyle name="Percent 4 2 11 3" xfId="14103" xr:uid="{F7D5DDA8-8B06-4550-BBD2-DB1C6C071939}"/>
    <cellStyle name="Percent 4 2 11 3 2" xfId="14104" xr:uid="{35A5A851-6DFC-4B53-BB4C-5493D181D0E7}"/>
    <cellStyle name="Percent 4 2 11 4" xfId="14105" xr:uid="{331063F2-82BF-4800-A864-3E515B1E36AF}"/>
    <cellStyle name="Percent 4 2 12" xfId="14106" xr:uid="{D1672E39-82D1-43C2-8037-F26E63A3E485}"/>
    <cellStyle name="Percent 4 2 12 2" xfId="14107" xr:uid="{09A2996E-444A-4E75-878D-3274ADA5873D}"/>
    <cellStyle name="Percent 4 2 12 2 2" xfId="14108" xr:uid="{1D96F455-7B57-4690-9EEA-8F42993CA202}"/>
    <cellStyle name="Percent 4 2 12 3" xfId="14109" xr:uid="{2C1CAD83-E14B-4009-A02D-14F849D41A46}"/>
    <cellStyle name="Percent 4 2 12 3 2" xfId="14110" xr:uid="{1C38207A-525B-4882-97B7-38DF66E74C50}"/>
    <cellStyle name="Percent 4 2 12 4" xfId="14111" xr:uid="{B02780C4-A1C7-4E67-B4EA-488A46C056AB}"/>
    <cellStyle name="Percent 4 2 12 4 2" xfId="14112" xr:uid="{7C21029B-7122-405C-BAED-1D960B510002}"/>
    <cellStyle name="Percent 4 2 12 5" xfId="14113" xr:uid="{FB4AE447-DC6F-49A8-AD03-ED59EEC297E3}"/>
    <cellStyle name="Percent 4 2 13" xfId="14114" xr:uid="{440F9726-C1C7-41F3-85D2-E28B7417E714}"/>
    <cellStyle name="Percent 4 2 13 2" xfId="14115" xr:uid="{DF83DF98-9191-46DA-8F4E-FD982569DE4B}"/>
    <cellStyle name="Percent 4 2 13 2 2" xfId="14116" xr:uid="{A53DE008-FC32-46D6-A306-E2CE9543B5B5}"/>
    <cellStyle name="Percent 4 2 13 3" xfId="14117" xr:uid="{F17B9FF9-5BB5-4A37-9D02-A6C3F0D1C35D}"/>
    <cellStyle name="Percent 4 2 13 3 2" xfId="14118" xr:uid="{F46F03E2-FEFD-489E-A645-6D57C5AE3BBD}"/>
    <cellStyle name="Percent 4 2 13 4" xfId="14119" xr:uid="{42E16E54-3B8F-4819-9A1D-6AE34429D3DC}"/>
    <cellStyle name="Percent 4 2 14" xfId="14120" xr:uid="{5F1A1A18-75A8-443D-B7ED-87DD715471F6}"/>
    <cellStyle name="Percent 4 2 14 2" xfId="14121" xr:uid="{085334A8-9501-4D14-A374-257437F9B8B5}"/>
    <cellStyle name="Percent 4 2 15" xfId="14122" xr:uid="{5AEE39B7-5FF5-4822-A25A-D5FB3D35DAF3}"/>
    <cellStyle name="Percent 4 2 15 2" xfId="14123" xr:uid="{6D7600AA-5340-457E-B557-3A0D6F50E8E3}"/>
    <cellStyle name="Percent 4 2 16" xfId="14124" xr:uid="{29DEE654-C933-4077-BDC4-082C5F3CD190}"/>
    <cellStyle name="Percent 4 2 16 2" xfId="14125" xr:uid="{B4479CD9-102F-4B13-96FD-81382213D580}"/>
    <cellStyle name="Percent 4 2 17" xfId="14126" xr:uid="{4A80A8F3-DD7C-4010-8157-8B34C030877E}"/>
    <cellStyle name="Percent 4 2 18" xfId="14127" xr:uid="{266832D2-EC47-492E-AFD3-CBC60086A7EC}"/>
    <cellStyle name="Percent 4 2 19" xfId="14093" xr:uid="{077AAF03-9CA5-472C-872D-8B16747F416A}"/>
    <cellStyle name="Percent 4 2 2" xfId="1901" xr:uid="{00BF2A24-4BB3-46E7-80B0-C800BC0BE03B}"/>
    <cellStyle name="Percent 4 2 2 10" xfId="14129" xr:uid="{5D7D591F-EDE5-47F3-8057-A36FEF3E0C7A}"/>
    <cellStyle name="Percent 4 2 2 11" xfId="14128" xr:uid="{E102EFCA-D314-469A-85B5-2FEB2BA04580}"/>
    <cellStyle name="Percent 4 2 2 12" xfId="7314" xr:uid="{2DC558F1-25EC-4F33-9E63-D91235C97491}"/>
    <cellStyle name="Percent 4 2 2 13" xfId="5944" xr:uid="{ADE231AB-5261-4276-9511-9FB9984CC9AE}"/>
    <cellStyle name="Percent 4 2 2 2" xfId="14130" xr:uid="{C5925DF9-90EE-432C-905C-B357656CBBE1}"/>
    <cellStyle name="Percent 4 2 2 2 2" xfId="14131" xr:uid="{45BCC9E5-0973-4DD8-A98C-2E1ADE16E6C4}"/>
    <cellStyle name="Percent 4 2 2 2 2 2" xfId="14132" xr:uid="{0CB105B1-EE75-4583-A0D0-39F76AB76A56}"/>
    <cellStyle name="Percent 4 2 2 2 3" xfId="14133" xr:uid="{C58E4BFD-3911-457A-B9F1-00FD135C0E8B}"/>
    <cellStyle name="Percent 4 2 2 2 3 2" xfId="14134" xr:uid="{F5AE3E41-0377-487C-96D7-5F2A32FFED4A}"/>
    <cellStyle name="Percent 4 2 2 2 4" xfId="14135" xr:uid="{F787A428-7F99-43AC-96A6-3189CBDA013E}"/>
    <cellStyle name="Percent 4 2 2 2 5" xfId="14136" xr:uid="{178C0725-834E-4220-A8E8-C7EB22E9941B}"/>
    <cellStyle name="Percent 4 2 2 3" xfId="14137" xr:uid="{7C1E5862-0301-4E78-A461-BE3D0CE53AAE}"/>
    <cellStyle name="Percent 4 2 2 3 2" xfId="14138" xr:uid="{535FAE1F-6C5A-4CFC-847A-2E9DFA3A2BEC}"/>
    <cellStyle name="Percent 4 2 2 3 2 2" xfId="14139" xr:uid="{60D90627-3BD4-45B1-9DB1-11B0A275BFE8}"/>
    <cellStyle name="Percent 4 2 2 3 3" xfId="14140" xr:uid="{88E3896F-A08B-44AD-988D-64C5C738F1A5}"/>
    <cellStyle name="Percent 4 2 2 3 3 2" xfId="14141" xr:uid="{A3FAB01E-BC36-4ABE-957F-01B117822E54}"/>
    <cellStyle name="Percent 4 2 2 3 4" xfId="14142" xr:uid="{C058EE2D-A4BF-40F0-9A43-135451887C60}"/>
    <cellStyle name="Percent 4 2 2 4" xfId="14143" xr:uid="{DCC87D82-7CDF-4BEA-A33B-9FFF99E81D22}"/>
    <cellStyle name="Percent 4 2 2 4 2" xfId="14144" xr:uid="{73518C77-0CD8-453C-8410-D010ABEA32F3}"/>
    <cellStyle name="Percent 4 2 2 4 2 2" xfId="14145" xr:uid="{1B0CB717-A4A1-4339-810C-BB6B00523839}"/>
    <cellStyle name="Percent 4 2 2 4 3" xfId="14146" xr:uid="{B90DAAFF-2ACC-4EF2-8DB2-484AF22F5A8C}"/>
    <cellStyle name="Percent 4 2 2 4 3 2" xfId="14147" xr:uid="{5063529A-62A9-43C9-83E8-256ABF679257}"/>
    <cellStyle name="Percent 4 2 2 4 4" xfId="14148" xr:uid="{737A4886-9C44-4188-82B7-410011391E47}"/>
    <cellStyle name="Percent 4 2 2 4 4 2" xfId="14149" xr:uid="{220EE2AF-C425-4383-AA7C-97AED4A2FED3}"/>
    <cellStyle name="Percent 4 2 2 4 5" xfId="14150" xr:uid="{89672731-5D14-413F-9582-2761624FA80E}"/>
    <cellStyle name="Percent 4 2 2 5" xfId="14151" xr:uid="{658B89CE-C66C-4F91-A7A9-F722B9B57DF0}"/>
    <cellStyle name="Percent 4 2 2 5 2" xfId="14152" xr:uid="{E8F80C41-61C5-4EFE-A06F-B035F4334EC1}"/>
    <cellStyle name="Percent 4 2 2 5 2 2" xfId="14153" xr:uid="{1D4F8FF9-1142-4BEB-ACE4-CF5C87AFFBF5}"/>
    <cellStyle name="Percent 4 2 2 5 3" xfId="14154" xr:uid="{BB78128F-D2AA-402C-A6ED-459205B1D086}"/>
    <cellStyle name="Percent 4 2 2 5 3 2" xfId="14155" xr:uid="{8A6EE21D-FA73-4CDE-B9DE-98DAC1C9D141}"/>
    <cellStyle name="Percent 4 2 2 5 4" xfId="14156" xr:uid="{9D338D5D-AAB9-4722-B43C-53779C439377}"/>
    <cellStyle name="Percent 4 2 2 6" xfId="14157" xr:uid="{A9A86563-3BB6-45DA-B0B4-85E0F19BE246}"/>
    <cellStyle name="Percent 4 2 2 6 2" xfId="14158" xr:uid="{F558C492-D72B-41F1-93DA-A4E8FDF7C3D3}"/>
    <cellStyle name="Percent 4 2 2 7" xfId="14159" xr:uid="{3DDE7371-5EF5-41BF-9A64-DAFA3BA82EFA}"/>
    <cellStyle name="Percent 4 2 2 7 2" xfId="14160" xr:uid="{A124D05B-E8AA-4AA9-9681-93C6858003FC}"/>
    <cellStyle name="Percent 4 2 2 8" xfId="14161" xr:uid="{A1C092C1-D287-47EE-9AE6-9D77AEB92F80}"/>
    <cellStyle name="Percent 4 2 2 8 2" xfId="14162" xr:uid="{6EEEAF05-E510-4987-8172-4259E96171A1}"/>
    <cellStyle name="Percent 4 2 2 9" xfId="14163" xr:uid="{8015D832-1FA0-4D77-ACB3-F9DEFE765994}"/>
    <cellStyle name="Percent 4 2 20" xfId="7313" xr:uid="{FE136354-82BE-4A8F-AECF-F687ED072B4B}"/>
    <cellStyle name="Percent 4 2 21" xfId="5943" xr:uid="{46186F48-33C8-4ED5-9E7B-2CE8B953E81E}"/>
    <cellStyle name="Percent 4 2 3" xfId="1902" xr:uid="{E6950797-F6C9-4269-ABCA-53367235913A}"/>
    <cellStyle name="Percent 4 2 3 10" xfId="14165" xr:uid="{F255B351-808A-4229-9850-DA93C5002F84}"/>
    <cellStyle name="Percent 4 2 3 11" xfId="14164" xr:uid="{06CC7C22-41BD-4D28-9823-1A12486E8F93}"/>
    <cellStyle name="Percent 4 2 3 12" xfId="7315" xr:uid="{E5583F30-E4C7-4994-9F85-CA825F830827}"/>
    <cellStyle name="Percent 4 2 3 13" xfId="5945" xr:uid="{DB942795-73FC-4572-AAA0-CDD717DA6F65}"/>
    <cellStyle name="Percent 4 2 3 2" xfId="14166" xr:uid="{2EC505FD-5838-4FA6-B013-B68D40124046}"/>
    <cellStyle name="Percent 4 2 3 2 2" xfId="14167" xr:uid="{CC3CB329-EF0F-4487-903A-7DBDD5DDCEEF}"/>
    <cellStyle name="Percent 4 2 3 2 2 2" xfId="14168" xr:uid="{855ED720-4FB3-4625-B856-E0825541C58C}"/>
    <cellStyle name="Percent 4 2 3 2 3" xfId="14169" xr:uid="{23520CFF-0F22-4C8E-B70A-86464BCB6643}"/>
    <cellStyle name="Percent 4 2 3 2 3 2" xfId="14170" xr:uid="{9CA4E015-C97F-48E0-8516-04D193E1F5FD}"/>
    <cellStyle name="Percent 4 2 3 2 4" xfId="14171" xr:uid="{D8B75D08-4613-49A5-B784-565FD76AE58B}"/>
    <cellStyle name="Percent 4 2 3 2 5" xfId="14172" xr:uid="{D28BF6F6-8D7E-40A0-955E-F5492A1B0FC3}"/>
    <cellStyle name="Percent 4 2 3 3" xfId="14173" xr:uid="{1F31C63B-BBC4-46A0-B902-D89BA7962814}"/>
    <cellStyle name="Percent 4 2 3 3 2" xfId="14174" xr:uid="{55DDA55E-09C4-40EE-A386-4D6E55770F03}"/>
    <cellStyle name="Percent 4 2 3 3 2 2" xfId="14175" xr:uid="{D0F4E93E-AECB-4813-AAAF-ABE8766DA359}"/>
    <cellStyle name="Percent 4 2 3 3 3" xfId="14176" xr:uid="{B7E041E7-2A10-4E6C-A5F8-61048BBEC7B1}"/>
    <cellStyle name="Percent 4 2 3 3 3 2" xfId="14177" xr:uid="{0D3D12C0-E17D-4646-B4B1-BA6BDF43CA54}"/>
    <cellStyle name="Percent 4 2 3 3 4" xfId="14178" xr:uid="{67B9D6B8-BDB3-4998-9AF8-B3CE2AE86269}"/>
    <cellStyle name="Percent 4 2 3 4" xfId="14179" xr:uid="{5109765E-62EB-4CEB-89C6-039E9810600D}"/>
    <cellStyle name="Percent 4 2 3 4 2" xfId="14180" xr:uid="{AB771609-94BD-4386-BD79-9A715484F792}"/>
    <cellStyle name="Percent 4 2 3 4 2 2" xfId="14181" xr:uid="{BE67624E-D62C-494D-9DD4-9C3CD50AA34C}"/>
    <cellStyle name="Percent 4 2 3 4 3" xfId="14182" xr:uid="{8964FBB0-CB78-4664-A20B-A35337BD0A43}"/>
    <cellStyle name="Percent 4 2 3 4 3 2" xfId="14183" xr:uid="{F87D33BD-635F-482E-89D1-CE4CA86904BB}"/>
    <cellStyle name="Percent 4 2 3 4 4" xfId="14184" xr:uid="{E5D950C2-5D49-4D0C-A264-2A7BA69DBA4D}"/>
    <cellStyle name="Percent 4 2 3 4 4 2" xfId="14185" xr:uid="{07A4F304-225B-4786-BABC-363D17A15AF0}"/>
    <cellStyle name="Percent 4 2 3 4 5" xfId="14186" xr:uid="{B68FA4A5-9C46-4CCB-B1E9-9FE13861699D}"/>
    <cellStyle name="Percent 4 2 3 5" xfId="14187" xr:uid="{B493EAC0-D51D-4D40-9178-D7B056BD52B9}"/>
    <cellStyle name="Percent 4 2 3 5 2" xfId="14188" xr:uid="{26FC3820-7A52-4C41-A185-AD31FFBEDA58}"/>
    <cellStyle name="Percent 4 2 3 5 2 2" xfId="14189" xr:uid="{FDDB3DBE-70E0-412A-85BE-DDF7675F27CD}"/>
    <cellStyle name="Percent 4 2 3 5 3" xfId="14190" xr:uid="{E2E6428D-46B4-40D8-A74C-A62A81F320F1}"/>
    <cellStyle name="Percent 4 2 3 5 3 2" xfId="14191" xr:uid="{B5A6E16A-685F-4CB6-B815-780B6FB04B2C}"/>
    <cellStyle name="Percent 4 2 3 5 4" xfId="14192" xr:uid="{23289C9E-A101-4F20-BDC0-AE9C337129AE}"/>
    <cellStyle name="Percent 4 2 3 6" xfId="14193" xr:uid="{FEC99798-E8A6-4052-B958-8B14E8299406}"/>
    <cellStyle name="Percent 4 2 3 6 2" xfId="14194" xr:uid="{08329E35-335B-4740-83B7-F004AF7D299F}"/>
    <cellStyle name="Percent 4 2 3 7" xfId="14195" xr:uid="{EF16F007-A5F6-454F-8044-4DA5A5B9ABA2}"/>
    <cellStyle name="Percent 4 2 3 7 2" xfId="14196" xr:uid="{6DAE766D-2DFF-4F11-AC42-854756D9D64F}"/>
    <cellStyle name="Percent 4 2 3 8" xfId="14197" xr:uid="{14F01A23-8F99-485E-BD5A-EC87AD8716B4}"/>
    <cellStyle name="Percent 4 2 3 8 2" xfId="14198" xr:uid="{5886D729-3475-4769-BF25-7BE9F513B118}"/>
    <cellStyle name="Percent 4 2 3 9" xfId="14199" xr:uid="{4C254D03-097E-4986-B839-85840A8BEF51}"/>
    <cellStyle name="Percent 4 2 4" xfId="1903" xr:uid="{AFBB3ACA-45CD-400B-8BCC-14D767BDC1A0}"/>
    <cellStyle name="Percent 4 2 4 10" xfId="14201" xr:uid="{F14FC29C-4173-4F54-B906-298607B90095}"/>
    <cellStyle name="Percent 4 2 4 11" xfId="14200" xr:uid="{6A40E058-9745-4A06-A83F-B255596311A6}"/>
    <cellStyle name="Percent 4 2 4 12" xfId="7388" xr:uid="{34758E7A-1286-4922-AD68-F199D950EFD0}"/>
    <cellStyle name="Percent 4 2 4 13" xfId="5946" xr:uid="{B8B78D5E-6C3D-494E-BEA2-2D0731FF54C7}"/>
    <cellStyle name="Percent 4 2 4 2" xfId="5947" xr:uid="{BA1B7E6B-507D-4599-AEBE-CF5BFBB9E4F0}"/>
    <cellStyle name="Percent 4 2 4 2 2" xfId="14203" xr:uid="{6D9FC305-FFDB-4C2F-B11F-EB96E63BD7F8}"/>
    <cellStyle name="Percent 4 2 4 2 2 2" xfId="14204" xr:uid="{299281EA-511E-4A23-8701-4AA6E9903B92}"/>
    <cellStyle name="Percent 4 2 4 2 3" xfId="14205" xr:uid="{65635164-3668-40D4-9E42-36A1B7AB0CA2}"/>
    <cellStyle name="Percent 4 2 4 2 3 2" xfId="14206" xr:uid="{BB686C8E-7C10-44BF-AA16-E4A87C4E8D98}"/>
    <cellStyle name="Percent 4 2 4 2 4" xfId="14207" xr:uid="{FCE07961-9C59-40A5-9448-A0800DD9E6A2}"/>
    <cellStyle name="Percent 4 2 4 2 5" xfId="14208" xr:uid="{42C00941-A7B3-4302-8DBF-43016F2572E6}"/>
    <cellStyle name="Percent 4 2 4 2 6" xfId="14202" xr:uid="{7A66D885-EDFE-43A0-A7A5-EC4D571D2CAF}"/>
    <cellStyle name="Percent 4 2 4 2 7" xfId="7898" xr:uid="{464F404A-EDF8-4FB4-9DD8-FC33927383A2}"/>
    <cellStyle name="Percent 4 2 4 3" xfId="5948" xr:uid="{88CC8766-6A28-4A64-83E8-9492F74C6562}"/>
    <cellStyle name="Percent 4 2 4 3 2" xfId="14210" xr:uid="{4B941278-71B6-4B71-9C32-F6E4BA9EAE28}"/>
    <cellStyle name="Percent 4 2 4 3 2 2" xfId="14211" xr:uid="{131016CA-AE64-4612-B264-3D63C741F0BD}"/>
    <cellStyle name="Percent 4 2 4 3 3" xfId="14212" xr:uid="{D7467964-A20E-45DA-83F7-0AD83E5B8803}"/>
    <cellStyle name="Percent 4 2 4 3 3 2" xfId="14213" xr:uid="{8FFC1CD8-26D6-4239-AC2F-33B309595A98}"/>
    <cellStyle name="Percent 4 2 4 3 4" xfId="14214" xr:uid="{63F7D472-20D0-4748-9A44-E21961F2ED0D}"/>
    <cellStyle name="Percent 4 2 4 3 5" xfId="14209" xr:uid="{9F2F9F60-4799-4144-84E8-CFB5DA77932A}"/>
    <cellStyle name="Percent 4 2 4 3 6" xfId="8850" xr:uid="{A93DE7BB-90A8-4ADD-AE34-DDE54B059369}"/>
    <cellStyle name="Percent 4 2 4 4" xfId="14215" xr:uid="{5ECA2CC1-1E37-4554-952C-95519A56D0F3}"/>
    <cellStyle name="Percent 4 2 4 4 2" xfId="14216" xr:uid="{311C8EB4-80CE-40A0-8BFF-51F08834A8AA}"/>
    <cellStyle name="Percent 4 2 4 4 2 2" xfId="14217" xr:uid="{A512C655-4E61-45DD-8B23-286C5375A755}"/>
    <cellStyle name="Percent 4 2 4 4 3" xfId="14218" xr:uid="{3692B7AE-655F-4FED-8F23-874966C07CC7}"/>
    <cellStyle name="Percent 4 2 4 4 3 2" xfId="14219" xr:uid="{8755C257-5BEE-4586-98EC-DB07E6C20A8D}"/>
    <cellStyle name="Percent 4 2 4 4 4" xfId="14220" xr:uid="{1A563DDC-CE31-423F-8FDF-E50C8077073A}"/>
    <cellStyle name="Percent 4 2 4 4 4 2" xfId="14221" xr:uid="{3322140F-4094-4814-9DB3-DF038F757E51}"/>
    <cellStyle name="Percent 4 2 4 4 5" xfId="14222" xr:uid="{42643496-BB89-4890-8465-34E095330397}"/>
    <cellStyle name="Percent 4 2 4 5" xfId="14223" xr:uid="{DB72D391-FE64-4038-9655-3E4993317EEE}"/>
    <cellStyle name="Percent 4 2 4 5 2" xfId="14224" xr:uid="{9E180F46-8F99-4F2C-B6BD-D8D135175070}"/>
    <cellStyle name="Percent 4 2 4 5 2 2" xfId="14225" xr:uid="{F127C8DA-F810-4BB1-9985-DF7F34FAA5F5}"/>
    <cellStyle name="Percent 4 2 4 5 3" xfId="14226" xr:uid="{BA2422DA-6CA7-4B19-B948-8F4FD0389C67}"/>
    <cellStyle name="Percent 4 2 4 5 3 2" xfId="14227" xr:uid="{53E1BD74-D5BE-4F88-AC81-2E2974C09FF6}"/>
    <cellStyle name="Percent 4 2 4 5 4" xfId="14228" xr:uid="{A207D566-7CBB-4633-948E-6083D41EE7E8}"/>
    <cellStyle name="Percent 4 2 4 6" xfId="14229" xr:uid="{0F36590F-0AA4-440F-AB29-9CAB3ADB912C}"/>
    <cellStyle name="Percent 4 2 4 6 2" xfId="14230" xr:uid="{3573EF3A-9CB2-4578-9629-CA7CF84ECFE2}"/>
    <cellStyle name="Percent 4 2 4 7" xfId="14231" xr:uid="{0610C0F6-D2AF-4D0F-B9A1-C46AD3548522}"/>
    <cellStyle name="Percent 4 2 4 7 2" xfId="14232" xr:uid="{CA49C489-4424-4838-9FCE-36820E8F8D38}"/>
    <cellStyle name="Percent 4 2 4 8" xfId="14233" xr:uid="{078D5553-152F-4BC4-98E7-EE1F2D953963}"/>
    <cellStyle name="Percent 4 2 4 8 2" xfId="14234" xr:uid="{50173DD8-01AD-4F38-91E5-85DF0FD0E089}"/>
    <cellStyle name="Percent 4 2 4 9" xfId="14235" xr:uid="{F99AF962-5FC8-43E7-8CC2-D99D28F94A9F}"/>
    <cellStyle name="Percent 4 2 5" xfId="1904" xr:uid="{9D4F0EA2-BACC-4174-B539-7FEB8BF5840D}"/>
    <cellStyle name="Percent 4 2 5 10" xfId="14237" xr:uid="{7DEDFE06-ACD4-4C3F-A5F9-4670D3ACC33A}"/>
    <cellStyle name="Percent 4 2 5 11" xfId="14236" xr:uid="{795DFD87-4FEB-41D5-AE65-452D7BC35B09}"/>
    <cellStyle name="Percent 4 2 5 12" xfId="7899" xr:uid="{409339E7-81DC-4B3E-B990-CB34ADF825F3}"/>
    <cellStyle name="Percent 4 2 5 13" xfId="5949" xr:uid="{3C5F6F8E-FF7E-4355-B27A-26693AE57BE8}"/>
    <cellStyle name="Percent 4 2 5 2" xfId="14238" xr:uid="{932DCBE9-C907-471A-A6DD-D493B912AE92}"/>
    <cellStyle name="Percent 4 2 5 2 2" xfId="14239" xr:uid="{DF10F8A2-17A0-4BC5-9862-76EE34A10EB6}"/>
    <cellStyle name="Percent 4 2 5 2 2 2" xfId="14240" xr:uid="{F8EAA716-7162-4015-91C4-CECC9F1D2924}"/>
    <cellStyle name="Percent 4 2 5 2 3" xfId="14241" xr:uid="{1DCA46A1-73D4-43D8-9D92-3FCF54E82EDE}"/>
    <cellStyle name="Percent 4 2 5 2 3 2" xfId="14242" xr:uid="{A7BE5BF2-9CDB-41D4-8F5B-E94C177EE68F}"/>
    <cellStyle name="Percent 4 2 5 2 4" xfId="14243" xr:uid="{908A4504-C539-41C2-B022-BD1205BEDC0A}"/>
    <cellStyle name="Percent 4 2 5 3" xfId="14244" xr:uid="{354CBE14-558C-44F7-AE47-EC00B2F560E2}"/>
    <cellStyle name="Percent 4 2 5 3 2" xfId="14245" xr:uid="{E618746A-1B74-4E71-B3EA-92D234683FAF}"/>
    <cellStyle name="Percent 4 2 5 3 2 2" xfId="14246" xr:uid="{CD93F9FA-A54E-4DAD-8788-96078085963E}"/>
    <cellStyle name="Percent 4 2 5 3 3" xfId="14247" xr:uid="{672A4544-198F-46B7-8839-5EACE308105A}"/>
    <cellStyle name="Percent 4 2 5 3 3 2" xfId="14248" xr:uid="{1953E82D-0F1F-4A02-B383-5F801601A811}"/>
    <cellStyle name="Percent 4 2 5 3 4" xfId="14249" xr:uid="{F9CE9299-A4C4-4594-8175-85A86934CE64}"/>
    <cellStyle name="Percent 4 2 5 4" xfId="14250" xr:uid="{F022B413-7DD0-471E-94DA-6AFC7726824F}"/>
    <cellStyle name="Percent 4 2 5 4 2" xfId="14251" xr:uid="{97759604-B315-48CF-989C-7FDAB64E69FF}"/>
    <cellStyle name="Percent 4 2 5 4 2 2" xfId="14252" xr:uid="{FEF181C3-1E43-4B25-BA17-1A20BDEDD1F6}"/>
    <cellStyle name="Percent 4 2 5 4 3" xfId="14253" xr:uid="{2AEEA98D-2567-4DEF-AD06-D33F111F1250}"/>
    <cellStyle name="Percent 4 2 5 4 3 2" xfId="14254" xr:uid="{87800E0C-1C66-4970-B3F4-4D862BF37F48}"/>
    <cellStyle name="Percent 4 2 5 4 4" xfId="14255" xr:uid="{2E695043-BDE7-4370-8BFD-4BD57967413A}"/>
    <cellStyle name="Percent 4 2 5 4 4 2" xfId="14256" xr:uid="{D636B45D-34BD-4D47-A854-1DE6652C919D}"/>
    <cellStyle name="Percent 4 2 5 4 5" xfId="14257" xr:uid="{15BD9F00-C23C-48DF-A9A0-B02A73BE9AFF}"/>
    <cellStyle name="Percent 4 2 5 5" xfId="14258" xr:uid="{00EC3E21-6629-41F4-87AD-18487221F159}"/>
    <cellStyle name="Percent 4 2 5 5 2" xfId="14259" xr:uid="{FCED31C9-7E1F-4B15-AD75-94B1436A61CA}"/>
    <cellStyle name="Percent 4 2 5 5 2 2" xfId="14260" xr:uid="{46BC18F7-81E6-4CF1-B33D-1C89612FEBF2}"/>
    <cellStyle name="Percent 4 2 5 5 3" xfId="14261" xr:uid="{D0B75197-0BD6-4181-BAE5-1ED195E99DEF}"/>
    <cellStyle name="Percent 4 2 5 5 3 2" xfId="14262" xr:uid="{61925097-6E27-4DFB-90D5-6CBE92F8CD3C}"/>
    <cellStyle name="Percent 4 2 5 5 4" xfId="14263" xr:uid="{C15CF2ED-2E26-4C4D-90AA-1BE63A2A629A}"/>
    <cellStyle name="Percent 4 2 5 6" xfId="14264" xr:uid="{156AD54C-8192-48FD-90E5-2E05BCCFFA45}"/>
    <cellStyle name="Percent 4 2 5 6 2" xfId="14265" xr:uid="{450322AF-A483-4D1E-800F-56098ABCF870}"/>
    <cellStyle name="Percent 4 2 5 7" xfId="14266" xr:uid="{57F73549-76F9-4CE2-82EF-2EDA2D2136B1}"/>
    <cellStyle name="Percent 4 2 5 7 2" xfId="14267" xr:uid="{53383682-9CE4-48EE-9F6C-7F7CFA5B7827}"/>
    <cellStyle name="Percent 4 2 5 8" xfId="14268" xr:uid="{279F6665-90CA-48EB-852B-02194F6CF3BD}"/>
    <cellStyle name="Percent 4 2 5 8 2" xfId="14269" xr:uid="{D45394DC-E7D6-49EE-B085-012152185588}"/>
    <cellStyle name="Percent 4 2 5 9" xfId="14270" xr:uid="{96924B9A-D5C9-483F-BB87-C99829531347}"/>
    <cellStyle name="Percent 4 2 6" xfId="1905" xr:uid="{35A823A5-120E-4F2A-A136-59AD0C1870E1}"/>
    <cellStyle name="Percent 4 2 6 10" xfId="14272" xr:uid="{998D50A8-D7C4-4632-B5D9-8FB7E18EF74B}"/>
    <cellStyle name="Percent 4 2 6 11" xfId="14271" xr:uid="{A069E048-CBE7-4060-A1E1-8243D32BC946}"/>
    <cellStyle name="Percent 4 2 6 12" xfId="7897" xr:uid="{489C136A-8E60-4E67-8515-A6F2E7065F63}"/>
    <cellStyle name="Percent 4 2 6 13" xfId="5950" xr:uid="{14936F4A-6E1D-4C6C-BC62-44CF6E9C3EC2}"/>
    <cellStyle name="Percent 4 2 6 2" xfId="5951" xr:uid="{4190F9AC-A6D5-426E-8DAE-36F539D9D915}"/>
    <cellStyle name="Percent 4 2 6 2 2" xfId="14274" xr:uid="{42750D41-04AD-4D86-A523-8F119AB3A94E}"/>
    <cellStyle name="Percent 4 2 6 2 2 2" xfId="14275" xr:uid="{DCA66F31-52C2-4342-A74B-E708C344CBBF}"/>
    <cellStyle name="Percent 4 2 6 2 3" xfId="14276" xr:uid="{F2D377BD-784F-4847-A503-27B0E03F11C8}"/>
    <cellStyle name="Percent 4 2 6 2 3 2" xfId="14277" xr:uid="{1551C213-C9B9-430E-B016-31A8D06CC1FB}"/>
    <cellStyle name="Percent 4 2 6 2 4" xfId="14278" xr:uid="{BDB122E2-552C-4E3B-8EEA-902EBF4B1F12}"/>
    <cellStyle name="Percent 4 2 6 2 5" xfId="14273" xr:uid="{4807D945-060E-4CF7-B19A-D9FA22930008}"/>
    <cellStyle name="Percent 4 2 6 2 6" xfId="8851" xr:uid="{7654B5E2-84F9-4D57-9CFC-1A97007DEE56}"/>
    <cellStyle name="Percent 4 2 6 3" xfId="5952" xr:uid="{12CBF137-8515-43D2-84BD-BD72735C2C0E}"/>
    <cellStyle name="Percent 4 2 6 3 2" xfId="14280" xr:uid="{443FB30C-17A6-4BB5-8F0C-6F6BA206BA19}"/>
    <cellStyle name="Percent 4 2 6 3 2 2" xfId="14281" xr:uid="{E8EAA7F6-A56B-4AB0-8C9B-3A37C682F79D}"/>
    <cellStyle name="Percent 4 2 6 3 3" xfId="14282" xr:uid="{FEB036DA-6162-4E8F-9567-8EB22C3EA73C}"/>
    <cellStyle name="Percent 4 2 6 3 3 2" xfId="14283" xr:uid="{9A42ED26-0D42-482C-9CA5-1A6267A4C163}"/>
    <cellStyle name="Percent 4 2 6 3 4" xfId="14284" xr:uid="{E7088230-B714-4FFD-8698-5B33A7F73B23}"/>
    <cellStyle name="Percent 4 2 6 3 5" xfId="14279" xr:uid="{D8976840-6391-40FB-B1F1-89AA3C556A5D}"/>
    <cellStyle name="Percent 4 2 6 4" xfId="14285" xr:uid="{8D9A455D-7F25-47AC-930A-C9D463AC869A}"/>
    <cellStyle name="Percent 4 2 6 4 2" xfId="14286" xr:uid="{A917C4AC-6044-49FA-B913-4891B061395A}"/>
    <cellStyle name="Percent 4 2 6 4 2 2" xfId="14287" xr:uid="{78AB5656-F97B-4E8B-B534-F3CEB0790719}"/>
    <cellStyle name="Percent 4 2 6 4 3" xfId="14288" xr:uid="{D71CD99A-63AB-42A9-8083-CD083AFD0107}"/>
    <cellStyle name="Percent 4 2 6 4 3 2" xfId="14289" xr:uid="{8986FBC7-49E7-4107-A5E1-456BE82176AF}"/>
    <cellStyle name="Percent 4 2 6 4 4" xfId="14290" xr:uid="{720FA7FE-6DFC-4C2D-AD91-7D8FA35CC040}"/>
    <cellStyle name="Percent 4 2 6 4 4 2" xfId="14291" xr:uid="{AD2CD76E-425E-4662-85C5-4E329B9518DA}"/>
    <cellStyle name="Percent 4 2 6 4 5" xfId="14292" xr:uid="{EB309BCA-36F7-4836-9099-822CAD5190AD}"/>
    <cellStyle name="Percent 4 2 6 5" xfId="14293" xr:uid="{4ED254E5-C493-4E3C-86FB-992CB9A2409F}"/>
    <cellStyle name="Percent 4 2 6 5 2" xfId="14294" xr:uid="{AD690845-9908-4223-BAEA-DBE4CDB3E350}"/>
    <cellStyle name="Percent 4 2 6 5 2 2" xfId="14295" xr:uid="{C00044F5-D998-4E43-8C82-7B6252BCBFCB}"/>
    <cellStyle name="Percent 4 2 6 5 3" xfId="14296" xr:uid="{4B68E449-F0E6-4594-9D2A-D5804DB8C251}"/>
    <cellStyle name="Percent 4 2 6 5 3 2" xfId="14297" xr:uid="{68A00A3C-BF6A-4C71-BEAD-CBC2236197F1}"/>
    <cellStyle name="Percent 4 2 6 5 4" xfId="14298" xr:uid="{91EEA624-9AFA-42D1-9F82-6996FF3BADEA}"/>
    <cellStyle name="Percent 4 2 6 6" xfId="14299" xr:uid="{D6854781-2981-42D7-BB7D-24181037C7BD}"/>
    <cellStyle name="Percent 4 2 6 6 2" xfId="14300" xr:uid="{5C727864-0D08-4192-9B2D-2588C9800168}"/>
    <cellStyle name="Percent 4 2 6 7" xfId="14301" xr:uid="{973AA523-78AB-43D6-BD1F-F2EFA5D40ECA}"/>
    <cellStyle name="Percent 4 2 6 7 2" xfId="14302" xr:uid="{28883608-4948-42AB-992C-76834A93E55B}"/>
    <cellStyle name="Percent 4 2 6 8" xfId="14303" xr:uid="{E66D4AAD-F5AB-42AA-A7F2-9D431C3B7F41}"/>
    <cellStyle name="Percent 4 2 6 8 2" xfId="14304" xr:uid="{4C17E611-6C29-466F-8870-BBB7660A411E}"/>
    <cellStyle name="Percent 4 2 6 9" xfId="14305" xr:uid="{9AC7EBE6-9164-4255-B994-F4FA41B27BB7}"/>
    <cellStyle name="Percent 4 2 7" xfId="1906" xr:uid="{F5AE0EEA-3F85-412C-B4EB-A395CCF97CE6}"/>
    <cellStyle name="Percent 4 2 7 10" xfId="14307" xr:uid="{DC63A701-F1BD-49D2-8093-9DF23E42004D}"/>
    <cellStyle name="Percent 4 2 7 11" xfId="14306" xr:uid="{DB8598FC-ECA5-4A75-8CE7-4570B6BE288A}"/>
    <cellStyle name="Percent 4 2 7 12" xfId="8852" xr:uid="{08E92A23-3B0F-484A-B1A3-9BB0167BCFBA}"/>
    <cellStyle name="Percent 4 2 7 13" xfId="5953" xr:uid="{3E282824-0092-43A8-80C0-68CF6CC260A3}"/>
    <cellStyle name="Percent 4 2 7 2" xfId="14308" xr:uid="{A609C65D-8DCE-479A-8CC5-F5152769671C}"/>
    <cellStyle name="Percent 4 2 7 2 2" xfId="14309" xr:uid="{B3FCEFF6-B26E-4EA9-8AE5-17CE4D232800}"/>
    <cellStyle name="Percent 4 2 7 2 2 2" xfId="14310" xr:uid="{7540E34B-D227-4054-9D63-9B54373A1074}"/>
    <cellStyle name="Percent 4 2 7 2 3" xfId="14311" xr:uid="{08E02F26-6F03-4547-B9A6-176C2A2007F0}"/>
    <cellStyle name="Percent 4 2 7 2 3 2" xfId="14312" xr:uid="{B0357110-05CE-4531-87D5-1ED089B74E15}"/>
    <cellStyle name="Percent 4 2 7 2 4" xfId="14313" xr:uid="{589B5106-518D-438C-B24C-710DCF8DD237}"/>
    <cellStyle name="Percent 4 2 7 3" xfId="14314" xr:uid="{1ED91A91-E634-417B-B1FE-BE8D8CBF0C71}"/>
    <cellStyle name="Percent 4 2 7 3 2" xfId="14315" xr:uid="{E45295C8-3950-451D-B4F9-43AEB6CB6555}"/>
    <cellStyle name="Percent 4 2 7 3 2 2" xfId="14316" xr:uid="{A30B961C-CB2D-4E8F-8A0D-43761A1E019B}"/>
    <cellStyle name="Percent 4 2 7 3 3" xfId="14317" xr:uid="{CE7A6BBD-DAEE-4283-B73E-837EF9F12D9C}"/>
    <cellStyle name="Percent 4 2 7 3 3 2" xfId="14318" xr:uid="{52F63F96-F789-476D-9345-AFFD7863A4BD}"/>
    <cellStyle name="Percent 4 2 7 3 4" xfId="14319" xr:uid="{F42694C2-7C60-4A07-98CB-DEF4EE1B517F}"/>
    <cellStyle name="Percent 4 2 7 4" xfId="14320" xr:uid="{0503C316-56A9-4900-9585-681C1AAA55E3}"/>
    <cellStyle name="Percent 4 2 7 4 2" xfId="14321" xr:uid="{EF726994-B894-491B-BE6F-5172E808EDEB}"/>
    <cellStyle name="Percent 4 2 7 4 2 2" xfId="14322" xr:uid="{5D07F88A-4443-443A-9246-0ABEDE144C58}"/>
    <cellStyle name="Percent 4 2 7 4 3" xfId="14323" xr:uid="{FFA028AC-8514-4BAC-A12F-C2AD90270824}"/>
    <cellStyle name="Percent 4 2 7 4 3 2" xfId="14324" xr:uid="{8CF1051B-8A44-44DA-8DDE-081E92E15337}"/>
    <cellStyle name="Percent 4 2 7 4 4" xfId="14325" xr:uid="{DDEB78A7-90E9-497F-BFE1-DA05A26117D6}"/>
    <cellStyle name="Percent 4 2 7 4 4 2" xfId="14326" xr:uid="{4DD5D3A5-C258-44F2-BA9D-0D019FC144AC}"/>
    <cellStyle name="Percent 4 2 7 4 5" xfId="14327" xr:uid="{84EC0E4B-0A09-4808-BC20-E651B802A274}"/>
    <cellStyle name="Percent 4 2 7 5" xfId="14328" xr:uid="{4785B38D-CECF-4C8C-A268-CA1F8E820D8B}"/>
    <cellStyle name="Percent 4 2 7 5 2" xfId="14329" xr:uid="{824BBEFF-5287-4030-B3F8-0BB22E7AB617}"/>
    <cellStyle name="Percent 4 2 7 5 2 2" xfId="14330" xr:uid="{275E9D4E-06AB-49D8-B022-0C159687594A}"/>
    <cellStyle name="Percent 4 2 7 5 3" xfId="14331" xr:uid="{22A82C53-32F3-43B4-9BED-7FDCFEE36E1A}"/>
    <cellStyle name="Percent 4 2 7 5 3 2" xfId="14332" xr:uid="{FA270FEE-F195-4443-82C5-F3C67DE62BE3}"/>
    <cellStyle name="Percent 4 2 7 5 4" xfId="14333" xr:uid="{C4F65E3C-F91F-43A0-84AD-24B581D092EE}"/>
    <cellStyle name="Percent 4 2 7 6" xfId="14334" xr:uid="{E9F7194F-1553-439C-A971-168B1A8C4A55}"/>
    <cellStyle name="Percent 4 2 7 6 2" xfId="14335" xr:uid="{776F3CD7-AAB1-4C6A-9E99-B2CD8A126379}"/>
    <cellStyle name="Percent 4 2 7 7" xfId="14336" xr:uid="{95D5C5A2-B85C-4613-8EC4-0692037A98E6}"/>
    <cellStyle name="Percent 4 2 7 7 2" xfId="14337" xr:uid="{A703D507-97DD-4EE1-A55F-697846920914}"/>
    <cellStyle name="Percent 4 2 7 8" xfId="14338" xr:uid="{6B468FAB-6ED3-4C1A-9CAF-91DD33C9C0F5}"/>
    <cellStyle name="Percent 4 2 7 8 2" xfId="14339" xr:uid="{2FE97F5C-3546-452D-A381-F1393F1DDE3C}"/>
    <cellStyle name="Percent 4 2 7 9" xfId="14340" xr:uid="{4191B549-68C3-4D62-8BF2-59856CF1E1D2}"/>
    <cellStyle name="Percent 4 2 8" xfId="1907" xr:uid="{72790636-E3CD-49A9-A392-F38A83A1ED65}"/>
    <cellStyle name="Percent 4 2 8 10" xfId="14342" xr:uid="{8BA94E4B-3566-442D-AD52-206E8CB642AC}"/>
    <cellStyle name="Percent 4 2 8 11" xfId="14341" xr:uid="{692C5653-7213-42BC-8F0F-CE4B3A6AC2BC}"/>
    <cellStyle name="Percent 4 2 8 12" xfId="8853" xr:uid="{2AE175D8-A2F8-4138-8263-24D57AF75DE1}"/>
    <cellStyle name="Percent 4 2 8 13" xfId="5954" xr:uid="{8FACBD11-520B-4BC8-AF47-23788191C7BC}"/>
    <cellStyle name="Percent 4 2 8 2" xfId="14343" xr:uid="{ADC24B9D-7DF7-4D16-AC56-1A16E765564C}"/>
    <cellStyle name="Percent 4 2 8 2 2" xfId="14344" xr:uid="{207DA835-361E-4473-8F49-5E384775F4D5}"/>
    <cellStyle name="Percent 4 2 8 2 2 2" xfId="14345" xr:uid="{B37B0C6C-0AF1-498D-B35E-8B650B09A607}"/>
    <cellStyle name="Percent 4 2 8 2 3" xfId="14346" xr:uid="{0CE09B31-DCFB-4F59-BE11-79BFA63DE3B4}"/>
    <cellStyle name="Percent 4 2 8 2 3 2" xfId="14347" xr:uid="{3DDD5A74-3135-4A40-BAE0-F8D8F44FA963}"/>
    <cellStyle name="Percent 4 2 8 2 4" xfId="14348" xr:uid="{C415B012-8694-490A-AD34-8E4D79B07F03}"/>
    <cellStyle name="Percent 4 2 8 3" xfId="14349" xr:uid="{75C80EEF-B5F7-4F6E-9BAA-FF4B4CBAA3DC}"/>
    <cellStyle name="Percent 4 2 8 3 2" xfId="14350" xr:uid="{B219C981-A54D-4B4D-B7EE-2D39EB095D40}"/>
    <cellStyle name="Percent 4 2 8 3 2 2" xfId="14351" xr:uid="{314E499B-5EA8-4BF9-ABF6-E017A7C2CB5E}"/>
    <cellStyle name="Percent 4 2 8 3 3" xfId="14352" xr:uid="{C7333813-62FF-42C2-B98A-FFBCC818624D}"/>
    <cellStyle name="Percent 4 2 8 3 3 2" xfId="14353" xr:uid="{C515E62C-ADC5-4C2F-896A-4FA73E734594}"/>
    <cellStyle name="Percent 4 2 8 3 4" xfId="14354" xr:uid="{0CFB2385-43E9-4F41-ACE7-EBC4FD4262E9}"/>
    <cellStyle name="Percent 4 2 8 4" xfId="14355" xr:uid="{88FB4D53-D5F7-418B-AE5D-C0C70894AE73}"/>
    <cellStyle name="Percent 4 2 8 4 2" xfId="14356" xr:uid="{EB585F3F-ABDD-4963-8B64-14AB2B236480}"/>
    <cellStyle name="Percent 4 2 8 4 2 2" xfId="14357" xr:uid="{CEA95AA3-B7E7-446E-8DD3-E13265F57030}"/>
    <cellStyle name="Percent 4 2 8 4 3" xfId="14358" xr:uid="{DB9B68F9-166D-4E49-A715-9C184E4A7A0A}"/>
    <cellStyle name="Percent 4 2 8 4 3 2" xfId="14359" xr:uid="{4E815FF9-F426-4ACF-B042-E2FD2ECAD5DA}"/>
    <cellStyle name="Percent 4 2 8 4 4" xfId="14360" xr:uid="{93D2EC52-062B-4CBC-B7BE-98CFC030D3AD}"/>
    <cellStyle name="Percent 4 2 8 4 4 2" xfId="14361" xr:uid="{79D682FD-B6F8-45C1-8F4D-DACDF038FD8F}"/>
    <cellStyle name="Percent 4 2 8 4 5" xfId="14362" xr:uid="{D80A33D3-35A5-4CE5-89EF-E03ADD783706}"/>
    <cellStyle name="Percent 4 2 8 5" xfId="14363" xr:uid="{14BDC644-CC82-4D87-AB44-BF03E16183E1}"/>
    <cellStyle name="Percent 4 2 8 5 2" xfId="14364" xr:uid="{11498A9B-E731-4B82-9884-5C6A4C05C9D6}"/>
    <cellStyle name="Percent 4 2 8 5 2 2" xfId="14365" xr:uid="{45DEF065-3781-4C05-8177-F13CADA79751}"/>
    <cellStyle name="Percent 4 2 8 5 3" xfId="14366" xr:uid="{06D25FB0-BD8F-4C1E-9FF5-CB6E02AAD2D6}"/>
    <cellStyle name="Percent 4 2 8 5 3 2" xfId="14367" xr:uid="{73B143AF-5711-4A85-82BA-8E315E27A870}"/>
    <cellStyle name="Percent 4 2 8 5 4" xfId="14368" xr:uid="{1B77595E-1E65-4A19-80CE-CEAC02AB86B2}"/>
    <cellStyle name="Percent 4 2 8 6" xfId="14369" xr:uid="{F19BDC11-760E-476A-88BD-8442B1DD4BAE}"/>
    <cellStyle name="Percent 4 2 8 6 2" xfId="14370" xr:uid="{1F5DE886-2FE8-4F5F-9EF1-3514E46DE5D6}"/>
    <cellStyle name="Percent 4 2 8 7" xfId="14371" xr:uid="{6DFD6423-135E-4A3A-87F8-3A61BFD48F92}"/>
    <cellStyle name="Percent 4 2 8 7 2" xfId="14372" xr:uid="{0F062719-59BC-48B2-BDD8-DD2ACFC90FF6}"/>
    <cellStyle name="Percent 4 2 8 8" xfId="14373" xr:uid="{7E4A89CD-F647-41E9-9601-3E20AEA8154F}"/>
    <cellStyle name="Percent 4 2 8 8 2" xfId="14374" xr:uid="{0FF2BC58-D072-45E6-A6D6-5A6EFC7EFBAD}"/>
    <cellStyle name="Percent 4 2 8 9" xfId="14375" xr:uid="{E0A579D8-4EB2-4304-A4ED-D33F52FC8574}"/>
    <cellStyle name="Percent 4 2 9" xfId="1908" xr:uid="{B17C9C48-2460-4446-8B6B-EDFC3DD77885}"/>
    <cellStyle name="Percent 4 2 9 2" xfId="14377" xr:uid="{25A8D1C8-E2C4-4E94-9635-234C6F6693E7}"/>
    <cellStyle name="Percent 4 2 9 2 2" xfId="14378" xr:uid="{F8208CAE-CE34-423E-AA68-7050A84E6736}"/>
    <cellStyle name="Percent 4 2 9 3" xfId="14379" xr:uid="{8D307319-39CB-406F-93DF-E7B2143E9CDD}"/>
    <cellStyle name="Percent 4 2 9 3 2" xfId="14380" xr:uid="{2FAEB386-BDB4-41B6-B9BB-86FC2646500C}"/>
    <cellStyle name="Percent 4 2 9 4" xfId="14381" xr:uid="{17EAA517-C9CA-4E73-AF5B-91BADA588690}"/>
    <cellStyle name="Percent 4 2 9 5" xfId="14382" xr:uid="{09569F24-78DA-4F03-9A67-6348984C62EA}"/>
    <cellStyle name="Percent 4 2 9 6" xfId="14376" xr:uid="{4BB34EA4-04B4-4755-84AC-BC0CBCC6F767}"/>
    <cellStyle name="Percent 4 2 9 7" xfId="8854" xr:uid="{E092255F-47F9-49BF-9539-741F3BC2D97A}"/>
    <cellStyle name="Percent 4 2 9 8" xfId="5955" xr:uid="{46787943-CA46-4ED7-90F7-73A6E968315F}"/>
    <cellStyle name="Percent 4 20" xfId="5956" xr:uid="{3752F77E-236E-4B29-8D26-5C140C7B00F9}"/>
    <cellStyle name="Percent 4 20 10" xfId="14384" xr:uid="{87685381-20A1-453B-B220-84E6BE206B94}"/>
    <cellStyle name="Percent 4 20 11" xfId="14385" xr:uid="{D5A636C1-1C73-4912-9D3A-0F84936293FD}"/>
    <cellStyle name="Percent 4 20 12" xfId="14383" xr:uid="{A5805000-1B9A-487F-8EF7-296B7701839C}"/>
    <cellStyle name="Percent 4 20 13" xfId="7900" xr:uid="{DD3E2C6E-2D6F-4BC2-A45D-99546D1DF731}"/>
    <cellStyle name="Percent 4 20 2" xfId="14386" xr:uid="{F8E75173-9615-48E4-81F9-E3FE38661A01}"/>
    <cellStyle name="Percent 4 20 2 2" xfId="14387" xr:uid="{005BE3F7-4BCD-4401-8401-491AE658C1E2}"/>
    <cellStyle name="Percent 4 20 2 2 2" xfId="14388" xr:uid="{0EC27606-9839-402A-B90A-DBE9519482B0}"/>
    <cellStyle name="Percent 4 20 2 3" xfId="14389" xr:uid="{2B6EC8A8-1D8B-4468-988F-28D18E82D977}"/>
    <cellStyle name="Percent 4 20 2 3 2" xfId="14390" xr:uid="{E62A05F4-81A3-4A3C-8FBD-1677D1C41877}"/>
    <cellStyle name="Percent 4 20 2 4" xfId="14391" xr:uid="{E4024301-68D9-464E-9221-3BC0FB809FCE}"/>
    <cellStyle name="Percent 4 20 2 5" xfId="14392" xr:uid="{35EEFAD2-2EE2-4868-A032-0A9A5B7A3E24}"/>
    <cellStyle name="Percent 4 20 3" xfId="14393" xr:uid="{7B07E1B3-0510-4FA4-A0D4-7FFF975FF8CD}"/>
    <cellStyle name="Percent 4 20 3 2" xfId="14394" xr:uid="{AF0AB925-7B2E-438D-AE96-6E1945804B3C}"/>
    <cellStyle name="Percent 4 20 3 2 2" xfId="14395" xr:uid="{833EA8F5-A844-44F0-9AEE-6A0001445AF7}"/>
    <cellStyle name="Percent 4 20 3 3" xfId="14396" xr:uid="{257F0306-7086-4C07-BD7B-5DDCB68B6D9A}"/>
    <cellStyle name="Percent 4 20 3 3 2" xfId="14397" xr:uid="{1B060A59-5815-4DA7-A115-541220F8AE83}"/>
    <cellStyle name="Percent 4 20 3 4" xfId="14398" xr:uid="{B45C9CD9-70B3-4C80-88F8-D90B010CAA97}"/>
    <cellStyle name="Percent 4 20 4" xfId="14399" xr:uid="{EB4C8A2F-B8C3-43F9-B0C8-D9B2B4F2A0FD}"/>
    <cellStyle name="Percent 4 20 4 2" xfId="14400" xr:uid="{0222F410-078F-4199-9F42-B6A4C8A7E8AF}"/>
    <cellStyle name="Percent 4 20 4 2 2" xfId="14401" xr:uid="{84BA730B-A38B-4AB7-8D97-4129E6C29B56}"/>
    <cellStyle name="Percent 4 20 4 3" xfId="14402" xr:uid="{9881A586-9666-4712-A517-64FD681A9AD5}"/>
    <cellStyle name="Percent 4 20 4 3 2" xfId="14403" xr:uid="{FE90A85F-4713-4CB7-AD2A-0E1EEC76AEDD}"/>
    <cellStyle name="Percent 4 20 4 4" xfId="14404" xr:uid="{45D5056B-A625-4FBD-974A-A1C565E9C205}"/>
    <cellStyle name="Percent 4 20 5" xfId="14405" xr:uid="{815A64C1-CCFB-4C57-9048-DE905CC2380E}"/>
    <cellStyle name="Percent 4 20 5 2" xfId="14406" xr:uid="{98B0E440-33D9-4A9F-AA6D-F491676D5A01}"/>
    <cellStyle name="Percent 4 20 5 2 2" xfId="14407" xr:uid="{FA1B4C90-3044-479D-A9BB-39DF0909405C}"/>
    <cellStyle name="Percent 4 20 5 3" xfId="14408" xr:uid="{7E05DF5D-11BC-4104-BB94-102B9E3788F7}"/>
    <cellStyle name="Percent 4 20 5 3 2" xfId="14409" xr:uid="{A0F36CF6-030E-4966-A94B-44D81F114CFD}"/>
    <cellStyle name="Percent 4 20 5 4" xfId="14410" xr:uid="{BDCDFFAD-801D-4053-88D8-FCEAA0B19E09}"/>
    <cellStyle name="Percent 4 20 5 4 2" xfId="14411" xr:uid="{7C0E93C0-06B9-487F-9E12-D60DF9D632D1}"/>
    <cellStyle name="Percent 4 20 5 5" xfId="14412" xr:uid="{47AC0581-EAD4-4BE4-9778-78A030934DDD}"/>
    <cellStyle name="Percent 4 20 6" xfId="14413" xr:uid="{E4204528-2D26-480C-88C8-10D7FBB29DDB}"/>
    <cellStyle name="Percent 4 20 6 2" xfId="14414" xr:uid="{418B3BD4-CE51-4E81-B0E8-01415C16900F}"/>
    <cellStyle name="Percent 4 20 6 2 2" xfId="14415" xr:uid="{F0FA0330-F153-4156-B5A5-FA75BBD388C2}"/>
    <cellStyle name="Percent 4 20 6 3" xfId="14416" xr:uid="{82F11A97-3869-446A-8B67-9A53E9EB7C76}"/>
    <cellStyle name="Percent 4 20 6 3 2" xfId="14417" xr:uid="{3484868D-4B10-4818-8FF1-ABA1DBA9F7CF}"/>
    <cellStyle name="Percent 4 20 6 4" xfId="14418" xr:uid="{8969CD68-88F8-4A36-A381-198D1DDEEE8A}"/>
    <cellStyle name="Percent 4 20 7" xfId="14419" xr:uid="{24A21021-8E1C-4056-B436-4ADF6593C7D6}"/>
    <cellStyle name="Percent 4 20 7 2" xfId="14420" xr:uid="{062A0E9C-DEA2-498E-82A5-8FBA7F450E73}"/>
    <cellStyle name="Percent 4 20 8" xfId="14421" xr:uid="{37AC03F0-4FF7-4C21-858F-D13768A30DC4}"/>
    <cellStyle name="Percent 4 20 8 2" xfId="14422" xr:uid="{F7E8C8FB-A978-49F0-A6CC-B82328CFDA28}"/>
    <cellStyle name="Percent 4 20 9" xfId="14423" xr:uid="{5BDC80EC-23CF-4512-A27C-E271D3650FCE}"/>
    <cellStyle name="Percent 4 20 9 2" xfId="14424" xr:uid="{CAB2665E-CFB8-4757-A9F8-837911D44819}"/>
    <cellStyle name="Percent 4 21" xfId="5957" xr:uid="{856149AA-B75E-4BAF-9B0E-917AC88EAE99}"/>
    <cellStyle name="Percent 4 21 10" xfId="14426" xr:uid="{70E86374-5D79-4E2B-8829-3471A17797CD}"/>
    <cellStyle name="Percent 4 21 11" xfId="14427" xr:uid="{1C98B73B-BA41-49D8-AB39-4F68FD6ED7D2}"/>
    <cellStyle name="Percent 4 21 12" xfId="14425" xr:uid="{92C13EFD-D930-470C-9216-B3E355090BF7}"/>
    <cellStyle name="Percent 4 21 13" xfId="7901" xr:uid="{E06F3253-B16D-4D23-A623-08B8A4A864E9}"/>
    <cellStyle name="Percent 4 21 2" xfId="14428" xr:uid="{E896ACCC-1C7D-4AE7-873B-7F80711DEEAB}"/>
    <cellStyle name="Percent 4 21 2 2" xfId="14429" xr:uid="{4F9B3288-3E5D-45A5-AC90-EB1F3104F012}"/>
    <cellStyle name="Percent 4 21 2 2 2" xfId="14430" xr:uid="{D6A83C0C-6DF8-413F-8221-E339A705443D}"/>
    <cellStyle name="Percent 4 21 2 3" xfId="14431" xr:uid="{4E6F3F15-9084-417C-A468-1A09E5E5F0AA}"/>
    <cellStyle name="Percent 4 21 2 3 2" xfId="14432" xr:uid="{091F962C-E4A5-4E65-B7D9-08E814E62ABF}"/>
    <cellStyle name="Percent 4 21 2 4" xfId="14433" xr:uid="{A039FE0A-F515-47F8-8EAD-32DD49E3CA96}"/>
    <cellStyle name="Percent 4 21 2 5" xfId="14434" xr:uid="{70A0D732-C83A-4D49-94B8-61814A01C209}"/>
    <cellStyle name="Percent 4 21 3" xfId="14435" xr:uid="{9AFE5821-283D-446B-AB28-D56A78324636}"/>
    <cellStyle name="Percent 4 21 3 2" xfId="14436" xr:uid="{6752CE4F-ABBC-4F22-BC3B-0C4706CCF12D}"/>
    <cellStyle name="Percent 4 21 3 2 2" xfId="14437" xr:uid="{0ADA8C84-2F49-4093-9910-CC8C08061878}"/>
    <cellStyle name="Percent 4 21 3 3" xfId="14438" xr:uid="{628ADCCD-A5E2-4AF8-8C35-9163FE607D68}"/>
    <cellStyle name="Percent 4 21 3 3 2" xfId="14439" xr:uid="{8458A885-673D-45BA-9DCB-EF3E36FAE773}"/>
    <cellStyle name="Percent 4 21 3 4" xfId="14440" xr:uid="{A2294F54-4D5F-4B65-A2FC-499535723D63}"/>
    <cellStyle name="Percent 4 21 4" xfId="14441" xr:uid="{647177EA-E7E2-4200-8EF6-B148596457D6}"/>
    <cellStyle name="Percent 4 21 4 2" xfId="14442" xr:uid="{F6706C1F-BCEF-41D4-982B-7DF93A5F0989}"/>
    <cellStyle name="Percent 4 21 4 2 2" xfId="14443" xr:uid="{19851715-92FC-4300-B483-E1336688C796}"/>
    <cellStyle name="Percent 4 21 4 3" xfId="14444" xr:uid="{7AC91FB0-DE0A-4ADF-9309-2A321C5DB3B5}"/>
    <cellStyle name="Percent 4 21 4 3 2" xfId="14445" xr:uid="{8B5037A2-4DE4-4C19-9F7F-A937EE967AEF}"/>
    <cellStyle name="Percent 4 21 4 4" xfId="14446" xr:uid="{1BE6E808-A8AA-4F4B-BC11-15D4CC85CA99}"/>
    <cellStyle name="Percent 4 21 5" xfId="14447" xr:uid="{1F4E82D5-907A-4653-9B38-888B45812817}"/>
    <cellStyle name="Percent 4 21 5 2" xfId="14448" xr:uid="{12D5A159-DBAF-45E8-97D1-DB9DA4AD70B7}"/>
    <cellStyle name="Percent 4 21 5 2 2" xfId="14449" xr:uid="{FFD5E682-664F-491C-B947-88226E272174}"/>
    <cellStyle name="Percent 4 21 5 3" xfId="14450" xr:uid="{DB26DBAA-2262-4599-9C33-9BCA92597220}"/>
    <cellStyle name="Percent 4 21 5 3 2" xfId="14451" xr:uid="{C768DF3F-E253-4F8B-8B97-01056E7BE2A3}"/>
    <cellStyle name="Percent 4 21 5 4" xfId="14452" xr:uid="{E25358B8-F02F-480C-9C0B-095C3DDE6755}"/>
    <cellStyle name="Percent 4 21 5 4 2" xfId="14453" xr:uid="{DA1D8C96-88B7-485E-9E25-C7E4F1BAC2AA}"/>
    <cellStyle name="Percent 4 21 5 5" xfId="14454" xr:uid="{9E70642D-1019-4770-B347-E7CC5465A6BB}"/>
    <cellStyle name="Percent 4 21 6" xfId="14455" xr:uid="{271D9F81-7D9D-4FA9-AA51-1D57C529F88E}"/>
    <cellStyle name="Percent 4 21 6 2" xfId="14456" xr:uid="{8CE4AAB2-0ED2-4762-9577-3AAEF0DE9CA3}"/>
    <cellStyle name="Percent 4 21 6 2 2" xfId="14457" xr:uid="{0A64B5DD-1D06-4FB0-9411-12BFD90F24BF}"/>
    <cellStyle name="Percent 4 21 6 3" xfId="14458" xr:uid="{CFA31F40-0495-44A8-BB5A-3B29E7D73409}"/>
    <cellStyle name="Percent 4 21 6 3 2" xfId="14459" xr:uid="{F9E00BD3-4B61-4085-B64C-C7FD7426528D}"/>
    <cellStyle name="Percent 4 21 6 4" xfId="14460" xr:uid="{8271A1CC-4BEF-475C-B8CA-EF87A7600F28}"/>
    <cellStyle name="Percent 4 21 7" xfId="14461" xr:uid="{14F08F51-6642-49BA-B4F5-698898DC8623}"/>
    <cellStyle name="Percent 4 21 7 2" xfId="14462" xr:uid="{D6157DF4-574F-4ECC-99C4-F97E3BA934DB}"/>
    <cellStyle name="Percent 4 21 8" xfId="14463" xr:uid="{E4210392-1E92-4137-8263-7A85C42043F1}"/>
    <cellStyle name="Percent 4 21 8 2" xfId="14464" xr:uid="{DC144926-0DA7-4901-900F-71A5A186F915}"/>
    <cellStyle name="Percent 4 21 9" xfId="14465" xr:uid="{88AE4991-62B3-4B17-8ED2-0392B7766CF8}"/>
    <cellStyle name="Percent 4 21 9 2" xfId="14466" xr:uid="{DB8C3249-1090-4BDE-98DC-B71D52AC7F63}"/>
    <cellStyle name="Percent 4 22" xfId="5958" xr:uid="{3943BE1D-A38C-4D82-979D-C74BB9333207}"/>
    <cellStyle name="Percent 4 22 10" xfId="14468" xr:uid="{16457C7F-180E-49E5-8946-E2EDB2025E44}"/>
    <cellStyle name="Percent 4 22 11" xfId="14469" xr:uid="{C3F5E173-326F-4FC5-8466-605AF844A102}"/>
    <cellStyle name="Percent 4 22 12" xfId="14467" xr:uid="{22FBB408-0037-4ED9-8266-690FF528E9BF}"/>
    <cellStyle name="Percent 4 22 13" xfId="7902" xr:uid="{241948B8-2C44-46E7-838D-F47AB5BECA56}"/>
    <cellStyle name="Percent 4 22 2" xfId="14470" xr:uid="{AEA9E2A2-7DD7-495B-B9E2-CD2DBCAEF0D0}"/>
    <cellStyle name="Percent 4 22 2 2" xfId="14471" xr:uid="{85AD1F0D-B4EF-4833-8A09-C9D4E2024236}"/>
    <cellStyle name="Percent 4 22 2 2 2" xfId="14472" xr:uid="{ED5E1F5F-AA1C-47F5-89EE-0D079741D269}"/>
    <cellStyle name="Percent 4 22 2 3" xfId="14473" xr:uid="{B559A731-BC1F-42D5-A626-99A3F2FA4F7C}"/>
    <cellStyle name="Percent 4 22 2 3 2" xfId="14474" xr:uid="{9DF98222-90A1-43AB-964F-9D55600F0E63}"/>
    <cellStyle name="Percent 4 22 2 4" xfId="14475" xr:uid="{44BD83FD-C00A-45AD-B981-28EB009AEF08}"/>
    <cellStyle name="Percent 4 22 2 5" xfId="14476" xr:uid="{0E01577C-00B6-4984-97D2-5390D65CD126}"/>
    <cellStyle name="Percent 4 22 3" xfId="14477" xr:uid="{2422BA49-0E77-4E11-9DC5-91FAADD7C21A}"/>
    <cellStyle name="Percent 4 22 3 2" xfId="14478" xr:uid="{70C35C5B-4B99-4457-818B-5CA0A820CCB5}"/>
    <cellStyle name="Percent 4 22 3 2 2" xfId="14479" xr:uid="{5C76124E-89D9-41AD-8ECC-1674595D5706}"/>
    <cellStyle name="Percent 4 22 3 3" xfId="14480" xr:uid="{99E8CE6B-D629-495D-845D-4FE0FA8AB040}"/>
    <cellStyle name="Percent 4 22 3 3 2" xfId="14481" xr:uid="{7CD0DAA8-9233-497F-84E5-ABCA838289E0}"/>
    <cellStyle name="Percent 4 22 3 4" xfId="14482" xr:uid="{5997F701-2683-493E-96D4-CFDF2DE2857E}"/>
    <cellStyle name="Percent 4 22 4" xfId="14483" xr:uid="{BCAD0F00-1621-4A8B-9830-CDB6629002EA}"/>
    <cellStyle name="Percent 4 22 4 2" xfId="14484" xr:uid="{AA458A5C-49BE-4FA0-A480-687A757A92A0}"/>
    <cellStyle name="Percent 4 22 4 2 2" xfId="14485" xr:uid="{9C618E4B-1F19-4DEA-A9C7-1DD42C75FB9E}"/>
    <cellStyle name="Percent 4 22 4 3" xfId="14486" xr:uid="{58AED6E8-5219-431E-869A-D341D1561131}"/>
    <cellStyle name="Percent 4 22 4 3 2" xfId="14487" xr:uid="{A448FB63-AAAD-4FCA-9F32-6718AA592585}"/>
    <cellStyle name="Percent 4 22 4 4" xfId="14488" xr:uid="{7AEE0C50-731D-4445-88E8-18CB2EDA91F9}"/>
    <cellStyle name="Percent 4 22 5" xfId="14489" xr:uid="{F501B4C8-7F5E-4A30-98F8-2B159E731A50}"/>
    <cellStyle name="Percent 4 22 5 2" xfId="14490" xr:uid="{50840920-A8DE-4BC1-A80B-D1FC0A4D84D0}"/>
    <cellStyle name="Percent 4 22 5 2 2" xfId="14491" xr:uid="{81520E56-89A4-4DA8-B4CC-4E9EC6F2678B}"/>
    <cellStyle name="Percent 4 22 5 3" xfId="14492" xr:uid="{58F08216-A481-4A63-B752-5A4E967B25DD}"/>
    <cellStyle name="Percent 4 22 5 3 2" xfId="14493" xr:uid="{41380318-2772-4EDF-9F84-82AD663CF052}"/>
    <cellStyle name="Percent 4 22 5 4" xfId="14494" xr:uid="{3CB56E77-D627-4AA2-B537-99BC4D17BDD3}"/>
    <cellStyle name="Percent 4 22 5 4 2" xfId="14495" xr:uid="{DE1AC592-D029-40DA-B480-FC488C5668D7}"/>
    <cellStyle name="Percent 4 22 5 5" xfId="14496" xr:uid="{72CD33DA-4548-4B21-A96F-EEAB409A943F}"/>
    <cellStyle name="Percent 4 22 6" xfId="14497" xr:uid="{B1C54D2E-5EA1-4F20-A808-310529039DBC}"/>
    <cellStyle name="Percent 4 22 6 2" xfId="14498" xr:uid="{A6FA3F7D-AF7A-4A5A-B9ED-A11C1D0B57AB}"/>
    <cellStyle name="Percent 4 22 6 2 2" xfId="14499" xr:uid="{9BB209C2-6EDE-48A8-A10F-AE9CC33869B7}"/>
    <cellStyle name="Percent 4 22 6 3" xfId="14500" xr:uid="{566BFCEA-94D9-4DED-BF9E-8B54E5836E16}"/>
    <cellStyle name="Percent 4 22 6 3 2" xfId="14501" xr:uid="{C5E5054B-A0CC-4607-BFBC-27D898FADE47}"/>
    <cellStyle name="Percent 4 22 6 4" xfId="14502" xr:uid="{928A6D71-AA68-4A11-A7B4-A96DCEBC0632}"/>
    <cellStyle name="Percent 4 22 7" xfId="14503" xr:uid="{704E5E06-35BB-4E8F-AC66-AADEE069EC66}"/>
    <cellStyle name="Percent 4 22 7 2" xfId="14504" xr:uid="{272EB348-7244-494E-93DE-05BCAA287B23}"/>
    <cellStyle name="Percent 4 22 8" xfId="14505" xr:uid="{1C5F05B6-B5BF-4AB7-9B45-C4262DD4341A}"/>
    <cellStyle name="Percent 4 22 8 2" xfId="14506" xr:uid="{848F7471-EEE3-4DE5-91D1-8A0836922559}"/>
    <cellStyle name="Percent 4 22 9" xfId="14507" xr:uid="{1D4B5A26-9147-4A8F-8159-6EBCE4B06556}"/>
    <cellStyle name="Percent 4 22 9 2" xfId="14508" xr:uid="{9385EB0C-7340-482D-85E4-3D01FE84D702}"/>
    <cellStyle name="Percent 4 23" xfId="5959" xr:uid="{F7252DC5-DFA7-4559-B2A1-6472263C4C16}"/>
    <cellStyle name="Percent 4 23 10" xfId="14510" xr:uid="{46AE6851-085D-42E9-8AB5-E9C155BBDF50}"/>
    <cellStyle name="Percent 4 23 11" xfId="14511" xr:uid="{113BBE7D-1F6C-4562-8380-4F2F16D2FD35}"/>
    <cellStyle name="Percent 4 23 12" xfId="14509" xr:uid="{9622BD01-8AEB-40C6-8321-51C95341FFEF}"/>
    <cellStyle name="Percent 4 23 13" xfId="7903" xr:uid="{0B224B8C-C838-44DB-9354-0CCBD4942101}"/>
    <cellStyle name="Percent 4 23 2" xfId="14512" xr:uid="{1B8D5DE5-1EB7-422F-8919-9224B0CFDD56}"/>
    <cellStyle name="Percent 4 23 2 2" xfId="14513" xr:uid="{DF19531E-0293-4315-9596-BBAEF40CC53C}"/>
    <cellStyle name="Percent 4 23 2 2 2" xfId="14514" xr:uid="{31D39DD6-63BA-48FC-B2FD-5050A9B7E99A}"/>
    <cellStyle name="Percent 4 23 2 3" xfId="14515" xr:uid="{90FBAFD7-C977-4A50-87E3-193C9DD573B9}"/>
    <cellStyle name="Percent 4 23 2 3 2" xfId="14516" xr:uid="{F4AEA2A9-359B-436B-9AC6-ADB0566E2E90}"/>
    <cellStyle name="Percent 4 23 2 4" xfId="14517" xr:uid="{ECC2A36C-220D-4AC5-831B-04572646B16B}"/>
    <cellStyle name="Percent 4 23 2 5" xfId="14518" xr:uid="{B5B31650-518B-4973-A63A-2E5FE61C1B4B}"/>
    <cellStyle name="Percent 4 23 3" xfId="14519" xr:uid="{EC453ADB-A852-4D06-BC1A-A03836FCFD42}"/>
    <cellStyle name="Percent 4 23 3 2" xfId="14520" xr:uid="{5597DA57-36F8-4B7E-B29B-2B076D0A67DF}"/>
    <cellStyle name="Percent 4 23 3 2 2" xfId="14521" xr:uid="{74EC1D17-752A-452A-8507-A91F4BBA7A66}"/>
    <cellStyle name="Percent 4 23 3 3" xfId="14522" xr:uid="{C8599A23-4083-4D26-BFC7-F0E2F02A2DC4}"/>
    <cellStyle name="Percent 4 23 3 3 2" xfId="14523" xr:uid="{5C0B3F37-2FDA-4250-B914-1C6B038F8B5B}"/>
    <cellStyle name="Percent 4 23 3 4" xfId="14524" xr:uid="{179F270F-3F05-45DE-875D-A8FAF968EC3D}"/>
    <cellStyle name="Percent 4 23 4" xfId="14525" xr:uid="{A79BB70A-9152-4C53-88B6-DE5FA515EB00}"/>
    <cellStyle name="Percent 4 23 4 2" xfId="14526" xr:uid="{23827AD9-7223-444A-B29C-09B270ED7672}"/>
    <cellStyle name="Percent 4 23 4 2 2" xfId="14527" xr:uid="{198A6D90-F867-4797-B127-F5CC140C7AC1}"/>
    <cellStyle name="Percent 4 23 4 3" xfId="14528" xr:uid="{82AE8B3C-CCEB-4E76-90AC-2AB7B8B4D0BB}"/>
    <cellStyle name="Percent 4 23 4 3 2" xfId="14529" xr:uid="{5FB8538E-2676-4961-A437-9CEDD5DB9735}"/>
    <cellStyle name="Percent 4 23 4 4" xfId="14530" xr:uid="{F0B2E6FA-E938-4D81-98F6-15807529B792}"/>
    <cellStyle name="Percent 4 23 5" xfId="14531" xr:uid="{60113B81-AD6B-4424-82C1-26284C044134}"/>
    <cellStyle name="Percent 4 23 5 2" xfId="14532" xr:uid="{C4DA96B0-1297-4061-9681-C2FAF5E21326}"/>
    <cellStyle name="Percent 4 23 5 2 2" xfId="14533" xr:uid="{BFCB3F12-43EE-4B2B-9F55-BD165DF7DBF5}"/>
    <cellStyle name="Percent 4 23 5 3" xfId="14534" xr:uid="{EAE64457-4078-4B8F-8D8F-16471ED76DE3}"/>
    <cellStyle name="Percent 4 23 5 3 2" xfId="14535" xr:uid="{5051ACB3-3CB0-4228-9AA3-B64BAB4A9207}"/>
    <cellStyle name="Percent 4 23 5 4" xfId="14536" xr:uid="{2009A503-33BE-403C-8B60-E712B2DC876B}"/>
    <cellStyle name="Percent 4 23 5 4 2" xfId="14537" xr:uid="{52988AC8-065F-4005-B285-AEEDA0E6F9C9}"/>
    <cellStyle name="Percent 4 23 5 5" xfId="14538" xr:uid="{96A49F51-8A9F-48B7-AA53-E0C835E6E992}"/>
    <cellStyle name="Percent 4 23 6" xfId="14539" xr:uid="{BFAA3C02-2D86-43D3-A8DD-7441F66C726D}"/>
    <cellStyle name="Percent 4 23 6 2" xfId="14540" xr:uid="{AC048104-5918-45B5-9DAA-17164A54F8D6}"/>
    <cellStyle name="Percent 4 23 6 2 2" xfId="14541" xr:uid="{0CD3E6E6-1521-42C0-A0BE-A28436FDC01C}"/>
    <cellStyle name="Percent 4 23 6 3" xfId="14542" xr:uid="{4AF4A201-4A81-47D9-80F1-3DE8D803BCC2}"/>
    <cellStyle name="Percent 4 23 6 3 2" xfId="14543" xr:uid="{1FD44D15-BD41-4C29-87A4-B7E13B2A8FF0}"/>
    <cellStyle name="Percent 4 23 6 4" xfId="14544" xr:uid="{5D3179A8-71BE-4FE7-AD22-0FEA326D4A5B}"/>
    <cellStyle name="Percent 4 23 7" xfId="14545" xr:uid="{C0978C4A-6E6C-49EB-8890-9EE1E852FBAD}"/>
    <cellStyle name="Percent 4 23 7 2" xfId="14546" xr:uid="{4351EBE1-D6BD-4AA0-B586-10D23475B300}"/>
    <cellStyle name="Percent 4 23 8" xfId="14547" xr:uid="{EBD0BC8F-277B-4872-94A2-FBFD8A3D6344}"/>
    <cellStyle name="Percent 4 23 8 2" xfId="14548" xr:uid="{2CD33712-262A-430E-8E2B-797A4743CD80}"/>
    <cellStyle name="Percent 4 23 9" xfId="14549" xr:uid="{CF8F13AF-094B-46D0-8C99-9D82FDEF2A4B}"/>
    <cellStyle name="Percent 4 23 9 2" xfId="14550" xr:uid="{F9DA1D39-9E58-46C9-AF26-8D2283D5EC0A}"/>
    <cellStyle name="Percent 4 24" xfId="5960" xr:uid="{06DF8498-DBD5-4DE3-9243-C7CF645A2628}"/>
    <cellStyle name="Percent 4 24 10" xfId="14552" xr:uid="{AEF4E0E1-4F27-4018-9A81-05EA109F7CE2}"/>
    <cellStyle name="Percent 4 24 11" xfId="14553" xr:uid="{379612FB-EFF6-47A1-9F27-62EFA69A9A0A}"/>
    <cellStyle name="Percent 4 24 12" xfId="14551" xr:uid="{2CF3CE39-84A7-453C-83C8-3DED16A59558}"/>
    <cellStyle name="Percent 4 24 13" xfId="7904" xr:uid="{C694F260-46D0-4675-8140-682DB94B4AFE}"/>
    <cellStyle name="Percent 4 24 2" xfId="14554" xr:uid="{5AA42829-9E75-4741-975E-30272B282838}"/>
    <cellStyle name="Percent 4 24 2 2" xfId="14555" xr:uid="{C76D2F4F-68CB-4D6E-AE79-BCBF18E9E0FC}"/>
    <cellStyle name="Percent 4 24 2 2 2" xfId="14556" xr:uid="{2C15793E-D4E4-4CD8-8219-D53AAA316899}"/>
    <cellStyle name="Percent 4 24 2 3" xfId="14557" xr:uid="{4E69B57A-12AC-4091-AA5E-C801EB084E63}"/>
    <cellStyle name="Percent 4 24 2 3 2" xfId="14558" xr:uid="{E4B8772B-E0C2-4D31-9D0F-84223E4871BD}"/>
    <cellStyle name="Percent 4 24 2 4" xfId="14559" xr:uid="{79CC8187-FBBE-421E-9853-1F74016F7469}"/>
    <cellStyle name="Percent 4 24 2 5" xfId="14560" xr:uid="{2C408E93-C5AA-4A63-9419-58D2F1DC6469}"/>
    <cellStyle name="Percent 4 24 3" xfId="14561" xr:uid="{3457EA3E-C3F9-40B1-BFD3-27B48D0C7D56}"/>
    <cellStyle name="Percent 4 24 3 2" xfId="14562" xr:uid="{8A1F4A2D-913F-428C-AD5D-E881E62E5DB3}"/>
    <cellStyle name="Percent 4 24 3 2 2" xfId="14563" xr:uid="{5BF8E14E-A0BD-45B9-986F-5545C174E7E3}"/>
    <cellStyle name="Percent 4 24 3 3" xfId="14564" xr:uid="{6CD2B010-452A-4F14-8CF5-DB281D1D3FDC}"/>
    <cellStyle name="Percent 4 24 3 3 2" xfId="14565" xr:uid="{9AE9A2C0-4B1B-4B0C-AA07-81CB75FBC817}"/>
    <cellStyle name="Percent 4 24 3 4" xfId="14566" xr:uid="{89BA65C3-D7F0-4F63-BD29-54EC5524B909}"/>
    <cellStyle name="Percent 4 24 4" xfId="14567" xr:uid="{6BA2A018-B954-4DCD-A8AF-E997B0C03AF0}"/>
    <cellStyle name="Percent 4 24 4 2" xfId="14568" xr:uid="{4A38FE1F-450F-4340-9B33-0D3FA7399C98}"/>
    <cellStyle name="Percent 4 24 4 2 2" xfId="14569" xr:uid="{56241890-531B-46A6-8E2A-42AE043A6342}"/>
    <cellStyle name="Percent 4 24 4 3" xfId="14570" xr:uid="{9EB2BD6F-E7B1-4D17-B239-791A213E6700}"/>
    <cellStyle name="Percent 4 24 4 3 2" xfId="14571" xr:uid="{C5E6BD5D-BD3A-414D-BC3D-6347D1961F23}"/>
    <cellStyle name="Percent 4 24 4 4" xfId="14572" xr:uid="{637B360D-0E3D-4B76-B9DC-6D25A4B34360}"/>
    <cellStyle name="Percent 4 24 5" xfId="14573" xr:uid="{B8A9E104-FD3C-4243-A3EF-5E2B47BAA4EE}"/>
    <cellStyle name="Percent 4 24 5 2" xfId="14574" xr:uid="{EEF3D2B4-28DC-4EC9-8752-1FED9601EE5B}"/>
    <cellStyle name="Percent 4 24 5 2 2" xfId="14575" xr:uid="{0DF18F5C-6D6D-4F7C-8AEA-C7622068696F}"/>
    <cellStyle name="Percent 4 24 5 3" xfId="14576" xr:uid="{F47497E9-13FD-4981-8E57-C67AC3EC21BD}"/>
    <cellStyle name="Percent 4 24 5 3 2" xfId="14577" xr:uid="{143AEE38-7A98-439B-955F-614A02CA8AC5}"/>
    <cellStyle name="Percent 4 24 5 4" xfId="14578" xr:uid="{7548D792-3C71-4C41-B622-F0D6D239DCCF}"/>
    <cellStyle name="Percent 4 24 5 4 2" xfId="14579" xr:uid="{C215158A-065A-413D-8370-046B07BC5C5B}"/>
    <cellStyle name="Percent 4 24 5 5" xfId="14580" xr:uid="{AA52609A-4B0B-4185-ABE3-64A15540C419}"/>
    <cellStyle name="Percent 4 24 6" xfId="14581" xr:uid="{66C227A8-AEE9-4EAF-BE4D-91687AB686CD}"/>
    <cellStyle name="Percent 4 24 6 2" xfId="14582" xr:uid="{EF28AC4C-CF6B-4C95-AB22-56885D975800}"/>
    <cellStyle name="Percent 4 24 6 2 2" xfId="14583" xr:uid="{72D7C042-3741-4DCD-B022-0AFAB748F704}"/>
    <cellStyle name="Percent 4 24 6 3" xfId="14584" xr:uid="{C4698F24-EFD9-43DB-8E41-8B5CF3233B22}"/>
    <cellStyle name="Percent 4 24 6 3 2" xfId="14585" xr:uid="{2C615861-2968-49E6-886D-1376C730CEA5}"/>
    <cellStyle name="Percent 4 24 6 4" xfId="14586" xr:uid="{92651A23-DBE1-4532-A568-B36950839DD6}"/>
    <cellStyle name="Percent 4 24 7" xfId="14587" xr:uid="{2A0CDA3F-53C2-4F67-9DBE-03FC02E8AA18}"/>
    <cellStyle name="Percent 4 24 7 2" xfId="14588" xr:uid="{8BE70361-FA29-497C-B92A-F1F7F91E646D}"/>
    <cellStyle name="Percent 4 24 8" xfId="14589" xr:uid="{468330FF-1734-4C5F-B4B7-B71F678A3AC9}"/>
    <cellStyle name="Percent 4 24 8 2" xfId="14590" xr:uid="{8F64BC15-ECFE-403E-B4D6-FF2ECF644136}"/>
    <cellStyle name="Percent 4 24 9" xfId="14591" xr:uid="{2ED15423-C6CA-4105-BCF4-FFC388B6E38C}"/>
    <cellStyle name="Percent 4 24 9 2" xfId="14592" xr:uid="{64394693-4A4A-4153-A5EB-EB04654A9E08}"/>
    <cellStyle name="Percent 4 25" xfId="5961" xr:uid="{BAF45FB1-FBF9-4E6F-B6AD-358912F7EC16}"/>
    <cellStyle name="Percent 4 25 10" xfId="14594" xr:uid="{D246BFAE-CEC1-464D-8635-5FA410F062F0}"/>
    <cellStyle name="Percent 4 25 11" xfId="14595" xr:uid="{4DE6A4B6-012C-42CE-AAF9-ADD37DFA2F23}"/>
    <cellStyle name="Percent 4 25 12" xfId="14593" xr:uid="{2FC85E00-F8FA-4FE7-858F-5BDFA05FBBEA}"/>
    <cellStyle name="Percent 4 25 13" xfId="7905" xr:uid="{9C4BA732-10AA-4919-9ECD-F1EB58BC8D05}"/>
    <cellStyle name="Percent 4 25 2" xfId="14596" xr:uid="{4B92D4E3-A804-4BA5-B14A-F2C2DACFCFE7}"/>
    <cellStyle name="Percent 4 25 2 2" xfId="14597" xr:uid="{A74E9BCD-1DF9-4CA7-897B-D292EDCC29C8}"/>
    <cellStyle name="Percent 4 25 2 2 2" xfId="14598" xr:uid="{6F58536A-C115-4611-8ADC-48A0709AAA4C}"/>
    <cellStyle name="Percent 4 25 2 3" xfId="14599" xr:uid="{B3805FFB-C7EC-44A3-B83B-35F8640F45CD}"/>
    <cellStyle name="Percent 4 25 2 3 2" xfId="14600" xr:uid="{3561F35B-24B8-4CBB-9FA0-41D38FC6188A}"/>
    <cellStyle name="Percent 4 25 2 4" xfId="14601" xr:uid="{E70437B9-F806-4644-82F5-BCB6A110085A}"/>
    <cellStyle name="Percent 4 25 2 5" xfId="14602" xr:uid="{6DA3B656-494C-4AC0-841D-02E57736459E}"/>
    <cellStyle name="Percent 4 25 3" xfId="14603" xr:uid="{AFB59CC4-4270-4B38-83FC-A1572455FE11}"/>
    <cellStyle name="Percent 4 25 3 2" xfId="14604" xr:uid="{B2A94978-6D5B-4D4B-AB60-3040F1A06DA1}"/>
    <cellStyle name="Percent 4 25 3 2 2" xfId="14605" xr:uid="{FA9524DE-A579-47E1-AAFA-C44EC8089390}"/>
    <cellStyle name="Percent 4 25 3 3" xfId="14606" xr:uid="{E7C6FC57-17AC-4C41-A2E9-6731E2E69D8F}"/>
    <cellStyle name="Percent 4 25 3 3 2" xfId="14607" xr:uid="{FE7B5116-C365-4866-8A08-77DC285A112D}"/>
    <cellStyle name="Percent 4 25 3 4" xfId="14608" xr:uid="{39529A32-156D-45F0-A991-40EDE9ED2DD1}"/>
    <cellStyle name="Percent 4 25 4" xfId="14609" xr:uid="{48EF1194-858D-4E24-BCFA-708C07A333F6}"/>
    <cellStyle name="Percent 4 25 4 2" xfId="14610" xr:uid="{D8780162-6685-4197-94CF-58BDD2B389A3}"/>
    <cellStyle name="Percent 4 25 4 2 2" xfId="14611" xr:uid="{87136D93-EEA1-4198-8BFE-22E1754187E4}"/>
    <cellStyle name="Percent 4 25 4 3" xfId="14612" xr:uid="{1CDD4D6D-824F-44B1-BC65-BDCAED953A32}"/>
    <cellStyle name="Percent 4 25 4 3 2" xfId="14613" xr:uid="{CEF00FC4-FF03-45B0-B734-6F0535F5801E}"/>
    <cellStyle name="Percent 4 25 4 4" xfId="14614" xr:uid="{670AA87B-2309-4F85-8781-45884B4BC36D}"/>
    <cellStyle name="Percent 4 25 5" xfId="14615" xr:uid="{1F70F0CA-9957-47A1-B400-56353F4F1EBF}"/>
    <cellStyle name="Percent 4 25 5 2" xfId="14616" xr:uid="{4DB9B53F-F40B-4DD4-83F2-E311CA0ED148}"/>
    <cellStyle name="Percent 4 25 5 2 2" xfId="14617" xr:uid="{1EF5AF71-13F5-436E-B213-EDFEF9F7FC28}"/>
    <cellStyle name="Percent 4 25 5 3" xfId="14618" xr:uid="{023D0C5E-8035-41F8-93EC-783382A138CA}"/>
    <cellStyle name="Percent 4 25 5 3 2" xfId="14619" xr:uid="{DBB4AD5B-C581-48EA-BC5B-9F4306C9E144}"/>
    <cellStyle name="Percent 4 25 5 4" xfId="14620" xr:uid="{25EB3C4F-CD4E-4E3A-A149-1DCE0D5E0CAE}"/>
    <cellStyle name="Percent 4 25 5 4 2" xfId="14621" xr:uid="{E404F2FD-53F7-46FD-BB2E-9F556CBFFB49}"/>
    <cellStyle name="Percent 4 25 5 5" xfId="14622" xr:uid="{5AD3AF27-A68C-48F0-A96F-B8720F65FB0C}"/>
    <cellStyle name="Percent 4 25 6" xfId="14623" xr:uid="{CC6DB89C-983C-4894-89DE-2EC5FE2A9E7A}"/>
    <cellStyle name="Percent 4 25 6 2" xfId="14624" xr:uid="{F7B2F284-14FF-47E8-B69C-8A290A18360E}"/>
    <cellStyle name="Percent 4 25 6 2 2" xfId="14625" xr:uid="{1EA105D5-B971-49B3-9DFE-AC34D4E6576B}"/>
    <cellStyle name="Percent 4 25 6 3" xfId="14626" xr:uid="{705C9026-5C0D-4BEC-B9CC-CB8A579E7D09}"/>
    <cellStyle name="Percent 4 25 6 3 2" xfId="14627" xr:uid="{F92A825D-0FA5-4E86-BDBD-888E8B946E27}"/>
    <cellStyle name="Percent 4 25 6 4" xfId="14628" xr:uid="{5E79017A-CB06-4EDF-929D-A791AAC79705}"/>
    <cellStyle name="Percent 4 25 7" xfId="14629" xr:uid="{7F09E55B-124E-4F23-9393-5E46A649344D}"/>
    <cellStyle name="Percent 4 25 7 2" xfId="14630" xr:uid="{C006A31E-F235-4B49-9933-BBA767F2DDFF}"/>
    <cellStyle name="Percent 4 25 8" xfId="14631" xr:uid="{03CED1A2-CAAF-4851-8B42-FD7BEA4D5ED1}"/>
    <cellStyle name="Percent 4 25 8 2" xfId="14632" xr:uid="{476858E3-EA36-4C48-B5D5-A40119EC542F}"/>
    <cellStyle name="Percent 4 25 9" xfId="14633" xr:uid="{E8C89AAE-CB3C-42EF-A50B-55CCE77AC69E}"/>
    <cellStyle name="Percent 4 25 9 2" xfId="14634" xr:uid="{9B6DE414-49A4-4361-9F88-E6E8661EA42A}"/>
    <cellStyle name="Percent 4 26" xfId="5962" xr:uid="{09E57395-BD2D-4766-B8A5-5E19869AA361}"/>
    <cellStyle name="Percent 4 26 10" xfId="14636" xr:uid="{1E405F9B-749C-4835-B98B-821092471F30}"/>
    <cellStyle name="Percent 4 26 11" xfId="14637" xr:uid="{C1E8D82A-C078-4BB8-9856-48F420FB9D34}"/>
    <cellStyle name="Percent 4 26 12" xfId="14635" xr:uid="{50E4E491-03CE-4ED5-8962-73E096FE6F30}"/>
    <cellStyle name="Percent 4 26 13" xfId="7906" xr:uid="{683BC69C-AFA1-47D2-A166-9C4BA7000B45}"/>
    <cellStyle name="Percent 4 26 2" xfId="14638" xr:uid="{10927F70-6D08-45CE-8738-63A9A0AC06B9}"/>
    <cellStyle name="Percent 4 26 2 2" xfId="14639" xr:uid="{00908DA2-7112-4A71-9591-42562C8E804F}"/>
    <cellStyle name="Percent 4 26 2 2 2" xfId="14640" xr:uid="{913C0D74-E70B-4440-9D49-12DC5C82A5D0}"/>
    <cellStyle name="Percent 4 26 2 3" xfId="14641" xr:uid="{3567F155-5F43-4B1F-B488-332B2EED6241}"/>
    <cellStyle name="Percent 4 26 2 3 2" xfId="14642" xr:uid="{48ABAFBA-59D7-417A-A61E-7FC342D6114A}"/>
    <cellStyle name="Percent 4 26 2 4" xfId="14643" xr:uid="{B0B1F67A-4B53-4ABD-88D5-94A9D98D82E2}"/>
    <cellStyle name="Percent 4 26 2 5" xfId="14644" xr:uid="{B4D676E0-9F8F-494C-BF9C-8A84CEA4D535}"/>
    <cellStyle name="Percent 4 26 3" xfId="14645" xr:uid="{BC5DD0E5-B06F-4D61-AAB3-EF6CF947DFB1}"/>
    <cellStyle name="Percent 4 26 3 2" xfId="14646" xr:uid="{1212D180-6355-4D29-A731-57703A08277D}"/>
    <cellStyle name="Percent 4 26 3 2 2" xfId="14647" xr:uid="{95113838-8AE1-492D-AC31-6D8B7037C3D1}"/>
    <cellStyle name="Percent 4 26 3 3" xfId="14648" xr:uid="{BADA044C-D743-47B3-A14A-DA19AC62948B}"/>
    <cellStyle name="Percent 4 26 3 3 2" xfId="14649" xr:uid="{79F7505F-F8EA-435C-9E68-560B7C66B0A9}"/>
    <cellStyle name="Percent 4 26 3 4" xfId="14650" xr:uid="{8B10746D-031E-455B-93F4-C188BA5A01FB}"/>
    <cellStyle name="Percent 4 26 4" xfId="14651" xr:uid="{F5D6118E-0B7F-4FD5-9012-1EFB5896725A}"/>
    <cellStyle name="Percent 4 26 4 2" xfId="14652" xr:uid="{0C275418-7E84-4148-ACE9-C4D6A754FBC0}"/>
    <cellStyle name="Percent 4 26 4 2 2" xfId="14653" xr:uid="{8F269C74-CFE1-4B46-B516-61B3F75319A9}"/>
    <cellStyle name="Percent 4 26 4 3" xfId="14654" xr:uid="{3D102399-4ED5-4C57-A115-47C1A2049555}"/>
    <cellStyle name="Percent 4 26 4 3 2" xfId="14655" xr:uid="{9ED61F14-B95C-411B-B2F1-22AE07A0459C}"/>
    <cellStyle name="Percent 4 26 4 4" xfId="14656" xr:uid="{093F35CB-DFC0-4179-BB07-06C3E9F26E58}"/>
    <cellStyle name="Percent 4 26 5" xfId="14657" xr:uid="{BDF2693F-3315-4BFE-AF3F-F1181296A538}"/>
    <cellStyle name="Percent 4 26 5 2" xfId="14658" xr:uid="{BF4CA8B8-BD36-49FC-90EC-0D985D5230E8}"/>
    <cellStyle name="Percent 4 26 5 2 2" xfId="14659" xr:uid="{A37BFB5E-F101-4A72-B3E4-BF0E8BE11695}"/>
    <cellStyle name="Percent 4 26 5 3" xfId="14660" xr:uid="{57C5C71A-A08C-4E41-865E-A3E80393297B}"/>
    <cellStyle name="Percent 4 26 5 3 2" xfId="14661" xr:uid="{7CAE9C14-011C-405A-B11B-DD694A9F7AC6}"/>
    <cellStyle name="Percent 4 26 5 4" xfId="14662" xr:uid="{BFC3034C-308E-42ED-94A1-86A2C0FE09BD}"/>
    <cellStyle name="Percent 4 26 5 4 2" xfId="14663" xr:uid="{60790B37-2D0F-406C-A781-346B1D18DA9D}"/>
    <cellStyle name="Percent 4 26 5 5" xfId="14664" xr:uid="{C2F078B3-D7EA-490C-A243-66411BF0047D}"/>
    <cellStyle name="Percent 4 26 6" xfId="14665" xr:uid="{27EDB6A4-0E05-40D5-917F-7B8B149A4F02}"/>
    <cellStyle name="Percent 4 26 6 2" xfId="14666" xr:uid="{730F04B1-D817-4AB6-9FAA-2F7C6251005B}"/>
    <cellStyle name="Percent 4 26 6 2 2" xfId="14667" xr:uid="{F24C34FC-C5E7-4EC3-A846-3F354674019E}"/>
    <cellStyle name="Percent 4 26 6 3" xfId="14668" xr:uid="{B101F73E-6A85-4A5F-9318-ED8787172A26}"/>
    <cellStyle name="Percent 4 26 6 3 2" xfId="14669" xr:uid="{E2F0546C-744C-473F-8353-3DD921497971}"/>
    <cellStyle name="Percent 4 26 6 4" xfId="14670" xr:uid="{C36D5D21-FC94-44BD-967A-349B508FD186}"/>
    <cellStyle name="Percent 4 26 7" xfId="14671" xr:uid="{B43270C7-C5E6-4CD6-AF2A-066FEF7610C0}"/>
    <cellStyle name="Percent 4 26 7 2" xfId="14672" xr:uid="{0EC914E1-CCEB-42DA-8EE3-376A7C9B15FA}"/>
    <cellStyle name="Percent 4 26 8" xfId="14673" xr:uid="{EDD89B23-EAA4-4C16-AFB3-BF682A355DCA}"/>
    <cellStyle name="Percent 4 26 8 2" xfId="14674" xr:uid="{34E2904F-075E-4E89-A874-E5E11E40CA33}"/>
    <cellStyle name="Percent 4 26 9" xfId="14675" xr:uid="{3EA3F411-B3EA-4374-8986-E0BD2482327B}"/>
    <cellStyle name="Percent 4 26 9 2" xfId="14676" xr:uid="{E780B534-199C-4737-A36C-88F6C5C0BF02}"/>
    <cellStyle name="Percent 4 27" xfId="5963" xr:uid="{248B23A1-1F04-4AA0-8A8E-72202575F8CA}"/>
    <cellStyle name="Percent 4 27 10" xfId="14678" xr:uid="{88AFF108-0445-4E04-B689-94AE859C6251}"/>
    <cellStyle name="Percent 4 27 11" xfId="14679" xr:uid="{6C89EB9D-F6C3-49E9-86D5-247E3D3A53F0}"/>
    <cellStyle name="Percent 4 27 12" xfId="14677" xr:uid="{08CADB87-C4EB-42EA-A04C-D802DFD0304F}"/>
    <cellStyle name="Percent 4 27 13" xfId="7907" xr:uid="{A9F00E84-ED42-4259-98A8-38410F25D87D}"/>
    <cellStyle name="Percent 4 27 2" xfId="14680" xr:uid="{9D43B7E4-CC24-4C6F-B1F9-7EE7442CA736}"/>
    <cellStyle name="Percent 4 27 2 2" xfId="14681" xr:uid="{DEFE39DA-46B3-4769-8E78-2858028A4F32}"/>
    <cellStyle name="Percent 4 27 2 2 2" xfId="14682" xr:uid="{1BD7097A-452A-4191-A518-72388AC9CB50}"/>
    <cellStyle name="Percent 4 27 2 3" xfId="14683" xr:uid="{B39BC83E-140A-4608-8622-BBBD88706A4B}"/>
    <cellStyle name="Percent 4 27 2 3 2" xfId="14684" xr:uid="{A0F66DE9-5AC6-4A89-8DD8-BFC8E9427A7B}"/>
    <cellStyle name="Percent 4 27 2 4" xfId="14685" xr:uid="{28B1004D-D47F-469C-BCD8-86F3446788E0}"/>
    <cellStyle name="Percent 4 27 2 5" xfId="14686" xr:uid="{6807CFEC-1D8E-4962-B248-F07FA0DCC8B8}"/>
    <cellStyle name="Percent 4 27 3" xfId="14687" xr:uid="{8BE477F6-B875-4506-B259-EE48359BDDB7}"/>
    <cellStyle name="Percent 4 27 3 2" xfId="14688" xr:uid="{50D8BDCE-9EC2-4013-BAAA-E4A8AC25086C}"/>
    <cellStyle name="Percent 4 27 3 2 2" xfId="14689" xr:uid="{A0525392-7774-4600-921F-CB5FEBC6DA0F}"/>
    <cellStyle name="Percent 4 27 3 3" xfId="14690" xr:uid="{A4EEFB4A-263E-48D5-8311-C24A3E23725F}"/>
    <cellStyle name="Percent 4 27 3 3 2" xfId="14691" xr:uid="{1B245843-666C-4BCE-A18B-5A1249FB4DD2}"/>
    <cellStyle name="Percent 4 27 3 4" xfId="14692" xr:uid="{8BA3804D-1E77-4273-A4EE-ED16444B1CDA}"/>
    <cellStyle name="Percent 4 27 4" xfId="14693" xr:uid="{5135E8E8-7F7F-416C-B211-41BD0E88C705}"/>
    <cellStyle name="Percent 4 27 4 2" xfId="14694" xr:uid="{CE4B2B35-9A47-421E-973E-394AA3284E81}"/>
    <cellStyle name="Percent 4 27 4 2 2" xfId="14695" xr:uid="{8EBBCAD9-A3B2-430C-8A33-7A5CF78BEFB4}"/>
    <cellStyle name="Percent 4 27 4 3" xfId="14696" xr:uid="{0826C393-0DD4-4064-AF20-0FDAD3094674}"/>
    <cellStyle name="Percent 4 27 4 3 2" xfId="14697" xr:uid="{4D140B23-1B35-4C43-A285-869BBBCC453D}"/>
    <cellStyle name="Percent 4 27 4 4" xfId="14698" xr:uid="{B03AC747-8BEB-4F6D-8F86-2997B3BDA5F9}"/>
    <cellStyle name="Percent 4 27 5" xfId="14699" xr:uid="{418C6A79-9712-4166-9364-A8FB24128DC1}"/>
    <cellStyle name="Percent 4 27 5 2" xfId="14700" xr:uid="{19A07C40-4E03-42E7-A017-97F32C1EC783}"/>
    <cellStyle name="Percent 4 27 5 2 2" xfId="14701" xr:uid="{606D64AA-02B0-43ED-A066-CBA8E207148B}"/>
    <cellStyle name="Percent 4 27 5 3" xfId="14702" xr:uid="{E4080C3C-BEC8-49ED-8493-1528996CD76B}"/>
    <cellStyle name="Percent 4 27 5 3 2" xfId="14703" xr:uid="{F48664DD-1E56-4028-B018-3204D78D4599}"/>
    <cellStyle name="Percent 4 27 5 4" xfId="14704" xr:uid="{96E11C8B-53A8-4911-ACAE-E4121B30330C}"/>
    <cellStyle name="Percent 4 27 5 4 2" xfId="14705" xr:uid="{DFFBF058-8AD9-4723-B53E-03A95C7FCBCC}"/>
    <cellStyle name="Percent 4 27 5 5" xfId="14706" xr:uid="{A0CBAFD9-AF45-4AF8-8E77-6E47AF519542}"/>
    <cellStyle name="Percent 4 27 6" xfId="14707" xr:uid="{C8FA6678-EDA3-4E6B-A34E-D416063663E4}"/>
    <cellStyle name="Percent 4 27 6 2" xfId="14708" xr:uid="{69A719B9-ED3B-4B44-AA07-AD1557C93A23}"/>
    <cellStyle name="Percent 4 27 6 2 2" xfId="14709" xr:uid="{F66F71A8-FED7-4C4C-B76F-E9F0DB925168}"/>
    <cellStyle name="Percent 4 27 6 3" xfId="14710" xr:uid="{D86C49F6-D367-40B0-8A71-D8027FDE4310}"/>
    <cellStyle name="Percent 4 27 6 3 2" xfId="14711" xr:uid="{62CA9CF5-7140-4262-AF2B-D0CDC7A5B2E3}"/>
    <cellStyle name="Percent 4 27 6 4" xfId="14712" xr:uid="{160047E7-788A-4B90-8FCE-14DB59FF0A47}"/>
    <cellStyle name="Percent 4 27 7" xfId="14713" xr:uid="{AACAD88F-CC59-4E17-B780-CF9A7D342CEE}"/>
    <cellStyle name="Percent 4 27 7 2" xfId="14714" xr:uid="{4D1354FF-D719-4136-B0D6-F8801B74CF99}"/>
    <cellStyle name="Percent 4 27 8" xfId="14715" xr:uid="{5B628911-2A07-4844-A854-17E0697BED85}"/>
    <cellStyle name="Percent 4 27 8 2" xfId="14716" xr:uid="{2BFE3076-7AD6-4496-9FB2-95DB7FF81FE3}"/>
    <cellStyle name="Percent 4 27 9" xfId="14717" xr:uid="{89AA90EA-8FC9-462A-9997-596C4F22C60D}"/>
    <cellStyle name="Percent 4 27 9 2" xfId="14718" xr:uid="{E75A0F89-A179-495A-ABB1-4F62C5E33B6D}"/>
    <cellStyle name="Percent 4 28" xfId="5964" xr:uid="{8EDEB9E2-3C7E-477F-9D22-56A317F12772}"/>
    <cellStyle name="Percent 4 28 10" xfId="14720" xr:uid="{5BF403F2-F008-4D88-AB6D-C3B4CD8A286D}"/>
    <cellStyle name="Percent 4 28 11" xfId="14721" xr:uid="{F16402DC-2A2F-491F-BDC6-14A065CC722B}"/>
    <cellStyle name="Percent 4 28 12" xfId="14719" xr:uid="{981FAA55-32BD-47B4-9966-AF52746A43A1}"/>
    <cellStyle name="Percent 4 28 13" xfId="7908" xr:uid="{0B47525F-2DBB-4822-829B-CFCD84FF5874}"/>
    <cellStyle name="Percent 4 28 2" xfId="14722" xr:uid="{0F55C70A-634B-40A5-8678-5C55D6CFD1DF}"/>
    <cellStyle name="Percent 4 28 2 2" xfId="14723" xr:uid="{E7CF6B6E-105F-4F42-AE9F-A7A93305545B}"/>
    <cellStyle name="Percent 4 28 2 2 2" xfId="14724" xr:uid="{9F958ADF-B162-43D6-9067-EF025DF44EC0}"/>
    <cellStyle name="Percent 4 28 2 3" xfId="14725" xr:uid="{B21C04F4-6B86-47A4-AC28-BA0F7642E157}"/>
    <cellStyle name="Percent 4 28 2 3 2" xfId="14726" xr:uid="{B5CFBE47-7EC5-4498-AA6F-9D582F1F020A}"/>
    <cellStyle name="Percent 4 28 2 4" xfId="14727" xr:uid="{0F2E5C49-B7C5-4D99-9141-FDBC3D1DD93D}"/>
    <cellStyle name="Percent 4 28 2 5" xfId="14728" xr:uid="{5C7A168B-3D1A-453B-A067-93DC038C7207}"/>
    <cellStyle name="Percent 4 28 3" xfId="14729" xr:uid="{9E046BF5-016B-42D7-8D1F-6FF8E89283B3}"/>
    <cellStyle name="Percent 4 28 3 2" xfId="14730" xr:uid="{D1EC1201-632D-4859-84CB-B06631382987}"/>
    <cellStyle name="Percent 4 28 3 2 2" xfId="14731" xr:uid="{62687B45-8674-450A-8EA3-24776E73827C}"/>
    <cellStyle name="Percent 4 28 3 3" xfId="14732" xr:uid="{82999807-2EBF-4A70-8193-AB6F2B435317}"/>
    <cellStyle name="Percent 4 28 3 3 2" xfId="14733" xr:uid="{B33BB63B-E9A7-40BC-9483-06054EDD4E75}"/>
    <cellStyle name="Percent 4 28 3 4" xfId="14734" xr:uid="{D655DA54-BA86-42D0-BCA1-5E60DC6C3E65}"/>
    <cellStyle name="Percent 4 28 4" xfId="14735" xr:uid="{4420E22C-D2C1-46F7-9B62-31F54083798F}"/>
    <cellStyle name="Percent 4 28 4 2" xfId="14736" xr:uid="{BC28F706-C5AE-4619-9900-786630AD5BEB}"/>
    <cellStyle name="Percent 4 28 4 2 2" xfId="14737" xr:uid="{40303743-E03B-4791-A101-54E04E5BE0D1}"/>
    <cellStyle name="Percent 4 28 4 3" xfId="14738" xr:uid="{9DD3F32F-01E1-417E-9ED1-BE7B87711130}"/>
    <cellStyle name="Percent 4 28 4 3 2" xfId="14739" xr:uid="{7D7A4D57-35FF-44F6-AA79-8CCED70E3EEA}"/>
    <cellStyle name="Percent 4 28 4 4" xfId="14740" xr:uid="{64726113-E7D4-45BE-9506-C595BE7FAA82}"/>
    <cellStyle name="Percent 4 28 5" xfId="14741" xr:uid="{DD852968-2306-46F3-9CD7-B0F241686472}"/>
    <cellStyle name="Percent 4 28 5 2" xfId="14742" xr:uid="{9B0F21A3-5710-4431-B3DA-B6D326E1F9D2}"/>
    <cellStyle name="Percent 4 28 5 2 2" xfId="14743" xr:uid="{39B1F12D-F51C-4C60-8DA2-5940FC93D000}"/>
    <cellStyle name="Percent 4 28 5 3" xfId="14744" xr:uid="{43990959-6E4A-4554-BA67-4971A70292BB}"/>
    <cellStyle name="Percent 4 28 5 3 2" xfId="14745" xr:uid="{D0267506-C384-42D5-B5AE-92E9BC1B8DCC}"/>
    <cellStyle name="Percent 4 28 5 4" xfId="14746" xr:uid="{643C02B9-E0E5-4503-9906-DFA2DE3A645D}"/>
    <cellStyle name="Percent 4 28 5 4 2" xfId="14747" xr:uid="{0DD22CDE-DFA4-442D-A3BC-5D917DBA7B71}"/>
    <cellStyle name="Percent 4 28 5 5" xfId="14748" xr:uid="{53ECF096-8EB1-45FF-847C-B820C50790AD}"/>
    <cellStyle name="Percent 4 28 6" xfId="14749" xr:uid="{651B28BB-9265-4EFA-87C9-4E3936BA0D01}"/>
    <cellStyle name="Percent 4 28 6 2" xfId="14750" xr:uid="{673CD92F-9FD9-458E-9870-B1D976B07901}"/>
    <cellStyle name="Percent 4 28 6 2 2" xfId="14751" xr:uid="{FD612127-517F-4692-95DB-48B06E3AF842}"/>
    <cellStyle name="Percent 4 28 6 3" xfId="14752" xr:uid="{B97B61DC-1BB5-4EAD-845D-B96F6E1E3250}"/>
    <cellStyle name="Percent 4 28 6 3 2" xfId="14753" xr:uid="{FF82F0C9-3B74-4FEE-B55A-A4836040388B}"/>
    <cellStyle name="Percent 4 28 6 4" xfId="14754" xr:uid="{BDE311EB-FD22-43E8-B104-428CF2B3011E}"/>
    <cellStyle name="Percent 4 28 7" xfId="14755" xr:uid="{D1C9AA22-DC07-4869-A01C-1B24956F43BA}"/>
    <cellStyle name="Percent 4 28 7 2" xfId="14756" xr:uid="{F1416822-4AD6-4A06-9C43-C445E95FAA13}"/>
    <cellStyle name="Percent 4 28 8" xfId="14757" xr:uid="{561D5DA7-8985-4042-A88A-98B4CB2E724B}"/>
    <cellStyle name="Percent 4 28 8 2" xfId="14758" xr:uid="{6767B2D4-18A8-4F81-A9A1-205CBC01D40B}"/>
    <cellStyle name="Percent 4 28 9" xfId="14759" xr:uid="{20528302-0C76-4299-A629-50AB183BFFD6}"/>
    <cellStyle name="Percent 4 28 9 2" xfId="14760" xr:uid="{9C4D15EA-F10A-49EB-9AF9-C90C1D5A362C}"/>
    <cellStyle name="Percent 4 29" xfId="5965" xr:uid="{97091D16-A0EE-4DF2-8EB5-8537B8325C34}"/>
    <cellStyle name="Percent 4 29 10" xfId="14762" xr:uid="{F9CEE6D5-D27C-4F0B-ACF4-04007BBCC08F}"/>
    <cellStyle name="Percent 4 29 11" xfId="14763" xr:uid="{55259EC7-3F42-4702-AA26-375A4333F856}"/>
    <cellStyle name="Percent 4 29 12" xfId="14761" xr:uid="{BB2B43C1-1D6A-4392-AC42-B5FAF6DEA4D2}"/>
    <cellStyle name="Percent 4 29 13" xfId="7909" xr:uid="{C29CDD1E-4B91-4922-9743-78B8E2D2F36E}"/>
    <cellStyle name="Percent 4 29 2" xfId="5966" xr:uid="{63845C6C-01D2-4D34-A821-B0634FC82E0C}"/>
    <cellStyle name="Percent 4 29 2 2" xfId="14765" xr:uid="{E48A8CAD-4484-47BA-951D-56E289BCEB14}"/>
    <cellStyle name="Percent 4 29 2 2 2" xfId="14766" xr:uid="{5FA74BDE-602D-4D9C-A9AB-F253AFB1B1D9}"/>
    <cellStyle name="Percent 4 29 2 2 3" xfId="14767" xr:uid="{803EBA50-F3B7-4DF3-941E-E1A19E7467EE}"/>
    <cellStyle name="Percent 4 29 2 3" xfId="14768" xr:uid="{2ACBDE8F-58F2-4B4F-A506-E54473198C28}"/>
    <cellStyle name="Percent 4 29 2 3 2" xfId="14769" xr:uid="{5BF8B791-2D4D-4D6F-9B6D-A0A2E201D146}"/>
    <cellStyle name="Percent 4 29 2 4" xfId="14770" xr:uid="{B3501E61-B53B-40CD-9767-3C217B606AE2}"/>
    <cellStyle name="Percent 4 29 2 5" xfId="14771" xr:uid="{7EF938D0-2513-41A7-8FCF-20FC5FC25E85}"/>
    <cellStyle name="Percent 4 29 2 6" xfId="14764" xr:uid="{D8A7B812-9772-4E7A-A627-53BB825348CE}"/>
    <cellStyle name="Percent 4 29 2 7" xfId="7910" xr:uid="{8EF76157-70A4-462C-87B2-4BFAE3DC037D}"/>
    <cellStyle name="Percent 4 29 3" xfId="5967" xr:uid="{47BEB0F2-537E-43F9-A830-65DCEBE23E80}"/>
    <cellStyle name="Percent 4 29 3 2" xfId="14773" xr:uid="{B7FED0AE-2E0C-4425-819A-5E4F35AD6454}"/>
    <cellStyle name="Percent 4 29 3 2 2" xfId="14774" xr:uid="{520EB208-FDB1-4EAF-BABD-2C2B2CBA3389}"/>
    <cellStyle name="Percent 4 29 3 3" xfId="14775" xr:uid="{8C0D75FF-4C0E-44D0-A107-6D6748CE7EAA}"/>
    <cellStyle name="Percent 4 29 3 3 2" xfId="14776" xr:uid="{CA027EF7-3BBF-45D4-831E-805B5D779B94}"/>
    <cellStyle name="Percent 4 29 3 4" xfId="14777" xr:uid="{CB2313A4-D6EA-442E-904B-973166797FBB}"/>
    <cellStyle name="Percent 4 29 3 5" xfId="14778" xr:uid="{D09401D4-312B-4C8C-9A7F-5AD19CBC0181}"/>
    <cellStyle name="Percent 4 29 3 6" xfId="14772" xr:uid="{E4306A52-B63B-465D-8AF0-9B8965E2EA10}"/>
    <cellStyle name="Percent 4 29 4" xfId="14779" xr:uid="{EF54D508-47F7-471A-BFCF-268BE516AA33}"/>
    <cellStyle name="Percent 4 29 4 2" xfId="14780" xr:uid="{83421EE9-39FF-4C1A-8DD8-19F2D5250A89}"/>
    <cellStyle name="Percent 4 29 4 2 2" xfId="14781" xr:uid="{14F95E61-4A8A-4ABC-8908-2F8D23493B40}"/>
    <cellStyle name="Percent 4 29 4 3" xfId="14782" xr:uid="{AA0A9462-C661-4ADA-8AD6-AD4CD581877E}"/>
    <cellStyle name="Percent 4 29 4 3 2" xfId="14783" xr:uid="{4B2B23AD-1A44-4AF6-94BA-D86AE4B32271}"/>
    <cellStyle name="Percent 4 29 4 4" xfId="14784" xr:uid="{651DCE94-9287-4995-A39A-7E66CA97C64C}"/>
    <cellStyle name="Percent 4 29 4 5" xfId="14785" xr:uid="{66B32CD3-72C4-4D51-87F8-A9926A92D7BA}"/>
    <cellStyle name="Percent 4 29 5" xfId="14786" xr:uid="{1CE59ED7-F25F-4A3A-B163-09CB00EB5D50}"/>
    <cellStyle name="Percent 4 29 5 2" xfId="14787" xr:uid="{ACA22EDD-77C0-464F-9E35-E527012BEBA7}"/>
    <cellStyle name="Percent 4 29 5 2 2" xfId="14788" xr:uid="{9A439705-9069-4CD2-AB10-545D30706CAA}"/>
    <cellStyle name="Percent 4 29 5 3" xfId="14789" xr:uid="{AD1A4F24-ABEB-44F8-B67A-2980B1CE56E0}"/>
    <cellStyle name="Percent 4 29 5 3 2" xfId="14790" xr:uid="{39667E2F-130D-47E8-AB17-9E56500AAB43}"/>
    <cellStyle name="Percent 4 29 5 4" xfId="14791" xr:uid="{E29FBB6D-3674-4EBC-9148-9E7C4ABBC560}"/>
    <cellStyle name="Percent 4 29 5 4 2" xfId="14792" xr:uid="{359B9122-1265-40EC-9269-D13D06AE8A83}"/>
    <cellStyle name="Percent 4 29 5 5" xfId="14793" xr:uid="{91580B45-BA73-4C10-B32B-1B8E8F5F4945}"/>
    <cellStyle name="Percent 4 29 6" xfId="14794" xr:uid="{F1A2D886-1A64-422E-9B87-C25C5E67A325}"/>
    <cellStyle name="Percent 4 29 6 2" xfId="14795" xr:uid="{A3CA0A9C-8BF7-48F3-AFE3-7AC3E57F3959}"/>
    <cellStyle name="Percent 4 29 6 2 2" xfId="14796" xr:uid="{214008AF-4ADB-4ECE-B4F3-0F351D30B015}"/>
    <cellStyle name="Percent 4 29 6 3" xfId="14797" xr:uid="{7D636A92-E576-45F6-908E-EF240415E031}"/>
    <cellStyle name="Percent 4 29 6 3 2" xfId="14798" xr:uid="{1EBBE912-521F-4A46-A935-4EEB16EBAEA4}"/>
    <cellStyle name="Percent 4 29 6 4" xfId="14799" xr:uid="{AD4C11D6-8918-4FC9-B7B5-DD23E0247EA9}"/>
    <cellStyle name="Percent 4 29 7" xfId="14800" xr:uid="{D152AD73-6558-4356-96E6-54E96AE9BBB7}"/>
    <cellStyle name="Percent 4 29 7 2" xfId="14801" xr:uid="{191AA1CD-CE31-4EEB-8307-67DED0EE84ED}"/>
    <cellStyle name="Percent 4 29 8" xfId="14802" xr:uid="{0C64EEBD-26E7-4656-A71B-8EAD29ED099F}"/>
    <cellStyle name="Percent 4 29 8 2" xfId="14803" xr:uid="{3D4B2CA6-A997-4BE3-AAD1-D654FD14DE7A}"/>
    <cellStyle name="Percent 4 29 9" xfId="14804" xr:uid="{82E5C903-27F6-4E4D-9D2C-6F54B9E3E99D}"/>
    <cellStyle name="Percent 4 29 9 2" xfId="14805" xr:uid="{924D83C7-7E8E-4B18-BED3-B94C8EC4531A}"/>
    <cellStyle name="Percent 4 3" xfId="1909" xr:uid="{9F4586DB-431D-4FAA-A49A-0082B5F41FF2}"/>
    <cellStyle name="Percent 4 3 10" xfId="14807" xr:uid="{0E1C9FCB-39A9-4D33-BA38-3625BD682996}"/>
    <cellStyle name="Percent 4 3 10 2" xfId="14808" xr:uid="{088D06EC-05C8-498A-9CE9-659534C3F922}"/>
    <cellStyle name="Percent 4 3 10 2 2" xfId="14809" xr:uid="{E57E9672-9EC8-4180-9E14-6D597C3751E8}"/>
    <cellStyle name="Percent 4 3 10 3" xfId="14810" xr:uid="{6EC95D72-65F6-4E28-B93E-660EF918CB38}"/>
    <cellStyle name="Percent 4 3 10 3 2" xfId="14811" xr:uid="{2CF05F59-110F-4702-B54C-69BD42C79C4A}"/>
    <cellStyle name="Percent 4 3 10 4" xfId="14812" xr:uid="{E81AEC45-A234-40AC-AA68-FD41E909E945}"/>
    <cellStyle name="Percent 4 3 11" xfId="14813" xr:uid="{EFBE7D60-8207-401A-998D-C23EF925F65C}"/>
    <cellStyle name="Percent 4 3 11 2" xfId="14814" xr:uid="{E5EADDFE-8440-49E2-A5BD-9952AF5BA3D7}"/>
    <cellStyle name="Percent 4 3 11 2 2" xfId="14815" xr:uid="{4846027C-2938-446A-96D1-6D16625CD989}"/>
    <cellStyle name="Percent 4 3 11 3" xfId="14816" xr:uid="{E8040C29-8BA6-473B-A43B-81B74283A823}"/>
    <cellStyle name="Percent 4 3 11 3 2" xfId="14817" xr:uid="{3932CFE1-6134-40E4-8AAA-59BA7EDDA3C1}"/>
    <cellStyle name="Percent 4 3 11 4" xfId="14818" xr:uid="{638A5EAB-5F72-40B1-9666-EC64896FEF94}"/>
    <cellStyle name="Percent 4 3 12" xfId="14819" xr:uid="{546151A0-B013-409E-B2A7-452476BA1BE7}"/>
    <cellStyle name="Percent 4 3 12 2" xfId="14820" xr:uid="{937AFAA6-1561-401B-96AE-19B84D6B9940}"/>
    <cellStyle name="Percent 4 3 12 2 2" xfId="14821" xr:uid="{CE6D51A9-17F3-4AC2-8EF6-A3CC3D97EE26}"/>
    <cellStyle name="Percent 4 3 12 3" xfId="14822" xr:uid="{E432E5B7-43A4-4138-BDF6-92C4D076372F}"/>
    <cellStyle name="Percent 4 3 12 3 2" xfId="14823" xr:uid="{EDEED73B-4B25-48BD-8481-B6D46D5F8959}"/>
    <cellStyle name="Percent 4 3 12 4" xfId="14824" xr:uid="{8557A28D-5377-48BF-8AF5-5FC2A720F153}"/>
    <cellStyle name="Percent 4 3 12 4 2" xfId="14825" xr:uid="{1E2FD106-B8F7-4C7E-8B3E-8EB344F274A0}"/>
    <cellStyle name="Percent 4 3 12 5" xfId="14826" xr:uid="{2EC5DD6A-BC0A-4856-9C2C-EAB4DD51ECEB}"/>
    <cellStyle name="Percent 4 3 13" xfId="14827" xr:uid="{D46488F4-07ED-4B5F-A7E9-F38BFD9024EF}"/>
    <cellStyle name="Percent 4 3 13 2" xfId="14828" xr:uid="{466583B2-8320-4C39-9641-8700731C7C60}"/>
    <cellStyle name="Percent 4 3 13 2 2" xfId="14829" xr:uid="{9E33D879-711E-4933-A18D-874EB25F2C45}"/>
    <cellStyle name="Percent 4 3 13 3" xfId="14830" xr:uid="{6CA16392-2C73-4D97-8531-62F26005D9C1}"/>
    <cellStyle name="Percent 4 3 13 3 2" xfId="14831" xr:uid="{575F6D53-E903-43BF-8DCE-AD97AE9CFF42}"/>
    <cellStyle name="Percent 4 3 13 4" xfId="14832" xr:uid="{6BDFF02A-E4B6-4827-B21F-E05B7D2BCAE5}"/>
    <cellStyle name="Percent 4 3 14" xfId="14833" xr:uid="{24E486A2-96AA-4B1F-B5F5-1C854C3009A1}"/>
    <cellStyle name="Percent 4 3 14 2" xfId="14834" xr:uid="{E6125C9D-54A0-4A65-A3BF-EE66C58E3C93}"/>
    <cellStyle name="Percent 4 3 15" xfId="14835" xr:uid="{344CB4E7-9EA4-43EC-A4C1-E8475AA92F87}"/>
    <cellStyle name="Percent 4 3 15 2" xfId="14836" xr:uid="{99FACC8A-C814-41E0-9639-445A4A673041}"/>
    <cellStyle name="Percent 4 3 16" xfId="14837" xr:uid="{3AFC50CF-B62E-49FB-AA44-4415F7DA9EC1}"/>
    <cellStyle name="Percent 4 3 16 2" xfId="14838" xr:uid="{CE917690-549D-4AE3-9F24-5CC2100ED35D}"/>
    <cellStyle name="Percent 4 3 17" xfId="14839" xr:uid="{3C19746C-0702-43C0-A215-D3F6919EE462}"/>
    <cellStyle name="Percent 4 3 18" xfId="14840" xr:uid="{63FCE417-FF84-40FF-BE1A-6ED7778F784F}"/>
    <cellStyle name="Percent 4 3 19" xfId="14806" xr:uid="{5B380CDA-FAD8-4392-8D00-36DA867CC918}"/>
    <cellStyle name="Percent 4 3 2" xfId="1910" xr:uid="{AC6344ED-9795-4F89-B679-6D7B30C6C446}"/>
    <cellStyle name="Percent 4 3 2 10" xfId="14842" xr:uid="{AC105B31-6DBF-4D65-AD17-070D798C1195}"/>
    <cellStyle name="Percent 4 3 2 11" xfId="14841" xr:uid="{5EB5E532-EB85-4EE3-A015-6E1CDB76DFF8}"/>
    <cellStyle name="Percent 4 3 2 12" xfId="8855" xr:uid="{BA752F4F-89D7-48B2-ADD9-696D1A4E512A}"/>
    <cellStyle name="Percent 4 3 2 13" xfId="5969" xr:uid="{2220D4A3-E516-4021-8A54-BFF0CD28DE3F}"/>
    <cellStyle name="Percent 4 3 2 2" xfId="14843" xr:uid="{73CBDC14-DF7D-4101-A8CA-69276AF0F44D}"/>
    <cellStyle name="Percent 4 3 2 2 2" xfId="14844" xr:uid="{B1C347CC-0C21-4B9F-9925-1D84D5CAEEC6}"/>
    <cellStyle name="Percent 4 3 2 2 2 2" xfId="14845" xr:uid="{3801BF95-9E08-4FF2-8EB1-589AF3DC27C8}"/>
    <cellStyle name="Percent 4 3 2 2 3" xfId="14846" xr:uid="{3308655B-E29A-446F-9C61-F1EB198D02BF}"/>
    <cellStyle name="Percent 4 3 2 2 3 2" xfId="14847" xr:uid="{B02A3CBC-07EE-41C7-9B94-1CDC8F0F3970}"/>
    <cellStyle name="Percent 4 3 2 2 4" xfId="14848" xr:uid="{D48AA9E2-E9E0-43B5-8692-5F836AB83DFB}"/>
    <cellStyle name="Percent 4 3 2 3" xfId="14849" xr:uid="{90ABD44F-C80A-48FE-B646-0E85B335B856}"/>
    <cellStyle name="Percent 4 3 2 3 2" xfId="14850" xr:uid="{F712562C-8B25-4AC4-A281-0E0D1576413E}"/>
    <cellStyle name="Percent 4 3 2 3 2 2" xfId="14851" xr:uid="{5FFCB8FD-1F8B-4EE1-BC82-B9AE8730E39A}"/>
    <cellStyle name="Percent 4 3 2 3 3" xfId="14852" xr:uid="{B81835D5-992A-46E4-9CAC-FA9156116041}"/>
    <cellStyle name="Percent 4 3 2 3 3 2" xfId="14853" xr:uid="{052091F3-9260-410F-B1B7-B6AAA7737DBB}"/>
    <cellStyle name="Percent 4 3 2 3 4" xfId="14854" xr:uid="{07D2138B-5EC2-4B56-9EAC-4C2B95F97411}"/>
    <cellStyle name="Percent 4 3 2 4" xfId="14855" xr:uid="{57DD5CAC-C60D-486A-820F-D9E046205E59}"/>
    <cellStyle name="Percent 4 3 2 4 2" xfId="14856" xr:uid="{5016B01B-37CC-4D9A-B6EB-7818CC048F97}"/>
    <cellStyle name="Percent 4 3 2 4 2 2" xfId="14857" xr:uid="{967D980E-CEF4-4B22-97BD-ED797E88ED5E}"/>
    <cellStyle name="Percent 4 3 2 4 3" xfId="14858" xr:uid="{3BC630C3-8265-4DBF-BA2A-7B908F5736AD}"/>
    <cellStyle name="Percent 4 3 2 4 3 2" xfId="14859" xr:uid="{FA31C070-CD48-437E-B3BB-309C48CB2E0A}"/>
    <cellStyle name="Percent 4 3 2 4 4" xfId="14860" xr:uid="{B444CE05-A9CF-424D-B7AD-536A58996072}"/>
    <cellStyle name="Percent 4 3 2 4 4 2" xfId="14861" xr:uid="{234A0A89-8629-4A5A-82BC-16C201C7290B}"/>
    <cellStyle name="Percent 4 3 2 4 5" xfId="14862" xr:uid="{2C0325CB-E91C-4515-B821-8EDAF4C6A50B}"/>
    <cellStyle name="Percent 4 3 2 5" xfId="14863" xr:uid="{05CF60B9-0F81-402B-97D4-0EF3AD0D136D}"/>
    <cellStyle name="Percent 4 3 2 5 2" xfId="14864" xr:uid="{E94E0FB4-8DC1-4225-BD78-1C4F1911E410}"/>
    <cellStyle name="Percent 4 3 2 5 2 2" xfId="14865" xr:uid="{C385D242-7C1D-4EE5-BECE-911582F66AC0}"/>
    <cellStyle name="Percent 4 3 2 5 3" xfId="14866" xr:uid="{8F67772C-A0D2-4E77-98B5-4ABBE5C48BFB}"/>
    <cellStyle name="Percent 4 3 2 5 3 2" xfId="14867" xr:uid="{EEEF533A-B189-4C49-8046-341B3A544B54}"/>
    <cellStyle name="Percent 4 3 2 5 4" xfId="14868" xr:uid="{09AACC25-FE49-4CDE-88C0-5143A851C445}"/>
    <cellStyle name="Percent 4 3 2 6" xfId="14869" xr:uid="{91080330-EBD5-47AF-BD4F-EB69EFD34040}"/>
    <cellStyle name="Percent 4 3 2 6 2" xfId="14870" xr:uid="{9FA70F41-0BD1-41D7-8D08-6C25C7CB121C}"/>
    <cellStyle name="Percent 4 3 2 7" xfId="14871" xr:uid="{F6CFA8FE-C4A4-4E60-AE88-AE1F20EC33B6}"/>
    <cellStyle name="Percent 4 3 2 7 2" xfId="14872" xr:uid="{39204BE7-5FCE-4B01-B1EA-724A71180E9C}"/>
    <cellStyle name="Percent 4 3 2 8" xfId="14873" xr:uid="{209C3D0A-A27F-49BD-B5B0-ADD0EB31730B}"/>
    <cellStyle name="Percent 4 3 2 8 2" xfId="14874" xr:uid="{26350A07-B371-4448-8C15-B147FA99EEF5}"/>
    <cellStyle name="Percent 4 3 2 9" xfId="14875" xr:uid="{234036DD-08DD-4307-9D71-3461ACCA8B51}"/>
    <cellStyle name="Percent 4 3 20" xfId="7316" xr:uid="{3D290E65-BACF-4DCD-A02B-4F24D6C9F582}"/>
    <cellStyle name="Percent 4 3 21" xfId="5968" xr:uid="{2EB79126-EAE8-4748-AE73-E2108034E1B7}"/>
    <cellStyle name="Percent 4 3 3" xfId="1911" xr:uid="{EE291799-B60F-4F0C-BFC8-F0E9A087BE38}"/>
    <cellStyle name="Percent 4 3 3 10" xfId="14877" xr:uid="{D804E48D-C48E-4973-A8DC-19A18C0931A5}"/>
    <cellStyle name="Percent 4 3 3 11" xfId="14876" xr:uid="{69450C37-629A-4CF5-98AC-7551C667B3AA}"/>
    <cellStyle name="Percent 4 3 3 12" xfId="8856" xr:uid="{0DBC4324-6FFC-4E0B-9303-AF219377A31D}"/>
    <cellStyle name="Percent 4 3 3 13" xfId="5970" xr:uid="{FB5225F9-7673-4699-BF78-7BDF633CC86B}"/>
    <cellStyle name="Percent 4 3 3 2" xfId="14878" xr:uid="{8339E446-1960-402E-9FA0-7D095BBA4188}"/>
    <cellStyle name="Percent 4 3 3 2 2" xfId="14879" xr:uid="{65EFDA55-00D2-40B3-AE0A-8DACE66C1394}"/>
    <cellStyle name="Percent 4 3 3 2 2 2" xfId="14880" xr:uid="{20C9833A-00C0-4873-BC8D-00915F12E5F6}"/>
    <cellStyle name="Percent 4 3 3 2 3" xfId="14881" xr:uid="{D3BA649B-1F84-4909-A1DA-F0426967012E}"/>
    <cellStyle name="Percent 4 3 3 2 3 2" xfId="14882" xr:uid="{FCB8620B-DA0F-484A-B9AC-3DC9A5529CDF}"/>
    <cellStyle name="Percent 4 3 3 2 4" xfId="14883" xr:uid="{FDE56E63-BE6C-4CC9-BF57-8622A5CDB795}"/>
    <cellStyle name="Percent 4 3 3 3" xfId="14884" xr:uid="{714415DA-1267-4553-9DD0-04BF1D0C2C79}"/>
    <cellStyle name="Percent 4 3 3 3 2" xfId="14885" xr:uid="{FC6C27E6-83F8-49CB-872C-CF192DAEAD3E}"/>
    <cellStyle name="Percent 4 3 3 3 2 2" xfId="14886" xr:uid="{AE504A26-550A-4129-9A90-72AAFB885FD6}"/>
    <cellStyle name="Percent 4 3 3 3 3" xfId="14887" xr:uid="{BAA350B9-79B7-4CB7-AE4C-58C4CF31FF99}"/>
    <cellStyle name="Percent 4 3 3 3 3 2" xfId="14888" xr:uid="{CDCC2E5F-E05E-4BFB-9D7D-E770E9BE4F3F}"/>
    <cellStyle name="Percent 4 3 3 3 4" xfId="14889" xr:uid="{73B858A7-EA6C-4CAC-B559-859BA15B4BAB}"/>
    <cellStyle name="Percent 4 3 3 4" xfId="14890" xr:uid="{3043CF1D-1FAF-4927-A27F-88638325C746}"/>
    <cellStyle name="Percent 4 3 3 4 2" xfId="14891" xr:uid="{A1635BC0-26D9-45CA-A940-B8EDEE8FC7C8}"/>
    <cellStyle name="Percent 4 3 3 4 2 2" xfId="14892" xr:uid="{41735D5E-2979-48F3-B075-F5E041C219F5}"/>
    <cellStyle name="Percent 4 3 3 4 3" xfId="14893" xr:uid="{F27752E1-F078-431B-ADFE-8F03F9EC4317}"/>
    <cellStyle name="Percent 4 3 3 4 3 2" xfId="14894" xr:uid="{877F11EF-363D-46DC-83DC-B7247FBF1BB7}"/>
    <cellStyle name="Percent 4 3 3 4 4" xfId="14895" xr:uid="{1CD012CD-6B9F-4940-8EA0-ABE036C56B91}"/>
    <cellStyle name="Percent 4 3 3 4 4 2" xfId="14896" xr:uid="{147F91D1-2E77-4001-9DFF-E151DB4BBABC}"/>
    <cellStyle name="Percent 4 3 3 4 5" xfId="14897" xr:uid="{7CA78D31-1081-4020-82E0-23844904B921}"/>
    <cellStyle name="Percent 4 3 3 5" xfId="14898" xr:uid="{6A1C0420-47F5-4712-B80D-9A876BABE0CF}"/>
    <cellStyle name="Percent 4 3 3 5 2" xfId="14899" xr:uid="{77292F20-6691-4B4E-8177-8189CBAC58B2}"/>
    <cellStyle name="Percent 4 3 3 5 2 2" xfId="14900" xr:uid="{56086880-BD39-4293-AFA1-A457B15FA4A1}"/>
    <cellStyle name="Percent 4 3 3 5 3" xfId="14901" xr:uid="{E4ABE715-282F-4B1A-BF9B-61A55AF153B1}"/>
    <cellStyle name="Percent 4 3 3 5 3 2" xfId="14902" xr:uid="{CDC27D91-B7F7-4D47-9932-1B193FD9FB3F}"/>
    <cellStyle name="Percent 4 3 3 5 4" xfId="14903" xr:uid="{3E50636C-F345-4BD1-9A40-51B34A3B2A89}"/>
    <cellStyle name="Percent 4 3 3 6" xfId="14904" xr:uid="{A26BE46D-F495-4880-A561-41367DA4E90D}"/>
    <cellStyle name="Percent 4 3 3 6 2" xfId="14905" xr:uid="{179FFF27-4BCD-4DC8-A767-AA938D2C5A8E}"/>
    <cellStyle name="Percent 4 3 3 7" xfId="14906" xr:uid="{04A64376-62C7-4A82-822D-262F5613DDDC}"/>
    <cellStyle name="Percent 4 3 3 7 2" xfId="14907" xr:uid="{5F427D70-EABC-407D-9D3B-F0A11200D5C2}"/>
    <cellStyle name="Percent 4 3 3 8" xfId="14908" xr:uid="{9E28E976-A014-4B19-86DC-2F204408F3C4}"/>
    <cellStyle name="Percent 4 3 3 8 2" xfId="14909" xr:uid="{312B4ACC-583D-4789-BE4C-0E078F4E2764}"/>
    <cellStyle name="Percent 4 3 3 9" xfId="14910" xr:uid="{60AA55C5-3906-4690-AB1F-13C78D1E09AD}"/>
    <cellStyle name="Percent 4 3 4" xfId="1912" xr:uid="{D6F54859-F8CA-40E5-96B2-1BADAAA9F7FB}"/>
    <cellStyle name="Percent 4 3 4 10" xfId="14912" xr:uid="{6B766D41-21A0-4629-82FA-1640F8C669D2}"/>
    <cellStyle name="Percent 4 3 4 11" xfId="14911" xr:uid="{30AD49C5-CC70-4FA5-B154-2AD6191546D1}"/>
    <cellStyle name="Percent 4 3 4 12" xfId="8857" xr:uid="{D0CB3B5B-F31F-45DC-8A08-95E2F34E666F}"/>
    <cellStyle name="Percent 4 3 4 13" xfId="5971" xr:uid="{8AB92EF8-99F3-4490-8A20-DCFC3BF1DC4C}"/>
    <cellStyle name="Percent 4 3 4 2" xfId="14913" xr:uid="{38A74AB7-ED4E-4F0E-804F-2B638336CF54}"/>
    <cellStyle name="Percent 4 3 4 2 2" xfId="14914" xr:uid="{4A461C48-8974-43A0-A810-4CACE3397443}"/>
    <cellStyle name="Percent 4 3 4 2 2 2" xfId="14915" xr:uid="{44EE4D4F-2926-4604-8C88-8C4CF4309A41}"/>
    <cellStyle name="Percent 4 3 4 2 3" xfId="14916" xr:uid="{2893FB43-B789-4660-9C68-14AC3E1591F4}"/>
    <cellStyle name="Percent 4 3 4 2 3 2" xfId="14917" xr:uid="{C4F19309-F82D-4885-BC4B-E2E8A780ADCA}"/>
    <cellStyle name="Percent 4 3 4 2 4" xfId="14918" xr:uid="{52D25B67-15E4-4440-8725-3744F5633CD7}"/>
    <cellStyle name="Percent 4 3 4 3" xfId="14919" xr:uid="{9AF9BA9A-F7D4-4A07-844C-141A998CB957}"/>
    <cellStyle name="Percent 4 3 4 3 2" xfId="14920" xr:uid="{45442FB4-7948-41E8-8F7B-90DB052B7FC1}"/>
    <cellStyle name="Percent 4 3 4 3 2 2" xfId="14921" xr:uid="{42D76313-E887-4CD9-B16D-9A5E77686F40}"/>
    <cellStyle name="Percent 4 3 4 3 3" xfId="14922" xr:uid="{D0E7FDA6-D345-40BA-8143-42BB06BCB1E8}"/>
    <cellStyle name="Percent 4 3 4 3 3 2" xfId="14923" xr:uid="{F9C97DEF-14EA-414F-AEAD-4991F61AFF21}"/>
    <cellStyle name="Percent 4 3 4 3 4" xfId="14924" xr:uid="{96FDCC2D-7EBB-4FC5-878C-2836F81828DC}"/>
    <cellStyle name="Percent 4 3 4 4" xfId="14925" xr:uid="{2CB13309-A938-4F5A-8E7D-C12C72C79BF5}"/>
    <cellStyle name="Percent 4 3 4 4 2" xfId="14926" xr:uid="{2C985DDA-7AC6-4FA1-B679-91009F9A743A}"/>
    <cellStyle name="Percent 4 3 4 4 2 2" xfId="14927" xr:uid="{59A8B131-BF1C-4302-97E0-68EADA17480D}"/>
    <cellStyle name="Percent 4 3 4 4 3" xfId="14928" xr:uid="{EF390CF7-8EE8-4319-AE20-48E0FF2F0AFE}"/>
    <cellStyle name="Percent 4 3 4 4 3 2" xfId="14929" xr:uid="{1F414B45-C16E-46C3-967B-7BFC756DAF2C}"/>
    <cellStyle name="Percent 4 3 4 4 4" xfId="14930" xr:uid="{89145BE1-C64F-429C-B977-EC14AE68873F}"/>
    <cellStyle name="Percent 4 3 4 4 4 2" xfId="14931" xr:uid="{5E25F845-8E5A-4E74-B72C-67CF1432EDAA}"/>
    <cellStyle name="Percent 4 3 4 4 5" xfId="14932" xr:uid="{A79F5C36-4EBE-4338-98A1-19029EDD4150}"/>
    <cellStyle name="Percent 4 3 4 5" xfId="14933" xr:uid="{4B85B2CF-9B13-4C08-8152-1D606FA59367}"/>
    <cellStyle name="Percent 4 3 4 5 2" xfId="14934" xr:uid="{D55993B8-079B-4779-A8DF-BED65D65BB85}"/>
    <cellStyle name="Percent 4 3 4 5 2 2" xfId="14935" xr:uid="{37B8403C-72B5-42E0-B0E1-C2C54F56CFED}"/>
    <cellStyle name="Percent 4 3 4 5 3" xfId="14936" xr:uid="{A67B7B4F-49DB-4DA3-84E3-1E86E355526F}"/>
    <cellStyle name="Percent 4 3 4 5 3 2" xfId="14937" xr:uid="{D4EE2287-9D06-47E4-811C-BE89CAD0D52F}"/>
    <cellStyle name="Percent 4 3 4 5 4" xfId="14938" xr:uid="{1C25B696-7BBD-461A-9521-E53388515F3A}"/>
    <cellStyle name="Percent 4 3 4 6" xfId="14939" xr:uid="{360E8454-89C2-46B9-8EE5-2E9297972E85}"/>
    <cellStyle name="Percent 4 3 4 6 2" xfId="14940" xr:uid="{219D0F77-CB7C-4C8A-9E8B-BD57B6E25EA0}"/>
    <cellStyle name="Percent 4 3 4 7" xfId="14941" xr:uid="{7EAFED93-F76C-4224-A84E-7194F67DC2D1}"/>
    <cellStyle name="Percent 4 3 4 7 2" xfId="14942" xr:uid="{8578A418-347D-46FD-A763-BF4275908DFD}"/>
    <cellStyle name="Percent 4 3 4 8" xfId="14943" xr:uid="{317357AA-B5D2-4E5D-AB4B-905D0D7BD994}"/>
    <cellStyle name="Percent 4 3 4 8 2" xfId="14944" xr:uid="{999828C9-98E1-40B0-BB01-C30D06E1CC7F}"/>
    <cellStyle name="Percent 4 3 4 9" xfId="14945" xr:uid="{B4FC0393-F7F0-482A-9B17-BC3B207D205F}"/>
    <cellStyle name="Percent 4 3 5" xfId="1913" xr:uid="{296D574B-05F4-4091-B750-937C0B6F2350}"/>
    <cellStyle name="Percent 4 3 5 10" xfId="14947" xr:uid="{719191DF-0E2F-4390-B442-C2113B8B3DCC}"/>
    <cellStyle name="Percent 4 3 5 11" xfId="14946" xr:uid="{32EBB711-F66A-4742-ADB1-DA744192A223}"/>
    <cellStyle name="Percent 4 3 5 12" xfId="8858" xr:uid="{71A9FF73-1C86-46E2-8413-BC875459358F}"/>
    <cellStyle name="Percent 4 3 5 13" xfId="5972" xr:uid="{B50F19EE-42D6-4753-9E9B-6E4D31136129}"/>
    <cellStyle name="Percent 4 3 5 2" xfId="14948" xr:uid="{A321BA0A-07C1-4C68-BD0F-39052137DBB8}"/>
    <cellStyle name="Percent 4 3 5 2 2" xfId="14949" xr:uid="{A132E652-E964-447F-9073-A0B022FB5543}"/>
    <cellStyle name="Percent 4 3 5 2 2 2" xfId="14950" xr:uid="{A2A67B6A-1446-4C3A-8716-F2B6FD445097}"/>
    <cellStyle name="Percent 4 3 5 2 3" xfId="14951" xr:uid="{9BD9B0F1-680B-4FD3-A40E-D91F1334660A}"/>
    <cellStyle name="Percent 4 3 5 2 3 2" xfId="14952" xr:uid="{76261110-3B36-4968-9145-4172A25535B1}"/>
    <cellStyle name="Percent 4 3 5 2 4" xfId="14953" xr:uid="{BA8D1824-1117-42A9-8504-A28988E7220D}"/>
    <cellStyle name="Percent 4 3 5 3" xfId="14954" xr:uid="{3CD6DB07-E45E-4999-9E65-E84B73ACCEE9}"/>
    <cellStyle name="Percent 4 3 5 3 2" xfId="14955" xr:uid="{3E105B56-94C7-477A-9AB0-C0E5023C8A2D}"/>
    <cellStyle name="Percent 4 3 5 3 2 2" xfId="14956" xr:uid="{A2EE92BF-B2E9-475D-B43A-F41EE11547B3}"/>
    <cellStyle name="Percent 4 3 5 3 3" xfId="14957" xr:uid="{ADA44D1F-A9E9-40AA-8068-95E7719FA18D}"/>
    <cellStyle name="Percent 4 3 5 3 3 2" xfId="14958" xr:uid="{75852234-365A-465B-AF0A-6DDB32373202}"/>
    <cellStyle name="Percent 4 3 5 3 4" xfId="14959" xr:uid="{7B12B3B9-C40C-4C64-B0B6-90E4A5066677}"/>
    <cellStyle name="Percent 4 3 5 4" xfId="14960" xr:uid="{81DC39EA-A961-4EFB-A6EE-00A5065EA03B}"/>
    <cellStyle name="Percent 4 3 5 4 2" xfId="14961" xr:uid="{8CDB173E-FB81-4CA6-AF47-A02996B6550F}"/>
    <cellStyle name="Percent 4 3 5 4 2 2" xfId="14962" xr:uid="{6889BB2B-F0E4-4883-9897-D6540775B5EA}"/>
    <cellStyle name="Percent 4 3 5 4 3" xfId="14963" xr:uid="{DC34EB10-5846-45A4-BB92-8CB6C535DF51}"/>
    <cellStyle name="Percent 4 3 5 4 3 2" xfId="14964" xr:uid="{FC17CA82-023A-4EB9-B22E-C3DE10BDD5FE}"/>
    <cellStyle name="Percent 4 3 5 4 4" xfId="14965" xr:uid="{68E89449-0EAE-45BC-BCA1-FC71257B113F}"/>
    <cellStyle name="Percent 4 3 5 4 4 2" xfId="14966" xr:uid="{B76F1B8B-466B-4D16-9313-FF81138A02FC}"/>
    <cellStyle name="Percent 4 3 5 4 5" xfId="14967" xr:uid="{F7C8E4D0-85B8-4281-A78C-A3091342D328}"/>
    <cellStyle name="Percent 4 3 5 5" xfId="14968" xr:uid="{FB970D3B-C9AC-4E83-875A-52998ECF3C4E}"/>
    <cellStyle name="Percent 4 3 5 5 2" xfId="14969" xr:uid="{89C04426-AE8F-475A-AD4C-05B4367E8F6A}"/>
    <cellStyle name="Percent 4 3 5 5 2 2" xfId="14970" xr:uid="{11E57F5B-6104-4490-A795-BA8CF9B58BAC}"/>
    <cellStyle name="Percent 4 3 5 5 3" xfId="14971" xr:uid="{CF9E9A1C-FE70-4B5C-9A17-2A386EB10F02}"/>
    <cellStyle name="Percent 4 3 5 5 3 2" xfId="14972" xr:uid="{C05583BC-BB6B-446E-AF00-6F464761E2AC}"/>
    <cellStyle name="Percent 4 3 5 5 4" xfId="14973" xr:uid="{2D6DA3A8-B072-42A9-8D1D-11EE22D1C976}"/>
    <cellStyle name="Percent 4 3 5 6" xfId="14974" xr:uid="{7020DF1B-0633-4FF6-B51E-55F2FFF2D7B7}"/>
    <cellStyle name="Percent 4 3 5 6 2" xfId="14975" xr:uid="{F49D64F2-393D-40B9-B7A1-7C350B5478F5}"/>
    <cellStyle name="Percent 4 3 5 7" xfId="14976" xr:uid="{26A438BE-A853-4456-8622-6DB4712328DE}"/>
    <cellStyle name="Percent 4 3 5 7 2" xfId="14977" xr:uid="{1C19A70F-2D8B-45A7-B4F6-F75A0FFCB165}"/>
    <cellStyle name="Percent 4 3 5 8" xfId="14978" xr:uid="{F151BFE6-7A6B-46D1-83A2-E4F696B09496}"/>
    <cellStyle name="Percent 4 3 5 8 2" xfId="14979" xr:uid="{7CE04209-A9FE-465A-9337-48D68050998D}"/>
    <cellStyle name="Percent 4 3 5 9" xfId="14980" xr:uid="{1CB69EC3-0B72-4C23-A3CC-BBBB46EE6571}"/>
    <cellStyle name="Percent 4 3 6" xfId="1914" xr:uid="{2ACBE3EA-9441-4CF3-B24C-32CD1DB93D42}"/>
    <cellStyle name="Percent 4 3 6 10" xfId="14982" xr:uid="{A59CB7D4-0DCC-4AC8-8A1E-28866191C6E9}"/>
    <cellStyle name="Percent 4 3 6 11" xfId="14981" xr:uid="{1B0B4399-DB5C-4CB6-A25F-CFE158E32EA9}"/>
    <cellStyle name="Percent 4 3 6 12" xfId="8859" xr:uid="{4BACB1C5-F504-4060-8A33-90C6B56B05E0}"/>
    <cellStyle name="Percent 4 3 6 13" xfId="5973" xr:uid="{9F2AD77F-B8FA-4CCD-908C-9F4EC5DC4C91}"/>
    <cellStyle name="Percent 4 3 6 2" xfId="14983" xr:uid="{AE4AE76E-815A-452B-8AFB-E802E9933296}"/>
    <cellStyle name="Percent 4 3 6 2 2" xfId="14984" xr:uid="{698EE789-7BDF-4021-B498-5A6963F195BA}"/>
    <cellStyle name="Percent 4 3 6 2 2 2" xfId="14985" xr:uid="{EC51750E-03CF-434B-B41E-BB430135562C}"/>
    <cellStyle name="Percent 4 3 6 2 3" xfId="14986" xr:uid="{F27EF923-D1C3-4CB4-9EE5-D14F6C4CAC86}"/>
    <cellStyle name="Percent 4 3 6 2 3 2" xfId="14987" xr:uid="{552EB087-7123-4624-B44E-D266842F28EA}"/>
    <cellStyle name="Percent 4 3 6 2 4" xfId="14988" xr:uid="{86F61C2B-86F7-4262-8F10-F1CE20D392C9}"/>
    <cellStyle name="Percent 4 3 6 3" xfId="14989" xr:uid="{479E9952-63C8-4F88-BA73-CF7BD398AF37}"/>
    <cellStyle name="Percent 4 3 6 3 2" xfId="14990" xr:uid="{EC085FA7-6074-401E-AB94-2AF5D35157AE}"/>
    <cellStyle name="Percent 4 3 6 3 2 2" xfId="14991" xr:uid="{0712CA63-752C-4983-8C6C-F946C1282585}"/>
    <cellStyle name="Percent 4 3 6 3 3" xfId="14992" xr:uid="{01375667-C0A3-47AE-9B0A-3FF205D68282}"/>
    <cellStyle name="Percent 4 3 6 3 3 2" xfId="14993" xr:uid="{5EA09F19-654F-4E5A-9AAD-4A8F4214BC67}"/>
    <cellStyle name="Percent 4 3 6 3 4" xfId="14994" xr:uid="{4FF25CA0-D76B-4060-9259-29FF08E2C92C}"/>
    <cellStyle name="Percent 4 3 6 4" xfId="14995" xr:uid="{265DE3E2-B46C-40B4-9799-8A7154A2F9F9}"/>
    <cellStyle name="Percent 4 3 6 4 2" xfId="14996" xr:uid="{6348E163-2121-4AD0-8DAB-75712D2675AB}"/>
    <cellStyle name="Percent 4 3 6 4 2 2" xfId="14997" xr:uid="{2DDDDABC-DC08-4125-8B9D-A38E913F837D}"/>
    <cellStyle name="Percent 4 3 6 4 3" xfId="14998" xr:uid="{6D44A4FF-088E-482B-B01C-BBF55D2D481D}"/>
    <cellStyle name="Percent 4 3 6 4 3 2" xfId="14999" xr:uid="{89C8FB45-B0ED-420B-A5CE-820DB07469B6}"/>
    <cellStyle name="Percent 4 3 6 4 4" xfId="15000" xr:uid="{80C155D5-BA92-4205-85F5-D5A961545EC5}"/>
    <cellStyle name="Percent 4 3 6 4 4 2" xfId="15001" xr:uid="{81518F76-E014-4AAA-B3AB-FA0168869D09}"/>
    <cellStyle name="Percent 4 3 6 4 5" xfId="15002" xr:uid="{E9A5B87D-9A17-4A37-8750-8D40119EB9C7}"/>
    <cellStyle name="Percent 4 3 6 5" xfId="15003" xr:uid="{491101FA-77B2-4E2B-BFAF-F02E53734B2F}"/>
    <cellStyle name="Percent 4 3 6 5 2" xfId="15004" xr:uid="{D3F2D534-C28D-4C64-8CDC-15EE0CA7B5EB}"/>
    <cellStyle name="Percent 4 3 6 5 2 2" xfId="15005" xr:uid="{8B9B577C-96AA-46DC-8F51-6FB47C3A08B5}"/>
    <cellStyle name="Percent 4 3 6 5 3" xfId="15006" xr:uid="{06D33EB8-C911-44B5-B03C-DD7B22B7D5E5}"/>
    <cellStyle name="Percent 4 3 6 5 3 2" xfId="15007" xr:uid="{AF5E23EE-060E-4030-8B5D-3059FD780E1F}"/>
    <cellStyle name="Percent 4 3 6 5 4" xfId="15008" xr:uid="{D70E30F7-5E6A-42EF-B776-431D657AFBC4}"/>
    <cellStyle name="Percent 4 3 6 6" xfId="15009" xr:uid="{715F2402-D8E7-4A29-BE4A-82FCC1237AF6}"/>
    <cellStyle name="Percent 4 3 6 6 2" xfId="15010" xr:uid="{DC87980A-AEB3-44B7-9B8C-7DD6595E114D}"/>
    <cellStyle name="Percent 4 3 6 7" xfId="15011" xr:uid="{C7A8BDD7-6A34-4B30-95F1-816B943753E1}"/>
    <cellStyle name="Percent 4 3 6 7 2" xfId="15012" xr:uid="{5CAE0CF3-D3D0-44D6-90B8-DBC268CE833B}"/>
    <cellStyle name="Percent 4 3 6 8" xfId="15013" xr:uid="{6DA5EA71-15D9-48E1-AEA3-8A36B69C002D}"/>
    <cellStyle name="Percent 4 3 6 8 2" xfId="15014" xr:uid="{0AD2FB5D-5DA5-4EFE-9AB0-601EA746B2ED}"/>
    <cellStyle name="Percent 4 3 6 9" xfId="15015" xr:uid="{FFC164B5-7C80-4408-B2F3-E2CE9C99AC50}"/>
    <cellStyle name="Percent 4 3 7" xfId="1915" xr:uid="{12375A4E-5D26-4F5E-AC81-137ABB28F889}"/>
    <cellStyle name="Percent 4 3 7 10" xfId="15017" xr:uid="{02C7F2E3-BE6E-4E96-8B4A-11E8822837AE}"/>
    <cellStyle name="Percent 4 3 7 11" xfId="15016" xr:uid="{54CD8F86-A3E4-464E-BD80-5127EDB3C885}"/>
    <cellStyle name="Percent 4 3 7 12" xfId="8860" xr:uid="{A7155B80-FC1C-4D53-9403-1AE50F9B1FAC}"/>
    <cellStyle name="Percent 4 3 7 13" xfId="5974" xr:uid="{E8A897BD-610A-4630-B038-BD2A7732AD3C}"/>
    <cellStyle name="Percent 4 3 7 2" xfId="15018" xr:uid="{25F64E3A-F58A-4EB7-ADA0-625B74A417E9}"/>
    <cellStyle name="Percent 4 3 7 2 2" xfId="15019" xr:uid="{FB609BCD-081F-45FF-A8AD-C87FBA25719E}"/>
    <cellStyle name="Percent 4 3 7 2 2 2" xfId="15020" xr:uid="{954C8DF6-2E2E-4FBB-98F4-157BB3B3AA38}"/>
    <cellStyle name="Percent 4 3 7 2 3" xfId="15021" xr:uid="{4180D038-B4C7-4DCA-AD58-A99731BD4AB6}"/>
    <cellStyle name="Percent 4 3 7 2 3 2" xfId="15022" xr:uid="{6766E948-02EC-44CF-8632-D8A4716E6D2E}"/>
    <cellStyle name="Percent 4 3 7 2 4" xfId="15023" xr:uid="{3AE418D7-A00B-4425-B68C-A2812397A6EA}"/>
    <cellStyle name="Percent 4 3 7 3" xfId="15024" xr:uid="{5D4BD96C-5D27-4CA2-A113-B51A0EB06A0F}"/>
    <cellStyle name="Percent 4 3 7 3 2" xfId="15025" xr:uid="{3178DFF6-4C78-495E-9F93-29F70284881F}"/>
    <cellStyle name="Percent 4 3 7 3 2 2" xfId="15026" xr:uid="{79585AA7-728F-4687-9BDA-AAABB278FFE0}"/>
    <cellStyle name="Percent 4 3 7 3 3" xfId="15027" xr:uid="{7695819B-F094-421E-BFB5-B8A980A1A3C4}"/>
    <cellStyle name="Percent 4 3 7 3 3 2" xfId="15028" xr:uid="{10978301-7058-4290-9E1B-DA811E0E978E}"/>
    <cellStyle name="Percent 4 3 7 3 4" xfId="15029" xr:uid="{7C5DF377-23AD-4E82-B5D2-8B30AFB4FE88}"/>
    <cellStyle name="Percent 4 3 7 4" xfId="15030" xr:uid="{255B38C3-CABC-41F4-B5A1-C7168BD87BEE}"/>
    <cellStyle name="Percent 4 3 7 4 2" xfId="15031" xr:uid="{EA6E2346-0D91-4742-91A5-D0B61BB37D69}"/>
    <cellStyle name="Percent 4 3 7 4 2 2" xfId="15032" xr:uid="{04EA8FC6-EBB3-4508-95D6-566B9ECA7A8C}"/>
    <cellStyle name="Percent 4 3 7 4 3" xfId="15033" xr:uid="{D21F5156-ECC2-4617-A597-92D0AC23598F}"/>
    <cellStyle name="Percent 4 3 7 4 3 2" xfId="15034" xr:uid="{9D69B315-C0BC-44DA-A1C4-AE0A81BB995A}"/>
    <cellStyle name="Percent 4 3 7 4 4" xfId="15035" xr:uid="{9990199C-60EE-4944-87E9-63AD3B622ABA}"/>
    <cellStyle name="Percent 4 3 7 4 4 2" xfId="15036" xr:uid="{35AA1029-5CF5-4F5E-8A21-8EDAFEC48648}"/>
    <cellStyle name="Percent 4 3 7 4 5" xfId="15037" xr:uid="{7C1B1F46-0CF8-4562-B706-109E475D7087}"/>
    <cellStyle name="Percent 4 3 7 5" xfId="15038" xr:uid="{9195EA2D-77B5-4A80-B1F7-53869A52C2DC}"/>
    <cellStyle name="Percent 4 3 7 5 2" xfId="15039" xr:uid="{698604DF-660C-4BE6-AD89-AE4F0E6F8DCA}"/>
    <cellStyle name="Percent 4 3 7 5 2 2" xfId="15040" xr:uid="{CE1B5D29-0055-4923-96C9-18BD2819F25A}"/>
    <cellStyle name="Percent 4 3 7 5 3" xfId="15041" xr:uid="{AA63B3FE-0279-4010-B731-77E859A6ABA3}"/>
    <cellStyle name="Percent 4 3 7 5 3 2" xfId="15042" xr:uid="{06911298-AD48-4CD4-B34B-073B70AEB2E7}"/>
    <cellStyle name="Percent 4 3 7 5 4" xfId="15043" xr:uid="{501087E4-BC7F-4B6F-98D7-364AD5D2D08D}"/>
    <cellStyle name="Percent 4 3 7 6" xfId="15044" xr:uid="{C7297112-974A-4766-8830-6D6B7A1F934B}"/>
    <cellStyle name="Percent 4 3 7 6 2" xfId="15045" xr:uid="{1639636B-0331-4CB5-A091-B75963476872}"/>
    <cellStyle name="Percent 4 3 7 7" xfId="15046" xr:uid="{F60722DF-872B-4696-B04C-D70A21F697B7}"/>
    <cellStyle name="Percent 4 3 7 7 2" xfId="15047" xr:uid="{56D4C798-0BEF-45BE-BA8A-E81E935C5CCC}"/>
    <cellStyle name="Percent 4 3 7 8" xfId="15048" xr:uid="{B894E516-BFE0-4913-B978-97B55617D2C5}"/>
    <cellStyle name="Percent 4 3 7 8 2" xfId="15049" xr:uid="{777B4607-8300-4CA3-9960-0E9B38D7EE47}"/>
    <cellStyle name="Percent 4 3 7 9" xfId="15050" xr:uid="{6AAFBDF3-14E2-4FC9-8B19-201257330033}"/>
    <cellStyle name="Percent 4 3 8" xfId="1916" xr:uid="{B720A361-F525-487D-998F-197809525042}"/>
    <cellStyle name="Percent 4 3 8 10" xfId="15052" xr:uid="{2F5FD972-1FD2-4F27-A269-94FB66606FB0}"/>
    <cellStyle name="Percent 4 3 8 11" xfId="15051" xr:uid="{2D980C79-710B-453D-B659-A1B8D925FE8F}"/>
    <cellStyle name="Percent 4 3 8 12" xfId="8861" xr:uid="{3F0ACC6F-5C48-4AF5-A647-0417283E78A7}"/>
    <cellStyle name="Percent 4 3 8 13" xfId="5975" xr:uid="{22183600-2467-4DFB-BDD4-5A182BEC1A05}"/>
    <cellStyle name="Percent 4 3 8 2" xfId="15053" xr:uid="{DE28818E-F81B-4351-84BB-12C446494603}"/>
    <cellStyle name="Percent 4 3 8 2 2" xfId="15054" xr:uid="{6FCF36A8-D19F-4E86-8F17-D1CACE338FAF}"/>
    <cellStyle name="Percent 4 3 8 2 2 2" xfId="15055" xr:uid="{41F625E7-1D42-450C-9DCA-0295BFADE0CC}"/>
    <cellStyle name="Percent 4 3 8 2 3" xfId="15056" xr:uid="{1F8B6AC3-FFE7-4E66-81B8-79C23AC3A78A}"/>
    <cellStyle name="Percent 4 3 8 2 3 2" xfId="15057" xr:uid="{A2EDC587-373B-47A2-A99F-87C51085DEAE}"/>
    <cellStyle name="Percent 4 3 8 2 4" xfId="15058" xr:uid="{2F3320D8-B446-4B34-A1A5-29B3A8000763}"/>
    <cellStyle name="Percent 4 3 8 3" xfId="15059" xr:uid="{9C73B1A1-1696-45F7-92D3-6ED03B410FC5}"/>
    <cellStyle name="Percent 4 3 8 3 2" xfId="15060" xr:uid="{5FAF4ED9-5FA3-4D42-87E8-C22972D35C56}"/>
    <cellStyle name="Percent 4 3 8 3 2 2" xfId="15061" xr:uid="{6C2A2693-4857-41D3-A652-F0CFC12BB5F7}"/>
    <cellStyle name="Percent 4 3 8 3 3" xfId="15062" xr:uid="{D791DEC4-C9AE-46A5-A70A-28C063356FA5}"/>
    <cellStyle name="Percent 4 3 8 3 3 2" xfId="15063" xr:uid="{F4750A26-8B4B-48F9-9045-1424AB9201DF}"/>
    <cellStyle name="Percent 4 3 8 3 4" xfId="15064" xr:uid="{B2004CDB-73E2-4A18-8775-8FF5DE4A096A}"/>
    <cellStyle name="Percent 4 3 8 4" xfId="15065" xr:uid="{3BB47BA0-5096-4659-9A5D-E9AB4B11CCBA}"/>
    <cellStyle name="Percent 4 3 8 4 2" xfId="15066" xr:uid="{361F1A8A-83D6-4B1E-A32F-06E2486A5C49}"/>
    <cellStyle name="Percent 4 3 8 4 2 2" xfId="15067" xr:uid="{34CC1217-7407-4F01-A5F6-CDB9E3749EAD}"/>
    <cellStyle name="Percent 4 3 8 4 3" xfId="15068" xr:uid="{1AEA1B3D-5DC0-4ECB-A5CD-8A2C13A168C6}"/>
    <cellStyle name="Percent 4 3 8 4 3 2" xfId="15069" xr:uid="{F466687C-AAA9-4D4F-BEDF-59587C0B229F}"/>
    <cellStyle name="Percent 4 3 8 4 4" xfId="15070" xr:uid="{B05FECA4-6881-427A-9184-DE351408F275}"/>
    <cellStyle name="Percent 4 3 8 4 4 2" xfId="15071" xr:uid="{A989AC00-225A-456A-A282-CDC7204B7F90}"/>
    <cellStyle name="Percent 4 3 8 4 5" xfId="15072" xr:uid="{8117985B-34C3-4177-A0C6-ADFD777C377C}"/>
    <cellStyle name="Percent 4 3 8 5" xfId="15073" xr:uid="{68D561FC-EEAC-46F4-B6FC-0AC0B74A7C94}"/>
    <cellStyle name="Percent 4 3 8 5 2" xfId="15074" xr:uid="{34A9AA7A-1395-477A-846E-BDA127DC0BE0}"/>
    <cellStyle name="Percent 4 3 8 5 2 2" xfId="15075" xr:uid="{0181000B-4DDE-4D82-AC13-3D3433FBCB6F}"/>
    <cellStyle name="Percent 4 3 8 5 3" xfId="15076" xr:uid="{9F5F8343-778B-40BD-8B89-7D135D3A315D}"/>
    <cellStyle name="Percent 4 3 8 5 3 2" xfId="15077" xr:uid="{FB390A56-8D74-49C5-B799-35491619CDD1}"/>
    <cellStyle name="Percent 4 3 8 5 4" xfId="15078" xr:uid="{115585CD-D216-46CB-A844-CD5463DA1982}"/>
    <cellStyle name="Percent 4 3 8 6" xfId="15079" xr:uid="{85DCCCB0-3610-4F0B-B199-185538D4EFFD}"/>
    <cellStyle name="Percent 4 3 8 6 2" xfId="15080" xr:uid="{2404EFA5-500F-4F8B-A34D-C36491DC4F97}"/>
    <cellStyle name="Percent 4 3 8 7" xfId="15081" xr:uid="{C3DC13EE-F743-4D58-AD61-C725460FB79D}"/>
    <cellStyle name="Percent 4 3 8 7 2" xfId="15082" xr:uid="{3FD7FE22-A9A9-44C1-9966-095BE5EAC3A2}"/>
    <cellStyle name="Percent 4 3 8 8" xfId="15083" xr:uid="{4CF68F3A-E0C1-49E0-A1B9-BD88759E7A58}"/>
    <cellStyle name="Percent 4 3 8 8 2" xfId="15084" xr:uid="{ADFC9F1A-449C-4187-A2CB-A1821B8749C1}"/>
    <cellStyle name="Percent 4 3 8 9" xfId="15085" xr:uid="{1FD6B2C7-90ED-4AD9-8E62-7752E2792197}"/>
    <cellStyle name="Percent 4 3 9" xfId="15086" xr:uid="{4358B7AE-BDA4-4132-9F3D-992ACDD4CF01}"/>
    <cellStyle name="Percent 4 3 9 2" xfId="15087" xr:uid="{0DABE280-C219-4AD7-A7BA-259C9B0368CA}"/>
    <cellStyle name="Percent 4 3 9 2 2" xfId="15088" xr:uid="{2881EE9A-57A7-4154-A4C4-EF0FA45505C2}"/>
    <cellStyle name="Percent 4 3 9 3" xfId="15089" xr:uid="{C98B1FFB-4678-45B5-A1B4-2361104C2FAE}"/>
    <cellStyle name="Percent 4 3 9 3 2" xfId="15090" xr:uid="{88603FFF-0768-48C0-A06F-B465F9E4E4EF}"/>
    <cellStyle name="Percent 4 3 9 4" xfId="15091" xr:uid="{73E5D852-763B-4E60-9950-3A99839803A6}"/>
    <cellStyle name="Percent 4 3 9 5" xfId="15092" xr:uid="{DE04813F-6894-4052-A5F3-94B71977BA0A}"/>
    <cellStyle name="Percent 4 30" xfId="5976" xr:uid="{FAC4DD61-74F5-418F-9323-E2AC402DE9A9}"/>
    <cellStyle name="Percent 4 30 2" xfId="15094" xr:uid="{557F51D0-78B1-49D6-8907-B5B1D3CFE2B2}"/>
    <cellStyle name="Percent 4 30 2 2" xfId="15095" xr:uid="{4F199389-F084-4E62-92C5-73B170D98108}"/>
    <cellStyle name="Percent 4 30 3" xfId="15096" xr:uid="{11814094-D1A9-468C-97EA-E64C11A60893}"/>
    <cellStyle name="Percent 4 30 3 2" xfId="15097" xr:uid="{343528C1-DBD7-4A91-85A6-C0F9AC07F8AA}"/>
    <cellStyle name="Percent 4 30 4" xfId="15098" xr:uid="{BA439C4D-E003-4998-9239-0B09D2A35D8E}"/>
    <cellStyle name="Percent 4 30 5" xfId="15099" xr:uid="{56EFC396-5046-449E-B97F-42EE2813BA09}"/>
    <cellStyle name="Percent 4 30 6" xfId="15093" xr:uid="{F6256E7B-5881-45FD-BEB1-038DBDE9659F}"/>
    <cellStyle name="Percent 4 30 7" xfId="7886" xr:uid="{0625A70B-B714-4C0A-BDB8-C1DC292C6D00}"/>
    <cellStyle name="Percent 4 31" xfId="5977" xr:uid="{FF2592BD-A2F3-44C0-B701-46A27A535A75}"/>
    <cellStyle name="Percent 4 31 2" xfId="15101" xr:uid="{6465ABDB-333B-47F8-9B20-FFDC1C2CC01E}"/>
    <cellStyle name="Percent 4 31 2 2" xfId="15102" xr:uid="{1D3FB882-ED70-4827-B59F-D17083706D4F}"/>
    <cellStyle name="Percent 4 31 3" xfId="15103" xr:uid="{A673BC67-FAA9-47E0-AE98-FB5699E81D27}"/>
    <cellStyle name="Percent 4 31 3 2" xfId="15104" xr:uid="{02AA6B07-5772-4826-B778-0FA8DA3851E4}"/>
    <cellStyle name="Percent 4 31 4" xfId="15105" xr:uid="{2CD55FD0-F1A9-4DD0-BC98-D483AA2B5D1B}"/>
    <cellStyle name="Percent 4 31 5" xfId="15106" xr:uid="{ABC222D1-D8A3-4611-B7F0-844D82F35315}"/>
    <cellStyle name="Percent 4 31 6" xfId="15100" xr:uid="{E432D03B-D2DD-4B76-B8B9-E91E0270A384}"/>
    <cellStyle name="Percent 4 32" xfId="6805" xr:uid="{3DC13800-8592-4B63-8F04-A8CDE675A2B1}"/>
    <cellStyle name="Percent 4 32 2" xfId="15108" xr:uid="{BB5B6218-2EF1-44FE-BA6F-F72AE5CEDCC9}"/>
    <cellStyle name="Percent 4 32 2 2" xfId="15109" xr:uid="{5FA3E1BF-BA35-4CC8-B566-8E11D09E1D7F}"/>
    <cellStyle name="Percent 4 32 3" xfId="15110" xr:uid="{E27707D8-D20F-4104-A56F-0CEEE8A53D27}"/>
    <cellStyle name="Percent 4 32 3 2" xfId="15111" xr:uid="{5B4A14E8-FE75-4B51-9C6B-9714CE34198C}"/>
    <cellStyle name="Percent 4 32 4" xfId="15112" xr:uid="{087772BA-A51C-4F68-B49F-EC2021D5B054}"/>
    <cellStyle name="Percent 4 32 5" xfId="15107" xr:uid="{4E923C86-A38F-4E69-AECD-743125AA7BB6}"/>
    <cellStyle name="Percent 4 33" xfId="15113" xr:uid="{BE2D8257-8DE6-4778-B8B9-6D092A997F3F}"/>
    <cellStyle name="Percent 4 33 2" xfId="15114" xr:uid="{63900997-1575-4ADB-A020-EF9464546FCD}"/>
    <cellStyle name="Percent 4 33 2 2" xfId="15115" xr:uid="{FB03A89E-3445-4E6D-9D49-86DFF4956A8F}"/>
    <cellStyle name="Percent 4 33 3" xfId="15116" xr:uid="{41409895-F398-4B90-90D1-C9B3C21DDA12}"/>
    <cellStyle name="Percent 4 33 3 2" xfId="15117" xr:uid="{633A3FA1-05EA-41F5-8304-7E3015F9532B}"/>
    <cellStyle name="Percent 4 33 4" xfId="15118" xr:uid="{A90C3F4F-BC7D-4D16-83F5-C04A54EF79D5}"/>
    <cellStyle name="Percent 4 33 4 2" xfId="15119" xr:uid="{C4EEB389-502E-46D2-8B12-2F08EE26722B}"/>
    <cellStyle name="Percent 4 33 5" xfId="15120" xr:uid="{EDCB2A2B-EA36-4F4E-A0AC-4504E3DE3C8D}"/>
    <cellStyle name="Percent 4 34" xfId="15121" xr:uid="{63EB3676-A545-4A08-AB6C-AA44F2CE4B85}"/>
    <cellStyle name="Percent 4 34 2" xfId="15122" xr:uid="{773A0617-9DA4-4C6A-BD17-B89BF4EB185D}"/>
    <cellStyle name="Percent 4 34 2 2" xfId="15123" xr:uid="{9A520FC3-3886-4B1B-8BF2-69A145AD0682}"/>
    <cellStyle name="Percent 4 34 3" xfId="15124" xr:uid="{179E1482-6871-432D-AEE8-8B16CA2260BE}"/>
    <cellStyle name="Percent 4 34 3 2" xfId="15125" xr:uid="{5E1A42C6-D6E5-4376-B98F-46BFA1816049}"/>
    <cellStyle name="Percent 4 34 4" xfId="15126" xr:uid="{A386264D-4E25-4D51-959C-C432AFAC7B34}"/>
    <cellStyle name="Percent 4 35" xfId="15127" xr:uid="{2C8E4ECF-ACC3-4539-B8E7-C8329BE78EB2}"/>
    <cellStyle name="Percent 4 35 2" xfId="15128" xr:uid="{D99588FF-D7A2-4BEF-9C27-180790D6F845}"/>
    <cellStyle name="Percent 4 36" xfId="15129" xr:uid="{BC7CCD57-97C7-4A3A-AA86-F9777C089943}"/>
    <cellStyle name="Percent 4 36 2" xfId="15130" xr:uid="{55EC309D-8AA4-4D25-A080-6E96BE48F917}"/>
    <cellStyle name="Percent 4 37" xfId="15131" xr:uid="{54C1FC36-106B-4E4A-A979-24CB15D23152}"/>
    <cellStyle name="Percent 4 37 2" xfId="15132" xr:uid="{25FFDF7B-BDC2-4167-90B5-EB27C8AF6623}"/>
    <cellStyle name="Percent 4 38" xfId="15133" xr:uid="{4C6C9669-6101-4998-87C9-2210B32D831F}"/>
    <cellStyle name="Percent 4 39" xfId="15134" xr:uid="{94E26C32-CA98-4116-8E1E-994DB05D680A}"/>
    <cellStyle name="Percent 4 4" xfId="1917" xr:uid="{6AE0E028-69A0-4D14-8881-027642F6899A}"/>
    <cellStyle name="Percent 4 4 10" xfId="15136" xr:uid="{0723F8D4-58FC-4346-B457-E0F461C48ED9}"/>
    <cellStyle name="Percent 4 4 10 2" xfId="15137" xr:uid="{50119FD4-BD2F-4274-AFBE-BAEDB2EE2F0E}"/>
    <cellStyle name="Percent 4 4 10 2 2" xfId="15138" xr:uid="{B2B5EF81-771F-462B-869F-E67E9E5E4DF4}"/>
    <cellStyle name="Percent 4 4 10 3" xfId="15139" xr:uid="{F4CB0FE4-85EB-44A3-BD64-0E0A25C73A13}"/>
    <cellStyle name="Percent 4 4 10 3 2" xfId="15140" xr:uid="{F67556CA-A273-44C3-8C5A-DAFADE131F45}"/>
    <cellStyle name="Percent 4 4 10 4" xfId="15141" xr:uid="{4FF9406F-626B-4D09-86F2-D58B73B6FF41}"/>
    <cellStyle name="Percent 4 4 11" xfId="15142" xr:uid="{81B185FA-EC97-471E-99A1-0FDBBEC67E52}"/>
    <cellStyle name="Percent 4 4 11 2" xfId="15143" xr:uid="{F5642B4F-A9AB-4DF5-B684-FE2274CBA135}"/>
    <cellStyle name="Percent 4 4 11 2 2" xfId="15144" xr:uid="{351F83F7-7470-4105-BF7F-FF00347E7A19}"/>
    <cellStyle name="Percent 4 4 11 3" xfId="15145" xr:uid="{872FB57D-9924-436F-BDE3-ED7005103FEA}"/>
    <cellStyle name="Percent 4 4 11 3 2" xfId="15146" xr:uid="{93917CAD-E38A-45DC-AD05-8B8E4B00C4EA}"/>
    <cellStyle name="Percent 4 4 11 4" xfId="15147" xr:uid="{60D2959D-AE6F-49F9-AB4E-10A4CACFB87A}"/>
    <cellStyle name="Percent 4 4 12" xfId="15148" xr:uid="{1B06DEDD-C290-4A34-8E43-ADFC74DF59D3}"/>
    <cellStyle name="Percent 4 4 12 2" xfId="15149" xr:uid="{764ADDEC-D6CC-4572-A720-BE89D6BC29AD}"/>
    <cellStyle name="Percent 4 4 12 2 2" xfId="15150" xr:uid="{25A563D4-71BD-48C3-8D7A-CE3E3F524A36}"/>
    <cellStyle name="Percent 4 4 12 3" xfId="15151" xr:uid="{461CB0BB-184E-434F-90D6-27B30FF29ACB}"/>
    <cellStyle name="Percent 4 4 12 3 2" xfId="15152" xr:uid="{A4C04669-61A4-4C35-978C-E72D8F4BECC3}"/>
    <cellStyle name="Percent 4 4 12 4" xfId="15153" xr:uid="{819FDC6E-AE2B-4DE6-A9C9-F40461F5EE3F}"/>
    <cellStyle name="Percent 4 4 12 4 2" xfId="15154" xr:uid="{70E1DB99-3B0E-45C7-8ECC-A8E6BE46900B}"/>
    <cellStyle name="Percent 4 4 12 5" xfId="15155" xr:uid="{78094CD0-D0D7-4406-B1A3-A49E66A1F1CC}"/>
    <cellStyle name="Percent 4 4 13" xfId="15156" xr:uid="{42466DC3-63AC-4E55-A01C-6C8B1C8282DF}"/>
    <cellStyle name="Percent 4 4 13 2" xfId="15157" xr:uid="{CAD4062C-AC83-4D75-9BE3-660095FAE94F}"/>
    <cellStyle name="Percent 4 4 13 2 2" xfId="15158" xr:uid="{410CA59A-A15C-4FF4-ACBD-908F129DE627}"/>
    <cellStyle name="Percent 4 4 13 3" xfId="15159" xr:uid="{4E39F78A-3AA9-4B08-AFF5-3D4F960B6560}"/>
    <cellStyle name="Percent 4 4 13 3 2" xfId="15160" xr:uid="{91B9DD08-4EA4-4ED2-B16A-8D8766A7C3A4}"/>
    <cellStyle name="Percent 4 4 13 4" xfId="15161" xr:uid="{2B5F7C3B-40DC-49C4-B6FB-10DD21AB2090}"/>
    <cellStyle name="Percent 4 4 14" xfId="15162" xr:uid="{28EB63E5-CAF5-4546-9A9C-0729039C4D40}"/>
    <cellStyle name="Percent 4 4 14 2" xfId="15163" xr:uid="{3967A613-3B04-45CF-A4F3-5AEF9917233F}"/>
    <cellStyle name="Percent 4 4 15" xfId="15164" xr:uid="{6D498A37-6BC4-4069-B107-21F882F49DD6}"/>
    <cellStyle name="Percent 4 4 15 2" xfId="15165" xr:uid="{6C236613-FB7B-49E5-AD4E-E286B07C9FE1}"/>
    <cellStyle name="Percent 4 4 16" xfId="15166" xr:uid="{261B6931-7953-421D-90CD-C4F8BA88215F}"/>
    <cellStyle name="Percent 4 4 16 2" xfId="15167" xr:uid="{BA88FC45-1D26-43E5-B292-1020D284243D}"/>
    <cellStyle name="Percent 4 4 17" xfId="15168" xr:uid="{2710D354-9533-48FD-AF1B-3AC891714FCF}"/>
    <cellStyle name="Percent 4 4 18" xfId="15169" xr:uid="{6C84E2D0-25D5-47B4-998C-5EA386D965A7}"/>
    <cellStyle name="Percent 4 4 19" xfId="15135" xr:uid="{37C32EAF-D8A2-4D13-8441-71E217A00C04}"/>
    <cellStyle name="Percent 4 4 2" xfId="1918" xr:uid="{F44B4A15-8343-4F18-B41E-503B6FA23C0B}"/>
    <cellStyle name="Percent 4 4 2 10" xfId="15171" xr:uid="{139D3036-D4B9-4D88-8095-483B4C75B771}"/>
    <cellStyle name="Percent 4 4 2 11" xfId="15170" xr:uid="{E45E363B-3877-4B35-9885-2424D59CC410}"/>
    <cellStyle name="Percent 4 4 2 12" xfId="7911" xr:uid="{096021E1-8ECB-4207-843B-7040254603A0}"/>
    <cellStyle name="Percent 4 4 2 13" xfId="5979" xr:uid="{7BEECA03-3437-4926-B92D-BF7A806B0711}"/>
    <cellStyle name="Percent 4 4 2 2" xfId="15172" xr:uid="{543BEA27-B6EC-454F-85C6-1A139145F2D4}"/>
    <cellStyle name="Percent 4 4 2 2 2" xfId="15173" xr:uid="{DFD29F5E-5862-4B74-BAF0-BAB0744873B6}"/>
    <cellStyle name="Percent 4 4 2 2 2 2" xfId="15174" xr:uid="{D5923CFB-4A02-4068-8EF5-487B62451725}"/>
    <cellStyle name="Percent 4 4 2 2 3" xfId="15175" xr:uid="{6C6F66E1-5E17-458A-AF8B-0977BFAF6DF5}"/>
    <cellStyle name="Percent 4 4 2 2 3 2" xfId="15176" xr:uid="{E24F5872-2A53-42BD-A1A9-7FDB0D20A700}"/>
    <cellStyle name="Percent 4 4 2 2 4" xfId="15177" xr:uid="{D575954B-1977-4556-9BFB-4C2C9136ABF9}"/>
    <cellStyle name="Percent 4 4 2 2 5" xfId="15178" xr:uid="{4EBB2D78-5B4A-41D9-BCD9-7F15503A7683}"/>
    <cellStyle name="Percent 4 4 2 3" xfId="15179" xr:uid="{0448CD18-5E04-437B-A7F1-D02D03829428}"/>
    <cellStyle name="Percent 4 4 2 3 2" xfId="15180" xr:uid="{44FC0112-E662-4A40-BA38-B2868187E394}"/>
    <cellStyle name="Percent 4 4 2 3 2 2" xfId="15181" xr:uid="{A8ABDE83-70B2-4572-844F-4BD1EC3F10DD}"/>
    <cellStyle name="Percent 4 4 2 3 3" xfId="15182" xr:uid="{51F97B42-2C62-41DC-B503-CD767E899C1E}"/>
    <cellStyle name="Percent 4 4 2 3 3 2" xfId="15183" xr:uid="{30651A12-0669-4F95-8CC2-AF13760B23C4}"/>
    <cellStyle name="Percent 4 4 2 3 4" xfId="15184" xr:uid="{78F7A919-C99E-4FBD-B361-53BFB7F6CF2F}"/>
    <cellStyle name="Percent 4 4 2 4" xfId="15185" xr:uid="{C92B828C-3FA6-4D37-8D20-CED7CB90C076}"/>
    <cellStyle name="Percent 4 4 2 4 2" xfId="15186" xr:uid="{07ED0A0A-7BAE-40D0-81D4-E22DB38FFC80}"/>
    <cellStyle name="Percent 4 4 2 4 2 2" xfId="15187" xr:uid="{70F300DD-4B35-4DD2-9E75-93E99B2802E5}"/>
    <cellStyle name="Percent 4 4 2 4 3" xfId="15188" xr:uid="{8B3AA553-06A0-4993-9ADF-777962035EDE}"/>
    <cellStyle name="Percent 4 4 2 4 3 2" xfId="15189" xr:uid="{0AD51E82-BA7F-4EB4-A7E2-B7F4F78703D4}"/>
    <cellStyle name="Percent 4 4 2 4 4" xfId="15190" xr:uid="{BEBDA892-8AB2-4695-84B2-B0ED00224672}"/>
    <cellStyle name="Percent 4 4 2 4 4 2" xfId="15191" xr:uid="{1A895D56-FF9F-40BE-A5E5-B3F5B829B9DE}"/>
    <cellStyle name="Percent 4 4 2 4 5" xfId="15192" xr:uid="{A203F0F1-D8BC-4757-83BB-C69D5FB0930B}"/>
    <cellStyle name="Percent 4 4 2 5" xfId="15193" xr:uid="{59601284-921E-4F8B-B7FE-68921E95E60E}"/>
    <cellStyle name="Percent 4 4 2 5 2" xfId="15194" xr:uid="{8F62467A-0580-4484-8863-1885224C4DED}"/>
    <cellStyle name="Percent 4 4 2 5 2 2" xfId="15195" xr:uid="{30B43361-1743-432A-87B5-978F58CE33C0}"/>
    <cellStyle name="Percent 4 4 2 5 3" xfId="15196" xr:uid="{CBF8F797-B06C-444D-AE90-B1E88A3ACEAA}"/>
    <cellStyle name="Percent 4 4 2 5 3 2" xfId="15197" xr:uid="{618D6A18-D68B-42EF-B15A-ACA209B94F24}"/>
    <cellStyle name="Percent 4 4 2 5 4" xfId="15198" xr:uid="{8A79CDE2-D15B-4C77-B853-B796D15045A4}"/>
    <cellStyle name="Percent 4 4 2 6" xfId="15199" xr:uid="{9D5EC23F-F10E-461D-98BA-8FAD63668F30}"/>
    <cellStyle name="Percent 4 4 2 6 2" xfId="15200" xr:uid="{9B266161-25E6-4DD0-9E7D-A7C8C27D085C}"/>
    <cellStyle name="Percent 4 4 2 7" xfId="15201" xr:uid="{5872EED7-3AF4-4033-9230-7C206457E554}"/>
    <cellStyle name="Percent 4 4 2 7 2" xfId="15202" xr:uid="{80749E37-37A4-4FF6-B378-0C005B62E951}"/>
    <cellStyle name="Percent 4 4 2 8" xfId="15203" xr:uid="{A85EC266-AAD1-4539-9873-B91EFB7B91DE}"/>
    <cellStyle name="Percent 4 4 2 8 2" xfId="15204" xr:uid="{0903A28C-4F9F-483D-A608-C84572A95079}"/>
    <cellStyle name="Percent 4 4 2 9" xfId="15205" xr:uid="{95FCEF90-2E6A-4268-9D0D-B007895C67C1}"/>
    <cellStyle name="Percent 4 4 20" xfId="7317" xr:uid="{28E52764-5012-43C6-BE07-E22DD0CAC0E8}"/>
    <cellStyle name="Percent 4 4 21" xfId="5978" xr:uid="{A0597A2D-A069-4F1F-A30F-0F3326D22640}"/>
    <cellStyle name="Percent 4 4 3" xfId="1919" xr:uid="{115215D2-690C-4191-94B3-C748E70A1B07}"/>
    <cellStyle name="Percent 4 4 3 10" xfId="15207" xr:uid="{F725CF24-B722-4758-8C7C-7017336EF479}"/>
    <cellStyle name="Percent 4 4 3 11" xfId="15206" xr:uid="{8A5FDC3A-1963-4C89-9180-34B3C83ABC2F}"/>
    <cellStyle name="Percent 4 4 3 12" xfId="8862" xr:uid="{787BBBBD-A982-4965-99D9-47B4D8CB862B}"/>
    <cellStyle name="Percent 4 4 3 13" xfId="5980" xr:uid="{81A07219-BD1F-4511-AE8B-70688360B61D}"/>
    <cellStyle name="Percent 4 4 3 2" xfId="15208" xr:uid="{888A75CD-C0DD-44EA-87EA-5B4B07779FFC}"/>
    <cellStyle name="Percent 4 4 3 2 2" xfId="15209" xr:uid="{C0F2EFE9-5E5F-488E-BF1B-B4EA7CBE67B2}"/>
    <cellStyle name="Percent 4 4 3 2 2 2" xfId="15210" xr:uid="{D77C4D94-221D-4E25-AFB2-D624CFB5E885}"/>
    <cellStyle name="Percent 4 4 3 2 3" xfId="15211" xr:uid="{4F0747E2-BE06-49A2-9185-3244EB575722}"/>
    <cellStyle name="Percent 4 4 3 2 3 2" xfId="15212" xr:uid="{8514E6AF-F482-4F41-AAB7-77753B5B98F6}"/>
    <cellStyle name="Percent 4 4 3 2 4" xfId="15213" xr:uid="{63A6F78F-1057-4336-ACD1-5C686B2BA009}"/>
    <cellStyle name="Percent 4 4 3 3" xfId="15214" xr:uid="{F7D273B3-3B20-4A2C-8E81-95134339F6B7}"/>
    <cellStyle name="Percent 4 4 3 3 2" xfId="15215" xr:uid="{CC3EB2FC-72E1-428D-8E0A-1AED6B920F29}"/>
    <cellStyle name="Percent 4 4 3 3 2 2" xfId="15216" xr:uid="{FC946F8A-FBA9-49FF-AF77-B96B833C0F34}"/>
    <cellStyle name="Percent 4 4 3 3 3" xfId="15217" xr:uid="{DF389E2B-8433-433A-AFE7-7C0C4B776380}"/>
    <cellStyle name="Percent 4 4 3 3 3 2" xfId="15218" xr:uid="{35CB67F3-E94A-42CB-9F2B-3C663CC6885A}"/>
    <cellStyle name="Percent 4 4 3 3 4" xfId="15219" xr:uid="{EF729002-5E5B-4C0A-A56C-D338C800408B}"/>
    <cellStyle name="Percent 4 4 3 4" xfId="15220" xr:uid="{9BB41B99-B9D1-4A70-80AE-8F37BC4228C7}"/>
    <cellStyle name="Percent 4 4 3 4 2" xfId="15221" xr:uid="{AE9B5569-ED9F-4A1F-9E97-8D32A30FDAFB}"/>
    <cellStyle name="Percent 4 4 3 4 2 2" xfId="15222" xr:uid="{7EE58927-20C4-4EED-A044-4EF157C40633}"/>
    <cellStyle name="Percent 4 4 3 4 3" xfId="15223" xr:uid="{F28F310A-1C64-42F8-BD57-AEF67C60F2C9}"/>
    <cellStyle name="Percent 4 4 3 4 3 2" xfId="15224" xr:uid="{90559D6D-B192-4931-9255-18BF5905CCC2}"/>
    <cellStyle name="Percent 4 4 3 4 4" xfId="15225" xr:uid="{63AB9529-A930-4246-84E7-7819599050B6}"/>
    <cellStyle name="Percent 4 4 3 4 4 2" xfId="15226" xr:uid="{5F0E87AF-CE81-49EA-A751-BD8667E41457}"/>
    <cellStyle name="Percent 4 4 3 4 5" xfId="15227" xr:uid="{1394BCE6-01B1-4460-AF49-55922BA109A1}"/>
    <cellStyle name="Percent 4 4 3 5" xfId="15228" xr:uid="{310938E0-0EAC-477E-8AE9-9514AF5F702F}"/>
    <cellStyle name="Percent 4 4 3 5 2" xfId="15229" xr:uid="{37F804F2-8102-497B-9B38-F0DCB96E69D4}"/>
    <cellStyle name="Percent 4 4 3 5 2 2" xfId="15230" xr:uid="{EA786A6C-6724-4831-A4FF-BD267A7D6337}"/>
    <cellStyle name="Percent 4 4 3 5 3" xfId="15231" xr:uid="{7A73DE0A-6D98-4719-B241-009A8B5AD945}"/>
    <cellStyle name="Percent 4 4 3 5 3 2" xfId="15232" xr:uid="{01D6D281-5DC1-48F5-94EB-354A3DB21817}"/>
    <cellStyle name="Percent 4 4 3 5 4" xfId="15233" xr:uid="{FD3C4241-05B4-4C92-8229-57EB19AC0B88}"/>
    <cellStyle name="Percent 4 4 3 6" xfId="15234" xr:uid="{390E69BA-920C-46C9-94B1-173D98A9AB55}"/>
    <cellStyle name="Percent 4 4 3 6 2" xfId="15235" xr:uid="{3FCFCBC6-077B-420E-94CD-B2138519D6E1}"/>
    <cellStyle name="Percent 4 4 3 7" xfId="15236" xr:uid="{A6BECAD1-44C0-4B7C-B02D-10B53CB5F59E}"/>
    <cellStyle name="Percent 4 4 3 7 2" xfId="15237" xr:uid="{078F9611-A1BC-474A-A4B0-C029702C8096}"/>
    <cellStyle name="Percent 4 4 3 8" xfId="15238" xr:uid="{9580F4BA-E47D-4EA6-B8B4-6A4D1D8D6881}"/>
    <cellStyle name="Percent 4 4 3 8 2" xfId="15239" xr:uid="{6FAD6149-0B4A-4F33-82F3-90A4ECAA2D2A}"/>
    <cellStyle name="Percent 4 4 3 9" xfId="15240" xr:uid="{FC3225F1-EC82-4018-B9E7-69BB9485E752}"/>
    <cellStyle name="Percent 4 4 4" xfId="1920" xr:uid="{D5A2E704-36A8-4F67-90DE-91D5EA285C34}"/>
    <cellStyle name="Percent 4 4 4 10" xfId="15242" xr:uid="{D1D0587D-4FE3-4C82-BC20-61CC6A77C7D9}"/>
    <cellStyle name="Percent 4 4 4 11" xfId="15241" xr:uid="{1E3EBCEC-9B75-435F-813D-40C5932D6ACA}"/>
    <cellStyle name="Percent 4 4 4 12" xfId="8863" xr:uid="{E5E9ACCD-78F8-46BD-8156-D4CC7EB52FC4}"/>
    <cellStyle name="Percent 4 4 4 13" xfId="5981" xr:uid="{5E1C5BDA-1746-449D-9285-3B01BD5B43EC}"/>
    <cellStyle name="Percent 4 4 4 2" xfId="15243" xr:uid="{3094593C-06A2-44C0-BE9C-CC9FFB54256A}"/>
    <cellStyle name="Percent 4 4 4 2 2" xfId="15244" xr:uid="{DBA5AE97-DD73-463D-B2CC-D54491CAAC40}"/>
    <cellStyle name="Percent 4 4 4 2 2 2" xfId="15245" xr:uid="{A9FE3DC9-654D-4714-A01C-1F0CC5A76E16}"/>
    <cellStyle name="Percent 4 4 4 2 3" xfId="15246" xr:uid="{E93D5128-F76A-448A-81DF-8E94963D7657}"/>
    <cellStyle name="Percent 4 4 4 2 3 2" xfId="15247" xr:uid="{979D3359-4F9E-49C6-A050-6694A08EE427}"/>
    <cellStyle name="Percent 4 4 4 2 4" xfId="15248" xr:uid="{D1820AC8-E0DD-48DB-A121-FFBB5FC949B4}"/>
    <cellStyle name="Percent 4 4 4 3" xfId="15249" xr:uid="{B498B53C-85E2-40CE-AADE-20CCCBAF93E7}"/>
    <cellStyle name="Percent 4 4 4 3 2" xfId="15250" xr:uid="{1FFD58A3-C08D-4720-939E-01B2875C1905}"/>
    <cellStyle name="Percent 4 4 4 3 2 2" xfId="15251" xr:uid="{D2AEAF3A-DF81-4D02-97F3-805C7CFBEA34}"/>
    <cellStyle name="Percent 4 4 4 3 3" xfId="15252" xr:uid="{4E31BEE4-2F95-4616-B528-8267B6A8FD0D}"/>
    <cellStyle name="Percent 4 4 4 3 3 2" xfId="15253" xr:uid="{F04FA64C-7C83-4ED7-9D06-BEA6C077DD65}"/>
    <cellStyle name="Percent 4 4 4 3 4" xfId="15254" xr:uid="{623A3A14-2D57-4C86-8281-17B5742DEFCD}"/>
    <cellStyle name="Percent 4 4 4 4" xfId="15255" xr:uid="{84379B36-B32A-48D6-9A6A-FA7F40FA05E9}"/>
    <cellStyle name="Percent 4 4 4 4 2" xfId="15256" xr:uid="{FDD63494-E3EE-4539-8137-49D5B607AF69}"/>
    <cellStyle name="Percent 4 4 4 4 2 2" xfId="15257" xr:uid="{06942C24-6F90-4781-8F39-F06E25C61B75}"/>
    <cellStyle name="Percent 4 4 4 4 3" xfId="15258" xr:uid="{FDDD99F6-3553-4B36-8F0D-6282A28FDAA6}"/>
    <cellStyle name="Percent 4 4 4 4 3 2" xfId="15259" xr:uid="{76A9C71F-ED58-43B8-8358-28716F723E57}"/>
    <cellStyle name="Percent 4 4 4 4 4" xfId="15260" xr:uid="{0F73C088-04FA-4DAF-84FE-CC4E1474AE8D}"/>
    <cellStyle name="Percent 4 4 4 4 4 2" xfId="15261" xr:uid="{4E795B7E-864B-469D-A96C-882E44E5188A}"/>
    <cellStyle name="Percent 4 4 4 4 5" xfId="15262" xr:uid="{160B3993-FF4F-4685-8962-FA8EA3E229A0}"/>
    <cellStyle name="Percent 4 4 4 5" xfId="15263" xr:uid="{6F7F014B-9423-42F1-879B-56B5DD5CF996}"/>
    <cellStyle name="Percent 4 4 4 5 2" xfId="15264" xr:uid="{45C9C63A-114E-445B-AEB9-42FF61029B42}"/>
    <cellStyle name="Percent 4 4 4 5 2 2" xfId="15265" xr:uid="{4696E83C-8DC8-4922-A4DC-14CF3F34C0DA}"/>
    <cellStyle name="Percent 4 4 4 5 3" xfId="15266" xr:uid="{3030B43E-2046-4B7D-8B2A-596E2B6F982B}"/>
    <cellStyle name="Percent 4 4 4 5 3 2" xfId="15267" xr:uid="{C2FE057E-F378-4894-A894-7251687BA33A}"/>
    <cellStyle name="Percent 4 4 4 5 4" xfId="15268" xr:uid="{FBEE16F4-05EB-415C-8295-2CB5C81F684A}"/>
    <cellStyle name="Percent 4 4 4 6" xfId="15269" xr:uid="{17BADE79-E77A-47D8-A351-5E16C5E95CF7}"/>
    <cellStyle name="Percent 4 4 4 6 2" xfId="15270" xr:uid="{B99B16DA-2F9C-4127-BA14-FA6FBBC75FB2}"/>
    <cellStyle name="Percent 4 4 4 7" xfId="15271" xr:uid="{DE4E8ED8-54A9-4ADC-8B17-E09FBCD2D826}"/>
    <cellStyle name="Percent 4 4 4 7 2" xfId="15272" xr:uid="{4EA1E6D7-F7B2-45BD-A830-44AECDED7958}"/>
    <cellStyle name="Percent 4 4 4 8" xfId="15273" xr:uid="{E9B44B02-0703-4F51-B55B-827A54D1BD7C}"/>
    <cellStyle name="Percent 4 4 4 8 2" xfId="15274" xr:uid="{149DEEE8-6692-4F1A-80BA-0D2D204B12C4}"/>
    <cellStyle name="Percent 4 4 4 9" xfId="15275" xr:uid="{351FE5CA-40C5-498D-BD7D-6F17340BE993}"/>
    <cellStyle name="Percent 4 4 5" xfId="1921" xr:uid="{FEBFBA5B-AE28-462A-A406-51ECC6F674D8}"/>
    <cellStyle name="Percent 4 4 5 10" xfId="15277" xr:uid="{AEBBF40E-C75D-4CCA-85FA-11C87B38CFA2}"/>
    <cellStyle name="Percent 4 4 5 11" xfId="15276" xr:uid="{6973BB4C-FFDC-43B2-ADD8-D93BBFC31605}"/>
    <cellStyle name="Percent 4 4 5 12" xfId="8864" xr:uid="{428D96CC-C364-4AAD-B0F2-41CD30601BFA}"/>
    <cellStyle name="Percent 4 4 5 13" xfId="5982" xr:uid="{1D4E4920-913B-4A5B-82E0-A1FC349B170A}"/>
    <cellStyle name="Percent 4 4 5 2" xfId="15278" xr:uid="{E3B80968-F7E8-4E19-8BC3-589B5B5C246A}"/>
    <cellStyle name="Percent 4 4 5 2 2" xfId="15279" xr:uid="{41C50758-B18E-44E4-8850-D20718F53874}"/>
    <cellStyle name="Percent 4 4 5 2 2 2" xfId="15280" xr:uid="{71C36F55-5513-4FAC-9AB8-3ECE77A4EE03}"/>
    <cellStyle name="Percent 4 4 5 2 3" xfId="15281" xr:uid="{1A8C29B9-2FAC-43CB-B50B-7E27C965EB37}"/>
    <cellStyle name="Percent 4 4 5 2 3 2" xfId="15282" xr:uid="{3D6F2573-C6F3-4FC3-9064-06DE17C478E4}"/>
    <cellStyle name="Percent 4 4 5 2 4" xfId="15283" xr:uid="{69251C77-6688-4506-9D29-BF35331EF72A}"/>
    <cellStyle name="Percent 4 4 5 3" xfId="15284" xr:uid="{3266B5E2-AC1F-4CDD-A2F8-3D390337A763}"/>
    <cellStyle name="Percent 4 4 5 3 2" xfId="15285" xr:uid="{B2B14AB2-1D9E-4639-945E-846A9580A42B}"/>
    <cellStyle name="Percent 4 4 5 3 2 2" xfId="15286" xr:uid="{E1E6FFE3-B480-47EA-853B-87AFEE243F95}"/>
    <cellStyle name="Percent 4 4 5 3 3" xfId="15287" xr:uid="{22FB0D85-E134-47B6-9DBF-491901CC9687}"/>
    <cellStyle name="Percent 4 4 5 3 3 2" xfId="15288" xr:uid="{7BFCFE86-2065-4A07-B453-73A668F72652}"/>
    <cellStyle name="Percent 4 4 5 3 4" xfId="15289" xr:uid="{014A4BB2-92C0-465F-BB5B-50A6E7E41221}"/>
    <cellStyle name="Percent 4 4 5 4" xfId="15290" xr:uid="{2BEAE856-6A75-4D86-A4D3-C65E63B3E82A}"/>
    <cellStyle name="Percent 4 4 5 4 2" xfId="15291" xr:uid="{9A149463-6FC9-41D4-AC83-87147B17C731}"/>
    <cellStyle name="Percent 4 4 5 4 2 2" xfId="15292" xr:uid="{46D68CA5-9FDB-4EF5-B639-1E8C6111382C}"/>
    <cellStyle name="Percent 4 4 5 4 3" xfId="15293" xr:uid="{2432FA98-2760-47C1-B2CC-F248685AEB33}"/>
    <cellStyle name="Percent 4 4 5 4 3 2" xfId="15294" xr:uid="{0D64ACE3-3BBF-443B-8013-C544E8EF17DE}"/>
    <cellStyle name="Percent 4 4 5 4 4" xfId="15295" xr:uid="{5B15D6FF-015A-41F0-AAE2-804805CC4932}"/>
    <cellStyle name="Percent 4 4 5 4 4 2" xfId="15296" xr:uid="{2F3377BF-8431-4D30-8DA2-C2165D250AA3}"/>
    <cellStyle name="Percent 4 4 5 4 5" xfId="15297" xr:uid="{C726618D-31F6-42C1-9BA0-E5F4DB7525B9}"/>
    <cellStyle name="Percent 4 4 5 5" xfId="15298" xr:uid="{D4FB34B7-A14D-442E-BD6C-D70B0FAF877B}"/>
    <cellStyle name="Percent 4 4 5 5 2" xfId="15299" xr:uid="{4C8DA717-250D-4709-BED5-E9B59587F6AB}"/>
    <cellStyle name="Percent 4 4 5 5 2 2" xfId="15300" xr:uid="{6D41D966-E17C-4A43-BA97-985F7C220DA5}"/>
    <cellStyle name="Percent 4 4 5 5 3" xfId="15301" xr:uid="{31D83614-4234-4CA0-830F-CD29A4395B86}"/>
    <cellStyle name="Percent 4 4 5 5 3 2" xfId="15302" xr:uid="{A3570DC3-C343-4912-8FB0-3CAA40BECF31}"/>
    <cellStyle name="Percent 4 4 5 5 4" xfId="15303" xr:uid="{5B39947A-926C-4FE3-AB94-AB8C28043A22}"/>
    <cellStyle name="Percent 4 4 5 6" xfId="15304" xr:uid="{B6054FB2-58DE-4176-A72D-9DA6DA16D6DF}"/>
    <cellStyle name="Percent 4 4 5 6 2" xfId="15305" xr:uid="{F906A850-4E7E-48A5-ACBA-4223FDED45C5}"/>
    <cellStyle name="Percent 4 4 5 7" xfId="15306" xr:uid="{5887B04C-9E3C-4B4D-B92B-899BD5919245}"/>
    <cellStyle name="Percent 4 4 5 7 2" xfId="15307" xr:uid="{FEB8BCD7-65C9-41F0-9BC9-17A617D41EEB}"/>
    <cellStyle name="Percent 4 4 5 8" xfId="15308" xr:uid="{C0B63689-BB33-47FB-9E3E-5CC4F5E2270F}"/>
    <cellStyle name="Percent 4 4 5 8 2" xfId="15309" xr:uid="{C6D3CFD6-D028-427B-8904-8DC34359F441}"/>
    <cellStyle name="Percent 4 4 5 9" xfId="15310" xr:uid="{65D5BF53-CAEF-4D92-8446-11321111DC97}"/>
    <cellStyle name="Percent 4 4 6" xfId="1922" xr:uid="{BF34097E-EB54-4C8C-A394-4058DB681FAF}"/>
    <cellStyle name="Percent 4 4 6 10" xfId="15312" xr:uid="{C80232D7-BA72-4231-8CFE-C69A3650FA18}"/>
    <cellStyle name="Percent 4 4 6 11" xfId="15311" xr:uid="{F901F0AF-361A-4C07-BBB7-ABC2735E94E0}"/>
    <cellStyle name="Percent 4 4 6 12" xfId="8865" xr:uid="{5C9D0C4A-A0B0-498E-BE4A-D119FA138C9D}"/>
    <cellStyle name="Percent 4 4 6 13" xfId="5983" xr:uid="{FA982A6F-11B2-404F-A6C6-8AA9BC556D4F}"/>
    <cellStyle name="Percent 4 4 6 2" xfId="15313" xr:uid="{D716D988-B3A6-4CF2-9931-1C7FD43677BF}"/>
    <cellStyle name="Percent 4 4 6 2 2" xfId="15314" xr:uid="{6232C250-1DEE-4ADB-AB7C-1040FDD6EB7D}"/>
    <cellStyle name="Percent 4 4 6 2 2 2" xfId="15315" xr:uid="{77C2C0C3-B1FC-4316-90D6-4491E2D8B69C}"/>
    <cellStyle name="Percent 4 4 6 2 3" xfId="15316" xr:uid="{75FC9E02-EE86-4BE6-BFAB-D817C52C2C93}"/>
    <cellStyle name="Percent 4 4 6 2 3 2" xfId="15317" xr:uid="{973CC94F-EA81-43F0-BF6F-00E903311170}"/>
    <cellStyle name="Percent 4 4 6 2 4" xfId="15318" xr:uid="{0BC637CB-9076-4754-A7AD-D41C8D3D791D}"/>
    <cellStyle name="Percent 4 4 6 3" xfId="15319" xr:uid="{CEC25973-8B6E-44C7-B668-3F3F595D02F5}"/>
    <cellStyle name="Percent 4 4 6 3 2" xfId="15320" xr:uid="{4B854CA5-AF7B-47AB-832F-8C8D097824EC}"/>
    <cellStyle name="Percent 4 4 6 3 2 2" xfId="15321" xr:uid="{4F8D4B78-F9F1-4BF2-9D14-159D2EF0F396}"/>
    <cellStyle name="Percent 4 4 6 3 3" xfId="15322" xr:uid="{508BCB04-7027-489F-AD56-3F65B97B4CA4}"/>
    <cellStyle name="Percent 4 4 6 3 3 2" xfId="15323" xr:uid="{49D1E243-9BF4-48A7-8E0C-E73088D55D45}"/>
    <cellStyle name="Percent 4 4 6 3 4" xfId="15324" xr:uid="{71CB926E-2611-458D-9A56-19DEB32FFD29}"/>
    <cellStyle name="Percent 4 4 6 4" xfId="15325" xr:uid="{10F13183-965A-4B62-A919-727FC6282921}"/>
    <cellStyle name="Percent 4 4 6 4 2" xfId="15326" xr:uid="{3C2FBD67-8371-4DC1-A4E5-4D5A04E63DD1}"/>
    <cellStyle name="Percent 4 4 6 4 2 2" xfId="15327" xr:uid="{F077A025-04FD-4F07-948A-35516AE5C2FB}"/>
    <cellStyle name="Percent 4 4 6 4 3" xfId="15328" xr:uid="{44E68D4F-A6C1-4A7C-AA39-6D02D035C99B}"/>
    <cellStyle name="Percent 4 4 6 4 3 2" xfId="15329" xr:uid="{96454CEE-51BB-4EC0-A741-79FA2143168B}"/>
    <cellStyle name="Percent 4 4 6 4 4" xfId="15330" xr:uid="{8E199E6C-DDC1-43C0-B224-E292568EB566}"/>
    <cellStyle name="Percent 4 4 6 4 4 2" xfId="15331" xr:uid="{60E945F6-BEFC-4606-8E73-A422B0D6E8D0}"/>
    <cellStyle name="Percent 4 4 6 4 5" xfId="15332" xr:uid="{B32280B4-8CE8-4009-A329-5980E1368D78}"/>
    <cellStyle name="Percent 4 4 6 5" xfId="15333" xr:uid="{29021422-4131-4BFE-BA05-FA9FD23B2F2E}"/>
    <cellStyle name="Percent 4 4 6 5 2" xfId="15334" xr:uid="{ED853A04-B032-467F-B266-3C10C9D083F7}"/>
    <cellStyle name="Percent 4 4 6 5 2 2" xfId="15335" xr:uid="{7C6473DC-8E9C-44BF-91FC-BB02D902CF5B}"/>
    <cellStyle name="Percent 4 4 6 5 3" xfId="15336" xr:uid="{F9F38D19-540C-4DF8-B69C-6E6CDCBF7E53}"/>
    <cellStyle name="Percent 4 4 6 5 3 2" xfId="15337" xr:uid="{196778D1-3BFB-4677-AB12-560E9E2A3720}"/>
    <cellStyle name="Percent 4 4 6 5 4" xfId="15338" xr:uid="{56A6649E-B85D-4381-BADC-E29FFC37C115}"/>
    <cellStyle name="Percent 4 4 6 6" xfId="15339" xr:uid="{257D9EC4-1CDC-416A-A60D-AEE3F5690B1A}"/>
    <cellStyle name="Percent 4 4 6 6 2" xfId="15340" xr:uid="{E71696E9-AD1D-4A96-80C5-B0907708EAC7}"/>
    <cellStyle name="Percent 4 4 6 7" xfId="15341" xr:uid="{B0A8A733-9378-4E87-B592-92C236CE999B}"/>
    <cellStyle name="Percent 4 4 6 7 2" xfId="15342" xr:uid="{421C9E67-8E4F-4B11-A995-C0AB34388A4D}"/>
    <cellStyle name="Percent 4 4 6 8" xfId="15343" xr:uid="{0845437A-A402-4E38-9D0A-A79B0FA49FC4}"/>
    <cellStyle name="Percent 4 4 6 8 2" xfId="15344" xr:uid="{8DF1E210-1165-434A-821C-CA33E5ED6949}"/>
    <cellStyle name="Percent 4 4 6 9" xfId="15345" xr:uid="{BC4CA95F-2090-4393-83F9-046CA977CB8D}"/>
    <cellStyle name="Percent 4 4 7" xfId="1923" xr:uid="{BC70F98C-CE24-4119-9E65-1A90C9D278D5}"/>
    <cellStyle name="Percent 4 4 7 10" xfId="15347" xr:uid="{55F61D40-CC98-4ADB-A634-65C585A4DF0C}"/>
    <cellStyle name="Percent 4 4 7 11" xfId="15346" xr:uid="{AC9CDE8D-BAD0-42F8-801D-79D65CF998D1}"/>
    <cellStyle name="Percent 4 4 7 12" xfId="8866" xr:uid="{14649AA0-9343-4DFA-AB12-E0EF6A79BE10}"/>
    <cellStyle name="Percent 4 4 7 13" xfId="5984" xr:uid="{7FEB322E-438E-425A-AF11-84D8D01B368E}"/>
    <cellStyle name="Percent 4 4 7 2" xfId="15348" xr:uid="{B10E4B21-898A-4531-B46E-2CBB359912A5}"/>
    <cellStyle name="Percent 4 4 7 2 2" xfId="15349" xr:uid="{C549F11E-23B7-4CD0-974D-A7BC746E31A4}"/>
    <cellStyle name="Percent 4 4 7 2 2 2" xfId="15350" xr:uid="{7B64A963-27F7-4F3B-A4B7-A63E9431E06C}"/>
    <cellStyle name="Percent 4 4 7 2 3" xfId="15351" xr:uid="{AEBE22FC-1404-4B53-8B21-DBD84419DE71}"/>
    <cellStyle name="Percent 4 4 7 2 3 2" xfId="15352" xr:uid="{3A9EF60D-D2A7-4E6A-9EDC-9032136CBA0A}"/>
    <cellStyle name="Percent 4 4 7 2 4" xfId="15353" xr:uid="{EF6942F5-7CF9-490C-AFD4-4F4BBE04DD5B}"/>
    <cellStyle name="Percent 4 4 7 3" xfId="15354" xr:uid="{81E61379-6EEA-4400-8A7B-5B722F795033}"/>
    <cellStyle name="Percent 4 4 7 3 2" xfId="15355" xr:uid="{EEE0FCCB-A7F7-44C0-B53B-03C356DA3BC8}"/>
    <cellStyle name="Percent 4 4 7 3 2 2" xfId="15356" xr:uid="{A77EF7C7-9529-49FD-B515-E6A81AA2AAC3}"/>
    <cellStyle name="Percent 4 4 7 3 3" xfId="15357" xr:uid="{E0D0266C-F473-4D8B-B1AD-BEF8EEBBF506}"/>
    <cellStyle name="Percent 4 4 7 3 3 2" xfId="15358" xr:uid="{152C1736-9B17-40ED-9EF5-0F94C7422CDE}"/>
    <cellStyle name="Percent 4 4 7 3 4" xfId="15359" xr:uid="{052B6345-EB29-417F-B7D4-CE5948F57B01}"/>
    <cellStyle name="Percent 4 4 7 4" xfId="15360" xr:uid="{E49E9173-8195-4AAE-A7A6-05077CE36BF9}"/>
    <cellStyle name="Percent 4 4 7 4 2" xfId="15361" xr:uid="{2B974C51-D8B4-40F8-8938-7F1068EB1ED5}"/>
    <cellStyle name="Percent 4 4 7 4 2 2" xfId="15362" xr:uid="{BEB60FC8-63CE-4179-A305-0A5BE6996974}"/>
    <cellStyle name="Percent 4 4 7 4 3" xfId="15363" xr:uid="{DE65F9FE-FD7A-4D62-8055-CBB4FFAD5E9D}"/>
    <cellStyle name="Percent 4 4 7 4 3 2" xfId="15364" xr:uid="{C26AC69A-3A1B-4AAC-9EE3-D1C59DE30584}"/>
    <cellStyle name="Percent 4 4 7 4 4" xfId="15365" xr:uid="{5D0E29CF-F725-4D9E-9E97-1009DE9D3A1A}"/>
    <cellStyle name="Percent 4 4 7 4 4 2" xfId="15366" xr:uid="{2299AA38-4B5B-481A-8535-CBF38194B94A}"/>
    <cellStyle name="Percent 4 4 7 4 5" xfId="15367" xr:uid="{6AAA337A-3307-4A74-A6BB-7521840AD940}"/>
    <cellStyle name="Percent 4 4 7 5" xfId="15368" xr:uid="{67EB5C45-F4FD-4682-B322-542068CA8745}"/>
    <cellStyle name="Percent 4 4 7 5 2" xfId="15369" xr:uid="{076A4FE8-8DFD-4328-98FC-7ABB78B352AE}"/>
    <cellStyle name="Percent 4 4 7 5 2 2" xfId="15370" xr:uid="{5FB210F2-8FAE-4DB3-A1BC-4472B769ABAB}"/>
    <cellStyle name="Percent 4 4 7 5 3" xfId="15371" xr:uid="{3A9EA95B-60B1-4ADF-96A4-06FE66878C8A}"/>
    <cellStyle name="Percent 4 4 7 5 3 2" xfId="15372" xr:uid="{09A4D5C7-2F33-4C5E-B455-36FC259E0401}"/>
    <cellStyle name="Percent 4 4 7 5 4" xfId="15373" xr:uid="{3FB746CC-C08E-4696-8A0F-A5B726707574}"/>
    <cellStyle name="Percent 4 4 7 6" xfId="15374" xr:uid="{480A5D62-A486-4190-BA33-EBFB3BC836F9}"/>
    <cellStyle name="Percent 4 4 7 6 2" xfId="15375" xr:uid="{37864D99-E139-4C50-AF69-50D634959F9B}"/>
    <cellStyle name="Percent 4 4 7 7" xfId="15376" xr:uid="{DA2F28FD-0508-41A3-962F-91CAC2F95366}"/>
    <cellStyle name="Percent 4 4 7 7 2" xfId="15377" xr:uid="{F5C19A26-A336-4F81-BB26-7FD6CF1CD19E}"/>
    <cellStyle name="Percent 4 4 7 8" xfId="15378" xr:uid="{7E5AC236-215C-405D-8FE6-F3722F00D13F}"/>
    <cellStyle name="Percent 4 4 7 8 2" xfId="15379" xr:uid="{CE033047-9F3E-4E9A-A358-E674C744CC0E}"/>
    <cellStyle name="Percent 4 4 7 9" xfId="15380" xr:uid="{B405C05B-201C-4F3D-AD76-72E2786914B8}"/>
    <cellStyle name="Percent 4 4 8" xfId="1924" xr:uid="{77AD0705-217B-473B-B88F-4623F63E64DA}"/>
    <cellStyle name="Percent 4 4 8 10" xfId="15382" xr:uid="{BDEF96A4-A8E5-4294-8169-81843A721836}"/>
    <cellStyle name="Percent 4 4 8 11" xfId="15381" xr:uid="{F07F312C-B6A5-4AD2-B5C6-86C98005B3C2}"/>
    <cellStyle name="Percent 4 4 8 12" xfId="8867" xr:uid="{E371A95C-9BB8-4945-9FF4-5A7D8862C054}"/>
    <cellStyle name="Percent 4 4 8 13" xfId="5985" xr:uid="{6335A984-8C22-4484-B8B8-CD92903870F6}"/>
    <cellStyle name="Percent 4 4 8 2" xfId="15383" xr:uid="{A19D6A49-9C4F-4C4C-92A5-B7E886D423D6}"/>
    <cellStyle name="Percent 4 4 8 2 2" xfId="15384" xr:uid="{4242F0E7-6732-4530-A5E9-20503C0B6CF7}"/>
    <cellStyle name="Percent 4 4 8 2 2 2" xfId="15385" xr:uid="{1DECA63E-CDCD-495F-B81F-24D100B51CC1}"/>
    <cellStyle name="Percent 4 4 8 2 3" xfId="15386" xr:uid="{9FFF8A6E-4D35-4C0A-8F38-B1D98E6C856E}"/>
    <cellStyle name="Percent 4 4 8 2 3 2" xfId="15387" xr:uid="{5C3B4988-903E-4A9C-AE89-C3BFFB9C4FEA}"/>
    <cellStyle name="Percent 4 4 8 2 4" xfId="15388" xr:uid="{9F300EC7-60A5-42D2-ADAE-462FB6D0E402}"/>
    <cellStyle name="Percent 4 4 8 3" xfId="15389" xr:uid="{6D08DA07-7417-4B2F-A354-34A3ACBFDF71}"/>
    <cellStyle name="Percent 4 4 8 3 2" xfId="15390" xr:uid="{82C9181D-8276-4CA4-966F-2DB59C98E51D}"/>
    <cellStyle name="Percent 4 4 8 3 2 2" xfId="15391" xr:uid="{223CA18C-B50C-46E9-95C1-B417968F0BFD}"/>
    <cellStyle name="Percent 4 4 8 3 3" xfId="15392" xr:uid="{48E33037-C739-44F9-9166-C27EE47A6B1C}"/>
    <cellStyle name="Percent 4 4 8 3 3 2" xfId="15393" xr:uid="{F54A8792-5FAB-46B9-8713-CE507DB5EA8A}"/>
    <cellStyle name="Percent 4 4 8 3 4" xfId="15394" xr:uid="{3A0F112F-6F91-41CE-BD75-60188EB0C598}"/>
    <cellStyle name="Percent 4 4 8 4" xfId="15395" xr:uid="{3FBA0605-E2AB-40BC-8EB0-FEF4432962E8}"/>
    <cellStyle name="Percent 4 4 8 4 2" xfId="15396" xr:uid="{2318B426-E691-4AB4-B359-65C47D9D5259}"/>
    <cellStyle name="Percent 4 4 8 4 2 2" xfId="15397" xr:uid="{48BBFF7A-861E-4D94-9CF8-1A4D2CC161CF}"/>
    <cellStyle name="Percent 4 4 8 4 3" xfId="15398" xr:uid="{DB945DDD-9724-4975-9504-05C87FD6D390}"/>
    <cellStyle name="Percent 4 4 8 4 3 2" xfId="15399" xr:uid="{6A945B6C-66BA-4E35-AA9F-CAFE967BFC63}"/>
    <cellStyle name="Percent 4 4 8 4 4" xfId="15400" xr:uid="{0E98D1F4-A0BE-4004-A725-8CEB927636EF}"/>
    <cellStyle name="Percent 4 4 8 4 4 2" xfId="15401" xr:uid="{D683F418-2A0B-43AE-A25E-532C67F9DD2D}"/>
    <cellStyle name="Percent 4 4 8 4 5" xfId="15402" xr:uid="{6D024495-30D9-4D22-967E-6258DCE2E191}"/>
    <cellStyle name="Percent 4 4 8 5" xfId="15403" xr:uid="{CE0E3EB8-E0E6-463D-8EFD-B56A742501DC}"/>
    <cellStyle name="Percent 4 4 8 5 2" xfId="15404" xr:uid="{9291B8DD-EBC1-4E83-B63E-8C67CECBF1B6}"/>
    <cellStyle name="Percent 4 4 8 5 2 2" xfId="15405" xr:uid="{719F83E5-3A08-488B-B12B-FB204E941DBB}"/>
    <cellStyle name="Percent 4 4 8 5 3" xfId="15406" xr:uid="{F33E1EEA-8C74-4861-A757-72F3AC23B8F7}"/>
    <cellStyle name="Percent 4 4 8 5 3 2" xfId="15407" xr:uid="{030AABD4-EAA6-4C55-8047-D59E680F65EA}"/>
    <cellStyle name="Percent 4 4 8 5 4" xfId="15408" xr:uid="{8210B1B2-CF9F-4418-9631-E7453BD6FCC1}"/>
    <cellStyle name="Percent 4 4 8 6" xfId="15409" xr:uid="{AD2AB72F-574B-4A5E-A78B-531930CEAD99}"/>
    <cellStyle name="Percent 4 4 8 6 2" xfId="15410" xr:uid="{7A58A521-5C9D-493F-A057-5DAD51CF5FEA}"/>
    <cellStyle name="Percent 4 4 8 7" xfId="15411" xr:uid="{DB1D7C89-02F1-4859-AC68-C383C8DE445F}"/>
    <cellStyle name="Percent 4 4 8 7 2" xfId="15412" xr:uid="{FE31BD88-44F5-4B63-8D48-41B82B86BE34}"/>
    <cellStyle name="Percent 4 4 8 8" xfId="15413" xr:uid="{F4E0B3F2-3BF9-4A96-96D3-BEA1D9617F64}"/>
    <cellStyle name="Percent 4 4 8 8 2" xfId="15414" xr:uid="{317B8386-317E-4352-8224-5581DB8D6E32}"/>
    <cellStyle name="Percent 4 4 8 9" xfId="15415" xr:uid="{943BAE69-1229-4845-A1A2-723D678FD21B}"/>
    <cellStyle name="Percent 4 4 9" xfId="2439" xr:uid="{73AEB7D1-97E5-415D-BE42-3E1CBBF252C5}"/>
    <cellStyle name="Percent 4 4 9 2" xfId="15417" xr:uid="{57B80331-2EDE-4F15-BE72-33D01085584D}"/>
    <cellStyle name="Percent 4 4 9 2 2" xfId="15418" xr:uid="{CBD2D965-520F-4059-B8AB-04A12D9C2B27}"/>
    <cellStyle name="Percent 4 4 9 3" xfId="15419" xr:uid="{AECD7A00-4561-411D-B90C-3A16738DDE1A}"/>
    <cellStyle name="Percent 4 4 9 3 2" xfId="15420" xr:uid="{897CF646-511F-4F9E-8385-F67BC7E0C463}"/>
    <cellStyle name="Percent 4 4 9 4" xfId="15421" xr:uid="{78633446-0E55-4096-A937-016162506C0A}"/>
    <cellStyle name="Percent 4 4 9 5" xfId="15422" xr:uid="{2674F338-2A59-4D9A-9158-697FB0657FDB}"/>
    <cellStyle name="Percent 4 4 9 6" xfId="15416" xr:uid="{856A888D-340C-4321-96AE-3198F01C4BC3}"/>
    <cellStyle name="Percent 4 4 9 7" xfId="5986" xr:uid="{CDB3D332-8F49-49F9-8991-34BD434ED3FC}"/>
    <cellStyle name="Percent 4 40" xfId="13637" xr:uid="{DDE2B98B-90F8-40FD-A08C-C69516681EE5}"/>
    <cellStyle name="Percent 4 41" xfId="7312" xr:uid="{0209AE9E-D8AC-4151-9C4D-4D1A6E19A8F3}"/>
    <cellStyle name="Percent 4 42" xfId="5930" xr:uid="{3EDF263E-D5DE-4FD7-B037-66D16340FC5E}"/>
    <cellStyle name="Percent 4 43" xfId="26720" xr:uid="{17FFBB42-10AB-4252-A46D-F9214FBDFEEC}"/>
    <cellStyle name="Percent 4 44" xfId="1888" xr:uid="{5FCD14C4-9391-4D4E-97CA-8DB70D34EAB7}"/>
    <cellStyle name="Percent 4 45" xfId="259" xr:uid="{D886DA64-9370-4686-B34B-B28607E1316C}"/>
    <cellStyle name="Percent 4 5" xfId="1925" xr:uid="{379E5A60-B22E-4CE6-A33D-508716642A74}"/>
    <cellStyle name="Percent 4 5 10" xfId="15424" xr:uid="{D5D79959-5EA0-496C-AD36-3CCC338544CA}"/>
    <cellStyle name="Percent 4 5 10 2" xfId="15425" xr:uid="{FA38CBF3-3B2D-4D32-8D71-59FA18BB80AE}"/>
    <cellStyle name="Percent 4 5 10 2 2" xfId="15426" xr:uid="{DA01DBF6-D34B-4450-A0FC-C55BD9D88FE1}"/>
    <cellStyle name="Percent 4 5 10 3" xfId="15427" xr:uid="{DA9D64B7-85E4-4279-9545-073F22067EA5}"/>
    <cellStyle name="Percent 4 5 10 3 2" xfId="15428" xr:uid="{7E0425A6-87F7-41EC-B8CD-ECEEB17AA446}"/>
    <cellStyle name="Percent 4 5 10 4" xfId="15429" xr:uid="{CFE2C81E-A648-4D88-9097-8CDBE108FDF5}"/>
    <cellStyle name="Percent 4 5 11" xfId="15430" xr:uid="{0F9F2865-941E-4956-B9C0-FE2CECE56E3D}"/>
    <cellStyle name="Percent 4 5 11 2" xfId="15431" xr:uid="{123CCB18-37B2-491C-947A-FD26058F6D4C}"/>
    <cellStyle name="Percent 4 5 11 2 2" xfId="15432" xr:uid="{CE025D9A-A069-4067-B892-913B11FB6E61}"/>
    <cellStyle name="Percent 4 5 11 3" xfId="15433" xr:uid="{CE1CB47F-CEAE-47A3-9C64-2CA3911E8CD9}"/>
    <cellStyle name="Percent 4 5 11 3 2" xfId="15434" xr:uid="{796BFB36-9817-4675-AB2B-9A0D36430BCE}"/>
    <cellStyle name="Percent 4 5 11 4" xfId="15435" xr:uid="{BE9B6257-3E4A-4A4F-8AE7-B8246D52C6D8}"/>
    <cellStyle name="Percent 4 5 12" xfId="15436" xr:uid="{4D7D86BC-7A1E-4A4C-A233-6C1084D81EA7}"/>
    <cellStyle name="Percent 4 5 12 2" xfId="15437" xr:uid="{EC1E8616-7332-4392-A979-6A9866B70883}"/>
    <cellStyle name="Percent 4 5 12 2 2" xfId="15438" xr:uid="{FBD35522-8133-40E4-916F-9154CF5E9FD8}"/>
    <cellStyle name="Percent 4 5 12 3" xfId="15439" xr:uid="{010D740C-D64C-4195-A054-27E2CCD5B492}"/>
    <cellStyle name="Percent 4 5 12 3 2" xfId="15440" xr:uid="{71F4DB2B-E220-4565-B354-61B7A545A295}"/>
    <cellStyle name="Percent 4 5 12 4" xfId="15441" xr:uid="{80E6BA8F-5194-4B0C-AA76-28BE52F37110}"/>
    <cellStyle name="Percent 4 5 12 4 2" xfId="15442" xr:uid="{57E261D5-ADB3-4073-A931-5ABC3BCB26DA}"/>
    <cellStyle name="Percent 4 5 12 5" xfId="15443" xr:uid="{FC8D4AC6-AB4B-4303-9946-63D1000BF197}"/>
    <cellStyle name="Percent 4 5 13" xfId="15444" xr:uid="{E62F93B0-113C-4F17-AF33-68DD08CC9AAF}"/>
    <cellStyle name="Percent 4 5 13 2" xfId="15445" xr:uid="{296E627B-9762-4E8A-B820-17319239F037}"/>
    <cellStyle name="Percent 4 5 13 2 2" xfId="15446" xr:uid="{B6301239-9790-42A7-A43F-B87854FC7DC1}"/>
    <cellStyle name="Percent 4 5 13 3" xfId="15447" xr:uid="{D7418DBA-13AF-46AD-B5E7-4BAE7C70F091}"/>
    <cellStyle name="Percent 4 5 13 3 2" xfId="15448" xr:uid="{1DE1CAA1-9649-4CC4-B4A6-0004CB169C37}"/>
    <cellStyle name="Percent 4 5 13 4" xfId="15449" xr:uid="{39E72B45-33B3-40E6-B9E7-75DD057FF4D5}"/>
    <cellStyle name="Percent 4 5 14" xfId="15450" xr:uid="{DC3A1854-0131-4F28-AD82-4AA28C619F21}"/>
    <cellStyle name="Percent 4 5 14 2" xfId="15451" xr:uid="{E21CA1CA-2EBA-4881-8B08-7814ED06A90B}"/>
    <cellStyle name="Percent 4 5 15" xfId="15452" xr:uid="{DB33EF62-C7AD-4A1F-8864-753A306FADA5}"/>
    <cellStyle name="Percent 4 5 15 2" xfId="15453" xr:uid="{9E21AFB3-032A-473A-A448-4BDA395F3AAE}"/>
    <cellStyle name="Percent 4 5 16" xfId="15454" xr:uid="{C372C3FD-DCC0-4493-A50E-69A5499832C8}"/>
    <cellStyle name="Percent 4 5 16 2" xfId="15455" xr:uid="{6277BF36-AEC2-462A-AE89-3E511118B6DE}"/>
    <cellStyle name="Percent 4 5 17" xfId="15456" xr:uid="{5FA1491F-1F8C-4841-8C04-15977C6FC212}"/>
    <cellStyle name="Percent 4 5 18" xfId="15457" xr:uid="{F53B2807-00CD-4F8E-A0ED-A39CD22FDA5B}"/>
    <cellStyle name="Percent 4 5 19" xfId="15423" xr:uid="{D783EC01-596F-4C48-9894-FD52B2EA865C}"/>
    <cellStyle name="Percent 4 5 2" xfId="1926" xr:uid="{D52D3244-62B9-4211-A556-498A43371BDA}"/>
    <cellStyle name="Percent 4 5 2 10" xfId="15459" xr:uid="{07269C7E-6A2F-43AD-9BDF-A2CCF570DE32}"/>
    <cellStyle name="Percent 4 5 2 11" xfId="15458" xr:uid="{F64047ED-167C-4052-9DD6-4B0F1CDBEDBF}"/>
    <cellStyle name="Percent 4 5 2 12" xfId="7913" xr:uid="{6103C0C7-6ACB-491A-BC8A-0872E7884312}"/>
    <cellStyle name="Percent 4 5 2 13" xfId="5988" xr:uid="{C2B952A3-4C6C-42CC-BAFF-C433468BB921}"/>
    <cellStyle name="Percent 4 5 2 2" xfId="15460" xr:uid="{AF88CB16-DD79-4584-A727-6DB9DF57F489}"/>
    <cellStyle name="Percent 4 5 2 2 2" xfId="15461" xr:uid="{44F6EC2C-BD0A-416E-A5CA-3E3E9CB47039}"/>
    <cellStyle name="Percent 4 5 2 2 2 2" xfId="15462" xr:uid="{7EAE0368-56B3-4299-B7E0-C03AE178D041}"/>
    <cellStyle name="Percent 4 5 2 2 3" xfId="15463" xr:uid="{823E3F6E-B2FA-43D8-B059-FA2F4DFDC0A3}"/>
    <cellStyle name="Percent 4 5 2 2 3 2" xfId="15464" xr:uid="{B93F36D5-F209-4324-8247-FA3402698909}"/>
    <cellStyle name="Percent 4 5 2 2 4" xfId="15465" xr:uid="{4E9E0E53-C19E-4BDC-9729-B7CC9B108C9C}"/>
    <cellStyle name="Percent 4 5 2 2 5" xfId="15466" xr:uid="{83A66F6C-6042-4FCF-A685-FEAB6A7D9C20}"/>
    <cellStyle name="Percent 4 5 2 3" xfId="15467" xr:uid="{EF8D5AF1-0545-44C5-8B1B-A8F33DC1A66F}"/>
    <cellStyle name="Percent 4 5 2 3 2" xfId="15468" xr:uid="{C131E8D8-9DF3-41F3-810F-8F01C468645B}"/>
    <cellStyle name="Percent 4 5 2 3 2 2" xfId="15469" xr:uid="{AC5071D0-98E0-401F-AF6D-7ED6E56EB97C}"/>
    <cellStyle name="Percent 4 5 2 3 3" xfId="15470" xr:uid="{7337C434-38CA-4779-9B91-969017ACB7FD}"/>
    <cellStyle name="Percent 4 5 2 3 3 2" xfId="15471" xr:uid="{120F39F5-AFD8-45F0-A249-D72CB57F1107}"/>
    <cellStyle name="Percent 4 5 2 3 4" xfId="15472" xr:uid="{34254601-BC29-465F-864E-496610DDD311}"/>
    <cellStyle name="Percent 4 5 2 4" xfId="15473" xr:uid="{8AE00CC7-C74E-47EE-9EE8-29B08BB3A740}"/>
    <cellStyle name="Percent 4 5 2 4 2" xfId="15474" xr:uid="{D43A25CF-18FE-477D-A2E7-90BD8990E709}"/>
    <cellStyle name="Percent 4 5 2 4 2 2" xfId="15475" xr:uid="{B2320F60-A00D-4BE5-9CE6-558A47F717DF}"/>
    <cellStyle name="Percent 4 5 2 4 3" xfId="15476" xr:uid="{A2BE3E0A-77C6-44CE-B078-8158E33C7C68}"/>
    <cellStyle name="Percent 4 5 2 4 3 2" xfId="15477" xr:uid="{A28C104A-9373-48E9-8E74-D5373BBF62E2}"/>
    <cellStyle name="Percent 4 5 2 4 4" xfId="15478" xr:uid="{4CA3E174-B42C-4CAD-A5D1-1146D65E1966}"/>
    <cellStyle name="Percent 4 5 2 4 4 2" xfId="15479" xr:uid="{9E3206DB-8EE1-4883-A916-ACB2D60EB554}"/>
    <cellStyle name="Percent 4 5 2 4 5" xfId="15480" xr:uid="{2518CD20-75B2-42DB-A79B-4B7A8E55C9B1}"/>
    <cellStyle name="Percent 4 5 2 5" xfId="15481" xr:uid="{610258EE-0570-483F-9D5D-E05BE72E53B4}"/>
    <cellStyle name="Percent 4 5 2 5 2" xfId="15482" xr:uid="{9957BC2E-B1F0-433B-8109-1ECC876A76B8}"/>
    <cellStyle name="Percent 4 5 2 5 2 2" xfId="15483" xr:uid="{FF3EB02A-3AE3-40FF-898A-C65457A38A3F}"/>
    <cellStyle name="Percent 4 5 2 5 3" xfId="15484" xr:uid="{C64F1C2D-899E-4BAC-95A4-EA04542F5593}"/>
    <cellStyle name="Percent 4 5 2 5 3 2" xfId="15485" xr:uid="{CE497A52-225C-44D4-A160-D722A41C4B3B}"/>
    <cellStyle name="Percent 4 5 2 5 4" xfId="15486" xr:uid="{4E73BD45-3205-4613-A132-210D0D6FCBAB}"/>
    <cellStyle name="Percent 4 5 2 6" xfId="15487" xr:uid="{67233CBF-86DA-4A05-B3B7-36B9AA92FD56}"/>
    <cellStyle name="Percent 4 5 2 6 2" xfId="15488" xr:uid="{ACE2CE8A-6C2E-421D-A304-653F8C8DDF9C}"/>
    <cellStyle name="Percent 4 5 2 7" xfId="15489" xr:uid="{BBC59789-8005-4A27-B940-1445F22A3FB0}"/>
    <cellStyle name="Percent 4 5 2 7 2" xfId="15490" xr:uid="{A8D74CA7-89E2-4A7B-9203-CC7BF517940A}"/>
    <cellStyle name="Percent 4 5 2 8" xfId="15491" xr:uid="{BF2036A3-3FDE-492B-BD9F-A07295578FC3}"/>
    <cellStyle name="Percent 4 5 2 8 2" xfId="15492" xr:uid="{2DA481A0-FD91-4986-A81F-1B404D8A6045}"/>
    <cellStyle name="Percent 4 5 2 9" xfId="15493" xr:uid="{1DF702A3-80BE-4FD0-8250-5ED963036B18}"/>
    <cellStyle name="Percent 4 5 20" xfId="7912" xr:uid="{09725E67-CD8B-4876-9A1F-B33CD8F921BA}"/>
    <cellStyle name="Percent 4 5 21" xfId="5987" xr:uid="{F45EE0FD-0EFC-4B4B-ABBA-23248AA8AE0A}"/>
    <cellStyle name="Percent 4 5 3" xfId="1927" xr:uid="{AD4F9389-740B-4169-A3AB-D0A493D811F7}"/>
    <cellStyle name="Percent 4 5 3 10" xfId="15495" xr:uid="{997B61EE-DDD3-46C6-B343-47B1D66BDEF4}"/>
    <cellStyle name="Percent 4 5 3 11" xfId="15494" xr:uid="{E2E3855D-53E1-4DF8-B1E6-17A9E89F5A23}"/>
    <cellStyle name="Percent 4 5 3 12" xfId="8868" xr:uid="{5466FC69-6597-4EAA-A699-ADF7A8E25C3B}"/>
    <cellStyle name="Percent 4 5 3 13" xfId="5989" xr:uid="{EBB3ACF6-7074-45E4-A2E0-860BACCE9A2D}"/>
    <cellStyle name="Percent 4 5 3 2" xfId="15496" xr:uid="{107510B1-C71C-4F42-91D5-6B6B58A45FAF}"/>
    <cellStyle name="Percent 4 5 3 2 2" xfId="15497" xr:uid="{51C5958A-348D-4BDF-8E0A-48375429BA7A}"/>
    <cellStyle name="Percent 4 5 3 2 2 2" xfId="15498" xr:uid="{596EEDFA-DE23-4D15-A0B2-8F2379A7456F}"/>
    <cellStyle name="Percent 4 5 3 2 3" xfId="15499" xr:uid="{1DB377EB-27B8-4F03-91B4-0715AE12CB5A}"/>
    <cellStyle name="Percent 4 5 3 2 3 2" xfId="15500" xr:uid="{0DE03037-0596-4B77-B415-037FA2A459FD}"/>
    <cellStyle name="Percent 4 5 3 2 4" xfId="15501" xr:uid="{5764B656-4419-42E8-9C45-980E08FA6888}"/>
    <cellStyle name="Percent 4 5 3 2 5" xfId="15502" xr:uid="{0ED0F40A-4229-4552-8D02-C5525EF5CBE8}"/>
    <cellStyle name="Percent 4 5 3 3" xfId="15503" xr:uid="{47082199-C5AE-4C54-AC8B-6D6477713710}"/>
    <cellStyle name="Percent 4 5 3 3 2" xfId="15504" xr:uid="{3D3C0E08-A987-4949-B94A-1F4AA09F2B3C}"/>
    <cellStyle name="Percent 4 5 3 3 2 2" xfId="15505" xr:uid="{8135832F-D4DA-4E1E-B9F0-FC54F72B332D}"/>
    <cellStyle name="Percent 4 5 3 3 3" xfId="15506" xr:uid="{022A7B9B-61F1-4315-A380-735755B0B851}"/>
    <cellStyle name="Percent 4 5 3 3 3 2" xfId="15507" xr:uid="{C7ABAE59-9EF6-4BE9-8FC7-B9CB106BA621}"/>
    <cellStyle name="Percent 4 5 3 3 4" xfId="15508" xr:uid="{DCE15113-E99D-4310-8968-0699286086D7}"/>
    <cellStyle name="Percent 4 5 3 4" xfId="15509" xr:uid="{60B4A458-3324-4E90-9EE0-480F8C01DA1B}"/>
    <cellStyle name="Percent 4 5 3 4 2" xfId="15510" xr:uid="{46785348-D3CD-48C9-966B-B0B46DC28400}"/>
    <cellStyle name="Percent 4 5 3 4 2 2" xfId="15511" xr:uid="{89E4C9C0-7A1A-4409-AC92-06689CD2ACD6}"/>
    <cellStyle name="Percent 4 5 3 4 3" xfId="15512" xr:uid="{54E9CA07-EE4B-48FF-9701-B57E688DDFEF}"/>
    <cellStyle name="Percent 4 5 3 4 3 2" xfId="15513" xr:uid="{4D5BFA3D-98F0-43B4-BC92-A4F37B19DB2E}"/>
    <cellStyle name="Percent 4 5 3 4 4" xfId="15514" xr:uid="{84E3E9DB-DA4A-4CF4-8EDB-606060D63AA7}"/>
    <cellStyle name="Percent 4 5 3 4 4 2" xfId="15515" xr:uid="{CD5C8DDB-AED0-4542-B924-02327A3756A0}"/>
    <cellStyle name="Percent 4 5 3 4 5" xfId="15516" xr:uid="{5C11F5F9-539B-4E11-A247-DCA0DA43515B}"/>
    <cellStyle name="Percent 4 5 3 5" xfId="15517" xr:uid="{6DAF856F-FA39-4E8E-95CD-07BDB8398D81}"/>
    <cellStyle name="Percent 4 5 3 5 2" xfId="15518" xr:uid="{3F1F0378-32F1-4D93-B63E-ABF434618B9F}"/>
    <cellStyle name="Percent 4 5 3 5 2 2" xfId="15519" xr:uid="{2E454223-2D46-4A64-8D3C-3748C43E0392}"/>
    <cellStyle name="Percent 4 5 3 5 3" xfId="15520" xr:uid="{07E5ABD1-844E-48EF-98CA-F0C09A220B91}"/>
    <cellStyle name="Percent 4 5 3 5 3 2" xfId="15521" xr:uid="{99A6ED81-975A-4608-BCF4-80318A0AB442}"/>
    <cellStyle name="Percent 4 5 3 5 4" xfId="15522" xr:uid="{60491A8E-BDE7-4DDD-A790-138FD9547DAA}"/>
    <cellStyle name="Percent 4 5 3 6" xfId="15523" xr:uid="{64837C9C-92DB-4F8E-A4C1-6FE3269B824D}"/>
    <cellStyle name="Percent 4 5 3 6 2" xfId="15524" xr:uid="{546F2272-DA5A-4040-A609-FD57A0C62EAB}"/>
    <cellStyle name="Percent 4 5 3 7" xfId="15525" xr:uid="{7019C109-AC89-405D-85FA-C07BEC1C8DC5}"/>
    <cellStyle name="Percent 4 5 3 7 2" xfId="15526" xr:uid="{24FFC077-A03C-49A7-901E-315786E65637}"/>
    <cellStyle name="Percent 4 5 3 8" xfId="15527" xr:uid="{ED0E7EAC-9D40-43A4-9312-57AA61CDA1F8}"/>
    <cellStyle name="Percent 4 5 3 8 2" xfId="15528" xr:uid="{30A10172-E0A9-4CE6-A3E7-B869915CA51A}"/>
    <cellStyle name="Percent 4 5 3 9" xfId="15529" xr:uid="{65B45E8B-C948-49D5-BE6E-E905C1C83A04}"/>
    <cellStyle name="Percent 4 5 4" xfId="1928" xr:uid="{04F7D77F-DBAC-4612-B04A-8FF08B8C4960}"/>
    <cellStyle name="Percent 4 5 4 10" xfId="15531" xr:uid="{6510F44E-96D4-4F42-B341-82A6ECDEEAD3}"/>
    <cellStyle name="Percent 4 5 4 11" xfId="15530" xr:uid="{DAD837BA-E1D6-4A50-A079-FAFF17162C3E}"/>
    <cellStyle name="Percent 4 5 4 12" xfId="8869" xr:uid="{153EE968-2D45-4D1A-A5D9-FAA0C8D7420D}"/>
    <cellStyle name="Percent 4 5 4 13" xfId="5990" xr:uid="{D85F9F73-757C-43E4-8F54-B813E61EA169}"/>
    <cellStyle name="Percent 4 5 4 2" xfId="15532" xr:uid="{D835C7C0-9E5A-4DD6-9DBB-7A680B685D7A}"/>
    <cellStyle name="Percent 4 5 4 2 2" xfId="15533" xr:uid="{5A79E6F5-9FAB-4C6D-A4DD-EF63AC57BBEE}"/>
    <cellStyle name="Percent 4 5 4 2 2 2" xfId="15534" xr:uid="{65C59402-C814-4FA8-9F7B-8611AE72CCEC}"/>
    <cellStyle name="Percent 4 5 4 2 3" xfId="15535" xr:uid="{E3898602-27FD-4D7B-A29C-48D9822F4E60}"/>
    <cellStyle name="Percent 4 5 4 2 3 2" xfId="15536" xr:uid="{F77431DA-AE21-47FE-899A-C51897FA523D}"/>
    <cellStyle name="Percent 4 5 4 2 4" xfId="15537" xr:uid="{9BDAC6C7-EAA1-40D8-A4B3-D38614C206BD}"/>
    <cellStyle name="Percent 4 5 4 3" xfId="15538" xr:uid="{6CCB520C-125F-4723-93FD-1693D99298F0}"/>
    <cellStyle name="Percent 4 5 4 3 2" xfId="15539" xr:uid="{8E4A4D01-4ACC-4745-9016-9D4C6D7E027D}"/>
    <cellStyle name="Percent 4 5 4 3 2 2" xfId="15540" xr:uid="{A10A5BDD-EBFF-424B-BA5D-39EFCD085B8F}"/>
    <cellStyle name="Percent 4 5 4 3 3" xfId="15541" xr:uid="{7B65E4FF-ADBE-4E1F-9A6B-D729910C329A}"/>
    <cellStyle name="Percent 4 5 4 3 3 2" xfId="15542" xr:uid="{009B2844-613A-444B-803B-C9CE72956815}"/>
    <cellStyle name="Percent 4 5 4 3 4" xfId="15543" xr:uid="{DA1D6EE1-6820-40A3-8BD7-BC22381FBBAC}"/>
    <cellStyle name="Percent 4 5 4 4" xfId="15544" xr:uid="{3EA9CE51-4519-442C-A42B-CE4DFF55D935}"/>
    <cellStyle name="Percent 4 5 4 4 2" xfId="15545" xr:uid="{DABFF2AB-9BFB-4671-8D38-284E7C0BB5C7}"/>
    <cellStyle name="Percent 4 5 4 4 2 2" xfId="15546" xr:uid="{4780E308-69CB-487C-BD03-75843DD1CF07}"/>
    <cellStyle name="Percent 4 5 4 4 3" xfId="15547" xr:uid="{D36968F5-EF1C-4D7D-A5BC-F642C6060CB2}"/>
    <cellStyle name="Percent 4 5 4 4 3 2" xfId="15548" xr:uid="{910C2F68-D2E7-4E8D-BF92-B94734E0B7B5}"/>
    <cellStyle name="Percent 4 5 4 4 4" xfId="15549" xr:uid="{C4DDAF5C-9A55-4836-A4A4-FC9F44A05DC1}"/>
    <cellStyle name="Percent 4 5 4 4 4 2" xfId="15550" xr:uid="{D5129689-F45A-4039-B3C2-9D139AB86A2C}"/>
    <cellStyle name="Percent 4 5 4 4 5" xfId="15551" xr:uid="{2B2A6AA8-8631-4CAB-8704-A2107107F922}"/>
    <cellStyle name="Percent 4 5 4 5" xfId="15552" xr:uid="{75AC37E5-158D-4E07-9AB0-BC7C05A6CD62}"/>
    <cellStyle name="Percent 4 5 4 5 2" xfId="15553" xr:uid="{B5F7CE54-9704-418A-9AD9-9704AC8E3A4D}"/>
    <cellStyle name="Percent 4 5 4 5 2 2" xfId="15554" xr:uid="{2F97044A-D994-4867-B0D2-30108F22D784}"/>
    <cellStyle name="Percent 4 5 4 5 3" xfId="15555" xr:uid="{BCF21C34-1826-498D-9E77-7BEACEB2D593}"/>
    <cellStyle name="Percent 4 5 4 5 3 2" xfId="15556" xr:uid="{FD561D8A-4BF2-4530-A94C-885921CA7940}"/>
    <cellStyle name="Percent 4 5 4 5 4" xfId="15557" xr:uid="{42C83C54-352E-411C-98A7-228DB56BB56C}"/>
    <cellStyle name="Percent 4 5 4 6" xfId="15558" xr:uid="{7DAFCE83-FE96-4196-AEC8-5511AA87DC84}"/>
    <cellStyle name="Percent 4 5 4 6 2" xfId="15559" xr:uid="{23C6E25C-EF87-4F7D-BE71-D49A314AE302}"/>
    <cellStyle name="Percent 4 5 4 7" xfId="15560" xr:uid="{C33F4B63-7598-4364-87F8-97A4AF5506A3}"/>
    <cellStyle name="Percent 4 5 4 7 2" xfId="15561" xr:uid="{F2FCBA05-B31C-4121-9789-548DA8132DDB}"/>
    <cellStyle name="Percent 4 5 4 8" xfId="15562" xr:uid="{FC342AA4-EAD3-4B62-AAAA-99CA3AB69C7D}"/>
    <cellStyle name="Percent 4 5 4 8 2" xfId="15563" xr:uid="{0940EB9E-F8DF-4F12-BFD2-C4F1CA3A97DC}"/>
    <cellStyle name="Percent 4 5 4 9" xfId="15564" xr:uid="{E3BD4422-956A-4DF4-B4A5-EB85090FB500}"/>
    <cellStyle name="Percent 4 5 5" xfId="1929" xr:uid="{99224E4F-B8F8-400B-99A0-E1DBAA1B3715}"/>
    <cellStyle name="Percent 4 5 5 10" xfId="15566" xr:uid="{768B3ECC-8D1C-4C92-8BCC-6ADD426DBF4C}"/>
    <cellStyle name="Percent 4 5 5 11" xfId="15565" xr:uid="{BD402216-01F0-4CE8-82DA-35CE276324AE}"/>
    <cellStyle name="Percent 4 5 5 12" xfId="8870" xr:uid="{16B418B2-4710-4EDB-9E65-44AECB11B79D}"/>
    <cellStyle name="Percent 4 5 5 13" xfId="5991" xr:uid="{DD2E5DBB-380B-41B2-BA3B-5D9023DB0A82}"/>
    <cellStyle name="Percent 4 5 5 2" xfId="15567" xr:uid="{8ACA6CE0-131D-4CF1-8B41-CABBF49CEAE1}"/>
    <cellStyle name="Percent 4 5 5 2 2" xfId="15568" xr:uid="{15CFCD60-F1AA-4C4F-83E2-866A68309017}"/>
    <cellStyle name="Percent 4 5 5 2 2 2" xfId="15569" xr:uid="{CFE32E99-6D8B-474A-AA62-760844FA61E5}"/>
    <cellStyle name="Percent 4 5 5 2 3" xfId="15570" xr:uid="{7F7E98B9-8CEC-4BEC-9CC6-77DD44148320}"/>
    <cellStyle name="Percent 4 5 5 2 3 2" xfId="15571" xr:uid="{0A97DEB7-D2D2-4A68-AF6C-B95CF5D1F4D4}"/>
    <cellStyle name="Percent 4 5 5 2 4" xfId="15572" xr:uid="{4BD13511-BBCB-4A39-8238-4687243E5E4F}"/>
    <cellStyle name="Percent 4 5 5 3" xfId="15573" xr:uid="{7003DE42-A3D7-4B09-8D77-F6A037ACDDC9}"/>
    <cellStyle name="Percent 4 5 5 3 2" xfId="15574" xr:uid="{4559358D-9C17-45C3-AF01-42C957DB1A48}"/>
    <cellStyle name="Percent 4 5 5 3 2 2" xfId="15575" xr:uid="{7650F2A4-514E-4314-B65F-636AA59019D6}"/>
    <cellStyle name="Percent 4 5 5 3 3" xfId="15576" xr:uid="{4E90F93D-FD31-4CFB-AD45-D833A1843B1D}"/>
    <cellStyle name="Percent 4 5 5 3 3 2" xfId="15577" xr:uid="{3DDB25B2-584F-4477-9D01-4036E576CDCE}"/>
    <cellStyle name="Percent 4 5 5 3 4" xfId="15578" xr:uid="{998EC4A3-E157-4D98-9291-6BFDCCD159DC}"/>
    <cellStyle name="Percent 4 5 5 4" xfId="15579" xr:uid="{DA838FEB-4F3F-4C88-B88D-1816FC466BF5}"/>
    <cellStyle name="Percent 4 5 5 4 2" xfId="15580" xr:uid="{56AC784C-0C42-4813-8EF9-EFF399CB0D67}"/>
    <cellStyle name="Percent 4 5 5 4 2 2" xfId="15581" xr:uid="{84F11DA1-3DF8-436A-A5FF-2F8C10CB2734}"/>
    <cellStyle name="Percent 4 5 5 4 3" xfId="15582" xr:uid="{BF1060E2-3C28-4C57-9FD0-D9BE0E305095}"/>
    <cellStyle name="Percent 4 5 5 4 3 2" xfId="15583" xr:uid="{F390CC6D-2E29-4032-BB32-AEEF7D2C0E5E}"/>
    <cellStyle name="Percent 4 5 5 4 4" xfId="15584" xr:uid="{98789910-C7E3-487E-BAA5-C4F6A25871FB}"/>
    <cellStyle name="Percent 4 5 5 4 4 2" xfId="15585" xr:uid="{F4930A34-08D7-4868-AA76-E815E738A890}"/>
    <cellStyle name="Percent 4 5 5 4 5" xfId="15586" xr:uid="{9B657E27-7ACF-499D-B5CE-63D5C73297C1}"/>
    <cellStyle name="Percent 4 5 5 5" xfId="15587" xr:uid="{F6645EDC-501C-41B7-9E90-DAA8F50883D6}"/>
    <cellStyle name="Percent 4 5 5 5 2" xfId="15588" xr:uid="{FCE87A19-BE05-4680-AB3F-43F49210D732}"/>
    <cellStyle name="Percent 4 5 5 5 2 2" xfId="15589" xr:uid="{06F2CBCF-1BFB-4247-9DC5-F2B6B2ED5FC6}"/>
    <cellStyle name="Percent 4 5 5 5 3" xfId="15590" xr:uid="{7588400B-446F-4263-9744-DABAD920FF99}"/>
    <cellStyle name="Percent 4 5 5 5 3 2" xfId="15591" xr:uid="{5F081FF8-EF88-425F-9186-AED64D6FDA9D}"/>
    <cellStyle name="Percent 4 5 5 5 4" xfId="15592" xr:uid="{2FAB4C77-FD83-493C-8205-CD1A334E8387}"/>
    <cellStyle name="Percent 4 5 5 6" xfId="15593" xr:uid="{EE4D2CC4-422C-44B5-A1DF-4B53E3B49662}"/>
    <cellStyle name="Percent 4 5 5 6 2" xfId="15594" xr:uid="{5C6EF5AC-6F26-4A7C-8A63-A059F23CD99A}"/>
    <cellStyle name="Percent 4 5 5 7" xfId="15595" xr:uid="{8F028146-242E-4B6A-9C74-EDED2B4D2D9F}"/>
    <cellStyle name="Percent 4 5 5 7 2" xfId="15596" xr:uid="{2D238919-0A1B-49E7-9C2F-197CC67DE7E1}"/>
    <cellStyle name="Percent 4 5 5 8" xfId="15597" xr:uid="{502ABF12-4111-41E0-9905-801E609F4175}"/>
    <cellStyle name="Percent 4 5 5 8 2" xfId="15598" xr:uid="{6FDC00B0-5255-464B-BEE2-0A1579F2CC01}"/>
    <cellStyle name="Percent 4 5 5 9" xfId="15599" xr:uid="{13C74F90-053B-4E87-883A-52A00C155892}"/>
    <cellStyle name="Percent 4 5 6" xfId="1930" xr:uid="{1B1A929C-6B83-45E4-B17C-3DE764A960D8}"/>
    <cellStyle name="Percent 4 5 6 10" xfId="15601" xr:uid="{F9D386EE-E60A-46BF-8039-629F63EF0598}"/>
    <cellStyle name="Percent 4 5 6 11" xfId="15600" xr:uid="{B5A889C8-6270-4F46-A9E1-E6A66640538F}"/>
    <cellStyle name="Percent 4 5 6 12" xfId="8871" xr:uid="{4107DE36-6C8A-4DA8-8A61-23CD6201BEFA}"/>
    <cellStyle name="Percent 4 5 6 13" xfId="5992" xr:uid="{464F57E7-ADCB-452E-B306-0BAD7D370CB6}"/>
    <cellStyle name="Percent 4 5 6 2" xfId="15602" xr:uid="{3AE7A016-842C-4E65-B51E-CCB749B3BC3C}"/>
    <cellStyle name="Percent 4 5 6 2 2" xfId="15603" xr:uid="{45A814E6-0856-4250-A75B-3BDED051766A}"/>
    <cellStyle name="Percent 4 5 6 2 2 2" xfId="15604" xr:uid="{0EDC043C-DE78-4D71-9D35-03325C5D477D}"/>
    <cellStyle name="Percent 4 5 6 2 3" xfId="15605" xr:uid="{698675C2-8005-4A17-A32A-22F4FF67727D}"/>
    <cellStyle name="Percent 4 5 6 2 3 2" xfId="15606" xr:uid="{CFEF709A-E7F4-4A6A-87A9-83CA96524EFD}"/>
    <cellStyle name="Percent 4 5 6 2 4" xfId="15607" xr:uid="{A09E2767-4A93-4616-A085-A6D9E7B1E25E}"/>
    <cellStyle name="Percent 4 5 6 3" xfId="15608" xr:uid="{73624A44-5F2E-44AA-8747-F8249FEA546E}"/>
    <cellStyle name="Percent 4 5 6 3 2" xfId="15609" xr:uid="{F13E6F33-01CD-421E-A22F-F761D8239A10}"/>
    <cellStyle name="Percent 4 5 6 3 2 2" xfId="15610" xr:uid="{B07DF853-9339-4971-9FF8-519556997B18}"/>
    <cellStyle name="Percent 4 5 6 3 3" xfId="15611" xr:uid="{B4986D35-A3BF-4144-882D-68B08B96D8D5}"/>
    <cellStyle name="Percent 4 5 6 3 3 2" xfId="15612" xr:uid="{39D2A998-F187-42CB-89A4-D4BA61A20F10}"/>
    <cellStyle name="Percent 4 5 6 3 4" xfId="15613" xr:uid="{A934D76B-3194-4370-8F1B-74E205D985F9}"/>
    <cellStyle name="Percent 4 5 6 4" xfId="15614" xr:uid="{6C8941C9-02C4-4732-B66A-81B081EE7E4A}"/>
    <cellStyle name="Percent 4 5 6 4 2" xfId="15615" xr:uid="{6E5C0EBE-3781-4E60-AA84-70A5D4E81C36}"/>
    <cellStyle name="Percent 4 5 6 4 2 2" xfId="15616" xr:uid="{4FD700A9-C9E7-4D6B-90AD-84738D918336}"/>
    <cellStyle name="Percent 4 5 6 4 3" xfId="15617" xr:uid="{9B2A215F-B7BA-4CE0-AB4E-BD38911CCA6F}"/>
    <cellStyle name="Percent 4 5 6 4 3 2" xfId="15618" xr:uid="{DB91F3A4-A95B-4A13-B521-7B5A622048D4}"/>
    <cellStyle name="Percent 4 5 6 4 4" xfId="15619" xr:uid="{F6038089-623E-4B78-999A-36AA4FA30D81}"/>
    <cellStyle name="Percent 4 5 6 4 4 2" xfId="15620" xr:uid="{30C59AA6-1E9A-4760-A07F-244ECF2915F6}"/>
    <cellStyle name="Percent 4 5 6 4 5" xfId="15621" xr:uid="{D74496C0-E54E-4FB6-B58B-E2007D1AEBD7}"/>
    <cellStyle name="Percent 4 5 6 5" xfId="15622" xr:uid="{9CECE078-D36E-4F2E-8EEC-CD7414327FCD}"/>
    <cellStyle name="Percent 4 5 6 5 2" xfId="15623" xr:uid="{F728CC64-D03F-462A-8F1C-2CBA70D78FBB}"/>
    <cellStyle name="Percent 4 5 6 5 2 2" xfId="15624" xr:uid="{E63AFC03-D782-4206-BC27-9037AA2B720A}"/>
    <cellStyle name="Percent 4 5 6 5 3" xfId="15625" xr:uid="{64723883-5FF2-4F78-9A57-EE290D1DBDA1}"/>
    <cellStyle name="Percent 4 5 6 5 3 2" xfId="15626" xr:uid="{B6B37C2C-7ACF-4E19-B9DB-5DE419717104}"/>
    <cellStyle name="Percent 4 5 6 5 4" xfId="15627" xr:uid="{4309E98C-ECDA-4042-80A7-9086AF3D51B6}"/>
    <cellStyle name="Percent 4 5 6 6" xfId="15628" xr:uid="{6ADBF6C5-33F8-45D5-ACC1-90637AA55342}"/>
    <cellStyle name="Percent 4 5 6 6 2" xfId="15629" xr:uid="{4E53407B-CB88-4051-B85A-049981A889AC}"/>
    <cellStyle name="Percent 4 5 6 7" xfId="15630" xr:uid="{E8E2CDB4-1800-4CB0-8898-DC6E2E77CBB6}"/>
    <cellStyle name="Percent 4 5 6 7 2" xfId="15631" xr:uid="{2830AD07-5E99-4765-8C07-EADE46359C7B}"/>
    <cellStyle name="Percent 4 5 6 8" xfId="15632" xr:uid="{C194EC70-6331-4C97-9C22-D7485384649A}"/>
    <cellStyle name="Percent 4 5 6 8 2" xfId="15633" xr:uid="{76CA1508-2985-473B-910B-AE2B9818F554}"/>
    <cellStyle name="Percent 4 5 6 9" xfId="15634" xr:uid="{7AB6E7E0-38BB-4763-94AB-62BC87A43FD0}"/>
    <cellStyle name="Percent 4 5 7" xfId="1931" xr:uid="{025E8759-ADF1-434B-8A99-81FD5BFB1FAC}"/>
    <cellStyle name="Percent 4 5 7 10" xfId="15636" xr:uid="{A8061FA7-2496-4A4F-9DCE-D347F759636D}"/>
    <cellStyle name="Percent 4 5 7 11" xfId="15635" xr:uid="{22D1BBC4-7577-428C-8E94-DE974F442AFE}"/>
    <cellStyle name="Percent 4 5 7 12" xfId="8872" xr:uid="{36CE5CED-9872-4057-90AF-5214B88D9687}"/>
    <cellStyle name="Percent 4 5 7 13" xfId="5993" xr:uid="{D135755E-897D-4EFC-931E-E3C9F0369554}"/>
    <cellStyle name="Percent 4 5 7 2" xfId="15637" xr:uid="{76E437FE-10BB-4536-8DB8-ADEAD782BD1B}"/>
    <cellStyle name="Percent 4 5 7 2 2" xfId="15638" xr:uid="{D2A05AE5-0EDF-4158-8D3B-79CF4A90BBD8}"/>
    <cellStyle name="Percent 4 5 7 2 2 2" xfId="15639" xr:uid="{6F2FC234-18EF-4C98-8F14-782261712033}"/>
    <cellStyle name="Percent 4 5 7 2 3" xfId="15640" xr:uid="{F1D0CF98-1068-4E7F-98E6-1765C9296AAE}"/>
    <cellStyle name="Percent 4 5 7 2 3 2" xfId="15641" xr:uid="{3FF809EC-874F-4848-82AB-5FE4701BC835}"/>
    <cellStyle name="Percent 4 5 7 2 4" xfId="15642" xr:uid="{10FDE1FD-CC65-4529-BCD0-E6BC23F65546}"/>
    <cellStyle name="Percent 4 5 7 3" xfId="15643" xr:uid="{E8DA2FA6-EF32-41A9-A019-4C3FCD25E94D}"/>
    <cellStyle name="Percent 4 5 7 3 2" xfId="15644" xr:uid="{E4E4236A-2558-4D1B-A368-2038EE2B6541}"/>
    <cellStyle name="Percent 4 5 7 3 2 2" xfId="15645" xr:uid="{D37085B5-2163-4D6B-903D-3AE09F504F51}"/>
    <cellStyle name="Percent 4 5 7 3 3" xfId="15646" xr:uid="{209AA57E-3DD9-42FE-AFBE-0CC16F3BD46A}"/>
    <cellStyle name="Percent 4 5 7 3 3 2" xfId="15647" xr:uid="{3ACD0361-275B-403F-A49D-01B8F4E4C327}"/>
    <cellStyle name="Percent 4 5 7 3 4" xfId="15648" xr:uid="{E9C6A4AD-D1E8-470B-8B3F-D96990154138}"/>
    <cellStyle name="Percent 4 5 7 4" xfId="15649" xr:uid="{3B68DBC5-31F7-4457-AC9B-1FB624628FA2}"/>
    <cellStyle name="Percent 4 5 7 4 2" xfId="15650" xr:uid="{4ED584A7-5C55-40BB-A742-A36B06525065}"/>
    <cellStyle name="Percent 4 5 7 4 2 2" xfId="15651" xr:uid="{BFF22832-AB0C-4B94-A998-7ACED9B4F0A4}"/>
    <cellStyle name="Percent 4 5 7 4 3" xfId="15652" xr:uid="{9F92AD60-2F3C-401F-A147-EC1490235045}"/>
    <cellStyle name="Percent 4 5 7 4 3 2" xfId="15653" xr:uid="{B68D5337-1989-492D-9386-5251FF61F4A6}"/>
    <cellStyle name="Percent 4 5 7 4 4" xfId="15654" xr:uid="{965AC013-17CE-4E90-825E-1FAF68B19F56}"/>
    <cellStyle name="Percent 4 5 7 4 4 2" xfId="15655" xr:uid="{3EEE9F81-F4CB-48EB-B56F-4EFDD02ABBF8}"/>
    <cellStyle name="Percent 4 5 7 4 5" xfId="15656" xr:uid="{F630D244-A449-4DC2-9A73-2B6E4BC857D9}"/>
    <cellStyle name="Percent 4 5 7 5" xfId="15657" xr:uid="{5708DC4F-1D19-4C77-894A-3C7CA3D00BCE}"/>
    <cellStyle name="Percent 4 5 7 5 2" xfId="15658" xr:uid="{E293BB68-10B0-4611-B9B3-637FDC72CA87}"/>
    <cellStyle name="Percent 4 5 7 5 2 2" xfId="15659" xr:uid="{278FC8D7-D5D0-4A39-A686-6CDF17671A96}"/>
    <cellStyle name="Percent 4 5 7 5 3" xfId="15660" xr:uid="{C903A1F9-1B54-46BC-9C92-9D524D9F1146}"/>
    <cellStyle name="Percent 4 5 7 5 3 2" xfId="15661" xr:uid="{FBD95BF6-9495-4F44-B12D-E5DC47D8D904}"/>
    <cellStyle name="Percent 4 5 7 5 4" xfId="15662" xr:uid="{154BA3FB-EA53-4306-946B-309A00F41307}"/>
    <cellStyle name="Percent 4 5 7 6" xfId="15663" xr:uid="{CA70C372-B9AF-40B6-8580-92BDAD8024E2}"/>
    <cellStyle name="Percent 4 5 7 6 2" xfId="15664" xr:uid="{7643C4ED-9294-413A-B824-A88A7CE8E43D}"/>
    <cellStyle name="Percent 4 5 7 7" xfId="15665" xr:uid="{56CCD728-DEC0-4E64-8FA7-70E992DD3F9A}"/>
    <cellStyle name="Percent 4 5 7 7 2" xfId="15666" xr:uid="{25D1E8D0-DB95-4BA0-B856-3613FC8D9659}"/>
    <cellStyle name="Percent 4 5 7 8" xfId="15667" xr:uid="{624514D5-D43D-4726-8071-9C0AAC15C7E7}"/>
    <cellStyle name="Percent 4 5 7 8 2" xfId="15668" xr:uid="{457949E2-FFA6-4E3C-894C-EE1F355E71D0}"/>
    <cellStyle name="Percent 4 5 7 9" xfId="15669" xr:uid="{5A1D81E1-7644-493F-9FA6-61CCFFB0B63D}"/>
    <cellStyle name="Percent 4 5 8" xfId="1932" xr:uid="{8DD174FA-1439-426D-8043-B95DB1402305}"/>
    <cellStyle name="Percent 4 5 8 10" xfId="15671" xr:uid="{8785A879-8D73-4B99-B224-F3F3F2586D0C}"/>
    <cellStyle name="Percent 4 5 8 11" xfId="15670" xr:uid="{525D40B3-CBDD-47F1-92EE-50B8017F67D7}"/>
    <cellStyle name="Percent 4 5 8 12" xfId="8873" xr:uid="{BE82D7AE-2CC5-4A5A-81A6-8AA1523553E0}"/>
    <cellStyle name="Percent 4 5 8 13" xfId="5994" xr:uid="{BD1D2220-61DB-4973-BBE8-97A08ACD98DE}"/>
    <cellStyle name="Percent 4 5 8 2" xfId="15672" xr:uid="{7D11A854-7F74-42D5-9428-56E1F0C6F32E}"/>
    <cellStyle name="Percent 4 5 8 2 2" xfId="15673" xr:uid="{2297DE96-501F-4302-B74C-323061D668EE}"/>
    <cellStyle name="Percent 4 5 8 2 2 2" xfId="15674" xr:uid="{3EAD5F0B-0F66-4528-9425-E630535F57EE}"/>
    <cellStyle name="Percent 4 5 8 2 3" xfId="15675" xr:uid="{1AE76B7C-17C3-4AD9-925E-9936D3B701A0}"/>
    <cellStyle name="Percent 4 5 8 2 3 2" xfId="15676" xr:uid="{9036A59E-5388-4B77-A5F0-362C9F8EC7ED}"/>
    <cellStyle name="Percent 4 5 8 2 4" xfId="15677" xr:uid="{3EC17036-4843-471C-8CA1-0178A7976C00}"/>
    <cellStyle name="Percent 4 5 8 3" xfId="15678" xr:uid="{78F470E0-F50A-470F-BF5C-30CCFC3459F5}"/>
    <cellStyle name="Percent 4 5 8 3 2" xfId="15679" xr:uid="{3F4DB5F3-6000-4C32-AB20-56809BFA8D9D}"/>
    <cellStyle name="Percent 4 5 8 3 2 2" xfId="15680" xr:uid="{9C089C86-6B65-4DC7-ADCD-C55E57C7A434}"/>
    <cellStyle name="Percent 4 5 8 3 3" xfId="15681" xr:uid="{31F71837-2101-472A-BA11-4A5BBCF984B3}"/>
    <cellStyle name="Percent 4 5 8 3 3 2" xfId="15682" xr:uid="{AC5E948B-9362-435B-B272-7FCBB0E7C9CF}"/>
    <cellStyle name="Percent 4 5 8 3 4" xfId="15683" xr:uid="{97224B95-8E39-431A-84A3-CA40535B1F06}"/>
    <cellStyle name="Percent 4 5 8 4" xfId="15684" xr:uid="{C4CA539D-2859-4DBB-AE7C-1B87CBA213AF}"/>
    <cellStyle name="Percent 4 5 8 4 2" xfId="15685" xr:uid="{A2244A3F-510F-410C-B0CA-D68DA8F73252}"/>
    <cellStyle name="Percent 4 5 8 4 2 2" xfId="15686" xr:uid="{5442265F-02A6-424F-A271-134E5E0398AB}"/>
    <cellStyle name="Percent 4 5 8 4 3" xfId="15687" xr:uid="{5CFDB2D1-2B7F-4869-921F-4401D879E46F}"/>
    <cellStyle name="Percent 4 5 8 4 3 2" xfId="15688" xr:uid="{45C92C23-BE81-4119-9229-62F3A8D5A017}"/>
    <cellStyle name="Percent 4 5 8 4 4" xfId="15689" xr:uid="{53348B54-0169-4256-85DA-077EB704EC39}"/>
    <cellStyle name="Percent 4 5 8 4 4 2" xfId="15690" xr:uid="{EA1696A5-5CBC-4C2B-81E6-FE68C470D7BE}"/>
    <cellStyle name="Percent 4 5 8 4 5" xfId="15691" xr:uid="{54134BCF-68BA-45F7-AADC-9B501CC15F74}"/>
    <cellStyle name="Percent 4 5 8 5" xfId="15692" xr:uid="{180503FA-4939-418F-BC92-0C636477C2CD}"/>
    <cellStyle name="Percent 4 5 8 5 2" xfId="15693" xr:uid="{30FB0A23-EBB2-4955-A02D-AAF6F183F1EF}"/>
    <cellStyle name="Percent 4 5 8 5 2 2" xfId="15694" xr:uid="{3AF6EB67-EFC1-46ED-A18A-96796420FDDD}"/>
    <cellStyle name="Percent 4 5 8 5 3" xfId="15695" xr:uid="{6188885D-818C-4CFC-ADC4-5E07CFABB175}"/>
    <cellStyle name="Percent 4 5 8 5 3 2" xfId="15696" xr:uid="{A4A21CB1-1A69-48FC-AD98-5F2B4DCA637B}"/>
    <cellStyle name="Percent 4 5 8 5 4" xfId="15697" xr:uid="{641BEB29-B57D-468A-9EC3-4D44DB122A75}"/>
    <cellStyle name="Percent 4 5 8 6" xfId="15698" xr:uid="{9577329E-A919-43FB-8CE7-726334E053DC}"/>
    <cellStyle name="Percent 4 5 8 6 2" xfId="15699" xr:uid="{B35B0244-BF89-4153-9566-063ED20D2CBD}"/>
    <cellStyle name="Percent 4 5 8 7" xfId="15700" xr:uid="{DF51159E-2AF2-420B-8A41-598B2A0F0F5E}"/>
    <cellStyle name="Percent 4 5 8 7 2" xfId="15701" xr:uid="{9F73BB1D-3E75-4F14-B67E-D1C626A6B263}"/>
    <cellStyle name="Percent 4 5 8 8" xfId="15702" xr:uid="{259F6EE0-61FB-4428-8F63-7DE4B9EA02A3}"/>
    <cellStyle name="Percent 4 5 8 8 2" xfId="15703" xr:uid="{907E793E-EC0C-4DEC-BE5C-69A3C19576A0}"/>
    <cellStyle name="Percent 4 5 8 9" xfId="15704" xr:uid="{19EF5DC8-1D0D-43A6-BDAB-44207BB29CBA}"/>
    <cellStyle name="Percent 4 5 9" xfId="5995" xr:uid="{0344E163-1D52-498C-8903-8845C8A7A5F2}"/>
    <cellStyle name="Percent 4 5 9 2" xfId="15706" xr:uid="{365FB4E5-72EE-43ED-AB11-3F84521F905E}"/>
    <cellStyle name="Percent 4 5 9 2 2" xfId="15707" xr:uid="{91BFAA34-F510-4778-8844-C1F295A20967}"/>
    <cellStyle name="Percent 4 5 9 3" xfId="15708" xr:uid="{13D0E8E6-A9DB-4FE9-A8FF-E2DD5597DB7A}"/>
    <cellStyle name="Percent 4 5 9 3 2" xfId="15709" xr:uid="{3134B0EB-7631-40C0-B5B6-14A999DAB0E1}"/>
    <cellStyle name="Percent 4 5 9 4" xfId="15710" xr:uid="{85ECF3F9-D45E-4467-A656-D073BF7D1E77}"/>
    <cellStyle name="Percent 4 5 9 5" xfId="15711" xr:uid="{9E85B169-24D2-4DCF-A7E7-7E9FE66A0260}"/>
    <cellStyle name="Percent 4 5 9 6" xfId="15705" xr:uid="{4914959D-4078-4AF5-BE4A-61DAC3ADE3A0}"/>
    <cellStyle name="Percent 4 6" xfId="1933" xr:uid="{CFCBCE2F-6DCF-4EBE-B2CF-81684BC7C9A6}"/>
    <cellStyle name="Percent 4 6 10" xfId="15713" xr:uid="{E661173C-A32E-4BB8-A46C-ABEFF367989E}"/>
    <cellStyle name="Percent 4 6 10 2" xfId="15714" xr:uid="{9BF274F2-9344-4547-B672-F22AB7B85DFB}"/>
    <cellStyle name="Percent 4 6 10 2 2" xfId="15715" xr:uid="{0AF77D71-0340-4272-99AC-BC9B373B3FF5}"/>
    <cellStyle name="Percent 4 6 10 3" xfId="15716" xr:uid="{4E9EABF7-CF6F-4F51-B881-A6B1BD964C33}"/>
    <cellStyle name="Percent 4 6 10 3 2" xfId="15717" xr:uid="{CEAAB92B-0153-45BC-AA27-A4A85B3E3B6C}"/>
    <cellStyle name="Percent 4 6 10 4" xfId="15718" xr:uid="{D956E86F-EC5B-4E4D-A50F-2F4DD2B88719}"/>
    <cellStyle name="Percent 4 6 11" xfId="15719" xr:uid="{B8EA56F1-20CA-49D4-AE3A-D45DD4A43C18}"/>
    <cellStyle name="Percent 4 6 11 2" xfId="15720" xr:uid="{CF26CB10-17CA-4B79-8AC8-CB4B4C6FEBDF}"/>
    <cellStyle name="Percent 4 6 11 2 2" xfId="15721" xr:uid="{C2466248-7C59-4364-B84B-66434A3ACADB}"/>
    <cellStyle name="Percent 4 6 11 3" xfId="15722" xr:uid="{CFB3446F-95F7-45F7-BFF7-5B4C4D398AA0}"/>
    <cellStyle name="Percent 4 6 11 3 2" xfId="15723" xr:uid="{D1E0FA79-2445-46CD-BF2F-C5D4EC3A9824}"/>
    <cellStyle name="Percent 4 6 11 4" xfId="15724" xr:uid="{E4217178-180F-49DE-9E8C-46567E765EBE}"/>
    <cellStyle name="Percent 4 6 12" xfId="15725" xr:uid="{FCB676B4-2391-40C4-A3D7-0DDCBA26C05C}"/>
    <cellStyle name="Percent 4 6 12 2" xfId="15726" xr:uid="{176E62D6-4EFB-45C5-9BE7-1E8E7BFA77DA}"/>
    <cellStyle name="Percent 4 6 12 2 2" xfId="15727" xr:uid="{697E88E8-F35E-4861-AF14-F09FA21E6F85}"/>
    <cellStyle name="Percent 4 6 12 3" xfId="15728" xr:uid="{D7960BDA-2BCB-4033-A971-BB2F8A3FCE8D}"/>
    <cellStyle name="Percent 4 6 12 3 2" xfId="15729" xr:uid="{F65BC9F5-F8A5-4AF6-ABC6-8291BE1003AE}"/>
    <cellStyle name="Percent 4 6 12 4" xfId="15730" xr:uid="{B5BAB646-DAA4-4BFD-8B43-72FC8F774A5D}"/>
    <cellStyle name="Percent 4 6 12 4 2" xfId="15731" xr:uid="{69F67C19-06D7-40DC-91A7-F43029F2940D}"/>
    <cellStyle name="Percent 4 6 12 5" xfId="15732" xr:uid="{AA436771-A8C3-44F8-BE78-85F446A8A429}"/>
    <cellStyle name="Percent 4 6 13" xfId="15733" xr:uid="{4421D2AC-1C5F-4770-B712-E2E5469F4C63}"/>
    <cellStyle name="Percent 4 6 13 2" xfId="15734" xr:uid="{5760AB1C-BC66-43B2-8D7E-B75FDAB297D0}"/>
    <cellStyle name="Percent 4 6 13 2 2" xfId="15735" xr:uid="{BC724AFB-0A03-4B5D-B943-02BA9A171F04}"/>
    <cellStyle name="Percent 4 6 13 3" xfId="15736" xr:uid="{DF27154E-8A4A-4707-B44A-1E7141C4BE0A}"/>
    <cellStyle name="Percent 4 6 13 3 2" xfId="15737" xr:uid="{A7A831FC-219E-41AE-BE35-3BC374183F1C}"/>
    <cellStyle name="Percent 4 6 13 4" xfId="15738" xr:uid="{43BA3C28-F801-40CE-8E99-FFDB9BD118A9}"/>
    <cellStyle name="Percent 4 6 14" xfId="15739" xr:uid="{79C72FE6-5815-41D0-96F1-F00217EB8392}"/>
    <cellStyle name="Percent 4 6 14 2" xfId="15740" xr:uid="{C85D5970-2CC4-443B-8C2B-C45524A98ECA}"/>
    <cellStyle name="Percent 4 6 15" xfId="15741" xr:uid="{B7EECF8C-8E90-4C48-897D-3556FFB6E9B1}"/>
    <cellStyle name="Percent 4 6 15 2" xfId="15742" xr:uid="{76675663-9CB8-44E5-AD59-02865B11DD98}"/>
    <cellStyle name="Percent 4 6 16" xfId="15743" xr:uid="{B4AA57AF-3BAA-4A0F-BF53-30425324387B}"/>
    <cellStyle name="Percent 4 6 16 2" xfId="15744" xr:uid="{6935EA90-19B9-40DB-BF47-6300BB7ED234}"/>
    <cellStyle name="Percent 4 6 17" xfId="15745" xr:uid="{C0E567B7-E95A-455D-9FF4-46428AF0E300}"/>
    <cellStyle name="Percent 4 6 18" xfId="15746" xr:uid="{8FA3911D-779B-4244-802F-8FF6B3C5BCFF}"/>
    <cellStyle name="Percent 4 6 19" xfId="15712" xr:uid="{447CD8CE-78DE-4333-A8B7-46D1993E91D4}"/>
    <cellStyle name="Percent 4 6 2" xfId="1934" xr:uid="{B2C06831-9FC5-4BE7-9A6C-A718C16D1A0A}"/>
    <cellStyle name="Percent 4 6 2 10" xfId="15748" xr:uid="{63A514FC-1616-4432-9D9C-C097558D806F}"/>
    <cellStyle name="Percent 4 6 2 11" xfId="15747" xr:uid="{FEC2961C-28AC-44DD-8CF8-C26302D2940F}"/>
    <cellStyle name="Percent 4 6 2 12" xfId="8874" xr:uid="{8A550520-E9E9-458C-ACC5-41F020D87F59}"/>
    <cellStyle name="Percent 4 6 2 13" xfId="5997" xr:uid="{4B9E2DC5-02A5-45E7-83AA-B3A6E3089030}"/>
    <cellStyle name="Percent 4 6 2 2" xfId="15749" xr:uid="{B83E6267-C344-45D7-A34F-1C8B0253A430}"/>
    <cellStyle name="Percent 4 6 2 2 2" xfId="15750" xr:uid="{56BD6228-EE3B-4143-A478-94C9E3C23BAA}"/>
    <cellStyle name="Percent 4 6 2 2 2 2" xfId="15751" xr:uid="{30CF1849-811A-48B8-BD06-443DC9DAA384}"/>
    <cellStyle name="Percent 4 6 2 2 3" xfId="15752" xr:uid="{DC2C21F0-189F-4D15-8B7C-7B20E95351CE}"/>
    <cellStyle name="Percent 4 6 2 2 3 2" xfId="15753" xr:uid="{BE3EA4E2-D81E-49B7-AD84-35948C6346DB}"/>
    <cellStyle name="Percent 4 6 2 2 4" xfId="15754" xr:uid="{FB51DB81-D40E-460F-AB85-B4FE381F270C}"/>
    <cellStyle name="Percent 4 6 2 3" xfId="15755" xr:uid="{99E54BCB-F080-4037-AE4A-8C15CA9A11B1}"/>
    <cellStyle name="Percent 4 6 2 3 2" xfId="15756" xr:uid="{2E251751-1BF5-46BB-8D26-BD733FC74013}"/>
    <cellStyle name="Percent 4 6 2 3 2 2" xfId="15757" xr:uid="{AAB16E5B-1F04-4816-A12C-F2104320563E}"/>
    <cellStyle name="Percent 4 6 2 3 3" xfId="15758" xr:uid="{03166457-B8D0-4D01-A62A-6560647D907A}"/>
    <cellStyle name="Percent 4 6 2 3 3 2" xfId="15759" xr:uid="{553F55C8-C558-40FD-A8B5-66CAE6EA1211}"/>
    <cellStyle name="Percent 4 6 2 3 4" xfId="15760" xr:uid="{39C2F0F4-6E48-4B04-9542-B38BDC45E9FF}"/>
    <cellStyle name="Percent 4 6 2 4" xfId="15761" xr:uid="{378E8B22-160D-42D9-AE38-304BBBAD3137}"/>
    <cellStyle name="Percent 4 6 2 4 2" xfId="15762" xr:uid="{B9328E15-6550-4F33-BEB0-0643A6EC81B0}"/>
    <cellStyle name="Percent 4 6 2 4 2 2" xfId="15763" xr:uid="{984794A7-B9F3-4C7E-B219-B54B565E55B2}"/>
    <cellStyle name="Percent 4 6 2 4 3" xfId="15764" xr:uid="{8873FE7A-6593-49D2-BC82-BF3C625038A9}"/>
    <cellStyle name="Percent 4 6 2 4 3 2" xfId="15765" xr:uid="{0B091643-6313-4CA7-9F9C-82C62C261DE1}"/>
    <cellStyle name="Percent 4 6 2 4 4" xfId="15766" xr:uid="{6CC2D802-4E45-44DB-9AC9-9A1C35FD0795}"/>
    <cellStyle name="Percent 4 6 2 4 4 2" xfId="15767" xr:uid="{BCDEE0B9-C85A-4141-8DC0-38B9EE640D7F}"/>
    <cellStyle name="Percent 4 6 2 4 5" xfId="15768" xr:uid="{75C9B0CE-03B4-4281-9C68-D984DB9610D4}"/>
    <cellStyle name="Percent 4 6 2 5" xfId="15769" xr:uid="{A3957FF2-86CB-435A-8626-985136CC0CE3}"/>
    <cellStyle name="Percent 4 6 2 5 2" xfId="15770" xr:uid="{CE710C63-5E16-499D-8AC5-AC11690D5230}"/>
    <cellStyle name="Percent 4 6 2 5 2 2" xfId="15771" xr:uid="{C8DCFFBC-CD9F-4A63-BCE0-F48B6BC00029}"/>
    <cellStyle name="Percent 4 6 2 5 3" xfId="15772" xr:uid="{C8743E56-29D2-486A-BE49-FCFE8959E0D8}"/>
    <cellStyle name="Percent 4 6 2 5 3 2" xfId="15773" xr:uid="{29143FED-F5D5-44CF-B6A5-35467C74165F}"/>
    <cellStyle name="Percent 4 6 2 5 4" xfId="15774" xr:uid="{05786518-A562-4C1B-BBD8-EF6C1F2A8BC2}"/>
    <cellStyle name="Percent 4 6 2 6" xfId="15775" xr:uid="{6D4E13E6-0C32-4784-98C2-FBF02AC7ABEF}"/>
    <cellStyle name="Percent 4 6 2 6 2" xfId="15776" xr:uid="{4B3A2D92-A493-4211-9619-716911073C7B}"/>
    <cellStyle name="Percent 4 6 2 7" xfId="15777" xr:uid="{152B2785-9C11-4582-A7CA-5D3C8068CDD2}"/>
    <cellStyle name="Percent 4 6 2 7 2" xfId="15778" xr:uid="{7FE0658C-47BB-4C33-B073-D40681B08D74}"/>
    <cellStyle name="Percent 4 6 2 8" xfId="15779" xr:uid="{A9A3B6A7-69EE-4CB1-8103-3CA8453DBA88}"/>
    <cellStyle name="Percent 4 6 2 8 2" xfId="15780" xr:uid="{8836B714-48D5-4ED3-BC7F-F4D5EC4557F4}"/>
    <cellStyle name="Percent 4 6 2 9" xfId="15781" xr:uid="{2F5BB178-B17D-4C36-B6C3-8F6FA87E2486}"/>
    <cellStyle name="Percent 4 6 20" xfId="7914" xr:uid="{6F2B1AE8-7D52-44E0-9F47-FA4048F66008}"/>
    <cellStyle name="Percent 4 6 21" xfId="5996" xr:uid="{6FC51EAB-4D73-4ECA-BC78-6E39DA577E34}"/>
    <cellStyle name="Percent 4 6 3" xfId="1935" xr:uid="{854B2928-A006-4E74-B5CC-8EABC6A757C8}"/>
    <cellStyle name="Percent 4 6 3 10" xfId="15783" xr:uid="{C6E775E3-DC24-4D2E-8A38-8D42DD5C99A3}"/>
    <cellStyle name="Percent 4 6 3 11" xfId="15782" xr:uid="{6CA35D00-002C-4452-88DD-243F11AC2214}"/>
    <cellStyle name="Percent 4 6 3 12" xfId="8875" xr:uid="{1E4EAAB8-1043-481B-97F3-B352E12C7DA0}"/>
    <cellStyle name="Percent 4 6 3 13" xfId="5998" xr:uid="{F6F8CC41-DE46-43D7-8202-7B1BE0F5969B}"/>
    <cellStyle name="Percent 4 6 3 2" xfId="15784" xr:uid="{5F812CC2-A357-40D8-AA73-D98DAD319AE7}"/>
    <cellStyle name="Percent 4 6 3 2 2" xfId="15785" xr:uid="{E049A9E7-9161-4D67-9C31-838BF91DD7E4}"/>
    <cellStyle name="Percent 4 6 3 2 2 2" xfId="15786" xr:uid="{61C333BC-81BA-4FDC-A718-081477D9E46B}"/>
    <cellStyle name="Percent 4 6 3 2 3" xfId="15787" xr:uid="{9B6190DA-EF3A-40F6-9876-3B342735911B}"/>
    <cellStyle name="Percent 4 6 3 2 3 2" xfId="15788" xr:uid="{9F52332C-E98D-4133-AEE5-A1AD141A5C80}"/>
    <cellStyle name="Percent 4 6 3 2 4" xfId="15789" xr:uid="{4ED4C240-9CBD-4FF8-949A-4D21E19B1F64}"/>
    <cellStyle name="Percent 4 6 3 3" xfId="15790" xr:uid="{11C2B61B-2117-4349-93E7-14F8B0743485}"/>
    <cellStyle name="Percent 4 6 3 3 2" xfId="15791" xr:uid="{8F8F4351-77B0-4D42-B0E9-5486D0F76AFA}"/>
    <cellStyle name="Percent 4 6 3 3 2 2" xfId="15792" xr:uid="{5254B22D-058C-4890-A2D1-8DA3B96B65AE}"/>
    <cellStyle name="Percent 4 6 3 3 3" xfId="15793" xr:uid="{53115CB6-72A2-47A3-940B-D88AE6C64BCD}"/>
    <cellStyle name="Percent 4 6 3 3 3 2" xfId="15794" xr:uid="{47290464-4B34-4A1C-9E7D-33158C4BE694}"/>
    <cellStyle name="Percent 4 6 3 3 4" xfId="15795" xr:uid="{23E9CA8D-0E20-47A8-BCED-EDA977654DAF}"/>
    <cellStyle name="Percent 4 6 3 4" xfId="15796" xr:uid="{8AC76C84-F035-4AFC-B51F-A61C6A717181}"/>
    <cellStyle name="Percent 4 6 3 4 2" xfId="15797" xr:uid="{A920113E-89AA-4081-8943-F6328074CABB}"/>
    <cellStyle name="Percent 4 6 3 4 2 2" xfId="15798" xr:uid="{277DFF1C-F94B-4EDD-87C3-30EDBB299884}"/>
    <cellStyle name="Percent 4 6 3 4 3" xfId="15799" xr:uid="{49D2D59D-9AB0-49AD-87FE-F2032EC08FCA}"/>
    <cellStyle name="Percent 4 6 3 4 3 2" xfId="15800" xr:uid="{B46820F1-D272-4A65-AD5F-D9D547BA0FFA}"/>
    <cellStyle name="Percent 4 6 3 4 4" xfId="15801" xr:uid="{750C62BF-32FE-413A-9F4C-1925A42B887A}"/>
    <cellStyle name="Percent 4 6 3 4 4 2" xfId="15802" xr:uid="{C7410A85-AEC0-40FE-B742-E9621E918B84}"/>
    <cellStyle name="Percent 4 6 3 4 5" xfId="15803" xr:uid="{8A4B87A6-E11A-4538-8876-498EC9415EF5}"/>
    <cellStyle name="Percent 4 6 3 5" xfId="15804" xr:uid="{B1D458D4-CEDF-4C5F-84AA-A6339B570035}"/>
    <cellStyle name="Percent 4 6 3 5 2" xfId="15805" xr:uid="{3AD8328F-930A-4649-B1D7-4CD625B72032}"/>
    <cellStyle name="Percent 4 6 3 5 2 2" xfId="15806" xr:uid="{0C364182-05DB-4701-ACAF-454D78131CEC}"/>
    <cellStyle name="Percent 4 6 3 5 3" xfId="15807" xr:uid="{5EE63055-5FBC-4697-9439-314064DA739B}"/>
    <cellStyle name="Percent 4 6 3 5 3 2" xfId="15808" xr:uid="{452E056A-995B-4B5C-A5C7-9540AA9241B6}"/>
    <cellStyle name="Percent 4 6 3 5 4" xfId="15809" xr:uid="{DDCC94FD-3AC8-40B7-9702-81083C31EA65}"/>
    <cellStyle name="Percent 4 6 3 6" xfId="15810" xr:uid="{6477403C-55C4-4A38-8E02-DEE3B5234B4E}"/>
    <cellStyle name="Percent 4 6 3 6 2" xfId="15811" xr:uid="{242194BA-517F-4A33-A61D-C97CC2C0C580}"/>
    <cellStyle name="Percent 4 6 3 7" xfId="15812" xr:uid="{93F4E136-2FA5-4A8E-8280-BA86B9214AB2}"/>
    <cellStyle name="Percent 4 6 3 7 2" xfId="15813" xr:uid="{BDB03065-D89D-4FCA-BEC4-486D2F3CF798}"/>
    <cellStyle name="Percent 4 6 3 8" xfId="15814" xr:uid="{AA5F1567-CCE7-4BBC-87E9-E32BF9C76767}"/>
    <cellStyle name="Percent 4 6 3 8 2" xfId="15815" xr:uid="{A495D7F9-9BE2-4A88-90E4-A17E6CCA46EF}"/>
    <cellStyle name="Percent 4 6 3 9" xfId="15816" xr:uid="{2B2886A9-5D86-46A8-8DBA-2883556D9326}"/>
    <cellStyle name="Percent 4 6 4" xfId="1936" xr:uid="{7C2DCDE6-8E9F-47F6-B2AD-1631B3E020E5}"/>
    <cellStyle name="Percent 4 6 4 10" xfId="15818" xr:uid="{39CD3B54-7A3D-4229-A09B-AE4021E67261}"/>
    <cellStyle name="Percent 4 6 4 11" xfId="15817" xr:uid="{B167D167-2E7F-4621-B7F9-A4E7E53AD145}"/>
    <cellStyle name="Percent 4 6 4 12" xfId="8876" xr:uid="{3DB8E83C-D753-4F31-A064-A8FC01857E56}"/>
    <cellStyle name="Percent 4 6 4 13" xfId="5999" xr:uid="{206CCA1E-74A9-49B2-931A-CE2EC4E808FA}"/>
    <cellStyle name="Percent 4 6 4 2" xfId="15819" xr:uid="{5F2BC2BE-0953-468D-9C94-65C6E577F775}"/>
    <cellStyle name="Percent 4 6 4 2 2" xfId="15820" xr:uid="{6D9E7002-2A6E-4E69-94CD-4D9B9FC74FC7}"/>
    <cellStyle name="Percent 4 6 4 2 2 2" xfId="15821" xr:uid="{EA71D5F2-7267-4550-84C0-C24BC4576D8E}"/>
    <cellStyle name="Percent 4 6 4 2 3" xfId="15822" xr:uid="{71A37DD4-0DFA-4FBD-8F13-FE79170F1068}"/>
    <cellStyle name="Percent 4 6 4 2 3 2" xfId="15823" xr:uid="{DB6BB596-29ED-460A-BB95-76FBE3D823E9}"/>
    <cellStyle name="Percent 4 6 4 2 4" xfId="15824" xr:uid="{154615D9-9701-4811-A183-4EEF2E5C08EE}"/>
    <cellStyle name="Percent 4 6 4 3" xfId="15825" xr:uid="{617EF99C-6BD2-4149-BADD-03CEE9EFD25D}"/>
    <cellStyle name="Percent 4 6 4 3 2" xfId="15826" xr:uid="{E4834215-3344-4E62-B6CF-3C9893AABF5D}"/>
    <cellStyle name="Percent 4 6 4 3 2 2" xfId="15827" xr:uid="{79121F9D-0E48-4B6F-A2DD-2313BF0DF5E2}"/>
    <cellStyle name="Percent 4 6 4 3 3" xfId="15828" xr:uid="{DF4C158C-14E2-4748-8D18-CBD2E792040D}"/>
    <cellStyle name="Percent 4 6 4 3 3 2" xfId="15829" xr:uid="{6BE7D69C-B67C-4C25-98BA-6372F435FD13}"/>
    <cellStyle name="Percent 4 6 4 3 4" xfId="15830" xr:uid="{144936BC-47A6-4DEA-898C-156307785B47}"/>
    <cellStyle name="Percent 4 6 4 4" xfId="15831" xr:uid="{A8DE5093-646E-48DD-BF41-03C951B59587}"/>
    <cellStyle name="Percent 4 6 4 4 2" xfId="15832" xr:uid="{C0C5A7E8-D3F6-4E86-9B69-B45AE92D70D8}"/>
    <cellStyle name="Percent 4 6 4 4 2 2" xfId="15833" xr:uid="{E4B187CD-25EC-4D34-8F3E-9AB94A14129B}"/>
    <cellStyle name="Percent 4 6 4 4 3" xfId="15834" xr:uid="{B47723B8-9234-49E5-8C87-C3BB89FDAE67}"/>
    <cellStyle name="Percent 4 6 4 4 3 2" xfId="15835" xr:uid="{C06B369B-6E64-44CD-AAFA-2B66B122A1BB}"/>
    <cellStyle name="Percent 4 6 4 4 4" xfId="15836" xr:uid="{8DBF4023-A9CA-4D1B-9D34-00E3429FB7C4}"/>
    <cellStyle name="Percent 4 6 4 4 4 2" xfId="15837" xr:uid="{1FE3E9F3-2B04-467B-8AFE-9A54D36B3109}"/>
    <cellStyle name="Percent 4 6 4 4 5" xfId="15838" xr:uid="{D7C4AAB9-8F35-49ED-8E17-46CE6E3E9F8E}"/>
    <cellStyle name="Percent 4 6 4 5" xfId="15839" xr:uid="{B9121F72-1973-4BCC-B06D-A1F06C640898}"/>
    <cellStyle name="Percent 4 6 4 5 2" xfId="15840" xr:uid="{2BE35BCF-6A10-4A95-A869-7D230DB55840}"/>
    <cellStyle name="Percent 4 6 4 5 2 2" xfId="15841" xr:uid="{13E61197-A0F7-43E1-A34B-54BA86B61094}"/>
    <cellStyle name="Percent 4 6 4 5 3" xfId="15842" xr:uid="{E0484C3E-9207-4320-AAAB-B57B41A4EE87}"/>
    <cellStyle name="Percent 4 6 4 5 3 2" xfId="15843" xr:uid="{AEB226DF-CD8F-4EDC-9B26-A619F7A15145}"/>
    <cellStyle name="Percent 4 6 4 5 4" xfId="15844" xr:uid="{79072B76-8AA3-47E0-AED8-4DB2C6A657E6}"/>
    <cellStyle name="Percent 4 6 4 6" xfId="15845" xr:uid="{806AE08A-915C-44C1-B682-78E4F3CA5AFC}"/>
    <cellStyle name="Percent 4 6 4 6 2" xfId="15846" xr:uid="{A4D62695-03DD-4FD3-AB3D-96B778143F23}"/>
    <cellStyle name="Percent 4 6 4 7" xfId="15847" xr:uid="{EAE28650-FF3B-4D8E-A08A-05E59CE6F0E0}"/>
    <cellStyle name="Percent 4 6 4 7 2" xfId="15848" xr:uid="{0E3E55A8-7316-4EB5-AD0E-F267F4E01242}"/>
    <cellStyle name="Percent 4 6 4 8" xfId="15849" xr:uid="{D34B8532-FCDB-4BB4-B48B-1C496C28BC71}"/>
    <cellStyle name="Percent 4 6 4 8 2" xfId="15850" xr:uid="{B24D6CE0-2F87-4E89-A325-12BC11206A6A}"/>
    <cellStyle name="Percent 4 6 4 9" xfId="15851" xr:uid="{E0B6D91F-F92F-4FCF-A53D-F857246B8E72}"/>
    <cellStyle name="Percent 4 6 5" xfId="1937" xr:uid="{72C8AB37-7480-462D-A158-61B55644983E}"/>
    <cellStyle name="Percent 4 6 5 10" xfId="15853" xr:uid="{1203D2E6-73CC-478D-A1D5-685F2131AE21}"/>
    <cellStyle name="Percent 4 6 5 11" xfId="15852" xr:uid="{B0E1E923-7637-48E0-850C-B4F590ED6BDE}"/>
    <cellStyle name="Percent 4 6 5 12" xfId="8877" xr:uid="{4003E0CA-CF26-41D6-B4FA-2C4F99E4CC95}"/>
    <cellStyle name="Percent 4 6 5 13" xfId="6000" xr:uid="{9B41CD1A-CC51-40D1-AEB0-D56B66C93D1B}"/>
    <cellStyle name="Percent 4 6 5 2" xfId="15854" xr:uid="{E6CA9C7C-05C2-4123-99E1-7161FF8F35D4}"/>
    <cellStyle name="Percent 4 6 5 2 2" xfId="15855" xr:uid="{C771FEEE-E18B-453D-8D81-57D9E6F0D7CA}"/>
    <cellStyle name="Percent 4 6 5 2 2 2" xfId="15856" xr:uid="{0755D241-37D9-4D20-B334-F11585DF2076}"/>
    <cellStyle name="Percent 4 6 5 2 3" xfId="15857" xr:uid="{8389A900-0DEA-46BB-BB09-0C24A8143DF9}"/>
    <cellStyle name="Percent 4 6 5 2 3 2" xfId="15858" xr:uid="{10E1B181-7819-44CA-862E-66011E7EC082}"/>
    <cellStyle name="Percent 4 6 5 2 4" xfId="15859" xr:uid="{15297119-D26D-491D-9F56-6A321F93A809}"/>
    <cellStyle name="Percent 4 6 5 3" xfId="15860" xr:uid="{C7728CF1-4C8A-441E-A0B0-AE8BB5EDA749}"/>
    <cellStyle name="Percent 4 6 5 3 2" xfId="15861" xr:uid="{037D2B31-3893-4C95-A8B7-98D810C1A5BF}"/>
    <cellStyle name="Percent 4 6 5 3 2 2" xfId="15862" xr:uid="{56D01BFB-BCEB-4C81-8BBA-85DFCD0CD850}"/>
    <cellStyle name="Percent 4 6 5 3 3" xfId="15863" xr:uid="{C2CF5E2E-F150-489C-9A9E-8F7E0CAA1031}"/>
    <cellStyle name="Percent 4 6 5 3 3 2" xfId="15864" xr:uid="{1CB763CB-6CC2-4497-B565-742CFC97EF68}"/>
    <cellStyle name="Percent 4 6 5 3 4" xfId="15865" xr:uid="{8F5DB3A8-1117-4423-A6B5-D23BB8C665B6}"/>
    <cellStyle name="Percent 4 6 5 4" xfId="15866" xr:uid="{E5DA4977-9FA1-4C24-90A0-ABC95A7538B8}"/>
    <cellStyle name="Percent 4 6 5 4 2" xfId="15867" xr:uid="{1FABC41A-139B-4B2E-8B5C-FE2D7AB72A01}"/>
    <cellStyle name="Percent 4 6 5 4 2 2" xfId="15868" xr:uid="{30EFA382-A9A5-4CE5-A62F-C0AC4D68705B}"/>
    <cellStyle name="Percent 4 6 5 4 3" xfId="15869" xr:uid="{6588610B-383B-40BB-8A66-5FF718F1E612}"/>
    <cellStyle name="Percent 4 6 5 4 3 2" xfId="15870" xr:uid="{DC4DA2E1-F539-42BE-A7B9-F4E2717F31E4}"/>
    <cellStyle name="Percent 4 6 5 4 4" xfId="15871" xr:uid="{71E87115-956B-4C07-BBF3-121772DE93BB}"/>
    <cellStyle name="Percent 4 6 5 4 4 2" xfId="15872" xr:uid="{5362A6E1-8E7C-478C-A52E-5BC9002E5DCB}"/>
    <cellStyle name="Percent 4 6 5 4 5" xfId="15873" xr:uid="{82CB6F25-05F3-4643-B7E3-775CB1358A13}"/>
    <cellStyle name="Percent 4 6 5 5" xfId="15874" xr:uid="{0E63326D-A238-4EAD-A0E3-717A00BB30EE}"/>
    <cellStyle name="Percent 4 6 5 5 2" xfId="15875" xr:uid="{EB5D4D82-8BC7-4D5D-8181-5418E0CD4239}"/>
    <cellStyle name="Percent 4 6 5 5 2 2" xfId="15876" xr:uid="{DD908846-BDB0-4D92-9744-48D699F2FB36}"/>
    <cellStyle name="Percent 4 6 5 5 3" xfId="15877" xr:uid="{C4215207-4E2E-497D-88D0-D2DB0DDF7F92}"/>
    <cellStyle name="Percent 4 6 5 5 3 2" xfId="15878" xr:uid="{FCD2F2AB-1725-4FF3-8E74-E6EC228FBDD5}"/>
    <cellStyle name="Percent 4 6 5 5 4" xfId="15879" xr:uid="{3CEEDBD3-D534-4067-92D5-EB5F25EE8C1A}"/>
    <cellStyle name="Percent 4 6 5 6" xfId="15880" xr:uid="{5AF90C4C-3220-4FEA-988A-220BFA735F07}"/>
    <cellStyle name="Percent 4 6 5 6 2" xfId="15881" xr:uid="{EA877C21-7198-40FC-8D96-009AE87604A7}"/>
    <cellStyle name="Percent 4 6 5 7" xfId="15882" xr:uid="{AF08F753-F0A6-4F9E-8897-08DF960D356A}"/>
    <cellStyle name="Percent 4 6 5 7 2" xfId="15883" xr:uid="{1D711574-3F0D-47BA-897C-EFB90B6B9697}"/>
    <cellStyle name="Percent 4 6 5 8" xfId="15884" xr:uid="{AE2A30FB-4CE4-402C-A238-73B3E000CD99}"/>
    <cellStyle name="Percent 4 6 5 8 2" xfId="15885" xr:uid="{4EBA5213-54B8-432F-A1D2-861F35A9AB75}"/>
    <cellStyle name="Percent 4 6 5 9" xfId="15886" xr:uid="{398722D9-476C-4313-B4C8-85AC92B69018}"/>
    <cellStyle name="Percent 4 6 6" xfId="1938" xr:uid="{02D302F3-37B4-4D89-9BA9-290152882C85}"/>
    <cellStyle name="Percent 4 6 6 10" xfId="15888" xr:uid="{2D82BFBC-C8E5-48AC-96E5-00DA9C40B81C}"/>
    <cellStyle name="Percent 4 6 6 11" xfId="15887" xr:uid="{D8994E32-52F3-44BC-8A21-B402657A19D4}"/>
    <cellStyle name="Percent 4 6 6 12" xfId="8878" xr:uid="{87A24086-B42A-4D20-9C3B-BFA08146DF5B}"/>
    <cellStyle name="Percent 4 6 6 13" xfId="6001" xr:uid="{0276504F-1495-454B-A674-5732DDD4F113}"/>
    <cellStyle name="Percent 4 6 6 2" xfId="15889" xr:uid="{F6DB2CC9-9998-4069-95B3-C6575FF885B8}"/>
    <cellStyle name="Percent 4 6 6 2 2" xfId="15890" xr:uid="{3917A989-C5F3-4C63-BD0D-6F9CA212AD28}"/>
    <cellStyle name="Percent 4 6 6 2 2 2" xfId="15891" xr:uid="{ED41E545-900F-4061-9465-B1FEC55E8697}"/>
    <cellStyle name="Percent 4 6 6 2 3" xfId="15892" xr:uid="{CAFB1E20-025D-43C0-AF07-579CC711A465}"/>
    <cellStyle name="Percent 4 6 6 2 3 2" xfId="15893" xr:uid="{E61A564E-23CE-4F27-8C6E-C5DD0FE7CB78}"/>
    <cellStyle name="Percent 4 6 6 2 4" xfId="15894" xr:uid="{B2A32775-355D-4F26-B14C-39B35698828C}"/>
    <cellStyle name="Percent 4 6 6 3" xfId="15895" xr:uid="{5F750DEE-AF65-45CA-B8C9-26C9E3F5AC28}"/>
    <cellStyle name="Percent 4 6 6 3 2" xfId="15896" xr:uid="{59100FB2-E2C2-457E-B2BF-B81F33A0D6AD}"/>
    <cellStyle name="Percent 4 6 6 3 2 2" xfId="15897" xr:uid="{0807F8EF-6B7F-447C-8646-A87967DE3C3F}"/>
    <cellStyle name="Percent 4 6 6 3 3" xfId="15898" xr:uid="{4DF3D65B-31BE-4CF7-A610-DD5F7CE9BE35}"/>
    <cellStyle name="Percent 4 6 6 3 3 2" xfId="15899" xr:uid="{7A3957EB-58CF-4B52-B311-56A0503C8FF2}"/>
    <cellStyle name="Percent 4 6 6 3 4" xfId="15900" xr:uid="{275286E3-A00C-429E-A197-FA7893C2FA1C}"/>
    <cellStyle name="Percent 4 6 6 4" xfId="15901" xr:uid="{B2DDECB8-B2E6-4AFC-962C-AC9DB1277243}"/>
    <cellStyle name="Percent 4 6 6 4 2" xfId="15902" xr:uid="{C197CCA8-F680-4573-8936-55CBAC0FEFA3}"/>
    <cellStyle name="Percent 4 6 6 4 2 2" xfId="15903" xr:uid="{F7C112A9-0D94-465E-8021-EA56E553CEF2}"/>
    <cellStyle name="Percent 4 6 6 4 3" xfId="15904" xr:uid="{6F2E4692-2452-418D-B5A7-B6D329836DD5}"/>
    <cellStyle name="Percent 4 6 6 4 3 2" xfId="15905" xr:uid="{DE7D282A-5E51-441E-A985-6758DEC9B5BF}"/>
    <cellStyle name="Percent 4 6 6 4 4" xfId="15906" xr:uid="{2443FDAB-0512-4EB6-95E9-406F60202D13}"/>
    <cellStyle name="Percent 4 6 6 4 4 2" xfId="15907" xr:uid="{41CF0691-8B6C-47DE-8A23-C6E0D4C26F3D}"/>
    <cellStyle name="Percent 4 6 6 4 5" xfId="15908" xr:uid="{3BFC596F-1A64-43FF-BE78-20B9B355C798}"/>
    <cellStyle name="Percent 4 6 6 5" xfId="15909" xr:uid="{F198446F-DD0C-4EF6-8D55-5F5DBDA911B0}"/>
    <cellStyle name="Percent 4 6 6 5 2" xfId="15910" xr:uid="{7D2CCC69-E4B2-4648-90D8-9F21F3BD3950}"/>
    <cellStyle name="Percent 4 6 6 5 2 2" xfId="15911" xr:uid="{961173C9-81A1-4482-A9B6-A1689A5ED618}"/>
    <cellStyle name="Percent 4 6 6 5 3" xfId="15912" xr:uid="{7C483EB5-2889-4734-9183-1E966294D8D7}"/>
    <cellStyle name="Percent 4 6 6 5 3 2" xfId="15913" xr:uid="{26EEA376-3A48-4938-B8BC-7103E4EA8269}"/>
    <cellStyle name="Percent 4 6 6 5 4" xfId="15914" xr:uid="{60B518B5-D4CC-43E2-A619-D447FCCA7BC2}"/>
    <cellStyle name="Percent 4 6 6 6" xfId="15915" xr:uid="{1EF73944-9075-4988-B26D-0D90D3ED06AC}"/>
    <cellStyle name="Percent 4 6 6 6 2" xfId="15916" xr:uid="{2263AF68-E7C2-405D-A87A-663456C2932F}"/>
    <cellStyle name="Percent 4 6 6 7" xfId="15917" xr:uid="{71AB6D09-4802-4283-A16E-53142EBC81D2}"/>
    <cellStyle name="Percent 4 6 6 7 2" xfId="15918" xr:uid="{07EAD007-F7D9-47D0-BCEE-81EE05E9C047}"/>
    <cellStyle name="Percent 4 6 6 8" xfId="15919" xr:uid="{B5CBC4A9-30E1-44FE-868B-8C5CFFB449C7}"/>
    <cellStyle name="Percent 4 6 6 8 2" xfId="15920" xr:uid="{AB31774F-AC7D-4F5E-9687-18E13120E073}"/>
    <cellStyle name="Percent 4 6 6 9" xfId="15921" xr:uid="{3D4B7063-1870-4D53-AFC4-D81E8C2DD2EE}"/>
    <cellStyle name="Percent 4 6 7" xfId="1939" xr:uid="{C5F4E994-5E14-444D-8B73-6408B14F9FFB}"/>
    <cellStyle name="Percent 4 6 7 10" xfId="15923" xr:uid="{2983D076-EC20-446B-9F62-43C8DB32A89D}"/>
    <cellStyle name="Percent 4 6 7 11" xfId="15922" xr:uid="{15F6ED6F-8B19-4334-8699-6EE570CD432D}"/>
    <cellStyle name="Percent 4 6 7 12" xfId="8879" xr:uid="{C84685F1-5E0E-4CC3-9983-8235B6BD2D96}"/>
    <cellStyle name="Percent 4 6 7 13" xfId="6002" xr:uid="{E5222393-194E-4FB8-97C6-923E5F7E094C}"/>
    <cellStyle name="Percent 4 6 7 2" xfId="15924" xr:uid="{536A3C18-2009-432A-82C2-D8F387A9A0E0}"/>
    <cellStyle name="Percent 4 6 7 2 2" xfId="15925" xr:uid="{67247FF2-ADF0-498B-904D-24B3D70B0A91}"/>
    <cellStyle name="Percent 4 6 7 2 2 2" xfId="15926" xr:uid="{5CB1F09C-EC6B-49FA-B3E1-58FC247A8627}"/>
    <cellStyle name="Percent 4 6 7 2 3" xfId="15927" xr:uid="{F0855155-FC7C-4E72-8865-0024E3E8317E}"/>
    <cellStyle name="Percent 4 6 7 2 3 2" xfId="15928" xr:uid="{DC763F45-3100-48F0-A22A-143843D0BBC1}"/>
    <cellStyle name="Percent 4 6 7 2 4" xfId="15929" xr:uid="{56915E16-F0BE-4C6A-BB1D-735DA880F4F9}"/>
    <cellStyle name="Percent 4 6 7 3" xfId="15930" xr:uid="{D76ADF1B-A33C-48E6-AB2B-E9498A0E947F}"/>
    <cellStyle name="Percent 4 6 7 3 2" xfId="15931" xr:uid="{8960E3FF-55E8-4646-B0D6-3559CAF662C3}"/>
    <cellStyle name="Percent 4 6 7 3 2 2" xfId="15932" xr:uid="{8E8782F1-8F4B-4FCA-850B-3077CC30BE80}"/>
    <cellStyle name="Percent 4 6 7 3 3" xfId="15933" xr:uid="{A991FEEE-6504-4A61-871F-05F31D9E651A}"/>
    <cellStyle name="Percent 4 6 7 3 3 2" xfId="15934" xr:uid="{1797C4D3-BBE5-4AC1-AFE8-326393FC0C09}"/>
    <cellStyle name="Percent 4 6 7 3 4" xfId="15935" xr:uid="{CB87418F-903D-4E39-83EA-F623A7293F31}"/>
    <cellStyle name="Percent 4 6 7 4" xfId="15936" xr:uid="{018EA73F-B1BE-4632-AA39-F936ADA05DE6}"/>
    <cellStyle name="Percent 4 6 7 4 2" xfId="15937" xr:uid="{CAE7C119-0C3F-4A66-B672-C614CA6FD7FB}"/>
    <cellStyle name="Percent 4 6 7 4 2 2" xfId="15938" xr:uid="{457CB161-C7E9-435E-90DD-8E0525C13A39}"/>
    <cellStyle name="Percent 4 6 7 4 3" xfId="15939" xr:uid="{231E7078-2A27-4048-80CC-360CD5C2583B}"/>
    <cellStyle name="Percent 4 6 7 4 3 2" xfId="15940" xr:uid="{5F20F507-959D-43C5-BDC9-60479C768917}"/>
    <cellStyle name="Percent 4 6 7 4 4" xfId="15941" xr:uid="{F9757405-7C86-41AD-B9C2-704E630155E1}"/>
    <cellStyle name="Percent 4 6 7 4 4 2" xfId="15942" xr:uid="{8CE7A2D0-94B0-4BF5-9AE4-C4AF2C1B0A3F}"/>
    <cellStyle name="Percent 4 6 7 4 5" xfId="15943" xr:uid="{136190D8-5DF0-4FEB-9F03-1B459D9C06B1}"/>
    <cellStyle name="Percent 4 6 7 5" xfId="15944" xr:uid="{0E935BC7-DB4D-417F-B0EE-9FA7A4528479}"/>
    <cellStyle name="Percent 4 6 7 5 2" xfId="15945" xr:uid="{051933CF-CB66-415D-9CF3-542BA831D000}"/>
    <cellStyle name="Percent 4 6 7 5 2 2" xfId="15946" xr:uid="{833C6948-4A29-49E0-B4FF-C1BA703E36E8}"/>
    <cellStyle name="Percent 4 6 7 5 3" xfId="15947" xr:uid="{8CE212A2-6DE8-48A8-B5CB-C00EB40E89BB}"/>
    <cellStyle name="Percent 4 6 7 5 3 2" xfId="15948" xr:uid="{E765FCD7-347E-4BB5-84A0-EBF3487912B8}"/>
    <cellStyle name="Percent 4 6 7 5 4" xfId="15949" xr:uid="{C5474E9F-0BD9-4470-9480-6E427694CB01}"/>
    <cellStyle name="Percent 4 6 7 6" xfId="15950" xr:uid="{7125414E-B2F6-469F-A960-AF952BE2C951}"/>
    <cellStyle name="Percent 4 6 7 6 2" xfId="15951" xr:uid="{DE50E33B-CDDF-43C4-ABF7-EE9C0B923939}"/>
    <cellStyle name="Percent 4 6 7 7" xfId="15952" xr:uid="{AC83615F-DF88-4468-A0AF-9DEDC4F431E4}"/>
    <cellStyle name="Percent 4 6 7 7 2" xfId="15953" xr:uid="{CDB83BCE-9139-4208-9CD9-9A02203416D0}"/>
    <cellStyle name="Percent 4 6 7 8" xfId="15954" xr:uid="{C18DB474-993A-4E6C-8AA6-44E9712BA994}"/>
    <cellStyle name="Percent 4 6 7 8 2" xfId="15955" xr:uid="{0FA60C90-0A81-43EA-A018-4922441E6310}"/>
    <cellStyle name="Percent 4 6 7 9" xfId="15956" xr:uid="{E06437C4-128A-4497-86C8-4F99AFECC99B}"/>
    <cellStyle name="Percent 4 6 8" xfId="1940" xr:uid="{90F902FD-AEB5-4449-BA49-8FE6B98DBB03}"/>
    <cellStyle name="Percent 4 6 8 10" xfId="15958" xr:uid="{2311CFE0-46FC-4DCD-90EF-9D017E1A7DEF}"/>
    <cellStyle name="Percent 4 6 8 11" xfId="15957" xr:uid="{70F90C18-83C8-4C0A-BC56-A27A1B82A722}"/>
    <cellStyle name="Percent 4 6 8 12" xfId="8880" xr:uid="{81922B0D-02A7-4C23-9DC2-1C1B01263F67}"/>
    <cellStyle name="Percent 4 6 8 13" xfId="6003" xr:uid="{7F48E538-3D77-470C-8842-F59C6F28E60B}"/>
    <cellStyle name="Percent 4 6 8 2" xfId="15959" xr:uid="{2E302A7A-8D6B-4C5F-80AA-79E26D3BD8CF}"/>
    <cellStyle name="Percent 4 6 8 2 2" xfId="15960" xr:uid="{B5BE405A-5564-4E4E-A10F-AD75186DB039}"/>
    <cellStyle name="Percent 4 6 8 2 2 2" xfId="15961" xr:uid="{3AB52AAD-0354-4729-B33E-4DCE03216927}"/>
    <cellStyle name="Percent 4 6 8 2 3" xfId="15962" xr:uid="{248B731F-A0F8-4E7D-B496-F268A835C320}"/>
    <cellStyle name="Percent 4 6 8 2 3 2" xfId="15963" xr:uid="{0B822C8A-7955-4CC8-8D68-F4B302044316}"/>
    <cellStyle name="Percent 4 6 8 2 4" xfId="15964" xr:uid="{8DB57F2F-0682-4911-B83A-02152D0137A6}"/>
    <cellStyle name="Percent 4 6 8 3" xfId="15965" xr:uid="{A7DC2E83-E033-4C6E-B6F7-0F9D90AEA15B}"/>
    <cellStyle name="Percent 4 6 8 3 2" xfId="15966" xr:uid="{41197AF2-E2A4-4BF6-A0E3-3040FACBA172}"/>
    <cellStyle name="Percent 4 6 8 3 2 2" xfId="15967" xr:uid="{3262C026-30CA-46CA-A396-1D2367B3B41A}"/>
    <cellStyle name="Percent 4 6 8 3 3" xfId="15968" xr:uid="{62AD7E0F-D24C-42C4-A44D-55B2CF22DB01}"/>
    <cellStyle name="Percent 4 6 8 3 3 2" xfId="15969" xr:uid="{1AEDA5DF-6486-4FBD-BC34-B299C29687D0}"/>
    <cellStyle name="Percent 4 6 8 3 4" xfId="15970" xr:uid="{559DBF39-6699-40CA-A446-66F39D82D65D}"/>
    <cellStyle name="Percent 4 6 8 4" xfId="15971" xr:uid="{D3025CDA-47F5-480A-AB14-7489EDF7F9B5}"/>
    <cellStyle name="Percent 4 6 8 4 2" xfId="15972" xr:uid="{7750C227-0146-47B3-A9CD-0956F6AA8AA2}"/>
    <cellStyle name="Percent 4 6 8 4 2 2" xfId="15973" xr:uid="{A7F0A80E-3392-45D8-BA5C-47A6AD5F1FBB}"/>
    <cellStyle name="Percent 4 6 8 4 3" xfId="15974" xr:uid="{611BF21F-A934-46F0-81E0-30591E737AF3}"/>
    <cellStyle name="Percent 4 6 8 4 3 2" xfId="15975" xr:uid="{468F81DD-C5C9-491E-93C8-A89CD0063AAC}"/>
    <cellStyle name="Percent 4 6 8 4 4" xfId="15976" xr:uid="{5BA2ABF8-2374-4910-8FAB-A7313DD8A98B}"/>
    <cellStyle name="Percent 4 6 8 4 4 2" xfId="15977" xr:uid="{83B0F791-85B1-40EA-8FC2-C7DFB9A201D8}"/>
    <cellStyle name="Percent 4 6 8 4 5" xfId="15978" xr:uid="{6E19490D-0B37-4576-AD1A-B45DDAAB1861}"/>
    <cellStyle name="Percent 4 6 8 5" xfId="15979" xr:uid="{81E3C037-6DFB-4879-8F14-9C5E3D5F589B}"/>
    <cellStyle name="Percent 4 6 8 5 2" xfId="15980" xr:uid="{A81ACCBD-0A36-4F6B-89F5-63A18D2A2C97}"/>
    <cellStyle name="Percent 4 6 8 5 2 2" xfId="15981" xr:uid="{6088BE2A-C089-434E-AAC7-8E5DE22A8FEF}"/>
    <cellStyle name="Percent 4 6 8 5 3" xfId="15982" xr:uid="{2FCD4E6F-2601-46A1-BF7E-A52669E36D00}"/>
    <cellStyle name="Percent 4 6 8 5 3 2" xfId="15983" xr:uid="{AA3620A2-B908-4324-A3C1-050C1E84371A}"/>
    <cellStyle name="Percent 4 6 8 5 4" xfId="15984" xr:uid="{9D2A62AB-C54E-4AA6-9628-66CA93617CB1}"/>
    <cellStyle name="Percent 4 6 8 6" xfId="15985" xr:uid="{7FEE8532-89AB-4D39-BBF0-17B688ACF210}"/>
    <cellStyle name="Percent 4 6 8 6 2" xfId="15986" xr:uid="{E89C00D2-9162-4BAA-8841-238A1987A645}"/>
    <cellStyle name="Percent 4 6 8 7" xfId="15987" xr:uid="{4376A0D7-14A4-4AA8-B9F5-9E6362F58770}"/>
    <cellStyle name="Percent 4 6 8 7 2" xfId="15988" xr:uid="{3C712021-9A58-41FA-821D-FD2FAF553EF2}"/>
    <cellStyle name="Percent 4 6 8 8" xfId="15989" xr:uid="{943C14C3-732A-4E1D-978E-520862AE67E2}"/>
    <cellStyle name="Percent 4 6 8 8 2" xfId="15990" xr:uid="{7F89A54C-1629-42B2-9E30-583D7D5122B7}"/>
    <cellStyle name="Percent 4 6 8 9" xfId="15991" xr:uid="{F42952D4-AD65-49E2-9FFC-05ECCABD2644}"/>
    <cellStyle name="Percent 4 6 9" xfId="15992" xr:uid="{B8B93A02-4769-4A1C-A8CF-1EB89861BC9A}"/>
    <cellStyle name="Percent 4 6 9 2" xfId="15993" xr:uid="{6D407604-A0F2-4342-9CFF-487635BAA70B}"/>
    <cellStyle name="Percent 4 6 9 2 2" xfId="15994" xr:uid="{0FDD8C7D-B8B1-48B0-A38D-C9367E77B4F9}"/>
    <cellStyle name="Percent 4 6 9 3" xfId="15995" xr:uid="{C20208DB-300E-4015-B02A-401B520976F3}"/>
    <cellStyle name="Percent 4 6 9 3 2" xfId="15996" xr:uid="{CF245767-8FDF-4796-91AA-EB053835B7A6}"/>
    <cellStyle name="Percent 4 6 9 4" xfId="15997" xr:uid="{098E0B28-1B7D-4CF5-B05F-216846383A98}"/>
    <cellStyle name="Percent 4 6 9 5" xfId="15998" xr:uid="{5A1ADDB6-E2F2-4F28-9443-2CBBB2F4C366}"/>
    <cellStyle name="Percent 4 7" xfId="1941" xr:uid="{D456B6C1-3EDB-48D5-B2FC-AAB39128799B}"/>
    <cellStyle name="Percent 4 7 10" xfId="16000" xr:uid="{5768C62A-78B6-43B4-9B5F-C6EF6121184B}"/>
    <cellStyle name="Percent 4 7 11" xfId="16001" xr:uid="{0BEC497B-6D48-4DCF-8A01-0F6E5424F3DD}"/>
    <cellStyle name="Percent 4 7 12" xfId="15999" xr:uid="{624AB544-A7DB-4A21-84BE-7F4BE62E83E5}"/>
    <cellStyle name="Percent 4 7 13" xfId="7915" xr:uid="{BC0CE6E5-21C7-46E5-B7DE-BAC24A3D17A3}"/>
    <cellStyle name="Percent 4 7 14" xfId="6004" xr:uid="{42B422BE-2DC3-489D-B3D8-11B8C90E188D}"/>
    <cellStyle name="Percent 4 7 2" xfId="16002" xr:uid="{D919C34D-BBBE-4129-9F2E-75ACE4F71922}"/>
    <cellStyle name="Percent 4 7 2 2" xfId="16003" xr:uid="{F5D0C52C-143A-45F6-B897-77603755265A}"/>
    <cellStyle name="Percent 4 7 2 2 2" xfId="16004" xr:uid="{811CE9CC-EEC9-4E80-BCBC-F6D01FF64BC5}"/>
    <cellStyle name="Percent 4 7 2 3" xfId="16005" xr:uid="{C500EFCF-5FFE-4489-B511-78536007B1F8}"/>
    <cellStyle name="Percent 4 7 2 3 2" xfId="16006" xr:uid="{19E16503-18A4-40B8-8B7D-E50DA0A67A20}"/>
    <cellStyle name="Percent 4 7 2 4" xfId="16007" xr:uid="{21C662B3-3397-452D-BBC3-C2E79DB7CA06}"/>
    <cellStyle name="Percent 4 7 2 5" xfId="16008" xr:uid="{EE8B6309-C655-46E9-9DE9-FA59AA69376F}"/>
    <cellStyle name="Percent 4 7 3" xfId="16009" xr:uid="{EED1098B-5B3F-4B90-8A72-38405CFE7A15}"/>
    <cellStyle name="Percent 4 7 3 2" xfId="16010" xr:uid="{16D7F9DD-5DA6-45EF-91D5-EC2971550E7C}"/>
    <cellStyle name="Percent 4 7 3 2 2" xfId="16011" xr:uid="{EE0F3F53-2E56-4967-A071-41DC4ADD0540}"/>
    <cellStyle name="Percent 4 7 3 3" xfId="16012" xr:uid="{F6A6691B-E330-41B6-9E04-934BFD4E0E97}"/>
    <cellStyle name="Percent 4 7 3 3 2" xfId="16013" xr:uid="{F292279F-A20C-41FC-9924-DA6F496CD9DF}"/>
    <cellStyle name="Percent 4 7 3 4" xfId="16014" xr:uid="{AF9DF801-011D-447B-8F8E-F2F67E6C0C31}"/>
    <cellStyle name="Percent 4 7 4" xfId="16015" xr:uid="{A512B0D8-E980-413D-9FA2-EC2FF4E4087B}"/>
    <cellStyle name="Percent 4 7 4 2" xfId="16016" xr:uid="{1C455502-844C-4F6D-BE4D-0391D528D53A}"/>
    <cellStyle name="Percent 4 7 4 2 2" xfId="16017" xr:uid="{15FC6C8D-CCFF-43DC-A7EF-C0F5606A8E62}"/>
    <cellStyle name="Percent 4 7 4 3" xfId="16018" xr:uid="{E0667B3F-3F3E-4E7E-9797-5F280220FF63}"/>
    <cellStyle name="Percent 4 7 4 3 2" xfId="16019" xr:uid="{D510EFB9-733E-4ACE-87AD-F9523FA25C8D}"/>
    <cellStyle name="Percent 4 7 4 4" xfId="16020" xr:uid="{54C6B7E1-9B42-4437-B4F1-66DB45A0F282}"/>
    <cellStyle name="Percent 4 7 5" xfId="16021" xr:uid="{852B4A3C-C480-40E4-A9DE-AA42DCC75A80}"/>
    <cellStyle name="Percent 4 7 5 2" xfId="16022" xr:uid="{D743ACEC-5EA0-494A-9333-C1815054E62A}"/>
    <cellStyle name="Percent 4 7 5 2 2" xfId="16023" xr:uid="{702DF917-72E4-4D9F-BE74-24D8FC9BCD8C}"/>
    <cellStyle name="Percent 4 7 5 3" xfId="16024" xr:uid="{BF63257F-087D-4E28-8AAB-D7E04C76C63D}"/>
    <cellStyle name="Percent 4 7 5 3 2" xfId="16025" xr:uid="{081CECBB-C238-4413-B3D1-AF8928CE317C}"/>
    <cellStyle name="Percent 4 7 5 4" xfId="16026" xr:uid="{B37BC9B9-6DCF-45EF-A731-DE233873CB44}"/>
    <cellStyle name="Percent 4 7 5 4 2" xfId="16027" xr:uid="{9DF6C85C-4CC1-4D87-97BC-2CB88339ECFD}"/>
    <cellStyle name="Percent 4 7 5 5" xfId="16028" xr:uid="{05DD57D5-49C5-47A0-881C-DD6EA4587510}"/>
    <cellStyle name="Percent 4 7 6" xfId="16029" xr:uid="{D36A20E3-5EE5-40C7-B2CB-8B3DA3A47965}"/>
    <cellStyle name="Percent 4 7 6 2" xfId="16030" xr:uid="{6AA41410-AE8C-47BB-BB72-0BC528564BB4}"/>
    <cellStyle name="Percent 4 7 6 2 2" xfId="16031" xr:uid="{E2DA78E3-33BA-412B-AFA2-9860D23919D3}"/>
    <cellStyle name="Percent 4 7 6 3" xfId="16032" xr:uid="{4D2C1E97-780A-4A31-82CD-045A31CA86AD}"/>
    <cellStyle name="Percent 4 7 6 3 2" xfId="16033" xr:uid="{8DF58B84-3E7F-44B5-BB1D-9C79DED65228}"/>
    <cellStyle name="Percent 4 7 6 4" xfId="16034" xr:uid="{69362863-3C43-479A-93E4-5E465E3DDEAA}"/>
    <cellStyle name="Percent 4 7 7" xfId="16035" xr:uid="{044AFDA0-2BCC-4032-848A-B8C397BD133E}"/>
    <cellStyle name="Percent 4 7 7 2" xfId="16036" xr:uid="{F48201D0-9410-43AD-96E6-1EF757F3472A}"/>
    <cellStyle name="Percent 4 7 8" xfId="16037" xr:uid="{0CBE0F36-B2FF-448B-9170-A64C5893C34F}"/>
    <cellStyle name="Percent 4 7 8 2" xfId="16038" xr:uid="{52515C5B-A03F-4E7E-A739-CE012C640593}"/>
    <cellStyle name="Percent 4 7 9" xfId="16039" xr:uid="{C37A5310-5B08-413B-898E-D2D0E409048C}"/>
    <cellStyle name="Percent 4 7 9 2" xfId="16040" xr:uid="{4F3BFA06-9670-4697-9E75-0DC2DE809AF7}"/>
    <cellStyle name="Percent 4 8" xfId="1942" xr:uid="{DDE07B74-5E2D-4486-B318-A35CAFFADFB5}"/>
    <cellStyle name="Percent 4 8 10" xfId="16042" xr:uid="{F26DB804-7E24-4F75-B156-53F6548EEA6D}"/>
    <cellStyle name="Percent 4 8 11" xfId="16043" xr:uid="{44A32791-3C84-4B88-A9EC-BEA85B53CAB5}"/>
    <cellStyle name="Percent 4 8 12" xfId="16041" xr:uid="{8F055145-45A0-4308-96CA-726B490C9828}"/>
    <cellStyle name="Percent 4 8 13" xfId="7916" xr:uid="{110C9C63-73EF-47A8-AA34-01F3B36E1207}"/>
    <cellStyle name="Percent 4 8 14" xfId="6005" xr:uid="{C716A404-7900-4D73-BEC1-E10CCA780A29}"/>
    <cellStyle name="Percent 4 8 2" xfId="16044" xr:uid="{A64529B1-FECF-4051-B42F-8DE0D32B3BCE}"/>
    <cellStyle name="Percent 4 8 2 2" xfId="16045" xr:uid="{7E024F42-BBE4-49E5-AEFC-B57F3495FF95}"/>
    <cellStyle name="Percent 4 8 2 2 2" xfId="16046" xr:uid="{768CA80B-4A82-4B47-93CD-0C5F43E602B1}"/>
    <cellStyle name="Percent 4 8 2 3" xfId="16047" xr:uid="{B19B57D2-0DFB-4D5F-9886-A2B98F706F00}"/>
    <cellStyle name="Percent 4 8 2 3 2" xfId="16048" xr:uid="{85B7AF46-42F9-4DD7-B703-BB0E6003029D}"/>
    <cellStyle name="Percent 4 8 2 4" xfId="16049" xr:uid="{426B24D5-8336-474E-B3D8-9E9D02C0DDE2}"/>
    <cellStyle name="Percent 4 8 2 5" xfId="16050" xr:uid="{019D174C-EBCE-422A-B59E-4D9933F80FC3}"/>
    <cellStyle name="Percent 4 8 3" xfId="16051" xr:uid="{F32DB9ED-7788-47D2-B757-7526196DDB25}"/>
    <cellStyle name="Percent 4 8 3 2" xfId="16052" xr:uid="{B1AFB02C-CB22-4933-A1E3-3183D772400D}"/>
    <cellStyle name="Percent 4 8 3 2 2" xfId="16053" xr:uid="{0ED480EA-4414-42C5-AB62-153045FAB560}"/>
    <cellStyle name="Percent 4 8 3 3" xfId="16054" xr:uid="{87BC2941-DB26-4CB1-BB48-BE1B477C05CB}"/>
    <cellStyle name="Percent 4 8 3 3 2" xfId="16055" xr:uid="{30973041-A24E-40CF-8E1F-9997DCA07A13}"/>
    <cellStyle name="Percent 4 8 3 4" xfId="16056" xr:uid="{2DE6EF4F-16B3-4156-A1AD-D310B6158A7A}"/>
    <cellStyle name="Percent 4 8 4" xfId="16057" xr:uid="{CBF09F17-8C3F-4C67-B237-93AE7573CFA5}"/>
    <cellStyle name="Percent 4 8 4 2" xfId="16058" xr:uid="{ECE22E74-B585-4490-ACD5-14D116CB5648}"/>
    <cellStyle name="Percent 4 8 4 2 2" xfId="16059" xr:uid="{304B595A-0F41-40D3-B78C-C3E69ACEAEF0}"/>
    <cellStyle name="Percent 4 8 4 3" xfId="16060" xr:uid="{FFC7DD75-B5AA-4346-805F-C2266480D924}"/>
    <cellStyle name="Percent 4 8 4 3 2" xfId="16061" xr:uid="{34F1FAFB-49E6-408F-8A4C-AE71AE6DFEEB}"/>
    <cellStyle name="Percent 4 8 4 4" xfId="16062" xr:uid="{C8AA49CC-5E7B-4A7D-8E1E-8F6F5F451916}"/>
    <cellStyle name="Percent 4 8 5" xfId="16063" xr:uid="{9EA8289F-2BBC-476F-8675-033FFF3F98B2}"/>
    <cellStyle name="Percent 4 8 5 2" xfId="16064" xr:uid="{74FD4DE8-FB9D-4FAC-987B-447D7E125EAD}"/>
    <cellStyle name="Percent 4 8 5 2 2" xfId="16065" xr:uid="{FCF5E7DD-7EE1-4E66-8EF8-0B65208F59B6}"/>
    <cellStyle name="Percent 4 8 5 3" xfId="16066" xr:uid="{3B107587-6BF8-4520-944C-80DC62D33435}"/>
    <cellStyle name="Percent 4 8 5 3 2" xfId="16067" xr:uid="{DB9B505E-5B7E-4370-8156-698556F68D98}"/>
    <cellStyle name="Percent 4 8 5 4" xfId="16068" xr:uid="{CB9E5861-25E8-470B-BFB9-FC03BFCB1132}"/>
    <cellStyle name="Percent 4 8 5 4 2" xfId="16069" xr:uid="{5B21D27D-6D4B-4A54-B461-C4ED4180CDF0}"/>
    <cellStyle name="Percent 4 8 5 5" xfId="16070" xr:uid="{EB5A8DB2-7BA1-4FAA-95A4-3BFB578D5176}"/>
    <cellStyle name="Percent 4 8 6" xfId="16071" xr:uid="{22F517B6-7ABE-4BE9-8874-38AD557AA699}"/>
    <cellStyle name="Percent 4 8 6 2" xfId="16072" xr:uid="{49661FA7-1278-4863-A645-237A9668B3FB}"/>
    <cellStyle name="Percent 4 8 6 2 2" xfId="16073" xr:uid="{252FCF4C-F3CE-4DCF-B063-1D3E7E0909AE}"/>
    <cellStyle name="Percent 4 8 6 3" xfId="16074" xr:uid="{103A5184-648F-468A-B5F5-B71D187CF725}"/>
    <cellStyle name="Percent 4 8 6 3 2" xfId="16075" xr:uid="{82381372-27B8-4CEB-8BD8-064FE75C5BCC}"/>
    <cellStyle name="Percent 4 8 6 4" xfId="16076" xr:uid="{876D7499-C813-495C-A32C-E31A62AF2923}"/>
    <cellStyle name="Percent 4 8 7" xfId="16077" xr:uid="{ADD42D3B-B08E-4690-BA29-662C5930E205}"/>
    <cellStyle name="Percent 4 8 7 2" xfId="16078" xr:uid="{34518981-F1D7-45FC-983E-D4950F6E6F7B}"/>
    <cellStyle name="Percent 4 8 8" xfId="16079" xr:uid="{FE0C3C0C-1B52-412A-AFA0-8FA38FD9E622}"/>
    <cellStyle name="Percent 4 8 8 2" xfId="16080" xr:uid="{9C6D0517-AEEE-4104-8B20-22257FF99322}"/>
    <cellStyle name="Percent 4 8 9" xfId="16081" xr:uid="{6314619B-EB60-4141-A563-97E5A6A5B068}"/>
    <cellStyle name="Percent 4 8 9 2" xfId="16082" xr:uid="{2BAE9DDC-A801-451A-BE4D-7E5608CD31B3}"/>
    <cellStyle name="Percent 4 9" xfId="1943" xr:uid="{803536B3-1F45-4149-BACF-EB2A78E0A39C}"/>
    <cellStyle name="Percent 4 9 10" xfId="16084" xr:uid="{6EDBEA2E-D1A6-48C0-BE3D-6DF640416281}"/>
    <cellStyle name="Percent 4 9 11" xfId="16085" xr:uid="{933B4C39-4473-4A03-B3CD-271D56AAE6BA}"/>
    <cellStyle name="Percent 4 9 12" xfId="16083" xr:uid="{FBDC8B7E-BE00-454D-8FCE-BC5F1BB122C1}"/>
    <cellStyle name="Percent 4 9 13" xfId="7917" xr:uid="{F43DC350-8E8F-4643-BD55-41135D9C62E0}"/>
    <cellStyle name="Percent 4 9 14" xfId="6006" xr:uid="{F279B258-6733-4F07-B0E8-4475252ADF5C}"/>
    <cellStyle name="Percent 4 9 2" xfId="16086" xr:uid="{A292BC4D-1A55-4C0D-AD44-B88FCB795E75}"/>
    <cellStyle name="Percent 4 9 2 2" xfId="16087" xr:uid="{CA831FFE-D8F1-44EA-81BF-F430777FA824}"/>
    <cellStyle name="Percent 4 9 2 2 2" xfId="16088" xr:uid="{CE004A6E-3D95-489D-A8C0-076D99036339}"/>
    <cellStyle name="Percent 4 9 2 3" xfId="16089" xr:uid="{68D70024-6172-45E0-BCE1-D5BE974D7870}"/>
    <cellStyle name="Percent 4 9 2 3 2" xfId="16090" xr:uid="{1D4657AF-A0F4-4D33-9C90-9916BF18A683}"/>
    <cellStyle name="Percent 4 9 2 4" xfId="16091" xr:uid="{AF6DB1FD-82DB-4E8B-AA74-0F95DD9D3302}"/>
    <cellStyle name="Percent 4 9 2 5" xfId="16092" xr:uid="{B811B689-6A94-4670-800D-C8D1B566A020}"/>
    <cellStyle name="Percent 4 9 3" xfId="16093" xr:uid="{0B93B405-28E8-465F-8F50-3E63813171E8}"/>
    <cellStyle name="Percent 4 9 3 2" xfId="16094" xr:uid="{FA3D51A0-122F-41D7-BE98-27E8A9B3A312}"/>
    <cellStyle name="Percent 4 9 3 2 2" xfId="16095" xr:uid="{90F3C400-9A6E-4777-94A4-92953634E787}"/>
    <cellStyle name="Percent 4 9 3 3" xfId="16096" xr:uid="{6E59D120-7659-46AB-80CC-1EE8F22AB63B}"/>
    <cellStyle name="Percent 4 9 3 3 2" xfId="16097" xr:uid="{F87B5FBD-E3B0-4510-A459-EB47E83EDCB8}"/>
    <cellStyle name="Percent 4 9 3 4" xfId="16098" xr:uid="{70A650DF-14AD-4995-A7F6-DFD1D622AC30}"/>
    <cellStyle name="Percent 4 9 4" xfId="16099" xr:uid="{6C09B63A-415D-4D92-BF07-C6CE527EF859}"/>
    <cellStyle name="Percent 4 9 4 2" xfId="16100" xr:uid="{80D7FAAF-69B9-42F8-ACC2-E87780A9B0FA}"/>
    <cellStyle name="Percent 4 9 4 2 2" xfId="16101" xr:uid="{BB2046C0-2388-479F-A98B-FD8AB0B306FE}"/>
    <cellStyle name="Percent 4 9 4 3" xfId="16102" xr:uid="{B50DDB12-1A59-41B1-8F2A-84E1CD3EC1B5}"/>
    <cellStyle name="Percent 4 9 4 3 2" xfId="16103" xr:uid="{D2069E55-9F62-43DD-AC13-585752BFFAE9}"/>
    <cellStyle name="Percent 4 9 4 4" xfId="16104" xr:uid="{BB7EF0D3-2791-4658-BDC2-10398CBDBFA0}"/>
    <cellStyle name="Percent 4 9 5" xfId="16105" xr:uid="{5E3A3776-6C7B-4E24-9563-912C40167EDD}"/>
    <cellStyle name="Percent 4 9 5 2" xfId="16106" xr:uid="{FA087DD5-8DE6-46AF-A397-931FA6D396FC}"/>
    <cellStyle name="Percent 4 9 5 2 2" xfId="16107" xr:uid="{8329E709-3E26-4C58-A727-3FF01E77415B}"/>
    <cellStyle name="Percent 4 9 5 3" xfId="16108" xr:uid="{BD9A7088-23AB-4BF9-84A9-6C025A5025FD}"/>
    <cellStyle name="Percent 4 9 5 3 2" xfId="16109" xr:uid="{E5E2136E-45B1-4061-AE56-610CC6D9B1CB}"/>
    <cellStyle name="Percent 4 9 5 4" xfId="16110" xr:uid="{E24B5215-DF98-4215-9CA4-4954B0B4D5E1}"/>
    <cellStyle name="Percent 4 9 5 4 2" xfId="16111" xr:uid="{11CD36BC-C1F6-4634-93A6-FA1CFB8D4D84}"/>
    <cellStyle name="Percent 4 9 5 5" xfId="16112" xr:uid="{B72F989B-2682-40CF-B83A-7EB7D7367D51}"/>
    <cellStyle name="Percent 4 9 6" xfId="16113" xr:uid="{83DF0229-86C1-45A1-BA1E-F3E5ADDB2031}"/>
    <cellStyle name="Percent 4 9 6 2" xfId="16114" xr:uid="{3CDC5F55-666A-4D2D-A6DD-05CAB1B916AB}"/>
    <cellStyle name="Percent 4 9 6 2 2" xfId="16115" xr:uid="{E28AFA35-3AAE-4886-B8B5-C0143A9191DC}"/>
    <cellStyle name="Percent 4 9 6 3" xfId="16116" xr:uid="{5C184DBA-ED5C-4EEB-AEB0-0753F89B2324}"/>
    <cellStyle name="Percent 4 9 6 3 2" xfId="16117" xr:uid="{3635735D-44F2-4B42-BA7A-9A97858FA00A}"/>
    <cellStyle name="Percent 4 9 6 4" xfId="16118" xr:uid="{95EE55F7-77BB-4C07-A45D-2B3A4C712847}"/>
    <cellStyle name="Percent 4 9 7" xfId="16119" xr:uid="{493F3C34-B0EC-44A8-ACB1-E801C590BD52}"/>
    <cellStyle name="Percent 4 9 7 2" xfId="16120" xr:uid="{A1F119D4-6AC8-4E81-B0F7-AD5E9F4321AB}"/>
    <cellStyle name="Percent 4 9 8" xfId="16121" xr:uid="{A80ED4EE-6E4D-4470-920A-6A249FD4842D}"/>
    <cellStyle name="Percent 4 9 8 2" xfId="16122" xr:uid="{FFC7302C-4C7C-471D-BEC9-0DAAD8CFEB04}"/>
    <cellStyle name="Percent 4 9 9" xfId="16123" xr:uid="{8A6120E3-EE58-460B-8905-167FB8C0C3DF}"/>
    <cellStyle name="Percent 4 9 9 2" xfId="16124" xr:uid="{8183FDD4-8BCD-438A-A625-B24DB1FF5CE0}"/>
    <cellStyle name="Percent 5" xfId="1944" xr:uid="{8A0BBCE7-32E8-4E76-AF69-26D045E6F929}"/>
    <cellStyle name="Percent 5 10" xfId="1945" xr:uid="{67777CE8-41FA-4DCD-9499-01E6B601054E}"/>
    <cellStyle name="Percent 5 10 2" xfId="16127" xr:uid="{05BCB6E8-DDE2-439F-BE8E-514C83D862C9}"/>
    <cellStyle name="Percent 5 10 2 2" xfId="16128" xr:uid="{C1ADBE31-0570-4306-BBEC-0420A513DF68}"/>
    <cellStyle name="Percent 5 10 3" xfId="16129" xr:uid="{66254181-15B9-4CE4-AAFD-F4622A2A879F}"/>
    <cellStyle name="Percent 5 10 3 2" xfId="16130" xr:uid="{D9187291-B2E4-4410-AB0F-3BFA01C89ABC}"/>
    <cellStyle name="Percent 5 10 4" xfId="16131" xr:uid="{BC53F839-16CB-4151-8A4D-5BEB53A800F3}"/>
    <cellStyle name="Percent 5 10 5" xfId="16132" xr:uid="{38AB90AA-4228-4E19-850A-9FF145FD6711}"/>
    <cellStyle name="Percent 5 10 6" xfId="16126" xr:uid="{E1CC88FA-15FA-4C5E-A039-FA0109FA6CFA}"/>
    <cellStyle name="Percent 5 10 7" xfId="8881" xr:uid="{984999B9-B6AD-4AA4-9A36-282739AF39FE}"/>
    <cellStyle name="Percent 5 10 8" xfId="6008" xr:uid="{E314B71B-C6AB-4144-88B6-CBD98FE1F319}"/>
    <cellStyle name="Percent 5 11" xfId="1946" xr:uid="{88C9470E-1DD5-403E-909D-F25C6BE7A2B6}"/>
    <cellStyle name="Percent 5 11 2" xfId="6010" xr:uid="{0E0DFF54-32B2-46F6-B3D0-9766C2F0FDC1}"/>
    <cellStyle name="Percent 5 11 2 2" xfId="16135" xr:uid="{9EC7510B-597B-4CDB-AD0E-8EAAD5F2697C}"/>
    <cellStyle name="Percent 5 11 2 3" xfId="16134" xr:uid="{BD643485-6AE4-47C8-B948-E5334C2D1342}"/>
    <cellStyle name="Percent 5 11 3" xfId="16136" xr:uid="{A12DCB32-6FF7-43A8-A095-3DD5B8C8A990}"/>
    <cellStyle name="Percent 5 11 3 2" xfId="16137" xr:uid="{6919CEE2-4896-4D58-B748-8268007F5AFC}"/>
    <cellStyle name="Percent 5 11 4" xfId="16138" xr:uid="{8671F802-839A-49DC-BC50-5792763310A0}"/>
    <cellStyle name="Percent 5 11 5" xfId="16139" xr:uid="{8DFA1F92-989B-4BEB-AACA-DEE79E0526D6}"/>
    <cellStyle name="Percent 5 11 6" xfId="16133" xr:uid="{BC9C6415-73E7-42D1-96E3-B97B78B3696E}"/>
    <cellStyle name="Percent 5 11 7" xfId="8882" xr:uid="{4C4365D3-B04E-470B-8E3F-3854F82EE261}"/>
    <cellStyle name="Percent 5 11 8" xfId="6009" xr:uid="{ABFD9CA9-1B52-4757-A9BC-E93BC29B937D}"/>
    <cellStyle name="Percent 5 12" xfId="1947" xr:uid="{CFD0125B-C483-4B21-81C1-E309B9F6A86D}"/>
    <cellStyle name="Percent 5 12 2" xfId="16141" xr:uid="{115AD771-BACE-49AA-A4E2-25C27BF03A4B}"/>
    <cellStyle name="Percent 5 12 2 2" xfId="16142" xr:uid="{777A6DCF-1C0F-4464-91FA-46C6053460D4}"/>
    <cellStyle name="Percent 5 12 3" xfId="16143" xr:uid="{402517AC-2B0F-4C50-A7C0-682B8C99737E}"/>
    <cellStyle name="Percent 5 12 3 2" xfId="16144" xr:uid="{45F6E6BC-E4D6-4CF8-935E-1C3180442605}"/>
    <cellStyle name="Percent 5 12 4" xfId="16145" xr:uid="{41FDA22B-BCDF-4EEB-BB8B-2643C0F9A6B5}"/>
    <cellStyle name="Percent 5 12 5" xfId="16140" xr:uid="{02EF7869-C154-4F67-8548-168248958D0E}"/>
    <cellStyle name="Percent 5 13" xfId="16146" xr:uid="{B3B3A9A5-1DAB-4E7D-B6A9-86488D223AD0}"/>
    <cellStyle name="Percent 5 13 2" xfId="16147" xr:uid="{E47FA6FC-D5B5-4C54-9584-F17B7FEA49C3}"/>
    <cellStyle name="Percent 5 13 2 2" xfId="16148" xr:uid="{E5A8E117-D4EB-44A1-8CB0-1D4DC3A9CD40}"/>
    <cellStyle name="Percent 5 13 3" xfId="16149" xr:uid="{FE5DC061-E5ED-43B7-9662-CEA01179F5C1}"/>
    <cellStyle name="Percent 5 13 3 2" xfId="16150" xr:uid="{3022A394-3EFE-4A93-9FB9-5E9C6C29DE49}"/>
    <cellStyle name="Percent 5 13 4" xfId="16151" xr:uid="{B151A6F4-8FDA-4A8A-AEE2-35838DD3E9E9}"/>
    <cellStyle name="Percent 5 13 4 2" xfId="16152" xr:uid="{BED0EA54-5250-4A76-899B-2AFB08044538}"/>
    <cellStyle name="Percent 5 13 5" xfId="16153" xr:uid="{49842D62-9AA3-4076-B73A-A229DD131E8F}"/>
    <cellStyle name="Percent 5 14" xfId="16154" xr:uid="{068EB868-D89B-495B-8D66-BA0A30FE4528}"/>
    <cellStyle name="Percent 5 14 2" xfId="16155" xr:uid="{106C9FE6-44E9-4D39-B1E0-63E6B0C9B08D}"/>
    <cellStyle name="Percent 5 14 2 2" xfId="16156" xr:uid="{5D60D671-20AE-4768-9766-C448322C0C35}"/>
    <cellStyle name="Percent 5 14 3" xfId="16157" xr:uid="{22A695A0-0B04-49B2-BC29-43B343BA6F40}"/>
    <cellStyle name="Percent 5 14 3 2" xfId="16158" xr:uid="{D0A2625D-2349-4303-B9CF-A4B669B732E4}"/>
    <cellStyle name="Percent 5 14 4" xfId="16159" xr:uid="{D4AB24C9-4028-48BA-B580-4CB983746657}"/>
    <cellStyle name="Percent 5 15" xfId="16160" xr:uid="{24B478CD-82D7-4801-94F2-D0E5C655DFB5}"/>
    <cellStyle name="Percent 5 15 2" xfId="16161" xr:uid="{CA9DA6CF-08B3-4FAE-BAA3-D1F5DEA37FB3}"/>
    <cellStyle name="Percent 5 16" xfId="16162" xr:uid="{4831329C-1037-4DAB-8262-F0005A48213F}"/>
    <cellStyle name="Percent 5 16 2" xfId="16163" xr:uid="{0C82E052-0CC1-46BB-B19B-DBA0D21268BB}"/>
    <cellStyle name="Percent 5 17" xfId="16164" xr:uid="{2C7A2B08-EB23-4ABF-A2B2-F8095F99342E}"/>
    <cellStyle name="Percent 5 17 2" xfId="16165" xr:uid="{553E9C80-D620-4296-8745-1CB842E4736D}"/>
    <cellStyle name="Percent 5 18" xfId="16166" xr:uid="{5085ED55-6255-481D-AE8F-ED6A949E3620}"/>
    <cellStyle name="Percent 5 19" xfId="16167" xr:uid="{389A7D94-C206-4F56-8ED9-87D763BC8F01}"/>
    <cellStyle name="Percent 5 2" xfId="1948" xr:uid="{71164857-D1BA-45C5-B3C8-035B3E82F7AB}"/>
    <cellStyle name="Percent 5 2 10" xfId="16169" xr:uid="{3882A6B0-292B-4272-8BA1-93C1AC33C0AC}"/>
    <cellStyle name="Percent 5 2 11" xfId="16168" xr:uid="{9CDF6D74-B687-4667-A55D-7E059B865E78}"/>
    <cellStyle name="Percent 5 2 12" xfId="7319" xr:uid="{EDEAC64E-B01C-4C57-82C2-61D6A5B5D0C6}"/>
    <cellStyle name="Percent 5 2 13" xfId="6011" xr:uid="{78A4DC40-2E3B-4967-B40F-008DE452254F}"/>
    <cellStyle name="Percent 5 2 2" xfId="16170" xr:uid="{F1F8D9E2-3A6C-4E86-BD9B-08334077CF71}"/>
    <cellStyle name="Percent 5 2 2 2" xfId="16171" xr:uid="{5D5B7223-F5C5-4316-962A-A6D0F0F64274}"/>
    <cellStyle name="Percent 5 2 2 2 2" xfId="16172" xr:uid="{8004B3FC-270A-4C47-A77F-65FD4F66735A}"/>
    <cellStyle name="Percent 5 2 2 3" xfId="16173" xr:uid="{2768E948-3066-4EDF-83D7-29775DC18599}"/>
    <cellStyle name="Percent 5 2 2 3 2" xfId="16174" xr:uid="{5CCE7603-CFCA-47EE-87D7-8A6164855F00}"/>
    <cellStyle name="Percent 5 2 2 4" xfId="16175" xr:uid="{AF3CDF5C-35E4-4F21-8090-45BD0C354CAF}"/>
    <cellStyle name="Percent 5 2 2 5" xfId="16176" xr:uid="{8782E066-2D86-4C95-9C4E-CBDEE098316A}"/>
    <cellStyle name="Percent 5 2 3" xfId="16177" xr:uid="{A29B9DD8-A2EC-45AA-B4A3-79733D32871C}"/>
    <cellStyle name="Percent 5 2 3 2" xfId="16178" xr:uid="{35DE0FA8-1541-41D6-9B07-6DBDDA967FB9}"/>
    <cellStyle name="Percent 5 2 3 2 2" xfId="16179" xr:uid="{A5317BBC-C2DD-4C0C-AA22-5E0FBD6A9B95}"/>
    <cellStyle name="Percent 5 2 3 3" xfId="16180" xr:uid="{F6801ECB-A99E-4D49-B4A4-440A8D23334D}"/>
    <cellStyle name="Percent 5 2 3 3 2" xfId="16181" xr:uid="{EB97E9C9-71DD-4C3F-B957-7CCA429CA22B}"/>
    <cellStyle name="Percent 5 2 3 4" xfId="16182" xr:uid="{7CA40A0F-42A5-45A1-8525-341F2E9DDF9F}"/>
    <cellStyle name="Percent 5 2 4" xfId="16183" xr:uid="{5C34E248-4155-4D68-8CE1-FC989D64E3EA}"/>
    <cellStyle name="Percent 5 2 4 2" xfId="16184" xr:uid="{B04A9B8C-366C-4CC9-8458-CBD8D6C1A80E}"/>
    <cellStyle name="Percent 5 2 4 2 2" xfId="16185" xr:uid="{29F72CF1-59E9-4EB3-9552-C5112DB6C673}"/>
    <cellStyle name="Percent 5 2 4 3" xfId="16186" xr:uid="{85E753D9-7855-449E-AC19-B63907403F4C}"/>
    <cellStyle name="Percent 5 2 4 3 2" xfId="16187" xr:uid="{6D46DAB7-96EF-4D85-B261-100C32C083BF}"/>
    <cellStyle name="Percent 5 2 4 4" xfId="16188" xr:uid="{337366C3-8064-4C3E-A9B6-145F1F4F4241}"/>
    <cellStyle name="Percent 5 2 4 4 2" xfId="16189" xr:uid="{6964D4C2-5446-4857-B984-F07A06229453}"/>
    <cellStyle name="Percent 5 2 4 5" xfId="16190" xr:uid="{D215282D-0772-4F2F-9BC5-2CFC126DE6A0}"/>
    <cellStyle name="Percent 5 2 5" xfId="16191" xr:uid="{594F2E95-5A76-49F1-A2F7-0A83248E1E37}"/>
    <cellStyle name="Percent 5 2 5 2" xfId="16192" xr:uid="{31517965-4D02-4657-B0CE-02D1E9A4B0E1}"/>
    <cellStyle name="Percent 5 2 5 2 2" xfId="16193" xr:uid="{757BE477-62A8-4868-AE0D-3AB508735C2A}"/>
    <cellStyle name="Percent 5 2 5 3" xfId="16194" xr:uid="{59F8CB92-5E25-40FD-8F58-B5740AE76E0A}"/>
    <cellStyle name="Percent 5 2 5 3 2" xfId="16195" xr:uid="{BA67DC11-BA5A-4133-89C9-FFF1E1A39D30}"/>
    <cellStyle name="Percent 5 2 5 4" xfId="16196" xr:uid="{9CBD8D26-7947-4201-AE04-227464E77DBF}"/>
    <cellStyle name="Percent 5 2 6" xfId="16197" xr:uid="{F67A9C81-5079-4C77-A3DB-02F91ACAE85A}"/>
    <cellStyle name="Percent 5 2 6 2" xfId="16198" xr:uid="{F87DE9FB-622E-47AA-BC1F-DFBCDCF8823B}"/>
    <cellStyle name="Percent 5 2 7" xfId="16199" xr:uid="{9954DBCA-26D9-4574-AA60-983E01464834}"/>
    <cellStyle name="Percent 5 2 7 2" xfId="16200" xr:uid="{D1F84817-C950-45FC-BB88-A98D27C1F1C8}"/>
    <cellStyle name="Percent 5 2 8" xfId="16201" xr:uid="{E64248EE-EBDA-4D51-B5BE-D478F5461BD8}"/>
    <cellStyle name="Percent 5 2 8 2" xfId="16202" xr:uid="{C551CE56-1BC4-4E92-AD58-19E519C18A3F}"/>
    <cellStyle name="Percent 5 2 9" xfId="16203" xr:uid="{AEA9E898-E13E-4E98-A9A6-334B3696FACC}"/>
    <cellStyle name="Percent 5 20" xfId="16125" xr:uid="{260F9DBA-8E6D-453D-9991-605E12642690}"/>
    <cellStyle name="Percent 5 21" xfId="7318" xr:uid="{18E13F43-A724-4706-B288-3A38902B25C3}"/>
    <cellStyle name="Percent 5 22" xfId="6007" xr:uid="{F0FBC7CB-2287-4C0D-B268-AB4B9FA67C2C}"/>
    <cellStyle name="Percent 5 3" xfId="1949" xr:uid="{911BF480-CED6-4934-90DB-5A907DCFBA04}"/>
    <cellStyle name="Percent 5 3 10" xfId="16205" xr:uid="{702E959B-DD67-4363-8A76-4F8E4E914034}"/>
    <cellStyle name="Percent 5 3 11" xfId="16206" xr:uid="{3ABDCFD6-701D-4B51-9501-05D9C0822DB4}"/>
    <cellStyle name="Percent 5 3 12" xfId="16204" xr:uid="{202B69BD-D1F4-4EC7-8981-1E1710FF11CC}"/>
    <cellStyle name="Percent 5 3 13" xfId="7320" xr:uid="{CEAF484E-DF79-45F3-9F71-9B77CEBF3787}"/>
    <cellStyle name="Percent 5 3 14" xfId="6012" xr:uid="{D192EA23-71D4-46A1-ADA3-A8A9A1E5A6FC}"/>
    <cellStyle name="Percent 5 3 2" xfId="6013" xr:uid="{37F36245-60AB-46C7-887B-6945FE3C58D3}"/>
    <cellStyle name="Percent 5 3 2 10" xfId="16208" xr:uid="{5ADEFAB9-D277-4AF0-96FC-337D0C803AD4}"/>
    <cellStyle name="Percent 5 3 2 11" xfId="16207" xr:uid="{2A57FD54-F867-4EBE-AB1D-9673B8D59812}"/>
    <cellStyle name="Percent 5 3 2 12" xfId="7919" xr:uid="{473C7FA3-4D79-4DF3-A03A-CE33D89D8827}"/>
    <cellStyle name="Percent 5 3 2 2" xfId="16209" xr:uid="{5F47EB25-1B83-4C39-AF04-10C0D80F7051}"/>
    <cellStyle name="Percent 5 3 2 2 2" xfId="16210" xr:uid="{0D6F5877-B576-4775-B74D-757FEB3AC1FD}"/>
    <cellStyle name="Percent 5 3 2 2 2 2" xfId="16211" xr:uid="{BAFBCD11-F514-4FCC-8D0A-E6AA3F5F675E}"/>
    <cellStyle name="Percent 5 3 2 2 3" xfId="16212" xr:uid="{16DD6736-4010-488E-97EF-B2F1EA60C51C}"/>
    <cellStyle name="Percent 5 3 2 2 3 2" xfId="16213" xr:uid="{E0854841-5D72-48B6-95E8-A7A8F932C22B}"/>
    <cellStyle name="Percent 5 3 2 2 4" xfId="16214" xr:uid="{E927A4F0-37D1-44E4-9B55-FAC87BDB2789}"/>
    <cellStyle name="Percent 5 3 2 2 5" xfId="16215" xr:uid="{F9E0B339-A3E3-4DA2-9BAE-F05869858F98}"/>
    <cellStyle name="Percent 5 3 2 3" xfId="16216" xr:uid="{645A0038-6CED-46AC-AF01-A70D8A416265}"/>
    <cellStyle name="Percent 5 3 2 3 2" xfId="16217" xr:uid="{718BBDD8-0A5B-4697-B70E-BD312A69B2F5}"/>
    <cellStyle name="Percent 5 3 2 3 2 2" xfId="16218" xr:uid="{231B4724-C9F8-40E7-912B-C0120277ACA8}"/>
    <cellStyle name="Percent 5 3 2 3 3" xfId="16219" xr:uid="{CEE87678-F31F-46A0-B984-32A7D2E6A760}"/>
    <cellStyle name="Percent 5 3 2 3 3 2" xfId="16220" xr:uid="{E19AEB67-75B8-47D6-9C71-A33D050AB05F}"/>
    <cellStyle name="Percent 5 3 2 3 4" xfId="16221" xr:uid="{DEAC1D60-B1E3-4CD4-9364-FA0AD51D28C0}"/>
    <cellStyle name="Percent 5 3 2 4" xfId="16222" xr:uid="{A91110B7-294E-4CBE-B32B-6F96B35CDFB2}"/>
    <cellStyle name="Percent 5 3 2 4 2" xfId="16223" xr:uid="{1DEA581D-DC4B-4CA3-BBE4-90D9A6203BED}"/>
    <cellStyle name="Percent 5 3 2 4 2 2" xfId="16224" xr:uid="{B2413D29-D9ED-4C7D-BE2B-CDB4379AE41A}"/>
    <cellStyle name="Percent 5 3 2 4 3" xfId="16225" xr:uid="{4C6D5706-668F-43BE-9DE5-C01A8BBBD8C6}"/>
    <cellStyle name="Percent 5 3 2 4 3 2" xfId="16226" xr:uid="{862120EC-B63A-4F7B-8B67-A76560CB8D7A}"/>
    <cellStyle name="Percent 5 3 2 4 4" xfId="16227" xr:uid="{4B4884DC-DFE4-4817-B211-6C9872B02221}"/>
    <cellStyle name="Percent 5 3 2 4 4 2" xfId="16228" xr:uid="{7E8315D0-7C91-4B9A-BE3A-8613FD8E0155}"/>
    <cellStyle name="Percent 5 3 2 4 5" xfId="16229" xr:uid="{E64184DF-57A5-410E-BA4F-C62969BC680D}"/>
    <cellStyle name="Percent 5 3 2 5" xfId="16230" xr:uid="{30423DAD-0AC1-4F18-A9F4-EE6B9BF54372}"/>
    <cellStyle name="Percent 5 3 2 5 2" xfId="16231" xr:uid="{F013AC9E-286E-4C87-9061-0151728E030C}"/>
    <cellStyle name="Percent 5 3 2 5 2 2" xfId="16232" xr:uid="{6307EF0D-C84E-4F30-8FA0-752D6E93C666}"/>
    <cellStyle name="Percent 5 3 2 5 3" xfId="16233" xr:uid="{DD6EB64A-E18F-4720-B189-34F041672BA3}"/>
    <cellStyle name="Percent 5 3 2 5 3 2" xfId="16234" xr:uid="{25DDBCEA-4C78-4949-8578-A719AEFB4654}"/>
    <cellStyle name="Percent 5 3 2 5 4" xfId="16235" xr:uid="{713BDA51-2854-420E-B347-26614CA38562}"/>
    <cellStyle name="Percent 5 3 2 6" xfId="16236" xr:uid="{D1C1AF80-5DB0-4AC3-B0B2-961060809375}"/>
    <cellStyle name="Percent 5 3 2 6 2" xfId="16237" xr:uid="{D6C5D710-7EAB-4D07-81AE-E54B12A08551}"/>
    <cellStyle name="Percent 5 3 2 7" xfId="16238" xr:uid="{A1F0F38E-3F06-445F-B315-FD357F04F43C}"/>
    <cellStyle name="Percent 5 3 2 7 2" xfId="16239" xr:uid="{26ABE61A-F5EB-42BE-AC45-B31C7F76DB49}"/>
    <cellStyle name="Percent 5 3 2 8" xfId="16240" xr:uid="{F46F2C93-DEE0-4A19-8E69-2B465E3333FB}"/>
    <cellStyle name="Percent 5 3 2 8 2" xfId="16241" xr:uid="{E4D1A7A7-858A-4D37-B1B9-4AB5FEA28848}"/>
    <cellStyle name="Percent 5 3 2 9" xfId="16242" xr:uid="{757127FD-F392-4FFA-8D70-263E6F6B79C5}"/>
    <cellStyle name="Percent 5 3 3" xfId="16243" xr:uid="{58527798-B56A-452A-8387-ED1E9BF0B3E6}"/>
    <cellStyle name="Percent 5 3 3 2" xfId="16244" xr:uid="{FC3EF443-0F79-4056-A20E-B7419B537D9C}"/>
    <cellStyle name="Percent 5 3 3 2 2" xfId="16245" xr:uid="{D49796A1-B481-4CA0-B82B-0EC00EF331DD}"/>
    <cellStyle name="Percent 5 3 3 3" xfId="16246" xr:uid="{C3FDBDC1-02EA-4509-BDF3-BB9DD6D81B5D}"/>
    <cellStyle name="Percent 5 3 3 3 2" xfId="16247" xr:uid="{BF945AB6-4005-4ED8-A9F0-5D6D20128E0A}"/>
    <cellStyle name="Percent 5 3 3 4" xfId="16248" xr:uid="{9188AA93-942F-44BC-9481-59FCA2D5FE97}"/>
    <cellStyle name="Percent 5 3 3 5" xfId="16249" xr:uid="{1A0741E5-087C-4385-90F6-A7863C7748E6}"/>
    <cellStyle name="Percent 5 3 4" xfId="16250" xr:uid="{245DCC76-C5C6-4CFE-B36C-86051E409AE5}"/>
    <cellStyle name="Percent 5 3 4 2" xfId="16251" xr:uid="{98A31CDA-07B4-402F-AB02-9218686E41E8}"/>
    <cellStyle name="Percent 5 3 4 2 2" xfId="16252" xr:uid="{95C6C7FB-EE61-41E2-B736-F071F7119155}"/>
    <cellStyle name="Percent 5 3 4 3" xfId="16253" xr:uid="{65E63C60-0446-495C-9256-036A2F0227A7}"/>
    <cellStyle name="Percent 5 3 4 3 2" xfId="16254" xr:uid="{0E14B245-41FF-49E6-BC00-FD541C1D55CF}"/>
    <cellStyle name="Percent 5 3 4 4" xfId="16255" xr:uid="{980C524F-2AE8-41EF-855A-7C5BBF130AF3}"/>
    <cellStyle name="Percent 5 3 5" xfId="16256" xr:uid="{5B0C282F-64FB-460C-A56D-5E308AA7B9A3}"/>
    <cellStyle name="Percent 5 3 5 2" xfId="16257" xr:uid="{09A8D0D0-CE0A-4818-9E80-3EEFFFD926AF}"/>
    <cellStyle name="Percent 5 3 5 2 2" xfId="16258" xr:uid="{68E378C5-E8EA-47F3-9E15-5EBBB5FE0CFA}"/>
    <cellStyle name="Percent 5 3 5 3" xfId="16259" xr:uid="{9A921544-1E9C-425B-9B32-77699E4B9DE8}"/>
    <cellStyle name="Percent 5 3 5 3 2" xfId="16260" xr:uid="{1DC262E9-5331-48E1-B71C-681290C85C13}"/>
    <cellStyle name="Percent 5 3 5 4" xfId="16261" xr:uid="{499A9587-992E-4D15-ADDA-E38C8AD4B889}"/>
    <cellStyle name="Percent 5 3 5 4 2" xfId="16262" xr:uid="{49545181-A993-417A-82F3-572491034B92}"/>
    <cellStyle name="Percent 5 3 5 5" xfId="16263" xr:uid="{C13DB3D5-F17D-43F0-A92B-5C6E1CBB63C1}"/>
    <cellStyle name="Percent 5 3 6" xfId="16264" xr:uid="{CC7140CE-DAB5-4458-99ED-1032AB2E5578}"/>
    <cellStyle name="Percent 5 3 6 2" xfId="16265" xr:uid="{70A20EE4-BDAC-4C0C-89E5-3F9923244BE0}"/>
    <cellStyle name="Percent 5 3 6 2 2" xfId="16266" xr:uid="{260D58E8-D144-4D52-957F-BB2769A2BFAB}"/>
    <cellStyle name="Percent 5 3 6 3" xfId="16267" xr:uid="{EF68011F-C6BA-401E-8E3A-97F454695CB8}"/>
    <cellStyle name="Percent 5 3 6 3 2" xfId="16268" xr:uid="{773711A7-FADC-46EF-83CB-5B014649D5B7}"/>
    <cellStyle name="Percent 5 3 6 4" xfId="16269" xr:uid="{1951B2CD-9DAC-4BEF-B9CE-93F65A76A500}"/>
    <cellStyle name="Percent 5 3 7" xfId="16270" xr:uid="{4BEBE803-0418-4A29-8D4A-99996587369B}"/>
    <cellStyle name="Percent 5 3 7 2" xfId="16271" xr:uid="{D41FC7D1-853D-409D-B97F-91080204A798}"/>
    <cellStyle name="Percent 5 3 8" xfId="16272" xr:uid="{B4825FFE-897C-4F3A-9F15-DA0B94F22633}"/>
    <cellStyle name="Percent 5 3 8 2" xfId="16273" xr:uid="{44E43201-F0AF-4A57-8222-BA5D7E5D2A9E}"/>
    <cellStyle name="Percent 5 3 9" xfId="16274" xr:uid="{A9573689-DAB1-4D37-8B5C-DFB7D57BF584}"/>
    <cellStyle name="Percent 5 3 9 2" xfId="16275" xr:uid="{4ABA3299-60F7-497F-BC1F-BE7239A70149}"/>
    <cellStyle name="Percent 5 4" xfId="1950" xr:uid="{350DC032-A254-4FBD-A583-0635D96CA62A}"/>
    <cellStyle name="Percent 5 4 10" xfId="16277" xr:uid="{E94C4EA8-1A2F-4A7D-84BA-C6665D85AF87}"/>
    <cellStyle name="Percent 5 4 11" xfId="16276" xr:uid="{C742DC7B-C64B-4BE1-B506-650F41D9F42A}"/>
    <cellStyle name="Percent 5 4 12" xfId="7389" xr:uid="{4B733F8B-4FBA-4C09-9FBC-2F94494E6872}"/>
    <cellStyle name="Percent 5 4 13" xfId="6014" xr:uid="{6213F3F6-214A-4509-98CA-412570D413C2}"/>
    <cellStyle name="Percent 5 4 2" xfId="6015" xr:uid="{FCAE53EC-DFD5-4563-A0F2-DFC3D5A0A6E5}"/>
    <cellStyle name="Percent 5 4 2 2" xfId="16279" xr:uid="{EC5E159B-B335-4B79-9E10-FB52D6CF5235}"/>
    <cellStyle name="Percent 5 4 2 2 2" xfId="16280" xr:uid="{FFC37E1D-B6C1-45CD-A154-E19825121E29}"/>
    <cellStyle name="Percent 5 4 2 3" xfId="16281" xr:uid="{803B1656-019A-4395-BD95-85C47346F366}"/>
    <cellStyle name="Percent 5 4 2 3 2" xfId="16282" xr:uid="{DFDB301B-5D96-43DD-B6E5-DE53D61B33C9}"/>
    <cellStyle name="Percent 5 4 2 4" xfId="16283" xr:uid="{7CF8B6B7-3AF0-4771-96E5-C51C20DB57F7}"/>
    <cellStyle name="Percent 5 4 2 5" xfId="16278" xr:uid="{E1AF9E6C-CBC4-4B73-AE47-4BB97D43769D}"/>
    <cellStyle name="Percent 5 4 2 6" xfId="7920" xr:uid="{05B10491-B245-41D8-97A3-3D2373301276}"/>
    <cellStyle name="Percent 5 4 3" xfId="16284" xr:uid="{269FD467-7898-4DE2-B6D4-824EDE452366}"/>
    <cellStyle name="Percent 5 4 3 2" xfId="16285" xr:uid="{50591706-2E02-419B-88A4-ECF951672F52}"/>
    <cellStyle name="Percent 5 4 3 2 2" xfId="16286" xr:uid="{4FAA875C-A8E2-49DD-A581-45F965DB8FE2}"/>
    <cellStyle name="Percent 5 4 3 3" xfId="16287" xr:uid="{6E313BBE-0639-468B-BB7E-90B36327E2F5}"/>
    <cellStyle name="Percent 5 4 3 3 2" xfId="16288" xr:uid="{E177B8AE-7BA0-4E56-8867-6270A3DEB19B}"/>
    <cellStyle name="Percent 5 4 3 4" xfId="16289" xr:uid="{E5EEA517-A4EB-4145-9528-14D89ACD8765}"/>
    <cellStyle name="Percent 5 4 4" xfId="16290" xr:uid="{2F944727-CDEE-4EC8-A711-3037614689A5}"/>
    <cellStyle name="Percent 5 4 4 2" xfId="16291" xr:uid="{26B21ACB-E9D6-45FD-BA38-3A79016B462E}"/>
    <cellStyle name="Percent 5 4 4 2 2" xfId="16292" xr:uid="{3BC8E247-B534-42BA-88F5-78626F6C7F12}"/>
    <cellStyle name="Percent 5 4 4 3" xfId="16293" xr:uid="{A8DEBE7C-1CBD-45AD-9149-8492317E4C51}"/>
    <cellStyle name="Percent 5 4 4 3 2" xfId="16294" xr:uid="{813FA347-D0FF-4E0A-A88D-5557F870E435}"/>
    <cellStyle name="Percent 5 4 4 4" xfId="16295" xr:uid="{4B23EDBB-2948-48DF-9CBC-67A7A1501A83}"/>
    <cellStyle name="Percent 5 4 4 4 2" xfId="16296" xr:uid="{414A2978-C59D-4BEE-804B-B417B4DEC2CE}"/>
    <cellStyle name="Percent 5 4 4 5" xfId="16297" xr:uid="{3AF9B605-A159-4291-A33E-C035653C641A}"/>
    <cellStyle name="Percent 5 4 5" xfId="16298" xr:uid="{C556474C-7939-4086-B9BF-2B3EC2B29B7B}"/>
    <cellStyle name="Percent 5 4 5 2" xfId="16299" xr:uid="{4CE344A9-91C0-4213-AED7-341FDFE752A2}"/>
    <cellStyle name="Percent 5 4 5 2 2" xfId="16300" xr:uid="{CE26290C-455C-4225-86B5-8E112611E4B4}"/>
    <cellStyle name="Percent 5 4 5 3" xfId="16301" xr:uid="{F62F00C1-E0A1-4C4E-BA4A-BDAF8A540D29}"/>
    <cellStyle name="Percent 5 4 5 3 2" xfId="16302" xr:uid="{88FF8A1C-77A4-4626-8C2F-00D7D4F42466}"/>
    <cellStyle name="Percent 5 4 5 4" xfId="16303" xr:uid="{17116E06-0024-4267-ABC4-174E35F58B4C}"/>
    <cellStyle name="Percent 5 4 6" xfId="16304" xr:uid="{91F978D7-72CB-4495-80F7-41A715AFC404}"/>
    <cellStyle name="Percent 5 4 6 2" xfId="16305" xr:uid="{B0ABE067-BA68-4EBA-A24A-1339CB87A6D4}"/>
    <cellStyle name="Percent 5 4 7" xfId="16306" xr:uid="{0ABC91C3-3CB5-43A7-B710-DEBBCC982832}"/>
    <cellStyle name="Percent 5 4 7 2" xfId="16307" xr:uid="{92002DAF-EEF5-477D-8437-45D6A2C98F7D}"/>
    <cellStyle name="Percent 5 4 8" xfId="16308" xr:uid="{E69044E1-17DE-462C-8176-5614FB4C1732}"/>
    <cellStyle name="Percent 5 4 8 2" xfId="16309" xr:uid="{E0059FB3-5C99-48BB-B9F6-115475AC2005}"/>
    <cellStyle name="Percent 5 4 9" xfId="16310" xr:uid="{07787C68-E4B7-473E-82B3-C8C378935CAD}"/>
    <cellStyle name="Percent 5 5" xfId="1951" xr:uid="{F16FA954-5604-4EB1-8ED8-5BC37F63A43B}"/>
    <cellStyle name="Percent 5 5 10" xfId="16312" xr:uid="{25F832BA-D390-437A-9F5A-647A89496C7F}"/>
    <cellStyle name="Percent 5 5 11" xfId="16311" xr:uid="{49968C4C-650D-4437-8E11-1D3E698F908E}"/>
    <cellStyle name="Percent 5 5 12" xfId="7918" xr:uid="{E1EACC21-7BB6-4FEF-8FD9-AEABF982F876}"/>
    <cellStyle name="Percent 5 5 13" xfId="6016" xr:uid="{56E03A59-FFCC-48FF-85A3-59D33739CA10}"/>
    <cellStyle name="Percent 5 5 2" xfId="6017" xr:uid="{B457BF7A-E0F6-4BDC-B0DA-D84C3AA4CEBB}"/>
    <cellStyle name="Percent 5 5 2 2" xfId="16314" xr:uid="{7D0F1CD7-5E77-4CC6-9B0E-75589D76B592}"/>
    <cellStyle name="Percent 5 5 2 2 2" xfId="16315" xr:uid="{A6446D9C-27EB-4D9D-B956-89911543C5EA}"/>
    <cellStyle name="Percent 5 5 2 3" xfId="16316" xr:uid="{A190509E-6056-4099-9FBC-220C903AD2E9}"/>
    <cellStyle name="Percent 5 5 2 3 2" xfId="16317" xr:uid="{3DC6375D-3083-49AD-9E14-B1E29B8DAB46}"/>
    <cellStyle name="Percent 5 5 2 4" xfId="16318" xr:uid="{449EACAD-102F-4746-89CF-010301083077}"/>
    <cellStyle name="Percent 5 5 2 5" xfId="16313" xr:uid="{7EC27291-AEB4-4C85-A182-3B23336B8D26}"/>
    <cellStyle name="Percent 5 5 2 6" xfId="8883" xr:uid="{18C141FF-0D72-4EAA-ABE6-3AE2B4BAEEC2}"/>
    <cellStyle name="Percent 5 5 3" xfId="6018" xr:uid="{89BB7236-65B5-405A-8901-FF31AD4F34BD}"/>
    <cellStyle name="Percent 5 5 3 2" xfId="16320" xr:uid="{FB55B375-D8F8-4BB4-97C4-F8BD42884540}"/>
    <cellStyle name="Percent 5 5 3 2 2" xfId="16321" xr:uid="{43921F89-8201-49A6-8455-8F9DC8D2228B}"/>
    <cellStyle name="Percent 5 5 3 3" xfId="16322" xr:uid="{5EF5E4A3-6D77-4925-B294-3016CB4CA045}"/>
    <cellStyle name="Percent 5 5 3 3 2" xfId="16323" xr:uid="{E99BCCA4-D394-45B4-9DDB-98BFB81D7FF3}"/>
    <cellStyle name="Percent 5 5 3 4" xfId="16324" xr:uid="{51E25BD0-5CC2-4572-9962-A9E6FB226AF6}"/>
    <cellStyle name="Percent 5 5 3 5" xfId="16319" xr:uid="{F10C88C2-6579-47FB-B8E5-5E430A3D53F3}"/>
    <cellStyle name="Percent 5 5 4" xfId="16325" xr:uid="{DA87E060-A17A-4427-9B22-5A1004F2F672}"/>
    <cellStyle name="Percent 5 5 4 2" xfId="16326" xr:uid="{E127DB42-C846-4F50-9578-CE575BA7EBC6}"/>
    <cellStyle name="Percent 5 5 4 2 2" xfId="16327" xr:uid="{9485C768-D0CA-4C6D-BB55-6784C3059B2E}"/>
    <cellStyle name="Percent 5 5 4 3" xfId="16328" xr:uid="{7AE99AE5-4A43-4F17-9F45-01AD787EE60D}"/>
    <cellStyle name="Percent 5 5 4 3 2" xfId="16329" xr:uid="{725DE6D9-551C-4E88-96AA-D2E273E951B9}"/>
    <cellStyle name="Percent 5 5 4 4" xfId="16330" xr:uid="{465BBED5-856D-4B05-9893-B894E4CC2C8C}"/>
    <cellStyle name="Percent 5 5 4 4 2" xfId="16331" xr:uid="{CC4BF5B3-447A-4693-99AB-2AAE5AA86273}"/>
    <cellStyle name="Percent 5 5 4 5" xfId="16332" xr:uid="{D50B6528-2F62-4CA7-BA5E-A368DAD663E4}"/>
    <cellStyle name="Percent 5 5 5" xfId="16333" xr:uid="{A2466CFB-9C78-474E-AF3A-EA2BFB12756A}"/>
    <cellStyle name="Percent 5 5 5 2" xfId="16334" xr:uid="{C37D5AC5-CACD-4266-94F1-6EEECC3DDA7A}"/>
    <cellStyle name="Percent 5 5 5 2 2" xfId="16335" xr:uid="{6145423D-249B-4299-A53A-0009A75EF749}"/>
    <cellStyle name="Percent 5 5 5 3" xfId="16336" xr:uid="{F3B32FB7-C71A-49AB-9F22-AD10081904AA}"/>
    <cellStyle name="Percent 5 5 5 3 2" xfId="16337" xr:uid="{F93FB41C-0B65-4AF5-B328-A85955E5B8FF}"/>
    <cellStyle name="Percent 5 5 5 4" xfId="16338" xr:uid="{863D8D5D-F43F-46E4-8A0A-044693A9EFE0}"/>
    <cellStyle name="Percent 5 5 6" xfId="16339" xr:uid="{AF875D24-C5BF-4C8A-8D1F-D450B2834EF8}"/>
    <cellStyle name="Percent 5 5 6 2" xfId="16340" xr:uid="{9DBC1DA8-F96A-4C0A-9F28-5D89FDCF2BEC}"/>
    <cellStyle name="Percent 5 5 7" xfId="16341" xr:uid="{C5D49C43-0903-4A12-BF38-D42D6B9E9F5B}"/>
    <cellStyle name="Percent 5 5 7 2" xfId="16342" xr:uid="{A450ABB2-31A7-4067-A9D7-A839301A0ADE}"/>
    <cellStyle name="Percent 5 5 8" xfId="16343" xr:uid="{C594264B-6E9A-4021-80B3-239D8669F266}"/>
    <cellStyle name="Percent 5 5 8 2" xfId="16344" xr:uid="{1DC4B007-67AA-462C-AE2A-FBF8DBFCEC9C}"/>
    <cellStyle name="Percent 5 5 9" xfId="16345" xr:uid="{2AF1254B-4CCC-406E-93F3-F1B108511D20}"/>
    <cellStyle name="Percent 5 6" xfId="1952" xr:uid="{4520865A-7B2F-47E9-BAF2-6846B6D2CC60}"/>
    <cellStyle name="Percent 5 6 10" xfId="16347" xr:uid="{BDD74CF1-5A89-44DC-8C50-3C219C8CFFB8}"/>
    <cellStyle name="Percent 5 6 11" xfId="16346" xr:uid="{42216409-5933-421F-8E01-56F8345FE69B}"/>
    <cellStyle name="Percent 5 6 12" xfId="8884" xr:uid="{5A4ACFFD-458C-4B62-8263-73CD8D2AFA7E}"/>
    <cellStyle name="Percent 5 6 13" xfId="6019" xr:uid="{75EA98B1-5936-4576-B702-11C3D39B87AE}"/>
    <cellStyle name="Percent 5 6 2" xfId="16348" xr:uid="{0100FD05-58A0-4E4E-BACD-2A5359166E07}"/>
    <cellStyle name="Percent 5 6 2 2" xfId="16349" xr:uid="{4E3E13D8-1648-4156-8D47-58B5765F8ACB}"/>
    <cellStyle name="Percent 5 6 2 2 2" xfId="16350" xr:uid="{FD4C2BB8-E77C-47A1-9ADD-C17670957E7A}"/>
    <cellStyle name="Percent 5 6 2 3" xfId="16351" xr:uid="{5EC27E25-BF46-4397-BE4C-69FE2D60F0C7}"/>
    <cellStyle name="Percent 5 6 2 3 2" xfId="16352" xr:uid="{3C6492DD-208F-4142-9C7B-54DC7EC1CA01}"/>
    <cellStyle name="Percent 5 6 2 4" xfId="16353" xr:uid="{E8A7902D-0FFA-4AF0-B5C6-83355086C8A5}"/>
    <cellStyle name="Percent 5 6 3" xfId="16354" xr:uid="{2BB35904-F3E5-47AD-8F97-1B9365D0FE12}"/>
    <cellStyle name="Percent 5 6 3 2" xfId="16355" xr:uid="{CF69698D-A783-4FCF-95D9-F32DE008BDAA}"/>
    <cellStyle name="Percent 5 6 3 2 2" xfId="16356" xr:uid="{D9D4234F-E13C-4CF8-BD44-01CE6B7B159B}"/>
    <cellStyle name="Percent 5 6 3 3" xfId="16357" xr:uid="{E1C209D3-731C-4E92-BF08-9BA2BF6FBCC5}"/>
    <cellStyle name="Percent 5 6 3 3 2" xfId="16358" xr:uid="{DDB7E86F-C2BB-438D-AB6B-88D286C7B7FC}"/>
    <cellStyle name="Percent 5 6 3 4" xfId="16359" xr:uid="{40544E04-5C68-4787-B7B1-8F381D8ED0B0}"/>
    <cellStyle name="Percent 5 6 4" xfId="16360" xr:uid="{412ABFC8-A16B-4B1D-9289-B1A9616AD364}"/>
    <cellStyle name="Percent 5 6 4 2" xfId="16361" xr:uid="{F939D2FE-2C64-4468-8405-825C2E1A8119}"/>
    <cellStyle name="Percent 5 6 4 2 2" xfId="16362" xr:uid="{1B9AB8F9-DA86-41CC-85D5-9D6D61F98572}"/>
    <cellStyle name="Percent 5 6 4 3" xfId="16363" xr:uid="{0E13633A-1018-48FE-9A56-2858692F3E68}"/>
    <cellStyle name="Percent 5 6 4 3 2" xfId="16364" xr:uid="{DE8618F4-BD55-48BB-B348-C6A4E4BA34DA}"/>
    <cellStyle name="Percent 5 6 4 4" xfId="16365" xr:uid="{5C02737F-6C39-4095-85C6-E9886592EC3E}"/>
    <cellStyle name="Percent 5 6 4 4 2" xfId="16366" xr:uid="{ACB7EF5B-8165-4246-BEAD-CE98BFA30A35}"/>
    <cellStyle name="Percent 5 6 4 5" xfId="16367" xr:uid="{FC077C30-1D26-4C0A-B32C-1A493FAD2E84}"/>
    <cellStyle name="Percent 5 6 5" xfId="16368" xr:uid="{EFD3FD8D-8D68-4AE1-B0D6-74571121626F}"/>
    <cellStyle name="Percent 5 6 5 2" xfId="16369" xr:uid="{9144801F-3C84-4BAF-AC7F-3B7C7B567CC9}"/>
    <cellStyle name="Percent 5 6 5 2 2" xfId="16370" xr:uid="{53B0FF8A-C06C-4D30-B9C2-832A42D451B4}"/>
    <cellStyle name="Percent 5 6 5 3" xfId="16371" xr:uid="{95E20A65-8F74-4CEA-942A-FEFE573244F4}"/>
    <cellStyle name="Percent 5 6 5 3 2" xfId="16372" xr:uid="{276BD9BF-F3BF-43BE-8301-F2396FA5A1D0}"/>
    <cellStyle name="Percent 5 6 5 4" xfId="16373" xr:uid="{B8EB58C9-A96A-42FF-BF3A-BA97D0916AC6}"/>
    <cellStyle name="Percent 5 6 6" xfId="16374" xr:uid="{A888C177-280B-4811-8A9B-CDC8F462F204}"/>
    <cellStyle name="Percent 5 6 6 2" xfId="16375" xr:uid="{E72BBDB5-3AEC-4CA2-970D-D4F4C753F076}"/>
    <cellStyle name="Percent 5 6 7" xfId="16376" xr:uid="{1BF9F67E-50A2-4488-86A1-F924022511D9}"/>
    <cellStyle name="Percent 5 6 7 2" xfId="16377" xr:uid="{62491766-5DE6-4E8A-8947-D11AEE52BF01}"/>
    <cellStyle name="Percent 5 6 8" xfId="16378" xr:uid="{BD0BCA93-7118-4B87-B7D8-58003D37CA4A}"/>
    <cellStyle name="Percent 5 6 8 2" xfId="16379" xr:uid="{BA1B1F7D-114D-43A8-A608-5C88DF7303F6}"/>
    <cellStyle name="Percent 5 6 9" xfId="16380" xr:uid="{BDDDE12B-B88A-4069-BB9D-C9E4034DBA14}"/>
    <cellStyle name="Percent 5 7" xfId="1953" xr:uid="{FC213131-1FD4-4885-8B7C-F2D1DB30ACDC}"/>
    <cellStyle name="Percent 5 7 10" xfId="16382" xr:uid="{410825F8-B3D6-4169-B63B-79F237DB8039}"/>
    <cellStyle name="Percent 5 7 11" xfId="16381" xr:uid="{EC4C77DB-1263-4EE3-B572-C825F9B501B2}"/>
    <cellStyle name="Percent 5 7 12" xfId="8885" xr:uid="{C6C93334-0A2A-47CF-8F45-852F9AEE4120}"/>
    <cellStyle name="Percent 5 7 13" xfId="6020" xr:uid="{D7C8B3C8-5E12-4206-A11C-6163C53FB67E}"/>
    <cellStyle name="Percent 5 7 2" xfId="16383" xr:uid="{16AE307D-0095-4CCF-906B-A71269B933E3}"/>
    <cellStyle name="Percent 5 7 2 2" xfId="16384" xr:uid="{F4F97087-47D7-4BCA-AC60-A2BE5B97EF38}"/>
    <cellStyle name="Percent 5 7 2 2 2" xfId="16385" xr:uid="{B8F1C705-1026-48CD-88E2-3726D7232B38}"/>
    <cellStyle name="Percent 5 7 2 3" xfId="16386" xr:uid="{3733C74F-748E-43DB-80E7-FCBBDBE732D0}"/>
    <cellStyle name="Percent 5 7 2 3 2" xfId="16387" xr:uid="{C2E878ED-CEAA-4EDA-8DD2-2DD358CA0F7B}"/>
    <cellStyle name="Percent 5 7 2 4" xfId="16388" xr:uid="{AF133C75-6667-4016-82C2-7B29E8995594}"/>
    <cellStyle name="Percent 5 7 3" xfId="16389" xr:uid="{E78C381D-E375-45D3-ADB8-F473782140BA}"/>
    <cellStyle name="Percent 5 7 3 2" xfId="16390" xr:uid="{5FE6BCCE-03F6-4BB0-8C29-54908B443D30}"/>
    <cellStyle name="Percent 5 7 3 2 2" xfId="16391" xr:uid="{935D378B-B415-4D1F-88CD-0F1B6179AE40}"/>
    <cellStyle name="Percent 5 7 3 3" xfId="16392" xr:uid="{6EFB900C-610B-43E2-839A-91D4FCD0984C}"/>
    <cellStyle name="Percent 5 7 3 3 2" xfId="16393" xr:uid="{53D79E7F-8DF1-4057-AA7F-0246543BE46B}"/>
    <cellStyle name="Percent 5 7 3 4" xfId="16394" xr:uid="{B7AEB23C-4DD6-4D1B-94C3-837A65CD9A6E}"/>
    <cellStyle name="Percent 5 7 4" xfId="16395" xr:uid="{262DE4B9-4F32-49EA-A546-7F117C7CE7A7}"/>
    <cellStyle name="Percent 5 7 4 2" xfId="16396" xr:uid="{8C9B7B7A-3266-4CE3-A17D-26A54618E2A7}"/>
    <cellStyle name="Percent 5 7 4 2 2" xfId="16397" xr:uid="{64B74E0F-77F9-4D2B-A962-AEE3E9C317B7}"/>
    <cellStyle name="Percent 5 7 4 3" xfId="16398" xr:uid="{6CC80209-0EC1-4BF2-833C-CB77CE44BE81}"/>
    <cellStyle name="Percent 5 7 4 3 2" xfId="16399" xr:uid="{DB1720E6-EE1C-42B9-9166-3615E230FC6C}"/>
    <cellStyle name="Percent 5 7 4 4" xfId="16400" xr:uid="{AFE7E102-D28C-43D7-9BB0-82BA50735BB0}"/>
    <cellStyle name="Percent 5 7 4 4 2" xfId="16401" xr:uid="{E57B3410-9C6D-4897-9CA6-42C39856E616}"/>
    <cellStyle name="Percent 5 7 4 5" xfId="16402" xr:uid="{F6B142EA-22E5-479C-82B8-1D795F8100F7}"/>
    <cellStyle name="Percent 5 7 5" xfId="16403" xr:uid="{E45CC99F-3112-462B-8008-FD62D7623716}"/>
    <cellStyle name="Percent 5 7 5 2" xfId="16404" xr:uid="{EA3CAA2E-9ECB-4953-AC16-0246038BD1A9}"/>
    <cellStyle name="Percent 5 7 5 2 2" xfId="16405" xr:uid="{7ACDB5E5-74DB-4394-AEE2-35CD8CA3DC0B}"/>
    <cellStyle name="Percent 5 7 5 3" xfId="16406" xr:uid="{62D2903D-6E92-4AE9-959E-33E954A5C656}"/>
    <cellStyle name="Percent 5 7 5 3 2" xfId="16407" xr:uid="{9173B539-CDC2-45E0-BD13-5977CB0884D1}"/>
    <cellStyle name="Percent 5 7 5 4" xfId="16408" xr:uid="{3FFF5587-1E94-4762-B7D0-8D9A95CA5020}"/>
    <cellStyle name="Percent 5 7 6" xfId="16409" xr:uid="{C77E3C43-484E-4762-856B-6173C7F48EB8}"/>
    <cellStyle name="Percent 5 7 6 2" xfId="16410" xr:uid="{340C834D-4536-4E6C-8BA9-DE6184D543CF}"/>
    <cellStyle name="Percent 5 7 7" xfId="16411" xr:uid="{DA318D12-0A1E-4250-A1E6-12B945E28715}"/>
    <cellStyle name="Percent 5 7 7 2" xfId="16412" xr:uid="{DADAE4E6-8D70-4B2A-96C3-EFDEAC74272E}"/>
    <cellStyle name="Percent 5 7 8" xfId="16413" xr:uid="{AE69794C-38BB-45BC-BC3B-151ED7C0F955}"/>
    <cellStyle name="Percent 5 7 8 2" xfId="16414" xr:uid="{69AD7F53-06AE-460F-B2F9-1FACBE099648}"/>
    <cellStyle name="Percent 5 7 9" xfId="16415" xr:uid="{A77D3768-74FF-4911-B430-6F7C29403B1D}"/>
    <cellStyle name="Percent 5 8" xfId="1954" xr:uid="{6376D3C3-3D91-4E52-A089-FF32B89CD257}"/>
    <cellStyle name="Percent 5 8 10" xfId="16417" xr:uid="{4241D592-0E2B-4DF3-A02B-729305093F6A}"/>
    <cellStyle name="Percent 5 8 11" xfId="16416" xr:uid="{3004D82F-6838-4DBC-A85D-762A67AB86B0}"/>
    <cellStyle name="Percent 5 8 12" xfId="8886" xr:uid="{CF6B08C7-A8AD-4EC4-8910-5052CB0D062F}"/>
    <cellStyle name="Percent 5 8 13" xfId="6021" xr:uid="{CB970421-726E-4B08-A109-8B338E09B3DB}"/>
    <cellStyle name="Percent 5 8 2" xfId="16418" xr:uid="{D76DB8F8-D405-4784-A485-0BABC380D615}"/>
    <cellStyle name="Percent 5 8 2 2" xfId="16419" xr:uid="{5135558B-923C-4C2F-A488-1F1E92C3FC9E}"/>
    <cellStyle name="Percent 5 8 2 2 2" xfId="16420" xr:uid="{B0EE7AB7-5089-4294-AF88-988EFC0ED85D}"/>
    <cellStyle name="Percent 5 8 2 3" xfId="16421" xr:uid="{92B2D936-632A-45E7-AEF6-9CE88029D59B}"/>
    <cellStyle name="Percent 5 8 2 3 2" xfId="16422" xr:uid="{61462061-3E91-43E7-9DBE-2815741F87CF}"/>
    <cellStyle name="Percent 5 8 2 4" xfId="16423" xr:uid="{DEEF40DA-244C-44B4-AE4E-55C9206AB0EB}"/>
    <cellStyle name="Percent 5 8 3" xfId="16424" xr:uid="{505FDC71-255B-40B6-A6EC-1DA24B6F53D2}"/>
    <cellStyle name="Percent 5 8 3 2" xfId="16425" xr:uid="{04C8FC99-15EE-4B69-87B2-D35141280A2A}"/>
    <cellStyle name="Percent 5 8 3 2 2" xfId="16426" xr:uid="{73D34B05-ECEC-4B72-86CB-84682B5195E3}"/>
    <cellStyle name="Percent 5 8 3 3" xfId="16427" xr:uid="{DCB2818B-E7A9-4F63-A8CE-2009906D17F5}"/>
    <cellStyle name="Percent 5 8 3 3 2" xfId="16428" xr:uid="{C3968F06-6CB3-4711-8C6C-05276516F102}"/>
    <cellStyle name="Percent 5 8 3 4" xfId="16429" xr:uid="{CF8AA6C2-4C00-4F46-BA95-F060F5FDD340}"/>
    <cellStyle name="Percent 5 8 4" xfId="16430" xr:uid="{5B92228B-57AD-46B3-A463-4CB956597EF7}"/>
    <cellStyle name="Percent 5 8 4 2" xfId="16431" xr:uid="{DD62CF75-258A-4513-9092-0FAAC5A82D70}"/>
    <cellStyle name="Percent 5 8 4 2 2" xfId="16432" xr:uid="{8D649F0C-DA74-4E99-8C78-611F6DE208A9}"/>
    <cellStyle name="Percent 5 8 4 3" xfId="16433" xr:uid="{F1A8418D-C04B-4217-8B48-A3C566C748FA}"/>
    <cellStyle name="Percent 5 8 4 3 2" xfId="16434" xr:uid="{B3ED5BE7-3F68-401D-BE1C-293EE43DD791}"/>
    <cellStyle name="Percent 5 8 4 4" xfId="16435" xr:uid="{C09F3290-9044-439C-A2BD-4421232DDC69}"/>
    <cellStyle name="Percent 5 8 4 4 2" xfId="16436" xr:uid="{F0E705E5-DC23-45AF-9FE4-B50E3C11FB39}"/>
    <cellStyle name="Percent 5 8 4 5" xfId="16437" xr:uid="{57F98B11-A0D0-464E-9C51-EEA521CBE5BF}"/>
    <cellStyle name="Percent 5 8 5" xfId="16438" xr:uid="{E52AA082-C276-4FC4-8D22-F83985282BC9}"/>
    <cellStyle name="Percent 5 8 5 2" xfId="16439" xr:uid="{345F064E-FD2F-42C2-AE5C-7C1104612516}"/>
    <cellStyle name="Percent 5 8 5 2 2" xfId="16440" xr:uid="{C938A33B-73A3-4F8E-BCE6-03573117A720}"/>
    <cellStyle name="Percent 5 8 5 3" xfId="16441" xr:uid="{CD7A4AE6-6D91-448C-9051-AB46A8D53395}"/>
    <cellStyle name="Percent 5 8 5 3 2" xfId="16442" xr:uid="{24B6B8BA-64A1-4DD6-9B5C-AD3BDABDE739}"/>
    <cellStyle name="Percent 5 8 5 4" xfId="16443" xr:uid="{44B46A37-1ABC-4AB6-8C54-BA625209BA4E}"/>
    <cellStyle name="Percent 5 8 6" xfId="16444" xr:uid="{A4639E2F-44F7-4F4F-AE93-15766481BF1C}"/>
    <cellStyle name="Percent 5 8 6 2" xfId="16445" xr:uid="{0911BBB1-F745-48E1-88A6-3ACB868AC7C8}"/>
    <cellStyle name="Percent 5 8 7" xfId="16446" xr:uid="{9A6678A1-A350-4D87-B7EA-221013DF97B7}"/>
    <cellStyle name="Percent 5 8 7 2" xfId="16447" xr:uid="{9394CBB7-2BBF-4DB9-84A0-CF936F70AA6F}"/>
    <cellStyle name="Percent 5 8 8" xfId="16448" xr:uid="{45A8A436-4E6D-4853-93AD-F7D8031A2A7C}"/>
    <cellStyle name="Percent 5 8 8 2" xfId="16449" xr:uid="{67DEBC05-90FD-4A63-837C-AF12249A2517}"/>
    <cellStyle name="Percent 5 8 9" xfId="16450" xr:uid="{7AB640ED-C5D1-4924-B5C4-51BF76556215}"/>
    <cellStyle name="Percent 5 9" xfId="1955" xr:uid="{2D3B7FE4-9086-46C3-9172-8B2B69F8D741}"/>
    <cellStyle name="Percent 5 9 10" xfId="16452" xr:uid="{A6D6985C-85AE-4DD3-A7B4-4FF0B03B8161}"/>
    <cellStyle name="Percent 5 9 11" xfId="16451" xr:uid="{F76A5DB3-9F22-4969-AC30-73D74C888553}"/>
    <cellStyle name="Percent 5 9 12" xfId="8887" xr:uid="{4E30DBC0-EA48-4686-8DAA-77C1B3D4E986}"/>
    <cellStyle name="Percent 5 9 13" xfId="6022" xr:uid="{32CBDD6D-2582-4DB4-9603-5A8E7EC9860E}"/>
    <cellStyle name="Percent 5 9 2" xfId="1956" xr:uid="{FB6B550E-90D1-49EE-846C-1290E95D77C2}"/>
    <cellStyle name="Percent 5 9 2 2" xfId="1957" xr:uid="{E080AE9B-E691-43DC-9404-D780F2BA3847}"/>
    <cellStyle name="Percent 5 9 2 2 2" xfId="16455" xr:uid="{FD061B85-6DCD-4E56-946E-6DD5C71C67FA}"/>
    <cellStyle name="Percent 5 9 2 2 3" xfId="16454" xr:uid="{D481ED7F-FC05-43ED-9707-954955CE485A}"/>
    <cellStyle name="Percent 5 9 2 2 4" xfId="6024" xr:uid="{4524F65E-AFE9-4704-9DBB-E78D4E1E7BAF}"/>
    <cellStyle name="Percent 5 9 2 3" xfId="16456" xr:uid="{8B064EA2-1694-4CE2-BDF5-D60F90112B49}"/>
    <cellStyle name="Percent 5 9 2 3 2" xfId="16457" xr:uid="{A02853D7-5D63-4880-8286-A2B0DFB00D3C}"/>
    <cellStyle name="Percent 5 9 2 4" xfId="16458" xr:uid="{BE0357B7-313E-42F1-9A87-A871EE9F68FE}"/>
    <cellStyle name="Percent 5 9 2 5" xfId="16453" xr:uid="{506C6652-4CED-4B04-AD68-E56FAC0983F7}"/>
    <cellStyle name="Percent 5 9 2 6" xfId="8888" xr:uid="{976AF18E-285C-4475-B1EC-126A41B135A0}"/>
    <cellStyle name="Percent 5 9 2 7" xfId="6023" xr:uid="{AE2DFC50-E79C-473C-BD5D-F158B2ADD6FC}"/>
    <cellStyle name="Percent 5 9 3" xfId="16459" xr:uid="{376AFBFD-405D-4ABA-BCE5-E3D5D8C276FC}"/>
    <cellStyle name="Percent 5 9 3 2" xfId="16460" xr:uid="{E90E0E91-D1E5-46B6-876F-FBED910A70D4}"/>
    <cellStyle name="Percent 5 9 3 2 2" xfId="16461" xr:uid="{E1FF5218-26B7-47BD-9EB0-5BC0893CADBD}"/>
    <cellStyle name="Percent 5 9 3 3" xfId="16462" xr:uid="{25FFB45C-A9FD-4F32-A2D1-FCA289539038}"/>
    <cellStyle name="Percent 5 9 3 3 2" xfId="16463" xr:uid="{8C1C6043-3FCB-4BD4-9E34-72A1DFFF31FA}"/>
    <cellStyle name="Percent 5 9 3 4" xfId="16464" xr:uid="{8A3BBC98-FEDE-448C-BF3B-910C920B5C9B}"/>
    <cellStyle name="Percent 5 9 4" xfId="16465" xr:uid="{B9C5E7D9-ED87-4C07-9B12-575818DCB081}"/>
    <cellStyle name="Percent 5 9 4 2" xfId="16466" xr:uid="{9B4544F7-D64F-462C-A3AE-00814943E849}"/>
    <cellStyle name="Percent 5 9 4 2 2" xfId="16467" xr:uid="{9660D009-69DA-4750-804F-C84A15E990D3}"/>
    <cellStyle name="Percent 5 9 4 3" xfId="16468" xr:uid="{321E863F-8662-4CFF-A5EA-BCA886110DC5}"/>
    <cellStyle name="Percent 5 9 4 3 2" xfId="16469" xr:uid="{2950BD64-39BC-4B58-9898-910788A9B447}"/>
    <cellStyle name="Percent 5 9 4 4" xfId="16470" xr:uid="{27B16390-8F7B-4E61-972D-0EED6E68433D}"/>
    <cellStyle name="Percent 5 9 4 4 2" xfId="16471" xr:uid="{702D2AAF-0C83-483D-99D0-BA98DDE2A581}"/>
    <cellStyle name="Percent 5 9 4 5" xfId="16472" xr:uid="{5805A7D8-7881-4606-B5A6-FD54FC1453A8}"/>
    <cellStyle name="Percent 5 9 5" xfId="16473" xr:uid="{D71CBBA8-62B2-4518-B572-E00AD893B90F}"/>
    <cellStyle name="Percent 5 9 5 2" xfId="16474" xr:uid="{41C549A8-8043-4F74-A220-A49893F70BE1}"/>
    <cellStyle name="Percent 5 9 5 2 2" xfId="16475" xr:uid="{97F4F7D9-6F21-4950-9A6C-0F3F68CD1686}"/>
    <cellStyle name="Percent 5 9 5 3" xfId="16476" xr:uid="{291345B8-FB7C-4BE9-9B60-0E7A30674585}"/>
    <cellStyle name="Percent 5 9 5 3 2" xfId="16477" xr:uid="{67969079-210D-4AB3-B118-6CB92CFCBB04}"/>
    <cellStyle name="Percent 5 9 5 4" xfId="16478" xr:uid="{353BF287-F5C6-4506-B35B-413934BD0EF9}"/>
    <cellStyle name="Percent 5 9 6" xfId="16479" xr:uid="{0DBD1E73-3131-41FC-B908-A9A1F5A4ABFE}"/>
    <cellStyle name="Percent 5 9 6 2" xfId="16480" xr:uid="{A8D08274-F69F-468C-85E1-499C83C2F235}"/>
    <cellStyle name="Percent 5 9 7" xfId="16481" xr:uid="{8F975884-067C-4050-A8EF-79ACF19D9178}"/>
    <cellStyle name="Percent 5 9 7 2" xfId="16482" xr:uid="{5DE2602F-8FFB-4040-A212-57718DF2B9FE}"/>
    <cellStyle name="Percent 5 9 8" xfId="16483" xr:uid="{84CE8F64-D55B-4F8D-978E-2EEC8B5B0600}"/>
    <cellStyle name="Percent 5 9 8 2" xfId="16484" xr:uid="{4E49B946-FA1C-465B-8E1C-DD4CB426E53F}"/>
    <cellStyle name="Percent 5 9 9" xfId="16485" xr:uid="{415E80BD-ACA2-407F-A0D9-6B2D54B3DDA5}"/>
    <cellStyle name="Percent 6" xfId="1958" xr:uid="{788B8D3E-F3BB-49F6-A8F3-0F747DC65004}"/>
    <cellStyle name="Percent 6 10" xfId="2440" xr:uid="{B6520EC3-1E7A-488D-9AD7-792EE19E343F}"/>
    <cellStyle name="Percent 6 10 2" xfId="16488" xr:uid="{76422EA0-0A3F-491A-A8AB-AA40E209D5A0}"/>
    <cellStyle name="Percent 6 10 2 2" xfId="16489" xr:uid="{30183A74-558B-4684-BB79-F553C8736990}"/>
    <cellStyle name="Percent 6 10 3" xfId="16490" xr:uid="{42B1CA30-29C1-48B8-8F10-F2D0081BBA30}"/>
    <cellStyle name="Percent 6 10 3 2" xfId="16491" xr:uid="{B5554F5C-A21C-48E3-82A6-BB297FF8670A}"/>
    <cellStyle name="Percent 6 10 4" xfId="16492" xr:uid="{E42089D6-ED64-437B-98AD-E3CF1D90048D}"/>
    <cellStyle name="Percent 6 10 5" xfId="16493" xr:uid="{B2C76296-C661-4D98-9A5A-A62A2E14C94B}"/>
    <cellStyle name="Percent 6 10 6" xfId="16487" xr:uid="{CDA3CF6F-1985-4BCA-B88F-C4448DFB3E36}"/>
    <cellStyle name="Percent 6 10 7" xfId="6026" xr:uid="{FBFEDD0F-02A8-4B11-901C-FA11F72514BD}"/>
    <cellStyle name="Percent 6 11" xfId="16494" xr:uid="{5D75A3B8-DAB4-46A3-BF1E-0D6FF7D8D42D}"/>
    <cellStyle name="Percent 6 11 2" xfId="16495" xr:uid="{C1876130-6BDF-42E2-B914-574DAB981D91}"/>
    <cellStyle name="Percent 6 11 2 2" xfId="16496" xr:uid="{99A3C632-BB52-44AF-B571-EFDCFDC50BC4}"/>
    <cellStyle name="Percent 6 11 3" xfId="16497" xr:uid="{A5F901E5-D2E7-4E14-A05C-9132D5910FD2}"/>
    <cellStyle name="Percent 6 11 3 2" xfId="16498" xr:uid="{A07AED90-FAAC-4F57-A397-4E66A177DB07}"/>
    <cellStyle name="Percent 6 11 4" xfId="16499" xr:uid="{BEA8F6B7-C908-4635-A6BD-8B8B62E50835}"/>
    <cellStyle name="Percent 6 11 5" xfId="16500" xr:uid="{CF15D210-323D-4BF2-B71A-7820CAE8C460}"/>
    <cellStyle name="Percent 6 12" xfId="16501" xr:uid="{1477D21C-66DF-4C3A-9142-FAA7050A83D5}"/>
    <cellStyle name="Percent 6 12 2" xfId="16502" xr:uid="{68206D7A-6D3B-44A4-9900-FE704F662F09}"/>
    <cellStyle name="Percent 6 12 2 2" xfId="16503" xr:uid="{8B99DE5D-B8F2-4DAC-8A84-9D39984F0594}"/>
    <cellStyle name="Percent 6 12 3" xfId="16504" xr:uid="{A303476F-3F6D-481D-93C1-403FB83DEA68}"/>
    <cellStyle name="Percent 6 12 3 2" xfId="16505" xr:uid="{03856C8E-4FCD-43E1-B79E-8CAD2B3D6158}"/>
    <cellStyle name="Percent 6 12 4" xfId="16506" xr:uid="{02FD255D-84E6-4A63-8192-E95F0BC9AB8B}"/>
    <cellStyle name="Percent 6 13" xfId="16507" xr:uid="{21752781-6095-42FE-8A30-646E871BD879}"/>
    <cellStyle name="Percent 6 13 2" xfId="16508" xr:uid="{2AF5FE52-206D-4894-BEA8-BB06831C9B94}"/>
    <cellStyle name="Percent 6 13 2 2" xfId="16509" xr:uid="{6EF6CB44-B261-4C40-A244-8D6336A1546E}"/>
    <cellStyle name="Percent 6 13 3" xfId="16510" xr:uid="{3F472E55-44E5-4387-B137-4829E862D662}"/>
    <cellStyle name="Percent 6 13 3 2" xfId="16511" xr:uid="{86882A3D-DCDC-4377-8EE5-BC1DEC142A9C}"/>
    <cellStyle name="Percent 6 13 4" xfId="16512" xr:uid="{7E48AB8D-60F7-447A-ABA0-B0200A473D44}"/>
    <cellStyle name="Percent 6 13 4 2" xfId="16513" xr:uid="{E1926542-BF82-425E-BB5D-DA165B8A6015}"/>
    <cellStyle name="Percent 6 13 5" xfId="16514" xr:uid="{EBF4B0EA-1055-4705-9A29-8354E42902AA}"/>
    <cellStyle name="Percent 6 14" xfId="16515" xr:uid="{2D20F0D3-5DA1-462B-A069-DE625411188D}"/>
    <cellStyle name="Percent 6 14 2" xfId="16516" xr:uid="{A20EFDE5-9FDD-40DF-90D2-6F2B5C507EF1}"/>
    <cellStyle name="Percent 6 14 2 2" xfId="16517" xr:uid="{2B43DB30-4D58-490D-A1E0-0F28FDE585F5}"/>
    <cellStyle name="Percent 6 14 3" xfId="16518" xr:uid="{1DFBE09C-F9CB-4E93-9B60-0BAA4083E279}"/>
    <cellStyle name="Percent 6 14 3 2" xfId="16519" xr:uid="{CEDFBB76-6234-42F6-84DC-E987BA034A30}"/>
    <cellStyle name="Percent 6 14 4" xfId="16520" xr:uid="{18C58DCE-CA28-4B40-B6D6-3F491E32E218}"/>
    <cellStyle name="Percent 6 15" xfId="16521" xr:uid="{CFC14C58-F002-4AAA-9147-4B9A9F16A81A}"/>
    <cellStyle name="Percent 6 15 2" xfId="16522" xr:uid="{0F2B9210-9ED8-4CA4-95DA-F4D9D5DFD09E}"/>
    <cellStyle name="Percent 6 16" xfId="16523" xr:uid="{794608D6-A0BC-437B-B7D7-53B25A9A1FAB}"/>
    <cellStyle name="Percent 6 16 2" xfId="16524" xr:uid="{DEF8E2D8-0D35-401A-9F71-B6EE7B7D4DB3}"/>
    <cellStyle name="Percent 6 17" xfId="16525" xr:uid="{E22BFB1D-B09F-4920-958E-DFFAD635075B}"/>
    <cellStyle name="Percent 6 17 2" xfId="16526" xr:uid="{314F145E-235D-45B3-98D1-04FB7743E422}"/>
    <cellStyle name="Percent 6 18" xfId="16527" xr:uid="{06A65879-EF76-4345-BB31-0466FA9E4081}"/>
    <cellStyle name="Percent 6 19" xfId="16528" xr:uid="{F28AC952-3DC8-411D-AEC2-C020E62177B1}"/>
    <cellStyle name="Percent 6 2" xfId="1959" xr:uid="{47C1CC54-18C3-4C53-92B6-2ADF57BC9AC1}"/>
    <cellStyle name="Percent 6 2 10" xfId="16530" xr:uid="{97095A99-6806-4210-A543-7EB72EB0872B}"/>
    <cellStyle name="Percent 6 2 11" xfId="16529" xr:uid="{C279EFBE-1D65-4060-9271-A403AAE2462F}"/>
    <cellStyle name="Percent 6 2 12" xfId="7922" xr:uid="{39ABA18D-F882-486D-AD72-F1A73A8F9C19}"/>
    <cellStyle name="Percent 6 2 13" xfId="6027" xr:uid="{2C838B2E-5405-436E-BBC2-D67D95D76BFA}"/>
    <cellStyle name="Percent 6 2 2" xfId="16531" xr:uid="{DD022347-9E32-4614-BF6F-C5F0741135CE}"/>
    <cellStyle name="Percent 6 2 2 2" xfId="16532" xr:uid="{71ADB1E8-2E15-4BD1-B2CF-26D0A4190047}"/>
    <cellStyle name="Percent 6 2 2 2 2" xfId="16533" xr:uid="{0ABE25F2-316E-455E-93BC-2FBE46390B56}"/>
    <cellStyle name="Percent 6 2 2 3" xfId="16534" xr:uid="{A7AE106E-BC72-407E-A436-B6F9951FD527}"/>
    <cellStyle name="Percent 6 2 2 3 2" xfId="16535" xr:uid="{237F76ED-4803-4AD2-BF6A-F90F91F0B3B0}"/>
    <cellStyle name="Percent 6 2 2 4" xfId="16536" xr:uid="{1EB56393-396D-484F-9B7E-5E49B8EAA243}"/>
    <cellStyle name="Percent 6 2 3" xfId="16537" xr:uid="{0765D4BD-1E20-4685-9EEF-1C4101B4754A}"/>
    <cellStyle name="Percent 6 2 3 2" xfId="16538" xr:uid="{1156C076-92DD-4930-9DE9-A1D8A7C00F65}"/>
    <cellStyle name="Percent 6 2 3 2 2" xfId="16539" xr:uid="{8BE181FC-572E-4022-9405-38557211DBE3}"/>
    <cellStyle name="Percent 6 2 3 3" xfId="16540" xr:uid="{5DC59E61-A2AF-4EBB-973C-9D728BEC2FCA}"/>
    <cellStyle name="Percent 6 2 3 3 2" xfId="16541" xr:uid="{E10A273A-B77B-45C6-8E83-ED3D4A6AB467}"/>
    <cellStyle name="Percent 6 2 3 4" xfId="16542" xr:uid="{14D2608D-5B46-472C-8A35-5795598C3C4D}"/>
    <cellStyle name="Percent 6 2 4" xfId="16543" xr:uid="{4BE292C0-F7E6-4962-AC00-8FD144843E22}"/>
    <cellStyle name="Percent 6 2 4 2" xfId="16544" xr:uid="{7CA8DCE5-5653-48FA-B0C8-B02E69DBCA0C}"/>
    <cellStyle name="Percent 6 2 4 2 2" xfId="16545" xr:uid="{22F74FEF-1C85-49DD-9BCB-E316DD22B1B9}"/>
    <cellStyle name="Percent 6 2 4 3" xfId="16546" xr:uid="{685F6FBE-3AB2-4B6B-8E48-54ABAFABA358}"/>
    <cellStyle name="Percent 6 2 4 3 2" xfId="16547" xr:uid="{2532C8EB-3E4F-4087-92A6-15A77C0F5E07}"/>
    <cellStyle name="Percent 6 2 4 4" xfId="16548" xr:uid="{B4E8968F-7181-4F59-B97E-5E04219AB2F1}"/>
    <cellStyle name="Percent 6 2 4 4 2" xfId="16549" xr:uid="{43011916-493F-48A8-9E95-E2441C3F45EA}"/>
    <cellStyle name="Percent 6 2 4 5" xfId="16550" xr:uid="{75F8DBBB-6B06-4A2D-9BF9-3E831AD4226E}"/>
    <cellStyle name="Percent 6 2 5" xfId="16551" xr:uid="{1A50A1BE-E907-4A09-B0EB-FECC87A381D4}"/>
    <cellStyle name="Percent 6 2 5 2" xfId="16552" xr:uid="{FC253418-F20E-4427-9EA5-E1185D4B5543}"/>
    <cellStyle name="Percent 6 2 5 2 2" xfId="16553" xr:uid="{A7E8FCB3-4F0F-48AD-9A61-EFACB0C09662}"/>
    <cellStyle name="Percent 6 2 5 3" xfId="16554" xr:uid="{49A2AB85-EC35-451A-8187-981EB94FD5B5}"/>
    <cellStyle name="Percent 6 2 5 3 2" xfId="16555" xr:uid="{5B513EB5-E5B6-4575-B1E9-1FA34050C89D}"/>
    <cellStyle name="Percent 6 2 5 4" xfId="16556" xr:uid="{5D1BEB08-23DE-4193-AF52-FEC11D569060}"/>
    <cellStyle name="Percent 6 2 6" xfId="16557" xr:uid="{92CACCAC-FC60-4030-BECF-553B53698526}"/>
    <cellStyle name="Percent 6 2 6 2" xfId="16558" xr:uid="{002A67E1-281D-418E-AD0F-5CE3BB91C478}"/>
    <cellStyle name="Percent 6 2 7" xfId="16559" xr:uid="{4883D000-228B-4E95-B4BE-76F7FB6EF2FE}"/>
    <cellStyle name="Percent 6 2 7 2" xfId="16560" xr:uid="{8C104BA4-0C43-4A82-ADF8-623EFDC7FF2D}"/>
    <cellStyle name="Percent 6 2 8" xfId="16561" xr:uid="{988D1C72-60B5-414E-BD74-915483C66474}"/>
    <cellStyle name="Percent 6 2 8 2" xfId="16562" xr:uid="{3980C695-AE47-4EB7-9E40-F010283FD79A}"/>
    <cellStyle name="Percent 6 2 9" xfId="16563" xr:uid="{2047F73E-8A19-4262-AA29-29295C5C9235}"/>
    <cellStyle name="Percent 6 20" xfId="16486" xr:uid="{889B0A60-0E74-4757-B8F7-F8CA9786BCB2}"/>
    <cellStyle name="Percent 6 21" xfId="7349" xr:uid="{CDC4FA45-3704-4EDA-A9CE-656A1D2A7BBC}"/>
    <cellStyle name="Percent 6 22" xfId="6025" xr:uid="{C9E7CD12-957D-4E77-9BE3-CDB7AD1CD09B}"/>
    <cellStyle name="Percent 6 3" xfId="1960" xr:uid="{456EDADD-1B41-429A-94F7-A99F62664BC9}"/>
    <cellStyle name="Percent 6 3 10" xfId="16565" xr:uid="{BA4661DA-6725-4C30-9B0B-F89D39F1179A}"/>
    <cellStyle name="Percent 6 3 11" xfId="16564" xr:uid="{9FFFE37D-4A5A-460B-9233-076C844B41FE}"/>
    <cellStyle name="Percent 6 3 12" xfId="7921" xr:uid="{8A47BBE6-97BC-4697-A240-D9B7D5982386}"/>
    <cellStyle name="Percent 6 3 13" xfId="6028" xr:uid="{C0CF6B63-59BF-456F-809C-2DC32ABA395E}"/>
    <cellStyle name="Percent 6 3 2" xfId="6029" xr:uid="{E94360BF-7C77-49DC-9E79-3CFB3363F1C9}"/>
    <cellStyle name="Percent 6 3 2 2" xfId="16567" xr:uid="{DA9CDDBA-1070-446E-B954-83AADDC8A5A7}"/>
    <cellStyle name="Percent 6 3 2 2 2" xfId="16568" xr:uid="{4823634C-0A9A-478F-AB6F-7A129B93EB69}"/>
    <cellStyle name="Percent 6 3 2 3" xfId="16569" xr:uid="{4A827E49-1ADE-42A1-9190-52B21718E442}"/>
    <cellStyle name="Percent 6 3 2 3 2" xfId="16570" xr:uid="{22282E9B-1E05-493B-BC75-188537BB483A}"/>
    <cellStyle name="Percent 6 3 2 4" xfId="16571" xr:uid="{5A836E94-9D46-4466-9503-909290D167A4}"/>
    <cellStyle name="Percent 6 3 2 5" xfId="16566" xr:uid="{C9B41D6C-EDE4-4395-ACA3-397E266749D5}"/>
    <cellStyle name="Percent 6 3 2 6" xfId="8889" xr:uid="{8B38D9ED-8D76-4761-AA3F-A492CF7A4632}"/>
    <cellStyle name="Percent 6 3 3" xfId="6030" xr:uid="{07E176A9-F2BE-45BE-8822-A5B262FECF3E}"/>
    <cellStyle name="Percent 6 3 3 2" xfId="16573" xr:uid="{BE3BCABF-2BEC-438F-AE76-05023F7D68C8}"/>
    <cellStyle name="Percent 6 3 3 2 2" xfId="16574" xr:uid="{AB5953D6-6BC5-4EAA-AF2C-807811B051BC}"/>
    <cellStyle name="Percent 6 3 3 3" xfId="16575" xr:uid="{5D449438-BAC0-472D-B969-4FA380FB383A}"/>
    <cellStyle name="Percent 6 3 3 3 2" xfId="16576" xr:uid="{AC8FFA0A-41A7-481D-8833-DCCCAD125645}"/>
    <cellStyle name="Percent 6 3 3 4" xfId="16577" xr:uid="{E8B8E277-0D20-4742-B2B1-CA2AE209C0F4}"/>
    <cellStyle name="Percent 6 3 3 5" xfId="16572" xr:uid="{50EB41E0-E160-478A-83B6-2BD9F0CF3BDD}"/>
    <cellStyle name="Percent 6 3 4" xfId="16578" xr:uid="{93D89FE3-B1B6-4051-BF15-D035E9B438A9}"/>
    <cellStyle name="Percent 6 3 4 2" xfId="16579" xr:uid="{3EC448CE-8C66-4F60-BFE2-9FD895EC5889}"/>
    <cellStyle name="Percent 6 3 4 2 2" xfId="16580" xr:uid="{50B4CCBF-AC42-45AE-A62C-94E54EF0E431}"/>
    <cellStyle name="Percent 6 3 4 3" xfId="16581" xr:uid="{06CE295D-512C-4708-B83B-F635F3F55448}"/>
    <cellStyle name="Percent 6 3 4 3 2" xfId="16582" xr:uid="{CEDA0E75-F63B-4BAE-BD64-9A7CECF40897}"/>
    <cellStyle name="Percent 6 3 4 4" xfId="16583" xr:uid="{1FB39144-DC10-4A28-B1B7-218BC4C6D6E4}"/>
    <cellStyle name="Percent 6 3 4 4 2" xfId="16584" xr:uid="{0811B2A3-2B80-4F36-9AFE-9CCAFBFD1A80}"/>
    <cellStyle name="Percent 6 3 4 5" xfId="16585" xr:uid="{65DFACF2-6852-441B-B0B6-2E8D2D2E54E0}"/>
    <cellStyle name="Percent 6 3 5" xfId="16586" xr:uid="{3B6886C6-7CFE-4399-946D-1EF38E1BDF23}"/>
    <cellStyle name="Percent 6 3 5 2" xfId="16587" xr:uid="{FAD2896A-DDC2-41BF-8593-24EC0EF55967}"/>
    <cellStyle name="Percent 6 3 5 2 2" xfId="16588" xr:uid="{1C540514-33A7-47D7-9C54-FE56B36A3CEA}"/>
    <cellStyle name="Percent 6 3 5 3" xfId="16589" xr:uid="{FE8CA16A-92E4-4E73-B6D6-6453803DBE57}"/>
    <cellStyle name="Percent 6 3 5 3 2" xfId="16590" xr:uid="{581782DB-CD89-4923-A521-AB059AB54245}"/>
    <cellStyle name="Percent 6 3 5 4" xfId="16591" xr:uid="{17FF1C1B-8EEE-468A-8680-261778328B50}"/>
    <cellStyle name="Percent 6 3 6" xfId="16592" xr:uid="{694F1576-1F5D-4983-97CA-79AC1947718C}"/>
    <cellStyle name="Percent 6 3 6 2" xfId="16593" xr:uid="{6C4215EC-2901-44DC-88BF-3E23A05592F9}"/>
    <cellStyle name="Percent 6 3 7" xfId="16594" xr:uid="{2463FB4B-BD07-43BA-A9D0-35C9FA96903F}"/>
    <cellStyle name="Percent 6 3 7 2" xfId="16595" xr:uid="{4834F18F-A82A-42D6-8EF4-CC41C677B5BD}"/>
    <cellStyle name="Percent 6 3 8" xfId="16596" xr:uid="{74847DB1-A2B9-4682-A080-61D0500B23DF}"/>
    <cellStyle name="Percent 6 3 8 2" xfId="16597" xr:uid="{6122B4AC-052B-4DB8-B019-77CC1AD08A95}"/>
    <cellStyle name="Percent 6 3 9" xfId="16598" xr:uid="{0E15189A-941A-4635-8435-5B17748ED4F8}"/>
    <cellStyle name="Percent 6 4" xfId="1961" xr:uid="{5A3A023B-38DC-4830-A797-53F6AC70CD34}"/>
    <cellStyle name="Percent 6 4 10" xfId="16600" xr:uid="{F69DBCF7-D3BD-44EF-9E76-47C7802AD249}"/>
    <cellStyle name="Percent 6 4 11" xfId="16599" xr:uid="{13152F3F-E08A-4A6D-B93F-F4FD8A47E40B}"/>
    <cellStyle name="Percent 6 4 12" xfId="8890" xr:uid="{AFED7B8E-56CD-4D09-ABE5-19FDBDEF4EC4}"/>
    <cellStyle name="Percent 6 4 13" xfId="6031" xr:uid="{8268296B-019B-4B35-8E9D-44F02B83D52B}"/>
    <cellStyle name="Percent 6 4 2" xfId="16601" xr:uid="{555FD3C4-5C1E-4EB5-85CB-E908492ED4FE}"/>
    <cellStyle name="Percent 6 4 2 2" xfId="16602" xr:uid="{62440D96-3002-43C5-89FF-40AA2F479F70}"/>
    <cellStyle name="Percent 6 4 2 2 2" xfId="16603" xr:uid="{E10338B4-513D-4F11-83F2-D00E22FDF449}"/>
    <cellStyle name="Percent 6 4 2 3" xfId="16604" xr:uid="{53545C27-7B9E-4D24-A00C-3DCC9DA8D610}"/>
    <cellStyle name="Percent 6 4 2 3 2" xfId="16605" xr:uid="{EF8070DD-160F-4F1A-BC35-CD47A23C6A0A}"/>
    <cellStyle name="Percent 6 4 2 4" xfId="16606" xr:uid="{9434B751-6A83-47D6-B15A-C7140710BCCF}"/>
    <cellStyle name="Percent 6 4 3" xfId="16607" xr:uid="{B1E7D3EA-5F92-4F69-A993-4EFC8A3CD368}"/>
    <cellStyle name="Percent 6 4 3 2" xfId="16608" xr:uid="{5A57CC55-B16E-4CD7-86EC-61E299081A2E}"/>
    <cellStyle name="Percent 6 4 3 2 2" xfId="16609" xr:uid="{B8F29B50-B0B5-475B-9FD7-CA4D411962E9}"/>
    <cellStyle name="Percent 6 4 3 3" xfId="16610" xr:uid="{25B89FC1-9C5B-476F-B7D1-49B2752A0B83}"/>
    <cellStyle name="Percent 6 4 3 3 2" xfId="16611" xr:uid="{C9354FB2-5CDB-45C3-8BC3-9B66605B2544}"/>
    <cellStyle name="Percent 6 4 3 4" xfId="16612" xr:uid="{F5955151-94ED-4FD8-8518-F2ECAB13F940}"/>
    <cellStyle name="Percent 6 4 4" xfId="16613" xr:uid="{BB9A1030-5367-418E-9412-874DC22869CA}"/>
    <cellStyle name="Percent 6 4 4 2" xfId="16614" xr:uid="{601730B0-A704-4CEA-A9B3-F6A577FCDC62}"/>
    <cellStyle name="Percent 6 4 4 2 2" xfId="16615" xr:uid="{78D7E352-DE0E-49A8-8F18-93E51C949411}"/>
    <cellStyle name="Percent 6 4 4 3" xfId="16616" xr:uid="{2DAFF88C-FB4D-4139-BB09-0ABCB71D070A}"/>
    <cellStyle name="Percent 6 4 4 3 2" xfId="16617" xr:uid="{55D68E6F-0BB7-4A20-BCB8-4487310885A1}"/>
    <cellStyle name="Percent 6 4 4 4" xfId="16618" xr:uid="{41817B47-00BB-4DFB-84ED-6682686E5F9C}"/>
    <cellStyle name="Percent 6 4 4 4 2" xfId="16619" xr:uid="{62173F0C-8E7A-4A26-8820-01D8A7FAE401}"/>
    <cellStyle name="Percent 6 4 4 5" xfId="16620" xr:uid="{953EFA0F-B7A3-42D5-AACD-59B334E92F08}"/>
    <cellStyle name="Percent 6 4 5" xfId="16621" xr:uid="{0B358661-E8AE-4B03-A63B-864B11E9BF2E}"/>
    <cellStyle name="Percent 6 4 5 2" xfId="16622" xr:uid="{445567D7-F75B-4F5F-966E-0BEB2D1A5CF4}"/>
    <cellStyle name="Percent 6 4 5 2 2" xfId="16623" xr:uid="{B0611CD7-F94F-4B19-96B0-1FB9A1BFD2BF}"/>
    <cellStyle name="Percent 6 4 5 3" xfId="16624" xr:uid="{E484F846-2A61-4C0F-A9B5-BE765628FDCE}"/>
    <cellStyle name="Percent 6 4 5 3 2" xfId="16625" xr:uid="{8E7C9FFD-3B43-4ECA-9A26-F85E43BF7C08}"/>
    <cellStyle name="Percent 6 4 5 4" xfId="16626" xr:uid="{40470E38-B972-4BB3-B538-D3522C5CF041}"/>
    <cellStyle name="Percent 6 4 6" xfId="16627" xr:uid="{D2C7E0CC-3D0B-4BD2-8621-E12E63139226}"/>
    <cellStyle name="Percent 6 4 6 2" xfId="16628" xr:uid="{FCC73B86-1532-494B-8332-136298D4F865}"/>
    <cellStyle name="Percent 6 4 7" xfId="16629" xr:uid="{0E01031E-0548-4901-9897-D3708A45124A}"/>
    <cellStyle name="Percent 6 4 7 2" xfId="16630" xr:uid="{2036F970-03B5-465D-B5BA-A9D04CEDC35D}"/>
    <cellStyle name="Percent 6 4 8" xfId="16631" xr:uid="{1617A277-4677-4D24-9E92-A366AD8065D4}"/>
    <cellStyle name="Percent 6 4 8 2" xfId="16632" xr:uid="{043988FF-3009-45B8-9722-A85D13C9CC93}"/>
    <cellStyle name="Percent 6 4 9" xfId="16633" xr:uid="{0B20A433-F972-41DB-93E9-D5A1831103C4}"/>
    <cellStyle name="Percent 6 5" xfId="1962" xr:uid="{28FDF4DC-E7E4-4BCB-908F-6C3F3C894778}"/>
    <cellStyle name="Percent 6 5 10" xfId="16635" xr:uid="{D6DC8C65-9925-41A3-AA89-D0E5AA12FC67}"/>
    <cellStyle name="Percent 6 5 11" xfId="16634" xr:uid="{3ED013FE-D365-46BA-8140-B28F4223DADE}"/>
    <cellStyle name="Percent 6 5 12" xfId="8891" xr:uid="{BE146F0B-83E1-4C8D-B713-8EBB5B15DEB9}"/>
    <cellStyle name="Percent 6 5 13" xfId="6032" xr:uid="{D4A05677-E257-48CF-9BED-C43D5928B6B4}"/>
    <cellStyle name="Percent 6 5 2" xfId="16636" xr:uid="{31400EB1-9EBF-426E-8F2C-4D22FD1C2304}"/>
    <cellStyle name="Percent 6 5 2 2" xfId="16637" xr:uid="{0F89319C-4A16-4086-8ED0-A55023D32E2B}"/>
    <cellStyle name="Percent 6 5 2 2 2" xfId="16638" xr:uid="{FEB850C0-043A-4239-940D-DA25C0154C0C}"/>
    <cellStyle name="Percent 6 5 2 3" xfId="16639" xr:uid="{EB5E04E7-33C2-4F58-A979-49851AD1E346}"/>
    <cellStyle name="Percent 6 5 2 3 2" xfId="16640" xr:uid="{3361A995-7601-44F0-B679-E0C7F23E4D02}"/>
    <cellStyle name="Percent 6 5 2 4" xfId="16641" xr:uid="{9143B041-15E1-400F-9EAC-48A7F93A4B47}"/>
    <cellStyle name="Percent 6 5 3" xfId="16642" xr:uid="{9DD4A5DD-E8EA-4062-8F06-F2E72860F447}"/>
    <cellStyle name="Percent 6 5 3 2" xfId="16643" xr:uid="{440360DF-60DB-465B-AABE-7BF82DB1271E}"/>
    <cellStyle name="Percent 6 5 3 2 2" xfId="16644" xr:uid="{D2EEAC86-F768-4854-971A-36783B4FD909}"/>
    <cellStyle name="Percent 6 5 3 3" xfId="16645" xr:uid="{5A125C73-899B-42FA-BC2B-5F36DE6CB091}"/>
    <cellStyle name="Percent 6 5 3 3 2" xfId="16646" xr:uid="{53CA7CB3-4717-4389-AE13-D9C7D9816985}"/>
    <cellStyle name="Percent 6 5 3 4" xfId="16647" xr:uid="{45E16ADC-E7F2-4D33-852A-FD9112E22464}"/>
    <cellStyle name="Percent 6 5 4" xfId="16648" xr:uid="{C2DCFDAD-E9D8-4411-A80E-BDFE05886BF2}"/>
    <cellStyle name="Percent 6 5 4 2" xfId="16649" xr:uid="{9950AF67-5A07-4165-9445-041151763B6D}"/>
    <cellStyle name="Percent 6 5 4 2 2" xfId="16650" xr:uid="{51494C64-D069-4D39-BD93-A91BB383816E}"/>
    <cellStyle name="Percent 6 5 4 3" xfId="16651" xr:uid="{99D38920-BB61-4F10-B6A4-CFDBCEF641C2}"/>
    <cellStyle name="Percent 6 5 4 3 2" xfId="16652" xr:uid="{057E2A28-A572-4ABF-BA0C-BAA259A4AE90}"/>
    <cellStyle name="Percent 6 5 4 4" xfId="16653" xr:uid="{BE955256-24DB-4CAF-AF4C-DC660FD41E01}"/>
    <cellStyle name="Percent 6 5 4 4 2" xfId="16654" xr:uid="{C634CD09-6A73-4D8A-88C1-4D781A2AD2AA}"/>
    <cellStyle name="Percent 6 5 4 5" xfId="16655" xr:uid="{111A68F0-E94B-4607-A51D-5AB077515360}"/>
    <cellStyle name="Percent 6 5 5" xfId="16656" xr:uid="{807C47BF-5D34-4440-BC7A-F222E7566E35}"/>
    <cellStyle name="Percent 6 5 5 2" xfId="16657" xr:uid="{0F2D3AC8-4148-45AC-A069-407540CAA8EB}"/>
    <cellStyle name="Percent 6 5 5 2 2" xfId="16658" xr:uid="{399D3EA8-F903-4CB3-87A4-3268EA387223}"/>
    <cellStyle name="Percent 6 5 5 3" xfId="16659" xr:uid="{45B07852-AE4E-4B36-A5FC-83B355DB5A02}"/>
    <cellStyle name="Percent 6 5 5 3 2" xfId="16660" xr:uid="{C4A6E0C3-1C0B-4B45-9760-410578B7A198}"/>
    <cellStyle name="Percent 6 5 5 4" xfId="16661" xr:uid="{6B0AA3F9-53C8-4753-82E8-E834533CAB5D}"/>
    <cellStyle name="Percent 6 5 6" xfId="16662" xr:uid="{22F92411-8851-44AA-B2AB-5B5F452B1B41}"/>
    <cellStyle name="Percent 6 5 6 2" xfId="16663" xr:uid="{3DFE478C-1E45-454A-87BC-F3D93B49708C}"/>
    <cellStyle name="Percent 6 5 7" xfId="16664" xr:uid="{52E7F2E2-02D4-439D-AC88-4D8B83BAF265}"/>
    <cellStyle name="Percent 6 5 7 2" xfId="16665" xr:uid="{96C497E5-EA3F-4944-93FE-8193DF1BDC44}"/>
    <cellStyle name="Percent 6 5 8" xfId="16666" xr:uid="{4FC8BCFD-5A6E-46E2-B4DE-01091CBDBDC7}"/>
    <cellStyle name="Percent 6 5 8 2" xfId="16667" xr:uid="{C507DA03-5DB7-416D-AD73-11B1256FF2E8}"/>
    <cellStyle name="Percent 6 5 9" xfId="16668" xr:uid="{BC57769B-B6D0-4D8A-A0B6-1474C47E0092}"/>
    <cellStyle name="Percent 6 6" xfId="1963" xr:uid="{B8EA6355-F473-4539-B7A6-CAA6EEC950D8}"/>
    <cellStyle name="Percent 6 6 10" xfId="16670" xr:uid="{4CB45354-76FB-4988-A5BF-505EC945CFAE}"/>
    <cellStyle name="Percent 6 6 11" xfId="16669" xr:uid="{EB1C534F-2847-4E41-B4AF-228D64D92A25}"/>
    <cellStyle name="Percent 6 6 12" xfId="8892" xr:uid="{E22BD1CB-11CD-424E-B103-76292367C211}"/>
    <cellStyle name="Percent 6 6 13" xfId="6033" xr:uid="{C3221B83-2C2C-4401-810A-79DB1094C0DC}"/>
    <cellStyle name="Percent 6 6 2" xfId="16671" xr:uid="{9FEF8702-F162-4C78-9A38-1FA5C008671E}"/>
    <cellStyle name="Percent 6 6 2 2" xfId="16672" xr:uid="{9CD30D6F-D1C6-402A-8B48-C730AA0C8417}"/>
    <cellStyle name="Percent 6 6 2 2 2" xfId="16673" xr:uid="{3DCE0CDF-B0EC-4132-AF22-91835598D3B2}"/>
    <cellStyle name="Percent 6 6 2 3" xfId="16674" xr:uid="{3FF542B2-1174-4737-BFD4-9843413CC417}"/>
    <cellStyle name="Percent 6 6 2 3 2" xfId="16675" xr:uid="{BD47325C-FCB6-4065-BBBE-4F3B3CFFEF78}"/>
    <cellStyle name="Percent 6 6 2 4" xfId="16676" xr:uid="{562DDC3B-041F-400E-8B24-DF36EAB7DE0D}"/>
    <cellStyle name="Percent 6 6 3" xfId="16677" xr:uid="{154B5AE0-1C06-48E7-B5D3-5FBBB2D4B748}"/>
    <cellStyle name="Percent 6 6 3 2" xfId="16678" xr:uid="{13D9AD53-0601-4763-92B3-55BC30C3CA1B}"/>
    <cellStyle name="Percent 6 6 3 2 2" xfId="16679" xr:uid="{58710025-C8AA-4C2A-AF2C-CFF6354445FF}"/>
    <cellStyle name="Percent 6 6 3 3" xfId="16680" xr:uid="{CF4E5D07-D524-406E-8212-0F24D52DB76E}"/>
    <cellStyle name="Percent 6 6 3 3 2" xfId="16681" xr:uid="{F61C5F04-6E84-4252-A03F-1985C8B38A19}"/>
    <cellStyle name="Percent 6 6 3 4" xfId="16682" xr:uid="{FF5CCC3E-49A3-48E5-914F-9BF8756EAB18}"/>
    <cellStyle name="Percent 6 6 4" xfId="16683" xr:uid="{3ED01B07-4EC0-4E94-9FBF-D625BAE64DF0}"/>
    <cellStyle name="Percent 6 6 4 2" xfId="16684" xr:uid="{CBA55CD7-613E-40DB-AE75-8238845EBD50}"/>
    <cellStyle name="Percent 6 6 4 2 2" xfId="16685" xr:uid="{56298050-C161-4F6E-905E-FE058868EB8C}"/>
    <cellStyle name="Percent 6 6 4 3" xfId="16686" xr:uid="{E1E50356-DE16-41DD-8263-D1110362DA80}"/>
    <cellStyle name="Percent 6 6 4 3 2" xfId="16687" xr:uid="{7C1FA2CE-F712-4F38-AF1D-45BFF6766878}"/>
    <cellStyle name="Percent 6 6 4 4" xfId="16688" xr:uid="{F414016F-794A-4F4A-A8D0-E3CCFA78BBF5}"/>
    <cellStyle name="Percent 6 6 4 4 2" xfId="16689" xr:uid="{105A3C00-799A-438F-A43E-0542EC10D17E}"/>
    <cellStyle name="Percent 6 6 4 5" xfId="16690" xr:uid="{7D1D789A-5615-457D-8B30-6819777C19FC}"/>
    <cellStyle name="Percent 6 6 5" xfId="16691" xr:uid="{3CB72782-E49E-4C29-B925-8CE662F38A5B}"/>
    <cellStyle name="Percent 6 6 5 2" xfId="16692" xr:uid="{E978B4D3-D83A-48FB-AA77-DB14EF08E11E}"/>
    <cellStyle name="Percent 6 6 5 2 2" xfId="16693" xr:uid="{07CFE44B-4345-475D-B411-EB34A8B480AB}"/>
    <cellStyle name="Percent 6 6 5 3" xfId="16694" xr:uid="{2EC2802E-2CE3-4750-9A53-EBD57D926D26}"/>
    <cellStyle name="Percent 6 6 5 3 2" xfId="16695" xr:uid="{CDF3151F-B63A-4898-920B-89BD0EFE6841}"/>
    <cellStyle name="Percent 6 6 5 4" xfId="16696" xr:uid="{4E177871-4651-4945-B5CB-6CD4A0F53B4B}"/>
    <cellStyle name="Percent 6 6 6" xfId="16697" xr:uid="{646D1FFD-B992-44C5-845D-DF3E2C59F359}"/>
    <cellStyle name="Percent 6 6 6 2" xfId="16698" xr:uid="{BE31E097-DDB4-4619-8BA7-874A5EE24790}"/>
    <cellStyle name="Percent 6 6 7" xfId="16699" xr:uid="{2E9D0998-0BE7-4164-B048-163F7A0E9465}"/>
    <cellStyle name="Percent 6 6 7 2" xfId="16700" xr:uid="{C10C6CB2-57F0-40A2-925B-BBEB790DE136}"/>
    <cellStyle name="Percent 6 6 8" xfId="16701" xr:uid="{9CE1A13C-8D38-4A08-A733-89BA6AC88D19}"/>
    <cellStyle name="Percent 6 6 8 2" xfId="16702" xr:uid="{ED1828AD-329C-4D80-8895-CBB5DA66CE40}"/>
    <cellStyle name="Percent 6 6 9" xfId="16703" xr:uid="{401E4910-6D43-4FC9-AD92-59AD2E01DB5C}"/>
    <cellStyle name="Percent 6 7" xfId="1964" xr:uid="{2576EBAF-DD28-47A3-B1B9-FB2BB2F88B17}"/>
    <cellStyle name="Percent 6 7 10" xfId="16705" xr:uid="{8677A41B-3902-4C8F-BFAD-2DFB62C99162}"/>
    <cellStyle name="Percent 6 7 11" xfId="16704" xr:uid="{63210FAA-8DD2-4DFF-BCB3-E9764B083E0E}"/>
    <cellStyle name="Percent 6 7 12" xfId="8893" xr:uid="{ACE8991B-D5CF-4FD4-AAD8-4241F3EB4D24}"/>
    <cellStyle name="Percent 6 7 13" xfId="6034" xr:uid="{9B32EC87-83E4-4C3A-8BD0-6253ECA7FA34}"/>
    <cellStyle name="Percent 6 7 2" xfId="16706" xr:uid="{1A8FB5B9-6183-4DF6-B8AC-1ABA94F29CF3}"/>
    <cellStyle name="Percent 6 7 2 2" xfId="16707" xr:uid="{72D5D287-BE99-4712-80A4-A78C1454EA1B}"/>
    <cellStyle name="Percent 6 7 2 2 2" xfId="16708" xr:uid="{2535E6F3-33F4-4D57-BD6E-9332A95A618B}"/>
    <cellStyle name="Percent 6 7 2 3" xfId="16709" xr:uid="{33BB37D8-20A4-4D16-9B9C-3620CD5012B8}"/>
    <cellStyle name="Percent 6 7 2 3 2" xfId="16710" xr:uid="{DAAA9E30-7AD6-420B-A0BF-04458E96EB67}"/>
    <cellStyle name="Percent 6 7 2 4" xfId="16711" xr:uid="{DDBF5559-C463-48F7-A00E-B37B950861D6}"/>
    <cellStyle name="Percent 6 7 3" xfId="16712" xr:uid="{781D7F24-E778-4FCB-AD84-C4B7F39504E5}"/>
    <cellStyle name="Percent 6 7 3 2" xfId="16713" xr:uid="{C309CA75-9993-407D-A577-D4B446DA09CB}"/>
    <cellStyle name="Percent 6 7 3 2 2" xfId="16714" xr:uid="{4CF7BB17-8B97-4813-8FC3-312A1858ECDF}"/>
    <cellStyle name="Percent 6 7 3 3" xfId="16715" xr:uid="{EBF780BA-FF24-4D86-80E8-3598E79494EF}"/>
    <cellStyle name="Percent 6 7 3 3 2" xfId="16716" xr:uid="{73C09A4D-9A4D-4390-BA98-FBE5AA2A04D9}"/>
    <cellStyle name="Percent 6 7 3 4" xfId="16717" xr:uid="{9A7495BD-D66A-48B1-A13B-28617DEDC44B}"/>
    <cellStyle name="Percent 6 7 4" xfId="16718" xr:uid="{2E1BFBA6-6F23-4DAF-A0B0-E3BD5B61536E}"/>
    <cellStyle name="Percent 6 7 4 2" xfId="16719" xr:uid="{06FD859A-8479-41BA-9A9C-F6E0DD74033D}"/>
    <cellStyle name="Percent 6 7 4 2 2" xfId="16720" xr:uid="{67396AE0-8476-4CD6-9272-8EEBB2003D41}"/>
    <cellStyle name="Percent 6 7 4 3" xfId="16721" xr:uid="{9179B62B-EEE4-46CE-8792-AE315FAB9F54}"/>
    <cellStyle name="Percent 6 7 4 3 2" xfId="16722" xr:uid="{5B341DD8-3A13-42E4-BB39-29C9141458EB}"/>
    <cellStyle name="Percent 6 7 4 4" xfId="16723" xr:uid="{7B113D6D-97C6-465C-8247-5C69A1CD36AD}"/>
    <cellStyle name="Percent 6 7 4 4 2" xfId="16724" xr:uid="{3F9471C3-AB35-4984-9B37-93CAAC51CF46}"/>
    <cellStyle name="Percent 6 7 4 5" xfId="16725" xr:uid="{3B415839-5028-4227-87BC-43E89D220D35}"/>
    <cellStyle name="Percent 6 7 5" xfId="16726" xr:uid="{58069CDA-35DA-40D7-9FE8-2FD487AF83DF}"/>
    <cellStyle name="Percent 6 7 5 2" xfId="16727" xr:uid="{97C3AEA5-94FD-4A1E-A938-CF01BB55A0A4}"/>
    <cellStyle name="Percent 6 7 5 2 2" xfId="16728" xr:uid="{DFC0E9EC-5692-4D0D-8796-C19BF86D57F0}"/>
    <cellStyle name="Percent 6 7 5 3" xfId="16729" xr:uid="{01A50C2C-A282-44F2-911F-700BDB1F5E8A}"/>
    <cellStyle name="Percent 6 7 5 3 2" xfId="16730" xr:uid="{B60A2778-1EAC-491B-9982-9F602A2EA818}"/>
    <cellStyle name="Percent 6 7 5 4" xfId="16731" xr:uid="{CDC8A76C-E879-420C-A395-3AEEFD4D595E}"/>
    <cellStyle name="Percent 6 7 6" xfId="16732" xr:uid="{AA335755-487C-4BAE-82A8-FAA6A1A28129}"/>
    <cellStyle name="Percent 6 7 6 2" xfId="16733" xr:uid="{415C779C-9F53-464D-8A4F-221EAEAE64DF}"/>
    <cellStyle name="Percent 6 7 7" xfId="16734" xr:uid="{9F08A17C-AF7D-4C7B-864C-013B0661C03C}"/>
    <cellStyle name="Percent 6 7 7 2" xfId="16735" xr:uid="{C6500C15-F3B6-4D05-B6D1-24DAC4DA55B8}"/>
    <cellStyle name="Percent 6 7 8" xfId="16736" xr:uid="{881F0989-BFD5-4A66-B7F6-5242C9220ECF}"/>
    <cellStyle name="Percent 6 7 8 2" xfId="16737" xr:uid="{AC4C2047-6B5A-435E-9FA9-C44C3E42A371}"/>
    <cellStyle name="Percent 6 7 9" xfId="16738" xr:uid="{101B728B-3DA1-47C9-BCA0-8EE5ACC82339}"/>
    <cellStyle name="Percent 6 8" xfId="1965" xr:uid="{BCEDB5EF-3168-4229-AE5B-66CBCD00958D}"/>
    <cellStyle name="Percent 6 8 10" xfId="16740" xr:uid="{B5DB2E18-C733-414E-BC38-56CFC2DC6BCC}"/>
    <cellStyle name="Percent 6 8 11" xfId="16739" xr:uid="{FCFD47C0-3BED-4838-BE48-8F950684660B}"/>
    <cellStyle name="Percent 6 8 12" xfId="8894" xr:uid="{9D07F4FB-19E5-4F52-886C-274748F2516E}"/>
    <cellStyle name="Percent 6 8 13" xfId="6035" xr:uid="{3AF91171-8704-4F54-BD99-92E2680867A6}"/>
    <cellStyle name="Percent 6 8 2" xfId="16741" xr:uid="{5826BE9D-BE26-4A70-AC38-75CBF677D02F}"/>
    <cellStyle name="Percent 6 8 2 2" xfId="16742" xr:uid="{746265B5-1363-4EB0-9B15-C361AABF7E68}"/>
    <cellStyle name="Percent 6 8 2 2 2" xfId="16743" xr:uid="{C6D99141-2BEA-4C14-A2C0-0BA663F004AB}"/>
    <cellStyle name="Percent 6 8 2 3" xfId="16744" xr:uid="{07346079-33EE-4BD8-AE65-B69AEFCCF0C0}"/>
    <cellStyle name="Percent 6 8 2 3 2" xfId="16745" xr:uid="{244FF13D-34AE-4AB6-AA7E-30FACC0CB842}"/>
    <cellStyle name="Percent 6 8 2 4" xfId="16746" xr:uid="{28D726F7-E5F1-414D-9A4A-F2F1BFC2D9D7}"/>
    <cellStyle name="Percent 6 8 3" xfId="16747" xr:uid="{02E0B135-0F3A-4E45-ABD0-68CCACA3B80F}"/>
    <cellStyle name="Percent 6 8 3 2" xfId="16748" xr:uid="{A47924CA-E86B-450F-A006-CBFB4FC2A2E2}"/>
    <cellStyle name="Percent 6 8 3 2 2" xfId="16749" xr:uid="{A87CCF3C-1D43-43E1-AA66-CFDC4D8A7A44}"/>
    <cellStyle name="Percent 6 8 3 3" xfId="16750" xr:uid="{66ED3A23-8DB4-493D-A514-F8EC317B069C}"/>
    <cellStyle name="Percent 6 8 3 3 2" xfId="16751" xr:uid="{C6BF0D08-1B16-4922-A19B-C9B154BB912A}"/>
    <cellStyle name="Percent 6 8 3 4" xfId="16752" xr:uid="{D0F40B47-E864-44ED-8540-777821945592}"/>
    <cellStyle name="Percent 6 8 4" xfId="16753" xr:uid="{DE97562C-2189-4459-A88F-CCD120DFAE36}"/>
    <cellStyle name="Percent 6 8 4 2" xfId="16754" xr:uid="{9A6EFBF9-6182-4E45-B9EC-6B6F260B4625}"/>
    <cellStyle name="Percent 6 8 4 2 2" xfId="16755" xr:uid="{40748943-A43F-44BA-8932-44BE17BFC89D}"/>
    <cellStyle name="Percent 6 8 4 3" xfId="16756" xr:uid="{4C4117D5-19AD-4610-89E0-D57AE04ECB62}"/>
    <cellStyle name="Percent 6 8 4 3 2" xfId="16757" xr:uid="{25660FB1-1AA5-4B14-B28E-512147C563FA}"/>
    <cellStyle name="Percent 6 8 4 4" xfId="16758" xr:uid="{F0CEF2CD-D761-4EAC-8B98-BB85DABCAC80}"/>
    <cellStyle name="Percent 6 8 4 4 2" xfId="16759" xr:uid="{FF5EDFD1-CBE0-49A3-8567-6006AEAF160E}"/>
    <cellStyle name="Percent 6 8 4 5" xfId="16760" xr:uid="{11419B7F-1206-4E62-9F62-09B86DB8B4FF}"/>
    <cellStyle name="Percent 6 8 5" xfId="16761" xr:uid="{1BE83F22-3053-4519-A90A-17F7143FB5AC}"/>
    <cellStyle name="Percent 6 8 5 2" xfId="16762" xr:uid="{4E268E5D-5797-4EFE-8DD9-48AFC31D7D76}"/>
    <cellStyle name="Percent 6 8 5 2 2" xfId="16763" xr:uid="{35271A2A-D396-44DB-813A-D5E73EAE55D8}"/>
    <cellStyle name="Percent 6 8 5 3" xfId="16764" xr:uid="{9CE84CB2-B77E-4D03-A78F-D7926320837D}"/>
    <cellStyle name="Percent 6 8 5 3 2" xfId="16765" xr:uid="{A8817A49-3FA4-44A4-99DE-3F15C4C66B10}"/>
    <cellStyle name="Percent 6 8 5 4" xfId="16766" xr:uid="{6AE9514B-BCD4-47C5-889D-0F58C9AD2147}"/>
    <cellStyle name="Percent 6 8 6" xfId="16767" xr:uid="{0991BAA3-D63B-41A7-B751-6BA694D9A18A}"/>
    <cellStyle name="Percent 6 8 6 2" xfId="16768" xr:uid="{1518AC98-CC50-4F31-A0F9-9C51F206CD22}"/>
    <cellStyle name="Percent 6 8 7" xfId="16769" xr:uid="{7C30E248-C770-4A9C-B1CB-E20C9DF5E63D}"/>
    <cellStyle name="Percent 6 8 7 2" xfId="16770" xr:uid="{BDBAB551-8C58-4DB4-A318-9030030FE097}"/>
    <cellStyle name="Percent 6 8 8" xfId="16771" xr:uid="{109E6BC7-6E64-4A82-B25B-280E94CAFABE}"/>
    <cellStyle name="Percent 6 8 8 2" xfId="16772" xr:uid="{43259072-1BC6-44AC-BC37-64EC919A1B01}"/>
    <cellStyle name="Percent 6 8 9" xfId="16773" xr:uid="{284A787D-7608-4C53-B7B6-5E1DAAE52BE7}"/>
    <cellStyle name="Percent 6 9" xfId="1966" xr:uid="{475DF99A-DF3D-4288-9986-2FBD781FB6E9}"/>
    <cellStyle name="Percent 6 9 10" xfId="16775" xr:uid="{7E8DB452-F2D0-4E88-BC17-0F4D629F1E4E}"/>
    <cellStyle name="Percent 6 9 11" xfId="16774" xr:uid="{DA6EA37B-8BD1-4854-8AD6-B2BD054AC930}"/>
    <cellStyle name="Percent 6 9 12" xfId="6036" xr:uid="{80C6FF61-8EDF-44AC-8D69-B4B796622409}"/>
    <cellStyle name="Percent 6 9 2" xfId="16776" xr:uid="{B74348B8-41C3-494A-8642-94A4B6006C10}"/>
    <cellStyle name="Percent 6 9 2 2" xfId="16777" xr:uid="{BBA867D7-930D-4611-BC7E-E0D90B8ED2F7}"/>
    <cellStyle name="Percent 6 9 2 2 2" xfId="16778" xr:uid="{03AC5E7E-BD07-4B49-876C-93F525D5F91E}"/>
    <cellStyle name="Percent 6 9 2 3" xfId="16779" xr:uid="{6F4804D0-1E9D-4654-963F-A0F68BCB5C40}"/>
    <cellStyle name="Percent 6 9 2 3 2" xfId="16780" xr:uid="{65F9C8C1-89DE-4B43-AD0F-171F570D3CD3}"/>
    <cellStyle name="Percent 6 9 2 4" xfId="16781" xr:uid="{CF8BD130-8718-44D3-9CF0-183FD361D267}"/>
    <cellStyle name="Percent 6 9 3" xfId="16782" xr:uid="{B77A3307-B93E-4A8B-A51E-6882C32D8B0A}"/>
    <cellStyle name="Percent 6 9 3 2" xfId="16783" xr:uid="{EA9E87AE-5BE4-4B56-BB7B-03C9D4CB456F}"/>
    <cellStyle name="Percent 6 9 3 2 2" xfId="16784" xr:uid="{846E20DA-C204-4303-9506-1AAA5DE8819E}"/>
    <cellStyle name="Percent 6 9 3 3" xfId="16785" xr:uid="{CFB12D48-B33E-4F07-8431-12C430FC9FC9}"/>
    <cellStyle name="Percent 6 9 3 3 2" xfId="16786" xr:uid="{74C336BA-63CA-4656-A62B-EE1CDA7CFCBB}"/>
    <cellStyle name="Percent 6 9 3 4" xfId="16787" xr:uid="{7E0FBE37-6A77-4D26-934D-19B01310A29F}"/>
    <cellStyle name="Percent 6 9 4" xfId="16788" xr:uid="{842105E0-30A2-4FCA-84A6-CDFDA18F5290}"/>
    <cellStyle name="Percent 6 9 4 2" xfId="16789" xr:uid="{B792FDA3-9F18-4476-852F-C38D901BFD24}"/>
    <cellStyle name="Percent 6 9 4 2 2" xfId="16790" xr:uid="{44DCC326-19A4-46E3-8581-1D0B6B87A675}"/>
    <cellStyle name="Percent 6 9 4 3" xfId="16791" xr:uid="{E4010535-5A75-45AB-BFEA-58C9D271F87F}"/>
    <cellStyle name="Percent 6 9 4 3 2" xfId="16792" xr:uid="{2B1108DC-A50C-48D6-9CCC-B258E58F38DC}"/>
    <cellStyle name="Percent 6 9 4 4" xfId="16793" xr:uid="{1B42A371-0314-4547-9F43-5056F6DA5B2D}"/>
    <cellStyle name="Percent 6 9 4 4 2" xfId="16794" xr:uid="{F5CC9785-3EE9-4C49-9CD9-07D020343DD0}"/>
    <cellStyle name="Percent 6 9 4 5" xfId="16795" xr:uid="{9A8A6460-45CF-4722-A7DA-AADE7C15F0CD}"/>
    <cellStyle name="Percent 6 9 5" xfId="16796" xr:uid="{73C372C1-EB35-4B09-8F6C-E8A112916808}"/>
    <cellStyle name="Percent 6 9 5 2" xfId="16797" xr:uid="{8D4D746A-6327-4CEB-ADB3-56CB5B9D22CC}"/>
    <cellStyle name="Percent 6 9 5 2 2" xfId="16798" xr:uid="{590F1A4E-409F-4466-9CB5-2F1377529328}"/>
    <cellStyle name="Percent 6 9 5 3" xfId="16799" xr:uid="{6B878524-40DC-4E5D-B910-20D489BA5450}"/>
    <cellStyle name="Percent 6 9 5 3 2" xfId="16800" xr:uid="{48AA2D70-CC55-421D-AC69-3E5C0B77864C}"/>
    <cellStyle name="Percent 6 9 5 4" xfId="16801" xr:uid="{0F947A05-20F2-4BCA-AD25-DF547A7045DE}"/>
    <cellStyle name="Percent 6 9 6" xfId="16802" xr:uid="{AAAA2E59-F192-4959-B9E6-6668698A98A9}"/>
    <cellStyle name="Percent 6 9 6 2" xfId="16803" xr:uid="{F60F7E59-8653-4034-8F24-64F398161C69}"/>
    <cellStyle name="Percent 6 9 7" xfId="16804" xr:uid="{5E4AD9CB-77DC-49A3-84AD-6EC90EC4373C}"/>
    <cellStyle name="Percent 6 9 7 2" xfId="16805" xr:uid="{B713000C-CC82-4D9C-8A72-AB854DD11E07}"/>
    <cellStyle name="Percent 6 9 8" xfId="16806" xr:uid="{92326E1E-EA4F-463A-B14A-710CC6700DA3}"/>
    <cellStyle name="Percent 6 9 8 2" xfId="16807" xr:uid="{B394D5E7-163A-4AFC-9C38-5C41DBC8B08D}"/>
    <cellStyle name="Percent 6 9 9" xfId="16808" xr:uid="{7CDA8DAE-7418-4BAF-8F12-53EA8CBF9A6B}"/>
    <cellStyle name="Percent 7" xfId="1967" xr:uid="{114D2959-248D-47BA-99DB-AD99C104F1BA}"/>
    <cellStyle name="Percent 7 10" xfId="6038" xr:uid="{380EBECD-8BDB-4BDA-8AE3-F67D1577FB4B}"/>
    <cellStyle name="Percent 7 10 2" xfId="16811" xr:uid="{7E22DF06-2017-455E-9688-3921AC86AAE5}"/>
    <cellStyle name="Percent 7 10 2 2" xfId="16812" xr:uid="{84E4DEE9-0BBE-4E35-AD0C-1BE2566C987D}"/>
    <cellStyle name="Percent 7 10 3" xfId="16813" xr:uid="{35055ED2-E730-46B0-8831-24D717B0E2BB}"/>
    <cellStyle name="Percent 7 10 3 2" xfId="16814" xr:uid="{548917D9-1DEA-4E03-B79F-4C17E751CD5E}"/>
    <cellStyle name="Percent 7 10 4" xfId="16815" xr:uid="{2451135D-4860-43E9-BAC0-CA9C3349FD07}"/>
    <cellStyle name="Percent 7 10 5" xfId="16816" xr:uid="{46485C52-A701-4F5B-94AA-7CC38AE3B8F2}"/>
    <cellStyle name="Percent 7 10 6" xfId="16810" xr:uid="{86626057-E926-4F07-9D09-C4A4888AF517}"/>
    <cellStyle name="Percent 7 11" xfId="16817" xr:uid="{338E9664-B6BF-446A-8DE5-C56F25CE41A5}"/>
    <cellStyle name="Percent 7 11 2" xfId="16818" xr:uid="{9D1B5C05-595A-46C0-87E3-EB6E83737584}"/>
    <cellStyle name="Percent 7 11 2 2" xfId="16819" xr:uid="{44B03412-3138-45B8-850E-4FFE7C00C7AF}"/>
    <cellStyle name="Percent 7 11 3" xfId="16820" xr:uid="{20EC7A87-DB86-4CF6-BC1E-487C1373B290}"/>
    <cellStyle name="Percent 7 11 3 2" xfId="16821" xr:uid="{21E1866C-9B51-4473-9B82-FA00160C8B6E}"/>
    <cellStyle name="Percent 7 11 4" xfId="16822" xr:uid="{C3DF6600-297C-4755-AF83-213F1CDCD01A}"/>
    <cellStyle name="Percent 7 12" xfId="16823" xr:uid="{C8B6D7B0-65EA-4268-8B31-EDFFAE0A06C3}"/>
    <cellStyle name="Percent 7 12 2" xfId="16824" xr:uid="{6BC69DE1-16CA-4B4C-ADEC-BE302061C279}"/>
    <cellStyle name="Percent 7 12 2 2" xfId="16825" xr:uid="{B07FC527-8A19-4A03-905D-D18A4CCA61AB}"/>
    <cellStyle name="Percent 7 12 3" xfId="16826" xr:uid="{18F9DC16-1351-4802-B20D-3A6D8A839FC8}"/>
    <cellStyle name="Percent 7 12 3 2" xfId="16827" xr:uid="{B60A3EE4-C4A3-4EAB-BE85-689C3F8DB0F4}"/>
    <cellStyle name="Percent 7 12 4" xfId="16828" xr:uid="{5943F5DA-43A7-40A6-96D8-0E13F54A85CA}"/>
    <cellStyle name="Percent 7 13" xfId="16829" xr:uid="{8F30DAA0-265E-4C01-8CF3-DDD7FA4AEC54}"/>
    <cellStyle name="Percent 7 13 2" xfId="16830" xr:uid="{678C5B7E-DF86-4259-AD50-CE3731F0E9B9}"/>
    <cellStyle name="Percent 7 13 2 2" xfId="16831" xr:uid="{FC0D051B-1ED5-490D-8339-0DC6136AAE6E}"/>
    <cellStyle name="Percent 7 13 3" xfId="16832" xr:uid="{F2D27335-2CB5-49F9-B1DE-9625EAE531D6}"/>
    <cellStyle name="Percent 7 13 3 2" xfId="16833" xr:uid="{DD17281A-6B70-4465-B0AE-AF94D42B5CCE}"/>
    <cellStyle name="Percent 7 13 4" xfId="16834" xr:uid="{76672D9B-EA5B-4053-A699-8735A1943DBA}"/>
    <cellStyle name="Percent 7 13 4 2" xfId="16835" xr:uid="{FD9F6994-1B5B-4D87-8054-A159F9F46EF7}"/>
    <cellStyle name="Percent 7 13 5" xfId="16836" xr:uid="{92882051-F1AA-434C-BE07-4BA7ED1B22FC}"/>
    <cellStyle name="Percent 7 14" xfId="16837" xr:uid="{AA4BE8C5-471E-45D0-B59C-32BEFBBE7387}"/>
    <cellStyle name="Percent 7 14 2" xfId="16838" xr:uid="{73F3699C-05BB-4FF9-8A56-DB83CC1A2DCB}"/>
    <cellStyle name="Percent 7 14 2 2" xfId="16839" xr:uid="{F5794D12-4BF6-4AC4-9F9F-F6B6BF8B0EC7}"/>
    <cellStyle name="Percent 7 14 3" xfId="16840" xr:uid="{396C8D20-3A14-4D16-9570-DE0515BA9780}"/>
    <cellStyle name="Percent 7 14 3 2" xfId="16841" xr:uid="{5F05DBB2-8F4F-4673-ADAF-E7A5100F30F5}"/>
    <cellStyle name="Percent 7 14 4" xfId="16842" xr:uid="{CB9ECD57-8679-45DE-BD85-53E8764FDC6F}"/>
    <cellStyle name="Percent 7 15" xfId="16843" xr:uid="{4952A626-7E0A-4E54-A4BD-D866FD568481}"/>
    <cellStyle name="Percent 7 15 2" xfId="16844" xr:uid="{7DD3B357-1E4B-4A60-AB0A-9A48E6F5B0D8}"/>
    <cellStyle name="Percent 7 16" xfId="16845" xr:uid="{BDF507D9-AE41-462A-AD77-9E61FA8F33AB}"/>
    <cellStyle name="Percent 7 16 2" xfId="16846" xr:uid="{446094DF-363B-4EF3-B90D-5119496CA83C}"/>
    <cellStyle name="Percent 7 17" xfId="16847" xr:uid="{E7B2FB32-1FDA-4AD9-AD42-AECED6D4FD52}"/>
    <cellStyle name="Percent 7 17 2" xfId="16848" xr:uid="{A77C50D2-3169-4E8D-ACAC-F0EBEC0D4AC8}"/>
    <cellStyle name="Percent 7 18" xfId="16849" xr:uid="{BD96D5BE-7400-4C18-B65D-5A9B4AC6A016}"/>
    <cellStyle name="Percent 7 19" xfId="16850" xr:uid="{A2A9084A-FF04-4F67-928A-FF2078EBBBDB}"/>
    <cellStyle name="Percent 7 2" xfId="1968" xr:uid="{E8D88296-44C4-4197-A0F6-A57B82477C74}"/>
    <cellStyle name="Percent 7 2 10" xfId="16852" xr:uid="{FABD379F-4F0A-48EA-A1CA-654B018954AF}"/>
    <cellStyle name="Percent 7 2 11" xfId="16851" xr:uid="{43416F9E-F974-4830-BD4B-4769F649E29A}"/>
    <cellStyle name="Percent 7 2 12" xfId="7923" xr:uid="{8AD00C0E-2A60-4AAF-8A54-A286F961E4CE}"/>
    <cellStyle name="Percent 7 2 13" xfId="6039" xr:uid="{D2D22E5E-E292-427F-A028-E66DAEFDF8C1}"/>
    <cellStyle name="Percent 7 2 2" xfId="16853" xr:uid="{BBCDE703-9023-4928-B486-BB2AC2E8A3F4}"/>
    <cellStyle name="Percent 7 2 2 2" xfId="16854" xr:uid="{951D24D0-DA77-46BD-9660-EA6704448DAD}"/>
    <cellStyle name="Percent 7 2 2 2 2" xfId="16855" xr:uid="{5A3556BD-B04D-4281-AB99-26B84E7D7F9E}"/>
    <cellStyle name="Percent 7 2 2 3" xfId="16856" xr:uid="{38FD7DF4-30CC-4A64-AC03-45E57E60F886}"/>
    <cellStyle name="Percent 7 2 2 3 2" xfId="16857" xr:uid="{EDE8FB38-257A-4CB4-8A8B-5693D9CD2CD7}"/>
    <cellStyle name="Percent 7 2 2 4" xfId="16858" xr:uid="{3725756E-169B-49F1-83DE-B2EACD6BF1B1}"/>
    <cellStyle name="Percent 7 2 3" xfId="16859" xr:uid="{028C0222-4A3B-41C1-A6BC-0010DEE36FFF}"/>
    <cellStyle name="Percent 7 2 3 2" xfId="16860" xr:uid="{C06A6E2F-C934-4D70-846B-0A3BBEE0C1C2}"/>
    <cellStyle name="Percent 7 2 3 2 2" xfId="16861" xr:uid="{DC900B4C-C8D2-40BB-98EF-089C109175A6}"/>
    <cellStyle name="Percent 7 2 3 3" xfId="16862" xr:uid="{5CD11D65-058F-42B0-854C-EC074ABCBDB1}"/>
    <cellStyle name="Percent 7 2 3 3 2" xfId="16863" xr:uid="{2B0FD6E8-71EC-49E5-AB3F-807369566672}"/>
    <cellStyle name="Percent 7 2 3 4" xfId="16864" xr:uid="{BD58F441-C344-4FC3-B64E-61A0812DF368}"/>
    <cellStyle name="Percent 7 2 4" xfId="16865" xr:uid="{1D830AA4-1508-427E-890C-EB17ACAAA8B7}"/>
    <cellStyle name="Percent 7 2 4 2" xfId="16866" xr:uid="{CD906E14-40A0-4444-A62E-85971E030038}"/>
    <cellStyle name="Percent 7 2 4 2 2" xfId="16867" xr:uid="{C39E8F1D-E42A-45B7-806E-14C8AC0D6363}"/>
    <cellStyle name="Percent 7 2 4 3" xfId="16868" xr:uid="{DE276582-E1CA-4121-A916-7462A31DCA62}"/>
    <cellStyle name="Percent 7 2 4 3 2" xfId="16869" xr:uid="{8E7728B8-6EDE-42A6-95F7-5F272214B008}"/>
    <cellStyle name="Percent 7 2 4 4" xfId="16870" xr:uid="{655DD04E-CA14-400A-AB8F-5758EF5516F1}"/>
    <cellStyle name="Percent 7 2 4 4 2" xfId="16871" xr:uid="{DF996C72-C320-4D7B-B34C-7601096E1036}"/>
    <cellStyle name="Percent 7 2 4 5" xfId="16872" xr:uid="{A7134688-2512-46DD-A6DB-2E91E4D8D9B8}"/>
    <cellStyle name="Percent 7 2 5" xfId="16873" xr:uid="{4A50477A-B849-490F-A574-DD2302DA566C}"/>
    <cellStyle name="Percent 7 2 5 2" xfId="16874" xr:uid="{96776E3E-A935-4B96-8E00-7CFD3241C978}"/>
    <cellStyle name="Percent 7 2 5 2 2" xfId="16875" xr:uid="{9FC1B5B2-A8FC-49BC-AB51-9861A30D5EB7}"/>
    <cellStyle name="Percent 7 2 5 3" xfId="16876" xr:uid="{B563CF04-97FA-4DD9-9311-260DA32018CB}"/>
    <cellStyle name="Percent 7 2 5 3 2" xfId="16877" xr:uid="{FE6C3F18-77F6-445F-A77D-1DDAED75CFE2}"/>
    <cellStyle name="Percent 7 2 5 4" xfId="16878" xr:uid="{6245057E-B3F9-4DAA-BDF6-672CE49D4515}"/>
    <cellStyle name="Percent 7 2 6" xfId="16879" xr:uid="{FC83E6C5-1AD0-43C5-8285-C853B73580A4}"/>
    <cellStyle name="Percent 7 2 6 2" xfId="16880" xr:uid="{32DEBE81-DBFC-4063-9C87-03D98959B4B7}"/>
    <cellStyle name="Percent 7 2 7" xfId="16881" xr:uid="{94BA9669-8C55-4F78-B516-195AC7ABECC5}"/>
    <cellStyle name="Percent 7 2 7 2" xfId="16882" xr:uid="{49B60A3B-D231-4762-944F-CCA97958BBD5}"/>
    <cellStyle name="Percent 7 2 8" xfId="16883" xr:uid="{3ED61E6D-07AF-4969-B2DC-7FB880F8F4D3}"/>
    <cellStyle name="Percent 7 2 8 2" xfId="16884" xr:uid="{2E4602F8-1B23-45D5-BF58-2281B4E1C87F}"/>
    <cellStyle name="Percent 7 2 9" xfId="16885" xr:uid="{0B751945-A750-4EF4-A626-E7D10A21BB50}"/>
    <cellStyle name="Percent 7 20" xfId="16809" xr:uid="{17F47E1D-E061-488C-8CE4-BBAC177C33FA}"/>
    <cellStyle name="Percent 7 21" xfId="7351" xr:uid="{C8AD9B4C-52CE-49CB-A9B2-2837F81D696C}"/>
    <cellStyle name="Percent 7 22" xfId="6037" xr:uid="{5C42D99D-3B91-4AB3-BEA3-2ADAA900AC5E}"/>
    <cellStyle name="Percent 7 3" xfId="1969" xr:uid="{B00CC4FB-AF81-4A8F-974E-2576DB25763E}"/>
    <cellStyle name="Percent 7 3 10" xfId="16887" xr:uid="{40E46395-4355-4A99-A186-725230817BE9}"/>
    <cellStyle name="Percent 7 3 11" xfId="16886" xr:uid="{F4FDE276-DA6A-495C-B2E5-1992C35F8218}"/>
    <cellStyle name="Percent 7 3 12" xfId="8895" xr:uid="{8BA54E19-8BB4-43F9-971F-A37ECEEC241E}"/>
    <cellStyle name="Percent 7 3 13" xfId="6040" xr:uid="{0A27A853-7634-4CD9-AFA8-66C868FA4DB1}"/>
    <cellStyle name="Percent 7 3 2" xfId="16888" xr:uid="{F7D7EE7B-D78D-48D5-9DF2-C4CAB7E7B772}"/>
    <cellStyle name="Percent 7 3 2 2" xfId="16889" xr:uid="{FA84DBBB-43F4-4A0E-8AE7-DB828556EFFE}"/>
    <cellStyle name="Percent 7 3 2 2 2" xfId="16890" xr:uid="{1510EE55-BD1E-45A1-BE06-BD4BBA467756}"/>
    <cellStyle name="Percent 7 3 2 3" xfId="16891" xr:uid="{850C3369-2B1E-4A82-A93C-ADD826623E57}"/>
    <cellStyle name="Percent 7 3 2 3 2" xfId="16892" xr:uid="{26D86005-F230-4A27-9569-6E9F1BEF4876}"/>
    <cellStyle name="Percent 7 3 2 4" xfId="16893" xr:uid="{ACBB0BC0-8849-45C7-89DB-A004FFD2EDE7}"/>
    <cellStyle name="Percent 7 3 3" xfId="16894" xr:uid="{5A5909B1-F6AC-418A-8E5F-38EC6B6FED1C}"/>
    <cellStyle name="Percent 7 3 3 2" xfId="16895" xr:uid="{B4827102-B165-4215-A0CB-A77E64D4A927}"/>
    <cellStyle name="Percent 7 3 3 2 2" xfId="16896" xr:uid="{DEF52FF9-842C-4995-9024-8A18D0CE1CED}"/>
    <cellStyle name="Percent 7 3 3 3" xfId="16897" xr:uid="{A3E7A157-FD3A-46D0-9588-4322C7EE265B}"/>
    <cellStyle name="Percent 7 3 3 3 2" xfId="16898" xr:uid="{B596FD34-0DAC-4A4A-9523-8E116775F294}"/>
    <cellStyle name="Percent 7 3 3 4" xfId="16899" xr:uid="{437597B5-B0DB-46AF-9E5F-5D79B2558983}"/>
    <cellStyle name="Percent 7 3 4" xfId="16900" xr:uid="{C7EB9559-F554-4C1E-B798-1BA585C4513F}"/>
    <cellStyle name="Percent 7 3 4 2" xfId="16901" xr:uid="{83F837F3-461B-4362-9978-C44DAD7D68C1}"/>
    <cellStyle name="Percent 7 3 4 2 2" xfId="16902" xr:uid="{745D8DB8-1A9B-4D35-997E-B1C0250536DE}"/>
    <cellStyle name="Percent 7 3 4 3" xfId="16903" xr:uid="{B890E6A3-61C2-4E43-A5AC-AA95632B02ED}"/>
    <cellStyle name="Percent 7 3 4 3 2" xfId="16904" xr:uid="{F292114F-37D9-4633-B57D-2F6B7053EFC6}"/>
    <cellStyle name="Percent 7 3 4 4" xfId="16905" xr:uid="{3749CACF-B8DD-44B9-8699-AA118D611E8B}"/>
    <cellStyle name="Percent 7 3 4 4 2" xfId="16906" xr:uid="{D751F996-2691-4D68-AFBF-61BC53A85A5A}"/>
    <cellStyle name="Percent 7 3 4 5" xfId="16907" xr:uid="{B309D411-B747-4D3C-97BE-779BB3BBC01C}"/>
    <cellStyle name="Percent 7 3 5" xfId="16908" xr:uid="{299CDDDD-50B8-44BA-B9A1-D967F6E8205F}"/>
    <cellStyle name="Percent 7 3 5 2" xfId="16909" xr:uid="{5CC5F43C-CFE5-4C8A-BCD0-FB4AE53C4307}"/>
    <cellStyle name="Percent 7 3 5 2 2" xfId="16910" xr:uid="{57740DA6-D945-48BD-BA9D-A2A91A868DB2}"/>
    <cellStyle name="Percent 7 3 5 3" xfId="16911" xr:uid="{73C23E0F-1D6B-4AA2-80D6-008F9F73EBAE}"/>
    <cellStyle name="Percent 7 3 5 3 2" xfId="16912" xr:uid="{F00B87A8-B4C3-4F61-80E0-65A7E4331BD0}"/>
    <cellStyle name="Percent 7 3 5 4" xfId="16913" xr:uid="{118BF93A-E7A2-4E72-8A92-F31092C6078F}"/>
    <cellStyle name="Percent 7 3 6" xfId="16914" xr:uid="{7C4CB7DA-EBC7-4379-83EE-3422DEAFD563}"/>
    <cellStyle name="Percent 7 3 6 2" xfId="16915" xr:uid="{FD8BEE40-9FEF-441E-9C3B-7F11D7EC2B31}"/>
    <cellStyle name="Percent 7 3 7" xfId="16916" xr:uid="{49BA6F89-0311-4478-B2F2-8C7657C12DD8}"/>
    <cellStyle name="Percent 7 3 7 2" xfId="16917" xr:uid="{8453D673-778C-4E92-B749-FAC47A035C4E}"/>
    <cellStyle name="Percent 7 3 8" xfId="16918" xr:uid="{F656F345-7554-4318-AD31-2A4BE66BCDF9}"/>
    <cellStyle name="Percent 7 3 8 2" xfId="16919" xr:uid="{180CE63A-9949-4F40-B57D-30FE2CDFC93B}"/>
    <cellStyle name="Percent 7 3 9" xfId="16920" xr:uid="{485671E6-238E-4025-B473-1A054A28739F}"/>
    <cellStyle name="Percent 7 4" xfId="1970" xr:uid="{6AB14E8D-916D-44D7-8F1F-969EF6A36781}"/>
    <cellStyle name="Percent 7 4 10" xfId="16922" xr:uid="{29B58017-F167-4B61-BF45-BE7DD65CA375}"/>
    <cellStyle name="Percent 7 4 11" xfId="16921" xr:uid="{3822D7B3-D18C-4B08-A0EA-BD9E0E76DAAE}"/>
    <cellStyle name="Percent 7 4 12" xfId="8896" xr:uid="{58BCD5D0-0B91-4C77-B215-F320A7D3C293}"/>
    <cellStyle name="Percent 7 4 13" xfId="6041" xr:uid="{08D3F84C-E2EA-407C-A5A9-F5981AAA73E1}"/>
    <cellStyle name="Percent 7 4 2" xfId="16923" xr:uid="{3D27CCEB-C4BC-4A72-8560-890F8F85B2D2}"/>
    <cellStyle name="Percent 7 4 2 2" xfId="16924" xr:uid="{25258B77-76B0-4DD7-BE70-F52F3300314C}"/>
    <cellStyle name="Percent 7 4 2 2 2" xfId="16925" xr:uid="{00111C45-0FD6-4AA7-B615-A4358FA1E0A3}"/>
    <cellStyle name="Percent 7 4 2 3" xfId="16926" xr:uid="{C929495C-AE6E-4B14-A1FE-99F64B7054DF}"/>
    <cellStyle name="Percent 7 4 2 3 2" xfId="16927" xr:uid="{9B34D1FF-C772-431E-A70F-B8F84EC455FF}"/>
    <cellStyle name="Percent 7 4 2 4" xfId="16928" xr:uid="{49B19626-1B32-47DF-BB26-F5DB93B0A314}"/>
    <cellStyle name="Percent 7 4 3" xfId="16929" xr:uid="{F6C481DA-0904-4CD6-8A02-163F16E5204C}"/>
    <cellStyle name="Percent 7 4 3 2" xfId="16930" xr:uid="{43D310BD-B965-4052-BD8E-CC8FD17C20A8}"/>
    <cellStyle name="Percent 7 4 3 2 2" xfId="16931" xr:uid="{E7B23703-9F07-45F6-A9E6-368F128040F1}"/>
    <cellStyle name="Percent 7 4 3 3" xfId="16932" xr:uid="{46F3FD02-5C28-4675-9FD2-74CD496E914B}"/>
    <cellStyle name="Percent 7 4 3 3 2" xfId="16933" xr:uid="{47256192-8F41-4DAD-B31B-465E58A96252}"/>
    <cellStyle name="Percent 7 4 3 4" xfId="16934" xr:uid="{EA0EA1FD-15F1-4491-985F-C5BFC3E1708E}"/>
    <cellStyle name="Percent 7 4 4" xfId="16935" xr:uid="{6631CE18-C2B6-427B-A5AB-B5FCDE830F60}"/>
    <cellStyle name="Percent 7 4 4 2" xfId="16936" xr:uid="{3813B304-424D-4324-9E61-28EC0820AEAB}"/>
    <cellStyle name="Percent 7 4 4 2 2" xfId="16937" xr:uid="{EF0C5219-2411-4EED-B27F-ED7DC46B065F}"/>
    <cellStyle name="Percent 7 4 4 3" xfId="16938" xr:uid="{2A731A6E-751E-45AB-9BC1-7CF127BF3141}"/>
    <cellStyle name="Percent 7 4 4 3 2" xfId="16939" xr:uid="{13182DD5-78B5-41AD-B662-6F93B4DE94EC}"/>
    <cellStyle name="Percent 7 4 4 4" xfId="16940" xr:uid="{40ACA9A0-E38F-42E5-A913-B51A269CBFAE}"/>
    <cellStyle name="Percent 7 4 4 4 2" xfId="16941" xr:uid="{FFC4C43A-2E2E-4A8C-8E92-9AC6530C8BC3}"/>
    <cellStyle name="Percent 7 4 4 5" xfId="16942" xr:uid="{C8300833-68E9-48DF-9E1F-14FBF507EA5A}"/>
    <cellStyle name="Percent 7 4 5" xfId="16943" xr:uid="{10F2AD94-A803-4BF9-A7F5-5E0F3425E658}"/>
    <cellStyle name="Percent 7 4 5 2" xfId="16944" xr:uid="{4B64A89B-CD3E-49B6-A335-920FC282101A}"/>
    <cellStyle name="Percent 7 4 5 2 2" xfId="16945" xr:uid="{39C48A9D-C2D6-4D55-92EA-BE2B33D7E037}"/>
    <cellStyle name="Percent 7 4 5 3" xfId="16946" xr:uid="{3F56C193-CD26-48AA-9CBE-A65F397F3C94}"/>
    <cellStyle name="Percent 7 4 5 3 2" xfId="16947" xr:uid="{558462A6-DD4B-4101-8CFF-D36FECB69088}"/>
    <cellStyle name="Percent 7 4 5 4" xfId="16948" xr:uid="{0066D368-264C-4BB1-A5DA-9A445EA02094}"/>
    <cellStyle name="Percent 7 4 6" xfId="16949" xr:uid="{16AF437D-33F0-4E0F-9BCD-E9ED4ABF5CED}"/>
    <cellStyle name="Percent 7 4 6 2" xfId="16950" xr:uid="{2C1126B1-070C-465F-8CB3-41C42499E3E4}"/>
    <cellStyle name="Percent 7 4 7" xfId="16951" xr:uid="{038B9A4A-DD0E-482A-B567-1189107FD74C}"/>
    <cellStyle name="Percent 7 4 7 2" xfId="16952" xr:uid="{3F2B2ADE-4F18-4973-ABC4-9A696DB8E959}"/>
    <cellStyle name="Percent 7 4 8" xfId="16953" xr:uid="{ABE6BE7A-9B9E-44F6-AC26-82D0D6616EDB}"/>
    <cellStyle name="Percent 7 4 8 2" xfId="16954" xr:uid="{91034AD2-B9F3-4A91-A91A-2D6FA00CA34E}"/>
    <cellStyle name="Percent 7 4 9" xfId="16955" xr:uid="{267BF6A6-77E8-4192-BB7B-9837B92B59F5}"/>
    <cellStyle name="Percent 7 5" xfId="1971" xr:uid="{0038570E-03E8-4DD0-AE36-565AE9C8FAAB}"/>
    <cellStyle name="Percent 7 5 10" xfId="16957" xr:uid="{98392DB0-F661-4597-A354-AF4A7A4E4CD5}"/>
    <cellStyle name="Percent 7 5 11" xfId="16956" xr:uid="{88213A6F-BBC0-4DF4-8F52-931749B73846}"/>
    <cellStyle name="Percent 7 5 12" xfId="8897" xr:uid="{8290A846-1766-4C76-8E29-2456586D863F}"/>
    <cellStyle name="Percent 7 5 13" xfId="6042" xr:uid="{5B0AAB4D-1577-4D52-B959-160854F74464}"/>
    <cellStyle name="Percent 7 5 2" xfId="16958" xr:uid="{AEBC8A10-715F-4E88-A3E6-DAA86B4EB526}"/>
    <cellStyle name="Percent 7 5 2 2" xfId="16959" xr:uid="{9CCED740-98AB-40FC-BE01-CA99DC06A6FA}"/>
    <cellStyle name="Percent 7 5 2 2 2" xfId="16960" xr:uid="{C1C8EE14-4611-49CA-AB32-612C736350DA}"/>
    <cellStyle name="Percent 7 5 2 3" xfId="16961" xr:uid="{A8A8B88C-DCBA-440D-88DC-B0F73F4B3970}"/>
    <cellStyle name="Percent 7 5 2 3 2" xfId="16962" xr:uid="{43941812-7E83-4822-B32C-F5B334ABC2E3}"/>
    <cellStyle name="Percent 7 5 2 4" xfId="16963" xr:uid="{DCC95BF5-5493-4724-A2CF-BD03F79D34C5}"/>
    <cellStyle name="Percent 7 5 3" xfId="16964" xr:uid="{EC072F71-F18F-403F-80D6-2B0E2CF9D263}"/>
    <cellStyle name="Percent 7 5 3 2" xfId="16965" xr:uid="{75D4ED1F-DDFF-4581-BFEC-C843868A8B4C}"/>
    <cellStyle name="Percent 7 5 3 2 2" xfId="16966" xr:uid="{98DE02E8-B09C-415F-8774-F08F5A93193A}"/>
    <cellStyle name="Percent 7 5 3 3" xfId="16967" xr:uid="{B16D3C81-8B5F-4F14-9A87-58341F32E346}"/>
    <cellStyle name="Percent 7 5 3 3 2" xfId="16968" xr:uid="{86FA63D5-B871-46DE-B182-26BD98605013}"/>
    <cellStyle name="Percent 7 5 3 4" xfId="16969" xr:uid="{E206BDDC-9697-4B3D-8612-F6724E7988BE}"/>
    <cellStyle name="Percent 7 5 4" xfId="16970" xr:uid="{92E5546A-B0D6-4BDE-AE7C-21D4D417465F}"/>
    <cellStyle name="Percent 7 5 4 2" xfId="16971" xr:uid="{02668056-7ABA-48EF-9540-94326493C584}"/>
    <cellStyle name="Percent 7 5 4 2 2" xfId="16972" xr:uid="{A21F2460-C849-457F-994D-F47DB0DD2971}"/>
    <cellStyle name="Percent 7 5 4 3" xfId="16973" xr:uid="{43E1C80D-F110-41D8-9229-43459F613E7A}"/>
    <cellStyle name="Percent 7 5 4 3 2" xfId="16974" xr:uid="{8108BE82-5031-40A3-A994-B570880CE0E6}"/>
    <cellStyle name="Percent 7 5 4 4" xfId="16975" xr:uid="{4F81DF23-854C-4926-86AF-A7D7A4F9BD81}"/>
    <cellStyle name="Percent 7 5 4 4 2" xfId="16976" xr:uid="{C318B017-77E9-4F3C-83CF-94DDCF4B462A}"/>
    <cellStyle name="Percent 7 5 4 5" xfId="16977" xr:uid="{C23499C6-D6A2-401A-A357-8A736FE1F61B}"/>
    <cellStyle name="Percent 7 5 5" xfId="16978" xr:uid="{861DDFCD-E94F-4267-833A-04B398494956}"/>
    <cellStyle name="Percent 7 5 5 2" xfId="16979" xr:uid="{54228436-858A-4AE6-B611-CF048D551FEF}"/>
    <cellStyle name="Percent 7 5 5 2 2" xfId="16980" xr:uid="{830FA454-F76C-4901-9B35-A5840054228F}"/>
    <cellStyle name="Percent 7 5 5 3" xfId="16981" xr:uid="{63305B3E-FBE8-428B-BBE3-E8682D1C49C6}"/>
    <cellStyle name="Percent 7 5 5 3 2" xfId="16982" xr:uid="{32DBFD6F-7D5D-41F1-B885-E4DDB4C67CE1}"/>
    <cellStyle name="Percent 7 5 5 4" xfId="16983" xr:uid="{90E475E1-2370-4B10-B035-EBDD58D27E3B}"/>
    <cellStyle name="Percent 7 5 6" xfId="16984" xr:uid="{BB45D77E-517C-41F5-A953-070CE5700EF6}"/>
    <cellStyle name="Percent 7 5 6 2" xfId="16985" xr:uid="{647CF626-C889-4A91-8D10-A99436BB1E5D}"/>
    <cellStyle name="Percent 7 5 7" xfId="16986" xr:uid="{D0C93644-74D7-42B0-82C9-ABC23DAD8BB4}"/>
    <cellStyle name="Percent 7 5 7 2" xfId="16987" xr:uid="{2B908706-E51A-4913-9148-175037E2E104}"/>
    <cellStyle name="Percent 7 5 8" xfId="16988" xr:uid="{2C3ECC0F-7A6B-491D-95C8-2BC9FA0C16D2}"/>
    <cellStyle name="Percent 7 5 8 2" xfId="16989" xr:uid="{ECC7DF00-D038-43D9-A7F2-E83147B8CCF9}"/>
    <cellStyle name="Percent 7 5 9" xfId="16990" xr:uid="{F8040681-1596-40FD-A6D2-CC79A3FC8466}"/>
    <cellStyle name="Percent 7 6" xfId="1972" xr:uid="{2E07B7D1-D97E-4048-8EEE-00C9F896BFDB}"/>
    <cellStyle name="Percent 7 6 10" xfId="16992" xr:uid="{5D2BD64A-A746-4A98-AB97-373C70776B02}"/>
    <cellStyle name="Percent 7 6 11" xfId="16991" xr:uid="{4D0A34CF-1948-41B9-B330-EB76C8F27D53}"/>
    <cellStyle name="Percent 7 6 12" xfId="8898" xr:uid="{E535B0BF-403A-4BFD-B518-883230B4D66A}"/>
    <cellStyle name="Percent 7 6 13" xfId="6043" xr:uid="{B253206F-EA77-4302-ADA4-135A37503625}"/>
    <cellStyle name="Percent 7 6 2" xfId="16993" xr:uid="{4EFA6D42-46C8-4DFE-BA6F-4307E6C8C4D0}"/>
    <cellStyle name="Percent 7 6 2 2" xfId="16994" xr:uid="{0D37D1B8-001E-4FDB-80F7-08936B58B00C}"/>
    <cellStyle name="Percent 7 6 2 2 2" xfId="16995" xr:uid="{164AC025-C638-4CE1-9EA1-BE9B3078B3EA}"/>
    <cellStyle name="Percent 7 6 2 3" xfId="16996" xr:uid="{81715AC3-5E5E-4F75-ADC6-55954E133FD8}"/>
    <cellStyle name="Percent 7 6 2 3 2" xfId="16997" xr:uid="{6144B7DA-47C0-4694-BF94-3765F673379A}"/>
    <cellStyle name="Percent 7 6 2 4" xfId="16998" xr:uid="{AC925D90-CCDD-4AAD-977A-7A587C00D8A7}"/>
    <cellStyle name="Percent 7 6 3" xfId="16999" xr:uid="{812DF315-6CC6-4AC3-B76B-87BA540833FA}"/>
    <cellStyle name="Percent 7 6 3 2" xfId="17000" xr:uid="{628F5074-CBDB-4C55-98F4-5CCC8E13E47D}"/>
    <cellStyle name="Percent 7 6 3 2 2" xfId="17001" xr:uid="{6FE57394-304C-4C7F-A499-FB77AAC1748C}"/>
    <cellStyle name="Percent 7 6 3 3" xfId="17002" xr:uid="{998824AD-5149-4861-999D-E60551F3513B}"/>
    <cellStyle name="Percent 7 6 3 3 2" xfId="17003" xr:uid="{1F0FC628-DD19-42CC-9B40-E5C13FFDB14A}"/>
    <cellStyle name="Percent 7 6 3 4" xfId="17004" xr:uid="{D1709685-B673-42AE-9C31-049DE7CF1CB5}"/>
    <cellStyle name="Percent 7 6 4" xfId="17005" xr:uid="{B5C24D83-199D-4220-959F-0B8A149965CE}"/>
    <cellStyle name="Percent 7 6 4 2" xfId="17006" xr:uid="{935FC54C-B685-4803-8A3A-6CB7C677EEDE}"/>
    <cellStyle name="Percent 7 6 4 2 2" xfId="17007" xr:uid="{19B062F9-D355-4A25-BE21-E480968F46A3}"/>
    <cellStyle name="Percent 7 6 4 3" xfId="17008" xr:uid="{97E1AF26-497C-4697-B461-5D5FF55D2D28}"/>
    <cellStyle name="Percent 7 6 4 3 2" xfId="17009" xr:uid="{7266A563-C752-43F6-A70C-C26082EA4E0D}"/>
    <cellStyle name="Percent 7 6 4 4" xfId="17010" xr:uid="{EC1BE834-5BB7-43D3-AF20-5D890A2A51C1}"/>
    <cellStyle name="Percent 7 6 4 4 2" xfId="17011" xr:uid="{75A3C14B-30D4-4178-AC01-D52092FD7F67}"/>
    <cellStyle name="Percent 7 6 4 5" xfId="17012" xr:uid="{9E3ADE8E-3C63-4AB6-9BE8-B1CF1AF8F268}"/>
    <cellStyle name="Percent 7 6 5" xfId="17013" xr:uid="{69DDFBCE-D664-4384-BF56-BF98AC05A62C}"/>
    <cellStyle name="Percent 7 6 5 2" xfId="17014" xr:uid="{4B5A0464-AEF8-4946-B5D3-3A35D9108DB5}"/>
    <cellStyle name="Percent 7 6 5 2 2" xfId="17015" xr:uid="{A2C945ED-96B5-4572-9C75-FE2D059E04EC}"/>
    <cellStyle name="Percent 7 6 5 3" xfId="17016" xr:uid="{D765F7A0-4835-4C40-84C7-E25E74FD82D7}"/>
    <cellStyle name="Percent 7 6 5 3 2" xfId="17017" xr:uid="{261C5A4C-CF39-4C5A-AC8F-B6696FDE788B}"/>
    <cellStyle name="Percent 7 6 5 4" xfId="17018" xr:uid="{DC44C672-2C3B-4CED-A0DD-D8AEB12AF6EE}"/>
    <cellStyle name="Percent 7 6 6" xfId="17019" xr:uid="{4E59A1E7-105A-4C0A-B6F2-8BDE622D39EC}"/>
    <cellStyle name="Percent 7 6 6 2" xfId="17020" xr:uid="{ABF58836-7A20-427E-929D-1CB2117B7486}"/>
    <cellStyle name="Percent 7 6 7" xfId="17021" xr:uid="{6F034B03-195D-4607-B922-7061305338BC}"/>
    <cellStyle name="Percent 7 6 7 2" xfId="17022" xr:uid="{158DC43F-4BDB-4EAB-BC32-A6B7A2E3FFD7}"/>
    <cellStyle name="Percent 7 6 8" xfId="17023" xr:uid="{BF0D1E08-17FC-45E1-872F-1F0131668FB3}"/>
    <cellStyle name="Percent 7 6 8 2" xfId="17024" xr:uid="{0901F6A2-5F6E-4305-AF72-6E65B82CC702}"/>
    <cellStyle name="Percent 7 6 9" xfId="17025" xr:uid="{EEFE236F-1C6A-467F-821B-06178625E0DB}"/>
    <cellStyle name="Percent 7 7" xfId="1973" xr:uid="{24A68FF2-8971-4C3B-99D0-E7726C5E1611}"/>
    <cellStyle name="Percent 7 7 10" xfId="17027" xr:uid="{8CF12298-C28B-45AD-A864-D52BBD5D5030}"/>
    <cellStyle name="Percent 7 7 11" xfId="17026" xr:uid="{D6283A04-ECAB-4EFE-BD7C-566A19E23DC8}"/>
    <cellStyle name="Percent 7 7 12" xfId="8899" xr:uid="{605E6283-4FCE-4382-923B-BF9F58D21434}"/>
    <cellStyle name="Percent 7 7 13" xfId="6044" xr:uid="{A0B0CD03-4889-4F5A-AC46-30E74F371753}"/>
    <cellStyle name="Percent 7 7 2" xfId="17028" xr:uid="{49872A8B-DC1A-40FB-9B10-4412ECBC9ED4}"/>
    <cellStyle name="Percent 7 7 2 2" xfId="17029" xr:uid="{C2FF08A2-F84F-4CEB-81E9-ACCC192078D1}"/>
    <cellStyle name="Percent 7 7 2 2 2" xfId="17030" xr:uid="{1F610D67-6BBB-4DB6-A220-E04CED90E60B}"/>
    <cellStyle name="Percent 7 7 2 3" xfId="17031" xr:uid="{447F702D-DE8A-4A93-BB7F-A1E3092E3DDC}"/>
    <cellStyle name="Percent 7 7 2 3 2" xfId="17032" xr:uid="{2EEB2A3B-9D18-4580-961F-A1CC63A9535F}"/>
    <cellStyle name="Percent 7 7 2 4" xfId="17033" xr:uid="{856A32DD-26E1-4244-8783-34D5FD8FFE99}"/>
    <cellStyle name="Percent 7 7 3" xfId="17034" xr:uid="{5BB09F8B-61FC-4909-97BF-A5E742DF0822}"/>
    <cellStyle name="Percent 7 7 3 2" xfId="17035" xr:uid="{155791B1-7CE2-4375-9618-B69FD5444BBA}"/>
    <cellStyle name="Percent 7 7 3 2 2" xfId="17036" xr:uid="{A7663F27-6650-451A-B8ED-D5982E6FC71F}"/>
    <cellStyle name="Percent 7 7 3 3" xfId="17037" xr:uid="{A5EE72C9-5B71-455D-9BF4-335DAB79B69E}"/>
    <cellStyle name="Percent 7 7 3 3 2" xfId="17038" xr:uid="{792047C6-3D94-44DC-B334-26658CCA593E}"/>
    <cellStyle name="Percent 7 7 3 4" xfId="17039" xr:uid="{4C31A04E-8529-4E71-AF9E-70699E8DB807}"/>
    <cellStyle name="Percent 7 7 4" xfId="17040" xr:uid="{B0BD9109-B6AB-4B38-B8D7-BAF8D87D76D5}"/>
    <cellStyle name="Percent 7 7 4 2" xfId="17041" xr:uid="{10221163-B16B-49EB-A06F-AE741193DF76}"/>
    <cellStyle name="Percent 7 7 4 2 2" xfId="17042" xr:uid="{066F82DD-BD2A-43B7-B6D3-866E588F2733}"/>
    <cellStyle name="Percent 7 7 4 3" xfId="17043" xr:uid="{950ECCCF-76B6-46FA-B76D-E45232B3F0CD}"/>
    <cellStyle name="Percent 7 7 4 3 2" xfId="17044" xr:uid="{99EBB4C6-A4E8-4E85-A22E-79ADAE7136C4}"/>
    <cellStyle name="Percent 7 7 4 4" xfId="17045" xr:uid="{D61C1A2E-9EAB-4BE0-BF1A-0E594B331C8B}"/>
    <cellStyle name="Percent 7 7 4 4 2" xfId="17046" xr:uid="{4FD1EABD-8B39-4E45-8F08-02CE442073EC}"/>
    <cellStyle name="Percent 7 7 4 5" xfId="17047" xr:uid="{563CAA15-CC09-43B6-A328-E36453EEB32D}"/>
    <cellStyle name="Percent 7 7 5" xfId="17048" xr:uid="{01F91B15-5EF8-4659-861E-FDAAFAEA8D12}"/>
    <cellStyle name="Percent 7 7 5 2" xfId="17049" xr:uid="{EFB8F006-E707-4FAA-912A-861368B7FF1B}"/>
    <cellStyle name="Percent 7 7 5 2 2" xfId="17050" xr:uid="{EF08120E-9648-4AE6-88BA-1B72B4DAE994}"/>
    <cellStyle name="Percent 7 7 5 3" xfId="17051" xr:uid="{D453E00E-8D63-484C-9DAC-85820995F39C}"/>
    <cellStyle name="Percent 7 7 5 3 2" xfId="17052" xr:uid="{6179C36A-E472-4E19-B3CF-B04D63CF5B0F}"/>
    <cellStyle name="Percent 7 7 5 4" xfId="17053" xr:uid="{8D319F24-0DAC-4B2C-A472-6C4D5989D8B9}"/>
    <cellStyle name="Percent 7 7 6" xfId="17054" xr:uid="{8FCD046F-855B-4BE4-9931-1CBB31CE8404}"/>
    <cellStyle name="Percent 7 7 6 2" xfId="17055" xr:uid="{8F3EAC06-AA19-4C32-BC5B-879D50264D73}"/>
    <cellStyle name="Percent 7 7 7" xfId="17056" xr:uid="{5A5F8169-87F4-42E2-AC97-885D608280DF}"/>
    <cellStyle name="Percent 7 7 7 2" xfId="17057" xr:uid="{8F7C17A2-F360-4750-A9B1-6FE451D89224}"/>
    <cellStyle name="Percent 7 7 8" xfId="17058" xr:uid="{AD7CB9DC-62D0-4440-8780-AD3C1E1D9739}"/>
    <cellStyle name="Percent 7 7 8 2" xfId="17059" xr:uid="{24EC939D-8F13-4AA1-A7C6-8CAD6C9B13AD}"/>
    <cellStyle name="Percent 7 7 9" xfId="17060" xr:uid="{B79E9956-7BE5-4A7B-8611-1EDC2D323A08}"/>
    <cellStyle name="Percent 7 8" xfId="1974" xr:uid="{388EBC47-FAC1-4D72-990B-90B814B7006F}"/>
    <cellStyle name="Percent 7 8 10" xfId="17062" xr:uid="{7F8E89CA-3DF0-41C6-B9E6-DF2E76456564}"/>
    <cellStyle name="Percent 7 8 11" xfId="17061" xr:uid="{4464EB29-CA1E-42A0-9EA3-57BFF1789F90}"/>
    <cellStyle name="Percent 7 8 12" xfId="8900" xr:uid="{8F361600-B532-4526-87D1-A4CF073C97AD}"/>
    <cellStyle name="Percent 7 8 13" xfId="6045" xr:uid="{69233AFE-4EC0-4A6C-838F-EEF10D7C5604}"/>
    <cellStyle name="Percent 7 8 2" xfId="17063" xr:uid="{A847ACEF-23F8-4E3B-97F4-2B087B4466CD}"/>
    <cellStyle name="Percent 7 8 2 2" xfId="17064" xr:uid="{33717631-F7C2-42C7-9090-B91CE954B6ED}"/>
    <cellStyle name="Percent 7 8 2 2 2" xfId="17065" xr:uid="{A4A0AEAA-BC71-4B3A-8B82-18675948276B}"/>
    <cellStyle name="Percent 7 8 2 3" xfId="17066" xr:uid="{409E9CFB-5D73-4CE4-817C-2331B10A3350}"/>
    <cellStyle name="Percent 7 8 2 3 2" xfId="17067" xr:uid="{8D417E9A-F29A-4E5B-B935-BB55A41B23E3}"/>
    <cellStyle name="Percent 7 8 2 4" xfId="17068" xr:uid="{F9A4EB8E-4243-4ABE-9A04-522B68C48D17}"/>
    <cellStyle name="Percent 7 8 3" xfId="17069" xr:uid="{61B94DD9-D94A-4DA6-BC00-0DD80AA92F37}"/>
    <cellStyle name="Percent 7 8 3 2" xfId="17070" xr:uid="{CA74A67C-955B-40B3-9089-9D10411004B2}"/>
    <cellStyle name="Percent 7 8 3 2 2" xfId="17071" xr:uid="{983941D5-1B59-4424-B4F9-8B773F483B8F}"/>
    <cellStyle name="Percent 7 8 3 3" xfId="17072" xr:uid="{8567827F-2FC3-4A93-9B7A-3351C2B73435}"/>
    <cellStyle name="Percent 7 8 3 3 2" xfId="17073" xr:uid="{91FFD03E-C107-436D-8D78-D5C419AC6457}"/>
    <cellStyle name="Percent 7 8 3 4" xfId="17074" xr:uid="{5DC29F3F-043C-4967-A4F7-4AA98CB346E2}"/>
    <cellStyle name="Percent 7 8 4" xfId="17075" xr:uid="{0088D9E0-F9C5-4760-9EA4-427CB02580D9}"/>
    <cellStyle name="Percent 7 8 4 2" xfId="17076" xr:uid="{F0D01EC3-86B5-413E-AADD-AD18ECED4802}"/>
    <cellStyle name="Percent 7 8 4 2 2" xfId="17077" xr:uid="{7B0E4ABA-40D7-4D8C-BD41-06E4FB158CA4}"/>
    <cellStyle name="Percent 7 8 4 3" xfId="17078" xr:uid="{3A15BC0F-E5C0-47E0-AADC-D11046348A46}"/>
    <cellStyle name="Percent 7 8 4 3 2" xfId="17079" xr:uid="{5A1030DF-D837-40DE-85F8-4FB8AAF67721}"/>
    <cellStyle name="Percent 7 8 4 4" xfId="17080" xr:uid="{A765DDDE-2FED-4975-AAAF-97F571101FCF}"/>
    <cellStyle name="Percent 7 8 4 4 2" xfId="17081" xr:uid="{D1397599-B778-442F-BA20-2A686D1BF6C0}"/>
    <cellStyle name="Percent 7 8 4 5" xfId="17082" xr:uid="{04238FC7-E528-41A3-A39D-A3C5A1578FED}"/>
    <cellStyle name="Percent 7 8 5" xfId="17083" xr:uid="{37DB0007-EF1B-4CFE-87E5-B4F2A2A4E592}"/>
    <cellStyle name="Percent 7 8 5 2" xfId="17084" xr:uid="{5198A832-D75E-4E8C-8C6B-B310345839E4}"/>
    <cellStyle name="Percent 7 8 5 2 2" xfId="17085" xr:uid="{5A5C5567-0150-44A9-840A-9B9AD11CB689}"/>
    <cellStyle name="Percent 7 8 5 3" xfId="17086" xr:uid="{EEBC5C3C-3023-4AD8-B37E-87827D77E76A}"/>
    <cellStyle name="Percent 7 8 5 3 2" xfId="17087" xr:uid="{38A3713D-1C29-49B7-A738-B8DA5E9A052B}"/>
    <cellStyle name="Percent 7 8 5 4" xfId="17088" xr:uid="{A2D93C22-B352-4472-8402-C6EE78F79800}"/>
    <cellStyle name="Percent 7 8 6" xfId="17089" xr:uid="{3A765572-30E8-41C8-AF1C-860F5413E318}"/>
    <cellStyle name="Percent 7 8 6 2" xfId="17090" xr:uid="{6F64BF7D-2794-4E99-A2D1-9E6D75D882D0}"/>
    <cellStyle name="Percent 7 8 7" xfId="17091" xr:uid="{726DE580-8064-4FE5-90BE-1B402673C1C7}"/>
    <cellStyle name="Percent 7 8 7 2" xfId="17092" xr:uid="{39B69244-4D91-4FCB-87B3-C41E15FDD0F5}"/>
    <cellStyle name="Percent 7 8 8" xfId="17093" xr:uid="{1C268F20-5779-4F1B-8CDB-78419AFD3825}"/>
    <cellStyle name="Percent 7 8 8 2" xfId="17094" xr:uid="{9A873056-F441-4F0C-A4B3-67F8610B5992}"/>
    <cellStyle name="Percent 7 8 9" xfId="17095" xr:uid="{FB955CB9-071F-42A9-B55C-44B16DC62B5D}"/>
    <cellStyle name="Percent 7 9" xfId="6046" xr:uid="{9B6A7988-B94F-4122-9C33-BD1EA43A0E6A}"/>
    <cellStyle name="Percent 7 9 10" xfId="17097" xr:uid="{B9AFD050-D45B-41A3-A8A4-D459A27C6860}"/>
    <cellStyle name="Percent 7 9 11" xfId="17096" xr:uid="{6FB620D9-2CD8-44DE-9DBD-DF05E8909E5C}"/>
    <cellStyle name="Percent 7 9 2" xfId="17098" xr:uid="{CC06D14F-3E19-47AA-81AA-81444821480F}"/>
    <cellStyle name="Percent 7 9 2 2" xfId="17099" xr:uid="{A7E923A4-D69E-478C-A3C7-7550E7D75348}"/>
    <cellStyle name="Percent 7 9 2 2 2" xfId="17100" xr:uid="{1C03830B-0875-42E3-B363-147CF87B2F3F}"/>
    <cellStyle name="Percent 7 9 2 3" xfId="17101" xr:uid="{CD0FD190-76AD-4E3E-A0FE-CCD556C87C7C}"/>
    <cellStyle name="Percent 7 9 2 3 2" xfId="17102" xr:uid="{27D4D7E8-ABDB-4D91-AEB3-572249BACBF9}"/>
    <cellStyle name="Percent 7 9 2 4" xfId="17103" xr:uid="{1CF7C74A-DDB2-4ECE-A99F-1406A6628690}"/>
    <cellStyle name="Percent 7 9 3" xfId="17104" xr:uid="{8756587F-03B0-432F-884D-EDC85FBCD9B7}"/>
    <cellStyle name="Percent 7 9 3 2" xfId="17105" xr:uid="{48340FFF-3D96-48DC-9FE0-B810ABB82687}"/>
    <cellStyle name="Percent 7 9 3 2 2" xfId="17106" xr:uid="{A5908EB3-B76D-483F-B9D8-F9F088293A5F}"/>
    <cellStyle name="Percent 7 9 3 3" xfId="17107" xr:uid="{155D95AC-C2FC-4872-93D5-58BF8224B7C2}"/>
    <cellStyle name="Percent 7 9 3 3 2" xfId="17108" xr:uid="{3D467070-DC0E-4D90-9AC2-98F10876F53B}"/>
    <cellStyle name="Percent 7 9 3 4" xfId="17109" xr:uid="{6E2AA41E-E7A0-48DB-817A-23DADB337BFF}"/>
    <cellStyle name="Percent 7 9 4" xfId="17110" xr:uid="{93D4D440-4C70-48B4-8E7A-D77A21056618}"/>
    <cellStyle name="Percent 7 9 4 2" xfId="17111" xr:uid="{6B06E94B-7965-432B-8966-EFCB08086DF6}"/>
    <cellStyle name="Percent 7 9 4 2 2" xfId="17112" xr:uid="{E3C52CA5-F485-4278-872F-46F598C787C1}"/>
    <cellStyle name="Percent 7 9 4 3" xfId="17113" xr:uid="{47C6B01E-25CD-43CC-B93D-22772CE41682}"/>
    <cellStyle name="Percent 7 9 4 3 2" xfId="17114" xr:uid="{64AFED0C-8362-46E8-85F0-25FB2758B3AD}"/>
    <cellStyle name="Percent 7 9 4 4" xfId="17115" xr:uid="{3A965311-F1E1-4918-9F8E-C0E4527BA5F0}"/>
    <cellStyle name="Percent 7 9 4 4 2" xfId="17116" xr:uid="{72F55851-C207-4C88-B3AA-CA01AE612C16}"/>
    <cellStyle name="Percent 7 9 4 5" xfId="17117" xr:uid="{CEA398CF-F373-4245-A3A7-D3EA1DAF5B6B}"/>
    <cellStyle name="Percent 7 9 5" xfId="17118" xr:uid="{1DB4D045-C9B8-4432-BE59-33B12144C0C9}"/>
    <cellStyle name="Percent 7 9 5 2" xfId="17119" xr:uid="{FD5ED682-24AD-4558-9D09-0C0783953AE1}"/>
    <cellStyle name="Percent 7 9 5 2 2" xfId="17120" xr:uid="{8904F4EE-A8A8-4081-B072-7B826AC57B0C}"/>
    <cellStyle name="Percent 7 9 5 3" xfId="17121" xr:uid="{1F4CA99E-113B-4906-8B1D-FFD930B7DFCF}"/>
    <cellStyle name="Percent 7 9 5 3 2" xfId="17122" xr:uid="{C8ED4C5D-0DC1-423B-A80A-929FCB73AD6D}"/>
    <cellStyle name="Percent 7 9 5 4" xfId="17123" xr:uid="{E0492F46-F47D-4CB8-9FBC-2871E4F7CA71}"/>
    <cellStyle name="Percent 7 9 6" xfId="17124" xr:uid="{97EBF97B-43F7-40C4-81DF-42B22C0EE80A}"/>
    <cellStyle name="Percent 7 9 6 2" xfId="17125" xr:uid="{862C8C7C-BF92-440C-B033-C9C35634A0DE}"/>
    <cellStyle name="Percent 7 9 7" xfId="17126" xr:uid="{AD5DC229-E7BE-4431-A363-EF93F552E02D}"/>
    <cellStyle name="Percent 7 9 7 2" xfId="17127" xr:uid="{E93907D0-0D67-4A21-A511-1414DA89F67C}"/>
    <cellStyle name="Percent 7 9 8" xfId="17128" xr:uid="{71281E61-5F28-4D0E-8BC7-7F0DDEC058E9}"/>
    <cellStyle name="Percent 7 9 8 2" xfId="17129" xr:uid="{AD683996-3C37-4086-A0B1-3A804D6DA285}"/>
    <cellStyle name="Percent 7 9 9" xfId="17130" xr:uid="{FF1B7C02-842C-4B4E-A8B1-E8423E8E7DF2}"/>
    <cellStyle name="Percent 8" xfId="1975" xr:uid="{CE59F2EF-7560-40A4-B41C-47D61CA80227}"/>
    <cellStyle name="Percent 8 10" xfId="17132" xr:uid="{BA1D2F61-C8FB-4088-B12B-34CE5B8E0B73}"/>
    <cellStyle name="Percent 8 10 2" xfId="17133" xr:uid="{F408A429-43F5-4B40-9D43-7DFDCB616750}"/>
    <cellStyle name="Percent 8 10 2 2" xfId="17134" xr:uid="{12A2097A-FBD8-4DBE-AC63-878BEEDCFAE5}"/>
    <cellStyle name="Percent 8 10 3" xfId="17135" xr:uid="{541D9624-163E-4050-A1F5-38EB7B07CA76}"/>
    <cellStyle name="Percent 8 10 3 2" xfId="17136" xr:uid="{2C57D950-0125-4A75-B4BA-8D6D16993E03}"/>
    <cellStyle name="Percent 8 10 4" xfId="17137" xr:uid="{3EB6B4F5-C631-43EC-836E-C504E53FA565}"/>
    <cellStyle name="Percent 8 11" xfId="17138" xr:uid="{2AB49710-3232-4DD8-B143-ED195A7332B4}"/>
    <cellStyle name="Percent 8 11 2" xfId="17139" xr:uid="{896398ED-18B1-4C16-A80D-C5A2826ABF1E}"/>
    <cellStyle name="Percent 8 11 2 2" xfId="17140" xr:uid="{5969386C-F364-4FB8-AA92-DB61BF3F1159}"/>
    <cellStyle name="Percent 8 11 3" xfId="17141" xr:uid="{7C03A9EC-B4E1-4761-8B83-C8C6F9EF2282}"/>
    <cellStyle name="Percent 8 11 3 2" xfId="17142" xr:uid="{2AA9B3AD-E618-489E-B162-C397334F831F}"/>
    <cellStyle name="Percent 8 11 4" xfId="17143" xr:uid="{3CA52C2E-D8FC-4486-A3B3-86311608FACE}"/>
    <cellStyle name="Percent 8 11 4 2" xfId="17144" xr:uid="{4D772449-1F8E-45E5-B4B1-8875F2E3616C}"/>
    <cellStyle name="Percent 8 11 5" xfId="17145" xr:uid="{4162D0C0-AA63-4157-BAA1-992BA015C91B}"/>
    <cellStyle name="Percent 8 12" xfId="17146" xr:uid="{73839B1B-AE0A-4D1B-9F94-02F8309A3E99}"/>
    <cellStyle name="Percent 8 12 2" xfId="17147" xr:uid="{2CA48ECA-A780-4D9F-B005-B8EB54A7E984}"/>
    <cellStyle name="Percent 8 12 2 2" xfId="17148" xr:uid="{15904667-45A9-4CB3-AE91-E4B3CE720ACD}"/>
    <cellStyle name="Percent 8 12 3" xfId="17149" xr:uid="{5DAF96DB-B808-49A3-8657-284158B5674F}"/>
    <cellStyle name="Percent 8 12 3 2" xfId="17150" xr:uid="{C83A1B21-B744-4ABA-BC38-380C83044586}"/>
    <cellStyle name="Percent 8 12 4" xfId="17151" xr:uid="{02EE39E8-2075-4C00-A2F3-AF50F3E68005}"/>
    <cellStyle name="Percent 8 13" xfId="17152" xr:uid="{572A5921-F3AD-4A6E-949B-D48E9A2C18EB}"/>
    <cellStyle name="Percent 8 13 2" xfId="17153" xr:uid="{AFFD02FB-E08B-4290-83A2-AA08052F5554}"/>
    <cellStyle name="Percent 8 14" xfId="17154" xr:uid="{55300ABC-34BE-4C88-98ED-E4DE041E67E7}"/>
    <cellStyle name="Percent 8 14 2" xfId="17155" xr:uid="{76B2292B-5E33-4B83-A804-6D0AF9A8BF30}"/>
    <cellStyle name="Percent 8 15" xfId="17156" xr:uid="{58764A06-FA05-4DCF-A254-216A28825EAF}"/>
    <cellStyle name="Percent 8 15 2" xfId="17157" xr:uid="{25DF9713-D5A2-45C2-9733-663E49961275}"/>
    <cellStyle name="Percent 8 16" xfId="17158" xr:uid="{ACD8AC91-2155-4F19-8271-8F2B45369491}"/>
    <cellStyle name="Percent 8 17" xfId="17159" xr:uid="{953B3707-7844-4982-8350-452D737E2CF1}"/>
    <cellStyle name="Percent 8 18" xfId="17131" xr:uid="{0CAEE539-3869-4BB0-9182-BE2EB72D612C}"/>
    <cellStyle name="Percent 8 19" xfId="7924" xr:uid="{5E5A6F12-8442-4122-B6FD-B03A4DD04CC6}"/>
    <cellStyle name="Percent 8 2" xfId="1976" xr:uid="{EBB1A3AA-A297-4407-9B15-5D15CAA360EE}"/>
    <cellStyle name="Percent 8 2 10" xfId="17161" xr:uid="{10DADC24-8976-44A5-9EF6-DC4B2435E684}"/>
    <cellStyle name="Percent 8 2 11" xfId="17160" xr:uid="{612F93BA-FB47-4B45-AF76-53460B2A6EA5}"/>
    <cellStyle name="Percent 8 2 12" xfId="8901" xr:uid="{565698B7-112F-4169-A6D8-30C6C8974ED2}"/>
    <cellStyle name="Percent 8 2 13" xfId="6048" xr:uid="{08A9FB21-7A57-4D3A-ADA7-E0BEF8FB2AD9}"/>
    <cellStyle name="Percent 8 2 2" xfId="17162" xr:uid="{77662343-F46C-4A93-873E-C4E4E2D2D60E}"/>
    <cellStyle name="Percent 8 2 2 2" xfId="17163" xr:uid="{AC80810A-455E-4FD0-A5E5-351E50EB464D}"/>
    <cellStyle name="Percent 8 2 2 2 2" xfId="17164" xr:uid="{B934ED9D-93BA-4708-8B35-2FEBE5C7316D}"/>
    <cellStyle name="Percent 8 2 2 3" xfId="17165" xr:uid="{E6A23210-BE5D-402E-89DC-871C4567B9FB}"/>
    <cellStyle name="Percent 8 2 2 3 2" xfId="17166" xr:uid="{EA6D053A-475B-4846-988C-131C217282DC}"/>
    <cellStyle name="Percent 8 2 2 4" xfId="17167" xr:uid="{A64B7AB7-46C8-4A7A-8FF7-E3E2D4DC3594}"/>
    <cellStyle name="Percent 8 2 3" xfId="17168" xr:uid="{A91B1390-0C64-4A6F-A4B3-A9B1928FF396}"/>
    <cellStyle name="Percent 8 2 3 2" xfId="17169" xr:uid="{34CAC3A5-D431-4875-A0B0-1E8CDAE7FD21}"/>
    <cellStyle name="Percent 8 2 3 2 2" xfId="17170" xr:uid="{BF3262D0-7D57-46BD-BE3F-6DB2DA2AB0EE}"/>
    <cellStyle name="Percent 8 2 3 3" xfId="17171" xr:uid="{938C22C7-79DF-4BC5-8812-7931CA9BEC4B}"/>
    <cellStyle name="Percent 8 2 3 3 2" xfId="17172" xr:uid="{A42EB3FC-AE5F-4989-8C5B-4A636EA70D23}"/>
    <cellStyle name="Percent 8 2 3 4" xfId="17173" xr:uid="{8853E6A6-A977-47E6-9BBF-35DC96E1EBC8}"/>
    <cellStyle name="Percent 8 2 4" xfId="17174" xr:uid="{70E3B225-A502-4B60-A53B-8B1BA3D1E66E}"/>
    <cellStyle name="Percent 8 2 4 2" xfId="17175" xr:uid="{6E44CBA5-A385-4276-A57A-E4889AAB3C86}"/>
    <cellStyle name="Percent 8 2 4 2 2" xfId="17176" xr:uid="{44F7339E-3CF4-4638-8FA1-BF7F6F013689}"/>
    <cellStyle name="Percent 8 2 4 3" xfId="17177" xr:uid="{D7B9AC95-E276-4318-9D78-205A8748932F}"/>
    <cellStyle name="Percent 8 2 4 3 2" xfId="17178" xr:uid="{3ABAF5B7-33D1-467D-8C53-ABF087AD6216}"/>
    <cellStyle name="Percent 8 2 4 4" xfId="17179" xr:uid="{8F6BFF0D-C8E9-496C-BB6E-F2BE9C0E354F}"/>
    <cellStyle name="Percent 8 2 4 4 2" xfId="17180" xr:uid="{64136DF5-5E91-4CCF-87A7-22C605E4382C}"/>
    <cellStyle name="Percent 8 2 4 5" xfId="17181" xr:uid="{E8B11E84-45AC-4A60-B5E5-E5A293F64441}"/>
    <cellStyle name="Percent 8 2 5" xfId="17182" xr:uid="{3FF47407-1F1E-453C-A76D-95C8D5CEC4E1}"/>
    <cellStyle name="Percent 8 2 5 2" xfId="17183" xr:uid="{FE0111D6-9697-4AD5-968E-90CC3220019E}"/>
    <cellStyle name="Percent 8 2 5 2 2" xfId="17184" xr:uid="{63B995E5-B75E-4A9A-8E1B-9EC76ACCF2EA}"/>
    <cellStyle name="Percent 8 2 5 3" xfId="17185" xr:uid="{91D85935-D8BE-4356-A126-C9F323B234B9}"/>
    <cellStyle name="Percent 8 2 5 3 2" xfId="17186" xr:uid="{7C7EC40F-9007-4B2E-9B11-84FAFE16047A}"/>
    <cellStyle name="Percent 8 2 5 4" xfId="17187" xr:uid="{3FDA2672-653C-4132-AC67-13F2D6D4CB2D}"/>
    <cellStyle name="Percent 8 2 6" xfId="17188" xr:uid="{735142B6-57C3-4F79-8D18-261220208D32}"/>
    <cellStyle name="Percent 8 2 6 2" xfId="17189" xr:uid="{5A119E58-6109-4BC7-B08D-78C3B9499882}"/>
    <cellStyle name="Percent 8 2 7" xfId="17190" xr:uid="{4DD46D86-39B4-4C81-BE80-490044CC4BD3}"/>
    <cellStyle name="Percent 8 2 7 2" xfId="17191" xr:uid="{6F89A445-44E0-4424-8804-98EFB7686F66}"/>
    <cellStyle name="Percent 8 2 8" xfId="17192" xr:uid="{E0341258-3027-4EB9-85F2-BA07C6384AA4}"/>
    <cellStyle name="Percent 8 2 8 2" xfId="17193" xr:uid="{C037795D-4A82-4EE2-BF1D-E4ECA1CF05BA}"/>
    <cellStyle name="Percent 8 2 9" xfId="17194" xr:uid="{5BE4B135-0454-4934-9C3B-212BFC8BC25E}"/>
    <cellStyle name="Percent 8 20" xfId="6047" xr:uid="{9E134FC8-35E2-427A-8D68-833FC1C92509}"/>
    <cellStyle name="Percent 8 3" xfId="1977" xr:uid="{04DE418A-C67D-4445-9902-A4511BED2F29}"/>
    <cellStyle name="Percent 8 3 10" xfId="17196" xr:uid="{3F11EFE1-F7DB-4DB5-BFDD-3C01215BA1E9}"/>
    <cellStyle name="Percent 8 3 11" xfId="17195" xr:uid="{5C81D78C-4266-4B52-AEE8-5B8D5274720D}"/>
    <cellStyle name="Percent 8 3 12" xfId="8902" xr:uid="{723F8339-00F3-489B-B717-5A3DC3109332}"/>
    <cellStyle name="Percent 8 3 13" xfId="6049" xr:uid="{8770C99C-0E4C-464C-A913-68FE906768E6}"/>
    <cellStyle name="Percent 8 3 2" xfId="17197" xr:uid="{9987B549-D0CB-4F97-95F2-867E962D0BBA}"/>
    <cellStyle name="Percent 8 3 2 2" xfId="17198" xr:uid="{8642D4C6-F272-4439-A748-35FD14AE2659}"/>
    <cellStyle name="Percent 8 3 2 2 2" xfId="17199" xr:uid="{D7688B1C-FC33-4057-A479-BE285D332559}"/>
    <cellStyle name="Percent 8 3 2 3" xfId="17200" xr:uid="{47DF4B4A-9542-4FE0-8408-2F618E5C51B8}"/>
    <cellStyle name="Percent 8 3 2 3 2" xfId="17201" xr:uid="{4DEFF26A-06E8-4FB8-B46B-C351587F842C}"/>
    <cellStyle name="Percent 8 3 2 4" xfId="17202" xr:uid="{CD973570-3B77-4ACE-B683-6899964B9F29}"/>
    <cellStyle name="Percent 8 3 3" xfId="17203" xr:uid="{F43A9273-EF4B-4AF3-B89B-40221BBEF556}"/>
    <cellStyle name="Percent 8 3 3 2" xfId="17204" xr:uid="{C3496330-E875-43BE-9465-B0D5FAAFD6CD}"/>
    <cellStyle name="Percent 8 3 3 2 2" xfId="17205" xr:uid="{D02D0CD6-BE42-4CD1-A237-8B7AE3D0EBD4}"/>
    <cellStyle name="Percent 8 3 3 3" xfId="17206" xr:uid="{11302109-9B4A-423A-A974-77F6967F2442}"/>
    <cellStyle name="Percent 8 3 3 3 2" xfId="17207" xr:uid="{5D359AA2-6687-4638-8817-EEEA2580F70C}"/>
    <cellStyle name="Percent 8 3 3 4" xfId="17208" xr:uid="{F53F35D9-20BA-4A3B-B5FD-02FF66B7EFF4}"/>
    <cellStyle name="Percent 8 3 4" xfId="17209" xr:uid="{D14ADC99-9863-47AE-B333-DB4CC5ABB95C}"/>
    <cellStyle name="Percent 8 3 4 2" xfId="17210" xr:uid="{992640B4-AB54-40E2-99E0-43AC6B963A2E}"/>
    <cellStyle name="Percent 8 3 4 2 2" xfId="17211" xr:uid="{2A21BC9B-B95C-431E-B4A5-74CF1F14B4EF}"/>
    <cellStyle name="Percent 8 3 4 3" xfId="17212" xr:uid="{6EDF902F-ED13-4DF4-93BB-F423AD8D4E7C}"/>
    <cellStyle name="Percent 8 3 4 3 2" xfId="17213" xr:uid="{61AFECDD-AD79-4403-9697-366F2D2D5210}"/>
    <cellStyle name="Percent 8 3 4 4" xfId="17214" xr:uid="{30149F11-B483-4C1B-B2D1-7BC55CA5FBDE}"/>
    <cellStyle name="Percent 8 3 4 4 2" xfId="17215" xr:uid="{78E11FD0-CCE1-4FC5-986B-72689F234FB5}"/>
    <cellStyle name="Percent 8 3 4 5" xfId="17216" xr:uid="{6E9E837A-117E-4D34-8413-F0A9A0A7D4CC}"/>
    <cellStyle name="Percent 8 3 5" xfId="17217" xr:uid="{CA62F7B5-26D8-4A16-9E81-0C65E9BE9673}"/>
    <cellStyle name="Percent 8 3 5 2" xfId="17218" xr:uid="{3368B3AB-86B9-4532-A33C-1F372ABFDDC2}"/>
    <cellStyle name="Percent 8 3 5 2 2" xfId="17219" xr:uid="{D3BE6DB7-D493-4D6C-9B87-FAE479E21292}"/>
    <cellStyle name="Percent 8 3 5 3" xfId="17220" xr:uid="{C4647C56-EAE0-4DDE-B991-AFDCE2F8E04C}"/>
    <cellStyle name="Percent 8 3 5 3 2" xfId="17221" xr:uid="{93E67635-51AB-47D6-BB14-ACB7103AD8F3}"/>
    <cellStyle name="Percent 8 3 5 4" xfId="17222" xr:uid="{FBADE644-E255-4DD4-BB4E-8FD386169DBA}"/>
    <cellStyle name="Percent 8 3 6" xfId="17223" xr:uid="{F3A2E9C8-831F-4811-A45F-AAEF0A6F57EF}"/>
    <cellStyle name="Percent 8 3 6 2" xfId="17224" xr:uid="{9D0EB07A-3F00-421F-B612-3DFF190A0C28}"/>
    <cellStyle name="Percent 8 3 7" xfId="17225" xr:uid="{A29A59F0-38C2-4992-89CD-565B72B170B2}"/>
    <cellStyle name="Percent 8 3 7 2" xfId="17226" xr:uid="{86EA80B6-321E-4CEB-8381-4D60F49EF4E9}"/>
    <cellStyle name="Percent 8 3 8" xfId="17227" xr:uid="{1E8C0F10-EAA2-4899-B5C7-324350716AB4}"/>
    <cellStyle name="Percent 8 3 8 2" xfId="17228" xr:uid="{70CC724C-1776-4E9A-8067-7FD7784E2D30}"/>
    <cellStyle name="Percent 8 3 9" xfId="17229" xr:uid="{57D67EC0-A8B7-4F47-A2D4-E6EA4DFF4A6C}"/>
    <cellStyle name="Percent 8 4" xfId="1978" xr:uid="{814DE46F-CB4A-4C59-884E-6D0839BF9C3F}"/>
    <cellStyle name="Percent 8 4 10" xfId="17231" xr:uid="{94B3C021-DBCF-4962-8122-38D3888D1CAE}"/>
    <cellStyle name="Percent 8 4 11" xfId="17230" xr:uid="{E01007A1-8801-46AD-93CF-ED5E1E0323E4}"/>
    <cellStyle name="Percent 8 4 12" xfId="8903" xr:uid="{4F809489-BB68-4490-B0D9-208C7FE625B6}"/>
    <cellStyle name="Percent 8 4 13" xfId="6050" xr:uid="{55ECF11C-CEAE-4C13-B6F4-76D78013C142}"/>
    <cellStyle name="Percent 8 4 2" xfId="17232" xr:uid="{42DD8239-934D-460A-BCD0-E33CD78E5378}"/>
    <cellStyle name="Percent 8 4 2 2" xfId="17233" xr:uid="{5FD7DE46-F521-47B0-AD4B-AD68105EE281}"/>
    <cellStyle name="Percent 8 4 2 2 2" xfId="17234" xr:uid="{E07CBCC7-5972-451F-8BCC-3817C1B174E3}"/>
    <cellStyle name="Percent 8 4 2 3" xfId="17235" xr:uid="{7F65ED28-CB07-4F4A-A0F3-986B0F2C50F3}"/>
    <cellStyle name="Percent 8 4 2 3 2" xfId="17236" xr:uid="{4532D36C-E68E-4A46-930B-148061A7ABB5}"/>
    <cellStyle name="Percent 8 4 2 4" xfId="17237" xr:uid="{3F229086-D63E-482A-B067-25E8336EDAE6}"/>
    <cellStyle name="Percent 8 4 3" xfId="17238" xr:uid="{A6FA281D-84C4-4E87-8B30-0F75993C942A}"/>
    <cellStyle name="Percent 8 4 3 2" xfId="17239" xr:uid="{151CC87A-46B1-45B7-8A32-A082E5754CDC}"/>
    <cellStyle name="Percent 8 4 3 2 2" xfId="17240" xr:uid="{8F78599C-0611-49CF-8055-6A78465DE6E8}"/>
    <cellStyle name="Percent 8 4 3 3" xfId="17241" xr:uid="{E000A314-F329-403E-A159-ED139BC8E128}"/>
    <cellStyle name="Percent 8 4 3 3 2" xfId="17242" xr:uid="{7857E7F5-4884-4ABF-9088-38304CC7AA58}"/>
    <cellStyle name="Percent 8 4 3 4" xfId="17243" xr:uid="{0F9AA652-CBEB-482A-B9BC-53761445FB1D}"/>
    <cellStyle name="Percent 8 4 4" xfId="17244" xr:uid="{E0F0435D-0898-4D12-B48E-E9BACA3F3A1A}"/>
    <cellStyle name="Percent 8 4 4 2" xfId="17245" xr:uid="{19695F0D-04F9-45BE-9B31-87E4426F4561}"/>
    <cellStyle name="Percent 8 4 4 2 2" xfId="17246" xr:uid="{88D6361F-F173-4903-A18A-38445D783015}"/>
    <cellStyle name="Percent 8 4 4 3" xfId="17247" xr:uid="{9F9ADA73-972D-490A-8C3E-A0F08AD42A7E}"/>
    <cellStyle name="Percent 8 4 4 3 2" xfId="17248" xr:uid="{F67BBA40-DFD1-44AB-BC7A-79D18973CDC4}"/>
    <cellStyle name="Percent 8 4 4 4" xfId="17249" xr:uid="{829D577E-0F5C-49D0-AD0C-DCB6BF99BB67}"/>
    <cellStyle name="Percent 8 4 4 4 2" xfId="17250" xr:uid="{64B0D03A-867A-4818-B46E-E5C9C026D9E6}"/>
    <cellStyle name="Percent 8 4 4 5" xfId="17251" xr:uid="{6FD71EDB-561E-4B82-A504-63B981953B08}"/>
    <cellStyle name="Percent 8 4 5" xfId="17252" xr:uid="{5CE9170C-8B61-40C6-A963-59FD332E84CD}"/>
    <cellStyle name="Percent 8 4 5 2" xfId="17253" xr:uid="{EB075F78-9B1F-4684-A288-E32771B937E4}"/>
    <cellStyle name="Percent 8 4 5 2 2" xfId="17254" xr:uid="{3814A2B2-7DDF-466B-9140-2AF20CC9FA1B}"/>
    <cellStyle name="Percent 8 4 5 3" xfId="17255" xr:uid="{0F0DC93E-9C43-44AC-8D9C-7BC98A92AD36}"/>
    <cellStyle name="Percent 8 4 5 3 2" xfId="17256" xr:uid="{89C981FC-2E9A-4BA0-8981-041025E120D6}"/>
    <cellStyle name="Percent 8 4 5 4" xfId="17257" xr:uid="{C5E5A911-8904-45DD-8949-0E530530D7D6}"/>
    <cellStyle name="Percent 8 4 6" xfId="17258" xr:uid="{D270F2AB-32BF-4E31-B2E7-28AA55A9AB8C}"/>
    <cellStyle name="Percent 8 4 6 2" xfId="17259" xr:uid="{6F60DDE2-5929-4329-A058-24608FA6777F}"/>
    <cellStyle name="Percent 8 4 7" xfId="17260" xr:uid="{E10FC17D-9665-4C96-A2EF-A8CEF68BCAFD}"/>
    <cellStyle name="Percent 8 4 7 2" xfId="17261" xr:uid="{08A4035C-535F-4751-82F8-77527E15512C}"/>
    <cellStyle name="Percent 8 4 8" xfId="17262" xr:uid="{9D93DFA6-8B34-4E55-9083-462706ED5A72}"/>
    <cellStyle name="Percent 8 4 8 2" xfId="17263" xr:uid="{2F29804D-8D90-415F-A3FA-490A488FFB08}"/>
    <cellStyle name="Percent 8 4 9" xfId="17264" xr:uid="{78FF415B-F793-4687-ADDA-CC5D5927990C}"/>
    <cellStyle name="Percent 8 5" xfId="1979" xr:uid="{EA094688-5F7A-4B15-AE67-72EE3D75961A}"/>
    <cellStyle name="Percent 8 5 10" xfId="17266" xr:uid="{558BF752-CF85-46A0-81D7-365825B7B23D}"/>
    <cellStyle name="Percent 8 5 11" xfId="17265" xr:uid="{42A81AFD-5DC2-4E2C-8EC7-F5BFF0955293}"/>
    <cellStyle name="Percent 8 5 12" xfId="8904" xr:uid="{9AF03711-F7D7-40BE-AF4B-338A3299AB46}"/>
    <cellStyle name="Percent 8 5 13" xfId="6051" xr:uid="{D7E31450-F0AE-4F2A-92B8-99450C8A29AD}"/>
    <cellStyle name="Percent 8 5 2" xfId="17267" xr:uid="{A24B7911-FA28-4FB5-B1BE-3BF41106C27E}"/>
    <cellStyle name="Percent 8 5 2 2" xfId="17268" xr:uid="{FB1988A6-914E-4AAC-A9DB-BD567B6DD713}"/>
    <cellStyle name="Percent 8 5 2 2 2" xfId="17269" xr:uid="{CE43EB00-EE6A-4AB6-90C7-515FFDFE7058}"/>
    <cellStyle name="Percent 8 5 2 3" xfId="17270" xr:uid="{BB97ABA9-9C1E-43B1-9C96-C61DFED96262}"/>
    <cellStyle name="Percent 8 5 2 3 2" xfId="17271" xr:uid="{B3F1380F-829A-477A-A837-9AB3AE0B700D}"/>
    <cellStyle name="Percent 8 5 2 4" xfId="17272" xr:uid="{CC5C3807-2527-4D82-B8CB-237763921976}"/>
    <cellStyle name="Percent 8 5 3" xfId="17273" xr:uid="{C9D1B3CF-37F3-484B-930E-0DC6AE3E29E3}"/>
    <cellStyle name="Percent 8 5 3 2" xfId="17274" xr:uid="{FB5600A3-2C9E-4C87-AD34-2E96E5365823}"/>
    <cellStyle name="Percent 8 5 3 2 2" xfId="17275" xr:uid="{E21C8CA8-AD92-458C-B209-496F25FA3283}"/>
    <cellStyle name="Percent 8 5 3 3" xfId="17276" xr:uid="{2925D870-5EA0-4E7B-A1FA-D417C86A6BB1}"/>
    <cellStyle name="Percent 8 5 3 3 2" xfId="17277" xr:uid="{7B987461-0FC4-4D12-B91D-911AA90AA57C}"/>
    <cellStyle name="Percent 8 5 3 4" xfId="17278" xr:uid="{E0EFE63D-D987-4B90-A55E-F472302BCFC2}"/>
    <cellStyle name="Percent 8 5 4" xfId="17279" xr:uid="{74C84FA0-2FC6-4BFB-A7C4-D06628B7D15D}"/>
    <cellStyle name="Percent 8 5 4 2" xfId="17280" xr:uid="{1B9D1EDA-D0E3-4D8E-8A17-A49FAAB7057E}"/>
    <cellStyle name="Percent 8 5 4 2 2" xfId="17281" xr:uid="{12956B94-002F-4C03-A626-60254C88E270}"/>
    <cellStyle name="Percent 8 5 4 3" xfId="17282" xr:uid="{299C9BBC-4288-4122-90D4-B1AB81314267}"/>
    <cellStyle name="Percent 8 5 4 3 2" xfId="17283" xr:uid="{5CC992F1-ACB0-4462-B1B4-226C02349591}"/>
    <cellStyle name="Percent 8 5 4 4" xfId="17284" xr:uid="{212A3205-EB83-4F0E-A73F-4A89F60CE038}"/>
    <cellStyle name="Percent 8 5 4 4 2" xfId="17285" xr:uid="{900D7590-3B13-4122-88B7-79C28BC5150C}"/>
    <cellStyle name="Percent 8 5 4 5" xfId="17286" xr:uid="{140E2B36-83DB-454D-9F1F-7AB00C9F0465}"/>
    <cellStyle name="Percent 8 5 5" xfId="17287" xr:uid="{E2694B9E-2863-4560-B938-D112166B5110}"/>
    <cellStyle name="Percent 8 5 5 2" xfId="17288" xr:uid="{EAE65CEE-1915-4F79-8A32-DFB3A542482C}"/>
    <cellStyle name="Percent 8 5 5 2 2" xfId="17289" xr:uid="{6104DAAD-F4FA-4AE5-8902-E0EEAB01D152}"/>
    <cellStyle name="Percent 8 5 5 3" xfId="17290" xr:uid="{02AE640A-1F1E-400A-A5BD-F936B7D9B943}"/>
    <cellStyle name="Percent 8 5 5 3 2" xfId="17291" xr:uid="{0A7BB0C2-AB4F-4279-8A3A-4F9161BE43C6}"/>
    <cellStyle name="Percent 8 5 5 4" xfId="17292" xr:uid="{27DE2EF6-02BA-492D-94B8-D86E522DFC7F}"/>
    <cellStyle name="Percent 8 5 6" xfId="17293" xr:uid="{96F1AC46-ADF8-4AD6-9477-0B0DFF3FE6EB}"/>
    <cellStyle name="Percent 8 5 6 2" xfId="17294" xr:uid="{913AB02B-6BC0-4C99-A0FC-32ED8A50C55C}"/>
    <cellStyle name="Percent 8 5 7" xfId="17295" xr:uid="{AC61E79A-3813-4758-BC39-F180CA0A048D}"/>
    <cellStyle name="Percent 8 5 7 2" xfId="17296" xr:uid="{C0F433C7-126E-4996-B8C0-D4BC7D67F908}"/>
    <cellStyle name="Percent 8 5 8" xfId="17297" xr:uid="{A0E2F203-F876-41CB-AE42-AC7128E61433}"/>
    <cellStyle name="Percent 8 5 8 2" xfId="17298" xr:uid="{0B671AB0-7A8C-4DD7-8BE0-2435FB1B420B}"/>
    <cellStyle name="Percent 8 5 9" xfId="17299" xr:uid="{83116D29-182C-473E-BC4D-A3B5083BB214}"/>
    <cellStyle name="Percent 8 6" xfId="1980" xr:uid="{B0401096-F1C1-496E-BA57-DF298128C9FE}"/>
    <cellStyle name="Percent 8 6 10" xfId="17301" xr:uid="{46A89244-D50F-4ACC-AC48-BA0DBDEC0CC7}"/>
    <cellStyle name="Percent 8 6 11" xfId="17300" xr:uid="{7AB04209-4D3D-4D2A-A525-F72D0B40E925}"/>
    <cellStyle name="Percent 8 6 12" xfId="8905" xr:uid="{7FF9F98C-978C-4DBC-A32D-F349621B523A}"/>
    <cellStyle name="Percent 8 6 13" xfId="6052" xr:uid="{DD3A5893-3B2F-4E05-AE4C-2E80B11E1967}"/>
    <cellStyle name="Percent 8 6 2" xfId="17302" xr:uid="{442949A9-BFFF-4984-9EC6-84FD616C8FBB}"/>
    <cellStyle name="Percent 8 6 2 2" xfId="17303" xr:uid="{9820EB10-47B5-4711-9EA2-5DDF49293A61}"/>
    <cellStyle name="Percent 8 6 2 2 2" xfId="17304" xr:uid="{0D796244-C084-4AE0-8518-5F960BB69BCB}"/>
    <cellStyle name="Percent 8 6 2 3" xfId="17305" xr:uid="{F87F6572-F804-4107-A0F6-44654871A80C}"/>
    <cellStyle name="Percent 8 6 2 3 2" xfId="17306" xr:uid="{B56018B3-464C-41F6-8119-B003F3A39C46}"/>
    <cellStyle name="Percent 8 6 2 4" xfId="17307" xr:uid="{E281E2B0-9C7C-44A5-A9C5-83DF82AC8A67}"/>
    <cellStyle name="Percent 8 6 3" xfId="17308" xr:uid="{7D5A9D49-64ED-4CBF-BA6A-F3D12E44C66C}"/>
    <cellStyle name="Percent 8 6 3 2" xfId="17309" xr:uid="{0DEDC837-1609-4371-BEDE-7BCB8E4A5B08}"/>
    <cellStyle name="Percent 8 6 3 2 2" xfId="17310" xr:uid="{445A488C-09C5-4C31-8249-D1B4FC43F5F8}"/>
    <cellStyle name="Percent 8 6 3 3" xfId="17311" xr:uid="{B5724EC0-1F4A-4F49-BB4E-096BA1233E54}"/>
    <cellStyle name="Percent 8 6 3 3 2" xfId="17312" xr:uid="{1426B3CD-D21E-4FF3-B038-89FB8CA3F887}"/>
    <cellStyle name="Percent 8 6 3 4" xfId="17313" xr:uid="{48447A5F-A958-4528-ABFF-7DC2DEBE6CB9}"/>
    <cellStyle name="Percent 8 6 4" xfId="17314" xr:uid="{09DA1CE2-1435-4D6E-A217-95CFAEC8DD09}"/>
    <cellStyle name="Percent 8 6 4 2" xfId="17315" xr:uid="{1FC6C756-F479-44BF-AF3B-76BF81A3A97C}"/>
    <cellStyle name="Percent 8 6 4 2 2" xfId="17316" xr:uid="{FBAEBDCA-71EC-4918-8B1B-94354E0E3A06}"/>
    <cellStyle name="Percent 8 6 4 3" xfId="17317" xr:uid="{1D44BD83-4C2E-428C-BD29-6CB0D6E193B5}"/>
    <cellStyle name="Percent 8 6 4 3 2" xfId="17318" xr:uid="{797DB9CC-73C9-4F8C-A222-A7D26EA4BBA3}"/>
    <cellStyle name="Percent 8 6 4 4" xfId="17319" xr:uid="{1D982BFE-30D3-48AD-836F-A1401396BE01}"/>
    <cellStyle name="Percent 8 6 4 4 2" xfId="17320" xr:uid="{532DE7A6-79CD-4E72-8612-3088A6CA48C8}"/>
    <cellStyle name="Percent 8 6 4 5" xfId="17321" xr:uid="{E1B82B50-321F-44C1-B630-7F6674EEB5F8}"/>
    <cellStyle name="Percent 8 6 5" xfId="17322" xr:uid="{41C49378-C5B0-4439-8236-44332D219C9B}"/>
    <cellStyle name="Percent 8 6 5 2" xfId="17323" xr:uid="{BD2270FE-820D-4CED-BB21-0BD7D0A42E06}"/>
    <cellStyle name="Percent 8 6 5 2 2" xfId="17324" xr:uid="{1DB7B460-A8DA-4E7D-A4DF-8A5CB85C2F3A}"/>
    <cellStyle name="Percent 8 6 5 3" xfId="17325" xr:uid="{7A43141D-2AA7-49AE-9C87-446ACF4924B4}"/>
    <cellStyle name="Percent 8 6 5 3 2" xfId="17326" xr:uid="{C3C22115-9707-4FF7-B5D1-6F963A08EF53}"/>
    <cellStyle name="Percent 8 6 5 4" xfId="17327" xr:uid="{E4CDBB84-03C4-4E6E-9DBF-E9A2F0B621D3}"/>
    <cellStyle name="Percent 8 6 6" xfId="17328" xr:uid="{570E8792-1C1E-42DB-92AA-C38EEC892922}"/>
    <cellStyle name="Percent 8 6 6 2" xfId="17329" xr:uid="{4DF7B453-758D-49F8-93D2-36AE034EE452}"/>
    <cellStyle name="Percent 8 6 7" xfId="17330" xr:uid="{99D05B38-A107-4262-B5C0-FF2B5EB3710F}"/>
    <cellStyle name="Percent 8 6 7 2" xfId="17331" xr:uid="{6BDD472C-509B-489C-BE09-7A3A94CDD22C}"/>
    <cellStyle name="Percent 8 6 8" xfId="17332" xr:uid="{79A360D0-F595-4AFB-B2AA-1B95D6117A85}"/>
    <cellStyle name="Percent 8 6 8 2" xfId="17333" xr:uid="{AACDF381-0137-46C5-B211-EF026474E99C}"/>
    <cellStyle name="Percent 8 6 9" xfId="17334" xr:uid="{AD9B3917-79B2-4769-B9C9-E578BC1A178A}"/>
    <cellStyle name="Percent 8 7" xfId="1981" xr:uid="{20BDED9D-BF82-4A7C-BD82-243F621C3803}"/>
    <cellStyle name="Percent 8 7 10" xfId="17336" xr:uid="{9026848D-99AC-4C40-A855-5C1FD8D68890}"/>
    <cellStyle name="Percent 8 7 11" xfId="17335" xr:uid="{D72645A9-19B3-4982-95D4-44CBCC58FFAC}"/>
    <cellStyle name="Percent 8 7 12" xfId="8906" xr:uid="{FF0C10A3-698A-4798-BE8E-4B3CA9D2676A}"/>
    <cellStyle name="Percent 8 7 13" xfId="6053" xr:uid="{F4131278-7339-4673-B5D3-33420FC71259}"/>
    <cellStyle name="Percent 8 7 2" xfId="17337" xr:uid="{FE2453F2-D9C2-469C-9A59-CC5040216691}"/>
    <cellStyle name="Percent 8 7 2 2" xfId="17338" xr:uid="{66D72C9D-351F-4203-BF9E-7997BC79B89E}"/>
    <cellStyle name="Percent 8 7 2 2 2" xfId="17339" xr:uid="{CA769CB7-6829-4B38-9332-24CF62030CB5}"/>
    <cellStyle name="Percent 8 7 2 3" xfId="17340" xr:uid="{733CA1D0-6B9B-412E-8DD8-DA432ED59DB7}"/>
    <cellStyle name="Percent 8 7 2 3 2" xfId="17341" xr:uid="{836CC380-359E-4491-8971-50CEC0483C03}"/>
    <cellStyle name="Percent 8 7 2 4" xfId="17342" xr:uid="{F6372824-F854-4FBE-89E6-48FAC5A95EEA}"/>
    <cellStyle name="Percent 8 7 3" xfId="17343" xr:uid="{F13989E0-D9EF-422D-9E9E-D51F2C13E627}"/>
    <cellStyle name="Percent 8 7 3 2" xfId="17344" xr:uid="{21DF1AF0-02A1-47F1-BEEC-266F11A5FF25}"/>
    <cellStyle name="Percent 8 7 3 2 2" xfId="17345" xr:uid="{AC5BE2D3-9322-425E-949B-B82C556B8D5A}"/>
    <cellStyle name="Percent 8 7 3 3" xfId="17346" xr:uid="{104C3EAD-B9D4-44D9-8AC5-EAEBE03CBDFE}"/>
    <cellStyle name="Percent 8 7 3 3 2" xfId="17347" xr:uid="{5CE3ED55-DAF2-492B-AE07-53691A90FDCE}"/>
    <cellStyle name="Percent 8 7 3 4" xfId="17348" xr:uid="{2CBE0142-EF29-48E9-A764-23DA2D079135}"/>
    <cellStyle name="Percent 8 7 4" xfId="17349" xr:uid="{13B366A2-4C7A-4778-8A3E-7E0D2F42D47B}"/>
    <cellStyle name="Percent 8 7 4 2" xfId="17350" xr:uid="{D2110509-990F-4CA8-BD94-041599A968C8}"/>
    <cellStyle name="Percent 8 7 4 2 2" xfId="17351" xr:uid="{1DDFC2D8-79B5-4FF9-8363-984BA12931D9}"/>
    <cellStyle name="Percent 8 7 4 3" xfId="17352" xr:uid="{77F1B0A6-C566-4719-AD6B-B27FEDC5CB81}"/>
    <cellStyle name="Percent 8 7 4 3 2" xfId="17353" xr:uid="{7BAE95AA-D52C-4F27-A9C1-505C758C31CD}"/>
    <cellStyle name="Percent 8 7 4 4" xfId="17354" xr:uid="{8E301477-AE97-4B78-A212-3FBAD7C00B47}"/>
    <cellStyle name="Percent 8 7 4 4 2" xfId="17355" xr:uid="{A02BCCE7-FA17-44D1-89A4-C7E2EA9E5A09}"/>
    <cellStyle name="Percent 8 7 4 5" xfId="17356" xr:uid="{9C92EC31-7580-4522-BD1C-87A716AF63A9}"/>
    <cellStyle name="Percent 8 7 5" xfId="17357" xr:uid="{5EBE7778-9A47-4E0F-B43D-E4EB69DCF4A2}"/>
    <cellStyle name="Percent 8 7 5 2" xfId="17358" xr:uid="{F7651C18-5BCA-4C73-A940-E4A1C1F4292B}"/>
    <cellStyle name="Percent 8 7 5 2 2" xfId="17359" xr:uid="{77A87ED8-E32F-4294-BBF9-3221B91A82A2}"/>
    <cellStyle name="Percent 8 7 5 3" xfId="17360" xr:uid="{5FCB5BB1-8408-41B2-A67A-5142588B4C64}"/>
    <cellStyle name="Percent 8 7 5 3 2" xfId="17361" xr:uid="{214E2A3E-5E7E-4C1F-9B96-C342B0D79EDE}"/>
    <cellStyle name="Percent 8 7 5 4" xfId="17362" xr:uid="{F4FCF2D1-9D33-4DC6-9024-D516BB6A6871}"/>
    <cellStyle name="Percent 8 7 6" xfId="17363" xr:uid="{58D2F03C-CEE8-437E-B7EB-2114373483B5}"/>
    <cellStyle name="Percent 8 7 6 2" xfId="17364" xr:uid="{1E275DED-65BF-4F23-AE8C-6CA882B09708}"/>
    <cellStyle name="Percent 8 7 7" xfId="17365" xr:uid="{CC716654-CD4A-49F0-9E84-549715A68528}"/>
    <cellStyle name="Percent 8 7 7 2" xfId="17366" xr:uid="{D47D1D41-4CAD-4B19-9460-F6CC6ED33C7D}"/>
    <cellStyle name="Percent 8 7 8" xfId="17367" xr:uid="{C8C9A8BA-7116-4D42-B83D-6ADD7ED18D11}"/>
    <cellStyle name="Percent 8 7 8 2" xfId="17368" xr:uid="{F488C558-AD0C-42E7-B736-AEB218CFAD9F}"/>
    <cellStyle name="Percent 8 7 9" xfId="17369" xr:uid="{D401B977-5016-4E74-9D38-9A359461C2C1}"/>
    <cellStyle name="Percent 8 8" xfId="1982" xr:uid="{CC750AEE-5D60-48DF-92D4-E0AA44EEC749}"/>
    <cellStyle name="Percent 8 8 10" xfId="17371" xr:uid="{DCDABA33-EAEF-416B-BEB2-D55A0DAC1E1F}"/>
    <cellStyle name="Percent 8 8 11" xfId="17370" xr:uid="{574FC438-AB68-4071-986B-A902B6CDEFEB}"/>
    <cellStyle name="Percent 8 8 12" xfId="8907" xr:uid="{08031F07-64A7-4104-AC4D-B310CDCBB301}"/>
    <cellStyle name="Percent 8 8 13" xfId="6054" xr:uid="{E99AED4A-394F-4C50-A90B-D19B4880F86D}"/>
    <cellStyle name="Percent 8 8 2" xfId="17372" xr:uid="{123B786E-68B0-4FE3-8092-4E27B505F06A}"/>
    <cellStyle name="Percent 8 8 2 2" xfId="17373" xr:uid="{158ACC34-135F-4911-9DA9-0295A5ED0583}"/>
    <cellStyle name="Percent 8 8 2 2 2" xfId="17374" xr:uid="{3B61868D-56BA-4CA2-AC91-47BA9BB5D359}"/>
    <cellStyle name="Percent 8 8 2 3" xfId="17375" xr:uid="{3A1C36EF-301A-472D-8F19-787EE5232EBF}"/>
    <cellStyle name="Percent 8 8 2 3 2" xfId="17376" xr:uid="{C9370A35-BBAD-4699-98D1-AADBF8E93B82}"/>
    <cellStyle name="Percent 8 8 2 4" xfId="17377" xr:uid="{6EFE44BB-CCD4-4235-8433-1BBC747AED18}"/>
    <cellStyle name="Percent 8 8 3" xfId="17378" xr:uid="{03B7C495-91A7-48E5-B822-74406E2EDBA7}"/>
    <cellStyle name="Percent 8 8 3 2" xfId="17379" xr:uid="{A19A9AD2-FD2E-48F9-B06E-875231D3D6C3}"/>
    <cellStyle name="Percent 8 8 3 2 2" xfId="17380" xr:uid="{567C7A70-93F0-4D5D-98B4-B91858B8D2BC}"/>
    <cellStyle name="Percent 8 8 3 3" xfId="17381" xr:uid="{DA38B308-B255-4D33-8406-771611EEA138}"/>
    <cellStyle name="Percent 8 8 3 3 2" xfId="17382" xr:uid="{C1D88E81-F3D4-4CDC-BAF5-AE5419B869E6}"/>
    <cellStyle name="Percent 8 8 3 4" xfId="17383" xr:uid="{2A568EC1-CFC8-4A99-AD74-B50E644F88D5}"/>
    <cellStyle name="Percent 8 8 4" xfId="17384" xr:uid="{B4A59A09-4383-4177-873F-542A67AEDE15}"/>
    <cellStyle name="Percent 8 8 4 2" xfId="17385" xr:uid="{FEC3CB74-565F-4AA8-9DC8-4B6A21A6CE91}"/>
    <cellStyle name="Percent 8 8 4 2 2" xfId="17386" xr:uid="{ED5E65D1-51C6-4275-B3E8-F3A45159A6A4}"/>
    <cellStyle name="Percent 8 8 4 3" xfId="17387" xr:uid="{A92CD6C9-A472-430A-8351-1FCB1D0E080A}"/>
    <cellStyle name="Percent 8 8 4 3 2" xfId="17388" xr:uid="{0F8876B7-8E05-4109-9477-ABA29B0784A4}"/>
    <cellStyle name="Percent 8 8 4 4" xfId="17389" xr:uid="{D029B841-CA43-4BB6-9904-7F5FF0E8B69C}"/>
    <cellStyle name="Percent 8 8 4 4 2" xfId="17390" xr:uid="{4F00AB6F-6653-4D05-8010-6FBC82BADB6F}"/>
    <cellStyle name="Percent 8 8 4 5" xfId="17391" xr:uid="{A25D600F-AD01-468E-840E-6B06DF7DE8FC}"/>
    <cellStyle name="Percent 8 8 5" xfId="17392" xr:uid="{36BCDD78-B16B-41A6-9C05-EB9D58F2AD92}"/>
    <cellStyle name="Percent 8 8 5 2" xfId="17393" xr:uid="{AA4B3B39-A126-484D-8141-5CFF784CE705}"/>
    <cellStyle name="Percent 8 8 5 2 2" xfId="17394" xr:uid="{971D5983-87FB-4763-BC3A-F6772872BC51}"/>
    <cellStyle name="Percent 8 8 5 3" xfId="17395" xr:uid="{A9FF9AB2-87A0-4B31-B259-8C5EF2F35410}"/>
    <cellStyle name="Percent 8 8 5 3 2" xfId="17396" xr:uid="{218A1CE3-F354-490D-9FD9-1C81290E275A}"/>
    <cellStyle name="Percent 8 8 5 4" xfId="17397" xr:uid="{CD82DA8D-DBD8-41B3-B1A7-6845F532E38D}"/>
    <cellStyle name="Percent 8 8 6" xfId="17398" xr:uid="{4BE0B3D5-7E93-4A82-987E-AF07E9A20AF4}"/>
    <cellStyle name="Percent 8 8 6 2" xfId="17399" xr:uid="{CE01C4C8-067D-45F4-916D-71796194104E}"/>
    <cellStyle name="Percent 8 8 7" xfId="17400" xr:uid="{062AD370-6463-4C2D-BC3D-FCCF2A643966}"/>
    <cellStyle name="Percent 8 8 7 2" xfId="17401" xr:uid="{FA9D66EE-C7C6-4211-8E9A-596DF1287DAA}"/>
    <cellStyle name="Percent 8 8 8" xfId="17402" xr:uid="{83820D3B-5965-4B30-801C-95B5E87CC469}"/>
    <cellStyle name="Percent 8 8 8 2" xfId="17403" xr:uid="{28DC2FEC-6D7C-4F2A-905C-65BD24669434}"/>
    <cellStyle name="Percent 8 8 9" xfId="17404" xr:uid="{F8F66929-6E1B-4C4D-9352-91EA6776397B}"/>
    <cellStyle name="Percent 8 9" xfId="17405" xr:uid="{E111D827-09F8-4474-8DD0-CDADC47D8C59}"/>
    <cellStyle name="Percent 8 9 2" xfId="17406" xr:uid="{4DDF473D-10DD-42C5-AB5C-85F06903127A}"/>
    <cellStyle name="Percent 8 9 2 2" xfId="17407" xr:uid="{77534EE7-8DA4-4AEF-8E39-39A158FDA001}"/>
    <cellStyle name="Percent 8 9 3" xfId="17408" xr:uid="{8776748E-C669-46C1-9AC3-6002379CFD2F}"/>
    <cellStyle name="Percent 8 9 3 2" xfId="17409" xr:uid="{0E1BCC8F-A687-4CCB-AAD5-82D498FB3A58}"/>
    <cellStyle name="Percent 8 9 4" xfId="17410" xr:uid="{557B90EC-9684-445B-8AB2-757782C3FC1F}"/>
    <cellStyle name="Percent 9" xfId="1983" xr:uid="{EF2A9A76-3A26-4144-8B26-E9DE1CD4BEFB}"/>
    <cellStyle name="Percent 9 10" xfId="6056" xr:uid="{6538B092-8200-46C9-B0D1-314B8631D6E6}"/>
    <cellStyle name="Percent 9 10 10" xfId="17413" xr:uid="{7005F015-C522-42DC-8ACC-0FB53C825AB4}"/>
    <cellStyle name="Percent 9 10 11" xfId="17414" xr:uid="{B8AC809E-58B2-4F66-AC24-731DC7093095}"/>
    <cellStyle name="Percent 9 10 12" xfId="17412" xr:uid="{C1980322-6421-4E1C-AA0F-C23F43E974E9}"/>
    <cellStyle name="Percent 9 10 13" xfId="7925" xr:uid="{BFF1A6FA-5EAC-4B6C-943B-0ED6C10EBF8B}"/>
    <cellStyle name="Percent 9 10 2" xfId="17415" xr:uid="{B099306C-C699-4D3F-B0C6-FF01BD36B755}"/>
    <cellStyle name="Percent 9 10 2 2" xfId="17416" xr:uid="{7177346B-EEED-4CAD-8798-F008832D1878}"/>
    <cellStyle name="Percent 9 10 2 2 2" xfId="17417" xr:uid="{D175B4BB-2E98-408A-90B2-A3D171EE94CF}"/>
    <cellStyle name="Percent 9 10 2 3" xfId="17418" xr:uid="{2BCC8397-EB03-4C49-9B12-CABA6368BDA8}"/>
    <cellStyle name="Percent 9 10 2 3 2" xfId="17419" xr:uid="{BDA70C53-C645-4752-A440-C1A95F998503}"/>
    <cellStyle name="Percent 9 10 2 4" xfId="17420" xr:uid="{939FA0E6-8222-4628-8507-7E6F593F5A21}"/>
    <cellStyle name="Percent 9 10 2 5" xfId="17421" xr:uid="{48DC871E-97D6-4B06-9039-D93D9A4A1858}"/>
    <cellStyle name="Percent 9 10 3" xfId="17422" xr:uid="{3C13080F-FAD5-422B-8DF6-637B1909F5FC}"/>
    <cellStyle name="Percent 9 10 3 2" xfId="17423" xr:uid="{6032506F-A03D-4BB7-8F27-93248173185B}"/>
    <cellStyle name="Percent 9 10 3 2 2" xfId="17424" xr:uid="{E017C698-C437-46D6-BD2F-81E8E0769233}"/>
    <cellStyle name="Percent 9 10 3 3" xfId="17425" xr:uid="{F6D68021-FD30-4E2D-A62E-B12259DE8450}"/>
    <cellStyle name="Percent 9 10 3 3 2" xfId="17426" xr:uid="{49A53CB8-C282-4826-8EAC-52817737F2DE}"/>
    <cellStyle name="Percent 9 10 3 4" xfId="17427" xr:uid="{47C1C470-97D7-4462-9287-C4CF08471842}"/>
    <cellStyle name="Percent 9 10 4" xfId="17428" xr:uid="{7335F59B-4D50-4761-A9D3-A46DB17D7116}"/>
    <cellStyle name="Percent 9 10 4 2" xfId="17429" xr:uid="{D7CE97F0-25D0-4DDA-8C2E-C6B14DDB99B3}"/>
    <cellStyle name="Percent 9 10 4 2 2" xfId="17430" xr:uid="{494F1989-A1DF-46AB-B31A-7E6A392BF1AA}"/>
    <cellStyle name="Percent 9 10 4 3" xfId="17431" xr:uid="{97D6A8B6-2E89-42B7-B52B-BBA971BD43BF}"/>
    <cellStyle name="Percent 9 10 4 3 2" xfId="17432" xr:uid="{EFA04604-C1DC-4BE4-9411-3CA3958404A1}"/>
    <cellStyle name="Percent 9 10 4 4" xfId="17433" xr:uid="{D8B9A190-9D25-4482-88F2-7487C333F92A}"/>
    <cellStyle name="Percent 9 10 5" xfId="17434" xr:uid="{2287FEB9-9AB6-42C8-B18A-D7C3C86536A2}"/>
    <cellStyle name="Percent 9 10 5 2" xfId="17435" xr:uid="{3E3628BA-D5DC-4C2E-94F8-9721AF348D10}"/>
    <cellStyle name="Percent 9 10 5 2 2" xfId="17436" xr:uid="{4AAE9A23-51DC-4A87-BD6A-BDE148F47A62}"/>
    <cellStyle name="Percent 9 10 5 3" xfId="17437" xr:uid="{570C3C9F-E7ED-4A74-9AE5-366ABDDEA63D}"/>
    <cellStyle name="Percent 9 10 5 3 2" xfId="17438" xr:uid="{CCF0E69D-BD4B-45A8-B0AF-2796351F8D8F}"/>
    <cellStyle name="Percent 9 10 5 4" xfId="17439" xr:uid="{18CDB4C9-A869-4F8D-B9FC-1C3CF7126C6E}"/>
    <cellStyle name="Percent 9 10 5 4 2" xfId="17440" xr:uid="{07E8B2FF-D443-4D7D-AAAA-9F74754416DC}"/>
    <cellStyle name="Percent 9 10 5 5" xfId="17441" xr:uid="{E08CEFBA-CC7A-4E7E-8DE2-16F02C54B619}"/>
    <cellStyle name="Percent 9 10 6" xfId="17442" xr:uid="{F38BF947-43B0-4EEB-8F5B-D587BFC04982}"/>
    <cellStyle name="Percent 9 10 6 2" xfId="17443" xr:uid="{8FBD1EE8-94DB-4C28-AC20-F8C038B615D5}"/>
    <cellStyle name="Percent 9 10 6 2 2" xfId="17444" xr:uid="{5AD60B08-5886-436A-A9CD-1DD8A02F5A8B}"/>
    <cellStyle name="Percent 9 10 6 3" xfId="17445" xr:uid="{38F19527-54EC-4B9D-B450-71AB964BF1ED}"/>
    <cellStyle name="Percent 9 10 6 3 2" xfId="17446" xr:uid="{60EFCB85-2FD9-40E1-B82A-F8D09F81CAA4}"/>
    <cellStyle name="Percent 9 10 6 4" xfId="17447" xr:uid="{35350EE7-A8F4-44AD-B8F8-1BEC29B6DC36}"/>
    <cellStyle name="Percent 9 10 7" xfId="17448" xr:uid="{E7192E83-93AE-40CC-88B4-B413024B89C3}"/>
    <cellStyle name="Percent 9 10 7 2" xfId="17449" xr:uid="{05822C66-B022-4EA0-87A0-97811DED6B6B}"/>
    <cellStyle name="Percent 9 10 8" xfId="17450" xr:uid="{5798F262-E85D-4C66-8439-2FF5952C8E8D}"/>
    <cellStyle name="Percent 9 10 8 2" xfId="17451" xr:uid="{ED2B8731-84A5-4DF4-ACEA-FFA1C023E090}"/>
    <cellStyle name="Percent 9 10 9" xfId="17452" xr:uid="{53D87257-7D49-4851-BFEC-E547A2E7BCA4}"/>
    <cellStyle name="Percent 9 10 9 2" xfId="17453" xr:uid="{E938FDAF-B584-48AE-8939-303B277DAE90}"/>
    <cellStyle name="Percent 9 11" xfId="6057" xr:uid="{5DFC8BF4-3084-4011-BBEC-70ADE8098956}"/>
    <cellStyle name="Percent 9 11 10" xfId="17455" xr:uid="{F97C186E-1CA6-4870-991E-5110BB2C63D2}"/>
    <cellStyle name="Percent 9 11 11" xfId="17456" xr:uid="{BF0D9294-30B6-497B-A268-EA3707D3E345}"/>
    <cellStyle name="Percent 9 11 12" xfId="17454" xr:uid="{F0B078DC-D14E-4E51-9A64-CE0E7C03AAF1}"/>
    <cellStyle name="Percent 9 11 13" xfId="7926" xr:uid="{54BD817C-2D3F-47A3-B619-D9C81ED8BFEF}"/>
    <cellStyle name="Percent 9 11 2" xfId="17457" xr:uid="{0C1E70BE-25A1-4FF3-93D5-4E3C3705AC97}"/>
    <cellStyle name="Percent 9 11 2 2" xfId="17458" xr:uid="{5B4041BB-5430-4F76-ABDC-24044F9B2B23}"/>
    <cellStyle name="Percent 9 11 2 2 2" xfId="17459" xr:uid="{CCA0C297-21ED-4ADE-B0B4-812C54198A7B}"/>
    <cellStyle name="Percent 9 11 2 3" xfId="17460" xr:uid="{FA9192B6-E969-4BAD-B1E2-0D95F1CDD270}"/>
    <cellStyle name="Percent 9 11 2 3 2" xfId="17461" xr:uid="{EAD1BDAE-D286-4B7B-B0F0-B92A654E12BE}"/>
    <cellStyle name="Percent 9 11 2 4" xfId="17462" xr:uid="{F6BC8F42-5448-40D3-9908-E9A5EAE11F73}"/>
    <cellStyle name="Percent 9 11 2 5" xfId="17463" xr:uid="{532C8DCD-44E5-41D3-A394-E05A9E7E9338}"/>
    <cellStyle name="Percent 9 11 3" xfId="17464" xr:uid="{443A8F58-24B9-4964-BA79-5A936A5C36FA}"/>
    <cellStyle name="Percent 9 11 3 2" xfId="17465" xr:uid="{2EBFA9AC-8E3A-470C-9CDE-DF96894B83EE}"/>
    <cellStyle name="Percent 9 11 3 2 2" xfId="17466" xr:uid="{7C7D85EE-559F-4A61-8318-5F21FE50DDA3}"/>
    <cellStyle name="Percent 9 11 3 3" xfId="17467" xr:uid="{79F246A8-91BB-4B9D-BFC5-E1F9CF2B8DFA}"/>
    <cellStyle name="Percent 9 11 3 3 2" xfId="17468" xr:uid="{258F9312-7C9E-4343-9055-FB4CA219A21B}"/>
    <cellStyle name="Percent 9 11 3 4" xfId="17469" xr:uid="{FA0A2451-4B8A-4069-9CD9-BBC9C067C0E9}"/>
    <cellStyle name="Percent 9 11 4" xfId="17470" xr:uid="{A454F2C7-B01E-4EA4-9DB7-CF38EE61D4B9}"/>
    <cellStyle name="Percent 9 11 4 2" xfId="17471" xr:uid="{700DBDF7-AB62-4D13-8114-F75AE92C4110}"/>
    <cellStyle name="Percent 9 11 4 2 2" xfId="17472" xr:uid="{F327D4D4-BCDD-4BC4-9CA2-6E8464BADDAD}"/>
    <cellStyle name="Percent 9 11 4 3" xfId="17473" xr:uid="{D4857DF1-839F-42BD-BB23-02B390ED48EA}"/>
    <cellStyle name="Percent 9 11 4 3 2" xfId="17474" xr:uid="{A322FE09-49E5-4813-BACD-27A46F121436}"/>
    <cellStyle name="Percent 9 11 4 4" xfId="17475" xr:uid="{7F46E21F-B682-4146-98B5-8EBA3B5C616D}"/>
    <cellStyle name="Percent 9 11 5" xfId="17476" xr:uid="{660AE7C5-52F5-46B3-AD8D-56186281A2D1}"/>
    <cellStyle name="Percent 9 11 5 2" xfId="17477" xr:uid="{D2C7A1B3-63F9-4F8B-9947-97D5E57CA1DE}"/>
    <cellStyle name="Percent 9 11 5 2 2" xfId="17478" xr:uid="{60FF70AC-2DEB-4736-8C0E-A0EF397BA432}"/>
    <cellStyle name="Percent 9 11 5 3" xfId="17479" xr:uid="{5D2DD992-2E9E-4987-9C2D-69995166DF67}"/>
    <cellStyle name="Percent 9 11 5 3 2" xfId="17480" xr:uid="{20CE17FA-1A66-449C-838A-BC3230ED6721}"/>
    <cellStyle name="Percent 9 11 5 4" xfId="17481" xr:uid="{A80A758F-ED47-4DCF-BFD5-B38E28E24FFE}"/>
    <cellStyle name="Percent 9 11 5 4 2" xfId="17482" xr:uid="{9B5A45A7-66F2-4304-848E-17672C19FCDD}"/>
    <cellStyle name="Percent 9 11 5 5" xfId="17483" xr:uid="{A1343B32-CDF5-4FCE-992A-A87F03954598}"/>
    <cellStyle name="Percent 9 11 6" xfId="17484" xr:uid="{6E6461DD-20B3-4048-8ABD-C7DE520C0134}"/>
    <cellStyle name="Percent 9 11 6 2" xfId="17485" xr:uid="{81EEB408-4B9C-4064-9A22-5B74942415B8}"/>
    <cellStyle name="Percent 9 11 6 2 2" xfId="17486" xr:uid="{41213826-AC48-4CF9-B2B1-961C046D4FB1}"/>
    <cellStyle name="Percent 9 11 6 3" xfId="17487" xr:uid="{C6E19B40-0A2A-4B25-9BC4-24D6250A5E34}"/>
    <cellStyle name="Percent 9 11 6 3 2" xfId="17488" xr:uid="{698F5CBA-230D-43FD-B30D-F131B678C4DF}"/>
    <cellStyle name="Percent 9 11 6 4" xfId="17489" xr:uid="{CE708033-40FB-40FA-90D7-D70BC1EA7EE8}"/>
    <cellStyle name="Percent 9 11 7" xfId="17490" xr:uid="{FEE473A4-4733-4C40-BB8C-BA7873A161C3}"/>
    <cellStyle name="Percent 9 11 7 2" xfId="17491" xr:uid="{F640F0FA-48BF-4ED3-B38B-3ED243E97E31}"/>
    <cellStyle name="Percent 9 11 8" xfId="17492" xr:uid="{A9F63B89-8B59-4AB1-B098-C071EA9BF217}"/>
    <cellStyle name="Percent 9 11 8 2" xfId="17493" xr:uid="{1BB0EDEA-AF52-49AF-9544-1A4FCC483D68}"/>
    <cellStyle name="Percent 9 11 9" xfId="17494" xr:uid="{B2827396-742B-4A5F-ABEE-3F293A0C4F7E}"/>
    <cellStyle name="Percent 9 11 9 2" xfId="17495" xr:uid="{BBCD7351-61DA-4FBF-BB77-EF1EFDCAE4D7}"/>
    <cellStyle name="Percent 9 12" xfId="6058" xr:uid="{5678179B-2097-467A-A05B-46BB723115FF}"/>
    <cellStyle name="Percent 9 12 10" xfId="17497" xr:uid="{F40BC43E-DB08-47ED-8EBE-73F12C728F64}"/>
    <cellStyle name="Percent 9 12 11" xfId="17498" xr:uid="{6A07708C-8A0E-4CA9-827C-5E83EC4A5F26}"/>
    <cellStyle name="Percent 9 12 12" xfId="17496" xr:uid="{7021B526-1AA3-41BA-B657-0F3B69F4E22F}"/>
    <cellStyle name="Percent 9 12 13" xfId="7927" xr:uid="{ECC0F932-1145-4F4F-817D-34BB7FC53CE2}"/>
    <cellStyle name="Percent 9 12 2" xfId="17499" xr:uid="{1DFFC854-1D6F-4EBD-ADAB-0791296557E6}"/>
    <cellStyle name="Percent 9 12 2 2" xfId="17500" xr:uid="{C66AC5D9-E1E4-4196-8707-21B243CE833B}"/>
    <cellStyle name="Percent 9 12 2 2 2" xfId="17501" xr:uid="{7C8DF348-AA84-49E2-B250-D0AEBEB03926}"/>
    <cellStyle name="Percent 9 12 2 3" xfId="17502" xr:uid="{55EA2E4B-D7FF-4C88-B03A-CCCCD6AC8FB5}"/>
    <cellStyle name="Percent 9 12 2 3 2" xfId="17503" xr:uid="{213710B3-159C-4B41-9405-3B4E2F136E7E}"/>
    <cellStyle name="Percent 9 12 2 4" xfId="17504" xr:uid="{5A4BAA5C-2FDA-4ED2-AAEE-AC26504C5CF3}"/>
    <cellStyle name="Percent 9 12 2 5" xfId="17505" xr:uid="{C66AB36F-451E-4E62-AE28-BB516F8EA822}"/>
    <cellStyle name="Percent 9 12 3" xfId="17506" xr:uid="{FE4BF7EA-20F8-4F68-9B1F-4942883C161D}"/>
    <cellStyle name="Percent 9 12 3 2" xfId="17507" xr:uid="{5BCC07CD-4E92-4F5E-ADA0-E6BD34A6615B}"/>
    <cellStyle name="Percent 9 12 3 2 2" xfId="17508" xr:uid="{1F4F0FF6-A7B3-4592-9BA3-5C68A7D92C31}"/>
    <cellStyle name="Percent 9 12 3 3" xfId="17509" xr:uid="{1678E8FB-DF9D-484E-8715-9BAE894F8390}"/>
    <cellStyle name="Percent 9 12 3 3 2" xfId="17510" xr:uid="{8B8F6672-77E9-4B9F-99A3-578434D80D33}"/>
    <cellStyle name="Percent 9 12 3 4" xfId="17511" xr:uid="{1FD21417-EF9E-40FB-BBB8-CA26AAB2C72E}"/>
    <cellStyle name="Percent 9 12 4" xfId="17512" xr:uid="{2D205E25-8E9C-42D6-84D3-8EA12B68D84F}"/>
    <cellStyle name="Percent 9 12 4 2" xfId="17513" xr:uid="{36A2BC66-86B3-468A-BD1A-FE961B8231EA}"/>
    <cellStyle name="Percent 9 12 4 2 2" xfId="17514" xr:uid="{78AA19DE-E725-4C68-9724-6D1D14D12400}"/>
    <cellStyle name="Percent 9 12 4 3" xfId="17515" xr:uid="{4A9D84EA-C60B-4EF1-B7C5-6F555FBC3A09}"/>
    <cellStyle name="Percent 9 12 4 3 2" xfId="17516" xr:uid="{CF1BFB91-0555-452A-8498-97E952A07EC3}"/>
    <cellStyle name="Percent 9 12 4 4" xfId="17517" xr:uid="{DA6971CD-F25C-42E6-AE5F-AB1D9EFB94EA}"/>
    <cellStyle name="Percent 9 12 5" xfId="17518" xr:uid="{70B9251B-25FF-45FF-B77E-4D1C75E9B748}"/>
    <cellStyle name="Percent 9 12 5 2" xfId="17519" xr:uid="{D64BA6A2-54FC-437D-BA50-5405DDE01727}"/>
    <cellStyle name="Percent 9 12 5 2 2" xfId="17520" xr:uid="{F5DE7A34-8775-42CE-B212-D050CE90E76A}"/>
    <cellStyle name="Percent 9 12 5 3" xfId="17521" xr:uid="{C4E076E6-C8D6-4F62-959D-8C9396F542F7}"/>
    <cellStyle name="Percent 9 12 5 3 2" xfId="17522" xr:uid="{1AEEF5F4-CB50-46DD-B5B7-80B4C9CECBE0}"/>
    <cellStyle name="Percent 9 12 5 4" xfId="17523" xr:uid="{5B94D53F-6732-4E3C-8CF5-191CB8932DAB}"/>
    <cellStyle name="Percent 9 12 5 4 2" xfId="17524" xr:uid="{3E17F6DC-33D7-4B25-9FAA-C35FE344095E}"/>
    <cellStyle name="Percent 9 12 5 5" xfId="17525" xr:uid="{6E85F45D-8276-47D0-9E93-EB09E46A1DCF}"/>
    <cellStyle name="Percent 9 12 6" xfId="17526" xr:uid="{AE8246F4-E415-45DD-97A0-E43D7DB22E51}"/>
    <cellStyle name="Percent 9 12 6 2" xfId="17527" xr:uid="{FF042F9C-6B2F-4812-920A-092CD7A30821}"/>
    <cellStyle name="Percent 9 12 6 2 2" xfId="17528" xr:uid="{C9187CAD-B7EB-4256-BD8B-B6098EB07911}"/>
    <cellStyle name="Percent 9 12 6 3" xfId="17529" xr:uid="{062DD693-3147-4E42-BC36-341E704665CE}"/>
    <cellStyle name="Percent 9 12 6 3 2" xfId="17530" xr:uid="{FB1C9048-26C2-4204-A037-2FB3981CA672}"/>
    <cellStyle name="Percent 9 12 6 4" xfId="17531" xr:uid="{E8C68CC4-DC06-4A16-A6C3-1238E7EA112E}"/>
    <cellStyle name="Percent 9 12 7" xfId="17532" xr:uid="{F3DC6D7E-8B2B-49D8-844E-836B4D666B5F}"/>
    <cellStyle name="Percent 9 12 7 2" xfId="17533" xr:uid="{FF64C175-D8A2-4E35-A8E3-70528FCE1C7C}"/>
    <cellStyle name="Percent 9 12 8" xfId="17534" xr:uid="{CA8F2453-7079-4DDD-8793-A169DF24DCD9}"/>
    <cellStyle name="Percent 9 12 8 2" xfId="17535" xr:uid="{76FBA007-0456-4C4A-90DC-DE57150EED63}"/>
    <cellStyle name="Percent 9 12 9" xfId="17536" xr:uid="{7976AD61-0444-41A8-9FC7-FC8AF6B506A6}"/>
    <cellStyle name="Percent 9 12 9 2" xfId="17537" xr:uid="{07BE4A46-35B7-42FB-A88D-44A57178E49F}"/>
    <cellStyle name="Percent 9 13" xfId="6059" xr:uid="{7E120B21-341C-4786-A09B-010D5DF9988F}"/>
    <cellStyle name="Percent 9 13 10" xfId="17539" xr:uid="{DCE9840F-B42A-48B7-97DF-6537D7E0C1CF}"/>
    <cellStyle name="Percent 9 13 11" xfId="17540" xr:uid="{8B87F316-9192-4BED-A4B4-C299CE805327}"/>
    <cellStyle name="Percent 9 13 12" xfId="17538" xr:uid="{545A8972-825B-4C8B-BB9B-C96FDE10CC56}"/>
    <cellStyle name="Percent 9 13 13" xfId="7928" xr:uid="{0204EE74-7257-4323-87BC-B98C45461BD0}"/>
    <cellStyle name="Percent 9 13 2" xfId="17541" xr:uid="{53606387-C0BD-4821-A0A0-F448FF87C014}"/>
    <cellStyle name="Percent 9 13 2 2" xfId="17542" xr:uid="{7D0FA0BE-A73E-446B-861E-B419999036D3}"/>
    <cellStyle name="Percent 9 13 2 2 2" xfId="17543" xr:uid="{FB1491C4-18EC-46C5-B06B-A3C24C15757E}"/>
    <cellStyle name="Percent 9 13 2 3" xfId="17544" xr:uid="{60A016EF-7EAA-4122-A394-1AAC566D00E5}"/>
    <cellStyle name="Percent 9 13 2 3 2" xfId="17545" xr:uid="{D1536F95-0C04-44F9-AE43-B0BC93198A06}"/>
    <cellStyle name="Percent 9 13 2 4" xfId="17546" xr:uid="{2F91027B-D934-4952-8022-36E330C3149B}"/>
    <cellStyle name="Percent 9 13 2 5" xfId="17547" xr:uid="{065D602D-DFFE-4578-98FD-F87FDD2126BB}"/>
    <cellStyle name="Percent 9 13 3" xfId="17548" xr:uid="{B574D6E6-3E2C-476B-B94F-AF720285A161}"/>
    <cellStyle name="Percent 9 13 3 2" xfId="17549" xr:uid="{279477C4-FC27-4EF0-BB54-098102BCFF50}"/>
    <cellStyle name="Percent 9 13 3 2 2" xfId="17550" xr:uid="{05510EBF-256F-4513-B526-53C1DB69E86E}"/>
    <cellStyle name="Percent 9 13 3 3" xfId="17551" xr:uid="{AA8BF4EF-DAE1-4BC3-854F-C9581A26D005}"/>
    <cellStyle name="Percent 9 13 3 3 2" xfId="17552" xr:uid="{B082B286-5D37-4C35-9F13-BA5670DFEB11}"/>
    <cellStyle name="Percent 9 13 3 4" xfId="17553" xr:uid="{7A3311FC-9A32-448D-B70E-311FF6C7E391}"/>
    <cellStyle name="Percent 9 13 4" xfId="17554" xr:uid="{D47E8A4B-0CD4-47D7-8D1C-2993FC614BB1}"/>
    <cellStyle name="Percent 9 13 4 2" xfId="17555" xr:uid="{B670A2B2-16B3-4251-99BF-F1E6E1FB50A0}"/>
    <cellStyle name="Percent 9 13 4 2 2" xfId="17556" xr:uid="{DEEA2AB7-91A0-4678-B9B3-C177D962C790}"/>
    <cellStyle name="Percent 9 13 4 3" xfId="17557" xr:uid="{BA6E24B3-C924-41BB-A792-8B13BF67226F}"/>
    <cellStyle name="Percent 9 13 4 3 2" xfId="17558" xr:uid="{330594BF-8151-4E09-B195-4F12B0E25D59}"/>
    <cellStyle name="Percent 9 13 4 4" xfId="17559" xr:uid="{6E2592F9-EA4B-46A7-9B7F-F38EA231E6B4}"/>
    <cellStyle name="Percent 9 13 5" xfId="17560" xr:uid="{7DF10B50-2984-4D8E-BA4A-04D139BD3491}"/>
    <cellStyle name="Percent 9 13 5 2" xfId="17561" xr:uid="{3E8CCD26-DA46-408F-93CC-AC7E658508BC}"/>
    <cellStyle name="Percent 9 13 5 2 2" xfId="17562" xr:uid="{203B1D62-2ABD-4EF1-A895-B7C6AFBD116A}"/>
    <cellStyle name="Percent 9 13 5 3" xfId="17563" xr:uid="{48A916CF-BE00-4454-9610-A654575219A5}"/>
    <cellStyle name="Percent 9 13 5 3 2" xfId="17564" xr:uid="{87A0B4FE-5D4E-4922-B865-C2EF4A68F334}"/>
    <cellStyle name="Percent 9 13 5 4" xfId="17565" xr:uid="{C154DE29-F145-4FE9-9AD6-337E9B98081C}"/>
    <cellStyle name="Percent 9 13 5 4 2" xfId="17566" xr:uid="{15BE8876-C848-4DA0-A435-5A1FA08ED969}"/>
    <cellStyle name="Percent 9 13 5 5" xfId="17567" xr:uid="{098EAB85-3DF1-4036-BAC1-F9353539E919}"/>
    <cellStyle name="Percent 9 13 6" xfId="17568" xr:uid="{92E89B59-9D71-4320-932C-99B2A6FBC53A}"/>
    <cellStyle name="Percent 9 13 6 2" xfId="17569" xr:uid="{2B1C5ABA-FA82-4702-ACFC-60D11470BFA7}"/>
    <cellStyle name="Percent 9 13 6 2 2" xfId="17570" xr:uid="{D12832DA-B1F8-46F6-B094-B35CA505EE14}"/>
    <cellStyle name="Percent 9 13 6 3" xfId="17571" xr:uid="{976CEAF8-6E6F-46A3-936D-509A5EC946F0}"/>
    <cellStyle name="Percent 9 13 6 3 2" xfId="17572" xr:uid="{DBEADBC8-AEAF-4E6A-B8CC-0D87996B0AF6}"/>
    <cellStyle name="Percent 9 13 6 4" xfId="17573" xr:uid="{0540939E-BC4F-44AF-B6AF-3A8D685C8324}"/>
    <cellStyle name="Percent 9 13 7" xfId="17574" xr:uid="{B90FDE93-9A16-4A4F-B68F-DDED8B7CD611}"/>
    <cellStyle name="Percent 9 13 7 2" xfId="17575" xr:uid="{10640EFE-30DF-4111-9548-7E246FD08842}"/>
    <cellStyle name="Percent 9 13 8" xfId="17576" xr:uid="{4BA07D3A-51DF-44C6-87C9-4117F78EC662}"/>
    <cellStyle name="Percent 9 13 8 2" xfId="17577" xr:uid="{D5250F24-F303-4BBA-9A6D-76057D7F2176}"/>
    <cellStyle name="Percent 9 13 9" xfId="17578" xr:uid="{5FA845DF-B936-42F0-9F5E-6F260C745CFA}"/>
    <cellStyle name="Percent 9 13 9 2" xfId="17579" xr:uid="{8B73DD65-E5FB-49F6-A60B-8B232B379F62}"/>
    <cellStyle name="Percent 9 14" xfId="6060" xr:uid="{535D24C4-54D4-4B7F-862F-C73B9CC7E934}"/>
    <cellStyle name="Percent 9 14 10" xfId="17581" xr:uid="{3DE96951-59D3-40E6-B0F9-09A50EB423EF}"/>
    <cellStyle name="Percent 9 14 11" xfId="17582" xr:uid="{8C81CD83-4385-44EB-A0F7-8E6F9D176BD1}"/>
    <cellStyle name="Percent 9 14 12" xfId="17580" xr:uid="{D1C39739-7A88-406A-B2C6-CA0412133575}"/>
    <cellStyle name="Percent 9 14 13" xfId="7929" xr:uid="{9B25E968-D4DC-4921-AC51-0837A9A3CE92}"/>
    <cellStyle name="Percent 9 14 2" xfId="17583" xr:uid="{4F1B7BC8-C4CC-4DB8-B298-F45CDB2D49CB}"/>
    <cellStyle name="Percent 9 14 2 2" xfId="17584" xr:uid="{FD49081A-F916-4819-B379-217B25BC940F}"/>
    <cellStyle name="Percent 9 14 2 2 2" xfId="17585" xr:uid="{8BB7B8C5-E441-4470-9330-53833B7CB5B6}"/>
    <cellStyle name="Percent 9 14 2 3" xfId="17586" xr:uid="{23962532-1F5D-45F5-AD09-99FE913E7D15}"/>
    <cellStyle name="Percent 9 14 2 3 2" xfId="17587" xr:uid="{23640EFF-E5C3-4B0A-977F-7F1DC0221E52}"/>
    <cellStyle name="Percent 9 14 2 4" xfId="17588" xr:uid="{227304B4-4EF1-4C73-9F82-408C1F83431C}"/>
    <cellStyle name="Percent 9 14 2 5" xfId="17589" xr:uid="{95F2E9EF-7F32-4D3B-B637-96CDAD0096A3}"/>
    <cellStyle name="Percent 9 14 3" xfId="17590" xr:uid="{3E1255CB-FF59-4D15-972C-A19979B66963}"/>
    <cellStyle name="Percent 9 14 3 2" xfId="17591" xr:uid="{1AEB09E4-FF1A-4EB6-BAA7-7FB3BEFCB567}"/>
    <cellStyle name="Percent 9 14 3 2 2" xfId="17592" xr:uid="{93CDC184-7830-468F-B4BA-E8A9909228BA}"/>
    <cellStyle name="Percent 9 14 3 3" xfId="17593" xr:uid="{FF1DC86B-4183-48DE-95F4-66D283FBC246}"/>
    <cellStyle name="Percent 9 14 3 3 2" xfId="17594" xr:uid="{33899AB2-34A3-4FCE-8167-1B64BB60C764}"/>
    <cellStyle name="Percent 9 14 3 4" xfId="17595" xr:uid="{BEB29CEE-CB7F-4BA9-A1B9-D6B59174F14B}"/>
    <cellStyle name="Percent 9 14 4" xfId="17596" xr:uid="{9BDB5C00-9C19-4BD3-8AB2-9C70B7E8A85D}"/>
    <cellStyle name="Percent 9 14 4 2" xfId="17597" xr:uid="{036C2CED-C580-4CD5-A9DD-AB9608D1CD1A}"/>
    <cellStyle name="Percent 9 14 4 2 2" xfId="17598" xr:uid="{5F2C2330-D431-4BB7-BC3D-2AA0C3A06F6B}"/>
    <cellStyle name="Percent 9 14 4 3" xfId="17599" xr:uid="{8A303B82-BC1F-4C9B-B839-A087E4DABEFA}"/>
    <cellStyle name="Percent 9 14 4 3 2" xfId="17600" xr:uid="{50354D63-8E75-4C02-86B9-37A964F00FFA}"/>
    <cellStyle name="Percent 9 14 4 4" xfId="17601" xr:uid="{32800BD0-C57A-4779-AD01-A66BA1E11E20}"/>
    <cellStyle name="Percent 9 14 5" xfId="17602" xr:uid="{C21367D8-67E3-43C2-B420-B9497F385E55}"/>
    <cellStyle name="Percent 9 14 5 2" xfId="17603" xr:uid="{7AA2C395-F531-44E8-A2F5-4A3040B149B6}"/>
    <cellStyle name="Percent 9 14 5 2 2" xfId="17604" xr:uid="{C9663B37-B0F0-41BE-8BCC-70CDD4CCC7EE}"/>
    <cellStyle name="Percent 9 14 5 3" xfId="17605" xr:uid="{1C400C0E-1B95-4149-B89B-57219BF1FEA6}"/>
    <cellStyle name="Percent 9 14 5 3 2" xfId="17606" xr:uid="{C5B07C55-C2B1-4333-9A30-C1D34D375494}"/>
    <cellStyle name="Percent 9 14 5 4" xfId="17607" xr:uid="{41EE63F7-AE2C-479A-91C7-513B365430BA}"/>
    <cellStyle name="Percent 9 14 5 4 2" xfId="17608" xr:uid="{CDF2C4BE-59CE-4D97-A6DD-CCBD81068587}"/>
    <cellStyle name="Percent 9 14 5 5" xfId="17609" xr:uid="{74AF9886-492E-42DB-8BB7-A4F44E9B0935}"/>
    <cellStyle name="Percent 9 14 6" xfId="17610" xr:uid="{14228B55-FAB3-490B-8939-74B49BFBBDFD}"/>
    <cellStyle name="Percent 9 14 6 2" xfId="17611" xr:uid="{4004C11A-D475-4AC0-8F80-0FB60AEA5EB4}"/>
    <cellStyle name="Percent 9 14 6 2 2" xfId="17612" xr:uid="{A5339713-D107-430D-863A-309CE89B82F3}"/>
    <cellStyle name="Percent 9 14 6 3" xfId="17613" xr:uid="{8E690AB6-CAAB-4FFA-B79B-7C6757FC74CB}"/>
    <cellStyle name="Percent 9 14 6 3 2" xfId="17614" xr:uid="{0954E0B7-0152-4C9F-A15E-BE8FFB553A12}"/>
    <cellStyle name="Percent 9 14 6 4" xfId="17615" xr:uid="{CF1B8347-F03C-466E-B26D-D54F4A8C7568}"/>
    <cellStyle name="Percent 9 14 7" xfId="17616" xr:uid="{9088D576-EAFE-4CBD-93ED-BF553E29880C}"/>
    <cellStyle name="Percent 9 14 7 2" xfId="17617" xr:uid="{32DAFC46-2884-4384-8664-96714787CBE7}"/>
    <cellStyle name="Percent 9 14 8" xfId="17618" xr:uid="{EA104903-1ECA-4D0A-8B64-E751977D9630}"/>
    <cellStyle name="Percent 9 14 8 2" xfId="17619" xr:uid="{623C13F7-1727-47C9-9DFB-530BE11519AB}"/>
    <cellStyle name="Percent 9 14 9" xfId="17620" xr:uid="{EB379B57-F043-4CFA-94B5-39D894F3B23E}"/>
    <cellStyle name="Percent 9 14 9 2" xfId="17621" xr:uid="{FA61AE4E-9F85-4463-BBCF-A063F44D07EB}"/>
    <cellStyle name="Percent 9 15" xfId="6061" xr:uid="{BBC72491-3B60-4DBD-8344-A9DB0A560457}"/>
    <cellStyle name="Percent 9 15 10" xfId="17623" xr:uid="{F9F4B04A-E841-4B51-86FB-89CE67F62E11}"/>
    <cellStyle name="Percent 9 15 11" xfId="17624" xr:uid="{16007432-95D0-4637-A575-5012977BE25D}"/>
    <cellStyle name="Percent 9 15 12" xfId="17622" xr:uid="{C624683C-172E-4630-9341-36D3013FC16C}"/>
    <cellStyle name="Percent 9 15 13" xfId="7930" xr:uid="{361893F1-4415-4205-988E-4143B2ABE640}"/>
    <cellStyle name="Percent 9 15 2" xfId="17625" xr:uid="{B9A9A30F-0319-45EB-A805-39D7D4163A7B}"/>
    <cellStyle name="Percent 9 15 2 2" xfId="17626" xr:uid="{AA700FFA-F326-4575-89E2-3188F77AD35E}"/>
    <cellStyle name="Percent 9 15 2 2 2" xfId="17627" xr:uid="{DF2E9E7E-9F66-45E7-AF3D-89E28662CD52}"/>
    <cellStyle name="Percent 9 15 2 3" xfId="17628" xr:uid="{699F353B-D3CB-4310-AB34-A2060F11001E}"/>
    <cellStyle name="Percent 9 15 2 3 2" xfId="17629" xr:uid="{E8BC5075-8E11-412F-BA2B-50A2BD5A9899}"/>
    <cellStyle name="Percent 9 15 2 4" xfId="17630" xr:uid="{B52E6147-A7B4-4F0C-B6AD-FE0BFBF8E201}"/>
    <cellStyle name="Percent 9 15 2 5" xfId="17631" xr:uid="{CCFB31BF-8B1E-4CAB-B2B2-27FA5CFD9A99}"/>
    <cellStyle name="Percent 9 15 3" xfId="17632" xr:uid="{D890030C-9304-491C-A5D2-A53AB2D3237C}"/>
    <cellStyle name="Percent 9 15 3 2" xfId="17633" xr:uid="{36E7E20D-047D-4E63-B07F-7B50ED6FD5BF}"/>
    <cellStyle name="Percent 9 15 3 2 2" xfId="17634" xr:uid="{9278592A-42E8-4511-A0D3-2F600AFE3D8B}"/>
    <cellStyle name="Percent 9 15 3 3" xfId="17635" xr:uid="{3F058FC6-E776-4CC6-B53E-7C1292E4D565}"/>
    <cellStyle name="Percent 9 15 3 3 2" xfId="17636" xr:uid="{718B6049-A90D-4D5E-BA91-08226BB531E7}"/>
    <cellStyle name="Percent 9 15 3 4" xfId="17637" xr:uid="{F70D7A16-4F03-47C6-9F31-1282B3C3CD5D}"/>
    <cellStyle name="Percent 9 15 4" xfId="17638" xr:uid="{FB87EE00-2E0E-4EC0-AC8B-1C62B46E1432}"/>
    <cellStyle name="Percent 9 15 4 2" xfId="17639" xr:uid="{30843CA5-378F-4AA2-A874-BB5F5F4B1124}"/>
    <cellStyle name="Percent 9 15 4 2 2" xfId="17640" xr:uid="{D5FB4840-C267-467F-B2E8-C4DCB1F6BE5C}"/>
    <cellStyle name="Percent 9 15 4 3" xfId="17641" xr:uid="{E3B34CEB-11D8-416F-A56F-F42881EC295A}"/>
    <cellStyle name="Percent 9 15 4 3 2" xfId="17642" xr:uid="{4DC832F4-FFC6-45C9-AFA2-9FEB270073E1}"/>
    <cellStyle name="Percent 9 15 4 4" xfId="17643" xr:uid="{E754BC02-E627-454F-BC15-EE174779F98A}"/>
    <cellStyle name="Percent 9 15 5" xfId="17644" xr:uid="{11570F3A-35F4-4BB2-AA2F-DDB4FC1C795A}"/>
    <cellStyle name="Percent 9 15 5 2" xfId="17645" xr:uid="{41DEBFFC-E6A1-45DF-B0BF-047487925449}"/>
    <cellStyle name="Percent 9 15 5 2 2" xfId="17646" xr:uid="{AB634997-924C-422A-AAEF-4A70FBEDEB47}"/>
    <cellStyle name="Percent 9 15 5 3" xfId="17647" xr:uid="{4A606497-9EE4-4C23-A03D-5076A9C72AF3}"/>
    <cellStyle name="Percent 9 15 5 3 2" xfId="17648" xr:uid="{4375DF79-FD92-44AC-B6EA-1534344B9A91}"/>
    <cellStyle name="Percent 9 15 5 4" xfId="17649" xr:uid="{22345EFD-3926-4A57-BFD7-D55128515673}"/>
    <cellStyle name="Percent 9 15 5 4 2" xfId="17650" xr:uid="{11F4F471-4DB4-4BDF-9A13-EE91CA2BCDE7}"/>
    <cellStyle name="Percent 9 15 5 5" xfId="17651" xr:uid="{B65811AC-10EC-4095-94D4-0941E9A87335}"/>
    <cellStyle name="Percent 9 15 6" xfId="17652" xr:uid="{90BA22BC-5AEC-4ACD-823B-93126B1E663B}"/>
    <cellStyle name="Percent 9 15 6 2" xfId="17653" xr:uid="{CF38EBAC-F3DD-4B85-A277-1BFAB17A1A32}"/>
    <cellStyle name="Percent 9 15 6 2 2" xfId="17654" xr:uid="{2A6CAE69-C604-4F0E-8FD1-B92EA1FC9217}"/>
    <cellStyle name="Percent 9 15 6 3" xfId="17655" xr:uid="{9997A333-0E3A-4914-968F-3E472CB5B11C}"/>
    <cellStyle name="Percent 9 15 6 3 2" xfId="17656" xr:uid="{17820703-AFD1-4D74-9626-6D4947DA75D5}"/>
    <cellStyle name="Percent 9 15 6 4" xfId="17657" xr:uid="{7F2E7CF1-5407-42E4-82B6-CCBBAD88A325}"/>
    <cellStyle name="Percent 9 15 7" xfId="17658" xr:uid="{E1DF96BE-447A-499E-9FB3-C921EDE380CD}"/>
    <cellStyle name="Percent 9 15 7 2" xfId="17659" xr:uid="{08CA8A6C-266D-4F4E-A8B3-AEA25FA6A21C}"/>
    <cellStyle name="Percent 9 15 8" xfId="17660" xr:uid="{1F50E5D0-A010-4E63-A324-F5597D152D9C}"/>
    <cellStyle name="Percent 9 15 8 2" xfId="17661" xr:uid="{96035FDC-8049-43C3-9096-333BFD168701}"/>
    <cellStyle name="Percent 9 15 9" xfId="17662" xr:uid="{2CE9B26C-C7B4-4817-97B5-862BC95462B4}"/>
    <cellStyle name="Percent 9 15 9 2" xfId="17663" xr:uid="{CE2459A0-527B-4A13-82EC-689936154BC7}"/>
    <cellStyle name="Percent 9 16" xfId="6062" xr:uid="{DD49F833-43A8-4AD2-847B-F5FCB5276ED0}"/>
    <cellStyle name="Percent 9 16 10" xfId="17665" xr:uid="{B2372FB3-0F6F-4824-BC94-551364C3FC96}"/>
    <cellStyle name="Percent 9 16 11" xfId="17666" xr:uid="{CBB9D97D-B1A2-477A-AC42-CE55519303DD}"/>
    <cellStyle name="Percent 9 16 12" xfId="17664" xr:uid="{7A4E27C9-E6F7-4A74-8624-D8A52D1AA375}"/>
    <cellStyle name="Percent 9 16 13" xfId="7931" xr:uid="{CDEE565E-AD84-458E-A877-9C8938826812}"/>
    <cellStyle name="Percent 9 16 2" xfId="17667" xr:uid="{FEED846D-CB31-4655-84E7-4B2DF6AF360B}"/>
    <cellStyle name="Percent 9 16 2 2" xfId="17668" xr:uid="{5106C12E-DF45-4B5F-9F05-0D312750501B}"/>
    <cellStyle name="Percent 9 16 2 2 2" xfId="17669" xr:uid="{6BE48536-60CA-4E61-9A20-3C5886CF0D1D}"/>
    <cellStyle name="Percent 9 16 2 3" xfId="17670" xr:uid="{856571FA-5E94-4600-A9A6-AFCA46E7142B}"/>
    <cellStyle name="Percent 9 16 2 3 2" xfId="17671" xr:uid="{EB2D6181-89E0-424E-9678-AF932BA40AD0}"/>
    <cellStyle name="Percent 9 16 2 4" xfId="17672" xr:uid="{B621F548-064C-42ED-BF14-B1FEF0899EB2}"/>
    <cellStyle name="Percent 9 16 2 5" xfId="17673" xr:uid="{584E551F-316A-45C7-8812-BC0FCF62F93F}"/>
    <cellStyle name="Percent 9 16 3" xfId="17674" xr:uid="{C0D6D0A1-B711-47EE-A028-100BB65BB252}"/>
    <cellStyle name="Percent 9 16 3 2" xfId="17675" xr:uid="{A5E88059-389C-48C5-9ECE-912059314480}"/>
    <cellStyle name="Percent 9 16 3 2 2" xfId="17676" xr:uid="{D6F561D8-E4C5-489B-99CE-8FEDC4BE47B4}"/>
    <cellStyle name="Percent 9 16 3 3" xfId="17677" xr:uid="{BB0A29C8-E9A7-46C8-820E-32D53E3F816D}"/>
    <cellStyle name="Percent 9 16 3 3 2" xfId="17678" xr:uid="{9BA4973F-584B-4C5B-B513-C007A65B3C25}"/>
    <cellStyle name="Percent 9 16 3 4" xfId="17679" xr:uid="{AC70F323-2773-4CC7-878F-5C69DEBC4E3E}"/>
    <cellStyle name="Percent 9 16 4" xfId="17680" xr:uid="{50D6D2BA-4EF6-456B-A858-26B6253D3F12}"/>
    <cellStyle name="Percent 9 16 4 2" xfId="17681" xr:uid="{7A50171E-73C4-44BE-8FDA-141F5D278CC7}"/>
    <cellStyle name="Percent 9 16 4 2 2" xfId="17682" xr:uid="{053A1BD3-07A9-40F9-BC38-91D177B61038}"/>
    <cellStyle name="Percent 9 16 4 3" xfId="17683" xr:uid="{3D953658-49DD-412E-86A9-851DA9574A04}"/>
    <cellStyle name="Percent 9 16 4 3 2" xfId="17684" xr:uid="{96C31A3A-EB28-4B02-AD32-930C49A74BC8}"/>
    <cellStyle name="Percent 9 16 4 4" xfId="17685" xr:uid="{A4468ADC-5889-4E9D-BC52-1CF93538A8D5}"/>
    <cellStyle name="Percent 9 16 5" xfId="17686" xr:uid="{A3CC5E81-7204-4292-9302-50E65E120BE3}"/>
    <cellStyle name="Percent 9 16 5 2" xfId="17687" xr:uid="{47D4C4DE-AC24-4955-B186-756403E63883}"/>
    <cellStyle name="Percent 9 16 5 2 2" xfId="17688" xr:uid="{CBD49E10-8A2D-4C5A-98FC-A6D823B514BA}"/>
    <cellStyle name="Percent 9 16 5 3" xfId="17689" xr:uid="{819A1960-2B9F-4195-A271-681275B8100B}"/>
    <cellStyle name="Percent 9 16 5 3 2" xfId="17690" xr:uid="{0CD7C601-4F48-4CF8-B6FB-8A1D48D4DCE1}"/>
    <cellStyle name="Percent 9 16 5 4" xfId="17691" xr:uid="{3F42446F-569F-45E3-8272-CCB383485C74}"/>
    <cellStyle name="Percent 9 16 5 4 2" xfId="17692" xr:uid="{70099D10-84DE-4B9D-829C-56A3A7EBD1FF}"/>
    <cellStyle name="Percent 9 16 5 5" xfId="17693" xr:uid="{AD89DF59-1EB2-43DA-BB71-76787AA3504A}"/>
    <cellStyle name="Percent 9 16 6" xfId="17694" xr:uid="{B0E2598E-4A51-4DC8-91BE-8D41981B7367}"/>
    <cellStyle name="Percent 9 16 6 2" xfId="17695" xr:uid="{112B66B7-27A8-470A-9057-00537BD33ADD}"/>
    <cellStyle name="Percent 9 16 6 2 2" xfId="17696" xr:uid="{D2262CB3-5EB5-4CEF-9196-4CE0104D3531}"/>
    <cellStyle name="Percent 9 16 6 3" xfId="17697" xr:uid="{1C283302-3890-40FD-8F4F-30814994D0CE}"/>
    <cellStyle name="Percent 9 16 6 3 2" xfId="17698" xr:uid="{D0F214AA-3DF1-42DD-8460-33D3C2CEC1FE}"/>
    <cellStyle name="Percent 9 16 6 4" xfId="17699" xr:uid="{3E3E525E-AA95-4FF2-9EEC-D33D89B14516}"/>
    <cellStyle name="Percent 9 16 7" xfId="17700" xr:uid="{F167940B-9A64-47A8-9E1C-FE34B557E4B1}"/>
    <cellStyle name="Percent 9 16 7 2" xfId="17701" xr:uid="{25AAC5B6-4D21-427F-8731-D5FE880327FF}"/>
    <cellStyle name="Percent 9 16 8" xfId="17702" xr:uid="{BC657354-506A-4B14-BC07-B5A8CB856BA2}"/>
    <cellStyle name="Percent 9 16 8 2" xfId="17703" xr:uid="{D98E7F48-B8C8-4D7A-AF62-EFC6F4EF9FCB}"/>
    <cellStyle name="Percent 9 16 9" xfId="17704" xr:uid="{95343F21-8E95-472C-9441-04E99E46D796}"/>
    <cellStyle name="Percent 9 16 9 2" xfId="17705" xr:uid="{A3C8563B-CAB7-40E2-A8A7-BDDCDAE01380}"/>
    <cellStyle name="Percent 9 17" xfId="6063" xr:uid="{85526455-0FE0-46FA-8688-B872155F9D96}"/>
    <cellStyle name="Percent 9 17 10" xfId="17707" xr:uid="{9F25EEBE-BF62-40A1-8318-D04B50EF784C}"/>
    <cellStyle name="Percent 9 17 11" xfId="17708" xr:uid="{4D372F04-1CAE-434E-BE3D-F71FEC1FBFD2}"/>
    <cellStyle name="Percent 9 17 12" xfId="17706" xr:uid="{1AB60D2C-2E89-46E5-9027-24ED1BC18DC1}"/>
    <cellStyle name="Percent 9 17 13" xfId="7932" xr:uid="{8F33816D-7947-4D98-906D-A37E25B2686B}"/>
    <cellStyle name="Percent 9 17 2" xfId="17709" xr:uid="{26C145E2-2A04-4A12-B7E0-C38836AE431C}"/>
    <cellStyle name="Percent 9 17 2 2" xfId="17710" xr:uid="{F797F6C7-6382-4A9D-9B2C-329077508AE3}"/>
    <cellStyle name="Percent 9 17 2 2 2" xfId="17711" xr:uid="{31A727FB-E9E4-41A5-987B-4278477176EF}"/>
    <cellStyle name="Percent 9 17 2 3" xfId="17712" xr:uid="{03EBC238-7035-4A8F-9964-E6FC3DA25ECD}"/>
    <cellStyle name="Percent 9 17 2 3 2" xfId="17713" xr:uid="{FDC067A8-B3C7-40B5-86A2-8631D4CA93AB}"/>
    <cellStyle name="Percent 9 17 2 4" xfId="17714" xr:uid="{2A506551-982D-4749-8919-1F25EB6DF25C}"/>
    <cellStyle name="Percent 9 17 2 5" xfId="17715" xr:uid="{810DDBDF-3613-4800-A25C-0EF570F16592}"/>
    <cellStyle name="Percent 9 17 3" xfId="17716" xr:uid="{73A84419-2F1B-4C65-BC6C-7B533B89A39C}"/>
    <cellStyle name="Percent 9 17 3 2" xfId="17717" xr:uid="{FFDC77D9-B61F-48D0-A213-CD78A0497F20}"/>
    <cellStyle name="Percent 9 17 3 2 2" xfId="17718" xr:uid="{BE80E2CF-E640-4D8F-BF2B-6FFE3EF63F83}"/>
    <cellStyle name="Percent 9 17 3 3" xfId="17719" xr:uid="{C2604394-F338-4F99-ADD3-48051A2796BF}"/>
    <cellStyle name="Percent 9 17 3 3 2" xfId="17720" xr:uid="{3F80069E-01D0-4D47-AFB4-8E91A86814FB}"/>
    <cellStyle name="Percent 9 17 3 4" xfId="17721" xr:uid="{9BF5EE77-B155-449E-9B11-56B3D0D2C86D}"/>
    <cellStyle name="Percent 9 17 4" xfId="17722" xr:uid="{9E7FBED6-F706-421B-A85A-9BF6B58E4C2A}"/>
    <cellStyle name="Percent 9 17 4 2" xfId="17723" xr:uid="{59DA55C8-8D98-4356-9E39-D3152D9CF73E}"/>
    <cellStyle name="Percent 9 17 4 2 2" xfId="17724" xr:uid="{144EFA3F-3FA0-4E06-829F-A1BEF00C71A3}"/>
    <cellStyle name="Percent 9 17 4 3" xfId="17725" xr:uid="{605FB011-C5FF-4C9B-9153-4700F1DCD7DC}"/>
    <cellStyle name="Percent 9 17 4 3 2" xfId="17726" xr:uid="{474A9BC0-A80F-4412-8B81-D03713C14A7A}"/>
    <cellStyle name="Percent 9 17 4 4" xfId="17727" xr:uid="{5A4BD0D1-4FB6-47A9-A0AD-65089C8584E1}"/>
    <cellStyle name="Percent 9 17 5" xfId="17728" xr:uid="{E1A1AC69-284A-436F-8B51-2B839959165F}"/>
    <cellStyle name="Percent 9 17 5 2" xfId="17729" xr:uid="{9203B877-2FEF-4910-AF28-DD8E65CEF39F}"/>
    <cellStyle name="Percent 9 17 5 2 2" xfId="17730" xr:uid="{F83CD786-DD19-434A-BB19-539CEAFFFE45}"/>
    <cellStyle name="Percent 9 17 5 3" xfId="17731" xr:uid="{511A6EEF-691D-4369-9707-210DA47572E7}"/>
    <cellStyle name="Percent 9 17 5 3 2" xfId="17732" xr:uid="{01613559-F58E-495A-B6AC-14B17A9E2D50}"/>
    <cellStyle name="Percent 9 17 5 4" xfId="17733" xr:uid="{697C488D-2083-49F7-9096-AEAEF7366F7E}"/>
    <cellStyle name="Percent 9 17 5 4 2" xfId="17734" xr:uid="{7BDFD8DC-0057-4D1B-8D44-B6C41390916F}"/>
    <cellStyle name="Percent 9 17 5 5" xfId="17735" xr:uid="{14016072-C43B-4A98-A46F-B20A1C5BA40E}"/>
    <cellStyle name="Percent 9 17 6" xfId="17736" xr:uid="{B97540A4-2B41-4336-8B7D-693FCCC0ECD8}"/>
    <cellStyle name="Percent 9 17 6 2" xfId="17737" xr:uid="{13293461-59A2-4877-8C42-1599320448B0}"/>
    <cellStyle name="Percent 9 17 6 2 2" xfId="17738" xr:uid="{D4A74915-65E7-49CB-B908-897234079429}"/>
    <cellStyle name="Percent 9 17 6 3" xfId="17739" xr:uid="{6155DEE6-0A94-4812-B5B1-7129B33F6579}"/>
    <cellStyle name="Percent 9 17 6 3 2" xfId="17740" xr:uid="{7589E33B-042D-4B5F-B7C3-8135845521BD}"/>
    <cellStyle name="Percent 9 17 6 4" xfId="17741" xr:uid="{197F87F9-773A-4A35-BB00-1F0F1B1C8647}"/>
    <cellStyle name="Percent 9 17 7" xfId="17742" xr:uid="{0B3FEBCF-FE0E-4FC9-89B6-17D59D258005}"/>
    <cellStyle name="Percent 9 17 7 2" xfId="17743" xr:uid="{90D5B1F6-FBC2-4FFB-B6B7-9149FEA3E6CD}"/>
    <cellStyle name="Percent 9 17 8" xfId="17744" xr:uid="{0A686991-6EB5-431A-BB6E-745581CA72B2}"/>
    <cellStyle name="Percent 9 17 8 2" xfId="17745" xr:uid="{9D48D0D2-3F57-4845-99A8-C3243F5A5BA7}"/>
    <cellStyle name="Percent 9 17 9" xfId="17746" xr:uid="{61A2A05D-4C1E-4FE3-A68D-E7D6B16EE10E}"/>
    <cellStyle name="Percent 9 17 9 2" xfId="17747" xr:uid="{C9AA60AB-A7A9-4A21-8127-09CFBD965937}"/>
    <cellStyle name="Percent 9 18" xfId="6064" xr:uid="{8AE26F2B-E1A2-4BA2-9F9D-25582E69EACF}"/>
    <cellStyle name="Percent 9 18 10" xfId="17749" xr:uid="{0D045467-91C9-4650-B13C-101100DF2F4F}"/>
    <cellStyle name="Percent 9 18 11" xfId="17750" xr:uid="{8FE4A743-3E99-429B-B965-5CA9A4123241}"/>
    <cellStyle name="Percent 9 18 12" xfId="17748" xr:uid="{F37A3209-4A08-4997-B875-8A82C9F1C188}"/>
    <cellStyle name="Percent 9 18 13" xfId="7933" xr:uid="{56839EE5-FC5F-47E2-918B-7E6E429AD3B7}"/>
    <cellStyle name="Percent 9 18 2" xfId="17751" xr:uid="{9DE85DBA-5E5C-40F7-A655-5D8E68688036}"/>
    <cellStyle name="Percent 9 18 2 2" xfId="17752" xr:uid="{99A8529E-86A6-4BCC-A4A5-14DD6FD45B3B}"/>
    <cellStyle name="Percent 9 18 2 2 2" xfId="17753" xr:uid="{8FED3DE7-5C34-492C-BBD4-87F477C5283A}"/>
    <cellStyle name="Percent 9 18 2 3" xfId="17754" xr:uid="{28C3D276-7B77-4624-AA89-9272CAA77C14}"/>
    <cellStyle name="Percent 9 18 2 3 2" xfId="17755" xr:uid="{2680B6CE-7D7A-4101-9799-DF6540301149}"/>
    <cellStyle name="Percent 9 18 2 4" xfId="17756" xr:uid="{53BCBD62-3ADD-417D-B100-6B7DF63DB306}"/>
    <cellStyle name="Percent 9 18 2 5" xfId="17757" xr:uid="{1E2354AC-4295-4C30-A413-13B1D609FCF8}"/>
    <cellStyle name="Percent 9 18 3" xfId="17758" xr:uid="{17C6513D-B8DB-42D0-8F35-75B97E74CCBA}"/>
    <cellStyle name="Percent 9 18 3 2" xfId="17759" xr:uid="{ABBA5E0B-087F-4B59-91AF-B153E2B557DC}"/>
    <cellStyle name="Percent 9 18 3 2 2" xfId="17760" xr:uid="{22575517-66F4-4303-9564-D1318BF1400D}"/>
    <cellStyle name="Percent 9 18 3 3" xfId="17761" xr:uid="{67EB1D4E-A05E-46BE-BA26-3D5896C2FD48}"/>
    <cellStyle name="Percent 9 18 3 3 2" xfId="17762" xr:uid="{B1CDA6EC-97C0-46ED-A5F1-5241BEDE4C65}"/>
    <cellStyle name="Percent 9 18 3 4" xfId="17763" xr:uid="{10FD6D02-2AC8-4FD0-BE3C-83509DCBF284}"/>
    <cellStyle name="Percent 9 18 4" xfId="17764" xr:uid="{32F439E4-A1A5-4870-9DF0-DDEF8D6A61A8}"/>
    <cellStyle name="Percent 9 18 4 2" xfId="17765" xr:uid="{9742AD14-360F-49C2-BAEE-005DF8AAE5AF}"/>
    <cellStyle name="Percent 9 18 4 2 2" xfId="17766" xr:uid="{18B6ACD4-D9E9-46E0-B6F4-5EACB63C9897}"/>
    <cellStyle name="Percent 9 18 4 3" xfId="17767" xr:uid="{CCE74B30-5077-43DB-B561-3D47A21CA5B3}"/>
    <cellStyle name="Percent 9 18 4 3 2" xfId="17768" xr:uid="{9D22FE53-187A-4FFB-A01A-837F8F579102}"/>
    <cellStyle name="Percent 9 18 4 4" xfId="17769" xr:uid="{CA78DB6B-07CC-4D68-9D2F-ADFA1125ADBB}"/>
    <cellStyle name="Percent 9 18 5" xfId="17770" xr:uid="{9EBDED57-D5BC-4326-B0A2-134350C125C6}"/>
    <cellStyle name="Percent 9 18 5 2" xfId="17771" xr:uid="{FA050F56-0C88-45BE-B7D8-3D411169B764}"/>
    <cellStyle name="Percent 9 18 5 2 2" xfId="17772" xr:uid="{731E4F2F-E9C0-4D6B-BF36-C589B7EB8057}"/>
    <cellStyle name="Percent 9 18 5 3" xfId="17773" xr:uid="{4B87740F-D524-4F54-A6B8-43E66B37015E}"/>
    <cellStyle name="Percent 9 18 5 3 2" xfId="17774" xr:uid="{9D5F9530-C878-4EE5-9394-1C886A56F571}"/>
    <cellStyle name="Percent 9 18 5 4" xfId="17775" xr:uid="{07397B87-3341-4837-BA6C-1021237CC3AE}"/>
    <cellStyle name="Percent 9 18 5 4 2" xfId="17776" xr:uid="{A91C3383-CAB6-4F9E-92F0-2D5C54AB2F55}"/>
    <cellStyle name="Percent 9 18 5 5" xfId="17777" xr:uid="{E786DDC8-996C-404B-B9F3-08254741D54D}"/>
    <cellStyle name="Percent 9 18 6" xfId="17778" xr:uid="{B010D34E-2BCE-4983-BAE9-A07B9719D9AA}"/>
    <cellStyle name="Percent 9 18 6 2" xfId="17779" xr:uid="{2E05F69D-C0DA-42F4-B95B-7EC309DC674D}"/>
    <cellStyle name="Percent 9 18 6 2 2" xfId="17780" xr:uid="{81245DE1-3E1F-4ED0-A9D2-FE5EED3F32D9}"/>
    <cellStyle name="Percent 9 18 6 3" xfId="17781" xr:uid="{6312AAF0-E65E-4843-99CA-737ACE924645}"/>
    <cellStyle name="Percent 9 18 6 3 2" xfId="17782" xr:uid="{78B43E8D-FDE7-4494-8705-5C0DF6E1C0DF}"/>
    <cellStyle name="Percent 9 18 6 4" xfId="17783" xr:uid="{C370E5D1-FD40-45D4-AAC0-FEEE2EDCAE68}"/>
    <cellStyle name="Percent 9 18 7" xfId="17784" xr:uid="{25A399C3-2289-4DC5-9D22-3657062FF929}"/>
    <cellStyle name="Percent 9 18 7 2" xfId="17785" xr:uid="{10F74FF8-6D15-4F3F-AA93-E8398E553F57}"/>
    <cellStyle name="Percent 9 18 8" xfId="17786" xr:uid="{EF519923-1D89-4BCA-AC82-9384AB32D087}"/>
    <cellStyle name="Percent 9 18 8 2" xfId="17787" xr:uid="{04C2E0A2-89EB-4D9C-9B52-1F62F88AE319}"/>
    <cellStyle name="Percent 9 18 9" xfId="17788" xr:uid="{12FD90CE-C759-4B09-A61F-04E4F4E366AE}"/>
    <cellStyle name="Percent 9 18 9 2" xfId="17789" xr:uid="{08E68899-EB3E-44F5-B2E4-B8AA0C105594}"/>
    <cellStyle name="Percent 9 19" xfId="6065" xr:uid="{819EA5D0-2A9E-4372-A497-A244A9C088AF}"/>
    <cellStyle name="Percent 9 19 10" xfId="17791" xr:uid="{0853260F-CE43-40B1-848B-968D6683CFBF}"/>
    <cellStyle name="Percent 9 19 11" xfId="17792" xr:uid="{34770971-860B-4D9B-9325-262EBABD4688}"/>
    <cellStyle name="Percent 9 19 12" xfId="17790" xr:uid="{818C7A50-02D1-442F-B8A5-906C9E2D606B}"/>
    <cellStyle name="Percent 9 19 13" xfId="7934" xr:uid="{813DE0BE-69CA-4A45-91E8-0BF748866826}"/>
    <cellStyle name="Percent 9 19 2" xfId="17793" xr:uid="{F3D1876E-6525-45CF-81AA-9CCC54D01E2F}"/>
    <cellStyle name="Percent 9 19 2 2" xfId="17794" xr:uid="{176A2941-0A76-41D3-AD65-20AABAB6EA42}"/>
    <cellStyle name="Percent 9 19 2 2 2" xfId="17795" xr:uid="{F544F359-016F-49DA-B888-BC883106B7E3}"/>
    <cellStyle name="Percent 9 19 2 3" xfId="17796" xr:uid="{3021B556-82FD-4210-B213-CBC6CFDCEC9C}"/>
    <cellStyle name="Percent 9 19 2 3 2" xfId="17797" xr:uid="{5BD0E59F-0423-4E07-A470-EA78B492939F}"/>
    <cellStyle name="Percent 9 19 2 4" xfId="17798" xr:uid="{D9C294CA-7F27-497A-8F1B-CA0C685B5948}"/>
    <cellStyle name="Percent 9 19 2 5" xfId="17799" xr:uid="{387C9A01-DE4B-4F75-87B6-3B3C59B2BA95}"/>
    <cellStyle name="Percent 9 19 3" xfId="17800" xr:uid="{6AE12FCE-23FF-440B-B41D-33EFCAE8B0F3}"/>
    <cellStyle name="Percent 9 19 3 2" xfId="17801" xr:uid="{49DAAB41-B4DD-4AFA-88F9-4D5F53915948}"/>
    <cellStyle name="Percent 9 19 3 2 2" xfId="17802" xr:uid="{A8CE49DF-58E2-45ED-884D-8864FC24E189}"/>
    <cellStyle name="Percent 9 19 3 3" xfId="17803" xr:uid="{64982950-2CA3-46BC-805A-DD01174483DC}"/>
    <cellStyle name="Percent 9 19 3 3 2" xfId="17804" xr:uid="{44D7C51C-5471-4BB8-8CA8-F37231628609}"/>
    <cellStyle name="Percent 9 19 3 4" xfId="17805" xr:uid="{A4FB98FF-3A47-46FA-8B44-EFE34956AE0F}"/>
    <cellStyle name="Percent 9 19 4" xfId="17806" xr:uid="{AD0DDE98-F4B0-41AE-AEF0-ECFAD4919BB2}"/>
    <cellStyle name="Percent 9 19 4 2" xfId="17807" xr:uid="{CE003ABD-E7F6-4C36-A8FE-DE1F79E4763F}"/>
    <cellStyle name="Percent 9 19 4 2 2" xfId="17808" xr:uid="{17111A93-CFD2-4931-87E6-8C19DD1B94B5}"/>
    <cellStyle name="Percent 9 19 4 3" xfId="17809" xr:uid="{3663AA0E-F06C-4703-A433-C9BE4186FCED}"/>
    <cellStyle name="Percent 9 19 4 3 2" xfId="17810" xr:uid="{71BAAAB0-4181-4213-A0FE-5314E05B3B4F}"/>
    <cellStyle name="Percent 9 19 4 4" xfId="17811" xr:uid="{D09C5999-36C0-489B-846F-1CBB0EFD608F}"/>
    <cellStyle name="Percent 9 19 5" xfId="17812" xr:uid="{F0FEE613-ADE9-453E-AFC3-7E2DEB50DE7E}"/>
    <cellStyle name="Percent 9 19 5 2" xfId="17813" xr:uid="{DCEEE9D7-7476-4A37-B129-6E87E34EDB85}"/>
    <cellStyle name="Percent 9 19 5 2 2" xfId="17814" xr:uid="{9D867A43-EEA0-4C2B-94CB-0E1113747ED3}"/>
    <cellStyle name="Percent 9 19 5 3" xfId="17815" xr:uid="{85E860F2-E511-4ACF-9802-87C0AB938F45}"/>
    <cellStyle name="Percent 9 19 5 3 2" xfId="17816" xr:uid="{E93B1FCE-80C2-487F-AAEB-13E27864C687}"/>
    <cellStyle name="Percent 9 19 5 4" xfId="17817" xr:uid="{3A831354-3122-4FB9-8AC9-5C23E319B5E9}"/>
    <cellStyle name="Percent 9 19 5 4 2" xfId="17818" xr:uid="{00457079-0C00-45A9-8F87-F222F8D0A5B9}"/>
    <cellStyle name="Percent 9 19 5 5" xfId="17819" xr:uid="{6679E45E-97E2-4B8A-B90F-6AD059F073D7}"/>
    <cellStyle name="Percent 9 19 6" xfId="17820" xr:uid="{281FF229-43EB-4C6C-8768-DE424318F15F}"/>
    <cellStyle name="Percent 9 19 6 2" xfId="17821" xr:uid="{272475A6-D88A-42B8-B086-7540C0D307AB}"/>
    <cellStyle name="Percent 9 19 6 2 2" xfId="17822" xr:uid="{22ECB552-68F9-49D9-A3E9-ADC7537E132B}"/>
    <cellStyle name="Percent 9 19 6 3" xfId="17823" xr:uid="{B3A205BC-0635-4FDD-9513-D269684663F1}"/>
    <cellStyle name="Percent 9 19 6 3 2" xfId="17824" xr:uid="{74E69FF5-4F4B-4290-B8DA-DE10440E637F}"/>
    <cellStyle name="Percent 9 19 6 4" xfId="17825" xr:uid="{DC9805B7-DDD8-4173-AF72-827E1AAA5269}"/>
    <cellStyle name="Percent 9 19 7" xfId="17826" xr:uid="{6A74EB5C-D5EF-4F12-98AD-AD2575CC0341}"/>
    <cellStyle name="Percent 9 19 7 2" xfId="17827" xr:uid="{6F9A77CD-5BB4-4844-855A-9FD0BBFEADC4}"/>
    <cellStyle name="Percent 9 19 8" xfId="17828" xr:uid="{34B928DF-4A6C-4C22-8AFA-949C17A68FCF}"/>
    <cellStyle name="Percent 9 19 8 2" xfId="17829" xr:uid="{3A2F4BAC-43BA-4F81-B619-4598B36D0458}"/>
    <cellStyle name="Percent 9 19 9" xfId="17830" xr:uid="{FDAF75DE-7BAA-4378-9105-4F22844980C6}"/>
    <cellStyle name="Percent 9 19 9 2" xfId="17831" xr:uid="{66C260AE-F628-42C5-94EA-C4E3D1AE0F2E}"/>
    <cellStyle name="Percent 9 2" xfId="1984" xr:uid="{F97E55C4-5B55-4E41-B0BA-3EC5DE6747AF}"/>
    <cellStyle name="Percent 9 2 10" xfId="17833" xr:uid="{8D2389E3-C7E4-4E39-A444-26FE0BB857A0}"/>
    <cellStyle name="Percent 9 2 10 2" xfId="17834" xr:uid="{566915B3-360B-4105-93C5-B4A179532B2C}"/>
    <cellStyle name="Percent 9 2 11" xfId="17835" xr:uid="{218D084E-01B7-43C5-BA3C-8C7A08F1E6CD}"/>
    <cellStyle name="Percent 9 2 12" xfId="17836" xr:uid="{FEDEF825-28D0-438B-A2A8-571711862ECC}"/>
    <cellStyle name="Percent 9 2 13" xfId="17832" xr:uid="{85213A29-4936-4BF2-B71F-E9264B29B93F}"/>
    <cellStyle name="Percent 9 2 14" xfId="7935" xr:uid="{FB20AE23-D9DD-4A35-B37E-AD0FEF8DA5AA}"/>
    <cellStyle name="Percent 9 2 15" xfId="6066" xr:uid="{3DC6FF8D-5E66-4F31-8792-57D6FAB29850}"/>
    <cellStyle name="Percent 9 2 2" xfId="6067" xr:uid="{EAA85172-2136-4624-BF70-97AAC81C5AAF}"/>
    <cellStyle name="Percent 9 2 2 10" xfId="17838" xr:uid="{E1ED892B-3A08-4CE9-8A12-B032120909DA}"/>
    <cellStyle name="Percent 9 2 2 11" xfId="17837" xr:uid="{2B0F8F6E-02B2-4E38-9F2D-D540FB5FA93B}"/>
    <cellStyle name="Percent 9 2 2 12" xfId="8909" xr:uid="{32689304-AB9E-46F0-8AC1-E30F18991240}"/>
    <cellStyle name="Percent 9 2 2 2" xfId="17839" xr:uid="{EA4AEDF4-724D-4EF0-AC43-3EA565C793AC}"/>
    <cellStyle name="Percent 9 2 2 2 2" xfId="17840" xr:uid="{EAF34D74-A671-439A-91B3-26AB59496CAE}"/>
    <cellStyle name="Percent 9 2 2 2 2 2" xfId="17841" xr:uid="{05655A23-1432-4C13-8849-E23B31F61250}"/>
    <cellStyle name="Percent 9 2 2 2 3" xfId="17842" xr:uid="{9280A4A2-A6A6-43E7-A234-840BEA32D685}"/>
    <cellStyle name="Percent 9 2 2 2 3 2" xfId="17843" xr:uid="{A48DE013-758D-4332-A4FF-8AD2DF4E6DB9}"/>
    <cellStyle name="Percent 9 2 2 2 4" xfId="17844" xr:uid="{A1F0E6E7-0C32-454E-A53F-8B45D011556A}"/>
    <cellStyle name="Percent 9 2 2 3" xfId="17845" xr:uid="{B2E920A3-C4C5-4E7F-8F04-4B209A5A3BE2}"/>
    <cellStyle name="Percent 9 2 2 3 2" xfId="17846" xr:uid="{0FE7C8CE-3A60-4D0E-8ECE-65A7D47766DD}"/>
    <cellStyle name="Percent 9 2 2 3 2 2" xfId="17847" xr:uid="{9B8157B8-141D-479B-A2EA-4CEBD5774785}"/>
    <cellStyle name="Percent 9 2 2 3 3" xfId="17848" xr:uid="{D5880737-D3F4-4D85-AE59-5C32EEDEA57B}"/>
    <cellStyle name="Percent 9 2 2 3 3 2" xfId="17849" xr:uid="{FA06CF9B-5713-4FB0-9CCC-1C3D3D72E936}"/>
    <cellStyle name="Percent 9 2 2 3 4" xfId="17850" xr:uid="{3F08CB48-7C13-4795-BB41-8ABA2FC942F6}"/>
    <cellStyle name="Percent 9 2 2 4" xfId="17851" xr:uid="{F6A93257-926B-4793-B5CC-EC38FC5BFB58}"/>
    <cellStyle name="Percent 9 2 2 4 2" xfId="17852" xr:uid="{7D679E25-8A8B-4300-863F-DEE968C4A93F}"/>
    <cellStyle name="Percent 9 2 2 4 2 2" xfId="17853" xr:uid="{EC0B4AF5-9A21-486E-84F3-1E4C63850288}"/>
    <cellStyle name="Percent 9 2 2 4 3" xfId="17854" xr:uid="{A3275E37-4DDF-4849-982C-527F7F1C78D6}"/>
    <cellStyle name="Percent 9 2 2 4 3 2" xfId="17855" xr:uid="{9A206176-FEDA-481C-AF7E-661988925269}"/>
    <cellStyle name="Percent 9 2 2 4 4" xfId="17856" xr:uid="{0945F653-0400-4BB1-A059-B1466BB853CC}"/>
    <cellStyle name="Percent 9 2 2 4 4 2" xfId="17857" xr:uid="{F3430F28-64FD-4490-AE73-9DBCB949F2D6}"/>
    <cellStyle name="Percent 9 2 2 4 5" xfId="17858" xr:uid="{44E4861D-DF99-48D8-93B7-1784C4CF57A4}"/>
    <cellStyle name="Percent 9 2 2 5" xfId="17859" xr:uid="{6A7A1AC7-EF51-4A30-B73D-44B9850E2B46}"/>
    <cellStyle name="Percent 9 2 2 5 2" xfId="17860" xr:uid="{E6F34324-FE52-48A1-A5C8-C6BBBA842761}"/>
    <cellStyle name="Percent 9 2 2 5 2 2" xfId="17861" xr:uid="{FD157369-2C1C-4C1F-A8F8-6268D5A30631}"/>
    <cellStyle name="Percent 9 2 2 5 3" xfId="17862" xr:uid="{80AE281F-CDC7-40A2-9F74-F322B7406E40}"/>
    <cellStyle name="Percent 9 2 2 5 3 2" xfId="17863" xr:uid="{B9260EB8-DCEC-4020-BB4A-7B08BD529097}"/>
    <cellStyle name="Percent 9 2 2 5 4" xfId="17864" xr:uid="{B9BC5D89-C9A1-4789-95A1-DE64E9E79E70}"/>
    <cellStyle name="Percent 9 2 2 6" xfId="17865" xr:uid="{97C18702-B1D4-497F-8BC7-25DABA5BD249}"/>
    <cellStyle name="Percent 9 2 2 6 2" xfId="17866" xr:uid="{423E8444-5D1A-407E-809C-1036EC2B6919}"/>
    <cellStyle name="Percent 9 2 2 7" xfId="17867" xr:uid="{1F5EDB53-7A16-418F-9C63-7408464FA56F}"/>
    <cellStyle name="Percent 9 2 2 7 2" xfId="17868" xr:uid="{BFD7B5B5-80F5-4ECA-96A2-3A7956EC22D3}"/>
    <cellStyle name="Percent 9 2 2 8" xfId="17869" xr:uid="{A312BA04-E356-4928-BF3D-B5C508D2B6D3}"/>
    <cellStyle name="Percent 9 2 2 8 2" xfId="17870" xr:uid="{5A49432C-A465-4382-B420-4DF028440A3B}"/>
    <cellStyle name="Percent 9 2 2 9" xfId="17871" xr:uid="{9609F15D-6E5E-4358-BD6E-8A9E7D1A8FF4}"/>
    <cellStyle name="Percent 9 2 3" xfId="6068" xr:uid="{ACCE9688-B6C3-4877-9978-604F6641B8DA}"/>
    <cellStyle name="Percent 9 2 3 2" xfId="17873" xr:uid="{2DE1E8CA-DD06-4299-A8E6-53E07CF8B8BA}"/>
    <cellStyle name="Percent 9 2 3 2 2" xfId="17874" xr:uid="{B1D166BF-FA26-4BA7-9780-E05AA634E9CB}"/>
    <cellStyle name="Percent 9 2 3 3" xfId="17875" xr:uid="{9C60EA5F-F6DA-43C0-BB14-1747A2B66EA8}"/>
    <cellStyle name="Percent 9 2 3 3 2" xfId="17876" xr:uid="{99772BEA-0410-42A5-AE12-77E353F77DD2}"/>
    <cellStyle name="Percent 9 2 3 4" xfId="17877" xr:uid="{B1E9B952-9EF3-4BCF-B11F-E21ABD04684F}"/>
    <cellStyle name="Percent 9 2 3 5" xfId="17878" xr:uid="{8B5D625A-6073-48C4-B6AD-58D8BFD122CA}"/>
    <cellStyle name="Percent 9 2 3 6" xfId="17872" xr:uid="{961A81A7-0066-4FE2-86E8-EB4203B23956}"/>
    <cellStyle name="Percent 9 2 4" xfId="17879" xr:uid="{68FB9CC7-A857-41AB-8663-F19B93D6E14F}"/>
    <cellStyle name="Percent 9 2 4 2" xfId="17880" xr:uid="{50CCA236-EF78-4EEB-BF15-7EB957606BF2}"/>
    <cellStyle name="Percent 9 2 4 2 2" xfId="17881" xr:uid="{6AA937C7-E164-4923-8458-79A62EE977B3}"/>
    <cellStyle name="Percent 9 2 4 3" xfId="17882" xr:uid="{476FE4DF-18C4-4668-BE54-049262A22AD0}"/>
    <cellStyle name="Percent 9 2 4 3 2" xfId="17883" xr:uid="{98E0E09C-A10A-44CC-8B42-8AB8DC8B8F5C}"/>
    <cellStyle name="Percent 9 2 4 4" xfId="17884" xr:uid="{42C72BAE-ED00-41EB-B1DC-3A653BFDA04A}"/>
    <cellStyle name="Percent 9 2 5" xfId="17885" xr:uid="{89037896-FA04-4C86-9F74-86CEE1BBF555}"/>
    <cellStyle name="Percent 9 2 5 2" xfId="17886" xr:uid="{FB14B96A-2BA1-40DA-A94B-CD4A0DF70261}"/>
    <cellStyle name="Percent 9 2 5 2 2" xfId="17887" xr:uid="{8460A2DF-1BE7-45DA-8996-9093E6AFE1AE}"/>
    <cellStyle name="Percent 9 2 5 3" xfId="17888" xr:uid="{1F47313C-3930-4BBC-BDED-27E8CD034F1D}"/>
    <cellStyle name="Percent 9 2 5 3 2" xfId="17889" xr:uid="{7FE62965-94B2-46BB-825D-FF83E8EDE25F}"/>
    <cellStyle name="Percent 9 2 5 4" xfId="17890" xr:uid="{69F8988B-EB09-4387-A0AE-53248F295C2E}"/>
    <cellStyle name="Percent 9 2 6" xfId="17891" xr:uid="{593BD99D-D19D-4DCE-B2D7-F14173BEB085}"/>
    <cellStyle name="Percent 9 2 6 2" xfId="17892" xr:uid="{1AA38314-BF09-4847-B7E9-25627355FB8F}"/>
    <cellStyle name="Percent 9 2 6 2 2" xfId="17893" xr:uid="{5EB143D6-1DEF-485B-9B38-C0B5CF834C71}"/>
    <cellStyle name="Percent 9 2 6 3" xfId="17894" xr:uid="{BC6E937A-8D5E-4665-A1E7-B7798CC622DD}"/>
    <cellStyle name="Percent 9 2 6 3 2" xfId="17895" xr:uid="{1723A890-D3A4-4D94-9EF6-93900D2C5B9F}"/>
    <cellStyle name="Percent 9 2 6 4" xfId="17896" xr:uid="{C0E284D3-2949-411B-AA61-1977A8369F39}"/>
    <cellStyle name="Percent 9 2 6 4 2" xfId="17897" xr:uid="{78665A1C-954F-43D2-B63D-9F3D12FA6A8B}"/>
    <cellStyle name="Percent 9 2 6 5" xfId="17898" xr:uid="{A83AD9E6-A1A9-4BF4-9190-0E3D5031F29C}"/>
    <cellStyle name="Percent 9 2 7" xfId="17899" xr:uid="{C30289AF-8173-444F-9EEE-9C8E386E251D}"/>
    <cellStyle name="Percent 9 2 7 2" xfId="17900" xr:uid="{64BE0AE5-0AEE-493F-B655-E7E975C7180F}"/>
    <cellStyle name="Percent 9 2 7 2 2" xfId="17901" xr:uid="{511425BC-E8BE-4599-8839-A590A78214C7}"/>
    <cellStyle name="Percent 9 2 7 3" xfId="17902" xr:uid="{F2D07770-B7FD-440F-B19A-7E9AE8BE5F50}"/>
    <cellStyle name="Percent 9 2 7 3 2" xfId="17903" xr:uid="{685180D0-9196-4C54-A125-A1BE001FE291}"/>
    <cellStyle name="Percent 9 2 7 4" xfId="17904" xr:uid="{9D25FE10-A9E6-4026-938A-3DA1BBA76614}"/>
    <cellStyle name="Percent 9 2 8" xfId="17905" xr:uid="{4606963D-AB80-47B8-88AE-F0E3B29A3847}"/>
    <cellStyle name="Percent 9 2 8 2" xfId="17906" xr:uid="{A7403820-5A41-412F-B21A-AF5DBFF08793}"/>
    <cellStyle name="Percent 9 2 9" xfId="17907" xr:uid="{85CF69F5-BCD5-4BEE-A768-5CC6BF0671EC}"/>
    <cellStyle name="Percent 9 2 9 2" xfId="17908" xr:uid="{9A65B016-58D8-4E48-970E-A01A93246FB6}"/>
    <cellStyle name="Percent 9 20" xfId="6069" xr:uid="{7B50F1A8-4B9B-48A4-BBFD-E98EEB3929E7}"/>
    <cellStyle name="Percent 9 20 10" xfId="17910" xr:uid="{53DB4ABF-BF54-4AA5-9CA5-A8CC05113773}"/>
    <cellStyle name="Percent 9 20 11" xfId="17911" xr:uid="{7FC02BD7-180C-4078-87AF-7991746C7C19}"/>
    <cellStyle name="Percent 9 20 12" xfId="17909" xr:uid="{377C6E9E-7AB5-40BB-A1EC-C1BE241925F0}"/>
    <cellStyle name="Percent 9 20 13" xfId="7936" xr:uid="{D43D5BFC-C7FA-4BAC-9B9F-3FC23E8C2031}"/>
    <cellStyle name="Percent 9 20 2" xfId="17912" xr:uid="{72C95072-692C-4DF9-B382-7905C89A2BC1}"/>
    <cellStyle name="Percent 9 20 2 2" xfId="17913" xr:uid="{DAE00DCB-89C4-468E-9267-37AA4318BAF2}"/>
    <cellStyle name="Percent 9 20 2 2 2" xfId="17914" xr:uid="{F8E7C272-18CB-421C-B1A7-C898BF289520}"/>
    <cellStyle name="Percent 9 20 2 3" xfId="17915" xr:uid="{361E91CB-0CED-483F-9641-397FAFA84A0E}"/>
    <cellStyle name="Percent 9 20 2 3 2" xfId="17916" xr:uid="{40D4488B-584F-42BB-B593-C813E78E8277}"/>
    <cellStyle name="Percent 9 20 2 4" xfId="17917" xr:uid="{8D2B23D9-3497-4C13-877D-7280C38DACC9}"/>
    <cellStyle name="Percent 9 20 2 5" xfId="17918" xr:uid="{C40B32AB-E223-40F6-819D-B727E82E3838}"/>
    <cellStyle name="Percent 9 20 3" xfId="17919" xr:uid="{73BABACC-6120-48D9-8361-F603C2EA9F66}"/>
    <cellStyle name="Percent 9 20 3 2" xfId="17920" xr:uid="{5B584958-5E5C-40B9-BB3B-8003C2F7F767}"/>
    <cellStyle name="Percent 9 20 3 2 2" xfId="17921" xr:uid="{59D78965-E573-4F8A-ABF5-EAD75CB7A3C5}"/>
    <cellStyle name="Percent 9 20 3 3" xfId="17922" xr:uid="{E4CAE6CF-3F11-4574-8C79-42763724F32A}"/>
    <cellStyle name="Percent 9 20 3 3 2" xfId="17923" xr:uid="{2ACFDA6D-9A80-4E0C-A26F-E7882D44B5A6}"/>
    <cellStyle name="Percent 9 20 3 4" xfId="17924" xr:uid="{1AB8A7BB-C25F-4D98-9134-08B7809405B0}"/>
    <cellStyle name="Percent 9 20 4" xfId="17925" xr:uid="{7EEB89B2-A57B-4B22-8DD2-A288D52F0779}"/>
    <cellStyle name="Percent 9 20 4 2" xfId="17926" xr:uid="{A1461768-CEB6-4FA7-BC49-A0725ECE39B2}"/>
    <cellStyle name="Percent 9 20 4 2 2" xfId="17927" xr:uid="{971AEB5A-7C95-4072-BC46-C102112805B7}"/>
    <cellStyle name="Percent 9 20 4 3" xfId="17928" xr:uid="{54472536-B14F-4BF8-AD11-C6828D07DCF8}"/>
    <cellStyle name="Percent 9 20 4 3 2" xfId="17929" xr:uid="{ED8C7F9B-D168-4B39-9441-4966F0C9B18E}"/>
    <cellStyle name="Percent 9 20 4 4" xfId="17930" xr:uid="{91275121-7831-4AF1-82C7-E8B2F0507F08}"/>
    <cellStyle name="Percent 9 20 5" xfId="17931" xr:uid="{B0784FDE-E925-403C-82F1-7D20E2DF2EEC}"/>
    <cellStyle name="Percent 9 20 5 2" xfId="17932" xr:uid="{5D91F17A-0A32-4125-84DA-CC9CA275D632}"/>
    <cellStyle name="Percent 9 20 5 2 2" xfId="17933" xr:uid="{4E75D486-22A2-4074-A00D-4919EC9D2361}"/>
    <cellStyle name="Percent 9 20 5 3" xfId="17934" xr:uid="{8D0DFD1E-6E8A-4372-83D2-2151DC87CA8D}"/>
    <cellStyle name="Percent 9 20 5 3 2" xfId="17935" xr:uid="{BEDB6C83-963A-4871-90F1-93C2548DD2AA}"/>
    <cellStyle name="Percent 9 20 5 4" xfId="17936" xr:uid="{31628DBF-EF0F-408E-9499-666F9A058BD0}"/>
    <cellStyle name="Percent 9 20 5 4 2" xfId="17937" xr:uid="{3FFA68C5-1C63-4ADE-BBAA-7F7120427569}"/>
    <cellStyle name="Percent 9 20 5 5" xfId="17938" xr:uid="{C29710EE-6CE7-491D-A2A8-D3754762718A}"/>
    <cellStyle name="Percent 9 20 6" xfId="17939" xr:uid="{B653C550-C373-4644-A3A6-0EFAC334C7D4}"/>
    <cellStyle name="Percent 9 20 6 2" xfId="17940" xr:uid="{0045F0C6-C645-4035-90FD-95E21BF70456}"/>
    <cellStyle name="Percent 9 20 6 2 2" xfId="17941" xr:uid="{DB42AAAF-2DEA-4D20-B5A0-B209DD404455}"/>
    <cellStyle name="Percent 9 20 6 3" xfId="17942" xr:uid="{1ADD0874-CCC9-4D84-9C98-718D99C7CB65}"/>
    <cellStyle name="Percent 9 20 6 3 2" xfId="17943" xr:uid="{82DC265A-5053-4A41-9CC9-3A74084834FC}"/>
    <cellStyle name="Percent 9 20 6 4" xfId="17944" xr:uid="{0864EB0A-D168-44E9-9360-EF463B66E680}"/>
    <cellStyle name="Percent 9 20 7" xfId="17945" xr:uid="{4F6C6639-1BFF-46AB-962F-D28B92117BC3}"/>
    <cellStyle name="Percent 9 20 7 2" xfId="17946" xr:uid="{BAB18EB0-5C29-4B70-B258-31EF6DC4DAB9}"/>
    <cellStyle name="Percent 9 20 8" xfId="17947" xr:uid="{3E957F4A-854F-4E9D-A378-4F348EC95E0F}"/>
    <cellStyle name="Percent 9 20 8 2" xfId="17948" xr:uid="{93F1EBBC-76A2-4ABE-BB09-E13B1D5BF173}"/>
    <cellStyle name="Percent 9 20 9" xfId="17949" xr:uid="{0C37FB29-4A51-49C7-AD98-5B3EBE19D875}"/>
    <cellStyle name="Percent 9 20 9 2" xfId="17950" xr:uid="{8CB30E42-E304-44A8-914D-0005BF8623D8}"/>
    <cellStyle name="Percent 9 21" xfId="6070" xr:uid="{F17CB08E-83F1-482F-AED8-6189707964CE}"/>
    <cellStyle name="Percent 9 21 2" xfId="17952" xr:uid="{E069496C-8655-4E8D-ADB1-7F4E815EE2CF}"/>
    <cellStyle name="Percent 9 21 2 2" xfId="17953" xr:uid="{9C81C2A1-74E9-4190-8E81-9CFCDF215747}"/>
    <cellStyle name="Percent 9 21 3" xfId="17954" xr:uid="{F4B7F0C8-7318-4FD6-B1E4-10B55D3B9EF6}"/>
    <cellStyle name="Percent 9 21 3 2" xfId="17955" xr:uid="{4A211311-CD42-4874-9167-C218935E1224}"/>
    <cellStyle name="Percent 9 21 4" xfId="17956" xr:uid="{EAD1E2BD-0FDE-455E-B43A-69F830C8F3FC}"/>
    <cellStyle name="Percent 9 21 5" xfId="17951" xr:uid="{09CB707B-C754-4439-87AD-886E3CEA2108}"/>
    <cellStyle name="Percent 9 21 6" xfId="8908" xr:uid="{A4618814-705E-4546-9556-CA7ADDB031DF}"/>
    <cellStyle name="Percent 9 22" xfId="6071" xr:uid="{6DF17A94-9C20-48C3-9428-B5101E596F94}"/>
    <cellStyle name="Percent 9 22 2" xfId="17958" xr:uid="{8E54DB43-EC90-485F-A20C-508F431D6C2B}"/>
    <cellStyle name="Percent 9 22 2 2" xfId="17959" xr:uid="{0E104D85-9A8C-4296-8663-80DF8D984600}"/>
    <cellStyle name="Percent 9 22 3" xfId="17960" xr:uid="{5D8E92C9-E5D9-4E57-BC3F-5FCCAE1F5E60}"/>
    <cellStyle name="Percent 9 22 3 2" xfId="17961" xr:uid="{89368C68-DFBE-4B5F-A330-1F72ED4E2117}"/>
    <cellStyle name="Percent 9 22 4" xfId="17962" xr:uid="{65C55B5B-E2D9-4558-AD12-A5CFB1583620}"/>
    <cellStyle name="Percent 9 22 5" xfId="17957" xr:uid="{6712F08F-719C-4C30-A40A-184AF6F8AA79}"/>
    <cellStyle name="Percent 9 23" xfId="17963" xr:uid="{25C3ECCE-06A0-420B-A343-D08D56906142}"/>
    <cellStyle name="Percent 9 23 2" xfId="17964" xr:uid="{FC84EFBA-2806-40E8-92EC-2BE87239B7BD}"/>
    <cellStyle name="Percent 9 23 2 2" xfId="17965" xr:uid="{6E8CE023-489F-4E1D-87CD-3EDA02DAB418}"/>
    <cellStyle name="Percent 9 23 3" xfId="17966" xr:uid="{31AC4689-38D5-4100-993C-35C42833C8C8}"/>
    <cellStyle name="Percent 9 23 3 2" xfId="17967" xr:uid="{35412F38-094F-4E56-92B0-3D7BCB8FD682}"/>
    <cellStyle name="Percent 9 23 4" xfId="17968" xr:uid="{25273F5C-AB5F-4290-909E-8F9F9F2C53AB}"/>
    <cellStyle name="Percent 9 23 4 2" xfId="17969" xr:uid="{14699474-5B6C-4E4B-9E6D-C2A39D969B1F}"/>
    <cellStyle name="Percent 9 23 5" xfId="17970" xr:uid="{7773C97F-12D8-43C7-A0DB-E8AEFF56997E}"/>
    <cellStyle name="Percent 9 24" xfId="17971" xr:uid="{0B3CC798-A941-43B2-B03B-FA225A35E367}"/>
    <cellStyle name="Percent 9 24 2" xfId="17972" xr:uid="{F7C93DC5-6253-4B4F-B6C1-8E2133DC4189}"/>
    <cellStyle name="Percent 9 24 2 2" xfId="17973" xr:uid="{83AA9C52-8ADF-4B19-8A7F-2C5E826F14D1}"/>
    <cellStyle name="Percent 9 24 3" xfId="17974" xr:uid="{61C68D1E-FFE9-40E7-9A5E-B05CA1D229B5}"/>
    <cellStyle name="Percent 9 24 3 2" xfId="17975" xr:uid="{DB4EF012-833A-47B2-8021-FD2A798AB01E}"/>
    <cellStyle name="Percent 9 24 4" xfId="17976" xr:uid="{27FDD046-6062-4804-9817-C1BF483CF4C1}"/>
    <cellStyle name="Percent 9 25" xfId="17977" xr:uid="{87C39B43-035C-49BF-A77E-68E3C7B7064E}"/>
    <cellStyle name="Percent 9 25 2" xfId="17978" xr:uid="{9098C902-0C40-4ABE-A7E5-9DE075ADDBB5}"/>
    <cellStyle name="Percent 9 26" xfId="17979" xr:uid="{C77C9F89-790B-40A0-B8C2-439AA10968AE}"/>
    <cellStyle name="Percent 9 26 2" xfId="17980" xr:uid="{E1C906E2-A5E6-4D9B-B484-2BFD67E896FF}"/>
    <cellStyle name="Percent 9 27" xfId="17981" xr:uid="{E47E2D0A-42AB-4A8E-8680-18759265A0E0}"/>
    <cellStyle name="Percent 9 27 2" xfId="17982" xr:uid="{CFEA92E1-D91A-4230-9D29-229B2A5BAC90}"/>
    <cellStyle name="Percent 9 28" xfId="17983" xr:uid="{865EE7DB-C97D-4627-9715-81C7A36FD4A0}"/>
    <cellStyle name="Percent 9 29" xfId="17984" xr:uid="{68B38CC1-D217-4750-9B12-DCAF6EDC9845}"/>
    <cellStyle name="Percent 9 3" xfId="1985" xr:uid="{31554B1C-2ED3-4BD0-971D-B0C35B5F817E}"/>
    <cellStyle name="Percent 9 3 10" xfId="17986" xr:uid="{0178C953-FEDB-4973-8925-30256D92D9C2}"/>
    <cellStyle name="Percent 9 3 10 2" xfId="17987" xr:uid="{E325D9EB-6378-4BCD-ABA8-051592373FF7}"/>
    <cellStyle name="Percent 9 3 11" xfId="17988" xr:uid="{B998FDD9-7C27-4E38-983B-05FA6B03C50F}"/>
    <cellStyle name="Percent 9 3 12" xfId="17989" xr:uid="{0C91AF8B-E6BE-48D5-B72F-0D40A9F0795A}"/>
    <cellStyle name="Percent 9 3 13" xfId="17985" xr:uid="{EEF811A7-32EC-44F4-A449-E5CE1CD1C322}"/>
    <cellStyle name="Percent 9 3 14" xfId="7937" xr:uid="{98095BE8-48EA-4399-B7F5-BCA653E19083}"/>
    <cellStyle name="Percent 9 3 15" xfId="6072" xr:uid="{D6AD9FC6-5DD1-44EF-B240-9D58DA864850}"/>
    <cellStyle name="Percent 9 3 2" xfId="6073" xr:uid="{ED1EAC68-73A7-469F-884E-B5FCB2947EAD}"/>
    <cellStyle name="Percent 9 3 2 10" xfId="17991" xr:uid="{F2D62EAE-594B-4853-A567-64CEFC0916F3}"/>
    <cellStyle name="Percent 9 3 2 11" xfId="17990" xr:uid="{6D347CA5-CE37-4327-92B6-2DCEFC098823}"/>
    <cellStyle name="Percent 9 3 2 12" xfId="8910" xr:uid="{F9A92BD7-0DBE-45E3-B1A8-DB99CDBCFFF7}"/>
    <cellStyle name="Percent 9 3 2 2" xfId="17992" xr:uid="{186ACADC-0B6E-4F35-A88C-50B5F1F1288E}"/>
    <cellStyle name="Percent 9 3 2 2 2" xfId="17993" xr:uid="{E43A4CEA-DE91-48F3-AE51-2B860390847F}"/>
    <cellStyle name="Percent 9 3 2 2 2 2" xfId="17994" xr:uid="{65D981CF-0620-48EF-80A3-34806E84BBCC}"/>
    <cellStyle name="Percent 9 3 2 2 3" xfId="17995" xr:uid="{F6EA6DEA-A2AF-4CE8-B5FB-3C7F29CAE504}"/>
    <cellStyle name="Percent 9 3 2 2 3 2" xfId="17996" xr:uid="{8E1D84AF-6233-4715-8C35-0A6773D7A3C4}"/>
    <cellStyle name="Percent 9 3 2 2 4" xfId="17997" xr:uid="{7023A9AA-F998-4DA3-8197-D4A20C06F22C}"/>
    <cellStyle name="Percent 9 3 2 3" xfId="17998" xr:uid="{27F3E1EF-2B67-4718-AC0D-F8EC90C5E752}"/>
    <cellStyle name="Percent 9 3 2 3 2" xfId="17999" xr:uid="{E987AE94-290C-4BE4-93C5-827AD79F05F0}"/>
    <cellStyle name="Percent 9 3 2 3 2 2" xfId="18000" xr:uid="{1BD40144-09C8-4D8E-89B1-A6BBC7BA2020}"/>
    <cellStyle name="Percent 9 3 2 3 3" xfId="18001" xr:uid="{1A362D9E-270E-457B-AC04-B2181D6E03C8}"/>
    <cellStyle name="Percent 9 3 2 3 3 2" xfId="18002" xr:uid="{4ED2581C-5FF6-405B-B9A3-5F716DC9E49A}"/>
    <cellStyle name="Percent 9 3 2 3 4" xfId="18003" xr:uid="{2CC8ED09-33A2-41C9-8ADF-7EA1D8586022}"/>
    <cellStyle name="Percent 9 3 2 4" xfId="18004" xr:uid="{7E5A5AB0-3182-4766-AFAE-0884A9FD7328}"/>
    <cellStyle name="Percent 9 3 2 4 2" xfId="18005" xr:uid="{7FE56E41-E18B-452D-8605-FD08E1011FA7}"/>
    <cellStyle name="Percent 9 3 2 4 2 2" xfId="18006" xr:uid="{530A9582-FC89-4C81-B6A5-FDA80B8B2FA8}"/>
    <cellStyle name="Percent 9 3 2 4 3" xfId="18007" xr:uid="{7A5ED29D-4CCD-446A-BC29-2D580A5AC063}"/>
    <cellStyle name="Percent 9 3 2 4 3 2" xfId="18008" xr:uid="{F570D4DF-DB1E-43B8-906B-A8BBC3043BDE}"/>
    <cellStyle name="Percent 9 3 2 4 4" xfId="18009" xr:uid="{A5194BC2-8EA7-4ACD-A012-0263EFEC1290}"/>
    <cellStyle name="Percent 9 3 2 4 4 2" xfId="18010" xr:uid="{CB527D3E-B7DB-47CB-964E-2B9F9D77DF2E}"/>
    <cellStyle name="Percent 9 3 2 4 5" xfId="18011" xr:uid="{5399471D-4057-4002-86CD-103832EE21F6}"/>
    <cellStyle name="Percent 9 3 2 5" xfId="18012" xr:uid="{AF9BDFCC-0B78-4B2B-9661-87BAB3F68DE8}"/>
    <cellStyle name="Percent 9 3 2 5 2" xfId="18013" xr:uid="{3585415D-55C3-4274-B697-151797566E07}"/>
    <cellStyle name="Percent 9 3 2 5 2 2" xfId="18014" xr:uid="{D5CEE92B-C142-4D20-A692-6457587F0D5A}"/>
    <cellStyle name="Percent 9 3 2 5 3" xfId="18015" xr:uid="{6D23A7F0-CA78-4D23-981E-790127CC8D0D}"/>
    <cellStyle name="Percent 9 3 2 5 3 2" xfId="18016" xr:uid="{06428F0D-9B05-44A7-8CD0-264F6BD95E18}"/>
    <cellStyle name="Percent 9 3 2 5 4" xfId="18017" xr:uid="{59C45B14-CE66-4001-AA5A-54A15287EAE6}"/>
    <cellStyle name="Percent 9 3 2 6" xfId="18018" xr:uid="{4058C191-E38C-4216-B39D-D90E7DBDF7B6}"/>
    <cellStyle name="Percent 9 3 2 6 2" xfId="18019" xr:uid="{BDC62FFA-5F40-44BB-A7B7-8B093464B827}"/>
    <cellStyle name="Percent 9 3 2 7" xfId="18020" xr:uid="{CD76AF07-C7A9-43EB-AF8E-58C1C6A3FE01}"/>
    <cellStyle name="Percent 9 3 2 7 2" xfId="18021" xr:uid="{64E402AA-DE91-48A8-8CB2-CC4B2470A45A}"/>
    <cellStyle name="Percent 9 3 2 8" xfId="18022" xr:uid="{71BC6659-6400-450B-8E58-E1098A4D4C78}"/>
    <cellStyle name="Percent 9 3 2 8 2" xfId="18023" xr:uid="{F22D0EF0-3850-433E-9333-8A80AB682E1B}"/>
    <cellStyle name="Percent 9 3 2 9" xfId="18024" xr:uid="{2CA9D3FB-47AF-4A63-A957-37E1C0F5D140}"/>
    <cellStyle name="Percent 9 3 3" xfId="6074" xr:uid="{AEE7B161-8979-4F74-903C-D434BD15911C}"/>
    <cellStyle name="Percent 9 3 3 2" xfId="18026" xr:uid="{BDA6A537-241B-4B07-AB44-08A7B829F953}"/>
    <cellStyle name="Percent 9 3 3 2 2" xfId="18027" xr:uid="{E4BBB8CA-612B-4826-BA7A-4F19D5F9D62E}"/>
    <cellStyle name="Percent 9 3 3 3" xfId="18028" xr:uid="{51CA8883-AC4C-4268-8AEC-D3FA3C73CCC4}"/>
    <cellStyle name="Percent 9 3 3 3 2" xfId="18029" xr:uid="{F37B6AE1-E876-40B8-99E5-92D4A0B2BFA4}"/>
    <cellStyle name="Percent 9 3 3 4" xfId="18030" xr:uid="{70A0C923-0FDA-4137-9FD3-25141A5A725D}"/>
    <cellStyle name="Percent 9 3 3 5" xfId="18031" xr:uid="{8FABBBAC-3BFF-4B42-B3F1-6FB19596372A}"/>
    <cellStyle name="Percent 9 3 3 6" xfId="18025" xr:uid="{322784DF-A4FF-47FB-993A-986879382F8D}"/>
    <cellStyle name="Percent 9 3 4" xfId="18032" xr:uid="{ECF4597B-F7F4-4569-80EF-198C5DA830AB}"/>
    <cellStyle name="Percent 9 3 4 2" xfId="18033" xr:uid="{8D30AAF0-C259-417F-BE5E-82929A5866BE}"/>
    <cellStyle name="Percent 9 3 4 2 2" xfId="18034" xr:uid="{7D032DD0-C6DE-4793-92EA-F04499139F10}"/>
    <cellStyle name="Percent 9 3 4 3" xfId="18035" xr:uid="{31233C32-9273-49B4-A028-81224E449848}"/>
    <cellStyle name="Percent 9 3 4 3 2" xfId="18036" xr:uid="{B1274DA5-3B17-4D2E-98A8-28620AB16B97}"/>
    <cellStyle name="Percent 9 3 4 4" xfId="18037" xr:uid="{310F94F0-3180-4ACB-B825-86A725DD7319}"/>
    <cellStyle name="Percent 9 3 5" xfId="18038" xr:uid="{99BB04CE-3901-4EAB-8F56-3FBB72306379}"/>
    <cellStyle name="Percent 9 3 5 2" xfId="18039" xr:uid="{CB9190AA-EBC9-4844-9DF7-10104B0B14A8}"/>
    <cellStyle name="Percent 9 3 5 2 2" xfId="18040" xr:uid="{53DCCD51-906C-4081-8DC0-4AB1E49593CF}"/>
    <cellStyle name="Percent 9 3 5 3" xfId="18041" xr:uid="{1273ABB5-6CCD-4369-AAFD-A7BC6F16F32D}"/>
    <cellStyle name="Percent 9 3 5 3 2" xfId="18042" xr:uid="{173B9365-9960-4289-AC36-2BA35F3E1B34}"/>
    <cellStyle name="Percent 9 3 5 4" xfId="18043" xr:uid="{6B649082-BC22-43F9-BDB4-14D36774922B}"/>
    <cellStyle name="Percent 9 3 6" xfId="18044" xr:uid="{68298513-4F62-40EF-A592-6A5BEBB13AA0}"/>
    <cellStyle name="Percent 9 3 6 2" xfId="18045" xr:uid="{44BC888C-419C-463D-8907-D87554A5B011}"/>
    <cellStyle name="Percent 9 3 6 2 2" xfId="18046" xr:uid="{A46E69A7-E99B-47BE-BE76-AFA1EB0918B3}"/>
    <cellStyle name="Percent 9 3 6 3" xfId="18047" xr:uid="{67F2DB0D-8AB5-4A72-9CAF-7DCC4CD2DA4B}"/>
    <cellStyle name="Percent 9 3 6 3 2" xfId="18048" xr:uid="{3CC6AA68-FE63-4830-A169-F10AD2EB2505}"/>
    <cellStyle name="Percent 9 3 6 4" xfId="18049" xr:uid="{211DCBC4-6E76-4E46-916B-A610FB61423E}"/>
    <cellStyle name="Percent 9 3 6 4 2" xfId="18050" xr:uid="{0F674CB5-99C1-4329-8D84-9A0AD9BE589F}"/>
    <cellStyle name="Percent 9 3 6 5" xfId="18051" xr:uid="{A6082B94-B7BE-4B33-96DB-29A3C1D6BE29}"/>
    <cellStyle name="Percent 9 3 7" xfId="18052" xr:uid="{A99A793D-D164-46EE-A65E-FBB25BC6BC40}"/>
    <cellStyle name="Percent 9 3 7 2" xfId="18053" xr:uid="{94643919-8A53-4167-BB55-8547AB0DEAE3}"/>
    <cellStyle name="Percent 9 3 7 2 2" xfId="18054" xr:uid="{8BFDE978-ED81-42EF-AA01-BE31EE649198}"/>
    <cellStyle name="Percent 9 3 7 3" xfId="18055" xr:uid="{EBFAA576-3AC4-4627-90D7-8F1866E2323A}"/>
    <cellStyle name="Percent 9 3 7 3 2" xfId="18056" xr:uid="{C81D8983-6477-4450-A546-FB674C276FC9}"/>
    <cellStyle name="Percent 9 3 7 4" xfId="18057" xr:uid="{4960FD9B-11D8-42B3-ACDD-1BA11197CE52}"/>
    <cellStyle name="Percent 9 3 8" xfId="18058" xr:uid="{82209B57-2E82-4023-9A08-30C7AE6ACCE6}"/>
    <cellStyle name="Percent 9 3 8 2" xfId="18059" xr:uid="{05C0AB57-E820-4917-888F-11C51D6EA4CE}"/>
    <cellStyle name="Percent 9 3 9" xfId="18060" xr:uid="{1E6DA27D-C89F-4757-BE6C-03B65AD9FD6E}"/>
    <cellStyle name="Percent 9 3 9 2" xfId="18061" xr:uid="{7FC0AE6C-9F52-49EC-A314-FF494B3893C0}"/>
    <cellStyle name="Percent 9 30" xfId="17411" xr:uid="{EE421E9F-A467-4A0D-83EC-CD8C41D95F2C}"/>
    <cellStyle name="Percent 9 31" xfId="7471" xr:uid="{FEE70DD8-C349-4B35-9026-A42EE489D2BA}"/>
    <cellStyle name="Percent 9 32" xfId="6055" xr:uid="{12F624AB-2428-4107-B5F0-19B493B0B85B}"/>
    <cellStyle name="Percent 9 4" xfId="1986" xr:uid="{BAE94ABC-EE70-4E00-BEE8-48F669878867}"/>
    <cellStyle name="Percent 9 4 10" xfId="18063" xr:uid="{A29D73CF-4019-455F-9F86-584573E4E00D}"/>
    <cellStyle name="Percent 9 4 10 2" xfId="18064" xr:uid="{317F76ED-1F20-4849-A9E3-513BEFFF433A}"/>
    <cellStyle name="Percent 9 4 11" xfId="18065" xr:uid="{FDED5430-77EE-4490-A9BA-C25B7D96574E}"/>
    <cellStyle name="Percent 9 4 12" xfId="18066" xr:uid="{EB7DEA67-E911-4ADF-9C10-5A1C1C6E183F}"/>
    <cellStyle name="Percent 9 4 13" xfId="18062" xr:uid="{71C7FBEB-F51A-4EA3-A412-512E60F5F7D4}"/>
    <cellStyle name="Percent 9 4 14" xfId="7938" xr:uid="{B5E23F97-5BC8-4517-9986-6F92228656AA}"/>
    <cellStyle name="Percent 9 4 15" xfId="6075" xr:uid="{9584FE81-5691-4F44-BE90-1C45B4A7E3FE}"/>
    <cellStyle name="Percent 9 4 2" xfId="6076" xr:uid="{FD6B312A-00CE-4D18-BE3B-7BC2A90B76D4}"/>
    <cellStyle name="Percent 9 4 2 10" xfId="18068" xr:uid="{90A6C12D-7042-4D5A-9564-4E4E185A6147}"/>
    <cellStyle name="Percent 9 4 2 11" xfId="18067" xr:uid="{F31A01DD-72DC-4FF1-B89E-0936E61C3391}"/>
    <cellStyle name="Percent 9 4 2 12" xfId="8911" xr:uid="{8591AE77-A4A4-4B7F-8DBF-75437C14B7A2}"/>
    <cellStyle name="Percent 9 4 2 2" xfId="18069" xr:uid="{03C82438-C91E-4DA6-BBDE-2F0A199794DF}"/>
    <cellStyle name="Percent 9 4 2 2 2" xfId="18070" xr:uid="{5FEB0249-53C4-42AB-ACFA-7CD6EB88109D}"/>
    <cellStyle name="Percent 9 4 2 2 2 2" xfId="18071" xr:uid="{DF8F71E6-1A80-4F26-8996-62530535D705}"/>
    <cellStyle name="Percent 9 4 2 2 3" xfId="18072" xr:uid="{986E76D1-6B7D-40A2-9E67-2730A9E3C994}"/>
    <cellStyle name="Percent 9 4 2 2 3 2" xfId="18073" xr:uid="{BA6A2B10-E545-4DB0-B075-B3F3E022C803}"/>
    <cellStyle name="Percent 9 4 2 2 4" xfId="18074" xr:uid="{3BF93408-48B9-46F2-B138-1262505607F1}"/>
    <cellStyle name="Percent 9 4 2 3" xfId="18075" xr:uid="{AA1446C0-77F1-48F6-96DE-329DD827FEAA}"/>
    <cellStyle name="Percent 9 4 2 3 2" xfId="18076" xr:uid="{98C5FCED-AFA6-4C76-8BE3-63971545D87D}"/>
    <cellStyle name="Percent 9 4 2 3 2 2" xfId="18077" xr:uid="{182400F7-6BAF-4C11-ABA1-2F4D4C48FB78}"/>
    <cellStyle name="Percent 9 4 2 3 3" xfId="18078" xr:uid="{5659AB34-1679-4730-A4DA-803AC802406D}"/>
    <cellStyle name="Percent 9 4 2 3 3 2" xfId="18079" xr:uid="{4ED64B33-46C4-457F-BBDC-BE1628B5DFEC}"/>
    <cellStyle name="Percent 9 4 2 3 4" xfId="18080" xr:uid="{429C8856-8338-4EA9-B064-8BBA3A386F72}"/>
    <cellStyle name="Percent 9 4 2 4" xfId="18081" xr:uid="{625BFBAE-D0CA-469D-8771-280D1C215209}"/>
    <cellStyle name="Percent 9 4 2 4 2" xfId="18082" xr:uid="{3CF9B31A-D508-45D3-B7D9-CFA9F28EE2B2}"/>
    <cellStyle name="Percent 9 4 2 4 2 2" xfId="18083" xr:uid="{AA122F4A-603E-4EFC-BF74-C7725241656D}"/>
    <cellStyle name="Percent 9 4 2 4 3" xfId="18084" xr:uid="{7F1F4882-9934-451D-996D-666FCCF45CB5}"/>
    <cellStyle name="Percent 9 4 2 4 3 2" xfId="18085" xr:uid="{3D882CEA-2B58-4312-827F-E019D99336F8}"/>
    <cellStyle name="Percent 9 4 2 4 4" xfId="18086" xr:uid="{052AFB9A-196F-48DD-8E4F-FE8EE1F623EB}"/>
    <cellStyle name="Percent 9 4 2 4 4 2" xfId="18087" xr:uid="{E62EB96F-7BDF-4CE6-BA21-F6FDE92DC5D2}"/>
    <cellStyle name="Percent 9 4 2 4 5" xfId="18088" xr:uid="{C0557094-A9AB-412D-A895-105B8ED75666}"/>
    <cellStyle name="Percent 9 4 2 5" xfId="18089" xr:uid="{482DB89D-8046-4090-870E-79084ABFAB3B}"/>
    <cellStyle name="Percent 9 4 2 5 2" xfId="18090" xr:uid="{78EF5167-0DFF-4BE1-B599-9B16ED1131C4}"/>
    <cellStyle name="Percent 9 4 2 5 2 2" xfId="18091" xr:uid="{4784B605-7102-42E8-A34F-6BCA563BA720}"/>
    <cellStyle name="Percent 9 4 2 5 3" xfId="18092" xr:uid="{D4D523C9-8FD3-49EF-B92E-A9274EFBE2D3}"/>
    <cellStyle name="Percent 9 4 2 5 3 2" xfId="18093" xr:uid="{3A044C37-700C-4477-8DA2-CE7F81613262}"/>
    <cellStyle name="Percent 9 4 2 5 4" xfId="18094" xr:uid="{927F6421-EB99-4739-AEC2-998D71291E98}"/>
    <cellStyle name="Percent 9 4 2 6" xfId="18095" xr:uid="{A7BA7ABA-1E86-43C8-B64F-E2F16F117DA4}"/>
    <cellStyle name="Percent 9 4 2 6 2" xfId="18096" xr:uid="{5D778EDC-FE20-4CEC-9B2A-FF26DB6F537F}"/>
    <cellStyle name="Percent 9 4 2 7" xfId="18097" xr:uid="{72394EC2-F717-417E-9F22-78CC374205B2}"/>
    <cellStyle name="Percent 9 4 2 7 2" xfId="18098" xr:uid="{6BC35081-9F28-4EE7-A10B-F44144F1CCF5}"/>
    <cellStyle name="Percent 9 4 2 8" xfId="18099" xr:uid="{5D58595B-718C-4AAB-9E10-4F4E5A3E9759}"/>
    <cellStyle name="Percent 9 4 2 8 2" xfId="18100" xr:uid="{F148E7B7-60E8-4079-8891-E5EF92B087D6}"/>
    <cellStyle name="Percent 9 4 2 9" xfId="18101" xr:uid="{E37E96D9-5D4E-43D1-902C-F25FEDED3977}"/>
    <cellStyle name="Percent 9 4 3" xfId="6077" xr:uid="{B92ADED0-7712-4B07-AA67-D7589D1BBD84}"/>
    <cellStyle name="Percent 9 4 3 2" xfId="18103" xr:uid="{EC4387DE-4F1D-4933-B1CF-1D7F517E3E7A}"/>
    <cellStyle name="Percent 9 4 3 2 2" xfId="18104" xr:uid="{6CBF8F12-4E76-4AD8-B7BA-D2917DC99314}"/>
    <cellStyle name="Percent 9 4 3 3" xfId="18105" xr:uid="{FEF55080-9BBE-4D19-8818-D88C15F99A7A}"/>
    <cellStyle name="Percent 9 4 3 3 2" xfId="18106" xr:uid="{0688D5E6-7E5D-4F9A-A7C2-CB74F05F4B0C}"/>
    <cellStyle name="Percent 9 4 3 4" xfId="18107" xr:uid="{E51E33EF-0F8F-46AE-85D8-FE9E40427FC3}"/>
    <cellStyle name="Percent 9 4 3 5" xfId="18108" xr:uid="{6800D007-8823-430F-8BB9-15E967A6F267}"/>
    <cellStyle name="Percent 9 4 3 6" xfId="18102" xr:uid="{FB0A8308-A3CF-4891-9B6D-34FF0FCF8015}"/>
    <cellStyle name="Percent 9 4 4" xfId="18109" xr:uid="{6BF76456-0FC6-4EDB-9D01-C1362905A370}"/>
    <cellStyle name="Percent 9 4 4 2" xfId="18110" xr:uid="{30230533-DB39-48D8-B5AB-DD0D9BDB0753}"/>
    <cellStyle name="Percent 9 4 4 2 2" xfId="18111" xr:uid="{5ABA92FE-9BD1-4776-BDD6-D949EF9AE577}"/>
    <cellStyle name="Percent 9 4 4 3" xfId="18112" xr:uid="{E5263F6D-7CAD-4389-BB75-5D6DE5376C8B}"/>
    <cellStyle name="Percent 9 4 4 3 2" xfId="18113" xr:uid="{0C89DC51-4C5F-4437-9003-3D58C6B3D2A1}"/>
    <cellStyle name="Percent 9 4 4 4" xfId="18114" xr:uid="{BC53EB09-8E3E-4529-84DD-B84E2F19F305}"/>
    <cellStyle name="Percent 9 4 5" xfId="18115" xr:uid="{D1118535-BCA5-40D2-95A1-64A640B1CBB2}"/>
    <cellStyle name="Percent 9 4 5 2" xfId="18116" xr:uid="{AD52759F-57B2-4D54-BE11-BCC56E261D37}"/>
    <cellStyle name="Percent 9 4 5 2 2" xfId="18117" xr:uid="{FB90E8ED-F2C9-4BBA-84A2-E474066F60A5}"/>
    <cellStyle name="Percent 9 4 5 3" xfId="18118" xr:uid="{850BEBCC-3023-407D-AAA7-7AC466695A41}"/>
    <cellStyle name="Percent 9 4 5 3 2" xfId="18119" xr:uid="{AEDE03ED-78CB-4E45-A4FF-04D3468D5C16}"/>
    <cellStyle name="Percent 9 4 5 4" xfId="18120" xr:uid="{BB810BBE-631B-4F3A-8759-4A99A17FDF06}"/>
    <cellStyle name="Percent 9 4 6" xfId="18121" xr:uid="{66121761-55B5-4761-9146-B3246ACB6269}"/>
    <cellStyle name="Percent 9 4 6 2" xfId="18122" xr:uid="{A75A78F5-9139-4C11-84E9-3B2AC7B30E74}"/>
    <cellStyle name="Percent 9 4 6 2 2" xfId="18123" xr:uid="{A40958A7-A42D-4655-B590-8C73AC0E47A2}"/>
    <cellStyle name="Percent 9 4 6 3" xfId="18124" xr:uid="{67C1A962-4904-43D8-BB8D-AD9DDDA3DC11}"/>
    <cellStyle name="Percent 9 4 6 3 2" xfId="18125" xr:uid="{8FD15195-68FB-4681-881B-0E333435EF05}"/>
    <cellStyle name="Percent 9 4 6 4" xfId="18126" xr:uid="{A503CB32-24EF-46D7-B6E5-DFAB92ED04DC}"/>
    <cellStyle name="Percent 9 4 6 4 2" xfId="18127" xr:uid="{E0DF3B52-76D2-4EA7-BB48-AD6282E03121}"/>
    <cellStyle name="Percent 9 4 6 5" xfId="18128" xr:uid="{D2D6E5F9-02C0-49DE-9E3D-54E0FC9BE9C7}"/>
    <cellStyle name="Percent 9 4 7" xfId="18129" xr:uid="{26E0444B-4A76-41E6-BD8D-E1A7AD13AFC4}"/>
    <cellStyle name="Percent 9 4 7 2" xfId="18130" xr:uid="{326E1AA5-74C6-4F2E-B76A-7E98E7D3878F}"/>
    <cellStyle name="Percent 9 4 7 2 2" xfId="18131" xr:uid="{443BBE5D-856F-4D8E-93AB-49F1107D7A8B}"/>
    <cellStyle name="Percent 9 4 7 3" xfId="18132" xr:uid="{25111782-B9E4-4EB7-9A91-6898377B6D08}"/>
    <cellStyle name="Percent 9 4 7 3 2" xfId="18133" xr:uid="{EBF75D9E-1253-42D7-A615-852F61951809}"/>
    <cellStyle name="Percent 9 4 7 4" xfId="18134" xr:uid="{01B0C656-A958-478D-826C-0223B2FADB31}"/>
    <cellStyle name="Percent 9 4 8" xfId="18135" xr:uid="{239004AA-3595-49F1-AD85-65B2E236D9C5}"/>
    <cellStyle name="Percent 9 4 8 2" xfId="18136" xr:uid="{C8814C1B-F3C0-4F6B-82D4-197938649390}"/>
    <cellStyle name="Percent 9 4 9" xfId="18137" xr:uid="{CFAC3CF2-D9C7-4216-8CB0-264BD9CA70C7}"/>
    <cellStyle name="Percent 9 4 9 2" xfId="18138" xr:uid="{AD153819-9610-4FA6-A36C-595207F613D4}"/>
    <cellStyle name="Percent 9 5" xfId="1987" xr:uid="{DE55162C-ADF4-45AA-BE2F-2EB52F163814}"/>
    <cellStyle name="Percent 9 5 10" xfId="18140" xr:uid="{26109A0D-E212-4F9E-BC5F-03C84819A19B}"/>
    <cellStyle name="Percent 9 5 10 2" xfId="18141" xr:uid="{A3731630-52E1-474D-A9F7-DEF4C8123520}"/>
    <cellStyle name="Percent 9 5 11" xfId="18142" xr:uid="{F652F08D-972B-405A-91C1-37F7C11D6DC4}"/>
    <cellStyle name="Percent 9 5 12" xfId="18143" xr:uid="{A979AD35-4A5E-4912-AAE4-A908C05541E0}"/>
    <cellStyle name="Percent 9 5 13" xfId="18139" xr:uid="{3E1143C9-19D2-4EEC-82C2-AE24591EEB62}"/>
    <cellStyle name="Percent 9 5 14" xfId="7939" xr:uid="{C51A5511-22F8-45F2-B403-89E814E92B55}"/>
    <cellStyle name="Percent 9 5 15" xfId="6078" xr:uid="{68D09F7B-7BE7-4631-B4F7-A51C28429E96}"/>
    <cellStyle name="Percent 9 5 2" xfId="6079" xr:uid="{9B6DD1BD-B89A-4D8F-8E7A-9775AB8D99BC}"/>
    <cellStyle name="Percent 9 5 2 10" xfId="18145" xr:uid="{A9FD8569-41E2-409C-86A0-F329025DE9B9}"/>
    <cellStyle name="Percent 9 5 2 11" xfId="18144" xr:uid="{5F67174D-48C0-4F00-9A78-6AC1953302B3}"/>
    <cellStyle name="Percent 9 5 2 12" xfId="8912" xr:uid="{F80F9189-CB3D-474C-A013-C56582643D95}"/>
    <cellStyle name="Percent 9 5 2 2" xfId="18146" xr:uid="{F3D759B0-8D58-46E5-A0A8-92EF31045323}"/>
    <cellStyle name="Percent 9 5 2 2 2" xfId="18147" xr:uid="{6BB9D0A6-091E-486C-8C5A-C2E9F8D4C88B}"/>
    <cellStyle name="Percent 9 5 2 2 2 2" xfId="18148" xr:uid="{545452A0-5E04-433D-A15A-0162F6FF4181}"/>
    <cellStyle name="Percent 9 5 2 2 3" xfId="18149" xr:uid="{B5E4926F-DD5D-44CC-A3AE-27C3F681D584}"/>
    <cellStyle name="Percent 9 5 2 2 3 2" xfId="18150" xr:uid="{6723DA42-2D17-44DE-AF96-E049D75CB7C8}"/>
    <cellStyle name="Percent 9 5 2 2 4" xfId="18151" xr:uid="{AA847AA0-24DC-47CF-B28C-3B1D7BC1AF75}"/>
    <cellStyle name="Percent 9 5 2 3" xfId="18152" xr:uid="{CC5F45CF-4EE4-4982-94D9-CF329D2A35DC}"/>
    <cellStyle name="Percent 9 5 2 3 2" xfId="18153" xr:uid="{FFEB89CF-F18D-4588-B476-2F2394D715FC}"/>
    <cellStyle name="Percent 9 5 2 3 2 2" xfId="18154" xr:uid="{882E1DDE-6B24-4C7D-AEF1-1EB81E168E15}"/>
    <cellStyle name="Percent 9 5 2 3 3" xfId="18155" xr:uid="{13E47282-F0F8-494F-BC5D-7D5692EEE89B}"/>
    <cellStyle name="Percent 9 5 2 3 3 2" xfId="18156" xr:uid="{C9687479-B3F4-4A88-A5D8-6EE8F3076747}"/>
    <cellStyle name="Percent 9 5 2 3 4" xfId="18157" xr:uid="{8641E932-774C-4098-83FE-E33137D165F6}"/>
    <cellStyle name="Percent 9 5 2 4" xfId="18158" xr:uid="{11C191B6-0F08-4F0B-84EA-777DFF513476}"/>
    <cellStyle name="Percent 9 5 2 4 2" xfId="18159" xr:uid="{34A37CD2-E844-4381-AE88-806F27830900}"/>
    <cellStyle name="Percent 9 5 2 4 2 2" xfId="18160" xr:uid="{BB7D09EF-5840-4864-AEEE-6AFCC2280ADC}"/>
    <cellStyle name="Percent 9 5 2 4 3" xfId="18161" xr:uid="{B4BDAA4C-B6E7-468B-8DF4-A388C4829C2D}"/>
    <cellStyle name="Percent 9 5 2 4 3 2" xfId="18162" xr:uid="{D38FB079-2CD9-4E8D-82A8-0BD5BFADC977}"/>
    <cellStyle name="Percent 9 5 2 4 4" xfId="18163" xr:uid="{7F2E0BD1-73B9-4167-8549-5E7D05C1A49A}"/>
    <cellStyle name="Percent 9 5 2 4 4 2" xfId="18164" xr:uid="{F22B28C3-F8B9-4750-AECF-4C47A6DD5AD8}"/>
    <cellStyle name="Percent 9 5 2 4 5" xfId="18165" xr:uid="{7ECF23C2-37FD-4CDB-BB76-BAB664563C26}"/>
    <cellStyle name="Percent 9 5 2 5" xfId="18166" xr:uid="{4F041230-4098-4F3B-A32B-217D5D622492}"/>
    <cellStyle name="Percent 9 5 2 5 2" xfId="18167" xr:uid="{53B77C6B-28F7-4A37-9FAF-64763BAA43BB}"/>
    <cellStyle name="Percent 9 5 2 5 2 2" xfId="18168" xr:uid="{DBCF40E0-F36D-4B05-9CB7-F8DE7841537A}"/>
    <cellStyle name="Percent 9 5 2 5 3" xfId="18169" xr:uid="{12740D6D-FA31-4FED-A15C-089AE3A39285}"/>
    <cellStyle name="Percent 9 5 2 5 3 2" xfId="18170" xr:uid="{3FAE695A-271F-46E3-AFA4-61F5F652D92E}"/>
    <cellStyle name="Percent 9 5 2 5 4" xfId="18171" xr:uid="{E738CBFF-8558-4D11-BB9F-B1A7E56CED46}"/>
    <cellStyle name="Percent 9 5 2 6" xfId="18172" xr:uid="{BF34A0E3-74C9-413C-805F-812C6AD0C029}"/>
    <cellStyle name="Percent 9 5 2 6 2" xfId="18173" xr:uid="{B8CA4922-3728-4120-8ABC-9699BCB33A32}"/>
    <cellStyle name="Percent 9 5 2 7" xfId="18174" xr:uid="{E8EBF227-CEDD-49E3-BA33-67AA13D9875C}"/>
    <cellStyle name="Percent 9 5 2 7 2" xfId="18175" xr:uid="{C873B5AE-515C-43FB-B21E-FB2EE1D91C7A}"/>
    <cellStyle name="Percent 9 5 2 8" xfId="18176" xr:uid="{C360E7F7-1C27-481F-9194-706C231DC3F4}"/>
    <cellStyle name="Percent 9 5 2 8 2" xfId="18177" xr:uid="{9C44E071-3A16-437D-A159-3EC1B6C27BF7}"/>
    <cellStyle name="Percent 9 5 2 9" xfId="18178" xr:uid="{BE2B83BF-D862-4615-9BBB-EB008B9C891A}"/>
    <cellStyle name="Percent 9 5 3" xfId="6080" xr:uid="{167F42E6-DF3B-40D7-B49F-4511F8DC1574}"/>
    <cellStyle name="Percent 9 5 3 2" xfId="18180" xr:uid="{CB4D4B2F-4C74-4E88-82DC-AAB6571B0226}"/>
    <cellStyle name="Percent 9 5 3 2 2" xfId="18181" xr:uid="{29D5CDE9-C4FD-41BF-9D4D-FA94BF1EB02C}"/>
    <cellStyle name="Percent 9 5 3 3" xfId="18182" xr:uid="{1D92F84D-1647-4281-ABC6-5AD70E4B68E0}"/>
    <cellStyle name="Percent 9 5 3 3 2" xfId="18183" xr:uid="{C607D26A-BBE7-44A9-A465-9E06ED884875}"/>
    <cellStyle name="Percent 9 5 3 4" xfId="18184" xr:uid="{E51E9D7B-5394-4521-9C42-3A20913A9E54}"/>
    <cellStyle name="Percent 9 5 3 5" xfId="18185" xr:uid="{F3C5CF75-42DB-4B91-9CCF-605545BFB463}"/>
    <cellStyle name="Percent 9 5 3 6" xfId="18179" xr:uid="{63A3C3FB-7942-4C1D-B016-DADC979D938D}"/>
    <cellStyle name="Percent 9 5 4" xfId="18186" xr:uid="{6AD34DC6-FD65-4C67-966F-F4F141B72EF9}"/>
    <cellStyle name="Percent 9 5 4 2" xfId="18187" xr:uid="{4261F269-C979-497B-8F8D-698F4ED8CE2B}"/>
    <cellStyle name="Percent 9 5 4 2 2" xfId="18188" xr:uid="{E5DCC75E-9F58-4E8F-ABE3-FE8A3A41A8C5}"/>
    <cellStyle name="Percent 9 5 4 3" xfId="18189" xr:uid="{C8B10E51-FF08-4AB1-9F6C-481EDF1B0679}"/>
    <cellStyle name="Percent 9 5 4 3 2" xfId="18190" xr:uid="{3809473B-1AE8-4C17-B1AE-D6D9662C590A}"/>
    <cellStyle name="Percent 9 5 4 4" xfId="18191" xr:uid="{B14EBF04-65CE-435B-9B2C-AA93A06A4382}"/>
    <cellStyle name="Percent 9 5 5" xfId="18192" xr:uid="{D9011560-BA46-41A0-BD76-F121FF971DF6}"/>
    <cellStyle name="Percent 9 5 5 2" xfId="18193" xr:uid="{89EAFFE9-6D66-4080-9AC2-A3388C9F9748}"/>
    <cellStyle name="Percent 9 5 5 2 2" xfId="18194" xr:uid="{A7A3473D-55E3-44B0-AC32-2411991688F3}"/>
    <cellStyle name="Percent 9 5 5 3" xfId="18195" xr:uid="{EADDD9BF-C74C-4F61-96C1-D58C40D64511}"/>
    <cellStyle name="Percent 9 5 5 3 2" xfId="18196" xr:uid="{CB106C56-E3B8-46BC-8D7B-8D8946D2A13D}"/>
    <cellStyle name="Percent 9 5 5 4" xfId="18197" xr:uid="{264BB7E7-A244-42A8-9979-4AE62F003C1B}"/>
    <cellStyle name="Percent 9 5 6" xfId="18198" xr:uid="{95AFC0EA-C013-4627-900D-043F8A73EC29}"/>
    <cellStyle name="Percent 9 5 6 2" xfId="18199" xr:uid="{37A5274A-0B6A-49EF-BF9B-6745EA960FFB}"/>
    <cellStyle name="Percent 9 5 6 2 2" xfId="18200" xr:uid="{BEFD22EE-3219-4480-9003-A9501D1B0638}"/>
    <cellStyle name="Percent 9 5 6 3" xfId="18201" xr:uid="{6959CCD6-7268-471B-A135-3DF6ADD50600}"/>
    <cellStyle name="Percent 9 5 6 3 2" xfId="18202" xr:uid="{D2744FC9-1C38-4893-AC9B-E57A9C01CC04}"/>
    <cellStyle name="Percent 9 5 6 4" xfId="18203" xr:uid="{62C5A40D-B67D-4C5B-AE7F-F2F94DF3549F}"/>
    <cellStyle name="Percent 9 5 6 4 2" xfId="18204" xr:uid="{62735586-75EC-4A90-9A6C-89486061CECF}"/>
    <cellStyle name="Percent 9 5 6 5" xfId="18205" xr:uid="{3A2AA05E-D33D-406E-84A1-252ED28ECC27}"/>
    <cellStyle name="Percent 9 5 7" xfId="18206" xr:uid="{D4505F8B-FA60-4F74-A2F3-209C327FD966}"/>
    <cellStyle name="Percent 9 5 7 2" xfId="18207" xr:uid="{1CA575A7-0B5C-4A61-AB5D-A2FCF0DC0127}"/>
    <cellStyle name="Percent 9 5 7 2 2" xfId="18208" xr:uid="{A839E896-15DF-40F9-9D09-EE8C84A22C88}"/>
    <cellStyle name="Percent 9 5 7 3" xfId="18209" xr:uid="{CCA76DF0-1BDF-4C2C-9190-C07A69506B39}"/>
    <cellStyle name="Percent 9 5 7 3 2" xfId="18210" xr:uid="{D6B33410-4BCF-477B-80E5-081BF17D706F}"/>
    <cellStyle name="Percent 9 5 7 4" xfId="18211" xr:uid="{9EF37DA1-8A15-4164-92AD-B229D99CF631}"/>
    <cellStyle name="Percent 9 5 8" xfId="18212" xr:uid="{D7EEBC77-CF21-43B8-A203-3853E0F1A1DA}"/>
    <cellStyle name="Percent 9 5 8 2" xfId="18213" xr:uid="{B0D799F5-E439-49A0-AFF4-2586D7CCCF14}"/>
    <cellStyle name="Percent 9 5 9" xfId="18214" xr:uid="{88DEE36E-B904-44F1-B0B7-14ACAA34798C}"/>
    <cellStyle name="Percent 9 5 9 2" xfId="18215" xr:uid="{2938CAA6-A4A0-49DA-BFCA-0E51CD0E73BB}"/>
    <cellStyle name="Percent 9 6" xfId="1988" xr:uid="{73B7C63A-88D1-4E48-93CE-803A403D232C}"/>
    <cellStyle name="Percent 9 6 10" xfId="18217" xr:uid="{9EACE742-5837-4873-A07E-4198FEEA2A56}"/>
    <cellStyle name="Percent 9 6 10 2" xfId="18218" xr:uid="{31E4EDA6-B11C-47B1-8E8B-51DE92A22A1A}"/>
    <cellStyle name="Percent 9 6 11" xfId="18219" xr:uid="{1D81B48B-8441-4EDE-AFA9-E805D645DCA5}"/>
    <cellStyle name="Percent 9 6 12" xfId="18220" xr:uid="{7DFBB601-D512-41EC-8B64-F91D474D3769}"/>
    <cellStyle name="Percent 9 6 13" xfId="18216" xr:uid="{621DC67D-D2A3-4D49-BDB1-7EA8DA411885}"/>
    <cellStyle name="Percent 9 6 14" xfId="7940" xr:uid="{193AB660-DF2F-414A-B98A-03668B9EEA5F}"/>
    <cellStyle name="Percent 9 6 15" xfId="6081" xr:uid="{5439720E-A3F1-4AC5-9B68-25037B410B4C}"/>
    <cellStyle name="Percent 9 6 2" xfId="6082" xr:uid="{13638287-1392-4782-A1D9-89D09D8B1BFA}"/>
    <cellStyle name="Percent 9 6 2 10" xfId="18222" xr:uid="{24097E36-AFAF-4F5C-8D42-F29C76FBF1E4}"/>
    <cellStyle name="Percent 9 6 2 11" xfId="18221" xr:uid="{FB4282BE-4575-4CCE-9FB9-6B257BF29CE3}"/>
    <cellStyle name="Percent 9 6 2 12" xfId="8913" xr:uid="{42B9EEE3-1E61-4186-A91E-A6DC07B396DB}"/>
    <cellStyle name="Percent 9 6 2 2" xfId="18223" xr:uid="{BAD46DBC-9085-4787-9291-3BED09460D06}"/>
    <cellStyle name="Percent 9 6 2 2 2" xfId="18224" xr:uid="{CD783048-F0A3-4638-8B6A-6B2A6D971155}"/>
    <cellStyle name="Percent 9 6 2 2 2 2" xfId="18225" xr:uid="{ADC41755-F07B-429B-BCB8-CF0F2571125E}"/>
    <cellStyle name="Percent 9 6 2 2 3" xfId="18226" xr:uid="{254363E9-4BA3-43EF-BC7D-AB712E2D80A5}"/>
    <cellStyle name="Percent 9 6 2 2 3 2" xfId="18227" xr:uid="{ED2240A5-C9E1-4693-9BB4-9582B2DC502E}"/>
    <cellStyle name="Percent 9 6 2 2 4" xfId="18228" xr:uid="{86F60171-3824-4A81-B3C8-F06EDD068A58}"/>
    <cellStyle name="Percent 9 6 2 3" xfId="18229" xr:uid="{7BE73E86-626C-4D0C-997A-7D4982E1F80E}"/>
    <cellStyle name="Percent 9 6 2 3 2" xfId="18230" xr:uid="{7C602BFC-6E33-42FD-9111-0C88BA4F03BA}"/>
    <cellStyle name="Percent 9 6 2 3 2 2" xfId="18231" xr:uid="{2DC89779-06D1-41D0-85FE-79FF1A24FFD6}"/>
    <cellStyle name="Percent 9 6 2 3 3" xfId="18232" xr:uid="{FA44A1CC-8F10-434C-A433-45EFA795EBDF}"/>
    <cellStyle name="Percent 9 6 2 3 3 2" xfId="18233" xr:uid="{A72A0D7D-315C-4D1E-8648-1DE58EE8ADC6}"/>
    <cellStyle name="Percent 9 6 2 3 4" xfId="18234" xr:uid="{0BFC242B-F8A3-4C1E-8AD8-101677A55404}"/>
    <cellStyle name="Percent 9 6 2 4" xfId="18235" xr:uid="{1B958704-E36A-40AE-8F1B-9FFC23787E43}"/>
    <cellStyle name="Percent 9 6 2 4 2" xfId="18236" xr:uid="{6E79BFE9-3660-412A-90F1-FA6973438790}"/>
    <cellStyle name="Percent 9 6 2 4 2 2" xfId="18237" xr:uid="{E8A45D40-70B7-4EC4-949B-1CFD2A4B19B3}"/>
    <cellStyle name="Percent 9 6 2 4 3" xfId="18238" xr:uid="{393C18DF-F840-43ED-835F-94DDC274C94B}"/>
    <cellStyle name="Percent 9 6 2 4 3 2" xfId="18239" xr:uid="{A2626FC9-3618-4832-8BE7-4ED43F8DBFD8}"/>
    <cellStyle name="Percent 9 6 2 4 4" xfId="18240" xr:uid="{993235E2-FBCC-48E4-969C-16DC57B8C8DA}"/>
    <cellStyle name="Percent 9 6 2 4 4 2" xfId="18241" xr:uid="{1D675F50-B0E5-4CD4-9ABC-7FBB459DB8BF}"/>
    <cellStyle name="Percent 9 6 2 4 5" xfId="18242" xr:uid="{444C4DC3-6648-4181-BBE0-FC7FD7658369}"/>
    <cellStyle name="Percent 9 6 2 5" xfId="18243" xr:uid="{C12879DA-3169-480B-B5E1-835EA1894DE3}"/>
    <cellStyle name="Percent 9 6 2 5 2" xfId="18244" xr:uid="{562453B7-82F2-40D4-86FA-00FF1033953A}"/>
    <cellStyle name="Percent 9 6 2 5 2 2" xfId="18245" xr:uid="{3C25A3DE-FE79-4DE0-BC5E-2D920A9D274C}"/>
    <cellStyle name="Percent 9 6 2 5 3" xfId="18246" xr:uid="{4B980979-DD92-496E-9017-345596466229}"/>
    <cellStyle name="Percent 9 6 2 5 3 2" xfId="18247" xr:uid="{CDB29E12-43A8-4F18-9955-790681A8594A}"/>
    <cellStyle name="Percent 9 6 2 5 4" xfId="18248" xr:uid="{1CCFE5AA-6171-478E-9A61-8E39C7D06913}"/>
    <cellStyle name="Percent 9 6 2 6" xfId="18249" xr:uid="{016AEC03-DF36-41BB-919C-51A55B76C877}"/>
    <cellStyle name="Percent 9 6 2 6 2" xfId="18250" xr:uid="{C968AA7A-285D-4B2B-A7B9-2549C9CB17AD}"/>
    <cellStyle name="Percent 9 6 2 7" xfId="18251" xr:uid="{27C9DCC4-82EE-438A-BCF2-7EBE81381EF7}"/>
    <cellStyle name="Percent 9 6 2 7 2" xfId="18252" xr:uid="{1B139DDD-ECF4-4825-842F-FB9B06ACB8F8}"/>
    <cellStyle name="Percent 9 6 2 8" xfId="18253" xr:uid="{06A9EFD9-3129-49BA-8373-DAB5059B2E39}"/>
    <cellStyle name="Percent 9 6 2 8 2" xfId="18254" xr:uid="{736940A8-B0E7-45DC-9297-61F000657CB3}"/>
    <cellStyle name="Percent 9 6 2 9" xfId="18255" xr:uid="{0076BBF3-57F1-4351-BED7-BEAFD00968EC}"/>
    <cellStyle name="Percent 9 6 3" xfId="6083" xr:uid="{90DEF1A1-770C-442B-88E9-B47945690D8C}"/>
    <cellStyle name="Percent 9 6 3 2" xfId="18257" xr:uid="{E9894257-876E-4F74-80CF-26BAE91FA6A5}"/>
    <cellStyle name="Percent 9 6 3 2 2" xfId="18258" xr:uid="{4869F477-769C-47E0-8AF1-A2BB6B0C4B97}"/>
    <cellStyle name="Percent 9 6 3 3" xfId="18259" xr:uid="{A88271F5-551F-4EF1-A50E-7CC86499AB4C}"/>
    <cellStyle name="Percent 9 6 3 3 2" xfId="18260" xr:uid="{D1B8CE72-B703-4D3B-B9B1-80353FD95E3B}"/>
    <cellStyle name="Percent 9 6 3 4" xfId="18261" xr:uid="{9A8C55E9-7D79-4593-ADF2-C00F63366360}"/>
    <cellStyle name="Percent 9 6 3 5" xfId="18262" xr:uid="{0EC2AF32-21F7-43D3-B361-24CE1B8820EB}"/>
    <cellStyle name="Percent 9 6 3 6" xfId="18256" xr:uid="{BBC040D8-8A2F-4218-8772-DDF7CE453F25}"/>
    <cellStyle name="Percent 9 6 4" xfId="18263" xr:uid="{55CE08A5-61D2-45F2-9C52-AEF59A638D2B}"/>
    <cellStyle name="Percent 9 6 4 2" xfId="18264" xr:uid="{34E3D5C3-21C7-4A48-B876-9389FC0BA859}"/>
    <cellStyle name="Percent 9 6 4 2 2" xfId="18265" xr:uid="{DD0BA4F8-0FA8-4B57-BB4F-07674292489C}"/>
    <cellStyle name="Percent 9 6 4 3" xfId="18266" xr:uid="{3778BCED-6223-41CC-A7CD-12ADB9FA3C60}"/>
    <cellStyle name="Percent 9 6 4 3 2" xfId="18267" xr:uid="{FEBCE059-349C-4CFE-AAFE-9FF1461BE361}"/>
    <cellStyle name="Percent 9 6 4 4" xfId="18268" xr:uid="{92D759CD-DA10-48C5-8F03-89631F609AEC}"/>
    <cellStyle name="Percent 9 6 5" xfId="18269" xr:uid="{241CF3DD-1FB4-4BB0-A120-77C20C4361D2}"/>
    <cellStyle name="Percent 9 6 5 2" xfId="18270" xr:uid="{84666DCF-A49C-42E4-A062-2936332CEBA8}"/>
    <cellStyle name="Percent 9 6 5 2 2" xfId="18271" xr:uid="{5F068D38-12E2-4B31-8BCC-D3B72F9C5AC3}"/>
    <cellStyle name="Percent 9 6 5 3" xfId="18272" xr:uid="{11AF2782-BE1E-4472-9618-C009D3F0AE3C}"/>
    <cellStyle name="Percent 9 6 5 3 2" xfId="18273" xr:uid="{A4ADD858-511A-4167-B45A-593890AE605E}"/>
    <cellStyle name="Percent 9 6 5 4" xfId="18274" xr:uid="{A166E3D1-47B7-4A8A-9562-64234C31DAEF}"/>
    <cellStyle name="Percent 9 6 6" xfId="18275" xr:uid="{75536383-AE7C-45C2-9E0B-90AEDF7D97E0}"/>
    <cellStyle name="Percent 9 6 6 2" xfId="18276" xr:uid="{1E3BB878-FBC6-47C3-9273-ACB9FC2899D9}"/>
    <cellStyle name="Percent 9 6 6 2 2" xfId="18277" xr:uid="{4E08DABB-14D6-4EBD-99E1-5D1CD7D38A63}"/>
    <cellStyle name="Percent 9 6 6 3" xfId="18278" xr:uid="{41300896-8EBD-4D47-A782-33FEB0352F07}"/>
    <cellStyle name="Percent 9 6 6 3 2" xfId="18279" xr:uid="{58904AF9-20B6-495D-884F-D0A0CD8488C9}"/>
    <cellStyle name="Percent 9 6 6 4" xfId="18280" xr:uid="{5EF2D33E-99E8-420E-8A22-A7A437131C12}"/>
    <cellStyle name="Percent 9 6 6 4 2" xfId="18281" xr:uid="{6B48A0B9-5DCB-433F-9ECA-45D0FF6F47B8}"/>
    <cellStyle name="Percent 9 6 6 5" xfId="18282" xr:uid="{F5070DAA-D39B-45D9-B57F-9831DE64C292}"/>
    <cellStyle name="Percent 9 6 7" xfId="18283" xr:uid="{2A18672E-ED47-4D5F-834D-28CBED718A37}"/>
    <cellStyle name="Percent 9 6 7 2" xfId="18284" xr:uid="{F0C20AD7-F1D8-4409-8581-90F980F25B48}"/>
    <cellStyle name="Percent 9 6 7 2 2" xfId="18285" xr:uid="{E153EAC0-DAE7-4997-BA53-D608813963CB}"/>
    <cellStyle name="Percent 9 6 7 3" xfId="18286" xr:uid="{4C762F47-3216-4D6E-BB94-25EEAD9DB590}"/>
    <cellStyle name="Percent 9 6 7 3 2" xfId="18287" xr:uid="{C774DC77-B9AF-4637-92D6-753085BC955A}"/>
    <cellStyle name="Percent 9 6 7 4" xfId="18288" xr:uid="{EA66AC79-1B4E-4C98-9F51-EE83ABBF6B37}"/>
    <cellStyle name="Percent 9 6 8" xfId="18289" xr:uid="{5B61FDCA-B57B-4A45-B9C9-59AAC2DE1FA0}"/>
    <cellStyle name="Percent 9 6 8 2" xfId="18290" xr:uid="{770B70B9-EB46-452E-8921-3A3AC5CE1673}"/>
    <cellStyle name="Percent 9 6 9" xfId="18291" xr:uid="{BA4B737B-1914-4E2E-ACA5-E078E563530F}"/>
    <cellStyle name="Percent 9 6 9 2" xfId="18292" xr:uid="{A85F8439-2D4A-4EEC-9987-C13110805633}"/>
    <cellStyle name="Percent 9 7" xfId="1989" xr:uid="{E3716C06-D171-440B-860B-BBFB76E3358A}"/>
    <cellStyle name="Percent 9 7 10" xfId="18294" xr:uid="{AE48E0E2-A175-4E53-8BB8-3637B5309A68}"/>
    <cellStyle name="Percent 9 7 10 2" xfId="18295" xr:uid="{DCB5970B-1C7D-4E47-A482-ACF4D3126A22}"/>
    <cellStyle name="Percent 9 7 11" xfId="18296" xr:uid="{6BD113F4-22C0-4165-A103-CC78D5248FAE}"/>
    <cellStyle name="Percent 9 7 11 2" xfId="18297" xr:uid="{7C92905D-35CF-44E2-A5F7-5CE50C6BEA0D}"/>
    <cellStyle name="Percent 9 7 12" xfId="18298" xr:uid="{860F9FC4-21BA-4D22-A474-F5184E0E933A}"/>
    <cellStyle name="Percent 9 7 12 2" xfId="18299" xr:uid="{6A5ECFF0-9A57-4B7C-805C-9AE6C01A149A}"/>
    <cellStyle name="Percent 9 7 13" xfId="18300" xr:uid="{2D3CCC35-10E4-40D1-BE16-5AB6DA74E2AB}"/>
    <cellStyle name="Percent 9 7 14" xfId="18301" xr:uid="{217AD39E-9C76-4035-A2DC-E226651D47F0}"/>
    <cellStyle name="Percent 9 7 15" xfId="18293" xr:uid="{5ED4DC47-7870-4DCA-A04D-4BA05B6731CB}"/>
    <cellStyle name="Percent 9 7 16" xfId="7941" xr:uid="{B1B8AB55-F82D-4C00-8FD9-AC6149FA0BCD}"/>
    <cellStyle name="Percent 9 7 17" xfId="6084" xr:uid="{646010DB-1290-436C-9030-C1976B360047}"/>
    <cellStyle name="Percent 9 7 2" xfId="6085" xr:uid="{39367F85-72B5-4D05-A463-11045BF5D350}"/>
    <cellStyle name="Percent 9 7 2 10" xfId="18303" xr:uid="{F2E3B417-8658-431A-9E2B-57CF3BA1BD71}"/>
    <cellStyle name="Percent 9 7 2 11" xfId="18304" xr:uid="{013FA608-F8CA-408D-ADF7-C08942DA6DF8}"/>
    <cellStyle name="Percent 9 7 2 12" xfId="18302" xr:uid="{EA85E449-BDFE-49FA-8C86-F164B3A021B4}"/>
    <cellStyle name="Percent 9 7 2 13" xfId="7942" xr:uid="{55D3B105-80A4-4835-80C1-BBEBE8C622B5}"/>
    <cellStyle name="Percent 9 7 2 2" xfId="18305" xr:uid="{0ECEEB80-96F4-4197-A81A-CD71CFA6506E}"/>
    <cellStyle name="Percent 9 7 2 2 2" xfId="18306" xr:uid="{5177612E-74A3-4F58-A3E7-46CA0FFD1AD7}"/>
    <cellStyle name="Percent 9 7 2 2 2 2" xfId="18307" xr:uid="{EA8CC489-89D2-46ED-8976-2B72E8FD64EF}"/>
    <cellStyle name="Percent 9 7 2 2 3" xfId="18308" xr:uid="{D72B170A-A385-4A28-8CA9-794232C8BB28}"/>
    <cellStyle name="Percent 9 7 2 2 3 2" xfId="18309" xr:uid="{0C9ABB18-4CC4-431C-8D86-F42374385881}"/>
    <cellStyle name="Percent 9 7 2 2 4" xfId="18310" xr:uid="{9521865A-871D-4F0B-89CB-50D3B14A1265}"/>
    <cellStyle name="Percent 9 7 2 2 5" xfId="18311" xr:uid="{0DD3F1B6-ABFC-4BFA-B1A5-6EF41EEF8F2F}"/>
    <cellStyle name="Percent 9 7 2 3" xfId="18312" xr:uid="{2CA1F071-6D06-4BC7-9738-38F7E297BF84}"/>
    <cellStyle name="Percent 9 7 2 3 2" xfId="18313" xr:uid="{89684AB7-8527-4159-953E-5563CF14AA69}"/>
    <cellStyle name="Percent 9 7 2 3 2 2" xfId="18314" xr:uid="{9268ADE2-B233-4AB8-BE65-29F2F1CC5E5E}"/>
    <cellStyle name="Percent 9 7 2 3 3" xfId="18315" xr:uid="{CAD1C3BC-E745-4E60-988A-AD92E4421EBA}"/>
    <cellStyle name="Percent 9 7 2 3 3 2" xfId="18316" xr:uid="{5C44A14B-1AF5-420F-AAF8-7EC7EB678182}"/>
    <cellStyle name="Percent 9 7 2 3 4" xfId="18317" xr:uid="{6CAF30D2-6B49-4266-841E-E48625D18630}"/>
    <cellStyle name="Percent 9 7 2 4" xfId="18318" xr:uid="{AC8CC583-12C9-4130-A176-C7AC1DF6F182}"/>
    <cellStyle name="Percent 9 7 2 4 2" xfId="18319" xr:uid="{A800C7C4-9D37-4A10-9828-5C350D32C4EC}"/>
    <cellStyle name="Percent 9 7 2 4 2 2" xfId="18320" xr:uid="{CCD4A87C-5AD8-4EFB-8917-095C912C200D}"/>
    <cellStyle name="Percent 9 7 2 4 3" xfId="18321" xr:uid="{DBDC33CF-FDCD-406A-AF5A-044850E239A3}"/>
    <cellStyle name="Percent 9 7 2 4 3 2" xfId="18322" xr:uid="{AFCA5B10-3962-4171-B219-4F7BA881CA2A}"/>
    <cellStyle name="Percent 9 7 2 4 4" xfId="18323" xr:uid="{E53C136D-9193-49E0-A595-6E13EE8B3328}"/>
    <cellStyle name="Percent 9 7 2 5" xfId="18324" xr:uid="{37A854C7-1F27-47CD-84C9-54C68ADEE434}"/>
    <cellStyle name="Percent 9 7 2 5 2" xfId="18325" xr:uid="{27A6AEB1-2423-4849-8CDB-02F691027AC6}"/>
    <cellStyle name="Percent 9 7 2 5 2 2" xfId="18326" xr:uid="{1D7703CE-3AE0-4E0B-9AA0-2BEC840D887D}"/>
    <cellStyle name="Percent 9 7 2 5 3" xfId="18327" xr:uid="{E78C2E07-B0FC-49A6-96CE-B3637972C5F7}"/>
    <cellStyle name="Percent 9 7 2 5 3 2" xfId="18328" xr:uid="{45A52CE9-4E87-46FD-ABC8-94C9E68EF2A0}"/>
    <cellStyle name="Percent 9 7 2 5 4" xfId="18329" xr:uid="{36035633-DC47-4B97-8BB7-6598BFD7D6C8}"/>
    <cellStyle name="Percent 9 7 2 5 4 2" xfId="18330" xr:uid="{C32D0EB9-8290-47E0-9A0E-35E5C2EF60CA}"/>
    <cellStyle name="Percent 9 7 2 5 5" xfId="18331" xr:uid="{B2AF5B64-2FC5-4ABA-B1CF-6BEAD02A1508}"/>
    <cellStyle name="Percent 9 7 2 6" xfId="18332" xr:uid="{8B7500B3-6DE8-429B-8DE4-38FBF90C5553}"/>
    <cellStyle name="Percent 9 7 2 6 2" xfId="18333" xr:uid="{9022F1AA-D26A-45C2-A254-9D61207B97E9}"/>
    <cellStyle name="Percent 9 7 2 6 2 2" xfId="18334" xr:uid="{FE08445F-CCF3-41BD-A13A-79EB429FD1AB}"/>
    <cellStyle name="Percent 9 7 2 6 3" xfId="18335" xr:uid="{C92AB252-AD3A-4502-B60E-2CFE37988BCC}"/>
    <cellStyle name="Percent 9 7 2 6 3 2" xfId="18336" xr:uid="{949809C1-13F8-4D20-93FA-B0DC9150A41A}"/>
    <cellStyle name="Percent 9 7 2 6 4" xfId="18337" xr:uid="{4A61B64E-C4E6-40E2-BC5F-FEBBD7C808DF}"/>
    <cellStyle name="Percent 9 7 2 7" xfId="18338" xr:uid="{D1C79FB2-0752-4B0E-B356-E05CF54A9497}"/>
    <cellStyle name="Percent 9 7 2 7 2" xfId="18339" xr:uid="{2B8D9FA1-7B8B-4A3D-8953-1D82B05F7365}"/>
    <cellStyle name="Percent 9 7 2 8" xfId="18340" xr:uid="{5459F698-6D66-450A-90CF-9E6CD7354C0E}"/>
    <cellStyle name="Percent 9 7 2 8 2" xfId="18341" xr:uid="{7419B395-046C-465E-BAAA-2DFDC2958E12}"/>
    <cellStyle name="Percent 9 7 2 9" xfId="18342" xr:uid="{59AF3DFA-E0C4-4AEC-882B-CA633439E7AB}"/>
    <cellStyle name="Percent 9 7 2 9 2" xfId="18343" xr:uid="{8350D27F-3969-4716-B9CD-F07B9A988509}"/>
    <cellStyle name="Percent 9 7 3" xfId="6086" xr:uid="{D0BEF566-71A3-475A-8ED6-56FF3C0F733C}"/>
    <cellStyle name="Percent 9 7 3 10" xfId="18345" xr:uid="{BA65C974-742B-46E1-A778-0D6938038FBA}"/>
    <cellStyle name="Percent 9 7 3 11" xfId="18346" xr:uid="{5980E6AC-5AD9-45B9-BA80-0D8A4A3710CC}"/>
    <cellStyle name="Percent 9 7 3 12" xfId="18344" xr:uid="{F740BC56-94D5-46F3-B9F7-51BB354E8A64}"/>
    <cellStyle name="Percent 9 7 3 13" xfId="7943" xr:uid="{8BAD06D6-1AE0-406D-A050-DDF7F780DBEC}"/>
    <cellStyle name="Percent 9 7 3 2" xfId="18347" xr:uid="{DFA87408-BAAD-48E5-8586-1EC26622F59B}"/>
    <cellStyle name="Percent 9 7 3 2 2" xfId="18348" xr:uid="{22E7008E-F7DF-4F1A-8054-05C338B912B5}"/>
    <cellStyle name="Percent 9 7 3 2 2 2" xfId="18349" xr:uid="{14E55BDF-70AA-48CA-AB90-3ED8FD3C5B83}"/>
    <cellStyle name="Percent 9 7 3 2 3" xfId="18350" xr:uid="{C94BFAE7-987A-48DC-97A8-5238B80652FE}"/>
    <cellStyle name="Percent 9 7 3 2 3 2" xfId="18351" xr:uid="{68D7DE0B-1D9E-499B-83BF-8FF4C1AA37CA}"/>
    <cellStyle name="Percent 9 7 3 2 4" xfId="18352" xr:uid="{14AB24CF-7914-4674-848F-595EF7656D00}"/>
    <cellStyle name="Percent 9 7 3 2 5" xfId="18353" xr:uid="{CE09CC92-F2C2-40BA-B318-C45A53C1F04F}"/>
    <cellStyle name="Percent 9 7 3 3" xfId="18354" xr:uid="{0A701B2C-C9AC-44D7-9C0F-4DFED248E4E5}"/>
    <cellStyle name="Percent 9 7 3 3 2" xfId="18355" xr:uid="{9DD1A2EE-CCF2-4457-8E2C-360F669E3337}"/>
    <cellStyle name="Percent 9 7 3 3 2 2" xfId="18356" xr:uid="{153C72AC-D1C4-47F7-A2A2-DEAD71635BD0}"/>
    <cellStyle name="Percent 9 7 3 3 3" xfId="18357" xr:uid="{94711FF1-F040-4C0B-9D17-191EF174FFE2}"/>
    <cellStyle name="Percent 9 7 3 3 3 2" xfId="18358" xr:uid="{4A00F932-3363-4532-87E8-0907138B62C8}"/>
    <cellStyle name="Percent 9 7 3 3 4" xfId="18359" xr:uid="{A77B6924-9FB0-4906-B83A-C7AFF48C4606}"/>
    <cellStyle name="Percent 9 7 3 4" xfId="18360" xr:uid="{FA29B2A8-9AFD-4837-B107-6F3E45B3FCA3}"/>
    <cellStyle name="Percent 9 7 3 4 2" xfId="18361" xr:uid="{E0879B40-47AE-4203-A5D6-A648586DB7D7}"/>
    <cellStyle name="Percent 9 7 3 4 2 2" xfId="18362" xr:uid="{24F84067-75E1-4026-9151-DC98250129D3}"/>
    <cellStyle name="Percent 9 7 3 4 3" xfId="18363" xr:uid="{3883E534-4336-4893-A7B3-F5108B28E670}"/>
    <cellStyle name="Percent 9 7 3 4 3 2" xfId="18364" xr:uid="{E30DE3B0-A48B-4265-AFE1-DD9EDD5AF60E}"/>
    <cellStyle name="Percent 9 7 3 4 4" xfId="18365" xr:uid="{C84826C9-45C3-44DF-AE63-4DC9785D66DF}"/>
    <cellStyle name="Percent 9 7 3 5" xfId="18366" xr:uid="{534FC1BB-FBE2-4C26-A35F-8A0846EA5007}"/>
    <cellStyle name="Percent 9 7 3 5 2" xfId="18367" xr:uid="{26F85C3D-6288-415E-9EEB-FC3D1BF034CA}"/>
    <cellStyle name="Percent 9 7 3 5 2 2" xfId="18368" xr:uid="{75F2F353-8752-4FB1-81A4-345B3564652C}"/>
    <cellStyle name="Percent 9 7 3 5 3" xfId="18369" xr:uid="{84B974F1-9B21-4F5A-A00A-39DAA0686110}"/>
    <cellStyle name="Percent 9 7 3 5 3 2" xfId="18370" xr:uid="{3B36825F-BA41-4747-A419-BD8975D1B152}"/>
    <cellStyle name="Percent 9 7 3 5 4" xfId="18371" xr:uid="{29028461-857A-41EF-880B-F91679C57E52}"/>
    <cellStyle name="Percent 9 7 3 5 4 2" xfId="18372" xr:uid="{59436908-9F38-40FD-9062-42484314903F}"/>
    <cellStyle name="Percent 9 7 3 5 5" xfId="18373" xr:uid="{C2605816-7C1A-4F68-A9E4-045201CB813B}"/>
    <cellStyle name="Percent 9 7 3 6" xfId="18374" xr:uid="{260CBA18-BE97-4B43-8279-70402C551A23}"/>
    <cellStyle name="Percent 9 7 3 6 2" xfId="18375" xr:uid="{3C333D95-C176-4F20-942E-BA6BEA8A6ED1}"/>
    <cellStyle name="Percent 9 7 3 6 2 2" xfId="18376" xr:uid="{7853AF33-F5F4-4EDD-8045-D45CA5E34BF9}"/>
    <cellStyle name="Percent 9 7 3 6 3" xfId="18377" xr:uid="{9C78A5DF-69DD-44B7-B53B-FA55746736F9}"/>
    <cellStyle name="Percent 9 7 3 6 3 2" xfId="18378" xr:uid="{B54B5EF9-5806-4E7F-8E2E-2597349ABAC1}"/>
    <cellStyle name="Percent 9 7 3 6 4" xfId="18379" xr:uid="{EABDB182-EDF5-49F7-A35F-E91C5FAB9BC2}"/>
    <cellStyle name="Percent 9 7 3 7" xfId="18380" xr:uid="{38DF9561-DD9B-4820-9A78-605D3D5C0F2F}"/>
    <cellStyle name="Percent 9 7 3 7 2" xfId="18381" xr:uid="{7971BA2F-C20F-4518-B0D0-94DA08DB68B9}"/>
    <cellStyle name="Percent 9 7 3 8" xfId="18382" xr:uid="{7C4F9997-DB33-401C-B77E-ADA7D169706C}"/>
    <cellStyle name="Percent 9 7 3 8 2" xfId="18383" xr:uid="{338F7FB8-C433-49FD-A48E-E9F418CBAA3F}"/>
    <cellStyle name="Percent 9 7 3 9" xfId="18384" xr:uid="{5E4B46D7-76AB-4625-9D2C-D4F081AC122C}"/>
    <cellStyle name="Percent 9 7 3 9 2" xfId="18385" xr:uid="{7BD3F517-B525-4896-B741-CA763CA0DAD2}"/>
    <cellStyle name="Percent 9 7 4" xfId="6087" xr:uid="{4492E443-5663-4600-9B86-9C57CFAE321C}"/>
    <cellStyle name="Percent 9 7 4 10" xfId="18387" xr:uid="{05503582-AD6C-461C-AF03-F6C482862F7B}"/>
    <cellStyle name="Percent 9 7 4 11" xfId="18386" xr:uid="{B0DFFFB1-C27D-43E9-8270-5AF8003FE914}"/>
    <cellStyle name="Percent 9 7 4 12" xfId="8914" xr:uid="{E9EECA86-A0FF-4DE8-A21E-AF7F9F13D841}"/>
    <cellStyle name="Percent 9 7 4 2" xfId="18388" xr:uid="{B33E2292-F35F-4FFF-90B4-5D65FBD7ED43}"/>
    <cellStyle name="Percent 9 7 4 2 2" xfId="18389" xr:uid="{A07C3AD2-6F3A-47DF-A696-6DFEA31A7634}"/>
    <cellStyle name="Percent 9 7 4 2 2 2" xfId="18390" xr:uid="{EAB79ED3-7B3B-4DA1-BBE2-5A6AB616B7DF}"/>
    <cellStyle name="Percent 9 7 4 2 3" xfId="18391" xr:uid="{2F38761F-D2CB-46A0-A3A8-9E8C4EC15C7A}"/>
    <cellStyle name="Percent 9 7 4 2 3 2" xfId="18392" xr:uid="{9B9056A4-480B-4100-8195-8D39C3DE37CF}"/>
    <cellStyle name="Percent 9 7 4 2 4" xfId="18393" xr:uid="{8369A6CC-FB63-4BFE-B849-DBBCF6468612}"/>
    <cellStyle name="Percent 9 7 4 3" xfId="18394" xr:uid="{1FB94DF5-DD91-449B-B370-6BA3015EB1D3}"/>
    <cellStyle name="Percent 9 7 4 3 2" xfId="18395" xr:uid="{9F14D401-0036-4A89-8C48-35C4758230B4}"/>
    <cellStyle name="Percent 9 7 4 3 2 2" xfId="18396" xr:uid="{E645631C-7FC1-441E-BCDD-3075B1A4FB9B}"/>
    <cellStyle name="Percent 9 7 4 3 3" xfId="18397" xr:uid="{55EF1FC2-4C3F-4122-8D6B-65B28EFC16BB}"/>
    <cellStyle name="Percent 9 7 4 3 3 2" xfId="18398" xr:uid="{121C3004-EF38-47AE-8D89-5080B9B80735}"/>
    <cellStyle name="Percent 9 7 4 3 4" xfId="18399" xr:uid="{27BA819D-ED97-4C27-9E47-2742BA918BD3}"/>
    <cellStyle name="Percent 9 7 4 4" xfId="18400" xr:uid="{A313E617-48DC-4477-8C7D-61221681D8AA}"/>
    <cellStyle name="Percent 9 7 4 4 2" xfId="18401" xr:uid="{7A78A070-170F-4F82-8E83-2DE7B8DC0A15}"/>
    <cellStyle name="Percent 9 7 4 4 2 2" xfId="18402" xr:uid="{C9E212C4-B576-4D1F-81E2-8988C6EBB159}"/>
    <cellStyle name="Percent 9 7 4 4 3" xfId="18403" xr:uid="{9BACC7A0-C38A-420C-BA99-064F5EAE1D7A}"/>
    <cellStyle name="Percent 9 7 4 4 3 2" xfId="18404" xr:uid="{B0D222C4-E76D-4D5C-B2EE-925FC3BB5601}"/>
    <cellStyle name="Percent 9 7 4 4 4" xfId="18405" xr:uid="{CE27FC8C-A364-412F-A7B4-3CA1BE93E385}"/>
    <cellStyle name="Percent 9 7 4 4 4 2" xfId="18406" xr:uid="{668B89C4-16E5-42B4-BEBF-57E0ED3BA7A9}"/>
    <cellStyle name="Percent 9 7 4 4 5" xfId="18407" xr:uid="{2E765BBC-B141-4950-820B-806F905827C3}"/>
    <cellStyle name="Percent 9 7 4 5" xfId="18408" xr:uid="{ED144219-4473-4E22-AAE9-AF39526F1DBD}"/>
    <cellStyle name="Percent 9 7 4 5 2" xfId="18409" xr:uid="{C7BAB2F7-4762-4D8E-BC67-CBBA0D07378A}"/>
    <cellStyle name="Percent 9 7 4 5 2 2" xfId="18410" xr:uid="{282FF624-950B-4ECB-A976-4355337CD003}"/>
    <cellStyle name="Percent 9 7 4 5 3" xfId="18411" xr:uid="{54005270-18A8-48D8-B9DA-C0D0D21E00BC}"/>
    <cellStyle name="Percent 9 7 4 5 3 2" xfId="18412" xr:uid="{36E5D92A-2AE7-4518-B5D3-FF1A175146C3}"/>
    <cellStyle name="Percent 9 7 4 5 4" xfId="18413" xr:uid="{529734E5-1DFD-4DD2-BE42-A63001198546}"/>
    <cellStyle name="Percent 9 7 4 6" xfId="18414" xr:uid="{F21969F8-CDA8-4453-BE06-34C9DD080CB8}"/>
    <cellStyle name="Percent 9 7 4 6 2" xfId="18415" xr:uid="{395ED531-8441-42FD-B166-B4AF991417FE}"/>
    <cellStyle name="Percent 9 7 4 7" xfId="18416" xr:uid="{62A3F5A0-4680-4611-888A-B090DB543F74}"/>
    <cellStyle name="Percent 9 7 4 7 2" xfId="18417" xr:uid="{ED8DA81A-3414-444B-9D62-4FAE77F62DE4}"/>
    <cellStyle name="Percent 9 7 4 8" xfId="18418" xr:uid="{B70EEC37-94A7-4041-B900-273A7283816A}"/>
    <cellStyle name="Percent 9 7 4 8 2" xfId="18419" xr:uid="{2A043B3F-ED96-4700-9187-D955CFC17338}"/>
    <cellStyle name="Percent 9 7 4 9" xfId="18420" xr:uid="{F7FE9D7B-FAE4-4D0D-B363-91E1B6DD468C}"/>
    <cellStyle name="Percent 9 7 5" xfId="6088" xr:uid="{4D34F61B-49B6-4A7A-8709-0489D51018E8}"/>
    <cellStyle name="Percent 9 7 5 2" xfId="18422" xr:uid="{7180DDB3-D47C-4E9F-9E6C-C2F52E1FDE2B}"/>
    <cellStyle name="Percent 9 7 5 2 2" xfId="18423" xr:uid="{01DBC423-24D3-477C-94D3-F2BE230B08C5}"/>
    <cellStyle name="Percent 9 7 5 3" xfId="18424" xr:uid="{0355F87D-7877-4252-9835-DED0EABFA449}"/>
    <cellStyle name="Percent 9 7 5 3 2" xfId="18425" xr:uid="{F3817ACB-4190-40C9-9EAF-6EE208350E91}"/>
    <cellStyle name="Percent 9 7 5 4" xfId="18426" xr:uid="{EF7E93A0-1AA4-4109-9D54-6B9C0B344176}"/>
    <cellStyle name="Percent 9 7 5 5" xfId="18427" xr:uid="{92C6634C-5CCC-4DC9-9793-568CC350B7F8}"/>
    <cellStyle name="Percent 9 7 5 6" xfId="18421" xr:uid="{D3F111B9-1BA9-4500-A74A-E78EF6A8F3A3}"/>
    <cellStyle name="Percent 9 7 6" xfId="18428" xr:uid="{6FCBEDE4-930F-4A4F-A20C-F683D873CCFB}"/>
    <cellStyle name="Percent 9 7 6 2" xfId="18429" xr:uid="{EB0C0C34-FEEF-4FE2-8275-D1558276B40B}"/>
    <cellStyle name="Percent 9 7 6 2 2" xfId="18430" xr:uid="{7F8E075B-7FF7-4589-9289-D8CF22A01474}"/>
    <cellStyle name="Percent 9 7 6 3" xfId="18431" xr:uid="{DEF8D175-0849-4939-A012-8CD98DB38EDF}"/>
    <cellStyle name="Percent 9 7 6 3 2" xfId="18432" xr:uid="{4223DDF2-A020-4CB5-8CAA-CF2DF8021F6F}"/>
    <cellStyle name="Percent 9 7 6 4" xfId="18433" xr:uid="{77A9DA1F-2E06-4D21-85DB-CA4AF4387FF3}"/>
    <cellStyle name="Percent 9 7 7" xfId="18434" xr:uid="{46AFE093-2633-4C38-9110-374EE4248616}"/>
    <cellStyle name="Percent 9 7 7 2" xfId="18435" xr:uid="{E153CE85-E71D-40D2-BBC4-ADD0D155FF72}"/>
    <cellStyle name="Percent 9 7 7 2 2" xfId="18436" xr:uid="{4ACD7E8F-8200-49AD-9A80-C36FBAD178A1}"/>
    <cellStyle name="Percent 9 7 7 3" xfId="18437" xr:uid="{D86CCEE4-B710-44A0-A39D-FA4BB44C4F5B}"/>
    <cellStyle name="Percent 9 7 7 3 2" xfId="18438" xr:uid="{09BEB681-3D61-4780-9471-CF68D4690D40}"/>
    <cellStyle name="Percent 9 7 7 4" xfId="18439" xr:uid="{E5797E23-B5A9-4EFD-BE45-66EF5D24FF14}"/>
    <cellStyle name="Percent 9 7 8" xfId="18440" xr:uid="{F6156668-7E33-4493-A91F-BB641EC74844}"/>
    <cellStyle name="Percent 9 7 8 2" xfId="18441" xr:uid="{6D525740-5857-4FD9-A853-2C6550ECA922}"/>
    <cellStyle name="Percent 9 7 8 2 2" xfId="18442" xr:uid="{1C4D8175-7DB8-401E-BE6E-A6110E7E5EBD}"/>
    <cellStyle name="Percent 9 7 8 3" xfId="18443" xr:uid="{7C52BF27-4D26-4FDD-BA6F-9510BB1458A2}"/>
    <cellStyle name="Percent 9 7 8 3 2" xfId="18444" xr:uid="{8E41E8D5-1194-48EC-9E32-3558D4346914}"/>
    <cellStyle name="Percent 9 7 8 4" xfId="18445" xr:uid="{7DDF58F5-2AD7-4BFC-943B-1FDE9C881609}"/>
    <cellStyle name="Percent 9 7 8 4 2" xfId="18446" xr:uid="{50FC8206-E13D-4D37-8096-FFCD639C509C}"/>
    <cellStyle name="Percent 9 7 8 5" xfId="18447" xr:uid="{6250D4C1-8EC2-4A67-854E-3A38E51A432C}"/>
    <cellStyle name="Percent 9 7 9" xfId="18448" xr:uid="{F5D65AF7-03D2-4B66-90CB-9EF44A4C5304}"/>
    <cellStyle name="Percent 9 7 9 2" xfId="18449" xr:uid="{A680D4A0-C721-44F0-A579-29D3C3E2FF21}"/>
    <cellStyle name="Percent 9 7 9 2 2" xfId="18450" xr:uid="{32D1573A-92C9-47F7-8DBA-43BB29DF44C8}"/>
    <cellStyle name="Percent 9 7 9 3" xfId="18451" xr:uid="{B4FDE7F3-46CA-4C9F-A1D9-3368D65A8407}"/>
    <cellStyle name="Percent 9 7 9 3 2" xfId="18452" xr:uid="{11460EF9-55CF-4EEE-95C5-1E55B6EA6D9B}"/>
    <cellStyle name="Percent 9 7 9 4" xfId="18453" xr:uid="{8915E6A9-1EBF-48BE-8208-FA9FF0502D70}"/>
    <cellStyle name="Percent 9 8" xfId="1990" xr:uid="{91ED6CD4-0F21-4DC0-9FD2-7A2D6833E5E2}"/>
    <cellStyle name="Percent 9 8 10" xfId="18455" xr:uid="{982186C3-ACE7-43E0-A578-88B51CC6F252}"/>
    <cellStyle name="Percent 9 8 10 2" xfId="18456" xr:uid="{BA0774B2-D392-4CB5-AF26-763B000EEF14}"/>
    <cellStyle name="Percent 9 8 11" xfId="18457" xr:uid="{99C4EFAA-B86F-46A7-A2F5-93CD11398422}"/>
    <cellStyle name="Percent 9 8 12" xfId="18458" xr:uid="{9C934FEC-218A-4FC1-BDFB-21CF859013CF}"/>
    <cellStyle name="Percent 9 8 13" xfId="18454" xr:uid="{AAF5BCFA-A6C5-493F-8949-8FD18FE34978}"/>
    <cellStyle name="Percent 9 8 14" xfId="7944" xr:uid="{82FC0266-ED01-4C56-8E5A-8A3419758173}"/>
    <cellStyle name="Percent 9 8 15" xfId="6089" xr:uid="{885549D4-E29C-467C-970C-DE07C7C7B647}"/>
    <cellStyle name="Percent 9 8 2" xfId="6090" xr:uid="{4A12F63D-A733-4B7A-A17B-0E3233489B24}"/>
    <cellStyle name="Percent 9 8 2 10" xfId="18460" xr:uid="{84470A43-1422-4A46-81D6-95895ABA7333}"/>
    <cellStyle name="Percent 9 8 2 11" xfId="18459" xr:uid="{11694962-2A0B-4DAB-88C0-E64541FACE57}"/>
    <cellStyle name="Percent 9 8 2 12" xfId="8915" xr:uid="{A53FC478-F23F-4532-9B92-977141E92945}"/>
    <cellStyle name="Percent 9 8 2 2" xfId="18461" xr:uid="{90D84BE4-D1C0-478F-BABE-1A042D68BE45}"/>
    <cellStyle name="Percent 9 8 2 2 2" xfId="18462" xr:uid="{3F23546C-2AE9-4DEA-8C81-66CC24D9A829}"/>
    <cellStyle name="Percent 9 8 2 2 2 2" xfId="18463" xr:uid="{C0518DA1-1F36-4219-AA3D-6E0EE11957E3}"/>
    <cellStyle name="Percent 9 8 2 2 3" xfId="18464" xr:uid="{BB12071E-A773-420E-8729-CCC93E337DC0}"/>
    <cellStyle name="Percent 9 8 2 2 3 2" xfId="18465" xr:uid="{EEB96E16-D81C-49D0-A097-AB40465831D3}"/>
    <cellStyle name="Percent 9 8 2 2 4" xfId="18466" xr:uid="{AB4D3EEB-E44C-4CFB-A503-ABD6B6E72A4A}"/>
    <cellStyle name="Percent 9 8 2 3" xfId="18467" xr:uid="{CD197727-14B6-4948-9B3D-9A58517A68B1}"/>
    <cellStyle name="Percent 9 8 2 3 2" xfId="18468" xr:uid="{DB9DD762-C95F-4F7E-8DF1-F3953B0CFFFF}"/>
    <cellStyle name="Percent 9 8 2 3 2 2" xfId="18469" xr:uid="{9E652C09-2205-4025-AFF9-350638B84DD6}"/>
    <cellStyle name="Percent 9 8 2 3 3" xfId="18470" xr:uid="{A9AB0983-1B92-415F-9FD0-4B556DB51751}"/>
    <cellStyle name="Percent 9 8 2 3 3 2" xfId="18471" xr:uid="{43B1B9BF-D8D0-4F5B-A1A4-2990C3A8D9FB}"/>
    <cellStyle name="Percent 9 8 2 3 4" xfId="18472" xr:uid="{A39BA4B7-943F-462F-84E3-CA17B81EA7DA}"/>
    <cellStyle name="Percent 9 8 2 4" xfId="18473" xr:uid="{50F562F9-23B5-475C-8BE1-DC07CA192301}"/>
    <cellStyle name="Percent 9 8 2 4 2" xfId="18474" xr:uid="{86395389-D7A0-4B68-9C7A-101DD5B05AB2}"/>
    <cellStyle name="Percent 9 8 2 4 2 2" xfId="18475" xr:uid="{5282CF49-74E1-4928-BD98-FD39DD549133}"/>
    <cellStyle name="Percent 9 8 2 4 3" xfId="18476" xr:uid="{BFC15841-C223-4A18-B1F6-71E680C7D9C4}"/>
    <cellStyle name="Percent 9 8 2 4 3 2" xfId="18477" xr:uid="{E21AEC65-D5D0-4196-9B10-F4BEC9BC85DC}"/>
    <cellStyle name="Percent 9 8 2 4 4" xfId="18478" xr:uid="{B4BEB7F2-DDB0-4FD3-B2B7-8FD396A655B0}"/>
    <cellStyle name="Percent 9 8 2 4 4 2" xfId="18479" xr:uid="{FF950A0D-7049-4D6B-B359-F0283E6CF5A0}"/>
    <cellStyle name="Percent 9 8 2 4 5" xfId="18480" xr:uid="{AFE403A1-6EDB-47B9-A6F1-F71BCD1DC85C}"/>
    <cellStyle name="Percent 9 8 2 5" xfId="18481" xr:uid="{66158A5D-E828-4849-A7C5-3AE4017AC01E}"/>
    <cellStyle name="Percent 9 8 2 5 2" xfId="18482" xr:uid="{D2E64978-EF03-44F1-A556-8C4966A5B27D}"/>
    <cellStyle name="Percent 9 8 2 5 2 2" xfId="18483" xr:uid="{3A74AC8D-4E6F-4642-96D0-5EE0109A855A}"/>
    <cellStyle name="Percent 9 8 2 5 3" xfId="18484" xr:uid="{815736E2-5DAA-4249-9FA2-55E88EBA7737}"/>
    <cellStyle name="Percent 9 8 2 5 3 2" xfId="18485" xr:uid="{90464A80-2FDD-4F1F-BB01-F740024E3AD7}"/>
    <cellStyle name="Percent 9 8 2 5 4" xfId="18486" xr:uid="{BBC73EA7-DB04-4C39-9A77-C3170E054B02}"/>
    <cellStyle name="Percent 9 8 2 6" xfId="18487" xr:uid="{AAAA9C44-FDB0-44C5-B520-DBE0576449B8}"/>
    <cellStyle name="Percent 9 8 2 6 2" xfId="18488" xr:uid="{DB3FBFD7-ECE7-494F-ACA5-828AA1EF0DBA}"/>
    <cellStyle name="Percent 9 8 2 7" xfId="18489" xr:uid="{B1158E12-E832-4A00-AD06-E61F2283A571}"/>
    <cellStyle name="Percent 9 8 2 7 2" xfId="18490" xr:uid="{D23B8E30-3C5F-407E-8C39-425A53F74881}"/>
    <cellStyle name="Percent 9 8 2 8" xfId="18491" xr:uid="{061BBA8C-6F2A-420A-8519-FD8962C1A8C7}"/>
    <cellStyle name="Percent 9 8 2 8 2" xfId="18492" xr:uid="{7A2BF5E6-D362-4195-9972-16CB6825EC3E}"/>
    <cellStyle name="Percent 9 8 2 9" xfId="18493" xr:uid="{A992F8FA-277B-4F51-BB0E-B9D46EDDA313}"/>
    <cellStyle name="Percent 9 8 3" xfId="6091" xr:uid="{E0B80464-9CD7-422B-94B2-CB2006378DEF}"/>
    <cellStyle name="Percent 9 8 3 2" xfId="18495" xr:uid="{108E2F5D-EE70-4745-ABD9-E9EF5FC23637}"/>
    <cellStyle name="Percent 9 8 3 2 2" xfId="18496" xr:uid="{D91DEC65-09FC-48CF-862A-66BD95C117F4}"/>
    <cellStyle name="Percent 9 8 3 3" xfId="18497" xr:uid="{E74906D7-765D-4CE3-B302-95467EBFE00E}"/>
    <cellStyle name="Percent 9 8 3 3 2" xfId="18498" xr:uid="{513E894E-B4BF-4EB9-A933-FBFE552A1D7A}"/>
    <cellStyle name="Percent 9 8 3 4" xfId="18499" xr:uid="{FDFC7377-BCC4-45DC-B36F-C8B1371E88C9}"/>
    <cellStyle name="Percent 9 8 3 5" xfId="18500" xr:uid="{400840AA-85AA-4A53-B2CB-CE9EE75870D0}"/>
    <cellStyle name="Percent 9 8 3 6" xfId="18494" xr:uid="{2E1A94E1-C642-41F8-8A0C-F5C093B503D2}"/>
    <cellStyle name="Percent 9 8 4" xfId="18501" xr:uid="{6437066E-6558-4E75-8AE7-6F33AE71035E}"/>
    <cellStyle name="Percent 9 8 4 2" xfId="18502" xr:uid="{A9C1BDFD-E77A-424E-B0CA-BA29F32234C5}"/>
    <cellStyle name="Percent 9 8 4 2 2" xfId="18503" xr:uid="{483BE15D-3716-40C7-A046-6A5804BB03D7}"/>
    <cellStyle name="Percent 9 8 4 3" xfId="18504" xr:uid="{1C620A64-CAA9-428C-BACC-17607575D0EB}"/>
    <cellStyle name="Percent 9 8 4 3 2" xfId="18505" xr:uid="{29BECFCB-602A-4236-A13D-53EF2EB96972}"/>
    <cellStyle name="Percent 9 8 4 4" xfId="18506" xr:uid="{65F49DDE-9394-472A-989E-902ABEF8DD34}"/>
    <cellStyle name="Percent 9 8 5" xfId="18507" xr:uid="{20450CB3-3396-4129-BEBA-2CEB84EC32F2}"/>
    <cellStyle name="Percent 9 8 5 2" xfId="18508" xr:uid="{3FCE2F19-3B8F-4C4E-991C-8EC836A676B5}"/>
    <cellStyle name="Percent 9 8 5 2 2" xfId="18509" xr:uid="{FC7CBD1E-E97F-4867-9862-6BFE1EC5BA9C}"/>
    <cellStyle name="Percent 9 8 5 3" xfId="18510" xr:uid="{36D5E12A-3C41-48A6-813A-AE1002734450}"/>
    <cellStyle name="Percent 9 8 5 3 2" xfId="18511" xr:uid="{BDC3DE93-F68E-4000-A885-4E5F9939E8B3}"/>
    <cellStyle name="Percent 9 8 5 4" xfId="18512" xr:uid="{E065BA5F-1A46-4F53-BA9F-2A0A24C43C28}"/>
    <cellStyle name="Percent 9 8 6" xfId="18513" xr:uid="{451C8E9A-8F42-4728-8307-E23721AE8A22}"/>
    <cellStyle name="Percent 9 8 6 2" xfId="18514" xr:uid="{789AB125-81AA-4501-A46D-ED7511040F09}"/>
    <cellStyle name="Percent 9 8 6 2 2" xfId="18515" xr:uid="{7C8ABFAA-85D4-425C-9B53-CA04C759209E}"/>
    <cellStyle name="Percent 9 8 6 3" xfId="18516" xr:uid="{02907009-3CE2-432C-B957-05C7393F2E29}"/>
    <cellStyle name="Percent 9 8 6 3 2" xfId="18517" xr:uid="{2AAA6022-78F4-4EF9-B309-E6E8A7348530}"/>
    <cellStyle name="Percent 9 8 6 4" xfId="18518" xr:uid="{DA15C6A7-690E-410D-8E85-A6DD66593463}"/>
    <cellStyle name="Percent 9 8 6 4 2" xfId="18519" xr:uid="{466EFB1D-A7A9-44EE-8E85-A51704F449D6}"/>
    <cellStyle name="Percent 9 8 6 5" xfId="18520" xr:uid="{9E670016-450E-4271-B69C-23E24A79DDF5}"/>
    <cellStyle name="Percent 9 8 7" xfId="18521" xr:uid="{4AABB280-EF87-473F-AD77-966FAA590D6D}"/>
    <cellStyle name="Percent 9 8 7 2" xfId="18522" xr:uid="{9FAF0945-3793-4458-A85E-322B7E8F9268}"/>
    <cellStyle name="Percent 9 8 7 2 2" xfId="18523" xr:uid="{FE4D753E-CBC0-4390-AFBD-823FB5B0FF03}"/>
    <cellStyle name="Percent 9 8 7 3" xfId="18524" xr:uid="{181B195A-A54B-4267-AD66-7F711CF449E4}"/>
    <cellStyle name="Percent 9 8 7 3 2" xfId="18525" xr:uid="{C777E663-A46A-48E3-8EFE-DD0B1A06C051}"/>
    <cellStyle name="Percent 9 8 7 4" xfId="18526" xr:uid="{6A4DB8FB-9360-4817-B2FE-E59024031662}"/>
    <cellStyle name="Percent 9 8 8" xfId="18527" xr:uid="{3E7784BE-794A-4311-B1A5-F5D310DA8ED2}"/>
    <cellStyle name="Percent 9 8 8 2" xfId="18528" xr:uid="{12E07C59-DDB6-4D6E-A816-F06B66E962B0}"/>
    <cellStyle name="Percent 9 8 9" xfId="18529" xr:uid="{92E8285F-9F68-48AA-885F-4CFF15FBAF31}"/>
    <cellStyle name="Percent 9 8 9 2" xfId="18530" xr:uid="{E69662C1-E044-4358-8B2F-B908C9B3148E}"/>
    <cellStyle name="Percent 9 9" xfId="6092" xr:uid="{6FE690AA-0702-4E63-83B9-71A182B48D69}"/>
    <cellStyle name="Percent 9 9 10" xfId="18532" xr:uid="{C375CC86-8557-4CA1-ABA6-DA954C423744}"/>
    <cellStyle name="Percent 9 9 11" xfId="18533" xr:uid="{010E7920-53B9-425F-8197-9DFF0D217E77}"/>
    <cellStyle name="Percent 9 9 12" xfId="18531" xr:uid="{C21D6D55-7BFB-446D-AEBB-96DC67DFA03C}"/>
    <cellStyle name="Percent 9 9 13" xfId="7945" xr:uid="{1C7B17BE-F00F-4531-A7C7-7FDF3AFF7C3C}"/>
    <cellStyle name="Percent 9 9 2" xfId="18534" xr:uid="{AC73A8F4-51B1-4297-A0BC-D366B99A4A2A}"/>
    <cellStyle name="Percent 9 9 2 2" xfId="18535" xr:uid="{4A720F7D-99EB-4622-832E-EE789BA33F93}"/>
    <cellStyle name="Percent 9 9 2 2 2" xfId="18536" xr:uid="{3D4632C6-A2B4-4176-8A27-AC3FBE73DF93}"/>
    <cellStyle name="Percent 9 9 2 3" xfId="18537" xr:uid="{4226E0C8-918C-4777-9E64-EF914C2E0F27}"/>
    <cellStyle name="Percent 9 9 2 3 2" xfId="18538" xr:uid="{E4C8706C-4ADE-4BDD-B47F-D28B47F608AB}"/>
    <cellStyle name="Percent 9 9 2 4" xfId="18539" xr:uid="{C2E48062-C4A8-4FEC-A439-7E9BFAD753BB}"/>
    <cellStyle name="Percent 9 9 2 5" xfId="18540" xr:uid="{87DD47BE-2DE4-486A-B9D3-74C9057DD4FF}"/>
    <cellStyle name="Percent 9 9 3" xfId="18541" xr:uid="{885A0BE1-BBC3-4C43-B7DC-012D7F20BBF2}"/>
    <cellStyle name="Percent 9 9 3 2" xfId="18542" xr:uid="{5B65A9D3-4D90-46F3-BD87-63D75887F480}"/>
    <cellStyle name="Percent 9 9 3 2 2" xfId="18543" xr:uid="{9ABF77AD-8A7D-4350-8F83-97C002BBF463}"/>
    <cellStyle name="Percent 9 9 3 3" xfId="18544" xr:uid="{791C6564-08A8-4C3F-A0ED-231EEE877F19}"/>
    <cellStyle name="Percent 9 9 3 3 2" xfId="18545" xr:uid="{CE6336EC-C9FD-4286-AE63-F01E7925AC9A}"/>
    <cellStyle name="Percent 9 9 3 4" xfId="18546" xr:uid="{79E917CE-9366-4962-A1A5-9DC185FC7F71}"/>
    <cellStyle name="Percent 9 9 4" xfId="18547" xr:uid="{6FD3C758-0AD6-494F-A1E4-F2D617A157BE}"/>
    <cellStyle name="Percent 9 9 4 2" xfId="18548" xr:uid="{85B4366E-A592-4F75-AC13-2F9B8BE764FC}"/>
    <cellStyle name="Percent 9 9 4 2 2" xfId="18549" xr:uid="{1EC18E0D-74CA-465F-BC2A-497EFC58FE03}"/>
    <cellStyle name="Percent 9 9 4 3" xfId="18550" xr:uid="{CCE6CF7A-594C-4B63-9B3A-8AFADD50A11F}"/>
    <cellStyle name="Percent 9 9 4 3 2" xfId="18551" xr:uid="{864389C6-D5E6-40AB-96A5-D863A762C6BE}"/>
    <cellStyle name="Percent 9 9 4 4" xfId="18552" xr:uid="{2CB26C48-DB47-44EC-816F-2ED900082DB4}"/>
    <cellStyle name="Percent 9 9 5" xfId="18553" xr:uid="{5AC1F5E5-0C33-4C84-A6B0-445451E86541}"/>
    <cellStyle name="Percent 9 9 5 2" xfId="18554" xr:uid="{B6F63251-81C0-43D9-B900-7C3CB4EF1C92}"/>
    <cellStyle name="Percent 9 9 5 2 2" xfId="18555" xr:uid="{BB73293B-2994-4232-A19C-2BCF84FF643A}"/>
    <cellStyle name="Percent 9 9 5 3" xfId="18556" xr:uid="{66D90F7D-CC54-465D-B64A-D1DA49477405}"/>
    <cellStyle name="Percent 9 9 5 3 2" xfId="18557" xr:uid="{DC018BDC-B8CA-42D9-83CB-8969218B9E66}"/>
    <cellStyle name="Percent 9 9 5 4" xfId="18558" xr:uid="{A10F45B2-ACE3-42BC-8A66-7D11250A86B2}"/>
    <cellStyle name="Percent 9 9 5 4 2" xfId="18559" xr:uid="{84A63AFE-7104-43AA-B8BC-41A36192A0E6}"/>
    <cellStyle name="Percent 9 9 5 5" xfId="18560" xr:uid="{108C4DFF-0BB7-434F-B038-43337C3EF2C0}"/>
    <cellStyle name="Percent 9 9 6" xfId="18561" xr:uid="{784B0A44-63A6-44BC-A8DC-472DE70CBC9B}"/>
    <cellStyle name="Percent 9 9 6 2" xfId="18562" xr:uid="{FC5AC970-59A3-49B9-A66A-7D2167F08879}"/>
    <cellStyle name="Percent 9 9 6 2 2" xfId="18563" xr:uid="{6F19AE53-8CB3-465E-AC44-6A7AF4CC4C1D}"/>
    <cellStyle name="Percent 9 9 6 3" xfId="18564" xr:uid="{D3159470-B62F-45CB-854E-0E228CCEB0D9}"/>
    <cellStyle name="Percent 9 9 6 3 2" xfId="18565" xr:uid="{26B0401E-EAB2-449E-9B7A-3DA5F08A44B8}"/>
    <cellStyle name="Percent 9 9 6 4" xfId="18566" xr:uid="{FB1F8C53-3F2A-4019-93C7-8D27D66130CE}"/>
    <cellStyle name="Percent 9 9 7" xfId="18567" xr:uid="{2C5A7C41-D6AF-4C6C-8756-07BF48263F8C}"/>
    <cellStyle name="Percent 9 9 7 2" xfId="18568" xr:uid="{36F05278-EB2A-4DF8-AF93-80EC5E1E2AAB}"/>
    <cellStyle name="Percent 9 9 8" xfId="18569" xr:uid="{CF90476D-2FC8-4860-8435-846AF8C61533}"/>
    <cellStyle name="Percent 9 9 8 2" xfId="18570" xr:uid="{562509BF-AE4B-4BC9-AF20-487D296B68E3}"/>
    <cellStyle name="Percent 9 9 9" xfId="18571" xr:uid="{1E9BF382-8DE5-4B74-A4DC-A7A3217093C4}"/>
    <cellStyle name="Percent 9 9 9 2" xfId="18572" xr:uid="{C50E1861-E0AA-4A24-B940-C130842932FD}"/>
    <cellStyle name="Percentagem 2 2" xfId="6093" xr:uid="{81ADB37B-BEA0-481E-96AD-92CB4332D0E5}"/>
    <cellStyle name="Percentagem 2 2 10" xfId="18574" xr:uid="{DAF10E59-E0FD-4035-850E-A1CC89AB50A9}"/>
    <cellStyle name="Percentagem 2 2 11" xfId="18575" xr:uid="{FB3F1F86-335A-4D4F-9566-E3BA5F56A157}"/>
    <cellStyle name="Percentagem 2 2 12" xfId="18573" xr:uid="{2CFE4A1B-190F-4797-BC4F-EF51E9B1E502}"/>
    <cellStyle name="Percentagem 2 2 13" xfId="7946" xr:uid="{9ABBB1CA-1527-4258-917B-88E5E14864AC}"/>
    <cellStyle name="Percentagem 2 2 2" xfId="18576" xr:uid="{D8DF2F45-FB5B-475C-AC2E-B89B83E5CB72}"/>
    <cellStyle name="Percentagem 2 2 2 2" xfId="18577" xr:uid="{1010300B-45CD-4410-AA88-C897D163AEFE}"/>
    <cellStyle name="Percentagem 2 2 2 2 2" xfId="18578" xr:uid="{5C9E6ABC-5D21-4624-9AC6-F2C6F5FF3EB7}"/>
    <cellStyle name="Percentagem 2 2 2 3" xfId="18579" xr:uid="{30B99649-376F-4E1D-8C94-4E4B71A3539E}"/>
    <cellStyle name="Percentagem 2 2 2 3 2" xfId="18580" xr:uid="{67EA12A8-366F-40CE-BC1B-ABD3939B3DA4}"/>
    <cellStyle name="Percentagem 2 2 2 4" xfId="18581" xr:uid="{61CC73C5-92FB-466C-8D88-E8D96943B9AA}"/>
    <cellStyle name="Percentagem 2 2 2 5" xfId="18582" xr:uid="{009D19B8-2F70-45A1-982E-E8FFA36258DA}"/>
    <cellStyle name="Percentagem 2 2 3" xfId="18583" xr:uid="{C63A8ACF-DC86-428A-9350-FAADBDB86243}"/>
    <cellStyle name="Percentagem 2 2 3 2" xfId="18584" xr:uid="{596CE346-5F61-4798-B178-0A6745ED679D}"/>
    <cellStyle name="Percentagem 2 2 3 2 2" xfId="18585" xr:uid="{34FFA746-DE34-4835-88C5-C552AF2819F6}"/>
    <cellStyle name="Percentagem 2 2 3 3" xfId="18586" xr:uid="{69ABCD80-FBEB-48E9-8872-4FA243B4D6B9}"/>
    <cellStyle name="Percentagem 2 2 3 3 2" xfId="18587" xr:uid="{2DAB1900-282D-4423-A83E-D386BEBF7D5E}"/>
    <cellStyle name="Percentagem 2 2 3 4" xfId="18588" xr:uid="{47FAB4F5-1DAB-4B16-AD14-BE2FA8B7EF21}"/>
    <cellStyle name="Percentagem 2 2 4" xfId="18589" xr:uid="{0AD285DD-BB3A-4F6B-B213-F665C6999393}"/>
    <cellStyle name="Percentagem 2 2 4 2" xfId="18590" xr:uid="{92239F18-0ED5-4627-86EC-16AD7EEAAA7A}"/>
    <cellStyle name="Percentagem 2 2 4 2 2" xfId="18591" xr:uid="{60E6D750-1864-4889-8C65-2DD2C8F95D90}"/>
    <cellStyle name="Percentagem 2 2 4 3" xfId="18592" xr:uid="{F51BE176-BB09-4C35-888C-F20CDB02ADFD}"/>
    <cellStyle name="Percentagem 2 2 4 3 2" xfId="18593" xr:uid="{5E0674E2-6D73-404A-A5DB-E1D05B4D2F39}"/>
    <cellStyle name="Percentagem 2 2 4 4" xfId="18594" xr:uid="{034CBF9F-69C0-43BB-9F7C-5B4DF42D229A}"/>
    <cellStyle name="Percentagem 2 2 5" xfId="18595" xr:uid="{1C1061D8-871D-43BE-9D6B-D0BB3943FE62}"/>
    <cellStyle name="Percentagem 2 2 5 2" xfId="18596" xr:uid="{3494896F-479D-4F4F-A716-A413E113EF06}"/>
    <cellStyle name="Percentagem 2 2 5 2 2" xfId="18597" xr:uid="{B91C30D7-3C03-45FB-AE90-73D406B72EE7}"/>
    <cellStyle name="Percentagem 2 2 5 3" xfId="18598" xr:uid="{E46A5647-0B88-45A4-9174-EBD76397F000}"/>
    <cellStyle name="Percentagem 2 2 5 3 2" xfId="18599" xr:uid="{CACF7F78-FC1D-4370-ACFC-8D94AF2D0788}"/>
    <cellStyle name="Percentagem 2 2 5 4" xfId="18600" xr:uid="{5D7175DD-1DA6-4786-B3D4-634C44F6FC32}"/>
    <cellStyle name="Percentagem 2 2 5 4 2" xfId="18601" xr:uid="{4C3DBD4F-49AD-4DF6-96FB-F8F7E97B2A90}"/>
    <cellStyle name="Percentagem 2 2 5 5" xfId="18602" xr:uid="{2D5A98F8-7F8F-42FC-A6C3-1226834E6D98}"/>
    <cellStyle name="Percentagem 2 2 6" xfId="18603" xr:uid="{EDBD5D65-D6F7-4C52-87CF-3750F5CF6184}"/>
    <cellStyle name="Percentagem 2 2 6 2" xfId="18604" xr:uid="{7BBB9B9E-E440-4DF1-86A2-99AB7C48D56F}"/>
    <cellStyle name="Percentagem 2 2 6 2 2" xfId="18605" xr:uid="{4F59BE48-B7E0-4D09-BF06-5339325E0F0A}"/>
    <cellStyle name="Percentagem 2 2 6 3" xfId="18606" xr:uid="{669DB0C3-51E9-45C4-841D-3E40DA673B86}"/>
    <cellStyle name="Percentagem 2 2 6 3 2" xfId="18607" xr:uid="{E7FA95D9-AFBA-481C-A1B5-02558B425004}"/>
    <cellStyle name="Percentagem 2 2 6 4" xfId="18608" xr:uid="{0D1D984D-635C-40B9-AF24-6AD409571175}"/>
    <cellStyle name="Percentagem 2 2 7" xfId="18609" xr:uid="{FC38E7AB-8853-4A8B-88C6-70C9AC6BEFE8}"/>
    <cellStyle name="Percentagem 2 2 7 2" xfId="18610" xr:uid="{DBC195E5-FDBA-4883-94BA-8180AFE1C967}"/>
    <cellStyle name="Percentagem 2 2 8" xfId="18611" xr:uid="{92FEF5A8-6002-4323-9A79-9095C7395D68}"/>
    <cellStyle name="Percentagem 2 2 8 2" xfId="18612" xr:uid="{784BFD56-B321-47E1-A29E-BB127554D919}"/>
    <cellStyle name="Percentagem 2 2 9" xfId="18613" xr:uid="{0136F359-AB45-41FE-8688-98238CA60F44}"/>
    <cellStyle name="Percentagem 2 2 9 2" xfId="18614" xr:uid="{7421A9A5-BE44-48BE-B96B-A09968822679}"/>
    <cellStyle name="Percentagem 2 3" xfId="6094" xr:uid="{2445E761-3DB5-4867-A418-7C96B503A21B}"/>
    <cellStyle name="Percentagem 2 3 10" xfId="18616" xr:uid="{004629A6-5DE6-4695-B5D7-6B75EAFC16B1}"/>
    <cellStyle name="Percentagem 2 3 11" xfId="18617" xr:uid="{D4BC8B4E-CE0A-431D-86B3-0C2DCB288333}"/>
    <cellStyle name="Percentagem 2 3 12" xfId="18615" xr:uid="{0F93423E-D8A2-405A-B1FB-EE919677EE93}"/>
    <cellStyle name="Percentagem 2 3 13" xfId="7947" xr:uid="{A19BCF9A-3B52-4CB9-9BAE-C15F7B0FAE3D}"/>
    <cellStyle name="Percentagem 2 3 2" xfId="18618" xr:uid="{3651C5A0-052D-4AC0-9AEE-661D70E03D13}"/>
    <cellStyle name="Percentagem 2 3 2 2" xfId="18619" xr:uid="{FB898644-E649-4384-B5A8-40C803B2AD44}"/>
    <cellStyle name="Percentagem 2 3 2 2 2" xfId="18620" xr:uid="{BB0CF0DF-FC8E-486B-B792-15ECE3AAAFF6}"/>
    <cellStyle name="Percentagem 2 3 2 3" xfId="18621" xr:uid="{B0E31FAB-9CDC-4EA0-87BC-4611A3BC0AB2}"/>
    <cellStyle name="Percentagem 2 3 2 3 2" xfId="18622" xr:uid="{2DE0A26C-025B-41D9-AA60-1AA813FBA349}"/>
    <cellStyle name="Percentagem 2 3 2 4" xfId="18623" xr:uid="{C0750CDC-E621-402A-821C-5204804AE49D}"/>
    <cellStyle name="Percentagem 2 3 2 5" xfId="18624" xr:uid="{00186252-3613-4B02-ABE2-D4FC28588189}"/>
    <cellStyle name="Percentagem 2 3 3" xfId="18625" xr:uid="{6C358128-333E-4268-B1FC-8F85BEF554D9}"/>
    <cellStyle name="Percentagem 2 3 3 2" xfId="18626" xr:uid="{1D63FCBA-EA69-451C-A074-9AE517CD56E6}"/>
    <cellStyle name="Percentagem 2 3 3 2 2" xfId="18627" xr:uid="{9EA2FF9D-F618-4D51-BA39-3200640C685F}"/>
    <cellStyle name="Percentagem 2 3 3 3" xfId="18628" xr:uid="{68FB2D4D-F69A-4698-B682-F46C67FE7DA3}"/>
    <cellStyle name="Percentagem 2 3 3 3 2" xfId="18629" xr:uid="{CE72A8B8-19AE-42BD-8BB1-8CCB972BB20C}"/>
    <cellStyle name="Percentagem 2 3 3 4" xfId="18630" xr:uid="{1AFEA581-C72A-4D5D-B69A-AEB0F76BB847}"/>
    <cellStyle name="Percentagem 2 3 4" xfId="18631" xr:uid="{59422EEC-CDE7-48F3-A449-A393AFE86860}"/>
    <cellStyle name="Percentagem 2 3 4 2" xfId="18632" xr:uid="{7478B5D9-9B36-4EB0-92F8-F2E1BD17D377}"/>
    <cellStyle name="Percentagem 2 3 4 2 2" xfId="18633" xr:uid="{77027336-7146-478E-8A49-E25B5B26626E}"/>
    <cellStyle name="Percentagem 2 3 4 3" xfId="18634" xr:uid="{447E573C-E72C-482B-91E3-C251B3E32170}"/>
    <cellStyle name="Percentagem 2 3 4 3 2" xfId="18635" xr:uid="{BF383206-DC95-4ADE-8BC8-A40DFF429E5A}"/>
    <cellStyle name="Percentagem 2 3 4 4" xfId="18636" xr:uid="{02CBD23A-B856-4FB6-8DC8-91FB789A414E}"/>
    <cellStyle name="Percentagem 2 3 5" xfId="18637" xr:uid="{CC7D3BE2-70D1-4E9D-AA73-4CABE608E0A1}"/>
    <cellStyle name="Percentagem 2 3 5 2" xfId="18638" xr:uid="{C0073149-E731-4A1F-B820-C29F3B5CE292}"/>
    <cellStyle name="Percentagem 2 3 5 2 2" xfId="18639" xr:uid="{6B5F0866-39A6-46C0-BB58-51CFD3C3D2BE}"/>
    <cellStyle name="Percentagem 2 3 5 3" xfId="18640" xr:uid="{678A2391-AA1B-4B71-A35B-C5DC142B77C9}"/>
    <cellStyle name="Percentagem 2 3 5 3 2" xfId="18641" xr:uid="{75B49615-27C2-479B-B913-626B06E9C5D0}"/>
    <cellStyle name="Percentagem 2 3 5 4" xfId="18642" xr:uid="{DD51182F-806A-4C10-8C1E-CFB13BA96AD7}"/>
    <cellStyle name="Percentagem 2 3 5 4 2" xfId="18643" xr:uid="{B5BFD8A7-832B-45BE-BC2E-756D9A3D931C}"/>
    <cellStyle name="Percentagem 2 3 5 5" xfId="18644" xr:uid="{BA61EC18-156E-48CB-B04A-A5AE34C3459E}"/>
    <cellStyle name="Percentagem 2 3 6" xfId="18645" xr:uid="{AEC4DFBC-B4E8-4127-85F8-77D2C0037B75}"/>
    <cellStyle name="Percentagem 2 3 6 2" xfId="18646" xr:uid="{E3BE868F-3277-4AC6-BBAF-925920F0EC46}"/>
    <cellStyle name="Percentagem 2 3 6 2 2" xfId="18647" xr:uid="{DC7BBF1E-CBA7-4772-9120-28090A4F86CC}"/>
    <cellStyle name="Percentagem 2 3 6 3" xfId="18648" xr:uid="{9316142B-F15F-4162-81DA-E0EE6285E2B9}"/>
    <cellStyle name="Percentagem 2 3 6 3 2" xfId="18649" xr:uid="{BE9C5560-0C9D-4D7D-8075-EC8FD0E72670}"/>
    <cellStyle name="Percentagem 2 3 6 4" xfId="18650" xr:uid="{A4F24FC9-CFBB-4B00-8E26-D7401C1CBC3C}"/>
    <cellStyle name="Percentagem 2 3 7" xfId="18651" xr:uid="{0D8FA7F9-1FF9-4198-9FD9-E8036E9F1806}"/>
    <cellStyle name="Percentagem 2 3 7 2" xfId="18652" xr:uid="{EB0A4AFC-830E-413C-91AA-0C613AC4C70B}"/>
    <cellStyle name="Percentagem 2 3 8" xfId="18653" xr:uid="{D00A9D69-B2FB-429D-A0AF-B5A15ADC5C3E}"/>
    <cellStyle name="Percentagem 2 3 8 2" xfId="18654" xr:uid="{FC4248EE-D12C-4075-A808-96BB8F2EE08C}"/>
    <cellStyle name="Percentagem 2 3 9" xfId="18655" xr:uid="{D1EEABC9-0CC3-47A4-B61B-DE2605E164B2}"/>
    <cellStyle name="Percentagem 2 3 9 2" xfId="18656" xr:uid="{3B84D824-F0E3-47BD-AB32-125666E8BB58}"/>
    <cellStyle name="Pilkku_Layo9704" xfId="1991" xr:uid="{797E36ED-4F78-4B4F-A898-2DA4F2882F47}"/>
    <cellStyle name="Pourcentage 2" xfId="221" xr:uid="{281B1FC9-2A36-491B-A154-5D152D4669A5}"/>
    <cellStyle name="Pourcentage 2 2" xfId="222" xr:uid="{4D8BDC8F-DF7C-43A0-BACB-3BC544FFA7F3}"/>
    <cellStyle name="Pourcentage 2 3" xfId="223" xr:uid="{F415E116-B23B-4A0F-B268-E492E8DE627C}"/>
    <cellStyle name="Pourcentage 3" xfId="224" xr:uid="{F8B8EAEF-1BF0-4685-998F-74E9A776D8B7}"/>
    <cellStyle name="Pourcentage 4" xfId="225" xr:uid="{F1EEB566-08C2-4C1D-9CD7-4644A4999A07}"/>
    <cellStyle name="Procent 2" xfId="179" xr:uid="{BB37F16B-D2BB-406E-A4AC-CBFEB0D67C37}"/>
    <cellStyle name="Procent 3" xfId="180" xr:uid="{C2A36A50-7338-4D79-ADD1-B5CA6274E8D1}"/>
    <cellStyle name="Publication_style" xfId="6766" xr:uid="{F935D0B7-03CE-4DC1-9487-23137A186DD0}"/>
    <cellStyle name="Pyör. luku_Layo9704" xfId="1992" xr:uid="{060E9161-6CB2-4201-A3CB-E0B00565C6E4}"/>
    <cellStyle name="Pyör. valuutta_Layo9704" xfId="1993" xr:uid="{96891BCA-9E56-426E-8F55-042AD959187E}"/>
    <cellStyle name="Refdb standard" xfId="6767" xr:uid="{D6FB6751-2A98-43FA-AB7E-507FD6DD7A5A}"/>
    <cellStyle name="Refdb standard 2" xfId="6768" xr:uid="{8FFD03C1-541D-4598-8FDA-DA1F37B2EB60}"/>
    <cellStyle name="Schlecht" xfId="6095" xr:uid="{68BBCA51-6E45-4F98-9274-8A49698F7F22}"/>
    <cellStyle name="Schlecht 10" xfId="18658" xr:uid="{5DCD92BA-805E-4416-A1A6-5589FE416F6C}"/>
    <cellStyle name="Schlecht 11" xfId="18659" xr:uid="{52E4770C-09A6-4E68-BF5E-1618C3C1EF20}"/>
    <cellStyle name="Schlecht 12" xfId="18657" xr:uid="{EE459BB8-C523-4A92-A9C4-9491D8707FFD}"/>
    <cellStyle name="Schlecht 13" xfId="7948" xr:uid="{3E6BBB83-0E59-442B-8A8E-CED36A0E2480}"/>
    <cellStyle name="Schlecht 2" xfId="18660" xr:uid="{811E7A22-6C1D-4518-9A80-4866AC772F2B}"/>
    <cellStyle name="Schlecht 2 2" xfId="18661" xr:uid="{EF5B92EE-C1A8-4D8F-91C2-B3227E701F1F}"/>
    <cellStyle name="Schlecht 2 2 2" xfId="18662" xr:uid="{ABA29568-2379-44F8-A3A0-048F6433283F}"/>
    <cellStyle name="Schlecht 2 3" xfId="18663" xr:uid="{F6F1AA82-CCBD-460B-8A10-BCC1C58EDD4E}"/>
    <cellStyle name="Schlecht 2 3 2" xfId="18664" xr:uid="{B3AF38F8-CB54-4C0E-995D-AC63F502B29F}"/>
    <cellStyle name="Schlecht 2 4" xfId="18665" xr:uid="{31367F35-A3FC-4A19-AA98-F3DC61436B0C}"/>
    <cellStyle name="Schlecht 2 5" xfId="18666" xr:uid="{DD9D579D-B2F8-4062-ACEE-C6181042CC1D}"/>
    <cellStyle name="Schlecht 3" xfId="18667" xr:uid="{8B30109D-CBCB-4348-B5E7-82BD4A691D56}"/>
    <cellStyle name="Schlecht 3 2" xfId="18668" xr:uid="{1BD0CC4B-BAA3-4148-B815-73B11D9F8FD7}"/>
    <cellStyle name="Schlecht 3 2 2" xfId="18669" xr:uid="{925E468F-5B75-423D-B79D-D83939A5411E}"/>
    <cellStyle name="Schlecht 3 3" xfId="18670" xr:uid="{20AAEA1F-85FD-400A-9C99-184EB70A308E}"/>
    <cellStyle name="Schlecht 3 3 2" xfId="18671" xr:uid="{077E5870-55B7-4678-98DD-5A5F7851C27B}"/>
    <cellStyle name="Schlecht 3 4" xfId="18672" xr:uid="{0E904145-F1DB-4073-A39B-106EC463DE7D}"/>
    <cellStyle name="Schlecht 4" xfId="18673" xr:uid="{1AE4AF9D-9A3D-4FAF-BFAF-7B37C3955056}"/>
    <cellStyle name="Schlecht 4 2" xfId="18674" xr:uid="{BCC9E099-AF57-466E-AFB3-18A7249930E7}"/>
    <cellStyle name="Schlecht 4 2 2" xfId="18675" xr:uid="{A2572731-DFD4-462C-A295-05561A470A15}"/>
    <cellStyle name="Schlecht 4 3" xfId="18676" xr:uid="{D264609F-54AC-4CF1-B979-3462768444EE}"/>
    <cellStyle name="Schlecht 4 3 2" xfId="18677" xr:uid="{4A77A77B-75C0-4A19-9809-86BF1A44C52F}"/>
    <cellStyle name="Schlecht 4 4" xfId="18678" xr:uid="{E3B8A450-F6FE-4A99-AFD2-1384002D1671}"/>
    <cellStyle name="Schlecht 5" xfId="18679" xr:uid="{E13068C6-F371-4EBC-97F5-3DE42A40CBBA}"/>
    <cellStyle name="Schlecht 5 2" xfId="18680" xr:uid="{A4737A02-B310-4071-96FF-A687A90DEF53}"/>
    <cellStyle name="Schlecht 5 2 2" xfId="18681" xr:uid="{4798773D-005D-4DAE-A693-6213B30FDE52}"/>
    <cellStyle name="Schlecht 5 3" xfId="18682" xr:uid="{58FAF7E4-8242-4B88-A6A0-F86EEFAAEA87}"/>
    <cellStyle name="Schlecht 5 3 2" xfId="18683" xr:uid="{8A28B26A-E825-4940-8D3B-E8E5426AB0A3}"/>
    <cellStyle name="Schlecht 5 4" xfId="18684" xr:uid="{0FDC1609-D92F-45D7-92C3-FEC05CF6CFA7}"/>
    <cellStyle name="Schlecht 5 4 2" xfId="18685" xr:uid="{AB124650-7B30-4E88-B548-F4E90E83A0BB}"/>
    <cellStyle name="Schlecht 5 5" xfId="18686" xr:uid="{AAC3A86B-CE59-4E15-9BD2-5BDA7D5153B8}"/>
    <cellStyle name="Schlecht 6" xfId="18687" xr:uid="{EF5FADB9-786B-4A06-BE7A-4F9F23AF8EEC}"/>
    <cellStyle name="Schlecht 6 2" xfId="18688" xr:uid="{CA63248F-C8BF-492F-BBEF-F422FE947B0F}"/>
    <cellStyle name="Schlecht 6 2 2" xfId="18689" xr:uid="{11A5BEA1-1A5E-4BA0-8095-D6AE78B107A1}"/>
    <cellStyle name="Schlecht 6 3" xfId="18690" xr:uid="{BC964412-7A29-4BDB-AA1B-3DB9F01F41F4}"/>
    <cellStyle name="Schlecht 6 3 2" xfId="18691" xr:uid="{29FE3B60-801D-465A-A376-E75BB129398D}"/>
    <cellStyle name="Schlecht 6 4" xfId="18692" xr:uid="{ACA442A8-E01D-4FEB-AF5E-98A3AA9AF443}"/>
    <cellStyle name="Schlecht 7" xfId="18693" xr:uid="{4B794404-3CDC-4540-9056-385E3EDEF8E9}"/>
    <cellStyle name="Schlecht 7 2" xfId="18694" xr:uid="{451AE57E-FA54-4599-BF91-F5CA6459E5A0}"/>
    <cellStyle name="Schlecht 8" xfId="18695" xr:uid="{49B3D536-157F-4565-9241-A0D35BE85E87}"/>
    <cellStyle name="Schlecht 8 2" xfId="18696" xr:uid="{20A56FC9-1635-4CF1-AECA-3B43027272A8}"/>
    <cellStyle name="Schlecht 9" xfId="18697" xr:uid="{FBB676A7-CAC3-44A0-86D8-255D3D96456B}"/>
    <cellStyle name="Schlecht 9 2" xfId="18698" xr:uid="{A727C08C-4AE9-43C4-A3DD-E7468890DC0A}"/>
    <cellStyle name="Shade" xfId="6096" xr:uid="{A15AE69C-A6AD-489C-8966-B6373B8F9E01}"/>
    <cellStyle name="Shade 10" xfId="18700" xr:uid="{35A257B0-FC02-4EA5-8EB0-F9E3B7AD65AE}"/>
    <cellStyle name="Shade 11" xfId="18701" xr:uid="{6A7EA1CD-4391-44ED-9170-156469A7FAEC}"/>
    <cellStyle name="Shade 12" xfId="18699" xr:uid="{39AA45BA-38D0-47BB-AD2D-FB13861E95EA}"/>
    <cellStyle name="Shade 13" xfId="7949" xr:uid="{FE00066E-7375-4527-A51B-CC58F138E180}"/>
    <cellStyle name="Shade 2" xfId="6769" xr:uid="{8710FB16-C57A-4896-9EF5-E4E50FC8CB06}"/>
    <cellStyle name="Shade 2 2" xfId="18703" xr:uid="{9011C70B-618C-4085-8272-48CF02D9E218}"/>
    <cellStyle name="Shade 2 2 2" xfId="18704" xr:uid="{A44EDE6B-C58C-42E7-9B72-C7B9DF3C0FE6}"/>
    <cellStyle name="Shade 2 3" xfId="18705" xr:uid="{69DCA98F-C29B-4660-AEBB-05AAFCBC0951}"/>
    <cellStyle name="Shade 2 3 2" xfId="18706" xr:uid="{03A429E2-01EF-473A-9EAC-0AB95F6C8D17}"/>
    <cellStyle name="Shade 2 4" xfId="18707" xr:uid="{9CDDDE06-07C8-4419-8F06-5A5CB8B2D619}"/>
    <cellStyle name="Shade 2 5" xfId="18708" xr:uid="{185061C7-374C-4614-8FC3-3B3551BFBC55}"/>
    <cellStyle name="Shade 2 6" xfId="18702" xr:uid="{7707C4C3-E944-4687-91CE-393A9744F13C}"/>
    <cellStyle name="Shade 3" xfId="18709" xr:uid="{DB6DADC1-4F77-447E-BD8C-22D80F8B671A}"/>
    <cellStyle name="Shade 3 2" xfId="18710" xr:uid="{774EB32B-16B9-466A-97AA-51538CA16B8F}"/>
    <cellStyle name="Shade 3 2 2" xfId="18711" xr:uid="{768A4029-4B44-415B-B2A6-63E2A7DFCC22}"/>
    <cellStyle name="Shade 3 3" xfId="18712" xr:uid="{59DF40EE-9CB3-4BBF-B5C0-7D4FE6FA4897}"/>
    <cellStyle name="Shade 3 3 2" xfId="18713" xr:uid="{26FB9549-62D1-4CF9-BD37-B7FDFB9E53AF}"/>
    <cellStyle name="Shade 3 4" xfId="18714" xr:uid="{D7633C61-3F56-4BB3-9170-9F5025791AC9}"/>
    <cellStyle name="Shade 4" xfId="18715" xr:uid="{4D4D4A7C-7420-42DD-8DB6-A0F5116474FA}"/>
    <cellStyle name="Shade 4 2" xfId="18716" xr:uid="{31664915-5E36-47FA-B81F-E028FEDFCB7C}"/>
    <cellStyle name="Shade 4 2 2" xfId="18717" xr:uid="{A7CEE76D-D28D-4B58-A946-8655B7FF5137}"/>
    <cellStyle name="Shade 4 3" xfId="18718" xr:uid="{CE511C5E-507A-46F5-A93A-3BB516E5DE1F}"/>
    <cellStyle name="Shade 4 3 2" xfId="18719" xr:uid="{3942F356-518A-4044-9557-8A0C091E0840}"/>
    <cellStyle name="Shade 4 4" xfId="18720" xr:uid="{CA5B1077-3513-4DC9-8AAC-ACB234A8A392}"/>
    <cellStyle name="Shade 5" xfId="18721" xr:uid="{1B37DBFE-FDC9-4207-BD25-8201117CE2B6}"/>
    <cellStyle name="Shade 5 2" xfId="18722" xr:uid="{E7C35587-D94C-4FA5-9E75-EF4BFFF2B066}"/>
    <cellStyle name="Shade 5 2 2" xfId="18723" xr:uid="{0ADB0701-7D49-49A6-BD2C-D0D2D7FB5448}"/>
    <cellStyle name="Shade 5 3" xfId="18724" xr:uid="{7B192099-E0D9-4E61-B81A-1268D1B49593}"/>
    <cellStyle name="Shade 5 3 2" xfId="18725" xr:uid="{76E5C782-AFA1-4C9E-91AC-99B63DFE98DE}"/>
    <cellStyle name="Shade 5 4" xfId="18726" xr:uid="{A94A3254-3543-49CF-9D15-4F19DF3C73F1}"/>
    <cellStyle name="Shade 5 4 2" xfId="18727" xr:uid="{7D756C3A-0B93-4D29-9F59-551B8D1902F6}"/>
    <cellStyle name="Shade 5 5" xfId="18728" xr:uid="{24838E00-7F62-41A6-8005-808670510F80}"/>
    <cellStyle name="Shade 6" xfId="18729" xr:uid="{A01EB912-93C1-4065-9D00-E62E745C6A9C}"/>
    <cellStyle name="Shade 6 2" xfId="18730" xr:uid="{2449D23F-3E6C-45DB-9504-8F830D66A6D9}"/>
    <cellStyle name="Shade 6 2 2" xfId="18731" xr:uid="{67E36990-706B-471C-A882-F7297B5FC86D}"/>
    <cellStyle name="Shade 6 3" xfId="18732" xr:uid="{ABDBC7C7-147D-42BC-BDA2-32F6B76AE7D6}"/>
    <cellStyle name="Shade 6 3 2" xfId="18733" xr:uid="{53D63398-0477-418C-A1F9-93F7D001EE15}"/>
    <cellStyle name="Shade 6 4" xfId="18734" xr:uid="{0C17CAE0-7B93-453A-B064-158216287D1A}"/>
    <cellStyle name="Shade 7" xfId="18735" xr:uid="{FE7B0F65-738F-48BB-86B7-6B93A2AADEE8}"/>
    <cellStyle name="Shade 7 2" xfId="18736" xr:uid="{BA8C04B2-0000-4EDF-93FD-2271D5C44992}"/>
    <cellStyle name="Shade 8" xfId="18737" xr:uid="{FF3DB0DC-470E-45F5-96B8-1CE3534C5F75}"/>
    <cellStyle name="Shade 8 2" xfId="18738" xr:uid="{65141B8D-55E1-4363-AA5B-2DF1B2121D24}"/>
    <cellStyle name="Shade 9" xfId="18739" xr:uid="{4A2C83E9-24F2-4028-BA07-21CD84E4E67E}"/>
    <cellStyle name="Shade 9 2" xfId="18740" xr:uid="{E3628255-8C92-4F60-AD8C-7EC59FFFBB1A}"/>
    <cellStyle name="source" xfId="2441" xr:uid="{EAF484F6-C542-4BC9-997C-FB9A12698BA2}"/>
    <cellStyle name="source 10" xfId="18742" xr:uid="{C1FCA0D4-C6E3-4AA6-8FB3-745758143CFC}"/>
    <cellStyle name="source 11" xfId="18743" xr:uid="{0E68E9F2-1DF0-4D47-9176-379103B9CB0F}"/>
    <cellStyle name="source 12" xfId="18741" xr:uid="{B4DA7DFC-B54D-42A3-8474-967EF8DCD21E}"/>
    <cellStyle name="source 13" xfId="7337" xr:uid="{D0BF10AB-1484-4D68-BF4F-E99C524BA2B2}"/>
    <cellStyle name="source 14" xfId="6097" xr:uid="{10C82C26-B4C3-4C00-BB41-563AD38FE3BC}"/>
    <cellStyle name="source 2" xfId="2442" xr:uid="{D480564B-AF03-476D-9287-926363E7070F}"/>
    <cellStyle name="source 2 2" xfId="18745" xr:uid="{B97CC717-A0AF-4F20-BA5A-5F917EBB3B22}"/>
    <cellStyle name="source 2 2 2" xfId="18746" xr:uid="{6746AE98-A4B4-4F2D-9C41-C95D8E79BE70}"/>
    <cellStyle name="source 2 3" xfId="18747" xr:uid="{8584D412-638B-425B-B9EA-C76F277E1034}"/>
    <cellStyle name="source 2 3 2" xfId="18748" xr:uid="{F17674AF-0D33-4DCE-B9FE-7CD82F716CC4}"/>
    <cellStyle name="source 2 4" xfId="18749" xr:uid="{4E3A39AD-6084-468C-9E19-36B23D05D118}"/>
    <cellStyle name="source 2 5" xfId="18750" xr:uid="{7918A131-D20E-43C9-9A3B-034A0777102C}"/>
    <cellStyle name="source 2 6" xfId="18744" xr:uid="{C3F3CE93-1BC7-46EB-AE23-523BAF9DDCC3}"/>
    <cellStyle name="source 2 7" xfId="7950" xr:uid="{2367F224-BD98-4BA4-9F3A-064E078C8F18}"/>
    <cellStyle name="source 2 8" xfId="6098" xr:uid="{FABD3638-83F2-48BA-823C-5F22F8F7F656}"/>
    <cellStyle name="source 3" xfId="2443" xr:uid="{BA5685F1-8233-43B4-B1B0-385AC354167E}"/>
    <cellStyle name="source 3 2" xfId="18752" xr:uid="{3A095200-94E3-435A-86EA-609AA5A0D09B}"/>
    <cellStyle name="source 3 2 2" xfId="18753" xr:uid="{4F7CEFB4-BEAE-4AD9-8878-60929679F96E}"/>
    <cellStyle name="source 3 3" xfId="18754" xr:uid="{8A8BB0AB-2696-4780-A362-1E082D56C433}"/>
    <cellStyle name="source 3 3 2" xfId="18755" xr:uid="{4F5D7D98-CEFB-46DA-855F-DFF1DF1AD4A5}"/>
    <cellStyle name="source 3 4" xfId="18756" xr:uid="{35EEA7BB-C1DD-4728-9AE6-1FA35DC28F3E}"/>
    <cellStyle name="source 3 5" xfId="18751" xr:uid="{1C2D28DA-0898-475E-B99E-7FCF0EB825A6}"/>
    <cellStyle name="Source 3 6" xfId="6770" xr:uid="{D2C67914-F2F2-421D-867E-E1EAE4E25285}"/>
    <cellStyle name="source 4" xfId="18757" xr:uid="{41C2EA35-B8E1-41DE-AB7B-ECA5A527AF48}"/>
    <cellStyle name="source 4 2" xfId="18758" xr:uid="{7C7CA79E-1B15-412D-8059-8E56672CD5AC}"/>
    <cellStyle name="source 4 2 2" xfId="18759" xr:uid="{F6143105-C142-4AC8-A5C7-4B2BD5BAB7E8}"/>
    <cellStyle name="source 4 3" xfId="18760" xr:uid="{A4DB5E82-B431-40AF-936C-342E3933C21C}"/>
    <cellStyle name="source 4 3 2" xfId="18761" xr:uid="{F2987F51-739E-4F62-B2F3-544C5967FDFE}"/>
    <cellStyle name="source 4 4" xfId="18762" xr:uid="{37155032-74DD-4C9D-83CF-56B5D445733C}"/>
    <cellStyle name="source 5" xfId="18763" xr:uid="{2F8B4183-201F-43A6-904A-76B407436DEB}"/>
    <cellStyle name="source 5 2" xfId="18764" xr:uid="{60E5BF8B-BE42-447B-952B-DDC8E19F2CA5}"/>
    <cellStyle name="source 5 2 2" xfId="18765" xr:uid="{EBD771C0-C43A-4D49-8693-218D9CD2F69E}"/>
    <cellStyle name="source 5 3" xfId="18766" xr:uid="{E92C4AF5-9F53-4EA7-9930-D75BFEB1F102}"/>
    <cellStyle name="source 5 3 2" xfId="18767" xr:uid="{CEDA4664-57D8-42BF-BB80-E0C3436D30B2}"/>
    <cellStyle name="source 5 4" xfId="18768" xr:uid="{1470E149-A965-4E93-A108-4B680D72587E}"/>
    <cellStyle name="source 5 4 2" xfId="18769" xr:uid="{2B39380E-8AAC-4DDF-A32F-1C1E22ECAD97}"/>
    <cellStyle name="source 5 5" xfId="18770" xr:uid="{B6880EE1-2387-4371-BE88-F3715A7C5727}"/>
    <cellStyle name="source 6" xfId="18771" xr:uid="{B5545BDD-1A73-4DD6-92A9-03B16206CBC7}"/>
    <cellStyle name="source 6 2" xfId="18772" xr:uid="{974F4B62-3672-47D0-8226-6C11B21CEE31}"/>
    <cellStyle name="source 6 2 2" xfId="18773" xr:uid="{B8F5A6A5-4C79-4E8B-BCAF-CAF0777D7C45}"/>
    <cellStyle name="source 6 3" xfId="18774" xr:uid="{5C544140-CFFF-4D91-B1DD-06201740E592}"/>
    <cellStyle name="source 6 3 2" xfId="18775" xr:uid="{BCDC6110-A5A2-4B84-B610-3892C57C4ACF}"/>
    <cellStyle name="source 6 4" xfId="18776" xr:uid="{B5464269-F176-4411-A3CC-968F97CE350B}"/>
    <cellStyle name="source 7" xfId="18777" xr:uid="{E6576E78-A85A-4791-B63E-B95E710740BD}"/>
    <cellStyle name="source 7 2" xfId="18778" xr:uid="{CEB1B781-8A4B-4744-82B7-EB90D82EFA71}"/>
    <cellStyle name="source 8" xfId="18779" xr:uid="{450444F0-16CD-4729-945C-7082D68A542B}"/>
    <cellStyle name="source 8 2" xfId="18780" xr:uid="{D71BD055-3AB6-4748-939A-309B42D96E2D}"/>
    <cellStyle name="source 9" xfId="18781" xr:uid="{E7F06D73-6790-4026-93D2-2982FFE26AD3}"/>
    <cellStyle name="source 9 2" xfId="18782" xr:uid="{26E198F6-0DF8-4FA5-972C-DD1554FCB137}"/>
    <cellStyle name="Standaard_Blad1" xfId="6099" xr:uid="{DDCD4066-586A-46BF-B49C-B8BEC38EF8C7}"/>
    <cellStyle name="Standard 2" xfId="6100" xr:uid="{B8C1226B-2FE0-4238-A02C-51C9B8B385B7}"/>
    <cellStyle name="Standard 2 10" xfId="18784" xr:uid="{730697A0-B95B-4F33-AD69-BDB9725751BB}"/>
    <cellStyle name="Standard 2 11" xfId="18783" xr:uid="{43F01CDB-7ACE-4B35-80F3-BF826618D47B}"/>
    <cellStyle name="Standard 2 12" xfId="7951" xr:uid="{194BF52F-B852-48B1-899B-3482E6ECE746}"/>
    <cellStyle name="Standard 2 2" xfId="18785" xr:uid="{D8951680-5960-4AAD-96F7-FA57E4642642}"/>
    <cellStyle name="Standard 2 2 2" xfId="18786" xr:uid="{A72E89DE-BDB8-49AB-97B2-DCD27350D9FE}"/>
    <cellStyle name="Standard 2 2 2 2" xfId="18787" xr:uid="{917B7423-2880-4179-B4C3-D6A1E49698F6}"/>
    <cellStyle name="Standard 2 2 3" xfId="18788" xr:uid="{5A96C17C-97E1-4792-841B-0CF21E42D186}"/>
    <cellStyle name="Standard 2 2 3 2" xfId="18789" xr:uid="{362854E7-16C3-4FEB-ABBD-5B584919BEFE}"/>
    <cellStyle name="Standard 2 2 4" xfId="18790" xr:uid="{8E680193-0790-4116-893D-9E5BEB0DF3FA}"/>
    <cellStyle name="Standard 2 2 5" xfId="18791" xr:uid="{A45EF3DE-F108-4D3D-847E-94F7B4DB70FE}"/>
    <cellStyle name="Standard 2 3" xfId="18792" xr:uid="{2F2CFAC4-E81E-4F34-9217-05C45C704A6D}"/>
    <cellStyle name="Standard 2 3 2" xfId="18793" xr:uid="{23192FB6-F124-4E40-BBC3-25999894E768}"/>
    <cellStyle name="Standard 2 3 2 2" xfId="18794" xr:uid="{13299FAB-94C4-415D-AD81-4EE0A04612BE}"/>
    <cellStyle name="Standard 2 3 3" xfId="18795" xr:uid="{D68BB696-11CD-445C-A937-A2A9128FCB3E}"/>
    <cellStyle name="Standard 2 3 3 2" xfId="18796" xr:uid="{C5334606-16AC-4AAD-A785-D31762FF3E8D}"/>
    <cellStyle name="Standard 2 3 4" xfId="18797" xr:uid="{F990B648-A990-4381-A0C6-4AC5F5C4CFF0}"/>
    <cellStyle name="Standard 2 4" xfId="18798" xr:uid="{CE2AAC37-EC74-4855-9FD7-5C90A19B2AD2}"/>
    <cellStyle name="Standard 2 4 2" xfId="18799" xr:uid="{67ED0685-E736-4D3A-BE89-D8158661B168}"/>
    <cellStyle name="Standard 2 4 2 2" xfId="18800" xr:uid="{46BDB8EA-C414-4FD3-96C8-9D18CB7CA3B9}"/>
    <cellStyle name="Standard 2 4 3" xfId="18801" xr:uid="{7D56723B-C104-438E-ADDA-13AFBAE95256}"/>
    <cellStyle name="Standard 2 4 3 2" xfId="18802" xr:uid="{6FE22042-4A92-4E0F-9512-5923DACAFDFF}"/>
    <cellStyle name="Standard 2 4 4" xfId="18803" xr:uid="{0784B2DE-EE3E-4F51-8C24-109B7E1D0ECF}"/>
    <cellStyle name="Standard 2 4 4 2" xfId="18804" xr:uid="{3E8533CD-BF2B-4E36-903B-D61934E5B61F}"/>
    <cellStyle name="Standard 2 4 5" xfId="18805" xr:uid="{718DDDDD-E0EE-4DB3-8541-3DBB4FFB3F88}"/>
    <cellStyle name="Standard 2 5" xfId="18806" xr:uid="{C8326B1C-71E7-4AA1-A630-8A598F78C0A0}"/>
    <cellStyle name="Standard 2 5 2" xfId="18807" xr:uid="{C850F5FC-3646-4C87-BA3B-39FCD8C8EE11}"/>
    <cellStyle name="Standard 2 5 2 2" xfId="18808" xr:uid="{91790FE9-89A4-415E-866C-73659C67BDBE}"/>
    <cellStyle name="Standard 2 5 3" xfId="18809" xr:uid="{CE536423-F96B-4B74-A63A-2DE08BC9BE02}"/>
    <cellStyle name="Standard 2 5 3 2" xfId="18810" xr:uid="{B06585EF-C611-4004-B09F-344FFD99214D}"/>
    <cellStyle name="Standard 2 5 4" xfId="18811" xr:uid="{6338BCC6-5D41-4522-A348-16B856D9B425}"/>
    <cellStyle name="Standard 2 6" xfId="18812" xr:uid="{7E6E4EAB-3448-43EE-AFBB-F3BF453A2C06}"/>
    <cellStyle name="Standard 2 6 2" xfId="18813" xr:uid="{31B1D472-80B7-4BFE-84C1-641C8E9E9CE9}"/>
    <cellStyle name="Standard 2 7" xfId="18814" xr:uid="{7813616B-8741-4013-A5A9-BA4BA99790AF}"/>
    <cellStyle name="Standard 2 7 2" xfId="18815" xr:uid="{A424D713-3A53-4A04-B9C7-62BD3C79DE4B}"/>
    <cellStyle name="Standard 2 8" xfId="18816" xr:uid="{A379A22A-AB97-4387-B4F8-8160F286926C}"/>
    <cellStyle name="Standard 2 8 2" xfId="18817" xr:uid="{3330316B-83CA-44D8-BFDC-9CB8227FE7B0}"/>
    <cellStyle name="Standard 2 9" xfId="18818" xr:uid="{6F90422F-BABE-40FD-B368-F432D7EAB915}"/>
    <cellStyle name="Standard 3" xfId="6101" xr:uid="{88CEDF45-52F3-4726-A779-980A6B2ECDAE}"/>
    <cellStyle name="Standard 3 10" xfId="18820" xr:uid="{6BDFEC08-C6FA-440C-BFD2-36A5FE4474F5}"/>
    <cellStyle name="Standard 3 11" xfId="18819" xr:uid="{30107471-5874-4727-B643-5BAC5CC3ED8E}"/>
    <cellStyle name="Standard 3 12" xfId="7952" xr:uid="{582E190A-E230-4D38-ACB0-0F8D8687B673}"/>
    <cellStyle name="Standard 3 2" xfId="18821" xr:uid="{D3F588B9-C339-427A-8566-921DDE3598D2}"/>
    <cellStyle name="Standard 3 2 2" xfId="18822" xr:uid="{B8CB16C8-A03B-415F-BCDE-5E1D75F496BF}"/>
    <cellStyle name="Standard 3 2 2 2" xfId="18823" xr:uid="{4F4C5EC5-4DC8-4E78-A16F-353E1233472C}"/>
    <cellStyle name="Standard 3 2 3" xfId="18824" xr:uid="{D59EE55E-7198-42C3-AD3C-02AD49C9D713}"/>
    <cellStyle name="Standard 3 2 3 2" xfId="18825" xr:uid="{7A1DC2E2-8AB9-4BDA-9E4D-1E4EA788C6C2}"/>
    <cellStyle name="Standard 3 2 4" xfId="18826" xr:uid="{AAE89ECE-0897-4988-8953-28E90D5CB902}"/>
    <cellStyle name="Standard 3 2 5" xfId="18827" xr:uid="{A76C69F9-748B-47B9-9433-7EFF8AD3CFD0}"/>
    <cellStyle name="Standard 3 3" xfId="18828" xr:uid="{CD453E70-7B0F-4BE4-BA8B-643A919290A1}"/>
    <cellStyle name="Standard 3 3 2" xfId="18829" xr:uid="{7B4D6599-8823-483D-947A-02C52450028A}"/>
    <cellStyle name="Standard 3 3 2 2" xfId="18830" xr:uid="{EE689793-EA2A-4A55-A962-9CF1CD7DB4C4}"/>
    <cellStyle name="Standard 3 3 3" xfId="18831" xr:uid="{DC602E3C-2B01-4E0D-B13A-A205FB578C4A}"/>
    <cellStyle name="Standard 3 3 3 2" xfId="18832" xr:uid="{F9A51D7F-B55D-4671-A440-32CC027E52AE}"/>
    <cellStyle name="Standard 3 3 4" xfId="18833" xr:uid="{77386647-F2BF-4511-9B75-7C0CFDC5B88F}"/>
    <cellStyle name="Standard 3 4" xfId="18834" xr:uid="{437BA766-4048-4393-AB79-55EE35E103E9}"/>
    <cellStyle name="Standard 3 4 2" xfId="18835" xr:uid="{9DB3EAA2-64FA-4B81-9BD5-7C0017223A79}"/>
    <cellStyle name="Standard 3 4 2 2" xfId="18836" xr:uid="{1C14099D-C073-4D66-9739-6341B8C31D81}"/>
    <cellStyle name="Standard 3 4 3" xfId="18837" xr:uid="{409D1AA1-C6DD-4F35-8FCE-2B42292F386A}"/>
    <cellStyle name="Standard 3 4 3 2" xfId="18838" xr:uid="{18B9F74C-61D2-4ABA-84B8-744058AF3E1D}"/>
    <cellStyle name="Standard 3 4 4" xfId="18839" xr:uid="{870DB92C-9FF6-4B6F-A537-7D4A7DE7109B}"/>
    <cellStyle name="Standard 3 4 4 2" xfId="18840" xr:uid="{0FA5BD73-4BD8-4FB8-A362-05EEC3B969F7}"/>
    <cellStyle name="Standard 3 4 5" xfId="18841" xr:uid="{6773A0F3-6E96-4DEB-B69F-59AB6DD950EE}"/>
    <cellStyle name="Standard 3 5" xfId="18842" xr:uid="{CF556DF3-616B-4E7E-89B5-12166F6B23E2}"/>
    <cellStyle name="Standard 3 5 2" xfId="18843" xr:uid="{2006B91C-62E9-49FD-AD06-836337882F31}"/>
    <cellStyle name="Standard 3 5 2 2" xfId="18844" xr:uid="{31ED6463-C5B0-4AE1-A80B-D416800B2AA9}"/>
    <cellStyle name="Standard 3 5 3" xfId="18845" xr:uid="{E12AC904-0F37-4E78-A030-D9BE6A544CAB}"/>
    <cellStyle name="Standard 3 5 3 2" xfId="18846" xr:uid="{D843CFCF-6128-488B-82DD-4806034D8D43}"/>
    <cellStyle name="Standard 3 5 4" xfId="18847" xr:uid="{42C6F6EA-538D-4F8F-86B1-77B922F96F57}"/>
    <cellStyle name="Standard 3 6" xfId="18848" xr:uid="{78CF14E0-7150-4BD2-8E1C-70A7154627C4}"/>
    <cellStyle name="Standard 3 6 2" xfId="18849" xr:uid="{E408E01D-CC8C-4BCA-8BF9-91242062367E}"/>
    <cellStyle name="Standard 3 7" xfId="18850" xr:uid="{42AA8EA3-121E-4C7B-8AA8-8D46E6D80C55}"/>
    <cellStyle name="Standard 3 7 2" xfId="18851" xr:uid="{17BDB098-3F4D-4B57-867E-B8D1E61DC461}"/>
    <cellStyle name="Standard 3 8" xfId="18852" xr:uid="{5538C8B2-BD04-4AE1-B479-E1D582DA0AC3}"/>
    <cellStyle name="Standard 3 8 2" xfId="18853" xr:uid="{A1E2B10B-DFC9-4E04-A2E9-6225005394D0}"/>
    <cellStyle name="Standard 3 9" xfId="18854" xr:uid="{61D2AD46-80CA-4A6F-8E37-56215DFA9253}"/>
    <cellStyle name="Standard_Sce_D_Extraction" xfId="231" xr:uid="{C1168775-1A43-4753-925D-6BAB15972552}"/>
    <cellStyle name="Style 1" xfId="6102" xr:uid="{6578F412-E9F9-4887-9E44-118551B5C877}"/>
    <cellStyle name="Style 1 10" xfId="18856" xr:uid="{B423FA6B-35C9-41D4-A98B-C1609BEA0AE2}"/>
    <cellStyle name="Style 1 11" xfId="18857" xr:uid="{E618D345-C047-45F1-88CA-65A2968D602D}"/>
    <cellStyle name="Style 1 12" xfId="18855" xr:uid="{387D4D8F-C0D9-4E21-808A-432C996AB9EF}"/>
    <cellStyle name="Style 1 13" xfId="7953" xr:uid="{7E79FEC5-9578-452A-AEF5-B9A2C9738A6B}"/>
    <cellStyle name="Style 1 2" xfId="6771" xr:uid="{3E2452F7-08F7-4DFB-9505-8D6EC61B4AA6}"/>
    <cellStyle name="Style 1 2 2" xfId="18859" xr:uid="{16DB0694-2E49-4DF8-B23F-65D09F137DB6}"/>
    <cellStyle name="Style 1 2 2 2" xfId="18860" xr:uid="{A616E159-290B-4DBF-9105-9C22FF130C98}"/>
    <cellStyle name="Style 1 2 3" xfId="18861" xr:uid="{F73C294D-3FDC-4706-8BD9-8DAB62F37684}"/>
    <cellStyle name="Style 1 2 3 2" xfId="18862" xr:uid="{E09813B5-581F-478C-B650-2E8BC415F6FA}"/>
    <cellStyle name="Style 1 2 4" xfId="18863" xr:uid="{16D8C11A-3695-4E5A-817E-C2D5AAA98192}"/>
    <cellStyle name="Style 1 2 5" xfId="18864" xr:uid="{8985743D-1ACA-49C0-8539-69DC84E532F1}"/>
    <cellStyle name="Style 1 2 6" xfId="18858" xr:uid="{E3274848-4971-48BF-8592-46B34B6D0959}"/>
    <cellStyle name="Style 1 3" xfId="18865" xr:uid="{797E6528-4759-45DD-A0AD-E2CB0014E1F9}"/>
    <cellStyle name="Style 1 3 2" xfId="18866" xr:uid="{AD06C1EE-B569-4D07-A922-FDE2A6FCCBFC}"/>
    <cellStyle name="Style 1 3 2 2" xfId="18867" xr:uid="{9A50B051-6EC0-4CA1-AB5E-5357075FD89E}"/>
    <cellStyle name="Style 1 3 3" xfId="18868" xr:uid="{9D4B704B-CAC5-404B-A996-A67551419AC8}"/>
    <cellStyle name="Style 1 3 3 2" xfId="18869" xr:uid="{09D9B48D-795A-4E71-AC95-46A977A45F50}"/>
    <cellStyle name="Style 1 3 4" xfId="18870" xr:uid="{F14D834F-AAF3-4D0B-B91C-9C12439D36D2}"/>
    <cellStyle name="Style 1 4" xfId="18871" xr:uid="{18E70FF3-7821-4F50-B70E-44AE8BDAF371}"/>
    <cellStyle name="Style 1 4 2" xfId="18872" xr:uid="{BAA8D52D-35A5-41FC-8771-DE0C0AE4B899}"/>
    <cellStyle name="Style 1 4 2 2" xfId="18873" xr:uid="{7902C9BB-2E74-4A7B-A695-397DFCA0AC49}"/>
    <cellStyle name="Style 1 4 3" xfId="18874" xr:uid="{4134B0B9-7EBD-49DB-9368-ABB1B7C93CAF}"/>
    <cellStyle name="Style 1 4 3 2" xfId="18875" xr:uid="{CD78A893-9C76-4010-BFC9-AA7B678DDD82}"/>
    <cellStyle name="Style 1 4 4" xfId="18876" xr:uid="{C31FA943-4984-4928-AE3A-6971066DF727}"/>
    <cellStyle name="Style 1 5" xfId="18877" xr:uid="{B96DC6C9-997D-4EE1-A500-C9B66BEEE2B2}"/>
    <cellStyle name="Style 1 5 2" xfId="18878" xr:uid="{8FE82B79-E304-4A35-A9B8-149146901B9A}"/>
    <cellStyle name="Style 1 5 2 2" xfId="18879" xr:uid="{81006151-DFD6-422E-9BD6-13F02BADD2AF}"/>
    <cellStyle name="Style 1 5 3" xfId="18880" xr:uid="{02D7E9E7-573D-49B8-BD26-70165C48EC53}"/>
    <cellStyle name="Style 1 5 3 2" xfId="18881" xr:uid="{1B02B568-ECF1-4CD2-B18B-44D9F046A104}"/>
    <cellStyle name="Style 1 5 4" xfId="18882" xr:uid="{C0A81904-14DE-4E48-95C0-D1DA4F8CF2DA}"/>
    <cellStyle name="Style 1 5 4 2" xfId="18883" xr:uid="{91B90D39-760D-4505-B442-45A47B7797B5}"/>
    <cellStyle name="Style 1 5 5" xfId="18884" xr:uid="{D81A8259-205A-4141-A9FD-D0F7E2D8819F}"/>
    <cellStyle name="Style 1 6" xfId="18885" xr:uid="{99885659-71A8-4301-B00F-7A4D730E869B}"/>
    <cellStyle name="Style 1 6 2" xfId="18886" xr:uid="{A0BDFD23-CBDE-42E8-8EF6-03D50B879F96}"/>
    <cellStyle name="Style 1 6 2 2" xfId="18887" xr:uid="{CCEFD2E2-9297-4309-AAC7-885BF5FE56DE}"/>
    <cellStyle name="Style 1 6 3" xfId="18888" xr:uid="{5A1A3626-61B2-4E37-9ADB-ABF93A539F50}"/>
    <cellStyle name="Style 1 6 3 2" xfId="18889" xr:uid="{9C3F85B6-7131-4E27-B564-673C7DD7510F}"/>
    <cellStyle name="Style 1 6 4" xfId="18890" xr:uid="{9F2F7831-1627-4BFC-A554-158C51E0E46E}"/>
    <cellStyle name="Style 1 7" xfId="18891" xr:uid="{C46F4061-4793-48EE-BAEA-ACCB92BE1B75}"/>
    <cellStyle name="Style 1 7 2" xfId="18892" xr:uid="{21392F40-19C3-44C2-AEFB-8671D4EEBC0B}"/>
    <cellStyle name="Style 1 8" xfId="18893" xr:uid="{36FDC832-5D1D-445C-93BC-802190BCC7A4}"/>
    <cellStyle name="Style 1 8 2" xfId="18894" xr:uid="{78812A37-5991-4B6C-AD94-04274BA48CEE}"/>
    <cellStyle name="Style 1 9" xfId="18895" xr:uid="{81650EB7-77A2-499D-B319-07BC4122FB6B}"/>
    <cellStyle name="Style 1 9 2" xfId="18896" xr:uid="{3D13E72A-8B7B-4EAF-B7E9-F625493B1113}"/>
    <cellStyle name="Style 103" xfId="6103" xr:uid="{34C67C27-AB90-4EC3-84F2-4BEEAB1C4406}"/>
    <cellStyle name="Style 103 2" xfId="6104" xr:uid="{87122AE6-8E1A-4499-A217-E60C6AC54A9C}"/>
    <cellStyle name="Style 103 2 2" xfId="7955" xr:uid="{87FB344B-D28B-479F-AD26-DECEB654748C}"/>
    <cellStyle name="Style 103 3" xfId="6105" xr:uid="{67E1EC38-3EC4-4949-BFE1-359D303B5942}"/>
    <cellStyle name="Style 103 3 2" xfId="7956" xr:uid="{7FA52E6E-E6F5-4DBF-AE93-DC75E308EF40}"/>
    <cellStyle name="Style 103 4" xfId="7954" xr:uid="{93FAB24E-F9CF-4B83-8FD2-FBE57046C9CB}"/>
    <cellStyle name="Style 104" xfId="6106" xr:uid="{24C52FD3-20BD-4CEB-A0EC-E058816B69D7}"/>
    <cellStyle name="Style 104 2" xfId="6107" xr:uid="{089A62C2-EF4E-43FA-A8FD-E72F0A7EDFB6}"/>
    <cellStyle name="Style 104 2 2" xfId="7958" xr:uid="{F0863AC1-A8F5-443C-89F3-33151CF452D1}"/>
    <cellStyle name="Style 104 3" xfId="6108" xr:uid="{24B1FCF0-D576-4D57-9572-E9BC2D97C100}"/>
    <cellStyle name="Style 104 3 2" xfId="7959" xr:uid="{506988CA-206E-4C0F-A135-B7ED638776DF}"/>
    <cellStyle name="Style 104 4" xfId="7957" xr:uid="{C96B8139-F912-452D-82CF-CD48BBED3D34}"/>
    <cellStyle name="Style 105" xfId="6109" xr:uid="{31B1EA35-6845-4FCD-B366-8375A2C72338}"/>
    <cellStyle name="Style 105 2" xfId="6110" xr:uid="{C4558C5A-91EC-443D-9CC0-D57C649E94DB}"/>
    <cellStyle name="Style 105 2 2" xfId="7961" xr:uid="{180404AB-2E87-46B7-BA00-5EB7F2D9E784}"/>
    <cellStyle name="Style 105 3" xfId="7960" xr:uid="{212410E0-ABAF-49C2-A3FE-8BFDA0383E03}"/>
    <cellStyle name="Style 106" xfId="6111" xr:uid="{797AE5A3-ABC3-4F0C-825B-FB0163A6A528}"/>
    <cellStyle name="Style 106 2" xfId="6112" xr:uid="{ACED8A63-0BEA-4B67-B927-D3C439073A25}"/>
    <cellStyle name="Style 106 2 2" xfId="7963" xr:uid="{8D8D63E7-D3AD-42C6-8950-A0E7FB55E89A}"/>
    <cellStyle name="Style 106 3" xfId="7962" xr:uid="{9210AC75-0FE1-4CF8-A07F-024D9F13F39E}"/>
    <cellStyle name="Style 107" xfId="6113" xr:uid="{DF83B4CB-EF27-4F76-9A54-B16806B09767}"/>
    <cellStyle name="Style 107 2" xfId="6114" xr:uid="{17BC1BE5-6255-4CF8-A52A-565DC19F234E}"/>
    <cellStyle name="Style 107 2 2" xfId="7965" xr:uid="{1C0BB1D0-4896-43A1-85D5-8D76AA16BA36}"/>
    <cellStyle name="Style 107 3" xfId="7964" xr:uid="{5D8A8737-0EDB-4B21-AFE1-EBD9CFDAF978}"/>
    <cellStyle name="Style 108" xfId="6115" xr:uid="{30AAF528-5DD5-4C50-8320-69B66C915A1B}"/>
    <cellStyle name="Style 108 2" xfId="6116" xr:uid="{14D0D785-F7B6-4AE1-A543-10058E6CCF08}"/>
    <cellStyle name="Style 108 2 2" xfId="7967" xr:uid="{C75079FE-5DDC-43F8-AC36-30D8FDC5F765}"/>
    <cellStyle name="Style 108 3" xfId="6117" xr:uid="{D5BAC147-41A7-40AE-A7B7-92AC5C756B3A}"/>
    <cellStyle name="Style 108 3 2" xfId="7968" xr:uid="{D8261314-6EE8-4C7D-B9C2-5E596C5A71B3}"/>
    <cellStyle name="Style 108 4" xfId="7966" xr:uid="{97898E95-2B49-4C11-A0BB-72748D7EDC2D}"/>
    <cellStyle name="Style 109" xfId="6118" xr:uid="{C2B7C95C-3731-427E-A606-6D90D88A36F6}"/>
    <cellStyle name="Style 109 2" xfId="6119" xr:uid="{1BF9ED49-9CA2-4167-BD0F-4E4E2A94755F}"/>
    <cellStyle name="Style 109 2 2" xfId="7970" xr:uid="{F8ADCABD-BA7C-461F-97C3-55E08857B0E9}"/>
    <cellStyle name="Style 109 3" xfId="7969" xr:uid="{E8B46631-70FF-43AE-B64A-37F6DF1457FC}"/>
    <cellStyle name="Style 110" xfId="6120" xr:uid="{7BD64045-6EA0-44F4-9E6A-AA656E1C62DD}"/>
    <cellStyle name="Style 110 2" xfId="6121" xr:uid="{28E32FA7-0053-4588-A6BD-4EA4AF545A2C}"/>
    <cellStyle name="Style 110 2 2" xfId="7972" xr:uid="{A955DDF8-91A0-4264-A65C-F06D94AAABD2}"/>
    <cellStyle name="Style 110 3" xfId="7971" xr:uid="{8A9E0932-13DD-4D53-90BE-C6E1A4F51136}"/>
    <cellStyle name="Style 114" xfId="6122" xr:uid="{AFABAE8D-B04F-473C-ADB0-5154BB3BCAB1}"/>
    <cellStyle name="Style 114 2" xfId="6123" xr:uid="{A0AB826E-F607-4487-AFB1-E893B094D399}"/>
    <cellStyle name="Style 114 2 2" xfId="7974" xr:uid="{8E8E266D-6537-4A6C-AF40-80DD8BA8F577}"/>
    <cellStyle name="Style 114 3" xfId="6124" xr:uid="{A9BD8DC8-FAA7-481E-AEE0-B7E90BEB4CA3}"/>
    <cellStyle name="Style 114 3 2" xfId="7975" xr:uid="{6451DB76-28DE-48E1-8573-98848352461B}"/>
    <cellStyle name="Style 114 4" xfId="7973" xr:uid="{7680036B-ED63-4B0F-A463-20E2A426E69E}"/>
    <cellStyle name="Style 115" xfId="6125" xr:uid="{2E5FE4E6-B4A7-491B-906A-FEA28F219AE3}"/>
    <cellStyle name="Style 115 2" xfId="6126" xr:uid="{B9C81889-304F-4939-B165-BF135284D1AA}"/>
    <cellStyle name="Style 115 2 2" xfId="7977" xr:uid="{ACACA160-02AC-4AA3-9654-5648D002D61F}"/>
    <cellStyle name="Style 115 3" xfId="6127" xr:uid="{70B16B61-4FC1-4E18-9E18-4853EDBD5E34}"/>
    <cellStyle name="Style 115 3 2" xfId="7978" xr:uid="{ADF24FAA-7E06-4990-BC51-A38804C04216}"/>
    <cellStyle name="Style 115 4" xfId="7976" xr:uid="{74FEA1AC-39C5-4809-86F4-65D8BEA6C32C}"/>
    <cellStyle name="Style 116" xfId="6128" xr:uid="{C44FABEC-6CB5-4F22-BA24-80917A1078D3}"/>
    <cellStyle name="Style 116 2" xfId="6129" xr:uid="{7A26EF9A-F600-4559-A102-280FE0474450}"/>
    <cellStyle name="Style 116 2 2" xfId="7980" xr:uid="{531BBCF3-60D5-4E32-B586-C100E58BCB25}"/>
    <cellStyle name="Style 116 3" xfId="7979" xr:uid="{28FC778B-7DA2-48A3-B385-DC75D78D235A}"/>
    <cellStyle name="Style 117" xfId="6130" xr:uid="{5F226EB0-A70C-4EF4-8F76-2BA508E89A9C}"/>
    <cellStyle name="Style 117 2" xfId="6131" xr:uid="{585C1276-EA5C-4FBF-998B-7C6606F702AC}"/>
    <cellStyle name="Style 117 2 2" xfId="7982" xr:uid="{641286A3-9D31-4349-903E-08B263F9A834}"/>
    <cellStyle name="Style 117 3" xfId="7981" xr:uid="{9F4FA8A7-F53D-4036-8E11-D229F475A3DF}"/>
    <cellStyle name="Style 118" xfId="6132" xr:uid="{30BF5A4F-1323-453B-89DA-20B062392DB5}"/>
    <cellStyle name="Style 118 2" xfId="6133" xr:uid="{CD7546CC-03FC-45FE-9B64-4ED6DC764758}"/>
    <cellStyle name="Style 118 2 2" xfId="7984" xr:uid="{14BCFE44-9FF0-4B08-8841-C2D138482790}"/>
    <cellStyle name="Style 118 3" xfId="7983" xr:uid="{73AA56D2-E783-418A-AA39-AF666648727E}"/>
    <cellStyle name="Style 119" xfId="6134" xr:uid="{7EFCA5BF-F116-4B06-A972-3BBD9ED635C9}"/>
    <cellStyle name="Style 119 2" xfId="6135" xr:uid="{36EDFBD1-B571-4554-9518-96412078AF7F}"/>
    <cellStyle name="Style 119 2 2" xfId="7986" xr:uid="{2726B9E5-9381-44E4-BBEA-0DFAD81E0181}"/>
    <cellStyle name="Style 119 3" xfId="6136" xr:uid="{A1716647-00BE-48E1-8B64-DF76166C4004}"/>
    <cellStyle name="Style 119 3 2" xfId="7987" xr:uid="{7E64028B-1265-44A3-90A3-A198C5881DC9}"/>
    <cellStyle name="Style 119 4" xfId="7985" xr:uid="{1520D917-C0E6-46ED-8D84-041DF1003FC0}"/>
    <cellStyle name="Style 120" xfId="6137" xr:uid="{CE3A379D-5B52-4D6E-9350-4340042CEAF6}"/>
    <cellStyle name="Style 120 2" xfId="6138" xr:uid="{5DE609F7-5F47-4FC0-89DA-1541B8814E16}"/>
    <cellStyle name="Style 120 2 2" xfId="7989" xr:uid="{2AD6224E-3391-42DD-8D27-AD9D331C00C9}"/>
    <cellStyle name="Style 120 3" xfId="7988" xr:uid="{50872F0F-DDFE-43C2-B6F3-92E2D79879D5}"/>
    <cellStyle name="Style 121" xfId="6139" xr:uid="{7D395FB9-D24C-4BD4-8006-B8AB9463FD91}"/>
    <cellStyle name="Style 121 2" xfId="6140" xr:uid="{DD213DFE-4764-434E-8577-D63104CDB20D}"/>
    <cellStyle name="Style 121 2 2" xfId="7991" xr:uid="{CD24F826-E78B-4FBB-A9E0-B9F11A5934E4}"/>
    <cellStyle name="Style 121 3" xfId="7990" xr:uid="{D1B16B9A-CD40-4DB2-AA95-A063E568CBC8}"/>
    <cellStyle name="Style 126" xfId="6141" xr:uid="{25C2DAE8-C9CA-49BA-88A6-C7D98343709D}"/>
    <cellStyle name="Style 126 2" xfId="6142" xr:uid="{0DDC96F2-7882-450A-A049-E7D245BEF5D5}"/>
    <cellStyle name="Style 126 2 2" xfId="7993" xr:uid="{8046C904-7750-40D4-BBAA-547058CAB6EB}"/>
    <cellStyle name="Style 126 3" xfId="6143" xr:uid="{23AC4C48-DEE4-44E3-95BC-E9D9A612045F}"/>
    <cellStyle name="Style 126 3 2" xfId="7994" xr:uid="{5283AF4D-0803-4D57-9087-DEFCE5BFD749}"/>
    <cellStyle name="Style 126 4" xfId="7992" xr:uid="{BF687BE2-E368-4262-ABA7-86E9E7FD9632}"/>
    <cellStyle name="Style 127" xfId="6144" xr:uid="{0A07B169-6AF8-4DBA-880A-7431E4963A2B}"/>
    <cellStyle name="Style 127 2" xfId="6145" xr:uid="{8C4D96AC-4582-400C-BE43-0BC85FBC87C3}"/>
    <cellStyle name="Style 127 2 2" xfId="7996" xr:uid="{A17C9680-1F7C-4AF8-A096-D15EF0AFC58F}"/>
    <cellStyle name="Style 127 3" xfId="7995" xr:uid="{43E537FB-B1BA-40D5-BDE9-8C64E611579A}"/>
    <cellStyle name="Style 128" xfId="6146" xr:uid="{5B60C3ED-8738-421E-9597-6240F780B691}"/>
    <cellStyle name="Style 128 2" xfId="6147" xr:uid="{C830404F-F6B3-4DFE-9E88-4BF6ACDCABD7}"/>
    <cellStyle name="Style 128 2 2" xfId="7998" xr:uid="{930B40B1-4B70-4CF6-A9D8-3058DCFD5481}"/>
    <cellStyle name="Style 128 3" xfId="7997" xr:uid="{570B45F2-ECC9-4E71-A0A5-5F6C57B92CB7}"/>
    <cellStyle name="Style 129" xfId="6148" xr:uid="{4C8F90C4-0D00-419E-9918-B2EF0D15B7F7}"/>
    <cellStyle name="Style 129 2" xfId="6149" xr:uid="{54A88A65-40BA-4CAF-BECD-B57AA1D849CE}"/>
    <cellStyle name="Style 129 2 2" xfId="8000" xr:uid="{4AB7D6AB-D876-4394-B5CE-F96709C26658}"/>
    <cellStyle name="Style 129 3" xfId="7999" xr:uid="{5166E4F8-CCD8-4101-B857-3E0D47E782EB}"/>
    <cellStyle name="Style 130" xfId="6150" xr:uid="{4DDD76AF-E56C-4D36-B119-1EDF028A5EEA}"/>
    <cellStyle name="Style 130 2" xfId="6151" xr:uid="{7B9C1388-3C50-4D94-803E-AA6919C69A2A}"/>
    <cellStyle name="Style 130 2 2" xfId="8002" xr:uid="{3BEEFF1F-95C9-4F24-8611-BF36523872B0}"/>
    <cellStyle name="Style 130 3" xfId="6152" xr:uid="{5B9E238E-7D3E-4DAC-AB6B-52D6F09D3EC5}"/>
    <cellStyle name="Style 130 3 2" xfId="8003" xr:uid="{800666B8-F00A-4480-9F1D-059C23F689FC}"/>
    <cellStyle name="Style 130 4" xfId="8001" xr:uid="{6EDDA010-4BB3-4F49-A953-640CA8AB35FB}"/>
    <cellStyle name="Style 131" xfId="6153" xr:uid="{14FD5A26-3D5E-4081-AA1A-2CFF8D78918B}"/>
    <cellStyle name="Style 131 2" xfId="6154" xr:uid="{2655E1AF-2D67-4D49-916C-DFDCCABE838C}"/>
    <cellStyle name="Style 131 2 2" xfId="8005" xr:uid="{64604432-8A6D-4AAC-8D53-9DF3B762BDC0}"/>
    <cellStyle name="Style 131 3" xfId="8004" xr:uid="{DA629759-BCB2-48F5-BD6E-EB9DFD6E55EB}"/>
    <cellStyle name="Style 132" xfId="6155" xr:uid="{532E41A5-539F-43C9-92C5-75EFDF1BBC47}"/>
    <cellStyle name="Style 132 2" xfId="6156" xr:uid="{749EB885-7C3A-430E-8AFC-96132C208641}"/>
    <cellStyle name="Style 132 2 2" xfId="8007" xr:uid="{A05CD5CC-C87E-4DA9-AEBC-7368BCB53756}"/>
    <cellStyle name="Style 132 3" xfId="8006" xr:uid="{1D2C9DA2-37E9-4A7F-84E8-6424FF4FF74C}"/>
    <cellStyle name="Style 137" xfId="6157" xr:uid="{9F57B224-B273-414F-A046-709C46EA7270}"/>
    <cellStyle name="Style 137 2" xfId="6158" xr:uid="{A1045506-6198-4969-88A7-469126F842F9}"/>
    <cellStyle name="Style 137 2 2" xfId="8009" xr:uid="{F0C9F4CF-5B16-4847-BD5B-232701C3C19D}"/>
    <cellStyle name="Style 137 3" xfId="6159" xr:uid="{FC981647-2ACE-47DA-9F3A-286208DFB7D8}"/>
    <cellStyle name="Style 137 3 2" xfId="8010" xr:uid="{DB463E21-719A-44D5-B5CD-5110638AB470}"/>
    <cellStyle name="Style 137 4" xfId="8008" xr:uid="{1F71BAE9-CB74-43EB-9AF9-BBE95BF72BE0}"/>
    <cellStyle name="Style 138" xfId="6160" xr:uid="{5F3B15FA-5581-4B19-849E-73D17FB09851}"/>
    <cellStyle name="Style 138 2" xfId="6161" xr:uid="{C2DD54AC-5290-44A0-B49D-FA32F107F32B}"/>
    <cellStyle name="Style 138 2 2" xfId="8012" xr:uid="{DBF33E92-9432-4780-8C4B-7B134CCF262D}"/>
    <cellStyle name="Style 138 3" xfId="8011" xr:uid="{C3C2E30D-580A-4046-BBD0-93C9914D7A1E}"/>
    <cellStyle name="Style 139" xfId="6162" xr:uid="{787FF1A1-16EA-4A3B-AB0F-A55119CB8672}"/>
    <cellStyle name="Style 139 2" xfId="6163" xr:uid="{1C7F7068-B116-4677-823A-3EA166EFBF0F}"/>
    <cellStyle name="Style 139 2 2" xfId="8014" xr:uid="{25EE520C-80AB-4013-AE04-1E84B8F4DC82}"/>
    <cellStyle name="Style 139 3" xfId="8013" xr:uid="{4422C88E-314C-4408-B641-17317380B61E}"/>
    <cellStyle name="Style 140" xfId="6164" xr:uid="{9DBACDEF-8268-46B2-8CB8-C0DACB3DF6C0}"/>
    <cellStyle name="Style 140 2" xfId="6165" xr:uid="{AB1B99F4-24D8-43A8-BB95-A80F7FC39D47}"/>
    <cellStyle name="Style 140 2 2" xfId="8016" xr:uid="{698DD3DA-7533-41A7-8B33-EA665DFEFCED}"/>
    <cellStyle name="Style 140 3" xfId="8015" xr:uid="{3517602A-89EF-44E1-AC4E-6CB54F1C001D}"/>
    <cellStyle name="Style 141" xfId="6166" xr:uid="{C6A4B5F9-2505-4874-938E-95A496B9FF39}"/>
    <cellStyle name="Style 141 2" xfId="6167" xr:uid="{E999A393-BA31-46DF-8200-0E03D186A61D}"/>
    <cellStyle name="Style 141 2 2" xfId="8018" xr:uid="{EB735DA9-F953-4507-9DC0-F6DF0CDF4626}"/>
    <cellStyle name="Style 141 3" xfId="6168" xr:uid="{409B89F3-8507-4303-8B24-0A803DF4D8D5}"/>
    <cellStyle name="Style 141 3 2" xfId="8019" xr:uid="{18D4DB58-FE2E-4251-A805-386341CC034C}"/>
    <cellStyle name="Style 141 4" xfId="8017" xr:uid="{CFDC7A0F-B088-4779-AF03-0F049AE37149}"/>
    <cellStyle name="Style 142" xfId="6169" xr:uid="{614CD59F-8A61-48EB-B2C7-8FD5B4B8D3B2}"/>
    <cellStyle name="Style 142 2" xfId="6170" xr:uid="{F89EB0B9-4D4B-4BB6-904B-1128920956DD}"/>
    <cellStyle name="Style 142 2 2" xfId="8021" xr:uid="{E32AFC16-B7B4-4B16-9424-60B493507C2B}"/>
    <cellStyle name="Style 142 3" xfId="8020" xr:uid="{B73D8874-DC09-494F-BBF1-5A6FFBB0EB38}"/>
    <cellStyle name="Style 143" xfId="6171" xr:uid="{31088AD6-E3F4-49A7-AA8C-8811ED68B1FB}"/>
    <cellStyle name="Style 143 2" xfId="6172" xr:uid="{073F5E14-9F49-492A-8185-AB45EEF31C86}"/>
    <cellStyle name="Style 143 2 2" xfId="8023" xr:uid="{C92FFB9E-024B-40CF-B8A4-0F41B8D502CD}"/>
    <cellStyle name="Style 143 3" xfId="8022" xr:uid="{78484182-BC1F-40E1-B325-4B825842EE4D}"/>
    <cellStyle name="Style 148" xfId="6173" xr:uid="{54F0FE0E-8013-4DDE-96EE-D34E5C0F6E39}"/>
    <cellStyle name="Style 148 2" xfId="6174" xr:uid="{63C230D5-4D7A-4F9F-9034-B6A1FFE0F99E}"/>
    <cellStyle name="Style 148 2 2" xfId="8025" xr:uid="{8D3B62BA-D264-4DA7-85B5-F429BBEEA19C}"/>
    <cellStyle name="Style 148 3" xfId="6175" xr:uid="{6B4A02B4-987B-4C02-91D5-2278CA4D65EB}"/>
    <cellStyle name="Style 148 3 2" xfId="8026" xr:uid="{D3426BCF-BEC8-47BF-A151-847D89512870}"/>
    <cellStyle name="Style 148 4" xfId="8024" xr:uid="{FC640A15-48A1-44EB-A582-92DDFF862E51}"/>
    <cellStyle name="Style 149" xfId="6176" xr:uid="{42449487-FB1B-4C31-84C3-A04BB2FE8834}"/>
    <cellStyle name="Style 149 2" xfId="6177" xr:uid="{988FCA33-3094-4907-9FCF-45653E1F5E64}"/>
    <cellStyle name="Style 149 2 2" xfId="8028" xr:uid="{35323A94-FE8A-4109-89D2-CDC906FB202E}"/>
    <cellStyle name="Style 149 3" xfId="8027" xr:uid="{E17E4678-174C-4DBA-938D-9ECE070FAEA9}"/>
    <cellStyle name="Style 150" xfId="6178" xr:uid="{F9200913-BDE9-4A73-993E-05F7F41B6F51}"/>
    <cellStyle name="Style 150 2" xfId="6179" xr:uid="{9FDC6B7E-75AF-440C-A8E2-2791ADE8A7F8}"/>
    <cellStyle name="Style 150 2 2" xfId="8030" xr:uid="{7803982E-5D9C-42EE-8359-427D68CC2DB3}"/>
    <cellStyle name="Style 150 3" xfId="8029" xr:uid="{604C3823-AAE5-41A2-A6E2-0A3240220960}"/>
    <cellStyle name="Style 151" xfId="6180" xr:uid="{42F2EEF8-BC2B-4939-B28C-17E3549CBA63}"/>
    <cellStyle name="Style 151 2" xfId="6181" xr:uid="{C18FB03D-EFAB-4193-AFDC-29FA430EA4C0}"/>
    <cellStyle name="Style 151 2 2" xfId="8032" xr:uid="{38956C70-F690-4439-A3D2-50B358C1E7FE}"/>
    <cellStyle name="Style 151 3" xfId="8031" xr:uid="{022D3284-84C0-4E01-A40C-BB404292DC56}"/>
    <cellStyle name="Style 152" xfId="6182" xr:uid="{1F3EB9F2-4CAE-4FCF-8B08-9912EB6CD68D}"/>
    <cellStyle name="Style 152 2" xfId="6183" xr:uid="{61F6D80C-E672-4051-AFF1-028D03AA3EBE}"/>
    <cellStyle name="Style 152 2 2" xfId="8034" xr:uid="{5E223BCF-1C24-49D8-B13B-D04418C42CD3}"/>
    <cellStyle name="Style 152 3" xfId="6184" xr:uid="{2E30407F-7203-4F6F-8B85-818950430E66}"/>
    <cellStyle name="Style 152 3 2" xfId="8035" xr:uid="{59AAC8FC-5492-4324-80F2-151B637331CA}"/>
    <cellStyle name="Style 152 4" xfId="8033" xr:uid="{A7732164-D5B9-4845-B21C-30CCF6979384}"/>
    <cellStyle name="Style 153" xfId="6185" xr:uid="{9A1C7331-AD93-448E-80CF-F622AD3540CC}"/>
    <cellStyle name="Style 153 2" xfId="6186" xr:uid="{6CCAE45D-0C4C-4924-B360-15CA70F2FA79}"/>
    <cellStyle name="Style 153 2 2" xfId="8037" xr:uid="{76C41E50-E5F7-4B3C-95F9-B9D952CA62C6}"/>
    <cellStyle name="Style 153 3" xfId="8036" xr:uid="{B6B7B854-FBBD-402D-8B78-C6E2D12F4AA1}"/>
    <cellStyle name="Style 154" xfId="6187" xr:uid="{4CD0E0F3-8F64-4885-9964-1D28D4144A8C}"/>
    <cellStyle name="Style 154 2" xfId="6188" xr:uid="{6AC675F0-391B-4E51-BB56-8F21DE2BFC5F}"/>
    <cellStyle name="Style 154 2 2" xfId="8039" xr:uid="{29601C3C-E69E-4A1A-8605-974CA9283702}"/>
    <cellStyle name="Style 154 3" xfId="8038" xr:uid="{8A2A7036-251F-4E77-83C8-E37D1C97C7D8}"/>
    <cellStyle name="Style 159" xfId="6189" xr:uid="{A9B7B7BF-A8CA-40D4-993D-620FF16A99F1}"/>
    <cellStyle name="Style 159 2" xfId="6190" xr:uid="{83BA2F25-5898-42F2-A3DA-05821F6AF9E5}"/>
    <cellStyle name="Style 159 2 2" xfId="8041" xr:uid="{8E9A98C2-8AB9-4A74-9097-980607E34DE5}"/>
    <cellStyle name="Style 159 3" xfId="6191" xr:uid="{4110DD85-3B40-445F-AC21-117C306C726C}"/>
    <cellStyle name="Style 159 3 2" xfId="8042" xr:uid="{50525697-F081-4C4E-855C-19D1D71E0D3F}"/>
    <cellStyle name="Style 159 4" xfId="8040" xr:uid="{E474752E-599A-4F65-BBF8-6B1C93E6A002}"/>
    <cellStyle name="Style 160" xfId="6192" xr:uid="{D2960365-8729-4C6C-ADB2-A7EC52C849F7}"/>
    <cellStyle name="Style 160 2" xfId="6193" xr:uid="{702EBD40-9289-4B57-802F-ED867B65CF37}"/>
    <cellStyle name="Style 160 2 2" xfId="8044" xr:uid="{E90F4B73-68D2-4142-BDE8-1AF60CC56816}"/>
    <cellStyle name="Style 160 3" xfId="8043" xr:uid="{489596F3-38AA-467B-9447-C795DEBD8742}"/>
    <cellStyle name="Style 161" xfId="6194" xr:uid="{B1646F4C-2A6B-443B-B680-AEAE65AEFEF8}"/>
    <cellStyle name="Style 161 2" xfId="6195" xr:uid="{85724175-CB88-4241-9D84-59B32924DD7E}"/>
    <cellStyle name="Style 161 2 2" xfId="8046" xr:uid="{C1D72AD2-8F86-4F19-89DC-D3E59A6EDCC2}"/>
    <cellStyle name="Style 161 3" xfId="8045" xr:uid="{94157B80-EB10-4C36-8B0B-37252B2EC8A0}"/>
    <cellStyle name="Style 162" xfId="6196" xr:uid="{B75AC9D9-2803-4F11-A921-3E8402F3F4C0}"/>
    <cellStyle name="Style 162 2" xfId="6197" xr:uid="{E2E09933-8100-48AA-B5FF-49B91D1E8A13}"/>
    <cellStyle name="Style 162 2 2" xfId="8048" xr:uid="{E882B1E8-2B1C-48D4-B047-8F4520337E65}"/>
    <cellStyle name="Style 162 3" xfId="8047" xr:uid="{ABCBF903-6656-4F95-BE6D-063E08C9303E}"/>
    <cellStyle name="Style 163" xfId="6198" xr:uid="{6906FE74-E362-4241-9617-2B259D8D0A8E}"/>
    <cellStyle name="Style 163 2" xfId="6199" xr:uid="{0E86CD3B-0AE3-4819-B9A6-C81D76E31E22}"/>
    <cellStyle name="Style 163 2 2" xfId="8050" xr:uid="{CEB45C36-19EB-413E-8937-69F6A35D5933}"/>
    <cellStyle name="Style 163 3" xfId="6200" xr:uid="{B4E05BEE-F418-4172-9289-986010E58E1E}"/>
    <cellStyle name="Style 163 3 2" xfId="8051" xr:uid="{06669118-F752-4420-933D-C9DEB0369979}"/>
    <cellStyle name="Style 163 4" xfId="8049" xr:uid="{692519F6-F51B-4363-B8D0-06D513EFDAC3}"/>
    <cellStyle name="Style 164" xfId="6201" xr:uid="{58C1D48C-5DD7-4C10-9C4B-44C4FC9B6AEF}"/>
    <cellStyle name="Style 164 2" xfId="6202" xr:uid="{DF7753A3-056C-426D-8E65-7ACED801EDE3}"/>
    <cellStyle name="Style 164 2 2" xfId="8053" xr:uid="{DD7E1F71-12F2-4FDD-8D97-818C1328D06D}"/>
    <cellStyle name="Style 164 3" xfId="8052" xr:uid="{A5210928-4403-414E-B1A2-295E0C1772E4}"/>
    <cellStyle name="Style 165" xfId="6203" xr:uid="{46E73456-0704-41D8-963A-A950C529FE37}"/>
    <cellStyle name="Style 165 2" xfId="6204" xr:uid="{71E46489-7CA4-400B-A074-B88EE1F32F03}"/>
    <cellStyle name="Style 165 2 2" xfId="8055" xr:uid="{011CC964-AEFF-44F5-894B-517BC0C9C315}"/>
    <cellStyle name="Style 165 3" xfId="8054" xr:uid="{0A7164FB-B937-427B-8F45-C98520E5D878}"/>
    <cellStyle name="Style 21" xfId="1994" xr:uid="{727099F1-6E94-4F78-9603-83CF77D57145}"/>
    <cellStyle name="Style 21 10" xfId="18898" xr:uid="{28BF4332-5E9E-4D48-BBF5-0ACF8F59015A}"/>
    <cellStyle name="Style 21 10 2" xfId="18899" xr:uid="{8CD63A89-187E-4453-8CFB-B9231539E28F}"/>
    <cellStyle name="Style 21 11" xfId="18900" xr:uid="{B466D930-53D1-4971-98FE-CFE362188BE6}"/>
    <cellStyle name="Style 21 12" xfId="18901" xr:uid="{407FD1A2-F31D-434C-93A3-F7D740AE10A9}"/>
    <cellStyle name="Style 21 13" xfId="18897" xr:uid="{BCAD6D3E-B026-4A6D-B145-43E64A1D7A52}"/>
    <cellStyle name="Style 21 14" xfId="7321" xr:uid="{5817EE35-8A45-457D-8E3B-7C698C15A61F}"/>
    <cellStyle name="Style 21 15" xfId="6205" xr:uid="{FA23B095-1970-4735-A166-E899CF8C624D}"/>
    <cellStyle name="Style 21 2" xfId="1995" xr:uid="{F27ABF6D-7D48-459B-9D97-9D94F9D51A8A}"/>
    <cellStyle name="Style 21 2 10" xfId="18903" xr:uid="{F9597182-DBBC-4769-9EC6-106983B05C84}"/>
    <cellStyle name="Style 21 2 11" xfId="18904" xr:uid="{8B7E234E-C53D-4B72-9273-983DF5A91513}"/>
    <cellStyle name="Style 21 2 12" xfId="18902" xr:uid="{4D921A04-514A-48B0-A5C2-904014CDD29E}"/>
    <cellStyle name="Style 21 2 13" xfId="7322" xr:uid="{552C9DB3-BD5F-4625-AA7C-81C43EF8EE4B}"/>
    <cellStyle name="Style 21 2 14" xfId="6206" xr:uid="{229DED4B-7645-4314-8909-BC0114F1999C}"/>
    <cellStyle name="Style 21 2 2" xfId="1996" xr:uid="{AA5AAD06-03D0-4323-A2E4-2C75D8DA597F}"/>
    <cellStyle name="Style 21 2 2 2" xfId="6775" xr:uid="{2A61A9D7-3245-47ED-9B2F-56214AA33D7D}"/>
    <cellStyle name="Style 21 2 2 2 2" xfId="18907" xr:uid="{486C6047-117F-4FB0-B5D4-1A9F35EC1182}"/>
    <cellStyle name="Style 21 2 2 2 3" xfId="18906" xr:uid="{DE56686A-8C51-4C61-940A-813919C1F964}"/>
    <cellStyle name="Style 21 2 2 3" xfId="6774" xr:uid="{C94B5AEE-D758-41E5-8C81-CEBA79508C4B}"/>
    <cellStyle name="Style 21 2 2 3 2" xfId="18909" xr:uid="{45C0C0AE-8F97-4CEE-9A32-D5F5D5F9F97D}"/>
    <cellStyle name="Style 21 2 2 3 3" xfId="18908" xr:uid="{96861C22-170B-441A-926B-317D73115E0A}"/>
    <cellStyle name="Style 21 2 2 4" xfId="18910" xr:uid="{7035AC27-8849-4FD3-B9CF-257CB7CFD4FA}"/>
    <cellStyle name="Style 21 2 2 5" xfId="18911" xr:uid="{2573D2E4-23DA-48CC-8637-7290F74F1036}"/>
    <cellStyle name="Style 21 2 2 6" xfId="18905" xr:uid="{4467E314-E520-4311-B6FD-18CF336D4A86}"/>
    <cellStyle name="Style 21 2 2 7" xfId="8058" xr:uid="{633B3C31-3440-4D8A-92DA-9156A4DC9192}"/>
    <cellStyle name="Style 21 2 2 8" xfId="6207" xr:uid="{1B0B73E7-7EAC-4A66-B3EC-CADDFD3BB0FA}"/>
    <cellStyle name="Style 21 2 3" xfId="6208" xr:uid="{800CA291-8431-4F12-A8A8-CD5CF590A85B}"/>
    <cellStyle name="Style 21 2 3 2" xfId="18913" xr:uid="{B3F849B4-CFF6-4C80-A3A6-F266027AFF51}"/>
    <cellStyle name="Style 21 2 3 2 2" xfId="18914" xr:uid="{0FA9CFFC-4A94-4485-8D65-DAD8DC55E80F}"/>
    <cellStyle name="Style 21 2 3 3" xfId="18915" xr:uid="{463A82EB-7EB7-4C63-A61C-60C6E9940EC2}"/>
    <cellStyle name="Style 21 2 3 3 2" xfId="18916" xr:uid="{151B6242-C397-421F-9DFE-BCF022A05755}"/>
    <cellStyle name="Style 21 2 3 4" xfId="18917" xr:uid="{F34D86B0-C38A-4157-997D-20645BFF7C94}"/>
    <cellStyle name="Style 21 2 3 5" xfId="18912" xr:uid="{7D4088FD-8E51-4832-8ED7-BEAA3B2B6D1A}"/>
    <cellStyle name="Style 21 2 3 6" xfId="8057" xr:uid="{C626CBE1-4B4D-4584-8A23-35CA12AAA081}"/>
    <cellStyle name="Style 21 2 4" xfId="6773" xr:uid="{82BADAB9-076C-4E9C-A2C2-A324280A64EC}"/>
    <cellStyle name="Style 21 2 4 2" xfId="18919" xr:uid="{F2406723-8AFD-4169-99E0-42CD65B33BC0}"/>
    <cellStyle name="Style 21 2 4 2 2" xfId="18920" xr:uid="{BFBED755-83BF-47EA-B4BA-B7F486521310}"/>
    <cellStyle name="Style 21 2 4 3" xfId="18921" xr:uid="{20AEAC10-449D-456A-8B0B-4BF5BEE8DCA8}"/>
    <cellStyle name="Style 21 2 4 3 2" xfId="18922" xr:uid="{EDD180E4-5121-4F86-A8CA-9964CBBABF9C}"/>
    <cellStyle name="Style 21 2 4 4" xfId="18923" xr:uid="{0B5C7FF8-C940-4E4D-8AFA-6165E89FAE90}"/>
    <cellStyle name="Style 21 2 4 5" xfId="18918" xr:uid="{61781D76-C3A7-4ADE-8B8A-669391B29054}"/>
    <cellStyle name="Style 21 2 5" xfId="18924" xr:uid="{1374006F-4BD3-4A2B-A472-C743CC2515D4}"/>
    <cellStyle name="Style 21 2 5 2" xfId="18925" xr:uid="{FB10626A-9C17-4E10-93CA-F23D846002B1}"/>
    <cellStyle name="Style 21 2 5 2 2" xfId="18926" xr:uid="{F1F8ECD6-C57D-4BFD-9924-6C66DCD56A47}"/>
    <cellStyle name="Style 21 2 5 3" xfId="18927" xr:uid="{094AAD51-65B4-4DE1-9E67-70F1A4F2AF2E}"/>
    <cellStyle name="Style 21 2 5 3 2" xfId="18928" xr:uid="{9023DD59-D59D-4E41-8EBD-12BEF7B49D03}"/>
    <cellStyle name="Style 21 2 5 4" xfId="18929" xr:uid="{0F733E27-C961-48DE-9578-8D57A81FED7F}"/>
    <cellStyle name="Style 21 2 5 4 2" xfId="18930" xr:uid="{621534FB-BD1D-4E1C-8537-45D0B3B041B3}"/>
    <cellStyle name="Style 21 2 5 5" xfId="18931" xr:uid="{C0F0A939-F7BD-4443-8CBE-E72662E18610}"/>
    <cellStyle name="Style 21 2 6" xfId="18932" xr:uid="{DBA931DE-AC7E-46EE-A0B5-9FFE70F0B12B}"/>
    <cellStyle name="Style 21 2 6 2" xfId="18933" xr:uid="{24E4C079-129B-4DC1-A24C-3A879C354174}"/>
    <cellStyle name="Style 21 2 6 2 2" xfId="18934" xr:uid="{7378CC4A-55B7-4E67-BD64-D1529A7B3CEE}"/>
    <cellStyle name="Style 21 2 6 3" xfId="18935" xr:uid="{4D7BEA22-2F85-4420-94D6-529A5FA431C5}"/>
    <cellStyle name="Style 21 2 6 3 2" xfId="18936" xr:uid="{E3BAC44C-4C9C-47CE-8877-57E347D825ED}"/>
    <cellStyle name="Style 21 2 6 4" xfId="18937" xr:uid="{CA882053-C276-4FE0-AB74-8491A1F584E7}"/>
    <cellStyle name="Style 21 2 7" xfId="18938" xr:uid="{3F058D01-BAEA-43A5-97EB-25F6DDB0A81F}"/>
    <cellStyle name="Style 21 2 7 2" xfId="18939" xr:uid="{6971C2EC-3F4F-4B5C-8023-553796743AEE}"/>
    <cellStyle name="Style 21 2 8" xfId="18940" xr:uid="{5AF36D91-BA20-4017-AE71-6CE5DD026444}"/>
    <cellStyle name="Style 21 2 8 2" xfId="18941" xr:uid="{AA4C2557-A509-4229-A994-F1117F153C7A}"/>
    <cellStyle name="Style 21 2 9" xfId="18942" xr:uid="{FEA7DDA6-4F00-4B03-B227-536084C63D9A}"/>
    <cellStyle name="Style 21 2 9 2" xfId="18943" xr:uid="{888717F0-7D3C-45D2-9402-6EC2691DAFC1}"/>
    <cellStyle name="Style 21 3" xfId="1997" xr:uid="{91ECFCCA-2752-4D0C-A120-2B68340CF2CA}"/>
    <cellStyle name="Style 21 3 2" xfId="6210" xr:uid="{B384257C-534E-436B-B80B-DCB9CA1BB2F3}"/>
    <cellStyle name="Style 21 3 2 2" xfId="6777" xr:uid="{86873258-328E-4807-9B71-423B98160598}"/>
    <cellStyle name="Style 21 3 2 2 2" xfId="18946" xr:uid="{896D2753-8863-4056-BC8A-5813F4F17EEF}"/>
    <cellStyle name="Style 21 3 2 3" xfId="18945" xr:uid="{13AEB2DE-E902-4E30-83AA-D780BBFE85B9}"/>
    <cellStyle name="Style 21 3 2 4" xfId="8916" xr:uid="{9087EC72-2E41-4C3B-ABA5-FBCA445B24F7}"/>
    <cellStyle name="Style 21 3 3" xfId="6211" xr:uid="{3D296768-F284-4AE2-B9FA-FE2EDE48D9E0}"/>
    <cellStyle name="Style 21 3 3 2" xfId="18948" xr:uid="{33364A55-E15F-45B4-B47F-6867757DB84F}"/>
    <cellStyle name="Style 21 3 3 3" xfId="18947" xr:uid="{0586C683-2CF9-463D-A814-1F497BC1802D}"/>
    <cellStyle name="Style 21 3 4" xfId="6776" xr:uid="{A4794C35-4DEE-4211-A635-F01123206F81}"/>
    <cellStyle name="Style 21 3 4 2" xfId="18949" xr:uid="{68A5C2EE-C8F9-4227-8F92-0761D71AAA90}"/>
    <cellStyle name="Style 21 3 5" xfId="18950" xr:uid="{97BB0B8E-070A-45FA-8627-2D7D3981EFA8}"/>
    <cellStyle name="Style 21 3 6" xfId="18944" xr:uid="{8CF8EF5F-1A41-43E2-AD3C-306CD1720451}"/>
    <cellStyle name="Style 21 3 7" xfId="8059" xr:uid="{A551EDE6-2D5B-4816-A3B5-6CF8CAAEB713}"/>
    <cellStyle name="Style 21 3 8" xfId="6209" xr:uid="{FE95FFE6-62D1-4809-8BA9-94268EC22EA2}"/>
    <cellStyle name="Style 21 4" xfId="6212" xr:uid="{D547BB78-16C4-49AB-97AF-E9F0E0100DE5}"/>
    <cellStyle name="Style 21 4 2" xfId="18952" xr:uid="{D64BF4AA-5B19-4934-8F62-9C02C881793D}"/>
    <cellStyle name="Style 21 4 2 2" xfId="18953" xr:uid="{504BCA14-BA80-4BAB-A113-B839AEAB1A3F}"/>
    <cellStyle name="Style 21 4 3" xfId="18954" xr:uid="{957B5996-7605-4F7F-A831-13DE613FE9EE}"/>
    <cellStyle name="Style 21 4 3 2" xfId="18955" xr:uid="{740909B4-7EE2-45A0-925C-C1A46B299BBA}"/>
    <cellStyle name="Style 21 4 4" xfId="18956" xr:uid="{8E5B9474-136C-4994-8640-CD1A4678C41B}"/>
    <cellStyle name="Style 21 4 5" xfId="18951" xr:uid="{1C06343A-8954-4082-8921-FDC6D0339AF6}"/>
    <cellStyle name="Style 21 4 6" xfId="8060" xr:uid="{DB322D1D-3D3B-4F73-8529-E5EF22D75E0A}"/>
    <cellStyle name="Style 21 5" xfId="6213" xr:uid="{3D0DF28A-CD12-49E3-96C9-A9B556501C09}"/>
    <cellStyle name="Style 21 5 2" xfId="18958" xr:uid="{DEDC3F89-3AE1-4A13-BABB-B2D9E0E3CDBE}"/>
    <cellStyle name="Style 21 5 2 2" xfId="18959" xr:uid="{83494AEF-845C-4F9B-8300-BEF774C9D234}"/>
    <cellStyle name="Style 21 5 3" xfId="18960" xr:uid="{BF8DAA8B-CED9-4640-B6FB-E1D4D9A65707}"/>
    <cellStyle name="Style 21 5 3 2" xfId="18961" xr:uid="{DDC0AAA7-B66C-42DF-BFA4-A7C3DD0EA156}"/>
    <cellStyle name="Style 21 5 4" xfId="18962" xr:uid="{27C12501-2677-450D-A705-D0344D5FD3AA}"/>
    <cellStyle name="Style 21 5 5" xfId="18957" xr:uid="{0DFDD0C4-07F9-464E-AFAE-033AAA502AA5}"/>
    <cellStyle name="Style 21 5 6" xfId="8056" xr:uid="{55AD70E8-FE9A-4284-BA94-A6A2C1540D17}"/>
    <cellStyle name="Style 21 6" xfId="6772" xr:uid="{3DCD6E11-BCD0-4716-8697-84A1C9030082}"/>
    <cellStyle name="Style 21 6 2" xfId="18964" xr:uid="{78F5008E-73AD-4D41-8B22-1E1D8A275B32}"/>
    <cellStyle name="Style 21 6 2 2" xfId="18965" xr:uid="{5C417037-A1DE-466B-AEC9-9589F7D6B935}"/>
    <cellStyle name="Style 21 6 3" xfId="18966" xr:uid="{57543434-D71F-40D7-8C20-FA62478EB9A2}"/>
    <cellStyle name="Style 21 6 3 2" xfId="18967" xr:uid="{0E0FAF26-AFFE-4C87-B562-46ED56D5B979}"/>
    <cellStyle name="Style 21 6 4" xfId="18968" xr:uid="{D398DB1E-0472-44F3-AF8B-DAC0DBC1DE94}"/>
    <cellStyle name="Style 21 6 4 2" xfId="18969" xr:uid="{5F226AF6-8322-4B35-8EEE-38D81A1388F2}"/>
    <cellStyle name="Style 21 6 5" xfId="18970" xr:uid="{6E1B7653-1CF9-4E9F-9431-E01B963F3D2C}"/>
    <cellStyle name="Style 21 6 6" xfId="18963" xr:uid="{7507C831-5A43-463A-8A1F-4215F2DB45C1}"/>
    <cellStyle name="Style 21 7" xfId="18971" xr:uid="{1CE0E75E-F95E-4165-9701-131980AF83BA}"/>
    <cellStyle name="Style 21 7 2" xfId="18972" xr:uid="{EA9BAB21-B2A3-427C-A6BD-4803C69D21D6}"/>
    <cellStyle name="Style 21 7 2 2" xfId="18973" xr:uid="{8B9CE52F-93C9-41FD-9E1E-80DB8B0ADBFF}"/>
    <cellStyle name="Style 21 7 3" xfId="18974" xr:uid="{A5A9B7C2-3875-403F-9F47-818B9215A57F}"/>
    <cellStyle name="Style 21 7 3 2" xfId="18975" xr:uid="{6DF87B0D-874B-4330-9448-7A67E9A00255}"/>
    <cellStyle name="Style 21 7 4" xfId="18976" xr:uid="{22869899-81EA-44CC-B28A-92881BE7C9FD}"/>
    <cellStyle name="Style 21 8" xfId="18977" xr:uid="{C775F933-C67F-4C78-BD73-551D9348D3B0}"/>
    <cellStyle name="Style 21 8 2" xfId="18978" xr:uid="{7173A821-AF52-44F7-9D07-2C453BED35A6}"/>
    <cellStyle name="Style 21 9" xfId="18979" xr:uid="{7FDA8D00-E60D-4641-A86C-E23D8E15EE9F}"/>
    <cellStyle name="Style 21 9 2" xfId="18980" xr:uid="{A5F5E76A-5860-46D8-95DC-3B5178837F34}"/>
    <cellStyle name="Style 22" xfId="1998" xr:uid="{07894DFE-92EE-4148-BF6C-FF5764B5D82F}"/>
    <cellStyle name="Style 22 10" xfId="18982" xr:uid="{6D0D0750-79B1-45D1-BBB1-64D28BD2AD14}"/>
    <cellStyle name="Style 22 11" xfId="18983" xr:uid="{AB82E4D1-0D3A-4790-9C53-063B8AFA1A0C}"/>
    <cellStyle name="Style 22 12" xfId="18981" xr:uid="{58C17CA6-6DEC-44C0-A9C2-71D9B0462D7F}"/>
    <cellStyle name="Style 22 13" xfId="7323" xr:uid="{3EB9C277-B974-494B-BB13-4119F8F910C9}"/>
    <cellStyle name="Style 22 14" xfId="6214" xr:uid="{88C6F2E5-8FCF-4149-8142-11347A1960B5}"/>
    <cellStyle name="Style 22 2" xfId="6215" xr:uid="{7DE4A2DB-8839-4423-A4DC-70826B813A9F}"/>
    <cellStyle name="Style 22 2 2" xfId="6780" xr:uid="{AF019BF0-C977-4C00-965E-6691AFFA71E5}"/>
    <cellStyle name="Style 22 2 2 2" xfId="18986" xr:uid="{39527988-8371-4898-BDA2-53A7DA91B795}"/>
    <cellStyle name="Style 22 2 2 3" xfId="18985" xr:uid="{26D5610B-E5F5-4B6B-AFE2-911843C62118}"/>
    <cellStyle name="Style 22 2 3" xfId="6779" xr:uid="{B0FA30CF-FA88-4DDA-B000-BCA6788D9DBF}"/>
    <cellStyle name="Style 22 2 3 2" xfId="18988" xr:uid="{6B0F1619-5C34-42D6-9A25-701C29B3A08C}"/>
    <cellStyle name="Style 22 2 3 3" xfId="18987" xr:uid="{DFF2764E-37AF-4D36-8F3A-C32AD2C828F8}"/>
    <cellStyle name="Style 22 2 4" xfId="18989" xr:uid="{6E498747-C68E-4571-B13E-7CC6E5F7C90E}"/>
    <cellStyle name="Style 22 2 5" xfId="18990" xr:uid="{703206B0-E909-4098-AAD7-69440469FB90}"/>
    <cellStyle name="Style 22 2 6" xfId="18984" xr:uid="{EECE521A-EED8-4F44-A243-72C32B70109C}"/>
    <cellStyle name="Style 22 2 7" xfId="8062" xr:uid="{9DAB5698-FBAB-4D38-B76D-04C182F195BC}"/>
    <cellStyle name="Style 22 3" xfId="6216" xr:uid="{7B356474-B3EA-4820-871B-3E9BCA156334}"/>
    <cellStyle name="Style 22 3 2" xfId="6781" xr:uid="{FBE61F10-8F4A-4E08-BA35-4AFC538D0185}"/>
    <cellStyle name="Style 22 3 2 2" xfId="18993" xr:uid="{472D95DE-C745-423B-BB7B-BE64A9811649}"/>
    <cellStyle name="Style 22 3 2 3" xfId="18992" xr:uid="{65FABA1E-AD7C-47C5-AF8B-4D29736DD2AD}"/>
    <cellStyle name="Style 22 3 3" xfId="18994" xr:uid="{74EBC25B-ED27-4A1F-8EC9-CB5EA1D0BF8A}"/>
    <cellStyle name="Style 22 3 3 2" xfId="18995" xr:uid="{EB487259-F6FA-4489-BFBC-6DE48CEF4528}"/>
    <cellStyle name="Style 22 3 4" xfId="18996" xr:uid="{A48C0039-0057-4848-BAA0-D80702A61930}"/>
    <cellStyle name="Style 22 3 5" xfId="18991" xr:uid="{C22DE259-534E-44D1-B304-1756EFCCE5D1}"/>
    <cellStyle name="Style 22 3 6" xfId="8061" xr:uid="{9D8520F4-0043-4C1B-AF5A-1514640C9BCF}"/>
    <cellStyle name="Style 22 4" xfId="6778" xr:uid="{05DC59A3-3DA1-47BF-89DC-85C29C35DAE9}"/>
    <cellStyle name="Style 22 4 2" xfId="18998" xr:uid="{35156372-9F80-4EAF-9541-0CBC16EAB758}"/>
    <cellStyle name="Style 22 4 2 2" xfId="18999" xr:uid="{693DF267-DE8A-4FBC-AD60-DB15F0DF1893}"/>
    <cellStyle name="Style 22 4 3" xfId="19000" xr:uid="{ADE484A7-8D02-46B6-8AB6-3295A54538C1}"/>
    <cellStyle name="Style 22 4 3 2" xfId="19001" xr:uid="{E5468F9A-D934-49E3-9C35-58BC4F7A88D7}"/>
    <cellStyle name="Style 22 4 4" xfId="19002" xr:uid="{239FD218-A108-49A1-94FA-599DAD18AD54}"/>
    <cellStyle name="Style 22 4 5" xfId="18997" xr:uid="{FFF87485-5E3C-4710-90F0-DE56D5B04AE4}"/>
    <cellStyle name="Style 22 5" xfId="19003" xr:uid="{9E8DEC69-63C3-4ABF-AE6F-3FA8562A0AAE}"/>
    <cellStyle name="Style 22 5 2" xfId="19004" xr:uid="{0C40C1A0-22CD-4BAA-8343-E1AE0D50461F}"/>
    <cellStyle name="Style 22 5 2 2" xfId="19005" xr:uid="{17B5B1A1-E4F4-4CDD-9131-A2AFB20BAD93}"/>
    <cellStyle name="Style 22 5 3" xfId="19006" xr:uid="{5E5C1A17-DF39-4C35-8A6C-AB6F949CD8A4}"/>
    <cellStyle name="Style 22 5 3 2" xfId="19007" xr:uid="{D358BF84-C7D7-41F9-9991-30089C7F9FAE}"/>
    <cellStyle name="Style 22 5 4" xfId="19008" xr:uid="{E82C8916-DE3B-42D7-9438-16825646EF69}"/>
    <cellStyle name="Style 22 5 4 2" xfId="19009" xr:uid="{0FA269D6-6F82-414A-AC09-07666C487F86}"/>
    <cellStyle name="Style 22 5 5" xfId="19010" xr:uid="{8B12C0B3-3CD3-4CC4-BD2A-24DAC2C80A3C}"/>
    <cellStyle name="Style 22 6" xfId="19011" xr:uid="{56FC5D92-E2DE-4CFF-91C5-68B955D4317D}"/>
    <cellStyle name="Style 22 6 2" xfId="19012" xr:uid="{58F6B66B-C37F-4AB4-885E-6EA209846FB5}"/>
    <cellStyle name="Style 22 6 2 2" xfId="19013" xr:uid="{97B3048D-A20E-4741-84AE-F5FBC5006F9C}"/>
    <cellStyle name="Style 22 6 3" xfId="19014" xr:uid="{BF30464E-9BEC-409E-89EB-C1B78F8E09F3}"/>
    <cellStyle name="Style 22 6 3 2" xfId="19015" xr:uid="{78E1653E-5244-40BB-AAE8-21F3FFB57815}"/>
    <cellStyle name="Style 22 6 4" xfId="19016" xr:uid="{B5083145-7DA9-4C5B-B7AD-86E9309519D4}"/>
    <cellStyle name="Style 22 7" xfId="19017" xr:uid="{F301C34E-583F-43B7-AD78-D44C7CE08B0D}"/>
    <cellStyle name="Style 22 7 2" xfId="19018" xr:uid="{426FF04D-150F-42A8-A516-E79993B16B88}"/>
    <cellStyle name="Style 22 8" xfId="19019" xr:uid="{7B2A031F-B039-425E-BA99-710063330E9E}"/>
    <cellStyle name="Style 22 8 2" xfId="19020" xr:uid="{F5058174-7095-43BF-93F6-B8F4B5EAAE07}"/>
    <cellStyle name="Style 22 9" xfId="19021" xr:uid="{95FBF541-5C1A-4CD4-844C-0CC1F1E8CD1F}"/>
    <cellStyle name="Style 22 9 2" xfId="19022" xr:uid="{57434643-3A04-4CE7-9CBD-6A269527C8AF}"/>
    <cellStyle name="Style 23" xfId="1999" xr:uid="{B8EC72CA-F2F9-4551-9765-948878ED752A}"/>
    <cellStyle name="Style 23 10" xfId="19024" xr:uid="{C5A34C10-88A6-4FD6-90B5-BE2F88FC560D}"/>
    <cellStyle name="Style 23 11" xfId="19025" xr:uid="{95359CBE-A11A-4595-B80F-DA1677C90D01}"/>
    <cellStyle name="Style 23 12" xfId="19023" xr:uid="{A8057EEA-633B-41E2-B115-681C23D563A3}"/>
    <cellStyle name="Style 23 13" xfId="7324" xr:uid="{2B20C0CF-7F25-4AA7-943D-89D12B3839EE}"/>
    <cellStyle name="Style 23 14" xfId="6217" xr:uid="{9EE43544-4570-4AD4-812A-71B70857D1C9}"/>
    <cellStyle name="Style 23 2" xfId="6218" xr:uid="{CF33D211-9E05-4993-A317-E0854BC7F200}"/>
    <cellStyle name="Style 23 2 2" xfId="19027" xr:uid="{181F9E44-6AEF-4380-9051-1B6E45E49543}"/>
    <cellStyle name="Style 23 2 2 2" xfId="19028" xr:uid="{0E773F9A-B904-4333-B171-968EF28E676F}"/>
    <cellStyle name="Style 23 2 3" xfId="19029" xr:uid="{64FA8894-04C1-41D1-B404-8001A077D6BA}"/>
    <cellStyle name="Style 23 2 3 2" xfId="19030" xr:uid="{15B88211-6F28-493A-8353-070A83D6B5FC}"/>
    <cellStyle name="Style 23 2 4" xfId="19031" xr:uid="{7711A741-749B-476A-90FE-32489C486731}"/>
    <cellStyle name="Style 23 2 5" xfId="19032" xr:uid="{4920415F-BF07-4EDB-9FDA-320E9EAE7B6E}"/>
    <cellStyle name="Style 23 2 6" xfId="19026" xr:uid="{BD082126-1F8F-4D73-9D2F-743D8DB1745A}"/>
    <cellStyle name="Style 23 2 7" xfId="8064" xr:uid="{6C75A135-C095-470D-A3C8-023C7D5A7028}"/>
    <cellStyle name="Style 23 3" xfId="6219" xr:uid="{8238346A-93F1-415B-BDDC-C28DD77CA25C}"/>
    <cellStyle name="Style 23 3 2" xfId="19034" xr:uid="{8AC797F7-9DDF-45E2-B618-A9DBF41BEEC3}"/>
    <cellStyle name="Style 23 3 2 2" xfId="19035" xr:uid="{4707FEAD-4601-4DCE-8013-A7264FACC808}"/>
    <cellStyle name="Style 23 3 3" xfId="19036" xr:uid="{B4D6D8F2-F696-4294-BFC1-8D7E4D9C6003}"/>
    <cellStyle name="Style 23 3 3 2" xfId="19037" xr:uid="{1C2A2BA0-79D4-4039-96D2-CF042D6942DD}"/>
    <cellStyle name="Style 23 3 4" xfId="19038" xr:uid="{4BF59B3F-D486-46B6-A1FA-64BAB5F0B022}"/>
    <cellStyle name="Style 23 3 5" xfId="19033" xr:uid="{01AD04FC-C8BF-4B7F-968B-F733C602E19E}"/>
    <cellStyle name="Style 23 3 6" xfId="8063" xr:uid="{772D8656-B6DE-4289-B99B-8B1B36DB5C7E}"/>
    <cellStyle name="Style 23 4" xfId="6782" xr:uid="{1771DCAD-D90B-4414-80D1-61379FF6F0B5}"/>
    <cellStyle name="Style 23 4 2" xfId="19040" xr:uid="{50FC88CB-30D9-431E-98D8-F91A240982C0}"/>
    <cellStyle name="Style 23 4 2 2" xfId="19041" xr:uid="{55633FFE-8E31-4B37-B104-9F39862C9D15}"/>
    <cellStyle name="Style 23 4 3" xfId="19042" xr:uid="{7499B082-FAB5-49B8-9AF0-8DABA81C97F8}"/>
    <cellStyle name="Style 23 4 3 2" xfId="19043" xr:uid="{F3CF1C5E-5D81-465B-9FCA-83C4A972E820}"/>
    <cellStyle name="Style 23 4 4" xfId="19044" xr:uid="{4CFE20EF-F1F8-43E1-8C94-E9BE22D26BD7}"/>
    <cellStyle name="Style 23 4 5" xfId="19039" xr:uid="{38B6194A-0F06-415E-8427-2CC3735BABFB}"/>
    <cellStyle name="Style 23 5" xfId="19045" xr:uid="{924A00D2-161D-412A-B989-E426AAF6A6DB}"/>
    <cellStyle name="Style 23 5 2" xfId="19046" xr:uid="{36C2F9D2-AB1A-4E7D-AD2E-15687B16FC0F}"/>
    <cellStyle name="Style 23 5 2 2" xfId="19047" xr:uid="{0E4A991A-9E2D-4622-B6E5-B41D43FCB65A}"/>
    <cellStyle name="Style 23 5 3" xfId="19048" xr:uid="{EA53F111-C267-4642-A1DB-9D6893424B20}"/>
    <cellStyle name="Style 23 5 3 2" xfId="19049" xr:uid="{F0AE6509-0A0D-4104-B6C6-985E5287DFB1}"/>
    <cellStyle name="Style 23 5 4" xfId="19050" xr:uid="{054563A2-B101-42EC-B464-4D44EB858BFC}"/>
    <cellStyle name="Style 23 5 4 2" xfId="19051" xr:uid="{2BADF8EC-692C-4138-BBCF-F45621182DEE}"/>
    <cellStyle name="Style 23 5 5" xfId="19052" xr:uid="{6A3373F7-1D98-4A7E-ACBD-43AF82BFF54E}"/>
    <cellStyle name="Style 23 6" xfId="19053" xr:uid="{5DC7194A-36A3-447F-8AA7-334E53FD6A84}"/>
    <cellStyle name="Style 23 6 2" xfId="19054" xr:uid="{25284CD0-742D-4BC7-9306-281153E048FB}"/>
    <cellStyle name="Style 23 6 2 2" xfId="19055" xr:uid="{553BBBD5-5A80-4CF9-94A1-26B44CB5B9DE}"/>
    <cellStyle name="Style 23 6 3" xfId="19056" xr:uid="{50E55A3A-30B0-45E4-B663-009EB42632E4}"/>
    <cellStyle name="Style 23 6 3 2" xfId="19057" xr:uid="{9ED0BE73-1484-4218-81E6-E163DB17EAD3}"/>
    <cellStyle name="Style 23 6 4" xfId="19058" xr:uid="{DD99210D-1034-433C-85C4-B6A43810BFB1}"/>
    <cellStyle name="Style 23 7" xfId="19059" xr:uid="{633F7378-6E2F-4F85-9F27-45FDD9514C0F}"/>
    <cellStyle name="Style 23 7 2" xfId="19060" xr:uid="{BAD96673-CDB3-4867-B6A3-8A618A59B058}"/>
    <cellStyle name="Style 23 8" xfId="19061" xr:uid="{76392F65-C96A-4E19-8F1C-DF8ECE003E18}"/>
    <cellStyle name="Style 23 8 2" xfId="19062" xr:uid="{C6E8D141-EA33-489A-882C-576D41FD2575}"/>
    <cellStyle name="Style 23 9" xfId="19063" xr:uid="{B3093BDA-8211-4D28-82BC-9EA573D4944A}"/>
    <cellStyle name="Style 23 9 2" xfId="19064" xr:uid="{EEC3BB40-3468-434E-9FF1-57C43382F217}"/>
    <cellStyle name="Style 24" xfId="2000" xr:uid="{BA2E62C1-FC5A-41A4-9C1F-9B6085267178}"/>
    <cellStyle name="Style 24 10" xfId="19066" xr:uid="{7990CD0E-E52F-456C-99C3-977E92AF30DD}"/>
    <cellStyle name="Style 24 11" xfId="19067" xr:uid="{30F44D09-95F1-4D08-8F66-7CD205A24DCB}"/>
    <cellStyle name="Style 24 12" xfId="19065" xr:uid="{39E2E06C-975C-4CCC-9864-6CF47A59E954}"/>
    <cellStyle name="Style 24 13" xfId="7325" xr:uid="{5EBC362A-1F3E-43D5-9D36-15FEB2E69557}"/>
    <cellStyle name="Style 24 14" xfId="6220" xr:uid="{7BBF6FF2-1A97-456E-B52C-43ADE87FEA72}"/>
    <cellStyle name="Style 24 2" xfId="6221" xr:uid="{65ACA0C1-C802-4952-A160-30F146CF2591}"/>
    <cellStyle name="Style 24 2 2" xfId="6785" xr:uid="{D2C7B1A8-A747-4004-ABB9-EEFF28438545}"/>
    <cellStyle name="Style 24 2 2 2" xfId="19070" xr:uid="{ECDB2E85-51AE-426B-BB9C-25AF301423F0}"/>
    <cellStyle name="Style 24 2 2 3" xfId="19069" xr:uid="{057FEB4E-BEDA-4648-B0A7-823AF379732B}"/>
    <cellStyle name="Style 24 2 3" xfId="6784" xr:uid="{788616EA-6CBF-4F81-B565-3B75A8F2C2AA}"/>
    <cellStyle name="Style 24 2 3 2" xfId="19072" xr:uid="{D8F0683D-3385-4439-A717-DE291024EDCF}"/>
    <cellStyle name="Style 24 2 3 3" xfId="19071" xr:uid="{1E6ABC22-7329-4527-B2B5-56085EE2483F}"/>
    <cellStyle name="Style 24 2 4" xfId="19073" xr:uid="{616214F7-274C-4874-AF91-709D892CC2C3}"/>
    <cellStyle name="Style 24 2 5" xfId="19074" xr:uid="{9A143B6A-1114-4DFF-8CEB-2C728652530B}"/>
    <cellStyle name="Style 24 2 6" xfId="19068" xr:uid="{A7BF01B8-C68D-4667-9278-DC3666EC1A2A}"/>
    <cellStyle name="Style 24 2 7" xfId="8066" xr:uid="{31E337DE-3233-4C2E-A8AD-6BAC349C6255}"/>
    <cellStyle name="Style 24 3" xfId="6222" xr:uid="{47E3DB82-A583-420B-A3D4-92E5560A4FF7}"/>
    <cellStyle name="Style 24 3 2" xfId="6786" xr:uid="{18E28F34-7363-4812-B8C3-31D40AE0E259}"/>
    <cellStyle name="Style 24 3 2 2" xfId="19077" xr:uid="{B1C27A95-A93B-48CF-8734-376DA7566235}"/>
    <cellStyle name="Style 24 3 2 3" xfId="19076" xr:uid="{37301B53-AF23-4F52-B52C-6846240CF32F}"/>
    <cellStyle name="Style 24 3 3" xfId="19078" xr:uid="{41E3A1E8-47ED-40FE-80FA-C3DFCAFFC8CD}"/>
    <cellStyle name="Style 24 3 3 2" xfId="19079" xr:uid="{287810DB-F0A4-486E-9F20-192C8A7FC1DC}"/>
    <cellStyle name="Style 24 3 4" xfId="19080" xr:uid="{E1FA17D1-F759-4C30-B51F-1B1F6BBAF474}"/>
    <cellStyle name="Style 24 3 5" xfId="19075" xr:uid="{39C3AB26-D667-4058-AC81-214674E52829}"/>
    <cellStyle name="Style 24 3 6" xfId="8065" xr:uid="{6E5E76F0-0739-4A09-8BFF-FDB2ABF0B321}"/>
    <cellStyle name="Style 24 4" xfId="6783" xr:uid="{98C260C5-4AB2-48EE-8A9C-A6FB9F0B8483}"/>
    <cellStyle name="Style 24 4 2" xfId="19082" xr:uid="{4D50AB14-02CB-4BE6-B001-E5087BD6658E}"/>
    <cellStyle name="Style 24 4 2 2" xfId="19083" xr:uid="{B2906B8D-517E-4D23-874A-D2B3AF141545}"/>
    <cellStyle name="Style 24 4 3" xfId="19084" xr:uid="{570EAFB8-A6B8-49FE-B20A-DEDC01217CBB}"/>
    <cellStyle name="Style 24 4 3 2" xfId="19085" xr:uid="{1B6977A5-90FE-4857-A043-C3278FCDEB76}"/>
    <cellStyle name="Style 24 4 4" xfId="19086" xr:uid="{8F6E6AA1-E9EF-4720-A1FF-29614F8537FC}"/>
    <cellStyle name="Style 24 4 5" xfId="19081" xr:uid="{89A1C2F5-6C60-4AF0-BB09-3D28D2124CE7}"/>
    <cellStyle name="Style 24 5" xfId="19087" xr:uid="{73C85742-C675-4199-9659-3DF41E90E8E2}"/>
    <cellStyle name="Style 24 5 2" xfId="19088" xr:uid="{F26ADF28-66CA-4B30-8801-3A058CD6D96E}"/>
    <cellStyle name="Style 24 5 2 2" xfId="19089" xr:uid="{A17B197B-544E-4E61-8F8E-8DEE03FA4784}"/>
    <cellStyle name="Style 24 5 3" xfId="19090" xr:uid="{4EA60421-D0A3-44D5-83AA-850D80D3C932}"/>
    <cellStyle name="Style 24 5 3 2" xfId="19091" xr:uid="{B35F5655-FF81-4DBE-9124-709CFF4E1958}"/>
    <cellStyle name="Style 24 5 4" xfId="19092" xr:uid="{6CBE17CB-B294-4C9B-8A0F-06422238C5FB}"/>
    <cellStyle name="Style 24 5 4 2" xfId="19093" xr:uid="{EBF57618-1935-47BB-B1CA-9F313B218CDE}"/>
    <cellStyle name="Style 24 5 5" xfId="19094" xr:uid="{4BC2D61F-BBCC-473B-B49D-1BDEF3D4A3BF}"/>
    <cellStyle name="Style 24 6" xfId="19095" xr:uid="{4FF06445-A11C-401A-9AE9-146ECE43EAF9}"/>
    <cellStyle name="Style 24 6 2" xfId="19096" xr:uid="{5A51DD4D-0E12-4F8A-A939-EE2885D9BCC1}"/>
    <cellStyle name="Style 24 6 2 2" xfId="19097" xr:uid="{3DD0D4E4-3830-4D04-94B8-F2A2F5425E50}"/>
    <cellStyle name="Style 24 6 3" xfId="19098" xr:uid="{25998737-F709-4368-9392-D220E68B359C}"/>
    <cellStyle name="Style 24 6 3 2" xfId="19099" xr:uid="{3DC4A5E7-79E9-4463-BD7B-C16A55C1F171}"/>
    <cellStyle name="Style 24 6 4" xfId="19100" xr:uid="{06B28E81-68A1-4665-A18D-3B062D8EEF8F}"/>
    <cellStyle name="Style 24 7" xfId="19101" xr:uid="{8898ABCE-5B88-4A61-95AE-EEC5A08B2DDE}"/>
    <cellStyle name="Style 24 7 2" xfId="19102" xr:uid="{86FB8FAB-775D-4571-9827-078B79C666E7}"/>
    <cellStyle name="Style 24 8" xfId="19103" xr:uid="{329EE93B-4E3C-4047-B328-4FB74D9292D1}"/>
    <cellStyle name="Style 24 8 2" xfId="19104" xr:uid="{5F4B7B9A-5B62-4551-9EA1-213479C057CC}"/>
    <cellStyle name="Style 24 9" xfId="19105" xr:uid="{9DD7C318-8EB2-46E4-9707-D3F2F35878BD}"/>
    <cellStyle name="Style 24 9 2" xfId="19106" xr:uid="{1F6502E2-6E6E-4256-A343-76E4793772BB}"/>
    <cellStyle name="Style 25" xfId="2001" xr:uid="{C891BAA0-E952-426F-929B-11C36A9C58B1}"/>
    <cellStyle name="Style 25 10" xfId="19108" xr:uid="{069DDE65-2EDF-4F45-9BB3-D600A5A852DA}"/>
    <cellStyle name="Style 25 10 2" xfId="19109" xr:uid="{B90A4D23-981E-4587-A05D-B004943EEC49}"/>
    <cellStyle name="Style 25 11" xfId="19110" xr:uid="{E44CD717-9ED2-4CCC-8F79-C66075F7343C}"/>
    <cellStyle name="Style 25 12" xfId="19111" xr:uid="{AB46AFA7-6D41-49B0-9D52-F6BAFD36A5DC}"/>
    <cellStyle name="Style 25 13" xfId="19107" xr:uid="{0CBA901B-D908-4582-A70A-2FB741D1B161}"/>
    <cellStyle name="Style 25 14" xfId="7326" xr:uid="{A1060628-4F82-4107-B8C1-1861C7A8E6F4}"/>
    <cellStyle name="Style 25 15" xfId="6223" xr:uid="{FF531014-DB9A-4950-96C9-6057916B6FA7}"/>
    <cellStyle name="Style 25 2" xfId="2002" xr:uid="{737AE3DB-58D3-4743-B1DE-964AD21E9B4D}"/>
    <cellStyle name="Style 25 2 10" xfId="19113" xr:uid="{50E711BB-7B8A-425B-8287-32B4BBC0C29A}"/>
    <cellStyle name="Style 25 2 11" xfId="19114" xr:uid="{D65606BA-7D24-49BD-8036-45280E743D48}"/>
    <cellStyle name="Style 25 2 12" xfId="19112" xr:uid="{3830E096-3546-4EC6-AC19-738901D33782}"/>
    <cellStyle name="Style 25 2 13" xfId="7327" xr:uid="{991B32D8-50D1-4197-8EC2-C5FA34C0A18F}"/>
    <cellStyle name="Style 25 2 14" xfId="6224" xr:uid="{51497BD8-533F-4821-BCC0-17BEA63C3CB4}"/>
    <cellStyle name="Style 25 2 2" xfId="2003" xr:uid="{061E4C99-541E-447E-BDC9-59BC04530375}"/>
    <cellStyle name="Style 25 2 2 2" xfId="6790" xr:uid="{C9B944D0-81CA-4624-A727-C7FE2881D722}"/>
    <cellStyle name="Style 25 2 2 2 2" xfId="19117" xr:uid="{2224893B-875E-446D-9E66-370E30B9C832}"/>
    <cellStyle name="Style 25 2 2 2 3" xfId="19116" xr:uid="{B5C25261-9033-4050-A9CE-D12972EA055D}"/>
    <cellStyle name="Style 25 2 2 3" xfId="6789" xr:uid="{BAA0EAC3-99C5-4E42-8832-CBA03A39F13D}"/>
    <cellStyle name="Style 25 2 2 3 2" xfId="19119" xr:uid="{4AE2D731-C8BA-4921-8A8B-A40A07CE08CC}"/>
    <cellStyle name="Style 25 2 2 3 3" xfId="19118" xr:uid="{CF2A24D6-33B2-43E8-8E53-604EFFADEECF}"/>
    <cellStyle name="Style 25 2 2 4" xfId="19120" xr:uid="{8A3147E0-14A6-41DF-AEB5-0EDBFB68DAA7}"/>
    <cellStyle name="Style 25 2 2 5" xfId="19121" xr:uid="{4FE8F52F-EDD9-4BB6-869B-40DD9C9128C7}"/>
    <cellStyle name="Style 25 2 2 6" xfId="19115" xr:uid="{A99FED73-B059-4FE7-AB2B-EC8690480C76}"/>
    <cellStyle name="Style 25 2 2 7" xfId="8917" xr:uid="{BBEDE5B2-C385-423A-B398-6442BC711F6B}"/>
    <cellStyle name="Style 25 2 2 8" xfId="6225" xr:uid="{A334E7F4-9513-4761-92B9-9D173BB0C2C2}"/>
    <cellStyle name="Style 25 2 3" xfId="6788" xr:uid="{6CD41E41-C58E-4B9F-A26F-C99FE1E530D4}"/>
    <cellStyle name="Style 25 2 3 2" xfId="19123" xr:uid="{18C5B312-DC30-48E6-BA17-7BE075EBCCD0}"/>
    <cellStyle name="Style 25 2 3 2 2" xfId="19124" xr:uid="{09BD66B3-B0E5-4163-AFB1-503964B31EE5}"/>
    <cellStyle name="Style 25 2 3 3" xfId="19125" xr:uid="{ACAB2408-8BE2-4524-A5EB-94C0A6A74CCF}"/>
    <cellStyle name="Style 25 2 3 3 2" xfId="19126" xr:uid="{23B2E72F-2DE5-404B-9607-759CF11190AC}"/>
    <cellStyle name="Style 25 2 3 4" xfId="19127" xr:uid="{9082DA29-63D5-4BA7-9FB2-163EBC8EB560}"/>
    <cellStyle name="Style 25 2 3 5" xfId="19122" xr:uid="{6A1B22CA-18E0-46FD-AACE-4746A641979E}"/>
    <cellStyle name="Style 25 2 4" xfId="19128" xr:uid="{FD382833-300D-41BB-BEDF-5A85BD0E2764}"/>
    <cellStyle name="Style 25 2 4 2" xfId="19129" xr:uid="{9603EFF6-706E-49BC-B90E-BFF3A0BFC060}"/>
    <cellStyle name="Style 25 2 4 2 2" xfId="19130" xr:uid="{9DD3AFB1-4D8B-447E-A25C-A682F10B844E}"/>
    <cellStyle name="Style 25 2 4 3" xfId="19131" xr:uid="{7B1D14AC-3A3E-40D8-A0FC-D51382F9BE1D}"/>
    <cellStyle name="Style 25 2 4 3 2" xfId="19132" xr:uid="{E8731FCE-58E2-4E84-A17E-AC010EE279A5}"/>
    <cellStyle name="Style 25 2 4 4" xfId="19133" xr:uid="{AC900ABB-E8A4-4598-A76D-C4FF6AC10CDE}"/>
    <cellStyle name="Style 25 2 5" xfId="19134" xr:uid="{0A9FAF53-C802-4181-8421-1F52B851D573}"/>
    <cellStyle name="Style 25 2 5 2" xfId="19135" xr:uid="{EFDE8908-2D7C-4FE0-A8FD-39A48D3E069A}"/>
    <cellStyle name="Style 25 2 5 2 2" xfId="19136" xr:uid="{74276F27-1D7C-4064-BED6-0B87FF559B4E}"/>
    <cellStyle name="Style 25 2 5 3" xfId="19137" xr:uid="{66AD423B-E516-4B59-8FEF-105F4B56294C}"/>
    <cellStyle name="Style 25 2 5 3 2" xfId="19138" xr:uid="{6867D6F5-D2E1-4DEA-BB97-9A60893700CE}"/>
    <cellStyle name="Style 25 2 5 4" xfId="19139" xr:uid="{A6911A28-0C35-4FF3-BC57-59BF2B3195B8}"/>
    <cellStyle name="Style 25 2 5 4 2" xfId="19140" xr:uid="{B0602321-38CD-44E5-AFE6-3761EC73D083}"/>
    <cellStyle name="Style 25 2 5 5" xfId="19141" xr:uid="{19438E24-24FD-457A-A586-4B4E95389A65}"/>
    <cellStyle name="Style 25 2 6" xfId="19142" xr:uid="{9D152EEB-B7D8-422C-A2B9-137FE457A284}"/>
    <cellStyle name="Style 25 2 6 2" xfId="19143" xr:uid="{EF1F6535-9043-452F-A162-6A3EB22E0EC4}"/>
    <cellStyle name="Style 25 2 6 2 2" xfId="19144" xr:uid="{0FD920F0-5293-4B6E-B9F9-E855C1CECC1F}"/>
    <cellStyle name="Style 25 2 6 3" xfId="19145" xr:uid="{CA3A25B2-86AD-4E41-A786-71BB6CAFC700}"/>
    <cellStyle name="Style 25 2 6 3 2" xfId="19146" xr:uid="{C9060137-2FC7-4826-8C82-2A5CA7108BB1}"/>
    <cellStyle name="Style 25 2 6 4" xfId="19147" xr:uid="{E2F59070-CF39-4863-8810-48A98759782F}"/>
    <cellStyle name="Style 25 2 7" xfId="19148" xr:uid="{6B09762C-E360-4C6D-91DE-15E08DDBA039}"/>
    <cellStyle name="Style 25 2 7 2" xfId="19149" xr:uid="{EBB30E90-FBBF-4E8C-9859-9A2493C9CB79}"/>
    <cellStyle name="Style 25 2 8" xfId="19150" xr:uid="{03B94A80-6C53-4960-B0E0-A6490BCF11A8}"/>
    <cellStyle name="Style 25 2 8 2" xfId="19151" xr:uid="{BF93FB82-23C8-4890-88D0-048E3DDA85E3}"/>
    <cellStyle name="Style 25 2 9" xfId="19152" xr:uid="{EBEB2C78-65C0-4932-8207-ECFE15862526}"/>
    <cellStyle name="Style 25 2 9 2" xfId="19153" xr:uid="{47F5F25F-03EF-445E-9446-969C5514AE51}"/>
    <cellStyle name="Style 25 3" xfId="2004" xr:uid="{DE84D334-A797-4883-9627-26B02C678A11}"/>
    <cellStyle name="Style 25 3 2" xfId="6227" xr:uid="{A7DFC414-6198-4BE4-BDB5-69A6310D299F}"/>
    <cellStyle name="Style 25 3 2 2" xfId="6792" xr:uid="{B9900D19-EFAF-4907-8EBC-442E0977B612}"/>
    <cellStyle name="Style 25 3 2 2 2" xfId="19156" xr:uid="{83C5C3A0-DAF2-49E9-8EED-A0D48F57EB44}"/>
    <cellStyle name="Style 25 3 2 3" xfId="19155" xr:uid="{51599B10-F685-4115-978C-CA2FFC454DD3}"/>
    <cellStyle name="Style 25 3 2 4" xfId="8918" xr:uid="{D15BFF3B-252D-48BC-83C1-5ABA8E9950BB}"/>
    <cellStyle name="Style 25 3 3" xfId="6228" xr:uid="{5A185C06-A94D-46B2-9A77-C51676A25E45}"/>
    <cellStyle name="Style 25 3 3 2" xfId="19158" xr:uid="{61CA8267-8A4F-401D-B63F-1F4877E9524E}"/>
    <cellStyle name="Style 25 3 3 3" xfId="19157" xr:uid="{766A7342-748C-40BC-A3AD-2E0402D49756}"/>
    <cellStyle name="Style 25 3 4" xfId="6791" xr:uid="{9F1BC180-D9B8-471D-B773-2C2D43205E2D}"/>
    <cellStyle name="Style 25 3 4 2" xfId="19159" xr:uid="{C69AB8B5-555D-4F4A-8C12-CE52221BCB30}"/>
    <cellStyle name="Style 25 3 5" xfId="19160" xr:uid="{B951B8DB-969E-4833-836A-4DAA24A81575}"/>
    <cellStyle name="Style 25 3 6" xfId="19154" xr:uid="{3BF7D8F4-95F9-4688-8058-B5B0FF4E3E8E}"/>
    <cellStyle name="Style 25 3 7" xfId="8068" xr:uid="{88D0F87F-F80A-441C-8228-D733685155A6}"/>
    <cellStyle name="Style 25 3 8" xfId="6226" xr:uid="{3A327798-14FA-4EDD-952D-93B13AEAFD96}"/>
    <cellStyle name="Style 25 4" xfId="6229" xr:uid="{6AF61E86-7BCE-4DAA-94DE-819227D44806}"/>
    <cellStyle name="Style 25 4 2" xfId="19162" xr:uid="{9421DE1A-9904-4AD4-A54C-B94DE1461598}"/>
    <cellStyle name="Style 25 4 2 2" xfId="19163" xr:uid="{A4CC6937-C432-4852-901C-1EB7B4127D1C}"/>
    <cellStyle name="Style 25 4 3" xfId="19164" xr:uid="{5910B788-73DF-4270-A069-51F997AA76F5}"/>
    <cellStyle name="Style 25 4 3 2" xfId="19165" xr:uid="{31252566-7352-4471-BB2A-DB64FCB99AF6}"/>
    <cellStyle name="Style 25 4 4" xfId="19166" xr:uid="{FFCE1561-6E99-4611-96E8-528602D9BF68}"/>
    <cellStyle name="Style 25 4 5" xfId="19161" xr:uid="{8F9F4F2C-937A-4B98-8F84-30B984A48823}"/>
    <cellStyle name="Style 25 4 6" xfId="8067" xr:uid="{DE5ECAE8-C10F-4419-A845-16FA4C8ABFF2}"/>
    <cellStyle name="Style 25 5" xfId="6787" xr:uid="{E9DF5E09-1617-44AB-B7CE-9734BA30DA47}"/>
    <cellStyle name="Style 25 5 2" xfId="19168" xr:uid="{B7025ECE-46B7-45AF-9F59-AF0E27688945}"/>
    <cellStyle name="Style 25 5 2 2" xfId="19169" xr:uid="{A848FD52-129D-4551-8303-F76D9E0F187D}"/>
    <cellStyle name="Style 25 5 3" xfId="19170" xr:uid="{05A50E82-49FD-4EC2-AAE8-9FF5C6E50047}"/>
    <cellStyle name="Style 25 5 3 2" xfId="19171" xr:uid="{616FE33D-E6A6-4CE0-B219-E6F27A9CA4BF}"/>
    <cellStyle name="Style 25 5 4" xfId="19172" xr:uid="{A60FE7B0-BAEF-4231-AC81-6536B35215FA}"/>
    <cellStyle name="Style 25 5 5" xfId="19167" xr:uid="{E3AF9E7B-9634-46A1-8663-A9377759061D}"/>
    <cellStyle name="Style 25 6" xfId="19173" xr:uid="{AC1C7237-B25F-41A5-8627-5893E40B7755}"/>
    <cellStyle name="Style 25 6 2" xfId="19174" xr:uid="{DCE3C673-F5D6-42E0-9707-E84F50DE3173}"/>
    <cellStyle name="Style 25 6 2 2" xfId="19175" xr:uid="{A1BE07E5-E0DE-49A0-848C-32DB31CA6EFB}"/>
    <cellStyle name="Style 25 6 3" xfId="19176" xr:uid="{4FBE147F-4B59-4BA0-819F-48C2291137F6}"/>
    <cellStyle name="Style 25 6 3 2" xfId="19177" xr:uid="{E0B0F3A9-590D-402D-9D17-2D8C25F87F25}"/>
    <cellStyle name="Style 25 6 4" xfId="19178" xr:uid="{294689FD-1C03-4AB9-A21A-F5624DF0438E}"/>
    <cellStyle name="Style 25 6 4 2" xfId="19179" xr:uid="{32D3CDE1-E2A3-4000-BBB7-19A371C04C58}"/>
    <cellStyle name="Style 25 6 5" xfId="19180" xr:uid="{3B05807F-856F-4912-B7EA-BE4A76861357}"/>
    <cellStyle name="Style 25 7" xfId="19181" xr:uid="{C88CBD01-F5D7-480E-8425-E8C50998BBF7}"/>
    <cellStyle name="Style 25 7 2" xfId="19182" xr:uid="{0120CC9D-F445-46E5-AEBD-9D8FC1414AD0}"/>
    <cellStyle name="Style 25 7 2 2" xfId="19183" xr:uid="{B07FEB8D-AF74-4A19-9EC2-3E81366E5B8E}"/>
    <cellStyle name="Style 25 7 3" xfId="19184" xr:uid="{FBE7A98F-B9F2-403A-ABA6-36DB24244565}"/>
    <cellStyle name="Style 25 7 3 2" xfId="19185" xr:uid="{55275B6E-EC47-46EA-9173-F00B2B567386}"/>
    <cellStyle name="Style 25 7 4" xfId="19186" xr:uid="{E7940FEA-F159-4B79-84A5-164B8DC1C7FE}"/>
    <cellStyle name="Style 25 8" xfId="19187" xr:uid="{AF430D56-A0F6-4BDD-A2CD-502F9AE51199}"/>
    <cellStyle name="Style 25 8 2" xfId="19188" xr:uid="{535E6C95-81B4-4EB8-83AF-8080F6E8ED37}"/>
    <cellStyle name="Style 25 9" xfId="19189" xr:uid="{7B9D8F25-E4BA-4A3D-BA69-B64E0C620FB6}"/>
    <cellStyle name="Style 25 9 2" xfId="19190" xr:uid="{EC7C9B97-88CC-482E-BA13-24318BB658D7}"/>
    <cellStyle name="Style 26" xfId="2005" xr:uid="{1163BF15-19B6-495C-BBAD-3807F03E7013}"/>
    <cellStyle name="Style 26 10" xfId="19192" xr:uid="{EAE3D5D1-6F26-42F7-B4E2-5C508216FF3F}"/>
    <cellStyle name="Style 26 11" xfId="19193" xr:uid="{07ABA730-3974-4201-9F2C-75C7DA01B16F}"/>
    <cellStyle name="Style 26 12" xfId="19191" xr:uid="{DBADD09D-CDEA-4CE5-AEED-54698BB4DBF4}"/>
    <cellStyle name="Style 26 13" xfId="7328" xr:uid="{A852344B-8ACA-4681-BA37-31670570000D}"/>
    <cellStyle name="Style 26 14" xfId="6230" xr:uid="{B531D298-EF7A-4B65-AB81-958EA79FF496}"/>
    <cellStyle name="Style 26 2" xfId="6231" xr:uid="{B1208EEC-2CD6-47EA-B8EF-94B4F912748D}"/>
    <cellStyle name="Style 26 2 2" xfId="19195" xr:uid="{42D29BDB-668C-4463-AE5F-CCD082B678FF}"/>
    <cellStyle name="Style 26 2 2 2" xfId="19196" xr:uid="{D1510E96-F3F2-454E-AF13-DD077A22414F}"/>
    <cellStyle name="Style 26 2 3" xfId="19197" xr:uid="{7DAFAFB2-210D-4BFF-8CAA-F96CFF261B33}"/>
    <cellStyle name="Style 26 2 3 2" xfId="19198" xr:uid="{7C61A9B3-7995-467F-9E70-28FF49159D71}"/>
    <cellStyle name="Style 26 2 4" xfId="19199" xr:uid="{F5DCF80B-B321-41AE-91D7-E18524ED9730}"/>
    <cellStyle name="Style 26 2 5" xfId="19200" xr:uid="{2E0937AC-4709-4451-A4B0-A7722EE91001}"/>
    <cellStyle name="Style 26 2 6" xfId="19194" xr:uid="{076D3B03-9DA0-4B25-9A41-8746264AB8A1}"/>
    <cellStyle name="Style 26 2 7" xfId="8070" xr:uid="{B84F2543-F3E0-4F6F-B5FF-9A989DA75B05}"/>
    <cellStyle name="Style 26 3" xfId="6232" xr:uid="{060723A8-17BC-4DDE-9E27-3CC74DD8241E}"/>
    <cellStyle name="Style 26 3 2" xfId="19202" xr:uid="{97E6CEFF-68F4-4189-9859-5DC484311037}"/>
    <cellStyle name="Style 26 3 2 2" xfId="19203" xr:uid="{511FC5C9-272A-48E6-991C-F99C7BD677EB}"/>
    <cellStyle name="Style 26 3 3" xfId="19204" xr:uid="{C3C83189-7115-488D-AE5D-478CF43BAE72}"/>
    <cellStyle name="Style 26 3 3 2" xfId="19205" xr:uid="{C16F8EE7-0A1C-4DAF-A1D6-842F90618240}"/>
    <cellStyle name="Style 26 3 4" xfId="19206" xr:uid="{18F878A0-94A2-4B77-8F6C-2EA76782106F}"/>
    <cellStyle name="Style 26 3 5" xfId="19201" xr:uid="{5CC06E07-18CC-4CB3-A396-9759CFE1234D}"/>
    <cellStyle name="Style 26 3 6" xfId="8069" xr:uid="{BB0550A5-2856-400E-8CBA-8CCB00FD6A96}"/>
    <cellStyle name="Style 26 4" xfId="6793" xr:uid="{EED3FAC0-6CC8-4E62-AE74-953689D886CC}"/>
    <cellStyle name="Style 26 4 2" xfId="19208" xr:uid="{FB0D6DF4-9552-4F18-B293-5F0999DF4FE9}"/>
    <cellStyle name="Style 26 4 2 2" xfId="19209" xr:uid="{8C98D09A-E563-49CF-8DB9-0F8D3509AD35}"/>
    <cellStyle name="Style 26 4 3" xfId="19210" xr:uid="{DA4D60C1-4F6B-4D10-8317-0750CBD319A6}"/>
    <cellStyle name="Style 26 4 3 2" xfId="19211" xr:uid="{4FBCCDBB-210F-420E-81FF-7B80451B7ABC}"/>
    <cellStyle name="Style 26 4 4" xfId="19212" xr:uid="{88A894CE-08BD-4634-9785-EA99FA13CBEB}"/>
    <cellStyle name="Style 26 4 5" xfId="19207" xr:uid="{3FD6AB45-7598-4449-9B55-57FA39AEFE99}"/>
    <cellStyle name="Style 26 5" xfId="19213" xr:uid="{3F2DDB47-DFC5-4D8F-BDB3-0A9745D0F5E1}"/>
    <cellStyle name="Style 26 5 2" xfId="19214" xr:uid="{089185F0-2C9F-43F6-AC14-24FF51A2A75E}"/>
    <cellStyle name="Style 26 5 2 2" xfId="19215" xr:uid="{4E4939D9-E186-4E6C-9113-D768A6C6A350}"/>
    <cellStyle name="Style 26 5 3" xfId="19216" xr:uid="{60473CED-1BBE-404C-95AB-33B189F0B522}"/>
    <cellStyle name="Style 26 5 3 2" xfId="19217" xr:uid="{6059CBCE-FDFE-46E5-A800-445D6B4AAF79}"/>
    <cellStyle name="Style 26 5 4" xfId="19218" xr:uid="{7F479394-AEE0-42CA-99CE-99837E5D103E}"/>
    <cellStyle name="Style 26 5 4 2" xfId="19219" xr:uid="{E48E72B3-0A03-4C71-A3C6-071008884B65}"/>
    <cellStyle name="Style 26 5 5" xfId="19220" xr:uid="{B357CBDA-0429-4CC9-A3C0-D6ED719CADF7}"/>
    <cellStyle name="Style 26 6" xfId="19221" xr:uid="{C54FDD7A-68FB-4AF7-A5F0-4C356CC5F81F}"/>
    <cellStyle name="Style 26 6 2" xfId="19222" xr:uid="{3E814A49-39D3-42B3-9475-8F45FBE865DB}"/>
    <cellStyle name="Style 26 6 2 2" xfId="19223" xr:uid="{247503AF-45BB-4FB7-B7DD-3E709FF0EE92}"/>
    <cellStyle name="Style 26 6 3" xfId="19224" xr:uid="{6D05B0EA-DF99-4B57-BEEA-10D6706507C5}"/>
    <cellStyle name="Style 26 6 3 2" xfId="19225" xr:uid="{0A4AB1B2-B6DC-4D13-93FC-AF99F02714D3}"/>
    <cellStyle name="Style 26 6 4" xfId="19226" xr:uid="{486E341D-1832-477D-A192-5F0B6CBD5846}"/>
    <cellStyle name="Style 26 7" xfId="19227" xr:uid="{3267735C-7635-4233-A5D5-D10E6F72A791}"/>
    <cellStyle name="Style 26 7 2" xfId="19228" xr:uid="{FBEF0E02-E69D-4F51-836D-2B74A5E418FA}"/>
    <cellStyle name="Style 26 8" xfId="19229" xr:uid="{FBECF01D-7AD6-4AFE-9A67-CF13B0C7A290}"/>
    <cellStyle name="Style 26 8 2" xfId="19230" xr:uid="{B52D3AFC-066C-4C1C-BB76-A68A9744B276}"/>
    <cellStyle name="Style 26 9" xfId="19231" xr:uid="{1C9866C4-F7D3-4F6F-9378-1408FF6C354F}"/>
    <cellStyle name="Style 26 9 2" xfId="19232" xr:uid="{9C0D6FF6-D628-460E-BE4C-A87858BB81A0}"/>
    <cellStyle name="Style 27" xfId="6233" xr:uid="{402DB2ED-B41F-4DC8-8122-04E409EFC2FB}"/>
    <cellStyle name="Style 27 2" xfId="6234" xr:uid="{2D0431A1-BFAC-468D-AB38-A422D099D34F}"/>
    <cellStyle name="Style 27 2 2" xfId="8072" xr:uid="{1FBFCFB9-8779-4AFB-B432-D0E04E521759}"/>
    <cellStyle name="Style 27 3" xfId="8071" xr:uid="{ECB4F7D0-A159-4904-9122-1641B94AB762}"/>
    <cellStyle name="Style 35" xfId="6235" xr:uid="{C8D84A07-A6EC-4AFF-B3B9-ECBF9DF5638B}"/>
    <cellStyle name="Style 35 2" xfId="6236" xr:uid="{51B3203B-E4FB-4BE5-A063-D81819C1163C}"/>
    <cellStyle name="Style 35 2 2" xfId="8074" xr:uid="{FC7A9E08-19EF-47A0-8AD8-56DCEE4FB5DD}"/>
    <cellStyle name="Style 35 3" xfId="6237" xr:uid="{5C0DA0CF-2C76-4B9E-8889-52FC38A8CA56}"/>
    <cellStyle name="Style 35 3 2" xfId="8075" xr:uid="{A9D19C6A-0B8D-45C6-A983-DD8F8113F008}"/>
    <cellStyle name="Style 35 4" xfId="8073" xr:uid="{2819B41B-3CBD-4B42-A0C9-1DF0574CF63A}"/>
    <cellStyle name="Style 36" xfId="6238" xr:uid="{D1D194D1-3248-47B0-A661-6F091A60ED25}"/>
    <cellStyle name="Style 36 2" xfId="6239" xr:uid="{939D5F8A-C6A1-45F9-817C-DA7817A782E2}"/>
    <cellStyle name="Style 36 2 2" xfId="8077" xr:uid="{C9B20272-B3F5-493B-A238-FE6763067F64}"/>
    <cellStyle name="Style 36 3" xfId="8076" xr:uid="{775FDF70-5E7C-4B51-8E0D-1FC4C5326481}"/>
    <cellStyle name="Style 37" xfId="6240" xr:uid="{CDAA6F92-C4FB-4B55-8E8E-48F6808715D0}"/>
    <cellStyle name="Style 37 2" xfId="6241" xr:uid="{BD1F938C-F1D8-43BA-B6EF-53C0CA6578AA}"/>
    <cellStyle name="Style 37 2 2" xfId="8079" xr:uid="{B2C002B3-1290-4CD1-940A-CDE67F349DE5}"/>
    <cellStyle name="Style 37 3" xfId="8078" xr:uid="{F0C4F018-EE94-4DC6-9781-CF9FDC99BF64}"/>
    <cellStyle name="Style 38" xfId="6242" xr:uid="{CB242985-B85F-4E35-88B1-0299D57DD5BB}"/>
    <cellStyle name="Style 38 2" xfId="6243" xr:uid="{5048DA05-F707-4021-81F0-13922638C21F}"/>
    <cellStyle name="Style 38 2 2" xfId="8081" xr:uid="{11F703B6-633E-4C6A-BA19-81C5702CA230}"/>
    <cellStyle name="Style 38 3" xfId="8080" xr:uid="{42B663AC-DA08-4342-9855-4A8350086BCE}"/>
    <cellStyle name="Style 39" xfId="6244" xr:uid="{7C182FDE-47CE-42D2-B970-BBAF49024B53}"/>
    <cellStyle name="Style 39 2" xfId="6245" xr:uid="{BF4ED6B0-F893-48BA-A91F-4DEA8E0D579E}"/>
    <cellStyle name="Style 39 2 2" xfId="8083" xr:uid="{FC336988-AC91-437F-A4ED-057DC66A6DB4}"/>
    <cellStyle name="Style 39 3" xfId="6246" xr:uid="{B9ED3ED0-7BFB-4356-A867-C89108E8C67C}"/>
    <cellStyle name="Style 39 3 2" xfId="8084" xr:uid="{E2C5B11D-15E0-4A85-87FF-80709BA7F5CB}"/>
    <cellStyle name="Style 39 4" xfId="8082" xr:uid="{A12CFBB6-984C-465C-9706-74FF0021AC86}"/>
    <cellStyle name="Style 40" xfId="6247" xr:uid="{88091607-0899-467E-B825-E64C17767E87}"/>
    <cellStyle name="Style 40 2" xfId="6248" xr:uid="{C28E10D1-8AFA-4575-AE7D-BD8802464B1A}"/>
    <cellStyle name="Style 40 2 2" xfId="8086" xr:uid="{A0D1F2F9-1C0D-4A1F-9EE3-B597895519ED}"/>
    <cellStyle name="Style 40 3" xfId="8085" xr:uid="{152CAF54-C424-493F-9720-99F61444F954}"/>
    <cellStyle name="Style 41" xfId="6249" xr:uid="{E4A2C6BD-C098-48AB-82D1-D61B32160936}"/>
    <cellStyle name="Style 41 2" xfId="6250" xr:uid="{44F463E8-0526-4B24-90C8-89314FA5F80C}"/>
    <cellStyle name="Style 41 2 2" xfId="8088" xr:uid="{CE2C1A94-E266-4DA5-81E7-DE8B078EC147}"/>
    <cellStyle name="Style 41 3" xfId="8087" xr:uid="{9D9D7135-053B-4970-8AA6-6CB2594C16C5}"/>
    <cellStyle name="Style 46" xfId="6251" xr:uid="{5B5755AB-873E-47CE-8C85-73E6B0CC1723}"/>
    <cellStyle name="Style 46 2" xfId="6252" xr:uid="{E52C5831-EE73-472F-A9F7-AF450F50AEEB}"/>
    <cellStyle name="Style 46 2 2" xfId="8090" xr:uid="{30A7374A-06FC-4EA8-BA72-D0854570066B}"/>
    <cellStyle name="Style 46 3" xfId="6253" xr:uid="{B82AEB32-DADB-425C-A314-2EB3A6B048FD}"/>
    <cellStyle name="Style 46 3 2" xfId="8091" xr:uid="{6379A5DF-3408-47BA-AF9A-333D70AB6662}"/>
    <cellStyle name="Style 46 4" xfId="8089" xr:uid="{2D230A06-7768-4EDA-8A63-B3DDB5DA3457}"/>
    <cellStyle name="Style 47" xfId="6254" xr:uid="{93AFCAE2-069E-4D4F-A76B-28CABD4D1BF3}"/>
    <cellStyle name="Style 47 2" xfId="6255" xr:uid="{732C9CB4-4F78-466E-886C-B2D188077C5E}"/>
    <cellStyle name="Style 47 2 2" xfId="8093" xr:uid="{12CE5A2E-E3B8-4E6E-A8FC-151C0709ABD5}"/>
    <cellStyle name="Style 47 3" xfId="8092" xr:uid="{B97C15AE-CC12-431A-B1CA-0E06E0B142B8}"/>
    <cellStyle name="Style 48" xfId="6256" xr:uid="{7E6AE61D-5FD2-49DD-8BD1-606DD2F488AD}"/>
    <cellStyle name="Style 48 2" xfId="6257" xr:uid="{C8B9DBCD-B697-4398-8E03-C0E51AB6D804}"/>
    <cellStyle name="Style 48 2 2" xfId="8095" xr:uid="{1C4AAE75-CC18-4C45-AA63-98459BAB2B65}"/>
    <cellStyle name="Style 48 3" xfId="8094" xr:uid="{91868933-DEE4-4B26-9737-0ACACD8E3EC3}"/>
    <cellStyle name="Style 49" xfId="6258" xr:uid="{35EA7D2F-2148-4122-9132-A104E5EBF3C4}"/>
    <cellStyle name="Style 49 2" xfId="6259" xr:uid="{83EAD5E9-D9A1-4597-96CF-90E4F07029AE}"/>
    <cellStyle name="Style 49 2 2" xfId="8097" xr:uid="{7BA356A3-8E21-4607-8B92-EA6D07D5C7E0}"/>
    <cellStyle name="Style 49 3" xfId="8096" xr:uid="{C960EE88-9DAE-47C1-B6F3-D620C64EE6F4}"/>
    <cellStyle name="Style 50" xfId="6260" xr:uid="{61A1E1C0-D826-4870-AAAD-3CF5962B8268}"/>
    <cellStyle name="Style 50 2" xfId="6261" xr:uid="{1282CF53-5717-468F-806C-604913832E5E}"/>
    <cellStyle name="Style 50 2 2" xfId="8099" xr:uid="{B5B39901-7A77-45F7-B296-C4C21DFB5019}"/>
    <cellStyle name="Style 50 3" xfId="6262" xr:uid="{98360C7F-DE06-48F2-8B9C-AD31A5D7E5DD}"/>
    <cellStyle name="Style 50 3 2" xfId="8100" xr:uid="{9CBD80C2-F92F-4600-B6BA-1206C3012E6F}"/>
    <cellStyle name="Style 50 4" xfId="8098" xr:uid="{7B83531E-D46C-4F79-9B39-AC970978505D}"/>
    <cellStyle name="Style 51" xfId="6263" xr:uid="{C7ECFB9A-16D8-40AD-BB58-878D779F3420}"/>
    <cellStyle name="Style 51 2" xfId="6264" xr:uid="{4DF97A7F-89B4-482E-B72F-E7ADF9057DD3}"/>
    <cellStyle name="Style 51 2 2" xfId="8102" xr:uid="{3D46FCC0-E396-47F8-8C77-80BFE9F18E95}"/>
    <cellStyle name="Style 51 3" xfId="8101" xr:uid="{27B094FA-0F34-4E30-8B24-1349AE6C8D15}"/>
    <cellStyle name="Style 52" xfId="6265" xr:uid="{E4C4403E-C6F8-4C11-B02D-7F446BE64B37}"/>
    <cellStyle name="Style 52 2" xfId="6266" xr:uid="{AD0FBF7C-9D59-4717-A8E0-154F3EE15AB8}"/>
    <cellStyle name="Style 52 2 2" xfId="8104" xr:uid="{22933F9F-946C-4F7A-8930-8AC064974D11}"/>
    <cellStyle name="Style 52 3" xfId="8103" xr:uid="{73602CD7-5203-486E-BBC9-3FFC5487C3A3}"/>
    <cellStyle name="Style 58" xfId="6267" xr:uid="{1800B096-BD4F-45E5-8763-96DD031318C9}"/>
    <cellStyle name="Style 58 2" xfId="6268" xr:uid="{0A85FCF3-8F2C-4478-9915-5E83C5B79744}"/>
    <cellStyle name="Style 58 2 2" xfId="8106" xr:uid="{C3AEA9B0-F626-4FB9-9499-55CB16D9B762}"/>
    <cellStyle name="Style 58 3" xfId="6269" xr:uid="{D6B0C491-5720-460D-8743-BE3F298AE587}"/>
    <cellStyle name="Style 58 3 2" xfId="8107" xr:uid="{617BB2DD-191B-4121-A39A-7B2229B62D54}"/>
    <cellStyle name="Style 58 4" xfId="8105" xr:uid="{9A9A6E45-EE88-4F67-AF37-98B7879A0E81}"/>
    <cellStyle name="Style 59" xfId="6270" xr:uid="{6B449CC9-8A77-4FFD-A9CE-9D9375FD8AB6}"/>
    <cellStyle name="Style 59 2" xfId="6271" xr:uid="{A40BBECB-0796-4A9B-9586-EE862886F71F}"/>
    <cellStyle name="Style 59 2 2" xfId="8109" xr:uid="{E86D081F-8331-47DC-B46C-AAA22CC8C3A3}"/>
    <cellStyle name="Style 59 3" xfId="8108" xr:uid="{41E22897-C401-4794-B239-6A5041C46752}"/>
    <cellStyle name="Style 60" xfId="6272" xr:uid="{A8C6C9EF-EE02-4C2D-8A33-C3AC69EEEE5F}"/>
    <cellStyle name="Style 60 2" xfId="6273" xr:uid="{CE600D75-0D51-4C85-AE2D-FE4203F64668}"/>
    <cellStyle name="Style 60 2 2" xfId="8111" xr:uid="{82F10E75-522A-4819-AF9D-FB4599868D94}"/>
    <cellStyle name="Style 60 3" xfId="8110" xr:uid="{0E7A99A7-A30F-4D85-A132-46A8C1F76CF7}"/>
    <cellStyle name="Style 61" xfId="6274" xr:uid="{3288A83E-1F27-45B9-9BE0-2C360FEB0152}"/>
    <cellStyle name="Style 61 2" xfId="6275" xr:uid="{DB6F38BF-7D05-420B-AA38-DEC8079946A4}"/>
    <cellStyle name="Style 61 2 2" xfId="8113" xr:uid="{355DCF23-2B19-419D-BFCA-034FE0E6F6CF}"/>
    <cellStyle name="Style 61 3" xfId="8112" xr:uid="{67FD39A0-1FDD-4489-B526-295EE3CD68C3}"/>
    <cellStyle name="Style 62" xfId="6276" xr:uid="{267D90D6-FD81-45D8-B8F3-E0A43CD02E84}"/>
    <cellStyle name="Style 62 2" xfId="6277" xr:uid="{C890514F-F75A-488A-BED9-335DE3604445}"/>
    <cellStyle name="Style 62 2 2" xfId="8115" xr:uid="{364C0CBB-FEF7-40B8-8295-DF0D6E4193CD}"/>
    <cellStyle name="Style 62 3" xfId="6278" xr:uid="{0A59FC32-3C6A-4FD6-B606-041391BACECD}"/>
    <cellStyle name="Style 62 3 2" xfId="8116" xr:uid="{7FD43BE7-0D4B-4FAA-98F5-1CA42F32E313}"/>
    <cellStyle name="Style 62 4" xfId="8114" xr:uid="{DD8719D2-5F66-4654-AE9F-181E0C5B6DC0}"/>
    <cellStyle name="Style 63" xfId="6279" xr:uid="{24873AE8-0CAF-4071-8C79-D0A94A053D2E}"/>
    <cellStyle name="Style 63 2" xfId="6280" xr:uid="{8B8A4687-605C-41DE-9127-A6CEBDEFCE38}"/>
    <cellStyle name="Style 63 2 2" xfId="8118" xr:uid="{C9E0191E-53DE-452A-A4CE-5B3BE89CFA85}"/>
    <cellStyle name="Style 63 3" xfId="8117" xr:uid="{9A0BC906-F36A-4803-9CCF-147B3897C83A}"/>
    <cellStyle name="Style 64" xfId="6281" xr:uid="{D6CEA64C-71D7-4000-91E2-1A07CE0C25E8}"/>
    <cellStyle name="Style 64 2" xfId="6282" xr:uid="{637C73DC-CFC6-4C67-BFFD-05B387854D36}"/>
    <cellStyle name="Style 64 2 2" xfId="8120" xr:uid="{D802F2DC-AA86-41F7-9479-4E6D6F638667}"/>
    <cellStyle name="Style 64 3" xfId="8119" xr:uid="{97922493-F545-4C21-B2AF-FD377475C569}"/>
    <cellStyle name="Style 69" xfId="6283" xr:uid="{9D46972A-69EA-41FA-9CD7-BD2FC37A6C3C}"/>
    <cellStyle name="Style 69 2" xfId="6284" xr:uid="{B1C1A3CD-028A-42CB-BDAE-C02930FCE57E}"/>
    <cellStyle name="Style 69 2 2" xfId="8122" xr:uid="{78241B54-28F9-496A-BFBE-A42A008F9F71}"/>
    <cellStyle name="Style 69 3" xfId="6285" xr:uid="{88774EF8-CFCA-4F02-951C-05C429E348CB}"/>
    <cellStyle name="Style 69 3 2" xfId="8123" xr:uid="{9206314B-9207-4BA6-9309-8D2A3215210E}"/>
    <cellStyle name="Style 69 4" xfId="8121" xr:uid="{CD7D0C23-4041-406B-9E07-15CCDDE71877}"/>
    <cellStyle name="Style 70" xfId="6286" xr:uid="{7DF6DF53-B25D-4064-A1D4-BF5251526937}"/>
    <cellStyle name="Style 70 2" xfId="6287" xr:uid="{2CACFB4E-A3BA-49D3-94C0-EAD0C59AA40E}"/>
    <cellStyle name="Style 70 2 2" xfId="8125" xr:uid="{19CF10DD-B650-481A-BA96-C3F54D49E0DF}"/>
    <cellStyle name="Style 70 3" xfId="8124" xr:uid="{DBF2F4DB-9A10-44A9-8F39-31DD905C113B}"/>
    <cellStyle name="Style 71" xfId="6288" xr:uid="{A52476D8-2461-4AFA-B114-F82DD184E2E8}"/>
    <cellStyle name="Style 71 2" xfId="6289" xr:uid="{9EB35F02-9F2A-473C-B3B4-39860A2FFBE3}"/>
    <cellStyle name="Style 71 2 2" xfId="8127" xr:uid="{D3CBA4E7-726C-4E43-B07C-374FD5F69FCE}"/>
    <cellStyle name="Style 71 3" xfId="8126" xr:uid="{EEE15A08-D6B9-4D49-B004-4F8E45F204E5}"/>
    <cellStyle name="Style 72" xfId="6290" xr:uid="{6B758DE9-4302-48E2-B530-F3E840301C46}"/>
    <cellStyle name="Style 72 2" xfId="6291" xr:uid="{3A11D662-5BFD-4A12-B7D9-68382BC5EAB8}"/>
    <cellStyle name="Style 72 2 2" xfId="8129" xr:uid="{75724776-DDC7-46E4-9C04-15E7B1105619}"/>
    <cellStyle name="Style 72 3" xfId="8128" xr:uid="{082984F9-4797-46FD-B686-8DEFB6AE2383}"/>
    <cellStyle name="Style 73" xfId="6292" xr:uid="{EC31E427-B8DD-4AA2-8C4D-B184F6C86020}"/>
    <cellStyle name="Style 73 2" xfId="6293" xr:uid="{4202543B-ADD2-45CE-A799-5904F318E4F5}"/>
    <cellStyle name="Style 73 2 2" xfId="8131" xr:uid="{78E0227C-2BAC-4FF9-8559-04BFC416E01C}"/>
    <cellStyle name="Style 73 3" xfId="6294" xr:uid="{F7C4F92B-B793-4774-9E29-C42AE2AF8251}"/>
    <cellStyle name="Style 73 3 2" xfId="8132" xr:uid="{6127630C-8D28-4990-A652-BCD0A4C66826}"/>
    <cellStyle name="Style 73 4" xfId="8130" xr:uid="{B3CFDD06-C779-4C61-9EDC-47E144E5E8F1}"/>
    <cellStyle name="Style 74" xfId="6295" xr:uid="{4C3B86EA-208E-4B89-8776-E7089D810DDD}"/>
    <cellStyle name="Style 74 2" xfId="6296" xr:uid="{19D6C68F-833B-4806-9E08-D00B71D69053}"/>
    <cellStyle name="Style 74 2 2" xfId="8134" xr:uid="{DFD8F95E-5E7F-4C36-BE37-7E6445676836}"/>
    <cellStyle name="Style 74 3" xfId="8133" xr:uid="{A6C8C347-80E6-4F44-A978-57191CBEF821}"/>
    <cellStyle name="Style 75" xfId="6297" xr:uid="{D6EC1CCC-39AB-466E-9DF9-52269A6032B4}"/>
    <cellStyle name="Style 75 2" xfId="6298" xr:uid="{0268F4A7-4DDC-4D4B-A35C-231E5701BD2B}"/>
    <cellStyle name="Style 75 2 2" xfId="8136" xr:uid="{96EB0D49-A581-42C6-A208-DB419B7874E0}"/>
    <cellStyle name="Style 75 3" xfId="8135" xr:uid="{72E7B045-F01F-4DF1-8411-B59509F5222F}"/>
    <cellStyle name="Style 80" xfId="6299" xr:uid="{B7CA30BA-B6B8-43ED-9869-743FDCCE60BB}"/>
    <cellStyle name="Style 80 2" xfId="6300" xr:uid="{181B2E07-78D4-4BA5-94EB-72219115F2C4}"/>
    <cellStyle name="Style 80 2 2" xfId="8138" xr:uid="{F516DBE1-CA03-4233-9CF0-20DB6FE9E5EF}"/>
    <cellStyle name="Style 80 3" xfId="6301" xr:uid="{5A9C3F23-969B-48C8-AD5E-6C56BA3E5601}"/>
    <cellStyle name="Style 80 3 2" xfId="8139" xr:uid="{546B4610-96B7-4662-A079-D4E791FFA36D}"/>
    <cellStyle name="Style 80 4" xfId="8137" xr:uid="{CE550BC9-2A14-4CCF-8EAF-F2C72E87FDF6}"/>
    <cellStyle name="Style 81" xfId="6302" xr:uid="{824E557E-C974-4214-B952-78B4F08E5DE9}"/>
    <cellStyle name="Style 81 2" xfId="6303" xr:uid="{708A5666-8D50-4D99-BCE7-DA38674B937F}"/>
    <cellStyle name="Style 81 2 2" xfId="8141" xr:uid="{E8E46883-30F9-48DA-B897-C85E68449B27}"/>
    <cellStyle name="Style 81 3" xfId="6304" xr:uid="{AA43079E-EADD-4358-96F9-98F267018BB4}"/>
    <cellStyle name="Style 81 3 2" xfId="8142" xr:uid="{C0F8B493-53D3-463B-8E2B-8D1E882D0F54}"/>
    <cellStyle name="Style 81 4" xfId="8140" xr:uid="{1EBED921-85E4-40A3-A4F8-6356B55E3847}"/>
    <cellStyle name="Style 82" xfId="6305" xr:uid="{4C28C044-A700-44A4-A205-1966DC881821}"/>
    <cellStyle name="Style 82 2" xfId="6306" xr:uid="{C900B0E7-1B7E-431C-AC1F-B2919B8BE506}"/>
    <cellStyle name="Style 82 2 2" xfId="8144" xr:uid="{86F5D889-258E-4E39-A68E-8D0A67BA0854}"/>
    <cellStyle name="Style 82 3" xfId="8143" xr:uid="{AFB6F88A-1149-42E7-A20B-9291E9D32193}"/>
    <cellStyle name="Style 83" xfId="6307" xr:uid="{9FF26AE5-769E-4B7D-8E92-52306D47E648}"/>
    <cellStyle name="Style 83 2" xfId="6308" xr:uid="{918BD6A7-53CB-4B79-8DB0-981657133325}"/>
    <cellStyle name="Style 83 2 2" xfId="8146" xr:uid="{BEA73D90-4CA9-4357-BFD8-553F7906B1F8}"/>
    <cellStyle name="Style 83 3" xfId="8145" xr:uid="{0BE09E38-6A5E-45F6-8D36-47573E2C86F8}"/>
    <cellStyle name="Style 84" xfId="6309" xr:uid="{EF69EAEA-E4FC-448C-BD65-DDA6FE348955}"/>
    <cellStyle name="Style 84 2" xfId="6310" xr:uid="{0DCB2706-8CED-4CBD-9F8B-CF23CA235A6C}"/>
    <cellStyle name="Style 84 2 2" xfId="8148" xr:uid="{3F6EFA95-9AC3-4D22-B8DC-55E538464179}"/>
    <cellStyle name="Style 84 3" xfId="8147" xr:uid="{DF626C75-9908-44F8-9FD5-BDA8F2044B65}"/>
    <cellStyle name="Style 85" xfId="6311" xr:uid="{2DC5912B-7B7F-4872-8FC6-E68FDB0CE1DC}"/>
    <cellStyle name="Style 85 2" xfId="6312" xr:uid="{3323089A-2CB5-4FF4-81D6-7E987F41DEAB}"/>
    <cellStyle name="Style 85 2 2" xfId="8150" xr:uid="{8BD28F50-CFB8-4DC0-8373-7ACED0ACF4D6}"/>
    <cellStyle name="Style 85 3" xfId="6313" xr:uid="{C1EFA565-69E0-4043-839B-5AB9246092E2}"/>
    <cellStyle name="Style 85 3 2" xfId="8151" xr:uid="{13507682-01D4-464F-8F76-E7CFD720F3DE}"/>
    <cellStyle name="Style 85 4" xfId="8149" xr:uid="{78E86E0B-E460-40E0-B4FD-549CDC76EE59}"/>
    <cellStyle name="Style 86" xfId="6314" xr:uid="{D39612CB-3225-4381-9F65-D38A90C84433}"/>
    <cellStyle name="Style 86 2" xfId="6315" xr:uid="{EB89D1A5-F48B-44A9-B3FA-419D03E47D9D}"/>
    <cellStyle name="Style 86 2 2" xfId="8153" xr:uid="{1FD749AD-A4F2-4197-A6AC-D7A81E997791}"/>
    <cellStyle name="Style 86 3" xfId="8152" xr:uid="{4649155D-D85B-442A-95A1-98B789F5F064}"/>
    <cellStyle name="Style 87" xfId="6316" xr:uid="{5D628A02-605F-47DC-BC0C-8FE9674CB184}"/>
    <cellStyle name="Style 87 2" xfId="6317" xr:uid="{13A6AE27-A27C-48EB-B2AD-1D6A44A28CFD}"/>
    <cellStyle name="Style 87 2 2" xfId="8155" xr:uid="{A32C8020-3927-4548-BB2E-3B3475C86686}"/>
    <cellStyle name="Style 87 3" xfId="8154" xr:uid="{20F51281-D656-49E1-9999-B6BD6EE3B1CB}"/>
    <cellStyle name="Style 93" xfId="6318" xr:uid="{0692398B-E4F6-427F-A104-A94DD5342F2E}"/>
    <cellStyle name="Style 93 2" xfId="6319" xr:uid="{1DA26C92-D5A4-414B-B9B6-082164B1574C}"/>
    <cellStyle name="Style 93 2 2" xfId="8157" xr:uid="{455B28EE-6E59-4EA1-9631-D43657172365}"/>
    <cellStyle name="Style 93 3" xfId="6320" xr:uid="{0B48D629-309E-4A17-9C7A-5A11BC60353F}"/>
    <cellStyle name="Style 93 3 2" xfId="8158" xr:uid="{098CEE07-8271-4F9B-A6F9-5DAC459AECB7}"/>
    <cellStyle name="Style 93 4" xfId="8156" xr:uid="{6109ED97-D572-4E8F-90FE-86211D963CF6}"/>
    <cellStyle name="Style 94" xfId="6321" xr:uid="{C9A528EB-5D7B-4C98-B551-B979B05D3F21}"/>
    <cellStyle name="Style 94 2" xfId="6322" xr:uid="{67631278-FE0F-40E5-ADAE-0C886BBCE89C}"/>
    <cellStyle name="Style 94 2 2" xfId="8160" xr:uid="{A40FC3EA-FDBD-4994-B9E3-0E536FD65686}"/>
    <cellStyle name="Style 94 3" xfId="8159" xr:uid="{190AA1B9-3AE7-4C40-A3F9-9B33A3ABCA06}"/>
    <cellStyle name="Style 95" xfId="6323" xr:uid="{FFF3C8ED-BB08-4BB8-871D-D86BD62D8D8E}"/>
    <cellStyle name="Style 95 2" xfId="6324" xr:uid="{DD92450B-9499-46CC-98D5-ED51604798CD}"/>
    <cellStyle name="Style 95 2 2" xfId="8162" xr:uid="{886B2411-C16B-4143-887A-E56DC478BA5D}"/>
    <cellStyle name="Style 95 3" xfId="8161" xr:uid="{87FE430C-323D-454B-999A-AF7CB95344E1}"/>
    <cellStyle name="Style 96" xfId="6325" xr:uid="{BCE9A16F-2988-467E-9B8F-BBF7EEAA5EFA}"/>
    <cellStyle name="Style 96 2" xfId="6326" xr:uid="{CD179B5B-0495-44DB-8950-B0563CB7ECFB}"/>
    <cellStyle name="Style 96 2 2" xfId="8164" xr:uid="{084E8CE5-A2FB-4220-BD87-E0B817ACB0FF}"/>
    <cellStyle name="Style 96 3" xfId="8163" xr:uid="{C815199F-B2DB-4D3F-BE3D-5F6F8E12D32C}"/>
    <cellStyle name="Style 97" xfId="6327" xr:uid="{725DA555-0183-4280-81E8-FDBDBB6127E6}"/>
    <cellStyle name="Style 97 2" xfId="6328" xr:uid="{8E414163-7481-43E1-BD25-0BD2F0B9581D}"/>
    <cellStyle name="Style 97 2 2" xfId="8166" xr:uid="{A3755FE5-1223-4436-926D-E86FC2F1F785}"/>
    <cellStyle name="Style 97 3" xfId="6329" xr:uid="{52931B50-AC15-4F95-8BFA-76AA31F7D717}"/>
    <cellStyle name="Style 97 3 2" xfId="8167" xr:uid="{38609580-B429-4B1A-A44A-0F02C6F0E865}"/>
    <cellStyle name="Style 97 4" xfId="8165" xr:uid="{84B0A085-6C75-422D-9459-5F2DD33B055E}"/>
    <cellStyle name="Style 98" xfId="6330" xr:uid="{543DB518-7B62-4451-9AFE-2D98F69C5D03}"/>
    <cellStyle name="Style 98 2" xfId="6331" xr:uid="{A949F2BB-AD7E-45ED-BF17-8DC45975D030}"/>
    <cellStyle name="Style 98 2 2" xfId="8169" xr:uid="{A96DA6D5-FDE6-4429-9997-8A2B0936D5F5}"/>
    <cellStyle name="Style 98 3" xfId="8168" xr:uid="{CE9A5CB2-301E-4D89-AA7D-C4223278F9E1}"/>
    <cellStyle name="Style 99" xfId="6332" xr:uid="{95FA84D6-EBDD-4623-A32B-B48937368721}"/>
    <cellStyle name="Style 99 2" xfId="6333" xr:uid="{3C1EEBB3-6456-48E3-909E-8E5F8FBFE1D3}"/>
    <cellStyle name="Style 99 2 2" xfId="8171" xr:uid="{A5CFFB03-5F49-4594-9C2B-576B1B536CE9}"/>
    <cellStyle name="Style 99 3" xfId="8170" xr:uid="{D89C1983-14D4-4400-9281-56C336F8CBB0}"/>
    <cellStyle name="Table" xfId="6794" xr:uid="{63A9A8C0-3C67-4615-B02A-24765FB0CB76}"/>
    <cellStyle name="Table heading" xfId="6795" xr:uid="{8A0CDE2E-07DE-480A-9828-478BE8651593}"/>
    <cellStyle name="tableau | cellule | normal | decimal 1" xfId="2448" xr:uid="{F878E235-FA90-4251-9F2B-8583BAA64F00}"/>
    <cellStyle name="tableau | cellule | normal | decimal 1 10" xfId="19234" xr:uid="{D9B3BA18-6E3C-4A7C-AA26-79E60540AED2}"/>
    <cellStyle name="tableau | cellule | normal | decimal 1 11" xfId="19235" xr:uid="{11C47995-456E-488C-9149-DE22C6AFA78E}"/>
    <cellStyle name="tableau | cellule | normal | decimal 1 12" xfId="19233" xr:uid="{B4B93405-D892-473F-A17E-6F2D5DB084A8}"/>
    <cellStyle name="tableau | cellule | normal | decimal 1 13" xfId="7338" xr:uid="{80D3BE91-F0DD-4A43-9407-791896F65AB5}"/>
    <cellStyle name="tableau | cellule | normal | decimal 1 14" xfId="6334" xr:uid="{375C7F89-3D25-4944-B7EB-35997AD09B24}"/>
    <cellStyle name="tableau | cellule | normal | decimal 1 2" xfId="19236" xr:uid="{8B56E269-2D22-4C9C-BE91-E175D4C85FE7}"/>
    <cellStyle name="tableau | cellule | normal | decimal 1 2 2" xfId="19237" xr:uid="{2803904D-065A-47D7-994F-77B726350292}"/>
    <cellStyle name="tableau | cellule | normal | decimal 1 2 2 2" xfId="19238" xr:uid="{12EF2CC9-B805-41CD-B6FE-330B01791175}"/>
    <cellStyle name="tableau | cellule | normal | decimal 1 2 3" xfId="19239" xr:uid="{A12C13CE-0611-4DA4-AAC1-B67EA7631931}"/>
    <cellStyle name="tableau | cellule | normal | decimal 1 2 3 2" xfId="19240" xr:uid="{2EB8B6A7-B5C0-4A64-B465-97BD5917334B}"/>
    <cellStyle name="tableau | cellule | normal | decimal 1 2 4" xfId="19241" xr:uid="{8AF08D66-4C29-432F-A96B-4AC834DAB766}"/>
    <cellStyle name="tableau | cellule | normal | decimal 1 2 5" xfId="19242" xr:uid="{93A6DBFE-5A1E-4FF5-B5D5-78CE4C51FC9D}"/>
    <cellStyle name="tableau | cellule | normal | decimal 1 3" xfId="19243" xr:uid="{C2E99D33-404F-4C4B-B3F0-67A1505D21B1}"/>
    <cellStyle name="tableau | cellule | normal | decimal 1 3 2" xfId="19244" xr:uid="{6BDE400F-7A73-41DD-8B27-BE752057C6CA}"/>
    <cellStyle name="tableau | cellule | normal | decimal 1 3 2 2" xfId="19245" xr:uid="{BDE86D99-E52F-43A8-A71D-2DDE2118BC25}"/>
    <cellStyle name="tableau | cellule | normal | decimal 1 3 3" xfId="19246" xr:uid="{AABC7248-AEB3-4ADE-B29B-ECC1A8BAA59E}"/>
    <cellStyle name="tableau | cellule | normal | decimal 1 3 3 2" xfId="19247" xr:uid="{B3A23065-E1FF-42E3-8C05-76460CD1CABD}"/>
    <cellStyle name="tableau | cellule | normal | decimal 1 3 4" xfId="19248" xr:uid="{668164FC-E27A-493B-9202-916AA3FAF051}"/>
    <cellStyle name="tableau | cellule | normal | decimal 1 4" xfId="19249" xr:uid="{3CA8C1FA-A2AD-4C44-87AF-C82DD5ABAB93}"/>
    <cellStyle name="tableau | cellule | normal | decimal 1 4 2" xfId="19250" xr:uid="{C23F1E1D-61CA-44A4-AA73-0AB0C39920A1}"/>
    <cellStyle name="tableau | cellule | normal | decimal 1 4 2 2" xfId="19251" xr:uid="{F7120519-D59F-4B42-9E78-7B6EBDECDCB7}"/>
    <cellStyle name="tableau | cellule | normal | decimal 1 4 3" xfId="19252" xr:uid="{9B6AA759-B9D1-4266-A66E-87B8E6916569}"/>
    <cellStyle name="tableau | cellule | normal | decimal 1 4 3 2" xfId="19253" xr:uid="{38747E8D-B9BF-40CD-A9A8-8FC41C93B068}"/>
    <cellStyle name="tableau | cellule | normal | decimal 1 4 4" xfId="19254" xr:uid="{31ACE204-2D99-4F85-AF75-CC0586C4D70E}"/>
    <cellStyle name="tableau | cellule | normal | decimal 1 5" xfId="19255" xr:uid="{1C68EC80-DA08-4A62-93F7-D228167AD281}"/>
    <cellStyle name="tableau | cellule | normal | decimal 1 5 2" xfId="19256" xr:uid="{963AE7EF-1551-4056-A00D-F8B76B8BDBEA}"/>
    <cellStyle name="tableau | cellule | normal | decimal 1 5 2 2" xfId="19257" xr:uid="{DC0B39CA-6410-4955-B82C-CCDABC46305B}"/>
    <cellStyle name="tableau | cellule | normal | decimal 1 5 3" xfId="19258" xr:uid="{68A33BE4-5A35-4ADC-931E-1C53BC81C267}"/>
    <cellStyle name="tableau | cellule | normal | decimal 1 5 3 2" xfId="19259" xr:uid="{D797356A-2F69-4C0F-933C-5BBD28498457}"/>
    <cellStyle name="tableau | cellule | normal | decimal 1 5 4" xfId="19260" xr:uid="{FDE1AB9A-E77B-4E77-BC87-1C242A1401B9}"/>
    <cellStyle name="tableau | cellule | normal | decimal 1 5 4 2" xfId="19261" xr:uid="{81ADB944-BFB1-4018-BC5C-8F6496E6BD9E}"/>
    <cellStyle name="tableau | cellule | normal | decimal 1 5 5" xfId="19262" xr:uid="{A9907721-FD55-42E8-BF4F-5FEDB6A20117}"/>
    <cellStyle name="tableau | cellule | normal | decimal 1 6" xfId="19263" xr:uid="{502A4811-AEF3-4F65-A773-ADC62D086086}"/>
    <cellStyle name="tableau | cellule | normal | decimal 1 6 2" xfId="19264" xr:uid="{3DB5820E-41EC-495D-80DB-05247AD686E2}"/>
    <cellStyle name="tableau | cellule | normal | decimal 1 6 2 2" xfId="19265" xr:uid="{C8EDA090-A5C1-413C-B893-F8DDE07A6B55}"/>
    <cellStyle name="tableau | cellule | normal | decimal 1 6 3" xfId="19266" xr:uid="{D6FDC231-987F-4A74-95AE-C97E9AA4BF85}"/>
    <cellStyle name="tableau | cellule | normal | decimal 1 6 3 2" xfId="19267" xr:uid="{81C1D386-6BB3-40DF-AF93-27B0415E86F0}"/>
    <cellStyle name="tableau | cellule | normal | decimal 1 6 4" xfId="19268" xr:uid="{B0BCD235-799B-45A3-9099-46ED06CE2EAE}"/>
    <cellStyle name="tableau | cellule | normal | decimal 1 7" xfId="19269" xr:uid="{1CD96868-4D50-49DE-ABAB-8EC0AB2C4AF2}"/>
    <cellStyle name="tableau | cellule | normal | decimal 1 7 2" xfId="19270" xr:uid="{0BF2C5BC-DF59-49B2-80F3-34595BF9E673}"/>
    <cellStyle name="tableau | cellule | normal | decimal 1 8" xfId="19271" xr:uid="{8677143C-73FF-4776-90A1-5EEDD9F28E1F}"/>
    <cellStyle name="tableau | cellule | normal | decimal 1 8 2" xfId="19272" xr:uid="{5106D84B-8A54-42F2-85CF-3DD7A8DE7D81}"/>
    <cellStyle name="tableau | cellule | normal | decimal 1 9" xfId="19273" xr:uid="{A2632BC0-6AB9-4CBA-BD5C-4308B708A0F5}"/>
    <cellStyle name="tableau | cellule | normal | decimal 1 9 2" xfId="19274" xr:uid="{3BD467B6-C680-4383-8886-793A82A9C4A6}"/>
    <cellStyle name="tableau | cellule | normal | pourcentage | decimal 1" xfId="2449" xr:uid="{EEDFD4FD-8A58-430B-AE53-85666E3A9CB6}"/>
    <cellStyle name="tableau | cellule | normal | pourcentage | decimal 1 10" xfId="19276" xr:uid="{5B4ADAF2-5617-4073-89AA-E16996E00FFA}"/>
    <cellStyle name="tableau | cellule | normal | pourcentage | decimal 1 11" xfId="19277" xr:uid="{4C8C3A2A-271C-437F-9DE4-D9B455385637}"/>
    <cellStyle name="tableau | cellule | normal | pourcentage | decimal 1 12" xfId="19275" xr:uid="{381B0C33-D7C4-4F06-86F6-66C69160A286}"/>
    <cellStyle name="tableau | cellule | normal | pourcentage | decimal 1 13" xfId="7339" xr:uid="{01F330E4-57B4-4610-AD93-A58230F5998F}"/>
    <cellStyle name="tableau | cellule | normal | pourcentage | decimal 1 14" xfId="6335" xr:uid="{AA2027B3-9F45-4015-A230-DDABD9C5F53E}"/>
    <cellStyle name="tableau | cellule | normal | pourcentage | decimal 1 2" xfId="19278" xr:uid="{9A4C7D5C-BA40-434A-8759-5413E056A655}"/>
    <cellStyle name="tableau | cellule | normal | pourcentage | decimal 1 2 2" xfId="19279" xr:uid="{ACC766C7-4900-4347-AD1B-69DC500E916D}"/>
    <cellStyle name="tableau | cellule | normal | pourcentage | decimal 1 2 2 2" xfId="19280" xr:uid="{2E6C9C8C-383A-48C7-8ACB-2151FCF117F9}"/>
    <cellStyle name="tableau | cellule | normal | pourcentage | decimal 1 2 3" xfId="19281" xr:uid="{7AAE2590-6153-4C63-A8C1-AD8342A08ABD}"/>
    <cellStyle name="tableau | cellule | normal | pourcentage | decimal 1 2 3 2" xfId="19282" xr:uid="{82F83BFE-0BF4-40F1-B3C6-F46C7720B09A}"/>
    <cellStyle name="tableau | cellule | normal | pourcentage | decimal 1 2 4" xfId="19283" xr:uid="{A289EB4E-C260-4234-927A-8844C8E477E6}"/>
    <cellStyle name="tableau | cellule | normal | pourcentage | decimal 1 2 5" xfId="19284" xr:uid="{2F3F492E-D17A-4D4F-8663-B588D2AB9449}"/>
    <cellStyle name="tableau | cellule | normal | pourcentage | decimal 1 3" xfId="19285" xr:uid="{D36DA093-9333-4366-BD47-B95C3B0B869B}"/>
    <cellStyle name="tableau | cellule | normal | pourcentage | decimal 1 3 2" xfId="19286" xr:uid="{7939722A-2E39-4085-8B2A-80C298C4541C}"/>
    <cellStyle name="tableau | cellule | normal | pourcentage | decimal 1 3 2 2" xfId="19287" xr:uid="{A2B525D3-8F6A-42EE-84E4-0F825A06D60E}"/>
    <cellStyle name="tableau | cellule | normal | pourcentage | decimal 1 3 3" xfId="19288" xr:uid="{41EB680E-29E9-46E4-8640-68C3525D1419}"/>
    <cellStyle name="tableau | cellule | normal | pourcentage | decimal 1 3 3 2" xfId="19289" xr:uid="{8D5B0A48-0E55-47C0-9E20-D4BD04E7AB2B}"/>
    <cellStyle name="tableau | cellule | normal | pourcentage | decimal 1 3 4" xfId="19290" xr:uid="{D347C5DF-2A72-4723-91BD-C44967FD2874}"/>
    <cellStyle name="tableau | cellule | normal | pourcentage | decimal 1 4" xfId="19291" xr:uid="{2718F54D-6120-4D79-A1FE-E8FB5479F72C}"/>
    <cellStyle name="tableau | cellule | normal | pourcentage | decimal 1 4 2" xfId="19292" xr:uid="{EAEFC795-66FE-46F0-8B22-EEAD1894A617}"/>
    <cellStyle name="tableau | cellule | normal | pourcentage | decimal 1 4 2 2" xfId="19293" xr:uid="{19914461-DD57-420F-8AFA-488208389C93}"/>
    <cellStyle name="tableau | cellule | normal | pourcentage | decimal 1 4 3" xfId="19294" xr:uid="{EFD2B295-4B6A-4018-90B2-E0D56781099D}"/>
    <cellStyle name="tableau | cellule | normal | pourcentage | decimal 1 4 3 2" xfId="19295" xr:uid="{CA09E0E8-D71C-4D20-9C8B-D589251B138B}"/>
    <cellStyle name="tableau | cellule | normal | pourcentage | decimal 1 4 4" xfId="19296" xr:uid="{AB15FCA7-6D93-412C-B5F5-3295FDE409E1}"/>
    <cellStyle name="tableau | cellule | normal | pourcentage | decimal 1 5" xfId="19297" xr:uid="{B7B7D71C-A9B6-474C-8F1F-FCE026A09408}"/>
    <cellStyle name="tableau | cellule | normal | pourcentage | decimal 1 5 2" xfId="19298" xr:uid="{3105E175-01EB-4B6B-943A-FC590DE2EC12}"/>
    <cellStyle name="tableau | cellule | normal | pourcentage | decimal 1 5 2 2" xfId="19299" xr:uid="{C235DA2A-72BD-4A44-8245-CE7EB5359B9D}"/>
    <cellStyle name="tableau | cellule | normal | pourcentage | decimal 1 5 3" xfId="19300" xr:uid="{A17066BD-1B53-41EA-92F6-BAD6DA2CBAD8}"/>
    <cellStyle name="tableau | cellule | normal | pourcentage | decimal 1 5 3 2" xfId="19301" xr:uid="{08BD5FE2-DDB1-4688-AF59-670C876DD6D7}"/>
    <cellStyle name="tableau | cellule | normal | pourcentage | decimal 1 5 4" xfId="19302" xr:uid="{91F07D5E-2947-46CF-B5A5-FF6C07924E91}"/>
    <cellStyle name="tableau | cellule | normal | pourcentage | decimal 1 5 4 2" xfId="19303" xr:uid="{3C35333D-049F-46F9-AEE6-645281810376}"/>
    <cellStyle name="tableau | cellule | normal | pourcentage | decimal 1 5 5" xfId="19304" xr:uid="{14D44842-AB93-44C9-A22F-ECF22D6BC4CC}"/>
    <cellStyle name="tableau | cellule | normal | pourcentage | decimal 1 6" xfId="19305" xr:uid="{D7A7F6C0-394C-4213-9348-FDA0EDBD1B25}"/>
    <cellStyle name="tableau | cellule | normal | pourcentage | decimal 1 6 2" xfId="19306" xr:uid="{25C39828-9B24-4687-B899-7AD380188647}"/>
    <cellStyle name="tableau | cellule | normal | pourcentage | decimal 1 6 2 2" xfId="19307" xr:uid="{F8ED3C6E-97FB-458F-A0E8-2FE73A45E177}"/>
    <cellStyle name="tableau | cellule | normal | pourcentage | decimal 1 6 3" xfId="19308" xr:uid="{B83AEA0D-D19E-4711-8337-D78C71DB3B7B}"/>
    <cellStyle name="tableau | cellule | normal | pourcentage | decimal 1 6 3 2" xfId="19309" xr:uid="{3F6569B2-9D1D-4DBD-8490-76E53394B289}"/>
    <cellStyle name="tableau | cellule | normal | pourcentage | decimal 1 6 4" xfId="19310" xr:uid="{AD3F2151-76FA-4B8E-9F3E-E9B1532DD860}"/>
    <cellStyle name="tableau | cellule | normal | pourcentage | decimal 1 7" xfId="19311" xr:uid="{E321B783-BD18-4A33-9FC3-269270DC4628}"/>
    <cellStyle name="tableau | cellule | normal | pourcentage | decimal 1 7 2" xfId="19312" xr:uid="{57A36856-284D-4341-98B0-32897BAB3016}"/>
    <cellStyle name="tableau | cellule | normal | pourcentage | decimal 1 8" xfId="19313" xr:uid="{8D93358A-26C4-4BFB-A8F4-31B0A43D1F18}"/>
    <cellStyle name="tableau | cellule | normal | pourcentage | decimal 1 8 2" xfId="19314" xr:uid="{C2C72BD0-958B-49BE-9676-872CC8CB46B3}"/>
    <cellStyle name="tableau | cellule | normal | pourcentage | decimal 1 9" xfId="19315" xr:uid="{1EF22870-B9E3-4152-8DA8-4952031EEE52}"/>
    <cellStyle name="tableau | cellule | normal | pourcentage | decimal 1 9 2" xfId="19316" xr:uid="{7F42AC9D-15E9-4383-A2B7-7F3CF20B32AA}"/>
    <cellStyle name="tableau | cellule | total | decimal 1" xfId="2450" xr:uid="{D8B29042-4D96-4B56-939E-B5214925722B}"/>
    <cellStyle name="tableau | cellule | total | decimal 1 10" xfId="19318" xr:uid="{5CC25CB3-1A34-4A8F-B64E-B32526B50E33}"/>
    <cellStyle name="tableau | cellule | total | decimal 1 11" xfId="19319" xr:uid="{BCE80E36-7464-42B9-9974-93EBD4795F8D}"/>
    <cellStyle name="tableau | cellule | total | decimal 1 12" xfId="19317" xr:uid="{D0B92781-9884-471A-B601-07B6197B6602}"/>
    <cellStyle name="tableau | cellule | total | decimal 1 13" xfId="7340" xr:uid="{25BD419E-6EA4-4C5F-B007-912E2A05DA64}"/>
    <cellStyle name="tableau | cellule | total | decimal 1 14" xfId="6336" xr:uid="{33EEA237-6318-45E7-9848-8585348ABD14}"/>
    <cellStyle name="tableau | cellule | total | decimal 1 2" xfId="19320" xr:uid="{5D7EB00B-D040-4E77-BCDF-8591282DBF1F}"/>
    <cellStyle name="tableau | cellule | total | decimal 1 2 2" xfId="19321" xr:uid="{869B2E57-CB9E-49E7-ABAD-ED53307F5E89}"/>
    <cellStyle name="tableau | cellule | total | decimal 1 2 2 2" xfId="19322" xr:uid="{3B46BCF9-C0F1-4FDC-8EF1-F38336AB8A68}"/>
    <cellStyle name="tableau | cellule | total | decimal 1 2 3" xfId="19323" xr:uid="{4E9BACAF-6C34-4D9A-8516-DEA77AC498AD}"/>
    <cellStyle name="tableau | cellule | total | decimal 1 2 3 2" xfId="19324" xr:uid="{25B790A4-1A8C-410E-A189-E565FE589B34}"/>
    <cellStyle name="tableau | cellule | total | decimal 1 2 4" xfId="19325" xr:uid="{2D7E9BFE-AF59-4C0E-BF98-5204F08F2FC3}"/>
    <cellStyle name="tableau | cellule | total | decimal 1 2 5" xfId="19326" xr:uid="{132C3261-5B53-4DEE-B525-D1FA9EB36232}"/>
    <cellStyle name="tableau | cellule | total | decimal 1 3" xfId="19327" xr:uid="{F856B47E-C6D9-4DE0-8BF0-1DBC7567BC33}"/>
    <cellStyle name="tableau | cellule | total | decimal 1 3 2" xfId="19328" xr:uid="{DA0B0282-6305-4896-969C-8CD03C378538}"/>
    <cellStyle name="tableau | cellule | total | decimal 1 3 2 2" xfId="19329" xr:uid="{66C688BE-6897-4F70-8201-5D4724244BE2}"/>
    <cellStyle name="tableau | cellule | total | decimal 1 3 3" xfId="19330" xr:uid="{29E11948-8247-466E-AE1F-ABA0DA5B9458}"/>
    <cellStyle name="tableau | cellule | total | decimal 1 3 3 2" xfId="19331" xr:uid="{DFE5ACFC-FA9F-4AA6-97A2-050647595674}"/>
    <cellStyle name="tableau | cellule | total | decimal 1 3 4" xfId="19332" xr:uid="{7A488C35-F7F7-4BF8-BC3C-761C43E6A954}"/>
    <cellStyle name="tableau | cellule | total | decimal 1 4" xfId="19333" xr:uid="{3442063B-BA51-4FEB-9C26-B77CFB9D852E}"/>
    <cellStyle name="tableau | cellule | total | decimal 1 4 2" xfId="19334" xr:uid="{902C058C-A34B-4045-91FE-098B4B0BE333}"/>
    <cellStyle name="tableau | cellule | total | decimal 1 4 2 2" xfId="19335" xr:uid="{1B4E9573-B66C-4C66-8347-DC76FD54D6D8}"/>
    <cellStyle name="tableau | cellule | total | decimal 1 4 3" xfId="19336" xr:uid="{267D06C5-3169-44BF-8888-938EEF22A670}"/>
    <cellStyle name="tableau | cellule | total | decimal 1 4 3 2" xfId="19337" xr:uid="{536F0EB5-2026-47DA-B0A6-F1CD55EA8FA3}"/>
    <cellStyle name="tableau | cellule | total | decimal 1 4 4" xfId="19338" xr:uid="{7A381619-E7A3-45C7-BCF8-0E685D2C8C5C}"/>
    <cellStyle name="tableau | cellule | total | decimal 1 5" xfId="19339" xr:uid="{AEFDC66D-6991-4960-8B04-1AEB14EEF01A}"/>
    <cellStyle name="tableau | cellule | total | decimal 1 5 2" xfId="19340" xr:uid="{D1B1895D-59B7-4FD7-9878-0AB0241B890E}"/>
    <cellStyle name="tableau | cellule | total | decimal 1 5 2 2" xfId="19341" xr:uid="{DB3C268E-70A0-4767-AD74-DB55B0FE8D7B}"/>
    <cellStyle name="tableau | cellule | total | decimal 1 5 3" xfId="19342" xr:uid="{30FE4857-BD27-4AA3-83A3-8378775948D9}"/>
    <cellStyle name="tableau | cellule | total | decimal 1 5 3 2" xfId="19343" xr:uid="{7443EED5-0399-4338-ADF2-887C39E86B65}"/>
    <cellStyle name="tableau | cellule | total | decimal 1 5 4" xfId="19344" xr:uid="{F2105DB7-AB20-41FF-8DC5-4312EA1DA555}"/>
    <cellStyle name="tableau | cellule | total | decimal 1 5 4 2" xfId="19345" xr:uid="{654B4790-CD08-4484-9E7B-467A2E51A754}"/>
    <cellStyle name="tableau | cellule | total | decimal 1 5 5" xfId="19346" xr:uid="{6B202634-EAEF-48FF-9018-1FD5BEB6EF68}"/>
    <cellStyle name="tableau | cellule | total | decimal 1 6" xfId="19347" xr:uid="{9B62D3F0-35F2-4FB8-A1CC-663856164640}"/>
    <cellStyle name="tableau | cellule | total | decimal 1 6 2" xfId="19348" xr:uid="{5BC46E06-F9AC-4652-BF6A-458459829034}"/>
    <cellStyle name="tableau | cellule | total | decimal 1 6 2 2" xfId="19349" xr:uid="{9A39F44B-53F6-4EB7-AFC5-E6524E2E4A36}"/>
    <cellStyle name="tableau | cellule | total | decimal 1 6 3" xfId="19350" xr:uid="{72FDFA45-AE20-4703-9EE8-6717BC68DBF6}"/>
    <cellStyle name="tableau | cellule | total | decimal 1 6 3 2" xfId="19351" xr:uid="{F247B2D7-E186-43E7-9700-6EDB55DAE862}"/>
    <cellStyle name="tableau | cellule | total | decimal 1 6 4" xfId="19352" xr:uid="{E8A94F63-5AF1-4DE6-9741-CE76BCF68AA8}"/>
    <cellStyle name="tableau | cellule | total | decimal 1 7" xfId="19353" xr:uid="{FE9B81B3-17DF-470B-86DD-2ABA40E732E5}"/>
    <cellStyle name="tableau | cellule | total | decimal 1 7 2" xfId="19354" xr:uid="{0BD8B4F4-9AB1-4C47-8325-C8CFC37BD6EE}"/>
    <cellStyle name="tableau | cellule | total | decimal 1 8" xfId="19355" xr:uid="{D601DD63-0E7B-4A33-8C8B-77A6C74E6063}"/>
    <cellStyle name="tableau | cellule | total | decimal 1 8 2" xfId="19356" xr:uid="{CD964ACF-2756-4868-ACA8-C259824D8F26}"/>
    <cellStyle name="tableau | cellule | total | decimal 1 9" xfId="19357" xr:uid="{980CA9CA-8389-47E3-B242-55EA33CD26E2}"/>
    <cellStyle name="tableau | cellule | total | decimal 1 9 2" xfId="19358" xr:uid="{B2434D33-64D2-4ADB-94BD-02CADCF3719F}"/>
    <cellStyle name="tableau | coin superieur gauche" xfId="2451" xr:uid="{3AD9D057-88DA-4645-BF7E-50674930F2C0}"/>
    <cellStyle name="tableau | coin superieur gauche 10" xfId="19360" xr:uid="{D6E0F723-A637-43E2-919B-5F9597D9E90A}"/>
    <cellStyle name="tableau | coin superieur gauche 11" xfId="19361" xr:uid="{1B5A768F-E73F-40ED-A311-F1F1F4764945}"/>
    <cellStyle name="tableau | coin superieur gauche 12" xfId="19359" xr:uid="{96345BAB-E122-4131-97A1-084922F85AA9}"/>
    <cellStyle name="tableau | coin superieur gauche 13" xfId="7341" xr:uid="{D612362C-BA49-488E-BBD7-3B5856C82BA7}"/>
    <cellStyle name="tableau | coin superieur gauche 14" xfId="6337" xr:uid="{B9FE002F-FDFD-4CEF-B475-37F6FAA59988}"/>
    <cellStyle name="tableau | coin superieur gauche 2" xfId="19362" xr:uid="{59D9C9E7-6BDF-45B4-A97F-56B4D47D8B1C}"/>
    <cellStyle name="tableau | coin superieur gauche 2 2" xfId="19363" xr:uid="{AFC8AC0F-A888-420A-AD5E-EE363AFFD7EE}"/>
    <cellStyle name="tableau | coin superieur gauche 2 2 2" xfId="19364" xr:uid="{75B07A39-378A-4510-A899-717464D5A128}"/>
    <cellStyle name="tableau | coin superieur gauche 2 3" xfId="19365" xr:uid="{89CADC49-1613-473B-8382-FAC98E2E619C}"/>
    <cellStyle name="tableau | coin superieur gauche 2 3 2" xfId="19366" xr:uid="{187EA552-1061-4180-BEE7-CC897B649EAB}"/>
    <cellStyle name="tableau | coin superieur gauche 2 4" xfId="19367" xr:uid="{FF03C6BC-22C4-49A0-9847-3037867D5A91}"/>
    <cellStyle name="tableau | coin superieur gauche 2 5" xfId="19368" xr:uid="{35C4D3A5-7455-4FFF-904E-071E0DEA0270}"/>
    <cellStyle name="tableau | coin superieur gauche 3" xfId="19369" xr:uid="{CF17C710-33EA-44A3-B337-46E43C0426FA}"/>
    <cellStyle name="tableau | coin superieur gauche 3 2" xfId="19370" xr:uid="{BEF2F83E-7647-4151-8A56-41D51483DE32}"/>
    <cellStyle name="tableau | coin superieur gauche 3 2 2" xfId="19371" xr:uid="{C40BEE0A-9D23-413F-9F3C-F3902B894DDA}"/>
    <cellStyle name="tableau | coin superieur gauche 3 3" xfId="19372" xr:uid="{994E0A38-BDBE-4E42-89D9-6F611356317D}"/>
    <cellStyle name="tableau | coin superieur gauche 3 3 2" xfId="19373" xr:uid="{B82A4E8A-6F34-44B3-B6E1-895C9793C99A}"/>
    <cellStyle name="tableau | coin superieur gauche 3 4" xfId="19374" xr:uid="{941CDD39-7D28-453B-8B90-E908C1119DAA}"/>
    <cellStyle name="tableau | coin superieur gauche 4" xfId="19375" xr:uid="{B8FFF295-AA58-44E5-A7B2-81B920EDA03E}"/>
    <cellStyle name="tableau | coin superieur gauche 4 2" xfId="19376" xr:uid="{5E78003E-C82B-48EA-86C9-E6CB9ED13E9B}"/>
    <cellStyle name="tableau | coin superieur gauche 4 2 2" xfId="19377" xr:uid="{BFDC8672-2BC3-400E-B256-D1D97FFDD11F}"/>
    <cellStyle name="tableau | coin superieur gauche 4 3" xfId="19378" xr:uid="{4D9A1B30-08E3-4871-A412-277C199C9644}"/>
    <cellStyle name="tableau | coin superieur gauche 4 3 2" xfId="19379" xr:uid="{CB4650AB-132E-44CF-AAC4-27881815C4DC}"/>
    <cellStyle name="tableau | coin superieur gauche 4 4" xfId="19380" xr:uid="{561CB3B9-2BE0-4EDA-9088-FB7A02F7AD7A}"/>
    <cellStyle name="tableau | coin superieur gauche 5" xfId="19381" xr:uid="{A2F0D084-9488-42C7-A81F-A6DFB8AD9899}"/>
    <cellStyle name="tableau | coin superieur gauche 5 2" xfId="19382" xr:uid="{3380B515-421E-45D5-8C53-C5304C2DA9D3}"/>
    <cellStyle name="tableau | coin superieur gauche 5 2 2" xfId="19383" xr:uid="{1FB10F28-AB89-46F9-AA1B-3B6D02EF78AD}"/>
    <cellStyle name="tableau | coin superieur gauche 5 3" xfId="19384" xr:uid="{2BDC5F75-9F7B-4DF7-8203-1618E48769F0}"/>
    <cellStyle name="tableau | coin superieur gauche 5 3 2" xfId="19385" xr:uid="{7A6D7E24-0422-4FC4-9079-26D207F6E4DB}"/>
    <cellStyle name="tableau | coin superieur gauche 5 4" xfId="19386" xr:uid="{B07E6682-2C4C-4B23-A700-72AC19C44023}"/>
    <cellStyle name="tableau | coin superieur gauche 5 4 2" xfId="19387" xr:uid="{9A7232B1-13A1-4571-BAC5-3263C2C8384F}"/>
    <cellStyle name="tableau | coin superieur gauche 5 5" xfId="19388" xr:uid="{43F58BA8-B5C2-49E2-B589-4ACD72082A87}"/>
    <cellStyle name="tableau | coin superieur gauche 6" xfId="19389" xr:uid="{1CF1D0D1-4F20-4913-AC40-F8652A33BCCF}"/>
    <cellStyle name="tableau | coin superieur gauche 6 2" xfId="19390" xr:uid="{11CEE9C0-3E37-4927-A922-3C209B62BAE9}"/>
    <cellStyle name="tableau | coin superieur gauche 6 2 2" xfId="19391" xr:uid="{14D983C8-A341-4251-93A7-1450A2555109}"/>
    <cellStyle name="tableau | coin superieur gauche 6 3" xfId="19392" xr:uid="{EBDD41A6-4A19-4B30-B650-0A8693346AD0}"/>
    <cellStyle name="tableau | coin superieur gauche 6 3 2" xfId="19393" xr:uid="{C139ABA5-9AF2-42D4-9890-430C58FF6025}"/>
    <cellStyle name="tableau | coin superieur gauche 6 4" xfId="19394" xr:uid="{4CE40DEA-F790-4305-AA34-DA4FC28C834D}"/>
    <cellStyle name="tableau | coin superieur gauche 7" xfId="19395" xr:uid="{9299D038-BAB7-4C20-BE2E-131729B9989B}"/>
    <cellStyle name="tableau | coin superieur gauche 7 2" xfId="19396" xr:uid="{568C225B-A325-44E4-A694-03AFB6D9FD4A}"/>
    <cellStyle name="tableau | coin superieur gauche 8" xfId="19397" xr:uid="{D8C93EA3-6F21-487F-BAC1-D41E2FEE7492}"/>
    <cellStyle name="tableau | coin superieur gauche 8 2" xfId="19398" xr:uid="{9E357969-B4EE-4E36-A034-3CF5D99F4775}"/>
    <cellStyle name="tableau | coin superieur gauche 9" xfId="19399" xr:uid="{912A3D00-CCB7-445F-8986-1EBB5C29BE69}"/>
    <cellStyle name="tableau | coin superieur gauche 9 2" xfId="19400" xr:uid="{16FF5450-8C2E-440A-8C34-FC2684B36174}"/>
    <cellStyle name="tableau | entete-colonne | series" xfId="2452" xr:uid="{0CE77600-5BE2-4173-A564-0C4CCB4FF703}"/>
    <cellStyle name="tableau | entete-colonne | series 10" xfId="19402" xr:uid="{300B3F6A-A4D3-4A0D-99D7-12AB6E87FC7B}"/>
    <cellStyle name="tableau | entete-colonne | series 11" xfId="19403" xr:uid="{67CAE2C4-930F-4F58-8806-62CD4421DF7A}"/>
    <cellStyle name="tableau | entete-colonne | series 12" xfId="19401" xr:uid="{2D12566C-70B6-4CAB-B3F3-8F7A375C3B5E}"/>
    <cellStyle name="tableau | entete-colonne | series 13" xfId="7342" xr:uid="{EBAB3EAD-1D38-4E89-9B64-E41CDEEE8F1D}"/>
    <cellStyle name="tableau | entete-colonne | series 14" xfId="6338" xr:uid="{0C6AA4E6-8A3E-4A1A-B2A2-FFC492382D87}"/>
    <cellStyle name="tableau | entete-colonne | series 2" xfId="19404" xr:uid="{4149F629-F490-42AD-A956-0091EF705F3F}"/>
    <cellStyle name="tableau | entete-colonne | series 2 2" xfId="19405" xr:uid="{E5EA95AC-C9AC-4C53-9554-301183863066}"/>
    <cellStyle name="tableau | entete-colonne | series 2 2 2" xfId="19406" xr:uid="{DA2CE3AC-124F-4361-A223-E1DB15E859C4}"/>
    <cellStyle name="tableau | entete-colonne | series 2 3" xfId="19407" xr:uid="{67990FE1-9249-4527-822D-E535B0D6C1AA}"/>
    <cellStyle name="tableau | entete-colonne | series 2 3 2" xfId="19408" xr:uid="{BB51E1DC-DF12-4B48-AA20-34BF3B51AA01}"/>
    <cellStyle name="tableau | entete-colonne | series 2 4" xfId="19409" xr:uid="{2B19C387-D52B-4A5C-A2D9-856721F63657}"/>
    <cellStyle name="tableau | entete-colonne | series 2 5" xfId="19410" xr:uid="{27BFB396-7AA4-4FC9-9FE6-6D2D511DA7B3}"/>
    <cellStyle name="tableau | entete-colonne | series 3" xfId="19411" xr:uid="{B3926FA7-9C36-43C7-B907-798153E8C356}"/>
    <cellStyle name="tableau | entete-colonne | series 3 2" xfId="19412" xr:uid="{AFAA1AC5-7D8C-4744-BFB4-9BEBD97536A4}"/>
    <cellStyle name="tableau | entete-colonne | series 3 2 2" xfId="19413" xr:uid="{3C5624B6-FAB6-43AB-85B8-E172406B57BE}"/>
    <cellStyle name="tableau | entete-colonne | series 3 3" xfId="19414" xr:uid="{66EB2AD1-0B5B-4C46-B9E2-31B84AA7CF01}"/>
    <cellStyle name="tableau | entete-colonne | series 3 3 2" xfId="19415" xr:uid="{8FC424F7-FA51-4F5C-8AD2-AF111BC1CF29}"/>
    <cellStyle name="tableau | entete-colonne | series 3 4" xfId="19416" xr:uid="{DAAA6FA8-8899-4BDD-8BED-10B614DDD885}"/>
    <cellStyle name="tableau | entete-colonne | series 4" xfId="19417" xr:uid="{4B65F2FD-1231-4166-8695-9B0B626E63EC}"/>
    <cellStyle name="tableau | entete-colonne | series 4 2" xfId="19418" xr:uid="{56E15548-6A8C-48C1-B82C-A7F533DEED50}"/>
    <cellStyle name="tableau | entete-colonne | series 4 2 2" xfId="19419" xr:uid="{C5C8B987-FC0F-43C5-8AB8-C4D09DB2C2F4}"/>
    <cellStyle name="tableau | entete-colonne | series 4 3" xfId="19420" xr:uid="{E9CE4629-123E-4B01-A3F6-38BA1C31E7A7}"/>
    <cellStyle name="tableau | entete-colonne | series 4 3 2" xfId="19421" xr:uid="{DB999934-23EF-48D7-AB5A-651D44787A37}"/>
    <cellStyle name="tableau | entete-colonne | series 4 4" xfId="19422" xr:uid="{D7BE7D66-8F8C-4C71-8321-3933FEAB2237}"/>
    <cellStyle name="tableau | entete-colonne | series 5" xfId="19423" xr:uid="{B16E8220-A5A8-4C2B-A3C2-8F8EFD050719}"/>
    <cellStyle name="tableau | entete-colonne | series 5 2" xfId="19424" xr:uid="{43AB78B5-57BC-401C-AB0B-6434659900B0}"/>
    <cellStyle name="tableau | entete-colonne | series 5 2 2" xfId="19425" xr:uid="{FCEF809A-87E6-4AD8-A2E5-A75140390E94}"/>
    <cellStyle name="tableau | entete-colonne | series 5 3" xfId="19426" xr:uid="{94690A39-4F84-4FB5-97C7-A57DCC2F907D}"/>
    <cellStyle name="tableau | entete-colonne | series 5 3 2" xfId="19427" xr:uid="{7AA362EE-1374-499A-AEF9-08280F6432C5}"/>
    <cellStyle name="tableau | entete-colonne | series 5 4" xfId="19428" xr:uid="{60095718-88E6-44D7-8ACC-807784C86629}"/>
    <cellStyle name="tableau | entete-colonne | series 5 4 2" xfId="19429" xr:uid="{8A33973F-6E6F-43E6-BF77-DFE5FD199A3A}"/>
    <cellStyle name="tableau | entete-colonne | series 5 5" xfId="19430" xr:uid="{4DC3796D-930A-4383-9884-319D24FDC312}"/>
    <cellStyle name="tableau | entete-colonne | series 6" xfId="19431" xr:uid="{7E6ED1D6-D3F2-4435-9248-9D7211AAE7B0}"/>
    <cellStyle name="tableau | entete-colonne | series 6 2" xfId="19432" xr:uid="{BA63D7DD-B571-45EC-B0C7-7458BE71B325}"/>
    <cellStyle name="tableau | entete-colonne | series 6 2 2" xfId="19433" xr:uid="{2A644B2F-487F-4296-ACC2-DEAD70E60E85}"/>
    <cellStyle name="tableau | entete-colonne | series 6 3" xfId="19434" xr:uid="{8CCE6ED9-AC21-42AE-BE05-FE8D7B700324}"/>
    <cellStyle name="tableau | entete-colonne | series 6 3 2" xfId="19435" xr:uid="{CC7A5036-0903-4ADB-A470-801852894A2B}"/>
    <cellStyle name="tableau | entete-colonne | series 6 4" xfId="19436" xr:uid="{40F8A54B-36D7-453C-B20E-1115D7168456}"/>
    <cellStyle name="tableau | entete-colonne | series 7" xfId="19437" xr:uid="{3F3122F9-E803-45DA-A500-7CD2FDDE2520}"/>
    <cellStyle name="tableau | entete-colonne | series 7 2" xfId="19438" xr:uid="{8A6399CC-7404-48F9-9F9F-373CDCEEF34F}"/>
    <cellStyle name="tableau | entete-colonne | series 8" xfId="19439" xr:uid="{75546F71-9A43-4C10-86BB-A9BB8D0BDAB1}"/>
    <cellStyle name="tableau | entete-colonne | series 8 2" xfId="19440" xr:uid="{60272DD4-3A72-4275-A29A-33305C228B1B}"/>
    <cellStyle name="tableau | entete-colonne | series 9" xfId="19441" xr:uid="{310D0B7B-B726-47BE-A594-2DFAAC12CEEF}"/>
    <cellStyle name="tableau | entete-colonne | series 9 2" xfId="19442" xr:uid="{E604A61D-2DCD-48E7-96B7-991950F74E3F}"/>
    <cellStyle name="tableau | entete-ligne | normal" xfId="2453" xr:uid="{FE90F6DD-9CA7-45B5-BBD9-8B84A6FB08CA}"/>
    <cellStyle name="tableau | entete-ligne | normal 10" xfId="19444" xr:uid="{920A61FA-0986-4575-BFB6-0D5A8B546B12}"/>
    <cellStyle name="tableau | entete-ligne | normal 11" xfId="19445" xr:uid="{E758B223-CD37-4E1D-B970-1ED283273A9B}"/>
    <cellStyle name="tableau | entete-ligne | normal 12" xfId="19443" xr:uid="{10BA5A0F-4EC5-4B0A-A4AF-094ACFC6376F}"/>
    <cellStyle name="tableau | entete-ligne | normal 13" xfId="7343" xr:uid="{BAE051ED-A1F2-4363-B6C0-FF593A032C0F}"/>
    <cellStyle name="tableau | entete-ligne | normal 14" xfId="6339" xr:uid="{EEED6D69-4074-45AF-A6F8-CC8E5A8F1B1B}"/>
    <cellStyle name="tableau | entete-ligne | normal 2" xfId="19446" xr:uid="{9FAD07A8-FC2D-44B3-B0EB-0B6B06081C0F}"/>
    <cellStyle name="tableau | entete-ligne | normal 2 2" xfId="19447" xr:uid="{1BAC4CAC-74D5-4350-A6EC-77BE77C74954}"/>
    <cellStyle name="tableau | entete-ligne | normal 2 2 2" xfId="19448" xr:uid="{6B68827D-1893-4FC2-8F03-B7D72ED3FEFE}"/>
    <cellStyle name="tableau | entete-ligne | normal 2 3" xfId="19449" xr:uid="{9E6FB088-2E52-4FCA-9EA2-108394307F4E}"/>
    <cellStyle name="tableau | entete-ligne | normal 2 3 2" xfId="19450" xr:uid="{84C82963-253C-415E-B535-0D192E79F54D}"/>
    <cellStyle name="tableau | entete-ligne | normal 2 4" xfId="19451" xr:uid="{631A7003-3685-4E43-99C8-64EC2F5E7144}"/>
    <cellStyle name="tableau | entete-ligne | normal 2 5" xfId="19452" xr:uid="{1E1B37B7-FDF8-41EE-B3A8-EDC3EEC7255E}"/>
    <cellStyle name="tableau | entete-ligne | normal 3" xfId="19453" xr:uid="{E86A3EBF-2803-4A58-9918-4F6347EA4433}"/>
    <cellStyle name="tableau | entete-ligne | normal 3 2" xfId="19454" xr:uid="{575AF3C2-C42E-497B-A8D2-4E9AF8248BF6}"/>
    <cellStyle name="tableau | entete-ligne | normal 3 2 2" xfId="19455" xr:uid="{52007850-BFEC-49C8-A009-6E838299B185}"/>
    <cellStyle name="tableau | entete-ligne | normal 3 3" xfId="19456" xr:uid="{6EB91F26-741F-455B-8976-9860866B808D}"/>
    <cellStyle name="tableau | entete-ligne | normal 3 3 2" xfId="19457" xr:uid="{0288805B-6482-4BC3-A91B-D058143831FA}"/>
    <cellStyle name="tableau | entete-ligne | normal 3 4" xfId="19458" xr:uid="{6B26DA1D-4DCB-4940-B647-224FCA076BDE}"/>
    <cellStyle name="tableau | entete-ligne | normal 4" xfId="19459" xr:uid="{17A66B5B-B04A-48C3-BE2C-83FC11757F3D}"/>
    <cellStyle name="tableau | entete-ligne | normal 4 2" xfId="19460" xr:uid="{798DED89-3EA8-47C3-9FF6-2E4BDD06F20B}"/>
    <cellStyle name="tableau | entete-ligne | normal 4 2 2" xfId="19461" xr:uid="{6DC86D6B-8714-499A-A497-D7DE041DD5CE}"/>
    <cellStyle name="tableau | entete-ligne | normal 4 3" xfId="19462" xr:uid="{53CF80CD-F536-4814-8369-32458A88C5D0}"/>
    <cellStyle name="tableau | entete-ligne | normal 4 3 2" xfId="19463" xr:uid="{008B393A-8063-40B1-A781-6945714C3839}"/>
    <cellStyle name="tableau | entete-ligne | normal 4 4" xfId="19464" xr:uid="{32DB45AD-09D6-4831-B5AD-E58EC968D484}"/>
    <cellStyle name="tableau | entete-ligne | normal 5" xfId="19465" xr:uid="{17C6FB3F-6171-4735-BDD7-6636A685E24E}"/>
    <cellStyle name="tableau | entete-ligne | normal 5 2" xfId="19466" xr:uid="{D28C8D4C-7B0F-4421-A800-70DFF6E74D17}"/>
    <cellStyle name="tableau | entete-ligne | normal 5 2 2" xfId="19467" xr:uid="{0983156E-3502-4169-8E3B-29FE975A1CE9}"/>
    <cellStyle name="tableau | entete-ligne | normal 5 3" xfId="19468" xr:uid="{B5665712-B635-4B01-8BEB-EAFA648EFB4B}"/>
    <cellStyle name="tableau | entete-ligne | normal 5 3 2" xfId="19469" xr:uid="{5F4390A8-380D-46B4-97D0-0525D71EC857}"/>
    <cellStyle name="tableau | entete-ligne | normal 5 4" xfId="19470" xr:uid="{7CA30341-034C-4536-8541-50A17C1C4141}"/>
    <cellStyle name="tableau | entete-ligne | normal 5 4 2" xfId="19471" xr:uid="{27BE5E7B-6666-42CD-A95B-B69F92A60E3A}"/>
    <cellStyle name="tableau | entete-ligne | normal 5 5" xfId="19472" xr:uid="{0ECF9DBC-917E-4201-AE2B-4D7D856AAC1C}"/>
    <cellStyle name="tableau | entete-ligne | normal 6" xfId="19473" xr:uid="{23BB36BA-ACB0-4E5D-8AFD-8D6C0BA0591A}"/>
    <cellStyle name="tableau | entete-ligne | normal 6 2" xfId="19474" xr:uid="{D4DB48DF-5E78-4E58-8276-434992E3F0BC}"/>
    <cellStyle name="tableau | entete-ligne | normal 6 2 2" xfId="19475" xr:uid="{299EF86F-40D7-446C-B348-112E6F212D60}"/>
    <cellStyle name="tableau | entete-ligne | normal 6 3" xfId="19476" xr:uid="{4098F54E-FE93-4989-8843-9A43F8000A59}"/>
    <cellStyle name="tableau | entete-ligne | normal 6 3 2" xfId="19477" xr:uid="{A96E02FB-4149-437D-8DDC-9026BD101CB1}"/>
    <cellStyle name="tableau | entete-ligne | normal 6 4" xfId="19478" xr:uid="{8F5AB481-9D85-4A5A-9E10-DF5F0546BBC4}"/>
    <cellStyle name="tableau | entete-ligne | normal 7" xfId="19479" xr:uid="{FD5D438A-996F-4D05-BA34-E9DEF1F17005}"/>
    <cellStyle name="tableau | entete-ligne | normal 7 2" xfId="19480" xr:uid="{3F965C2B-713F-46F1-8401-BE832D59FB2C}"/>
    <cellStyle name="tableau | entete-ligne | normal 8" xfId="19481" xr:uid="{F157E8DD-962F-4D3D-90E4-A2B985FAD0C6}"/>
    <cellStyle name="tableau | entete-ligne | normal 8 2" xfId="19482" xr:uid="{E244D22C-C093-40E5-8B4A-DE7F0B7A58AD}"/>
    <cellStyle name="tableau | entete-ligne | normal 9" xfId="19483" xr:uid="{55DDE554-1984-4B42-B582-152C269041C5}"/>
    <cellStyle name="tableau | entete-ligne | normal 9 2" xfId="19484" xr:uid="{346D87BC-3C7B-426C-9579-AF2C02FE1A1B}"/>
    <cellStyle name="tableau | entete-ligne | total" xfId="2454" xr:uid="{E214A8CA-99FB-418A-AB7D-80800EF3020A}"/>
    <cellStyle name="tableau | entete-ligne | total 10" xfId="19486" xr:uid="{1FC43FF3-74CA-46D9-B35A-A37F2EF77CD3}"/>
    <cellStyle name="tableau | entete-ligne | total 11" xfId="19487" xr:uid="{C695ADCB-427B-4242-A315-24E4568C78A4}"/>
    <cellStyle name="tableau | entete-ligne | total 12" xfId="19485" xr:uid="{DCCE8226-DE2A-4525-B60A-0FCE1BF5AA63}"/>
    <cellStyle name="tableau | entete-ligne | total 13" xfId="7344" xr:uid="{5C972DDC-C2F0-4F21-AF44-FA7DFD7CEE7D}"/>
    <cellStyle name="tableau | entete-ligne | total 14" xfId="6340" xr:uid="{FACDC3B6-816D-4809-98C3-8786021467DE}"/>
    <cellStyle name="tableau | entete-ligne | total 2" xfId="19488" xr:uid="{D6C0E017-7B56-43D6-9BC5-20D28F83CFBD}"/>
    <cellStyle name="tableau | entete-ligne | total 2 2" xfId="19489" xr:uid="{A7ADDFB9-D1DC-4FF5-9A18-7148692AB589}"/>
    <cellStyle name="tableau | entete-ligne | total 2 2 2" xfId="19490" xr:uid="{122B9F7B-7095-4A27-91E4-E983937D4C55}"/>
    <cellStyle name="tableau | entete-ligne | total 2 3" xfId="19491" xr:uid="{8DD75975-32AB-4876-B96D-6B5D4D4F3D37}"/>
    <cellStyle name="tableau | entete-ligne | total 2 3 2" xfId="19492" xr:uid="{F9CFDDCB-6953-4E65-8BDE-BD352F53346E}"/>
    <cellStyle name="tableau | entete-ligne | total 2 4" xfId="19493" xr:uid="{958D1494-CAAC-4FFC-B20E-570D32E6B916}"/>
    <cellStyle name="tableau | entete-ligne | total 2 5" xfId="19494" xr:uid="{6A177C35-0EB2-4107-BAAF-38412A93E261}"/>
    <cellStyle name="tableau | entete-ligne | total 3" xfId="19495" xr:uid="{BB9F7F04-48D8-4B43-961F-B1A8FD7F2E07}"/>
    <cellStyle name="tableau | entete-ligne | total 3 2" xfId="19496" xr:uid="{933BAAE8-1594-4196-B4AC-3EA25F9DF21C}"/>
    <cellStyle name="tableau | entete-ligne | total 3 2 2" xfId="19497" xr:uid="{71E61FFA-CBEC-42CD-9371-87BA91F976E5}"/>
    <cellStyle name="tableau | entete-ligne | total 3 3" xfId="19498" xr:uid="{5AE97C8D-4A93-444B-B952-F3DFE9C9403E}"/>
    <cellStyle name="tableau | entete-ligne | total 3 3 2" xfId="19499" xr:uid="{AFF9592C-911D-4704-AA84-ECB36D521672}"/>
    <cellStyle name="tableau | entete-ligne | total 3 4" xfId="19500" xr:uid="{5EF819A6-22F2-48C3-9083-AE7C24EC327E}"/>
    <cellStyle name="tableau | entete-ligne | total 4" xfId="19501" xr:uid="{A7A63E65-1189-4694-AD4D-A4116FF8E01C}"/>
    <cellStyle name="tableau | entete-ligne | total 4 2" xfId="19502" xr:uid="{A017C12D-6FA6-4852-82BD-184BA7A1EEB0}"/>
    <cellStyle name="tableau | entete-ligne | total 4 2 2" xfId="19503" xr:uid="{E74AD11C-F3D9-45A7-BAA0-F613C6F7487B}"/>
    <cellStyle name="tableau | entete-ligne | total 4 3" xfId="19504" xr:uid="{E5827567-CED0-40BB-8679-F6F096545B50}"/>
    <cellStyle name="tableau | entete-ligne | total 4 3 2" xfId="19505" xr:uid="{2BDBF8E3-37BB-417B-BDE9-AD1795580E6F}"/>
    <cellStyle name="tableau | entete-ligne | total 4 4" xfId="19506" xr:uid="{0D41098B-8761-4249-AEF6-6A2D1D0A65E1}"/>
    <cellStyle name="tableau | entete-ligne | total 5" xfId="19507" xr:uid="{7531467E-2944-42AC-A989-3039409402D7}"/>
    <cellStyle name="tableau | entete-ligne | total 5 2" xfId="19508" xr:uid="{E15933C4-BC04-442B-B359-842B75434256}"/>
    <cellStyle name="tableau | entete-ligne | total 5 2 2" xfId="19509" xr:uid="{C205B900-94C4-4378-81F9-A31DE39F83F9}"/>
    <cellStyle name="tableau | entete-ligne | total 5 3" xfId="19510" xr:uid="{F51F7723-16A0-4255-B3FE-D4A34E9EC7E4}"/>
    <cellStyle name="tableau | entete-ligne | total 5 3 2" xfId="19511" xr:uid="{4787F8D8-3403-4FC9-8ADC-7D6DD05D9A0E}"/>
    <cellStyle name="tableau | entete-ligne | total 5 4" xfId="19512" xr:uid="{A6ECDF80-3AAF-4486-9DBE-B0A4840D9600}"/>
    <cellStyle name="tableau | entete-ligne | total 5 4 2" xfId="19513" xr:uid="{E1CF98FB-E795-48F9-99E2-C45F225EBA9C}"/>
    <cellStyle name="tableau | entete-ligne | total 5 5" xfId="19514" xr:uid="{B6F4CEFC-15BA-4A1F-B77A-5CAB3F4E9CE5}"/>
    <cellStyle name="tableau | entete-ligne | total 6" xfId="19515" xr:uid="{3BAE839E-5B21-439E-B764-AD58ACC7DEA0}"/>
    <cellStyle name="tableau | entete-ligne | total 6 2" xfId="19516" xr:uid="{602600A1-782D-4651-90B4-05907C6D70EB}"/>
    <cellStyle name="tableau | entete-ligne | total 6 2 2" xfId="19517" xr:uid="{FF91EBF4-C72E-467F-B822-F97F14F2C641}"/>
    <cellStyle name="tableau | entete-ligne | total 6 3" xfId="19518" xr:uid="{ACD43FD2-F606-4B15-9E68-D705F1FAD489}"/>
    <cellStyle name="tableau | entete-ligne | total 6 3 2" xfId="19519" xr:uid="{3CE7FFB8-0D98-43F7-9BA0-4F0F893D61C9}"/>
    <cellStyle name="tableau | entete-ligne | total 6 4" xfId="19520" xr:uid="{887DE53A-6149-4C6F-85AC-9B1520E09903}"/>
    <cellStyle name="tableau | entete-ligne | total 7" xfId="19521" xr:uid="{3BD25DE7-99D9-4A97-86B1-313A874A323B}"/>
    <cellStyle name="tableau | entete-ligne | total 7 2" xfId="19522" xr:uid="{63F47A08-9042-434B-9303-31F2F5C27E28}"/>
    <cellStyle name="tableau | entete-ligne | total 8" xfId="19523" xr:uid="{B4EB63C4-A507-436A-A9A7-2D0EAAF254BA}"/>
    <cellStyle name="tableau | entete-ligne | total 8 2" xfId="19524" xr:uid="{8D5A9E57-88A0-4E84-9358-E9DCA0290BCA}"/>
    <cellStyle name="tableau | entete-ligne | total 9" xfId="19525" xr:uid="{37CCD49A-1079-46A7-A9BA-EE064917F22E}"/>
    <cellStyle name="tableau | entete-ligne | total 9 2" xfId="19526" xr:uid="{157096CA-12C0-4EBD-A6FB-0E7FA02D9165}"/>
    <cellStyle name="tableau | ligne-titre | niveau1" xfId="2455" xr:uid="{B87DAAD7-18D8-4A29-8783-0B1B010D3886}"/>
    <cellStyle name="tableau | ligne-titre | niveau1 10" xfId="19528" xr:uid="{AD75E068-6021-4717-BE12-DBFD880FA8EC}"/>
    <cellStyle name="tableau | ligne-titre | niveau1 11" xfId="19529" xr:uid="{DF415F50-9C7A-428B-B73B-BA4F6BEF54D7}"/>
    <cellStyle name="tableau | ligne-titre | niveau1 12" xfId="19527" xr:uid="{A5FE67E8-F5C5-431A-ADF2-ECBDFDA7FB10}"/>
    <cellStyle name="tableau | ligne-titre | niveau1 13" xfId="7345" xr:uid="{CB828973-5538-4FA7-84FF-F99B0C81E397}"/>
    <cellStyle name="tableau | ligne-titre | niveau1 14" xfId="6341" xr:uid="{B6C33C39-3FDF-4BB8-AC6A-FB00FDF490D8}"/>
    <cellStyle name="tableau | ligne-titre | niveau1 2" xfId="19530" xr:uid="{6020428C-85C7-442C-A303-9060F3CD5328}"/>
    <cellStyle name="tableau | ligne-titre | niveau1 2 2" xfId="19531" xr:uid="{8065603E-3A2A-4698-8BB9-3F40E0FE029C}"/>
    <cellStyle name="tableau | ligne-titre | niveau1 2 2 2" xfId="19532" xr:uid="{05B9EEE6-5096-401E-8AEE-2CCC86B4EB02}"/>
    <cellStyle name="tableau | ligne-titre | niveau1 2 3" xfId="19533" xr:uid="{628C541E-0026-479B-A5EA-1BCA376823CA}"/>
    <cellStyle name="tableau | ligne-titre | niveau1 2 3 2" xfId="19534" xr:uid="{F3A00126-4A4E-4E91-BD6A-EE97C2CB4A67}"/>
    <cellStyle name="tableau | ligne-titre | niveau1 2 4" xfId="19535" xr:uid="{DB511A4D-3476-431C-B9F5-7723B8A9D3DF}"/>
    <cellStyle name="tableau | ligne-titre | niveau1 2 5" xfId="19536" xr:uid="{E9C44316-BB45-45F4-A310-F5764951C276}"/>
    <cellStyle name="tableau | ligne-titre | niveau1 3" xfId="19537" xr:uid="{EBADBE1A-E806-4229-BBE6-4CEB4C74996D}"/>
    <cellStyle name="tableau | ligne-titre | niveau1 3 2" xfId="19538" xr:uid="{E1327201-0E04-4D53-9D4C-B5F0FCA4B7D1}"/>
    <cellStyle name="tableau | ligne-titre | niveau1 3 2 2" xfId="19539" xr:uid="{A2D5F6D2-62CE-43FB-9BC3-3948EE96A830}"/>
    <cellStyle name="tableau | ligne-titre | niveau1 3 3" xfId="19540" xr:uid="{11E0D111-A474-4786-ABB9-96EDAC7B14C3}"/>
    <cellStyle name="tableau | ligne-titre | niveau1 3 3 2" xfId="19541" xr:uid="{79BBB57D-487B-403A-AD1A-DB0FB0BC8816}"/>
    <cellStyle name="tableau | ligne-titre | niveau1 3 4" xfId="19542" xr:uid="{865B1F7C-F2C3-40BE-B4E3-001B912A8BC7}"/>
    <cellStyle name="tableau | ligne-titre | niveau1 4" xfId="19543" xr:uid="{7F0B3F1F-A95A-4811-80EC-F9B4435F1441}"/>
    <cellStyle name="tableau | ligne-titre | niveau1 4 2" xfId="19544" xr:uid="{F6B1C646-3AA4-4711-BED4-1691ED17C87C}"/>
    <cellStyle name="tableau | ligne-titre | niveau1 4 2 2" xfId="19545" xr:uid="{7BE3CEA0-BA74-4F24-A98B-18D68170E030}"/>
    <cellStyle name="tableau | ligne-titre | niveau1 4 3" xfId="19546" xr:uid="{5D18ADED-692D-40A1-8EE2-989008988C42}"/>
    <cellStyle name="tableau | ligne-titre | niveau1 4 3 2" xfId="19547" xr:uid="{DDFC9418-C15F-47DD-AF38-75B1D60A6FBE}"/>
    <cellStyle name="tableau | ligne-titre | niveau1 4 4" xfId="19548" xr:uid="{BB232882-0701-41C7-B0F2-660878AEB694}"/>
    <cellStyle name="tableau | ligne-titre | niveau1 5" xfId="19549" xr:uid="{5DB843FD-9975-4C43-9095-20FD8DBBDEA5}"/>
    <cellStyle name="tableau | ligne-titre | niveau1 5 2" xfId="19550" xr:uid="{DABB6D5D-66CD-4593-AA57-587F5921BAE3}"/>
    <cellStyle name="tableau | ligne-titre | niveau1 5 2 2" xfId="19551" xr:uid="{79B9017F-9072-45B1-923B-728D143AEE17}"/>
    <cellStyle name="tableau | ligne-titre | niveau1 5 3" xfId="19552" xr:uid="{53FBACA6-EC55-40B3-8B2F-E5F52F79BCD5}"/>
    <cellStyle name="tableau | ligne-titre | niveau1 5 3 2" xfId="19553" xr:uid="{45BA26F0-B2A3-4D20-85C0-CA72ACAE0C95}"/>
    <cellStyle name="tableau | ligne-titre | niveau1 5 4" xfId="19554" xr:uid="{17D6B568-B23E-4D74-B21A-4ECCECC8B974}"/>
    <cellStyle name="tableau | ligne-titre | niveau1 5 4 2" xfId="19555" xr:uid="{B5140D2E-5B8D-43D5-82E2-C2E51395B570}"/>
    <cellStyle name="tableau | ligne-titre | niveau1 5 5" xfId="19556" xr:uid="{370725EB-0B9B-445C-A564-AC7155C1E37A}"/>
    <cellStyle name="tableau | ligne-titre | niveau1 6" xfId="19557" xr:uid="{C3AAC4D5-AA1B-47E9-814E-58DBBCD46B79}"/>
    <cellStyle name="tableau | ligne-titre | niveau1 6 2" xfId="19558" xr:uid="{E28A1A79-0D82-47EA-BDD5-EA8F333A650B}"/>
    <cellStyle name="tableau | ligne-titre | niveau1 6 2 2" xfId="19559" xr:uid="{B3717AF9-5E7A-4AE8-9231-0CF25D9C7C3A}"/>
    <cellStyle name="tableau | ligne-titre | niveau1 6 3" xfId="19560" xr:uid="{0385739F-E899-449A-BED3-E4245AEC39D7}"/>
    <cellStyle name="tableau | ligne-titre | niveau1 6 3 2" xfId="19561" xr:uid="{CEDA591B-BAA4-4783-B84C-E17D37FEFC7A}"/>
    <cellStyle name="tableau | ligne-titre | niveau1 6 4" xfId="19562" xr:uid="{CA822CAA-FAC3-4335-BDA7-1D79FCE9757E}"/>
    <cellStyle name="tableau | ligne-titre | niveau1 7" xfId="19563" xr:uid="{BF8FF237-1CA7-4CA7-BB3E-B57A82882B91}"/>
    <cellStyle name="tableau | ligne-titre | niveau1 7 2" xfId="19564" xr:uid="{93B18C17-4C7B-4335-8EB9-A38455A04796}"/>
    <cellStyle name="tableau | ligne-titre | niveau1 8" xfId="19565" xr:uid="{2B7A5DEE-7E71-41F5-AA09-8FC5B43B191A}"/>
    <cellStyle name="tableau | ligne-titre | niveau1 8 2" xfId="19566" xr:uid="{30513C92-4356-49FB-A1E0-3C3880BB3F64}"/>
    <cellStyle name="tableau | ligne-titre | niveau1 9" xfId="19567" xr:uid="{C66A6F6F-0C3F-4C87-A09B-895AB7617CA3}"/>
    <cellStyle name="tableau | ligne-titre | niveau1 9 2" xfId="19568" xr:uid="{54F443D3-6BFE-42CE-88E6-B5AD30A50853}"/>
    <cellStyle name="tableau | ligne-titre | niveau2" xfId="2456" xr:uid="{CB97229C-0FE3-4400-9683-296549121882}"/>
    <cellStyle name="tableau | ligne-titre | niveau2 10" xfId="19570" xr:uid="{2A5D7B1D-5B05-4AEF-B6B3-5CB28B839FF9}"/>
    <cellStyle name="tableau | ligne-titre | niveau2 11" xfId="19571" xr:uid="{987E7B3F-34FA-468B-91F8-DD9628B0C793}"/>
    <cellStyle name="tableau | ligne-titre | niveau2 12" xfId="19569" xr:uid="{4696D01E-4D53-49D6-B40D-62EAA3D9B671}"/>
    <cellStyle name="tableau | ligne-titre | niveau2 13" xfId="7346" xr:uid="{BA4C2A5D-C0C4-4D00-8A68-B3C9F4423116}"/>
    <cellStyle name="tableau | ligne-titre | niveau2 14" xfId="6342" xr:uid="{4EEB0C50-CF70-4E1D-BD90-5AB6CB6EF75C}"/>
    <cellStyle name="tableau | ligne-titre | niveau2 2" xfId="19572" xr:uid="{A0523541-A553-4338-AEBD-EABE9F67A04B}"/>
    <cellStyle name="tableau | ligne-titre | niveau2 2 2" xfId="19573" xr:uid="{1CE247DA-AB3D-46F4-8394-D1BC2B3A6757}"/>
    <cellStyle name="tableau | ligne-titre | niveau2 2 2 2" xfId="19574" xr:uid="{127459ED-58DD-40B7-803A-9C2A15A3D616}"/>
    <cellStyle name="tableau | ligne-titre | niveau2 2 3" xfId="19575" xr:uid="{D9ADBCD3-DCD3-43FC-A9B9-4CFA66694582}"/>
    <cellStyle name="tableau | ligne-titre | niveau2 2 3 2" xfId="19576" xr:uid="{D0FE0A95-EBCF-4497-A019-B900A141455D}"/>
    <cellStyle name="tableau | ligne-titre | niveau2 2 4" xfId="19577" xr:uid="{F6931A21-0A47-455E-B2F4-1AAC18CB4863}"/>
    <cellStyle name="tableau | ligne-titre | niveau2 2 5" xfId="19578" xr:uid="{7D54787E-2C02-42C9-90E1-39EBB6171CB4}"/>
    <cellStyle name="tableau | ligne-titre | niveau2 3" xfId="19579" xr:uid="{284AA3F8-C0EC-4389-B5D2-2CEE076714EA}"/>
    <cellStyle name="tableau | ligne-titre | niveau2 3 2" xfId="19580" xr:uid="{76FDFA4F-23C5-47F5-BD54-6BA2102BDC2D}"/>
    <cellStyle name="tableau | ligne-titre | niveau2 3 2 2" xfId="19581" xr:uid="{A0DBB8A5-744C-47F2-AC6F-BC1AE0037E7A}"/>
    <cellStyle name="tableau | ligne-titre | niveau2 3 3" xfId="19582" xr:uid="{F5E999BE-919B-4103-B127-C4A09DBDEB75}"/>
    <cellStyle name="tableau | ligne-titre | niveau2 3 3 2" xfId="19583" xr:uid="{655CC0C8-EDD9-4D65-917D-78FBAEFE9CA0}"/>
    <cellStyle name="tableau | ligne-titre | niveau2 3 4" xfId="19584" xr:uid="{9A0B0601-2447-41B2-A4B3-65AE3303B0DB}"/>
    <cellStyle name="tableau | ligne-titre | niveau2 4" xfId="19585" xr:uid="{4A79605B-0F76-477F-9123-78CB983B5E78}"/>
    <cellStyle name="tableau | ligne-titre | niveau2 4 2" xfId="19586" xr:uid="{A89ACB92-25F0-4061-BB86-6F5AD5A45AD9}"/>
    <cellStyle name="tableau | ligne-titre | niveau2 4 2 2" xfId="19587" xr:uid="{E9041534-75AC-48A4-946C-3F3E8B122F6F}"/>
    <cellStyle name="tableau | ligne-titre | niveau2 4 3" xfId="19588" xr:uid="{A8638040-39B5-4D27-A6BB-5EE6DD579618}"/>
    <cellStyle name="tableau | ligne-titre | niveau2 4 3 2" xfId="19589" xr:uid="{75ED50F7-A112-4A29-A112-6889E1E630AD}"/>
    <cellStyle name="tableau | ligne-titre | niveau2 4 4" xfId="19590" xr:uid="{859A3983-DBD3-48D4-BE1A-573C88CFBFDE}"/>
    <cellStyle name="tableau | ligne-titre | niveau2 5" xfId="19591" xr:uid="{6DEF5C71-E7A7-4AE5-80E6-29994B1D4761}"/>
    <cellStyle name="tableau | ligne-titre | niveau2 5 2" xfId="19592" xr:uid="{A02C5249-5367-4B24-B5F7-092B1D51EE2E}"/>
    <cellStyle name="tableau | ligne-titre | niveau2 5 2 2" xfId="19593" xr:uid="{117FF829-CD4C-4A96-BFAD-D9AFE960E6E9}"/>
    <cellStyle name="tableau | ligne-titre | niveau2 5 3" xfId="19594" xr:uid="{4805E970-2FD0-4E91-B34C-A0F38997F0E6}"/>
    <cellStyle name="tableau | ligne-titre | niveau2 5 3 2" xfId="19595" xr:uid="{18ED91AD-C7E3-4E95-A293-7A986968E851}"/>
    <cellStyle name="tableau | ligne-titre | niveau2 5 4" xfId="19596" xr:uid="{071E6831-B40D-4DA7-942A-29BCA2CA5D31}"/>
    <cellStyle name="tableau | ligne-titre | niveau2 5 4 2" xfId="19597" xr:uid="{ED391EC0-9113-40B1-8391-6F6B7B1F4D88}"/>
    <cellStyle name="tableau | ligne-titre | niveau2 5 5" xfId="19598" xr:uid="{7CCF469C-9ACC-40F6-8BD2-C9CF7DC05CC9}"/>
    <cellStyle name="tableau | ligne-titre | niveau2 6" xfId="19599" xr:uid="{FBBF6930-DC5F-4003-AB96-81A3328F5685}"/>
    <cellStyle name="tableau | ligne-titre | niveau2 6 2" xfId="19600" xr:uid="{C75F9736-B496-4FB5-976C-3558EC5B54DE}"/>
    <cellStyle name="tableau | ligne-titre | niveau2 6 2 2" xfId="19601" xr:uid="{71716407-ACA2-421F-9BD8-5F1901447078}"/>
    <cellStyle name="tableau | ligne-titre | niveau2 6 3" xfId="19602" xr:uid="{8C99B078-E989-41C6-9A5F-EA6A98A7F4E9}"/>
    <cellStyle name="tableau | ligne-titre | niveau2 6 3 2" xfId="19603" xr:uid="{77CE15A6-7BA5-4B9B-B3C0-8DE8184AA454}"/>
    <cellStyle name="tableau | ligne-titre | niveau2 6 4" xfId="19604" xr:uid="{C0FD47DA-55D1-4303-930A-F8A78A8687F7}"/>
    <cellStyle name="tableau | ligne-titre | niveau2 7" xfId="19605" xr:uid="{AB93C84C-89CF-4659-B3F3-7FA936AF1163}"/>
    <cellStyle name="tableau | ligne-titre | niveau2 7 2" xfId="19606" xr:uid="{7E6580E8-5E31-4E07-A462-C42512F26305}"/>
    <cellStyle name="tableau | ligne-titre | niveau2 8" xfId="19607" xr:uid="{4D892052-9516-4C1B-BB5F-6750049E249A}"/>
    <cellStyle name="tableau | ligne-titre | niveau2 8 2" xfId="19608" xr:uid="{BEA0C015-446E-4E3A-8CF8-882F76BF291F}"/>
    <cellStyle name="tableau | ligne-titre | niveau2 9" xfId="19609" xr:uid="{433DEF82-E6BF-4E18-A280-24BCD01034A7}"/>
    <cellStyle name="tableau | ligne-titre | niveau2 9 2" xfId="19610" xr:uid="{4A110F87-2152-4BAE-B11F-307194D992EB}"/>
    <cellStyle name="Title" xfId="3" builtinId="15" customBuiltin="1"/>
    <cellStyle name="Title 10" xfId="6343" xr:uid="{77A978F2-891B-450D-83CC-3A5143AA9892}"/>
    <cellStyle name="Title 10 10" xfId="19612" xr:uid="{A6DCABE2-2740-40CB-B7C7-33AD75EACA2D}"/>
    <cellStyle name="Title 10 11" xfId="19613" xr:uid="{2F7D2F23-5BBF-42F8-AD5C-B9A961A2E1AC}"/>
    <cellStyle name="Title 10 12" xfId="19611" xr:uid="{85447974-289D-4FD3-92BB-5F1BCDCD71EA}"/>
    <cellStyle name="Title 10 13" xfId="8172" xr:uid="{F43123D6-F75C-43C2-B9EB-13461AEB5B61}"/>
    <cellStyle name="Title 10 2" xfId="19614" xr:uid="{3E9082F9-3D4E-4499-89CA-8180637066F4}"/>
    <cellStyle name="Title 10 2 2" xfId="19615" xr:uid="{C8BEDED3-1ADE-471A-83B2-E8A4F24D4B62}"/>
    <cellStyle name="Title 10 2 2 2" xfId="19616" xr:uid="{532AED7B-1497-46AF-99FA-047CB4F703B7}"/>
    <cellStyle name="Title 10 2 3" xfId="19617" xr:uid="{C7A783E7-D9AB-4B0B-9D02-8C875D67786A}"/>
    <cellStyle name="Title 10 2 3 2" xfId="19618" xr:uid="{DFA93332-C77C-4484-BACA-1E57BF78647D}"/>
    <cellStyle name="Title 10 2 4" xfId="19619" xr:uid="{E8A34EA6-5FFB-4FF0-B867-08F3B9A5816C}"/>
    <cellStyle name="Title 10 2 5" xfId="19620" xr:uid="{B2682FDB-A267-42E8-B1EF-2A0491C89D7C}"/>
    <cellStyle name="Title 10 3" xfId="19621" xr:uid="{7576EE73-FA8B-4B6F-B7C0-60C84D630A2F}"/>
    <cellStyle name="Title 10 3 2" xfId="19622" xr:uid="{5C62D566-7AE2-47C2-87A8-C39DF76D2121}"/>
    <cellStyle name="Title 10 3 2 2" xfId="19623" xr:uid="{27D07101-3A2D-40AC-88FD-1EBD86CFCF4A}"/>
    <cellStyle name="Title 10 3 3" xfId="19624" xr:uid="{2521014F-4148-4335-AA6C-40B4557B323B}"/>
    <cellStyle name="Title 10 3 3 2" xfId="19625" xr:uid="{9EB05D7C-11C3-4188-BD96-A99889683C91}"/>
    <cellStyle name="Title 10 3 4" xfId="19626" xr:uid="{990E5554-4C28-4E5C-9404-7EEE435D351C}"/>
    <cellStyle name="Title 10 4" xfId="19627" xr:uid="{192C84A0-E32C-4D03-BD81-B35337F80D04}"/>
    <cellStyle name="Title 10 4 2" xfId="19628" xr:uid="{C3A15E4E-603D-4681-8916-28E50FFD6C9F}"/>
    <cellStyle name="Title 10 4 2 2" xfId="19629" xr:uid="{5039DF9A-32C3-4F38-AAEB-7FBF26860DEE}"/>
    <cellStyle name="Title 10 4 3" xfId="19630" xr:uid="{E66CC5DE-ACD9-47B2-B760-D738EE6537F9}"/>
    <cellStyle name="Title 10 4 3 2" xfId="19631" xr:uid="{892E7544-98C9-483B-ADB8-0312F87236E2}"/>
    <cellStyle name="Title 10 4 4" xfId="19632" xr:uid="{7D490DC6-BAA0-4177-A23F-8A960DDBE601}"/>
    <cellStyle name="Title 10 5" xfId="19633" xr:uid="{59296C44-5813-4B92-B9C2-F45860CF2104}"/>
    <cellStyle name="Title 10 5 2" xfId="19634" xr:uid="{03435A4A-A4E1-47B0-B2FF-705170D4C741}"/>
    <cellStyle name="Title 10 5 2 2" xfId="19635" xr:uid="{FAD3D2C8-CE91-47C6-9C5F-0F31A6150830}"/>
    <cellStyle name="Title 10 5 3" xfId="19636" xr:uid="{C0722809-4659-441A-A418-AE8085B775E8}"/>
    <cellStyle name="Title 10 5 3 2" xfId="19637" xr:uid="{E91CA6A4-ED12-414B-926D-F98CA7AD5D25}"/>
    <cellStyle name="Title 10 5 4" xfId="19638" xr:uid="{22C35E4F-1CC4-467E-A1AB-5D3B53F9C5D3}"/>
    <cellStyle name="Title 10 5 4 2" xfId="19639" xr:uid="{F5147B9A-5A6B-4EF4-BF52-1403D6E5C179}"/>
    <cellStyle name="Title 10 5 5" xfId="19640" xr:uid="{2E50D5C3-BDE1-46DE-8968-C293A4F6E853}"/>
    <cellStyle name="Title 10 6" xfId="19641" xr:uid="{4D9C4E8C-0258-4546-A102-38ED21F6F844}"/>
    <cellStyle name="Title 10 6 2" xfId="19642" xr:uid="{2239AD3D-8CDD-467F-9A5F-C2EC81621C3B}"/>
    <cellStyle name="Title 10 6 2 2" xfId="19643" xr:uid="{3C7B078D-0462-44FC-A4BA-5C4B1E61C704}"/>
    <cellStyle name="Title 10 6 3" xfId="19644" xr:uid="{92AC48EF-0D03-4824-B345-95CCE0196D38}"/>
    <cellStyle name="Title 10 6 3 2" xfId="19645" xr:uid="{101DFCC8-8D68-4C02-A8B9-F0E26898C2AE}"/>
    <cellStyle name="Title 10 6 4" xfId="19646" xr:uid="{59F02B55-C30D-4ACD-8885-361E3FA52158}"/>
    <cellStyle name="Title 10 7" xfId="19647" xr:uid="{E5E40F90-4974-484E-ABA2-E3D5E3929648}"/>
    <cellStyle name="Title 10 7 2" xfId="19648" xr:uid="{4EB626AE-FF40-418A-A759-A403265097E5}"/>
    <cellStyle name="Title 10 8" xfId="19649" xr:uid="{D17CBD29-A8AD-46C6-A9D9-616BFDD376CC}"/>
    <cellStyle name="Title 10 8 2" xfId="19650" xr:uid="{D12DA514-1E39-4D82-81F4-6DCD35F5BAB4}"/>
    <cellStyle name="Title 10 9" xfId="19651" xr:uid="{A46D83FD-DCA9-4972-A62C-4A8EE149EF40}"/>
    <cellStyle name="Title 10 9 2" xfId="19652" xr:uid="{D7758160-798E-4D56-AA73-E18969F7D5A3}"/>
    <cellStyle name="Title 11" xfId="6344" xr:uid="{9A5D1C36-3D7E-448D-9E44-42EABFB77983}"/>
    <cellStyle name="Title 11 10" xfId="19654" xr:uid="{DE90150F-90C1-4608-9233-92E34D2D7E91}"/>
    <cellStyle name="Title 11 11" xfId="19655" xr:uid="{1026373A-F12B-435F-910E-B03AC9FA42A7}"/>
    <cellStyle name="Title 11 12" xfId="19653" xr:uid="{F8CD3903-5AAF-47B6-A368-70512363FFB2}"/>
    <cellStyle name="Title 11 13" xfId="8173" xr:uid="{B574E137-8C89-40B9-B59B-CD90A18FB641}"/>
    <cellStyle name="Title 11 2" xfId="19656" xr:uid="{2FEAEE52-EAC4-4104-B3EE-8A9495CACFF6}"/>
    <cellStyle name="Title 11 2 2" xfId="19657" xr:uid="{A9684D61-0292-4FD4-8F4C-F7E5EF8BDE6D}"/>
    <cellStyle name="Title 11 2 2 2" xfId="19658" xr:uid="{ED53396D-D1AA-4AFE-986E-6D06B76ADF4D}"/>
    <cellStyle name="Title 11 2 3" xfId="19659" xr:uid="{795FDD3F-51C2-4410-8E62-6682756C427E}"/>
    <cellStyle name="Title 11 2 3 2" xfId="19660" xr:uid="{630286FC-A93E-4251-BD43-680E0D666932}"/>
    <cellStyle name="Title 11 2 4" xfId="19661" xr:uid="{8F61B1B4-09C1-4D5F-8619-ABEA7077E90F}"/>
    <cellStyle name="Title 11 2 5" xfId="19662" xr:uid="{14E17B6C-8B77-4967-9173-0251EE8CB5EB}"/>
    <cellStyle name="Title 11 3" xfId="19663" xr:uid="{E94B75EC-31EE-44B6-9E1C-EECB6855F1D4}"/>
    <cellStyle name="Title 11 3 2" xfId="19664" xr:uid="{5D19C732-4E6C-4B83-85D7-82EC2157FD6B}"/>
    <cellStyle name="Title 11 3 2 2" xfId="19665" xr:uid="{B755F21D-5E87-41B1-B338-72962F6245C0}"/>
    <cellStyle name="Title 11 3 3" xfId="19666" xr:uid="{92211785-7E83-4145-9D57-CEDF574606BF}"/>
    <cellStyle name="Title 11 3 3 2" xfId="19667" xr:uid="{8C742B2F-4EDB-45DE-95D0-29E1A484DD63}"/>
    <cellStyle name="Title 11 3 4" xfId="19668" xr:uid="{04444241-BEBF-49E3-9477-943329DD923D}"/>
    <cellStyle name="Title 11 4" xfId="19669" xr:uid="{9F6EEA15-E185-4AB0-94A9-36A423033479}"/>
    <cellStyle name="Title 11 4 2" xfId="19670" xr:uid="{742884D9-584C-4FD1-A493-4C9C2FE790DF}"/>
    <cellStyle name="Title 11 4 2 2" xfId="19671" xr:uid="{CB28D150-9CF3-4E12-8239-95310BB3D785}"/>
    <cellStyle name="Title 11 4 3" xfId="19672" xr:uid="{13D60FC0-F393-41E5-913F-D1811813EFDE}"/>
    <cellStyle name="Title 11 4 3 2" xfId="19673" xr:uid="{554229D5-5DEE-4502-A88E-9EB1D9BAF503}"/>
    <cellStyle name="Title 11 4 4" xfId="19674" xr:uid="{99BAFDC9-A334-47E3-A7A1-4F843B4A076F}"/>
    <cellStyle name="Title 11 5" xfId="19675" xr:uid="{BE15CC7D-FD74-4514-94E3-7683E03E976D}"/>
    <cellStyle name="Title 11 5 2" xfId="19676" xr:uid="{DAB71934-CB0C-4ECF-8EEE-F40ECC6AB70F}"/>
    <cellStyle name="Title 11 5 2 2" xfId="19677" xr:uid="{1A8E6DEF-AA1B-44FE-9815-EAE993E9DDCA}"/>
    <cellStyle name="Title 11 5 3" xfId="19678" xr:uid="{7F09A1FE-DE0C-47A7-ADE5-FF7B6E347867}"/>
    <cellStyle name="Title 11 5 3 2" xfId="19679" xr:uid="{40D024DC-0CE2-4EDE-AD53-293F0B927933}"/>
    <cellStyle name="Title 11 5 4" xfId="19680" xr:uid="{B91F7A06-6611-47FE-AC72-9647A6D52B31}"/>
    <cellStyle name="Title 11 5 4 2" xfId="19681" xr:uid="{DB00D9E2-21FA-4BB5-88A6-F5F9571951C7}"/>
    <cellStyle name="Title 11 5 5" xfId="19682" xr:uid="{269EDE25-11AD-479D-A407-00701C8AA349}"/>
    <cellStyle name="Title 11 6" xfId="19683" xr:uid="{4B8A2C6D-F07F-454C-905A-8C34A6E3A7A4}"/>
    <cellStyle name="Title 11 6 2" xfId="19684" xr:uid="{FDA23CF5-CC54-4D35-920F-4059AD85C604}"/>
    <cellStyle name="Title 11 6 2 2" xfId="19685" xr:uid="{7CFD6F16-853C-4B67-9379-4981F41F1928}"/>
    <cellStyle name="Title 11 6 3" xfId="19686" xr:uid="{C9EAD3B0-BBAA-44BD-AA33-F7AB29CAC1FA}"/>
    <cellStyle name="Title 11 6 3 2" xfId="19687" xr:uid="{12E5484E-F415-43C2-9970-D4C1DDBE885F}"/>
    <cellStyle name="Title 11 6 4" xfId="19688" xr:uid="{76B25A81-E485-4F1B-A1D6-803C226A0657}"/>
    <cellStyle name="Title 11 7" xfId="19689" xr:uid="{782C9F1D-BFCF-4167-9458-F528E1DFA944}"/>
    <cellStyle name="Title 11 7 2" xfId="19690" xr:uid="{C0C50CE7-5F6A-4438-8288-7D94A86AD81B}"/>
    <cellStyle name="Title 11 8" xfId="19691" xr:uid="{F158753C-9309-4809-AC3B-E27F230E87D5}"/>
    <cellStyle name="Title 11 8 2" xfId="19692" xr:uid="{2BA88AA8-D3D1-4DA6-B727-C438DB6B53EC}"/>
    <cellStyle name="Title 11 9" xfId="19693" xr:uid="{5B200E1E-AEC0-41D1-9C26-F0FA2D3F4ED8}"/>
    <cellStyle name="Title 11 9 2" xfId="19694" xr:uid="{13CAEFEA-25ED-428A-9FA1-43043B090C16}"/>
    <cellStyle name="Title 12" xfId="6345" xr:uid="{5BF8EA0C-B956-42D9-A420-AE9977EB3CCE}"/>
    <cellStyle name="Title 12 10" xfId="19696" xr:uid="{2F7F3AE9-CF78-4A21-9A69-5834E23CA319}"/>
    <cellStyle name="Title 12 11" xfId="19697" xr:uid="{469F1C5A-0EAF-4593-ABF2-597923044A14}"/>
    <cellStyle name="Title 12 12" xfId="19695" xr:uid="{A5438EE0-0E1F-4024-A78E-EBB1E71EA57D}"/>
    <cellStyle name="Title 12 13" xfId="8174" xr:uid="{26EAD307-F6D5-4702-8248-D7E93BEBFA0D}"/>
    <cellStyle name="Title 12 2" xfId="19698" xr:uid="{DC0E4E0F-3267-454C-B148-24E527A650AE}"/>
    <cellStyle name="Title 12 2 2" xfId="19699" xr:uid="{3895E0CB-8C32-474E-BF7B-13DB7DB71F36}"/>
    <cellStyle name="Title 12 2 2 2" xfId="19700" xr:uid="{99E87D99-277D-4038-B246-41835A9E2AF1}"/>
    <cellStyle name="Title 12 2 3" xfId="19701" xr:uid="{23E38941-2BF3-4043-8018-4712884EBFA4}"/>
    <cellStyle name="Title 12 2 3 2" xfId="19702" xr:uid="{F397BB72-F26A-441E-B569-D0CFCB1E6F75}"/>
    <cellStyle name="Title 12 2 4" xfId="19703" xr:uid="{1C983ADE-6EC4-42D4-A668-4CAB2C2F1776}"/>
    <cellStyle name="Title 12 2 5" xfId="19704" xr:uid="{7AD58405-A020-446E-A31D-F454C4E5BA5D}"/>
    <cellStyle name="Title 12 3" xfId="19705" xr:uid="{EA8D22E5-10D3-424B-932F-5165B18E61D9}"/>
    <cellStyle name="Title 12 3 2" xfId="19706" xr:uid="{8A707F46-5DF5-4BD2-9B67-F9FF22060E6C}"/>
    <cellStyle name="Title 12 3 2 2" xfId="19707" xr:uid="{10CCFD17-645A-4E74-9D93-2BE7C29074A1}"/>
    <cellStyle name="Title 12 3 3" xfId="19708" xr:uid="{E7990FB3-B1FE-4AAD-9502-BFA65ACFE2B9}"/>
    <cellStyle name="Title 12 3 3 2" xfId="19709" xr:uid="{17409162-F25D-4D82-BF6B-9CAA3E0AF848}"/>
    <cellStyle name="Title 12 3 4" xfId="19710" xr:uid="{8D5D8F17-8585-4CF3-9896-C5A043C8838F}"/>
    <cellStyle name="Title 12 4" xfId="19711" xr:uid="{B17F95EA-003F-462E-8688-9245106788FA}"/>
    <cellStyle name="Title 12 4 2" xfId="19712" xr:uid="{B9F73ABB-F0FD-495A-A5B4-5E40D661B11B}"/>
    <cellStyle name="Title 12 4 2 2" xfId="19713" xr:uid="{CE5CBE8E-B9C4-4643-89B9-8AE84A1336CC}"/>
    <cellStyle name="Title 12 4 3" xfId="19714" xr:uid="{3B116277-B375-4F78-B4E9-387850999314}"/>
    <cellStyle name="Title 12 4 3 2" xfId="19715" xr:uid="{7991544B-1B86-473C-9FF0-2491864BB153}"/>
    <cellStyle name="Title 12 4 4" xfId="19716" xr:uid="{2FE6D16B-3B37-4975-A1F2-A222DA6AA437}"/>
    <cellStyle name="Title 12 5" xfId="19717" xr:uid="{FEEF9DE5-B849-4CF8-B713-46328110DF7D}"/>
    <cellStyle name="Title 12 5 2" xfId="19718" xr:uid="{DBA2F31A-C4CD-4E7E-B76B-742AA56418E0}"/>
    <cellStyle name="Title 12 5 2 2" xfId="19719" xr:uid="{FA188F13-023A-4A60-99CB-B19994C8621B}"/>
    <cellStyle name="Title 12 5 3" xfId="19720" xr:uid="{5B1F165B-6032-479B-B9C1-AC6C9C33FFBF}"/>
    <cellStyle name="Title 12 5 3 2" xfId="19721" xr:uid="{0773A86D-1F2D-4AD7-8CD5-277047EAE44F}"/>
    <cellStyle name="Title 12 5 4" xfId="19722" xr:uid="{D8230803-D9D8-4372-AEF4-98DCE0AC25B8}"/>
    <cellStyle name="Title 12 5 4 2" xfId="19723" xr:uid="{0B522A78-09BD-4F61-A468-F3E873097971}"/>
    <cellStyle name="Title 12 5 5" xfId="19724" xr:uid="{3544B8C8-916B-477A-A956-07D08D89EFC5}"/>
    <cellStyle name="Title 12 6" xfId="19725" xr:uid="{7ED2F5A6-7530-4A21-804E-44D30FEB5BF3}"/>
    <cellStyle name="Title 12 6 2" xfId="19726" xr:uid="{D809E67F-969D-4AFF-9A74-E6A34ADA96A3}"/>
    <cellStyle name="Title 12 6 2 2" xfId="19727" xr:uid="{D4322AD9-9CB1-4DAD-A52A-2C492D9A5A1D}"/>
    <cellStyle name="Title 12 6 3" xfId="19728" xr:uid="{A02283B3-7F8E-4A6A-8274-E869E74435E5}"/>
    <cellStyle name="Title 12 6 3 2" xfId="19729" xr:uid="{2AB0DF41-FAFA-4774-8E67-F0C6BBA53D57}"/>
    <cellStyle name="Title 12 6 4" xfId="19730" xr:uid="{CD999083-7104-4F47-9391-13672DCBC89B}"/>
    <cellStyle name="Title 12 7" xfId="19731" xr:uid="{4EB246A2-C696-4CF4-8EA6-28BE69E8717F}"/>
    <cellStyle name="Title 12 7 2" xfId="19732" xr:uid="{70AF7565-29EF-478C-8BAC-E366A6EF4CB4}"/>
    <cellStyle name="Title 12 8" xfId="19733" xr:uid="{42DA1281-C4C1-492E-837F-B6664DA6A58F}"/>
    <cellStyle name="Title 12 8 2" xfId="19734" xr:uid="{D8240974-FE26-4C79-86A0-5B1FE070B22C}"/>
    <cellStyle name="Title 12 9" xfId="19735" xr:uid="{7100DCA6-5E20-4B32-8063-E48037B665BF}"/>
    <cellStyle name="Title 12 9 2" xfId="19736" xr:uid="{4826E416-5E6C-4CCA-86F8-01E70AC4C68E}"/>
    <cellStyle name="Title 13" xfId="6346" xr:uid="{7DF83B86-B6B5-40A2-8C3E-88D689C3AC2F}"/>
    <cellStyle name="Title 13 10" xfId="19738" xr:uid="{A456C2A3-2883-484F-A88E-9325031D0726}"/>
    <cellStyle name="Title 13 11" xfId="19739" xr:uid="{049452F6-2105-40D9-BC35-645D87581872}"/>
    <cellStyle name="Title 13 12" xfId="19737" xr:uid="{CCA99F08-AA42-464C-A02D-319996894F6E}"/>
    <cellStyle name="Title 13 13" xfId="8175" xr:uid="{896A61DB-C376-4918-AAEA-E103C65E0A03}"/>
    <cellStyle name="Title 13 2" xfId="19740" xr:uid="{AA1D6D7E-9BC7-4E74-A6E1-6E0B1A3DB3BB}"/>
    <cellStyle name="Title 13 2 2" xfId="19741" xr:uid="{7463B669-32EB-4997-B724-7D4E639C388D}"/>
    <cellStyle name="Title 13 2 2 2" xfId="19742" xr:uid="{2D9BB762-9DE1-4D57-8B9F-E8FB2FFD7B33}"/>
    <cellStyle name="Title 13 2 3" xfId="19743" xr:uid="{CA455CF8-8424-416B-8C57-04D822FD4DC1}"/>
    <cellStyle name="Title 13 2 3 2" xfId="19744" xr:uid="{961A492E-96BC-4688-B388-4D40430FB6A2}"/>
    <cellStyle name="Title 13 2 4" xfId="19745" xr:uid="{92C807C1-9FA3-479E-9992-4A1DE45C2A50}"/>
    <cellStyle name="Title 13 2 5" xfId="19746" xr:uid="{55598FAF-9C72-404E-AF97-FE5EB1E54979}"/>
    <cellStyle name="Title 13 3" xfId="19747" xr:uid="{2AA00AF4-924C-41EC-BD53-0413C6A99C29}"/>
    <cellStyle name="Title 13 3 2" xfId="19748" xr:uid="{B77F058C-36A0-4385-9DF5-99EC9C024A8C}"/>
    <cellStyle name="Title 13 3 2 2" xfId="19749" xr:uid="{1254A030-5318-4550-AF3B-E3582960FE7A}"/>
    <cellStyle name="Title 13 3 3" xfId="19750" xr:uid="{C4F0B090-69AC-4A7C-B815-81F412E2B852}"/>
    <cellStyle name="Title 13 3 3 2" xfId="19751" xr:uid="{C2645758-1BD7-4708-87CB-342C81E40170}"/>
    <cellStyle name="Title 13 3 4" xfId="19752" xr:uid="{C2B14A29-41D5-48FE-A853-0324CAB2F19C}"/>
    <cellStyle name="Title 13 4" xfId="19753" xr:uid="{6754B8AF-B925-4F09-8D51-00D7198CA268}"/>
    <cellStyle name="Title 13 4 2" xfId="19754" xr:uid="{1CCD9097-AE27-41B8-A94F-0EBC843E23D4}"/>
    <cellStyle name="Title 13 4 2 2" xfId="19755" xr:uid="{B511B217-077A-44FD-8309-E17896F0800C}"/>
    <cellStyle name="Title 13 4 3" xfId="19756" xr:uid="{716C9BD5-ABF8-4F68-AA29-E13E16209FA9}"/>
    <cellStyle name="Title 13 4 3 2" xfId="19757" xr:uid="{B23C91E5-0AC0-4A54-9827-E24CBB47B5CA}"/>
    <cellStyle name="Title 13 4 4" xfId="19758" xr:uid="{7CDA6532-F395-4CBC-9B6C-DFC48ACCAD39}"/>
    <cellStyle name="Title 13 5" xfId="19759" xr:uid="{A8C0A73D-D6D8-4B49-AD65-CE5C2C6C5905}"/>
    <cellStyle name="Title 13 5 2" xfId="19760" xr:uid="{A553B2DB-E563-4ECF-AB1B-ACC77832E7B7}"/>
    <cellStyle name="Title 13 5 2 2" xfId="19761" xr:uid="{C6B7A198-B2EA-41C6-9C61-A4CEE488E342}"/>
    <cellStyle name="Title 13 5 3" xfId="19762" xr:uid="{408268CC-7E79-4880-90A0-84E3C79A0539}"/>
    <cellStyle name="Title 13 5 3 2" xfId="19763" xr:uid="{C9530714-A8A9-4486-B4BE-B0BB641D4F46}"/>
    <cellStyle name="Title 13 5 4" xfId="19764" xr:uid="{4C273677-AD05-4B51-B38D-F364B97970FA}"/>
    <cellStyle name="Title 13 5 4 2" xfId="19765" xr:uid="{D664E1FF-9788-49F0-AA58-7D1F100E64BE}"/>
    <cellStyle name="Title 13 5 5" xfId="19766" xr:uid="{6065360B-AD1D-4F64-BD9F-8EFD0D27D38B}"/>
    <cellStyle name="Title 13 6" xfId="19767" xr:uid="{944A8CDA-81F4-464A-85F9-0338DA2B67C5}"/>
    <cellStyle name="Title 13 6 2" xfId="19768" xr:uid="{0C390A7C-9667-4530-81F5-8997983DA33E}"/>
    <cellStyle name="Title 13 6 2 2" xfId="19769" xr:uid="{1E92FDCC-90A7-43F5-A5B0-37BEEBE80AC6}"/>
    <cellStyle name="Title 13 6 3" xfId="19770" xr:uid="{FC57B08B-088A-4ACF-9D3B-628A1D88B086}"/>
    <cellStyle name="Title 13 6 3 2" xfId="19771" xr:uid="{E012994D-6150-439A-A848-E9D0FD7F965C}"/>
    <cellStyle name="Title 13 6 4" xfId="19772" xr:uid="{CBF3BD14-69A2-415B-9D74-74889C6617BC}"/>
    <cellStyle name="Title 13 7" xfId="19773" xr:uid="{4389142A-184A-4DEC-9E7B-A011634EC204}"/>
    <cellStyle name="Title 13 7 2" xfId="19774" xr:uid="{7E305A40-12E2-42B7-9703-004613329B51}"/>
    <cellStyle name="Title 13 8" xfId="19775" xr:uid="{6DA5DF0C-E4AF-4A1E-BDB3-F74B983E9E5D}"/>
    <cellStyle name="Title 13 8 2" xfId="19776" xr:uid="{C292141E-B2E2-43C2-A065-CE13FEF7306D}"/>
    <cellStyle name="Title 13 9" xfId="19777" xr:uid="{FF339DF8-2130-43D9-AB26-8D5DEDAB0837}"/>
    <cellStyle name="Title 13 9 2" xfId="19778" xr:uid="{757CEB6A-8ACC-4DD2-9CF5-1522EC2A18AD}"/>
    <cellStyle name="Title 14" xfId="6347" xr:uid="{A8562007-BDF9-48D8-8724-24F77DC4BE9B}"/>
    <cellStyle name="Title 14 10" xfId="19780" xr:uid="{DEE831D0-BBF8-4913-AC8C-5E458ECB00B0}"/>
    <cellStyle name="Title 14 11" xfId="19781" xr:uid="{E1F95832-E035-4AC1-9B3C-CA0AA03B713C}"/>
    <cellStyle name="Title 14 12" xfId="19779" xr:uid="{6385B166-D1AD-447F-B1F5-1D5C5DAC61D3}"/>
    <cellStyle name="Title 14 13" xfId="8176" xr:uid="{7169EBE0-9E15-4D75-901F-8784E0C74D74}"/>
    <cellStyle name="Title 14 2" xfId="19782" xr:uid="{743197C2-9F96-4489-9272-28F619412660}"/>
    <cellStyle name="Title 14 2 2" xfId="19783" xr:uid="{36123E82-2E4E-4612-BDFF-62A3506F5DD6}"/>
    <cellStyle name="Title 14 2 2 2" xfId="19784" xr:uid="{86C847E9-5A76-45A1-AE19-53BBC69FE1E4}"/>
    <cellStyle name="Title 14 2 3" xfId="19785" xr:uid="{15ED48E0-DCFA-484C-806E-580E4CA32398}"/>
    <cellStyle name="Title 14 2 3 2" xfId="19786" xr:uid="{9BB425EE-E380-47FF-8408-269ABAD1AC47}"/>
    <cellStyle name="Title 14 2 4" xfId="19787" xr:uid="{4F1C3E24-2465-4CB4-AB13-E06EE775B30B}"/>
    <cellStyle name="Title 14 2 5" xfId="19788" xr:uid="{B793A25D-8C91-40DC-9260-6B407704BDDD}"/>
    <cellStyle name="Title 14 3" xfId="19789" xr:uid="{5C9B7746-9A3D-41BA-8EE7-6DD11021B0C6}"/>
    <cellStyle name="Title 14 3 2" xfId="19790" xr:uid="{73D22F85-23C3-41A3-9D7D-0C73BCB38D62}"/>
    <cellStyle name="Title 14 3 2 2" xfId="19791" xr:uid="{270B2543-7ADA-4C8C-B463-9B7332F3A76E}"/>
    <cellStyle name="Title 14 3 3" xfId="19792" xr:uid="{7156D686-C43C-4E4A-B7F8-4AB12976C281}"/>
    <cellStyle name="Title 14 3 3 2" xfId="19793" xr:uid="{BCC8B455-7DB0-45AE-9337-06A5000DE487}"/>
    <cellStyle name="Title 14 3 4" xfId="19794" xr:uid="{BABC64D8-C21D-498C-B047-E6C3655F52EA}"/>
    <cellStyle name="Title 14 4" xfId="19795" xr:uid="{A3F0AC4A-50D3-469D-A848-97B4BC5E5346}"/>
    <cellStyle name="Title 14 4 2" xfId="19796" xr:uid="{6164D6AB-1FDD-4C4E-BFBA-6833BC4C30A6}"/>
    <cellStyle name="Title 14 4 2 2" xfId="19797" xr:uid="{57596C4A-47D2-4D44-9811-C4596CE5C21A}"/>
    <cellStyle name="Title 14 4 3" xfId="19798" xr:uid="{C4F0537C-9198-4B0D-B83F-1FA53BB4152D}"/>
    <cellStyle name="Title 14 4 3 2" xfId="19799" xr:uid="{A44EA585-8B75-4E66-836E-11E705D0741F}"/>
    <cellStyle name="Title 14 4 4" xfId="19800" xr:uid="{FDB6C312-D595-4B56-95AD-EA84B33132C1}"/>
    <cellStyle name="Title 14 5" xfId="19801" xr:uid="{BAE9DC66-CCF8-4692-A360-6F21E1F89A27}"/>
    <cellStyle name="Title 14 5 2" xfId="19802" xr:uid="{1C7F552D-B988-47BD-A5D6-28B6D943D3CB}"/>
    <cellStyle name="Title 14 5 2 2" xfId="19803" xr:uid="{C4EBC9D4-3446-48BE-BD1D-A31231E22824}"/>
    <cellStyle name="Title 14 5 3" xfId="19804" xr:uid="{EE240F56-624F-4317-A118-D5CEF55B4628}"/>
    <cellStyle name="Title 14 5 3 2" xfId="19805" xr:uid="{A1E27708-A899-4B65-8386-0288F169CFD6}"/>
    <cellStyle name="Title 14 5 4" xfId="19806" xr:uid="{98447BEA-94ED-454E-9A11-5F24AB442325}"/>
    <cellStyle name="Title 14 5 4 2" xfId="19807" xr:uid="{3DC76D2B-A7D5-4611-AF7D-B5C4EC0E61A7}"/>
    <cellStyle name="Title 14 5 5" xfId="19808" xr:uid="{90DD85F3-1E32-421A-B240-130BF74CE3BD}"/>
    <cellStyle name="Title 14 6" xfId="19809" xr:uid="{2976C335-C819-4094-9536-56461090198D}"/>
    <cellStyle name="Title 14 6 2" xfId="19810" xr:uid="{1E15E83C-AFDD-4DB7-AF71-455C72F50715}"/>
    <cellStyle name="Title 14 6 2 2" xfId="19811" xr:uid="{09D697B8-CA79-4C9B-8D92-DE81816837E0}"/>
    <cellStyle name="Title 14 6 3" xfId="19812" xr:uid="{D14EAC22-0E43-4DD9-A9ED-A6D46F258879}"/>
    <cellStyle name="Title 14 6 3 2" xfId="19813" xr:uid="{8294054E-ED43-4DA9-BC31-629E59AD7E6F}"/>
    <cellStyle name="Title 14 6 4" xfId="19814" xr:uid="{709B65E5-14DC-441D-A8C7-B95E2BCBCFE5}"/>
    <cellStyle name="Title 14 7" xfId="19815" xr:uid="{DD40108C-E377-4AE0-9D8C-CEF9B6D17317}"/>
    <cellStyle name="Title 14 7 2" xfId="19816" xr:uid="{66F2571C-E3F2-41B3-8F07-FAC5B742B25E}"/>
    <cellStyle name="Title 14 8" xfId="19817" xr:uid="{3B9B16B0-76F0-4344-AF20-E946D8CA0F32}"/>
    <cellStyle name="Title 14 8 2" xfId="19818" xr:uid="{88A9D0D7-40DA-4D9C-878E-E7819DE74C18}"/>
    <cellStyle name="Title 14 9" xfId="19819" xr:uid="{C8420AB7-E937-46B1-9C2A-0FAE9FBA0763}"/>
    <cellStyle name="Title 14 9 2" xfId="19820" xr:uid="{8AC144A5-A887-422C-B2EB-5D35AEF56EE5}"/>
    <cellStyle name="Title 15" xfId="6348" xr:uid="{6D15B50E-A9A1-46AF-B93B-95EA305427FE}"/>
    <cellStyle name="Title 15 10" xfId="19822" xr:uid="{B4F3A6CD-4804-4DB1-85C7-8A71A85A7E3A}"/>
    <cellStyle name="Title 15 11" xfId="19823" xr:uid="{49005F69-EE46-4862-8291-E9D7718AFC8C}"/>
    <cellStyle name="Title 15 12" xfId="19821" xr:uid="{8C11CB71-A4C1-4C7A-ADA9-BCB668E90EAF}"/>
    <cellStyle name="Title 15 13" xfId="8177" xr:uid="{D126D37A-C742-43CC-ACD0-4513C8E9BC5A}"/>
    <cellStyle name="Title 15 2" xfId="19824" xr:uid="{551D2158-0D05-462C-B5DF-207F16C27DCC}"/>
    <cellStyle name="Title 15 2 2" xfId="19825" xr:uid="{1AAB9455-6AB2-429A-B5F0-C9547C0EC6B2}"/>
    <cellStyle name="Title 15 2 2 2" xfId="19826" xr:uid="{CC2F30AB-C917-4692-A8E5-FA7BEAFCF2F6}"/>
    <cellStyle name="Title 15 2 3" xfId="19827" xr:uid="{208A8547-C189-48E8-A7CE-69284C12C6A0}"/>
    <cellStyle name="Title 15 2 3 2" xfId="19828" xr:uid="{756AB6CE-C82A-44C8-A178-BD2172799569}"/>
    <cellStyle name="Title 15 2 4" xfId="19829" xr:uid="{56272616-DB2F-4A7F-861A-85FF326154A7}"/>
    <cellStyle name="Title 15 2 5" xfId="19830" xr:uid="{D232BEDE-D617-4486-A374-6594866AD072}"/>
    <cellStyle name="Title 15 3" xfId="19831" xr:uid="{AE5CF13C-489A-4074-8061-203561ED1849}"/>
    <cellStyle name="Title 15 3 2" xfId="19832" xr:uid="{F5E2EFFB-0FA4-4F8A-A31B-8DB45BCE4D4C}"/>
    <cellStyle name="Title 15 3 2 2" xfId="19833" xr:uid="{F3893840-A1B3-4331-9967-9B22C2B44F36}"/>
    <cellStyle name="Title 15 3 3" xfId="19834" xr:uid="{C38ED33C-00FB-4056-874D-187788C3DCED}"/>
    <cellStyle name="Title 15 3 3 2" xfId="19835" xr:uid="{79AD4F29-D169-4EAB-95D5-DEF608D06E32}"/>
    <cellStyle name="Title 15 3 4" xfId="19836" xr:uid="{3CE092FF-F682-465C-811C-2053A5EF3ABA}"/>
    <cellStyle name="Title 15 4" xfId="19837" xr:uid="{A62ED7FC-527B-4999-9E07-91EB01A1E808}"/>
    <cellStyle name="Title 15 4 2" xfId="19838" xr:uid="{98063C83-547E-4EB1-AE2C-F1D1901B77AD}"/>
    <cellStyle name="Title 15 4 2 2" xfId="19839" xr:uid="{E3D30BFF-27CE-4B65-A883-97A7DF2FBA17}"/>
    <cellStyle name="Title 15 4 3" xfId="19840" xr:uid="{ACEC9A05-5415-4D34-9F41-925D76214325}"/>
    <cellStyle name="Title 15 4 3 2" xfId="19841" xr:uid="{9A9FD623-F9B4-40B7-B2A6-CB18E2971961}"/>
    <cellStyle name="Title 15 4 4" xfId="19842" xr:uid="{A4163931-5348-4620-AC38-64633E098FA7}"/>
    <cellStyle name="Title 15 5" xfId="19843" xr:uid="{52DE10FC-BCF2-4AA8-8C40-E0D3A00E5C08}"/>
    <cellStyle name="Title 15 5 2" xfId="19844" xr:uid="{6619E99D-21D8-4FAC-B100-97DBBCAF2BE5}"/>
    <cellStyle name="Title 15 5 2 2" xfId="19845" xr:uid="{C39F2E67-FCC5-4225-B0AF-E6C468693977}"/>
    <cellStyle name="Title 15 5 3" xfId="19846" xr:uid="{7E0600F2-96C3-49E0-94DB-E9A0E2C2B225}"/>
    <cellStyle name="Title 15 5 3 2" xfId="19847" xr:uid="{27195ED6-1C03-4877-B684-3015769A629D}"/>
    <cellStyle name="Title 15 5 4" xfId="19848" xr:uid="{C9FC5184-425F-42F5-9DEF-ECC318AD709E}"/>
    <cellStyle name="Title 15 5 4 2" xfId="19849" xr:uid="{944AA056-4F77-49D7-8A4F-E6EB5DC3AE8A}"/>
    <cellStyle name="Title 15 5 5" xfId="19850" xr:uid="{3CF00651-1CA3-4DB5-8B14-82BBFBF96261}"/>
    <cellStyle name="Title 15 6" xfId="19851" xr:uid="{0DD3A754-F767-46E7-9A8B-ACCEAE30768B}"/>
    <cellStyle name="Title 15 6 2" xfId="19852" xr:uid="{CBB87FC6-61EF-436A-A2A1-648FE65A2BC1}"/>
    <cellStyle name="Title 15 6 2 2" xfId="19853" xr:uid="{C7225653-8535-4E81-A862-9E4AEC536288}"/>
    <cellStyle name="Title 15 6 3" xfId="19854" xr:uid="{98B5995B-BE11-41F8-B45A-901E2D74C78C}"/>
    <cellStyle name="Title 15 6 3 2" xfId="19855" xr:uid="{CEF3E958-EA1B-477B-B4E2-DFB2F07FCE21}"/>
    <cellStyle name="Title 15 6 4" xfId="19856" xr:uid="{1274ED65-2AD0-4C86-9569-6B7F2197C5C2}"/>
    <cellStyle name="Title 15 7" xfId="19857" xr:uid="{C01A58EB-89BD-44C3-A253-78F0BEB19EB0}"/>
    <cellStyle name="Title 15 7 2" xfId="19858" xr:uid="{7C4B7E62-AB7B-496F-A399-59380B822CC4}"/>
    <cellStyle name="Title 15 8" xfId="19859" xr:uid="{48825EC6-09A2-4670-B07C-441F31212A78}"/>
    <cellStyle name="Title 15 8 2" xfId="19860" xr:uid="{D6B18C74-C12B-4BED-8EE2-88A944F40693}"/>
    <cellStyle name="Title 15 9" xfId="19861" xr:uid="{D4B1737E-5A4A-4AA8-A4C8-357D7DD01E0F}"/>
    <cellStyle name="Title 15 9 2" xfId="19862" xr:uid="{E1A8CB1C-3D0E-4FFA-ABEA-410F222B9BF8}"/>
    <cellStyle name="Title 16" xfId="6349" xr:uid="{F5757F6A-D606-405F-82F2-E9DC1F7C6E01}"/>
    <cellStyle name="Title 16 10" xfId="19864" xr:uid="{2C52334E-CD74-4579-AF5E-3EA7AF8B5269}"/>
    <cellStyle name="Title 16 11" xfId="19865" xr:uid="{605614FC-ECD7-4E53-9EE2-2E5FB128DD36}"/>
    <cellStyle name="Title 16 12" xfId="19863" xr:uid="{0733BDB4-EC35-495E-A834-053DCEAB45F8}"/>
    <cellStyle name="Title 16 13" xfId="8178" xr:uid="{17F6450B-290F-423A-A854-85A2E15DAA78}"/>
    <cellStyle name="Title 16 2" xfId="19866" xr:uid="{72DD5EF4-CEDB-48D7-8BE3-8BC394815BAF}"/>
    <cellStyle name="Title 16 2 2" xfId="19867" xr:uid="{EAABDE1C-2926-48D5-982C-2B6811A51EBB}"/>
    <cellStyle name="Title 16 2 2 2" xfId="19868" xr:uid="{C5235AEC-984C-4913-98F7-2321A82F0DE9}"/>
    <cellStyle name="Title 16 2 3" xfId="19869" xr:uid="{DA05032F-0AFA-4C8F-AD0B-41F9765E7779}"/>
    <cellStyle name="Title 16 2 3 2" xfId="19870" xr:uid="{5F84FA8C-1A8D-4BC4-BBCD-2462C8840F09}"/>
    <cellStyle name="Title 16 2 4" xfId="19871" xr:uid="{1D16CA9E-3C40-47B2-AC00-76E96D6ECDB5}"/>
    <cellStyle name="Title 16 2 5" xfId="19872" xr:uid="{EA2B1EA3-2692-43DE-98DB-C61920528199}"/>
    <cellStyle name="Title 16 3" xfId="19873" xr:uid="{9ED8C6D0-B8D8-4925-A0C8-60DB70B0D143}"/>
    <cellStyle name="Title 16 3 2" xfId="19874" xr:uid="{50CC0A2E-8F26-40D7-8879-8639EC79C9E1}"/>
    <cellStyle name="Title 16 3 2 2" xfId="19875" xr:uid="{CB678DEA-AB6E-4D1A-9C84-357DD9A005BF}"/>
    <cellStyle name="Title 16 3 3" xfId="19876" xr:uid="{6CE45ED5-6228-44AD-95CC-61D5B10203E1}"/>
    <cellStyle name="Title 16 3 3 2" xfId="19877" xr:uid="{D346B842-F4B8-4201-B459-BFE9E2127575}"/>
    <cellStyle name="Title 16 3 4" xfId="19878" xr:uid="{46D50DCA-B6D0-48A6-ADE5-4832A3FB4013}"/>
    <cellStyle name="Title 16 4" xfId="19879" xr:uid="{2F7F7875-2D8A-413B-8D68-76F5CEA5A074}"/>
    <cellStyle name="Title 16 4 2" xfId="19880" xr:uid="{2525686D-26E3-4621-AC2D-6719BE68F135}"/>
    <cellStyle name="Title 16 4 2 2" xfId="19881" xr:uid="{55F22BC6-CFE1-49B2-8835-B7229D36BFC5}"/>
    <cellStyle name="Title 16 4 3" xfId="19882" xr:uid="{B6340B0C-8B5C-4448-88CE-AFE8AF07844C}"/>
    <cellStyle name="Title 16 4 3 2" xfId="19883" xr:uid="{18A89430-620F-4D42-B0F8-2F26A6FDC4E6}"/>
    <cellStyle name="Title 16 4 4" xfId="19884" xr:uid="{52C1CF93-2926-4DB5-B77E-E610341B36D4}"/>
    <cellStyle name="Title 16 5" xfId="19885" xr:uid="{02B02FAF-839B-44F8-8C8F-8E21F96BF55D}"/>
    <cellStyle name="Title 16 5 2" xfId="19886" xr:uid="{6E7E05B6-7277-4B3C-9F79-48863F0B0BF9}"/>
    <cellStyle name="Title 16 5 2 2" xfId="19887" xr:uid="{67838C86-5A7A-437B-92A3-D258F49FC38B}"/>
    <cellStyle name="Title 16 5 3" xfId="19888" xr:uid="{218695C9-C4E4-4284-9879-31980E87EE9C}"/>
    <cellStyle name="Title 16 5 3 2" xfId="19889" xr:uid="{6B9FA816-2EDA-4085-AF83-34D7F2AC47F0}"/>
    <cellStyle name="Title 16 5 4" xfId="19890" xr:uid="{A32634FF-AB52-464B-BD37-0B73A05F322A}"/>
    <cellStyle name="Title 16 5 4 2" xfId="19891" xr:uid="{3CF69E05-449D-4024-BB0F-4D4A05CB4ADB}"/>
    <cellStyle name="Title 16 5 5" xfId="19892" xr:uid="{ABB0DCDF-9508-4661-B941-642663D790DA}"/>
    <cellStyle name="Title 16 6" xfId="19893" xr:uid="{804D6D39-2DD1-4A27-AB83-286C835E8E91}"/>
    <cellStyle name="Title 16 6 2" xfId="19894" xr:uid="{E6C017C9-B0C3-4D40-87E7-F22F5FA00868}"/>
    <cellStyle name="Title 16 6 2 2" xfId="19895" xr:uid="{DDA1C1B6-0A14-41C5-A1A1-45D4166E9D8B}"/>
    <cellStyle name="Title 16 6 3" xfId="19896" xr:uid="{17D934A9-FDEE-4898-B3C7-B5D33375490D}"/>
    <cellStyle name="Title 16 6 3 2" xfId="19897" xr:uid="{F500AC71-7CB9-4DD3-AF33-E11165731799}"/>
    <cellStyle name="Title 16 6 4" xfId="19898" xr:uid="{CC6C4CB0-1CD3-4CC4-9881-0C18F141C4A2}"/>
    <cellStyle name="Title 16 7" xfId="19899" xr:uid="{725051A2-A33E-47AE-8BCE-3A84776F0E12}"/>
    <cellStyle name="Title 16 7 2" xfId="19900" xr:uid="{61B6D328-1656-408D-80C8-805F2071FF65}"/>
    <cellStyle name="Title 16 8" xfId="19901" xr:uid="{DD844755-7E71-4566-AD56-5323E8AAF6F0}"/>
    <cellStyle name="Title 16 8 2" xfId="19902" xr:uid="{6E105891-097D-47BE-AAC5-CF0AA75DF3FF}"/>
    <cellStyle name="Title 16 9" xfId="19903" xr:uid="{8D998257-1822-46AF-8C53-C67446F6E50E}"/>
    <cellStyle name="Title 16 9 2" xfId="19904" xr:uid="{9C5737C1-6B6E-45EF-8089-A0EB0751F61D}"/>
    <cellStyle name="Title 17" xfId="6350" xr:uid="{59F37607-E680-49A1-AEED-ABA09AD1BEF6}"/>
    <cellStyle name="Title 17 10" xfId="19906" xr:uid="{3450D05F-9AC4-4EDF-98BF-A2BFE63C8ECC}"/>
    <cellStyle name="Title 17 11" xfId="19907" xr:uid="{619ED875-9297-44D1-873A-6F12E737E4C2}"/>
    <cellStyle name="Title 17 12" xfId="19905" xr:uid="{2D90FE73-C4C7-48A6-970B-C0DF897660E7}"/>
    <cellStyle name="Title 17 13" xfId="8179" xr:uid="{80EA879D-C8ED-485A-85BD-23E1C1B19C6F}"/>
    <cellStyle name="Title 17 2" xfId="19908" xr:uid="{52C02BD8-9527-4C98-984F-53C4BEF54D74}"/>
    <cellStyle name="Title 17 2 2" xfId="19909" xr:uid="{988BC2EB-5BBF-45E8-BBC2-E3F0EA20DB29}"/>
    <cellStyle name="Title 17 2 2 2" xfId="19910" xr:uid="{A5816F0F-4247-4C61-8D5E-489FEF83EAFD}"/>
    <cellStyle name="Title 17 2 3" xfId="19911" xr:uid="{5F434BD5-AEDE-49D0-AC02-2965C67A71CA}"/>
    <cellStyle name="Title 17 2 3 2" xfId="19912" xr:uid="{ECE2FABC-7EF3-409A-8845-E3DE6008CF49}"/>
    <cellStyle name="Title 17 2 4" xfId="19913" xr:uid="{4A695729-8FF1-48B8-A818-A45EE46A8E37}"/>
    <cellStyle name="Title 17 2 5" xfId="19914" xr:uid="{14024327-5BAB-46DD-91B0-C3AD93C43919}"/>
    <cellStyle name="Title 17 3" xfId="19915" xr:uid="{F8C01F19-6C48-493A-ABBD-928F6B25370D}"/>
    <cellStyle name="Title 17 3 2" xfId="19916" xr:uid="{6C4332CA-AFB4-42FF-BBCE-D31E48227774}"/>
    <cellStyle name="Title 17 3 2 2" xfId="19917" xr:uid="{1A9DBBFA-D7D3-49DA-A231-3793B1AB1CC6}"/>
    <cellStyle name="Title 17 3 3" xfId="19918" xr:uid="{BF825678-45B7-4603-A87A-E0B8E6FB067D}"/>
    <cellStyle name="Title 17 3 3 2" xfId="19919" xr:uid="{DC466118-9B1F-44A3-B5E0-48116F25A181}"/>
    <cellStyle name="Title 17 3 4" xfId="19920" xr:uid="{00F1DA93-656B-4B58-991D-4DF919AA0805}"/>
    <cellStyle name="Title 17 4" xfId="19921" xr:uid="{CC570687-D1A5-43FE-AD9C-9F3F15F25232}"/>
    <cellStyle name="Title 17 4 2" xfId="19922" xr:uid="{BF916682-DCDB-4998-BC0B-F494CBCF7EBF}"/>
    <cellStyle name="Title 17 4 2 2" xfId="19923" xr:uid="{B4809579-C909-46E6-BD9B-E14705C6933C}"/>
    <cellStyle name="Title 17 4 3" xfId="19924" xr:uid="{EEF7749D-5217-4E9C-88A4-A12A03609231}"/>
    <cellStyle name="Title 17 4 3 2" xfId="19925" xr:uid="{7F721432-E4CD-43AF-A7AE-428CFCB4551B}"/>
    <cellStyle name="Title 17 4 4" xfId="19926" xr:uid="{9872BAA4-CDDC-4881-9520-A75D1095D518}"/>
    <cellStyle name="Title 17 5" xfId="19927" xr:uid="{FC4D9CB4-5182-485F-8924-8ECC0DEF6DD6}"/>
    <cellStyle name="Title 17 5 2" xfId="19928" xr:uid="{71FB040B-9047-47C4-A413-3E78E681EA9C}"/>
    <cellStyle name="Title 17 5 2 2" xfId="19929" xr:uid="{DF8E6F88-9ADC-4CAA-8CAE-986EC3D61D91}"/>
    <cellStyle name="Title 17 5 3" xfId="19930" xr:uid="{1AA0EAD0-601E-4CA2-8157-0BFEAEE38F7B}"/>
    <cellStyle name="Title 17 5 3 2" xfId="19931" xr:uid="{4E295EBE-E897-4B6A-9AB5-0F6C7D307768}"/>
    <cellStyle name="Title 17 5 4" xfId="19932" xr:uid="{56BB635A-0223-466C-BBB1-ADA84FC3212B}"/>
    <cellStyle name="Title 17 5 4 2" xfId="19933" xr:uid="{CE2DD3CD-4748-4B02-A88C-D3F55CED7CA8}"/>
    <cellStyle name="Title 17 5 5" xfId="19934" xr:uid="{3D09F533-744F-4C47-AE13-A0E87EACE11F}"/>
    <cellStyle name="Title 17 6" xfId="19935" xr:uid="{4CB5871A-7B62-49A2-82ED-D0F6A5E9DDEA}"/>
    <cellStyle name="Title 17 6 2" xfId="19936" xr:uid="{4349EF7B-EFD3-4707-A26A-CFB04F0CAABC}"/>
    <cellStyle name="Title 17 6 2 2" xfId="19937" xr:uid="{7C86AA11-2334-4C10-8D68-B5763E7EE939}"/>
    <cellStyle name="Title 17 6 3" xfId="19938" xr:uid="{40AA0EAD-F3AB-4338-B80C-F4AFF7133B99}"/>
    <cellStyle name="Title 17 6 3 2" xfId="19939" xr:uid="{D3FA5DB5-CF36-43BE-9D81-7B599E83D86A}"/>
    <cellStyle name="Title 17 6 4" xfId="19940" xr:uid="{ED226B42-DE7F-4554-918A-82EF23201705}"/>
    <cellStyle name="Title 17 7" xfId="19941" xr:uid="{DAF95BA7-C0F8-49DE-B8B4-D2293FEE3B14}"/>
    <cellStyle name="Title 17 7 2" xfId="19942" xr:uid="{7F3336A5-1A4C-4826-A71A-F4A54A6FE872}"/>
    <cellStyle name="Title 17 8" xfId="19943" xr:uid="{C241998D-6A81-46B5-988D-587065D04F6C}"/>
    <cellStyle name="Title 17 8 2" xfId="19944" xr:uid="{4F713D2F-98CE-4129-9C2A-76356194FAED}"/>
    <cellStyle name="Title 17 9" xfId="19945" xr:uid="{8BD74470-F990-4635-A34D-7AC8C7C88D84}"/>
    <cellStyle name="Title 17 9 2" xfId="19946" xr:uid="{3ED1423A-AE2D-4AE3-A36C-8782DE6148A1}"/>
    <cellStyle name="Title 18" xfId="6351" xr:uid="{9DAADEE3-7116-4FB4-BDBA-23AD1500F0C4}"/>
    <cellStyle name="Title 18 10" xfId="19948" xr:uid="{A9DF8570-B832-4150-8E42-D0041A900E10}"/>
    <cellStyle name="Title 18 11" xfId="19949" xr:uid="{913AB59B-B4E7-4A37-8C0A-36BD37EF8787}"/>
    <cellStyle name="Title 18 12" xfId="19947" xr:uid="{6B450724-BBE9-4B6E-8338-DDCAFD3DD16D}"/>
    <cellStyle name="Title 18 13" xfId="8180" xr:uid="{21320B53-9F0A-4193-B9CC-D22E03257E11}"/>
    <cellStyle name="Title 18 2" xfId="19950" xr:uid="{037A28EB-F9ED-4F92-B128-D268ACC007AE}"/>
    <cellStyle name="Title 18 2 2" xfId="19951" xr:uid="{4A89F668-E45B-4947-92FF-6A25C3B5A10D}"/>
    <cellStyle name="Title 18 2 2 2" xfId="19952" xr:uid="{BDE1AF3A-B7EB-429D-923D-6447BC6E250B}"/>
    <cellStyle name="Title 18 2 3" xfId="19953" xr:uid="{DE069B24-CC66-499A-820D-B82A04EC74CE}"/>
    <cellStyle name="Title 18 2 3 2" xfId="19954" xr:uid="{68221383-A513-49E9-AECB-066292FB579F}"/>
    <cellStyle name="Title 18 2 4" xfId="19955" xr:uid="{92C84792-01B8-4115-807E-B33C143CF60E}"/>
    <cellStyle name="Title 18 2 5" xfId="19956" xr:uid="{CB5A7549-94A7-4564-B930-2858D4B4EA43}"/>
    <cellStyle name="Title 18 3" xfId="19957" xr:uid="{068F8EF6-43F4-4DE4-BC8C-279C8F085F12}"/>
    <cellStyle name="Title 18 3 2" xfId="19958" xr:uid="{C17A4F40-E1C9-44E0-882F-A0A50128B9FA}"/>
    <cellStyle name="Title 18 3 2 2" xfId="19959" xr:uid="{0A2D3FEA-FEC7-4416-8720-84C15556C428}"/>
    <cellStyle name="Title 18 3 3" xfId="19960" xr:uid="{81D78BD7-C5ED-42F0-BD65-02A9EC040A11}"/>
    <cellStyle name="Title 18 3 3 2" xfId="19961" xr:uid="{9718865F-0A5B-4F70-911C-A1F9C6A23C1D}"/>
    <cellStyle name="Title 18 3 4" xfId="19962" xr:uid="{57A3F8FC-0CC5-4861-93FD-AD060D3F7EE7}"/>
    <cellStyle name="Title 18 4" xfId="19963" xr:uid="{F1B6AEF7-2D19-4697-80B2-38BC6771F499}"/>
    <cellStyle name="Title 18 4 2" xfId="19964" xr:uid="{B26B0AB3-6D38-4E11-BED4-43D00A7049D5}"/>
    <cellStyle name="Title 18 4 2 2" xfId="19965" xr:uid="{759D430F-C40C-4FDC-9104-D0AB2DE8266B}"/>
    <cellStyle name="Title 18 4 3" xfId="19966" xr:uid="{22945E60-69C5-44BA-8766-FE76763A02F5}"/>
    <cellStyle name="Title 18 4 3 2" xfId="19967" xr:uid="{EE783C72-64F3-468A-8EB3-F65D44116CE5}"/>
    <cellStyle name="Title 18 4 4" xfId="19968" xr:uid="{B62120F5-3748-42A2-9DEA-2E506D3959EF}"/>
    <cellStyle name="Title 18 5" xfId="19969" xr:uid="{0F895054-0B32-40F1-B392-BBA5FE5FDC89}"/>
    <cellStyle name="Title 18 5 2" xfId="19970" xr:uid="{242E5FB6-C8BD-42AE-A71B-4F2AF36E2002}"/>
    <cellStyle name="Title 18 5 2 2" xfId="19971" xr:uid="{47EDDF53-6262-40B0-B9F1-9CA72EA9ABD9}"/>
    <cellStyle name="Title 18 5 3" xfId="19972" xr:uid="{76B3D9AE-7180-4831-9EA9-8AB4A8673ACB}"/>
    <cellStyle name="Title 18 5 3 2" xfId="19973" xr:uid="{AF747CC6-352A-43A5-90A8-E46D2D0136F3}"/>
    <cellStyle name="Title 18 5 4" xfId="19974" xr:uid="{D7EFEA7C-4BCE-4657-8DE0-99D73201D9CC}"/>
    <cellStyle name="Title 18 5 4 2" xfId="19975" xr:uid="{D41937C0-C369-47F4-8CC8-C646E74B2CCD}"/>
    <cellStyle name="Title 18 5 5" xfId="19976" xr:uid="{D1BDE4EB-CF45-47AF-839F-25E275B32B0F}"/>
    <cellStyle name="Title 18 6" xfId="19977" xr:uid="{A8A84B09-532A-4E84-85DA-8C60BCD111CD}"/>
    <cellStyle name="Title 18 6 2" xfId="19978" xr:uid="{022769AA-1FB0-4BA6-BDF6-DB0DEE5ABAF6}"/>
    <cellStyle name="Title 18 6 2 2" xfId="19979" xr:uid="{2250C3A0-634C-461D-92B3-E47DCC2918BA}"/>
    <cellStyle name="Title 18 6 3" xfId="19980" xr:uid="{DDE1E286-3481-4787-83BE-96CC7D98D426}"/>
    <cellStyle name="Title 18 6 3 2" xfId="19981" xr:uid="{B7B4EB3C-4F45-4A97-974E-A7D5F8FEB70B}"/>
    <cellStyle name="Title 18 6 4" xfId="19982" xr:uid="{F02562B8-2009-4B0B-80DF-60F66E00EEEE}"/>
    <cellStyle name="Title 18 7" xfId="19983" xr:uid="{7A5AA902-3676-44D1-A712-43A74460930E}"/>
    <cellStyle name="Title 18 7 2" xfId="19984" xr:uid="{C51F16F2-C580-4335-9D6E-82131E3CEDF6}"/>
    <cellStyle name="Title 18 8" xfId="19985" xr:uid="{96784D8C-98C0-46D0-B3EB-DBF52246134E}"/>
    <cellStyle name="Title 18 8 2" xfId="19986" xr:uid="{248DD448-27AD-4384-AA7D-7B015C3F1E92}"/>
    <cellStyle name="Title 18 9" xfId="19987" xr:uid="{9B3DE384-3A11-440C-AF2A-7168E871AF1E}"/>
    <cellStyle name="Title 18 9 2" xfId="19988" xr:uid="{D660AA69-7D55-4CE2-A29F-8D1C9B9396E8}"/>
    <cellStyle name="Title 19" xfId="6352" xr:uid="{6B65FC71-C546-4C1A-B9E7-CDEF3F2F405A}"/>
    <cellStyle name="Title 19 10" xfId="19990" xr:uid="{BA2BCD3C-7D3F-4C04-8E64-869F0C61FE3A}"/>
    <cellStyle name="Title 19 11" xfId="19991" xr:uid="{F7853F0E-EBCF-4518-BA16-F959C338DEDF}"/>
    <cellStyle name="Title 19 12" xfId="19989" xr:uid="{BABB9409-35B4-4926-8D33-7C132D7EEC30}"/>
    <cellStyle name="Title 19 13" xfId="8181" xr:uid="{886F35A1-7D13-4A09-98C5-8F4612480483}"/>
    <cellStyle name="Title 19 2" xfId="19992" xr:uid="{A9F96824-F482-484B-B145-5282F340E80F}"/>
    <cellStyle name="Title 19 2 2" xfId="19993" xr:uid="{967C5450-1D7F-49C4-9A6C-6170130C1B5C}"/>
    <cellStyle name="Title 19 2 2 2" xfId="19994" xr:uid="{B76A1865-AF41-48D8-915B-5B460E594510}"/>
    <cellStyle name="Title 19 2 3" xfId="19995" xr:uid="{4C2AC2E1-F1C7-45AE-BFD2-3F014BCE303D}"/>
    <cellStyle name="Title 19 2 3 2" xfId="19996" xr:uid="{0D73C48A-B5B3-4C44-9165-585A7D1EF500}"/>
    <cellStyle name="Title 19 2 4" xfId="19997" xr:uid="{171C656C-726C-419A-A77E-4009D6AB0EB9}"/>
    <cellStyle name="Title 19 2 5" xfId="19998" xr:uid="{E856AA60-630E-4CD8-B433-2ED2385EA1AF}"/>
    <cellStyle name="Title 19 3" xfId="19999" xr:uid="{A9163D6C-9222-4007-AF8E-90776B238A7E}"/>
    <cellStyle name="Title 19 3 2" xfId="20000" xr:uid="{91A0B9E8-65F3-4F36-A6C4-3F92111BB713}"/>
    <cellStyle name="Title 19 3 2 2" xfId="20001" xr:uid="{976FFA47-772F-4E3B-8C76-472C3C2775E1}"/>
    <cellStyle name="Title 19 3 3" xfId="20002" xr:uid="{AA404DDC-E777-4D7F-931F-1A916CA3AFB4}"/>
    <cellStyle name="Title 19 3 3 2" xfId="20003" xr:uid="{367DF9A6-80DF-47A1-9F73-40C281F040A6}"/>
    <cellStyle name="Title 19 3 4" xfId="20004" xr:uid="{9C5CBDBA-8840-4D49-A228-4E91D62B4B42}"/>
    <cellStyle name="Title 19 4" xfId="20005" xr:uid="{4499A650-1B3B-446A-8968-5C53CB525A07}"/>
    <cellStyle name="Title 19 4 2" xfId="20006" xr:uid="{4FF2F513-C63F-457E-B078-2C4D924E4D7C}"/>
    <cellStyle name="Title 19 4 2 2" xfId="20007" xr:uid="{1F3FB74C-955F-40F4-9D5F-1AF5971FE502}"/>
    <cellStyle name="Title 19 4 3" xfId="20008" xr:uid="{25F68937-0920-468B-A2E6-7388393542AC}"/>
    <cellStyle name="Title 19 4 3 2" xfId="20009" xr:uid="{BE10B877-63D7-4B48-B662-F01C1E22AB87}"/>
    <cellStyle name="Title 19 4 4" xfId="20010" xr:uid="{BBF78B6B-735E-40F5-AD64-1D2D8D3305EF}"/>
    <cellStyle name="Title 19 5" xfId="20011" xr:uid="{F0F7BC4C-9050-4FB3-BBE3-35A2CB8F3E02}"/>
    <cellStyle name="Title 19 5 2" xfId="20012" xr:uid="{AC6B1A04-4189-40B5-8AAB-7552971B46F9}"/>
    <cellStyle name="Title 19 5 2 2" xfId="20013" xr:uid="{05D2113B-DECB-4FB7-B812-A896D4412387}"/>
    <cellStyle name="Title 19 5 3" xfId="20014" xr:uid="{1AD1DE6A-03D8-4C94-B833-84AF26AEB8BF}"/>
    <cellStyle name="Title 19 5 3 2" xfId="20015" xr:uid="{4BD2AF12-3F1F-40B8-A241-D4DB18510100}"/>
    <cellStyle name="Title 19 5 4" xfId="20016" xr:uid="{D2DE1BA9-44E8-45C1-B350-D627B16EDE2C}"/>
    <cellStyle name="Title 19 5 4 2" xfId="20017" xr:uid="{9941629B-79C7-4A2F-A15D-F3712CB4C394}"/>
    <cellStyle name="Title 19 5 5" xfId="20018" xr:uid="{6CAD6C2B-B623-4C1D-9330-7CA102E3ECAC}"/>
    <cellStyle name="Title 19 6" xfId="20019" xr:uid="{D3CA5BD7-547E-4F4D-9C5A-4AD86077B757}"/>
    <cellStyle name="Title 19 6 2" xfId="20020" xr:uid="{D6DC874D-A7C9-4932-8009-968D70846205}"/>
    <cellStyle name="Title 19 6 2 2" xfId="20021" xr:uid="{964413F5-5E26-458D-85CC-5B371E223F79}"/>
    <cellStyle name="Title 19 6 3" xfId="20022" xr:uid="{62A76182-031A-48A3-8C89-52697FCB3B4A}"/>
    <cellStyle name="Title 19 6 3 2" xfId="20023" xr:uid="{B708469E-401F-4946-8C5D-732B0324E687}"/>
    <cellStyle name="Title 19 6 4" xfId="20024" xr:uid="{29840A29-B380-419D-9F42-98EFE66B9A0D}"/>
    <cellStyle name="Title 19 7" xfId="20025" xr:uid="{5B8BB674-D89B-46A5-BA79-33B6A6ABE18C}"/>
    <cellStyle name="Title 19 7 2" xfId="20026" xr:uid="{07270C36-D370-47B0-A151-E3DBBE4A98B7}"/>
    <cellStyle name="Title 19 8" xfId="20027" xr:uid="{DA3D5B7D-25D4-488D-A6D5-38C3056CC5CB}"/>
    <cellStyle name="Title 19 8 2" xfId="20028" xr:uid="{F408A01F-157F-4ABC-938A-0264E9E10A55}"/>
    <cellStyle name="Title 19 9" xfId="20029" xr:uid="{DEEE2267-2E94-4D66-AC66-9FFAD165F929}"/>
    <cellStyle name="Title 19 9 2" xfId="20030" xr:uid="{C6C6A6A7-90E3-4021-81E6-8AC2394C83C7}"/>
    <cellStyle name="Title 2" xfId="2006" xr:uid="{35327E11-6BF5-4410-8119-41F7C7BE0F22}"/>
    <cellStyle name="Title 2 10" xfId="2007" xr:uid="{C8AE4928-670A-4012-992C-F4E5B688EC06}"/>
    <cellStyle name="Title 2 10 10" xfId="20033" xr:uid="{C30F6BF5-7A1D-4CA0-A8F9-E0E3190A7A63}"/>
    <cellStyle name="Title 2 10 11" xfId="20032" xr:uid="{A46AAB97-743C-4BDD-96D1-B6FED6C2EE5A}"/>
    <cellStyle name="Title 2 10 12" xfId="8919" xr:uid="{BA2C4E81-9F87-4D60-B06F-1A11DA92FC34}"/>
    <cellStyle name="Title 2 10 13" xfId="6354" xr:uid="{1CBAA254-4D28-4785-AC47-AE41A796A312}"/>
    <cellStyle name="Title 2 10 2" xfId="20034" xr:uid="{FA246AF0-E3D7-449E-B9A9-D37DC63A05C6}"/>
    <cellStyle name="Title 2 10 2 2" xfId="20035" xr:uid="{1DB181B7-D729-407B-906C-907DAD941207}"/>
    <cellStyle name="Title 2 10 2 2 2" xfId="20036" xr:uid="{4A7AD816-EFA1-417F-B6A1-6D276BA72437}"/>
    <cellStyle name="Title 2 10 2 3" xfId="20037" xr:uid="{8BE6361A-8E8D-4A4D-BF12-8DE817611900}"/>
    <cellStyle name="Title 2 10 2 3 2" xfId="20038" xr:uid="{8B534B5C-97FA-4034-8E98-336924040CDC}"/>
    <cellStyle name="Title 2 10 2 4" xfId="20039" xr:uid="{CEF31CFB-C88D-47D5-AD64-AFD0D0EA71BD}"/>
    <cellStyle name="Title 2 10 3" xfId="20040" xr:uid="{F22973CD-442A-4F8E-A76A-94374B5B848C}"/>
    <cellStyle name="Title 2 10 3 2" xfId="20041" xr:uid="{01C12877-22E1-43FD-9D3A-E018CF857E1D}"/>
    <cellStyle name="Title 2 10 3 2 2" xfId="20042" xr:uid="{B1E2048D-46C6-4794-B7FE-75C8D31530B0}"/>
    <cellStyle name="Title 2 10 3 3" xfId="20043" xr:uid="{1F889388-1118-4034-8549-34B557D22133}"/>
    <cellStyle name="Title 2 10 3 3 2" xfId="20044" xr:uid="{9856D2E5-5DF1-43D9-9DA1-534B4D567275}"/>
    <cellStyle name="Title 2 10 3 4" xfId="20045" xr:uid="{7BC4E73E-ED91-4F76-9532-A6C9E70446B4}"/>
    <cellStyle name="Title 2 10 4" xfId="20046" xr:uid="{44A95D51-0E62-44AE-AB46-0EDB3BEA1F24}"/>
    <cellStyle name="Title 2 10 4 2" xfId="20047" xr:uid="{633FBDD4-CB8B-4603-B2F4-D82D4A0C9CE6}"/>
    <cellStyle name="Title 2 10 4 2 2" xfId="20048" xr:uid="{FDC1CCD5-C727-4B12-B41C-29A1A1E0BEFB}"/>
    <cellStyle name="Title 2 10 4 3" xfId="20049" xr:uid="{857403FD-D58F-4927-A6E6-A151FD14D401}"/>
    <cellStyle name="Title 2 10 4 3 2" xfId="20050" xr:uid="{74669B32-4FC0-4030-AD35-6557305812CD}"/>
    <cellStyle name="Title 2 10 4 4" xfId="20051" xr:uid="{31486C78-D427-48A9-8425-5E35C501279C}"/>
    <cellStyle name="Title 2 10 4 4 2" xfId="20052" xr:uid="{4F532595-D3B2-4E2B-BEB5-4BF34678070B}"/>
    <cellStyle name="Title 2 10 4 5" xfId="20053" xr:uid="{AF579A92-2FD7-4B22-99A2-20D3FFF102E4}"/>
    <cellStyle name="Title 2 10 5" xfId="20054" xr:uid="{DD4AA118-883C-42F4-A2DF-ABD58456F3E0}"/>
    <cellStyle name="Title 2 10 5 2" xfId="20055" xr:uid="{4FDABE88-4BD9-4204-943A-F7E0706B4F2E}"/>
    <cellStyle name="Title 2 10 5 2 2" xfId="20056" xr:uid="{71EADB6C-72FD-4E59-ADF0-1064B007BB54}"/>
    <cellStyle name="Title 2 10 5 3" xfId="20057" xr:uid="{088C1EAF-8FD8-406D-AF6D-8B676D9DD0E8}"/>
    <cellStyle name="Title 2 10 5 3 2" xfId="20058" xr:uid="{520BD3B4-3C78-4124-9A1B-6707E4369D15}"/>
    <cellStyle name="Title 2 10 5 4" xfId="20059" xr:uid="{64A0549B-0761-495D-8CCC-4D14432FB3C0}"/>
    <cellStyle name="Title 2 10 6" xfId="20060" xr:uid="{3EEE4071-08FB-4532-9019-342F46400551}"/>
    <cellStyle name="Title 2 10 6 2" xfId="20061" xr:uid="{264AC126-A785-4D55-8BD1-51CCD9D4525B}"/>
    <cellStyle name="Title 2 10 7" xfId="20062" xr:uid="{DE419151-0831-48BE-8C77-FF034DCC8C74}"/>
    <cellStyle name="Title 2 10 7 2" xfId="20063" xr:uid="{3E3E97D5-D511-4C6C-91F9-941FCC721AE8}"/>
    <cellStyle name="Title 2 10 8" xfId="20064" xr:uid="{D3977627-D851-42E0-81AA-C2D80867ABFF}"/>
    <cellStyle name="Title 2 10 8 2" xfId="20065" xr:uid="{DCD28AA9-B2E1-462A-8174-370CA29B62DC}"/>
    <cellStyle name="Title 2 10 9" xfId="20066" xr:uid="{A4AF127C-8759-410A-8F52-3DB0187A7385}"/>
    <cellStyle name="Title 2 11" xfId="2458" xr:uid="{F5EA2019-06F1-4048-B029-DF2EA09219BC}"/>
    <cellStyle name="Title 2 11 10" xfId="20068" xr:uid="{7BE6B4AA-E23D-49E2-8FBF-5A69E3ACFA4C}"/>
    <cellStyle name="Title 2 11 11" xfId="20067" xr:uid="{B015F418-8500-4A25-AC35-9194257C647C}"/>
    <cellStyle name="Title 2 11 12" xfId="6796" xr:uid="{5515529F-44D5-47CD-9CB2-DEE432A248E9}"/>
    <cellStyle name="Title 2 11 2" xfId="20069" xr:uid="{70690514-B06A-42C4-8463-8AA64D35692E}"/>
    <cellStyle name="Title 2 11 2 2" xfId="20070" xr:uid="{F30519C9-FADF-471F-9AEF-82386BB65B03}"/>
    <cellStyle name="Title 2 11 2 2 2" xfId="20071" xr:uid="{F6BE1369-3629-451E-AB55-21FF3C03128C}"/>
    <cellStyle name="Title 2 11 2 3" xfId="20072" xr:uid="{4451826C-0FF0-4C60-A25F-4B28CF9A6905}"/>
    <cellStyle name="Title 2 11 2 3 2" xfId="20073" xr:uid="{7DD43817-1460-42DD-96F2-FE127409B7D5}"/>
    <cellStyle name="Title 2 11 2 4" xfId="20074" xr:uid="{8A36A972-9F7C-4B05-9BC7-A606BE2FC83F}"/>
    <cellStyle name="Title 2 11 3" xfId="20075" xr:uid="{E1B1E347-B2E0-4AD9-896F-F9A0CD656622}"/>
    <cellStyle name="Title 2 11 3 2" xfId="20076" xr:uid="{7D07AA10-BFC1-410C-BC54-FDDF07744B6B}"/>
    <cellStyle name="Title 2 11 3 2 2" xfId="20077" xr:uid="{2C21733C-1198-4B32-9041-DC1D88B2B40D}"/>
    <cellStyle name="Title 2 11 3 3" xfId="20078" xr:uid="{522D26C3-9ADE-4EBB-B4D2-74E141A18C1D}"/>
    <cellStyle name="Title 2 11 3 3 2" xfId="20079" xr:uid="{C06E3CF4-09D8-4D01-9244-F114FEC605EB}"/>
    <cellStyle name="Title 2 11 3 4" xfId="20080" xr:uid="{A75CF0FA-1AD9-4C15-8CAE-65B11262C361}"/>
    <cellStyle name="Title 2 11 4" xfId="20081" xr:uid="{F7D71135-98F7-4BCF-BAC6-AC3FC0D6820B}"/>
    <cellStyle name="Title 2 11 4 2" xfId="20082" xr:uid="{65F61D46-FE5C-4E65-803C-60EE773D5F1E}"/>
    <cellStyle name="Title 2 11 4 2 2" xfId="20083" xr:uid="{2DFF69C6-5828-4434-AF50-89C20D8F0F72}"/>
    <cellStyle name="Title 2 11 4 3" xfId="20084" xr:uid="{A1F3CB66-7EA0-442E-A440-4331F405BC4A}"/>
    <cellStyle name="Title 2 11 4 3 2" xfId="20085" xr:uid="{3F9FF2A9-DE84-47CB-A746-586CB2CCCA63}"/>
    <cellStyle name="Title 2 11 4 4" xfId="20086" xr:uid="{D0E7B1F0-E67F-4085-BBDC-ED474C27D98C}"/>
    <cellStyle name="Title 2 11 4 4 2" xfId="20087" xr:uid="{E4C7AF64-66F4-49AA-A1D3-E0EA7C4A10D7}"/>
    <cellStyle name="Title 2 11 4 5" xfId="20088" xr:uid="{948F7BC9-BE99-47BE-93A5-7027C574D7B0}"/>
    <cellStyle name="Title 2 11 5" xfId="20089" xr:uid="{5AFED173-793E-4F08-8666-72F99F5FFB35}"/>
    <cellStyle name="Title 2 11 5 2" xfId="20090" xr:uid="{43A5AAC3-8030-45A1-B4E3-D53BF3E35AA0}"/>
    <cellStyle name="Title 2 11 5 2 2" xfId="20091" xr:uid="{FECDB0A5-E2C3-4AF7-9439-25389B478EF1}"/>
    <cellStyle name="Title 2 11 5 3" xfId="20092" xr:uid="{FDAA9D5B-9309-429F-83D8-11B4AEF1CEF6}"/>
    <cellStyle name="Title 2 11 5 3 2" xfId="20093" xr:uid="{89B9ADDA-18DE-4F6A-8D28-32E6299A93EB}"/>
    <cellStyle name="Title 2 11 5 4" xfId="20094" xr:uid="{48D4FED6-DFCA-4439-BC9F-E5B4568922AA}"/>
    <cellStyle name="Title 2 11 6" xfId="20095" xr:uid="{210C56C1-7549-43C0-9979-7171959EE328}"/>
    <cellStyle name="Title 2 11 6 2" xfId="20096" xr:uid="{1D023BCA-5438-4788-964D-514B05A8FD77}"/>
    <cellStyle name="Title 2 11 7" xfId="20097" xr:uid="{E6679438-CDC0-421B-A40D-3836A1151993}"/>
    <cellStyle name="Title 2 11 7 2" xfId="20098" xr:uid="{C8E0F920-2FD2-434C-9F5D-1ED00C69265D}"/>
    <cellStyle name="Title 2 11 8" xfId="20099" xr:uid="{6ED9C367-4554-4A5A-AF79-FBC6484C5A83}"/>
    <cellStyle name="Title 2 11 8 2" xfId="20100" xr:uid="{81222B3A-6C90-4FDB-B7B0-EF2DECD954DE}"/>
    <cellStyle name="Title 2 11 9" xfId="20101" xr:uid="{F0D5E1B2-D7F2-4447-B401-2FB26660A381}"/>
    <cellStyle name="Title 2 12" xfId="20102" xr:uid="{EB0E56E1-04A4-44B4-A32D-060395A57AAC}"/>
    <cellStyle name="Title 2 12 2" xfId="20103" xr:uid="{C816EFA0-7DF9-4C6F-8A5A-3B932E24E61F}"/>
    <cellStyle name="Title 2 12 2 2" xfId="20104" xr:uid="{CDE48C73-9CF8-4071-A109-F8CFD111E186}"/>
    <cellStyle name="Title 2 12 3" xfId="20105" xr:uid="{227C812C-F50F-49FB-8F3B-E99178937C13}"/>
    <cellStyle name="Title 2 12 3 2" xfId="20106" xr:uid="{807ED4B1-77F8-4083-9FF2-EE2E5F559764}"/>
    <cellStyle name="Title 2 12 4" xfId="20107" xr:uid="{4AC645E9-31F9-4046-80FF-8DA4A1EA2852}"/>
    <cellStyle name="Title 2 12 5" xfId="20108" xr:uid="{F4D65368-23E0-43DE-9DF3-3F8DDE56B923}"/>
    <cellStyle name="Title 2 13" xfId="20109" xr:uid="{E2A0A545-01D3-4255-9DC7-E57EDC072066}"/>
    <cellStyle name="Title 2 13 2" xfId="20110" xr:uid="{A367CBE4-FC0E-49C6-904E-578C29C256BB}"/>
    <cellStyle name="Title 2 13 2 2" xfId="20111" xr:uid="{C5070FC3-BC9C-4C71-9D6E-F882DB033E8A}"/>
    <cellStyle name="Title 2 13 3" xfId="20112" xr:uid="{895BBCFA-2F65-402E-8E16-793B645C99AC}"/>
    <cellStyle name="Title 2 13 3 2" xfId="20113" xr:uid="{D617D07C-BFC9-4352-980E-EAA3FBF325C6}"/>
    <cellStyle name="Title 2 13 4" xfId="20114" xr:uid="{D6DC6400-2FA4-4017-8E54-C2BB3EBCF4FC}"/>
    <cellStyle name="Title 2 14" xfId="20115" xr:uid="{C4907E29-5777-4609-B992-D8C2FA15CF87}"/>
    <cellStyle name="Title 2 14 2" xfId="20116" xr:uid="{C983C562-E9AE-4BD2-BAFA-6EF84443D1B0}"/>
    <cellStyle name="Title 2 14 2 2" xfId="20117" xr:uid="{D363C256-1544-48C3-9B27-5C05FC8154C7}"/>
    <cellStyle name="Title 2 14 3" xfId="20118" xr:uid="{1398B4F9-1B40-4F8A-B2B4-F2BEA6DFA74E}"/>
    <cellStyle name="Title 2 14 3 2" xfId="20119" xr:uid="{4BA01592-E90C-4899-B725-1288C1CC4E73}"/>
    <cellStyle name="Title 2 14 4" xfId="20120" xr:uid="{88807809-F0B4-475A-9F1C-B2A2F87870B1}"/>
    <cellStyle name="Title 2 15" xfId="20121" xr:uid="{AC7AC10C-04E9-4231-A67E-5B32B7767FDF}"/>
    <cellStyle name="Title 2 15 2" xfId="20122" xr:uid="{49F8BD15-9489-498B-B90C-6C725A737E63}"/>
    <cellStyle name="Title 2 15 2 2" xfId="20123" xr:uid="{EEDB4843-62A2-41DF-97BF-3CFC163DCF2E}"/>
    <cellStyle name="Title 2 15 3" xfId="20124" xr:uid="{BFCC869B-EF51-45B9-9AD3-B2AB0DAA9AFF}"/>
    <cellStyle name="Title 2 15 3 2" xfId="20125" xr:uid="{462B8076-84E6-4D65-8415-D44429497ADD}"/>
    <cellStyle name="Title 2 15 4" xfId="20126" xr:uid="{6B849F4C-2D88-4D8A-9458-FE1F401B2DF2}"/>
    <cellStyle name="Title 2 15 4 2" xfId="20127" xr:uid="{1B38DAD3-D10B-4C48-96CF-ADB517ADD97D}"/>
    <cellStyle name="Title 2 15 5" xfId="20128" xr:uid="{830E5189-E652-4CC3-8F1F-1DF34E05D2C3}"/>
    <cellStyle name="Title 2 16" xfId="20129" xr:uid="{159F10E6-6CEE-4E56-B326-F185166503DD}"/>
    <cellStyle name="Title 2 16 2" xfId="20130" xr:uid="{A98A5638-B425-4395-8650-ADE4D1D84AA0}"/>
    <cellStyle name="Title 2 16 2 2" xfId="20131" xr:uid="{91509EF4-697B-4FC8-B8E8-6D50AF1FDCE1}"/>
    <cellStyle name="Title 2 16 3" xfId="20132" xr:uid="{771FAF39-AB8C-4B6F-A576-0F83BDDE4A7E}"/>
    <cellStyle name="Title 2 16 3 2" xfId="20133" xr:uid="{D56C8068-DCB8-4E36-A4F5-1726896C8965}"/>
    <cellStyle name="Title 2 16 4" xfId="20134" xr:uid="{AA9778FE-EAC3-4D2E-B329-B11C88F69CAF}"/>
    <cellStyle name="Title 2 17" xfId="20135" xr:uid="{9DDF9AC2-617A-4333-872A-09E104E09636}"/>
    <cellStyle name="Title 2 17 2" xfId="20136" xr:uid="{90DA4ABE-298F-4672-BEAC-378B5A10DE2A}"/>
    <cellStyle name="Title 2 18" xfId="20137" xr:uid="{8BCA33BE-1D87-4CAC-BE78-2363CB667753}"/>
    <cellStyle name="Title 2 18 2" xfId="20138" xr:uid="{13A1CDB1-208C-4ED2-84F4-7DDC21380A00}"/>
    <cellStyle name="Title 2 19" xfId="20139" xr:uid="{0806CB47-1828-41E9-BB23-7B36E2D9C890}"/>
    <cellStyle name="Title 2 19 2" xfId="20140" xr:uid="{02F50FFD-A05F-4B4B-A8C0-A07D44870573}"/>
    <cellStyle name="Title 2 2" xfId="2008" xr:uid="{8903EE87-CD2A-472E-9E8B-B37371E07B81}"/>
    <cellStyle name="Title 2 2 10" xfId="20142" xr:uid="{D643B563-0ECD-418B-BCF1-5C143A52B4C4}"/>
    <cellStyle name="Title 2 2 11" xfId="20141" xr:uid="{3C72C5AD-D4BD-490E-8C69-4BC66A7B42D4}"/>
    <cellStyle name="Title 2 2 12" xfId="8920" xr:uid="{1C67056C-358B-4B48-9FD4-0960A301DE3B}"/>
    <cellStyle name="Title 2 2 13" xfId="6355" xr:uid="{0564931D-6D05-4B75-8CAF-7832C0540991}"/>
    <cellStyle name="Title 2 2 2" xfId="2459" xr:uid="{00E95CA5-E23D-4F61-AAB7-2F01E68FFF71}"/>
    <cellStyle name="Title 2 2 2 2" xfId="20144" xr:uid="{84398AFB-1D8F-499A-9995-748E086C7D96}"/>
    <cellStyle name="Title 2 2 2 2 2" xfId="20145" xr:uid="{DA906B4D-2C0F-40FE-B921-D3C38B58E15B}"/>
    <cellStyle name="Title 2 2 2 3" xfId="20146" xr:uid="{28F5D47D-6403-4DF2-8563-2292253F1FA3}"/>
    <cellStyle name="Title 2 2 2 3 2" xfId="20147" xr:uid="{178FE161-6E15-41E7-B20C-DF3D6246440B}"/>
    <cellStyle name="Title 2 2 2 4" xfId="20148" xr:uid="{6F8C506A-F938-4884-9DBB-6562D7CC8553}"/>
    <cellStyle name="Title 2 2 2 5" xfId="20143" xr:uid="{9E1BE055-9220-4063-A141-F7EF0C056B58}"/>
    <cellStyle name="Title 2 2 3" xfId="20149" xr:uid="{7BB7D558-2506-4840-9ABD-6217231E9C8B}"/>
    <cellStyle name="Title 2 2 3 2" xfId="20150" xr:uid="{0E8C35BE-7757-4C47-8DCE-E5946FBD93C1}"/>
    <cellStyle name="Title 2 2 3 2 2" xfId="20151" xr:uid="{2C23C108-05F0-445D-93C7-B7B9C9B4CE2C}"/>
    <cellStyle name="Title 2 2 3 3" xfId="20152" xr:uid="{F1694502-F248-4694-92A9-75A44206D458}"/>
    <cellStyle name="Title 2 2 3 3 2" xfId="20153" xr:uid="{0451DB3D-28B5-4FDF-8F52-53AC3DF40877}"/>
    <cellStyle name="Title 2 2 3 4" xfId="20154" xr:uid="{754011DD-8D54-492D-8707-98B5220891EB}"/>
    <cellStyle name="Title 2 2 4" xfId="20155" xr:uid="{7D58C8AD-30F9-4F7E-9857-A8AA55ACBD97}"/>
    <cellStyle name="Title 2 2 4 2" xfId="20156" xr:uid="{AAC68219-464B-420D-93E1-5B9B7ED9C4A3}"/>
    <cellStyle name="Title 2 2 4 2 2" xfId="20157" xr:uid="{C4776AC8-AB72-47E9-A2E5-2C15BD2B0EA8}"/>
    <cellStyle name="Title 2 2 4 3" xfId="20158" xr:uid="{F84C9F31-901C-4D34-8315-812CC62E2023}"/>
    <cellStyle name="Title 2 2 4 3 2" xfId="20159" xr:uid="{BC9463C7-ADD0-4BDA-9775-592B2DB53C47}"/>
    <cellStyle name="Title 2 2 4 4" xfId="20160" xr:uid="{2DE0A7F5-8D09-4072-B7B3-CF68C992C6A6}"/>
    <cellStyle name="Title 2 2 4 4 2" xfId="20161" xr:uid="{905C7A09-F50F-4750-A4CE-1CA59A29D069}"/>
    <cellStyle name="Title 2 2 4 5" xfId="20162" xr:uid="{A6BBA9AC-D62D-40B6-8D8B-9BD756DF98D3}"/>
    <cellStyle name="Title 2 2 5" xfId="20163" xr:uid="{C7E722B4-6CF1-4EA9-BDB6-6ED8A960774A}"/>
    <cellStyle name="Title 2 2 5 2" xfId="20164" xr:uid="{1DDA4F13-7C0A-47FC-8322-888FA0CE5546}"/>
    <cellStyle name="Title 2 2 5 2 2" xfId="20165" xr:uid="{2FE216E5-0B8D-4C99-8044-6A507DC554A2}"/>
    <cellStyle name="Title 2 2 5 3" xfId="20166" xr:uid="{67090FDA-568E-4FEF-8E7A-04B02E60BB69}"/>
    <cellStyle name="Title 2 2 5 3 2" xfId="20167" xr:uid="{5BC5A17C-AAD5-4E4C-823C-918BCE1407E7}"/>
    <cellStyle name="Title 2 2 5 4" xfId="20168" xr:uid="{139EE69A-3CEE-4B79-B927-7C84A97FF041}"/>
    <cellStyle name="Title 2 2 6" xfId="20169" xr:uid="{24A1D39E-DE32-461D-BB74-F02C2B3EF7F3}"/>
    <cellStyle name="Title 2 2 6 2" xfId="20170" xr:uid="{2CFEB86B-B3A8-4DF5-8370-8B4E7AF212D9}"/>
    <cellStyle name="Title 2 2 7" xfId="20171" xr:uid="{D8E85917-3E45-479D-A425-4F646CD5AF5B}"/>
    <cellStyle name="Title 2 2 7 2" xfId="20172" xr:uid="{E7799183-EC47-49FA-9103-7F4AA47E2D03}"/>
    <cellStyle name="Title 2 2 8" xfId="20173" xr:uid="{0928DB4C-8CB8-4FB5-B9D3-4CCB97437517}"/>
    <cellStyle name="Title 2 2 8 2" xfId="20174" xr:uid="{B19101A9-13C2-4B04-A772-2AA51B2DF2E6}"/>
    <cellStyle name="Title 2 2 9" xfId="20175" xr:uid="{FFCF9DF4-D704-4A4B-AC19-2C1E8DB2C292}"/>
    <cellStyle name="Title 2 20" xfId="20176" xr:uid="{9E7C80DD-8FFE-429F-846C-A55260063E7E}"/>
    <cellStyle name="Title 2 21" xfId="20177" xr:uid="{1E4FB212-8E23-4047-8582-9F13D0D41ABF}"/>
    <cellStyle name="Title 2 22" xfId="20031" xr:uid="{C43118B9-E28C-4B7C-B2BE-F05801F156E7}"/>
    <cellStyle name="Title 2 23" xfId="7329" xr:uid="{91052B94-24F9-41DA-B40D-4BA5B38F274E}"/>
    <cellStyle name="Title 2 24" xfId="6353" xr:uid="{C51A18ED-64A0-4717-9E1C-4C85698B43DB}"/>
    <cellStyle name="Title 2 3" xfId="2009" xr:uid="{F520C95A-CFED-44AD-953D-2AA753A6802E}"/>
    <cellStyle name="Title 2 3 10" xfId="20179" xr:uid="{C2C41C13-BCEE-4747-81D0-DD92D46D65D6}"/>
    <cellStyle name="Title 2 3 11" xfId="20178" xr:uid="{F1288E21-DD1B-4518-BE2D-468ED96A4C27}"/>
    <cellStyle name="Title 2 3 12" xfId="8921" xr:uid="{A03E7BF0-21F0-4CFE-B98C-3C4B57D2A39D}"/>
    <cellStyle name="Title 2 3 13" xfId="6356" xr:uid="{9A30AF25-5595-426E-A479-3171E598F8CB}"/>
    <cellStyle name="Title 2 3 2" xfId="20180" xr:uid="{2B0F4399-7C5D-43A5-B4DC-1315B763074A}"/>
    <cellStyle name="Title 2 3 2 2" xfId="20181" xr:uid="{51F9AAFA-CD07-4981-A1E5-BACE18E13D9F}"/>
    <cellStyle name="Title 2 3 2 2 2" xfId="20182" xr:uid="{1CCC233C-0EEE-44C1-B199-F8C44E7FE025}"/>
    <cellStyle name="Title 2 3 2 3" xfId="20183" xr:uid="{1EDE0125-D843-41EF-9A90-8FAA3539380C}"/>
    <cellStyle name="Title 2 3 2 3 2" xfId="20184" xr:uid="{976980AC-3015-4CD3-9D27-D1CC043BDC19}"/>
    <cellStyle name="Title 2 3 2 4" xfId="20185" xr:uid="{0A5BDAA4-7603-4BA6-A4BB-7C81031DABF0}"/>
    <cellStyle name="Title 2 3 3" xfId="20186" xr:uid="{97AB6262-E4E4-4F96-8BA2-1082E70EF3E2}"/>
    <cellStyle name="Title 2 3 3 2" xfId="20187" xr:uid="{9E711D55-7B0E-490B-893F-442DF8BF8D17}"/>
    <cellStyle name="Title 2 3 3 2 2" xfId="20188" xr:uid="{F78A325A-F6FF-4C90-8567-195189D4D8F1}"/>
    <cellStyle name="Title 2 3 3 3" xfId="20189" xr:uid="{51D3A791-FD4D-4BBD-86E7-4E24FD16D3FA}"/>
    <cellStyle name="Title 2 3 3 3 2" xfId="20190" xr:uid="{99A21FDB-82E5-4175-8FA1-C27459B18D70}"/>
    <cellStyle name="Title 2 3 3 4" xfId="20191" xr:uid="{60C61471-CC37-4203-A7F4-8FDF71851AEF}"/>
    <cellStyle name="Title 2 3 4" xfId="20192" xr:uid="{DFD412D0-422B-49A0-97FA-EF06842198D8}"/>
    <cellStyle name="Title 2 3 4 2" xfId="20193" xr:uid="{C1259B91-7BA8-4DBC-8DF5-DE4BEDDC9E16}"/>
    <cellStyle name="Title 2 3 4 2 2" xfId="20194" xr:uid="{D91ADCF6-0AD3-4AF9-A4B6-7F07C6B5BC08}"/>
    <cellStyle name="Title 2 3 4 3" xfId="20195" xr:uid="{1E37FACE-EE42-4764-9E28-AD49EDBFB4B8}"/>
    <cellStyle name="Title 2 3 4 3 2" xfId="20196" xr:uid="{A901F14D-8ADE-469D-B4DA-7570D0F77B1C}"/>
    <cellStyle name="Title 2 3 4 4" xfId="20197" xr:uid="{98E49367-192C-4A7E-A9A0-0DC90F464CDC}"/>
    <cellStyle name="Title 2 3 4 4 2" xfId="20198" xr:uid="{1F7C4ABA-35B9-4C62-A0BD-2DEC255178AD}"/>
    <cellStyle name="Title 2 3 4 5" xfId="20199" xr:uid="{3E9ED09F-2836-4AD1-AF10-2696DF72B6CD}"/>
    <cellStyle name="Title 2 3 5" xfId="20200" xr:uid="{457F6192-DD53-4A95-A0FB-D16BCC5140C7}"/>
    <cellStyle name="Title 2 3 5 2" xfId="20201" xr:uid="{E9E3D911-885A-45B4-863A-18B44970BEB9}"/>
    <cellStyle name="Title 2 3 5 2 2" xfId="20202" xr:uid="{94077B97-49ED-4E0D-B30A-DB52DD88EC5D}"/>
    <cellStyle name="Title 2 3 5 3" xfId="20203" xr:uid="{01CC5F51-3D1C-425D-9B17-A0A42E90D3D9}"/>
    <cellStyle name="Title 2 3 5 3 2" xfId="20204" xr:uid="{07FF19AB-1603-47F2-BE72-EB789D80CAE4}"/>
    <cellStyle name="Title 2 3 5 4" xfId="20205" xr:uid="{E9E9EBD9-9E66-4D3E-A8F8-62D06378AA76}"/>
    <cellStyle name="Title 2 3 6" xfId="20206" xr:uid="{85CE3762-9D0B-4F89-A6C2-A9F141467FE9}"/>
    <cellStyle name="Title 2 3 6 2" xfId="20207" xr:uid="{2E4B0D6D-B172-4AB9-91D4-D02E8EE5D423}"/>
    <cellStyle name="Title 2 3 7" xfId="20208" xr:uid="{79462102-F5A2-4961-B97F-EF286DE32860}"/>
    <cellStyle name="Title 2 3 7 2" xfId="20209" xr:uid="{8681B8B1-0086-4A49-A6AD-D43C8B572645}"/>
    <cellStyle name="Title 2 3 8" xfId="20210" xr:uid="{6B3216EC-8CB4-4314-BC71-7B4759E98F53}"/>
    <cellStyle name="Title 2 3 8 2" xfId="20211" xr:uid="{9D8A82EF-B58A-4B77-9438-E959A350E3F9}"/>
    <cellStyle name="Title 2 3 9" xfId="20212" xr:uid="{339F717E-4712-42FE-A1A9-23818C996F9C}"/>
    <cellStyle name="Title 2 4" xfId="2010" xr:uid="{CD4AE362-C37B-4D04-8682-A3C811B827D8}"/>
    <cellStyle name="Title 2 4 10" xfId="20214" xr:uid="{AD36727C-9F57-4454-9F4F-573D935639BC}"/>
    <cellStyle name="Title 2 4 11" xfId="20213" xr:uid="{F75746FB-4D2D-4661-8877-C45E356F0B2C}"/>
    <cellStyle name="Title 2 4 12" xfId="8922" xr:uid="{D5976320-67FE-45CC-8449-329B785756B8}"/>
    <cellStyle name="Title 2 4 13" xfId="6357" xr:uid="{6773C73A-CEE7-44D5-A303-5DAD914C819E}"/>
    <cellStyle name="Title 2 4 2" xfId="20215" xr:uid="{ADFF1246-2DC1-43D0-92BB-904F9BC260EB}"/>
    <cellStyle name="Title 2 4 2 2" xfId="20216" xr:uid="{13850643-8447-4B3B-9A56-5F7446C649DF}"/>
    <cellStyle name="Title 2 4 2 2 2" xfId="20217" xr:uid="{7F423E6F-69F5-4819-9EAF-4979B072DE66}"/>
    <cellStyle name="Title 2 4 2 3" xfId="20218" xr:uid="{0D6EF9F0-44E7-4567-A5F5-744B24476DD4}"/>
    <cellStyle name="Title 2 4 2 3 2" xfId="20219" xr:uid="{2CE234F5-0A7E-4D55-A302-CC04E85A09ED}"/>
    <cellStyle name="Title 2 4 2 4" xfId="20220" xr:uid="{46006D9F-4124-4962-9218-F0857F93CEFF}"/>
    <cellStyle name="Title 2 4 3" xfId="20221" xr:uid="{729FB06F-7C89-4160-A55A-B8BFC66A62B3}"/>
    <cellStyle name="Title 2 4 3 2" xfId="20222" xr:uid="{D62A5A6F-CA09-4802-BEFF-E8E4E5A276FE}"/>
    <cellStyle name="Title 2 4 3 2 2" xfId="20223" xr:uid="{324B40CC-D928-47EC-98A0-A6373D6592A2}"/>
    <cellStyle name="Title 2 4 3 3" xfId="20224" xr:uid="{0BF142B7-0F5E-41FB-8CA1-5634410AB3AB}"/>
    <cellStyle name="Title 2 4 3 3 2" xfId="20225" xr:uid="{C1CE4AD0-EF17-48FE-8FC5-31942147DD27}"/>
    <cellStyle name="Title 2 4 3 4" xfId="20226" xr:uid="{DF0285BF-46C0-456F-B6D7-8AEC836AF9E4}"/>
    <cellStyle name="Title 2 4 4" xfId="20227" xr:uid="{08A23C6B-6DE5-409C-A576-3B7E3510F77D}"/>
    <cellStyle name="Title 2 4 4 2" xfId="20228" xr:uid="{8FF58DCB-C810-4F95-A88F-67C8D85D32E0}"/>
    <cellStyle name="Title 2 4 4 2 2" xfId="20229" xr:uid="{2C61A624-B2BB-4975-95B6-984595DE4CCE}"/>
    <cellStyle name="Title 2 4 4 3" xfId="20230" xr:uid="{A38ADBCC-92AF-463F-AF0D-C94C7A9AF777}"/>
    <cellStyle name="Title 2 4 4 3 2" xfId="20231" xr:uid="{BCEB01C2-7B18-407A-99F2-3595F52B1585}"/>
    <cellStyle name="Title 2 4 4 4" xfId="20232" xr:uid="{7F7C56ED-E345-4148-BDAD-B98CB86A9078}"/>
    <cellStyle name="Title 2 4 4 4 2" xfId="20233" xr:uid="{65442B05-5B04-4293-B0B3-455F78885BC8}"/>
    <cellStyle name="Title 2 4 4 5" xfId="20234" xr:uid="{A5530665-9061-4A89-A33B-7F1447D4B03F}"/>
    <cellStyle name="Title 2 4 5" xfId="20235" xr:uid="{10CBF787-AB15-4B6D-B13E-4357675E55B0}"/>
    <cellStyle name="Title 2 4 5 2" xfId="20236" xr:uid="{0D22737D-5022-4288-9ED3-0D378B46FA58}"/>
    <cellStyle name="Title 2 4 5 2 2" xfId="20237" xr:uid="{AFFE4C7A-4753-454A-8D7E-04E80CB535DF}"/>
    <cellStyle name="Title 2 4 5 3" xfId="20238" xr:uid="{693E7D9B-F797-4BD9-ACE2-7EBE77AD14CF}"/>
    <cellStyle name="Title 2 4 5 3 2" xfId="20239" xr:uid="{4F932513-EBB1-4145-A6AB-6492DE385F8E}"/>
    <cellStyle name="Title 2 4 5 4" xfId="20240" xr:uid="{A1B38608-D589-4D10-98E7-33273173BDFD}"/>
    <cellStyle name="Title 2 4 6" xfId="20241" xr:uid="{23B6B98D-10B4-41F7-AF3F-62276298B8C1}"/>
    <cellStyle name="Title 2 4 6 2" xfId="20242" xr:uid="{462C5161-7F3E-4E19-AF51-6DD3794F33DC}"/>
    <cellStyle name="Title 2 4 7" xfId="20243" xr:uid="{5C2AA7BE-9AE4-414D-A2FE-D99D62CC1347}"/>
    <cellStyle name="Title 2 4 7 2" xfId="20244" xr:uid="{AE557850-7D2A-436A-B8E2-2A17FD0C1BB4}"/>
    <cellStyle name="Title 2 4 8" xfId="20245" xr:uid="{6E10B8FD-1AE3-4906-A47C-7022856534D2}"/>
    <cellStyle name="Title 2 4 8 2" xfId="20246" xr:uid="{6BE4AE87-9265-4A18-AAED-638F4D656326}"/>
    <cellStyle name="Title 2 4 9" xfId="20247" xr:uid="{20651F01-0ABC-4534-A572-EE4643C6E83B}"/>
    <cellStyle name="Title 2 5" xfId="2011" xr:uid="{7D14254A-EA5B-4E7B-8FF0-C13FBAA03DC8}"/>
    <cellStyle name="Title 2 5 10" xfId="20249" xr:uid="{74E3F2F4-9263-4DE8-B4EC-F045E2828F49}"/>
    <cellStyle name="Title 2 5 11" xfId="20248" xr:uid="{DA96AB21-0AC1-4630-8F02-054EAD552AF2}"/>
    <cellStyle name="Title 2 5 12" xfId="8923" xr:uid="{9BE5D0C5-2260-41DC-BEB0-5992BED0158A}"/>
    <cellStyle name="Title 2 5 13" xfId="6358" xr:uid="{AE465983-9100-472F-B677-015EFBC8A188}"/>
    <cellStyle name="Title 2 5 2" xfId="20250" xr:uid="{3B877037-7B43-42FB-B51B-AD00E710C82D}"/>
    <cellStyle name="Title 2 5 2 2" xfId="20251" xr:uid="{CA1A6ED6-2881-4711-A713-18749FA244D9}"/>
    <cellStyle name="Title 2 5 2 2 2" xfId="20252" xr:uid="{A4A0D5ED-9298-4031-8F23-55AAFB6DCDA2}"/>
    <cellStyle name="Title 2 5 2 3" xfId="20253" xr:uid="{58644214-E7F6-4DE5-8E70-92EF60CA9A9D}"/>
    <cellStyle name="Title 2 5 2 3 2" xfId="20254" xr:uid="{01366E29-BA96-4E02-A6A9-07E5241F1E79}"/>
    <cellStyle name="Title 2 5 2 4" xfId="20255" xr:uid="{0B85A980-9599-46EB-94FC-42D1BC35F522}"/>
    <cellStyle name="Title 2 5 3" xfId="20256" xr:uid="{5A17C1F1-A342-4412-9165-AB8CBC652268}"/>
    <cellStyle name="Title 2 5 3 2" xfId="20257" xr:uid="{90D1A062-E9C4-4CE4-B9C9-2006BCDD2CEF}"/>
    <cellStyle name="Title 2 5 3 2 2" xfId="20258" xr:uid="{919A4830-E63D-40CE-934B-BEDDD9BA0D84}"/>
    <cellStyle name="Title 2 5 3 3" xfId="20259" xr:uid="{7699D69A-189B-46E9-87D6-38AA0C09DF08}"/>
    <cellStyle name="Title 2 5 3 3 2" xfId="20260" xr:uid="{0F61410A-7302-4A43-AA62-341EA1EF5309}"/>
    <cellStyle name="Title 2 5 3 4" xfId="20261" xr:uid="{DFDA5B67-2F24-43A1-8BDE-2DBC9EEADD6D}"/>
    <cellStyle name="Title 2 5 4" xfId="20262" xr:uid="{4451BA75-4D08-492E-994A-7E653D8D3AE1}"/>
    <cellStyle name="Title 2 5 4 2" xfId="20263" xr:uid="{F4957C74-43D5-4804-9D35-6B82E771A176}"/>
    <cellStyle name="Title 2 5 4 2 2" xfId="20264" xr:uid="{375CD119-5180-4A0A-8011-BB4247796E21}"/>
    <cellStyle name="Title 2 5 4 3" xfId="20265" xr:uid="{9154C288-00B9-48B0-87F8-014F7C5DFCB8}"/>
    <cellStyle name="Title 2 5 4 3 2" xfId="20266" xr:uid="{259DE6D2-C374-480F-A6EF-E89FFDEF1839}"/>
    <cellStyle name="Title 2 5 4 4" xfId="20267" xr:uid="{DB50E1E9-1D2B-463D-9686-F16CEAF1C747}"/>
    <cellStyle name="Title 2 5 4 4 2" xfId="20268" xr:uid="{96F8A75F-0285-4B22-97E1-1AB07B59DFEC}"/>
    <cellStyle name="Title 2 5 4 5" xfId="20269" xr:uid="{498B0AE5-724D-414D-91EF-EDEDC8317697}"/>
    <cellStyle name="Title 2 5 5" xfId="20270" xr:uid="{114A40DC-2776-4546-B32E-09687483E6B0}"/>
    <cellStyle name="Title 2 5 5 2" xfId="20271" xr:uid="{E51CC219-2713-46EB-89B5-85AA55F9F375}"/>
    <cellStyle name="Title 2 5 5 2 2" xfId="20272" xr:uid="{2AEEAA83-99BD-4A4E-B5B2-F4EDE864EC5F}"/>
    <cellStyle name="Title 2 5 5 3" xfId="20273" xr:uid="{478065F2-F2AB-4B26-BE62-BBD896724442}"/>
    <cellStyle name="Title 2 5 5 3 2" xfId="20274" xr:uid="{295BEA82-7C8B-45A9-A123-602BD789E53D}"/>
    <cellStyle name="Title 2 5 5 4" xfId="20275" xr:uid="{244A661B-EFD3-46B0-B698-6E795F7AEE4C}"/>
    <cellStyle name="Title 2 5 6" xfId="20276" xr:uid="{0C709EAA-3DBC-4536-A0FA-D0724DDB4EE3}"/>
    <cellStyle name="Title 2 5 6 2" xfId="20277" xr:uid="{D41AC13E-895A-472B-8A33-0E4FBA368AFD}"/>
    <cellStyle name="Title 2 5 7" xfId="20278" xr:uid="{1785DABF-0FF6-487F-876D-73C4E50694A5}"/>
    <cellStyle name="Title 2 5 7 2" xfId="20279" xr:uid="{6C977458-C53E-4120-A462-137EB61B9CBF}"/>
    <cellStyle name="Title 2 5 8" xfId="20280" xr:uid="{9EF92DD4-A5EE-4C8F-9B46-B73620A142AC}"/>
    <cellStyle name="Title 2 5 8 2" xfId="20281" xr:uid="{2D49E5D7-2560-429E-8E54-EA58C03630D0}"/>
    <cellStyle name="Title 2 5 9" xfId="20282" xr:uid="{9682CCE9-AEC7-4BE7-983B-85BC4787D5DE}"/>
    <cellStyle name="Title 2 6" xfId="2012" xr:uid="{8A10A936-820B-4E17-8C4C-16982FA27523}"/>
    <cellStyle name="Title 2 6 10" xfId="20284" xr:uid="{044A91F3-47C9-47C7-BBAD-A3D0A011BB5B}"/>
    <cellStyle name="Title 2 6 11" xfId="20283" xr:uid="{CAF57CD3-0300-4453-ACDA-AD6CC9786D5B}"/>
    <cellStyle name="Title 2 6 12" xfId="8924" xr:uid="{EE916E55-EE88-4031-B368-D73FDB385743}"/>
    <cellStyle name="Title 2 6 13" xfId="6359" xr:uid="{9F075AF0-DC3C-414F-8BA9-7873C5268ACB}"/>
    <cellStyle name="Title 2 6 2" xfId="20285" xr:uid="{73570E1D-B61C-42AB-8FA4-C1DF5F8EF461}"/>
    <cellStyle name="Title 2 6 2 2" xfId="20286" xr:uid="{8E0FAA22-1110-48B6-8ED3-F46414FE1DD8}"/>
    <cellStyle name="Title 2 6 2 2 2" xfId="20287" xr:uid="{742E4F1F-10B2-417E-AC76-6CF7A36F5C4F}"/>
    <cellStyle name="Title 2 6 2 3" xfId="20288" xr:uid="{4DE463B0-E26E-4BAF-86C5-28FC82046C53}"/>
    <cellStyle name="Title 2 6 2 3 2" xfId="20289" xr:uid="{329897FC-8C17-4A1C-85BC-C98744F40287}"/>
    <cellStyle name="Title 2 6 2 4" xfId="20290" xr:uid="{4A1567E0-7B70-483F-8420-BED99F8353A8}"/>
    <cellStyle name="Title 2 6 3" xfId="20291" xr:uid="{165B2684-318C-4C36-8BCF-EE0564989433}"/>
    <cellStyle name="Title 2 6 3 2" xfId="20292" xr:uid="{E190DD41-F45A-4CBD-939C-9A08A3DD6BCB}"/>
    <cellStyle name="Title 2 6 3 2 2" xfId="20293" xr:uid="{D9ACAA22-9066-46CE-87FE-536E6715F738}"/>
    <cellStyle name="Title 2 6 3 3" xfId="20294" xr:uid="{75997BA2-B96F-416C-92DF-F0FFA4F93E07}"/>
    <cellStyle name="Title 2 6 3 3 2" xfId="20295" xr:uid="{80A3CE43-4A7D-4BD1-BEBD-CA250A722408}"/>
    <cellStyle name="Title 2 6 3 4" xfId="20296" xr:uid="{CB7F4690-ACB5-4D15-990A-52A9A8F6BE2C}"/>
    <cellStyle name="Title 2 6 4" xfId="20297" xr:uid="{21D0F8C2-8CD2-4C5D-B584-19A4FC7A501E}"/>
    <cellStyle name="Title 2 6 4 2" xfId="20298" xr:uid="{7B228E00-64CA-4FD4-9915-AAF329EEB9A3}"/>
    <cellStyle name="Title 2 6 4 2 2" xfId="20299" xr:uid="{DABDE533-68A2-44C4-8FF1-C95C2F8254CB}"/>
    <cellStyle name="Title 2 6 4 3" xfId="20300" xr:uid="{3DFA9E60-A81D-4672-87FF-8DA1EB1429DB}"/>
    <cellStyle name="Title 2 6 4 3 2" xfId="20301" xr:uid="{422C7EC0-3151-4387-8C12-8E62FD15F01E}"/>
    <cellStyle name="Title 2 6 4 4" xfId="20302" xr:uid="{505A53D5-3A9C-43D4-A50C-B64726FFD2BB}"/>
    <cellStyle name="Title 2 6 4 4 2" xfId="20303" xr:uid="{9A2C46C4-65DA-4AE2-BFB2-FE132F536C56}"/>
    <cellStyle name="Title 2 6 4 5" xfId="20304" xr:uid="{980EBE0D-767F-4D8B-8624-D356DC213DFE}"/>
    <cellStyle name="Title 2 6 5" xfId="20305" xr:uid="{12496EA5-CFD3-462A-97AF-1EAEF7B729C5}"/>
    <cellStyle name="Title 2 6 5 2" xfId="20306" xr:uid="{9D027CC1-D204-464E-A41E-5D5B77DFD643}"/>
    <cellStyle name="Title 2 6 5 2 2" xfId="20307" xr:uid="{A2E1DC62-7E38-479B-B09E-6103D0B25425}"/>
    <cellStyle name="Title 2 6 5 3" xfId="20308" xr:uid="{C573CCFA-3132-4843-8603-2DA447E358BB}"/>
    <cellStyle name="Title 2 6 5 3 2" xfId="20309" xr:uid="{A1A1C5D2-AB17-4B4C-BF9D-A6AC330BB2B2}"/>
    <cellStyle name="Title 2 6 5 4" xfId="20310" xr:uid="{EA654C4A-0897-4C0A-A8AA-D824620AA171}"/>
    <cellStyle name="Title 2 6 6" xfId="20311" xr:uid="{D204FDC1-46E6-4206-BD70-31E3E6C349AC}"/>
    <cellStyle name="Title 2 6 6 2" xfId="20312" xr:uid="{F32B60F6-7A4C-445E-988D-CEC93310CE94}"/>
    <cellStyle name="Title 2 6 7" xfId="20313" xr:uid="{4DD61434-D77C-458F-99CD-89B3E90FEF73}"/>
    <cellStyle name="Title 2 6 7 2" xfId="20314" xr:uid="{EAD9049C-F777-47D2-92D3-5F4AE37857FA}"/>
    <cellStyle name="Title 2 6 8" xfId="20315" xr:uid="{C3811859-6FD4-448F-AF3E-AE3C4982C944}"/>
    <cellStyle name="Title 2 6 8 2" xfId="20316" xr:uid="{381CB174-085C-4EB3-9A29-3A151D29DF50}"/>
    <cellStyle name="Title 2 6 9" xfId="20317" xr:uid="{77A9914A-81C0-4A0F-B023-F0219172383E}"/>
    <cellStyle name="Title 2 7" xfId="2013" xr:uid="{1452039E-4F81-4B7A-95BB-51FD8ECF28AB}"/>
    <cellStyle name="Title 2 7 10" xfId="20319" xr:uid="{514624CE-D4FF-42DE-9E17-324980661AD6}"/>
    <cellStyle name="Title 2 7 11" xfId="20318" xr:uid="{3AE12BF1-D755-4738-8556-FEE07841CDB1}"/>
    <cellStyle name="Title 2 7 12" xfId="8925" xr:uid="{08EFE161-BC0D-43F5-A958-FA4AC79FFA11}"/>
    <cellStyle name="Title 2 7 13" xfId="6360" xr:uid="{15A1D7FC-9331-44B6-8DB0-170FD2898CFD}"/>
    <cellStyle name="Title 2 7 2" xfId="20320" xr:uid="{C37A1954-A7B5-4058-84A4-14CC0EBB592B}"/>
    <cellStyle name="Title 2 7 2 2" xfId="20321" xr:uid="{0A27375A-469D-459A-BE2B-445B915C685D}"/>
    <cellStyle name="Title 2 7 2 2 2" xfId="20322" xr:uid="{3510D735-6212-443A-8381-262CD61E46AD}"/>
    <cellStyle name="Title 2 7 2 3" xfId="20323" xr:uid="{EB48324A-29CE-4DC7-91A1-41F360B5F173}"/>
    <cellStyle name="Title 2 7 2 3 2" xfId="20324" xr:uid="{6C71D129-DCC2-4990-8178-12E7C3926D70}"/>
    <cellStyle name="Title 2 7 2 4" xfId="20325" xr:uid="{87BA1180-DC32-48DD-9FF5-F9492E5ACBAC}"/>
    <cellStyle name="Title 2 7 3" xfId="20326" xr:uid="{EA325A1B-6952-4211-B54C-9BD51A650E39}"/>
    <cellStyle name="Title 2 7 3 2" xfId="20327" xr:uid="{0B8CD30E-4DC9-44F1-A286-4BD300ADB132}"/>
    <cellStyle name="Title 2 7 3 2 2" xfId="20328" xr:uid="{C361DD0B-6A3A-4404-ADAB-FB1C1A827844}"/>
    <cellStyle name="Title 2 7 3 3" xfId="20329" xr:uid="{079B0380-1AC2-4E57-8A8E-5A64DC6A5B78}"/>
    <cellStyle name="Title 2 7 3 3 2" xfId="20330" xr:uid="{BC0BD79A-D8C5-48B2-B97C-A431CA13BB90}"/>
    <cellStyle name="Title 2 7 3 4" xfId="20331" xr:uid="{30D5EE88-3403-4E6D-A8D8-051B325007BA}"/>
    <cellStyle name="Title 2 7 4" xfId="20332" xr:uid="{D0D325A8-32E6-40FB-B8BC-8A335163364E}"/>
    <cellStyle name="Title 2 7 4 2" xfId="20333" xr:uid="{6E45B2FF-1B0C-4934-B0F3-D2F6A31680DC}"/>
    <cellStyle name="Title 2 7 4 2 2" xfId="20334" xr:uid="{A578BFC8-948B-4545-A8FF-48F5D7D438B7}"/>
    <cellStyle name="Title 2 7 4 3" xfId="20335" xr:uid="{E301C0B4-84B3-4330-9207-2C460AF6576A}"/>
    <cellStyle name="Title 2 7 4 3 2" xfId="20336" xr:uid="{B96C3796-BF28-4BA5-840B-65AB518B4F16}"/>
    <cellStyle name="Title 2 7 4 4" xfId="20337" xr:uid="{535010CF-E443-4D18-958A-066823D1A481}"/>
    <cellStyle name="Title 2 7 4 4 2" xfId="20338" xr:uid="{471066B0-AE4F-4799-8B59-693B3E06A27C}"/>
    <cellStyle name="Title 2 7 4 5" xfId="20339" xr:uid="{DC46C3AD-DF3C-4108-80B1-BFDFF2899FA5}"/>
    <cellStyle name="Title 2 7 5" xfId="20340" xr:uid="{7CF6B553-7EE6-4E18-81FE-912350DEF082}"/>
    <cellStyle name="Title 2 7 5 2" xfId="20341" xr:uid="{CEC6F17D-2D8D-4BD3-9B54-9B3A1C9DFC26}"/>
    <cellStyle name="Title 2 7 5 2 2" xfId="20342" xr:uid="{30EA162B-9BBA-421D-8A9F-766CBD831BA6}"/>
    <cellStyle name="Title 2 7 5 3" xfId="20343" xr:uid="{ACB7671B-3393-4A04-B285-B16D5280436F}"/>
    <cellStyle name="Title 2 7 5 3 2" xfId="20344" xr:uid="{FBC0C49C-004C-4D07-95BB-C51B4F0A2A59}"/>
    <cellStyle name="Title 2 7 5 4" xfId="20345" xr:uid="{DB9F1B12-C8D1-432B-9B20-2203E9A5CF9A}"/>
    <cellStyle name="Title 2 7 6" xfId="20346" xr:uid="{B3034B59-C548-48DC-8455-F7C5BCE77AE5}"/>
    <cellStyle name="Title 2 7 6 2" xfId="20347" xr:uid="{0AFD3066-489C-45B1-B635-5C83B908694D}"/>
    <cellStyle name="Title 2 7 7" xfId="20348" xr:uid="{9C2BD008-D068-43D9-8314-C7605CAE3B26}"/>
    <cellStyle name="Title 2 7 7 2" xfId="20349" xr:uid="{3B9CD5C5-E469-4237-86A8-D17F5D7BC048}"/>
    <cellStyle name="Title 2 7 8" xfId="20350" xr:uid="{F6708F70-1596-42AD-BD45-36536E6135CC}"/>
    <cellStyle name="Title 2 7 8 2" xfId="20351" xr:uid="{D652072D-FD7A-4A62-AAF0-089B1D03DA1C}"/>
    <cellStyle name="Title 2 7 9" xfId="20352" xr:uid="{EA0621FA-3A04-41D5-8521-C3FD8A1D4954}"/>
    <cellStyle name="Title 2 8" xfId="2014" xr:uid="{02105F05-206E-4DDE-8652-B0069CC1CCE4}"/>
    <cellStyle name="Title 2 8 10" xfId="20354" xr:uid="{1B9D4A8C-9B71-47E6-B76F-6C170FC54F77}"/>
    <cellStyle name="Title 2 8 11" xfId="20353" xr:uid="{090BF101-C9EF-478B-B7D4-456679371C53}"/>
    <cellStyle name="Title 2 8 12" xfId="8926" xr:uid="{A5C2514A-CB29-484A-B77F-AD0EAD33AE5D}"/>
    <cellStyle name="Title 2 8 13" xfId="6361" xr:uid="{43758758-31DA-4669-BAE5-70925700E556}"/>
    <cellStyle name="Title 2 8 2" xfId="20355" xr:uid="{2F37D686-F3D4-48C8-85E0-9A0D66F85AA9}"/>
    <cellStyle name="Title 2 8 2 2" xfId="20356" xr:uid="{56D4C28A-24DB-4816-BB7B-C582BDC3D4B1}"/>
    <cellStyle name="Title 2 8 2 2 2" xfId="20357" xr:uid="{5C6F82E2-743A-4646-B907-206702947DCF}"/>
    <cellStyle name="Title 2 8 2 3" xfId="20358" xr:uid="{A27AD35D-4292-4705-A660-F1CFFBC38BBE}"/>
    <cellStyle name="Title 2 8 2 3 2" xfId="20359" xr:uid="{E3F48977-D3B6-4359-95CB-A2FADD837B43}"/>
    <cellStyle name="Title 2 8 2 4" xfId="20360" xr:uid="{1E509D1A-75FB-40D4-99CA-FE4C2E45C941}"/>
    <cellStyle name="Title 2 8 3" xfId="20361" xr:uid="{750BD894-1A3D-4EF2-A07E-432A30FFF7CD}"/>
    <cellStyle name="Title 2 8 3 2" xfId="20362" xr:uid="{029C169D-FF6B-4116-94B1-22019CEE5452}"/>
    <cellStyle name="Title 2 8 3 2 2" xfId="20363" xr:uid="{505135DE-0F13-4BF8-B47E-A8B69AA5B2FC}"/>
    <cellStyle name="Title 2 8 3 3" xfId="20364" xr:uid="{FF38B13E-5C23-469D-824C-E551163921AA}"/>
    <cellStyle name="Title 2 8 3 3 2" xfId="20365" xr:uid="{45D5C7C7-0F75-44ED-927B-2679ABB60433}"/>
    <cellStyle name="Title 2 8 3 4" xfId="20366" xr:uid="{8461A584-55FE-4CEE-BB60-104669F9BCB8}"/>
    <cellStyle name="Title 2 8 4" xfId="20367" xr:uid="{6B7143B7-FE73-45CA-9447-2734459046D4}"/>
    <cellStyle name="Title 2 8 4 2" xfId="20368" xr:uid="{D8EA1E03-06F5-40AD-9412-1A3BB463C66D}"/>
    <cellStyle name="Title 2 8 4 2 2" xfId="20369" xr:uid="{F51A9089-3D21-41A8-A5A1-F4D9C9D06553}"/>
    <cellStyle name="Title 2 8 4 3" xfId="20370" xr:uid="{D3E674CC-29B8-4613-9C70-B2CA37D15937}"/>
    <cellStyle name="Title 2 8 4 3 2" xfId="20371" xr:uid="{837366B4-8ECF-4C6E-9790-94C8082E5EF7}"/>
    <cellStyle name="Title 2 8 4 4" xfId="20372" xr:uid="{F94200C5-BF9A-4217-B9C2-86368A35C3E4}"/>
    <cellStyle name="Title 2 8 4 4 2" xfId="20373" xr:uid="{618AD147-00DD-4100-B56A-591FC15FACCE}"/>
    <cellStyle name="Title 2 8 4 5" xfId="20374" xr:uid="{47CA8B3E-E335-4C34-A1D1-D6889F05E71B}"/>
    <cellStyle name="Title 2 8 5" xfId="20375" xr:uid="{CA2CCEDE-0426-412E-981D-6644567D69D2}"/>
    <cellStyle name="Title 2 8 5 2" xfId="20376" xr:uid="{EE503311-3F64-4B04-8353-8D8235277422}"/>
    <cellStyle name="Title 2 8 5 2 2" xfId="20377" xr:uid="{CC35C201-73EB-4ADA-8497-EE5AD64F5742}"/>
    <cellStyle name="Title 2 8 5 3" xfId="20378" xr:uid="{BE7EB7E4-1E4F-4CB1-A633-2108AC79E753}"/>
    <cellStyle name="Title 2 8 5 3 2" xfId="20379" xr:uid="{EF6B48ED-AFA0-4EF7-A66C-638DD1ABE69E}"/>
    <cellStyle name="Title 2 8 5 4" xfId="20380" xr:uid="{C9D82D14-0683-426E-AFC6-36160A4B9CED}"/>
    <cellStyle name="Title 2 8 6" xfId="20381" xr:uid="{2439FDA4-6654-48B0-8745-01B3968543D1}"/>
    <cellStyle name="Title 2 8 6 2" xfId="20382" xr:uid="{0E36574B-3154-43FD-AE1F-D69142F60A8E}"/>
    <cellStyle name="Title 2 8 7" xfId="20383" xr:uid="{D595B7E8-C4D0-40B4-A852-F972BC85EFEE}"/>
    <cellStyle name="Title 2 8 7 2" xfId="20384" xr:uid="{114E805D-DA6B-4396-B012-4AF4D9B5B02B}"/>
    <cellStyle name="Title 2 8 8" xfId="20385" xr:uid="{48312405-649E-4C41-A912-055D64463F0B}"/>
    <cellStyle name="Title 2 8 8 2" xfId="20386" xr:uid="{576EBE8D-2F46-40DE-9245-7F325161BF8C}"/>
    <cellStyle name="Title 2 8 9" xfId="20387" xr:uid="{F9FFC4AA-D2EF-49C2-B05E-2E476DFB06EA}"/>
    <cellStyle name="Title 2 9" xfId="2015" xr:uid="{5E0E78C8-F7BF-4C79-96C7-D422F73D64BD}"/>
    <cellStyle name="Title 2 9 10" xfId="20389" xr:uid="{64E82E0D-DF53-4E74-AF60-852DA13A3186}"/>
    <cellStyle name="Title 2 9 11" xfId="20388" xr:uid="{1DCFE799-167F-4B6B-9253-4A570DD66110}"/>
    <cellStyle name="Title 2 9 12" xfId="8927" xr:uid="{D3E14B0F-9B77-4FD1-9199-BC57CBC240CE}"/>
    <cellStyle name="Title 2 9 13" xfId="6362" xr:uid="{6D739A67-1A88-4E52-97DD-5EB089DB2D28}"/>
    <cellStyle name="Title 2 9 2" xfId="20390" xr:uid="{9ED55415-13AE-4E7E-836A-537EDAACBBD6}"/>
    <cellStyle name="Title 2 9 2 2" xfId="20391" xr:uid="{E47D3092-5541-40C6-9492-21F9B0FCAD8B}"/>
    <cellStyle name="Title 2 9 2 2 2" xfId="20392" xr:uid="{003E039E-BCB6-44E1-B4C4-31709058E5CB}"/>
    <cellStyle name="Title 2 9 2 3" xfId="20393" xr:uid="{CE7549BF-9EB8-4FD3-8B07-3B449E58F277}"/>
    <cellStyle name="Title 2 9 2 3 2" xfId="20394" xr:uid="{DE02850D-DB91-4DD7-9CDF-A0E84D54D2A7}"/>
    <cellStyle name="Title 2 9 2 4" xfId="20395" xr:uid="{AAB10B5D-7B7F-45CB-9FC4-F3A39B94D5DA}"/>
    <cellStyle name="Title 2 9 3" xfId="20396" xr:uid="{371DA1D0-60E6-47C9-AA3F-9B526135B328}"/>
    <cellStyle name="Title 2 9 3 2" xfId="20397" xr:uid="{71EDBBE8-5E67-4483-BC36-10D593D2A40F}"/>
    <cellStyle name="Title 2 9 3 2 2" xfId="20398" xr:uid="{A8F267AA-933A-4ACF-BF7A-82DC908CA91B}"/>
    <cellStyle name="Title 2 9 3 3" xfId="20399" xr:uid="{F6EA0BFA-A62A-42A3-9034-D4F6AA445619}"/>
    <cellStyle name="Title 2 9 3 3 2" xfId="20400" xr:uid="{C16F92C7-DB7A-434B-B312-4067FEEDB54C}"/>
    <cellStyle name="Title 2 9 3 4" xfId="20401" xr:uid="{7F1A2872-2D62-4040-883C-80A45D634458}"/>
    <cellStyle name="Title 2 9 4" xfId="20402" xr:uid="{98775A75-5772-4E50-80D3-5FFCAC8B67A1}"/>
    <cellStyle name="Title 2 9 4 2" xfId="20403" xr:uid="{4C674E33-1429-4D6E-BDFD-53E741E5BD50}"/>
    <cellStyle name="Title 2 9 4 2 2" xfId="20404" xr:uid="{6A7F5FA8-A615-42EF-B296-8DBA3D6007F2}"/>
    <cellStyle name="Title 2 9 4 3" xfId="20405" xr:uid="{FFA59AA8-6142-4B58-BD03-0C27A3197769}"/>
    <cellStyle name="Title 2 9 4 3 2" xfId="20406" xr:uid="{C4A80D1D-836B-4AA4-A4C8-F1D071CF5AA4}"/>
    <cellStyle name="Title 2 9 4 4" xfId="20407" xr:uid="{F91A93A4-C956-4112-942F-6A627C1F984B}"/>
    <cellStyle name="Title 2 9 4 4 2" xfId="20408" xr:uid="{A3E5E12E-D535-4EB9-B321-A14B531A8A62}"/>
    <cellStyle name="Title 2 9 4 5" xfId="20409" xr:uid="{F1024FE5-4613-477F-BD8F-0C43B6D8613E}"/>
    <cellStyle name="Title 2 9 5" xfId="20410" xr:uid="{B451D303-89A0-4E11-BBDE-5FC6187E01C2}"/>
    <cellStyle name="Title 2 9 5 2" xfId="20411" xr:uid="{9D369AAD-41D6-4DB8-8E62-1463DDA58BEF}"/>
    <cellStyle name="Title 2 9 5 2 2" xfId="20412" xr:uid="{AEA1ADC1-E65B-4E37-A1D3-6593EC2918DA}"/>
    <cellStyle name="Title 2 9 5 3" xfId="20413" xr:uid="{D716A8E2-F10B-41D5-BE37-D8B9353C139A}"/>
    <cellStyle name="Title 2 9 5 3 2" xfId="20414" xr:uid="{EDA8AB1A-2D0B-4122-92F4-CDA74D711CA8}"/>
    <cellStyle name="Title 2 9 5 4" xfId="20415" xr:uid="{6D34CA10-D0DE-4D0A-9A57-178FE7E17E4E}"/>
    <cellStyle name="Title 2 9 6" xfId="20416" xr:uid="{0C329515-9FD2-4579-96EF-4DD1451724C2}"/>
    <cellStyle name="Title 2 9 6 2" xfId="20417" xr:uid="{9223392E-D1C4-43AC-82CF-7C0EF1DAFDF5}"/>
    <cellStyle name="Title 2 9 7" xfId="20418" xr:uid="{BF10E9BD-A6B7-43E3-8762-7B1CFF6C999A}"/>
    <cellStyle name="Title 2 9 7 2" xfId="20419" xr:uid="{E1746C95-8F68-42D2-95D3-96547AABA7D3}"/>
    <cellStyle name="Title 2 9 8" xfId="20420" xr:uid="{8299126D-EEF4-4E52-87B6-4FBE72047657}"/>
    <cellStyle name="Title 2 9 8 2" xfId="20421" xr:uid="{2BFC9296-527D-4AA0-B06E-F8347DBF4932}"/>
    <cellStyle name="Title 2 9 9" xfId="20422" xr:uid="{CB36BF84-6E10-4AF7-B069-2C09BB2886D9}"/>
    <cellStyle name="Title 20" xfId="6363" xr:uid="{C80F2C79-8CC4-45B3-B97B-8BF3A128769B}"/>
    <cellStyle name="Title 20 10" xfId="20424" xr:uid="{E04831B5-1B33-441B-8FA7-DEEE7BE171FB}"/>
    <cellStyle name="Title 20 11" xfId="20425" xr:uid="{89121AA6-D126-4E5B-8177-5A78D710A356}"/>
    <cellStyle name="Title 20 12" xfId="20423" xr:uid="{E23DA51F-2A57-4900-9C31-2B261777F02E}"/>
    <cellStyle name="Title 20 13" xfId="8182" xr:uid="{39B42F08-E146-4E57-A7DC-8F1B87B7F442}"/>
    <cellStyle name="Title 20 2" xfId="20426" xr:uid="{C744785B-BB01-4410-AD75-EF32A9489925}"/>
    <cellStyle name="Title 20 2 2" xfId="20427" xr:uid="{2297ED30-A4CB-461B-BC8F-AE9F64D58C16}"/>
    <cellStyle name="Title 20 2 2 2" xfId="20428" xr:uid="{50C0F00F-2859-4028-A51B-701B96AF6B8A}"/>
    <cellStyle name="Title 20 2 3" xfId="20429" xr:uid="{13B059C6-2BBC-43D9-B6CB-DAC9D98D1C20}"/>
    <cellStyle name="Title 20 2 3 2" xfId="20430" xr:uid="{64F92A25-57AC-415A-B722-6215E1837AEA}"/>
    <cellStyle name="Title 20 2 4" xfId="20431" xr:uid="{C9C6CFC8-F8D1-4CB9-B3F4-CF07106F693D}"/>
    <cellStyle name="Title 20 2 5" xfId="20432" xr:uid="{9EB5990B-E249-4190-90B9-881D400BE4F4}"/>
    <cellStyle name="Title 20 3" xfId="20433" xr:uid="{88D93A01-BF44-49AD-A7C7-CCFA8DD111D4}"/>
    <cellStyle name="Title 20 3 2" xfId="20434" xr:uid="{5D21E7F1-1081-45A9-A703-193FF54E53A0}"/>
    <cellStyle name="Title 20 3 2 2" xfId="20435" xr:uid="{3CF53941-1135-4ABF-B4B6-2A6C317EF0FB}"/>
    <cellStyle name="Title 20 3 3" xfId="20436" xr:uid="{C2FADF42-A215-49D7-98BC-49180A87512C}"/>
    <cellStyle name="Title 20 3 3 2" xfId="20437" xr:uid="{07377260-AB77-42BD-BB51-F4785CA9EF2E}"/>
    <cellStyle name="Title 20 3 4" xfId="20438" xr:uid="{B09DFDF6-1A19-49AC-AC05-69C70B25DC2E}"/>
    <cellStyle name="Title 20 4" xfId="20439" xr:uid="{1113F9E3-AB39-431A-AEFF-188E957393BA}"/>
    <cellStyle name="Title 20 4 2" xfId="20440" xr:uid="{0A343DCD-BA79-4CF8-B968-A92F99235324}"/>
    <cellStyle name="Title 20 4 2 2" xfId="20441" xr:uid="{F743D058-58AB-4977-A8E3-E80A05B2F26D}"/>
    <cellStyle name="Title 20 4 3" xfId="20442" xr:uid="{E3AB4042-680C-420A-BE08-1F93515483C5}"/>
    <cellStyle name="Title 20 4 3 2" xfId="20443" xr:uid="{6D4EB3DE-EA90-4900-8044-935E55E92186}"/>
    <cellStyle name="Title 20 4 4" xfId="20444" xr:uid="{BB1BE8BA-EF51-4991-B300-002FD9C389E4}"/>
    <cellStyle name="Title 20 5" xfId="20445" xr:uid="{1501C7FE-3F6B-4C46-8FC4-A046A031C19A}"/>
    <cellStyle name="Title 20 5 2" xfId="20446" xr:uid="{82C734BB-9F1C-4E54-8C71-DC4B6D4D424B}"/>
    <cellStyle name="Title 20 5 2 2" xfId="20447" xr:uid="{71A9B5D0-77B4-43B9-B036-5519F2F3791D}"/>
    <cellStyle name="Title 20 5 3" xfId="20448" xr:uid="{66C98A9C-3A3B-431A-8F1E-7B44FB689BBF}"/>
    <cellStyle name="Title 20 5 3 2" xfId="20449" xr:uid="{578BE223-8F7D-49B8-AF13-16D8B523B98F}"/>
    <cellStyle name="Title 20 5 4" xfId="20450" xr:uid="{518F31F8-9122-431F-8481-BCC89488450C}"/>
    <cellStyle name="Title 20 5 4 2" xfId="20451" xr:uid="{CFCDC743-1AE1-4C04-94AC-8B8DF60662A2}"/>
    <cellStyle name="Title 20 5 5" xfId="20452" xr:uid="{FB4358D9-0BE1-4637-8B07-5E980F3B9D4F}"/>
    <cellStyle name="Title 20 6" xfId="20453" xr:uid="{FE3B66B6-CD3F-4A92-9A94-C49147E5AC37}"/>
    <cellStyle name="Title 20 6 2" xfId="20454" xr:uid="{075422E4-1181-4F24-8522-E4278998C81C}"/>
    <cellStyle name="Title 20 6 2 2" xfId="20455" xr:uid="{609ED05A-C487-4CCE-9BE2-30941A0D80BC}"/>
    <cellStyle name="Title 20 6 3" xfId="20456" xr:uid="{1EB6A27D-6A80-4BFD-BCBA-8794DED2575F}"/>
    <cellStyle name="Title 20 6 3 2" xfId="20457" xr:uid="{2BB190D9-F415-4466-AFB4-9DD34753CDA6}"/>
    <cellStyle name="Title 20 6 4" xfId="20458" xr:uid="{F53DABE4-A086-4EC8-BBBA-D16DA4279DF6}"/>
    <cellStyle name="Title 20 7" xfId="20459" xr:uid="{77F8DBDC-4C67-4AA3-8A3E-29B7651782A3}"/>
    <cellStyle name="Title 20 7 2" xfId="20460" xr:uid="{F04E37AE-1851-4981-80EC-46812F1D1C4D}"/>
    <cellStyle name="Title 20 8" xfId="20461" xr:uid="{8FCF703C-35F3-4105-B2C0-2F322FFFFDD2}"/>
    <cellStyle name="Title 20 8 2" xfId="20462" xr:uid="{26A5F869-BFCC-4A8A-AFB6-13D1B3B805D0}"/>
    <cellStyle name="Title 20 9" xfId="20463" xr:uid="{C9EA8C25-6DCB-4551-9A14-6766F3A751FC}"/>
    <cellStyle name="Title 20 9 2" xfId="20464" xr:uid="{21F1DC6A-E1A3-40F4-A8D9-08A47B84D017}"/>
    <cellStyle name="Title 21" xfId="6364" xr:uid="{33D13B7B-B003-4C81-963A-B2CE2A94A81D}"/>
    <cellStyle name="Title 21 10" xfId="20466" xr:uid="{F4E08530-B0F5-454A-9EE3-92C29DF929EA}"/>
    <cellStyle name="Title 21 11" xfId="20467" xr:uid="{4B54453A-8DD8-45F2-A4A0-E10A8F46AEEF}"/>
    <cellStyle name="Title 21 12" xfId="20465" xr:uid="{DD0A109D-B2CB-440E-B2EA-4A965082143E}"/>
    <cellStyle name="Title 21 13" xfId="8183" xr:uid="{3F4047DC-8E3C-4489-A5A2-C99EE3F1748E}"/>
    <cellStyle name="Title 21 2" xfId="20468" xr:uid="{E2872F2E-0FEE-4AF2-B160-C5127F4F2CD1}"/>
    <cellStyle name="Title 21 2 2" xfId="20469" xr:uid="{B8E15059-66D8-4F1C-A440-4284D260B67E}"/>
    <cellStyle name="Title 21 2 2 2" xfId="20470" xr:uid="{4B641FD8-4104-4D0C-9D7A-D3B3F5182C19}"/>
    <cellStyle name="Title 21 2 3" xfId="20471" xr:uid="{64E50AEF-2C5B-4161-ACE2-43F6FCC292E8}"/>
    <cellStyle name="Title 21 2 3 2" xfId="20472" xr:uid="{A5F4440A-C42C-49C7-85C9-7AA8EBD4BC3F}"/>
    <cellStyle name="Title 21 2 4" xfId="20473" xr:uid="{68F05B3D-1B80-400C-BAF6-FCF338EEA035}"/>
    <cellStyle name="Title 21 2 5" xfId="20474" xr:uid="{130B6CDD-104B-467B-97AD-E8C62EBA048F}"/>
    <cellStyle name="Title 21 3" xfId="20475" xr:uid="{249901B7-7651-4C9E-95DC-9D9B2CA18E8C}"/>
    <cellStyle name="Title 21 3 2" xfId="20476" xr:uid="{49FFB543-0275-42E6-8321-3C3E9A3A20B3}"/>
    <cellStyle name="Title 21 3 2 2" xfId="20477" xr:uid="{8ABF3F42-5B73-41DA-97F7-A5EC2357944B}"/>
    <cellStyle name="Title 21 3 3" xfId="20478" xr:uid="{C7B4705B-E358-48D4-A6D6-DC8E09FC4DAF}"/>
    <cellStyle name="Title 21 3 3 2" xfId="20479" xr:uid="{8C15EA5D-2446-4F6D-8B2E-2E4A82A99869}"/>
    <cellStyle name="Title 21 3 4" xfId="20480" xr:uid="{8EA17926-A893-4178-920C-F234B5015A15}"/>
    <cellStyle name="Title 21 4" xfId="20481" xr:uid="{3E073D9E-9DA0-4821-9943-8E8F5D032E92}"/>
    <cellStyle name="Title 21 4 2" xfId="20482" xr:uid="{9FFD3476-8F6A-4837-9E90-1A95CCAF845B}"/>
    <cellStyle name="Title 21 4 2 2" xfId="20483" xr:uid="{8ED2ABC6-2C3F-448B-8C62-C5C823DA24FA}"/>
    <cellStyle name="Title 21 4 3" xfId="20484" xr:uid="{6AAB28D7-7FE9-4339-BE49-4BD4CAE22203}"/>
    <cellStyle name="Title 21 4 3 2" xfId="20485" xr:uid="{F15B87B1-42D7-4905-BDF9-63C4E5AAD554}"/>
    <cellStyle name="Title 21 4 4" xfId="20486" xr:uid="{EA00B13B-66D6-4387-8D4F-2F6F3B22231D}"/>
    <cellStyle name="Title 21 5" xfId="20487" xr:uid="{F4CA5B55-BDCF-44FB-90E5-194AD68C6861}"/>
    <cellStyle name="Title 21 5 2" xfId="20488" xr:uid="{E2BC17AF-F323-46F9-B423-F17A7851D328}"/>
    <cellStyle name="Title 21 5 2 2" xfId="20489" xr:uid="{10121A9D-1407-4F01-8028-54407D974E80}"/>
    <cellStyle name="Title 21 5 3" xfId="20490" xr:uid="{ED339C75-F3D0-4563-8A5E-47661D156996}"/>
    <cellStyle name="Title 21 5 3 2" xfId="20491" xr:uid="{E81CD0A0-29DB-4EB9-AF6C-238C98D2F7FC}"/>
    <cellStyle name="Title 21 5 4" xfId="20492" xr:uid="{E49BF515-9AC1-4A96-B6DD-5BE3018CE55D}"/>
    <cellStyle name="Title 21 5 4 2" xfId="20493" xr:uid="{BDC57657-FEF6-47AB-8C7C-AE8B2C7B097D}"/>
    <cellStyle name="Title 21 5 5" xfId="20494" xr:uid="{F4EA2D0B-14DA-4F31-B7B3-4C1141809EB8}"/>
    <cellStyle name="Title 21 6" xfId="20495" xr:uid="{8471B6D2-F0AD-4023-9F27-7D88B24DE400}"/>
    <cellStyle name="Title 21 6 2" xfId="20496" xr:uid="{A8A40FC0-72BD-49AF-A82C-BBFCAE863415}"/>
    <cellStyle name="Title 21 6 2 2" xfId="20497" xr:uid="{2089CF2F-4807-4680-8F2A-2453036E3E43}"/>
    <cellStyle name="Title 21 6 3" xfId="20498" xr:uid="{3E6FE687-DC3F-4B92-8ACE-BD9F93E26973}"/>
    <cellStyle name="Title 21 6 3 2" xfId="20499" xr:uid="{7931BCFD-1E27-4634-B713-0A1C82E51F6B}"/>
    <cellStyle name="Title 21 6 4" xfId="20500" xr:uid="{B010F8DC-0B43-41EB-9294-E5E4B6E8858D}"/>
    <cellStyle name="Title 21 7" xfId="20501" xr:uid="{39D34F7E-4587-4330-B827-155CA4532E0A}"/>
    <cellStyle name="Title 21 7 2" xfId="20502" xr:uid="{6E2363FD-88DC-4FF3-98F0-774986C10EA0}"/>
    <cellStyle name="Title 21 8" xfId="20503" xr:uid="{A9488FBC-92B4-4701-B6F1-BCB91D0DEE25}"/>
    <cellStyle name="Title 21 8 2" xfId="20504" xr:uid="{E7809D83-CD8C-4009-AAA7-4FE624433164}"/>
    <cellStyle name="Title 21 9" xfId="20505" xr:uid="{FA56AD7E-5F16-4AAB-AC64-87F959D99776}"/>
    <cellStyle name="Title 21 9 2" xfId="20506" xr:uid="{61605A8F-CFAB-4DE8-9573-DE2C02CFE92A}"/>
    <cellStyle name="Title 22" xfId="6365" xr:uid="{63CED574-9FB7-4A96-925A-F143CE2B89ED}"/>
    <cellStyle name="Title 22 10" xfId="20508" xr:uid="{03A9AD45-2758-48BB-AC07-4CD84F68D037}"/>
    <cellStyle name="Title 22 11" xfId="20509" xr:uid="{BDA36CAB-FD0C-44D2-9D70-258EDE7A3B16}"/>
    <cellStyle name="Title 22 12" xfId="20507" xr:uid="{04BFA432-B7BB-4D92-B1D4-0D9C41CC5461}"/>
    <cellStyle name="Title 22 13" xfId="8184" xr:uid="{279BF9DB-FFED-419D-9B2F-23CACE4C7EC2}"/>
    <cellStyle name="Title 22 2" xfId="20510" xr:uid="{AEB794C0-9C11-4DA7-90F8-8889AE637779}"/>
    <cellStyle name="Title 22 2 2" xfId="20511" xr:uid="{A0620432-AE79-45AD-BEF7-0DD180A6A8C9}"/>
    <cellStyle name="Title 22 2 2 2" xfId="20512" xr:uid="{05322A23-6925-4EFD-AE8A-75F88E613512}"/>
    <cellStyle name="Title 22 2 3" xfId="20513" xr:uid="{7F621CEC-1C7A-46B0-A750-3790830922EF}"/>
    <cellStyle name="Title 22 2 3 2" xfId="20514" xr:uid="{F53AA982-6273-4AF4-B22B-48939A60A120}"/>
    <cellStyle name="Title 22 2 4" xfId="20515" xr:uid="{4F769573-D65D-4B5E-B38D-E04C4C11B596}"/>
    <cellStyle name="Title 22 2 5" xfId="20516" xr:uid="{66CD1917-505B-4EBE-8552-68EFA5A96170}"/>
    <cellStyle name="Title 22 3" xfId="20517" xr:uid="{0AA19564-B4BC-4587-814C-21C28CEFAC5D}"/>
    <cellStyle name="Title 22 3 2" xfId="20518" xr:uid="{8E19BF74-E536-449B-B3C1-D2E22E547531}"/>
    <cellStyle name="Title 22 3 2 2" xfId="20519" xr:uid="{6AE49966-833B-4568-BAAA-EC93E6F90C53}"/>
    <cellStyle name="Title 22 3 3" xfId="20520" xr:uid="{11212628-EFFC-4EB1-A09C-C41BD916BBB8}"/>
    <cellStyle name="Title 22 3 3 2" xfId="20521" xr:uid="{CE99C470-0177-4945-B27E-0AAF1C7FB8E8}"/>
    <cellStyle name="Title 22 3 4" xfId="20522" xr:uid="{F8A421A5-B5E4-46DE-A3DB-821C502D4C10}"/>
    <cellStyle name="Title 22 4" xfId="20523" xr:uid="{3FC8E2C3-FD22-4A69-AF0E-23DA76854D4B}"/>
    <cellStyle name="Title 22 4 2" xfId="20524" xr:uid="{EF662574-E05B-44F6-B9A9-5F92C95B2901}"/>
    <cellStyle name="Title 22 4 2 2" xfId="20525" xr:uid="{49C83275-8134-4D98-9979-F14AF6FDA27A}"/>
    <cellStyle name="Title 22 4 3" xfId="20526" xr:uid="{6D5A49FF-2E23-4D93-B88C-B66EABC10C43}"/>
    <cellStyle name="Title 22 4 3 2" xfId="20527" xr:uid="{04C9DC82-3E06-4E14-AEC4-B139C8A273D7}"/>
    <cellStyle name="Title 22 4 4" xfId="20528" xr:uid="{BC5C5866-3DDF-465A-A5C4-42B2140555EB}"/>
    <cellStyle name="Title 22 5" xfId="20529" xr:uid="{7B1D869B-E6EB-479B-91BA-ADA7FCA004D8}"/>
    <cellStyle name="Title 22 5 2" xfId="20530" xr:uid="{EA6006D8-E7AF-4008-A4EC-C1D3F3CFC565}"/>
    <cellStyle name="Title 22 5 2 2" xfId="20531" xr:uid="{DA43B545-40E8-42CB-9E86-B333B958FB46}"/>
    <cellStyle name="Title 22 5 3" xfId="20532" xr:uid="{0F88D026-66BF-4702-85E8-2A0DE7CB5726}"/>
    <cellStyle name="Title 22 5 3 2" xfId="20533" xr:uid="{B55819BC-3E78-4831-9605-D2DA0BB0A5AD}"/>
    <cellStyle name="Title 22 5 4" xfId="20534" xr:uid="{1B58FFD6-0114-4F22-A9F3-B36A8D083E9D}"/>
    <cellStyle name="Title 22 5 4 2" xfId="20535" xr:uid="{1FF63080-52AE-45E8-A9F4-0A7EBE06EDB1}"/>
    <cellStyle name="Title 22 5 5" xfId="20536" xr:uid="{C8A658FA-7679-4C54-8E8C-14C11AEBB4DF}"/>
    <cellStyle name="Title 22 6" xfId="20537" xr:uid="{F803CE91-913A-4726-9F56-ED6B137D829B}"/>
    <cellStyle name="Title 22 6 2" xfId="20538" xr:uid="{E42216E1-E9A3-4BFF-9EA0-3C71047B003D}"/>
    <cellStyle name="Title 22 6 2 2" xfId="20539" xr:uid="{314DF9E6-3CA7-49DD-A913-0BB09EB2E9D6}"/>
    <cellStyle name="Title 22 6 3" xfId="20540" xr:uid="{468BD461-3DB5-4D86-9064-E2D552BF3621}"/>
    <cellStyle name="Title 22 6 3 2" xfId="20541" xr:uid="{031BE048-C907-4600-96D1-BB36A9A9B4C6}"/>
    <cellStyle name="Title 22 6 4" xfId="20542" xr:uid="{C5418EA6-1F88-4244-8466-B1ACE6D1DE29}"/>
    <cellStyle name="Title 22 7" xfId="20543" xr:uid="{7DDB3F63-C20D-4561-BFC2-C31672FC6FDE}"/>
    <cellStyle name="Title 22 7 2" xfId="20544" xr:uid="{0946EC44-82F9-4727-BE54-C54344C6C690}"/>
    <cellStyle name="Title 22 8" xfId="20545" xr:uid="{B6995DDE-954A-4138-AB4D-D28956FEBCBB}"/>
    <cellStyle name="Title 22 8 2" xfId="20546" xr:uid="{BC9CD3A6-F5BE-4CEC-A66F-48241982C893}"/>
    <cellStyle name="Title 22 9" xfId="20547" xr:uid="{4C80C459-0B8B-4FDA-8D6C-7FC3D77B20E5}"/>
    <cellStyle name="Title 22 9 2" xfId="20548" xr:uid="{843C7B5A-A9C2-4715-A1F8-3C34B9003D7B}"/>
    <cellStyle name="Title 23" xfId="6366" xr:uid="{1284B427-6BD0-4C91-9B51-823FB888B361}"/>
    <cellStyle name="Title 23 10" xfId="20550" xr:uid="{C4E2406B-CF70-43EF-8511-916F1E60276C}"/>
    <cellStyle name="Title 23 11" xfId="20551" xr:uid="{3AFD33C6-543E-498B-ACEF-A424E334233E}"/>
    <cellStyle name="Title 23 12" xfId="20549" xr:uid="{976EE433-9F12-4CFB-8203-FF07D828E58F}"/>
    <cellStyle name="Title 23 13" xfId="8185" xr:uid="{B323413A-6DDB-4658-9E7D-4497A6B1E831}"/>
    <cellStyle name="Title 23 2" xfId="20552" xr:uid="{8649CDB2-D88C-4017-93D0-D18BE9339665}"/>
    <cellStyle name="Title 23 2 2" xfId="20553" xr:uid="{D4B52AAC-879B-4EE2-8A79-41C4251A006D}"/>
    <cellStyle name="Title 23 2 2 2" xfId="20554" xr:uid="{3845794B-2133-481B-9B5C-7A62FE2F9071}"/>
    <cellStyle name="Title 23 2 3" xfId="20555" xr:uid="{FDD658A6-2F0A-4EBA-987E-0771AB5513EE}"/>
    <cellStyle name="Title 23 2 3 2" xfId="20556" xr:uid="{956B91CE-4591-41A6-BA01-3E39B7211AFD}"/>
    <cellStyle name="Title 23 2 4" xfId="20557" xr:uid="{4ABB2216-AE0C-434B-B543-BD45C64C590B}"/>
    <cellStyle name="Title 23 2 5" xfId="20558" xr:uid="{E9AEF742-B2E6-4DFF-85A1-BE09A069167F}"/>
    <cellStyle name="Title 23 3" xfId="20559" xr:uid="{62A34EF4-29D5-49CF-B260-DF1AAC042D11}"/>
    <cellStyle name="Title 23 3 2" xfId="20560" xr:uid="{A6A11D4A-D42E-4B78-A7C2-8384184B9A48}"/>
    <cellStyle name="Title 23 3 2 2" xfId="20561" xr:uid="{6768EB97-469F-462F-809A-EDCBF03A3E96}"/>
    <cellStyle name="Title 23 3 3" xfId="20562" xr:uid="{5C85D832-CFDC-4EAE-9C25-B92C1FFF57A9}"/>
    <cellStyle name="Title 23 3 3 2" xfId="20563" xr:uid="{10969EEB-56C8-4EFD-8F63-7EA03489D5FE}"/>
    <cellStyle name="Title 23 3 4" xfId="20564" xr:uid="{BDE365FB-0220-46B8-B5E9-C892D78BF3A7}"/>
    <cellStyle name="Title 23 4" xfId="20565" xr:uid="{88B26CD6-508D-49E3-A2C0-5CAFCFF75A1A}"/>
    <cellStyle name="Title 23 4 2" xfId="20566" xr:uid="{CA9705A6-B79C-4D40-9DE7-50A2481FC4BC}"/>
    <cellStyle name="Title 23 4 2 2" xfId="20567" xr:uid="{3D0571B0-7687-4EFD-AC0A-134242B771F9}"/>
    <cellStyle name="Title 23 4 3" xfId="20568" xr:uid="{16F1E64D-689D-4A11-A58E-56F851E7CCCB}"/>
    <cellStyle name="Title 23 4 3 2" xfId="20569" xr:uid="{AAC0763C-94D4-4500-9261-E79A38082D5B}"/>
    <cellStyle name="Title 23 4 4" xfId="20570" xr:uid="{9BD50448-4C5E-447C-B74B-19EC30E77793}"/>
    <cellStyle name="Title 23 5" xfId="20571" xr:uid="{E6845DC0-C1BE-4B93-AF24-14352BFEE7F3}"/>
    <cellStyle name="Title 23 5 2" xfId="20572" xr:uid="{279E4448-C3F2-452F-AF61-A653054456A9}"/>
    <cellStyle name="Title 23 5 2 2" xfId="20573" xr:uid="{3A460987-3DD9-4EDA-BAD1-AAE3DB9563FB}"/>
    <cellStyle name="Title 23 5 3" xfId="20574" xr:uid="{4BA1C0F1-F084-4CD5-BD16-5A4683DF79C5}"/>
    <cellStyle name="Title 23 5 3 2" xfId="20575" xr:uid="{EF1C12D4-7C03-446F-8213-9691FFB0BE2E}"/>
    <cellStyle name="Title 23 5 4" xfId="20576" xr:uid="{1AC6287E-4DF2-4497-9702-E6A419694CE3}"/>
    <cellStyle name="Title 23 5 4 2" xfId="20577" xr:uid="{4826C244-5FC9-4673-816F-5C6EAF6156FF}"/>
    <cellStyle name="Title 23 5 5" xfId="20578" xr:uid="{B3676B6B-7376-43A5-8106-33C143AA11B5}"/>
    <cellStyle name="Title 23 6" xfId="20579" xr:uid="{A7D9D61B-72CC-4E7C-A184-0752032FB201}"/>
    <cellStyle name="Title 23 6 2" xfId="20580" xr:uid="{3C9C362B-7B1F-4ADF-80BB-E8C1BAD3F034}"/>
    <cellStyle name="Title 23 6 2 2" xfId="20581" xr:uid="{7E0824AA-D58C-4402-9949-445A90538288}"/>
    <cellStyle name="Title 23 6 3" xfId="20582" xr:uid="{6E7209DC-E7D5-43A2-9DD3-BC710C487D74}"/>
    <cellStyle name="Title 23 6 3 2" xfId="20583" xr:uid="{DA19B8A9-141F-4CCF-8AEB-9C9DCECE842D}"/>
    <cellStyle name="Title 23 6 4" xfId="20584" xr:uid="{5A35297D-C892-4AD9-903D-71D1BC3534D9}"/>
    <cellStyle name="Title 23 7" xfId="20585" xr:uid="{663CF522-E4FC-4FED-AA82-DEDF73934863}"/>
    <cellStyle name="Title 23 7 2" xfId="20586" xr:uid="{B92DC067-ACA7-4433-8AC3-404F17F81518}"/>
    <cellStyle name="Title 23 8" xfId="20587" xr:uid="{AE80DEFC-C84B-4A13-8BAF-7DE026023272}"/>
    <cellStyle name="Title 23 8 2" xfId="20588" xr:uid="{14F6B07E-E089-4052-A2B1-02880EFF83E0}"/>
    <cellStyle name="Title 23 9" xfId="20589" xr:uid="{327CB92B-954A-4258-B401-A8C1255EF084}"/>
    <cellStyle name="Title 23 9 2" xfId="20590" xr:uid="{301BD525-7C6D-4286-8584-6A4AF4CDEDC4}"/>
    <cellStyle name="Title 24" xfId="6367" xr:uid="{A98FF2C2-BCB5-4406-BA32-18DDE47E3EDB}"/>
    <cellStyle name="Title 24 10" xfId="20592" xr:uid="{E697AC51-5E5D-41A5-BF09-F9036494D3F5}"/>
    <cellStyle name="Title 24 11" xfId="20593" xr:uid="{4FE493AA-9156-4AE3-BFC0-68172F239DEB}"/>
    <cellStyle name="Title 24 12" xfId="20591" xr:uid="{B531E1AD-0368-4910-8080-26B7A1C549AD}"/>
    <cellStyle name="Title 24 13" xfId="8186" xr:uid="{3EC36FAF-11F3-4419-8827-12262F5BD350}"/>
    <cellStyle name="Title 24 2" xfId="20594" xr:uid="{553493FE-4A94-4A28-949B-E4F85356F032}"/>
    <cellStyle name="Title 24 2 2" xfId="20595" xr:uid="{E5DF2CD4-62A7-440D-AFAA-95B61E467270}"/>
    <cellStyle name="Title 24 2 2 2" xfId="20596" xr:uid="{6A6B427B-B576-43AB-9CD0-021916A08169}"/>
    <cellStyle name="Title 24 2 3" xfId="20597" xr:uid="{FE9C2B66-3E97-498E-AD0D-F2941F8E3FB8}"/>
    <cellStyle name="Title 24 2 3 2" xfId="20598" xr:uid="{A9FD879E-F7E5-46FE-B26F-457FB4705DE6}"/>
    <cellStyle name="Title 24 2 4" xfId="20599" xr:uid="{F7DB54DE-AB68-4674-8E5F-750930875A9A}"/>
    <cellStyle name="Title 24 2 5" xfId="20600" xr:uid="{E3396A62-115A-42EE-BCAE-7DCD48930CCC}"/>
    <cellStyle name="Title 24 3" xfId="20601" xr:uid="{24725A3C-5A5A-45BE-99D6-33AC4CB8CDDE}"/>
    <cellStyle name="Title 24 3 2" xfId="20602" xr:uid="{765ABD61-B37E-4FCF-83A5-674920FCA55E}"/>
    <cellStyle name="Title 24 3 2 2" xfId="20603" xr:uid="{43553AD8-C87F-4AF7-BAEA-DE8CC316DA93}"/>
    <cellStyle name="Title 24 3 3" xfId="20604" xr:uid="{6ED30149-3DF0-44A6-8129-90750BAD78FB}"/>
    <cellStyle name="Title 24 3 3 2" xfId="20605" xr:uid="{5D5F14E8-778F-433F-B31E-2DD01F957725}"/>
    <cellStyle name="Title 24 3 4" xfId="20606" xr:uid="{34978B3C-0FE7-4699-8BF1-8F85672AA886}"/>
    <cellStyle name="Title 24 4" xfId="20607" xr:uid="{27CD93A5-8413-4D32-871C-FA408EB58833}"/>
    <cellStyle name="Title 24 4 2" xfId="20608" xr:uid="{67B0CAB8-116F-4B54-982D-20A8B13D5A36}"/>
    <cellStyle name="Title 24 4 2 2" xfId="20609" xr:uid="{1306EEB7-110A-4B7A-8F28-B2063F356A44}"/>
    <cellStyle name="Title 24 4 3" xfId="20610" xr:uid="{0739318D-FF4B-456D-816D-28FDB37F039C}"/>
    <cellStyle name="Title 24 4 3 2" xfId="20611" xr:uid="{4852158A-FB79-43DA-8A2B-614CB2BC559E}"/>
    <cellStyle name="Title 24 4 4" xfId="20612" xr:uid="{36FBB049-C75C-49DD-805B-70DC94549973}"/>
    <cellStyle name="Title 24 5" xfId="20613" xr:uid="{4B2A5E63-E053-4DE7-A2B8-74A864BD36B9}"/>
    <cellStyle name="Title 24 5 2" xfId="20614" xr:uid="{DB1A9947-0517-4CD7-8BC1-2BF71231D852}"/>
    <cellStyle name="Title 24 5 2 2" xfId="20615" xr:uid="{ECE3A8D5-7747-4D61-A362-09C4DB418ECD}"/>
    <cellStyle name="Title 24 5 3" xfId="20616" xr:uid="{825CFDD7-B335-41A2-A525-AB5EE7704421}"/>
    <cellStyle name="Title 24 5 3 2" xfId="20617" xr:uid="{6A4497E0-8195-4695-8672-54A149EE6D5C}"/>
    <cellStyle name="Title 24 5 4" xfId="20618" xr:uid="{9E36B44C-DA0E-411D-9A90-BECF3E22E030}"/>
    <cellStyle name="Title 24 5 4 2" xfId="20619" xr:uid="{10108C0F-2AE7-4EEF-B291-86F94BBBB799}"/>
    <cellStyle name="Title 24 5 5" xfId="20620" xr:uid="{6E9D1D4A-4FE7-40D9-B72F-26E4C0C1194E}"/>
    <cellStyle name="Title 24 6" xfId="20621" xr:uid="{EAD177E6-6F11-41BC-9354-DEDD993D8469}"/>
    <cellStyle name="Title 24 6 2" xfId="20622" xr:uid="{95F2A0DE-9A53-4958-8BA0-0131FB26C44B}"/>
    <cellStyle name="Title 24 6 2 2" xfId="20623" xr:uid="{58180613-2F9D-4595-80DF-089CB9FDB611}"/>
    <cellStyle name="Title 24 6 3" xfId="20624" xr:uid="{07CDA0F2-D731-413A-9DA0-4C3BE37A585D}"/>
    <cellStyle name="Title 24 6 3 2" xfId="20625" xr:uid="{00801ECA-A016-4E08-B039-6032FDC9CF0D}"/>
    <cellStyle name="Title 24 6 4" xfId="20626" xr:uid="{5F840A36-2C0E-4DC1-BC1F-4B2592058684}"/>
    <cellStyle name="Title 24 7" xfId="20627" xr:uid="{8F7C4C04-A6C0-4067-9994-711D60DBD7DE}"/>
    <cellStyle name="Title 24 7 2" xfId="20628" xr:uid="{C685A7D8-E865-4491-8AAA-DBFF86F6328C}"/>
    <cellStyle name="Title 24 8" xfId="20629" xr:uid="{C1435512-62AE-438F-9E95-DEDF999610CA}"/>
    <cellStyle name="Title 24 8 2" xfId="20630" xr:uid="{8C4A7A13-6DAB-4EFA-A29F-913FD2B67254}"/>
    <cellStyle name="Title 24 9" xfId="20631" xr:uid="{236D617E-90DB-49CB-BE15-F7D42C3D01BF}"/>
    <cellStyle name="Title 24 9 2" xfId="20632" xr:uid="{95A61C20-4EBA-4B20-AEB7-A636B8347F62}"/>
    <cellStyle name="Title 25" xfId="6368" xr:uid="{1A9B4016-E072-4426-8A26-3BEF1C30D09F}"/>
    <cellStyle name="Title 25 10" xfId="20634" xr:uid="{659CC760-3CA9-44A2-9F40-49D4B7E75068}"/>
    <cellStyle name="Title 25 11" xfId="20635" xr:uid="{E2AA8E35-82F1-4186-9AED-F8E887AE1748}"/>
    <cellStyle name="Title 25 12" xfId="20633" xr:uid="{E386C19C-3AA0-4B42-A7C0-8C7E321DF91E}"/>
    <cellStyle name="Title 25 13" xfId="8187" xr:uid="{A27079DF-110F-4D02-AC48-0D8C82C3031D}"/>
    <cellStyle name="Title 25 2" xfId="20636" xr:uid="{7006CCE2-5F63-46F1-AD44-952679FB0560}"/>
    <cellStyle name="Title 25 2 2" xfId="20637" xr:uid="{819F36E3-4994-4C11-99E0-BF7FA75EE727}"/>
    <cellStyle name="Title 25 2 2 2" xfId="20638" xr:uid="{107E991F-7521-4B01-881C-ED80E077A656}"/>
    <cellStyle name="Title 25 2 3" xfId="20639" xr:uid="{BCF92B5F-AC0E-452C-86D3-5958FB708F5F}"/>
    <cellStyle name="Title 25 2 3 2" xfId="20640" xr:uid="{3CE09842-B311-48B1-B8F3-9B432680A591}"/>
    <cellStyle name="Title 25 2 4" xfId="20641" xr:uid="{C3985BA0-09B4-4E44-BB1B-AD176F07A6CE}"/>
    <cellStyle name="Title 25 2 5" xfId="20642" xr:uid="{CEE3F233-E795-416F-8758-5F16465C4538}"/>
    <cellStyle name="Title 25 3" xfId="20643" xr:uid="{35FC43C1-7420-41B5-90F3-90DDC0FE3EEA}"/>
    <cellStyle name="Title 25 3 2" xfId="20644" xr:uid="{1780B8DF-227F-4D1A-B2BC-16172054FF2D}"/>
    <cellStyle name="Title 25 3 2 2" xfId="20645" xr:uid="{B6B65AF2-A71D-4126-BBE9-CA8585441B9D}"/>
    <cellStyle name="Title 25 3 3" xfId="20646" xr:uid="{4441EFF0-D52D-4469-828F-7C1972AB9CF3}"/>
    <cellStyle name="Title 25 3 3 2" xfId="20647" xr:uid="{06699D66-465A-4AD4-A139-15A43A8AEF06}"/>
    <cellStyle name="Title 25 3 4" xfId="20648" xr:uid="{4F7E755C-94D1-4F5A-A669-A9447EF23E41}"/>
    <cellStyle name="Title 25 4" xfId="20649" xr:uid="{2ECAE7F3-0FCA-46BC-9D0F-6BEA2E691D67}"/>
    <cellStyle name="Title 25 4 2" xfId="20650" xr:uid="{A4B5C89A-8DBF-4334-A570-C8FEC86D1601}"/>
    <cellStyle name="Title 25 4 2 2" xfId="20651" xr:uid="{6173D021-F785-40F4-9F23-E76F2DD9E441}"/>
    <cellStyle name="Title 25 4 3" xfId="20652" xr:uid="{08BAE631-C555-405B-BD4C-18B8907FAC5C}"/>
    <cellStyle name="Title 25 4 3 2" xfId="20653" xr:uid="{C9253130-B332-495C-8387-3B08C5942A6A}"/>
    <cellStyle name="Title 25 4 4" xfId="20654" xr:uid="{B3B16C05-8B21-4B89-8177-3A0625A9ACED}"/>
    <cellStyle name="Title 25 5" xfId="20655" xr:uid="{616C6520-74F7-49DB-AC72-B86D783C6DC6}"/>
    <cellStyle name="Title 25 5 2" xfId="20656" xr:uid="{468D8818-26D6-4E08-8317-F6126ADD5CD0}"/>
    <cellStyle name="Title 25 5 2 2" xfId="20657" xr:uid="{37A33ECD-8EB5-4586-82CF-3DC4BCA97E7B}"/>
    <cellStyle name="Title 25 5 3" xfId="20658" xr:uid="{32B9A158-D378-47D2-9CB3-D698AFD48324}"/>
    <cellStyle name="Title 25 5 3 2" xfId="20659" xr:uid="{308B333B-FAC7-4615-8FAA-D7A05A510AB1}"/>
    <cellStyle name="Title 25 5 4" xfId="20660" xr:uid="{F6E4A566-27A6-4351-B510-8B2CD8556C84}"/>
    <cellStyle name="Title 25 5 4 2" xfId="20661" xr:uid="{931B4B93-4312-4E0D-8E37-5E35D38FCEA4}"/>
    <cellStyle name="Title 25 5 5" xfId="20662" xr:uid="{BDA3856C-2821-4E5B-9DD5-67073581A080}"/>
    <cellStyle name="Title 25 6" xfId="20663" xr:uid="{66AC361D-CBFD-46F2-9BDB-417DFE03293A}"/>
    <cellStyle name="Title 25 6 2" xfId="20664" xr:uid="{63AFED92-D9AC-4588-9080-FA3454CD2B23}"/>
    <cellStyle name="Title 25 6 2 2" xfId="20665" xr:uid="{F7C6A6E4-FE91-4975-88AF-0DBFB1C52F07}"/>
    <cellStyle name="Title 25 6 3" xfId="20666" xr:uid="{E4AC26F4-DD7A-4C12-BBC9-923E03B21397}"/>
    <cellStyle name="Title 25 6 3 2" xfId="20667" xr:uid="{39FFEE1A-C051-4572-B431-86E61C0A6D5D}"/>
    <cellStyle name="Title 25 6 4" xfId="20668" xr:uid="{ED1C7108-508C-45C8-98AE-9428AE36507E}"/>
    <cellStyle name="Title 25 7" xfId="20669" xr:uid="{9993A079-8EF7-4C59-AAD7-71F54B0DD156}"/>
    <cellStyle name="Title 25 7 2" xfId="20670" xr:uid="{D87CBCC3-BD45-4816-9B6B-35902B1268A3}"/>
    <cellStyle name="Title 25 8" xfId="20671" xr:uid="{4F84A649-B48D-4635-94C9-CB7A903C843E}"/>
    <cellStyle name="Title 25 8 2" xfId="20672" xr:uid="{1E03E28E-7E8A-4E6E-A76B-85E01EF8DCE7}"/>
    <cellStyle name="Title 25 9" xfId="20673" xr:uid="{52FF75ED-20C7-4642-9C3C-487FFC41738B}"/>
    <cellStyle name="Title 25 9 2" xfId="20674" xr:uid="{55880273-E050-41A1-B8AC-F63FBF238A2C}"/>
    <cellStyle name="Title 26" xfId="6369" xr:uid="{75A61FB3-37CD-455A-B1F5-96F470DAB856}"/>
    <cellStyle name="Title 26 10" xfId="20676" xr:uid="{DE68B991-D69B-438F-A123-B7857EC3F3C1}"/>
    <cellStyle name="Title 26 11" xfId="20677" xr:uid="{83D29DFA-162F-4CC3-ABA0-D192F692F401}"/>
    <cellStyle name="Title 26 12" xfId="20675" xr:uid="{D6A4A27F-39E5-4DE4-83C8-45ED2D4C3F41}"/>
    <cellStyle name="Title 26 13" xfId="8188" xr:uid="{B5EBE7ED-8C37-486E-AE47-F4FDBE3AEC72}"/>
    <cellStyle name="Title 26 2" xfId="20678" xr:uid="{8D133C6A-2E04-4D0D-AFC5-490E2F95FAB7}"/>
    <cellStyle name="Title 26 2 2" xfId="20679" xr:uid="{BE867103-3DD3-4B6D-935D-4AEABC899C83}"/>
    <cellStyle name="Title 26 2 2 2" xfId="20680" xr:uid="{890E267E-316A-4948-BE58-2C3DAC716AF0}"/>
    <cellStyle name="Title 26 2 3" xfId="20681" xr:uid="{737BB0E7-369B-4A08-98C2-C91C2560A850}"/>
    <cellStyle name="Title 26 2 3 2" xfId="20682" xr:uid="{0957ADE3-ECD9-4186-AB68-7FE3B3FDAEEE}"/>
    <cellStyle name="Title 26 2 4" xfId="20683" xr:uid="{8D16FBB9-C18F-46C6-9AFE-951DD4293B32}"/>
    <cellStyle name="Title 26 2 5" xfId="20684" xr:uid="{DC0F6771-96DC-4BF6-B05F-387A516C63A1}"/>
    <cellStyle name="Title 26 3" xfId="20685" xr:uid="{09FE010C-A222-45B8-8003-187D290B8B0A}"/>
    <cellStyle name="Title 26 3 2" xfId="20686" xr:uid="{F85DD0F8-9991-4023-BD9A-5DEC5A75A1EC}"/>
    <cellStyle name="Title 26 3 2 2" xfId="20687" xr:uid="{322E3EA2-AC69-4A50-B94C-EC3072E2B6D2}"/>
    <cellStyle name="Title 26 3 3" xfId="20688" xr:uid="{9244F35C-AB30-4FB3-96A7-DF82075CBAFD}"/>
    <cellStyle name="Title 26 3 3 2" xfId="20689" xr:uid="{03F69B1B-8B22-4C97-AA3B-2C411B33C91E}"/>
    <cellStyle name="Title 26 3 4" xfId="20690" xr:uid="{D20B26A1-43D1-4FB5-97B6-D318857617DD}"/>
    <cellStyle name="Title 26 4" xfId="20691" xr:uid="{B4A0D89A-E611-4CB5-9EC7-24405AF0D7D7}"/>
    <cellStyle name="Title 26 4 2" xfId="20692" xr:uid="{63FF3CC1-5C2A-42F9-8A18-6425AEED4F50}"/>
    <cellStyle name="Title 26 4 2 2" xfId="20693" xr:uid="{0ADE1D11-0978-4B47-B051-0A750C26B4C2}"/>
    <cellStyle name="Title 26 4 3" xfId="20694" xr:uid="{2C5441D7-902B-4B83-927E-834FEA4C9946}"/>
    <cellStyle name="Title 26 4 3 2" xfId="20695" xr:uid="{4F980157-C4CE-4F20-BE3B-51A7C887618E}"/>
    <cellStyle name="Title 26 4 4" xfId="20696" xr:uid="{E7361223-AEE8-463F-AAAD-2201B0B998DE}"/>
    <cellStyle name="Title 26 5" xfId="20697" xr:uid="{56A29D68-CE23-48E3-AFA6-9EB4E544D014}"/>
    <cellStyle name="Title 26 5 2" xfId="20698" xr:uid="{1F0F0AC1-2EE7-4666-8E9A-9F6711F7D3F1}"/>
    <cellStyle name="Title 26 5 2 2" xfId="20699" xr:uid="{AE4E83DC-8731-4724-B622-569519F9197D}"/>
    <cellStyle name="Title 26 5 3" xfId="20700" xr:uid="{7E8C475B-DB08-4B24-BCA5-73BFD210E6D1}"/>
    <cellStyle name="Title 26 5 3 2" xfId="20701" xr:uid="{8831066F-56A2-40A2-8E3A-71C9040DA35A}"/>
    <cellStyle name="Title 26 5 4" xfId="20702" xr:uid="{98E3363B-FE63-42E1-92EB-655490CD2CC8}"/>
    <cellStyle name="Title 26 5 4 2" xfId="20703" xr:uid="{FCD7B880-B1AB-4F12-9EC2-00261896BF1D}"/>
    <cellStyle name="Title 26 5 5" xfId="20704" xr:uid="{3691740B-102B-4ECC-BFE0-5D88F85849E5}"/>
    <cellStyle name="Title 26 6" xfId="20705" xr:uid="{03145C4B-08EA-4B94-AEB2-50CFF2BE84DA}"/>
    <cellStyle name="Title 26 6 2" xfId="20706" xr:uid="{0385B460-F18B-4D94-A019-0809832BBDB5}"/>
    <cellStyle name="Title 26 6 2 2" xfId="20707" xr:uid="{688A308D-0604-4F83-8B14-6D907E419575}"/>
    <cellStyle name="Title 26 6 3" xfId="20708" xr:uid="{12E4AB32-C3B2-4F11-9A81-89D2F0C34E76}"/>
    <cellStyle name="Title 26 6 3 2" xfId="20709" xr:uid="{FD4269BE-1AA4-4A81-9BAC-6650CFFD2931}"/>
    <cellStyle name="Title 26 6 4" xfId="20710" xr:uid="{EE5D4F2D-2A68-4D95-8DCB-1FEDDC4696C0}"/>
    <cellStyle name="Title 26 7" xfId="20711" xr:uid="{857A47AF-D3CA-444D-927F-05B834634B62}"/>
    <cellStyle name="Title 26 7 2" xfId="20712" xr:uid="{37A12F24-95DB-4D33-B0D8-EF73B3309E5D}"/>
    <cellStyle name="Title 26 8" xfId="20713" xr:uid="{F7D02250-BE89-46C8-BF2B-551A73191462}"/>
    <cellStyle name="Title 26 8 2" xfId="20714" xr:uid="{C5B908A8-065F-4C01-ACF0-C5F381815AD8}"/>
    <cellStyle name="Title 26 9" xfId="20715" xr:uid="{F009171A-AA1F-451D-907D-0F2C49EFB677}"/>
    <cellStyle name="Title 26 9 2" xfId="20716" xr:uid="{95CA76C4-3C9C-4B22-BDA8-1D0AD6F43724}"/>
    <cellStyle name="Title 27" xfId="6370" xr:uid="{6D53D327-8DA5-4686-AA4A-1144471ADE3C}"/>
    <cellStyle name="Title 27 10" xfId="20718" xr:uid="{9AD06F41-447B-4E46-853F-195588FC6E02}"/>
    <cellStyle name="Title 27 11" xfId="20719" xr:uid="{62B87D8E-E914-4CE6-AB80-CC22D1FA0E3B}"/>
    <cellStyle name="Title 27 12" xfId="20717" xr:uid="{68B90439-D1C6-4017-B3AA-D28724EA28A8}"/>
    <cellStyle name="Title 27 13" xfId="8189" xr:uid="{593F9DB5-44BD-4A78-A5C2-20F7DB8CEB4C}"/>
    <cellStyle name="Title 27 2" xfId="20720" xr:uid="{BB9C245B-BAF6-4DA2-8AD2-1317EAD824FD}"/>
    <cellStyle name="Title 27 2 2" xfId="20721" xr:uid="{67A11BED-AAF1-412D-A9F3-5D2BDFF86A13}"/>
    <cellStyle name="Title 27 2 2 2" xfId="20722" xr:uid="{301F0158-CEA0-4D28-9D6C-F55DFD1EB4FD}"/>
    <cellStyle name="Title 27 2 3" xfId="20723" xr:uid="{4399EFD8-2B4D-4715-94F9-17BA723F3C67}"/>
    <cellStyle name="Title 27 2 3 2" xfId="20724" xr:uid="{E44C16A0-5029-4D67-9FA9-8F6A1FBED79E}"/>
    <cellStyle name="Title 27 2 4" xfId="20725" xr:uid="{5C770D68-FEDF-4D0C-8315-E3D6231ACB5C}"/>
    <cellStyle name="Title 27 2 5" xfId="20726" xr:uid="{8F997A8D-F680-47FB-B916-B1E8959CFBC9}"/>
    <cellStyle name="Title 27 3" xfId="20727" xr:uid="{B56ED772-0BAB-44A3-B45E-8D190D9938B1}"/>
    <cellStyle name="Title 27 3 2" xfId="20728" xr:uid="{F0CFDC3A-F313-431E-B0BE-E640A16F970B}"/>
    <cellStyle name="Title 27 3 2 2" xfId="20729" xr:uid="{B1EC2DA8-A1E9-4785-BF01-6AFAA8D6E252}"/>
    <cellStyle name="Title 27 3 3" xfId="20730" xr:uid="{886F3B61-8D63-46AD-8722-3AA34D775C32}"/>
    <cellStyle name="Title 27 3 3 2" xfId="20731" xr:uid="{D52A4E60-22C7-4F65-A1C6-ADC0B715E802}"/>
    <cellStyle name="Title 27 3 4" xfId="20732" xr:uid="{88EEFA6E-1E05-4A10-AD9E-492238A65214}"/>
    <cellStyle name="Title 27 4" xfId="20733" xr:uid="{044BED2E-F79F-493C-8993-F8313EA375DA}"/>
    <cellStyle name="Title 27 4 2" xfId="20734" xr:uid="{2B209C3F-1DE5-4793-B8F6-B0CDA2946573}"/>
    <cellStyle name="Title 27 4 2 2" xfId="20735" xr:uid="{2D49E861-0F1D-4950-A4C7-B0EA4D575FB7}"/>
    <cellStyle name="Title 27 4 3" xfId="20736" xr:uid="{45FD2C02-3F41-4C32-86C0-1D341614E7E6}"/>
    <cellStyle name="Title 27 4 3 2" xfId="20737" xr:uid="{0EF5B2AF-1EB0-4FAC-ABA3-9CD25DD1B58E}"/>
    <cellStyle name="Title 27 4 4" xfId="20738" xr:uid="{E45ACDD2-3559-4131-92AC-5D8967E3C887}"/>
    <cellStyle name="Title 27 5" xfId="20739" xr:uid="{D5FCDE21-024F-451D-BC28-0F922E8D6A10}"/>
    <cellStyle name="Title 27 5 2" xfId="20740" xr:uid="{8D718355-2A8F-4D84-97FA-ECA1C77D0AB2}"/>
    <cellStyle name="Title 27 5 2 2" xfId="20741" xr:uid="{4297D0D7-30B3-4F9B-B3A9-B1B631A20B47}"/>
    <cellStyle name="Title 27 5 3" xfId="20742" xr:uid="{672FA449-0443-45CF-9251-3358EDB1F2A8}"/>
    <cellStyle name="Title 27 5 3 2" xfId="20743" xr:uid="{B6722F17-F968-46E6-8DF2-A62B3C1D2FFB}"/>
    <cellStyle name="Title 27 5 4" xfId="20744" xr:uid="{2936766C-B2AC-4055-B9FB-69CA67B091F5}"/>
    <cellStyle name="Title 27 5 4 2" xfId="20745" xr:uid="{DDDCE317-A269-4E24-BD0F-460D5E8200E6}"/>
    <cellStyle name="Title 27 5 5" xfId="20746" xr:uid="{FFFC4063-3611-43AE-AE56-1EE3341BD898}"/>
    <cellStyle name="Title 27 6" xfId="20747" xr:uid="{7EB2D939-B72A-4F7E-94E4-236823830795}"/>
    <cellStyle name="Title 27 6 2" xfId="20748" xr:uid="{CF3F2D9C-92DE-4231-85B2-B9C44C2CC37B}"/>
    <cellStyle name="Title 27 6 2 2" xfId="20749" xr:uid="{D92D5725-003F-4F5D-94E9-517C549BF36A}"/>
    <cellStyle name="Title 27 6 3" xfId="20750" xr:uid="{FE78A45B-D026-4717-B500-460F649BC4D0}"/>
    <cellStyle name="Title 27 6 3 2" xfId="20751" xr:uid="{0C5EA2EA-DD7E-492D-8DD3-4099CD1A390B}"/>
    <cellStyle name="Title 27 6 4" xfId="20752" xr:uid="{7C2D279B-8492-4EE7-8B63-40B4BE8F42F5}"/>
    <cellStyle name="Title 27 7" xfId="20753" xr:uid="{F507BC35-A974-413A-A0C6-25EC885C67C5}"/>
    <cellStyle name="Title 27 7 2" xfId="20754" xr:uid="{4BE4A0FB-AD4C-4CCE-812C-A0993B1E19D6}"/>
    <cellStyle name="Title 27 8" xfId="20755" xr:uid="{1573488F-1AA8-49D5-9055-F3A9C5C17427}"/>
    <cellStyle name="Title 27 8 2" xfId="20756" xr:uid="{E05EDD36-1073-40F2-AFF2-2DEDC19C27FB}"/>
    <cellStyle name="Title 27 9" xfId="20757" xr:uid="{5D514338-EC48-4631-B353-5ACB355F09AA}"/>
    <cellStyle name="Title 27 9 2" xfId="20758" xr:uid="{B325645B-F6F9-42DC-B85E-24F4B97E5524}"/>
    <cellStyle name="Title 28" xfId="6371" xr:uid="{1E4AF6CE-0862-41FE-A0F0-F916F70BB675}"/>
    <cellStyle name="Title 28 10" xfId="20760" xr:uid="{7B7BCCE5-B3CE-4AB9-A1B4-26CCA6F62E02}"/>
    <cellStyle name="Title 28 11" xfId="20761" xr:uid="{0AE2ECE4-08EE-49E5-ADBA-EC7CE7668123}"/>
    <cellStyle name="Title 28 12" xfId="20759" xr:uid="{9A23F88A-F4F6-416A-A815-1D9AF8A74D84}"/>
    <cellStyle name="Title 28 13" xfId="8190" xr:uid="{90032919-F1EA-47EC-9601-B74C4A316705}"/>
    <cellStyle name="Title 28 2" xfId="20762" xr:uid="{6B422D8B-9DB8-4DC8-9ED0-523F99099328}"/>
    <cellStyle name="Title 28 2 2" xfId="20763" xr:uid="{EE036A29-9499-4B65-8DD3-E865A800115F}"/>
    <cellStyle name="Title 28 2 2 2" xfId="20764" xr:uid="{79FB668D-E3FC-4DEF-9002-5F36BB18D181}"/>
    <cellStyle name="Title 28 2 3" xfId="20765" xr:uid="{4F437A2F-2D8A-44F0-9928-A5E032FF5379}"/>
    <cellStyle name="Title 28 2 3 2" xfId="20766" xr:uid="{3E0FD56F-6E48-45C2-8BA2-8B13FF8054AC}"/>
    <cellStyle name="Title 28 2 4" xfId="20767" xr:uid="{921B5985-A916-41DC-A2A9-F546F6F66E69}"/>
    <cellStyle name="Title 28 2 5" xfId="20768" xr:uid="{3C1394A2-F13E-490A-9661-702515130C0D}"/>
    <cellStyle name="Title 28 3" xfId="20769" xr:uid="{CF564088-871E-4F8C-B61B-D5C04B4987F2}"/>
    <cellStyle name="Title 28 3 2" xfId="20770" xr:uid="{88C464F5-223A-4EAD-8285-C6AC5591AB16}"/>
    <cellStyle name="Title 28 3 2 2" xfId="20771" xr:uid="{2D81FB9A-E143-4F52-881D-3727CB21989C}"/>
    <cellStyle name="Title 28 3 3" xfId="20772" xr:uid="{2762CD83-5911-466D-869F-88B778637034}"/>
    <cellStyle name="Title 28 3 3 2" xfId="20773" xr:uid="{03C4B57A-D997-4677-B255-40EDA9BB8BEF}"/>
    <cellStyle name="Title 28 3 4" xfId="20774" xr:uid="{675CF871-776C-41EA-9962-6B9EBB1ADD02}"/>
    <cellStyle name="Title 28 4" xfId="20775" xr:uid="{C4D8CD52-88D8-45EB-9898-2975008A6D0A}"/>
    <cellStyle name="Title 28 4 2" xfId="20776" xr:uid="{8ADD07D9-6FB3-44C5-9D32-228FB466983D}"/>
    <cellStyle name="Title 28 4 2 2" xfId="20777" xr:uid="{863401A9-39D3-43EA-9892-C0D2EDA45E95}"/>
    <cellStyle name="Title 28 4 3" xfId="20778" xr:uid="{E45363FC-7D74-4421-B9DF-F7DEDDD528C3}"/>
    <cellStyle name="Title 28 4 3 2" xfId="20779" xr:uid="{09065EC5-DF24-4683-A369-EFB8A550AF6F}"/>
    <cellStyle name="Title 28 4 4" xfId="20780" xr:uid="{2E7749F1-0186-46B5-81CA-6083DD5BAAD2}"/>
    <cellStyle name="Title 28 5" xfId="20781" xr:uid="{AAC20CC6-04CF-49D0-B6E4-ED1F98867AE1}"/>
    <cellStyle name="Title 28 5 2" xfId="20782" xr:uid="{0885C45C-5DDD-42FC-8CF1-3992A1D1CF2A}"/>
    <cellStyle name="Title 28 5 2 2" xfId="20783" xr:uid="{8F3A8A7A-D7CB-4769-805E-8F31BEABEB81}"/>
    <cellStyle name="Title 28 5 3" xfId="20784" xr:uid="{E1D78E58-D7C9-4834-BAB8-81196FDBB2D6}"/>
    <cellStyle name="Title 28 5 3 2" xfId="20785" xr:uid="{BCD27077-B43D-4868-B157-844D49FE87CD}"/>
    <cellStyle name="Title 28 5 4" xfId="20786" xr:uid="{0F816EBF-27B4-4F09-B9D3-75963994311D}"/>
    <cellStyle name="Title 28 5 4 2" xfId="20787" xr:uid="{2A96D526-9957-4BD8-BD2B-3AB4E604ADC1}"/>
    <cellStyle name="Title 28 5 5" xfId="20788" xr:uid="{A6681117-4220-4DF0-9C4D-C00D28293D23}"/>
    <cellStyle name="Title 28 6" xfId="20789" xr:uid="{551067EA-F048-4790-8FDA-D812606911E9}"/>
    <cellStyle name="Title 28 6 2" xfId="20790" xr:uid="{24B54B60-B74E-4B15-91C5-3EE5BED75CE8}"/>
    <cellStyle name="Title 28 6 2 2" xfId="20791" xr:uid="{1D4837B8-EC6F-46AF-8F73-08E6448E2578}"/>
    <cellStyle name="Title 28 6 3" xfId="20792" xr:uid="{BF0C3C62-B911-4D1E-82E8-E2B2626414CB}"/>
    <cellStyle name="Title 28 6 3 2" xfId="20793" xr:uid="{633E332B-829F-462A-90DA-99F99AABD00A}"/>
    <cellStyle name="Title 28 6 4" xfId="20794" xr:uid="{2C69F6C6-E19B-4043-B35D-F3364E67BA1C}"/>
    <cellStyle name="Title 28 7" xfId="20795" xr:uid="{114C052D-657E-4EB7-A286-FC0712773575}"/>
    <cellStyle name="Title 28 7 2" xfId="20796" xr:uid="{F672540F-9789-4082-82E4-44B8AFEA41ED}"/>
    <cellStyle name="Title 28 8" xfId="20797" xr:uid="{B5DFDF93-A898-410D-98E2-74182409C9AA}"/>
    <cellStyle name="Title 28 8 2" xfId="20798" xr:uid="{4CCA849B-38E7-4AA9-9856-B2A847ECD086}"/>
    <cellStyle name="Title 28 9" xfId="20799" xr:uid="{C164C240-8B0A-4132-B901-14B9E1C0B432}"/>
    <cellStyle name="Title 28 9 2" xfId="20800" xr:uid="{09311C8D-213D-445F-A9F1-41FFBC876194}"/>
    <cellStyle name="Title 29" xfId="6372" xr:uid="{7F4D93CB-990A-4459-A873-32837768BAE7}"/>
    <cellStyle name="Title 29 10" xfId="20802" xr:uid="{3027F1B2-2A26-411A-AA68-51D82F4BF2C4}"/>
    <cellStyle name="Title 29 11" xfId="20803" xr:uid="{875DEEE0-5438-42BC-A981-8E7F581A1F57}"/>
    <cellStyle name="Title 29 12" xfId="20801" xr:uid="{A1F76002-B326-449D-B03F-73F1E8B8C008}"/>
    <cellStyle name="Title 29 13" xfId="8191" xr:uid="{DB8FFC70-1A85-4E8B-8B4A-508A809AC053}"/>
    <cellStyle name="Title 29 2" xfId="20804" xr:uid="{504154FC-9AB2-4487-9D64-0AC3601E2F87}"/>
    <cellStyle name="Title 29 2 2" xfId="20805" xr:uid="{0E907058-D0ED-4711-A417-3DB5D5CB61AC}"/>
    <cellStyle name="Title 29 2 2 2" xfId="20806" xr:uid="{D6B2B937-FD24-47AA-A93E-155950766328}"/>
    <cellStyle name="Title 29 2 3" xfId="20807" xr:uid="{FF6E2C95-EB18-4049-84FB-A61EE48AF05B}"/>
    <cellStyle name="Title 29 2 3 2" xfId="20808" xr:uid="{BE258ABF-4C3A-4C1C-8070-828A5FF3651B}"/>
    <cellStyle name="Title 29 2 4" xfId="20809" xr:uid="{AFB71A72-6CA6-4343-A3F1-8259F5E2F52A}"/>
    <cellStyle name="Title 29 2 5" xfId="20810" xr:uid="{448AAC36-BD35-419D-978E-83B30D96DEE8}"/>
    <cellStyle name="Title 29 3" xfId="20811" xr:uid="{2302450C-F2F8-4FFC-9549-CD951AF78F4E}"/>
    <cellStyle name="Title 29 3 2" xfId="20812" xr:uid="{875070A9-DE7B-4FA6-A4B0-9FB0C0E01180}"/>
    <cellStyle name="Title 29 3 2 2" xfId="20813" xr:uid="{24580B5A-B30F-4544-BBB7-1692671C5DE6}"/>
    <cellStyle name="Title 29 3 3" xfId="20814" xr:uid="{EEA906A3-74AC-494D-BFD1-D73A5EA28F10}"/>
    <cellStyle name="Title 29 3 3 2" xfId="20815" xr:uid="{37EAF482-B145-4242-BAE6-D4D4DBAC0DCE}"/>
    <cellStyle name="Title 29 3 4" xfId="20816" xr:uid="{03DC40F6-83FB-4582-9732-EC5783169050}"/>
    <cellStyle name="Title 29 4" xfId="20817" xr:uid="{289A9142-21B4-4A71-A84D-0B60A51DCB64}"/>
    <cellStyle name="Title 29 4 2" xfId="20818" xr:uid="{FC7E8F9B-2F05-4307-992C-7CAF4BB740F7}"/>
    <cellStyle name="Title 29 4 2 2" xfId="20819" xr:uid="{9527B737-EEF0-4A41-9C76-BE5ABCC6FEBA}"/>
    <cellStyle name="Title 29 4 3" xfId="20820" xr:uid="{F689BFEE-7AE0-4E65-9E19-7AD78AB6B609}"/>
    <cellStyle name="Title 29 4 3 2" xfId="20821" xr:uid="{B524A2A9-9C90-4308-8090-968CF56BD5C4}"/>
    <cellStyle name="Title 29 4 4" xfId="20822" xr:uid="{A0D8F3FA-F236-41E5-8958-B9F5ABB04957}"/>
    <cellStyle name="Title 29 5" xfId="20823" xr:uid="{51A9F1F3-1CC9-42AE-9848-6FCB30EA5C99}"/>
    <cellStyle name="Title 29 5 2" xfId="20824" xr:uid="{7C69FCD8-EE3D-469B-9063-585FD9442FEE}"/>
    <cellStyle name="Title 29 5 2 2" xfId="20825" xr:uid="{4C90DE8A-E33F-4014-A398-C56506BD7E99}"/>
    <cellStyle name="Title 29 5 3" xfId="20826" xr:uid="{37FA6BB8-F1C4-4BCD-AA31-D6C8DEA82A6B}"/>
    <cellStyle name="Title 29 5 3 2" xfId="20827" xr:uid="{8DBF443A-46A6-49A5-88A2-720C95EF1C6A}"/>
    <cellStyle name="Title 29 5 4" xfId="20828" xr:uid="{427AA8E1-AFE6-481A-89CD-11C3B495E9D3}"/>
    <cellStyle name="Title 29 5 4 2" xfId="20829" xr:uid="{44EB5FEF-B577-4336-BC12-736E550022DF}"/>
    <cellStyle name="Title 29 5 5" xfId="20830" xr:uid="{A6C540FA-957D-4DB0-AA80-B3D9B0F1B46D}"/>
    <cellStyle name="Title 29 6" xfId="20831" xr:uid="{279E7AC9-01BE-4530-97AF-11B61C3B29F7}"/>
    <cellStyle name="Title 29 6 2" xfId="20832" xr:uid="{179F5655-A469-4D07-9266-AAA5FF69B1D7}"/>
    <cellStyle name="Title 29 6 2 2" xfId="20833" xr:uid="{A40DDC08-594A-4201-93BE-9BDF4E8ADD78}"/>
    <cellStyle name="Title 29 6 3" xfId="20834" xr:uid="{9EE6BA6F-87FF-40CA-A310-17590A8AC90E}"/>
    <cellStyle name="Title 29 6 3 2" xfId="20835" xr:uid="{73A5DD01-D02F-4915-84AB-3D251CA8A98A}"/>
    <cellStyle name="Title 29 6 4" xfId="20836" xr:uid="{D1AA9F49-1C15-41F9-9DB9-D143427FC461}"/>
    <cellStyle name="Title 29 7" xfId="20837" xr:uid="{4D4D55DE-06D6-4BA1-81F1-DB1AFF73F6C4}"/>
    <cellStyle name="Title 29 7 2" xfId="20838" xr:uid="{9A5F2A3D-9327-44AC-B6F9-82A67EB73EF7}"/>
    <cellStyle name="Title 29 8" xfId="20839" xr:uid="{9DD04E14-A729-47ED-8FAD-808151524C83}"/>
    <cellStyle name="Title 29 8 2" xfId="20840" xr:uid="{A9EA58E6-4A58-4871-A52A-D9CA6744B0FA}"/>
    <cellStyle name="Title 29 9" xfId="20841" xr:uid="{DEBCA06F-0047-47E5-8861-3C867D380D5A}"/>
    <cellStyle name="Title 29 9 2" xfId="20842" xr:uid="{A9EA8FF3-038C-4A77-9C92-457B277EC650}"/>
    <cellStyle name="Title 3" xfId="2016" xr:uid="{F547E6D4-D0BC-4885-963B-924101A51718}"/>
    <cellStyle name="Title 3 10" xfId="20844" xr:uid="{27523532-F76E-421C-AF32-464E1B8F6D9B}"/>
    <cellStyle name="Title 3 10 2" xfId="20845" xr:uid="{6B5CE307-8E70-43FC-BB78-BD4FB0FE72C5}"/>
    <cellStyle name="Title 3 11" xfId="20846" xr:uid="{9170C9F3-C635-478B-A33A-3F75C976F7B4}"/>
    <cellStyle name="Title 3 12" xfId="20847" xr:uid="{F5E2EE80-CF79-459E-8E89-D9F9767210EA}"/>
    <cellStyle name="Title 3 13" xfId="20843" xr:uid="{D8574495-8484-4613-B366-B5E06E0A9718}"/>
    <cellStyle name="Title 3 14" xfId="7330" xr:uid="{E0B04D00-1BD7-4813-9FE6-6DA139A329D8}"/>
    <cellStyle name="Title 3 15" xfId="6373" xr:uid="{ED232117-6555-4B43-A2E4-AA0FF82EF616}"/>
    <cellStyle name="Title 3 2" xfId="2460" xr:uid="{02BD1DDC-C55F-4398-939D-44C33F46D9DA}"/>
    <cellStyle name="Title 3 2 10" xfId="20849" xr:uid="{FC71766A-19B1-44C7-83B8-2922870BE8A4}"/>
    <cellStyle name="Title 3 2 11" xfId="20848" xr:uid="{E409777F-E2DE-4B66-B211-209D1F2B3344}"/>
    <cellStyle name="Title 3 2 12" xfId="8192" xr:uid="{BE42DD06-984F-4126-9132-E6C58597C249}"/>
    <cellStyle name="Title 3 2 13" xfId="6374" xr:uid="{B820069C-E9B6-459F-9EE0-0FA4577607E2}"/>
    <cellStyle name="Title 3 2 2" xfId="20850" xr:uid="{463A0668-B519-4C94-98FB-10563FA6BE90}"/>
    <cellStyle name="Title 3 2 2 2" xfId="20851" xr:uid="{A41D669C-C0F2-4226-8E48-A5F21D6F10CA}"/>
    <cellStyle name="Title 3 2 2 2 2" xfId="20852" xr:uid="{9611A62F-83D5-48FE-BD6D-B09B315DA16D}"/>
    <cellStyle name="Title 3 2 2 3" xfId="20853" xr:uid="{2AB70A13-D92F-4B71-89F6-450AB9757DE3}"/>
    <cellStyle name="Title 3 2 2 3 2" xfId="20854" xr:uid="{F71DDEDA-8008-4500-87DB-5D8268C2E79B}"/>
    <cellStyle name="Title 3 2 2 4" xfId="20855" xr:uid="{86E9DFA4-5C73-4D7E-9288-C2497434F281}"/>
    <cellStyle name="Title 3 2 3" xfId="20856" xr:uid="{F2426283-3F85-4D6E-9AD2-86E00AA37CC4}"/>
    <cellStyle name="Title 3 2 3 2" xfId="20857" xr:uid="{FB8732E6-91D8-4916-A2D7-601A19731A6D}"/>
    <cellStyle name="Title 3 2 3 2 2" xfId="20858" xr:uid="{E02A9D6D-29E1-48DF-993F-AF38C2998DCF}"/>
    <cellStyle name="Title 3 2 3 3" xfId="20859" xr:uid="{027E4F5D-9810-438A-86F0-5C4457B12611}"/>
    <cellStyle name="Title 3 2 3 3 2" xfId="20860" xr:uid="{FB858F93-41CF-43C6-8692-7706AC7EFBA1}"/>
    <cellStyle name="Title 3 2 3 4" xfId="20861" xr:uid="{B9673699-EFD6-4551-8FBF-64509E6F6865}"/>
    <cellStyle name="Title 3 2 4" xfId="20862" xr:uid="{2133A000-7E8E-414D-879E-D283BDFBF622}"/>
    <cellStyle name="Title 3 2 4 2" xfId="20863" xr:uid="{F45D49E9-CEC6-46E0-AEDD-AD7BAC9F6F23}"/>
    <cellStyle name="Title 3 2 4 2 2" xfId="20864" xr:uid="{2D5D574D-666B-4A14-8BFD-C74030FC93D0}"/>
    <cellStyle name="Title 3 2 4 3" xfId="20865" xr:uid="{9B068574-FFE3-42EA-BE0E-DCF406FFB352}"/>
    <cellStyle name="Title 3 2 4 3 2" xfId="20866" xr:uid="{EE3A9A67-3D97-47A8-B8B9-1BF59F970457}"/>
    <cellStyle name="Title 3 2 4 4" xfId="20867" xr:uid="{4086733B-2527-4C14-A520-2921C94B3C17}"/>
    <cellStyle name="Title 3 2 4 4 2" xfId="20868" xr:uid="{1F40FFCA-59BC-496B-B704-F9C56490B27C}"/>
    <cellStyle name="Title 3 2 4 5" xfId="20869" xr:uid="{4419B5F2-7CEC-4E27-AFF3-6DF97EAE6A05}"/>
    <cellStyle name="Title 3 2 5" xfId="20870" xr:uid="{0678119B-AA05-45CA-8A97-6291E660075D}"/>
    <cellStyle name="Title 3 2 5 2" xfId="20871" xr:uid="{ECF374F2-A94E-401B-B384-C6571FD7AD63}"/>
    <cellStyle name="Title 3 2 5 2 2" xfId="20872" xr:uid="{75766E10-171A-48B2-89B8-3C26ACA9D2F6}"/>
    <cellStyle name="Title 3 2 5 3" xfId="20873" xr:uid="{2A3703F6-4FFB-431B-B8F7-89F331B5FC2F}"/>
    <cellStyle name="Title 3 2 5 3 2" xfId="20874" xr:uid="{CBFED33C-A97B-4593-AB51-6BB9AB1F8FA2}"/>
    <cellStyle name="Title 3 2 5 4" xfId="20875" xr:uid="{4236B044-20FC-4DF0-BD2C-6331BE864400}"/>
    <cellStyle name="Title 3 2 6" xfId="20876" xr:uid="{E0B08417-68F6-4F9F-B688-54EFC771FCE3}"/>
    <cellStyle name="Title 3 2 6 2" xfId="20877" xr:uid="{F40285FA-CEF2-41A8-AC36-194DD85324D7}"/>
    <cellStyle name="Title 3 2 7" xfId="20878" xr:uid="{68875CD6-B74E-448F-AD47-FB2D8A26BB7E}"/>
    <cellStyle name="Title 3 2 7 2" xfId="20879" xr:uid="{FAC8DD5F-F1DC-4CFA-A1DE-4F78DC6C7F22}"/>
    <cellStyle name="Title 3 2 8" xfId="20880" xr:uid="{C79EB92D-80AA-44B2-8288-1D1366825D27}"/>
    <cellStyle name="Title 3 2 8 2" xfId="20881" xr:uid="{C6E7F312-8E3B-402C-89C1-CB11F4C5EE35}"/>
    <cellStyle name="Title 3 2 9" xfId="20882" xr:uid="{F6039779-E9FD-44CF-9A4C-4B463A671CC2}"/>
    <cellStyle name="Title 3 3" xfId="6375" xr:uid="{92CC4DD9-2F25-41F3-8283-2C0FDCD82948}"/>
    <cellStyle name="Title 3 3 2" xfId="20884" xr:uid="{5DB2B44E-25B8-46B3-9F13-F9D0D20CA3A0}"/>
    <cellStyle name="Title 3 3 2 2" xfId="20885" xr:uid="{87848AB2-3E73-4CFD-BE5B-E2D1D9703D55}"/>
    <cellStyle name="Title 3 3 3" xfId="20886" xr:uid="{C7D36CC7-374E-46AB-B4E3-D750D8E46FCE}"/>
    <cellStyle name="Title 3 3 3 2" xfId="20887" xr:uid="{B454E11E-3EF1-4077-862B-1502FD21D472}"/>
    <cellStyle name="Title 3 3 4" xfId="20888" xr:uid="{F3AE0A67-C777-41CB-8023-939E4194133F}"/>
    <cellStyle name="Title 3 3 5" xfId="20889" xr:uid="{125E0F3F-1040-461A-BA92-97F0873998AB}"/>
    <cellStyle name="Title 3 3 6" xfId="20883" xr:uid="{12B85F7E-4CC4-49F8-9A0B-65460588B32F}"/>
    <cellStyle name="Title 3 3 7" xfId="8928" xr:uid="{FE21785F-CCFD-4B9D-822D-21E0157E44C2}"/>
    <cellStyle name="Title 3 4" xfId="6376" xr:uid="{F85E72F0-72BA-40E7-892E-0B2B143A0A71}"/>
    <cellStyle name="Title 3 4 2" xfId="20891" xr:uid="{A57FEB42-54EF-4F3C-B6C1-657B3BBF2311}"/>
    <cellStyle name="Title 3 4 2 2" xfId="20892" xr:uid="{22FD300D-76C2-4F27-A198-CEBAB427A16E}"/>
    <cellStyle name="Title 3 4 3" xfId="20893" xr:uid="{D3A70B48-D278-44E7-B9DB-129D96ECC90F}"/>
    <cellStyle name="Title 3 4 3 2" xfId="20894" xr:uid="{C69B2023-3E4A-4270-804D-EFC57E4794E7}"/>
    <cellStyle name="Title 3 4 4" xfId="20895" xr:uid="{597F7CEC-CB05-4D82-9C7C-57E543C597BE}"/>
    <cellStyle name="Title 3 4 5" xfId="20890" xr:uid="{4C306F75-713F-43E8-93D2-C7CA7439317B}"/>
    <cellStyle name="Title 3 5" xfId="20896" xr:uid="{109F7B1B-2C62-4589-8F79-5881EFC4A88A}"/>
    <cellStyle name="Title 3 5 2" xfId="20897" xr:uid="{300B528B-FEEC-4A8F-BF20-2B523C3327A3}"/>
    <cellStyle name="Title 3 5 2 2" xfId="20898" xr:uid="{A0449155-22EC-40B1-8195-A097B99B8E9C}"/>
    <cellStyle name="Title 3 5 3" xfId="20899" xr:uid="{7C37C620-8D36-4D03-921D-3A42AFCD73E6}"/>
    <cellStyle name="Title 3 5 3 2" xfId="20900" xr:uid="{BD40C76D-BF53-4B98-9E1C-35E5D1886B34}"/>
    <cellStyle name="Title 3 5 4" xfId="20901" xr:uid="{D74E0216-8BFC-414A-A11D-CB402E87E9F5}"/>
    <cellStyle name="Title 3 6" xfId="20902" xr:uid="{3E02E3C2-84DE-4A87-96EE-CC6ECB712171}"/>
    <cellStyle name="Title 3 6 2" xfId="20903" xr:uid="{1E3B200C-10C9-416E-A505-33566E8ACF51}"/>
    <cellStyle name="Title 3 6 2 2" xfId="20904" xr:uid="{4B4F21B7-DDB6-40C0-AF4B-56C05FC7480B}"/>
    <cellStyle name="Title 3 6 3" xfId="20905" xr:uid="{5956E912-ED71-42DD-86B8-2629D4DBA281}"/>
    <cellStyle name="Title 3 6 3 2" xfId="20906" xr:uid="{FFB0E5C9-48CC-4026-ADBE-70390452C67A}"/>
    <cellStyle name="Title 3 6 4" xfId="20907" xr:uid="{78A162EB-ED55-4A3D-869B-043CA82F9EDF}"/>
    <cellStyle name="Title 3 6 4 2" xfId="20908" xr:uid="{F38BAD0A-3CCF-4C46-A0E6-3917B4C74437}"/>
    <cellStyle name="Title 3 6 5" xfId="20909" xr:uid="{2DDE2798-354B-4572-A539-EFC6FC54E2D6}"/>
    <cellStyle name="Title 3 7" xfId="20910" xr:uid="{46DDF01F-BE0E-4E84-8919-4C5163E918A3}"/>
    <cellStyle name="Title 3 7 2" xfId="20911" xr:uid="{D05D25D6-1942-47C9-87C3-F732E78777C8}"/>
    <cellStyle name="Title 3 7 2 2" xfId="20912" xr:uid="{3CE7A3D1-A570-40B9-9C5F-7E1AEFB7410E}"/>
    <cellStyle name="Title 3 7 3" xfId="20913" xr:uid="{CE02A77B-5CB8-49AB-8E72-087A1E1F9838}"/>
    <cellStyle name="Title 3 7 3 2" xfId="20914" xr:uid="{DE8342F4-1ADC-49B8-AC1C-25AB0ABA2FE5}"/>
    <cellStyle name="Title 3 7 4" xfId="20915" xr:uid="{3D95FCC6-60E5-4841-8AC2-6C8DD9B90AFB}"/>
    <cellStyle name="Title 3 8" xfId="20916" xr:uid="{7A551636-0BB7-430F-80E2-98F2460B6500}"/>
    <cellStyle name="Title 3 8 2" xfId="20917" xr:uid="{CC47B6DD-20D0-4065-9705-DB26A6AE585B}"/>
    <cellStyle name="Title 3 9" xfId="20918" xr:uid="{9E651C34-A553-48AD-B389-852C97E4D678}"/>
    <cellStyle name="Title 3 9 2" xfId="20919" xr:uid="{34D343AC-27D4-46EB-9AB7-445889A1CC77}"/>
    <cellStyle name="Title 30" xfId="6377" xr:uid="{1525FF34-1977-46CD-A698-6EC35C239CF9}"/>
    <cellStyle name="Title 30 10" xfId="20921" xr:uid="{15BFF92E-CB18-475A-957D-7297DA7FE54E}"/>
    <cellStyle name="Title 30 11" xfId="20922" xr:uid="{3C132399-C685-49F8-A0EE-04155D4FE3C2}"/>
    <cellStyle name="Title 30 12" xfId="20920" xr:uid="{6C768074-62F9-47A0-942D-0C1A40402E9C}"/>
    <cellStyle name="Title 30 13" xfId="8193" xr:uid="{EBB0CF5A-F9AA-4FCE-B3F8-8D3E09308523}"/>
    <cellStyle name="Title 30 2" xfId="20923" xr:uid="{1F916EE4-C1BC-4760-A171-091368A7E0B1}"/>
    <cellStyle name="Title 30 2 2" xfId="20924" xr:uid="{DFD49C62-BFD0-46FB-8256-2A75707EA086}"/>
    <cellStyle name="Title 30 2 2 2" xfId="20925" xr:uid="{BACAC778-089B-47A7-9760-C7EC64115409}"/>
    <cellStyle name="Title 30 2 3" xfId="20926" xr:uid="{064E638C-359D-423B-A82B-BD05F74E6753}"/>
    <cellStyle name="Title 30 2 3 2" xfId="20927" xr:uid="{1846EA08-938C-41B6-BAB7-5037CD6DCF3A}"/>
    <cellStyle name="Title 30 2 4" xfId="20928" xr:uid="{E2CE53B2-FFCC-4324-BFD2-7CDA22ED758E}"/>
    <cellStyle name="Title 30 2 5" xfId="20929" xr:uid="{F1893CC1-066C-4AE3-AE3D-B713D3269C46}"/>
    <cellStyle name="Title 30 3" xfId="20930" xr:uid="{46B54FAE-7F03-4FE5-ACFC-AEDE526D87CC}"/>
    <cellStyle name="Title 30 3 2" xfId="20931" xr:uid="{97E73B9D-2E75-49CD-935D-CACB4AA84532}"/>
    <cellStyle name="Title 30 3 2 2" xfId="20932" xr:uid="{050A7ED7-3977-4182-BAC0-57978239DD4C}"/>
    <cellStyle name="Title 30 3 3" xfId="20933" xr:uid="{7F17E0E9-04F0-451C-A61E-7BCDD6B03C1A}"/>
    <cellStyle name="Title 30 3 3 2" xfId="20934" xr:uid="{2168E79C-4D8D-4BAB-A333-BEBAF028007B}"/>
    <cellStyle name="Title 30 3 4" xfId="20935" xr:uid="{49FCE06E-375A-4BB4-9818-D4E99EA86F74}"/>
    <cellStyle name="Title 30 4" xfId="20936" xr:uid="{B142898E-6DA5-4A52-81F0-B98566858B69}"/>
    <cellStyle name="Title 30 4 2" xfId="20937" xr:uid="{9775E369-9466-4A71-B3B7-D7C4E14A520D}"/>
    <cellStyle name="Title 30 4 2 2" xfId="20938" xr:uid="{8C3F0085-F9B5-4EA6-AD54-0134AFCBC304}"/>
    <cellStyle name="Title 30 4 3" xfId="20939" xr:uid="{3F77D64E-9CE6-4AD5-A796-BF8DDB362120}"/>
    <cellStyle name="Title 30 4 3 2" xfId="20940" xr:uid="{E63997B3-774A-46EA-8F18-0150717DC229}"/>
    <cellStyle name="Title 30 4 4" xfId="20941" xr:uid="{BEA1BCE4-7DDC-400D-8FB6-FF7E222F7867}"/>
    <cellStyle name="Title 30 5" xfId="20942" xr:uid="{0BE5B1C7-4239-49A9-970A-71D769CA1485}"/>
    <cellStyle name="Title 30 5 2" xfId="20943" xr:uid="{6ADF657E-817B-4A69-B38D-9DBAA21CC8E1}"/>
    <cellStyle name="Title 30 5 2 2" xfId="20944" xr:uid="{6663E1CC-44DE-45BE-8615-F10A9CD704BE}"/>
    <cellStyle name="Title 30 5 3" xfId="20945" xr:uid="{65DA42A7-AD67-4C29-B9A2-428D2754909C}"/>
    <cellStyle name="Title 30 5 3 2" xfId="20946" xr:uid="{ECC8056A-915C-47D4-9869-E5508FFA0ABF}"/>
    <cellStyle name="Title 30 5 4" xfId="20947" xr:uid="{E9CC80CA-17FA-47C9-87A8-ACA814500FDB}"/>
    <cellStyle name="Title 30 5 4 2" xfId="20948" xr:uid="{0B5661F9-36C8-4E9A-BB83-B887539A9E09}"/>
    <cellStyle name="Title 30 5 5" xfId="20949" xr:uid="{12374B4E-B7D6-4437-9A20-B1CDB9881741}"/>
    <cellStyle name="Title 30 6" xfId="20950" xr:uid="{6937DB65-E280-4D79-8B53-9E196956B160}"/>
    <cellStyle name="Title 30 6 2" xfId="20951" xr:uid="{185D8E4F-8AB2-4052-9E32-D8523B36CD89}"/>
    <cellStyle name="Title 30 6 2 2" xfId="20952" xr:uid="{20A1451C-59AA-45B6-8272-73273955E117}"/>
    <cellStyle name="Title 30 6 3" xfId="20953" xr:uid="{194DD244-89AA-4096-B57C-93E6C79EDD48}"/>
    <cellStyle name="Title 30 6 3 2" xfId="20954" xr:uid="{C50F7D60-5E9C-48DD-A548-18A6FCCECE9F}"/>
    <cellStyle name="Title 30 6 4" xfId="20955" xr:uid="{48B181B6-F6DF-4818-A25E-2D5E6BD88BC3}"/>
    <cellStyle name="Title 30 7" xfId="20956" xr:uid="{EE2216D5-94D1-48D6-86E2-D4413A147884}"/>
    <cellStyle name="Title 30 7 2" xfId="20957" xr:uid="{A18629D6-D444-4191-9350-CED0E3978268}"/>
    <cellStyle name="Title 30 8" xfId="20958" xr:uid="{8C9A8AC9-6D51-430A-82C2-E381475954E5}"/>
    <cellStyle name="Title 30 8 2" xfId="20959" xr:uid="{7F090310-8B32-4457-9C90-62BA32CC63D2}"/>
    <cellStyle name="Title 30 9" xfId="20960" xr:uid="{F2400A49-678B-4453-A573-2C200E057892}"/>
    <cellStyle name="Title 30 9 2" xfId="20961" xr:uid="{49B5E6D7-7EC0-4C4A-97EF-F25E00308A5B}"/>
    <cellStyle name="Title 31" xfId="6378" xr:uid="{DFA8FE91-9104-406A-9872-6E4C4427048E}"/>
    <cellStyle name="Title 31 10" xfId="20963" xr:uid="{EB7EF010-7D7F-420D-BB56-E06C5683E1C1}"/>
    <cellStyle name="Title 31 11" xfId="20964" xr:uid="{F06C43EF-DBBD-4FBC-85E8-3FF9F3DCBA73}"/>
    <cellStyle name="Title 31 12" xfId="20962" xr:uid="{CAA88B40-B940-4C05-B6C9-93A22BF9FC54}"/>
    <cellStyle name="Title 31 13" xfId="8194" xr:uid="{5F58482D-4AF5-4A57-A112-E9D34FAA02B6}"/>
    <cellStyle name="Title 31 2" xfId="20965" xr:uid="{83C75A1B-B919-46D9-9F97-5785DCEC9859}"/>
    <cellStyle name="Title 31 2 2" xfId="20966" xr:uid="{7AAFFAD2-7A25-49C5-BC69-3EEBCE953F84}"/>
    <cellStyle name="Title 31 2 2 2" xfId="20967" xr:uid="{F22537F2-AB8C-4573-85DC-12C1764B7626}"/>
    <cellStyle name="Title 31 2 3" xfId="20968" xr:uid="{B919ABA6-F93E-4D3A-81FD-270D90DE5676}"/>
    <cellStyle name="Title 31 2 3 2" xfId="20969" xr:uid="{B5131251-DCBF-42F2-BF42-BEAE05FEEEA5}"/>
    <cellStyle name="Title 31 2 4" xfId="20970" xr:uid="{9E7034A5-B927-4305-AEA2-F67A9B65FFE1}"/>
    <cellStyle name="Title 31 2 5" xfId="20971" xr:uid="{AA23EE3E-9FE4-442D-BE8C-3F9EE1D0EB13}"/>
    <cellStyle name="Title 31 3" xfId="20972" xr:uid="{7AD6A756-520D-4733-BE73-9009FE932FFA}"/>
    <cellStyle name="Title 31 3 2" xfId="20973" xr:uid="{E92B62A2-4294-4759-84D7-8DE65014F22B}"/>
    <cellStyle name="Title 31 3 2 2" xfId="20974" xr:uid="{002D2FA8-3837-4288-BEF9-A6586CC29612}"/>
    <cellStyle name="Title 31 3 3" xfId="20975" xr:uid="{F493CCD0-E653-48B9-BA33-53E7A17DDFB0}"/>
    <cellStyle name="Title 31 3 3 2" xfId="20976" xr:uid="{ECB6B220-1020-4786-90FB-6E69DDC81FB7}"/>
    <cellStyle name="Title 31 3 4" xfId="20977" xr:uid="{6AD976EA-BFEB-4049-AF4E-83494C75AEB1}"/>
    <cellStyle name="Title 31 4" xfId="20978" xr:uid="{D4612C3C-E23F-45C5-919F-465C8F2D0595}"/>
    <cellStyle name="Title 31 4 2" xfId="20979" xr:uid="{5239ADD2-C0C5-418F-B1B7-93E70C15F5E9}"/>
    <cellStyle name="Title 31 4 2 2" xfId="20980" xr:uid="{D96A9D3F-062B-4D66-BCF6-4FE053C2A551}"/>
    <cellStyle name="Title 31 4 3" xfId="20981" xr:uid="{9185B7AF-9ADD-4D7C-8EC7-60C062717269}"/>
    <cellStyle name="Title 31 4 3 2" xfId="20982" xr:uid="{A8C243B1-F21E-492E-9102-7B7F69863C45}"/>
    <cellStyle name="Title 31 4 4" xfId="20983" xr:uid="{5C0AE6D3-C1FF-4A93-BF61-896A65B314FD}"/>
    <cellStyle name="Title 31 5" xfId="20984" xr:uid="{07607AE2-4930-44CB-A8D4-7DF1D008A3F6}"/>
    <cellStyle name="Title 31 5 2" xfId="20985" xr:uid="{23C16A27-106E-4791-B03E-A78E946977C7}"/>
    <cellStyle name="Title 31 5 2 2" xfId="20986" xr:uid="{504ADA55-B050-41DB-B14B-3B7A40D04400}"/>
    <cellStyle name="Title 31 5 3" xfId="20987" xr:uid="{73CC4685-02E0-4508-9075-16A17D06EEB3}"/>
    <cellStyle name="Title 31 5 3 2" xfId="20988" xr:uid="{CFAE7498-2DC2-473A-8BEC-896B2D895EE4}"/>
    <cellStyle name="Title 31 5 4" xfId="20989" xr:uid="{15AB5855-C979-480F-80A3-74545D5BDBE0}"/>
    <cellStyle name="Title 31 5 4 2" xfId="20990" xr:uid="{CDB05087-4688-4FC1-973C-79C8428B4018}"/>
    <cellStyle name="Title 31 5 5" xfId="20991" xr:uid="{380756D7-BB6E-4F78-A0B9-2E47A22105C2}"/>
    <cellStyle name="Title 31 6" xfId="20992" xr:uid="{A67D95F4-BE56-4619-8F4A-DF63FDB025CC}"/>
    <cellStyle name="Title 31 6 2" xfId="20993" xr:uid="{E9A844BB-A63B-4A40-8D66-A664FD2996B6}"/>
    <cellStyle name="Title 31 6 2 2" xfId="20994" xr:uid="{7E9CA00A-EF9E-4DCE-B5FD-5B68D78FB996}"/>
    <cellStyle name="Title 31 6 3" xfId="20995" xr:uid="{5299F5EC-A846-4DDE-BB47-8D2E37FA0156}"/>
    <cellStyle name="Title 31 6 3 2" xfId="20996" xr:uid="{57DACF93-F98F-4909-824B-0DC35538C087}"/>
    <cellStyle name="Title 31 6 4" xfId="20997" xr:uid="{C421082F-4D89-45DC-BE2A-0128CA15E903}"/>
    <cellStyle name="Title 31 7" xfId="20998" xr:uid="{99E3634E-6409-4BF0-8CB9-4A2A3A213D97}"/>
    <cellStyle name="Title 31 7 2" xfId="20999" xr:uid="{4E830EAD-3E5C-47B1-B8BA-027721C8892A}"/>
    <cellStyle name="Title 31 8" xfId="21000" xr:uid="{2B8D3C80-D82B-4D0C-879F-5E7C23AA6D26}"/>
    <cellStyle name="Title 31 8 2" xfId="21001" xr:uid="{8C203322-C452-4C66-BA3A-07CCAF5E340A}"/>
    <cellStyle name="Title 31 9" xfId="21002" xr:uid="{DFDA4AD9-3372-48E2-B5A9-47B64DEB0C41}"/>
    <cellStyle name="Title 31 9 2" xfId="21003" xr:uid="{6AF66AD9-A89F-4BAB-8386-E4A7593700AD}"/>
    <cellStyle name="Title 32" xfId="6379" xr:uid="{2111CFDD-FEC8-4B55-B68F-5C138A982CA1}"/>
    <cellStyle name="Title 32 10" xfId="21005" xr:uid="{61ADD831-F8E7-44AB-87CA-483CBEB2B121}"/>
    <cellStyle name="Title 32 11" xfId="21006" xr:uid="{D793E9D3-6025-47F8-8790-3C38A4F758D0}"/>
    <cellStyle name="Title 32 12" xfId="21004" xr:uid="{52DD406B-9EC2-4DC4-B3C2-B97DCCECE0B3}"/>
    <cellStyle name="Title 32 13" xfId="8195" xr:uid="{D369BBA1-10AB-4A9C-B629-3B5085F0B6D9}"/>
    <cellStyle name="Title 32 2" xfId="21007" xr:uid="{0C64AD2A-8A8E-4B71-859E-30C38DB8AD61}"/>
    <cellStyle name="Title 32 2 2" xfId="21008" xr:uid="{8B9261EB-4D4A-46F0-A526-A9302BF443AE}"/>
    <cellStyle name="Title 32 2 2 2" xfId="21009" xr:uid="{2719AD66-4F9E-4F3F-B324-C2D86BEDCF87}"/>
    <cellStyle name="Title 32 2 3" xfId="21010" xr:uid="{2748A1DB-8E88-4667-882A-C17B5A2A0B30}"/>
    <cellStyle name="Title 32 2 3 2" xfId="21011" xr:uid="{DCE8F8F0-A0A7-43E8-BE6B-675A373877EE}"/>
    <cellStyle name="Title 32 2 4" xfId="21012" xr:uid="{AC8BFBAB-3BE1-4956-9AEF-A8D6C67A107A}"/>
    <cellStyle name="Title 32 2 5" xfId="21013" xr:uid="{FF06FAB5-EB31-4238-A89B-06FBCE8AC66B}"/>
    <cellStyle name="Title 32 3" xfId="21014" xr:uid="{6DDF31FB-1EB0-4146-A1A1-DE8D13CEA53A}"/>
    <cellStyle name="Title 32 3 2" xfId="21015" xr:uid="{11688D9F-C0C2-458A-88D9-82DEBC627D23}"/>
    <cellStyle name="Title 32 3 2 2" xfId="21016" xr:uid="{53E8D4FA-F7A7-4FC1-95B2-B13D573DFFDF}"/>
    <cellStyle name="Title 32 3 3" xfId="21017" xr:uid="{1495986D-13F9-4851-A691-51B105817709}"/>
    <cellStyle name="Title 32 3 3 2" xfId="21018" xr:uid="{861A2986-D573-4D25-B5CE-791811E50210}"/>
    <cellStyle name="Title 32 3 4" xfId="21019" xr:uid="{A8E67CF7-9FB5-40E7-8ABD-8B6D1F2E16EA}"/>
    <cellStyle name="Title 32 4" xfId="21020" xr:uid="{38030C59-CB24-4857-A5B9-19EFBC951E1B}"/>
    <cellStyle name="Title 32 4 2" xfId="21021" xr:uid="{FFB79E65-0D9C-4828-BE92-44B1A6574D0E}"/>
    <cellStyle name="Title 32 4 2 2" xfId="21022" xr:uid="{613440D8-2557-46A5-AE50-25789366726C}"/>
    <cellStyle name="Title 32 4 3" xfId="21023" xr:uid="{E6CA41E9-8912-4EDC-AF59-51119B313FA2}"/>
    <cellStyle name="Title 32 4 3 2" xfId="21024" xr:uid="{86D4FCD9-8B95-475C-95FC-9EBA8D53C9DD}"/>
    <cellStyle name="Title 32 4 4" xfId="21025" xr:uid="{3F7F4C2F-B087-4B1D-AEC8-EBB42CD8DC06}"/>
    <cellStyle name="Title 32 5" xfId="21026" xr:uid="{9B24CC76-5498-4FB8-9F20-37574A44C330}"/>
    <cellStyle name="Title 32 5 2" xfId="21027" xr:uid="{D6DA4708-3DD2-493C-9751-4119E0626461}"/>
    <cellStyle name="Title 32 5 2 2" xfId="21028" xr:uid="{0ABBB3E8-6016-4C08-9E26-D4BF1A7A8775}"/>
    <cellStyle name="Title 32 5 3" xfId="21029" xr:uid="{BE56FDAB-AA67-4811-9C43-0FEB65EECF42}"/>
    <cellStyle name="Title 32 5 3 2" xfId="21030" xr:uid="{950A562D-608F-4430-BA5F-0B6514B01178}"/>
    <cellStyle name="Title 32 5 4" xfId="21031" xr:uid="{6874495F-D20D-4782-AA1C-F0EBC79480D1}"/>
    <cellStyle name="Title 32 5 4 2" xfId="21032" xr:uid="{3D364FFD-BB00-4E63-A70E-C92B8FDBEFF4}"/>
    <cellStyle name="Title 32 5 5" xfId="21033" xr:uid="{D1916A45-5E4E-45A3-8E91-8D1CC48BB9AC}"/>
    <cellStyle name="Title 32 6" xfId="21034" xr:uid="{CED0F5CA-E559-4DCA-BADE-7B746812D281}"/>
    <cellStyle name="Title 32 6 2" xfId="21035" xr:uid="{1051BA3D-2A32-439B-93CF-322E986FC50B}"/>
    <cellStyle name="Title 32 6 2 2" xfId="21036" xr:uid="{1FD44CB7-32DC-4A28-8453-C7AB48F9BFAF}"/>
    <cellStyle name="Title 32 6 3" xfId="21037" xr:uid="{7ABF66A1-35F0-470F-A0E0-EFA0C2DF2138}"/>
    <cellStyle name="Title 32 6 3 2" xfId="21038" xr:uid="{7E31DEAA-054E-44C0-81F1-60655836A72F}"/>
    <cellStyle name="Title 32 6 4" xfId="21039" xr:uid="{5EA49E72-1820-4049-93BB-DB4DFB8320A9}"/>
    <cellStyle name="Title 32 7" xfId="21040" xr:uid="{4D3B998F-B9F7-40D7-B927-391F36062163}"/>
    <cellStyle name="Title 32 7 2" xfId="21041" xr:uid="{2C051CC1-4733-4A6F-986C-6523928D8A5A}"/>
    <cellStyle name="Title 32 8" xfId="21042" xr:uid="{D400FBDA-4C3D-4784-9C8A-310CD92A626A}"/>
    <cellStyle name="Title 32 8 2" xfId="21043" xr:uid="{63B6153E-8614-4576-8A2C-FCD4475CB1D1}"/>
    <cellStyle name="Title 32 9" xfId="21044" xr:uid="{86CE437E-8906-464D-B51E-05C8C262EE6D}"/>
    <cellStyle name="Title 32 9 2" xfId="21045" xr:uid="{691164EB-5FC5-449B-B2F9-693237432160}"/>
    <cellStyle name="Title 33" xfId="6380" xr:uid="{6DC262F1-CED1-4E2E-9ECE-F90AEDB58D39}"/>
    <cellStyle name="Title 33 10" xfId="21047" xr:uid="{2E79E5DA-0A92-4CBC-8FB4-2A5F65A84776}"/>
    <cellStyle name="Title 33 11" xfId="21048" xr:uid="{766348DD-63BB-487D-B443-5FFD47C0C528}"/>
    <cellStyle name="Title 33 12" xfId="21046" xr:uid="{B0C55566-FAE4-485B-B420-F2FA7A26C01C}"/>
    <cellStyle name="Title 33 13" xfId="8196" xr:uid="{F56506C9-D1AD-4195-B9BD-9D0B0253348D}"/>
    <cellStyle name="Title 33 2" xfId="21049" xr:uid="{B096E840-27A5-4EFF-89DB-CF3167D99408}"/>
    <cellStyle name="Title 33 2 2" xfId="21050" xr:uid="{B8EAA988-A7A5-4B22-964D-6880FE57CA06}"/>
    <cellStyle name="Title 33 2 2 2" xfId="21051" xr:uid="{49332561-664B-4902-A556-8B01DF37F77C}"/>
    <cellStyle name="Title 33 2 3" xfId="21052" xr:uid="{0685318B-B07C-4E6C-8E55-EE891268A063}"/>
    <cellStyle name="Title 33 2 3 2" xfId="21053" xr:uid="{70D6D747-63CA-4052-9346-B01D8DE6374C}"/>
    <cellStyle name="Title 33 2 4" xfId="21054" xr:uid="{8B30A5EF-8C9B-41AC-877B-B824267C1879}"/>
    <cellStyle name="Title 33 2 5" xfId="21055" xr:uid="{F5069D41-B18C-47F6-A050-2DB47F1F95A4}"/>
    <cellStyle name="Title 33 3" xfId="21056" xr:uid="{851E3201-1C1F-42CF-B67A-DB7E1A0924D9}"/>
    <cellStyle name="Title 33 3 2" xfId="21057" xr:uid="{EE44DD35-8C39-4F1D-BAAF-A07B157B65A2}"/>
    <cellStyle name="Title 33 3 2 2" xfId="21058" xr:uid="{B6DBEE1F-B42A-43FF-8CAD-1AAEF8D61260}"/>
    <cellStyle name="Title 33 3 3" xfId="21059" xr:uid="{C4A74256-BE38-4037-B894-E9B0D1CD981F}"/>
    <cellStyle name="Title 33 3 3 2" xfId="21060" xr:uid="{2D200A88-982E-4CFD-A203-D2C5C73028EF}"/>
    <cellStyle name="Title 33 3 4" xfId="21061" xr:uid="{842C491C-ED37-4239-99FA-D9BED6600500}"/>
    <cellStyle name="Title 33 4" xfId="21062" xr:uid="{F9CFB0EA-63A7-4A13-94B5-9A74CF09D4AB}"/>
    <cellStyle name="Title 33 4 2" xfId="21063" xr:uid="{FE2B6B39-E092-4460-BD41-83DDA96EA484}"/>
    <cellStyle name="Title 33 4 2 2" xfId="21064" xr:uid="{CC80813A-1BEB-4126-AD89-8E962273C82C}"/>
    <cellStyle name="Title 33 4 3" xfId="21065" xr:uid="{878F78EA-E79B-41A5-9C66-E34066BFFBB6}"/>
    <cellStyle name="Title 33 4 3 2" xfId="21066" xr:uid="{E6AE1BBB-766E-42D1-8C8B-18B39EE25BA1}"/>
    <cellStyle name="Title 33 4 4" xfId="21067" xr:uid="{348912FC-0EDA-4BE3-92CE-571E7C2836B9}"/>
    <cellStyle name="Title 33 5" xfId="21068" xr:uid="{091A5500-AF61-41F2-9010-6A6766A3031F}"/>
    <cellStyle name="Title 33 5 2" xfId="21069" xr:uid="{B5C172E3-3FA9-4410-A16B-C49E551E31D4}"/>
    <cellStyle name="Title 33 5 2 2" xfId="21070" xr:uid="{69FB080C-3CC3-4704-A604-0B2D7B4B120B}"/>
    <cellStyle name="Title 33 5 3" xfId="21071" xr:uid="{82C89FFD-F5E5-4C39-9B0D-8A0BFB42C50D}"/>
    <cellStyle name="Title 33 5 3 2" xfId="21072" xr:uid="{2F27775F-6A7D-4E79-9928-71A06107CE60}"/>
    <cellStyle name="Title 33 5 4" xfId="21073" xr:uid="{4C2495EB-5D9B-472A-BC2A-391AD19B06E4}"/>
    <cellStyle name="Title 33 5 4 2" xfId="21074" xr:uid="{721AAF38-644B-4FD6-AC09-E3EC72154A1C}"/>
    <cellStyle name="Title 33 5 5" xfId="21075" xr:uid="{E1A0BF96-D3D3-4205-8A48-FDCD25409314}"/>
    <cellStyle name="Title 33 6" xfId="21076" xr:uid="{EDFF3061-78F2-4373-A618-FBDF0B726A1C}"/>
    <cellStyle name="Title 33 6 2" xfId="21077" xr:uid="{7C9DA105-B361-4161-9E56-C083F6673B62}"/>
    <cellStyle name="Title 33 6 2 2" xfId="21078" xr:uid="{D7A8592D-A3C8-4415-9818-DCA58BD8EDF2}"/>
    <cellStyle name="Title 33 6 3" xfId="21079" xr:uid="{5F05BF67-3BAB-44A8-A8E9-7C32CB2D201C}"/>
    <cellStyle name="Title 33 6 3 2" xfId="21080" xr:uid="{C0A31460-28C2-4D5D-97E8-0C6ED2E751D6}"/>
    <cellStyle name="Title 33 6 4" xfId="21081" xr:uid="{E19F53FB-B288-4CB4-9801-A27BCF315C33}"/>
    <cellStyle name="Title 33 7" xfId="21082" xr:uid="{9B15A362-4DD4-41FB-9B73-DC346DDA491D}"/>
    <cellStyle name="Title 33 7 2" xfId="21083" xr:uid="{82DCB649-14FC-493A-A693-D3CF496C30D5}"/>
    <cellStyle name="Title 33 8" xfId="21084" xr:uid="{2A6C8FF2-F85A-4DD0-A449-8B14BB18551A}"/>
    <cellStyle name="Title 33 8 2" xfId="21085" xr:uid="{A5C9DB1A-A4AD-46D8-9CCB-6DA144320949}"/>
    <cellStyle name="Title 33 9" xfId="21086" xr:uid="{DA9E4D6D-FA9B-4A9F-978F-69643510C209}"/>
    <cellStyle name="Title 33 9 2" xfId="21087" xr:uid="{AC1DA69C-FA94-4539-8EE0-D8B45FFEAEBC}"/>
    <cellStyle name="Title 34" xfId="6381" xr:uid="{893408A0-2A8F-4D09-8E73-FEADEFD0A062}"/>
    <cellStyle name="Title 34 10" xfId="21089" xr:uid="{A7E1F38F-9A78-4645-AFC2-0690454C4CF1}"/>
    <cellStyle name="Title 34 11" xfId="21090" xr:uid="{E47C76C2-5FBF-430D-952C-A0C8675E27A5}"/>
    <cellStyle name="Title 34 12" xfId="21088" xr:uid="{06601E52-F9F8-437A-B849-F955D7613FCF}"/>
    <cellStyle name="Title 34 13" xfId="8197" xr:uid="{B04EEE14-7C2C-48DB-81B3-1DAC0A7BF293}"/>
    <cellStyle name="Title 34 2" xfId="21091" xr:uid="{1AB40DB1-7941-488B-9E6E-B5C58BCA843A}"/>
    <cellStyle name="Title 34 2 2" xfId="21092" xr:uid="{480D63D5-E82F-41E9-95F3-4B10B283EEB3}"/>
    <cellStyle name="Title 34 2 2 2" xfId="21093" xr:uid="{6B4FE8F2-624C-4C64-880C-4A1BFFB57F7A}"/>
    <cellStyle name="Title 34 2 3" xfId="21094" xr:uid="{AEAB9511-E653-4101-B532-816A0ED0801B}"/>
    <cellStyle name="Title 34 2 3 2" xfId="21095" xr:uid="{D26E4D8C-FD20-437E-AEF6-FDA55468D3E3}"/>
    <cellStyle name="Title 34 2 4" xfId="21096" xr:uid="{81060814-BFB6-481F-891E-0F4A5C92F366}"/>
    <cellStyle name="Title 34 2 5" xfId="21097" xr:uid="{94899203-F8B5-4401-8CFA-31BD6A301824}"/>
    <cellStyle name="Title 34 3" xfId="21098" xr:uid="{6A2BFD5B-987F-4D37-A48A-48F4998CD878}"/>
    <cellStyle name="Title 34 3 2" xfId="21099" xr:uid="{939FAF4B-7691-4933-85B0-4C9F8CCF34AF}"/>
    <cellStyle name="Title 34 3 2 2" xfId="21100" xr:uid="{4F53E842-DE3C-410F-A7D7-7D0C606C293D}"/>
    <cellStyle name="Title 34 3 3" xfId="21101" xr:uid="{BA0DC346-B137-4B16-A84C-F9BFE8239208}"/>
    <cellStyle name="Title 34 3 3 2" xfId="21102" xr:uid="{28149A08-2956-474E-A58A-A1AC97F50D34}"/>
    <cellStyle name="Title 34 3 4" xfId="21103" xr:uid="{102F4C21-DBF4-408F-8416-47F25599867E}"/>
    <cellStyle name="Title 34 4" xfId="21104" xr:uid="{F7F268BE-6660-42AC-95DD-AECE1FCF2971}"/>
    <cellStyle name="Title 34 4 2" xfId="21105" xr:uid="{15BF8496-C92A-435C-AD03-FA547984CFC6}"/>
    <cellStyle name="Title 34 4 2 2" xfId="21106" xr:uid="{20FB40AA-D15C-4979-B477-5ADF3FCD6119}"/>
    <cellStyle name="Title 34 4 3" xfId="21107" xr:uid="{E019B97E-EE8D-47F8-BDE4-BE142A99D272}"/>
    <cellStyle name="Title 34 4 3 2" xfId="21108" xr:uid="{E4333ECA-FC32-4C70-A62B-A82C9A9CBC49}"/>
    <cellStyle name="Title 34 4 4" xfId="21109" xr:uid="{B4807D33-0E8E-4974-A3A9-8C7B81906133}"/>
    <cellStyle name="Title 34 5" xfId="21110" xr:uid="{F9120D10-7F16-4BE1-867E-BD0F4302C051}"/>
    <cellStyle name="Title 34 5 2" xfId="21111" xr:uid="{B1A4DF98-0EF1-4B8E-A788-86A370BD3FC7}"/>
    <cellStyle name="Title 34 5 2 2" xfId="21112" xr:uid="{4D54A441-2E2F-432B-9FE3-AA55265CB9A7}"/>
    <cellStyle name="Title 34 5 3" xfId="21113" xr:uid="{A46BD5AC-0192-4124-9DD1-795241607A09}"/>
    <cellStyle name="Title 34 5 3 2" xfId="21114" xr:uid="{3129F0A2-54C7-4CFD-BADB-85E8F0193A5D}"/>
    <cellStyle name="Title 34 5 4" xfId="21115" xr:uid="{2197FA81-AB9C-4794-8F7C-BE12D3B401D7}"/>
    <cellStyle name="Title 34 5 4 2" xfId="21116" xr:uid="{9DAC3387-EC19-470D-A06F-51CF384A0612}"/>
    <cellStyle name="Title 34 5 5" xfId="21117" xr:uid="{50856B77-7A3A-4A33-8BD4-BA59B30CDFFE}"/>
    <cellStyle name="Title 34 6" xfId="21118" xr:uid="{E00C160D-4CC6-4DB6-974A-C9193242BE7E}"/>
    <cellStyle name="Title 34 6 2" xfId="21119" xr:uid="{1BABC16E-52ED-462C-A5C7-1DD9015C4373}"/>
    <cellStyle name="Title 34 6 2 2" xfId="21120" xr:uid="{D870F743-CAFF-4AE8-92F9-312873173933}"/>
    <cellStyle name="Title 34 6 3" xfId="21121" xr:uid="{95163B95-FBD4-4184-93D0-B48FDE6139A8}"/>
    <cellStyle name="Title 34 6 3 2" xfId="21122" xr:uid="{6F643837-7F4C-4CA1-B5AB-DDBCE00BEF0D}"/>
    <cellStyle name="Title 34 6 4" xfId="21123" xr:uid="{410D7123-CABB-40B1-9254-F5C3527772A4}"/>
    <cellStyle name="Title 34 7" xfId="21124" xr:uid="{C934613B-A8C5-4AA0-91B7-71BDB43DA589}"/>
    <cellStyle name="Title 34 7 2" xfId="21125" xr:uid="{945DCEE6-8A07-46C5-830A-57D7BEF7CE1E}"/>
    <cellStyle name="Title 34 8" xfId="21126" xr:uid="{935EF4DA-198A-4D4A-AFD9-C3252EFB97B8}"/>
    <cellStyle name="Title 34 8 2" xfId="21127" xr:uid="{9F1E3234-B575-4112-BFE9-7D67252CF145}"/>
    <cellStyle name="Title 34 9" xfId="21128" xr:uid="{F2C39857-AA49-4D5D-887D-489BE68644EE}"/>
    <cellStyle name="Title 34 9 2" xfId="21129" xr:uid="{8BFAC100-B887-4DDF-A86C-164398BBB7BE}"/>
    <cellStyle name="Title 35" xfId="6382" xr:uid="{44C30EDF-E39B-491E-B4D8-1A54EEC6B310}"/>
    <cellStyle name="Title 35 10" xfId="21131" xr:uid="{1AA9F727-4B75-476C-ADD3-D9EE216C1E5B}"/>
    <cellStyle name="Title 35 11" xfId="21132" xr:uid="{458F11CD-5B18-4672-A6E1-06C4A7C3160F}"/>
    <cellStyle name="Title 35 12" xfId="21130" xr:uid="{CAB26E00-9BAC-4F75-98FF-9B3084BAA5E1}"/>
    <cellStyle name="Title 35 13" xfId="8198" xr:uid="{08CA4F17-AE7B-48A9-87CF-38BE09AD9816}"/>
    <cellStyle name="Title 35 2" xfId="21133" xr:uid="{C0E6E75C-734E-4391-A491-0F98C74C1F32}"/>
    <cellStyle name="Title 35 2 2" xfId="21134" xr:uid="{13404485-473F-4AD0-95F4-11AC48691943}"/>
    <cellStyle name="Title 35 2 2 2" xfId="21135" xr:uid="{93733555-1300-4862-81B2-A112C63AB4FB}"/>
    <cellStyle name="Title 35 2 3" xfId="21136" xr:uid="{B45142F9-D687-4A9E-A167-DCF4FF8E70CD}"/>
    <cellStyle name="Title 35 2 3 2" xfId="21137" xr:uid="{117254AD-97C6-4B6A-A743-0B3B222A0931}"/>
    <cellStyle name="Title 35 2 4" xfId="21138" xr:uid="{E1583EB1-C6BD-4035-9414-E243E45CA98C}"/>
    <cellStyle name="Title 35 2 5" xfId="21139" xr:uid="{4C9E1D82-3AB6-4A0C-9D24-AE5F36C90E58}"/>
    <cellStyle name="Title 35 3" xfId="21140" xr:uid="{9F6921D3-CB54-49D7-8351-6424C0B76889}"/>
    <cellStyle name="Title 35 3 2" xfId="21141" xr:uid="{0C33D6F1-BD11-4E6E-A43C-188283E94028}"/>
    <cellStyle name="Title 35 3 2 2" xfId="21142" xr:uid="{141C1EEE-168F-4AC2-81BD-2385F21C8B48}"/>
    <cellStyle name="Title 35 3 3" xfId="21143" xr:uid="{D9B71535-4FE4-4ED8-BE77-9B0CF6EA086D}"/>
    <cellStyle name="Title 35 3 3 2" xfId="21144" xr:uid="{047FC0C9-D633-4EA3-BFC5-AEE8D9A4A807}"/>
    <cellStyle name="Title 35 3 4" xfId="21145" xr:uid="{625691AA-3389-4BAF-844C-3181CCBAA9AA}"/>
    <cellStyle name="Title 35 4" xfId="21146" xr:uid="{22AD9C7F-19CA-4C3F-8817-76482C9AFADF}"/>
    <cellStyle name="Title 35 4 2" xfId="21147" xr:uid="{E965F15E-2F40-414E-9089-C11F2B96FF02}"/>
    <cellStyle name="Title 35 4 2 2" xfId="21148" xr:uid="{1B51A6C3-3828-42E4-93EF-B2A0277DB5FF}"/>
    <cellStyle name="Title 35 4 3" xfId="21149" xr:uid="{6F0E7815-1B65-42C3-BD14-BE7FE7BF8E75}"/>
    <cellStyle name="Title 35 4 3 2" xfId="21150" xr:uid="{74EC90AB-ECA6-4828-AAA6-2CFE099B8F83}"/>
    <cellStyle name="Title 35 4 4" xfId="21151" xr:uid="{403EE707-C89C-47FA-933F-06549F02699D}"/>
    <cellStyle name="Title 35 5" xfId="21152" xr:uid="{6F51D495-3A99-4A9F-A2C5-D350A544EC9F}"/>
    <cellStyle name="Title 35 5 2" xfId="21153" xr:uid="{9CA625AB-9110-4D95-8A18-3579FEB3F8C7}"/>
    <cellStyle name="Title 35 5 2 2" xfId="21154" xr:uid="{DAF2F3C1-FB18-478C-A493-2C180FF9BEB4}"/>
    <cellStyle name="Title 35 5 3" xfId="21155" xr:uid="{C78164A1-1BED-4DBF-B294-E062BD940B97}"/>
    <cellStyle name="Title 35 5 3 2" xfId="21156" xr:uid="{EA3627E0-8551-4D20-9522-9C8E8A0C3FBC}"/>
    <cellStyle name="Title 35 5 4" xfId="21157" xr:uid="{8D489254-A02C-48A4-AACD-1028C09B85DF}"/>
    <cellStyle name="Title 35 5 4 2" xfId="21158" xr:uid="{5FD9435B-CE9F-4529-8A7E-AED5E9234C3C}"/>
    <cellStyle name="Title 35 5 5" xfId="21159" xr:uid="{A157D2E5-7C1A-4AFC-B24D-A9DFFB05C570}"/>
    <cellStyle name="Title 35 6" xfId="21160" xr:uid="{FDAAAA66-86A4-4493-9A83-4E93817932DA}"/>
    <cellStyle name="Title 35 6 2" xfId="21161" xr:uid="{5DA09604-7D8C-4E62-B1BC-D84D074C7249}"/>
    <cellStyle name="Title 35 6 2 2" xfId="21162" xr:uid="{0D46579A-8466-44D9-8905-CA7D85CE4B21}"/>
    <cellStyle name="Title 35 6 3" xfId="21163" xr:uid="{EE1DEF62-DD8D-4F99-A243-87AA5BC33B6F}"/>
    <cellStyle name="Title 35 6 3 2" xfId="21164" xr:uid="{3B7A1ED8-7ED6-4A42-B881-53B814EA1C56}"/>
    <cellStyle name="Title 35 6 4" xfId="21165" xr:uid="{7CDC56B6-E447-42DB-B436-0C7DBCB40E74}"/>
    <cellStyle name="Title 35 7" xfId="21166" xr:uid="{190846B1-3C8E-4E90-8726-95FB6AC8FA01}"/>
    <cellStyle name="Title 35 7 2" xfId="21167" xr:uid="{40FA6685-D5E6-4ADE-9B63-CFA825A8100E}"/>
    <cellStyle name="Title 35 8" xfId="21168" xr:uid="{C05A0B81-8C94-4E1B-B604-9939D09CD148}"/>
    <cellStyle name="Title 35 8 2" xfId="21169" xr:uid="{4FD23988-7A88-4DD9-AF07-B5CAE60DB888}"/>
    <cellStyle name="Title 35 9" xfId="21170" xr:uid="{F6CB0256-BAFB-470C-B182-F509186EEC58}"/>
    <cellStyle name="Title 35 9 2" xfId="21171" xr:uid="{ED891EF0-21FC-44BC-A5AF-4C4C7AC637B8}"/>
    <cellStyle name="Title 36" xfId="6383" xr:uid="{93B0C785-709C-44E6-A4FF-55016908C38D}"/>
    <cellStyle name="Title 36 10" xfId="21173" xr:uid="{5ADF7C72-28D7-47E9-9F0D-973E8286C1DB}"/>
    <cellStyle name="Title 36 11" xfId="21174" xr:uid="{29A9DE47-DC21-4D0A-AE4B-81CD7F159A83}"/>
    <cellStyle name="Title 36 12" xfId="21172" xr:uid="{4121C3D1-7AFF-461F-A524-89C6B6E999B3}"/>
    <cellStyle name="Title 36 13" xfId="8199" xr:uid="{C81BCA23-1328-4620-A36A-21AD10375954}"/>
    <cellStyle name="Title 36 2" xfId="21175" xr:uid="{466D23AA-D2B4-452E-A25A-41023EE454E1}"/>
    <cellStyle name="Title 36 2 2" xfId="21176" xr:uid="{3B41BB28-C103-48FA-921D-97D96684ABE5}"/>
    <cellStyle name="Title 36 2 2 2" xfId="21177" xr:uid="{20718799-D39F-4851-B53E-B7321759A0CE}"/>
    <cellStyle name="Title 36 2 3" xfId="21178" xr:uid="{BE4EAC8D-6E9E-4339-A3A5-A9758ECA311F}"/>
    <cellStyle name="Title 36 2 3 2" xfId="21179" xr:uid="{092DFB72-8D8E-433C-AB5A-1F5C884AA82F}"/>
    <cellStyle name="Title 36 2 4" xfId="21180" xr:uid="{FCC07487-C995-48C8-8AEE-36385D579D2A}"/>
    <cellStyle name="Title 36 2 5" xfId="21181" xr:uid="{0F7F0A39-99FB-4CE2-AB76-64705B14B16D}"/>
    <cellStyle name="Title 36 3" xfId="21182" xr:uid="{41BA4B11-78C6-4CEE-9D63-B1AB71435E0B}"/>
    <cellStyle name="Title 36 3 2" xfId="21183" xr:uid="{46C953C3-202A-402E-B2C7-DC7776B3002D}"/>
    <cellStyle name="Title 36 3 2 2" xfId="21184" xr:uid="{FDAA24F3-DAB2-49E3-BFBF-85BF867BB3FD}"/>
    <cellStyle name="Title 36 3 3" xfId="21185" xr:uid="{1C951CA7-42AE-44E1-BC8B-52567D9AFA86}"/>
    <cellStyle name="Title 36 3 3 2" xfId="21186" xr:uid="{285BDBCD-FC77-4C39-B989-384D06B25CBE}"/>
    <cellStyle name="Title 36 3 4" xfId="21187" xr:uid="{1D6CE760-F37D-4097-AD3B-BC33CF83E847}"/>
    <cellStyle name="Title 36 4" xfId="21188" xr:uid="{BF32FB07-740F-4A94-B72F-26A0C9A27988}"/>
    <cellStyle name="Title 36 4 2" xfId="21189" xr:uid="{4F26D625-195B-48B1-BF17-8E3E6C3AA96F}"/>
    <cellStyle name="Title 36 4 2 2" xfId="21190" xr:uid="{D5A43C4B-8202-4584-B4E2-3B2DE7380D0C}"/>
    <cellStyle name="Title 36 4 3" xfId="21191" xr:uid="{9176DD4A-0076-43FF-B851-CD69268BD708}"/>
    <cellStyle name="Title 36 4 3 2" xfId="21192" xr:uid="{CE83CB37-F3AF-4128-9372-D6F30549F0B8}"/>
    <cellStyle name="Title 36 4 4" xfId="21193" xr:uid="{5F2C8815-00A3-45B0-9942-1CA96D008E0E}"/>
    <cellStyle name="Title 36 5" xfId="21194" xr:uid="{2873A1C4-EDEE-4B9C-97AE-C5288A85E144}"/>
    <cellStyle name="Title 36 5 2" xfId="21195" xr:uid="{7A261997-E745-4AE9-AB38-F157C2BA9075}"/>
    <cellStyle name="Title 36 5 2 2" xfId="21196" xr:uid="{B54C605B-9A53-4E17-A58F-A71801B7156C}"/>
    <cellStyle name="Title 36 5 3" xfId="21197" xr:uid="{D99123DA-00B0-45B9-9C4B-6211AD3CA6C8}"/>
    <cellStyle name="Title 36 5 3 2" xfId="21198" xr:uid="{C2EC4974-FB03-44F2-8445-6E1D9CEF8C4E}"/>
    <cellStyle name="Title 36 5 4" xfId="21199" xr:uid="{EC41AE44-61FD-4733-A178-ADDC3249DCFD}"/>
    <cellStyle name="Title 36 5 4 2" xfId="21200" xr:uid="{8DB9097E-974D-47A7-9767-003BAD42CADC}"/>
    <cellStyle name="Title 36 5 5" xfId="21201" xr:uid="{564A44E7-6F3B-45F6-9709-8D604D2B07E8}"/>
    <cellStyle name="Title 36 6" xfId="21202" xr:uid="{B0F83D44-78AB-44B4-A024-64E9A086B1EE}"/>
    <cellStyle name="Title 36 6 2" xfId="21203" xr:uid="{C92B779F-4ED4-4E13-A342-6FD696024A3B}"/>
    <cellStyle name="Title 36 6 2 2" xfId="21204" xr:uid="{55C92DEA-46AB-4ED3-AD85-3105AA17DB61}"/>
    <cellStyle name="Title 36 6 3" xfId="21205" xr:uid="{9DF5754E-B5A9-4BB6-93DE-375C669269E4}"/>
    <cellStyle name="Title 36 6 3 2" xfId="21206" xr:uid="{DC62FCE9-C8E9-462E-A3A0-2A8E9EB3D7F7}"/>
    <cellStyle name="Title 36 6 4" xfId="21207" xr:uid="{B4ADABE2-55A2-4CF5-8C69-361E135C711F}"/>
    <cellStyle name="Title 36 7" xfId="21208" xr:uid="{7932F28F-7146-4A98-96CB-92D439823CD4}"/>
    <cellStyle name="Title 36 7 2" xfId="21209" xr:uid="{D3B11F93-23B5-460F-B65B-303ED522A8DD}"/>
    <cellStyle name="Title 36 8" xfId="21210" xr:uid="{2E9A3F6B-DB15-42DD-B6E2-4ECBB83DF288}"/>
    <cellStyle name="Title 36 8 2" xfId="21211" xr:uid="{E859D69A-5E2A-4303-B925-A6147FBFE6FF}"/>
    <cellStyle name="Title 36 9" xfId="21212" xr:uid="{3F187201-55A1-4A41-84BD-78BD957085DD}"/>
    <cellStyle name="Title 36 9 2" xfId="21213" xr:uid="{9F64F014-A41D-45FE-A19E-D955BD48B69B}"/>
    <cellStyle name="Title 37" xfId="6384" xr:uid="{E74AD0B6-37B8-47CE-A4FE-9E84BE9A12DF}"/>
    <cellStyle name="Title 37 10" xfId="21215" xr:uid="{D80696B8-E0A7-4D48-953B-4D1277DF6451}"/>
    <cellStyle name="Title 37 11" xfId="21216" xr:uid="{2F7D5593-35C7-47CD-9BD7-66DB9F7C3F94}"/>
    <cellStyle name="Title 37 12" xfId="21214" xr:uid="{823C3383-3831-4EE3-85E8-ACD244047DCF}"/>
    <cellStyle name="Title 37 13" xfId="8200" xr:uid="{6F9F7B66-2DF9-4619-B51D-1F1C88212BFC}"/>
    <cellStyle name="Title 37 2" xfId="21217" xr:uid="{A6829488-4948-443B-B73B-EC1CE894FE30}"/>
    <cellStyle name="Title 37 2 2" xfId="21218" xr:uid="{AC87C404-5C41-40D9-AA0F-E135439AD755}"/>
    <cellStyle name="Title 37 2 2 2" xfId="21219" xr:uid="{01BFE16D-663A-4E8A-8EF2-E2F015A42E00}"/>
    <cellStyle name="Title 37 2 3" xfId="21220" xr:uid="{468B1948-F54B-42E2-B20D-B19C7ADC0A2A}"/>
    <cellStyle name="Title 37 2 3 2" xfId="21221" xr:uid="{0292290D-A468-4CA5-8768-E7D371BDCECF}"/>
    <cellStyle name="Title 37 2 4" xfId="21222" xr:uid="{ED62B19F-2A20-453E-B738-26820650DA00}"/>
    <cellStyle name="Title 37 2 5" xfId="21223" xr:uid="{9B7077F1-C3F3-4AC1-A490-9C7042094C43}"/>
    <cellStyle name="Title 37 3" xfId="21224" xr:uid="{FB199B54-791C-469E-8704-AF717F6028FA}"/>
    <cellStyle name="Title 37 3 2" xfId="21225" xr:uid="{824D0B24-23A6-40F4-97DF-F823E78370DF}"/>
    <cellStyle name="Title 37 3 2 2" xfId="21226" xr:uid="{4BD27F35-D889-4284-B83E-C7972FC3D5BD}"/>
    <cellStyle name="Title 37 3 3" xfId="21227" xr:uid="{DA1C0DA0-D165-482B-858F-8E1985F4730B}"/>
    <cellStyle name="Title 37 3 3 2" xfId="21228" xr:uid="{92EEA9D3-2521-48DA-ADEE-69CABF502ACA}"/>
    <cellStyle name="Title 37 3 4" xfId="21229" xr:uid="{A630CDFF-0149-4112-B6F7-6BFC64A7B5B6}"/>
    <cellStyle name="Title 37 4" xfId="21230" xr:uid="{9B7C95AC-2100-4278-BBBA-6F533608E55B}"/>
    <cellStyle name="Title 37 4 2" xfId="21231" xr:uid="{F5A7F70F-60A9-4B56-84B6-821397D41BEC}"/>
    <cellStyle name="Title 37 4 2 2" xfId="21232" xr:uid="{70B309CA-EAB6-4D79-A091-22616F8B1BCD}"/>
    <cellStyle name="Title 37 4 3" xfId="21233" xr:uid="{F2193065-3261-43E0-A72E-58F696B2491E}"/>
    <cellStyle name="Title 37 4 3 2" xfId="21234" xr:uid="{671C784E-AB8C-4BE1-99AD-40012E4A6F5D}"/>
    <cellStyle name="Title 37 4 4" xfId="21235" xr:uid="{B8E503AF-6387-42AB-99D9-44A1A7670EA4}"/>
    <cellStyle name="Title 37 5" xfId="21236" xr:uid="{E98FDCCB-7626-4C18-AD90-47E6BA7FD9D5}"/>
    <cellStyle name="Title 37 5 2" xfId="21237" xr:uid="{E0321827-8F37-4E74-9D55-E90281FA0B49}"/>
    <cellStyle name="Title 37 5 2 2" xfId="21238" xr:uid="{AE8F728D-9FFC-4D5D-B7B7-21794E6CF43A}"/>
    <cellStyle name="Title 37 5 3" xfId="21239" xr:uid="{1B44F0C8-6A52-445A-A2F8-CD79D69F1CC2}"/>
    <cellStyle name="Title 37 5 3 2" xfId="21240" xr:uid="{C3398529-4765-4289-A8D8-C254ADD4041B}"/>
    <cellStyle name="Title 37 5 4" xfId="21241" xr:uid="{3ED3CE6E-4B33-4F03-929D-3273536EFE37}"/>
    <cellStyle name="Title 37 5 4 2" xfId="21242" xr:uid="{7EC3EE9B-5287-49A2-A42B-1623DC6B09FF}"/>
    <cellStyle name="Title 37 5 5" xfId="21243" xr:uid="{E3BF1B91-4AE2-4FC3-94F3-CBF9979EE1A4}"/>
    <cellStyle name="Title 37 6" xfId="21244" xr:uid="{3E598593-8719-4C32-AD10-CCCEF353AD27}"/>
    <cellStyle name="Title 37 6 2" xfId="21245" xr:uid="{E61A6D2E-5736-42DA-BF28-4020E8E5818E}"/>
    <cellStyle name="Title 37 6 2 2" xfId="21246" xr:uid="{3F5EC104-D57E-4FF5-84B1-D5F9326168D5}"/>
    <cellStyle name="Title 37 6 3" xfId="21247" xr:uid="{8E58CAE6-0391-4051-9D87-1DACBEF0539E}"/>
    <cellStyle name="Title 37 6 3 2" xfId="21248" xr:uid="{2F0002A5-5ED1-4EA5-813F-3A9B0AE9C8CF}"/>
    <cellStyle name="Title 37 6 4" xfId="21249" xr:uid="{C28C277D-98B8-4196-A1F3-5C9DFF55F75B}"/>
    <cellStyle name="Title 37 7" xfId="21250" xr:uid="{0ADBB694-48BE-4D06-A970-3A12AD010357}"/>
    <cellStyle name="Title 37 7 2" xfId="21251" xr:uid="{690B8604-655A-43C4-AE2B-D1E65A121C2D}"/>
    <cellStyle name="Title 37 8" xfId="21252" xr:uid="{922D315B-1827-4EA3-B0CD-40E258307A4E}"/>
    <cellStyle name="Title 37 8 2" xfId="21253" xr:uid="{C6CA53E7-8B3C-47AB-89EA-DBB0F20F5975}"/>
    <cellStyle name="Title 37 9" xfId="21254" xr:uid="{D0173C40-4624-44BB-B146-52CB1F8B3E3E}"/>
    <cellStyle name="Title 37 9 2" xfId="21255" xr:uid="{31F43CD0-C290-4A81-A3A0-184F29F994CE}"/>
    <cellStyle name="Title 38" xfId="6385" xr:uid="{10FDCD0B-A1A5-4833-AC4A-A4ADC11062B2}"/>
    <cellStyle name="Title 38 10" xfId="21257" xr:uid="{00617D45-9CB8-45D8-AE71-4AC61F2BDAF8}"/>
    <cellStyle name="Title 38 11" xfId="21258" xr:uid="{0742D22A-1182-4F67-8B31-3803EB9C5B12}"/>
    <cellStyle name="Title 38 12" xfId="21256" xr:uid="{8013F6DB-B989-49BD-9EA1-4190BFC0BFB6}"/>
    <cellStyle name="Title 38 13" xfId="8201" xr:uid="{454E70F0-EB16-4FD4-B149-DCD331B4A7D7}"/>
    <cellStyle name="Title 38 2" xfId="21259" xr:uid="{C5144893-4564-440D-9F16-18380D76ECD4}"/>
    <cellStyle name="Title 38 2 2" xfId="21260" xr:uid="{5E60E2ED-610E-4ADC-A592-89D08871910B}"/>
    <cellStyle name="Title 38 2 2 2" xfId="21261" xr:uid="{7B2F55EA-98AB-4D3E-B406-E5AE06EC2E82}"/>
    <cellStyle name="Title 38 2 3" xfId="21262" xr:uid="{F6D49FCC-2FD7-423D-BB5C-06D05526F841}"/>
    <cellStyle name="Title 38 2 3 2" xfId="21263" xr:uid="{05C9AF8A-9C17-4C7B-8D43-F5B7D06679D6}"/>
    <cellStyle name="Title 38 2 4" xfId="21264" xr:uid="{E8A87D53-0E16-4073-93EC-C3250817C519}"/>
    <cellStyle name="Title 38 2 5" xfId="21265" xr:uid="{B18E662A-012E-4ACE-B61B-C120F2F44174}"/>
    <cellStyle name="Title 38 3" xfId="21266" xr:uid="{7B0BE9B5-82D1-49B0-9ED9-32F414DDFCA3}"/>
    <cellStyle name="Title 38 3 2" xfId="21267" xr:uid="{5F71D7F4-8DAB-4A86-82C7-77AF1855CB3E}"/>
    <cellStyle name="Title 38 3 2 2" xfId="21268" xr:uid="{0E647C1B-F405-4DD2-AE2F-7A24164C2B9C}"/>
    <cellStyle name="Title 38 3 3" xfId="21269" xr:uid="{8FC8D481-5143-40E1-BEE2-CE4391F46EF9}"/>
    <cellStyle name="Title 38 3 3 2" xfId="21270" xr:uid="{F62A5633-CB1C-4C21-ABFD-67B973B4383A}"/>
    <cellStyle name="Title 38 3 4" xfId="21271" xr:uid="{DD13DD95-FD0B-4C9A-BA9A-A326E4FD1871}"/>
    <cellStyle name="Title 38 4" xfId="21272" xr:uid="{D410FBF4-E233-4B1D-AB4B-9A07265F85BD}"/>
    <cellStyle name="Title 38 4 2" xfId="21273" xr:uid="{0A442763-BADA-437E-8462-65B6FB447F0C}"/>
    <cellStyle name="Title 38 4 2 2" xfId="21274" xr:uid="{C9F8A2CB-388A-464C-9F39-C0CB97D896D1}"/>
    <cellStyle name="Title 38 4 3" xfId="21275" xr:uid="{4C99C161-8B2B-4F24-8CE7-487FCAA439EE}"/>
    <cellStyle name="Title 38 4 3 2" xfId="21276" xr:uid="{EC9791FE-5FBF-4A31-BB60-CE0957398756}"/>
    <cellStyle name="Title 38 4 4" xfId="21277" xr:uid="{C20047B4-D303-4C18-9E38-8E4CA5297115}"/>
    <cellStyle name="Title 38 5" xfId="21278" xr:uid="{7EE0C8B9-3AA1-4CA8-9677-1DDE3C37DE75}"/>
    <cellStyle name="Title 38 5 2" xfId="21279" xr:uid="{69C7FC9C-6B3C-45DA-9E02-9B211ECF9023}"/>
    <cellStyle name="Title 38 5 2 2" xfId="21280" xr:uid="{F4D68616-1852-4A93-9F6F-9BA62081BE89}"/>
    <cellStyle name="Title 38 5 3" xfId="21281" xr:uid="{8780DF79-BE69-49C7-8835-6D467EB41E4E}"/>
    <cellStyle name="Title 38 5 3 2" xfId="21282" xr:uid="{34AA7216-9708-4F02-9FF4-A72D51C2A308}"/>
    <cellStyle name="Title 38 5 4" xfId="21283" xr:uid="{98D5DC6D-1E6B-4B8F-800A-657159976560}"/>
    <cellStyle name="Title 38 5 4 2" xfId="21284" xr:uid="{39EE8684-A552-491E-9FA1-96EAB7F1317A}"/>
    <cellStyle name="Title 38 5 5" xfId="21285" xr:uid="{4663F0CF-94DF-40FA-A58E-620E043CD6B4}"/>
    <cellStyle name="Title 38 6" xfId="21286" xr:uid="{057FC080-1A99-4BED-A83E-3C04CB6539DD}"/>
    <cellStyle name="Title 38 6 2" xfId="21287" xr:uid="{9D1A3B53-2B31-41C3-9341-8790BB6152F6}"/>
    <cellStyle name="Title 38 6 2 2" xfId="21288" xr:uid="{F92DAC39-42B9-4A47-8176-B043115AC687}"/>
    <cellStyle name="Title 38 6 3" xfId="21289" xr:uid="{265284CD-8407-42BB-8E1F-531928952B8F}"/>
    <cellStyle name="Title 38 6 3 2" xfId="21290" xr:uid="{C08EB0B9-AB08-429C-993E-3B601F814F94}"/>
    <cellStyle name="Title 38 6 4" xfId="21291" xr:uid="{A914CAB0-5297-4317-A795-79AEBBD07D6C}"/>
    <cellStyle name="Title 38 7" xfId="21292" xr:uid="{0010DD33-F8D4-4B81-A836-E97272BA2FF6}"/>
    <cellStyle name="Title 38 7 2" xfId="21293" xr:uid="{53F1F6CE-BEF0-419E-A588-C7CA2F100E79}"/>
    <cellStyle name="Title 38 8" xfId="21294" xr:uid="{9B64EC7C-0848-416D-84E3-C29792F5B895}"/>
    <cellStyle name="Title 38 8 2" xfId="21295" xr:uid="{B9056A43-A06F-4F5D-A9F6-4B589C9F5846}"/>
    <cellStyle name="Title 38 9" xfId="21296" xr:uid="{36E2FC62-E6C6-4F21-AC6C-95CEEFDA8F96}"/>
    <cellStyle name="Title 38 9 2" xfId="21297" xr:uid="{A11FD360-2870-4C99-B24E-CB878158500E}"/>
    <cellStyle name="Title 39" xfId="6386" xr:uid="{7DA61020-7C01-4AE8-9C09-F4DEECEB0443}"/>
    <cellStyle name="Title 39 10" xfId="21299" xr:uid="{C595EB34-E40A-4F55-9C47-5D8FFB21C27B}"/>
    <cellStyle name="Title 39 11" xfId="21300" xr:uid="{696A7CF4-6D29-4459-BF57-A669CA9B4960}"/>
    <cellStyle name="Title 39 12" xfId="21298" xr:uid="{F05A1B0C-8206-4C75-8498-7C9B5A36A3A9}"/>
    <cellStyle name="Title 39 13" xfId="8202" xr:uid="{BFBF2847-4DD9-43FF-972D-DFF04F6FE16B}"/>
    <cellStyle name="Title 39 2" xfId="21301" xr:uid="{5C20F140-01CF-47FD-B8B5-488519D6E7D3}"/>
    <cellStyle name="Title 39 2 2" xfId="21302" xr:uid="{77E1CF8A-4627-45B7-BB4B-D8B885979415}"/>
    <cellStyle name="Title 39 2 2 2" xfId="21303" xr:uid="{3C8D1F31-4977-440F-96E6-AF1F3E3D03DE}"/>
    <cellStyle name="Title 39 2 3" xfId="21304" xr:uid="{7180FEFC-E8B4-48EE-B926-94F9D581D37B}"/>
    <cellStyle name="Title 39 2 3 2" xfId="21305" xr:uid="{AC3F758E-8149-4BF5-98B0-925D57710A68}"/>
    <cellStyle name="Title 39 2 4" xfId="21306" xr:uid="{A636A54A-119F-43E9-BA47-D245CEE91B84}"/>
    <cellStyle name="Title 39 2 5" xfId="21307" xr:uid="{BB717A61-124C-4983-9E7B-2B46A748BA70}"/>
    <cellStyle name="Title 39 3" xfId="21308" xr:uid="{FDFFEBD4-D0A9-468A-A899-B59150F8D635}"/>
    <cellStyle name="Title 39 3 2" xfId="21309" xr:uid="{0062CC72-ACC6-4F14-9B31-0BB426AD1EDE}"/>
    <cellStyle name="Title 39 3 2 2" xfId="21310" xr:uid="{E74CF5B0-290E-4790-83F7-CA5CB43B3C20}"/>
    <cellStyle name="Title 39 3 3" xfId="21311" xr:uid="{9CD221E2-E504-41FE-B128-23A7846E57B5}"/>
    <cellStyle name="Title 39 3 3 2" xfId="21312" xr:uid="{A2F86843-B8B3-44A9-B8D2-E682DBA60AB5}"/>
    <cellStyle name="Title 39 3 4" xfId="21313" xr:uid="{8D0D17AC-61A6-469C-9984-793201CC1039}"/>
    <cellStyle name="Title 39 4" xfId="21314" xr:uid="{A943CF96-2E01-4A39-9457-D63C8800469F}"/>
    <cellStyle name="Title 39 4 2" xfId="21315" xr:uid="{46AA0913-6317-4E70-853C-02F78D545AFE}"/>
    <cellStyle name="Title 39 4 2 2" xfId="21316" xr:uid="{EC03D0E1-0466-4DC8-8679-803A79974192}"/>
    <cellStyle name="Title 39 4 3" xfId="21317" xr:uid="{9A206FD9-21E7-46AD-82CA-9EC65D3E425E}"/>
    <cellStyle name="Title 39 4 3 2" xfId="21318" xr:uid="{54A5B946-3FCC-4F6A-9D00-83ECA92335A8}"/>
    <cellStyle name="Title 39 4 4" xfId="21319" xr:uid="{F2CBBF7D-B726-4847-9471-9F090E62E45E}"/>
    <cellStyle name="Title 39 5" xfId="21320" xr:uid="{2CC3E8B9-2EDC-45CC-8B1B-CCDF52E01B16}"/>
    <cellStyle name="Title 39 5 2" xfId="21321" xr:uid="{D22BCA84-211A-41BF-8BD2-217AD724972E}"/>
    <cellStyle name="Title 39 5 2 2" xfId="21322" xr:uid="{44B42D8C-F976-4BF2-9324-0DB32E4C4962}"/>
    <cellStyle name="Title 39 5 3" xfId="21323" xr:uid="{2F5AC456-8333-4036-8EDE-45A8878B1640}"/>
    <cellStyle name="Title 39 5 3 2" xfId="21324" xr:uid="{8212643B-38BF-4FEC-B38B-8120E3A1D3C4}"/>
    <cellStyle name="Title 39 5 4" xfId="21325" xr:uid="{F6C465FA-0CA9-42D1-A0F7-9B8AE3A24D13}"/>
    <cellStyle name="Title 39 5 4 2" xfId="21326" xr:uid="{2CAAEC59-BB6D-4183-893F-E3FD8B97B4E1}"/>
    <cellStyle name="Title 39 5 5" xfId="21327" xr:uid="{A6A5F929-98AC-49C5-90A2-6735769FDF10}"/>
    <cellStyle name="Title 39 6" xfId="21328" xr:uid="{03F1846C-19DB-4EA3-9D53-263334DBC9E8}"/>
    <cellStyle name="Title 39 6 2" xfId="21329" xr:uid="{57F78E34-4D72-43F5-8DAD-CFAAA1F78EA5}"/>
    <cellStyle name="Title 39 6 2 2" xfId="21330" xr:uid="{1BB6A180-A744-4C49-BE9F-8C75AF338A83}"/>
    <cellStyle name="Title 39 6 3" xfId="21331" xr:uid="{4BC65299-8006-41A0-BC1A-EBE0483EE778}"/>
    <cellStyle name="Title 39 6 3 2" xfId="21332" xr:uid="{374DC32C-109E-4055-816B-E0740CE320A6}"/>
    <cellStyle name="Title 39 6 4" xfId="21333" xr:uid="{E2B59768-7268-4557-AC40-7ED9726EAA7D}"/>
    <cellStyle name="Title 39 7" xfId="21334" xr:uid="{39B79A92-6578-41BE-9D67-6EAC86E09428}"/>
    <cellStyle name="Title 39 7 2" xfId="21335" xr:uid="{D10B9D27-4B56-49E6-90DA-5FD1DF49A26C}"/>
    <cellStyle name="Title 39 8" xfId="21336" xr:uid="{E9DE8C6D-6414-45A2-B82A-D41348DB0341}"/>
    <cellStyle name="Title 39 8 2" xfId="21337" xr:uid="{4E62C5C1-83B4-4CA3-9C10-8B07F741FF71}"/>
    <cellStyle name="Title 39 9" xfId="21338" xr:uid="{95C21092-BC2B-43E4-A5BD-ADA3C26130CB}"/>
    <cellStyle name="Title 39 9 2" xfId="21339" xr:uid="{3992E461-CBA8-432C-92A7-2C0894FF6AA3}"/>
    <cellStyle name="Title 4" xfId="2461" xr:uid="{FD974C72-F1C9-44BE-A787-6EAFB3B99B2C}"/>
    <cellStyle name="Title 4 10" xfId="21341" xr:uid="{E74B72D4-1BD6-4B51-B5BF-00F19B03328B}"/>
    <cellStyle name="Title 4 10 2" xfId="21342" xr:uid="{8A78C511-2625-44BD-B0D5-3D91239E51BB}"/>
    <cellStyle name="Title 4 11" xfId="21343" xr:uid="{82EB20F7-D085-42AF-98C4-B4D71AECC986}"/>
    <cellStyle name="Title 4 12" xfId="21344" xr:uid="{9BD8ECE9-5B52-4375-B232-B7F1B6DD7AC6}"/>
    <cellStyle name="Title 4 13" xfId="21340" xr:uid="{237729ED-F320-4478-AA4D-7C2866E62AC7}"/>
    <cellStyle name="Title 4 14" xfId="8203" xr:uid="{19A94452-D7B4-4BE7-A575-2125ACE2C8EA}"/>
    <cellStyle name="Title 4 15" xfId="6387" xr:uid="{7AF3A49A-DA2E-4145-B58A-09F1585C1881}"/>
    <cellStyle name="Title 4 2" xfId="21345" xr:uid="{CFF9EFF2-E7A8-457B-840C-2C06759254E5}"/>
    <cellStyle name="Title 4 2 10" xfId="21346" xr:uid="{7C0AD022-8ABC-4348-942B-B8EA6EDA85B5}"/>
    <cellStyle name="Title 4 2 2" xfId="21347" xr:uid="{5FE1663D-BD32-4A5F-9ABD-8D712FCC071C}"/>
    <cellStyle name="Title 4 2 2 2" xfId="21348" xr:uid="{D686BC45-822B-4930-B4B4-ED107CA4D9E6}"/>
    <cellStyle name="Title 4 2 2 2 2" xfId="21349" xr:uid="{49AB4774-389B-4174-92B1-CA3A8ACDCA9E}"/>
    <cellStyle name="Title 4 2 2 3" xfId="21350" xr:uid="{218183D9-A947-45A0-B3E0-CFE7A3E3A9E1}"/>
    <cellStyle name="Title 4 2 2 3 2" xfId="21351" xr:uid="{15C59842-5AAD-44E7-9C9D-643CAAB08287}"/>
    <cellStyle name="Title 4 2 2 4" xfId="21352" xr:uid="{0A193172-9A9C-4E67-9B34-9B6379A6026D}"/>
    <cellStyle name="Title 4 2 3" xfId="21353" xr:uid="{6A7FE468-B04A-4D38-B20A-50BBD7C92037}"/>
    <cellStyle name="Title 4 2 3 2" xfId="21354" xr:uid="{467DCA6C-5FB7-47ED-A38D-7E9E43F733C0}"/>
    <cellStyle name="Title 4 2 3 2 2" xfId="21355" xr:uid="{0A98D224-010C-4FAA-87D3-7B71344310A3}"/>
    <cellStyle name="Title 4 2 3 3" xfId="21356" xr:uid="{EEC26B3F-943F-4CE2-A957-D493A63F43E7}"/>
    <cellStyle name="Title 4 2 3 3 2" xfId="21357" xr:uid="{2BB1297D-666A-41BD-A028-12CC79CCE2FD}"/>
    <cellStyle name="Title 4 2 3 4" xfId="21358" xr:uid="{4F4141C9-19D1-4A17-85CB-7CCBA9118595}"/>
    <cellStyle name="Title 4 2 4" xfId="21359" xr:uid="{E5F1787F-B862-4EE3-9965-03F62FB4FCCA}"/>
    <cellStyle name="Title 4 2 4 2" xfId="21360" xr:uid="{AFB5E77E-EDAF-47FE-BB2C-E0390F22B18A}"/>
    <cellStyle name="Title 4 2 4 2 2" xfId="21361" xr:uid="{95D6C30F-4323-4E3F-B24D-2AF177F68531}"/>
    <cellStyle name="Title 4 2 4 3" xfId="21362" xr:uid="{835EFCBF-3F2D-43CE-90C5-002148CA6185}"/>
    <cellStyle name="Title 4 2 4 3 2" xfId="21363" xr:uid="{606C5626-6671-4DE8-A6C2-DB63ECC69F42}"/>
    <cellStyle name="Title 4 2 4 4" xfId="21364" xr:uid="{3BDF1236-81BD-424A-8CF4-346FBCF6D227}"/>
    <cellStyle name="Title 4 2 4 4 2" xfId="21365" xr:uid="{C89E72F1-CA7A-45F7-891D-FBC114677870}"/>
    <cellStyle name="Title 4 2 4 5" xfId="21366" xr:uid="{7DFE9DEB-2F26-455E-A875-AF50E48BD15A}"/>
    <cellStyle name="Title 4 2 5" xfId="21367" xr:uid="{55A34FEB-5AD4-46C9-8B0D-375DD8CC2B0C}"/>
    <cellStyle name="Title 4 2 5 2" xfId="21368" xr:uid="{EF1E83B4-3CA7-484C-B5DC-8C9AAFA77915}"/>
    <cellStyle name="Title 4 2 5 2 2" xfId="21369" xr:uid="{EC0D9D9C-A0F4-487F-A78F-AE8B4A90E57E}"/>
    <cellStyle name="Title 4 2 5 3" xfId="21370" xr:uid="{AC0FE040-6DEA-40C0-A92E-0A6B2229C877}"/>
    <cellStyle name="Title 4 2 5 3 2" xfId="21371" xr:uid="{56D981D5-B880-4A5B-AF6D-5A1EA3B3F401}"/>
    <cellStyle name="Title 4 2 5 4" xfId="21372" xr:uid="{99F70F64-33DE-49E1-92BB-5B5D76CA3B09}"/>
    <cellStyle name="Title 4 2 6" xfId="21373" xr:uid="{4B266833-D489-4448-BE9B-69DC6733EA4C}"/>
    <cellStyle name="Title 4 2 6 2" xfId="21374" xr:uid="{99D6385E-D813-496B-8694-AB70AAAA7693}"/>
    <cellStyle name="Title 4 2 7" xfId="21375" xr:uid="{876E58E8-F078-4C6D-A7CE-C625846672B6}"/>
    <cellStyle name="Title 4 2 7 2" xfId="21376" xr:uid="{1DA52026-5E6A-48E4-A16E-678BC05C8BD2}"/>
    <cellStyle name="Title 4 2 8" xfId="21377" xr:uid="{76ACDE69-1D4A-4BB3-9EC7-C0F1819C89F9}"/>
    <cellStyle name="Title 4 2 8 2" xfId="21378" xr:uid="{8FEF20AF-CF0C-43F1-B2F5-7FB62F00BACF}"/>
    <cellStyle name="Title 4 2 9" xfId="21379" xr:uid="{4E0C53EF-71CD-4883-BA0B-6C21A79D31AC}"/>
    <cellStyle name="Title 4 3" xfId="21380" xr:uid="{BD7D7C3B-E7BD-42BD-9F9B-8F11C56DF617}"/>
    <cellStyle name="Title 4 3 2" xfId="21381" xr:uid="{8A3EF7BA-013A-4B1B-9E83-96171436E654}"/>
    <cellStyle name="Title 4 3 2 2" xfId="21382" xr:uid="{CC2662BF-EAD2-42F8-9A31-39B1EF8C8287}"/>
    <cellStyle name="Title 4 3 3" xfId="21383" xr:uid="{95AAF2E1-B8F1-40C2-B975-E46347F6B1AF}"/>
    <cellStyle name="Title 4 3 3 2" xfId="21384" xr:uid="{C95BEF7A-B465-4532-B980-EAF27FBC4C39}"/>
    <cellStyle name="Title 4 3 4" xfId="21385" xr:uid="{455D7E2D-5155-4F95-A43D-99BB3F6D2A8F}"/>
    <cellStyle name="Title 4 3 5" xfId="21386" xr:uid="{13216C13-A45D-4CE7-B08A-072FA5D2546D}"/>
    <cellStyle name="Title 4 4" xfId="21387" xr:uid="{40E0CAB5-4986-4839-8F9F-8D89A35C9A2A}"/>
    <cellStyle name="Title 4 4 2" xfId="21388" xr:uid="{A71E719F-73F2-4AC0-AD13-CA61483CEE47}"/>
    <cellStyle name="Title 4 4 2 2" xfId="21389" xr:uid="{EA0852E9-5759-41BC-8622-D4CB1BEED512}"/>
    <cellStyle name="Title 4 4 3" xfId="21390" xr:uid="{AE30E8E5-483A-448D-80A6-744FCE23360A}"/>
    <cellStyle name="Title 4 4 3 2" xfId="21391" xr:uid="{2C50502C-7B5E-4F77-A7B5-3BCE3C2206F1}"/>
    <cellStyle name="Title 4 4 4" xfId="21392" xr:uid="{62EBAB55-D7D7-4023-B140-E4865582B566}"/>
    <cellStyle name="Title 4 5" xfId="21393" xr:uid="{24CB9A09-7D31-42FB-B441-545D47C35C96}"/>
    <cellStyle name="Title 4 5 2" xfId="21394" xr:uid="{18B34CA3-C481-450F-A28F-F0499EFF6D41}"/>
    <cellStyle name="Title 4 5 2 2" xfId="21395" xr:uid="{3F2D3428-054D-4A77-9FAE-61E69CC69416}"/>
    <cellStyle name="Title 4 5 3" xfId="21396" xr:uid="{170CF584-FEF6-420A-831D-CD79059D9C94}"/>
    <cellStyle name="Title 4 5 3 2" xfId="21397" xr:uid="{77865F7D-8568-41F2-88D4-9445D61F2470}"/>
    <cellStyle name="Title 4 5 4" xfId="21398" xr:uid="{551F45E4-74F3-46A4-8082-CBFC9FBC3424}"/>
    <cellStyle name="Title 4 6" xfId="21399" xr:uid="{E23578A4-59F3-4020-9DF4-171AA3607868}"/>
    <cellStyle name="Title 4 6 2" xfId="21400" xr:uid="{0749BAA4-85FC-4BFD-8C40-AF9C567B521E}"/>
    <cellStyle name="Title 4 6 2 2" xfId="21401" xr:uid="{EC213635-D200-49A3-A3EB-CC1184E17ED7}"/>
    <cellStyle name="Title 4 6 3" xfId="21402" xr:uid="{4E909A28-0F8A-46C6-9677-2544C7406338}"/>
    <cellStyle name="Title 4 6 3 2" xfId="21403" xr:uid="{BC330647-652E-4EFF-93BA-AC7BAE0CBF93}"/>
    <cellStyle name="Title 4 6 4" xfId="21404" xr:uid="{ED4885CC-21CA-4F3C-A808-5759A8BC25A3}"/>
    <cellStyle name="Title 4 6 4 2" xfId="21405" xr:uid="{163210C9-4DD5-458A-B81B-A94D6B321186}"/>
    <cellStyle name="Title 4 6 5" xfId="21406" xr:uid="{816A0D3D-C72C-4947-AACE-982ED11963C2}"/>
    <cellStyle name="Title 4 7" xfId="21407" xr:uid="{CC5D99FB-F4B6-43E5-85B6-08F7875D7A05}"/>
    <cellStyle name="Title 4 7 2" xfId="21408" xr:uid="{F8F92B3C-7705-4BCF-9B50-D3767070B2EB}"/>
    <cellStyle name="Title 4 7 2 2" xfId="21409" xr:uid="{18421A61-8E31-4F27-8095-71DDE857AA4F}"/>
    <cellStyle name="Title 4 7 3" xfId="21410" xr:uid="{6D621436-A6B8-448F-8C59-886A4958D27C}"/>
    <cellStyle name="Title 4 7 3 2" xfId="21411" xr:uid="{282A264F-A46C-47A6-AFE8-FA7F917B4062}"/>
    <cellStyle name="Title 4 7 4" xfId="21412" xr:uid="{FCA466E0-70FC-43D7-8137-F6398F4504F1}"/>
    <cellStyle name="Title 4 8" xfId="21413" xr:uid="{18278122-50F7-44F2-97F9-0C050541768B}"/>
    <cellStyle name="Title 4 8 2" xfId="21414" xr:uid="{6AE78580-22AD-45E3-9294-D65D3FB1C8CD}"/>
    <cellStyle name="Title 4 9" xfId="21415" xr:uid="{3BAE125D-2D2F-416D-8D19-4815DF91F5A5}"/>
    <cellStyle name="Title 4 9 2" xfId="21416" xr:uid="{D2B27BEB-257A-48CE-9CA2-AEABCEB671DB}"/>
    <cellStyle name="Title 40" xfId="6388" xr:uid="{5B32189B-737C-48E1-8E4A-1D2F493C47C9}"/>
    <cellStyle name="Title 40 10" xfId="21418" xr:uid="{34D7D814-9901-496D-8936-1817A96718C4}"/>
    <cellStyle name="Title 40 11" xfId="21419" xr:uid="{AD9135F4-068B-4A03-88D5-CCB2E0542209}"/>
    <cellStyle name="Title 40 12" xfId="21417" xr:uid="{44178D3C-4AC7-4829-99B6-2960896CFDD3}"/>
    <cellStyle name="Title 40 13" xfId="8204" xr:uid="{852661F5-0DD1-4BC4-A5AD-6161DDAC0390}"/>
    <cellStyle name="Title 40 2" xfId="21420" xr:uid="{A967AB7E-D094-41FB-96E0-0FEA4354FCB9}"/>
    <cellStyle name="Title 40 2 2" xfId="21421" xr:uid="{2BFADCB8-CAE1-4AF4-A581-76CEBEAD34D3}"/>
    <cellStyle name="Title 40 2 2 2" xfId="21422" xr:uid="{FFE3088A-CE6B-462C-AFA5-36784396B536}"/>
    <cellStyle name="Title 40 2 3" xfId="21423" xr:uid="{1010C806-CBD4-4E53-AD09-3D3FFA5307D6}"/>
    <cellStyle name="Title 40 2 3 2" xfId="21424" xr:uid="{380346F1-D570-467B-A51B-80161A1DB16C}"/>
    <cellStyle name="Title 40 2 4" xfId="21425" xr:uid="{DCB05E1F-0BCA-496A-AD75-9CA39C6F16F3}"/>
    <cellStyle name="Title 40 2 5" xfId="21426" xr:uid="{ED1311C2-5F4C-4FBD-95D2-B08046B6DBA4}"/>
    <cellStyle name="Title 40 3" xfId="21427" xr:uid="{27C983F1-AFEC-4766-A0BC-B6AFD0F14372}"/>
    <cellStyle name="Title 40 3 2" xfId="21428" xr:uid="{9E091266-085A-4BC2-AA0C-9E0B5EA1671A}"/>
    <cellStyle name="Title 40 3 2 2" xfId="21429" xr:uid="{46D4782A-C4E8-4BF8-850A-0C87294F5C90}"/>
    <cellStyle name="Title 40 3 3" xfId="21430" xr:uid="{8A75EB83-23C9-47E3-A2E1-40D6017AF193}"/>
    <cellStyle name="Title 40 3 3 2" xfId="21431" xr:uid="{ACE05689-6C8D-4FDE-BE9C-63D232EEC8BA}"/>
    <cellStyle name="Title 40 3 4" xfId="21432" xr:uid="{8331F5DC-CBB0-45BB-AD76-B0FA75269ECF}"/>
    <cellStyle name="Title 40 4" xfId="21433" xr:uid="{36363928-2E8D-41C2-A6F9-B6096FC80566}"/>
    <cellStyle name="Title 40 4 2" xfId="21434" xr:uid="{BF6C44FA-37BE-4984-AEA2-A9E33D613EB2}"/>
    <cellStyle name="Title 40 4 2 2" xfId="21435" xr:uid="{0F538203-8FED-4D1E-8EF4-4615A2336E8D}"/>
    <cellStyle name="Title 40 4 3" xfId="21436" xr:uid="{4DA94AA6-CA5E-43BA-B9B1-9E0164666CEB}"/>
    <cellStyle name="Title 40 4 3 2" xfId="21437" xr:uid="{B721B155-6017-4622-94B2-C24474F0BC6D}"/>
    <cellStyle name="Title 40 4 4" xfId="21438" xr:uid="{2D316776-B6AB-495D-95E2-433728B694F0}"/>
    <cellStyle name="Title 40 5" xfId="21439" xr:uid="{96EB2814-8A6B-47A4-975A-CB8F966A8CFB}"/>
    <cellStyle name="Title 40 5 2" xfId="21440" xr:uid="{3D4ADE47-95E2-4FDB-AC90-187472EACF75}"/>
    <cellStyle name="Title 40 5 2 2" xfId="21441" xr:uid="{17E50CFD-BD3F-40C2-A2DF-ADC47810D197}"/>
    <cellStyle name="Title 40 5 3" xfId="21442" xr:uid="{90AD634D-5E8C-4B87-9B07-E71E36F97916}"/>
    <cellStyle name="Title 40 5 3 2" xfId="21443" xr:uid="{F84151FF-649C-4F1A-9930-6EBEFB36E107}"/>
    <cellStyle name="Title 40 5 4" xfId="21444" xr:uid="{F7D9702D-70FE-4AD8-AF10-C611916781C7}"/>
    <cellStyle name="Title 40 5 4 2" xfId="21445" xr:uid="{E824C015-33D2-45A1-96B2-287BA1FFDECF}"/>
    <cellStyle name="Title 40 5 5" xfId="21446" xr:uid="{092CC1D4-B737-4E47-8F56-71BCF6E01196}"/>
    <cellStyle name="Title 40 6" xfId="21447" xr:uid="{2FB3B5F3-BEB8-45EB-8C2F-E5BD6C85E686}"/>
    <cellStyle name="Title 40 6 2" xfId="21448" xr:uid="{2D6F5527-A004-4550-8010-332F06436AAB}"/>
    <cellStyle name="Title 40 6 2 2" xfId="21449" xr:uid="{9D8FDE4A-8324-4C99-A283-A8BB0095F9C3}"/>
    <cellStyle name="Title 40 6 3" xfId="21450" xr:uid="{CEB199C5-4586-4497-BD14-79F4A4A7CD44}"/>
    <cellStyle name="Title 40 6 3 2" xfId="21451" xr:uid="{50134A83-C2B3-40C5-9DD6-BAAD46DA971C}"/>
    <cellStyle name="Title 40 6 4" xfId="21452" xr:uid="{73B6F97D-6A4B-41A4-879C-B9381B45486D}"/>
    <cellStyle name="Title 40 7" xfId="21453" xr:uid="{7829486A-E660-4382-8DF1-0EB92FFA2EAB}"/>
    <cellStyle name="Title 40 7 2" xfId="21454" xr:uid="{4DDB7A60-84DB-46BC-8422-8B9534F3A47A}"/>
    <cellStyle name="Title 40 8" xfId="21455" xr:uid="{1C30A7D8-1994-4FAA-AEBF-C191A6511913}"/>
    <cellStyle name="Title 40 8 2" xfId="21456" xr:uid="{D768645F-93AB-4617-A68D-70961F55B411}"/>
    <cellStyle name="Title 40 9" xfId="21457" xr:uid="{DFD541C0-175A-449C-85FB-9688AAC079B9}"/>
    <cellStyle name="Title 40 9 2" xfId="21458" xr:uid="{1C65274F-F42F-48D0-8E1D-5347A543DA8C}"/>
    <cellStyle name="Title 41" xfId="6389" xr:uid="{6E0461CD-58F2-4D2E-8A2F-2543009B41AE}"/>
    <cellStyle name="Title 41 10" xfId="21460" xr:uid="{45F6A221-C477-4226-B84F-8A0AFC71129A}"/>
    <cellStyle name="Title 41 11" xfId="21461" xr:uid="{DD0F90CD-31B9-4EDE-AA07-94FA43FA2C1C}"/>
    <cellStyle name="Title 41 12" xfId="21459" xr:uid="{EA1FC4A3-1535-4379-BC73-2ED7623E36F5}"/>
    <cellStyle name="Title 41 13" xfId="8205" xr:uid="{88E11550-D830-4853-9587-FF441B09AAB8}"/>
    <cellStyle name="Title 41 2" xfId="21462" xr:uid="{FC1125F2-D2C2-4D70-A535-B1CAB68F4E35}"/>
    <cellStyle name="Title 41 2 2" xfId="21463" xr:uid="{8831205C-26F2-40EB-85DB-DC42AEBB5A16}"/>
    <cellStyle name="Title 41 2 2 2" xfId="21464" xr:uid="{2B119524-EBD0-4177-B73D-FFB24AC72789}"/>
    <cellStyle name="Title 41 2 3" xfId="21465" xr:uid="{83A9E6FC-C1A7-47F0-80DE-C3FFA18513BF}"/>
    <cellStyle name="Title 41 2 3 2" xfId="21466" xr:uid="{B9DC9B3B-C50C-4C4C-8FF7-994E922BF721}"/>
    <cellStyle name="Title 41 2 4" xfId="21467" xr:uid="{55654762-961D-4EF9-88CA-A16B4A810BB3}"/>
    <cellStyle name="Title 41 2 5" xfId="21468" xr:uid="{6D5933D2-30F5-45BC-BEDF-0C4A69EF03E1}"/>
    <cellStyle name="Title 41 3" xfId="21469" xr:uid="{4E49CF54-1FCB-45C5-9F76-49CF7DF54994}"/>
    <cellStyle name="Title 41 3 2" xfId="21470" xr:uid="{98DE9A34-C062-4C49-9702-929B5A109084}"/>
    <cellStyle name="Title 41 3 2 2" xfId="21471" xr:uid="{8D0C5DBE-E817-4960-9170-CD48F9B15D00}"/>
    <cellStyle name="Title 41 3 3" xfId="21472" xr:uid="{63B11C1B-DED8-4C3B-B7B1-F1D79D4C87D4}"/>
    <cellStyle name="Title 41 3 3 2" xfId="21473" xr:uid="{02F829DC-3C9D-4906-B98E-7ED265F18F46}"/>
    <cellStyle name="Title 41 3 4" xfId="21474" xr:uid="{40CCF217-5091-452C-AF00-666F208D03B5}"/>
    <cellStyle name="Title 41 4" xfId="21475" xr:uid="{2482F7B4-3617-44FE-90D5-397BED880537}"/>
    <cellStyle name="Title 41 4 2" xfId="21476" xr:uid="{33E88B79-A9CA-462C-97C2-6B6E3639035E}"/>
    <cellStyle name="Title 41 4 2 2" xfId="21477" xr:uid="{F5D0BA02-7DE6-4BE0-8D5E-3937488B4FD9}"/>
    <cellStyle name="Title 41 4 3" xfId="21478" xr:uid="{7F00F58E-62DF-41FC-AC6B-643B9FA6A5D3}"/>
    <cellStyle name="Title 41 4 3 2" xfId="21479" xr:uid="{A52608D3-DC5C-47E3-AFC8-B4C4B39E96B8}"/>
    <cellStyle name="Title 41 4 4" xfId="21480" xr:uid="{F9C3D6D2-E2F7-4C66-A121-06F5B4F2529E}"/>
    <cellStyle name="Title 41 5" xfId="21481" xr:uid="{2CEBC3CD-0CC8-4E0B-9463-C13DAB95A555}"/>
    <cellStyle name="Title 41 5 2" xfId="21482" xr:uid="{CF0CCB8E-6369-4E24-8496-1E518F3129EB}"/>
    <cellStyle name="Title 41 5 2 2" xfId="21483" xr:uid="{208B8F74-9D3D-4600-8F3B-78E0319C20A7}"/>
    <cellStyle name="Title 41 5 3" xfId="21484" xr:uid="{4038D450-7F1E-4CAB-8EA0-19CA2BD8BFBE}"/>
    <cellStyle name="Title 41 5 3 2" xfId="21485" xr:uid="{6B105230-4D04-40AF-9637-3430CF264094}"/>
    <cellStyle name="Title 41 5 4" xfId="21486" xr:uid="{6F32D4D0-464C-417D-9C9F-532A2A63D6B3}"/>
    <cellStyle name="Title 41 5 4 2" xfId="21487" xr:uid="{E9A03F97-FA35-4A54-A0D7-861E129CC44F}"/>
    <cellStyle name="Title 41 5 5" xfId="21488" xr:uid="{C2CB2753-F6C6-4F99-AFF1-51748F91DE3C}"/>
    <cellStyle name="Title 41 6" xfId="21489" xr:uid="{8C09A590-AB69-4092-A040-FE217CA7021A}"/>
    <cellStyle name="Title 41 6 2" xfId="21490" xr:uid="{C3D09E00-3263-404C-A2E5-81F2D23246A8}"/>
    <cellStyle name="Title 41 6 2 2" xfId="21491" xr:uid="{E0225881-3BDA-4598-A722-7D5A012E705B}"/>
    <cellStyle name="Title 41 6 3" xfId="21492" xr:uid="{18A9B4D0-994C-445D-BA6B-59B467D6ED33}"/>
    <cellStyle name="Title 41 6 3 2" xfId="21493" xr:uid="{3106124B-A8DB-478E-AFAA-53FF35869D2C}"/>
    <cellStyle name="Title 41 6 4" xfId="21494" xr:uid="{BF1949BD-822E-447E-9041-D1A9D5AE36CE}"/>
    <cellStyle name="Title 41 7" xfId="21495" xr:uid="{EFCA2718-69DA-43F6-A602-05C97E8D9BE9}"/>
    <cellStyle name="Title 41 7 2" xfId="21496" xr:uid="{09F2F3AA-89B2-4ADD-91BA-7FAB6FD56C14}"/>
    <cellStyle name="Title 41 8" xfId="21497" xr:uid="{D5AC7965-9948-4957-B6D1-0121429CDE27}"/>
    <cellStyle name="Title 41 8 2" xfId="21498" xr:uid="{776BCE00-644F-464D-9964-A74599B4B2A3}"/>
    <cellStyle name="Title 41 9" xfId="21499" xr:uid="{DE53BCFC-4091-4577-801E-75936AE8DB5C}"/>
    <cellStyle name="Title 41 9 2" xfId="21500" xr:uid="{8D69AECA-B4EB-4D8D-A17A-6478CD6ECF8A}"/>
    <cellStyle name="Title 42" xfId="6390" xr:uid="{601058FD-66F7-4183-AB85-009089D37A35}"/>
    <cellStyle name="Title 42 10" xfId="21502" xr:uid="{8AD76158-F422-4A83-9F16-2A601F413832}"/>
    <cellStyle name="Title 42 11" xfId="21503" xr:uid="{E490931E-0582-40D8-92B8-F5A53B05666D}"/>
    <cellStyle name="Title 42 12" xfId="21501" xr:uid="{3ACA5367-DE28-4550-8D4F-937C578BF8A4}"/>
    <cellStyle name="Title 42 13" xfId="8206" xr:uid="{0BACB2CA-BF32-44DC-BB8E-4EB3D56A24E6}"/>
    <cellStyle name="Title 42 2" xfId="21504" xr:uid="{C0DDEA62-6C6E-4CC9-A342-C10118DCB51F}"/>
    <cellStyle name="Title 42 2 2" xfId="21505" xr:uid="{0D0D2F04-920C-415E-B85A-2B8F65A09116}"/>
    <cellStyle name="Title 42 2 2 2" xfId="21506" xr:uid="{BA9AC93A-8B5C-443F-BB53-7E2B15C00C2A}"/>
    <cellStyle name="Title 42 2 3" xfId="21507" xr:uid="{97FEA573-C213-45C1-89AC-4A5AD434EF03}"/>
    <cellStyle name="Title 42 2 3 2" xfId="21508" xr:uid="{83A8C11D-D6C3-4D1F-8DD4-5EC37937D96A}"/>
    <cellStyle name="Title 42 2 4" xfId="21509" xr:uid="{23125C5D-6D8A-4DFE-80A3-F0FE332E7437}"/>
    <cellStyle name="Title 42 2 5" xfId="21510" xr:uid="{766CCFF2-7615-4AEE-BDF2-40F4DD30A0BB}"/>
    <cellStyle name="Title 42 3" xfId="21511" xr:uid="{C910A146-8A0A-464D-916C-6C9E9F3A30F7}"/>
    <cellStyle name="Title 42 3 2" xfId="21512" xr:uid="{A496DDDF-B09A-42FD-9E74-EDDABE1990E1}"/>
    <cellStyle name="Title 42 3 2 2" xfId="21513" xr:uid="{079CF275-3A8B-490D-8D53-1A6B18C857C2}"/>
    <cellStyle name="Title 42 3 3" xfId="21514" xr:uid="{3E4DCE94-FFBF-4D13-881A-36F93BE27AB8}"/>
    <cellStyle name="Title 42 3 3 2" xfId="21515" xr:uid="{38DB0603-921C-4688-9F95-90C996F4FFA3}"/>
    <cellStyle name="Title 42 3 4" xfId="21516" xr:uid="{ACE46CC5-A587-49CA-98BD-C31DED295250}"/>
    <cellStyle name="Title 42 4" xfId="21517" xr:uid="{07296D0B-D6E4-4869-9604-3D71D0A0B800}"/>
    <cellStyle name="Title 42 4 2" xfId="21518" xr:uid="{FCAF6CDF-CF9E-4A85-A882-8C9D6B23013D}"/>
    <cellStyle name="Title 42 4 2 2" xfId="21519" xr:uid="{26CC9D77-1FED-4336-87B6-BEE8B331A929}"/>
    <cellStyle name="Title 42 4 3" xfId="21520" xr:uid="{1D42F12C-6EAF-449F-B479-8342D6B34269}"/>
    <cellStyle name="Title 42 4 3 2" xfId="21521" xr:uid="{1BE29EF5-9D4C-47FA-BB41-180B78594A42}"/>
    <cellStyle name="Title 42 4 4" xfId="21522" xr:uid="{C56E2C05-FD32-443E-9E92-A659D5A87BC2}"/>
    <cellStyle name="Title 42 5" xfId="21523" xr:uid="{B752B6B0-D5D3-457E-ABD0-8E8153836B74}"/>
    <cellStyle name="Title 42 5 2" xfId="21524" xr:uid="{0789A7A1-41F9-4841-BD17-F0BFEF61AC8C}"/>
    <cellStyle name="Title 42 5 2 2" xfId="21525" xr:uid="{51EC675C-0C26-476A-8DE3-E476CAAD30A5}"/>
    <cellStyle name="Title 42 5 3" xfId="21526" xr:uid="{C9697ECC-CDBB-4D3A-AE30-F72F4289B99A}"/>
    <cellStyle name="Title 42 5 3 2" xfId="21527" xr:uid="{613B3A6F-2FD4-4C47-9C72-BAC3F45CA96F}"/>
    <cellStyle name="Title 42 5 4" xfId="21528" xr:uid="{3A7C5F9B-42EA-43D6-AC6A-82BA12C74EC2}"/>
    <cellStyle name="Title 42 5 4 2" xfId="21529" xr:uid="{778B022A-CE17-49F2-A949-FA02DB8E2DD6}"/>
    <cellStyle name="Title 42 5 5" xfId="21530" xr:uid="{20DF0110-FB62-47A7-87DA-FF7326605772}"/>
    <cellStyle name="Title 42 6" xfId="21531" xr:uid="{F967284D-D852-43D5-9071-929B5C888606}"/>
    <cellStyle name="Title 42 6 2" xfId="21532" xr:uid="{AC095096-8821-4667-95D6-6C3C2B9AD05C}"/>
    <cellStyle name="Title 42 6 2 2" xfId="21533" xr:uid="{4C4F7818-5665-4531-8B2E-4B530BEDCF78}"/>
    <cellStyle name="Title 42 6 3" xfId="21534" xr:uid="{36AA257E-47A8-4BA1-8BCB-AF49C6C1DDB2}"/>
    <cellStyle name="Title 42 6 3 2" xfId="21535" xr:uid="{6DD45219-F696-4F8E-873A-6CD58D24C5BD}"/>
    <cellStyle name="Title 42 6 4" xfId="21536" xr:uid="{2A1B63DC-BF8E-44B3-ACC2-51F7D8F91636}"/>
    <cellStyle name="Title 42 7" xfId="21537" xr:uid="{2F2027CC-C629-453F-BD72-72B29A078F5A}"/>
    <cellStyle name="Title 42 7 2" xfId="21538" xr:uid="{09894CCF-8ADA-447A-A525-1E7E8B9638E1}"/>
    <cellStyle name="Title 42 8" xfId="21539" xr:uid="{B33B78F0-5390-427A-85E7-D60B32AFE44A}"/>
    <cellStyle name="Title 42 8 2" xfId="21540" xr:uid="{0ED70137-4B56-450A-AAD7-D008BFB697C1}"/>
    <cellStyle name="Title 42 9" xfId="21541" xr:uid="{3A607CD8-8E98-474B-9862-EC9A110BFB42}"/>
    <cellStyle name="Title 42 9 2" xfId="21542" xr:uid="{D721ABB6-8D79-44A9-BA17-FD17F08BDF73}"/>
    <cellStyle name="Title 43" xfId="6391" xr:uid="{E07CF4D3-485A-4232-A2B2-5F8C09CD017C}"/>
    <cellStyle name="Title 43 10" xfId="21544" xr:uid="{7B42C451-EEBA-4655-96E7-6722BBAA50CD}"/>
    <cellStyle name="Title 43 11" xfId="21545" xr:uid="{44C305ED-5065-4948-AD83-A4589F688B9F}"/>
    <cellStyle name="Title 43 12" xfId="21543" xr:uid="{FFEB92AC-6ACB-4CE6-87D8-1F034D3A270F}"/>
    <cellStyle name="Title 43 13" xfId="8207" xr:uid="{0ED964C4-656F-4298-9EB3-4EC280BD29AC}"/>
    <cellStyle name="Title 43 2" xfId="21546" xr:uid="{584EC8E8-2DCD-4128-B024-9F09CFFE6BB7}"/>
    <cellStyle name="Title 43 2 2" xfId="21547" xr:uid="{33C76D30-6555-4F64-A41F-253A1C6E1A93}"/>
    <cellStyle name="Title 43 2 2 2" xfId="21548" xr:uid="{0DC1A7D2-0017-48E4-A248-414F9CAB1E65}"/>
    <cellStyle name="Title 43 2 3" xfId="21549" xr:uid="{7E596A04-74D7-4C6D-8A6D-7D9A80B0E102}"/>
    <cellStyle name="Title 43 2 3 2" xfId="21550" xr:uid="{D6996BF2-FBDD-4EB9-962C-FE525A52AA08}"/>
    <cellStyle name="Title 43 2 4" xfId="21551" xr:uid="{AF0D187D-C352-407E-8282-5A2AEA457916}"/>
    <cellStyle name="Title 43 2 5" xfId="21552" xr:uid="{5DB6A1BF-73AC-48D6-AE78-64050BE42F00}"/>
    <cellStyle name="Title 43 3" xfId="21553" xr:uid="{62D0E3B2-C626-472C-BF73-2E65F525694D}"/>
    <cellStyle name="Title 43 3 2" xfId="21554" xr:uid="{808CF942-D667-4016-8388-BE43C962B822}"/>
    <cellStyle name="Title 43 3 2 2" xfId="21555" xr:uid="{2A339400-A0C0-4276-B6A8-E694003ECACD}"/>
    <cellStyle name="Title 43 3 3" xfId="21556" xr:uid="{372CC632-FC45-4878-8FEA-9A4DA1D5631E}"/>
    <cellStyle name="Title 43 3 3 2" xfId="21557" xr:uid="{1C2A2896-3B6C-4332-83C8-F5194686DA4F}"/>
    <cellStyle name="Title 43 3 4" xfId="21558" xr:uid="{DBE15EDC-DAB5-4E11-A82E-D544996F9F84}"/>
    <cellStyle name="Title 43 4" xfId="21559" xr:uid="{22E2E764-CB19-4E7C-9D95-F2247037A8F6}"/>
    <cellStyle name="Title 43 4 2" xfId="21560" xr:uid="{5B23E717-9FCD-4B27-B4C8-462B828D8381}"/>
    <cellStyle name="Title 43 4 2 2" xfId="21561" xr:uid="{7281986A-6367-479B-A77C-0266A470FD5E}"/>
    <cellStyle name="Title 43 4 3" xfId="21562" xr:uid="{45803A03-20F9-4C74-B2DA-EC148D728223}"/>
    <cellStyle name="Title 43 4 3 2" xfId="21563" xr:uid="{C12EC888-F7C5-4009-98DE-D179E9274060}"/>
    <cellStyle name="Title 43 4 4" xfId="21564" xr:uid="{3B405CCF-2E8A-4FDC-8C74-979C542CF954}"/>
    <cellStyle name="Title 43 5" xfId="21565" xr:uid="{E62C023F-CEC4-4C06-B4D8-BEB1E44D3687}"/>
    <cellStyle name="Title 43 5 2" xfId="21566" xr:uid="{53FD992A-6A73-4646-BACE-E4C51E913B4C}"/>
    <cellStyle name="Title 43 5 2 2" xfId="21567" xr:uid="{EA479B88-BC6F-45F1-AF19-31B847A373F0}"/>
    <cellStyle name="Title 43 5 3" xfId="21568" xr:uid="{D7897E93-AB3D-4DD7-84D8-C393D49EDCF5}"/>
    <cellStyle name="Title 43 5 3 2" xfId="21569" xr:uid="{1EA17E24-42B6-415A-B6A7-6A08446925EE}"/>
    <cellStyle name="Title 43 5 4" xfId="21570" xr:uid="{7BAEDCFF-301B-421C-8BB8-71DC89D25B64}"/>
    <cellStyle name="Title 43 5 4 2" xfId="21571" xr:uid="{BA029DFE-90D4-4234-B0E3-3D240D935DE8}"/>
    <cellStyle name="Title 43 5 5" xfId="21572" xr:uid="{C7498857-A9C0-4E40-ACCD-4DB0E14DBBE5}"/>
    <cellStyle name="Title 43 6" xfId="21573" xr:uid="{EF409282-992D-42CF-A0D2-8D93D6DC95FD}"/>
    <cellStyle name="Title 43 6 2" xfId="21574" xr:uid="{C5A1FBBE-A09A-42E5-A413-EC3520CDEC92}"/>
    <cellStyle name="Title 43 6 2 2" xfId="21575" xr:uid="{D51A946A-D884-4977-A826-065E5A2F464C}"/>
    <cellStyle name="Title 43 6 3" xfId="21576" xr:uid="{7A7A51A7-24FB-4528-A4C1-8A3ADDCBD04F}"/>
    <cellStyle name="Title 43 6 3 2" xfId="21577" xr:uid="{B228C920-5334-4F22-9A5F-BFB4EA1D5C22}"/>
    <cellStyle name="Title 43 6 4" xfId="21578" xr:uid="{BC9FAB42-9374-4690-9D58-61ECF6D41466}"/>
    <cellStyle name="Title 43 7" xfId="21579" xr:uid="{D386C016-8BA4-43A6-88A1-96BBE971BCB0}"/>
    <cellStyle name="Title 43 7 2" xfId="21580" xr:uid="{5A9B1356-6953-4A03-A6B7-BEA42CFC6E2E}"/>
    <cellStyle name="Title 43 8" xfId="21581" xr:uid="{811010BF-AAA1-4EA0-9899-8860C88424C0}"/>
    <cellStyle name="Title 43 8 2" xfId="21582" xr:uid="{E8C9C269-967A-4A04-9E72-72278463F83D}"/>
    <cellStyle name="Title 43 9" xfId="21583" xr:uid="{70672BA5-881D-4493-BA46-05AC36994F0F}"/>
    <cellStyle name="Title 43 9 2" xfId="21584" xr:uid="{743819C0-7DD4-4B22-BFE2-EA8F862E3FA2}"/>
    <cellStyle name="Title 44" xfId="7226" xr:uid="{F1B71C12-0EC8-4DFB-A6AF-5B9C32D3C7C9}"/>
    <cellStyle name="Title 5" xfId="2462" xr:uid="{C1F9D232-018A-4173-9CA6-F5D0653704D2}"/>
    <cellStyle name="Title 5 10" xfId="21586" xr:uid="{CC18F63A-590B-4606-8F6C-5E6C309788C8}"/>
    <cellStyle name="Title 5 10 2" xfId="21587" xr:uid="{DDCC1839-62AA-4C9B-A81D-51FF7DC40D33}"/>
    <cellStyle name="Title 5 11" xfId="21588" xr:uid="{68A2A0EA-7831-4D7E-A453-06DA1860721A}"/>
    <cellStyle name="Title 5 12" xfId="21589" xr:uid="{2926792B-25EE-4C0C-BDD3-4232687E458E}"/>
    <cellStyle name="Title 5 13" xfId="21585" xr:uid="{D3AB502B-2726-406F-8DB6-F57E9BA3F9F4}"/>
    <cellStyle name="Title 5 14" xfId="8208" xr:uid="{B802F893-2AF0-4D19-B958-3CF57021AF9A}"/>
    <cellStyle name="Title 5 15" xfId="6392" xr:uid="{7BF4E3DF-9B18-493F-80C8-56A38BAE8686}"/>
    <cellStyle name="Title 5 2" xfId="21590" xr:uid="{30D67EC9-C4EF-48AA-BBBA-ED0E9073FBAC}"/>
    <cellStyle name="Title 5 2 10" xfId="21591" xr:uid="{D270ABA3-6405-443F-A15B-B5C030CA489E}"/>
    <cellStyle name="Title 5 2 2" xfId="21592" xr:uid="{C0EAB8FF-5556-4EA0-9F72-96374091D712}"/>
    <cellStyle name="Title 5 2 2 2" xfId="21593" xr:uid="{C3888A91-9C0B-45AC-96E2-2CC81507D0EE}"/>
    <cellStyle name="Title 5 2 2 2 2" xfId="21594" xr:uid="{CC422697-1F53-45CF-87A2-1DA03EACF138}"/>
    <cellStyle name="Title 5 2 2 3" xfId="21595" xr:uid="{6876A53C-E5C7-4BD4-ACFD-E88510C86128}"/>
    <cellStyle name="Title 5 2 2 3 2" xfId="21596" xr:uid="{45F37517-5692-4F8F-9199-B32BD2001403}"/>
    <cellStyle name="Title 5 2 2 4" xfId="21597" xr:uid="{2224C726-C497-4CD5-AF92-EADCD9685D5F}"/>
    <cellStyle name="Title 5 2 3" xfId="21598" xr:uid="{7AD6D211-53A2-4191-A1C5-EA35023084AF}"/>
    <cellStyle name="Title 5 2 3 2" xfId="21599" xr:uid="{A0301829-53F8-4BA1-8D39-6251EA2F331B}"/>
    <cellStyle name="Title 5 2 3 2 2" xfId="21600" xr:uid="{DA8B69F1-756A-45B9-AF77-511EA14070CC}"/>
    <cellStyle name="Title 5 2 3 3" xfId="21601" xr:uid="{C14467BE-4C33-4FFB-9D9B-4D58C530AAFF}"/>
    <cellStyle name="Title 5 2 3 3 2" xfId="21602" xr:uid="{7FC492D7-87CC-4FF1-AD39-9CBCB16FDD56}"/>
    <cellStyle name="Title 5 2 3 4" xfId="21603" xr:uid="{D0ABBD38-98F9-4857-A1EF-6B729765BDF8}"/>
    <cellStyle name="Title 5 2 4" xfId="21604" xr:uid="{47378A70-1AA7-4A51-B06A-4F57BC53863F}"/>
    <cellStyle name="Title 5 2 4 2" xfId="21605" xr:uid="{9DB84208-D9FD-4B09-9180-9AA0FC94733F}"/>
    <cellStyle name="Title 5 2 4 2 2" xfId="21606" xr:uid="{BE09D68E-2496-4F9D-A322-574A350FA74F}"/>
    <cellStyle name="Title 5 2 4 3" xfId="21607" xr:uid="{51759664-558D-4A43-A3AD-5504DF1BD857}"/>
    <cellStyle name="Title 5 2 4 3 2" xfId="21608" xr:uid="{C22F664F-57AF-45CD-B8B4-BC500A359930}"/>
    <cellStyle name="Title 5 2 4 4" xfId="21609" xr:uid="{B3E322DB-5989-4DC8-BAB4-1592951E9F8D}"/>
    <cellStyle name="Title 5 2 4 4 2" xfId="21610" xr:uid="{990C61EC-1FC9-4912-A3C4-F00A29BFAC3F}"/>
    <cellStyle name="Title 5 2 4 5" xfId="21611" xr:uid="{C846B3D0-8D59-478D-B346-7C0CF90FC477}"/>
    <cellStyle name="Title 5 2 5" xfId="21612" xr:uid="{20145C0C-68EB-415F-9E64-C2A732E62A74}"/>
    <cellStyle name="Title 5 2 5 2" xfId="21613" xr:uid="{5765E7C4-2931-40C6-AA77-AC0CC7D9BB50}"/>
    <cellStyle name="Title 5 2 5 2 2" xfId="21614" xr:uid="{851BDC7E-DB77-4A5D-B52E-575D673F0770}"/>
    <cellStyle name="Title 5 2 5 3" xfId="21615" xr:uid="{893BBCBF-C03A-4697-81BE-08EEA6B5F01E}"/>
    <cellStyle name="Title 5 2 5 3 2" xfId="21616" xr:uid="{22AC1EBE-E0EE-4854-839D-508BAC20E36B}"/>
    <cellStyle name="Title 5 2 5 4" xfId="21617" xr:uid="{4D8455BC-6ECB-435B-90DD-7118B9A37B02}"/>
    <cellStyle name="Title 5 2 6" xfId="21618" xr:uid="{BE9AA5A7-8431-4F7F-9B12-63A1141C632F}"/>
    <cellStyle name="Title 5 2 6 2" xfId="21619" xr:uid="{BE91B90F-193E-495A-9E6B-E1E095C80A0A}"/>
    <cellStyle name="Title 5 2 7" xfId="21620" xr:uid="{B5AE7707-8962-45DD-866B-3E802E16200E}"/>
    <cellStyle name="Title 5 2 7 2" xfId="21621" xr:uid="{932AC918-641B-4D49-991D-8860340E2406}"/>
    <cellStyle name="Title 5 2 8" xfId="21622" xr:uid="{9D7A0C4D-83FC-459A-AAFB-7B31C43C1F56}"/>
    <cellStyle name="Title 5 2 8 2" xfId="21623" xr:uid="{091B3FE6-A09C-4DBB-8A8C-D44D5009C5FA}"/>
    <cellStyle name="Title 5 2 9" xfId="21624" xr:uid="{CD968773-3636-4E5F-9D2F-1D04F9D2DFF4}"/>
    <cellStyle name="Title 5 3" xfId="21625" xr:uid="{8FAA901B-007F-4A44-8900-EB094C8ED782}"/>
    <cellStyle name="Title 5 3 2" xfId="21626" xr:uid="{C09E9E66-C7E5-4736-A368-8A1910AE544A}"/>
    <cellStyle name="Title 5 3 2 2" xfId="21627" xr:uid="{32473826-A989-4DA3-8089-992DBE24289B}"/>
    <cellStyle name="Title 5 3 3" xfId="21628" xr:uid="{3417C1F3-4077-411D-8D95-7625CDEC7F38}"/>
    <cellStyle name="Title 5 3 3 2" xfId="21629" xr:uid="{519BC6BC-85DD-49C8-B50D-37415F701443}"/>
    <cellStyle name="Title 5 3 4" xfId="21630" xr:uid="{1DB1BE86-0BC8-4B98-9535-0104ADBC320D}"/>
    <cellStyle name="Title 5 3 5" xfId="21631" xr:uid="{07B9DA2C-BD4F-49D0-BD2B-2EBA27DAA945}"/>
    <cellStyle name="Title 5 4" xfId="21632" xr:uid="{43672BE9-6BC0-4645-8446-DDE38ED6EBDC}"/>
    <cellStyle name="Title 5 4 2" xfId="21633" xr:uid="{EB549EEB-FCB6-43A5-827B-866CA7EBE95C}"/>
    <cellStyle name="Title 5 4 2 2" xfId="21634" xr:uid="{E609A952-60AC-4B65-BE80-D982C430CDCC}"/>
    <cellStyle name="Title 5 4 3" xfId="21635" xr:uid="{687966A3-DD83-413E-82B4-B70F5E0B9A27}"/>
    <cellStyle name="Title 5 4 3 2" xfId="21636" xr:uid="{30CF48CE-3CA2-46B9-A1F1-6637E3C38209}"/>
    <cellStyle name="Title 5 4 4" xfId="21637" xr:uid="{42E237D5-3CF7-4FB8-AC0A-9A3E29C5559F}"/>
    <cellStyle name="Title 5 5" xfId="21638" xr:uid="{656C32C0-F939-4AF1-B94A-C2681A6FC920}"/>
    <cellStyle name="Title 5 5 2" xfId="21639" xr:uid="{AB3CE5A9-2A34-4D17-85B2-C26CB80A41BC}"/>
    <cellStyle name="Title 5 5 2 2" xfId="21640" xr:uid="{3891412E-3AA0-4486-9166-F86E6D02FAEA}"/>
    <cellStyle name="Title 5 5 3" xfId="21641" xr:uid="{8B1096DC-3386-493E-AAE9-9CF305B7DB8D}"/>
    <cellStyle name="Title 5 5 3 2" xfId="21642" xr:uid="{CFE636C8-31CB-4B81-A2F8-AD430E3021CB}"/>
    <cellStyle name="Title 5 5 4" xfId="21643" xr:uid="{92D6ED99-47C3-4B0F-8A81-9AD55A8A25D0}"/>
    <cellStyle name="Title 5 6" xfId="21644" xr:uid="{1AB3977F-AADC-4887-B66D-0F757A23A79A}"/>
    <cellStyle name="Title 5 6 2" xfId="21645" xr:uid="{5760237A-F62F-445C-93D4-968E3BA56CA0}"/>
    <cellStyle name="Title 5 6 2 2" xfId="21646" xr:uid="{208A3214-3AE2-45FB-B288-912373B72241}"/>
    <cellStyle name="Title 5 6 3" xfId="21647" xr:uid="{EFBFDD09-526C-4C87-8B36-ED217C538227}"/>
    <cellStyle name="Title 5 6 3 2" xfId="21648" xr:uid="{2265A169-A1FD-4B2B-A20D-DFA5C565A4BF}"/>
    <cellStyle name="Title 5 6 4" xfId="21649" xr:uid="{E9B7BA3F-7C2D-4C54-A779-F4CDC4D1EF62}"/>
    <cellStyle name="Title 5 6 4 2" xfId="21650" xr:uid="{9075882F-E154-4F3F-834F-D3FE95F6A929}"/>
    <cellStyle name="Title 5 6 5" xfId="21651" xr:uid="{CEEBF598-08A3-498A-B041-3CDB7F7F5A6C}"/>
    <cellStyle name="Title 5 7" xfId="21652" xr:uid="{3733F0F7-E763-46CF-A346-D64FE4CCCDD7}"/>
    <cellStyle name="Title 5 7 2" xfId="21653" xr:uid="{A6B5E35D-B3C2-4F1E-8767-DFABE0EECFA7}"/>
    <cellStyle name="Title 5 7 2 2" xfId="21654" xr:uid="{961B052C-4CFF-42F5-8700-7F78681AD387}"/>
    <cellStyle name="Title 5 7 3" xfId="21655" xr:uid="{68FFF909-0E1D-4843-A4D0-47D61FE106D9}"/>
    <cellStyle name="Title 5 7 3 2" xfId="21656" xr:uid="{3B8A256A-4A57-45CD-BDEF-DF716985D11C}"/>
    <cellStyle name="Title 5 7 4" xfId="21657" xr:uid="{B1BE1D76-7F8D-4AA9-B1A9-BFA877FC87E6}"/>
    <cellStyle name="Title 5 8" xfId="21658" xr:uid="{3D4A6130-8924-4D22-A5D5-E7F9BBFE01C5}"/>
    <cellStyle name="Title 5 8 2" xfId="21659" xr:uid="{DCA2F812-A1A1-4B23-977E-1B0E49852827}"/>
    <cellStyle name="Title 5 9" xfId="21660" xr:uid="{AEAB306C-2BB3-4749-8A48-9488AE11EF3F}"/>
    <cellStyle name="Title 5 9 2" xfId="21661" xr:uid="{2C5EFA4D-9C74-4983-86AC-D5AB77F04EF5}"/>
    <cellStyle name="Title 6" xfId="2463" xr:uid="{4129120E-5AF4-4DF0-89C4-59EEAC63D489}"/>
    <cellStyle name="Title 6 10" xfId="21663" xr:uid="{7F9824D2-511D-425B-9110-DF20141B6640}"/>
    <cellStyle name="Title 6 10 2" xfId="21664" xr:uid="{30CE9DF9-54E3-47C3-9E78-5C350F9C2E07}"/>
    <cellStyle name="Title 6 11" xfId="21665" xr:uid="{DE33578E-7FB6-46C6-979C-46CA7AC9CC59}"/>
    <cellStyle name="Title 6 12" xfId="21666" xr:uid="{425C7013-7B5A-4C12-80A5-5354EA1E0804}"/>
    <cellStyle name="Title 6 13" xfId="21662" xr:uid="{4207A570-0BAE-443E-87B7-2881ED6F27E7}"/>
    <cellStyle name="Title 6 14" xfId="8209" xr:uid="{FCA604A6-C7E1-4486-AD5A-6E95E6FA58FE}"/>
    <cellStyle name="Title 6 15" xfId="6393" xr:uid="{278BA27F-2CFF-41E5-AA0B-91991E037B83}"/>
    <cellStyle name="Title 6 2" xfId="21667" xr:uid="{E9C15581-A70F-46B3-979C-7B7EDF50B552}"/>
    <cellStyle name="Title 6 2 10" xfId="21668" xr:uid="{E7DEAA39-32B4-4263-B802-CF40F6B5D171}"/>
    <cellStyle name="Title 6 2 2" xfId="21669" xr:uid="{9A8781C9-69F8-47D0-BFD2-5BB9CF4D6734}"/>
    <cellStyle name="Title 6 2 2 2" xfId="21670" xr:uid="{9BCDB8A7-E455-4574-9AFC-6CADF0C4532B}"/>
    <cellStyle name="Title 6 2 2 2 2" xfId="21671" xr:uid="{57D7E4B3-3DDB-44D1-A02F-C0760AF428E5}"/>
    <cellStyle name="Title 6 2 2 3" xfId="21672" xr:uid="{58A95132-ADB3-4B3F-B93D-4BA6D0D1CBFE}"/>
    <cellStyle name="Title 6 2 2 3 2" xfId="21673" xr:uid="{47CCD79E-99ED-46F4-B1E0-04A415B51C93}"/>
    <cellStyle name="Title 6 2 2 4" xfId="21674" xr:uid="{D3196DAA-6F66-43C6-866E-7BDD5C5EBE05}"/>
    <cellStyle name="Title 6 2 3" xfId="21675" xr:uid="{4DC94237-3B3A-4EBA-8BEE-B094F59CC9D5}"/>
    <cellStyle name="Title 6 2 3 2" xfId="21676" xr:uid="{40C26C43-4893-4815-AF0C-1DD3354749C6}"/>
    <cellStyle name="Title 6 2 3 2 2" xfId="21677" xr:uid="{E0352CF0-C0A8-4CB1-90AD-F08B112ED17A}"/>
    <cellStyle name="Title 6 2 3 3" xfId="21678" xr:uid="{F0504E1D-08D1-40AD-86B5-BE3C633E8294}"/>
    <cellStyle name="Title 6 2 3 3 2" xfId="21679" xr:uid="{990EEFBE-129D-4A34-B561-AB05212797DF}"/>
    <cellStyle name="Title 6 2 3 4" xfId="21680" xr:uid="{3DD6132E-EDDF-490A-ABC0-08D0E2D67D48}"/>
    <cellStyle name="Title 6 2 4" xfId="21681" xr:uid="{63EE483A-084C-4361-9D9A-07A712977295}"/>
    <cellStyle name="Title 6 2 4 2" xfId="21682" xr:uid="{0A8A8AEE-BAD9-42CB-9ACD-F71D96866C1D}"/>
    <cellStyle name="Title 6 2 4 2 2" xfId="21683" xr:uid="{8D44DC0E-5448-4EC5-9976-92A83CDC4B1B}"/>
    <cellStyle name="Title 6 2 4 3" xfId="21684" xr:uid="{01972997-927E-48F2-8481-9889A14BC617}"/>
    <cellStyle name="Title 6 2 4 3 2" xfId="21685" xr:uid="{9196B8E4-A265-4AB5-8FE0-1EFEB905E566}"/>
    <cellStyle name="Title 6 2 4 4" xfId="21686" xr:uid="{9836989D-CEB5-4F8F-8566-D46A56C88799}"/>
    <cellStyle name="Title 6 2 4 4 2" xfId="21687" xr:uid="{A22A0154-072C-4FB9-BF22-C39BFE0CF978}"/>
    <cellStyle name="Title 6 2 4 5" xfId="21688" xr:uid="{F2475E0E-6D1E-4672-AFC4-EA768D037A46}"/>
    <cellStyle name="Title 6 2 5" xfId="21689" xr:uid="{60ADEDE9-F97D-4751-AE9C-D3125EB1C3B7}"/>
    <cellStyle name="Title 6 2 5 2" xfId="21690" xr:uid="{5F1DCDA0-9B0A-4D29-AC40-291EB20FBCA8}"/>
    <cellStyle name="Title 6 2 5 2 2" xfId="21691" xr:uid="{D28954E2-52BA-467B-82CE-17911EAC074C}"/>
    <cellStyle name="Title 6 2 5 3" xfId="21692" xr:uid="{B1E3CF8C-1E14-45BC-87C9-E88190160AC9}"/>
    <cellStyle name="Title 6 2 5 3 2" xfId="21693" xr:uid="{FEA5AF3A-9593-40AC-87D0-5910503DDB63}"/>
    <cellStyle name="Title 6 2 5 4" xfId="21694" xr:uid="{523E4577-5CBB-41D6-8E3F-D8C0E8F5ED19}"/>
    <cellStyle name="Title 6 2 6" xfId="21695" xr:uid="{05B6B7FD-D2D1-4129-A7AA-CC6551B5BD12}"/>
    <cellStyle name="Title 6 2 6 2" xfId="21696" xr:uid="{7B5F4F1B-B518-425E-A9B8-1C2B64BA7670}"/>
    <cellStyle name="Title 6 2 7" xfId="21697" xr:uid="{C2D78C39-C867-4A50-BCE2-74BF788DCBE0}"/>
    <cellStyle name="Title 6 2 7 2" xfId="21698" xr:uid="{FE732F2E-CB37-407B-883D-8455DF4BBEAE}"/>
    <cellStyle name="Title 6 2 8" xfId="21699" xr:uid="{77DD2B25-25ED-4D9A-A8E4-54F031E6B059}"/>
    <cellStyle name="Title 6 2 8 2" xfId="21700" xr:uid="{5492F72D-6199-491F-BF1C-09ACA29BA462}"/>
    <cellStyle name="Title 6 2 9" xfId="21701" xr:uid="{597700A1-6762-4F59-BA02-D3449EA9EDB7}"/>
    <cellStyle name="Title 6 3" xfId="21702" xr:uid="{267598E1-D322-4DBB-91DE-0BFB6C54C994}"/>
    <cellStyle name="Title 6 3 2" xfId="21703" xr:uid="{983864ED-7A78-4E13-9DB5-0BDF229D4DED}"/>
    <cellStyle name="Title 6 3 2 2" xfId="21704" xr:uid="{7B2E9A92-410C-4A77-BBF8-7A89EC8BB1DF}"/>
    <cellStyle name="Title 6 3 3" xfId="21705" xr:uid="{EFF6D512-E541-4EF5-89A5-792866DCBC2B}"/>
    <cellStyle name="Title 6 3 3 2" xfId="21706" xr:uid="{3DC0DD2E-F8C7-4950-A2DC-B29A7F420CFA}"/>
    <cellStyle name="Title 6 3 4" xfId="21707" xr:uid="{CA6A585A-A968-49DE-A06D-B26C360386C7}"/>
    <cellStyle name="Title 6 3 5" xfId="21708" xr:uid="{B93BB7EF-0A2A-432B-9A85-E83BB0C90CF1}"/>
    <cellStyle name="Title 6 4" xfId="21709" xr:uid="{0A33837F-26BA-4C34-9CDA-A6C4469AC6CE}"/>
    <cellStyle name="Title 6 4 2" xfId="21710" xr:uid="{820C5032-E529-4AA9-8757-850379FF6427}"/>
    <cellStyle name="Title 6 4 2 2" xfId="21711" xr:uid="{41A70717-F0E7-4439-A866-6FEFEEC67EA8}"/>
    <cellStyle name="Title 6 4 3" xfId="21712" xr:uid="{16AF16D6-8031-4BF4-8ECB-88BE8759E323}"/>
    <cellStyle name="Title 6 4 3 2" xfId="21713" xr:uid="{87C277BC-760E-4636-9C46-384CB3F2C6E8}"/>
    <cellStyle name="Title 6 4 4" xfId="21714" xr:uid="{6A9C5959-C8BD-45AB-8FFD-C5515902A4E4}"/>
    <cellStyle name="Title 6 5" xfId="21715" xr:uid="{810E8756-8C39-494B-90E0-847B5C3CE9D0}"/>
    <cellStyle name="Title 6 5 2" xfId="21716" xr:uid="{9FBE742F-482C-48E5-8EF1-5E3AE771BEB1}"/>
    <cellStyle name="Title 6 5 2 2" xfId="21717" xr:uid="{894D55EA-5501-49C2-93A6-23DCDF76852F}"/>
    <cellStyle name="Title 6 5 3" xfId="21718" xr:uid="{B7C70BC9-3A71-4056-A7A6-5A5C687A86F2}"/>
    <cellStyle name="Title 6 5 3 2" xfId="21719" xr:uid="{FEF044AE-DB5D-48BC-98E8-85D32072F5EF}"/>
    <cellStyle name="Title 6 5 4" xfId="21720" xr:uid="{478DEF01-11C7-453F-B966-1735E86F4CD3}"/>
    <cellStyle name="Title 6 6" xfId="21721" xr:uid="{0B470B2A-57CA-4D2D-8494-791F24D1293B}"/>
    <cellStyle name="Title 6 6 2" xfId="21722" xr:uid="{4F6E89E5-B8C2-4D31-B920-D0FA1D60E256}"/>
    <cellStyle name="Title 6 6 2 2" xfId="21723" xr:uid="{AC37B2E6-27EB-4693-9279-53EBA42650A1}"/>
    <cellStyle name="Title 6 6 3" xfId="21724" xr:uid="{ED3AE9A7-A84F-412E-9A96-2E1C15D04BFC}"/>
    <cellStyle name="Title 6 6 3 2" xfId="21725" xr:uid="{9DD935B7-29ED-4393-B75C-82A122CAA442}"/>
    <cellStyle name="Title 6 6 4" xfId="21726" xr:uid="{9F8FE88D-C115-4D50-815D-75190AB60F8D}"/>
    <cellStyle name="Title 6 6 4 2" xfId="21727" xr:uid="{84E24907-3D07-48ED-B5DB-B2C9EA3B1281}"/>
    <cellStyle name="Title 6 6 5" xfId="21728" xr:uid="{B5B7D140-F4A7-4900-8DF6-E9FFF9E6CF06}"/>
    <cellStyle name="Title 6 7" xfId="21729" xr:uid="{97E98D05-9A7D-495B-A926-8E038A3D359C}"/>
    <cellStyle name="Title 6 7 2" xfId="21730" xr:uid="{EACEE2E9-56FF-4014-8C90-C5315D92847C}"/>
    <cellStyle name="Title 6 7 2 2" xfId="21731" xr:uid="{E5B06D88-3CBF-47FB-80FB-56AB7C77F18A}"/>
    <cellStyle name="Title 6 7 3" xfId="21732" xr:uid="{F276FB23-09A0-4609-930D-5707860148BA}"/>
    <cellStyle name="Title 6 7 3 2" xfId="21733" xr:uid="{A2DFA055-F232-4708-B9D4-A5E81B8396AC}"/>
    <cellStyle name="Title 6 7 4" xfId="21734" xr:uid="{DF84083E-0459-40B6-9E24-2161F7624818}"/>
    <cellStyle name="Title 6 8" xfId="21735" xr:uid="{3A7308D9-6A03-400E-A76D-33DD769C313A}"/>
    <cellStyle name="Title 6 8 2" xfId="21736" xr:uid="{D8EA20F8-9AC0-4D70-AE47-340C172352C4}"/>
    <cellStyle name="Title 6 9" xfId="21737" xr:uid="{E5F362BB-8484-498A-B494-9F0975DA9A1C}"/>
    <cellStyle name="Title 6 9 2" xfId="21738" xr:uid="{3CCABB64-C213-4ABE-A8BB-B973F67CB8D4}"/>
    <cellStyle name="Title 7" xfId="6394" xr:uid="{FCBCD3EF-466A-412B-BAA1-07B8E4928A02}"/>
    <cellStyle name="Title 7 10" xfId="21740" xr:uid="{F04E7ACE-0C2D-4B1E-A491-F09AAE4BF818}"/>
    <cellStyle name="Title 7 11" xfId="21741" xr:uid="{4CED8C93-122F-4147-8E45-AB9FB71F958D}"/>
    <cellStyle name="Title 7 12" xfId="21739" xr:uid="{7D5DD712-C1BA-4843-BC3C-1E4216F7627F}"/>
    <cellStyle name="Title 7 13" xfId="8210" xr:uid="{2E45359C-1EC6-42AC-8C5E-010ADA65A099}"/>
    <cellStyle name="Title 7 2" xfId="21742" xr:uid="{8C5471DB-E34E-44BB-940F-EE7D30E03DBF}"/>
    <cellStyle name="Title 7 2 2" xfId="21743" xr:uid="{1DA61F12-1D75-44D1-AB1F-6CC08CD10CA3}"/>
    <cellStyle name="Title 7 2 2 2" xfId="21744" xr:uid="{31309F1E-FC10-4AFF-8392-BA6C58A7CFBE}"/>
    <cellStyle name="Title 7 2 3" xfId="21745" xr:uid="{5CEF43EE-7DFE-42DE-A53D-662E9D563804}"/>
    <cellStyle name="Title 7 2 3 2" xfId="21746" xr:uid="{CA59D15F-6A26-42BC-8377-18DCB04492AC}"/>
    <cellStyle name="Title 7 2 4" xfId="21747" xr:uid="{DCFEE654-CB41-47F4-AC7B-577B1888020A}"/>
    <cellStyle name="Title 7 2 5" xfId="21748" xr:uid="{A298C3AA-C748-4420-8B77-571CF8D4F4E4}"/>
    <cellStyle name="Title 7 3" xfId="21749" xr:uid="{5E45A559-C230-4333-A212-06A8F1ED6B10}"/>
    <cellStyle name="Title 7 3 2" xfId="21750" xr:uid="{9255452A-11C4-4F36-85BF-08506068C695}"/>
    <cellStyle name="Title 7 3 2 2" xfId="21751" xr:uid="{2E6D6576-FE73-441F-A4D9-47497C3CDD83}"/>
    <cellStyle name="Title 7 3 3" xfId="21752" xr:uid="{CADE3ABC-BA5C-4B3F-9622-06B2A256F631}"/>
    <cellStyle name="Title 7 3 3 2" xfId="21753" xr:uid="{F56E0EE3-795A-493A-A507-15123DBEFFEE}"/>
    <cellStyle name="Title 7 3 4" xfId="21754" xr:uid="{1944C98C-5A3C-44B6-8EBE-435156CB3FE9}"/>
    <cellStyle name="Title 7 4" xfId="21755" xr:uid="{11DAF1C7-65B2-4334-A78B-63FE2BA57589}"/>
    <cellStyle name="Title 7 4 2" xfId="21756" xr:uid="{DC499BE4-6656-4EB5-981F-57F872E0E998}"/>
    <cellStyle name="Title 7 4 2 2" xfId="21757" xr:uid="{E200659C-200A-4E4F-814A-704EA5A91D29}"/>
    <cellStyle name="Title 7 4 3" xfId="21758" xr:uid="{88124FC4-127C-49D7-A1EA-EA0C35ED5920}"/>
    <cellStyle name="Title 7 4 3 2" xfId="21759" xr:uid="{40AAFB66-1EBB-4199-91C8-EDD4DCEB2366}"/>
    <cellStyle name="Title 7 4 4" xfId="21760" xr:uid="{53266095-F8BC-4DFE-B063-A2838D7BB2DE}"/>
    <cellStyle name="Title 7 5" xfId="21761" xr:uid="{3C3134A2-789D-4188-8989-DD71EFCB6D2A}"/>
    <cellStyle name="Title 7 5 2" xfId="21762" xr:uid="{E09EE6FD-4415-4B48-ACEB-E08E3C266D38}"/>
    <cellStyle name="Title 7 5 2 2" xfId="21763" xr:uid="{C6565628-98D0-4D8E-9CE8-5329145B27A4}"/>
    <cellStyle name="Title 7 5 3" xfId="21764" xr:uid="{C7F87E38-22F5-43D0-A9E1-1E8D920FD954}"/>
    <cellStyle name="Title 7 5 3 2" xfId="21765" xr:uid="{43CE3E37-D972-4748-A17D-30ABB8EBF4A1}"/>
    <cellStyle name="Title 7 5 4" xfId="21766" xr:uid="{826CBECE-ACFB-4B44-8C39-6C58C5ACAA28}"/>
    <cellStyle name="Title 7 5 4 2" xfId="21767" xr:uid="{E4F977E4-4C84-4F63-AA6C-CAE9C0A1024F}"/>
    <cellStyle name="Title 7 5 5" xfId="21768" xr:uid="{4C8C87BA-0CFF-423D-AF03-B5956D591B95}"/>
    <cellStyle name="Title 7 6" xfId="21769" xr:uid="{FCC6F7BA-EBF6-440E-BED5-046751A845B3}"/>
    <cellStyle name="Title 7 6 2" xfId="21770" xr:uid="{B22BB686-7FCE-43AB-9847-A0CB4FDEE227}"/>
    <cellStyle name="Title 7 6 2 2" xfId="21771" xr:uid="{6846CD37-DC72-48D9-BB4D-0E238D316CB4}"/>
    <cellStyle name="Title 7 6 3" xfId="21772" xr:uid="{B5F4835A-93EA-4275-B180-D3079265A2BD}"/>
    <cellStyle name="Title 7 6 3 2" xfId="21773" xr:uid="{C77E1D49-2C93-4A12-8F83-66699E18659D}"/>
    <cellStyle name="Title 7 6 4" xfId="21774" xr:uid="{1D32FD6E-281F-4A06-BDDE-363D745FEEA7}"/>
    <cellStyle name="Title 7 7" xfId="21775" xr:uid="{86FCE65A-6C85-463C-A817-7D4CD871947B}"/>
    <cellStyle name="Title 7 7 2" xfId="21776" xr:uid="{E0017A50-2C89-4E13-801C-1CE94246B05D}"/>
    <cellStyle name="Title 7 8" xfId="21777" xr:uid="{62ADA6B2-B4A6-4C9A-AE25-08BA85285C97}"/>
    <cellStyle name="Title 7 8 2" xfId="21778" xr:uid="{30851B33-7926-4D21-9F9F-003B39D480E8}"/>
    <cellStyle name="Title 7 9" xfId="21779" xr:uid="{FCD10073-A63C-4182-AF62-4972B11CC556}"/>
    <cellStyle name="Title 7 9 2" xfId="21780" xr:uid="{C0906181-1DDC-47D5-BEF8-94FC1B598F52}"/>
    <cellStyle name="Title 8" xfId="6395" xr:uid="{B11916F0-034E-4F2D-8915-8B6BDB594105}"/>
    <cellStyle name="Title 8 10" xfId="21782" xr:uid="{DE3FB25B-2C8E-4145-8AFE-F86182DC377F}"/>
    <cellStyle name="Title 8 11" xfId="21783" xr:uid="{63CFF3E6-6D75-4915-A5AE-9E679D871C43}"/>
    <cellStyle name="Title 8 12" xfId="21781" xr:uid="{07B5D3BF-8AEE-4504-ACAE-AA07D0027155}"/>
    <cellStyle name="Title 8 13" xfId="8211" xr:uid="{CB1B2483-B7FE-4AF4-86C6-8DCAFE6D800A}"/>
    <cellStyle name="Title 8 2" xfId="21784" xr:uid="{C40BED5E-E96C-4924-9CF5-4274F6EC4C9C}"/>
    <cellStyle name="Title 8 2 2" xfId="21785" xr:uid="{8F49B4C0-95D7-4D8A-AADB-B98DAFFE67EB}"/>
    <cellStyle name="Title 8 2 2 2" xfId="21786" xr:uid="{FD098B4E-EB4A-4F86-96D3-A30E0FF99473}"/>
    <cellStyle name="Title 8 2 3" xfId="21787" xr:uid="{EF48C52A-D92C-44EE-A89F-DCF332D12890}"/>
    <cellStyle name="Title 8 2 3 2" xfId="21788" xr:uid="{3330A024-D000-4B1C-992B-B0C56A9B9642}"/>
    <cellStyle name="Title 8 2 4" xfId="21789" xr:uid="{22E3962D-B56B-4F81-ADCF-7DEC63F873B1}"/>
    <cellStyle name="Title 8 2 5" xfId="21790" xr:uid="{0A66F3B7-A895-440E-AF0C-BA08C4B21E05}"/>
    <cellStyle name="Title 8 3" xfId="21791" xr:uid="{806968AC-EA01-4B48-856D-9FEA6D1CF045}"/>
    <cellStyle name="Title 8 3 2" xfId="21792" xr:uid="{4231AC00-E0E6-4BBA-9291-913D1336E639}"/>
    <cellStyle name="Title 8 3 2 2" xfId="21793" xr:uid="{E07B1BF1-F323-4B8E-AFB0-CFDAE620433C}"/>
    <cellStyle name="Title 8 3 3" xfId="21794" xr:uid="{07E4444D-ED38-4B65-A8F2-90E3CC362526}"/>
    <cellStyle name="Title 8 3 3 2" xfId="21795" xr:uid="{04F77449-AEF7-4923-8C28-D35590409950}"/>
    <cellStyle name="Title 8 3 4" xfId="21796" xr:uid="{1A5B1D27-792D-4168-B0EC-3C2E64279B01}"/>
    <cellStyle name="Title 8 4" xfId="21797" xr:uid="{E31A30BA-85C9-4E95-9BB1-DEAE29F4C4B2}"/>
    <cellStyle name="Title 8 4 2" xfId="21798" xr:uid="{9FEF8725-FFCB-4613-8371-DD7D813C43C3}"/>
    <cellStyle name="Title 8 4 2 2" xfId="21799" xr:uid="{D43709F1-E413-4CC9-8C15-8F68D6096AD7}"/>
    <cellStyle name="Title 8 4 3" xfId="21800" xr:uid="{7B6B5560-9316-477E-9C03-13FBD361B6B5}"/>
    <cellStyle name="Title 8 4 3 2" xfId="21801" xr:uid="{01C6BC74-2CB8-4426-9ADC-05D6EA399325}"/>
    <cellStyle name="Title 8 4 4" xfId="21802" xr:uid="{C8046DDA-A247-4758-85E1-36E7F31C7F26}"/>
    <cellStyle name="Title 8 5" xfId="21803" xr:uid="{4D35E027-05FF-4D9F-8DBC-41082E7F7EF7}"/>
    <cellStyle name="Title 8 5 2" xfId="21804" xr:uid="{263934A9-F5B4-4DCC-8F32-C9DD121F0E31}"/>
    <cellStyle name="Title 8 5 2 2" xfId="21805" xr:uid="{C549D4F7-94B6-4E7B-9F76-3342B94B575C}"/>
    <cellStyle name="Title 8 5 3" xfId="21806" xr:uid="{957AFC15-72C0-4A26-9CF3-638606918272}"/>
    <cellStyle name="Title 8 5 3 2" xfId="21807" xr:uid="{B103680B-BA97-480F-B172-BE2626749D7F}"/>
    <cellStyle name="Title 8 5 4" xfId="21808" xr:uid="{D2D957DC-F3E3-4318-BEC0-72E7C4C816C1}"/>
    <cellStyle name="Title 8 5 4 2" xfId="21809" xr:uid="{9BF9FE1E-A97B-484C-9696-F3F0DF93F4E0}"/>
    <cellStyle name="Title 8 5 5" xfId="21810" xr:uid="{08E44A87-26C8-4884-A6FA-21E85572D442}"/>
    <cellStyle name="Title 8 6" xfId="21811" xr:uid="{599257BB-82B7-49B6-BA0D-612C21395420}"/>
    <cellStyle name="Title 8 6 2" xfId="21812" xr:uid="{9A6A5A8F-40DD-42FF-A299-7CB18B8F6834}"/>
    <cellStyle name="Title 8 6 2 2" xfId="21813" xr:uid="{9F9E640C-E3AE-4008-B2EC-05A8A9EA4FF9}"/>
    <cellStyle name="Title 8 6 3" xfId="21814" xr:uid="{BA0E3737-8FF0-481E-81B1-E8F9DADFC198}"/>
    <cellStyle name="Title 8 6 3 2" xfId="21815" xr:uid="{5A910744-B23E-41D3-B26E-1F945AFA7FAA}"/>
    <cellStyle name="Title 8 6 4" xfId="21816" xr:uid="{796E759F-37B5-4583-98D8-D5503A2A8FCF}"/>
    <cellStyle name="Title 8 7" xfId="21817" xr:uid="{A7E18F4E-0B13-42B2-9C6C-D3AAB6A6F72A}"/>
    <cellStyle name="Title 8 7 2" xfId="21818" xr:uid="{19BE627E-8DBC-4ECE-9962-579A039F8444}"/>
    <cellStyle name="Title 8 8" xfId="21819" xr:uid="{308612C7-B23D-458E-801B-5EDF867345C8}"/>
    <cellStyle name="Title 8 8 2" xfId="21820" xr:uid="{7AA14877-CE92-4DFF-944F-A03F07296843}"/>
    <cellStyle name="Title 8 9" xfId="21821" xr:uid="{B433E0D1-D0E0-4201-82C3-7E26F7AFA4C1}"/>
    <cellStyle name="Title 8 9 2" xfId="21822" xr:uid="{C63F3291-75A3-4B73-BD70-ED75D2EA7CD4}"/>
    <cellStyle name="Title 9" xfId="6396" xr:uid="{E4037EA3-9F38-4659-BE02-8C66656FC390}"/>
    <cellStyle name="Title 9 10" xfId="21824" xr:uid="{2F9E4DFE-D3D2-4E91-91EC-09B03A5A9A98}"/>
    <cellStyle name="Title 9 11" xfId="21825" xr:uid="{3BB8AB0B-7B8C-4937-8983-75ECC3D102F6}"/>
    <cellStyle name="Title 9 12" xfId="21823" xr:uid="{5D7141CA-DAB8-49BD-B454-CF9C68585972}"/>
    <cellStyle name="Title 9 13" xfId="8212" xr:uid="{5BCC6712-6E75-49C0-9797-759ACDD988F6}"/>
    <cellStyle name="Title 9 2" xfId="21826" xr:uid="{F25723E3-F89B-4C79-A15C-519C627217F2}"/>
    <cellStyle name="Title 9 2 2" xfId="21827" xr:uid="{79870A73-1FDD-435E-922A-3CDFB7DE29C8}"/>
    <cellStyle name="Title 9 2 2 2" xfId="21828" xr:uid="{499920B8-5B7C-430C-8498-F898840349CF}"/>
    <cellStyle name="Title 9 2 3" xfId="21829" xr:uid="{E43D27F3-AFA2-4992-87E1-4766D35360DB}"/>
    <cellStyle name="Title 9 2 3 2" xfId="21830" xr:uid="{D95FA1A5-4359-4C05-92AA-A816D56772EF}"/>
    <cellStyle name="Title 9 2 4" xfId="21831" xr:uid="{6C12C47E-85BB-4601-BE2D-260209297F3A}"/>
    <cellStyle name="Title 9 2 5" xfId="21832" xr:uid="{19F19108-D0D4-4B89-B4FF-8CCAA12AAF71}"/>
    <cellStyle name="Title 9 3" xfId="21833" xr:uid="{2FC8D74E-88A8-4CDD-8DA8-D94FB352A958}"/>
    <cellStyle name="Title 9 3 2" xfId="21834" xr:uid="{956C6516-B5C4-445E-92B6-9F458483239B}"/>
    <cellStyle name="Title 9 3 2 2" xfId="21835" xr:uid="{8188A71C-6D43-4A15-B7E5-493DF448B520}"/>
    <cellStyle name="Title 9 3 3" xfId="21836" xr:uid="{7E3716FC-5C9D-414F-82B2-446F151ABCB8}"/>
    <cellStyle name="Title 9 3 3 2" xfId="21837" xr:uid="{449CA175-7776-43F5-BE84-5B737CCC0289}"/>
    <cellStyle name="Title 9 3 4" xfId="21838" xr:uid="{90E3CCAE-4F6B-472E-ABA5-13B2B138A903}"/>
    <cellStyle name="Title 9 4" xfId="21839" xr:uid="{B9206DC0-01BA-491E-8015-CE4D4610477F}"/>
    <cellStyle name="Title 9 4 2" xfId="21840" xr:uid="{76F6BB3C-B9AE-49D6-8FD1-E816F2099987}"/>
    <cellStyle name="Title 9 4 2 2" xfId="21841" xr:uid="{CF8C610B-9BBC-4DD3-B785-CAA5F608EB58}"/>
    <cellStyle name="Title 9 4 3" xfId="21842" xr:uid="{5D44C22C-37FF-4A0F-9119-9B32246C3335}"/>
    <cellStyle name="Title 9 4 3 2" xfId="21843" xr:uid="{3D59DFFC-8647-456C-914E-9E00B2C80FD4}"/>
    <cellStyle name="Title 9 4 4" xfId="21844" xr:uid="{4B66C100-783D-44B4-9EF3-8B435AE29437}"/>
    <cellStyle name="Title 9 5" xfId="21845" xr:uid="{16D31412-56AB-4DCD-8EB3-EE2DE1CD7AEB}"/>
    <cellStyle name="Title 9 5 2" xfId="21846" xr:uid="{363003A4-9F69-431C-A822-CF0F3FC48F66}"/>
    <cellStyle name="Title 9 5 2 2" xfId="21847" xr:uid="{8AC57F6F-2468-426C-8BC6-440F2B565F32}"/>
    <cellStyle name="Title 9 5 3" xfId="21848" xr:uid="{D0F0D501-F10A-4ECE-9BF2-5C50EDCFF43B}"/>
    <cellStyle name="Title 9 5 3 2" xfId="21849" xr:uid="{00582936-0589-40A5-AB60-365F8E4DB802}"/>
    <cellStyle name="Title 9 5 4" xfId="21850" xr:uid="{7D0AC19D-F60C-4E50-BD9B-8077E5BA1C67}"/>
    <cellStyle name="Title 9 5 4 2" xfId="21851" xr:uid="{B61A74D2-4FE5-49A0-8C72-8C901BC2B83F}"/>
    <cellStyle name="Title 9 5 5" xfId="21852" xr:uid="{26C0985F-339C-4F32-9492-74C3DB1BF94B}"/>
    <cellStyle name="Title 9 6" xfId="21853" xr:uid="{0B2E4413-3999-4ACD-AD02-6FBE88337B2B}"/>
    <cellStyle name="Title 9 6 2" xfId="21854" xr:uid="{B676BCED-BD25-4152-8696-081585FBEA30}"/>
    <cellStyle name="Title 9 6 2 2" xfId="21855" xr:uid="{38BA8A62-11EF-479D-8C01-81547ED94800}"/>
    <cellStyle name="Title 9 6 3" xfId="21856" xr:uid="{7C002599-85A2-4988-A017-F7A55093BEB6}"/>
    <cellStyle name="Title 9 6 3 2" xfId="21857" xr:uid="{2E7ADDE9-4954-4942-A19E-9E9A06DBFE94}"/>
    <cellStyle name="Title 9 6 4" xfId="21858" xr:uid="{5AE5C985-8843-44A6-BCC2-438F74CFB852}"/>
    <cellStyle name="Title 9 7" xfId="21859" xr:uid="{7DEF646A-AEBC-4C09-A96A-6ACAE9E0806F}"/>
    <cellStyle name="Title 9 7 2" xfId="21860" xr:uid="{C5323157-F49C-4B77-B57F-B0289D237A90}"/>
    <cellStyle name="Title 9 8" xfId="21861" xr:uid="{3FA5B74E-34D7-4887-9E83-31D0D24237BF}"/>
    <cellStyle name="Title 9 8 2" xfId="21862" xr:uid="{13181981-F95F-46F2-A737-CAD6674955F5}"/>
    <cellStyle name="Title 9 9" xfId="21863" xr:uid="{AB49909B-D9E1-4C78-8FA6-C1F541FA55D8}"/>
    <cellStyle name="Title 9 9 2" xfId="21864" xr:uid="{31E9BA46-51F6-4FE3-8853-50262D0666BC}"/>
    <cellStyle name="Total" xfId="18" builtinId="25" customBuiltin="1"/>
    <cellStyle name="Total 10" xfId="6397" xr:uid="{B12AD1C8-ADA8-416D-BF16-7FFD667CA0C0}"/>
    <cellStyle name="Total 10 10" xfId="21866" xr:uid="{A32B0E2D-955A-4CEF-BE8E-21AD4BCD219E}"/>
    <cellStyle name="Total 10 11" xfId="21867" xr:uid="{5FE9D866-3E0D-4A05-9B83-6069F5D8EE90}"/>
    <cellStyle name="Total 10 12" xfId="21865" xr:uid="{C3BB116F-E3F4-4322-9DFD-885FE7B34A95}"/>
    <cellStyle name="Total 10 13" xfId="8213" xr:uid="{FCBE450E-F6C8-49DF-A89E-E3F93204FF9B}"/>
    <cellStyle name="Total 10 2" xfId="21868" xr:uid="{B4E35519-AF0C-4FFB-8D54-7DCEE84ED55D}"/>
    <cellStyle name="Total 10 2 2" xfId="21869" xr:uid="{E1151F5A-4E73-44C8-B79A-453D88C7958F}"/>
    <cellStyle name="Total 10 2 2 2" xfId="21870" xr:uid="{8B3042EB-FC1C-4246-8450-25716B7744B5}"/>
    <cellStyle name="Total 10 2 3" xfId="21871" xr:uid="{A1091465-41F9-42B8-ADBD-EF06F1723170}"/>
    <cellStyle name="Total 10 2 3 2" xfId="21872" xr:uid="{09C7CDD1-1696-49F4-83D2-B34BE633A964}"/>
    <cellStyle name="Total 10 2 4" xfId="21873" xr:uid="{D30C8A32-4295-41CA-9265-4F6E867DD005}"/>
    <cellStyle name="Total 10 2 5" xfId="21874" xr:uid="{6B974F50-408B-4FE6-B2A3-71EEA54BBA29}"/>
    <cellStyle name="Total 10 3" xfId="21875" xr:uid="{6F5810A2-F228-4907-8262-79E0C8D10E99}"/>
    <cellStyle name="Total 10 3 2" xfId="21876" xr:uid="{C04913DD-6298-4713-B166-E583634552C4}"/>
    <cellStyle name="Total 10 3 2 2" xfId="21877" xr:uid="{811201BB-F45F-49BF-AEC5-7DBA275882A2}"/>
    <cellStyle name="Total 10 3 3" xfId="21878" xr:uid="{7AA36828-113A-4962-BB39-1A453493E3E2}"/>
    <cellStyle name="Total 10 3 3 2" xfId="21879" xr:uid="{A04BD0EA-F36C-4316-81B5-001BCD1A14A1}"/>
    <cellStyle name="Total 10 3 4" xfId="21880" xr:uid="{F66F09C4-36DE-42B8-A9D5-FD53D4ED7A83}"/>
    <cellStyle name="Total 10 4" xfId="21881" xr:uid="{D3E73428-46A5-41D9-AAEF-03201D11351F}"/>
    <cellStyle name="Total 10 4 2" xfId="21882" xr:uid="{3BB326C4-5355-499F-8447-4AA765386E45}"/>
    <cellStyle name="Total 10 4 2 2" xfId="21883" xr:uid="{C281028C-59A8-47AA-BD4A-9BFF403D598B}"/>
    <cellStyle name="Total 10 4 3" xfId="21884" xr:uid="{04DB4A7A-BB81-45BA-A353-3395F57A5084}"/>
    <cellStyle name="Total 10 4 3 2" xfId="21885" xr:uid="{3BD8906A-249D-4ABC-9EAC-19A34472753A}"/>
    <cellStyle name="Total 10 4 4" xfId="21886" xr:uid="{1AF250AE-DEDD-4673-BE5D-B83417E08AA3}"/>
    <cellStyle name="Total 10 5" xfId="21887" xr:uid="{68A317DF-B867-451F-8FDC-65BFF9212B36}"/>
    <cellStyle name="Total 10 5 2" xfId="21888" xr:uid="{200E1353-D044-4BEF-85C9-35DBD02C4DC6}"/>
    <cellStyle name="Total 10 5 2 2" xfId="21889" xr:uid="{747AE166-D04A-42F8-B616-95B16FAF5FFF}"/>
    <cellStyle name="Total 10 5 3" xfId="21890" xr:uid="{C435F443-5E55-43C7-B973-FBA3A476ACF7}"/>
    <cellStyle name="Total 10 5 3 2" xfId="21891" xr:uid="{46E13398-B029-4C94-B269-0B9DA11A1EA1}"/>
    <cellStyle name="Total 10 5 4" xfId="21892" xr:uid="{FA4DF216-60AE-4C16-B806-8EE4F6311F73}"/>
    <cellStyle name="Total 10 5 4 2" xfId="21893" xr:uid="{1027E968-C719-4C23-B5B8-7960FD0A7E1F}"/>
    <cellStyle name="Total 10 5 5" xfId="21894" xr:uid="{F0D808D4-2254-4B0B-87F1-B528D6F2F53F}"/>
    <cellStyle name="Total 10 6" xfId="21895" xr:uid="{5FB30FF2-86D5-456B-A073-AC71AAECBC28}"/>
    <cellStyle name="Total 10 6 2" xfId="21896" xr:uid="{1B1C572B-B88B-4B67-B085-53A924A7D6DE}"/>
    <cellStyle name="Total 10 6 2 2" xfId="21897" xr:uid="{B6E1E060-3869-4BA2-A81D-7A0038048B78}"/>
    <cellStyle name="Total 10 6 3" xfId="21898" xr:uid="{4754C89D-77F7-457D-88E2-7214896EA8C1}"/>
    <cellStyle name="Total 10 6 3 2" xfId="21899" xr:uid="{630BAF6E-5612-4F0E-BA44-C316C985774A}"/>
    <cellStyle name="Total 10 6 4" xfId="21900" xr:uid="{0F33C376-49C6-4C21-B84C-A7AD5538B5C1}"/>
    <cellStyle name="Total 10 7" xfId="21901" xr:uid="{16ACA4BD-7022-4F4D-A9B8-2DBA7C00D32C}"/>
    <cellStyle name="Total 10 7 2" xfId="21902" xr:uid="{4331A893-1334-415F-8FC2-42A7CA7698C6}"/>
    <cellStyle name="Total 10 8" xfId="21903" xr:uid="{5994D890-379E-40C2-A206-BCF226027C62}"/>
    <cellStyle name="Total 10 8 2" xfId="21904" xr:uid="{CC711315-671F-48FC-A850-FD8813C293E3}"/>
    <cellStyle name="Total 10 9" xfId="21905" xr:uid="{E63B226E-030D-413C-9841-F60C0C7774BB}"/>
    <cellStyle name="Total 10 9 2" xfId="21906" xr:uid="{AEA33A15-4954-4C14-B92C-6A5EBAAE79FA}"/>
    <cellStyle name="Total 11" xfId="6398" xr:uid="{346BCF83-6E3B-4B57-831E-C08877E3418A}"/>
    <cellStyle name="Total 11 10" xfId="21908" xr:uid="{71F4327C-DFA8-4B89-886C-D62513BC422F}"/>
    <cellStyle name="Total 11 11" xfId="21909" xr:uid="{D1464143-2CBB-4145-95F3-FEC1EEA6AAC4}"/>
    <cellStyle name="Total 11 12" xfId="21907" xr:uid="{EB6089BE-55F4-43DF-93DF-B0EB2E74C1C0}"/>
    <cellStyle name="Total 11 13" xfId="8214" xr:uid="{050DECB1-20F9-46C0-8074-F898F5E8377E}"/>
    <cellStyle name="Total 11 2" xfId="21910" xr:uid="{0A9BF559-E8A2-4741-997C-0BAEC03F050E}"/>
    <cellStyle name="Total 11 2 2" xfId="21911" xr:uid="{A306A188-611D-4C4B-A2F6-31FD9E9117BD}"/>
    <cellStyle name="Total 11 2 2 2" xfId="21912" xr:uid="{741770A5-7E6A-4A71-BF8B-0E624B7BF379}"/>
    <cellStyle name="Total 11 2 3" xfId="21913" xr:uid="{97B91691-2E18-4719-B0FE-27DBFB86F4C5}"/>
    <cellStyle name="Total 11 2 3 2" xfId="21914" xr:uid="{B1EE732E-5479-46F2-A0F1-57BA643023CD}"/>
    <cellStyle name="Total 11 2 4" xfId="21915" xr:uid="{B030575E-C082-4302-A69F-1E387E79E9F0}"/>
    <cellStyle name="Total 11 2 5" xfId="21916" xr:uid="{7BF59B55-A8C2-4FB3-B86A-F7CE4AA5926B}"/>
    <cellStyle name="Total 11 3" xfId="21917" xr:uid="{71418820-6D12-4592-8C4B-3E1CED066BF6}"/>
    <cellStyle name="Total 11 3 2" xfId="21918" xr:uid="{6E22BCA4-D5ED-45DB-A4FD-D9898132782A}"/>
    <cellStyle name="Total 11 3 2 2" xfId="21919" xr:uid="{6B417304-EAAD-4FB7-A5B0-57B226494C39}"/>
    <cellStyle name="Total 11 3 3" xfId="21920" xr:uid="{B8940E47-39FB-4B68-879B-3118613E7389}"/>
    <cellStyle name="Total 11 3 3 2" xfId="21921" xr:uid="{541CA4F4-EE8D-4BA8-9211-0B9843F09B1F}"/>
    <cellStyle name="Total 11 3 4" xfId="21922" xr:uid="{32BB8EAF-DC23-46AD-BE37-79056EE6B173}"/>
    <cellStyle name="Total 11 4" xfId="21923" xr:uid="{C81DBEF3-E6C9-4BE7-AC24-492B9F74795B}"/>
    <cellStyle name="Total 11 4 2" xfId="21924" xr:uid="{0E1DACC0-68F6-40DD-943D-DB1D305D1B83}"/>
    <cellStyle name="Total 11 4 2 2" xfId="21925" xr:uid="{D1A63CFE-BB36-4232-A51C-C565971AF0AE}"/>
    <cellStyle name="Total 11 4 3" xfId="21926" xr:uid="{9C2429C5-75F9-4CCC-829B-86B4A5B5B746}"/>
    <cellStyle name="Total 11 4 3 2" xfId="21927" xr:uid="{65303C42-C0D5-4379-85B8-77668D3DBBEE}"/>
    <cellStyle name="Total 11 4 4" xfId="21928" xr:uid="{4FC29D33-6538-4E21-8491-E1AD7C99B99A}"/>
    <cellStyle name="Total 11 5" xfId="21929" xr:uid="{6055A18B-5CB5-42AE-8CF6-504133FFC542}"/>
    <cellStyle name="Total 11 5 2" xfId="21930" xr:uid="{33939D9C-8F7A-4BF7-B45E-2CA04DC58E7C}"/>
    <cellStyle name="Total 11 5 2 2" xfId="21931" xr:uid="{9D0F911C-7647-46B9-AB0C-B4BDD22E7169}"/>
    <cellStyle name="Total 11 5 3" xfId="21932" xr:uid="{93E0E839-162E-44A5-A10B-09AE16BB3CF7}"/>
    <cellStyle name="Total 11 5 3 2" xfId="21933" xr:uid="{FD59BF26-F07B-49D8-863A-EC20557AB53A}"/>
    <cellStyle name="Total 11 5 4" xfId="21934" xr:uid="{391A16B2-24D4-4291-A994-39E56DE86855}"/>
    <cellStyle name="Total 11 5 4 2" xfId="21935" xr:uid="{0598479C-97A3-43A0-BED0-126AFAA93CC2}"/>
    <cellStyle name="Total 11 5 5" xfId="21936" xr:uid="{B7E7C86F-2137-41AF-A786-B7349294725A}"/>
    <cellStyle name="Total 11 6" xfId="21937" xr:uid="{A5505FCC-74C2-472C-9F9F-3FC1AA8C4C33}"/>
    <cellStyle name="Total 11 6 2" xfId="21938" xr:uid="{81BFC368-9543-4695-9089-08108C691E87}"/>
    <cellStyle name="Total 11 6 2 2" xfId="21939" xr:uid="{28AC79C4-F64E-4686-A435-CCF0C307DB5C}"/>
    <cellStyle name="Total 11 6 3" xfId="21940" xr:uid="{A2ABFAC8-858D-4DC3-99D9-A699232ABCA3}"/>
    <cellStyle name="Total 11 6 3 2" xfId="21941" xr:uid="{FCB22EC9-B5EE-4E71-A8BA-FD82904BB7D6}"/>
    <cellStyle name="Total 11 6 4" xfId="21942" xr:uid="{E73424C8-8E6B-4ACB-8AA6-32B0B4BCDD78}"/>
    <cellStyle name="Total 11 7" xfId="21943" xr:uid="{74A89DBF-D828-4230-A198-9D178304BA43}"/>
    <cellStyle name="Total 11 7 2" xfId="21944" xr:uid="{F4235BE9-0D60-46C5-89B7-C217FD91F62F}"/>
    <cellStyle name="Total 11 8" xfId="21945" xr:uid="{99AC415A-5473-4802-8D0B-FAC6BE4FCEE9}"/>
    <cellStyle name="Total 11 8 2" xfId="21946" xr:uid="{63F72B7F-C134-48CC-A1AE-E843AD78D243}"/>
    <cellStyle name="Total 11 9" xfId="21947" xr:uid="{5AA23A9A-74B8-42EB-85E4-46ECC4A46AA6}"/>
    <cellStyle name="Total 11 9 2" xfId="21948" xr:uid="{A7F6ACC2-35F5-4A96-A5DA-F1C050A9429A}"/>
    <cellStyle name="Total 12" xfId="6399" xr:uid="{E3E07DA3-F84D-44E5-8202-1E6F76AEC4DC}"/>
    <cellStyle name="Total 12 10" xfId="21950" xr:uid="{61290154-9433-4A93-BC00-30ECE285C782}"/>
    <cellStyle name="Total 12 11" xfId="21951" xr:uid="{1CDE3356-D047-4784-9DDD-A898842F22C6}"/>
    <cellStyle name="Total 12 12" xfId="21949" xr:uid="{5DA6D620-5690-4A78-B904-ABF4049B9690}"/>
    <cellStyle name="Total 12 13" xfId="8215" xr:uid="{05892969-70B6-4119-BE2C-B783ABF8A207}"/>
    <cellStyle name="Total 12 2" xfId="21952" xr:uid="{890DE6AA-7558-4135-B493-FCF36A448AE5}"/>
    <cellStyle name="Total 12 2 2" xfId="21953" xr:uid="{5E27B58D-FDCA-4BBE-AB41-55E02FC68EBF}"/>
    <cellStyle name="Total 12 2 2 2" xfId="21954" xr:uid="{E3839B65-C164-4CF7-85B5-101090AE08A0}"/>
    <cellStyle name="Total 12 2 3" xfId="21955" xr:uid="{34B00C85-DBE3-45A1-A29E-7D952A611A3E}"/>
    <cellStyle name="Total 12 2 3 2" xfId="21956" xr:uid="{416EAE22-A7CA-43E2-9637-FEC077585396}"/>
    <cellStyle name="Total 12 2 4" xfId="21957" xr:uid="{E7EF481C-9744-407A-8AE2-5D04E334628E}"/>
    <cellStyle name="Total 12 2 5" xfId="21958" xr:uid="{A252D7D2-0194-4A8F-A262-8660F93182B5}"/>
    <cellStyle name="Total 12 3" xfId="21959" xr:uid="{B2721D90-7FC6-4B37-A827-33FC66C2CA95}"/>
    <cellStyle name="Total 12 3 2" xfId="21960" xr:uid="{830D70D6-DA5F-46AB-919F-F02FDC47C5F2}"/>
    <cellStyle name="Total 12 3 2 2" xfId="21961" xr:uid="{BB143724-1F1A-4D99-9AFF-46B568ECFA2C}"/>
    <cellStyle name="Total 12 3 3" xfId="21962" xr:uid="{63CFCE63-9E1D-4C1B-9619-32A5E9E4B430}"/>
    <cellStyle name="Total 12 3 3 2" xfId="21963" xr:uid="{CD3D9946-A37E-4727-BD5A-130637DEC765}"/>
    <cellStyle name="Total 12 3 4" xfId="21964" xr:uid="{9B543AC0-C536-466D-B218-572056456661}"/>
    <cellStyle name="Total 12 4" xfId="21965" xr:uid="{83986659-8ED6-4128-9360-418C2E4505A8}"/>
    <cellStyle name="Total 12 4 2" xfId="21966" xr:uid="{17AAA862-949F-405E-99F1-2E079D7E7A42}"/>
    <cellStyle name="Total 12 4 2 2" xfId="21967" xr:uid="{BB9630F9-EAC3-40DA-8184-CA05A38B803E}"/>
    <cellStyle name="Total 12 4 3" xfId="21968" xr:uid="{1E44C8FD-E270-472D-B0E2-DDB4E42296AB}"/>
    <cellStyle name="Total 12 4 3 2" xfId="21969" xr:uid="{FAB7E1DC-7C05-4C46-92D9-C545D74C072F}"/>
    <cellStyle name="Total 12 4 4" xfId="21970" xr:uid="{BDD51795-5DE9-46A4-82AE-86251705E0E9}"/>
    <cellStyle name="Total 12 5" xfId="21971" xr:uid="{F0F0A3E5-4D97-48F3-B349-71C02F2AE48D}"/>
    <cellStyle name="Total 12 5 2" xfId="21972" xr:uid="{BCE87367-918C-4323-A1F4-208FBF5877EF}"/>
    <cellStyle name="Total 12 5 2 2" xfId="21973" xr:uid="{9E148AB2-6D68-48AF-B9AB-2753DB0FACA9}"/>
    <cellStyle name="Total 12 5 3" xfId="21974" xr:uid="{937D65CE-D04C-47C3-B024-3AE7F565BAB8}"/>
    <cellStyle name="Total 12 5 3 2" xfId="21975" xr:uid="{2D119B7E-033D-4699-A4B3-183A11E7A571}"/>
    <cellStyle name="Total 12 5 4" xfId="21976" xr:uid="{8FD51FA1-D4E0-42B0-93DC-B7059034BD6C}"/>
    <cellStyle name="Total 12 5 4 2" xfId="21977" xr:uid="{7793D403-1282-4506-803D-A97F432EAA41}"/>
    <cellStyle name="Total 12 5 5" xfId="21978" xr:uid="{1B202B55-5CBA-4ECA-8E91-E52928DAACCA}"/>
    <cellStyle name="Total 12 6" xfId="21979" xr:uid="{61EDC6D5-5529-419A-A0A8-50467D6D91C0}"/>
    <cellStyle name="Total 12 6 2" xfId="21980" xr:uid="{B6FBEE76-9256-4CAA-B7BE-DFBA962F24EB}"/>
    <cellStyle name="Total 12 6 2 2" xfId="21981" xr:uid="{E4F27AA2-AB5D-461D-8D84-19C7CB2FA9F5}"/>
    <cellStyle name="Total 12 6 3" xfId="21982" xr:uid="{6DADD3B1-8D59-4FC3-B4AB-C41109B5E60F}"/>
    <cellStyle name="Total 12 6 3 2" xfId="21983" xr:uid="{573F2D99-733F-4B45-90F2-2344134FA9F3}"/>
    <cellStyle name="Total 12 6 4" xfId="21984" xr:uid="{1A63CF43-77AD-43C6-B216-0B6BF7905364}"/>
    <cellStyle name="Total 12 7" xfId="21985" xr:uid="{F03BDBA5-0786-42F3-AF27-5A8B6B72C265}"/>
    <cellStyle name="Total 12 7 2" xfId="21986" xr:uid="{CF01C856-31BC-4319-9378-B46C8DA47465}"/>
    <cellStyle name="Total 12 8" xfId="21987" xr:uid="{F658EC13-C4E9-4679-99CA-E501A42BACF3}"/>
    <cellStyle name="Total 12 8 2" xfId="21988" xr:uid="{D4565948-F88A-4AB6-8DEC-D5225F2DC59C}"/>
    <cellStyle name="Total 12 9" xfId="21989" xr:uid="{A7C42928-DA9D-4910-8D97-D392B4DB11F6}"/>
    <cellStyle name="Total 12 9 2" xfId="21990" xr:uid="{92A10465-E38D-4255-BEAC-A3BE36A5E24E}"/>
    <cellStyle name="Total 13" xfId="6400" xr:uid="{EFA94C79-D4AC-46BC-A02E-5509575E5EF7}"/>
    <cellStyle name="Total 13 10" xfId="21992" xr:uid="{8C5E91BF-B4F7-4B72-B2DA-E22A7C3D094D}"/>
    <cellStyle name="Total 13 11" xfId="21993" xr:uid="{F12AC293-A89E-4856-BED1-F111ABC500E8}"/>
    <cellStyle name="Total 13 12" xfId="21991" xr:uid="{FD04A2E8-B44F-459F-B78B-854D888EBD46}"/>
    <cellStyle name="Total 13 13" xfId="8216" xr:uid="{B3F61DE2-7BB7-48E4-ABBB-E7DFE629DD5F}"/>
    <cellStyle name="Total 13 2" xfId="21994" xr:uid="{1EEB6E53-7AE1-4507-95F1-0F35F1C68786}"/>
    <cellStyle name="Total 13 2 2" xfId="21995" xr:uid="{0A662C6A-1110-4211-BFD8-F5BE3DFF02C7}"/>
    <cellStyle name="Total 13 2 2 2" xfId="21996" xr:uid="{DD9E7055-1FC7-4738-92BD-C90792E0275C}"/>
    <cellStyle name="Total 13 2 3" xfId="21997" xr:uid="{6E56726D-309F-40AD-9C4F-9E2EB6CD0307}"/>
    <cellStyle name="Total 13 2 3 2" xfId="21998" xr:uid="{42BDA750-81D8-48C6-B8BE-57A13F288EA6}"/>
    <cellStyle name="Total 13 2 4" xfId="21999" xr:uid="{36FD7905-EC04-4DFA-9643-D149D07FB76C}"/>
    <cellStyle name="Total 13 2 5" xfId="22000" xr:uid="{899EEF5B-BCD2-4450-9F7B-98310FE4987B}"/>
    <cellStyle name="Total 13 3" xfId="22001" xr:uid="{DC334DF5-877F-4ADA-A0A1-ECAAD0922B25}"/>
    <cellStyle name="Total 13 3 2" xfId="22002" xr:uid="{01A4D3E0-2549-4641-9D86-5F3B703036FC}"/>
    <cellStyle name="Total 13 3 2 2" xfId="22003" xr:uid="{18F9D90C-DAD0-48CE-8667-053644CEC87B}"/>
    <cellStyle name="Total 13 3 3" xfId="22004" xr:uid="{545D80C4-DCC4-48BF-9786-67AFBE7DF5E8}"/>
    <cellStyle name="Total 13 3 3 2" xfId="22005" xr:uid="{812D6A5E-7F1D-4801-B9C9-1E692B3E944A}"/>
    <cellStyle name="Total 13 3 4" xfId="22006" xr:uid="{63635D57-59DC-417B-BC75-F568CF55E453}"/>
    <cellStyle name="Total 13 4" xfId="22007" xr:uid="{42733281-470D-4C38-AE9F-EEEB537F1889}"/>
    <cellStyle name="Total 13 4 2" xfId="22008" xr:uid="{04B18D62-AC8C-4F00-9BCF-DCFFD6E01AD6}"/>
    <cellStyle name="Total 13 4 2 2" xfId="22009" xr:uid="{65F54BD9-A3D2-4670-92B9-10A3A65E9EEE}"/>
    <cellStyle name="Total 13 4 3" xfId="22010" xr:uid="{838E66FC-B57F-477D-8D1E-296EB7ECE977}"/>
    <cellStyle name="Total 13 4 3 2" xfId="22011" xr:uid="{9FA37450-B1FE-4A5F-9E76-F5D7EB417273}"/>
    <cellStyle name="Total 13 4 4" xfId="22012" xr:uid="{DD75662D-E9E8-4B69-8E69-16180CF9077A}"/>
    <cellStyle name="Total 13 5" xfId="22013" xr:uid="{D1B02940-BB5A-4B9B-A524-53CD478BAA0E}"/>
    <cellStyle name="Total 13 5 2" xfId="22014" xr:uid="{AC2CA1F0-E970-4662-959E-617AEC3E5D43}"/>
    <cellStyle name="Total 13 5 2 2" xfId="22015" xr:uid="{5FA7B390-1F68-43AE-B744-278DFE6B9771}"/>
    <cellStyle name="Total 13 5 3" xfId="22016" xr:uid="{3F0FA494-BCD7-489F-9326-E0653A684124}"/>
    <cellStyle name="Total 13 5 3 2" xfId="22017" xr:uid="{022BDFE0-C889-4DAE-BD6C-FAEC226B0B19}"/>
    <cellStyle name="Total 13 5 4" xfId="22018" xr:uid="{7C7EB193-7D26-4EF6-9B91-D3C9CD7205A5}"/>
    <cellStyle name="Total 13 5 4 2" xfId="22019" xr:uid="{8FE224FC-C8A5-4E8F-8E1C-35966C98ECA1}"/>
    <cellStyle name="Total 13 5 5" xfId="22020" xr:uid="{27733366-75F7-45AD-AE6E-7205A4A32132}"/>
    <cellStyle name="Total 13 6" xfId="22021" xr:uid="{F8C3587C-3315-4AD0-A7F5-44A95BB16AE4}"/>
    <cellStyle name="Total 13 6 2" xfId="22022" xr:uid="{365AD4D6-284B-4C09-859B-6312EED41E03}"/>
    <cellStyle name="Total 13 6 2 2" xfId="22023" xr:uid="{2F4B1928-2AAC-491B-A6B6-4F2292C73FC0}"/>
    <cellStyle name="Total 13 6 3" xfId="22024" xr:uid="{EFD6F179-81FB-4821-85A9-82653C73C92C}"/>
    <cellStyle name="Total 13 6 3 2" xfId="22025" xr:uid="{DFF1A3AA-6F61-4F1F-B669-4E6E9E8EE28A}"/>
    <cellStyle name="Total 13 6 4" xfId="22026" xr:uid="{31CC900F-0B0E-4944-ABE3-38DE40A8B74A}"/>
    <cellStyle name="Total 13 7" xfId="22027" xr:uid="{17EBA104-8E2E-4312-A1EA-6276F0051E72}"/>
    <cellStyle name="Total 13 7 2" xfId="22028" xr:uid="{8E384F08-2B7A-4882-843C-F2D38E7FA680}"/>
    <cellStyle name="Total 13 8" xfId="22029" xr:uid="{D72F98CF-7D4A-4815-B7AB-F380504CD4A6}"/>
    <cellStyle name="Total 13 8 2" xfId="22030" xr:uid="{B5B44E7E-8A33-47B0-AA47-7DFC0DD75196}"/>
    <cellStyle name="Total 13 9" xfId="22031" xr:uid="{CB584206-F4A6-4EF0-B4D6-F8A50BBD57A8}"/>
    <cellStyle name="Total 13 9 2" xfId="22032" xr:uid="{6437F25D-903A-4C43-BA7D-2347BC435687}"/>
    <cellStyle name="Total 14" xfId="6401" xr:uid="{50429109-DBC1-43AB-81D6-F386A0CEE80F}"/>
    <cellStyle name="Total 14 10" xfId="22034" xr:uid="{EDF890AB-2E5B-40AA-9E03-4FC089C6229B}"/>
    <cellStyle name="Total 14 11" xfId="22035" xr:uid="{F8D8E493-8FFB-42FB-A3F8-42BD2D54A964}"/>
    <cellStyle name="Total 14 12" xfId="22033" xr:uid="{DF8C879F-9CB1-4837-A15E-E2DAA8861F21}"/>
    <cellStyle name="Total 14 13" xfId="8217" xr:uid="{B360A7A5-274C-4B1C-8B34-42878C712610}"/>
    <cellStyle name="Total 14 2" xfId="22036" xr:uid="{489D4468-54D5-4B30-B22A-493B86A251C9}"/>
    <cellStyle name="Total 14 2 2" xfId="22037" xr:uid="{5BF817A7-A2FB-455E-9E5D-941F889F8467}"/>
    <cellStyle name="Total 14 2 2 2" xfId="22038" xr:uid="{04D7F7D9-1670-4F56-9A85-1B5380A7CC25}"/>
    <cellStyle name="Total 14 2 3" xfId="22039" xr:uid="{8EAB4C9D-E3D7-422A-AD74-A491B01BE348}"/>
    <cellStyle name="Total 14 2 3 2" xfId="22040" xr:uid="{BD1071ED-2FD1-4D8B-BDBD-7602DC29E642}"/>
    <cellStyle name="Total 14 2 4" xfId="22041" xr:uid="{C530369A-3F22-4DA0-AF42-E537921B9EA1}"/>
    <cellStyle name="Total 14 2 5" xfId="22042" xr:uid="{10789C49-DF43-4809-89B6-31F5CE0EF603}"/>
    <cellStyle name="Total 14 3" xfId="22043" xr:uid="{96525029-7FA9-482F-9877-F7333C6BFD96}"/>
    <cellStyle name="Total 14 3 2" xfId="22044" xr:uid="{65A69911-A1BB-48A3-82CE-0847F539CA32}"/>
    <cellStyle name="Total 14 3 2 2" xfId="22045" xr:uid="{4EF6D7B8-E939-40DC-A722-84D48F51F0EA}"/>
    <cellStyle name="Total 14 3 3" xfId="22046" xr:uid="{F7EBE431-3283-4111-9A2B-2BE946F576A5}"/>
    <cellStyle name="Total 14 3 3 2" xfId="22047" xr:uid="{95205523-D590-4349-AC69-A48C5CA646F3}"/>
    <cellStyle name="Total 14 3 4" xfId="22048" xr:uid="{60A389BD-F632-46B4-B731-8F2638183DAB}"/>
    <cellStyle name="Total 14 4" xfId="22049" xr:uid="{40650D15-D4F6-4142-ADE7-0A8D6702755B}"/>
    <cellStyle name="Total 14 4 2" xfId="22050" xr:uid="{E466AF44-FC3E-4100-8CE3-F9862D20B6CE}"/>
    <cellStyle name="Total 14 4 2 2" xfId="22051" xr:uid="{C0D5C5A5-E9D7-4384-9058-078D7169E195}"/>
    <cellStyle name="Total 14 4 3" xfId="22052" xr:uid="{6B060132-9749-4451-9110-67C6780E09DE}"/>
    <cellStyle name="Total 14 4 3 2" xfId="22053" xr:uid="{01C9F345-7091-4F2B-8377-E88CA81D1FF3}"/>
    <cellStyle name="Total 14 4 4" xfId="22054" xr:uid="{AE8E0438-A75E-474F-B107-1F75498F463E}"/>
    <cellStyle name="Total 14 5" xfId="22055" xr:uid="{DAD069E7-4644-4E2A-A5DB-565A5E6298AC}"/>
    <cellStyle name="Total 14 5 2" xfId="22056" xr:uid="{797E0CF1-DD3E-4610-AF11-56F578FFE855}"/>
    <cellStyle name="Total 14 5 2 2" xfId="22057" xr:uid="{D861EFF7-BA50-47D0-BD4B-D3E6666A8550}"/>
    <cellStyle name="Total 14 5 3" xfId="22058" xr:uid="{22D32CF7-75E7-40DC-BB4C-860A9A86AFE4}"/>
    <cellStyle name="Total 14 5 3 2" xfId="22059" xr:uid="{0911CD3F-3BC3-4EE7-B10E-C9CE98F276C1}"/>
    <cellStyle name="Total 14 5 4" xfId="22060" xr:uid="{8F5B928E-2CED-452D-A541-AC3FE7808286}"/>
    <cellStyle name="Total 14 5 4 2" xfId="22061" xr:uid="{6A22DD63-6A51-448D-8E58-56418579405F}"/>
    <cellStyle name="Total 14 5 5" xfId="22062" xr:uid="{B45D9726-7A1D-49B1-9C42-7A8DB1C538AD}"/>
    <cellStyle name="Total 14 6" xfId="22063" xr:uid="{553F9A79-0481-4D27-8B0A-C80CA99E3292}"/>
    <cellStyle name="Total 14 6 2" xfId="22064" xr:uid="{1ACC1ED4-E4CE-46B2-879E-49CC18B97D2C}"/>
    <cellStyle name="Total 14 6 2 2" xfId="22065" xr:uid="{C37A750A-6414-40D8-B4B9-29221A3F92E8}"/>
    <cellStyle name="Total 14 6 3" xfId="22066" xr:uid="{8BE1EEA8-905F-4607-8BFA-088CF47B4E97}"/>
    <cellStyle name="Total 14 6 3 2" xfId="22067" xr:uid="{0D68DEEB-F437-4E6B-801B-B7F2D734FE02}"/>
    <cellStyle name="Total 14 6 4" xfId="22068" xr:uid="{062382B5-4F88-4308-B803-E16B23070866}"/>
    <cellStyle name="Total 14 7" xfId="22069" xr:uid="{4A743507-E06E-48A0-A225-B3724FF13E69}"/>
    <cellStyle name="Total 14 7 2" xfId="22070" xr:uid="{D96BF4BA-8248-4A1D-B991-E53EE0E3ABF9}"/>
    <cellStyle name="Total 14 8" xfId="22071" xr:uid="{E8CE13BA-3BF1-4C21-A0F2-97DA374F721A}"/>
    <cellStyle name="Total 14 8 2" xfId="22072" xr:uid="{781F4388-BCFB-4894-96B2-D28F3C1174E9}"/>
    <cellStyle name="Total 14 9" xfId="22073" xr:uid="{5E8C825C-ADD7-48FD-BED8-F972621CBBD6}"/>
    <cellStyle name="Total 14 9 2" xfId="22074" xr:uid="{85D7625F-F7F5-4F9F-92AD-FF09C9905F22}"/>
    <cellStyle name="Total 15" xfId="6402" xr:uid="{1AD13C16-A569-4C7A-86E8-59BB58221ED5}"/>
    <cellStyle name="Total 15 10" xfId="22076" xr:uid="{F09FFC88-2C90-4613-A622-B1F597CD75D5}"/>
    <cellStyle name="Total 15 11" xfId="22077" xr:uid="{6B8475D0-78C5-4316-9A2A-81A279C68065}"/>
    <cellStyle name="Total 15 12" xfId="22075" xr:uid="{D176F3D5-254B-491E-A4E0-2DAF9A0D22B0}"/>
    <cellStyle name="Total 15 13" xfId="8218" xr:uid="{C81B530B-F142-47A0-8297-A2650D016153}"/>
    <cellStyle name="Total 15 2" xfId="22078" xr:uid="{898B7A39-FACA-43E3-8687-86720364A97A}"/>
    <cellStyle name="Total 15 2 2" xfId="22079" xr:uid="{B7620F2B-4ECE-4F29-A458-1EF98C9BD5EE}"/>
    <cellStyle name="Total 15 2 2 2" xfId="22080" xr:uid="{BB898B76-AB26-48BA-A4E4-79FD705DDFC8}"/>
    <cellStyle name="Total 15 2 3" xfId="22081" xr:uid="{59B185C7-1853-46B7-9090-99C781F825C5}"/>
    <cellStyle name="Total 15 2 3 2" xfId="22082" xr:uid="{1E08EF86-7A19-418C-8974-0D06425EEB2B}"/>
    <cellStyle name="Total 15 2 4" xfId="22083" xr:uid="{4950A335-8790-49D5-BFB0-7E73C325D43E}"/>
    <cellStyle name="Total 15 2 5" xfId="22084" xr:uid="{1860B30E-CD60-41FD-911D-4F93787BE265}"/>
    <cellStyle name="Total 15 3" xfId="22085" xr:uid="{21DE66E6-0D8F-4CA9-B8C9-00848C19205C}"/>
    <cellStyle name="Total 15 3 2" xfId="22086" xr:uid="{AE5F13E3-3165-4676-B4E9-DF87E8F2040D}"/>
    <cellStyle name="Total 15 3 2 2" xfId="22087" xr:uid="{C3DB537E-518E-4BDF-8EFE-6E6926A49203}"/>
    <cellStyle name="Total 15 3 3" xfId="22088" xr:uid="{D467D6BB-D7A6-45D0-830B-9D525F5EF327}"/>
    <cellStyle name="Total 15 3 3 2" xfId="22089" xr:uid="{314056BF-757A-4FF3-AC18-3F73C26FD78F}"/>
    <cellStyle name="Total 15 3 4" xfId="22090" xr:uid="{1394E297-919D-4D64-A176-AA45BA5740E9}"/>
    <cellStyle name="Total 15 4" xfId="22091" xr:uid="{26E85743-C3C0-487F-BE99-34C2DA97F432}"/>
    <cellStyle name="Total 15 4 2" xfId="22092" xr:uid="{30F99DBB-6DA3-4291-8C9F-58ABFFF0ECCB}"/>
    <cellStyle name="Total 15 4 2 2" xfId="22093" xr:uid="{AAB29AA7-D3BC-4387-B6EC-35645CED142F}"/>
    <cellStyle name="Total 15 4 3" xfId="22094" xr:uid="{55604858-2DE6-43B3-A27C-5D7BC8DC6A86}"/>
    <cellStyle name="Total 15 4 3 2" xfId="22095" xr:uid="{13F10DE7-8518-4762-901A-22353FC081D1}"/>
    <cellStyle name="Total 15 4 4" xfId="22096" xr:uid="{76061F39-ACF7-415A-8AFE-56B2131EB8AB}"/>
    <cellStyle name="Total 15 5" xfId="22097" xr:uid="{00C4769B-10E5-43A0-9A48-DC9A48CF7F3C}"/>
    <cellStyle name="Total 15 5 2" xfId="22098" xr:uid="{EEA30DD5-3F28-49ED-B5EA-4B751D6E65E6}"/>
    <cellStyle name="Total 15 5 2 2" xfId="22099" xr:uid="{F90FAFCC-97A8-427C-9270-4D7C91FE0CD2}"/>
    <cellStyle name="Total 15 5 3" xfId="22100" xr:uid="{D39E8CD7-B0F8-4E38-B4D7-6AC4EB4C9E19}"/>
    <cellStyle name="Total 15 5 3 2" xfId="22101" xr:uid="{D01C4A30-B8B1-4682-B0CC-FF8B9CEDFB2F}"/>
    <cellStyle name="Total 15 5 4" xfId="22102" xr:uid="{261B2947-124D-4F6B-AB55-CEA6F1D2B159}"/>
    <cellStyle name="Total 15 5 4 2" xfId="22103" xr:uid="{9CECE87E-5302-47FC-8984-DA6681F0C00F}"/>
    <cellStyle name="Total 15 5 5" xfId="22104" xr:uid="{BD0E9851-7EAD-486B-BE97-E096C0DE0550}"/>
    <cellStyle name="Total 15 6" xfId="22105" xr:uid="{5DDBD199-5FC1-44FE-A9F2-F4BAB397C0F9}"/>
    <cellStyle name="Total 15 6 2" xfId="22106" xr:uid="{D98BE192-655C-440F-B935-E0E285AE1C29}"/>
    <cellStyle name="Total 15 6 2 2" xfId="22107" xr:uid="{7963817E-B4D7-4CEF-9C7F-A1935AB3006E}"/>
    <cellStyle name="Total 15 6 3" xfId="22108" xr:uid="{DCC77567-5F98-4F25-8931-1D4DA1E0A42C}"/>
    <cellStyle name="Total 15 6 3 2" xfId="22109" xr:uid="{575437E8-88A4-4437-A55E-6EEE1B41DBEB}"/>
    <cellStyle name="Total 15 6 4" xfId="22110" xr:uid="{F8276381-74A4-430C-99DB-194AE51F5AAF}"/>
    <cellStyle name="Total 15 7" xfId="22111" xr:uid="{E338300C-7351-42C2-A255-164A295C5309}"/>
    <cellStyle name="Total 15 7 2" xfId="22112" xr:uid="{6B8B38F4-D30B-4F54-9370-13483C032710}"/>
    <cellStyle name="Total 15 8" xfId="22113" xr:uid="{D1612292-8D3C-4ECE-90EB-8E3A2FC4CC95}"/>
    <cellStyle name="Total 15 8 2" xfId="22114" xr:uid="{9878053A-C3CC-47F2-8142-6EB1FBD08502}"/>
    <cellStyle name="Total 15 9" xfId="22115" xr:uid="{35FF774F-835D-4C5E-9961-798F8FEFA5B1}"/>
    <cellStyle name="Total 15 9 2" xfId="22116" xr:uid="{72128BB7-B7A7-4770-9D1F-7A6C3E021467}"/>
    <cellStyle name="Total 16" xfId="6403" xr:uid="{146A6BB6-73EA-4EA3-A9D3-85057AC77E40}"/>
    <cellStyle name="Total 16 10" xfId="22118" xr:uid="{8F6DD330-A585-4976-B8A4-F7CCC1333A97}"/>
    <cellStyle name="Total 16 11" xfId="22119" xr:uid="{405E01A0-57A9-443E-AECB-CE62B02A6134}"/>
    <cellStyle name="Total 16 12" xfId="22117" xr:uid="{FC5C94D1-4351-475B-887A-55B257C018BD}"/>
    <cellStyle name="Total 16 13" xfId="8219" xr:uid="{0E806554-5759-41AF-ACC2-B2E74D051846}"/>
    <cellStyle name="Total 16 2" xfId="22120" xr:uid="{499A6D73-0C89-44ED-ABCE-2750E37557B0}"/>
    <cellStyle name="Total 16 2 2" xfId="22121" xr:uid="{550E23F6-8303-400F-ACD6-0EA922B87D08}"/>
    <cellStyle name="Total 16 2 2 2" xfId="22122" xr:uid="{B783BCFD-C581-4047-92BE-9A4010F5EA75}"/>
    <cellStyle name="Total 16 2 3" xfId="22123" xr:uid="{22E5F35E-8D2F-431D-A12C-E02E6067ADCA}"/>
    <cellStyle name="Total 16 2 3 2" xfId="22124" xr:uid="{B9BD06B5-520E-46C3-80B8-CE8443CFB9B3}"/>
    <cellStyle name="Total 16 2 4" xfId="22125" xr:uid="{3C9268A9-EF34-48C0-8720-5E26210220D1}"/>
    <cellStyle name="Total 16 2 5" xfId="22126" xr:uid="{3F045012-E9B3-4555-BB1C-DB44620991A2}"/>
    <cellStyle name="Total 16 3" xfId="22127" xr:uid="{8D88C21A-6A03-4BB2-BAB4-75CA3021A5A8}"/>
    <cellStyle name="Total 16 3 2" xfId="22128" xr:uid="{D21D7123-7445-409C-B7CA-6C8713A6B13E}"/>
    <cellStyle name="Total 16 3 2 2" xfId="22129" xr:uid="{CE873899-61B8-4D85-97FC-CFA5932D32A3}"/>
    <cellStyle name="Total 16 3 3" xfId="22130" xr:uid="{922DFE3E-3E2E-41C9-B50F-66FB2E75055A}"/>
    <cellStyle name="Total 16 3 3 2" xfId="22131" xr:uid="{FB97E2A3-1DFA-4BB5-9F34-EAAAAC18A204}"/>
    <cellStyle name="Total 16 3 4" xfId="22132" xr:uid="{A2EFC117-E281-49B5-86E1-DBA011B32C41}"/>
    <cellStyle name="Total 16 4" xfId="22133" xr:uid="{2077C13D-11BA-4EF4-9650-0756125D6B26}"/>
    <cellStyle name="Total 16 4 2" xfId="22134" xr:uid="{1C83FBE0-86DE-4BB2-9619-21D34186A562}"/>
    <cellStyle name="Total 16 4 2 2" xfId="22135" xr:uid="{A035BEE9-3E36-48B2-AA48-8403BC9C8444}"/>
    <cellStyle name="Total 16 4 3" xfId="22136" xr:uid="{EB924C4D-C78C-439C-9ED3-837AC61F63EB}"/>
    <cellStyle name="Total 16 4 3 2" xfId="22137" xr:uid="{8421A45E-7912-4EBE-9562-938F91723FAF}"/>
    <cellStyle name="Total 16 4 4" xfId="22138" xr:uid="{7CDD484D-84C6-4CAC-8E6F-DDA36BDAC616}"/>
    <cellStyle name="Total 16 5" xfId="22139" xr:uid="{4E1A0EF5-1C9E-4C3D-A9B8-D8CDBA81E1CB}"/>
    <cellStyle name="Total 16 5 2" xfId="22140" xr:uid="{197437F0-8B76-49C5-B9DF-C940ADC578AE}"/>
    <cellStyle name="Total 16 5 2 2" xfId="22141" xr:uid="{037F66D7-F27A-4793-8E1C-9D02951AEDBB}"/>
    <cellStyle name="Total 16 5 3" xfId="22142" xr:uid="{78B23053-37A1-4791-8757-5FA07703E3CF}"/>
    <cellStyle name="Total 16 5 3 2" xfId="22143" xr:uid="{E1287EF0-863C-47BC-A494-126100E3B06A}"/>
    <cellStyle name="Total 16 5 4" xfId="22144" xr:uid="{50FC50CA-FB5A-4B89-B66B-0936AA85AB76}"/>
    <cellStyle name="Total 16 5 4 2" xfId="22145" xr:uid="{422E7EEA-3142-4CBD-8C42-DA5AD140CFDD}"/>
    <cellStyle name="Total 16 5 5" xfId="22146" xr:uid="{507E2E3C-4F72-4B86-A7CC-C3901EF4B651}"/>
    <cellStyle name="Total 16 6" xfId="22147" xr:uid="{C1E1E59E-EF80-46A0-AAAD-782062343994}"/>
    <cellStyle name="Total 16 6 2" xfId="22148" xr:uid="{D888CD81-42D3-48A8-9292-6EA76A2E300D}"/>
    <cellStyle name="Total 16 6 2 2" xfId="22149" xr:uid="{140C834B-06B0-4D38-A754-859373DB19A8}"/>
    <cellStyle name="Total 16 6 3" xfId="22150" xr:uid="{23A06611-89AA-423D-A4BC-5E0B26BB0A4B}"/>
    <cellStyle name="Total 16 6 3 2" xfId="22151" xr:uid="{841F2C28-F348-40AA-B258-67894574CCEE}"/>
    <cellStyle name="Total 16 6 4" xfId="22152" xr:uid="{C53D0887-F73E-4F3A-B78C-FAD56CF91135}"/>
    <cellStyle name="Total 16 7" xfId="22153" xr:uid="{3916A357-4B67-4B52-91FF-90941016E0BA}"/>
    <cellStyle name="Total 16 7 2" xfId="22154" xr:uid="{E2B67D08-6440-4728-B8B2-A204AD7D10F4}"/>
    <cellStyle name="Total 16 8" xfId="22155" xr:uid="{E233AE83-109D-4EEA-8268-B72EBC43981F}"/>
    <cellStyle name="Total 16 8 2" xfId="22156" xr:uid="{98F6214E-8D5A-4B04-8B62-A98B08023254}"/>
    <cellStyle name="Total 16 9" xfId="22157" xr:uid="{4C6D5CAB-8666-46F4-BCFD-3420CDC8533B}"/>
    <cellStyle name="Total 16 9 2" xfId="22158" xr:uid="{233C1251-D861-4D6E-BB7C-ADF7C8C73052}"/>
    <cellStyle name="Total 17" xfId="6404" xr:uid="{9DD720FB-F634-435D-B3F7-BB198C125CFE}"/>
    <cellStyle name="Total 17 10" xfId="22160" xr:uid="{967FCBB7-0649-46D5-967E-4B7E1D6EBEA2}"/>
    <cellStyle name="Total 17 11" xfId="22161" xr:uid="{D707C2D4-247B-48ED-8124-1F248D9308BF}"/>
    <cellStyle name="Total 17 12" xfId="22159" xr:uid="{DB84BF52-A7E2-42EC-98ED-B64F54961692}"/>
    <cellStyle name="Total 17 13" xfId="8220" xr:uid="{F8F72C45-5D20-44F3-9633-6E4CDD693334}"/>
    <cellStyle name="Total 17 2" xfId="22162" xr:uid="{60827CA1-20BC-421B-8A46-A6C7DBA7F943}"/>
    <cellStyle name="Total 17 2 2" xfId="22163" xr:uid="{163F51DB-FFF4-4941-A765-EE2C7F308F28}"/>
    <cellStyle name="Total 17 2 2 2" xfId="22164" xr:uid="{25F17EA4-4616-4FE8-A4B3-A934B40F6420}"/>
    <cellStyle name="Total 17 2 3" xfId="22165" xr:uid="{B4A2D9C3-3996-4BA6-8C91-D0B963B6CCAF}"/>
    <cellStyle name="Total 17 2 3 2" xfId="22166" xr:uid="{633574E4-FD16-43F0-B8E6-0B37D2C87476}"/>
    <cellStyle name="Total 17 2 4" xfId="22167" xr:uid="{CFE915D9-A707-4CF7-8532-3B54F5C8F3B3}"/>
    <cellStyle name="Total 17 2 5" xfId="22168" xr:uid="{B4A2A757-21F7-4EC1-BE1D-D26847F256BD}"/>
    <cellStyle name="Total 17 3" xfId="22169" xr:uid="{0556C6F0-0433-423A-9469-33D1DB170349}"/>
    <cellStyle name="Total 17 3 2" xfId="22170" xr:uid="{1AF3E88D-3CC3-4886-B9FC-6CBD9A8B2795}"/>
    <cellStyle name="Total 17 3 2 2" xfId="22171" xr:uid="{DCB1E6F2-E9B5-4764-98E5-C813A25E8693}"/>
    <cellStyle name="Total 17 3 3" xfId="22172" xr:uid="{E87D37BD-0061-4032-90EE-5858098090F6}"/>
    <cellStyle name="Total 17 3 3 2" xfId="22173" xr:uid="{98166AE1-B0EF-4205-BAFE-0A3DA5CED39B}"/>
    <cellStyle name="Total 17 3 4" xfId="22174" xr:uid="{2F3B3905-6BBF-4008-8384-7842DB4ABB5A}"/>
    <cellStyle name="Total 17 4" xfId="22175" xr:uid="{E511F3F6-12F8-4527-A612-5621E211D17D}"/>
    <cellStyle name="Total 17 4 2" xfId="22176" xr:uid="{3E65C05B-4C2A-465E-8E4B-CC5A0581EBB7}"/>
    <cellStyle name="Total 17 4 2 2" xfId="22177" xr:uid="{F265AF7C-428B-4331-B50A-1320C4ED7BC9}"/>
    <cellStyle name="Total 17 4 3" xfId="22178" xr:uid="{BB657DE1-3E43-4256-AC4E-06A72018ECC7}"/>
    <cellStyle name="Total 17 4 3 2" xfId="22179" xr:uid="{E873A4BA-24DA-48CC-9E5E-48E62E010597}"/>
    <cellStyle name="Total 17 4 4" xfId="22180" xr:uid="{1EB982E7-EF31-488C-A573-F0760AC35BFB}"/>
    <cellStyle name="Total 17 5" xfId="22181" xr:uid="{0600354B-2C59-47D2-B9E1-8C00FF75F971}"/>
    <cellStyle name="Total 17 5 2" xfId="22182" xr:uid="{1674440A-10E1-43F6-B8EB-A5F58197A0A9}"/>
    <cellStyle name="Total 17 5 2 2" xfId="22183" xr:uid="{644B0E5A-EEE0-434F-98B8-C3B5F1E0C9F7}"/>
    <cellStyle name="Total 17 5 3" xfId="22184" xr:uid="{AEFBCE6D-2E74-45BA-AE54-C2F0D048F041}"/>
    <cellStyle name="Total 17 5 3 2" xfId="22185" xr:uid="{451546AE-2C03-4CDE-93F2-ADF2053B9FBF}"/>
    <cellStyle name="Total 17 5 4" xfId="22186" xr:uid="{F0123B31-1417-437A-B3C6-BD422E78E2F2}"/>
    <cellStyle name="Total 17 5 4 2" xfId="22187" xr:uid="{CBEB9B2E-A7B6-49F2-A5A9-5208464A3CE2}"/>
    <cellStyle name="Total 17 5 5" xfId="22188" xr:uid="{3C0494D9-14BB-4F85-A4C5-5F6BD64EE955}"/>
    <cellStyle name="Total 17 6" xfId="22189" xr:uid="{26A4D419-A5DB-4259-ACB5-3E1C901F5E6A}"/>
    <cellStyle name="Total 17 6 2" xfId="22190" xr:uid="{C3D688F5-81C7-43C0-81D5-92A2831F79A4}"/>
    <cellStyle name="Total 17 6 2 2" xfId="22191" xr:uid="{E15A5912-CFCE-48E3-9E3C-B5B6286FA8B9}"/>
    <cellStyle name="Total 17 6 3" xfId="22192" xr:uid="{5127F4E0-239A-4CE0-A8B0-9F2D3657C9A6}"/>
    <cellStyle name="Total 17 6 3 2" xfId="22193" xr:uid="{D68921B8-5D27-4E6D-B273-B3E4DC30FB52}"/>
    <cellStyle name="Total 17 6 4" xfId="22194" xr:uid="{40B208C2-BE4A-49B6-8D03-4E223F9C1A8F}"/>
    <cellStyle name="Total 17 7" xfId="22195" xr:uid="{C62021BB-47FC-4FB2-969F-AC75148F1E0A}"/>
    <cellStyle name="Total 17 7 2" xfId="22196" xr:uid="{F313A509-3C9A-4DDF-8649-545D0144BD42}"/>
    <cellStyle name="Total 17 8" xfId="22197" xr:uid="{DCABD15F-BEDE-4051-AD41-31A7A55C5CA0}"/>
    <cellStyle name="Total 17 8 2" xfId="22198" xr:uid="{28A73B61-57A4-4813-8CCC-8FF8117DD842}"/>
    <cellStyle name="Total 17 9" xfId="22199" xr:uid="{E61B0C4F-D23E-481A-814A-8F37BEE2C074}"/>
    <cellStyle name="Total 17 9 2" xfId="22200" xr:uid="{6989370B-0842-43A0-9F1D-DFC10C19F916}"/>
    <cellStyle name="Total 18" xfId="6405" xr:uid="{64CD3A79-2764-4DA0-BC8E-241D087B7128}"/>
    <cellStyle name="Total 18 10" xfId="22202" xr:uid="{009AFF31-9529-42F2-8CB5-A8C87C741235}"/>
    <cellStyle name="Total 18 11" xfId="22203" xr:uid="{9EA08C7F-FD3B-4F35-A18C-B59A95013873}"/>
    <cellStyle name="Total 18 12" xfId="22201" xr:uid="{A1F9AD08-2F38-4B26-899D-DD68B0B45A17}"/>
    <cellStyle name="Total 18 13" xfId="8221" xr:uid="{AFAC5447-677D-441B-82BD-F2426CD0F55C}"/>
    <cellStyle name="Total 18 2" xfId="22204" xr:uid="{F2819B31-A9B4-450F-93E7-7E82E4026991}"/>
    <cellStyle name="Total 18 2 2" xfId="22205" xr:uid="{2CF64758-E60A-4D73-944F-02141B262239}"/>
    <cellStyle name="Total 18 2 2 2" xfId="22206" xr:uid="{C1E8F6EF-4522-4174-A3C9-6B2CFF1FA914}"/>
    <cellStyle name="Total 18 2 3" xfId="22207" xr:uid="{4670784D-C36A-45DE-9C41-1AEE93591D68}"/>
    <cellStyle name="Total 18 2 3 2" xfId="22208" xr:uid="{F94FA942-4A15-49AE-8C0D-7B8DAAE42F05}"/>
    <cellStyle name="Total 18 2 4" xfId="22209" xr:uid="{3562EA6B-2F26-4BAC-9DB1-34BAC29FC32D}"/>
    <cellStyle name="Total 18 2 5" xfId="22210" xr:uid="{76B6E313-95E6-4A64-BCFA-F2C75A511567}"/>
    <cellStyle name="Total 18 3" xfId="22211" xr:uid="{50040620-4E15-4E72-8414-0755754B452A}"/>
    <cellStyle name="Total 18 3 2" xfId="22212" xr:uid="{CE33E863-E74C-4611-B27C-0577A482DDBD}"/>
    <cellStyle name="Total 18 3 2 2" xfId="22213" xr:uid="{6B630328-C893-4EE2-929F-6DECE00972E5}"/>
    <cellStyle name="Total 18 3 3" xfId="22214" xr:uid="{AAD5C42D-330F-46FA-8D9F-C00D0EB1703F}"/>
    <cellStyle name="Total 18 3 3 2" xfId="22215" xr:uid="{FD47DA3F-F5EA-4B03-A128-17C6C7090834}"/>
    <cellStyle name="Total 18 3 4" xfId="22216" xr:uid="{F9D9AFD1-D186-4036-8149-2A733EA61D7F}"/>
    <cellStyle name="Total 18 4" xfId="22217" xr:uid="{01952ABB-BED4-4DD2-87E3-E3CF984B54E8}"/>
    <cellStyle name="Total 18 4 2" xfId="22218" xr:uid="{1F62DA15-26C8-4CFD-9296-52690313ECDF}"/>
    <cellStyle name="Total 18 4 2 2" xfId="22219" xr:uid="{8E724770-6CE5-403A-A954-E59807ED028C}"/>
    <cellStyle name="Total 18 4 3" xfId="22220" xr:uid="{3BC596F8-1A9B-45F3-8552-6D0419DC25C5}"/>
    <cellStyle name="Total 18 4 3 2" xfId="22221" xr:uid="{CCD862E1-D3DE-4EA4-AD40-A0E2966A4DA5}"/>
    <cellStyle name="Total 18 4 4" xfId="22222" xr:uid="{5AA4ACBE-DE1B-4569-B947-BC68540F6596}"/>
    <cellStyle name="Total 18 5" xfId="22223" xr:uid="{5AFBD6D1-A778-4E6D-8873-7C97DCA79F84}"/>
    <cellStyle name="Total 18 5 2" xfId="22224" xr:uid="{AA439B4A-DF12-4B77-AA01-4865D6F23765}"/>
    <cellStyle name="Total 18 5 2 2" xfId="22225" xr:uid="{257D47DC-C56F-479F-B6AA-18922E063DD8}"/>
    <cellStyle name="Total 18 5 3" xfId="22226" xr:uid="{E3E5F9B2-C835-43FA-A998-07F019F48CD2}"/>
    <cellStyle name="Total 18 5 3 2" xfId="22227" xr:uid="{EF70FD23-B07A-4FF1-94A1-576D6D6AB4C9}"/>
    <cellStyle name="Total 18 5 4" xfId="22228" xr:uid="{ECD42F2D-D5E4-4338-8FE9-3FA6D41609C3}"/>
    <cellStyle name="Total 18 5 4 2" xfId="22229" xr:uid="{E0804DDB-9AFD-4E37-B6F4-0DDEC3D220FE}"/>
    <cellStyle name="Total 18 5 5" xfId="22230" xr:uid="{F50CA464-0D19-4ED3-A738-7F825202851B}"/>
    <cellStyle name="Total 18 6" xfId="22231" xr:uid="{12D7848B-49AB-4C7F-8C22-D2BE439BDFF4}"/>
    <cellStyle name="Total 18 6 2" xfId="22232" xr:uid="{C76B3C83-E905-4D5D-9862-A9B284209A88}"/>
    <cellStyle name="Total 18 6 2 2" xfId="22233" xr:uid="{24F1847E-4567-4462-A754-EACBD2197F47}"/>
    <cellStyle name="Total 18 6 3" xfId="22234" xr:uid="{83FE378D-18CD-493D-90BD-304D784D06A0}"/>
    <cellStyle name="Total 18 6 3 2" xfId="22235" xr:uid="{E7BDBDAD-0B27-4C1F-8B54-E5076E4AE020}"/>
    <cellStyle name="Total 18 6 4" xfId="22236" xr:uid="{A7382FB7-1299-4E76-BD93-E04A7B08AC42}"/>
    <cellStyle name="Total 18 7" xfId="22237" xr:uid="{BC70A1EC-710A-419B-A0D5-0DD0193E58F3}"/>
    <cellStyle name="Total 18 7 2" xfId="22238" xr:uid="{E24109FC-C2B0-42AD-9935-C4A0F56158A2}"/>
    <cellStyle name="Total 18 8" xfId="22239" xr:uid="{A770E585-4496-4810-9793-3CF9B03981FC}"/>
    <cellStyle name="Total 18 8 2" xfId="22240" xr:uid="{4C05610B-BA54-4F10-98C0-4C22B1EECBDF}"/>
    <cellStyle name="Total 18 9" xfId="22241" xr:uid="{C68483DB-C591-49AA-91F3-99F09CB8977B}"/>
    <cellStyle name="Total 18 9 2" xfId="22242" xr:uid="{736EC66A-6515-4FB4-900F-D9184C7501D1}"/>
    <cellStyle name="Total 19" xfId="6406" xr:uid="{4425073E-90F6-42F0-9A64-C9CAE2CD1A0E}"/>
    <cellStyle name="Total 19 10" xfId="22244" xr:uid="{558A256B-2AC2-4905-B21D-2F5DE6BE8A67}"/>
    <cellStyle name="Total 19 11" xfId="22245" xr:uid="{F354BD0A-F974-45C5-9744-896C2ED220D2}"/>
    <cellStyle name="Total 19 12" xfId="22243" xr:uid="{91503758-81EA-4C4C-B3BD-B44350945397}"/>
    <cellStyle name="Total 19 13" xfId="8222" xr:uid="{DF4998B1-7549-4D34-9665-FBAA0D8AE2A3}"/>
    <cellStyle name="Total 19 2" xfId="22246" xr:uid="{48E4D124-DAD9-4D46-A66C-A488B01E0267}"/>
    <cellStyle name="Total 19 2 2" xfId="22247" xr:uid="{EEC16C45-6D81-49D6-85C6-2E1054666BE9}"/>
    <cellStyle name="Total 19 2 2 2" xfId="22248" xr:uid="{1681BA62-F557-481D-979C-071FE343922D}"/>
    <cellStyle name="Total 19 2 3" xfId="22249" xr:uid="{2FD34174-477C-4360-BC17-70D0E27C419C}"/>
    <cellStyle name="Total 19 2 3 2" xfId="22250" xr:uid="{2A39B7BD-C9E0-4A30-9A5D-3FE91D4DF95E}"/>
    <cellStyle name="Total 19 2 4" xfId="22251" xr:uid="{1D25A9F1-AE10-4429-A85C-EBA634674984}"/>
    <cellStyle name="Total 19 2 5" xfId="22252" xr:uid="{EDBA66BD-131C-4378-AEEE-F582C0334F42}"/>
    <cellStyle name="Total 19 3" xfId="22253" xr:uid="{BC7C11D5-F3E8-479E-89D6-6EF5B4FF112B}"/>
    <cellStyle name="Total 19 3 2" xfId="22254" xr:uid="{E5D58DDE-E28C-4FF3-AEFB-ED8F4694A0C6}"/>
    <cellStyle name="Total 19 3 2 2" xfId="22255" xr:uid="{43F19B7C-E4EE-4C87-9484-8A9F0B6C41FA}"/>
    <cellStyle name="Total 19 3 3" xfId="22256" xr:uid="{1258F720-9B30-4B2D-82F1-CD99EB491B38}"/>
    <cellStyle name="Total 19 3 3 2" xfId="22257" xr:uid="{F8CDA956-B934-467C-8891-6E1506881C32}"/>
    <cellStyle name="Total 19 3 4" xfId="22258" xr:uid="{68DBB1B7-0E2D-45E0-B178-B72605590126}"/>
    <cellStyle name="Total 19 4" xfId="22259" xr:uid="{928B5893-4FA6-4C04-BBC7-2EC5B9BA3398}"/>
    <cellStyle name="Total 19 4 2" xfId="22260" xr:uid="{5B4965D6-2BFC-451C-9F20-FDB2DA39AD03}"/>
    <cellStyle name="Total 19 4 2 2" xfId="22261" xr:uid="{A4EE0F6F-351C-4FDD-A62F-063B08D4694B}"/>
    <cellStyle name="Total 19 4 3" xfId="22262" xr:uid="{4EB08D5D-333F-4466-A44A-8833F0E1E0D8}"/>
    <cellStyle name="Total 19 4 3 2" xfId="22263" xr:uid="{7992899B-332B-4E9F-A617-810BE6C84335}"/>
    <cellStyle name="Total 19 4 4" xfId="22264" xr:uid="{1C5DD6DB-43DA-4D2A-8EBC-0C1AA92D283E}"/>
    <cellStyle name="Total 19 5" xfId="22265" xr:uid="{83700F11-16F0-47B4-84CA-42E8902F9128}"/>
    <cellStyle name="Total 19 5 2" xfId="22266" xr:uid="{9AD0C045-3B06-444D-9616-355C3380C141}"/>
    <cellStyle name="Total 19 5 2 2" xfId="22267" xr:uid="{88591636-9744-4CB4-9A85-8F0699A3B725}"/>
    <cellStyle name="Total 19 5 3" xfId="22268" xr:uid="{4A35615D-3592-4955-BAD4-CBFAAD8A0CF6}"/>
    <cellStyle name="Total 19 5 3 2" xfId="22269" xr:uid="{2325DC44-F1F5-4CD8-8762-998607EF8893}"/>
    <cellStyle name="Total 19 5 4" xfId="22270" xr:uid="{0E22C3AB-CBE4-4611-BC95-E00FD94FABF4}"/>
    <cellStyle name="Total 19 5 4 2" xfId="22271" xr:uid="{4E8F263A-2A88-450C-87ED-DAFC3182923B}"/>
    <cellStyle name="Total 19 5 5" xfId="22272" xr:uid="{CB344F06-6AF9-4A53-A46A-CE390372D3EF}"/>
    <cellStyle name="Total 19 6" xfId="22273" xr:uid="{426D0A0F-82C7-4BCC-9BC6-3B907B0D4D50}"/>
    <cellStyle name="Total 19 6 2" xfId="22274" xr:uid="{737C8258-0848-4DAD-B611-DC27595BE7B2}"/>
    <cellStyle name="Total 19 6 2 2" xfId="22275" xr:uid="{F10882E2-53C3-47A1-BF1A-989873FC8302}"/>
    <cellStyle name="Total 19 6 3" xfId="22276" xr:uid="{C8591C95-BF3D-4A8A-B470-1787EF22D01C}"/>
    <cellStyle name="Total 19 6 3 2" xfId="22277" xr:uid="{7B8AE42B-FD3D-4873-B9F3-6FE2AE432940}"/>
    <cellStyle name="Total 19 6 4" xfId="22278" xr:uid="{2F4F7A79-C4AE-45C4-8386-F004A0E8A3AC}"/>
    <cellStyle name="Total 19 7" xfId="22279" xr:uid="{E3C88A73-6E0B-4FA2-941D-066B5131C102}"/>
    <cellStyle name="Total 19 7 2" xfId="22280" xr:uid="{5BDE6368-FBCC-4114-8B2B-141A2E3A1B99}"/>
    <cellStyle name="Total 19 8" xfId="22281" xr:uid="{82E1B269-44B8-4944-BF3F-E09270E2C6AA}"/>
    <cellStyle name="Total 19 8 2" xfId="22282" xr:uid="{B0E07970-0D56-4B78-A7E8-C1E977E27E30}"/>
    <cellStyle name="Total 19 9" xfId="22283" xr:uid="{8F1F280A-94BC-4784-A334-E5A92F4B5773}"/>
    <cellStyle name="Total 19 9 2" xfId="22284" xr:uid="{A1B80DF8-4FD5-4D85-A73D-FBEBD5296485}"/>
    <cellStyle name="Total 2" xfId="181" xr:uid="{11E020D7-B96F-4B5A-AF03-8B4BE3526B4F}"/>
    <cellStyle name="Total 2 10" xfId="2017" xr:uid="{56A7CC97-E438-4544-96C2-3662FE71EC59}"/>
    <cellStyle name="Total 2 10 10" xfId="22287" xr:uid="{6E641871-732F-49CF-8B6C-A4D6ECC68393}"/>
    <cellStyle name="Total 2 10 11" xfId="22286" xr:uid="{52BFE346-E96B-4D4E-AD15-6AD74BBE0CD7}"/>
    <cellStyle name="Total 2 10 12" xfId="8929" xr:uid="{5C7BCD20-2A7B-4492-B5A7-134306F71E3D}"/>
    <cellStyle name="Total 2 10 13" xfId="6408" xr:uid="{3E8B1A33-CE1A-450E-83ED-064CF9A276C4}"/>
    <cellStyle name="Total 2 10 2" xfId="22288" xr:uid="{F679B27E-2F2F-4985-B294-81640CC14280}"/>
    <cellStyle name="Total 2 10 2 2" xfId="22289" xr:uid="{F8330E5A-E083-4076-A02D-48A3D13462B7}"/>
    <cellStyle name="Total 2 10 2 2 2" xfId="22290" xr:uid="{167537C8-2129-40CD-95C4-5ABC41D598CE}"/>
    <cellStyle name="Total 2 10 2 3" xfId="22291" xr:uid="{11E6E618-C9B3-4B29-9CF9-34767E883947}"/>
    <cellStyle name="Total 2 10 2 3 2" xfId="22292" xr:uid="{DF71A4D1-7480-4753-BBE4-3C8C19D9FCC0}"/>
    <cellStyle name="Total 2 10 2 4" xfId="22293" xr:uid="{40166673-36A0-49C8-8CC9-4B95269D40FD}"/>
    <cellStyle name="Total 2 10 3" xfId="22294" xr:uid="{F83C5141-BCCE-48F3-9498-C065A5C2DF42}"/>
    <cellStyle name="Total 2 10 3 2" xfId="22295" xr:uid="{1E6CBFEF-647F-492A-8317-4E3E4D382C39}"/>
    <cellStyle name="Total 2 10 3 2 2" xfId="22296" xr:uid="{784D2DC5-2458-4FD0-BC46-635130FAC75D}"/>
    <cellStyle name="Total 2 10 3 3" xfId="22297" xr:uid="{EC4068D1-5A2E-410C-84A8-292C7585D44E}"/>
    <cellStyle name="Total 2 10 3 3 2" xfId="22298" xr:uid="{891098BC-8551-43C1-A890-44C3BD104710}"/>
    <cellStyle name="Total 2 10 3 4" xfId="22299" xr:uid="{6732833B-3464-4D07-BF9F-F413E4AA0FE3}"/>
    <cellStyle name="Total 2 10 4" xfId="22300" xr:uid="{7A62CCB6-2948-49F2-99B4-0935C7B00B8D}"/>
    <cellStyle name="Total 2 10 4 2" xfId="22301" xr:uid="{68314D6F-CDB2-4DDA-B40C-ED3C034E8C35}"/>
    <cellStyle name="Total 2 10 4 2 2" xfId="22302" xr:uid="{664628B7-331D-406C-B5DE-3FFBF0FC16B2}"/>
    <cellStyle name="Total 2 10 4 3" xfId="22303" xr:uid="{529D909F-8DD5-48C4-883A-AE283C533FCA}"/>
    <cellStyle name="Total 2 10 4 3 2" xfId="22304" xr:uid="{BA4E5801-4CC5-47E1-B154-A7477A11F2F1}"/>
    <cellStyle name="Total 2 10 4 4" xfId="22305" xr:uid="{6A494D36-9F40-4CD4-AB90-4B3917946D07}"/>
    <cellStyle name="Total 2 10 4 4 2" xfId="22306" xr:uid="{51F86344-B537-45D0-B49A-6422E0190D90}"/>
    <cellStyle name="Total 2 10 4 5" xfId="22307" xr:uid="{ECF629B4-A32C-4448-AC88-821B92437605}"/>
    <cellStyle name="Total 2 10 5" xfId="22308" xr:uid="{913F66A2-A2AA-4032-A95D-5CDFD576EC3E}"/>
    <cellStyle name="Total 2 10 5 2" xfId="22309" xr:uid="{21CA4434-BB8F-4E2B-BE23-5C8050DFAE26}"/>
    <cellStyle name="Total 2 10 5 2 2" xfId="22310" xr:uid="{72110DF4-9118-44DB-87CA-716B0D623558}"/>
    <cellStyle name="Total 2 10 5 3" xfId="22311" xr:uid="{3A727C97-E486-48D1-B78A-737C984E5F7F}"/>
    <cellStyle name="Total 2 10 5 3 2" xfId="22312" xr:uid="{6C2877BD-734A-4D26-AD1C-339D82560B4C}"/>
    <cellStyle name="Total 2 10 5 4" xfId="22313" xr:uid="{A19AEDDA-AD22-49AE-830F-AD451522DAED}"/>
    <cellStyle name="Total 2 10 6" xfId="22314" xr:uid="{8033BA49-226D-4F56-9892-4CBD72A2325C}"/>
    <cellStyle name="Total 2 10 6 2" xfId="22315" xr:uid="{AB294A36-4377-4448-9147-A9F6440D8001}"/>
    <cellStyle name="Total 2 10 7" xfId="22316" xr:uid="{F10C98B1-67DA-47B5-B4C6-B73BD5744AC2}"/>
    <cellStyle name="Total 2 10 7 2" xfId="22317" xr:uid="{F57F33E4-1B28-4252-8E76-942A64735658}"/>
    <cellStyle name="Total 2 10 8" xfId="22318" xr:uid="{54F814FD-1A78-465A-97FA-E1A46F51BB40}"/>
    <cellStyle name="Total 2 10 8 2" xfId="22319" xr:uid="{4E26F8F7-7DE1-4ABB-BB3D-B31FE1AC570E}"/>
    <cellStyle name="Total 2 10 9" xfId="22320" xr:uid="{0BF43A27-927A-4FBE-A4E7-F6874A24248A}"/>
    <cellStyle name="Total 2 11" xfId="6797" xr:uid="{0245FBDD-F265-49BD-B1D8-28917EA93F10}"/>
    <cellStyle name="Total 2 11 10" xfId="22322" xr:uid="{49712D39-247A-4984-969B-45F635EA4FF9}"/>
    <cellStyle name="Total 2 11 11" xfId="22321" xr:uid="{EC4C4272-7DF7-4884-844D-38A4467D08B5}"/>
    <cellStyle name="Total 2 11 2" xfId="22323" xr:uid="{CEADF2C7-A6E0-4B07-A197-8B50784CB14D}"/>
    <cellStyle name="Total 2 11 2 2" xfId="22324" xr:uid="{382F23F8-3BAD-4B1A-A5D7-80FB956538A1}"/>
    <cellStyle name="Total 2 11 2 2 2" xfId="22325" xr:uid="{A2E886F6-EB03-4A57-972A-26D65A7CCE46}"/>
    <cellStyle name="Total 2 11 2 3" xfId="22326" xr:uid="{DED300C4-2F35-4AC6-8406-41E1C6696447}"/>
    <cellStyle name="Total 2 11 2 3 2" xfId="22327" xr:uid="{A4F78633-0B17-483B-AA14-93ABEC5C9491}"/>
    <cellStyle name="Total 2 11 2 4" xfId="22328" xr:uid="{DA7E1A76-679F-45D9-BF0E-A8EC1444BD30}"/>
    <cellStyle name="Total 2 11 3" xfId="22329" xr:uid="{222BFC88-D682-439E-B9BC-262CCDEE2F2A}"/>
    <cellStyle name="Total 2 11 3 2" xfId="22330" xr:uid="{7ABAC4B9-04B4-4451-906A-1F8B0E39F9B0}"/>
    <cellStyle name="Total 2 11 3 2 2" xfId="22331" xr:uid="{3348EABA-1A51-4E7C-87BA-AD9B6AF79CDA}"/>
    <cellStyle name="Total 2 11 3 3" xfId="22332" xr:uid="{0A10C58B-0D40-470F-BF54-1F30421DAE7A}"/>
    <cellStyle name="Total 2 11 3 3 2" xfId="22333" xr:uid="{15511013-8B15-4148-BD27-9180ED05B3FC}"/>
    <cellStyle name="Total 2 11 3 4" xfId="22334" xr:uid="{AECDAC9D-765A-4A20-ADF0-8C1DBA7034C5}"/>
    <cellStyle name="Total 2 11 4" xfId="22335" xr:uid="{D69409C5-A8F1-4FFE-A70A-BC69983F4464}"/>
    <cellStyle name="Total 2 11 4 2" xfId="22336" xr:uid="{0D3111BF-3130-4CEF-81A9-A4AE12F72E22}"/>
    <cellStyle name="Total 2 11 4 2 2" xfId="22337" xr:uid="{419542D1-F650-4638-A239-07DA659C3B8D}"/>
    <cellStyle name="Total 2 11 4 3" xfId="22338" xr:uid="{5D3E0A52-B858-4A48-A1D9-B9B427BE4C47}"/>
    <cellStyle name="Total 2 11 4 3 2" xfId="22339" xr:uid="{CFC8E6FB-2710-47B0-B23D-992E19DAF61C}"/>
    <cellStyle name="Total 2 11 4 4" xfId="22340" xr:uid="{61816F4E-35C8-4D02-870A-13BA3F8AFDAC}"/>
    <cellStyle name="Total 2 11 4 4 2" xfId="22341" xr:uid="{BA8E6F53-8540-441F-9938-3AFE67C96456}"/>
    <cellStyle name="Total 2 11 4 5" xfId="22342" xr:uid="{FF1CDB6C-FDAC-423F-AC27-DDEBBD383152}"/>
    <cellStyle name="Total 2 11 5" xfId="22343" xr:uid="{A174DF8D-A84B-4C46-AC00-BC4EFF076322}"/>
    <cellStyle name="Total 2 11 5 2" xfId="22344" xr:uid="{FB173436-CE10-4213-9E51-1D2FF3B47F0C}"/>
    <cellStyle name="Total 2 11 5 2 2" xfId="22345" xr:uid="{F7EEC0AF-F3D2-4A55-9AB1-FD30169267A9}"/>
    <cellStyle name="Total 2 11 5 3" xfId="22346" xr:uid="{010E662C-823E-4B83-A05C-A83CB886AF66}"/>
    <cellStyle name="Total 2 11 5 3 2" xfId="22347" xr:uid="{3C9FFFAF-F5F4-495F-8DA6-4A7567E8C8A2}"/>
    <cellStyle name="Total 2 11 5 4" xfId="22348" xr:uid="{1C519001-D6B9-4D4D-A18E-29AF3449F77D}"/>
    <cellStyle name="Total 2 11 6" xfId="22349" xr:uid="{B444E400-DD1A-4942-BE0C-517A4C53FF12}"/>
    <cellStyle name="Total 2 11 6 2" xfId="22350" xr:uid="{F523AFE9-6DA1-4BC5-B3DD-1E9442B8C932}"/>
    <cellStyle name="Total 2 11 7" xfId="22351" xr:uid="{BB1238AB-3865-474D-945C-C1B45C3497D6}"/>
    <cellStyle name="Total 2 11 7 2" xfId="22352" xr:uid="{C6DE750D-671C-484D-9ABA-0251A3F44A0C}"/>
    <cellStyle name="Total 2 11 8" xfId="22353" xr:uid="{54D691DE-C7F9-4EC6-9A3B-C2E6560D8741}"/>
    <cellStyle name="Total 2 11 8 2" xfId="22354" xr:uid="{0C6ED84E-46D6-4539-BFAC-EF1F688D4032}"/>
    <cellStyle name="Total 2 11 9" xfId="22355" xr:uid="{6B6B079B-8989-4CDF-BF17-113CF2D1387B}"/>
    <cellStyle name="Total 2 12" xfId="22356" xr:uid="{CE060D59-0A38-4D11-AC69-BE712B601E9A}"/>
    <cellStyle name="Total 2 12 2" xfId="22357" xr:uid="{FFF8817E-A11E-44ED-9D53-F42029A8F2A1}"/>
    <cellStyle name="Total 2 12 2 2" xfId="22358" xr:uid="{1BEBC05B-DEC6-4CBB-95D7-EB0C73E4D6C9}"/>
    <cellStyle name="Total 2 12 3" xfId="22359" xr:uid="{8F0CFF18-BFF8-4419-8D6B-4AB98FD4F82B}"/>
    <cellStyle name="Total 2 12 3 2" xfId="22360" xr:uid="{2491AE4F-7009-4A68-B64F-DF08318488A6}"/>
    <cellStyle name="Total 2 12 4" xfId="22361" xr:uid="{8C76C9E6-74B1-4BE3-BD72-7F4CD280423F}"/>
    <cellStyle name="Total 2 12 5" xfId="22362" xr:uid="{F638FC56-00A4-45E0-9943-5D06716FBFE9}"/>
    <cellStyle name="Total 2 13" xfId="22363" xr:uid="{DAEB0A13-F744-4AEA-9552-120AC55321C4}"/>
    <cellStyle name="Total 2 13 2" xfId="22364" xr:uid="{2A5D0E63-D6B8-4127-B15B-9B36B8BC9D3B}"/>
    <cellStyle name="Total 2 13 2 2" xfId="22365" xr:uid="{58F78FB2-1725-4571-90F3-C1327738AB8C}"/>
    <cellStyle name="Total 2 13 3" xfId="22366" xr:uid="{30159285-FA2B-4A93-B495-8D1434B164E1}"/>
    <cellStyle name="Total 2 13 3 2" xfId="22367" xr:uid="{F6E65DB8-63AD-477B-9516-1BC0D853AE5A}"/>
    <cellStyle name="Total 2 13 4" xfId="22368" xr:uid="{EE0A1568-897C-425A-8CC8-651CC2C05190}"/>
    <cellStyle name="Total 2 14" xfId="22369" xr:uid="{933232E2-C6D1-442D-B900-B77C1C22C892}"/>
    <cellStyle name="Total 2 14 2" xfId="22370" xr:uid="{5512067E-FCCA-42AC-BEC1-23FE2CBB7046}"/>
    <cellStyle name="Total 2 14 2 2" xfId="22371" xr:uid="{90572F0C-CD82-454B-B7F7-EFE03EEB4D06}"/>
    <cellStyle name="Total 2 14 3" xfId="22372" xr:uid="{07983A9F-E6C9-447B-84B3-43E2F61B0DB9}"/>
    <cellStyle name="Total 2 14 3 2" xfId="22373" xr:uid="{48E45D33-1ACF-41EC-8956-763FD0994B54}"/>
    <cellStyle name="Total 2 14 4" xfId="22374" xr:uid="{61F32197-BD46-4364-9B98-493398CC86D0}"/>
    <cellStyle name="Total 2 15" xfId="22375" xr:uid="{91C9BDFA-1FF9-4D78-AFB3-375C60E10CE3}"/>
    <cellStyle name="Total 2 15 2" xfId="22376" xr:uid="{B0B7ACEF-9094-4DC8-993E-868F57A76339}"/>
    <cellStyle name="Total 2 15 2 2" xfId="22377" xr:uid="{B65186CC-66AE-4E42-A093-1095301B34DA}"/>
    <cellStyle name="Total 2 15 3" xfId="22378" xr:uid="{220266D4-D070-4DBB-B86F-E2F0A9EBB246}"/>
    <cellStyle name="Total 2 15 3 2" xfId="22379" xr:uid="{BEEE2FB8-2B3F-4D5D-8935-95C6A072F787}"/>
    <cellStyle name="Total 2 15 4" xfId="22380" xr:uid="{79F9D9D7-D4AB-4598-8833-EE57FF82732F}"/>
    <cellStyle name="Total 2 15 4 2" xfId="22381" xr:uid="{18C60EC0-0644-41C6-A9A2-F2710860B828}"/>
    <cellStyle name="Total 2 15 5" xfId="22382" xr:uid="{AA53D716-B76D-44D8-86B9-2DE58550BD3C}"/>
    <cellStyle name="Total 2 16" xfId="22383" xr:uid="{81F205B7-EED0-47D7-95FF-06CA85D7EA6F}"/>
    <cellStyle name="Total 2 16 2" xfId="22384" xr:uid="{13C793AD-5167-4AC3-BEED-B0638F89C525}"/>
    <cellStyle name="Total 2 16 2 2" xfId="22385" xr:uid="{A5F9EEAC-4891-4E4D-9593-1DB36ED711FD}"/>
    <cellStyle name="Total 2 16 3" xfId="22386" xr:uid="{159B8DB2-8F31-4EBA-B153-3ACC9D396CF7}"/>
    <cellStyle name="Total 2 16 3 2" xfId="22387" xr:uid="{5BD0F99F-DC1D-4951-9AB2-D34491586C94}"/>
    <cellStyle name="Total 2 16 4" xfId="22388" xr:uid="{8CDFB411-745D-4ADD-900F-3675A6C4D991}"/>
    <cellStyle name="Total 2 17" xfId="22389" xr:uid="{4650697B-9145-4154-9C75-529157368024}"/>
    <cellStyle name="Total 2 17 2" xfId="22390" xr:uid="{33A9D281-B7CF-44A2-8BB5-382513984BBC}"/>
    <cellStyle name="Total 2 18" xfId="22391" xr:uid="{1EC016F6-4F86-44D2-8F11-7DEF6D242D25}"/>
    <cellStyle name="Total 2 18 2" xfId="22392" xr:uid="{64C67D05-2024-4F42-997B-19B7F8819D33}"/>
    <cellStyle name="Total 2 19" xfId="22393" xr:uid="{4C445670-4F53-4115-A905-D76ED33161F3}"/>
    <cellStyle name="Total 2 19 2" xfId="22394" xr:uid="{630D7665-B1D2-408C-9002-9B61E8C5EAB8}"/>
    <cellStyle name="Total 2 2" xfId="184" xr:uid="{E0BE598A-F01B-4ABE-849F-0087030E316F}"/>
    <cellStyle name="Total 2 2 10" xfId="22396" xr:uid="{DF142D64-F3C3-4DD4-878B-85B0ADC5CDBA}"/>
    <cellStyle name="Total 2 2 11" xfId="22395" xr:uid="{0C6C0128-7E63-44BB-B1A7-AD38BB279590}"/>
    <cellStyle name="Total 2 2 12" xfId="8930" xr:uid="{E3E439D2-AE6E-46EA-A9EA-89DE554AE54F}"/>
    <cellStyle name="Total 2 2 13" xfId="6409" xr:uid="{222117ED-F1A6-44A9-B1EB-9C41A18EB740}"/>
    <cellStyle name="Total 2 2 14" xfId="2018" xr:uid="{B74D6019-998A-4F46-98F6-9BA11F9CF88A}"/>
    <cellStyle name="Total 2 2 2" xfId="22397" xr:uid="{DDE193EA-D967-435A-B17D-FA5609307C6D}"/>
    <cellStyle name="Total 2 2 2 2" xfId="22398" xr:uid="{FE0BF9F5-E8B5-419A-9FE7-819CE59B9AEC}"/>
    <cellStyle name="Total 2 2 2 2 2" xfId="22399" xr:uid="{7B2419A1-C44C-46C5-91A4-704A19E5FC45}"/>
    <cellStyle name="Total 2 2 2 3" xfId="22400" xr:uid="{C1904AA7-C8BF-409C-9A98-8869D16F195C}"/>
    <cellStyle name="Total 2 2 2 3 2" xfId="22401" xr:uid="{7275DC2D-32B0-4EDC-8621-683A8EE1AAF0}"/>
    <cellStyle name="Total 2 2 2 4" xfId="22402" xr:uid="{63A69FFB-749E-4379-8A83-43FC5B0EFB02}"/>
    <cellStyle name="Total 2 2 3" xfId="22403" xr:uid="{D5629CD0-C1AB-4DCE-AB12-2C367400A53D}"/>
    <cellStyle name="Total 2 2 3 2" xfId="22404" xr:uid="{A9C419AA-AA49-4EAB-90DD-98062D8E97B8}"/>
    <cellStyle name="Total 2 2 3 2 2" xfId="22405" xr:uid="{1F25F2A9-0631-426B-9285-14DA001BC90C}"/>
    <cellStyle name="Total 2 2 3 3" xfId="22406" xr:uid="{49771E7E-57C5-4D0A-901A-BB5C4AC0FE1F}"/>
    <cellStyle name="Total 2 2 3 3 2" xfId="22407" xr:uid="{268A0D91-FC48-47C9-AA8B-33D6A6BB6D80}"/>
    <cellStyle name="Total 2 2 3 4" xfId="22408" xr:uid="{271FA0AC-42E8-4669-9D9E-E3E4DEAF4CCB}"/>
    <cellStyle name="Total 2 2 4" xfId="22409" xr:uid="{BEAAAB87-5E8C-42AC-9B24-A65EA767764C}"/>
    <cellStyle name="Total 2 2 4 2" xfId="22410" xr:uid="{601E7CA3-4B7B-4707-8A91-8B93FC9D90FF}"/>
    <cellStyle name="Total 2 2 4 2 2" xfId="22411" xr:uid="{B193D30E-36EE-4B20-8FC3-01E49A8207DE}"/>
    <cellStyle name="Total 2 2 4 3" xfId="22412" xr:uid="{CE9FF456-CB45-4025-9BD7-6A143D8AE9DB}"/>
    <cellStyle name="Total 2 2 4 3 2" xfId="22413" xr:uid="{DDF3A096-5D63-47A3-9F2A-968EBD0DCFA5}"/>
    <cellStyle name="Total 2 2 4 4" xfId="22414" xr:uid="{1F6D5C81-5518-40D2-8D63-315ADD375B7A}"/>
    <cellStyle name="Total 2 2 4 4 2" xfId="22415" xr:uid="{D6DF4549-BBAA-48E2-A4CB-FFD0492A8D81}"/>
    <cellStyle name="Total 2 2 4 5" xfId="22416" xr:uid="{4738BEE3-EB1C-4057-907F-F92713CEB367}"/>
    <cellStyle name="Total 2 2 5" xfId="22417" xr:uid="{948E4463-122F-4510-BB57-FB5F082FE286}"/>
    <cellStyle name="Total 2 2 5 2" xfId="22418" xr:uid="{1315815D-1FD3-4934-ADD5-567C7CD8FC1A}"/>
    <cellStyle name="Total 2 2 5 2 2" xfId="22419" xr:uid="{19147844-30CA-4A71-958E-62E7A2B39F1F}"/>
    <cellStyle name="Total 2 2 5 3" xfId="22420" xr:uid="{AE348362-1EBD-40CD-B5EB-4FFFC68A78D3}"/>
    <cellStyle name="Total 2 2 5 3 2" xfId="22421" xr:uid="{BC07CF70-7CC0-4C9F-8761-A6282D5E2205}"/>
    <cellStyle name="Total 2 2 5 4" xfId="22422" xr:uid="{C8FA2723-575F-48DB-AB99-DD2814C1D732}"/>
    <cellStyle name="Total 2 2 6" xfId="22423" xr:uid="{04AB4871-6A55-490D-AB01-3F4CED6584DF}"/>
    <cellStyle name="Total 2 2 6 2" xfId="22424" xr:uid="{23FD1D80-2199-45CB-A372-DA1167F473DA}"/>
    <cellStyle name="Total 2 2 7" xfId="22425" xr:uid="{05B2917F-60E3-4228-8E71-0C3D989BE9B2}"/>
    <cellStyle name="Total 2 2 7 2" xfId="22426" xr:uid="{92431B15-AE48-4DAE-9215-9D3EEBC168CE}"/>
    <cellStyle name="Total 2 2 8" xfId="22427" xr:uid="{52D4BB6A-62BB-4DE5-9AA4-3E86183AE3F4}"/>
    <cellStyle name="Total 2 2 8 2" xfId="22428" xr:uid="{CBA0018E-1776-4A76-A247-52FB6A0F89B0}"/>
    <cellStyle name="Total 2 2 9" xfId="22429" xr:uid="{878A3EB0-5393-4C44-8F99-52116A00039E}"/>
    <cellStyle name="Total 2 20" xfId="22430" xr:uid="{7DB888CE-1523-4E69-90ED-DFADB52EAE90}"/>
    <cellStyle name="Total 2 21" xfId="22431" xr:uid="{65EE85AB-0AEA-49DD-A46D-54F8ABAEF2F0}"/>
    <cellStyle name="Total 2 22" xfId="22285" xr:uid="{B2638DB8-36A4-4CE9-A317-EACEA1F4C6C2}"/>
    <cellStyle name="Total 2 23" xfId="7331" xr:uid="{BF636230-3D76-4367-97BC-F6655FDEDA22}"/>
    <cellStyle name="Total 2 24" xfId="6407" xr:uid="{59576619-1C2F-4CFC-B826-DBE41B7184CA}"/>
    <cellStyle name="Total 2 3" xfId="2019" xr:uid="{6F5BBDF8-E83D-4F36-B5CD-D9452E861B8B}"/>
    <cellStyle name="Total 2 3 10" xfId="22433" xr:uid="{FA31B1E3-19DC-4DC4-B521-8DA71A01120B}"/>
    <cellStyle name="Total 2 3 11" xfId="22432" xr:uid="{83ABA591-2E4A-48EF-AA02-88D80C6579B9}"/>
    <cellStyle name="Total 2 3 12" xfId="8931" xr:uid="{4EE38BBB-803B-4C74-87E5-FD4BECB336F2}"/>
    <cellStyle name="Total 2 3 13" xfId="6410" xr:uid="{9BFB1221-EE6E-4728-9E68-39DDC9C0225D}"/>
    <cellStyle name="Total 2 3 2" xfId="22434" xr:uid="{546D1607-5258-40CB-88C8-799707BC233D}"/>
    <cellStyle name="Total 2 3 2 2" xfId="22435" xr:uid="{74CE7F87-ACF3-44AB-B71B-2F80A2B520A8}"/>
    <cellStyle name="Total 2 3 2 2 2" xfId="22436" xr:uid="{9AFE0CE5-8F37-4E92-8EDA-16E2435B1662}"/>
    <cellStyle name="Total 2 3 2 3" xfId="22437" xr:uid="{9148E930-2F76-49A2-B030-6A143E37FEE2}"/>
    <cellStyle name="Total 2 3 2 3 2" xfId="22438" xr:uid="{739087C5-C0FF-473C-BDF7-A16333E71BC4}"/>
    <cellStyle name="Total 2 3 2 4" xfId="22439" xr:uid="{4C7F29B3-A4D8-418D-A90D-AD5B0AD69E75}"/>
    <cellStyle name="Total 2 3 3" xfId="22440" xr:uid="{B4A705B9-BABF-4874-A8B6-D83A1306AD09}"/>
    <cellStyle name="Total 2 3 3 2" xfId="22441" xr:uid="{62A7B56B-EC04-4E01-B7F9-CD134FE1BB50}"/>
    <cellStyle name="Total 2 3 3 2 2" xfId="22442" xr:uid="{60EFE9F9-87A7-4F22-9496-6E4196308BB2}"/>
    <cellStyle name="Total 2 3 3 3" xfId="22443" xr:uid="{96FAF8F5-9ED8-4448-95E9-5149509812B6}"/>
    <cellStyle name="Total 2 3 3 3 2" xfId="22444" xr:uid="{54DA7EEC-FE29-4DC9-85A1-25DBB5826154}"/>
    <cellStyle name="Total 2 3 3 4" xfId="22445" xr:uid="{75DB8CC2-F46B-43BA-AA4B-5712710C36C2}"/>
    <cellStyle name="Total 2 3 4" xfId="22446" xr:uid="{B2F8FBEA-03EA-4127-9BD5-E0F79B981A6F}"/>
    <cellStyle name="Total 2 3 4 2" xfId="22447" xr:uid="{F65E8FD9-156F-4753-9903-4BF5CE6B3F23}"/>
    <cellStyle name="Total 2 3 4 2 2" xfId="22448" xr:uid="{7A6DE64E-15A2-45B8-850D-B715EB9D46D0}"/>
    <cellStyle name="Total 2 3 4 3" xfId="22449" xr:uid="{57E0BC40-59E1-470B-B986-043354874CF7}"/>
    <cellStyle name="Total 2 3 4 3 2" xfId="22450" xr:uid="{15E1547F-A95A-4FE8-8565-3FD7956E8CCF}"/>
    <cellStyle name="Total 2 3 4 4" xfId="22451" xr:uid="{A067CB3B-120B-4530-8912-C4759FCA8E11}"/>
    <cellStyle name="Total 2 3 4 4 2" xfId="22452" xr:uid="{2989CFF3-D08E-4A05-B551-F7957D95D577}"/>
    <cellStyle name="Total 2 3 4 5" xfId="22453" xr:uid="{4C879451-D396-4210-BAAF-4D0450DD2026}"/>
    <cellStyle name="Total 2 3 5" xfId="22454" xr:uid="{B73213B7-A276-40B7-A854-0684DE81483F}"/>
    <cellStyle name="Total 2 3 5 2" xfId="22455" xr:uid="{AB2C8DF1-FC17-4A20-B8EE-F04F105C48AF}"/>
    <cellStyle name="Total 2 3 5 2 2" xfId="22456" xr:uid="{FB91D142-D486-452F-A88D-43F87364316F}"/>
    <cellStyle name="Total 2 3 5 3" xfId="22457" xr:uid="{1004A07B-6206-49F4-A59A-C4E6F582AF01}"/>
    <cellStyle name="Total 2 3 5 3 2" xfId="22458" xr:uid="{B271BCA1-E052-40E9-899E-2BC9D912AC99}"/>
    <cellStyle name="Total 2 3 5 4" xfId="22459" xr:uid="{3C8230C2-0B0D-4BFA-B955-25251D71D4D5}"/>
    <cellStyle name="Total 2 3 6" xfId="22460" xr:uid="{B2A57D2D-8E41-4E09-8254-BD3F6892E124}"/>
    <cellStyle name="Total 2 3 6 2" xfId="22461" xr:uid="{E9298104-778A-4D8D-B83A-E1A3520A16C4}"/>
    <cellStyle name="Total 2 3 7" xfId="22462" xr:uid="{FF108991-AC27-4D97-BF71-D9B9F102CFB9}"/>
    <cellStyle name="Total 2 3 7 2" xfId="22463" xr:uid="{4B05EFA3-821B-4106-9489-803E344D90A9}"/>
    <cellStyle name="Total 2 3 8" xfId="22464" xr:uid="{66C9B1B2-B167-4986-A90D-19BAF524E797}"/>
    <cellStyle name="Total 2 3 8 2" xfId="22465" xr:uid="{E20854F0-DD05-4977-AD86-9C57792A5FA9}"/>
    <cellStyle name="Total 2 3 9" xfId="22466" xr:uid="{6281DBA2-768B-4392-8672-F44C67AF5AD3}"/>
    <cellStyle name="Total 2 4" xfId="2020" xr:uid="{1A233274-BFF9-4D7F-AA72-0B99F6F39323}"/>
    <cellStyle name="Total 2 4 10" xfId="22468" xr:uid="{4A45E1FE-12EB-47BF-8351-0A141BA04368}"/>
    <cellStyle name="Total 2 4 11" xfId="22467" xr:uid="{E62787C6-BAE5-4496-BE9D-575C871D27F6}"/>
    <cellStyle name="Total 2 4 12" xfId="8932" xr:uid="{E9FB01E5-AC36-49F3-8770-C366A77BFA7B}"/>
    <cellStyle name="Total 2 4 13" xfId="6411" xr:uid="{FE332373-7AAC-4F48-A90A-2820C0FE9B56}"/>
    <cellStyle name="Total 2 4 2" xfId="22469" xr:uid="{21901BDC-7CB0-4BF0-A509-0E9A55789BD1}"/>
    <cellStyle name="Total 2 4 2 2" xfId="22470" xr:uid="{FFFE94C0-1C19-40D1-A4AB-7DCD1760520E}"/>
    <cellStyle name="Total 2 4 2 2 2" xfId="22471" xr:uid="{32AFBDE3-8AD5-434C-9590-F24B0B3A4FCD}"/>
    <cellStyle name="Total 2 4 2 3" xfId="22472" xr:uid="{A46F08CE-F85B-44CB-90DA-936267141FFD}"/>
    <cellStyle name="Total 2 4 2 3 2" xfId="22473" xr:uid="{9D9DE02E-F0D5-4388-B0DE-689B5E5C8731}"/>
    <cellStyle name="Total 2 4 2 4" xfId="22474" xr:uid="{F49F057F-EDBD-4432-A3B3-8A276B222D49}"/>
    <cellStyle name="Total 2 4 3" xfId="22475" xr:uid="{53C19770-28CA-4C98-BFD5-037BCB084778}"/>
    <cellStyle name="Total 2 4 3 2" xfId="22476" xr:uid="{B34B22DB-C23A-439F-867F-B392C746378E}"/>
    <cellStyle name="Total 2 4 3 2 2" xfId="22477" xr:uid="{E9F5B794-49BA-4F67-B410-AB3995F4061F}"/>
    <cellStyle name="Total 2 4 3 3" xfId="22478" xr:uid="{D7CA6A05-73E6-4B50-875C-001A62846D9B}"/>
    <cellStyle name="Total 2 4 3 3 2" xfId="22479" xr:uid="{6D0080E0-A4B7-4BBF-A6E2-D6E68B1F1E63}"/>
    <cellStyle name="Total 2 4 3 4" xfId="22480" xr:uid="{2D0B7524-3CFC-4D86-9C9C-F32D968F986D}"/>
    <cellStyle name="Total 2 4 4" xfId="22481" xr:uid="{6DB93A98-7A78-4188-8534-72700357C051}"/>
    <cellStyle name="Total 2 4 4 2" xfId="22482" xr:uid="{3BC00B19-74E6-4223-9940-0EBA300B9F5C}"/>
    <cellStyle name="Total 2 4 4 2 2" xfId="22483" xr:uid="{44FC76A8-9671-470D-8AC9-C7AFF658F9C2}"/>
    <cellStyle name="Total 2 4 4 3" xfId="22484" xr:uid="{CC8D7FDE-DEFD-4577-A11E-3DD37CDE6608}"/>
    <cellStyle name="Total 2 4 4 3 2" xfId="22485" xr:uid="{4117CDD7-5DAD-4767-A910-B51A179C84E8}"/>
    <cellStyle name="Total 2 4 4 4" xfId="22486" xr:uid="{EC8B58F5-12B8-4817-9949-88EF1FA2BA01}"/>
    <cellStyle name="Total 2 4 4 4 2" xfId="22487" xr:uid="{A36C7551-7B3F-4726-9A8E-446F3BDB2695}"/>
    <cellStyle name="Total 2 4 4 5" xfId="22488" xr:uid="{446EAD10-7AA1-4BF9-BB92-A4E0BE2A9D93}"/>
    <cellStyle name="Total 2 4 5" xfId="22489" xr:uid="{1D542A6C-2B8D-4864-9165-F6A9A32CC15D}"/>
    <cellStyle name="Total 2 4 5 2" xfId="22490" xr:uid="{74FD50AD-45A0-488D-B586-2576CFCE2FEF}"/>
    <cellStyle name="Total 2 4 5 2 2" xfId="22491" xr:uid="{15408C03-EC91-4B65-9F9F-BD2BCFCD0ECD}"/>
    <cellStyle name="Total 2 4 5 3" xfId="22492" xr:uid="{C279D63B-3748-494C-856F-DBF8C685851F}"/>
    <cellStyle name="Total 2 4 5 3 2" xfId="22493" xr:uid="{FCE365C2-A41C-4C19-A190-8B70986EC240}"/>
    <cellStyle name="Total 2 4 5 4" xfId="22494" xr:uid="{2D8AA2D3-246F-4ABA-96EF-510B9526086C}"/>
    <cellStyle name="Total 2 4 6" xfId="22495" xr:uid="{939BB17E-F5FF-404C-B717-0FE9AB20DE43}"/>
    <cellStyle name="Total 2 4 6 2" xfId="22496" xr:uid="{5B087598-CE80-4C94-95AD-04DDB9B5C7CE}"/>
    <cellStyle name="Total 2 4 7" xfId="22497" xr:uid="{93BB902B-4863-4A12-9F25-135FFAD16DA4}"/>
    <cellStyle name="Total 2 4 7 2" xfId="22498" xr:uid="{AA9CB58B-BC10-4C7D-AA24-EDC069C6ABC0}"/>
    <cellStyle name="Total 2 4 8" xfId="22499" xr:uid="{BCF217BB-FF07-48AD-9426-E8C6A6523862}"/>
    <cellStyle name="Total 2 4 8 2" xfId="22500" xr:uid="{4F556C9A-E36B-4188-BAA2-6374D3B38DC7}"/>
    <cellStyle name="Total 2 4 9" xfId="22501" xr:uid="{F7A87975-7543-401B-8B53-9814589AFEEC}"/>
    <cellStyle name="Total 2 5" xfId="2021" xr:uid="{C668C482-CF74-4EEA-98BD-FB2E05E9656A}"/>
    <cellStyle name="Total 2 5 10" xfId="22503" xr:uid="{59FB5C1E-E7B2-4076-8DF7-F83FAD85F166}"/>
    <cellStyle name="Total 2 5 11" xfId="22502" xr:uid="{2CDE7AF8-12FC-4242-B89A-15D60DF45817}"/>
    <cellStyle name="Total 2 5 12" xfId="8933" xr:uid="{B23D07B1-CFF8-431F-8DB1-38DA3B464E5E}"/>
    <cellStyle name="Total 2 5 13" xfId="6412" xr:uid="{EB48C6C3-06B9-4782-B2E5-671821E745D6}"/>
    <cellStyle name="Total 2 5 2" xfId="22504" xr:uid="{B8F1A633-F41D-47E5-8771-A9001CD65CBB}"/>
    <cellStyle name="Total 2 5 2 2" xfId="22505" xr:uid="{7530F48B-3D82-4B8F-962C-254D5F8076FA}"/>
    <cellStyle name="Total 2 5 2 2 2" xfId="22506" xr:uid="{92EDF3EF-505E-421E-880D-F043D2EF8053}"/>
    <cellStyle name="Total 2 5 2 3" xfId="22507" xr:uid="{C9C71891-90C0-4666-855F-81823FAC3C8B}"/>
    <cellStyle name="Total 2 5 2 3 2" xfId="22508" xr:uid="{5DCC5363-31F8-4CDA-8671-8E4DF5CBE7EB}"/>
    <cellStyle name="Total 2 5 2 4" xfId="22509" xr:uid="{8B0E7B08-7B3A-4810-856A-9D0DFD208713}"/>
    <cellStyle name="Total 2 5 3" xfId="22510" xr:uid="{A71B7FCA-A424-4E53-BE6A-3303F4111D81}"/>
    <cellStyle name="Total 2 5 3 2" xfId="22511" xr:uid="{E38C8E6C-CC21-4E88-B0AF-986704AB7DA1}"/>
    <cellStyle name="Total 2 5 3 2 2" xfId="22512" xr:uid="{C9256395-08F6-4D75-805F-F4161AACE89A}"/>
    <cellStyle name="Total 2 5 3 3" xfId="22513" xr:uid="{E0AECBB4-12FF-4827-B7C8-C8857A99A7DF}"/>
    <cellStyle name="Total 2 5 3 3 2" xfId="22514" xr:uid="{834AB2C0-4805-4B5F-B120-1358475C1481}"/>
    <cellStyle name="Total 2 5 3 4" xfId="22515" xr:uid="{81F49EED-21FF-4C8A-ABB9-C5F1362E7F2E}"/>
    <cellStyle name="Total 2 5 4" xfId="22516" xr:uid="{C3D91344-C1C7-4D01-8840-A53F5367E94E}"/>
    <cellStyle name="Total 2 5 4 2" xfId="22517" xr:uid="{547E0FFB-9C12-4A5A-A717-86678393BBF3}"/>
    <cellStyle name="Total 2 5 4 2 2" xfId="22518" xr:uid="{05BC5DF8-F471-42B3-8FE1-19ED7D90FF88}"/>
    <cellStyle name="Total 2 5 4 3" xfId="22519" xr:uid="{487DC131-7686-457B-BB49-5748E13E1F78}"/>
    <cellStyle name="Total 2 5 4 3 2" xfId="22520" xr:uid="{7CF3FBE6-1DBA-468F-AC0C-C331A6EEA257}"/>
    <cellStyle name="Total 2 5 4 4" xfId="22521" xr:uid="{B769A877-502A-41D2-BDC0-4BAEF51F72D4}"/>
    <cellStyle name="Total 2 5 4 4 2" xfId="22522" xr:uid="{25332005-D369-46EC-870B-FBDE8A418A56}"/>
    <cellStyle name="Total 2 5 4 5" xfId="22523" xr:uid="{281E90E7-2124-46F3-82EA-0AAB1351B36B}"/>
    <cellStyle name="Total 2 5 5" xfId="22524" xr:uid="{AA05690A-0B37-4261-BB76-D593D12164C4}"/>
    <cellStyle name="Total 2 5 5 2" xfId="22525" xr:uid="{D83069AF-4C39-46F3-9EE3-775A48966146}"/>
    <cellStyle name="Total 2 5 5 2 2" xfId="22526" xr:uid="{4A154EF4-F7AF-488B-8350-88C700DB5FC9}"/>
    <cellStyle name="Total 2 5 5 3" xfId="22527" xr:uid="{0ABDC819-8850-4205-ADE0-277E59089110}"/>
    <cellStyle name="Total 2 5 5 3 2" xfId="22528" xr:uid="{81CD2BF4-7653-4A73-A454-16FD0012C0D4}"/>
    <cellStyle name="Total 2 5 5 4" xfId="22529" xr:uid="{7785215E-1F87-4521-8475-DA8D9D341F65}"/>
    <cellStyle name="Total 2 5 6" xfId="22530" xr:uid="{15CE0B5A-DECE-4A26-B530-16FE99F5ED0D}"/>
    <cellStyle name="Total 2 5 6 2" xfId="22531" xr:uid="{0873D3A3-9040-4191-AC08-7F00C1C3E336}"/>
    <cellStyle name="Total 2 5 7" xfId="22532" xr:uid="{6187B853-AE10-4824-8A52-D1BC37071052}"/>
    <cellStyle name="Total 2 5 7 2" xfId="22533" xr:uid="{C437C478-C3CA-4AB7-86EE-5975DE4B4388}"/>
    <cellStyle name="Total 2 5 8" xfId="22534" xr:uid="{E0171425-EB5D-4DAB-A8B3-0B255BE33B15}"/>
    <cellStyle name="Total 2 5 8 2" xfId="22535" xr:uid="{6D8AC835-3C24-4318-847D-A3E27581A610}"/>
    <cellStyle name="Total 2 5 9" xfId="22536" xr:uid="{EFE34268-5214-45BE-9484-F27AFB94EAA6}"/>
    <cellStyle name="Total 2 6" xfId="2022" xr:uid="{269172A5-7DAA-4B56-BE0E-0D875CEC12C5}"/>
    <cellStyle name="Total 2 6 10" xfId="22538" xr:uid="{F5160515-288B-430E-8D11-E33FB1C903FB}"/>
    <cellStyle name="Total 2 6 11" xfId="22537" xr:uid="{9819FB5F-F53E-49BD-84E8-716946DFD0EA}"/>
    <cellStyle name="Total 2 6 12" xfId="8934" xr:uid="{E2920955-1B94-4A2C-B58D-22C45361D8CB}"/>
    <cellStyle name="Total 2 6 13" xfId="6413" xr:uid="{F5F0A634-5750-4BCE-AD1F-7C175075A927}"/>
    <cellStyle name="Total 2 6 2" xfId="22539" xr:uid="{23B5D8B6-54A4-453B-B1A1-2E605BF7DBAE}"/>
    <cellStyle name="Total 2 6 2 2" xfId="22540" xr:uid="{89B653E8-28C7-4D44-9FFB-3AA5F0E26AD7}"/>
    <cellStyle name="Total 2 6 2 2 2" xfId="22541" xr:uid="{76C517E8-9801-4F4B-890B-4D125ECD2804}"/>
    <cellStyle name="Total 2 6 2 3" xfId="22542" xr:uid="{B1FA4840-38D7-42AD-80D8-8D8848D19626}"/>
    <cellStyle name="Total 2 6 2 3 2" xfId="22543" xr:uid="{0F13A739-AFAD-4A7C-8FCA-F2F8FA229886}"/>
    <cellStyle name="Total 2 6 2 4" xfId="22544" xr:uid="{729D83CC-5A10-4FEC-8B1F-EBF06512B537}"/>
    <cellStyle name="Total 2 6 3" xfId="22545" xr:uid="{53B36A6C-640A-43CB-AADC-CBD55DD1B735}"/>
    <cellStyle name="Total 2 6 3 2" xfId="22546" xr:uid="{0EDFD397-39D0-42D2-A785-35582F203F01}"/>
    <cellStyle name="Total 2 6 3 2 2" xfId="22547" xr:uid="{AA8B5AFD-1904-46E1-8A0B-931136757E9F}"/>
    <cellStyle name="Total 2 6 3 3" xfId="22548" xr:uid="{068286E0-22EB-4A54-BA8E-0DEE5098F8DC}"/>
    <cellStyle name="Total 2 6 3 3 2" xfId="22549" xr:uid="{B6016B1D-61A2-4285-9648-2A9A45F5DA90}"/>
    <cellStyle name="Total 2 6 3 4" xfId="22550" xr:uid="{1C21F0F4-BA63-46E1-A482-E2203B12BDBD}"/>
    <cellStyle name="Total 2 6 4" xfId="22551" xr:uid="{55EEF7D8-79F6-4ECA-BA3E-8F383F398669}"/>
    <cellStyle name="Total 2 6 4 2" xfId="22552" xr:uid="{B42DD7C1-C71B-4493-B5A5-D48DFAA1A95C}"/>
    <cellStyle name="Total 2 6 4 2 2" xfId="22553" xr:uid="{2F79F346-BC36-4E5D-A708-568D8C1649CE}"/>
    <cellStyle name="Total 2 6 4 3" xfId="22554" xr:uid="{8D4B200F-95A0-4B34-A770-C85FD51F5728}"/>
    <cellStyle name="Total 2 6 4 3 2" xfId="22555" xr:uid="{5E9C7C2B-79CE-4E99-ACC1-084D1ACB9BFC}"/>
    <cellStyle name="Total 2 6 4 4" xfId="22556" xr:uid="{C4F8926B-0F34-4558-8F1C-5D5499AE104C}"/>
    <cellStyle name="Total 2 6 4 4 2" xfId="22557" xr:uid="{30DBC73A-64BC-4F18-84B3-2B159D8CB92E}"/>
    <cellStyle name="Total 2 6 4 5" xfId="22558" xr:uid="{1AA3F5FD-48D9-4062-8402-7FC11C410A6F}"/>
    <cellStyle name="Total 2 6 5" xfId="22559" xr:uid="{E190DF9A-6150-4907-934B-2B578E8AAA7E}"/>
    <cellStyle name="Total 2 6 5 2" xfId="22560" xr:uid="{5BAFE14A-FE98-49A4-89F1-3C27681A4778}"/>
    <cellStyle name="Total 2 6 5 2 2" xfId="22561" xr:uid="{A433446E-6DDE-4791-BC75-47D4D006D010}"/>
    <cellStyle name="Total 2 6 5 3" xfId="22562" xr:uid="{F9CF10D1-573F-4AE6-B595-38A729E69D4D}"/>
    <cellStyle name="Total 2 6 5 3 2" xfId="22563" xr:uid="{55C2822A-EFF8-4BD6-AC76-4304B7626071}"/>
    <cellStyle name="Total 2 6 5 4" xfId="22564" xr:uid="{CE4C51DE-30B8-4394-B04E-B06EEA597C7B}"/>
    <cellStyle name="Total 2 6 6" xfId="22565" xr:uid="{C7652388-5C94-4489-8292-40C971B616F0}"/>
    <cellStyle name="Total 2 6 6 2" xfId="22566" xr:uid="{086F179C-20E5-47D5-907F-8129D3C92859}"/>
    <cellStyle name="Total 2 6 7" xfId="22567" xr:uid="{DCE02C50-DCD5-47CB-A802-D6ABE2B30617}"/>
    <cellStyle name="Total 2 6 7 2" xfId="22568" xr:uid="{6C502C84-7BAD-4021-9840-C0A8F8AC5221}"/>
    <cellStyle name="Total 2 6 8" xfId="22569" xr:uid="{132C1526-F81D-43BE-BCBD-3A804048B818}"/>
    <cellStyle name="Total 2 6 8 2" xfId="22570" xr:uid="{8BF5A276-95C0-4AE5-BB86-102E3266B5B9}"/>
    <cellStyle name="Total 2 6 9" xfId="22571" xr:uid="{00F03615-FF8C-449F-86F5-AD0F332E5CFD}"/>
    <cellStyle name="Total 2 7" xfId="2023" xr:uid="{581289C8-6A46-49CC-8A81-F7B04EB50E70}"/>
    <cellStyle name="Total 2 7 10" xfId="22573" xr:uid="{F9DE3BAE-FB7E-4100-BC9E-7860E7AE103C}"/>
    <cellStyle name="Total 2 7 11" xfId="22572" xr:uid="{71A3DB72-8EE4-4DDC-898C-81E0E0456F43}"/>
    <cellStyle name="Total 2 7 12" xfId="8935" xr:uid="{56B0E10D-00E2-48EE-82B3-618CCD696DC4}"/>
    <cellStyle name="Total 2 7 13" xfId="6414" xr:uid="{31C9C01E-6120-470D-9BC5-242D0B312723}"/>
    <cellStyle name="Total 2 7 2" xfId="22574" xr:uid="{5E7B05EA-33EB-421B-A450-0B32BCCEDFEC}"/>
    <cellStyle name="Total 2 7 2 2" xfId="22575" xr:uid="{AA3BAF9F-A7F3-49AC-990F-05A856020A39}"/>
    <cellStyle name="Total 2 7 2 2 2" xfId="22576" xr:uid="{FCF16EB2-4D2E-4468-902F-8C6F07DBB842}"/>
    <cellStyle name="Total 2 7 2 3" xfId="22577" xr:uid="{CE591F1F-525D-4728-9666-7BF1E1C6D7F1}"/>
    <cellStyle name="Total 2 7 2 3 2" xfId="22578" xr:uid="{548C88F0-DB5D-403B-8BD3-FE9B3E8E8CE9}"/>
    <cellStyle name="Total 2 7 2 4" xfId="22579" xr:uid="{50F24047-4E34-4963-9800-E0B491487C3B}"/>
    <cellStyle name="Total 2 7 3" xfId="22580" xr:uid="{D1418357-6A97-47F3-9B67-CAF9FFA7CD35}"/>
    <cellStyle name="Total 2 7 3 2" xfId="22581" xr:uid="{709A0D5E-62F3-4CEE-836B-C1DF1332C139}"/>
    <cellStyle name="Total 2 7 3 2 2" xfId="22582" xr:uid="{A7233E5D-3D06-4615-BACE-F9D94B247C6F}"/>
    <cellStyle name="Total 2 7 3 3" xfId="22583" xr:uid="{CC6B00B8-0499-4CE6-9C13-6FE8EA932949}"/>
    <cellStyle name="Total 2 7 3 3 2" xfId="22584" xr:uid="{991CE54D-D1F4-4D15-9444-5DDF737281D6}"/>
    <cellStyle name="Total 2 7 3 4" xfId="22585" xr:uid="{61F9F531-06C7-423F-B3D0-F5C5D56C775A}"/>
    <cellStyle name="Total 2 7 4" xfId="22586" xr:uid="{3258935A-AE3C-4844-AB3D-E6A5AE1570E6}"/>
    <cellStyle name="Total 2 7 4 2" xfId="22587" xr:uid="{80ECB9C3-AD6D-4E9C-A5E7-8EC604DD7E45}"/>
    <cellStyle name="Total 2 7 4 2 2" xfId="22588" xr:uid="{5BF44888-A6D5-4DB0-B80B-50AD6F4B3D92}"/>
    <cellStyle name="Total 2 7 4 3" xfId="22589" xr:uid="{8B6BD011-B45E-459A-AAD4-BCB8AA6DE406}"/>
    <cellStyle name="Total 2 7 4 3 2" xfId="22590" xr:uid="{617660FC-59A1-44EC-ABA3-696FED24A6CC}"/>
    <cellStyle name="Total 2 7 4 4" xfId="22591" xr:uid="{AA65A937-E4FA-47FB-853A-28A952551964}"/>
    <cellStyle name="Total 2 7 4 4 2" xfId="22592" xr:uid="{5E194386-536C-4C4C-80CF-65C3FCB764F0}"/>
    <cellStyle name="Total 2 7 4 5" xfId="22593" xr:uid="{4FA37347-9693-4C84-A028-DD75BEAB512B}"/>
    <cellStyle name="Total 2 7 5" xfId="22594" xr:uid="{D73D0196-2AF6-43C2-A61E-55BAE5714D36}"/>
    <cellStyle name="Total 2 7 5 2" xfId="22595" xr:uid="{AF3AA838-FBA3-4F85-9D60-CA635A686FF0}"/>
    <cellStyle name="Total 2 7 5 2 2" xfId="22596" xr:uid="{CA447F43-D2A1-48E6-89D3-1A8A4005C56A}"/>
    <cellStyle name="Total 2 7 5 3" xfId="22597" xr:uid="{DC22B661-E872-4C0D-B74D-00055BAD936B}"/>
    <cellStyle name="Total 2 7 5 3 2" xfId="22598" xr:uid="{8288490A-DE76-4854-B917-7945CE13B77B}"/>
    <cellStyle name="Total 2 7 5 4" xfId="22599" xr:uid="{03CD43F2-3985-43C3-A3A7-0E3C5E1C786D}"/>
    <cellStyle name="Total 2 7 6" xfId="22600" xr:uid="{C9C77FFF-AC44-4143-B5C1-25E6C705B24E}"/>
    <cellStyle name="Total 2 7 6 2" xfId="22601" xr:uid="{8E915DFF-EE23-410C-BD62-F309FA6C1B69}"/>
    <cellStyle name="Total 2 7 7" xfId="22602" xr:uid="{C997CF77-4C9A-4DC6-AE75-D1F416B31E21}"/>
    <cellStyle name="Total 2 7 7 2" xfId="22603" xr:uid="{7948E31C-E80E-4F06-8282-F3C4A4B60D3B}"/>
    <cellStyle name="Total 2 7 8" xfId="22604" xr:uid="{F571C1EF-4C3D-4F3E-A8B9-085A196AC56A}"/>
    <cellStyle name="Total 2 7 8 2" xfId="22605" xr:uid="{10821619-A62A-4D30-B664-7F9EC9C937FD}"/>
    <cellStyle name="Total 2 7 9" xfId="22606" xr:uid="{8245429D-AB2C-4FCF-AA7B-0F18A84F822E}"/>
    <cellStyle name="Total 2 8" xfId="2024" xr:uid="{74ABB6A4-164F-4625-845D-42F23E22F583}"/>
    <cellStyle name="Total 2 8 10" xfId="22608" xr:uid="{91272D2F-5717-4806-99FA-B7277BDB03E7}"/>
    <cellStyle name="Total 2 8 11" xfId="22607" xr:uid="{19B11A59-6065-4B8C-96F4-1BEBB5047B6C}"/>
    <cellStyle name="Total 2 8 12" xfId="8936" xr:uid="{43A5E022-D2AF-4724-B352-092A633570FA}"/>
    <cellStyle name="Total 2 8 13" xfId="6415" xr:uid="{C282EAFF-F649-493A-94CD-3CD7B3A6F991}"/>
    <cellStyle name="Total 2 8 2" xfId="22609" xr:uid="{834D7DC8-1346-4CEE-87D9-A02DD384FDD9}"/>
    <cellStyle name="Total 2 8 2 2" xfId="22610" xr:uid="{06DF8169-313A-4B9E-B004-A13122EFAB63}"/>
    <cellStyle name="Total 2 8 2 2 2" xfId="22611" xr:uid="{F7FAFB27-8B8C-4C53-90AA-2270A569487B}"/>
    <cellStyle name="Total 2 8 2 3" xfId="22612" xr:uid="{0C88509D-1809-407D-9284-54295B9BDDC3}"/>
    <cellStyle name="Total 2 8 2 3 2" xfId="22613" xr:uid="{FF0A58BC-4CE9-474A-AF80-6EE71C249EAB}"/>
    <cellStyle name="Total 2 8 2 4" xfId="22614" xr:uid="{8D0D28CA-B84B-4BDF-A264-03D6275FF119}"/>
    <cellStyle name="Total 2 8 3" xfId="22615" xr:uid="{096E32F7-4742-45E0-A82A-8A4A40FF736C}"/>
    <cellStyle name="Total 2 8 3 2" xfId="22616" xr:uid="{AD5936F5-520A-483E-B216-8E0BD9C95D82}"/>
    <cellStyle name="Total 2 8 3 2 2" xfId="22617" xr:uid="{76F6FFC9-2731-4694-991A-D3CAA8B7915B}"/>
    <cellStyle name="Total 2 8 3 3" xfId="22618" xr:uid="{D5CAF82F-F758-42CC-9393-372032F6F3EF}"/>
    <cellStyle name="Total 2 8 3 3 2" xfId="22619" xr:uid="{1B39BE8F-FF39-43D7-81F8-D0D1AEBCE6E4}"/>
    <cellStyle name="Total 2 8 3 4" xfId="22620" xr:uid="{59BAB9F8-03A8-4F0B-8AA3-B6D2D02E7CE1}"/>
    <cellStyle name="Total 2 8 4" xfId="22621" xr:uid="{7B8D3043-AA00-4759-95F6-A2E65EF86768}"/>
    <cellStyle name="Total 2 8 4 2" xfId="22622" xr:uid="{EFCF4422-19B4-40DC-B3C6-08F0747EF919}"/>
    <cellStyle name="Total 2 8 4 2 2" xfId="22623" xr:uid="{64D6F5CC-26FB-449E-8E4D-8014300A87C9}"/>
    <cellStyle name="Total 2 8 4 3" xfId="22624" xr:uid="{5BF11002-7C34-417C-B396-FA3BAED80B37}"/>
    <cellStyle name="Total 2 8 4 3 2" xfId="22625" xr:uid="{DBC7C794-9AE5-4BE6-AECC-28B77FC1F239}"/>
    <cellStyle name="Total 2 8 4 4" xfId="22626" xr:uid="{5176A09B-AC86-41B3-B668-F0FC91C3366C}"/>
    <cellStyle name="Total 2 8 4 4 2" xfId="22627" xr:uid="{01D4D725-D9F6-421A-8A03-6C20B6C26481}"/>
    <cellStyle name="Total 2 8 4 5" xfId="22628" xr:uid="{17449888-A9DA-4033-9AE1-46C1C3CCA476}"/>
    <cellStyle name="Total 2 8 5" xfId="22629" xr:uid="{80549D85-75E9-4430-A228-7DFA63A387EC}"/>
    <cellStyle name="Total 2 8 5 2" xfId="22630" xr:uid="{48E2A832-40E8-433D-BBA8-42C74118D3BA}"/>
    <cellStyle name="Total 2 8 5 2 2" xfId="22631" xr:uid="{5B916BEE-0E09-4F2E-BA71-22F242793037}"/>
    <cellStyle name="Total 2 8 5 3" xfId="22632" xr:uid="{155F4F2E-F01B-4D2C-886B-AD8D6DD87EBA}"/>
    <cellStyle name="Total 2 8 5 3 2" xfId="22633" xr:uid="{9D271EFF-D1E5-409C-A199-D1BCDD499F59}"/>
    <cellStyle name="Total 2 8 5 4" xfId="22634" xr:uid="{E0A7BFF2-25D5-472A-ADA1-DD45BB5F2D85}"/>
    <cellStyle name="Total 2 8 6" xfId="22635" xr:uid="{8F62A126-03E9-48F0-918B-B5EB562A7640}"/>
    <cellStyle name="Total 2 8 6 2" xfId="22636" xr:uid="{52F622D6-58E5-4066-9CDD-8180BAB19878}"/>
    <cellStyle name="Total 2 8 7" xfId="22637" xr:uid="{4664FB4E-4BA4-491B-93B9-C2450A73C351}"/>
    <cellStyle name="Total 2 8 7 2" xfId="22638" xr:uid="{E2A8032D-9B45-4B1A-B77B-9CA50E294C84}"/>
    <cellStyle name="Total 2 8 8" xfId="22639" xr:uid="{D343AB40-39C5-4584-8BE8-6F3A465D024B}"/>
    <cellStyle name="Total 2 8 8 2" xfId="22640" xr:uid="{012D7361-607D-489F-86FE-D4A04B5D6390}"/>
    <cellStyle name="Total 2 8 9" xfId="22641" xr:uid="{A557EA88-4873-4E3B-B147-D603C3751E45}"/>
    <cellStyle name="Total 2 9" xfId="2025" xr:uid="{B7692171-08FC-4A7E-98CE-A2713CFB9FE6}"/>
    <cellStyle name="Total 2 9 10" xfId="22643" xr:uid="{92FB7057-4CAB-4A3D-B6E8-2E264CA11D29}"/>
    <cellStyle name="Total 2 9 11" xfId="22642" xr:uid="{A23CE5BD-B56E-494B-A25C-DCEE8C28C594}"/>
    <cellStyle name="Total 2 9 12" xfId="8937" xr:uid="{159A9568-8C2A-4D63-8600-FFE5AD4A305F}"/>
    <cellStyle name="Total 2 9 13" xfId="6416" xr:uid="{16305854-871C-42B0-8618-03D44A9FA196}"/>
    <cellStyle name="Total 2 9 2" xfId="22644" xr:uid="{A2D46F89-8062-4A01-B08D-98AEA35176C4}"/>
    <cellStyle name="Total 2 9 2 2" xfId="22645" xr:uid="{A6DA42E5-95FC-4321-BEE8-4D994F33A289}"/>
    <cellStyle name="Total 2 9 2 2 2" xfId="22646" xr:uid="{8266CFCA-53EA-4F07-B7EB-BDAC7FBAC51F}"/>
    <cellStyle name="Total 2 9 2 3" xfId="22647" xr:uid="{57EEDD9E-4398-47AC-9658-A569FA99E7FF}"/>
    <cellStyle name="Total 2 9 2 3 2" xfId="22648" xr:uid="{6DCB2033-041F-4CB1-B2FC-D0297A54AA7C}"/>
    <cellStyle name="Total 2 9 2 4" xfId="22649" xr:uid="{8CBB3FDB-C768-4B3A-B05E-57074731F24A}"/>
    <cellStyle name="Total 2 9 3" xfId="22650" xr:uid="{B87984B9-0E0D-488F-BEC5-426258BE6415}"/>
    <cellStyle name="Total 2 9 3 2" xfId="22651" xr:uid="{97293392-8FCB-4AC2-8187-2FFDF2D57493}"/>
    <cellStyle name="Total 2 9 3 2 2" xfId="22652" xr:uid="{F3591224-7D82-4521-A5EA-803EBE721C82}"/>
    <cellStyle name="Total 2 9 3 3" xfId="22653" xr:uid="{57A5C73A-7046-41E6-8F36-8AB449BF907E}"/>
    <cellStyle name="Total 2 9 3 3 2" xfId="22654" xr:uid="{139E005E-3EDF-4810-8EA6-A42539698429}"/>
    <cellStyle name="Total 2 9 3 4" xfId="22655" xr:uid="{E1B00C84-33C9-4A53-B243-A70587FF8562}"/>
    <cellStyle name="Total 2 9 4" xfId="22656" xr:uid="{EB5C851C-8960-4186-82F7-E83B772087F4}"/>
    <cellStyle name="Total 2 9 4 2" xfId="22657" xr:uid="{D776BB90-76FE-46A4-B9F9-BF16963BBCDC}"/>
    <cellStyle name="Total 2 9 4 2 2" xfId="22658" xr:uid="{026A7E94-2A63-41C7-ACA1-108C63CA7AC6}"/>
    <cellStyle name="Total 2 9 4 3" xfId="22659" xr:uid="{36D996C5-5C6A-4FA8-BF2C-9EBB169A458E}"/>
    <cellStyle name="Total 2 9 4 3 2" xfId="22660" xr:uid="{1346C35E-74D5-46E3-B77D-0BDF2B4B4A6B}"/>
    <cellStyle name="Total 2 9 4 4" xfId="22661" xr:uid="{B835506F-910E-48AC-874E-2C5575C1B48E}"/>
    <cellStyle name="Total 2 9 4 4 2" xfId="22662" xr:uid="{CE67A975-66BF-4992-9460-6FF15CDB1498}"/>
    <cellStyle name="Total 2 9 4 5" xfId="22663" xr:uid="{DED744C7-BD36-4E35-9D53-A05109689960}"/>
    <cellStyle name="Total 2 9 5" xfId="22664" xr:uid="{06042B67-6BD5-48A7-9970-E2FABDAD6021}"/>
    <cellStyle name="Total 2 9 5 2" xfId="22665" xr:uid="{F07E7B01-8281-4CDD-A170-0FE72B89ABD7}"/>
    <cellStyle name="Total 2 9 5 2 2" xfId="22666" xr:uid="{16952BDB-5FF2-4EC6-A562-A86C3C0CC301}"/>
    <cellStyle name="Total 2 9 5 3" xfId="22667" xr:uid="{2BA951D9-81BA-48FB-BF5A-F1D23C43BEC0}"/>
    <cellStyle name="Total 2 9 5 3 2" xfId="22668" xr:uid="{02349175-F671-4CA6-8ED5-8E9903933770}"/>
    <cellStyle name="Total 2 9 5 4" xfId="22669" xr:uid="{5B0302C3-CC9A-4180-836B-B962F4A59DC2}"/>
    <cellStyle name="Total 2 9 6" xfId="22670" xr:uid="{2238CEBF-17F4-445A-A44E-1D563D468450}"/>
    <cellStyle name="Total 2 9 6 2" xfId="22671" xr:uid="{B30D2454-97D0-4CCC-9D67-6B3881563068}"/>
    <cellStyle name="Total 2 9 7" xfId="22672" xr:uid="{4E5BBC3A-88E4-4BF9-8136-23F46C334B54}"/>
    <cellStyle name="Total 2 9 7 2" xfId="22673" xr:uid="{6205051A-CC0B-4D79-8F68-9CCFFB8CBB3C}"/>
    <cellStyle name="Total 2 9 8" xfId="22674" xr:uid="{CFFF2BDC-7857-4905-AD08-E72B87890594}"/>
    <cellStyle name="Total 2 9 8 2" xfId="22675" xr:uid="{B1B730EB-9C93-4309-98FE-D8B2ACF62FA4}"/>
    <cellStyle name="Total 2 9 9" xfId="22676" xr:uid="{B538873F-29B7-4BDF-B310-F8247B6B6AD9}"/>
    <cellStyle name="Total 20" xfId="6417" xr:uid="{05FE8043-5E67-4703-8408-720385999095}"/>
    <cellStyle name="Total 20 10" xfId="22678" xr:uid="{BFAE4F18-B130-4C1A-B381-825CF739DCCA}"/>
    <cellStyle name="Total 20 11" xfId="22679" xr:uid="{80337714-3303-40AC-9DF6-18F6C70A7BA4}"/>
    <cellStyle name="Total 20 12" xfId="22677" xr:uid="{E2E27615-2DF9-4FFC-A013-A7B56768A294}"/>
    <cellStyle name="Total 20 13" xfId="8223" xr:uid="{A7983B25-56FE-4940-A5DF-5B7F960FD1BB}"/>
    <cellStyle name="Total 20 2" xfId="22680" xr:uid="{B6B207D1-3476-4C1C-B53B-8C3E95A34A67}"/>
    <cellStyle name="Total 20 2 2" xfId="22681" xr:uid="{FF695F0D-4103-41A0-BDE8-4D48C8D1C429}"/>
    <cellStyle name="Total 20 2 2 2" xfId="22682" xr:uid="{30F90A8D-DF53-419C-8CA1-4E8D87281DDF}"/>
    <cellStyle name="Total 20 2 3" xfId="22683" xr:uid="{43CEBF58-F1BC-48EE-B283-5CF5CCAAB8DF}"/>
    <cellStyle name="Total 20 2 3 2" xfId="22684" xr:uid="{340C1F13-CC12-4999-9EF4-752B7F23F6B1}"/>
    <cellStyle name="Total 20 2 4" xfId="22685" xr:uid="{CDD719A1-9D5D-432D-9174-A45855E421AB}"/>
    <cellStyle name="Total 20 2 5" xfId="22686" xr:uid="{818EB92A-CB60-44F1-ACEA-5736031640BE}"/>
    <cellStyle name="Total 20 3" xfId="22687" xr:uid="{045A3335-D6BD-4A52-AB5D-5737A8E46847}"/>
    <cellStyle name="Total 20 3 2" xfId="22688" xr:uid="{827DD40B-F729-46B9-85CE-B41092F7F99B}"/>
    <cellStyle name="Total 20 3 2 2" xfId="22689" xr:uid="{5BB8E8CC-6CD8-4CC6-BFD3-33256BE1297B}"/>
    <cellStyle name="Total 20 3 3" xfId="22690" xr:uid="{17DBBEE4-8C2E-4FF0-A2F8-C9104CF2071B}"/>
    <cellStyle name="Total 20 3 3 2" xfId="22691" xr:uid="{74C9219E-83F7-4D5D-8570-1098741685F5}"/>
    <cellStyle name="Total 20 3 4" xfId="22692" xr:uid="{637A4087-BDE2-4C28-A449-CAB4B5A5E03F}"/>
    <cellStyle name="Total 20 4" xfId="22693" xr:uid="{07B25ACF-667E-4649-B922-1D8BE6245B91}"/>
    <cellStyle name="Total 20 4 2" xfId="22694" xr:uid="{BC01BAB9-AD9B-44D0-A5D9-0A68FE13D8F7}"/>
    <cellStyle name="Total 20 4 2 2" xfId="22695" xr:uid="{903CD496-5794-4F2B-8CE6-A41B3D26F396}"/>
    <cellStyle name="Total 20 4 3" xfId="22696" xr:uid="{56017422-80CD-47D9-A571-435AD5A5E14F}"/>
    <cellStyle name="Total 20 4 3 2" xfId="22697" xr:uid="{193D900E-0158-4AEF-ADEC-CF3D7E08F6F5}"/>
    <cellStyle name="Total 20 4 4" xfId="22698" xr:uid="{4CEA33D1-A545-4796-8910-C6405B9D76E5}"/>
    <cellStyle name="Total 20 5" xfId="22699" xr:uid="{06BBDB02-4945-4138-A47E-2398AE608017}"/>
    <cellStyle name="Total 20 5 2" xfId="22700" xr:uid="{FEDEB294-9539-4186-9916-C5049569CFC4}"/>
    <cellStyle name="Total 20 5 2 2" xfId="22701" xr:uid="{F47EE28D-286D-4A44-A2BB-980D14EE8220}"/>
    <cellStyle name="Total 20 5 3" xfId="22702" xr:uid="{EDE88D0F-7241-43F1-90CE-84959C1DDE9F}"/>
    <cellStyle name="Total 20 5 3 2" xfId="22703" xr:uid="{D880E2BA-BA81-4843-992F-19A4FC720F3A}"/>
    <cellStyle name="Total 20 5 4" xfId="22704" xr:uid="{0B66FD04-2C38-4007-94C6-604A86CDE9F9}"/>
    <cellStyle name="Total 20 5 4 2" xfId="22705" xr:uid="{AD7948E8-AC4C-455D-B5B7-029BF26D240B}"/>
    <cellStyle name="Total 20 5 5" xfId="22706" xr:uid="{C4C5D7DF-86B9-4934-A4B4-CBB2D056E740}"/>
    <cellStyle name="Total 20 6" xfId="22707" xr:uid="{534AFCCE-DCDC-408B-9787-C343B5B87273}"/>
    <cellStyle name="Total 20 6 2" xfId="22708" xr:uid="{BEBD356C-749D-4DDA-B405-9D602CB1C800}"/>
    <cellStyle name="Total 20 6 2 2" xfId="22709" xr:uid="{01667207-4787-4EC0-98AD-34567DF0AC69}"/>
    <cellStyle name="Total 20 6 3" xfId="22710" xr:uid="{1AFB25EA-9299-4D96-AA58-F0BA05C5036D}"/>
    <cellStyle name="Total 20 6 3 2" xfId="22711" xr:uid="{D0896D01-8F7F-4768-9D42-DA0400489F0A}"/>
    <cellStyle name="Total 20 6 4" xfId="22712" xr:uid="{B6E38283-63B6-419A-B424-0D4A119314ED}"/>
    <cellStyle name="Total 20 7" xfId="22713" xr:uid="{FB0094A0-3D08-479B-B58E-F056C0694E60}"/>
    <cellStyle name="Total 20 7 2" xfId="22714" xr:uid="{502AE31E-C72A-4C0F-9D5D-6A5D4C1ED799}"/>
    <cellStyle name="Total 20 8" xfId="22715" xr:uid="{F4738437-2CAB-4843-97DF-A58007D5C5E6}"/>
    <cellStyle name="Total 20 8 2" xfId="22716" xr:uid="{8613E066-909F-48AB-AB2B-EAA2975D3517}"/>
    <cellStyle name="Total 20 9" xfId="22717" xr:uid="{022C7602-A3C5-4D29-BC12-AACBCB1E5CAE}"/>
    <cellStyle name="Total 20 9 2" xfId="22718" xr:uid="{0C6607CF-A7CA-4820-A9CC-C4360704D9B9}"/>
    <cellStyle name="Total 21" xfId="6418" xr:uid="{7A6D040C-E760-4823-A561-21311F7B8140}"/>
    <cellStyle name="Total 21 10" xfId="22720" xr:uid="{AB8E9E2B-1D4E-49C7-904A-7E5CB22E9AB6}"/>
    <cellStyle name="Total 21 11" xfId="22721" xr:uid="{EFD1557B-1769-4101-B74D-FA87CD9861F4}"/>
    <cellStyle name="Total 21 12" xfId="22719" xr:uid="{4DF4B57B-6D0F-4A08-A110-2F3862B951B9}"/>
    <cellStyle name="Total 21 13" xfId="8224" xr:uid="{C72098A0-A7FE-4D4C-8D44-4BF10882C652}"/>
    <cellStyle name="Total 21 2" xfId="22722" xr:uid="{7EAB4167-5FCF-49BD-82D6-D587F792E216}"/>
    <cellStyle name="Total 21 2 2" xfId="22723" xr:uid="{84EA3866-D035-4AEC-8DCB-7919BB63F161}"/>
    <cellStyle name="Total 21 2 2 2" xfId="22724" xr:uid="{DABFBF31-3EB7-4A35-A13F-B9EABA46E360}"/>
    <cellStyle name="Total 21 2 3" xfId="22725" xr:uid="{3E57F649-5886-42D0-939D-A465B69D88FC}"/>
    <cellStyle name="Total 21 2 3 2" xfId="22726" xr:uid="{5E22381E-EE43-45D5-8880-54F720430358}"/>
    <cellStyle name="Total 21 2 4" xfId="22727" xr:uid="{E2077249-245D-4ECB-A473-C13BCEC42F9D}"/>
    <cellStyle name="Total 21 2 5" xfId="22728" xr:uid="{060A43CA-DAF9-4B35-B529-0D97755EE10D}"/>
    <cellStyle name="Total 21 3" xfId="22729" xr:uid="{88EF3B1C-E574-4A85-A08B-D40F89A033C1}"/>
    <cellStyle name="Total 21 3 2" xfId="22730" xr:uid="{1B3C8CDD-CFEA-4548-AF8C-C94BE287FF12}"/>
    <cellStyle name="Total 21 3 2 2" xfId="22731" xr:uid="{F7548FD6-E80E-42F5-BD7F-9DE49A9BD921}"/>
    <cellStyle name="Total 21 3 3" xfId="22732" xr:uid="{3BFC7BF8-1C59-4020-B53C-76DE51DC45C3}"/>
    <cellStyle name="Total 21 3 3 2" xfId="22733" xr:uid="{D5A0A450-E641-4594-92A3-9E73F1093684}"/>
    <cellStyle name="Total 21 3 4" xfId="22734" xr:uid="{6A029F4A-BE1D-4AF9-B830-C039DA9879B1}"/>
    <cellStyle name="Total 21 4" xfId="22735" xr:uid="{E01A937D-D5AF-49F2-AF6C-705B39B4E01E}"/>
    <cellStyle name="Total 21 4 2" xfId="22736" xr:uid="{9FE9CEDC-CA79-4F4C-9F4F-09B0B850E439}"/>
    <cellStyle name="Total 21 4 2 2" xfId="22737" xr:uid="{8E96185D-E456-4584-B4AD-5CCAD5C2B594}"/>
    <cellStyle name="Total 21 4 3" xfId="22738" xr:uid="{529F313A-955C-42D0-AE7D-3C0D4F34770D}"/>
    <cellStyle name="Total 21 4 3 2" xfId="22739" xr:uid="{79E698C1-DFF9-4B44-884A-83149D0ABF08}"/>
    <cellStyle name="Total 21 4 4" xfId="22740" xr:uid="{24DAEC56-997F-41EB-BC6B-F76D0BD1EDE9}"/>
    <cellStyle name="Total 21 5" xfId="22741" xr:uid="{D4B84F55-F080-4AE4-B809-8028AFB43393}"/>
    <cellStyle name="Total 21 5 2" xfId="22742" xr:uid="{C6070661-7EA8-4AE9-A6FF-0B9C09BDF66F}"/>
    <cellStyle name="Total 21 5 2 2" xfId="22743" xr:uid="{376562C4-47C3-44B6-BEAE-0E9CCDE99D54}"/>
    <cellStyle name="Total 21 5 3" xfId="22744" xr:uid="{FBA47102-1912-43D7-9DB1-9497699E93B1}"/>
    <cellStyle name="Total 21 5 3 2" xfId="22745" xr:uid="{3D7B6500-27D6-4733-8E4A-53CDB791383E}"/>
    <cellStyle name="Total 21 5 4" xfId="22746" xr:uid="{17D4896F-CD41-4169-B45F-10003A43A61E}"/>
    <cellStyle name="Total 21 5 4 2" xfId="22747" xr:uid="{B2A1B6BB-01F6-4E0E-A13F-0B5F105AF989}"/>
    <cellStyle name="Total 21 5 5" xfId="22748" xr:uid="{C75A5DEB-B7B3-4CA6-A3ED-E3303CC6A059}"/>
    <cellStyle name="Total 21 6" xfId="22749" xr:uid="{09E076A2-78C8-41CA-8796-323583ED0756}"/>
    <cellStyle name="Total 21 6 2" xfId="22750" xr:uid="{E4B69A8C-75FA-4C31-90BF-E204A71BCD58}"/>
    <cellStyle name="Total 21 6 2 2" xfId="22751" xr:uid="{BA66C4BB-ABE3-4AAA-95FF-CF24AE579FE4}"/>
    <cellStyle name="Total 21 6 3" xfId="22752" xr:uid="{B739B23D-BCCD-45CD-B5E9-D1A21A8E96C3}"/>
    <cellStyle name="Total 21 6 3 2" xfId="22753" xr:uid="{8784C8DB-DFFD-46ED-B053-E863CF06DB82}"/>
    <cellStyle name="Total 21 6 4" xfId="22754" xr:uid="{BDD3BAC4-7D5E-481F-9774-50848A1881C4}"/>
    <cellStyle name="Total 21 7" xfId="22755" xr:uid="{62C57ADB-D7AF-4295-8452-4F8BB0857125}"/>
    <cellStyle name="Total 21 7 2" xfId="22756" xr:uid="{6B62FE01-21E4-4E9C-A589-5987D79E1988}"/>
    <cellStyle name="Total 21 8" xfId="22757" xr:uid="{1A99D84B-D3E9-42FF-BEE6-FE0212ABC279}"/>
    <cellStyle name="Total 21 8 2" xfId="22758" xr:uid="{657B3DB0-7F6E-4D5B-97E1-72D6A8509256}"/>
    <cellStyle name="Total 21 9" xfId="22759" xr:uid="{73FCB010-D197-4529-BA02-C7FA8040181D}"/>
    <cellStyle name="Total 21 9 2" xfId="22760" xr:uid="{9F0DE811-D2E5-4ACC-AF9B-7E60D87A9A36}"/>
    <cellStyle name="Total 22" xfId="6419" xr:uid="{85064BB5-DBB9-47B8-AA96-CFB097472FED}"/>
    <cellStyle name="Total 22 10" xfId="22762" xr:uid="{ABF2FD1B-1427-47A0-ACB1-0852CF069222}"/>
    <cellStyle name="Total 22 11" xfId="22763" xr:uid="{8EAF44A4-A3DD-4218-A278-0A5769E3CA40}"/>
    <cellStyle name="Total 22 12" xfId="22761" xr:uid="{9F4061D9-1C93-47C2-AFB2-90D9148454CE}"/>
    <cellStyle name="Total 22 13" xfId="8225" xr:uid="{DE840A8F-8A60-4CA3-BCCE-13EF37357D3B}"/>
    <cellStyle name="Total 22 2" xfId="22764" xr:uid="{ADCCE4F6-CF20-4F6A-A108-3D395C76858E}"/>
    <cellStyle name="Total 22 2 2" xfId="22765" xr:uid="{89E33571-C068-40A2-BDF8-5954D70164D4}"/>
    <cellStyle name="Total 22 2 2 2" xfId="22766" xr:uid="{9D33D62B-4107-4034-B11F-6FC7416CDE02}"/>
    <cellStyle name="Total 22 2 3" xfId="22767" xr:uid="{51629F17-7E2F-4505-96AF-7AB0A2AF9082}"/>
    <cellStyle name="Total 22 2 3 2" xfId="22768" xr:uid="{8E19DDA4-9917-4C8F-A20E-F19C6D113482}"/>
    <cellStyle name="Total 22 2 4" xfId="22769" xr:uid="{27789D00-FB9E-44EF-B660-14A7110B7EB1}"/>
    <cellStyle name="Total 22 2 5" xfId="22770" xr:uid="{ACC43BE1-BD11-4D70-BB3F-5E2E99CE6000}"/>
    <cellStyle name="Total 22 3" xfId="22771" xr:uid="{4FD2AD3C-FE17-404B-92A6-F7056FFCBC30}"/>
    <cellStyle name="Total 22 3 2" xfId="22772" xr:uid="{98555560-E742-43CD-8923-7CCCCF7BD3F8}"/>
    <cellStyle name="Total 22 3 2 2" xfId="22773" xr:uid="{66ECAFD9-0E83-4BB6-87DE-7F52EC1EE2B6}"/>
    <cellStyle name="Total 22 3 3" xfId="22774" xr:uid="{A81F84CC-A93D-4CC5-BD1C-84753CFD5D70}"/>
    <cellStyle name="Total 22 3 3 2" xfId="22775" xr:uid="{56F00960-3A8E-495D-9E97-0D7FBBBB1DDB}"/>
    <cellStyle name="Total 22 3 4" xfId="22776" xr:uid="{5916BBAD-DB2D-452B-84A9-57A42BF46A4C}"/>
    <cellStyle name="Total 22 4" xfId="22777" xr:uid="{BFD4DB14-54B0-402E-9296-791720D757D3}"/>
    <cellStyle name="Total 22 4 2" xfId="22778" xr:uid="{5D8D62FA-67B4-4E68-9C43-6233B2EAEEA8}"/>
    <cellStyle name="Total 22 4 2 2" xfId="22779" xr:uid="{DEC18CCF-D54F-4AE1-B48B-4ECEDC2F7A7F}"/>
    <cellStyle name="Total 22 4 3" xfId="22780" xr:uid="{4C7C5C47-8279-4A5A-9EF7-49F6C7AD1BD0}"/>
    <cellStyle name="Total 22 4 3 2" xfId="22781" xr:uid="{607EBA19-9B1A-4064-B89E-98DDF741AD83}"/>
    <cellStyle name="Total 22 4 4" xfId="22782" xr:uid="{F49CD33A-6031-4311-B2E3-F058E812844A}"/>
    <cellStyle name="Total 22 5" xfId="22783" xr:uid="{86ACDAD1-3AA8-49A7-B98E-25C758EB4120}"/>
    <cellStyle name="Total 22 5 2" xfId="22784" xr:uid="{60BC3636-2EC7-40F3-8123-2C360D8AA86B}"/>
    <cellStyle name="Total 22 5 2 2" xfId="22785" xr:uid="{30DCAF2A-71ED-43DE-86A2-EDFAC772A2C7}"/>
    <cellStyle name="Total 22 5 3" xfId="22786" xr:uid="{9C11D37E-FC90-4EE3-8B5A-0349769C43E5}"/>
    <cellStyle name="Total 22 5 3 2" xfId="22787" xr:uid="{F1FE0B3A-14A3-4F6A-A01B-5C2567DE5AC9}"/>
    <cellStyle name="Total 22 5 4" xfId="22788" xr:uid="{9298D5B9-D551-479C-9613-DDC4E9440C0E}"/>
    <cellStyle name="Total 22 5 4 2" xfId="22789" xr:uid="{6D050972-DF8D-4E2E-BD21-988EC22F5B13}"/>
    <cellStyle name="Total 22 5 5" xfId="22790" xr:uid="{C86E94EF-3853-4555-A493-1FD29C658E74}"/>
    <cellStyle name="Total 22 6" xfId="22791" xr:uid="{1864649D-F603-49BF-BDCC-F320D3E5F8E5}"/>
    <cellStyle name="Total 22 6 2" xfId="22792" xr:uid="{EEBCFB4F-2AB0-4F6E-8B64-628BBEA0DBE4}"/>
    <cellStyle name="Total 22 6 2 2" xfId="22793" xr:uid="{03BDC6A4-1826-47A5-9F22-7A4AB24267A1}"/>
    <cellStyle name="Total 22 6 3" xfId="22794" xr:uid="{373C057A-653D-45E3-86C2-73FDA006A04D}"/>
    <cellStyle name="Total 22 6 3 2" xfId="22795" xr:uid="{86A0DC04-81DC-4CF7-BD48-1563A550CE32}"/>
    <cellStyle name="Total 22 6 4" xfId="22796" xr:uid="{65C7B47C-F13B-4317-A363-9CDFA356F12B}"/>
    <cellStyle name="Total 22 7" xfId="22797" xr:uid="{94F1C5B4-2FAA-427D-9D54-316F39BC51F7}"/>
    <cellStyle name="Total 22 7 2" xfId="22798" xr:uid="{0A92EB71-FFB4-42C9-B2B5-2124D96FE71A}"/>
    <cellStyle name="Total 22 8" xfId="22799" xr:uid="{F39224BD-A182-4F4C-9BB6-6E70B244AB14}"/>
    <cellStyle name="Total 22 8 2" xfId="22800" xr:uid="{92DC8CA2-4E90-412D-9175-56459D7ACB44}"/>
    <cellStyle name="Total 22 9" xfId="22801" xr:uid="{B6048262-7284-4725-A7BA-9C927D3ED6EC}"/>
    <cellStyle name="Total 22 9 2" xfId="22802" xr:uid="{3E3D27EA-0C36-439E-AA10-0BB072D3EAD7}"/>
    <cellStyle name="Total 23" xfId="6420" xr:uid="{E080305C-C583-4275-AA31-8DBEBE3D3A56}"/>
    <cellStyle name="Total 23 10" xfId="22804" xr:uid="{E8B79F79-7C5E-4C4E-9038-BD33F7AAD711}"/>
    <cellStyle name="Total 23 11" xfId="22805" xr:uid="{3D365F29-EA8B-472F-8E94-305664F091E2}"/>
    <cellStyle name="Total 23 12" xfId="22803" xr:uid="{1E0BE2D5-F968-45B8-BE21-5BCFA4F269FF}"/>
    <cellStyle name="Total 23 13" xfId="8226" xr:uid="{A7F727F7-8E1C-4B97-8D47-04406F551812}"/>
    <cellStyle name="Total 23 2" xfId="22806" xr:uid="{D9BFF783-3028-465E-8B43-9E9ADB5CC562}"/>
    <cellStyle name="Total 23 2 2" xfId="22807" xr:uid="{FFC19D98-8F5E-436F-8955-FF24BDDADA72}"/>
    <cellStyle name="Total 23 2 2 2" xfId="22808" xr:uid="{F9C41796-1092-4E21-8E53-E9AC0C1E76F5}"/>
    <cellStyle name="Total 23 2 3" xfId="22809" xr:uid="{6E2C252C-5D76-4556-87C9-EF2DB7C29508}"/>
    <cellStyle name="Total 23 2 3 2" xfId="22810" xr:uid="{82034945-2F37-4ABC-8132-939BCE77A6C9}"/>
    <cellStyle name="Total 23 2 4" xfId="22811" xr:uid="{05339D4F-A5F4-4143-B153-BC2BC528FF6F}"/>
    <cellStyle name="Total 23 2 5" xfId="22812" xr:uid="{57E9F3A7-8FB8-4CB9-A1AB-4C12F23AD011}"/>
    <cellStyle name="Total 23 3" xfId="22813" xr:uid="{7036242D-270E-4461-9CC7-9B821257EEBE}"/>
    <cellStyle name="Total 23 3 2" xfId="22814" xr:uid="{FFE9F69C-D50F-400E-B155-3799F3B01D1F}"/>
    <cellStyle name="Total 23 3 2 2" xfId="22815" xr:uid="{67EEAEDA-37C7-4572-8E19-A66F436A8FD8}"/>
    <cellStyle name="Total 23 3 3" xfId="22816" xr:uid="{7B529D80-E17E-4FF0-BE86-B340D8F49865}"/>
    <cellStyle name="Total 23 3 3 2" xfId="22817" xr:uid="{1E684FF5-A44D-47B0-8958-DD9938F85440}"/>
    <cellStyle name="Total 23 3 4" xfId="22818" xr:uid="{4050C94B-7B6A-47C8-9E11-B065EA827B92}"/>
    <cellStyle name="Total 23 4" xfId="22819" xr:uid="{C9553F69-6DAF-46AA-B224-7BBE4A9B6350}"/>
    <cellStyle name="Total 23 4 2" xfId="22820" xr:uid="{0A6159D8-D520-424C-8514-BF48A03C20E6}"/>
    <cellStyle name="Total 23 4 2 2" xfId="22821" xr:uid="{FB3C76B7-7A00-4037-B75A-A679F2DBC7A5}"/>
    <cellStyle name="Total 23 4 3" xfId="22822" xr:uid="{9A0733BF-9598-4975-B24F-8052C10BDBF7}"/>
    <cellStyle name="Total 23 4 3 2" xfId="22823" xr:uid="{1E648073-2917-4897-BA76-A77B85BD72D9}"/>
    <cellStyle name="Total 23 4 4" xfId="22824" xr:uid="{1A0ADFD8-33DD-4939-8ED9-9EC8D2F5438A}"/>
    <cellStyle name="Total 23 5" xfId="22825" xr:uid="{A3DC3B7C-8F5D-4F68-8DA2-7EABB761300B}"/>
    <cellStyle name="Total 23 5 2" xfId="22826" xr:uid="{CB29589A-06C6-493C-80BB-E5B420E3A446}"/>
    <cellStyle name="Total 23 5 2 2" xfId="22827" xr:uid="{A0371D95-B34F-4D94-BDA4-6826C5DB1770}"/>
    <cellStyle name="Total 23 5 3" xfId="22828" xr:uid="{4919BD12-1DFF-41C5-93CF-C67726EC80DA}"/>
    <cellStyle name="Total 23 5 3 2" xfId="22829" xr:uid="{0396F568-790D-4898-8F69-261213C75861}"/>
    <cellStyle name="Total 23 5 4" xfId="22830" xr:uid="{060B7D76-B85E-4B34-BABC-C01CC98DADDE}"/>
    <cellStyle name="Total 23 5 4 2" xfId="22831" xr:uid="{7B0DD0DC-C419-4E54-95A7-1815AB05D311}"/>
    <cellStyle name="Total 23 5 5" xfId="22832" xr:uid="{7D4C0CF6-99AF-4D95-8064-7C91C623EDAA}"/>
    <cellStyle name="Total 23 6" xfId="22833" xr:uid="{680FEF9D-7FCF-4CAF-BE5F-19AC73887095}"/>
    <cellStyle name="Total 23 6 2" xfId="22834" xr:uid="{6AD21106-85BF-4386-9BD9-6149F21651F9}"/>
    <cellStyle name="Total 23 6 2 2" xfId="22835" xr:uid="{6954A83A-494B-4108-997F-F9E66904F636}"/>
    <cellStyle name="Total 23 6 3" xfId="22836" xr:uid="{407D2703-99DD-4A59-A362-5955883F8B1D}"/>
    <cellStyle name="Total 23 6 3 2" xfId="22837" xr:uid="{86D41135-0ED1-4C8D-AE8E-EA84AE35E13F}"/>
    <cellStyle name="Total 23 6 4" xfId="22838" xr:uid="{DA2F0668-F713-4D66-A29C-CD53B2C0962F}"/>
    <cellStyle name="Total 23 7" xfId="22839" xr:uid="{E07DB97D-4D96-4682-A962-6DF23679A1B0}"/>
    <cellStyle name="Total 23 7 2" xfId="22840" xr:uid="{29B9B0D5-3575-4155-A25F-B6B917DBF5E2}"/>
    <cellStyle name="Total 23 8" xfId="22841" xr:uid="{C09149D5-C792-4687-BCEF-9BAA71341099}"/>
    <cellStyle name="Total 23 8 2" xfId="22842" xr:uid="{F9296B13-C364-4440-8E49-26F640F4EAB2}"/>
    <cellStyle name="Total 23 9" xfId="22843" xr:uid="{6B9F118C-7755-47F2-B61D-E6CB823891DD}"/>
    <cellStyle name="Total 23 9 2" xfId="22844" xr:uid="{0D851EA3-71E5-48BE-8E84-7D8E2F0A8CA3}"/>
    <cellStyle name="Total 24" xfId="6421" xr:uid="{91A74E9B-2B5B-4E63-BABA-FEF82FC73DED}"/>
    <cellStyle name="Total 24 10" xfId="22846" xr:uid="{FB93D6AE-50D6-410E-8D82-69445323FEBF}"/>
    <cellStyle name="Total 24 11" xfId="22847" xr:uid="{53A06539-2552-422E-8522-494B9E11CC90}"/>
    <cellStyle name="Total 24 12" xfId="22845" xr:uid="{F73BCD19-AE7B-4CF6-9E95-992BFC09FB51}"/>
    <cellStyle name="Total 24 13" xfId="8227" xr:uid="{FF7BE037-F5F2-4C61-8AEE-9D71851178CE}"/>
    <cellStyle name="Total 24 2" xfId="22848" xr:uid="{D0EED482-F48F-4EB6-BD26-C1FD1E9FE2E8}"/>
    <cellStyle name="Total 24 2 2" xfId="22849" xr:uid="{8EF7CA12-C914-4FC9-AA47-7D9AE835D523}"/>
    <cellStyle name="Total 24 2 2 2" xfId="22850" xr:uid="{C50BF5FB-F05F-4FA9-AE67-5A53E46C26C7}"/>
    <cellStyle name="Total 24 2 3" xfId="22851" xr:uid="{630BD749-456B-41AF-9C75-CCC3EAE6912F}"/>
    <cellStyle name="Total 24 2 3 2" xfId="22852" xr:uid="{E4B56E97-5B26-4D6E-8147-1795185F3A84}"/>
    <cellStyle name="Total 24 2 4" xfId="22853" xr:uid="{52803A6B-178F-446B-8635-B31A9AD55575}"/>
    <cellStyle name="Total 24 2 5" xfId="22854" xr:uid="{A7E4DAF5-3949-4D04-BF24-015126F9AC2C}"/>
    <cellStyle name="Total 24 3" xfId="22855" xr:uid="{3F277605-FFD3-4478-B217-81B38223CB97}"/>
    <cellStyle name="Total 24 3 2" xfId="22856" xr:uid="{5C52FD60-5F29-435F-A7BA-DCE575E210E2}"/>
    <cellStyle name="Total 24 3 2 2" xfId="22857" xr:uid="{75DCF3BD-F242-4988-AFD3-F50216C68903}"/>
    <cellStyle name="Total 24 3 3" xfId="22858" xr:uid="{AA5B06CF-A2DF-455E-B6B9-93FD23D2B85F}"/>
    <cellStyle name="Total 24 3 3 2" xfId="22859" xr:uid="{93760FAE-145D-4ECE-A3FC-FD16771018F2}"/>
    <cellStyle name="Total 24 3 4" xfId="22860" xr:uid="{08CB781F-C4C9-48D0-9E45-EECD03B0BBCC}"/>
    <cellStyle name="Total 24 4" xfId="22861" xr:uid="{402FEDF6-3F26-4B5C-9354-6772BCA87166}"/>
    <cellStyle name="Total 24 4 2" xfId="22862" xr:uid="{FD7C5773-31A8-490B-A920-560D203DFA6F}"/>
    <cellStyle name="Total 24 4 2 2" xfId="22863" xr:uid="{7A2584CD-5986-4222-BB23-E5A9620D9143}"/>
    <cellStyle name="Total 24 4 3" xfId="22864" xr:uid="{050D77A3-F001-4DC7-959A-1FA47723E1B3}"/>
    <cellStyle name="Total 24 4 3 2" xfId="22865" xr:uid="{C2466F74-C3AD-426D-A4F6-D964F6EF55C6}"/>
    <cellStyle name="Total 24 4 4" xfId="22866" xr:uid="{DFFFDD07-CC74-4FD3-A7F3-9C46E12CBDCE}"/>
    <cellStyle name="Total 24 5" xfId="22867" xr:uid="{7C86B28C-DB23-462E-87A0-E55C3C743ACD}"/>
    <cellStyle name="Total 24 5 2" xfId="22868" xr:uid="{905F3B37-BE23-4D1F-BDEB-E6E1DF72E041}"/>
    <cellStyle name="Total 24 5 2 2" xfId="22869" xr:uid="{964D01E3-E81B-49BE-B726-45D8E1930A8F}"/>
    <cellStyle name="Total 24 5 3" xfId="22870" xr:uid="{FFDCE81C-4122-42D7-A9C1-F5FB30DE3CB5}"/>
    <cellStyle name="Total 24 5 3 2" xfId="22871" xr:uid="{4AC862B0-D297-4F5A-BC9D-07EC3635D148}"/>
    <cellStyle name="Total 24 5 4" xfId="22872" xr:uid="{CF5B74A3-4E19-41A7-BE05-F05894FA630D}"/>
    <cellStyle name="Total 24 5 4 2" xfId="22873" xr:uid="{052FCECC-6EF9-4DFC-9F8E-0AD20D6200BF}"/>
    <cellStyle name="Total 24 5 5" xfId="22874" xr:uid="{5A5A3B1B-E9C6-4599-87E6-AA35E38CC453}"/>
    <cellStyle name="Total 24 6" xfId="22875" xr:uid="{9284FD6A-0E81-473E-AA08-0D0AD6628E1F}"/>
    <cellStyle name="Total 24 6 2" xfId="22876" xr:uid="{E8DDF61A-03C0-459F-BFAF-20647E0BAD3F}"/>
    <cellStyle name="Total 24 6 2 2" xfId="22877" xr:uid="{E1B452CF-5849-437A-A498-427590892A1D}"/>
    <cellStyle name="Total 24 6 3" xfId="22878" xr:uid="{2555DD8E-663F-4083-8408-8D219A134EBC}"/>
    <cellStyle name="Total 24 6 3 2" xfId="22879" xr:uid="{C1329C09-07EE-4570-9B82-66165694E84A}"/>
    <cellStyle name="Total 24 6 4" xfId="22880" xr:uid="{09EDE4D1-09A1-4E4F-B264-37A00D6C71F6}"/>
    <cellStyle name="Total 24 7" xfId="22881" xr:uid="{B914CD40-1C2F-4FA3-ADF8-D86C34DBC88C}"/>
    <cellStyle name="Total 24 7 2" xfId="22882" xr:uid="{5D575024-CF05-4FD6-8459-90821B3AB272}"/>
    <cellStyle name="Total 24 8" xfId="22883" xr:uid="{D540974D-2517-4159-9430-E015A967B600}"/>
    <cellStyle name="Total 24 8 2" xfId="22884" xr:uid="{5B925992-4F04-46D5-84AF-6A33A1759326}"/>
    <cellStyle name="Total 24 9" xfId="22885" xr:uid="{70031CB1-2BF7-4589-A271-7BF228C86C75}"/>
    <cellStyle name="Total 24 9 2" xfId="22886" xr:uid="{8B57A12A-9528-4363-B22B-154805908554}"/>
    <cellStyle name="Total 25" xfId="6422" xr:uid="{D4542EF7-ADC4-4C10-8714-6962FB97F4DC}"/>
    <cellStyle name="Total 25 10" xfId="22888" xr:uid="{FDC570E9-A0A4-4DDB-A88F-EF8BE421EFEC}"/>
    <cellStyle name="Total 25 11" xfId="22889" xr:uid="{6C4F4E28-EE08-4FA2-ADE4-26113633ECFE}"/>
    <cellStyle name="Total 25 12" xfId="22887" xr:uid="{D9D3FC93-D94D-42FC-B9F8-88F9F083CA27}"/>
    <cellStyle name="Total 25 13" xfId="8228" xr:uid="{3571BA4C-7DB7-4415-BCAC-37604C274AB9}"/>
    <cellStyle name="Total 25 2" xfId="22890" xr:uid="{2D1B550B-A35D-4051-B71A-6EDC3167FB6C}"/>
    <cellStyle name="Total 25 2 2" xfId="22891" xr:uid="{AD385843-08DF-4CE1-BAA7-A240AE0D3D5F}"/>
    <cellStyle name="Total 25 2 2 2" xfId="22892" xr:uid="{53E9673D-3EA2-4810-B7C0-5844435C1812}"/>
    <cellStyle name="Total 25 2 3" xfId="22893" xr:uid="{231F6D1A-806F-4AD5-90A8-E14B104176AD}"/>
    <cellStyle name="Total 25 2 3 2" xfId="22894" xr:uid="{6DE01174-11ED-4EE4-BDF6-7A6C337340C1}"/>
    <cellStyle name="Total 25 2 4" xfId="22895" xr:uid="{8D5B9E53-EA0B-4365-87C2-FA3E4B5F86F8}"/>
    <cellStyle name="Total 25 2 5" xfId="22896" xr:uid="{9D2F1D14-0B44-4726-AED7-D91B20C3F43F}"/>
    <cellStyle name="Total 25 3" xfId="22897" xr:uid="{8CD3D2BB-F6C5-48AF-AF5E-A596AB63E3F4}"/>
    <cellStyle name="Total 25 3 2" xfId="22898" xr:uid="{046AAC5D-CB58-4314-9A0F-7381BD56D204}"/>
    <cellStyle name="Total 25 3 2 2" xfId="22899" xr:uid="{63F4CBA6-8B3E-4C18-A121-7FF85E5792E9}"/>
    <cellStyle name="Total 25 3 3" xfId="22900" xr:uid="{D0EBB345-4F51-41DC-A380-4061649FE104}"/>
    <cellStyle name="Total 25 3 3 2" xfId="22901" xr:uid="{584FD3A6-30C8-446A-9CF3-E4BF43215B7B}"/>
    <cellStyle name="Total 25 3 4" xfId="22902" xr:uid="{908302CB-920E-4A4E-B857-072BCAF94EA5}"/>
    <cellStyle name="Total 25 4" xfId="22903" xr:uid="{2E896603-2713-4A6F-AF47-F1267748F90F}"/>
    <cellStyle name="Total 25 4 2" xfId="22904" xr:uid="{ACE5AE46-8060-4B14-B00B-A1FCD5083F36}"/>
    <cellStyle name="Total 25 4 2 2" xfId="22905" xr:uid="{DA35FBBC-8257-4A87-B339-91921BBDD144}"/>
    <cellStyle name="Total 25 4 3" xfId="22906" xr:uid="{BD9FFF67-29A5-44E3-A710-A2F077DE81D1}"/>
    <cellStyle name="Total 25 4 3 2" xfId="22907" xr:uid="{43005588-B8C9-4AD1-8ABD-BBACEC9CB61B}"/>
    <cellStyle name="Total 25 4 4" xfId="22908" xr:uid="{3833B842-AAD3-496F-BE0B-E1F166D45DEF}"/>
    <cellStyle name="Total 25 5" xfId="22909" xr:uid="{D2553E8E-53D1-4A02-BAFC-2C5EF3BDF2EA}"/>
    <cellStyle name="Total 25 5 2" xfId="22910" xr:uid="{29B63DE4-D133-4FE6-ADD2-758E3514DAAB}"/>
    <cellStyle name="Total 25 5 2 2" xfId="22911" xr:uid="{D75DF7C5-431E-4642-B02C-55CF7F1717EB}"/>
    <cellStyle name="Total 25 5 3" xfId="22912" xr:uid="{308310EF-A3F6-4C3B-836E-47F0E2DDDE49}"/>
    <cellStyle name="Total 25 5 3 2" xfId="22913" xr:uid="{E4FF19E5-E3E0-4E0C-BE5B-FF7A13436BB2}"/>
    <cellStyle name="Total 25 5 4" xfId="22914" xr:uid="{F90AB797-3934-4C59-8E87-1E1A95448653}"/>
    <cellStyle name="Total 25 5 4 2" xfId="22915" xr:uid="{6F72EE2E-608B-4B35-B426-A7B848EA332D}"/>
    <cellStyle name="Total 25 5 5" xfId="22916" xr:uid="{0137FC0E-811B-4997-82F2-452E21DC3C4D}"/>
    <cellStyle name="Total 25 6" xfId="22917" xr:uid="{4D33BF55-BE74-4F2E-B625-F005252951D7}"/>
    <cellStyle name="Total 25 6 2" xfId="22918" xr:uid="{EBD7EBA5-78BE-43A9-AEE1-169B686F9B17}"/>
    <cellStyle name="Total 25 6 2 2" xfId="22919" xr:uid="{5B294E65-8141-4A05-9BB5-482B5F2258D0}"/>
    <cellStyle name="Total 25 6 3" xfId="22920" xr:uid="{0B29C3CB-8E7F-4727-AD8C-9D2CF13610F4}"/>
    <cellStyle name="Total 25 6 3 2" xfId="22921" xr:uid="{13C5CAC8-86A7-4FC4-99C3-61A4B2E48048}"/>
    <cellStyle name="Total 25 6 4" xfId="22922" xr:uid="{F8FE445C-0C01-4B41-ACBE-066DE5A66002}"/>
    <cellStyle name="Total 25 7" xfId="22923" xr:uid="{65894E96-070C-465E-9F20-92A67F8AE3C5}"/>
    <cellStyle name="Total 25 7 2" xfId="22924" xr:uid="{DCA56DFD-A2EC-4447-8989-838BA5E1391A}"/>
    <cellStyle name="Total 25 8" xfId="22925" xr:uid="{D4E12CBF-1849-4FC6-AF8C-A5BA7058405E}"/>
    <cellStyle name="Total 25 8 2" xfId="22926" xr:uid="{EE2FDDF0-250C-49C4-A96A-DD62F6C38F20}"/>
    <cellStyle name="Total 25 9" xfId="22927" xr:uid="{155E8789-79DB-42C8-851C-1990029FB846}"/>
    <cellStyle name="Total 25 9 2" xfId="22928" xr:uid="{2F2F1075-16B0-4BAA-A165-FFDCE7F7C9BF}"/>
    <cellStyle name="Total 26" xfId="6423" xr:uid="{0BA22A95-FCA1-4AA9-8614-89B9C7DCD67C}"/>
    <cellStyle name="Total 26 10" xfId="22930" xr:uid="{92FDDEBA-60E0-4CEA-AB1B-1D8319D946D2}"/>
    <cellStyle name="Total 26 11" xfId="22931" xr:uid="{41BB791E-CC6F-4195-B8E1-1B2B1B8286BF}"/>
    <cellStyle name="Total 26 12" xfId="22929" xr:uid="{C8FA21F4-90AC-4791-B14D-DC18531A2284}"/>
    <cellStyle name="Total 26 13" xfId="8229" xr:uid="{44B6898A-5B4F-4B74-9EFD-7198D9E9FBE2}"/>
    <cellStyle name="Total 26 2" xfId="22932" xr:uid="{51773DEB-AD10-4892-ADC1-ABA7013E2F80}"/>
    <cellStyle name="Total 26 2 2" xfId="22933" xr:uid="{947968EB-49C5-40C4-8841-156E9DD5374E}"/>
    <cellStyle name="Total 26 2 2 2" xfId="22934" xr:uid="{4220F1A1-F011-4BFE-A1A0-8C6DD389C7A4}"/>
    <cellStyle name="Total 26 2 3" xfId="22935" xr:uid="{F8E1FF5F-CD00-42E1-9961-30B3B9CB9577}"/>
    <cellStyle name="Total 26 2 3 2" xfId="22936" xr:uid="{7F16449A-40EA-43D4-9CAE-8ED8D8674792}"/>
    <cellStyle name="Total 26 2 4" xfId="22937" xr:uid="{9CFE47E9-A096-4802-8750-93BABAAC9AA8}"/>
    <cellStyle name="Total 26 2 5" xfId="22938" xr:uid="{EB2D8DF4-143A-4177-A420-2B3244BE5A77}"/>
    <cellStyle name="Total 26 3" xfId="22939" xr:uid="{A105123A-6B97-4C30-99BC-F143208AC9A4}"/>
    <cellStyle name="Total 26 3 2" xfId="22940" xr:uid="{BB14F78E-B8FC-43C2-A341-44C561C25A72}"/>
    <cellStyle name="Total 26 3 2 2" xfId="22941" xr:uid="{E13D76AA-641C-4EF1-935E-11DA29626054}"/>
    <cellStyle name="Total 26 3 3" xfId="22942" xr:uid="{97C9F431-E5C5-4466-86F3-E8211FA3C5BD}"/>
    <cellStyle name="Total 26 3 3 2" xfId="22943" xr:uid="{9E91D9CD-15E0-464C-B756-324E983DE735}"/>
    <cellStyle name="Total 26 3 4" xfId="22944" xr:uid="{75AAECB8-879A-40D9-A72C-8F7C275D9E23}"/>
    <cellStyle name="Total 26 4" xfId="22945" xr:uid="{E22D6679-7883-478B-A85C-237400E07263}"/>
    <cellStyle name="Total 26 4 2" xfId="22946" xr:uid="{366F7B58-AB0F-4DA1-9277-88BFC0EE519F}"/>
    <cellStyle name="Total 26 4 2 2" xfId="22947" xr:uid="{5FC09580-EEE5-4314-BE38-ED1C4E5426C8}"/>
    <cellStyle name="Total 26 4 3" xfId="22948" xr:uid="{319AFD01-7BDB-44E8-BEA0-AE7E3B92F15B}"/>
    <cellStyle name="Total 26 4 3 2" xfId="22949" xr:uid="{3562C063-5FFE-4906-AD07-206B465CA537}"/>
    <cellStyle name="Total 26 4 4" xfId="22950" xr:uid="{5F5ECB37-A0EE-4C7B-8F57-9D6D8A3EB1DE}"/>
    <cellStyle name="Total 26 5" xfId="22951" xr:uid="{509463BD-8C8A-4231-9C45-5B7F53752485}"/>
    <cellStyle name="Total 26 5 2" xfId="22952" xr:uid="{7C4027E3-9505-4AD7-A778-BD3365DF841E}"/>
    <cellStyle name="Total 26 5 2 2" xfId="22953" xr:uid="{4663C8DA-43A5-4A65-A7AF-D3C0CB34CAD7}"/>
    <cellStyle name="Total 26 5 3" xfId="22954" xr:uid="{A54D4F85-FA4B-45C6-812C-53A6DEAA42C6}"/>
    <cellStyle name="Total 26 5 3 2" xfId="22955" xr:uid="{A25E3B9A-0B50-4EDD-834A-11084AA03162}"/>
    <cellStyle name="Total 26 5 4" xfId="22956" xr:uid="{A4F515C1-0DA8-4F29-A358-CD272CF0ECB9}"/>
    <cellStyle name="Total 26 5 4 2" xfId="22957" xr:uid="{42745A70-D974-47AD-BC11-554ACB71FA6E}"/>
    <cellStyle name="Total 26 5 5" xfId="22958" xr:uid="{60AB6F2F-1516-47AE-8FA6-D1C34245B5F1}"/>
    <cellStyle name="Total 26 6" xfId="22959" xr:uid="{1E673114-D932-456E-AFA7-60647154902B}"/>
    <cellStyle name="Total 26 6 2" xfId="22960" xr:uid="{25EC8F21-6218-4AB0-B21E-A57EBB854463}"/>
    <cellStyle name="Total 26 6 2 2" xfId="22961" xr:uid="{116BA5BA-FFB1-4FE9-A966-6B0B441AD7C0}"/>
    <cellStyle name="Total 26 6 3" xfId="22962" xr:uid="{E1795837-CD82-4845-9772-FE8F6CB5DA6A}"/>
    <cellStyle name="Total 26 6 3 2" xfId="22963" xr:uid="{E665C247-4294-4B23-A536-A3A54A6900AB}"/>
    <cellStyle name="Total 26 6 4" xfId="22964" xr:uid="{695BC737-DA76-4D54-BC66-719F907977EB}"/>
    <cellStyle name="Total 26 7" xfId="22965" xr:uid="{31FE9B14-813D-4DF8-AE9A-9A2FEDD56421}"/>
    <cellStyle name="Total 26 7 2" xfId="22966" xr:uid="{915A1AC4-83D3-41ED-91AA-ED3A6AFFE5D9}"/>
    <cellStyle name="Total 26 8" xfId="22967" xr:uid="{0140AFC4-E722-4C6A-9BBB-B684DF55E81F}"/>
    <cellStyle name="Total 26 8 2" xfId="22968" xr:uid="{5D86D05B-B9C1-46AF-96E2-B8A4DE7CFFDE}"/>
    <cellStyle name="Total 26 9" xfId="22969" xr:uid="{FE0657A8-576F-4EE4-87F6-AF9864DBFDCE}"/>
    <cellStyle name="Total 26 9 2" xfId="22970" xr:uid="{E431B90C-770B-43C1-9FC6-671084443416}"/>
    <cellStyle name="Total 27" xfId="6424" xr:uid="{790B9320-6493-4296-8E6E-4F695C2ACDE3}"/>
    <cellStyle name="Total 27 10" xfId="22972" xr:uid="{F0B6E09D-4DD1-4BB4-8FFD-78EA1EF62BBD}"/>
    <cellStyle name="Total 27 11" xfId="22973" xr:uid="{CDC42164-7F00-4575-8F33-98AB8C09E39A}"/>
    <cellStyle name="Total 27 12" xfId="22971" xr:uid="{899DADB4-2447-4299-A2FB-99C83CDAB938}"/>
    <cellStyle name="Total 27 13" xfId="8230" xr:uid="{5AAE7E40-1A45-4813-8929-5923552C3C5D}"/>
    <cellStyle name="Total 27 2" xfId="22974" xr:uid="{DE826FC4-078D-43B4-8A5D-ECF38345DA1B}"/>
    <cellStyle name="Total 27 2 2" xfId="22975" xr:uid="{F1E448D1-FBEC-4C4F-9E39-46489778537F}"/>
    <cellStyle name="Total 27 2 2 2" xfId="22976" xr:uid="{BA753E15-B0B1-4E01-9664-A455B73C2491}"/>
    <cellStyle name="Total 27 2 3" xfId="22977" xr:uid="{F1987AD4-5F1C-42BB-BE3D-1034E7D61971}"/>
    <cellStyle name="Total 27 2 3 2" xfId="22978" xr:uid="{6D7BEB21-AA37-4A5C-AF54-36DF166F2E99}"/>
    <cellStyle name="Total 27 2 4" xfId="22979" xr:uid="{43DC1369-8F87-4008-8246-52EB5F0FA2A8}"/>
    <cellStyle name="Total 27 2 5" xfId="22980" xr:uid="{75DE6FEC-6D4B-4919-8A53-084F447CBFB9}"/>
    <cellStyle name="Total 27 3" xfId="22981" xr:uid="{0D7590D5-B065-41BE-A239-1B37ABD963F3}"/>
    <cellStyle name="Total 27 3 2" xfId="22982" xr:uid="{85936DDC-7FF4-4888-9DDA-B07977DF041B}"/>
    <cellStyle name="Total 27 3 2 2" xfId="22983" xr:uid="{72D00B95-D8FA-4064-B25E-B85D780492FF}"/>
    <cellStyle name="Total 27 3 3" xfId="22984" xr:uid="{D46B1C8A-14F3-40EA-A18C-E7BBE2BFD265}"/>
    <cellStyle name="Total 27 3 3 2" xfId="22985" xr:uid="{B16D268E-15DC-4515-AFD9-06800AC62D9E}"/>
    <cellStyle name="Total 27 3 4" xfId="22986" xr:uid="{CF63EA7D-77FB-4E3E-AA55-203808FBC1E7}"/>
    <cellStyle name="Total 27 4" xfId="22987" xr:uid="{F91919DB-8D23-4DD7-90B7-E2E12C7CED96}"/>
    <cellStyle name="Total 27 4 2" xfId="22988" xr:uid="{5EFA2E1E-BAEB-4A2E-A023-D5EA60172EC4}"/>
    <cellStyle name="Total 27 4 2 2" xfId="22989" xr:uid="{069B503F-747F-44A5-9293-0A36942812A1}"/>
    <cellStyle name="Total 27 4 3" xfId="22990" xr:uid="{07B1C2B3-5A96-430C-9DA5-D53C36A8666E}"/>
    <cellStyle name="Total 27 4 3 2" xfId="22991" xr:uid="{F9EBDA1B-D8BC-45B6-8656-685DF4ECA2ED}"/>
    <cellStyle name="Total 27 4 4" xfId="22992" xr:uid="{FC2DEBF5-0CD5-4DDC-90C2-805423D3EDE7}"/>
    <cellStyle name="Total 27 5" xfId="22993" xr:uid="{BCA93B7E-0DD3-42E0-9863-D6594B949E46}"/>
    <cellStyle name="Total 27 5 2" xfId="22994" xr:uid="{DAEE87E6-133E-4167-B315-E15D2E654327}"/>
    <cellStyle name="Total 27 5 2 2" xfId="22995" xr:uid="{89CED867-5CD6-4386-B78E-59A351D4C865}"/>
    <cellStyle name="Total 27 5 3" xfId="22996" xr:uid="{721F8302-039F-4C75-AD3F-8CAE79FF6F3E}"/>
    <cellStyle name="Total 27 5 3 2" xfId="22997" xr:uid="{752C68CE-B310-4267-A634-43939F50C085}"/>
    <cellStyle name="Total 27 5 4" xfId="22998" xr:uid="{CE534F5B-7B94-4B9D-A664-A7F4BBC9BC55}"/>
    <cellStyle name="Total 27 5 4 2" xfId="22999" xr:uid="{626AF3C5-4F28-4988-95C9-44200B77C23F}"/>
    <cellStyle name="Total 27 5 5" xfId="23000" xr:uid="{791E1D30-8E65-43BE-996E-EA9540017CC6}"/>
    <cellStyle name="Total 27 6" xfId="23001" xr:uid="{900D63DC-DBB0-4172-9151-150DA4459355}"/>
    <cellStyle name="Total 27 6 2" xfId="23002" xr:uid="{34F69771-BDBC-4D60-A1A6-22608AA003E4}"/>
    <cellStyle name="Total 27 6 2 2" xfId="23003" xr:uid="{26E66A6E-C7E7-4B0F-960C-6E8594E20450}"/>
    <cellStyle name="Total 27 6 3" xfId="23004" xr:uid="{A6308FA3-5F57-4340-8237-598EFB073AD8}"/>
    <cellStyle name="Total 27 6 3 2" xfId="23005" xr:uid="{F286D27D-09F2-413D-99B3-B97009200AA9}"/>
    <cellStyle name="Total 27 6 4" xfId="23006" xr:uid="{8A4040DB-1767-403F-9BF7-B99C8E596E5D}"/>
    <cellStyle name="Total 27 7" xfId="23007" xr:uid="{A03C8AA7-920C-45ED-8F40-E77DF2814F99}"/>
    <cellStyle name="Total 27 7 2" xfId="23008" xr:uid="{656E0E98-9F68-41E8-9E5C-543B16D00D3F}"/>
    <cellStyle name="Total 27 8" xfId="23009" xr:uid="{29054B1D-31FE-447E-89C9-3E4FDE6BB76B}"/>
    <cellStyle name="Total 27 8 2" xfId="23010" xr:uid="{0D42B918-4804-441A-8558-2C921076B25B}"/>
    <cellStyle name="Total 27 9" xfId="23011" xr:uid="{33ED4B7F-C558-400A-94BD-30B009734AEB}"/>
    <cellStyle name="Total 27 9 2" xfId="23012" xr:uid="{0BB971F6-84A5-40D9-A5D1-468A888E153E}"/>
    <cellStyle name="Total 28" xfId="6425" xr:uid="{4CD94102-FB80-486F-A38B-807CE21E70E4}"/>
    <cellStyle name="Total 28 10" xfId="23014" xr:uid="{7B965675-EF57-4273-8A41-AB5C4C857A5A}"/>
    <cellStyle name="Total 28 11" xfId="23015" xr:uid="{F8F59EC8-BAD5-4864-B3E4-D8607735D625}"/>
    <cellStyle name="Total 28 12" xfId="23013" xr:uid="{E334D000-F718-4986-8E62-9A32867FCCB5}"/>
    <cellStyle name="Total 28 13" xfId="8231" xr:uid="{57741135-ACCA-4F60-9E7F-2D8B5EF006E2}"/>
    <cellStyle name="Total 28 2" xfId="23016" xr:uid="{F8629C70-5026-4F27-BD86-6E96227F1C95}"/>
    <cellStyle name="Total 28 2 2" xfId="23017" xr:uid="{4FF02B1C-4921-439A-AC8F-300C82695C3D}"/>
    <cellStyle name="Total 28 2 2 2" xfId="23018" xr:uid="{274D8BFA-5133-4B3A-81F3-BC8D0D7E83EE}"/>
    <cellStyle name="Total 28 2 3" xfId="23019" xr:uid="{62B7FE24-5038-4D23-9BD1-87FB7363802A}"/>
    <cellStyle name="Total 28 2 3 2" xfId="23020" xr:uid="{715A8D63-6AA2-4404-AD36-02861E0D516F}"/>
    <cellStyle name="Total 28 2 4" xfId="23021" xr:uid="{15975A50-0BA1-4E4D-B685-F02C5D3807B2}"/>
    <cellStyle name="Total 28 2 5" xfId="23022" xr:uid="{A7F266BD-FF7D-462C-BBD1-D73306EE45E9}"/>
    <cellStyle name="Total 28 3" xfId="23023" xr:uid="{31E4023B-D888-406E-9DC5-89F4636612B8}"/>
    <cellStyle name="Total 28 3 2" xfId="23024" xr:uid="{B1DF199B-0822-4E13-859A-B6200A09D5FB}"/>
    <cellStyle name="Total 28 3 2 2" xfId="23025" xr:uid="{6748F485-556D-4D47-AB9F-4B738E35B8EF}"/>
    <cellStyle name="Total 28 3 3" xfId="23026" xr:uid="{D30779D7-EE3F-46D9-8EA6-605FFD5F6E81}"/>
    <cellStyle name="Total 28 3 3 2" xfId="23027" xr:uid="{68D69586-B0D3-414B-A43E-636C20EE98B0}"/>
    <cellStyle name="Total 28 3 4" xfId="23028" xr:uid="{9492070F-82A5-477C-88B5-E337E2FCC2B5}"/>
    <cellStyle name="Total 28 4" xfId="23029" xr:uid="{CCB979EC-B5A5-429E-ADEC-086B91B8D7DF}"/>
    <cellStyle name="Total 28 4 2" xfId="23030" xr:uid="{A7C57BE2-9AA8-4B29-BD45-6D17E3CAF317}"/>
    <cellStyle name="Total 28 4 2 2" xfId="23031" xr:uid="{9E500051-F0D5-4A56-98A8-A2E50B1C0BB3}"/>
    <cellStyle name="Total 28 4 3" xfId="23032" xr:uid="{B6446416-B262-4A6F-A773-BD933DCEF73E}"/>
    <cellStyle name="Total 28 4 3 2" xfId="23033" xr:uid="{59192255-C61E-4DB5-8F1F-FEA8AB79B288}"/>
    <cellStyle name="Total 28 4 4" xfId="23034" xr:uid="{D93B4C47-F8D1-4EA4-B58D-25D2BFD79CD4}"/>
    <cellStyle name="Total 28 5" xfId="23035" xr:uid="{088133EE-E8CC-43EC-B3C3-A406D7176923}"/>
    <cellStyle name="Total 28 5 2" xfId="23036" xr:uid="{CDADB51A-575A-4473-BD13-F8737ECFE317}"/>
    <cellStyle name="Total 28 5 2 2" xfId="23037" xr:uid="{48260B67-A059-4FDD-B6C4-472B59A3394F}"/>
    <cellStyle name="Total 28 5 3" xfId="23038" xr:uid="{CB6C761C-6263-44C0-8FB6-FC0F0FA2E02F}"/>
    <cellStyle name="Total 28 5 3 2" xfId="23039" xr:uid="{65A7C2D7-894F-43E6-AEC7-A5AA84EADBD1}"/>
    <cellStyle name="Total 28 5 4" xfId="23040" xr:uid="{09358C1B-E049-432A-ABE4-2D8BC293AAD6}"/>
    <cellStyle name="Total 28 5 4 2" xfId="23041" xr:uid="{7350C8D1-1AC5-4290-923F-84B26C879BD7}"/>
    <cellStyle name="Total 28 5 5" xfId="23042" xr:uid="{A4F3C548-253A-46B0-81DC-3A14DF2BB2FA}"/>
    <cellStyle name="Total 28 6" xfId="23043" xr:uid="{3D4D380F-00C3-4D07-9CA2-CDD2F349D7EE}"/>
    <cellStyle name="Total 28 6 2" xfId="23044" xr:uid="{B7764827-FEEC-4D07-90B7-E7F48D8F3012}"/>
    <cellStyle name="Total 28 6 2 2" xfId="23045" xr:uid="{412CD637-5B3F-47D0-BA32-14D7CAE13F31}"/>
    <cellStyle name="Total 28 6 3" xfId="23046" xr:uid="{B17EA859-41A3-46B7-80F1-CAC7F7B27276}"/>
    <cellStyle name="Total 28 6 3 2" xfId="23047" xr:uid="{73D17585-0158-43FE-B55D-DEA5445000C1}"/>
    <cellStyle name="Total 28 6 4" xfId="23048" xr:uid="{14998FAA-82FD-482E-B4E8-038043126585}"/>
    <cellStyle name="Total 28 7" xfId="23049" xr:uid="{78A77F3F-C1D2-427C-90F7-AF1D36DD0698}"/>
    <cellStyle name="Total 28 7 2" xfId="23050" xr:uid="{0E831422-BFDA-4E6E-B1BC-EC0370AE29B6}"/>
    <cellStyle name="Total 28 8" xfId="23051" xr:uid="{2B9BAF2B-4D39-44EB-8BEC-B211453544FA}"/>
    <cellStyle name="Total 28 8 2" xfId="23052" xr:uid="{C7C5893D-2996-44CE-8278-8205EA8E7AFB}"/>
    <cellStyle name="Total 28 9" xfId="23053" xr:uid="{ACFF9FCC-7D72-47E8-9C89-5BA2BAE34549}"/>
    <cellStyle name="Total 28 9 2" xfId="23054" xr:uid="{717A270F-D742-43DD-AB5E-6F3B269BD10E}"/>
    <cellStyle name="Total 29" xfId="6426" xr:uid="{D9D4B339-5CFD-4208-A009-853368373442}"/>
    <cellStyle name="Total 29 10" xfId="23056" xr:uid="{5F0E23AC-BDDD-4982-8D3A-E5BB3C358BCB}"/>
    <cellStyle name="Total 29 11" xfId="23057" xr:uid="{97F901F9-E340-4152-AADD-11AC09E29E79}"/>
    <cellStyle name="Total 29 12" xfId="23055" xr:uid="{431834C2-5D5E-4BDF-8DD2-B31B27833548}"/>
    <cellStyle name="Total 29 13" xfId="8232" xr:uid="{58D3571B-F6FA-4D99-AA87-C29F9DD04E9E}"/>
    <cellStyle name="Total 29 2" xfId="23058" xr:uid="{F187C74D-B545-4E1C-85CD-BD4B5B110749}"/>
    <cellStyle name="Total 29 2 2" xfId="23059" xr:uid="{4838EC79-1ACC-4C76-B200-98B28C857CB2}"/>
    <cellStyle name="Total 29 2 2 2" xfId="23060" xr:uid="{241E2DF2-8D0C-4AEF-8888-121C6C8D9236}"/>
    <cellStyle name="Total 29 2 3" xfId="23061" xr:uid="{BE480D5C-03DE-4454-B970-47DA264E1986}"/>
    <cellStyle name="Total 29 2 3 2" xfId="23062" xr:uid="{E8D38E36-C928-43F6-925D-1ED8928FC49A}"/>
    <cellStyle name="Total 29 2 4" xfId="23063" xr:uid="{FC2F2AA2-FA79-4B6B-9E20-A324F7E7C709}"/>
    <cellStyle name="Total 29 2 5" xfId="23064" xr:uid="{9EDB316F-7E69-4787-840F-FDE1992290D2}"/>
    <cellStyle name="Total 29 3" xfId="23065" xr:uid="{26F47384-2E6F-4624-928D-B9CA6C6EDA53}"/>
    <cellStyle name="Total 29 3 2" xfId="23066" xr:uid="{4EA2D9E5-5812-4242-A5D8-F05786EE0445}"/>
    <cellStyle name="Total 29 3 2 2" xfId="23067" xr:uid="{EC37D5AC-7907-4FD8-BAF8-6BBB641E652A}"/>
    <cellStyle name="Total 29 3 3" xfId="23068" xr:uid="{1C45DF36-487B-4349-AC26-2B793D2BDB53}"/>
    <cellStyle name="Total 29 3 3 2" xfId="23069" xr:uid="{EF0ACF1B-9B74-47EB-A240-76FE58DC59FE}"/>
    <cellStyle name="Total 29 3 4" xfId="23070" xr:uid="{55470CCE-6566-4D6B-BC88-27644EFA0D03}"/>
    <cellStyle name="Total 29 4" xfId="23071" xr:uid="{379D595C-5DF2-4AAE-8763-8B60E475A991}"/>
    <cellStyle name="Total 29 4 2" xfId="23072" xr:uid="{F20789EE-6ADA-4ED5-B57F-2D6C670AB1CA}"/>
    <cellStyle name="Total 29 4 2 2" xfId="23073" xr:uid="{602EE1AA-7A39-44F7-8958-DA83F9113DA1}"/>
    <cellStyle name="Total 29 4 3" xfId="23074" xr:uid="{D9CE7AB8-EF0F-4522-8B63-94949653DB23}"/>
    <cellStyle name="Total 29 4 3 2" xfId="23075" xr:uid="{E566A321-BB3C-459B-BEF1-CB627DD34E33}"/>
    <cellStyle name="Total 29 4 4" xfId="23076" xr:uid="{D863916D-6D0F-4EA1-A1E8-395B72C4CA47}"/>
    <cellStyle name="Total 29 5" xfId="23077" xr:uid="{7C158ACB-31A2-4F02-9451-0766E8D2445D}"/>
    <cellStyle name="Total 29 5 2" xfId="23078" xr:uid="{1E8F0A3D-FD60-4922-BFD1-6590280A11C4}"/>
    <cellStyle name="Total 29 5 2 2" xfId="23079" xr:uid="{234824D8-B3D7-4EAC-885D-4A14330AB39A}"/>
    <cellStyle name="Total 29 5 3" xfId="23080" xr:uid="{5972B4AA-41F3-4B85-8615-F8FE11FF5990}"/>
    <cellStyle name="Total 29 5 3 2" xfId="23081" xr:uid="{C7BFEF5E-B6A1-4004-86D8-8BA70D792E5B}"/>
    <cellStyle name="Total 29 5 4" xfId="23082" xr:uid="{24C9D37E-C6D9-452D-8255-1BF649CDB0BD}"/>
    <cellStyle name="Total 29 5 4 2" xfId="23083" xr:uid="{A157B8BB-1360-4B9A-A015-B0099BEF5671}"/>
    <cellStyle name="Total 29 5 5" xfId="23084" xr:uid="{B1C0BD5A-D02A-4C94-BCE8-BD4E3055F8A7}"/>
    <cellStyle name="Total 29 6" xfId="23085" xr:uid="{A9DBFFC6-0982-4DC1-A54F-B03BF9B96864}"/>
    <cellStyle name="Total 29 6 2" xfId="23086" xr:uid="{91087461-3169-43E8-97FB-1C7DDE3477F0}"/>
    <cellStyle name="Total 29 6 2 2" xfId="23087" xr:uid="{813DE585-0845-4787-A4C2-92E016BEBC4A}"/>
    <cellStyle name="Total 29 6 3" xfId="23088" xr:uid="{27D6AA58-6FAD-4AA7-A271-85A483572FD6}"/>
    <cellStyle name="Total 29 6 3 2" xfId="23089" xr:uid="{53AFA16D-313D-4510-9971-2E1958BD8C2B}"/>
    <cellStyle name="Total 29 6 4" xfId="23090" xr:uid="{F1AC14BA-25D9-4A0D-89B8-B27964B76093}"/>
    <cellStyle name="Total 29 7" xfId="23091" xr:uid="{F674C895-B641-40C6-B0D5-A1F2E0ACA18B}"/>
    <cellStyle name="Total 29 7 2" xfId="23092" xr:uid="{4F08B8AD-1E07-415A-912C-7868D9B4ABFC}"/>
    <cellStyle name="Total 29 8" xfId="23093" xr:uid="{57667E8C-7F3A-44E3-B460-4F547DBA3096}"/>
    <cellStyle name="Total 29 8 2" xfId="23094" xr:uid="{A71127B6-E1A5-49E2-972F-0BB98378EF13}"/>
    <cellStyle name="Total 29 9" xfId="23095" xr:uid="{9B69B385-C06A-4440-8C8F-1775000803E6}"/>
    <cellStyle name="Total 29 9 2" xfId="23096" xr:uid="{560AD141-B10D-4E38-8DDB-FA5F1188E7BF}"/>
    <cellStyle name="Total 3" xfId="2026" xr:uid="{5FEA4ADB-CDDC-44C3-96F5-7CDB19E41E6E}"/>
    <cellStyle name="Total 3 10" xfId="23098" xr:uid="{47371029-A9D0-4067-8B28-D37AB2006BBF}"/>
    <cellStyle name="Total 3 10 2" xfId="23099" xr:uid="{B3018CC8-63A3-498D-A429-E7B5D1C07A0B}"/>
    <cellStyle name="Total 3 11" xfId="23100" xr:uid="{B949AE3F-D41A-4784-A8B5-EAD4CED9D801}"/>
    <cellStyle name="Total 3 12" xfId="23101" xr:uid="{589880D0-5738-4D7F-856E-0A0C501642B7}"/>
    <cellStyle name="Total 3 13" xfId="23097" xr:uid="{7A4DEE18-DB8C-4ACA-A0AD-32069A2FB246}"/>
    <cellStyle name="Total 3 14" xfId="7332" xr:uid="{873756A2-F3EA-45E8-BF11-AD75B41C7EDD}"/>
    <cellStyle name="Total 3 15" xfId="6427" xr:uid="{A012F2A4-F612-4016-A727-DFFB54DC276F}"/>
    <cellStyle name="Total 3 2" xfId="2466" xr:uid="{20E0637D-7446-4830-BD2D-33463B9F00CF}"/>
    <cellStyle name="Total 3 2 10" xfId="23103" xr:uid="{CA423B1A-C847-4BD0-B5F4-F77CF889A5C2}"/>
    <cellStyle name="Total 3 2 11" xfId="23102" xr:uid="{F34CF36B-66AD-4A4D-BD9D-AEF1DCAC164D}"/>
    <cellStyle name="Total 3 2 12" xfId="8233" xr:uid="{A81F0D0B-C8D3-40FC-91EF-7E49069ED88A}"/>
    <cellStyle name="Total 3 2 13" xfId="6428" xr:uid="{92005D8A-877A-4B40-9718-4EF92E44EF82}"/>
    <cellStyle name="Total 3 2 2" xfId="23104" xr:uid="{BE14F13F-7BDC-4DD8-A57C-8FBC2B27DFFF}"/>
    <cellStyle name="Total 3 2 2 2" xfId="23105" xr:uid="{785C5895-4FED-4F37-AC36-DA69DCB818ED}"/>
    <cellStyle name="Total 3 2 2 2 2" xfId="23106" xr:uid="{E77AA15D-A648-48D0-8AE4-D620B3522FC6}"/>
    <cellStyle name="Total 3 2 2 3" xfId="23107" xr:uid="{D8335E60-CF17-463C-AD3F-1A5F6D6D2F26}"/>
    <cellStyle name="Total 3 2 2 3 2" xfId="23108" xr:uid="{EF5EE178-C8F9-45ED-A3FC-5117BE21E259}"/>
    <cellStyle name="Total 3 2 2 4" xfId="23109" xr:uid="{7ADF5B9E-E5FC-4D91-A8AB-7BE2A30C3DE3}"/>
    <cellStyle name="Total 3 2 3" xfId="23110" xr:uid="{82D247C6-8B7F-45C6-8C09-B3D1CA5522C6}"/>
    <cellStyle name="Total 3 2 3 2" xfId="23111" xr:uid="{4A30344E-A6B3-4FD2-8275-F8A72615FEB4}"/>
    <cellStyle name="Total 3 2 3 2 2" xfId="23112" xr:uid="{A790DD00-35CE-49FA-ACAE-43455B80D58F}"/>
    <cellStyle name="Total 3 2 3 3" xfId="23113" xr:uid="{007372B7-4CD7-41B5-AF7D-D849DBE972A3}"/>
    <cellStyle name="Total 3 2 3 3 2" xfId="23114" xr:uid="{50840D27-56DE-4A8D-AE3F-4443CA4CED0C}"/>
    <cellStyle name="Total 3 2 3 4" xfId="23115" xr:uid="{BFC2E19E-71A6-4988-8369-09859E2903A0}"/>
    <cellStyle name="Total 3 2 4" xfId="23116" xr:uid="{565D044F-476B-43C9-8802-EF6C1B1DF5E3}"/>
    <cellStyle name="Total 3 2 4 2" xfId="23117" xr:uid="{A81824F6-2EE1-45AF-8830-30323E383209}"/>
    <cellStyle name="Total 3 2 4 2 2" xfId="23118" xr:uid="{04FF189D-DAC6-4F7C-8915-B27A7DC50EC1}"/>
    <cellStyle name="Total 3 2 4 3" xfId="23119" xr:uid="{773FF139-2AC0-4299-9E65-EAFA1050E00D}"/>
    <cellStyle name="Total 3 2 4 3 2" xfId="23120" xr:uid="{41BED3DD-B5BE-4A2F-B301-B59009BA0075}"/>
    <cellStyle name="Total 3 2 4 4" xfId="23121" xr:uid="{A5C30285-97FB-443F-AA4E-FAA71C0E37F8}"/>
    <cellStyle name="Total 3 2 4 4 2" xfId="23122" xr:uid="{9AD1A367-790F-474B-A6A7-8DA05C1B7DE2}"/>
    <cellStyle name="Total 3 2 4 5" xfId="23123" xr:uid="{C629C733-1DB8-4D00-8A61-996E74509196}"/>
    <cellStyle name="Total 3 2 5" xfId="23124" xr:uid="{250619F5-8086-4902-84F2-2839CC473500}"/>
    <cellStyle name="Total 3 2 5 2" xfId="23125" xr:uid="{3C64166E-46C5-4457-897E-96D58FEF7A27}"/>
    <cellStyle name="Total 3 2 5 2 2" xfId="23126" xr:uid="{141E6C95-3ABE-4BC3-9811-52D297B129E7}"/>
    <cellStyle name="Total 3 2 5 3" xfId="23127" xr:uid="{37486E60-DDD0-44D9-B48D-BDAF7F3F6801}"/>
    <cellStyle name="Total 3 2 5 3 2" xfId="23128" xr:uid="{B6CE7FB3-5453-43D2-8094-4AAB7B53E5E9}"/>
    <cellStyle name="Total 3 2 5 4" xfId="23129" xr:uid="{D05AF46E-B340-4C7A-8A5C-D44E39D01415}"/>
    <cellStyle name="Total 3 2 6" xfId="23130" xr:uid="{EC47FC64-D19C-4D7D-A472-5A865CF2DAEF}"/>
    <cellStyle name="Total 3 2 6 2" xfId="23131" xr:uid="{0149D44D-5144-4C4F-ADB5-A4F26C44DC37}"/>
    <cellStyle name="Total 3 2 7" xfId="23132" xr:uid="{D0DF4ACA-1C86-49C2-B4F1-C379C40FD13B}"/>
    <cellStyle name="Total 3 2 7 2" xfId="23133" xr:uid="{FC5A64D9-5C26-453F-93CB-E636FE30F920}"/>
    <cellStyle name="Total 3 2 8" xfId="23134" xr:uid="{1DBCF888-B46F-48C1-B950-7EA4F307E0CD}"/>
    <cellStyle name="Total 3 2 8 2" xfId="23135" xr:uid="{C78E6557-968F-431B-A47D-95A6202BCC5C}"/>
    <cellStyle name="Total 3 2 9" xfId="23136" xr:uid="{27570C08-49F6-4BCA-AABF-CF42FCAE820A}"/>
    <cellStyle name="Total 3 3" xfId="6429" xr:uid="{60238760-EF2E-4136-90E5-42A3EC71C9D1}"/>
    <cellStyle name="Total 3 3 2" xfId="23138" xr:uid="{DC3D62F4-8277-4D34-999C-214B35155355}"/>
    <cellStyle name="Total 3 3 2 2" xfId="23139" xr:uid="{79B13891-72F8-48D8-B5A5-1584C94D17CB}"/>
    <cellStyle name="Total 3 3 3" xfId="23140" xr:uid="{AF7F2ABB-3B04-442E-8DC2-CC58BAD2260B}"/>
    <cellStyle name="Total 3 3 3 2" xfId="23141" xr:uid="{D3A24A9A-5119-4AD7-84F3-0614BE89A23F}"/>
    <cellStyle name="Total 3 3 4" xfId="23142" xr:uid="{054A0DE0-CEB0-4B2A-991B-FBC58DAB98D4}"/>
    <cellStyle name="Total 3 3 5" xfId="23143" xr:uid="{DE61857B-9E28-4E1F-B3A5-2B57AEFE5A99}"/>
    <cellStyle name="Total 3 3 6" xfId="23137" xr:uid="{8E2AA31F-38F2-47F3-AF58-A2B3575A1FC9}"/>
    <cellStyle name="Total 3 3 7" xfId="8938" xr:uid="{83ABD097-70DA-47C7-AAAD-A3CA56E95827}"/>
    <cellStyle name="Total 3 4" xfId="6430" xr:uid="{F819B1BB-1FDE-4985-A1BD-FC4D5048EBD9}"/>
    <cellStyle name="Total 3 4 2" xfId="23145" xr:uid="{25218810-5443-41C9-8264-7A4480F64E0F}"/>
    <cellStyle name="Total 3 4 2 2" xfId="23146" xr:uid="{1CB4BB0E-899E-42CF-B71F-8709227C36B3}"/>
    <cellStyle name="Total 3 4 3" xfId="23147" xr:uid="{91F1462D-A70B-40D4-8FC5-F426BEAA1759}"/>
    <cellStyle name="Total 3 4 3 2" xfId="23148" xr:uid="{3FC73C6D-ABDA-4433-BA21-ECD3994FA4AD}"/>
    <cellStyle name="Total 3 4 4" xfId="23149" xr:uid="{C3B262E7-BEAE-45DD-A9C6-D23C5F8BC779}"/>
    <cellStyle name="Total 3 4 5" xfId="23144" xr:uid="{69CB50C8-0E17-41A0-9945-F36A4CB8AD90}"/>
    <cellStyle name="Total 3 5" xfId="23150" xr:uid="{CA2457A1-6659-4B62-891B-811B0FDCE9FA}"/>
    <cellStyle name="Total 3 5 2" xfId="23151" xr:uid="{1B995C3B-0462-4C73-947E-21956B13C210}"/>
    <cellStyle name="Total 3 5 2 2" xfId="23152" xr:uid="{1914F99D-97A7-404A-989B-B087C19A56DA}"/>
    <cellStyle name="Total 3 5 3" xfId="23153" xr:uid="{6DAD5035-051C-43CE-9AB0-9774D6F378EB}"/>
    <cellStyle name="Total 3 5 3 2" xfId="23154" xr:uid="{0C12B462-2214-4DAF-936F-4FC34D8A7D37}"/>
    <cellStyle name="Total 3 5 4" xfId="23155" xr:uid="{51517DF1-DEAC-409C-8DFC-9F50CD23A636}"/>
    <cellStyle name="Total 3 6" xfId="23156" xr:uid="{EC199B2B-3642-40BB-8E62-00C7AAECE0FB}"/>
    <cellStyle name="Total 3 6 2" xfId="23157" xr:uid="{BC13AC23-7F90-40D0-B9DB-983E2E3DF81E}"/>
    <cellStyle name="Total 3 6 2 2" xfId="23158" xr:uid="{3BF59E98-208B-43D3-90D0-5B77FA50D0A2}"/>
    <cellStyle name="Total 3 6 3" xfId="23159" xr:uid="{2B557980-9BD0-4728-B0F4-7878B4CD8AC4}"/>
    <cellStyle name="Total 3 6 3 2" xfId="23160" xr:uid="{C215BFEB-6E4E-4C92-949A-7B7CF0ED5246}"/>
    <cellStyle name="Total 3 6 4" xfId="23161" xr:uid="{0B2AE699-FDCD-4938-9DEB-89DCA91B4D5B}"/>
    <cellStyle name="Total 3 6 4 2" xfId="23162" xr:uid="{DFA1A39F-9AF1-49B3-83E7-FBDAC2B66FF2}"/>
    <cellStyle name="Total 3 6 5" xfId="23163" xr:uid="{7D6B86F2-2A21-4554-9569-30065570E8C4}"/>
    <cellStyle name="Total 3 7" xfId="23164" xr:uid="{2DA272A1-E94F-4C5C-86BF-E6600E250B4E}"/>
    <cellStyle name="Total 3 7 2" xfId="23165" xr:uid="{D440FF69-86C1-4C58-A2C5-CDD88FA3911C}"/>
    <cellStyle name="Total 3 7 2 2" xfId="23166" xr:uid="{283A87F5-9C0C-4AA6-9B63-1E7E45E24D31}"/>
    <cellStyle name="Total 3 7 3" xfId="23167" xr:uid="{46E318A3-E3F3-4D97-BE0E-41F1319FDAA3}"/>
    <cellStyle name="Total 3 7 3 2" xfId="23168" xr:uid="{D9FE0927-B4B0-4657-83E3-42A961377AB4}"/>
    <cellStyle name="Total 3 7 4" xfId="23169" xr:uid="{B1059B9F-C79C-44F6-BE73-144673793C9A}"/>
    <cellStyle name="Total 3 8" xfId="23170" xr:uid="{E6B18A64-421B-4310-8B04-7092CFE3B5F5}"/>
    <cellStyle name="Total 3 8 2" xfId="23171" xr:uid="{AE59A47E-9648-4D11-81B6-A1E40E277719}"/>
    <cellStyle name="Total 3 9" xfId="23172" xr:uid="{A79602F3-8B44-4B32-B0FA-757488559995}"/>
    <cellStyle name="Total 3 9 2" xfId="23173" xr:uid="{93CD8E17-13DF-4B42-B5CA-1F7E94BBE485}"/>
    <cellStyle name="Total 30" xfId="6431" xr:uid="{F29BB9B8-A5FD-4E8B-B620-DD7B4F56D639}"/>
    <cellStyle name="Total 30 10" xfId="23175" xr:uid="{38D1989B-9ADF-4EAC-8184-87675DE00617}"/>
    <cellStyle name="Total 30 11" xfId="23176" xr:uid="{E4A81964-6C2D-4F39-BFA9-E0EF19714DAC}"/>
    <cellStyle name="Total 30 12" xfId="23174" xr:uid="{74FFE414-EA9A-42EB-A933-AC2D9067C778}"/>
    <cellStyle name="Total 30 13" xfId="8234" xr:uid="{D16C14C0-376C-473D-90A5-5259E652ECCB}"/>
    <cellStyle name="Total 30 2" xfId="23177" xr:uid="{6A0B3600-B6A9-40C9-B501-1EE4A722AA5E}"/>
    <cellStyle name="Total 30 2 2" xfId="23178" xr:uid="{14D14C80-5F31-4AD0-B210-A7AD6D98EA15}"/>
    <cellStyle name="Total 30 2 2 2" xfId="23179" xr:uid="{757D210D-9E80-4189-A129-0F8F86A127EB}"/>
    <cellStyle name="Total 30 2 3" xfId="23180" xr:uid="{E455C0BC-018B-4733-B3B4-4A3390F51DE8}"/>
    <cellStyle name="Total 30 2 3 2" xfId="23181" xr:uid="{FBAF70CF-03FD-4586-8B9A-3A786A31107E}"/>
    <cellStyle name="Total 30 2 4" xfId="23182" xr:uid="{F7A564FA-95ED-454D-A075-8A6AB97F9E8D}"/>
    <cellStyle name="Total 30 2 5" xfId="23183" xr:uid="{724D9A27-C96D-422E-B0C0-0A26541C8047}"/>
    <cellStyle name="Total 30 3" xfId="23184" xr:uid="{4C3DCF46-5C26-4428-B5FC-A743301398DA}"/>
    <cellStyle name="Total 30 3 2" xfId="23185" xr:uid="{9B488CF8-D8C3-4AF4-9F3D-03AC8AABB5B8}"/>
    <cellStyle name="Total 30 3 2 2" xfId="23186" xr:uid="{6C678704-FE6B-4753-89F4-03D5771165A9}"/>
    <cellStyle name="Total 30 3 3" xfId="23187" xr:uid="{2180C94E-705A-43A1-A3AF-3D094FF2DCF8}"/>
    <cellStyle name="Total 30 3 3 2" xfId="23188" xr:uid="{8EE5CC57-0A8F-470D-BEF2-089CC4F0FD86}"/>
    <cellStyle name="Total 30 3 4" xfId="23189" xr:uid="{6BE9B318-F66C-484A-8756-B5E28092495E}"/>
    <cellStyle name="Total 30 4" xfId="23190" xr:uid="{69FCAC38-E666-4A7D-8D90-0EAEAB039BE1}"/>
    <cellStyle name="Total 30 4 2" xfId="23191" xr:uid="{C4D79F4C-8D85-4CD9-8431-C61EE4FE2C6B}"/>
    <cellStyle name="Total 30 4 2 2" xfId="23192" xr:uid="{B6FDC04F-51D9-4B2F-AFC4-6FD89638831A}"/>
    <cellStyle name="Total 30 4 3" xfId="23193" xr:uid="{7698F36F-A650-4E7F-B597-BDCA46EF3B41}"/>
    <cellStyle name="Total 30 4 3 2" xfId="23194" xr:uid="{3613F5D3-9B1C-4130-BDA7-1BD7CD0EAA4F}"/>
    <cellStyle name="Total 30 4 4" xfId="23195" xr:uid="{58E524E8-6B93-4569-BC62-629E57733A8D}"/>
    <cellStyle name="Total 30 5" xfId="23196" xr:uid="{6768153E-56E4-41EE-846A-27065F21648A}"/>
    <cellStyle name="Total 30 5 2" xfId="23197" xr:uid="{DF9218D7-FD95-4312-B893-AA87FCA2D625}"/>
    <cellStyle name="Total 30 5 2 2" xfId="23198" xr:uid="{742D5898-EEE5-44A6-BDE6-DCC8D2172FE9}"/>
    <cellStyle name="Total 30 5 3" xfId="23199" xr:uid="{97A6FAF5-53D8-43A1-8377-DBA5229DA3AE}"/>
    <cellStyle name="Total 30 5 3 2" xfId="23200" xr:uid="{DD4F5CA7-6CA7-486F-A496-49C905670A58}"/>
    <cellStyle name="Total 30 5 4" xfId="23201" xr:uid="{9BED65D1-FF58-4DF5-BC20-4C383C6A22AE}"/>
    <cellStyle name="Total 30 5 4 2" xfId="23202" xr:uid="{18A78FF7-51B5-4DF2-B7FA-5120F17DDD8D}"/>
    <cellStyle name="Total 30 5 5" xfId="23203" xr:uid="{F0816ECC-C30F-4B27-AD29-480C0494BD4D}"/>
    <cellStyle name="Total 30 6" xfId="23204" xr:uid="{9C61031F-6060-4B04-96D1-F7D9B945FB54}"/>
    <cellStyle name="Total 30 6 2" xfId="23205" xr:uid="{976DAD85-54F0-4EC7-877E-E8B93011BFD7}"/>
    <cellStyle name="Total 30 6 2 2" xfId="23206" xr:uid="{4FAA9653-BEAD-42A3-9A41-4C743469B812}"/>
    <cellStyle name="Total 30 6 3" xfId="23207" xr:uid="{24C914C2-15BD-4531-A0C1-8BC6BEF7CDBB}"/>
    <cellStyle name="Total 30 6 3 2" xfId="23208" xr:uid="{0C1C8AFD-1F75-4797-949D-0CC9FF140676}"/>
    <cellStyle name="Total 30 6 4" xfId="23209" xr:uid="{28B5B0BF-D0D7-4257-93BB-0C2DB508F3CE}"/>
    <cellStyle name="Total 30 7" xfId="23210" xr:uid="{1C7781D3-D285-4F9D-9316-3CB6BCAFBAE7}"/>
    <cellStyle name="Total 30 7 2" xfId="23211" xr:uid="{A09FFEF4-9D73-46D0-A5DF-CDAF6AF1779A}"/>
    <cellStyle name="Total 30 8" xfId="23212" xr:uid="{33132305-DB77-4827-933E-DD59E2D58B9C}"/>
    <cellStyle name="Total 30 8 2" xfId="23213" xr:uid="{F6C71280-D07C-462C-8975-CFDC188CF87F}"/>
    <cellStyle name="Total 30 9" xfId="23214" xr:uid="{97FB44D0-F569-466C-A0FC-88D75FBA64C8}"/>
    <cellStyle name="Total 30 9 2" xfId="23215" xr:uid="{3CEAA135-DA1D-44D7-B375-43CE04575534}"/>
    <cellStyle name="Total 31" xfId="6432" xr:uid="{C884BABC-137B-49C6-B0F3-01315A2B88FF}"/>
    <cellStyle name="Total 31 10" xfId="23217" xr:uid="{56D22D2F-3CDE-4145-A89A-964CFBD14F68}"/>
    <cellStyle name="Total 31 11" xfId="23218" xr:uid="{8625DDDD-B797-45F1-B144-FDCAD505DFD1}"/>
    <cellStyle name="Total 31 12" xfId="23216" xr:uid="{0D9FE198-EFD8-43C3-9EB7-7242A4867AFE}"/>
    <cellStyle name="Total 31 13" xfId="8235" xr:uid="{4D905B2A-59F1-4CD5-9362-CD26A6EF8B30}"/>
    <cellStyle name="Total 31 2" xfId="23219" xr:uid="{F98CFE78-62A5-4FB3-901D-27C00E84984B}"/>
    <cellStyle name="Total 31 2 2" xfId="23220" xr:uid="{1BEE5B47-1451-409B-B2CC-F864252EB946}"/>
    <cellStyle name="Total 31 2 2 2" xfId="23221" xr:uid="{5049DA1B-BCB3-47CB-973A-550D534FA545}"/>
    <cellStyle name="Total 31 2 3" xfId="23222" xr:uid="{23107686-7A30-4C62-A71B-7B383AFF7B46}"/>
    <cellStyle name="Total 31 2 3 2" xfId="23223" xr:uid="{3139D178-575F-4561-9E32-E6B5E42B5696}"/>
    <cellStyle name="Total 31 2 4" xfId="23224" xr:uid="{C83A43D9-529F-4DBA-8551-1470A9B3F51C}"/>
    <cellStyle name="Total 31 2 5" xfId="23225" xr:uid="{68D43DEC-30C6-4A1D-8351-EC76408EFE0F}"/>
    <cellStyle name="Total 31 3" xfId="23226" xr:uid="{C3425CED-52CB-48AA-96A5-748ECB1D9CD8}"/>
    <cellStyle name="Total 31 3 2" xfId="23227" xr:uid="{AFDC1D50-C711-4C94-9188-FF8871C2682D}"/>
    <cellStyle name="Total 31 3 2 2" xfId="23228" xr:uid="{63B99434-BF81-4100-A818-730A0260BD6F}"/>
    <cellStyle name="Total 31 3 3" xfId="23229" xr:uid="{0DE3EBBA-1EB3-4721-A6A5-A976B4BFFF87}"/>
    <cellStyle name="Total 31 3 3 2" xfId="23230" xr:uid="{AB6760DD-979C-43D7-96C1-2F5EC62B46D6}"/>
    <cellStyle name="Total 31 3 4" xfId="23231" xr:uid="{4A44B124-A5FA-49C2-B094-745DAC45BC58}"/>
    <cellStyle name="Total 31 4" xfId="23232" xr:uid="{159093F3-386A-414F-BEE7-0EEFC64F2327}"/>
    <cellStyle name="Total 31 4 2" xfId="23233" xr:uid="{641D03D1-A8D9-498D-9FB4-BE01EBB35E24}"/>
    <cellStyle name="Total 31 4 2 2" xfId="23234" xr:uid="{E89C753A-3CD5-447C-BCB3-5ADBFB7655AE}"/>
    <cellStyle name="Total 31 4 3" xfId="23235" xr:uid="{1337D9E3-0B1D-4253-9C23-5AB85EE11E91}"/>
    <cellStyle name="Total 31 4 3 2" xfId="23236" xr:uid="{104CD961-B232-4656-8BCE-484BADB94937}"/>
    <cellStyle name="Total 31 4 4" xfId="23237" xr:uid="{B24C765B-F7DD-4025-97D5-79092B98285D}"/>
    <cellStyle name="Total 31 5" xfId="23238" xr:uid="{F003ED25-054A-4580-8729-A6041222BA4C}"/>
    <cellStyle name="Total 31 5 2" xfId="23239" xr:uid="{75887DB6-BCD2-4C6F-B4E4-B9F2804C6463}"/>
    <cellStyle name="Total 31 5 2 2" xfId="23240" xr:uid="{0727B882-5945-4DC4-AE70-B3FDC5A82EE9}"/>
    <cellStyle name="Total 31 5 3" xfId="23241" xr:uid="{14541366-3720-4D57-B447-E5C73DBA7772}"/>
    <cellStyle name="Total 31 5 3 2" xfId="23242" xr:uid="{C21913BD-7143-48B1-A4E4-1BEF02B3A7DE}"/>
    <cellStyle name="Total 31 5 4" xfId="23243" xr:uid="{1D05AE1A-564B-4F32-9865-4BA2E8C16BE7}"/>
    <cellStyle name="Total 31 5 4 2" xfId="23244" xr:uid="{D770372B-EB49-471B-8EC2-9BD06F4D646B}"/>
    <cellStyle name="Total 31 5 5" xfId="23245" xr:uid="{D35C271B-C336-40D0-A5AC-B595A7D82880}"/>
    <cellStyle name="Total 31 6" xfId="23246" xr:uid="{6DC573C1-6939-4434-AD15-01BAE92742D2}"/>
    <cellStyle name="Total 31 6 2" xfId="23247" xr:uid="{6AFD46CD-2ACF-403E-A372-4BB7EE019BDA}"/>
    <cellStyle name="Total 31 6 2 2" xfId="23248" xr:uid="{514ADCD2-2235-405C-A2A6-99ED41B0167B}"/>
    <cellStyle name="Total 31 6 3" xfId="23249" xr:uid="{AB9BE3A6-D980-4E35-9924-3A2BCF4D96FD}"/>
    <cellStyle name="Total 31 6 3 2" xfId="23250" xr:uid="{D3E26FD8-8B8A-4F93-B14F-3B278FE07E8F}"/>
    <cellStyle name="Total 31 6 4" xfId="23251" xr:uid="{6CD637EF-3E9C-44D5-B836-AD31402448DE}"/>
    <cellStyle name="Total 31 7" xfId="23252" xr:uid="{EE332C5D-B400-45ED-81F8-832F685C1A69}"/>
    <cellStyle name="Total 31 7 2" xfId="23253" xr:uid="{21D2DB77-8B3D-4B91-9596-6B755C04118B}"/>
    <cellStyle name="Total 31 8" xfId="23254" xr:uid="{C1DD83F1-8D30-4D2A-9344-D3BDF636DFB2}"/>
    <cellStyle name="Total 31 8 2" xfId="23255" xr:uid="{0FF67348-E109-4A17-A72F-0E10B78F78EE}"/>
    <cellStyle name="Total 31 9" xfId="23256" xr:uid="{6C4CAD34-F5C5-4B3A-9FF9-2EF3F6B59979}"/>
    <cellStyle name="Total 31 9 2" xfId="23257" xr:uid="{06A76418-3A26-479B-8DC2-495424BBDE22}"/>
    <cellStyle name="Total 32" xfId="6433" xr:uid="{8C770D04-BD51-49DF-9CCC-69A0A7DDF13F}"/>
    <cellStyle name="Total 32 10" xfId="23259" xr:uid="{356B7E75-28E0-43BF-AF09-EFF7CE0595F4}"/>
    <cellStyle name="Total 32 11" xfId="23260" xr:uid="{0B643482-F892-452C-840C-47CEED1126BF}"/>
    <cellStyle name="Total 32 12" xfId="23258" xr:uid="{A1B7D1E2-D8F5-4DFA-9148-E9A97FC49BF2}"/>
    <cellStyle name="Total 32 13" xfId="8236" xr:uid="{A3562B2B-43E7-4675-8246-27DAAC0CED5C}"/>
    <cellStyle name="Total 32 2" xfId="23261" xr:uid="{518537E1-94C6-46B9-A140-12163D2B39DC}"/>
    <cellStyle name="Total 32 2 2" xfId="23262" xr:uid="{63FE867A-1797-406E-86C7-B032CE5293E5}"/>
    <cellStyle name="Total 32 2 2 2" xfId="23263" xr:uid="{CFF8471E-9416-4F84-8A15-91E89855FB8E}"/>
    <cellStyle name="Total 32 2 3" xfId="23264" xr:uid="{6586CB00-590A-46B5-878F-FEC91750E697}"/>
    <cellStyle name="Total 32 2 3 2" xfId="23265" xr:uid="{C1F9A607-002F-43C2-9244-82DA106C58A8}"/>
    <cellStyle name="Total 32 2 4" xfId="23266" xr:uid="{0FE99732-FD96-458A-B96E-ADBE729825B1}"/>
    <cellStyle name="Total 32 2 5" xfId="23267" xr:uid="{7D21633C-C12C-4AF0-8A95-E916F7B67E69}"/>
    <cellStyle name="Total 32 3" xfId="23268" xr:uid="{DCE71F7E-DA13-4763-8698-D4CE8E1DAC00}"/>
    <cellStyle name="Total 32 3 2" xfId="23269" xr:uid="{D435035C-AD39-465F-BDC1-7CF0511A7E4F}"/>
    <cellStyle name="Total 32 3 2 2" xfId="23270" xr:uid="{BC093453-6E10-4C20-9201-E5C4FAF60E21}"/>
    <cellStyle name="Total 32 3 3" xfId="23271" xr:uid="{13F5B013-7D07-4FB2-8C29-0BE767321E48}"/>
    <cellStyle name="Total 32 3 3 2" xfId="23272" xr:uid="{D36F9A90-A3A3-4AA1-A6B0-664FD6DBCCDC}"/>
    <cellStyle name="Total 32 3 4" xfId="23273" xr:uid="{12CF4C9A-642C-46DD-B0CB-C3050A6B22E4}"/>
    <cellStyle name="Total 32 4" xfId="23274" xr:uid="{F5FF083B-F3AC-4E4B-9783-877F815E1607}"/>
    <cellStyle name="Total 32 4 2" xfId="23275" xr:uid="{02A7686A-37BD-4C32-8637-A9B44171D1F1}"/>
    <cellStyle name="Total 32 4 2 2" xfId="23276" xr:uid="{FA8A7C32-97C6-4A5F-A7B3-6A82C091522A}"/>
    <cellStyle name="Total 32 4 3" xfId="23277" xr:uid="{CD5C4706-9A0F-4AE9-A5A4-E4FE87A7ECC4}"/>
    <cellStyle name="Total 32 4 3 2" xfId="23278" xr:uid="{CA6605AA-AF53-4D11-A21D-06C4DFB3CB54}"/>
    <cellStyle name="Total 32 4 4" xfId="23279" xr:uid="{AF09B314-3BCC-463A-B396-AE8147147863}"/>
    <cellStyle name="Total 32 5" xfId="23280" xr:uid="{DEFB8B50-05C7-4680-9E94-FF3356272BC0}"/>
    <cellStyle name="Total 32 5 2" xfId="23281" xr:uid="{700F963C-0C5C-49CB-AE38-3634BBC78491}"/>
    <cellStyle name="Total 32 5 2 2" xfId="23282" xr:uid="{4A5EBDF8-88FB-4A8D-8259-F237B8C91D43}"/>
    <cellStyle name="Total 32 5 3" xfId="23283" xr:uid="{B51CB9AE-694D-4280-AEB4-AD19020DC2B3}"/>
    <cellStyle name="Total 32 5 3 2" xfId="23284" xr:uid="{F9E1D1B6-85EA-4650-8BE1-F175A7DA6AD5}"/>
    <cellStyle name="Total 32 5 4" xfId="23285" xr:uid="{8D2F9142-7CE6-4002-B83A-14E820AB09C2}"/>
    <cellStyle name="Total 32 5 4 2" xfId="23286" xr:uid="{0D654F44-4B07-4171-B3CC-FD41676D9BE2}"/>
    <cellStyle name="Total 32 5 5" xfId="23287" xr:uid="{5E269219-E566-4C96-8647-9BFBF7CCADC7}"/>
    <cellStyle name="Total 32 6" xfId="23288" xr:uid="{BD77B130-6198-4CDB-B0FE-3082BB709F1B}"/>
    <cellStyle name="Total 32 6 2" xfId="23289" xr:uid="{6E5F6C46-69D2-4A3D-BE2C-8FB6B929FE70}"/>
    <cellStyle name="Total 32 6 2 2" xfId="23290" xr:uid="{5A72C7ED-ACA8-4102-9A3E-9B05A4C9B5DF}"/>
    <cellStyle name="Total 32 6 3" xfId="23291" xr:uid="{4D926829-FB41-4454-8CF1-7C0687F515E3}"/>
    <cellStyle name="Total 32 6 3 2" xfId="23292" xr:uid="{8E523465-0A60-4753-B0E8-72F1EA969A23}"/>
    <cellStyle name="Total 32 6 4" xfId="23293" xr:uid="{3DFB1E44-B9FA-40E1-AA67-8111B67C7553}"/>
    <cellStyle name="Total 32 7" xfId="23294" xr:uid="{4CA16B75-5526-473A-AE87-F334F59C180B}"/>
    <cellStyle name="Total 32 7 2" xfId="23295" xr:uid="{B82EAB12-F5BD-47C7-9AC0-E9D6FE8A3823}"/>
    <cellStyle name="Total 32 8" xfId="23296" xr:uid="{84710B4D-3291-4264-BDEA-8F89C2643135}"/>
    <cellStyle name="Total 32 8 2" xfId="23297" xr:uid="{C806B1F5-BD66-4B3C-8C91-7FD151A174BE}"/>
    <cellStyle name="Total 32 9" xfId="23298" xr:uid="{181F8D25-1D73-472F-AD56-BEBCE75ADCF4}"/>
    <cellStyle name="Total 32 9 2" xfId="23299" xr:uid="{634CBFBC-B74A-40BC-B0DD-2ED54D041CA9}"/>
    <cellStyle name="Total 33" xfId="6434" xr:uid="{35B2E320-72E3-4337-B98A-09BFADAB21CD}"/>
    <cellStyle name="Total 33 10" xfId="23301" xr:uid="{242EC4B2-3015-4EC9-999E-D9B21414509F}"/>
    <cellStyle name="Total 33 11" xfId="23302" xr:uid="{1187C95E-9ED3-4E6F-B025-9831C4B7D946}"/>
    <cellStyle name="Total 33 12" xfId="23300" xr:uid="{AEFCB85F-D936-45F6-B7C2-BACB58EE4FD5}"/>
    <cellStyle name="Total 33 13" xfId="8237" xr:uid="{1F5EE8A6-2C62-47CF-8B6B-942A65334E8B}"/>
    <cellStyle name="Total 33 2" xfId="23303" xr:uid="{CFD7359B-9924-4A7B-8FAB-6F2D4B4920F5}"/>
    <cellStyle name="Total 33 2 2" xfId="23304" xr:uid="{C9D9B8B9-353E-4890-BD98-2615D460328E}"/>
    <cellStyle name="Total 33 2 2 2" xfId="23305" xr:uid="{51856337-A2D0-42D4-BADC-E7E27DEDF836}"/>
    <cellStyle name="Total 33 2 3" xfId="23306" xr:uid="{4DB670B0-AD98-4B61-9271-A0E4A1A96FA3}"/>
    <cellStyle name="Total 33 2 3 2" xfId="23307" xr:uid="{FF7E613F-B1AB-4603-AC62-ADAF01B3327B}"/>
    <cellStyle name="Total 33 2 4" xfId="23308" xr:uid="{34D09216-25FF-40D9-915B-43F7F91E1548}"/>
    <cellStyle name="Total 33 2 5" xfId="23309" xr:uid="{ECB35120-0E43-4B38-8C91-EC8D4A53EB65}"/>
    <cellStyle name="Total 33 3" xfId="23310" xr:uid="{B773ABC1-36AF-4207-B144-F129C4238FA3}"/>
    <cellStyle name="Total 33 3 2" xfId="23311" xr:uid="{C2449AD8-15D3-4BB7-9123-D8E352496EA2}"/>
    <cellStyle name="Total 33 3 2 2" xfId="23312" xr:uid="{C7C5394B-E43A-4B17-B8DC-355AB7A074F1}"/>
    <cellStyle name="Total 33 3 3" xfId="23313" xr:uid="{462C3595-FEEF-4ACB-ABF1-B06F9FD3A862}"/>
    <cellStyle name="Total 33 3 3 2" xfId="23314" xr:uid="{D9697D3D-13E8-46CB-8C93-1F9C646C0522}"/>
    <cellStyle name="Total 33 3 4" xfId="23315" xr:uid="{BA704B9D-C2D0-4D33-8E1B-C40880B6743D}"/>
    <cellStyle name="Total 33 4" xfId="23316" xr:uid="{E8E5F171-A450-470C-807C-24E47F5964CE}"/>
    <cellStyle name="Total 33 4 2" xfId="23317" xr:uid="{577C3476-6BB3-4329-858D-60B9CB6B20EE}"/>
    <cellStyle name="Total 33 4 2 2" xfId="23318" xr:uid="{D525B791-F476-472C-BF66-3135F9515FB5}"/>
    <cellStyle name="Total 33 4 3" xfId="23319" xr:uid="{FDCD8A59-16A2-4BFE-996B-7CEE95758EAD}"/>
    <cellStyle name="Total 33 4 3 2" xfId="23320" xr:uid="{DCAAD1A3-43A9-4BF6-A7C9-8D33C304F627}"/>
    <cellStyle name="Total 33 4 4" xfId="23321" xr:uid="{B598F8CA-1C1C-4163-B290-87F53E2FD8D8}"/>
    <cellStyle name="Total 33 5" xfId="23322" xr:uid="{1F1DB682-B0D8-4E79-BDB6-38424CE5C7F4}"/>
    <cellStyle name="Total 33 5 2" xfId="23323" xr:uid="{2E9486E2-0FC3-4A8B-AD7C-1E193C19A2B9}"/>
    <cellStyle name="Total 33 5 2 2" xfId="23324" xr:uid="{5CDD9B1F-95B7-4F75-AB3B-F14FFB615D0C}"/>
    <cellStyle name="Total 33 5 3" xfId="23325" xr:uid="{E056DC3A-350D-4820-AE8E-5396AE779EED}"/>
    <cellStyle name="Total 33 5 3 2" xfId="23326" xr:uid="{9D836A70-BD2E-46AD-AA28-B75883B61D6B}"/>
    <cellStyle name="Total 33 5 4" xfId="23327" xr:uid="{836E299E-9AED-46B5-B26A-918DBDDB11D0}"/>
    <cellStyle name="Total 33 5 4 2" xfId="23328" xr:uid="{E9B2C1A9-D362-441D-8399-13694CA925E2}"/>
    <cellStyle name="Total 33 5 5" xfId="23329" xr:uid="{9B78C784-CF2A-4ACF-8FD8-63B3C5289178}"/>
    <cellStyle name="Total 33 6" xfId="23330" xr:uid="{0D00A03C-6AEF-4C66-B30F-C291396E384D}"/>
    <cellStyle name="Total 33 6 2" xfId="23331" xr:uid="{CB9B573C-931A-43CE-99E4-DE3B2C000CC3}"/>
    <cellStyle name="Total 33 6 2 2" xfId="23332" xr:uid="{99B463B3-9D2E-423F-B962-55B7244050B8}"/>
    <cellStyle name="Total 33 6 3" xfId="23333" xr:uid="{6BE399C9-BBFD-44F5-94D1-884BEA6296A7}"/>
    <cellStyle name="Total 33 6 3 2" xfId="23334" xr:uid="{CF3BAE76-943B-4470-8575-2C979F2C1C04}"/>
    <cellStyle name="Total 33 6 4" xfId="23335" xr:uid="{91CEE22B-7E37-4B01-85FF-18837D189CA6}"/>
    <cellStyle name="Total 33 7" xfId="23336" xr:uid="{FBEF972C-8942-46E4-A90C-0D3F84A8ADB4}"/>
    <cellStyle name="Total 33 7 2" xfId="23337" xr:uid="{3EBD0B34-806B-4AD0-9EBE-DC33CED22756}"/>
    <cellStyle name="Total 33 8" xfId="23338" xr:uid="{94B42BC3-EBAB-4389-91A6-FF497FC07ED2}"/>
    <cellStyle name="Total 33 8 2" xfId="23339" xr:uid="{972F3D03-D676-4631-B7BD-85134A283DE5}"/>
    <cellStyle name="Total 33 9" xfId="23340" xr:uid="{F7941FAF-1B5F-4444-B65F-E8E3309D0C02}"/>
    <cellStyle name="Total 33 9 2" xfId="23341" xr:uid="{68DFD2E0-0B39-40C7-A157-0531D718F0C5}"/>
    <cellStyle name="Total 34" xfId="6435" xr:uid="{FCFC909C-E2EF-429C-84BE-99AB0EB60A15}"/>
    <cellStyle name="Total 34 10" xfId="23343" xr:uid="{976FA3FA-37D8-4A9B-AB35-650CB35EFDB1}"/>
    <cellStyle name="Total 34 11" xfId="23344" xr:uid="{0FEBAEEF-2DA9-409C-B33E-68B455756505}"/>
    <cellStyle name="Total 34 12" xfId="23342" xr:uid="{48C1898C-EA48-4FA8-9C74-296B3000E320}"/>
    <cellStyle name="Total 34 13" xfId="8238" xr:uid="{7DCDA75A-EB4B-4B5A-AD15-45B2E35509AD}"/>
    <cellStyle name="Total 34 2" xfId="23345" xr:uid="{B22F92D3-E4F4-4548-8355-7D7A1FBF857B}"/>
    <cellStyle name="Total 34 2 2" xfId="23346" xr:uid="{C52A3865-D43D-44C9-846B-897C09731B54}"/>
    <cellStyle name="Total 34 2 2 2" xfId="23347" xr:uid="{DFAD9781-E9BC-4361-92EC-7B643ED09ACB}"/>
    <cellStyle name="Total 34 2 3" xfId="23348" xr:uid="{151F3AC0-F91F-4414-AEA0-E8FE9C3A590C}"/>
    <cellStyle name="Total 34 2 3 2" xfId="23349" xr:uid="{DB283817-FFB0-4F2A-A204-83C62FE62927}"/>
    <cellStyle name="Total 34 2 4" xfId="23350" xr:uid="{5D3AD9B4-4019-49A5-AFCB-145DDF1CCA77}"/>
    <cellStyle name="Total 34 2 5" xfId="23351" xr:uid="{27C926AD-4A4F-481F-9F7C-A9651BEAA5EC}"/>
    <cellStyle name="Total 34 3" xfId="23352" xr:uid="{AA6D0A4B-D978-4A4A-8F9A-F604C37A41CF}"/>
    <cellStyle name="Total 34 3 2" xfId="23353" xr:uid="{136A9956-5F5A-443C-9C36-45712C0D81AA}"/>
    <cellStyle name="Total 34 3 2 2" xfId="23354" xr:uid="{365140CF-BBB3-4642-9388-F25C0A256E01}"/>
    <cellStyle name="Total 34 3 3" xfId="23355" xr:uid="{06F0E1BE-9C52-4241-821D-00138A8E3C31}"/>
    <cellStyle name="Total 34 3 3 2" xfId="23356" xr:uid="{E102AD75-AE59-4C53-B7C9-F04E3216CECC}"/>
    <cellStyle name="Total 34 3 4" xfId="23357" xr:uid="{4D011B20-10AC-4D89-8439-729060C5CA36}"/>
    <cellStyle name="Total 34 4" xfId="23358" xr:uid="{8D48EC0D-AA72-4B7C-85D8-2134F3E82EF5}"/>
    <cellStyle name="Total 34 4 2" xfId="23359" xr:uid="{05B65F2A-06A7-404E-B3F3-A2B77BBB0503}"/>
    <cellStyle name="Total 34 4 2 2" xfId="23360" xr:uid="{EC6D0CE2-B9A7-4155-A8E1-AFA096728105}"/>
    <cellStyle name="Total 34 4 3" xfId="23361" xr:uid="{4D829E52-4644-4466-986C-E25715489072}"/>
    <cellStyle name="Total 34 4 3 2" xfId="23362" xr:uid="{0CDFB9D3-E642-4610-8B2A-0D53DFAB833A}"/>
    <cellStyle name="Total 34 4 4" xfId="23363" xr:uid="{07630088-7E62-4E63-9964-293DA7CD069A}"/>
    <cellStyle name="Total 34 5" xfId="23364" xr:uid="{20E60C77-FC4E-43D3-9EFE-99BB732918F6}"/>
    <cellStyle name="Total 34 5 2" xfId="23365" xr:uid="{11E47F52-87FD-4461-A2C7-57D6098477A5}"/>
    <cellStyle name="Total 34 5 2 2" xfId="23366" xr:uid="{EC040222-337A-40BB-ADE0-47ED4331F484}"/>
    <cellStyle name="Total 34 5 3" xfId="23367" xr:uid="{7292DBD9-AD17-446A-B9EC-E804B1ED4001}"/>
    <cellStyle name="Total 34 5 3 2" xfId="23368" xr:uid="{C9963593-50AE-4215-A301-ACB664D1CC13}"/>
    <cellStyle name="Total 34 5 4" xfId="23369" xr:uid="{AB8461A2-ED46-4921-A371-23B81E1014B0}"/>
    <cellStyle name="Total 34 5 4 2" xfId="23370" xr:uid="{7030AEFC-2455-4F7B-BADF-B9C24107EE5F}"/>
    <cellStyle name="Total 34 5 5" xfId="23371" xr:uid="{3652F2F3-3B82-473D-873D-D99D3D0F396C}"/>
    <cellStyle name="Total 34 6" xfId="23372" xr:uid="{37A45592-48CF-4634-B4FB-60C1C6E3B1FB}"/>
    <cellStyle name="Total 34 6 2" xfId="23373" xr:uid="{9E620DBA-40EA-4037-9882-980962FD3108}"/>
    <cellStyle name="Total 34 6 2 2" xfId="23374" xr:uid="{310DA46D-6E6E-4057-A413-3B182A41BE41}"/>
    <cellStyle name="Total 34 6 3" xfId="23375" xr:uid="{EDC6204D-59DD-4B12-9829-0E618684F6C5}"/>
    <cellStyle name="Total 34 6 3 2" xfId="23376" xr:uid="{EE8B0F55-A658-4DA7-A00C-9E70D8F8337D}"/>
    <cellStyle name="Total 34 6 4" xfId="23377" xr:uid="{0B6330AF-7793-43D0-A9A9-DC03D328671B}"/>
    <cellStyle name="Total 34 7" xfId="23378" xr:uid="{1594D9D7-6270-4A19-BE35-0EAC66D9B7C7}"/>
    <cellStyle name="Total 34 7 2" xfId="23379" xr:uid="{5F0A1237-5B54-4442-A128-328DEE7CE885}"/>
    <cellStyle name="Total 34 8" xfId="23380" xr:uid="{E56DEA8F-429C-41F5-A120-9FCD33552D91}"/>
    <cellStyle name="Total 34 8 2" xfId="23381" xr:uid="{CD8433B8-8177-43FB-9787-0FD1B6CC1E12}"/>
    <cellStyle name="Total 34 9" xfId="23382" xr:uid="{630E6ECC-BB82-47F7-B93B-0C907B64A9B6}"/>
    <cellStyle name="Total 34 9 2" xfId="23383" xr:uid="{79A59BDB-EB11-48D8-A795-1D6F3AC82C7D}"/>
    <cellStyle name="Total 35" xfId="6436" xr:uid="{E51A684C-E3A5-4DE6-8565-19448CA469C0}"/>
    <cellStyle name="Total 35 10" xfId="23385" xr:uid="{368FB939-FC53-4BB5-96AF-A2085AE5B2BC}"/>
    <cellStyle name="Total 35 11" xfId="23386" xr:uid="{CCB92B2E-DD4B-4F9E-8E12-C1E6690DE9EC}"/>
    <cellStyle name="Total 35 12" xfId="23384" xr:uid="{D822BC37-23EE-407D-8A71-C8925593C2F1}"/>
    <cellStyle name="Total 35 13" xfId="8239" xr:uid="{4A501D3D-2C6E-4CD1-A1EC-939416F60C0F}"/>
    <cellStyle name="Total 35 2" xfId="23387" xr:uid="{18E05926-E2C0-4356-89F3-1C20321B7A31}"/>
    <cellStyle name="Total 35 2 2" xfId="23388" xr:uid="{889B56D1-952C-4E25-8781-C81AF243A0D3}"/>
    <cellStyle name="Total 35 2 2 2" xfId="23389" xr:uid="{2921A61C-9E04-4F7D-80C0-6BDD1F0F2E40}"/>
    <cellStyle name="Total 35 2 3" xfId="23390" xr:uid="{22A99FE7-0F77-40EE-A028-EDD39A7669DD}"/>
    <cellStyle name="Total 35 2 3 2" xfId="23391" xr:uid="{538FB49A-093B-4533-B15E-53CFC4611701}"/>
    <cellStyle name="Total 35 2 4" xfId="23392" xr:uid="{9FB16AD0-9203-47DB-8869-9A1B5D6A4C4E}"/>
    <cellStyle name="Total 35 2 5" xfId="23393" xr:uid="{842D955A-6EEF-401E-B651-98E15FB0B6B3}"/>
    <cellStyle name="Total 35 3" xfId="23394" xr:uid="{8F78733B-CDB6-4681-ACD3-9B7277B78ECA}"/>
    <cellStyle name="Total 35 3 2" xfId="23395" xr:uid="{923DDB0B-5A73-4638-A110-8E1EED02F898}"/>
    <cellStyle name="Total 35 3 2 2" xfId="23396" xr:uid="{7A2A5BD4-E34F-4344-9404-9EFDC331C581}"/>
    <cellStyle name="Total 35 3 3" xfId="23397" xr:uid="{3C3BCBDF-F79C-499A-844D-131BB6BB2FF8}"/>
    <cellStyle name="Total 35 3 3 2" xfId="23398" xr:uid="{22FC62DE-4FE4-44A8-8BD3-73713A6B6EC7}"/>
    <cellStyle name="Total 35 3 4" xfId="23399" xr:uid="{2267EAC5-8C23-4E7B-B65C-DA92FDACD6A8}"/>
    <cellStyle name="Total 35 4" xfId="23400" xr:uid="{273AABD9-7221-474B-9DB3-5214C9FF5407}"/>
    <cellStyle name="Total 35 4 2" xfId="23401" xr:uid="{1D5C1EB3-4DD8-4820-849C-043C86E58F30}"/>
    <cellStyle name="Total 35 4 2 2" xfId="23402" xr:uid="{AF6DCBFE-5AA4-463C-8846-0186CB40307C}"/>
    <cellStyle name="Total 35 4 3" xfId="23403" xr:uid="{39E1D647-2456-4108-A80B-9769D2FD482F}"/>
    <cellStyle name="Total 35 4 3 2" xfId="23404" xr:uid="{B1922EC5-65D6-4ED3-82E8-191229202D64}"/>
    <cellStyle name="Total 35 4 4" xfId="23405" xr:uid="{74814055-505E-4556-A8D6-ADFCA15E211D}"/>
    <cellStyle name="Total 35 5" xfId="23406" xr:uid="{A11448D1-517B-4EA2-8237-4CD3CF7CE39D}"/>
    <cellStyle name="Total 35 5 2" xfId="23407" xr:uid="{54B9DF94-579A-415B-ADB4-3E04404190E8}"/>
    <cellStyle name="Total 35 5 2 2" xfId="23408" xr:uid="{A5352CB5-A451-4C67-B976-D837BD5D684A}"/>
    <cellStyle name="Total 35 5 3" xfId="23409" xr:uid="{276D069E-6167-4E9B-9610-6DEA0F0702B2}"/>
    <cellStyle name="Total 35 5 3 2" xfId="23410" xr:uid="{CEC2D88E-74B0-4ACE-811B-37CEB3F0AD1F}"/>
    <cellStyle name="Total 35 5 4" xfId="23411" xr:uid="{BC907D44-3ACD-4619-8F49-42306C1D217C}"/>
    <cellStyle name="Total 35 5 4 2" xfId="23412" xr:uid="{E86ED806-2FDB-42E5-AC1D-8B35D9CD542B}"/>
    <cellStyle name="Total 35 5 5" xfId="23413" xr:uid="{A0E65349-837E-4654-A810-568F95158CD0}"/>
    <cellStyle name="Total 35 6" xfId="23414" xr:uid="{54A36DFC-4E94-4588-B6AA-E391CC3853F7}"/>
    <cellStyle name="Total 35 6 2" xfId="23415" xr:uid="{D094EFC6-20BF-4D0C-AA72-942A93E7E94D}"/>
    <cellStyle name="Total 35 6 2 2" xfId="23416" xr:uid="{67B4B5C8-1EC5-470D-BEBB-A9B0462A039B}"/>
    <cellStyle name="Total 35 6 3" xfId="23417" xr:uid="{60FEB6C8-B6F2-488D-B37E-8CA3EE8814DA}"/>
    <cellStyle name="Total 35 6 3 2" xfId="23418" xr:uid="{CB14FD2A-3537-43E7-B69D-5A89C30E75BC}"/>
    <cellStyle name="Total 35 6 4" xfId="23419" xr:uid="{6B72A40E-554E-4DC2-B7D6-39AF7D189950}"/>
    <cellStyle name="Total 35 7" xfId="23420" xr:uid="{6137CEA1-BCAE-4228-9837-BA3EA78DDFC8}"/>
    <cellStyle name="Total 35 7 2" xfId="23421" xr:uid="{FACCBB38-F412-4F16-9070-5154520B3AC3}"/>
    <cellStyle name="Total 35 8" xfId="23422" xr:uid="{4891434E-BFB9-42EC-A473-5CFE0A6E30D8}"/>
    <cellStyle name="Total 35 8 2" xfId="23423" xr:uid="{55F4760C-2DE5-439A-A68D-C30CC6708953}"/>
    <cellStyle name="Total 35 9" xfId="23424" xr:uid="{5AB760C0-2E6C-4769-9C16-49825107C6AF}"/>
    <cellStyle name="Total 35 9 2" xfId="23425" xr:uid="{DCAD3414-0AE4-4C49-8185-92FF461D03BC}"/>
    <cellStyle name="Total 36" xfId="6437" xr:uid="{557F03E2-5FBB-4E1E-985F-DC1BE05E7472}"/>
    <cellStyle name="Total 36 10" xfId="23427" xr:uid="{C9F0E32A-4306-4196-A458-4D376FE72636}"/>
    <cellStyle name="Total 36 11" xfId="23428" xr:uid="{182D1B1F-A90C-4292-9CB3-0A807A987880}"/>
    <cellStyle name="Total 36 12" xfId="23426" xr:uid="{21F8A382-BC46-4023-A89D-A338E03595E4}"/>
    <cellStyle name="Total 36 13" xfId="8240" xr:uid="{1E7EA04C-EB83-464E-AF60-9C18ED74713C}"/>
    <cellStyle name="Total 36 2" xfId="23429" xr:uid="{8BCBD546-643D-4AE6-B219-C96FAF1B21A5}"/>
    <cellStyle name="Total 36 2 2" xfId="23430" xr:uid="{18AB2730-A65C-4288-A499-3FE90F475ACC}"/>
    <cellStyle name="Total 36 2 2 2" xfId="23431" xr:uid="{0AA5A1D0-F211-4E27-B190-DB4908881C00}"/>
    <cellStyle name="Total 36 2 3" xfId="23432" xr:uid="{FDDE97D6-26E7-4ABD-AD8B-D634CB4AE378}"/>
    <cellStyle name="Total 36 2 3 2" xfId="23433" xr:uid="{59941D5C-F44F-41AA-B1E5-0289BB87739B}"/>
    <cellStyle name="Total 36 2 4" xfId="23434" xr:uid="{FD13BE61-87E2-45F5-AA4B-2F2D8A0064AB}"/>
    <cellStyle name="Total 36 2 5" xfId="23435" xr:uid="{EB8BBABA-7160-484C-8F11-5C57A063FD42}"/>
    <cellStyle name="Total 36 3" xfId="23436" xr:uid="{880E3D81-B3A8-4391-A71D-F021943C82D4}"/>
    <cellStyle name="Total 36 3 2" xfId="23437" xr:uid="{328F4366-C32F-4CDC-8E76-239A6A5826DA}"/>
    <cellStyle name="Total 36 3 2 2" xfId="23438" xr:uid="{365FB0B8-1244-4BA4-ADBC-F1377E541929}"/>
    <cellStyle name="Total 36 3 3" xfId="23439" xr:uid="{5F931A3D-541C-4801-A1DA-DCA3BAADC806}"/>
    <cellStyle name="Total 36 3 3 2" xfId="23440" xr:uid="{BF75D24A-4B32-49A0-9E83-051ABE2C858B}"/>
    <cellStyle name="Total 36 3 4" xfId="23441" xr:uid="{6B3EC5E1-C89C-4F8B-9D93-6E572476E973}"/>
    <cellStyle name="Total 36 4" xfId="23442" xr:uid="{CFB5ACA4-996E-4552-B60D-CBBE294C1099}"/>
    <cellStyle name="Total 36 4 2" xfId="23443" xr:uid="{51041C98-844D-4E49-BAAA-46A8D1A6247A}"/>
    <cellStyle name="Total 36 4 2 2" xfId="23444" xr:uid="{0ACAADCD-0FDF-4813-AEC7-F1A98E77E6A8}"/>
    <cellStyle name="Total 36 4 3" xfId="23445" xr:uid="{DE4080AB-2A07-4578-828A-9E7FE73AD481}"/>
    <cellStyle name="Total 36 4 3 2" xfId="23446" xr:uid="{363D14BB-DF6C-4655-A1B7-4DBB1A4B2738}"/>
    <cellStyle name="Total 36 4 4" xfId="23447" xr:uid="{A4E64CD9-59D8-4CC2-8683-5143154498E5}"/>
    <cellStyle name="Total 36 5" xfId="23448" xr:uid="{975A9F01-1C75-4A50-9AF9-B553E8666E8D}"/>
    <cellStyle name="Total 36 5 2" xfId="23449" xr:uid="{4B72E1DB-B168-4A35-91FA-01F47C816117}"/>
    <cellStyle name="Total 36 5 2 2" xfId="23450" xr:uid="{97601603-E63C-4433-9F46-A39BB2C024BF}"/>
    <cellStyle name="Total 36 5 3" xfId="23451" xr:uid="{4DC1B364-4F89-4306-9E8A-3A0C4FCB2804}"/>
    <cellStyle name="Total 36 5 3 2" xfId="23452" xr:uid="{5563D678-E88C-49D9-AA50-6A030D89E14D}"/>
    <cellStyle name="Total 36 5 4" xfId="23453" xr:uid="{44641C74-E658-4AF1-8E94-77B68958D3C5}"/>
    <cellStyle name="Total 36 5 4 2" xfId="23454" xr:uid="{955D5495-687C-4458-AFF4-9F2194D3803E}"/>
    <cellStyle name="Total 36 5 5" xfId="23455" xr:uid="{3CED3577-81F9-40E7-8250-1850545F26A8}"/>
    <cellStyle name="Total 36 6" xfId="23456" xr:uid="{D562A95D-4C3F-4226-8E39-980C03D13D60}"/>
    <cellStyle name="Total 36 6 2" xfId="23457" xr:uid="{649CD9D5-9B2C-49BB-937C-FA9CCA2AE8F6}"/>
    <cellStyle name="Total 36 6 2 2" xfId="23458" xr:uid="{51B3606D-733D-4FF1-B30D-3AA4EA18A11F}"/>
    <cellStyle name="Total 36 6 3" xfId="23459" xr:uid="{E111770A-5B5B-4E8B-9050-0F9DD6EF9EBB}"/>
    <cellStyle name="Total 36 6 3 2" xfId="23460" xr:uid="{D29B005E-2B20-476E-AF53-C1C12796A798}"/>
    <cellStyle name="Total 36 6 4" xfId="23461" xr:uid="{B4F57BF3-C96E-4D1C-AFA0-0C4DCF065BCC}"/>
    <cellStyle name="Total 36 7" xfId="23462" xr:uid="{AE657D1F-2708-4F80-A2A3-6521D4EA216B}"/>
    <cellStyle name="Total 36 7 2" xfId="23463" xr:uid="{721F674D-5707-4168-BBCE-E4065693B249}"/>
    <cellStyle name="Total 36 8" xfId="23464" xr:uid="{38D0B432-F0EF-4A1A-8F7E-50841CA0BE95}"/>
    <cellStyle name="Total 36 8 2" xfId="23465" xr:uid="{8438E3B9-E52D-47A4-B3DD-4D8395142A66}"/>
    <cellStyle name="Total 36 9" xfId="23466" xr:uid="{7FD9600F-5F41-4DE4-B3F3-A2898545B362}"/>
    <cellStyle name="Total 36 9 2" xfId="23467" xr:uid="{52A90051-28A8-451C-BDF2-AB4DD60B8F4B}"/>
    <cellStyle name="Total 37" xfId="6438" xr:uid="{2C4BE5CC-18F4-42B2-9AB5-6331F65A5BC6}"/>
    <cellStyle name="Total 37 10" xfId="23469" xr:uid="{D945E030-8D04-46D5-A7D8-AAC0E87BFE26}"/>
    <cellStyle name="Total 37 11" xfId="23470" xr:uid="{DBCD1F55-FA12-4502-8FE5-0A4A885133EE}"/>
    <cellStyle name="Total 37 12" xfId="23468" xr:uid="{9FE50D52-7379-454A-8A29-55068DE2D77A}"/>
    <cellStyle name="Total 37 13" xfId="8241" xr:uid="{9A8D646F-8459-4B25-8FB3-7EC1785CD988}"/>
    <cellStyle name="Total 37 2" xfId="23471" xr:uid="{7953EE52-AD83-46CF-B68F-9F69C2A78618}"/>
    <cellStyle name="Total 37 2 2" xfId="23472" xr:uid="{F5B85E1C-DB61-4B10-9A44-0BFFFD9CD757}"/>
    <cellStyle name="Total 37 2 2 2" xfId="23473" xr:uid="{46203BCF-2E4B-4E3C-A1CE-5FECDB76AE92}"/>
    <cellStyle name="Total 37 2 3" xfId="23474" xr:uid="{0C9955EC-7228-4447-B9AF-0C0944898780}"/>
    <cellStyle name="Total 37 2 3 2" xfId="23475" xr:uid="{F5DB4F16-E70B-4BA5-B6B8-52FC7FD69AA0}"/>
    <cellStyle name="Total 37 2 4" xfId="23476" xr:uid="{0708CE0D-F494-4BCD-ADF3-8FF5109CD68A}"/>
    <cellStyle name="Total 37 2 5" xfId="23477" xr:uid="{67CA3FDA-7BF0-4984-B68B-77BF39A234D5}"/>
    <cellStyle name="Total 37 3" xfId="23478" xr:uid="{0F90F1DC-000D-438B-A554-22FF59764C74}"/>
    <cellStyle name="Total 37 3 2" xfId="23479" xr:uid="{BA5097B6-C03C-4FFC-98E4-22FEDC358BD2}"/>
    <cellStyle name="Total 37 3 2 2" xfId="23480" xr:uid="{866BB376-C19B-4847-ABC7-878BA7017C5F}"/>
    <cellStyle name="Total 37 3 3" xfId="23481" xr:uid="{39E505BD-CAD1-4946-9D6D-6F58535ED0D4}"/>
    <cellStyle name="Total 37 3 3 2" xfId="23482" xr:uid="{55DE0009-5C28-4871-941A-886DEFA41850}"/>
    <cellStyle name="Total 37 3 4" xfId="23483" xr:uid="{D7B48167-7D96-4A86-B1A2-B7F2ED5D8F0E}"/>
    <cellStyle name="Total 37 4" xfId="23484" xr:uid="{D81BE17D-4AEB-4A83-AA71-42FF9FDC033E}"/>
    <cellStyle name="Total 37 4 2" xfId="23485" xr:uid="{84F54E4B-E774-41BA-965C-A879F70221E1}"/>
    <cellStyle name="Total 37 4 2 2" xfId="23486" xr:uid="{3C9D479C-3166-43ED-A052-B725B342596B}"/>
    <cellStyle name="Total 37 4 3" xfId="23487" xr:uid="{0A82E7FA-9F14-49B0-8C78-2AE47CF66676}"/>
    <cellStyle name="Total 37 4 3 2" xfId="23488" xr:uid="{7EA0C90D-B46E-4DBC-B0BC-7B41E24E2521}"/>
    <cellStyle name="Total 37 4 4" xfId="23489" xr:uid="{85D9D362-6566-4FE6-BF47-1EB2DC02EF3C}"/>
    <cellStyle name="Total 37 5" xfId="23490" xr:uid="{BFDCE5C3-FA29-4C26-9451-30DBC2243FA7}"/>
    <cellStyle name="Total 37 5 2" xfId="23491" xr:uid="{CC70EB4D-60B6-4C46-B261-D402CC25EB79}"/>
    <cellStyle name="Total 37 5 2 2" xfId="23492" xr:uid="{B4FB4F10-E4FB-4FE5-A721-49603D81ADFD}"/>
    <cellStyle name="Total 37 5 3" xfId="23493" xr:uid="{D8507D0D-2212-44E0-8630-A1BC7894A0E7}"/>
    <cellStyle name="Total 37 5 3 2" xfId="23494" xr:uid="{AD7DACD6-EB1D-4C4A-A45B-22A4913289B9}"/>
    <cellStyle name="Total 37 5 4" xfId="23495" xr:uid="{C07E032C-D870-4F9E-9C54-4D3FF0B8B203}"/>
    <cellStyle name="Total 37 5 4 2" xfId="23496" xr:uid="{74322873-9C0B-4966-A32B-22557050841E}"/>
    <cellStyle name="Total 37 5 5" xfId="23497" xr:uid="{262ECDB1-A2BF-4296-BF17-A86DCC3CC17A}"/>
    <cellStyle name="Total 37 6" xfId="23498" xr:uid="{FD374794-E90A-4374-A015-D2EB9339B961}"/>
    <cellStyle name="Total 37 6 2" xfId="23499" xr:uid="{3B9F48A0-BFEE-4599-B294-6835E08417B5}"/>
    <cellStyle name="Total 37 6 2 2" xfId="23500" xr:uid="{9A139962-D30D-4DEE-80F4-C0DE31F86911}"/>
    <cellStyle name="Total 37 6 3" xfId="23501" xr:uid="{1780D3E1-5BBE-447E-B806-639CCBEC4326}"/>
    <cellStyle name="Total 37 6 3 2" xfId="23502" xr:uid="{F44DF538-BC9B-406E-83D2-347F6DDF2F5F}"/>
    <cellStyle name="Total 37 6 4" xfId="23503" xr:uid="{F926BA30-F12C-4A8C-9D43-2179CF05A9E5}"/>
    <cellStyle name="Total 37 7" xfId="23504" xr:uid="{54200771-F657-47CC-A8AC-1C1C02E38A31}"/>
    <cellStyle name="Total 37 7 2" xfId="23505" xr:uid="{BB0151CC-3FBD-47B2-BA07-176EF6C89F1E}"/>
    <cellStyle name="Total 37 8" xfId="23506" xr:uid="{948EFBAE-B3A7-4312-BAB8-3E004D1FF301}"/>
    <cellStyle name="Total 37 8 2" xfId="23507" xr:uid="{65C7BFE4-FCEC-4FB8-8786-BC94E82C4CE0}"/>
    <cellStyle name="Total 37 9" xfId="23508" xr:uid="{688D2DDF-D2FD-4A67-804E-4B3B46E87574}"/>
    <cellStyle name="Total 37 9 2" xfId="23509" xr:uid="{A9EB7EDD-33FE-4462-BFCA-88A872BB2703}"/>
    <cellStyle name="Total 38" xfId="6439" xr:uid="{71D9A046-592E-4733-A487-AE84108CD8B1}"/>
    <cellStyle name="Total 38 10" xfId="23511" xr:uid="{8D46E056-6A7C-402D-88CE-2F8F96557E6E}"/>
    <cellStyle name="Total 38 11" xfId="23512" xr:uid="{109CA08B-BE09-4204-8440-A59C48D5CA79}"/>
    <cellStyle name="Total 38 12" xfId="23510" xr:uid="{74C310D9-D04B-47F4-AE99-3030EAADAD85}"/>
    <cellStyle name="Total 38 13" xfId="8242" xr:uid="{C0ACC058-5312-448D-9115-F4724A5F191E}"/>
    <cellStyle name="Total 38 2" xfId="23513" xr:uid="{0EE98A3B-8F7C-4D14-B194-75701ADA0166}"/>
    <cellStyle name="Total 38 2 2" xfId="23514" xr:uid="{E8F09775-6C68-4D77-A72F-047D03E7ED4C}"/>
    <cellStyle name="Total 38 2 2 2" xfId="23515" xr:uid="{14709BF0-B29F-4503-8DDF-86E4CC43BB24}"/>
    <cellStyle name="Total 38 2 3" xfId="23516" xr:uid="{3D3594B7-DFEB-4785-B281-DCFDAE3F6383}"/>
    <cellStyle name="Total 38 2 3 2" xfId="23517" xr:uid="{60895E1A-209C-4EF0-93DF-E4AA339BC4C3}"/>
    <cellStyle name="Total 38 2 4" xfId="23518" xr:uid="{4DF5197E-393D-4990-AFBD-B49C9E2B163A}"/>
    <cellStyle name="Total 38 2 5" xfId="23519" xr:uid="{A0FAACDC-F562-4747-98A0-FDFE1C2684CC}"/>
    <cellStyle name="Total 38 3" xfId="23520" xr:uid="{1007961B-02F2-4EBE-AEDE-7D8CF5FFB5A0}"/>
    <cellStyle name="Total 38 3 2" xfId="23521" xr:uid="{1B5D2202-9B7A-4509-ADDE-E77C2A6FED9B}"/>
    <cellStyle name="Total 38 3 2 2" xfId="23522" xr:uid="{C9EFCA9E-5901-48CE-A046-C748F6DF5725}"/>
    <cellStyle name="Total 38 3 3" xfId="23523" xr:uid="{36ACC066-958B-4A51-AEEA-FEAB6550C4AA}"/>
    <cellStyle name="Total 38 3 3 2" xfId="23524" xr:uid="{C4812CEE-CA55-45DD-8656-92B4E7FD4367}"/>
    <cellStyle name="Total 38 3 4" xfId="23525" xr:uid="{D8D0B082-2109-4DA0-A2D7-EF80F7D86420}"/>
    <cellStyle name="Total 38 4" xfId="23526" xr:uid="{42EE997C-5CB3-41A9-9904-44688B683036}"/>
    <cellStyle name="Total 38 4 2" xfId="23527" xr:uid="{25CDF85A-0F5E-4590-A610-E86256493149}"/>
    <cellStyle name="Total 38 4 2 2" xfId="23528" xr:uid="{E1B24B3C-E11D-42DF-9DC4-62D8E5A86BF6}"/>
    <cellStyle name="Total 38 4 3" xfId="23529" xr:uid="{5443DAE7-420B-4C85-9A67-2470104D814C}"/>
    <cellStyle name="Total 38 4 3 2" xfId="23530" xr:uid="{A22523AB-2DC2-4A53-B454-2A0D02F08F43}"/>
    <cellStyle name="Total 38 4 4" xfId="23531" xr:uid="{19A28906-F96E-431E-9AAB-045BE5E7A6A0}"/>
    <cellStyle name="Total 38 5" xfId="23532" xr:uid="{96B22301-A129-4E93-9328-05AE5670BA55}"/>
    <cellStyle name="Total 38 5 2" xfId="23533" xr:uid="{3003582B-93D3-408D-A382-B842522C9976}"/>
    <cellStyle name="Total 38 5 2 2" xfId="23534" xr:uid="{2F7DE735-934F-4F7D-AA34-224185C3C855}"/>
    <cellStyle name="Total 38 5 3" xfId="23535" xr:uid="{102C1A0E-84C4-410D-AAD5-C086EF026A13}"/>
    <cellStyle name="Total 38 5 3 2" xfId="23536" xr:uid="{E85C0A85-99FB-4258-993D-720BA8C5BACB}"/>
    <cellStyle name="Total 38 5 4" xfId="23537" xr:uid="{8F958E88-C5FB-4375-8596-85D76BC2E334}"/>
    <cellStyle name="Total 38 5 4 2" xfId="23538" xr:uid="{013F828F-38F8-4EFF-82BD-0EEE8630FB83}"/>
    <cellStyle name="Total 38 5 5" xfId="23539" xr:uid="{709D8C30-906A-43F3-8B1B-09BF38A6938D}"/>
    <cellStyle name="Total 38 6" xfId="23540" xr:uid="{B435CF95-FD57-431D-A48F-DC91981C53E0}"/>
    <cellStyle name="Total 38 6 2" xfId="23541" xr:uid="{1A87ECB7-DD0F-4E48-A9B6-490650A799A5}"/>
    <cellStyle name="Total 38 6 2 2" xfId="23542" xr:uid="{D5A9DFEE-9163-4791-89BE-50DA197A657E}"/>
    <cellStyle name="Total 38 6 3" xfId="23543" xr:uid="{E8085EC8-54A5-4BCB-80C1-2BA358CA3872}"/>
    <cellStyle name="Total 38 6 3 2" xfId="23544" xr:uid="{D1933DF2-E0FE-478C-95B4-E41C0E5AF153}"/>
    <cellStyle name="Total 38 6 4" xfId="23545" xr:uid="{A215D82E-CA2F-4A81-AFB7-6EEA109F1073}"/>
    <cellStyle name="Total 38 7" xfId="23546" xr:uid="{37BF4240-A07A-454E-9D51-B005D4C6C3A9}"/>
    <cellStyle name="Total 38 7 2" xfId="23547" xr:uid="{3233ED43-74C5-4AF9-A577-0058F046533A}"/>
    <cellStyle name="Total 38 8" xfId="23548" xr:uid="{83E60C3C-172B-42D9-8FB6-124CAC4570F3}"/>
    <cellStyle name="Total 38 8 2" xfId="23549" xr:uid="{61C4945B-84C8-48CD-B4AD-36B9873B8EB3}"/>
    <cellStyle name="Total 38 9" xfId="23550" xr:uid="{1B8D27B4-86EA-46A1-8008-D1BFDCDBF2B1}"/>
    <cellStyle name="Total 38 9 2" xfId="23551" xr:uid="{B1EC4AF4-3E9E-418A-AD68-5C3984C49139}"/>
    <cellStyle name="Total 39" xfId="6440" xr:uid="{B28A65F0-5381-40B5-8C9F-47ED671D6BD5}"/>
    <cellStyle name="Total 39 10" xfId="23553" xr:uid="{BA37C8B3-DF30-4F0F-904E-B9E43DE24B59}"/>
    <cellStyle name="Total 39 11" xfId="23554" xr:uid="{823C88FF-FD4E-4F6B-B9E2-2C479A254F50}"/>
    <cellStyle name="Total 39 12" xfId="23552" xr:uid="{E4F00EEA-A77A-4F17-A47D-4635C5FA12A7}"/>
    <cellStyle name="Total 39 13" xfId="8243" xr:uid="{66D8BE76-5ECB-4B7E-9A35-E67327BCC3CE}"/>
    <cellStyle name="Total 39 2" xfId="23555" xr:uid="{D3B17E9B-4DC3-4117-A857-AB5F6E32C5A4}"/>
    <cellStyle name="Total 39 2 2" xfId="23556" xr:uid="{6D3CC57B-8DB4-44FA-BEA8-5F87F9FDF44F}"/>
    <cellStyle name="Total 39 2 2 2" xfId="23557" xr:uid="{2F3A89DE-526B-48BD-A545-646052A7F34B}"/>
    <cellStyle name="Total 39 2 3" xfId="23558" xr:uid="{A5C38889-811A-401E-BAF5-9DA9C1867F23}"/>
    <cellStyle name="Total 39 2 3 2" xfId="23559" xr:uid="{CFB1CC48-1777-4F07-85CA-E3C0FFC3D05D}"/>
    <cellStyle name="Total 39 2 4" xfId="23560" xr:uid="{2FAD2080-A397-47DE-81E9-EFC636F329D9}"/>
    <cellStyle name="Total 39 2 5" xfId="23561" xr:uid="{1C85D7F4-CF67-459B-B4E7-02E0987DADB1}"/>
    <cellStyle name="Total 39 3" xfId="23562" xr:uid="{B79569ED-4408-4864-A30E-1A5C1816C505}"/>
    <cellStyle name="Total 39 3 2" xfId="23563" xr:uid="{F7FC1A4C-F5DC-48EB-B2E6-124C911882B1}"/>
    <cellStyle name="Total 39 3 2 2" xfId="23564" xr:uid="{96B95228-EA57-4994-A7FE-C589F5544500}"/>
    <cellStyle name="Total 39 3 3" xfId="23565" xr:uid="{C4C8682A-AC52-43CB-9FAC-FB6AD96205A1}"/>
    <cellStyle name="Total 39 3 3 2" xfId="23566" xr:uid="{79E7FA1D-ECE6-471F-87D9-4A94D91BD2FD}"/>
    <cellStyle name="Total 39 3 4" xfId="23567" xr:uid="{CD061B3D-A3C5-454D-AF1B-75BAEA0DDB4D}"/>
    <cellStyle name="Total 39 4" xfId="23568" xr:uid="{847CF8EA-5487-418E-8CF3-758D7F550607}"/>
    <cellStyle name="Total 39 4 2" xfId="23569" xr:uid="{F327455E-3FD2-4AA0-9990-A6F0DEE9BA9D}"/>
    <cellStyle name="Total 39 4 2 2" xfId="23570" xr:uid="{FAC4E3EB-6228-4D81-B809-B1835B5B9B56}"/>
    <cellStyle name="Total 39 4 3" xfId="23571" xr:uid="{CDE53720-AD18-4862-812A-6E64F94E0CA2}"/>
    <cellStyle name="Total 39 4 3 2" xfId="23572" xr:uid="{02CCE9E5-4C86-4BDD-9E88-4820082EA4A1}"/>
    <cellStyle name="Total 39 4 4" xfId="23573" xr:uid="{541083F8-61EF-473D-8874-4DF65930F836}"/>
    <cellStyle name="Total 39 5" xfId="23574" xr:uid="{14404689-4E25-4026-8866-E9621A9DE9F8}"/>
    <cellStyle name="Total 39 5 2" xfId="23575" xr:uid="{3FA3B315-9B39-4F3F-BA4E-BEBF9782F9CB}"/>
    <cellStyle name="Total 39 5 2 2" xfId="23576" xr:uid="{6D4EB36D-18AA-4ED8-8684-B8355D3BAA89}"/>
    <cellStyle name="Total 39 5 3" xfId="23577" xr:uid="{227CA762-4D60-4049-A2B9-CF4A3DF97943}"/>
    <cellStyle name="Total 39 5 3 2" xfId="23578" xr:uid="{4AC045C7-D41F-4D42-A9F9-2BECC22F297A}"/>
    <cellStyle name="Total 39 5 4" xfId="23579" xr:uid="{C55D3417-14C3-48C6-9B96-A442022E9771}"/>
    <cellStyle name="Total 39 5 4 2" xfId="23580" xr:uid="{7DA167C8-9323-4A29-8FC8-CEA29E904414}"/>
    <cellStyle name="Total 39 5 5" xfId="23581" xr:uid="{4DAAD507-6B6D-48C2-86C9-10224A1AC8F4}"/>
    <cellStyle name="Total 39 6" xfId="23582" xr:uid="{A3A4F428-C10C-4FE0-A02C-E52D7FC39859}"/>
    <cellStyle name="Total 39 6 2" xfId="23583" xr:uid="{803FBEFA-E44E-4CD8-B7CA-E8186D6A0E05}"/>
    <cellStyle name="Total 39 6 2 2" xfId="23584" xr:uid="{C1E1058E-F2E2-4C02-BAD7-6D1B06DF645D}"/>
    <cellStyle name="Total 39 6 3" xfId="23585" xr:uid="{9FB4F1E4-F609-4B70-B370-7AB2D0F360F3}"/>
    <cellStyle name="Total 39 6 3 2" xfId="23586" xr:uid="{27D135A8-F095-48CC-953F-74D2E240DB78}"/>
    <cellStyle name="Total 39 6 4" xfId="23587" xr:uid="{F6999472-B9BA-4A90-8B9A-7FE1F728A9EC}"/>
    <cellStyle name="Total 39 7" xfId="23588" xr:uid="{B5CF1A49-FA73-4062-9A58-3AF9C95008AA}"/>
    <cellStyle name="Total 39 7 2" xfId="23589" xr:uid="{69A94979-A224-42ED-82FF-DC76E6E8CA04}"/>
    <cellStyle name="Total 39 8" xfId="23590" xr:uid="{CD2B4526-1D58-484F-A3E5-C76B7DDDBFFF}"/>
    <cellStyle name="Total 39 8 2" xfId="23591" xr:uid="{AD396259-F315-495E-939A-E5F3759B9287}"/>
    <cellStyle name="Total 39 9" xfId="23592" xr:uid="{0E53FC3C-A70F-4B6C-A99F-89CF2D6646F9}"/>
    <cellStyle name="Total 39 9 2" xfId="23593" xr:uid="{217C174C-7295-4F7C-B0BE-F448C84706EC}"/>
    <cellStyle name="Total 4" xfId="2467" xr:uid="{47AAD504-B9C5-4D06-9FCA-B89832A4E343}"/>
    <cellStyle name="Total 4 10" xfId="23595" xr:uid="{5D44DDB0-8660-4D48-9137-E4EFDE3EA00E}"/>
    <cellStyle name="Total 4 10 2" xfId="23596" xr:uid="{0CA827AB-97F8-4B5D-8472-D4494E3A8D65}"/>
    <cellStyle name="Total 4 11" xfId="23597" xr:uid="{F8471D76-03F8-4B56-8DF9-0CD04DC5474A}"/>
    <cellStyle name="Total 4 12" xfId="23598" xr:uid="{8CE6EFB8-A882-497F-8CC4-AB5E655D1EDF}"/>
    <cellStyle name="Total 4 13" xfId="23594" xr:uid="{46450CC8-BAEC-41BC-9952-1233825E3E28}"/>
    <cellStyle name="Total 4 14" xfId="8244" xr:uid="{5220453B-3169-4BB2-9C81-96BDD5F84AAB}"/>
    <cellStyle name="Total 4 15" xfId="6441" xr:uid="{13BFE029-37D1-4720-907A-46C0F4A73946}"/>
    <cellStyle name="Total 4 2" xfId="23599" xr:uid="{6893BDE6-6A55-49B2-BDA8-4BCEE24CC304}"/>
    <cellStyle name="Total 4 2 10" xfId="23600" xr:uid="{E08235E9-9604-4634-8079-1DDCD5A778C0}"/>
    <cellStyle name="Total 4 2 2" xfId="23601" xr:uid="{9C3A04F9-33AF-4D7A-B9CB-C98E0A98345E}"/>
    <cellStyle name="Total 4 2 2 2" xfId="23602" xr:uid="{63F91CF1-2B7A-4F94-BD1B-E278B0E34373}"/>
    <cellStyle name="Total 4 2 2 2 2" xfId="23603" xr:uid="{D58A1478-F701-43BB-8E18-5ECEDD692E1B}"/>
    <cellStyle name="Total 4 2 2 3" xfId="23604" xr:uid="{1A38E537-8F1F-443D-AFDA-67DD4DA0C928}"/>
    <cellStyle name="Total 4 2 2 3 2" xfId="23605" xr:uid="{206D39E1-95BB-4B4C-9058-B7A050DCF67E}"/>
    <cellStyle name="Total 4 2 2 4" xfId="23606" xr:uid="{1FAB8896-B6D6-4C17-A106-062AC68627C2}"/>
    <cellStyle name="Total 4 2 3" xfId="23607" xr:uid="{118DF0B8-0D47-4B1D-A52E-B2AD98681105}"/>
    <cellStyle name="Total 4 2 3 2" xfId="23608" xr:uid="{38ECAB0A-8E36-4B40-B4B0-438D47F6BA37}"/>
    <cellStyle name="Total 4 2 3 2 2" xfId="23609" xr:uid="{1CE23A92-ABCF-4A30-BD5A-C4DEC85A9623}"/>
    <cellStyle name="Total 4 2 3 3" xfId="23610" xr:uid="{73F177B5-D497-422F-BAA4-C6166D63BEDA}"/>
    <cellStyle name="Total 4 2 3 3 2" xfId="23611" xr:uid="{CF50DEF8-28C7-4827-BBDB-66290A1606F3}"/>
    <cellStyle name="Total 4 2 3 4" xfId="23612" xr:uid="{60CD80F7-2A89-480D-A4F8-B4A1F2FDE832}"/>
    <cellStyle name="Total 4 2 4" xfId="23613" xr:uid="{3D4E6610-5DB0-4185-B675-DFB6C67327BB}"/>
    <cellStyle name="Total 4 2 4 2" xfId="23614" xr:uid="{799839A9-1C55-4987-89C6-5A9680EE506D}"/>
    <cellStyle name="Total 4 2 4 2 2" xfId="23615" xr:uid="{71CC66DE-02BC-46CC-82A7-A5D30B9FF381}"/>
    <cellStyle name="Total 4 2 4 3" xfId="23616" xr:uid="{B1FE1E6F-D9DF-40AF-B7C9-7C91AC7CC8B9}"/>
    <cellStyle name="Total 4 2 4 3 2" xfId="23617" xr:uid="{FDB37C1F-2F84-4C55-BB11-B328B96D0D90}"/>
    <cellStyle name="Total 4 2 4 4" xfId="23618" xr:uid="{CB29FB8A-D0E6-47A6-9318-221E956D7FFC}"/>
    <cellStyle name="Total 4 2 4 4 2" xfId="23619" xr:uid="{819AA384-8DBC-4AF5-91B5-2932033FA52E}"/>
    <cellStyle name="Total 4 2 4 5" xfId="23620" xr:uid="{043B2C73-7750-49A2-BA01-F684D6C3BA22}"/>
    <cellStyle name="Total 4 2 5" xfId="23621" xr:uid="{89E3FE5C-96E5-49EB-B62E-216586724EF3}"/>
    <cellStyle name="Total 4 2 5 2" xfId="23622" xr:uid="{5CD13534-1CC0-4231-B14E-36CC530D3E3C}"/>
    <cellStyle name="Total 4 2 5 2 2" xfId="23623" xr:uid="{9C891C0E-204F-49B9-9936-04028FBF905D}"/>
    <cellStyle name="Total 4 2 5 3" xfId="23624" xr:uid="{2F75CA07-E853-40AD-8D25-FBADD54D56BF}"/>
    <cellStyle name="Total 4 2 5 3 2" xfId="23625" xr:uid="{B1BD6792-06C9-49B0-A3E7-C0F9C34EB7C1}"/>
    <cellStyle name="Total 4 2 5 4" xfId="23626" xr:uid="{2051C596-A49A-483C-9FAC-F5341A255375}"/>
    <cellStyle name="Total 4 2 6" xfId="23627" xr:uid="{9762BE1F-6930-44D2-90CF-78BE27F690CB}"/>
    <cellStyle name="Total 4 2 6 2" xfId="23628" xr:uid="{82C5F2C7-7BF1-4BF2-A255-B9C5842CCCB1}"/>
    <cellStyle name="Total 4 2 7" xfId="23629" xr:uid="{13CAA9F6-34DC-42B3-818D-5A52132EC32A}"/>
    <cellStyle name="Total 4 2 7 2" xfId="23630" xr:uid="{421A8896-F2F8-4886-92D6-22AA92E234A1}"/>
    <cellStyle name="Total 4 2 8" xfId="23631" xr:uid="{3C674E23-64B6-4396-8444-6281B046F991}"/>
    <cellStyle name="Total 4 2 8 2" xfId="23632" xr:uid="{DCA86623-F4B6-4852-923F-74F8EEC8C0EE}"/>
    <cellStyle name="Total 4 2 9" xfId="23633" xr:uid="{3ADF873C-6D83-4FBC-B84F-088B9DDB19E4}"/>
    <cellStyle name="Total 4 3" xfId="23634" xr:uid="{2182E506-C1C4-41C9-BDEF-E509BDBD5D81}"/>
    <cellStyle name="Total 4 3 2" xfId="23635" xr:uid="{BC49BCB7-2476-42BB-8ED4-6768913150BB}"/>
    <cellStyle name="Total 4 3 2 2" xfId="23636" xr:uid="{5C132849-DFCD-4AC0-8C4D-10A41CBE2C37}"/>
    <cellStyle name="Total 4 3 3" xfId="23637" xr:uid="{6D287AA1-B86B-449B-A1B3-33177528E30A}"/>
    <cellStyle name="Total 4 3 3 2" xfId="23638" xr:uid="{F8872185-6768-4665-A433-17ABCDD44FC4}"/>
    <cellStyle name="Total 4 3 4" xfId="23639" xr:uid="{E19F1110-1434-45B4-A54C-ABFBCFAA3D37}"/>
    <cellStyle name="Total 4 3 5" xfId="23640" xr:uid="{F479BC9F-D3A2-44AF-90EB-FF205C1969E2}"/>
    <cellStyle name="Total 4 4" xfId="23641" xr:uid="{097B7D90-6977-4FE3-A8D0-40E95EDC3A87}"/>
    <cellStyle name="Total 4 4 2" xfId="23642" xr:uid="{091E0B1E-577B-4DED-B55A-8A69670FDBCE}"/>
    <cellStyle name="Total 4 4 2 2" xfId="23643" xr:uid="{ECA84518-78BD-4467-AE74-E722BA046300}"/>
    <cellStyle name="Total 4 4 3" xfId="23644" xr:uid="{3C729875-85F7-4932-89ED-F03E7CB6973F}"/>
    <cellStyle name="Total 4 4 3 2" xfId="23645" xr:uid="{D4DC87A8-34D8-41C9-9CDE-06B46091E4FF}"/>
    <cellStyle name="Total 4 4 4" xfId="23646" xr:uid="{3EAB672C-1EB9-4333-949A-9FBDB8003895}"/>
    <cellStyle name="Total 4 5" xfId="23647" xr:uid="{AF7C0CC2-3651-4988-AACC-4162AE84D129}"/>
    <cellStyle name="Total 4 5 2" xfId="23648" xr:uid="{2EA08D44-729B-4194-AA84-F901E4CD21AF}"/>
    <cellStyle name="Total 4 5 2 2" xfId="23649" xr:uid="{CD085243-7C63-485C-89D4-8077F4590863}"/>
    <cellStyle name="Total 4 5 3" xfId="23650" xr:uid="{9C86E741-BCCA-414E-BED1-9BAAA764B29E}"/>
    <cellStyle name="Total 4 5 3 2" xfId="23651" xr:uid="{3602C32C-F94E-45E9-A246-1654177579AE}"/>
    <cellStyle name="Total 4 5 4" xfId="23652" xr:uid="{334E8043-98D5-47E0-B1FA-56CF09616AC3}"/>
    <cellStyle name="Total 4 6" xfId="23653" xr:uid="{8F977BC4-FDED-4435-B711-82867B874764}"/>
    <cellStyle name="Total 4 6 2" xfId="23654" xr:uid="{68E78C50-6EDD-466D-9BE6-CD78B819ACEB}"/>
    <cellStyle name="Total 4 6 2 2" xfId="23655" xr:uid="{DA69BF28-F504-42E6-921B-E5CE92C1B4A5}"/>
    <cellStyle name="Total 4 6 3" xfId="23656" xr:uid="{031906A7-0C92-43B6-93F1-A9581413F879}"/>
    <cellStyle name="Total 4 6 3 2" xfId="23657" xr:uid="{729D4CDF-E966-4A1C-837E-7B089502DE13}"/>
    <cellStyle name="Total 4 6 4" xfId="23658" xr:uid="{FB39E901-D2AB-4C72-BDCA-FD0319136C72}"/>
    <cellStyle name="Total 4 6 4 2" xfId="23659" xr:uid="{2593311E-3B1E-4CF4-8584-210D447588CB}"/>
    <cellStyle name="Total 4 6 5" xfId="23660" xr:uid="{FC7FEF99-9D16-4943-87C0-7A692430B192}"/>
    <cellStyle name="Total 4 7" xfId="23661" xr:uid="{90409AAA-CA55-4529-A9B6-6B9267551ED8}"/>
    <cellStyle name="Total 4 7 2" xfId="23662" xr:uid="{C736D291-9220-46DF-A7F1-4B39937E4889}"/>
    <cellStyle name="Total 4 7 2 2" xfId="23663" xr:uid="{083B3BA1-83F7-4130-9F6E-044768EC4852}"/>
    <cellStyle name="Total 4 7 3" xfId="23664" xr:uid="{2D0B7BB0-409E-4FA2-A314-0DD55BB09953}"/>
    <cellStyle name="Total 4 7 3 2" xfId="23665" xr:uid="{7351946E-2641-442F-AB79-1FD2EC27B0F5}"/>
    <cellStyle name="Total 4 7 4" xfId="23666" xr:uid="{794C3F75-3A8F-4CF3-A6F6-A89528EFB88A}"/>
    <cellStyle name="Total 4 8" xfId="23667" xr:uid="{E44AA91C-F724-4A5E-B94F-4B65DE10ED65}"/>
    <cellStyle name="Total 4 8 2" xfId="23668" xr:uid="{3DD19450-977F-41F1-98FD-AFC168848603}"/>
    <cellStyle name="Total 4 9" xfId="23669" xr:uid="{3755062F-803E-49F4-9E98-2DD9F2416AB4}"/>
    <cellStyle name="Total 4 9 2" xfId="23670" xr:uid="{9EFC5914-496E-42B8-9050-85F68C102F07}"/>
    <cellStyle name="Total 40" xfId="6442" xr:uid="{8AC67E10-A6FF-4E4E-AB2F-DB76576F00E6}"/>
    <cellStyle name="Total 40 10" xfId="23672" xr:uid="{75B8B6D2-7F46-425C-BF01-E01EC4085706}"/>
    <cellStyle name="Total 40 11" xfId="23673" xr:uid="{2696F640-1E65-4CF9-B68D-788638375F59}"/>
    <cellStyle name="Total 40 12" xfId="23671" xr:uid="{83806D92-27BA-4F39-BA50-E083B5CE2E1E}"/>
    <cellStyle name="Total 40 13" xfId="8245" xr:uid="{1C30DA54-F869-4D71-A697-B04951F98E47}"/>
    <cellStyle name="Total 40 2" xfId="23674" xr:uid="{F3C8A7BD-CFA7-4156-8683-36AE65E0E334}"/>
    <cellStyle name="Total 40 2 2" xfId="23675" xr:uid="{88E85D40-0D12-4B2F-A937-6CADD4036F65}"/>
    <cellStyle name="Total 40 2 2 2" xfId="23676" xr:uid="{89591CD9-38D4-4CEA-977B-7BAC2A09333A}"/>
    <cellStyle name="Total 40 2 3" xfId="23677" xr:uid="{A6AE0440-7135-4522-AF1F-B9C4AA24A0E9}"/>
    <cellStyle name="Total 40 2 3 2" xfId="23678" xr:uid="{DFD8CED1-59AF-432D-B0D3-76146819FC6B}"/>
    <cellStyle name="Total 40 2 4" xfId="23679" xr:uid="{3DDCD8B3-CF30-49BC-8EF3-2BF979506A96}"/>
    <cellStyle name="Total 40 2 5" xfId="23680" xr:uid="{5E6F56DC-18B5-47B4-9EC4-8DFF611A3E3D}"/>
    <cellStyle name="Total 40 3" xfId="23681" xr:uid="{4EF5677B-5434-418D-803A-04A6D3E7A067}"/>
    <cellStyle name="Total 40 3 2" xfId="23682" xr:uid="{D02A1891-FC19-469B-A56A-292BB0E9EFCD}"/>
    <cellStyle name="Total 40 3 2 2" xfId="23683" xr:uid="{145C130B-F743-4799-A06E-2F0D26B9190E}"/>
    <cellStyle name="Total 40 3 3" xfId="23684" xr:uid="{75D94778-5B5D-4549-AFFA-3AF0F1FCD4CF}"/>
    <cellStyle name="Total 40 3 3 2" xfId="23685" xr:uid="{BD0E6CD8-910C-4802-96CB-E139CF03B154}"/>
    <cellStyle name="Total 40 3 4" xfId="23686" xr:uid="{B54341BD-0BB0-4008-9B16-59FA37E0630C}"/>
    <cellStyle name="Total 40 4" xfId="23687" xr:uid="{296FAB69-6E1E-42AF-B11F-01851A6804DB}"/>
    <cellStyle name="Total 40 4 2" xfId="23688" xr:uid="{57956A61-E28C-4779-9F9E-39FA66C2BF31}"/>
    <cellStyle name="Total 40 4 2 2" xfId="23689" xr:uid="{6C7DAA39-34E4-4D33-81E9-383FF82BDDD2}"/>
    <cellStyle name="Total 40 4 3" xfId="23690" xr:uid="{C446B326-D96D-4FFA-BE8D-514C9013987A}"/>
    <cellStyle name="Total 40 4 3 2" xfId="23691" xr:uid="{7B629D8C-EA8C-49E3-B084-1D8CBF1652F2}"/>
    <cellStyle name="Total 40 4 4" xfId="23692" xr:uid="{ADF3872F-2086-489C-8247-E09D29F0EEB1}"/>
    <cellStyle name="Total 40 5" xfId="23693" xr:uid="{7B8EF6E2-6614-4D68-A20B-CCCF04A13212}"/>
    <cellStyle name="Total 40 5 2" xfId="23694" xr:uid="{F85CE1FE-9EA2-42D2-B515-F2069173783D}"/>
    <cellStyle name="Total 40 5 2 2" xfId="23695" xr:uid="{7A6915B3-6687-4094-B70C-3775D99EA31D}"/>
    <cellStyle name="Total 40 5 3" xfId="23696" xr:uid="{AAD1F03B-4430-4333-A36B-117F7F70D77D}"/>
    <cellStyle name="Total 40 5 3 2" xfId="23697" xr:uid="{C77D6668-49BB-4EEE-85B6-16601E7FD2F9}"/>
    <cellStyle name="Total 40 5 4" xfId="23698" xr:uid="{B2705C97-A138-454E-AC7D-6C4827FABCBF}"/>
    <cellStyle name="Total 40 5 4 2" xfId="23699" xr:uid="{3ABAA404-C22E-425D-A3D4-73938E714A36}"/>
    <cellStyle name="Total 40 5 5" xfId="23700" xr:uid="{189F49E1-18AB-4EB5-BA2F-3779E2B895F9}"/>
    <cellStyle name="Total 40 6" xfId="23701" xr:uid="{3E1DBD1E-8945-480D-81A2-EE710B183796}"/>
    <cellStyle name="Total 40 6 2" xfId="23702" xr:uid="{5CE31107-9ADE-414F-98F0-43ABB7072479}"/>
    <cellStyle name="Total 40 6 2 2" xfId="23703" xr:uid="{8F32A4AC-32E5-4295-8849-C85A18847E7B}"/>
    <cellStyle name="Total 40 6 3" xfId="23704" xr:uid="{A2574777-0B09-4655-8EB9-D99E30E06CF6}"/>
    <cellStyle name="Total 40 6 3 2" xfId="23705" xr:uid="{CD75C54C-9098-4772-9EB0-41240BB48F14}"/>
    <cellStyle name="Total 40 6 4" xfId="23706" xr:uid="{35524E99-AC74-4166-A301-FB8AABB987FB}"/>
    <cellStyle name="Total 40 7" xfId="23707" xr:uid="{20EC763C-37B9-452D-8AED-5CFFA06D170D}"/>
    <cellStyle name="Total 40 7 2" xfId="23708" xr:uid="{431B0AF0-E406-4D47-B4AD-2A1F1B81EE27}"/>
    <cellStyle name="Total 40 8" xfId="23709" xr:uid="{CA176A26-19FE-43DE-8973-67B953F6287E}"/>
    <cellStyle name="Total 40 8 2" xfId="23710" xr:uid="{DEE68A6E-5C5D-4098-AD55-8DCD32D87CFB}"/>
    <cellStyle name="Total 40 9" xfId="23711" xr:uid="{6199B124-6EF9-4EAE-A1AB-3F145781ED87}"/>
    <cellStyle name="Total 40 9 2" xfId="23712" xr:uid="{C01F68F8-B442-4563-A80D-2C70493291B9}"/>
    <cellStyle name="Total 41" xfId="6443" xr:uid="{694C68D2-A048-4C60-83D7-6A3C963180F7}"/>
    <cellStyle name="Total 41 10" xfId="23714" xr:uid="{DF69ED72-C762-4A04-A694-EA181BD8AF2B}"/>
    <cellStyle name="Total 41 11" xfId="23715" xr:uid="{24ED599E-4AC0-49B7-8874-7C99EA142C72}"/>
    <cellStyle name="Total 41 12" xfId="23713" xr:uid="{90837982-04FE-49DE-AD09-336D79CFA0DD}"/>
    <cellStyle name="Total 41 13" xfId="8246" xr:uid="{A50E4C0A-73E4-41CC-ACAE-B281287EB244}"/>
    <cellStyle name="Total 41 2" xfId="23716" xr:uid="{04E923E9-9A77-46A0-8FF2-BA0211E93C7F}"/>
    <cellStyle name="Total 41 2 2" xfId="23717" xr:uid="{81A4739F-5F59-4A97-838D-5BA3729AD48F}"/>
    <cellStyle name="Total 41 2 2 2" xfId="23718" xr:uid="{C9153C2D-0BF6-42B8-8DDC-ABB96378AA8B}"/>
    <cellStyle name="Total 41 2 3" xfId="23719" xr:uid="{F1398D92-06F2-4921-A9C0-DAF2808C1524}"/>
    <cellStyle name="Total 41 2 3 2" xfId="23720" xr:uid="{7391F1B3-7011-4CD3-B07F-0EC23563ED7B}"/>
    <cellStyle name="Total 41 2 4" xfId="23721" xr:uid="{59F73A68-FA68-44A6-B93A-F896CE39D339}"/>
    <cellStyle name="Total 41 2 5" xfId="23722" xr:uid="{579A1BF7-AEC2-48D5-A9BA-E04753752A8D}"/>
    <cellStyle name="Total 41 3" xfId="23723" xr:uid="{DAAB2C61-D8E4-4E0D-B114-D94AAA014290}"/>
    <cellStyle name="Total 41 3 2" xfId="23724" xr:uid="{99738338-2BA2-4716-99FF-6586B39C7290}"/>
    <cellStyle name="Total 41 3 2 2" xfId="23725" xr:uid="{63883E1E-A60F-40BB-BC8D-6095B422A822}"/>
    <cellStyle name="Total 41 3 3" xfId="23726" xr:uid="{72204CB4-A97C-43D3-91C3-A59BD86398FD}"/>
    <cellStyle name="Total 41 3 3 2" xfId="23727" xr:uid="{BE72F366-94B9-48BA-935D-9A6191BB9E67}"/>
    <cellStyle name="Total 41 3 4" xfId="23728" xr:uid="{455F4C8F-19D2-463C-948B-2B8150168003}"/>
    <cellStyle name="Total 41 4" xfId="23729" xr:uid="{2434E566-5602-4699-8C41-35E89BF017B7}"/>
    <cellStyle name="Total 41 4 2" xfId="23730" xr:uid="{C277DEF1-ED8F-43BD-A781-938E569AAFF0}"/>
    <cellStyle name="Total 41 4 2 2" xfId="23731" xr:uid="{63EC12BD-9A68-4FA7-AD23-73434068F9C7}"/>
    <cellStyle name="Total 41 4 3" xfId="23732" xr:uid="{635239D3-2C41-4EA3-822D-70679F3F4CF3}"/>
    <cellStyle name="Total 41 4 3 2" xfId="23733" xr:uid="{60571BD3-24D6-4097-A571-57959E785177}"/>
    <cellStyle name="Total 41 4 4" xfId="23734" xr:uid="{5BCF6575-6F3D-4649-9DA7-669E0E9C614C}"/>
    <cellStyle name="Total 41 5" xfId="23735" xr:uid="{4CE7E303-FF8E-4395-AC64-D2CD280B136A}"/>
    <cellStyle name="Total 41 5 2" xfId="23736" xr:uid="{03A40538-1EFE-4C29-8A4E-4ACA8417B6F6}"/>
    <cellStyle name="Total 41 5 2 2" xfId="23737" xr:uid="{BEE3728E-DFA5-421C-9115-466A57FCFCE3}"/>
    <cellStyle name="Total 41 5 3" xfId="23738" xr:uid="{A7627BE2-E06E-4740-BC79-B9E5176711C1}"/>
    <cellStyle name="Total 41 5 3 2" xfId="23739" xr:uid="{8CCE2230-D3CE-4F47-A87C-DB75473F76F3}"/>
    <cellStyle name="Total 41 5 4" xfId="23740" xr:uid="{E0A51D37-E25F-47F1-A34B-5D141AE5F821}"/>
    <cellStyle name="Total 41 5 4 2" xfId="23741" xr:uid="{7E9624B2-708F-4322-BCC4-1A9F112221BE}"/>
    <cellStyle name="Total 41 5 5" xfId="23742" xr:uid="{8AC9AB45-7F2F-4B63-A262-DEE7C5C2238D}"/>
    <cellStyle name="Total 41 6" xfId="23743" xr:uid="{42CBD59A-09BE-4648-8F2F-B142E9003E2A}"/>
    <cellStyle name="Total 41 6 2" xfId="23744" xr:uid="{D7FDE916-804A-47B0-88BF-B3254ED314A2}"/>
    <cellStyle name="Total 41 6 2 2" xfId="23745" xr:uid="{FB3E579F-2DA8-447C-8DD3-7BCE98525E25}"/>
    <cellStyle name="Total 41 6 3" xfId="23746" xr:uid="{4A5FC65A-86E9-4C95-83FC-B0A778FA5A95}"/>
    <cellStyle name="Total 41 6 3 2" xfId="23747" xr:uid="{75023354-AE05-4471-B4DF-6DD09F46B9E5}"/>
    <cellStyle name="Total 41 6 4" xfId="23748" xr:uid="{4956D596-04A6-4032-A845-2390DD5A0B97}"/>
    <cellStyle name="Total 41 7" xfId="23749" xr:uid="{C9F6086B-1864-4B13-8DE5-793098FBF0F8}"/>
    <cellStyle name="Total 41 7 2" xfId="23750" xr:uid="{E102BC49-837B-4EBD-BA13-FC629E299C2D}"/>
    <cellStyle name="Total 41 8" xfId="23751" xr:uid="{4B1C998A-A282-4EA5-918D-7825AA73C7E1}"/>
    <cellStyle name="Total 41 8 2" xfId="23752" xr:uid="{CD4679B0-E728-4B02-823A-699FEF20A5BB}"/>
    <cellStyle name="Total 41 9" xfId="23753" xr:uid="{FCC8E5B3-3268-4C50-933E-B323169740F9}"/>
    <cellStyle name="Total 41 9 2" xfId="23754" xr:uid="{FF6BEB77-58CF-47A1-A33C-21CDDB161B54}"/>
    <cellStyle name="Total 42" xfId="6444" xr:uid="{D80292D5-0FFD-4493-AF31-A804E9B419D3}"/>
    <cellStyle name="Total 42 10" xfId="23756" xr:uid="{2B091D48-2C74-4A70-992C-446208D9681B}"/>
    <cellStyle name="Total 42 11" xfId="23757" xr:uid="{CCC5A4A1-B44D-43F8-B694-D579E3BBA001}"/>
    <cellStyle name="Total 42 12" xfId="23755" xr:uid="{1044A3B5-F0ED-41C4-B0AC-B094714EB0FB}"/>
    <cellStyle name="Total 42 13" xfId="8247" xr:uid="{96C6FEA9-4143-48B3-AC8E-1DD75C5B8B85}"/>
    <cellStyle name="Total 42 2" xfId="23758" xr:uid="{90E12375-AC26-43D5-9848-A01A6A09DA7C}"/>
    <cellStyle name="Total 42 2 2" xfId="23759" xr:uid="{A5EBCF81-B545-4ED4-A8E8-1780F961B812}"/>
    <cellStyle name="Total 42 2 2 2" xfId="23760" xr:uid="{B9363AC0-718B-41E0-AC97-B37915CCCE93}"/>
    <cellStyle name="Total 42 2 3" xfId="23761" xr:uid="{54DB7213-F471-427A-9E48-E0C5BB4740C2}"/>
    <cellStyle name="Total 42 2 3 2" xfId="23762" xr:uid="{ECEFFD23-2CAF-4315-8E8C-4D171264A14C}"/>
    <cellStyle name="Total 42 2 4" xfId="23763" xr:uid="{CB4CB8FA-0B33-4604-B444-0377AF4B562A}"/>
    <cellStyle name="Total 42 2 5" xfId="23764" xr:uid="{6D28C700-97D5-4271-A65E-A681ED987626}"/>
    <cellStyle name="Total 42 3" xfId="23765" xr:uid="{75FFFDC8-DA38-47AD-AC05-17A9DEC6947D}"/>
    <cellStyle name="Total 42 3 2" xfId="23766" xr:uid="{2EE1E7F5-E3B5-4CFD-91CB-BB6BF0AB4465}"/>
    <cellStyle name="Total 42 3 2 2" xfId="23767" xr:uid="{0C6F4B3F-4EE3-44E3-B66E-7589820F1B89}"/>
    <cellStyle name="Total 42 3 3" xfId="23768" xr:uid="{06345B9A-48F1-40BC-AC0A-DA44C2E9B48C}"/>
    <cellStyle name="Total 42 3 3 2" xfId="23769" xr:uid="{0750F3E2-AECE-46FA-90D1-9B3AD3CEEE0C}"/>
    <cellStyle name="Total 42 3 4" xfId="23770" xr:uid="{C681F8FE-E5E7-48D9-871B-AF2659939081}"/>
    <cellStyle name="Total 42 4" xfId="23771" xr:uid="{1D59264D-FFEF-4FA7-865A-4E445180957C}"/>
    <cellStyle name="Total 42 4 2" xfId="23772" xr:uid="{763AD312-8F91-469E-A240-FFC6B117E526}"/>
    <cellStyle name="Total 42 4 2 2" xfId="23773" xr:uid="{1BEF136A-B41C-43CA-8578-AAA3853FDD96}"/>
    <cellStyle name="Total 42 4 3" xfId="23774" xr:uid="{D9FA07ED-4B26-43EB-AF2A-31D2DBA9A32A}"/>
    <cellStyle name="Total 42 4 3 2" xfId="23775" xr:uid="{802D621D-A7A3-4BED-94B8-E6C768973266}"/>
    <cellStyle name="Total 42 4 4" xfId="23776" xr:uid="{2B804264-27BD-495E-8EE4-649776B2FB47}"/>
    <cellStyle name="Total 42 5" xfId="23777" xr:uid="{4CAEF083-29C6-4F42-B8A9-037462345E46}"/>
    <cellStyle name="Total 42 5 2" xfId="23778" xr:uid="{F31B00A9-222B-4D9D-89FB-E67C7FF1CB94}"/>
    <cellStyle name="Total 42 5 2 2" xfId="23779" xr:uid="{24657DAB-0EE2-43EF-9561-90ADBE062A00}"/>
    <cellStyle name="Total 42 5 3" xfId="23780" xr:uid="{3EA08E93-CC60-4561-BF82-7A7E0F6B6D82}"/>
    <cellStyle name="Total 42 5 3 2" xfId="23781" xr:uid="{36354AF1-DB20-440E-92E7-6F241A84E0F9}"/>
    <cellStyle name="Total 42 5 4" xfId="23782" xr:uid="{9AE74E89-FB49-444C-95AB-3E360B71600D}"/>
    <cellStyle name="Total 42 5 4 2" xfId="23783" xr:uid="{1C48782E-25B0-4507-8C3E-033B8BBF57C2}"/>
    <cellStyle name="Total 42 5 5" xfId="23784" xr:uid="{7DDA7FCA-242D-4578-BBDD-4C46DAF32475}"/>
    <cellStyle name="Total 42 6" xfId="23785" xr:uid="{0CAB94D4-A502-4053-A138-A5ACD2D79EAF}"/>
    <cellStyle name="Total 42 6 2" xfId="23786" xr:uid="{A43B7CA0-718B-4262-B5DD-772BE6879878}"/>
    <cellStyle name="Total 42 6 2 2" xfId="23787" xr:uid="{BFC12A2B-5C1B-436F-A4E8-44D64A54E8B7}"/>
    <cellStyle name="Total 42 6 3" xfId="23788" xr:uid="{C123AEA4-0692-4614-B233-C16D616B57C5}"/>
    <cellStyle name="Total 42 6 3 2" xfId="23789" xr:uid="{ED266D6E-C911-48C8-B813-3B121B9DF64F}"/>
    <cellStyle name="Total 42 6 4" xfId="23790" xr:uid="{10F5B0AA-0BF0-42D9-AC37-FCCC4693993C}"/>
    <cellStyle name="Total 42 7" xfId="23791" xr:uid="{9A6A8355-46C9-4CA3-AC9B-B36DFFD24E6C}"/>
    <cellStyle name="Total 42 7 2" xfId="23792" xr:uid="{8CACED47-9A81-4FA3-994D-2A9315CA7CD0}"/>
    <cellStyle name="Total 42 8" xfId="23793" xr:uid="{A83884CA-3D34-4322-97B8-DC0A1C08DD5B}"/>
    <cellStyle name="Total 42 8 2" xfId="23794" xr:uid="{A64CAA68-D49B-4C11-A5D4-7559A2AA20D2}"/>
    <cellStyle name="Total 42 9" xfId="23795" xr:uid="{533FB50F-B391-4131-B438-B8A4244B7A70}"/>
    <cellStyle name="Total 42 9 2" xfId="23796" xr:uid="{8EA9F136-FF95-45F1-835F-94D966845946}"/>
    <cellStyle name="Total 5" xfId="2468" xr:uid="{3F1248C3-88E4-4385-A1C5-649D34232F51}"/>
    <cellStyle name="Total 5 10" xfId="23798" xr:uid="{B4196BF2-B72E-4C43-B7ED-CD2D059661E2}"/>
    <cellStyle name="Total 5 10 2" xfId="23799" xr:uid="{7184E46E-8833-4FD5-86CF-BB8DE9368613}"/>
    <cellStyle name="Total 5 11" xfId="23800" xr:uid="{67D8DEDF-A0A2-454F-872D-2359C4A2904B}"/>
    <cellStyle name="Total 5 12" xfId="23801" xr:uid="{34F9F30C-B6EB-4E9C-85DB-AD00277A03E3}"/>
    <cellStyle name="Total 5 13" xfId="23797" xr:uid="{7097AFD0-9DA8-42FC-9FB7-E33C12CD9B1A}"/>
    <cellStyle name="Total 5 14" xfId="8248" xr:uid="{2FF6D37F-E592-4FBA-ABE4-F771697383B4}"/>
    <cellStyle name="Total 5 15" xfId="6445" xr:uid="{1698055A-E71B-458E-B178-1133272FAEBF}"/>
    <cellStyle name="Total 5 2" xfId="23802" xr:uid="{C73D8352-C193-45B2-83C4-17CA50E9EED1}"/>
    <cellStyle name="Total 5 2 10" xfId="23803" xr:uid="{60D82922-AD8D-4ACD-90DC-7774CE9B3AB7}"/>
    <cellStyle name="Total 5 2 2" xfId="23804" xr:uid="{01030BD3-93F6-4233-B533-60F028D66B17}"/>
    <cellStyle name="Total 5 2 2 2" xfId="23805" xr:uid="{75401CAE-AD39-416A-83B6-AFD6D730D6A0}"/>
    <cellStyle name="Total 5 2 2 2 2" xfId="23806" xr:uid="{F7D7573A-F198-4A0A-ABAE-F3D417419C07}"/>
    <cellStyle name="Total 5 2 2 3" xfId="23807" xr:uid="{AF454F50-DECE-4838-8518-5E23CBEB0829}"/>
    <cellStyle name="Total 5 2 2 3 2" xfId="23808" xr:uid="{24C7866F-AF19-490E-A6FC-0261C92A2A86}"/>
    <cellStyle name="Total 5 2 2 4" xfId="23809" xr:uid="{F6DC0186-BD02-41B5-AC4F-D18881E571FE}"/>
    <cellStyle name="Total 5 2 3" xfId="23810" xr:uid="{D39EAB15-056E-4BED-A58F-6FA93FEC35B9}"/>
    <cellStyle name="Total 5 2 3 2" xfId="23811" xr:uid="{EAB86BAC-02C2-4C4E-8B2E-079009CB170B}"/>
    <cellStyle name="Total 5 2 3 2 2" xfId="23812" xr:uid="{F49E9FBA-CCE8-4603-8AF3-F2311FA7983C}"/>
    <cellStyle name="Total 5 2 3 3" xfId="23813" xr:uid="{6A72126F-9986-431C-9C99-869D547351EE}"/>
    <cellStyle name="Total 5 2 3 3 2" xfId="23814" xr:uid="{90617503-3A0E-4CFD-B146-F9CEDA755F2F}"/>
    <cellStyle name="Total 5 2 3 4" xfId="23815" xr:uid="{44F146C5-B698-4292-8A1A-F724B8BCC7D0}"/>
    <cellStyle name="Total 5 2 4" xfId="23816" xr:uid="{1C4A8970-5030-4602-B30B-57912E0CACF1}"/>
    <cellStyle name="Total 5 2 4 2" xfId="23817" xr:uid="{51BD22BB-29B7-401A-B3D7-ECEC757E6613}"/>
    <cellStyle name="Total 5 2 4 2 2" xfId="23818" xr:uid="{129183C2-1F57-43A6-9932-807A4C3DA8B8}"/>
    <cellStyle name="Total 5 2 4 3" xfId="23819" xr:uid="{2DBAB303-DACE-418D-BE46-B894D33CA518}"/>
    <cellStyle name="Total 5 2 4 3 2" xfId="23820" xr:uid="{813CF6B5-4B04-4D11-A034-922A653122E7}"/>
    <cellStyle name="Total 5 2 4 4" xfId="23821" xr:uid="{716E7463-CA9E-439F-88DF-4D57C4B7A3A7}"/>
    <cellStyle name="Total 5 2 4 4 2" xfId="23822" xr:uid="{25A69BC3-9CBB-4E0F-89E9-2C42678DE96C}"/>
    <cellStyle name="Total 5 2 4 5" xfId="23823" xr:uid="{B433BC36-22FD-46B0-860B-B126D65D9FBC}"/>
    <cellStyle name="Total 5 2 5" xfId="23824" xr:uid="{8C65B721-C9D2-4E26-8C06-0C0372D53B6B}"/>
    <cellStyle name="Total 5 2 5 2" xfId="23825" xr:uid="{D8D540FB-61B0-40DD-A17A-97BF0C52877F}"/>
    <cellStyle name="Total 5 2 5 2 2" xfId="23826" xr:uid="{167D3B31-3FEA-4C98-9B92-C5AB0DC4A833}"/>
    <cellStyle name="Total 5 2 5 3" xfId="23827" xr:uid="{97E7C982-BD6D-46B1-AEB8-54F9481DFE21}"/>
    <cellStyle name="Total 5 2 5 3 2" xfId="23828" xr:uid="{CEE193E2-3185-46BC-9E18-A8D565F0FFED}"/>
    <cellStyle name="Total 5 2 5 4" xfId="23829" xr:uid="{77B0EDBA-8CF9-428C-8605-11CB85DFD38F}"/>
    <cellStyle name="Total 5 2 6" xfId="23830" xr:uid="{6C8CA27A-218C-4B37-9C0A-C2759779C2E2}"/>
    <cellStyle name="Total 5 2 6 2" xfId="23831" xr:uid="{4C17BE79-3BCD-4441-8CA2-12AE7B7BF724}"/>
    <cellStyle name="Total 5 2 7" xfId="23832" xr:uid="{82406026-B7FB-4369-91A5-FD943E39FF5C}"/>
    <cellStyle name="Total 5 2 7 2" xfId="23833" xr:uid="{D6FA963E-3938-48E2-9390-5D1B6C1A8A38}"/>
    <cellStyle name="Total 5 2 8" xfId="23834" xr:uid="{4F133C1E-718F-4570-844A-51D4121CE022}"/>
    <cellStyle name="Total 5 2 8 2" xfId="23835" xr:uid="{FB4D2694-054E-4EFB-A439-472CC0DD32F8}"/>
    <cellStyle name="Total 5 2 9" xfId="23836" xr:uid="{C366079B-B010-4651-815E-E2A96F5FFC1B}"/>
    <cellStyle name="Total 5 3" xfId="23837" xr:uid="{D24B4990-9039-4796-9051-EEE6BF1A6D03}"/>
    <cellStyle name="Total 5 3 2" xfId="23838" xr:uid="{C05F8EA4-1833-46D2-984E-BCB3B2A301EA}"/>
    <cellStyle name="Total 5 3 2 2" xfId="23839" xr:uid="{1E127690-2CEC-4772-BA9E-B5334CB47932}"/>
    <cellStyle name="Total 5 3 3" xfId="23840" xr:uid="{00DA2663-5061-4882-950A-DD4E9B096121}"/>
    <cellStyle name="Total 5 3 3 2" xfId="23841" xr:uid="{A771A282-1D46-4930-814E-BAED695FD37C}"/>
    <cellStyle name="Total 5 3 4" xfId="23842" xr:uid="{A9BF972C-FBC1-4050-BF74-C06552DC2460}"/>
    <cellStyle name="Total 5 3 5" xfId="23843" xr:uid="{9336A2D3-7035-48AE-B371-F4D622EBD471}"/>
    <cellStyle name="Total 5 4" xfId="23844" xr:uid="{46EA4E42-5828-48E8-AE8A-9B32995E6526}"/>
    <cellStyle name="Total 5 4 2" xfId="23845" xr:uid="{0CA5DA3D-E245-4F64-A592-24E6DC24EBFF}"/>
    <cellStyle name="Total 5 4 2 2" xfId="23846" xr:uid="{B21B2FBF-E3D1-424A-B393-D535852E0D9D}"/>
    <cellStyle name="Total 5 4 3" xfId="23847" xr:uid="{CD893B04-E130-483E-9687-13F8735B391B}"/>
    <cellStyle name="Total 5 4 3 2" xfId="23848" xr:uid="{F345CD27-AE7A-4DEE-93E5-4D8E81D8A44C}"/>
    <cellStyle name="Total 5 4 4" xfId="23849" xr:uid="{DE6B74F1-62DD-4172-B4F9-AFB9E02A0D52}"/>
    <cellStyle name="Total 5 5" xfId="23850" xr:uid="{1F89E47A-BB58-4798-A3B4-11E575D83DC7}"/>
    <cellStyle name="Total 5 5 2" xfId="23851" xr:uid="{491BA5BA-962C-4928-98BA-523FC64BAD10}"/>
    <cellStyle name="Total 5 5 2 2" xfId="23852" xr:uid="{41E29E16-C2C4-4798-8169-C05CEDF48DBC}"/>
    <cellStyle name="Total 5 5 3" xfId="23853" xr:uid="{3CFBE8E4-FCD3-4983-B651-AC1ADB975C88}"/>
    <cellStyle name="Total 5 5 3 2" xfId="23854" xr:uid="{C84DB789-A55F-43AA-AEA8-597C65BFF056}"/>
    <cellStyle name="Total 5 5 4" xfId="23855" xr:uid="{041DA757-C2A6-4B24-8B4B-61CC7D1D2BA7}"/>
    <cellStyle name="Total 5 6" xfId="23856" xr:uid="{13100676-80D3-493E-9ACB-64148B7B0275}"/>
    <cellStyle name="Total 5 6 2" xfId="23857" xr:uid="{D77D25A5-F449-4A77-BFB7-C39D1D8493FF}"/>
    <cellStyle name="Total 5 6 2 2" xfId="23858" xr:uid="{19FEB38F-BC2F-4D42-B8F1-721FCE80B2FA}"/>
    <cellStyle name="Total 5 6 3" xfId="23859" xr:uid="{BA4C8B5A-2424-4F2D-AC97-312862DE6769}"/>
    <cellStyle name="Total 5 6 3 2" xfId="23860" xr:uid="{FC77F9B1-A2F2-48CB-9EB7-341A02050DEB}"/>
    <cellStyle name="Total 5 6 4" xfId="23861" xr:uid="{816785D2-2182-49CF-ABC8-9D0C83B60C42}"/>
    <cellStyle name="Total 5 6 4 2" xfId="23862" xr:uid="{D241FEAF-BE61-4F0D-A9A5-5849B76217A0}"/>
    <cellStyle name="Total 5 6 5" xfId="23863" xr:uid="{D4C321B9-93F0-4AB3-817E-F9E2D7B44A59}"/>
    <cellStyle name="Total 5 7" xfId="23864" xr:uid="{5628418A-8F74-422D-8C8E-E4AF49D3C8F3}"/>
    <cellStyle name="Total 5 7 2" xfId="23865" xr:uid="{3FD0368E-1EFA-45C3-9825-CBFC939C8457}"/>
    <cellStyle name="Total 5 7 2 2" xfId="23866" xr:uid="{35C65BA7-7BD4-49D5-89CD-AD19DB005275}"/>
    <cellStyle name="Total 5 7 3" xfId="23867" xr:uid="{988624C7-A03C-4565-917C-C766D9BFEEE5}"/>
    <cellStyle name="Total 5 7 3 2" xfId="23868" xr:uid="{1D026A1A-FFD7-4D48-A04D-F4BA2508504B}"/>
    <cellStyle name="Total 5 7 4" xfId="23869" xr:uid="{4FF42DCA-35B1-4348-AD74-EEE9DA940637}"/>
    <cellStyle name="Total 5 8" xfId="23870" xr:uid="{6952E909-B606-412A-AE76-C68D8581121D}"/>
    <cellStyle name="Total 5 8 2" xfId="23871" xr:uid="{64A7A5AF-7607-4092-99E7-77DA35A5523B}"/>
    <cellStyle name="Total 5 9" xfId="23872" xr:uid="{0BB23926-71A9-425E-9BED-E1E50015844C}"/>
    <cellStyle name="Total 5 9 2" xfId="23873" xr:uid="{E3733676-2009-493E-9EE3-7E3A80B424C6}"/>
    <cellStyle name="Total 6" xfId="6446" xr:uid="{306C7ED2-3E80-463B-A3E2-E97DBABF45BC}"/>
    <cellStyle name="Total 6 10" xfId="23875" xr:uid="{952FE815-8459-4B6A-A655-5D462F991995}"/>
    <cellStyle name="Total 6 10 2" xfId="23876" xr:uid="{577E6AB7-0EF2-47DC-AF19-5511448FAA8C}"/>
    <cellStyle name="Total 6 11" xfId="23877" xr:uid="{C36C4D8B-3DAA-4DC1-83A7-4A35954F7BDE}"/>
    <cellStyle name="Total 6 12" xfId="23878" xr:uid="{E27B3C13-60A5-4D01-82B1-BED08D57B875}"/>
    <cellStyle name="Total 6 13" xfId="23874" xr:uid="{6CA50F5D-AE02-4DD9-AA05-4E070E210602}"/>
    <cellStyle name="Total 6 14" xfId="8249" xr:uid="{C23D90BA-7584-40ED-8288-631A9F19DD77}"/>
    <cellStyle name="Total 6 2" xfId="23879" xr:uid="{76E383D7-EC18-477F-AF9C-A400FD7F0013}"/>
    <cellStyle name="Total 6 2 10" xfId="23880" xr:uid="{EF6774C6-9A96-4A08-A308-A4C24DCD22E2}"/>
    <cellStyle name="Total 6 2 2" xfId="23881" xr:uid="{00B6ABBA-596D-4130-B01B-70BA3DC59CE1}"/>
    <cellStyle name="Total 6 2 2 2" xfId="23882" xr:uid="{CF20237A-554B-445E-B26F-A279808BC18A}"/>
    <cellStyle name="Total 6 2 2 2 2" xfId="23883" xr:uid="{AACD5737-EFEE-412A-A357-E71AE72A9B7A}"/>
    <cellStyle name="Total 6 2 2 3" xfId="23884" xr:uid="{F5726F23-743A-4CE1-B8BF-95F49F48A36A}"/>
    <cellStyle name="Total 6 2 2 3 2" xfId="23885" xr:uid="{BB064C13-66E7-4A21-84DB-4142CA11D3E1}"/>
    <cellStyle name="Total 6 2 2 4" xfId="23886" xr:uid="{55A7211A-964C-4EB2-AC20-2176E3FF4379}"/>
    <cellStyle name="Total 6 2 3" xfId="23887" xr:uid="{EC4ED3FB-EF09-495E-9C01-99D926AD8F6E}"/>
    <cellStyle name="Total 6 2 3 2" xfId="23888" xr:uid="{29767BDC-F086-43AA-9915-D3877BB69D29}"/>
    <cellStyle name="Total 6 2 3 2 2" xfId="23889" xr:uid="{24761E6B-EF9D-4391-8BE4-B602F418C9BC}"/>
    <cellStyle name="Total 6 2 3 3" xfId="23890" xr:uid="{0485C384-7B84-4572-B0CF-0CFA6BFC5928}"/>
    <cellStyle name="Total 6 2 3 3 2" xfId="23891" xr:uid="{109F82C1-4A7F-4028-B2A7-A100DD288387}"/>
    <cellStyle name="Total 6 2 3 4" xfId="23892" xr:uid="{2BCD83C0-A5D3-4632-BAC4-8A881D83182C}"/>
    <cellStyle name="Total 6 2 4" xfId="23893" xr:uid="{6E5DA549-E2F5-4E5B-9782-57CD5D5C858F}"/>
    <cellStyle name="Total 6 2 4 2" xfId="23894" xr:uid="{2E018430-6164-4518-9F21-19EDE02B03E5}"/>
    <cellStyle name="Total 6 2 4 2 2" xfId="23895" xr:uid="{97555A06-A1B7-469E-9107-3B91E1483B84}"/>
    <cellStyle name="Total 6 2 4 3" xfId="23896" xr:uid="{197ED7E7-7DA5-4A2B-97B6-01133AA0CB31}"/>
    <cellStyle name="Total 6 2 4 3 2" xfId="23897" xr:uid="{8102A1B3-2FAC-4C55-8166-C849416F3897}"/>
    <cellStyle name="Total 6 2 4 4" xfId="23898" xr:uid="{87A4F182-5D3A-4391-AF7C-9BFCCBE7B16B}"/>
    <cellStyle name="Total 6 2 4 4 2" xfId="23899" xr:uid="{D26DE201-CA60-4A22-A94E-03161EF41CC6}"/>
    <cellStyle name="Total 6 2 4 5" xfId="23900" xr:uid="{71B35D8B-3814-4CBE-9223-DD8114A89FE4}"/>
    <cellStyle name="Total 6 2 5" xfId="23901" xr:uid="{50A4FBBE-92A9-49B7-ABCD-8AB5A2283DF8}"/>
    <cellStyle name="Total 6 2 5 2" xfId="23902" xr:uid="{EC2D700C-3379-4998-83D6-BB9282103C12}"/>
    <cellStyle name="Total 6 2 5 2 2" xfId="23903" xr:uid="{6CE466D0-D13F-44A4-99DE-1B212C0B1E57}"/>
    <cellStyle name="Total 6 2 5 3" xfId="23904" xr:uid="{6FC3FFFB-EC9F-4111-9053-F2E609C882E4}"/>
    <cellStyle name="Total 6 2 5 3 2" xfId="23905" xr:uid="{6C44AF9D-793E-4DAF-A170-06417177D470}"/>
    <cellStyle name="Total 6 2 5 4" xfId="23906" xr:uid="{5075D9EE-D1CD-4C6B-B1BE-5815983EA27C}"/>
    <cellStyle name="Total 6 2 6" xfId="23907" xr:uid="{6EE73D51-59E8-4FFB-91BE-5139299D3107}"/>
    <cellStyle name="Total 6 2 6 2" xfId="23908" xr:uid="{5CF8C423-38FD-4D38-9380-03440F05BDF0}"/>
    <cellStyle name="Total 6 2 7" xfId="23909" xr:uid="{54FC640A-FA14-49CE-AEF4-017109A40761}"/>
    <cellStyle name="Total 6 2 7 2" xfId="23910" xr:uid="{CD8ACF65-B3C3-4181-81C7-53524A321CA6}"/>
    <cellStyle name="Total 6 2 8" xfId="23911" xr:uid="{385AA2EC-53B4-4721-8B79-01616C6776B4}"/>
    <cellStyle name="Total 6 2 8 2" xfId="23912" xr:uid="{E2F45BE5-25E7-4E1B-9A51-4CEFDA959B9E}"/>
    <cellStyle name="Total 6 2 9" xfId="23913" xr:uid="{644622A9-2A11-4E34-B51B-B961AE37485F}"/>
    <cellStyle name="Total 6 3" xfId="23914" xr:uid="{64469238-7D6F-4227-8514-1A5D105441CD}"/>
    <cellStyle name="Total 6 3 2" xfId="23915" xr:uid="{6AB9B96D-0B01-46A4-BABB-8C26FB96C098}"/>
    <cellStyle name="Total 6 3 2 2" xfId="23916" xr:uid="{73740092-C160-4E4C-ADEC-B1AACDF0B576}"/>
    <cellStyle name="Total 6 3 3" xfId="23917" xr:uid="{A2954977-DA7F-4796-A82F-730B47319EBE}"/>
    <cellStyle name="Total 6 3 3 2" xfId="23918" xr:uid="{4C28954C-1B17-4FDD-888A-9525FF04837A}"/>
    <cellStyle name="Total 6 3 4" xfId="23919" xr:uid="{792836BB-5746-4E16-BEBB-10257AB0880C}"/>
    <cellStyle name="Total 6 3 5" xfId="23920" xr:uid="{D32138FE-E844-4DAE-8A25-477020A47D4A}"/>
    <cellStyle name="Total 6 4" xfId="23921" xr:uid="{2E064A20-91FB-4BBE-BEDC-95E82C08F4D4}"/>
    <cellStyle name="Total 6 4 2" xfId="23922" xr:uid="{C736AC36-F00A-42F7-A654-E6C232F2FE68}"/>
    <cellStyle name="Total 6 4 2 2" xfId="23923" xr:uid="{232B0B7E-104C-4942-B104-9106F59B2A31}"/>
    <cellStyle name="Total 6 4 3" xfId="23924" xr:uid="{4A4E0159-2F28-4F00-9CED-1F24F322FD67}"/>
    <cellStyle name="Total 6 4 3 2" xfId="23925" xr:uid="{87FC7CDD-5850-4B87-B6A3-D54CA9EE0A84}"/>
    <cellStyle name="Total 6 4 4" xfId="23926" xr:uid="{DF6B3AC4-4542-492B-8E22-65F5E28A6F33}"/>
    <cellStyle name="Total 6 5" xfId="23927" xr:uid="{1E096815-2417-4957-BD90-ADE93E1028A4}"/>
    <cellStyle name="Total 6 5 2" xfId="23928" xr:uid="{8492D52C-5064-4D36-9EC4-30495103E6BE}"/>
    <cellStyle name="Total 6 5 2 2" xfId="23929" xr:uid="{5D86F824-DF97-4EB9-A53C-1A20BCF8C2AF}"/>
    <cellStyle name="Total 6 5 3" xfId="23930" xr:uid="{E5E3A932-16D0-432E-9D41-289FF5D0B65B}"/>
    <cellStyle name="Total 6 5 3 2" xfId="23931" xr:uid="{172DC62D-9E45-44FB-A5BC-B2922FE41761}"/>
    <cellStyle name="Total 6 5 4" xfId="23932" xr:uid="{F85424D4-27D7-47DA-81FC-ACE9826D74AA}"/>
    <cellStyle name="Total 6 6" xfId="23933" xr:uid="{AE957B84-63FD-4BA8-8DB7-87B3577B7A51}"/>
    <cellStyle name="Total 6 6 2" xfId="23934" xr:uid="{14108120-2755-4F8D-918A-AF8E0EA1A0BC}"/>
    <cellStyle name="Total 6 6 2 2" xfId="23935" xr:uid="{3F816562-0CC9-4A88-8F51-9D7CA7798E99}"/>
    <cellStyle name="Total 6 6 3" xfId="23936" xr:uid="{6D6D9DA1-8D12-44C4-A017-25CBF59D97C3}"/>
    <cellStyle name="Total 6 6 3 2" xfId="23937" xr:uid="{0995A083-4287-4590-90B9-ADBC857F8E69}"/>
    <cellStyle name="Total 6 6 4" xfId="23938" xr:uid="{D053FEC3-B325-448D-A059-63B26AC11D43}"/>
    <cellStyle name="Total 6 6 4 2" xfId="23939" xr:uid="{E46E01A9-D970-4090-8B50-4CA873297ADF}"/>
    <cellStyle name="Total 6 6 5" xfId="23940" xr:uid="{FF38EDD7-76BD-4E68-9ACD-16D82538B215}"/>
    <cellStyle name="Total 6 7" xfId="23941" xr:uid="{1DED8BBF-4FA6-48C1-8835-1585B1E4100C}"/>
    <cellStyle name="Total 6 7 2" xfId="23942" xr:uid="{AFABF4F2-2D61-47DD-BB29-5A6E3D7E930B}"/>
    <cellStyle name="Total 6 7 2 2" xfId="23943" xr:uid="{F32010BC-3A07-45B3-AF2A-628ABA1CDF84}"/>
    <cellStyle name="Total 6 7 3" xfId="23944" xr:uid="{EE70F85C-374A-4C89-992A-4A57EDA7EC44}"/>
    <cellStyle name="Total 6 7 3 2" xfId="23945" xr:uid="{C9A0F7A3-2776-4282-8F58-1D8AEF08B13E}"/>
    <cellStyle name="Total 6 7 4" xfId="23946" xr:uid="{2A774BF2-BE32-4B09-9FB6-CF9F5239D3B4}"/>
    <cellStyle name="Total 6 8" xfId="23947" xr:uid="{40C3A9EE-177C-4A45-9471-2C4C296AE494}"/>
    <cellStyle name="Total 6 8 2" xfId="23948" xr:uid="{BE563752-2B08-4729-98CB-3D3D75330EF7}"/>
    <cellStyle name="Total 6 9" xfId="23949" xr:uid="{E18235CE-AECF-4FF0-AAE4-9C08A96BD531}"/>
    <cellStyle name="Total 6 9 2" xfId="23950" xr:uid="{AA94DDAD-9D38-4DFD-9B18-3EEF6CEC8F25}"/>
    <cellStyle name="Total 7" xfId="6447" xr:uid="{CFE5125F-BD8E-490C-BEE2-108124135FF1}"/>
    <cellStyle name="Total 7 10" xfId="23952" xr:uid="{23A7431F-C5CC-45B6-85F1-959A17DD74CB}"/>
    <cellStyle name="Total 7 11" xfId="23953" xr:uid="{29EEECE9-0F41-40EF-B6D2-CF15DEA54E3A}"/>
    <cellStyle name="Total 7 12" xfId="23951" xr:uid="{693B6877-DAAF-4EB3-8D3A-6D27E331AAD4}"/>
    <cellStyle name="Total 7 13" xfId="8250" xr:uid="{8BFD8B21-4267-4629-A3AE-1338D66621E9}"/>
    <cellStyle name="Total 7 2" xfId="23954" xr:uid="{FC767C8A-7106-4B84-9544-28F1F80461A3}"/>
    <cellStyle name="Total 7 2 2" xfId="23955" xr:uid="{7FC004A1-2901-46E3-9C98-1FC1A4E09978}"/>
    <cellStyle name="Total 7 2 2 2" xfId="23956" xr:uid="{4B9A591C-F679-4398-8B56-CBA912393A29}"/>
    <cellStyle name="Total 7 2 3" xfId="23957" xr:uid="{EDE6BB59-043C-4E4A-BE05-B47CA185D775}"/>
    <cellStyle name="Total 7 2 3 2" xfId="23958" xr:uid="{5FED092F-10E7-492F-B962-CC134854C667}"/>
    <cellStyle name="Total 7 2 4" xfId="23959" xr:uid="{0F3250B1-1613-4ED4-BAF4-8499197193AE}"/>
    <cellStyle name="Total 7 2 5" xfId="23960" xr:uid="{2972F589-3E2E-4AF2-B83A-8B8C41A906E1}"/>
    <cellStyle name="Total 7 3" xfId="23961" xr:uid="{11DC2804-3603-4C0F-908C-F5A96754B21F}"/>
    <cellStyle name="Total 7 3 2" xfId="23962" xr:uid="{A10D807F-FC01-45DC-81C7-5E93DA4E464A}"/>
    <cellStyle name="Total 7 3 2 2" xfId="23963" xr:uid="{1DAE033A-7CB9-45F3-B24E-7278FD5C53F5}"/>
    <cellStyle name="Total 7 3 3" xfId="23964" xr:uid="{CFA6EFCB-9AAE-4E99-8377-E90B92C7F426}"/>
    <cellStyle name="Total 7 3 3 2" xfId="23965" xr:uid="{5B26D0A2-7A0A-4774-A80D-557662F112FA}"/>
    <cellStyle name="Total 7 3 4" xfId="23966" xr:uid="{EB7AC8E8-13A4-453A-B3BF-52C63CEBE5EC}"/>
    <cellStyle name="Total 7 4" xfId="23967" xr:uid="{5A3D50C5-F6BD-4046-9E4B-4F339E4ECB0D}"/>
    <cellStyle name="Total 7 4 2" xfId="23968" xr:uid="{9C85FB26-DD78-43A4-978C-A12F9DD6FFEB}"/>
    <cellStyle name="Total 7 4 2 2" xfId="23969" xr:uid="{2CC4943F-3110-485E-B1DA-EF0E4283E780}"/>
    <cellStyle name="Total 7 4 3" xfId="23970" xr:uid="{E9FA21BF-DD94-46E7-A973-2FE5E997F6FC}"/>
    <cellStyle name="Total 7 4 3 2" xfId="23971" xr:uid="{729F9F3F-0B5D-49E1-9F5D-653178DC84C7}"/>
    <cellStyle name="Total 7 4 4" xfId="23972" xr:uid="{3E323014-D2EE-485B-80DD-D02568B9B948}"/>
    <cellStyle name="Total 7 5" xfId="23973" xr:uid="{046BBA0D-BB13-40DA-B43E-50C4E0066F49}"/>
    <cellStyle name="Total 7 5 2" xfId="23974" xr:uid="{518E1877-777E-4B4D-91E5-F5D9D3A62490}"/>
    <cellStyle name="Total 7 5 2 2" xfId="23975" xr:uid="{653B3FB2-7F06-478C-8F99-5687A63C15B3}"/>
    <cellStyle name="Total 7 5 3" xfId="23976" xr:uid="{52EA2475-6E7C-4C9F-9FED-1F41DBC2F5D4}"/>
    <cellStyle name="Total 7 5 3 2" xfId="23977" xr:uid="{F0A985DD-2DC9-4A78-AFE8-A3B90DA2BE3F}"/>
    <cellStyle name="Total 7 5 4" xfId="23978" xr:uid="{DCA3C6E9-0EED-4C0C-8D7C-F44676C87C06}"/>
    <cellStyle name="Total 7 5 4 2" xfId="23979" xr:uid="{C040B46B-D087-47E0-846E-4C27EDCCBE10}"/>
    <cellStyle name="Total 7 5 5" xfId="23980" xr:uid="{13EBE5BE-A6B6-40AD-B32F-934CD0599E3C}"/>
    <cellStyle name="Total 7 6" xfId="23981" xr:uid="{27877BF9-06FF-435A-B347-0AA1792F876B}"/>
    <cellStyle name="Total 7 6 2" xfId="23982" xr:uid="{F41140CF-4D87-4BDF-8933-FE3A432F08F4}"/>
    <cellStyle name="Total 7 6 2 2" xfId="23983" xr:uid="{B513E125-C7ED-4603-B7A5-E48D59EBB573}"/>
    <cellStyle name="Total 7 6 3" xfId="23984" xr:uid="{45091061-F89C-483E-9D9D-64AFA84E1C07}"/>
    <cellStyle name="Total 7 6 3 2" xfId="23985" xr:uid="{31AD0BDF-EF73-4052-BE58-2469BC600DCD}"/>
    <cellStyle name="Total 7 6 4" xfId="23986" xr:uid="{197C99EF-2EF7-485A-BC3B-A6B963979596}"/>
    <cellStyle name="Total 7 7" xfId="23987" xr:uid="{71448B7B-C0A3-4F31-B12B-47BFAAE6B321}"/>
    <cellStyle name="Total 7 7 2" xfId="23988" xr:uid="{DCEDE407-E442-4049-BD0D-E14F6643390F}"/>
    <cellStyle name="Total 7 8" xfId="23989" xr:uid="{17E526B2-8627-4C7F-AB25-B1FACD823FD0}"/>
    <cellStyle name="Total 7 8 2" xfId="23990" xr:uid="{9BA7696E-71DF-4E0C-BD2D-CD508CD6E2CF}"/>
    <cellStyle name="Total 7 9" xfId="23991" xr:uid="{E7A0738D-83EA-49E4-8C59-2A8F161A94A9}"/>
    <cellStyle name="Total 7 9 2" xfId="23992" xr:uid="{FA04BCC7-5D59-4FE7-BA1F-C1B27A439668}"/>
    <cellStyle name="Total 8" xfId="6448" xr:uid="{AAE5F675-769B-4818-9E28-01A1A83C82BF}"/>
    <cellStyle name="Total 8 10" xfId="23994" xr:uid="{90BB5813-C455-4BBE-8469-760DCDF98714}"/>
    <cellStyle name="Total 8 11" xfId="23995" xr:uid="{46A51D6B-E01C-407E-A1C9-081E014E8603}"/>
    <cellStyle name="Total 8 12" xfId="23993" xr:uid="{CCFD4F22-DDCC-4301-BC78-FDFAC89BA84E}"/>
    <cellStyle name="Total 8 13" xfId="8251" xr:uid="{62F50B4A-6BFA-4355-AA5C-37F31C7DC9F2}"/>
    <cellStyle name="Total 8 2" xfId="23996" xr:uid="{C65AFF3B-57D8-4FBB-A14C-39E670A16F13}"/>
    <cellStyle name="Total 8 2 2" xfId="23997" xr:uid="{0F0719DD-A280-4803-8AF8-98356D7B5135}"/>
    <cellStyle name="Total 8 2 2 2" xfId="23998" xr:uid="{7D77E37C-078E-4F08-A733-2156EDFD88AF}"/>
    <cellStyle name="Total 8 2 3" xfId="23999" xr:uid="{6A8A0B08-5973-4881-BA46-53BDDB119DCE}"/>
    <cellStyle name="Total 8 2 3 2" xfId="24000" xr:uid="{4B77A1CA-E6D7-4187-999D-4E8497F41A02}"/>
    <cellStyle name="Total 8 2 4" xfId="24001" xr:uid="{C2F73084-DCD1-4103-B106-0799BBA5DE58}"/>
    <cellStyle name="Total 8 2 5" xfId="24002" xr:uid="{A4AEFAEC-FBE2-4A9D-B19F-2C8BB580F5BD}"/>
    <cellStyle name="Total 8 3" xfId="24003" xr:uid="{6D2C3A84-304B-4611-9A3F-C5B027AEF190}"/>
    <cellStyle name="Total 8 3 2" xfId="24004" xr:uid="{3C53D395-EAE1-4DF0-9B81-8ED1DF05280A}"/>
    <cellStyle name="Total 8 3 2 2" xfId="24005" xr:uid="{17A16448-92B6-4A50-BF8C-D9578CFC82E2}"/>
    <cellStyle name="Total 8 3 3" xfId="24006" xr:uid="{25D793AA-178A-4D08-8423-C3155DAA7409}"/>
    <cellStyle name="Total 8 3 3 2" xfId="24007" xr:uid="{7D343BB2-15ED-49D9-BCA6-A922C5F50372}"/>
    <cellStyle name="Total 8 3 4" xfId="24008" xr:uid="{0453F65A-D6D3-4661-B30C-B4CA4462B61D}"/>
    <cellStyle name="Total 8 4" xfId="24009" xr:uid="{3A0F0BBC-1074-4809-9D31-6CDCC3A9C50F}"/>
    <cellStyle name="Total 8 4 2" xfId="24010" xr:uid="{D5C8BBB5-AA96-4341-952F-F8C44FA5C8A0}"/>
    <cellStyle name="Total 8 4 2 2" xfId="24011" xr:uid="{3C3A071F-4636-4169-AE07-4F601B76EF70}"/>
    <cellStyle name="Total 8 4 3" xfId="24012" xr:uid="{6CC5B00E-8869-4B6C-BC92-AF2D1DE11374}"/>
    <cellStyle name="Total 8 4 3 2" xfId="24013" xr:uid="{549B2627-1B64-4E3E-973D-3DEFD73B6B23}"/>
    <cellStyle name="Total 8 4 4" xfId="24014" xr:uid="{72374E19-C0E9-4D30-9A1E-8A1B2182F982}"/>
    <cellStyle name="Total 8 5" xfId="24015" xr:uid="{93707C02-3E3E-4BB3-9516-ACA460B04009}"/>
    <cellStyle name="Total 8 5 2" xfId="24016" xr:uid="{9BB3A62A-0248-49B7-9D66-07CA22527315}"/>
    <cellStyle name="Total 8 5 2 2" xfId="24017" xr:uid="{7BD415B3-4872-41A2-8C53-A6BFFBF0714B}"/>
    <cellStyle name="Total 8 5 3" xfId="24018" xr:uid="{A774F61C-610A-4158-A914-C210ABA02B41}"/>
    <cellStyle name="Total 8 5 3 2" xfId="24019" xr:uid="{7B13C7A1-8BA4-4FB9-AB01-0D66632B31EC}"/>
    <cellStyle name="Total 8 5 4" xfId="24020" xr:uid="{E480FB68-622C-4846-9D2E-BA46C30F5A34}"/>
    <cellStyle name="Total 8 5 4 2" xfId="24021" xr:uid="{9776FCBE-B01A-41FA-9879-5139E9798EF6}"/>
    <cellStyle name="Total 8 5 5" xfId="24022" xr:uid="{2A027671-230F-47AC-82D5-9C442E41B486}"/>
    <cellStyle name="Total 8 6" xfId="24023" xr:uid="{20BA5F45-6DA5-4C37-A03A-973CA143F9BB}"/>
    <cellStyle name="Total 8 6 2" xfId="24024" xr:uid="{3804D375-FAE7-425B-BAF8-C0DA5E93B8A3}"/>
    <cellStyle name="Total 8 6 2 2" xfId="24025" xr:uid="{62141B53-2C02-483D-9A70-8E9520AE2451}"/>
    <cellStyle name="Total 8 6 3" xfId="24026" xr:uid="{D307EBA3-7EF9-49F7-B986-8DAD7C2D5F21}"/>
    <cellStyle name="Total 8 6 3 2" xfId="24027" xr:uid="{9333F43F-DAAA-4045-A817-0C8961272472}"/>
    <cellStyle name="Total 8 6 4" xfId="24028" xr:uid="{8FCE2CAB-FEE0-4508-9A18-9FCC1996087C}"/>
    <cellStyle name="Total 8 7" xfId="24029" xr:uid="{8332184B-4F15-432E-8676-21B2F9AD0CEB}"/>
    <cellStyle name="Total 8 7 2" xfId="24030" xr:uid="{B50D8446-67E8-4707-9DDF-2C0D46A014C8}"/>
    <cellStyle name="Total 8 8" xfId="24031" xr:uid="{40F786AC-2DF6-4763-A552-2B8F780D9A47}"/>
    <cellStyle name="Total 8 8 2" xfId="24032" xr:uid="{54B560A5-DB43-42EB-9B7F-20C353E609D5}"/>
    <cellStyle name="Total 8 9" xfId="24033" xr:uid="{3267C2F1-697B-448D-8644-D108FD1E8400}"/>
    <cellStyle name="Total 8 9 2" xfId="24034" xr:uid="{54D17330-4E1C-4D08-8CF6-7F760A2C8419}"/>
    <cellStyle name="Total 9" xfId="6449" xr:uid="{11421358-A7FE-4324-9596-100F2881A611}"/>
    <cellStyle name="Total 9 10" xfId="24036" xr:uid="{62FDF769-5132-4C5E-8F56-0B9377730A8D}"/>
    <cellStyle name="Total 9 11" xfId="24037" xr:uid="{46F240CB-7CC0-4D77-8C6F-0C0ADFF42E67}"/>
    <cellStyle name="Total 9 12" xfId="24035" xr:uid="{B6E342FE-C8DE-4727-860F-311A972CA971}"/>
    <cellStyle name="Total 9 13" xfId="8252" xr:uid="{443020B1-39F8-481D-842A-C71CF3B9932B}"/>
    <cellStyle name="Total 9 2" xfId="24038" xr:uid="{1BE2C15D-C372-43FB-990D-69823C721739}"/>
    <cellStyle name="Total 9 2 2" xfId="24039" xr:uid="{A76E34A9-CA7C-4868-94DC-97A29BB5D57B}"/>
    <cellStyle name="Total 9 2 2 2" xfId="24040" xr:uid="{D90A7382-A06A-4CF6-BE33-0CF1E3DFA2F8}"/>
    <cellStyle name="Total 9 2 3" xfId="24041" xr:uid="{9A00E3D1-92A2-4285-9394-D084847A7CA4}"/>
    <cellStyle name="Total 9 2 3 2" xfId="24042" xr:uid="{117D4FE4-227F-488F-B198-6F3C112B61F4}"/>
    <cellStyle name="Total 9 2 4" xfId="24043" xr:uid="{FD417D14-0B87-431C-BBF4-6FE216E625EF}"/>
    <cellStyle name="Total 9 2 5" xfId="24044" xr:uid="{33313F10-98D5-4D72-A0F6-F6FF59CB73F5}"/>
    <cellStyle name="Total 9 3" xfId="24045" xr:uid="{54722706-8F33-4442-AFA9-B1CA6A010553}"/>
    <cellStyle name="Total 9 3 2" xfId="24046" xr:uid="{B3479B83-3910-4419-B782-C4E70CAA1B8B}"/>
    <cellStyle name="Total 9 3 2 2" xfId="24047" xr:uid="{73944D0B-D58B-41D0-B7EE-083B79488B87}"/>
    <cellStyle name="Total 9 3 3" xfId="24048" xr:uid="{17D8B8B4-F117-48AF-9C32-1C544A38B206}"/>
    <cellStyle name="Total 9 3 3 2" xfId="24049" xr:uid="{0D44C0FC-68A9-4153-97AF-517C3A0C926B}"/>
    <cellStyle name="Total 9 3 4" xfId="24050" xr:uid="{E6F9314B-E9D9-4BC5-B6CA-0B757A5C8FC1}"/>
    <cellStyle name="Total 9 4" xfId="24051" xr:uid="{DC3FA91C-466A-4700-BA32-BF569528E28D}"/>
    <cellStyle name="Total 9 4 2" xfId="24052" xr:uid="{B5A8D0C3-8764-48D2-AF85-65153A908E80}"/>
    <cellStyle name="Total 9 4 2 2" xfId="24053" xr:uid="{52A4E634-8CA4-430D-B8AC-9504846AE0ED}"/>
    <cellStyle name="Total 9 4 3" xfId="24054" xr:uid="{F7AF02CE-F418-4D62-81F0-A49820278BF0}"/>
    <cellStyle name="Total 9 4 3 2" xfId="24055" xr:uid="{615673E3-0956-45BF-91F3-CBF0DA45ADAC}"/>
    <cellStyle name="Total 9 4 4" xfId="24056" xr:uid="{6D899BF3-E401-4DED-9283-47BAEE014B7A}"/>
    <cellStyle name="Total 9 5" xfId="24057" xr:uid="{219452F7-282C-4495-9E2F-2786504E1980}"/>
    <cellStyle name="Total 9 5 2" xfId="24058" xr:uid="{09658D7D-DE66-4926-AEAE-1A8BFF4668F8}"/>
    <cellStyle name="Total 9 5 2 2" xfId="24059" xr:uid="{9CF48D70-A726-46D5-BAE6-F2C3E4BB8957}"/>
    <cellStyle name="Total 9 5 3" xfId="24060" xr:uid="{901902FD-2D93-4BA7-A4C5-A118A2C5BFC9}"/>
    <cellStyle name="Total 9 5 3 2" xfId="24061" xr:uid="{A0D6D8D1-84D5-43AA-BDD7-6EB431D9543C}"/>
    <cellStyle name="Total 9 5 4" xfId="24062" xr:uid="{E08902DA-B463-404C-82F7-98937884493C}"/>
    <cellStyle name="Total 9 5 4 2" xfId="24063" xr:uid="{79DDA415-F381-4CE4-A94B-0C559341CCFC}"/>
    <cellStyle name="Total 9 5 5" xfId="24064" xr:uid="{DA88F169-DAD3-44DB-ADDB-7843A79139F3}"/>
    <cellStyle name="Total 9 6" xfId="24065" xr:uid="{765B86A2-F0C1-4005-9411-2B5350983E8B}"/>
    <cellStyle name="Total 9 6 2" xfId="24066" xr:uid="{5A4C6EB6-9C4A-4367-87B0-B8FA050216E8}"/>
    <cellStyle name="Total 9 6 2 2" xfId="24067" xr:uid="{F8C68B47-97E5-4CAB-8315-C38420313C0C}"/>
    <cellStyle name="Total 9 6 3" xfId="24068" xr:uid="{8042E529-783A-4A9C-ADC1-89624AB55F24}"/>
    <cellStyle name="Total 9 6 3 2" xfId="24069" xr:uid="{38808E89-C1B1-44C2-8D4D-4FBD1CE64413}"/>
    <cellStyle name="Total 9 6 4" xfId="24070" xr:uid="{08C46720-F895-4069-ACC9-716F409C13E3}"/>
    <cellStyle name="Total 9 7" xfId="24071" xr:uid="{9D328A32-00F5-4314-BF83-E2773A5C66DE}"/>
    <cellStyle name="Total 9 7 2" xfId="24072" xr:uid="{FCC84562-869F-4062-A2B5-AEFEEBE9633D}"/>
    <cellStyle name="Total 9 8" xfId="24073" xr:uid="{C2E55CF0-2FC7-4ED4-92B1-4CA1CA048B4A}"/>
    <cellStyle name="Total 9 8 2" xfId="24074" xr:uid="{E5C37E96-C60C-4BAC-9624-6C93029E2EF0}"/>
    <cellStyle name="Total 9 9" xfId="24075" xr:uid="{851343B4-441C-40BA-B129-E0C003096C1F}"/>
    <cellStyle name="Total 9 9 2" xfId="24076" xr:uid="{97B7E5FB-8F1A-4D8B-904A-7A702FBC0667}"/>
    <cellStyle name="Überschrift" xfId="6450" xr:uid="{28FCCB56-6523-41D6-936F-37191973BDD7}"/>
    <cellStyle name="Überschrift 1" xfId="6451" xr:uid="{23481267-46FE-4F9D-9AB9-6DF89013A4DC}"/>
    <cellStyle name="Überschrift 1 10" xfId="24079" xr:uid="{A0FF4486-F2DA-4AB1-A341-9AEF928C376B}"/>
    <cellStyle name="Überschrift 1 11" xfId="24080" xr:uid="{A0EAA699-113D-472D-B2A3-7B9CF352BA82}"/>
    <cellStyle name="Überschrift 1 12" xfId="24078" xr:uid="{7CFA7D52-B7B0-4C4D-BA2E-7542534C4366}"/>
    <cellStyle name="Überschrift 1 13" xfId="8254" xr:uid="{D8138E0B-767A-4713-8047-33FB679AE943}"/>
    <cellStyle name="Überschrift 1 2" xfId="24081" xr:uid="{6ECB0E61-B11C-4839-B3F8-F8C3FF8C8AE1}"/>
    <cellStyle name="Überschrift 1 2 2" xfId="24082" xr:uid="{902ED7A4-D0F5-4FFD-9F2A-E300845913F1}"/>
    <cellStyle name="Überschrift 1 2 2 2" xfId="24083" xr:uid="{53A04C0D-B4E2-45E4-85C3-6DA59572B0E9}"/>
    <cellStyle name="Überschrift 1 2 3" xfId="24084" xr:uid="{019F53ED-553B-4E3B-8564-1413EA3D8D1C}"/>
    <cellStyle name="Überschrift 1 2 3 2" xfId="24085" xr:uid="{FC91DDD2-716F-40A7-810D-443ABFC9D91E}"/>
    <cellStyle name="Überschrift 1 2 4" xfId="24086" xr:uid="{C2950BA1-F093-4F6B-91F7-62649A7F7192}"/>
    <cellStyle name="Überschrift 1 2 5" xfId="24087" xr:uid="{AAE25635-20CE-4616-AFC0-D8EBF502484D}"/>
    <cellStyle name="Überschrift 1 3" xfId="24088" xr:uid="{D054D72A-B7EE-4187-AEC5-755A1B46F681}"/>
    <cellStyle name="Überschrift 1 3 2" xfId="24089" xr:uid="{2E75CE21-EE1D-4F37-9F7C-DA2E5C647A35}"/>
    <cellStyle name="Überschrift 1 3 2 2" xfId="24090" xr:uid="{744D0632-20AC-4F08-B4C2-36CF3DDE18CA}"/>
    <cellStyle name="Überschrift 1 3 3" xfId="24091" xr:uid="{822ED1B7-A678-41AB-91D0-78B6161B6C53}"/>
    <cellStyle name="Überschrift 1 3 3 2" xfId="24092" xr:uid="{33A2FC05-A48D-4077-B646-A6C398742345}"/>
    <cellStyle name="Überschrift 1 3 4" xfId="24093" xr:uid="{11C6B1EF-7D70-4EA8-BCF3-3FC766333C75}"/>
    <cellStyle name="Überschrift 1 4" xfId="24094" xr:uid="{37B01DDD-C76F-46EA-A70B-5B0271744749}"/>
    <cellStyle name="Überschrift 1 4 2" xfId="24095" xr:uid="{95FE32D5-92F7-4D61-A86F-245A97FD3412}"/>
    <cellStyle name="Überschrift 1 4 2 2" xfId="24096" xr:uid="{5CE7F798-9F94-4479-9EEF-4B6A6BC3A385}"/>
    <cellStyle name="Überschrift 1 4 3" xfId="24097" xr:uid="{81797DD0-BFDF-4EDD-BC21-95E421C90BDB}"/>
    <cellStyle name="Überschrift 1 4 3 2" xfId="24098" xr:uid="{074FF9B7-644B-4D18-84A7-47BD92C7F9EA}"/>
    <cellStyle name="Überschrift 1 4 4" xfId="24099" xr:uid="{75B13DD7-051A-4D8C-97B0-65EDF76FC648}"/>
    <cellStyle name="Überschrift 1 5" xfId="24100" xr:uid="{5D88CDF9-A1C0-43DD-9BEB-2ACB2BED3173}"/>
    <cellStyle name="Überschrift 1 5 2" xfId="24101" xr:uid="{5ED7D00B-B7F2-4D4B-ABEA-C67D94347C9C}"/>
    <cellStyle name="Überschrift 1 5 2 2" xfId="24102" xr:uid="{C61CE370-4AAD-4365-A7F7-430008CE99E2}"/>
    <cellStyle name="Überschrift 1 5 3" xfId="24103" xr:uid="{52828761-060F-4254-8D97-4848F93DAAF8}"/>
    <cellStyle name="Überschrift 1 5 3 2" xfId="24104" xr:uid="{6F0BE4EB-345B-44C8-A8C7-0BCFBF2D4AA1}"/>
    <cellStyle name="Überschrift 1 5 4" xfId="24105" xr:uid="{2027D26C-2A56-47CC-937D-C82115CA7034}"/>
    <cellStyle name="Überschrift 1 5 4 2" xfId="24106" xr:uid="{7738E4D6-C915-4F33-A399-44A34CBCA938}"/>
    <cellStyle name="Überschrift 1 5 5" xfId="24107" xr:uid="{ECEC7764-6F5E-4E5E-A9AB-8F1367541CD6}"/>
    <cellStyle name="Überschrift 1 6" xfId="24108" xr:uid="{1082A488-7ED4-4DDD-B26E-B86CEBBC7235}"/>
    <cellStyle name="Überschrift 1 6 2" xfId="24109" xr:uid="{9D8DA1F5-F79D-42EA-8051-B3D116B521EF}"/>
    <cellStyle name="Überschrift 1 6 2 2" xfId="24110" xr:uid="{1695D72D-2091-4185-9E1D-7401FEDDB39C}"/>
    <cellStyle name="Überschrift 1 6 3" xfId="24111" xr:uid="{64FEB7B6-716E-4BA7-A9FB-ABF330F17E27}"/>
    <cellStyle name="Überschrift 1 6 3 2" xfId="24112" xr:uid="{8CD9E391-7820-467A-AC6D-739E38BD3F96}"/>
    <cellStyle name="Überschrift 1 6 4" xfId="24113" xr:uid="{D72C77CA-328F-4BE1-A71D-38F849A0E800}"/>
    <cellStyle name="Überschrift 1 7" xfId="24114" xr:uid="{66F8D48E-30D1-40C2-96AF-9D526FC641A9}"/>
    <cellStyle name="Überschrift 1 7 2" xfId="24115" xr:uid="{C6CCCEDE-9AAB-4053-BFB9-D1E777E0B856}"/>
    <cellStyle name="Überschrift 1 8" xfId="24116" xr:uid="{F6A2686D-09AC-4BAC-9EBC-F0228E8D4D89}"/>
    <cellStyle name="Überschrift 1 8 2" xfId="24117" xr:uid="{DEB7486B-24A2-491A-BAAC-D654A06E96F4}"/>
    <cellStyle name="Überschrift 1 9" xfId="24118" xr:uid="{323EE272-671C-4DAD-B64F-A13923D924EC}"/>
    <cellStyle name="Überschrift 1 9 2" xfId="24119" xr:uid="{0FB06C3F-23FF-4FCC-A329-72160689FB70}"/>
    <cellStyle name="Überschrift 10" xfId="24120" xr:uid="{3F36C6C0-EB0D-4559-BFB6-17B51EA36FDD}"/>
    <cellStyle name="Überschrift 10 2" xfId="24121" xr:uid="{D7458917-6595-4E04-AED5-E8772DE8EA2F}"/>
    <cellStyle name="Überschrift 11" xfId="24122" xr:uid="{0BB98625-B882-4FF8-B39B-0602DA39FB69}"/>
    <cellStyle name="Überschrift 11 2" xfId="24123" xr:uid="{342D3C3B-AA98-421E-BF17-67B1AC0743AF}"/>
    <cellStyle name="Überschrift 12" xfId="24124" xr:uid="{19C7AA83-602C-420F-86B8-39BC82EE3EB7}"/>
    <cellStyle name="Überschrift 12 2" xfId="24125" xr:uid="{635C85E4-0CA1-4C71-A743-885D8E0DC677}"/>
    <cellStyle name="Überschrift 13" xfId="24126" xr:uid="{3367C5E4-BC6E-4C5B-9955-DBDCC8D58861}"/>
    <cellStyle name="Überschrift 14" xfId="24127" xr:uid="{A7D3A57B-415A-493C-AF40-073B6B673559}"/>
    <cellStyle name="Überschrift 15" xfId="24077" xr:uid="{DA25B74A-1222-434F-A37E-560846956CA7}"/>
    <cellStyle name="Überschrift 16" xfId="8253" xr:uid="{A12F4BFA-2B38-4B82-B814-36350D4D97E9}"/>
    <cellStyle name="Überschrift 2" xfId="6452" xr:uid="{369F11AE-50E5-45E3-8231-F78991E2F82E}"/>
    <cellStyle name="Überschrift 2 10" xfId="24129" xr:uid="{5BA21F3D-F831-4E46-A61B-7C6DAC17C1F9}"/>
    <cellStyle name="Überschrift 2 11" xfId="24130" xr:uid="{E69D4046-60FA-486A-9AEB-E7D2ABD7167B}"/>
    <cellStyle name="Überschrift 2 12" xfId="24128" xr:uid="{54317F44-1892-4799-8405-52CC681FD4C6}"/>
    <cellStyle name="Überschrift 2 13" xfId="8255" xr:uid="{BAEFC0BB-13B0-44EE-A07F-190BB709932B}"/>
    <cellStyle name="Überschrift 2 2" xfId="24131" xr:uid="{0F3BD3B5-1D6F-43B6-8DF7-425656B9027F}"/>
    <cellStyle name="Überschrift 2 2 2" xfId="24132" xr:uid="{044BEEAD-DC0C-4F9D-A991-AC666520745D}"/>
    <cellStyle name="Überschrift 2 2 2 2" xfId="24133" xr:uid="{1A191829-D4D2-4333-B9F1-FCCE90674121}"/>
    <cellStyle name="Überschrift 2 2 3" xfId="24134" xr:uid="{EFF9EE5E-36AE-448F-95D5-5E8FE582A05E}"/>
    <cellStyle name="Überschrift 2 2 3 2" xfId="24135" xr:uid="{A1F189F8-C9D4-4A1D-9F93-7A0562AF5D7B}"/>
    <cellStyle name="Überschrift 2 2 4" xfId="24136" xr:uid="{D008F660-EBC4-447A-9312-388A0A1FA493}"/>
    <cellStyle name="Überschrift 2 2 5" xfId="24137" xr:uid="{661EF4DF-CC18-4847-88CB-F7DD5A7832D1}"/>
    <cellStyle name="Überschrift 2 3" xfId="24138" xr:uid="{912A0145-7760-4E40-AC72-98EDC2083C49}"/>
    <cellStyle name="Überschrift 2 3 2" xfId="24139" xr:uid="{728A438B-AD27-41DF-95F4-A2BDBD93CAE7}"/>
    <cellStyle name="Überschrift 2 3 2 2" xfId="24140" xr:uid="{F45E718F-7F97-4C2F-BD34-F721FE622791}"/>
    <cellStyle name="Überschrift 2 3 3" xfId="24141" xr:uid="{6AA70980-6FF2-4892-8B52-B84CC6695377}"/>
    <cellStyle name="Überschrift 2 3 3 2" xfId="24142" xr:uid="{F1DBC2F0-238E-4F50-8DC0-1528D575EBFC}"/>
    <cellStyle name="Überschrift 2 3 4" xfId="24143" xr:uid="{1B19C3C7-9546-49EE-8F7E-EBA2BE2EABAB}"/>
    <cellStyle name="Überschrift 2 4" xfId="24144" xr:uid="{8ACFC10F-6FA5-4C26-A2C0-F5BDCBCD800C}"/>
    <cellStyle name="Überschrift 2 4 2" xfId="24145" xr:uid="{A5F5CAF1-6688-4127-9095-B008A60E9849}"/>
    <cellStyle name="Überschrift 2 4 2 2" xfId="24146" xr:uid="{83287114-97D8-4E58-8C72-8838AD0B05DE}"/>
    <cellStyle name="Überschrift 2 4 3" xfId="24147" xr:uid="{56814F95-F9B5-46A6-8567-0D0C057345BD}"/>
    <cellStyle name="Überschrift 2 4 3 2" xfId="24148" xr:uid="{049896A9-EB3C-4486-9F22-1C9843652E21}"/>
    <cellStyle name="Überschrift 2 4 4" xfId="24149" xr:uid="{6AC2946C-55B2-4038-8016-6DB0B84C2C8C}"/>
    <cellStyle name="Überschrift 2 5" xfId="24150" xr:uid="{47B0CD9C-6BCE-4DD8-ADC6-CA7A2E608A0D}"/>
    <cellStyle name="Überschrift 2 5 2" xfId="24151" xr:uid="{A64E2E4E-4D6D-497F-A466-45EFED371AC8}"/>
    <cellStyle name="Überschrift 2 5 2 2" xfId="24152" xr:uid="{29C6CEFD-BC6F-4E73-A005-AA14EEA170D1}"/>
    <cellStyle name="Überschrift 2 5 3" xfId="24153" xr:uid="{E19FE9D1-EB29-42C1-91E1-73BC4787A254}"/>
    <cellStyle name="Überschrift 2 5 3 2" xfId="24154" xr:uid="{9E03B2D9-779F-479E-8FFB-8D820B95094A}"/>
    <cellStyle name="Überschrift 2 5 4" xfId="24155" xr:uid="{051E0CDE-AEF9-4D9E-A1A0-3B91615D72A8}"/>
    <cellStyle name="Überschrift 2 5 4 2" xfId="24156" xr:uid="{2B5220CD-5133-4421-A183-8DEDB19E9C4F}"/>
    <cellStyle name="Überschrift 2 5 5" xfId="24157" xr:uid="{A5036A4F-CB3B-441F-8A0F-9B88A7979BFE}"/>
    <cellStyle name="Überschrift 2 6" xfId="24158" xr:uid="{D0F6D35C-9F47-45D1-8290-5DBA69C1E13A}"/>
    <cellStyle name="Überschrift 2 6 2" xfId="24159" xr:uid="{0C2AD42B-1107-4A67-94C7-278970B77D15}"/>
    <cellStyle name="Überschrift 2 6 2 2" xfId="24160" xr:uid="{0C6C7436-A781-4E5E-AB0D-841B80ACA8FF}"/>
    <cellStyle name="Überschrift 2 6 3" xfId="24161" xr:uid="{B812B83E-3B91-4B85-9B4A-5E804CAA67BA}"/>
    <cellStyle name="Überschrift 2 6 3 2" xfId="24162" xr:uid="{FAEF8061-F5A4-40BA-B0F6-F831FC9A45A3}"/>
    <cellStyle name="Überschrift 2 6 4" xfId="24163" xr:uid="{A28ACA05-B16D-464D-BA10-525B28D32365}"/>
    <cellStyle name="Überschrift 2 7" xfId="24164" xr:uid="{DAD69834-8D5E-4804-A985-422D85EB8414}"/>
    <cellStyle name="Überschrift 2 7 2" xfId="24165" xr:uid="{4BD66438-DA02-4969-9481-1A901217B0AB}"/>
    <cellStyle name="Überschrift 2 8" xfId="24166" xr:uid="{76030137-C117-4204-9D70-46DA1A857948}"/>
    <cellStyle name="Überschrift 2 8 2" xfId="24167" xr:uid="{A6E1F420-B84B-479B-A015-9734CBC3FDB7}"/>
    <cellStyle name="Überschrift 2 9" xfId="24168" xr:uid="{0ABBB131-C161-439B-A0A7-CA51E4E11025}"/>
    <cellStyle name="Überschrift 2 9 2" xfId="24169" xr:uid="{06D448E9-9B7F-4DB1-AE30-B769288B422B}"/>
    <cellStyle name="Überschrift 3" xfId="6453" xr:uid="{D02BF71F-4D5F-455D-AF74-308C474DB57F}"/>
    <cellStyle name="Überschrift 3 10" xfId="24171" xr:uid="{F8116943-0540-4E3F-9A43-AEAC9F7D795E}"/>
    <cellStyle name="Überschrift 3 11" xfId="24172" xr:uid="{FC8C2869-7902-4E4C-AF98-30F97F3C697A}"/>
    <cellStyle name="Überschrift 3 12" xfId="24170" xr:uid="{E78F9CFF-016C-4B89-B97E-7AC08700A81E}"/>
    <cellStyle name="Überschrift 3 13" xfId="8256" xr:uid="{77BD9BCA-FD05-4AED-B20D-AD22A783FFD3}"/>
    <cellStyle name="Überschrift 3 2" xfId="24173" xr:uid="{ECD46578-5D94-4241-A43E-17E2AB3E3A20}"/>
    <cellStyle name="Überschrift 3 2 2" xfId="24174" xr:uid="{0B76E059-0A34-4C2C-B1B9-DD7F1AF4C6FA}"/>
    <cellStyle name="Überschrift 3 2 2 2" xfId="24175" xr:uid="{0E9FABD6-BE41-4441-8AD0-673F500A5EF3}"/>
    <cellStyle name="Überschrift 3 2 3" xfId="24176" xr:uid="{229F725A-92B1-4A29-8E03-DB3EB5E4479A}"/>
    <cellStyle name="Überschrift 3 2 3 2" xfId="24177" xr:uid="{442A21A3-A60B-4357-8EA9-49B348E7F595}"/>
    <cellStyle name="Überschrift 3 2 4" xfId="24178" xr:uid="{B41BD2F9-56AB-4E50-9101-FBE99A17469F}"/>
    <cellStyle name="Überschrift 3 2 5" xfId="24179" xr:uid="{38A6BECE-157D-4ADB-956C-376F10314AF8}"/>
    <cellStyle name="Überschrift 3 3" xfId="24180" xr:uid="{87ED8077-3589-49D9-AFEE-54C0A5FF48CE}"/>
    <cellStyle name="Überschrift 3 3 2" xfId="24181" xr:uid="{69B390CB-F3CD-4BBA-961B-6BCAB4968552}"/>
    <cellStyle name="Überschrift 3 3 2 2" xfId="24182" xr:uid="{044EBC7F-B174-4422-A749-870B99AFC648}"/>
    <cellStyle name="Überschrift 3 3 3" xfId="24183" xr:uid="{11876BC4-085E-45BE-A53F-FFB5CBDF5816}"/>
    <cellStyle name="Überschrift 3 3 3 2" xfId="24184" xr:uid="{BFAD168D-777C-45B4-9242-AED08732C7CD}"/>
    <cellStyle name="Überschrift 3 3 4" xfId="24185" xr:uid="{868AD89D-B1CB-405C-9C4B-39F2F8261D2E}"/>
    <cellStyle name="Überschrift 3 4" xfId="24186" xr:uid="{D38AD9C2-050D-490A-89C4-9AC4C968DA45}"/>
    <cellStyle name="Überschrift 3 4 2" xfId="24187" xr:uid="{DBB30088-392B-4633-8040-598E2CDC1797}"/>
    <cellStyle name="Überschrift 3 4 2 2" xfId="24188" xr:uid="{59C2A143-10DF-4B70-A7C0-BCDDDDD11C7C}"/>
    <cellStyle name="Überschrift 3 4 3" xfId="24189" xr:uid="{B50847DD-82F3-45AA-B8F0-20A26E7BC545}"/>
    <cellStyle name="Überschrift 3 4 3 2" xfId="24190" xr:uid="{BEB3C050-3E89-493C-936F-198DE65BF780}"/>
    <cellStyle name="Überschrift 3 4 4" xfId="24191" xr:uid="{3C5C6C26-C27E-4B1B-93D1-170858869E23}"/>
    <cellStyle name="Überschrift 3 5" xfId="24192" xr:uid="{C9DABB2A-D4AD-4F3B-B1E5-A5E06937F651}"/>
    <cellStyle name="Überschrift 3 5 2" xfId="24193" xr:uid="{FD59E534-D89D-47DB-BB95-C2B4E48CCBA5}"/>
    <cellStyle name="Überschrift 3 5 2 2" xfId="24194" xr:uid="{FDAA3D3B-9742-4A85-8D76-A3F2BBC56B79}"/>
    <cellStyle name="Überschrift 3 5 3" xfId="24195" xr:uid="{844FC016-B57D-4EB2-A4A2-57DB2F816F53}"/>
    <cellStyle name="Überschrift 3 5 3 2" xfId="24196" xr:uid="{5C3DF33B-130F-482B-8D25-67C1A53457B9}"/>
    <cellStyle name="Überschrift 3 5 4" xfId="24197" xr:uid="{102C8CDA-BC87-4D32-A227-F359C2384BD3}"/>
    <cellStyle name="Überschrift 3 5 4 2" xfId="24198" xr:uid="{5A14ABD7-C3EF-401C-9CFE-0BEF002F5818}"/>
    <cellStyle name="Überschrift 3 5 5" xfId="24199" xr:uid="{D9D30A14-07B5-439E-8D2A-C520E6246133}"/>
    <cellStyle name="Überschrift 3 6" xfId="24200" xr:uid="{75491197-0638-4BCB-90C0-68BC22EC8743}"/>
    <cellStyle name="Überschrift 3 6 2" xfId="24201" xr:uid="{7E09985C-CF1A-48DB-A8FB-63938A21AC52}"/>
    <cellStyle name="Überschrift 3 6 2 2" xfId="24202" xr:uid="{6AE8901B-2B88-4C27-9364-697EA65966F0}"/>
    <cellStyle name="Überschrift 3 6 3" xfId="24203" xr:uid="{9AB13AF7-BB92-4763-A22E-FE3D3D0A0DB5}"/>
    <cellStyle name="Überschrift 3 6 3 2" xfId="24204" xr:uid="{0E81DD67-3A9A-411F-8108-053A1CD90EDF}"/>
    <cellStyle name="Überschrift 3 6 4" xfId="24205" xr:uid="{F38B2D83-F9DA-41E5-8988-202CDCD33CBA}"/>
    <cellStyle name="Überschrift 3 7" xfId="24206" xr:uid="{CCC88653-182B-4CA1-B0EF-26F0CD968CE2}"/>
    <cellStyle name="Überschrift 3 7 2" xfId="24207" xr:uid="{38EB57B0-7042-40D5-B41F-C84B14174DBD}"/>
    <cellStyle name="Überschrift 3 8" xfId="24208" xr:uid="{0998F055-AE83-4CDA-9B68-4DD12AE9C375}"/>
    <cellStyle name="Überschrift 3 8 2" xfId="24209" xr:uid="{0706FB8A-4BA9-450C-86F2-9368DD77DF1D}"/>
    <cellStyle name="Überschrift 3 9" xfId="24210" xr:uid="{9DF5A343-81C5-470E-A35B-787CBBA440AB}"/>
    <cellStyle name="Überschrift 3 9 2" xfId="24211" xr:uid="{29845B34-DFC9-4503-8D2C-809B41F4BF4D}"/>
    <cellStyle name="Überschrift 4" xfId="6454" xr:uid="{E15D1038-5174-438C-82E5-1945B6094922}"/>
    <cellStyle name="Überschrift 4 10" xfId="24213" xr:uid="{6BD1F1D4-6BDF-471E-B6C0-59633EF64834}"/>
    <cellStyle name="Überschrift 4 11" xfId="24214" xr:uid="{44CB8990-0F56-405A-B1C3-B3ADB1CB6D3D}"/>
    <cellStyle name="Überschrift 4 12" xfId="24212" xr:uid="{601D6287-947E-4477-89B0-32E2B25154AD}"/>
    <cellStyle name="Überschrift 4 13" xfId="8257" xr:uid="{31541D47-EC74-49DA-9554-DD74CB899840}"/>
    <cellStyle name="Überschrift 4 2" xfId="24215" xr:uid="{2BA5048F-03F8-4AA8-99C9-168FF70777C6}"/>
    <cellStyle name="Überschrift 4 2 2" xfId="24216" xr:uid="{D9EFE419-7A16-41E0-9481-885C9347180E}"/>
    <cellStyle name="Überschrift 4 2 2 2" xfId="24217" xr:uid="{C3B5FBE6-D8FE-463C-BDFF-348D1621262B}"/>
    <cellStyle name="Überschrift 4 2 3" xfId="24218" xr:uid="{344D73AE-FFD8-4498-B441-563D380B8325}"/>
    <cellStyle name="Überschrift 4 2 3 2" xfId="24219" xr:uid="{897E78A8-8249-4C90-AF6B-692CFC27D624}"/>
    <cellStyle name="Überschrift 4 2 4" xfId="24220" xr:uid="{148643CC-7F81-4ED5-808F-EC1FA603C85A}"/>
    <cellStyle name="Überschrift 4 2 5" xfId="24221" xr:uid="{99701FE1-3499-4C1B-80A1-BD887768166B}"/>
    <cellStyle name="Überschrift 4 3" xfId="24222" xr:uid="{CC6C95E6-A1DA-4A19-B4E4-B7B7FE37BB5B}"/>
    <cellStyle name="Überschrift 4 3 2" xfId="24223" xr:uid="{03A7134C-5993-41F7-98A4-15C7D8AB083E}"/>
    <cellStyle name="Überschrift 4 3 2 2" xfId="24224" xr:uid="{E49619ED-FAF3-423A-AC82-90FB559D6BCC}"/>
    <cellStyle name="Überschrift 4 3 3" xfId="24225" xr:uid="{1779967A-5EB3-41EA-A89F-F987D3E71BB7}"/>
    <cellStyle name="Überschrift 4 3 3 2" xfId="24226" xr:uid="{4278C412-922C-417A-9100-14F09E9E2D86}"/>
    <cellStyle name="Überschrift 4 3 4" xfId="24227" xr:uid="{1BB16E5C-F612-4633-9B50-5C0CC4A379D1}"/>
    <cellStyle name="Überschrift 4 4" xfId="24228" xr:uid="{DF214C5F-587E-4DFF-BD0F-C580CC0D3642}"/>
    <cellStyle name="Überschrift 4 4 2" xfId="24229" xr:uid="{7CC0ECE2-C034-4B05-852F-E4378F73EA57}"/>
    <cellStyle name="Überschrift 4 4 2 2" xfId="24230" xr:uid="{5B82718C-BD88-46D5-BC4D-1F931801E4FE}"/>
    <cellStyle name="Überschrift 4 4 3" xfId="24231" xr:uid="{24833286-A48E-42D0-9E08-B35A03B9FD69}"/>
    <cellStyle name="Überschrift 4 4 3 2" xfId="24232" xr:uid="{FC51595F-E2DC-4ACE-B16E-2B301339F3DC}"/>
    <cellStyle name="Überschrift 4 4 4" xfId="24233" xr:uid="{AB88AD5C-7B65-4473-B94A-EE335DAB7FFC}"/>
    <cellStyle name="Überschrift 4 5" xfId="24234" xr:uid="{55CE1F90-B6F6-4277-9B90-43E213BD3162}"/>
    <cellStyle name="Überschrift 4 5 2" xfId="24235" xr:uid="{2E5540B4-ADC3-4AF0-BA0A-CDCF215EA3E0}"/>
    <cellStyle name="Überschrift 4 5 2 2" xfId="24236" xr:uid="{9C34DC6B-796E-4A6D-8D34-65AC543F8B5B}"/>
    <cellStyle name="Überschrift 4 5 3" xfId="24237" xr:uid="{243E03A8-AC04-4D5D-B1D4-9AE43B0E757D}"/>
    <cellStyle name="Überschrift 4 5 3 2" xfId="24238" xr:uid="{139EB5E7-58CE-4BD9-9D95-B5860BC55D72}"/>
    <cellStyle name="Überschrift 4 5 4" xfId="24239" xr:uid="{7DCEA9CB-E31F-4BCD-8777-50CFD33A5F5F}"/>
    <cellStyle name="Überschrift 4 5 4 2" xfId="24240" xr:uid="{A746A111-C5BF-46B6-AC2C-58C4AE96BDAD}"/>
    <cellStyle name="Überschrift 4 5 5" xfId="24241" xr:uid="{C755C3E5-16C7-4F56-830A-9121312C13C3}"/>
    <cellStyle name="Überschrift 4 6" xfId="24242" xr:uid="{0FCE8BDA-ADDD-48D2-9434-F8C08C17F08A}"/>
    <cellStyle name="Überschrift 4 6 2" xfId="24243" xr:uid="{0B6AE2F6-A24D-4B8B-AE5D-9C59D5496197}"/>
    <cellStyle name="Überschrift 4 6 2 2" xfId="24244" xr:uid="{D3726921-B3A8-4ECD-B35A-068AC9CE42CE}"/>
    <cellStyle name="Überschrift 4 6 3" xfId="24245" xr:uid="{0107C541-FDC7-4342-893F-A6637FA05332}"/>
    <cellStyle name="Überschrift 4 6 3 2" xfId="24246" xr:uid="{4AA409EE-FFCD-4DC8-B2B4-827A0BA43578}"/>
    <cellStyle name="Überschrift 4 6 4" xfId="24247" xr:uid="{6DF7B82B-A544-4503-B773-0D50B1F1BDE4}"/>
    <cellStyle name="Überschrift 4 7" xfId="24248" xr:uid="{9D6B82AD-55E8-4E9B-9D19-976E8C9E1D6A}"/>
    <cellStyle name="Überschrift 4 7 2" xfId="24249" xr:uid="{5359057D-DB59-42E0-91A8-47A079BEB411}"/>
    <cellStyle name="Überschrift 4 8" xfId="24250" xr:uid="{25CD0E6D-7982-4614-A2A3-78F9AE6F6AE4}"/>
    <cellStyle name="Überschrift 4 8 2" xfId="24251" xr:uid="{6F430365-548F-4F3A-A8A6-961D19F12380}"/>
    <cellStyle name="Überschrift 4 9" xfId="24252" xr:uid="{AAFC90B7-1DD5-4068-A949-22E1E77D40D2}"/>
    <cellStyle name="Überschrift 4 9 2" xfId="24253" xr:uid="{E8440680-CD47-4606-B938-DC7540A70478}"/>
    <cellStyle name="Überschrift 5" xfId="24254" xr:uid="{4C669BA0-9B7C-44BA-94AD-2170C168C8C3}"/>
    <cellStyle name="Überschrift 5 2" xfId="24255" xr:uid="{E5A24E26-AD93-4D1A-9180-079CC0C4DEA1}"/>
    <cellStyle name="Überschrift 5 2 2" xfId="24256" xr:uid="{F842BD67-EC34-49C5-A2F5-19C36E564466}"/>
    <cellStyle name="Überschrift 5 3" xfId="24257" xr:uid="{845F3FC1-9B67-4CD9-AE99-B0DC388AE40E}"/>
    <cellStyle name="Überschrift 5 3 2" xfId="24258" xr:uid="{5C4EF7C2-B073-4310-AE7F-BD8568C5B4E7}"/>
    <cellStyle name="Überschrift 5 4" xfId="24259" xr:uid="{FCDF3A9C-C604-4076-9429-EF6E7A3D51B1}"/>
    <cellStyle name="Überschrift 5 5" xfId="24260" xr:uid="{F1ABD97B-E385-4D50-BE63-927655CD06A1}"/>
    <cellStyle name="Überschrift 6" xfId="24261" xr:uid="{F9F64D70-1295-4BB9-B2C7-8F7E91DA91B0}"/>
    <cellStyle name="Überschrift 6 2" xfId="24262" xr:uid="{0E69067E-0DF3-4ADD-8F5A-2A557A37E7FD}"/>
    <cellStyle name="Überschrift 6 2 2" xfId="24263" xr:uid="{A861A64F-32D6-420A-A73F-3036FF6E0548}"/>
    <cellStyle name="Überschrift 6 3" xfId="24264" xr:uid="{03A1E839-5F36-4AD6-B568-0A52FE8930C6}"/>
    <cellStyle name="Überschrift 6 3 2" xfId="24265" xr:uid="{0E43A60B-6F9F-4A8B-A2B2-164418184B3B}"/>
    <cellStyle name="Überschrift 6 4" xfId="24266" xr:uid="{446EFF31-BAE6-4AF4-8137-0CC75318DDBC}"/>
    <cellStyle name="Überschrift 7" xfId="24267" xr:uid="{E73DB8C0-D1CB-4784-AA95-B0A34CE17910}"/>
    <cellStyle name="Überschrift 7 2" xfId="24268" xr:uid="{C5553E6D-02AB-46A0-819A-E7B059FD7E81}"/>
    <cellStyle name="Überschrift 7 2 2" xfId="24269" xr:uid="{37C22DA3-4FCE-4F46-B8D8-2D9BEFA10666}"/>
    <cellStyle name="Überschrift 7 3" xfId="24270" xr:uid="{C290A844-DFD8-49D4-A47C-544F590AA878}"/>
    <cellStyle name="Überschrift 7 3 2" xfId="24271" xr:uid="{18F021DA-1BC5-4EF6-A532-442F67280E4F}"/>
    <cellStyle name="Überschrift 7 4" xfId="24272" xr:uid="{CD093E83-38DC-4779-A352-B1B2F6CD5558}"/>
    <cellStyle name="Überschrift 8" xfId="24273" xr:uid="{B1D41B23-4B9C-46D8-B8BC-8A62823B581A}"/>
    <cellStyle name="Überschrift 8 2" xfId="24274" xr:uid="{7094AF9F-0D4A-4087-9684-337CEAACD3A4}"/>
    <cellStyle name="Überschrift 8 2 2" xfId="24275" xr:uid="{AB55F63B-F49B-4BD4-98B4-F2BB941FB33A}"/>
    <cellStyle name="Überschrift 8 3" xfId="24276" xr:uid="{8BF0A969-BCC5-4DFC-B740-F1D17464ADD5}"/>
    <cellStyle name="Überschrift 8 3 2" xfId="24277" xr:uid="{3F6D2CB1-D6BD-4360-9D16-59D79B256530}"/>
    <cellStyle name="Überschrift 8 4" xfId="24278" xr:uid="{2A6C8EAB-0A0A-4F7D-925A-A67681ED1402}"/>
    <cellStyle name="Überschrift 8 4 2" xfId="24279" xr:uid="{2FC16AAA-B756-4EB5-B4EF-1215BC5E9E22}"/>
    <cellStyle name="Überschrift 8 5" xfId="24280" xr:uid="{4574BEC5-4A61-47EE-ACF3-7617F71DCD6F}"/>
    <cellStyle name="Überschrift 9" xfId="24281" xr:uid="{CAEB856D-14D9-46D6-BDE4-313C00895BA4}"/>
    <cellStyle name="Überschrift 9 2" xfId="24282" xr:uid="{98D3EAAE-1E29-4CCC-8E03-A2BBC2092917}"/>
    <cellStyle name="Überschrift 9 2 2" xfId="24283" xr:uid="{35DF380C-1563-405B-BA5D-3FF64D3C3141}"/>
    <cellStyle name="Überschrift 9 3" xfId="24284" xr:uid="{C535F6C2-949F-417F-A62F-609A21CA2CF1}"/>
    <cellStyle name="Überschrift 9 3 2" xfId="24285" xr:uid="{230A3EC5-679A-49EF-9023-FEC438328FB7}"/>
    <cellStyle name="Überschrift 9 4" xfId="24286" xr:uid="{ABABA25C-A8E2-49EB-855F-01FF3146C64B}"/>
    <cellStyle name="Unit" xfId="6798" xr:uid="{7364DEC7-E838-4BE8-AC68-115E40927DE0}"/>
    <cellStyle name="Unit 2" xfId="6799" xr:uid="{5768D6FA-5D9D-4536-A18C-85018C5437B9}"/>
    <cellStyle name="Unit 2 2" xfId="6800" xr:uid="{E268B791-CE1F-4845-8616-8D1EE4591C0D}"/>
    <cellStyle name="Valuutta_Layo9704" xfId="2027" xr:uid="{18A423B0-C474-4105-90D8-F4BB85962207}"/>
    <cellStyle name="Verknüpfte Zelle" xfId="6455" xr:uid="{3451CEA4-90C1-4BEE-A4C4-3B8AD206E0AB}"/>
    <cellStyle name="Verknüpfte Zelle 10" xfId="24288" xr:uid="{088488EE-A1CC-47D2-B331-B9B9E1CAB562}"/>
    <cellStyle name="Verknüpfte Zelle 11" xfId="24289" xr:uid="{F2D05F35-984E-435A-9F15-7BEB40B63C1D}"/>
    <cellStyle name="Verknüpfte Zelle 12" xfId="24287" xr:uid="{C027D526-1F2D-44EE-A0B6-FE98570501FB}"/>
    <cellStyle name="Verknüpfte Zelle 13" xfId="8258" xr:uid="{96D12850-9A03-4358-8D7D-303B0105B82D}"/>
    <cellStyle name="Verknüpfte Zelle 2" xfId="24290" xr:uid="{4A694F42-A01D-47D5-A800-3670FCCCCB01}"/>
    <cellStyle name="Verknüpfte Zelle 2 2" xfId="24291" xr:uid="{F2907256-C0E6-48B6-9012-C3FD3A63CA5E}"/>
    <cellStyle name="Verknüpfte Zelle 2 2 2" xfId="24292" xr:uid="{24C3931F-E040-4514-9CF0-6CD4F26CB05E}"/>
    <cellStyle name="Verknüpfte Zelle 2 3" xfId="24293" xr:uid="{6E723DAC-C118-410B-9553-B319670E31D5}"/>
    <cellStyle name="Verknüpfte Zelle 2 3 2" xfId="24294" xr:uid="{2998D6FC-DC49-44D0-B005-CCDC7CF4CADA}"/>
    <cellStyle name="Verknüpfte Zelle 2 4" xfId="24295" xr:uid="{7B20B423-A562-4CF3-A75D-4C4F5FEA7EC5}"/>
    <cellStyle name="Verknüpfte Zelle 2 5" xfId="24296" xr:uid="{7488AD8F-0B91-4284-AD9B-21EC7FF23C05}"/>
    <cellStyle name="Verknüpfte Zelle 3" xfId="24297" xr:uid="{22982256-5587-4F11-BF47-06C0AC7477FF}"/>
    <cellStyle name="Verknüpfte Zelle 3 2" xfId="24298" xr:uid="{E915E910-75E2-40E4-ADE4-B84763DC24B2}"/>
    <cellStyle name="Verknüpfte Zelle 3 2 2" xfId="24299" xr:uid="{2A90A0BB-40F8-4E1A-ABD3-1E73840158CB}"/>
    <cellStyle name="Verknüpfte Zelle 3 3" xfId="24300" xr:uid="{EF6327D4-96A0-4BBE-B610-56508FAD3294}"/>
    <cellStyle name="Verknüpfte Zelle 3 3 2" xfId="24301" xr:uid="{42A46CC5-24AD-4F3F-BDE5-D3A344DFFF47}"/>
    <cellStyle name="Verknüpfte Zelle 3 4" xfId="24302" xr:uid="{96B3DA1A-8F7E-45AC-928F-CE93A05A4EE0}"/>
    <cellStyle name="Verknüpfte Zelle 4" xfId="24303" xr:uid="{5C04C873-0F81-4F6E-B1EB-E4EAC50704F3}"/>
    <cellStyle name="Verknüpfte Zelle 4 2" xfId="24304" xr:uid="{9949B710-596C-4FC0-A91A-D45E9822F3BC}"/>
    <cellStyle name="Verknüpfte Zelle 4 2 2" xfId="24305" xr:uid="{C74646B4-6F50-412A-A62B-BF7189DC9CB9}"/>
    <cellStyle name="Verknüpfte Zelle 4 3" xfId="24306" xr:uid="{50EABAB2-6459-4184-AEE5-2F071C71B1B2}"/>
    <cellStyle name="Verknüpfte Zelle 4 3 2" xfId="24307" xr:uid="{754F5489-EC00-4CB2-AAB1-3AD163782429}"/>
    <cellStyle name="Verknüpfte Zelle 4 4" xfId="24308" xr:uid="{23BF4AD6-6783-4254-BEFD-C0F44BCB7B76}"/>
    <cellStyle name="Verknüpfte Zelle 5" xfId="24309" xr:uid="{EADC3CEE-E2FE-4CBF-BE78-E6BCC5EB3228}"/>
    <cellStyle name="Verknüpfte Zelle 5 2" xfId="24310" xr:uid="{E0A851A1-F7FA-432A-B85B-03EA28508440}"/>
    <cellStyle name="Verknüpfte Zelle 5 2 2" xfId="24311" xr:uid="{2448E7C3-968F-4CB3-A463-040FAECF2571}"/>
    <cellStyle name="Verknüpfte Zelle 5 3" xfId="24312" xr:uid="{1907EAD6-4220-49A9-9AF5-9E6C6187E5F1}"/>
    <cellStyle name="Verknüpfte Zelle 5 3 2" xfId="24313" xr:uid="{5EDCDD34-BBA0-4C48-A82E-1D96FA34D7ED}"/>
    <cellStyle name="Verknüpfte Zelle 5 4" xfId="24314" xr:uid="{013570A4-2A05-4000-B87C-5C98C7BEDA81}"/>
    <cellStyle name="Verknüpfte Zelle 5 4 2" xfId="24315" xr:uid="{60C91E9E-DDF7-4DD4-A9E1-877DFBC3ECDC}"/>
    <cellStyle name="Verknüpfte Zelle 5 5" xfId="24316" xr:uid="{B69E44BB-20B9-44DC-81DA-4976CD200227}"/>
    <cellStyle name="Verknüpfte Zelle 6" xfId="24317" xr:uid="{6779945D-5EDE-4933-BC75-06F160CFC48E}"/>
    <cellStyle name="Verknüpfte Zelle 6 2" xfId="24318" xr:uid="{A99B9332-B0F6-43F5-8AAE-5E73DB009EDC}"/>
    <cellStyle name="Verknüpfte Zelle 6 2 2" xfId="24319" xr:uid="{2F824A5A-C25B-42EA-B922-4C28883BAC04}"/>
    <cellStyle name="Verknüpfte Zelle 6 3" xfId="24320" xr:uid="{EA7B3649-EA67-426D-96D7-01AA6777A5FE}"/>
    <cellStyle name="Verknüpfte Zelle 6 3 2" xfId="24321" xr:uid="{363B8083-E9F7-47A0-A377-A76E2AD2AC67}"/>
    <cellStyle name="Verknüpfte Zelle 6 4" xfId="24322" xr:uid="{49A6D4D3-73E3-4967-A892-8A424C238956}"/>
    <cellStyle name="Verknüpfte Zelle 7" xfId="24323" xr:uid="{7553E538-A86F-4356-A71B-05CD6B445796}"/>
    <cellStyle name="Verknüpfte Zelle 7 2" xfId="24324" xr:uid="{4FC43858-5CB7-4716-B73C-02A603A3B52E}"/>
    <cellStyle name="Verknüpfte Zelle 8" xfId="24325" xr:uid="{5054E45F-9BD2-4732-9A22-8839203AD29B}"/>
    <cellStyle name="Verknüpfte Zelle 8 2" xfId="24326" xr:uid="{61DD345C-0BE1-4C8B-927F-925FD7400A8A}"/>
    <cellStyle name="Verknüpfte Zelle 9" xfId="24327" xr:uid="{2BDBE182-01A5-4C33-810D-6D93FBBC9E45}"/>
    <cellStyle name="Verknüpfte Zelle 9 2" xfId="24328" xr:uid="{A96F2CEE-F466-4160-AAB6-DD08A366AED7}"/>
    <cellStyle name="Warnender Text" xfId="6456" xr:uid="{930C0986-A0F8-4F86-89D0-4AF98451A0EF}"/>
    <cellStyle name="Warnender Text 10" xfId="24330" xr:uid="{E453E903-506A-4356-A733-8AFBB3C3573D}"/>
    <cellStyle name="Warnender Text 11" xfId="24331" xr:uid="{F6EE7018-3C60-49AF-A924-AA1E3F435E45}"/>
    <cellStyle name="Warnender Text 12" xfId="24329" xr:uid="{A6C5905E-9C7F-48E0-BC62-907268FA214E}"/>
    <cellStyle name="Warnender Text 13" xfId="8259" xr:uid="{9483688A-7C2A-4FFC-9741-0210C3BE94F7}"/>
    <cellStyle name="Warnender Text 2" xfId="24332" xr:uid="{085842E7-EAD7-4465-81E4-F662948EFEF4}"/>
    <cellStyle name="Warnender Text 2 2" xfId="24333" xr:uid="{C97251E6-2932-477E-BA69-652891695580}"/>
    <cellStyle name="Warnender Text 2 2 2" xfId="24334" xr:uid="{36CE985F-EC29-4CB4-82C7-6B515F9455D0}"/>
    <cellStyle name="Warnender Text 2 3" xfId="24335" xr:uid="{ED5E1D4E-0866-4902-92E0-C7510CE6D007}"/>
    <cellStyle name="Warnender Text 2 3 2" xfId="24336" xr:uid="{D7B38446-09B4-4268-9A21-3032AC396C74}"/>
    <cellStyle name="Warnender Text 2 4" xfId="24337" xr:uid="{BC33FBE3-927B-41B6-84AA-00A981439CA0}"/>
    <cellStyle name="Warnender Text 2 5" xfId="24338" xr:uid="{CF78F1A8-7132-45C0-8E54-5C11873556D3}"/>
    <cellStyle name="Warnender Text 3" xfId="24339" xr:uid="{32735C38-502F-4549-BE6E-0FB0C0379F99}"/>
    <cellStyle name="Warnender Text 3 2" xfId="24340" xr:uid="{49DB8F2F-C5FD-4368-8773-F06C7549C0D2}"/>
    <cellStyle name="Warnender Text 3 2 2" xfId="24341" xr:uid="{059D7609-76AD-43A9-A78A-185497E8A348}"/>
    <cellStyle name="Warnender Text 3 3" xfId="24342" xr:uid="{8B6FFB96-B1AF-4695-8D9D-381B8351C8C6}"/>
    <cellStyle name="Warnender Text 3 3 2" xfId="24343" xr:uid="{5DD9146D-7FC0-4723-B6A8-D8332EC13A32}"/>
    <cellStyle name="Warnender Text 3 4" xfId="24344" xr:uid="{6D8A0CC5-68A2-4A95-A6E0-280F0E5BEF53}"/>
    <cellStyle name="Warnender Text 4" xfId="24345" xr:uid="{05FF531A-0B3A-4BC7-B97B-286B57375207}"/>
    <cellStyle name="Warnender Text 4 2" xfId="24346" xr:uid="{24FAEC3D-CB41-4E9F-82E6-D6A148FFC8C2}"/>
    <cellStyle name="Warnender Text 4 2 2" xfId="24347" xr:uid="{B3F3735E-4085-44A7-943C-3AE5B9867E26}"/>
    <cellStyle name="Warnender Text 4 3" xfId="24348" xr:uid="{5987C499-9905-4C23-AC51-22AE96C81A3B}"/>
    <cellStyle name="Warnender Text 4 3 2" xfId="24349" xr:uid="{C8BD4C80-A093-4113-BB73-0BCEFD5D0E4A}"/>
    <cellStyle name="Warnender Text 4 4" xfId="24350" xr:uid="{3E95DAEA-385F-4762-A29E-CED7FF88D71D}"/>
    <cellStyle name="Warnender Text 5" xfId="24351" xr:uid="{431454C7-BDD7-45C9-B92A-4F6101DDC819}"/>
    <cellStyle name="Warnender Text 5 2" xfId="24352" xr:uid="{633CF6FC-426F-4345-8ECE-F003F20A0BD5}"/>
    <cellStyle name="Warnender Text 5 2 2" xfId="24353" xr:uid="{98AE55C9-A4B4-4E5A-A302-2683F78CA514}"/>
    <cellStyle name="Warnender Text 5 3" xfId="24354" xr:uid="{1FEBB8A4-6AF5-4C8E-B13C-6DE116C38228}"/>
    <cellStyle name="Warnender Text 5 3 2" xfId="24355" xr:uid="{AE3F53E9-98ED-4FC0-884D-D81B37BF5C58}"/>
    <cellStyle name="Warnender Text 5 4" xfId="24356" xr:uid="{7EB4A8D7-5F65-4642-BE86-5A9792918264}"/>
    <cellStyle name="Warnender Text 5 4 2" xfId="24357" xr:uid="{AC5D6EA8-ABC9-4B4E-9E91-A4C0F4F2A8CC}"/>
    <cellStyle name="Warnender Text 5 5" xfId="24358" xr:uid="{1A5C6AF0-7535-4538-BBBF-29011D554500}"/>
    <cellStyle name="Warnender Text 6" xfId="24359" xr:uid="{9E6E133F-1EB5-45DD-AF1E-A34DB5754697}"/>
    <cellStyle name="Warnender Text 6 2" xfId="24360" xr:uid="{B41593FF-9E35-484B-9C55-269A0762F337}"/>
    <cellStyle name="Warnender Text 6 2 2" xfId="24361" xr:uid="{46665E7B-5206-4374-8D4B-D6E3BBD14AD1}"/>
    <cellStyle name="Warnender Text 6 3" xfId="24362" xr:uid="{EAF25E80-AF97-484A-8359-B16DD8E2B7FF}"/>
    <cellStyle name="Warnender Text 6 3 2" xfId="24363" xr:uid="{92D61118-1D7A-4575-B79D-7C3F1696E18B}"/>
    <cellStyle name="Warnender Text 6 4" xfId="24364" xr:uid="{26ECC04B-BB15-4A75-8EF6-B187307085CA}"/>
    <cellStyle name="Warnender Text 7" xfId="24365" xr:uid="{6077B16D-7E06-4E5C-8C50-01B6C1F5ED3E}"/>
    <cellStyle name="Warnender Text 7 2" xfId="24366" xr:uid="{52C82498-024B-48B6-B172-A3964A0E2D96}"/>
    <cellStyle name="Warnender Text 8" xfId="24367" xr:uid="{CD2EBF85-4AA4-48CB-A021-896B60386F2D}"/>
    <cellStyle name="Warnender Text 8 2" xfId="24368" xr:uid="{7704BC21-1D18-4BCE-86B4-81273F4C8426}"/>
    <cellStyle name="Warnender Text 9" xfId="24369" xr:uid="{0D03E859-D2DC-41B8-A270-6DDBCB8F938F}"/>
    <cellStyle name="Warnender Text 9 2" xfId="24370" xr:uid="{003322ED-2325-4758-A343-1D96DE5B9E7B}"/>
    <cellStyle name="Warning Text" xfId="16" builtinId="11" customBuiltin="1"/>
    <cellStyle name="Warning Text 10" xfId="6457" xr:uid="{CA6BB6DF-92FE-483E-B05F-4552C9CB9D72}"/>
    <cellStyle name="Warning Text 10 10" xfId="24372" xr:uid="{94F05EF0-E0AE-4D08-B3F8-B684B176E281}"/>
    <cellStyle name="Warning Text 10 11" xfId="24373" xr:uid="{A6162B63-BBE4-4575-B744-5F7454A1FD7E}"/>
    <cellStyle name="Warning Text 10 12" xfId="24371" xr:uid="{3E35F358-CCFC-46DD-AA47-00F9460A82BF}"/>
    <cellStyle name="Warning Text 10 13" xfId="8260" xr:uid="{21C12C9F-DA73-445D-81C0-355E1334F87A}"/>
    <cellStyle name="Warning Text 10 2" xfId="24374" xr:uid="{13C0F3A5-48FE-430B-8490-A18F75E5800E}"/>
    <cellStyle name="Warning Text 10 2 2" xfId="24375" xr:uid="{D77EFC2C-F71C-4D9A-AF14-F2591E827695}"/>
    <cellStyle name="Warning Text 10 2 2 2" xfId="24376" xr:uid="{C5007B15-77EC-4092-8134-01D2255288C7}"/>
    <cellStyle name="Warning Text 10 2 3" xfId="24377" xr:uid="{307AA5D8-C904-4237-ABA7-38B5E9C02C1A}"/>
    <cellStyle name="Warning Text 10 2 3 2" xfId="24378" xr:uid="{AA115C14-696F-4ABA-8032-5FD4F2F96D96}"/>
    <cellStyle name="Warning Text 10 2 4" xfId="24379" xr:uid="{8666DEE3-B39F-4797-A4E2-4FC21D6D8237}"/>
    <cellStyle name="Warning Text 10 2 5" xfId="24380" xr:uid="{26B919C9-C649-411F-92DB-796574C75386}"/>
    <cellStyle name="Warning Text 10 3" xfId="24381" xr:uid="{01ABA5D3-588F-4ED0-99E4-C87B6002F849}"/>
    <cellStyle name="Warning Text 10 3 2" xfId="24382" xr:uid="{3FE6109E-A144-4E2E-95C6-2716BF8B6284}"/>
    <cellStyle name="Warning Text 10 3 2 2" xfId="24383" xr:uid="{2955C9C8-2845-48E6-87BD-D63E546F824F}"/>
    <cellStyle name="Warning Text 10 3 3" xfId="24384" xr:uid="{2047BD79-0A26-49AF-8D42-F533B71E19EE}"/>
    <cellStyle name="Warning Text 10 3 3 2" xfId="24385" xr:uid="{1EC85D2E-D2F5-4451-A1AE-C2A4733EC60A}"/>
    <cellStyle name="Warning Text 10 3 4" xfId="24386" xr:uid="{2FFDBDD0-992F-44F8-B1A2-336D1AA8E415}"/>
    <cellStyle name="Warning Text 10 4" xfId="24387" xr:uid="{D1953B0B-917A-4F4B-8DAF-E475FA685F57}"/>
    <cellStyle name="Warning Text 10 4 2" xfId="24388" xr:uid="{B4FA6C32-7371-49CD-B6DA-637EAF9CF7BB}"/>
    <cellStyle name="Warning Text 10 4 2 2" xfId="24389" xr:uid="{199C4562-336B-43A7-9A3C-988E881041E7}"/>
    <cellStyle name="Warning Text 10 4 3" xfId="24390" xr:uid="{FA05C747-9A5F-4E25-8F9D-C845E567118B}"/>
    <cellStyle name="Warning Text 10 4 3 2" xfId="24391" xr:uid="{945B75A6-FE48-4C0C-B33B-0414F0AAE200}"/>
    <cellStyle name="Warning Text 10 4 4" xfId="24392" xr:uid="{EED3BDAC-8458-4DC6-B197-0A71FFCA68B5}"/>
    <cellStyle name="Warning Text 10 5" xfId="24393" xr:uid="{32A8BDC6-7716-473D-BAC7-5C29774FBC7E}"/>
    <cellStyle name="Warning Text 10 5 2" xfId="24394" xr:uid="{2BBF206D-8630-4C9F-A03F-E96626F89CA9}"/>
    <cellStyle name="Warning Text 10 5 2 2" xfId="24395" xr:uid="{E54B9BA4-FEBE-4C3B-9E01-5997E9C9CE18}"/>
    <cellStyle name="Warning Text 10 5 3" xfId="24396" xr:uid="{38B378FB-7BE7-44B2-8703-829141D1DAAF}"/>
    <cellStyle name="Warning Text 10 5 3 2" xfId="24397" xr:uid="{6A3D7E89-D906-4B19-96ED-B6876416FB59}"/>
    <cellStyle name="Warning Text 10 5 4" xfId="24398" xr:uid="{066059E7-4A4A-4F64-86C6-23C8D4E37D80}"/>
    <cellStyle name="Warning Text 10 5 4 2" xfId="24399" xr:uid="{9D219C8D-960B-46D7-9691-0F6D7E630AB6}"/>
    <cellStyle name="Warning Text 10 5 5" xfId="24400" xr:uid="{D4A21F9E-FAF9-4124-A8D0-C056254E1AC0}"/>
    <cellStyle name="Warning Text 10 6" xfId="24401" xr:uid="{5864555E-835B-4019-9F4E-01FFE195EFE5}"/>
    <cellStyle name="Warning Text 10 6 2" xfId="24402" xr:uid="{53B73CFA-3DAC-47C3-906B-1F776C47B8E2}"/>
    <cellStyle name="Warning Text 10 6 2 2" xfId="24403" xr:uid="{2E6C7821-CCDF-4FBD-8006-A4BEEB3BF0F9}"/>
    <cellStyle name="Warning Text 10 6 3" xfId="24404" xr:uid="{F6FB6321-6129-4A6F-8C0D-236E921FF9F3}"/>
    <cellStyle name="Warning Text 10 6 3 2" xfId="24405" xr:uid="{74361ECC-26EF-4335-B3B3-E6947A9EAF3A}"/>
    <cellStyle name="Warning Text 10 6 4" xfId="24406" xr:uid="{CCF49B8B-37D4-4A30-82E0-F4EC4168240D}"/>
    <cellStyle name="Warning Text 10 7" xfId="24407" xr:uid="{94D620ED-149A-4809-8940-1F0AC36ADC6D}"/>
    <cellStyle name="Warning Text 10 7 2" xfId="24408" xr:uid="{714037AA-C4DB-4EE9-B522-A3263C2D689D}"/>
    <cellStyle name="Warning Text 10 8" xfId="24409" xr:uid="{77F95983-3593-48DD-A4A8-421F340E5DF2}"/>
    <cellStyle name="Warning Text 10 8 2" xfId="24410" xr:uid="{1E4AF18E-3F4A-4DC2-BE3F-C13B1794697E}"/>
    <cellStyle name="Warning Text 10 9" xfId="24411" xr:uid="{0BFFBD59-A945-405E-B5A7-57FA60CD4E02}"/>
    <cellStyle name="Warning Text 10 9 2" xfId="24412" xr:uid="{6342025B-AFCB-4118-AB09-3274C5FDD86E}"/>
    <cellStyle name="Warning Text 11" xfId="6458" xr:uid="{6DB761CE-575C-49D6-B4BF-4E56B4D70CC6}"/>
    <cellStyle name="Warning Text 11 10" xfId="24414" xr:uid="{7309EF83-DCA6-4A42-AE52-A13C366F239B}"/>
    <cellStyle name="Warning Text 11 11" xfId="24415" xr:uid="{B59149B2-74A7-48A0-AFE0-CC48D2367C59}"/>
    <cellStyle name="Warning Text 11 12" xfId="24413" xr:uid="{AA8065D7-7D31-4F9F-B6EA-CB0CCA46881A}"/>
    <cellStyle name="Warning Text 11 13" xfId="8261" xr:uid="{18A2C2C2-C9F8-4BCE-AAAA-CEED578B851F}"/>
    <cellStyle name="Warning Text 11 2" xfId="24416" xr:uid="{E5CB8737-A4A1-4D02-B768-8B27AEBA93DF}"/>
    <cellStyle name="Warning Text 11 2 2" xfId="24417" xr:uid="{D2E7D884-9318-45BF-B8ED-1EAB093E1981}"/>
    <cellStyle name="Warning Text 11 2 2 2" xfId="24418" xr:uid="{4CFDFA63-E7A2-4E6D-B356-0C97B6BB5CBC}"/>
    <cellStyle name="Warning Text 11 2 3" xfId="24419" xr:uid="{BD47C708-84CD-448E-B9BA-954EABB5D9D1}"/>
    <cellStyle name="Warning Text 11 2 3 2" xfId="24420" xr:uid="{93DA0DFF-FF9B-4FBE-83D7-EDDF8C02D8B8}"/>
    <cellStyle name="Warning Text 11 2 4" xfId="24421" xr:uid="{C1B878E1-750C-47CD-B1CE-F09FE3CDAD4A}"/>
    <cellStyle name="Warning Text 11 2 5" xfId="24422" xr:uid="{30B651F9-7A7D-4D1F-A3C9-7DCB6EA5EC42}"/>
    <cellStyle name="Warning Text 11 3" xfId="24423" xr:uid="{AFB68230-B787-4400-B53A-DA2DBF08D7F3}"/>
    <cellStyle name="Warning Text 11 3 2" xfId="24424" xr:uid="{CC3419F6-7AE9-4EDA-9311-005A6F56BEED}"/>
    <cellStyle name="Warning Text 11 3 2 2" xfId="24425" xr:uid="{6E0CB6D8-0A47-4A1F-AA65-9459F36F1092}"/>
    <cellStyle name="Warning Text 11 3 3" xfId="24426" xr:uid="{C4E89C11-F39B-401D-8E54-C700D2B32BD4}"/>
    <cellStyle name="Warning Text 11 3 3 2" xfId="24427" xr:uid="{BE1CADA6-0BA8-4F62-858A-A1997CE92B5D}"/>
    <cellStyle name="Warning Text 11 3 4" xfId="24428" xr:uid="{413024F4-8883-436C-985D-116E86DD918B}"/>
    <cellStyle name="Warning Text 11 4" xfId="24429" xr:uid="{9B5DBA4D-3063-4199-A078-65DD0A662300}"/>
    <cellStyle name="Warning Text 11 4 2" xfId="24430" xr:uid="{EA87D279-61AF-4B31-90C4-D68A93C80A5C}"/>
    <cellStyle name="Warning Text 11 4 2 2" xfId="24431" xr:uid="{61EDE393-9E6F-4FD4-9C77-582AB43B9E08}"/>
    <cellStyle name="Warning Text 11 4 3" xfId="24432" xr:uid="{832D9801-073E-46E4-AC44-72C6F004E39B}"/>
    <cellStyle name="Warning Text 11 4 3 2" xfId="24433" xr:uid="{6624C445-4ED3-4470-8AB2-100A768521D6}"/>
    <cellStyle name="Warning Text 11 4 4" xfId="24434" xr:uid="{A7EFC554-E3C2-4495-8CDB-4CF2CB601814}"/>
    <cellStyle name="Warning Text 11 5" xfId="24435" xr:uid="{4CF21BFF-47EB-4E45-B3E9-98DA9EC90442}"/>
    <cellStyle name="Warning Text 11 5 2" xfId="24436" xr:uid="{328EA75C-213C-497B-8471-C06C1310F4FB}"/>
    <cellStyle name="Warning Text 11 5 2 2" xfId="24437" xr:uid="{8E37845E-FE2B-46CD-AE6D-448CDD840205}"/>
    <cellStyle name="Warning Text 11 5 3" xfId="24438" xr:uid="{FC006AC2-B070-4E23-84C7-72F1658A9B0B}"/>
    <cellStyle name="Warning Text 11 5 3 2" xfId="24439" xr:uid="{6B3A4D9E-B3D8-4D49-B432-AEB8A454A8DB}"/>
    <cellStyle name="Warning Text 11 5 4" xfId="24440" xr:uid="{EF4E60A1-A342-44D5-BD9E-81D17C85304C}"/>
    <cellStyle name="Warning Text 11 5 4 2" xfId="24441" xr:uid="{57DCFE40-2216-4A4D-812B-20176EF6C09D}"/>
    <cellStyle name="Warning Text 11 5 5" xfId="24442" xr:uid="{4196FF42-ECFE-486A-9AF6-5CE8B33AE06B}"/>
    <cellStyle name="Warning Text 11 6" xfId="24443" xr:uid="{CF6D2CB1-09D6-4B25-ACA1-BA0A2553F76B}"/>
    <cellStyle name="Warning Text 11 6 2" xfId="24444" xr:uid="{22CB0A27-CE57-40E4-9E06-BF3BC2718F03}"/>
    <cellStyle name="Warning Text 11 6 2 2" xfId="24445" xr:uid="{87205489-FBAE-4795-BB80-2C6855BC01F1}"/>
    <cellStyle name="Warning Text 11 6 3" xfId="24446" xr:uid="{066B3E66-D33D-4111-B3E6-70486566F056}"/>
    <cellStyle name="Warning Text 11 6 3 2" xfId="24447" xr:uid="{C7EDB25A-62BF-4F94-87A3-DF80921DA7B9}"/>
    <cellStyle name="Warning Text 11 6 4" xfId="24448" xr:uid="{08DB3976-732D-43F3-9B19-5FAC5DC8DD74}"/>
    <cellStyle name="Warning Text 11 7" xfId="24449" xr:uid="{FAC34201-0485-4CA5-8F09-A3DAAE2AD005}"/>
    <cellStyle name="Warning Text 11 7 2" xfId="24450" xr:uid="{F25D3954-421D-4B4B-98D0-D5E412EACDD9}"/>
    <cellStyle name="Warning Text 11 8" xfId="24451" xr:uid="{DB0C867D-1FFA-48D2-B573-06946E33CB5F}"/>
    <cellStyle name="Warning Text 11 8 2" xfId="24452" xr:uid="{9452A5C7-DE7E-48A3-AC08-C430283224C8}"/>
    <cellStyle name="Warning Text 11 9" xfId="24453" xr:uid="{3FB3EC86-18D7-437B-ADC5-83B8A0C26E04}"/>
    <cellStyle name="Warning Text 11 9 2" xfId="24454" xr:uid="{2C96AF07-D2BE-471F-8C73-46AE3AF63D3A}"/>
    <cellStyle name="Warning Text 12" xfId="6459" xr:uid="{C80829F1-7F03-4539-AE73-2E300DBE23DD}"/>
    <cellStyle name="Warning Text 12 10" xfId="24456" xr:uid="{8DC8EA10-74A2-435F-9E1D-60FD812FE46E}"/>
    <cellStyle name="Warning Text 12 11" xfId="24457" xr:uid="{5D8FA38C-856A-483D-AE84-124C91F40376}"/>
    <cellStyle name="Warning Text 12 12" xfId="24455" xr:uid="{50B92965-5A59-4F85-AAE8-628604FF401A}"/>
    <cellStyle name="Warning Text 12 13" xfId="8262" xr:uid="{55385DAD-1E9D-4060-B57E-3AC1E16D472B}"/>
    <cellStyle name="Warning Text 12 2" xfId="24458" xr:uid="{40396910-55AC-43FC-9B47-2BCF8C309053}"/>
    <cellStyle name="Warning Text 12 2 2" xfId="24459" xr:uid="{C9BA9F18-5CF1-4000-BCD5-D2F0ED88B210}"/>
    <cellStyle name="Warning Text 12 2 2 2" xfId="24460" xr:uid="{D9D79908-BD93-4B06-AE67-48D42D28F613}"/>
    <cellStyle name="Warning Text 12 2 3" xfId="24461" xr:uid="{10C24A63-2D19-41BD-B279-D8ECC943581E}"/>
    <cellStyle name="Warning Text 12 2 3 2" xfId="24462" xr:uid="{7D975625-F3BA-4D87-9002-087C1A87BC92}"/>
    <cellStyle name="Warning Text 12 2 4" xfId="24463" xr:uid="{5846B0DB-9B1B-415A-A90A-648FC22B813D}"/>
    <cellStyle name="Warning Text 12 2 5" xfId="24464" xr:uid="{028A91F3-5937-4BAF-A3A5-50B2DEF9A8A8}"/>
    <cellStyle name="Warning Text 12 3" xfId="24465" xr:uid="{CB9541BA-F37D-425F-B244-1374F2B0352D}"/>
    <cellStyle name="Warning Text 12 3 2" xfId="24466" xr:uid="{2696615B-1A14-46B4-9C6B-716FB2BCBC58}"/>
    <cellStyle name="Warning Text 12 3 2 2" xfId="24467" xr:uid="{11DB7A93-CB74-4583-AD13-CBF26565DE3B}"/>
    <cellStyle name="Warning Text 12 3 3" xfId="24468" xr:uid="{DC96836F-D09D-4664-92F3-BB43A0D788D0}"/>
    <cellStyle name="Warning Text 12 3 3 2" xfId="24469" xr:uid="{6537AA21-A140-4C4D-9AE2-3B42361834C5}"/>
    <cellStyle name="Warning Text 12 3 4" xfId="24470" xr:uid="{0414D7E2-AFC1-48F5-86E6-AE7D8D1F19D5}"/>
    <cellStyle name="Warning Text 12 4" xfId="24471" xr:uid="{3F431A44-1DB4-4B5B-BDC2-42AAF226AF01}"/>
    <cellStyle name="Warning Text 12 4 2" xfId="24472" xr:uid="{35EF3528-89BE-4C11-9983-4DCFF6148882}"/>
    <cellStyle name="Warning Text 12 4 2 2" xfId="24473" xr:uid="{6A55FA55-989D-4DA0-8748-A1228E8FF5EB}"/>
    <cellStyle name="Warning Text 12 4 3" xfId="24474" xr:uid="{911EC581-D165-42CE-BB96-97654CCCB7F3}"/>
    <cellStyle name="Warning Text 12 4 3 2" xfId="24475" xr:uid="{697DACD7-C10C-42B0-97A1-0DC5954778A9}"/>
    <cellStyle name="Warning Text 12 4 4" xfId="24476" xr:uid="{47FB7EA9-9CC0-473A-84DF-199D6430E46F}"/>
    <cellStyle name="Warning Text 12 5" xfId="24477" xr:uid="{D5F9ED5C-4EDC-41C4-A279-306292BBC57B}"/>
    <cellStyle name="Warning Text 12 5 2" xfId="24478" xr:uid="{278EDA02-DBDA-4B7E-95B6-0B0DA22719D8}"/>
    <cellStyle name="Warning Text 12 5 2 2" xfId="24479" xr:uid="{99845819-42E4-43CC-A931-C707F21506BC}"/>
    <cellStyle name="Warning Text 12 5 3" xfId="24480" xr:uid="{E4E02536-1686-414F-B18E-2903C34784A2}"/>
    <cellStyle name="Warning Text 12 5 3 2" xfId="24481" xr:uid="{7DABF6A1-4840-4C29-AD6F-E21AB9EB3651}"/>
    <cellStyle name="Warning Text 12 5 4" xfId="24482" xr:uid="{5A5A70CF-7913-442A-A8D4-F8C2DFDD6F5C}"/>
    <cellStyle name="Warning Text 12 5 4 2" xfId="24483" xr:uid="{1151B8F6-C3DC-40AE-98E3-3FB595DAC6A3}"/>
    <cellStyle name="Warning Text 12 5 5" xfId="24484" xr:uid="{8E74020F-84EA-49B7-B422-76D5B1B69EE6}"/>
    <cellStyle name="Warning Text 12 6" xfId="24485" xr:uid="{1B52CBC4-4F59-47B8-8D34-CE80626A942E}"/>
    <cellStyle name="Warning Text 12 6 2" xfId="24486" xr:uid="{13386C4F-1E1F-4CB1-89DE-11BF5F3D3082}"/>
    <cellStyle name="Warning Text 12 6 2 2" xfId="24487" xr:uid="{703BF8D3-7728-4FB2-95CA-1E5DF949BBCD}"/>
    <cellStyle name="Warning Text 12 6 3" xfId="24488" xr:uid="{BC7BC003-5F8E-4180-B05E-AAD255A8EA2A}"/>
    <cellStyle name="Warning Text 12 6 3 2" xfId="24489" xr:uid="{E4E49344-E643-4EDA-8849-0081E315CC7F}"/>
    <cellStyle name="Warning Text 12 6 4" xfId="24490" xr:uid="{B6A80D2E-26A5-4E47-8C8B-0FA52960DE8E}"/>
    <cellStyle name="Warning Text 12 7" xfId="24491" xr:uid="{F440CEBD-7612-49DE-8CA2-8C1622CF8589}"/>
    <cellStyle name="Warning Text 12 7 2" xfId="24492" xr:uid="{12594F13-35DC-40AE-ADBD-8A4F60834198}"/>
    <cellStyle name="Warning Text 12 8" xfId="24493" xr:uid="{65686DC8-F48F-473E-BE9A-1FD93136A222}"/>
    <cellStyle name="Warning Text 12 8 2" xfId="24494" xr:uid="{BAEC3B29-3DD7-456F-9400-9966177116B9}"/>
    <cellStyle name="Warning Text 12 9" xfId="24495" xr:uid="{0DF0CB58-7BF6-4DF3-BCCC-6841CB2A4FCD}"/>
    <cellStyle name="Warning Text 12 9 2" xfId="24496" xr:uid="{AFBE40C5-ABE1-4429-9C2F-EF0AE083B48A}"/>
    <cellStyle name="Warning Text 13" xfId="6460" xr:uid="{5A69F042-E7CB-4518-B044-4F28EE0C2E1C}"/>
    <cellStyle name="Warning Text 13 10" xfId="24498" xr:uid="{A2FEB915-2AAF-4786-A7B1-C4211E7C7395}"/>
    <cellStyle name="Warning Text 13 11" xfId="24499" xr:uid="{0D00D46A-4A8E-4FEB-A4D0-EDA02D25D346}"/>
    <cellStyle name="Warning Text 13 12" xfId="24497" xr:uid="{0B07107D-20E8-4A4A-993A-A42402FA8DA1}"/>
    <cellStyle name="Warning Text 13 13" xfId="8263" xr:uid="{97C2F280-A4C9-46C2-A572-91AAC07110A6}"/>
    <cellStyle name="Warning Text 13 2" xfId="24500" xr:uid="{0EC3F401-B007-4F3B-B6DB-4B4ADD7D24AE}"/>
    <cellStyle name="Warning Text 13 2 2" xfId="24501" xr:uid="{8C4BC8CA-A7E7-41B7-9E37-53373D0FDEA2}"/>
    <cellStyle name="Warning Text 13 2 2 2" xfId="24502" xr:uid="{47163231-BCFB-4B4E-95F5-8B8E1FCBFBB4}"/>
    <cellStyle name="Warning Text 13 2 3" xfId="24503" xr:uid="{56781E91-1311-4DD3-AACD-649B7D4277D4}"/>
    <cellStyle name="Warning Text 13 2 3 2" xfId="24504" xr:uid="{133AE60D-FB88-4A63-BCC4-FFDCB82B9812}"/>
    <cellStyle name="Warning Text 13 2 4" xfId="24505" xr:uid="{82CB0BD8-8DFE-48B9-86E9-A5E48F61F399}"/>
    <cellStyle name="Warning Text 13 2 5" xfId="24506" xr:uid="{424D6711-9A7C-4D36-9DC3-782A839E821A}"/>
    <cellStyle name="Warning Text 13 3" xfId="24507" xr:uid="{26CBA689-F558-442E-A295-16FA9A7FD2CC}"/>
    <cellStyle name="Warning Text 13 3 2" xfId="24508" xr:uid="{36B4B595-9647-45A6-9EE6-73BFED92DFBA}"/>
    <cellStyle name="Warning Text 13 3 2 2" xfId="24509" xr:uid="{2767DC74-804A-423E-B5F2-EF402D7983E1}"/>
    <cellStyle name="Warning Text 13 3 3" xfId="24510" xr:uid="{C5E9C0A4-D9FA-470D-83DC-294446E8ADE2}"/>
    <cellStyle name="Warning Text 13 3 3 2" xfId="24511" xr:uid="{0632213F-EA17-403B-9ED8-FB5FF307BB4B}"/>
    <cellStyle name="Warning Text 13 3 4" xfId="24512" xr:uid="{25E976FA-8772-4424-B761-F11913F9C308}"/>
    <cellStyle name="Warning Text 13 4" xfId="24513" xr:uid="{1B071871-5939-4D2D-8BCD-4E72877D68DE}"/>
    <cellStyle name="Warning Text 13 4 2" xfId="24514" xr:uid="{85BECC77-A24C-4EA6-8206-AFEAA49D9904}"/>
    <cellStyle name="Warning Text 13 4 2 2" xfId="24515" xr:uid="{5B745B39-D24B-4CB9-BF97-C1613304CE0D}"/>
    <cellStyle name="Warning Text 13 4 3" xfId="24516" xr:uid="{4F0CEE79-C5A5-4956-B51F-755742989342}"/>
    <cellStyle name="Warning Text 13 4 3 2" xfId="24517" xr:uid="{35A23381-D0E9-4D7C-A534-0B946BEF711E}"/>
    <cellStyle name="Warning Text 13 4 4" xfId="24518" xr:uid="{D461B8AF-EB0C-4DA1-BAB6-83C9CD014B7C}"/>
    <cellStyle name="Warning Text 13 5" xfId="24519" xr:uid="{66D45998-F68B-4119-A7C2-D95CAC0F0F1A}"/>
    <cellStyle name="Warning Text 13 5 2" xfId="24520" xr:uid="{7275E8C9-DCD4-436E-B65D-6556E9A02913}"/>
    <cellStyle name="Warning Text 13 5 2 2" xfId="24521" xr:uid="{BF4C7C24-19E1-417C-8218-960BFBE215B7}"/>
    <cellStyle name="Warning Text 13 5 3" xfId="24522" xr:uid="{EA917017-6430-4715-BE8E-67170CB2CC8F}"/>
    <cellStyle name="Warning Text 13 5 3 2" xfId="24523" xr:uid="{54129C3C-67BE-43F9-A9FB-A736E45E6957}"/>
    <cellStyle name="Warning Text 13 5 4" xfId="24524" xr:uid="{ABFEB30B-F156-4949-8BE2-244BAEA6BA9B}"/>
    <cellStyle name="Warning Text 13 5 4 2" xfId="24525" xr:uid="{7CD01BE0-9A79-42BF-A598-6CBCC4A66102}"/>
    <cellStyle name="Warning Text 13 5 5" xfId="24526" xr:uid="{4303E46D-DEC6-4900-9CD4-D3AB2CE063CC}"/>
    <cellStyle name="Warning Text 13 6" xfId="24527" xr:uid="{0B79CC75-12DA-46C6-914D-970C4F39C2A5}"/>
    <cellStyle name="Warning Text 13 6 2" xfId="24528" xr:uid="{B103B047-54D5-40D3-802E-1554E8CABB18}"/>
    <cellStyle name="Warning Text 13 6 2 2" xfId="24529" xr:uid="{66F57005-DB00-4367-BABF-E1A518623C8D}"/>
    <cellStyle name="Warning Text 13 6 3" xfId="24530" xr:uid="{0EF981BF-6A2F-435B-9E9B-8DB682E99157}"/>
    <cellStyle name="Warning Text 13 6 3 2" xfId="24531" xr:uid="{2B3F745D-7555-4614-B427-906495F535B2}"/>
    <cellStyle name="Warning Text 13 6 4" xfId="24532" xr:uid="{169889CB-9E64-4289-B4FA-C7FD896D800A}"/>
    <cellStyle name="Warning Text 13 7" xfId="24533" xr:uid="{986D459C-7213-47E2-B697-F83F442D2B24}"/>
    <cellStyle name="Warning Text 13 7 2" xfId="24534" xr:uid="{FEF40064-0FA8-4536-A5A4-D2F973676678}"/>
    <cellStyle name="Warning Text 13 8" xfId="24535" xr:uid="{C68A306C-0349-41C6-BD4F-21E6240729CF}"/>
    <cellStyle name="Warning Text 13 8 2" xfId="24536" xr:uid="{AA5D4F5D-4FCC-400F-8E29-1447444F911D}"/>
    <cellStyle name="Warning Text 13 9" xfId="24537" xr:uid="{3B935898-48D9-419E-9EC1-051B374611CA}"/>
    <cellStyle name="Warning Text 13 9 2" xfId="24538" xr:uid="{D72B25C0-E477-48DC-BFC8-217916D9C7CC}"/>
    <cellStyle name="Warning Text 14" xfId="6461" xr:uid="{069049A8-77FD-42C1-91C3-B933BBA91A11}"/>
    <cellStyle name="Warning Text 14 10" xfId="24540" xr:uid="{E6D8C689-807E-4E2C-B480-1171D305A042}"/>
    <cellStyle name="Warning Text 14 11" xfId="24541" xr:uid="{0BB4AC8C-54EB-435F-8FAD-BF46BFA456B8}"/>
    <cellStyle name="Warning Text 14 12" xfId="24539" xr:uid="{A07C3D2C-603C-4316-8FDB-24DE20D407E5}"/>
    <cellStyle name="Warning Text 14 13" xfId="8264" xr:uid="{F524DFF0-E661-4DEF-992E-06518DE0D9E3}"/>
    <cellStyle name="Warning Text 14 2" xfId="24542" xr:uid="{B576EB92-FE05-4C46-BC2D-5F971D0DD3FC}"/>
    <cellStyle name="Warning Text 14 2 2" xfId="24543" xr:uid="{CD0AD485-AFB9-4C9A-9084-FC30D2EFE351}"/>
    <cellStyle name="Warning Text 14 2 2 2" xfId="24544" xr:uid="{61E36B49-8A98-46CA-A178-14F8E05C4D87}"/>
    <cellStyle name="Warning Text 14 2 3" xfId="24545" xr:uid="{B040BEE9-29D6-4370-BF5E-EF20F7F88833}"/>
    <cellStyle name="Warning Text 14 2 3 2" xfId="24546" xr:uid="{9CDE2413-A793-4099-A29A-2799C854BD00}"/>
    <cellStyle name="Warning Text 14 2 4" xfId="24547" xr:uid="{D1D5694D-0112-4B44-873C-1C2F31CF0785}"/>
    <cellStyle name="Warning Text 14 2 5" xfId="24548" xr:uid="{5CDC2733-6A2F-4410-A3C5-D22ED08329E8}"/>
    <cellStyle name="Warning Text 14 3" xfId="24549" xr:uid="{B481B5A1-3EF8-488B-A128-1F98436B2E47}"/>
    <cellStyle name="Warning Text 14 3 2" xfId="24550" xr:uid="{598878E9-6BDB-44A5-9A94-CB833FCC7200}"/>
    <cellStyle name="Warning Text 14 3 2 2" xfId="24551" xr:uid="{15CD176F-35F6-44CA-8154-B88C0465B4BD}"/>
    <cellStyle name="Warning Text 14 3 3" xfId="24552" xr:uid="{BF51A767-F881-4187-9AB0-11D7A9E3FDD4}"/>
    <cellStyle name="Warning Text 14 3 3 2" xfId="24553" xr:uid="{DCE92CFB-595C-41F7-A65C-C9E9A104F283}"/>
    <cellStyle name="Warning Text 14 3 4" xfId="24554" xr:uid="{3CEB1098-7B9A-4E73-8025-B34067CBEC00}"/>
    <cellStyle name="Warning Text 14 4" xfId="24555" xr:uid="{C1319E9A-21F4-4BB4-B4D7-7DAE80748DD7}"/>
    <cellStyle name="Warning Text 14 4 2" xfId="24556" xr:uid="{DDB80923-4E52-48B2-A3AC-F6CF7A139F45}"/>
    <cellStyle name="Warning Text 14 4 2 2" xfId="24557" xr:uid="{C7108D3F-0B49-4B08-ADE1-038665E92B10}"/>
    <cellStyle name="Warning Text 14 4 3" xfId="24558" xr:uid="{40EDB0AB-B7B2-49D4-8167-95692D21E818}"/>
    <cellStyle name="Warning Text 14 4 3 2" xfId="24559" xr:uid="{10107BC0-F691-4442-A76D-759247672DD8}"/>
    <cellStyle name="Warning Text 14 4 4" xfId="24560" xr:uid="{67C97123-D51C-41BC-9509-55DDED020777}"/>
    <cellStyle name="Warning Text 14 5" xfId="24561" xr:uid="{9204CC76-4891-4BFA-B922-28D53035DC42}"/>
    <cellStyle name="Warning Text 14 5 2" xfId="24562" xr:uid="{AA20B1C3-368D-4DAE-92F7-B1E25FCCEBB9}"/>
    <cellStyle name="Warning Text 14 5 2 2" xfId="24563" xr:uid="{6BF1301D-76C4-45E8-B14D-CD1FAFB272F8}"/>
    <cellStyle name="Warning Text 14 5 3" xfId="24564" xr:uid="{E167C751-91FB-4F1B-977D-E51FA4818BD0}"/>
    <cellStyle name="Warning Text 14 5 3 2" xfId="24565" xr:uid="{0032977D-9EED-4701-AE5A-6C23041278D1}"/>
    <cellStyle name="Warning Text 14 5 4" xfId="24566" xr:uid="{2026C639-2605-4454-BBFE-30CEFA573167}"/>
    <cellStyle name="Warning Text 14 5 4 2" xfId="24567" xr:uid="{795C7AE9-9BDC-42C5-A023-7088E5EA271F}"/>
    <cellStyle name="Warning Text 14 5 5" xfId="24568" xr:uid="{CB788A2B-6141-4D68-A057-7FF5F43D0B93}"/>
    <cellStyle name="Warning Text 14 6" xfId="24569" xr:uid="{BD6C63BB-3EF6-47C2-AF3C-8BC1AB885C99}"/>
    <cellStyle name="Warning Text 14 6 2" xfId="24570" xr:uid="{49B3F700-5C9E-4DCC-AAE0-841FE7EB8D5F}"/>
    <cellStyle name="Warning Text 14 6 2 2" xfId="24571" xr:uid="{192048BE-5EE5-4774-9697-0A54A0AC390B}"/>
    <cellStyle name="Warning Text 14 6 3" xfId="24572" xr:uid="{29C0A03A-9F5A-4372-9B4A-61B47FC86387}"/>
    <cellStyle name="Warning Text 14 6 3 2" xfId="24573" xr:uid="{8D8D66DB-9E92-4064-A69D-B4CDA8FB2428}"/>
    <cellStyle name="Warning Text 14 6 4" xfId="24574" xr:uid="{5D99AC55-51A5-476F-8D3B-B4FC0A2A25E6}"/>
    <cellStyle name="Warning Text 14 7" xfId="24575" xr:uid="{9FF4407D-5237-4235-B7BB-8829077D6F3E}"/>
    <cellStyle name="Warning Text 14 7 2" xfId="24576" xr:uid="{8B0C1624-5DCC-4DA3-855F-145E75BC8566}"/>
    <cellStyle name="Warning Text 14 8" xfId="24577" xr:uid="{DB2BBAC5-897D-4035-B801-13D7218EA832}"/>
    <cellStyle name="Warning Text 14 8 2" xfId="24578" xr:uid="{72A06B38-98AD-414C-A1F7-2F6EFF5E27DC}"/>
    <cellStyle name="Warning Text 14 9" xfId="24579" xr:uid="{8F87AAAC-A0EE-4D01-85E8-0CDFA7BE0F40}"/>
    <cellStyle name="Warning Text 14 9 2" xfId="24580" xr:uid="{521073A4-7AB1-4198-81CA-2F990539B2B1}"/>
    <cellStyle name="Warning Text 15" xfId="6462" xr:uid="{057DC479-ADB1-430E-B734-21DB4D9DBB8D}"/>
    <cellStyle name="Warning Text 15 10" xfId="24582" xr:uid="{3CA9A00A-A8CC-4B43-AEAF-FA6D345FC485}"/>
    <cellStyle name="Warning Text 15 11" xfId="24583" xr:uid="{5C339949-0398-47F0-8ED8-40D86EEBE9F3}"/>
    <cellStyle name="Warning Text 15 12" xfId="24581" xr:uid="{E5713CDC-75C1-4448-A63B-28027A86E98B}"/>
    <cellStyle name="Warning Text 15 13" xfId="8265" xr:uid="{2F6B9333-E896-4BC0-AAB7-8DD549AE947F}"/>
    <cellStyle name="Warning Text 15 2" xfId="24584" xr:uid="{F49AEDFC-6544-486C-A3CB-0254B39081F7}"/>
    <cellStyle name="Warning Text 15 2 2" xfId="24585" xr:uid="{F0BE20EF-1A8B-4BF5-B05E-1523399480A9}"/>
    <cellStyle name="Warning Text 15 2 2 2" xfId="24586" xr:uid="{7A2B03E1-7F3B-4E47-95E4-EAC5486F18F3}"/>
    <cellStyle name="Warning Text 15 2 3" xfId="24587" xr:uid="{4729CABE-A65D-46AF-8B32-C7839E295E35}"/>
    <cellStyle name="Warning Text 15 2 3 2" xfId="24588" xr:uid="{182E6569-BA56-42E6-BD3C-CCD123143CB4}"/>
    <cellStyle name="Warning Text 15 2 4" xfId="24589" xr:uid="{C65DA6FE-890B-475F-AC33-6DE957F16939}"/>
    <cellStyle name="Warning Text 15 2 5" xfId="24590" xr:uid="{4F8EAD7D-3337-421C-A2FC-BED839DD3751}"/>
    <cellStyle name="Warning Text 15 3" xfId="24591" xr:uid="{10568D0D-C359-46BB-8B77-06755491C8D8}"/>
    <cellStyle name="Warning Text 15 3 2" xfId="24592" xr:uid="{D40CE7CD-E077-4FA1-9C4C-0A67F76697FB}"/>
    <cellStyle name="Warning Text 15 3 2 2" xfId="24593" xr:uid="{41313115-0912-4749-B3F9-4763BD8005F0}"/>
    <cellStyle name="Warning Text 15 3 3" xfId="24594" xr:uid="{F227A6F3-7B8D-4F31-9D94-5F9110FD6024}"/>
    <cellStyle name="Warning Text 15 3 3 2" xfId="24595" xr:uid="{B53A4BDF-CC29-48C4-B870-0FC1897786E2}"/>
    <cellStyle name="Warning Text 15 3 4" xfId="24596" xr:uid="{39FBF4BD-AB7E-440B-B0B5-8E82E3FC1986}"/>
    <cellStyle name="Warning Text 15 4" xfId="24597" xr:uid="{3F8EC5EA-F601-423E-9D97-B1229CE6D7D4}"/>
    <cellStyle name="Warning Text 15 4 2" xfId="24598" xr:uid="{2B5FF656-5513-497F-A64A-AE6B5C382BA8}"/>
    <cellStyle name="Warning Text 15 4 2 2" xfId="24599" xr:uid="{95C99E27-CB32-4FF2-A9E9-77FFD36D1BD0}"/>
    <cellStyle name="Warning Text 15 4 3" xfId="24600" xr:uid="{9BC0F4D7-0D7B-4513-B83C-9403823E95BC}"/>
    <cellStyle name="Warning Text 15 4 3 2" xfId="24601" xr:uid="{A76D380D-B859-41E1-A0E4-9E7EB06B4378}"/>
    <cellStyle name="Warning Text 15 4 4" xfId="24602" xr:uid="{19DC6C16-5FCF-4F34-8305-B42AEE33CF47}"/>
    <cellStyle name="Warning Text 15 5" xfId="24603" xr:uid="{B19398A2-74A4-4643-8695-4240AD5A8AE4}"/>
    <cellStyle name="Warning Text 15 5 2" xfId="24604" xr:uid="{4ACDCAD4-C6B4-4F59-B326-6ED358A3C687}"/>
    <cellStyle name="Warning Text 15 5 2 2" xfId="24605" xr:uid="{20D150C1-CD24-4CF6-8A52-46C1781658B8}"/>
    <cellStyle name="Warning Text 15 5 3" xfId="24606" xr:uid="{D5D9A4A9-23BB-4812-9821-E464DD09745A}"/>
    <cellStyle name="Warning Text 15 5 3 2" xfId="24607" xr:uid="{16D76881-87B5-4AF2-AFE2-DC33314F6AD7}"/>
    <cellStyle name="Warning Text 15 5 4" xfId="24608" xr:uid="{D262528D-8753-4798-B05D-A5F94B54FAD6}"/>
    <cellStyle name="Warning Text 15 5 4 2" xfId="24609" xr:uid="{0F5E423E-EEFC-47B1-915F-2610840D8D9F}"/>
    <cellStyle name="Warning Text 15 5 5" xfId="24610" xr:uid="{B51431E1-944D-40CA-850C-62DDD44F0DA6}"/>
    <cellStyle name="Warning Text 15 6" xfId="24611" xr:uid="{6D9E4EF8-917F-480B-979E-2F708BF4EAC1}"/>
    <cellStyle name="Warning Text 15 6 2" xfId="24612" xr:uid="{9BFA5E27-EF99-4888-B8F6-D1F00A992875}"/>
    <cellStyle name="Warning Text 15 6 2 2" xfId="24613" xr:uid="{C7182BB7-D4F5-4FFB-85BD-780DC4B550C8}"/>
    <cellStyle name="Warning Text 15 6 3" xfId="24614" xr:uid="{5E5A237F-2300-49D2-B01F-975F9D72113C}"/>
    <cellStyle name="Warning Text 15 6 3 2" xfId="24615" xr:uid="{EB6015F9-E577-4087-A42A-A66114C6AC00}"/>
    <cellStyle name="Warning Text 15 6 4" xfId="24616" xr:uid="{E280E71D-F2F3-4731-A231-FDF3956E2A11}"/>
    <cellStyle name="Warning Text 15 7" xfId="24617" xr:uid="{A10C492C-E323-4A5F-B601-4300256128C9}"/>
    <cellStyle name="Warning Text 15 7 2" xfId="24618" xr:uid="{D6DB3748-45DE-4EDD-B61B-D053E043BFC2}"/>
    <cellStyle name="Warning Text 15 8" xfId="24619" xr:uid="{CA6620C9-E65E-440A-B32E-CB68EAA7A92E}"/>
    <cellStyle name="Warning Text 15 8 2" xfId="24620" xr:uid="{2149B849-9465-4B30-BA77-43A99D82D2D7}"/>
    <cellStyle name="Warning Text 15 9" xfId="24621" xr:uid="{133EA346-6281-4027-BA52-7FF4AEACFEFC}"/>
    <cellStyle name="Warning Text 15 9 2" xfId="24622" xr:uid="{9615805C-71A3-4971-ABEB-AA3B3BFF8516}"/>
    <cellStyle name="Warning Text 16" xfId="6463" xr:uid="{9EFBEB9A-3A5C-4184-9975-727B0523DAF5}"/>
    <cellStyle name="Warning Text 16 10" xfId="24624" xr:uid="{F3D554B8-3106-4034-B17A-C1AD18905FB1}"/>
    <cellStyle name="Warning Text 16 11" xfId="24625" xr:uid="{5E2947D9-8988-4DFB-8472-83A172B3BBEE}"/>
    <cellStyle name="Warning Text 16 12" xfId="24623" xr:uid="{94D3657C-BD0B-44E6-A355-C285D67EA55A}"/>
    <cellStyle name="Warning Text 16 13" xfId="8266" xr:uid="{4A2139BC-BDE4-4D1E-9D7C-9BDE7695EED6}"/>
    <cellStyle name="Warning Text 16 2" xfId="24626" xr:uid="{0E51F965-BB15-4070-B25A-89FDADF84D23}"/>
    <cellStyle name="Warning Text 16 2 2" xfId="24627" xr:uid="{FDB94A38-0DB3-45E2-ABF5-3970C5BA2A0A}"/>
    <cellStyle name="Warning Text 16 2 2 2" xfId="24628" xr:uid="{8D8C5B65-8F25-4E3B-B137-9EE0ED517BFA}"/>
    <cellStyle name="Warning Text 16 2 3" xfId="24629" xr:uid="{86B884A2-2286-41F8-8D1B-ECDC331893C2}"/>
    <cellStyle name="Warning Text 16 2 3 2" xfId="24630" xr:uid="{F40CEA6C-C3A0-482D-A0EB-079D287BBB33}"/>
    <cellStyle name="Warning Text 16 2 4" xfId="24631" xr:uid="{F1D6BCFC-F445-4C65-A3F6-5725E6089032}"/>
    <cellStyle name="Warning Text 16 2 5" xfId="24632" xr:uid="{C2B7C1BF-5A15-4101-B8B1-17DC66C09125}"/>
    <cellStyle name="Warning Text 16 3" xfId="24633" xr:uid="{CE68110B-8BF0-40B1-917A-DB7D2A9DF2BA}"/>
    <cellStyle name="Warning Text 16 3 2" xfId="24634" xr:uid="{39B2657C-9691-4E38-B17A-5AF2B10CB9E7}"/>
    <cellStyle name="Warning Text 16 3 2 2" xfId="24635" xr:uid="{254DB1F1-2385-4F3D-B8D2-7353FF668530}"/>
    <cellStyle name="Warning Text 16 3 3" xfId="24636" xr:uid="{F3F71B5F-820F-4829-9F2B-0EC80C7B5841}"/>
    <cellStyle name="Warning Text 16 3 3 2" xfId="24637" xr:uid="{E7366ABB-D1B9-4170-91A3-201FD9AFD6D6}"/>
    <cellStyle name="Warning Text 16 3 4" xfId="24638" xr:uid="{177DF382-C400-473F-9F45-CCB7A5278817}"/>
    <cellStyle name="Warning Text 16 4" xfId="24639" xr:uid="{E4675494-BB7C-4AE1-9120-C06EA2E52C2A}"/>
    <cellStyle name="Warning Text 16 4 2" xfId="24640" xr:uid="{F37CB1BF-6F86-4213-BEF8-CCE5357E3C37}"/>
    <cellStyle name="Warning Text 16 4 2 2" xfId="24641" xr:uid="{D96DD1B1-D70A-4C61-8B23-B3458FF87EC8}"/>
    <cellStyle name="Warning Text 16 4 3" xfId="24642" xr:uid="{974D5AB5-150B-40AA-9262-5EEFFF93A1A5}"/>
    <cellStyle name="Warning Text 16 4 3 2" xfId="24643" xr:uid="{49F11960-B420-437A-AE01-EB12E3F1E938}"/>
    <cellStyle name="Warning Text 16 4 4" xfId="24644" xr:uid="{EEA92FC2-9A38-42E8-9582-9AFD8F6D8856}"/>
    <cellStyle name="Warning Text 16 5" xfId="24645" xr:uid="{CCA8953C-19EC-486D-8F10-5A5CC64B0448}"/>
    <cellStyle name="Warning Text 16 5 2" xfId="24646" xr:uid="{C67D19A7-67D2-4FF9-A24E-FC989B09760B}"/>
    <cellStyle name="Warning Text 16 5 2 2" xfId="24647" xr:uid="{20A524B9-8B5F-4155-87DD-5C1234CECA7E}"/>
    <cellStyle name="Warning Text 16 5 3" xfId="24648" xr:uid="{B9A0DFCE-77B3-4E7A-8B1D-3919A3AC8495}"/>
    <cellStyle name="Warning Text 16 5 3 2" xfId="24649" xr:uid="{CA1CFBA8-81C4-4A38-B837-0EB281189306}"/>
    <cellStyle name="Warning Text 16 5 4" xfId="24650" xr:uid="{97516F3F-6A58-4743-8231-968019D797D3}"/>
    <cellStyle name="Warning Text 16 5 4 2" xfId="24651" xr:uid="{BE2CED60-7279-47E8-AA2B-4647DCB834C6}"/>
    <cellStyle name="Warning Text 16 5 5" xfId="24652" xr:uid="{04288669-2908-44DB-8C78-C48D490D179C}"/>
    <cellStyle name="Warning Text 16 6" xfId="24653" xr:uid="{C16FD5A0-A495-45D3-9671-6357589B96FC}"/>
    <cellStyle name="Warning Text 16 6 2" xfId="24654" xr:uid="{C2842294-04C5-4332-850D-19C131BA9496}"/>
    <cellStyle name="Warning Text 16 6 2 2" xfId="24655" xr:uid="{9938C5E3-B5AC-4F81-BDE8-F4343DCCF2E3}"/>
    <cellStyle name="Warning Text 16 6 3" xfId="24656" xr:uid="{2178AFB1-7044-4A7F-86F4-A9EF4E81633A}"/>
    <cellStyle name="Warning Text 16 6 3 2" xfId="24657" xr:uid="{CEAE88D3-043C-4FBA-969C-6839951D9A4B}"/>
    <cellStyle name="Warning Text 16 6 4" xfId="24658" xr:uid="{D05A72D2-4078-4598-84CE-E120A0FDDE95}"/>
    <cellStyle name="Warning Text 16 7" xfId="24659" xr:uid="{4EF199DA-8171-4075-88D7-72FBBD59A17D}"/>
    <cellStyle name="Warning Text 16 7 2" xfId="24660" xr:uid="{F96E289F-7BCE-4A1F-85DF-CABD1420FECD}"/>
    <cellStyle name="Warning Text 16 8" xfId="24661" xr:uid="{5B736E6E-EAE6-4695-B832-DEEBC6A4BF14}"/>
    <cellStyle name="Warning Text 16 8 2" xfId="24662" xr:uid="{5929AD72-E7F6-49DC-BB84-116F2471735A}"/>
    <cellStyle name="Warning Text 16 9" xfId="24663" xr:uid="{A80959EE-02C5-4FBA-944B-F244B9E5C95A}"/>
    <cellStyle name="Warning Text 16 9 2" xfId="24664" xr:uid="{9A73DAA8-BF92-4ED8-9BBF-B8C2A4F2FB2A}"/>
    <cellStyle name="Warning Text 17" xfId="6464" xr:uid="{C64B0B09-4A6E-45E4-A2DF-9C8CA2AA5A67}"/>
    <cellStyle name="Warning Text 17 10" xfId="24666" xr:uid="{49A8D21E-9D84-43C8-A46A-6FE092960C28}"/>
    <cellStyle name="Warning Text 17 11" xfId="24667" xr:uid="{A19FC6C5-8B18-4E14-93AC-1F8D6F5EE1D8}"/>
    <cellStyle name="Warning Text 17 12" xfId="24665" xr:uid="{24250589-EBA0-4C2C-8D39-5B1209C6BE26}"/>
    <cellStyle name="Warning Text 17 13" xfId="8267" xr:uid="{829A3DDE-11A9-42E0-A465-4A89E7307700}"/>
    <cellStyle name="Warning Text 17 2" xfId="24668" xr:uid="{4EB0EB59-052F-4595-B728-BE6E14EC3E3B}"/>
    <cellStyle name="Warning Text 17 2 2" xfId="24669" xr:uid="{CD197C03-2521-4FEB-B609-306F3633356B}"/>
    <cellStyle name="Warning Text 17 2 2 2" xfId="24670" xr:uid="{43CDDF4B-B3BE-4B9E-839E-1154D2E69528}"/>
    <cellStyle name="Warning Text 17 2 3" xfId="24671" xr:uid="{217DD94C-2509-4766-83BD-8A15C469AF9A}"/>
    <cellStyle name="Warning Text 17 2 3 2" xfId="24672" xr:uid="{59DC6C39-5088-4498-AC13-F8D6E79DAF3A}"/>
    <cellStyle name="Warning Text 17 2 4" xfId="24673" xr:uid="{DDE3B758-468E-4AF4-B635-2244450078FA}"/>
    <cellStyle name="Warning Text 17 2 5" xfId="24674" xr:uid="{ACEE01B1-A92D-4573-A693-46DC9206D25B}"/>
    <cellStyle name="Warning Text 17 3" xfId="24675" xr:uid="{73FAA46F-3E85-4367-8F58-EDA13DCA4F00}"/>
    <cellStyle name="Warning Text 17 3 2" xfId="24676" xr:uid="{AB59B374-FCAE-4AA8-B5D0-0B4FFE6AC759}"/>
    <cellStyle name="Warning Text 17 3 2 2" xfId="24677" xr:uid="{655F803E-0660-4909-9780-B71D9872F218}"/>
    <cellStyle name="Warning Text 17 3 3" xfId="24678" xr:uid="{CA747069-D192-4D0D-A581-B18D1A38634F}"/>
    <cellStyle name="Warning Text 17 3 3 2" xfId="24679" xr:uid="{BCDF0531-8827-49DB-8995-4356DB950CF5}"/>
    <cellStyle name="Warning Text 17 3 4" xfId="24680" xr:uid="{CD62B68F-595C-4436-B572-14AD737823BD}"/>
    <cellStyle name="Warning Text 17 4" xfId="24681" xr:uid="{2EE7DF6F-CC72-4054-B57B-BCDA73EBFD74}"/>
    <cellStyle name="Warning Text 17 4 2" xfId="24682" xr:uid="{A98F1617-4318-4D81-8F8B-25E0256E3DF1}"/>
    <cellStyle name="Warning Text 17 4 2 2" xfId="24683" xr:uid="{155BEC5D-2F77-4587-AE47-0BA9A1A6AB3B}"/>
    <cellStyle name="Warning Text 17 4 3" xfId="24684" xr:uid="{D1E5E7D9-B720-4A3A-A7D2-7DA494319480}"/>
    <cellStyle name="Warning Text 17 4 3 2" xfId="24685" xr:uid="{A778ECBA-2B85-4667-BE97-CCF2C05A2419}"/>
    <cellStyle name="Warning Text 17 4 4" xfId="24686" xr:uid="{88DBBBC7-4D91-4DB2-BF3F-740F79DA46A7}"/>
    <cellStyle name="Warning Text 17 5" xfId="24687" xr:uid="{9BD0AC89-A0EB-4898-918D-251E17CB43E3}"/>
    <cellStyle name="Warning Text 17 5 2" xfId="24688" xr:uid="{B195095A-2AA4-4449-BE30-D579F868A9CA}"/>
    <cellStyle name="Warning Text 17 5 2 2" xfId="24689" xr:uid="{F9C2C365-5764-4B06-8E49-665ECCC4342A}"/>
    <cellStyle name="Warning Text 17 5 3" xfId="24690" xr:uid="{EAC4C2DC-1C87-4E5C-9237-66C1AC857731}"/>
    <cellStyle name="Warning Text 17 5 3 2" xfId="24691" xr:uid="{5372F6F9-38C5-45C9-B738-7CA53EF78BB9}"/>
    <cellStyle name="Warning Text 17 5 4" xfId="24692" xr:uid="{4E0002D0-B0C0-45F8-9721-313246CFA3E6}"/>
    <cellStyle name="Warning Text 17 5 4 2" xfId="24693" xr:uid="{F8979D16-319D-442A-A58E-EF8C6B26417D}"/>
    <cellStyle name="Warning Text 17 5 5" xfId="24694" xr:uid="{C639FC6B-32A1-45FB-B7A2-8F9336C23FB6}"/>
    <cellStyle name="Warning Text 17 6" xfId="24695" xr:uid="{DBBDA299-8787-42A1-918B-5EECE56646A7}"/>
    <cellStyle name="Warning Text 17 6 2" xfId="24696" xr:uid="{C217BCDD-CB0C-478D-9906-EA7AB762FB8E}"/>
    <cellStyle name="Warning Text 17 6 2 2" xfId="24697" xr:uid="{A8AC04A4-1453-40F4-9AB1-45066D790194}"/>
    <cellStyle name="Warning Text 17 6 3" xfId="24698" xr:uid="{FD6B0CBB-5661-497B-B3A3-708F22919EC5}"/>
    <cellStyle name="Warning Text 17 6 3 2" xfId="24699" xr:uid="{EC1F36B1-0F72-4A39-9520-D87D55550741}"/>
    <cellStyle name="Warning Text 17 6 4" xfId="24700" xr:uid="{4A025AFD-1B0E-4859-AA7E-9395F2405696}"/>
    <cellStyle name="Warning Text 17 7" xfId="24701" xr:uid="{77A1D18B-19B7-4612-B4AC-993F33245468}"/>
    <cellStyle name="Warning Text 17 7 2" xfId="24702" xr:uid="{34E13EA7-B998-4004-A537-F748CCFC4545}"/>
    <cellStyle name="Warning Text 17 8" xfId="24703" xr:uid="{D112832D-BAA4-4F29-B730-A26B37F73053}"/>
    <cellStyle name="Warning Text 17 8 2" xfId="24704" xr:uid="{F470F443-7D9D-44C7-B5AD-0DC687B3E3A7}"/>
    <cellStyle name="Warning Text 17 9" xfId="24705" xr:uid="{2B95C04A-B7CD-4AB6-9FDE-DC1E1001D079}"/>
    <cellStyle name="Warning Text 17 9 2" xfId="24706" xr:uid="{31B2A629-FC5E-4AF0-8DA1-99C736B451FC}"/>
    <cellStyle name="Warning Text 18" xfId="6465" xr:uid="{C6457C06-A8E6-4FFC-9A33-493A3E4CB392}"/>
    <cellStyle name="Warning Text 18 10" xfId="24708" xr:uid="{6F108AB2-3135-43F7-B291-49A0636ABD9E}"/>
    <cellStyle name="Warning Text 18 11" xfId="24709" xr:uid="{80CC2A29-04E2-4927-985B-764F976150E7}"/>
    <cellStyle name="Warning Text 18 12" xfId="24707" xr:uid="{EA123B05-2E2D-4DDD-AA1F-FC668EE06136}"/>
    <cellStyle name="Warning Text 18 13" xfId="8268" xr:uid="{C0534DBA-AD78-4D97-B9EB-51D40EEE6E92}"/>
    <cellStyle name="Warning Text 18 2" xfId="24710" xr:uid="{B5EB0D78-5D87-4CB3-BACE-9590034483BB}"/>
    <cellStyle name="Warning Text 18 2 2" xfId="24711" xr:uid="{586E4760-796B-46BC-94C7-E11F68F0DAA7}"/>
    <cellStyle name="Warning Text 18 2 2 2" xfId="24712" xr:uid="{3C05B95A-AF0E-409E-8903-DB5FD33683E2}"/>
    <cellStyle name="Warning Text 18 2 3" xfId="24713" xr:uid="{0E9EFBBA-EB8D-49B6-B600-625A13DFEB64}"/>
    <cellStyle name="Warning Text 18 2 3 2" xfId="24714" xr:uid="{4CD45A73-4B41-446C-B95D-6A9C70A1E215}"/>
    <cellStyle name="Warning Text 18 2 4" xfId="24715" xr:uid="{7681D254-AA20-484A-BD15-BF6302FE7C1F}"/>
    <cellStyle name="Warning Text 18 2 5" xfId="24716" xr:uid="{4D242E5E-CD81-4633-8692-598D223D84BA}"/>
    <cellStyle name="Warning Text 18 3" xfId="24717" xr:uid="{9EA78B50-D478-48CF-8A9C-3B90218123AA}"/>
    <cellStyle name="Warning Text 18 3 2" xfId="24718" xr:uid="{8BD3AD40-B583-4CBF-9814-50BC865AAB16}"/>
    <cellStyle name="Warning Text 18 3 2 2" xfId="24719" xr:uid="{C0F92D2E-4E75-4D69-87BA-B9259E666C65}"/>
    <cellStyle name="Warning Text 18 3 3" xfId="24720" xr:uid="{AE3C7351-A059-4C4F-A30E-E85D7A2650B4}"/>
    <cellStyle name="Warning Text 18 3 3 2" xfId="24721" xr:uid="{0FEFD563-CB6C-4DBE-A20B-5EF35312CF10}"/>
    <cellStyle name="Warning Text 18 3 4" xfId="24722" xr:uid="{612BDEB7-A426-4F39-A39E-0D3873B11442}"/>
    <cellStyle name="Warning Text 18 4" xfId="24723" xr:uid="{6548BF40-0D50-4E4B-A985-429A0DC4C45A}"/>
    <cellStyle name="Warning Text 18 4 2" xfId="24724" xr:uid="{080CBAB5-BF04-4044-B542-99DCBCDFE7D5}"/>
    <cellStyle name="Warning Text 18 4 2 2" xfId="24725" xr:uid="{A73E1558-CC28-4B64-A092-AAF197216032}"/>
    <cellStyle name="Warning Text 18 4 3" xfId="24726" xr:uid="{980FCCE5-ABDB-45CE-86E3-33C42C9E0306}"/>
    <cellStyle name="Warning Text 18 4 3 2" xfId="24727" xr:uid="{E6D44908-2D9F-497F-94C0-3C68451286BA}"/>
    <cellStyle name="Warning Text 18 4 4" xfId="24728" xr:uid="{102BA30D-91A4-4154-A92C-559E1E5EE9B6}"/>
    <cellStyle name="Warning Text 18 5" xfId="24729" xr:uid="{6A65F866-E6A8-430D-AA35-C4F9CE2301B5}"/>
    <cellStyle name="Warning Text 18 5 2" xfId="24730" xr:uid="{21C013E2-77C4-4B41-A6AC-3804B500198D}"/>
    <cellStyle name="Warning Text 18 5 2 2" xfId="24731" xr:uid="{CB3001C5-FBE5-4802-A0F3-C57D6E0D0941}"/>
    <cellStyle name="Warning Text 18 5 3" xfId="24732" xr:uid="{AB20EC46-5733-4730-B9C8-48BA11EAF217}"/>
    <cellStyle name="Warning Text 18 5 3 2" xfId="24733" xr:uid="{A01BB1C3-8615-4B33-8BF0-81B02171199E}"/>
    <cellStyle name="Warning Text 18 5 4" xfId="24734" xr:uid="{8AA5C96E-03BE-42CD-8DF7-2117399FC69A}"/>
    <cellStyle name="Warning Text 18 5 4 2" xfId="24735" xr:uid="{16E854E6-22AD-4F64-A47D-E2E62B6305FD}"/>
    <cellStyle name="Warning Text 18 5 5" xfId="24736" xr:uid="{8F67A9B6-BFCF-4A7B-A809-642947A0E060}"/>
    <cellStyle name="Warning Text 18 6" xfId="24737" xr:uid="{3D12E7F6-D6DE-4D14-8689-70C1D12E3A0C}"/>
    <cellStyle name="Warning Text 18 6 2" xfId="24738" xr:uid="{B8D24B90-02A7-41D5-A69C-517028F538B2}"/>
    <cellStyle name="Warning Text 18 6 2 2" xfId="24739" xr:uid="{D92DD8D2-FC39-4403-B0EF-89187CBC5674}"/>
    <cellStyle name="Warning Text 18 6 3" xfId="24740" xr:uid="{06DB1E92-F726-4C5D-BAE4-A0327D80DA56}"/>
    <cellStyle name="Warning Text 18 6 3 2" xfId="24741" xr:uid="{E658EAD2-437B-46CD-8FD7-3DE6005BEB88}"/>
    <cellStyle name="Warning Text 18 6 4" xfId="24742" xr:uid="{855F1B0B-85CE-46EE-B0BF-D631E4F3B6A8}"/>
    <cellStyle name="Warning Text 18 7" xfId="24743" xr:uid="{8D03828E-FFA5-43B4-8C30-62964EBC31E2}"/>
    <cellStyle name="Warning Text 18 7 2" xfId="24744" xr:uid="{9C04292C-B58C-4F8A-B5BF-05B3F63702DC}"/>
    <cellStyle name="Warning Text 18 8" xfId="24745" xr:uid="{E6746563-FDEB-4C6A-B5A9-735A0DDDB72D}"/>
    <cellStyle name="Warning Text 18 8 2" xfId="24746" xr:uid="{7F39C124-A52B-4CE9-B384-02E151BDCDB4}"/>
    <cellStyle name="Warning Text 18 9" xfId="24747" xr:uid="{2820D266-D050-46CF-ACAA-EFC13C06F09E}"/>
    <cellStyle name="Warning Text 18 9 2" xfId="24748" xr:uid="{B503FB1E-76FA-4677-8E7D-D8470AF60FF1}"/>
    <cellStyle name="Warning Text 19" xfId="6466" xr:uid="{0E9D3BF7-5750-47B2-841E-183D059BE18B}"/>
    <cellStyle name="Warning Text 19 10" xfId="24750" xr:uid="{E29EFFFA-94C5-48F4-9539-A46031D70D0D}"/>
    <cellStyle name="Warning Text 19 11" xfId="24751" xr:uid="{2F7193CC-1505-44FE-BF64-74EB8FDF1DBC}"/>
    <cellStyle name="Warning Text 19 12" xfId="24749" xr:uid="{057ACDB2-0BC5-46A2-AD09-E64E2868960F}"/>
    <cellStyle name="Warning Text 19 13" xfId="8269" xr:uid="{46C4DD4A-C5F5-43FF-822B-75BCAF318874}"/>
    <cellStyle name="Warning Text 19 2" xfId="24752" xr:uid="{2D5432CC-FD83-468F-9326-CB3869417382}"/>
    <cellStyle name="Warning Text 19 2 2" xfId="24753" xr:uid="{E8E3F6E2-9E78-45EA-9B37-7AB2B94E8B20}"/>
    <cellStyle name="Warning Text 19 2 2 2" xfId="24754" xr:uid="{ED2A8231-79DF-455B-BF51-EBE2CC2E9CA3}"/>
    <cellStyle name="Warning Text 19 2 3" xfId="24755" xr:uid="{0D36CF2D-4D6B-411E-8828-A6F9F3C0D17D}"/>
    <cellStyle name="Warning Text 19 2 3 2" xfId="24756" xr:uid="{96B71815-3E4E-42FC-AF50-341716067EBC}"/>
    <cellStyle name="Warning Text 19 2 4" xfId="24757" xr:uid="{CAF27D42-F6D1-424D-B407-2DE4FDF69960}"/>
    <cellStyle name="Warning Text 19 2 5" xfId="24758" xr:uid="{15938747-C2E0-4062-9B2B-A8C50BEC1E11}"/>
    <cellStyle name="Warning Text 19 3" xfId="24759" xr:uid="{2EC188A3-FF97-4B3E-ABFF-D82AC5409F8B}"/>
    <cellStyle name="Warning Text 19 3 2" xfId="24760" xr:uid="{78E88997-3FCF-4920-93C8-2A757C4F9AA4}"/>
    <cellStyle name="Warning Text 19 3 2 2" xfId="24761" xr:uid="{45EC428B-BDFB-428A-A049-CB6A0A585083}"/>
    <cellStyle name="Warning Text 19 3 3" xfId="24762" xr:uid="{57841FD5-09CC-47F7-9AF4-24445A36792F}"/>
    <cellStyle name="Warning Text 19 3 3 2" xfId="24763" xr:uid="{5BC9FF57-C24B-40EB-B367-423D6B71993F}"/>
    <cellStyle name="Warning Text 19 3 4" xfId="24764" xr:uid="{3BECF2DF-15BE-402C-82E8-939761AEDE21}"/>
    <cellStyle name="Warning Text 19 4" xfId="24765" xr:uid="{744C99D1-E2F0-406A-89E1-AE04B707F5AE}"/>
    <cellStyle name="Warning Text 19 4 2" xfId="24766" xr:uid="{6CAC6E69-40F1-4C33-94B8-4703F97757BA}"/>
    <cellStyle name="Warning Text 19 4 2 2" xfId="24767" xr:uid="{419AFEB0-F687-409F-9CBD-D1E494A0A496}"/>
    <cellStyle name="Warning Text 19 4 3" xfId="24768" xr:uid="{672972EF-3CB7-4C6B-8284-4FCB11B407C4}"/>
    <cellStyle name="Warning Text 19 4 3 2" xfId="24769" xr:uid="{06973976-6CBD-4169-A7C5-DD1CF0072B34}"/>
    <cellStyle name="Warning Text 19 4 4" xfId="24770" xr:uid="{A34DDE88-AEDD-44B6-ADC4-BB27AA6216EF}"/>
    <cellStyle name="Warning Text 19 5" xfId="24771" xr:uid="{C17B4035-3448-4678-9A52-E8644CF14BA2}"/>
    <cellStyle name="Warning Text 19 5 2" xfId="24772" xr:uid="{4E1DB220-2945-42FD-B5FE-5125B3E4ADCC}"/>
    <cellStyle name="Warning Text 19 5 2 2" xfId="24773" xr:uid="{961A9457-F143-47DA-B63F-10ED5BAFC1E7}"/>
    <cellStyle name="Warning Text 19 5 3" xfId="24774" xr:uid="{AA94C4ED-282B-4B18-BE40-B25F5DF06126}"/>
    <cellStyle name="Warning Text 19 5 3 2" xfId="24775" xr:uid="{7CB039C6-5093-4C55-8F78-8C0216D90C03}"/>
    <cellStyle name="Warning Text 19 5 4" xfId="24776" xr:uid="{1BC11AB3-EBE4-4F31-83C1-D31D93678E17}"/>
    <cellStyle name="Warning Text 19 5 4 2" xfId="24777" xr:uid="{D4B0D77D-A27E-42D5-8A53-CE2FE88CFCC1}"/>
    <cellStyle name="Warning Text 19 5 5" xfId="24778" xr:uid="{1202BD4A-8049-4CAD-8E1F-A3DA707D8D00}"/>
    <cellStyle name="Warning Text 19 6" xfId="24779" xr:uid="{4C2CCAFA-CE4C-48F8-A30B-FC480C95BF33}"/>
    <cellStyle name="Warning Text 19 6 2" xfId="24780" xr:uid="{4C98A4E5-9677-4D73-9672-55E0F2EE9953}"/>
    <cellStyle name="Warning Text 19 6 2 2" xfId="24781" xr:uid="{1BC1C435-A262-4936-9AAC-6AF95086F583}"/>
    <cellStyle name="Warning Text 19 6 3" xfId="24782" xr:uid="{5CF75B13-A586-466F-8DBF-C4E2F9697269}"/>
    <cellStyle name="Warning Text 19 6 3 2" xfId="24783" xr:uid="{8BC50E90-E0D7-41D7-BA65-F68AC9A2FB37}"/>
    <cellStyle name="Warning Text 19 6 4" xfId="24784" xr:uid="{1E6E49DA-BCD6-4B3D-91DA-75479CB1215F}"/>
    <cellStyle name="Warning Text 19 7" xfId="24785" xr:uid="{8B6CD64C-0E1E-4654-9BB8-82E99795BC67}"/>
    <cellStyle name="Warning Text 19 7 2" xfId="24786" xr:uid="{12E6C22A-BE77-42D9-9F20-8937E79EEB55}"/>
    <cellStyle name="Warning Text 19 8" xfId="24787" xr:uid="{77A1EC48-991E-45FE-9F27-AEAAFFEEC849}"/>
    <cellStyle name="Warning Text 19 8 2" xfId="24788" xr:uid="{AE98FD3D-0E4B-4B9D-A2DA-93A94598937D}"/>
    <cellStyle name="Warning Text 19 9" xfId="24789" xr:uid="{57D294CF-DB5D-49F4-907F-389B012ECD6E}"/>
    <cellStyle name="Warning Text 19 9 2" xfId="24790" xr:uid="{1E81D5D6-FF5A-48AC-B9BF-2B43DF2F3C67}"/>
    <cellStyle name="Warning Text 2" xfId="2028" xr:uid="{354C741B-1089-4205-83DA-3887FFC86320}"/>
    <cellStyle name="Warning Text 2 10" xfId="2029" xr:uid="{57659DA2-C460-407B-89BB-2462600EB0A8}"/>
    <cellStyle name="Warning Text 2 10 10" xfId="24793" xr:uid="{E86F7A90-A7A9-44D8-A37D-145DAFE656DE}"/>
    <cellStyle name="Warning Text 2 10 11" xfId="24792" xr:uid="{D172484D-8E03-41C8-8FCC-304B7FB6D524}"/>
    <cellStyle name="Warning Text 2 10 12" xfId="8939" xr:uid="{142F8609-7B66-4604-86D5-1DBAD27E2BEC}"/>
    <cellStyle name="Warning Text 2 10 13" xfId="6468" xr:uid="{256FB567-B4B1-44C6-8D12-EEEC4E0A919E}"/>
    <cellStyle name="Warning Text 2 10 2" xfId="24794" xr:uid="{43BF8513-9966-4E7A-98D1-7CD873156500}"/>
    <cellStyle name="Warning Text 2 10 2 2" xfId="24795" xr:uid="{3060EEB8-008B-4A12-8F52-B885478677BE}"/>
    <cellStyle name="Warning Text 2 10 2 2 2" xfId="24796" xr:uid="{53E96DE5-A776-4144-840A-762A3765BF45}"/>
    <cellStyle name="Warning Text 2 10 2 3" xfId="24797" xr:uid="{6E525204-1323-40E1-BFDE-5BDC772EBE16}"/>
    <cellStyle name="Warning Text 2 10 2 3 2" xfId="24798" xr:uid="{6A756FE6-E611-4D6B-94A4-324C7FE01E8D}"/>
    <cellStyle name="Warning Text 2 10 2 4" xfId="24799" xr:uid="{8C02BC62-8FE7-43AF-AFCF-E04D66975A06}"/>
    <cellStyle name="Warning Text 2 10 3" xfId="24800" xr:uid="{BC197C6A-C3E8-470C-AA52-126D6A514875}"/>
    <cellStyle name="Warning Text 2 10 3 2" xfId="24801" xr:uid="{0E0E9B69-291D-4AEC-A5A7-1CBA6B49C057}"/>
    <cellStyle name="Warning Text 2 10 3 2 2" xfId="24802" xr:uid="{2074DDFA-6A43-4BCD-B099-97FDF43CA728}"/>
    <cellStyle name="Warning Text 2 10 3 3" xfId="24803" xr:uid="{0BACD4B9-C62D-4BC6-B15E-C03B2B344EE2}"/>
    <cellStyle name="Warning Text 2 10 3 3 2" xfId="24804" xr:uid="{2F083AEA-2F0F-4920-B88F-539E8BCD9114}"/>
    <cellStyle name="Warning Text 2 10 3 4" xfId="24805" xr:uid="{18276AA6-8418-4BB2-A818-68BE9E4647A5}"/>
    <cellStyle name="Warning Text 2 10 4" xfId="24806" xr:uid="{60F5EA75-04DA-4F8F-98CF-40CA4A3162DD}"/>
    <cellStyle name="Warning Text 2 10 4 2" xfId="24807" xr:uid="{3FCA3A14-3E46-4B0D-A3A7-2DB297B231A2}"/>
    <cellStyle name="Warning Text 2 10 4 2 2" xfId="24808" xr:uid="{BFBD43E7-E432-44BF-8EFC-19B894DC02A4}"/>
    <cellStyle name="Warning Text 2 10 4 3" xfId="24809" xr:uid="{1E525370-EE18-45F2-9A83-55D617D410BA}"/>
    <cellStyle name="Warning Text 2 10 4 3 2" xfId="24810" xr:uid="{8B989593-0700-4807-A783-6E206ED8DE2F}"/>
    <cellStyle name="Warning Text 2 10 4 4" xfId="24811" xr:uid="{795E5AB3-C929-4811-9AB8-2AA3A0050F3D}"/>
    <cellStyle name="Warning Text 2 10 4 4 2" xfId="24812" xr:uid="{92BEA783-715B-4365-B90E-F39B9987A89D}"/>
    <cellStyle name="Warning Text 2 10 4 5" xfId="24813" xr:uid="{72991A9E-7D89-474E-A395-291AA2716310}"/>
    <cellStyle name="Warning Text 2 10 5" xfId="24814" xr:uid="{6B1F44B7-88B6-4A22-BB82-451AA0197648}"/>
    <cellStyle name="Warning Text 2 10 5 2" xfId="24815" xr:uid="{9ECA06C9-7FC5-441F-850F-503700F14AF0}"/>
    <cellStyle name="Warning Text 2 10 5 2 2" xfId="24816" xr:uid="{61B99AAA-E895-4544-98E4-B5EBF280A384}"/>
    <cellStyle name="Warning Text 2 10 5 3" xfId="24817" xr:uid="{87CA5780-B11F-4E45-9472-E8497CE17093}"/>
    <cellStyle name="Warning Text 2 10 5 3 2" xfId="24818" xr:uid="{E3B79D87-E0CB-4ACC-97F1-1CEC1E2E50D9}"/>
    <cellStyle name="Warning Text 2 10 5 4" xfId="24819" xr:uid="{5BBE6A81-E837-47D1-A159-7F8AD0B9F12D}"/>
    <cellStyle name="Warning Text 2 10 6" xfId="24820" xr:uid="{9275E22D-A40B-4C30-B848-00E3B781E701}"/>
    <cellStyle name="Warning Text 2 10 6 2" xfId="24821" xr:uid="{74D20CD2-C8C0-4FB4-A7C1-A0AD845D7049}"/>
    <cellStyle name="Warning Text 2 10 7" xfId="24822" xr:uid="{D2BD0383-8E34-46C6-8525-50FC873B728E}"/>
    <cellStyle name="Warning Text 2 10 7 2" xfId="24823" xr:uid="{585E6E70-59D1-4480-B2E1-1213D0E8C4AB}"/>
    <cellStyle name="Warning Text 2 10 8" xfId="24824" xr:uid="{C23A177D-C257-4AAA-AD33-6063F5641662}"/>
    <cellStyle name="Warning Text 2 10 8 2" xfId="24825" xr:uid="{4C825BB0-34B2-42A3-8DA5-A3D27680F96B}"/>
    <cellStyle name="Warning Text 2 10 9" xfId="24826" xr:uid="{6E55EAD0-C104-4AA9-B927-2F434F539E7A}"/>
    <cellStyle name="Warning Text 2 11" xfId="6801" xr:uid="{D1804579-F36C-4262-ADFB-9F9F1617E381}"/>
    <cellStyle name="Warning Text 2 11 2" xfId="24828" xr:uid="{5B5F70B1-E3C0-4D70-A76F-9F281D1949C5}"/>
    <cellStyle name="Warning Text 2 11 2 2" xfId="24829" xr:uid="{E55783C1-79B7-4650-9ECB-BAE15FBA06BE}"/>
    <cellStyle name="Warning Text 2 11 3" xfId="24830" xr:uid="{40FDE7C9-0251-4C91-A122-E867B84E23E0}"/>
    <cellStyle name="Warning Text 2 11 3 2" xfId="24831" xr:uid="{E60C2894-8B34-4F29-82C9-9C48D1746B24}"/>
    <cellStyle name="Warning Text 2 11 4" xfId="24832" xr:uid="{35BA7C4C-7BD5-4E48-953B-7E2B52323829}"/>
    <cellStyle name="Warning Text 2 11 5" xfId="24833" xr:uid="{B4940D6A-0325-408C-AFAE-3F0F1DFA428A}"/>
    <cellStyle name="Warning Text 2 11 6" xfId="24827" xr:uid="{69C54569-CBFC-4421-9E17-D67CEA2768E0}"/>
    <cellStyle name="Warning Text 2 12" xfId="24834" xr:uid="{0CFB6B24-E35D-43C1-8673-6B8534BBF7F0}"/>
    <cellStyle name="Warning Text 2 12 2" xfId="24835" xr:uid="{C4B5A0FA-6A57-43F3-A2EE-FEA715A44163}"/>
    <cellStyle name="Warning Text 2 12 2 2" xfId="24836" xr:uid="{2FC9565A-2157-488C-B53A-FF2A08CF0D9D}"/>
    <cellStyle name="Warning Text 2 12 3" xfId="24837" xr:uid="{9CED0D14-A596-4C5C-8525-0EBCD95F0500}"/>
    <cellStyle name="Warning Text 2 12 3 2" xfId="24838" xr:uid="{EC75DE64-A1BC-4C36-B6B7-8B18FF0B08F1}"/>
    <cellStyle name="Warning Text 2 12 4" xfId="24839" xr:uid="{6C3969BC-15A7-4E6D-ACB4-5E25280A63CE}"/>
    <cellStyle name="Warning Text 2 13" xfId="24840" xr:uid="{E0808087-E258-46BE-B9AE-4CA9AE1E0821}"/>
    <cellStyle name="Warning Text 2 13 2" xfId="24841" xr:uid="{C460F7ED-CB1B-47C8-BB4C-6A3987687BFC}"/>
    <cellStyle name="Warning Text 2 13 2 2" xfId="24842" xr:uid="{9FED9EA5-092A-4659-BFF9-B786C597BC3B}"/>
    <cellStyle name="Warning Text 2 13 3" xfId="24843" xr:uid="{69C733EE-3FC4-4949-890F-0D634888095E}"/>
    <cellStyle name="Warning Text 2 13 3 2" xfId="24844" xr:uid="{2F619D54-F285-445A-9C1E-6D2F9446CF11}"/>
    <cellStyle name="Warning Text 2 13 4" xfId="24845" xr:uid="{38F3B430-DF49-48A0-9FE7-855E173837B0}"/>
    <cellStyle name="Warning Text 2 14" xfId="24846" xr:uid="{E7117704-FAC9-43D4-9D12-953F6B1D2BE6}"/>
    <cellStyle name="Warning Text 2 14 2" xfId="24847" xr:uid="{56F114E6-CCC2-4136-9C60-6B188BA76AF8}"/>
    <cellStyle name="Warning Text 2 14 2 2" xfId="24848" xr:uid="{C8103342-7A3C-4723-8855-F772145A3C12}"/>
    <cellStyle name="Warning Text 2 14 3" xfId="24849" xr:uid="{81B4CE6B-8716-458B-89C4-2BE8811D88FD}"/>
    <cellStyle name="Warning Text 2 14 3 2" xfId="24850" xr:uid="{537B0E14-7634-407C-BFFD-56148B62DE00}"/>
    <cellStyle name="Warning Text 2 14 4" xfId="24851" xr:uid="{84B16943-CFDB-4AAD-9DF4-09474561CC92}"/>
    <cellStyle name="Warning Text 2 14 4 2" xfId="24852" xr:uid="{18F2A60F-1363-4730-BDB8-6DE3CC0497F9}"/>
    <cellStyle name="Warning Text 2 14 5" xfId="24853" xr:uid="{F8456319-06CA-4463-80CF-A1D62BCE3FB7}"/>
    <cellStyle name="Warning Text 2 15" xfId="24854" xr:uid="{E2078DDD-5E8B-4542-9B8B-8DB21AF38684}"/>
    <cellStyle name="Warning Text 2 15 2" xfId="24855" xr:uid="{601EE885-59D8-4870-AAF2-1F5FC2E6600F}"/>
    <cellStyle name="Warning Text 2 15 2 2" xfId="24856" xr:uid="{44C92841-E6F9-40C7-8F15-C3C80AE39D5E}"/>
    <cellStyle name="Warning Text 2 15 3" xfId="24857" xr:uid="{6188CBC1-3EA4-40B0-B716-104FFBCF98B9}"/>
    <cellStyle name="Warning Text 2 15 3 2" xfId="24858" xr:uid="{2AB34A70-7290-4FB2-BF5E-7894A957E76D}"/>
    <cellStyle name="Warning Text 2 15 4" xfId="24859" xr:uid="{C3E9CB3E-7173-4B41-9CFC-2A8618F2B8FC}"/>
    <cellStyle name="Warning Text 2 16" xfId="24860" xr:uid="{45F57B87-8A0D-4BF8-A656-F23204A33FA5}"/>
    <cellStyle name="Warning Text 2 16 2" xfId="24861" xr:uid="{F01F1E6B-4388-4BF1-89F5-E9146B31D563}"/>
    <cellStyle name="Warning Text 2 17" xfId="24862" xr:uid="{12259E7B-A135-40D7-9085-C71997A27FB0}"/>
    <cellStyle name="Warning Text 2 17 2" xfId="24863" xr:uid="{DA75984E-8D66-4031-BB32-E108DFA7872B}"/>
    <cellStyle name="Warning Text 2 18" xfId="24864" xr:uid="{4558B08C-8CDF-45F2-AFEE-A3064D52A0A0}"/>
    <cellStyle name="Warning Text 2 18 2" xfId="24865" xr:uid="{A2B4A1D1-DA89-4564-8640-3EEF0AECB1E5}"/>
    <cellStyle name="Warning Text 2 19" xfId="24866" xr:uid="{7B75B9D5-165E-4279-9347-2424DEA41E22}"/>
    <cellStyle name="Warning Text 2 2" xfId="2030" xr:uid="{DA55D985-0BE2-4F9E-84DB-1CA79763C8C3}"/>
    <cellStyle name="Warning Text 2 2 10" xfId="24868" xr:uid="{93C1F743-361D-440B-86E7-B62C8B9565BA}"/>
    <cellStyle name="Warning Text 2 2 11" xfId="24867" xr:uid="{783BB365-F029-4FEA-9BCA-3BB23D3A3EA1}"/>
    <cellStyle name="Warning Text 2 2 12" xfId="8940" xr:uid="{D27C278A-7115-4E6B-9400-270AF65615EA}"/>
    <cellStyle name="Warning Text 2 2 13" xfId="6469" xr:uid="{CEA02CA5-D26E-4CAC-A72F-476E4323447E}"/>
    <cellStyle name="Warning Text 2 2 2" xfId="24869" xr:uid="{67C63B74-0E60-420C-B941-D312BAC35608}"/>
    <cellStyle name="Warning Text 2 2 2 2" xfId="24870" xr:uid="{0D5F5C6F-4E8C-4D20-8CBD-F26989AFF26A}"/>
    <cellStyle name="Warning Text 2 2 2 2 2" xfId="24871" xr:uid="{3E4A7A26-250D-4F43-8F1D-34A7F0DF97F0}"/>
    <cellStyle name="Warning Text 2 2 2 3" xfId="24872" xr:uid="{190AE686-CBC8-4C36-ABCB-34263D214FA5}"/>
    <cellStyle name="Warning Text 2 2 2 3 2" xfId="24873" xr:uid="{DA78A360-0142-4AD5-B7C7-E2A21158C87C}"/>
    <cellStyle name="Warning Text 2 2 2 4" xfId="24874" xr:uid="{4B973844-921E-44E1-AA4B-C22291F5F6F8}"/>
    <cellStyle name="Warning Text 2 2 3" xfId="24875" xr:uid="{AC75C26E-B1E7-49D0-9BB4-5F29319D0617}"/>
    <cellStyle name="Warning Text 2 2 3 2" xfId="24876" xr:uid="{E6284A61-5690-4D9B-8D3F-93992FFA56EB}"/>
    <cellStyle name="Warning Text 2 2 3 2 2" xfId="24877" xr:uid="{693E79B7-123D-44AE-98DF-A445A6A0CAB2}"/>
    <cellStyle name="Warning Text 2 2 3 3" xfId="24878" xr:uid="{365E1F46-FB64-4B0B-9393-C9241F3BB26E}"/>
    <cellStyle name="Warning Text 2 2 3 3 2" xfId="24879" xr:uid="{73450006-FFF5-4F88-91BE-E731601F50D9}"/>
    <cellStyle name="Warning Text 2 2 3 4" xfId="24880" xr:uid="{3E22D621-075C-41F2-8E62-104988D36E6C}"/>
    <cellStyle name="Warning Text 2 2 4" xfId="24881" xr:uid="{8C18E37C-C6A9-4672-9D75-08ED35EF7477}"/>
    <cellStyle name="Warning Text 2 2 4 2" xfId="24882" xr:uid="{6B613317-58BF-440D-A27B-275EF0C6F4B3}"/>
    <cellStyle name="Warning Text 2 2 4 2 2" xfId="24883" xr:uid="{73E4CB03-CD13-4E21-9807-015DB82BC44C}"/>
    <cellStyle name="Warning Text 2 2 4 3" xfId="24884" xr:uid="{48C69F65-86E7-46D5-98ED-A95705A8B24A}"/>
    <cellStyle name="Warning Text 2 2 4 3 2" xfId="24885" xr:uid="{A0CB4309-1A66-4DD9-B88D-8074AEB6C316}"/>
    <cellStyle name="Warning Text 2 2 4 4" xfId="24886" xr:uid="{6898588E-02E5-4C81-A759-517A8B557914}"/>
    <cellStyle name="Warning Text 2 2 4 4 2" xfId="24887" xr:uid="{BD3C1B93-ECDF-47A3-B91C-CE43EC34884D}"/>
    <cellStyle name="Warning Text 2 2 4 5" xfId="24888" xr:uid="{B95F731E-7D56-44C3-BE75-88D9C5F1B915}"/>
    <cellStyle name="Warning Text 2 2 5" xfId="24889" xr:uid="{F6D6BFDE-A832-45EB-821F-1F299005287A}"/>
    <cellStyle name="Warning Text 2 2 5 2" xfId="24890" xr:uid="{C76A20D9-71BC-4C70-98EE-333EC669F462}"/>
    <cellStyle name="Warning Text 2 2 5 2 2" xfId="24891" xr:uid="{C52E5746-3E6C-442C-9BCD-92535326C67C}"/>
    <cellStyle name="Warning Text 2 2 5 3" xfId="24892" xr:uid="{ACA89900-C34D-48CD-B12E-85D685A528E5}"/>
    <cellStyle name="Warning Text 2 2 5 3 2" xfId="24893" xr:uid="{8746DBA4-6CA1-4D62-8BFC-D24D34473467}"/>
    <cellStyle name="Warning Text 2 2 5 4" xfId="24894" xr:uid="{5080F1D3-8B22-460B-A8AA-460A220E1587}"/>
    <cellStyle name="Warning Text 2 2 6" xfId="24895" xr:uid="{080BBC5E-1ACB-428E-817D-3323299FF6F6}"/>
    <cellStyle name="Warning Text 2 2 6 2" xfId="24896" xr:uid="{420E9590-6B36-4955-A84D-69929045AF12}"/>
    <cellStyle name="Warning Text 2 2 7" xfId="24897" xr:uid="{994AAFE2-6950-4D29-ADAA-EA7B1EE3E164}"/>
    <cellStyle name="Warning Text 2 2 7 2" xfId="24898" xr:uid="{BE95A8E2-2366-474E-BB1D-ECC8FEAF0599}"/>
    <cellStyle name="Warning Text 2 2 8" xfId="24899" xr:uid="{519059C7-3B0F-4EAD-AF59-46202D537905}"/>
    <cellStyle name="Warning Text 2 2 8 2" xfId="24900" xr:uid="{414588D4-2A27-4AA3-AA83-F5294916C0C5}"/>
    <cellStyle name="Warning Text 2 2 9" xfId="24901" xr:uid="{F41C3398-BB9D-45C6-A5FF-17D60A8EBA9A}"/>
    <cellStyle name="Warning Text 2 20" xfId="24902" xr:uid="{8E1C5C14-8EFC-435F-9394-62CF91012F4B}"/>
    <cellStyle name="Warning Text 2 21" xfId="24791" xr:uid="{8F158A3E-F2CF-453E-9AA6-EE40771DD3E8}"/>
    <cellStyle name="Warning Text 2 22" xfId="7333" xr:uid="{0240B9D3-1896-424B-848A-F08426DB0657}"/>
    <cellStyle name="Warning Text 2 23" xfId="6467" xr:uid="{3420FBD6-F2E5-4F4B-AD75-4ADF180535C5}"/>
    <cellStyle name="Warning Text 2 3" xfId="2031" xr:uid="{47F55C69-9557-45D9-82AF-935823F504E9}"/>
    <cellStyle name="Warning Text 2 3 10" xfId="24904" xr:uid="{A3F53E59-239B-4DDD-9CBB-C84D89E5D50E}"/>
    <cellStyle name="Warning Text 2 3 11" xfId="24903" xr:uid="{48ECC264-CC4E-47D8-9919-3DD180480B51}"/>
    <cellStyle name="Warning Text 2 3 12" xfId="8941" xr:uid="{8F700B9C-770C-41FD-8027-48ACE5656A2E}"/>
    <cellStyle name="Warning Text 2 3 13" xfId="6470" xr:uid="{95A326AA-7025-4142-A0B9-C6D908B3FFB3}"/>
    <cellStyle name="Warning Text 2 3 2" xfId="24905" xr:uid="{0A36D9DE-4855-4F96-BBC1-2CA03AC298F5}"/>
    <cellStyle name="Warning Text 2 3 2 2" xfId="24906" xr:uid="{C34562EB-665A-416A-91D2-7E7E1DDAED6D}"/>
    <cellStyle name="Warning Text 2 3 2 2 2" xfId="24907" xr:uid="{CCF325E7-0354-408C-9DB1-EB0B48271BA4}"/>
    <cellStyle name="Warning Text 2 3 2 3" xfId="24908" xr:uid="{B9460BB6-9857-4655-9429-562A57AC8409}"/>
    <cellStyle name="Warning Text 2 3 2 3 2" xfId="24909" xr:uid="{44E857F5-AE56-4EA8-938B-7E3245838C96}"/>
    <cellStyle name="Warning Text 2 3 2 4" xfId="24910" xr:uid="{0BE761C6-53B4-49FC-8473-7E8D6E74B607}"/>
    <cellStyle name="Warning Text 2 3 3" xfId="24911" xr:uid="{7E63A4C5-AFC0-4D70-8A9A-2AE52439F063}"/>
    <cellStyle name="Warning Text 2 3 3 2" xfId="24912" xr:uid="{BE274734-C63F-4A93-8EDD-EED90EB7F4A3}"/>
    <cellStyle name="Warning Text 2 3 3 2 2" xfId="24913" xr:uid="{EC94BA24-23ED-4648-9715-9E3E096159BC}"/>
    <cellStyle name="Warning Text 2 3 3 3" xfId="24914" xr:uid="{BF5EEA5F-4BE5-46AB-A6D7-CDDA4A4F918A}"/>
    <cellStyle name="Warning Text 2 3 3 3 2" xfId="24915" xr:uid="{B1351F5B-485C-4457-9657-41070255091A}"/>
    <cellStyle name="Warning Text 2 3 3 4" xfId="24916" xr:uid="{865B3445-8720-47A1-B862-7A70715C4478}"/>
    <cellStyle name="Warning Text 2 3 4" xfId="24917" xr:uid="{CC77C722-1077-46F4-A4AE-ADD67FBFC120}"/>
    <cellStyle name="Warning Text 2 3 4 2" xfId="24918" xr:uid="{F8A33DD3-6350-4761-BB49-B6443131532C}"/>
    <cellStyle name="Warning Text 2 3 4 2 2" xfId="24919" xr:uid="{32E216B7-DEEF-4387-A11B-271666985EF9}"/>
    <cellStyle name="Warning Text 2 3 4 3" xfId="24920" xr:uid="{84AB4BD9-0B63-4441-8759-D9B1F7F1BAC8}"/>
    <cellStyle name="Warning Text 2 3 4 3 2" xfId="24921" xr:uid="{9E275B2C-92C3-4C92-B294-045DB2506AA4}"/>
    <cellStyle name="Warning Text 2 3 4 4" xfId="24922" xr:uid="{4626D35E-FF4E-48F2-B54D-842B814EB946}"/>
    <cellStyle name="Warning Text 2 3 4 4 2" xfId="24923" xr:uid="{94FE3506-D40E-42F1-8A5A-80A4CFEE40E3}"/>
    <cellStyle name="Warning Text 2 3 4 5" xfId="24924" xr:uid="{898CD66D-1EE6-44BC-9BCB-AF9C5DA9B1D9}"/>
    <cellStyle name="Warning Text 2 3 5" xfId="24925" xr:uid="{513F44D7-8412-4FF9-A32C-C41A3CE69784}"/>
    <cellStyle name="Warning Text 2 3 5 2" xfId="24926" xr:uid="{CB4B5761-0BC6-4B06-9F1F-B15B0153560F}"/>
    <cellStyle name="Warning Text 2 3 5 2 2" xfId="24927" xr:uid="{31EDC119-9AA0-40F6-8789-F0E55047BE2C}"/>
    <cellStyle name="Warning Text 2 3 5 3" xfId="24928" xr:uid="{EE192720-6659-4550-B5CE-82FFA9B31643}"/>
    <cellStyle name="Warning Text 2 3 5 3 2" xfId="24929" xr:uid="{5D6AE591-EFD3-4609-B2A5-15461228CFA7}"/>
    <cellStyle name="Warning Text 2 3 5 4" xfId="24930" xr:uid="{48D1D266-68A8-42B7-8B8D-053C193958AB}"/>
    <cellStyle name="Warning Text 2 3 6" xfId="24931" xr:uid="{7EA992C1-EF48-4EF3-BA3A-4A6D0BECBD3C}"/>
    <cellStyle name="Warning Text 2 3 6 2" xfId="24932" xr:uid="{AE6B443B-31EE-4E61-B63E-C91AE1909C93}"/>
    <cellStyle name="Warning Text 2 3 7" xfId="24933" xr:uid="{E461B3F8-8014-49CB-B582-2C941055CAAE}"/>
    <cellStyle name="Warning Text 2 3 7 2" xfId="24934" xr:uid="{C45A7E45-9709-4540-8BCC-DA2EC6B6E374}"/>
    <cellStyle name="Warning Text 2 3 8" xfId="24935" xr:uid="{890D7C57-2F07-4152-B728-F83772026EA5}"/>
    <cellStyle name="Warning Text 2 3 8 2" xfId="24936" xr:uid="{2CB0EFE2-03EB-4C26-A64F-9BB6A6F8576D}"/>
    <cellStyle name="Warning Text 2 3 9" xfId="24937" xr:uid="{BF29A012-72E0-48AE-854E-52B199CBAFF4}"/>
    <cellStyle name="Warning Text 2 4" xfId="2032" xr:uid="{0F531113-E8F3-4215-9A90-4AD733BF0DA4}"/>
    <cellStyle name="Warning Text 2 4 10" xfId="24939" xr:uid="{5D02622C-FE63-4F2C-8F65-70F57A72AF5C}"/>
    <cellStyle name="Warning Text 2 4 11" xfId="24938" xr:uid="{D5800F7C-AE4B-4933-B47A-16B03AE0F094}"/>
    <cellStyle name="Warning Text 2 4 12" xfId="8942" xr:uid="{8B914DF7-8B82-43C6-9E1A-6B232361163C}"/>
    <cellStyle name="Warning Text 2 4 13" xfId="6471" xr:uid="{ABC4030D-E289-4499-B866-8A5912A959FA}"/>
    <cellStyle name="Warning Text 2 4 2" xfId="24940" xr:uid="{D18E5552-48F5-49E9-A1BF-244A94AA9AD6}"/>
    <cellStyle name="Warning Text 2 4 2 2" xfId="24941" xr:uid="{B5C56669-5D53-4CDE-9AF2-AB29004B489D}"/>
    <cellStyle name="Warning Text 2 4 2 2 2" xfId="24942" xr:uid="{8245957A-1515-40C6-A195-1EE6BAA39759}"/>
    <cellStyle name="Warning Text 2 4 2 3" xfId="24943" xr:uid="{AB6BC717-9363-4878-B431-8DE93BC17663}"/>
    <cellStyle name="Warning Text 2 4 2 3 2" xfId="24944" xr:uid="{6CBE4831-F599-4DB8-AFD4-DA06F3EB68D2}"/>
    <cellStyle name="Warning Text 2 4 2 4" xfId="24945" xr:uid="{AC2AD32C-AB51-45F5-94C8-51D27D293D77}"/>
    <cellStyle name="Warning Text 2 4 3" xfId="24946" xr:uid="{22E00D49-4D1F-42EC-8026-37AF57CFB563}"/>
    <cellStyle name="Warning Text 2 4 3 2" xfId="24947" xr:uid="{5F7357B4-C93D-4B8A-90CD-492918F2C4C3}"/>
    <cellStyle name="Warning Text 2 4 3 2 2" xfId="24948" xr:uid="{9DB0202E-F4EF-43EA-9DBD-9484157293E8}"/>
    <cellStyle name="Warning Text 2 4 3 3" xfId="24949" xr:uid="{F0C6683D-95A0-4291-BA1C-33B2853483E4}"/>
    <cellStyle name="Warning Text 2 4 3 3 2" xfId="24950" xr:uid="{C316C221-4C09-4812-9325-FE2901CECFD7}"/>
    <cellStyle name="Warning Text 2 4 3 4" xfId="24951" xr:uid="{0703FEBF-0B35-497A-B67B-2565EC4D0B7B}"/>
    <cellStyle name="Warning Text 2 4 4" xfId="24952" xr:uid="{49674C56-DE43-4491-AE84-DC4EB98339CB}"/>
    <cellStyle name="Warning Text 2 4 4 2" xfId="24953" xr:uid="{D76B55FD-C9E3-4F59-A8AD-99B813F924FF}"/>
    <cellStyle name="Warning Text 2 4 4 2 2" xfId="24954" xr:uid="{3203B3A3-1B37-422E-8711-79AA741920DE}"/>
    <cellStyle name="Warning Text 2 4 4 3" xfId="24955" xr:uid="{F3C8D269-3AA3-4A8B-9AC9-80767C63BAF0}"/>
    <cellStyle name="Warning Text 2 4 4 3 2" xfId="24956" xr:uid="{7E5C9165-5F20-41C6-A309-58D81654CC56}"/>
    <cellStyle name="Warning Text 2 4 4 4" xfId="24957" xr:uid="{3AFE8D6C-17A9-4A76-A51A-CFAF39D35194}"/>
    <cellStyle name="Warning Text 2 4 4 4 2" xfId="24958" xr:uid="{84AFA7AD-15D6-44EC-A2BD-A777032F5313}"/>
    <cellStyle name="Warning Text 2 4 4 5" xfId="24959" xr:uid="{9572BBAC-E171-4706-9B38-06C5B8FC698D}"/>
    <cellStyle name="Warning Text 2 4 5" xfId="24960" xr:uid="{9A424AC8-0B29-4179-82C5-1746CD86BBEE}"/>
    <cellStyle name="Warning Text 2 4 5 2" xfId="24961" xr:uid="{70D8E52E-7052-4EBD-AE14-0B29BE14B780}"/>
    <cellStyle name="Warning Text 2 4 5 2 2" xfId="24962" xr:uid="{C4D8147D-6A74-49F1-9937-6E0F8155BA92}"/>
    <cellStyle name="Warning Text 2 4 5 3" xfId="24963" xr:uid="{FD610E35-8419-47E5-AB80-85AA64A2A43F}"/>
    <cellStyle name="Warning Text 2 4 5 3 2" xfId="24964" xr:uid="{C89D81AC-1D84-4201-AF37-E145396E5A41}"/>
    <cellStyle name="Warning Text 2 4 5 4" xfId="24965" xr:uid="{323D123F-7C92-4ED3-923C-9DEFE74BA4F2}"/>
    <cellStyle name="Warning Text 2 4 6" xfId="24966" xr:uid="{D69B204E-59F5-4615-91E3-72927DAE15A0}"/>
    <cellStyle name="Warning Text 2 4 6 2" xfId="24967" xr:uid="{B7E9EAC5-90E2-4403-B627-FF3CA5496231}"/>
    <cellStyle name="Warning Text 2 4 7" xfId="24968" xr:uid="{8F69E705-5FDA-4305-86FD-3C76BF16FE2C}"/>
    <cellStyle name="Warning Text 2 4 7 2" xfId="24969" xr:uid="{E8590486-6DE2-4F46-8E15-A60F606BA4B4}"/>
    <cellStyle name="Warning Text 2 4 8" xfId="24970" xr:uid="{13000EFB-355C-47A3-A854-E4A5321B3F39}"/>
    <cellStyle name="Warning Text 2 4 8 2" xfId="24971" xr:uid="{F7A04D00-4E62-413D-AB5F-006ADAF59F35}"/>
    <cellStyle name="Warning Text 2 4 9" xfId="24972" xr:uid="{C1209BF6-DDDA-41D3-A152-93FFC35773BD}"/>
    <cellStyle name="Warning Text 2 5" xfId="2033" xr:uid="{804AB16A-A0E9-4489-882D-298CC9D44883}"/>
    <cellStyle name="Warning Text 2 5 10" xfId="24974" xr:uid="{74499EB8-7BCD-4784-832D-E881E446F489}"/>
    <cellStyle name="Warning Text 2 5 11" xfId="24973" xr:uid="{C8F5A4CE-ED12-418F-AA9F-81BDBB2C703C}"/>
    <cellStyle name="Warning Text 2 5 12" xfId="8943" xr:uid="{EF6DF36F-F683-41E2-B754-C02281820B9F}"/>
    <cellStyle name="Warning Text 2 5 13" xfId="6472" xr:uid="{8EBCFAEF-BC77-45F5-99A4-E3B7E5DC2180}"/>
    <cellStyle name="Warning Text 2 5 2" xfId="24975" xr:uid="{722AF76F-5E24-4E6F-A781-63F4980C9291}"/>
    <cellStyle name="Warning Text 2 5 2 2" xfId="24976" xr:uid="{2139DB78-4887-420D-8D17-D28619136F1D}"/>
    <cellStyle name="Warning Text 2 5 2 2 2" xfId="24977" xr:uid="{B43BF926-AEA3-4213-B0D8-6285DFD6DC08}"/>
    <cellStyle name="Warning Text 2 5 2 3" xfId="24978" xr:uid="{C1BA3EB5-6AAF-412E-8095-B1058406CC20}"/>
    <cellStyle name="Warning Text 2 5 2 3 2" xfId="24979" xr:uid="{75C6475B-4BA5-469B-AF4B-58B6473CD214}"/>
    <cellStyle name="Warning Text 2 5 2 4" xfId="24980" xr:uid="{54B4E43E-89A0-4C28-8DA4-1F6B6AB3A921}"/>
    <cellStyle name="Warning Text 2 5 3" xfId="24981" xr:uid="{58CC5466-3F4E-46A6-A73C-AB0B9CE227A7}"/>
    <cellStyle name="Warning Text 2 5 3 2" xfId="24982" xr:uid="{2A6516F6-93E7-4392-BF6A-A6F778803628}"/>
    <cellStyle name="Warning Text 2 5 3 2 2" xfId="24983" xr:uid="{2311FD6E-B83D-4AEE-AD60-03C13EDDDF7C}"/>
    <cellStyle name="Warning Text 2 5 3 3" xfId="24984" xr:uid="{513451D2-A97F-4208-A5B2-6EB3A7633797}"/>
    <cellStyle name="Warning Text 2 5 3 3 2" xfId="24985" xr:uid="{CA00E80A-651C-4D90-B953-A82D0D5643B0}"/>
    <cellStyle name="Warning Text 2 5 3 4" xfId="24986" xr:uid="{00DCC116-8379-4D12-B1D8-8F03DA9CC59E}"/>
    <cellStyle name="Warning Text 2 5 4" xfId="24987" xr:uid="{B5F9C266-30FB-4D4E-B382-9BC4B9D5C4AC}"/>
    <cellStyle name="Warning Text 2 5 4 2" xfId="24988" xr:uid="{F3AABB88-2B8D-4F33-9B32-F0067E2A5130}"/>
    <cellStyle name="Warning Text 2 5 4 2 2" xfId="24989" xr:uid="{083B2229-7BE0-4D9B-83A1-214B9F3B548E}"/>
    <cellStyle name="Warning Text 2 5 4 3" xfId="24990" xr:uid="{102F30C7-FA26-401D-BBEF-DD9455C40128}"/>
    <cellStyle name="Warning Text 2 5 4 3 2" xfId="24991" xr:uid="{763EA327-B95C-4218-BA4E-6798E2020E66}"/>
    <cellStyle name="Warning Text 2 5 4 4" xfId="24992" xr:uid="{836C861D-334C-444D-B83A-FCEB2031F98C}"/>
    <cellStyle name="Warning Text 2 5 4 4 2" xfId="24993" xr:uid="{A3806FE8-3DB3-475E-94C7-857024A8A76E}"/>
    <cellStyle name="Warning Text 2 5 4 5" xfId="24994" xr:uid="{A8463321-B700-45CA-A353-A59A3F49DFCC}"/>
    <cellStyle name="Warning Text 2 5 5" xfId="24995" xr:uid="{6D457DCB-584F-4B9D-8FD6-536B46A976C5}"/>
    <cellStyle name="Warning Text 2 5 5 2" xfId="24996" xr:uid="{A3FC6475-54B9-4CDB-976C-AFDBBE471011}"/>
    <cellStyle name="Warning Text 2 5 5 2 2" xfId="24997" xr:uid="{1C2E5497-B6C2-49AF-BCB7-E420D85A79C1}"/>
    <cellStyle name="Warning Text 2 5 5 3" xfId="24998" xr:uid="{0883029F-D010-4837-8FF2-17B83554D007}"/>
    <cellStyle name="Warning Text 2 5 5 3 2" xfId="24999" xr:uid="{26A99707-426D-4B02-96E6-6247C8B5CAE4}"/>
    <cellStyle name="Warning Text 2 5 5 4" xfId="25000" xr:uid="{8915801C-4C06-4A1E-B285-8F84A0B5F8F2}"/>
    <cellStyle name="Warning Text 2 5 6" xfId="25001" xr:uid="{A18D0053-4C7C-4668-B1CA-4ABC4BB9F59E}"/>
    <cellStyle name="Warning Text 2 5 6 2" xfId="25002" xr:uid="{229F91C8-DE11-4FA6-B12E-E222DBD2D86B}"/>
    <cellStyle name="Warning Text 2 5 7" xfId="25003" xr:uid="{FE2A2E08-D12F-4378-AFEE-D12BF97C5967}"/>
    <cellStyle name="Warning Text 2 5 7 2" xfId="25004" xr:uid="{B9FDAFB5-DAC2-4828-AB8E-D99F02AA16F9}"/>
    <cellStyle name="Warning Text 2 5 8" xfId="25005" xr:uid="{360AE04D-DCB3-4680-AA3D-798E3B2E86BB}"/>
    <cellStyle name="Warning Text 2 5 8 2" xfId="25006" xr:uid="{5470E878-DE6B-42CB-A5F8-66872F8AF69F}"/>
    <cellStyle name="Warning Text 2 5 9" xfId="25007" xr:uid="{14135842-359A-465A-82ED-004D7A332804}"/>
    <cellStyle name="Warning Text 2 6" xfId="2034" xr:uid="{118374EE-DB77-4E14-81FD-19819998AFD8}"/>
    <cellStyle name="Warning Text 2 6 10" xfId="25009" xr:uid="{40B558BD-2E36-4AC8-B279-1B3B37100735}"/>
    <cellStyle name="Warning Text 2 6 11" xfId="25008" xr:uid="{EC7546E0-84ED-4187-8F99-A38E5C6BD2C9}"/>
    <cellStyle name="Warning Text 2 6 12" xfId="8944" xr:uid="{6173FF65-5BE4-441C-8AFE-800A4D0B04E6}"/>
    <cellStyle name="Warning Text 2 6 13" xfId="6473" xr:uid="{0414A6E6-7E97-4F3C-8DA6-0BAB070FD174}"/>
    <cellStyle name="Warning Text 2 6 2" xfId="25010" xr:uid="{D96F6D95-480E-4BE1-8ECD-889B1721AB18}"/>
    <cellStyle name="Warning Text 2 6 2 2" xfId="25011" xr:uid="{B8F4B55F-616C-4738-9745-697C29A2B4C1}"/>
    <cellStyle name="Warning Text 2 6 2 2 2" xfId="25012" xr:uid="{B05FC88D-FF93-4433-B9EF-5E512BA032B4}"/>
    <cellStyle name="Warning Text 2 6 2 3" xfId="25013" xr:uid="{23E202FB-1A98-4B44-93AF-9249BDC7E34D}"/>
    <cellStyle name="Warning Text 2 6 2 3 2" xfId="25014" xr:uid="{8E452B66-0087-4ABC-930A-7F25235BEFFB}"/>
    <cellStyle name="Warning Text 2 6 2 4" xfId="25015" xr:uid="{B5224C17-70F8-4D52-9891-890D2F77BC0D}"/>
    <cellStyle name="Warning Text 2 6 3" xfId="25016" xr:uid="{D215C3DF-0E27-4D8B-87A8-9C5D381C0E29}"/>
    <cellStyle name="Warning Text 2 6 3 2" xfId="25017" xr:uid="{602E97F5-05A0-4F09-AB0C-50D39AEA626F}"/>
    <cellStyle name="Warning Text 2 6 3 2 2" xfId="25018" xr:uid="{0E366F9E-1BD1-4205-A9AE-53B80FD0C43E}"/>
    <cellStyle name="Warning Text 2 6 3 3" xfId="25019" xr:uid="{400D940C-D78C-4150-8CEB-B699BB99447C}"/>
    <cellStyle name="Warning Text 2 6 3 3 2" xfId="25020" xr:uid="{7E34E4B0-DF5C-4F25-9A8C-9EEC531800AD}"/>
    <cellStyle name="Warning Text 2 6 3 4" xfId="25021" xr:uid="{82674934-764B-46FC-BD91-614B10F9EA3D}"/>
    <cellStyle name="Warning Text 2 6 4" xfId="25022" xr:uid="{0BE8CCC9-AB4D-4D31-871E-FB5AB5515751}"/>
    <cellStyle name="Warning Text 2 6 4 2" xfId="25023" xr:uid="{D3162909-18D0-4B03-9AD7-61BA2D98D84C}"/>
    <cellStyle name="Warning Text 2 6 4 2 2" xfId="25024" xr:uid="{8CDA4C5E-7810-498F-BA7C-1EFCC1BFCD11}"/>
    <cellStyle name="Warning Text 2 6 4 3" xfId="25025" xr:uid="{17BB5C5B-B5FC-4EBF-B8EE-991C136849DB}"/>
    <cellStyle name="Warning Text 2 6 4 3 2" xfId="25026" xr:uid="{0B64E16C-71A7-4634-AC6E-CC54D26CD27A}"/>
    <cellStyle name="Warning Text 2 6 4 4" xfId="25027" xr:uid="{C1BC1BB2-6B16-414C-980F-604E96FEEF7B}"/>
    <cellStyle name="Warning Text 2 6 4 4 2" xfId="25028" xr:uid="{23E1DA18-2E70-4A95-BFDB-0FA2A5C767B1}"/>
    <cellStyle name="Warning Text 2 6 4 5" xfId="25029" xr:uid="{3DB3E625-7CE8-4350-B024-010C3039ACA9}"/>
    <cellStyle name="Warning Text 2 6 5" xfId="25030" xr:uid="{C47D5700-6DF1-4622-991A-025DB08B359E}"/>
    <cellStyle name="Warning Text 2 6 5 2" xfId="25031" xr:uid="{20BDFCB3-0BC8-4A57-88CA-EE06825CA92C}"/>
    <cellStyle name="Warning Text 2 6 5 2 2" xfId="25032" xr:uid="{50AB844D-C19A-438C-A62D-C35AB8A386FA}"/>
    <cellStyle name="Warning Text 2 6 5 3" xfId="25033" xr:uid="{A6595F41-A459-482C-B57C-A57EE06B7622}"/>
    <cellStyle name="Warning Text 2 6 5 3 2" xfId="25034" xr:uid="{955375E6-0D2A-417D-A528-D5D89D66B1EA}"/>
    <cellStyle name="Warning Text 2 6 5 4" xfId="25035" xr:uid="{3890855B-ACA4-4542-A3CC-7D8C1241F470}"/>
    <cellStyle name="Warning Text 2 6 6" xfId="25036" xr:uid="{90A2FBED-765D-4695-8233-DDD3C56F48B6}"/>
    <cellStyle name="Warning Text 2 6 6 2" xfId="25037" xr:uid="{526F188C-7437-4439-A46A-BEF558C7A1CF}"/>
    <cellStyle name="Warning Text 2 6 7" xfId="25038" xr:uid="{81A35320-5F79-4533-BFB9-7AD678DE51F9}"/>
    <cellStyle name="Warning Text 2 6 7 2" xfId="25039" xr:uid="{B1BF97A4-A8FD-486A-88D4-744B5634E5B4}"/>
    <cellStyle name="Warning Text 2 6 8" xfId="25040" xr:uid="{35D7E17C-F294-42E7-B693-C4B2263E2FF9}"/>
    <cellStyle name="Warning Text 2 6 8 2" xfId="25041" xr:uid="{8907E305-BCAD-4829-BDA4-2B1EF8F10470}"/>
    <cellStyle name="Warning Text 2 6 9" xfId="25042" xr:uid="{259AA04D-A189-4F5F-B545-84311E5EF6D1}"/>
    <cellStyle name="Warning Text 2 7" xfId="2035" xr:uid="{6B8C1709-8097-4458-AA5A-D88673044DAA}"/>
    <cellStyle name="Warning Text 2 7 10" xfId="25044" xr:uid="{5A15583A-40DF-455B-B7EC-CA8F33F2EB1F}"/>
    <cellStyle name="Warning Text 2 7 11" xfId="25043" xr:uid="{24436126-B0CD-4180-BB7A-6D5F7DD132DE}"/>
    <cellStyle name="Warning Text 2 7 12" xfId="8945" xr:uid="{4F37A679-04FB-4129-BFDE-688C95B68A8D}"/>
    <cellStyle name="Warning Text 2 7 13" xfId="6474" xr:uid="{C7D55661-AEB0-47FB-BF29-8FD63A8B6902}"/>
    <cellStyle name="Warning Text 2 7 2" xfId="25045" xr:uid="{E33E5091-A7E3-4026-B8BF-339715746B03}"/>
    <cellStyle name="Warning Text 2 7 2 2" xfId="25046" xr:uid="{643F3E55-E232-4BC9-9C0D-995B440C1269}"/>
    <cellStyle name="Warning Text 2 7 2 2 2" xfId="25047" xr:uid="{3373ACE1-B964-436D-A382-D3DD5CB83543}"/>
    <cellStyle name="Warning Text 2 7 2 3" xfId="25048" xr:uid="{7781929B-B8F7-4125-9711-D70C19CE2069}"/>
    <cellStyle name="Warning Text 2 7 2 3 2" xfId="25049" xr:uid="{6BA78760-B145-4429-8841-5F3EA6EF7791}"/>
    <cellStyle name="Warning Text 2 7 2 4" xfId="25050" xr:uid="{14EFD652-2474-4585-8485-47BB360B3FE1}"/>
    <cellStyle name="Warning Text 2 7 3" xfId="25051" xr:uid="{39B2C9E2-581D-400A-B3A7-F680C2B8FB4B}"/>
    <cellStyle name="Warning Text 2 7 3 2" xfId="25052" xr:uid="{409827F5-5F17-4638-ADD1-5B1B7C840314}"/>
    <cellStyle name="Warning Text 2 7 3 2 2" xfId="25053" xr:uid="{9F2DCA36-46E8-4579-B728-E33017C079D7}"/>
    <cellStyle name="Warning Text 2 7 3 3" xfId="25054" xr:uid="{AB951DF2-A2B4-4D5C-AA74-F6FD728AC6AF}"/>
    <cellStyle name="Warning Text 2 7 3 3 2" xfId="25055" xr:uid="{32FAC2FC-94EE-453E-8DF1-33E2D17D224E}"/>
    <cellStyle name="Warning Text 2 7 3 4" xfId="25056" xr:uid="{2E1A9E0A-4494-49D6-AF2D-97CE7F2F2E6E}"/>
    <cellStyle name="Warning Text 2 7 4" xfId="25057" xr:uid="{5EC7C3A9-C4AA-407E-AE5B-C69CA9FD60CD}"/>
    <cellStyle name="Warning Text 2 7 4 2" xfId="25058" xr:uid="{31CBB877-16B1-49A9-A33C-A4917257C105}"/>
    <cellStyle name="Warning Text 2 7 4 2 2" xfId="25059" xr:uid="{97A9F627-A6D2-4465-84C6-F083C9E9DE09}"/>
    <cellStyle name="Warning Text 2 7 4 3" xfId="25060" xr:uid="{5F7339EE-81C9-4929-95F1-D57F55D0AD23}"/>
    <cellStyle name="Warning Text 2 7 4 3 2" xfId="25061" xr:uid="{5F241C64-07D1-498B-9EE6-902DE18EA9CF}"/>
    <cellStyle name="Warning Text 2 7 4 4" xfId="25062" xr:uid="{19E653A1-2090-446F-B478-BB4DB89C7D7F}"/>
    <cellStyle name="Warning Text 2 7 4 4 2" xfId="25063" xr:uid="{2CB3F2DD-00E6-4745-A113-56129081A48F}"/>
    <cellStyle name="Warning Text 2 7 4 5" xfId="25064" xr:uid="{FFEF48A2-83E0-47E8-B79C-B0E0BF06E3C0}"/>
    <cellStyle name="Warning Text 2 7 5" xfId="25065" xr:uid="{9EBF28F2-D566-497C-8C45-5F9AAE485629}"/>
    <cellStyle name="Warning Text 2 7 5 2" xfId="25066" xr:uid="{129EF520-7263-4903-B062-C9631CE1BE0C}"/>
    <cellStyle name="Warning Text 2 7 5 2 2" xfId="25067" xr:uid="{8A055BBA-3292-4928-9FF4-DA887B53D064}"/>
    <cellStyle name="Warning Text 2 7 5 3" xfId="25068" xr:uid="{D4BE417E-61BF-4CD2-9142-D5E50089E7D1}"/>
    <cellStyle name="Warning Text 2 7 5 3 2" xfId="25069" xr:uid="{C678F16C-A08F-480C-B4E2-ACA50FD8B0BA}"/>
    <cellStyle name="Warning Text 2 7 5 4" xfId="25070" xr:uid="{6E3643A5-5E36-44EF-BF24-BCB9CEFBA3C8}"/>
    <cellStyle name="Warning Text 2 7 6" xfId="25071" xr:uid="{1873CEC4-EE46-425C-8A14-C426E72CC324}"/>
    <cellStyle name="Warning Text 2 7 6 2" xfId="25072" xr:uid="{BDEC0EDB-1644-4F2C-9AC6-563F424765D0}"/>
    <cellStyle name="Warning Text 2 7 7" xfId="25073" xr:uid="{5DB135CB-770F-4E8A-B447-EEFCADBCC3DE}"/>
    <cellStyle name="Warning Text 2 7 7 2" xfId="25074" xr:uid="{E7BB934C-AE1E-41C7-95E4-3D75596A7EF1}"/>
    <cellStyle name="Warning Text 2 7 8" xfId="25075" xr:uid="{1E5DFF44-BF09-475A-88DE-EE72EA71902B}"/>
    <cellStyle name="Warning Text 2 7 8 2" xfId="25076" xr:uid="{7058BB0C-3061-4A32-8F1F-E4539124F028}"/>
    <cellStyle name="Warning Text 2 7 9" xfId="25077" xr:uid="{81924FB7-3E5D-4C07-B578-D076D5259567}"/>
    <cellStyle name="Warning Text 2 8" xfId="2036" xr:uid="{DA937C73-8528-4837-A9DA-DBD24682563B}"/>
    <cellStyle name="Warning Text 2 8 10" xfId="25079" xr:uid="{A112EE31-98A1-4B34-9669-A27532FD81EF}"/>
    <cellStyle name="Warning Text 2 8 11" xfId="25078" xr:uid="{2E04162B-3B34-469A-A251-C737FA268223}"/>
    <cellStyle name="Warning Text 2 8 12" xfId="8946" xr:uid="{D2CB3887-77E5-4C36-BFE0-B6FE82D1B2B4}"/>
    <cellStyle name="Warning Text 2 8 13" xfId="6475" xr:uid="{B5E01437-970C-4639-95BB-EE891159E0E2}"/>
    <cellStyle name="Warning Text 2 8 2" xfId="25080" xr:uid="{43949164-4907-4964-BF03-09620C2A212B}"/>
    <cellStyle name="Warning Text 2 8 2 2" xfId="25081" xr:uid="{55166F33-DF39-4581-9224-8726810412C8}"/>
    <cellStyle name="Warning Text 2 8 2 2 2" xfId="25082" xr:uid="{6FDC10B2-2F17-4522-8212-078F00429D1F}"/>
    <cellStyle name="Warning Text 2 8 2 3" xfId="25083" xr:uid="{81D35BE9-8250-48E7-8095-AA5EA91FFE1D}"/>
    <cellStyle name="Warning Text 2 8 2 3 2" xfId="25084" xr:uid="{AAAA27CC-DAB3-4DB5-9754-EC98A400F408}"/>
    <cellStyle name="Warning Text 2 8 2 4" xfId="25085" xr:uid="{B0237F62-0E75-4CF4-8CD1-C887F1BB3C6D}"/>
    <cellStyle name="Warning Text 2 8 3" xfId="25086" xr:uid="{52AD9DDC-D595-4501-9213-B5A5D45ED483}"/>
    <cellStyle name="Warning Text 2 8 3 2" xfId="25087" xr:uid="{8059313E-C40C-455E-A616-CC231EB2B5FA}"/>
    <cellStyle name="Warning Text 2 8 3 2 2" xfId="25088" xr:uid="{F11AEE69-6736-4C09-B767-61D28EDF7241}"/>
    <cellStyle name="Warning Text 2 8 3 3" xfId="25089" xr:uid="{1FDC3BF2-762A-405B-94C1-3F93DCB6E2E6}"/>
    <cellStyle name="Warning Text 2 8 3 3 2" xfId="25090" xr:uid="{BD45DE7B-CE4C-46B7-A749-E6C241CBE70E}"/>
    <cellStyle name="Warning Text 2 8 3 4" xfId="25091" xr:uid="{CED46092-BC14-411F-B97A-C358FBF3A40A}"/>
    <cellStyle name="Warning Text 2 8 4" xfId="25092" xr:uid="{2EBD9878-AF1A-4D23-A8BC-31F9F9C97466}"/>
    <cellStyle name="Warning Text 2 8 4 2" xfId="25093" xr:uid="{6C708981-60BC-4413-812E-7584AE73E5AE}"/>
    <cellStyle name="Warning Text 2 8 4 2 2" xfId="25094" xr:uid="{B0BE0DAC-AE0E-44C4-A101-09E040579E08}"/>
    <cellStyle name="Warning Text 2 8 4 3" xfId="25095" xr:uid="{1781CBB8-11D5-4674-916E-3A4E48165C3D}"/>
    <cellStyle name="Warning Text 2 8 4 3 2" xfId="25096" xr:uid="{FE8EB42F-E535-4E91-8156-5B5544FCECD0}"/>
    <cellStyle name="Warning Text 2 8 4 4" xfId="25097" xr:uid="{919E6B50-875A-4B7B-9515-722B11C329DB}"/>
    <cellStyle name="Warning Text 2 8 4 4 2" xfId="25098" xr:uid="{0364C41B-8B79-48B3-B652-765FE12E9ED6}"/>
    <cellStyle name="Warning Text 2 8 4 5" xfId="25099" xr:uid="{56B348A4-4050-4A2B-ACF2-25A0843D3136}"/>
    <cellStyle name="Warning Text 2 8 5" xfId="25100" xr:uid="{CDE258F9-5450-43DB-8E2B-1018B63C94DA}"/>
    <cellStyle name="Warning Text 2 8 5 2" xfId="25101" xr:uid="{C566EFB2-BAC5-4DCD-863C-FF1392A1041F}"/>
    <cellStyle name="Warning Text 2 8 5 2 2" xfId="25102" xr:uid="{01991ECF-E2F8-4E46-93F1-C05B1A737410}"/>
    <cellStyle name="Warning Text 2 8 5 3" xfId="25103" xr:uid="{4D08A07B-3F33-4F08-B519-3D123C447D2E}"/>
    <cellStyle name="Warning Text 2 8 5 3 2" xfId="25104" xr:uid="{BC35E717-4318-4223-97BF-8D21F28A7214}"/>
    <cellStyle name="Warning Text 2 8 5 4" xfId="25105" xr:uid="{33621F8A-2A88-4F3B-9A80-95F1D9610EB3}"/>
    <cellStyle name="Warning Text 2 8 6" xfId="25106" xr:uid="{FE2AAA67-2145-4285-84B2-66C2683F7974}"/>
    <cellStyle name="Warning Text 2 8 6 2" xfId="25107" xr:uid="{777DC9AB-C1A5-441E-80C7-58124B991F14}"/>
    <cellStyle name="Warning Text 2 8 7" xfId="25108" xr:uid="{3B4744D0-E980-414C-ADD4-D94335D81DB5}"/>
    <cellStyle name="Warning Text 2 8 7 2" xfId="25109" xr:uid="{91D3C218-92A3-4505-8C81-95A16F19DC9D}"/>
    <cellStyle name="Warning Text 2 8 8" xfId="25110" xr:uid="{7A319EB1-50A6-4099-AD7E-E5CDBDAB6F0E}"/>
    <cellStyle name="Warning Text 2 8 8 2" xfId="25111" xr:uid="{39F345A0-C44E-44B2-B9CA-2FADC5FEA830}"/>
    <cellStyle name="Warning Text 2 8 9" xfId="25112" xr:uid="{6AE7619A-617C-4EA3-9BD9-523F1F9EF1C1}"/>
    <cellStyle name="Warning Text 2 9" xfId="2037" xr:uid="{724362C7-F161-46A7-B7AD-9F3F9BD9E6A7}"/>
    <cellStyle name="Warning Text 2 9 10" xfId="25114" xr:uid="{938528EB-9EEA-4B00-A4C6-C14144AFAED2}"/>
    <cellStyle name="Warning Text 2 9 11" xfId="25113" xr:uid="{C97982B7-95CE-4E70-A54B-2B8DC581EC18}"/>
    <cellStyle name="Warning Text 2 9 12" xfId="8947" xr:uid="{D78F5D0A-147A-4749-8EA2-FA0BFF519ACF}"/>
    <cellStyle name="Warning Text 2 9 13" xfId="6476" xr:uid="{43EACE50-819A-4F2F-BEE2-5A98C5E54B6E}"/>
    <cellStyle name="Warning Text 2 9 2" xfId="25115" xr:uid="{31C6EA6A-7909-48CB-8FF1-66E4C0A58B04}"/>
    <cellStyle name="Warning Text 2 9 2 2" xfId="25116" xr:uid="{A4558961-12FE-4E6B-AB09-490CCA919F61}"/>
    <cellStyle name="Warning Text 2 9 2 2 2" xfId="25117" xr:uid="{123CC908-0FDA-4FA6-9CA2-5EEA1F68D582}"/>
    <cellStyle name="Warning Text 2 9 2 3" xfId="25118" xr:uid="{FCFBA10A-5656-4A0C-8E09-AB9062A79D3D}"/>
    <cellStyle name="Warning Text 2 9 2 3 2" xfId="25119" xr:uid="{3743C9E1-06CF-4F36-8A54-81C026B53BF8}"/>
    <cellStyle name="Warning Text 2 9 2 4" xfId="25120" xr:uid="{D15EE0F5-BE4B-488C-B96F-707B95AC5BBC}"/>
    <cellStyle name="Warning Text 2 9 3" xfId="25121" xr:uid="{1C620EB9-867C-4091-AED1-0B8B5E1E284E}"/>
    <cellStyle name="Warning Text 2 9 3 2" xfId="25122" xr:uid="{FDA2A60B-C469-4290-8AAB-FEC98B8BA1C5}"/>
    <cellStyle name="Warning Text 2 9 3 2 2" xfId="25123" xr:uid="{376B2905-E90B-4EEC-B7CE-48431F897037}"/>
    <cellStyle name="Warning Text 2 9 3 3" xfId="25124" xr:uid="{D0C70AAB-5AD1-4842-8B83-1DE2E93A83DA}"/>
    <cellStyle name="Warning Text 2 9 3 3 2" xfId="25125" xr:uid="{A25D677D-C893-4016-A218-90EA933D1CD6}"/>
    <cellStyle name="Warning Text 2 9 3 4" xfId="25126" xr:uid="{323BBB74-386C-41D9-9959-6E9DA17CD3F2}"/>
    <cellStyle name="Warning Text 2 9 4" xfId="25127" xr:uid="{FCE7253D-FD73-4BC9-A832-00D9D886B71E}"/>
    <cellStyle name="Warning Text 2 9 4 2" xfId="25128" xr:uid="{3B39E9A7-BA9E-4CB1-82CD-4549388165CC}"/>
    <cellStyle name="Warning Text 2 9 4 2 2" xfId="25129" xr:uid="{795A70C8-4D75-465B-8ECF-A4A154F7D51C}"/>
    <cellStyle name="Warning Text 2 9 4 3" xfId="25130" xr:uid="{A4B87A73-B339-48F1-BBAD-B4DAE6BB5237}"/>
    <cellStyle name="Warning Text 2 9 4 3 2" xfId="25131" xr:uid="{A2E8CD0C-3936-4878-A57C-463AFDAA028A}"/>
    <cellStyle name="Warning Text 2 9 4 4" xfId="25132" xr:uid="{2CA3C085-1419-47AA-BAD4-1F8877479AA5}"/>
    <cellStyle name="Warning Text 2 9 4 4 2" xfId="25133" xr:uid="{2EADA561-57A9-4F97-A846-D959454DB2E1}"/>
    <cellStyle name="Warning Text 2 9 4 5" xfId="25134" xr:uid="{D6AFC040-E894-4069-A7E2-0D4DD0C34A71}"/>
    <cellStyle name="Warning Text 2 9 5" xfId="25135" xr:uid="{1D8E1156-B529-41C2-BBAC-81B2F44CD4C9}"/>
    <cellStyle name="Warning Text 2 9 5 2" xfId="25136" xr:uid="{C7676E92-9063-4469-A180-FD2FD484EF4E}"/>
    <cellStyle name="Warning Text 2 9 5 2 2" xfId="25137" xr:uid="{D3DF794B-7A78-442A-AF3C-9D194171A24E}"/>
    <cellStyle name="Warning Text 2 9 5 3" xfId="25138" xr:uid="{B6D99897-5D75-43DC-AB94-2C111C1727B4}"/>
    <cellStyle name="Warning Text 2 9 5 3 2" xfId="25139" xr:uid="{39596420-CE14-4F1B-AFAB-656B3E39CEFB}"/>
    <cellStyle name="Warning Text 2 9 5 4" xfId="25140" xr:uid="{D18395F1-1461-449F-99FE-4B2E00F84944}"/>
    <cellStyle name="Warning Text 2 9 6" xfId="25141" xr:uid="{2C2F73E1-2B64-48CB-B43D-C7E9EB1C9E21}"/>
    <cellStyle name="Warning Text 2 9 6 2" xfId="25142" xr:uid="{21D752C7-6A83-4F1F-B996-B669068ABDBF}"/>
    <cellStyle name="Warning Text 2 9 7" xfId="25143" xr:uid="{867DA4F9-95E7-4A03-B7BC-FF6662BF0FFC}"/>
    <cellStyle name="Warning Text 2 9 7 2" xfId="25144" xr:uid="{A47F59C7-ADCF-4C59-9CF7-14DA761175B7}"/>
    <cellStyle name="Warning Text 2 9 8" xfId="25145" xr:uid="{6816458D-D198-4F69-9938-C8E89112A31B}"/>
    <cellStyle name="Warning Text 2 9 8 2" xfId="25146" xr:uid="{A734C7D5-29E8-4BF8-812F-382434A675F9}"/>
    <cellStyle name="Warning Text 2 9 9" xfId="25147" xr:uid="{113AECB2-0192-45EE-B731-313D37006180}"/>
    <cellStyle name="Warning Text 20" xfId="6477" xr:uid="{5DDF83C7-35EC-4B57-B9E1-F6CA0879F540}"/>
    <cellStyle name="Warning Text 20 10" xfId="25149" xr:uid="{ED035E1E-A9B8-4877-A168-E97F5030A41C}"/>
    <cellStyle name="Warning Text 20 11" xfId="25150" xr:uid="{E23E500B-9A1E-4F32-B171-DCD306C9BDDF}"/>
    <cellStyle name="Warning Text 20 12" xfId="25148" xr:uid="{46940FE4-0AAC-44AA-AB5A-E933CAF0A3C5}"/>
    <cellStyle name="Warning Text 20 13" xfId="8270" xr:uid="{400EE137-E0A9-4A40-A96D-3BD7F1501B54}"/>
    <cellStyle name="Warning Text 20 2" xfId="25151" xr:uid="{07260409-A6FB-4FB6-AE5A-DC9B864D23F9}"/>
    <cellStyle name="Warning Text 20 2 2" xfId="25152" xr:uid="{C74EA057-3E8A-4D8B-9463-A54B09B23ACB}"/>
    <cellStyle name="Warning Text 20 2 2 2" xfId="25153" xr:uid="{AD4B2C44-5EEC-4122-BC25-F384A4254913}"/>
    <cellStyle name="Warning Text 20 2 3" xfId="25154" xr:uid="{05E08CE8-8C38-4405-8DB4-CF714139E40E}"/>
    <cellStyle name="Warning Text 20 2 3 2" xfId="25155" xr:uid="{627DCF10-11A8-454D-81E1-268E9CD3AD5D}"/>
    <cellStyle name="Warning Text 20 2 4" xfId="25156" xr:uid="{7CE728FA-69D8-4141-B04D-86281DC4763A}"/>
    <cellStyle name="Warning Text 20 2 5" xfId="25157" xr:uid="{5F22FAEE-14AB-4098-9ADD-C48AA3083244}"/>
    <cellStyle name="Warning Text 20 3" xfId="25158" xr:uid="{D869AFCB-A1EE-42B2-A13A-398986913678}"/>
    <cellStyle name="Warning Text 20 3 2" xfId="25159" xr:uid="{9EDD5AC2-54EA-4EB0-8048-9AB686240D15}"/>
    <cellStyle name="Warning Text 20 3 2 2" xfId="25160" xr:uid="{22F4906C-4404-4452-BB6F-97CA8F4063C5}"/>
    <cellStyle name="Warning Text 20 3 3" xfId="25161" xr:uid="{CD9BF998-B8AA-4D0E-8C7D-80D155A4D8A7}"/>
    <cellStyle name="Warning Text 20 3 3 2" xfId="25162" xr:uid="{30326EE5-9811-42F8-9088-8580CD609856}"/>
    <cellStyle name="Warning Text 20 3 4" xfId="25163" xr:uid="{A1A3F0B9-898C-4C46-9CC9-DB4A36453113}"/>
    <cellStyle name="Warning Text 20 4" xfId="25164" xr:uid="{F35B8233-103B-4512-B1CF-E50C0A56FE44}"/>
    <cellStyle name="Warning Text 20 4 2" xfId="25165" xr:uid="{5CD20520-D7EA-4D4D-ACF9-2460BE4AC165}"/>
    <cellStyle name="Warning Text 20 4 2 2" xfId="25166" xr:uid="{AF555CC0-EC6B-44EE-B5BF-3F401389B7ED}"/>
    <cellStyle name="Warning Text 20 4 3" xfId="25167" xr:uid="{DDBC4A11-E9ED-4870-A620-D92AB5E929A2}"/>
    <cellStyle name="Warning Text 20 4 3 2" xfId="25168" xr:uid="{09CCCD69-5313-401F-887D-F0E965E19392}"/>
    <cellStyle name="Warning Text 20 4 4" xfId="25169" xr:uid="{C447FFA6-FF4D-4F4E-A0A7-FE9BEC8D9B87}"/>
    <cellStyle name="Warning Text 20 5" xfId="25170" xr:uid="{8A9DA7E1-0E1F-41CD-A082-2F13EAC6269B}"/>
    <cellStyle name="Warning Text 20 5 2" xfId="25171" xr:uid="{06E7AD94-75BB-45C3-BDDA-97243395ED42}"/>
    <cellStyle name="Warning Text 20 5 2 2" xfId="25172" xr:uid="{7D4DF8AF-D459-41DB-9C85-A0D7F1747D95}"/>
    <cellStyle name="Warning Text 20 5 3" xfId="25173" xr:uid="{7014D840-7F10-482A-B781-CC931A54E0A2}"/>
    <cellStyle name="Warning Text 20 5 3 2" xfId="25174" xr:uid="{0B5F80B2-166C-4488-969A-8C868B68CBED}"/>
    <cellStyle name="Warning Text 20 5 4" xfId="25175" xr:uid="{A7E86679-CC07-4D12-B8C5-46E93453D903}"/>
    <cellStyle name="Warning Text 20 5 4 2" xfId="25176" xr:uid="{4A70CBA4-7E54-425A-A29E-3B34FEA97A5D}"/>
    <cellStyle name="Warning Text 20 5 5" xfId="25177" xr:uid="{660ECEAD-9F0D-45B9-8422-B870A8EE65E3}"/>
    <cellStyle name="Warning Text 20 6" xfId="25178" xr:uid="{7271D49A-1768-4590-B552-A18CB90C227C}"/>
    <cellStyle name="Warning Text 20 6 2" xfId="25179" xr:uid="{01DE43D4-B6BD-4AD6-B80E-1FAC5B86C8A0}"/>
    <cellStyle name="Warning Text 20 6 2 2" xfId="25180" xr:uid="{43E471D0-865D-41B3-84C9-12674FE05FB7}"/>
    <cellStyle name="Warning Text 20 6 3" xfId="25181" xr:uid="{AA4D9CCB-8A26-414E-8457-021B64F6F88D}"/>
    <cellStyle name="Warning Text 20 6 3 2" xfId="25182" xr:uid="{562A131E-A039-412D-B239-F9F708459F4F}"/>
    <cellStyle name="Warning Text 20 6 4" xfId="25183" xr:uid="{4767AFC5-977A-4B1A-BEC5-BC2B2780B21D}"/>
    <cellStyle name="Warning Text 20 7" xfId="25184" xr:uid="{C30FD2F0-8811-449B-A851-A33672F015BF}"/>
    <cellStyle name="Warning Text 20 7 2" xfId="25185" xr:uid="{A8C30B6D-5006-48E3-B2C2-650A2AC3BD15}"/>
    <cellStyle name="Warning Text 20 8" xfId="25186" xr:uid="{6679CBE3-94DD-4A05-8606-82F7BAECB5E9}"/>
    <cellStyle name="Warning Text 20 8 2" xfId="25187" xr:uid="{00703AFF-F068-4B09-B3AF-D6968625CDCE}"/>
    <cellStyle name="Warning Text 20 9" xfId="25188" xr:uid="{5634922B-2C0C-4AC9-9895-36787CC88FAF}"/>
    <cellStyle name="Warning Text 20 9 2" xfId="25189" xr:uid="{232802FA-A28B-40D8-B8F7-2D08EBCE9F56}"/>
    <cellStyle name="Warning Text 21" xfId="6478" xr:uid="{8A78FBB1-0BBC-4146-B010-85F7CEFB69F1}"/>
    <cellStyle name="Warning Text 21 10" xfId="25191" xr:uid="{CA8ECF92-A57D-4B25-89BD-8B4C3B1ECE73}"/>
    <cellStyle name="Warning Text 21 11" xfId="25192" xr:uid="{877174D9-C1BD-4014-85D2-6E2175D019FD}"/>
    <cellStyle name="Warning Text 21 12" xfId="25190" xr:uid="{C56195E5-B16D-4477-B537-4D5672BBDD50}"/>
    <cellStyle name="Warning Text 21 13" xfId="8271" xr:uid="{0BC865C3-5C41-485F-AA84-49A96D2FEF7C}"/>
    <cellStyle name="Warning Text 21 2" xfId="25193" xr:uid="{D4A5EED2-B76D-4476-A2C6-6B8FB3610ADF}"/>
    <cellStyle name="Warning Text 21 2 2" xfId="25194" xr:uid="{B7265889-3EE2-4E0C-9B3B-A59D2882BE7F}"/>
    <cellStyle name="Warning Text 21 2 2 2" xfId="25195" xr:uid="{77117EB1-4B37-4277-971F-E7C17654AEFB}"/>
    <cellStyle name="Warning Text 21 2 3" xfId="25196" xr:uid="{030A84F4-A60B-4E57-9F48-540E6DBAA9A0}"/>
    <cellStyle name="Warning Text 21 2 3 2" xfId="25197" xr:uid="{8D734484-A705-484F-A9E3-92E48361AEDB}"/>
    <cellStyle name="Warning Text 21 2 4" xfId="25198" xr:uid="{56A7500E-2EB5-40EE-A8E1-7799E628E8D2}"/>
    <cellStyle name="Warning Text 21 2 5" xfId="25199" xr:uid="{F07F2BE5-4210-4954-8467-98AFD05D1698}"/>
    <cellStyle name="Warning Text 21 3" xfId="25200" xr:uid="{163AD370-55B8-4CE8-8DAA-5C6D463E72D5}"/>
    <cellStyle name="Warning Text 21 3 2" xfId="25201" xr:uid="{B7878CE7-96AC-4E0B-9E03-D7D969107354}"/>
    <cellStyle name="Warning Text 21 3 2 2" xfId="25202" xr:uid="{287A8708-F386-46C6-9ADE-937A05E27433}"/>
    <cellStyle name="Warning Text 21 3 3" xfId="25203" xr:uid="{DBBDCCF8-1A9D-414D-A48F-9E6E7727FEB3}"/>
    <cellStyle name="Warning Text 21 3 3 2" xfId="25204" xr:uid="{C0F827AF-EB1D-4940-BA6C-7C2B6FF9FCD7}"/>
    <cellStyle name="Warning Text 21 3 4" xfId="25205" xr:uid="{A2532610-3334-467A-B399-04CBA02E06E3}"/>
    <cellStyle name="Warning Text 21 4" xfId="25206" xr:uid="{2FE1638B-4A4A-4552-85C6-FB3052C8B01E}"/>
    <cellStyle name="Warning Text 21 4 2" xfId="25207" xr:uid="{E4900AD2-E15D-4EC0-AA8D-FEC5B10BD2E5}"/>
    <cellStyle name="Warning Text 21 4 2 2" xfId="25208" xr:uid="{31CA0436-0AE2-464C-B572-8ACBB9082F3C}"/>
    <cellStyle name="Warning Text 21 4 3" xfId="25209" xr:uid="{FAD2C22F-81DC-4246-B66C-A6432A295C66}"/>
    <cellStyle name="Warning Text 21 4 3 2" xfId="25210" xr:uid="{DA69627F-64CC-4A38-8038-0DA9BA017A6D}"/>
    <cellStyle name="Warning Text 21 4 4" xfId="25211" xr:uid="{21744381-A9FD-45F1-98AD-586AF3833109}"/>
    <cellStyle name="Warning Text 21 5" xfId="25212" xr:uid="{8F68AE01-EEBA-459D-8C77-F7A2670901D3}"/>
    <cellStyle name="Warning Text 21 5 2" xfId="25213" xr:uid="{2B2AED89-AD9D-4634-96B7-B6C4EBA5977C}"/>
    <cellStyle name="Warning Text 21 5 2 2" xfId="25214" xr:uid="{00D790D3-A38C-4C82-A4C7-19755112FEB5}"/>
    <cellStyle name="Warning Text 21 5 3" xfId="25215" xr:uid="{A4C16458-1284-41AC-A159-0038D571D79F}"/>
    <cellStyle name="Warning Text 21 5 3 2" xfId="25216" xr:uid="{F3EAAF3C-34E4-4536-949E-F641286F6314}"/>
    <cellStyle name="Warning Text 21 5 4" xfId="25217" xr:uid="{B9A0053A-B11F-4BBF-B7D0-15E48B769B92}"/>
    <cellStyle name="Warning Text 21 5 4 2" xfId="25218" xr:uid="{A9BA74DA-8CFD-489A-887E-2CD539A8CE3C}"/>
    <cellStyle name="Warning Text 21 5 5" xfId="25219" xr:uid="{2355C0EF-EFE1-4B59-A7D6-27311D47FA17}"/>
    <cellStyle name="Warning Text 21 6" xfId="25220" xr:uid="{7BD1A008-1F81-4A59-8441-6E83DC0EBB57}"/>
    <cellStyle name="Warning Text 21 6 2" xfId="25221" xr:uid="{D2063403-DEBE-414C-B03A-300523CDC24B}"/>
    <cellStyle name="Warning Text 21 6 2 2" xfId="25222" xr:uid="{4EBB4DA3-4601-4E15-8E49-515DD90ACF2B}"/>
    <cellStyle name="Warning Text 21 6 3" xfId="25223" xr:uid="{1A8A55B9-F243-4C71-92F5-D8FA351778BF}"/>
    <cellStyle name="Warning Text 21 6 3 2" xfId="25224" xr:uid="{6084E6FB-D652-4747-B5E1-EB41DFE5D5DC}"/>
    <cellStyle name="Warning Text 21 6 4" xfId="25225" xr:uid="{0A279E09-3C49-4776-B3ED-5FC91962DC53}"/>
    <cellStyle name="Warning Text 21 7" xfId="25226" xr:uid="{D0AD0A96-B7E0-4B20-AA22-CE153D88F923}"/>
    <cellStyle name="Warning Text 21 7 2" xfId="25227" xr:uid="{0C35CD67-3C64-4E5B-A154-547CD401809E}"/>
    <cellStyle name="Warning Text 21 8" xfId="25228" xr:uid="{F9AF1230-DF34-414B-85AB-A7923099E69D}"/>
    <cellStyle name="Warning Text 21 8 2" xfId="25229" xr:uid="{1307C17B-0207-411B-B4E8-3BB388A84D12}"/>
    <cellStyle name="Warning Text 21 9" xfId="25230" xr:uid="{C9882BF8-251E-463B-A603-625B532C6B7E}"/>
    <cellStyle name="Warning Text 21 9 2" xfId="25231" xr:uid="{1EECFC55-4240-472D-BF41-6F66BFD09EF0}"/>
    <cellStyle name="Warning Text 22" xfId="6479" xr:uid="{A9A3EE04-AF48-41E2-8762-AF324FABE53E}"/>
    <cellStyle name="Warning Text 22 10" xfId="25233" xr:uid="{2D332BB2-B3ED-43C8-8E2F-6E7E676008AA}"/>
    <cellStyle name="Warning Text 22 11" xfId="25234" xr:uid="{95C2A891-6B6E-4A15-9872-AD28A192C701}"/>
    <cellStyle name="Warning Text 22 12" xfId="25232" xr:uid="{F2B0D2F9-49BA-425D-8033-853D91191116}"/>
    <cellStyle name="Warning Text 22 13" xfId="8272" xr:uid="{82FBDDB4-37F9-449E-A94F-6C016E8FFD6E}"/>
    <cellStyle name="Warning Text 22 2" xfId="25235" xr:uid="{41870F5F-4561-4C1C-8003-AB1D70B25BE8}"/>
    <cellStyle name="Warning Text 22 2 2" xfId="25236" xr:uid="{1DFBC9A7-F014-4524-B137-D3532161E1BD}"/>
    <cellStyle name="Warning Text 22 2 2 2" xfId="25237" xr:uid="{AD3DA07D-462E-4840-89A3-94B23149555C}"/>
    <cellStyle name="Warning Text 22 2 3" xfId="25238" xr:uid="{F99801CC-3686-419F-BDA0-DBEE8D1C860E}"/>
    <cellStyle name="Warning Text 22 2 3 2" xfId="25239" xr:uid="{C8789C4F-DF23-4B70-8F2F-E4828878C802}"/>
    <cellStyle name="Warning Text 22 2 4" xfId="25240" xr:uid="{22A31B92-8021-430C-8DE1-B5AA670309C7}"/>
    <cellStyle name="Warning Text 22 2 5" xfId="25241" xr:uid="{9ABD0299-0CC5-47C7-8DFD-C019D8B6FD23}"/>
    <cellStyle name="Warning Text 22 3" xfId="25242" xr:uid="{3C54B6BB-4D43-4355-8E93-6F5707A241FF}"/>
    <cellStyle name="Warning Text 22 3 2" xfId="25243" xr:uid="{0B35A9CF-91A2-46CD-8114-D78F4C9DD93E}"/>
    <cellStyle name="Warning Text 22 3 2 2" xfId="25244" xr:uid="{2D5A1567-1294-40C3-8096-83E79E5C2D24}"/>
    <cellStyle name="Warning Text 22 3 3" xfId="25245" xr:uid="{C06DC099-AAEE-4D78-901A-90FD5A4B5AA6}"/>
    <cellStyle name="Warning Text 22 3 3 2" xfId="25246" xr:uid="{8F33D23C-3597-434F-AB57-FEDAE7C9376C}"/>
    <cellStyle name="Warning Text 22 3 4" xfId="25247" xr:uid="{1C7831E0-1EB6-4647-A309-C86F2EA84B98}"/>
    <cellStyle name="Warning Text 22 4" xfId="25248" xr:uid="{787A2C44-A75E-4E73-8314-31C18A0B027C}"/>
    <cellStyle name="Warning Text 22 4 2" xfId="25249" xr:uid="{0E701AAF-0E20-4126-997A-5C50E1F6AD50}"/>
    <cellStyle name="Warning Text 22 4 2 2" xfId="25250" xr:uid="{49C51F06-9619-4708-81DB-9E7CA00DF385}"/>
    <cellStyle name="Warning Text 22 4 3" xfId="25251" xr:uid="{37B4492F-820C-4660-B7B2-F3E5E2D702E7}"/>
    <cellStyle name="Warning Text 22 4 3 2" xfId="25252" xr:uid="{034228B1-ECB5-45F2-B664-D81795D36BD4}"/>
    <cellStyle name="Warning Text 22 4 4" xfId="25253" xr:uid="{98B610F8-950D-41BA-82CD-D9D15BB32886}"/>
    <cellStyle name="Warning Text 22 5" xfId="25254" xr:uid="{D75B38A4-2226-4DBD-8118-F6E91474FD60}"/>
    <cellStyle name="Warning Text 22 5 2" xfId="25255" xr:uid="{498811A8-B45D-4904-BA0E-87901C469136}"/>
    <cellStyle name="Warning Text 22 5 2 2" xfId="25256" xr:uid="{AEDE6158-5139-4082-9F14-E31AE73D8238}"/>
    <cellStyle name="Warning Text 22 5 3" xfId="25257" xr:uid="{CEC42EA4-C387-40ED-B615-D0AC96553F9A}"/>
    <cellStyle name="Warning Text 22 5 3 2" xfId="25258" xr:uid="{91528E25-B753-4666-BD27-69DBD7CC805D}"/>
    <cellStyle name="Warning Text 22 5 4" xfId="25259" xr:uid="{C4CAE9D5-87AF-466A-B16D-944D743A8929}"/>
    <cellStyle name="Warning Text 22 5 4 2" xfId="25260" xr:uid="{5C89BBC8-5F33-4780-A66C-01341E02245C}"/>
    <cellStyle name="Warning Text 22 5 5" xfId="25261" xr:uid="{E3332BCD-369F-4C22-B895-9ECCAA0107C3}"/>
    <cellStyle name="Warning Text 22 6" xfId="25262" xr:uid="{598EC4B6-AEFE-44D2-B77A-72923AD50AA5}"/>
    <cellStyle name="Warning Text 22 6 2" xfId="25263" xr:uid="{D31D6F87-53FF-4F58-B53C-D5E09D0E5AE9}"/>
    <cellStyle name="Warning Text 22 6 2 2" xfId="25264" xr:uid="{65532557-D3FE-4659-9195-C109F3047B55}"/>
    <cellStyle name="Warning Text 22 6 3" xfId="25265" xr:uid="{4C3778A7-7B9C-42EF-AE39-5E056E2F3911}"/>
    <cellStyle name="Warning Text 22 6 3 2" xfId="25266" xr:uid="{EC1DCBBC-B0D4-4640-981B-9A3FEBDCFBBC}"/>
    <cellStyle name="Warning Text 22 6 4" xfId="25267" xr:uid="{990FDEDE-6044-4AAE-9792-C6EDD734FC84}"/>
    <cellStyle name="Warning Text 22 7" xfId="25268" xr:uid="{D3100F44-A0CA-4D03-81E7-6C5CEABBC99B}"/>
    <cellStyle name="Warning Text 22 7 2" xfId="25269" xr:uid="{289478D3-40F2-462F-9EC1-7CB287D4C87B}"/>
    <cellStyle name="Warning Text 22 8" xfId="25270" xr:uid="{AC010290-D841-4560-8B47-51F6A629E3A8}"/>
    <cellStyle name="Warning Text 22 8 2" xfId="25271" xr:uid="{19F280C5-4A57-4286-89D3-B9F76B523E5E}"/>
    <cellStyle name="Warning Text 22 9" xfId="25272" xr:uid="{EE1FBBB8-104F-4553-9820-BED5FBBDB249}"/>
    <cellStyle name="Warning Text 22 9 2" xfId="25273" xr:uid="{5D708942-2B69-45C3-9E8D-9FA7A7766C32}"/>
    <cellStyle name="Warning Text 23" xfId="6480" xr:uid="{EDE0BC2D-A7B5-4B75-8B64-0194053E901F}"/>
    <cellStyle name="Warning Text 23 10" xfId="25275" xr:uid="{A73314D4-940D-4D68-9A13-E34E8351B590}"/>
    <cellStyle name="Warning Text 23 11" xfId="25276" xr:uid="{0098BB55-D239-4D76-A510-E7F72B7414C9}"/>
    <cellStyle name="Warning Text 23 12" xfId="25274" xr:uid="{8EA59289-FA3D-4528-9289-42943B0CB9E9}"/>
    <cellStyle name="Warning Text 23 13" xfId="8273" xr:uid="{6F99FC61-A6B0-46FA-B9CE-273F14777A58}"/>
    <cellStyle name="Warning Text 23 2" xfId="25277" xr:uid="{78499F0A-3F45-4F45-B179-0B45B0C4BC31}"/>
    <cellStyle name="Warning Text 23 2 2" xfId="25278" xr:uid="{2EFEF7A5-B5A9-4DE4-847B-EA8D720701BA}"/>
    <cellStyle name="Warning Text 23 2 2 2" xfId="25279" xr:uid="{5F396C19-EC70-43FE-8C73-5F6ACB1BD481}"/>
    <cellStyle name="Warning Text 23 2 3" xfId="25280" xr:uid="{2A1BFA5C-E822-4092-9B7F-DED21D91D30F}"/>
    <cellStyle name="Warning Text 23 2 3 2" xfId="25281" xr:uid="{E0A3EF27-7545-4F16-AF09-E8E7B3910F6A}"/>
    <cellStyle name="Warning Text 23 2 4" xfId="25282" xr:uid="{7D256038-02C9-4862-BA5A-D4749304EB7E}"/>
    <cellStyle name="Warning Text 23 2 5" xfId="25283" xr:uid="{A8B7DEA4-0EB8-4C98-B8E3-82F8CEF64219}"/>
    <cellStyle name="Warning Text 23 3" xfId="25284" xr:uid="{409DDDEC-3A37-4245-8E49-8E7D9BD5F5C0}"/>
    <cellStyle name="Warning Text 23 3 2" xfId="25285" xr:uid="{3C3FD5C0-B1F4-4FED-AD02-6C218162D386}"/>
    <cellStyle name="Warning Text 23 3 2 2" xfId="25286" xr:uid="{3EF8347B-7CD5-4899-A50F-7E084D5F85DE}"/>
    <cellStyle name="Warning Text 23 3 3" xfId="25287" xr:uid="{61D887B4-F65E-4C53-8F13-B6FAD4A0406F}"/>
    <cellStyle name="Warning Text 23 3 3 2" xfId="25288" xr:uid="{71A94606-13CA-47F0-ABA9-02005A57CDC2}"/>
    <cellStyle name="Warning Text 23 3 4" xfId="25289" xr:uid="{3CF4DAE0-07CE-469C-AD62-F46C0720A2E3}"/>
    <cellStyle name="Warning Text 23 4" xfId="25290" xr:uid="{D3802C2A-6234-4811-9F6D-FA0937AD3974}"/>
    <cellStyle name="Warning Text 23 4 2" xfId="25291" xr:uid="{992AD749-8EAB-4FC1-A344-6BA132CD3809}"/>
    <cellStyle name="Warning Text 23 4 2 2" xfId="25292" xr:uid="{FA55DC9F-54E4-4DA7-B9C0-40F269649278}"/>
    <cellStyle name="Warning Text 23 4 3" xfId="25293" xr:uid="{7A3D64C7-2DA3-42DC-8372-8AFFF50C438B}"/>
    <cellStyle name="Warning Text 23 4 3 2" xfId="25294" xr:uid="{DFF55739-C419-4DD7-8441-D4CAF75FC325}"/>
    <cellStyle name="Warning Text 23 4 4" xfId="25295" xr:uid="{2B8C56CC-ABCF-4D0C-BEBE-D69797CF57BC}"/>
    <cellStyle name="Warning Text 23 5" xfId="25296" xr:uid="{486670B4-F114-42E5-BC60-8C7FEBCE8EE1}"/>
    <cellStyle name="Warning Text 23 5 2" xfId="25297" xr:uid="{8322885A-8BD2-4B74-BDA9-793C73756119}"/>
    <cellStyle name="Warning Text 23 5 2 2" xfId="25298" xr:uid="{A126AA8D-B631-498F-B12D-C59E8B9B9C55}"/>
    <cellStyle name="Warning Text 23 5 3" xfId="25299" xr:uid="{E16995E8-706A-4D92-BC17-7C98EF6320DA}"/>
    <cellStyle name="Warning Text 23 5 3 2" xfId="25300" xr:uid="{D0E41B16-AE24-4042-8615-06C0C4EF426A}"/>
    <cellStyle name="Warning Text 23 5 4" xfId="25301" xr:uid="{6720AE00-CB23-49C3-972F-81F6CF6D581E}"/>
    <cellStyle name="Warning Text 23 5 4 2" xfId="25302" xr:uid="{B6BEF941-3484-4C76-BF3C-7F800C12C39E}"/>
    <cellStyle name="Warning Text 23 5 5" xfId="25303" xr:uid="{15CD6A80-3C39-466B-A799-64457545FFF7}"/>
    <cellStyle name="Warning Text 23 6" xfId="25304" xr:uid="{61E1F3E7-BB83-49AF-B5A6-712EE4DB1542}"/>
    <cellStyle name="Warning Text 23 6 2" xfId="25305" xr:uid="{8EBE1FA5-8CFE-484F-93DB-3B2B66F07327}"/>
    <cellStyle name="Warning Text 23 6 2 2" xfId="25306" xr:uid="{4460B2C4-2ACF-41DA-B3B4-1019FDC8D2C0}"/>
    <cellStyle name="Warning Text 23 6 3" xfId="25307" xr:uid="{01CBC8BC-3B2B-489B-B2B0-0D69C38C3402}"/>
    <cellStyle name="Warning Text 23 6 3 2" xfId="25308" xr:uid="{02CB850D-C45F-4373-8AE9-4CE1E486377A}"/>
    <cellStyle name="Warning Text 23 6 4" xfId="25309" xr:uid="{DD105309-0964-4A92-8580-ED4094EE8924}"/>
    <cellStyle name="Warning Text 23 7" xfId="25310" xr:uid="{C4BE79E8-6F83-4717-AB32-43368CDAB9D9}"/>
    <cellStyle name="Warning Text 23 7 2" xfId="25311" xr:uid="{CFBC577A-B0DE-4499-8070-F753A1F4AAB5}"/>
    <cellStyle name="Warning Text 23 8" xfId="25312" xr:uid="{73A3BF37-7FD5-4C27-977F-4CA489B995C8}"/>
    <cellStyle name="Warning Text 23 8 2" xfId="25313" xr:uid="{10FC5701-EEFC-4706-AE27-F5C980D2207E}"/>
    <cellStyle name="Warning Text 23 9" xfId="25314" xr:uid="{1360CCD5-67BA-4A57-AF2C-4DD5FB74E168}"/>
    <cellStyle name="Warning Text 23 9 2" xfId="25315" xr:uid="{26BEADE2-15FF-48D9-9B4F-FD240F757A88}"/>
    <cellStyle name="Warning Text 24" xfId="6481" xr:uid="{7C5F3B93-4400-49BA-BCED-732C04B03AEA}"/>
    <cellStyle name="Warning Text 24 10" xfId="25317" xr:uid="{A9506644-6BF3-4530-908E-91B9FDAC04C0}"/>
    <cellStyle name="Warning Text 24 11" xfId="25318" xr:uid="{43980B10-5E1A-4B7F-9908-141F2324017A}"/>
    <cellStyle name="Warning Text 24 12" xfId="25316" xr:uid="{2D287C51-328F-4F7F-98E3-6D2A311A86AB}"/>
    <cellStyle name="Warning Text 24 13" xfId="8274" xr:uid="{706F72AA-209E-4F6E-A94C-451AF0421E6B}"/>
    <cellStyle name="Warning Text 24 2" xfId="25319" xr:uid="{42185B02-B2CE-445D-A929-12B59A1E9C7C}"/>
    <cellStyle name="Warning Text 24 2 2" xfId="25320" xr:uid="{DAC7E43D-51A1-4741-841B-4ACE245D3E58}"/>
    <cellStyle name="Warning Text 24 2 2 2" xfId="25321" xr:uid="{1EBFD59E-474C-4E20-BED4-6F149254DEBA}"/>
    <cellStyle name="Warning Text 24 2 3" xfId="25322" xr:uid="{4B2E1AB7-BF81-4FA2-8A5C-4AF86C5B3CD2}"/>
    <cellStyle name="Warning Text 24 2 3 2" xfId="25323" xr:uid="{007FE93A-7A81-49B4-B20D-DA100F86EE19}"/>
    <cellStyle name="Warning Text 24 2 4" xfId="25324" xr:uid="{ABC4081D-E2C5-4393-8925-909BF8793F08}"/>
    <cellStyle name="Warning Text 24 2 5" xfId="25325" xr:uid="{BABACC61-DBEF-4533-999D-428D33555CCD}"/>
    <cellStyle name="Warning Text 24 3" xfId="25326" xr:uid="{49424C4F-B1F2-4F60-BA05-337744E0DAA5}"/>
    <cellStyle name="Warning Text 24 3 2" xfId="25327" xr:uid="{5CDDF0E3-7675-4DB1-A9AB-CE10638A5B30}"/>
    <cellStyle name="Warning Text 24 3 2 2" xfId="25328" xr:uid="{170AA20F-4AB3-4265-A6B3-E035775825BF}"/>
    <cellStyle name="Warning Text 24 3 3" xfId="25329" xr:uid="{186FFA5A-8E5F-4BCF-8512-710F5C6C1008}"/>
    <cellStyle name="Warning Text 24 3 3 2" xfId="25330" xr:uid="{CFBEA128-E123-4B63-AA79-D406C1B6A6EB}"/>
    <cellStyle name="Warning Text 24 3 4" xfId="25331" xr:uid="{DFDFF230-80F1-44F2-BB51-16F73CF55461}"/>
    <cellStyle name="Warning Text 24 4" xfId="25332" xr:uid="{A9387384-5536-474B-B995-555F72B0F1D4}"/>
    <cellStyle name="Warning Text 24 4 2" xfId="25333" xr:uid="{CC1E9187-7B41-4544-867D-370046ABB332}"/>
    <cellStyle name="Warning Text 24 4 2 2" xfId="25334" xr:uid="{1BAF0BD6-C5D7-432C-91E4-52982C2AF38C}"/>
    <cellStyle name="Warning Text 24 4 3" xfId="25335" xr:uid="{D8C888BF-3800-4E18-918F-AB4A6E4D5FAB}"/>
    <cellStyle name="Warning Text 24 4 3 2" xfId="25336" xr:uid="{A9D858D3-7DCA-4EA4-A36F-25879622037B}"/>
    <cellStyle name="Warning Text 24 4 4" xfId="25337" xr:uid="{9458390A-D5F2-4595-80E2-63DB0FC68793}"/>
    <cellStyle name="Warning Text 24 5" xfId="25338" xr:uid="{E7816C92-C76C-4390-8DDA-46A7C109BAEB}"/>
    <cellStyle name="Warning Text 24 5 2" xfId="25339" xr:uid="{F0FFE498-6691-4D48-9610-4ECAF18560A3}"/>
    <cellStyle name="Warning Text 24 5 2 2" xfId="25340" xr:uid="{8A21EA1D-6B51-44AD-89B0-D7A89EB6441F}"/>
    <cellStyle name="Warning Text 24 5 3" xfId="25341" xr:uid="{943F30E1-02C7-4337-BCA5-F7DEEF4B9C0C}"/>
    <cellStyle name="Warning Text 24 5 3 2" xfId="25342" xr:uid="{C4B4FA9B-BEC2-4D0C-A84B-E13C4EDDCEAC}"/>
    <cellStyle name="Warning Text 24 5 4" xfId="25343" xr:uid="{1B5219E7-77E4-4B91-BE5C-7D3E71A493CF}"/>
    <cellStyle name="Warning Text 24 5 4 2" xfId="25344" xr:uid="{547249A6-DA70-46A7-8783-394FACFD1D1B}"/>
    <cellStyle name="Warning Text 24 5 5" xfId="25345" xr:uid="{5C0D6905-7BF5-4C03-A252-006093C3F98E}"/>
    <cellStyle name="Warning Text 24 6" xfId="25346" xr:uid="{0AA05EF2-AC20-4D96-B7DA-49718CC7A5B1}"/>
    <cellStyle name="Warning Text 24 6 2" xfId="25347" xr:uid="{F918D506-C50F-4E6E-9474-0AB4DF8FA871}"/>
    <cellStyle name="Warning Text 24 6 2 2" xfId="25348" xr:uid="{77C28B06-B294-4074-8C31-392A1D99BD90}"/>
    <cellStyle name="Warning Text 24 6 3" xfId="25349" xr:uid="{D6765063-6385-43E8-B899-320F11F2066D}"/>
    <cellStyle name="Warning Text 24 6 3 2" xfId="25350" xr:uid="{4832FC87-F2C9-4AC6-88DA-CF33B27694DA}"/>
    <cellStyle name="Warning Text 24 6 4" xfId="25351" xr:uid="{B07512E1-CB14-453E-8B30-018D5476DE1B}"/>
    <cellStyle name="Warning Text 24 7" xfId="25352" xr:uid="{346C3ADF-D110-43D7-BAE2-355F6728CE51}"/>
    <cellStyle name="Warning Text 24 7 2" xfId="25353" xr:uid="{329F27DC-8C6F-4B22-9B56-F36C0E6D293E}"/>
    <cellStyle name="Warning Text 24 8" xfId="25354" xr:uid="{9064504A-3853-410E-B9BF-9564907E3113}"/>
    <cellStyle name="Warning Text 24 8 2" xfId="25355" xr:uid="{EE3F9780-BC09-48EC-BE0F-32E58FBFDA42}"/>
    <cellStyle name="Warning Text 24 9" xfId="25356" xr:uid="{3EE52D9B-5B56-4DEA-A4C0-9A62E3F2D025}"/>
    <cellStyle name="Warning Text 24 9 2" xfId="25357" xr:uid="{4127267E-5EAA-436A-9526-BB453D9395A0}"/>
    <cellStyle name="Warning Text 25" xfId="6482" xr:uid="{064CB473-769B-436F-A89F-5AF1146E3230}"/>
    <cellStyle name="Warning Text 25 10" xfId="25359" xr:uid="{38867C03-2954-42B6-B0E6-E612C4DF9C2A}"/>
    <cellStyle name="Warning Text 25 11" xfId="25360" xr:uid="{D3E77BCB-DAF4-4691-94A8-F5C0417F7337}"/>
    <cellStyle name="Warning Text 25 12" xfId="25358" xr:uid="{B76528C4-7064-4FEC-8F4D-C3C473106B03}"/>
    <cellStyle name="Warning Text 25 13" xfId="8275" xr:uid="{8F2ECD02-DA1F-45A9-A357-A797FBB94E31}"/>
    <cellStyle name="Warning Text 25 2" xfId="25361" xr:uid="{7805C8DA-8786-4208-B0A5-FD60D4C2839E}"/>
    <cellStyle name="Warning Text 25 2 2" xfId="25362" xr:uid="{458AB0A8-D3C3-431F-9615-9F71FB76E093}"/>
    <cellStyle name="Warning Text 25 2 2 2" xfId="25363" xr:uid="{4A5FCFC7-2B1F-4967-8AEA-1E38CDF3E979}"/>
    <cellStyle name="Warning Text 25 2 3" xfId="25364" xr:uid="{D52959C0-61F3-446E-B672-517634F42636}"/>
    <cellStyle name="Warning Text 25 2 3 2" xfId="25365" xr:uid="{5669E3FF-AD92-461B-AFAA-ED8C80C63E8E}"/>
    <cellStyle name="Warning Text 25 2 4" xfId="25366" xr:uid="{203D51CA-5906-4D98-A076-F2523045E52A}"/>
    <cellStyle name="Warning Text 25 2 5" xfId="25367" xr:uid="{1BB2D4A7-5EB6-40B1-8F7A-027A9895AC19}"/>
    <cellStyle name="Warning Text 25 3" xfId="25368" xr:uid="{4011AC41-E5DB-4344-AC00-E6AC4C75E47F}"/>
    <cellStyle name="Warning Text 25 3 2" xfId="25369" xr:uid="{0B09ABA2-3429-4834-909E-25C50CBDFEA6}"/>
    <cellStyle name="Warning Text 25 3 2 2" xfId="25370" xr:uid="{09C78991-D0BA-4465-9DCC-F9B2142C761C}"/>
    <cellStyle name="Warning Text 25 3 3" xfId="25371" xr:uid="{7DB615C0-944A-4E22-B777-D8B7FE3DCF4C}"/>
    <cellStyle name="Warning Text 25 3 3 2" xfId="25372" xr:uid="{41FA7C60-8E38-4D2D-85FA-7AA1F082F2AC}"/>
    <cellStyle name="Warning Text 25 3 4" xfId="25373" xr:uid="{EDF9EE7B-43F9-4987-91D7-AF7823573536}"/>
    <cellStyle name="Warning Text 25 4" xfId="25374" xr:uid="{DADD33E1-089E-4939-B347-2EE1FBFFEEC9}"/>
    <cellStyle name="Warning Text 25 4 2" xfId="25375" xr:uid="{B54D01F3-BE8E-42FD-8C12-D93BF1FCC49D}"/>
    <cellStyle name="Warning Text 25 4 2 2" xfId="25376" xr:uid="{AB1DC5AB-25B6-4FF6-8E0D-05A115684A89}"/>
    <cellStyle name="Warning Text 25 4 3" xfId="25377" xr:uid="{AA246B03-BB62-48FB-98CE-19E1BED81131}"/>
    <cellStyle name="Warning Text 25 4 3 2" xfId="25378" xr:uid="{72BE02F2-2E7D-47C1-B4D5-FB7F77A2BFD0}"/>
    <cellStyle name="Warning Text 25 4 4" xfId="25379" xr:uid="{278DE9EE-FBFA-4936-8AB6-1ECF24C1F139}"/>
    <cellStyle name="Warning Text 25 5" xfId="25380" xr:uid="{E77BDF09-C79F-45D2-95C8-38F6D0B6411C}"/>
    <cellStyle name="Warning Text 25 5 2" xfId="25381" xr:uid="{E88339C4-8895-4040-A65A-0372D440FB07}"/>
    <cellStyle name="Warning Text 25 5 2 2" xfId="25382" xr:uid="{79BF63C0-911C-4DB8-BC48-DCD02E122332}"/>
    <cellStyle name="Warning Text 25 5 3" xfId="25383" xr:uid="{0B3BB18E-C0DF-4C46-AAAB-DC603FFF66BC}"/>
    <cellStyle name="Warning Text 25 5 3 2" xfId="25384" xr:uid="{DE8DD788-4307-4DA4-A3B0-7062CE935F9F}"/>
    <cellStyle name="Warning Text 25 5 4" xfId="25385" xr:uid="{D942C64F-3613-4C16-B498-601E0C75D866}"/>
    <cellStyle name="Warning Text 25 5 4 2" xfId="25386" xr:uid="{2A1CDD27-DE7E-4AC4-ADF7-0EDE622CFB32}"/>
    <cellStyle name="Warning Text 25 5 5" xfId="25387" xr:uid="{E3021A98-137B-4B2D-B680-F90C94B78DAC}"/>
    <cellStyle name="Warning Text 25 6" xfId="25388" xr:uid="{11360D8E-0696-4A1C-8E95-FD6768239805}"/>
    <cellStyle name="Warning Text 25 6 2" xfId="25389" xr:uid="{319B81B2-42B0-47F6-B9CB-EC47B303F9E4}"/>
    <cellStyle name="Warning Text 25 6 2 2" xfId="25390" xr:uid="{A3A9C0A1-A2CA-4686-AEEA-62E7E312A162}"/>
    <cellStyle name="Warning Text 25 6 3" xfId="25391" xr:uid="{49C0AAAC-FCAF-4154-BBE6-E10C0E19F009}"/>
    <cellStyle name="Warning Text 25 6 3 2" xfId="25392" xr:uid="{46330702-EDD3-4155-9B83-7CA5968AE9E4}"/>
    <cellStyle name="Warning Text 25 6 4" xfId="25393" xr:uid="{BA57BB5F-E337-4E24-8ECD-84CFEC721187}"/>
    <cellStyle name="Warning Text 25 7" xfId="25394" xr:uid="{72E82D14-C065-4089-A1D6-DD7C78C07E50}"/>
    <cellStyle name="Warning Text 25 7 2" xfId="25395" xr:uid="{160A588B-B8E0-440E-945A-EACC3DD1597B}"/>
    <cellStyle name="Warning Text 25 8" xfId="25396" xr:uid="{A23303EE-1D14-4B37-8CE0-8D73824776C5}"/>
    <cellStyle name="Warning Text 25 8 2" xfId="25397" xr:uid="{A3C19D19-3314-43CB-A2B0-B4392DAF181E}"/>
    <cellStyle name="Warning Text 25 9" xfId="25398" xr:uid="{37E910EB-7D0A-487D-9F91-A3595035A404}"/>
    <cellStyle name="Warning Text 25 9 2" xfId="25399" xr:uid="{810FA407-60D3-4920-9058-5BD520F5D087}"/>
    <cellStyle name="Warning Text 26" xfId="6483" xr:uid="{A63EF7AC-3396-4163-A27B-CD458F62E122}"/>
    <cellStyle name="Warning Text 26 10" xfId="25401" xr:uid="{2C8E21F8-B00A-4A70-9AA4-D87B145CA042}"/>
    <cellStyle name="Warning Text 26 11" xfId="25402" xr:uid="{D796A099-B2E3-43FE-A185-55BDCBCA9A90}"/>
    <cellStyle name="Warning Text 26 12" xfId="25400" xr:uid="{971BDF15-3D95-4BF4-A8DB-D5EBE8837F96}"/>
    <cellStyle name="Warning Text 26 13" xfId="8276" xr:uid="{A1076441-5F74-423B-BF14-CC88EBFDFE70}"/>
    <cellStyle name="Warning Text 26 2" xfId="25403" xr:uid="{1B2B3A17-3728-4AF6-B1DF-2FE12BDBECD4}"/>
    <cellStyle name="Warning Text 26 2 2" xfId="25404" xr:uid="{939D20E7-08EE-481A-9F7E-E64101B84495}"/>
    <cellStyle name="Warning Text 26 2 2 2" xfId="25405" xr:uid="{DC34C7D0-605D-4261-BB04-AF945005400D}"/>
    <cellStyle name="Warning Text 26 2 3" xfId="25406" xr:uid="{C2949FCC-70A4-4B62-BCDA-761355E80375}"/>
    <cellStyle name="Warning Text 26 2 3 2" xfId="25407" xr:uid="{CE762FE8-606B-4DE3-B14F-DA1FE75B4559}"/>
    <cellStyle name="Warning Text 26 2 4" xfId="25408" xr:uid="{FB64ABF5-5E52-404B-AED5-FAEE9172BED1}"/>
    <cellStyle name="Warning Text 26 2 5" xfId="25409" xr:uid="{FDDF82B9-BC74-4B45-BBAF-7E0F8DA3D85C}"/>
    <cellStyle name="Warning Text 26 3" xfId="25410" xr:uid="{59F9F192-9386-4135-B4DB-72C77FAB35FD}"/>
    <cellStyle name="Warning Text 26 3 2" xfId="25411" xr:uid="{131C41F4-381B-43E0-B03F-80A5DE8790C3}"/>
    <cellStyle name="Warning Text 26 3 2 2" xfId="25412" xr:uid="{844B684D-571F-4057-9201-1716C22683F6}"/>
    <cellStyle name="Warning Text 26 3 3" xfId="25413" xr:uid="{9C5DAB33-047D-4245-AA4C-894B33D926FA}"/>
    <cellStyle name="Warning Text 26 3 3 2" xfId="25414" xr:uid="{0A6FD342-7C2B-42E8-8101-C3DE7DA2A8A8}"/>
    <cellStyle name="Warning Text 26 3 4" xfId="25415" xr:uid="{3858A7B8-CFE2-405C-A3E4-916382387729}"/>
    <cellStyle name="Warning Text 26 4" xfId="25416" xr:uid="{159C8280-F192-43B7-A4AE-61F38F33CD41}"/>
    <cellStyle name="Warning Text 26 4 2" xfId="25417" xr:uid="{7038A946-973A-42D2-B9A8-8955B2F43D4C}"/>
    <cellStyle name="Warning Text 26 4 2 2" xfId="25418" xr:uid="{743BB237-2572-467F-84D4-831C814FD946}"/>
    <cellStyle name="Warning Text 26 4 3" xfId="25419" xr:uid="{4E0C0125-4527-446F-9E19-E0A3AD9375A6}"/>
    <cellStyle name="Warning Text 26 4 3 2" xfId="25420" xr:uid="{688F8DD6-4BF5-4C77-A4FB-BECC14941A4E}"/>
    <cellStyle name="Warning Text 26 4 4" xfId="25421" xr:uid="{67981372-1A18-4077-8084-DB09A8B5016C}"/>
    <cellStyle name="Warning Text 26 5" xfId="25422" xr:uid="{E4D3563B-BEEA-46A3-BD48-FC50F6A4E02A}"/>
    <cellStyle name="Warning Text 26 5 2" xfId="25423" xr:uid="{982EB39E-693C-4D1E-941F-0507122D2F95}"/>
    <cellStyle name="Warning Text 26 5 2 2" xfId="25424" xr:uid="{BDBF5829-0757-4CE2-A49C-9415D32D0EB0}"/>
    <cellStyle name="Warning Text 26 5 3" xfId="25425" xr:uid="{4E975F77-B905-411C-BEF0-05D7C0B84C84}"/>
    <cellStyle name="Warning Text 26 5 3 2" xfId="25426" xr:uid="{51561B09-83A3-49A5-9ABB-F112A1A79851}"/>
    <cellStyle name="Warning Text 26 5 4" xfId="25427" xr:uid="{040DC5BA-BB07-4F66-8F1B-3D8FC38A0475}"/>
    <cellStyle name="Warning Text 26 5 4 2" xfId="25428" xr:uid="{C2CAFDB3-4A18-4CE7-ADDC-8C86E35B7AF6}"/>
    <cellStyle name="Warning Text 26 5 5" xfId="25429" xr:uid="{7889EF32-9137-41F7-8FC7-5C1FCA2387C8}"/>
    <cellStyle name="Warning Text 26 6" xfId="25430" xr:uid="{B875E1BE-A663-4AFE-A6E4-C6FAEAE76082}"/>
    <cellStyle name="Warning Text 26 6 2" xfId="25431" xr:uid="{0CF76B48-C970-428D-BB8F-4521AA490A19}"/>
    <cellStyle name="Warning Text 26 6 2 2" xfId="25432" xr:uid="{E325647C-F2B6-4B8D-B6AB-E92FBBB44386}"/>
    <cellStyle name="Warning Text 26 6 3" xfId="25433" xr:uid="{3C7EBF5F-F622-4DAC-87F9-E3CCEFF33384}"/>
    <cellStyle name="Warning Text 26 6 3 2" xfId="25434" xr:uid="{7F6E79FC-EFC5-47F3-91C1-FB8B1E5807DB}"/>
    <cellStyle name="Warning Text 26 6 4" xfId="25435" xr:uid="{CC962444-6974-4077-961A-6EFE6DA2A258}"/>
    <cellStyle name="Warning Text 26 7" xfId="25436" xr:uid="{6DA3BDA5-B9E5-4739-872A-CD050F2BC0AF}"/>
    <cellStyle name="Warning Text 26 7 2" xfId="25437" xr:uid="{43F05602-7235-4A0B-97CA-59CD6B00032A}"/>
    <cellStyle name="Warning Text 26 8" xfId="25438" xr:uid="{A1E76C8B-222C-48FB-B444-8EC208AB4011}"/>
    <cellStyle name="Warning Text 26 8 2" xfId="25439" xr:uid="{29F4DACF-5665-4068-9AA2-E9F883382964}"/>
    <cellStyle name="Warning Text 26 9" xfId="25440" xr:uid="{67726E34-E1E6-424B-9B99-6545D87BA355}"/>
    <cellStyle name="Warning Text 26 9 2" xfId="25441" xr:uid="{8C631392-1184-4D8C-AF19-A8558EF18F17}"/>
    <cellStyle name="Warning Text 27" xfId="6484" xr:uid="{28FB2575-1CC7-4285-8AAB-3CA72CB525AE}"/>
    <cellStyle name="Warning Text 27 10" xfId="25443" xr:uid="{67278B63-6233-4795-8844-7DB4DB616A17}"/>
    <cellStyle name="Warning Text 27 11" xfId="25444" xr:uid="{401F9FE6-A9FF-4327-849C-386824350D8C}"/>
    <cellStyle name="Warning Text 27 12" xfId="25442" xr:uid="{B562E715-49F6-47BF-84F8-2292F650BCEA}"/>
    <cellStyle name="Warning Text 27 13" xfId="8277" xr:uid="{0F9DDEB8-D44E-4132-99B6-6F2CCCA6B174}"/>
    <cellStyle name="Warning Text 27 2" xfId="25445" xr:uid="{B97BD953-E984-4253-88D1-F8525FFB0B03}"/>
    <cellStyle name="Warning Text 27 2 2" xfId="25446" xr:uid="{F895A634-16C8-461B-99B1-D5AE35744599}"/>
    <cellStyle name="Warning Text 27 2 2 2" xfId="25447" xr:uid="{64B035C7-A20B-401E-AD8B-E0AB6EC417C9}"/>
    <cellStyle name="Warning Text 27 2 3" xfId="25448" xr:uid="{F4F969C9-D82E-4252-B878-A639A41CA455}"/>
    <cellStyle name="Warning Text 27 2 3 2" xfId="25449" xr:uid="{F9EDD8DC-552B-4BC6-B48A-0996C69AE7D0}"/>
    <cellStyle name="Warning Text 27 2 4" xfId="25450" xr:uid="{149D500C-16EE-44F1-9E67-A2CC76B9FB60}"/>
    <cellStyle name="Warning Text 27 2 5" xfId="25451" xr:uid="{68F50AD0-DE8E-4867-B89F-BDA2E1DF3C19}"/>
    <cellStyle name="Warning Text 27 3" xfId="25452" xr:uid="{3C45E744-1C6A-4B0A-8E74-0D290ED9D1D2}"/>
    <cellStyle name="Warning Text 27 3 2" xfId="25453" xr:uid="{65B78561-613B-42FE-B288-13C7F8D6AD92}"/>
    <cellStyle name="Warning Text 27 3 2 2" xfId="25454" xr:uid="{F1B2CC14-962B-4557-925B-ADB3D52622EE}"/>
    <cellStyle name="Warning Text 27 3 3" xfId="25455" xr:uid="{33761D10-16CF-491B-A7C6-E5A78D8975CE}"/>
    <cellStyle name="Warning Text 27 3 3 2" xfId="25456" xr:uid="{F1BD8CD3-386E-4622-8688-3384BAE3584A}"/>
    <cellStyle name="Warning Text 27 3 4" xfId="25457" xr:uid="{2971F233-DF92-4146-BF41-5879C7B1A459}"/>
    <cellStyle name="Warning Text 27 4" xfId="25458" xr:uid="{E1515AFE-4606-488E-BE77-ED4F037FAF18}"/>
    <cellStyle name="Warning Text 27 4 2" xfId="25459" xr:uid="{D10EA2FE-C200-4955-A517-BE075E2D813A}"/>
    <cellStyle name="Warning Text 27 4 2 2" xfId="25460" xr:uid="{1E61AAE8-EA85-485C-A090-554BD7C2C8EB}"/>
    <cellStyle name="Warning Text 27 4 3" xfId="25461" xr:uid="{40318A27-F929-48C9-A0C1-09E3A0E48F18}"/>
    <cellStyle name="Warning Text 27 4 3 2" xfId="25462" xr:uid="{964963F4-EC81-4243-B9E8-AE0C3059F639}"/>
    <cellStyle name="Warning Text 27 4 4" xfId="25463" xr:uid="{0CD2535C-2CEF-4DFC-9BFD-4A65F40CE87D}"/>
    <cellStyle name="Warning Text 27 5" xfId="25464" xr:uid="{A6751736-722F-4806-B941-0B25432DC147}"/>
    <cellStyle name="Warning Text 27 5 2" xfId="25465" xr:uid="{E2BF990A-29E2-44EC-B9DB-29D2FC2B0447}"/>
    <cellStyle name="Warning Text 27 5 2 2" xfId="25466" xr:uid="{50E12B6C-13DD-4D3F-AACA-5E0EC99AA740}"/>
    <cellStyle name="Warning Text 27 5 3" xfId="25467" xr:uid="{14386B75-7E2A-42C6-BE30-2706FA17DAF6}"/>
    <cellStyle name="Warning Text 27 5 3 2" xfId="25468" xr:uid="{91112EBF-7AA9-440D-8857-87968D3661A0}"/>
    <cellStyle name="Warning Text 27 5 4" xfId="25469" xr:uid="{8555C76F-B8DB-493C-8DC1-097F1F3089F9}"/>
    <cellStyle name="Warning Text 27 5 4 2" xfId="25470" xr:uid="{25BE5706-2DAF-47DD-8DF9-86BC407C2203}"/>
    <cellStyle name="Warning Text 27 5 5" xfId="25471" xr:uid="{C7417CFB-D2B0-4F3A-AB9B-B5A2EAD89DB9}"/>
    <cellStyle name="Warning Text 27 6" xfId="25472" xr:uid="{156F9B0B-1313-4D02-9926-53D58EBF6D10}"/>
    <cellStyle name="Warning Text 27 6 2" xfId="25473" xr:uid="{2E6FBCDE-1EAF-42E5-A708-1BCE2F75FDFD}"/>
    <cellStyle name="Warning Text 27 6 2 2" xfId="25474" xr:uid="{2DDD181A-B955-43E3-ADAE-A675B0943DBA}"/>
    <cellStyle name="Warning Text 27 6 3" xfId="25475" xr:uid="{D1D96A94-AB3C-4AF1-9A68-23F166E40281}"/>
    <cellStyle name="Warning Text 27 6 3 2" xfId="25476" xr:uid="{A9A1686B-2FB8-4622-A1DA-C23AB7D92093}"/>
    <cellStyle name="Warning Text 27 6 4" xfId="25477" xr:uid="{C9073753-353A-4210-B02C-F3A1B8875867}"/>
    <cellStyle name="Warning Text 27 7" xfId="25478" xr:uid="{30F9C314-BB84-45F4-840F-750D1421E230}"/>
    <cellStyle name="Warning Text 27 7 2" xfId="25479" xr:uid="{3998369D-D66E-43CC-A3D4-066647980F7F}"/>
    <cellStyle name="Warning Text 27 8" xfId="25480" xr:uid="{C11BDA5D-F6D9-4DE1-8F6F-99C3B5BB0CCF}"/>
    <cellStyle name="Warning Text 27 8 2" xfId="25481" xr:uid="{00E91F96-1153-4F01-9B1F-C03AE153296D}"/>
    <cellStyle name="Warning Text 27 9" xfId="25482" xr:uid="{842614E9-98F8-444F-9B14-A32D9B3AA1DF}"/>
    <cellStyle name="Warning Text 27 9 2" xfId="25483" xr:uid="{4636C939-83C1-43B6-90EA-4944981AC457}"/>
    <cellStyle name="Warning Text 28" xfId="6485" xr:uid="{4E342EC9-4D7B-49C5-8B61-D68902F969FA}"/>
    <cellStyle name="Warning Text 28 10" xfId="25485" xr:uid="{233E5291-204A-49CA-BC05-CE7C4E68DD32}"/>
    <cellStyle name="Warning Text 28 11" xfId="25486" xr:uid="{E820E793-1EE3-412D-8129-3DBE4BF8890A}"/>
    <cellStyle name="Warning Text 28 12" xfId="25484" xr:uid="{5D38E1AD-3825-4DAD-B4B5-91060E509F75}"/>
    <cellStyle name="Warning Text 28 13" xfId="8278" xr:uid="{A628A75F-DD83-400A-9B22-2D36C26C3FC6}"/>
    <cellStyle name="Warning Text 28 2" xfId="25487" xr:uid="{AB991B72-FC3F-4A63-9DCA-CE03B2801827}"/>
    <cellStyle name="Warning Text 28 2 2" xfId="25488" xr:uid="{6818E496-D138-4E0F-8B6A-806F1633398E}"/>
    <cellStyle name="Warning Text 28 2 2 2" xfId="25489" xr:uid="{88C86763-1FEA-4F80-AF18-22CE905FC92C}"/>
    <cellStyle name="Warning Text 28 2 3" xfId="25490" xr:uid="{69FE3043-7DA9-4915-A255-609A4EBE52E7}"/>
    <cellStyle name="Warning Text 28 2 3 2" xfId="25491" xr:uid="{B76086BE-64C0-4418-88B2-4FB862D41746}"/>
    <cellStyle name="Warning Text 28 2 4" xfId="25492" xr:uid="{63083267-77D2-49A7-89DD-1CE17B901B8B}"/>
    <cellStyle name="Warning Text 28 2 5" xfId="25493" xr:uid="{C86A8F87-D084-4DD8-89D1-06DF056DD27C}"/>
    <cellStyle name="Warning Text 28 3" xfId="25494" xr:uid="{501C87FF-4DD5-4610-B1E2-412E4A73CB26}"/>
    <cellStyle name="Warning Text 28 3 2" xfId="25495" xr:uid="{FF879C6A-5B48-48A5-9503-781D4206F0D6}"/>
    <cellStyle name="Warning Text 28 3 2 2" xfId="25496" xr:uid="{FCA056F3-D891-4188-A9B4-A1D4FFF50A97}"/>
    <cellStyle name="Warning Text 28 3 3" xfId="25497" xr:uid="{B959C711-719E-4EEB-A1B3-077DC4638A8B}"/>
    <cellStyle name="Warning Text 28 3 3 2" xfId="25498" xr:uid="{1AB35987-9CCA-43DC-A07D-C59671C1BFB1}"/>
    <cellStyle name="Warning Text 28 3 4" xfId="25499" xr:uid="{00711CCC-EFFC-483A-B0C3-976BC7644EA2}"/>
    <cellStyle name="Warning Text 28 4" xfId="25500" xr:uid="{53F8C1CF-CF5C-426C-BB9A-F2A0E4063AAB}"/>
    <cellStyle name="Warning Text 28 4 2" xfId="25501" xr:uid="{C58086EA-B909-43DD-8588-3F8919F6F448}"/>
    <cellStyle name="Warning Text 28 4 2 2" xfId="25502" xr:uid="{363BAD73-4DD3-4C21-8F52-0B79AE464D57}"/>
    <cellStyle name="Warning Text 28 4 3" xfId="25503" xr:uid="{3243CDAA-CA95-4E2E-8B84-19285A0B55A6}"/>
    <cellStyle name="Warning Text 28 4 3 2" xfId="25504" xr:uid="{8B01F7CB-8736-4A05-A825-69E80A2B6AAA}"/>
    <cellStyle name="Warning Text 28 4 4" xfId="25505" xr:uid="{008B157B-AC68-4727-81BF-C2199E5AA192}"/>
    <cellStyle name="Warning Text 28 5" xfId="25506" xr:uid="{95D10C92-D38B-4D7A-9C99-76DC4805FF22}"/>
    <cellStyle name="Warning Text 28 5 2" xfId="25507" xr:uid="{8DE5406C-401B-471C-8B6D-3658B46B3E55}"/>
    <cellStyle name="Warning Text 28 5 2 2" xfId="25508" xr:uid="{B5492A9D-B3B1-48B2-9B56-F34CBEAFD7C9}"/>
    <cellStyle name="Warning Text 28 5 3" xfId="25509" xr:uid="{78BB7C27-4737-4C63-9826-0C8F888469FD}"/>
    <cellStyle name="Warning Text 28 5 3 2" xfId="25510" xr:uid="{3463253D-0FF4-40C4-9BC1-521DA6137EEA}"/>
    <cellStyle name="Warning Text 28 5 4" xfId="25511" xr:uid="{6F8E5B5D-4DD9-4242-82C3-25896EE66EC5}"/>
    <cellStyle name="Warning Text 28 5 4 2" xfId="25512" xr:uid="{CE9EAE5E-C39E-407F-BFDE-44D0E52CDFCF}"/>
    <cellStyle name="Warning Text 28 5 5" xfId="25513" xr:uid="{7F73033F-0C97-4106-A1C7-407038809E0E}"/>
    <cellStyle name="Warning Text 28 6" xfId="25514" xr:uid="{04734B3E-0EB4-4934-9C6A-585F14013008}"/>
    <cellStyle name="Warning Text 28 6 2" xfId="25515" xr:uid="{663CD8EF-3639-4519-B838-1507B1C4685F}"/>
    <cellStyle name="Warning Text 28 6 2 2" xfId="25516" xr:uid="{A9508FD9-E612-48A8-991D-0278A6AEBE41}"/>
    <cellStyle name="Warning Text 28 6 3" xfId="25517" xr:uid="{08FB8637-0501-4D64-82B5-E2582A46044D}"/>
    <cellStyle name="Warning Text 28 6 3 2" xfId="25518" xr:uid="{8F748005-85EB-4E00-857D-878E86C6FD4A}"/>
    <cellStyle name="Warning Text 28 6 4" xfId="25519" xr:uid="{772112E8-00A6-48F1-AC24-25D718E86D30}"/>
    <cellStyle name="Warning Text 28 7" xfId="25520" xr:uid="{1B2D4395-CE01-4BD3-BEE8-59B08024580A}"/>
    <cellStyle name="Warning Text 28 7 2" xfId="25521" xr:uid="{DD990D26-C600-4AA3-A57F-D20A33A8ECB7}"/>
    <cellStyle name="Warning Text 28 8" xfId="25522" xr:uid="{46FDFCC8-A3CE-4FA9-A0F5-FA739C173F67}"/>
    <cellStyle name="Warning Text 28 8 2" xfId="25523" xr:uid="{FD4E8C45-01EC-4296-B01A-04298A6B4842}"/>
    <cellStyle name="Warning Text 28 9" xfId="25524" xr:uid="{A4952AF5-D9B6-4AA9-A88D-32B9E3CF1999}"/>
    <cellStyle name="Warning Text 28 9 2" xfId="25525" xr:uid="{87B49C59-BBB9-442C-86FB-7ABDC3516054}"/>
    <cellStyle name="Warning Text 29" xfId="6486" xr:uid="{F8953591-FCF7-4F08-9373-06D557CEA7C3}"/>
    <cellStyle name="Warning Text 29 10" xfId="25527" xr:uid="{CCD02AE5-9D60-45F6-A922-EB0AD03A6D5A}"/>
    <cellStyle name="Warning Text 29 11" xfId="25528" xr:uid="{F4055A90-BCFB-4E16-AD9B-7C2AD7986023}"/>
    <cellStyle name="Warning Text 29 12" xfId="25526" xr:uid="{7F1E7057-AE06-4478-ADA5-B76CEC27D2FA}"/>
    <cellStyle name="Warning Text 29 13" xfId="8279" xr:uid="{FE7C8BA3-A33E-4B4D-979A-F3117ACDFA51}"/>
    <cellStyle name="Warning Text 29 2" xfId="25529" xr:uid="{218AC608-CC23-4FC8-B9D1-46ED4F666103}"/>
    <cellStyle name="Warning Text 29 2 2" xfId="25530" xr:uid="{408347E5-74E9-43D3-93D1-225A47A616DA}"/>
    <cellStyle name="Warning Text 29 2 2 2" xfId="25531" xr:uid="{1D3A6617-EBD2-4B1F-9F8E-739C414231A7}"/>
    <cellStyle name="Warning Text 29 2 3" xfId="25532" xr:uid="{EFADB3C6-BE56-44F3-ADDA-47D5DA2C8946}"/>
    <cellStyle name="Warning Text 29 2 3 2" xfId="25533" xr:uid="{B4C2B8DF-4F5D-403A-8376-26F6D98D1D48}"/>
    <cellStyle name="Warning Text 29 2 4" xfId="25534" xr:uid="{9A765AE2-C96A-4DF9-9B0A-2BF88118A487}"/>
    <cellStyle name="Warning Text 29 2 5" xfId="25535" xr:uid="{150E0582-60B9-4DB8-B16B-0C9A5B8F4F66}"/>
    <cellStyle name="Warning Text 29 3" xfId="25536" xr:uid="{D8048542-A3AD-4ACB-898F-45EEF4A94018}"/>
    <cellStyle name="Warning Text 29 3 2" xfId="25537" xr:uid="{2D97CEF5-BF9F-4A0C-A665-EC3BC0A58831}"/>
    <cellStyle name="Warning Text 29 3 2 2" xfId="25538" xr:uid="{AA814A61-3F2C-4102-AF6B-80397F3E757C}"/>
    <cellStyle name="Warning Text 29 3 3" xfId="25539" xr:uid="{8C8DC796-BA9A-454F-9205-8A8125A7544E}"/>
    <cellStyle name="Warning Text 29 3 3 2" xfId="25540" xr:uid="{F64FA680-3C14-472D-A571-8D2D1F4F5738}"/>
    <cellStyle name="Warning Text 29 3 4" xfId="25541" xr:uid="{EEB56378-70FB-4ED3-B412-106AA23C0F79}"/>
    <cellStyle name="Warning Text 29 4" xfId="25542" xr:uid="{475E3694-5712-4053-A763-4323899481E1}"/>
    <cellStyle name="Warning Text 29 4 2" xfId="25543" xr:uid="{9CD7FDDA-DE37-47F6-A9D3-997D94A8CEC7}"/>
    <cellStyle name="Warning Text 29 4 2 2" xfId="25544" xr:uid="{AF4FBC39-C602-4E1A-BB27-2D280AC471E0}"/>
    <cellStyle name="Warning Text 29 4 3" xfId="25545" xr:uid="{7FFA4AF6-9D1D-4F05-9F78-09C63FFAFDC0}"/>
    <cellStyle name="Warning Text 29 4 3 2" xfId="25546" xr:uid="{A56EA69B-39E0-4746-9845-B37CCB8A2FA8}"/>
    <cellStyle name="Warning Text 29 4 4" xfId="25547" xr:uid="{F46E5134-2015-4D07-9781-77BD01DFB16F}"/>
    <cellStyle name="Warning Text 29 5" xfId="25548" xr:uid="{344AF669-4B35-4AA0-84FB-D9355A6ECAAF}"/>
    <cellStyle name="Warning Text 29 5 2" xfId="25549" xr:uid="{09628363-D4B8-4838-BFBF-8C2D92708E3A}"/>
    <cellStyle name="Warning Text 29 5 2 2" xfId="25550" xr:uid="{B2043DD4-EE8F-4074-8FF8-1E33B2647745}"/>
    <cellStyle name="Warning Text 29 5 3" xfId="25551" xr:uid="{0307B56F-F4C1-429D-B946-8142A7992040}"/>
    <cellStyle name="Warning Text 29 5 3 2" xfId="25552" xr:uid="{6D1CFB8F-6EFE-47A6-A764-DF413DF62B78}"/>
    <cellStyle name="Warning Text 29 5 4" xfId="25553" xr:uid="{4C31B3C8-41E7-4376-A492-AA6634EACD69}"/>
    <cellStyle name="Warning Text 29 5 4 2" xfId="25554" xr:uid="{56BEECF6-08FD-464A-9242-00AE035A3822}"/>
    <cellStyle name="Warning Text 29 5 5" xfId="25555" xr:uid="{2591FE7D-4DA1-4648-B697-34D45417BE36}"/>
    <cellStyle name="Warning Text 29 6" xfId="25556" xr:uid="{A4E28827-2F0D-4942-ABA5-447A1D8CC148}"/>
    <cellStyle name="Warning Text 29 6 2" xfId="25557" xr:uid="{EC99842A-33DE-4C3A-AB49-2932F8FCD228}"/>
    <cellStyle name="Warning Text 29 6 2 2" xfId="25558" xr:uid="{D713105C-5222-4B59-A5E4-589A11E9994B}"/>
    <cellStyle name="Warning Text 29 6 3" xfId="25559" xr:uid="{B0998704-2427-4F5D-9643-E9C43D1BCF61}"/>
    <cellStyle name="Warning Text 29 6 3 2" xfId="25560" xr:uid="{7A6C2364-742C-4A59-8B10-CBEAE709F403}"/>
    <cellStyle name="Warning Text 29 6 4" xfId="25561" xr:uid="{30A41AEC-7910-4CE0-B07F-7376BB05283D}"/>
    <cellStyle name="Warning Text 29 7" xfId="25562" xr:uid="{7A75A18D-8CF2-458C-BA81-12A67F047E96}"/>
    <cellStyle name="Warning Text 29 7 2" xfId="25563" xr:uid="{B566FAC2-1AB5-4F03-8019-3CA072D346D6}"/>
    <cellStyle name="Warning Text 29 8" xfId="25564" xr:uid="{2502B0BA-A1FC-4B35-BE4D-2C39107802C6}"/>
    <cellStyle name="Warning Text 29 8 2" xfId="25565" xr:uid="{EABDF60B-B62F-4A43-BCCE-6F6CE75C44D5}"/>
    <cellStyle name="Warning Text 29 9" xfId="25566" xr:uid="{18914688-7D24-4DB4-BF55-7918370E8210}"/>
    <cellStyle name="Warning Text 29 9 2" xfId="25567" xr:uid="{50A8AE36-866F-4799-826E-A9CED673ECCF}"/>
    <cellStyle name="Warning Text 3" xfId="2038" xr:uid="{E4871197-67E3-4D1B-B2B0-4C8BA3BA566F}"/>
    <cellStyle name="Warning Text 3 10" xfId="25569" xr:uid="{B56F2633-DC80-438D-BA83-E03A3F7916BF}"/>
    <cellStyle name="Warning Text 3 11" xfId="25570" xr:uid="{E6AAA229-EA1E-4546-8D74-FF01747085B0}"/>
    <cellStyle name="Warning Text 3 12" xfId="25568" xr:uid="{A86E28D0-E906-43FF-888C-5D0276B61EF3}"/>
    <cellStyle name="Warning Text 3 13" xfId="7334" xr:uid="{1DFD7682-184C-433D-8F9E-398C5E231682}"/>
    <cellStyle name="Warning Text 3 14" xfId="6487" xr:uid="{BF9B0CF1-84F8-4CD4-93FD-131BC7438888}"/>
    <cellStyle name="Warning Text 3 2" xfId="6488" xr:uid="{04A00378-1A03-4DBE-930E-DCA73C3C8B3A}"/>
    <cellStyle name="Warning Text 3 2 2" xfId="25572" xr:uid="{CB28B251-EA4A-43F4-A49E-23D70EC06B91}"/>
    <cellStyle name="Warning Text 3 2 2 2" xfId="25573" xr:uid="{486A706C-1785-4560-B8EB-3FF43357D5E0}"/>
    <cellStyle name="Warning Text 3 2 3" xfId="25574" xr:uid="{F8A6B82E-224D-4BCB-9A24-0307B29E29D5}"/>
    <cellStyle name="Warning Text 3 2 3 2" xfId="25575" xr:uid="{F0C3836B-5A79-4CC3-8EE0-2A8476DE609E}"/>
    <cellStyle name="Warning Text 3 2 4" xfId="25576" xr:uid="{43738882-C759-4A01-8213-C82E9118193B}"/>
    <cellStyle name="Warning Text 3 2 5" xfId="25577" xr:uid="{95CBFB66-D1CE-4B7E-BBF9-4DF1FD879F57}"/>
    <cellStyle name="Warning Text 3 2 6" xfId="25571" xr:uid="{E10EF922-17D2-4023-956C-555AF1D04DD5}"/>
    <cellStyle name="Warning Text 3 2 7" xfId="8280" xr:uid="{1AEBCAF9-CB80-4C25-ADC1-8BC34198EF2F}"/>
    <cellStyle name="Warning Text 3 3" xfId="25578" xr:uid="{2EC7A288-56FF-4D79-8B05-696C5AD17E8F}"/>
    <cellStyle name="Warning Text 3 3 2" xfId="25579" xr:uid="{D484201A-95C7-4E4D-AD7E-551669AB03DD}"/>
    <cellStyle name="Warning Text 3 3 2 2" xfId="25580" xr:uid="{B091531F-F94A-4A42-8020-38A26EC3E1CC}"/>
    <cellStyle name="Warning Text 3 3 3" xfId="25581" xr:uid="{C388D1F8-5FEF-4B7A-9096-1343BF05835B}"/>
    <cellStyle name="Warning Text 3 3 3 2" xfId="25582" xr:uid="{8CD4E306-2C2B-4DE7-9CD6-5721E3AA9859}"/>
    <cellStyle name="Warning Text 3 3 4" xfId="25583" xr:uid="{03165FB6-DD59-4865-B6A9-3EC10232E548}"/>
    <cellStyle name="Warning Text 3 4" xfId="25584" xr:uid="{EDD021B8-F0F4-4633-B916-5ECABE260153}"/>
    <cellStyle name="Warning Text 3 4 2" xfId="25585" xr:uid="{49047429-D76F-4C95-9BF5-F1E3F5F7E229}"/>
    <cellStyle name="Warning Text 3 4 2 2" xfId="25586" xr:uid="{73084482-56F9-4614-953D-1F7ED1B0AA0F}"/>
    <cellStyle name="Warning Text 3 4 3" xfId="25587" xr:uid="{0BFA0BA9-03EB-4E0D-88AC-9C4CBF2BF353}"/>
    <cellStyle name="Warning Text 3 4 3 2" xfId="25588" xr:uid="{613EEB2C-2272-4E66-BD02-DF0ADF0F59ED}"/>
    <cellStyle name="Warning Text 3 4 4" xfId="25589" xr:uid="{C7764D3A-55D2-418B-A0EA-2382B2356AB3}"/>
    <cellStyle name="Warning Text 3 5" xfId="25590" xr:uid="{EF830E76-AB12-4EE8-985E-598B2437ACD7}"/>
    <cellStyle name="Warning Text 3 5 2" xfId="25591" xr:uid="{8B01DEE4-329C-4DA1-A2AD-3202D78A3841}"/>
    <cellStyle name="Warning Text 3 5 2 2" xfId="25592" xr:uid="{B9628C41-276A-440B-913B-1B7221838A8C}"/>
    <cellStyle name="Warning Text 3 5 3" xfId="25593" xr:uid="{FED0FD4A-6BC4-454D-A2D8-0F9F49170720}"/>
    <cellStyle name="Warning Text 3 5 3 2" xfId="25594" xr:uid="{69F2AC7C-FD76-4581-99E7-8CBF5E5CD70C}"/>
    <cellStyle name="Warning Text 3 5 4" xfId="25595" xr:uid="{F91CB5DE-7B30-46A5-B07B-C87FE91C5DE7}"/>
    <cellStyle name="Warning Text 3 5 4 2" xfId="25596" xr:uid="{9B4D970D-5BF2-43AD-999A-48E44BEF84BA}"/>
    <cellStyle name="Warning Text 3 5 5" xfId="25597" xr:uid="{4B48D460-AD70-4758-A78D-206CF3D4D397}"/>
    <cellStyle name="Warning Text 3 6" xfId="25598" xr:uid="{722977D3-50A2-47C2-BB5B-22630F6865C3}"/>
    <cellStyle name="Warning Text 3 6 2" xfId="25599" xr:uid="{8178E621-07FA-4991-BE79-1CFBF776B615}"/>
    <cellStyle name="Warning Text 3 6 2 2" xfId="25600" xr:uid="{3DC2AF44-1CFF-4C03-9963-45B28D9B2A3E}"/>
    <cellStyle name="Warning Text 3 6 3" xfId="25601" xr:uid="{2E5E77FA-3E1B-42E0-B53B-E91DAFB9B8A7}"/>
    <cellStyle name="Warning Text 3 6 3 2" xfId="25602" xr:uid="{D61FE7E4-9043-4D87-A108-1ADE51C7E11E}"/>
    <cellStyle name="Warning Text 3 6 4" xfId="25603" xr:uid="{1C126DFD-DB24-4116-8A99-05B94AABA488}"/>
    <cellStyle name="Warning Text 3 7" xfId="25604" xr:uid="{A79AB2F2-015D-44B6-AEB1-F3E6CC796C83}"/>
    <cellStyle name="Warning Text 3 7 2" xfId="25605" xr:uid="{081D9C7A-6331-4F73-9363-B3384FB40919}"/>
    <cellStyle name="Warning Text 3 8" xfId="25606" xr:uid="{FC3CB476-9D8C-412E-BDE7-8051B6F877D0}"/>
    <cellStyle name="Warning Text 3 8 2" xfId="25607" xr:uid="{28BDEE8D-7BE4-4EF5-BB8F-2E2C8B0633B2}"/>
    <cellStyle name="Warning Text 3 9" xfId="25608" xr:uid="{CD971642-7EA4-46BB-94BF-A0D21E4C822A}"/>
    <cellStyle name="Warning Text 3 9 2" xfId="25609" xr:uid="{13543F31-2795-4399-899F-97BE398C134A}"/>
    <cellStyle name="Warning Text 30" xfId="6489" xr:uid="{79D5CCF0-C27B-4B5F-9DEB-F3105E7850BA}"/>
    <cellStyle name="Warning Text 30 10" xfId="25611" xr:uid="{947EDDEA-49EE-4765-A099-AB728D9BE461}"/>
    <cellStyle name="Warning Text 30 11" xfId="25612" xr:uid="{F0EAAEC9-BA11-43C2-A0FE-D6D7C21F8CF7}"/>
    <cellStyle name="Warning Text 30 12" xfId="25610" xr:uid="{9D96AEF3-3CD0-49BA-A2FA-E20062117381}"/>
    <cellStyle name="Warning Text 30 13" xfId="8281" xr:uid="{48BE6EDC-84E2-4A85-838B-85263F1EE3F1}"/>
    <cellStyle name="Warning Text 30 2" xfId="25613" xr:uid="{80EE3EE6-6C40-4DC6-AD3E-81283852E5C6}"/>
    <cellStyle name="Warning Text 30 2 2" xfId="25614" xr:uid="{A78107C9-6545-45B8-8563-F6DB3DAD382A}"/>
    <cellStyle name="Warning Text 30 2 2 2" xfId="25615" xr:uid="{0A0E3E0E-08D2-4418-B260-3A3660FFCF43}"/>
    <cellStyle name="Warning Text 30 2 3" xfId="25616" xr:uid="{8961C458-8C5E-4C6C-9B37-FD97E2B0289D}"/>
    <cellStyle name="Warning Text 30 2 3 2" xfId="25617" xr:uid="{B087CA85-60B9-426B-8BCB-7998FE3C889E}"/>
    <cellStyle name="Warning Text 30 2 4" xfId="25618" xr:uid="{E141D477-CEC4-4EFE-A9F3-B97DBEF03A4B}"/>
    <cellStyle name="Warning Text 30 2 5" xfId="25619" xr:uid="{51F85E6C-5EF0-46E8-B23D-5F77129B43EA}"/>
    <cellStyle name="Warning Text 30 3" xfId="25620" xr:uid="{8274BA18-F0F4-43DE-A8EA-63C4D4EB236A}"/>
    <cellStyle name="Warning Text 30 3 2" xfId="25621" xr:uid="{A35090BA-3B71-4DB5-BE32-1476FF6C3EDB}"/>
    <cellStyle name="Warning Text 30 3 2 2" xfId="25622" xr:uid="{1F7CF77A-3717-4150-934A-8E691DB02738}"/>
    <cellStyle name="Warning Text 30 3 3" xfId="25623" xr:uid="{C70BD914-B2E3-4A5B-B5DE-644EF5E7FD56}"/>
    <cellStyle name="Warning Text 30 3 3 2" xfId="25624" xr:uid="{078DDCE5-306D-48EE-A13D-413996DDCA57}"/>
    <cellStyle name="Warning Text 30 3 4" xfId="25625" xr:uid="{8F766C80-17C7-4966-B0E9-A9A79D170A8D}"/>
    <cellStyle name="Warning Text 30 4" xfId="25626" xr:uid="{D6834D8F-5F09-4CCA-8BCD-2277B037EDE0}"/>
    <cellStyle name="Warning Text 30 4 2" xfId="25627" xr:uid="{6256801E-4053-4C44-BAA7-37B83B7B06C0}"/>
    <cellStyle name="Warning Text 30 4 2 2" xfId="25628" xr:uid="{C69BF43E-09C2-4383-8BAE-2BA0CAF8DBC7}"/>
    <cellStyle name="Warning Text 30 4 3" xfId="25629" xr:uid="{F7E35B53-A9D5-4514-87FF-02F80F1A07FA}"/>
    <cellStyle name="Warning Text 30 4 3 2" xfId="25630" xr:uid="{FFFF8961-67C5-4649-BB34-916370ECA33B}"/>
    <cellStyle name="Warning Text 30 4 4" xfId="25631" xr:uid="{9B2A2A51-82C4-4D2C-BB79-9B57DE246F33}"/>
    <cellStyle name="Warning Text 30 5" xfId="25632" xr:uid="{FE7731E8-F0F1-4304-85E0-6D366ECF6331}"/>
    <cellStyle name="Warning Text 30 5 2" xfId="25633" xr:uid="{0C4479D5-8F9A-4655-91B6-28C90FFD601C}"/>
    <cellStyle name="Warning Text 30 5 2 2" xfId="25634" xr:uid="{2221CA93-6C3E-4CC8-8745-F03184740B2F}"/>
    <cellStyle name="Warning Text 30 5 3" xfId="25635" xr:uid="{0AD703A3-9A1E-4EB3-B7FB-B5ED00BC2F60}"/>
    <cellStyle name="Warning Text 30 5 3 2" xfId="25636" xr:uid="{9AA7DA16-D822-4785-945B-424F6840A004}"/>
    <cellStyle name="Warning Text 30 5 4" xfId="25637" xr:uid="{777EEFA6-5D99-4691-9B41-F8BCA7D38BFA}"/>
    <cellStyle name="Warning Text 30 5 4 2" xfId="25638" xr:uid="{131A9E91-7EB2-4F70-81D2-3A330F455EAC}"/>
    <cellStyle name="Warning Text 30 5 5" xfId="25639" xr:uid="{4CC8FC4D-502E-40E1-9BA9-6F1C632DB628}"/>
    <cellStyle name="Warning Text 30 6" xfId="25640" xr:uid="{664F47F5-1866-48F6-8C52-BA1517497E1C}"/>
    <cellStyle name="Warning Text 30 6 2" xfId="25641" xr:uid="{94B805FD-DE44-4632-8B28-7E8FE268EC45}"/>
    <cellStyle name="Warning Text 30 6 2 2" xfId="25642" xr:uid="{A0A5E44D-430F-486F-8D8A-4DC1A657DE09}"/>
    <cellStyle name="Warning Text 30 6 3" xfId="25643" xr:uid="{B4A906D1-AE92-44FA-AF93-D5D2AA3BDCA3}"/>
    <cellStyle name="Warning Text 30 6 3 2" xfId="25644" xr:uid="{1366696B-B298-4ADD-A94B-4EB662C60E66}"/>
    <cellStyle name="Warning Text 30 6 4" xfId="25645" xr:uid="{E6BC4F4D-47F0-42EB-BD0B-BF32E76D9802}"/>
    <cellStyle name="Warning Text 30 7" xfId="25646" xr:uid="{16A56FDB-249A-4EC4-9C9D-F7F017737AA4}"/>
    <cellStyle name="Warning Text 30 7 2" xfId="25647" xr:uid="{B5500587-271C-44FF-AFC7-94F989A2A763}"/>
    <cellStyle name="Warning Text 30 8" xfId="25648" xr:uid="{71666D8C-42AF-4E9A-BD1F-A22563C03041}"/>
    <cellStyle name="Warning Text 30 8 2" xfId="25649" xr:uid="{3C851AC9-C0C5-49EE-9954-3DD0FE8452A4}"/>
    <cellStyle name="Warning Text 30 9" xfId="25650" xr:uid="{5924685D-EC84-4C54-8DAC-B4D187715514}"/>
    <cellStyle name="Warning Text 30 9 2" xfId="25651" xr:uid="{8B71446A-9248-4C45-9277-7191362DC32A}"/>
    <cellStyle name="Warning Text 31" xfId="6490" xr:uid="{F735A5A0-BD3C-470B-A75C-E7C9FD4653DC}"/>
    <cellStyle name="Warning Text 31 10" xfId="25653" xr:uid="{CAE6EA95-6DC1-4BF1-A5CD-58B01B4B44A9}"/>
    <cellStyle name="Warning Text 31 11" xfId="25654" xr:uid="{05973B04-3872-4472-8DD5-D1807EF2DCE5}"/>
    <cellStyle name="Warning Text 31 12" xfId="25652" xr:uid="{BB2C13BB-37D4-4932-BEAB-99AD3E0CE1C2}"/>
    <cellStyle name="Warning Text 31 13" xfId="8282" xr:uid="{C6EA2A8A-A946-4D31-8A77-DD97CCDE3ECC}"/>
    <cellStyle name="Warning Text 31 2" xfId="25655" xr:uid="{FFDF0753-9A68-4BCB-A529-DF7FB33D973B}"/>
    <cellStyle name="Warning Text 31 2 2" xfId="25656" xr:uid="{F80F29AE-E58A-4E6D-9B7D-2D981BA427D7}"/>
    <cellStyle name="Warning Text 31 2 2 2" xfId="25657" xr:uid="{260D0656-167A-4C61-879B-F2DEA56DC251}"/>
    <cellStyle name="Warning Text 31 2 3" xfId="25658" xr:uid="{605D84BF-76E0-4CC2-81CA-82A8C920C04F}"/>
    <cellStyle name="Warning Text 31 2 3 2" xfId="25659" xr:uid="{E06F91F5-C13C-4202-A2A5-C5AE50566E02}"/>
    <cellStyle name="Warning Text 31 2 4" xfId="25660" xr:uid="{1A7945F1-5C52-4BF8-AAFE-95FFF0D84025}"/>
    <cellStyle name="Warning Text 31 2 5" xfId="25661" xr:uid="{E12A202B-F95B-4269-8514-93F6E316516A}"/>
    <cellStyle name="Warning Text 31 3" xfId="25662" xr:uid="{E0C85C75-92D2-452E-A05A-0211BAF4D1EE}"/>
    <cellStyle name="Warning Text 31 3 2" xfId="25663" xr:uid="{EBA87CB1-1A3C-4794-98DB-C43686B6FA82}"/>
    <cellStyle name="Warning Text 31 3 2 2" xfId="25664" xr:uid="{015F30E7-0D41-4B0D-8E46-547BF96BA224}"/>
    <cellStyle name="Warning Text 31 3 3" xfId="25665" xr:uid="{5E4D3C19-336F-425A-BC67-A4747CF4E9CC}"/>
    <cellStyle name="Warning Text 31 3 3 2" xfId="25666" xr:uid="{5D07B8E4-08B1-4C0B-87AC-1B9DA7CAA6F7}"/>
    <cellStyle name="Warning Text 31 3 4" xfId="25667" xr:uid="{C84FDE86-B50C-4789-A2FB-4960438BB281}"/>
    <cellStyle name="Warning Text 31 4" xfId="25668" xr:uid="{BBE39D7E-7BFC-41B2-9AFD-7B4B938C4B6A}"/>
    <cellStyle name="Warning Text 31 4 2" xfId="25669" xr:uid="{EE65D53F-30B0-4E51-A8B6-9088585467B9}"/>
    <cellStyle name="Warning Text 31 4 2 2" xfId="25670" xr:uid="{184B5312-66D0-42D7-8E40-EB657D46157E}"/>
    <cellStyle name="Warning Text 31 4 3" xfId="25671" xr:uid="{4296C70E-D92F-4C61-B25D-7289F4916827}"/>
    <cellStyle name="Warning Text 31 4 3 2" xfId="25672" xr:uid="{40EF1393-AD10-4A55-8DFC-B7D0DD08CD76}"/>
    <cellStyle name="Warning Text 31 4 4" xfId="25673" xr:uid="{36A7BA27-DC72-4A6A-AAC7-F82EF0D0E2EB}"/>
    <cellStyle name="Warning Text 31 5" xfId="25674" xr:uid="{B29473B2-EF97-4C07-8B3E-E3371DA7BD73}"/>
    <cellStyle name="Warning Text 31 5 2" xfId="25675" xr:uid="{60B7B0D0-C8CC-4BF7-B0D1-015B2459B18C}"/>
    <cellStyle name="Warning Text 31 5 2 2" xfId="25676" xr:uid="{37AA7DEE-EA73-4565-A9B1-9D0EB5CE34BF}"/>
    <cellStyle name="Warning Text 31 5 3" xfId="25677" xr:uid="{390AC282-9F93-481B-914E-9BFA241388C3}"/>
    <cellStyle name="Warning Text 31 5 3 2" xfId="25678" xr:uid="{1A011602-D058-4D2B-858F-8A36F37F70F7}"/>
    <cellStyle name="Warning Text 31 5 4" xfId="25679" xr:uid="{70379FC9-6197-47CA-873C-C60283B4446E}"/>
    <cellStyle name="Warning Text 31 5 4 2" xfId="25680" xr:uid="{7D022881-6009-4A10-B3D3-689AEB9FC2AF}"/>
    <cellStyle name="Warning Text 31 5 5" xfId="25681" xr:uid="{A1141B89-25A1-40C2-A8EF-7B2E73C568CC}"/>
    <cellStyle name="Warning Text 31 6" xfId="25682" xr:uid="{2A8B48B3-21AC-4256-8C0F-583DF0EB4756}"/>
    <cellStyle name="Warning Text 31 6 2" xfId="25683" xr:uid="{6D1DF349-09D5-4438-8A68-9BD9885B7162}"/>
    <cellStyle name="Warning Text 31 6 2 2" xfId="25684" xr:uid="{C5697F7B-AA0D-407B-96F6-92B4C12283EE}"/>
    <cellStyle name="Warning Text 31 6 3" xfId="25685" xr:uid="{D1DAA1E6-8354-4151-B48D-0E4FB8B7D160}"/>
    <cellStyle name="Warning Text 31 6 3 2" xfId="25686" xr:uid="{069D3B0C-4D49-4F53-9355-21FE20544B99}"/>
    <cellStyle name="Warning Text 31 6 4" xfId="25687" xr:uid="{B3B623E0-B6D3-45E7-89B0-5FF3D37FC36F}"/>
    <cellStyle name="Warning Text 31 7" xfId="25688" xr:uid="{8329E035-2672-4DDB-A164-4068022E0FF2}"/>
    <cellStyle name="Warning Text 31 7 2" xfId="25689" xr:uid="{204846BB-C053-4385-A263-E9E0E31BF4D2}"/>
    <cellStyle name="Warning Text 31 8" xfId="25690" xr:uid="{35A661A2-E27B-4832-8A04-3778DF4C2241}"/>
    <cellStyle name="Warning Text 31 8 2" xfId="25691" xr:uid="{BADF2758-7A4E-42C3-AEEA-8B199EF0B0B5}"/>
    <cellStyle name="Warning Text 31 9" xfId="25692" xr:uid="{FA7CEF72-0045-4656-AF07-345BED236BB3}"/>
    <cellStyle name="Warning Text 31 9 2" xfId="25693" xr:uid="{479B809D-4416-4D93-BEAC-720725648D56}"/>
    <cellStyle name="Warning Text 32" xfId="6491" xr:uid="{10E7C856-82D6-472D-904D-CAD4795C2D9E}"/>
    <cellStyle name="Warning Text 32 10" xfId="25695" xr:uid="{297EE3E7-F18D-44C3-9EFC-DE6DDD471991}"/>
    <cellStyle name="Warning Text 32 11" xfId="25696" xr:uid="{07AD2019-ECC6-463F-9200-D333AA14D582}"/>
    <cellStyle name="Warning Text 32 12" xfId="25694" xr:uid="{510A721A-9510-4DDB-8B48-184C92F6DCEC}"/>
    <cellStyle name="Warning Text 32 13" xfId="8283" xr:uid="{4169604F-3AA7-4FC3-8F6D-57CAB64CF42E}"/>
    <cellStyle name="Warning Text 32 2" xfId="25697" xr:uid="{263AAC3D-130D-4DEE-B90D-1410CEC5A8C0}"/>
    <cellStyle name="Warning Text 32 2 2" xfId="25698" xr:uid="{7F70B84D-D452-4F50-8275-F247629D41BC}"/>
    <cellStyle name="Warning Text 32 2 2 2" xfId="25699" xr:uid="{7DA33609-6DC6-4D3A-916C-BD55EA0C26CD}"/>
    <cellStyle name="Warning Text 32 2 3" xfId="25700" xr:uid="{4610A7A1-6565-4602-9B1B-8803B9C5460A}"/>
    <cellStyle name="Warning Text 32 2 3 2" xfId="25701" xr:uid="{78A7D10A-C46F-42CF-9EFB-AD16355F0E9A}"/>
    <cellStyle name="Warning Text 32 2 4" xfId="25702" xr:uid="{B2A78EEC-E098-423F-9534-E9DFF4D5C857}"/>
    <cellStyle name="Warning Text 32 2 5" xfId="25703" xr:uid="{BDE38FB2-E736-4C49-86CD-2F21B67D9600}"/>
    <cellStyle name="Warning Text 32 3" xfId="25704" xr:uid="{92612CAA-7136-47FA-AE60-7952806147BF}"/>
    <cellStyle name="Warning Text 32 3 2" xfId="25705" xr:uid="{90615925-3457-4AEB-8059-C44073A557E9}"/>
    <cellStyle name="Warning Text 32 3 2 2" xfId="25706" xr:uid="{F41A87DC-11D2-420B-B919-39CE24ABEB34}"/>
    <cellStyle name="Warning Text 32 3 3" xfId="25707" xr:uid="{07457113-C16D-407E-B6A6-7B57CABCD77F}"/>
    <cellStyle name="Warning Text 32 3 3 2" xfId="25708" xr:uid="{808850A5-8A37-4A58-A0DF-92490FEABDEA}"/>
    <cellStyle name="Warning Text 32 3 4" xfId="25709" xr:uid="{8B3DBAD4-51BC-41F6-981C-0628D64353B6}"/>
    <cellStyle name="Warning Text 32 4" xfId="25710" xr:uid="{50804967-0339-42C6-8B1C-E00E38687687}"/>
    <cellStyle name="Warning Text 32 4 2" xfId="25711" xr:uid="{410CB7CA-D495-40AC-B8D7-DC6BCC392BB2}"/>
    <cellStyle name="Warning Text 32 4 2 2" xfId="25712" xr:uid="{0D7347A9-E765-4057-AB64-0E226889EFCC}"/>
    <cellStyle name="Warning Text 32 4 3" xfId="25713" xr:uid="{E1272633-E7FA-49D3-B7EA-C4FFBD945DB5}"/>
    <cellStyle name="Warning Text 32 4 3 2" xfId="25714" xr:uid="{FA43AD78-406D-460B-A38A-89C68699FB78}"/>
    <cellStyle name="Warning Text 32 4 4" xfId="25715" xr:uid="{BCF4297A-C81D-4503-85C5-CD8BE9DAEA1D}"/>
    <cellStyle name="Warning Text 32 5" xfId="25716" xr:uid="{3A840B49-087A-44CE-936D-E08EF0F6C540}"/>
    <cellStyle name="Warning Text 32 5 2" xfId="25717" xr:uid="{C6C3299F-860D-4595-B0D9-06DCA5B867AF}"/>
    <cellStyle name="Warning Text 32 5 2 2" xfId="25718" xr:uid="{044A67DB-A637-4738-89AA-28DD11E40247}"/>
    <cellStyle name="Warning Text 32 5 3" xfId="25719" xr:uid="{63989B18-2329-471E-A023-0FDF2BCEE66D}"/>
    <cellStyle name="Warning Text 32 5 3 2" xfId="25720" xr:uid="{4C1940A7-9FF8-45C2-9F28-100E31C6135E}"/>
    <cellStyle name="Warning Text 32 5 4" xfId="25721" xr:uid="{73310CC9-7041-4AA6-90EC-05F50943CDF0}"/>
    <cellStyle name="Warning Text 32 5 4 2" xfId="25722" xr:uid="{04AF271B-ED13-430B-B288-B1AAEF37DBF7}"/>
    <cellStyle name="Warning Text 32 5 5" xfId="25723" xr:uid="{2ACB55C2-3625-43D3-88F6-83F104F87217}"/>
    <cellStyle name="Warning Text 32 6" xfId="25724" xr:uid="{28BDBC87-A514-4FB2-AD91-9DBA073C841D}"/>
    <cellStyle name="Warning Text 32 6 2" xfId="25725" xr:uid="{D5C2E924-9995-4EDC-86A6-740275C6CA93}"/>
    <cellStyle name="Warning Text 32 6 2 2" xfId="25726" xr:uid="{63D90D39-9ACF-47B4-A47E-13F1906281F6}"/>
    <cellStyle name="Warning Text 32 6 3" xfId="25727" xr:uid="{72A4CE01-22A0-45F2-853B-4C15D81EE566}"/>
    <cellStyle name="Warning Text 32 6 3 2" xfId="25728" xr:uid="{EB45D0E8-EEB4-43DB-815E-A4250E7629E5}"/>
    <cellStyle name="Warning Text 32 6 4" xfId="25729" xr:uid="{34832CF5-41FD-4C4F-B6E9-40839558878F}"/>
    <cellStyle name="Warning Text 32 7" xfId="25730" xr:uid="{5A0657C6-B3D9-4710-B4FF-EE585CB75193}"/>
    <cellStyle name="Warning Text 32 7 2" xfId="25731" xr:uid="{C2BFE044-4611-41B5-B4AC-2650F6CBF323}"/>
    <cellStyle name="Warning Text 32 8" xfId="25732" xr:uid="{889E6792-16E8-45F5-A8BD-F2DA134E7F66}"/>
    <cellStyle name="Warning Text 32 8 2" xfId="25733" xr:uid="{144DB6B4-D681-4C39-B788-E9D0AE5B31EE}"/>
    <cellStyle name="Warning Text 32 9" xfId="25734" xr:uid="{E1373667-BCCF-48E0-97E6-6B4FA4E0CEEF}"/>
    <cellStyle name="Warning Text 32 9 2" xfId="25735" xr:uid="{8447942D-1A88-4D7B-8D98-821FED476037}"/>
    <cellStyle name="Warning Text 33" xfId="6492" xr:uid="{F1B37AF1-0A11-48DC-9435-5E27F33489A3}"/>
    <cellStyle name="Warning Text 33 10" xfId="25737" xr:uid="{98D69F36-A141-43FE-B1C2-DCC14DE111CA}"/>
    <cellStyle name="Warning Text 33 11" xfId="25738" xr:uid="{31C025A4-F1FF-4A1B-AF61-F0FC3DE3ECEA}"/>
    <cellStyle name="Warning Text 33 12" xfId="25736" xr:uid="{C0C31F19-2DB4-4472-BDB5-5ADD05C1D033}"/>
    <cellStyle name="Warning Text 33 13" xfId="8284" xr:uid="{14FE34BC-B23D-4113-81B5-CAAB78583EE4}"/>
    <cellStyle name="Warning Text 33 2" xfId="25739" xr:uid="{253F271B-7EE6-4929-BA03-F353C86538BA}"/>
    <cellStyle name="Warning Text 33 2 2" xfId="25740" xr:uid="{40F1D0ED-7387-456B-83F8-4920089F6FDB}"/>
    <cellStyle name="Warning Text 33 2 2 2" xfId="25741" xr:uid="{61D0863E-1894-4ABD-837E-EE82568C39BC}"/>
    <cellStyle name="Warning Text 33 2 3" xfId="25742" xr:uid="{C7BA6C72-EB4D-45BA-9F50-3FEA6F7A372A}"/>
    <cellStyle name="Warning Text 33 2 3 2" xfId="25743" xr:uid="{76D63786-2E49-45A4-BBF2-B2A2E4CC610C}"/>
    <cellStyle name="Warning Text 33 2 4" xfId="25744" xr:uid="{F09C25A8-EE33-4969-968D-E4008552F22F}"/>
    <cellStyle name="Warning Text 33 2 5" xfId="25745" xr:uid="{DB47FD29-B006-4E0E-93C3-14E1939F6939}"/>
    <cellStyle name="Warning Text 33 3" xfId="25746" xr:uid="{BBF4F096-7161-4F7C-9027-D39282B96EA3}"/>
    <cellStyle name="Warning Text 33 3 2" xfId="25747" xr:uid="{8AEEAEFD-A6A9-43D1-9D7E-77A3AF99A50D}"/>
    <cellStyle name="Warning Text 33 3 2 2" xfId="25748" xr:uid="{66A5FADB-43D2-4835-878C-D8287C805522}"/>
    <cellStyle name="Warning Text 33 3 3" xfId="25749" xr:uid="{593CBD44-2ED5-4119-9ECF-BD89BA48F965}"/>
    <cellStyle name="Warning Text 33 3 3 2" xfId="25750" xr:uid="{671BBA0D-C975-4869-9B7B-8F88978D9007}"/>
    <cellStyle name="Warning Text 33 3 4" xfId="25751" xr:uid="{947774E0-004E-4D2E-8FA3-B2B1A27ECDB2}"/>
    <cellStyle name="Warning Text 33 4" xfId="25752" xr:uid="{905803EE-8F11-482F-A0A9-9915053D5BC5}"/>
    <cellStyle name="Warning Text 33 4 2" xfId="25753" xr:uid="{F3F61FC0-D595-4187-87B1-1F0DDE1660E9}"/>
    <cellStyle name="Warning Text 33 4 2 2" xfId="25754" xr:uid="{4D994275-38F0-4E21-B808-A391CE2617A2}"/>
    <cellStyle name="Warning Text 33 4 3" xfId="25755" xr:uid="{EB59710E-BA19-46E4-A0AA-9AD807CB102A}"/>
    <cellStyle name="Warning Text 33 4 3 2" xfId="25756" xr:uid="{7E97CB25-D651-4C9D-9F04-14E9E9064176}"/>
    <cellStyle name="Warning Text 33 4 4" xfId="25757" xr:uid="{B21B20C9-6EF8-415D-B378-640B4FD9D65B}"/>
    <cellStyle name="Warning Text 33 5" xfId="25758" xr:uid="{1E60C8E5-B1BD-474E-ADD1-37DF39DA8FA6}"/>
    <cellStyle name="Warning Text 33 5 2" xfId="25759" xr:uid="{80876D44-F70F-41B9-AA60-3CE3A1FDD63E}"/>
    <cellStyle name="Warning Text 33 5 2 2" xfId="25760" xr:uid="{A520ECF6-6266-4BB1-A68D-19AF99109C00}"/>
    <cellStyle name="Warning Text 33 5 3" xfId="25761" xr:uid="{E7B400E7-8D21-4E33-8828-B7CEEE1D7827}"/>
    <cellStyle name="Warning Text 33 5 3 2" xfId="25762" xr:uid="{41B7B218-8420-4D14-9E69-F0BEDD39D937}"/>
    <cellStyle name="Warning Text 33 5 4" xfId="25763" xr:uid="{A4792E77-4DF7-4280-8232-CC5C6BF0B22F}"/>
    <cellStyle name="Warning Text 33 5 4 2" xfId="25764" xr:uid="{D1EA63C7-83C3-4EEC-B00B-4F3466DBA9E1}"/>
    <cellStyle name="Warning Text 33 5 5" xfId="25765" xr:uid="{20EC6CD9-97FE-42AF-9239-B7C9B3FCB9F8}"/>
    <cellStyle name="Warning Text 33 6" xfId="25766" xr:uid="{84B1A116-4E51-4B51-BCD4-D5E423470463}"/>
    <cellStyle name="Warning Text 33 6 2" xfId="25767" xr:uid="{3C6EFFF9-DDB0-4398-A894-1DA9C66673AF}"/>
    <cellStyle name="Warning Text 33 6 2 2" xfId="25768" xr:uid="{B197A500-49A8-4CC1-AB3B-5D446A8F9CE0}"/>
    <cellStyle name="Warning Text 33 6 3" xfId="25769" xr:uid="{DF267105-DDFC-4C38-AB81-1A63F5D79BDC}"/>
    <cellStyle name="Warning Text 33 6 3 2" xfId="25770" xr:uid="{FEF94DDB-94AA-482F-A177-8B466880A8BC}"/>
    <cellStyle name="Warning Text 33 6 4" xfId="25771" xr:uid="{E8EDF913-978A-40E7-8EF7-D9707629F9C1}"/>
    <cellStyle name="Warning Text 33 7" xfId="25772" xr:uid="{F8420AF7-4DBB-4765-9B0D-78229EE8BFA5}"/>
    <cellStyle name="Warning Text 33 7 2" xfId="25773" xr:uid="{4FC09491-7F8B-4124-8AF3-124616AACD38}"/>
    <cellStyle name="Warning Text 33 8" xfId="25774" xr:uid="{9256D449-B3BB-4ACB-B931-B667282EF58A}"/>
    <cellStyle name="Warning Text 33 8 2" xfId="25775" xr:uid="{CBF38D43-58A5-40A3-8601-EB48BAAE7BA4}"/>
    <cellStyle name="Warning Text 33 9" xfId="25776" xr:uid="{EED78A08-B756-483F-ACDE-8FF5B96FEBA8}"/>
    <cellStyle name="Warning Text 33 9 2" xfId="25777" xr:uid="{DA988F7B-FB5E-4B29-85A5-B148963868C2}"/>
    <cellStyle name="Warning Text 34" xfId="6493" xr:uid="{82929F23-2F32-4BC8-9D37-792F0FEF288E}"/>
    <cellStyle name="Warning Text 34 10" xfId="25779" xr:uid="{E1936F23-D44F-4950-842C-71E2D604C64D}"/>
    <cellStyle name="Warning Text 34 11" xfId="25780" xr:uid="{3344DA82-AC7D-477A-A310-EB30C6FED394}"/>
    <cellStyle name="Warning Text 34 12" xfId="25778" xr:uid="{4C9A62D7-CD3B-47C1-A5C3-1E12F665858D}"/>
    <cellStyle name="Warning Text 34 13" xfId="8285" xr:uid="{D803B15A-6081-47D9-A41A-2864A0ACAF94}"/>
    <cellStyle name="Warning Text 34 2" xfId="25781" xr:uid="{0191B8FE-63A0-49A0-945B-E173FD092C6F}"/>
    <cellStyle name="Warning Text 34 2 2" xfId="25782" xr:uid="{079C6631-968A-4BEE-9647-E4509188AEF2}"/>
    <cellStyle name="Warning Text 34 2 2 2" xfId="25783" xr:uid="{A3154E97-D128-48D1-A0D4-4BF3C76D72DB}"/>
    <cellStyle name="Warning Text 34 2 3" xfId="25784" xr:uid="{BD228C4D-8AC0-4FE1-9CBC-B63741CF8DF9}"/>
    <cellStyle name="Warning Text 34 2 3 2" xfId="25785" xr:uid="{C4DEAB88-B9BF-4523-B2C8-5CBB2CB45BAF}"/>
    <cellStyle name="Warning Text 34 2 4" xfId="25786" xr:uid="{86300371-6D3F-449B-A60B-C16B44E61BF6}"/>
    <cellStyle name="Warning Text 34 2 5" xfId="25787" xr:uid="{AFF11EEE-40BB-4535-AC06-E8E09618E1EC}"/>
    <cellStyle name="Warning Text 34 3" xfId="25788" xr:uid="{3E3C923E-CCB5-44C5-8917-9880875B0576}"/>
    <cellStyle name="Warning Text 34 3 2" xfId="25789" xr:uid="{92B94AA6-3391-443F-AB11-A9B513257406}"/>
    <cellStyle name="Warning Text 34 3 2 2" xfId="25790" xr:uid="{3050DA05-AA7C-4E3F-99A5-FBC8C67B2949}"/>
    <cellStyle name="Warning Text 34 3 3" xfId="25791" xr:uid="{0C043FCF-89B9-46AF-AF9E-50B65C7879E5}"/>
    <cellStyle name="Warning Text 34 3 3 2" xfId="25792" xr:uid="{A5DF2A26-A08A-4CB6-804D-9634928657A8}"/>
    <cellStyle name="Warning Text 34 3 4" xfId="25793" xr:uid="{2D594E84-9E23-42EF-8CD0-3D2BD7D4737A}"/>
    <cellStyle name="Warning Text 34 4" xfId="25794" xr:uid="{98DCA9BF-656E-49B7-B929-EEEFEED50E9D}"/>
    <cellStyle name="Warning Text 34 4 2" xfId="25795" xr:uid="{0126DD52-05D5-4749-A9D1-7879131FBB78}"/>
    <cellStyle name="Warning Text 34 4 2 2" xfId="25796" xr:uid="{D1E784F1-53E8-4633-8267-7EB9B9134DB6}"/>
    <cellStyle name="Warning Text 34 4 3" xfId="25797" xr:uid="{70EEFB35-A55D-44F3-84A9-85976FEF6779}"/>
    <cellStyle name="Warning Text 34 4 3 2" xfId="25798" xr:uid="{90715CEC-5754-4B82-8AC9-2BF26B977F3B}"/>
    <cellStyle name="Warning Text 34 4 4" xfId="25799" xr:uid="{E07BC092-2694-46DF-89B1-7049B53EEE09}"/>
    <cellStyle name="Warning Text 34 5" xfId="25800" xr:uid="{CD91AC2B-AC78-4CCC-B493-FA44C15FFBAD}"/>
    <cellStyle name="Warning Text 34 5 2" xfId="25801" xr:uid="{F4EACCAB-ADCE-4087-96A1-C061FB95A127}"/>
    <cellStyle name="Warning Text 34 5 2 2" xfId="25802" xr:uid="{D7879FF2-75A1-478B-8DC8-71785F9FCA85}"/>
    <cellStyle name="Warning Text 34 5 3" xfId="25803" xr:uid="{B7814EA5-9937-4E6D-8A22-5D55C6AE60AF}"/>
    <cellStyle name="Warning Text 34 5 3 2" xfId="25804" xr:uid="{B2D9605D-DF1B-44DB-9FB2-8DB768607675}"/>
    <cellStyle name="Warning Text 34 5 4" xfId="25805" xr:uid="{18BAC30F-ED9F-4234-9ED2-4AD58873FC5A}"/>
    <cellStyle name="Warning Text 34 5 4 2" xfId="25806" xr:uid="{AEEE6DF4-8F17-4558-A887-419AA146DBB4}"/>
    <cellStyle name="Warning Text 34 5 5" xfId="25807" xr:uid="{2CC869DF-85B3-450E-9517-3435DD6F2C2A}"/>
    <cellStyle name="Warning Text 34 6" xfId="25808" xr:uid="{24D8C82C-F1A5-4399-9B25-BE16506012CE}"/>
    <cellStyle name="Warning Text 34 6 2" xfId="25809" xr:uid="{AF0C1542-D30F-4923-A6D1-62CB3D90DC39}"/>
    <cellStyle name="Warning Text 34 6 2 2" xfId="25810" xr:uid="{B8A9E8EB-5A3E-4436-A880-C21C774A38E1}"/>
    <cellStyle name="Warning Text 34 6 3" xfId="25811" xr:uid="{CFEE7961-6DF4-45F7-802E-EA194E45F609}"/>
    <cellStyle name="Warning Text 34 6 3 2" xfId="25812" xr:uid="{46E7028B-E723-4907-8272-7D8883DAC1F4}"/>
    <cellStyle name="Warning Text 34 6 4" xfId="25813" xr:uid="{C6FEFE53-215F-4D7E-9A71-39E55C2B4D16}"/>
    <cellStyle name="Warning Text 34 7" xfId="25814" xr:uid="{160D4C1F-228D-46CF-A736-41BD21671743}"/>
    <cellStyle name="Warning Text 34 7 2" xfId="25815" xr:uid="{BAD74A4A-E4C4-4B90-A5D3-A35E1A36A394}"/>
    <cellStyle name="Warning Text 34 8" xfId="25816" xr:uid="{9460F7D2-B13B-4705-AF46-E562289ABFA9}"/>
    <cellStyle name="Warning Text 34 8 2" xfId="25817" xr:uid="{AFAA60DF-AB43-4788-BBB5-CCCAB4C2F0CE}"/>
    <cellStyle name="Warning Text 34 9" xfId="25818" xr:uid="{767CDD65-7D24-4BD0-A573-4B8E6F065B70}"/>
    <cellStyle name="Warning Text 34 9 2" xfId="25819" xr:uid="{5D86B625-E8F6-43C2-BF4C-1D451D3375B2}"/>
    <cellStyle name="Warning Text 35" xfId="6494" xr:uid="{9C54EB3F-AE27-44C3-A5A1-12BC301B5DEC}"/>
    <cellStyle name="Warning Text 35 10" xfId="25821" xr:uid="{4BFF5582-5CD6-497E-8EE6-61B84D1D6207}"/>
    <cellStyle name="Warning Text 35 11" xfId="25822" xr:uid="{598E7735-C4D6-418F-A032-8596D2A48CAC}"/>
    <cellStyle name="Warning Text 35 12" xfId="25820" xr:uid="{43D0D3EC-C240-4B8B-B620-CFB1E5C24B30}"/>
    <cellStyle name="Warning Text 35 13" xfId="8286" xr:uid="{CDF6B34C-D536-4934-A467-8EE4743583E6}"/>
    <cellStyle name="Warning Text 35 2" xfId="25823" xr:uid="{DD2459EF-79E8-48A4-891C-6AC67618567E}"/>
    <cellStyle name="Warning Text 35 2 2" xfId="25824" xr:uid="{E8341DAB-3172-40DE-A509-B3135E9F30A0}"/>
    <cellStyle name="Warning Text 35 2 2 2" xfId="25825" xr:uid="{55879A9D-1347-4253-9D6B-877C66434A0F}"/>
    <cellStyle name="Warning Text 35 2 3" xfId="25826" xr:uid="{FD3AE414-19A5-49C5-9EE8-2DD6F352986D}"/>
    <cellStyle name="Warning Text 35 2 3 2" xfId="25827" xr:uid="{75B996F9-08D2-4334-9146-78C4F7585729}"/>
    <cellStyle name="Warning Text 35 2 4" xfId="25828" xr:uid="{F3D24BA7-2A46-40DC-9BBF-F0BE3B403A2C}"/>
    <cellStyle name="Warning Text 35 2 5" xfId="25829" xr:uid="{BD4A6916-97FB-496D-B849-ED87D2BA59D7}"/>
    <cellStyle name="Warning Text 35 3" xfId="25830" xr:uid="{1D8466E0-0AC7-464F-B0E2-40F94C519E12}"/>
    <cellStyle name="Warning Text 35 3 2" xfId="25831" xr:uid="{8E4DBE60-5C83-4E56-9426-B022AFEFF111}"/>
    <cellStyle name="Warning Text 35 3 2 2" xfId="25832" xr:uid="{9E24AE39-E5A9-4308-91A0-6B8BD78204F4}"/>
    <cellStyle name="Warning Text 35 3 3" xfId="25833" xr:uid="{C2C71B72-5622-4E59-93A9-967CF5289163}"/>
    <cellStyle name="Warning Text 35 3 3 2" xfId="25834" xr:uid="{B49E6062-2200-45C6-81AB-E1300FAEFE85}"/>
    <cellStyle name="Warning Text 35 3 4" xfId="25835" xr:uid="{B679BFBE-B3FD-4489-9AE7-34561E9905C1}"/>
    <cellStyle name="Warning Text 35 4" xfId="25836" xr:uid="{22B1763B-AF92-48AD-9EEF-6351DD599E93}"/>
    <cellStyle name="Warning Text 35 4 2" xfId="25837" xr:uid="{C46D9FAA-322C-49D2-A64B-B94D85533E22}"/>
    <cellStyle name="Warning Text 35 4 2 2" xfId="25838" xr:uid="{CEE61896-66BC-4179-A8D3-6BE666328292}"/>
    <cellStyle name="Warning Text 35 4 3" xfId="25839" xr:uid="{BFEE1D38-9213-4730-95DC-3C7C7D5E575F}"/>
    <cellStyle name="Warning Text 35 4 3 2" xfId="25840" xr:uid="{3DC6A03A-8D38-46C4-80D4-5696BEA17854}"/>
    <cellStyle name="Warning Text 35 4 4" xfId="25841" xr:uid="{6908BF6C-BBCF-47B1-9945-002B93E3AE70}"/>
    <cellStyle name="Warning Text 35 5" xfId="25842" xr:uid="{F875E307-6C74-4AC9-9F66-9AB0C21762F6}"/>
    <cellStyle name="Warning Text 35 5 2" xfId="25843" xr:uid="{F13D8C29-EBD2-4E64-BCC4-1C187645F164}"/>
    <cellStyle name="Warning Text 35 5 2 2" xfId="25844" xr:uid="{FEF7CAE7-B73B-461F-80B0-2D0CD1DA64B8}"/>
    <cellStyle name="Warning Text 35 5 3" xfId="25845" xr:uid="{2F3FD2CD-D4C9-4001-82B2-F4CE36D0A4C0}"/>
    <cellStyle name="Warning Text 35 5 3 2" xfId="25846" xr:uid="{6B538AED-8EA5-4C69-9C12-48733366508A}"/>
    <cellStyle name="Warning Text 35 5 4" xfId="25847" xr:uid="{AA909DB0-737E-4A43-9288-4897D16013D0}"/>
    <cellStyle name="Warning Text 35 5 4 2" xfId="25848" xr:uid="{98D46EE6-CDD3-46E5-ACB1-62CD497A95D6}"/>
    <cellStyle name="Warning Text 35 5 5" xfId="25849" xr:uid="{9BF3DC55-89B8-46C4-A5D9-94131CDAD5A0}"/>
    <cellStyle name="Warning Text 35 6" xfId="25850" xr:uid="{FEA8B7E7-DBB2-4DDF-BEE9-F60267A2A679}"/>
    <cellStyle name="Warning Text 35 6 2" xfId="25851" xr:uid="{569BD1E0-EF31-4269-AEC1-519583BF6781}"/>
    <cellStyle name="Warning Text 35 6 2 2" xfId="25852" xr:uid="{4B01E336-AA93-4CB9-9810-6C419B076B66}"/>
    <cellStyle name="Warning Text 35 6 3" xfId="25853" xr:uid="{17074CB6-1DC3-4D42-A65E-A523D09BD83C}"/>
    <cellStyle name="Warning Text 35 6 3 2" xfId="25854" xr:uid="{19629A2F-C142-41C1-AB22-F8A732FFC655}"/>
    <cellStyle name="Warning Text 35 6 4" xfId="25855" xr:uid="{FED7AB3E-1864-4559-A125-644455F2EAE6}"/>
    <cellStyle name="Warning Text 35 7" xfId="25856" xr:uid="{91E91FC3-3E76-47AA-9D57-D89C3CC057D1}"/>
    <cellStyle name="Warning Text 35 7 2" xfId="25857" xr:uid="{82704CA6-FF32-4A88-983E-A1CBD6DA217D}"/>
    <cellStyle name="Warning Text 35 8" xfId="25858" xr:uid="{41262DB5-EEBD-484D-AB4F-57B706470E47}"/>
    <cellStyle name="Warning Text 35 8 2" xfId="25859" xr:uid="{C58FCA65-0D3F-4E38-97EA-AC6FD76CF804}"/>
    <cellStyle name="Warning Text 35 9" xfId="25860" xr:uid="{F2FD7F33-E807-4039-A568-1C7F3DD4E979}"/>
    <cellStyle name="Warning Text 35 9 2" xfId="25861" xr:uid="{286C4F93-513C-4A0C-8A4E-A3547CC8D805}"/>
    <cellStyle name="Warning Text 36" xfId="6495" xr:uid="{CA14E555-150E-4588-8E5A-207C81CF2B80}"/>
    <cellStyle name="Warning Text 36 10" xfId="25863" xr:uid="{F61C7634-3466-431A-8C05-66ADBD95B59E}"/>
    <cellStyle name="Warning Text 36 11" xfId="25864" xr:uid="{3644DDCA-6F16-4AA8-BAE2-0285ED559B45}"/>
    <cellStyle name="Warning Text 36 12" xfId="25862" xr:uid="{B858E868-71F2-42C8-8243-E10EE1BA6F2B}"/>
    <cellStyle name="Warning Text 36 13" xfId="8287" xr:uid="{765B07CB-ABC0-44D1-BE68-FCCD6DFE2FC4}"/>
    <cellStyle name="Warning Text 36 2" xfId="25865" xr:uid="{49137580-0F4C-4596-9303-1BE02D155880}"/>
    <cellStyle name="Warning Text 36 2 2" xfId="25866" xr:uid="{F8ADA818-CEE2-4D5F-A5E8-387631887D46}"/>
    <cellStyle name="Warning Text 36 2 2 2" xfId="25867" xr:uid="{07FA0A6D-5FFE-475E-AD71-47A6AA9EDDBD}"/>
    <cellStyle name="Warning Text 36 2 3" xfId="25868" xr:uid="{0102AC4E-EF90-43C4-80A9-1273242BF868}"/>
    <cellStyle name="Warning Text 36 2 3 2" xfId="25869" xr:uid="{9DE9CD74-6886-4811-9E4C-1BB53BD09820}"/>
    <cellStyle name="Warning Text 36 2 4" xfId="25870" xr:uid="{67C24E4B-D96A-45B4-8803-CE3156AC026A}"/>
    <cellStyle name="Warning Text 36 2 5" xfId="25871" xr:uid="{06E3D677-3AE9-49D9-BB41-9F219B6C144B}"/>
    <cellStyle name="Warning Text 36 3" xfId="25872" xr:uid="{61A82A0B-9DE4-4F95-A743-0A2885F0B6F0}"/>
    <cellStyle name="Warning Text 36 3 2" xfId="25873" xr:uid="{CDCDB867-20CB-45E1-8216-1E143367A3FD}"/>
    <cellStyle name="Warning Text 36 3 2 2" xfId="25874" xr:uid="{20103D50-22BB-4C3E-8F30-F804952A3204}"/>
    <cellStyle name="Warning Text 36 3 3" xfId="25875" xr:uid="{69F073EB-ECB3-4BAA-A573-FB005802C59C}"/>
    <cellStyle name="Warning Text 36 3 3 2" xfId="25876" xr:uid="{10B94CE6-5E48-4604-ABED-5F94D5BCCCAD}"/>
    <cellStyle name="Warning Text 36 3 4" xfId="25877" xr:uid="{70E7BD7A-1F02-43CB-A112-C29BC3BB784F}"/>
    <cellStyle name="Warning Text 36 4" xfId="25878" xr:uid="{D1DCE233-27C2-458B-BF2A-D0A7D705DFAC}"/>
    <cellStyle name="Warning Text 36 4 2" xfId="25879" xr:uid="{9D9CD779-0663-4D62-B148-B067D6AB9B3B}"/>
    <cellStyle name="Warning Text 36 4 2 2" xfId="25880" xr:uid="{94F49CD7-4476-4A71-AA52-761FF7674CA6}"/>
    <cellStyle name="Warning Text 36 4 3" xfId="25881" xr:uid="{F957761D-72CE-400B-993A-4ACE3DF4B421}"/>
    <cellStyle name="Warning Text 36 4 3 2" xfId="25882" xr:uid="{74960EB8-355A-42D6-BCD6-9640EAF68CA7}"/>
    <cellStyle name="Warning Text 36 4 4" xfId="25883" xr:uid="{EADEA1CA-C066-4E2B-86E3-9092CFCF2CA5}"/>
    <cellStyle name="Warning Text 36 5" xfId="25884" xr:uid="{ED204625-5C57-4015-A19D-1B85F52D9AF5}"/>
    <cellStyle name="Warning Text 36 5 2" xfId="25885" xr:uid="{3161E4A4-1B90-47A5-8D4E-14E8D04CFD24}"/>
    <cellStyle name="Warning Text 36 5 2 2" xfId="25886" xr:uid="{9806A37D-4FAF-4345-BD0F-4F9882965449}"/>
    <cellStyle name="Warning Text 36 5 3" xfId="25887" xr:uid="{A3AECC01-517D-42CA-8AC5-C556A05A26EC}"/>
    <cellStyle name="Warning Text 36 5 3 2" xfId="25888" xr:uid="{19EB8111-3E90-4BD6-AA94-DA8C50567609}"/>
    <cellStyle name="Warning Text 36 5 4" xfId="25889" xr:uid="{9E8A95CF-AB6E-4794-B8A5-92C725627399}"/>
    <cellStyle name="Warning Text 36 5 4 2" xfId="25890" xr:uid="{CC95E052-2E56-4E59-89D8-5FCCC2FD8C59}"/>
    <cellStyle name="Warning Text 36 5 5" xfId="25891" xr:uid="{DBED512C-F11C-45E3-8F54-52BFD23E52B1}"/>
    <cellStyle name="Warning Text 36 6" xfId="25892" xr:uid="{D99AAF06-D82F-41B9-92C5-991D65FA5E1B}"/>
    <cellStyle name="Warning Text 36 6 2" xfId="25893" xr:uid="{650A11AA-AFE0-4E11-9085-521671616727}"/>
    <cellStyle name="Warning Text 36 6 2 2" xfId="25894" xr:uid="{369FFD56-3BE2-410D-8FC3-29C32F0F5C14}"/>
    <cellStyle name="Warning Text 36 6 3" xfId="25895" xr:uid="{333794E5-807E-4C3A-AC87-1653D4D9F159}"/>
    <cellStyle name="Warning Text 36 6 3 2" xfId="25896" xr:uid="{C2CA6358-C8E5-4420-BF42-A361A02E5E35}"/>
    <cellStyle name="Warning Text 36 6 4" xfId="25897" xr:uid="{FFD097DE-BD1E-4FB6-AFC2-D01AC0F200F4}"/>
    <cellStyle name="Warning Text 36 7" xfId="25898" xr:uid="{1E9EFC1B-1D2F-40C0-9B5B-92601C0C546C}"/>
    <cellStyle name="Warning Text 36 7 2" xfId="25899" xr:uid="{1C56D233-CC7F-41BE-ADBE-43FD17016E97}"/>
    <cellStyle name="Warning Text 36 8" xfId="25900" xr:uid="{CAC00AF9-19E5-437E-91D5-3B5F430234E8}"/>
    <cellStyle name="Warning Text 36 8 2" xfId="25901" xr:uid="{865FC34F-0078-4216-A2BD-B46AEC13A3E4}"/>
    <cellStyle name="Warning Text 36 9" xfId="25902" xr:uid="{B9A0CC96-37A5-49E6-9410-CE2F51D472AE}"/>
    <cellStyle name="Warning Text 36 9 2" xfId="25903" xr:uid="{118AFA93-4EFC-4733-8A66-0A8DA29B2CD3}"/>
    <cellStyle name="Warning Text 37" xfId="6496" xr:uid="{EDA7A3A1-EC7F-4804-90C9-F2E305026796}"/>
    <cellStyle name="Warning Text 37 10" xfId="25905" xr:uid="{F9B1DEED-D1EA-446B-B71C-C23D5AE75F7F}"/>
    <cellStyle name="Warning Text 37 11" xfId="25906" xr:uid="{86A38697-5C1E-44B8-8B78-FF606F9DCAF8}"/>
    <cellStyle name="Warning Text 37 12" xfId="25904" xr:uid="{9ACAA133-77B5-49CF-9E83-AACE6D437ACB}"/>
    <cellStyle name="Warning Text 37 13" xfId="8288" xr:uid="{C1BC0AD3-7D80-45F0-9C73-73D760CB9709}"/>
    <cellStyle name="Warning Text 37 2" xfId="25907" xr:uid="{0544A63F-FB34-495D-97B5-4696481D22D1}"/>
    <cellStyle name="Warning Text 37 2 2" xfId="25908" xr:uid="{30F5D7E7-ACBB-4FC3-9F6F-9BAB030828C6}"/>
    <cellStyle name="Warning Text 37 2 2 2" xfId="25909" xr:uid="{70A20954-8305-4D93-8428-D67C937203C5}"/>
    <cellStyle name="Warning Text 37 2 3" xfId="25910" xr:uid="{AD293F58-08F9-4B84-BBAA-F400D6DF4958}"/>
    <cellStyle name="Warning Text 37 2 3 2" xfId="25911" xr:uid="{CE728722-D21D-4447-BF58-806AF948015F}"/>
    <cellStyle name="Warning Text 37 2 4" xfId="25912" xr:uid="{5084D38F-5CD0-4701-99E0-53D3C19C6469}"/>
    <cellStyle name="Warning Text 37 2 5" xfId="25913" xr:uid="{2BC245B5-43B7-427F-A510-A44708FFD699}"/>
    <cellStyle name="Warning Text 37 3" xfId="25914" xr:uid="{C7F395B4-7AE1-4E3A-AB96-20E70FA45473}"/>
    <cellStyle name="Warning Text 37 3 2" xfId="25915" xr:uid="{C9BAE077-2992-47C8-B039-A40EEBFF5D9C}"/>
    <cellStyle name="Warning Text 37 3 2 2" xfId="25916" xr:uid="{AAC624EB-1D61-4BBD-9F1E-A340F4090CBF}"/>
    <cellStyle name="Warning Text 37 3 3" xfId="25917" xr:uid="{B0DE0818-2736-4E6B-9A9B-3116F6A567CC}"/>
    <cellStyle name="Warning Text 37 3 3 2" xfId="25918" xr:uid="{09D87336-9F8B-4A01-B8A5-AB6049B4048E}"/>
    <cellStyle name="Warning Text 37 3 4" xfId="25919" xr:uid="{C9AE7582-D6E3-410E-B210-23EF3EF1BE5F}"/>
    <cellStyle name="Warning Text 37 4" xfId="25920" xr:uid="{29E44842-02CD-4826-AC53-42EFAF5BEF62}"/>
    <cellStyle name="Warning Text 37 4 2" xfId="25921" xr:uid="{E8F46695-2F35-4C66-8DA9-E4D4626A7622}"/>
    <cellStyle name="Warning Text 37 4 2 2" xfId="25922" xr:uid="{87AAB520-61FE-4135-955C-521C189E0763}"/>
    <cellStyle name="Warning Text 37 4 3" xfId="25923" xr:uid="{7EB4F767-1774-45FB-8C4C-8A5BA1D4511B}"/>
    <cellStyle name="Warning Text 37 4 3 2" xfId="25924" xr:uid="{AE1F6D70-8FE7-4942-9EF5-04C2D0BA8165}"/>
    <cellStyle name="Warning Text 37 4 4" xfId="25925" xr:uid="{4450BE91-5DC1-4C54-AC04-422FDA271914}"/>
    <cellStyle name="Warning Text 37 5" xfId="25926" xr:uid="{15201435-3C6B-40CB-831C-48405C80764C}"/>
    <cellStyle name="Warning Text 37 5 2" xfId="25927" xr:uid="{C42757C7-7B9C-47D5-9EA5-847CFB9737BE}"/>
    <cellStyle name="Warning Text 37 5 2 2" xfId="25928" xr:uid="{3C7928F4-7EE1-4F2A-8DA9-2DED436396BD}"/>
    <cellStyle name="Warning Text 37 5 3" xfId="25929" xr:uid="{6E6C8BE0-C0D8-424F-991A-2130F1DAB3FF}"/>
    <cellStyle name="Warning Text 37 5 3 2" xfId="25930" xr:uid="{0260CA01-E42A-437B-B281-2633F1779F41}"/>
    <cellStyle name="Warning Text 37 5 4" xfId="25931" xr:uid="{062E4824-BA3B-4B67-B523-00A0084E6CB3}"/>
    <cellStyle name="Warning Text 37 5 4 2" xfId="25932" xr:uid="{A9CBFE99-24F0-4753-BEC0-9790F3352096}"/>
    <cellStyle name="Warning Text 37 5 5" xfId="25933" xr:uid="{840D344A-E19F-4040-84E7-81D91E78D4EA}"/>
    <cellStyle name="Warning Text 37 6" xfId="25934" xr:uid="{13B9E17A-7B00-4228-A0B9-B9EE96C715E6}"/>
    <cellStyle name="Warning Text 37 6 2" xfId="25935" xr:uid="{B9B3F989-CE21-48FC-A984-5784E4C6AEBD}"/>
    <cellStyle name="Warning Text 37 6 2 2" xfId="25936" xr:uid="{19F3C2E9-65EB-4BB5-938E-0E233DA5A9EB}"/>
    <cellStyle name="Warning Text 37 6 3" xfId="25937" xr:uid="{E0F8C182-AFB2-4AF6-8CE4-C6A6FEBCFFB9}"/>
    <cellStyle name="Warning Text 37 6 3 2" xfId="25938" xr:uid="{DEC5B4C3-F554-44FF-870A-5718AB0AA017}"/>
    <cellStyle name="Warning Text 37 6 4" xfId="25939" xr:uid="{655D06CC-E019-45BC-B3E9-59E87936DB5E}"/>
    <cellStyle name="Warning Text 37 7" xfId="25940" xr:uid="{63D5D012-927D-48B5-97B6-C716780FFA79}"/>
    <cellStyle name="Warning Text 37 7 2" xfId="25941" xr:uid="{DD8C9648-4838-4905-B6A4-0E352C6C517C}"/>
    <cellStyle name="Warning Text 37 8" xfId="25942" xr:uid="{79B8B5BE-C938-43F4-90F3-0ED89B44DBF4}"/>
    <cellStyle name="Warning Text 37 8 2" xfId="25943" xr:uid="{4626F3DB-FB35-4E39-984E-3BE3D4AAF334}"/>
    <cellStyle name="Warning Text 37 9" xfId="25944" xr:uid="{36206B7B-C2EE-452D-B537-41E9B3A417C2}"/>
    <cellStyle name="Warning Text 37 9 2" xfId="25945" xr:uid="{C3FF56DE-1AEF-4DA3-9F99-F9080D286442}"/>
    <cellStyle name="Warning Text 38" xfId="6497" xr:uid="{5123F7BD-EEE2-4244-9B6F-3848A56928FA}"/>
    <cellStyle name="Warning Text 38 10" xfId="25947" xr:uid="{7AD725D9-0821-4F97-A60B-690D91998001}"/>
    <cellStyle name="Warning Text 38 11" xfId="25948" xr:uid="{985D20AF-99BF-40A1-80DC-E5A8D5A36C7D}"/>
    <cellStyle name="Warning Text 38 12" xfId="25946" xr:uid="{1440FC95-7BBF-42D5-A76D-E1049B7153AB}"/>
    <cellStyle name="Warning Text 38 13" xfId="8289" xr:uid="{D537E945-D9F1-449C-B38B-5930A831012F}"/>
    <cellStyle name="Warning Text 38 2" xfId="25949" xr:uid="{D22BA84D-4874-41D7-8C1B-9A146467D580}"/>
    <cellStyle name="Warning Text 38 2 2" xfId="25950" xr:uid="{8E57FB04-EFFE-41A8-8EF8-3D85EAAD26F2}"/>
    <cellStyle name="Warning Text 38 2 2 2" xfId="25951" xr:uid="{7E0F9D36-D839-474F-A5B0-7CAC88990EFA}"/>
    <cellStyle name="Warning Text 38 2 3" xfId="25952" xr:uid="{8766898B-AA1E-4A74-BDF2-E77CF9D85A62}"/>
    <cellStyle name="Warning Text 38 2 3 2" xfId="25953" xr:uid="{433C5F73-67FD-424F-BF15-67E4B61BBC32}"/>
    <cellStyle name="Warning Text 38 2 4" xfId="25954" xr:uid="{0C9B00F1-6D97-414E-87F3-DE1B40508A35}"/>
    <cellStyle name="Warning Text 38 2 5" xfId="25955" xr:uid="{79AB8FA7-48C3-4817-BD74-91292F449EFA}"/>
    <cellStyle name="Warning Text 38 3" xfId="25956" xr:uid="{348ABF2F-EA9B-4D78-81E8-7608AFE13A75}"/>
    <cellStyle name="Warning Text 38 3 2" xfId="25957" xr:uid="{9DA18826-B87E-4102-9F54-A0AF8866F41D}"/>
    <cellStyle name="Warning Text 38 3 2 2" xfId="25958" xr:uid="{F790BAAF-7FBC-467D-8359-EA414DE40CEC}"/>
    <cellStyle name="Warning Text 38 3 3" xfId="25959" xr:uid="{2918E900-59D8-41E5-AB70-82A8973E15A4}"/>
    <cellStyle name="Warning Text 38 3 3 2" xfId="25960" xr:uid="{8E6A8532-C8F3-4B1F-B316-348C2222A958}"/>
    <cellStyle name="Warning Text 38 3 4" xfId="25961" xr:uid="{3F04B323-C70B-4435-9537-10002B2210A8}"/>
    <cellStyle name="Warning Text 38 4" xfId="25962" xr:uid="{D2FD83DE-F2F2-4BD0-A770-DA79F620C75C}"/>
    <cellStyle name="Warning Text 38 4 2" xfId="25963" xr:uid="{6D81BE08-40FC-4B1B-8B99-B077B264B41C}"/>
    <cellStyle name="Warning Text 38 4 2 2" xfId="25964" xr:uid="{B51463BA-E479-4569-9A8B-D69C91F3BAA2}"/>
    <cellStyle name="Warning Text 38 4 3" xfId="25965" xr:uid="{96675B8C-1F5F-4119-A30C-DB0014F9CAC0}"/>
    <cellStyle name="Warning Text 38 4 3 2" xfId="25966" xr:uid="{9DE54EAE-0F3D-43ED-B1A2-E68D1CC77E9C}"/>
    <cellStyle name="Warning Text 38 4 4" xfId="25967" xr:uid="{26503AD5-1FFC-4904-8ED4-6F091F35EA7C}"/>
    <cellStyle name="Warning Text 38 5" xfId="25968" xr:uid="{340EC4E1-4307-46E2-8DFE-B30490D029EF}"/>
    <cellStyle name="Warning Text 38 5 2" xfId="25969" xr:uid="{58455A01-5A70-481B-B11F-066C6D74AE46}"/>
    <cellStyle name="Warning Text 38 5 2 2" xfId="25970" xr:uid="{3FDC3B55-2DFC-4733-8E31-C6A022D5844A}"/>
    <cellStyle name="Warning Text 38 5 3" xfId="25971" xr:uid="{5F14664D-2EEE-4C5A-B480-562224A972F7}"/>
    <cellStyle name="Warning Text 38 5 3 2" xfId="25972" xr:uid="{AA8603D2-1F93-417F-A07E-B9CAFD497207}"/>
    <cellStyle name="Warning Text 38 5 4" xfId="25973" xr:uid="{DAFF9FFD-A577-4DD6-BFA7-F4E825791785}"/>
    <cellStyle name="Warning Text 38 5 4 2" xfId="25974" xr:uid="{D1CC3CC7-5320-4E33-88D6-6D38EC14A7D6}"/>
    <cellStyle name="Warning Text 38 5 5" xfId="25975" xr:uid="{B21E93B0-399E-4DFF-A39B-BEF0FA955E76}"/>
    <cellStyle name="Warning Text 38 6" xfId="25976" xr:uid="{F508CA03-0C54-4D3E-A297-32ABF91424B7}"/>
    <cellStyle name="Warning Text 38 6 2" xfId="25977" xr:uid="{EC2ACDD6-3E9C-4EA9-9D17-135EA287A42A}"/>
    <cellStyle name="Warning Text 38 6 2 2" xfId="25978" xr:uid="{411B8432-576E-4829-A00C-036C84E9F8E4}"/>
    <cellStyle name="Warning Text 38 6 3" xfId="25979" xr:uid="{3BC335B7-B5A1-4C10-BD57-B0F0267A0930}"/>
    <cellStyle name="Warning Text 38 6 3 2" xfId="25980" xr:uid="{A93FAFD4-449E-4502-87C0-D6BBED1F5BC5}"/>
    <cellStyle name="Warning Text 38 6 4" xfId="25981" xr:uid="{3FCC8ABB-6A6F-4184-8AAE-56075F06C8B2}"/>
    <cellStyle name="Warning Text 38 7" xfId="25982" xr:uid="{556EBE9D-7093-4E9E-9F8A-E69D0BD567E1}"/>
    <cellStyle name="Warning Text 38 7 2" xfId="25983" xr:uid="{2F1B5326-14BF-4C03-9417-3EBAA2D3B197}"/>
    <cellStyle name="Warning Text 38 8" xfId="25984" xr:uid="{3A7BFC35-2C93-442B-B4D6-6084430AD3C4}"/>
    <cellStyle name="Warning Text 38 8 2" xfId="25985" xr:uid="{4F07834D-F092-4207-9E39-4FDC35A72C50}"/>
    <cellStyle name="Warning Text 38 9" xfId="25986" xr:uid="{0A5ADE72-BE82-4D93-944D-5FA3F4ECCDEF}"/>
    <cellStyle name="Warning Text 38 9 2" xfId="25987" xr:uid="{D9A1026B-D481-4303-92FB-98B41A915297}"/>
    <cellStyle name="Warning Text 39" xfId="6498" xr:uid="{0DC980FA-96F3-4673-A255-FE647D80ED57}"/>
    <cellStyle name="Warning Text 39 10" xfId="25989" xr:uid="{FC2EFDC7-7F55-4AC5-A91D-A48FE24628B6}"/>
    <cellStyle name="Warning Text 39 11" xfId="25990" xr:uid="{30476C24-829C-4C43-83CD-6F603F08C14B}"/>
    <cellStyle name="Warning Text 39 12" xfId="25988" xr:uid="{FABDB1B2-1F7E-4555-AC2C-42165965E9EB}"/>
    <cellStyle name="Warning Text 39 13" xfId="8290" xr:uid="{8AC35007-1CD4-45A8-8477-89C492D7F296}"/>
    <cellStyle name="Warning Text 39 2" xfId="25991" xr:uid="{09D81652-34FC-47AF-B0F7-3E3231F1776D}"/>
    <cellStyle name="Warning Text 39 2 2" xfId="25992" xr:uid="{1E6B6A8F-0D06-425A-A3F0-CB4E46BE6AA2}"/>
    <cellStyle name="Warning Text 39 2 2 2" xfId="25993" xr:uid="{7AB8F711-FC67-400B-8BE4-3174427A5041}"/>
    <cellStyle name="Warning Text 39 2 3" xfId="25994" xr:uid="{F261C926-9521-4CCF-B2AA-331DF2E8F844}"/>
    <cellStyle name="Warning Text 39 2 3 2" xfId="25995" xr:uid="{D46636A2-243B-43B5-A7C2-A0E813C6BFDC}"/>
    <cellStyle name="Warning Text 39 2 4" xfId="25996" xr:uid="{9EF1F534-C46A-417C-B1C7-C0C734D23570}"/>
    <cellStyle name="Warning Text 39 2 5" xfId="25997" xr:uid="{1213478A-96B0-49C1-84F3-6DC3E789BBFE}"/>
    <cellStyle name="Warning Text 39 3" xfId="25998" xr:uid="{46AF38CB-E167-4981-AAF1-09DFAACFDE36}"/>
    <cellStyle name="Warning Text 39 3 2" xfId="25999" xr:uid="{0E74C119-E5C8-404F-A22B-0207757E8FA6}"/>
    <cellStyle name="Warning Text 39 3 2 2" xfId="26000" xr:uid="{FE8834AB-CB5E-43FB-91D2-D2B16D214E54}"/>
    <cellStyle name="Warning Text 39 3 3" xfId="26001" xr:uid="{ECEF0B40-9882-4DF3-966B-CFD841917672}"/>
    <cellStyle name="Warning Text 39 3 3 2" xfId="26002" xr:uid="{BCC3E961-DCF1-449A-A6F5-5E78753D0F94}"/>
    <cellStyle name="Warning Text 39 3 4" xfId="26003" xr:uid="{8641D4BD-2B57-4CFC-83EC-6899BEA236C7}"/>
    <cellStyle name="Warning Text 39 4" xfId="26004" xr:uid="{B38FA322-C3E9-41B1-9A27-B3B94AA29478}"/>
    <cellStyle name="Warning Text 39 4 2" xfId="26005" xr:uid="{3FDC66F7-1F4A-4DD4-A82D-F1686CA87AA1}"/>
    <cellStyle name="Warning Text 39 4 2 2" xfId="26006" xr:uid="{B77B753E-5835-4456-9F01-658D6FB801D4}"/>
    <cellStyle name="Warning Text 39 4 3" xfId="26007" xr:uid="{CB273459-1744-49FB-B48E-DBFBD53DFD3F}"/>
    <cellStyle name="Warning Text 39 4 3 2" xfId="26008" xr:uid="{9731AAEC-C4BE-42D3-A02E-F1CCB80873FA}"/>
    <cellStyle name="Warning Text 39 4 4" xfId="26009" xr:uid="{B2F6AA9B-E554-4016-9D41-8CF3481C2C5A}"/>
    <cellStyle name="Warning Text 39 5" xfId="26010" xr:uid="{D9CA14D6-3A66-4E4C-8839-9131F700F8F1}"/>
    <cellStyle name="Warning Text 39 5 2" xfId="26011" xr:uid="{99727221-143F-4B8D-8B56-7D1D557413F3}"/>
    <cellStyle name="Warning Text 39 5 2 2" xfId="26012" xr:uid="{60649F67-CB56-4EBE-AE07-7498B208646D}"/>
    <cellStyle name="Warning Text 39 5 3" xfId="26013" xr:uid="{4BEA6A65-24C7-4B47-A791-5590FC107736}"/>
    <cellStyle name="Warning Text 39 5 3 2" xfId="26014" xr:uid="{C931DF3B-F3D1-4F2A-95E7-4518A28FA346}"/>
    <cellStyle name="Warning Text 39 5 4" xfId="26015" xr:uid="{A60E476C-26D6-419E-A4EE-8038E7F29A8C}"/>
    <cellStyle name="Warning Text 39 5 4 2" xfId="26016" xr:uid="{291A4BBD-C696-4618-A28B-D5048C0EFF23}"/>
    <cellStyle name="Warning Text 39 5 5" xfId="26017" xr:uid="{0EF0C7EC-4F72-4BCF-B824-66E1315AB197}"/>
    <cellStyle name="Warning Text 39 6" xfId="26018" xr:uid="{5609B724-B5F8-4F10-9C85-AEF92F13AA57}"/>
    <cellStyle name="Warning Text 39 6 2" xfId="26019" xr:uid="{0CB0E2CB-9CAF-4BD3-8346-0D0134A2A925}"/>
    <cellStyle name="Warning Text 39 6 2 2" xfId="26020" xr:uid="{C820A229-F5EE-4290-85EB-AEE8C5AAA1DF}"/>
    <cellStyle name="Warning Text 39 6 3" xfId="26021" xr:uid="{B01BF60C-4A8A-47E3-9B35-870EF801D1CF}"/>
    <cellStyle name="Warning Text 39 6 3 2" xfId="26022" xr:uid="{9A4A5F65-C7C9-428E-AFCD-7D729AEF9A05}"/>
    <cellStyle name="Warning Text 39 6 4" xfId="26023" xr:uid="{C246B6B2-5715-4D95-A535-55F60F77DE50}"/>
    <cellStyle name="Warning Text 39 7" xfId="26024" xr:uid="{3ED5B048-0F10-428D-B8E9-6412BD4F8614}"/>
    <cellStyle name="Warning Text 39 7 2" xfId="26025" xr:uid="{01FB86FB-8B3B-4173-AFC5-A9920B978C42}"/>
    <cellStyle name="Warning Text 39 8" xfId="26026" xr:uid="{67E091A2-C6F6-40AB-847C-86E3A2BA79C0}"/>
    <cellStyle name="Warning Text 39 8 2" xfId="26027" xr:uid="{B0FFC6E0-8D71-487A-87B6-07FE5F732AC9}"/>
    <cellStyle name="Warning Text 39 9" xfId="26028" xr:uid="{583C69F2-E75A-4C1B-BDD6-DD47799732BB}"/>
    <cellStyle name="Warning Text 39 9 2" xfId="26029" xr:uid="{0A0CF56B-1E60-4BF6-A556-27C090A399CB}"/>
    <cellStyle name="Warning Text 4" xfId="2473" xr:uid="{BC5F9F1B-33D7-4C20-89D9-803D06C27C4C}"/>
    <cellStyle name="Warning Text 4 10" xfId="26031" xr:uid="{337182E7-CC88-4A2D-AB8D-7CE8923DE4A8}"/>
    <cellStyle name="Warning Text 4 10 2" xfId="26032" xr:uid="{FFF7CD78-1CD7-484A-9A4C-55895C94D2BE}"/>
    <cellStyle name="Warning Text 4 11" xfId="26033" xr:uid="{EA694E8E-FE11-4B4E-8270-662BBC68CF0B}"/>
    <cellStyle name="Warning Text 4 12" xfId="26034" xr:uid="{6D1156E0-D582-41FD-B01B-383B5E95FA22}"/>
    <cellStyle name="Warning Text 4 13" xfId="26030" xr:uid="{21CE6CBB-CD1E-43F6-9FB2-6957335867A5}"/>
    <cellStyle name="Warning Text 4 14" xfId="8291" xr:uid="{0FD7982F-43B1-4C5E-B78A-621F05B148DB}"/>
    <cellStyle name="Warning Text 4 15" xfId="6499" xr:uid="{63D565A8-8FA3-4586-B421-88C7954114D0}"/>
    <cellStyle name="Warning Text 4 2" xfId="26035" xr:uid="{880F6071-A4D7-446D-B812-F860DA13C78F}"/>
    <cellStyle name="Warning Text 4 2 10" xfId="26036" xr:uid="{70A1AB8F-BA18-48B4-AB76-DF687EB8F50E}"/>
    <cellStyle name="Warning Text 4 2 2" xfId="26037" xr:uid="{CE743E25-03A1-45EE-9824-727EFB3566DE}"/>
    <cellStyle name="Warning Text 4 2 2 2" xfId="26038" xr:uid="{76798941-26D4-4684-AF35-AE62473F43C2}"/>
    <cellStyle name="Warning Text 4 2 2 2 2" xfId="26039" xr:uid="{DD340D73-6DD6-49E4-A951-27628CF7E2F6}"/>
    <cellStyle name="Warning Text 4 2 2 3" xfId="26040" xr:uid="{3625A2A9-0B95-46ED-88D1-581145775535}"/>
    <cellStyle name="Warning Text 4 2 2 3 2" xfId="26041" xr:uid="{77BB439C-D433-40CB-BB25-12595F4B1C41}"/>
    <cellStyle name="Warning Text 4 2 2 4" xfId="26042" xr:uid="{C08B6D28-80CD-45D6-B3A4-41C34C3AD2A6}"/>
    <cellStyle name="Warning Text 4 2 3" xfId="26043" xr:uid="{DF2B553F-4801-4850-B990-3CFA5B89E68E}"/>
    <cellStyle name="Warning Text 4 2 3 2" xfId="26044" xr:uid="{2F3930F5-7854-42B5-8366-FF9A127B38E3}"/>
    <cellStyle name="Warning Text 4 2 3 2 2" xfId="26045" xr:uid="{8AD0216C-1F38-43AE-8450-AF04C471BD67}"/>
    <cellStyle name="Warning Text 4 2 3 3" xfId="26046" xr:uid="{B3421084-C929-4BA0-838D-A1F7632EF881}"/>
    <cellStyle name="Warning Text 4 2 3 3 2" xfId="26047" xr:uid="{369B600C-DFE5-4195-A50A-9AB28A3297CA}"/>
    <cellStyle name="Warning Text 4 2 3 4" xfId="26048" xr:uid="{B4070805-68C9-45D1-AEC4-150C8A959A8E}"/>
    <cellStyle name="Warning Text 4 2 4" xfId="26049" xr:uid="{0CC4D116-E257-4395-8CB0-2DCB827F478B}"/>
    <cellStyle name="Warning Text 4 2 4 2" xfId="26050" xr:uid="{83181760-7E69-4377-A5D0-879132157513}"/>
    <cellStyle name="Warning Text 4 2 4 2 2" xfId="26051" xr:uid="{5FEE00BA-E141-4DFD-9AFC-B085B34194EE}"/>
    <cellStyle name="Warning Text 4 2 4 3" xfId="26052" xr:uid="{48FBBD74-7E05-494B-9EB5-ACDA6BD3505B}"/>
    <cellStyle name="Warning Text 4 2 4 3 2" xfId="26053" xr:uid="{8603D0D8-D742-4734-B06B-91E7493F0FC5}"/>
    <cellStyle name="Warning Text 4 2 4 4" xfId="26054" xr:uid="{6FF1022A-A756-4E91-BC50-AA4502CFC23A}"/>
    <cellStyle name="Warning Text 4 2 4 4 2" xfId="26055" xr:uid="{63524AF5-BC3B-433A-9866-B3892F1A61C4}"/>
    <cellStyle name="Warning Text 4 2 4 5" xfId="26056" xr:uid="{D942D54A-6808-4C4E-A403-6BD1A10B4173}"/>
    <cellStyle name="Warning Text 4 2 5" xfId="26057" xr:uid="{EC07B54E-71C5-4744-B564-FE527436C3B4}"/>
    <cellStyle name="Warning Text 4 2 5 2" xfId="26058" xr:uid="{42C33878-BFFF-4538-B3A1-AAF21120A834}"/>
    <cellStyle name="Warning Text 4 2 5 2 2" xfId="26059" xr:uid="{1630E18F-7408-4771-AE0E-AAE8A89570C2}"/>
    <cellStyle name="Warning Text 4 2 5 3" xfId="26060" xr:uid="{613588C5-D4DF-467C-8B66-FD8A73132067}"/>
    <cellStyle name="Warning Text 4 2 5 3 2" xfId="26061" xr:uid="{6BE57072-9788-4A71-BDAE-423F2FCC10F0}"/>
    <cellStyle name="Warning Text 4 2 5 4" xfId="26062" xr:uid="{A320488A-ADA7-4AF3-9DF2-6A3F382723C6}"/>
    <cellStyle name="Warning Text 4 2 6" xfId="26063" xr:uid="{F5E7489D-B5C0-4F2D-BEA6-612999EE60D4}"/>
    <cellStyle name="Warning Text 4 2 6 2" xfId="26064" xr:uid="{1B32E3E9-5DF3-482D-9497-BBB17EE72312}"/>
    <cellStyle name="Warning Text 4 2 7" xfId="26065" xr:uid="{C7D09623-2F98-4751-85DF-758B2F83659F}"/>
    <cellStyle name="Warning Text 4 2 7 2" xfId="26066" xr:uid="{F4F26CF7-867D-4A23-8526-6CD0B2728288}"/>
    <cellStyle name="Warning Text 4 2 8" xfId="26067" xr:uid="{6A93DC60-595F-40D3-9511-AA27122D26C0}"/>
    <cellStyle name="Warning Text 4 2 8 2" xfId="26068" xr:uid="{AED34152-8D94-4DF0-A7B8-1290AAD41F01}"/>
    <cellStyle name="Warning Text 4 2 9" xfId="26069" xr:uid="{E3C31C6E-A10D-4B5D-A15D-C0E4223A3E11}"/>
    <cellStyle name="Warning Text 4 3" xfId="26070" xr:uid="{B014CE82-ED77-43D4-93FC-086F66A8B296}"/>
    <cellStyle name="Warning Text 4 3 2" xfId="26071" xr:uid="{95F3E2F8-2073-4370-90E3-E556D8F50D94}"/>
    <cellStyle name="Warning Text 4 3 2 2" xfId="26072" xr:uid="{3DC5134D-7E0C-42EE-9445-8FB7AF6BBCFD}"/>
    <cellStyle name="Warning Text 4 3 3" xfId="26073" xr:uid="{0351578A-C7A1-4DC5-9D94-BDEE08D52C1E}"/>
    <cellStyle name="Warning Text 4 3 3 2" xfId="26074" xr:uid="{9D34793B-09E0-4C78-B443-CED7B6C0A810}"/>
    <cellStyle name="Warning Text 4 3 4" xfId="26075" xr:uid="{1C304030-94FC-41C5-98D2-F9A4ABBB7E8F}"/>
    <cellStyle name="Warning Text 4 3 5" xfId="26076" xr:uid="{23E40AFF-3BBA-4E06-8975-14B025FC3B97}"/>
    <cellStyle name="Warning Text 4 4" xfId="26077" xr:uid="{D180213A-B018-48BC-8397-AE4BA08CA314}"/>
    <cellStyle name="Warning Text 4 4 2" xfId="26078" xr:uid="{7B13DA83-E06F-4A60-939E-3A8253876D7B}"/>
    <cellStyle name="Warning Text 4 4 2 2" xfId="26079" xr:uid="{A7612A5D-519A-40CC-A29F-989C42C1FF1E}"/>
    <cellStyle name="Warning Text 4 4 3" xfId="26080" xr:uid="{3D17C7AA-448B-488D-A5B5-2BCB376F9ACF}"/>
    <cellStyle name="Warning Text 4 4 3 2" xfId="26081" xr:uid="{84C0522C-E4DF-4E28-964C-323BFF0D49DF}"/>
    <cellStyle name="Warning Text 4 4 4" xfId="26082" xr:uid="{4029C876-AB5C-4CF1-AC00-A37C88D45346}"/>
    <cellStyle name="Warning Text 4 5" xfId="26083" xr:uid="{A8FC1139-F2CD-4DAA-A8E9-00DAA0A49D9F}"/>
    <cellStyle name="Warning Text 4 5 2" xfId="26084" xr:uid="{9B6B0A99-5F51-46CB-9487-893BC2CDF91C}"/>
    <cellStyle name="Warning Text 4 5 2 2" xfId="26085" xr:uid="{9F2C384E-A6D5-417F-BD1C-B0B151690C07}"/>
    <cellStyle name="Warning Text 4 5 3" xfId="26086" xr:uid="{BC98E586-D46C-4D8E-BF11-F4D56B79FC1E}"/>
    <cellStyle name="Warning Text 4 5 3 2" xfId="26087" xr:uid="{4C68EB28-70AD-4A8A-B81A-DC5EB972B170}"/>
    <cellStyle name="Warning Text 4 5 4" xfId="26088" xr:uid="{B1570E21-40A0-437D-BAD7-38AC35A028E8}"/>
    <cellStyle name="Warning Text 4 6" xfId="26089" xr:uid="{A9233596-BB9F-4992-A967-19A6546EE13D}"/>
    <cellStyle name="Warning Text 4 6 2" xfId="26090" xr:uid="{FC4C1B7E-5CAF-4AAB-A2D5-587B079CFBB5}"/>
    <cellStyle name="Warning Text 4 6 2 2" xfId="26091" xr:uid="{34FDCD29-8E9D-495E-AEDC-87F5A1F59254}"/>
    <cellStyle name="Warning Text 4 6 3" xfId="26092" xr:uid="{2D8E7395-EEE9-47BE-920A-D8EFC37312B0}"/>
    <cellStyle name="Warning Text 4 6 3 2" xfId="26093" xr:uid="{46D52A2A-FC71-48E0-901F-F2DE47F41020}"/>
    <cellStyle name="Warning Text 4 6 4" xfId="26094" xr:uid="{04900A3C-8328-41B6-8123-A6D95AB33172}"/>
    <cellStyle name="Warning Text 4 6 4 2" xfId="26095" xr:uid="{1918A66B-F3E1-4642-9BA3-57B698B2B8B8}"/>
    <cellStyle name="Warning Text 4 6 5" xfId="26096" xr:uid="{9B5D8EEE-40DE-4957-9728-BABD1BE23871}"/>
    <cellStyle name="Warning Text 4 7" xfId="26097" xr:uid="{020E3883-BEED-444E-AE6F-42C155440BB2}"/>
    <cellStyle name="Warning Text 4 7 2" xfId="26098" xr:uid="{09F1F54C-BDF0-4803-AD51-FF9E6BC20721}"/>
    <cellStyle name="Warning Text 4 7 2 2" xfId="26099" xr:uid="{830DA8B3-64A7-41D2-975E-D73700DC061E}"/>
    <cellStyle name="Warning Text 4 7 3" xfId="26100" xr:uid="{8D648FCF-42CA-46D1-B521-AC604E1EF06C}"/>
    <cellStyle name="Warning Text 4 7 3 2" xfId="26101" xr:uid="{5AC9D677-E9EC-4C5F-9852-0EDADF468DDC}"/>
    <cellStyle name="Warning Text 4 7 4" xfId="26102" xr:uid="{2A3CE920-19AC-429D-A10B-D43D1C094340}"/>
    <cellStyle name="Warning Text 4 8" xfId="26103" xr:uid="{84F5CEDD-CB48-4B41-B561-0D0C687D19BE}"/>
    <cellStyle name="Warning Text 4 8 2" xfId="26104" xr:uid="{544FC31D-52EA-4D17-997C-FD4EBBC8E3C5}"/>
    <cellStyle name="Warning Text 4 9" xfId="26105" xr:uid="{67710AE7-AC86-4F83-953E-B097DE1BED33}"/>
    <cellStyle name="Warning Text 4 9 2" xfId="26106" xr:uid="{2653B771-CB73-48DD-B410-6279E6C2861A}"/>
    <cellStyle name="Warning Text 40" xfId="6500" xr:uid="{4D754C99-FBF4-47F2-B0F4-3FF7CDB799F9}"/>
    <cellStyle name="Warning Text 40 10" xfId="26108" xr:uid="{5F398446-80FA-49CC-A485-54612FFBF89A}"/>
    <cellStyle name="Warning Text 40 11" xfId="26109" xr:uid="{BC88DF7A-E51D-48DA-B4A9-ABC7013CD148}"/>
    <cellStyle name="Warning Text 40 12" xfId="26107" xr:uid="{7732BCCF-F6B7-43B4-B08F-FB1DBCA48824}"/>
    <cellStyle name="Warning Text 40 13" xfId="8292" xr:uid="{4B232BB9-E912-42FA-9E97-9AA702CEBA40}"/>
    <cellStyle name="Warning Text 40 2" xfId="26110" xr:uid="{B26475A9-6023-44B8-BFAE-A2601D335E1D}"/>
    <cellStyle name="Warning Text 40 2 2" xfId="26111" xr:uid="{8D2EC028-36FF-4C62-8C46-AC9AF723A2F5}"/>
    <cellStyle name="Warning Text 40 2 2 2" xfId="26112" xr:uid="{D2EF2C02-DE04-4B9F-A216-0E858D5EBB41}"/>
    <cellStyle name="Warning Text 40 2 3" xfId="26113" xr:uid="{1612FB40-7B01-4EA1-9AFA-A4FB8C4A48A0}"/>
    <cellStyle name="Warning Text 40 2 3 2" xfId="26114" xr:uid="{B019D46B-D837-41D7-8503-C125E24D9083}"/>
    <cellStyle name="Warning Text 40 2 4" xfId="26115" xr:uid="{19F9877A-C555-48E5-8AFB-81B5949800B6}"/>
    <cellStyle name="Warning Text 40 2 5" xfId="26116" xr:uid="{4735B4DD-7E9B-46C6-A42F-CFE4B717BDFD}"/>
    <cellStyle name="Warning Text 40 3" xfId="26117" xr:uid="{2642D6DB-8B37-47F8-8A0F-BEA5DF546F9C}"/>
    <cellStyle name="Warning Text 40 3 2" xfId="26118" xr:uid="{00C6F3DD-B55D-4EBD-993B-7B729348B021}"/>
    <cellStyle name="Warning Text 40 3 2 2" xfId="26119" xr:uid="{3E415493-B09D-4210-B48D-EEB1572F81EA}"/>
    <cellStyle name="Warning Text 40 3 3" xfId="26120" xr:uid="{7AFD842A-D1AB-45CC-A658-D453D3057B4A}"/>
    <cellStyle name="Warning Text 40 3 3 2" xfId="26121" xr:uid="{AC0D5303-7157-4CD9-A727-71A71AB884CB}"/>
    <cellStyle name="Warning Text 40 3 4" xfId="26122" xr:uid="{FC45077D-5E1A-4B8B-9402-B97311D39B6A}"/>
    <cellStyle name="Warning Text 40 4" xfId="26123" xr:uid="{E5C56A2C-B43E-43A8-98DD-6933F04499D6}"/>
    <cellStyle name="Warning Text 40 4 2" xfId="26124" xr:uid="{80989168-C190-46E0-A725-985849B9B69F}"/>
    <cellStyle name="Warning Text 40 4 2 2" xfId="26125" xr:uid="{675E651B-6BB9-40FE-9BF7-636286E9F699}"/>
    <cellStyle name="Warning Text 40 4 3" xfId="26126" xr:uid="{B14118E5-57CA-4BB0-9427-E683B7CC01D6}"/>
    <cellStyle name="Warning Text 40 4 3 2" xfId="26127" xr:uid="{449431A9-A050-499C-9B12-1075ED38373E}"/>
    <cellStyle name="Warning Text 40 4 4" xfId="26128" xr:uid="{31C86141-79FA-4174-9D3C-D2FBFE5D6B69}"/>
    <cellStyle name="Warning Text 40 5" xfId="26129" xr:uid="{9B771BCE-78C9-4C1B-BDE8-3ED0D0DE941F}"/>
    <cellStyle name="Warning Text 40 5 2" xfId="26130" xr:uid="{3E6780CA-4EFB-4A63-945C-3AC45074D9B4}"/>
    <cellStyle name="Warning Text 40 5 2 2" xfId="26131" xr:uid="{03C5F252-FC89-4EB2-9694-E6A17D13FC46}"/>
    <cellStyle name="Warning Text 40 5 3" xfId="26132" xr:uid="{97908F34-4915-404F-B2C0-62E90000214E}"/>
    <cellStyle name="Warning Text 40 5 3 2" xfId="26133" xr:uid="{7C33AC1A-9EB0-4DBC-940E-8CD1191F4B91}"/>
    <cellStyle name="Warning Text 40 5 4" xfId="26134" xr:uid="{E5B25BD8-6AC4-4D45-A691-75DA5EA34485}"/>
    <cellStyle name="Warning Text 40 5 4 2" xfId="26135" xr:uid="{4024948C-4817-43C7-A31D-5BE36655B6C1}"/>
    <cellStyle name="Warning Text 40 5 5" xfId="26136" xr:uid="{FC365632-1049-47E0-B64F-8C54C0620014}"/>
    <cellStyle name="Warning Text 40 6" xfId="26137" xr:uid="{98838CDD-DB09-4FCB-89B5-754D4B5825D6}"/>
    <cellStyle name="Warning Text 40 6 2" xfId="26138" xr:uid="{BB71A005-30A7-4902-9B28-47C05F8FADE7}"/>
    <cellStyle name="Warning Text 40 6 2 2" xfId="26139" xr:uid="{52E5A402-DF81-49AF-9418-9AE1F99CF525}"/>
    <cellStyle name="Warning Text 40 6 3" xfId="26140" xr:uid="{0712DE03-2C57-40B0-9EF0-E5E6B0532B57}"/>
    <cellStyle name="Warning Text 40 6 3 2" xfId="26141" xr:uid="{902BCAE5-3214-40F5-82B3-2494BAB775E8}"/>
    <cellStyle name="Warning Text 40 6 4" xfId="26142" xr:uid="{45724E8F-CCF6-4CC3-BE95-6AC559CCF542}"/>
    <cellStyle name="Warning Text 40 7" xfId="26143" xr:uid="{8C5F0B16-8E6D-438B-A879-C0D17C00BA2A}"/>
    <cellStyle name="Warning Text 40 7 2" xfId="26144" xr:uid="{AF3319EB-9D38-405D-B109-7F9CC9BD5858}"/>
    <cellStyle name="Warning Text 40 8" xfId="26145" xr:uid="{4A327E08-2356-4FBC-A9C2-5EA7A73B5880}"/>
    <cellStyle name="Warning Text 40 8 2" xfId="26146" xr:uid="{09CF95FB-406D-4C29-9F74-10967ABCE600}"/>
    <cellStyle name="Warning Text 40 9" xfId="26147" xr:uid="{0DB563C5-6D27-4987-820B-FF49C8C6331C}"/>
    <cellStyle name="Warning Text 40 9 2" xfId="26148" xr:uid="{983C6977-3098-4B7D-AECE-294E33EC0D22}"/>
    <cellStyle name="Warning Text 41" xfId="6501" xr:uid="{257B8B79-3684-469C-B6E1-6696DE8111F1}"/>
    <cellStyle name="Warning Text 41 10" xfId="26150" xr:uid="{27E92F8D-9DEA-4756-9A48-D9EE2DC1D069}"/>
    <cellStyle name="Warning Text 41 11" xfId="26151" xr:uid="{7E81ABCF-B6F6-4568-8FDA-3CFFFB06C9DD}"/>
    <cellStyle name="Warning Text 41 12" xfId="26149" xr:uid="{DAD3F640-4249-4EED-B87B-1EC7673E002E}"/>
    <cellStyle name="Warning Text 41 13" xfId="8293" xr:uid="{8BDEEEC8-736B-4312-ABDF-BDDB48AADD48}"/>
    <cellStyle name="Warning Text 41 2" xfId="26152" xr:uid="{841D1598-D6E2-4C63-97D9-F0B79762FFE8}"/>
    <cellStyle name="Warning Text 41 2 2" xfId="26153" xr:uid="{DB4D7170-5EE9-4EBE-8DD3-211EC83A1E1F}"/>
    <cellStyle name="Warning Text 41 2 2 2" xfId="26154" xr:uid="{6245DA7F-7ECB-4C89-8B12-F5891EEA34D1}"/>
    <cellStyle name="Warning Text 41 2 3" xfId="26155" xr:uid="{E928FECC-CA2D-4D1F-AFD4-DD6B5FC92AD7}"/>
    <cellStyle name="Warning Text 41 2 3 2" xfId="26156" xr:uid="{4B7ECF6B-D2A9-4463-AB3C-71F8D7CE991D}"/>
    <cellStyle name="Warning Text 41 2 4" xfId="26157" xr:uid="{4A20AF69-6A4E-4770-86B1-E3D94AF67366}"/>
    <cellStyle name="Warning Text 41 2 5" xfId="26158" xr:uid="{438B74F9-619F-49A8-AF7A-CD19AB3ABA93}"/>
    <cellStyle name="Warning Text 41 3" xfId="26159" xr:uid="{E2DFD2A8-B881-473B-A4E3-C5C78BA9CB7B}"/>
    <cellStyle name="Warning Text 41 3 2" xfId="26160" xr:uid="{4D1C6ABD-26BA-4DCF-A7F0-EAB3F6FB1533}"/>
    <cellStyle name="Warning Text 41 3 2 2" xfId="26161" xr:uid="{DA1E3443-462C-4DEC-8316-31FADC31B56A}"/>
    <cellStyle name="Warning Text 41 3 3" xfId="26162" xr:uid="{BF7A3227-285A-4426-8E4E-2A861EAD77E9}"/>
    <cellStyle name="Warning Text 41 3 3 2" xfId="26163" xr:uid="{229E7505-96EF-4300-A387-D7C91C5F062C}"/>
    <cellStyle name="Warning Text 41 3 4" xfId="26164" xr:uid="{F676249A-027F-4BF3-9A09-0B446F46BDE1}"/>
    <cellStyle name="Warning Text 41 4" xfId="26165" xr:uid="{0DA9A4AA-7087-4627-AAD7-D07B42CF8A0D}"/>
    <cellStyle name="Warning Text 41 4 2" xfId="26166" xr:uid="{39386EB1-BFEB-4229-95F7-E0A6C06BEC17}"/>
    <cellStyle name="Warning Text 41 4 2 2" xfId="26167" xr:uid="{930412FC-0BC2-43AD-9CC9-594070530FAF}"/>
    <cellStyle name="Warning Text 41 4 3" xfId="26168" xr:uid="{B1BC421F-4B5D-4821-8FB8-B96D11A5A34A}"/>
    <cellStyle name="Warning Text 41 4 3 2" xfId="26169" xr:uid="{D61BF959-3EEC-48D8-BFCE-7679686436BE}"/>
    <cellStyle name="Warning Text 41 4 4" xfId="26170" xr:uid="{E8D2409E-E66F-4EFC-AA58-8A77BEDA2A66}"/>
    <cellStyle name="Warning Text 41 5" xfId="26171" xr:uid="{55234F4E-73D4-456E-A6DB-7A2EE0CE5713}"/>
    <cellStyle name="Warning Text 41 5 2" xfId="26172" xr:uid="{C910A30B-F44B-4FF1-9138-0B9818712133}"/>
    <cellStyle name="Warning Text 41 5 2 2" xfId="26173" xr:uid="{F988D5E5-0AC9-46BA-8609-0458D0AA73B9}"/>
    <cellStyle name="Warning Text 41 5 3" xfId="26174" xr:uid="{C6BFEE79-9F01-4A75-A5AE-E843C10E0BF5}"/>
    <cellStyle name="Warning Text 41 5 3 2" xfId="26175" xr:uid="{0D4DB540-46F0-46E8-B6CC-3509557476B2}"/>
    <cellStyle name="Warning Text 41 5 4" xfId="26176" xr:uid="{A7BE2643-2C17-4A37-9957-D8718490ED3E}"/>
    <cellStyle name="Warning Text 41 5 4 2" xfId="26177" xr:uid="{27CD9035-EC9E-4E05-9F05-B9B903B66E1F}"/>
    <cellStyle name="Warning Text 41 5 5" xfId="26178" xr:uid="{6B105CDB-DB58-4295-8BD4-AAF89F9292FD}"/>
    <cellStyle name="Warning Text 41 6" xfId="26179" xr:uid="{5500B0E3-BB37-4EF3-B485-CCFD30738641}"/>
    <cellStyle name="Warning Text 41 6 2" xfId="26180" xr:uid="{C236DD39-5E0C-4717-B6A4-14A9B51717F7}"/>
    <cellStyle name="Warning Text 41 6 2 2" xfId="26181" xr:uid="{30A4E165-93E5-486C-BE2D-D2B736AE3A1B}"/>
    <cellStyle name="Warning Text 41 6 3" xfId="26182" xr:uid="{1606B0F4-1A22-4B21-B150-B92BBD90E643}"/>
    <cellStyle name="Warning Text 41 6 3 2" xfId="26183" xr:uid="{7AD36B2C-2277-4CBB-A60A-AB67EF3E50A7}"/>
    <cellStyle name="Warning Text 41 6 4" xfId="26184" xr:uid="{88FCC856-B216-476B-889F-706D659F09DA}"/>
    <cellStyle name="Warning Text 41 7" xfId="26185" xr:uid="{6B29E4B9-D0D3-4BF7-9A05-0723E8EA252D}"/>
    <cellStyle name="Warning Text 41 7 2" xfId="26186" xr:uid="{4D023572-5852-4B5C-9840-4B208EA879A1}"/>
    <cellStyle name="Warning Text 41 8" xfId="26187" xr:uid="{F675E8B5-F092-43D9-B43B-4398D2DD8119}"/>
    <cellStyle name="Warning Text 41 8 2" xfId="26188" xr:uid="{DDCDF612-A5FE-4EF9-8D4D-BB36FA398CCF}"/>
    <cellStyle name="Warning Text 41 9" xfId="26189" xr:uid="{741E8329-639A-436A-AC8E-6AA1CBAC9C64}"/>
    <cellStyle name="Warning Text 41 9 2" xfId="26190" xr:uid="{9E65EEF4-B706-4CA8-8262-AEB1EF518AF9}"/>
    <cellStyle name="Warning Text 5" xfId="2474" xr:uid="{35D1DEFB-A955-434C-883C-12576F4AE25C}"/>
    <cellStyle name="Warning Text 5 10" xfId="26192" xr:uid="{8F037DFD-495C-4546-BA6B-C5023B9A3DB2}"/>
    <cellStyle name="Warning Text 5 10 2" xfId="26193" xr:uid="{8F782441-3240-4CBD-8E80-9FF531C57938}"/>
    <cellStyle name="Warning Text 5 11" xfId="26194" xr:uid="{E86E3E3B-DBFD-4CBA-9A6C-242DBEC2AEEA}"/>
    <cellStyle name="Warning Text 5 12" xfId="26195" xr:uid="{30FDB57C-C0B1-44D4-99FB-B9545F58BA59}"/>
    <cellStyle name="Warning Text 5 13" xfId="26191" xr:uid="{74FC7C9C-BDDA-4288-9768-B7400963A8E2}"/>
    <cellStyle name="Warning Text 5 14" xfId="8294" xr:uid="{7D698F47-369D-4EF3-B19E-A6BB33331F15}"/>
    <cellStyle name="Warning Text 5 15" xfId="6502" xr:uid="{C470696D-2152-4F30-9025-E6D632B4ADFE}"/>
    <cellStyle name="Warning Text 5 2" xfId="26196" xr:uid="{B1778958-5B4B-45AB-9BFB-75AFEF500702}"/>
    <cellStyle name="Warning Text 5 2 10" xfId="26197" xr:uid="{88C44EFA-6711-4029-9149-DEB2991435F8}"/>
    <cellStyle name="Warning Text 5 2 2" xfId="26198" xr:uid="{6D54BCC8-55D3-49D9-B474-57B3D6CAA3F0}"/>
    <cellStyle name="Warning Text 5 2 2 2" xfId="26199" xr:uid="{4464CC71-6593-4F71-8CBE-1CDD1F456698}"/>
    <cellStyle name="Warning Text 5 2 2 2 2" xfId="26200" xr:uid="{01FEA8A6-ED5D-4145-BCD3-9CB46C5A1AE6}"/>
    <cellStyle name="Warning Text 5 2 2 3" xfId="26201" xr:uid="{9E6B0260-C822-4810-9CFE-EB5790F5FAB7}"/>
    <cellStyle name="Warning Text 5 2 2 3 2" xfId="26202" xr:uid="{D7AE1A43-E083-4AD5-8918-F74B2D7D450F}"/>
    <cellStyle name="Warning Text 5 2 2 4" xfId="26203" xr:uid="{26739B90-C75B-4C2C-8A82-911C2FF69582}"/>
    <cellStyle name="Warning Text 5 2 3" xfId="26204" xr:uid="{F18C8E21-739C-41D6-893C-E9F215D0D21A}"/>
    <cellStyle name="Warning Text 5 2 3 2" xfId="26205" xr:uid="{D3FA754B-1A51-4C56-850F-2481E9B50564}"/>
    <cellStyle name="Warning Text 5 2 3 2 2" xfId="26206" xr:uid="{3998AAB9-15CB-4304-B8A8-E9B6AF8A9571}"/>
    <cellStyle name="Warning Text 5 2 3 3" xfId="26207" xr:uid="{AAEE61FE-C8B8-4517-9B29-65E5A9B3086A}"/>
    <cellStyle name="Warning Text 5 2 3 3 2" xfId="26208" xr:uid="{065D605C-EF5D-4551-8712-D1FE11DDCC76}"/>
    <cellStyle name="Warning Text 5 2 3 4" xfId="26209" xr:uid="{7B07E48E-7FC8-4D90-AB88-FA0BDC1E358B}"/>
    <cellStyle name="Warning Text 5 2 4" xfId="26210" xr:uid="{5BCCDA8D-A1D2-4C4F-A412-BF49541D08FC}"/>
    <cellStyle name="Warning Text 5 2 4 2" xfId="26211" xr:uid="{8125C880-7008-4D98-9521-7513044993E2}"/>
    <cellStyle name="Warning Text 5 2 4 2 2" xfId="26212" xr:uid="{0BD39DA6-F4C1-41A3-9987-2F9A6C9EBDEC}"/>
    <cellStyle name="Warning Text 5 2 4 3" xfId="26213" xr:uid="{51E40B37-7A47-4E1C-8701-051DE13A025E}"/>
    <cellStyle name="Warning Text 5 2 4 3 2" xfId="26214" xr:uid="{D40128E3-3AC3-40D4-93B3-70CDC219E088}"/>
    <cellStyle name="Warning Text 5 2 4 4" xfId="26215" xr:uid="{D0A0FB3F-D71E-47BB-9781-17E6D5C44395}"/>
    <cellStyle name="Warning Text 5 2 4 4 2" xfId="26216" xr:uid="{12BED78C-AF91-4E3A-91F4-967E4D58B8A2}"/>
    <cellStyle name="Warning Text 5 2 4 5" xfId="26217" xr:uid="{EB3D8122-42EA-4951-8126-B48458BD698C}"/>
    <cellStyle name="Warning Text 5 2 5" xfId="26218" xr:uid="{945B769F-1B1C-4065-A988-309AECD9F702}"/>
    <cellStyle name="Warning Text 5 2 5 2" xfId="26219" xr:uid="{C7FCA2A1-B13A-49AA-8F62-F266E4985C5F}"/>
    <cellStyle name="Warning Text 5 2 5 2 2" xfId="26220" xr:uid="{F45FF4DF-9CB5-424E-9F4B-F470BAE86F80}"/>
    <cellStyle name="Warning Text 5 2 5 3" xfId="26221" xr:uid="{8137AB91-7560-4BB3-B07D-ABAB1D26FE36}"/>
    <cellStyle name="Warning Text 5 2 5 3 2" xfId="26222" xr:uid="{707AE444-0110-49E9-83C1-7AA80B845827}"/>
    <cellStyle name="Warning Text 5 2 5 4" xfId="26223" xr:uid="{5E844773-F824-43C4-A15A-8C6CE200C01A}"/>
    <cellStyle name="Warning Text 5 2 6" xfId="26224" xr:uid="{1765DCC7-D4C5-497D-84BC-34A0F17DDEF4}"/>
    <cellStyle name="Warning Text 5 2 6 2" xfId="26225" xr:uid="{786765CD-FE2A-42BC-890E-0CB50AC3FDB9}"/>
    <cellStyle name="Warning Text 5 2 7" xfId="26226" xr:uid="{7B86C68D-C3D3-46E2-B798-9DC64A776177}"/>
    <cellStyle name="Warning Text 5 2 7 2" xfId="26227" xr:uid="{8C52B7AC-009B-437A-84F6-60169B607B42}"/>
    <cellStyle name="Warning Text 5 2 8" xfId="26228" xr:uid="{312AC1C6-3E0B-4B99-939B-758DE822C606}"/>
    <cellStyle name="Warning Text 5 2 8 2" xfId="26229" xr:uid="{ACB965CA-C912-41C2-8C3A-95CFCB5CD65A}"/>
    <cellStyle name="Warning Text 5 2 9" xfId="26230" xr:uid="{6FC9ECF8-11EF-4786-B3E3-EE6FE8B26E68}"/>
    <cellStyle name="Warning Text 5 3" xfId="26231" xr:uid="{860DB78C-6821-4566-B8B2-37469D2792AB}"/>
    <cellStyle name="Warning Text 5 3 2" xfId="26232" xr:uid="{36A25735-170B-4141-B815-B2CE21197A60}"/>
    <cellStyle name="Warning Text 5 3 2 2" xfId="26233" xr:uid="{08E7940B-B036-4981-A2DB-CED8C1E4C9FF}"/>
    <cellStyle name="Warning Text 5 3 3" xfId="26234" xr:uid="{4144A556-79A5-48D1-B069-70A1C23665A0}"/>
    <cellStyle name="Warning Text 5 3 3 2" xfId="26235" xr:uid="{D55E535A-F294-4F4C-9128-9340386AE1F7}"/>
    <cellStyle name="Warning Text 5 3 4" xfId="26236" xr:uid="{D4A9DDC8-7922-41E1-8D34-4EFCEA4E66E1}"/>
    <cellStyle name="Warning Text 5 3 5" xfId="26237" xr:uid="{A0B7ED6D-4E21-4F78-A19C-83C35EE17856}"/>
    <cellStyle name="Warning Text 5 4" xfId="26238" xr:uid="{D44F64F2-64A6-4A2A-9791-CD2EA60733CA}"/>
    <cellStyle name="Warning Text 5 4 2" xfId="26239" xr:uid="{6B18D29A-19E4-49C2-AF9A-D8B5661EC190}"/>
    <cellStyle name="Warning Text 5 4 2 2" xfId="26240" xr:uid="{919BE7FB-DDBD-4619-8909-9F196DF9F1D7}"/>
    <cellStyle name="Warning Text 5 4 3" xfId="26241" xr:uid="{924423C5-BD75-4EE1-8251-2441393822CA}"/>
    <cellStyle name="Warning Text 5 4 3 2" xfId="26242" xr:uid="{7EE6E3A8-B42C-4E35-B510-48698AC4ABF7}"/>
    <cellStyle name="Warning Text 5 4 4" xfId="26243" xr:uid="{453E725E-3C6C-461E-9F46-D682F91B7180}"/>
    <cellStyle name="Warning Text 5 5" xfId="26244" xr:uid="{F61D6F15-2E52-402E-BA88-BE5499B4BBEC}"/>
    <cellStyle name="Warning Text 5 5 2" xfId="26245" xr:uid="{D6298896-B56D-4AFD-8000-D7A99B329E8E}"/>
    <cellStyle name="Warning Text 5 5 2 2" xfId="26246" xr:uid="{380B8851-CD21-466E-B1B9-3FDE48C63894}"/>
    <cellStyle name="Warning Text 5 5 3" xfId="26247" xr:uid="{6073C0B7-7920-4647-A8C3-7E6D4F550722}"/>
    <cellStyle name="Warning Text 5 5 3 2" xfId="26248" xr:uid="{A8158C06-6639-4B0D-BA4F-A609E3284933}"/>
    <cellStyle name="Warning Text 5 5 4" xfId="26249" xr:uid="{AD9C971A-0633-48D3-B9D7-95CCCE06F9A4}"/>
    <cellStyle name="Warning Text 5 6" xfId="26250" xr:uid="{7BADCAE8-CC47-4D56-80E2-4844561722EC}"/>
    <cellStyle name="Warning Text 5 6 2" xfId="26251" xr:uid="{28261713-0D02-4F5F-8C14-0D053B7D10D4}"/>
    <cellStyle name="Warning Text 5 6 2 2" xfId="26252" xr:uid="{FB93A9CC-496E-4597-8D3D-BBED27F7BCCC}"/>
    <cellStyle name="Warning Text 5 6 3" xfId="26253" xr:uid="{5334D406-6E51-4913-8BE6-B974296F1DC9}"/>
    <cellStyle name="Warning Text 5 6 3 2" xfId="26254" xr:uid="{BE292C48-FC3A-46B9-A7DD-03A0A55265D0}"/>
    <cellStyle name="Warning Text 5 6 4" xfId="26255" xr:uid="{3BFFC776-ADD7-4E2E-8692-3E63EC616F45}"/>
    <cellStyle name="Warning Text 5 6 4 2" xfId="26256" xr:uid="{755E888B-F764-4C85-9AF7-40B8A19C7865}"/>
    <cellStyle name="Warning Text 5 6 5" xfId="26257" xr:uid="{4EAA9CC2-BB7D-4CE1-B307-33CA8501D103}"/>
    <cellStyle name="Warning Text 5 7" xfId="26258" xr:uid="{D8EAFA1A-F0FC-46F7-AEFA-1697D7ACF5D9}"/>
    <cellStyle name="Warning Text 5 7 2" xfId="26259" xr:uid="{DD570F53-EB19-4D0B-9A09-37C2A79F858D}"/>
    <cellStyle name="Warning Text 5 7 2 2" xfId="26260" xr:uid="{DC56F030-8D62-4C9E-981D-B1EF0D67F34E}"/>
    <cellStyle name="Warning Text 5 7 3" xfId="26261" xr:uid="{EC188ECE-987A-4CE1-B259-DF372BB7D2E3}"/>
    <cellStyle name="Warning Text 5 7 3 2" xfId="26262" xr:uid="{B19FB464-E7E9-46A3-B936-ECAE8F6C8278}"/>
    <cellStyle name="Warning Text 5 7 4" xfId="26263" xr:uid="{4285D6DC-27E0-4247-A768-5C004EE17D8A}"/>
    <cellStyle name="Warning Text 5 8" xfId="26264" xr:uid="{276C1B51-8518-48B9-9890-665E446C5E91}"/>
    <cellStyle name="Warning Text 5 8 2" xfId="26265" xr:uid="{9B51C6A6-B92F-4087-A3C0-562C988A8B41}"/>
    <cellStyle name="Warning Text 5 9" xfId="26266" xr:uid="{4F51FEB9-7FF9-4D48-AEED-CDE1847B65DC}"/>
    <cellStyle name="Warning Text 5 9 2" xfId="26267" xr:uid="{69E12AD0-A91D-427D-9312-C9FCE7B1E692}"/>
    <cellStyle name="Warning Text 6" xfId="6503" xr:uid="{24936BDA-EAAB-46E3-A965-A037A6879492}"/>
    <cellStyle name="Warning Text 6 10" xfId="26269" xr:uid="{F6324433-83AC-4997-926F-F77B7D2B43AE}"/>
    <cellStyle name="Warning Text 6 10 2" xfId="26270" xr:uid="{5B27E54B-B5C4-4261-8154-BA61326EE277}"/>
    <cellStyle name="Warning Text 6 11" xfId="26271" xr:uid="{CF7A08A0-B101-4C7D-BC7C-B8B019891FC2}"/>
    <cellStyle name="Warning Text 6 12" xfId="26272" xr:uid="{0A0523DD-B54C-431E-BAE1-6023F798EBF0}"/>
    <cellStyle name="Warning Text 6 13" xfId="26268" xr:uid="{A046AEE4-BD04-4A6D-92AF-F8F08A2FB087}"/>
    <cellStyle name="Warning Text 6 14" xfId="8295" xr:uid="{05739A56-05F4-41C7-A79F-61A156470DA7}"/>
    <cellStyle name="Warning Text 6 2" xfId="26273" xr:uid="{6992CA02-9823-4176-97AD-B060632E3214}"/>
    <cellStyle name="Warning Text 6 2 10" xfId="26274" xr:uid="{06699D2C-2591-4275-824C-0785AD8FB745}"/>
    <cellStyle name="Warning Text 6 2 2" xfId="26275" xr:uid="{742FE0A4-46E1-4980-9E5E-06F7DA6F4DB0}"/>
    <cellStyle name="Warning Text 6 2 2 2" xfId="26276" xr:uid="{A6EF184D-4C39-4EB2-929F-8E7A715B482F}"/>
    <cellStyle name="Warning Text 6 2 2 2 2" xfId="26277" xr:uid="{1A8FA9E8-8431-4F15-9BD1-9FE70819EC7B}"/>
    <cellStyle name="Warning Text 6 2 2 3" xfId="26278" xr:uid="{1E18BA7C-3044-4F5E-951E-3E9796B02C21}"/>
    <cellStyle name="Warning Text 6 2 2 3 2" xfId="26279" xr:uid="{27732184-5F87-456A-9231-E052E44D0F98}"/>
    <cellStyle name="Warning Text 6 2 2 4" xfId="26280" xr:uid="{3E9C7B48-CB64-4108-A48C-8DBF3B557303}"/>
    <cellStyle name="Warning Text 6 2 3" xfId="26281" xr:uid="{7F20DA91-9C6A-4534-86E7-91BE658DBEF1}"/>
    <cellStyle name="Warning Text 6 2 3 2" xfId="26282" xr:uid="{F9064E47-98F3-47EC-8CFD-F7E392300450}"/>
    <cellStyle name="Warning Text 6 2 3 2 2" xfId="26283" xr:uid="{7B5F9207-2617-4CA4-9EB4-5E041EDD2716}"/>
    <cellStyle name="Warning Text 6 2 3 3" xfId="26284" xr:uid="{F8D6D367-A729-4A85-A05B-7AD9D1AA5FCF}"/>
    <cellStyle name="Warning Text 6 2 3 3 2" xfId="26285" xr:uid="{F7F3FEFB-EC6A-490D-9829-6518D2C7EA1A}"/>
    <cellStyle name="Warning Text 6 2 3 4" xfId="26286" xr:uid="{03642627-7791-42A3-A549-154A2FE1A039}"/>
    <cellStyle name="Warning Text 6 2 4" xfId="26287" xr:uid="{9348B1B0-95E4-4B6E-A137-DA6E8A6217FB}"/>
    <cellStyle name="Warning Text 6 2 4 2" xfId="26288" xr:uid="{67F7BA49-778F-4149-81A0-181B61804DB8}"/>
    <cellStyle name="Warning Text 6 2 4 2 2" xfId="26289" xr:uid="{98321AA0-24A1-43FA-BBD7-C61EEF6765F9}"/>
    <cellStyle name="Warning Text 6 2 4 3" xfId="26290" xr:uid="{76714853-27DA-4AAC-8B14-126905DB5028}"/>
    <cellStyle name="Warning Text 6 2 4 3 2" xfId="26291" xr:uid="{2120DE74-FBF4-42CD-8172-DAE907844F46}"/>
    <cellStyle name="Warning Text 6 2 4 4" xfId="26292" xr:uid="{87CC456B-7635-4CE3-A2FF-43F80BBE3CAB}"/>
    <cellStyle name="Warning Text 6 2 4 4 2" xfId="26293" xr:uid="{27A748F4-3EEA-477F-BBAC-C1D4D7A487D3}"/>
    <cellStyle name="Warning Text 6 2 4 5" xfId="26294" xr:uid="{9F3F7526-DC72-443F-BA3E-68A7B2045D12}"/>
    <cellStyle name="Warning Text 6 2 5" xfId="26295" xr:uid="{B53ADC85-67BE-4C2B-BE00-3CDA2579F0ED}"/>
    <cellStyle name="Warning Text 6 2 5 2" xfId="26296" xr:uid="{63EFEC71-0C3E-431E-BCFB-DB03A545B6FF}"/>
    <cellStyle name="Warning Text 6 2 5 2 2" xfId="26297" xr:uid="{4205E2EA-27D1-4C88-BC89-981404176AC3}"/>
    <cellStyle name="Warning Text 6 2 5 3" xfId="26298" xr:uid="{1DE561EC-5F94-425D-960A-A8A11B2FFB8F}"/>
    <cellStyle name="Warning Text 6 2 5 3 2" xfId="26299" xr:uid="{E9FB897E-E87F-43EA-B098-59F7CA728DEC}"/>
    <cellStyle name="Warning Text 6 2 5 4" xfId="26300" xr:uid="{26E4408C-AC55-4F50-9786-9E43BA7FFCD5}"/>
    <cellStyle name="Warning Text 6 2 6" xfId="26301" xr:uid="{627395B7-F6FE-41E3-84AA-F73698A11ACE}"/>
    <cellStyle name="Warning Text 6 2 6 2" xfId="26302" xr:uid="{DC184D56-F272-47DF-A86A-BCE28E4E78BF}"/>
    <cellStyle name="Warning Text 6 2 7" xfId="26303" xr:uid="{D5085EE1-68D3-42A0-B679-CFAD44DEF857}"/>
    <cellStyle name="Warning Text 6 2 7 2" xfId="26304" xr:uid="{D60991DE-39CA-41E6-BBF0-691E0EDBFA34}"/>
    <cellStyle name="Warning Text 6 2 8" xfId="26305" xr:uid="{74738849-E5C0-4362-AE5D-7DC6309F5E18}"/>
    <cellStyle name="Warning Text 6 2 8 2" xfId="26306" xr:uid="{8BF2C343-3DD3-4E71-B671-0E3EA7C2D923}"/>
    <cellStyle name="Warning Text 6 2 9" xfId="26307" xr:uid="{82F74169-2ACB-4CC0-A975-C0657CAE8367}"/>
    <cellStyle name="Warning Text 6 3" xfId="26308" xr:uid="{B9559445-66E7-4F6B-B2C5-E7D3CF7F1166}"/>
    <cellStyle name="Warning Text 6 3 2" xfId="26309" xr:uid="{EA34C337-E0E4-45BA-8BDF-40C8164D533A}"/>
    <cellStyle name="Warning Text 6 3 2 2" xfId="26310" xr:uid="{57E32D6F-B6AF-429E-A273-3BFBB38F6BD4}"/>
    <cellStyle name="Warning Text 6 3 3" xfId="26311" xr:uid="{DC6EE6B7-09CE-4D74-BC2C-E1A66AE5CB81}"/>
    <cellStyle name="Warning Text 6 3 3 2" xfId="26312" xr:uid="{71A8281E-3AF2-4B24-94EA-DB746E8D36CB}"/>
    <cellStyle name="Warning Text 6 3 4" xfId="26313" xr:uid="{38551819-D622-4A17-AB8B-179D06669DC5}"/>
    <cellStyle name="Warning Text 6 3 5" xfId="26314" xr:uid="{9E51F8A5-98D4-4D88-A8F2-9846E8689B9E}"/>
    <cellStyle name="Warning Text 6 4" xfId="26315" xr:uid="{FC5109D8-9931-4B39-8E30-AA07EFB49F6B}"/>
    <cellStyle name="Warning Text 6 4 2" xfId="26316" xr:uid="{03A140A6-2D5D-44DC-AC11-B6570D6BF3BC}"/>
    <cellStyle name="Warning Text 6 4 2 2" xfId="26317" xr:uid="{734F13A4-E1D7-4334-AF81-BDF7B325EF21}"/>
    <cellStyle name="Warning Text 6 4 3" xfId="26318" xr:uid="{405AA608-631F-4B9F-B4D7-3CB51F2C876B}"/>
    <cellStyle name="Warning Text 6 4 3 2" xfId="26319" xr:uid="{C0290E05-619A-459B-A869-D4BCE2028191}"/>
    <cellStyle name="Warning Text 6 4 4" xfId="26320" xr:uid="{592D7FB7-ECC8-4189-A147-5CDA1359574C}"/>
    <cellStyle name="Warning Text 6 5" xfId="26321" xr:uid="{63783BA4-0356-429E-9CC0-F052358AE9D1}"/>
    <cellStyle name="Warning Text 6 5 2" xfId="26322" xr:uid="{C74D76A8-69FF-478B-8E55-C763E5E61543}"/>
    <cellStyle name="Warning Text 6 5 2 2" xfId="26323" xr:uid="{AEB77788-7256-4578-8252-536028B51081}"/>
    <cellStyle name="Warning Text 6 5 3" xfId="26324" xr:uid="{F75239D1-EF10-410A-AFBF-BDC182CCF193}"/>
    <cellStyle name="Warning Text 6 5 3 2" xfId="26325" xr:uid="{F7D44F08-9214-4E4C-A7FD-0C5AB5AA38A8}"/>
    <cellStyle name="Warning Text 6 5 4" xfId="26326" xr:uid="{9ADD4D06-7CA1-46D5-89F5-359429E75215}"/>
    <cellStyle name="Warning Text 6 6" xfId="26327" xr:uid="{A4461DBE-F6E2-4082-9F3A-44B054235D42}"/>
    <cellStyle name="Warning Text 6 6 2" xfId="26328" xr:uid="{F25AD490-5FEB-46AD-A48D-969694A851CE}"/>
    <cellStyle name="Warning Text 6 6 2 2" xfId="26329" xr:uid="{BC39F442-9D34-4374-97FD-8859C9D3A3B9}"/>
    <cellStyle name="Warning Text 6 6 3" xfId="26330" xr:uid="{61F731B8-32C1-43E5-8EE5-E4A7A19DD466}"/>
    <cellStyle name="Warning Text 6 6 3 2" xfId="26331" xr:uid="{0AD7B895-F85D-489A-8043-2170A06CBD4F}"/>
    <cellStyle name="Warning Text 6 6 4" xfId="26332" xr:uid="{CFE814D1-DBA4-4335-9C54-4F9A3070C00F}"/>
    <cellStyle name="Warning Text 6 6 4 2" xfId="26333" xr:uid="{A0518367-05F7-4C9D-8F5A-A1BB25E060A4}"/>
    <cellStyle name="Warning Text 6 6 5" xfId="26334" xr:uid="{B679E8DA-4889-4D0A-B1C6-94F0721244B7}"/>
    <cellStyle name="Warning Text 6 7" xfId="26335" xr:uid="{1C57214E-42F5-4FB5-AC9B-358E6EC453EF}"/>
    <cellStyle name="Warning Text 6 7 2" xfId="26336" xr:uid="{86C04812-7778-4B3E-89E4-F8B57CE18401}"/>
    <cellStyle name="Warning Text 6 7 2 2" xfId="26337" xr:uid="{85ACF8A4-9C78-4E19-B84F-7BC88C4B3673}"/>
    <cellStyle name="Warning Text 6 7 3" xfId="26338" xr:uid="{57060481-D381-4F6B-8741-A2655645E587}"/>
    <cellStyle name="Warning Text 6 7 3 2" xfId="26339" xr:uid="{6C481B87-BD5C-412E-B112-B65A1B097B7D}"/>
    <cellStyle name="Warning Text 6 7 4" xfId="26340" xr:uid="{0354D061-F4B2-493C-A0BF-F0CA7EBA36EF}"/>
    <cellStyle name="Warning Text 6 8" xfId="26341" xr:uid="{8D29F1F9-A434-4438-A75A-1C9095C7B3EC}"/>
    <cellStyle name="Warning Text 6 8 2" xfId="26342" xr:uid="{49570B68-D7CC-4985-ABD5-02D268340072}"/>
    <cellStyle name="Warning Text 6 9" xfId="26343" xr:uid="{62985CD7-C68D-4E98-96B9-921C7F93A799}"/>
    <cellStyle name="Warning Text 6 9 2" xfId="26344" xr:uid="{15B12322-1C5C-4A2B-AA99-37EB45AE58A3}"/>
    <cellStyle name="Warning Text 7" xfId="6504" xr:uid="{1A9A2115-B583-442B-9975-EFDF1EC8B0CD}"/>
    <cellStyle name="Warning Text 7 10" xfId="26346" xr:uid="{7B2989D6-B0F4-4849-9D2F-69DE90D2DF32}"/>
    <cellStyle name="Warning Text 7 11" xfId="26347" xr:uid="{821CD67F-DDDC-4946-992A-05520A74BD4C}"/>
    <cellStyle name="Warning Text 7 12" xfId="26345" xr:uid="{7EFCA1C0-FB89-4F16-BFF9-2B822F8DFEE1}"/>
    <cellStyle name="Warning Text 7 13" xfId="8296" xr:uid="{29317006-597B-45FE-8FCE-86805F14FB0F}"/>
    <cellStyle name="Warning Text 7 2" xfId="26348" xr:uid="{CE89DC42-D578-4B26-B0E3-FF87C8F735CD}"/>
    <cellStyle name="Warning Text 7 2 2" xfId="26349" xr:uid="{8E79DBCB-A9DD-4290-9FE1-C731ACA91A38}"/>
    <cellStyle name="Warning Text 7 2 2 2" xfId="26350" xr:uid="{A135769B-A167-48E3-AC78-F479C5F597BB}"/>
    <cellStyle name="Warning Text 7 2 3" xfId="26351" xr:uid="{7432A941-001E-4955-8074-4BD6D783EA71}"/>
    <cellStyle name="Warning Text 7 2 3 2" xfId="26352" xr:uid="{96136029-6DDD-4959-949F-9CFD461E0B16}"/>
    <cellStyle name="Warning Text 7 2 4" xfId="26353" xr:uid="{04F251EA-C57A-4D94-BDCD-C6F1EB6DB08B}"/>
    <cellStyle name="Warning Text 7 2 5" xfId="26354" xr:uid="{666F47E3-18DC-4B6A-B063-B5DE1B044A18}"/>
    <cellStyle name="Warning Text 7 3" xfId="26355" xr:uid="{5C9B08C4-19B1-4D99-A422-B48865D71F25}"/>
    <cellStyle name="Warning Text 7 3 2" xfId="26356" xr:uid="{636ABA59-F698-4DF3-BCD7-674D58065CF7}"/>
    <cellStyle name="Warning Text 7 3 2 2" xfId="26357" xr:uid="{FAD08F52-7AC2-4A7C-AADA-0FE78B59430E}"/>
    <cellStyle name="Warning Text 7 3 3" xfId="26358" xr:uid="{130933D1-AADA-4043-805A-2A99C2BB7DC5}"/>
    <cellStyle name="Warning Text 7 3 3 2" xfId="26359" xr:uid="{CE9C411B-4A52-488B-A928-0B6C7A6F6AE7}"/>
    <cellStyle name="Warning Text 7 3 4" xfId="26360" xr:uid="{AFE9AE61-F226-411D-87F1-2EBCFD7EBA68}"/>
    <cellStyle name="Warning Text 7 4" xfId="26361" xr:uid="{12C19A2F-552F-4830-8CF4-93CB0BD8E681}"/>
    <cellStyle name="Warning Text 7 4 2" xfId="26362" xr:uid="{E06216EA-97B4-451F-BF2A-97D119E1E024}"/>
    <cellStyle name="Warning Text 7 4 2 2" xfId="26363" xr:uid="{FD5964DD-0A15-49B9-91FD-578D2EAB967A}"/>
    <cellStyle name="Warning Text 7 4 3" xfId="26364" xr:uid="{E2378F1C-A020-4331-862F-45EE959CC5F3}"/>
    <cellStyle name="Warning Text 7 4 3 2" xfId="26365" xr:uid="{619F7000-6B26-4425-AB52-4E0645CA55E3}"/>
    <cellStyle name="Warning Text 7 4 4" xfId="26366" xr:uid="{4D20A129-1772-4D39-9545-F40A6B736AB5}"/>
    <cellStyle name="Warning Text 7 5" xfId="26367" xr:uid="{4C8B4F5C-5936-4FC3-B802-A04D5161D8F1}"/>
    <cellStyle name="Warning Text 7 5 2" xfId="26368" xr:uid="{8DA4C00D-FDBA-4CD3-8825-5ED69F8AEA77}"/>
    <cellStyle name="Warning Text 7 5 2 2" xfId="26369" xr:uid="{1EB8B8E7-11BF-4428-8FA4-3567F4B71C42}"/>
    <cellStyle name="Warning Text 7 5 3" xfId="26370" xr:uid="{4291A5A9-FBD8-4D4E-8296-F3EB225DF7B4}"/>
    <cellStyle name="Warning Text 7 5 3 2" xfId="26371" xr:uid="{F56D35D7-6B43-4F4D-AAD1-2A95BF035B84}"/>
    <cellStyle name="Warning Text 7 5 4" xfId="26372" xr:uid="{EB8A94C8-227B-4E3B-B5EA-E04A3F6C7DDE}"/>
    <cellStyle name="Warning Text 7 5 4 2" xfId="26373" xr:uid="{BBEB890A-F1E0-4F88-BB22-0F47A9AC395A}"/>
    <cellStyle name="Warning Text 7 5 5" xfId="26374" xr:uid="{550A0547-2BF7-4C39-AA38-4CAE21A13360}"/>
    <cellStyle name="Warning Text 7 6" xfId="26375" xr:uid="{5AE54093-9290-45C2-86F4-716762FC6145}"/>
    <cellStyle name="Warning Text 7 6 2" xfId="26376" xr:uid="{0E06C491-AC53-402C-A456-EF27E73FE10E}"/>
    <cellStyle name="Warning Text 7 6 2 2" xfId="26377" xr:uid="{E424A19F-40E7-44E3-B5F3-AAD41A2F31A5}"/>
    <cellStyle name="Warning Text 7 6 3" xfId="26378" xr:uid="{A513E4C1-3E2B-4555-B210-52AE4C56F691}"/>
    <cellStyle name="Warning Text 7 6 3 2" xfId="26379" xr:uid="{42B930C3-3DF4-4D2D-BEC6-AF74594F1270}"/>
    <cellStyle name="Warning Text 7 6 4" xfId="26380" xr:uid="{DC3BE7A7-2A63-430A-8C40-D27FFAF408A3}"/>
    <cellStyle name="Warning Text 7 7" xfId="26381" xr:uid="{D78538C0-8D5B-4642-AD2C-CA9CC44791C6}"/>
    <cellStyle name="Warning Text 7 7 2" xfId="26382" xr:uid="{7E304C6C-4E5E-4604-9AB8-676F1F68BCB4}"/>
    <cellStyle name="Warning Text 7 8" xfId="26383" xr:uid="{460ED8B6-4E52-4357-A9A2-30BDCE471AF1}"/>
    <cellStyle name="Warning Text 7 8 2" xfId="26384" xr:uid="{203D0708-0245-4A18-9752-7B8DC1765181}"/>
    <cellStyle name="Warning Text 7 9" xfId="26385" xr:uid="{EE625ED6-C97D-44BF-AB43-FB2636D945F1}"/>
    <cellStyle name="Warning Text 7 9 2" xfId="26386" xr:uid="{B688F953-CC1F-47C6-9E55-5A36841ECF9F}"/>
    <cellStyle name="Warning Text 8" xfId="6505" xr:uid="{3915A903-AABC-4DD3-B481-39D26790A928}"/>
    <cellStyle name="Warning Text 8 10" xfId="26388" xr:uid="{BDAEBA6C-AEA9-47B6-89D5-64C3CD79CB24}"/>
    <cellStyle name="Warning Text 8 11" xfId="26389" xr:uid="{EB063616-0B6A-4697-B8CA-BE84AB730C16}"/>
    <cellStyle name="Warning Text 8 12" xfId="26387" xr:uid="{2025C7DF-515C-4199-B7B5-B477E4C3C8FC}"/>
    <cellStyle name="Warning Text 8 13" xfId="8297" xr:uid="{768A78B3-34FF-4772-99D2-6B20DF03552C}"/>
    <cellStyle name="Warning Text 8 2" xfId="26390" xr:uid="{21D19AAA-EA3D-45EB-9B69-42E3CCEA59D9}"/>
    <cellStyle name="Warning Text 8 2 2" xfId="26391" xr:uid="{7102E614-0CE6-400D-98AB-9EB950A35C4F}"/>
    <cellStyle name="Warning Text 8 2 2 2" xfId="26392" xr:uid="{02F8CECD-5D0A-444F-AAB5-592DAF3D3AF5}"/>
    <cellStyle name="Warning Text 8 2 3" xfId="26393" xr:uid="{821B92BE-41C0-4202-9C5E-FB2A61566310}"/>
    <cellStyle name="Warning Text 8 2 3 2" xfId="26394" xr:uid="{7E93C0D6-64A3-4BF3-939D-C34DD0E162AF}"/>
    <cellStyle name="Warning Text 8 2 4" xfId="26395" xr:uid="{D460E6E5-6E35-49C7-AF9E-4D471D480B9B}"/>
    <cellStyle name="Warning Text 8 2 5" xfId="26396" xr:uid="{AEA1CCD9-2BE3-402B-9B79-2A3A0D69887F}"/>
    <cellStyle name="Warning Text 8 3" xfId="26397" xr:uid="{3C61DEAB-118E-41CF-BC61-DECFA27C650F}"/>
    <cellStyle name="Warning Text 8 3 2" xfId="26398" xr:uid="{FC039B1F-A610-4C5B-AD53-1B8D965B5B8B}"/>
    <cellStyle name="Warning Text 8 3 2 2" xfId="26399" xr:uid="{C8A856D4-4F30-4F0F-A236-10DCC32949C6}"/>
    <cellStyle name="Warning Text 8 3 3" xfId="26400" xr:uid="{1C523723-4C54-4A68-9718-7AEEC72DE6CE}"/>
    <cellStyle name="Warning Text 8 3 3 2" xfId="26401" xr:uid="{50F858BB-1A06-4C18-9AD6-F28D4CF3AA2C}"/>
    <cellStyle name="Warning Text 8 3 4" xfId="26402" xr:uid="{A0826388-7336-498E-BE47-55B85E9A229B}"/>
    <cellStyle name="Warning Text 8 4" xfId="26403" xr:uid="{65FC1E18-C8FA-4321-B7F1-BCF6212219DB}"/>
    <cellStyle name="Warning Text 8 4 2" xfId="26404" xr:uid="{4675F62D-6C83-4415-B575-2AA84ACBC57F}"/>
    <cellStyle name="Warning Text 8 4 2 2" xfId="26405" xr:uid="{4793B980-BA72-4FDB-9FE0-8138DF809ECA}"/>
    <cellStyle name="Warning Text 8 4 3" xfId="26406" xr:uid="{7C527437-A674-40EE-9CB5-3BC77CC4D451}"/>
    <cellStyle name="Warning Text 8 4 3 2" xfId="26407" xr:uid="{4403B83A-E4A9-4684-A9DA-CF11DDB8F794}"/>
    <cellStyle name="Warning Text 8 4 4" xfId="26408" xr:uid="{50121B36-E46E-4134-96C4-499B3EF315FB}"/>
    <cellStyle name="Warning Text 8 5" xfId="26409" xr:uid="{DDCDB771-B81E-4B04-BC68-4E7B0A88C56B}"/>
    <cellStyle name="Warning Text 8 5 2" xfId="26410" xr:uid="{EEE405AC-38B1-479E-8608-ED69247A81F1}"/>
    <cellStyle name="Warning Text 8 5 2 2" xfId="26411" xr:uid="{6C18B3B8-0A83-4E86-AC3B-E4E74ED5A68D}"/>
    <cellStyle name="Warning Text 8 5 3" xfId="26412" xr:uid="{7F47250D-85EF-480A-A40E-23637CE4BE6D}"/>
    <cellStyle name="Warning Text 8 5 3 2" xfId="26413" xr:uid="{85F1697A-E1B5-4028-9CEE-06A2E2E785F3}"/>
    <cellStyle name="Warning Text 8 5 4" xfId="26414" xr:uid="{D40E8618-472F-403A-B9EE-476D0D0DB2EB}"/>
    <cellStyle name="Warning Text 8 5 4 2" xfId="26415" xr:uid="{726550FA-C921-48E8-A79B-70731B371846}"/>
    <cellStyle name="Warning Text 8 5 5" xfId="26416" xr:uid="{AF3A9267-20D2-4407-AC83-139D10FC87B7}"/>
    <cellStyle name="Warning Text 8 6" xfId="26417" xr:uid="{1ED93ED0-495C-45B3-9CD0-81789B4B8B5E}"/>
    <cellStyle name="Warning Text 8 6 2" xfId="26418" xr:uid="{60004757-1F27-469D-BD25-2C69DDB5DD81}"/>
    <cellStyle name="Warning Text 8 6 2 2" xfId="26419" xr:uid="{6BFED686-44BB-43AD-9679-84FDEE246120}"/>
    <cellStyle name="Warning Text 8 6 3" xfId="26420" xr:uid="{A230DCF1-B152-4D6C-B06D-69C417CEF185}"/>
    <cellStyle name="Warning Text 8 6 3 2" xfId="26421" xr:uid="{E729A591-2396-498F-938E-FF01C6192BA2}"/>
    <cellStyle name="Warning Text 8 6 4" xfId="26422" xr:uid="{4E86A328-CB37-440D-A920-6CD684518C37}"/>
    <cellStyle name="Warning Text 8 7" xfId="26423" xr:uid="{AD279382-FCA9-4DAF-B485-4A34F6F01C22}"/>
    <cellStyle name="Warning Text 8 7 2" xfId="26424" xr:uid="{58EE978D-99AA-454B-9056-9CB3B9E7A3D2}"/>
    <cellStyle name="Warning Text 8 8" xfId="26425" xr:uid="{F559EE32-D6C6-4A8D-8A15-72CC79C7FA7C}"/>
    <cellStyle name="Warning Text 8 8 2" xfId="26426" xr:uid="{020D8A3E-3623-4C36-A502-BCDCA6C052F2}"/>
    <cellStyle name="Warning Text 8 9" xfId="26427" xr:uid="{8467C9E0-C3E6-4F34-B7DB-AAF0E4A8E264}"/>
    <cellStyle name="Warning Text 8 9 2" xfId="26428" xr:uid="{59AD4D1B-289F-41DF-A18D-88EFE940BA7E}"/>
    <cellStyle name="Warning Text 9" xfId="6506" xr:uid="{105B44D5-B483-4FED-A000-B81B2068BEA0}"/>
    <cellStyle name="Warning Text 9 10" xfId="26430" xr:uid="{0032638C-AED7-40FE-BEEA-D2D96131757B}"/>
    <cellStyle name="Warning Text 9 11" xfId="26431" xr:uid="{E03E4CF0-40E7-4B13-BED2-39500B9834AD}"/>
    <cellStyle name="Warning Text 9 12" xfId="26429" xr:uid="{115AAC0D-FD7D-42F3-895E-F817DE00E3F2}"/>
    <cellStyle name="Warning Text 9 13" xfId="8298" xr:uid="{5E60F828-C0D0-4C73-A0EF-871165925735}"/>
    <cellStyle name="Warning Text 9 2" xfId="26432" xr:uid="{5C23437D-8165-47B3-A384-36820A40F6A1}"/>
    <cellStyle name="Warning Text 9 2 2" xfId="26433" xr:uid="{4A2DF9C1-D24C-43AB-BE35-064688CC5F3B}"/>
    <cellStyle name="Warning Text 9 2 2 2" xfId="26434" xr:uid="{46727CDF-A017-457E-ABB2-73FF34B13F0F}"/>
    <cellStyle name="Warning Text 9 2 3" xfId="26435" xr:uid="{CC2BE061-A6A7-4ACD-97EA-676029B9DE5A}"/>
    <cellStyle name="Warning Text 9 2 3 2" xfId="26436" xr:uid="{A3A3CEE2-4C2C-4368-A235-71DC861AF549}"/>
    <cellStyle name="Warning Text 9 2 4" xfId="26437" xr:uid="{CA5229E0-9338-4C5D-822B-C53E66396DFC}"/>
    <cellStyle name="Warning Text 9 2 5" xfId="26438" xr:uid="{7D6F411C-E1AD-4921-BD89-E0A596DBFAF3}"/>
    <cellStyle name="Warning Text 9 3" xfId="26439" xr:uid="{0650111F-B525-4B3C-900A-4712A6325136}"/>
    <cellStyle name="Warning Text 9 3 2" xfId="26440" xr:uid="{4DD7B917-B84B-4A4B-B1C9-BC92F0B728DD}"/>
    <cellStyle name="Warning Text 9 3 2 2" xfId="26441" xr:uid="{98BDAB0E-C7D4-427F-9A80-9D960A1B8602}"/>
    <cellStyle name="Warning Text 9 3 3" xfId="26442" xr:uid="{9B7DF330-8113-482A-876E-86F67755D7BD}"/>
    <cellStyle name="Warning Text 9 3 3 2" xfId="26443" xr:uid="{D7F11C85-67D9-447A-B5D7-406D50A2567F}"/>
    <cellStyle name="Warning Text 9 3 4" xfId="26444" xr:uid="{C9CBEF75-CF73-4A3E-9D59-8E87223505F5}"/>
    <cellStyle name="Warning Text 9 4" xfId="26445" xr:uid="{1202FC06-AAB8-4A46-B4B5-673AC60F03DB}"/>
    <cellStyle name="Warning Text 9 4 2" xfId="26446" xr:uid="{9A0C5A86-7AA1-4B89-8435-88D2E79AFD68}"/>
    <cellStyle name="Warning Text 9 4 2 2" xfId="26447" xr:uid="{373CCA19-9B85-4D84-A35E-FC95509BF665}"/>
    <cellStyle name="Warning Text 9 4 3" xfId="26448" xr:uid="{27516204-26D7-4CC5-8FF9-C4DCBA367308}"/>
    <cellStyle name="Warning Text 9 4 3 2" xfId="26449" xr:uid="{AD86D1D3-7AAB-43B7-BFBB-73CEFE246B3D}"/>
    <cellStyle name="Warning Text 9 4 4" xfId="26450" xr:uid="{53D5ACB3-1803-4C07-9A5B-E44D5E6A3F0E}"/>
    <cellStyle name="Warning Text 9 5" xfId="26451" xr:uid="{6FC8FB50-8F60-44E4-9327-11BDAF03FBD1}"/>
    <cellStyle name="Warning Text 9 5 2" xfId="26452" xr:uid="{DAE5DA07-E104-4615-9F79-8E02DFA456A3}"/>
    <cellStyle name="Warning Text 9 5 2 2" xfId="26453" xr:uid="{D9E14B3B-FC17-4AFF-8CD9-891E13E7D699}"/>
    <cellStyle name="Warning Text 9 5 3" xfId="26454" xr:uid="{347C93A3-F900-49A8-A198-91823047B909}"/>
    <cellStyle name="Warning Text 9 5 3 2" xfId="26455" xr:uid="{3026F159-9E68-41D9-8E75-93D71E4E6AE1}"/>
    <cellStyle name="Warning Text 9 5 4" xfId="26456" xr:uid="{C4A26F96-940F-4084-9072-CC99BAD23D0C}"/>
    <cellStyle name="Warning Text 9 5 4 2" xfId="26457" xr:uid="{6F591194-5EFA-4F0A-8913-DE54F90589B6}"/>
    <cellStyle name="Warning Text 9 5 5" xfId="26458" xr:uid="{D4288336-02CD-4621-B267-197CF7173261}"/>
    <cellStyle name="Warning Text 9 6" xfId="26459" xr:uid="{175CED79-1755-49F7-9971-1F9A450D81B7}"/>
    <cellStyle name="Warning Text 9 6 2" xfId="26460" xr:uid="{79698C05-F9E3-4EA4-908A-1DA9232153D5}"/>
    <cellStyle name="Warning Text 9 6 2 2" xfId="26461" xr:uid="{FD973CF2-5BCB-4CE0-941E-ADAE0B8AB5EA}"/>
    <cellStyle name="Warning Text 9 6 3" xfId="26462" xr:uid="{047ADE39-5A64-45F4-AF7C-4D764DF2724C}"/>
    <cellStyle name="Warning Text 9 6 3 2" xfId="26463" xr:uid="{87F76C1F-5A35-43F5-94CC-F2EB6112EB8F}"/>
    <cellStyle name="Warning Text 9 6 4" xfId="26464" xr:uid="{13AFD99E-88C6-456E-BF18-97994B48DCDD}"/>
    <cellStyle name="Warning Text 9 7" xfId="26465" xr:uid="{0B2AEAA8-6D00-4BBE-994A-863DB156A8A8}"/>
    <cellStyle name="Warning Text 9 7 2" xfId="26466" xr:uid="{E0B87548-7AED-4B8A-BA93-99182A87AE6C}"/>
    <cellStyle name="Warning Text 9 8" xfId="26467" xr:uid="{6AC06660-D537-4210-8A6E-B9F0D1B623FA}"/>
    <cellStyle name="Warning Text 9 8 2" xfId="26468" xr:uid="{765A9B60-3A8A-4B4A-B2DC-8ECA84D88FBF}"/>
    <cellStyle name="Warning Text 9 9" xfId="26469" xr:uid="{AA868F45-33DF-4A51-ABAF-43138F4AD3DD}"/>
    <cellStyle name="Warning Text 9 9 2" xfId="26470" xr:uid="{91C6FE7A-BC5B-40D6-9A1C-FFADADC1B114}"/>
    <cellStyle name="Zelle überprüfen" xfId="6507" xr:uid="{90E760FA-0900-46E5-8A39-45EEC5716AA7}"/>
    <cellStyle name="Zelle überprüfen 10" xfId="26472" xr:uid="{7C84EBD3-85F8-43C0-9C7B-CFBEDB439383}"/>
    <cellStyle name="Zelle überprüfen 11" xfId="26473" xr:uid="{B2D22EBD-F733-4832-B546-1586AB6E7F1A}"/>
    <cellStyle name="Zelle überprüfen 12" xfId="26471" xr:uid="{9BE41386-4C2D-4022-92C1-B47D5B8A4B22}"/>
    <cellStyle name="Zelle überprüfen 13" xfId="8299" xr:uid="{4F6EC8E9-FE46-41AD-95D0-AA3FDE828977}"/>
    <cellStyle name="Zelle überprüfen 2" xfId="26474" xr:uid="{47696F8F-D38D-46D4-A536-7C87EEC454FD}"/>
    <cellStyle name="Zelle überprüfen 2 2" xfId="26475" xr:uid="{4C2ED31F-A267-4C5A-9F92-6B8206D586E2}"/>
    <cellStyle name="Zelle überprüfen 2 2 2" xfId="26476" xr:uid="{E71265DC-20B7-4140-8C06-434F76B71F60}"/>
    <cellStyle name="Zelle überprüfen 2 3" xfId="26477" xr:uid="{83EB12D3-3ACB-43D3-AE81-634F11ED5A9D}"/>
    <cellStyle name="Zelle überprüfen 2 3 2" xfId="26478" xr:uid="{1E5C984F-9E14-4CC3-8F30-CCAD2D08AAB7}"/>
    <cellStyle name="Zelle überprüfen 2 4" xfId="26479" xr:uid="{457073EA-8301-4DED-94A8-8289767A61AB}"/>
    <cellStyle name="Zelle überprüfen 2 5" xfId="26480" xr:uid="{8D78BC8A-BE0C-406E-BA60-F865C36688F2}"/>
    <cellStyle name="Zelle überprüfen 3" xfId="26481" xr:uid="{BD6B4F74-4967-442E-A72E-823766F547A2}"/>
    <cellStyle name="Zelle überprüfen 3 2" xfId="26482" xr:uid="{1DB3F7DA-0458-4AAF-9068-6FAFC0FC1E59}"/>
    <cellStyle name="Zelle überprüfen 3 2 2" xfId="26483" xr:uid="{2BF5A714-3078-4554-8645-3ECBC4FBC1DA}"/>
    <cellStyle name="Zelle überprüfen 3 3" xfId="26484" xr:uid="{9D52779F-29EF-4307-964C-C4CBC5084F7D}"/>
    <cellStyle name="Zelle überprüfen 3 3 2" xfId="26485" xr:uid="{8587C1FF-FAE6-4021-8755-E60530018CA9}"/>
    <cellStyle name="Zelle überprüfen 3 4" xfId="26486" xr:uid="{826CDF89-7A22-494F-AE3D-07CAF50A6D5F}"/>
    <cellStyle name="Zelle überprüfen 4" xfId="26487" xr:uid="{398BC20A-0D79-4196-9A2E-02FC15F7E521}"/>
    <cellStyle name="Zelle überprüfen 4 2" xfId="26488" xr:uid="{6A1D95A6-75DC-4A59-8677-2091FEB3B59D}"/>
    <cellStyle name="Zelle überprüfen 4 2 2" xfId="26489" xr:uid="{DE1860C7-090A-48F0-8FA1-89E0A559C5F7}"/>
    <cellStyle name="Zelle überprüfen 4 3" xfId="26490" xr:uid="{16A15FEA-94BE-4B49-9FA1-11024BA47102}"/>
    <cellStyle name="Zelle überprüfen 4 3 2" xfId="26491" xr:uid="{C754FC6F-05BF-4E84-B29C-E6881D103B51}"/>
    <cellStyle name="Zelle überprüfen 4 4" xfId="26492" xr:uid="{52596DB0-3471-4BBE-9F1C-F69FDF005271}"/>
    <cellStyle name="Zelle überprüfen 5" xfId="26493" xr:uid="{B58F6EC8-ABE0-4225-906A-32770FFA91C6}"/>
    <cellStyle name="Zelle überprüfen 5 2" xfId="26494" xr:uid="{60E3B5A8-4EAB-46D9-9184-5EFBE3287062}"/>
    <cellStyle name="Zelle überprüfen 5 2 2" xfId="26495" xr:uid="{9AC78680-61C2-4248-9EE0-EF582FEB269E}"/>
    <cellStyle name="Zelle überprüfen 5 3" xfId="26496" xr:uid="{5F623391-5B21-497F-A9E1-6890996F310E}"/>
    <cellStyle name="Zelle überprüfen 5 3 2" xfId="26497" xr:uid="{E44FD34D-70D1-4ABC-BCD8-420AFC328CAE}"/>
    <cellStyle name="Zelle überprüfen 5 4" xfId="26498" xr:uid="{609299FF-ABB2-462F-BF74-A4DAA169A4AE}"/>
    <cellStyle name="Zelle überprüfen 5 4 2" xfId="26499" xr:uid="{02ADE7C9-05E6-4CC8-B1F6-8F5EDB496F93}"/>
    <cellStyle name="Zelle überprüfen 5 5" xfId="26500" xr:uid="{9981DB9B-8083-4102-8146-E40BE76A4887}"/>
    <cellStyle name="Zelle überprüfen 6" xfId="26501" xr:uid="{93CED854-5726-42ED-B556-9CB6EA2EA40E}"/>
    <cellStyle name="Zelle überprüfen 6 2" xfId="26502" xr:uid="{75184410-3BE0-4272-BFF0-C47FF231E114}"/>
    <cellStyle name="Zelle überprüfen 6 2 2" xfId="26503" xr:uid="{31D0A2D8-C427-4088-B4FC-212DC07D606F}"/>
    <cellStyle name="Zelle überprüfen 6 3" xfId="26504" xr:uid="{A1B1717D-F8D6-4862-9498-89A03E66921F}"/>
    <cellStyle name="Zelle überprüfen 6 3 2" xfId="26505" xr:uid="{840E0DFB-8815-4A10-9658-A9C96673A7DF}"/>
    <cellStyle name="Zelle überprüfen 6 4" xfId="26506" xr:uid="{193496A9-AED8-4DB6-B9B7-8389E636C9B1}"/>
    <cellStyle name="Zelle überprüfen 7" xfId="26507" xr:uid="{C995416E-4C0B-43B7-93BC-D6EDC03D3115}"/>
    <cellStyle name="Zelle überprüfen 7 2" xfId="26508" xr:uid="{67B397B8-9265-49F4-9B86-29E66E03E4FA}"/>
    <cellStyle name="Zelle überprüfen 8" xfId="26509" xr:uid="{822D376B-CC42-46CB-B81A-BFD06BD4EFF8}"/>
    <cellStyle name="Zelle überprüfen 8 2" xfId="26510" xr:uid="{E849F894-11ED-4D10-81D9-43242C1A14C1}"/>
    <cellStyle name="Zelle überprüfen 9" xfId="26511" xr:uid="{4DA92882-6368-4BDD-99EE-A0C91B67DD9A}"/>
    <cellStyle name="Zelle überprüfen 9 2" xfId="26512" xr:uid="{35BE8B1C-C06D-4EA6-951A-E6624854E04D}"/>
    <cellStyle name="Гиперссылка" xfId="6508" xr:uid="{32D32055-66B7-4761-B63D-CDE488CA7850}"/>
    <cellStyle name="Гиперссылка 10" xfId="26514" xr:uid="{29B514A3-AED5-4656-8CA8-B2233652F1FF}"/>
    <cellStyle name="Гиперссылка 11" xfId="26515" xr:uid="{B898598B-8FDB-4F43-A4B6-95F854735D6F}"/>
    <cellStyle name="Гиперссылка 12" xfId="26513" xr:uid="{10BAF9AB-68A8-4818-A212-CC1661A72919}"/>
    <cellStyle name="Гиперссылка 13" xfId="8300" xr:uid="{7512BBAB-DC75-484F-8F0E-768F45CC7C93}"/>
    <cellStyle name="Гиперссылка 2" xfId="26516" xr:uid="{7800ADD4-2E1D-4527-9563-C61505BAE5E3}"/>
    <cellStyle name="Гиперссылка 2 2" xfId="26517" xr:uid="{616F0664-0BB4-43BA-9CD5-5089C83CBC68}"/>
    <cellStyle name="Гиперссылка 2 2 2" xfId="26518" xr:uid="{79996553-4065-47A4-ABA5-6EB3DDC96747}"/>
    <cellStyle name="Гиперссылка 2 3" xfId="26519" xr:uid="{FAD39EAC-6A27-4EA0-A056-C273626B204A}"/>
    <cellStyle name="Гиперссылка 2 3 2" xfId="26520" xr:uid="{D8A162D7-DBC4-4070-BAAF-1854CB0298FC}"/>
    <cellStyle name="Гиперссылка 2 4" xfId="26521" xr:uid="{46FB76D3-9EE0-4D81-9FEC-7452D5A479DB}"/>
    <cellStyle name="Гиперссылка 2 5" xfId="26522" xr:uid="{208B2FD9-584B-4D73-A3FF-BD679C54F339}"/>
    <cellStyle name="Гиперссылка 3" xfId="26523" xr:uid="{8FE37752-64B9-4BC5-8C2A-836FAE17791D}"/>
    <cellStyle name="Гиперссылка 3 2" xfId="26524" xr:uid="{A50D1A4D-AAE2-49AA-A52A-281052C8B1F1}"/>
    <cellStyle name="Гиперссылка 3 2 2" xfId="26525" xr:uid="{C8B954CF-33B7-470A-BE7A-3DDA125AE2D3}"/>
    <cellStyle name="Гиперссылка 3 3" xfId="26526" xr:uid="{D78ACE79-866C-4C59-9FE2-BFEF816572F6}"/>
    <cellStyle name="Гиперссылка 3 3 2" xfId="26527" xr:uid="{E93FD466-9F48-49CE-BC76-43DE55D82515}"/>
    <cellStyle name="Гиперссылка 3 4" xfId="26528" xr:uid="{F2E4ED64-4DA0-498C-9CB1-37396F8F4C86}"/>
    <cellStyle name="Гиперссылка 4" xfId="26529" xr:uid="{50D78D07-FDAD-43EE-B955-667B98BA7127}"/>
    <cellStyle name="Гиперссылка 4 2" xfId="26530" xr:uid="{1DACA9B0-A40E-4190-A68A-2257E2E6D73B}"/>
    <cellStyle name="Гиперссылка 4 2 2" xfId="26531" xr:uid="{54A64337-D4C1-4B21-8E96-238A709EE35F}"/>
    <cellStyle name="Гиперссылка 4 3" xfId="26532" xr:uid="{017E4337-6039-41E1-A6CB-9C857BF873D3}"/>
    <cellStyle name="Гиперссылка 4 3 2" xfId="26533" xr:uid="{2B12D63F-B807-4E86-B96F-32DD11CB8B5E}"/>
    <cellStyle name="Гиперссылка 4 4" xfId="26534" xr:uid="{2805A423-CB80-41FB-A140-32BFD4B33906}"/>
    <cellStyle name="Гиперссылка 5" xfId="26535" xr:uid="{271EE964-3596-4D24-953D-0CE908956FEC}"/>
    <cellStyle name="Гиперссылка 5 2" xfId="26536" xr:uid="{833FB922-830C-4B8B-81FE-CEAF92CB19D1}"/>
    <cellStyle name="Гиперссылка 5 2 2" xfId="26537" xr:uid="{C166AAAB-733E-4937-9907-02F4C3B05D13}"/>
    <cellStyle name="Гиперссылка 5 3" xfId="26538" xr:uid="{7F09869E-FD17-4BED-A962-27AC4DF359ED}"/>
    <cellStyle name="Гиперссылка 5 3 2" xfId="26539" xr:uid="{4A7CCE55-B48F-4D1C-B217-8B6AE440E29A}"/>
    <cellStyle name="Гиперссылка 5 4" xfId="26540" xr:uid="{6C8C368E-219B-4758-9491-CB64DDF3C65F}"/>
    <cellStyle name="Гиперссылка 5 4 2" xfId="26541" xr:uid="{A3455AEA-A554-46DA-A304-538EC4CD041D}"/>
    <cellStyle name="Гиперссылка 5 5" xfId="26542" xr:uid="{653651E4-4C4E-4AC0-BDDC-F9040A8504A4}"/>
    <cellStyle name="Гиперссылка 6" xfId="26543" xr:uid="{B8337D54-8770-4849-A930-D9A9BC3DAD87}"/>
    <cellStyle name="Гиперссылка 6 2" xfId="26544" xr:uid="{F1FCC504-94B1-41D7-A4D0-EC6280DCBE04}"/>
    <cellStyle name="Гиперссылка 6 2 2" xfId="26545" xr:uid="{D2D850D3-1C2D-4745-ABA2-D7A14B4249C3}"/>
    <cellStyle name="Гиперссылка 6 3" xfId="26546" xr:uid="{46C94F48-4AB2-4827-BD6F-D23218E91071}"/>
    <cellStyle name="Гиперссылка 6 3 2" xfId="26547" xr:uid="{B2B33014-41A2-4D2B-8F9A-E7B285F0BEF0}"/>
    <cellStyle name="Гиперссылка 6 4" xfId="26548" xr:uid="{F587EF14-8731-4261-BC14-F8A893BA7A72}"/>
    <cellStyle name="Гиперссылка 7" xfId="26549" xr:uid="{26848BA9-A5CE-49D9-A540-95E601923838}"/>
    <cellStyle name="Гиперссылка 7 2" xfId="26550" xr:uid="{45FBE289-452B-4596-97D5-B5C203010369}"/>
    <cellStyle name="Гиперссылка 8" xfId="26551" xr:uid="{A2A975CE-BC1B-4D38-8625-892776F3ADFA}"/>
    <cellStyle name="Гиперссылка 8 2" xfId="26552" xr:uid="{E3F78186-03C1-4276-A358-FF4F64122103}"/>
    <cellStyle name="Гиперссылка 9" xfId="26553" xr:uid="{1F34E54C-242E-4AFC-AA0E-A0E519602758}"/>
    <cellStyle name="Гиперссылка 9 2" xfId="26554" xr:uid="{93285D97-D41A-4DFF-AC52-AE12DEE56EDE}"/>
    <cellStyle name="Обычный_2++" xfId="6509" xr:uid="{2677855B-B224-4A12-BF0D-C58BDC049B39}"/>
    <cellStyle name="已访问的超链接" xfId="2039" xr:uid="{A2E7C927-F46C-4E46-9270-AFF1392D7744}"/>
    <cellStyle name="已访问的超链接 10" xfId="26556" xr:uid="{5BD862F8-DCFC-4C40-A5F7-69FDE658CCA4}"/>
    <cellStyle name="已访问的超链接 11" xfId="26557" xr:uid="{A593DB8E-A3B5-4F2B-871B-E0036825C80A}"/>
    <cellStyle name="已访问的超链接 12" xfId="26555" xr:uid="{5613161F-43C3-4A5D-B324-A70F72AEEE3E}"/>
    <cellStyle name="已访问的超链接 13" xfId="7347" xr:uid="{90B2B531-2639-4D63-9E7A-D54E5B247F08}"/>
    <cellStyle name="已访问的超链接 14" xfId="6510" xr:uid="{F45BDB9F-00AF-4F25-8FB1-117A8B0FEF2F}"/>
    <cellStyle name="已访问的超链接 2" xfId="26558" xr:uid="{1EABB4DA-D105-41EC-BF8D-5446E8EF6127}"/>
    <cellStyle name="已访问的超链接 2 2" xfId="26559" xr:uid="{48C55CB9-6367-463F-BE96-943A2EEB08D2}"/>
    <cellStyle name="已访问的超链接 2 2 2" xfId="26560" xr:uid="{BD866585-CF0E-4B51-94A6-8316A22BEBD9}"/>
    <cellStyle name="已访问的超链接 2 3" xfId="26561" xr:uid="{494BF03A-DE2A-4642-9F73-D79CBB20F401}"/>
    <cellStyle name="已访问的超链接 2 3 2" xfId="26562" xr:uid="{4E4DEA9C-1957-4A70-84F1-8C786B6F9618}"/>
    <cellStyle name="已访问的超链接 2 4" xfId="26563" xr:uid="{C146258C-4B19-4D12-BF3C-3996E971ECBC}"/>
    <cellStyle name="已访问的超链接 2 5" xfId="26564" xr:uid="{28BF0A33-8F2F-4619-A8D7-5F1C83E486D3}"/>
    <cellStyle name="已访问的超链接 3" xfId="26565" xr:uid="{0ABC84CD-F1BB-49E8-B92D-04FB78BBC475}"/>
    <cellStyle name="已访问的超链接 3 2" xfId="26566" xr:uid="{3BA5421A-2760-43DC-B95C-F83AAFB4AB05}"/>
    <cellStyle name="已访问的超链接 3 2 2" xfId="26567" xr:uid="{B1394B58-625C-4345-9BCF-09C4D6DCA51A}"/>
    <cellStyle name="已访问的超链接 3 3" xfId="26568" xr:uid="{8A8F439C-DD8B-47B4-A8FC-F1D3905781D1}"/>
    <cellStyle name="已访问的超链接 3 3 2" xfId="26569" xr:uid="{35C3B24D-3DF1-425B-AFB2-DB6870342441}"/>
    <cellStyle name="已访问的超链接 3 4" xfId="26570" xr:uid="{0FDDD442-4D31-4768-86EB-C10DD6868029}"/>
    <cellStyle name="已访问的超链接 4" xfId="26571" xr:uid="{3A2447A1-E05D-4742-AAF4-CFD5B4BDFDD4}"/>
    <cellStyle name="已访问的超链接 4 2" xfId="26572" xr:uid="{9D32CDA8-3366-4497-B6A6-9427B0EA2B85}"/>
    <cellStyle name="已访问的超链接 4 2 2" xfId="26573" xr:uid="{7DEB77C3-3DDF-4C68-83A1-887E3E5C625F}"/>
    <cellStyle name="已访问的超链接 4 3" xfId="26574" xr:uid="{B44F6C13-D7F6-4B7D-968F-F54F6B619E02}"/>
    <cellStyle name="已访问的超链接 4 3 2" xfId="26575" xr:uid="{E2496AA3-10CE-45AF-8B6C-A6201F6599BE}"/>
    <cellStyle name="已访问的超链接 4 4" xfId="26576" xr:uid="{53A29037-61BD-4979-BACA-4727E66AF9D6}"/>
    <cellStyle name="已访问的超链接 5" xfId="26577" xr:uid="{80C1ACB5-3514-4FF7-ADE3-1D0DBF967664}"/>
    <cellStyle name="已访问的超链接 5 2" xfId="26578" xr:uid="{7D99F631-8F00-4CE7-A7A1-AB8AFAA2FDBE}"/>
    <cellStyle name="已访问的超链接 5 2 2" xfId="26579" xr:uid="{4A028FF7-D3A0-4619-BC39-1300993A772A}"/>
    <cellStyle name="已访问的超链接 5 3" xfId="26580" xr:uid="{125A9B4F-DBEE-43D6-AB16-0C4B24842ADB}"/>
    <cellStyle name="已访问的超链接 5 3 2" xfId="26581" xr:uid="{66E3BA55-4225-45BE-A8E6-63B4DB1C6712}"/>
    <cellStyle name="已访问的超链接 5 4" xfId="26582" xr:uid="{CDAECAE2-4D9D-4215-AD5C-21D804CFA97E}"/>
    <cellStyle name="已访问的超链接 5 4 2" xfId="26583" xr:uid="{6026EF76-5138-4F54-862F-E64A7D4FA295}"/>
    <cellStyle name="已访问的超链接 5 5" xfId="26584" xr:uid="{DB48754A-DB20-432E-A153-CA14FD561506}"/>
    <cellStyle name="已访问的超链接 6" xfId="26585" xr:uid="{4A11A053-9D89-4337-9AEA-6B4BC4B14520}"/>
    <cellStyle name="已访问的超链接 6 2" xfId="26586" xr:uid="{083F51CC-7A4F-4E2B-83C5-1498AF40BCB3}"/>
    <cellStyle name="已访问的超链接 6 2 2" xfId="26587" xr:uid="{89A9AFE7-76B2-4792-B88A-901D1A1BF69E}"/>
    <cellStyle name="已访问的超链接 6 3" xfId="26588" xr:uid="{7A2A4B03-5FDD-4971-BD17-215D08B9831E}"/>
    <cellStyle name="已访问的超链接 6 3 2" xfId="26589" xr:uid="{619D2BD2-9391-4B38-AEBE-040BCFAB21AB}"/>
    <cellStyle name="已访问的超链接 6 4" xfId="26590" xr:uid="{3D9C71FA-D33B-4406-9C15-1367FC2C4EE7}"/>
    <cellStyle name="已访问的超链接 7" xfId="26591" xr:uid="{FEDF9A47-2ADD-4760-A510-11FA89EE4C4B}"/>
    <cellStyle name="已访问的超链接 7 2" xfId="26592" xr:uid="{43D2CBB1-4DCA-4154-891B-EA278DA664A5}"/>
    <cellStyle name="已访问的超链接 8" xfId="26593" xr:uid="{CFEA80EB-E8B2-4E9E-AE43-703389659211}"/>
    <cellStyle name="已访问的超链接 8 2" xfId="26594" xr:uid="{ED8D10CA-DB83-4249-AFBA-DFFF18D219CE}"/>
    <cellStyle name="已访问的超链接 9" xfId="26595" xr:uid="{11C500D9-CDE9-434F-A53D-843DBD462BA2}"/>
    <cellStyle name="已访问的超链接 9 2" xfId="26596" xr:uid="{06109851-80B9-4D1A-B7B3-9FBBF51534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1143615</xdr:colOff>
      <xdr:row>104</xdr:row>
      <xdr:rowOff>71694</xdr:rowOff>
    </xdr:from>
    <xdr:to>
      <xdr:col>18</xdr:col>
      <xdr:colOff>99009</xdr:colOff>
      <xdr:row>134</xdr:row>
      <xdr:rowOff>105940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1A687A-A108-4B00-9876-B57A758B5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75228" y="23904678"/>
          <a:ext cx="13632087" cy="553573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nergy Modelling Lab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307C98"/>
      </a:accent1>
      <a:accent2>
        <a:srgbClr val="794F83"/>
      </a:accent2>
      <a:accent3>
        <a:srgbClr val="3A9C54"/>
      </a:accent3>
      <a:accent4>
        <a:srgbClr val="41B1A9"/>
      </a:accent4>
      <a:accent5>
        <a:srgbClr val="BB4A47"/>
      </a:accent5>
      <a:accent6>
        <a:srgbClr val="EDB109"/>
      </a:accent6>
      <a:hlink>
        <a:srgbClr val="245D72"/>
      </a:hlink>
      <a:folHlink>
        <a:srgbClr val="173E4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agasc.ie/media/website/publications/2010/868_StrawForEnergy-1.pdf" TargetMode="External"/><Relationship Id="rId13" Type="http://schemas.openxmlformats.org/officeDocument/2006/relationships/hyperlink" Target="https://www.sciencedirect.com/science/article/pii/S0961953419300303?via%3Dihub" TargetMode="External"/><Relationship Id="rId3" Type="http://schemas.openxmlformats.org/officeDocument/2006/relationships/hyperlink" Target="https://ccnyeec.org/wp-content/uploads/2016/11/FINAL20Regeneron20FWTE.pdf" TargetMode="External"/><Relationship Id="rId7" Type="http://schemas.openxmlformats.org/officeDocument/2006/relationships/hyperlink" Target="https://www.teagasc.ie/media/website/publications/2010/868_StrawForEnergy-1.pdf" TargetMode="External"/><Relationship Id="rId12" Type="http://schemas.openxmlformats.org/officeDocument/2006/relationships/hyperlink" Target="https://www.sciencedirect.com/science/article/pii/S0961953419300303?via%3Dihub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www.researchgate.net/publication/337605837_Rice_Straw_Overview_Availability_Properties_and_Management_Practices/figures?lo=1&amp;utm_source=google&amp;utm_medium=organic" TargetMode="External"/><Relationship Id="rId16" Type="http://schemas.openxmlformats.org/officeDocument/2006/relationships/hyperlink" Target="https://www.daera-ni.gov.uk/articles/water-advice-livestock-farmers" TargetMode="External"/><Relationship Id="rId1" Type="http://schemas.openxmlformats.org/officeDocument/2006/relationships/hyperlink" Target="https://www.teagasc.ie/media/website/publications/2010/868_StrawForEnergy-1.pdf" TargetMode="External"/><Relationship Id="rId6" Type="http://schemas.openxmlformats.org/officeDocument/2006/relationships/hyperlink" Target="https://www.researchgate.net/publication/291557908_An_Experimental_Determination_of_Gross_Calorific_Value_of_Different_Agroforestry_Species_and_Bio-Based_Industry_Residues/figures?lo=1" TargetMode="External"/><Relationship Id="rId11" Type="http://schemas.openxmlformats.org/officeDocument/2006/relationships/hyperlink" Target="https://www.sciencedirect.com/science/article/pii/S0961953419300303?via%3Dihub" TargetMode="External"/><Relationship Id="rId5" Type="http://schemas.openxmlformats.org/officeDocument/2006/relationships/hyperlink" Target="https://www.teagasc.ie/media/website/publications/2010/868_StrawForEnergy-1.pdf" TargetMode="External"/><Relationship Id="rId15" Type="http://schemas.openxmlformats.org/officeDocument/2006/relationships/hyperlink" Target="https://www.researchgate.net/publication/271061364_Camel_Farming_Sustainability_The_Challenges_of_the_Camel_Farming_System_in_the_XXIth_Century" TargetMode="External"/><Relationship Id="rId10" Type="http://schemas.openxmlformats.org/officeDocument/2006/relationships/hyperlink" Target="https://www.sciencedirect.com/science/article/pii/S0961953419300303?via%3Dihub" TargetMode="External"/><Relationship Id="rId4" Type="http://schemas.openxmlformats.org/officeDocument/2006/relationships/hyperlink" Target="https://www.teagasc.ie/media/website/publications/2010/868_StrawForEnergy-1.pdf" TargetMode="External"/><Relationship Id="rId9" Type="http://schemas.openxmlformats.org/officeDocument/2006/relationships/hyperlink" Target="https://www.teagasc.ie/media/website/publications/2010/868_StrawForEnergy-1.pdf" TargetMode="External"/><Relationship Id="rId14" Type="http://schemas.openxmlformats.org/officeDocument/2006/relationships/hyperlink" Target="https://www.researchgate.net/publication/308128062_Characterization_of_biomass_wood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o.org/aquastat/en/databases/crop-calendar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o.org/faostat/en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o.org/faostat/en/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o.org/faostat/en/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o.org/faostat/en/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o.org/faostat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0"/>
  </sheetPr>
  <dimension ref="B1:AF72"/>
  <sheetViews>
    <sheetView zoomScale="61" workbookViewId="0">
      <selection activeCell="B13" sqref="B13"/>
    </sheetView>
  </sheetViews>
  <sheetFormatPr defaultColWidth="7.21875" defaultRowHeight="15"/>
  <cols>
    <col min="1" max="1" width="7.21875" style="98" customWidth="1"/>
    <col min="2" max="2" width="79" style="98" bestFit="1" customWidth="1"/>
    <col min="3" max="6" width="5.33203125" style="98" customWidth="1"/>
    <col min="7" max="7" width="25.77734375" style="98" bestFit="1" customWidth="1"/>
    <col min="8" max="32" width="5.33203125" style="98" customWidth="1"/>
    <col min="33" max="34" width="7.21875" style="98" customWidth="1"/>
    <col min="35" max="16384" width="7.21875" style="98"/>
  </cols>
  <sheetData>
    <row r="1" spans="2:3" s="1" customFormat="1" ht="28.5" customHeight="1">
      <c r="B1" s="1" t="str">
        <f>"This workbook contains the baseline of the "&amp;B17&amp;" sectors energy flow"</f>
        <v>This workbook contains the baseline of the Afolu sectors energy flow</v>
      </c>
    </row>
    <row r="4" spans="2:3">
      <c r="B4" s="98" t="s">
        <v>0</v>
      </c>
    </row>
    <row r="5" spans="2:3">
      <c r="B5" s="99"/>
      <c r="C5" s="98" t="s">
        <v>1</v>
      </c>
    </row>
    <row r="6" spans="2:3">
      <c r="B6" s="100"/>
      <c r="C6" s="98" t="s">
        <v>2</v>
      </c>
    </row>
    <row r="7" spans="2:3">
      <c r="B7" s="94"/>
      <c r="C7" s="98" t="s">
        <v>3</v>
      </c>
    </row>
    <row r="8" spans="2:3">
      <c r="B8" s="101"/>
      <c r="C8" s="98" t="s">
        <v>4</v>
      </c>
    </row>
    <row r="10" spans="2:3">
      <c r="B10" s="93"/>
      <c r="C10" s="98" t="s">
        <v>5</v>
      </c>
    </row>
    <row r="13" spans="2:3" s="8" customFormat="1" ht="21" customHeight="1">
      <c r="B13" s="8" t="s">
        <v>6</v>
      </c>
    </row>
    <row r="16" spans="2:3">
      <c r="B16" s="93">
        <v>2022</v>
      </c>
      <c r="C16" s="98" t="s">
        <v>7</v>
      </c>
    </row>
    <row r="17" spans="2:32">
      <c r="B17" s="102" t="s">
        <v>1431</v>
      </c>
      <c r="C17" s="98" t="s">
        <v>9</v>
      </c>
    </row>
    <row r="18" spans="2:32">
      <c r="B18" s="102" t="s">
        <v>1432</v>
      </c>
      <c r="C18" s="98" t="s">
        <v>11</v>
      </c>
    </row>
    <row r="20" spans="2:32">
      <c r="B20" s="98" t="s">
        <v>12</v>
      </c>
    </row>
    <row r="21" spans="2:32">
      <c r="B21" s="98" t="s">
        <v>13</v>
      </c>
      <c r="C21" s="103">
        <v>1</v>
      </c>
      <c r="D21" s="103">
        <v>2</v>
      </c>
      <c r="E21" s="103">
        <v>3</v>
      </c>
      <c r="F21" s="103">
        <v>4</v>
      </c>
      <c r="G21" s="103">
        <v>5</v>
      </c>
      <c r="H21" s="103">
        <v>6</v>
      </c>
      <c r="I21" s="103">
        <v>7</v>
      </c>
      <c r="J21" s="103">
        <v>8</v>
      </c>
      <c r="K21" s="103">
        <v>9</v>
      </c>
      <c r="L21" s="103">
        <v>10</v>
      </c>
      <c r="M21" s="103">
        <v>11</v>
      </c>
      <c r="N21" s="103">
        <v>12</v>
      </c>
      <c r="O21" s="103">
        <v>13</v>
      </c>
      <c r="P21" s="103">
        <v>14</v>
      </c>
      <c r="Q21" s="103">
        <v>15</v>
      </c>
      <c r="R21" s="103">
        <v>16</v>
      </c>
      <c r="S21" s="103">
        <v>17</v>
      </c>
      <c r="T21" s="103">
        <v>18</v>
      </c>
      <c r="U21" s="103">
        <v>19</v>
      </c>
      <c r="V21" s="103">
        <v>20</v>
      </c>
      <c r="W21" s="103">
        <v>21</v>
      </c>
      <c r="X21" s="103">
        <v>22</v>
      </c>
      <c r="Y21" s="103">
        <v>23</v>
      </c>
      <c r="Z21" s="103">
        <v>24</v>
      </c>
      <c r="AA21" s="103">
        <v>25</v>
      </c>
      <c r="AB21" s="103">
        <v>26</v>
      </c>
      <c r="AC21" s="103">
        <v>27</v>
      </c>
      <c r="AD21" s="103">
        <v>28</v>
      </c>
      <c r="AE21" s="103">
        <v>29</v>
      </c>
      <c r="AF21" s="103">
        <v>30</v>
      </c>
    </row>
    <row r="22" spans="2:32">
      <c r="B22" s="98" t="s">
        <v>14</v>
      </c>
      <c r="C22" s="86" t="s">
        <v>1788</v>
      </c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</row>
    <row r="25" spans="2:32" s="8" customFormat="1" ht="21" customHeight="1">
      <c r="B25" s="8" t="s">
        <v>15</v>
      </c>
    </row>
    <row r="27" spans="2:32">
      <c r="B27" s="98" t="s">
        <v>16</v>
      </c>
      <c r="G27" s="98" t="s">
        <v>17</v>
      </c>
      <c r="L27" s="98" t="s">
        <v>18</v>
      </c>
    </row>
    <row r="28" spans="2:32">
      <c r="E28" s="98">
        <v>2019</v>
      </c>
      <c r="J28" s="98">
        <f>$B$16</f>
        <v>2022</v>
      </c>
      <c r="O28" s="98">
        <f>$B$16</f>
        <v>2022</v>
      </c>
    </row>
    <row r="29" spans="2:32">
      <c r="B29" s="98" t="s">
        <v>19</v>
      </c>
      <c r="G29" s="98" t="s">
        <v>19</v>
      </c>
      <c r="J29" s="104"/>
      <c r="L29" s="98" t="s">
        <v>19</v>
      </c>
      <c r="O29" s="98">
        <v>1</v>
      </c>
    </row>
    <row r="30" spans="2:32">
      <c r="B30" s="98" t="s">
        <v>20</v>
      </c>
      <c r="G30" s="98" t="s">
        <v>20</v>
      </c>
      <c r="J30" s="104"/>
      <c r="L30" s="98" t="s">
        <v>20</v>
      </c>
      <c r="O30" s="98">
        <v>1</v>
      </c>
    </row>
    <row r="31" spans="2:32">
      <c r="B31" s="98" t="s">
        <v>21</v>
      </c>
      <c r="G31" s="98" t="s">
        <v>21</v>
      </c>
      <c r="J31" s="104"/>
      <c r="L31" s="98" t="s">
        <v>21</v>
      </c>
      <c r="O31" s="98">
        <v>1</v>
      </c>
    </row>
    <row r="32" spans="2:32">
      <c r="B32" s="98" t="s">
        <v>22</v>
      </c>
      <c r="G32" s="98" t="s">
        <v>23</v>
      </c>
      <c r="J32" s="104"/>
      <c r="L32" s="98" t="s">
        <v>23</v>
      </c>
      <c r="O32" s="98">
        <v>1</v>
      </c>
    </row>
    <row r="53" spans="2:2" s="8" customFormat="1" ht="21" customHeight="1">
      <c r="B53" s="8" t="s">
        <v>24</v>
      </c>
    </row>
    <row r="72" spans="2:2" s="8" customFormat="1" ht="21" customHeight="1">
      <c r="B72" s="8" t="s">
        <v>25</v>
      </c>
    </row>
  </sheetData>
  <phoneticPr fontId="27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0"/>
  </sheetPr>
  <dimension ref="B1:R244"/>
  <sheetViews>
    <sheetView workbookViewId="0">
      <selection activeCell="B1" sqref="B1"/>
    </sheetView>
  </sheetViews>
  <sheetFormatPr defaultRowHeight="15"/>
  <cols>
    <col min="1" max="1" width="8.88671875" style="13"/>
    <col min="2" max="2" width="12.6640625" style="13" bestFit="1" customWidth="1"/>
    <col min="3" max="3" width="16" style="13" bestFit="1" customWidth="1"/>
    <col min="4" max="4" width="8.88671875" style="13"/>
    <col min="5" max="5" width="3.6640625" style="377" customWidth="1"/>
    <col min="6" max="6" width="8.88671875" style="13"/>
    <col min="7" max="7" width="42.21875" style="13" customWidth="1"/>
    <col min="8" max="8" width="3.21875" style="13" customWidth="1"/>
    <col min="9" max="9" width="15" style="13" bestFit="1" customWidth="1"/>
    <col min="10" max="10" width="3.21875" style="13" customWidth="1"/>
    <col min="11" max="11" width="17.109375" style="13" bestFit="1" customWidth="1"/>
    <col min="12" max="12" width="3.21875" style="13" customWidth="1"/>
    <col min="13" max="13" width="12" style="13" bestFit="1" customWidth="1"/>
    <col min="14" max="14" width="8.88671875" style="13"/>
    <col min="15" max="15" width="2.77734375" style="377" customWidth="1"/>
    <col min="16" max="16" width="8.88671875" style="13"/>
    <col min="17" max="17" width="18.109375" style="13" bestFit="1" customWidth="1"/>
    <col min="18" max="18" width="28" style="13" bestFit="1" customWidth="1"/>
    <col min="19" max="19" width="28.109375" style="13" bestFit="1" customWidth="1"/>
    <col min="20" max="16384" width="8.88671875" style="13"/>
  </cols>
  <sheetData>
    <row r="1" spans="2:18" s="374" customFormat="1" ht="33" customHeight="1">
      <c r="B1" s="375" t="s">
        <v>26</v>
      </c>
    </row>
    <row r="3" spans="2:18" ht="17.45" customHeight="1">
      <c r="B3" s="376"/>
    </row>
    <row r="4" spans="2:18" ht="15.6" customHeight="1">
      <c r="Q4" s="59" t="s">
        <v>27</v>
      </c>
    </row>
    <row r="5" spans="2:18" ht="15.6" customHeight="1">
      <c r="C5" s="13" t="s">
        <v>28</v>
      </c>
      <c r="G5" s="59" t="s">
        <v>29</v>
      </c>
      <c r="I5" s="59" t="s">
        <v>30</v>
      </c>
      <c r="K5" s="59" t="s">
        <v>31</v>
      </c>
      <c r="M5" s="59" t="s">
        <v>32</v>
      </c>
    </row>
    <row r="6" spans="2:18" ht="15.6" customHeight="1">
      <c r="B6" s="59" t="s">
        <v>33</v>
      </c>
      <c r="C6" s="149">
        <v>2022</v>
      </c>
      <c r="G6" s="149" t="s">
        <v>34</v>
      </c>
      <c r="I6" s="149" t="s">
        <v>35</v>
      </c>
      <c r="K6" s="149" t="s">
        <v>36</v>
      </c>
      <c r="M6" s="149" t="s">
        <v>37</v>
      </c>
      <c r="Q6" s="378">
        <v>1000000000</v>
      </c>
      <c r="R6" s="13" t="s">
        <v>38</v>
      </c>
    </row>
    <row r="7" spans="2:18" ht="15.6" customHeight="1">
      <c r="B7" s="59" t="s">
        <v>39</v>
      </c>
      <c r="C7" s="149" t="s">
        <v>40</v>
      </c>
      <c r="G7" s="149" t="s">
        <v>41</v>
      </c>
      <c r="I7" s="149" t="s">
        <v>42</v>
      </c>
      <c r="K7" s="149" t="s">
        <v>43</v>
      </c>
      <c r="M7" s="149" t="s">
        <v>44</v>
      </c>
      <c r="Q7" s="149">
        <v>1E-4</v>
      </c>
      <c r="R7" s="13" t="s">
        <v>45</v>
      </c>
    </row>
    <row r="8" spans="2:18" ht="15.6" customHeight="1">
      <c r="B8" s="59" t="s">
        <v>46</v>
      </c>
      <c r="C8" s="149" t="s">
        <v>1773</v>
      </c>
      <c r="G8" s="149" t="s">
        <v>47</v>
      </c>
      <c r="I8" s="149" t="s">
        <v>48</v>
      </c>
      <c r="M8" s="149" t="s">
        <v>49</v>
      </c>
      <c r="Q8" s="149">
        <f>10^(-3)</f>
        <v>1E-3</v>
      </c>
      <c r="R8" s="13" t="s">
        <v>50</v>
      </c>
    </row>
    <row r="9" spans="2:18" ht="15.6" customHeight="1">
      <c r="B9" s="59" t="s">
        <v>51</v>
      </c>
      <c r="C9" s="149" t="s">
        <v>43</v>
      </c>
      <c r="G9" s="149" t="s">
        <v>52</v>
      </c>
      <c r="I9" s="149" t="s">
        <v>53</v>
      </c>
    </row>
    <row r="10" spans="2:18" ht="15.6" customHeight="1">
      <c r="B10" s="59" t="s">
        <v>54</v>
      </c>
      <c r="C10" s="149" t="s">
        <v>49</v>
      </c>
      <c r="G10" s="149" t="s">
        <v>55</v>
      </c>
      <c r="I10" s="149" t="s">
        <v>56</v>
      </c>
    </row>
    <row r="11" spans="2:18">
      <c r="G11" s="149" t="s">
        <v>57</v>
      </c>
      <c r="I11" s="149" t="s">
        <v>58</v>
      </c>
    </row>
    <row r="12" spans="2:18">
      <c r="G12" s="149" t="s">
        <v>59</v>
      </c>
      <c r="I12" s="149" t="s">
        <v>60</v>
      </c>
    </row>
    <row r="13" spans="2:18">
      <c r="G13" s="149" t="s">
        <v>61</v>
      </c>
      <c r="I13" s="149" t="s">
        <v>62</v>
      </c>
    </row>
    <row r="14" spans="2:18">
      <c r="G14" s="149" t="s">
        <v>63</v>
      </c>
      <c r="I14" s="149"/>
    </row>
    <row r="15" spans="2:18">
      <c r="G15" s="149" t="s">
        <v>64</v>
      </c>
    </row>
    <row r="16" spans="2:18">
      <c r="G16" s="149" t="s">
        <v>65</v>
      </c>
    </row>
    <row r="17" spans="3:7">
      <c r="G17" s="149" t="s">
        <v>66</v>
      </c>
    </row>
    <row r="18" spans="3:7" ht="15.6" customHeight="1">
      <c r="G18" s="149" t="s">
        <v>67</v>
      </c>
    </row>
    <row r="19" spans="3:7">
      <c r="G19" s="149" t="s">
        <v>68</v>
      </c>
    </row>
    <row r="20" spans="3:7">
      <c r="G20" s="149" t="s">
        <v>69</v>
      </c>
    </row>
    <row r="21" spans="3:7">
      <c r="G21" s="149" t="s">
        <v>70</v>
      </c>
    </row>
    <row r="22" spans="3:7">
      <c r="C22" s="88"/>
      <c r="G22" s="149" t="s">
        <v>71</v>
      </c>
    </row>
    <row r="23" spans="3:7">
      <c r="G23" s="149" t="s">
        <v>72</v>
      </c>
    </row>
    <row r="24" spans="3:7">
      <c r="G24" s="149" t="s">
        <v>73</v>
      </c>
    </row>
    <row r="25" spans="3:7">
      <c r="G25" s="149" t="s">
        <v>74</v>
      </c>
    </row>
    <row r="26" spans="3:7">
      <c r="G26" s="149" t="s">
        <v>75</v>
      </c>
    </row>
    <row r="27" spans="3:7">
      <c r="G27" s="149" t="s">
        <v>76</v>
      </c>
    </row>
    <row r="28" spans="3:7">
      <c r="G28" s="149" t="s">
        <v>77</v>
      </c>
    </row>
    <row r="29" spans="3:7">
      <c r="G29" s="149" t="s">
        <v>78</v>
      </c>
    </row>
    <row r="30" spans="3:7">
      <c r="G30" s="149" t="s">
        <v>79</v>
      </c>
    </row>
    <row r="31" spans="3:7">
      <c r="G31" s="149" t="s">
        <v>80</v>
      </c>
    </row>
    <row r="32" spans="3:7">
      <c r="G32" s="149" t="s">
        <v>81</v>
      </c>
    </row>
    <row r="33" spans="7:7">
      <c r="G33" s="149" t="s">
        <v>82</v>
      </c>
    </row>
    <row r="34" spans="7:7">
      <c r="G34" s="149" t="s">
        <v>83</v>
      </c>
    </row>
    <row r="35" spans="7:7">
      <c r="G35" s="149" t="s">
        <v>84</v>
      </c>
    </row>
    <row r="36" spans="7:7">
      <c r="G36" s="149" t="s">
        <v>85</v>
      </c>
    </row>
    <row r="37" spans="7:7">
      <c r="G37" s="149" t="s">
        <v>86</v>
      </c>
    </row>
    <row r="38" spans="7:7">
      <c r="G38" s="149" t="s">
        <v>87</v>
      </c>
    </row>
    <row r="39" spans="7:7">
      <c r="G39" s="149" t="s">
        <v>88</v>
      </c>
    </row>
    <row r="40" spans="7:7">
      <c r="G40" s="149" t="s">
        <v>89</v>
      </c>
    </row>
    <row r="41" spans="7:7">
      <c r="G41" s="149" t="s">
        <v>90</v>
      </c>
    </row>
    <row r="42" spans="7:7">
      <c r="G42" s="149" t="s">
        <v>91</v>
      </c>
    </row>
    <row r="43" spans="7:7">
      <c r="G43" s="149" t="s">
        <v>92</v>
      </c>
    </row>
    <row r="44" spans="7:7">
      <c r="G44" s="149" t="s">
        <v>93</v>
      </c>
    </row>
    <row r="45" spans="7:7">
      <c r="G45" s="149" t="s">
        <v>94</v>
      </c>
    </row>
    <row r="46" spans="7:7">
      <c r="G46" s="149" t="s">
        <v>95</v>
      </c>
    </row>
    <row r="47" spans="7:7">
      <c r="G47" s="149" t="s">
        <v>96</v>
      </c>
    </row>
    <row r="48" spans="7:7">
      <c r="G48" s="149" t="s">
        <v>97</v>
      </c>
    </row>
    <row r="49" spans="7:7">
      <c r="G49" s="149" t="s">
        <v>98</v>
      </c>
    </row>
    <row r="50" spans="7:7">
      <c r="G50" s="149" t="s">
        <v>99</v>
      </c>
    </row>
    <row r="51" spans="7:7">
      <c r="G51" s="149" t="s">
        <v>100</v>
      </c>
    </row>
    <row r="52" spans="7:7">
      <c r="G52" s="149" t="s">
        <v>101</v>
      </c>
    </row>
    <row r="53" spans="7:7">
      <c r="G53" s="149" t="s">
        <v>102</v>
      </c>
    </row>
    <row r="54" spans="7:7">
      <c r="G54" s="149" t="s">
        <v>103</v>
      </c>
    </row>
    <row r="55" spans="7:7">
      <c r="G55" s="149" t="s">
        <v>104</v>
      </c>
    </row>
    <row r="56" spans="7:7">
      <c r="G56" s="149" t="s">
        <v>105</v>
      </c>
    </row>
    <row r="57" spans="7:7">
      <c r="G57" s="149" t="s">
        <v>106</v>
      </c>
    </row>
    <row r="58" spans="7:7">
      <c r="G58" s="149" t="s">
        <v>107</v>
      </c>
    </row>
    <row r="59" spans="7:7">
      <c r="G59" s="149" t="s">
        <v>108</v>
      </c>
    </row>
    <row r="60" spans="7:7">
      <c r="G60" s="149" t="s">
        <v>109</v>
      </c>
    </row>
    <row r="61" spans="7:7">
      <c r="G61" s="149" t="s">
        <v>110</v>
      </c>
    </row>
    <row r="62" spans="7:7">
      <c r="G62" s="149" t="s">
        <v>111</v>
      </c>
    </row>
    <row r="63" spans="7:7">
      <c r="G63" s="149" t="s">
        <v>112</v>
      </c>
    </row>
    <row r="64" spans="7:7">
      <c r="G64" s="149" t="s">
        <v>113</v>
      </c>
    </row>
    <row r="65" spans="7:7">
      <c r="G65" s="149" t="s">
        <v>114</v>
      </c>
    </row>
    <row r="66" spans="7:7">
      <c r="G66" s="149" t="s">
        <v>115</v>
      </c>
    </row>
    <row r="67" spans="7:7">
      <c r="G67" s="149" t="s">
        <v>116</v>
      </c>
    </row>
    <row r="68" spans="7:7">
      <c r="G68" s="149" t="s">
        <v>117</v>
      </c>
    </row>
    <row r="69" spans="7:7">
      <c r="G69" s="149" t="s">
        <v>118</v>
      </c>
    </row>
    <row r="70" spans="7:7">
      <c r="G70" s="149" t="s">
        <v>119</v>
      </c>
    </row>
    <row r="71" spans="7:7">
      <c r="G71" s="149" t="s">
        <v>120</v>
      </c>
    </row>
    <row r="72" spans="7:7">
      <c r="G72" s="149" t="s">
        <v>121</v>
      </c>
    </row>
    <row r="73" spans="7:7">
      <c r="G73" s="149" t="s">
        <v>122</v>
      </c>
    </row>
    <row r="74" spans="7:7">
      <c r="G74" s="149" t="s">
        <v>123</v>
      </c>
    </row>
    <row r="75" spans="7:7">
      <c r="G75" s="149" t="s">
        <v>124</v>
      </c>
    </row>
    <row r="76" spans="7:7">
      <c r="G76" s="149" t="s">
        <v>125</v>
      </c>
    </row>
    <row r="77" spans="7:7">
      <c r="G77" s="149" t="s">
        <v>126</v>
      </c>
    </row>
    <row r="78" spans="7:7">
      <c r="G78" s="149" t="s">
        <v>127</v>
      </c>
    </row>
    <row r="79" spans="7:7">
      <c r="G79" s="149" t="s">
        <v>128</v>
      </c>
    </row>
    <row r="80" spans="7:7">
      <c r="G80" s="149" t="s">
        <v>129</v>
      </c>
    </row>
    <row r="81" spans="7:7">
      <c r="G81" s="149" t="s">
        <v>130</v>
      </c>
    </row>
    <row r="82" spans="7:7">
      <c r="G82" s="149" t="s">
        <v>131</v>
      </c>
    </row>
    <row r="83" spans="7:7">
      <c r="G83" s="149" t="s">
        <v>132</v>
      </c>
    </row>
    <row r="84" spans="7:7">
      <c r="G84" s="149" t="s">
        <v>133</v>
      </c>
    </row>
    <row r="85" spans="7:7">
      <c r="G85" s="149" t="s">
        <v>134</v>
      </c>
    </row>
    <row r="86" spans="7:7">
      <c r="G86" s="149" t="s">
        <v>135</v>
      </c>
    </row>
    <row r="87" spans="7:7">
      <c r="G87" s="149" t="s">
        <v>136</v>
      </c>
    </row>
    <row r="88" spans="7:7">
      <c r="G88" s="149" t="s">
        <v>137</v>
      </c>
    </row>
    <row r="89" spans="7:7">
      <c r="G89" s="149" t="s">
        <v>138</v>
      </c>
    </row>
    <row r="90" spans="7:7">
      <c r="G90" s="149" t="s">
        <v>139</v>
      </c>
    </row>
    <row r="91" spans="7:7">
      <c r="G91" s="149" t="s">
        <v>140</v>
      </c>
    </row>
    <row r="92" spans="7:7">
      <c r="G92" s="149" t="s">
        <v>141</v>
      </c>
    </row>
    <row r="93" spans="7:7">
      <c r="G93" s="149" t="s">
        <v>142</v>
      </c>
    </row>
    <row r="94" spans="7:7">
      <c r="G94" s="149" t="s">
        <v>143</v>
      </c>
    </row>
    <row r="95" spans="7:7">
      <c r="G95" s="149" t="s">
        <v>144</v>
      </c>
    </row>
    <row r="96" spans="7:7">
      <c r="G96" s="149" t="s">
        <v>145</v>
      </c>
    </row>
    <row r="97" spans="7:7">
      <c r="G97" s="149" t="s">
        <v>146</v>
      </c>
    </row>
    <row r="98" spans="7:7">
      <c r="G98" s="149" t="s">
        <v>147</v>
      </c>
    </row>
    <row r="99" spans="7:7">
      <c r="G99" s="149" t="s">
        <v>148</v>
      </c>
    </row>
    <row r="100" spans="7:7">
      <c r="G100" s="149" t="s">
        <v>149</v>
      </c>
    </row>
    <row r="101" spans="7:7">
      <c r="G101" s="149" t="s">
        <v>150</v>
      </c>
    </row>
    <row r="102" spans="7:7">
      <c r="G102" s="149" t="s">
        <v>151</v>
      </c>
    </row>
    <row r="103" spans="7:7">
      <c r="G103" s="149" t="s">
        <v>152</v>
      </c>
    </row>
    <row r="104" spans="7:7">
      <c r="G104" s="149" t="s">
        <v>153</v>
      </c>
    </row>
    <row r="105" spans="7:7">
      <c r="G105" s="149" t="s">
        <v>154</v>
      </c>
    </row>
    <row r="106" spans="7:7">
      <c r="G106" s="149" t="s">
        <v>155</v>
      </c>
    </row>
    <row r="107" spans="7:7">
      <c r="G107" s="149" t="s">
        <v>156</v>
      </c>
    </row>
    <row r="108" spans="7:7">
      <c r="G108" s="149" t="s">
        <v>157</v>
      </c>
    </row>
    <row r="109" spans="7:7">
      <c r="G109" s="149" t="s">
        <v>158</v>
      </c>
    </row>
    <row r="110" spans="7:7">
      <c r="G110" s="149" t="s">
        <v>159</v>
      </c>
    </row>
    <row r="111" spans="7:7">
      <c r="G111" s="149" t="s">
        <v>160</v>
      </c>
    </row>
    <row r="112" spans="7:7">
      <c r="G112" s="149" t="s">
        <v>161</v>
      </c>
    </row>
    <row r="113" spans="7:7">
      <c r="G113" s="149" t="s">
        <v>162</v>
      </c>
    </row>
    <row r="114" spans="7:7">
      <c r="G114" s="149" t="s">
        <v>163</v>
      </c>
    </row>
    <row r="115" spans="7:7">
      <c r="G115" s="149" t="s">
        <v>164</v>
      </c>
    </row>
    <row r="116" spans="7:7">
      <c r="G116" s="149" t="s">
        <v>165</v>
      </c>
    </row>
    <row r="117" spans="7:7">
      <c r="G117" s="149" t="s">
        <v>166</v>
      </c>
    </row>
    <row r="118" spans="7:7">
      <c r="G118" s="149" t="s">
        <v>167</v>
      </c>
    </row>
    <row r="119" spans="7:7">
      <c r="G119" s="149" t="s">
        <v>168</v>
      </c>
    </row>
    <row r="120" spans="7:7">
      <c r="G120" s="149" t="s">
        <v>169</v>
      </c>
    </row>
    <row r="121" spans="7:7">
      <c r="G121" s="149" t="s">
        <v>170</v>
      </c>
    </row>
    <row r="122" spans="7:7">
      <c r="G122" s="149" t="s">
        <v>171</v>
      </c>
    </row>
    <row r="123" spans="7:7">
      <c r="G123" s="149" t="s">
        <v>172</v>
      </c>
    </row>
    <row r="124" spans="7:7">
      <c r="G124" s="149" t="s">
        <v>173</v>
      </c>
    </row>
    <row r="125" spans="7:7">
      <c r="G125" s="149" t="s">
        <v>174</v>
      </c>
    </row>
    <row r="126" spans="7:7">
      <c r="G126" s="149" t="s">
        <v>175</v>
      </c>
    </row>
    <row r="127" spans="7:7">
      <c r="G127" s="149" t="s">
        <v>176</v>
      </c>
    </row>
    <row r="128" spans="7:7">
      <c r="G128" s="149" t="s">
        <v>177</v>
      </c>
    </row>
    <row r="129" spans="7:7">
      <c r="G129" s="149" t="s">
        <v>178</v>
      </c>
    </row>
    <row r="130" spans="7:7">
      <c r="G130" s="149" t="s">
        <v>179</v>
      </c>
    </row>
    <row r="131" spans="7:7">
      <c r="G131" s="149" t="s">
        <v>180</v>
      </c>
    </row>
    <row r="132" spans="7:7">
      <c r="G132" s="149" t="s">
        <v>181</v>
      </c>
    </row>
    <row r="133" spans="7:7">
      <c r="G133" s="149" t="s">
        <v>182</v>
      </c>
    </row>
    <row r="134" spans="7:7">
      <c r="G134" s="149" t="s">
        <v>183</v>
      </c>
    </row>
    <row r="135" spans="7:7">
      <c r="G135" s="149" t="s">
        <v>184</v>
      </c>
    </row>
    <row r="136" spans="7:7">
      <c r="G136" s="149" t="s">
        <v>185</v>
      </c>
    </row>
    <row r="137" spans="7:7">
      <c r="G137" s="149" t="s">
        <v>186</v>
      </c>
    </row>
    <row r="138" spans="7:7">
      <c r="G138" s="149" t="s">
        <v>187</v>
      </c>
    </row>
    <row r="139" spans="7:7">
      <c r="G139" s="149" t="s">
        <v>188</v>
      </c>
    </row>
    <row r="140" spans="7:7">
      <c r="G140" s="149" t="s">
        <v>189</v>
      </c>
    </row>
    <row r="141" spans="7:7">
      <c r="G141" s="149" t="s">
        <v>190</v>
      </c>
    </row>
    <row r="142" spans="7:7">
      <c r="G142" s="149" t="s">
        <v>191</v>
      </c>
    </row>
    <row r="143" spans="7:7">
      <c r="G143" s="149" t="s">
        <v>192</v>
      </c>
    </row>
    <row r="144" spans="7:7">
      <c r="G144" s="149" t="s">
        <v>193</v>
      </c>
    </row>
    <row r="145" spans="7:7">
      <c r="G145" s="149" t="s">
        <v>194</v>
      </c>
    </row>
    <row r="146" spans="7:7">
      <c r="G146" s="149" t="s">
        <v>195</v>
      </c>
    </row>
    <row r="147" spans="7:7">
      <c r="G147" s="149" t="s">
        <v>196</v>
      </c>
    </row>
    <row r="148" spans="7:7">
      <c r="G148" s="149" t="s">
        <v>197</v>
      </c>
    </row>
    <row r="149" spans="7:7">
      <c r="G149" s="149" t="s">
        <v>198</v>
      </c>
    </row>
    <row r="150" spans="7:7">
      <c r="G150" s="149" t="s">
        <v>199</v>
      </c>
    </row>
    <row r="151" spans="7:7">
      <c r="G151" s="149" t="s">
        <v>200</v>
      </c>
    </row>
    <row r="152" spans="7:7">
      <c r="G152" s="149" t="s">
        <v>201</v>
      </c>
    </row>
    <row r="153" spans="7:7">
      <c r="G153" s="149" t="s">
        <v>202</v>
      </c>
    </row>
    <row r="154" spans="7:7">
      <c r="G154" s="149" t="s">
        <v>203</v>
      </c>
    </row>
    <row r="155" spans="7:7">
      <c r="G155" s="149" t="s">
        <v>204</v>
      </c>
    </row>
    <row r="156" spans="7:7">
      <c r="G156" s="149" t="s">
        <v>205</v>
      </c>
    </row>
    <row r="157" spans="7:7">
      <c r="G157" s="149" t="s">
        <v>206</v>
      </c>
    </row>
    <row r="158" spans="7:7">
      <c r="G158" s="149" t="s">
        <v>207</v>
      </c>
    </row>
    <row r="159" spans="7:7">
      <c r="G159" s="149" t="s">
        <v>208</v>
      </c>
    </row>
    <row r="160" spans="7:7">
      <c r="G160" s="149" t="s">
        <v>209</v>
      </c>
    </row>
    <row r="161" spans="7:7">
      <c r="G161" s="149" t="s">
        <v>210</v>
      </c>
    </row>
    <row r="162" spans="7:7">
      <c r="G162" s="149" t="s">
        <v>211</v>
      </c>
    </row>
    <row r="163" spans="7:7">
      <c r="G163" s="149" t="s">
        <v>212</v>
      </c>
    </row>
    <row r="164" spans="7:7">
      <c r="G164" s="149" t="s">
        <v>213</v>
      </c>
    </row>
    <row r="165" spans="7:7">
      <c r="G165" s="149" t="s">
        <v>214</v>
      </c>
    </row>
    <row r="166" spans="7:7">
      <c r="G166" s="149" t="s">
        <v>215</v>
      </c>
    </row>
    <row r="167" spans="7:7">
      <c r="G167" s="149" t="s">
        <v>216</v>
      </c>
    </row>
    <row r="168" spans="7:7">
      <c r="G168" s="149" t="s">
        <v>217</v>
      </c>
    </row>
    <row r="169" spans="7:7">
      <c r="G169" s="149" t="s">
        <v>218</v>
      </c>
    </row>
    <row r="170" spans="7:7">
      <c r="G170" s="149" t="s">
        <v>219</v>
      </c>
    </row>
    <row r="171" spans="7:7">
      <c r="G171" s="149" t="s">
        <v>220</v>
      </c>
    </row>
    <row r="172" spans="7:7">
      <c r="G172" s="149" t="s">
        <v>221</v>
      </c>
    </row>
    <row r="173" spans="7:7">
      <c r="G173" s="149" t="s">
        <v>222</v>
      </c>
    </row>
    <row r="174" spans="7:7">
      <c r="G174" s="149" t="s">
        <v>223</v>
      </c>
    </row>
    <row r="175" spans="7:7">
      <c r="G175" s="149" t="s">
        <v>224</v>
      </c>
    </row>
    <row r="176" spans="7:7">
      <c r="G176" s="149" t="s">
        <v>225</v>
      </c>
    </row>
    <row r="177" spans="7:7">
      <c r="G177" s="149" t="s">
        <v>226</v>
      </c>
    </row>
    <row r="178" spans="7:7">
      <c r="G178" s="149" t="s">
        <v>227</v>
      </c>
    </row>
    <row r="179" spans="7:7">
      <c r="G179" s="149" t="s">
        <v>228</v>
      </c>
    </row>
    <row r="180" spans="7:7">
      <c r="G180" s="149" t="s">
        <v>229</v>
      </c>
    </row>
    <row r="181" spans="7:7">
      <c r="G181" s="149" t="s">
        <v>230</v>
      </c>
    </row>
    <row r="182" spans="7:7">
      <c r="G182" s="149" t="s">
        <v>231</v>
      </c>
    </row>
    <row r="183" spans="7:7">
      <c r="G183" s="149" t="s">
        <v>232</v>
      </c>
    </row>
    <row r="184" spans="7:7">
      <c r="G184" s="149" t="s">
        <v>233</v>
      </c>
    </row>
    <row r="185" spans="7:7">
      <c r="G185" s="149" t="s">
        <v>234</v>
      </c>
    </row>
    <row r="186" spans="7:7">
      <c r="G186" s="149" t="s">
        <v>235</v>
      </c>
    </row>
    <row r="187" spans="7:7">
      <c r="G187" s="149" t="s">
        <v>236</v>
      </c>
    </row>
    <row r="188" spans="7:7">
      <c r="G188" s="149" t="s">
        <v>237</v>
      </c>
    </row>
    <row r="189" spans="7:7">
      <c r="G189" s="149" t="s">
        <v>238</v>
      </c>
    </row>
    <row r="190" spans="7:7">
      <c r="G190" s="149" t="s">
        <v>239</v>
      </c>
    </row>
    <row r="191" spans="7:7">
      <c r="G191" s="149" t="s">
        <v>240</v>
      </c>
    </row>
    <row r="192" spans="7:7">
      <c r="G192" s="149" t="s">
        <v>241</v>
      </c>
    </row>
    <row r="193" spans="7:7">
      <c r="G193" s="149" t="s">
        <v>242</v>
      </c>
    </row>
    <row r="194" spans="7:7">
      <c r="G194" s="149" t="s">
        <v>243</v>
      </c>
    </row>
    <row r="195" spans="7:7">
      <c r="G195" s="149" t="s">
        <v>244</v>
      </c>
    </row>
    <row r="196" spans="7:7">
      <c r="G196" s="149" t="s">
        <v>245</v>
      </c>
    </row>
    <row r="197" spans="7:7">
      <c r="G197" s="149" t="s">
        <v>246</v>
      </c>
    </row>
    <row r="198" spans="7:7">
      <c r="G198" s="149" t="s">
        <v>247</v>
      </c>
    </row>
    <row r="199" spans="7:7">
      <c r="G199" s="149" t="s">
        <v>248</v>
      </c>
    </row>
    <row r="200" spans="7:7">
      <c r="G200" s="149" t="s">
        <v>249</v>
      </c>
    </row>
    <row r="201" spans="7:7">
      <c r="G201" s="149" t="s">
        <v>250</v>
      </c>
    </row>
    <row r="202" spans="7:7">
      <c r="G202" s="149" t="s">
        <v>251</v>
      </c>
    </row>
    <row r="203" spans="7:7">
      <c r="G203" s="149" t="s">
        <v>252</v>
      </c>
    </row>
    <row r="204" spans="7:7">
      <c r="G204" s="149" t="s">
        <v>253</v>
      </c>
    </row>
    <row r="205" spans="7:7">
      <c r="G205" s="149" t="s">
        <v>254</v>
      </c>
    </row>
    <row r="206" spans="7:7">
      <c r="G206" s="149" t="s">
        <v>255</v>
      </c>
    </row>
    <row r="207" spans="7:7">
      <c r="G207" s="149" t="s">
        <v>256</v>
      </c>
    </row>
    <row r="208" spans="7:7">
      <c r="G208" s="149" t="s">
        <v>257</v>
      </c>
    </row>
    <row r="209" spans="7:7">
      <c r="G209" s="149" t="s">
        <v>258</v>
      </c>
    </row>
    <row r="210" spans="7:7">
      <c r="G210" s="149" t="s">
        <v>259</v>
      </c>
    </row>
    <row r="211" spans="7:7">
      <c r="G211" s="149" t="s">
        <v>260</v>
      </c>
    </row>
    <row r="212" spans="7:7">
      <c r="G212" s="149" t="s">
        <v>261</v>
      </c>
    </row>
    <row r="213" spans="7:7">
      <c r="G213" s="149" t="s">
        <v>40</v>
      </c>
    </row>
    <row r="214" spans="7:7">
      <c r="G214" s="149" t="s">
        <v>262</v>
      </c>
    </row>
    <row r="215" spans="7:7">
      <c r="G215" s="149" t="s">
        <v>263</v>
      </c>
    </row>
    <row r="216" spans="7:7">
      <c r="G216" s="149" t="s">
        <v>264</v>
      </c>
    </row>
    <row r="217" spans="7:7">
      <c r="G217" s="149" t="s">
        <v>265</v>
      </c>
    </row>
    <row r="218" spans="7:7">
      <c r="G218" s="149" t="s">
        <v>266</v>
      </c>
    </row>
    <row r="219" spans="7:7">
      <c r="G219" s="149" t="s">
        <v>267</v>
      </c>
    </row>
    <row r="220" spans="7:7">
      <c r="G220" s="149" t="s">
        <v>268</v>
      </c>
    </row>
    <row r="221" spans="7:7">
      <c r="G221" s="149" t="s">
        <v>269</v>
      </c>
    </row>
    <row r="222" spans="7:7">
      <c r="G222" s="149" t="s">
        <v>270</v>
      </c>
    </row>
    <row r="223" spans="7:7">
      <c r="G223" s="149" t="s">
        <v>271</v>
      </c>
    </row>
    <row r="224" spans="7:7">
      <c r="G224" s="149" t="s">
        <v>272</v>
      </c>
    </row>
    <row r="225" spans="7:7">
      <c r="G225" s="149" t="s">
        <v>273</v>
      </c>
    </row>
    <row r="226" spans="7:7">
      <c r="G226" s="149" t="s">
        <v>274</v>
      </c>
    </row>
    <row r="227" spans="7:7">
      <c r="G227" s="149" t="s">
        <v>275</v>
      </c>
    </row>
    <row r="228" spans="7:7">
      <c r="G228" s="149" t="s">
        <v>276</v>
      </c>
    </row>
    <row r="229" spans="7:7">
      <c r="G229" s="149" t="s">
        <v>277</v>
      </c>
    </row>
    <row r="230" spans="7:7">
      <c r="G230" s="149" t="s">
        <v>278</v>
      </c>
    </row>
    <row r="231" spans="7:7">
      <c r="G231" s="149" t="s">
        <v>279</v>
      </c>
    </row>
    <row r="232" spans="7:7">
      <c r="G232" s="149" t="s">
        <v>280</v>
      </c>
    </row>
    <row r="233" spans="7:7">
      <c r="G233" s="149" t="s">
        <v>281</v>
      </c>
    </row>
    <row r="234" spans="7:7">
      <c r="G234" s="149" t="s">
        <v>282</v>
      </c>
    </row>
    <row r="235" spans="7:7">
      <c r="G235" s="149" t="s">
        <v>283</v>
      </c>
    </row>
    <row r="236" spans="7:7">
      <c r="G236" s="149" t="s">
        <v>284</v>
      </c>
    </row>
    <row r="237" spans="7:7">
      <c r="G237" s="149" t="s">
        <v>285</v>
      </c>
    </row>
    <row r="238" spans="7:7">
      <c r="G238" s="149" t="s">
        <v>286</v>
      </c>
    </row>
    <row r="239" spans="7:7">
      <c r="G239" s="149" t="s">
        <v>287</v>
      </c>
    </row>
    <row r="240" spans="7:7">
      <c r="G240" s="149" t="s">
        <v>288</v>
      </c>
    </row>
    <row r="241" spans="7:7">
      <c r="G241" s="149" t="s">
        <v>289</v>
      </c>
    </row>
    <row r="242" spans="7:7">
      <c r="G242" s="149" t="s">
        <v>290</v>
      </c>
    </row>
    <row r="243" spans="7:7">
      <c r="G243" s="149" t="s">
        <v>291</v>
      </c>
    </row>
    <row r="244" spans="7:7">
      <c r="G244" s="149" t="s">
        <v>292</v>
      </c>
    </row>
  </sheetData>
  <dataValidations count="2">
    <dataValidation type="list" allowBlank="1" showInputMessage="1" showErrorMessage="1" sqref="C9" xr:uid="{00000000-0002-0000-0100-000000000000}">
      <formula1>$K$6:$K$7</formula1>
    </dataValidation>
    <dataValidation type="list" allowBlank="1" showInputMessage="1" showErrorMessage="1" sqref="C10" xr:uid="{00000000-0002-0000-0100-000001000000}">
      <formula1>$M$6:$M$8</formula1>
    </dataValidation>
  </dataValidations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0"/>
  </sheetPr>
  <dimension ref="A1:N212"/>
  <sheetViews>
    <sheetView workbookViewId="0">
      <selection activeCell="B5" sqref="B5"/>
    </sheetView>
  </sheetViews>
  <sheetFormatPr defaultRowHeight="15"/>
  <cols>
    <col min="1" max="1" width="27" style="13" customWidth="1"/>
    <col min="2" max="2" width="20.5546875" style="13" bestFit="1" customWidth="1"/>
    <col min="3" max="3" width="4.109375" style="377" customWidth="1"/>
    <col min="4" max="4" width="29.77734375" style="13" customWidth="1"/>
    <col min="5" max="5" width="20" style="13" customWidth="1"/>
    <col min="6" max="6" width="4.109375" style="377" customWidth="1"/>
    <col min="7" max="7" width="14.77734375" style="13" bestFit="1" customWidth="1"/>
    <col min="8" max="8" width="14.77734375" style="13" customWidth="1"/>
    <col min="9" max="10" width="20.109375" style="13" bestFit="1" customWidth="1"/>
    <col min="11" max="11" width="4.109375" style="377" customWidth="1"/>
    <col min="12" max="12" width="23.77734375" style="13" bestFit="1" customWidth="1"/>
    <col min="13" max="13" width="17.21875" style="13" bestFit="1" customWidth="1"/>
    <col min="14" max="14" width="4.109375" style="377" customWidth="1"/>
    <col min="15" max="16384" width="8.88671875" style="13"/>
  </cols>
  <sheetData>
    <row r="1" spans="1:13" s="105" customFormat="1" ht="40.5" customHeight="1">
      <c r="A1" s="105" t="s">
        <v>293</v>
      </c>
    </row>
    <row r="3" spans="1:13" ht="46.9" customHeight="1">
      <c r="A3" s="379" t="s">
        <v>294</v>
      </c>
      <c r="B3" s="379" t="s">
        <v>1583</v>
      </c>
      <c r="C3" s="380"/>
      <c r="D3" s="381" t="s">
        <v>295</v>
      </c>
      <c r="E3" s="381" t="s">
        <v>1583</v>
      </c>
      <c r="F3" s="380"/>
      <c r="G3" s="381" t="s">
        <v>296</v>
      </c>
      <c r="H3" s="381" t="s">
        <v>1798</v>
      </c>
      <c r="I3" s="381" t="s">
        <v>297</v>
      </c>
      <c r="J3" s="381" t="s">
        <v>298</v>
      </c>
      <c r="K3" s="380"/>
      <c r="L3" s="381" t="s">
        <v>299</v>
      </c>
      <c r="M3" s="381" t="s">
        <v>300</v>
      </c>
    </row>
    <row r="4" spans="1:13">
      <c r="A4" s="382" t="s">
        <v>301</v>
      </c>
      <c r="B4" s="13" t="s">
        <v>302</v>
      </c>
      <c r="D4" s="13" t="s">
        <v>303</v>
      </c>
      <c r="E4" s="13" t="s">
        <v>304</v>
      </c>
      <c r="G4" s="382" t="s">
        <v>305</v>
      </c>
      <c r="H4" s="382" t="s">
        <v>305</v>
      </c>
      <c r="I4" s="13" t="s">
        <v>306</v>
      </c>
      <c r="J4" s="13" t="s">
        <v>307</v>
      </c>
      <c r="L4" s="382" t="s">
        <v>301</v>
      </c>
      <c r="M4" s="9" t="s">
        <v>308</v>
      </c>
    </row>
    <row r="5" spans="1:13">
      <c r="A5" s="382" t="s">
        <v>309</v>
      </c>
      <c r="B5" s="13" t="s">
        <v>304</v>
      </c>
      <c r="D5" s="13" t="s">
        <v>310</v>
      </c>
      <c r="E5" s="13" t="s">
        <v>304</v>
      </c>
      <c r="G5" s="382" t="s">
        <v>311</v>
      </c>
      <c r="H5" s="382" t="s">
        <v>311</v>
      </c>
      <c r="I5" s="13" t="s">
        <v>311</v>
      </c>
      <c r="J5" s="13" t="s">
        <v>307</v>
      </c>
      <c r="L5" s="382" t="s">
        <v>312</v>
      </c>
      <c r="M5" s="9" t="s">
        <v>313</v>
      </c>
    </row>
    <row r="6" spans="1:13">
      <c r="A6" s="382" t="s">
        <v>312</v>
      </c>
      <c r="B6" s="13" t="s">
        <v>302</v>
      </c>
      <c r="D6" s="13" t="s">
        <v>314</v>
      </c>
      <c r="E6" s="13" t="s">
        <v>304</v>
      </c>
      <c r="G6" s="382" t="s">
        <v>315</v>
      </c>
      <c r="H6" s="13" t="s">
        <v>315</v>
      </c>
      <c r="I6" s="13" t="s">
        <v>316</v>
      </c>
      <c r="J6" s="13" t="s">
        <v>317</v>
      </c>
      <c r="L6" s="382" t="s">
        <v>318</v>
      </c>
      <c r="M6" s="9" t="s">
        <v>319</v>
      </c>
    </row>
    <row r="7" spans="1:13">
      <c r="A7" s="382" t="s">
        <v>320</v>
      </c>
      <c r="B7" s="13" t="s">
        <v>304</v>
      </c>
      <c r="D7" s="13" t="s">
        <v>321</v>
      </c>
      <c r="E7" s="13" t="s">
        <v>304</v>
      </c>
      <c r="G7" s="382" t="s">
        <v>322</v>
      </c>
      <c r="H7" s="13" t="s">
        <v>322</v>
      </c>
      <c r="I7" s="13" t="s">
        <v>323</v>
      </c>
      <c r="J7" s="13" t="s">
        <v>324</v>
      </c>
      <c r="L7" s="382" t="s">
        <v>325</v>
      </c>
      <c r="M7" s="9" t="s">
        <v>326</v>
      </c>
    </row>
    <row r="8" spans="1:13">
      <c r="A8" s="382" t="s">
        <v>327</v>
      </c>
      <c r="B8" s="13" t="s">
        <v>304</v>
      </c>
      <c r="D8" s="13" t="s">
        <v>301</v>
      </c>
      <c r="E8" s="13" t="s">
        <v>302</v>
      </c>
      <c r="G8" s="382" t="s">
        <v>328</v>
      </c>
      <c r="H8" s="13" t="s">
        <v>328</v>
      </c>
      <c r="I8" s="13" t="s">
        <v>328</v>
      </c>
      <c r="J8" s="13" t="s">
        <v>307</v>
      </c>
      <c r="L8" s="382" t="s">
        <v>329</v>
      </c>
      <c r="M8" s="9" t="s">
        <v>330</v>
      </c>
    </row>
    <row r="9" spans="1:13">
      <c r="A9" s="382" t="s">
        <v>331</v>
      </c>
      <c r="B9" s="13" t="s">
        <v>332</v>
      </c>
      <c r="D9" s="13" t="s">
        <v>333</v>
      </c>
      <c r="E9" s="13" t="s">
        <v>302</v>
      </c>
      <c r="G9" s="382" t="s">
        <v>334</v>
      </c>
      <c r="H9" s="13" t="s">
        <v>334</v>
      </c>
      <c r="I9" s="13" t="s">
        <v>334</v>
      </c>
      <c r="J9" s="13" t="s">
        <v>307</v>
      </c>
      <c r="L9" s="382" t="s">
        <v>335</v>
      </c>
      <c r="M9" s="9" t="s">
        <v>336</v>
      </c>
    </row>
    <row r="10" spans="1:13">
      <c r="A10" s="382" t="s">
        <v>318</v>
      </c>
      <c r="B10" s="13" t="s">
        <v>302</v>
      </c>
      <c r="D10" s="13" t="s">
        <v>337</v>
      </c>
      <c r="E10" s="13" t="s">
        <v>302</v>
      </c>
      <c r="G10" s="382" t="s">
        <v>338</v>
      </c>
      <c r="H10" s="382" t="s">
        <v>338</v>
      </c>
      <c r="I10" s="13" t="s">
        <v>306</v>
      </c>
      <c r="J10" s="13" t="s">
        <v>307</v>
      </c>
      <c r="L10" s="382" t="s">
        <v>339</v>
      </c>
      <c r="M10" s="9" t="s">
        <v>330</v>
      </c>
    </row>
    <row r="11" spans="1:13">
      <c r="A11" s="382" t="s">
        <v>325</v>
      </c>
      <c r="B11" s="13" t="s">
        <v>302</v>
      </c>
      <c r="D11" s="13" t="s">
        <v>340</v>
      </c>
      <c r="E11" s="13" t="s">
        <v>302</v>
      </c>
      <c r="G11" s="382" t="s">
        <v>341</v>
      </c>
      <c r="H11" s="13" t="s">
        <v>341</v>
      </c>
      <c r="I11" s="13" t="s">
        <v>341</v>
      </c>
      <c r="J11" s="13" t="s">
        <v>342</v>
      </c>
      <c r="L11" s="382" t="s">
        <v>343</v>
      </c>
      <c r="M11" s="9" t="s">
        <v>330</v>
      </c>
    </row>
    <row r="12" spans="1:13">
      <c r="A12" s="382" t="s">
        <v>329</v>
      </c>
      <c r="B12" s="13" t="s">
        <v>302</v>
      </c>
      <c r="D12" s="13" t="s">
        <v>344</v>
      </c>
      <c r="E12" s="13" t="s">
        <v>302</v>
      </c>
      <c r="G12" s="382" t="s">
        <v>345</v>
      </c>
      <c r="H12" s="13" t="s">
        <v>345</v>
      </c>
      <c r="I12" s="13" t="s">
        <v>345</v>
      </c>
      <c r="J12" s="13" t="s">
        <v>307</v>
      </c>
      <c r="L12" s="382" t="s">
        <v>346</v>
      </c>
      <c r="M12" s="9" t="s">
        <v>347</v>
      </c>
    </row>
    <row r="13" spans="1:13">
      <c r="A13" s="382" t="s">
        <v>348</v>
      </c>
      <c r="B13" s="13" t="s">
        <v>349</v>
      </c>
      <c r="D13" s="13" t="s">
        <v>350</v>
      </c>
      <c r="E13" s="13" t="s">
        <v>302</v>
      </c>
      <c r="G13" s="382" t="s">
        <v>351</v>
      </c>
      <c r="H13" s="13" t="s">
        <v>351</v>
      </c>
      <c r="I13" s="13" t="s">
        <v>352</v>
      </c>
      <c r="J13" s="13" t="s">
        <v>353</v>
      </c>
      <c r="L13" s="382" t="s">
        <v>354</v>
      </c>
      <c r="M13" s="9" t="s">
        <v>330</v>
      </c>
    </row>
    <row r="14" spans="1:13">
      <c r="A14" s="382" t="s">
        <v>355</v>
      </c>
      <c r="B14" s="13" t="s">
        <v>304</v>
      </c>
      <c r="D14" s="13" t="s">
        <v>356</v>
      </c>
      <c r="E14" s="13" t="s">
        <v>302</v>
      </c>
      <c r="G14" s="382" t="s">
        <v>357</v>
      </c>
      <c r="H14" s="13" t="s">
        <v>357</v>
      </c>
      <c r="I14" s="13" t="s">
        <v>352</v>
      </c>
      <c r="J14" s="13" t="s">
        <v>353</v>
      </c>
      <c r="L14" s="382" t="s">
        <v>358</v>
      </c>
      <c r="M14" s="9" t="s">
        <v>330</v>
      </c>
    </row>
    <row r="15" spans="1:13">
      <c r="A15" s="382" t="s">
        <v>335</v>
      </c>
      <c r="B15" s="13" t="s">
        <v>302</v>
      </c>
      <c r="D15" s="13" t="s">
        <v>359</v>
      </c>
      <c r="E15" s="13" t="s">
        <v>360</v>
      </c>
      <c r="G15" s="382" t="s">
        <v>361</v>
      </c>
      <c r="H15" s="382" t="s">
        <v>361</v>
      </c>
      <c r="I15" s="13" t="s">
        <v>306</v>
      </c>
      <c r="J15" s="13" t="s">
        <v>307</v>
      </c>
      <c r="L15" s="382" t="s">
        <v>362</v>
      </c>
      <c r="M15" s="9" t="s">
        <v>326</v>
      </c>
    </row>
    <row r="16" spans="1:13">
      <c r="A16" s="382" t="s">
        <v>363</v>
      </c>
      <c r="B16" s="13" t="s">
        <v>349</v>
      </c>
      <c r="D16" s="13" t="s">
        <v>364</v>
      </c>
      <c r="E16" s="13" t="s">
        <v>360</v>
      </c>
      <c r="G16" s="383" t="s">
        <v>365</v>
      </c>
      <c r="H16" s="13" t="s">
        <v>366</v>
      </c>
      <c r="I16" s="13" t="s">
        <v>366</v>
      </c>
      <c r="J16" s="13" t="s">
        <v>366</v>
      </c>
      <c r="L16" s="382" t="s">
        <v>367</v>
      </c>
      <c r="M16" s="9" t="s">
        <v>368</v>
      </c>
    </row>
    <row r="17" spans="1:13">
      <c r="A17" s="382" t="s">
        <v>369</v>
      </c>
      <c r="B17" s="13" t="s">
        <v>304</v>
      </c>
      <c r="D17" s="13" t="s">
        <v>302</v>
      </c>
      <c r="E17" s="13" t="s">
        <v>302</v>
      </c>
      <c r="G17" s="383" t="s">
        <v>365</v>
      </c>
      <c r="H17" s="13" t="s">
        <v>370</v>
      </c>
      <c r="I17" s="13" t="s">
        <v>370</v>
      </c>
      <c r="J17" s="13" t="s">
        <v>370</v>
      </c>
      <c r="L17" s="382" t="s">
        <v>371</v>
      </c>
      <c r="M17" s="9" t="s">
        <v>330</v>
      </c>
    </row>
    <row r="18" spans="1:13">
      <c r="A18" s="382" t="s">
        <v>372</v>
      </c>
      <c r="B18" s="13" t="s">
        <v>372</v>
      </c>
      <c r="D18" s="13" t="s">
        <v>373</v>
      </c>
      <c r="E18" s="13" t="s">
        <v>302</v>
      </c>
      <c r="G18" s="383" t="s">
        <v>365</v>
      </c>
      <c r="H18" s="13" t="s">
        <v>1563</v>
      </c>
      <c r="I18" s="13" t="s">
        <v>374</v>
      </c>
      <c r="J18" s="13" t="s">
        <v>374</v>
      </c>
      <c r="L18" s="382" t="s">
        <v>372</v>
      </c>
      <c r="M18" s="13" t="s">
        <v>375</v>
      </c>
    </row>
    <row r="19" spans="1:13">
      <c r="A19" s="382" t="s">
        <v>376</v>
      </c>
      <c r="B19" s="13" t="s">
        <v>304</v>
      </c>
      <c r="D19" s="13" t="s">
        <v>377</v>
      </c>
      <c r="E19" s="13" t="s">
        <v>302</v>
      </c>
      <c r="G19" s="383" t="s">
        <v>365</v>
      </c>
      <c r="H19" s="13" t="s">
        <v>374</v>
      </c>
      <c r="I19" s="13" t="s">
        <v>378</v>
      </c>
      <c r="J19" s="13" t="s">
        <v>378</v>
      </c>
    </row>
    <row r="20" spans="1:13">
      <c r="A20" s="382" t="s">
        <v>379</v>
      </c>
      <c r="B20" s="13" t="s">
        <v>332</v>
      </c>
      <c r="D20" s="13" t="s">
        <v>380</v>
      </c>
      <c r="E20" s="13" t="s">
        <v>304</v>
      </c>
      <c r="G20" s="383" t="s">
        <v>365</v>
      </c>
      <c r="H20" s="13" t="s">
        <v>378</v>
      </c>
    </row>
    <row r="21" spans="1:13">
      <c r="A21" s="382" t="s">
        <v>381</v>
      </c>
      <c r="B21" s="13" t="s">
        <v>360</v>
      </c>
      <c r="D21" s="13" t="s">
        <v>382</v>
      </c>
      <c r="E21" s="13" t="s">
        <v>304</v>
      </c>
    </row>
    <row r="22" spans="1:13">
      <c r="A22" s="382" t="s">
        <v>383</v>
      </c>
      <c r="B22" s="13" t="s">
        <v>384</v>
      </c>
      <c r="C22" s="97"/>
      <c r="D22" s="13" t="s">
        <v>385</v>
      </c>
      <c r="E22" s="13" t="s">
        <v>304</v>
      </c>
    </row>
    <row r="23" spans="1:13">
      <c r="A23" s="382" t="s">
        <v>386</v>
      </c>
      <c r="B23" s="13" t="s">
        <v>304</v>
      </c>
      <c r="D23" s="13" t="s">
        <v>387</v>
      </c>
      <c r="E23" s="13" t="s">
        <v>304</v>
      </c>
    </row>
    <row r="24" spans="1:13">
      <c r="A24" s="382" t="s">
        <v>388</v>
      </c>
      <c r="B24" s="13" t="s">
        <v>304</v>
      </c>
      <c r="D24" s="13" t="s">
        <v>389</v>
      </c>
      <c r="E24" s="13" t="s">
        <v>304</v>
      </c>
    </row>
    <row r="25" spans="1:13">
      <c r="A25" s="382" t="s">
        <v>339</v>
      </c>
      <c r="B25" s="13" t="s">
        <v>302</v>
      </c>
      <c r="D25" s="13" t="s">
        <v>390</v>
      </c>
      <c r="E25" s="13" t="s">
        <v>304</v>
      </c>
    </row>
    <row r="26" spans="1:13">
      <c r="A26" s="382" t="s">
        <v>391</v>
      </c>
      <c r="B26" s="13" t="s">
        <v>384</v>
      </c>
      <c r="D26" s="13" t="s">
        <v>392</v>
      </c>
      <c r="E26" s="13" t="s">
        <v>304</v>
      </c>
    </row>
    <row r="27" spans="1:13">
      <c r="A27" s="382" t="s">
        <v>393</v>
      </c>
      <c r="B27" s="13" t="s">
        <v>304</v>
      </c>
      <c r="D27" s="13" t="s">
        <v>394</v>
      </c>
      <c r="E27" s="13" t="s">
        <v>304</v>
      </c>
    </row>
    <row r="28" spans="1:13">
      <c r="A28" s="382" t="s">
        <v>395</v>
      </c>
      <c r="B28" s="13" t="s">
        <v>396</v>
      </c>
      <c r="D28" s="13" t="s">
        <v>397</v>
      </c>
      <c r="E28" s="13" t="s">
        <v>304</v>
      </c>
    </row>
    <row r="29" spans="1:13">
      <c r="A29" s="382" t="s">
        <v>398</v>
      </c>
      <c r="B29" s="13" t="s">
        <v>304</v>
      </c>
      <c r="D29" s="13" t="s">
        <v>399</v>
      </c>
      <c r="E29" s="13" t="s">
        <v>400</v>
      </c>
    </row>
    <row r="30" spans="1:13">
      <c r="A30" s="382" t="s">
        <v>401</v>
      </c>
      <c r="B30" s="13" t="s">
        <v>304</v>
      </c>
      <c r="D30" s="13" t="s">
        <v>402</v>
      </c>
      <c r="E30" s="13" t="s">
        <v>400</v>
      </c>
    </row>
    <row r="31" spans="1:13">
      <c r="A31" s="382" t="s">
        <v>403</v>
      </c>
      <c r="B31" s="13" t="s">
        <v>384</v>
      </c>
      <c r="D31" s="13" t="s">
        <v>404</v>
      </c>
      <c r="E31" s="13" t="s">
        <v>400</v>
      </c>
    </row>
    <row r="32" spans="1:13">
      <c r="A32" s="382" t="s">
        <v>405</v>
      </c>
      <c r="B32" s="13" t="s">
        <v>304</v>
      </c>
      <c r="D32" s="13" t="s">
        <v>406</v>
      </c>
      <c r="E32" s="13" t="s">
        <v>304</v>
      </c>
    </row>
    <row r="33" spans="1:5">
      <c r="A33" s="382" t="s">
        <v>407</v>
      </c>
      <c r="B33" s="13" t="s">
        <v>360</v>
      </c>
      <c r="D33" s="13" t="s">
        <v>408</v>
      </c>
      <c r="E33" s="13" t="s">
        <v>304</v>
      </c>
    </row>
    <row r="34" spans="1:5">
      <c r="A34" s="382" t="s">
        <v>409</v>
      </c>
      <c r="B34" s="13" t="s">
        <v>332</v>
      </c>
      <c r="D34" s="13" t="s">
        <v>410</v>
      </c>
      <c r="E34" s="13" t="s">
        <v>304</v>
      </c>
    </row>
    <row r="35" spans="1:5">
      <c r="A35" s="382" t="s">
        <v>411</v>
      </c>
      <c r="B35" s="13" t="s">
        <v>384</v>
      </c>
      <c r="D35" s="13" t="s">
        <v>412</v>
      </c>
      <c r="E35" s="13" t="s">
        <v>400</v>
      </c>
    </row>
    <row r="36" spans="1:5">
      <c r="A36" s="382" t="s">
        <v>413</v>
      </c>
      <c r="B36" s="13" t="s">
        <v>384</v>
      </c>
      <c r="D36" s="13" t="s">
        <v>414</v>
      </c>
      <c r="E36" s="13" t="s">
        <v>304</v>
      </c>
    </row>
    <row r="37" spans="1:5">
      <c r="A37" s="382" t="s">
        <v>415</v>
      </c>
      <c r="B37" s="13" t="s">
        <v>384</v>
      </c>
      <c r="D37" s="13" t="s">
        <v>416</v>
      </c>
      <c r="E37" s="13" t="s">
        <v>396</v>
      </c>
    </row>
    <row r="38" spans="1:5">
      <c r="A38" s="382" t="s">
        <v>417</v>
      </c>
      <c r="B38" s="13" t="s">
        <v>349</v>
      </c>
      <c r="D38" s="13" t="s">
        <v>418</v>
      </c>
      <c r="E38" s="13" t="s">
        <v>419</v>
      </c>
    </row>
    <row r="39" spans="1:5">
      <c r="A39" s="382" t="s">
        <v>420</v>
      </c>
      <c r="B39" s="13" t="s">
        <v>304</v>
      </c>
      <c r="D39" s="13" t="s">
        <v>421</v>
      </c>
      <c r="E39" s="13" t="s">
        <v>419</v>
      </c>
    </row>
    <row r="40" spans="1:5">
      <c r="A40" s="382" t="s">
        <v>422</v>
      </c>
      <c r="B40" s="13" t="s">
        <v>304</v>
      </c>
      <c r="D40" s="13" t="s">
        <v>423</v>
      </c>
      <c r="E40" s="13" t="s">
        <v>419</v>
      </c>
    </row>
    <row r="41" spans="1:5">
      <c r="A41" s="382" t="s">
        <v>424</v>
      </c>
      <c r="B41" s="13" t="s">
        <v>384</v>
      </c>
      <c r="D41" s="13" t="s">
        <v>425</v>
      </c>
      <c r="E41" s="13" t="s">
        <v>302</v>
      </c>
    </row>
    <row r="42" spans="1:5">
      <c r="A42" s="382" t="s">
        <v>426</v>
      </c>
      <c r="B42" s="13" t="s">
        <v>349</v>
      </c>
      <c r="D42" s="13" t="s">
        <v>427</v>
      </c>
      <c r="E42" s="13" t="s">
        <v>302</v>
      </c>
    </row>
    <row r="43" spans="1:5">
      <c r="A43" s="382" t="s">
        <v>428</v>
      </c>
      <c r="B43" s="13" t="s">
        <v>304</v>
      </c>
      <c r="D43" s="13" t="s">
        <v>429</v>
      </c>
      <c r="E43" s="13" t="s">
        <v>304</v>
      </c>
    </row>
    <row r="44" spans="1:5">
      <c r="A44" s="382" t="s">
        <v>430</v>
      </c>
      <c r="B44" s="13" t="s">
        <v>304</v>
      </c>
      <c r="D44" s="13" t="s">
        <v>431</v>
      </c>
      <c r="E44" s="13" t="s">
        <v>304</v>
      </c>
    </row>
    <row r="45" spans="1:5">
      <c r="A45" s="382" t="s">
        <v>432</v>
      </c>
      <c r="B45" s="13" t="s">
        <v>384</v>
      </c>
      <c r="D45" s="13" t="s">
        <v>433</v>
      </c>
      <c r="E45" s="13" t="s">
        <v>304</v>
      </c>
    </row>
    <row r="46" spans="1:5">
      <c r="A46" s="382" t="s">
        <v>434</v>
      </c>
      <c r="B46" s="13" t="s">
        <v>304</v>
      </c>
      <c r="D46" s="13" t="s">
        <v>435</v>
      </c>
      <c r="E46" s="13" t="s">
        <v>304</v>
      </c>
    </row>
    <row r="47" spans="1:5">
      <c r="A47" s="382" t="s">
        <v>436</v>
      </c>
      <c r="B47" s="13" t="s">
        <v>384</v>
      </c>
      <c r="D47" s="13" t="s">
        <v>437</v>
      </c>
      <c r="E47" s="13" t="s">
        <v>304</v>
      </c>
    </row>
    <row r="48" spans="1:5">
      <c r="A48" s="382" t="s">
        <v>438</v>
      </c>
      <c r="B48" s="13" t="s">
        <v>384</v>
      </c>
      <c r="D48" s="13" t="s">
        <v>439</v>
      </c>
      <c r="E48" s="13" t="s">
        <v>304</v>
      </c>
    </row>
    <row r="49" spans="1:5">
      <c r="A49" s="382" t="s">
        <v>440</v>
      </c>
      <c r="B49" s="13" t="s">
        <v>304</v>
      </c>
      <c r="D49" s="13" t="s">
        <v>441</v>
      </c>
      <c r="E49" s="13" t="s">
        <v>304</v>
      </c>
    </row>
    <row r="50" spans="1:5">
      <c r="A50" s="382" t="s">
        <v>442</v>
      </c>
      <c r="B50" s="13" t="s">
        <v>396</v>
      </c>
      <c r="D50" s="13" t="s">
        <v>443</v>
      </c>
      <c r="E50" s="13" t="s">
        <v>304</v>
      </c>
    </row>
    <row r="51" spans="1:5">
      <c r="A51" s="382" t="s">
        <v>444</v>
      </c>
      <c r="B51" s="13" t="s">
        <v>304</v>
      </c>
      <c r="D51" s="13" t="s">
        <v>445</v>
      </c>
      <c r="E51" s="13" t="s">
        <v>304</v>
      </c>
    </row>
    <row r="52" spans="1:5">
      <c r="A52" s="382" t="s">
        <v>343</v>
      </c>
      <c r="B52" s="13" t="s">
        <v>302</v>
      </c>
      <c r="D52" s="13" t="s">
        <v>446</v>
      </c>
      <c r="E52" s="13" t="s">
        <v>304</v>
      </c>
    </row>
    <row r="53" spans="1:5">
      <c r="A53" s="382" t="s">
        <v>303</v>
      </c>
      <c r="B53" s="13" t="s">
        <v>304</v>
      </c>
      <c r="D53" s="13" t="s">
        <v>320</v>
      </c>
      <c r="E53" s="13" t="s">
        <v>304</v>
      </c>
    </row>
    <row r="54" spans="1:5">
      <c r="A54" s="382" t="s">
        <v>447</v>
      </c>
      <c r="B54" s="13" t="s">
        <v>396</v>
      </c>
      <c r="D54" s="13" t="s">
        <v>448</v>
      </c>
      <c r="E54" s="13" t="s">
        <v>304</v>
      </c>
    </row>
    <row r="55" spans="1:5">
      <c r="A55" s="382" t="s">
        <v>449</v>
      </c>
      <c r="B55" s="13" t="s">
        <v>384</v>
      </c>
      <c r="D55" s="13" t="s">
        <v>450</v>
      </c>
      <c r="E55" s="13" t="s">
        <v>304</v>
      </c>
    </row>
    <row r="56" spans="1:5">
      <c r="A56" s="382" t="s">
        <v>451</v>
      </c>
      <c r="B56" s="13" t="s">
        <v>349</v>
      </c>
      <c r="D56" s="13" t="s">
        <v>452</v>
      </c>
      <c r="E56" s="13" t="s">
        <v>349</v>
      </c>
    </row>
    <row r="57" spans="1:5">
      <c r="A57" s="382" t="s">
        <v>453</v>
      </c>
      <c r="B57" s="13" t="s">
        <v>384</v>
      </c>
      <c r="D57" s="13" t="s">
        <v>454</v>
      </c>
      <c r="E57" s="13" t="s">
        <v>349</v>
      </c>
    </row>
    <row r="58" spans="1:5">
      <c r="A58" s="382" t="s">
        <v>455</v>
      </c>
      <c r="B58" s="13" t="s">
        <v>396</v>
      </c>
      <c r="D58" s="13" t="s">
        <v>456</v>
      </c>
      <c r="E58" s="13" t="s">
        <v>349</v>
      </c>
    </row>
    <row r="59" spans="1:5">
      <c r="A59" s="382" t="s">
        <v>457</v>
      </c>
      <c r="B59" s="13" t="s">
        <v>360</v>
      </c>
      <c r="D59" s="13" t="s">
        <v>458</v>
      </c>
      <c r="E59" s="13" t="s">
        <v>396</v>
      </c>
    </row>
    <row r="60" spans="1:5">
      <c r="A60" s="382" t="s">
        <v>459</v>
      </c>
      <c r="B60" s="13" t="s">
        <v>349</v>
      </c>
      <c r="D60" s="13" t="s">
        <v>460</v>
      </c>
      <c r="E60" s="13" t="s">
        <v>302</v>
      </c>
    </row>
    <row r="61" spans="1:5">
      <c r="A61" s="382" t="s">
        <v>346</v>
      </c>
      <c r="B61" s="13" t="s">
        <v>302</v>
      </c>
      <c r="D61" s="13" t="s">
        <v>461</v>
      </c>
      <c r="E61" s="13" t="s">
        <v>349</v>
      </c>
    </row>
    <row r="62" spans="1:5">
      <c r="A62" s="382" t="s">
        <v>462</v>
      </c>
      <c r="B62" s="13" t="s">
        <v>396</v>
      </c>
      <c r="D62" s="13" t="s">
        <v>463</v>
      </c>
      <c r="E62" s="13" t="s">
        <v>302</v>
      </c>
    </row>
    <row r="63" spans="1:5">
      <c r="A63" s="382" t="s">
        <v>464</v>
      </c>
      <c r="B63" s="13" t="s">
        <v>304</v>
      </c>
      <c r="D63" s="13" t="s">
        <v>465</v>
      </c>
      <c r="E63" s="13" t="s">
        <v>302</v>
      </c>
    </row>
    <row r="64" spans="1:5">
      <c r="A64" s="382" t="s">
        <v>466</v>
      </c>
      <c r="B64" s="13" t="s">
        <v>384</v>
      </c>
      <c r="D64" s="13" t="s">
        <v>467</v>
      </c>
      <c r="E64" s="13" t="s">
        <v>302</v>
      </c>
    </row>
    <row r="65" spans="1:5">
      <c r="A65" s="382" t="s">
        <v>468</v>
      </c>
      <c r="B65" s="13" t="s">
        <v>304</v>
      </c>
      <c r="D65" s="13" t="s">
        <v>469</v>
      </c>
      <c r="E65" s="13" t="s">
        <v>302</v>
      </c>
    </row>
    <row r="66" spans="1:5">
      <c r="A66" s="382" t="s">
        <v>470</v>
      </c>
      <c r="B66" s="13" t="s">
        <v>384</v>
      </c>
      <c r="D66" s="13" t="s">
        <v>471</v>
      </c>
      <c r="E66" s="13" t="s">
        <v>302</v>
      </c>
    </row>
    <row r="67" spans="1:5">
      <c r="A67" s="382" t="s">
        <v>472</v>
      </c>
      <c r="B67" s="13" t="s">
        <v>304</v>
      </c>
      <c r="D67" s="13" t="s">
        <v>473</v>
      </c>
      <c r="E67" s="13" t="s">
        <v>302</v>
      </c>
    </row>
    <row r="68" spans="1:5">
      <c r="A68" s="382" t="s">
        <v>474</v>
      </c>
      <c r="B68" s="13" t="s">
        <v>304</v>
      </c>
      <c r="D68" s="13" t="s">
        <v>475</v>
      </c>
      <c r="E68" s="13" t="s">
        <v>302</v>
      </c>
    </row>
    <row r="69" spans="1:5">
      <c r="A69" s="382" t="s">
        <v>476</v>
      </c>
      <c r="B69" s="13" t="s">
        <v>349</v>
      </c>
      <c r="D69" s="13" t="s">
        <v>477</v>
      </c>
      <c r="E69" s="13" t="s">
        <v>302</v>
      </c>
    </row>
    <row r="70" spans="1:5">
      <c r="A70" s="382" t="s">
        <v>478</v>
      </c>
      <c r="B70" s="13" t="s">
        <v>304</v>
      </c>
      <c r="D70" s="13" t="s">
        <v>479</v>
      </c>
      <c r="E70" s="13" t="s">
        <v>302</v>
      </c>
    </row>
    <row r="71" spans="1:5">
      <c r="A71" s="382" t="s">
        <v>480</v>
      </c>
      <c r="B71" s="13" t="s">
        <v>349</v>
      </c>
      <c r="D71" s="13" t="s">
        <v>481</v>
      </c>
      <c r="E71" s="13" t="s">
        <v>302</v>
      </c>
    </row>
    <row r="72" spans="1:5">
      <c r="A72" s="382" t="s">
        <v>482</v>
      </c>
      <c r="B72" s="13" t="s">
        <v>304</v>
      </c>
      <c r="D72" s="13" t="s">
        <v>483</v>
      </c>
      <c r="E72" s="13" t="s">
        <v>304</v>
      </c>
    </row>
    <row r="73" spans="1:5">
      <c r="A73" s="382" t="s">
        <v>484</v>
      </c>
      <c r="B73" s="13" t="s">
        <v>304</v>
      </c>
      <c r="D73" s="13" t="s">
        <v>485</v>
      </c>
      <c r="E73" s="13" t="s">
        <v>384</v>
      </c>
    </row>
    <row r="74" spans="1:5">
      <c r="A74" s="382" t="s">
        <v>486</v>
      </c>
      <c r="B74" s="13" t="s">
        <v>400</v>
      </c>
      <c r="D74" s="13" t="s">
        <v>367</v>
      </c>
      <c r="E74" s="13" t="s">
        <v>302</v>
      </c>
    </row>
    <row r="75" spans="1:5">
      <c r="A75" s="382" t="s">
        <v>487</v>
      </c>
      <c r="B75" s="13" t="s">
        <v>304</v>
      </c>
      <c r="D75" s="13" t="s">
        <v>488</v>
      </c>
      <c r="E75" s="13" t="s">
        <v>302</v>
      </c>
    </row>
    <row r="76" spans="1:5">
      <c r="A76" s="382" t="s">
        <v>489</v>
      </c>
      <c r="B76" s="13" t="s">
        <v>304</v>
      </c>
      <c r="D76" s="13" t="s">
        <v>490</v>
      </c>
      <c r="E76" s="13" t="s">
        <v>302</v>
      </c>
    </row>
    <row r="77" spans="1:5">
      <c r="A77" s="382" t="s">
        <v>491</v>
      </c>
      <c r="B77" s="13" t="s">
        <v>304</v>
      </c>
      <c r="D77" s="13" t="s">
        <v>492</v>
      </c>
      <c r="E77" s="13" t="s">
        <v>332</v>
      </c>
    </row>
    <row r="78" spans="1:5">
      <c r="A78" s="382" t="s">
        <v>493</v>
      </c>
      <c r="B78" s="13" t="s">
        <v>349</v>
      </c>
      <c r="D78" s="13" t="s">
        <v>494</v>
      </c>
      <c r="E78" s="13" t="s">
        <v>332</v>
      </c>
    </row>
    <row r="79" spans="1:5">
      <c r="A79" s="382" t="s">
        <v>495</v>
      </c>
      <c r="B79" s="13" t="s">
        <v>304</v>
      </c>
      <c r="D79" s="13" t="s">
        <v>496</v>
      </c>
      <c r="E79" s="13" t="s">
        <v>332</v>
      </c>
    </row>
    <row r="80" spans="1:5">
      <c r="A80" s="382" t="s">
        <v>497</v>
      </c>
      <c r="B80" s="13" t="s">
        <v>400</v>
      </c>
      <c r="D80" s="13" t="s">
        <v>498</v>
      </c>
      <c r="E80" s="13" t="s">
        <v>304</v>
      </c>
    </row>
    <row r="81" spans="1:5">
      <c r="A81" s="382" t="s">
        <v>499</v>
      </c>
      <c r="B81" s="13" t="s">
        <v>400</v>
      </c>
      <c r="D81" s="13" t="s">
        <v>500</v>
      </c>
      <c r="E81" s="13" t="s">
        <v>304</v>
      </c>
    </row>
    <row r="82" spans="1:5">
      <c r="A82" s="382" t="s">
        <v>501</v>
      </c>
      <c r="B82" s="13" t="s">
        <v>396</v>
      </c>
      <c r="D82" s="13" t="s">
        <v>502</v>
      </c>
      <c r="E82" s="13" t="s">
        <v>304</v>
      </c>
    </row>
    <row r="83" spans="1:5">
      <c r="A83" s="382" t="s">
        <v>503</v>
      </c>
      <c r="B83" s="13" t="s">
        <v>304</v>
      </c>
      <c r="D83" s="13" t="s">
        <v>504</v>
      </c>
      <c r="E83" s="13" t="s">
        <v>304</v>
      </c>
    </row>
    <row r="84" spans="1:5">
      <c r="A84" s="382" t="s">
        <v>505</v>
      </c>
      <c r="B84" s="13" t="s">
        <v>349</v>
      </c>
      <c r="D84" s="13" t="s">
        <v>309</v>
      </c>
      <c r="E84" s="13" t="s">
        <v>304</v>
      </c>
    </row>
    <row r="85" spans="1:5">
      <c r="A85" s="382" t="s">
        <v>506</v>
      </c>
      <c r="B85" s="13" t="s">
        <v>349</v>
      </c>
      <c r="D85" s="13" t="s">
        <v>507</v>
      </c>
      <c r="E85" s="13" t="s">
        <v>304</v>
      </c>
    </row>
    <row r="86" spans="1:5">
      <c r="A86" s="382" t="s">
        <v>354</v>
      </c>
      <c r="B86" s="13" t="s">
        <v>302</v>
      </c>
      <c r="D86" s="13" t="s">
        <v>508</v>
      </c>
      <c r="E86" s="13" t="s">
        <v>302</v>
      </c>
    </row>
    <row r="87" spans="1:5">
      <c r="A87" s="382" t="s">
        <v>509</v>
      </c>
      <c r="B87" s="13" t="s">
        <v>332</v>
      </c>
      <c r="D87" s="13" t="s">
        <v>510</v>
      </c>
      <c r="E87" s="13" t="s">
        <v>302</v>
      </c>
    </row>
    <row r="88" spans="1:5">
      <c r="A88" s="382" t="s">
        <v>511</v>
      </c>
      <c r="B88" s="13" t="s">
        <v>304</v>
      </c>
      <c r="D88" s="13" t="s">
        <v>512</v>
      </c>
      <c r="E88" s="13" t="s">
        <v>302</v>
      </c>
    </row>
    <row r="89" spans="1:5">
      <c r="A89" s="382" t="s">
        <v>513</v>
      </c>
      <c r="B89" s="13" t="s">
        <v>304</v>
      </c>
      <c r="D89" s="13" t="s">
        <v>514</v>
      </c>
      <c r="E89" s="13" t="s">
        <v>304</v>
      </c>
    </row>
    <row r="90" spans="1:5">
      <c r="A90" s="382" t="s">
        <v>515</v>
      </c>
      <c r="B90" s="13" t="s">
        <v>360</v>
      </c>
      <c r="D90" s="13" t="s">
        <v>516</v>
      </c>
      <c r="E90" s="13" t="s">
        <v>332</v>
      </c>
    </row>
    <row r="91" spans="1:5">
      <c r="A91" s="382" t="s">
        <v>517</v>
      </c>
      <c r="B91" s="13" t="s">
        <v>360</v>
      </c>
      <c r="D91" s="13" t="s">
        <v>518</v>
      </c>
      <c r="E91" s="13" t="s">
        <v>332</v>
      </c>
    </row>
    <row r="92" spans="1:5">
      <c r="A92" s="382" t="s">
        <v>519</v>
      </c>
      <c r="B92" s="13" t="s">
        <v>332</v>
      </c>
      <c r="D92" s="13" t="s">
        <v>520</v>
      </c>
      <c r="E92" s="13" t="s">
        <v>304</v>
      </c>
    </row>
    <row r="93" spans="1:5">
      <c r="A93" s="382" t="s">
        <v>521</v>
      </c>
      <c r="B93" s="13" t="s">
        <v>349</v>
      </c>
      <c r="D93" s="13" t="s">
        <v>522</v>
      </c>
      <c r="E93" s="13" t="s">
        <v>304</v>
      </c>
    </row>
    <row r="94" spans="1:5">
      <c r="A94" s="382" t="s">
        <v>523</v>
      </c>
      <c r="B94" s="13" t="s">
        <v>360</v>
      </c>
      <c r="D94" s="13" t="s">
        <v>524</v>
      </c>
      <c r="E94" s="13" t="s">
        <v>304</v>
      </c>
    </row>
    <row r="95" spans="1:5">
      <c r="A95" s="382" t="s">
        <v>525</v>
      </c>
      <c r="B95" s="13" t="s">
        <v>384</v>
      </c>
      <c r="D95" s="13" t="s">
        <v>526</v>
      </c>
      <c r="E95" s="13" t="s">
        <v>360</v>
      </c>
    </row>
    <row r="96" spans="1:5">
      <c r="A96" s="382" t="s">
        <v>527</v>
      </c>
      <c r="B96" s="13" t="s">
        <v>304</v>
      </c>
      <c r="D96" s="13" t="s">
        <v>528</v>
      </c>
      <c r="E96" s="13" t="s">
        <v>360</v>
      </c>
    </row>
    <row r="97" spans="1:5">
      <c r="A97" s="382" t="s">
        <v>529</v>
      </c>
      <c r="B97" s="13" t="s">
        <v>304</v>
      </c>
      <c r="D97" s="13" t="s">
        <v>530</v>
      </c>
      <c r="E97" s="13" t="s">
        <v>360</v>
      </c>
    </row>
    <row r="98" spans="1:5">
      <c r="A98" s="382" t="s">
        <v>531</v>
      </c>
      <c r="B98" s="382" t="s">
        <v>304</v>
      </c>
      <c r="D98" s="13" t="s">
        <v>532</v>
      </c>
      <c r="E98" s="13" t="s">
        <v>360</v>
      </c>
    </row>
    <row r="99" spans="1:5">
      <c r="A99" s="382" t="s">
        <v>533</v>
      </c>
      <c r="B99" s="13" t="s">
        <v>304</v>
      </c>
      <c r="D99" s="13" t="s">
        <v>534</v>
      </c>
      <c r="E99" s="13" t="s">
        <v>302</v>
      </c>
    </row>
    <row r="100" spans="1:5">
      <c r="A100" s="382" t="s">
        <v>535</v>
      </c>
      <c r="B100" s="13" t="s">
        <v>304</v>
      </c>
      <c r="D100" s="13" t="s">
        <v>536</v>
      </c>
      <c r="E100" s="13" t="s">
        <v>302</v>
      </c>
    </row>
    <row r="101" spans="1:5">
      <c r="A101" s="382" t="s">
        <v>537</v>
      </c>
      <c r="B101" s="13" t="s">
        <v>349</v>
      </c>
      <c r="D101" s="13" t="s">
        <v>538</v>
      </c>
      <c r="E101" s="13" t="s">
        <v>302</v>
      </c>
    </row>
    <row r="102" spans="1:5">
      <c r="A102" s="382" t="s">
        <v>539</v>
      </c>
      <c r="B102" s="13" t="s">
        <v>304</v>
      </c>
      <c r="D102" s="13" t="s">
        <v>540</v>
      </c>
      <c r="E102" s="13" t="s">
        <v>304</v>
      </c>
    </row>
    <row r="103" spans="1:5">
      <c r="A103" s="382" t="s">
        <v>408</v>
      </c>
      <c r="B103" s="13" t="s">
        <v>304</v>
      </c>
      <c r="D103" s="13" t="s">
        <v>541</v>
      </c>
      <c r="E103" s="13" t="s">
        <v>419</v>
      </c>
    </row>
    <row r="104" spans="1:5">
      <c r="A104" s="382" t="s">
        <v>542</v>
      </c>
      <c r="B104" s="13" t="s">
        <v>360</v>
      </c>
      <c r="D104" s="13" t="s">
        <v>543</v>
      </c>
      <c r="E104" s="13" t="s">
        <v>419</v>
      </c>
    </row>
    <row r="105" spans="1:5">
      <c r="A105" s="382" t="s">
        <v>544</v>
      </c>
      <c r="B105" s="13" t="s">
        <v>400</v>
      </c>
      <c r="D105" s="13" t="s">
        <v>545</v>
      </c>
      <c r="E105" s="13" t="s">
        <v>419</v>
      </c>
    </row>
    <row r="106" spans="1:5">
      <c r="A106" s="382" t="s">
        <v>358</v>
      </c>
      <c r="B106" s="13" t="s">
        <v>302</v>
      </c>
      <c r="D106" s="13" t="s">
        <v>546</v>
      </c>
      <c r="E106" s="13" t="s">
        <v>419</v>
      </c>
    </row>
    <row r="107" spans="1:5">
      <c r="A107" s="382" t="s">
        <v>547</v>
      </c>
      <c r="B107" s="13" t="s">
        <v>360</v>
      </c>
      <c r="D107" s="13" t="s">
        <v>548</v>
      </c>
      <c r="E107" s="13" t="s">
        <v>419</v>
      </c>
    </row>
    <row r="108" spans="1:5">
      <c r="A108" s="382" t="s">
        <v>549</v>
      </c>
      <c r="B108" s="13" t="s">
        <v>304</v>
      </c>
      <c r="D108" s="13" t="s">
        <v>550</v>
      </c>
      <c r="E108" s="13" t="s">
        <v>419</v>
      </c>
    </row>
    <row r="109" spans="1:5">
      <c r="A109" s="382" t="s">
        <v>362</v>
      </c>
      <c r="B109" s="13" t="s">
        <v>302</v>
      </c>
      <c r="D109" s="13" t="s">
        <v>551</v>
      </c>
      <c r="E109" s="13" t="s">
        <v>419</v>
      </c>
    </row>
    <row r="110" spans="1:5">
      <c r="A110" s="382" t="s">
        <v>552</v>
      </c>
      <c r="B110" s="13" t="s">
        <v>349</v>
      </c>
      <c r="D110" s="13" t="s">
        <v>553</v>
      </c>
      <c r="E110" s="13" t="s">
        <v>304</v>
      </c>
    </row>
    <row r="111" spans="1:5">
      <c r="A111" s="382" t="s">
        <v>554</v>
      </c>
      <c r="B111" s="13" t="s">
        <v>332</v>
      </c>
      <c r="D111" s="13" t="s">
        <v>555</v>
      </c>
      <c r="E111" s="13" t="s">
        <v>304</v>
      </c>
    </row>
    <row r="112" spans="1:5">
      <c r="A112" s="382" t="s">
        <v>556</v>
      </c>
      <c r="B112" s="13" t="s">
        <v>332</v>
      </c>
      <c r="D112" s="13" t="s">
        <v>381</v>
      </c>
      <c r="E112" s="13" t="s">
        <v>360</v>
      </c>
    </row>
    <row r="113" spans="1:5">
      <c r="A113" s="382" t="s">
        <v>557</v>
      </c>
      <c r="B113" s="13" t="s">
        <v>400</v>
      </c>
      <c r="D113" s="13" t="s">
        <v>558</v>
      </c>
      <c r="E113" s="13" t="s">
        <v>360</v>
      </c>
    </row>
    <row r="114" spans="1:5">
      <c r="A114" s="382" t="s">
        <v>559</v>
      </c>
      <c r="B114" s="13" t="s">
        <v>304</v>
      </c>
      <c r="D114" s="13" t="s">
        <v>560</v>
      </c>
      <c r="E114" s="13" t="s">
        <v>360</v>
      </c>
    </row>
    <row r="115" spans="1:5">
      <c r="A115" s="382" t="s">
        <v>561</v>
      </c>
      <c r="B115" s="13" t="s">
        <v>304</v>
      </c>
      <c r="D115" s="13" t="s">
        <v>562</v>
      </c>
      <c r="E115" s="13" t="s">
        <v>360</v>
      </c>
    </row>
    <row r="116" spans="1:5">
      <c r="A116" s="382" t="s">
        <v>563</v>
      </c>
      <c r="B116" s="13" t="s">
        <v>400</v>
      </c>
      <c r="D116" s="13" t="s">
        <v>564</v>
      </c>
      <c r="E116" s="13" t="s">
        <v>360</v>
      </c>
    </row>
    <row r="117" spans="1:5">
      <c r="A117" s="382" t="s">
        <v>565</v>
      </c>
      <c r="B117" s="13" t="s">
        <v>304</v>
      </c>
      <c r="D117" s="13" t="s">
        <v>566</v>
      </c>
      <c r="E117" s="13" t="s">
        <v>360</v>
      </c>
    </row>
    <row r="118" spans="1:5">
      <c r="A118" s="382" t="s">
        <v>567</v>
      </c>
      <c r="B118" s="13" t="s">
        <v>349</v>
      </c>
      <c r="D118" s="13" t="s">
        <v>568</v>
      </c>
      <c r="E118" s="13" t="s">
        <v>360</v>
      </c>
    </row>
    <row r="119" spans="1:5">
      <c r="A119" s="382" t="s">
        <v>569</v>
      </c>
      <c r="B119" s="382" t="s">
        <v>304</v>
      </c>
      <c r="D119" s="13" t="s">
        <v>570</v>
      </c>
      <c r="E119" s="13" t="s">
        <v>349</v>
      </c>
    </row>
    <row r="120" spans="1:5">
      <c r="A120" s="382" t="s">
        <v>571</v>
      </c>
      <c r="B120" s="13" t="s">
        <v>304</v>
      </c>
      <c r="D120" s="13" t="s">
        <v>572</v>
      </c>
      <c r="E120" s="13" t="s">
        <v>349</v>
      </c>
    </row>
    <row r="121" spans="1:5">
      <c r="A121" s="382" t="s">
        <v>573</v>
      </c>
      <c r="B121" s="13" t="s">
        <v>304</v>
      </c>
      <c r="D121" s="13" t="s">
        <v>574</v>
      </c>
      <c r="E121" s="13" t="s">
        <v>349</v>
      </c>
    </row>
    <row r="122" spans="1:5">
      <c r="A122" s="382" t="s">
        <v>575</v>
      </c>
      <c r="B122" s="13" t="s">
        <v>384</v>
      </c>
      <c r="D122" s="13" t="s">
        <v>576</v>
      </c>
      <c r="E122" s="13" t="s">
        <v>396</v>
      </c>
    </row>
    <row r="123" spans="1:5">
      <c r="A123" s="382" t="s">
        <v>367</v>
      </c>
      <c r="B123" s="13" t="s">
        <v>302</v>
      </c>
      <c r="D123" s="13" t="s">
        <v>577</v>
      </c>
      <c r="E123" s="13" t="s">
        <v>332</v>
      </c>
    </row>
    <row r="124" spans="1:5">
      <c r="A124" s="382" t="s">
        <v>578</v>
      </c>
      <c r="B124" s="13" t="s">
        <v>332</v>
      </c>
      <c r="D124" s="13" t="s">
        <v>579</v>
      </c>
      <c r="E124" s="13" t="s">
        <v>332</v>
      </c>
    </row>
    <row r="125" spans="1:5">
      <c r="A125" s="382" t="s">
        <v>580</v>
      </c>
      <c r="B125" s="13" t="s">
        <v>304</v>
      </c>
      <c r="D125" s="13" t="s">
        <v>372</v>
      </c>
      <c r="E125" s="13" t="s">
        <v>372</v>
      </c>
    </row>
    <row r="126" spans="1:5">
      <c r="A126" s="382" t="s">
        <v>581</v>
      </c>
      <c r="B126" s="13" t="s">
        <v>304</v>
      </c>
      <c r="D126" s="13" t="s">
        <v>582</v>
      </c>
      <c r="E126" s="13" t="s">
        <v>372</v>
      </c>
    </row>
    <row r="127" spans="1:5">
      <c r="A127" s="382" t="s">
        <v>583</v>
      </c>
      <c r="B127" s="13" t="s">
        <v>304</v>
      </c>
      <c r="D127" s="13" t="s">
        <v>584</v>
      </c>
      <c r="E127" s="13" t="s">
        <v>372</v>
      </c>
    </row>
    <row r="128" spans="1:5">
      <c r="A128" s="382" t="s">
        <v>585</v>
      </c>
      <c r="B128" s="13" t="s">
        <v>384</v>
      </c>
      <c r="D128" s="13" t="s">
        <v>586</v>
      </c>
      <c r="E128" s="13" t="s">
        <v>372</v>
      </c>
    </row>
    <row r="129" spans="1:5">
      <c r="A129" s="382" t="s">
        <v>587</v>
      </c>
      <c r="B129" s="13" t="s">
        <v>384</v>
      </c>
      <c r="D129" s="13" t="s">
        <v>588</v>
      </c>
      <c r="E129" s="13" t="s">
        <v>372</v>
      </c>
    </row>
    <row r="130" spans="1:5">
      <c r="A130" s="382" t="s">
        <v>589</v>
      </c>
      <c r="B130" s="13" t="s">
        <v>400</v>
      </c>
      <c r="D130" s="13" t="s">
        <v>590</v>
      </c>
      <c r="E130" s="13" t="s">
        <v>372</v>
      </c>
    </row>
    <row r="131" spans="1:5">
      <c r="A131" s="382" t="s">
        <v>591</v>
      </c>
      <c r="B131" s="13" t="s">
        <v>304</v>
      </c>
      <c r="D131" s="13" t="s">
        <v>592</v>
      </c>
      <c r="E131" s="13" t="s">
        <v>372</v>
      </c>
    </row>
    <row r="132" spans="1:5">
      <c r="A132" s="382" t="s">
        <v>593</v>
      </c>
      <c r="B132" s="13" t="s">
        <v>396</v>
      </c>
      <c r="D132" s="13" t="s">
        <v>594</v>
      </c>
      <c r="E132" s="13" t="s">
        <v>372</v>
      </c>
    </row>
    <row r="133" spans="1:5">
      <c r="A133" s="382" t="s">
        <v>595</v>
      </c>
      <c r="B133" s="13" t="s">
        <v>384</v>
      </c>
      <c r="D133" s="13" t="s">
        <v>596</v>
      </c>
      <c r="E133" s="13" t="s">
        <v>372</v>
      </c>
    </row>
    <row r="134" spans="1:5">
      <c r="A134" s="382" t="s">
        <v>597</v>
      </c>
      <c r="B134" s="13" t="s">
        <v>304</v>
      </c>
      <c r="D134" s="13" t="s">
        <v>598</v>
      </c>
      <c r="E134" s="13" t="s">
        <v>372</v>
      </c>
    </row>
    <row r="135" spans="1:5">
      <c r="A135" s="382" t="s">
        <v>599</v>
      </c>
      <c r="B135" s="13" t="s">
        <v>384</v>
      </c>
      <c r="D135" s="13" t="s">
        <v>600</v>
      </c>
      <c r="E135" s="13" t="s">
        <v>372</v>
      </c>
    </row>
    <row r="136" spans="1:5">
      <c r="A136" s="382" t="s">
        <v>601</v>
      </c>
      <c r="B136" s="13" t="s">
        <v>396</v>
      </c>
      <c r="D136" s="13" t="s">
        <v>602</v>
      </c>
      <c r="E136" s="13" t="s">
        <v>372</v>
      </c>
    </row>
    <row r="137" spans="1:5">
      <c r="A137" s="382" t="s">
        <v>603</v>
      </c>
      <c r="B137" s="13" t="s">
        <v>304</v>
      </c>
      <c r="D137" s="13" t="s">
        <v>604</v>
      </c>
      <c r="E137" s="13" t="s">
        <v>372</v>
      </c>
    </row>
    <row r="138" spans="1:5">
      <c r="A138" s="382" t="s">
        <v>605</v>
      </c>
      <c r="B138" s="13" t="s">
        <v>349</v>
      </c>
      <c r="D138" s="13" t="s">
        <v>360</v>
      </c>
      <c r="E138" s="13" t="s">
        <v>360</v>
      </c>
    </row>
    <row r="139" spans="1:5">
      <c r="A139" s="382" t="s">
        <v>606</v>
      </c>
      <c r="B139" s="13" t="s">
        <v>304</v>
      </c>
      <c r="D139" s="13" t="s">
        <v>607</v>
      </c>
      <c r="E139" s="13" t="s">
        <v>360</v>
      </c>
    </row>
    <row r="140" spans="1:5">
      <c r="A140" s="382" t="s">
        <v>608</v>
      </c>
      <c r="B140" s="13" t="s">
        <v>304</v>
      </c>
      <c r="D140" s="13" t="s">
        <v>609</v>
      </c>
      <c r="E140" s="13" t="s">
        <v>360</v>
      </c>
    </row>
    <row r="141" spans="1:5">
      <c r="A141" s="382" t="s">
        <v>610</v>
      </c>
      <c r="B141" s="13" t="s">
        <v>304</v>
      </c>
      <c r="D141" s="13" t="s">
        <v>611</v>
      </c>
      <c r="E141" s="13" t="s">
        <v>304</v>
      </c>
    </row>
    <row r="142" spans="1:5">
      <c r="A142" s="382" t="s">
        <v>612</v>
      </c>
      <c r="B142" s="13" t="s">
        <v>332</v>
      </c>
      <c r="D142" s="13" t="s">
        <v>613</v>
      </c>
      <c r="E142" s="13" t="s">
        <v>332</v>
      </c>
    </row>
    <row r="143" spans="1:5">
      <c r="A143" s="382" t="s">
        <v>614</v>
      </c>
      <c r="B143" s="13" t="s">
        <v>396</v>
      </c>
      <c r="D143" s="13" t="s">
        <v>615</v>
      </c>
      <c r="E143" s="13" t="s">
        <v>332</v>
      </c>
    </row>
    <row r="144" spans="1:5">
      <c r="A144" s="382" t="s">
        <v>616</v>
      </c>
      <c r="B144" s="13" t="s">
        <v>304</v>
      </c>
      <c r="D144" s="13" t="s">
        <v>617</v>
      </c>
      <c r="E144" s="13" t="s">
        <v>332</v>
      </c>
    </row>
    <row r="145" spans="1:5">
      <c r="A145" s="382" t="s">
        <v>371</v>
      </c>
      <c r="B145" s="13" t="s">
        <v>302</v>
      </c>
      <c r="D145" s="13" t="s">
        <v>618</v>
      </c>
      <c r="E145" s="13" t="s">
        <v>332</v>
      </c>
    </row>
    <row r="146" spans="1:5">
      <c r="A146" s="382" t="s">
        <v>619</v>
      </c>
      <c r="B146" s="13" t="s">
        <v>396</v>
      </c>
      <c r="D146" s="13" t="s">
        <v>346</v>
      </c>
      <c r="E146" s="13" t="s">
        <v>302</v>
      </c>
    </row>
    <row r="147" spans="1:5">
      <c r="A147" s="382" t="s">
        <v>620</v>
      </c>
      <c r="B147" s="13" t="s">
        <v>332</v>
      </c>
      <c r="D147" s="13" t="s">
        <v>621</v>
      </c>
      <c r="E147" s="13" t="s">
        <v>302</v>
      </c>
    </row>
    <row r="148" spans="1:5">
      <c r="A148" s="382" t="s">
        <v>622</v>
      </c>
      <c r="B148" s="13" t="s">
        <v>400</v>
      </c>
      <c r="D148" s="13" t="s">
        <v>623</v>
      </c>
      <c r="E148" s="13" t="s">
        <v>302</v>
      </c>
    </row>
    <row r="149" spans="1:5">
      <c r="A149" s="382" t="s">
        <v>624</v>
      </c>
      <c r="B149" s="13" t="s">
        <v>332</v>
      </c>
      <c r="D149" s="13" t="s">
        <v>625</v>
      </c>
      <c r="E149" s="13" t="s">
        <v>302</v>
      </c>
    </row>
    <row r="150" spans="1:5">
      <c r="A150" s="382" t="s">
        <v>626</v>
      </c>
      <c r="B150" s="13" t="s">
        <v>400</v>
      </c>
      <c r="D150" s="13" t="s">
        <v>627</v>
      </c>
      <c r="E150" s="13" t="s">
        <v>349</v>
      </c>
    </row>
    <row r="151" spans="1:5">
      <c r="A151" s="382" t="s">
        <v>628</v>
      </c>
      <c r="B151" s="13" t="s">
        <v>349</v>
      </c>
      <c r="D151" s="13" t="s">
        <v>629</v>
      </c>
      <c r="E151" s="13" t="s">
        <v>349</v>
      </c>
    </row>
    <row r="152" spans="1:5">
      <c r="A152" s="382" t="s">
        <v>630</v>
      </c>
      <c r="B152" s="13" t="s">
        <v>384</v>
      </c>
      <c r="D152" s="13" t="s">
        <v>631</v>
      </c>
      <c r="E152" s="13" t="s">
        <v>349</v>
      </c>
    </row>
    <row r="153" spans="1:5">
      <c r="A153" s="382" t="s">
        <v>632</v>
      </c>
      <c r="B153" s="13" t="s">
        <v>360</v>
      </c>
      <c r="D153" s="13" t="s">
        <v>633</v>
      </c>
      <c r="E153" s="13" t="s">
        <v>349</v>
      </c>
    </row>
    <row r="154" spans="1:5">
      <c r="A154" s="382" t="s">
        <v>634</v>
      </c>
      <c r="B154" s="13" t="s">
        <v>304</v>
      </c>
      <c r="D154" s="13" t="s">
        <v>635</v>
      </c>
      <c r="E154" s="13" t="s">
        <v>349</v>
      </c>
    </row>
    <row r="155" spans="1:5">
      <c r="A155" s="382" t="s">
        <v>636</v>
      </c>
      <c r="B155" s="13" t="s">
        <v>384</v>
      </c>
      <c r="D155" s="13" t="s">
        <v>637</v>
      </c>
      <c r="E155" s="13" t="s">
        <v>349</v>
      </c>
    </row>
    <row r="156" spans="1:5">
      <c r="A156" s="382" t="s">
        <v>638</v>
      </c>
      <c r="B156" s="13" t="s">
        <v>304</v>
      </c>
      <c r="D156" s="13" t="s">
        <v>639</v>
      </c>
      <c r="E156" s="13" t="s">
        <v>302</v>
      </c>
    </row>
    <row r="157" spans="1:5">
      <c r="A157" s="382" t="s">
        <v>640</v>
      </c>
      <c r="B157" s="13" t="s">
        <v>304</v>
      </c>
      <c r="D157" s="13" t="s">
        <v>641</v>
      </c>
      <c r="E157" s="13" t="s">
        <v>396</v>
      </c>
    </row>
    <row r="158" spans="1:5">
      <c r="A158" s="382" t="s">
        <v>642</v>
      </c>
      <c r="B158" s="13" t="s">
        <v>384</v>
      </c>
      <c r="D158" s="13" t="s">
        <v>407</v>
      </c>
      <c r="E158" s="13" t="s">
        <v>360</v>
      </c>
    </row>
    <row r="159" spans="1:5">
      <c r="A159" s="382" t="s">
        <v>643</v>
      </c>
      <c r="B159" s="13" t="s">
        <v>349</v>
      </c>
      <c r="D159" s="13" t="s">
        <v>644</v>
      </c>
      <c r="E159" s="13" t="s">
        <v>360</v>
      </c>
    </row>
    <row r="160" spans="1:5">
      <c r="A160" s="382" t="s">
        <v>645</v>
      </c>
      <c r="B160" s="13" t="s">
        <v>360</v>
      </c>
      <c r="D160" s="13" t="s">
        <v>646</v>
      </c>
      <c r="E160" s="13" t="s">
        <v>360</v>
      </c>
    </row>
    <row r="161" spans="1:5">
      <c r="A161" s="382" t="s">
        <v>647</v>
      </c>
      <c r="B161" s="13" t="s">
        <v>360</v>
      </c>
      <c r="D161" s="13" t="s">
        <v>648</v>
      </c>
      <c r="E161" s="13" t="s">
        <v>360</v>
      </c>
    </row>
    <row r="162" spans="1:5">
      <c r="D162" s="13" t="s">
        <v>649</v>
      </c>
      <c r="E162" s="13" t="s">
        <v>360</v>
      </c>
    </row>
    <row r="163" spans="1:5">
      <c r="D163" s="13" t="s">
        <v>650</v>
      </c>
      <c r="E163" s="13" t="s">
        <v>384</v>
      </c>
    </row>
    <row r="164" spans="1:5">
      <c r="D164" s="13" t="s">
        <v>651</v>
      </c>
      <c r="E164" s="13" t="s">
        <v>384</v>
      </c>
    </row>
    <row r="165" spans="1:5">
      <c r="D165" s="13" t="s">
        <v>652</v>
      </c>
      <c r="E165" s="13" t="s">
        <v>384</v>
      </c>
    </row>
    <row r="166" spans="1:5">
      <c r="D166" s="13" t="s">
        <v>653</v>
      </c>
      <c r="E166" s="13" t="s">
        <v>302</v>
      </c>
    </row>
    <row r="167" spans="1:5">
      <c r="D167" s="13" t="s">
        <v>654</v>
      </c>
      <c r="E167" s="13" t="s">
        <v>332</v>
      </c>
    </row>
    <row r="168" spans="1:5">
      <c r="D168" s="13" t="s">
        <v>655</v>
      </c>
      <c r="E168" s="13" t="s">
        <v>332</v>
      </c>
    </row>
    <row r="169" spans="1:5">
      <c r="D169" s="13" t="s">
        <v>656</v>
      </c>
      <c r="E169" s="13" t="s">
        <v>332</v>
      </c>
    </row>
    <row r="170" spans="1:5">
      <c r="D170" s="13" t="s">
        <v>657</v>
      </c>
      <c r="E170" s="13" t="s">
        <v>332</v>
      </c>
    </row>
    <row r="171" spans="1:5">
      <c r="D171" s="13" t="s">
        <v>632</v>
      </c>
      <c r="E171" s="13" t="s">
        <v>360</v>
      </c>
    </row>
    <row r="172" spans="1:5">
      <c r="D172" s="13" t="s">
        <v>658</v>
      </c>
      <c r="E172" s="13" t="s">
        <v>360</v>
      </c>
    </row>
    <row r="173" spans="1:5">
      <c r="D173" s="13" t="s">
        <v>659</v>
      </c>
      <c r="E173" s="13" t="s">
        <v>360</v>
      </c>
    </row>
    <row r="174" spans="1:5">
      <c r="D174" s="13" t="s">
        <v>660</v>
      </c>
      <c r="E174" s="13" t="s">
        <v>360</v>
      </c>
    </row>
    <row r="175" spans="1:5">
      <c r="D175" s="13" t="s">
        <v>661</v>
      </c>
      <c r="E175" s="13" t="s">
        <v>304</v>
      </c>
    </row>
    <row r="176" spans="1:5">
      <c r="D176" s="13" t="s">
        <v>662</v>
      </c>
      <c r="E176" s="13" t="s">
        <v>304</v>
      </c>
    </row>
    <row r="177" spans="4:5">
      <c r="D177" s="13" t="s">
        <v>663</v>
      </c>
      <c r="E177" s="13" t="s">
        <v>304</v>
      </c>
    </row>
    <row r="178" spans="4:5">
      <c r="D178" s="13" t="s">
        <v>664</v>
      </c>
      <c r="E178" s="13" t="s">
        <v>302</v>
      </c>
    </row>
    <row r="179" spans="4:5">
      <c r="D179" s="13" t="s">
        <v>665</v>
      </c>
      <c r="E179" s="13" t="s">
        <v>396</v>
      </c>
    </row>
    <row r="180" spans="4:5">
      <c r="D180" s="13" t="s">
        <v>666</v>
      </c>
      <c r="E180" s="13" t="s">
        <v>396</v>
      </c>
    </row>
    <row r="181" spans="4:5">
      <c r="D181" s="13" t="s">
        <v>667</v>
      </c>
      <c r="E181" s="13" t="s">
        <v>396</v>
      </c>
    </row>
    <row r="182" spans="4:5">
      <c r="D182" s="13" t="s">
        <v>668</v>
      </c>
      <c r="E182" s="13" t="s">
        <v>384</v>
      </c>
    </row>
    <row r="183" spans="4:5">
      <c r="D183" s="13" t="s">
        <v>669</v>
      </c>
      <c r="E183" s="13" t="s">
        <v>384</v>
      </c>
    </row>
    <row r="184" spans="4:5">
      <c r="D184" s="13" t="s">
        <v>384</v>
      </c>
      <c r="E184" s="13" t="s">
        <v>384</v>
      </c>
    </row>
    <row r="185" spans="4:5">
      <c r="D185" s="13" t="s">
        <v>670</v>
      </c>
      <c r="E185" s="13" t="s">
        <v>384</v>
      </c>
    </row>
    <row r="186" spans="4:5">
      <c r="D186" s="13" t="s">
        <v>671</v>
      </c>
      <c r="E186" s="13" t="s">
        <v>384</v>
      </c>
    </row>
    <row r="187" spans="4:5">
      <c r="D187" s="13" t="s">
        <v>672</v>
      </c>
      <c r="E187" s="13" t="s">
        <v>384</v>
      </c>
    </row>
    <row r="188" spans="4:5">
      <c r="D188" s="13" t="s">
        <v>673</v>
      </c>
      <c r="E188" s="13" t="s">
        <v>384</v>
      </c>
    </row>
    <row r="189" spans="4:5">
      <c r="D189" s="13" t="s">
        <v>674</v>
      </c>
      <c r="E189" s="13" t="s">
        <v>384</v>
      </c>
    </row>
    <row r="190" spans="4:5">
      <c r="D190" s="13" t="s">
        <v>675</v>
      </c>
      <c r="E190" s="13" t="s">
        <v>384</v>
      </c>
    </row>
    <row r="191" spans="4:5">
      <c r="D191" s="13" t="s">
        <v>676</v>
      </c>
      <c r="E191" s="13" t="s">
        <v>384</v>
      </c>
    </row>
    <row r="192" spans="4:5">
      <c r="D192" s="13" t="s">
        <v>677</v>
      </c>
      <c r="E192" s="13" t="s">
        <v>384</v>
      </c>
    </row>
    <row r="193" spans="4:5">
      <c r="D193" s="13" t="s">
        <v>678</v>
      </c>
      <c r="E193" s="13" t="s">
        <v>384</v>
      </c>
    </row>
    <row r="194" spans="4:5">
      <c r="D194" s="13" t="s">
        <v>679</v>
      </c>
      <c r="E194" s="13" t="s">
        <v>384</v>
      </c>
    </row>
    <row r="195" spans="4:5">
      <c r="D195" s="13" t="s">
        <v>680</v>
      </c>
      <c r="E195" s="13" t="s">
        <v>304</v>
      </c>
    </row>
    <row r="196" spans="4:5">
      <c r="D196" s="13" t="s">
        <v>312</v>
      </c>
      <c r="E196" s="13" t="s">
        <v>302</v>
      </c>
    </row>
    <row r="197" spans="4:5">
      <c r="D197" s="13" t="s">
        <v>681</v>
      </c>
      <c r="E197" s="13" t="s">
        <v>302</v>
      </c>
    </row>
    <row r="198" spans="4:5">
      <c r="D198" s="13" t="s">
        <v>682</v>
      </c>
      <c r="E198" s="13" t="s">
        <v>302</v>
      </c>
    </row>
    <row r="199" spans="4:5">
      <c r="D199" s="13" t="s">
        <v>683</v>
      </c>
      <c r="E199" s="13" t="s">
        <v>302</v>
      </c>
    </row>
    <row r="200" spans="4:5">
      <c r="D200" s="13" t="s">
        <v>684</v>
      </c>
      <c r="E200" s="13" t="s">
        <v>302</v>
      </c>
    </row>
    <row r="201" spans="4:5">
      <c r="D201" s="13" t="s">
        <v>685</v>
      </c>
      <c r="E201" s="13" t="s">
        <v>302</v>
      </c>
    </row>
    <row r="202" spans="4:5">
      <c r="D202" s="13" t="s">
        <v>686</v>
      </c>
      <c r="E202" s="13" t="s">
        <v>302</v>
      </c>
    </row>
    <row r="203" spans="4:5">
      <c r="D203" s="13" t="s">
        <v>687</v>
      </c>
      <c r="E203" s="13" t="s">
        <v>302</v>
      </c>
    </row>
    <row r="204" spans="4:5">
      <c r="D204" s="13" t="s">
        <v>688</v>
      </c>
      <c r="E204" s="13" t="s">
        <v>360</v>
      </c>
    </row>
    <row r="209" spans="4:4">
      <c r="D209" s="13" t="s">
        <v>689</v>
      </c>
    </row>
    <row r="211" spans="4:4">
      <c r="D211" s="13" t="s">
        <v>690</v>
      </c>
    </row>
    <row r="212" spans="4:4">
      <c r="D212" s="13" t="s">
        <v>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6" tint="0.39997558519241921"/>
  </sheetPr>
  <dimension ref="A1:W87"/>
  <sheetViews>
    <sheetView tabSelected="1" topLeftCell="A58" zoomScale="90" zoomScaleNormal="90" workbookViewId="0">
      <selection activeCell="B30" sqref="B30:B81"/>
    </sheetView>
  </sheetViews>
  <sheetFormatPr defaultColWidth="8.77734375" defaultRowHeight="15"/>
  <cols>
    <col min="1" max="1" width="72.88671875" style="88" bestFit="1" customWidth="1"/>
    <col min="2" max="2" width="12.77734375" style="88" bestFit="1" customWidth="1"/>
    <col min="3" max="3" width="13.77734375" style="88" bestFit="1" customWidth="1"/>
    <col min="4" max="4" width="50.88671875" style="88" bestFit="1" customWidth="1"/>
    <col min="5" max="5" width="6.21875" style="88" bestFit="1" customWidth="1"/>
    <col min="6" max="6" width="8.33203125" style="88" bestFit="1" customWidth="1"/>
    <col min="7" max="7" width="9.6640625" style="88" bestFit="1" customWidth="1"/>
    <col min="8" max="8" width="8.88671875" style="88" bestFit="1" customWidth="1"/>
    <col min="9" max="9" width="8.5546875" style="88" bestFit="1" customWidth="1"/>
    <col min="10" max="10" width="9.33203125" style="88" bestFit="1" customWidth="1"/>
    <col min="11" max="11" width="14.44140625" style="88" bestFit="1" customWidth="1"/>
    <col min="12" max="14" width="8.77734375" style="88" customWidth="1"/>
    <col min="15" max="15" width="8.5546875" style="88" bestFit="1" customWidth="1"/>
    <col min="16" max="17" width="8.77734375" style="88" customWidth="1"/>
    <col min="18" max="18" width="9.33203125" style="88" bestFit="1" customWidth="1"/>
    <col min="19" max="19" width="52" style="88" bestFit="1" customWidth="1"/>
    <col min="20" max="20" width="7.77734375" style="88" bestFit="1" customWidth="1"/>
    <col min="21" max="21" width="9.21875" style="88" bestFit="1" customWidth="1"/>
    <col min="22" max="23" width="8.77734375" style="88" customWidth="1"/>
    <col min="24" max="25" width="21.6640625" style="88" bestFit="1" customWidth="1"/>
    <col min="26" max="26" width="8.77734375" style="88" customWidth="1"/>
    <col min="27" max="27" width="9.21875" style="88" bestFit="1" customWidth="1"/>
    <col min="28" max="28" width="16" style="88" bestFit="1" customWidth="1"/>
    <col min="29" max="29" width="11.109375" style="88" bestFit="1" customWidth="1"/>
    <col min="30" max="30" width="14.5546875" style="88" customWidth="1"/>
    <col min="31" max="32" width="8.77734375" style="88" customWidth="1"/>
    <col min="33" max="16384" width="8.77734375" style="88"/>
  </cols>
  <sheetData>
    <row r="1" spans="1:23" s="1" customFormat="1" ht="28.5" customHeight="1">
      <c r="A1" s="1" t="s">
        <v>1659</v>
      </c>
    </row>
    <row r="3" spans="1:23" ht="15.75">
      <c r="B3" s="88" t="s">
        <v>692</v>
      </c>
      <c r="H3" s="19" t="s">
        <v>729</v>
      </c>
      <c r="T3" s="19" t="s">
        <v>730</v>
      </c>
    </row>
    <row r="4" spans="1:23">
      <c r="B4" s="99" t="s">
        <v>693</v>
      </c>
      <c r="C4" s="99" t="s">
        <v>694</v>
      </c>
      <c r="D4" s="99" t="s">
        <v>695</v>
      </c>
      <c r="E4" s="99" t="s">
        <v>696</v>
      </c>
      <c r="F4" s="99" t="s">
        <v>697</v>
      </c>
      <c r="H4" s="99" t="s">
        <v>731</v>
      </c>
      <c r="I4" s="99" t="s">
        <v>732</v>
      </c>
      <c r="J4" s="99" t="s">
        <v>733</v>
      </c>
      <c r="K4" s="99" t="s">
        <v>736</v>
      </c>
      <c r="L4" s="99" t="s">
        <v>737</v>
      </c>
      <c r="M4" s="99" t="s">
        <v>738</v>
      </c>
      <c r="N4" s="99" t="s">
        <v>739</v>
      </c>
      <c r="P4" s="99" t="s">
        <v>732</v>
      </c>
      <c r="Q4" s="99" t="s">
        <v>740</v>
      </c>
      <c r="R4" s="99" t="s">
        <v>741</v>
      </c>
      <c r="S4" s="99" t="s">
        <v>742</v>
      </c>
      <c r="T4" s="99" t="s">
        <v>744</v>
      </c>
      <c r="U4" s="99" t="s">
        <v>745</v>
      </c>
      <c r="V4" s="99" t="s">
        <v>746</v>
      </c>
      <c r="W4" s="99" t="s">
        <v>747</v>
      </c>
    </row>
    <row r="5" spans="1:23" ht="28.9" customHeight="1">
      <c r="B5" s="314" t="s">
        <v>701</v>
      </c>
      <c r="C5" s="314" t="s">
        <v>702</v>
      </c>
      <c r="D5" s="314" t="s">
        <v>703</v>
      </c>
      <c r="E5" s="314" t="s">
        <v>704</v>
      </c>
      <c r="F5" s="99"/>
      <c r="H5" s="99" t="s">
        <v>701</v>
      </c>
      <c r="I5" s="99" t="s">
        <v>702</v>
      </c>
      <c r="J5" s="99" t="s">
        <v>703</v>
      </c>
      <c r="K5" s="99" t="s">
        <v>704</v>
      </c>
      <c r="L5" s="99" t="s">
        <v>705</v>
      </c>
      <c r="M5" s="99" t="s">
        <v>706</v>
      </c>
      <c r="N5" s="314" t="s">
        <v>749</v>
      </c>
      <c r="P5" s="99" t="s">
        <v>750</v>
      </c>
      <c r="Q5" s="99"/>
      <c r="R5" s="99"/>
      <c r="S5" s="99" t="s">
        <v>716</v>
      </c>
      <c r="T5" s="99" t="s">
        <v>787</v>
      </c>
      <c r="U5" s="99" t="s">
        <v>822</v>
      </c>
      <c r="V5" s="99" t="s">
        <v>756</v>
      </c>
      <c r="W5" s="99" t="s">
        <v>757</v>
      </c>
    </row>
    <row r="6" spans="1:23">
      <c r="B6" s="88" t="s">
        <v>707</v>
      </c>
      <c r="C6" s="88" t="s">
        <v>1831</v>
      </c>
      <c r="D6" s="88" t="s">
        <v>1834</v>
      </c>
      <c r="E6" s="88" t="s">
        <v>711</v>
      </c>
      <c r="H6" s="88" t="s">
        <v>1660</v>
      </c>
      <c r="I6" s="88" t="s">
        <v>1761</v>
      </c>
      <c r="J6" s="88" t="s">
        <v>1762</v>
      </c>
      <c r="K6" s="88" t="s">
        <v>751</v>
      </c>
      <c r="L6" s="88" t="s">
        <v>751</v>
      </c>
      <c r="M6" s="88" t="s">
        <v>764</v>
      </c>
      <c r="N6" s="88" t="s">
        <v>765</v>
      </c>
      <c r="P6" s="88" t="s">
        <v>1761</v>
      </c>
      <c r="Q6" s="88" t="str">
        <f>J6</f>
        <v>Mining Of Water</v>
      </c>
      <c r="S6" s="88" t="s">
        <v>1467</v>
      </c>
      <c r="T6" s="88">
        <v>1</v>
      </c>
      <c r="U6" s="88">
        <v>1</v>
      </c>
      <c r="V6" s="88">
        <v>1</v>
      </c>
      <c r="W6" s="88">
        <v>100</v>
      </c>
    </row>
    <row r="7" spans="1:23">
      <c r="B7" s="88" t="s">
        <v>707</v>
      </c>
      <c r="C7" s="88" t="s">
        <v>1832</v>
      </c>
      <c r="D7" s="88" t="s">
        <v>1833</v>
      </c>
      <c r="E7" s="88" t="s">
        <v>713</v>
      </c>
    </row>
    <row r="8" spans="1:23">
      <c r="B8" s="88" t="s">
        <v>707</v>
      </c>
      <c r="C8" s="88" t="s">
        <v>1435</v>
      </c>
      <c r="D8" s="88" t="s">
        <v>1827</v>
      </c>
      <c r="E8" s="88" t="s">
        <v>711</v>
      </c>
    </row>
    <row r="9" spans="1:23">
      <c r="B9" s="88" t="s">
        <v>707</v>
      </c>
      <c r="C9" s="88" t="s">
        <v>1433</v>
      </c>
      <c r="D9" s="88" t="s">
        <v>1828</v>
      </c>
      <c r="E9" s="88" t="s">
        <v>709</v>
      </c>
    </row>
    <row r="10" spans="1:23">
      <c r="A10" s="11"/>
      <c r="B10" s="88" t="s">
        <v>707</v>
      </c>
      <c r="C10" s="88" t="s">
        <v>1436</v>
      </c>
      <c r="D10" s="88" t="s">
        <v>1829</v>
      </c>
      <c r="E10" s="88" t="s">
        <v>713</v>
      </c>
    </row>
    <row r="11" spans="1:23">
      <c r="B11" s="88" t="s">
        <v>707</v>
      </c>
      <c r="C11" s="88" t="s">
        <v>1434</v>
      </c>
      <c r="D11" s="88" t="s">
        <v>1830</v>
      </c>
      <c r="E11" s="88" t="s">
        <v>709</v>
      </c>
    </row>
    <row r="12" spans="1:23">
      <c r="A12" s="11"/>
      <c r="B12" s="88" t="s">
        <v>707</v>
      </c>
      <c r="C12" s="88" t="s">
        <v>1542</v>
      </c>
      <c r="D12" s="88" t="s">
        <v>1823</v>
      </c>
      <c r="E12" s="88" t="s">
        <v>711</v>
      </c>
    </row>
    <row r="13" spans="1:23">
      <c r="B13" s="88" t="s">
        <v>707</v>
      </c>
      <c r="C13" s="88" t="s">
        <v>1687</v>
      </c>
      <c r="D13" s="88" t="s">
        <v>1824</v>
      </c>
      <c r="E13" s="88" t="s">
        <v>711</v>
      </c>
    </row>
    <row r="14" spans="1:23">
      <c r="B14" s="88" t="s">
        <v>707</v>
      </c>
      <c r="C14" s="88" t="s">
        <v>1688</v>
      </c>
      <c r="D14" s="88" t="s">
        <v>1825</v>
      </c>
      <c r="E14" s="88" t="s">
        <v>713</v>
      </c>
    </row>
    <row r="15" spans="1:23">
      <c r="A15" s="11"/>
      <c r="B15" s="88" t="s">
        <v>707</v>
      </c>
      <c r="C15" s="88" t="s">
        <v>1437</v>
      </c>
      <c r="D15" s="88" t="s">
        <v>1826</v>
      </c>
      <c r="E15" s="88" t="s">
        <v>713</v>
      </c>
    </row>
    <row r="16" spans="1:23">
      <c r="B16" s="373" t="s">
        <v>707</v>
      </c>
      <c r="C16" s="96" t="s">
        <v>1820</v>
      </c>
      <c r="D16" s="96" t="s">
        <v>1821</v>
      </c>
      <c r="E16" s="96" t="s">
        <v>1775</v>
      </c>
    </row>
    <row r="17" spans="2:6">
      <c r="B17" s="373" t="s">
        <v>707</v>
      </c>
      <c r="C17" s="96" t="s">
        <v>1818</v>
      </c>
      <c r="D17" s="96" t="s">
        <v>1776</v>
      </c>
      <c r="E17" s="96" t="s">
        <v>1775</v>
      </c>
    </row>
    <row r="18" spans="2:6">
      <c r="B18" s="373" t="s">
        <v>707</v>
      </c>
      <c r="C18" s="96" t="s">
        <v>1787</v>
      </c>
      <c r="D18" s="96" t="s">
        <v>1774</v>
      </c>
      <c r="E18" s="96" t="s">
        <v>1775</v>
      </c>
    </row>
    <row r="19" spans="2:6">
      <c r="B19" s="373" t="s">
        <v>707</v>
      </c>
      <c r="C19" s="96" t="s">
        <v>1819</v>
      </c>
      <c r="D19" s="96" t="s">
        <v>1777</v>
      </c>
      <c r="E19" s="96" t="s">
        <v>1775</v>
      </c>
    </row>
    <row r="20" spans="2:6">
      <c r="B20" s="373" t="s">
        <v>707</v>
      </c>
      <c r="C20" s="96" t="s">
        <v>1838</v>
      </c>
      <c r="D20" s="96" t="s">
        <v>1785</v>
      </c>
      <c r="E20" s="96" t="s">
        <v>1775</v>
      </c>
    </row>
    <row r="21" spans="2:6">
      <c r="B21" s="373" t="s">
        <v>707</v>
      </c>
      <c r="C21" s="96" t="s">
        <v>1839</v>
      </c>
      <c r="D21" s="96" t="s">
        <v>1786</v>
      </c>
      <c r="E21" s="96" t="s">
        <v>1775</v>
      </c>
    </row>
    <row r="22" spans="2:6">
      <c r="B22" s="373" t="s">
        <v>707</v>
      </c>
      <c r="C22" s="96" t="s">
        <v>1840</v>
      </c>
      <c r="D22" s="96" t="s">
        <v>1781</v>
      </c>
      <c r="E22" s="96" t="s">
        <v>1775</v>
      </c>
    </row>
    <row r="23" spans="2:6">
      <c r="B23" s="373" t="s">
        <v>707</v>
      </c>
      <c r="C23" s="96" t="s">
        <v>1841</v>
      </c>
      <c r="D23" s="96" t="s">
        <v>1783</v>
      </c>
      <c r="E23" s="96" t="s">
        <v>1775</v>
      </c>
    </row>
    <row r="24" spans="2:6">
      <c r="B24" s="373" t="s">
        <v>707</v>
      </c>
      <c r="C24" s="96" t="s">
        <v>1842</v>
      </c>
      <c r="D24" s="96" t="s">
        <v>1782</v>
      </c>
      <c r="E24" s="96" t="s">
        <v>1775</v>
      </c>
    </row>
    <row r="25" spans="2:6">
      <c r="B25" s="373" t="s">
        <v>707</v>
      </c>
      <c r="C25" s="96" t="s">
        <v>1843</v>
      </c>
      <c r="D25" s="96" t="s">
        <v>1835</v>
      </c>
      <c r="E25" s="96" t="s">
        <v>1775</v>
      </c>
    </row>
    <row r="26" spans="2:6">
      <c r="B26" s="373" t="s">
        <v>707</v>
      </c>
      <c r="C26" s="96" t="s">
        <v>1844</v>
      </c>
      <c r="D26" s="96" t="s">
        <v>1778</v>
      </c>
      <c r="E26" s="96" t="s">
        <v>1775</v>
      </c>
    </row>
    <row r="27" spans="2:6">
      <c r="B27" s="373" t="s">
        <v>707</v>
      </c>
      <c r="C27" s="96" t="s">
        <v>1845</v>
      </c>
      <c r="D27" s="96" t="s">
        <v>1779</v>
      </c>
      <c r="E27" s="96" t="s">
        <v>1775</v>
      </c>
    </row>
    <row r="28" spans="2:6">
      <c r="B28" s="373" t="s">
        <v>707</v>
      </c>
      <c r="C28" s="96" t="s">
        <v>1846</v>
      </c>
      <c r="D28" s="96" t="s">
        <v>1780</v>
      </c>
      <c r="E28" s="96" t="s">
        <v>1775</v>
      </c>
    </row>
    <row r="29" spans="2:6">
      <c r="B29" s="373" t="s">
        <v>707</v>
      </c>
      <c r="C29" s="96" t="s">
        <v>1847</v>
      </c>
      <c r="D29" s="96" t="s">
        <v>1784</v>
      </c>
      <c r="E29" s="96" t="s">
        <v>1775</v>
      </c>
    </row>
    <row r="30" spans="2:6">
      <c r="B30" s="422" t="s">
        <v>974</v>
      </c>
      <c r="C30" s="88" t="s">
        <v>1438</v>
      </c>
      <c r="D30" s="88" t="s">
        <v>715</v>
      </c>
      <c r="E30" s="88" t="s">
        <v>761</v>
      </c>
    </row>
    <row r="31" spans="2:6">
      <c r="B31" s="422" t="s">
        <v>974</v>
      </c>
      <c r="C31" s="88" t="s">
        <v>1020</v>
      </c>
      <c r="D31" s="88" t="s">
        <v>1655</v>
      </c>
      <c r="E31" s="88" t="s">
        <v>711</v>
      </c>
      <c r="F31" s="88" t="s">
        <v>792</v>
      </c>
    </row>
    <row r="32" spans="2:6">
      <c r="B32" s="422" t="s">
        <v>974</v>
      </c>
      <c r="C32" s="88" t="s">
        <v>1876</v>
      </c>
      <c r="D32" s="88" t="s">
        <v>1884</v>
      </c>
      <c r="E32" s="88" t="s">
        <v>711</v>
      </c>
      <c r="F32" s="88" t="s">
        <v>792</v>
      </c>
    </row>
    <row r="33" spans="2:14">
      <c r="B33" s="422" t="s">
        <v>974</v>
      </c>
      <c r="C33" s="88" t="s">
        <v>1877</v>
      </c>
      <c r="D33" s="88" t="s">
        <v>1885</v>
      </c>
      <c r="E33" s="88" t="s">
        <v>711</v>
      </c>
      <c r="F33" s="88" t="s">
        <v>792</v>
      </c>
    </row>
    <row r="34" spans="2:14">
      <c r="B34" s="422" t="s">
        <v>974</v>
      </c>
      <c r="C34" s="88" t="s">
        <v>1878</v>
      </c>
      <c r="D34" s="88" t="s">
        <v>1886</v>
      </c>
      <c r="E34" s="88" t="s">
        <v>711</v>
      </c>
      <c r="F34" s="88" t="s">
        <v>792</v>
      </c>
    </row>
    <row r="35" spans="2:14">
      <c r="B35" s="422" t="s">
        <v>974</v>
      </c>
      <c r="C35" s="88" t="s">
        <v>1879</v>
      </c>
      <c r="D35" s="88" t="s">
        <v>1887</v>
      </c>
      <c r="E35" s="88" t="s">
        <v>711</v>
      </c>
      <c r="F35" s="88" t="s">
        <v>792</v>
      </c>
    </row>
    <row r="36" spans="2:14">
      <c r="B36" s="422" t="s">
        <v>974</v>
      </c>
      <c r="C36" s="88" t="s">
        <v>1880</v>
      </c>
      <c r="D36" s="88" t="s">
        <v>1888</v>
      </c>
      <c r="E36" s="88" t="s">
        <v>711</v>
      </c>
      <c r="F36" s="88" t="s">
        <v>792</v>
      </c>
    </row>
    <row r="37" spans="2:14">
      <c r="B37" s="422" t="s">
        <v>974</v>
      </c>
      <c r="C37" s="88" t="s">
        <v>1881</v>
      </c>
      <c r="D37" s="88" t="s">
        <v>1889</v>
      </c>
      <c r="E37" s="88" t="s">
        <v>711</v>
      </c>
      <c r="F37" s="88" t="s">
        <v>792</v>
      </c>
    </row>
    <row r="38" spans="2:14" ht="15.75">
      <c r="B38" s="422" t="s">
        <v>974</v>
      </c>
      <c r="C38" s="88" t="s">
        <v>1882</v>
      </c>
      <c r="D38" s="88" t="s">
        <v>1890</v>
      </c>
      <c r="E38" s="88" t="s">
        <v>711</v>
      </c>
      <c r="F38" s="88" t="s">
        <v>792</v>
      </c>
      <c r="G38" s="123"/>
    </row>
    <row r="39" spans="2:14" ht="15.75">
      <c r="B39" s="422" t="s">
        <v>974</v>
      </c>
      <c r="C39" s="88" t="s">
        <v>1883</v>
      </c>
      <c r="D39" s="88" t="s">
        <v>1891</v>
      </c>
      <c r="E39" s="88" t="s">
        <v>711</v>
      </c>
      <c r="F39" s="88" t="s">
        <v>792</v>
      </c>
      <c r="G39" s="123"/>
    </row>
    <row r="40" spans="2:14" ht="15.75">
      <c r="B40" s="422" t="s">
        <v>974</v>
      </c>
      <c r="C40" s="88" t="s">
        <v>1022</v>
      </c>
      <c r="D40" s="88" t="s">
        <v>1656</v>
      </c>
      <c r="E40" s="88" t="s">
        <v>711</v>
      </c>
      <c r="F40" s="88" t="s">
        <v>792</v>
      </c>
      <c r="G40" s="123"/>
      <c r="I40" s="66"/>
      <c r="J40" s="66"/>
    </row>
    <row r="41" spans="2:14" ht="15.75">
      <c r="B41" s="422" t="s">
        <v>974</v>
      </c>
      <c r="C41" s="88" t="s">
        <v>1892</v>
      </c>
      <c r="D41" s="88" t="s">
        <v>1916</v>
      </c>
      <c r="E41" s="88" t="s">
        <v>711</v>
      </c>
      <c r="F41" s="88" t="s">
        <v>792</v>
      </c>
      <c r="G41" s="27"/>
      <c r="H41" s="27"/>
      <c r="I41" s="66"/>
      <c r="J41" s="66"/>
      <c r="L41" s="27"/>
      <c r="M41" s="27"/>
      <c r="N41" s="27"/>
    </row>
    <row r="42" spans="2:14" ht="15.75">
      <c r="B42" s="422" t="s">
        <v>974</v>
      </c>
      <c r="C42" s="88" t="s">
        <v>1895</v>
      </c>
      <c r="D42" s="88" t="s">
        <v>1917</v>
      </c>
      <c r="E42" s="88" t="s">
        <v>711</v>
      </c>
      <c r="F42" s="88" t="s">
        <v>792</v>
      </c>
      <c r="I42" s="66"/>
      <c r="J42" s="66"/>
    </row>
    <row r="43" spans="2:14" ht="15.75">
      <c r="B43" s="422" t="s">
        <v>974</v>
      </c>
      <c r="C43" s="88" t="s">
        <v>1898</v>
      </c>
      <c r="D43" s="88" t="s">
        <v>1918</v>
      </c>
      <c r="E43" s="88" t="s">
        <v>711</v>
      </c>
      <c r="F43" s="88" t="s">
        <v>792</v>
      </c>
      <c r="I43" s="66"/>
      <c r="J43" s="66"/>
    </row>
    <row r="44" spans="2:14" ht="15.75">
      <c r="B44" s="422" t="s">
        <v>974</v>
      </c>
      <c r="C44" s="88" t="s">
        <v>1901</v>
      </c>
      <c r="D44" s="88" t="s">
        <v>1919</v>
      </c>
      <c r="E44" s="88" t="s">
        <v>711</v>
      </c>
      <c r="F44" s="88" t="s">
        <v>792</v>
      </c>
      <c r="I44" s="66"/>
      <c r="J44" s="66"/>
      <c r="K44" s="66"/>
    </row>
    <row r="45" spans="2:14" ht="15.75">
      <c r="B45" s="422" t="s">
        <v>974</v>
      </c>
      <c r="C45" s="88" t="s">
        <v>1904</v>
      </c>
      <c r="D45" s="88" t="s">
        <v>1920</v>
      </c>
      <c r="E45" s="88" t="s">
        <v>711</v>
      </c>
      <c r="F45" s="88" t="s">
        <v>792</v>
      </c>
      <c r="I45" s="66"/>
      <c r="J45" s="66"/>
      <c r="K45" s="66"/>
    </row>
    <row r="46" spans="2:14" ht="15.75">
      <c r="B46" s="422" t="s">
        <v>974</v>
      </c>
      <c r="C46" s="88" t="s">
        <v>1907</v>
      </c>
      <c r="D46" s="88" t="s">
        <v>1921</v>
      </c>
      <c r="E46" s="88" t="s">
        <v>711</v>
      </c>
      <c r="F46" s="88" t="s">
        <v>792</v>
      </c>
      <c r="I46" s="66"/>
      <c r="J46" s="66"/>
      <c r="K46" s="66"/>
    </row>
    <row r="47" spans="2:14" ht="15.75">
      <c r="B47" s="422" t="s">
        <v>974</v>
      </c>
      <c r="C47" s="88" t="s">
        <v>1910</v>
      </c>
      <c r="D47" s="88" t="s">
        <v>1922</v>
      </c>
      <c r="E47" s="88" t="s">
        <v>711</v>
      </c>
      <c r="F47" s="88" t="s">
        <v>792</v>
      </c>
      <c r="I47" s="66"/>
      <c r="J47" s="66"/>
      <c r="K47" s="66"/>
    </row>
    <row r="48" spans="2:14" ht="15.75">
      <c r="B48" s="422" t="s">
        <v>974</v>
      </c>
      <c r="C48" s="88" t="s">
        <v>1913</v>
      </c>
      <c r="D48" s="88" t="s">
        <v>1923</v>
      </c>
      <c r="E48" s="88" t="s">
        <v>711</v>
      </c>
      <c r="F48" s="88" t="s">
        <v>792</v>
      </c>
      <c r="I48" s="66"/>
      <c r="J48" s="66"/>
    </row>
    <row r="49" spans="2:11" ht="15.75">
      <c r="B49" s="422" t="s">
        <v>974</v>
      </c>
      <c r="C49" s="88" t="s">
        <v>767</v>
      </c>
      <c r="D49" s="88" t="s">
        <v>1413</v>
      </c>
      <c r="E49" s="88" t="s">
        <v>752</v>
      </c>
      <c r="I49" s="66"/>
      <c r="J49" s="66"/>
    </row>
    <row r="50" spans="2:11" ht="15.75">
      <c r="B50" s="422" t="s">
        <v>974</v>
      </c>
      <c r="C50" s="88" t="s">
        <v>771</v>
      </c>
      <c r="D50" s="88" t="s">
        <v>1416</v>
      </c>
      <c r="E50" s="88" t="s">
        <v>752</v>
      </c>
      <c r="I50" s="66"/>
      <c r="J50" s="66"/>
    </row>
    <row r="51" spans="2:11" ht="15.75">
      <c r="B51" s="422" t="s">
        <v>974</v>
      </c>
      <c r="C51" s="88" t="s">
        <v>1673</v>
      </c>
      <c r="D51" s="88" t="s">
        <v>1672</v>
      </c>
      <c r="E51" s="88" t="s">
        <v>761</v>
      </c>
      <c r="I51" s="66"/>
      <c r="J51" s="66"/>
    </row>
    <row r="52" spans="2:11" ht="15.75">
      <c r="B52" s="422" t="s">
        <v>974</v>
      </c>
      <c r="C52" s="88" t="s">
        <v>717</v>
      </c>
      <c r="D52" s="88" t="s">
        <v>718</v>
      </c>
      <c r="E52" s="88" t="s">
        <v>761</v>
      </c>
      <c r="I52" s="66"/>
      <c r="J52" s="66"/>
    </row>
    <row r="53" spans="2:11" ht="15.75">
      <c r="B53" s="422" t="s">
        <v>974</v>
      </c>
      <c r="C53" s="88" t="s">
        <v>719</v>
      </c>
      <c r="D53" s="88" t="s">
        <v>720</v>
      </c>
      <c r="E53" s="88" t="s">
        <v>761</v>
      </c>
      <c r="I53" s="66"/>
      <c r="J53" s="66"/>
      <c r="K53" s="66"/>
    </row>
    <row r="54" spans="2:11" ht="15.75">
      <c r="B54" s="422" t="s">
        <v>974</v>
      </c>
      <c r="C54" s="88" t="s">
        <v>1661</v>
      </c>
      <c r="D54" s="88" t="s">
        <v>1664</v>
      </c>
      <c r="E54" s="88" t="s">
        <v>761</v>
      </c>
      <c r="I54" s="66"/>
      <c r="J54" s="66"/>
      <c r="K54" s="66"/>
    </row>
    <row r="55" spans="2:11" ht="15.75">
      <c r="B55" s="422" t="s">
        <v>974</v>
      </c>
      <c r="C55" s="88" t="s">
        <v>1669</v>
      </c>
      <c r="D55" s="88" t="s">
        <v>1671</v>
      </c>
      <c r="E55" s="88" t="s">
        <v>761</v>
      </c>
      <c r="I55" s="66"/>
      <c r="J55" s="66"/>
      <c r="K55" s="66"/>
    </row>
    <row r="56" spans="2:11" ht="15.75">
      <c r="B56" s="422" t="s">
        <v>974</v>
      </c>
      <c r="C56" s="88" t="s">
        <v>775</v>
      </c>
      <c r="D56" s="88" t="s">
        <v>1420</v>
      </c>
      <c r="E56" s="88" t="s">
        <v>752</v>
      </c>
      <c r="I56" s="66"/>
      <c r="J56" s="66"/>
      <c r="K56" s="66"/>
    </row>
    <row r="57" spans="2:11" ht="15.75">
      <c r="B57" s="422" t="s">
        <v>974</v>
      </c>
      <c r="C57" s="88" t="s">
        <v>769</v>
      </c>
      <c r="D57" s="88" t="s">
        <v>1414</v>
      </c>
      <c r="E57" s="88" t="s">
        <v>752</v>
      </c>
      <c r="I57" s="66"/>
      <c r="J57" s="66"/>
    </row>
    <row r="58" spans="2:11" ht="15.75">
      <c r="B58" s="422" t="s">
        <v>974</v>
      </c>
      <c r="C58" s="88" t="s">
        <v>768</v>
      </c>
      <c r="D58" s="88" t="s">
        <v>375</v>
      </c>
      <c r="E58" s="88" t="s">
        <v>752</v>
      </c>
      <c r="I58" s="66"/>
      <c r="J58" s="66"/>
    </row>
    <row r="59" spans="2:11" ht="15.75">
      <c r="B59" s="422" t="s">
        <v>974</v>
      </c>
      <c r="C59" s="88" t="s">
        <v>774</v>
      </c>
      <c r="D59" s="88" t="s">
        <v>1419</v>
      </c>
      <c r="E59" s="88" t="s">
        <v>752</v>
      </c>
      <c r="I59" s="66"/>
      <c r="J59" s="66"/>
    </row>
    <row r="60" spans="2:11">
      <c r="B60" s="422" t="s">
        <v>974</v>
      </c>
      <c r="C60" s="88" t="s">
        <v>770</v>
      </c>
      <c r="D60" s="88" t="s">
        <v>1415</v>
      </c>
      <c r="E60" s="88" t="s">
        <v>752</v>
      </c>
    </row>
    <row r="61" spans="2:11">
      <c r="B61" s="422" t="s">
        <v>974</v>
      </c>
      <c r="C61" s="88" t="s">
        <v>1034</v>
      </c>
      <c r="D61" s="88" t="s">
        <v>1657</v>
      </c>
      <c r="E61" s="88" t="s">
        <v>711</v>
      </c>
      <c r="F61" s="88" t="s">
        <v>792</v>
      </c>
    </row>
    <row r="62" spans="2:11" ht="15.75">
      <c r="B62" s="422" t="s">
        <v>974</v>
      </c>
      <c r="C62" s="88" t="s">
        <v>1893</v>
      </c>
      <c r="D62" s="88" t="s">
        <v>1924</v>
      </c>
      <c r="E62" s="88" t="s">
        <v>711</v>
      </c>
      <c r="F62" s="88" t="s">
        <v>792</v>
      </c>
      <c r="K62" s="66"/>
    </row>
    <row r="63" spans="2:11" ht="15.75">
      <c r="B63" s="422" t="s">
        <v>974</v>
      </c>
      <c r="C63" s="88" t="s">
        <v>1896</v>
      </c>
      <c r="D63" s="88" t="s">
        <v>1925</v>
      </c>
      <c r="E63" s="88" t="s">
        <v>711</v>
      </c>
      <c r="F63" s="88" t="s">
        <v>792</v>
      </c>
      <c r="K63" s="66"/>
    </row>
    <row r="64" spans="2:11" ht="15.75">
      <c r="B64" s="422" t="s">
        <v>974</v>
      </c>
      <c r="C64" s="88" t="s">
        <v>1899</v>
      </c>
      <c r="D64" s="88" t="s">
        <v>1926</v>
      </c>
      <c r="E64" s="88" t="s">
        <v>711</v>
      </c>
      <c r="F64" s="88" t="s">
        <v>792</v>
      </c>
      <c r="K64" s="66"/>
    </row>
    <row r="65" spans="2:11" ht="15.75">
      <c r="B65" s="422" t="s">
        <v>974</v>
      </c>
      <c r="C65" s="88" t="s">
        <v>1902</v>
      </c>
      <c r="D65" s="88" t="s">
        <v>1927</v>
      </c>
      <c r="E65" s="88" t="s">
        <v>711</v>
      </c>
      <c r="F65" s="88" t="s">
        <v>792</v>
      </c>
      <c r="K65" s="66"/>
    </row>
    <row r="66" spans="2:11">
      <c r="B66" s="422" t="s">
        <v>974</v>
      </c>
      <c r="C66" s="88" t="s">
        <v>1905</v>
      </c>
      <c r="D66" s="88" t="s">
        <v>1928</v>
      </c>
      <c r="E66" s="88" t="s">
        <v>711</v>
      </c>
      <c r="F66" s="88" t="s">
        <v>792</v>
      </c>
    </row>
    <row r="67" spans="2:11">
      <c r="B67" s="422" t="s">
        <v>974</v>
      </c>
      <c r="C67" s="88" t="s">
        <v>1908</v>
      </c>
      <c r="D67" s="88" t="s">
        <v>1929</v>
      </c>
      <c r="E67" s="88" t="s">
        <v>711</v>
      </c>
      <c r="F67" s="88" t="s">
        <v>792</v>
      </c>
    </row>
    <row r="68" spans="2:11">
      <c r="B68" s="422" t="s">
        <v>974</v>
      </c>
      <c r="C68" s="88" t="s">
        <v>1911</v>
      </c>
      <c r="D68" s="88" t="s">
        <v>1930</v>
      </c>
      <c r="E68" s="88" t="s">
        <v>711</v>
      </c>
      <c r="F68" s="88" t="s">
        <v>792</v>
      </c>
    </row>
    <row r="69" spans="2:11">
      <c r="B69" s="422" t="s">
        <v>974</v>
      </c>
      <c r="C69" s="88" t="s">
        <v>1914</v>
      </c>
      <c r="D69" s="88" t="s">
        <v>1931</v>
      </c>
      <c r="E69" s="88" t="s">
        <v>711</v>
      </c>
      <c r="F69" s="88" t="s">
        <v>792</v>
      </c>
    </row>
    <row r="70" spans="2:11">
      <c r="B70" s="422" t="s">
        <v>974</v>
      </c>
      <c r="C70" s="88" t="s">
        <v>1036</v>
      </c>
      <c r="D70" s="88" t="s">
        <v>1658</v>
      </c>
      <c r="E70" s="88" t="s">
        <v>711</v>
      </c>
      <c r="F70" s="88" t="s">
        <v>792</v>
      </c>
    </row>
    <row r="71" spans="2:11">
      <c r="B71" s="422" t="s">
        <v>974</v>
      </c>
      <c r="C71" s="88" t="s">
        <v>1894</v>
      </c>
      <c r="D71" s="88" t="s">
        <v>1932</v>
      </c>
      <c r="E71" s="88" t="s">
        <v>711</v>
      </c>
      <c r="F71" s="88" t="s">
        <v>792</v>
      </c>
    </row>
    <row r="72" spans="2:11">
      <c r="B72" s="422" t="s">
        <v>974</v>
      </c>
      <c r="C72" s="88" t="s">
        <v>1897</v>
      </c>
      <c r="D72" s="88" t="s">
        <v>1933</v>
      </c>
      <c r="E72" s="88" t="s">
        <v>711</v>
      </c>
      <c r="F72" s="88" t="s">
        <v>792</v>
      </c>
    </row>
    <row r="73" spans="2:11">
      <c r="B73" s="422" t="s">
        <v>974</v>
      </c>
      <c r="C73" s="88" t="s">
        <v>1900</v>
      </c>
      <c r="D73" s="88" t="s">
        <v>1934</v>
      </c>
      <c r="E73" s="88" t="s">
        <v>711</v>
      </c>
      <c r="F73" s="88" t="s">
        <v>792</v>
      </c>
    </row>
    <row r="74" spans="2:11">
      <c r="B74" s="422" t="s">
        <v>974</v>
      </c>
      <c r="C74" s="88" t="s">
        <v>1903</v>
      </c>
      <c r="D74" s="88" t="s">
        <v>1935</v>
      </c>
      <c r="E74" s="88" t="s">
        <v>711</v>
      </c>
      <c r="F74" s="88" t="s">
        <v>792</v>
      </c>
    </row>
    <row r="75" spans="2:11">
      <c r="B75" s="422" t="s">
        <v>974</v>
      </c>
      <c r="C75" s="88" t="s">
        <v>1906</v>
      </c>
      <c r="D75" s="88" t="s">
        <v>1936</v>
      </c>
      <c r="E75" s="88" t="s">
        <v>711</v>
      </c>
      <c r="F75" s="88" t="s">
        <v>792</v>
      </c>
    </row>
    <row r="76" spans="2:11">
      <c r="B76" s="422" t="s">
        <v>974</v>
      </c>
      <c r="C76" s="88" t="s">
        <v>1909</v>
      </c>
      <c r="D76" s="88" t="s">
        <v>1937</v>
      </c>
      <c r="E76" s="88" t="s">
        <v>711</v>
      </c>
      <c r="F76" s="88" t="s">
        <v>792</v>
      </c>
    </row>
    <row r="77" spans="2:11">
      <c r="B77" s="422" t="s">
        <v>974</v>
      </c>
      <c r="C77" s="88" t="s">
        <v>1912</v>
      </c>
      <c r="D77" s="88" t="s">
        <v>1938</v>
      </c>
      <c r="E77" s="88" t="s">
        <v>711</v>
      </c>
      <c r="F77" s="88" t="s">
        <v>792</v>
      </c>
    </row>
    <row r="78" spans="2:11">
      <c r="B78" s="422" t="s">
        <v>974</v>
      </c>
      <c r="C78" s="88" t="s">
        <v>1915</v>
      </c>
      <c r="D78" s="88" t="s">
        <v>1939</v>
      </c>
      <c r="E78" s="88" t="s">
        <v>711</v>
      </c>
      <c r="F78" s="88" t="s">
        <v>792</v>
      </c>
    </row>
    <row r="79" spans="2:11">
      <c r="B79" s="422" t="s">
        <v>974</v>
      </c>
      <c r="C79" s="88" t="s">
        <v>772</v>
      </c>
      <c r="D79" s="88" t="s">
        <v>1417</v>
      </c>
      <c r="E79" s="88" t="s">
        <v>752</v>
      </c>
    </row>
    <row r="80" spans="2:11">
      <c r="B80" s="422" t="s">
        <v>974</v>
      </c>
      <c r="C80" s="88" t="s">
        <v>773</v>
      </c>
      <c r="D80" s="88" t="s">
        <v>1418</v>
      </c>
      <c r="E80" s="88" t="s">
        <v>752</v>
      </c>
    </row>
    <row r="81" spans="2:5">
      <c r="B81" s="422" t="s">
        <v>974</v>
      </c>
      <c r="C81" s="88" t="s">
        <v>1467</v>
      </c>
      <c r="D81" s="88" t="s">
        <v>973</v>
      </c>
      <c r="E81" s="88" t="s">
        <v>751</v>
      </c>
    </row>
    <row r="82" spans="2:5">
      <c r="B82" s="88" t="s">
        <v>791</v>
      </c>
      <c r="C82" s="88" t="s">
        <v>1595</v>
      </c>
      <c r="D82" s="88" t="s">
        <v>1789</v>
      </c>
      <c r="E82" s="88" t="s">
        <v>753</v>
      </c>
    </row>
    <row r="83" spans="2:5">
      <c r="B83" s="88" t="s">
        <v>791</v>
      </c>
      <c r="C83" s="88" t="s">
        <v>1596</v>
      </c>
      <c r="D83" s="88" t="s">
        <v>1944</v>
      </c>
      <c r="E83" s="88" t="s">
        <v>753</v>
      </c>
    </row>
    <row r="84" spans="2:5">
      <c r="B84" s="88" t="s">
        <v>791</v>
      </c>
      <c r="C84" s="88" t="s">
        <v>1670</v>
      </c>
      <c r="D84" s="88" t="s">
        <v>854</v>
      </c>
      <c r="E84" s="88" t="s">
        <v>753</v>
      </c>
    </row>
    <row r="85" spans="2:5">
      <c r="B85" s="88" t="s">
        <v>791</v>
      </c>
      <c r="C85" s="88" t="s">
        <v>1674</v>
      </c>
      <c r="D85" s="88" t="s">
        <v>1945</v>
      </c>
      <c r="E85" s="88" t="s">
        <v>753</v>
      </c>
    </row>
    <row r="86" spans="2:5">
      <c r="B86" s="88" t="s">
        <v>791</v>
      </c>
      <c r="C86" s="88" t="s">
        <v>1697</v>
      </c>
      <c r="D86" s="88" t="s">
        <v>1956</v>
      </c>
      <c r="E86" s="88" t="s">
        <v>753</v>
      </c>
    </row>
    <row r="87" spans="2:5">
      <c r="B87" s="88" t="s">
        <v>791</v>
      </c>
      <c r="C87" s="88" t="s">
        <v>1702</v>
      </c>
      <c r="D87" s="88" t="s">
        <v>1957</v>
      </c>
      <c r="E87" s="88" t="s">
        <v>753</v>
      </c>
    </row>
  </sheetData>
  <autoFilter ref="B5:F39" xr:uid="{00000000-0001-0000-0300-000000000000}">
    <sortState xmlns:xlrd2="http://schemas.microsoft.com/office/spreadsheetml/2017/richdata2" ref="B6:F39">
      <sortCondition ref="B5"/>
    </sortState>
  </autoFilter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6" tint="0.39997558519241921"/>
  </sheetPr>
  <dimension ref="A1:AX68"/>
  <sheetViews>
    <sheetView zoomScale="46" zoomScaleNormal="115" workbookViewId="0">
      <selection activeCell="C8" sqref="C8"/>
    </sheetView>
  </sheetViews>
  <sheetFormatPr defaultColWidth="8.77734375" defaultRowHeight="15"/>
  <cols>
    <col min="1" max="1" width="11" style="27" customWidth="1"/>
    <col min="2" max="2" width="13.88671875" style="27" bestFit="1" customWidth="1"/>
    <col min="3" max="3" width="24.109375" style="27" bestFit="1" customWidth="1"/>
    <col min="4" max="4" width="43.44140625" style="27" bestFit="1" customWidth="1"/>
    <col min="5" max="5" width="12.44140625" style="27" bestFit="1" customWidth="1"/>
    <col min="6" max="6" width="15" style="27" bestFit="1" customWidth="1"/>
    <col min="7" max="7" width="13" style="27" bestFit="1" customWidth="1"/>
    <col min="8" max="8" width="7.77734375" style="27" bestFit="1" customWidth="1"/>
    <col min="9" max="9" width="13.6640625" style="27" bestFit="1" customWidth="1"/>
    <col min="10" max="10" width="12.21875" style="27" customWidth="1"/>
    <col min="11" max="11" width="23.33203125" style="27" customWidth="1"/>
    <col min="12" max="12" width="43.44140625" style="27" bestFit="1" customWidth="1"/>
    <col min="13" max="13" width="9" style="27" bestFit="1" customWidth="1"/>
    <col min="14" max="14" width="17" style="27" bestFit="1" customWidth="1"/>
    <col min="15" max="15" width="12.33203125" style="27" customWidth="1"/>
    <col min="16" max="16" width="12.44140625" style="27" bestFit="1" customWidth="1"/>
    <col min="17" max="17" width="9.109375" style="27" bestFit="1" customWidth="1"/>
    <col min="18" max="18" width="12" style="27" bestFit="1" customWidth="1"/>
    <col min="19" max="19" width="9.5546875" style="27" bestFit="1" customWidth="1"/>
    <col min="20" max="20" width="9.109375" style="27" bestFit="1" customWidth="1"/>
    <col min="21" max="21" width="9.33203125" style="27" bestFit="1" customWidth="1"/>
    <col min="22" max="22" width="19.21875" style="27" bestFit="1" customWidth="1"/>
    <col min="23" max="23" width="19.44140625" style="27" bestFit="1" customWidth="1"/>
    <col min="24" max="24" width="9.109375" style="27" bestFit="1" customWidth="1"/>
    <col min="25" max="25" width="18.5546875" style="27" bestFit="1" customWidth="1"/>
    <col min="26" max="26" width="11.21875" style="27" bestFit="1" customWidth="1"/>
    <col min="27" max="27" width="17" style="27" bestFit="1" customWidth="1"/>
    <col min="28" max="28" width="17.44140625" style="27" bestFit="1" customWidth="1"/>
    <col min="29" max="29" width="13.21875" style="27" bestFit="1" customWidth="1"/>
    <col min="30" max="30" width="9.77734375" style="27" bestFit="1" customWidth="1"/>
    <col min="31" max="31" width="7.88671875" style="27" bestFit="1" customWidth="1"/>
    <col min="32" max="32" width="21.5546875" style="27" bestFit="1" customWidth="1"/>
    <col min="33" max="35" width="12.77734375" style="27" bestFit="1" customWidth="1"/>
    <col min="36" max="36" width="8.77734375" style="27" customWidth="1"/>
    <col min="37" max="16384" width="8.77734375" style="27"/>
  </cols>
  <sheetData>
    <row r="1" spans="1:50" s="341" customFormat="1" ht="28.5" customHeight="1">
      <c r="A1" s="318" t="s">
        <v>1817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8"/>
    </row>
    <row r="3" spans="1:50">
      <c r="O3" s="342"/>
    </row>
    <row r="4" spans="1:50">
      <c r="X4" s="343"/>
      <c r="Y4" s="343"/>
    </row>
    <row r="5" spans="1:50" ht="15.75">
      <c r="B5" s="323" t="s">
        <v>729</v>
      </c>
      <c r="K5" s="323" t="s">
        <v>730</v>
      </c>
    </row>
    <row r="6" spans="1:50">
      <c r="B6" s="25" t="s">
        <v>731</v>
      </c>
      <c r="C6" s="25" t="s">
        <v>732</v>
      </c>
      <c r="D6" s="25" t="s">
        <v>733</v>
      </c>
      <c r="E6" s="25" t="s">
        <v>734</v>
      </c>
      <c r="F6" s="25" t="s">
        <v>735</v>
      </c>
      <c r="G6" s="25" t="s">
        <v>736</v>
      </c>
      <c r="H6" s="25" t="s">
        <v>737</v>
      </c>
      <c r="I6" s="25" t="s">
        <v>738</v>
      </c>
      <c r="K6" s="25" t="s">
        <v>732</v>
      </c>
      <c r="L6" s="25" t="s">
        <v>740</v>
      </c>
      <c r="M6" s="25" t="s">
        <v>741</v>
      </c>
      <c r="N6" s="25" t="s">
        <v>742</v>
      </c>
      <c r="O6" s="25" t="s">
        <v>743</v>
      </c>
      <c r="P6" s="25" t="s">
        <v>744</v>
      </c>
      <c r="Q6" s="25" t="s">
        <v>745</v>
      </c>
      <c r="R6" s="25" t="s">
        <v>1556</v>
      </c>
      <c r="S6" s="25" t="s">
        <v>747</v>
      </c>
      <c r="T6" s="25" t="s">
        <v>1763</v>
      </c>
      <c r="U6" s="25" t="s">
        <v>748</v>
      </c>
      <c r="V6" s="25" t="s">
        <v>1463</v>
      </c>
      <c r="W6" s="25" t="s">
        <v>1464</v>
      </c>
      <c r="X6" s="25" t="s">
        <v>1465</v>
      </c>
      <c r="Y6" s="25" t="s">
        <v>1759</v>
      </c>
      <c r="Z6" s="25" t="s">
        <v>800</v>
      </c>
      <c r="AA6" s="25" t="s">
        <v>1601</v>
      </c>
    </row>
    <row r="7" spans="1:50" ht="43.15" customHeight="1">
      <c r="B7" s="25" t="s">
        <v>1597</v>
      </c>
      <c r="C7" s="25" t="s">
        <v>702</v>
      </c>
      <c r="D7" s="25" t="s">
        <v>703</v>
      </c>
      <c r="E7" s="25"/>
      <c r="F7" s="25"/>
      <c r="G7" s="25" t="s">
        <v>704</v>
      </c>
      <c r="H7" s="25" t="s">
        <v>705</v>
      </c>
      <c r="I7" s="25" t="s">
        <v>706</v>
      </c>
      <c r="K7" s="25" t="s">
        <v>750</v>
      </c>
      <c r="L7" s="25"/>
      <c r="M7" s="317" t="s">
        <v>751</v>
      </c>
      <c r="N7" s="317" t="s">
        <v>752</v>
      </c>
      <c r="O7" s="317" t="s">
        <v>753</v>
      </c>
      <c r="P7" s="317" t="s">
        <v>754</v>
      </c>
      <c r="Q7" s="317" t="s">
        <v>755</v>
      </c>
      <c r="R7" s="317" t="s">
        <v>756</v>
      </c>
      <c r="S7" s="317" t="s">
        <v>757</v>
      </c>
      <c r="T7" s="317" t="s">
        <v>33</v>
      </c>
      <c r="U7" s="317" t="s">
        <v>1648</v>
      </c>
      <c r="V7" s="317" t="s">
        <v>758</v>
      </c>
      <c r="W7" s="317" t="s">
        <v>759</v>
      </c>
      <c r="X7" s="317" t="s">
        <v>760</v>
      </c>
      <c r="Y7" s="317" t="s">
        <v>1598</v>
      </c>
      <c r="Z7" s="317" t="s">
        <v>1866</v>
      </c>
      <c r="AA7" s="317" t="s">
        <v>1866</v>
      </c>
    </row>
    <row r="8" spans="1:50">
      <c r="A8" s="344"/>
      <c r="B8" s="345" t="str">
        <f>IF(Y8=0,"\I:","DMD")</f>
        <v>DMD</v>
      </c>
      <c r="C8" s="345" t="s">
        <v>1466</v>
      </c>
      <c r="D8" s="345" t="s">
        <v>1439</v>
      </c>
      <c r="E8" s="345" t="s">
        <v>763</v>
      </c>
      <c r="F8" s="345" t="s">
        <v>302</v>
      </c>
      <c r="G8" s="345" t="s">
        <v>752</v>
      </c>
      <c r="H8" s="345" t="s">
        <v>761</v>
      </c>
      <c r="I8" s="345" t="s">
        <v>764</v>
      </c>
      <c r="K8" s="345" t="str">
        <f>IF(Y8="","\I:",C8)</f>
        <v>AFOCRPOFICERWTRE0</v>
      </c>
      <c r="L8" s="345" t="s">
        <v>1439</v>
      </c>
      <c r="M8" s="345" t="s">
        <v>1467</v>
      </c>
      <c r="N8" s="345" t="s">
        <v>1454</v>
      </c>
      <c r="O8" s="345"/>
      <c r="P8" s="346">
        <f>IF(IFERROR(VLOOKUP($K8,'Calc - Crops'!$L$24:$Y$47,8,FALSE)," ")=0," ",IFERROR(VLOOKUP($K8,'Calc - Crops'!$L$24:$Y$47,8,FALSE)/1000," "))</f>
        <v>6.1073653885282192E-4</v>
      </c>
      <c r="Q8" s="347">
        <f ca="1">IF(IFERROR(P8/(IFERROR(VLOOKUP(F8,'Calc - water'!$B$39:$G$48,6,FALSE),"")*IFERROR(VLOOKUP(E8,DefaultAFOLU!$C$32:$G$39,5,FALSE),"")),"")=0," ",IFERROR(P8/(IFERROR(VLOOKUP(F8,'Calc - water'!$B$39:$G$48,6,FALSE),"")*IFERROR(VLOOKUP(E8,DefaultAFOLU!$C$32:$G$39,5,FALSE),"")),""))</f>
        <v>6.1073653885282191</v>
      </c>
      <c r="R8" s="348">
        <v>1</v>
      </c>
      <c r="S8" s="348">
        <v>4</v>
      </c>
      <c r="T8" s="348" t="str">
        <f>IF(Y8=0,Intro!$B$16+1,"")</f>
        <v/>
      </c>
      <c r="U8" s="349"/>
      <c r="V8" s="347">
        <f>IF(IFERROR(VLOOKUP($K8,'Calc - Crops'!$L$24:$Y$47,11,FALSE)," ")=0," ",IFERROR(VLOOKUP($K8,'Calc - Crops'!$L$24:$Y$47,11,FALSE)/$P8," "))</f>
        <v>13374.100185918711</v>
      </c>
      <c r="W8" s="347">
        <f>IF(IFERROR(VLOOKUP($K8,'Calc - Crops'!$L$24:$Y$47,10,FALSE)," ")=0," ",IFERROR(VLOOKUP($K8,'Calc - Crops'!$L$24:$Y$47,10,FALSE)/$P8," "))</f>
        <v>0.68463386011124916</v>
      </c>
      <c r="X8" s="347">
        <f>IF(IFERROR(VLOOKUP($K8,'Calc - Crops'!$L$24:$Y$47,9,FALSE)," ")=0," ",IFERROR(VLOOKUP($K8,'Calc - Crops'!$L$24:$Y$47,9,FALSE)/$P8," "))</f>
        <v>18.664672477592809</v>
      </c>
      <c r="Y8" s="349">
        <f>IFERROR(VLOOKUP($C8,'Calc - Crops'!$L$24:$Y$47,2,FALSE)/1000, " ")</f>
        <v>953.47</v>
      </c>
      <c r="Z8" s="349">
        <f>IF(E8&lt;&gt;"",SUMIFS('Input data - Other'!$F:$F,'Input data - Other'!$B:$B,Crops!Z$6,'Input data - Other'!$D:$D,Crops!$E8),"")</f>
        <v>0.156</v>
      </c>
      <c r="AA8" s="349">
        <f>IF(F8&lt;&gt;"",SUMIFS('Input data - Other'!$F:$F,'Input data - Other'!$B:$B,Crops!AA$6,'Input data - Other'!$D:$D,Crops!$E8),"")</f>
        <v>0</v>
      </c>
    </row>
    <row r="9" spans="1:50">
      <c r="A9" s="344"/>
      <c r="B9" s="345" t="s">
        <v>766</v>
      </c>
      <c r="C9" s="345"/>
      <c r="D9" s="345"/>
      <c r="E9" s="345"/>
      <c r="F9" s="345"/>
      <c r="G9" s="345"/>
      <c r="H9" s="345"/>
      <c r="I9" s="345"/>
      <c r="K9" s="345" t="str">
        <f>IF(Y8="","\I:"," ")</f>
        <v xml:space="preserve"> </v>
      </c>
      <c r="L9" s="345"/>
      <c r="M9" s="345"/>
      <c r="N9" s="345"/>
      <c r="O9" s="345" t="s">
        <v>767</v>
      </c>
      <c r="P9" s="346" t="str">
        <f>IF(IFERROR(VLOOKUP($K9,'Calc - Crops'!$L$24:$Y$47,8,FALSE)," ")=0," ",IFERROR(VLOOKUP($K9,'Calc - Crops'!$L$24:$Y$47,8,FALSE)/1000," "))</f>
        <v xml:space="preserve"> </v>
      </c>
      <c r="Q9" s="347" t="str">
        <f>IF(IFERROR(P9/(IFERROR(VLOOKUP(F9,'Calc - water'!$B$39:$G$48,6,FALSE),"")*IFERROR(VLOOKUP(E9,DefaultAFOLU!$C$32:$G$39,5,FALSE),"")),"")=0," ",IFERROR(P9/(IFERROR(VLOOKUP(F9,'Calc - water'!$B$39:$G$48,6,FALSE),"")*IFERROR(VLOOKUP(E9,DefaultAFOLU!$C$32:$G$39,5,FALSE),"")),""))</f>
        <v/>
      </c>
      <c r="R9" s="348"/>
      <c r="S9" s="348"/>
      <c r="T9" s="348" t="str">
        <f>IF(Y9=0,Intro!$B$16+1,"")</f>
        <v/>
      </c>
      <c r="U9" s="349">
        <f>IFERROR(VLOOKUP(O9,DefaultAFOLU!$D$42:$G$50,4,TRUE)," ")</f>
        <v>0.3</v>
      </c>
      <c r="V9" s="347" t="str">
        <f>IF(IFERROR(VLOOKUP($K9,'Calc - Crops'!$L$24:$Y$47,11,FALSE)," ")=0," ",IFERROR(VLOOKUP($K9,'Calc - Crops'!$L$24:$Y$47,11,FALSE)/$P9," "))</f>
        <v xml:space="preserve"> </v>
      </c>
      <c r="W9" s="347" t="str">
        <f>IF(IFERROR(VLOOKUP($K9,'Calc - Crops'!$L$24:$Y$47,10,FALSE)," ")=0," ",IFERROR(VLOOKUP($K9,'Calc - Crops'!$L$24:$Y$47,10,FALSE)/$P9," "))</f>
        <v xml:space="preserve"> </v>
      </c>
      <c r="X9" s="347" t="str">
        <f>IF(IFERROR(VLOOKUP($K9,'Calc - Crops'!$L$24:$Y$47,9,FALSE)," ")=0," ",IFERROR(VLOOKUP($K9,'Calc - Crops'!$L$24:$Y$47,9,FALSE)/$P9," "))</f>
        <v xml:space="preserve"> </v>
      </c>
      <c r="Y9" s="349" t="str">
        <f>IFERROR(VLOOKUP($C9,'Calc - Crops'!$L$24:$Y$47,2,FALSE)/1000, " ")</f>
        <v xml:space="preserve"> </v>
      </c>
      <c r="Z9" s="349" t="str">
        <f>IF(E9&lt;&gt;"",SUMIFS('Input data - Other'!$F:$F,'Input data - Other'!$B:$B,Crops!Z$6,'Input data - Other'!$D:$D,Crops!$E9),"")</f>
        <v/>
      </c>
      <c r="AA9" s="349" t="str">
        <f>IF(F9&lt;&gt;"",SUMIFS('Input data - Other'!$F:$F,'Input data - Other'!$B:$B,Crops!AA$6,'Input data - Other'!$D:$D,Crops!$E9),"")</f>
        <v/>
      </c>
    </row>
    <row r="10" spans="1:50">
      <c r="A10" s="344"/>
      <c r="B10" s="345" t="str">
        <f t="shared" ref="B10" si="0">IF(Y10=0,"\I:","DMD")</f>
        <v>\I:</v>
      </c>
      <c r="C10" s="345" t="s">
        <v>1603</v>
      </c>
      <c r="D10" s="345" t="s">
        <v>1440</v>
      </c>
      <c r="E10" s="345" t="s">
        <v>763</v>
      </c>
      <c r="F10" s="345" t="s">
        <v>372</v>
      </c>
      <c r="G10" s="345" t="s">
        <v>752</v>
      </c>
      <c r="H10" s="345" t="s">
        <v>761</v>
      </c>
      <c r="I10" s="345" t="s">
        <v>764</v>
      </c>
      <c r="K10" s="345" t="str">
        <f>IF(Y10=0,"\I:",C10)</f>
        <v>\I:</v>
      </c>
      <c r="L10" s="345" t="s">
        <v>1440</v>
      </c>
      <c r="M10" s="345" t="s">
        <v>1467</v>
      </c>
      <c r="N10" s="345" t="s">
        <v>1455</v>
      </c>
      <c r="O10" s="345"/>
      <c r="P10" s="346" t="str">
        <f>IF(IFERROR(VLOOKUP($K10,'Calc - Crops'!$L$24:$Y$47,8,FALSE)," ")=0," ",IFERROR(VLOOKUP($K10,'Calc - Crops'!$L$24:$Y$47,8,FALSE)/1000," "))</f>
        <v xml:space="preserve"> </v>
      </c>
      <c r="Q10" s="347" t="str">
        <f>IF(IFERROR(P10/(IFERROR(VLOOKUP(F10,'Calc - water'!$B$39:$G$48,6,FALSE),"")*IFERROR(VLOOKUP(E10,DefaultAFOLU!$C$32:$G$39,5,FALSE),"")),"")=0," ",IFERROR(P10/(IFERROR(VLOOKUP(F10,'Calc - water'!$B$39:$G$48,6,FALSE),"")*IFERROR(VLOOKUP(E10,DefaultAFOLU!$C$32:$G$39,5,FALSE),"")),""))</f>
        <v/>
      </c>
      <c r="R10" s="348">
        <v>1</v>
      </c>
      <c r="S10" s="348">
        <v>4</v>
      </c>
      <c r="T10" s="348">
        <f>IF(Y10=0,Intro!$B$16+1,"")</f>
        <v>2023</v>
      </c>
      <c r="U10" s="349"/>
      <c r="V10" s="347" t="str">
        <f>IF(IFERROR(VLOOKUP($K10,'Calc - Crops'!$L$24:$Y$47,11,FALSE)," ")=0," ",IFERROR(VLOOKUP($K10,'Calc - Crops'!$L$24:$Y$47,11,FALSE)/$P10," "))</f>
        <v xml:space="preserve"> </v>
      </c>
      <c r="W10" s="347" t="str">
        <f>IF(IFERROR(VLOOKUP($K10,'Calc - Crops'!$L$24:$Y$47,10,FALSE)," ")=0," ",IFERROR(VLOOKUP($K10,'Calc - Crops'!$L$24:$Y$47,10,FALSE)/$P10," "))</f>
        <v xml:space="preserve"> </v>
      </c>
      <c r="X10" s="347" t="str">
        <f>IF(IFERROR(VLOOKUP($K10,'Calc - Crops'!$L$24:$Y$47,9,FALSE)," ")=0," ",IFERROR(VLOOKUP($K10,'Calc - Crops'!$L$24:$Y$47,9,FALSE)/$P10," "))</f>
        <v xml:space="preserve"> </v>
      </c>
      <c r="Y10" s="349">
        <f>IFERROR(VLOOKUP($C10,'Calc - Crops'!$L$24:$Y$47,2,FALSE)/1000, " ")</f>
        <v>0</v>
      </c>
      <c r="Z10" s="349">
        <f>IF(E10&lt;&gt;"",SUMIFS('Input data - Other'!$F:$F,'Input data - Other'!$B:$B,Crops!Z$6,'Input data - Other'!$D:$D,Crops!$E10),"")</f>
        <v>0.156</v>
      </c>
      <c r="AA10" s="349">
        <f>IF(F10&lt;&gt;"",SUMIFS('Input data - Other'!$F:$F,'Input data - Other'!$B:$B,Crops!AA$6,'Input data - Other'!$D:$D,Crops!$E10),"")</f>
        <v>0</v>
      </c>
    </row>
    <row r="11" spans="1:50">
      <c r="A11" s="344"/>
      <c r="B11" s="345" t="s">
        <v>766</v>
      </c>
      <c r="C11" s="345"/>
      <c r="D11" s="345"/>
      <c r="E11" s="345"/>
      <c r="F11" s="345"/>
      <c r="G11" s="345"/>
      <c r="H11" s="345"/>
      <c r="I11" s="345"/>
      <c r="K11" s="345" t="str">
        <f t="shared" ref="K11" si="1">IF(Y10=0,"\I:"," ")</f>
        <v>\I:</v>
      </c>
      <c r="L11" s="345"/>
      <c r="M11" s="345"/>
      <c r="N11" s="345"/>
      <c r="O11" s="345" t="s">
        <v>768</v>
      </c>
      <c r="P11" s="346" t="str">
        <f>IF(IFERROR(VLOOKUP($K11,'Calc - Crops'!$L$24:$Y$47,8,FALSE)," ")=0," ",IFERROR(VLOOKUP($K11,'Calc - Crops'!$L$24:$Y$47,8,FALSE)/1000," "))</f>
        <v xml:space="preserve"> </v>
      </c>
      <c r="Q11" s="347" t="str">
        <f>IF(IFERROR(P11/(IFERROR(VLOOKUP(F11,'Calc - water'!$B$39:$G$48,6,FALSE),"")*IFERROR(VLOOKUP(E11,DefaultAFOLU!$C$32:$G$39,5,FALSE),"")),"")=0," ",IFERROR(P11/(IFERROR(VLOOKUP(F11,'Calc - water'!$B$39:$G$48,6,FALSE),"")*IFERROR(VLOOKUP(E11,DefaultAFOLU!$C$32:$G$39,5,FALSE),"")),""))</f>
        <v/>
      </c>
      <c r="R11" s="348"/>
      <c r="S11" s="348"/>
      <c r="T11" s="348" t="str">
        <f>IF(Y11=0,Intro!$B$16+1,"")</f>
        <v/>
      </c>
      <c r="U11" s="349">
        <f>IFERROR(VLOOKUP(O11,DefaultAFOLU!$D$42:$G$50,4,TRUE)," ")</f>
        <v>0.3</v>
      </c>
      <c r="V11" s="347" t="str">
        <f>IF(IFERROR(VLOOKUP($K11,'Calc - Crops'!$L$24:$Y$47,11,FALSE)," ")=0," ",IFERROR(VLOOKUP($K11,'Calc - Crops'!$L$24:$Y$47,11,FALSE)/$P11," "))</f>
        <v xml:space="preserve"> </v>
      </c>
      <c r="W11" s="347" t="str">
        <f>IF(IFERROR(VLOOKUP($K11,'Calc - Crops'!$L$24:$Y$47,10,FALSE)," ")=0," ",IFERROR(VLOOKUP($K11,'Calc - Crops'!$L$24:$Y$47,10,FALSE)/$P11," "))</f>
        <v xml:space="preserve"> </v>
      </c>
      <c r="X11" s="347" t="str">
        <f>IF(IFERROR(VLOOKUP($K11,'Calc - Crops'!$L$24:$Y$47,9,FALSE)," ")=0," ",IFERROR(VLOOKUP($K11,'Calc - Crops'!$L$24:$Y$47,9,FALSE)/$P11," "))</f>
        <v xml:space="preserve"> </v>
      </c>
      <c r="Y11" s="349" t="str">
        <f>IFERROR(VLOOKUP($C11,'Calc - Crops'!$L$24:$Y$47,2,FALSE)/1000, " ")</f>
        <v xml:space="preserve"> </v>
      </c>
      <c r="Z11" s="349" t="str">
        <f>IF(E11&lt;&gt;"",SUMIFS('Input data - Other'!$F:$F,'Input data - Other'!$B:$B,Crops!Z$6,'Input data - Other'!$D:$D,Crops!$E11),"")</f>
        <v/>
      </c>
      <c r="AA11" s="349" t="str">
        <f>IF(F11&lt;&gt;"",SUMIFS('Input data - Other'!$F:$F,'Input data - Other'!$B:$B,Crops!AA$6,'Input data - Other'!$D:$D,Crops!$E11),"")</f>
        <v/>
      </c>
    </row>
    <row r="12" spans="1:50">
      <c r="A12" s="344"/>
      <c r="B12" s="345" t="str">
        <f t="shared" ref="B12" si="2">IF(Y12=0,"\I:","DMD")</f>
        <v>DMD</v>
      </c>
      <c r="C12" s="345" t="s">
        <v>1602</v>
      </c>
      <c r="D12" s="345" t="s">
        <v>1441</v>
      </c>
      <c r="E12" s="345" t="s">
        <v>763</v>
      </c>
      <c r="F12" s="345" t="s">
        <v>349</v>
      </c>
      <c r="G12" s="345" t="s">
        <v>752</v>
      </c>
      <c r="H12" s="345" t="s">
        <v>761</v>
      </c>
      <c r="I12" s="345" t="s">
        <v>764</v>
      </c>
      <c r="K12" s="345" t="str">
        <f>IF(Y12=0,"\I:",C12)</f>
        <v>AFOCRPOFILEGWTRE0</v>
      </c>
      <c r="L12" s="345" t="s">
        <v>1441</v>
      </c>
      <c r="M12" s="345" t="s">
        <v>1467</v>
      </c>
      <c r="N12" s="345" t="s">
        <v>1456</v>
      </c>
      <c r="O12" s="345"/>
      <c r="P12" s="346">
        <f>IF(IFERROR(VLOOKUP($K12,'Calc - Crops'!$L$24:$Y$47,8,FALSE)," ")=0," ",IFERROR(VLOOKUP($K12,'Calc - Crops'!$L$24:$Y$47,8,FALSE)/1000," "))</f>
        <v>3.3219646349862261E-4</v>
      </c>
      <c r="Q12" s="347">
        <f ca="1">IF(IFERROR(P12/(IFERROR(VLOOKUP(F12,'Calc - water'!$B$39:$G$48,6,FALSE),"")*IFERROR(VLOOKUP(E12,DefaultAFOLU!$C$32:$G$39,5,FALSE),"")),"")=0," ",IFERROR(P12/(IFERROR(VLOOKUP(F12,'Calc - water'!$B$39:$G$48,6,FALSE),"")*IFERROR(VLOOKUP(E12,DefaultAFOLU!$C$32:$G$39,5,FALSE),"")),""))</f>
        <v>6.7046942879443105E-3</v>
      </c>
      <c r="R12" s="348">
        <v>1</v>
      </c>
      <c r="S12" s="348">
        <v>4</v>
      </c>
      <c r="T12" s="348" t="str">
        <f>IF(Y12=0,Intro!$B$16+1,"")</f>
        <v/>
      </c>
      <c r="U12" s="349"/>
      <c r="V12" s="347">
        <f>IF(IFERROR(VLOOKUP($K12,'Calc - Crops'!$L$24:$Y$47,11,FALSE)," ")=0," ",IFERROR(VLOOKUP($K12,'Calc - Crops'!$L$24:$Y$47,11,FALSE)/$P12," "))</f>
        <v>24588.015091415153</v>
      </c>
      <c r="W12" s="347">
        <f>IF(IFERROR(VLOOKUP($K12,'Calc - Crops'!$L$24:$Y$47,10,FALSE)," ")=0," ",IFERROR(VLOOKUP($K12,'Calc - Crops'!$L$24:$Y$47,10,FALSE)/$P12," "))</f>
        <v>1.258685627481176</v>
      </c>
      <c r="X12" s="347">
        <f>IF(IFERROR(VLOOKUP($K12,'Calc - Crops'!$L$24:$Y$47,9,FALSE)," ")=0," ",IFERROR(VLOOKUP($K12,'Calc - Crops'!$L$24:$Y$47,9,FALSE)/$P12," "))</f>
        <v>34.314626193586257</v>
      </c>
      <c r="Y12" s="349">
        <f>IFERROR(VLOOKUP($C12,'Calc - Crops'!$L$24:$Y$47,2,FALSE)/1000, " ")</f>
        <v>58.08</v>
      </c>
      <c r="Z12" s="349">
        <f>IF(E12&lt;&gt;"",SUMIFS('Input data - Other'!$F:$F,'Input data - Other'!$B:$B,Crops!Z$6,'Input data - Other'!$D:$D,Crops!$E12),"")</f>
        <v>0.156</v>
      </c>
      <c r="AA12" s="349">
        <f>IF(F12&lt;&gt;"",SUMIFS('Input data - Other'!$F:$F,'Input data - Other'!$B:$B,Crops!AA$6,'Input data - Other'!$D:$D,Crops!$E12),"")</f>
        <v>0</v>
      </c>
    </row>
    <row r="13" spans="1:50">
      <c r="A13" s="344"/>
      <c r="B13" s="345" t="s">
        <v>766</v>
      </c>
      <c r="C13" s="345"/>
      <c r="D13" s="345"/>
      <c r="E13" s="345"/>
      <c r="F13" s="345"/>
      <c r="G13" s="345"/>
      <c r="H13" s="345"/>
      <c r="I13" s="345"/>
      <c r="K13" s="345" t="str">
        <f t="shared" ref="K13" si="3">IF(Y12=0,"\I:"," ")</f>
        <v xml:space="preserve"> </v>
      </c>
      <c r="L13" s="345"/>
      <c r="M13" s="345"/>
      <c r="N13" s="345"/>
      <c r="O13" s="345" t="s">
        <v>769</v>
      </c>
      <c r="P13" s="346" t="str">
        <f>IF(IFERROR(VLOOKUP($K13,'Calc - Crops'!$L$24:$Y$47,8,FALSE)," ")=0," ",IFERROR(VLOOKUP($K13,'Calc - Crops'!$L$24:$Y$47,8,FALSE)/1000," "))</f>
        <v xml:space="preserve"> </v>
      </c>
      <c r="Q13" s="347" t="str">
        <f>IF(IFERROR(P13/(IFERROR(VLOOKUP(F13,'Calc - water'!$B$39:$G$48,6,FALSE),"")*IFERROR(VLOOKUP(E13,DefaultAFOLU!$C$32:$G$39,5,FALSE),"")),"")=0," ",IFERROR(P13/(IFERROR(VLOOKUP(F13,'Calc - water'!$B$39:$G$48,6,FALSE),"")*IFERROR(VLOOKUP(E13,DefaultAFOLU!$C$32:$G$39,5,FALSE),"")),""))</f>
        <v/>
      </c>
      <c r="R13" s="348"/>
      <c r="S13" s="348"/>
      <c r="T13" s="348" t="str">
        <f>IF(Y13=0,Intro!$B$16+1,"")</f>
        <v/>
      </c>
      <c r="U13" s="349">
        <f>IFERROR(VLOOKUP(O13,DefaultAFOLU!$D$42:$G$50,4,TRUE)," ")</f>
        <v>0.3</v>
      </c>
      <c r="V13" s="347" t="str">
        <f>IF(IFERROR(VLOOKUP($K13,'Calc - Crops'!$L$24:$Y$47,11,FALSE)," ")=0," ",IFERROR(VLOOKUP($K13,'Calc - Crops'!$L$24:$Y$47,11,FALSE)/$P13," "))</f>
        <v xml:space="preserve"> </v>
      </c>
      <c r="W13" s="347" t="str">
        <f>IF(IFERROR(VLOOKUP($K13,'Calc - Crops'!$L$24:$Y$47,10,FALSE)," ")=0," ",IFERROR(VLOOKUP($K13,'Calc - Crops'!$L$24:$Y$47,10,FALSE)/$P13," "))</f>
        <v xml:space="preserve"> </v>
      </c>
      <c r="X13" s="347" t="str">
        <f>IF(IFERROR(VLOOKUP($K13,'Calc - Crops'!$L$24:$Y$47,9,FALSE)," ")=0," ",IFERROR(VLOOKUP($K13,'Calc - Crops'!$L$24:$Y$47,9,FALSE)/$P13," "))</f>
        <v xml:space="preserve"> </v>
      </c>
      <c r="Y13" s="349" t="str">
        <f>IFERROR(VLOOKUP($C13,'Calc - Crops'!$L$24:$Y$47,2,FALSE)/1000, " ")</f>
        <v xml:space="preserve"> </v>
      </c>
      <c r="Z13" s="349" t="str">
        <f>IF(E13&lt;&gt;"",SUMIFS('Input data - Other'!$F:$F,'Input data - Other'!$B:$B,Crops!Z$6,'Input data - Other'!$D:$D,Crops!$E13),"")</f>
        <v/>
      </c>
      <c r="AA13" s="349" t="str">
        <f>IF(F13&lt;&gt;"",SUMIFS('Input data - Other'!$F:$F,'Input data - Other'!$B:$B,Crops!AA$6,'Input data - Other'!$D:$D,Crops!$E13),"")</f>
        <v/>
      </c>
    </row>
    <row r="14" spans="1:50">
      <c r="A14" s="344"/>
      <c r="B14" s="345" t="str">
        <f t="shared" ref="B14" si="4">IF(Y14=0,"\I:","DMD")</f>
        <v>DMD</v>
      </c>
      <c r="C14" s="345" t="s">
        <v>1623</v>
      </c>
      <c r="D14" s="345" t="s">
        <v>1442</v>
      </c>
      <c r="E14" s="345" t="s">
        <v>763</v>
      </c>
      <c r="F14" s="345" t="s">
        <v>332</v>
      </c>
      <c r="G14" s="345" t="s">
        <v>752</v>
      </c>
      <c r="H14" s="345" t="s">
        <v>761</v>
      </c>
      <c r="I14" s="345" t="s">
        <v>764</v>
      </c>
      <c r="K14" s="345" t="str">
        <f>IF(Y14=0,"\I:",C14)</f>
        <v>AFOCRPOFISEEWTRE0</v>
      </c>
      <c r="L14" s="345" t="s">
        <v>1442</v>
      </c>
      <c r="M14" s="345" t="s">
        <v>1467</v>
      </c>
      <c r="N14" s="345" t="s">
        <v>1457</v>
      </c>
      <c r="O14" s="345"/>
      <c r="P14" s="346">
        <f>IF(IFERROR(VLOOKUP($K14,'Calc - Crops'!$L$24:$Y$47,8,FALSE)," ")=0," ",IFERROR(VLOOKUP($K14,'Calc - Crops'!$L$24:$Y$47,8,FALSE)/1000," "))</f>
        <v>3.3560999999999997E-4</v>
      </c>
      <c r="Q14" s="347">
        <f ca="1">IF(IFERROR(P14/(IFERROR(VLOOKUP(F14,'Calc - water'!$B$39:$G$48,6,FALSE),"")*IFERROR(VLOOKUP(E14,DefaultAFOLU!$C$32:$G$39,5,FALSE),"")),"")=0," ",IFERROR(P14/(IFERROR(VLOOKUP(F14,'Calc - water'!$B$39:$G$48,6,FALSE),"")*IFERROR(VLOOKUP(E14,DefaultAFOLU!$C$32:$G$39,5,FALSE),"")),""))</f>
        <v>5.3286797190775573E-3</v>
      </c>
      <c r="R14" s="348">
        <v>1</v>
      </c>
      <c r="S14" s="348">
        <v>4</v>
      </c>
      <c r="T14" s="348" t="str">
        <f>IF(Y14=0,Intro!$B$16+1,"")</f>
        <v/>
      </c>
      <c r="U14" s="349"/>
      <c r="V14" s="347">
        <f>IF(IFERROR(VLOOKUP($K14,'Calc - Crops'!$L$24:$Y$47,11,FALSE)," ")=0," ",IFERROR(VLOOKUP($K14,'Calc - Crops'!$L$24:$Y$47,11,FALSE)/$P14," "))</f>
        <v>24337.926932507602</v>
      </c>
      <c r="W14" s="347">
        <f>IF(IFERROR(VLOOKUP($K14,'Calc - Crops'!$L$24:$Y$47,10,FALSE)," ")=0," ",IFERROR(VLOOKUP($K14,'Calc - Crops'!$L$24:$Y$47,10,FALSE)/$P14," "))</f>
        <v>1.2458833589755709</v>
      </c>
      <c r="X14" s="347">
        <f>IF(IFERROR(VLOOKUP($K14,'Calc - Crops'!$L$24:$Y$47,9,FALSE)," ")=0," ",IFERROR(VLOOKUP($K14,'Calc - Crops'!$L$24:$Y$47,9,FALSE)/$P14," "))</f>
        <v>33.965607305463358</v>
      </c>
      <c r="Y14" s="349">
        <f>IFERROR(VLOOKUP($C14,'Calc - Crops'!$L$24:$Y$47,2,FALSE)/1000, " ")</f>
        <v>127.38</v>
      </c>
      <c r="Z14" s="349">
        <f>IF(E14&lt;&gt;"",SUMIFS('Input data - Other'!$F:$F,'Input data - Other'!$B:$B,Crops!Z$6,'Input data - Other'!$D:$D,Crops!$E14),"")</f>
        <v>0.156</v>
      </c>
      <c r="AA14" s="349">
        <f>IF(F14&lt;&gt;"",SUMIFS('Input data - Other'!$F:$F,'Input data - Other'!$B:$B,Crops!AA$6,'Input data - Other'!$D:$D,Crops!$E14),"")</f>
        <v>0</v>
      </c>
    </row>
    <row r="15" spans="1:50">
      <c r="A15" s="344"/>
      <c r="B15" s="345" t="s">
        <v>766</v>
      </c>
      <c r="C15" s="345"/>
      <c r="D15" s="345"/>
      <c r="E15" s="345"/>
      <c r="F15" s="345"/>
      <c r="G15" s="345"/>
      <c r="H15" s="345"/>
      <c r="I15" s="345"/>
      <c r="K15" s="345" t="str">
        <f t="shared" ref="K15" si="5">IF(Y14=0,"\I:"," ")</f>
        <v xml:space="preserve"> </v>
      </c>
      <c r="L15" s="345"/>
      <c r="M15" s="345"/>
      <c r="N15" s="345"/>
      <c r="O15" s="345" t="s">
        <v>770</v>
      </c>
      <c r="P15" s="346" t="str">
        <f>IF(IFERROR(VLOOKUP($K15,'Calc - Crops'!$L$24:$Y$47,8,FALSE)," ")=0," ",IFERROR(VLOOKUP($K15,'Calc - Crops'!$L$24:$Y$47,8,FALSE)/1000," "))</f>
        <v xml:space="preserve"> </v>
      </c>
      <c r="Q15" s="347" t="str">
        <f>IF(IFERROR(P15/(IFERROR(VLOOKUP(F15,'Calc - water'!$B$39:$G$48,6,FALSE),"")*IFERROR(VLOOKUP(E15,DefaultAFOLU!$C$32:$G$39,5,FALSE),"")),"")=0," ",IFERROR(P15/(IFERROR(VLOOKUP(F15,'Calc - water'!$B$39:$G$48,6,FALSE),"")*IFERROR(VLOOKUP(E15,DefaultAFOLU!$C$32:$G$39,5,FALSE),"")),""))</f>
        <v/>
      </c>
      <c r="R15" s="348"/>
      <c r="S15" s="348"/>
      <c r="T15" s="348" t="str">
        <f>IF(Y15=0,Intro!$B$16+1,"")</f>
        <v/>
      </c>
      <c r="U15" s="349">
        <f>IFERROR(VLOOKUP(O15,DefaultAFOLU!$D$42:$G$50,4,TRUE)," ")</f>
        <v>0.3</v>
      </c>
      <c r="V15" s="347" t="str">
        <f>IF(IFERROR(VLOOKUP($K15,'Calc - Crops'!$L$24:$Y$47,11,FALSE)," ")=0," ",IFERROR(VLOOKUP($K15,'Calc - Crops'!$L$24:$Y$47,11,FALSE)/$P15," "))</f>
        <v xml:space="preserve"> </v>
      </c>
      <c r="W15" s="347" t="str">
        <f>IF(IFERROR(VLOOKUP($K15,'Calc - Crops'!$L$24:$Y$47,10,FALSE)," ")=0," ",IFERROR(VLOOKUP($K15,'Calc - Crops'!$L$24:$Y$47,10,FALSE)/$P15," "))</f>
        <v xml:space="preserve"> </v>
      </c>
      <c r="X15" s="347" t="str">
        <f>IF(IFERROR(VLOOKUP($K15,'Calc - Crops'!$L$24:$Y$47,9,FALSE)," ")=0," ",IFERROR(VLOOKUP($K15,'Calc - Crops'!$L$24:$Y$47,9,FALSE)/$P15," "))</f>
        <v xml:space="preserve"> </v>
      </c>
      <c r="Y15" s="349" t="str">
        <f>IFERROR(VLOOKUP($C15,'Calc - Crops'!$L$24:$Y$47,2,FALSE)/1000, " ")</f>
        <v xml:space="preserve"> </v>
      </c>
      <c r="Z15" s="349" t="str">
        <f>IF(E15&lt;&gt;"",SUMIFS('Input data - Other'!$F:$F,'Input data - Other'!$B:$B,Crops!Z$6,'Input data - Other'!$D:$D,Crops!$E15),"")</f>
        <v/>
      </c>
      <c r="AA15" s="349" t="str">
        <f>IF(F15&lt;&gt;"",SUMIFS('Input data - Other'!$F:$F,'Input data - Other'!$B:$B,Crops!AA$6,'Input data - Other'!$D:$D,Crops!$E15),"")</f>
        <v/>
      </c>
    </row>
    <row r="16" spans="1:50">
      <c r="A16" s="344"/>
      <c r="B16" s="345" t="str">
        <f t="shared" ref="B16" si="6">IF(Y16=0,"\I:","DMD")</f>
        <v>\I:</v>
      </c>
      <c r="C16" s="345" t="s">
        <v>1604</v>
      </c>
      <c r="D16" s="345" t="s">
        <v>1443</v>
      </c>
      <c r="E16" s="345" t="s">
        <v>763</v>
      </c>
      <c r="F16" s="345" t="s">
        <v>400</v>
      </c>
      <c r="G16" s="345" t="s">
        <v>752</v>
      </c>
      <c r="H16" s="345" t="s">
        <v>761</v>
      </c>
      <c r="I16" s="345" t="s">
        <v>764</v>
      </c>
      <c r="K16" s="345" t="str">
        <f>IF(Y16=0,"\I:",C16)</f>
        <v>\I:</v>
      </c>
      <c r="L16" s="345" t="s">
        <v>1443</v>
      </c>
      <c r="M16" s="345" t="s">
        <v>1467</v>
      </c>
      <c r="N16" s="345" t="s">
        <v>1458</v>
      </c>
      <c r="O16" s="345"/>
      <c r="P16" s="346" t="str">
        <f>IF(IFERROR(VLOOKUP($K16,'Calc - Crops'!$L$24:$Y$47,8,FALSE)," ")=0," ",IFERROR(VLOOKUP($K16,'Calc - Crops'!$L$24:$Y$47,8,FALSE)/1000," "))</f>
        <v xml:space="preserve"> </v>
      </c>
      <c r="Q16" s="347" t="str">
        <f>IF(IFERROR(P16/(IFERROR(VLOOKUP(F16,'Calc - water'!$B$39:$G$48,6,FALSE),"")*IFERROR(VLOOKUP(E16,DefaultAFOLU!$C$32:$G$39,5,FALSE),"")),"")=0," ",IFERROR(P16/(IFERROR(VLOOKUP(F16,'Calc - water'!$B$39:$G$48,6,FALSE),"")*IFERROR(VLOOKUP(E16,DefaultAFOLU!$C$32:$G$39,5,FALSE),"")),""))</f>
        <v/>
      </c>
      <c r="R16" s="348">
        <v>1</v>
      </c>
      <c r="S16" s="348">
        <v>4</v>
      </c>
      <c r="T16" s="348">
        <f>IF(Y16=0,Intro!$B$16+1,"")</f>
        <v>2023</v>
      </c>
      <c r="U16" s="349"/>
      <c r="V16" s="347" t="str">
        <f>IF(IFERROR(VLOOKUP($K16,'Calc - Crops'!$L$24:$Y$47,11,FALSE)," ")=0," ",IFERROR(VLOOKUP($K16,'Calc - Crops'!$L$24:$Y$47,11,FALSE)/$P16," "))</f>
        <v xml:space="preserve"> </v>
      </c>
      <c r="W16" s="347" t="str">
        <f>IF(IFERROR(VLOOKUP($K16,'Calc - Crops'!$L$24:$Y$47,10,FALSE)," ")=0," ",IFERROR(VLOOKUP($K16,'Calc - Crops'!$L$24:$Y$47,10,FALSE)/$P16," "))</f>
        <v xml:space="preserve"> </v>
      </c>
      <c r="X16" s="347" t="str">
        <f>IF(IFERROR(VLOOKUP($K16,'Calc - Crops'!$L$24:$Y$47,9,FALSE)," ")=0," ",IFERROR(VLOOKUP($K16,'Calc - Crops'!$L$24:$Y$47,9,FALSE)/$P16," "))</f>
        <v xml:space="preserve"> </v>
      </c>
      <c r="Y16" s="349">
        <f>IFERROR(VLOOKUP($C16,'Calc - Crops'!$L$24:$Y$47,2,FALSE)/1000, " ")</f>
        <v>0</v>
      </c>
      <c r="Z16" s="349">
        <f>IF(E16&lt;&gt;"",SUMIFS('Input data - Other'!$F:$F,'Input data - Other'!$B:$B,Crops!Z$6,'Input data - Other'!$D:$D,Crops!$E16),"")</f>
        <v>0.156</v>
      </c>
      <c r="AA16" s="349">
        <f>IF(F16&lt;&gt;"",SUMIFS('Input data - Other'!$F:$F,'Input data - Other'!$B:$B,Crops!AA$6,'Input data - Other'!$D:$D,Crops!$E16),"")</f>
        <v>0</v>
      </c>
    </row>
    <row r="17" spans="1:28">
      <c r="A17" s="344"/>
      <c r="B17" s="345" t="s">
        <v>766</v>
      </c>
      <c r="C17" s="345"/>
      <c r="D17" s="345"/>
      <c r="E17" s="345"/>
      <c r="F17" s="345"/>
      <c r="G17" s="345"/>
      <c r="H17" s="345"/>
      <c r="I17" s="345"/>
      <c r="K17" s="345" t="str">
        <f>IF(Y16=0,"\I:"," ")</f>
        <v>\I:</v>
      </c>
      <c r="L17" s="345"/>
      <c r="M17" s="345"/>
      <c r="N17" s="345"/>
      <c r="O17" s="345" t="s">
        <v>771</v>
      </c>
      <c r="P17" s="346" t="str">
        <f>IF(IFERROR(VLOOKUP($K17,'Calc - Crops'!$L$24:$Y$47,8,FALSE)," ")=0," ",IFERROR(VLOOKUP($K17,'Calc - Crops'!$L$24:$Y$47,8,FALSE)/1000," "))</f>
        <v xml:space="preserve"> </v>
      </c>
      <c r="Q17" s="347" t="str">
        <f>IF(IFERROR(P17/(IFERROR(VLOOKUP(F17,'Calc - water'!$B$39:$G$48,6,FALSE),"")*IFERROR(VLOOKUP(E17,DefaultAFOLU!$C$32:$G$39,5,FALSE),"")),"")=0," ",IFERROR(P17/(IFERROR(VLOOKUP(F17,'Calc - water'!$B$39:$G$48,6,FALSE),"")*IFERROR(VLOOKUP(E17,DefaultAFOLU!$C$32:$G$39,5,FALSE),"")),""))</f>
        <v/>
      </c>
      <c r="R17" s="348"/>
      <c r="S17" s="348"/>
      <c r="T17" s="348" t="str">
        <f>IF(Y17=0,Intro!$B$16+1,"")</f>
        <v/>
      </c>
      <c r="U17" s="349">
        <f>IFERROR(VLOOKUP(O17,DefaultAFOLU!$D$42:$G$50,4,TRUE)," ")</f>
        <v>0.3</v>
      </c>
      <c r="V17" s="347" t="str">
        <f>IF(IFERROR(VLOOKUP($K17,'Calc - Crops'!$L$24:$Y$47,11,FALSE)," ")=0," ",IFERROR(VLOOKUP($K17,'Calc - Crops'!$L$24:$Y$47,11,FALSE)/$P17," "))</f>
        <v xml:space="preserve"> </v>
      </c>
      <c r="W17" s="347" t="str">
        <f>IF(IFERROR(VLOOKUP($K17,'Calc - Crops'!$L$24:$Y$47,10,FALSE)," ")=0," ",IFERROR(VLOOKUP($K17,'Calc - Crops'!$L$24:$Y$47,10,FALSE)/$P17," "))</f>
        <v xml:space="preserve"> </v>
      </c>
      <c r="X17" s="347" t="str">
        <f>IF(IFERROR(VLOOKUP($K17,'Calc - Crops'!$L$24:$Y$47,9,FALSE)," ")=0," ",IFERROR(VLOOKUP($K17,'Calc - Crops'!$L$24:$Y$47,9,FALSE)/$P17," "))</f>
        <v xml:space="preserve"> </v>
      </c>
      <c r="Y17" s="349" t="str">
        <f>IFERROR(VLOOKUP($C17,'Calc - Crops'!$L$24:$Y$47,2,FALSE)/1000, " ")</f>
        <v xml:space="preserve"> </v>
      </c>
      <c r="Z17" s="349" t="str">
        <f>IF(E17&lt;&gt;"",SUMIFS('Input data - Other'!$F:$F,'Input data - Other'!$B:$B,Crops!Z$6,'Input data - Other'!$D:$D,Crops!$E17),"")</f>
        <v/>
      </c>
      <c r="AA17" s="349" t="str">
        <f>IF(F17&lt;&gt;"",SUMIFS('Input data - Other'!$F:$F,'Input data - Other'!$B:$B,Crops!AA$6,'Input data - Other'!$D:$D,Crops!$E17),"")</f>
        <v/>
      </c>
    </row>
    <row r="18" spans="1:28">
      <c r="A18" s="344"/>
      <c r="B18" s="345" t="str">
        <f t="shared" ref="B18" si="7">IF(Y18=0,"\I:","DMD")</f>
        <v>DMD</v>
      </c>
      <c r="C18" s="345" t="s">
        <v>1605</v>
      </c>
      <c r="D18" s="345" t="s">
        <v>1444</v>
      </c>
      <c r="E18" s="345" t="s">
        <v>763</v>
      </c>
      <c r="F18" s="345" t="s">
        <v>384</v>
      </c>
      <c r="G18" s="345" t="s">
        <v>752</v>
      </c>
      <c r="H18" s="345" t="s">
        <v>761</v>
      </c>
      <c r="I18" s="345" t="s">
        <v>764</v>
      </c>
      <c r="K18" s="345" t="str">
        <f>IF(Y18=0,"\I:",C18)</f>
        <v>AFOCRPOFIVEGWTRE0</v>
      </c>
      <c r="L18" s="345" t="s">
        <v>1444</v>
      </c>
      <c r="M18" s="345" t="s">
        <v>1467</v>
      </c>
      <c r="N18" s="345" t="s">
        <v>1459</v>
      </c>
      <c r="O18" s="345"/>
      <c r="P18" s="346">
        <f>IF(IFERROR(VLOOKUP($K18,'Calc - Crops'!$L$24:$Y$47,8,FALSE)," ")=0," ",IFERROR(VLOOKUP($K18,'Calc - Crops'!$L$24:$Y$47,8,FALSE)/1000," "))</f>
        <v>4.7459945733899977E-3</v>
      </c>
      <c r="Q18" s="347">
        <f ca="1">IF(IFERROR(P18/(IFERROR(VLOOKUP(F18,'Calc - water'!$B$39:$G$48,6,FALSE),"")*IFERROR(VLOOKUP(E18,DefaultAFOLU!$C$32:$G$39,5,FALSE),"")),"")=0," ",IFERROR(P18/(IFERROR(VLOOKUP(F18,'Calc - water'!$B$39:$G$48,6,FALSE),"")*IFERROR(VLOOKUP(E18,DefaultAFOLU!$C$32:$G$39,5,FALSE),"")),""))</f>
        <v>5.6531788159684317E-3</v>
      </c>
      <c r="R18" s="348">
        <v>1</v>
      </c>
      <c r="S18" s="348">
        <v>4</v>
      </c>
      <c r="T18" s="348" t="str">
        <f>IF(Y18=0,Intro!$B$16+1,"")</f>
        <v/>
      </c>
      <c r="U18" s="349"/>
      <c r="V18" s="347">
        <f>IF(IFERROR(VLOOKUP($K18,'Calc - Crops'!$L$24:$Y$47,11,FALSE)," ")=0," ",IFERROR(VLOOKUP($K18,'Calc - Crops'!$L$24:$Y$47,11,FALSE)/$P18," "))</f>
        <v>1721.0410866493153</v>
      </c>
      <c r="W18" s="347">
        <f>IF(IFERROR(VLOOKUP($K18,'Calc - Crops'!$L$24:$Y$47,10,FALSE)," ")=0," ",IFERROR(VLOOKUP($K18,'Calc - Crops'!$L$24:$Y$47,10,FALSE)/$P18," "))</f>
        <v>8.8101852549554494E-2</v>
      </c>
      <c r="X18" s="347">
        <f>IF(IFERROR(VLOOKUP($K18,'Calc - Crops'!$L$24:$Y$47,9,FALSE)," ")=0," ",IFERROR(VLOOKUP($K18,'Calc - Crops'!$L$24:$Y$47,9,FALSE)/$P18," "))</f>
        <v>2.4018564057573855</v>
      </c>
      <c r="Y18" s="349">
        <f>IFERROR(VLOOKUP($C18,'Calc - Crops'!$L$24:$Y$47,2,FALSE)/1000, " ")</f>
        <v>2.5760000000000001</v>
      </c>
      <c r="Z18" s="349">
        <f>IF(E18&lt;&gt;"",SUMIFS('Input data - Other'!$F:$F,'Input data - Other'!$B:$B,Crops!Z$6,'Input data - Other'!$D:$D,Crops!$E18),"")</f>
        <v>0.156</v>
      </c>
      <c r="AA18" s="349">
        <f>IF(F18&lt;&gt;"",SUMIFS('Input data - Other'!$F:$F,'Input data - Other'!$B:$B,Crops!AA$6,'Input data - Other'!$D:$D,Crops!$E18),"")</f>
        <v>0</v>
      </c>
    </row>
    <row r="19" spans="1:28">
      <c r="A19" s="344"/>
      <c r="B19" s="345" t="s">
        <v>766</v>
      </c>
      <c r="C19" s="345"/>
      <c r="D19" s="345"/>
      <c r="E19" s="345"/>
      <c r="F19" s="345"/>
      <c r="G19" s="345"/>
      <c r="H19" s="345"/>
      <c r="I19" s="345"/>
      <c r="K19" s="345" t="str">
        <f t="shared" ref="K19" si="8">IF(Y18=0,"\I:"," ")</f>
        <v xml:space="preserve"> </v>
      </c>
      <c r="L19" s="345"/>
      <c r="M19" s="345"/>
      <c r="N19" s="345"/>
      <c r="O19" s="345" t="s">
        <v>772</v>
      </c>
      <c r="P19" s="346" t="str">
        <f>IF(IFERROR(VLOOKUP($K19,'Calc - Crops'!$L$24:$Y$47,8,FALSE)," ")=0," ",IFERROR(VLOOKUP($K19,'Calc - Crops'!$L$24:$Y$47,8,FALSE)/1000," "))</f>
        <v xml:space="preserve"> </v>
      </c>
      <c r="Q19" s="347" t="str">
        <f>IF(IFERROR(P19/(IFERROR(VLOOKUP(F19,'Calc - water'!$B$39:$G$48,6,FALSE),"")*IFERROR(VLOOKUP(E19,DefaultAFOLU!$C$32:$G$39,5,FALSE),"")),"")=0," ",IFERROR(P19/(IFERROR(VLOOKUP(F19,'Calc - water'!$B$39:$G$48,6,FALSE),"")*IFERROR(VLOOKUP(E19,DefaultAFOLU!$C$32:$G$39,5,FALSE),"")),""))</f>
        <v/>
      </c>
      <c r="R19" s="348"/>
      <c r="S19" s="348"/>
      <c r="T19" s="348" t="str">
        <f>IF(Y19=0,Intro!$B$16+1,"")</f>
        <v/>
      </c>
      <c r="U19" s="349">
        <f>IFERROR(VLOOKUP(O19,DefaultAFOLU!$D$42:$G$50,4,TRUE)," ")</f>
        <v>0.1</v>
      </c>
      <c r="V19" s="347" t="str">
        <f>IF(IFERROR(VLOOKUP($K19,'Calc - Crops'!$L$24:$Y$47,11,FALSE)," ")=0," ",IFERROR(VLOOKUP($K19,'Calc - Crops'!$L$24:$Y$47,11,FALSE)/$P19," "))</f>
        <v xml:space="preserve"> </v>
      </c>
      <c r="W19" s="347" t="str">
        <f>IF(IFERROR(VLOOKUP($K19,'Calc - Crops'!$L$24:$Y$47,10,FALSE)," ")=0," ",IFERROR(VLOOKUP($K19,'Calc - Crops'!$L$24:$Y$47,10,FALSE)/$P19," "))</f>
        <v xml:space="preserve"> </v>
      </c>
      <c r="X19" s="347" t="str">
        <f>IF(IFERROR(VLOOKUP($K19,'Calc - Crops'!$L$24:$Y$47,9,FALSE)," ")=0," ",IFERROR(VLOOKUP($K19,'Calc - Crops'!$L$24:$Y$47,9,FALSE)/$P19," "))</f>
        <v xml:space="preserve"> </v>
      </c>
      <c r="Y19" s="349" t="str">
        <f>IFERROR(VLOOKUP($C19,'Calc - Crops'!$L$24:$Y$47,2,FALSE)/1000, " ")</f>
        <v xml:space="preserve"> </v>
      </c>
      <c r="Z19" s="349" t="str">
        <f>IF(E19&lt;&gt;"",SUMIFS('Input data - Other'!$F:$F,'Input data - Other'!$B:$B,Crops!Z$6,'Input data - Other'!$D:$D,Crops!$E19),"")</f>
        <v/>
      </c>
      <c r="AA19" s="349" t="str">
        <f>IF(F19&lt;&gt;"",SUMIFS('Input data - Other'!$F:$F,'Input data - Other'!$B:$B,Crops!AA$6,'Input data - Other'!$D:$D,Crops!$E19),"")</f>
        <v/>
      </c>
    </row>
    <row r="20" spans="1:28">
      <c r="A20" s="344"/>
      <c r="B20" s="345" t="str">
        <f t="shared" ref="B20" si="9">IF(Y20=0,"\I:","DMD")</f>
        <v>DMD</v>
      </c>
      <c r="C20" s="345" t="s">
        <v>1606</v>
      </c>
      <c r="D20" s="345" t="s">
        <v>1445</v>
      </c>
      <c r="E20" s="345" t="s">
        <v>763</v>
      </c>
      <c r="F20" s="345" t="s">
        <v>304</v>
      </c>
      <c r="G20" s="345" t="s">
        <v>752</v>
      </c>
      <c r="H20" s="345" t="s">
        <v>761</v>
      </c>
      <c r="I20" s="345" t="s">
        <v>764</v>
      </c>
      <c r="K20" s="345" t="str">
        <f>IF(Y20=0,"\I:",C20)</f>
        <v>AFOCRPOFIWCRWTRE0</v>
      </c>
      <c r="L20" s="345" t="s">
        <v>1445</v>
      </c>
      <c r="M20" s="345" t="s">
        <v>1467</v>
      </c>
      <c r="N20" s="345" t="s">
        <v>1460</v>
      </c>
      <c r="O20" s="345"/>
      <c r="P20" s="346">
        <f>IF(IFERROR(VLOOKUP($K20,'Calc - Crops'!$L$24:$Y$47,8,FALSE)," ")=0," ",IFERROR(VLOOKUP($K20,'Calc - Crops'!$L$24:$Y$47,8,FALSE)/1000," "))</f>
        <v>1.5218321834061133E-3</v>
      </c>
      <c r="Q20" s="347">
        <f ca="1">IF(IFERROR(P20/(IFERROR(VLOOKUP(F20,'Calc - water'!$B$39:$G$48,6,FALSE),"")*IFERROR(VLOOKUP(E20,DefaultAFOLU!$C$32:$G$39,5,FALSE),"")),"")=0," ",IFERROR(P20/(IFERROR(VLOOKUP(F20,'Calc - water'!$B$39:$G$48,6,FALSE),"")*IFERROR(VLOOKUP(E20,DefaultAFOLU!$C$32:$G$39,5,FALSE),"")),""))</f>
        <v>15.218321834061133</v>
      </c>
      <c r="R20" s="348">
        <v>1</v>
      </c>
      <c r="S20" s="348">
        <v>4</v>
      </c>
      <c r="T20" s="348" t="str">
        <f>IF(Y20=0,Intro!$B$16+1,"")</f>
        <v/>
      </c>
      <c r="U20" s="349"/>
      <c r="V20" s="347">
        <f>IF(IFERROR(VLOOKUP($K20,'Calc - Crops'!$L$24:$Y$47,11,FALSE)," ")=0," ",IFERROR(VLOOKUP($K20,'Calc - Crops'!$L$24:$Y$47,11,FALSE)/$P20," "))</f>
        <v>5367.2486013125426</v>
      </c>
      <c r="W20" s="347">
        <f>IF(IFERROR(VLOOKUP($K20,'Calc - Crops'!$L$24:$Y$47,10,FALSE)," ")=0," ",IFERROR(VLOOKUP($K20,'Calc - Crops'!$L$24:$Y$47,10,FALSE)/$P20," "))</f>
        <v>0.27475494253902877</v>
      </c>
      <c r="X20" s="347">
        <f>IF(IFERROR(VLOOKUP($K20,'Calc - Crops'!$L$24:$Y$47,9,FALSE)," ")=0," ",IFERROR(VLOOKUP($K20,'Calc - Crops'!$L$24:$Y$47,9,FALSE)/$P20," "))</f>
        <v>7.4904431592931999</v>
      </c>
      <c r="Y20" s="349">
        <f>IFERROR(VLOOKUP($C20,'Calc - Crops'!$L$24:$Y$47,2,FALSE)/1000, " ")</f>
        <v>2.29</v>
      </c>
      <c r="Z20" s="349">
        <f>IF(E20&lt;&gt;"",SUMIFS('Input data - Other'!$F:$F,'Input data - Other'!$B:$B,Crops!Z$6,'Input data - Other'!$D:$D,Crops!$E20),"")</f>
        <v>0.156</v>
      </c>
      <c r="AA20" s="349">
        <f>IF(F20&lt;&gt;"",SUMIFS('Input data - Other'!$F:$F,'Input data - Other'!$B:$B,Crops!AA$6,'Input data - Other'!$D:$D,Crops!$E20),"")</f>
        <v>0</v>
      </c>
    </row>
    <row r="21" spans="1:28">
      <c r="A21" s="344"/>
      <c r="B21" s="345" t="s">
        <v>766</v>
      </c>
      <c r="C21" s="345"/>
      <c r="D21" s="345"/>
      <c r="E21" s="345"/>
      <c r="F21" s="345"/>
      <c r="G21" s="345"/>
      <c r="H21" s="345"/>
      <c r="I21" s="345"/>
      <c r="K21" s="345" t="str">
        <f t="shared" ref="K21" si="10">IF(Y20=0,"\I:"," ")</f>
        <v xml:space="preserve"> </v>
      </c>
      <c r="L21" s="345"/>
      <c r="M21" s="345"/>
      <c r="N21" s="345"/>
      <c r="O21" s="345" t="s">
        <v>773</v>
      </c>
      <c r="P21" s="346" t="str">
        <f>IF(IFERROR(VLOOKUP($K21,'Calc - Crops'!$L$24:$Y$47,8,FALSE)," ")=0," ",IFERROR(VLOOKUP($K21,'Calc - Crops'!$L$24:$Y$47,8,FALSE)/1000," "))</f>
        <v xml:space="preserve"> </v>
      </c>
      <c r="Q21" s="347" t="str">
        <f>IF(IFERROR(P21/(IFERROR(VLOOKUP(F21,'Calc - water'!$B$39:$G$48,6,FALSE),"")*IFERROR(VLOOKUP(E21,DefaultAFOLU!$C$32:$G$39,5,FALSE),"")),"")=0," ",IFERROR(P21/(IFERROR(VLOOKUP(F21,'Calc - water'!$B$39:$G$48,6,FALSE),"")*IFERROR(VLOOKUP(E21,DefaultAFOLU!$C$32:$G$39,5,FALSE),"")),""))</f>
        <v/>
      </c>
      <c r="R21" s="348"/>
      <c r="S21" s="348"/>
      <c r="T21" s="348" t="str">
        <f>IF(Y21=0,Intro!$B$16+1,"")</f>
        <v/>
      </c>
      <c r="U21" s="349">
        <f>IFERROR(VLOOKUP(O21,DefaultAFOLU!$D$42:$G$50,4,TRUE)," ")</f>
        <v>0.1</v>
      </c>
      <c r="V21" s="347" t="str">
        <f>IF(IFERROR(VLOOKUP($K21,'Calc - Crops'!$L$24:$Y$47,11,FALSE)," ")=0," ",IFERROR(VLOOKUP($K21,'Calc - Crops'!$L$24:$Y$47,11,FALSE)/$P21," "))</f>
        <v xml:space="preserve"> </v>
      </c>
      <c r="W21" s="347" t="str">
        <f>IF(IFERROR(VLOOKUP($K21,'Calc - Crops'!$L$24:$Y$47,10,FALSE)," ")=0," ",IFERROR(VLOOKUP($K21,'Calc - Crops'!$L$24:$Y$47,10,FALSE)/$P21," "))</f>
        <v xml:space="preserve"> </v>
      </c>
      <c r="X21" s="347" t="str">
        <f>IF(IFERROR(VLOOKUP($K21,'Calc - Crops'!$L$24:$Y$47,9,FALSE)," ")=0," ",IFERROR(VLOOKUP($K21,'Calc - Crops'!$L$24:$Y$47,9,FALSE)/$P21," "))</f>
        <v xml:space="preserve"> </v>
      </c>
      <c r="Y21" s="349" t="str">
        <f>IFERROR(VLOOKUP($C21,'Calc - Crops'!$L$24:$Y$47,2,FALSE)/1000, " ")</f>
        <v xml:space="preserve"> </v>
      </c>
      <c r="Z21" s="349" t="str">
        <f>IF(E21&lt;&gt;"",SUMIFS('Input data - Other'!$F:$F,'Input data - Other'!$B:$B,Crops!Z$6,'Input data - Other'!$D:$D,Crops!$E21),"")</f>
        <v/>
      </c>
      <c r="AA21" s="349" t="str">
        <f>IF(F21&lt;&gt;"",SUMIFS('Input data - Other'!$F:$F,'Input data - Other'!$B:$B,Crops!AA$6,'Input data - Other'!$D:$D,Crops!$E21),"")</f>
        <v/>
      </c>
    </row>
    <row r="22" spans="1:28">
      <c r="A22" s="344"/>
      <c r="B22" s="345" t="str">
        <f t="shared" ref="B22" si="11">IF(Y22=0,"\I:","DMD")</f>
        <v>DMD</v>
      </c>
      <c r="C22" s="95" t="s">
        <v>1607</v>
      </c>
      <c r="D22" s="345" t="s">
        <v>1446</v>
      </c>
      <c r="E22" s="345" t="s">
        <v>763</v>
      </c>
      <c r="F22" s="345" t="s">
        <v>360</v>
      </c>
      <c r="G22" s="345" t="s">
        <v>752</v>
      </c>
      <c r="H22" s="345" t="s">
        <v>761</v>
      </c>
      <c r="I22" s="345" t="s">
        <v>764</v>
      </c>
      <c r="K22" s="345" t="str">
        <f>IF(Y22=0,"\I:",C22)</f>
        <v>AFOCRPOFIROOWTRE0</v>
      </c>
      <c r="L22" s="345" t="s">
        <v>1446</v>
      </c>
      <c r="M22" s="345" t="s">
        <v>1467</v>
      </c>
      <c r="N22" s="345" t="s">
        <v>1461</v>
      </c>
      <c r="O22" s="345"/>
      <c r="P22" s="346">
        <f>IF(IFERROR(VLOOKUP($K22,'Calc - Crops'!$L$24:$Y$47,8,FALSE)," ")=0," ",IFERROR(VLOOKUP($K22,'Calc - Crops'!$L$24:$Y$47,8,FALSE)/1000," "))</f>
        <v>5.2539044293328438E-3</v>
      </c>
      <c r="Q22" s="347">
        <f ca="1">IF(IFERROR(P22/(IFERROR(VLOOKUP(F22,'Calc - water'!$B$39:$G$48,6,FALSE),"")*IFERROR(VLOOKUP(E22,DefaultAFOLU!$C$32:$G$39,5,FALSE),"")),"")=0," ",IFERROR(P22/(IFERROR(VLOOKUP(F22,'Calc - water'!$B$39:$G$48,6,FALSE),"")*IFERROR(VLOOKUP(E22,DefaultAFOLU!$C$32:$G$39,5,FALSE),"")),""))</f>
        <v>1.5959958688649706E-2</v>
      </c>
      <c r="R22" s="348">
        <v>1</v>
      </c>
      <c r="S22" s="348">
        <v>4</v>
      </c>
      <c r="T22" s="348" t="str">
        <f>IF(Y22=0,Intro!$B$16+1,"")</f>
        <v/>
      </c>
      <c r="U22" s="349"/>
      <c r="V22" s="347">
        <f>IF(IFERROR(VLOOKUP($K22,'Calc - Crops'!$L$24:$Y$47,11,FALSE)," ")=0," ",IFERROR(VLOOKUP($K22,'Calc - Crops'!$L$24:$Y$47,11,FALSE)/$P22," "))</f>
        <v>1554.6631591195651</v>
      </c>
      <c r="W22" s="347">
        <f>IF(IFERROR(VLOOKUP($K22,'Calc - Crops'!$L$24:$Y$47,10,FALSE)," ")=0," ",IFERROR(VLOOKUP($K22,'Calc - Crops'!$L$24:$Y$47,10,FALSE)/$P22," "))</f>
        <v>7.958479636046345E-2</v>
      </c>
      <c r="X22" s="347">
        <f>IF(IFERROR(VLOOKUP($K22,'Calc - Crops'!$L$24:$Y$47,9,FALSE)," ")=0," ",IFERROR(VLOOKUP($K22,'Calc - Crops'!$L$24:$Y$47,9,FALSE)/$P22," "))</f>
        <v>2.1696621286341249</v>
      </c>
      <c r="Y22" s="349">
        <f>IFERROR(VLOOKUP($C22,'Calc - Crops'!$L$24:$Y$47,2,FALSE)/1000, " ")</f>
        <v>54.41</v>
      </c>
      <c r="Z22" s="349">
        <f>IF(E22&lt;&gt;"",SUMIFS('Input data - Other'!$F:$F,'Input data - Other'!$B:$B,Crops!Z$6,'Input data - Other'!$D:$D,Crops!$E22),"")</f>
        <v>0.156</v>
      </c>
      <c r="AA22" s="349">
        <f>IF(F22&lt;&gt;"",SUMIFS('Input data - Other'!$F:$F,'Input data - Other'!$B:$B,Crops!AA$6,'Input data - Other'!$D:$D,Crops!$E22),"")</f>
        <v>0</v>
      </c>
    </row>
    <row r="23" spans="1:28">
      <c r="A23" s="344"/>
      <c r="B23" s="345" t="s">
        <v>766</v>
      </c>
      <c r="C23" s="345"/>
      <c r="D23" s="345"/>
      <c r="E23" s="345"/>
      <c r="F23" s="345"/>
      <c r="G23" s="345"/>
      <c r="H23" s="345"/>
      <c r="I23" s="345"/>
      <c r="K23" s="345" t="str">
        <f t="shared" ref="K23" si="12">IF(Y22=0,"\I:"," ")</f>
        <v xml:space="preserve"> </v>
      </c>
      <c r="L23" s="345"/>
      <c r="M23" s="345"/>
      <c r="N23" s="345"/>
      <c r="O23" s="345" t="s">
        <v>774</v>
      </c>
      <c r="P23" s="346" t="str">
        <f>IF(IFERROR(VLOOKUP($K23,'Calc - Crops'!$L$24:$Y$47,8,FALSE)," ")=0," ",IFERROR(VLOOKUP($K23,'Calc - Crops'!$L$24:$Y$47,8,FALSE)/1000," "))</f>
        <v xml:space="preserve"> </v>
      </c>
      <c r="Q23" s="347" t="str">
        <f>IF(IFERROR(P23/(IFERROR(VLOOKUP(F23,'Calc - water'!$B$39:$G$48,6,FALSE),"")*IFERROR(VLOOKUP(E23,DefaultAFOLU!$C$32:$G$39,5,FALSE),"")),"")=0," ",IFERROR(P23/(IFERROR(VLOOKUP(F23,'Calc - water'!$B$39:$G$48,6,FALSE),"")*IFERROR(VLOOKUP(E23,DefaultAFOLU!$C$32:$G$39,5,FALSE),"")),""))</f>
        <v/>
      </c>
      <c r="R23" s="348"/>
      <c r="S23" s="348"/>
      <c r="T23" s="348" t="str">
        <f>IF(Y23=0,Intro!$B$16+1,"")</f>
        <v/>
      </c>
      <c r="U23" s="349">
        <f>IFERROR(VLOOKUP(O23,DefaultAFOLU!$D$42:$G$50,4,TRUE)," ")</f>
        <v>0.3</v>
      </c>
      <c r="V23" s="347" t="str">
        <f>IF(IFERROR(VLOOKUP($K23,'Calc - Crops'!$L$24:$Y$47,11,FALSE)," ")=0," ",IFERROR(VLOOKUP($K23,'Calc - Crops'!$L$24:$Y$47,11,FALSE)/$P23," "))</f>
        <v xml:space="preserve"> </v>
      </c>
      <c r="W23" s="347" t="str">
        <f>IF(IFERROR(VLOOKUP($K23,'Calc - Crops'!$L$24:$Y$47,10,FALSE)," ")=0," ",IFERROR(VLOOKUP($K23,'Calc - Crops'!$L$24:$Y$47,10,FALSE)/$P23," "))</f>
        <v xml:space="preserve"> </v>
      </c>
      <c r="X23" s="347" t="str">
        <f>IF(IFERROR(VLOOKUP($K23,'Calc - Crops'!$L$24:$Y$47,9,FALSE)," ")=0," ",IFERROR(VLOOKUP($K23,'Calc - Crops'!$L$24:$Y$47,9,FALSE)/$P23," "))</f>
        <v xml:space="preserve"> </v>
      </c>
      <c r="Y23" s="349" t="str">
        <f>IFERROR(VLOOKUP($C23,'Calc - Crops'!$L$24:$Y$47,2,FALSE)/1000, " ")</f>
        <v xml:space="preserve"> </v>
      </c>
      <c r="Z23" s="349" t="str">
        <f>IF(E23&lt;&gt;"",SUMIFS('Input data - Other'!$F:$F,'Input data - Other'!$B:$B,Crops!Z$6,'Input data - Other'!$D:$D,Crops!$E23),"")</f>
        <v/>
      </c>
      <c r="AA23" s="349" t="str">
        <f>IF(F23&lt;&gt;"",SUMIFS('Input data - Other'!$F:$F,'Input data - Other'!$B:$B,Crops!AA$6,'Input data - Other'!$D:$D,Crops!$E23),"")</f>
        <v/>
      </c>
    </row>
    <row r="24" spans="1:28">
      <c r="A24" s="344"/>
      <c r="B24" s="345" t="str">
        <f t="shared" ref="B24" si="13">IF(Y24=0,"\I:","DMD")</f>
        <v>DMD</v>
      </c>
      <c r="C24" s="345" t="s">
        <v>1608</v>
      </c>
      <c r="D24" s="345" t="s">
        <v>1447</v>
      </c>
      <c r="E24" s="345" t="s">
        <v>763</v>
      </c>
      <c r="F24" s="345" t="s">
        <v>396</v>
      </c>
      <c r="G24" s="345" t="s">
        <v>752</v>
      </c>
      <c r="H24" s="345" t="s">
        <v>761</v>
      </c>
      <c r="I24" s="345" t="s">
        <v>764</v>
      </c>
      <c r="K24" s="345" t="str">
        <f>IF(Y24=0,"\I:",C24)</f>
        <v>AFOCRPOFIHAGWTRE0</v>
      </c>
      <c r="L24" s="345" t="s">
        <v>1447</v>
      </c>
      <c r="M24" s="345" t="s">
        <v>1467</v>
      </c>
      <c r="N24" s="345" t="s">
        <v>1462</v>
      </c>
      <c r="O24" s="345"/>
      <c r="P24" s="346">
        <f>IF(IFERROR(VLOOKUP($K24,'Calc - Crops'!$L$24:$Y$47,8,FALSE)," ")=0," ",IFERROR(VLOOKUP($K24,'Calc - Crops'!$L$24:$Y$47,8,FALSE)/1000," "))</f>
        <v>1.4493777685950413E-3</v>
      </c>
      <c r="Q24" s="347">
        <f ca="1">IF(IFERROR(P24/(IFERROR(VLOOKUP(F24,'Calc - water'!$B$39:$G$48,6,FALSE),"")*IFERROR(VLOOKUP(E24,DefaultAFOLU!$C$32:$G$39,5,FALSE),"")),"")=0," ",IFERROR(P24/(IFERROR(VLOOKUP(F24,'Calc - water'!$B$39:$G$48,6,FALSE),"")*IFERROR(VLOOKUP(E24,DefaultAFOLU!$C$32:$G$39,5,FALSE),"")),""))</f>
        <v>14.493777685950413</v>
      </c>
      <c r="R24" s="348">
        <v>1</v>
      </c>
      <c r="S24" s="348">
        <v>4</v>
      </c>
      <c r="T24" s="348" t="str">
        <f>IF(Y24=0,Intro!$B$16+1,"")</f>
        <v/>
      </c>
      <c r="U24" s="349"/>
      <c r="V24" s="347">
        <f>IF(IFERROR(VLOOKUP($K24,'Calc - Crops'!$L$24:$Y$47,11,FALSE)," ")=0," ",IFERROR(VLOOKUP($K24,'Calc - Crops'!$L$24:$Y$47,11,FALSE)/$P24," "))</f>
        <v>5635.5574335437759</v>
      </c>
      <c r="W24" s="347">
        <f>IF(IFERROR(VLOOKUP($K24,'Calc - Crops'!$L$24:$Y$47,10,FALSE)," ")=0," ",IFERROR(VLOOKUP($K24,'Calc - Crops'!$L$24:$Y$47,10,FALSE)/$P24," "))</f>
        <v>0.28848994593804744</v>
      </c>
      <c r="X24" s="347">
        <f>IF(IFERROR(VLOOKUP($K24,'Calc - Crops'!$L$24:$Y$47,9,FALSE)," ")=0," ",IFERROR(VLOOKUP($K24,'Calc - Crops'!$L$24:$Y$47,9,FALSE)/$P24," "))</f>
        <v>7.8648905170088277</v>
      </c>
      <c r="Y24" s="349">
        <f>IFERROR(VLOOKUP($C24,'Calc - Crops'!$L$24:$Y$47,2,FALSE)/1000, " ")</f>
        <v>4.84</v>
      </c>
      <c r="Z24" s="349">
        <f>IF(E24&lt;&gt;"",SUMIFS('Input data - Other'!$F:$F,'Input data - Other'!$B:$B,Crops!Z$6,'Input data - Other'!$D:$D,Crops!$E24),"")</f>
        <v>0.156</v>
      </c>
      <c r="AA24" s="349">
        <f>IF(F24&lt;&gt;"",SUMIFS('Input data - Other'!$F:$F,'Input data - Other'!$B:$B,Crops!AA$6,'Input data - Other'!$D:$D,Crops!$E24),"")</f>
        <v>0</v>
      </c>
      <c r="AB24" s="350"/>
    </row>
    <row r="25" spans="1:28">
      <c r="A25" s="344"/>
      <c r="B25" s="345" t="s">
        <v>766</v>
      </c>
      <c r="C25" s="345"/>
      <c r="D25" s="345"/>
      <c r="E25" s="345"/>
      <c r="F25" s="345"/>
      <c r="G25" s="345"/>
      <c r="H25" s="345"/>
      <c r="I25" s="345"/>
      <c r="K25" s="345" t="str">
        <f>IF(Y24=0,"\I:"," ")</f>
        <v xml:space="preserve"> </v>
      </c>
      <c r="L25" s="345"/>
      <c r="M25" s="345"/>
      <c r="N25" s="345"/>
      <c r="O25" s="345" t="s">
        <v>775</v>
      </c>
      <c r="P25" s="346" t="str">
        <f>IF(IFERROR(VLOOKUP($K25,'Calc - Crops'!$L$24:$Y$47,8,FALSE)," ")=0," ",IFERROR(VLOOKUP($K25,'Calc - Crops'!$L$24:$Y$47,8,FALSE)/1000," "))</f>
        <v xml:space="preserve"> </v>
      </c>
      <c r="Q25" s="347" t="str">
        <f>IF(IFERROR(P25/(IFERROR(VLOOKUP(F25,'Calc - water'!$B$39:$G$48,6,FALSE),"")*IFERROR(VLOOKUP(E25,DefaultAFOLU!$C$32:$G$39,5,FALSE),"")),"")=0," ",IFERROR(P25/(IFERROR(VLOOKUP(F25,'Calc - water'!$B$39:$G$48,6,FALSE),"")*IFERROR(VLOOKUP(E25,DefaultAFOLU!$C$32:$G$39,5,FALSE),"")),""))</f>
        <v/>
      </c>
      <c r="R25" s="348"/>
      <c r="S25" s="348"/>
      <c r="T25" s="348" t="str">
        <f>IF(Y25=0,Intro!$B$16+1,"")</f>
        <v/>
      </c>
      <c r="U25" s="349">
        <f>IFERROR(VLOOKUP(O25,DefaultAFOLU!$D$42:$G$50,4,TRUE)," ")</f>
        <v>0.3</v>
      </c>
      <c r="V25" s="347" t="str">
        <f>IF(IFERROR(VLOOKUP($K25,'Calc - Crops'!$L$24:$Y$47,11,FALSE)," ")=0," ",IFERROR(VLOOKUP($K25,'Calc - Crops'!$L$24:$Y$47,11,FALSE)/$P25," "))</f>
        <v xml:space="preserve"> </v>
      </c>
      <c r="W25" s="347" t="str">
        <f>IF(IFERROR(VLOOKUP($K25,'Calc - Crops'!$L$24:$Y$47,10,FALSE)," ")=0," ",IFERROR(VLOOKUP($K25,'Calc - Crops'!$L$24:$Y$47,10,FALSE)/$P25," "))</f>
        <v xml:space="preserve"> </v>
      </c>
      <c r="X25" s="347" t="str">
        <f>IF(IFERROR(VLOOKUP($K25,'Calc - Crops'!$L$24:$Y$47,9,FALSE)," ")=0," ",IFERROR(VLOOKUP($K25,'Calc - Crops'!$L$24:$Y$47,9,FALSE)/$P25," "))</f>
        <v xml:space="preserve"> </v>
      </c>
      <c r="Y25" s="349" t="str">
        <f>IFERROR(VLOOKUP($C25,'Calc - Crops'!$L$24:$Y$47,2,FALSE)/1000, " ")</f>
        <v xml:space="preserve"> </v>
      </c>
      <c r="Z25" s="349" t="str">
        <f>IF(E25&lt;&gt;"",SUMIFS('Input data - Other'!$F:$F,'Input data - Other'!$B:$B,Crops!Z$6,'Input data - Other'!$D:$D,Crops!$E25),"")</f>
        <v/>
      </c>
      <c r="AA25" s="349" t="str">
        <f>IF(F25&lt;&gt;"",SUMIFS('Input data - Other'!$F:$F,'Input data - Other'!$B:$B,Crops!AA$6,'Input data - Other'!$D:$D,Crops!$E25),"")</f>
        <v/>
      </c>
    </row>
    <row r="26" spans="1:28">
      <c r="A26" s="344"/>
      <c r="B26" s="26" t="s">
        <v>762</v>
      </c>
      <c r="C26" s="26" t="s">
        <v>1609</v>
      </c>
      <c r="D26" s="26" t="s">
        <v>1448</v>
      </c>
      <c r="E26" s="26" t="s">
        <v>776</v>
      </c>
      <c r="F26" s="26" t="s">
        <v>349</v>
      </c>
      <c r="G26" s="26" t="s">
        <v>752</v>
      </c>
      <c r="H26" s="26" t="s">
        <v>761</v>
      </c>
      <c r="I26" s="26" t="s">
        <v>764</v>
      </c>
      <c r="K26" s="26" t="str">
        <f>IF(Y12=0,"\I:",C26)</f>
        <v>AFOCRPGRHLEGWTRE0</v>
      </c>
      <c r="L26" s="26" t="s">
        <v>1448</v>
      </c>
      <c r="M26" s="26" t="s">
        <v>1467</v>
      </c>
      <c r="N26" s="26" t="s">
        <v>1456</v>
      </c>
      <c r="O26" s="26"/>
      <c r="P26" s="351">
        <f>IF(IFERROR(VLOOKUP($K26,'Calc - Crops'!$L$24:$Y$47,8,FALSE)," ")=0," ",IFERROR(VLOOKUP($K26,'Calc - Crops'!$L$24:$Y$47,8,FALSE)/1000," "))</f>
        <v>9.9658939049586783E-4</v>
      </c>
      <c r="Q26" s="352">
        <f ca="1">IF(IFERROR(P26/(IFERROR(VLOOKUP(F26,'Calc - water'!$B$39:$G$48,6,FALSE),"")*IFERROR(VLOOKUP(E26,DefaultAFOLU!$C$32:$G$39,5,FALSE),"")),"")=0," ",IFERROR(P26/(IFERROR(VLOOKUP(F26,'Calc - water'!$B$39:$G$48,6,FALSE),"")*IFERROR(VLOOKUP(E26,DefaultAFOLU!$C$32:$G$39,5,FALSE),"")),""))</f>
        <v>2.6818777151777242E-2</v>
      </c>
      <c r="R26" s="353">
        <v>1</v>
      </c>
      <c r="S26" s="353">
        <v>4</v>
      </c>
      <c r="T26" s="353">
        <f>IF(Y26=0,Intro!$B$16+1,"")</f>
        <v>2023</v>
      </c>
      <c r="U26" s="354"/>
      <c r="V26" s="352">
        <f>IF(IFERROR(VLOOKUP($K26,'Calc - Crops'!$L$24:$Y$47,11,FALSE)," ")=0," ",IFERROR(VLOOKUP($K26,'Calc - Crops'!$L$24:$Y$47,11,FALSE)/$P26," "))</f>
        <v>8196.005030471717</v>
      </c>
      <c r="W26" s="352">
        <f>IF(IFERROR(VLOOKUP($K26,'Calc - Crops'!$L$24:$Y$47,10,FALSE)," ")=0," ",IFERROR(VLOOKUP($K26,'Calc - Crops'!$L$24:$Y$47,10,FALSE)/$P26," "))</f>
        <v>0.41956187582705862</v>
      </c>
      <c r="X26" s="352">
        <f>IF(IFERROR(VLOOKUP($K26,'Calc - Crops'!$L$24:$Y$47,9,FALSE)," ")=0," ",IFERROR(VLOOKUP($K26,'Calc - Crops'!$L$24:$Y$47,9,FALSE)/$P26," "))</f>
        <v>11.438208731195418</v>
      </c>
      <c r="Y26" s="354">
        <f>IFERROR(VLOOKUP($C26,'Calc - Crops'!$L$24:$Y$47,2,FALSE)/1000, " ")</f>
        <v>0</v>
      </c>
      <c r="Z26" s="354">
        <f>IF(E26&lt;&gt;"",SUMIFS('Input data - Other'!$F:$F,'Input data - Other'!$B:$B,Crops!Z$6,'Input data - Other'!$D:$D,Crops!$E26),"")</f>
        <v>0.156</v>
      </c>
      <c r="AA26" s="354">
        <f>IF(F26&lt;&gt;"",SUMIFS('Input data - Other'!$F:$F,'Input data - Other'!$B:$B,Crops!AA$6,'Input data - Other'!$D:$D,Crops!$E26),"")</f>
        <v>1000</v>
      </c>
    </row>
    <row r="27" spans="1:28">
      <c r="A27" s="344"/>
      <c r="B27" s="26" t="s">
        <v>766</v>
      </c>
      <c r="C27" s="26"/>
      <c r="D27" s="26"/>
      <c r="E27" s="26"/>
      <c r="F27" s="26"/>
      <c r="G27" s="26"/>
      <c r="H27" s="26"/>
      <c r="I27" s="26"/>
      <c r="K27" s="26" t="str">
        <f>IF(Y12=0,"\I:"," ")</f>
        <v xml:space="preserve"> </v>
      </c>
      <c r="L27" s="26"/>
      <c r="M27" s="26"/>
      <c r="N27" s="26"/>
      <c r="O27" s="26" t="s">
        <v>769</v>
      </c>
      <c r="P27" s="351" t="str">
        <f>IF(IFERROR(VLOOKUP($K27,'Calc - Crops'!$L$24:$Y$47,8,FALSE)," ")=0," ",IFERROR(VLOOKUP($K27,'Calc - Crops'!$L$24:$Y$47,8,FALSE)/1000," "))</f>
        <v xml:space="preserve"> </v>
      </c>
      <c r="Q27" s="352" t="str">
        <f>IF(IFERROR(P27/(IFERROR(VLOOKUP(F27,'Calc - water'!$B$39:$G$48,6,FALSE),"")*IFERROR(VLOOKUP(E27,DefaultAFOLU!$C$32:$G$39,5,FALSE),"")),"")=0," ",IFERROR(P27/(IFERROR(VLOOKUP(F27,'Calc - water'!$B$39:$G$48,6,FALSE),"")*IFERROR(VLOOKUP(E27,DefaultAFOLU!$C$32:$G$39,5,FALSE),"")),""))</f>
        <v/>
      </c>
      <c r="R27" s="353"/>
      <c r="S27" s="353"/>
      <c r="T27" s="353" t="str">
        <f>IF(Y27=0,Intro!$B$16+1,"")</f>
        <v/>
      </c>
      <c r="U27" s="354">
        <f>IFERROR(VLOOKUP(O27,DefaultAFOLU!$D$42:$G$50,4,TRUE)," ")</f>
        <v>0.3</v>
      </c>
      <c r="V27" s="352" t="str">
        <f>IF(IFERROR(VLOOKUP($K27,'Calc - Crops'!$L$24:$Y$47,11,FALSE)," ")=0," ",IFERROR(VLOOKUP($K27,'Calc - Crops'!$L$24:$Y$47,11,FALSE)/$P27," "))</f>
        <v xml:space="preserve"> </v>
      </c>
      <c r="W27" s="352" t="str">
        <f>IF(IFERROR(VLOOKUP($K27,'Calc - Crops'!$L$24:$Y$47,10,FALSE)," ")=0," ",IFERROR(VLOOKUP($K27,'Calc - Crops'!$L$24:$Y$47,10,FALSE)/$P27," "))</f>
        <v xml:space="preserve"> </v>
      </c>
      <c r="X27" s="352" t="str">
        <f>IF(IFERROR(VLOOKUP($K27,'Calc - Crops'!$L$24:$Y$47,9,FALSE)," ")=0," ",IFERROR(VLOOKUP($K27,'Calc - Crops'!$L$24:$Y$47,9,FALSE)/$P27," "))</f>
        <v xml:space="preserve"> </v>
      </c>
      <c r="Y27" s="354" t="str">
        <f>IFERROR(VLOOKUP($C27,'Calc - Crops'!$L$24:$Y$47,2,FALSE)/1000, " ")</f>
        <v xml:space="preserve"> </v>
      </c>
      <c r="Z27" s="354" t="str">
        <f>IF(E27&lt;&gt;"",SUMIFS('Input data - Other'!$F:$F,'Input data - Other'!$B:$B,Crops!Z$6,'Input data - Other'!$D:$D,Crops!$E27),"")</f>
        <v/>
      </c>
      <c r="AA27" s="354" t="str">
        <f>IF(F27&lt;&gt;"",SUMIFS('Input data - Other'!$F:$F,'Input data - Other'!$B:$B,Crops!AA$6,'Input data - Other'!$D:$D,Crops!$E27),"")</f>
        <v/>
      </c>
    </row>
    <row r="28" spans="1:28">
      <c r="A28" s="344"/>
      <c r="B28" s="26" t="s">
        <v>762</v>
      </c>
      <c r="C28" s="26" t="s">
        <v>1610</v>
      </c>
      <c r="D28" s="26" t="s">
        <v>1449</v>
      </c>
      <c r="E28" s="26" t="s">
        <v>776</v>
      </c>
      <c r="F28" s="26" t="s">
        <v>384</v>
      </c>
      <c r="G28" s="26" t="s">
        <v>752</v>
      </c>
      <c r="H28" s="26" t="s">
        <v>761</v>
      </c>
      <c r="I28" s="26" t="s">
        <v>764</v>
      </c>
      <c r="K28" s="26" t="str">
        <f>IF(Y18=0,"\I:",C28)</f>
        <v>AFOCRPGRHVEGWTRE0</v>
      </c>
      <c r="L28" s="26" t="s">
        <v>1449</v>
      </c>
      <c r="M28" s="26" t="s">
        <v>1467</v>
      </c>
      <c r="N28" s="26" t="s">
        <v>1459</v>
      </c>
      <c r="O28" s="26"/>
      <c r="P28" s="351">
        <f>IF(IFERROR(VLOOKUP($K28,'Calc - Crops'!$L$24:$Y$47,8,FALSE)," ")=0," ",IFERROR(VLOOKUP($K28,'Calc - Crops'!$L$24:$Y$47,8,FALSE)/1000," "))</f>
        <v>1.4237983720169989E-2</v>
      </c>
      <c r="Q28" s="352">
        <f ca="1">IF(IFERROR(P28/(IFERROR(VLOOKUP(F28,'Calc - water'!$B$39:$G$48,6,FALSE),"")*IFERROR(VLOOKUP(E28,DefaultAFOLU!$C$32:$G$39,5,FALSE),"")),"")=0," ",IFERROR(P28/(IFERROR(VLOOKUP(F28,'Calc - water'!$B$39:$G$48,6,FALSE),"")*IFERROR(VLOOKUP(E28,DefaultAFOLU!$C$32:$G$39,5,FALSE),"")),""))</f>
        <v>2.261271526387372E-2</v>
      </c>
      <c r="R28" s="353">
        <v>1</v>
      </c>
      <c r="S28" s="353">
        <v>4</v>
      </c>
      <c r="T28" s="353">
        <f>IF(Y28=0,Intro!$B$16+1,"")</f>
        <v>2023</v>
      </c>
      <c r="U28" s="354"/>
      <c r="V28" s="352">
        <f>IF(IFERROR(VLOOKUP($K28,'Calc - Crops'!$L$24:$Y$47,11,FALSE)," ")=0," ",IFERROR(VLOOKUP($K28,'Calc - Crops'!$L$24:$Y$47,11,FALSE)/$P28," "))</f>
        <v>573.68036221643865</v>
      </c>
      <c r="W28" s="352">
        <f>IF(IFERROR(VLOOKUP($K28,'Calc - Crops'!$L$24:$Y$47,10,FALSE)," ")=0," ",IFERROR(VLOOKUP($K28,'Calc - Crops'!$L$24:$Y$47,10,FALSE)/$P28," "))</f>
        <v>2.9367284183184839E-2</v>
      </c>
      <c r="X28" s="352">
        <f>IF(IFERROR(VLOOKUP($K28,'Calc - Crops'!$L$24:$Y$47,9,FALSE)," ")=0," ",IFERROR(VLOOKUP($K28,'Calc - Crops'!$L$24:$Y$47,9,FALSE)/$P28," "))</f>
        <v>0.80061880191912871</v>
      </c>
      <c r="Y28" s="354">
        <f>IFERROR(VLOOKUP($C28,'Calc - Crops'!$L$24:$Y$47,2,FALSE)/1000, " ")</f>
        <v>0</v>
      </c>
      <c r="Z28" s="354">
        <f>IF(E28&lt;&gt;"",SUMIFS('Input data - Other'!$F:$F,'Input data - Other'!$B:$B,Crops!Z$6,'Input data - Other'!$D:$D,Crops!$E28),"")</f>
        <v>0.156</v>
      </c>
      <c r="AA28" s="354">
        <f>IF(F28&lt;&gt;"",SUMIFS('Input data - Other'!$F:$F,'Input data - Other'!$B:$B,Crops!AA$6,'Input data - Other'!$D:$D,Crops!$E28),"")</f>
        <v>1000</v>
      </c>
    </row>
    <row r="29" spans="1:28">
      <c r="A29" s="344"/>
      <c r="B29" s="26" t="s">
        <v>766</v>
      </c>
      <c r="C29" s="26"/>
      <c r="D29" s="26"/>
      <c r="E29" s="26"/>
      <c r="F29" s="26"/>
      <c r="G29" s="26"/>
      <c r="H29" s="26"/>
      <c r="I29" s="26"/>
      <c r="K29" s="26" t="str">
        <f>IF(Y18=0,"\I:"," ")</f>
        <v xml:space="preserve"> </v>
      </c>
      <c r="L29" s="26"/>
      <c r="M29" s="26"/>
      <c r="N29" s="26"/>
      <c r="O29" s="26" t="s">
        <v>772</v>
      </c>
      <c r="P29" s="351" t="str">
        <f>IF(IFERROR(VLOOKUP($K29,'Calc - Crops'!$L$24:$Y$47,8,FALSE)," ")=0," ",IFERROR(VLOOKUP($K29,'Calc - Crops'!$L$24:$Y$47,8,FALSE)/1000," "))</f>
        <v xml:space="preserve"> </v>
      </c>
      <c r="Q29" s="352" t="str">
        <f>IF(IFERROR(P29/(IFERROR(VLOOKUP(F29,'Calc - water'!$B$39:$G$48,6,FALSE),"")*IFERROR(VLOOKUP(E29,DefaultAFOLU!$C$32:$G$39,5,FALSE),"")),"")=0," ",IFERROR(P29/(IFERROR(VLOOKUP(F29,'Calc - water'!$B$39:$G$48,6,FALSE),"")*IFERROR(VLOOKUP(E29,DefaultAFOLU!$C$32:$G$39,5,FALSE),"")),""))</f>
        <v/>
      </c>
      <c r="R29" s="353"/>
      <c r="S29" s="353"/>
      <c r="T29" s="353" t="str">
        <f>IF(Y29=0,Intro!$B$16+1,"")</f>
        <v/>
      </c>
      <c r="U29" s="354">
        <f>IFERROR(VLOOKUP(O29,DefaultAFOLU!$D$42:$G$50,4,TRUE)," ")</f>
        <v>0.1</v>
      </c>
      <c r="V29" s="352" t="str">
        <f>IF(IFERROR(VLOOKUP($K29,'Calc - Crops'!$L$24:$Y$47,11,FALSE)," ")=0," ",IFERROR(VLOOKUP($K29,'Calc - Crops'!$L$24:$Y$47,11,FALSE)/$P29," "))</f>
        <v xml:space="preserve"> </v>
      </c>
      <c r="W29" s="352" t="str">
        <f>IF(IFERROR(VLOOKUP($K29,'Calc - Crops'!$L$24:$Y$47,10,FALSE)," ")=0," ",IFERROR(VLOOKUP($K29,'Calc - Crops'!$L$24:$Y$47,10,FALSE)/$P29," "))</f>
        <v xml:space="preserve"> </v>
      </c>
      <c r="X29" s="352" t="str">
        <f>IF(IFERROR(VLOOKUP($K29,'Calc - Crops'!$L$24:$Y$47,9,FALSE)," ")=0," ",IFERROR(VLOOKUP($K29,'Calc - Crops'!$L$24:$Y$47,9,FALSE)/$P29," "))</f>
        <v xml:space="preserve"> </v>
      </c>
      <c r="Y29" s="354" t="str">
        <f>IFERROR(VLOOKUP($C29,'Calc - Crops'!$L$24:$Y$47,2,FALSE)/1000, " ")</f>
        <v xml:space="preserve"> </v>
      </c>
      <c r="Z29" s="354" t="str">
        <f>IF(E29&lt;&gt;"",SUMIFS('Input data - Other'!$F:$F,'Input data - Other'!$B:$B,Crops!Z$6,'Input data - Other'!$D:$D,Crops!$E29),"")</f>
        <v/>
      </c>
      <c r="AA29" s="354" t="str">
        <f>IF(F29&lt;&gt;"",SUMIFS('Input data - Other'!$F:$F,'Input data - Other'!$B:$B,Crops!AA$6,'Input data - Other'!$D:$D,Crops!$E29),"")</f>
        <v/>
      </c>
    </row>
    <row r="30" spans="1:28">
      <c r="A30" s="344"/>
      <c r="B30" s="26" t="s">
        <v>762</v>
      </c>
      <c r="C30" s="26" t="s">
        <v>1611</v>
      </c>
      <c r="D30" s="26" t="s">
        <v>1450</v>
      </c>
      <c r="E30" s="26" t="s">
        <v>776</v>
      </c>
      <c r="F30" s="26" t="s">
        <v>304</v>
      </c>
      <c r="G30" s="26" t="s">
        <v>752</v>
      </c>
      <c r="H30" s="26" t="s">
        <v>761</v>
      </c>
      <c r="I30" s="26" t="s">
        <v>764</v>
      </c>
      <c r="K30" s="26" t="str">
        <f>IF(Y20=0,"\I:",C30)</f>
        <v>AFOCRPGRHWCRWTRE0</v>
      </c>
      <c r="L30" s="26" t="s">
        <v>1450</v>
      </c>
      <c r="M30" s="26" t="s">
        <v>1467</v>
      </c>
      <c r="N30" s="26" t="s">
        <v>1460</v>
      </c>
      <c r="O30" s="26"/>
      <c r="P30" s="351">
        <f>IF(IFERROR(VLOOKUP($K30,'Calc - Crops'!$L$24:$Y$47,8,FALSE)," ")=0," ",IFERROR(VLOOKUP($K30,'Calc - Crops'!$L$24:$Y$47,8,FALSE)/1000," "))</f>
        <v>4.565496550218341E-3</v>
      </c>
      <c r="Q30" s="352">
        <f ca="1">IF(IFERROR(P30/(IFERROR(VLOOKUP(F30,'Calc - water'!$B$39:$G$48,6,FALSE),"")*IFERROR(VLOOKUP(E30,DefaultAFOLU!$C$32:$G$39,5,FALSE),"")),"")=0," ",IFERROR(P30/(IFERROR(VLOOKUP(F30,'Calc - water'!$B$39:$G$48,6,FALSE),"")*IFERROR(VLOOKUP(E30,DefaultAFOLU!$C$32:$G$39,5,FALSE),"")),""))</f>
        <v>60.873287336244537</v>
      </c>
      <c r="R30" s="353">
        <v>1</v>
      </c>
      <c r="S30" s="353">
        <v>4</v>
      </c>
      <c r="T30" s="353">
        <f>IF(Y30=0,Intro!$B$16+1,"")</f>
        <v>2023</v>
      </c>
      <c r="U30" s="354"/>
      <c r="V30" s="352">
        <f>IF(IFERROR(VLOOKUP($K30,'Calc - Crops'!$L$24:$Y$47,11,FALSE)," ")=0," ",IFERROR(VLOOKUP($K30,'Calc - Crops'!$L$24:$Y$47,11,FALSE)/$P30," "))</f>
        <v>1789.0828671041807</v>
      </c>
      <c r="W30" s="352">
        <f>IF(IFERROR(VLOOKUP($K30,'Calc - Crops'!$L$24:$Y$47,10,FALSE)," ")=0," ",IFERROR(VLOOKUP($K30,'Calc - Crops'!$L$24:$Y$47,10,FALSE)/$P30," "))</f>
        <v>9.1584980846342895E-2</v>
      </c>
      <c r="X30" s="352">
        <f>IF(IFERROR(VLOOKUP($K30,'Calc - Crops'!$L$24:$Y$47,9,FALSE)," ")=0," ",IFERROR(VLOOKUP($K30,'Calc - Crops'!$L$24:$Y$47,9,FALSE)/$P30," "))</f>
        <v>2.4968143864310659</v>
      </c>
      <c r="Y30" s="354">
        <f>IFERROR(VLOOKUP($C30,'Calc - Crops'!$L$24:$Y$47,2,FALSE)/1000, " ")</f>
        <v>0</v>
      </c>
      <c r="Z30" s="354">
        <f>IF(E30&lt;&gt;"",SUMIFS('Input data - Other'!$F:$F,'Input data - Other'!$B:$B,Crops!Z$6,'Input data - Other'!$D:$D,Crops!$E30),"")</f>
        <v>0.156</v>
      </c>
      <c r="AA30" s="354">
        <f>IF(F30&lt;&gt;"",SUMIFS('Input data - Other'!$F:$F,'Input data - Other'!$B:$B,Crops!AA$6,'Input data - Other'!$D:$D,Crops!$E30),"")</f>
        <v>1000</v>
      </c>
    </row>
    <row r="31" spans="1:28">
      <c r="A31" s="344"/>
      <c r="B31" s="26" t="s">
        <v>766</v>
      </c>
      <c r="C31" s="26"/>
      <c r="D31" s="26"/>
      <c r="E31" s="26"/>
      <c r="F31" s="26"/>
      <c r="G31" s="26"/>
      <c r="H31" s="26"/>
      <c r="I31" s="26"/>
      <c r="K31" s="26" t="str">
        <f>IF(Y20=0,"\I:"," ")</f>
        <v xml:space="preserve"> </v>
      </c>
      <c r="L31" s="26"/>
      <c r="M31" s="26"/>
      <c r="N31" s="26"/>
      <c r="O31" s="26" t="s">
        <v>773</v>
      </c>
      <c r="P31" s="351" t="str">
        <f>IF(IFERROR(VLOOKUP($K31,'Calc - Crops'!$L$24:$Y$47,8,FALSE)," ")=0," ",IFERROR(VLOOKUP($K31,'Calc - Crops'!$L$24:$Y$47,8,FALSE)/1000," "))</f>
        <v xml:space="preserve"> </v>
      </c>
      <c r="Q31" s="352" t="str">
        <f>IF(IFERROR(P31/(IFERROR(VLOOKUP(F31,'Calc - water'!$B$39:$G$48,6,FALSE),"")*IFERROR(VLOOKUP(E31,DefaultAFOLU!$C$32:$G$39,5,FALSE),"")),"")=0," ",IFERROR(P31/(IFERROR(VLOOKUP(F31,'Calc - water'!$B$39:$G$48,6,FALSE),"")*IFERROR(VLOOKUP(E31,DefaultAFOLU!$C$32:$G$39,5,FALSE),"")),""))</f>
        <v/>
      </c>
      <c r="R31" s="353"/>
      <c r="S31" s="353"/>
      <c r="T31" s="353" t="str">
        <f>IF(Y31=0,Intro!$B$16+1,"")</f>
        <v/>
      </c>
      <c r="U31" s="354">
        <f>IFERROR(VLOOKUP(O31,DefaultAFOLU!$D$42:$G$50,4,TRUE)," ")</f>
        <v>0.1</v>
      </c>
      <c r="V31" s="352" t="str">
        <f>IF(IFERROR(VLOOKUP($K31,'Calc - Crops'!$L$24:$Y$47,11,FALSE)," ")=0," ",IFERROR(VLOOKUP($K31,'Calc - Crops'!$L$24:$Y$47,11,FALSE)/$P31," "))</f>
        <v xml:space="preserve"> </v>
      </c>
      <c r="W31" s="352" t="str">
        <f>IF(IFERROR(VLOOKUP($K31,'Calc - Crops'!$L$24:$Y$47,10,FALSE)," ")=0," ",IFERROR(VLOOKUP($K31,'Calc - Crops'!$L$24:$Y$47,10,FALSE)/$P31," "))</f>
        <v xml:space="preserve"> </v>
      </c>
      <c r="X31" s="352" t="str">
        <f>IF(IFERROR(VLOOKUP($K31,'Calc - Crops'!$L$24:$Y$47,9,FALSE)," ")=0," ",IFERROR(VLOOKUP($K31,'Calc - Crops'!$L$24:$Y$47,9,FALSE)/$P31," "))</f>
        <v xml:space="preserve"> </v>
      </c>
      <c r="Y31" s="354" t="str">
        <f>IFERROR(VLOOKUP($C31,'Calc - Crops'!$L$24:$Y$47,2,FALSE)/1000, " ")</f>
        <v xml:space="preserve"> </v>
      </c>
      <c r="Z31" s="354" t="str">
        <f>IF(E31&lt;&gt;"",SUMIFS('Input data - Other'!$F:$F,'Input data - Other'!$B:$B,Crops!Z$6,'Input data - Other'!$D:$D,Crops!$E31),"")</f>
        <v/>
      </c>
      <c r="AA31" s="354" t="str">
        <f>IF(F31&lt;&gt;"",SUMIFS('Input data - Other'!$F:$F,'Input data - Other'!$B:$B,Crops!AA$6,'Input data - Other'!$D:$D,Crops!$E31),"")</f>
        <v/>
      </c>
    </row>
    <row r="32" spans="1:28">
      <c r="A32" s="344"/>
      <c r="B32" s="26" t="s">
        <v>762</v>
      </c>
      <c r="C32" s="26" t="s">
        <v>1612</v>
      </c>
      <c r="D32" s="26" t="s">
        <v>1451</v>
      </c>
      <c r="E32" s="26" t="s">
        <v>776</v>
      </c>
      <c r="F32" s="26" t="s">
        <v>396</v>
      </c>
      <c r="G32" s="26" t="s">
        <v>752</v>
      </c>
      <c r="H32" s="26" t="s">
        <v>761</v>
      </c>
      <c r="I32" s="26" t="s">
        <v>764</v>
      </c>
      <c r="K32" s="26" t="str">
        <f>IF(Y24=0,"\I:",C32)</f>
        <v>AFOCRPGRHHAGWTRE0</v>
      </c>
      <c r="L32" s="26" t="s">
        <v>1451</v>
      </c>
      <c r="M32" s="26" t="s">
        <v>1467</v>
      </c>
      <c r="N32" s="26" t="s">
        <v>1462</v>
      </c>
      <c r="O32" s="26"/>
      <c r="P32" s="351">
        <f>IF(IFERROR(VLOOKUP($K32,'Calc - Crops'!$L$24:$Y$47,8,FALSE)," ")=0," ",IFERROR(VLOOKUP($K32,'Calc - Crops'!$L$24:$Y$47,8,FALSE)/1000," "))</f>
        <v>4.3481333057851243E-3</v>
      </c>
      <c r="Q32" s="352">
        <f ca="1">IF(IFERROR(P32/(IFERROR(VLOOKUP(F32,'Calc - water'!$B$39:$G$48,6,FALSE),"")*IFERROR(VLOOKUP(E32,DefaultAFOLU!$C$32:$G$39,5,FALSE),"")),"")=0," ",IFERROR(P32/(IFERROR(VLOOKUP(F32,'Calc - water'!$B$39:$G$48,6,FALSE),"")*IFERROR(VLOOKUP(E32,DefaultAFOLU!$C$32:$G$39,5,FALSE),"")),""))</f>
        <v>57.97511074380165</v>
      </c>
      <c r="R32" s="353">
        <v>1</v>
      </c>
      <c r="S32" s="353">
        <v>4</v>
      </c>
      <c r="T32" s="353">
        <f>IF(Y32=0,Intro!$B$16+1,"")</f>
        <v>2023</v>
      </c>
      <c r="U32" s="354"/>
      <c r="V32" s="352">
        <f>IF(IFERROR(VLOOKUP($K32,'Calc - Crops'!$L$24:$Y$47,11,FALSE)," ")=0," ",IFERROR(VLOOKUP($K32,'Calc - Crops'!$L$24:$Y$47,11,FALSE)/$P32," "))</f>
        <v>1878.5191445145917</v>
      </c>
      <c r="W32" s="352">
        <f>IF(IFERROR(VLOOKUP($K32,'Calc - Crops'!$L$24:$Y$47,10,FALSE)," ")=0," ",IFERROR(VLOOKUP($K32,'Calc - Crops'!$L$24:$Y$47,10,FALSE)/$P32," "))</f>
        <v>9.6163315312682476E-2</v>
      </c>
      <c r="X32" s="352">
        <f>IF(IFERROR(VLOOKUP($K32,'Calc - Crops'!$L$24:$Y$47,9,FALSE)," ")=0," ",IFERROR(VLOOKUP($K32,'Calc - Crops'!$L$24:$Y$47,9,FALSE)/$P32," "))</f>
        <v>2.6216301723362756</v>
      </c>
      <c r="Y32" s="354">
        <f>IFERROR(VLOOKUP($C32,'Calc - Crops'!$L$24:$Y$47,2,FALSE)/1000, " ")</f>
        <v>0</v>
      </c>
      <c r="Z32" s="354">
        <f>IF(E32&lt;&gt;"",SUMIFS('Input data - Other'!$F:$F,'Input data - Other'!$B:$B,Crops!Z$6,'Input data - Other'!$D:$D,Crops!$E32),"")</f>
        <v>0.156</v>
      </c>
      <c r="AA32" s="354">
        <f>IF(F32&lt;&gt;"",SUMIFS('Input data - Other'!$F:$F,'Input data - Other'!$B:$B,Crops!AA$6,'Input data - Other'!$D:$D,Crops!$E32),"")</f>
        <v>1000</v>
      </c>
    </row>
    <row r="33" spans="1:27">
      <c r="A33" s="344"/>
      <c r="B33" s="26" t="s">
        <v>766</v>
      </c>
      <c r="C33" s="26"/>
      <c r="D33" s="26"/>
      <c r="E33" s="26"/>
      <c r="F33" s="26"/>
      <c r="G33" s="26"/>
      <c r="H33" s="26"/>
      <c r="I33" s="26"/>
      <c r="K33" s="26" t="str">
        <f>IF(Y25=0,"\I:"," ")</f>
        <v xml:space="preserve"> </v>
      </c>
      <c r="L33" s="26"/>
      <c r="M33" s="26"/>
      <c r="N33" s="26"/>
      <c r="O33" s="26" t="s">
        <v>775</v>
      </c>
      <c r="P33" s="351" t="str">
        <f>IF(IFERROR(VLOOKUP($K33,'Calc - Crops'!$L$24:$Y$47,8,FALSE)," ")=0," ",IFERROR(VLOOKUP($K33,'Calc - Crops'!$L$24:$Y$47,8,FALSE)/1000," "))</f>
        <v xml:space="preserve"> </v>
      </c>
      <c r="Q33" s="352" t="str">
        <f>IF(IFERROR(P33/(IFERROR(VLOOKUP(F33,'Calc - water'!$B$39:$G$48,6,FALSE),"")*IFERROR(VLOOKUP(E33,DefaultAFOLU!$C$32:$G$39,5,FALSE),"")),"")=0," ",IFERROR(P33/(IFERROR(VLOOKUP(F33,'Calc - water'!$B$39:$G$48,6,FALSE),"")*IFERROR(VLOOKUP(E33,DefaultAFOLU!$C$32:$G$39,5,FALSE),"")),""))</f>
        <v/>
      </c>
      <c r="R33" s="353"/>
      <c r="S33" s="353"/>
      <c r="T33" s="353" t="str">
        <f>IF(Y33=0,Intro!$B$16+1,"")</f>
        <v/>
      </c>
      <c r="U33" s="354">
        <f>IFERROR(VLOOKUP(O33,DefaultAFOLU!$D$42:$G$50,4,TRUE)," ")</f>
        <v>0.3</v>
      </c>
      <c r="V33" s="352" t="str">
        <f>IF(IFERROR(VLOOKUP($K33,'Calc - Crops'!$L$24:$Y$47,11,FALSE)," ")=0," ",IFERROR(VLOOKUP($K33,'Calc - Crops'!$L$24:$Y$47,11,FALSE)/$P33," "))</f>
        <v xml:space="preserve"> </v>
      </c>
      <c r="W33" s="352" t="str">
        <f>IF(IFERROR(VLOOKUP($K33,'Calc - Crops'!$L$24:$Y$47,10,FALSE)," ")=0," ",IFERROR(VLOOKUP($K33,'Calc - Crops'!$L$24:$Y$47,10,FALSE)/$P33," "))</f>
        <v xml:space="preserve"> </v>
      </c>
      <c r="X33" s="352" t="str">
        <f>IF(IFERROR(VLOOKUP($K33,'Calc - Crops'!$L$24:$Y$47,9,FALSE)," ")=0," ",IFERROR(VLOOKUP($K33,'Calc - Crops'!$L$24:$Y$47,9,FALSE)/$P33," "))</f>
        <v xml:space="preserve"> </v>
      </c>
      <c r="Y33" s="354" t="str">
        <f>IFERROR(VLOOKUP($C33,'Calc - Crops'!$L$24:$Y$47,2,FALSE)/1000, " ")</f>
        <v xml:space="preserve"> </v>
      </c>
      <c r="Z33" s="354" t="str">
        <f>IF(E33&lt;&gt;"",SUMIFS('Input data - Other'!$F:$F,'Input data - Other'!$B:$B,Crops!Z$6,'Input data - Other'!$D:$D,Crops!$E33),"")</f>
        <v/>
      </c>
      <c r="AA33" s="354" t="str">
        <f>IF(F33&lt;&gt;"",SUMIFS('Input data - Other'!$F:$F,'Input data - Other'!$B:$B,Crops!AA$6,'Input data - Other'!$D:$D,Crops!$E33),"")</f>
        <v/>
      </c>
    </row>
    <row r="34" spans="1:27">
      <c r="A34" s="344"/>
      <c r="B34" s="355" t="s">
        <v>762</v>
      </c>
      <c r="C34" s="355" t="s">
        <v>1613</v>
      </c>
      <c r="D34" s="355" t="s">
        <v>1452</v>
      </c>
      <c r="E34" s="355" t="s">
        <v>777</v>
      </c>
      <c r="F34" s="355" t="s">
        <v>384</v>
      </c>
      <c r="G34" s="355" t="s">
        <v>752</v>
      </c>
      <c r="H34" s="355" t="s">
        <v>761</v>
      </c>
      <c r="I34" s="355" t="s">
        <v>764</v>
      </c>
      <c r="K34" s="355" t="str">
        <f>IF(Y18=0,"\I:",C34)</f>
        <v>AFOCRPAQPVEGWTRE0</v>
      </c>
      <c r="L34" s="355" t="s">
        <v>1452</v>
      </c>
      <c r="M34" s="355" t="s">
        <v>1467</v>
      </c>
      <c r="N34" s="355" t="s">
        <v>1459</v>
      </c>
      <c r="O34" s="355"/>
      <c r="P34" s="356">
        <f>IF(IFERROR(VLOOKUP($K34,'Calc - Crops'!$L$24:$Y$47,8,FALSE)," ")=0," ",IFERROR(VLOOKUP($K34,'Calc - Crops'!$L$24:$Y$47,8,FALSE)/1000," "))</f>
        <v>2.8475967440339978E-2</v>
      </c>
      <c r="Q34" s="357">
        <f ca="1">IF(IFERROR(P34/(IFERROR(VLOOKUP(F34,'Calc - water'!$B$39:$G$48,6,FALSE),"")*IFERROR(VLOOKUP(E34,DefaultAFOLU!$C$32:$G$39,5,FALSE),"")),"")=0," ",IFERROR(P34/(IFERROR(VLOOKUP(F34,'Calc - water'!$B$39:$G$48,6,FALSE),"")*IFERROR(VLOOKUP(E34,DefaultAFOLU!$C$32:$G$39,5,FALSE),"")),""))</f>
        <v>6.783814579162116E-2</v>
      </c>
      <c r="R34" s="358">
        <v>1</v>
      </c>
      <c r="S34" s="358">
        <v>4</v>
      </c>
      <c r="T34" s="358">
        <f>IF(Y34=0,Intro!$B$16+1,"")</f>
        <v>2023</v>
      </c>
      <c r="U34" s="359"/>
      <c r="V34" s="357">
        <f>IF(IFERROR(VLOOKUP($K34,'Calc - Crops'!$L$24:$Y$47,11,FALSE)," ")=0," ",IFERROR(VLOOKUP($K34,'Calc - Crops'!$L$24:$Y$47,11,FALSE)/$P34," "))</f>
        <v>286.84018110821933</v>
      </c>
      <c r="W34" s="357">
        <f>IF(IFERROR(VLOOKUP($K34,'Calc - Crops'!$L$24:$Y$47,10,FALSE)," ")=0," ",IFERROR(VLOOKUP($K34,'Calc - Crops'!$L$24:$Y$47,10,FALSE)/$P34," "))</f>
        <v>1.468364209159242E-2</v>
      </c>
      <c r="X34" s="357">
        <f>IF(IFERROR(VLOOKUP($K34,'Calc - Crops'!$L$24:$Y$47,9,FALSE)," ")=0," ",IFERROR(VLOOKUP($K34,'Calc - Crops'!$L$24:$Y$47,9,FALSE)/$P34," "))</f>
        <v>0.40030940095956435</v>
      </c>
      <c r="Y34" s="359">
        <f>IFERROR(VLOOKUP($C34,'Calc - Crops'!$L$24:$Y$47,2,FALSE)/1000, " ")</f>
        <v>0</v>
      </c>
      <c r="Z34" s="359">
        <f>IF(E34&lt;&gt;"",SUMIFS('Input data - Other'!$F:$F,'Input data - Other'!$B:$B,Crops!Z$6,'Input data - Other'!$D:$D,Crops!$E34),"")</f>
        <v>0.156</v>
      </c>
      <c r="AA34" s="359">
        <f>IF(F34&lt;&gt;"",SUMIFS('Input data - Other'!$F:$F,'Input data - Other'!$B:$B,Crops!AA$6,'Input data - Other'!$D:$D,Crops!$E34),"")</f>
        <v>1500</v>
      </c>
    </row>
    <row r="35" spans="1:27">
      <c r="A35" s="344"/>
      <c r="B35" s="355" t="s">
        <v>766</v>
      </c>
      <c r="C35" s="355"/>
      <c r="D35" s="355"/>
      <c r="E35" s="355"/>
      <c r="F35" s="355"/>
      <c r="G35" s="355"/>
      <c r="H35" s="355"/>
      <c r="I35" s="355"/>
      <c r="K35" s="355" t="str">
        <f>IF(Y18=0,"\I:"," ")</f>
        <v xml:space="preserve"> </v>
      </c>
      <c r="L35" s="355"/>
      <c r="M35" s="355"/>
      <c r="N35" s="355"/>
      <c r="O35" s="355" t="s">
        <v>772</v>
      </c>
      <c r="P35" s="356" t="str">
        <f>IF(IFERROR(VLOOKUP($K35,'Calc - Crops'!$L$24:$Y$47,8,FALSE)," ")=0," ",IFERROR(VLOOKUP($K35,'Calc - Crops'!$L$24:$Y$47,8,FALSE)/1000," "))</f>
        <v xml:space="preserve"> </v>
      </c>
      <c r="Q35" s="357" t="str">
        <f>IF(IFERROR(P35/(IFERROR(VLOOKUP(F35,'Calc - water'!$B$39:$G$48,6,FALSE),"")*IFERROR(VLOOKUP(E35,DefaultAFOLU!$C$32:$G$39,5,FALSE),"")),"")=0," ",IFERROR(P35/(IFERROR(VLOOKUP(F35,'Calc - water'!$B$39:$G$48,6,FALSE),"")*IFERROR(VLOOKUP(E35,DefaultAFOLU!$C$32:$G$39,5,FALSE),"")),""))</f>
        <v/>
      </c>
      <c r="R35" s="358"/>
      <c r="S35" s="358"/>
      <c r="T35" s="358" t="str">
        <f>IF(Y35=0,Intro!$B$16+1,"")</f>
        <v/>
      </c>
      <c r="U35" s="359">
        <f>IFERROR(VLOOKUP(O35,DefaultAFOLU!$D$42:$G$50,4,TRUE)," ")</f>
        <v>0.1</v>
      </c>
      <c r="V35" s="357" t="str">
        <f>IF(IFERROR(VLOOKUP($K35,'Calc - Crops'!$L$24:$Y$47,11,FALSE)," ")=0," ",IFERROR(VLOOKUP($K35,'Calc - Crops'!$L$24:$Y$47,11,FALSE)/$P35," "))</f>
        <v xml:space="preserve"> </v>
      </c>
      <c r="W35" s="357" t="str">
        <f>IF(IFERROR(VLOOKUP($K35,'Calc - Crops'!$L$24:$Y$47,10,FALSE)," ")=0," ",IFERROR(VLOOKUP($K35,'Calc - Crops'!$L$24:$Y$47,10,FALSE)/$P35," "))</f>
        <v xml:space="preserve"> </v>
      </c>
      <c r="X35" s="357" t="str">
        <f>IF(IFERROR(VLOOKUP($K35,'Calc - Crops'!$L$24:$Y$47,9,FALSE)," ")=0," ",IFERROR(VLOOKUP($K35,'Calc - Crops'!$L$24:$Y$47,9,FALSE)/$P35," "))</f>
        <v xml:space="preserve"> </v>
      </c>
      <c r="Y35" s="359" t="str">
        <f>IFERROR(VLOOKUP($C35,'Calc - Crops'!$L$24:$Y$47,2,FALSE)/1000, " ")</f>
        <v xml:space="preserve"> </v>
      </c>
      <c r="Z35" s="359" t="str">
        <f>IF(E35&lt;&gt;"",SUMIFS('Input data - Other'!$F:$F,'Input data - Other'!$B:$B,Crops!Z$6,'Input data - Other'!$D:$D,Crops!$E35),"")</f>
        <v/>
      </c>
      <c r="AA35" s="359" t="str">
        <f>IF(F35&lt;&gt;"",SUMIFS('Input data - Other'!$F:$F,'Input data - Other'!$B:$B,Crops!AA$6,'Input data - Other'!$D:$D,Crops!$E35),"")</f>
        <v/>
      </c>
    </row>
    <row r="36" spans="1:27">
      <c r="A36" s="344"/>
      <c r="B36" s="355" t="s">
        <v>762</v>
      </c>
      <c r="C36" s="355" t="s">
        <v>1614</v>
      </c>
      <c r="D36" s="355" t="s">
        <v>1453</v>
      </c>
      <c r="E36" s="355" t="s">
        <v>777</v>
      </c>
      <c r="F36" s="355" t="s">
        <v>396</v>
      </c>
      <c r="G36" s="355" t="s">
        <v>752</v>
      </c>
      <c r="H36" s="355" t="s">
        <v>761</v>
      </c>
      <c r="I36" s="355" t="s">
        <v>764</v>
      </c>
      <c r="K36" s="355" t="str">
        <f>IF(Y24=0,"\I:",C36)</f>
        <v>AFOCRPAQPHAGWTRE0</v>
      </c>
      <c r="L36" s="355" t="s">
        <v>1453</v>
      </c>
      <c r="M36" s="355" t="s">
        <v>1467</v>
      </c>
      <c r="N36" s="355" t="s">
        <v>1462</v>
      </c>
      <c r="O36" s="355"/>
      <c r="P36" s="356">
        <f>IF(IFERROR(VLOOKUP($K36,'Calc - Crops'!$L$24:$Y$47,8,FALSE)," ")=0," ",IFERROR(VLOOKUP($K36,'Calc - Crops'!$L$24:$Y$47,8,FALSE)/1000," "))</f>
        <v>8.6962666115702487E-3</v>
      </c>
      <c r="Q36" s="357">
        <f ca="1">IF(IFERROR(P36/(IFERROR(VLOOKUP(F36,'Calc - water'!$B$39:$G$48,6,FALSE),"")*IFERROR(VLOOKUP(E36,DefaultAFOLU!$C$32:$G$39,5,FALSE),"")),"")=0," ",IFERROR(P36/(IFERROR(VLOOKUP(F36,'Calc - water'!$B$39:$G$48,6,FALSE),"")*IFERROR(VLOOKUP(E36,DefaultAFOLU!$C$32:$G$39,5,FALSE),"")),""))</f>
        <v>173.92533223140495</v>
      </c>
      <c r="R36" s="358">
        <v>1</v>
      </c>
      <c r="S36" s="358">
        <v>4</v>
      </c>
      <c r="T36" s="358">
        <f>IF(Y36=0,Intro!$B$16+1,"")</f>
        <v>2023</v>
      </c>
      <c r="U36" s="359"/>
      <c r="V36" s="357">
        <f>IF(IFERROR(VLOOKUP($K36,'Calc - Crops'!$L$24:$Y$47,11,FALSE)," ")=0," ",IFERROR(VLOOKUP($K36,'Calc - Crops'!$L$24:$Y$47,11,FALSE)/$P36," "))</f>
        <v>939.25957225729587</v>
      </c>
      <c r="W36" s="357">
        <f>IF(IFERROR(VLOOKUP($K36,'Calc - Crops'!$L$24:$Y$47,10,FALSE)," ")=0," ",IFERROR(VLOOKUP($K36,'Calc - Crops'!$L$24:$Y$47,10,FALSE)/$P36," "))</f>
        <v>4.8081657656341238E-2</v>
      </c>
      <c r="X36" s="357">
        <f>IF(IFERROR(VLOOKUP($K36,'Calc - Crops'!$L$24:$Y$47,9,FALSE)," ")=0," ",IFERROR(VLOOKUP($K36,'Calc - Crops'!$L$24:$Y$47,9,FALSE)/$P36," "))</f>
        <v>1.3108150861681378</v>
      </c>
      <c r="Y36" s="359">
        <f>IFERROR(VLOOKUP($C36,'Calc - Crops'!$L$24:$Y$47,2,FALSE)/1000, " ")</f>
        <v>0</v>
      </c>
      <c r="Z36" s="359">
        <f>IF(E36&lt;&gt;"",SUMIFS('Input data - Other'!$F:$F,'Input data - Other'!$B:$B,Crops!Z$6,'Input data - Other'!$D:$D,Crops!$E36),"")</f>
        <v>0.156</v>
      </c>
      <c r="AA36" s="359">
        <f>IF(F36&lt;&gt;"",SUMIFS('Input data - Other'!$F:$F,'Input data - Other'!$B:$B,Crops!AA$6,'Input data - Other'!$D:$D,Crops!$E36),"")</f>
        <v>1500</v>
      </c>
    </row>
    <row r="37" spans="1:27">
      <c r="A37" s="344"/>
      <c r="B37" s="355" t="s">
        <v>766</v>
      </c>
      <c r="C37" s="355"/>
      <c r="D37" s="355"/>
      <c r="E37" s="355"/>
      <c r="F37" s="355"/>
      <c r="G37" s="355"/>
      <c r="H37" s="355"/>
      <c r="I37" s="355"/>
      <c r="K37" s="355" t="str">
        <f>IF(Y24=0,"\I:"," ")</f>
        <v xml:space="preserve"> </v>
      </c>
      <c r="L37" s="355"/>
      <c r="M37" s="355"/>
      <c r="N37" s="355"/>
      <c r="O37" s="355" t="s">
        <v>775</v>
      </c>
      <c r="P37" s="356" t="str">
        <f>IF(IFERROR(VLOOKUP($K37,'Calc - Crops'!$L$24:$Y$47,8,FALSE)," ")=0," ",IFERROR(VLOOKUP($K37,'Calc - Crops'!$L$24:$Y$47,8,FALSE)/1000," "))</f>
        <v xml:space="preserve"> </v>
      </c>
      <c r="Q37" s="357" t="str">
        <f>IF(IFERROR(P37/(IFERROR(VLOOKUP(F37,'Calc - water'!$B$39:$G$48,6,FALSE),"")*IFERROR(VLOOKUP(E37,DefaultAFOLU!$C$32:$G$39,5,FALSE),"")),"")=0," ",IFERROR(P37/(IFERROR(VLOOKUP(F37,'Calc - water'!$B$39:$G$48,6,FALSE),"")*IFERROR(VLOOKUP(E37,DefaultAFOLU!$C$32:$G$39,5,FALSE),"")),""))</f>
        <v/>
      </c>
      <c r="R37" s="358"/>
      <c r="S37" s="358"/>
      <c r="T37" s="358" t="str">
        <f>IF(Y37=0,Intro!$B$16+1,"")</f>
        <v/>
      </c>
      <c r="U37" s="359">
        <f>IFERROR(VLOOKUP(O37,DefaultAFOLU!$D$42:$G$50,4,TRUE)," ")</f>
        <v>0.3</v>
      </c>
      <c r="V37" s="357" t="str">
        <f>IF(IFERROR(VLOOKUP($K37,'Calc - Crops'!$L$24:$Y$47,11,FALSE)," ")=0," ",IFERROR(VLOOKUP($K37,'Calc - Crops'!$L$24:$Y$47,11,FALSE)/$P37," "))</f>
        <v xml:space="preserve"> </v>
      </c>
      <c r="W37" s="357" t="str">
        <f>IF(IFERROR(VLOOKUP($K37,'Calc - Crops'!$L$24:$Y$47,10,FALSE)," ")=0," ",IFERROR(VLOOKUP($K37,'Calc - Crops'!$L$24:$Y$47,10,FALSE)/$P37," "))</f>
        <v xml:space="preserve"> </v>
      </c>
      <c r="X37" s="357" t="str">
        <f>IF(IFERROR(VLOOKUP($K37,'Calc - Crops'!$L$24:$Y$47,9,FALSE)," ")=0," ",IFERROR(VLOOKUP($K37,'Calc - Crops'!$L$24:$Y$47,9,FALSE)/$P37," "))</f>
        <v xml:space="preserve"> </v>
      </c>
      <c r="Y37" s="359" t="str">
        <f>IFERROR(VLOOKUP($C37,'Calc - Crops'!$L$24:$Y$47,2,FALSE)/1000, " ")</f>
        <v xml:space="preserve"> </v>
      </c>
      <c r="Z37" s="359" t="str">
        <f>IF(E37&lt;&gt;"",SUMIFS('Input data - Other'!$F:$F,'Input data - Other'!$B:$B,Crops!Z$6,'Input data - Other'!$D:$D,Crops!$E37),"")</f>
        <v/>
      </c>
      <c r="AA37" s="359" t="str">
        <f>IF(F37&lt;&gt;"",SUMIFS('Input data - Other'!$F:$F,'Input data - Other'!$B:$B,Crops!AA$6,'Input data - Other'!$D:$D,Crops!$E37),"")</f>
        <v/>
      </c>
    </row>
    <row r="38" spans="1:27" ht="15.75">
      <c r="A38" s="344"/>
      <c r="B38" s="360" t="str">
        <f>IF(Y8=0,"\I:","DMD")</f>
        <v>DMD</v>
      </c>
      <c r="C38" s="360" t="s">
        <v>1540</v>
      </c>
      <c r="D38" s="360" t="s">
        <v>1584</v>
      </c>
      <c r="E38" s="360" t="s">
        <v>1539</v>
      </c>
      <c r="F38" s="360" t="s">
        <v>302</v>
      </c>
      <c r="G38" s="360" t="s">
        <v>752</v>
      </c>
      <c r="H38" s="360" t="s">
        <v>761</v>
      </c>
      <c r="I38" s="360" t="s">
        <v>764</v>
      </c>
      <c r="K38" s="360" t="str">
        <f>IF(Y8=0,"\I:",C38)</f>
        <v>AFOCRPOFOCERWTRE0</v>
      </c>
      <c r="L38" s="360" t="s">
        <v>1584</v>
      </c>
      <c r="M38" s="360" t="s">
        <v>1467</v>
      </c>
      <c r="N38" s="360" t="s">
        <v>1454</v>
      </c>
      <c r="O38" s="361"/>
      <c r="P38" s="362">
        <f>IF(IFERROR(VLOOKUP($K38,'Calc - Crops'!$L$24:$Y$47,8,FALSE)," ")=0," ",IFERROR(VLOOKUP($K38,'Calc - Crops'!$L$24:$Y$47,8,FALSE)/1000," "))</f>
        <v>4.5805240413961638E-4</v>
      </c>
      <c r="Q38" s="363">
        <f ca="1">IF(IFERROR(P38/(IFERROR(VLOOKUP(F38,'Calc - water'!$B$39:$G$48,6,FALSE),"")*IFERROR(VLOOKUP(E38,DefaultAFOLU!$C$32:$G$39,5,FALSE),"")),"")=0," ",IFERROR(P38/(IFERROR(VLOOKUP(F38,'Calc - water'!$B$39:$G$48,6,FALSE),"")*IFERROR(VLOOKUP(E38,DefaultAFOLU!$C$32:$G$39,5,FALSE),"")),""))</f>
        <v>4.5805240413961634</v>
      </c>
      <c r="R38" s="364">
        <v>1</v>
      </c>
      <c r="S38" s="364">
        <v>4</v>
      </c>
      <c r="T38" s="364">
        <f>IF(Y38=0,Intro!$B$16+1,"")</f>
        <v>2023</v>
      </c>
      <c r="U38" s="365"/>
      <c r="V38" s="363">
        <f>IF(IFERROR(VLOOKUP($K38,'Calc - Crops'!$L$24:$Y$47,11,FALSE)," ")=0," ",IFERROR(VLOOKUP($K38,'Calc - Crops'!$L$24:$Y$47,11,FALSE)/$P38," "))</f>
        <v>17832.133581224949</v>
      </c>
      <c r="W38" s="363">
        <f>IF(IFERROR(VLOOKUP($K38,'Calc - Crops'!$L$24:$Y$47,10,FALSE)," ")=0," ",IFERROR(VLOOKUP($K38,'Calc - Crops'!$L$24:$Y$47,10,FALSE)/$P38," "))</f>
        <v>0.91284514681499895</v>
      </c>
      <c r="X38" s="363">
        <f>IF(IFERROR(VLOOKUP($K38,'Calc - Crops'!$L$24:$Y$47,9,FALSE)," ")=0," ",IFERROR(VLOOKUP($K38,'Calc - Crops'!$L$24:$Y$47,9,FALSE)/$P38," "))</f>
        <v>17.903590330300453</v>
      </c>
      <c r="Y38" s="366">
        <f>IFERROR(VLOOKUP($C38,'Calc - Crops'!$L$24:$Y$47,2,FALSE)/1000, " ")</f>
        <v>0</v>
      </c>
      <c r="Z38" s="366">
        <f>IF(E38&lt;&gt;"",SUMIFS('Input data - Other'!$F:$F,'Input data - Other'!$B:$B,Crops!Z$6,'Input data - Other'!$D:$D,Crops!$E38),"")</f>
        <v>0.156</v>
      </c>
      <c r="AA38" s="366">
        <f>IF(F38&lt;&gt;"",SUMIFS('Input data - Other'!$F:$F,'Input data - Other'!$B:$B,Crops!AA$6,'Input data - Other'!$D:$D,Crops!$E38),"")</f>
        <v>0</v>
      </c>
    </row>
    <row r="39" spans="1:27" ht="15.75">
      <c r="B39" s="360" t="s">
        <v>766</v>
      </c>
      <c r="C39" s="360"/>
      <c r="D39" s="360"/>
      <c r="E39" s="360"/>
      <c r="F39" s="360"/>
      <c r="G39" s="360"/>
      <c r="H39" s="360"/>
      <c r="I39" s="360"/>
      <c r="K39" s="360" t="str">
        <f>IF(Y8=0,"\I:"," ")</f>
        <v xml:space="preserve"> </v>
      </c>
      <c r="L39" s="360"/>
      <c r="M39" s="361"/>
      <c r="N39" s="361"/>
      <c r="O39" s="360" t="s">
        <v>767</v>
      </c>
      <c r="P39" s="362" t="str">
        <f>IF(IFERROR(VLOOKUP($K39,'Calc - Crops'!$L$24:$Y$47,8,FALSE)," ")=0," ",IFERROR(VLOOKUP($K39,'Calc - Crops'!$L$24:$Y$47,8,FALSE)/1000," "))</f>
        <v xml:space="preserve"> </v>
      </c>
      <c r="Q39" s="363" t="str">
        <f>IF(IFERROR(P39/(IFERROR(VLOOKUP(F39,'Calc - water'!$B$39:$G$48,6,FALSE),"")*IFERROR(VLOOKUP(E39,DefaultAFOLU!$C$32:$G$39,5,FALSE),"")),"")=0," ",IFERROR(P39/(IFERROR(VLOOKUP(F39,'Calc - water'!$B$39:$G$48,6,FALSE),"")*IFERROR(VLOOKUP(E39,DefaultAFOLU!$C$32:$G$39,5,FALSE),"")),""))</f>
        <v/>
      </c>
      <c r="R39" s="367"/>
      <c r="S39" s="367"/>
      <c r="T39" s="367" t="str">
        <f>IF(Y39=0,Intro!$B$16+1,"")</f>
        <v/>
      </c>
      <c r="U39" s="366">
        <f>IFERROR(VLOOKUP(O39,DefaultAFOLU!$D$42:$G$50,4,TRUE)," ")</f>
        <v>0.3</v>
      </c>
      <c r="V39" s="363" t="str">
        <f>IF(IFERROR(VLOOKUP($K39,'Calc - Crops'!$L$24:$Y$47,11,FALSE)," ")=0," ",IFERROR(VLOOKUP($K39,'Calc - Crops'!$L$24:$Y$47,11,FALSE)/$P39," "))</f>
        <v xml:space="preserve"> </v>
      </c>
      <c r="W39" s="363" t="str">
        <f>IF(IFERROR(VLOOKUP($K39,'Calc - Crops'!$L$24:$Y$47,10,FALSE)," ")=0," ",IFERROR(VLOOKUP($K39,'Calc - Crops'!$L$24:$Y$47,10,FALSE)/$P39," "))</f>
        <v xml:space="preserve"> </v>
      </c>
      <c r="X39" s="363" t="str">
        <f>IF(IFERROR(VLOOKUP($K39,'Calc - Crops'!$L$24:$Y$47,9,FALSE)," ")=0," ",IFERROR(VLOOKUP($K39,'Calc - Crops'!$L$24:$Y$47,9,FALSE)/$P39," "))</f>
        <v xml:space="preserve"> </v>
      </c>
      <c r="Y39" s="366" t="str">
        <f>IFERROR(VLOOKUP($C39,'Calc - Crops'!$L$24:$Y$47,2,FALSE)/1000, " ")</f>
        <v xml:space="preserve"> </v>
      </c>
      <c r="Z39" s="365" t="str">
        <f>IF(E39&lt;&gt;"",SUMIFS('Input data - Other'!$F:$F,'Input data - Other'!$B:$B,Crops!Z$6,'Input data - Other'!$D:$D,Crops!$E39),"")</f>
        <v/>
      </c>
      <c r="AA39" s="365" t="str">
        <f>IF(F39&lt;&gt;"",SUMIFS('Input data - Other'!$F:$F,'Input data - Other'!$B:$B,Crops!AA$6,'Input data - Other'!$D:$D,Crops!$E39),"")</f>
        <v/>
      </c>
    </row>
    <row r="40" spans="1:27" ht="15.75">
      <c r="B40" s="360" t="str">
        <f t="shared" ref="B40" si="14">IF(Y10=0,"\I:","DMD")</f>
        <v>\I:</v>
      </c>
      <c r="C40" s="360" t="s">
        <v>1615</v>
      </c>
      <c r="D40" s="360" t="s">
        <v>1585</v>
      </c>
      <c r="E40" s="360" t="s">
        <v>1539</v>
      </c>
      <c r="F40" s="360" t="s">
        <v>372</v>
      </c>
      <c r="G40" s="360" t="s">
        <v>752</v>
      </c>
      <c r="H40" s="360" t="s">
        <v>761</v>
      </c>
      <c r="I40" s="360" t="s">
        <v>764</v>
      </c>
      <c r="K40" s="360" t="str">
        <f>IF(Y10=0,"\I:",C40)</f>
        <v>\I:</v>
      </c>
      <c r="L40" s="360" t="s">
        <v>1585</v>
      </c>
      <c r="M40" s="360" t="s">
        <v>1467</v>
      </c>
      <c r="N40" s="360" t="s">
        <v>1455</v>
      </c>
      <c r="O40" s="361"/>
      <c r="P40" s="362" t="str">
        <f>IF(IFERROR(VLOOKUP($K40,'Calc - Crops'!$L$24:$Y$47,8,FALSE)," ")=0," ",IFERROR(VLOOKUP($K40,'Calc - Crops'!$L$24:$Y$47,8,FALSE)/1000," "))</f>
        <v xml:space="preserve"> </v>
      </c>
      <c r="Q40" s="363" t="str">
        <f>IF(IFERROR(P40/(IFERROR(VLOOKUP(F40,'Calc - water'!$B$39:$G$48,6,FALSE),"")*IFERROR(VLOOKUP(E40,DefaultAFOLU!$C$32:$G$39,5,FALSE),"")),"")=0," ",IFERROR(P40/(IFERROR(VLOOKUP(F40,'Calc - water'!$B$39:$G$48,6,FALSE),"")*IFERROR(VLOOKUP(E40,DefaultAFOLU!$C$32:$G$39,5,FALSE),"")),""))</f>
        <v/>
      </c>
      <c r="R40" s="364">
        <v>1</v>
      </c>
      <c r="S40" s="364">
        <v>4</v>
      </c>
      <c r="T40" s="364">
        <f>IF(Y40=0,Intro!$B$16+1,"")</f>
        <v>2023</v>
      </c>
      <c r="U40" s="366"/>
      <c r="V40" s="363" t="str">
        <f>IF(IFERROR(VLOOKUP($K40,'Calc - Crops'!$L$24:$Y$47,11,FALSE)," ")=0," ",IFERROR(VLOOKUP($K40,'Calc - Crops'!$L$24:$Y$47,11,FALSE)/$P40," "))</f>
        <v xml:space="preserve"> </v>
      </c>
      <c r="W40" s="363" t="str">
        <f>IF(IFERROR(VLOOKUP($K40,'Calc - Crops'!$L$24:$Y$47,10,FALSE)," ")=0," ",IFERROR(VLOOKUP($K40,'Calc - Crops'!$L$24:$Y$47,10,FALSE)/$P40," "))</f>
        <v xml:space="preserve"> </v>
      </c>
      <c r="X40" s="363" t="str">
        <f>IF(IFERROR(VLOOKUP($K40,'Calc - Crops'!$L$24:$Y$47,9,FALSE)," ")=0," ",IFERROR(VLOOKUP($K40,'Calc - Crops'!$L$24:$Y$47,9,FALSE)/$P40," "))</f>
        <v xml:space="preserve"> </v>
      </c>
      <c r="Y40" s="366">
        <f>IFERROR(VLOOKUP($C40,'Calc - Crops'!$L$24:$Y$47,2,FALSE)/1000, " ")</f>
        <v>0</v>
      </c>
      <c r="Z40" s="366">
        <f>IF(E40&lt;&gt;"",SUMIFS('Input data - Other'!$F:$F,'Input data - Other'!$B:$B,Crops!Z$6,'Input data - Other'!$D:$D,Crops!$E40),"")</f>
        <v>0.156</v>
      </c>
      <c r="AA40" s="366">
        <f>IF(F40&lt;&gt;"",SUMIFS('Input data - Other'!$F:$F,'Input data - Other'!$B:$B,Crops!AA$6,'Input data - Other'!$D:$D,Crops!$E40),"")</f>
        <v>0</v>
      </c>
    </row>
    <row r="41" spans="1:27" ht="15.75">
      <c r="B41" s="360" t="s">
        <v>766</v>
      </c>
      <c r="C41" s="360"/>
      <c r="D41" s="360"/>
      <c r="E41" s="360"/>
      <c r="F41" s="360"/>
      <c r="G41" s="360"/>
      <c r="H41" s="360"/>
      <c r="I41" s="360"/>
      <c r="K41" s="360" t="str">
        <f t="shared" ref="K41" si="15">IF(Y10=0,"\I:"," ")</f>
        <v>\I:</v>
      </c>
      <c r="L41" s="360"/>
      <c r="M41" s="361"/>
      <c r="N41" s="360"/>
      <c r="O41" s="360" t="s">
        <v>768</v>
      </c>
      <c r="P41" s="362" t="str">
        <f>IF(IFERROR(VLOOKUP($K41,'Calc - Crops'!$L$24:$Y$47,8,FALSE)," ")=0," ",IFERROR(VLOOKUP($K41,'Calc - Crops'!$L$24:$Y$47,8,FALSE)/1000," "))</f>
        <v xml:space="preserve"> </v>
      </c>
      <c r="Q41" s="363" t="str">
        <f>IF(IFERROR(P41/(IFERROR(VLOOKUP(F41,'Calc - water'!$B$39:$G$48,6,FALSE),"")*IFERROR(VLOOKUP(E41,DefaultAFOLU!$C$32:$G$39,5,FALSE),"")),"")=0," ",IFERROR(P41/(IFERROR(VLOOKUP(F41,'Calc - water'!$B$39:$G$48,6,FALSE),"")*IFERROR(VLOOKUP(E41,DefaultAFOLU!$C$32:$G$39,5,FALSE),"")),""))</f>
        <v/>
      </c>
      <c r="R41" s="367"/>
      <c r="S41" s="367"/>
      <c r="T41" s="367" t="str">
        <f>IF(Y41=0,Intro!$B$16+1,"")</f>
        <v/>
      </c>
      <c r="U41" s="366">
        <f>IFERROR(VLOOKUP(O41,DefaultAFOLU!$D$42:$G$50,4,TRUE)," ")</f>
        <v>0.3</v>
      </c>
      <c r="V41" s="363" t="str">
        <f>IF(IFERROR(VLOOKUP($K41,'Calc - Crops'!$L$24:$Y$47,11,FALSE)," ")=0," ",IFERROR(VLOOKUP($K41,'Calc - Crops'!$L$24:$Y$47,11,FALSE)/$P41," "))</f>
        <v xml:space="preserve"> </v>
      </c>
      <c r="W41" s="363" t="str">
        <f>IF(IFERROR(VLOOKUP($K41,'Calc - Crops'!$L$24:$Y$47,10,FALSE)," ")=0," ",IFERROR(VLOOKUP($K41,'Calc - Crops'!$L$24:$Y$47,10,FALSE)/$P41," "))</f>
        <v xml:space="preserve"> </v>
      </c>
      <c r="X41" s="363" t="str">
        <f>IF(IFERROR(VLOOKUP($K41,'Calc - Crops'!$L$24:$Y$47,9,FALSE)," ")=0," ",IFERROR(VLOOKUP($K41,'Calc - Crops'!$L$24:$Y$47,9,FALSE)/$P41," "))</f>
        <v xml:space="preserve"> </v>
      </c>
      <c r="Y41" s="366" t="str">
        <f>IFERROR(VLOOKUP($C41,'Calc - Crops'!$L$24:$Y$47,2,FALSE)/1000, " ")</f>
        <v xml:space="preserve"> </v>
      </c>
      <c r="Z41" s="365" t="str">
        <f>IF(E41&lt;&gt;"",SUMIFS('Input data - Other'!$F:$F,'Input data - Other'!$B:$B,Crops!Z$6,'Input data - Other'!$D:$D,Crops!$E41),"")</f>
        <v/>
      </c>
      <c r="AA41" s="365" t="str">
        <f>IF(F41&lt;&gt;"",SUMIFS('Input data - Other'!$F:$F,'Input data - Other'!$B:$B,Crops!AA$6,'Input data - Other'!$D:$D,Crops!$E41),"")</f>
        <v/>
      </c>
    </row>
    <row r="42" spans="1:27" ht="15.75">
      <c r="B42" s="360" t="str">
        <f t="shared" ref="B42" si="16">IF(Y12=0,"\I:","DMD")</f>
        <v>DMD</v>
      </c>
      <c r="C42" s="360" t="s">
        <v>1616</v>
      </c>
      <c r="D42" s="360" t="s">
        <v>1589</v>
      </c>
      <c r="E42" s="360" t="s">
        <v>1539</v>
      </c>
      <c r="F42" s="360" t="s">
        <v>349</v>
      </c>
      <c r="G42" s="360" t="s">
        <v>752</v>
      </c>
      <c r="H42" s="360" t="s">
        <v>761</v>
      </c>
      <c r="I42" s="360" t="s">
        <v>764</v>
      </c>
      <c r="K42" s="360" t="str">
        <f>IF(Y12=0,"\I:",C42)</f>
        <v>AFOCRPOFOLEGWTRE0</v>
      </c>
      <c r="L42" s="360" t="s">
        <v>1589</v>
      </c>
      <c r="M42" s="360" t="s">
        <v>1467</v>
      </c>
      <c r="N42" s="360" t="s">
        <v>1456</v>
      </c>
      <c r="O42" s="360"/>
      <c r="P42" s="362">
        <f>IF(IFERROR(VLOOKUP($K42,'Calc - Crops'!$L$24:$Y$47,8,FALSE)," ")=0," ",IFERROR(VLOOKUP($K42,'Calc - Crops'!$L$24:$Y$47,8,FALSE)/1000," "))</f>
        <v>2.4914734762396696E-4</v>
      </c>
      <c r="Q42" s="363">
        <f ca="1">IF(IFERROR(P42/(IFERROR(VLOOKUP(F42,'Calc - water'!$B$39:$G$48,6,FALSE),"")*IFERROR(VLOOKUP(E42,DefaultAFOLU!$C$32:$G$39,5,FALSE),"")),"")=0," ",IFERROR(P42/(IFERROR(VLOOKUP(F42,'Calc - water'!$B$39:$G$48,6,FALSE),"")*IFERROR(VLOOKUP(E42,DefaultAFOLU!$C$32:$G$39,5,FALSE),"")),""))</f>
        <v>5.0285207159582327E-3</v>
      </c>
      <c r="R42" s="367">
        <v>1</v>
      </c>
      <c r="S42" s="367">
        <v>4</v>
      </c>
      <c r="T42" s="367">
        <f>IF(Y42=0,Intro!$B$16+1,"")</f>
        <v>2023</v>
      </c>
      <c r="U42" s="366"/>
      <c r="V42" s="363">
        <f>IF(IFERROR(VLOOKUP($K42,'Calc - Crops'!$L$24:$Y$47,11,FALSE)," ")=0," ",IFERROR(VLOOKUP($K42,'Calc - Crops'!$L$24:$Y$47,11,FALSE)/$P42," "))</f>
        <v>32784.020121886868</v>
      </c>
      <c r="W42" s="363">
        <f>IF(IFERROR(VLOOKUP($K42,'Calc - Crops'!$L$24:$Y$47,10,FALSE)," ")=0," ",IFERROR(VLOOKUP($K42,'Calc - Crops'!$L$24:$Y$47,10,FALSE)/$P42," "))</f>
        <v>1.6782475033082345</v>
      </c>
      <c r="X42" s="363">
        <f>IF(IFERROR(VLOOKUP($K42,'Calc - Crops'!$L$24:$Y$47,9,FALSE)," ")=0," ",IFERROR(VLOOKUP($K42,'Calc - Crops'!$L$24:$Y$47,9,FALSE)/$P42," "))</f>
        <v>32.915391922623179</v>
      </c>
      <c r="Y42" s="366">
        <f>IFERROR(VLOOKUP($C42,'Calc - Crops'!$L$24:$Y$47,2,FALSE)/1000, " ")</f>
        <v>0</v>
      </c>
      <c r="Z42" s="366">
        <f>IF(E42&lt;&gt;"",SUMIFS('Input data - Other'!$F:$F,'Input data - Other'!$B:$B,Crops!Z$6,'Input data - Other'!$D:$D,Crops!$E42),"")</f>
        <v>0.156</v>
      </c>
      <c r="AA42" s="366">
        <f>IF(F42&lt;&gt;"",SUMIFS('Input data - Other'!$F:$F,'Input data - Other'!$B:$B,Crops!AA$6,'Input data - Other'!$D:$D,Crops!$E42),"")</f>
        <v>0</v>
      </c>
    </row>
    <row r="43" spans="1:27" ht="15.75">
      <c r="B43" s="360" t="s">
        <v>766</v>
      </c>
      <c r="C43" s="360"/>
      <c r="D43" s="360"/>
      <c r="E43" s="360"/>
      <c r="F43" s="360"/>
      <c r="G43" s="360"/>
      <c r="H43" s="360"/>
      <c r="I43" s="360"/>
      <c r="K43" s="360" t="str">
        <f t="shared" ref="K43" si="17">IF(Y12=0,"\I:"," ")</f>
        <v xml:space="preserve"> </v>
      </c>
      <c r="L43" s="360"/>
      <c r="M43" s="361"/>
      <c r="N43" s="360"/>
      <c r="O43" s="360" t="s">
        <v>769</v>
      </c>
      <c r="P43" s="362" t="str">
        <f>IF(IFERROR(VLOOKUP($K43,'Calc - Crops'!$L$24:$Y$47,8,FALSE)," ")=0," ",IFERROR(VLOOKUP($K43,'Calc - Crops'!$L$24:$Y$47,8,FALSE)/1000," "))</f>
        <v xml:space="preserve"> </v>
      </c>
      <c r="Q43" s="363" t="str">
        <f>IF(IFERROR(P43/(IFERROR(VLOOKUP(F43,'Calc - water'!$B$39:$G$48,6,FALSE),"")*IFERROR(VLOOKUP(E43,DefaultAFOLU!$C$32:$G$39,5,FALSE),"")),"")=0," ",IFERROR(P43/(IFERROR(VLOOKUP(F43,'Calc - water'!$B$39:$G$48,6,FALSE),"")*IFERROR(VLOOKUP(E43,DefaultAFOLU!$C$32:$G$39,5,FALSE),"")),""))</f>
        <v/>
      </c>
      <c r="R43" s="367"/>
      <c r="S43" s="367"/>
      <c r="T43" s="367" t="str">
        <f>IF(Y43=0,Intro!$B$16+1,"")</f>
        <v/>
      </c>
      <c r="U43" s="366">
        <f>IFERROR(VLOOKUP(O43,DefaultAFOLU!$D$42:$G$50,4,TRUE)," ")</f>
        <v>0.3</v>
      </c>
      <c r="V43" s="363" t="str">
        <f>IF(IFERROR(VLOOKUP($K43,'Calc - Crops'!$L$24:$Y$47,11,FALSE)," ")=0," ",IFERROR(VLOOKUP($K43,'Calc - Crops'!$L$24:$Y$47,11,FALSE)/$P43," "))</f>
        <v xml:space="preserve"> </v>
      </c>
      <c r="W43" s="363" t="str">
        <f>IF(IFERROR(VLOOKUP($K43,'Calc - Crops'!$L$24:$Y$47,10,FALSE)," ")=0," ",IFERROR(VLOOKUP($K43,'Calc - Crops'!$L$24:$Y$47,10,FALSE)/$P43," "))</f>
        <v xml:space="preserve"> </v>
      </c>
      <c r="X43" s="363" t="str">
        <f>IF(IFERROR(VLOOKUP($K43,'Calc - Crops'!$L$24:$Y$47,9,FALSE)," ")=0," ",IFERROR(VLOOKUP($K43,'Calc - Crops'!$L$24:$Y$47,9,FALSE)/$P43," "))</f>
        <v xml:space="preserve"> </v>
      </c>
      <c r="Y43" s="366" t="str">
        <f>IFERROR(VLOOKUP($C43,'Calc - Crops'!$L$24:$Y$47,2,FALSE)/1000, " ")</f>
        <v xml:space="preserve"> </v>
      </c>
      <c r="Z43" s="365" t="str">
        <f>IF(E43&lt;&gt;"",SUMIFS('Input data - Other'!$F:$F,'Input data - Other'!$B:$B,Crops!Z$6,'Input data - Other'!$D:$D,Crops!$E43),"")</f>
        <v/>
      </c>
      <c r="AA43" s="365" t="str">
        <f>IF(F43&lt;&gt;"",SUMIFS('Input data - Other'!$F:$F,'Input data - Other'!$B:$B,Crops!AA$6,'Input data - Other'!$D:$D,Crops!$E43),"")</f>
        <v/>
      </c>
    </row>
    <row r="44" spans="1:27" ht="15.75">
      <c r="B44" s="360" t="str">
        <f t="shared" ref="B44" si="18">IF(Y14=0,"\I:","DMD")</f>
        <v>DMD</v>
      </c>
      <c r="C44" s="360" t="s">
        <v>1617</v>
      </c>
      <c r="D44" s="360" t="s">
        <v>1590</v>
      </c>
      <c r="E44" s="360" t="s">
        <v>1539</v>
      </c>
      <c r="F44" s="360" t="s">
        <v>332</v>
      </c>
      <c r="G44" s="360" t="s">
        <v>752</v>
      </c>
      <c r="H44" s="360" t="s">
        <v>761</v>
      </c>
      <c r="I44" s="360" t="s">
        <v>764</v>
      </c>
      <c r="K44" s="360" t="str">
        <f>IF(Y14=0,"\I:",C44)</f>
        <v>AFOCRPOFOSEEWTRE0</v>
      </c>
      <c r="L44" s="360" t="s">
        <v>1590</v>
      </c>
      <c r="M44" s="360" t="s">
        <v>1467</v>
      </c>
      <c r="N44" s="360" t="s">
        <v>1457</v>
      </c>
      <c r="O44" s="360"/>
      <c r="P44" s="362">
        <f>IF(IFERROR(VLOOKUP($K44,'Calc - Crops'!$L$24:$Y$47,8,FALSE)," ")=0," ",IFERROR(VLOOKUP($K44,'Calc - Crops'!$L$24:$Y$47,8,FALSE)/1000," "))</f>
        <v>2.5170749999999995E-4</v>
      </c>
      <c r="Q44" s="363">
        <f ca="1">IF(IFERROR(P44/(IFERROR(VLOOKUP(F44,'Calc - water'!$B$39:$G$48,6,FALSE),"")*IFERROR(VLOOKUP(E44,DefaultAFOLU!$C$32:$G$39,5,FALSE),"")),"")=0," ",IFERROR(P44/(IFERROR(VLOOKUP(F44,'Calc - water'!$B$39:$G$48,6,FALSE),"")*IFERROR(VLOOKUP(E44,DefaultAFOLU!$C$32:$G$39,5,FALSE),"")),""))</f>
        <v>3.9965097893081671E-3</v>
      </c>
      <c r="R44" s="367">
        <v>1</v>
      </c>
      <c r="S44" s="367">
        <v>4</v>
      </c>
      <c r="T44" s="367">
        <f>IF(Y44=0,Intro!$B$16+1,"")</f>
        <v>2023</v>
      </c>
      <c r="U44" s="366"/>
      <c r="V44" s="363">
        <f>IF(IFERROR(VLOOKUP($K44,'Calc - Crops'!$L$24:$Y$47,11,FALSE)," ")=0," ",IFERROR(VLOOKUP($K44,'Calc - Crops'!$L$24:$Y$47,11,FALSE)/$P44," "))</f>
        <v>32450.569243343471</v>
      </c>
      <c r="W44" s="363">
        <f>IF(IFERROR(VLOOKUP($K44,'Calc - Crops'!$L$24:$Y$47,10,FALSE)," ")=0," ",IFERROR(VLOOKUP($K44,'Calc - Crops'!$L$24:$Y$47,10,FALSE)/$P44," "))</f>
        <v>1.6611778119674281</v>
      </c>
      <c r="X44" s="363">
        <f>IF(IFERROR(VLOOKUP($K44,'Calc - Crops'!$L$24:$Y$47,9,FALSE)," ")=0," ",IFERROR(VLOOKUP($K44,'Calc - Crops'!$L$24:$Y$47,9,FALSE)/$P44," "))</f>
        <v>32.580604843021817</v>
      </c>
      <c r="Y44" s="366">
        <f>IFERROR(VLOOKUP($C44,'Calc - Crops'!$L$24:$Y$47,2,FALSE)/1000, " ")</f>
        <v>0</v>
      </c>
      <c r="Z44" s="366">
        <f>IF(E44&lt;&gt;"",SUMIFS('Input data - Other'!$F:$F,'Input data - Other'!$B:$B,Crops!Z$6,'Input data - Other'!$D:$D,Crops!$E44),"")</f>
        <v>0.156</v>
      </c>
      <c r="AA44" s="366">
        <f>IF(F44&lt;&gt;"",SUMIFS('Input data - Other'!$F:$F,'Input data - Other'!$B:$B,Crops!AA$6,'Input data - Other'!$D:$D,Crops!$E44),"")</f>
        <v>0</v>
      </c>
    </row>
    <row r="45" spans="1:27" ht="15.75">
      <c r="B45" s="360" t="s">
        <v>766</v>
      </c>
      <c r="C45" s="360"/>
      <c r="D45" s="360"/>
      <c r="E45" s="360"/>
      <c r="F45" s="360"/>
      <c r="G45" s="360"/>
      <c r="H45" s="360"/>
      <c r="I45" s="360"/>
      <c r="K45" s="360" t="str">
        <f t="shared" ref="K45" si="19">IF(Y14=0,"\I:"," ")</f>
        <v xml:space="preserve"> </v>
      </c>
      <c r="L45" s="360"/>
      <c r="M45" s="361"/>
      <c r="N45" s="360"/>
      <c r="O45" s="360" t="s">
        <v>770</v>
      </c>
      <c r="P45" s="362" t="str">
        <f>IF(IFERROR(VLOOKUP($K45,'Calc - Crops'!$L$24:$Y$47,8,FALSE)," ")=0," ",IFERROR(VLOOKUP($K45,'Calc - Crops'!$L$24:$Y$47,8,FALSE)/1000," "))</f>
        <v xml:space="preserve"> </v>
      </c>
      <c r="Q45" s="363" t="str">
        <f>IF(IFERROR(P45/(IFERROR(VLOOKUP(F45,'Calc - water'!$B$39:$G$48,6,FALSE),"")*IFERROR(VLOOKUP(E45,DefaultAFOLU!$C$32:$G$39,5,FALSE),"")),"")=0," ",IFERROR(P45/(IFERROR(VLOOKUP(F45,'Calc - water'!$B$39:$G$48,6,FALSE),"")*IFERROR(VLOOKUP(E45,DefaultAFOLU!$C$32:$G$39,5,FALSE),"")),""))</f>
        <v/>
      </c>
      <c r="R45" s="367"/>
      <c r="S45" s="367"/>
      <c r="T45" s="367" t="str">
        <f>IF(Y45=0,Intro!$B$16+1,"")</f>
        <v/>
      </c>
      <c r="U45" s="366">
        <f>IFERROR(VLOOKUP(O45,DefaultAFOLU!$D$42:$G$50,4,TRUE)," ")</f>
        <v>0.3</v>
      </c>
      <c r="V45" s="363" t="str">
        <f>IF(IFERROR(VLOOKUP($K45,'Calc - Crops'!$L$24:$Y$47,11,FALSE)," ")=0," ",IFERROR(VLOOKUP($K45,'Calc - Crops'!$L$24:$Y$47,11,FALSE)/$P45," "))</f>
        <v xml:space="preserve"> </v>
      </c>
      <c r="W45" s="363" t="str">
        <f>IF(IFERROR(VLOOKUP($K45,'Calc - Crops'!$L$24:$Y$47,10,FALSE)," ")=0," ",IFERROR(VLOOKUP($K45,'Calc - Crops'!$L$24:$Y$47,10,FALSE)/$P45," "))</f>
        <v xml:space="preserve"> </v>
      </c>
      <c r="X45" s="363" t="str">
        <f>IF(IFERROR(VLOOKUP($K45,'Calc - Crops'!$L$24:$Y$47,9,FALSE)," ")=0," ",IFERROR(VLOOKUP($K45,'Calc - Crops'!$L$24:$Y$47,9,FALSE)/$P45," "))</f>
        <v xml:space="preserve"> </v>
      </c>
      <c r="Y45" s="366" t="str">
        <f>IFERROR(VLOOKUP($C45,'Calc - Crops'!$L$24:$Y$47,2,FALSE)/1000, " ")</f>
        <v xml:space="preserve"> </v>
      </c>
      <c r="Z45" s="365" t="str">
        <f>IF(E45&lt;&gt;"",SUMIFS('Input data - Other'!$F:$F,'Input data - Other'!$B:$B,Crops!Z$6,'Input data - Other'!$D:$D,Crops!$E45),"")</f>
        <v/>
      </c>
      <c r="AA45" s="365" t="str">
        <f>IF(F45&lt;&gt;"",SUMIFS('Input data - Other'!$F:$F,'Input data - Other'!$B:$B,Crops!AA$6,'Input data - Other'!$D:$D,Crops!$E45),"")</f>
        <v/>
      </c>
    </row>
    <row r="46" spans="1:27" ht="15.75">
      <c r="B46" s="360" t="str">
        <f t="shared" ref="B46" si="20">IF(Y16=0,"\I:","DMD")</f>
        <v>\I:</v>
      </c>
      <c r="C46" s="360" t="s">
        <v>1618</v>
      </c>
      <c r="D46" s="360" t="s">
        <v>1591</v>
      </c>
      <c r="E46" s="360" t="s">
        <v>1539</v>
      </c>
      <c r="F46" s="360" t="s">
        <v>400</v>
      </c>
      <c r="G46" s="360" t="s">
        <v>752</v>
      </c>
      <c r="H46" s="360" t="s">
        <v>761</v>
      </c>
      <c r="I46" s="360" t="s">
        <v>764</v>
      </c>
      <c r="K46" s="360" t="str">
        <f>IF(Y16=0,"\I:",C46)</f>
        <v>\I:</v>
      </c>
      <c r="L46" s="360" t="s">
        <v>1591</v>
      </c>
      <c r="M46" s="360" t="s">
        <v>1467</v>
      </c>
      <c r="N46" s="360" t="s">
        <v>1458</v>
      </c>
      <c r="O46" s="360"/>
      <c r="P46" s="362" t="str">
        <f>IF(IFERROR(VLOOKUP($K46,'Calc - Crops'!$L$24:$Y$47,8,FALSE)," ")=0," ",IFERROR(VLOOKUP($K46,'Calc - Crops'!$L$24:$Y$47,8,FALSE)/1000," "))</f>
        <v xml:space="preserve"> </v>
      </c>
      <c r="Q46" s="363" t="str">
        <f>IF(IFERROR(P46/(IFERROR(VLOOKUP(F46,'Calc - water'!$B$39:$G$48,6,FALSE),"")*IFERROR(VLOOKUP(E46,DefaultAFOLU!$C$32:$G$39,5,FALSE),"")),"")=0," ",IFERROR(P46/(IFERROR(VLOOKUP(F46,'Calc - water'!$B$39:$G$48,6,FALSE),"")*IFERROR(VLOOKUP(E46,DefaultAFOLU!$C$32:$G$39,5,FALSE),"")),""))</f>
        <v/>
      </c>
      <c r="R46" s="367">
        <v>1</v>
      </c>
      <c r="S46" s="367">
        <v>4</v>
      </c>
      <c r="T46" s="367">
        <f>IF(Y46=0,Intro!$B$16+1,"")</f>
        <v>2023</v>
      </c>
      <c r="U46" s="366"/>
      <c r="V46" s="363" t="str">
        <f>IF(IFERROR(VLOOKUP($K46,'Calc - Crops'!$L$24:$Y$47,11,FALSE)," ")=0," ",IFERROR(VLOOKUP($K46,'Calc - Crops'!$L$24:$Y$47,11,FALSE)/$P46," "))</f>
        <v xml:space="preserve"> </v>
      </c>
      <c r="W46" s="363" t="str">
        <f>IF(IFERROR(VLOOKUP($K46,'Calc - Crops'!$L$24:$Y$47,10,FALSE)," ")=0," ",IFERROR(VLOOKUP($K46,'Calc - Crops'!$L$24:$Y$47,10,FALSE)/$P46," "))</f>
        <v xml:space="preserve"> </v>
      </c>
      <c r="X46" s="363" t="str">
        <f>IF(IFERROR(VLOOKUP($K46,'Calc - Crops'!$L$24:$Y$47,9,FALSE)," ")=0," ",IFERROR(VLOOKUP($K46,'Calc - Crops'!$L$24:$Y$47,9,FALSE)/$P46," "))</f>
        <v xml:space="preserve"> </v>
      </c>
      <c r="Y46" s="366">
        <f>IFERROR(VLOOKUP($C46,'Calc - Crops'!$L$24:$Y$47,2,FALSE)/1000, " ")</f>
        <v>0</v>
      </c>
      <c r="Z46" s="366">
        <f>IF(E46&lt;&gt;"",SUMIFS('Input data - Other'!$F:$F,'Input data - Other'!$B:$B,Crops!Z$6,'Input data - Other'!$D:$D,Crops!$E46),"")</f>
        <v>0.156</v>
      </c>
      <c r="AA46" s="366">
        <f>IF(F46&lt;&gt;"",SUMIFS('Input data - Other'!$F:$F,'Input data - Other'!$B:$B,Crops!AA$6,'Input data - Other'!$D:$D,Crops!$E46),"")</f>
        <v>0</v>
      </c>
    </row>
    <row r="47" spans="1:27" ht="15.75">
      <c r="B47" s="360" t="s">
        <v>766</v>
      </c>
      <c r="C47" s="360"/>
      <c r="D47" s="360"/>
      <c r="E47" s="360"/>
      <c r="F47" s="360"/>
      <c r="G47" s="360"/>
      <c r="H47" s="360"/>
      <c r="I47" s="360"/>
      <c r="K47" s="360" t="str">
        <f t="shared" ref="K47" si="21">IF(Y16=0,"\I:"," ")</f>
        <v>\I:</v>
      </c>
      <c r="L47" s="360"/>
      <c r="M47" s="361"/>
      <c r="N47" s="360"/>
      <c r="O47" s="360" t="s">
        <v>771</v>
      </c>
      <c r="P47" s="362" t="str">
        <f>IF(IFERROR(VLOOKUP($K47,'Calc - Crops'!$L$24:$Y$47,8,FALSE)," ")=0," ",IFERROR(VLOOKUP($K47,'Calc - Crops'!$L$24:$Y$47,8,FALSE)/1000," "))</f>
        <v xml:space="preserve"> </v>
      </c>
      <c r="Q47" s="363" t="str">
        <f>IF(IFERROR(P47/(IFERROR(VLOOKUP(F47,'Calc - water'!$B$39:$G$48,6,FALSE),"")*IFERROR(VLOOKUP(E47,DefaultAFOLU!$C$32:$G$39,5,FALSE),"")),"")=0," ",IFERROR(P47/(IFERROR(VLOOKUP(F47,'Calc - water'!$B$39:$G$48,6,FALSE),"")*IFERROR(VLOOKUP(E47,DefaultAFOLU!$C$32:$G$39,5,FALSE),"")),""))</f>
        <v/>
      </c>
      <c r="R47" s="367"/>
      <c r="S47" s="367"/>
      <c r="T47" s="367" t="str">
        <f>IF(Y47=0,Intro!$B$16+1,"")</f>
        <v/>
      </c>
      <c r="U47" s="366">
        <f>IFERROR(VLOOKUP(O47,DefaultAFOLU!$D$42:$G$50,4,TRUE)," ")</f>
        <v>0.3</v>
      </c>
      <c r="V47" s="363" t="str">
        <f>IF(IFERROR(VLOOKUP($K47,'Calc - Crops'!$L$24:$Y$47,11,FALSE)," ")=0," ",IFERROR(VLOOKUP($K47,'Calc - Crops'!$L$24:$Y$47,11,FALSE)/$P47," "))</f>
        <v xml:space="preserve"> </v>
      </c>
      <c r="W47" s="363" t="str">
        <f>IF(IFERROR(VLOOKUP($K47,'Calc - Crops'!$L$24:$Y$47,10,FALSE)," ")=0," ",IFERROR(VLOOKUP($K47,'Calc - Crops'!$L$24:$Y$47,10,FALSE)/$P47," "))</f>
        <v xml:space="preserve"> </v>
      </c>
      <c r="X47" s="363" t="str">
        <f>IF(IFERROR(VLOOKUP($K47,'Calc - Crops'!$L$24:$Y$47,9,FALSE)," ")=0," ",IFERROR(VLOOKUP($K47,'Calc - Crops'!$L$24:$Y$47,9,FALSE)/$P47," "))</f>
        <v xml:space="preserve"> </v>
      </c>
      <c r="Y47" s="366" t="str">
        <f>IFERROR(VLOOKUP($C47,'Calc - Crops'!$L$24:$Y$47,2,FALSE)/1000, " ")</f>
        <v xml:space="preserve"> </v>
      </c>
      <c r="Z47" s="365" t="str">
        <f>IF(E47&lt;&gt;"",SUMIFS('Input data - Other'!$F:$F,'Input data - Other'!$B:$B,Crops!Z$6,'Input data - Other'!$D:$D,Crops!$E47),"")</f>
        <v/>
      </c>
      <c r="AA47" s="365" t="str">
        <f>IF(F47&lt;&gt;"",SUMIFS('Input data - Other'!$F:$F,'Input data - Other'!$B:$B,Crops!AA$6,'Input data - Other'!$D:$D,Crops!$E47),"")</f>
        <v/>
      </c>
    </row>
    <row r="48" spans="1:27" ht="15.75">
      <c r="B48" s="360" t="str">
        <f t="shared" ref="B48" si="22">IF(Y18=0,"\I:","DMD")</f>
        <v>DMD</v>
      </c>
      <c r="C48" s="360" t="s">
        <v>1619</v>
      </c>
      <c r="D48" s="360" t="s">
        <v>1586</v>
      </c>
      <c r="E48" s="360" t="s">
        <v>1539</v>
      </c>
      <c r="F48" s="360" t="s">
        <v>384</v>
      </c>
      <c r="G48" s="360" t="s">
        <v>752</v>
      </c>
      <c r="H48" s="360" t="s">
        <v>761</v>
      </c>
      <c r="I48" s="360" t="s">
        <v>764</v>
      </c>
      <c r="K48" s="360" t="str">
        <f>IF(Y18=0,"\I:",C48)</f>
        <v>AFOCRPOFOVEGWTRE0</v>
      </c>
      <c r="L48" s="360" t="s">
        <v>1586</v>
      </c>
      <c r="M48" s="360" t="s">
        <v>1467</v>
      </c>
      <c r="N48" s="360" t="s">
        <v>1459</v>
      </c>
      <c r="O48" s="361"/>
      <c r="P48" s="362">
        <f>IF(IFERROR(VLOOKUP($K48,'Calc - Crops'!$L$24:$Y$47,8,FALSE)," ")=0," ",IFERROR(VLOOKUP($K48,'Calc - Crops'!$L$24:$Y$47,8,FALSE)/1000," "))</f>
        <v>3.5594959300424972E-3</v>
      </c>
      <c r="Q48" s="363">
        <f ca="1">IF(IFERROR(P48/(IFERROR(VLOOKUP(F48,'Calc - water'!$B$39:$G$48,6,FALSE),"")*IFERROR(VLOOKUP(E48,DefaultAFOLU!$C$32:$G$39,5,FALSE),"")),"")=0," ",IFERROR(P48/(IFERROR(VLOOKUP(F48,'Calc - water'!$B$39:$G$48,6,FALSE),"")*IFERROR(VLOOKUP(E48,DefaultAFOLU!$C$32:$G$39,5,FALSE),"")),""))</f>
        <v>4.2398841119763225E-3</v>
      </c>
      <c r="R48" s="364">
        <v>1</v>
      </c>
      <c r="S48" s="364">
        <v>4</v>
      </c>
      <c r="T48" s="364" t="str">
        <f>IF(Y48=0,Intro!$B$16+1,"")</f>
        <v/>
      </c>
      <c r="U48" s="366"/>
      <c r="V48" s="363">
        <f>IF(IFERROR(VLOOKUP($K48,'Calc - Crops'!$L$24:$Y$47,11,FALSE)," ")=0," ",IFERROR(VLOOKUP($K48,'Calc - Crops'!$L$24:$Y$47,11,FALSE)/$P48," "))</f>
        <v>2294.7214488657546</v>
      </c>
      <c r="W48" s="363">
        <f>IF(IFERROR(VLOOKUP($K48,'Calc - Crops'!$L$24:$Y$47,10,FALSE)," ")=0," ",IFERROR(VLOOKUP($K48,'Calc - Crops'!$L$24:$Y$47,10,FALSE)/$P48," "))</f>
        <v>0.11746913673273936</v>
      </c>
      <c r="X48" s="363">
        <f>IF(IFERROR(VLOOKUP($K48,'Calc - Crops'!$L$24:$Y$47,9,FALSE)," ")=0," ",IFERROR(VLOOKUP($K48,'Calc - Crops'!$L$24:$Y$47,9,FALSE)/$P48," "))</f>
        <v>2.3039168339285054</v>
      </c>
      <c r="Y48" s="366">
        <f>IFERROR(VLOOKUP($C48,'Calc - Crops'!$L$24:$Y$47,2,FALSE)/1000, " ")</f>
        <v>0.64400000000000002</v>
      </c>
      <c r="Z48" s="366">
        <f>IF(E48&lt;&gt;"",SUMIFS('Input data - Other'!$F:$F,'Input data - Other'!$B:$B,Crops!Z$6,'Input data - Other'!$D:$D,Crops!$E48),"")</f>
        <v>0.156</v>
      </c>
      <c r="AA48" s="366">
        <f>IF(F48&lt;&gt;"",SUMIFS('Input data - Other'!$F:$F,'Input data - Other'!$B:$B,Crops!AA$6,'Input data - Other'!$D:$D,Crops!$E48),"")</f>
        <v>0</v>
      </c>
    </row>
    <row r="49" spans="2:29" ht="15.75">
      <c r="B49" s="360" t="s">
        <v>766</v>
      </c>
      <c r="C49" s="360"/>
      <c r="D49" s="360"/>
      <c r="E49" s="360"/>
      <c r="F49" s="360"/>
      <c r="G49" s="360"/>
      <c r="H49" s="360"/>
      <c r="I49" s="360"/>
      <c r="K49" s="360" t="str">
        <f t="shared" ref="K49" si="23">IF(Y18=0,"\I:"," ")</f>
        <v xml:space="preserve"> </v>
      </c>
      <c r="L49" s="360"/>
      <c r="M49" s="361"/>
      <c r="N49" s="360"/>
      <c r="O49" s="360" t="s">
        <v>772</v>
      </c>
      <c r="P49" s="362" t="str">
        <f>IF(IFERROR(VLOOKUP($K49,'Calc - Crops'!$L$24:$Y$47,8,FALSE)," ")=0," ",IFERROR(VLOOKUP($K49,'Calc - Crops'!$L$24:$Y$47,8,FALSE)/1000," "))</f>
        <v xml:space="preserve"> </v>
      </c>
      <c r="Q49" s="363" t="str">
        <f>IF(IFERROR(P49/(IFERROR(VLOOKUP(F49,'Calc - water'!$B$39:$G$48,6,FALSE),"")*IFERROR(VLOOKUP(E49,DefaultAFOLU!$C$32:$G$39,5,FALSE),"")),"")=0," ",IFERROR(P49/(IFERROR(VLOOKUP(F49,'Calc - water'!$B$39:$G$48,6,FALSE),"")*IFERROR(VLOOKUP(E49,DefaultAFOLU!$C$32:$G$39,5,FALSE),"")),""))</f>
        <v/>
      </c>
      <c r="R49" s="367"/>
      <c r="S49" s="367"/>
      <c r="T49" s="367" t="str">
        <f>IF(Y49=0,Intro!$B$16+1,"")</f>
        <v/>
      </c>
      <c r="U49" s="366">
        <f>IFERROR(VLOOKUP(O49,DefaultAFOLU!$D$42:$G$50,4,TRUE)," ")</f>
        <v>0.1</v>
      </c>
      <c r="V49" s="363" t="str">
        <f>IF(IFERROR(VLOOKUP($K49,'Calc - Crops'!$L$24:$Y$47,11,FALSE)," ")=0," ",IFERROR(VLOOKUP($K49,'Calc - Crops'!$L$24:$Y$47,11,FALSE)/$P49," "))</f>
        <v xml:space="preserve"> </v>
      </c>
      <c r="W49" s="363" t="str">
        <f>IF(IFERROR(VLOOKUP($K49,'Calc - Crops'!$L$24:$Y$47,10,FALSE)," ")=0," ",IFERROR(VLOOKUP($K49,'Calc - Crops'!$L$24:$Y$47,10,FALSE)/$P49," "))</f>
        <v xml:space="preserve"> </v>
      </c>
      <c r="X49" s="363" t="str">
        <f>IF(IFERROR(VLOOKUP($K49,'Calc - Crops'!$L$24:$Y$47,9,FALSE)," ")=0," ",IFERROR(VLOOKUP($K49,'Calc - Crops'!$L$24:$Y$47,9,FALSE)/$P49," "))</f>
        <v xml:space="preserve"> </v>
      </c>
      <c r="Y49" s="366" t="str">
        <f>IFERROR(VLOOKUP($C49,'Calc - Crops'!$L$24:$Y$47,2,FALSE)/1000, " ")</f>
        <v xml:space="preserve"> </v>
      </c>
      <c r="Z49" s="365" t="str">
        <f>IF(E49&lt;&gt;"",SUMIFS('Input data - Other'!$F:$F,'Input data - Other'!$B:$B,Crops!Z$6,'Input data - Other'!$D:$D,Crops!$E49),"")</f>
        <v/>
      </c>
      <c r="AA49" s="365" t="str">
        <f>IF(F49&lt;&gt;"",SUMIFS('Input data - Other'!$F:$F,'Input data - Other'!$B:$B,Crops!AA$6,'Input data - Other'!$D:$D,Crops!$E49),"")</f>
        <v/>
      </c>
    </row>
    <row r="50" spans="2:29" ht="15.75">
      <c r="B50" s="360" t="str">
        <f t="shared" ref="B50" si="24">IF(Y20=0,"\I:","DMD")</f>
        <v>DMD</v>
      </c>
      <c r="C50" s="360" t="s">
        <v>1620</v>
      </c>
      <c r="D50" s="360" t="s">
        <v>1592</v>
      </c>
      <c r="E50" s="360" t="s">
        <v>1539</v>
      </c>
      <c r="F50" s="360" t="s">
        <v>304</v>
      </c>
      <c r="G50" s="360" t="s">
        <v>752</v>
      </c>
      <c r="H50" s="360" t="s">
        <v>761</v>
      </c>
      <c r="I50" s="360" t="s">
        <v>764</v>
      </c>
      <c r="J50" s="66"/>
      <c r="K50" s="360" t="str">
        <f>IF(Y20=0,"\I:",C50)</f>
        <v>AFOCRPOFOWCRWTRE0</v>
      </c>
      <c r="L50" s="360" t="s">
        <v>1592</v>
      </c>
      <c r="M50" s="360" t="s">
        <v>1467</v>
      </c>
      <c r="N50" s="360" t="s">
        <v>1460</v>
      </c>
      <c r="O50" s="360"/>
      <c r="P50" s="368">
        <f>IF(IFERROR(VLOOKUP($K50,'Calc - Crops'!$L$24:$Y$47,8,FALSE)," ")=0," ",IFERROR(VLOOKUP($K50,'Calc - Crops'!$L$24:$Y$47,8,FALSE)/1000," "))</f>
        <v>1.1413741375545852E-3</v>
      </c>
      <c r="Q50" s="369">
        <f ca="1">IF(IFERROR(P50/(IFERROR(VLOOKUP(F50,'Calc - water'!$B$39:$G$48,6,FALSE),"")*IFERROR(VLOOKUP(E50,DefaultAFOLU!$C$32:$G$39,5,FALSE),"")),"")=0," ",IFERROR(P50/(IFERROR(VLOOKUP(F50,'Calc - water'!$B$39:$G$48,6,FALSE),"")*IFERROR(VLOOKUP(E50,DefaultAFOLU!$C$32:$G$39,5,FALSE),"")),""))</f>
        <v>11.413741375545852</v>
      </c>
      <c r="R50" s="364">
        <v>1</v>
      </c>
      <c r="S50" s="364">
        <v>4</v>
      </c>
      <c r="T50" s="364">
        <f>IF(Y50=0,Intro!$B$16+1,"")</f>
        <v>2023</v>
      </c>
      <c r="U50" s="366"/>
      <c r="V50" s="369">
        <f>IF(IFERROR(VLOOKUP($K50,'Calc - Crops'!$L$24:$Y$47,11,FALSE)," ")=0," ",IFERROR(VLOOKUP($K50,'Calc - Crops'!$L$24:$Y$47,11,FALSE)/$P50," "))</f>
        <v>7156.3314684167226</v>
      </c>
      <c r="W50" s="369">
        <f>IF(IFERROR(VLOOKUP($K50,'Calc - Crops'!$L$24:$Y$47,10,FALSE)," ")=0," ",IFERROR(VLOOKUP($K50,'Calc - Crops'!$L$24:$Y$47,10,FALSE)/$P50," "))</f>
        <v>0.36633992338537158</v>
      </c>
      <c r="X50" s="369">
        <f>IF(IFERROR(VLOOKUP($K50,'Calc - Crops'!$L$24:$Y$47,9,FALSE)," ")=0," ",IFERROR(VLOOKUP($K50,'Calc - Crops'!$L$24:$Y$47,9,FALSE)/$P50," "))</f>
        <v>7.1850082489999618</v>
      </c>
      <c r="Y50" s="366">
        <f>IFERROR(VLOOKUP($C50,'Calc - Crops'!$L$24:$Y$47,2,FALSE)/1000, " ")</f>
        <v>0</v>
      </c>
      <c r="Z50" s="366">
        <f>IF(E50&lt;&gt;"",SUMIFS('Input data - Other'!$F:$F,'Input data - Other'!$B:$B,Crops!Z$6,'Input data - Other'!$D:$D,Crops!$E50),"")</f>
        <v>0.156</v>
      </c>
      <c r="AA50" s="366">
        <f>IF(F50&lt;&gt;"",SUMIFS('Input data - Other'!$F:$F,'Input data - Other'!$B:$B,Crops!AA$6,'Input data - Other'!$D:$D,Crops!$E50),"")</f>
        <v>0</v>
      </c>
    </row>
    <row r="51" spans="2:29" ht="15.75">
      <c r="B51" s="360" t="s">
        <v>766</v>
      </c>
      <c r="C51" s="360"/>
      <c r="D51" s="360"/>
      <c r="E51" s="360"/>
      <c r="F51" s="360"/>
      <c r="G51" s="360"/>
      <c r="H51" s="360"/>
      <c r="I51" s="360"/>
      <c r="J51" s="66"/>
      <c r="K51" s="360" t="str">
        <f t="shared" ref="K51" si="25">IF(Y20=0,"\I:"," ")</f>
        <v xml:space="preserve"> </v>
      </c>
      <c r="L51" s="360"/>
      <c r="M51" s="361"/>
      <c r="N51" s="360"/>
      <c r="O51" s="360" t="s">
        <v>773</v>
      </c>
      <c r="P51" s="368" t="str">
        <f>IF(IFERROR(VLOOKUP($K51,'Calc - Crops'!$L$24:$Y$47,8,FALSE)," ")=0," ",IFERROR(VLOOKUP($K51,'Calc - Crops'!$L$24:$Y$47,8,FALSE)/1000," "))</f>
        <v xml:space="preserve"> </v>
      </c>
      <c r="Q51" s="369" t="str">
        <f>IF(IFERROR(P51/(IFERROR(VLOOKUP(F51,'Calc - water'!$B$39:$G$48,6,FALSE),"")*IFERROR(VLOOKUP(E51,DefaultAFOLU!$C$32:$G$39,5,FALSE),"")),"")=0," ",IFERROR(P51/(IFERROR(VLOOKUP(F51,'Calc - water'!$B$39:$G$48,6,FALSE),"")*IFERROR(VLOOKUP(E51,DefaultAFOLU!$C$32:$G$39,5,FALSE),"")),""))</f>
        <v/>
      </c>
      <c r="R51" s="364"/>
      <c r="S51" s="364"/>
      <c r="T51" s="364" t="str">
        <f>IF(Y51=0,Intro!$B$16+1,"")</f>
        <v/>
      </c>
      <c r="U51" s="366">
        <f>IFERROR(VLOOKUP(O51,DefaultAFOLU!$D$42:$G$50,4,TRUE)," ")</f>
        <v>0.1</v>
      </c>
      <c r="V51" s="369" t="str">
        <f>IF(IFERROR(VLOOKUP($K51,'Calc - Crops'!$L$24:$Y$47,11,FALSE)," ")=0," ",IFERROR(VLOOKUP($K51,'Calc - Crops'!$L$24:$Y$47,11,FALSE)/$P51," "))</f>
        <v xml:space="preserve"> </v>
      </c>
      <c r="W51" s="369" t="str">
        <f>IF(IFERROR(VLOOKUP($K51,'Calc - Crops'!$L$24:$Y$47,10,FALSE)," ")=0," ",IFERROR(VLOOKUP($K51,'Calc - Crops'!$L$24:$Y$47,10,FALSE)/$P51," "))</f>
        <v xml:space="preserve"> </v>
      </c>
      <c r="X51" s="369" t="str">
        <f>IF(IFERROR(VLOOKUP($K51,'Calc - Crops'!$L$24:$Y$47,9,FALSE)," ")=0," ",IFERROR(VLOOKUP($K51,'Calc - Crops'!$L$24:$Y$47,9,FALSE)/$P51," "))</f>
        <v xml:space="preserve"> </v>
      </c>
      <c r="Y51" s="366" t="str">
        <f>IFERROR(VLOOKUP($C51,'Calc - Crops'!$L$24:$Y$47,2,FALSE)/1000, " ")</f>
        <v xml:space="preserve"> </v>
      </c>
      <c r="Z51" s="365" t="str">
        <f>IF(E51&lt;&gt;"",SUMIFS('Input data - Other'!$F:$F,'Input data - Other'!$B:$B,Crops!Z$6,'Input data - Other'!$D:$D,Crops!$E51),"")</f>
        <v/>
      </c>
      <c r="AA51" s="365" t="str">
        <f>IF(F51&lt;&gt;"",SUMIFS('Input data - Other'!$F:$F,'Input data - Other'!$B:$B,Crops!AA$6,'Input data - Other'!$D:$D,Crops!$E51),"")</f>
        <v/>
      </c>
    </row>
    <row r="52" spans="2:29" ht="15.75">
      <c r="B52" s="360" t="str">
        <f t="shared" ref="B52" si="26">IF(Y22=0,"\I:","DMD")</f>
        <v>DMD</v>
      </c>
      <c r="C52" s="360" t="s">
        <v>1621</v>
      </c>
      <c r="D52" s="360" t="s">
        <v>1593</v>
      </c>
      <c r="E52" s="360" t="s">
        <v>1539</v>
      </c>
      <c r="F52" s="360" t="s">
        <v>360</v>
      </c>
      <c r="G52" s="360" t="s">
        <v>752</v>
      </c>
      <c r="H52" s="360" t="s">
        <v>761</v>
      </c>
      <c r="I52" s="360" t="s">
        <v>764</v>
      </c>
      <c r="J52" s="66"/>
      <c r="K52" s="360" t="str">
        <f>IF(Y22=0,"\I:",C52)</f>
        <v>AFOCRPOFOROOWTRE0</v>
      </c>
      <c r="L52" s="360" t="s">
        <v>1593</v>
      </c>
      <c r="M52" s="360" t="s">
        <v>1467</v>
      </c>
      <c r="N52" s="360" t="s">
        <v>1461</v>
      </c>
      <c r="O52" s="360"/>
      <c r="P52" s="368">
        <f>IF(IFERROR(VLOOKUP($K52,'Calc - Crops'!$L$24:$Y$47,8,FALSE)," ")=0," ",IFERROR(VLOOKUP($K52,'Calc - Crops'!$L$24:$Y$47,8,FALSE)/1000," "))</f>
        <v>3.940428321999632E-3</v>
      </c>
      <c r="Q52" s="369">
        <f ca="1">IF(IFERROR(P52/(IFERROR(VLOOKUP(F52,'Calc - water'!$B$39:$G$48,6,FALSE),"")*IFERROR(VLOOKUP(E52,DefaultAFOLU!$C$32:$G$39,5,FALSE),"")),"")=0," ",IFERROR(P52/(IFERROR(VLOOKUP(F52,'Calc - water'!$B$39:$G$48,6,FALSE),"")*IFERROR(VLOOKUP(E52,DefaultAFOLU!$C$32:$G$39,5,FALSE),"")),""))</f>
        <v>1.1969969016487277E-2</v>
      </c>
      <c r="R52" s="364">
        <v>1</v>
      </c>
      <c r="S52" s="364">
        <v>4</v>
      </c>
      <c r="T52" s="364">
        <f>IF(Y52=0,Intro!$B$16+1,"")</f>
        <v>2023</v>
      </c>
      <c r="U52" s="366"/>
      <c r="V52" s="369">
        <f>IF(IFERROR(VLOOKUP($K52,'Calc - Crops'!$L$24:$Y$47,11,FALSE)," ")=0," ",IFERROR(VLOOKUP($K52,'Calc - Crops'!$L$24:$Y$47,11,FALSE)/$P52," "))</f>
        <v>2072.8842121594207</v>
      </c>
      <c r="W52" s="369">
        <f>IF(IFERROR(VLOOKUP($K52,'Calc - Crops'!$L$24:$Y$47,10,FALSE)," ")=0," ",IFERROR(VLOOKUP($K52,'Calc - Crops'!$L$24:$Y$47,10,FALSE)/$P52," "))</f>
        <v>0.1061130618139513</v>
      </c>
      <c r="X52" s="369">
        <f>IF(IFERROR(VLOOKUP($K52,'Calc - Crops'!$L$24:$Y$47,9,FALSE)," ")=0," ",IFERROR(VLOOKUP($K52,'Calc - Crops'!$L$24:$Y$47,9,FALSE)/$P52," "))</f>
        <v>2.0811906532443398</v>
      </c>
      <c r="Y52" s="366">
        <f>IFERROR(VLOOKUP($C52,'Calc - Crops'!$L$24:$Y$47,2,FALSE)/1000, " ")</f>
        <v>0</v>
      </c>
      <c r="Z52" s="366">
        <f>IF(E52&lt;&gt;"",SUMIFS('Input data - Other'!$F:$F,'Input data - Other'!$B:$B,Crops!Z$6,'Input data - Other'!$D:$D,Crops!$E52),"")</f>
        <v>0.156</v>
      </c>
      <c r="AA52" s="366">
        <f>IF(F52&lt;&gt;"",SUMIFS('Input data - Other'!$F:$F,'Input data - Other'!$B:$B,Crops!AA$6,'Input data - Other'!$D:$D,Crops!$E52),"")</f>
        <v>0</v>
      </c>
    </row>
    <row r="53" spans="2:29" ht="15.75">
      <c r="B53" s="360" t="s">
        <v>766</v>
      </c>
      <c r="C53" s="360"/>
      <c r="D53" s="360"/>
      <c r="E53" s="360"/>
      <c r="F53" s="360"/>
      <c r="G53" s="360"/>
      <c r="H53" s="360"/>
      <c r="I53" s="360"/>
      <c r="J53" s="66"/>
      <c r="K53" s="360" t="str">
        <f t="shared" ref="K53" si="27">IF(Y22=0,"\I:"," ")</f>
        <v xml:space="preserve"> </v>
      </c>
      <c r="L53" s="360"/>
      <c r="M53" s="361"/>
      <c r="N53" s="360"/>
      <c r="O53" s="360" t="s">
        <v>774</v>
      </c>
      <c r="P53" s="368" t="str">
        <f>IF(IFERROR(VLOOKUP($K53,'Calc - Crops'!$L$24:$Y$47,8,FALSE)," ")=0," ",IFERROR(VLOOKUP($K53,'Calc - Crops'!$L$24:$Y$47,8,FALSE)/1000," "))</f>
        <v xml:space="preserve"> </v>
      </c>
      <c r="Q53" s="369" t="str">
        <f>IF(IFERROR(P53/(IFERROR(VLOOKUP(F53,'Calc - water'!$B$39:$G$48,6,FALSE),"")*IFERROR(VLOOKUP(E53,DefaultAFOLU!$C$32:$G$39,5,FALSE),"")),"")=0," ",IFERROR(P53/(IFERROR(VLOOKUP(F53,'Calc - water'!$B$39:$G$48,6,FALSE),"")*IFERROR(VLOOKUP(E53,DefaultAFOLU!$C$32:$G$39,5,FALSE),"")),""))</f>
        <v/>
      </c>
      <c r="R53" s="364"/>
      <c r="S53" s="364"/>
      <c r="T53" s="364" t="str">
        <f>IF(Y53=0,Intro!$B$16+1,"")</f>
        <v/>
      </c>
      <c r="U53" s="366">
        <f>IFERROR(VLOOKUP(O53,DefaultAFOLU!$D$42:$G$50,4,TRUE)," ")</f>
        <v>0.3</v>
      </c>
      <c r="V53" s="369" t="str">
        <f>IF(IFERROR(VLOOKUP($K53,'Calc - Crops'!$L$24:$Y$47,11,FALSE)," ")=0," ",IFERROR(VLOOKUP($K53,'Calc - Crops'!$L$24:$Y$47,11,FALSE)/$P53," "))</f>
        <v xml:space="preserve"> </v>
      </c>
      <c r="W53" s="369" t="str">
        <f>IF(IFERROR(VLOOKUP($K53,'Calc - Crops'!$L$24:$Y$47,10,FALSE)," ")=0," ",IFERROR(VLOOKUP($K53,'Calc - Crops'!$L$24:$Y$47,10,FALSE)/$P53," "))</f>
        <v xml:space="preserve"> </v>
      </c>
      <c r="X53" s="369" t="str">
        <f>IF(IFERROR(VLOOKUP($K53,'Calc - Crops'!$L$24:$Y$47,9,FALSE)," ")=0," ",IFERROR(VLOOKUP($K53,'Calc - Crops'!$L$24:$Y$47,9,FALSE)/$P53," "))</f>
        <v xml:space="preserve"> </v>
      </c>
      <c r="Y53" s="366" t="str">
        <f>IFERROR(VLOOKUP($C53,'Calc - Crops'!$L$24:$Y$47,2,FALSE)/1000, " ")</f>
        <v xml:space="preserve"> </v>
      </c>
      <c r="Z53" s="365" t="str">
        <f>IF(E53&lt;&gt;"",SUMIFS('Input data - Other'!$F:$F,'Input data - Other'!$B:$B,Crops!Z$6,'Input data - Other'!$D:$D,Crops!$E53),"")</f>
        <v/>
      </c>
      <c r="AA53" s="365" t="str">
        <f>IF(F53&lt;&gt;"",SUMIFS('Input data - Other'!$F:$F,'Input data - Other'!$B:$B,Crops!AA$6,'Input data - Other'!$D:$D,Crops!$E53),"")</f>
        <v/>
      </c>
    </row>
    <row r="54" spans="2:29" ht="15.75">
      <c r="B54" s="360" t="str">
        <f t="shared" ref="B54" si="28">IF(Y24=0,"\I:","DMD")</f>
        <v>DMD</v>
      </c>
      <c r="C54" s="360" t="s">
        <v>1622</v>
      </c>
      <c r="D54" s="360" t="s">
        <v>1594</v>
      </c>
      <c r="E54" s="360" t="s">
        <v>1539</v>
      </c>
      <c r="F54" s="360" t="s">
        <v>396</v>
      </c>
      <c r="G54" s="360" t="s">
        <v>752</v>
      </c>
      <c r="H54" s="360" t="s">
        <v>761</v>
      </c>
      <c r="I54" s="360" t="s">
        <v>764</v>
      </c>
      <c r="J54" s="66"/>
      <c r="K54" s="360" t="str">
        <f>IF(Y24=0,"\I:",C54)</f>
        <v>AFOCRPOFOHAGWTRE0</v>
      </c>
      <c r="L54" s="360" t="s">
        <v>1594</v>
      </c>
      <c r="M54" s="360" t="s">
        <v>1467</v>
      </c>
      <c r="N54" s="360" t="s">
        <v>1462</v>
      </c>
      <c r="O54" s="360"/>
      <c r="P54" s="368">
        <f>IF(IFERROR(VLOOKUP($K54,'Calc - Crops'!$L$24:$Y$47,8,FALSE)," ")=0," ",IFERROR(VLOOKUP($K54,'Calc - Crops'!$L$24:$Y$47,8,FALSE)/1000," "))</f>
        <v>1.0870333264462811E-3</v>
      </c>
      <c r="Q54" s="369">
        <f ca="1">IF(IFERROR(P54/(IFERROR(VLOOKUP(F54,'Calc - water'!$B$39:$G$48,6,FALSE),"")*IFERROR(VLOOKUP(E54,DefaultAFOLU!$C$32:$G$39,5,FALSE),"")),"")=0," ",IFERROR(P54/(IFERROR(VLOOKUP(F54,'Calc - water'!$B$39:$G$48,6,FALSE),"")*IFERROR(VLOOKUP(E54,DefaultAFOLU!$C$32:$G$39,5,FALSE),"")),""))</f>
        <v>10.870333264462809</v>
      </c>
      <c r="R54" s="364">
        <v>1</v>
      </c>
      <c r="S54" s="364">
        <v>4</v>
      </c>
      <c r="T54" s="364">
        <f>IF(Y54=0,Intro!$B$16+1,"")</f>
        <v>2023</v>
      </c>
      <c r="U54" s="366"/>
      <c r="V54" s="369">
        <f>IF(IFERROR(VLOOKUP($K54,'Calc - Crops'!$L$24:$Y$47,11,FALSE)," ")=0," ",IFERROR(VLOOKUP($K54,'Calc - Crops'!$L$24:$Y$47,11,FALSE)/$P54," "))</f>
        <v>7514.076578058367</v>
      </c>
      <c r="W54" s="369">
        <f>IF(IFERROR(VLOOKUP($K54,'Calc - Crops'!$L$24:$Y$47,10,FALSE)," ")=0," ",IFERROR(VLOOKUP($K54,'Calc - Crops'!$L$24:$Y$47,10,FALSE)/$P54," "))</f>
        <v>0.38465326125072991</v>
      </c>
      <c r="X54" s="369">
        <f>IF(IFERROR(VLOOKUP($K54,'Calc - Crops'!$L$24:$Y$47,9,FALSE)," ")=0," ",IFERROR(VLOOKUP($K54,'Calc - Crops'!$L$24:$Y$47,9,FALSE)/$P54," "))</f>
        <v>7.5441869113018196</v>
      </c>
      <c r="Y54" s="366">
        <f>IFERROR(VLOOKUP($C54,'Calc - Crops'!$L$24:$Y$47,2,FALSE)/1000, " ")</f>
        <v>0</v>
      </c>
      <c r="Z54" s="366">
        <f>IF(E54&lt;&gt;"",SUMIFS('Input data - Other'!$F:$F,'Input data - Other'!$B:$B,Crops!Z$6,'Input data - Other'!$D:$D,Crops!$E54),"")</f>
        <v>0.156</v>
      </c>
      <c r="AA54" s="366">
        <f>IF(F54&lt;&gt;"",SUMIFS('Input data - Other'!$F:$F,'Input data - Other'!$B:$B,Crops!AA$6,'Input data - Other'!$D:$D,Crops!$E54),"")</f>
        <v>0</v>
      </c>
    </row>
    <row r="55" spans="2:29" ht="15.75">
      <c r="B55" s="360" t="s">
        <v>766</v>
      </c>
      <c r="C55" s="360"/>
      <c r="D55" s="360"/>
      <c r="E55" s="360"/>
      <c r="F55" s="360"/>
      <c r="G55" s="360"/>
      <c r="H55" s="360"/>
      <c r="I55" s="360"/>
      <c r="J55" s="66"/>
      <c r="K55" s="360" t="str">
        <f t="shared" ref="K55" si="29">IF(Y24=0,"\I:"," ")</f>
        <v xml:space="preserve"> </v>
      </c>
      <c r="L55" s="360"/>
      <c r="M55" s="361"/>
      <c r="N55" s="360"/>
      <c r="O55" s="360" t="s">
        <v>775</v>
      </c>
      <c r="P55" s="368" t="str">
        <f>IF(IFERROR(VLOOKUP($K55,'Calc - Crops'!$L$24:$Y$47,8,FALSE)," ")=0," ",IFERROR(VLOOKUP($K55,'Calc - Crops'!$L$24:$Y$47,8,FALSE)/1000," "))</f>
        <v xml:space="preserve"> </v>
      </c>
      <c r="Q55" s="369" t="str">
        <f>IF(IFERROR(P55/(IFERROR(VLOOKUP(F55,'Calc - water'!$B$39:$G$48,6,FALSE),"")*IFERROR(VLOOKUP(E55,DefaultAFOLU!$C$32:$G$39,5,FALSE),"")),"")=0," ",IFERROR(P55/(IFERROR(VLOOKUP(F55,'Calc - water'!$B$39:$G$48,6,FALSE),"")*IFERROR(VLOOKUP(E55,DefaultAFOLU!$C$32:$G$39,5,FALSE),"")),""))</f>
        <v/>
      </c>
      <c r="R55" s="364"/>
      <c r="S55" s="364"/>
      <c r="T55" s="364" t="str">
        <f>IF(Y55=0,Intro!$B$16+1,"")</f>
        <v/>
      </c>
      <c r="U55" s="366">
        <f>IFERROR(VLOOKUP(O55,DefaultAFOLU!$D$42:$G$50,4,TRUE)," ")</f>
        <v>0.3</v>
      </c>
      <c r="V55" s="369" t="str">
        <f>IF(IFERROR(VLOOKUP($K55,'Calc - Crops'!$L$24:$Y$47,11,FALSE)," ")=0," ",IFERROR(VLOOKUP($K55,'Calc - Crops'!$L$24:$Y$47,11,FALSE)/$P55," "))</f>
        <v xml:space="preserve"> </v>
      </c>
      <c r="W55" s="369" t="str">
        <f>IF(IFERROR(VLOOKUP($K55,'Calc - Crops'!$L$24:$Y$47,10,FALSE)," ")=0," ",IFERROR(VLOOKUP($K55,'Calc - Crops'!$L$24:$Y$47,10,FALSE)/$P55," "))</f>
        <v xml:space="preserve"> </v>
      </c>
      <c r="X55" s="369" t="str">
        <f>IF(IFERROR(VLOOKUP($K55,'Calc - Crops'!$L$24:$Y$47,9,FALSE)," ")=0," ",IFERROR(VLOOKUP($K55,'Calc - Crops'!$L$24:$Y$47,9,FALSE)/$P55," "))</f>
        <v xml:space="preserve"> </v>
      </c>
      <c r="Y55" s="366" t="str">
        <f>IFERROR(VLOOKUP($C55,'Calc - Crops'!$L$24:$Y$47,2,FALSE)/1000, " ")</f>
        <v xml:space="preserve"> </v>
      </c>
      <c r="Z55" s="365" t="str">
        <f>IF(E55&lt;&gt;"",SUMIFS('Input data - Other'!$F:$F,'Input data - Other'!$B:$B,Crops!Z$6,'Input data - Other'!$D:$D,Crops!$E55),"")</f>
        <v/>
      </c>
      <c r="AA55" s="365" t="str">
        <f>IF(F55&lt;&gt;"",SUMIFS('Input data - Other'!$F:$F,'Input data - Other'!$B:$B,Crops!AA$6,'Input data - Other'!$D:$D,Crops!$E55),"")</f>
        <v/>
      </c>
    </row>
    <row r="56" spans="2:29">
      <c r="U56" s="330"/>
      <c r="X56" s="330"/>
      <c r="AA56" s="370"/>
      <c r="AB56" s="370"/>
      <c r="AC56" s="88"/>
    </row>
    <row r="57" spans="2:29" ht="15.75">
      <c r="B57" s="323" t="s">
        <v>729</v>
      </c>
      <c r="K57" s="323" t="s">
        <v>730</v>
      </c>
      <c r="U57" s="330"/>
      <c r="X57" s="330"/>
      <c r="AA57" s="370"/>
      <c r="AB57" s="370"/>
      <c r="AC57" s="88"/>
    </row>
    <row r="58" spans="2:29">
      <c r="B58" s="25" t="s">
        <v>731</v>
      </c>
      <c r="C58" s="25" t="s">
        <v>732</v>
      </c>
      <c r="D58" s="25" t="s">
        <v>733</v>
      </c>
      <c r="E58" s="25" t="s">
        <v>736</v>
      </c>
      <c r="F58" s="25" t="s">
        <v>737</v>
      </c>
      <c r="G58" s="25" t="s">
        <v>738</v>
      </c>
      <c r="K58" s="25" t="s">
        <v>732</v>
      </c>
      <c r="L58" s="25" t="s">
        <v>741</v>
      </c>
      <c r="M58" s="25" t="s">
        <v>742</v>
      </c>
      <c r="N58" s="25" t="s">
        <v>744</v>
      </c>
      <c r="O58" s="25" t="s">
        <v>745</v>
      </c>
      <c r="U58" s="330"/>
      <c r="X58" s="330"/>
      <c r="AA58" s="370"/>
      <c r="AB58" s="370"/>
      <c r="AC58" s="88"/>
    </row>
    <row r="59" spans="2:29">
      <c r="B59" s="25" t="s">
        <v>1597</v>
      </c>
      <c r="C59" s="25" t="s">
        <v>702</v>
      </c>
      <c r="D59" s="25" t="s">
        <v>703</v>
      </c>
      <c r="E59" s="25" t="s">
        <v>704</v>
      </c>
      <c r="F59" s="25" t="s">
        <v>705</v>
      </c>
      <c r="G59" s="25" t="s">
        <v>706</v>
      </c>
      <c r="K59" s="25" t="s">
        <v>750</v>
      </c>
      <c r="L59" s="317" t="s">
        <v>751</v>
      </c>
      <c r="M59" s="317" t="s">
        <v>752</v>
      </c>
      <c r="N59" s="317" t="s">
        <v>1746</v>
      </c>
      <c r="O59" s="317" t="s">
        <v>1747</v>
      </c>
      <c r="V59" s="371"/>
      <c r="X59" s="330"/>
    </row>
    <row r="60" spans="2:29" ht="15.75">
      <c r="B60" s="26" t="s">
        <v>791</v>
      </c>
      <c r="C60" s="26" t="s">
        <v>1695</v>
      </c>
      <c r="D60" s="26" t="s">
        <v>1696</v>
      </c>
      <c r="E60" s="26" t="s">
        <v>753</v>
      </c>
      <c r="F60" s="26" t="s">
        <v>1745</v>
      </c>
      <c r="G60" s="26" t="s">
        <v>764</v>
      </c>
      <c r="J60" s="66"/>
      <c r="K60" s="26" t="s">
        <v>1695</v>
      </c>
      <c r="L60" s="26" t="s">
        <v>767</v>
      </c>
      <c r="M60" s="26" t="s">
        <v>1697</v>
      </c>
      <c r="N60" s="372">
        <v>1</v>
      </c>
      <c r="O60" s="26">
        <f>VLOOKUP(L60,DefaultAFOLU!$E$64:$G$72,3,FALSE)</f>
        <v>14400</v>
      </c>
    </row>
    <row r="61" spans="2:29" ht="15.75">
      <c r="B61" s="26" t="s">
        <v>791</v>
      </c>
      <c r="C61" s="26" t="s">
        <v>1698</v>
      </c>
      <c r="D61" s="26" t="s">
        <v>1699</v>
      </c>
      <c r="E61" s="26" t="s">
        <v>753</v>
      </c>
      <c r="F61" s="26" t="s">
        <v>1745</v>
      </c>
      <c r="G61" s="26" t="s">
        <v>764</v>
      </c>
      <c r="J61" s="66"/>
      <c r="K61" s="26" t="s">
        <v>1698</v>
      </c>
      <c r="L61" s="26" t="s">
        <v>768</v>
      </c>
      <c r="M61" s="26" t="s">
        <v>1697</v>
      </c>
      <c r="N61" s="372">
        <v>1</v>
      </c>
      <c r="O61" s="26">
        <f>VLOOKUP(L61,DefaultAFOLU!$E$64:$G$72,3,FALSE)</f>
        <v>14500</v>
      </c>
    </row>
    <row r="62" spans="2:29" ht="15.75">
      <c r="B62" s="26" t="s">
        <v>791</v>
      </c>
      <c r="C62" s="26" t="s">
        <v>1700</v>
      </c>
      <c r="D62" s="26" t="s">
        <v>1701</v>
      </c>
      <c r="E62" s="26" t="s">
        <v>753</v>
      </c>
      <c r="F62" s="26" t="s">
        <v>1745</v>
      </c>
      <c r="G62" s="26" t="s">
        <v>764</v>
      </c>
      <c r="J62" s="66"/>
      <c r="K62" s="26" t="s">
        <v>1700</v>
      </c>
      <c r="L62" s="26" t="s">
        <v>769</v>
      </c>
      <c r="M62" s="26" t="s">
        <v>1702</v>
      </c>
      <c r="N62" s="372">
        <v>1</v>
      </c>
      <c r="O62" s="26">
        <f>VLOOKUP(L62,DefaultAFOLU!$E$64:$G$72,3,FALSE)</f>
        <v>14400</v>
      </c>
    </row>
    <row r="63" spans="2:29" ht="15.75">
      <c r="B63" s="26" t="s">
        <v>791</v>
      </c>
      <c r="C63" s="26" t="s">
        <v>1703</v>
      </c>
      <c r="D63" s="26" t="s">
        <v>1704</v>
      </c>
      <c r="E63" s="26" t="s">
        <v>753</v>
      </c>
      <c r="F63" s="26" t="s">
        <v>1745</v>
      </c>
      <c r="G63" s="26" t="s">
        <v>764</v>
      </c>
      <c r="J63" s="66"/>
      <c r="K63" s="26" t="s">
        <v>1703</v>
      </c>
      <c r="L63" s="26" t="s">
        <v>770</v>
      </c>
      <c r="M63" s="26" t="s">
        <v>1702</v>
      </c>
      <c r="N63" s="372">
        <v>1</v>
      </c>
      <c r="O63" s="26">
        <f>VLOOKUP(L63,DefaultAFOLU!$E$64:$G$72,3,FALSE)</f>
        <v>20000</v>
      </c>
    </row>
    <row r="64" spans="2:29" ht="15.75">
      <c r="B64" s="26" t="s">
        <v>791</v>
      </c>
      <c r="C64" s="26" t="s">
        <v>1705</v>
      </c>
      <c r="D64" s="26" t="s">
        <v>1706</v>
      </c>
      <c r="E64" s="26" t="s">
        <v>753</v>
      </c>
      <c r="F64" s="26" t="s">
        <v>1745</v>
      </c>
      <c r="G64" s="26" t="s">
        <v>764</v>
      </c>
      <c r="J64" s="66"/>
      <c r="K64" s="26" t="s">
        <v>1705</v>
      </c>
      <c r="L64" s="26" t="s">
        <v>771</v>
      </c>
      <c r="M64" s="26" t="s">
        <v>1702</v>
      </c>
      <c r="N64" s="372">
        <v>1</v>
      </c>
      <c r="O64" s="26">
        <f>VLOOKUP(L64,DefaultAFOLU!$E$64:$G$72,3,FALSE)</f>
        <v>14400</v>
      </c>
    </row>
    <row r="65" spans="2:15" ht="15.75">
      <c r="B65" s="26" t="s">
        <v>791</v>
      </c>
      <c r="C65" s="26" t="s">
        <v>1707</v>
      </c>
      <c r="D65" s="26" t="s">
        <v>1708</v>
      </c>
      <c r="E65" s="26" t="s">
        <v>753</v>
      </c>
      <c r="F65" s="26" t="s">
        <v>1745</v>
      </c>
      <c r="G65" s="26" t="s">
        <v>764</v>
      </c>
      <c r="J65" s="66"/>
      <c r="K65" s="26" t="s">
        <v>1707</v>
      </c>
      <c r="L65" s="26" t="s">
        <v>772</v>
      </c>
      <c r="M65" s="26" t="s">
        <v>1702</v>
      </c>
      <c r="N65" s="372">
        <v>1</v>
      </c>
      <c r="O65" s="26">
        <f>VLOOKUP(L65,DefaultAFOLU!$E$64:$G$72,3,FALSE)</f>
        <v>12800</v>
      </c>
    </row>
    <row r="66" spans="2:15" ht="15.75">
      <c r="B66" s="26" t="s">
        <v>791</v>
      </c>
      <c r="C66" s="26" t="s">
        <v>1709</v>
      </c>
      <c r="D66" s="26" t="s">
        <v>1710</v>
      </c>
      <c r="E66" s="26" t="s">
        <v>753</v>
      </c>
      <c r="F66" s="26" t="s">
        <v>1745</v>
      </c>
      <c r="G66" s="26" t="s">
        <v>764</v>
      </c>
      <c r="J66" s="66"/>
      <c r="K66" s="26" t="s">
        <v>1709</v>
      </c>
      <c r="L66" s="26" t="s">
        <v>773</v>
      </c>
      <c r="M66" s="26" t="s">
        <v>1596</v>
      </c>
      <c r="N66" s="372">
        <v>1</v>
      </c>
      <c r="O66" s="26">
        <f>VLOOKUP(L66,DefaultAFOLU!$E$64:$G$72,3,FALSE)</f>
        <v>14400</v>
      </c>
    </row>
    <row r="67" spans="2:15" ht="15.75">
      <c r="B67" s="26" t="s">
        <v>791</v>
      </c>
      <c r="C67" s="26" t="s">
        <v>1711</v>
      </c>
      <c r="D67" s="26" t="s">
        <v>1712</v>
      </c>
      <c r="E67" s="26" t="s">
        <v>753</v>
      </c>
      <c r="F67" s="26" t="s">
        <v>1745</v>
      </c>
      <c r="G67" s="26" t="s">
        <v>764</v>
      </c>
      <c r="J67" s="66"/>
      <c r="K67" s="26" t="s">
        <v>1711</v>
      </c>
      <c r="L67" s="26" t="s">
        <v>774</v>
      </c>
      <c r="M67" s="26" t="s">
        <v>1702</v>
      </c>
      <c r="N67" s="372">
        <v>1</v>
      </c>
      <c r="O67" s="26">
        <f>VLOOKUP(L67,DefaultAFOLU!$E$64:$G$72,3,FALSE)</f>
        <v>14400</v>
      </c>
    </row>
    <row r="68" spans="2:15" ht="15.75">
      <c r="B68" s="26" t="s">
        <v>791</v>
      </c>
      <c r="C68" s="26" t="s">
        <v>1713</v>
      </c>
      <c r="D68" s="26" t="s">
        <v>1714</v>
      </c>
      <c r="E68" s="26" t="s">
        <v>753</v>
      </c>
      <c r="F68" s="26" t="s">
        <v>1745</v>
      </c>
      <c r="G68" s="26" t="s">
        <v>764</v>
      </c>
      <c r="J68" s="66"/>
      <c r="K68" s="26" t="s">
        <v>1713</v>
      </c>
      <c r="L68" s="26" t="s">
        <v>775</v>
      </c>
      <c r="M68" s="26" t="s">
        <v>1702</v>
      </c>
      <c r="N68" s="372">
        <v>1</v>
      </c>
      <c r="O68" s="26">
        <f>VLOOKUP(L68,DefaultAFOLU!$E$64:$G$72,3,FALSE)</f>
        <v>18000</v>
      </c>
    </row>
  </sheetData>
  <phoneticPr fontId="2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6" tint="0.39997558519241921"/>
  </sheetPr>
  <dimension ref="A1:L18"/>
  <sheetViews>
    <sheetView workbookViewId="0">
      <selection activeCell="A3" sqref="A1:XFD1048576"/>
    </sheetView>
  </sheetViews>
  <sheetFormatPr defaultColWidth="8.77734375" defaultRowHeight="15"/>
  <cols>
    <col min="1" max="1" width="10.109375" style="88" customWidth="1"/>
    <col min="2" max="2" width="8.77734375" style="88" bestFit="1" customWidth="1"/>
    <col min="3" max="3" width="12.6640625" style="88" bestFit="1" customWidth="1"/>
    <col min="4" max="4" width="18.109375" style="88" bestFit="1" customWidth="1"/>
    <col min="5" max="5" width="6.33203125" style="88" bestFit="1" customWidth="1"/>
    <col min="6" max="6" width="6.33203125" style="88" customWidth="1"/>
    <col min="7" max="7" width="8.77734375" style="88" customWidth="1"/>
    <col min="8" max="8" width="15.21875" style="88" bestFit="1" customWidth="1"/>
    <col min="9" max="10" width="12.21875" style="88" bestFit="1" customWidth="1"/>
    <col min="11" max="11" width="16.33203125" style="88" bestFit="1" customWidth="1"/>
    <col min="12" max="12" width="11" style="88" bestFit="1" customWidth="1"/>
    <col min="13" max="13" width="5.21875" style="88" bestFit="1" customWidth="1"/>
    <col min="14" max="34" width="3.21875" style="88" customWidth="1"/>
    <col min="35" max="36" width="8.77734375" style="88" customWidth="1"/>
    <col min="37" max="16384" width="8.77734375" style="88"/>
  </cols>
  <sheetData>
    <row r="1" spans="1:12" s="1" customFormat="1" ht="28.5" customHeight="1">
      <c r="A1" s="1" t="s">
        <v>1816</v>
      </c>
    </row>
    <row r="3" spans="1:12" ht="15.75">
      <c r="B3" s="19" t="s">
        <v>692</v>
      </c>
      <c r="I3" s="19" t="s">
        <v>730</v>
      </c>
    </row>
    <row r="4" spans="1:12">
      <c r="B4" s="99" t="s">
        <v>693</v>
      </c>
      <c r="C4" s="99" t="s">
        <v>694</v>
      </c>
      <c r="D4" s="99" t="s">
        <v>695</v>
      </c>
      <c r="E4" s="99" t="s">
        <v>696</v>
      </c>
      <c r="F4" s="99" t="s">
        <v>697</v>
      </c>
      <c r="H4" s="99" t="s">
        <v>694</v>
      </c>
      <c r="I4" s="99" t="s">
        <v>778</v>
      </c>
      <c r="J4" s="25" t="s">
        <v>1760</v>
      </c>
    </row>
    <row r="5" spans="1:12" s="312" customFormat="1" ht="28.9" customHeight="1">
      <c r="B5" s="314" t="s">
        <v>701</v>
      </c>
      <c r="C5" s="314" t="s">
        <v>702</v>
      </c>
      <c r="D5" s="314" t="s">
        <v>703</v>
      </c>
      <c r="E5" s="314" t="s">
        <v>704</v>
      </c>
      <c r="F5" s="314"/>
      <c r="H5" s="314" t="s">
        <v>750</v>
      </c>
      <c r="I5" s="314"/>
      <c r="J5" s="315" t="s">
        <v>752</v>
      </c>
      <c r="L5" s="88"/>
    </row>
    <row r="6" spans="1:12">
      <c r="B6" s="88" t="str">
        <f>IF(H6="\I:","\I:","DEM")</f>
        <v>DEM</v>
      </c>
      <c r="C6" s="88" t="s">
        <v>1454</v>
      </c>
      <c r="D6" s="88" t="s">
        <v>1421</v>
      </c>
      <c r="E6" s="88" t="s">
        <v>752</v>
      </c>
      <c r="F6" s="88" t="s">
        <v>792</v>
      </c>
      <c r="H6" s="9" t="str">
        <f t="shared" ref="H6:H14" si="0">IF(SUM(J6:J6)=0,"\I:",C6)</f>
        <v>AFOCRPCERDEM</v>
      </c>
      <c r="I6" s="88" t="s">
        <v>302</v>
      </c>
      <c r="J6" s="159">
        <f>IFERROR(VLOOKUP($I6,'Calc - Crops'!$K$24:$O$32,5,FALSE)/1000000," ")</f>
        <v>0.58231896770000002</v>
      </c>
      <c r="K6" s="338"/>
      <c r="L6" s="339"/>
    </row>
    <row r="7" spans="1:12">
      <c r="B7" s="88" t="str">
        <f t="shared" ref="B7:B14" si="1">IF(H7="\I:","\I:","DEM")</f>
        <v>\I:</v>
      </c>
      <c r="C7" s="88" t="s">
        <v>1455</v>
      </c>
      <c r="D7" s="88" t="s">
        <v>1422</v>
      </c>
      <c r="E7" s="88" t="s">
        <v>752</v>
      </c>
      <c r="F7" s="88" t="s">
        <v>792</v>
      </c>
      <c r="H7" s="9" t="str">
        <f t="shared" si="0"/>
        <v>\I:</v>
      </c>
      <c r="I7" s="88" t="s">
        <v>372</v>
      </c>
      <c r="J7" s="159">
        <f>IFERROR(VLOOKUP($I7,'Calc - Crops'!$K$24:$O$32,5,FALSE)/1000000," ")</f>
        <v>0</v>
      </c>
      <c r="K7" s="338"/>
      <c r="L7" s="339"/>
    </row>
    <row r="8" spans="1:12">
      <c r="B8" s="88" t="str">
        <f t="shared" si="1"/>
        <v>DEM</v>
      </c>
      <c r="C8" s="88" t="s">
        <v>1456</v>
      </c>
      <c r="D8" s="88" t="s">
        <v>1423</v>
      </c>
      <c r="E8" s="88" t="s">
        <v>752</v>
      </c>
      <c r="F8" s="88" t="s">
        <v>792</v>
      </c>
      <c r="H8" s="9" t="str">
        <f t="shared" si="0"/>
        <v>AFOCRPLEGDEM</v>
      </c>
      <c r="I8" s="88" t="s">
        <v>349</v>
      </c>
      <c r="J8" s="159">
        <f>IFERROR(VLOOKUP($I8,'Calc - Crops'!$K$24:$O$32,5,FALSE)/1000000," ")</f>
        <v>1.9293970600000002E-2</v>
      </c>
      <c r="K8" s="338"/>
      <c r="L8" s="339"/>
    </row>
    <row r="9" spans="1:12">
      <c r="B9" s="88" t="str">
        <f t="shared" si="1"/>
        <v>DEM</v>
      </c>
      <c r="C9" s="88" t="s">
        <v>1457</v>
      </c>
      <c r="D9" s="88" t="s">
        <v>1424</v>
      </c>
      <c r="E9" s="88" t="s">
        <v>752</v>
      </c>
      <c r="F9" s="88" t="s">
        <v>792</v>
      </c>
      <c r="H9" s="9" t="str">
        <f t="shared" si="0"/>
        <v>AFOCRPSEEDEM</v>
      </c>
      <c r="I9" s="88" t="s">
        <v>332</v>
      </c>
      <c r="J9" s="159">
        <f>IFERROR(VLOOKUP($I9,'Calc - Crops'!$K$24:$O$32,5,FALSE)/1000000," ")</f>
        <v>4.27500018E-2</v>
      </c>
      <c r="K9" s="338"/>
      <c r="L9" s="339"/>
    </row>
    <row r="10" spans="1:12">
      <c r="B10" s="88" t="str">
        <f t="shared" si="1"/>
        <v>\I:</v>
      </c>
      <c r="C10" s="88" t="s">
        <v>1458</v>
      </c>
      <c r="D10" s="88" t="s">
        <v>1425</v>
      </c>
      <c r="E10" s="88" t="s">
        <v>752</v>
      </c>
      <c r="F10" s="88" t="s">
        <v>792</v>
      </c>
      <c r="H10" s="9" t="str">
        <f t="shared" si="0"/>
        <v>\I:</v>
      </c>
      <c r="I10" s="88" t="s">
        <v>400</v>
      </c>
      <c r="J10" s="159">
        <f>IFERROR(VLOOKUP($I10,'Calc - Crops'!$K$24:$O$32,5,FALSE)/1000000," ")</f>
        <v>0</v>
      </c>
      <c r="K10" s="338"/>
      <c r="L10" s="339"/>
    </row>
    <row r="11" spans="1:12">
      <c r="B11" s="88" t="str">
        <f t="shared" si="1"/>
        <v>DEM</v>
      </c>
      <c r="C11" s="88" t="s">
        <v>1459</v>
      </c>
      <c r="D11" s="88" t="s">
        <v>1426</v>
      </c>
      <c r="E11" s="88" t="s">
        <v>752</v>
      </c>
      <c r="F11" s="88" t="s">
        <v>792</v>
      </c>
      <c r="H11" s="9" t="str">
        <f t="shared" si="0"/>
        <v>AFOCRPVEGDEM</v>
      </c>
      <c r="I11" s="88" t="s">
        <v>384</v>
      </c>
      <c r="J11" s="159">
        <f>IFERROR(VLOOKUP($I11,'Calc - Crops'!$K$24:$O$32,5,FALSE)/1000000," ")</f>
        <v>1.45179974E-2</v>
      </c>
      <c r="K11" s="338"/>
      <c r="L11" s="339"/>
    </row>
    <row r="12" spans="1:12">
      <c r="B12" s="88" t="str">
        <f t="shared" si="1"/>
        <v>DEM</v>
      </c>
      <c r="C12" s="88" t="s">
        <v>1460</v>
      </c>
      <c r="D12" s="88" t="s">
        <v>1427</v>
      </c>
      <c r="E12" s="88" t="s">
        <v>752</v>
      </c>
      <c r="F12" s="88" t="s">
        <v>792</v>
      </c>
      <c r="H12" s="9" t="str">
        <f t="shared" si="0"/>
        <v>AFOCRPWCRDEM</v>
      </c>
      <c r="I12" s="88" t="s">
        <v>304</v>
      </c>
      <c r="J12" s="159">
        <f>IFERROR(VLOOKUP($I12,'Calc - Crops'!$K$24:$O$32,5,FALSE)/1000000," ")</f>
        <v>3.4849957000000001E-3</v>
      </c>
      <c r="K12" s="338"/>
      <c r="L12" s="339"/>
    </row>
    <row r="13" spans="1:12">
      <c r="B13" s="88" t="str">
        <f t="shared" si="1"/>
        <v>DEM</v>
      </c>
      <c r="C13" s="88" t="s">
        <v>1461</v>
      </c>
      <c r="D13" s="88" t="s">
        <v>1428</v>
      </c>
      <c r="E13" s="88" t="s">
        <v>752</v>
      </c>
      <c r="F13" s="88" t="s">
        <v>792</v>
      </c>
      <c r="H13" s="9" t="str">
        <f t="shared" si="0"/>
        <v>AFOCRPROODEM</v>
      </c>
      <c r="I13" s="88" t="s">
        <v>360</v>
      </c>
      <c r="J13" s="159">
        <f>IFERROR(VLOOKUP($I13,'Calc - Crops'!$K$24:$O$32,5,FALSE)/1000000," ")</f>
        <v>0.28586494000000001</v>
      </c>
      <c r="K13" s="338"/>
      <c r="L13" s="339"/>
    </row>
    <row r="14" spans="1:12">
      <c r="B14" s="88" t="str">
        <f t="shared" si="1"/>
        <v>DEM</v>
      </c>
      <c r="C14" s="88" t="s">
        <v>1462</v>
      </c>
      <c r="D14" s="88" t="s">
        <v>1429</v>
      </c>
      <c r="E14" s="88" t="s">
        <v>752</v>
      </c>
      <c r="F14" s="88" t="s">
        <v>792</v>
      </c>
      <c r="H14" s="9" t="str">
        <f t="shared" si="0"/>
        <v>AFOCRPHAGDEM</v>
      </c>
      <c r="I14" s="88" t="s">
        <v>396</v>
      </c>
      <c r="J14" s="159">
        <f>IFERROR(VLOOKUP($I14,'Calc - Crops'!$K$24:$O$32,5,FALSE)/1000000," ")</f>
        <v>7.0149883999999999E-3</v>
      </c>
      <c r="K14" s="340"/>
      <c r="L14" s="339"/>
    </row>
    <row r="15" spans="1:12">
      <c r="E15" s="27"/>
      <c r="F15" s="27"/>
      <c r="K15" s="338"/>
    </row>
    <row r="16" spans="1:12">
      <c r="E16" s="27"/>
      <c r="F16" s="27"/>
    </row>
    <row r="17" spans="5:6">
      <c r="E17" s="27"/>
      <c r="F17" s="27"/>
    </row>
    <row r="18" spans="5:6">
      <c r="E18" s="27"/>
      <c r="F18" s="27"/>
    </row>
  </sheetData>
  <phoneticPr fontId="2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6" tint="0.39997558519241921"/>
  </sheetPr>
  <dimension ref="A1:AC37"/>
  <sheetViews>
    <sheetView topLeftCell="P1" zoomScale="66" workbookViewId="0">
      <selection activeCell="A3" sqref="A1:XFD1048576"/>
    </sheetView>
  </sheetViews>
  <sheetFormatPr defaultColWidth="8.77734375" defaultRowHeight="15"/>
  <cols>
    <col min="1" max="1" width="14.109375" style="27" customWidth="1"/>
    <col min="2" max="2" width="13.5546875" style="27" bestFit="1" customWidth="1"/>
    <col min="3" max="3" width="22.77734375" style="27" bestFit="1" customWidth="1"/>
    <col min="4" max="4" width="39.21875" style="27" customWidth="1"/>
    <col min="5" max="5" width="14.33203125" style="27" customWidth="1"/>
    <col min="6" max="6" width="13.21875" style="27" bestFit="1" customWidth="1"/>
    <col min="7" max="7" width="12.6640625" style="27" bestFit="1" customWidth="1"/>
    <col min="8" max="8" width="12.88671875" style="27" bestFit="1" customWidth="1"/>
    <col min="9" max="9" width="8.77734375" style="27" customWidth="1"/>
    <col min="10" max="10" width="22.77734375" style="27" bestFit="1" customWidth="1"/>
    <col min="11" max="11" width="43.5546875" style="27" bestFit="1" customWidth="1"/>
    <col min="12" max="12" width="9" style="27" customWidth="1"/>
    <col min="13" max="13" width="16.21875" style="27" bestFit="1" customWidth="1"/>
    <col min="14" max="14" width="15" style="27" bestFit="1" customWidth="1"/>
    <col min="15" max="15" width="28.44140625" style="27" customWidth="1"/>
    <col min="16" max="16" width="19.5546875" style="27" bestFit="1" customWidth="1"/>
    <col min="17" max="17" width="14.5546875" style="27" bestFit="1" customWidth="1"/>
    <col min="18" max="18" width="5.6640625" style="27" customWidth="1"/>
    <col min="19" max="19" width="20.5546875" style="27" bestFit="1" customWidth="1"/>
    <col min="20" max="20" width="22" style="27" bestFit="1" customWidth="1"/>
    <col min="21" max="21" width="22.109375" style="27" bestFit="1" customWidth="1"/>
    <col min="22" max="23" width="22.109375" style="27" customWidth="1"/>
    <col min="24" max="24" width="19" style="27" customWidth="1"/>
    <col min="25" max="25" width="12" style="27" bestFit="1" customWidth="1"/>
    <col min="26" max="26" width="16" style="27" customWidth="1"/>
    <col min="27" max="29" width="26.5546875" style="27" bestFit="1" customWidth="1"/>
    <col min="30" max="30" width="1.88671875" style="27" bestFit="1" customWidth="1"/>
    <col min="31" max="31" width="4.6640625" style="27" bestFit="1" customWidth="1"/>
    <col min="32" max="32" width="8.21875" style="27" bestFit="1" customWidth="1"/>
    <col min="33" max="35" width="27.6640625" style="27" bestFit="1" customWidth="1"/>
    <col min="36" max="44" width="3.77734375" style="27" customWidth="1"/>
    <col min="45" max="46" width="8.77734375" style="27" customWidth="1"/>
    <col min="47" max="16384" width="8.77734375" style="27"/>
  </cols>
  <sheetData>
    <row r="1" spans="1:28" s="318" customFormat="1" ht="28.15" customHeight="1">
      <c r="A1" s="318" t="s">
        <v>1468</v>
      </c>
    </row>
    <row r="3" spans="1:28" ht="16.5" thickBot="1">
      <c r="B3" s="323" t="s">
        <v>729</v>
      </c>
      <c r="K3" s="323" t="s">
        <v>730</v>
      </c>
    </row>
    <row r="4" spans="1:28">
      <c r="B4" s="25" t="s">
        <v>731</v>
      </c>
      <c r="C4" s="25" t="s">
        <v>732</v>
      </c>
      <c r="D4" s="25" t="s">
        <v>733</v>
      </c>
      <c r="E4" s="25" t="s">
        <v>736</v>
      </c>
      <c r="F4" s="25" t="s">
        <v>737</v>
      </c>
      <c r="G4" s="25" t="s">
        <v>738</v>
      </c>
      <c r="H4" s="25" t="s">
        <v>739</v>
      </c>
      <c r="J4" s="25" t="s">
        <v>732</v>
      </c>
      <c r="K4" s="25" t="s">
        <v>740</v>
      </c>
      <c r="L4" s="25" t="s">
        <v>741</v>
      </c>
      <c r="M4" s="25" t="s">
        <v>742</v>
      </c>
      <c r="N4" s="25" t="s">
        <v>743</v>
      </c>
      <c r="O4" s="25" t="s">
        <v>744</v>
      </c>
      <c r="P4" s="25" t="s">
        <v>745</v>
      </c>
      <c r="Q4" s="25" t="s">
        <v>1556</v>
      </c>
      <c r="R4" s="25" t="s">
        <v>747</v>
      </c>
      <c r="S4" s="25" t="s">
        <v>748</v>
      </c>
      <c r="T4" s="25" t="s">
        <v>1551</v>
      </c>
      <c r="U4" s="25" t="s">
        <v>1757</v>
      </c>
      <c r="V4" s="25" t="s">
        <v>1758</v>
      </c>
      <c r="W4" s="25" t="s">
        <v>1759</v>
      </c>
      <c r="X4" s="25" t="s">
        <v>1601</v>
      </c>
      <c r="Z4" s="324" t="s">
        <v>780</v>
      </c>
      <c r="AA4" s="325" t="s">
        <v>780</v>
      </c>
      <c r="AB4" s="326" t="s">
        <v>780</v>
      </c>
    </row>
    <row r="5" spans="1:28" ht="28.9" customHeight="1">
      <c r="B5" s="25" t="s">
        <v>701</v>
      </c>
      <c r="C5" s="25" t="s">
        <v>702</v>
      </c>
      <c r="D5" s="25" t="s">
        <v>703</v>
      </c>
      <c r="E5" s="25" t="s">
        <v>704</v>
      </c>
      <c r="F5" s="25" t="s">
        <v>705</v>
      </c>
      <c r="G5" s="25" t="s">
        <v>706</v>
      </c>
      <c r="H5" s="320" t="s">
        <v>749</v>
      </c>
      <c r="J5" s="25" t="s">
        <v>750</v>
      </c>
      <c r="K5" s="25"/>
      <c r="L5" s="25" t="s">
        <v>751</v>
      </c>
      <c r="M5" s="25" t="s">
        <v>1868</v>
      </c>
      <c r="N5" s="25" t="s">
        <v>1874</v>
      </c>
      <c r="O5" s="25" t="s">
        <v>1873</v>
      </c>
      <c r="P5" s="25" t="s">
        <v>1872</v>
      </c>
      <c r="Q5" s="25" t="s">
        <v>756</v>
      </c>
      <c r="R5" s="25" t="s">
        <v>757</v>
      </c>
      <c r="S5" s="25" t="s">
        <v>1871</v>
      </c>
      <c r="T5" s="25" t="s">
        <v>1870</v>
      </c>
      <c r="U5" s="25" t="s">
        <v>1870</v>
      </c>
      <c r="V5" s="25" t="s">
        <v>1869</v>
      </c>
      <c r="W5" s="25" t="s">
        <v>1868</v>
      </c>
      <c r="X5" s="317" t="s">
        <v>1867</v>
      </c>
      <c r="Z5" s="327"/>
      <c r="AA5" s="328"/>
      <c r="AB5" s="329"/>
    </row>
    <row r="6" spans="1:28">
      <c r="B6" s="27" t="str">
        <f t="shared" ref="B6:B35" si="0">IF(SUM(W6:W6)=0,"\I:","DMD")</f>
        <v>\I:</v>
      </c>
      <c r="C6" s="27" t="s">
        <v>1508</v>
      </c>
      <c r="D6" s="27" t="s">
        <v>1469</v>
      </c>
      <c r="E6" s="27" t="s">
        <v>1874</v>
      </c>
      <c r="F6" s="27" t="s">
        <v>1868</v>
      </c>
      <c r="G6" s="27" t="s">
        <v>764</v>
      </c>
      <c r="H6" s="27" t="s">
        <v>765</v>
      </c>
      <c r="J6" s="27" t="str">
        <f t="shared" ref="J6:J22" si="1">IF(SUM(W6:W6)=0,"\I:",C6)</f>
        <v>\I:</v>
      </c>
      <c r="K6" s="27" t="s">
        <v>1469</v>
      </c>
      <c r="L6" s="27" t="s">
        <v>1467</v>
      </c>
      <c r="M6" s="27" t="s">
        <v>1495</v>
      </c>
      <c r="O6" s="27">
        <v>1</v>
      </c>
      <c r="P6" s="27" cm="1">
        <f t="array" ref="P6">IFERROR(1/INDEX('Calc - water'!G:G, MATCH(1, (Z6='Calc - water'!B:B)*(AA6='Calc - water'!C:C), 0)),0)</f>
        <v>60.882800608828013</v>
      </c>
      <c r="Q6" s="27">
        <v>1</v>
      </c>
      <c r="R6" s="27">
        <v>10</v>
      </c>
      <c r="T6" s="330" t="str">
        <f>IFERROR(IF(VLOOKUP($Z6,'Calculations - livestock '!$A$5:$M$17,4,FALSE)= 0, "",1000*VLOOKUP($Z6,'Calculations - livestock '!$A$5:$M$17,4,FALSE)), " ")</f>
        <v/>
      </c>
      <c r="U6" s="330" t="str">
        <f>IF($S7=0,IFERROR(IF(VLOOKUP($Z6,'Calculations - livestock '!$A$5:$M$17,6,FALSE)= 0, "",1000*VLOOKUP($Z6,'Calculations - livestock '!$A$5:$M$17,6,FALSE)), " "),"")</f>
        <v/>
      </c>
      <c r="V6" s="330" t="str">
        <f>IF($S7=0,IFERROR(IF(VLOOKUP($Z6,'Calculations - livestock '!$A$5:$M$17,9,FALSE)= 0, "",1000*VLOOKUP($Z6,'Calculations - livestock '!$A$5:$M$17,9,FALSE)), " "),"")</f>
        <v/>
      </c>
      <c r="W6" s="330" t="str">
        <f>IFERROR(IF(VLOOKUP($Z6,'Calculations - livestock '!$A:$B,2,FALSE)/1000*$AB6=0,"",VLOOKUP($Z6,'Calculations - livestock '!$A:$B,2,FALSE)/1000*$AB6)," ")</f>
        <v/>
      </c>
      <c r="X6" s="330">
        <f>IF(AA6&lt;&gt;"",SUMIFS(DefaultAFOLU!$G:$G,DefaultAFOLU!$D:$D,Livestock!AA6,DefaultAFOLU!$B:$B,Livestock!X$4,DefaultAFOLU!$C:$C,Livestock!Z6),"")</f>
        <v>1.0000000000000001E-5</v>
      </c>
      <c r="Y6" s="330"/>
      <c r="Z6" s="331" t="s">
        <v>305</v>
      </c>
      <c r="AA6" s="332" t="s">
        <v>784</v>
      </c>
      <c r="AB6" s="333">
        <f>INDEX('InputCritical-yearless'!$C$12:$N$13, MATCH(AA6, 'InputCritical-yearless'!$B$12:$B$13, 0), MATCH(LEFT(Z6, 3), 'InputCritical-yearless'!$C$11:$N$11, 0))</f>
        <v>0.5</v>
      </c>
    </row>
    <row r="7" spans="1:28">
      <c r="B7" s="27" t="str">
        <f t="shared" si="0"/>
        <v>\I:</v>
      </c>
      <c r="C7" s="27" t="s">
        <v>1509</v>
      </c>
      <c r="D7" s="27" t="s">
        <v>1470</v>
      </c>
      <c r="E7" s="27" t="s">
        <v>1874</v>
      </c>
      <c r="F7" s="27" t="s">
        <v>1868</v>
      </c>
      <c r="G7" s="27" t="s">
        <v>764</v>
      </c>
      <c r="H7" s="27" t="s">
        <v>765</v>
      </c>
      <c r="J7" s="27" t="str">
        <f t="shared" si="1"/>
        <v>\I:</v>
      </c>
      <c r="K7" s="27" t="s">
        <v>1470</v>
      </c>
      <c r="L7" s="27" t="s">
        <v>1467</v>
      </c>
      <c r="M7" s="27" t="s">
        <v>1496</v>
      </c>
      <c r="O7" s="27">
        <v>1</v>
      </c>
      <c r="P7" s="27" cm="1">
        <f t="array" ref="P7">IFERROR(1/INDEX('Calc - water'!G:G, MATCH(1, (Z7='Calc - water'!B:B)*(AA7='Calc - water'!C:C), 0)),0)</f>
        <v>39.138943248532293</v>
      </c>
      <c r="Q7" s="27">
        <v>1</v>
      </c>
      <c r="R7" s="27">
        <v>10</v>
      </c>
      <c r="T7" s="330" t="str">
        <f>IFERROR(IF(VLOOKUP($Z7,'Calculations - livestock '!$A$5:$M$17,4,FALSE)= 0, "",1000*VLOOKUP($Z7,'Calculations - livestock '!$A$5:$M$17,4,FALSE)), " ")</f>
        <v/>
      </c>
      <c r="U7" s="330" t="str">
        <f>IF($S8=0,IFERROR(IF(VLOOKUP($Z7,'Calculations - livestock '!$A$5:$M$17,6,FALSE)= 0, "",1000*VLOOKUP($Z7,'Calculations - livestock '!$A$5:$M$17,6,FALSE)), " "),"")</f>
        <v/>
      </c>
      <c r="V7" s="330" t="str">
        <f>IF($S8=0,IFERROR(IF(VLOOKUP($Z7,'Calculations - livestock '!$A$5:$M$17,9,FALSE)= 0, "",1000*VLOOKUP($Z7,'Calculations - livestock '!$A$5:$M$17,9,FALSE)), " "),"")</f>
        <v/>
      </c>
      <c r="W7" s="330" t="str">
        <f>IFERROR(IF(VLOOKUP($Z7,'Calculations - livestock '!$A:$B,2,FALSE)/1000*$AB7=0,"",VLOOKUP($Z7,'Calculations - livestock '!$A:$B,2,FALSE)/1000*$AB7)," ")</f>
        <v/>
      </c>
      <c r="X7" s="330">
        <f>IF(AA7&lt;&gt;"",SUMIFS(DefaultAFOLU!$G:$G,DefaultAFOLU!$D:$D,Livestock!AA7,DefaultAFOLU!$B:$B,Livestock!X$4,DefaultAFOLU!$C:$C,Livestock!Z7),"")</f>
        <v>1.0000000000000001E-5</v>
      </c>
      <c r="Y7" s="330"/>
      <c r="Z7" s="331" t="s">
        <v>345</v>
      </c>
      <c r="AA7" s="332" t="s">
        <v>784</v>
      </c>
      <c r="AB7" s="333">
        <f>INDEX('InputCritical-yearless'!$C$12:$N$13, MATCH(AA7, 'InputCritical-yearless'!$B$12:$B$13, 0), MATCH(LEFT(Z7, 3), 'InputCritical-yearless'!$C$11:$N$11, 0))</f>
        <v>0.5</v>
      </c>
    </row>
    <row r="8" spans="1:28">
      <c r="B8" s="27" t="str">
        <f t="shared" si="0"/>
        <v>\I:</v>
      </c>
      <c r="C8" s="27" t="s">
        <v>1510</v>
      </c>
      <c r="D8" s="27" t="s">
        <v>1471</v>
      </c>
      <c r="E8" s="27" t="s">
        <v>1874</v>
      </c>
      <c r="F8" s="27" t="s">
        <v>1868</v>
      </c>
      <c r="G8" s="27" t="s">
        <v>764</v>
      </c>
      <c r="H8" s="27" t="s">
        <v>765</v>
      </c>
      <c r="J8" s="27" t="str">
        <f t="shared" si="1"/>
        <v>\I:</v>
      </c>
      <c r="K8" s="27" t="s">
        <v>1471</v>
      </c>
      <c r="L8" s="27" t="s">
        <v>1467</v>
      </c>
      <c r="M8" s="27" t="s">
        <v>1497</v>
      </c>
      <c r="O8" s="27">
        <v>1</v>
      </c>
      <c r="P8" s="27" cm="1">
        <f t="array" ref="P8">IFERROR(1/INDEX('Calc - water'!G:G, MATCH(1, (Z8='Calc - water'!B:B)*(AA8='Calc - water'!C:C), 0)),0)</f>
        <v>117.41223435481977</v>
      </c>
      <c r="Q8" s="27">
        <v>1</v>
      </c>
      <c r="R8" s="27">
        <v>10</v>
      </c>
      <c r="T8" s="330" t="str">
        <f>IFERROR(IF(VLOOKUP($Z8,'Calculations - livestock '!$A$5:$M$17,4,FALSE)= 0, "",1000*VLOOKUP($Z8,'Calculations - livestock '!$A$5:$M$17,4,FALSE)), " ")</f>
        <v/>
      </c>
      <c r="U8" s="330" t="str">
        <f>IF($S9=0,IFERROR(IF(VLOOKUP($Z8,'Calculations - livestock '!$A$5:$M$17,6,FALSE)= 0, "",1000*VLOOKUP($Z8,'Calculations - livestock '!$A$5:$M$17,6,FALSE)), " "),"")</f>
        <v/>
      </c>
      <c r="V8" s="330" t="str">
        <f>IF($S9=0,IFERROR(IF(VLOOKUP($Z8,'Calculations - livestock '!$A$5:$M$17,9,FALSE)= 0, "",1000*VLOOKUP($Z8,'Calculations - livestock '!$A$5:$M$17,9,FALSE)), " "),"")</f>
        <v/>
      </c>
      <c r="W8" s="330" t="str">
        <f>IFERROR(IF(VLOOKUP($Z8,'Calculations - livestock '!$A:$B,2,FALSE)/1000*$AB8=0,"",VLOOKUP($Z8,'Calculations - livestock '!$A:$B,2,FALSE)/1000*$AB8)," ")</f>
        <v/>
      </c>
      <c r="X8" s="330">
        <f>IF(AA8&lt;&gt;"",SUMIFS(DefaultAFOLU!$G:$G,DefaultAFOLU!$D:$D,Livestock!AA8,DefaultAFOLU!$B:$B,Livestock!X$4,DefaultAFOLU!$C:$C,Livestock!Z8),"")</f>
        <v>1.0000000000000001E-5</v>
      </c>
      <c r="Y8" s="330"/>
      <c r="Z8" s="331" t="s">
        <v>311</v>
      </c>
      <c r="AA8" s="332" t="s">
        <v>784</v>
      </c>
      <c r="AB8" s="333">
        <f>INDEX('InputCritical-yearless'!$C$12:$N$13, MATCH(AA8, 'InputCritical-yearless'!$B$12:$B$13, 0), MATCH(LEFT(Z8, 3), 'InputCritical-yearless'!$C$11:$N$11, 0))</f>
        <v>0.5</v>
      </c>
    </row>
    <row r="9" spans="1:28">
      <c r="B9" s="27" t="str">
        <f t="shared" si="0"/>
        <v>DMD</v>
      </c>
      <c r="C9" s="27" t="s">
        <v>1511</v>
      </c>
      <c r="D9" s="27" t="s">
        <v>1472</v>
      </c>
      <c r="E9" s="27" t="s">
        <v>1874</v>
      </c>
      <c r="F9" s="27" t="s">
        <v>1868</v>
      </c>
      <c r="G9" s="27" t="s">
        <v>764</v>
      </c>
      <c r="H9" s="27" t="s">
        <v>765</v>
      </c>
      <c r="J9" s="27" t="str">
        <f t="shared" si="1"/>
        <v>AFOLIVGRSCADWTRE0</v>
      </c>
      <c r="K9" s="27" t="s">
        <v>1472</v>
      </c>
      <c r="L9" s="27" t="s">
        <v>1467</v>
      </c>
      <c r="M9" s="27" t="s">
        <v>1498</v>
      </c>
      <c r="O9" s="27">
        <v>1</v>
      </c>
      <c r="P9" s="27" cm="1">
        <f t="array" ref="P9">IFERROR(1/INDEX('Calc - water'!G:G, MATCH(1, (Z9='Calc - water'!B:B)*(AA9='Calc - water'!C:C), 0)),0)</f>
        <v>58.72586890869141</v>
      </c>
      <c r="Q9" s="27">
        <v>1</v>
      </c>
      <c r="R9" s="27">
        <v>10</v>
      </c>
      <c r="T9" s="330">
        <f>IFERROR(IF(VLOOKUP($Z9,'Calculations - livestock '!$A$5:$M$17,4,FALSE)= 0, "",1000*VLOOKUP($Z9,'Calculations - livestock '!$A$5:$M$17,4,FALSE)), " ")</f>
        <v>0.11700003359424865</v>
      </c>
      <c r="U9" s="330">
        <f>IF($S10=0,IFERROR(IF(VLOOKUP($Z9,'Calculations - livestock '!$A$5:$M$17,6,FALSE)= 0, "",1000*VLOOKUP($Z9,'Calculations - livestock '!$A$5:$M$17,6,FALSE)), " "),"")</f>
        <v>2.1000100782745994E-2</v>
      </c>
      <c r="V9" s="330">
        <f>IF($S10=0,IFERROR(IF(VLOOKUP($Z9,'Calculations - livestock '!$A$5:$M$17,9,FALSE)= 0, "",1000*VLOOKUP($Z9,'Calculations - livestock '!$A$5:$M$17,9,FALSE)), " "),"")</f>
        <v>1.0293277790842208E-3</v>
      </c>
      <c r="W9" s="330">
        <f>IFERROR(IF(VLOOKUP($Z9,'Calculations - livestock '!$A:$B,2,FALSE)/1000*$AB9=0,"",VLOOKUP($Z9,'Calculations - livestock '!$A:$B,2,FALSE)/1000*$AB9)," ")</f>
        <v>148.83500000000001</v>
      </c>
      <c r="X9" s="330">
        <f>IF(AA9&lt;&gt;"",SUMIFS(DefaultAFOLU!$G:$G,DefaultAFOLU!$D:$D,Livestock!AA9,DefaultAFOLU!$B:$B,Livestock!X$4,DefaultAFOLU!$C:$C,Livestock!Z9),"")</f>
        <v>1.0000000000000001E-5</v>
      </c>
      <c r="Y9" s="330"/>
      <c r="Z9" s="331" t="s">
        <v>315</v>
      </c>
      <c r="AA9" s="332" t="s">
        <v>784</v>
      </c>
      <c r="AB9" s="333">
        <f>INDEX('InputCritical-yearless'!$C$12:$N$13, MATCH(AA9, 'InputCritical-yearless'!$B$12:$B$13, 0), MATCH(LEFT(Z9, 3), 'InputCritical-yearless'!$C$11:$N$11, 0))</f>
        <v>0.5</v>
      </c>
    </row>
    <row r="10" spans="1:28">
      <c r="B10" s="27" t="str">
        <f t="shared" si="0"/>
        <v>DMD</v>
      </c>
      <c r="C10" s="27" t="s">
        <v>1512</v>
      </c>
      <c r="D10" s="27" t="s">
        <v>1473</v>
      </c>
      <c r="E10" s="27" t="s">
        <v>1874</v>
      </c>
      <c r="F10" s="27" t="s">
        <v>1868</v>
      </c>
      <c r="G10" s="27" t="s">
        <v>764</v>
      </c>
      <c r="H10" s="27" t="s">
        <v>765</v>
      </c>
      <c r="J10" s="27" t="str">
        <f t="shared" si="1"/>
        <v>AFOLIVGRSCANWTRE0</v>
      </c>
      <c r="K10" s="27" t="s">
        <v>1473</v>
      </c>
      <c r="L10" s="27" t="s">
        <v>1467</v>
      </c>
      <c r="M10" s="27" t="s">
        <v>1499</v>
      </c>
      <c r="O10" s="27">
        <v>1</v>
      </c>
      <c r="P10" s="27" cm="1">
        <f t="array" ref="P10">IFERROR(1/INDEX('Calc - water'!G:G, MATCH(1, (Z10='Calc - water'!B:B)*(AA10='Calc - water'!C:C), 0)),0)</f>
        <v>93.961390253906259</v>
      </c>
      <c r="Q10" s="27">
        <v>1</v>
      </c>
      <c r="R10" s="27">
        <v>10</v>
      </c>
      <c r="T10" s="330">
        <f>IFERROR(IF(VLOOKUP($Z10,'Calculations - livestock '!$A$5:$M$17,4,FALSE)= 0, "",1000*VLOOKUP($Z10,'Calculations - livestock '!$A$5:$M$17,4,FALSE)), " ")</f>
        <v>5.7000036600541683E-2</v>
      </c>
      <c r="U10" s="330">
        <f>IF($S11=0,IFERROR(IF(VLOOKUP($Z10,'Calculations - livestock '!$A$5:$M$17,6,FALSE)= 0, "",1000*VLOOKUP($Z10,'Calculations - livestock '!$A$5:$M$17,6,FALSE)), " "),"")</f>
        <v>6.000018300270844E-3</v>
      </c>
      <c r="V10" s="330">
        <f>IF($S11=0,IFERROR(IF(VLOOKUP($Z10,'Calculations - livestock '!$A$5:$M$17,9,FALSE)= 0, "",1000*VLOOKUP($Z10,'Calculations - livestock '!$A$5:$M$17,9,FALSE)), " "),"")</f>
        <v>4.0269745992240684E-4</v>
      </c>
      <c r="W10" s="330">
        <f>IFERROR(IF(VLOOKUP($Z10,'Calculations - livestock '!$A:$B,2,FALSE)/1000*$AB10=0,"",VLOOKUP($Z10,'Calculations - livestock '!$A:$B,2,FALSE)/1000*$AB10)," ")</f>
        <v>546.44000000000005</v>
      </c>
      <c r="X10" s="330">
        <f>IF(AA10&lt;&gt;"",SUMIFS(DefaultAFOLU!$G:$G,DefaultAFOLU!$D:$D,Livestock!AA10,DefaultAFOLU!$B:$B,Livestock!X$4,DefaultAFOLU!$C:$C,Livestock!Z10),"")</f>
        <v>1.0000000000000001E-5</v>
      </c>
      <c r="Y10" s="330"/>
      <c r="Z10" s="331" t="s">
        <v>322</v>
      </c>
      <c r="AA10" s="332" t="s">
        <v>784</v>
      </c>
      <c r="AB10" s="333">
        <f>INDEX('InputCritical-yearless'!$C$12:$N$13, MATCH(AA10, 'InputCritical-yearless'!$B$12:$B$13, 0), MATCH(LEFT(Z10, 3), 'InputCritical-yearless'!$C$11:$N$11, 0))</f>
        <v>0.5</v>
      </c>
    </row>
    <row r="11" spans="1:28">
      <c r="B11" s="27" t="str">
        <f t="shared" si="0"/>
        <v>DMD</v>
      </c>
      <c r="C11" s="27" t="s">
        <v>1513</v>
      </c>
      <c r="D11" s="27" t="s">
        <v>1474</v>
      </c>
      <c r="E11" s="27" t="s">
        <v>1874</v>
      </c>
      <c r="F11" s="27" t="s">
        <v>1868</v>
      </c>
      <c r="G11" s="27" t="s">
        <v>764</v>
      </c>
      <c r="H11" s="27" t="s">
        <v>765</v>
      </c>
      <c r="J11" s="27" t="str">
        <f t="shared" si="1"/>
        <v>AFOLIVGRSGOAWTRE0</v>
      </c>
      <c r="K11" s="27" t="s">
        <v>1474</v>
      </c>
      <c r="L11" s="27" t="s">
        <v>1467</v>
      </c>
      <c r="M11" s="27" t="s">
        <v>1500</v>
      </c>
      <c r="O11" s="27">
        <v>1</v>
      </c>
      <c r="P11" s="27" cm="1">
        <f t="array" ref="P11">IFERROR(1/INDEX('Calc - water'!G:G, MATCH(1, (Z11='Calc - water'!B:B)*(AA11='Calc - water'!C:C), 0)),0)</f>
        <v>469.80695126953128</v>
      </c>
      <c r="Q11" s="27">
        <v>1</v>
      </c>
      <c r="R11" s="27">
        <v>10</v>
      </c>
      <c r="T11" s="330">
        <f>IFERROR(IF(VLOOKUP($Z11,'Calculations - livestock '!$A$5:$M$17,4,FALSE)= 0, "",1000*VLOOKUP($Z11,'Calculations - livestock '!$A$5:$M$17,4,FALSE)), " ")</f>
        <v>4.9999999999999992E-3</v>
      </c>
      <c r="U11" s="330">
        <f>IF($S12=0,IFERROR(IF(VLOOKUP($Z11,'Calculations - livestock '!$A$5:$M$17,6,FALSE)= 0, "",1000*VLOOKUP($Z11,'Calculations - livestock '!$A$5:$M$17,6,FALSE)), " "),"")</f>
        <v>1.3333333333333334E-4</v>
      </c>
      <c r="V11" s="330">
        <f>IF($S12=0,IFERROR(IF(VLOOKUP($Z11,'Calculations - livestock '!$A$5:$M$17,9,FALSE)= 0, "",1000*VLOOKUP($Z11,'Calculations - livestock '!$A$5:$M$17,9,FALSE)), " "),"")</f>
        <v>8.3333333333333337E-6</v>
      </c>
      <c r="W11" s="330">
        <f>IFERROR(IF(VLOOKUP($Z11,'Calculations - livestock '!$A:$B,2,FALSE)/1000*$AB11=0,"",VLOOKUP($Z11,'Calculations - livestock '!$A:$B,2,FALSE)/1000*$AB11)," ")</f>
        <v>6</v>
      </c>
      <c r="X11" s="330">
        <f>IF(AA11&lt;&gt;"",SUMIFS(DefaultAFOLU!$G:$G,DefaultAFOLU!$D:$D,Livestock!AA11,DefaultAFOLU!$B:$B,Livestock!X$4,DefaultAFOLU!$C:$C,Livestock!Z11),"")</f>
        <v>1.0000000000000001E-5</v>
      </c>
      <c r="Y11" s="330"/>
      <c r="Z11" s="331" t="s">
        <v>328</v>
      </c>
      <c r="AA11" s="332" t="s">
        <v>784</v>
      </c>
      <c r="AB11" s="333">
        <f>INDEX('InputCritical-yearless'!$C$12:$N$13, MATCH(AA11, 'InputCritical-yearless'!$B$12:$B$13, 0), MATCH(LEFT(Z11, 3), 'InputCritical-yearless'!$C$11:$N$11, 0))</f>
        <v>0.5</v>
      </c>
    </row>
    <row r="12" spans="1:28">
      <c r="B12" s="27" t="str">
        <f t="shared" si="0"/>
        <v>DMD</v>
      </c>
      <c r="C12" s="27" t="s">
        <v>1514</v>
      </c>
      <c r="D12" s="27" t="s">
        <v>1475</v>
      </c>
      <c r="E12" s="27" t="s">
        <v>1874</v>
      </c>
      <c r="F12" s="27" t="s">
        <v>1868</v>
      </c>
      <c r="G12" s="27" t="s">
        <v>764</v>
      </c>
      <c r="H12" s="27" t="s">
        <v>765</v>
      </c>
      <c r="J12" s="27" t="str">
        <f t="shared" si="1"/>
        <v>AFOLIVGRSHORWTRE0</v>
      </c>
      <c r="K12" s="27" t="s">
        <v>1475</v>
      </c>
      <c r="L12" s="27" t="s">
        <v>1467</v>
      </c>
      <c r="M12" s="27" t="s">
        <v>1501</v>
      </c>
      <c r="O12" s="27">
        <v>1</v>
      </c>
      <c r="P12" s="27" cm="1">
        <f t="array" ref="P12">IFERROR(1/INDEX('Calc - water'!G:G, MATCH(1, (Z12='Calc - water'!B:B)*(AA12='Calc - water'!C:C), 0)),0)</f>
        <v>104.40154472656251</v>
      </c>
      <c r="Q12" s="27">
        <v>1</v>
      </c>
      <c r="R12" s="27">
        <v>10</v>
      </c>
      <c r="T12" s="330">
        <f>IFERROR(IF(VLOOKUP($Z12,'Calculations - livestock '!$A$5:$M$17,4,FALSE)= 0, "",1000*VLOOKUP($Z12,'Calculations - livestock '!$A$5:$M$17,4,FALSE)), " ")</f>
        <v>1.799992499249925E-2</v>
      </c>
      <c r="U12" s="330">
        <f>IF($S13=0,IFERROR(IF(VLOOKUP($Z12,'Calculations - livestock '!$A$5:$M$17,6,FALSE)= 0, "",1000*VLOOKUP($Z12,'Calculations - livestock '!$A$5:$M$17,6,FALSE)), " "),"")</f>
        <v>1.5601560156015602E-3</v>
      </c>
      <c r="V12" s="330">
        <f>IF($S13=0,IFERROR(IF(VLOOKUP($Z12,'Calculations - livestock '!$A$5:$M$17,9,FALSE)= 0, "",1000*VLOOKUP($Z12,'Calculations - livestock '!$A$5:$M$17,9,FALSE)), " "),"")</f>
        <v>1.1251125112511251E-5</v>
      </c>
      <c r="W12" s="330">
        <f>IFERROR(IF(VLOOKUP($Z12,'Calculations - livestock '!$A:$B,2,FALSE)/1000*$AB12=0,"",VLOOKUP($Z12,'Calculations - livestock '!$A:$B,2,FALSE)/1000*$AB12)," ")</f>
        <v>53.328000000000003</v>
      </c>
      <c r="X12" s="330">
        <f>IF(AA12&lt;&gt;"",SUMIFS(DefaultAFOLU!$G:$G,DefaultAFOLU!$D:$D,Livestock!AA12,DefaultAFOLU!$B:$B,Livestock!X$4,DefaultAFOLU!$C:$C,Livestock!Z12),"")</f>
        <v>1.0000000000000001E-5</v>
      </c>
      <c r="Y12" s="330"/>
      <c r="Z12" s="331" t="s">
        <v>334</v>
      </c>
      <c r="AA12" s="332" t="s">
        <v>784</v>
      </c>
      <c r="AB12" s="333">
        <f>INDEX('InputCritical-yearless'!$C$12:$N$13, MATCH(AA12, 'InputCritical-yearless'!$B$12:$B$13, 0), MATCH(LEFT(Z12, 3), 'InputCritical-yearless'!$C$11:$N$11, 0))</f>
        <v>0.5</v>
      </c>
    </row>
    <row r="13" spans="1:28">
      <c r="B13" s="27" t="str">
        <f t="shared" si="0"/>
        <v>\I:</v>
      </c>
      <c r="C13" s="27" t="s">
        <v>1515</v>
      </c>
      <c r="D13" s="27" t="s">
        <v>1476</v>
      </c>
      <c r="E13" s="27" t="s">
        <v>1874</v>
      </c>
      <c r="F13" s="27" t="s">
        <v>1868</v>
      </c>
      <c r="G13" s="27" t="s">
        <v>764</v>
      </c>
      <c r="H13" s="27" t="s">
        <v>765</v>
      </c>
      <c r="J13" s="27" t="str">
        <f t="shared" si="1"/>
        <v>\I:</v>
      </c>
      <c r="K13" s="27" t="s">
        <v>1476</v>
      </c>
      <c r="L13" s="27" t="s">
        <v>1467</v>
      </c>
      <c r="M13" s="27" t="s">
        <v>1502</v>
      </c>
      <c r="O13" s="27">
        <v>1</v>
      </c>
      <c r="P13" s="27" cm="1">
        <f t="array" ref="P13">IFERROR(1/INDEX('Calc - water'!G:G, MATCH(1, (Z13='Calc - water'!B:B)*(AA13='Calc - water'!C:C), 0)),0)</f>
        <v>684.93150684931516</v>
      </c>
      <c r="Q13" s="27">
        <v>1</v>
      </c>
      <c r="R13" s="27">
        <v>10</v>
      </c>
      <c r="T13" s="330" t="str">
        <f>IFERROR(IF(VLOOKUP($Z13,'Calculations - livestock '!$A$5:$M$17,4,FALSE)= 0, "",1000*VLOOKUP($Z13,'Calculations - livestock '!$A$5:$M$17,4,FALSE)), " ")</f>
        <v/>
      </c>
      <c r="U13" s="330" t="str">
        <f>IF($S14=0,IFERROR(IF(VLOOKUP($Z13,'Calculations - livestock '!$A$5:$M$17,6,FALSE)= 0, "",1000*VLOOKUP($Z13,'Calculations - livestock '!$A$5:$M$17,6,FALSE)), " "),"")</f>
        <v/>
      </c>
      <c r="V13" s="330" t="str">
        <f>IF($S14=0,IFERROR(IF(VLOOKUP($Z13,'Calculations - livestock '!$A$5:$M$17,9,FALSE)= 0, "",1000*VLOOKUP($Z13,'Calculations - livestock '!$A$5:$M$17,9,FALSE)), " "),"")</f>
        <v/>
      </c>
      <c r="W13" s="330" t="str">
        <f>IFERROR(IF(VLOOKUP($Z13,'Calculations - livestock '!$A:$B,2,FALSE)/1000*$AB13=0,"",VLOOKUP($Z13,'Calculations - livestock '!$A:$B,2,FALSE)/1000*$AB13)," ")</f>
        <v/>
      </c>
      <c r="X13" s="330">
        <f>IF(AA13&lt;&gt;"",SUMIFS(DefaultAFOLU!$G:$G,DefaultAFOLU!$D:$D,Livestock!AA13,DefaultAFOLU!$B:$B,Livestock!X$4,DefaultAFOLU!$C:$C,Livestock!Z13),"")</f>
        <v>1.0000000000000001E-5</v>
      </c>
      <c r="Y13" s="330"/>
      <c r="Z13" s="331" t="s">
        <v>361</v>
      </c>
      <c r="AA13" s="332" t="s">
        <v>784</v>
      </c>
      <c r="AB13" s="333">
        <f>INDEX('InputCritical-yearless'!$C$12:$N$13, MATCH(AA13, 'InputCritical-yearless'!$B$12:$B$13, 0), MATCH(LEFT(Z13, 3), 'InputCritical-yearless'!$C$11:$N$11, 0))</f>
        <v>0.5</v>
      </c>
    </row>
    <row r="14" spans="1:28">
      <c r="B14" s="27" t="str">
        <f t="shared" si="0"/>
        <v>\I:</v>
      </c>
      <c r="C14" s="27" t="s">
        <v>1516</v>
      </c>
      <c r="D14" s="27" t="s">
        <v>1477</v>
      </c>
      <c r="E14" s="27" t="s">
        <v>1874</v>
      </c>
      <c r="F14" s="27" t="s">
        <v>1868</v>
      </c>
      <c r="G14" s="27" t="s">
        <v>764</v>
      </c>
      <c r="H14" s="27" t="s">
        <v>765</v>
      </c>
      <c r="J14" s="27" t="str">
        <f t="shared" si="1"/>
        <v>\I:</v>
      </c>
      <c r="K14" s="27" t="s">
        <v>1477</v>
      </c>
      <c r="L14" s="27" t="s">
        <v>1467</v>
      </c>
      <c r="M14" s="27" t="s">
        <v>1503</v>
      </c>
      <c r="O14" s="27">
        <v>1</v>
      </c>
      <c r="P14" s="27" cm="1">
        <f t="array" ref="P14">IFERROR(1/INDEX('Calc - water'!G:G, MATCH(1, (Z14='Calc - water'!B:B)*(AA14='Calc - water'!C:C), 0)),0)</f>
        <v>60.882800608828013</v>
      </c>
      <c r="Q14" s="27">
        <v>1</v>
      </c>
      <c r="R14" s="27">
        <v>10</v>
      </c>
      <c r="T14" s="330" t="str">
        <f>IFERROR(IF(VLOOKUP($Z14,'Calculations - livestock '!$A$5:$M$17,4,FALSE)= 0, "",1000*VLOOKUP($Z14,'Calculations - livestock '!$A$5:$M$17,4,FALSE)), " ")</f>
        <v/>
      </c>
      <c r="U14" s="330" t="str">
        <f>IF($S15=0,IFERROR(IF(VLOOKUP($Z14,'Calculations - livestock '!$A$5:$M$17,6,FALSE)= 0, "",1000*VLOOKUP($Z14,'Calculations - livestock '!$A$5:$M$17,6,FALSE)), " "),"")</f>
        <v/>
      </c>
      <c r="V14" s="330" t="str">
        <f>IF($S15=0,IFERROR(IF(VLOOKUP($Z14,'Calculations - livestock '!$A$5:$M$17,9,FALSE)= 0, "",1000*VLOOKUP($Z14,'Calculations - livestock '!$A$5:$M$17,9,FALSE)), " "),"")</f>
        <v/>
      </c>
      <c r="W14" s="330" t="str">
        <f>IFERROR(IF(VLOOKUP($Z14,'Calculations - livestock '!$A:$B,2,FALSE)/1000*$AB14=0,"",VLOOKUP($Z14,'Calculations - livestock '!$A:$B,2,FALSE)/1000*$AB14)," ")</f>
        <v/>
      </c>
      <c r="X14" s="330">
        <f>IF(AA14&lt;&gt;"",SUMIFS(DefaultAFOLU!$G:$G,DefaultAFOLU!$D:$D,Livestock!AA14,DefaultAFOLU!$B:$B,Livestock!X$4,DefaultAFOLU!$C:$C,Livestock!Z14),"")</f>
        <v>1.0000000000000001E-5</v>
      </c>
      <c r="Y14" s="330"/>
      <c r="Z14" s="331" t="s">
        <v>338</v>
      </c>
      <c r="AA14" s="332" t="s">
        <v>784</v>
      </c>
      <c r="AB14" s="333">
        <f>INDEX('InputCritical-yearless'!$C$12:$N$13, MATCH(AA14, 'InputCritical-yearless'!$B$12:$B$13, 0), MATCH(LEFT(Z14, 3), 'InputCritical-yearless'!$C$11:$N$11, 0))</f>
        <v>0.5</v>
      </c>
    </row>
    <row r="15" spans="1:28">
      <c r="B15" s="27" t="str">
        <f t="shared" si="0"/>
        <v>DMD</v>
      </c>
      <c r="C15" s="27" t="s">
        <v>1517</v>
      </c>
      <c r="D15" s="27" t="s">
        <v>1478</v>
      </c>
      <c r="E15" s="27" t="s">
        <v>1874</v>
      </c>
      <c r="F15" s="27" t="s">
        <v>1868</v>
      </c>
      <c r="G15" s="27" t="s">
        <v>764</v>
      </c>
      <c r="H15" s="27" t="s">
        <v>765</v>
      </c>
      <c r="J15" s="27" t="str">
        <f t="shared" si="1"/>
        <v>AFOLIVGRSSHPWTRE0</v>
      </c>
      <c r="K15" s="27" t="s">
        <v>1478</v>
      </c>
      <c r="L15" s="27" t="s">
        <v>1467</v>
      </c>
      <c r="M15" s="27" t="s">
        <v>1504</v>
      </c>
      <c r="O15" s="27">
        <v>1</v>
      </c>
      <c r="P15" s="27" cm="1">
        <f t="array" ref="P15">IFERROR(1/INDEX('Calc - water'!G:G, MATCH(1, (Z15='Calc - water'!B:B)*(AA15='Calc - water'!C:C), 0)),0)</f>
        <v>939.61390253906256</v>
      </c>
      <c r="Q15" s="27">
        <v>1</v>
      </c>
      <c r="R15" s="27">
        <v>10</v>
      </c>
      <c r="T15" s="330">
        <f>IFERROR(IF(VLOOKUP($Z15,'Calculations - livestock '!$A$5:$M$17,4,FALSE)= 0, "",1000*VLOOKUP($Z15,'Calculations - livestock '!$A$5:$M$17,4,FALSE)), " ")</f>
        <v>7.9999413214411463E-3</v>
      </c>
      <c r="U15" s="330">
        <f>IF($S16=0,IFERROR(IF(VLOOKUP($Z15,'Calculations - livestock '!$A$5:$M$17,6,FALSE)= 0, "",1000*VLOOKUP($Z15,'Calculations - livestock '!$A$5:$M$17,6,FALSE)), " "),"")</f>
        <v>1.9011853068888628E-4</v>
      </c>
      <c r="V15" s="330">
        <f>IF($S16=0,IFERROR(IF(VLOOKUP($Z15,'Calculations - livestock '!$A$5:$M$17,9,FALSE)= 0, "",1000*VLOOKUP($Z15,'Calculations - livestock '!$A$5:$M$17,9,FALSE)), " "),"")</f>
        <v>1.9070531627743223E-5</v>
      </c>
      <c r="W15" s="330">
        <f>IFERROR(IF(VLOOKUP($Z15,'Calculations - livestock '!$A:$B,2,FALSE)/1000*$AB15=0,"",VLOOKUP($Z15,'Calculations - livestock '!$A:$B,2,FALSE)/1000*$AB15)," ")</f>
        <v>170.42</v>
      </c>
      <c r="X15" s="330">
        <f>IF(AA15&lt;&gt;"",SUMIFS(DefaultAFOLU!$G:$G,DefaultAFOLU!$D:$D,Livestock!AA15,DefaultAFOLU!$B:$B,Livestock!X$4,DefaultAFOLU!$C:$C,Livestock!Z15),"")</f>
        <v>1.0000000000000001E-5</v>
      </c>
      <c r="Y15" s="330"/>
      <c r="Z15" s="331" t="s">
        <v>341</v>
      </c>
      <c r="AA15" s="332" t="s">
        <v>784</v>
      </c>
      <c r="AB15" s="333">
        <f>INDEX('InputCritical-yearless'!$C$12:$N$13, MATCH(AA15, 'InputCritical-yearless'!$B$12:$B$13, 0), MATCH(LEFT(Z15, 3), 'InputCritical-yearless'!$C$11:$N$11, 0))</f>
        <v>0.5</v>
      </c>
    </row>
    <row r="16" spans="1:28">
      <c r="B16" s="27" t="str">
        <f t="shared" si="0"/>
        <v>DMD</v>
      </c>
      <c r="C16" s="27" t="s">
        <v>1518</v>
      </c>
      <c r="D16" s="27" t="s">
        <v>1479</v>
      </c>
      <c r="E16" s="27" t="s">
        <v>1874</v>
      </c>
      <c r="F16" s="27" t="s">
        <v>1868</v>
      </c>
      <c r="G16" s="27" t="s">
        <v>764</v>
      </c>
      <c r="H16" s="27" t="s">
        <v>765</v>
      </c>
      <c r="J16" s="27" t="str">
        <f t="shared" si="1"/>
        <v>AFOLIVGRSSWBWTRE0</v>
      </c>
      <c r="K16" s="27" t="s">
        <v>1479</v>
      </c>
      <c r="L16" s="27" t="s">
        <v>1467</v>
      </c>
      <c r="M16" s="27" t="s">
        <v>1505</v>
      </c>
      <c r="O16" s="27">
        <v>1</v>
      </c>
      <c r="P16" s="27" cm="1">
        <f t="array" ref="P16">IFERROR(1/INDEX('Calc - water'!G:G, MATCH(1, (Z16='Calc - water'!B:B)*(AA16='Calc - water'!C:C), 0)),0)</f>
        <v>195.75289636230468</v>
      </c>
      <c r="Q16" s="27">
        <v>1</v>
      </c>
      <c r="R16" s="27">
        <v>10</v>
      </c>
      <c r="T16" s="330">
        <f>IFERROR(IF(VLOOKUP($Z16,'Calculations - livestock '!$A$5:$M$17,4,FALSE)= 0, "",1000*VLOOKUP($Z16,'Calculations - livestock '!$A$5:$M$17,4,FALSE)), " ")</f>
        <v>1.4997140375775805E-3</v>
      </c>
      <c r="U16" s="330">
        <f>IF($S17=0,IFERROR(IF(VLOOKUP($Z16,'Calculations - livestock '!$A$5:$M$17,6,FALSE)= 0, "",1000*VLOOKUP($Z16,'Calculations - livestock '!$A$5:$M$17,6,FALSE)), " "),"")</f>
        <v>8.9996963855761957E-3</v>
      </c>
      <c r="V16" s="330">
        <f>IF($S17=0,IFERROR(IF(VLOOKUP($Z16,'Calculations - livestock '!$A$5:$M$17,9,FALSE)= 0, "",1000*VLOOKUP($Z16,'Calculations - livestock '!$A$5:$M$17,9,FALSE)), " "),"")</f>
        <v>2.4147937893198329E-4</v>
      </c>
      <c r="W16" s="330">
        <f>IFERROR(IF(VLOOKUP($Z16,'Calculations - livestock '!$A:$B,2,FALSE)/1000*$AB16=0,"",VLOOKUP($Z16,'Calculations - livestock '!$A:$B,2,FALSE)/1000*$AB16)," ")</f>
        <v>70.813500000000005</v>
      </c>
      <c r="X16" s="330">
        <f>IF(AA16&lt;&gt;"",SUMIFS(DefaultAFOLU!$G:$G,DefaultAFOLU!$D:$D,Livestock!AA16,DefaultAFOLU!$B:$B,Livestock!X$4,DefaultAFOLU!$C:$C,Livestock!Z16),"")</f>
        <v>1.0000000000000001E-5</v>
      </c>
      <c r="Y16" s="330"/>
      <c r="Z16" s="331" t="s">
        <v>351</v>
      </c>
      <c r="AA16" s="332" t="s">
        <v>784</v>
      </c>
      <c r="AB16" s="333">
        <f>INDEX('InputCritical-yearless'!$C$12:$N$13, MATCH(AA16, 'InputCritical-yearless'!$B$12:$B$13, 0), MATCH(LEFT(Z16, 3), 'InputCritical-yearless'!$C$11:$N$11, 0))</f>
        <v>0.5</v>
      </c>
    </row>
    <row r="17" spans="2:29">
      <c r="B17" s="27" t="str">
        <f t="shared" si="0"/>
        <v>DMD</v>
      </c>
      <c r="C17" s="27" t="s">
        <v>1519</v>
      </c>
      <c r="D17" s="27" t="s">
        <v>1480</v>
      </c>
      <c r="E17" s="27" t="s">
        <v>1874</v>
      </c>
      <c r="F17" s="27" t="s">
        <v>1868</v>
      </c>
      <c r="G17" s="27" t="s">
        <v>764</v>
      </c>
      <c r="H17" s="27" t="s">
        <v>765</v>
      </c>
      <c r="J17" s="27" t="str">
        <f t="shared" si="1"/>
        <v>AFOLIVGRSSWMWTRE0</v>
      </c>
      <c r="K17" s="27" t="s">
        <v>1480</v>
      </c>
      <c r="L17" s="27" t="s">
        <v>1467</v>
      </c>
      <c r="M17" s="27" t="s">
        <v>1506</v>
      </c>
      <c r="O17" s="27">
        <v>1</v>
      </c>
      <c r="P17" s="27" cm="1">
        <f t="array" ref="P17">IFERROR(1/INDEX('Calc - water'!G:G, MATCH(1, (Z17='Calc - water'!B:B)*(AA17='Calc - water'!C:C), 0)),0)</f>
        <v>522.0077236328126</v>
      </c>
      <c r="Q17" s="27">
        <v>1</v>
      </c>
      <c r="R17" s="27">
        <v>10</v>
      </c>
      <c r="T17" s="330">
        <f>IFERROR(IF(VLOOKUP($Z17,'Calculations - livestock '!$A$5:$M$17,4,FALSE)= 0, "",1000*VLOOKUP($Z17,'Calculations - livestock '!$A$5:$M$17,4,FALSE)), " ")</f>
        <v>1.5000278509355168E-3</v>
      </c>
      <c r="U17" s="330">
        <f>IF($S18=0,IFERROR(IF(VLOOKUP($Z17,'Calculations - livestock '!$A$5:$M$17,6,FALSE)= 0, "",1000*VLOOKUP($Z17,'Calculations - livestock '!$A$5:$M$17,6,FALSE)), " "),"")</f>
        <v>6.0000329504025837E-3</v>
      </c>
      <c r="V17" s="330">
        <f>IF($S18=0,IFERROR(IF(VLOOKUP($Z17,'Calculations - livestock '!$A$5:$M$17,9,FALSE)= 0, "",1000*VLOOKUP($Z17,'Calculations - livestock '!$A$5:$M$17,9,FALSE)), " "),"")</f>
        <v>7.4138405812451013E-5</v>
      </c>
      <c r="W17" s="330">
        <f>IFERROR(IF(VLOOKUP($Z17,'Calculations - livestock '!$A:$B,2,FALSE)/1000*$AB17=0,"",VLOOKUP($Z17,'Calculations - livestock '!$A:$B,2,FALSE)/1000*$AB17)," ")</f>
        <v>637.32150000000001</v>
      </c>
      <c r="X17" s="330">
        <f>IF(AA17&lt;&gt;"",SUMIFS(DefaultAFOLU!$G:$G,DefaultAFOLU!$D:$D,Livestock!AA17,DefaultAFOLU!$B:$B,Livestock!X$4,DefaultAFOLU!$C:$C,Livestock!Z17),"")</f>
        <v>1.0000000000000001E-5</v>
      </c>
      <c r="Y17" s="330"/>
      <c r="Z17" s="331" t="s">
        <v>357</v>
      </c>
      <c r="AA17" s="332" t="s">
        <v>784</v>
      </c>
      <c r="AB17" s="333">
        <f>INDEX('InputCritical-yearless'!$C$12:$N$13, MATCH(AA17, 'InputCritical-yearless'!$B$12:$B$13, 0), MATCH(LEFT(Z17, 3), 'InputCritical-yearless'!$C$11:$N$11, 0))</f>
        <v>0.5</v>
      </c>
    </row>
    <row r="18" spans="2:29">
      <c r="B18" s="27" t="str">
        <f t="shared" si="0"/>
        <v>DMD</v>
      </c>
      <c r="C18" s="27" t="s">
        <v>1520</v>
      </c>
      <c r="D18" s="27" t="s">
        <v>1481</v>
      </c>
      <c r="E18" s="27" t="s">
        <v>1874</v>
      </c>
      <c r="F18" s="27" t="s">
        <v>1868</v>
      </c>
      <c r="G18" s="27" t="s">
        <v>764</v>
      </c>
      <c r="H18" s="27" t="s">
        <v>765</v>
      </c>
      <c r="J18" s="27" t="str">
        <f t="shared" si="1"/>
        <v>AFOLIVGRSPOUWTRE0</v>
      </c>
      <c r="K18" s="27" t="s">
        <v>1481</v>
      </c>
      <c r="L18" s="27" t="s">
        <v>1467</v>
      </c>
      <c r="M18" s="27" t="s">
        <v>1507</v>
      </c>
      <c r="O18" s="27">
        <v>1</v>
      </c>
      <c r="P18" s="27" cm="1">
        <f t="array" ref="P18">IFERROR(1/INDEX('Calc - water'!G:G, MATCH(1, (Z18='Calc - water'!B:B)*(AA18='Calc - water'!C:C), 0)),0)</f>
        <v>20594.277315924657</v>
      </c>
      <c r="Q18" s="27">
        <v>1</v>
      </c>
      <c r="R18" s="27">
        <v>10</v>
      </c>
      <c r="T18" s="330" t="str">
        <f>IFERROR(IF(VLOOKUP($Z18,'Calculations - livestock '!$A$5:$M$17,4,FALSE)= 0, "",1000*VLOOKUP($Z18,'Calculations - livestock '!$A$5:$M$17,4,FALSE)), " ")</f>
        <v/>
      </c>
      <c r="U18" s="330">
        <f>IF($S19=0,IFERROR(IF(VLOOKUP($Z18,'Calculations - livestock '!$A$5:$M$17,6,FALSE)= 0, "",1000*VLOOKUP($Z18,'Calculations - livestock '!$A$5:$M$17,6,FALSE)), " "),"")</f>
        <v>1.9999672787568034E-5</v>
      </c>
      <c r="V18" s="330">
        <f>IF($S19=0,IFERROR(IF(VLOOKUP($Z18,'Calculations - livestock '!$A$5:$M$17,9,FALSE)= 0, "",1000*VLOOKUP($Z18,'Calculations - livestock '!$A$5:$M$17,9,FALSE)), " "),"")</f>
        <v>2.8361288628172239E-6</v>
      </c>
      <c r="W18" s="330">
        <f>IFERROR(IF(VLOOKUP($Z18,'Calculations - livestock '!$A:$B,2,FALSE)/1000*$AB18=0,"",VLOOKUP($Z18,'Calculations - livestock '!$A:$B,2,FALSE)/1000*$AB18)," ")</f>
        <v>11582.6895</v>
      </c>
      <c r="X18" s="330">
        <f>IF(AA18&lt;&gt;"",SUMIFS(DefaultAFOLU!$G:$G,DefaultAFOLU!$D:$D,Livestock!AA18,DefaultAFOLU!$B:$B,Livestock!X$4,DefaultAFOLU!$C:$C,Livestock!Z18),"")</f>
        <v>1.0000000000000001E-5</v>
      </c>
      <c r="Y18" s="330"/>
      <c r="Z18" s="331" t="s">
        <v>365</v>
      </c>
      <c r="AA18" s="332" t="s">
        <v>784</v>
      </c>
      <c r="AB18" s="333">
        <f>INDEX('InputCritical-yearless'!$C$12:$N$13, MATCH(AA18, 'InputCritical-yearless'!$B$12:$B$13, 0), MATCH(LEFT(Z18, 3), 'InputCritical-yearless'!$C$11:$N$11, 0))</f>
        <v>0.5</v>
      </c>
    </row>
    <row r="19" spans="2:29">
      <c r="B19" s="27" t="str">
        <f t="shared" si="0"/>
        <v>\I:</v>
      </c>
      <c r="C19" s="27" t="s">
        <v>1521</v>
      </c>
      <c r="D19" s="27" t="s">
        <v>1482</v>
      </c>
      <c r="E19" s="27" t="s">
        <v>1874</v>
      </c>
      <c r="F19" s="27" t="s">
        <v>1868</v>
      </c>
      <c r="G19" s="27" t="s">
        <v>764</v>
      </c>
      <c r="H19" s="27" t="s">
        <v>765</v>
      </c>
      <c r="J19" s="27" t="str">
        <f t="shared" si="1"/>
        <v>\I:</v>
      </c>
      <c r="K19" s="27" t="s">
        <v>1482</v>
      </c>
      <c r="L19" s="27" t="s">
        <v>1467</v>
      </c>
      <c r="M19" s="27" t="s">
        <v>1495</v>
      </c>
      <c r="O19" s="27">
        <v>1</v>
      </c>
      <c r="P19" s="27" cm="1">
        <f t="array" ref="P19">IFERROR(1/INDEX('Calc - water'!G:G, MATCH(1, (Z19='Calc - water'!B:B)*(AA19='Calc - water'!C:C), 0)),0)</f>
        <v>40.588533739218668</v>
      </c>
      <c r="Q19" s="27">
        <v>1</v>
      </c>
      <c r="R19" s="27">
        <v>10</v>
      </c>
      <c r="T19" s="330" t="str">
        <f>IFERROR(IF(VLOOKUP($Z19,'Calculations - livestock '!$A$5:$M$17,4,FALSE)= 0, "",1000*VLOOKUP($Z19,'Calculations - livestock '!$A$5:$M$17,4,FALSE)), " ")</f>
        <v/>
      </c>
      <c r="U19" s="330" t="str">
        <f>IF($S20=0,IFERROR(IF(VLOOKUP($Z19,'Calculations - livestock '!$A$5:$M$17,6,FALSE)= 0, "",1000*VLOOKUP($Z19,'Calculations - livestock '!$A$5:$M$17,6,FALSE)), " "),"")</f>
        <v/>
      </c>
      <c r="V19" s="330" t="str">
        <f>IF($S20=0,IFERROR(IF(VLOOKUP($Z19,'Calculations - livestock '!$A$5:$M$17,9,FALSE)= 0, "",1000*VLOOKUP($Z19,'Calculations - livestock '!$A$5:$M$17,9,FALSE)), " "),"")</f>
        <v/>
      </c>
      <c r="W19" s="330" t="str">
        <f>IFERROR(IF(VLOOKUP($Z19,'Calculations - livestock '!$A:$B,2,FALSE)/1000*$AB19=0,"",VLOOKUP($Z19,'Calculations - livestock '!$A:$B,2,FALSE)/1000*$AB19)," ")</f>
        <v/>
      </c>
      <c r="X19" s="330">
        <f>IF(AA19&lt;&gt;"",SUMIFS(DefaultAFOLU!$G:$G,DefaultAFOLU!$D:$D,Livestock!AA19,DefaultAFOLU!$B:$B,Livestock!X$4,DefaultAFOLU!$C:$C,Livestock!Z19),"")</f>
        <v>1.0000000000000001E-5</v>
      </c>
      <c r="Y19" s="330"/>
      <c r="Z19" s="331" t="s">
        <v>305</v>
      </c>
      <c r="AA19" s="332" t="s">
        <v>785</v>
      </c>
      <c r="AB19" s="333">
        <f>INDEX('InputCritical-yearless'!$C$12:$N$13, MATCH(AA19, 'InputCritical-yearless'!$B$12:$B$13, 0), MATCH(LEFT(Z19, 3), 'InputCritical-yearless'!$C$11:$N$11, 0))</f>
        <v>0.5</v>
      </c>
    </row>
    <row r="20" spans="2:29">
      <c r="B20" s="27" t="str">
        <f t="shared" si="0"/>
        <v>\I:</v>
      </c>
      <c r="C20" s="27" t="s">
        <v>1522</v>
      </c>
      <c r="D20" s="27" t="s">
        <v>1483</v>
      </c>
      <c r="E20" s="27" t="s">
        <v>1874</v>
      </c>
      <c r="F20" s="27" t="s">
        <v>1868</v>
      </c>
      <c r="G20" s="27" t="s">
        <v>764</v>
      </c>
      <c r="H20" s="27" t="s">
        <v>765</v>
      </c>
      <c r="J20" s="27" t="str">
        <f t="shared" si="1"/>
        <v>\I:</v>
      </c>
      <c r="K20" s="27" t="s">
        <v>1483</v>
      </c>
      <c r="L20" s="27" t="s">
        <v>1467</v>
      </c>
      <c r="M20" s="27" t="s">
        <v>1496</v>
      </c>
      <c r="O20" s="27">
        <v>1</v>
      </c>
      <c r="P20" s="27" cm="1">
        <f t="array" ref="P20">IFERROR(1/INDEX('Calc - water'!G:G, MATCH(1, (Z20='Calc - water'!B:B)*(AA20='Calc - water'!C:C), 0)),0)</f>
        <v>26.092628832354855</v>
      </c>
      <c r="Q20" s="27">
        <v>1</v>
      </c>
      <c r="R20" s="27">
        <v>10</v>
      </c>
      <c r="T20" s="330" t="str">
        <f>IFERROR(IF(VLOOKUP($Z20,'Calculations - livestock '!$A$5:$M$17,4,FALSE)= 0, "",1000*VLOOKUP($Z20,'Calculations - livestock '!$A$5:$M$17,4,FALSE)), " ")</f>
        <v/>
      </c>
      <c r="U20" s="330" t="str">
        <f>IF($S21=0,IFERROR(IF(VLOOKUP($Z20,'Calculations - livestock '!$A$5:$M$17,6,FALSE)= 0, "",1000*VLOOKUP($Z20,'Calculations - livestock '!$A$5:$M$17,6,FALSE)), " "),"")</f>
        <v/>
      </c>
      <c r="V20" s="330" t="str">
        <f>IF($S21=0,IFERROR(IF(VLOOKUP($Z20,'Calculations - livestock '!$A$5:$M$17,9,FALSE)= 0, "",1000*VLOOKUP($Z20,'Calculations - livestock '!$A$5:$M$17,9,FALSE)), " "),"")</f>
        <v/>
      </c>
      <c r="W20" s="330" t="str">
        <f>IFERROR(IF(VLOOKUP($Z20,'Calculations - livestock '!$A:$B,2,FALSE)/1000*$AB20=0,"",VLOOKUP($Z20,'Calculations - livestock '!$A:$B,2,FALSE)/1000*$AB20)," ")</f>
        <v/>
      </c>
      <c r="X20" s="330">
        <f>IF(AA20&lt;&gt;"",SUMIFS(DefaultAFOLU!$G:$G,DefaultAFOLU!$D:$D,Livestock!AA20,DefaultAFOLU!$B:$B,Livestock!X$4,DefaultAFOLU!$C:$C,Livestock!Z20),"")</f>
        <v>1.0000000000000001E-5</v>
      </c>
      <c r="Y20" s="330"/>
      <c r="Z20" s="331" t="s">
        <v>345</v>
      </c>
      <c r="AA20" s="332" t="s">
        <v>785</v>
      </c>
      <c r="AB20" s="333">
        <f>INDEX('InputCritical-yearless'!$C$12:$N$13, MATCH(AA20, 'InputCritical-yearless'!$B$12:$B$13, 0), MATCH(LEFT(Z20, 3), 'InputCritical-yearless'!$C$11:$N$11, 0))</f>
        <v>0.5</v>
      </c>
    </row>
    <row r="21" spans="2:29">
      <c r="B21" s="27" t="str">
        <f t="shared" si="0"/>
        <v>\I:</v>
      </c>
      <c r="C21" s="27" t="s">
        <v>1523</v>
      </c>
      <c r="D21" s="27" t="s">
        <v>1484</v>
      </c>
      <c r="E21" s="27" t="s">
        <v>1874</v>
      </c>
      <c r="F21" s="27" t="s">
        <v>1868</v>
      </c>
      <c r="G21" s="27" t="s">
        <v>764</v>
      </c>
      <c r="H21" s="27" t="s">
        <v>765</v>
      </c>
      <c r="J21" s="27" t="str">
        <f t="shared" si="1"/>
        <v>\I:</v>
      </c>
      <c r="K21" s="27" t="s">
        <v>1484</v>
      </c>
      <c r="L21" s="27" t="s">
        <v>1467</v>
      </c>
      <c r="M21" s="27" t="s">
        <v>1497</v>
      </c>
      <c r="O21" s="27">
        <v>1</v>
      </c>
      <c r="P21" s="27" cm="1">
        <f t="array" ref="P21">IFERROR(1/INDEX('Calc - water'!G:G, MATCH(1, (Z21='Calc - water'!B:B)*(AA21='Calc - water'!C:C), 0)),0)</f>
        <v>78.274822903213177</v>
      </c>
      <c r="Q21" s="27">
        <v>1</v>
      </c>
      <c r="R21" s="27">
        <v>10</v>
      </c>
      <c r="T21" s="330" t="str">
        <f>IFERROR(IF(VLOOKUP($Z21,'Calculations - livestock '!$A$5:$M$17,4,FALSE)= 0, "",1000*VLOOKUP($Z21,'Calculations - livestock '!$A$5:$M$17,4,FALSE)), " ")</f>
        <v/>
      </c>
      <c r="U21" s="330" t="str">
        <f>IF($S22=0,IFERROR(IF(VLOOKUP($Z21,'Calculations - livestock '!$A$5:$M$17,6,FALSE)= 0, "",1000*VLOOKUP($Z21,'Calculations - livestock '!$A$5:$M$17,6,FALSE)), " "),"")</f>
        <v/>
      </c>
      <c r="V21" s="330" t="str">
        <f>IF($S22=0,IFERROR(IF(VLOOKUP($Z21,'Calculations - livestock '!$A$5:$M$17,9,FALSE)= 0, "",1000*VLOOKUP($Z21,'Calculations - livestock '!$A$5:$M$17,9,FALSE)), " "),"")</f>
        <v/>
      </c>
      <c r="W21" s="330" t="str">
        <f>IFERROR(IF(VLOOKUP($Z21,'Calculations - livestock '!$A:$B,2,FALSE)/1000*$AB21=0,"",VLOOKUP($Z21,'Calculations - livestock '!$A:$B,2,FALSE)/1000*$AB21)," ")</f>
        <v/>
      </c>
      <c r="X21" s="330">
        <f>IF(AA21&lt;&gt;"",SUMIFS(DefaultAFOLU!$G:$G,DefaultAFOLU!$D:$D,Livestock!AA21,DefaultAFOLU!$B:$B,Livestock!X$4,DefaultAFOLU!$C:$C,Livestock!Z21),"")</f>
        <v>1.0000000000000001E-5</v>
      </c>
      <c r="Y21" s="330"/>
      <c r="Z21" s="331" t="s">
        <v>311</v>
      </c>
      <c r="AA21" s="332" t="s">
        <v>785</v>
      </c>
      <c r="AB21" s="333">
        <f>INDEX('InputCritical-yearless'!$C$12:$N$13, MATCH(AA21, 'InputCritical-yearless'!$B$12:$B$13, 0), MATCH(LEFT(Z21, 3), 'InputCritical-yearless'!$C$11:$N$11, 0))</f>
        <v>0.5</v>
      </c>
    </row>
    <row r="22" spans="2:29">
      <c r="B22" s="27" t="str">
        <f t="shared" si="0"/>
        <v>DMD</v>
      </c>
      <c r="C22" s="88" t="s">
        <v>1524</v>
      </c>
      <c r="D22" s="27" t="s">
        <v>1485</v>
      </c>
      <c r="E22" s="27" t="s">
        <v>1874</v>
      </c>
      <c r="F22" s="27" t="s">
        <v>1868</v>
      </c>
      <c r="G22" s="27" t="s">
        <v>764</v>
      </c>
      <c r="H22" s="27" t="s">
        <v>765</v>
      </c>
      <c r="J22" s="27" t="str">
        <f t="shared" si="1"/>
        <v>AFOLIVFRMCADWTRE0</v>
      </c>
      <c r="K22" s="27" t="s">
        <v>1485</v>
      </c>
      <c r="L22" s="27" t="s">
        <v>1467</v>
      </c>
      <c r="M22" s="27" t="s">
        <v>1498</v>
      </c>
      <c r="O22" s="27">
        <v>1</v>
      </c>
      <c r="P22" s="27" cm="1">
        <f t="array" ref="P22">IFERROR(1/INDEX('Calc - water'!G:G, MATCH(1, (Z22='Calc - water'!B:B)*(AA22='Calc - water'!C:C), 0)),0)</f>
        <v>39.150579272460938</v>
      </c>
      <c r="Q22" s="27">
        <v>1</v>
      </c>
      <c r="R22" s="27">
        <v>10</v>
      </c>
      <c r="T22" s="330">
        <f>IFERROR(IF(VLOOKUP($Z22,'Calculations - livestock '!$A$5:$M$17,4,FALSE)= 0, "",1000*VLOOKUP($Z22,'Calculations - livestock '!$A$5:$M$17,4,FALSE)), " ")</f>
        <v>0.11700003359424865</v>
      </c>
      <c r="U22" s="330" t="str">
        <f>IF($S23=0,IFERROR(IF(VLOOKUP($Z22,'Calculations - livestock '!$A$5:$M$17,6,FALSE)= 0, "",1000*VLOOKUP($Z22,'Calculations - livestock '!$A$5:$M$17,6,FALSE)), " "),"")</f>
        <v/>
      </c>
      <c r="V22" s="330" t="str">
        <f>IF($S23=0,IFERROR(IF(VLOOKUP($Z22,'Calculations - livestock '!$A$5:$M$17,9,FALSE)= 0, "",1000*VLOOKUP($Z22,'Calculations - livestock '!$A$5:$M$17,9,FALSE)), " "),"")</f>
        <v/>
      </c>
      <c r="W22" s="330">
        <f>IFERROR(IF(VLOOKUP($Z22,'Calculations - livestock '!$A:$B,2,FALSE)/1000*$AB22=0,"",VLOOKUP($Z22,'Calculations - livestock '!$A:$B,2,FALSE)/1000*$AB22)," ")</f>
        <v>148.83500000000001</v>
      </c>
      <c r="X22" s="330">
        <f>IF(AA22&lt;&gt;"",SUMIFS(DefaultAFOLU!$G:$G,DefaultAFOLU!$D:$D,Livestock!AA22,DefaultAFOLU!$B:$B,Livestock!X$4,DefaultAFOLU!$C:$C,Livestock!Z22),"")</f>
        <v>1.0000000000000001E-5</v>
      </c>
      <c r="Y22" s="330"/>
      <c r="Z22" s="331" t="s">
        <v>315</v>
      </c>
      <c r="AA22" s="332" t="s">
        <v>785</v>
      </c>
      <c r="AB22" s="333">
        <f>INDEX('InputCritical-yearless'!$C$12:$N$13, MATCH(AA22, 'InputCritical-yearless'!$B$12:$B$13, 0), MATCH(LEFT(Z22, 3), 'InputCritical-yearless'!$C$11:$N$11, 0))</f>
        <v>0.5</v>
      </c>
    </row>
    <row r="23" spans="2:29">
      <c r="B23" s="27" t="str">
        <f t="shared" si="0"/>
        <v>\I:</v>
      </c>
      <c r="N23" s="27" t="s">
        <v>1020</v>
      </c>
      <c r="S23" s="330">
        <f>VLOOKUP(Z22,'Calculations - livestock '!$A$25:$E$37,3,FALSE)</f>
        <v>0.18912499999999999</v>
      </c>
      <c r="T23" s="330" t="str">
        <f>IFERROR(IF(VLOOKUP($Z23,'Calculations - livestock '!$A$5:$M$17,4,FALSE)= 0, "",1000*VLOOKUP($Z23,'Calculations - livestock '!$A$5:$M$17,4,FALSE)), " ")</f>
        <v xml:space="preserve"> </v>
      </c>
      <c r="U23" s="330" t="str">
        <f>IF($S24=0,IFERROR(IF(VLOOKUP($Z23,'Calculations - livestock '!$A$5:$M$17,6,FALSE)= 0, "",1000*VLOOKUP($Z23,'Calculations - livestock '!$A$5:$M$17,6,FALSE)), " "),"")</f>
        <v xml:space="preserve"> </v>
      </c>
      <c r="V23" s="330" t="str">
        <f>IF($S24=0,IFERROR(IF(VLOOKUP($Z23,'Calculations - livestock '!$A$5:$M$17,9,FALSE)= 0, "",1000*VLOOKUP($Z23,'Calculations - livestock '!$A$5:$M$17,9,FALSE)), " "),"")</f>
        <v xml:space="preserve"> </v>
      </c>
      <c r="W23" s="330"/>
      <c r="X23" s="330" t="str">
        <f>IF(AA23&lt;&gt;"",SUMIFS(DefaultAFOLU!$G:$G,DefaultAFOLU!$D:$D,Livestock!AA23,DefaultAFOLU!$B:$B,Livestock!X$4,DefaultAFOLU!$C:$C,Livestock!Z23),"")</f>
        <v/>
      </c>
      <c r="Y23" s="330"/>
      <c r="Z23" s="331"/>
      <c r="AA23" s="332"/>
      <c r="AB23" s="333"/>
      <c r="AC23" s="334">
        <f>S23*W22</f>
        <v>28.148419375</v>
      </c>
    </row>
    <row r="24" spans="2:29">
      <c r="B24" s="27" t="str">
        <f t="shared" si="0"/>
        <v>DMD</v>
      </c>
      <c r="C24" s="27" t="s">
        <v>1525</v>
      </c>
      <c r="D24" s="27" t="s">
        <v>1486</v>
      </c>
      <c r="E24" s="27" t="s">
        <v>1874</v>
      </c>
      <c r="F24" s="27" t="s">
        <v>1868</v>
      </c>
      <c r="G24" s="27" t="s">
        <v>764</v>
      </c>
      <c r="H24" s="27" t="s">
        <v>765</v>
      </c>
      <c r="J24" s="27" t="str">
        <f>IF(SUM(W24:W24)=0,"\I:",C24)</f>
        <v>AFOLIVFRMCANWTRE0</v>
      </c>
      <c r="K24" s="27" t="s">
        <v>1486</v>
      </c>
      <c r="L24" s="27" t="s">
        <v>1467</v>
      </c>
      <c r="M24" s="27" t="s">
        <v>1499</v>
      </c>
      <c r="O24" s="27">
        <v>1</v>
      </c>
      <c r="P24" s="27" cm="1">
        <f t="array" ref="P24">IFERROR(1/INDEX('Calc - water'!G:G, MATCH(1, (Z24='Calc - water'!B:B)*(AA24='Calc - water'!C:C), 0)),0)</f>
        <v>62.640926835937492</v>
      </c>
      <c r="Q24" s="27">
        <v>1</v>
      </c>
      <c r="R24" s="27">
        <v>10</v>
      </c>
      <c r="S24" s="330"/>
      <c r="T24" s="330">
        <f>IFERROR(IF(VLOOKUP($Z24,'Calculations - livestock '!$A$5:$M$17,4,FALSE)= 0, "",1000*VLOOKUP($Z24,'Calculations - livestock '!$A$5:$M$17,4,FALSE)), " ")</f>
        <v>5.7000036600541683E-2</v>
      </c>
      <c r="U24" s="330" t="str">
        <f>IF($S25=0,IFERROR(IF(VLOOKUP($Z24,'Calculations - livestock '!$A$5:$M$17,6,FALSE)= 0, "",1000*VLOOKUP($Z24,'Calculations - livestock '!$A$5:$M$17,6,FALSE)), " "),"")</f>
        <v/>
      </c>
      <c r="V24" s="330" t="str">
        <f>IF($S25=0,IFERROR(IF(VLOOKUP($Z24,'Calculations - livestock '!$A$5:$M$17,9,FALSE)= 0, "",1000*VLOOKUP($Z24,'Calculations - livestock '!$A$5:$M$17,9,FALSE)), " "),"")</f>
        <v/>
      </c>
      <c r="W24" s="330">
        <f>IFERROR(IF(VLOOKUP($Z24,'Calculations - livestock '!$A:$B,2,FALSE)/1000*$AB24=0,"",VLOOKUP($Z24,'Calculations - livestock '!$A:$B,2,FALSE)/1000*$AB24)," ")</f>
        <v>546.44000000000005</v>
      </c>
      <c r="X24" s="330">
        <f>IF(AA24&lt;&gt;"",SUMIFS(DefaultAFOLU!$G:$G,DefaultAFOLU!$D:$D,Livestock!AA24,DefaultAFOLU!$B:$B,Livestock!X$4,DefaultAFOLU!$C:$C,Livestock!Z24),"")</f>
        <v>1.0000000000000001E-5</v>
      </c>
      <c r="Y24" s="330"/>
      <c r="Z24" s="331" t="s">
        <v>322</v>
      </c>
      <c r="AA24" s="332" t="s">
        <v>785</v>
      </c>
      <c r="AB24" s="333">
        <f>INDEX('InputCritical-yearless'!$C$12:$N$13, MATCH(AA24, 'InputCritical-yearless'!$B$12:$B$13, 0), MATCH(LEFT(Z24, 3), 'InputCritical-yearless'!$C$11:$N$11, 0))</f>
        <v>0.5</v>
      </c>
      <c r="AC24" s="334"/>
    </row>
    <row r="25" spans="2:29">
      <c r="B25" s="27" t="str">
        <f t="shared" si="0"/>
        <v>\I:</v>
      </c>
      <c r="N25" s="27" t="s">
        <v>1022</v>
      </c>
      <c r="S25" s="330">
        <f>VLOOKUP(Z24,'Calculations - livestock '!$A$25:$E$37,3,FALSE)</f>
        <v>7.7562500000000006E-2</v>
      </c>
      <c r="T25" s="330" t="str">
        <f>IFERROR(IF(VLOOKUP($Z25,'Calculations - livestock '!$A$5:$M$17,4,FALSE)= 0, "",1000*VLOOKUP($Z25,'Calculations - livestock '!$A$5:$M$17,4,FALSE)), " ")</f>
        <v xml:space="preserve"> </v>
      </c>
      <c r="U25" s="330" t="str">
        <f>IF($S26=0,IFERROR(IF(VLOOKUP($Z25,'Calculations - livestock '!$A$5:$M$17,6,FALSE)= 0, "",1000*VLOOKUP($Z25,'Calculations - livestock '!$A$5:$M$17,6,FALSE)), " "),"")</f>
        <v xml:space="preserve"> </v>
      </c>
      <c r="V25" s="330" t="str">
        <f>IF($S26=0,IFERROR(IF(VLOOKUP($Z25,'Calculations - livestock '!$A$5:$M$17,9,FALSE)= 0, "",1000*VLOOKUP($Z25,'Calculations - livestock '!$A$5:$M$17,9,FALSE)), " "),"")</f>
        <v xml:space="preserve"> </v>
      </c>
      <c r="W25" s="330"/>
      <c r="X25" s="330" t="str">
        <f>IF(AA25&lt;&gt;"",SUMIFS(DefaultAFOLU!$G:$G,DefaultAFOLU!$D:$D,Livestock!AA25,DefaultAFOLU!$B:$B,Livestock!X$4,DefaultAFOLU!$C:$C,Livestock!Z25),"")</f>
        <v/>
      </c>
      <c r="Y25" s="330"/>
      <c r="Z25" s="331"/>
      <c r="AA25" s="332"/>
      <c r="AB25" s="333"/>
      <c r="AC25" s="334">
        <f>S25*W24</f>
        <v>42.383252500000005</v>
      </c>
    </row>
    <row r="26" spans="2:29">
      <c r="B26" s="27" t="str">
        <f t="shared" si="0"/>
        <v>DMD</v>
      </c>
      <c r="C26" s="27" t="s">
        <v>1526</v>
      </c>
      <c r="D26" s="27" t="s">
        <v>1487</v>
      </c>
      <c r="E26" s="27" t="s">
        <v>1874</v>
      </c>
      <c r="F26" s="27" t="s">
        <v>1868</v>
      </c>
      <c r="G26" s="27" t="s">
        <v>764</v>
      </c>
      <c r="H26" s="27" t="s">
        <v>765</v>
      </c>
      <c r="J26" s="27" t="str">
        <f t="shared" ref="J26:J31" si="2">IF(SUM(W26:W26)=0,"\I:",C26)</f>
        <v>AFOLIVFRMGOAWTRE0</v>
      </c>
      <c r="K26" s="27" t="s">
        <v>1487</v>
      </c>
      <c r="L26" s="27" t="s">
        <v>1467</v>
      </c>
      <c r="M26" s="27" t="s">
        <v>1500</v>
      </c>
      <c r="O26" s="27">
        <v>1</v>
      </c>
      <c r="P26" s="27" cm="1">
        <f t="array" ref="P26">IFERROR(1/INDEX('Calc - water'!G:G, MATCH(1, (Z26='Calc - water'!B:B)*(AA26='Calc - water'!C:C), 0)),0)</f>
        <v>313.20463417968756</v>
      </c>
      <c r="Q26" s="27">
        <v>1</v>
      </c>
      <c r="R26" s="27">
        <v>10</v>
      </c>
      <c r="S26" s="330"/>
      <c r="T26" s="330">
        <f>IFERROR(IF(VLOOKUP($Z26,'Calculations - livestock '!$A$5:$M$17,4,FALSE)= 0, "",1000*VLOOKUP($Z26,'Calculations - livestock '!$A$5:$M$17,4,FALSE)), " ")</f>
        <v>4.9999999999999992E-3</v>
      </c>
      <c r="U26" s="330">
        <f>IF($S27=0,IFERROR(IF(VLOOKUP($Z26,'Calculations - livestock '!$A$5:$M$17,6,FALSE)= 0, "",1000*VLOOKUP($Z26,'Calculations - livestock '!$A$5:$M$17,6,FALSE)), " "),"")</f>
        <v>1.3333333333333334E-4</v>
      </c>
      <c r="V26" s="330">
        <f>IF($S27=0,IFERROR(IF(VLOOKUP($Z26,'Calculations - livestock '!$A$5:$M$17,9,FALSE)= 0, "",1000*VLOOKUP($Z26,'Calculations - livestock '!$A$5:$M$17,9,FALSE)), " "),"")</f>
        <v>8.3333333333333337E-6</v>
      </c>
      <c r="W26" s="330">
        <f>IFERROR(IF(VLOOKUP($Z26,'Calculations - livestock '!$A:$B,2,FALSE)/1000*$AB26=0,"",VLOOKUP($Z26,'Calculations - livestock '!$A:$B,2,FALSE)/1000*$AB26)," ")</f>
        <v>6</v>
      </c>
      <c r="X26" s="330">
        <f>IF(AA26&lt;&gt;"",SUMIFS(DefaultAFOLU!$G:$G,DefaultAFOLU!$D:$D,Livestock!AA26,DefaultAFOLU!$B:$B,Livestock!X$4,DefaultAFOLU!$C:$C,Livestock!Z26),"")</f>
        <v>1.0000000000000001E-5</v>
      </c>
      <c r="Y26" s="330"/>
      <c r="Z26" s="331" t="s">
        <v>328</v>
      </c>
      <c r="AA26" s="332" t="s">
        <v>785</v>
      </c>
      <c r="AB26" s="333">
        <f>INDEX('InputCritical-yearless'!$C$12:$N$13, MATCH(AA26, 'InputCritical-yearless'!$B$12:$B$13, 0), MATCH(LEFT(Z26, 3), 'InputCritical-yearless'!$C$11:$N$11, 0))</f>
        <v>0.5</v>
      </c>
      <c r="AC26" s="334"/>
    </row>
    <row r="27" spans="2:29">
      <c r="B27" s="27" t="str">
        <f t="shared" si="0"/>
        <v>DMD</v>
      </c>
      <c r="C27" s="27" t="s">
        <v>1527</v>
      </c>
      <c r="D27" s="27" t="s">
        <v>1488</v>
      </c>
      <c r="E27" s="27" t="s">
        <v>1874</v>
      </c>
      <c r="F27" s="27" t="s">
        <v>1868</v>
      </c>
      <c r="G27" s="27" t="s">
        <v>764</v>
      </c>
      <c r="H27" s="27" t="s">
        <v>765</v>
      </c>
      <c r="J27" s="27" t="str">
        <f t="shared" si="2"/>
        <v>AFOLIVFRMHORWTRE0</v>
      </c>
      <c r="K27" s="27" t="s">
        <v>1488</v>
      </c>
      <c r="L27" s="27" t="s">
        <v>1467</v>
      </c>
      <c r="M27" s="27" t="s">
        <v>1501</v>
      </c>
      <c r="O27" s="27">
        <v>1</v>
      </c>
      <c r="P27" s="27" cm="1">
        <f t="array" ref="P27">IFERROR(1/INDEX('Calc - water'!G:G, MATCH(1, (Z27='Calc - water'!B:B)*(AA27='Calc - water'!C:C), 0)),0)</f>
        <v>69.601029817708351</v>
      </c>
      <c r="Q27" s="27">
        <v>1</v>
      </c>
      <c r="R27" s="27">
        <v>10</v>
      </c>
      <c r="S27" s="330"/>
      <c r="T27" s="330">
        <f>IFERROR(IF(VLOOKUP($Z27,'Calculations - livestock '!$A$5:$M$17,4,FALSE)= 0, "",1000*VLOOKUP($Z27,'Calculations - livestock '!$A$5:$M$17,4,FALSE)), " ")</f>
        <v>1.799992499249925E-2</v>
      </c>
      <c r="U27" s="330">
        <f>IF($S28=0,IFERROR(IF(VLOOKUP($Z27,'Calculations - livestock '!$A$5:$M$17,6,FALSE)= 0, "",1000*VLOOKUP($Z27,'Calculations - livestock '!$A$5:$M$17,6,FALSE)), " "),"")</f>
        <v>1.5601560156015602E-3</v>
      </c>
      <c r="V27" s="330">
        <f>IF($S28=0,IFERROR(IF(VLOOKUP($Z27,'Calculations - livestock '!$A$5:$M$17,9,FALSE)= 0, "",1000*VLOOKUP($Z27,'Calculations - livestock '!$A$5:$M$17,9,FALSE)), " "),"")</f>
        <v>1.1251125112511251E-5</v>
      </c>
      <c r="W27" s="330">
        <f>IFERROR(IF(VLOOKUP($Z27,'Calculations - livestock '!$A:$B,2,FALSE)/1000*$AB27=0,"",VLOOKUP($Z27,'Calculations - livestock '!$A:$B,2,FALSE)/1000*$AB27)," ")</f>
        <v>53.328000000000003</v>
      </c>
      <c r="X27" s="330">
        <f>IF(AA27&lt;&gt;"",SUMIFS(DefaultAFOLU!$G:$G,DefaultAFOLU!$D:$D,Livestock!AA27,DefaultAFOLU!$B:$B,Livestock!X$4,DefaultAFOLU!$C:$C,Livestock!Z27),"")</f>
        <v>1.0000000000000001E-5</v>
      </c>
      <c r="Y27" s="330"/>
      <c r="Z27" s="331" t="s">
        <v>334</v>
      </c>
      <c r="AA27" s="332" t="s">
        <v>785</v>
      </c>
      <c r="AB27" s="333">
        <f>INDEX('InputCritical-yearless'!$C$12:$N$13, MATCH(AA27, 'InputCritical-yearless'!$B$12:$B$13, 0), MATCH(LEFT(Z27, 3), 'InputCritical-yearless'!$C$11:$N$11, 0))</f>
        <v>0.5</v>
      </c>
      <c r="AC27" s="334"/>
    </row>
    <row r="28" spans="2:29">
      <c r="B28" s="27" t="str">
        <f t="shared" si="0"/>
        <v>\I:</v>
      </c>
      <c r="C28" s="27" t="s">
        <v>1528</v>
      </c>
      <c r="D28" s="27" t="s">
        <v>1489</v>
      </c>
      <c r="E28" s="27" t="s">
        <v>1874</v>
      </c>
      <c r="F28" s="27" t="s">
        <v>1868</v>
      </c>
      <c r="G28" s="27" t="s">
        <v>764</v>
      </c>
      <c r="H28" s="27" t="s">
        <v>765</v>
      </c>
      <c r="J28" s="27" t="str">
        <f t="shared" si="2"/>
        <v>\I:</v>
      </c>
      <c r="K28" s="27" t="s">
        <v>1489</v>
      </c>
      <c r="L28" s="27" t="s">
        <v>1467</v>
      </c>
      <c r="M28" s="27" t="s">
        <v>1502</v>
      </c>
      <c r="O28" s="27">
        <v>1</v>
      </c>
      <c r="P28" s="27" cm="1">
        <f t="array" ref="P28">IFERROR(1/INDEX('Calc - water'!G:G, MATCH(1, (Z28='Calc - water'!B:B)*(AA28='Calc - water'!C:C), 0)),0)</f>
        <v>456.62100456621005</v>
      </c>
      <c r="Q28" s="27">
        <v>1</v>
      </c>
      <c r="R28" s="27">
        <v>10</v>
      </c>
      <c r="S28" s="330"/>
      <c r="T28" s="330" t="str">
        <f>IFERROR(IF(VLOOKUP($Z28,'Calculations - livestock '!$A$5:$M$17,4,FALSE)= 0, "",1000*VLOOKUP($Z28,'Calculations - livestock '!$A$5:$M$17,4,FALSE)), " ")</f>
        <v/>
      </c>
      <c r="U28" s="330" t="str">
        <f>IF($S29=0,IFERROR(IF(VLOOKUP($Z28,'Calculations - livestock '!$A$5:$M$17,6,FALSE)= 0, "",1000*VLOOKUP($Z28,'Calculations - livestock '!$A$5:$M$17,6,FALSE)), " "),"")</f>
        <v/>
      </c>
      <c r="V28" s="330" t="str">
        <f>IF($S29=0,IFERROR(IF(VLOOKUP($Z28,'Calculations - livestock '!$A$5:$M$17,9,FALSE)= 0, "",1000*VLOOKUP($Z28,'Calculations - livestock '!$A$5:$M$17,9,FALSE)), " "),"")</f>
        <v/>
      </c>
      <c r="W28" s="330" t="str">
        <f>IFERROR(IF(VLOOKUP($Z28,'Calculations - livestock '!$A:$B,2,FALSE)/1000*$AB28=0,"",VLOOKUP($Z28,'Calculations - livestock '!$A:$B,2,FALSE)/1000*$AB28)," ")</f>
        <v/>
      </c>
      <c r="X28" s="330">
        <f>IF(AA28&lt;&gt;"",SUMIFS(DefaultAFOLU!$G:$G,DefaultAFOLU!$D:$D,Livestock!AA28,DefaultAFOLU!$B:$B,Livestock!X$4,DefaultAFOLU!$C:$C,Livestock!Z28),"")</f>
        <v>1.0000000000000001E-5</v>
      </c>
      <c r="Y28" s="330"/>
      <c r="Z28" s="331" t="s">
        <v>361</v>
      </c>
      <c r="AA28" s="332" t="s">
        <v>785</v>
      </c>
      <c r="AB28" s="333">
        <f>INDEX('InputCritical-yearless'!$C$12:$N$13, MATCH(AA28, 'InputCritical-yearless'!$B$12:$B$13, 0), MATCH(LEFT(Z28, 3), 'InputCritical-yearless'!$C$11:$N$11, 0))</f>
        <v>0.5</v>
      </c>
      <c r="AC28" s="334"/>
    </row>
    <row r="29" spans="2:29">
      <c r="B29" s="27" t="str">
        <f t="shared" si="0"/>
        <v>\I:</v>
      </c>
      <c r="C29" s="27" t="s">
        <v>1529</v>
      </c>
      <c r="D29" s="27" t="s">
        <v>1490</v>
      </c>
      <c r="E29" s="27" t="s">
        <v>1874</v>
      </c>
      <c r="F29" s="27" t="s">
        <v>1868</v>
      </c>
      <c r="G29" s="27" t="s">
        <v>764</v>
      </c>
      <c r="H29" s="27" t="s">
        <v>765</v>
      </c>
      <c r="J29" s="27" t="str">
        <f t="shared" si="2"/>
        <v>\I:</v>
      </c>
      <c r="K29" s="27" t="s">
        <v>1490</v>
      </c>
      <c r="L29" s="27" t="s">
        <v>1467</v>
      </c>
      <c r="M29" s="27" t="s">
        <v>1503</v>
      </c>
      <c r="O29" s="27">
        <v>1</v>
      </c>
      <c r="P29" s="27" cm="1">
        <f t="array" ref="P29">IFERROR(1/INDEX('Calc - water'!G:G, MATCH(1, (Z29='Calc - water'!B:B)*(AA29='Calc - water'!C:C), 0)),0)</f>
        <v>40.588533739218668</v>
      </c>
      <c r="Q29" s="27">
        <v>1</v>
      </c>
      <c r="R29" s="27">
        <v>10</v>
      </c>
      <c r="S29" s="330"/>
      <c r="T29" s="330" t="str">
        <f>IFERROR(IF(VLOOKUP($Z29,'Calculations - livestock '!$A$5:$M$17,4,FALSE)= 0, "",1000*VLOOKUP($Z29,'Calculations - livestock '!$A$5:$M$17,4,FALSE)), " ")</f>
        <v/>
      </c>
      <c r="U29" s="330" t="str">
        <f>IF($S30=0,IFERROR(IF(VLOOKUP($Z29,'Calculations - livestock '!$A$5:$M$17,6,FALSE)= 0, "",1000*VLOOKUP($Z29,'Calculations - livestock '!$A$5:$M$17,6,FALSE)), " "),"")</f>
        <v/>
      </c>
      <c r="V29" s="330" t="str">
        <f>IF($S30=0,IFERROR(IF(VLOOKUP($Z29,'Calculations - livestock '!$A$5:$M$17,9,FALSE)= 0, "",1000*VLOOKUP($Z29,'Calculations - livestock '!$A$5:$M$17,9,FALSE)), " "),"")</f>
        <v/>
      </c>
      <c r="W29" s="330" t="str">
        <f>IFERROR(IF(VLOOKUP($Z29,'Calculations - livestock '!$A:$B,2,FALSE)/1000*$AB29=0,"",VLOOKUP($Z29,'Calculations - livestock '!$A:$B,2,FALSE)/1000*$AB29)," ")</f>
        <v/>
      </c>
      <c r="X29" s="330">
        <f>IF(AA29&lt;&gt;"",SUMIFS(DefaultAFOLU!$G:$G,DefaultAFOLU!$D:$D,Livestock!AA29,DefaultAFOLU!$B:$B,Livestock!X$4,DefaultAFOLU!$C:$C,Livestock!Z29),"")</f>
        <v>1.0000000000000001E-5</v>
      </c>
      <c r="Y29" s="330"/>
      <c r="Z29" s="331" t="s">
        <v>338</v>
      </c>
      <c r="AA29" s="332" t="s">
        <v>785</v>
      </c>
      <c r="AB29" s="333">
        <f>INDEX('InputCritical-yearless'!$C$12:$N$13, MATCH(AA29, 'InputCritical-yearless'!$B$12:$B$13, 0), MATCH(LEFT(Z29, 3), 'InputCritical-yearless'!$C$11:$N$11, 0))</f>
        <v>0.5</v>
      </c>
      <c r="AC29" s="334"/>
    </row>
    <row r="30" spans="2:29">
      <c r="B30" s="27" t="str">
        <f t="shared" si="0"/>
        <v>DMD</v>
      </c>
      <c r="C30" s="27" t="s">
        <v>1530</v>
      </c>
      <c r="D30" s="27" t="s">
        <v>1491</v>
      </c>
      <c r="E30" s="27" t="s">
        <v>1874</v>
      </c>
      <c r="F30" s="27" t="s">
        <v>1868</v>
      </c>
      <c r="G30" s="27" t="s">
        <v>764</v>
      </c>
      <c r="H30" s="27" t="s">
        <v>765</v>
      </c>
      <c r="J30" s="27" t="str">
        <f t="shared" si="2"/>
        <v>AFOLIVFRMSHPWTRE0</v>
      </c>
      <c r="K30" s="27" t="s">
        <v>1491</v>
      </c>
      <c r="L30" s="27" t="s">
        <v>1467</v>
      </c>
      <c r="M30" s="27" t="s">
        <v>1504</v>
      </c>
      <c r="O30" s="27">
        <v>1</v>
      </c>
      <c r="P30" s="27" cm="1">
        <f t="array" ref="P30">IFERROR(1/INDEX('Calc - water'!G:G, MATCH(1, (Z30='Calc - water'!B:B)*(AA30='Calc - water'!C:C), 0)),0)</f>
        <v>626.40926835937512</v>
      </c>
      <c r="Q30" s="27">
        <v>1</v>
      </c>
      <c r="R30" s="27">
        <v>10</v>
      </c>
      <c r="S30" s="330"/>
      <c r="T30" s="330">
        <f>IFERROR(IF(VLOOKUP($Z30,'Calculations - livestock '!$A$5:$M$17,4,FALSE)= 0, "",1000*VLOOKUP($Z30,'Calculations - livestock '!$A$5:$M$17,4,FALSE)), " ")</f>
        <v>7.9999413214411463E-3</v>
      </c>
      <c r="U30" s="330">
        <f>IF($S31=0,IFERROR(IF(VLOOKUP($Z30,'Calculations - livestock '!$A$5:$M$17,6,FALSE)= 0, "",1000*VLOOKUP($Z30,'Calculations - livestock '!$A$5:$M$17,6,FALSE)), " "),"")</f>
        <v>1.9011853068888628E-4</v>
      </c>
      <c r="V30" s="330">
        <f>IF($S31=0,IFERROR(IF(VLOOKUP($Z30,'Calculations - livestock '!$A$5:$M$17,9,FALSE)= 0, "",1000*VLOOKUP($Z30,'Calculations - livestock '!$A$5:$M$17,9,FALSE)), " "),"")</f>
        <v>1.9070531627743223E-5</v>
      </c>
      <c r="W30" s="330">
        <f>IFERROR(IF(VLOOKUP($Z30,'Calculations - livestock '!$A:$B,2,FALSE)/1000*$AB30=0,"",VLOOKUP($Z30,'Calculations - livestock '!$A:$B,2,FALSE)/1000*$AB30)," ")</f>
        <v>170.42</v>
      </c>
      <c r="X30" s="330">
        <f>IF(AA30&lt;&gt;"",SUMIFS(DefaultAFOLU!$G:$G,DefaultAFOLU!$D:$D,Livestock!AA30,DefaultAFOLU!$B:$B,Livestock!X$4,DefaultAFOLU!$C:$C,Livestock!Z30),"")</f>
        <v>1.0000000000000001E-5</v>
      </c>
      <c r="Y30" s="330"/>
      <c r="Z30" s="331" t="s">
        <v>341</v>
      </c>
      <c r="AA30" s="332" t="s">
        <v>785</v>
      </c>
      <c r="AB30" s="333">
        <f>INDEX('InputCritical-yearless'!$C$12:$N$13, MATCH(AA30, 'InputCritical-yearless'!$B$12:$B$13, 0), MATCH(LEFT(Z30, 3), 'InputCritical-yearless'!$C$11:$N$11, 0))</f>
        <v>0.5</v>
      </c>
      <c r="AC30" s="334"/>
    </row>
    <row r="31" spans="2:29">
      <c r="B31" s="27" t="str">
        <f t="shared" si="0"/>
        <v>DMD</v>
      </c>
      <c r="C31" s="27" t="s">
        <v>1531</v>
      </c>
      <c r="D31" s="27" t="s">
        <v>1492</v>
      </c>
      <c r="E31" s="27" t="s">
        <v>1874</v>
      </c>
      <c r="F31" s="27" t="s">
        <v>1868</v>
      </c>
      <c r="G31" s="27" t="s">
        <v>764</v>
      </c>
      <c r="H31" s="27" t="s">
        <v>765</v>
      </c>
      <c r="J31" s="27" t="str">
        <f t="shared" si="2"/>
        <v>AFOLIVFRMSWBWTRE0</v>
      </c>
      <c r="K31" s="27" t="s">
        <v>1492</v>
      </c>
      <c r="L31" s="27" t="s">
        <v>1467</v>
      </c>
      <c r="M31" s="27" t="s">
        <v>1505</v>
      </c>
      <c r="O31" s="27">
        <v>1</v>
      </c>
      <c r="P31" s="27" cm="1">
        <f t="array" ref="P31">IFERROR(1/INDEX('Calc - water'!G:G, MATCH(1, (Z31='Calc - water'!B:B)*(AA31='Calc - water'!C:C), 0)),0)</f>
        <v>130.50193090820315</v>
      </c>
      <c r="Q31" s="27">
        <v>1</v>
      </c>
      <c r="R31" s="27">
        <v>10</v>
      </c>
      <c r="S31" s="330"/>
      <c r="T31" s="330">
        <f>IFERROR(IF(VLOOKUP($Z31,'Calculations - livestock '!$A$5:$M$17,4,FALSE)= 0, "",1000*VLOOKUP($Z31,'Calculations - livestock '!$A$5:$M$17,4,FALSE)), " ")</f>
        <v>1.4997140375775805E-3</v>
      </c>
      <c r="U31" s="330" t="str">
        <f>IF($S32=0,IFERROR(IF(VLOOKUP($Z31,'Calculations - livestock '!$A$5:$M$17,6,FALSE)= 0, "",1000*VLOOKUP($Z31,'Calculations - livestock '!$A$5:$M$17,6,FALSE)), " "),"")</f>
        <v/>
      </c>
      <c r="V31" s="330" t="str">
        <f>IF($S32=0,IFERROR(IF(VLOOKUP($Z31,'Calculations - livestock '!$A$5:$M$17,9,FALSE)= 0, "",1000*VLOOKUP($Z31,'Calculations - livestock '!$A$5:$M$17,9,FALSE)), " "),"")</f>
        <v/>
      </c>
      <c r="W31" s="330">
        <f>IFERROR(IF(VLOOKUP($Z31,'Calculations - livestock '!$A:$B,2,FALSE)/1000*$AB31=0,"",VLOOKUP($Z31,'Calculations - livestock '!$A:$B,2,FALSE)/1000*$AB31)," ")</f>
        <v>70.813500000000005</v>
      </c>
      <c r="X31" s="330">
        <f>IF(AA31&lt;&gt;"",SUMIFS(DefaultAFOLU!$G:$G,DefaultAFOLU!$D:$D,Livestock!AA31,DefaultAFOLU!$B:$B,Livestock!X$4,DefaultAFOLU!$C:$C,Livestock!Z31),"")</f>
        <v>1.0000000000000001E-5</v>
      </c>
      <c r="Y31" s="330"/>
      <c r="Z31" s="331" t="s">
        <v>351</v>
      </c>
      <c r="AA31" s="332" t="s">
        <v>785</v>
      </c>
      <c r="AB31" s="333">
        <f>INDEX('InputCritical-yearless'!$C$12:$N$13, MATCH(AA31, 'InputCritical-yearless'!$B$12:$B$13, 0), MATCH(LEFT(Z31, 3), 'InputCritical-yearless'!$C$11:$N$11, 0))</f>
        <v>0.5</v>
      </c>
      <c r="AC31" s="334"/>
    </row>
    <row r="32" spans="2:29">
      <c r="B32" s="27" t="str">
        <f t="shared" si="0"/>
        <v>\I:</v>
      </c>
      <c r="N32" s="27" t="s">
        <v>1034</v>
      </c>
      <c r="S32" s="330">
        <f>VLOOKUP(Z31,'Calculations - livestock '!$A$25:$E$37,3,FALSE)</f>
        <v>3.6124999999999997E-2</v>
      </c>
      <c r="T32" s="330" t="str">
        <f>IFERROR(IF(VLOOKUP($Z32,'Calculations - livestock '!$A$5:$M$17,4,FALSE)= 0, "",1000*VLOOKUP($Z32,'Calculations - livestock '!$A$5:$M$17,4,FALSE)), " ")</f>
        <v xml:space="preserve"> </v>
      </c>
      <c r="U32" s="330" t="str">
        <f>IF($S33=0,IFERROR(IF(VLOOKUP($Z32,'Calculations - livestock '!$A$5:$M$17,6,FALSE)= 0, "",1000*VLOOKUP($Z32,'Calculations - livestock '!$A$5:$M$17,6,FALSE)), " "),"")</f>
        <v xml:space="preserve"> </v>
      </c>
      <c r="V32" s="330" t="str">
        <f>IF($S33=0,IFERROR(IF(VLOOKUP($Z32,'Calculations - livestock '!$A$5:$M$17,9,FALSE)= 0, "",1000*VLOOKUP($Z32,'Calculations - livestock '!$A$5:$M$17,9,FALSE)), " "),"")</f>
        <v xml:space="preserve"> </v>
      </c>
      <c r="W32" s="330"/>
      <c r="X32" s="330" t="str">
        <f>IF(AA32&lt;&gt;"",SUMIFS(DefaultAFOLU!$G:$G,DefaultAFOLU!$D:$D,Livestock!AA32,DefaultAFOLU!$B:$B,Livestock!X$4,DefaultAFOLU!$C:$C,Livestock!Z32),"")</f>
        <v/>
      </c>
      <c r="Y32" s="330"/>
      <c r="Z32" s="331"/>
      <c r="AA32" s="332"/>
      <c r="AB32" s="333"/>
      <c r="AC32" s="334">
        <f>S32*W31</f>
        <v>2.5581376874999999</v>
      </c>
    </row>
    <row r="33" spans="2:29">
      <c r="B33" s="27" t="str">
        <f t="shared" si="0"/>
        <v>DMD</v>
      </c>
      <c r="C33" s="27" t="s">
        <v>1532</v>
      </c>
      <c r="D33" s="27" t="s">
        <v>1493</v>
      </c>
      <c r="E33" s="27" t="s">
        <v>1874</v>
      </c>
      <c r="F33" s="27" t="s">
        <v>1868</v>
      </c>
      <c r="G33" s="27" t="s">
        <v>764</v>
      </c>
      <c r="H33" s="27" t="s">
        <v>765</v>
      </c>
      <c r="J33" s="27" t="str">
        <f>IF(SUM(W33:W33)=0,"\I:",C33)</f>
        <v>AFOLIVFRMSWMWTRE0</v>
      </c>
      <c r="K33" s="27" t="s">
        <v>1493</v>
      </c>
      <c r="L33" s="27" t="s">
        <v>1467</v>
      </c>
      <c r="M33" s="27" t="s">
        <v>1506</v>
      </c>
      <c r="O33" s="27">
        <v>1</v>
      </c>
      <c r="P33" s="27" cm="1">
        <f t="array" ref="P33">IFERROR(1/INDEX('Calc - water'!G:G, MATCH(1, (Z33='Calc - water'!B:B)*(AA33='Calc - water'!C:C), 0)),0)</f>
        <v>348.00514908854171</v>
      </c>
      <c r="Q33" s="27">
        <v>1</v>
      </c>
      <c r="R33" s="27">
        <v>10</v>
      </c>
      <c r="S33" s="330"/>
      <c r="T33" s="330">
        <f>IFERROR(IF(VLOOKUP($Z33,'Calculations - livestock '!$A$5:$M$17,4,FALSE)= 0, "",1000*VLOOKUP($Z33,'Calculations - livestock '!$A$5:$M$17,4,FALSE)), " ")</f>
        <v>1.5000278509355168E-3</v>
      </c>
      <c r="U33" s="330" t="str">
        <f>IF($S34=0,IFERROR(IF(VLOOKUP($Z33,'Calculations - livestock '!$A$5:$M$17,6,FALSE)= 0, "",1000*VLOOKUP($Z33,'Calculations - livestock '!$A$5:$M$17,6,FALSE)), " "),"")</f>
        <v/>
      </c>
      <c r="V33" s="330" t="str">
        <f>IF($S34=0,IFERROR(IF(VLOOKUP($Z33,'Calculations - livestock '!$A$5:$M$17,9,FALSE)= 0, "",1000*VLOOKUP($Z33,'Calculations - livestock '!$A$5:$M$17,9,FALSE)), " "),"")</f>
        <v/>
      </c>
      <c r="W33" s="330">
        <f>IFERROR(IF(VLOOKUP($Z33,'Calculations - livestock '!$A:$B,2,FALSE)/1000*$AB33=0,"",VLOOKUP($Z33,'Calculations - livestock '!$A:$B,2,FALSE)/1000*$AB33)," ")</f>
        <v>637.32150000000001</v>
      </c>
      <c r="X33" s="330">
        <f>IF(AA33&lt;&gt;"",SUMIFS(DefaultAFOLU!$G:$G,DefaultAFOLU!$D:$D,Livestock!AA33,DefaultAFOLU!$B:$B,Livestock!X$4,DefaultAFOLU!$C:$C,Livestock!Z33),"")</f>
        <v>1.0000000000000001E-5</v>
      </c>
      <c r="Y33" s="330"/>
      <c r="Z33" s="331" t="s">
        <v>357</v>
      </c>
      <c r="AA33" s="332" t="s">
        <v>785</v>
      </c>
      <c r="AB33" s="333">
        <f>INDEX('InputCritical-yearless'!$C$12:$N$13, MATCH(AA33, 'InputCritical-yearless'!$B$12:$B$13, 0), MATCH(LEFT(Z33, 3), 'InputCritical-yearless'!$C$11:$N$11, 0))</f>
        <v>0.5</v>
      </c>
      <c r="AC33" s="334"/>
    </row>
    <row r="34" spans="2:29">
      <c r="B34" s="27" t="str">
        <f t="shared" si="0"/>
        <v>\I:</v>
      </c>
      <c r="N34" s="27" t="s">
        <v>1036</v>
      </c>
      <c r="S34" s="330">
        <f>VLOOKUP(Z33,'Calculations - livestock '!$A$25:$E$37,3,FALSE)</f>
        <v>1.4812499999999999E-2</v>
      </c>
      <c r="T34" s="330" t="str">
        <f>IFERROR(IF(VLOOKUP($Z34,'Calculations - livestock '!$A$5:$M$17,4,FALSE)= 0, "",1000*VLOOKUP($Z34,'Calculations - livestock '!$A$5:$M$17,4,FALSE)), " ")</f>
        <v xml:space="preserve"> </v>
      </c>
      <c r="U34" s="330" t="str">
        <f>IF($S35=0,IFERROR(IF(VLOOKUP($Z34,'Calculations - livestock '!$A$5:$M$17,6,FALSE)= 0, "",1000*VLOOKUP($Z34,'Calculations - livestock '!$A$5:$M$17,6,FALSE)), " "),"")</f>
        <v xml:space="preserve"> </v>
      </c>
      <c r="V34" s="330" t="str">
        <f>IF($S35=0,IFERROR(IF(VLOOKUP($Z34,'Calculations - livestock '!$A$5:$M$17,9,FALSE)= 0, "",1000*VLOOKUP($Z34,'Calculations - livestock '!$A$5:$M$17,9,FALSE)), " "),"")</f>
        <v xml:space="preserve"> </v>
      </c>
      <c r="W34" s="330"/>
      <c r="X34" s="330" t="str">
        <f>IF(AA34&lt;&gt;"",SUMIFS(DefaultAFOLU!$G:$G,DefaultAFOLU!$D:$D,Livestock!AA34,DefaultAFOLU!$B:$B,Livestock!X$4,DefaultAFOLU!$C:$C,Livestock!Z34),"")</f>
        <v/>
      </c>
      <c r="Y34" s="330"/>
      <c r="Z34" s="331"/>
      <c r="AA34" s="332"/>
      <c r="AB34" s="333"/>
      <c r="AC34" s="334">
        <f>S34*W33</f>
        <v>9.4403247187500003</v>
      </c>
    </row>
    <row r="35" spans="2:29" ht="15.75" thickBot="1">
      <c r="B35" s="27" t="str">
        <f t="shared" si="0"/>
        <v>DMD</v>
      </c>
      <c r="C35" s="27" t="s">
        <v>1533</v>
      </c>
      <c r="D35" s="27" t="s">
        <v>1494</v>
      </c>
      <c r="E35" s="27" t="s">
        <v>1874</v>
      </c>
      <c r="F35" s="27" t="s">
        <v>1868</v>
      </c>
      <c r="G35" s="27" t="s">
        <v>764</v>
      </c>
      <c r="H35" s="27" t="s">
        <v>765</v>
      </c>
      <c r="J35" s="27" t="str">
        <f>IF(SUM(W35:W35)=0,"\I:",C35)</f>
        <v>AFOLIVFRMPOUWTRE0</v>
      </c>
      <c r="K35" s="27" t="s">
        <v>1494</v>
      </c>
      <c r="L35" s="27" t="s">
        <v>1467</v>
      </c>
      <c r="M35" s="27" t="s">
        <v>1507</v>
      </c>
      <c r="O35" s="27">
        <v>1</v>
      </c>
      <c r="P35" s="27" cm="1">
        <f t="array" ref="P35">IFERROR(1/INDEX('Calc - water'!G:G, MATCH(1, (Z35='Calc - water'!B:B)*(AA35='Calc - water'!C:C), 0)),0)</f>
        <v>13729.518210616441</v>
      </c>
      <c r="Q35" s="27">
        <v>1</v>
      </c>
      <c r="R35" s="27">
        <v>10</v>
      </c>
      <c r="T35" s="330" t="str">
        <f>IFERROR(IF(VLOOKUP($Z35,'Calculations - livestock '!$A$5:$M$17,4,FALSE)= 0, "",1000*VLOOKUP($Z35,'Calculations - livestock '!$A$5:$M$17,4,FALSE)), " ")</f>
        <v/>
      </c>
      <c r="U35" s="330">
        <f>IF($S36=0,IFERROR(IF(VLOOKUP($Z35,'Calculations - livestock '!$A$5:$M$17,6,FALSE)= 0, "",1000*VLOOKUP($Z35,'Calculations - livestock '!$A$5:$M$17,6,FALSE)), " "),"")</f>
        <v>1.9999672787568034E-5</v>
      </c>
      <c r="V35" s="330">
        <f>IF($S36=0,IFERROR(IF(VLOOKUP($Z35,'Calculations - livestock '!$A$5:$M$17,9,FALSE)= 0, "",1000*VLOOKUP($Z35,'Calculations - livestock '!$A$5:$M$17,9,FALSE)), " "),"")</f>
        <v>2.8361288628172239E-6</v>
      </c>
      <c r="W35" s="330">
        <f>IFERROR(IF(VLOOKUP($Z35,'Calculations - livestock '!$A:$B,2,FALSE)/1000*$AB35=0,"",VLOOKUP($Z35,'Calculations - livestock '!$A:$B,2,FALSE)/1000*$AB35)," ")</f>
        <v>11582.6895</v>
      </c>
      <c r="X35" s="330">
        <f>IF(AA35&lt;&gt;"",SUMIFS(DefaultAFOLU!$G:$G,DefaultAFOLU!$D:$D,Livestock!AA35,DefaultAFOLU!$B:$B,Livestock!X$4,DefaultAFOLU!$C:$C,Livestock!Z35),"")</f>
        <v>1.0000000000000001E-5</v>
      </c>
      <c r="Y35" s="330"/>
      <c r="Z35" s="335" t="s">
        <v>365</v>
      </c>
      <c r="AA35" s="336" t="s">
        <v>785</v>
      </c>
      <c r="AB35" s="337">
        <f>INDEX('InputCritical-yearless'!$C$12:$N$13, MATCH(AA35, 'InputCritical-yearless'!$B$12:$B$13, 0), MATCH(LEFT(Z35, 3), 'InputCritical-yearless'!$C$11:$N$11, 0))</f>
        <v>0.5</v>
      </c>
    </row>
    <row r="36" spans="2:29">
      <c r="T36" s="330" t="str">
        <f>IFERROR(IF(VLOOKUP($Z36,'Calculations - livestock '!$A$5:$M$17,4,FALSE)= 0, "",1000*VLOOKUP($Z36,'Calculations - livestock '!$A$5:$M$17,4,FALSE)), " ")</f>
        <v xml:space="preserve"> </v>
      </c>
      <c r="U36" s="330" t="str">
        <f>IF($S37=0,IFERROR(IF(VLOOKUP($Z36,'Calculations - livestock '!$A$5:$M$17,6,FALSE)= 0, "",1000*VLOOKUP($Z36,'Calculations - livestock '!$A$5:$M$17,6,FALSE)), " "),"")</f>
        <v xml:space="preserve"> </v>
      </c>
      <c r="V36" s="330" t="str">
        <f>IF($S37=0,IFERROR(IF(VLOOKUP($Z36,'Calculations - livestock '!$A$5:$M$17,9,FALSE)= 0, "",1000*VLOOKUP($Z36,'Calculations - livestock '!$A$5:$M$17,9,FALSE)), " "),"")</f>
        <v xml:space="preserve"> </v>
      </c>
    </row>
    <row r="37" spans="2:29">
      <c r="T37" s="330" t="str">
        <f>IFERROR(IF(VLOOKUP($Z37,'Calculations - livestock '!$A$5:$M$17,4,FALSE)= 0, "",1000*VLOOKUP($Z37,'Calculations - livestock '!$A$5:$M$17,4,FALSE)), " ")</f>
        <v xml:space="preserve"> </v>
      </c>
      <c r="U37" s="330" t="str">
        <f>IF($S38=0,IFERROR(IF(VLOOKUP($Z37,'Calculations - livestock '!$A$5:$M$17,6,FALSE)= 0, "",1000*VLOOKUP($Z37,'Calculations - livestock '!$A$5:$M$17,6,FALSE)), " "),"")</f>
        <v xml:space="preserve"> </v>
      </c>
      <c r="V37" s="330" t="str">
        <f>IF($S38=0,IFERROR(IF(VLOOKUP($Z37,'Calculations - livestock '!$A$5:$M$17,9,FALSE)= 0, "",1000*VLOOKUP($Z37,'Calculations - livestock '!$A$5:$M$17,9,FALSE)), " "),"")</f>
        <v xml:space="preserve"> </v>
      </c>
    </row>
  </sheetData>
  <phoneticPr fontId="2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6" tint="0.39997558519241921"/>
  </sheetPr>
  <dimension ref="A1:J22"/>
  <sheetViews>
    <sheetView zoomScale="70" workbookViewId="0">
      <selection activeCell="A3" sqref="A1:XFD1048576"/>
    </sheetView>
  </sheetViews>
  <sheetFormatPr defaultColWidth="8.77734375" defaultRowHeight="15"/>
  <cols>
    <col min="1" max="1" width="60.21875" style="27" bestFit="1" customWidth="1"/>
    <col min="2" max="2" width="8.77734375" style="27" bestFit="1" customWidth="1"/>
    <col min="3" max="3" width="14.109375" style="27" bestFit="1" customWidth="1"/>
    <col min="4" max="4" width="18.77734375" style="27" bestFit="1" customWidth="1"/>
    <col min="5" max="5" width="12.88671875" style="27" bestFit="1" customWidth="1"/>
    <col min="6" max="6" width="7.109375" style="27" bestFit="1" customWidth="1"/>
    <col min="7" max="8" width="12.21875" style="27" bestFit="1" customWidth="1"/>
    <col min="9" max="9" width="12.77734375" style="27" bestFit="1" customWidth="1"/>
    <col min="10" max="10" width="12.44140625" style="27" bestFit="1" customWidth="1"/>
    <col min="11" max="28" width="3.21875" style="27" customWidth="1"/>
    <col min="29" max="30" width="8.77734375" style="27" customWidth="1"/>
    <col min="31" max="16384" width="8.77734375" style="27"/>
  </cols>
  <sheetData>
    <row r="1" spans="1:10" s="318" customFormat="1" ht="28.5" customHeight="1">
      <c r="A1" s="318" t="s">
        <v>1534</v>
      </c>
    </row>
    <row r="3" spans="1:10" ht="15.75">
      <c r="B3" s="19" t="s">
        <v>692</v>
      </c>
      <c r="I3" s="19" t="s">
        <v>730</v>
      </c>
    </row>
    <row r="4" spans="1:10">
      <c r="B4" s="25" t="s">
        <v>693</v>
      </c>
      <c r="C4" s="25" t="s">
        <v>694</v>
      </c>
      <c r="D4" s="25" t="s">
        <v>695</v>
      </c>
      <c r="E4" s="25" t="s">
        <v>696</v>
      </c>
      <c r="F4" s="25" t="s">
        <v>697</v>
      </c>
      <c r="G4" s="25" t="s">
        <v>698</v>
      </c>
      <c r="I4" s="25" t="s">
        <v>694</v>
      </c>
      <c r="J4" s="25" t="s">
        <v>1760</v>
      </c>
    </row>
    <row r="5" spans="1:10" s="319" customFormat="1" ht="28.9" customHeight="1">
      <c r="B5" s="320" t="s">
        <v>701</v>
      </c>
      <c r="C5" s="320" t="s">
        <v>702</v>
      </c>
      <c r="D5" s="320" t="s">
        <v>703</v>
      </c>
      <c r="E5" s="320" t="s">
        <v>704</v>
      </c>
      <c r="F5" s="320" t="s">
        <v>705</v>
      </c>
      <c r="G5" s="320" t="s">
        <v>706</v>
      </c>
      <c r="H5" s="27"/>
      <c r="I5" s="320" t="s">
        <v>750</v>
      </c>
      <c r="J5" s="321" t="s">
        <v>1874</v>
      </c>
    </row>
    <row r="6" spans="1:10" ht="15.75">
      <c r="B6" s="27" t="str">
        <f t="shared" ref="B6:B18" si="0">IF(SUM(J6:J6)=0,"\I:","DEM")</f>
        <v>\I:</v>
      </c>
      <c r="C6" s="27" t="s">
        <v>1495</v>
      </c>
      <c r="D6" s="65" t="s">
        <v>305</v>
      </c>
      <c r="E6" s="27" t="s">
        <v>1874</v>
      </c>
      <c r="F6" s="27" t="s">
        <v>792</v>
      </c>
      <c r="G6" s="27" t="s">
        <v>764</v>
      </c>
      <c r="I6" s="27" t="str">
        <f t="shared" ref="I6:I18" si="1">IF(SUM(J6:J6)=0,"\I:",C6)</f>
        <v>\I:</v>
      </c>
      <c r="J6" s="322">
        <f>VLOOKUP($D6,'Calculations - livestock '!$A$5:$B$17,2,FALSE)/1000</f>
        <v>0</v>
      </c>
    </row>
    <row r="7" spans="1:10" ht="15.75">
      <c r="B7" s="27" t="str">
        <f t="shared" si="0"/>
        <v>\I:</v>
      </c>
      <c r="C7" s="27" t="s">
        <v>1496</v>
      </c>
      <c r="D7" s="65" t="s">
        <v>345</v>
      </c>
      <c r="E7" s="27" t="s">
        <v>1874</v>
      </c>
      <c r="F7" s="27" t="s">
        <v>792</v>
      </c>
      <c r="G7" s="27" t="s">
        <v>764</v>
      </c>
      <c r="I7" s="27" t="str">
        <f t="shared" si="1"/>
        <v>\I:</v>
      </c>
      <c r="J7" s="322">
        <f>VLOOKUP($D7,'Calculations - livestock '!$A$5:$B$17,2,FALSE)/1000</f>
        <v>0</v>
      </c>
    </row>
    <row r="8" spans="1:10" ht="15.75">
      <c r="B8" s="27" t="str">
        <f t="shared" si="0"/>
        <v>\I:</v>
      </c>
      <c r="C8" s="27" t="s">
        <v>1497</v>
      </c>
      <c r="D8" s="65" t="s">
        <v>311</v>
      </c>
      <c r="E8" s="27" t="s">
        <v>1874</v>
      </c>
      <c r="F8" s="27" t="s">
        <v>792</v>
      </c>
      <c r="G8" s="27" t="s">
        <v>764</v>
      </c>
      <c r="I8" s="27" t="str">
        <f t="shared" si="1"/>
        <v>\I:</v>
      </c>
      <c r="J8" s="322">
        <f>VLOOKUP($D8,'Calculations - livestock '!$A$5:$B$17,2,FALSE)/1000</f>
        <v>0</v>
      </c>
    </row>
    <row r="9" spans="1:10" ht="15.75">
      <c r="B9" s="27" t="str">
        <f t="shared" si="0"/>
        <v>DEM</v>
      </c>
      <c r="C9" s="27" t="s">
        <v>1498</v>
      </c>
      <c r="D9" s="66" t="s">
        <v>315</v>
      </c>
      <c r="E9" s="27" t="s">
        <v>1874</v>
      </c>
      <c r="F9" s="27" t="s">
        <v>792</v>
      </c>
      <c r="G9" s="27" t="s">
        <v>764</v>
      </c>
      <c r="I9" s="27" t="str">
        <f t="shared" si="1"/>
        <v>AFOLIVCADDEM</v>
      </c>
      <c r="J9" s="322">
        <f>VLOOKUP($D9,'Calculations - livestock '!$A$5:$B$17,2,FALSE)/1000</f>
        <v>297.67</v>
      </c>
    </row>
    <row r="10" spans="1:10" ht="15.75">
      <c r="B10" s="27" t="str">
        <f t="shared" si="0"/>
        <v>DEM</v>
      </c>
      <c r="C10" s="27" t="s">
        <v>1499</v>
      </c>
      <c r="D10" s="65" t="s">
        <v>322</v>
      </c>
      <c r="E10" s="27" t="s">
        <v>1874</v>
      </c>
      <c r="F10" s="27" t="s">
        <v>792</v>
      </c>
      <c r="G10" s="27" t="s">
        <v>764</v>
      </c>
      <c r="I10" s="27" t="str">
        <f t="shared" si="1"/>
        <v>AFOLIVCANDEM</v>
      </c>
      <c r="J10" s="322">
        <f>VLOOKUP($D10,'Calculations - livestock '!$A$5:$B$17,2,FALSE)/1000</f>
        <v>1092.8800000000001</v>
      </c>
    </row>
    <row r="11" spans="1:10" ht="15.75">
      <c r="B11" s="27" t="str">
        <f t="shared" si="0"/>
        <v>DEM</v>
      </c>
      <c r="C11" s="27" t="s">
        <v>1500</v>
      </c>
      <c r="D11" s="65" t="s">
        <v>328</v>
      </c>
      <c r="E11" s="27" t="s">
        <v>1874</v>
      </c>
      <c r="F11" s="27" t="s">
        <v>792</v>
      </c>
      <c r="G11" s="27" t="s">
        <v>764</v>
      </c>
      <c r="I11" s="27" t="str">
        <f t="shared" si="1"/>
        <v>AFOLIVGOADEM</v>
      </c>
      <c r="J11" s="322">
        <f>VLOOKUP($D11,'Calculations - livestock '!$A$5:$B$17,2,FALSE)/1000</f>
        <v>12</v>
      </c>
    </row>
    <row r="12" spans="1:10" ht="15.75">
      <c r="B12" s="27" t="str">
        <f t="shared" si="0"/>
        <v>DEM</v>
      </c>
      <c r="C12" s="27" t="s">
        <v>1501</v>
      </c>
      <c r="D12" s="65" t="s">
        <v>334</v>
      </c>
      <c r="E12" s="27" t="s">
        <v>1874</v>
      </c>
      <c r="F12" s="27" t="s">
        <v>792</v>
      </c>
      <c r="G12" s="27" t="s">
        <v>764</v>
      </c>
      <c r="I12" s="27" t="str">
        <f t="shared" si="1"/>
        <v>AFOLIVHORDEM</v>
      </c>
      <c r="J12" s="322">
        <f>VLOOKUP($D12,'Calculations - livestock '!$A$5:$B$17,2,FALSE)/1000</f>
        <v>106.65600000000001</v>
      </c>
    </row>
    <row r="13" spans="1:10" ht="15.75">
      <c r="B13" s="27" t="str">
        <f t="shared" si="0"/>
        <v>\I:</v>
      </c>
      <c r="C13" s="27" t="s">
        <v>1502</v>
      </c>
      <c r="D13" s="65" t="s">
        <v>361</v>
      </c>
      <c r="E13" s="27" t="s">
        <v>1874</v>
      </c>
      <c r="F13" s="27" t="s">
        <v>792</v>
      </c>
      <c r="G13" s="27" t="s">
        <v>764</v>
      </c>
      <c r="I13" s="27" t="str">
        <f t="shared" si="1"/>
        <v>\I:</v>
      </c>
      <c r="J13" s="322">
        <f>VLOOKUP($D13,'Calculations - livestock '!$A$5:$B$17,2,FALSE)/1000</f>
        <v>0</v>
      </c>
    </row>
    <row r="14" spans="1:10" ht="15.75">
      <c r="B14" s="27" t="str">
        <f t="shared" si="0"/>
        <v>\I:</v>
      </c>
      <c r="C14" s="27" t="s">
        <v>1503</v>
      </c>
      <c r="D14" s="65" t="s">
        <v>338</v>
      </c>
      <c r="E14" s="27" t="s">
        <v>1874</v>
      </c>
      <c r="F14" s="27" t="s">
        <v>792</v>
      </c>
      <c r="G14" s="27" t="s">
        <v>764</v>
      </c>
      <c r="I14" s="27" t="str">
        <f t="shared" si="1"/>
        <v>\I:</v>
      </c>
      <c r="J14" s="322">
        <f>VLOOKUP($D14,'Calculations - livestock '!$A$5:$B$17,2,FALSE)/1000</f>
        <v>0</v>
      </c>
    </row>
    <row r="15" spans="1:10" ht="15.75">
      <c r="B15" s="27" t="str">
        <f t="shared" si="0"/>
        <v>DEM</v>
      </c>
      <c r="C15" s="27" t="s">
        <v>1504</v>
      </c>
      <c r="D15" s="65" t="s">
        <v>341</v>
      </c>
      <c r="E15" s="27" t="s">
        <v>1874</v>
      </c>
      <c r="F15" s="27" t="s">
        <v>792</v>
      </c>
      <c r="G15" s="27" t="s">
        <v>764</v>
      </c>
      <c r="I15" s="27" t="str">
        <f t="shared" si="1"/>
        <v>AFOLIVSHPDEM</v>
      </c>
      <c r="J15" s="322">
        <f>VLOOKUP($D15,'Calculations - livestock '!$A$5:$B$17,2,FALSE)/1000</f>
        <v>340.84</v>
      </c>
    </row>
    <row r="16" spans="1:10" ht="15.75">
      <c r="B16" s="27" t="str">
        <f t="shared" si="0"/>
        <v>DEM</v>
      </c>
      <c r="C16" s="27" t="s">
        <v>1505</v>
      </c>
      <c r="D16" s="65" t="s">
        <v>351</v>
      </c>
      <c r="E16" s="27" t="s">
        <v>1874</v>
      </c>
      <c r="F16" s="27" t="s">
        <v>792</v>
      </c>
      <c r="G16" s="27" t="s">
        <v>764</v>
      </c>
      <c r="I16" s="27" t="str">
        <f t="shared" si="1"/>
        <v>AFOLIVSWBDEM</v>
      </c>
      <c r="J16" s="322">
        <f>VLOOKUP($D16,'Calculations - livestock '!$A$5:$B$17,2,FALSE)/1000</f>
        <v>141.62700000000001</v>
      </c>
    </row>
    <row r="17" spans="2:10" ht="15.75">
      <c r="B17" s="27" t="str">
        <f t="shared" si="0"/>
        <v>DEM</v>
      </c>
      <c r="C17" s="27" t="s">
        <v>1506</v>
      </c>
      <c r="D17" s="65" t="s">
        <v>357</v>
      </c>
      <c r="E17" s="27" t="s">
        <v>1874</v>
      </c>
      <c r="F17" s="27" t="s">
        <v>792</v>
      </c>
      <c r="G17" s="27" t="s">
        <v>764</v>
      </c>
      <c r="I17" s="27" t="str">
        <f t="shared" si="1"/>
        <v>AFOLIVSWMDEM</v>
      </c>
      <c r="J17" s="322">
        <f>VLOOKUP($D17,'Calculations - livestock '!$A$5:$B$17,2,FALSE)/1000</f>
        <v>1274.643</v>
      </c>
    </row>
    <row r="18" spans="2:10" ht="15.75">
      <c r="B18" s="27" t="str">
        <f t="shared" si="0"/>
        <v>DEM</v>
      </c>
      <c r="C18" s="27" t="s">
        <v>1507</v>
      </c>
      <c r="D18" s="65" t="s">
        <v>365</v>
      </c>
      <c r="E18" s="27" t="s">
        <v>1874</v>
      </c>
      <c r="F18" s="27" t="s">
        <v>792</v>
      </c>
      <c r="G18" s="27" t="s">
        <v>764</v>
      </c>
      <c r="I18" s="27" t="str">
        <f t="shared" si="1"/>
        <v>AFOLIVPOUDEM</v>
      </c>
      <c r="J18" s="322">
        <f>VLOOKUP($D18,'Calculations - livestock '!$A$5:$B$17,2,FALSE)/1000</f>
        <v>23165.379000000001</v>
      </c>
    </row>
    <row r="19" spans="2:10" ht="15.75">
      <c r="D19" s="65"/>
    </row>
    <row r="20" spans="2:10" ht="15.75">
      <c r="D20" s="65"/>
    </row>
    <row r="22" spans="2:10">
      <c r="C22" s="88"/>
    </row>
  </sheetData>
  <phoneticPr fontId="2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0.39997558519241921"/>
  </sheetPr>
  <dimension ref="A1:AC45"/>
  <sheetViews>
    <sheetView topLeftCell="J1" zoomScaleNormal="100" workbookViewId="0">
      <selection activeCell="A3" sqref="A1:XFD1048576"/>
    </sheetView>
  </sheetViews>
  <sheetFormatPr defaultColWidth="8.77734375" defaultRowHeight="15"/>
  <cols>
    <col min="1" max="1" width="17" style="88" customWidth="1"/>
    <col min="2" max="2" width="9.6640625" style="88" bestFit="1" customWidth="1"/>
    <col min="3" max="3" width="13.21875" style="88" bestFit="1" customWidth="1"/>
    <col min="4" max="4" width="50.6640625" style="88" bestFit="1" customWidth="1"/>
    <col min="5" max="5" width="6" style="88" bestFit="1" customWidth="1"/>
    <col min="6" max="6" width="6.6640625" style="88" bestFit="1" customWidth="1"/>
    <col min="7" max="7" width="11.88671875" style="88" bestFit="1" customWidth="1"/>
    <col min="8" max="8" width="12.109375" style="88" bestFit="1" customWidth="1"/>
    <col min="9" max="9" width="15.77734375" style="88" bestFit="1" customWidth="1"/>
    <col min="10" max="10" width="13.21875" style="88" bestFit="1" customWidth="1"/>
    <col min="11" max="11" width="51.21875" style="88" bestFit="1" customWidth="1"/>
    <col min="12" max="12" width="9.33203125" style="88" bestFit="1" customWidth="1"/>
    <col min="13" max="13" width="12" style="88" bestFit="1" customWidth="1"/>
    <col min="14" max="14" width="7.6640625" style="88" bestFit="1" customWidth="1"/>
    <col min="15" max="15" width="5.77734375" style="88" customWidth="1"/>
    <col min="16" max="16" width="9.33203125" style="88" bestFit="1" customWidth="1"/>
    <col min="17" max="17" width="10.5546875" style="88" bestFit="1" customWidth="1"/>
    <col min="18" max="18" width="12.6640625" style="88" bestFit="1" customWidth="1"/>
    <col min="19" max="19" width="4.5546875" style="88" bestFit="1" customWidth="1"/>
    <col min="20" max="20" width="20.77734375" style="88" bestFit="1" customWidth="1"/>
    <col min="21" max="21" width="22.109375" style="88" bestFit="1" customWidth="1"/>
    <col min="22" max="22" width="14.77734375" style="88" bestFit="1" customWidth="1"/>
    <col min="23" max="23" width="13.21875" style="88" bestFit="1" customWidth="1"/>
    <col min="24" max="25" width="17.77734375" style="88" bestFit="1" customWidth="1"/>
    <col min="26" max="29" width="15.21875" style="88" bestFit="1" customWidth="1"/>
    <col min="30" max="16384" width="8.77734375" style="88"/>
  </cols>
  <sheetData>
    <row r="1" spans="1:29" s="1" customFormat="1" ht="28.5" customHeight="1">
      <c r="A1" s="1" t="s">
        <v>1599</v>
      </c>
    </row>
    <row r="4" spans="1:29" ht="15.75">
      <c r="B4" s="19" t="s">
        <v>729</v>
      </c>
      <c r="K4" s="19" t="s">
        <v>730</v>
      </c>
    </row>
    <row r="5" spans="1:29">
      <c r="B5" s="99" t="s">
        <v>731</v>
      </c>
      <c r="C5" s="99" t="s">
        <v>732</v>
      </c>
      <c r="D5" s="99" t="s">
        <v>733</v>
      </c>
      <c r="E5" s="99" t="s">
        <v>736</v>
      </c>
      <c r="F5" s="99" t="s">
        <v>737</v>
      </c>
      <c r="G5" s="99" t="s">
        <v>738</v>
      </c>
      <c r="H5" s="99" t="s">
        <v>739</v>
      </c>
      <c r="J5" s="99" t="s">
        <v>732</v>
      </c>
      <c r="K5" s="99" t="s">
        <v>740</v>
      </c>
      <c r="L5" s="99" t="s">
        <v>741</v>
      </c>
      <c r="M5" s="99" t="s">
        <v>742</v>
      </c>
      <c r="N5" s="99" t="s">
        <v>744</v>
      </c>
      <c r="O5" s="99" t="s">
        <v>745</v>
      </c>
      <c r="P5" s="99" t="s">
        <v>1677</v>
      </c>
      <c r="Q5" s="99" t="s">
        <v>1678</v>
      </c>
      <c r="R5" s="99" t="s">
        <v>746</v>
      </c>
      <c r="S5" s="99" t="s">
        <v>747</v>
      </c>
      <c r="T5" s="99" t="s">
        <v>1822</v>
      </c>
      <c r="U5" s="25" t="s">
        <v>1759</v>
      </c>
      <c r="V5" s="25" t="s">
        <v>1601</v>
      </c>
    </row>
    <row r="6" spans="1:29" ht="30">
      <c r="B6" s="99" t="s">
        <v>701</v>
      </c>
      <c r="C6" s="99" t="s">
        <v>702</v>
      </c>
      <c r="D6" s="99" t="s">
        <v>703</v>
      </c>
      <c r="E6" s="99" t="s">
        <v>704</v>
      </c>
      <c r="F6" s="99" t="s">
        <v>705</v>
      </c>
      <c r="G6" s="99" t="s">
        <v>706</v>
      </c>
      <c r="H6" s="314" t="s">
        <v>749</v>
      </c>
      <c r="J6" s="99" t="s">
        <v>750</v>
      </c>
      <c r="K6" s="99"/>
      <c r="L6" s="99"/>
      <c r="M6" s="99" t="s">
        <v>716</v>
      </c>
      <c r="N6" s="99" t="s">
        <v>787</v>
      </c>
      <c r="O6" s="99" t="s">
        <v>822</v>
      </c>
      <c r="P6" s="99"/>
      <c r="Q6" s="99"/>
      <c r="R6" s="99" t="s">
        <v>756</v>
      </c>
      <c r="S6" s="99" t="s">
        <v>757</v>
      </c>
      <c r="T6" s="99" t="s">
        <v>1875</v>
      </c>
      <c r="U6" s="99" t="s">
        <v>761</v>
      </c>
      <c r="V6" s="317" t="s">
        <v>1866</v>
      </c>
    </row>
    <row r="7" spans="1:29">
      <c r="B7" s="88" t="s">
        <v>788</v>
      </c>
      <c r="C7" s="88" t="s">
        <v>1808</v>
      </c>
      <c r="D7" s="88" t="s">
        <v>1806</v>
      </c>
      <c r="E7" s="88" t="s">
        <v>789</v>
      </c>
      <c r="F7" s="88" t="s">
        <v>761</v>
      </c>
      <c r="G7" s="88" t="s">
        <v>764</v>
      </c>
      <c r="H7" s="88" t="s">
        <v>765</v>
      </c>
      <c r="J7" s="88" t="str">
        <f>C7</f>
        <v>AFOFRSMIN</v>
      </c>
      <c r="K7" s="88" t="str">
        <f>D7</f>
        <v>Afolu Mining Forest Generic forest Existing 0</v>
      </c>
      <c r="M7" s="88" t="s">
        <v>717</v>
      </c>
      <c r="N7" s="88">
        <v>1</v>
      </c>
      <c r="R7" s="88">
        <v>1</v>
      </c>
      <c r="S7" s="88">
        <v>100</v>
      </c>
    </row>
    <row r="8" spans="1:29">
      <c r="B8" s="88" t="s">
        <v>1660</v>
      </c>
      <c r="C8" s="88" t="s">
        <v>1848</v>
      </c>
      <c r="D8" s="88" t="s">
        <v>1807</v>
      </c>
      <c r="E8" s="88" t="s">
        <v>789</v>
      </c>
      <c r="F8" s="88" t="s">
        <v>761</v>
      </c>
      <c r="G8" s="88" t="s">
        <v>764</v>
      </c>
      <c r="H8" s="88" t="s">
        <v>765</v>
      </c>
      <c r="J8" s="88" t="str">
        <f>C8</f>
        <v>AFOFRSNRGFE0</v>
      </c>
      <c r="K8" s="88" t="str">
        <f>D8</f>
        <v>Afolu Forest Generic forest Existing 1</v>
      </c>
      <c r="L8" s="88" t="s">
        <v>717</v>
      </c>
      <c r="M8" s="88" t="s">
        <v>1661</v>
      </c>
      <c r="N8" s="88">
        <v>1</v>
      </c>
      <c r="O8" s="88">
        <v>1</v>
      </c>
      <c r="P8" s="88">
        <f>ROUND('Calc - forest biomass'!$N$5/SUM('Calc - forest biomass'!$N$5:$N$6),4)</f>
        <v>0.49990000000000001</v>
      </c>
      <c r="Q8" s="88">
        <v>5</v>
      </c>
      <c r="R8" s="88">
        <v>1</v>
      </c>
      <c r="S8" s="88">
        <v>100</v>
      </c>
      <c r="T8" s="88">
        <f>('Calc - land emissions'!E13+'Calc - land emissions'!E14)/U8</f>
        <v>-0.75533333452466045</v>
      </c>
      <c r="U8" s="88">
        <f>VLOOKUP("Forest land",'Calc - land area'!$B:$C,2,FALSE)</f>
        <v>27980</v>
      </c>
      <c r="V8" s="88">
        <f>'Input data - Other'!F19</f>
        <v>1.0165999999999999</v>
      </c>
    </row>
    <row r="9" spans="1:29">
      <c r="B9" s="27" t="s">
        <v>701</v>
      </c>
      <c r="M9" s="88" t="s">
        <v>1669</v>
      </c>
    </row>
    <row r="10" spans="1:29">
      <c r="B10" s="27" t="s">
        <v>701</v>
      </c>
      <c r="M10" s="88" t="s">
        <v>1673</v>
      </c>
    </row>
    <row r="11" spans="1:29">
      <c r="B11" s="88" t="s">
        <v>1660</v>
      </c>
      <c r="C11" s="88" t="s">
        <v>1662</v>
      </c>
      <c r="D11" s="88" t="s">
        <v>1663</v>
      </c>
      <c r="E11" s="88" t="s">
        <v>753</v>
      </c>
      <c r="F11" s="88" t="s">
        <v>753</v>
      </c>
      <c r="G11" s="88" t="s">
        <v>764</v>
      </c>
      <c r="H11" s="88" t="s">
        <v>765</v>
      </c>
      <c r="J11" s="88" t="str">
        <f>C11</f>
        <v>AFOFRSWOCTRA</v>
      </c>
      <c r="K11" s="88" t="str">
        <f>D11</f>
        <v>Afolu Forest transferring WOC to energy content</v>
      </c>
      <c r="L11" s="88" t="s">
        <v>1661</v>
      </c>
      <c r="M11" s="88" t="s">
        <v>1596</v>
      </c>
      <c r="N11" s="88">
        <v>1</v>
      </c>
      <c r="O11" s="88">
        <f>'Calc - forest biomass'!$P$5</f>
        <v>8.741995679056469</v>
      </c>
      <c r="R11" s="88">
        <v>1</v>
      </c>
      <c r="S11" s="88">
        <v>100</v>
      </c>
      <c r="Z11" s="27" t="str">
        <f t="shared" ref="Z11:AC45" si="0">IF(AND(ISNUMBER(V11), V11&lt;&gt;0), 5, "")</f>
        <v/>
      </c>
      <c r="AA11" s="27" t="str">
        <f t="shared" si="0"/>
        <v/>
      </c>
      <c r="AB11" s="27" t="str">
        <f t="shared" si="0"/>
        <v/>
      </c>
      <c r="AC11" s="27" t="str">
        <f t="shared" si="0"/>
        <v/>
      </c>
    </row>
    <row r="12" spans="1:29">
      <c r="B12" s="88" t="s">
        <v>1660</v>
      </c>
      <c r="C12" s="88" t="s">
        <v>1667</v>
      </c>
      <c r="D12" s="88" t="s">
        <v>1668</v>
      </c>
      <c r="E12" s="88" t="s">
        <v>753</v>
      </c>
      <c r="F12" s="88" t="s">
        <v>753</v>
      </c>
      <c r="G12" s="88" t="s">
        <v>764</v>
      </c>
      <c r="H12" s="88" t="s">
        <v>765</v>
      </c>
      <c r="J12" s="88" t="s">
        <v>1667</v>
      </c>
      <c r="K12" s="88" t="s">
        <v>1668</v>
      </c>
      <c r="L12" s="88" t="s">
        <v>1669</v>
      </c>
      <c r="M12" s="88" t="s">
        <v>1670</v>
      </c>
      <c r="N12" s="88">
        <v>1</v>
      </c>
      <c r="O12" s="88">
        <f>'Calc - forest biomass'!$P$5</f>
        <v>8.741995679056469</v>
      </c>
      <c r="R12" s="88">
        <v>1</v>
      </c>
      <c r="S12" s="88">
        <v>100</v>
      </c>
      <c r="AB12" s="27"/>
      <c r="AC12" s="27"/>
    </row>
    <row r="13" spans="1:29">
      <c r="B13" s="88" t="s">
        <v>1660</v>
      </c>
      <c r="C13" s="88" t="s">
        <v>1675</v>
      </c>
      <c r="D13" s="88" t="s">
        <v>1676</v>
      </c>
      <c r="E13" s="88" t="s">
        <v>753</v>
      </c>
      <c r="F13" s="88" t="s">
        <v>753</v>
      </c>
      <c r="G13" s="88" t="s">
        <v>764</v>
      </c>
      <c r="H13" s="88" t="s">
        <v>765</v>
      </c>
      <c r="J13" s="88" t="s">
        <v>1675</v>
      </c>
      <c r="K13" s="88" t="s">
        <v>1676</v>
      </c>
      <c r="L13" s="88" t="s">
        <v>1673</v>
      </c>
      <c r="M13" s="88" t="s">
        <v>1674</v>
      </c>
      <c r="N13" s="88">
        <v>1</v>
      </c>
      <c r="O13" s="88">
        <f>'Calc - forest biomass'!$P$5</f>
        <v>8.741995679056469</v>
      </c>
      <c r="R13" s="88">
        <v>1</v>
      </c>
      <c r="S13" s="88">
        <v>100</v>
      </c>
      <c r="AB13" s="27"/>
      <c r="AC13" s="27"/>
    </row>
    <row r="14" spans="1:29">
      <c r="L14" s="162"/>
      <c r="AB14" s="27"/>
      <c r="AC14" s="27"/>
    </row>
    <row r="15" spans="1:29">
      <c r="AB15" s="27"/>
      <c r="AC15" s="27"/>
    </row>
    <row r="16" spans="1:29">
      <c r="AB16" s="27"/>
      <c r="AC16" s="27"/>
    </row>
    <row r="17" spans="26:29">
      <c r="AB17" s="27"/>
      <c r="AC17" s="27"/>
    </row>
    <row r="18" spans="26:29">
      <c r="AB18" s="27"/>
      <c r="AC18" s="27"/>
    </row>
    <row r="19" spans="26:29">
      <c r="Z19" s="27" t="str">
        <f t="shared" si="0"/>
        <v/>
      </c>
      <c r="AA19" s="27" t="str">
        <f t="shared" si="0"/>
        <v/>
      </c>
      <c r="AB19" s="27"/>
      <c r="AC19" s="27"/>
    </row>
    <row r="20" spans="26:29">
      <c r="Z20" s="27" t="str">
        <f t="shared" si="0"/>
        <v/>
      </c>
      <c r="AA20" s="27" t="str">
        <f t="shared" si="0"/>
        <v/>
      </c>
      <c r="AB20" s="27"/>
      <c r="AC20" s="27"/>
    </row>
    <row r="21" spans="26:29">
      <c r="Z21" s="27" t="str">
        <f t="shared" si="0"/>
        <v/>
      </c>
      <c r="AA21" s="27" t="str">
        <f t="shared" si="0"/>
        <v/>
      </c>
    </row>
    <row r="22" spans="26:29">
      <c r="Z22" s="27" t="str">
        <f t="shared" si="0"/>
        <v/>
      </c>
      <c r="AA22" s="27" t="str">
        <f t="shared" si="0"/>
        <v/>
      </c>
    </row>
    <row r="23" spans="26:29">
      <c r="Z23" s="27" t="str">
        <f t="shared" si="0"/>
        <v/>
      </c>
      <c r="AA23" s="27" t="str">
        <f t="shared" si="0"/>
        <v/>
      </c>
    </row>
    <row r="24" spans="26:29">
      <c r="Z24" s="27" t="str">
        <f t="shared" si="0"/>
        <v/>
      </c>
      <c r="AA24" s="27" t="str">
        <f t="shared" si="0"/>
        <v/>
      </c>
    </row>
    <row r="25" spans="26:29">
      <c r="Z25" s="27" t="str">
        <f t="shared" si="0"/>
        <v/>
      </c>
      <c r="AA25" s="27" t="str">
        <f t="shared" si="0"/>
        <v/>
      </c>
    </row>
    <row r="26" spans="26:29">
      <c r="Z26" s="27" t="str">
        <f t="shared" si="0"/>
        <v/>
      </c>
      <c r="AA26" s="27" t="str">
        <f t="shared" si="0"/>
        <v/>
      </c>
    </row>
    <row r="27" spans="26:29">
      <c r="Z27" s="27" t="str">
        <f t="shared" si="0"/>
        <v/>
      </c>
      <c r="AA27" s="27" t="str">
        <f t="shared" si="0"/>
        <v/>
      </c>
    </row>
    <row r="28" spans="26:29">
      <c r="Z28" s="27" t="str">
        <f t="shared" si="0"/>
        <v/>
      </c>
      <c r="AA28" s="27" t="str">
        <f t="shared" si="0"/>
        <v/>
      </c>
    </row>
    <row r="29" spans="26:29">
      <c r="Z29" s="27" t="str">
        <f t="shared" si="0"/>
        <v/>
      </c>
      <c r="AA29" s="27" t="str">
        <f t="shared" si="0"/>
        <v/>
      </c>
    </row>
    <row r="30" spans="26:29">
      <c r="Z30" s="27" t="str">
        <f t="shared" si="0"/>
        <v/>
      </c>
      <c r="AA30" s="27" t="str">
        <f t="shared" si="0"/>
        <v/>
      </c>
    </row>
    <row r="31" spans="26:29">
      <c r="Z31" s="27" t="str">
        <f t="shared" si="0"/>
        <v/>
      </c>
      <c r="AA31" s="27" t="str">
        <f t="shared" si="0"/>
        <v/>
      </c>
    </row>
    <row r="32" spans="26:29">
      <c r="Z32" s="27" t="str">
        <f t="shared" si="0"/>
        <v/>
      </c>
      <c r="AA32" s="27" t="str">
        <f t="shared" si="0"/>
        <v/>
      </c>
    </row>
    <row r="33" spans="26:27">
      <c r="Z33" s="27" t="str">
        <f t="shared" si="0"/>
        <v/>
      </c>
      <c r="AA33" s="27" t="str">
        <f t="shared" si="0"/>
        <v/>
      </c>
    </row>
    <row r="34" spans="26:27">
      <c r="Z34" s="27" t="str">
        <f t="shared" si="0"/>
        <v/>
      </c>
      <c r="AA34" s="27" t="str">
        <f t="shared" si="0"/>
        <v/>
      </c>
    </row>
    <row r="35" spans="26:27">
      <c r="Z35" s="27" t="str">
        <f t="shared" si="0"/>
        <v/>
      </c>
      <c r="AA35" s="27" t="str">
        <f t="shared" si="0"/>
        <v/>
      </c>
    </row>
    <row r="36" spans="26:27">
      <c r="Z36" s="27" t="str">
        <f t="shared" si="0"/>
        <v/>
      </c>
      <c r="AA36" s="27" t="str">
        <f t="shared" si="0"/>
        <v/>
      </c>
    </row>
    <row r="37" spans="26:27">
      <c r="Z37" s="27" t="str">
        <f t="shared" si="0"/>
        <v/>
      </c>
      <c r="AA37" s="27" t="str">
        <f t="shared" si="0"/>
        <v/>
      </c>
    </row>
    <row r="38" spans="26:27">
      <c r="Z38" s="27" t="str">
        <f t="shared" si="0"/>
        <v/>
      </c>
      <c r="AA38" s="27" t="str">
        <f t="shared" si="0"/>
        <v/>
      </c>
    </row>
    <row r="39" spans="26:27">
      <c r="Z39" s="27" t="str">
        <f t="shared" si="0"/>
        <v/>
      </c>
      <c r="AA39" s="27" t="str">
        <f t="shared" si="0"/>
        <v/>
      </c>
    </row>
    <row r="40" spans="26:27">
      <c r="Z40" s="27" t="str">
        <f t="shared" si="0"/>
        <v/>
      </c>
      <c r="AA40" s="27" t="str">
        <f t="shared" si="0"/>
        <v/>
      </c>
    </row>
    <row r="41" spans="26:27">
      <c r="Z41" s="27" t="str">
        <f t="shared" si="0"/>
        <v/>
      </c>
      <c r="AA41" s="27" t="str">
        <f t="shared" si="0"/>
        <v/>
      </c>
    </row>
    <row r="42" spans="26:27">
      <c r="Z42" s="27" t="str">
        <f t="shared" si="0"/>
        <v/>
      </c>
      <c r="AA42" s="27" t="str">
        <f t="shared" si="0"/>
        <v/>
      </c>
    </row>
    <row r="43" spans="26:27">
      <c r="Z43" s="27" t="str">
        <f t="shared" si="0"/>
        <v/>
      </c>
      <c r="AA43" s="27" t="str">
        <f t="shared" si="0"/>
        <v/>
      </c>
    </row>
    <row r="44" spans="26:27">
      <c r="Z44" s="27" t="str">
        <f t="shared" si="0"/>
        <v/>
      </c>
      <c r="AA44" s="27" t="str">
        <f t="shared" si="0"/>
        <v/>
      </c>
    </row>
    <row r="45" spans="26:27">
      <c r="Z45" s="27" t="str">
        <f t="shared" si="0"/>
        <v/>
      </c>
      <c r="AA45" s="27" t="str">
        <f t="shared" si="0"/>
        <v/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tabColor theme="6" tint="0.39997558519241921"/>
  </sheetPr>
  <dimension ref="A1:AA59"/>
  <sheetViews>
    <sheetView topLeftCell="D1" workbookViewId="0">
      <selection activeCell="A3" sqref="A1:XFD1048576"/>
    </sheetView>
  </sheetViews>
  <sheetFormatPr defaultColWidth="8.77734375" defaultRowHeight="15"/>
  <cols>
    <col min="1" max="1" width="9.33203125" style="88" customWidth="1"/>
    <col min="2" max="2" width="9.6640625" style="88" bestFit="1" customWidth="1"/>
    <col min="3" max="3" width="17.109375" style="88" bestFit="1" customWidth="1"/>
    <col min="4" max="4" width="22.33203125" style="88" bestFit="1" customWidth="1"/>
    <col min="5" max="5" width="15.77734375" style="88" bestFit="1" customWidth="1"/>
    <col min="6" max="6" width="5.77734375" style="88" bestFit="1" customWidth="1"/>
    <col min="7" max="7" width="6.5546875" style="88" bestFit="1" customWidth="1"/>
    <col min="8" max="8" width="11.109375" style="88" bestFit="1" customWidth="1"/>
    <col min="9" max="9" width="11.44140625" style="88" bestFit="1" customWidth="1"/>
    <col min="10" max="10" width="8.77734375" style="88" customWidth="1"/>
    <col min="11" max="11" width="17.109375" style="88" bestFit="1" customWidth="1"/>
    <col min="12" max="12" width="21.88671875" style="88" bestFit="1" customWidth="1"/>
    <col min="13" max="13" width="7.21875" style="88" bestFit="1" customWidth="1"/>
    <col min="14" max="14" width="11.77734375" style="88" bestFit="1" customWidth="1"/>
    <col min="15" max="15" width="6.88671875" style="88" bestFit="1" customWidth="1"/>
    <col min="16" max="16" width="8.21875" style="88" bestFit="1" customWidth="1"/>
    <col min="17" max="17" width="3.33203125" style="88" bestFit="1" customWidth="1"/>
    <col min="18" max="18" width="3.5546875" style="88" bestFit="1" customWidth="1"/>
    <col min="19" max="19" width="17.88671875" style="88" bestFit="1" customWidth="1"/>
    <col min="20" max="20" width="9.5546875" style="88" bestFit="1" customWidth="1"/>
    <col min="21" max="21" width="9.33203125" style="88" bestFit="1" customWidth="1"/>
    <col min="22" max="22" width="14.33203125" style="88" bestFit="1" customWidth="1"/>
    <col min="23" max="23" width="13.6640625" style="88" bestFit="1" customWidth="1"/>
    <col min="24" max="27" width="15.21875" style="88" bestFit="1" customWidth="1"/>
    <col min="28" max="29" width="9.33203125" style="88" bestFit="1" customWidth="1"/>
    <col min="30" max="30" width="12.6640625" style="88" bestFit="1" customWidth="1"/>
    <col min="31" max="43" width="3.77734375" style="88" customWidth="1"/>
    <col min="44" max="45" width="8.77734375" style="88" customWidth="1"/>
    <col min="46" max="16384" width="8.77734375" style="88"/>
  </cols>
  <sheetData>
    <row r="1" spans="1:27" s="1" customFormat="1" ht="28.5" customHeight="1">
      <c r="A1" s="1" t="s">
        <v>1535</v>
      </c>
    </row>
    <row r="2" spans="1:27">
      <c r="T2" s="316"/>
    </row>
    <row r="4" spans="1:27" ht="15.75">
      <c r="B4" s="19" t="s">
        <v>729</v>
      </c>
      <c r="L4" s="19" t="s">
        <v>730</v>
      </c>
    </row>
    <row r="5" spans="1:27">
      <c r="B5" s="99" t="s">
        <v>731</v>
      </c>
      <c r="C5" s="99" t="s">
        <v>732</v>
      </c>
      <c r="D5" s="99" t="s">
        <v>733</v>
      </c>
      <c r="E5" s="99" t="s">
        <v>1600</v>
      </c>
      <c r="F5" s="99" t="s">
        <v>736</v>
      </c>
      <c r="G5" s="99" t="s">
        <v>737</v>
      </c>
      <c r="H5" s="99" t="s">
        <v>738</v>
      </c>
      <c r="I5" s="99" t="s">
        <v>739</v>
      </c>
      <c r="K5" s="99" t="s">
        <v>732</v>
      </c>
      <c r="L5" s="99" t="s">
        <v>740</v>
      </c>
      <c r="M5" s="99" t="s">
        <v>741</v>
      </c>
      <c r="N5" s="99" t="s">
        <v>742</v>
      </c>
      <c r="O5" s="99" t="s">
        <v>744</v>
      </c>
      <c r="P5" s="99" t="s">
        <v>745</v>
      </c>
      <c r="Q5" s="99" t="s">
        <v>746</v>
      </c>
      <c r="R5" s="99" t="s">
        <v>747</v>
      </c>
      <c r="S5" s="99" t="str">
        <f>"EMISSIONS~"&amp;$C$4&amp;$D$4&amp;"AFOPASN2O"</f>
        <v>EMISSIONS~AFOPASN2O</v>
      </c>
      <c r="T5" s="25" t="s">
        <v>1759</v>
      </c>
      <c r="U5" s="25" t="s">
        <v>800</v>
      </c>
    </row>
    <row r="6" spans="1:27" ht="28.9" customHeight="1">
      <c r="B6" s="99" t="s">
        <v>701</v>
      </c>
      <c r="C6" s="99" t="s">
        <v>702</v>
      </c>
      <c r="D6" s="99" t="s">
        <v>703</v>
      </c>
      <c r="E6" s="99"/>
      <c r="F6" s="99" t="s">
        <v>704</v>
      </c>
      <c r="G6" s="99" t="s">
        <v>705</v>
      </c>
      <c r="H6" s="99" t="s">
        <v>706</v>
      </c>
      <c r="I6" s="314" t="s">
        <v>749</v>
      </c>
      <c r="K6" s="99" t="s">
        <v>750</v>
      </c>
      <c r="L6" s="99"/>
      <c r="M6" s="99"/>
      <c r="N6" s="99"/>
      <c r="O6" s="99"/>
      <c r="P6" s="99"/>
      <c r="Q6" s="99"/>
      <c r="R6" s="99"/>
      <c r="S6" s="99" t="s">
        <v>1541</v>
      </c>
      <c r="T6" s="99" t="s">
        <v>783</v>
      </c>
      <c r="U6" s="317" t="s">
        <v>1866</v>
      </c>
    </row>
    <row r="7" spans="1:27">
      <c r="B7" s="88" t="s">
        <v>762</v>
      </c>
      <c r="C7" s="88" t="s">
        <v>1809</v>
      </c>
      <c r="D7" s="88" t="s">
        <v>1810</v>
      </c>
      <c r="E7" s="88" t="s">
        <v>904</v>
      </c>
      <c r="F7" s="88" t="s">
        <v>789</v>
      </c>
      <c r="G7" s="88" t="s">
        <v>761</v>
      </c>
      <c r="H7" s="88" t="s">
        <v>764</v>
      </c>
      <c r="I7" s="88" t="s">
        <v>765</v>
      </c>
      <c r="K7" s="88" t="str">
        <f>C7</f>
        <v>AFOPASNATGEPWTRE0</v>
      </c>
      <c r="L7" s="88" t="str">
        <f>D7</f>
        <v>Afolu Pasture Generic pasture</v>
      </c>
      <c r="M7" s="88" t="s">
        <v>1467</v>
      </c>
      <c r="N7" s="88" t="s">
        <v>1537</v>
      </c>
      <c r="O7" s="88">
        <v>1</v>
      </c>
      <c r="P7" s="88">
        <f ca="1">1000/'Calc - water'!G48</f>
        <v>35.612540496161188</v>
      </c>
      <c r="Q7" s="88">
        <v>1</v>
      </c>
      <c r="R7" s="88">
        <v>100</v>
      </c>
      <c r="S7" s="88">
        <f>'Calc - land emissions'!C10/'Calc - land area'!G8</f>
        <v>7.3450099140779908E-4</v>
      </c>
      <c r="T7" s="88">
        <f>'Calc - land area'!$G$8</f>
        <v>1513</v>
      </c>
      <c r="U7" s="27">
        <f>IF(E7&lt;&gt;"",SUMIFS('Input data - Other'!$F:$F,'Input data - Other'!$B:$B,U5,'Input data - Other'!$D:$D,E7),"")</f>
        <v>0.156</v>
      </c>
    </row>
    <row r="8" spans="1:27">
      <c r="X8" s="27"/>
      <c r="Y8" s="27" t="str">
        <f t="shared" ref="Y8:AA21" si="0">IF(AND(ISNUMBER(U8), U8&lt;&gt;0), 5, "")</f>
        <v/>
      </c>
      <c r="Z8" s="27" t="str">
        <f t="shared" si="0"/>
        <v/>
      </c>
      <c r="AA8" s="27" t="str">
        <f t="shared" si="0"/>
        <v/>
      </c>
    </row>
    <row r="9" spans="1:27">
      <c r="X9" s="27"/>
      <c r="Y9" s="27" t="str">
        <f t="shared" si="0"/>
        <v/>
      </c>
      <c r="Z9" s="27" t="str">
        <f t="shared" si="0"/>
        <v/>
      </c>
      <c r="AA9" s="27" t="str">
        <f t="shared" si="0"/>
        <v/>
      </c>
    </row>
    <row r="10" spans="1:27">
      <c r="X10" s="27"/>
      <c r="Y10" s="27" t="str">
        <f t="shared" si="0"/>
        <v/>
      </c>
      <c r="Z10" s="27" t="str">
        <f t="shared" si="0"/>
        <v/>
      </c>
      <c r="AA10" s="27" t="str">
        <f t="shared" si="0"/>
        <v/>
      </c>
    </row>
    <row r="11" spans="1:27">
      <c r="X11" s="27"/>
      <c r="Y11" s="27" t="str">
        <f t="shared" si="0"/>
        <v/>
      </c>
      <c r="Z11" s="27" t="str">
        <f t="shared" si="0"/>
        <v/>
      </c>
      <c r="AA11" s="27" t="str">
        <f t="shared" si="0"/>
        <v/>
      </c>
    </row>
    <row r="12" spans="1:27">
      <c r="X12" s="27"/>
      <c r="Y12" s="27" t="str">
        <f t="shared" si="0"/>
        <v/>
      </c>
      <c r="Z12" s="27" t="str">
        <f t="shared" si="0"/>
        <v/>
      </c>
      <c r="AA12" s="27" t="str">
        <f t="shared" si="0"/>
        <v/>
      </c>
    </row>
    <row r="13" spans="1:27">
      <c r="X13" s="27"/>
      <c r="Y13" s="27" t="str">
        <f t="shared" si="0"/>
        <v/>
      </c>
      <c r="Z13" s="27" t="str">
        <f t="shared" si="0"/>
        <v/>
      </c>
      <c r="AA13" s="27" t="str">
        <f t="shared" si="0"/>
        <v/>
      </c>
    </row>
    <row r="14" spans="1:27">
      <c r="X14" s="27"/>
      <c r="Y14" s="27" t="str">
        <f t="shared" si="0"/>
        <v/>
      </c>
      <c r="Z14" s="27" t="str">
        <f t="shared" si="0"/>
        <v/>
      </c>
      <c r="AA14" s="27" t="str">
        <f t="shared" si="0"/>
        <v/>
      </c>
    </row>
    <row r="15" spans="1:27">
      <c r="X15" s="27"/>
      <c r="Y15" s="27" t="str">
        <f t="shared" si="0"/>
        <v/>
      </c>
      <c r="Z15" s="27" t="str">
        <f t="shared" si="0"/>
        <v/>
      </c>
      <c r="AA15" s="27" t="str">
        <f t="shared" si="0"/>
        <v/>
      </c>
    </row>
    <row r="16" spans="1:27">
      <c r="X16" s="27"/>
      <c r="Y16" s="27" t="str">
        <f t="shared" si="0"/>
        <v/>
      </c>
      <c r="Z16" s="27" t="str">
        <f t="shared" si="0"/>
        <v/>
      </c>
      <c r="AA16" s="27" t="str">
        <f t="shared" si="0"/>
        <v/>
      </c>
    </row>
    <row r="17" spans="24:27">
      <c r="X17" s="27"/>
      <c r="Y17" s="27" t="str">
        <f t="shared" si="0"/>
        <v/>
      </c>
      <c r="Z17" s="27" t="str">
        <f t="shared" si="0"/>
        <v/>
      </c>
      <c r="AA17" s="27" t="str">
        <f t="shared" si="0"/>
        <v/>
      </c>
    </row>
    <row r="18" spans="24:27">
      <c r="X18" s="27"/>
      <c r="Y18" s="27" t="str">
        <f t="shared" si="0"/>
        <v/>
      </c>
      <c r="Z18" s="27" t="str">
        <f t="shared" si="0"/>
        <v/>
      </c>
      <c r="AA18" s="27" t="str">
        <f t="shared" si="0"/>
        <v/>
      </c>
    </row>
    <row r="19" spans="24:27">
      <c r="X19" s="27"/>
      <c r="Y19" s="27" t="str">
        <f t="shared" si="0"/>
        <v/>
      </c>
      <c r="Z19" s="27" t="str">
        <f t="shared" si="0"/>
        <v/>
      </c>
      <c r="AA19" s="27" t="str">
        <f t="shared" si="0"/>
        <v/>
      </c>
    </row>
    <row r="20" spans="24:27">
      <c r="X20" s="27"/>
      <c r="Y20" s="27" t="str">
        <f t="shared" si="0"/>
        <v/>
      </c>
      <c r="Z20" s="27" t="str">
        <f t="shared" si="0"/>
        <v/>
      </c>
      <c r="AA20" s="27" t="str">
        <f t="shared" si="0"/>
        <v/>
      </c>
    </row>
    <row r="21" spans="24:27">
      <c r="X21" s="27"/>
      <c r="Y21" s="27" t="str">
        <f t="shared" si="0"/>
        <v/>
      </c>
      <c r="Z21" s="27" t="str">
        <f t="shared" si="0"/>
        <v/>
      </c>
      <c r="AA21" s="27" t="str">
        <f t="shared" si="0"/>
        <v/>
      </c>
    </row>
    <row r="22" spans="24:27">
      <c r="X22" s="27"/>
      <c r="Y22" s="27" t="str">
        <f t="shared" ref="Y22:AA59" si="1">IF(AND(ISNUMBER(U22), U22&lt;&gt;0), 5, "")</f>
        <v/>
      </c>
      <c r="Z22" s="27" t="str">
        <f t="shared" si="1"/>
        <v/>
      </c>
      <c r="AA22" s="27" t="str">
        <f t="shared" si="1"/>
        <v/>
      </c>
    </row>
    <row r="23" spans="24:27">
      <c r="X23" s="27"/>
      <c r="Y23" s="27" t="str">
        <f t="shared" si="1"/>
        <v/>
      </c>
      <c r="Z23" s="27" t="str">
        <f t="shared" si="1"/>
        <v/>
      </c>
      <c r="AA23" s="27" t="str">
        <f t="shared" si="1"/>
        <v/>
      </c>
    </row>
    <row r="24" spans="24:27">
      <c r="X24" s="27"/>
      <c r="Y24" s="27" t="str">
        <f t="shared" si="1"/>
        <v/>
      </c>
      <c r="Z24" s="27" t="str">
        <f t="shared" si="1"/>
        <v/>
      </c>
      <c r="AA24" s="27" t="str">
        <f t="shared" si="1"/>
        <v/>
      </c>
    </row>
    <row r="25" spans="24:27">
      <c r="X25" s="27"/>
      <c r="Y25" s="27" t="str">
        <f t="shared" si="1"/>
        <v/>
      </c>
      <c r="Z25" s="27" t="str">
        <f t="shared" si="1"/>
        <v/>
      </c>
      <c r="AA25" s="27" t="str">
        <f t="shared" si="1"/>
        <v/>
      </c>
    </row>
    <row r="26" spans="24:27">
      <c r="X26" s="27"/>
      <c r="Y26" s="27" t="str">
        <f t="shared" si="1"/>
        <v/>
      </c>
      <c r="Z26" s="27" t="str">
        <f t="shared" si="1"/>
        <v/>
      </c>
      <c r="AA26" s="27" t="str">
        <f t="shared" si="1"/>
        <v/>
      </c>
    </row>
    <row r="27" spans="24:27">
      <c r="X27" s="27"/>
      <c r="Y27" s="27" t="str">
        <f t="shared" si="1"/>
        <v/>
      </c>
      <c r="Z27" s="27" t="str">
        <f t="shared" si="1"/>
        <v/>
      </c>
      <c r="AA27" s="27" t="str">
        <f t="shared" si="1"/>
        <v/>
      </c>
    </row>
    <row r="28" spans="24:27">
      <c r="X28" s="27"/>
      <c r="Y28" s="27" t="str">
        <f t="shared" si="1"/>
        <v/>
      </c>
      <c r="Z28" s="27" t="str">
        <f t="shared" si="1"/>
        <v/>
      </c>
      <c r="AA28" s="27" t="str">
        <f t="shared" si="1"/>
        <v/>
      </c>
    </row>
    <row r="29" spans="24:27">
      <c r="X29" s="27"/>
      <c r="Y29" s="27" t="str">
        <f t="shared" si="1"/>
        <v/>
      </c>
      <c r="Z29" s="27" t="str">
        <f t="shared" si="1"/>
        <v/>
      </c>
      <c r="AA29" s="27" t="str">
        <f t="shared" si="1"/>
        <v/>
      </c>
    </row>
    <row r="30" spans="24:27">
      <c r="X30" s="27"/>
      <c r="Y30" s="27" t="str">
        <f t="shared" si="1"/>
        <v/>
      </c>
      <c r="Z30" s="27" t="str">
        <f t="shared" si="1"/>
        <v/>
      </c>
      <c r="AA30" s="27" t="str">
        <f t="shared" si="1"/>
        <v/>
      </c>
    </row>
    <row r="31" spans="24:27">
      <c r="X31" s="27"/>
      <c r="Y31" s="27" t="str">
        <f t="shared" si="1"/>
        <v/>
      </c>
      <c r="Z31" s="27" t="str">
        <f t="shared" si="1"/>
        <v/>
      </c>
      <c r="AA31" s="27" t="str">
        <f t="shared" si="1"/>
        <v/>
      </c>
    </row>
    <row r="32" spans="24:27">
      <c r="X32" s="27"/>
      <c r="Y32" s="27" t="str">
        <f t="shared" si="1"/>
        <v/>
      </c>
      <c r="Z32" s="27" t="str">
        <f t="shared" si="1"/>
        <v/>
      </c>
      <c r="AA32" s="27" t="str">
        <f t="shared" si="1"/>
        <v/>
      </c>
    </row>
    <row r="33" spans="24:27">
      <c r="X33" s="27"/>
      <c r="Y33" s="27" t="str">
        <f t="shared" si="1"/>
        <v/>
      </c>
      <c r="Z33" s="27" t="str">
        <f t="shared" si="1"/>
        <v/>
      </c>
      <c r="AA33" s="27" t="str">
        <f t="shared" si="1"/>
        <v/>
      </c>
    </row>
    <row r="34" spans="24:27">
      <c r="X34" s="27"/>
      <c r="Y34" s="27" t="str">
        <f t="shared" si="1"/>
        <v/>
      </c>
      <c r="Z34" s="27" t="str">
        <f t="shared" si="1"/>
        <v/>
      </c>
      <c r="AA34" s="27" t="str">
        <f t="shared" si="1"/>
        <v/>
      </c>
    </row>
    <row r="35" spans="24:27">
      <c r="X35" s="27"/>
      <c r="Y35" s="27" t="str">
        <f t="shared" si="1"/>
        <v/>
      </c>
      <c r="Z35" s="27" t="str">
        <f t="shared" si="1"/>
        <v/>
      </c>
      <c r="AA35" s="27" t="str">
        <f t="shared" si="1"/>
        <v/>
      </c>
    </row>
    <row r="36" spans="24:27">
      <c r="X36" s="27"/>
      <c r="Y36" s="27" t="str">
        <f t="shared" si="1"/>
        <v/>
      </c>
      <c r="Z36" s="27" t="str">
        <f t="shared" si="1"/>
        <v/>
      </c>
      <c r="AA36" s="27" t="str">
        <f t="shared" si="1"/>
        <v/>
      </c>
    </row>
    <row r="37" spans="24:27">
      <c r="X37" s="27"/>
      <c r="Y37" s="27" t="str">
        <f t="shared" si="1"/>
        <v/>
      </c>
      <c r="Z37" s="27" t="str">
        <f t="shared" si="1"/>
        <v/>
      </c>
      <c r="AA37" s="27" t="str">
        <f t="shared" si="1"/>
        <v/>
      </c>
    </row>
    <row r="38" spans="24:27">
      <c r="X38" s="27"/>
      <c r="Y38" s="27" t="str">
        <f t="shared" si="1"/>
        <v/>
      </c>
      <c r="Z38" s="27" t="str">
        <f t="shared" si="1"/>
        <v/>
      </c>
      <c r="AA38" s="27" t="str">
        <f t="shared" si="1"/>
        <v/>
      </c>
    </row>
    <row r="39" spans="24:27">
      <c r="X39" s="27"/>
      <c r="Y39" s="27" t="str">
        <f t="shared" si="1"/>
        <v/>
      </c>
      <c r="Z39" s="27" t="str">
        <f t="shared" si="1"/>
        <v/>
      </c>
      <c r="AA39" s="27" t="str">
        <f t="shared" si="1"/>
        <v/>
      </c>
    </row>
    <row r="40" spans="24:27">
      <c r="X40" s="27"/>
      <c r="Y40" s="27" t="str">
        <f t="shared" si="1"/>
        <v/>
      </c>
      <c r="Z40" s="27" t="str">
        <f t="shared" si="1"/>
        <v/>
      </c>
      <c r="AA40" s="27" t="str">
        <f t="shared" si="1"/>
        <v/>
      </c>
    </row>
    <row r="41" spans="24:27">
      <c r="X41" s="27"/>
      <c r="Y41" s="27" t="str">
        <f t="shared" si="1"/>
        <v/>
      </c>
      <c r="Z41" s="27" t="str">
        <f t="shared" si="1"/>
        <v/>
      </c>
      <c r="AA41" s="27" t="str">
        <f t="shared" si="1"/>
        <v/>
      </c>
    </row>
    <row r="42" spans="24:27">
      <c r="X42" s="27"/>
      <c r="Y42" s="27" t="str">
        <f t="shared" si="1"/>
        <v/>
      </c>
      <c r="Z42" s="27" t="str">
        <f t="shared" si="1"/>
        <v/>
      </c>
      <c r="AA42" s="27" t="str">
        <f t="shared" si="1"/>
        <v/>
      </c>
    </row>
    <row r="43" spans="24:27">
      <c r="X43" s="27"/>
      <c r="Y43" s="27" t="str">
        <f t="shared" si="1"/>
        <v/>
      </c>
      <c r="Z43" s="27" t="str">
        <f t="shared" si="1"/>
        <v/>
      </c>
      <c r="AA43" s="27" t="str">
        <f t="shared" si="1"/>
        <v/>
      </c>
    </row>
    <row r="44" spans="24:27">
      <c r="X44" s="27"/>
      <c r="Y44" s="27" t="str">
        <f t="shared" si="1"/>
        <v/>
      </c>
      <c r="Z44" s="27" t="str">
        <f t="shared" si="1"/>
        <v/>
      </c>
      <c r="AA44" s="27" t="str">
        <f t="shared" si="1"/>
        <v/>
      </c>
    </row>
    <row r="45" spans="24:27">
      <c r="X45" s="27"/>
      <c r="Y45" s="27" t="str">
        <f t="shared" si="1"/>
        <v/>
      </c>
      <c r="Z45" s="27" t="str">
        <f t="shared" si="1"/>
        <v/>
      </c>
      <c r="AA45" s="27" t="str">
        <f t="shared" si="1"/>
        <v/>
      </c>
    </row>
    <row r="46" spans="24:27">
      <c r="X46" s="27"/>
      <c r="Y46" s="27" t="str">
        <f t="shared" si="1"/>
        <v/>
      </c>
      <c r="Z46" s="27" t="str">
        <f t="shared" si="1"/>
        <v/>
      </c>
      <c r="AA46" s="27" t="str">
        <f t="shared" si="1"/>
        <v/>
      </c>
    </row>
    <row r="47" spans="24:27">
      <c r="X47" s="27"/>
      <c r="Y47" s="27" t="str">
        <f t="shared" si="1"/>
        <v/>
      </c>
      <c r="Z47" s="27" t="str">
        <f t="shared" si="1"/>
        <v/>
      </c>
      <c r="AA47" s="27" t="str">
        <f t="shared" si="1"/>
        <v/>
      </c>
    </row>
    <row r="48" spans="24:27">
      <c r="X48" s="27"/>
      <c r="Y48" s="27" t="str">
        <f t="shared" si="1"/>
        <v/>
      </c>
      <c r="Z48" s="27" t="str">
        <f t="shared" si="1"/>
        <v/>
      </c>
      <c r="AA48" s="27" t="str">
        <f t="shared" si="1"/>
        <v/>
      </c>
    </row>
    <row r="49" spans="24:27">
      <c r="X49" s="27"/>
      <c r="Y49" s="27" t="str">
        <f t="shared" si="1"/>
        <v/>
      </c>
      <c r="Z49" s="27" t="str">
        <f t="shared" si="1"/>
        <v/>
      </c>
      <c r="AA49" s="27" t="str">
        <f t="shared" si="1"/>
        <v/>
      </c>
    </row>
    <row r="50" spans="24:27">
      <c r="X50" s="27"/>
      <c r="Y50" s="27" t="str">
        <f t="shared" si="1"/>
        <v/>
      </c>
      <c r="Z50" s="27" t="str">
        <f t="shared" si="1"/>
        <v/>
      </c>
      <c r="AA50" s="27" t="str">
        <f t="shared" si="1"/>
        <v/>
      </c>
    </row>
    <row r="51" spans="24:27">
      <c r="X51" s="27"/>
      <c r="Y51" s="27" t="str">
        <f t="shared" si="1"/>
        <v/>
      </c>
      <c r="Z51" s="27" t="str">
        <f t="shared" si="1"/>
        <v/>
      </c>
      <c r="AA51" s="27" t="str">
        <f t="shared" si="1"/>
        <v/>
      </c>
    </row>
    <row r="52" spans="24:27">
      <c r="X52" s="27"/>
      <c r="Y52" s="27" t="str">
        <f t="shared" si="1"/>
        <v/>
      </c>
      <c r="Z52" s="27" t="str">
        <f t="shared" si="1"/>
        <v/>
      </c>
      <c r="AA52" s="27" t="str">
        <f t="shared" si="1"/>
        <v/>
      </c>
    </row>
    <row r="53" spans="24:27">
      <c r="X53" s="27"/>
      <c r="Y53" s="27" t="str">
        <f t="shared" si="1"/>
        <v/>
      </c>
      <c r="Z53" s="27" t="str">
        <f t="shared" si="1"/>
        <v/>
      </c>
      <c r="AA53" s="27" t="str">
        <f t="shared" si="1"/>
        <v/>
      </c>
    </row>
    <row r="54" spans="24:27">
      <c r="X54" s="27"/>
      <c r="Y54" s="27" t="str">
        <f t="shared" si="1"/>
        <v/>
      </c>
      <c r="Z54" s="27" t="str">
        <f t="shared" si="1"/>
        <v/>
      </c>
      <c r="AA54" s="27" t="str">
        <f t="shared" si="1"/>
        <v/>
      </c>
    </row>
    <row r="55" spans="24:27">
      <c r="X55" s="27"/>
      <c r="Y55" s="27" t="str">
        <f t="shared" si="1"/>
        <v/>
      </c>
      <c r="Z55" s="27" t="str">
        <f t="shared" si="1"/>
        <v/>
      </c>
      <c r="AA55" s="27" t="str">
        <f t="shared" si="1"/>
        <v/>
      </c>
    </row>
    <row r="56" spans="24:27">
      <c r="X56" s="27"/>
      <c r="Y56" s="27" t="str">
        <f t="shared" si="1"/>
        <v/>
      </c>
      <c r="Z56" s="27" t="str">
        <f t="shared" si="1"/>
        <v/>
      </c>
      <c r="AA56" s="27" t="str">
        <f t="shared" si="1"/>
        <v/>
      </c>
    </row>
    <row r="57" spans="24:27">
      <c r="X57" s="27"/>
      <c r="Y57" s="27" t="str">
        <f t="shared" si="1"/>
        <v/>
      </c>
      <c r="Z57" s="27" t="str">
        <f t="shared" si="1"/>
        <v/>
      </c>
      <c r="AA57" s="27" t="str">
        <f t="shared" si="1"/>
        <v/>
      </c>
    </row>
    <row r="58" spans="24:27">
      <c r="X58" s="27"/>
      <c r="Y58" s="27" t="str">
        <f t="shared" si="1"/>
        <v/>
      </c>
      <c r="Z58" s="27" t="str">
        <f t="shared" si="1"/>
        <v/>
      </c>
      <c r="AA58" s="27" t="str">
        <f t="shared" si="1"/>
        <v/>
      </c>
    </row>
    <row r="59" spans="24:27">
      <c r="X59" s="27"/>
      <c r="Y59" s="27" t="str">
        <f t="shared" si="1"/>
        <v/>
      </c>
      <c r="Z59" s="27" t="str">
        <f t="shared" si="1"/>
        <v/>
      </c>
      <c r="AA59" s="27" t="str">
        <f t="shared" si="1"/>
        <v/>
      </c>
    </row>
  </sheetData>
  <phoneticPr fontId="27" type="noConversion"/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tabColor theme="6" tint="0.39997558519241921"/>
  </sheetPr>
  <dimension ref="A1:J6"/>
  <sheetViews>
    <sheetView workbookViewId="0">
      <selection activeCell="A3" sqref="A1:XFD1048576"/>
    </sheetView>
  </sheetViews>
  <sheetFormatPr defaultColWidth="8.77734375" defaultRowHeight="15"/>
  <cols>
    <col min="1" max="1" width="16.21875" style="88" customWidth="1"/>
    <col min="2" max="2" width="8.88671875" style="88" bestFit="1" customWidth="1"/>
    <col min="3" max="3" width="12.77734375" style="88" bestFit="1" customWidth="1"/>
    <col min="4" max="4" width="22.77734375" style="88" bestFit="1" customWidth="1"/>
    <col min="5" max="5" width="6.21875" style="88" bestFit="1" customWidth="1"/>
    <col min="6" max="6" width="7.21875" style="88" bestFit="1" customWidth="1"/>
    <col min="7" max="7" width="9" style="88" customWidth="1"/>
    <col min="8" max="8" width="12.77734375" style="88" bestFit="1" customWidth="1"/>
    <col min="9" max="9" width="22.77734375" style="88" bestFit="1" customWidth="1"/>
    <col min="10" max="10" width="13.109375" style="88" bestFit="1" customWidth="1"/>
    <col min="11" max="11" width="16.33203125" style="88" bestFit="1" customWidth="1"/>
    <col min="12" max="33" width="3.21875" style="88" customWidth="1"/>
    <col min="34" max="35" width="8.77734375" style="88" customWidth="1"/>
    <col min="36" max="16384" width="8.77734375" style="88"/>
  </cols>
  <sheetData>
    <row r="1" spans="1:10" s="1" customFormat="1" ht="28.5" customHeight="1">
      <c r="A1" s="1" t="s">
        <v>1536</v>
      </c>
    </row>
    <row r="3" spans="1:10" ht="15.75">
      <c r="B3" s="19" t="str">
        <f>IF(SUM(J6:J22)&lt;&gt;0,"~FI_Comm","")</f>
        <v>~FI_Comm</v>
      </c>
      <c r="I3" s="19" t="str">
        <f>IF(SUM(J6:J22)&lt;&gt;0,"~FI_T","")</f>
        <v>~FI_T</v>
      </c>
    </row>
    <row r="4" spans="1:10">
      <c r="B4" s="99" t="s">
        <v>693</v>
      </c>
      <c r="C4" s="99" t="s">
        <v>694</v>
      </c>
      <c r="D4" s="99" t="s">
        <v>695</v>
      </c>
      <c r="E4" s="99" t="s">
        <v>696</v>
      </c>
      <c r="F4" s="99" t="s">
        <v>697</v>
      </c>
      <c r="H4" s="99" t="s">
        <v>694</v>
      </c>
      <c r="I4" s="99" t="s">
        <v>778</v>
      </c>
      <c r="J4" s="25" t="s">
        <v>1760</v>
      </c>
    </row>
    <row r="5" spans="1:10" s="312" customFormat="1" ht="28.9" customHeight="1">
      <c r="B5" s="314" t="s">
        <v>701</v>
      </c>
      <c r="C5" s="314" t="s">
        <v>702</v>
      </c>
      <c r="D5" s="314" t="s">
        <v>703</v>
      </c>
      <c r="E5" s="314" t="s">
        <v>704</v>
      </c>
      <c r="F5" s="314" t="s">
        <v>705</v>
      </c>
      <c r="H5" s="314" t="s">
        <v>750</v>
      </c>
      <c r="I5" s="314"/>
      <c r="J5" s="315" t="s">
        <v>716</v>
      </c>
    </row>
    <row r="6" spans="1:10">
      <c r="B6" s="88" t="s">
        <v>779</v>
      </c>
      <c r="C6" s="88" t="s">
        <v>1537</v>
      </c>
      <c r="D6" s="88" t="s">
        <v>794</v>
      </c>
      <c r="E6" s="88" t="s">
        <v>789</v>
      </c>
      <c r="F6" s="88" t="s">
        <v>792</v>
      </c>
      <c r="H6" s="88" t="s">
        <v>1537</v>
      </c>
      <c r="I6" s="88" t="str">
        <f>D6</f>
        <v>Pasture Demand Commodity</v>
      </c>
      <c r="J6" s="159">
        <f>Pasture!T7</f>
        <v>1513</v>
      </c>
    </row>
  </sheetData>
  <phoneticPr fontId="2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C7AF-124A-4BBB-B4B3-8CFCBC1B91BD}">
  <sheetPr>
    <tabColor theme="6" tint="0.39997558519241921"/>
  </sheetPr>
  <dimension ref="A1:ED112"/>
  <sheetViews>
    <sheetView topLeftCell="G36" zoomScale="70" zoomScaleNormal="70" workbookViewId="0">
      <selection activeCell="P40" sqref="P40"/>
    </sheetView>
  </sheetViews>
  <sheetFormatPr defaultColWidth="8.77734375" defaultRowHeight="15"/>
  <cols>
    <col min="1" max="1" width="8.77734375" style="9"/>
    <col min="2" max="2" width="12.21875" style="9" bestFit="1" customWidth="1"/>
    <col min="3" max="3" width="20.6640625" style="9" bestFit="1" customWidth="1"/>
    <col min="4" max="4" width="67.88671875" style="9" bestFit="1" customWidth="1"/>
    <col min="5" max="5" width="9.33203125" style="9" bestFit="1" customWidth="1"/>
    <col min="6" max="7" width="9.33203125" style="9" customWidth="1"/>
    <col min="8" max="8" width="10" style="9" customWidth="1"/>
    <col min="9" max="9" width="20.33203125" style="9" bestFit="1" customWidth="1"/>
    <col min="10" max="10" width="11.88671875" style="9" bestFit="1" customWidth="1"/>
    <col min="11" max="11" width="54.109375" style="9" bestFit="1" customWidth="1"/>
    <col min="12" max="12" width="15.88671875" style="9" bestFit="1" customWidth="1"/>
    <col min="13" max="13" width="13.77734375" style="9" bestFit="1" customWidth="1"/>
    <col min="14" max="14" width="15.44140625" style="9" bestFit="1" customWidth="1"/>
    <col min="15" max="15" width="14.6640625" style="9" bestFit="1" customWidth="1"/>
    <col min="16" max="16" width="7.88671875" style="9" bestFit="1" customWidth="1"/>
    <col min="17" max="17" width="7" style="9" bestFit="1" customWidth="1"/>
    <col min="18" max="19" width="23.88671875" style="9" bestFit="1" customWidth="1"/>
    <col min="20" max="20" width="7.109375" style="9" bestFit="1" customWidth="1"/>
    <col min="21" max="21" width="9.33203125" style="9" bestFit="1" customWidth="1"/>
    <col min="22" max="22" width="12.88671875" style="9" bestFit="1" customWidth="1"/>
    <col min="23" max="23" width="12.77734375" style="9" bestFit="1" customWidth="1"/>
    <col min="24" max="24" width="8.6640625" style="9" customWidth="1"/>
    <col min="25" max="29" width="33" style="9" bestFit="1" customWidth="1"/>
    <col min="30" max="30" width="32.5546875" style="9" bestFit="1" customWidth="1"/>
    <col min="31" max="31" width="35" style="9" bestFit="1" customWidth="1"/>
    <col min="32" max="16384" width="8.77734375" style="9"/>
  </cols>
  <sheetData>
    <row r="1" spans="1:134" s="28" customFormat="1" ht="28.5" customHeight="1">
      <c r="A1" s="1" t="s">
        <v>1811</v>
      </c>
    </row>
    <row r="3" spans="1:134">
      <c r="B3" s="9" t="s">
        <v>729</v>
      </c>
      <c r="I3" s="9" t="s">
        <v>730</v>
      </c>
    </row>
    <row r="4" spans="1:134" s="29" customFormat="1">
      <c r="A4" s="9"/>
      <c r="B4" s="29" t="s">
        <v>731</v>
      </c>
      <c r="C4" s="29" t="s">
        <v>732</v>
      </c>
      <c r="D4" s="29" t="s">
        <v>733</v>
      </c>
      <c r="E4" s="99" t="s">
        <v>738</v>
      </c>
      <c r="F4" s="99" t="s">
        <v>736</v>
      </c>
      <c r="G4" s="99" t="s">
        <v>737</v>
      </c>
      <c r="H4" s="9"/>
      <c r="I4" s="29" t="s">
        <v>732</v>
      </c>
      <c r="J4" s="29" t="s">
        <v>1718</v>
      </c>
      <c r="K4" s="29" t="s">
        <v>741</v>
      </c>
      <c r="L4" s="29" t="s">
        <v>742</v>
      </c>
      <c r="M4" s="29" t="s">
        <v>1748</v>
      </c>
      <c r="N4" s="29" t="s">
        <v>744</v>
      </c>
      <c r="O4" s="29" t="s">
        <v>745</v>
      </c>
      <c r="P4" s="25" t="s">
        <v>746</v>
      </c>
      <c r="Q4" s="29" t="s">
        <v>747</v>
      </c>
      <c r="R4" s="29" t="s">
        <v>1749</v>
      </c>
      <c r="S4" s="29" t="s">
        <v>1750</v>
      </c>
      <c r="T4" s="30" t="s">
        <v>1763</v>
      </c>
      <c r="U4" s="29" t="s">
        <v>1601</v>
      </c>
      <c r="V4" s="29" t="s">
        <v>1974</v>
      </c>
      <c r="W4" s="29" t="s">
        <v>1759</v>
      </c>
      <c r="X4" s="9"/>
      <c r="Y4" s="29" t="s">
        <v>1552</v>
      </c>
      <c r="Z4" s="29" t="s">
        <v>1552</v>
      </c>
      <c r="AA4" s="29" t="s">
        <v>1552</v>
      </c>
      <c r="AB4" s="29" t="s">
        <v>1755</v>
      </c>
      <c r="AC4" s="29" t="s">
        <v>1756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</row>
    <row r="5" spans="1:134" s="29" customFormat="1">
      <c r="A5" s="9"/>
      <c r="B5" s="29" t="s">
        <v>701</v>
      </c>
      <c r="C5" s="29" t="s">
        <v>702</v>
      </c>
      <c r="D5" s="29" t="s">
        <v>703</v>
      </c>
      <c r="E5" s="29" t="s">
        <v>1543</v>
      </c>
      <c r="H5" s="9"/>
      <c r="I5" s="29" t="s">
        <v>701</v>
      </c>
      <c r="J5" s="29" t="s">
        <v>701</v>
      </c>
      <c r="K5" s="29" t="s">
        <v>702</v>
      </c>
      <c r="L5" s="29" t="s">
        <v>702</v>
      </c>
      <c r="N5" s="29" t="s">
        <v>1691</v>
      </c>
      <c r="O5" s="29" t="s">
        <v>1691</v>
      </c>
      <c r="R5" s="29" t="s">
        <v>1691</v>
      </c>
      <c r="S5" s="29" t="s">
        <v>1751</v>
      </c>
      <c r="T5" s="30"/>
      <c r="V5" s="29" t="s">
        <v>1715</v>
      </c>
      <c r="W5" s="29" t="s">
        <v>1742</v>
      </c>
      <c r="X5" s="9"/>
      <c r="Y5" s="29" t="s">
        <v>897</v>
      </c>
      <c r="Z5" s="29" t="s">
        <v>1719</v>
      </c>
      <c r="AA5" s="29" t="s">
        <v>1720</v>
      </c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</row>
    <row r="6" spans="1:134" s="24" customFormat="1">
      <c r="A6" s="9"/>
      <c r="B6" s="24" t="s">
        <v>791</v>
      </c>
      <c r="C6" s="24" t="str">
        <f t="shared" ref="C6:C37" si="0">I6</f>
        <v>AFOMNRNNNCADE0</v>
      </c>
      <c r="D6" s="24" t="s">
        <v>1550</v>
      </c>
      <c r="E6" s="24" t="s">
        <v>793</v>
      </c>
      <c r="F6" s="24" t="s">
        <v>1742</v>
      </c>
      <c r="G6" s="24" t="s">
        <v>1742</v>
      </c>
      <c r="H6" s="9"/>
      <c r="I6" s="24" t="str">
        <f>"AFOMNR"&amp;J6&amp;LEFT(K6,3)&amp;"E0"</f>
        <v>AFOMNRNNNCADE0</v>
      </c>
      <c r="J6" s="24" t="s">
        <v>1732</v>
      </c>
      <c r="K6" s="24" t="s">
        <v>1020</v>
      </c>
      <c r="L6" s="24" t="str">
        <f>K6&amp;J6</f>
        <v>CADMNRNNN</v>
      </c>
      <c r="M6" s="24" t="str">
        <f>K6</f>
        <v>CADMNR</v>
      </c>
      <c r="N6" s="24">
        <v>1</v>
      </c>
      <c r="O6" s="24">
        <v>1</v>
      </c>
      <c r="P6" s="24">
        <v>1</v>
      </c>
      <c r="Q6" s="32">
        <f>SUMIFS(DefaultAFOLU!$G:$G,DefaultAFOLU!$B:$B,MNR!Q$4,DefaultAFOLU!$D:$D,MNR!$Y6,DefaultAFOLU!$C:$C,MNR!$J6)</f>
        <v>100</v>
      </c>
      <c r="R6" s="31">
        <f>1000*VLOOKUP(Y6,'Calculations - livestock '!$A$5:$M$17,6,FALSE)/VLOOKUP(K6,Livestock!$N$23:$S$34,6,FALSE)*(1-Z6)</f>
        <v>0.11103820638596693</v>
      </c>
      <c r="S6" s="31">
        <f>1000*VLOOKUP(Y6,'Calculations - livestock '!$A$5:$M$17,9,FALSE)/VLOOKUP(K6,Livestock!$N$23:$S$34,6,FALSE)*(1-AA6)</f>
        <v>5.4425791359377172E-3</v>
      </c>
      <c r="T6" s="32"/>
      <c r="U6" s="78">
        <f>SUMIFS(DefaultAFOLU!$G:$G,DefaultAFOLU!$B:$B,MNR!U$4,DefaultAFOLU!$D:$D,MNR!$Y6,DefaultAFOLU!$C:$C,MNR!$J6)</f>
        <v>1E-4</v>
      </c>
      <c r="V6" s="70">
        <f>SUMIFS(DefaultAFOLU!$G:$G,DefaultAFOLU!$B:$B,MNR!V$4,DefaultAFOLU!$D:$D,MNR!$Y6,DefaultAFOLU!$C:$C,MNR!$J6)</f>
        <v>0</v>
      </c>
      <c r="W6" s="24">
        <f>ROUNDUP(SUMIFS(Livestock!$AC$19:$AC$35,Livestock!$N$19:$N$35,MNR!K6),2)*VLOOKUP(MNR!J6,'InputCritical-yearless'!$B$17:$F$24,MATCH(LEFT(MNR!K6,3),'InputCritical-yearless'!$B$16:$F$16,0),FALSE)</f>
        <v>28.150000000000002</v>
      </c>
      <c r="X6" s="9"/>
      <c r="Y6" s="24" t="s">
        <v>315</v>
      </c>
      <c r="Z6" s="24">
        <v>0</v>
      </c>
      <c r="AA6" s="24">
        <v>0</v>
      </c>
      <c r="AB6" s="31">
        <f>1000*VLOOKUP(Y6,'Calculations - livestock '!$A$5:$M$17,6,FALSE)/VLOOKUP(M6,Livestock!$N$23:$S$34,6,FALSE)*Z6</f>
        <v>0</v>
      </c>
      <c r="AC6" s="31">
        <f>1000*VLOOKUP(Y6,'Calculations - livestock '!$A$5:$M$17,9,FALSE)/VLOOKUP(M6,Livestock!$N$23:$S$34,6,FALSE)*AA6</f>
        <v>0</v>
      </c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</row>
    <row r="7" spans="1:134" s="24" customFormat="1">
      <c r="A7" s="9"/>
      <c r="B7" s="24" t="s">
        <v>791</v>
      </c>
      <c r="C7" s="24" t="str">
        <f t="shared" si="0"/>
        <v>AFOMNRNNNCANE0</v>
      </c>
      <c r="D7" s="24" t="s">
        <v>1550</v>
      </c>
      <c r="E7" s="24" t="s">
        <v>793</v>
      </c>
      <c r="F7" s="24" t="s">
        <v>1742</v>
      </c>
      <c r="G7" s="24" t="s">
        <v>1742</v>
      </c>
      <c r="H7" s="9"/>
      <c r="I7" s="24" t="str">
        <f t="shared" ref="I7:I37" si="1">"AFOMNR"&amp;J7&amp;LEFT(K7,3)&amp;"E0"</f>
        <v>AFOMNRNNNCANE0</v>
      </c>
      <c r="J7" s="24" t="s">
        <v>1732</v>
      </c>
      <c r="K7" s="24" t="s">
        <v>1022</v>
      </c>
      <c r="L7" s="24" t="str">
        <f t="shared" ref="L7:L37" si="2">K7&amp;J7</f>
        <v>CANMNRNNN</v>
      </c>
      <c r="M7" s="24" t="str">
        <f t="shared" ref="M7:M37" si="3">K7</f>
        <v>CANMNR</v>
      </c>
      <c r="N7" s="24">
        <v>1</v>
      </c>
      <c r="O7" s="24">
        <v>1</v>
      </c>
      <c r="P7" s="24">
        <v>1</v>
      </c>
      <c r="Q7" s="24">
        <f>SUMIFS(DefaultAFOLU!$G:$G,DefaultAFOLU!$B:$B,MNR!Q$4,DefaultAFOLU!$D:$D,MNR!$Y7,DefaultAFOLU!$C:$C,MNR!$J7)</f>
        <v>100</v>
      </c>
      <c r="R7" s="31">
        <f>1000*VLOOKUP(Y7,'Calculations - livestock '!$A$5:$M$17,6,FALSE)/VLOOKUP(K7,Livestock!$N$23:$S$34,6,FALSE)*(1-Z7)</f>
        <v>7.7357206127585412E-2</v>
      </c>
      <c r="S7" s="31">
        <f>1000*VLOOKUP(Y7,'Calculations - livestock '!$A$5:$M$17,9,FALSE)/VLOOKUP(K7,Livestock!$N$23:$S$34,6,FALSE)*(1-AA7)</f>
        <v>5.1919092334879197E-3</v>
      </c>
      <c r="T7" s="32"/>
      <c r="U7" s="78">
        <f>SUMIFS(DefaultAFOLU!$G:$G,DefaultAFOLU!$B:$B,MNR!U$4,DefaultAFOLU!$D:$D,MNR!$Y7,DefaultAFOLU!$C:$C,MNR!$J7)</f>
        <v>1E-4</v>
      </c>
      <c r="V7" s="70">
        <f>SUMIFS(DefaultAFOLU!$G:$G,DefaultAFOLU!B:B,MNR!V$4,DefaultAFOLU!$D:$D,MNR!$Y7,DefaultAFOLU!$C:$C,MNR!$J7)</f>
        <v>0</v>
      </c>
      <c r="W7" s="24">
        <f>ROUNDUP(SUMIFS(Livestock!$AC$19:$AC$35,Livestock!$N$19:$N$35,MNR!K7),2)*VLOOKUP(MNR!J7,'InputCritical-yearless'!$B$17:$F$24,MATCH(LEFT(MNR!K7,3),'InputCritical-yearless'!$B$16:$F$16,0),FALSE)</f>
        <v>42.39</v>
      </c>
      <c r="X7" s="9"/>
      <c r="Y7" s="24" t="s">
        <v>322</v>
      </c>
      <c r="Z7" s="24">
        <v>0</v>
      </c>
      <c r="AA7" s="24">
        <v>0</v>
      </c>
      <c r="AB7" s="31">
        <f>1000*VLOOKUP(Y7,'Calculations - livestock '!$A$5:$M$17,6,FALSE)/VLOOKUP(M7,Livestock!$N$23:$S$34,6,FALSE)*Z7</f>
        <v>0</v>
      </c>
      <c r="AC7" s="31">
        <f>1000*VLOOKUP(Y7,'Calculations - livestock '!$A$5:$M$17,9,FALSE)/VLOOKUP(M7,Livestock!$N$23:$S$34,6,FALSE)*AA7</f>
        <v>0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</row>
    <row r="8" spans="1:134" s="24" customFormat="1">
      <c r="A8" s="9"/>
      <c r="B8" s="24" t="s">
        <v>791</v>
      </c>
      <c r="C8" s="24" t="str">
        <f t="shared" si="0"/>
        <v>AFOMNRNNNSWBE0</v>
      </c>
      <c r="D8" s="24" t="s">
        <v>1550</v>
      </c>
      <c r="E8" s="24" t="s">
        <v>793</v>
      </c>
      <c r="F8" s="24" t="s">
        <v>1742</v>
      </c>
      <c r="G8" s="24" t="s">
        <v>1742</v>
      </c>
      <c r="H8" s="9"/>
      <c r="I8" s="24" t="str">
        <f t="shared" si="1"/>
        <v>AFOMNRNNNSWBE0</v>
      </c>
      <c r="J8" s="24" t="s">
        <v>1732</v>
      </c>
      <c r="K8" s="24" t="s">
        <v>1034</v>
      </c>
      <c r="L8" s="24" t="str">
        <f t="shared" si="2"/>
        <v>SWBMNRNNN</v>
      </c>
      <c r="M8" s="24" t="str">
        <f t="shared" si="3"/>
        <v>SWBMNR</v>
      </c>
      <c r="N8" s="24">
        <v>1</v>
      </c>
      <c r="O8" s="24">
        <v>1</v>
      </c>
      <c r="P8" s="24">
        <v>1</v>
      </c>
      <c r="Q8" s="24">
        <f>SUMIFS(DefaultAFOLU!$G:$G,DefaultAFOLU!$B:$B,MNR!Q$4,DefaultAFOLU!$D:$D,MNR!$Y8,DefaultAFOLU!$C:$C,MNR!$J8)</f>
        <v>100</v>
      </c>
      <c r="R8" s="31">
        <f>1000*VLOOKUP(Y8,'Calculations - livestock '!$A$5:$M$17,6,FALSE)/VLOOKUP(K8,Livestock!$N$23:$S$34,6,FALSE)*(1-Z8)</f>
        <v>0.24912654354536184</v>
      </c>
      <c r="S8" s="31">
        <f>1000*VLOOKUP(Y8,'Calculations - livestock '!$A$5:$M$17,9,FALSE)/VLOOKUP(K8,Livestock!$N$23:$S$34,6,FALSE)*(1-AA8)</f>
        <v>6.6845502818542093E-3</v>
      </c>
      <c r="T8" s="32"/>
      <c r="U8" s="78">
        <f>SUMIFS(DefaultAFOLU!$G:$G,DefaultAFOLU!$B:$B,MNR!U$4,DefaultAFOLU!$D:$D,MNR!$Y8,DefaultAFOLU!$C:$C,MNR!$J8)</f>
        <v>1E-4</v>
      </c>
      <c r="V8" s="70">
        <f>SUMIFS(DefaultAFOLU!$G:$G,DefaultAFOLU!B:B,MNR!V$4,DefaultAFOLU!$D:$D,MNR!$Y8,DefaultAFOLU!$C:$C,MNR!$J8)</f>
        <v>0</v>
      </c>
      <c r="W8" s="24">
        <f>ROUNDUP(SUMIFS(Livestock!$AC$19:$AC$35,Livestock!$N$19:$N$35,MNR!K8),2)*VLOOKUP(MNR!J8,'InputCritical-yearless'!$B$17:$F$24,MATCH(LEFT(MNR!K8,3),'InputCritical-yearless'!$B$16:$F$16,0),FALSE)</f>
        <v>2.5599999999999996</v>
      </c>
      <c r="X8" s="9"/>
      <c r="Y8" s="24" t="s">
        <v>351</v>
      </c>
      <c r="Z8" s="24">
        <v>0</v>
      </c>
      <c r="AA8" s="24">
        <v>0</v>
      </c>
      <c r="AB8" s="31">
        <f>1000*VLOOKUP(Y8,'Calculations - livestock '!$A$5:$M$17,6,FALSE)/VLOOKUP(M8,Livestock!$N$23:$S$34,6,FALSE)*Z8</f>
        <v>0</v>
      </c>
      <c r="AC8" s="31">
        <f>1000*VLOOKUP(Y8,'Calculations - livestock '!$A$5:$M$17,9,FALSE)/VLOOKUP(M8,Livestock!$N$23:$S$34,6,FALSE)*AA8</f>
        <v>0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</row>
    <row r="9" spans="1:134" s="24" customFormat="1">
      <c r="A9" s="9"/>
      <c r="B9" s="24" t="s">
        <v>791</v>
      </c>
      <c r="C9" s="24" t="str">
        <f t="shared" si="0"/>
        <v>AFOMNRNNNSWME0</v>
      </c>
      <c r="D9" s="24" t="s">
        <v>1550</v>
      </c>
      <c r="E9" s="24" t="s">
        <v>793</v>
      </c>
      <c r="F9" s="24" t="s">
        <v>1742</v>
      </c>
      <c r="G9" s="24" t="s">
        <v>1742</v>
      </c>
      <c r="H9" s="9"/>
      <c r="I9" s="24" t="str">
        <f t="shared" si="1"/>
        <v>AFOMNRNNNSWME0</v>
      </c>
      <c r="J9" s="24" t="s">
        <v>1732</v>
      </c>
      <c r="K9" s="24" t="s">
        <v>1036</v>
      </c>
      <c r="L9" s="24" t="str">
        <f t="shared" si="2"/>
        <v>SWMMNRNNN</v>
      </c>
      <c r="M9" s="24" t="str">
        <f t="shared" si="3"/>
        <v>SWMMNR</v>
      </c>
      <c r="N9" s="24">
        <v>1</v>
      </c>
      <c r="O9" s="24">
        <v>1</v>
      </c>
      <c r="P9" s="24">
        <v>1</v>
      </c>
      <c r="Q9" s="24">
        <f>SUMIFS(DefaultAFOLU!$G:$G,DefaultAFOLU!$B:$B,MNR!Q$4,DefaultAFOLU!$D:$D,MNR!$Y9,DefaultAFOLU!$C:$C,MNR!$J9)</f>
        <v>100</v>
      </c>
      <c r="R9" s="31">
        <f>1000*VLOOKUP(Y9,'Calculations - livestock '!$A$5:$M$17,6,FALSE)/VLOOKUP(K9,Livestock!$N$23:$S$34,6,FALSE)*(1-Z9)</f>
        <v>0.40506551563899301</v>
      </c>
      <c r="S9" s="31">
        <f>1000*VLOOKUP(Y9,'Calculations - livestock '!$A$5:$M$17,9,FALSE)/VLOOKUP(K9,Livestock!$N$23:$S$34,6,FALSE)*(1-AA9)</f>
        <v>5.0051244430346677E-3</v>
      </c>
      <c r="T9" s="32"/>
      <c r="U9" s="78">
        <f>SUMIFS(DefaultAFOLU!$G:$G,DefaultAFOLU!$B:$B,MNR!U$4,DefaultAFOLU!$D:$D,MNR!$Y9,DefaultAFOLU!$C:$C,MNR!$J9)</f>
        <v>1E-4</v>
      </c>
      <c r="V9" s="70">
        <f>SUMIFS(DefaultAFOLU!$G:$G,DefaultAFOLU!B:B,MNR!V$4,DefaultAFOLU!$D:$D,MNR!$Y9,DefaultAFOLU!$C:$C,MNR!$J9)</f>
        <v>0</v>
      </c>
      <c r="W9" s="24">
        <f>ROUNDUP(SUMIFS(Livestock!$AC$19:$AC$35,Livestock!$N$19:$N$35,MNR!K9),2)*VLOOKUP(MNR!J9,'InputCritical-yearless'!$B$17:$F$24,MATCH(LEFT(MNR!K9,3),'InputCritical-yearless'!$B$16:$F$16,0),FALSE)</f>
        <v>9.4499999999999993</v>
      </c>
      <c r="X9" s="9"/>
      <c r="Y9" s="24" t="s">
        <v>357</v>
      </c>
      <c r="Z9" s="24">
        <v>0</v>
      </c>
      <c r="AA9" s="24">
        <v>0</v>
      </c>
      <c r="AB9" s="31">
        <f>1000*VLOOKUP(Y9,'Calculations - livestock '!$A$5:$M$17,6,FALSE)/VLOOKUP(M9,Livestock!$N$23:$S$34,6,FALSE)*Z9</f>
        <v>0</v>
      </c>
      <c r="AC9" s="31">
        <f>1000*VLOOKUP(Y9,'Calculations - livestock '!$A$5:$M$17,9,FALSE)/VLOOKUP(M9,Livestock!$N$23:$S$34,6,FALSE)*AA9</f>
        <v>0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</row>
    <row r="10" spans="1:134" s="33" customFormat="1">
      <c r="A10" s="9"/>
      <c r="B10" s="33" t="s">
        <v>791</v>
      </c>
      <c r="C10" s="33" t="str">
        <f t="shared" si="0"/>
        <v>AFOMNRANNCADE0</v>
      </c>
      <c r="D10" s="33" t="s">
        <v>795</v>
      </c>
      <c r="E10" s="33" t="s">
        <v>793</v>
      </c>
      <c r="F10" s="33" t="s">
        <v>1742</v>
      </c>
      <c r="G10" s="33" t="s">
        <v>1742</v>
      </c>
      <c r="H10" s="9"/>
      <c r="I10" s="33" t="str">
        <f t="shared" si="1"/>
        <v>AFOMNRANNCADE0</v>
      </c>
      <c r="J10" s="33" t="s">
        <v>1733</v>
      </c>
      <c r="K10" s="33" t="s">
        <v>1020</v>
      </c>
      <c r="L10" s="33" t="str">
        <f t="shared" si="2"/>
        <v>CADMNRANN</v>
      </c>
      <c r="M10" s="33" t="str">
        <f t="shared" si="3"/>
        <v>CADMNR</v>
      </c>
      <c r="N10" s="33">
        <v>1</v>
      </c>
      <c r="O10" s="33">
        <v>1</v>
      </c>
      <c r="P10" s="33">
        <v>1</v>
      </c>
      <c r="Q10" s="33">
        <f>SUMIFS(DefaultAFOLU!$G:$G,DefaultAFOLU!$B:$B,MNR!Q$4,DefaultAFOLU!$D:$D,MNR!$Y10,DefaultAFOLU!$C:$C,MNR!$J10)</f>
        <v>15</v>
      </c>
      <c r="R10" s="34">
        <f>1000*VLOOKUP(Y10,'Calculations - livestock '!$A$5:$M$17,6,FALSE)/VLOOKUP(K10,Livestock!$N$23:$S$34,6,FALSE)*(1-Z10)</f>
        <v>4.9967192873685111E-2</v>
      </c>
      <c r="S10" s="34">
        <f>1000*VLOOKUP(Y10,'Calculations - livestock '!$A$5:$M$17,9,FALSE)/VLOOKUP(K10,Livestock!$N$23:$S$34,6,FALSE)*(1-AA10)</f>
        <v>3.2111216902032534E-3</v>
      </c>
      <c r="T10" s="35"/>
      <c r="U10" s="79">
        <f>SUMIFS(DefaultAFOLU!$G:$G,DefaultAFOLU!$B:$B,MNR!U$4,DefaultAFOLU!$D:$D,MNR!$Y10,DefaultAFOLU!$C:$C,MNR!$J10)</f>
        <v>0.2253401629357982</v>
      </c>
      <c r="V10" s="71">
        <f>SUMIFS(DefaultAFOLU!$G:$G,DefaultAFOLU!B:B,MNR!V$4,DefaultAFOLU!$D:$D,MNR!$Y10,DefaultAFOLU!$C:$C,MNR!$J10)</f>
        <v>0.5210969239854274</v>
      </c>
      <c r="W10" s="33">
        <f>ROUNDUP(SUMIFS(Livestock!$AC$19:$AC$35,Livestock!$N$19:$N$35,MNR!K10),2)*VLOOKUP(MNR!J10,'InputCritical-yearless'!$B$17:$F$24,MATCH(LEFT(MNR!K10,3),'InputCritical-yearless'!$B$16:$F$16,0),FALSE)</f>
        <v>0</v>
      </c>
      <c r="X10" s="9"/>
      <c r="Y10" s="33" t="s">
        <v>315</v>
      </c>
      <c r="Z10" s="33">
        <f>VLOOKUP(J10,DefaultAFOLU!$D$269:$H$276,4,FALSE)</f>
        <v>0.55000000000000004</v>
      </c>
      <c r="AA10" s="33">
        <f>VLOOKUP(J10,DefaultAFOLU!$D$269:$H$276,5,FALSE)</f>
        <v>0.41</v>
      </c>
      <c r="AB10" s="34">
        <f>1000*VLOOKUP(Y10,'Calculations - livestock '!$A$5:$M$17,6,FALSE)/VLOOKUP(M10,Livestock!$N$23:$S$34,6,FALSE)*Z10</f>
        <v>6.1071013512281815E-2</v>
      </c>
      <c r="AC10" s="34">
        <f>1000*VLOOKUP(Y10,'Calculations - livestock '!$A$5:$M$17,9,FALSE)/VLOOKUP(M10,Livestock!$N$23:$S$34,6,FALSE)*AA10</f>
        <v>2.2314574457344637E-3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</row>
    <row r="11" spans="1:134" s="33" customFormat="1">
      <c r="A11" s="9"/>
      <c r="B11" s="33" t="s">
        <v>791</v>
      </c>
      <c r="C11" s="33" t="str">
        <f t="shared" si="0"/>
        <v>AFOMNRANNCANE0</v>
      </c>
      <c r="D11" s="33" t="s">
        <v>795</v>
      </c>
      <c r="E11" s="33" t="s">
        <v>793</v>
      </c>
      <c r="F11" s="33" t="s">
        <v>1742</v>
      </c>
      <c r="G11" s="33" t="s">
        <v>1742</v>
      </c>
      <c r="H11" s="9"/>
      <c r="I11" s="33" t="str">
        <f t="shared" si="1"/>
        <v>AFOMNRANNCANE0</v>
      </c>
      <c r="J11" s="33" t="s">
        <v>1733</v>
      </c>
      <c r="K11" s="33" t="s">
        <v>1022</v>
      </c>
      <c r="L11" s="33" t="str">
        <f t="shared" si="2"/>
        <v>CANMNRANN</v>
      </c>
      <c r="M11" s="33" t="str">
        <f t="shared" si="3"/>
        <v>CANMNR</v>
      </c>
      <c r="N11" s="33">
        <v>1</v>
      </c>
      <c r="O11" s="33">
        <v>1</v>
      </c>
      <c r="P11" s="33">
        <v>1</v>
      </c>
      <c r="Q11" s="33">
        <f>SUMIFS(DefaultAFOLU!$G:$G,DefaultAFOLU!$B:$B,MNR!Q$4,DefaultAFOLU!$D:$D,MNR!$Y11,DefaultAFOLU!$C:$C,MNR!$J11)</f>
        <v>15</v>
      </c>
      <c r="R11" s="34">
        <f>1000*VLOOKUP(Y11,'Calculations - livestock '!$A$5:$M$17,6,FALSE)/VLOOKUP(K11,Livestock!$N$23:$S$34,6,FALSE)*(1-Z11)</f>
        <v>3.4810742757413429E-2</v>
      </c>
      <c r="S11" s="34">
        <f>1000*VLOOKUP(Y11,'Calculations - livestock '!$A$5:$M$17,9,FALSE)/VLOOKUP(K11,Livestock!$N$23:$S$34,6,FALSE)*(1-AA11)</f>
        <v>3.0632264477578729E-3</v>
      </c>
      <c r="T11" s="35"/>
      <c r="U11" s="79">
        <f>SUMIFS(DefaultAFOLU!$G:$G,DefaultAFOLU!$B:$B,MNR!U$4,DefaultAFOLU!$D:$D,MNR!$Y11,DefaultAFOLU!$C:$C,MNR!$J11)</f>
        <v>0.10624847060703439</v>
      </c>
      <c r="V11" s="71">
        <f>SUMIFS(DefaultAFOLU!$G:$G,DefaultAFOLU!B:B,MNR!V$4,DefaultAFOLU!$D:$D,MNR!$Y11,DefaultAFOLU!$C:$C,MNR!$J11)</f>
        <v>0.59910057312200682</v>
      </c>
      <c r="W11" s="33">
        <f>ROUNDUP(SUMIFS(Livestock!$AC$19:$AC$35,Livestock!$N$19:$N$35,MNR!K11),2)*VLOOKUP(MNR!J11,'InputCritical-yearless'!$B$17:$F$24,MATCH(LEFT(MNR!K11,3),'InputCritical-yearless'!$B$16:$F$16,0),FALSE)</f>
        <v>0</v>
      </c>
      <c r="X11" s="9"/>
      <c r="Y11" s="33" t="s">
        <v>322</v>
      </c>
      <c r="Z11" s="33">
        <f>VLOOKUP(J11,DefaultAFOLU!$D$269:$H$276,4,FALSE)</f>
        <v>0.55000000000000004</v>
      </c>
      <c r="AA11" s="33">
        <f>VLOOKUP(J11,DefaultAFOLU!$D$269:$H$276,5,FALSE)</f>
        <v>0.41</v>
      </c>
      <c r="AB11" s="34">
        <f>1000*VLOOKUP(Y11,'Calculations - livestock '!$A$5:$M$17,6,FALSE)/VLOOKUP(M11,Livestock!$N$23:$S$34,6,FALSE)*Z11</f>
        <v>4.2546463370171983E-2</v>
      </c>
      <c r="AC11" s="34">
        <f>1000*VLOOKUP(Y11,'Calculations - livestock '!$A$5:$M$17,9,FALSE)/VLOOKUP(M11,Livestock!$N$23:$S$34,6,FALSE)*AA11</f>
        <v>2.1286827857300468E-3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</row>
    <row r="12" spans="1:134" s="33" customFormat="1">
      <c r="A12" s="9"/>
      <c r="B12" s="33" t="s">
        <v>791</v>
      </c>
      <c r="C12" s="33" t="str">
        <f t="shared" si="0"/>
        <v>AFOMNRANNSWBE0</v>
      </c>
      <c r="D12" s="33" t="s">
        <v>795</v>
      </c>
      <c r="E12" s="33" t="s">
        <v>793</v>
      </c>
      <c r="F12" s="33" t="s">
        <v>1742</v>
      </c>
      <c r="G12" s="33" t="s">
        <v>1742</v>
      </c>
      <c r="H12" s="9"/>
      <c r="I12" s="33" t="str">
        <f t="shared" si="1"/>
        <v>AFOMNRANNSWBE0</v>
      </c>
      <c r="J12" s="33" t="s">
        <v>1733</v>
      </c>
      <c r="K12" s="33" t="s">
        <v>1034</v>
      </c>
      <c r="L12" s="33" t="str">
        <f t="shared" si="2"/>
        <v>SWBMNRANN</v>
      </c>
      <c r="M12" s="33" t="str">
        <f t="shared" si="3"/>
        <v>SWBMNR</v>
      </c>
      <c r="N12" s="33">
        <v>1</v>
      </c>
      <c r="O12" s="33">
        <v>1</v>
      </c>
      <c r="P12" s="33">
        <v>1</v>
      </c>
      <c r="Q12" s="33">
        <f>SUMIFS(DefaultAFOLU!$G:$G,DefaultAFOLU!$B:$B,MNR!Q$4,DefaultAFOLU!$D:$D,MNR!$Y12,DefaultAFOLU!$C:$C,MNR!$J12)</f>
        <v>15</v>
      </c>
      <c r="R12" s="34">
        <f>1000*VLOOKUP(Y12,'Calculations - livestock '!$A$5:$M$17,6,FALSE)/VLOOKUP(K12,Livestock!$N$23:$S$34,6,FALSE)*(1-Z12)</f>
        <v>0.11210694459541282</v>
      </c>
      <c r="S12" s="34">
        <f>1000*VLOOKUP(Y12,'Calculations - livestock '!$A$5:$M$17,9,FALSE)/VLOOKUP(K12,Livestock!$N$23:$S$34,6,FALSE)*(1-AA12)</f>
        <v>3.9438846662939843E-3</v>
      </c>
      <c r="T12" s="35"/>
      <c r="U12" s="79">
        <f>SUMIFS(DefaultAFOLU!$G:$G,DefaultAFOLU!$B:$B,MNR!U$4,DefaultAFOLU!$D:$D,MNR!$Y12,DefaultAFOLU!$C:$C,MNR!$J12)</f>
        <v>5.8030159423824147E-2</v>
      </c>
      <c r="V12" s="71">
        <f>SUMIFS(DefaultAFOLU!$G:$G,DefaultAFOLU!B:B,MNR!V$4,DefaultAFOLU!$D:$D,MNR!$Y12,DefaultAFOLU!$C:$C,MNR!$J12)</f>
        <v>0.70254598230914056</v>
      </c>
      <c r="W12" s="33">
        <f>ROUNDUP(SUMIFS(Livestock!$AC$19:$AC$35,Livestock!$N$19:$N$35,MNR!K12),2)*VLOOKUP(MNR!J12,'InputCritical-yearless'!$B$17:$F$24,MATCH(LEFT(MNR!K12,3),'InputCritical-yearless'!$B$16:$F$16,0),FALSE)</f>
        <v>0</v>
      </c>
      <c r="X12" s="9"/>
      <c r="Y12" s="33" t="s">
        <v>351</v>
      </c>
      <c r="Z12" s="33">
        <f>VLOOKUP(J12,DefaultAFOLU!$D$269:$H$276,4,FALSE)</f>
        <v>0.55000000000000004</v>
      </c>
      <c r="AA12" s="33">
        <f>VLOOKUP(J12,DefaultAFOLU!$D$269:$H$276,5,FALSE)</f>
        <v>0.41</v>
      </c>
      <c r="AB12" s="34">
        <f>1000*VLOOKUP(Y12,'Calculations - livestock '!$A$5:$M$17,6,FALSE)/VLOOKUP(M12,Livestock!$N$23:$S$34,6,FALSE)*Z12</f>
        <v>0.13701959894994903</v>
      </c>
      <c r="AC12" s="34">
        <f>1000*VLOOKUP(Y12,'Calculations - livestock '!$A$5:$M$17,9,FALSE)/VLOOKUP(M12,Livestock!$N$23:$S$34,6,FALSE)*AA12</f>
        <v>2.7406656155602258E-3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</row>
    <row r="13" spans="1:134" s="33" customFormat="1">
      <c r="A13" s="9"/>
      <c r="B13" s="33" t="s">
        <v>791</v>
      </c>
      <c r="C13" s="33" t="str">
        <f t="shared" si="0"/>
        <v>AFOMNRANNSWME0</v>
      </c>
      <c r="D13" s="33" t="s">
        <v>795</v>
      </c>
      <c r="E13" s="33" t="s">
        <v>793</v>
      </c>
      <c r="F13" s="33" t="s">
        <v>1742</v>
      </c>
      <c r="G13" s="33" t="s">
        <v>1742</v>
      </c>
      <c r="H13" s="9"/>
      <c r="I13" s="33" t="str">
        <f t="shared" si="1"/>
        <v>AFOMNRANNSWME0</v>
      </c>
      <c r="J13" s="33" t="s">
        <v>1733</v>
      </c>
      <c r="K13" s="33" t="s">
        <v>1036</v>
      </c>
      <c r="L13" s="33" t="str">
        <f t="shared" si="2"/>
        <v>SWMMNRANN</v>
      </c>
      <c r="M13" s="33" t="str">
        <f t="shared" si="3"/>
        <v>SWMMNR</v>
      </c>
      <c r="N13" s="33">
        <v>1</v>
      </c>
      <c r="O13" s="33">
        <v>1</v>
      </c>
      <c r="P13" s="33">
        <v>1</v>
      </c>
      <c r="Q13" s="33">
        <f>SUMIFS(DefaultAFOLU!$G:$G,DefaultAFOLU!$B:$B,MNR!Q$4,DefaultAFOLU!$D:$D,MNR!$Y13,DefaultAFOLU!$C:$C,MNR!$J13)</f>
        <v>15</v>
      </c>
      <c r="R13" s="34">
        <f>1000*VLOOKUP(Y13,'Calculations - livestock '!$A$5:$M$17,6,FALSE)/VLOOKUP(K13,Livestock!$N$23:$S$34,6,FALSE)*(1-Z13)</f>
        <v>0.18227948203754685</v>
      </c>
      <c r="S13" s="34">
        <f>1000*VLOOKUP(Y13,'Calculations - livestock '!$A$5:$M$17,9,FALSE)/VLOOKUP(K13,Livestock!$N$23:$S$34,6,FALSE)*(1-AA13)</f>
        <v>2.9530234213904541E-3</v>
      </c>
      <c r="T13" s="35"/>
      <c r="U13" s="79">
        <f>SUMIFS(DefaultAFOLU!$G:$G,DefaultAFOLU!$B:$B,MNR!U$4,DefaultAFOLU!$D:$D,MNR!$Y13,DefaultAFOLU!$C:$C,MNR!$J13)</f>
        <v>2.3212063769529653E-2</v>
      </c>
      <c r="V13" s="71">
        <f>SUMIFS(DefaultAFOLU!$G:$G,DefaultAFOLU!B:B,MNR!V$4,DefaultAFOLU!$D:$D,MNR!$Y13,DefaultAFOLU!$C:$C,MNR!$J13)</f>
        <v>0.68535287388132182</v>
      </c>
      <c r="W13" s="33">
        <f>ROUNDUP(SUMIFS(Livestock!$AC$19:$AC$35,Livestock!$N$19:$N$35,MNR!K13),2)*VLOOKUP(MNR!J13,'InputCritical-yearless'!$B$17:$F$24,MATCH(LEFT(MNR!K13,3),'InputCritical-yearless'!$B$16:$F$16,0),FALSE)</f>
        <v>0</v>
      </c>
      <c r="X13" s="9"/>
      <c r="Y13" s="33" t="s">
        <v>357</v>
      </c>
      <c r="Z13" s="33">
        <f>VLOOKUP(J13,DefaultAFOLU!$D$269:$H$276,4,FALSE)</f>
        <v>0.55000000000000004</v>
      </c>
      <c r="AA13" s="33">
        <f>VLOOKUP(J13,DefaultAFOLU!$D$269:$H$276,5,FALSE)</f>
        <v>0.41</v>
      </c>
      <c r="AB13" s="34">
        <f>1000*VLOOKUP(Y13,'Calculations - livestock '!$A$5:$M$17,6,FALSE)/VLOOKUP(M13,Livestock!$N$23:$S$34,6,FALSE)*Z13</f>
        <v>0.22278603360144617</v>
      </c>
      <c r="AC13" s="34">
        <f>1000*VLOOKUP(Y13,'Calculations - livestock '!$A$5:$M$17,9,FALSE)/VLOOKUP(M13,Livestock!$N$23:$S$34,6,FALSE)*AA13</f>
        <v>2.0521010216442135E-3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</row>
    <row r="14" spans="1:134" s="36" customFormat="1">
      <c r="A14" s="9"/>
      <c r="B14" s="36" t="s">
        <v>791</v>
      </c>
      <c r="C14" s="36" t="str">
        <f t="shared" si="0"/>
        <v>AFOMNRNDNCADE0</v>
      </c>
      <c r="D14" s="36" t="s">
        <v>1544</v>
      </c>
      <c r="E14" s="36" t="s">
        <v>793</v>
      </c>
      <c r="F14" s="36" t="s">
        <v>1742</v>
      </c>
      <c r="G14" s="36" t="s">
        <v>1742</v>
      </c>
      <c r="H14" s="9"/>
      <c r="I14" s="36" t="str">
        <f>"AFOMNR"&amp;J14&amp;LEFT(K14,3)&amp;"E0"</f>
        <v>AFOMNRNDNCADE0</v>
      </c>
      <c r="J14" s="36" t="s">
        <v>1734</v>
      </c>
      <c r="K14" s="36" t="s">
        <v>1020</v>
      </c>
      <c r="L14" s="36" t="str">
        <f t="shared" si="2"/>
        <v>CADMNRNDN</v>
      </c>
      <c r="M14" s="36" t="str">
        <f t="shared" si="3"/>
        <v>CADMNR</v>
      </c>
      <c r="N14" s="36">
        <v>1</v>
      </c>
      <c r="O14" s="36">
        <v>1</v>
      </c>
      <c r="P14" s="36">
        <v>1</v>
      </c>
      <c r="Q14" s="36">
        <f>SUMIFS(DefaultAFOLU!$G:$G,DefaultAFOLU!$B:$B,MNR!Q$4,DefaultAFOLU!$D:$D,MNR!$Y14,DefaultAFOLU!$C:$C,MNR!$J14)</f>
        <v>5</v>
      </c>
      <c r="R14" s="37">
        <f>1000*VLOOKUP(Y14,'Calculations - livestock '!$A$5:$M$17,6,FALSE)/VLOOKUP(K14,Livestock!$N$23:$S$34,6,FALSE)*(1-Z14)</f>
        <v>2.8869933660351402E-2</v>
      </c>
      <c r="S14" s="37">
        <f>1000*VLOOKUP(Y14,'Calculations - livestock '!$A$5:$M$17,9,FALSE)/VLOOKUP(K14,Livestock!$N$23:$S$34,6,FALSE)*(1-AA14)</f>
        <v>4.5173406828283051E-3</v>
      </c>
      <c r="T14" s="38"/>
      <c r="U14" s="80">
        <f>SUMIFS(DefaultAFOLU!$G:$G,DefaultAFOLU!$B:$B,MNR!U$4,DefaultAFOLU!$D:$D,MNR!$Y14,DefaultAFOLU!$C:$C,MNR!$J14)</f>
        <v>1E-4</v>
      </c>
      <c r="V14" s="72">
        <f>SUMIFS(DefaultAFOLU!$G:$G,DefaultAFOLU!B:B,MNR!V$4,DefaultAFOLU!$D:$D,MNR!$Y14,DefaultAFOLU!$C:$C,MNR!$J14)</f>
        <v>1E-3</v>
      </c>
      <c r="W14" s="36">
        <f>ROUNDUP(SUMIFS(Livestock!$AC$19:$AC$35,Livestock!$N$19:$N$35,MNR!K14),2)*VLOOKUP(MNR!J14,'InputCritical-yearless'!$B$17:$F$24,MATCH(LEFT(MNR!K14,3),'InputCritical-yearless'!$B$16:$F$16,0),FALSE)</f>
        <v>0</v>
      </c>
      <c r="X14" s="9"/>
      <c r="Y14" s="36" t="s">
        <v>315</v>
      </c>
      <c r="Z14" s="36">
        <f>VLOOKUP(J14,DefaultAFOLU!$D$269:$H$276,4,FALSE)</f>
        <v>0.74</v>
      </c>
      <c r="AA14" s="36">
        <f>VLOOKUP(J14,DefaultAFOLU!$D$269:$H$276,5,FALSE)</f>
        <v>0.17</v>
      </c>
      <c r="AB14" s="37">
        <f>1000*VLOOKUP(Y14,'Calculations - livestock '!$A$5:$M$17,6,FALSE)/VLOOKUP(M14,Livestock!$N$23:$S$34,6,FALSE)*Z14</f>
        <v>8.2168272725615527E-2</v>
      </c>
      <c r="AC14" s="37">
        <f>1000*VLOOKUP(Y14,'Calculations - livestock '!$A$5:$M$17,9,FALSE)/VLOOKUP(M14,Livestock!$N$23:$S$34,6,FALSE)*AA14</f>
        <v>9.2523845310941196E-4</v>
      </c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</row>
    <row r="15" spans="1:134" s="36" customFormat="1">
      <c r="A15" s="9"/>
      <c r="B15" s="36" t="s">
        <v>791</v>
      </c>
      <c r="C15" s="36" t="str">
        <f t="shared" si="0"/>
        <v>AFOMNRNDNCANE0</v>
      </c>
      <c r="D15" s="36" t="s">
        <v>1544</v>
      </c>
      <c r="E15" s="36" t="s">
        <v>793</v>
      </c>
      <c r="F15" s="36" t="s">
        <v>1742</v>
      </c>
      <c r="G15" s="36" t="s">
        <v>1742</v>
      </c>
      <c r="H15" s="9"/>
      <c r="I15" s="36" t="str">
        <f t="shared" si="1"/>
        <v>AFOMNRNDNCANE0</v>
      </c>
      <c r="J15" s="36" t="s">
        <v>1734</v>
      </c>
      <c r="K15" s="36" t="s">
        <v>1022</v>
      </c>
      <c r="L15" s="36" t="str">
        <f t="shared" si="2"/>
        <v>CANMNRNDN</v>
      </c>
      <c r="M15" s="36" t="str">
        <f t="shared" si="3"/>
        <v>CANMNR</v>
      </c>
      <c r="N15" s="36">
        <v>1</v>
      </c>
      <c r="O15" s="36">
        <v>1</v>
      </c>
      <c r="P15" s="36">
        <v>1</v>
      </c>
      <c r="Q15" s="36">
        <f>SUMIFS(DefaultAFOLU!$G:$G,DefaultAFOLU!$B:$B,MNR!Q$4,DefaultAFOLU!$D:$D,MNR!$Y15,DefaultAFOLU!$C:$C,MNR!$J15)</f>
        <v>5</v>
      </c>
      <c r="R15" s="37">
        <f>1000*VLOOKUP(Y15,'Calculations - livestock '!$A$5:$M$17,6,FALSE)/VLOOKUP(K15,Livestock!$N$23:$S$34,6,FALSE)*(1-Z15)</f>
        <v>2.0112873593172209E-2</v>
      </c>
      <c r="S15" s="37">
        <f>1000*VLOOKUP(Y15,'Calculations - livestock '!$A$5:$M$17,9,FALSE)/VLOOKUP(K15,Livestock!$N$23:$S$34,6,FALSE)*(1-AA15)</f>
        <v>4.309284663794973E-3</v>
      </c>
      <c r="T15" s="38"/>
      <c r="U15" s="80">
        <f>SUMIFS(DefaultAFOLU!$G:$G,DefaultAFOLU!$B:$B,MNR!U$4,DefaultAFOLU!$D:$D,MNR!$Y15,DefaultAFOLU!$C:$C,MNR!$J15)</f>
        <v>1E-4</v>
      </c>
      <c r="V15" s="72">
        <f>SUMIFS(DefaultAFOLU!$G:$G,DefaultAFOLU!B:B,MNR!V$4,DefaultAFOLU!$D:$D,MNR!$Y15,DefaultAFOLU!$C:$C,MNR!$J15)</f>
        <v>1E-3</v>
      </c>
      <c r="W15" s="36">
        <f>ROUNDUP(SUMIFS(Livestock!$AC$19:$AC$35,Livestock!$N$19:$N$35,MNR!K15),2)*VLOOKUP(MNR!J15,'InputCritical-yearless'!$B$17:$F$24,MATCH(LEFT(MNR!K15,3),'InputCritical-yearless'!$B$16:$F$16,0),FALSE)</f>
        <v>0</v>
      </c>
      <c r="X15" s="9"/>
      <c r="Y15" s="36" t="s">
        <v>322</v>
      </c>
      <c r="Z15" s="36">
        <f>VLOOKUP(J15,DefaultAFOLU!$D$269:$H$276,4,FALSE)</f>
        <v>0.74</v>
      </c>
      <c r="AA15" s="36">
        <f>VLOOKUP(J15,DefaultAFOLU!$D$269:$H$276,5,FALSE)</f>
        <v>0.17</v>
      </c>
      <c r="AB15" s="37">
        <f>1000*VLOOKUP(Y15,'Calculations - livestock '!$A$5:$M$17,6,FALSE)/VLOOKUP(M15,Livestock!$N$23:$S$34,6,FALSE)*Z15</f>
        <v>5.7244332534413203E-2</v>
      </c>
      <c r="AC15" s="37">
        <f>1000*VLOOKUP(Y15,'Calculations - livestock '!$A$5:$M$17,9,FALSE)/VLOOKUP(M15,Livestock!$N$23:$S$34,6,FALSE)*AA15</f>
        <v>8.8262456969294639E-4</v>
      </c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</row>
    <row r="16" spans="1:134" s="36" customFormat="1">
      <c r="A16" s="9"/>
      <c r="B16" s="36" t="s">
        <v>791</v>
      </c>
      <c r="C16" s="36" t="str">
        <f t="shared" si="0"/>
        <v>AFOMNRNDNSWBE0</v>
      </c>
      <c r="D16" s="36" t="s">
        <v>1544</v>
      </c>
      <c r="E16" s="36" t="s">
        <v>793</v>
      </c>
      <c r="F16" s="36" t="s">
        <v>1742</v>
      </c>
      <c r="G16" s="36" t="s">
        <v>1742</v>
      </c>
      <c r="H16" s="9"/>
      <c r="I16" s="36" t="str">
        <f t="shared" si="1"/>
        <v>AFOMNRNDNSWBE0</v>
      </c>
      <c r="J16" s="36" t="s">
        <v>1734</v>
      </c>
      <c r="K16" s="36" t="s">
        <v>1034</v>
      </c>
      <c r="L16" s="36" t="str">
        <f t="shared" si="2"/>
        <v>SWBMNRNDN</v>
      </c>
      <c r="M16" s="36" t="str">
        <f t="shared" si="3"/>
        <v>SWBMNR</v>
      </c>
      <c r="N16" s="36">
        <v>1</v>
      </c>
      <c r="O16" s="36">
        <v>1</v>
      </c>
      <c r="P16" s="36">
        <v>1</v>
      </c>
      <c r="Q16" s="36">
        <f>SUMIFS(DefaultAFOLU!$G:$G,DefaultAFOLU!$B:$B,MNR!Q$4,DefaultAFOLU!$D:$D,MNR!$Y16,DefaultAFOLU!$C:$C,MNR!$J16)</f>
        <v>5</v>
      </c>
      <c r="R16" s="37">
        <f>1000*VLOOKUP(Y16,'Calculations - livestock '!$A$5:$M$17,6,FALSE)/VLOOKUP(K16,Livestock!$N$23:$S$34,6,FALSE)*(1-Z16)</f>
        <v>6.4772901321794085E-2</v>
      </c>
      <c r="S16" s="37">
        <f>1000*VLOOKUP(Y16,'Calculations - livestock '!$A$5:$M$17,9,FALSE)/VLOOKUP(K16,Livestock!$N$23:$S$34,6,FALSE)*(1-AA16)</f>
        <v>5.5481767339389931E-3</v>
      </c>
      <c r="T16" s="38"/>
      <c r="U16" s="80">
        <f>SUMIFS(DefaultAFOLU!$G:$G,DefaultAFOLU!$B:$B,MNR!U$4,DefaultAFOLU!$D:$D,MNR!$Y16,DefaultAFOLU!$C:$C,MNR!$J16)</f>
        <v>1E-4</v>
      </c>
      <c r="V16" s="72">
        <f>SUMIFS(DefaultAFOLU!$G:$G,DefaultAFOLU!B:B,MNR!V$4,DefaultAFOLU!$D:$D,MNR!$Y16,DefaultAFOLU!$C:$C,MNR!$J16)</f>
        <v>1E-3</v>
      </c>
      <c r="W16" s="36">
        <f>ROUNDUP(SUMIFS(Livestock!$AC$19:$AC$35,Livestock!$N$19:$N$35,MNR!K16),2)*VLOOKUP(MNR!J16,'InputCritical-yearless'!$B$17:$F$24,MATCH(LEFT(MNR!K16,3),'InputCritical-yearless'!$B$16:$F$16,0),FALSE)</f>
        <v>0</v>
      </c>
      <c r="X16" s="9"/>
      <c r="Y16" s="36" t="s">
        <v>351</v>
      </c>
      <c r="Z16" s="36">
        <f>VLOOKUP(J16,DefaultAFOLU!$D$269:$H$276,4,FALSE)</f>
        <v>0.74</v>
      </c>
      <c r="AA16" s="36">
        <f>VLOOKUP(J16,DefaultAFOLU!$D$269:$H$276,5,FALSE)</f>
        <v>0.17</v>
      </c>
      <c r="AB16" s="37">
        <f>1000*VLOOKUP(Y16,'Calculations - livestock '!$A$5:$M$17,6,FALSE)/VLOOKUP(M16,Livestock!$N$23:$S$34,6,FALSE)*Z16</f>
        <v>0.18435364222356776</v>
      </c>
      <c r="AC16" s="37">
        <f>1000*VLOOKUP(Y16,'Calculations - livestock '!$A$5:$M$17,9,FALSE)/VLOOKUP(M16,Livestock!$N$23:$S$34,6,FALSE)*AA16</f>
        <v>1.1363735479152156E-3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</row>
    <row r="17" spans="1:134" s="36" customFormat="1">
      <c r="A17" s="9"/>
      <c r="B17" s="36" t="s">
        <v>791</v>
      </c>
      <c r="C17" s="36" t="str">
        <f t="shared" si="0"/>
        <v>AFOMNRNDNSWME0</v>
      </c>
      <c r="D17" s="36" t="s">
        <v>1544</v>
      </c>
      <c r="E17" s="36" t="s">
        <v>793</v>
      </c>
      <c r="F17" s="36" t="s">
        <v>1742</v>
      </c>
      <c r="G17" s="36" t="s">
        <v>1742</v>
      </c>
      <c r="H17" s="9"/>
      <c r="I17" s="36" t="str">
        <f t="shared" si="1"/>
        <v>AFOMNRNDNSWME0</v>
      </c>
      <c r="J17" s="36" t="s">
        <v>1734</v>
      </c>
      <c r="K17" s="36" t="s">
        <v>1036</v>
      </c>
      <c r="L17" s="36" t="str">
        <f t="shared" si="2"/>
        <v>SWMMNRNDN</v>
      </c>
      <c r="M17" s="36" t="str">
        <f t="shared" si="3"/>
        <v>SWMMNR</v>
      </c>
      <c r="N17" s="36">
        <v>1</v>
      </c>
      <c r="O17" s="36">
        <v>1</v>
      </c>
      <c r="P17" s="36">
        <v>1</v>
      </c>
      <c r="Q17" s="36">
        <f>SUMIFS(DefaultAFOLU!$G:$G,DefaultAFOLU!$B:$B,MNR!Q$4,DefaultAFOLU!$D:$D,MNR!$Y17,DefaultAFOLU!$C:$C,MNR!$J17)</f>
        <v>5</v>
      </c>
      <c r="R17" s="37">
        <f>1000*VLOOKUP(Y17,'Calculations - livestock '!$A$5:$M$17,6,FALSE)/VLOOKUP(K17,Livestock!$N$23:$S$34,6,FALSE)*(1-Z17)</f>
        <v>0.10531703406613818</v>
      </c>
      <c r="S17" s="37">
        <f>1000*VLOOKUP(Y17,'Calculations - livestock '!$A$5:$M$17,9,FALSE)/VLOOKUP(K17,Livestock!$N$23:$S$34,6,FALSE)*(1-AA17)</f>
        <v>4.1542532877187743E-3</v>
      </c>
      <c r="T17" s="38"/>
      <c r="U17" s="80">
        <f>SUMIFS(DefaultAFOLU!$G:$G,DefaultAFOLU!$B:$B,MNR!U$4,DefaultAFOLU!$D:$D,MNR!$Y17,DefaultAFOLU!$C:$C,MNR!$J17)</f>
        <v>1E-4</v>
      </c>
      <c r="V17" s="72">
        <f>SUMIFS(DefaultAFOLU!$G:$G,DefaultAFOLU!B:B,MNR!V$4,DefaultAFOLU!$D:$D,MNR!$Y17,DefaultAFOLU!$C:$C,MNR!$J17)</f>
        <v>1E-3</v>
      </c>
      <c r="W17" s="36">
        <f>ROUNDUP(SUMIFS(Livestock!$AC$19:$AC$35,Livestock!$N$19:$N$35,MNR!K17),2)*VLOOKUP(MNR!J17,'InputCritical-yearless'!$B$17:$F$24,MATCH(LEFT(MNR!K17,3),'InputCritical-yearless'!$B$16:$F$16,0),FALSE)</f>
        <v>0</v>
      </c>
      <c r="X17" s="9"/>
      <c r="Y17" s="36" t="s">
        <v>357</v>
      </c>
      <c r="Z17" s="36">
        <f>VLOOKUP(J17,DefaultAFOLU!$D$269:$H$276,4,FALSE)</f>
        <v>0.74</v>
      </c>
      <c r="AA17" s="36">
        <f>VLOOKUP(J17,DefaultAFOLU!$D$269:$H$276,5,FALSE)</f>
        <v>0.17</v>
      </c>
      <c r="AB17" s="37">
        <f>1000*VLOOKUP(Y17,'Calculations - livestock '!$A$5:$M$17,6,FALSE)/VLOOKUP(M17,Livestock!$N$23:$S$34,6,FALSE)*Z17</f>
        <v>0.29974848157285483</v>
      </c>
      <c r="AC17" s="37">
        <f>1000*VLOOKUP(Y17,'Calculations - livestock '!$A$5:$M$17,9,FALSE)/VLOOKUP(M17,Livestock!$N$23:$S$34,6,FALSE)*AA17</f>
        <v>8.5087115531589362E-4</v>
      </c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</row>
    <row r="18" spans="1:134" s="39" customFormat="1">
      <c r="A18" s="9"/>
      <c r="B18" s="39" t="s">
        <v>791</v>
      </c>
      <c r="C18" s="39" t="str">
        <f t="shared" si="0"/>
        <v>AFOMNRNNMCADE0</v>
      </c>
      <c r="D18" s="39" t="s">
        <v>1545</v>
      </c>
      <c r="E18" s="39" t="s">
        <v>793</v>
      </c>
      <c r="F18" s="39" t="s">
        <v>1742</v>
      </c>
      <c r="G18" s="39" t="s">
        <v>1742</v>
      </c>
      <c r="H18" s="9"/>
      <c r="I18" s="39" t="str">
        <f t="shared" si="1"/>
        <v>AFOMNRNNMCADE0</v>
      </c>
      <c r="J18" s="39" t="s">
        <v>1735</v>
      </c>
      <c r="K18" s="39" t="s">
        <v>1020</v>
      </c>
      <c r="L18" s="39" t="str">
        <f t="shared" si="2"/>
        <v>CADMNRNNM</v>
      </c>
      <c r="M18" s="39" t="str">
        <f t="shared" si="3"/>
        <v>CADMNR</v>
      </c>
      <c r="N18" s="39">
        <v>1</v>
      </c>
      <c r="O18" s="39">
        <v>1</v>
      </c>
      <c r="P18" s="39">
        <v>1</v>
      </c>
      <c r="Q18" s="39">
        <f>SUMIFS(DefaultAFOLU!$G:$G,DefaultAFOLU!$B:$B,MNR!Q$4,DefaultAFOLU!$D:$D,MNR!$Y18,DefaultAFOLU!$C:$C,MNR!$J18)</f>
        <v>5</v>
      </c>
      <c r="R18" s="40">
        <f>1000*VLOOKUP(Y18,'Calculations - livestock '!$A$5:$M$17,6,FALSE)/VLOOKUP(K18,Livestock!$N$23:$S$34,6,FALSE)*(1-Z18)</f>
        <v>9.7713621619650901E-2</v>
      </c>
      <c r="S18" s="40">
        <f>1000*VLOOKUP(Y18,'Calculations - livestock '!$A$5:$M$17,9,FALSE)/VLOOKUP(K18,Livestock!$N$23:$S$34,6,FALSE)*(1-AA18)</f>
        <v>5.4425791359377172E-3</v>
      </c>
      <c r="T18" s="41"/>
      <c r="U18" s="81">
        <f>SUMIFS(DefaultAFOLU!$G:$G,DefaultAFOLU!$B:$B,MNR!U$4,DefaultAFOLU!$D:$D,MNR!$Y18,DefaultAFOLU!$C:$C,MNR!$J18)</f>
        <v>9.7624342570987066E-2</v>
      </c>
      <c r="V18" s="73">
        <f>SUMIFS(DefaultAFOLU!$G:$G,DefaultAFOLU!B:B,MNR!V$4,DefaultAFOLU!$D:$D,MNR!$Y18,DefaultAFOLU!$C:$C,MNR!$J18)</f>
        <v>0</v>
      </c>
      <c r="W18" s="39">
        <f>ROUNDUP(SUMIFS(Livestock!$AC$19:$AC$35,Livestock!$N$19:$N$35,MNR!K18),2)*VLOOKUP(MNR!J18,'InputCritical-yearless'!$B$17:$F$24,MATCH(LEFT(MNR!K18,3),'InputCritical-yearless'!$B$16:$F$16,0),FALSE)</f>
        <v>0</v>
      </c>
      <c r="X18" s="9"/>
      <c r="Y18" s="39" t="s">
        <v>315</v>
      </c>
      <c r="Z18" s="39">
        <f>VLOOKUP(J18,DefaultAFOLU!$D$269:$H$276,4,FALSE)</f>
        <v>0.12</v>
      </c>
      <c r="AA18" s="39">
        <f>VLOOKUP(J18,DefaultAFOLU!$D$269:$H$276,5,FALSE)</f>
        <v>0</v>
      </c>
      <c r="AB18" s="40">
        <f>1000*VLOOKUP(Y18,'Calculations - livestock '!$A$5:$M$17,6,FALSE)/VLOOKUP(M18,Livestock!$N$23:$S$34,6,FALSE)*Z18</f>
        <v>1.332458476631603E-2</v>
      </c>
      <c r="AC18" s="40">
        <f>1000*VLOOKUP(Y18,'Calculations - livestock '!$A$5:$M$17,9,FALSE)/VLOOKUP(M18,Livestock!$N$23:$S$34,6,FALSE)*AA18</f>
        <v>0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</row>
    <row r="19" spans="1:134" s="39" customFormat="1">
      <c r="A19" s="9"/>
      <c r="B19" s="39" t="s">
        <v>791</v>
      </c>
      <c r="C19" s="39" t="str">
        <f t="shared" si="0"/>
        <v>AFOMNRNNMCANE0</v>
      </c>
      <c r="D19" s="39" t="s">
        <v>1545</v>
      </c>
      <c r="E19" s="39" t="s">
        <v>793</v>
      </c>
      <c r="F19" s="39" t="s">
        <v>1742</v>
      </c>
      <c r="G19" s="39" t="s">
        <v>1742</v>
      </c>
      <c r="H19" s="9"/>
      <c r="I19" s="39" t="str">
        <f t="shared" si="1"/>
        <v>AFOMNRNNMCANE0</v>
      </c>
      <c r="J19" s="39" t="s">
        <v>1735</v>
      </c>
      <c r="K19" s="39" t="s">
        <v>1022</v>
      </c>
      <c r="L19" s="39" t="str">
        <f t="shared" si="2"/>
        <v>CANMNRNNM</v>
      </c>
      <c r="M19" s="39" t="str">
        <f t="shared" si="3"/>
        <v>CANMNR</v>
      </c>
      <c r="N19" s="39">
        <v>1</v>
      </c>
      <c r="O19" s="39">
        <v>1</v>
      </c>
      <c r="P19" s="39">
        <v>1</v>
      </c>
      <c r="Q19" s="39">
        <f>SUMIFS(DefaultAFOLU!$G:$G,DefaultAFOLU!$B:$B,MNR!Q$4,DefaultAFOLU!$D:$D,MNR!$Y19,DefaultAFOLU!$C:$C,MNR!$J19)</f>
        <v>5</v>
      </c>
      <c r="R19" s="40">
        <f>1000*VLOOKUP(Y19,'Calculations - livestock '!$A$5:$M$17,6,FALSE)/VLOOKUP(K19,Livestock!$N$23:$S$34,6,FALSE)*(1-Z19)</f>
        <v>6.8074341392275167E-2</v>
      </c>
      <c r="S19" s="40">
        <f>1000*VLOOKUP(Y19,'Calculations - livestock '!$A$5:$M$17,9,FALSE)/VLOOKUP(K19,Livestock!$N$23:$S$34,6,FALSE)*(1-AA19)</f>
        <v>5.1919092334879197E-3</v>
      </c>
      <c r="T19" s="41"/>
      <c r="U19" s="81">
        <f>SUMIFS(DefaultAFOLU!$G:$G,DefaultAFOLU!$B:$B,MNR!U$4,DefaultAFOLU!$D:$D,MNR!$Y19,DefaultAFOLU!$C:$C,MNR!$J19)</f>
        <v>4.6030130435024984E-2</v>
      </c>
      <c r="V19" s="73">
        <f>SUMIFS(DefaultAFOLU!$G:$G,DefaultAFOLU!B:B,MNR!V$4,DefaultAFOLU!$D:$D,MNR!$Y19,DefaultAFOLU!$C:$C,MNR!$J19)</f>
        <v>0</v>
      </c>
      <c r="W19" s="39">
        <f>ROUNDUP(SUMIFS(Livestock!$AC$19:$AC$35,Livestock!$N$19:$N$35,MNR!K19),2)*VLOOKUP(MNR!J19,'InputCritical-yearless'!$B$17:$F$24,MATCH(LEFT(MNR!K19,3),'InputCritical-yearless'!$B$16:$F$16,0),FALSE)</f>
        <v>0</v>
      </c>
      <c r="X19" s="9"/>
      <c r="Y19" s="39" t="s">
        <v>322</v>
      </c>
      <c r="Z19" s="39">
        <f>VLOOKUP(J19,DefaultAFOLU!$D$269:$H$276,4,FALSE)</f>
        <v>0.12</v>
      </c>
      <c r="AA19" s="39">
        <f>VLOOKUP(J19,DefaultAFOLU!$D$269:$H$276,5,FALSE)</f>
        <v>0</v>
      </c>
      <c r="AB19" s="40">
        <f>1000*VLOOKUP(Y19,'Calculations - livestock '!$A$5:$M$17,6,FALSE)/VLOOKUP(M19,Livestock!$N$23:$S$34,6,FALSE)*Z19</f>
        <v>9.2828647353102485E-3</v>
      </c>
      <c r="AC19" s="40">
        <f>1000*VLOOKUP(Y19,'Calculations - livestock '!$A$5:$M$17,9,FALSE)/VLOOKUP(M19,Livestock!$N$23:$S$34,6,FALSE)*AA19</f>
        <v>0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</row>
    <row r="20" spans="1:134" s="39" customFormat="1">
      <c r="A20" s="9"/>
      <c r="B20" s="39" t="s">
        <v>791</v>
      </c>
      <c r="C20" s="39" t="str">
        <f t="shared" si="0"/>
        <v>AFOMNRNNMSWBE0</v>
      </c>
      <c r="D20" s="39" t="s">
        <v>1545</v>
      </c>
      <c r="E20" s="39" t="s">
        <v>793</v>
      </c>
      <c r="F20" s="39" t="s">
        <v>1742</v>
      </c>
      <c r="G20" s="39" t="s">
        <v>1742</v>
      </c>
      <c r="H20" s="9"/>
      <c r="I20" s="39" t="str">
        <f t="shared" si="1"/>
        <v>AFOMNRNNMSWBE0</v>
      </c>
      <c r="J20" s="39" t="s">
        <v>1735</v>
      </c>
      <c r="K20" s="39" t="s">
        <v>1034</v>
      </c>
      <c r="L20" s="39" t="str">
        <f t="shared" si="2"/>
        <v>SWBMNRNNM</v>
      </c>
      <c r="M20" s="39" t="str">
        <f t="shared" si="3"/>
        <v>SWBMNR</v>
      </c>
      <c r="N20" s="39">
        <v>1</v>
      </c>
      <c r="O20" s="39">
        <v>1</v>
      </c>
      <c r="P20" s="39">
        <v>1</v>
      </c>
      <c r="Q20" s="39">
        <f>SUMIFS(DefaultAFOLU!$G:$G,DefaultAFOLU!$B:$B,MNR!Q$4,DefaultAFOLU!$D:$D,MNR!$Y20,DefaultAFOLU!$C:$C,MNR!$J20)</f>
        <v>5</v>
      </c>
      <c r="R20" s="40">
        <f>1000*VLOOKUP(Y20,'Calculations - livestock '!$A$5:$M$17,6,FALSE)/VLOOKUP(K20,Livestock!$N$23:$S$34,6,FALSE)*(1-Z20)</f>
        <v>0.21923135831991841</v>
      </c>
      <c r="S20" s="40">
        <f>1000*VLOOKUP(Y20,'Calculations - livestock '!$A$5:$M$17,9,FALSE)/VLOOKUP(K20,Livestock!$N$23:$S$34,6,FALSE)*(1-AA20)</f>
        <v>6.6845502818542093E-3</v>
      </c>
      <c r="T20" s="41"/>
      <c r="U20" s="81">
        <f>SUMIFS(DefaultAFOLU!$G:$G,DefaultAFOLU!$B:$B,MNR!U$4,DefaultAFOLU!$D:$D,MNR!$Y20,DefaultAFOLU!$C:$C,MNR!$J20)</f>
        <v>1.658572251135615E-3</v>
      </c>
      <c r="V20" s="73">
        <f>SUMIFS(DefaultAFOLU!$G:$G,DefaultAFOLU!B:B,MNR!V$4,DefaultAFOLU!$D:$D,MNR!$Y20,DefaultAFOLU!$C:$C,MNR!$J20)</f>
        <v>0</v>
      </c>
      <c r="W20" s="39">
        <f>ROUNDUP(SUMIFS(Livestock!$AC$19:$AC$35,Livestock!$N$19:$N$35,MNR!K20),2)*VLOOKUP(MNR!J20,'InputCritical-yearless'!$B$17:$F$24,MATCH(LEFT(MNR!K20,3),'InputCritical-yearless'!$B$16:$F$16,0),FALSE)</f>
        <v>0</v>
      </c>
      <c r="X20" s="9"/>
      <c r="Y20" s="39" t="s">
        <v>351</v>
      </c>
      <c r="Z20" s="39">
        <f>VLOOKUP(J20,DefaultAFOLU!$D$269:$H$276,4,FALSE)</f>
        <v>0.12</v>
      </c>
      <c r="AA20" s="39">
        <f>VLOOKUP(J20,DefaultAFOLU!$D$269:$H$276,5,FALSE)</f>
        <v>0</v>
      </c>
      <c r="AB20" s="40">
        <f>1000*VLOOKUP(Y20,'Calculations - livestock '!$A$5:$M$17,6,FALSE)/VLOOKUP(M20,Livestock!$N$23:$S$34,6,FALSE)*Z20</f>
        <v>2.9895185225443419E-2</v>
      </c>
      <c r="AC20" s="40">
        <f>1000*VLOOKUP(Y20,'Calculations - livestock '!$A$5:$M$17,9,FALSE)/VLOOKUP(M20,Livestock!$N$23:$S$34,6,FALSE)*AA20</f>
        <v>0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</row>
    <row r="21" spans="1:134" s="39" customFormat="1">
      <c r="A21" s="9"/>
      <c r="B21" s="39" t="s">
        <v>791</v>
      </c>
      <c r="C21" s="39" t="str">
        <f t="shared" si="0"/>
        <v>AFOMNRNNMSWME0</v>
      </c>
      <c r="D21" s="39" t="s">
        <v>1545</v>
      </c>
      <c r="E21" s="39" t="s">
        <v>793</v>
      </c>
      <c r="F21" s="39" t="s">
        <v>1742</v>
      </c>
      <c r="G21" s="39" t="s">
        <v>1742</v>
      </c>
      <c r="H21" s="9"/>
      <c r="I21" s="39" t="str">
        <f t="shared" si="1"/>
        <v>AFOMNRNNMSWME0</v>
      </c>
      <c r="J21" s="39" t="s">
        <v>1735</v>
      </c>
      <c r="K21" s="39" t="s">
        <v>1036</v>
      </c>
      <c r="L21" s="39" t="str">
        <f t="shared" si="2"/>
        <v>SWMMNRNNM</v>
      </c>
      <c r="M21" s="39" t="str">
        <f t="shared" si="3"/>
        <v>SWMMNR</v>
      </c>
      <c r="N21" s="39">
        <v>1</v>
      </c>
      <c r="O21" s="39">
        <v>1</v>
      </c>
      <c r="P21" s="39">
        <v>1</v>
      </c>
      <c r="Q21" s="39">
        <f>SUMIFS(DefaultAFOLU!$G:$G,DefaultAFOLU!$B:$B,MNR!Q$4,DefaultAFOLU!$D:$D,MNR!$Y21,DefaultAFOLU!$C:$C,MNR!$J21)</f>
        <v>5</v>
      </c>
      <c r="R21" s="40">
        <f>1000*VLOOKUP(Y21,'Calculations - livestock '!$A$5:$M$17,6,FALSE)/VLOOKUP(K21,Livestock!$N$23:$S$34,6,FALSE)*(1-Z21)</f>
        <v>0.35645765376231386</v>
      </c>
      <c r="S21" s="40">
        <f>1000*VLOOKUP(Y21,'Calculations - livestock '!$A$5:$M$17,9,FALSE)/VLOOKUP(K21,Livestock!$N$23:$S$34,6,FALSE)*(1-AA21)</f>
        <v>5.0051244430346677E-3</v>
      </c>
      <c r="T21" s="41"/>
      <c r="U21" s="81">
        <f>SUMIFS(DefaultAFOLU!$G:$G,DefaultAFOLU!$B:$B,MNR!U$4,DefaultAFOLU!$D:$D,MNR!$Y21,DefaultAFOLU!$C:$C,MNR!$J21)</f>
        <v>6.6342890045424598E-4</v>
      </c>
      <c r="V21" s="73">
        <f>SUMIFS(DefaultAFOLU!$G:$G,DefaultAFOLU!B:B,MNR!V$4,DefaultAFOLU!$D:$D,MNR!$Y21,DefaultAFOLU!$C:$C,MNR!$J21)</f>
        <v>0</v>
      </c>
      <c r="W21" s="39">
        <f>ROUNDUP(SUMIFS(Livestock!$AC$19:$AC$35,Livestock!$N$19:$N$35,MNR!K21),2)*VLOOKUP(MNR!J21,'InputCritical-yearless'!$B$17:$F$24,MATCH(LEFT(MNR!K21,3),'InputCritical-yearless'!$B$16:$F$16,0),FALSE)</f>
        <v>0</v>
      </c>
      <c r="X21" s="9"/>
      <c r="Y21" s="39" t="s">
        <v>357</v>
      </c>
      <c r="Z21" s="39">
        <f>VLOOKUP(J21,DefaultAFOLU!$D$269:$H$276,4,FALSE)</f>
        <v>0.12</v>
      </c>
      <c r="AA21" s="39">
        <f>VLOOKUP(J21,DefaultAFOLU!$D$269:$H$276,5,FALSE)</f>
        <v>0</v>
      </c>
      <c r="AB21" s="40">
        <f>1000*VLOOKUP(Y21,'Calculations - livestock '!$A$5:$M$17,6,FALSE)/VLOOKUP(M21,Livestock!$N$23:$S$34,6,FALSE)*Z21</f>
        <v>4.8607861876679162E-2</v>
      </c>
      <c r="AC21" s="40">
        <f>1000*VLOOKUP(Y21,'Calculations - livestock '!$A$5:$M$17,9,FALSE)/VLOOKUP(M21,Livestock!$N$23:$S$34,6,FALSE)*AA21</f>
        <v>0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</row>
    <row r="22" spans="1:134" s="42" customFormat="1">
      <c r="A22" s="9"/>
      <c r="B22" s="42" t="s">
        <v>791</v>
      </c>
      <c r="C22" s="94" t="str">
        <f t="shared" si="0"/>
        <v>AFOMNRADNCADE0</v>
      </c>
      <c r="D22" s="42" t="s">
        <v>1546</v>
      </c>
      <c r="E22" s="42" t="s">
        <v>793</v>
      </c>
      <c r="F22" s="42" t="s">
        <v>1742</v>
      </c>
      <c r="G22" s="42" t="s">
        <v>1742</v>
      </c>
      <c r="H22" s="9"/>
      <c r="I22" s="42" t="str">
        <f t="shared" si="1"/>
        <v>AFOMNRADNCADE0</v>
      </c>
      <c r="J22" s="42" t="s">
        <v>1736</v>
      </c>
      <c r="K22" s="42" t="s">
        <v>1020</v>
      </c>
      <c r="L22" s="42" t="str">
        <f t="shared" si="2"/>
        <v>CADMNRADN</v>
      </c>
      <c r="M22" s="42" t="str">
        <f t="shared" si="3"/>
        <v>CADMNR</v>
      </c>
      <c r="N22" s="42">
        <v>1</v>
      </c>
      <c r="O22" s="42">
        <v>1</v>
      </c>
      <c r="P22" s="42">
        <v>1</v>
      </c>
      <c r="Q22" s="42">
        <f>SUMIFS(DefaultAFOLU!$G:$G,DefaultAFOLU!$B:$B,MNR!Q$4,DefaultAFOLU!$D:$D,MNR!$Y22,DefaultAFOLU!$C:$C,MNR!$J22)</f>
        <v>15</v>
      </c>
      <c r="R22" s="43">
        <f>1000*VLOOKUP(Y22,'Calculations - livestock '!$A$5:$M$17,6,FALSE)/VLOOKUP(K22,Livestock!$N$23:$S$34,6,FALSE)*(1-Z22)</f>
        <v>1.2991470147158129E-2</v>
      </c>
      <c r="S22" s="43">
        <f>1000*VLOOKUP(Y22,'Calculations - livestock '!$A$5:$M$17,9,FALSE)/VLOOKUP(K22,Livestock!$N$23:$S$34,6,FALSE)*(1-AA22)</f>
        <v>2.6652310028687002E-3</v>
      </c>
      <c r="T22" s="44"/>
      <c r="U22" s="82">
        <f>SUMIFS(DefaultAFOLU!$G:$G,DefaultAFOLU!$B:$B,MNR!U$4,DefaultAFOLU!$D:$D,MNR!$Y22,DefaultAFOLU!$C:$C,MNR!$J22)</f>
        <v>0.22544016293579819</v>
      </c>
      <c r="V22" s="74">
        <f>SUMIFS(DefaultAFOLU!$G:$G,DefaultAFOLU!B:B,MNR!V$4,DefaultAFOLU!$D:$D,MNR!$Y22,DefaultAFOLU!$C:$C,MNR!$J22)</f>
        <v>0.5220969239854274</v>
      </c>
      <c r="W22" s="42">
        <f>ROUNDUP(SUMIFS(Livestock!$AC$19:$AC$35,Livestock!$N$19:$N$35,MNR!K22),2)*VLOOKUP(MNR!J22,'InputCritical-yearless'!$B$17:$F$24,MATCH(LEFT(MNR!K22,3),'InputCritical-yearless'!$B$16:$F$16,0),FALSE)</f>
        <v>0</v>
      </c>
      <c r="X22" s="9"/>
      <c r="Y22" s="42" t="s">
        <v>315</v>
      </c>
      <c r="Z22" s="42">
        <f>VLOOKUP(J22,DefaultAFOLU!$D$269:$H$276,4,FALSE)</f>
        <v>0.88300000000000001</v>
      </c>
      <c r="AA22" s="42">
        <f>VLOOKUP(J22,DefaultAFOLU!$D$269:$H$276,5,FALSE)</f>
        <v>0.51029999999999998</v>
      </c>
      <c r="AB22" s="43">
        <f>1000*VLOOKUP(Y22,'Calculations - livestock '!$A$5:$M$17,6,FALSE)/VLOOKUP(M22,Livestock!$N$23:$S$34,6,FALSE)*Z22</f>
        <v>9.8046736238808802E-2</v>
      </c>
      <c r="AC22" s="43">
        <f>1000*VLOOKUP(Y22,'Calculations - livestock '!$A$5:$M$17,9,FALSE)/VLOOKUP(M22,Livestock!$N$23:$S$34,6,FALSE)*AA22</f>
        <v>2.777348133069017E-3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</row>
    <row r="23" spans="1:134" s="42" customFormat="1">
      <c r="A23" s="88"/>
      <c r="B23" s="42" t="s">
        <v>791</v>
      </c>
      <c r="C23" s="42" t="str">
        <f t="shared" si="0"/>
        <v>AFOMNRADNCANE0</v>
      </c>
      <c r="D23" s="42" t="s">
        <v>1546</v>
      </c>
      <c r="E23" s="42" t="s">
        <v>793</v>
      </c>
      <c r="F23" s="42" t="s">
        <v>1742</v>
      </c>
      <c r="G23" s="42" t="s">
        <v>1742</v>
      </c>
      <c r="H23" s="9"/>
      <c r="I23" s="42" t="str">
        <f t="shared" si="1"/>
        <v>AFOMNRADNCANE0</v>
      </c>
      <c r="J23" s="42" t="s">
        <v>1736</v>
      </c>
      <c r="K23" s="42" t="s">
        <v>1022</v>
      </c>
      <c r="L23" s="42" t="str">
        <f t="shared" si="2"/>
        <v>CANMNRADN</v>
      </c>
      <c r="M23" s="42" t="str">
        <f t="shared" si="3"/>
        <v>CANMNR</v>
      </c>
      <c r="N23" s="42">
        <v>1</v>
      </c>
      <c r="O23" s="42">
        <v>1</v>
      </c>
      <c r="P23" s="42">
        <v>1</v>
      </c>
      <c r="Q23" s="42">
        <f>SUMIFS(DefaultAFOLU!$G:$G,DefaultAFOLU!$B:$B,MNR!Q$4,DefaultAFOLU!$D:$D,MNR!$Y23,DefaultAFOLU!$C:$C,MNR!$J23)</f>
        <v>15</v>
      </c>
      <c r="R23" s="43">
        <f>1000*VLOOKUP(Y23,'Calculations - livestock '!$A$5:$M$17,6,FALSE)/VLOOKUP(K23,Livestock!$N$23:$S$34,6,FALSE)*(1-Z23)</f>
        <v>9.0507931169274934E-3</v>
      </c>
      <c r="S23" s="43">
        <f>1000*VLOOKUP(Y23,'Calculations - livestock '!$A$5:$M$17,9,FALSE)/VLOOKUP(K23,Livestock!$N$23:$S$34,6,FALSE)*(1-AA23)</f>
        <v>2.5424779516390345E-3</v>
      </c>
      <c r="T23" s="44"/>
      <c r="U23" s="82">
        <f>SUMIFS(DefaultAFOLU!$G:$G,DefaultAFOLU!$B:$B,MNR!U$4,DefaultAFOLU!$D:$D,MNR!$Y23,DefaultAFOLU!$C:$C,MNR!$J23)</f>
        <v>0.1063484706070344</v>
      </c>
      <c r="V23" s="74">
        <f>SUMIFS(DefaultAFOLU!$G:$G,DefaultAFOLU!B:B,MNR!V$4,DefaultAFOLU!$D:$D,MNR!$Y23,DefaultAFOLU!$C:$C,MNR!$J23)</f>
        <v>0.60010057312200682</v>
      </c>
      <c r="W23" s="42">
        <f>ROUNDUP(SUMIFS(Livestock!$AC$19:$AC$35,Livestock!$N$19:$N$35,MNR!K23),2)*VLOOKUP(MNR!J23,'InputCritical-yearless'!$B$17:$F$24,MATCH(LEFT(MNR!K23,3),'InputCritical-yearless'!$B$16:$F$16,0),FALSE)</f>
        <v>0</v>
      </c>
      <c r="X23" s="9"/>
      <c r="Y23" s="42" t="s">
        <v>322</v>
      </c>
      <c r="Z23" s="42">
        <f>VLOOKUP(J23,DefaultAFOLU!$D$269:$H$276,4,FALSE)</f>
        <v>0.88300000000000001</v>
      </c>
      <c r="AA23" s="42">
        <f>VLOOKUP(J23,DefaultAFOLU!$D$269:$H$276,5,FALSE)</f>
        <v>0.51029999999999998</v>
      </c>
      <c r="AB23" s="43">
        <f>1000*VLOOKUP(Y23,'Calculations - livestock '!$A$5:$M$17,6,FALSE)/VLOOKUP(M23,Livestock!$N$23:$S$34,6,FALSE)*Z23</f>
        <v>6.8306413010657915E-2</v>
      </c>
      <c r="AC23" s="43">
        <f>1000*VLOOKUP(Y23,'Calculations - livestock '!$A$5:$M$17,9,FALSE)/VLOOKUP(M23,Livestock!$N$23:$S$34,6,FALSE)*AA23</f>
        <v>2.6494312818488852E-3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</row>
    <row r="24" spans="1:134" s="42" customFormat="1">
      <c r="A24" s="88"/>
      <c r="B24" s="42" t="s">
        <v>791</v>
      </c>
      <c r="C24" s="42" t="str">
        <f t="shared" si="0"/>
        <v>AFOMNRADNSWBE0</v>
      </c>
      <c r="D24" s="42" t="s">
        <v>1546</v>
      </c>
      <c r="E24" s="42" t="s">
        <v>793</v>
      </c>
      <c r="F24" s="42" t="s">
        <v>1742</v>
      </c>
      <c r="G24" s="42" t="s">
        <v>1742</v>
      </c>
      <c r="H24" s="9"/>
      <c r="I24" s="42" t="str">
        <f t="shared" si="1"/>
        <v>AFOMNRADNSWBE0</v>
      </c>
      <c r="J24" s="42" t="s">
        <v>1736</v>
      </c>
      <c r="K24" s="42" t="s">
        <v>1034</v>
      </c>
      <c r="L24" s="42" t="str">
        <f t="shared" si="2"/>
        <v>SWBMNRADN</v>
      </c>
      <c r="M24" s="42" t="str">
        <f t="shared" si="3"/>
        <v>SWBMNR</v>
      </c>
      <c r="N24" s="42">
        <v>1</v>
      </c>
      <c r="O24" s="42">
        <v>1</v>
      </c>
      <c r="P24" s="42">
        <v>1</v>
      </c>
      <c r="Q24" s="42">
        <f>SUMIFS(DefaultAFOLU!$G:$G,DefaultAFOLU!$B:$B,MNR!Q$4,DefaultAFOLU!$D:$D,MNR!$Y24,DefaultAFOLU!$C:$C,MNR!$J24)</f>
        <v>15</v>
      </c>
      <c r="R24" s="43">
        <f>1000*VLOOKUP(Y24,'Calculations - livestock '!$A$5:$M$17,6,FALSE)/VLOOKUP(K24,Livestock!$N$23:$S$34,6,FALSE)*(1-Z24)</f>
        <v>2.9147805594807334E-2</v>
      </c>
      <c r="S24" s="43">
        <f>1000*VLOOKUP(Y24,'Calculations - livestock '!$A$5:$M$17,9,FALSE)/VLOOKUP(K24,Livestock!$N$23:$S$34,6,FALSE)*(1-AA24)</f>
        <v>3.2734242730240067E-3</v>
      </c>
      <c r="T24" s="44"/>
      <c r="U24" s="82">
        <f>SUMIFS(DefaultAFOLU!$G:$G,DefaultAFOLU!$B:$B,MNR!U$4,DefaultAFOLU!$D:$D,MNR!$Y24,DefaultAFOLU!$C:$C,MNR!$J24)</f>
        <v>5.813015942382415E-2</v>
      </c>
      <c r="V24" s="74">
        <f>SUMIFS(DefaultAFOLU!$G:$G,DefaultAFOLU!B:B,MNR!V$4,DefaultAFOLU!$D:$D,MNR!$Y24,DefaultAFOLU!$C:$C,MNR!$J24)</f>
        <v>0.70354598230914056</v>
      </c>
      <c r="W24" s="42">
        <f>ROUNDUP(SUMIFS(Livestock!$AC$19:$AC$35,Livestock!$N$19:$N$35,MNR!K24),2)*VLOOKUP(MNR!J24,'InputCritical-yearless'!$B$17:$F$24,MATCH(LEFT(MNR!K24,3),'InputCritical-yearless'!$B$16:$F$16,0),FALSE)</f>
        <v>0</v>
      </c>
      <c r="X24" s="9"/>
      <c r="Y24" s="42" t="s">
        <v>351</v>
      </c>
      <c r="Z24" s="42">
        <f>VLOOKUP(J24,DefaultAFOLU!$D$269:$H$276,4,FALSE)</f>
        <v>0.88300000000000001</v>
      </c>
      <c r="AA24" s="42">
        <f>VLOOKUP(J24,DefaultAFOLU!$D$269:$H$276,5,FALSE)</f>
        <v>0.51029999999999998</v>
      </c>
      <c r="AB24" s="43">
        <f>1000*VLOOKUP(Y24,'Calculations - livestock '!$A$5:$M$17,6,FALSE)/VLOOKUP(M24,Livestock!$N$23:$S$34,6,FALSE)*Z24</f>
        <v>0.2199787379505545</v>
      </c>
      <c r="AC24" s="43">
        <f>1000*VLOOKUP(Y24,'Calculations - livestock '!$A$5:$M$17,9,FALSE)/VLOOKUP(M24,Livestock!$N$23:$S$34,6,FALSE)*AA24</f>
        <v>3.4111260088302026E-3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</row>
    <row r="25" spans="1:134" s="42" customFormat="1">
      <c r="A25" s="88"/>
      <c r="B25" s="42" t="s">
        <v>791</v>
      </c>
      <c r="C25" s="42" t="str">
        <f t="shared" si="0"/>
        <v>AFOMNRADNSWME0</v>
      </c>
      <c r="D25" s="42" t="s">
        <v>1546</v>
      </c>
      <c r="E25" s="42" t="s">
        <v>793</v>
      </c>
      <c r="F25" s="42" t="s">
        <v>1742</v>
      </c>
      <c r="G25" s="42" t="s">
        <v>1742</v>
      </c>
      <c r="H25" s="9"/>
      <c r="I25" s="42" t="str">
        <f t="shared" si="1"/>
        <v>AFOMNRADNSWME0</v>
      </c>
      <c r="J25" s="42" t="s">
        <v>1736</v>
      </c>
      <c r="K25" s="42" t="s">
        <v>1036</v>
      </c>
      <c r="L25" s="42" t="str">
        <f t="shared" si="2"/>
        <v>SWMMNRADN</v>
      </c>
      <c r="M25" s="42" t="str">
        <f t="shared" si="3"/>
        <v>SWMMNR</v>
      </c>
      <c r="N25" s="42">
        <v>1</v>
      </c>
      <c r="O25" s="42">
        <v>1</v>
      </c>
      <c r="P25" s="42">
        <v>1</v>
      </c>
      <c r="Q25" s="42">
        <f>SUMIFS(DefaultAFOLU!$G:$G,DefaultAFOLU!$B:$B,MNR!Q$4,DefaultAFOLU!$D:$D,MNR!$Y25,DefaultAFOLU!$C:$C,MNR!$J25)</f>
        <v>15</v>
      </c>
      <c r="R25" s="43">
        <f>1000*VLOOKUP(Y25,'Calculations - livestock '!$A$5:$M$17,6,FALSE)/VLOOKUP(K25,Livestock!$N$23:$S$34,6,FALSE)*(1-Z25)</f>
        <v>4.7392665329762176E-2</v>
      </c>
      <c r="S25" s="43">
        <f>1000*VLOOKUP(Y25,'Calculations - livestock '!$A$5:$M$17,9,FALSE)/VLOOKUP(K25,Livestock!$N$23:$S$34,6,FALSE)*(1-AA25)</f>
        <v>2.451009439754077E-3</v>
      </c>
      <c r="T25" s="44"/>
      <c r="U25" s="82">
        <f>SUMIFS(DefaultAFOLU!$G:$G,DefaultAFOLU!$B:$B,MNR!U$4,DefaultAFOLU!$D:$D,MNR!$Y25,DefaultAFOLU!$C:$C,MNR!$J25)</f>
        <v>2.3312063769529653E-2</v>
      </c>
      <c r="V25" s="74">
        <f>SUMIFS(DefaultAFOLU!$G:$G,DefaultAFOLU!B:B,MNR!V$4,DefaultAFOLU!$D:$D,MNR!$Y25,DefaultAFOLU!$C:$C,MNR!$J25)</f>
        <v>0.68635287388132182</v>
      </c>
      <c r="W25" s="42">
        <f>ROUNDUP(SUMIFS(Livestock!$AC$19:$AC$35,Livestock!$N$19:$N$35,MNR!K25),2)*VLOOKUP(MNR!J25,'InputCritical-yearless'!$B$17:$F$24,MATCH(LEFT(MNR!K25,3),'InputCritical-yearless'!$B$16:$F$16,0),FALSE)</f>
        <v>0</v>
      </c>
      <c r="X25" s="9"/>
      <c r="Y25" s="42" t="s">
        <v>357</v>
      </c>
      <c r="Z25" s="42">
        <f>VLOOKUP(J25,DefaultAFOLU!$D$269:$H$276,4,FALSE)</f>
        <v>0.88300000000000001</v>
      </c>
      <c r="AA25" s="42">
        <f>VLOOKUP(J25,DefaultAFOLU!$D$269:$H$276,5,FALSE)</f>
        <v>0.51029999999999998</v>
      </c>
      <c r="AB25" s="43">
        <f>1000*VLOOKUP(Y25,'Calculations - livestock '!$A$5:$M$17,6,FALSE)/VLOOKUP(M25,Livestock!$N$23:$S$34,6,FALSE)*Z25</f>
        <v>0.35767285030923085</v>
      </c>
      <c r="AC25" s="43">
        <f>1000*VLOOKUP(Y25,'Calculations - livestock '!$A$5:$M$17,9,FALSE)/VLOOKUP(M25,Livestock!$N$23:$S$34,6,FALSE)*AA25</f>
        <v>2.5541150032805907E-3</v>
      </c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</row>
    <row r="26" spans="1:134" s="45" customFormat="1">
      <c r="A26" s="9"/>
      <c r="B26" s="45" t="s">
        <v>791</v>
      </c>
      <c r="C26" s="45" t="str">
        <f t="shared" si="0"/>
        <v>AFOMNRNDMCADE0</v>
      </c>
      <c r="D26" s="45" t="s">
        <v>1548</v>
      </c>
      <c r="E26" s="45" t="s">
        <v>793</v>
      </c>
      <c r="F26" s="45" t="s">
        <v>1742</v>
      </c>
      <c r="G26" s="45" t="s">
        <v>1742</v>
      </c>
      <c r="H26" s="9"/>
      <c r="I26" s="45" t="str">
        <f t="shared" si="1"/>
        <v>AFOMNRNDMCADE0</v>
      </c>
      <c r="J26" s="45" t="s">
        <v>1737</v>
      </c>
      <c r="K26" s="45" t="s">
        <v>1020</v>
      </c>
      <c r="L26" s="45" t="str">
        <f t="shared" si="2"/>
        <v>CADMNRNDM</v>
      </c>
      <c r="M26" s="45" t="str">
        <f t="shared" si="3"/>
        <v>CADMNR</v>
      </c>
      <c r="N26" s="45">
        <v>1</v>
      </c>
      <c r="O26" s="45">
        <v>1</v>
      </c>
      <c r="P26" s="45">
        <v>1</v>
      </c>
      <c r="Q26" s="45">
        <f>SUMIFS(DefaultAFOLU!$G:$G,DefaultAFOLU!$B:$B,MNR!Q$4,DefaultAFOLU!$D:$D,MNR!$Y26,DefaultAFOLU!$C:$C,MNR!$J26)</f>
        <v>5</v>
      </c>
      <c r="R26" s="46">
        <f>1000*VLOOKUP(Y26,'Calculations - livestock '!$A$5:$M$17,6,FALSE)/VLOOKUP(K26,Livestock!$N$23:$S$34,6,FALSE)*(1-Z26)</f>
        <v>2.5405541621109234E-2</v>
      </c>
      <c r="S26" s="46">
        <f>1000*VLOOKUP(Y26,'Calculations - livestock '!$A$5:$M$17,9,FALSE)/VLOOKUP(K26,Livestock!$N$23:$S$34,6,FALSE)*(1-AA26)</f>
        <v>4.5173406828283051E-3</v>
      </c>
      <c r="T26" s="47"/>
      <c r="U26" s="83">
        <f>SUMIFS(DefaultAFOLU!$G:$G,DefaultAFOLU!$B:$B,MNR!U$4,DefaultAFOLU!$D:$D,MNR!$Y26,DefaultAFOLU!$C:$C,MNR!$J26)</f>
        <v>9.7724342570987069E-2</v>
      </c>
      <c r="V26" s="75">
        <f>SUMIFS(DefaultAFOLU!$G:$G,DefaultAFOLU!B:B,MNR!V$4,DefaultAFOLU!$D:$D,MNR!$Y26,DefaultAFOLU!$C:$C,MNR!$J26)</f>
        <v>1E-3</v>
      </c>
      <c r="W26" s="45">
        <f>ROUNDUP(SUMIFS(Livestock!$AC$19:$AC$35,Livestock!$N$19:$N$35,MNR!K26),2)*VLOOKUP(MNR!J26,'InputCritical-yearless'!$B$17:$F$24,MATCH(LEFT(MNR!K26,3),'InputCritical-yearless'!$B$16:$F$16,0),FALSE)</f>
        <v>0</v>
      </c>
      <c r="X26" s="9"/>
      <c r="Y26" s="45" t="s">
        <v>315</v>
      </c>
      <c r="Z26" s="45">
        <f>VLOOKUP(J26,DefaultAFOLU!$D$269:$H$276,4,FALSE)</f>
        <v>0.7712</v>
      </c>
      <c r="AA26" s="45">
        <f>VLOOKUP(J26,DefaultAFOLU!$D$269:$H$276,5,FALSE)</f>
        <v>0.17</v>
      </c>
      <c r="AB26" s="46">
        <f>1000*VLOOKUP(Y26,'Calculations - livestock '!$A$5:$M$17,6,FALSE)/VLOOKUP(M26,Livestock!$N$23:$S$34,6,FALSE)*Z26</f>
        <v>8.5632664764857688E-2</v>
      </c>
      <c r="AC26" s="46">
        <f>1000*VLOOKUP(Y26,'Calculations - livestock '!$A$5:$M$17,9,FALSE)/VLOOKUP(M26,Livestock!$N$23:$S$34,6,FALSE)*AA26</f>
        <v>9.2523845310941196E-4</v>
      </c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</row>
    <row r="27" spans="1:134" s="45" customFormat="1">
      <c r="A27" s="9"/>
      <c r="B27" s="45" t="s">
        <v>791</v>
      </c>
      <c r="C27" s="45" t="str">
        <f t="shared" si="0"/>
        <v>AFOMNRNDMCANE0</v>
      </c>
      <c r="D27" s="45" t="s">
        <v>1548</v>
      </c>
      <c r="E27" s="45" t="s">
        <v>793</v>
      </c>
      <c r="F27" s="45" t="s">
        <v>1742</v>
      </c>
      <c r="G27" s="45" t="s">
        <v>1742</v>
      </c>
      <c r="H27" s="9"/>
      <c r="I27" s="45" t="str">
        <f t="shared" si="1"/>
        <v>AFOMNRNDMCANE0</v>
      </c>
      <c r="J27" s="45" t="s">
        <v>1737</v>
      </c>
      <c r="K27" s="45" t="s">
        <v>1022</v>
      </c>
      <c r="L27" s="45" t="str">
        <f t="shared" si="2"/>
        <v>CANMNRNDM</v>
      </c>
      <c r="M27" s="45" t="str">
        <f t="shared" si="3"/>
        <v>CANMNR</v>
      </c>
      <c r="N27" s="45">
        <v>1</v>
      </c>
      <c r="O27" s="45">
        <v>1</v>
      </c>
      <c r="P27" s="45">
        <v>1</v>
      </c>
      <c r="Q27" s="45">
        <f>SUMIFS(DefaultAFOLU!$G:$G,DefaultAFOLU!$B:$B,MNR!Q$4,DefaultAFOLU!$D:$D,MNR!$Y27,DefaultAFOLU!$C:$C,MNR!$J27)</f>
        <v>5</v>
      </c>
      <c r="R27" s="46">
        <f>1000*VLOOKUP(Y27,'Calculations - livestock '!$A$5:$M$17,6,FALSE)/VLOOKUP(K27,Livestock!$N$23:$S$34,6,FALSE)*(1-Z27)</f>
        <v>1.7699328761991543E-2</v>
      </c>
      <c r="S27" s="46">
        <f>1000*VLOOKUP(Y27,'Calculations - livestock '!$A$5:$M$17,9,FALSE)/VLOOKUP(K27,Livestock!$N$23:$S$34,6,FALSE)*(1-AA27)</f>
        <v>4.309284663794973E-3</v>
      </c>
      <c r="T27" s="47"/>
      <c r="U27" s="83">
        <f>SUMIFS(DefaultAFOLU!$G:$G,DefaultAFOLU!$B:$B,MNR!U$4,DefaultAFOLU!$D:$D,MNR!$Y27,DefaultAFOLU!$C:$C,MNR!$J27)</f>
        <v>4.6130130435024987E-2</v>
      </c>
      <c r="V27" s="75">
        <f>SUMIFS(DefaultAFOLU!$G:$G,DefaultAFOLU!B:B,MNR!V$4,DefaultAFOLU!$D:$D,MNR!$Y27,DefaultAFOLU!$C:$C,MNR!$J27)</f>
        <v>1E-3</v>
      </c>
      <c r="W27" s="45">
        <f>ROUNDUP(SUMIFS(Livestock!$AC$19:$AC$35,Livestock!$N$19:$N$35,MNR!K27),2)*VLOOKUP(MNR!J27,'InputCritical-yearless'!$B$17:$F$24,MATCH(LEFT(MNR!K27,3),'InputCritical-yearless'!$B$16:$F$16,0),FALSE)</f>
        <v>0</v>
      </c>
      <c r="X27" s="9"/>
      <c r="Y27" s="45" t="s">
        <v>322</v>
      </c>
      <c r="Z27" s="45">
        <f>VLOOKUP(J27,DefaultAFOLU!$D$269:$H$276,4,FALSE)</f>
        <v>0.7712</v>
      </c>
      <c r="AA27" s="45">
        <f>VLOOKUP(J27,DefaultAFOLU!$D$269:$H$276,5,FALSE)</f>
        <v>0.17</v>
      </c>
      <c r="AB27" s="46">
        <f>1000*VLOOKUP(Y27,'Calculations - livestock '!$A$5:$M$17,6,FALSE)/VLOOKUP(M27,Livestock!$N$23:$S$34,6,FALSE)*Z27</f>
        <v>5.9657877365593873E-2</v>
      </c>
      <c r="AC27" s="46">
        <f>1000*VLOOKUP(Y27,'Calculations - livestock '!$A$5:$M$17,9,FALSE)/VLOOKUP(M27,Livestock!$N$23:$S$34,6,FALSE)*AA27</f>
        <v>8.8262456969294639E-4</v>
      </c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</row>
    <row r="28" spans="1:134" s="45" customFormat="1">
      <c r="A28" s="9"/>
      <c r="B28" s="45" t="s">
        <v>791</v>
      </c>
      <c r="C28" s="45" t="str">
        <f t="shared" si="0"/>
        <v>AFOMNRNDMSWBE0</v>
      </c>
      <c r="D28" s="45" t="s">
        <v>1548</v>
      </c>
      <c r="E28" s="45" t="s">
        <v>793</v>
      </c>
      <c r="F28" s="45" t="s">
        <v>1742</v>
      </c>
      <c r="G28" s="45" t="s">
        <v>1742</v>
      </c>
      <c r="H28" s="9"/>
      <c r="I28" s="45" t="str">
        <f t="shared" si="1"/>
        <v>AFOMNRNDMSWBE0</v>
      </c>
      <c r="J28" s="45" t="s">
        <v>1737</v>
      </c>
      <c r="K28" s="45" t="s">
        <v>1034</v>
      </c>
      <c r="L28" s="45" t="str">
        <f t="shared" si="2"/>
        <v>SWBMNRNDM</v>
      </c>
      <c r="M28" s="45" t="str">
        <f t="shared" si="3"/>
        <v>SWBMNR</v>
      </c>
      <c r="N28" s="45">
        <v>1</v>
      </c>
      <c r="O28" s="45">
        <v>1</v>
      </c>
      <c r="P28" s="45">
        <v>1</v>
      </c>
      <c r="Q28" s="45">
        <f>SUMIFS(DefaultAFOLU!$G:$G,DefaultAFOLU!$B:$B,MNR!Q$4,DefaultAFOLU!$D:$D,MNR!$Y28,DefaultAFOLU!$C:$C,MNR!$J28)</f>
        <v>5</v>
      </c>
      <c r="R28" s="46">
        <f>1000*VLOOKUP(Y28,'Calculations - livestock '!$A$5:$M$17,6,FALSE)/VLOOKUP(K28,Livestock!$N$23:$S$34,6,FALSE)*(1-Z28)</f>
        <v>5.7000153163178788E-2</v>
      </c>
      <c r="S28" s="46">
        <f>1000*VLOOKUP(Y28,'Calculations - livestock '!$A$5:$M$17,9,FALSE)/VLOOKUP(K28,Livestock!$N$23:$S$34,6,FALSE)*(1-AA28)</f>
        <v>5.5481767339389931E-3</v>
      </c>
      <c r="T28" s="47"/>
      <c r="U28" s="83">
        <f>SUMIFS(DefaultAFOLU!$G:$G,DefaultAFOLU!$B:$B,MNR!U$4,DefaultAFOLU!$D:$D,MNR!$Y28,DefaultAFOLU!$C:$C,MNR!$J28)</f>
        <v>1.758572251135615E-3</v>
      </c>
      <c r="V28" s="75">
        <f>SUMIFS(DefaultAFOLU!$G:$G,DefaultAFOLU!B:B,MNR!V$4,DefaultAFOLU!$D:$D,MNR!$Y28,DefaultAFOLU!$C:$C,MNR!$J28)</f>
        <v>1E-3</v>
      </c>
      <c r="W28" s="45">
        <f>ROUNDUP(SUMIFS(Livestock!$AC$19:$AC$35,Livestock!$N$19:$N$35,MNR!K28),2)*VLOOKUP(MNR!J28,'InputCritical-yearless'!$B$17:$F$24,MATCH(LEFT(MNR!K28,3),'InputCritical-yearless'!$B$16:$F$16,0),FALSE)</f>
        <v>0</v>
      </c>
      <c r="X28" s="9"/>
      <c r="Y28" s="45" t="s">
        <v>351</v>
      </c>
      <c r="Z28" s="45">
        <f>VLOOKUP(J28,DefaultAFOLU!$D$269:$H$276,4,FALSE)</f>
        <v>0.7712</v>
      </c>
      <c r="AA28" s="45">
        <f>VLOOKUP(J28,DefaultAFOLU!$D$269:$H$276,5,FALSE)</f>
        <v>0.17</v>
      </c>
      <c r="AB28" s="46">
        <f>1000*VLOOKUP(Y28,'Calculations - livestock '!$A$5:$M$17,6,FALSE)/VLOOKUP(M28,Livestock!$N$23:$S$34,6,FALSE)*Z28</f>
        <v>0.19212639038218304</v>
      </c>
      <c r="AC28" s="46">
        <f>1000*VLOOKUP(Y28,'Calculations - livestock '!$A$5:$M$17,9,FALSE)/VLOOKUP(M28,Livestock!$N$23:$S$34,6,FALSE)*AA28</f>
        <v>1.1363735479152156E-3</v>
      </c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</row>
    <row r="29" spans="1:134" s="45" customFormat="1">
      <c r="A29" s="9"/>
      <c r="B29" s="45" t="s">
        <v>791</v>
      </c>
      <c r="C29" s="45" t="str">
        <f t="shared" si="0"/>
        <v>AFOMNRNDMSWME0</v>
      </c>
      <c r="D29" s="45" t="s">
        <v>1548</v>
      </c>
      <c r="E29" s="45" t="s">
        <v>793</v>
      </c>
      <c r="F29" s="45" t="s">
        <v>1742</v>
      </c>
      <c r="G29" s="45" t="s">
        <v>1742</v>
      </c>
      <c r="H29" s="9"/>
      <c r="I29" s="45" t="str">
        <f t="shared" si="1"/>
        <v>AFOMNRNDMSWME0</v>
      </c>
      <c r="J29" s="45" t="s">
        <v>1737</v>
      </c>
      <c r="K29" s="45" t="s">
        <v>1036</v>
      </c>
      <c r="L29" s="45" t="str">
        <f t="shared" si="2"/>
        <v>SWMMNRNDM</v>
      </c>
      <c r="M29" s="45" t="str">
        <f t="shared" si="3"/>
        <v>SWMMNR</v>
      </c>
      <c r="N29" s="45">
        <v>1</v>
      </c>
      <c r="O29" s="45">
        <v>1</v>
      </c>
      <c r="P29" s="45">
        <v>1</v>
      </c>
      <c r="Q29" s="45">
        <f>SUMIFS(DefaultAFOLU!$G:$G,DefaultAFOLU!$B:$B,MNR!Q$4,DefaultAFOLU!$D:$D,MNR!$Y29,DefaultAFOLU!$C:$C,MNR!$J29)</f>
        <v>5</v>
      </c>
      <c r="R29" s="46">
        <f>1000*VLOOKUP(Y29,'Calculations - livestock '!$A$5:$M$17,6,FALSE)/VLOOKUP(K29,Livestock!$N$23:$S$34,6,FALSE)*(1-Z29)</f>
        <v>9.2678989978201606E-2</v>
      </c>
      <c r="S29" s="46">
        <f>1000*VLOOKUP(Y29,'Calculations - livestock '!$A$5:$M$17,9,FALSE)/VLOOKUP(K29,Livestock!$N$23:$S$34,6,FALSE)*(1-AA29)</f>
        <v>4.1542532877187743E-3</v>
      </c>
      <c r="T29" s="47"/>
      <c r="U29" s="83">
        <f>SUMIFS(DefaultAFOLU!$G:$G,DefaultAFOLU!$B:$B,MNR!U$4,DefaultAFOLU!$D:$D,MNR!$Y29,DefaultAFOLU!$C:$C,MNR!$J29)</f>
        <v>7.6342890045424602E-4</v>
      </c>
      <c r="V29" s="75">
        <f>SUMIFS(DefaultAFOLU!$G:$G,DefaultAFOLU!B:B,MNR!V$4,DefaultAFOLU!$D:$D,MNR!$Y29,DefaultAFOLU!$C:$C,MNR!$J29)</f>
        <v>1E-3</v>
      </c>
      <c r="W29" s="45">
        <f>ROUNDUP(SUMIFS(Livestock!$AC$19:$AC$35,Livestock!$N$19:$N$35,MNR!K29),2)*VLOOKUP(MNR!J29,'InputCritical-yearless'!$B$17:$F$24,MATCH(LEFT(MNR!K29,3),'InputCritical-yearless'!$B$16:$F$16,0),FALSE)</f>
        <v>0</v>
      </c>
      <c r="X29" s="9"/>
      <c r="Y29" s="45" t="s">
        <v>357</v>
      </c>
      <c r="Z29" s="45">
        <f>VLOOKUP(J29,DefaultAFOLU!$D$269:$H$276,4,FALSE)</f>
        <v>0.7712</v>
      </c>
      <c r="AA29" s="45">
        <f>VLOOKUP(J29,DefaultAFOLU!$D$269:$H$276,5,FALSE)</f>
        <v>0.17</v>
      </c>
      <c r="AB29" s="46">
        <f>1000*VLOOKUP(Y29,'Calculations - livestock '!$A$5:$M$17,6,FALSE)/VLOOKUP(M29,Livestock!$N$23:$S$34,6,FALSE)*Z29</f>
        <v>0.31238652566079139</v>
      </c>
      <c r="AC29" s="46">
        <f>1000*VLOOKUP(Y29,'Calculations - livestock '!$A$5:$M$17,9,FALSE)/VLOOKUP(M29,Livestock!$N$23:$S$34,6,FALSE)*AA29</f>
        <v>8.5087115531589362E-4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</row>
    <row r="30" spans="1:134" s="48" customFormat="1">
      <c r="A30" s="9"/>
      <c r="B30" s="48" t="s">
        <v>791</v>
      </c>
      <c r="C30" s="48" t="str">
        <f t="shared" si="0"/>
        <v>AFOMNRANMCADE0</v>
      </c>
      <c r="D30" s="48" t="s">
        <v>1547</v>
      </c>
      <c r="E30" s="48" t="s">
        <v>793</v>
      </c>
      <c r="F30" s="48" t="s">
        <v>1742</v>
      </c>
      <c r="G30" s="48" t="s">
        <v>1742</v>
      </c>
      <c r="H30" s="9"/>
      <c r="I30" s="48" t="str">
        <f t="shared" si="1"/>
        <v>AFOMNRANMCADE0</v>
      </c>
      <c r="J30" s="48" t="s">
        <v>1738</v>
      </c>
      <c r="K30" s="48" t="s">
        <v>1020</v>
      </c>
      <c r="L30" s="48" t="str">
        <f t="shared" si="2"/>
        <v>CADMNRANM</v>
      </c>
      <c r="M30" s="48" t="str">
        <f t="shared" si="3"/>
        <v>CADMNR</v>
      </c>
      <c r="N30" s="48">
        <v>1</v>
      </c>
      <c r="O30" s="48">
        <v>1</v>
      </c>
      <c r="P30" s="48">
        <v>1</v>
      </c>
      <c r="Q30" s="48">
        <f>SUMIFS(DefaultAFOLU!$G:$G,DefaultAFOLU!$B:$B,MNR!Q$4,DefaultAFOLU!$D:$D,MNR!$Y30,DefaultAFOLU!$C:$C,MNR!$J30)</f>
        <v>15</v>
      </c>
      <c r="R30" s="49">
        <f>1000*VLOOKUP(Y30,'Calculations - livestock '!$A$5:$M$17,6,FALSE)/VLOOKUP(K30,Livestock!$N$23:$S$34,6,FALSE)*(1-Z30)</f>
        <v>5.8461615662211558E-3</v>
      </c>
      <c r="S30" s="49">
        <f>1000*VLOOKUP(Y30,'Calculations - livestock '!$A$5:$M$17,9,FALSE)/VLOOKUP(K30,Livestock!$N$23:$S$34,6,FALSE)*(1-AA30)</f>
        <v>3.2111216902032534E-3</v>
      </c>
      <c r="T30" s="50"/>
      <c r="U30" s="84">
        <f>SUMIFS(DefaultAFOLU!$G:$G,DefaultAFOLU!$B:$B,MNR!U$4,DefaultAFOLU!$D:$D,MNR!$Y30,DefaultAFOLU!$C:$C,MNR!$J30)</f>
        <v>0.3284706722885663</v>
      </c>
      <c r="V30" s="76">
        <f>SUMIFS(DefaultAFOLU!$G:$G,DefaultAFOLU!B:B,MNR!V$4,DefaultAFOLU!$D:$D,MNR!$Y30,DefaultAFOLU!$C:$C,MNR!$J30)</f>
        <v>0.5210969239854274</v>
      </c>
      <c r="W30" s="48">
        <f>ROUNDUP(SUMIFS(Livestock!$AC$19:$AC$35,Livestock!$N$19:$N$35,MNR!K30),2)*VLOOKUP(MNR!J30,'InputCritical-yearless'!$B$17:$F$24,MATCH(LEFT(MNR!K30,3),'InputCritical-yearless'!$B$16:$F$16,0),FALSE)</f>
        <v>0</v>
      </c>
      <c r="X30" s="9"/>
      <c r="Y30" s="48" t="s">
        <v>315</v>
      </c>
      <c r="Z30" s="48">
        <f>VLOOKUP(J30,DefaultAFOLU!$D$269:$H$276,4,FALSE)</f>
        <v>0.94735000000000003</v>
      </c>
      <c r="AA30" s="48">
        <f>VLOOKUP(J30,DefaultAFOLU!$D$269:$H$276,5,FALSE)</f>
        <v>0.41</v>
      </c>
      <c r="AB30" s="49">
        <f>1000*VLOOKUP(Y30,'Calculations - livestock '!$A$5:$M$17,6,FALSE)/VLOOKUP(M30,Livestock!$N$23:$S$34,6,FALSE)*Z30</f>
        <v>0.10519204481974577</v>
      </c>
      <c r="AC30" s="49">
        <f>1000*VLOOKUP(Y30,'Calculations - livestock '!$A$5:$M$17,9,FALSE)/VLOOKUP(M30,Livestock!$N$23:$S$34,6,FALSE)*AA30</f>
        <v>2.2314574457344637E-3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</row>
    <row r="31" spans="1:134" s="48" customFormat="1">
      <c r="A31" s="9"/>
      <c r="B31" s="48" t="s">
        <v>791</v>
      </c>
      <c r="C31" s="48" t="str">
        <f t="shared" si="0"/>
        <v>AFOMNRANMCANE0</v>
      </c>
      <c r="D31" s="48" t="s">
        <v>1547</v>
      </c>
      <c r="E31" s="48" t="s">
        <v>793</v>
      </c>
      <c r="F31" s="48" t="s">
        <v>1742</v>
      </c>
      <c r="G31" s="48" t="s">
        <v>1742</v>
      </c>
      <c r="H31" s="9"/>
      <c r="I31" s="48" t="str">
        <f t="shared" si="1"/>
        <v>AFOMNRANMCANE0</v>
      </c>
      <c r="J31" s="48" t="s">
        <v>1738</v>
      </c>
      <c r="K31" s="48" t="s">
        <v>1022</v>
      </c>
      <c r="L31" s="48" t="str">
        <f t="shared" si="2"/>
        <v>CANMNRANM</v>
      </c>
      <c r="M31" s="48" t="str">
        <f t="shared" si="3"/>
        <v>CANMNR</v>
      </c>
      <c r="N31" s="48">
        <v>1</v>
      </c>
      <c r="O31" s="48">
        <v>1</v>
      </c>
      <c r="P31" s="48">
        <v>1</v>
      </c>
      <c r="Q31" s="48">
        <f>SUMIFS(DefaultAFOLU!$G:$G,DefaultAFOLU!$B:$B,MNR!Q$4,DefaultAFOLU!$D:$D,MNR!$Y31,DefaultAFOLU!$C:$C,MNR!$J31)</f>
        <v>15</v>
      </c>
      <c r="R31" s="49">
        <f>1000*VLOOKUP(Y31,'Calculations - livestock '!$A$5:$M$17,6,FALSE)/VLOOKUP(K31,Livestock!$N$23:$S$34,6,FALSE)*(1-Z31)</f>
        <v>4.0728569026173703E-3</v>
      </c>
      <c r="S31" s="49">
        <f>1000*VLOOKUP(Y31,'Calculations - livestock '!$A$5:$M$17,9,FALSE)/VLOOKUP(K31,Livestock!$N$23:$S$34,6,FALSE)*(1-AA31)</f>
        <v>3.0632264477578729E-3</v>
      </c>
      <c r="T31" s="50"/>
      <c r="U31" s="84">
        <f>SUMIFS(DefaultAFOLU!$G:$G,DefaultAFOLU!$B:$B,MNR!U$4,DefaultAFOLU!$D:$D,MNR!$Y31,DefaultAFOLU!$C:$C,MNR!$J31)</f>
        <v>0.15487477294434987</v>
      </c>
      <c r="V31" s="76">
        <f>SUMIFS(DefaultAFOLU!$G:$G,DefaultAFOLU!B:B,MNR!V$4,DefaultAFOLU!$D:$D,MNR!$Y31,DefaultAFOLU!$C:$C,MNR!$J31)</f>
        <v>0.59910057312200682</v>
      </c>
      <c r="W31" s="48">
        <f>ROUNDUP(SUMIFS(Livestock!$AC$19:$AC$35,Livestock!$N$19:$N$35,MNR!K31),2)*VLOOKUP(MNR!J31,'InputCritical-yearless'!$B$17:$F$24,MATCH(LEFT(MNR!K31,3),'InputCritical-yearless'!$B$16:$F$16,0),FALSE)</f>
        <v>0</v>
      </c>
      <c r="X31" s="9"/>
      <c r="Y31" s="48" t="s">
        <v>322</v>
      </c>
      <c r="Z31" s="48">
        <f>VLOOKUP(J31,DefaultAFOLU!$D$269:$H$276,4,FALSE)</f>
        <v>0.94735000000000003</v>
      </c>
      <c r="AA31" s="48">
        <f>VLOOKUP(J31,DefaultAFOLU!$D$269:$H$276,5,FALSE)</f>
        <v>0.41</v>
      </c>
      <c r="AB31" s="49">
        <f>1000*VLOOKUP(Y31,'Calculations - livestock '!$A$5:$M$17,6,FALSE)/VLOOKUP(M31,Livestock!$N$23:$S$34,6,FALSE)*Z31</f>
        <v>7.3284349224968043E-2</v>
      </c>
      <c r="AC31" s="49">
        <f>1000*VLOOKUP(Y31,'Calculations - livestock '!$A$5:$M$17,9,FALSE)/VLOOKUP(M31,Livestock!$N$23:$S$34,6,FALSE)*AA31</f>
        <v>2.1286827857300468E-3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</row>
    <row r="32" spans="1:134" s="48" customFormat="1">
      <c r="A32" s="9"/>
      <c r="B32" s="48" t="s">
        <v>791</v>
      </c>
      <c r="C32" s="48" t="str">
        <f t="shared" si="0"/>
        <v>AFOMNRANMSWBE0</v>
      </c>
      <c r="D32" s="48" t="s">
        <v>1547</v>
      </c>
      <c r="E32" s="48" t="s">
        <v>793</v>
      </c>
      <c r="F32" s="48" t="s">
        <v>1742</v>
      </c>
      <c r="G32" s="48" t="s">
        <v>1742</v>
      </c>
      <c r="H32" s="9"/>
      <c r="I32" s="48" t="str">
        <f t="shared" si="1"/>
        <v>AFOMNRANMSWBE0</v>
      </c>
      <c r="J32" s="48" t="s">
        <v>1738</v>
      </c>
      <c r="K32" s="48" t="s">
        <v>1034</v>
      </c>
      <c r="L32" s="48" t="str">
        <f t="shared" si="2"/>
        <v>SWBMNRANM</v>
      </c>
      <c r="M32" s="48" t="str">
        <f t="shared" si="3"/>
        <v>SWBMNR</v>
      </c>
      <c r="N32" s="48">
        <v>1</v>
      </c>
      <c r="O32" s="48">
        <v>1</v>
      </c>
      <c r="P32" s="48">
        <v>1</v>
      </c>
      <c r="Q32" s="48">
        <f>SUMIFS(DefaultAFOLU!$G:$G,DefaultAFOLU!$B:$B,MNR!Q$4,DefaultAFOLU!$D:$D,MNR!$Y32,DefaultAFOLU!$C:$C,MNR!$J32)</f>
        <v>15</v>
      </c>
      <c r="R32" s="49">
        <f>1000*VLOOKUP(Y32,'Calculations - livestock '!$A$5:$M$17,6,FALSE)/VLOOKUP(K32,Livestock!$N$23:$S$34,6,FALSE)*(1-Z32)</f>
        <v>1.3116512517663294E-2</v>
      </c>
      <c r="S32" s="49">
        <f>1000*VLOOKUP(Y32,'Calculations - livestock '!$A$5:$M$17,9,FALSE)/VLOOKUP(K32,Livestock!$N$23:$S$34,6,FALSE)*(1-AA32)</f>
        <v>3.9438846662939843E-3</v>
      </c>
      <c r="T32" s="50"/>
      <c r="U32" s="84">
        <f>SUMIFS(DefaultAFOLU!$G:$G,DefaultAFOLU!$B:$B,MNR!U$4,DefaultAFOLU!$D:$D,MNR!$Y32,DefaultAFOLU!$C:$C,MNR!$J32)</f>
        <v>5.9782277763915447E-2</v>
      </c>
      <c r="V32" s="76">
        <f>SUMIFS(DefaultAFOLU!$G:$G,DefaultAFOLU!B:B,MNR!V$4,DefaultAFOLU!$D:$D,MNR!$Y32,DefaultAFOLU!$C:$C,MNR!$J32)</f>
        <v>0.70254598230914056</v>
      </c>
      <c r="W32" s="48">
        <f>ROUNDUP(SUMIFS(Livestock!$AC$19:$AC$35,Livestock!$N$19:$N$35,MNR!K32),2)*VLOOKUP(MNR!J32,'InputCritical-yearless'!$B$17:$F$24,MATCH(LEFT(MNR!K32,3),'InputCritical-yearless'!$B$16:$F$16,0),FALSE)</f>
        <v>0</v>
      </c>
      <c r="X32" s="9"/>
      <c r="Y32" s="48" t="s">
        <v>351</v>
      </c>
      <c r="Z32" s="48">
        <f>VLOOKUP(J32,DefaultAFOLU!$D$269:$H$276,4,FALSE)</f>
        <v>0.94735000000000003</v>
      </c>
      <c r="AA32" s="48">
        <f>VLOOKUP(J32,DefaultAFOLU!$D$269:$H$276,5,FALSE)</f>
        <v>0.41</v>
      </c>
      <c r="AB32" s="49">
        <f>1000*VLOOKUP(Y32,'Calculations - livestock '!$A$5:$M$17,6,FALSE)/VLOOKUP(M32,Livestock!$N$23:$S$34,6,FALSE)*Z32</f>
        <v>0.23601003102769855</v>
      </c>
      <c r="AC32" s="49">
        <f>1000*VLOOKUP(Y32,'Calculations - livestock '!$A$5:$M$17,9,FALSE)/VLOOKUP(M32,Livestock!$N$23:$S$34,6,FALSE)*AA32</f>
        <v>2.7406656155602258E-3</v>
      </c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</row>
    <row r="33" spans="1:134" s="48" customFormat="1">
      <c r="A33" s="9"/>
      <c r="B33" s="48" t="s">
        <v>791</v>
      </c>
      <c r="C33" s="48" t="str">
        <f t="shared" si="0"/>
        <v>AFOMNRANMSWME0</v>
      </c>
      <c r="D33" s="48" t="s">
        <v>1547</v>
      </c>
      <c r="E33" s="48" t="s">
        <v>793</v>
      </c>
      <c r="F33" s="48" t="s">
        <v>1742</v>
      </c>
      <c r="G33" s="48" t="s">
        <v>1742</v>
      </c>
      <c r="H33" s="9"/>
      <c r="I33" s="48" t="str">
        <f t="shared" si="1"/>
        <v>AFOMNRANMSWME0</v>
      </c>
      <c r="J33" s="48" t="s">
        <v>1738</v>
      </c>
      <c r="K33" s="48" t="s">
        <v>1036</v>
      </c>
      <c r="L33" s="48" t="str">
        <f t="shared" si="2"/>
        <v>SWMMNRANM</v>
      </c>
      <c r="M33" s="48" t="str">
        <f t="shared" si="3"/>
        <v>SWMMNR</v>
      </c>
      <c r="N33" s="48">
        <v>1</v>
      </c>
      <c r="O33" s="48">
        <v>1</v>
      </c>
      <c r="P33" s="48">
        <v>1</v>
      </c>
      <c r="Q33" s="48">
        <f>SUMIFS(DefaultAFOLU!$G:$G,DefaultAFOLU!$B:$B,MNR!Q$4,DefaultAFOLU!$D:$D,MNR!$Y33,DefaultAFOLU!$C:$C,MNR!$J33)</f>
        <v>15</v>
      </c>
      <c r="R33" s="49">
        <f>1000*VLOOKUP(Y33,'Calculations - livestock '!$A$5:$M$17,6,FALSE)/VLOOKUP(K33,Livestock!$N$23:$S$34,6,FALSE)*(1-Z33)</f>
        <v>2.1326699398392972E-2</v>
      </c>
      <c r="S33" s="49">
        <f>1000*VLOOKUP(Y33,'Calculations - livestock '!$A$5:$M$17,9,FALSE)/VLOOKUP(K33,Livestock!$N$23:$S$34,6,FALSE)*(1-AA33)</f>
        <v>2.9530234213904541E-3</v>
      </c>
      <c r="T33" s="50"/>
      <c r="U33" s="84">
        <f>SUMIFS(DefaultAFOLU!$G:$G,DefaultAFOLU!$B:$B,MNR!U$4,DefaultAFOLU!$D:$D,MNR!$Y33,DefaultAFOLU!$C:$C,MNR!$J33)</f>
        <v>2.3912911105566176E-2</v>
      </c>
      <c r="V33" s="76">
        <f>SUMIFS(DefaultAFOLU!$G:$G,DefaultAFOLU!B:B,MNR!V$4,DefaultAFOLU!$D:$D,MNR!$Y33,DefaultAFOLU!$C:$C,MNR!$J33)</f>
        <v>0.68535287388132182</v>
      </c>
      <c r="W33" s="48">
        <f>ROUNDUP(SUMIFS(Livestock!$AC$19:$AC$35,Livestock!$N$19:$N$35,MNR!K33),2)*VLOOKUP(MNR!J33,'InputCritical-yearless'!$B$17:$F$24,MATCH(LEFT(MNR!K33,3),'InputCritical-yearless'!$B$16:$F$16,0),FALSE)</f>
        <v>0</v>
      </c>
      <c r="X33" s="9"/>
      <c r="Y33" s="48" t="s">
        <v>357</v>
      </c>
      <c r="Z33" s="48">
        <f>VLOOKUP(J33,DefaultAFOLU!$D$269:$H$276,4,FALSE)</f>
        <v>0.94735000000000003</v>
      </c>
      <c r="AA33" s="48">
        <f>VLOOKUP(J33,DefaultAFOLU!$D$269:$H$276,5,FALSE)</f>
        <v>0.41</v>
      </c>
      <c r="AB33" s="49">
        <f>1000*VLOOKUP(Y33,'Calculations - livestock '!$A$5:$M$17,6,FALSE)/VLOOKUP(M33,Livestock!$N$23:$S$34,6,FALSE)*Z33</f>
        <v>0.38373881624060002</v>
      </c>
      <c r="AC33" s="49">
        <f>1000*VLOOKUP(Y33,'Calculations - livestock '!$A$5:$M$17,9,FALSE)/VLOOKUP(M33,Livestock!$N$23:$S$34,6,FALSE)*AA33</f>
        <v>2.0521010216442135E-3</v>
      </c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</row>
    <row r="34" spans="1:134" s="51" customFormat="1">
      <c r="A34" s="9"/>
      <c r="B34" s="51" t="s">
        <v>791</v>
      </c>
      <c r="C34" s="51" t="str">
        <f t="shared" si="0"/>
        <v>AFOMNRADMCADE0</v>
      </c>
      <c r="D34" s="51" t="s">
        <v>1549</v>
      </c>
      <c r="E34" s="51" t="s">
        <v>793</v>
      </c>
      <c r="F34" s="51" t="s">
        <v>1742</v>
      </c>
      <c r="G34" s="51" t="s">
        <v>1742</v>
      </c>
      <c r="H34" s="9"/>
      <c r="I34" s="51" t="str">
        <f t="shared" si="1"/>
        <v>AFOMNRADMCADE0</v>
      </c>
      <c r="J34" s="51" t="s">
        <v>1739</v>
      </c>
      <c r="K34" s="51" t="s">
        <v>1020</v>
      </c>
      <c r="L34" s="51" t="str">
        <f t="shared" si="2"/>
        <v>CADMNRADM</v>
      </c>
      <c r="M34" s="51" t="str">
        <f t="shared" si="3"/>
        <v>CADMNR</v>
      </c>
      <c r="N34" s="51">
        <v>1</v>
      </c>
      <c r="O34" s="51">
        <v>1</v>
      </c>
      <c r="P34" s="51">
        <v>1</v>
      </c>
      <c r="Q34" s="51">
        <f>SUMIFS(DefaultAFOLU!$G:$G,DefaultAFOLU!$B:$B,MNR!Q$4,DefaultAFOLU!$D:$D,MNR!$Y34,DefaultAFOLU!$C:$C,MNR!$J34)</f>
        <v>15</v>
      </c>
      <c r="R34" s="52">
        <f>1000*VLOOKUP(Y34,'Calculations - livestock '!$A$5:$M$17,6,FALSE)/VLOOKUP(K34,Livestock!$N$23:$S$34,6,FALSE)*(1-Z34)</f>
        <v>1.1432493729499149E-2</v>
      </c>
      <c r="S34" s="52">
        <f>1000*VLOOKUP(Y34,'Calculations - livestock '!$A$5:$M$17,9,FALSE)/VLOOKUP(K34,Livestock!$N$23:$S$34,6,FALSE)*(1-AA34)</f>
        <v>2.6652310028687002E-3</v>
      </c>
      <c r="T34" s="53"/>
      <c r="U34" s="85">
        <f>SUMIFS(DefaultAFOLU!$G:$G,DefaultAFOLU!$B:$B,MNR!U$4,DefaultAFOLU!$D:$D,MNR!$Y34,DefaultAFOLU!$C:$C,MNR!$J34)</f>
        <v>0.32857067228856629</v>
      </c>
      <c r="V34" s="77">
        <f>SUMIFS(DefaultAFOLU!$G:$G,DefaultAFOLU!B:B,MNR!V$4,DefaultAFOLU!$D:$D,MNR!$Y34,DefaultAFOLU!$C:$C,MNR!$J34)</f>
        <v>0.5220969239854274</v>
      </c>
      <c r="W34" s="51">
        <f>ROUNDUP(SUMIFS(Livestock!$AC$19:$AC$35,Livestock!$N$19:$N$35,MNR!K34),2)*VLOOKUP(MNR!J34,'InputCritical-yearless'!$B$17:$F$24,MATCH(LEFT(MNR!K34,3),'InputCritical-yearless'!$B$16:$F$16,0),FALSE)</f>
        <v>0</v>
      </c>
      <c r="X34" s="9"/>
      <c r="Y34" s="51" t="s">
        <v>315</v>
      </c>
      <c r="Z34" s="51">
        <f>VLOOKUP(J34,DefaultAFOLU!$D$269:$H$276,4,FALSE)</f>
        <v>0.89704000000000006</v>
      </c>
      <c r="AA34" s="51">
        <f>VLOOKUP(J34,DefaultAFOLU!$D$269:$H$276,5,FALSE)</f>
        <v>0.51029999999999998</v>
      </c>
      <c r="AB34" s="52">
        <f>1000*VLOOKUP(Y34,'Calculations - livestock '!$A$5:$M$17,6,FALSE)/VLOOKUP(M34,Livestock!$N$23:$S$34,6,FALSE)*Z34</f>
        <v>9.9605712656467782E-2</v>
      </c>
      <c r="AC34" s="52">
        <f>1000*VLOOKUP(Y34,'Calculations - livestock '!$A$5:$M$17,9,FALSE)/VLOOKUP(M34,Livestock!$N$23:$S$34,6,FALSE)*AA34</f>
        <v>2.777348133069017E-3</v>
      </c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</row>
    <row r="35" spans="1:134" s="51" customFormat="1">
      <c r="A35" s="9"/>
      <c r="B35" s="51" t="s">
        <v>791</v>
      </c>
      <c r="C35" s="51" t="str">
        <f t="shared" si="0"/>
        <v>AFOMNRADMCANE0</v>
      </c>
      <c r="D35" s="51" t="s">
        <v>1549</v>
      </c>
      <c r="E35" s="51" t="s">
        <v>793</v>
      </c>
      <c r="F35" s="51" t="s">
        <v>1742</v>
      </c>
      <c r="G35" s="51" t="s">
        <v>1742</v>
      </c>
      <c r="H35" s="9"/>
      <c r="I35" s="51" t="str">
        <f t="shared" si="1"/>
        <v>AFOMNRADMCANE0</v>
      </c>
      <c r="J35" s="51" t="s">
        <v>1739</v>
      </c>
      <c r="K35" s="51" t="s">
        <v>1022</v>
      </c>
      <c r="L35" s="51" t="str">
        <f t="shared" si="2"/>
        <v>CANMNRADM</v>
      </c>
      <c r="M35" s="51" t="str">
        <f t="shared" si="3"/>
        <v>CANMNR</v>
      </c>
      <c r="N35" s="51">
        <v>1</v>
      </c>
      <c r="O35" s="51">
        <v>1</v>
      </c>
      <c r="P35" s="51">
        <v>1</v>
      </c>
      <c r="Q35" s="51">
        <f>SUMIFS(DefaultAFOLU!$G:$G,DefaultAFOLU!$B:$B,MNR!Q$4,DefaultAFOLU!$D:$D,MNR!$Y35,DefaultAFOLU!$C:$C,MNR!$J35)</f>
        <v>15</v>
      </c>
      <c r="R35" s="52">
        <f>1000*VLOOKUP(Y35,'Calculations - livestock '!$A$5:$M$17,6,FALSE)/VLOOKUP(K35,Livestock!$N$23:$S$34,6,FALSE)*(1-Z35)</f>
        <v>7.9646979428961897E-3</v>
      </c>
      <c r="S35" s="52">
        <f>1000*VLOOKUP(Y35,'Calculations - livestock '!$A$5:$M$17,9,FALSE)/VLOOKUP(K35,Livestock!$N$23:$S$34,6,FALSE)*(1-AA35)</f>
        <v>2.5424779516390345E-3</v>
      </c>
      <c r="T35" s="53"/>
      <c r="U35" s="85">
        <f>SUMIFS(DefaultAFOLU!$G:$G,DefaultAFOLU!$B:$B,MNR!U$4,DefaultAFOLU!$D:$D,MNR!$Y35,DefaultAFOLU!$C:$C,MNR!$J35)</f>
        <v>0.15497477294434986</v>
      </c>
      <c r="V35" s="77">
        <f>SUMIFS(DefaultAFOLU!$G:$G,DefaultAFOLU!B:B,MNR!V$4,DefaultAFOLU!$D:$D,MNR!$Y35,DefaultAFOLU!$C:$C,MNR!$J35)</f>
        <v>0.60010057312200682</v>
      </c>
      <c r="W35" s="51">
        <f>ROUNDUP(SUMIFS(Livestock!$AC$19:$AC$35,Livestock!$N$19:$N$35,MNR!K35),2)*VLOOKUP(MNR!J35,'InputCritical-yearless'!$B$17:$F$24,MATCH(LEFT(MNR!K35,3),'InputCritical-yearless'!$B$16:$F$16,0),FALSE)</f>
        <v>0</v>
      </c>
      <c r="X35" s="9"/>
      <c r="Y35" s="51" t="s">
        <v>322</v>
      </c>
      <c r="Z35" s="51">
        <f>VLOOKUP(J35,DefaultAFOLU!$D$269:$H$276,4,FALSE)</f>
        <v>0.89704000000000006</v>
      </c>
      <c r="AA35" s="51">
        <f>VLOOKUP(J35,DefaultAFOLU!$D$269:$H$276,5,FALSE)</f>
        <v>0.51029999999999998</v>
      </c>
      <c r="AB35" s="52">
        <f>1000*VLOOKUP(Y35,'Calculations - livestock '!$A$5:$M$17,6,FALSE)/VLOOKUP(M35,Livestock!$N$23:$S$34,6,FALSE)*Z35</f>
        <v>6.9392508184689228E-2</v>
      </c>
      <c r="AC35" s="52">
        <f>1000*VLOOKUP(Y35,'Calculations - livestock '!$A$5:$M$17,9,FALSE)/VLOOKUP(M35,Livestock!$N$23:$S$34,6,FALSE)*AA35</f>
        <v>2.6494312818488852E-3</v>
      </c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</row>
    <row r="36" spans="1:134" s="51" customFormat="1">
      <c r="A36" s="9"/>
      <c r="B36" s="51" t="s">
        <v>791</v>
      </c>
      <c r="C36" s="51" t="str">
        <f t="shared" si="0"/>
        <v>AFOMNRADMSWBE0</v>
      </c>
      <c r="D36" s="51" t="s">
        <v>1549</v>
      </c>
      <c r="E36" s="51" t="s">
        <v>793</v>
      </c>
      <c r="F36" s="51" t="s">
        <v>1742</v>
      </c>
      <c r="G36" s="51" t="s">
        <v>1742</v>
      </c>
      <c r="H36" s="9"/>
      <c r="I36" s="51" t="str">
        <f t="shared" si="1"/>
        <v>AFOMNRADMSWBE0</v>
      </c>
      <c r="J36" s="51" t="s">
        <v>1739</v>
      </c>
      <c r="K36" s="51" t="s">
        <v>1034</v>
      </c>
      <c r="L36" s="51" t="str">
        <f t="shared" si="2"/>
        <v>SWBMNRADM</v>
      </c>
      <c r="M36" s="51" t="str">
        <f t="shared" si="3"/>
        <v>SWBMNR</v>
      </c>
      <c r="N36" s="51">
        <v>1</v>
      </c>
      <c r="O36" s="51">
        <v>1</v>
      </c>
      <c r="P36" s="51">
        <v>1</v>
      </c>
      <c r="Q36" s="51">
        <f>SUMIFS(DefaultAFOLU!$G:$G,DefaultAFOLU!$B:$B,MNR!Q$4,DefaultAFOLU!$D:$D,MNR!$Y36,DefaultAFOLU!$C:$C,MNR!$J36)</f>
        <v>15</v>
      </c>
      <c r="R36" s="52">
        <f>1000*VLOOKUP(Y36,'Calculations - livestock '!$A$5:$M$17,6,FALSE)/VLOOKUP(K36,Livestock!$N$23:$S$34,6,FALSE)*(1-Z36)</f>
        <v>2.5650068923430441E-2</v>
      </c>
      <c r="S36" s="52">
        <f>1000*VLOOKUP(Y36,'Calculations - livestock '!$A$5:$M$17,9,FALSE)/VLOOKUP(K36,Livestock!$N$23:$S$34,6,FALSE)*(1-AA36)</f>
        <v>3.2734242730240067E-3</v>
      </c>
      <c r="T36" s="53"/>
      <c r="U36" s="85">
        <f>SUMIFS(DefaultAFOLU!$G:$G,DefaultAFOLU!$B:$B,MNR!U$4,DefaultAFOLU!$D:$D,MNR!$Y36,DefaultAFOLU!$C:$C,MNR!$J36)</f>
        <v>5.9882277763915449E-2</v>
      </c>
      <c r="V36" s="77">
        <f>SUMIFS(DefaultAFOLU!$G:$G,DefaultAFOLU!B:B,MNR!V$4,DefaultAFOLU!$D:$D,MNR!$Y36,DefaultAFOLU!$C:$C,MNR!$J36)</f>
        <v>0.70354598230914056</v>
      </c>
      <c r="W36" s="51">
        <f>ROUNDUP(SUMIFS(Livestock!$AC$19:$AC$35,Livestock!$N$19:$N$35,MNR!K36),2)*VLOOKUP(MNR!J36,'InputCritical-yearless'!$B$17:$F$24,MATCH(LEFT(MNR!K36,3),'InputCritical-yearless'!$B$16:$F$16,0),FALSE)</f>
        <v>0</v>
      </c>
      <c r="X36" s="9"/>
      <c r="Y36" s="51" t="s">
        <v>351</v>
      </c>
      <c r="Z36" s="51">
        <f>VLOOKUP(J36,DefaultAFOLU!$D$269:$H$276,4,FALSE)</f>
        <v>0.89704000000000006</v>
      </c>
      <c r="AA36" s="51">
        <f>VLOOKUP(J36,DefaultAFOLU!$D$269:$H$276,5,FALSE)</f>
        <v>0.51029999999999998</v>
      </c>
      <c r="AB36" s="52">
        <f>1000*VLOOKUP(Y36,'Calculations - livestock '!$A$5:$M$17,6,FALSE)/VLOOKUP(M36,Livestock!$N$23:$S$34,6,FALSE)*Z36</f>
        <v>0.2234764746219314</v>
      </c>
      <c r="AC36" s="52">
        <f>1000*VLOOKUP(Y36,'Calculations - livestock '!$A$5:$M$17,9,FALSE)/VLOOKUP(M36,Livestock!$N$23:$S$34,6,FALSE)*AA36</f>
        <v>3.4111260088302026E-3</v>
      </c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</row>
    <row r="37" spans="1:134" s="51" customFormat="1">
      <c r="A37" s="9"/>
      <c r="B37" s="51" t="s">
        <v>791</v>
      </c>
      <c r="C37" s="51" t="str">
        <f t="shared" si="0"/>
        <v>AFOMNRADMSWME0</v>
      </c>
      <c r="D37" s="51" t="s">
        <v>1549</v>
      </c>
      <c r="E37" s="51" t="s">
        <v>793</v>
      </c>
      <c r="F37" s="51" t="s">
        <v>1742</v>
      </c>
      <c r="G37" s="51" t="s">
        <v>1742</v>
      </c>
      <c r="H37" s="9"/>
      <c r="I37" s="51" t="str">
        <f t="shared" si="1"/>
        <v>AFOMNRADMSWME0</v>
      </c>
      <c r="J37" s="51" t="s">
        <v>1739</v>
      </c>
      <c r="K37" s="51" t="s">
        <v>1036</v>
      </c>
      <c r="L37" s="51" t="str">
        <f t="shared" si="2"/>
        <v>SWMMNRADM</v>
      </c>
      <c r="M37" s="51" t="str">
        <f t="shared" si="3"/>
        <v>SWMMNR</v>
      </c>
      <c r="N37" s="51">
        <v>1</v>
      </c>
      <c r="O37" s="51">
        <v>1</v>
      </c>
      <c r="P37" s="51">
        <v>1</v>
      </c>
      <c r="Q37" s="51">
        <f>SUMIFS(DefaultAFOLU!$G:$G,DefaultAFOLU!$B:$B,MNR!Q$4,DefaultAFOLU!$D:$D,MNR!$Y37,DefaultAFOLU!$C:$C,MNR!$J37)</f>
        <v>15</v>
      </c>
      <c r="R37" s="52">
        <f>1000*VLOOKUP(Y37,'Calculations - livestock '!$A$5:$M$17,6,FALSE)/VLOOKUP(K37,Livestock!$N$23:$S$34,6,FALSE)*(1-Z37)</f>
        <v>4.1705545490190697E-2</v>
      </c>
      <c r="S37" s="52">
        <f>1000*VLOOKUP(Y37,'Calculations - livestock '!$A$5:$M$17,9,FALSE)/VLOOKUP(K37,Livestock!$N$23:$S$34,6,FALSE)*(1-AA37)</f>
        <v>2.451009439754077E-3</v>
      </c>
      <c r="T37" s="53"/>
      <c r="U37" s="85">
        <f>SUMIFS(DefaultAFOLU!$G:$G,DefaultAFOLU!$B:$B,MNR!U$4,DefaultAFOLU!$D:$D,MNR!$Y37,DefaultAFOLU!$C:$C,MNR!$J37)</f>
        <v>2.4012911105566175E-2</v>
      </c>
      <c r="V37" s="77">
        <f>SUMIFS(DefaultAFOLU!$G:$G,DefaultAFOLU!B:B,MNR!V$4,DefaultAFOLU!$D:$D,MNR!$Y37,DefaultAFOLU!$C:$C,MNR!$J37)</f>
        <v>0.68635287388132182</v>
      </c>
      <c r="W37" s="51">
        <f>ROUNDUP(SUMIFS(Livestock!$AC$19:$AC$35,Livestock!$N$19:$N$35,MNR!K37),2)*VLOOKUP(MNR!J37,'InputCritical-yearless'!$B$17:$F$24,MATCH(LEFT(MNR!K37,3),'InputCritical-yearless'!$B$16:$F$16,0),FALSE)</f>
        <v>0</v>
      </c>
      <c r="X37" s="9"/>
      <c r="Y37" s="51" t="s">
        <v>357</v>
      </c>
      <c r="Z37" s="51">
        <f>VLOOKUP(J37,DefaultAFOLU!$D$269:$H$276,4,FALSE)</f>
        <v>0.89704000000000006</v>
      </c>
      <c r="AA37" s="51">
        <f>VLOOKUP(J37,DefaultAFOLU!$D$269:$H$276,5,FALSE)</f>
        <v>0.51029999999999998</v>
      </c>
      <c r="AB37" s="52">
        <f>1000*VLOOKUP(Y37,'Calculations - livestock '!$A$5:$M$17,6,FALSE)/VLOOKUP(M37,Livestock!$N$23:$S$34,6,FALSE)*Z37</f>
        <v>0.36335997014880234</v>
      </c>
      <c r="AC37" s="52">
        <f>1000*VLOOKUP(Y37,'Calculations - livestock '!$A$5:$M$17,9,FALSE)/VLOOKUP(M37,Livestock!$N$23:$S$34,6,FALSE)*AA37</f>
        <v>2.5541150032805907E-3</v>
      </c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</row>
    <row r="38" spans="1:134">
      <c r="R38" s="54"/>
      <c r="S38" s="54"/>
      <c r="T38" s="54"/>
      <c r="U38" s="54"/>
    </row>
    <row r="39" spans="1:134">
      <c r="B39" s="9" t="s">
        <v>729</v>
      </c>
      <c r="I39" s="9" t="s">
        <v>730</v>
      </c>
      <c r="R39" s="54"/>
      <c r="S39" s="54"/>
      <c r="T39" s="54"/>
      <c r="U39" s="54"/>
    </row>
    <row r="40" spans="1:134" s="29" customFormat="1">
      <c r="A40" s="9"/>
      <c r="B40" s="29" t="s">
        <v>731</v>
      </c>
      <c r="C40" s="29" t="s">
        <v>732</v>
      </c>
      <c r="D40" s="29" t="s">
        <v>733</v>
      </c>
      <c r="E40" s="99" t="s">
        <v>738</v>
      </c>
      <c r="F40" s="99" t="s">
        <v>736</v>
      </c>
      <c r="G40" s="99" t="s">
        <v>737</v>
      </c>
      <c r="H40" s="9"/>
      <c r="I40" s="29" t="s">
        <v>732</v>
      </c>
      <c r="J40" s="29" t="s">
        <v>1718</v>
      </c>
      <c r="K40" s="29" t="s">
        <v>741</v>
      </c>
      <c r="L40" s="29" t="s">
        <v>742</v>
      </c>
      <c r="M40" s="29" t="s">
        <v>1748</v>
      </c>
      <c r="N40" s="29" t="s">
        <v>744</v>
      </c>
      <c r="O40" s="29" t="s">
        <v>745</v>
      </c>
      <c r="P40" s="25" t="s">
        <v>1556</v>
      </c>
      <c r="Q40" s="29" t="s">
        <v>747</v>
      </c>
      <c r="R40" s="29" t="s">
        <v>1836</v>
      </c>
      <c r="S40" s="29" t="s">
        <v>1837</v>
      </c>
      <c r="T40" s="29" t="s">
        <v>1763</v>
      </c>
      <c r="U40" s="29" t="s">
        <v>1601</v>
      </c>
      <c r="V40" s="29" t="s">
        <v>1717</v>
      </c>
      <c r="W40" s="29" t="s">
        <v>1759</v>
      </c>
      <c r="X40" s="9"/>
      <c r="Y40" s="29" t="s">
        <v>1552</v>
      </c>
      <c r="Z40" s="29" t="s">
        <v>1552</v>
      </c>
      <c r="AA40" s="29" t="s">
        <v>1552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</row>
    <row r="41" spans="1:134" s="29" customFormat="1">
      <c r="A41" s="9"/>
      <c r="B41" s="29" t="s">
        <v>701</v>
      </c>
      <c r="C41" s="29" t="s">
        <v>702</v>
      </c>
      <c r="D41" s="29" t="s">
        <v>703</v>
      </c>
      <c r="E41" s="29" t="s">
        <v>1543</v>
      </c>
      <c r="H41" s="9"/>
      <c r="I41" s="29" t="s">
        <v>701</v>
      </c>
      <c r="J41" s="29" t="s">
        <v>701</v>
      </c>
      <c r="K41" s="29" t="s">
        <v>702</v>
      </c>
      <c r="L41" s="29" t="s">
        <v>702</v>
      </c>
      <c r="N41" s="29" t="s">
        <v>1744</v>
      </c>
      <c r="O41" s="29" t="s">
        <v>1724</v>
      </c>
      <c r="R41" s="29" t="s">
        <v>1691</v>
      </c>
      <c r="S41" s="29" t="s">
        <v>1751</v>
      </c>
      <c r="V41" s="29" t="s">
        <v>1715</v>
      </c>
      <c r="W41" s="29" t="s">
        <v>753</v>
      </c>
      <c r="X41" s="9"/>
      <c r="Y41" s="29" t="s">
        <v>897</v>
      </c>
      <c r="Z41" s="29" t="s">
        <v>1719</v>
      </c>
      <c r="AA41" s="29" t="s">
        <v>1720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</row>
    <row r="42" spans="1:134">
      <c r="B42" s="55" t="s">
        <v>791</v>
      </c>
      <c r="C42" s="55" t="s">
        <v>1940</v>
      </c>
      <c r="D42" s="55" t="s">
        <v>1716</v>
      </c>
      <c r="E42" s="55" t="s">
        <v>793</v>
      </c>
      <c r="F42" s="55" t="s">
        <v>753</v>
      </c>
      <c r="G42" s="55" t="s">
        <v>1743</v>
      </c>
      <c r="I42" s="55" t="str">
        <f>C42</f>
        <v>AFOMNRBGACADE0</v>
      </c>
      <c r="J42" s="55" t="s">
        <v>1740</v>
      </c>
      <c r="K42" s="55" t="str" cm="1">
        <f t="array" ref="K42:K49">_xlfn._xlws.FILTER($L$6:$L$37,$M$6:$M$37=MID($I$42,10,3)&amp;"MNR")</f>
        <v>CADMNRNNN</v>
      </c>
      <c r="L42" s="55" t="s">
        <v>1595</v>
      </c>
      <c r="M42" s="55" t="str">
        <f>K42</f>
        <v>CADMNRNNN</v>
      </c>
      <c r="N42" s="55">
        <v>1</v>
      </c>
      <c r="O42" s="55">
        <f>DefaultAFOLU!$G$21/DefaultAFOLU!$G$20</f>
        <v>57.408000000000001</v>
      </c>
      <c r="P42" s="55">
        <v>1</v>
      </c>
      <c r="Q42" s="55">
        <f>IF($I42&lt;&gt;"",SUMIFS(DefaultAFOLU!$G:$G,DefaultAFOLU!$C:$C,MNR!$I42,DefaultAFOLU!$B:$B,MNR!Q$40),"")</f>
        <v>25</v>
      </c>
      <c r="R42" s="56">
        <f>-SUMIF($L$6:$L$37,$M42,R$6:R$37)*Z42</f>
        <v>-3.2201079851930409E-2</v>
      </c>
      <c r="S42" s="56">
        <f>-SUMIF($L$6:$L$37,$M42,S$6:S$37)*AA42</f>
        <v>-1.1429416185469205E-3</v>
      </c>
      <c r="T42" s="57"/>
      <c r="U42" s="55">
        <f>IF($I42&lt;&gt;"",SUMIFS(DefaultAFOLU!$G:$G,DefaultAFOLU!$C:$C,MNR!$I42,DefaultAFOLU!$B:$B,MNR!U$40),"")</f>
        <v>1E-4</v>
      </c>
      <c r="V42" s="64">
        <f>VLOOKUP(Y42,'Calculations - livestock '!$A$27:$B$35,2,FALSE)</f>
        <v>0.13572504957038997</v>
      </c>
      <c r="W42" s="55">
        <f>Livestock!AC23*'Input data - Other'!$F$22*O42</f>
        <v>323.18889189600003</v>
      </c>
      <c r="Y42" s="55" t="s">
        <v>315</v>
      </c>
      <c r="Z42" s="55">
        <f>VLOOKUP($J$42,DefaultAFOLU!$D$269:$H$276,4,FALSE)</f>
        <v>0.28999999999999998</v>
      </c>
      <c r="AA42" s="55">
        <f>VLOOKUP($J$42,DefaultAFOLU!$D$269:$H$276,5,FALSE)</f>
        <v>0.21</v>
      </c>
    </row>
    <row r="43" spans="1:134">
      <c r="B43" s="55" t="s">
        <v>791</v>
      </c>
      <c r="C43" s="55" t="s">
        <v>1941</v>
      </c>
      <c r="D43" s="55" t="s">
        <v>1716</v>
      </c>
      <c r="E43" s="55" t="s">
        <v>793</v>
      </c>
      <c r="F43" s="55" t="s">
        <v>753</v>
      </c>
      <c r="G43" s="55" t="s">
        <v>1743</v>
      </c>
      <c r="I43" s="55"/>
      <c r="J43" s="55"/>
      <c r="K43" s="55" t="str">
        <v>CADMNRANN</v>
      </c>
      <c r="L43" s="55"/>
      <c r="M43" s="55" t="str">
        <f t="shared" ref="M43:M49" si="4">K43</f>
        <v>CADMNRANN</v>
      </c>
      <c r="N43" s="55"/>
      <c r="O43" s="55"/>
      <c r="P43" s="55"/>
      <c r="Q43" s="55" t="str">
        <f>IF($I43&lt;&gt;"",SUMIFS(DefaultAFOLU!$G:$G,DefaultAFOLU!$C:$C,MNR!$I43,DefaultAFOLU!$B:$B,MNR!Q$40),"")</f>
        <v/>
      </c>
      <c r="R43" s="56">
        <f t="shared" ref="R43:R73" si="5">-SUMIF($L$6:$L$37,$M43,R$6:R$37)*Z43</f>
        <v>-1.4490485933368682E-2</v>
      </c>
      <c r="S43" s="56">
        <f t="shared" ref="S43:S73" si="6">-SUMIF($L$6:$L$37,$M43,S$6:S$37)*AA43</f>
        <v>-6.7433555494268314E-4</v>
      </c>
      <c r="T43" s="57"/>
      <c r="U43" s="55" t="str">
        <f>IF($I43&lt;&gt;"",SUMIFS(DefaultAFOLU!$G:$G,DefaultAFOLU!$C:$C,MNR!$I43,DefaultAFOLU!$B:$B,MNR!U$40),"")</f>
        <v/>
      </c>
      <c r="V43" s="64">
        <f>VLOOKUP(Y43,'Calculations - livestock '!$A$27:$B$35,2,FALSE)</f>
        <v>0.13572504957038997</v>
      </c>
      <c r="W43" s="55"/>
      <c r="Y43" s="55" t="s">
        <v>315</v>
      </c>
      <c r="Z43" s="55">
        <f>VLOOKUP($J$42,DefaultAFOLU!$D$269:$H$276,4,FALSE)</f>
        <v>0.28999999999999998</v>
      </c>
      <c r="AA43" s="55">
        <f>VLOOKUP($J$42,DefaultAFOLU!$D$269:$H$276,5,FALSE)</f>
        <v>0.21</v>
      </c>
    </row>
    <row r="44" spans="1:134">
      <c r="B44" s="55" t="s">
        <v>791</v>
      </c>
      <c r="C44" s="55" t="s">
        <v>1942</v>
      </c>
      <c r="D44" s="55" t="s">
        <v>1716</v>
      </c>
      <c r="E44" s="55" t="s">
        <v>793</v>
      </c>
      <c r="F44" s="55" t="s">
        <v>753</v>
      </c>
      <c r="G44" s="55" t="s">
        <v>1743</v>
      </c>
      <c r="I44" s="55"/>
      <c r="J44" s="55"/>
      <c r="K44" s="55" t="str">
        <v>CADMNRNDN</v>
      </c>
      <c r="L44" s="55"/>
      <c r="M44" s="55" t="str">
        <f t="shared" si="4"/>
        <v>CADMNRNDN</v>
      </c>
      <c r="N44" s="55"/>
      <c r="O44" s="55"/>
      <c r="P44" s="55"/>
      <c r="Q44" s="55" t="str">
        <f>IF($I44&lt;&gt;"",SUMIFS(DefaultAFOLU!$G:$G,DefaultAFOLU!$C:$C,MNR!$I44,DefaultAFOLU!$B:$B,MNR!Q$40),"")</f>
        <v/>
      </c>
      <c r="R44" s="56">
        <f t="shared" si="5"/>
        <v>-8.372280761501906E-3</v>
      </c>
      <c r="S44" s="56">
        <f t="shared" si="6"/>
        <v>-9.4864154339394406E-4</v>
      </c>
      <c r="T44" s="57"/>
      <c r="U44" s="55" t="str">
        <f>IF($I44&lt;&gt;"",SUMIFS(DefaultAFOLU!$G:$G,DefaultAFOLU!$C:$C,MNR!$I44,DefaultAFOLU!$B:$B,MNR!U$40),"")</f>
        <v/>
      </c>
      <c r="V44" s="64">
        <f>VLOOKUP(Y44,'Calculations - livestock '!$A$27:$B$35,2,FALSE)</f>
        <v>0.13572504957038997</v>
      </c>
      <c r="W44" s="55"/>
      <c r="Y44" s="55" t="s">
        <v>315</v>
      </c>
      <c r="Z44" s="55">
        <f>VLOOKUP($J$42,DefaultAFOLU!$D$269:$H$276,4,FALSE)</f>
        <v>0.28999999999999998</v>
      </c>
      <c r="AA44" s="55">
        <f>VLOOKUP($J$42,DefaultAFOLU!$D$269:$H$276,5,FALSE)</f>
        <v>0.21</v>
      </c>
    </row>
    <row r="45" spans="1:134">
      <c r="B45" s="55" t="s">
        <v>791</v>
      </c>
      <c r="C45" s="55" t="s">
        <v>1943</v>
      </c>
      <c r="D45" s="55" t="s">
        <v>1716</v>
      </c>
      <c r="E45" s="55" t="s">
        <v>793</v>
      </c>
      <c r="F45" s="55" t="s">
        <v>753</v>
      </c>
      <c r="G45" s="55" t="s">
        <v>1743</v>
      </c>
      <c r="I45" s="55"/>
      <c r="J45" s="55"/>
      <c r="K45" s="55" t="str">
        <v>CADMNRNNM</v>
      </c>
      <c r="L45" s="55"/>
      <c r="M45" s="55" t="str">
        <f t="shared" si="4"/>
        <v>CADMNRNNM</v>
      </c>
      <c r="N45" s="55"/>
      <c r="O45" s="55"/>
      <c r="P45" s="55"/>
      <c r="Q45" s="55" t="str">
        <f>IF($I45&lt;&gt;"",SUMIFS(DefaultAFOLU!$G:$G,DefaultAFOLU!$C:$C,MNR!$I45,DefaultAFOLU!$B:$B,MNR!Q$40),"")</f>
        <v/>
      </c>
      <c r="R45" s="56">
        <f t="shared" si="5"/>
        <v>-2.8336950269698759E-2</v>
      </c>
      <c r="S45" s="56">
        <f t="shared" si="6"/>
        <v>-1.1429416185469205E-3</v>
      </c>
      <c r="T45" s="57"/>
      <c r="U45" s="55" t="str">
        <f>IF($I45&lt;&gt;"",SUMIFS(DefaultAFOLU!$G:$G,DefaultAFOLU!$C:$C,MNR!$I45,DefaultAFOLU!$B:$B,MNR!U$40),"")</f>
        <v/>
      </c>
      <c r="V45" s="64">
        <f>VLOOKUP(Y45,'Calculations - livestock '!$A$27:$B$35,2,FALSE)</f>
        <v>0.13572504957038997</v>
      </c>
      <c r="W45" s="55"/>
      <c r="Y45" s="55" t="s">
        <v>315</v>
      </c>
      <c r="Z45" s="55">
        <f>VLOOKUP($J$42,DefaultAFOLU!$D$269:$H$276,4,FALSE)</f>
        <v>0.28999999999999998</v>
      </c>
      <c r="AA45" s="55">
        <f>VLOOKUP($J$42,DefaultAFOLU!$D$269:$H$276,5,FALSE)</f>
        <v>0.21</v>
      </c>
    </row>
    <row r="46" spans="1:134">
      <c r="I46" s="55"/>
      <c r="J46" s="55"/>
      <c r="K46" s="55" t="str">
        <v>CADMNRADN</v>
      </c>
      <c r="L46" s="55"/>
      <c r="M46" s="55" t="str">
        <f t="shared" si="4"/>
        <v>CADMNRADN</v>
      </c>
      <c r="N46" s="55"/>
      <c r="O46" s="55"/>
      <c r="P46" s="55"/>
      <c r="Q46" s="55" t="str">
        <f>IF($I46&lt;&gt;"",SUMIFS(DefaultAFOLU!$G:$G,DefaultAFOLU!$C:$C,MNR!$I46,DefaultAFOLU!$B:$B,MNR!Q$40),"")</f>
        <v/>
      </c>
      <c r="R46" s="56">
        <f t="shared" si="5"/>
        <v>-3.7675263426758571E-3</v>
      </c>
      <c r="S46" s="56">
        <f t="shared" si="6"/>
        <v>-5.5969851060242706E-4</v>
      </c>
      <c r="T46" s="57"/>
      <c r="U46" s="55" t="str">
        <f>IF($I46&lt;&gt;"",SUMIFS(DefaultAFOLU!$G:$G,DefaultAFOLU!$C:$C,MNR!$I46,DefaultAFOLU!$B:$B,MNR!U$40),"")</f>
        <v/>
      </c>
      <c r="V46" s="64">
        <f>VLOOKUP(Y46,'Calculations - livestock '!$A$27:$B$35,2,FALSE)</f>
        <v>0.13572504957038997</v>
      </c>
      <c r="W46" s="55"/>
      <c r="Y46" s="55" t="s">
        <v>315</v>
      </c>
      <c r="Z46" s="55">
        <f>VLOOKUP($J$42,DefaultAFOLU!$D$269:$H$276,4,FALSE)</f>
        <v>0.28999999999999998</v>
      </c>
      <c r="AA46" s="55">
        <f>VLOOKUP($J$42,DefaultAFOLU!$D$269:$H$276,5,FALSE)</f>
        <v>0.21</v>
      </c>
    </row>
    <row r="47" spans="1:134">
      <c r="I47" s="55"/>
      <c r="J47" s="55"/>
      <c r="K47" s="55" t="str">
        <v>CADMNRNDM</v>
      </c>
      <c r="L47" s="55"/>
      <c r="M47" s="55" t="str">
        <f t="shared" si="4"/>
        <v>CADMNRNDM</v>
      </c>
      <c r="N47" s="55"/>
      <c r="O47" s="55"/>
      <c r="P47" s="55"/>
      <c r="Q47" s="55" t="str">
        <f>IF($I47&lt;&gt;"",SUMIFS(DefaultAFOLU!$G:$G,DefaultAFOLU!$C:$C,MNR!$I47,DefaultAFOLU!$B:$B,MNR!Q$40),"")</f>
        <v/>
      </c>
      <c r="R47" s="56">
        <f t="shared" si="5"/>
        <v>-7.3676070701216775E-3</v>
      </c>
      <c r="S47" s="56">
        <f t="shared" si="6"/>
        <v>-9.4864154339394406E-4</v>
      </c>
      <c r="T47" s="57"/>
      <c r="U47" s="55" t="str">
        <f>IF($I47&lt;&gt;"",SUMIFS(DefaultAFOLU!$G:$G,DefaultAFOLU!$C:$C,MNR!$I47,DefaultAFOLU!$B:$B,MNR!U$40),"")</f>
        <v/>
      </c>
      <c r="V47" s="64">
        <f>VLOOKUP(Y47,'Calculations - livestock '!$A$27:$B$35,2,FALSE)</f>
        <v>0.13572504957038997</v>
      </c>
      <c r="W47" s="55"/>
      <c r="Y47" s="55" t="s">
        <v>315</v>
      </c>
      <c r="Z47" s="55">
        <f>VLOOKUP($J$42,DefaultAFOLU!$D$269:$H$276,4,FALSE)</f>
        <v>0.28999999999999998</v>
      </c>
      <c r="AA47" s="55">
        <f>VLOOKUP($J$42,DefaultAFOLU!$D$269:$H$276,5,FALSE)</f>
        <v>0.21</v>
      </c>
    </row>
    <row r="48" spans="1:134">
      <c r="I48" s="55"/>
      <c r="J48" s="55"/>
      <c r="K48" s="55" t="str">
        <v>CADMNRANM</v>
      </c>
      <c r="L48" s="55"/>
      <c r="M48" s="55" t="str">
        <f t="shared" si="4"/>
        <v>CADMNRANM</v>
      </c>
      <c r="N48" s="55"/>
      <c r="O48" s="55"/>
      <c r="P48" s="55"/>
      <c r="Q48" s="55" t="str">
        <f>IF($I48&lt;&gt;"",SUMIFS(DefaultAFOLU!$G:$G,DefaultAFOLU!$C:$C,MNR!$I48,DefaultAFOLU!$B:$B,MNR!Q$40),"")</f>
        <v/>
      </c>
      <c r="R48" s="56">
        <f t="shared" si="5"/>
        <v>-1.6953868542041351E-3</v>
      </c>
      <c r="S48" s="56">
        <f t="shared" si="6"/>
        <v>-6.7433555494268314E-4</v>
      </c>
      <c r="T48" s="57"/>
      <c r="U48" s="55" t="str">
        <f>IF($I48&lt;&gt;"",SUMIFS(DefaultAFOLU!$G:$G,DefaultAFOLU!$C:$C,MNR!$I48,DefaultAFOLU!$B:$B,MNR!U$40),"")</f>
        <v/>
      </c>
      <c r="V48" s="64">
        <f>VLOOKUP(Y48,'Calculations - livestock '!$A$27:$B$35,2,FALSE)</f>
        <v>0.13572504957038997</v>
      </c>
      <c r="W48" s="55"/>
      <c r="Y48" s="55" t="s">
        <v>315</v>
      </c>
      <c r="Z48" s="55">
        <f>VLOOKUP($J$42,DefaultAFOLU!$D$269:$H$276,4,FALSE)</f>
        <v>0.28999999999999998</v>
      </c>
      <c r="AA48" s="55">
        <f>VLOOKUP($J$42,DefaultAFOLU!$D$269:$H$276,5,FALSE)</f>
        <v>0.21</v>
      </c>
    </row>
    <row r="49" spans="9:27">
      <c r="I49" s="55"/>
      <c r="J49" s="55"/>
      <c r="K49" s="55" t="str">
        <v>CADMNRADM</v>
      </c>
      <c r="L49" s="55"/>
      <c r="M49" s="55" t="str">
        <f t="shared" si="4"/>
        <v>CADMNRADM</v>
      </c>
      <c r="N49" s="55"/>
      <c r="O49" s="55"/>
      <c r="P49" s="55"/>
      <c r="Q49" s="55" t="str">
        <f>IF($I49&lt;&gt;"",SUMIFS(DefaultAFOLU!$G:$G,DefaultAFOLU!$C:$C,MNR!$I49,DefaultAFOLU!$B:$B,MNR!Q$40),"")</f>
        <v/>
      </c>
      <c r="R49" s="56">
        <f t="shared" si="5"/>
        <v>-3.3154231815547531E-3</v>
      </c>
      <c r="S49" s="56">
        <f t="shared" si="6"/>
        <v>-5.5969851060242706E-4</v>
      </c>
      <c r="T49" s="57"/>
      <c r="U49" s="55" t="str">
        <f>IF($I49&lt;&gt;"",SUMIFS(DefaultAFOLU!$G:$G,DefaultAFOLU!$C:$C,MNR!$I49,DefaultAFOLU!$B:$B,MNR!U$40),"")</f>
        <v/>
      </c>
      <c r="V49" s="64">
        <f>VLOOKUP(Y49,'Calculations - livestock '!$A$27:$B$35,2,FALSE)</f>
        <v>0.13572504957038997</v>
      </c>
      <c r="W49" s="55"/>
      <c r="Y49" s="55" t="s">
        <v>315</v>
      </c>
      <c r="Z49" s="55">
        <f>VLOOKUP($J$42,DefaultAFOLU!$D$269:$H$276,4,FALSE)</f>
        <v>0.28999999999999998</v>
      </c>
      <c r="AA49" s="55">
        <f>VLOOKUP($J$42,DefaultAFOLU!$D$269:$H$276,5,FALSE)</f>
        <v>0.21</v>
      </c>
    </row>
    <row r="50" spans="9:27">
      <c r="I50" s="55" t="str">
        <f>C43</f>
        <v>AFOMNRBGACANE0</v>
      </c>
      <c r="J50" s="55" t="s">
        <v>1740</v>
      </c>
      <c r="K50" s="55" t="str" cm="1">
        <f t="array" ref="K50:K57">_xlfn._xlws.FILTER($L$6:$L$37,$M$6:$M$37=MID($I$50,10,3)&amp;"MNR")</f>
        <v>CANMNRNNN</v>
      </c>
      <c r="L50" s="55" t="s">
        <v>1595</v>
      </c>
      <c r="M50" s="55" t="str">
        <f>K50</f>
        <v>CANMNRNNN</v>
      </c>
      <c r="N50" s="55">
        <v>1</v>
      </c>
      <c r="O50" s="55">
        <f>DefaultAFOLU!$G$21/DefaultAFOLU!$G$20</f>
        <v>57.408000000000001</v>
      </c>
      <c r="P50" s="55">
        <v>1</v>
      </c>
      <c r="Q50" s="55">
        <f>IF($I50&lt;&gt;"",SUMIFS(DefaultAFOLU!$G:$G,DefaultAFOLU!$C:$C,MNR!$I50,DefaultAFOLU!$B:$B,MNR!Q$40),"")</f>
        <v>25</v>
      </c>
      <c r="R50" s="56">
        <f t="shared" si="5"/>
        <v>-2.2433589776999767E-2</v>
      </c>
      <c r="S50" s="56">
        <f t="shared" si="6"/>
        <v>-1.0903009390324631E-3</v>
      </c>
      <c r="T50" s="57"/>
      <c r="U50" s="55">
        <f>IF($I50&lt;&gt;"",SUMIFS(DefaultAFOLU!$G:$G,DefaultAFOLU!$C:$C,MNR!$I50,DefaultAFOLU!$B:$B,MNR!U$40),"")</f>
        <v>1E-4</v>
      </c>
      <c r="V50" s="64">
        <f>VLOOKUP(Y50,'Calculations - livestock '!$A$27:$B$35,2,FALSE)</f>
        <v>0.15604190169218371</v>
      </c>
      <c r="W50" s="55">
        <f>Livestock!AC25*'Input data - Other'!$F$22*O50</f>
        <v>486.62755190400009</v>
      </c>
      <c r="Y50" s="55" t="s">
        <v>322</v>
      </c>
      <c r="Z50" s="55">
        <f>VLOOKUP($J$42,DefaultAFOLU!$D$269:$H$276,4,FALSE)</f>
        <v>0.28999999999999998</v>
      </c>
      <c r="AA50" s="55">
        <f>VLOOKUP($J$42,DefaultAFOLU!$D$269:$H$276,5,FALSE)</f>
        <v>0.21</v>
      </c>
    </row>
    <row r="51" spans="9:27">
      <c r="I51" s="55"/>
      <c r="J51" s="55"/>
      <c r="K51" s="55" t="str">
        <v>CANMNRANN</v>
      </c>
      <c r="L51" s="55"/>
      <c r="M51" s="55" t="str">
        <f>K51</f>
        <v>CANMNRANN</v>
      </c>
      <c r="N51" s="55"/>
      <c r="O51" s="55"/>
      <c r="P51" s="55"/>
      <c r="Q51" s="55" t="str">
        <f>IF($I51&lt;&gt;"",SUMIFS(DefaultAFOLU!$G:$G,DefaultAFOLU!$C:$C,MNR!$I51,DefaultAFOLU!$B:$B,MNR!Q$40),"")</f>
        <v/>
      </c>
      <c r="R51" s="56">
        <f t="shared" si="5"/>
        <v>-1.0095115399649893E-2</v>
      </c>
      <c r="S51" s="56">
        <f t="shared" si="6"/>
        <v>-6.4327755402915333E-4</v>
      </c>
      <c r="T51" s="57"/>
      <c r="U51" s="55" t="str">
        <f>IF($I51&lt;&gt;"",SUMIFS(DefaultAFOLU!$G:$G,DefaultAFOLU!$C:$C,MNR!$I51,DefaultAFOLU!$B:$B,MNR!U$40),"")</f>
        <v/>
      </c>
      <c r="V51" s="64">
        <f>VLOOKUP(Y51,'Calculations - livestock '!$A$27:$B$35,2,FALSE)</f>
        <v>0.15604190169218371</v>
      </c>
      <c r="W51" s="55"/>
      <c r="Y51" s="55" t="s">
        <v>322</v>
      </c>
      <c r="Z51" s="55">
        <f>VLOOKUP($J$42,DefaultAFOLU!$D$269:$H$276,4,FALSE)</f>
        <v>0.28999999999999998</v>
      </c>
      <c r="AA51" s="55">
        <f>VLOOKUP($J$42,DefaultAFOLU!$D$269:$H$276,5,FALSE)</f>
        <v>0.21</v>
      </c>
    </row>
    <row r="52" spans="9:27">
      <c r="I52" s="55"/>
      <c r="J52" s="55"/>
      <c r="K52" s="55" t="str">
        <v>CANMNRNDN</v>
      </c>
      <c r="L52" s="55"/>
      <c r="M52" s="55" t="str">
        <f t="shared" ref="M52:M73" si="7">K52</f>
        <v>CANMNRNDN</v>
      </c>
      <c r="N52" s="55"/>
      <c r="O52" s="55"/>
      <c r="P52" s="55"/>
      <c r="Q52" s="55" t="str">
        <f>IF($I52&lt;&gt;"",SUMIFS(DefaultAFOLU!$G:$G,DefaultAFOLU!$C:$C,MNR!$I52,DefaultAFOLU!$B:$B,MNR!Q$40),"")</f>
        <v/>
      </c>
      <c r="R52" s="56">
        <f t="shared" si="5"/>
        <v>-5.8327333420199398E-3</v>
      </c>
      <c r="S52" s="56">
        <f t="shared" si="6"/>
        <v>-9.0494977939694428E-4</v>
      </c>
      <c r="T52" s="57"/>
      <c r="U52" s="55" t="str">
        <f>IF($I52&lt;&gt;"",SUMIFS(DefaultAFOLU!$G:$G,DefaultAFOLU!$C:$C,MNR!$I52,DefaultAFOLU!$B:$B,MNR!U$40),"")</f>
        <v/>
      </c>
      <c r="V52" s="64">
        <f>VLOOKUP(Y52,'Calculations - livestock '!$A$27:$B$35,2,FALSE)</f>
        <v>0.15604190169218371</v>
      </c>
      <c r="W52" s="55"/>
      <c r="Y52" s="55" t="s">
        <v>322</v>
      </c>
      <c r="Z52" s="55">
        <f>VLOOKUP($J$42,DefaultAFOLU!$D$269:$H$276,4,FALSE)</f>
        <v>0.28999999999999998</v>
      </c>
      <c r="AA52" s="55">
        <f>VLOOKUP($J$42,DefaultAFOLU!$D$269:$H$276,5,FALSE)</f>
        <v>0.21</v>
      </c>
    </row>
    <row r="53" spans="9:27">
      <c r="I53" s="55"/>
      <c r="J53" s="55"/>
      <c r="K53" s="55" t="str">
        <v>CANMNRNNM</v>
      </c>
      <c r="L53" s="55"/>
      <c r="M53" s="55" t="str">
        <f t="shared" si="7"/>
        <v>CANMNRNNM</v>
      </c>
      <c r="N53" s="55"/>
      <c r="O53" s="55"/>
      <c r="P53" s="55"/>
      <c r="Q53" s="55" t="str">
        <f>IF($I53&lt;&gt;"",SUMIFS(DefaultAFOLU!$G:$G,DefaultAFOLU!$C:$C,MNR!$I53,DefaultAFOLU!$B:$B,MNR!Q$40),"")</f>
        <v/>
      </c>
      <c r="R53" s="56">
        <f t="shared" si="5"/>
        <v>-1.9741559003759797E-2</v>
      </c>
      <c r="S53" s="56">
        <f t="shared" si="6"/>
        <v>-1.0903009390324631E-3</v>
      </c>
      <c r="T53" s="57"/>
      <c r="U53" s="55" t="str">
        <f>IF($I53&lt;&gt;"",SUMIFS(DefaultAFOLU!$G:$G,DefaultAFOLU!$C:$C,MNR!$I53,DefaultAFOLU!$B:$B,MNR!U$40),"")</f>
        <v/>
      </c>
      <c r="V53" s="64">
        <f>VLOOKUP(Y53,'Calculations - livestock '!$A$27:$B$35,2,FALSE)</f>
        <v>0.15604190169218371</v>
      </c>
      <c r="W53" s="55"/>
      <c r="Y53" s="55" t="s">
        <v>322</v>
      </c>
      <c r="Z53" s="55">
        <f>VLOOKUP($J$42,DefaultAFOLU!$D$269:$H$276,4,FALSE)</f>
        <v>0.28999999999999998</v>
      </c>
      <c r="AA53" s="55">
        <f>VLOOKUP($J$42,DefaultAFOLU!$D$269:$H$276,5,FALSE)</f>
        <v>0.21</v>
      </c>
    </row>
    <row r="54" spans="9:27">
      <c r="I54" s="55"/>
      <c r="J54" s="55"/>
      <c r="K54" s="55" t="str">
        <v>CANMNRADN</v>
      </c>
      <c r="L54" s="55"/>
      <c r="M54" s="55" t="str">
        <f t="shared" si="7"/>
        <v>CANMNRADN</v>
      </c>
      <c r="N54" s="55"/>
      <c r="O54" s="55"/>
      <c r="P54" s="55"/>
      <c r="Q54" s="55" t="str">
        <f>IF($I54&lt;&gt;"",SUMIFS(DefaultAFOLU!$G:$G,DefaultAFOLU!$C:$C,MNR!$I54,DefaultAFOLU!$B:$B,MNR!Q$40),"")</f>
        <v/>
      </c>
      <c r="R54" s="56">
        <f t="shared" si="5"/>
        <v>-2.624730003908973E-3</v>
      </c>
      <c r="S54" s="56">
        <f t="shared" si="6"/>
        <v>-5.3392036984419727E-4</v>
      </c>
      <c r="T54" s="57"/>
      <c r="U54" s="55" t="str">
        <f>IF($I54&lt;&gt;"",SUMIFS(DefaultAFOLU!$G:$G,DefaultAFOLU!$C:$C,MNR!$I54,DefaultAFOLU!$B:$B,MNR!U$40),"")</f>
        <v/>
      </c>
      <c r="V54" s="64">
        <f>VLOOKUP(Y54,'Calculations - livestock '!$A$27:$B$35,2,FALSE)</f>
        <v>0.15604190169218371</v>
      </c>
      <c r="W54" s="55"/>
      <c r="Y54" s="55" t="s">
        <v>322</v>
      </c>
      <c r="Z54" s="55">
        <f>VLOOKUP($J$42,DefaultAFOLU!$D$269:$H$276,4,FALSE)</f>
        <v>0.28999999999999998</v>
      </c>
      <c r="AA54" s="55">
        <f>VLOOKUP($J$42,DefaultAFOLU!$D$269:$H$276,5,FALSE)</f>
        <v>0.21</v>
      </c>
    </row>
    <row r="55" spans="9:27">
      <c r="I55" s="55"/>
      <c r="J55" s="55"/>
      <c r="K55" s="55" t="str">
        <v>CANMNRNDM</v>
      </c>
      <c r="L55" s="55"/>
      <c r="M55" s="55" t="str">
        <f t="shared" si="7"/>
        <v>CANMNRNDM</v>
      </c>
      <c r="N55" s="55"/>
      <c r="O55" s="55"/>
      <c r="P55" s="55"/>
      <c r="Q55" s="55" t="str">
        <f>IF($I55&lt;&gt;"",SUMIFS(DefaultAFOLU!$G:$G,DefaultAFOLU!$C:$C,MNR!$I55,DefaultAFOLU!$B:$B,MNR!Q$40),"")</f>
        <v/>
      </c>
      <c r="R55" s="56">
        <f t="shared" si="5"/>
        <v>-5.1328053409775472E-3</v>
      </c>
      <c r="S55" s="56">
        <f t="shared" si="6"/>
        <v>-9.0494977939694428E-4</v>
      </c>
      <c r="T55" s="57"/>
      <c r="U55" s="55" t="str">
        <f>IF($I55&lt;&gt;"",SUMIFS(DefaultAFOLU!$G:$G,DefaultAFOLU!$C:$C,MNR!$I55,DefaultAFOLU!$B:$B,MNR!U$40),"")</f>
        <v/>
      </c>
      <c r="V55" s="64">
        <f>VLOOKUP(Y55,'Calculations - livestock '!$A$27:$B$35,2,FALSE)</f>
        <v>0.15604190169218371</v>
      </c>
      <c r="W55" s="55"/>
      <c r="Y55" s="55" t="s">
        <v>322</v>
      </c>
      <c r="Z55" s="55">
        <f>VLOOKUP($J$42,DefaultAFOLU!$D$269:$H$276,4,FALSE)</f>
        <v>0.28999999999999998</v>
      </c>
      <c r="AA55" s="55">
        <f>VLOOKUP($J$42,DefaultAFOLU!$D$269:$H$276,5,FALSE)</f>
        <v>0.21</v>
      </c>
    </row>
    <row r="56" spans="9:27">
      <c r="I56" s="55"/>
      <c r="J56" s="55"/>
      <c r="K56" s="55" t="str">
        <v>CANMNRANM</v>
      </c>
      <c r="L56" s="55"/>
      <c r="M56" s="55" t="str">
        <f t="shared" si="7"/>
        <v>CANMNRANM</v>
      </c>
      <c r="N56" s="55"/>
      <c r="O56" s="55"/>
      <c r="P56" s="55"/>
      <c r="Q56" s="55" t="str">
        <f>IF($I56&lt;&gt;"",SUMIFS(DefaultAFOLU!$G:$G,DefaultAFOLU!$C:$C,MNR!$I56,DefaultAFOLU!$B:$B,MNR!Q$40),"")</f>
        <v/>
      </c>
      <c r="R56" s="56">
        <f t="shared" si="5"/>
        <v>-1.1811285017590374E-3</v>
      </c>
      <c r="S56" s="56">
        <f t="shared" si="6"/>
        <v>-6.4327755402915333E-4</v>
      </c>
      <c r="T56" s="57"/>
      <c r="U56" s="55" t="str">
        <f>IF($I56&lt;&gt;"",SUMIFS(DefaultAFOLU!$G:$G,DefaultAFOLU!$C:$C,MNR!$I56,DefaultAFOLU!$B:$B,MNR!U$40),"")</f>
        <v/>
      </c>
      <c r="V56" s="64">
        <f>VLOOKUP(Y56,'Calculations - livestock '!$A$27:$B$35,2,FALSE)</f>
        <v>0.15604190169218371</v>
      </c>
      <c r="W56" s="55"/>
      <c r="Y56" s="55" t="s">
        <v>322</v>
      </c>
      <c r="Z56" s="55">
        <f>VLOOKUP($J$42,DefaultAFOLU!$D$269:$H$276,4,FALSE)</f>
        <v>0.28999999999999998</v>
      </c>
      <c r="AA56" s="55">
        <f>VLOOKUP($J$42,DefaultAFOLU!$D$269:$H$276,5,FALSE)</f>
        <v>0.21</v>
      </c>
    </row>
    <row r="57" spans="9:27">
      <c r="I57" s="55"/>
      <c r="J57" s="55"/>
      <c r="K57" s="55" t="str">
        <v>CANMNRADM</v>
      </c>
      <c r="L57" s="55"/>
      <c r="M57" s="55" t="str">
        <f t="shared" si="7"/>
        <v>CANMNRADM</v>
      </c>
      <c r="N57" s="55"/>
      <c r="O57" s="55"/>
      <c r="P57" s="55"/>
      <c r="Q57" s="55" t="str">
        <f>IF($I57&lt;&gt;"",SUMIFS(DefaultAFOLU!$G:$G,DefaultAFOLU!$C:$C,MNR!$I57,DefaultAFOLU!$B:$B,MNR!Q$40),"")</f>
        <v/>
      </c>
      <c r="R57" s="56">
        <f t="shared" si="5"/>
        <v>-2.3097624034398947E-3</v>
      </c>
      <c r="S57" s="56">
        <f t="shared" si="6"/>
        <v>-5.3392036984419727E-4</v>
      </c>
      <c r="T57" s="57"/>
      <c r="U57" s="55" t="str">
        <f>IF($I57&lt;&gt;"",SUMIFS(DefaultAFOLU!$G:$G,DefaultAFOLU!$C:$C,MNR!$I57,DefaultAFOLU!$B:$B,MNR!U$40),"")</f>
        <v/>
      </c>
      <c r="V57" s="64">
        <f>VLOOKUP(Y57,'Calculations - livestock '!$A$27:$B$35,2,FALSE)</f>
        <v>0.15604190169218371</v>
      </c>
      <c r="W57" s="55"/>
      <c r="Y57" s="55" t="s">
        <v>322</v>
      </c>
      <c r="Z57" s="55">
        <f>VLOOKUP($J$42,DefaultAFOLU!$D$269:$H$276,4,FALSE)</f>
        <v>0.28999999999999998</v>
      </c>
      <c r="AA57" s="55">
        <f>VLOOKUP($J$42,DefaultAFOLU!$D$269:$H$276,5,FALSE)</f>
        <v>0.21</v>
      </c>
    </row>
    <row r="58" spans="9:27">
      <c r="I58" s="55" t="str">
        <f>C44</f>
        <v>AFOMNRBGASWBE0</v>
      </c>
      <c r="J58" s="55" t="s">
        <v>1740</v>
      </c>
      <c r="K58" s="55" t="str" cm="1">
        <f t="array" ref="K58:K65">_xlfn._xlws.FILTER($L$6:$L$37,$M$6:$M$37=MID($I$58,10,3)&amp;"MNR")</f>
        <v>SWBMNRNNN</v>
      </c>
      <c r="L58" s="55" t="s">
        <v>1595</v>
      </c>
      <c r="M58" s="55" t="str">
        <f>K58</f>
        <v>SWBMNRNNN</v>
      </c>
      <c r="N58" s="55">
        <v>1</v>
      </c>
      <c r="O58" s="55">
        <f>DefaultAFOLU!$G$21/DefaultAFOLU!$G$20</f>
        <v>57.408000000000001</v>
      </c>
      <c r="P58" s="55">
        <v>1</v>
      </c>
      <c r="Q58" s="55">
        <f>IF($I58&lt;&gt;"",SUMIFS(DefaultAFOLU!$G:$G,DefaultAFOLU!$C:$C,MNR!$I58,DefaultAFOLU!$B:$B,MNR!Q$40),"")</f>
        <v>25</v>
      </c>
      <c r="R58" s="56">
        <f t="shared" si="5"/>
        <v>-7.2246697628154929E-2</v>
      </c>
      <c r="S58" s="56">
        <f t="shared" si="6"/>
        <v>-1.4037555591893838E-3</v>
      </c>
      <c r="T58" s="57"/>
      <c r="U58" s="55">
        <f>IF($I58&lt;&gt;"",SUMIFS(DefaultAFOLU!$G:$G,DefaultAFOLU!$C:$C,MNR!$I58,DefaultAFOLU!$B:$B,MNR!U$40),"")</f>
        <v>1E-4</v>
      </c>
      <c r="V58" s="64">
        <f>VLOOKUP(Y58,'Calculations - livestock '!$A$27:$B$35,2,FALSE)</f>
        <v>0.14726643598615918</v>
      </c>
      <c r="W58" s="55">
        <f>Livestock!AC32*'Input data - Other'!$F$22*O58</f>
        <v>29.371513672800003</v>
      </c>
      <c r="Y58" s="55" t="s">
        <v>351</v>
      </c>
      <c r="Z58" s="55">
        <f>VLOOKUP($J$42,DefaultAFOLU!$D$269:$H$276,4,FALSE)</f>
        <v>0.28999999999999998</v>
      </c>
      <c r="AA58" s="55">
        <f>VLOOKUP($J$42,DefaultAFOLU!$D$269:$H$276,5,FALSE)</f>
        <v>0.21</v>
      </c>
    </row>
    <row r="59" spans="9:27">
      <c r="I59" s="55"/>
      <c r="J59" s="55"/>
      <c r="K59" s="55" t="str">
        <v>SWBMNRANN</v>
      </c>
      <c r="L59" s="55"/>
      <c r="M59" s="55" t="str">
        <f>K59</f>
        <v>SWBMNRANN</v>
      </c>
      <c r="N59" s="55"/>
      <c r="O59" s="55"/>
      <c r="P59" s="55"/>
      <c r="Q59" s="55" t="str">
        <f>IF($I59&lt;&gt;"",SUMIFS(DefaultAFOLU!$G:$G,DefaultAFOLU!$C:$C,MNR!$I59,DefaultAFOLU!$B:$B,MNR!Q$40),"")</f>
        <v/>
      </c>
      <c r="R59" s="56">
        <f t="shared" si="5"/>
        <v>-3.2511013932669718E-2</v>
      </c>
      <c r="S59" s="56">
        <f t="shared" si="6"/>
        <v>-8.2821577992173666E-4</v>
      </c>
      <c r="T59" s="57"/>
      <c r="U59" s="55" t="str">
        <f>IF($I59&lt;&gt;"",SUMIFS(DefaultAFOLU!$G:$G,DefaultAFOLU!$C:$C,MNR!$I59,DefaultAFOLU!$B:$B,MNR!U$40),"")</f>
        <v/>
      </c>
      <c r="V59" s="64">
        <f>VLOOKUP(Y59,'Calculations - livestock '!$A$27:$B$35,2,FALSE)</f>
        <v>0.14726643598615918</v>
      </c>
      <c r="W59" s="55"/>
      <c r="Y59" s="55" t="s">
        <v>351</v>
      </c>
      <c r="Z59" s="55">
        <f>VLOOKUP($J$42,DefaultAFOLU!$D$269:$H$276,4,FALSE)</f>
        <v>0.28999999999999998</v>
      </c>
      <c r="AA59" s="55">
        <f>VLOOKUP($J$42,DefaultAFOLU!$D$269:$H$276,5,FALSE)</f>
        <v>0.21</v>
      </c>
    </row>
    <row r="60" spans="9:27">
      <c r="I60" s="55"/>
      <c r="J60" s="55"/>
      <c r="K60" s="55" t="str">
        <v>SWBMNRNDN</v>
      </c>
      <c r="L60" s="55"/>
      <c r="M60" s="55" t="str">
        <f t="shared" si="7"/>
        <v>SWBMNRNDN</v>
      </c>
      <c r="N60" s="55"/>
      <c r="O60" s="55"/>
      <c r="P60" s="55"/>
      <c r="Q60" s="55" t="str">
        <f>IF($I60&lt;&gt;"",SUMIFS(DefaultAFOLU!$G:$G,DefaultAFOLU!$C:$C,MNR!$I60,DefaultAFOLU!$B:$B,MNR!Q$40),"")</f>
        <v/>
      </c>
      <c r="R60" s="56">
        <f t="shared" si="5"/>
        <v>-1.8784141383320282E-2</v>
      </c>
      <c r="S60" s="56">
        <f t="shared" si="6"/>
        <v>-1.1651171141271884E-3</v>
      </c>
      <c r="T60" s="57"/>
      <c r="U60" s="55" t="str">
        <f>IF($I60&lt;&gt;"",SUMIFS(DefaultAFOLU!$G:$G,DefaultAFOLU!$C:$C,MNR!$I60,DefaultAFOLU!$B:$B,MNR!U$40),"")</f>
        <v/>
      </c>
      <c r="V60" s="64">
        <f>VLOOKUP(Y60,'Calculations - livestock '!$A$27:$B$35,2,FALSE)</f>
        <v>0.14726643598615918</v>
      </c>
      <c r="W60" s="55"/>
      <c r="Y60" s="55" t="s">
        <v>351</v>
      </c>
      <c r="Z60" s="55">
        <f>VLOOKUP($J$42,DefaultAFOLU!$D$269:$H$276,4,FALSE)</f>
        <v>0.28999999999999998</v>
      </c>
      <c r="AA60" s="55">
        <f>VLOOKUP($J$42,DefaultAFOLU!$D$269:$H$276,5,FALSE)</f>
        <v>0.21</v>
      </c>
    </row>
    <row r="61" spans="9:27">
      <c r="I61" s="55"/>
      <c r="J61" s="55"/>
      <c r="K61" s="55" t="str">
        <v>SWBMNRNNM</v>
      </c>
      <c r="L61" s="55"/>
      <c r="M61" s="55" t="str">
        <f t="shared" si="7"/>
        <v>SWBMNRNNM</v>
      </c>
      <c r="N61" s="55"/>
      <c r="O61" s="55"/>
      <c r="P61" s="55"/>
      <c r="Q61" s="55" t="str">
        <f>IF($I61&lt;&gt;"",SUMIFS(DefaultAFOLU!$G:$G,DefaultAFOLU!$C:$C,MNR!$I61,DefaultAFOLU!$B:$B,MNR!Q$40),"")</f>
        <v/>
      </c>
      <c r="R61" s="56">
        <f t="shared" si="5"/>
        <v>-6.3577093912776342E-2</v>
      </c>
      <c r="S61" s="56">
        <f t="shared" si="6"/>
        <v>-1.4037555591893838E-3</v>
      </c>
      <c r="T61" s="57"/>
      <c r="U61" s="55" t="str">
        <f>IF($I61&lt;&gt;"",SUMIFS(DefaultAFOLU!$G:$G,DefaultAFOLU!$C:$C,MNR!$I61,DefaultAFOLU!$B:$B,MNR!U$40),"")</f>
        <v/>
      </c>
      <c r="V61" s="64">
        <f>VLOOKUP(Y61,'Calculations - livestock '!$A$27:$B$35,2,FALSE)</f>
        <v>0.14726643598615918</v>
      </c>
      <c r="W61" s="55"/>
      <c r="Y61" s="55" t="s">
        <v>351</v>
      </c>
      <c r="Z61" s="55">
        <f>VLOOKUP($J$42,DefaultAFOLU!$D$269:$H$276,4,FALSE)</f>
        <v>0.28999999999999998</v>
      </c>
      <c r="AA61" s="55">
        <f>VLOOKUP($J$42,DefaultAFOLU!$D$269:$H$276,5,FALSE)</f>
        <v>0.21</v>
      </c>
    </row>
    <row r="62" spans="9:27">
      <c r="I62" s="55"/>
      <c r="J62" s="55"/>
      <c r="K62" s="55" t="str">
        <v>SWBMNRADN</v>
      </c>
      <c r="L62" s="55"/>
      <c r="M62" s="55" t="str">
        <f t="shared" si="7"/>
        <v>SWBMNRADN</v>
      </c>
      <c r="N62" s="55"/>
      <c r="O62" s="55"/>
      <c r="P62" s="55"/>
      <c r="Q62" s="55" t="str">
        <f>IF($I62&lt;&gt;"",SUMIFS(DefaultAFOLU!$G:$G,DefaultAFOLU!$C:$C,MNR!$I62,DefaultAFOLU!$B:$B,MNR!Q$40),"")</f>
        <v/>
      </c>
      <c r="R62" s="56">
        <f t="shared" si="5"/>
        <v>-8.4528636224941271E-3</v>
      </c>
      <c r="S62" s="56">
        <f t="shared" si="6"/>
        <v>-6.8741909733504138E-4</v>
      </c>
      <c r="T62" s="57"/>
      <c r="U62" s="55" t="str">
        <f>IF($I62&lt;&gt;"",SUMIFS(DefaultAFOLU!$G:$G,DefaultAFOLU!$C:$C,MNR!$I62,DefaultAFOLU!$B:$B,MNR!U$40),"")</f>
        <v/>
      </c>
      <c r="V62" s="64">
        <f>VLOOKUP(Y62,'Calculations - livestock '!$A$27:$B$35,2,FALSE)</f>
        <v>0.14726643598615918</v>
      </c>
      <c r="W62" s="55"/>
      <c r="Y62" s="55" t="s">
        <v>351</v>
      </c>
      <c r="Z62" s="55">
        <f>VLOOKUP($J$42,DefaultAFOLU!$D$269:$H$276,4,FALSE)</f>
        <v>0.28999999999999998</v>
      </c>
      <c r="AA62" s="55">
        <f>VLOOKUP($J$42,DefaultAFOLU!$D$269:$H$276,5,FALSE)</f>
        <v>0.21</v>
      </c>
    </row>
    <row r="63" spans="9:27">
      <c r="I63" s="55"/>
      <c r="J63" s="55"/>
      <c r="K63" s="55" t="str">
        <v>SWBMNRNDM</v>
      </c>
      <c r="L63" s="55"/>
      <c r="M63" s="55" t="str">
        <f t="shared" si="7"/>
        <v>SWBMNRNDM</v>
      </c>
      <c r="N63" s="55"/>
      <c r="O63" s="55"/>
      <c r="P63" s="55"/>
      <c r="Q63" s="55" t="str">
        <f>IF($I63&lt;&gt;"",SUMIFS(DefaultAFOLU!$G:$G,DefaultAFOLU!$C:$C,MNR!$I63,DefaultAFOLU!$B:$B,MNR!Q$40),"")</f>
        <v/>
      </c>
      <c r="R63" s="56">
        <f t="shared" si="5"/>
        <v>-1.6530044417321848E-2</v>
      </c>
      <c r="S63" s="56">
        <f t="shared" si="6"/>
        <v>-1.1651171141271884E-3</v>
      </c>
      <c r="T63" s="57"/>
      <c r="U63" s="55" t="str">
        <f>IF($I63&lt;&gt;"",SUMIFS(DefaultAFOLU!$G:$G,DefaultAFOLU!$C:$C,MNR!$I63,DefaultAFOLU!$B:$B,MNR!U$40),"")</f>
        <v/>
      </c>
      <c r="V63" s="64">
        <f>VLOOKUP(Y63,'Calculations - livestock '!$A$27:$B$35,2,FALSE)</f>
        <v>0.14726643598615918</v>
      </c>
      <c r="W63" s="55"/>
      <c r="Y63" s="55" t="s">
        <v>351</v>
      </c>
      <c r="Z63" s="55">
        <f>VLOOKUP($J$42,DefaultAFOLU!$D$269:$H$276,4,FALSE)</f>
        <v>0.28999999999999998</v>
      </c>
      <c r="AA63" s="55">
        <f>VLOOKUP($J$42,DefaultAFOLU!$D$269:$H$276,5,FALSE)</f>
        <v>0.21</v>
      </c>
    </row>
    <row r="64" spans="9:27">
      <c r="I64" s="55"/>
      <c r="J64" s="55"/>
      <c r="K64" s="55" t="str">
        <v>SWBMNRANM</v>
      </c>
      <c r="L64" s="55"/>
      <c r="M64" s="55" t="str">
        <f t="shared" si="7"/>
        <v>SWBMNRANM</v>
      </c>
      <c r="N64" s="55"/>
      <c r="O64" s="55"/>
      <c r="P64" s="55"/>
      <c r="Q64" s="55" t="str">
        <f>IF($I64&lt;&gt;"",SUMIFS(DefaultAFOLU!$G:$G,DefaultAFOLU!$C:$C,MNR!$I64,DefaultAFOLU!$B:$B,MNR!Q$40),"")</f>
        <v/>
      </c>
      <c r="R64" s="56">
        <f t="shared" si="5"/>
        <v>-3.8037886301223551E-3</v>
      </c>
      <c r="S64" s="56">
        <f t="shared" si="6"/>
        <v>-8.2821577992173666E-4</v>
      </c>
      <c r="T64" s="57"/>
      <c r="U64" s="55" t="str">
        <f>IF($I64&lt;&gt;"",SUMIFS(DefaultAFOLU!$G:$G,DefaultAFOLU!$C:$C,MNR!$I64,DefaultAFOLU!$B:$B,MNR!U$40),"")</f>
        <v/>
      </c>
      <c r="V64" s="64">
        <f>VLOOKUP(Y64,'Calculations - livestock '!$A$27:$B$35,2,FALSE)</f>
        <v>0.14726643598615918</v>
      </c>
      <c r="W64" s="55"/>
      <c r="Y64" s="55" t="s">
        <v>351</v>
      </c>
      <c r="Z64" s="55">
        <f>VLOOKUP($J$42,DefaultAFOLU!$D$269:$H$276,4,FALSE)</f>
        <v>0.28999999999999998</v>
      </c>
      <c r="AA64" s="55">
        <f>VLOOKUP($J$42,DefaultAFOLU!$D$269:$H$276,5,FALSE)</f>
        <v>0.21</v>
      </c>
    </row>
    <row r="65" spans="2:29">
      <c r="I65" s="55"/>
      <c r="J65" s="55"/>
      <c r="K65" s="55" t="str">
        <v>SWBMNRADM</v>
      </c>
      <c r="L65" s="55"/>
      <c r="M65" s="55" t="str">
        <f t="shared" si="7"/>
        <v>SWBMNRADM</v>
      </c>
      <c r="N65" s="55"/>
      <c r="O65" s="55"/>
      <c r="P65" s="55"/>
      <c r="Q65" s="55" t="str">
        <f>IF($I65&lt;&gt;"",SUMIFS(DefaultAFOLU!$G:$G,DefaultAFOLU!$C:$C,MNR!$I65,DefaultAFOLU!$B:$B,MNR!Q$40),"")</f>
        <v/>
      </c>
      <c r="R65" s="56">
        <f t="shared" si="5"/>
        <v>-7.438519987794827E-3</v>
      </c>
      <c r="S65" s="56">
        <f t="shared" si="6"/>
        <v>-6.8741909733504138E-4</v>
      </c>
      <c r="T65" s="57"/>
      <c r="U65" s="55" t="str">
        <f>IF($I65&lt;&gt;"",SUMIFS(DefaultAFOLU!$G:$G,DefaultAFOLU!$C:$C,MNR!$I65,DefaultAFOLU!$B:$B,MNR!U$40),"")</f>
        <v/>
      </c>
      <c r="V65" s="64">
        <f>VLOOKUP(Y65,'Calculations - livestock '!$A$27:$B$35,2,FALSE)</f>
        <v>0.14726643598615918</v>
      </c>
      <c r="W65" s="55"/>
      <c r="Y65" s="55" t="s">
        <v>351</v>
      </c>
      <c r="Z65" s="55">
        <f>VLOOKUP($J$42,DefaultAFOLU!$D$269:$H$276,4,FALSE)</f>
        <v>0.28999999999999998</v>
      </c>
      <c r="AA65" s="55">
        <f>VLOOKUP($J$42,DefaultAFOLU!$D$269:$H$276,5,FALSE)</f>
        <v>0.21</v>
      </c>
    </row>
    <row r="66" spans="2:29">
      <c r="I66" s="55" t="str">
        <f>C45</f>
        <v>AFOMNRBGASWME0</v>
      </c>
      <c r="J66" s="55" t="s">
        <v>1740</v>
      </c>
      <c r="K66" s="55" t="str" cm="1">
        <f t="array" ref="K66:K73">_xlfn._xlws.FILTER($L$6:$L$37,$M$6:$M$37=MID($I$66,10,3)&amp;"MNR")</f>
        <v>SWMMNRNNN</v>
      </c>
      <c r="L66" s="55" t="s">
        <v>1595</v>
      </c>
      <c r="M66" s="55" t="str">
        <f t="shared" si="7"/>
        <v>SWMMNRNNN</v>
      </c>
      <c r="N66" s="55">
        <v>1</v>
      </c>
      <c r="O66" s="55">
        <f>DefaultAFOLU!$G$21/DefaultAFOLU!$G$20</f>
        <v>57.408000000000001</v>
      </c>
      <c r="P66" s="55">
        <v>1</v>
      </c>
      <c r="Q66" s="55">
        <f>IF($I66&lt;&gt;"",SUMIFS(DefaultAFOLU!$G:$G,DefaultAFOLU!$C:$C,MNR!$I66,DefaultAFOLU!$B:$B,MNR!Q$40),"")</f>
        <v>25</v>
      </c>
      <c r="R66" s="56">
        <f t="shared" si="5"/>
        <v>-0.11746899953530797</v>
      </c>
      <c r="S66" s="56">
        <f t="shared" si="6"/>
        <v>-1.0510761330372802E-3</v>
      </c>
      <c r="T66" s="57"/>
      <c r="U66" s="55">
        <f>IF($I66&lt;&gt;"",SUMIFS(DefaultAFOLU!$G:$G,DefaultAFOLU!$C:$C,MNR!$I66,DefaultAFOLU!$B:$B,MNR!U$40),"")</f>
        <v>1E-4</v>
      </c>
      <c r="V66" s="64">
        <f>VLOOKUP(Y66,'Calculations - livestock '!$A$27:$B$35,2,FALSE)</f>
        <v>0.14366244725738397</v>
      </c>
      <c r="W66" s="55">
        <f>Livestock!AC34*'Input data - Other'!$F$22*O66</f>
        <v>108.39003229080001</v>
      </c>
      <c r="Y66" s="55" t="s">
        <v>357</v>
      </c>
      <c r="Z66" s="55">
        <f>VLOOKUP($J$42,DefaultAFOLU!$D$269:$H$276,4,FALSE)</f>
        <v>0.28999999999999998</v>
      </c>
      <c r="AA66" s="55">
        <f>VLOOKUP($J$42,DefaultAFOLU!$D$269:$H$276,5,FALSE)</f>
        <v>0.21</v>
      </c>
    </row>
    <row r="67" spans="2:29">
      <c r="I67" s="55"/>
      <c r="J67" s="55"/>
      <c r="K67" s="55" t="str">
        <v>SWMMNRANN</v>
      </c>
      <c r="L67" s="55"/>
      <c r="M67" s="55" t="str">
        <f t="shared" si="7"/>
        <v>SWMMNRANN</v>
      </c>
      <c r="N67" s="55"/>
      <c r="O67" s="55"/>
      <c r="P67" s="55"/>
      <c r="Q67" s="55" t="str">
        <f>IF($I67&lt;&gt;"",SUMIFS(DefaultAFOLU!$G:$G,DefaultAFOLU!$C:$C,MNR!$I67,DefaultAFOLU!$B:$B,MNR!Q$40),"")</f>
        <v/>
      </c>
      <c r="R67" s="56">
        <f t="shared" si="5"/>
        <v>-5.2861049790888584E-2</v>
      </c>
      <c r="S67" s="56">
        <f t="shared" si="6"/>
        <v>-6.201349184919954E-4</v>
      </c>
      <c r="T67" s="57"/>
      <c r="U67" s="55" t="str">
        <f>IF($I67&lt;&gt;"",SUMIFS(DefaultAFOLU!$G:$G,DefaultAFOLU!$C:$C,MNR!$I67,DefaultAFOLU!$B:$B,MNR!U$40),"")</f>
        <v/>
      </c>
      <c r="V67" s="64">
        <f>VLOOKUP(Y67,'Calculations - livestock '!$A$27:$B$35,2,FALSE)</f>
        <v>0.14366244725738397</v>
      </c>
      <c r="W67" s="55"/>
      <c r="Y67" s="55" t="s">
        <v>357</v>
      </c>
      <c r="Z67" s="55">
        <f>VLOOKUP($J$42,DefaultAFOLU!$D$269:$H$276,4,FALSE)</f>
        <v>0.28999999999999998</v>
      </c>
      <c r="AA67" s="55">
        <f>VLOOKUP($J$42,DefaultAFOLU!$D$269:$H$276,5,FALSE)</f>
        <v>0.21</v>
      </c>
    </row>
    <row r="68" spans="2:29">
      <c r="I68" s="55"/>
      <c r="J68" s="55"/>
      <c r="K68" s="55" t="str">
        <v>SWMMNRNDN</v>
      </c>
      <c r="L68" s="55"/>
      <c r="M68" s="55" t="str">
        <f t="shared" si="7"/>
        <v>SWMMNRNDN</v>
      </c>
      <c r="N68" s="55"/>
      <c r="O68" s="55"/>
      <c r="P68" s="55"/>
      <c r="Q68" s="55" t="str">
        <f>IF($I68&lt;&gt;"",SUMIFS(DefaultAFOLU!$G:$G,DefaultAFOLU!$C:$C,MNR!$I68,DefaultAFOLU!$B:$B,MNR!Q$40),"")</f>
        <v/>
      </c>
      <c r="R68" s="56">
        <f t="shared" si="5"/>
        <v>-3.054193987918007E-2</v>
      </c>
      <c r="S68" s="56">
        <f t="shared" si="6"/>
        <v>-8.7239319042094253E-4</v>
      </c>
      <c r="T68" s="57"/>
      <c r="U68" s="55" t="str">
        <f>IF($I68&lt;&gt;"",SUMIFS(DefaultAFOLU!$G:$G,DefaultAFOLU!$C:$C,MNR!$I68,DefaultAFOLU!$B:$B,MNR!U$40),"")</f>
        <v/>
      </c>
      <c r="V68" s="64">
        <f>VLOOKUP(Y68,'Calculations - livestock '!$A$27:$B$35,2,FALSE)</f>
        <v>0.14366244725738397</v>
      </c>
      <c r="W68" s="55"/>
      <c r="Y68" s="55" t="s">
        <v>357</v>
      </c>
      <c r="Z68" s="55">
        <f>VLOOKUP($J$42,DefaultAFOLU!$D$269:$H$276,4,FALSE)</f>
        <v>0.28999999999999998</v>
      </c>
      <c r="AA68" s="55">
        <f>VLOOKUP($J$42,DefaultAFOLU!$D$269:$H$276,5,FALSE)</f>
        <v>0.21</v>
      </c>
    </row>
    <row r="69" spans="2:29">
      <c r="I69" s="55"/>
      <c r="J69" s="55"/>
      <c r="K69" s="55" t="str">
        <v>SWMMNRNNM</v>
      </c>
      <c r="L69" s="55"/>
      <c r="M69" s="55" t="str">
        <f t="shared" si="7"/>
        <v>SWMMNRNNM</v>
      </c>
      <c r="N69" s="55"/>
      <c r="O69" s="55"/>
      <c r="P69" s="55"/>
      <c r="Q69" s="55" t="str">
        <f>IF($I69&lt;&gt;"",SUMIFS(DefaultAFOLU!$G:$G,DefaultAFOLU!$C:$C,MNR!$I69,DefaultAFOLU!$B:$B,MNR!Q$40),"")</f>
        <v/>
      </c>
      <c r="R69" s="56">
        <f t="shared" si="5"/>
        <v>-0.10337271959107101</v>
      </c>
      <c r="S69" s="56">
        <f t="shared" si="6"/>
        <v>-1.0510761330372802E-3</v>
      </c>
      <c r="T69" s="57"/>
      <c r="U69" s="55" t="str">
        <f>IF($I69&lt;&gt;"",SUMIFS(DefaultAFOLU!$G:$G,DefaultAFOLU!$C:$C,MNR!$I69,DefaultAFOLU!$B:$B,MNR!U$40),"")</f>
        <v/>
      </c>
      <c r="V69" s="64">
        <f>VLOOKUP(Y69,'Calculations - livestock '!$A$27:$B$35,2,FALSE)</f>
        <v>0.14366244725738397</v>
      </c>
      <c r="W69" s="55"/>
      <c r="Y69" s="55" t="s">
        <v>357</v>
      </c>
      <c r="Z69" s="55">
        <f>VLOOKUP($J$42,DefaultAFOLU!$D$269:$H$276,4,FALSE)</f>
        <v>0.28999999999999998</v>
      </c>
      <c r="AA69" s="55">
        <f>VLOOKUP($J$42,DefaultAFOLU!$D$269:$H$276,5,FALSE)</f>
        <v>0.21</v>
      </c>
    </row>
    <row r="70" spans="2:29">
      <c r="I70" s="55"/>
      <c r="J70" s="55"/>
      <c r="K70" s="55" t="str">
        <v>SWMMNRADN</v>
      </c>
      <c r="L70" s="55"/>
      <c r="M70" s="55" t="str">
        <f t="shared" si="7"/>
        <v>SWMMNRADN</v>
      </c>
      <c r="N70" s="55"/>
      <c r="O70" s="55"/>
      <c r="P70" s="55"/>
      <c r="Q70" s="55" t="str">
        <f>IF($I70&lt;&gt;"",SUMIFS(DefaultAFOLU!$G:$G,DefaultAFOLU!$C:$C,MNR!$I70,DefaultAFOLU!$B:$B,MNR!Q$40),"")</f>
        <v/>
      </c>
      <c r="R70" s="56">
        <f t="shared" si="5"/>
        <v>-1.3743872945631031E-2</v>
      </c>
      <c r="S70" s="56">
        <f t="shared" si="6"/>
        <v>-5.1471198234835614E-4</v>
      </c>
      <c r="T70" s="57"/>
      <c r="U70" s="55" t="str">
        <f>IF($I70&lt;&gt;"",SUMIFS(DefaultAFOLU!$G:$G,DefaultAFOLU!$C:$C,MNR!$I70,DefaultAFOLU!$B:$B,MNR!U$40),"")</f>
        <v/>
      </c>
      <c r="V70" s="64">
        <f>VLOOKUP(Y70,'Calculations - livestock '!$A$27:$B$35,2,FALSE)</f>
        <v>0.14366244725738397</v>
      </c>
      <c r="W70" s="55"/>
      <c r="Y70" s="55" t="s">
        <v>357</v>
      </c>
      <c r="Z70" s="55">
        <f>VLOOKUP($J$42,DefaultAFOLU!$D$269:$H$276,4,FALSE)</f>
        <v>0.28999999999999998</v>
      </c>
      <c r="AA70" s="55">
        <f>VLOOKUP($J$42,DefaultAFOLU!$D$269:$H$276,5,FALSE)</f>
        <v>0.21</v>
      </c>
    </row>
    <row r="71" spans="2:29">
      <c r="I71" s="55"/>
      <c r="J71" s="55"/>
      <c r="K71" s="55" t="str">
        <v>SWMMNRNDM</v>
      </c>
      <c r="L71" s="55"/>
      <c r="M71" s="55" t="str">
        <f t="shared" si="7"/>
        <v>SWMMNRNDM</v>
      </c>
      <c r="N71" s="55"/>
      <c r="O71" s="55"/>
      <c r="P71" s="55"/>
      <c r="Q71" s="55" t="str">
        <f>IF($I71&lt;&gt;"",SUMIFS(DefaultAFOLU!$G:$G,DefaultAFOLU!$C:$C,MNR!$I71,DefaultAFOLU!$B:$B,MNR!Q$40),"")</f>
        <v/>
      </c>
      <c r="R71" s="56">
        <f t="shared" si="5"/>
        <v>-2.6876907093678463E-2</v>
      </c>
      <c r="S71" s="56">
        <f t="shared" si="6"/>
        <v>-8.7239319042094253E-4</v>
      </c>
      <c r="T71" s="57"/>
      <c r="U71" s="55" t="str">
        <f>IF($I71&lt;&gt;"",SUMIFS(DefaultAFOLU!$G:$G,DefaultAFOLU!$C:$C,MNR!$I71,DefaultAFOLU!$B:$B,MNR!U$40),"")</f>
        <v/>
      </c>
      <c r="V71" s="64">
        <f>VLOOKUP(Y71,'Calculations - livestock '!$A$27:$B$35,2,FALSE)</f>
        <v>0.14366244725738397</v>
      </c>
      <c r="W71" s="55"/>
      <c r="Y71" s="55" t="s">
        <v>357</v>
      </c>
      <c r="Z71" s="55">
        <f>VLOOKUP($J$42,DefaultAFOLU!$D$269:$H$276,4,FALSE)</f>
        <v>0.28999999999999998</v>
      </c>
      <c r="AA71" s="55">
        <f>VLOOKUP($J$42,DefaultAFOLU!$D$269:$H$276,5,FALSE)</f>
        <v>0.21</v>
      </c>
    </row>
    <row r="72" spans="2:29">
      <c r="I72" s="55"/>
      <c r="J72" s="55"/>
      <c r="K72" s="55" t="str">
        <v>SWMMNRANM</v>
      </c>
      <c r="L72" s="55"/>
      <c r="M72" s="55" t="str">
        <f t="shared" si="7"/>
        <v>SWMMNRANM</v>
      </c>
      <c r="N72" s="55"/>
      <c r="O72" s="55"/>
      <c r="P72" s="55"/>
      <c r="Q72" s="55" t="str">
        <f>IF($I72&lt;&gt;"",SUMIFS(DefaultAFOLU!$G:$G,DefaultAFOLU!$C:$C,MNR!$I72,DefaultAFOLU!$B:$B,MNR!Q$40),"")</f>
        <v/>
      </c>
      <c r="R72" s="56">
        <f t="shared" si="5"/>
        <v>-6.1847428255339615E-3</v>
      </c>
      <c r="S72" s="56">
        <f t="shared" si="6"/>
        <v>-6.201349184919954E-4</v>
      </c>
      <c r="T72" s="57"/>
      <c r="U72" s="55" t="str">
        <f>IF($I72&lt;&gt;"",SUMIFS(DefaultAFOLU!$G:$G,DefaultAFOLU!$C:$C,MNR!$I72,DefaultAFOLU!$B:$B,MNR!U$40),"")</f>
        <v/>
      </c>
      <c r="V72" s="64">
        <f>VLOOKUP(Y72,'Calculations - livestock '!$A$27:$B$35,2,FALSE)</f>
        <v>0.14366244725738397</v>
      </c>
      <c r="W72" s="55"/>
      <c r="Y72" s="55" t="s">
        <v>357</v>
      </c>
      <c r="Z72" s="55">
        <f>VLOOKUP($J$42,DefaultAFOLU!$D$269:$H$276,4,FALSE)</f>
        <v>0.28999999999999998</v>
      </c>
      <c r="AA72" s="55">
        <f>VLOOKUP($J$42,DefaultAFOLU!$D$269:$H$276,5,FALSE)</f>
        <v>0.21</v>
      </c>
    </row>
    <row r="73" spans="2:29">
      <c r="I73" s="55"/>
      <c r="J73" s="55"/>
      <c r="K73" s="55" t="str">
        <v>SWMMNRADM</v>
      </c>
      <c r="L73" s="55"/>
      <c r="M73" s="55" t="str">
        <f t="shared" si="7"/>
        <v>SWMMNRADM</v>
      </c>
      <c r="N73" s="55"/>
      <c r="O73" s="55"/>
      <c r="P73" s="55"/>
      <c r="Q73" s="55" t="str">
        <f>IF($I73&lt;&gt;"",SUMIFS(DefaultAFOLU!$G:$G,DefaultAFOLU!$C:$C,MNR!$I73,DefaultAFOLU!$B:$B,MNR!Q$40),"")</f>
        <v/>
      </c>
      <c r="R73" s="56">
        <f t="shared" si="5"/>
        <v>-1.2094608192155302E-2</v>
      </c>
      <c r="S73" s="56">
        <f t="shared" si="6"/>
        <v>-5.1471198234835614E-4</v>
      </c>
      <c r="T73" s="57"/>
      <c r="U73" s="55" t="str">
        <f>IF($I73&lt;&gt;"",SUMIFS(DefaultAFOLU!$G:$G,DefaultAFOLU!$C:$C,MNR!$I73,DefaultAFOLU!$B:$B,MNR!U$40),"")</f>
        <v/>
      </c>
      <c r="V73" s="64">
        <f>VLOOKUP(Y73,'Calculations - livestock '!$A$27:$B$35,2,FALSE)</f>
        <v>0.14366244725738397</v>
      </c>
      <c r="W73" s="55"/>
      <c r="Y73" s="55" t="s">
        <v>357</v>
      </c>
      <c r="Z73" s="55">
        <f>VLOOKUP($J$42,DefaultAFOLU!$D$269:$H$276,4,FALSE)</f>
        <v>0.28999999999999998</v>
      </c>
      <c r="AA73" s="55">
        <f>VLOOKUP($J$42,DefaultAFOLU!$D$269:$H$276,5,FALSE)</f>
        <v>0.21</v>
      </c>
    </row>
    <row r="74" spans="2:29">
      <c r="T74" s="58"/>
    </row>
    <row r="75" spans="2:29">
      <c r="B75" s="9" t="s">
        <v>729</v>
      </c>
      <c r="D75" s="13"/>
      <c r="E75" s="13"/>
      <c r="F75" s="13"/>
      <c r="G75" s="13"/>
      <c r="H75" s="13"/>
      <c r="I75" s="9" t="s">
        <v>730</v>
      </c>
      <c r="J75" s="13"/>
      <c r="K75" s="13"/>
      <c r="L75" s="13"/>
      <c r="M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2:29">
      <c r="B76" s="29" t="s">
        <v>731</v>
      </c>
      <c r="C76" s="29" t="s">
        <v>732</v>
      </c>
      <c r="D76" s="29" t="s">
        <v>733</v>
      </c>
      <c r="E76" s="99" t="s">
        <v>738</v>
      </c>
      <c r="F76" s="99" t="s">
        <v>736</v>
      </c>
      <c r="G76" s="99" t="s">
        <v>737</v>
      </c>
      <c r="H76" s="13"/>
      <c r="I76" s="29" t="s">
        <v>732</v>
      </c>
      <c r="J76" s="29" t="s">
        <v>1718</v>
      </c>
      <c r="K76" s="29" t="s">
        <v>741</v>
      </c>
      <c r="L76" s="29" t="s">
        <v>742</v>
      </c>
      <c r="M76" s="29" t="s">
        <v>744</v>
      </c>
      <c r="N76" s="13"/>
      <c r="O76" s="13"/>
      <c r="P76" s="13"/>
      <c r="Q76" s="13"/>
      <c r="R76" s="13"/>
      <c r="S76" s="13"/>
      <c r="T76" s="13"/>
      <c r="U76" s="13"/>
    </row>
    <row r="77" spans="2:29">
      <c r="B77" s="29" t="s">
        <v>701</v>
      </c>
      <c r="C77" s="29" t="s">
        <v>702</v>
      </c>
      <c r="D77" s="29" t="s">
        <v>703</v>
      </c>
      <c r="E77" s="25" t="s">
        <v>1543</v>
      </c>
      <c r="F77" s="25"/>
      <c r="G77" s="25"/>
      <c r="H77" s="13"/>
      <c r="I77" s="29" t="s">
        <v>701</v>
      </c>
      <c r="J77" s="29" t="s">
        <v>701</v>
      </c>
      <c r="K77" s="29" t="s">
        <v>702</v>
      </c>
      <c r="L77" s="29" t="s">
        <v>702</v>
      </c>
      <c r="M77" s="29"/>
      <c r="N77" s="13"/>
      <c r="O77" s="13"/>
      <c r="P77" s="13"/>
      <c r="Q77" s="13"/>
      <c r="R77" s="13"/>
      <c r="S77" s="13"/>
      <c r="T77" s="13"/>
      <c r="U77" s="13"/>
    </row>
    <row r="78" spans="2:29" ht="145.5" customHeight="1">
      <c r="B78" s="26" t="s">
        <v>1693</v>
      </c>
      <c r="C78" s="26" t="s">
        <v>1741</v>
      </c>
      <c r="D78" s="26" t="s">
        <v>1694</v>
      </c>
      <c r="E78" s="26" t="s">
        <v>793</v>
      </c>
      <c r="F78" s="24" t="s">
        <v>1742</v>
      </c>
      <c r="G78" s="24" t="s">
        <v>1742</v>
      </c>
      <c r="H78" s="13"/>
      <c r="I78" s="26" t="s">
        <v>1741</v>
      </c>
      <c r="J78" s="26" t="s">
        <v>1693</v>
      </c>
      <c r="K78" s="61" t="str">
        <f>_xlfn.TEXTJOIN(",",TRUE,L6:L37)</f>
        <v>CADMNRNNN,CANMNRNNN,SWBMNRNNN,SWMMNRNNN,CADMNRANN,CANMNRANN,SWBMNRANN,SWMMNRANN,CADMNRNDN,CANMNRNDN,SWBMNRNDN,SWMMNRNDN,CADMNRNNM,CANMNRNNM,SWBMNRNNM,SWMMNRNNM,CADMNRADN,CANMNRADN,SWBMNRADN,SWMMNRADN,CADMNRNDM,CANMNRNDM,SWBMNRNDM,SWMMNRNDM,CADMNRANM,CANMNRANM,SWBMNRANM,SWMMNRANM,CADMNRADM,CANMNRADM,SWBMNRADM,SWMMNRADM</v>
      </c>
      <c r="L78" s="24"/>
      <c r="M78" s="26">
        <v>1</v>
      </c>
      <c r="N78" s="13"/>
      <c r="O78" s="13"/>
      <c r="P78" s="13"/>
      <c r="Q78" s="13"/>
      <c r="R78" s="13"/>
      <c r="S78" s="13"/>
      <c r="T78" s="13"/>
      <c r="U78" s="13"/>
    </row>
    <row r="79" spans="2:29">
      <c r="I79" s="27"/>
      <c r="L79" s="27"/>
      <c r="M79" s="27"/>
      <c r="R79" s="62"/>
      <c r="S79" s="63"/>
      <c r="X79" s="13"/>
      <c r="Y79" s="13"/>
      <c r="Z79" s="13"/>
      <c r="AA79" s="13"/>
      <c r="AB79" s="13"/>
      <c r="AC79" s="13"/>
    </row>
    <row r="80" spans="2:29">
      <c r="R80" s="63"/>
      <c r="S80" s="63"/>
      <c r="Y80" s="13"/>
      <c r="Z80" s="13"/>
      <c r="AA80" s="13"/>
      <c r="AB80" s="13"/>
    </row>
    <row r="81" spans="18:28">
      <c r="R81" s="63"/>
      <c r="S81" s="63"/>
      <c r="Y81" s="13"/>
      <c r="Z81" s="13"/>
      <c r="AA81" s="13"/>
      <c r="AB81" s="13"/>
    </row>
    <row r="82" spans="18:28">
      <c r="R82" s="63"/>
      <c r="S82" s="63"/>
      <c r="Y82" s="13"/>
      <c r="Z82" s="13"/>
      <c r="AA82" s="13"/>
      <c r="AB82" s="13"/>
    </row>
    <row r="83" spans="18:28">
      <c r="R83" s="63"/>
      <c r="S83" s="63"/>
    </row>
    <row r="84" spans="18:28">
      <c r="R84" s="63"/>
      <c r="S84" s="63"/>
    </row>
    <row r="85" spans="18:28">
      <c r="R85" s="63"/>
      <c r="S85" s="63"/>
    </row>
    <row r="86" spans="18:28">
      <c r="R86" s="63"/>
      <c r="S86" s="63"/>
    </row>
    <row r="87" spans="18:28">
      <c r="R87" s="63"/>
      <c r="S87" s="63"/>
    </row>
    <row r="88" spans="18:28">
      <c r="R88" s="63"/>
      <c r="S88" s="63"/>
    </row>
    <row r="89" spans="18:28">
      <c r="R89" s="63"/>
      <c r="S89" s="63"/>
    </row>
    <row r="90" spans="18:28">
      <c r="R90" s="63"/>
      <c r="S90" s="63"/>
    </row>
    <row r="91" spans="18:28">
      <c r="R91" s="63"/>
      <c r="S91" s="63"/>
    </row>
    <row r="92" spans="18:28">
      <c r="R92" s="63"/>
      <c r="S92" s="63"/>
    </row>
    <row r="93" spans="18:28">
      <c r="R93" s="63"/>
      <c r="S93" s="63"/>
    </row>
    <row r="94" spans="18:28">
      <c r="R94" s="63"/>
      <c r="S94" s="63"/>
    </row>
    <row r="95" spans="18:28">
      <c r="R95" s="63"/>
      <c r="S95" s="63"/>
    </row>
    <row r="96" spans="18:28">
      <c r="R96" s="63"/>
      <c r="S96" s="63"/>
    </row>
    <row r="97" spans="18:19">
      <c r="R97" s="63"/>
      <c r="S97" s="63"/>
    </row>
    <row r="98" spans="18:19">
      <c r="R98" s="63"/>
      <c r="S98" s="63"/>
    </row>
    <row r="99" spans="18:19">
      <c r="R99" s="63"/>
      <c r="S99" s="63"/>
    </row>
    <row r="100" spans="18:19">
      <c r="R100" s="63"/>
      <c r="S100" s="63"/>
    </row>
    <row r="101" spans="18:19">
      <c r="R101" s="63"/>
      <c r="S101" s="63"/>
    </row>
    <row r="102" spans="18:19">
      <c r="R102" s="63"/>
      <c r="S102" s="63"/>
    </row>
    <row r="103" spans="18:19">
      <c r="R103" s="63"/>
      <c r="S103" s="63"/>
    </row>
    <row r="104" spans="18:19">
      <c r="R104" s="63"/>
      <c r="S104" s="63"/>
    </row>
    <row r="105" spans="18:19">
      <c r="R105" s="63"/>
      <c r="S105" s="63"/>
    </row>
    <row r="106" spans="18:19">
      <c r="R106" s="63"/>
      <c r="S106" s="63"/>
    </row>
    <row r="107" spans="18:19">
      <c r="R107" s="63"/>
      <c r="S107" s="63"/>
    </row>
    <row r="108" spans="18:19">
      <c r="R108" s="63"/>
      <c r="S108" s="63"/>
    </row>
    <row r="109" spans="18:19">
      <c r="R109" s="63"/>
      <c r="S109" s="63"/>
    </row>
    <row r="110" spans="18:19">
      <c r="R110" s="63"/>
      <c r="S110" s="63"/>
    </row>
    <row r="111" spans="18:19">
      <c r="R111" s="62"/>
    </row>
    <row r="112" spans="18:19">
      <c r="R112" s="63"/>
    </row>
  </sheetData>
  <phoneticPr fontId="2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5485-0AD3-4020-94E3-A296AB43AED7}">
  <sheetPr>
    <tabColor theme="8"/>
  </sheetPr>
  <dimension ref="A1:L22"/>
  <sheetViews>
    <sheetView workbookViewId="0">
      <selection activeCell="O29" sqref="O29"/>
    </sheetView>
  </sheetViews>
  <sheetFormatPr defaultColWidth="8.88671875" defaultRowHeight="15"/>
  <cols>
    <col min="1" max="2" width="8.88671875" style="13"/>
    <col min="3" max="3" width="12.33203125" style="13" bestFit="1" customWidth="1"/>
    <col min="4" max="4" width="22.6640625" style="13" bestFit="1" customWidth="1"/>
    <col min="5" max="8" width="8.88671875" style="13"/>
    <col min="9" max="9" width="12.33203125" style="13" bestFit="1" customWidth="1"/>
    <col min="10" max="16384" width="8.88671875" style="13"/>
  </cols>
  <sheetData>
    <row r="1" spans="1:12" s="28" customFormat="1" ht="28.5" customHeight="1">
      <c r="A1" s="1" t="s">
        <v>1953</v>
      </c>
    </row>
    <row r="3" spans="1:12">
      <c r="B3" s="59" t="s">
        <v>729</v>
      </c>
      <c r="I3" s="60" t="s">
        <v>730</v>
      </c>
    </row>
    <row r="4" spans="1:12">
      <c r="B4" s="29" t="s">
        <v>731</v>
      </c>
      <c r="C4" s="29" t="s">
        <v>732</v>
      </c>
      <c r="D4" s="29" t="s">
        <v>733</v>
      </c>
      <c r="E4" s="99" t="s">
        <v>738</v>
      </c>
      <c r="F4" s="99" t="s">
        <v>736</v>
      </c>
      <c r="G4" s="99" t="s">
        <v>737</v>
      </c>
      <c r="I4" s="29" t="s">
        <v>732</v>
      </c>
      <c r="J4" s="29" t="s">
        <v>741</v>
      </c>
      <c r="K4" s="29" t="s">
        <v>744</v>
      </c>
      <c r="L4" s="29" t="s">
        <v>1954</v>
      </c>
    </row>
    <row r="5" spans="1:12">
      <c r="B5" s="29" t="s">
        <v>701</v>
      </c>
      <c r="C5" s="29" t="s">
        <v>702</v>
      </c>
      <c r="D5" s="29" t="s">
        <v>703</v>
      </c>
      <c r="E5" s="25" t="s">
        <v>1543</v>
      </c>
      <c r="F5" s="25"/>
      <c r="G5" s="25"/>
      <c r="I5" s="29" t="s">
        <v>701</v>
      </c>
      <c r="J5" s="29" t="s">
        <v>702</v>
      </c>
      <c r="K5" s="29"/>
      <c r="L5" s="29" t="s">
        <v>1955</v>
      </c>
    </row>
    <row r="6" spans="1:12">
      <c r="B6" s="13" t="s">
        <v>1693</v>
      </c>
      <c r="C6" s="13" t="str">
        <f>B6&amp;J6</f>
        <v>EXPMNR</v>
      </c>
      <c r="D6" s="13" t="s">
        <v>1947</v>
      </c>
      <c r="E6" s="13" t="s">
        <v>793</v>
      </c>
      <c r="F6" s="13" t="s">
        <v>753</v>
      </c>
      <c r="G6" s="13" t="s">
        <v>1946</v>
      </c>
      <c r="I6" s="13" t="str">
        <f>C6</f>
        <v>EXPMNR</v>
      </c>
      <c r="J6" s="13" t="s">
        <v>1595</v>
      </c>
      <c r="K6" s="13">
        <v>1</v>
      </c>
      <c r="L6" s="13">
        <f>0.155/1000</f>
        <v>1.55E-4</v>
      </c>
    </row>
    <row r="7" spans="1:12">
      <c r="B7" s="13" t="s">
        <v>1693</v>
      </c>
      <c r="C7" s="13" t="str">
        <f t="shared" ref="C7:C9" si="0">B7&amp;J7</f>
        <v>EXPWOC</v>
      </c>
      <c r="D7" s="13" t="s">
        <v>1948</v>
      </c>
      <c r="E7" s="13" t="s">
        <v>793</v>
      </c>
      <c r="F7" s="13" t="s">
        <v>753</v>
      </c>
      <c r="G7" s="13" t="s">
        <v>1946</v>
      </c>
      <c r="I7" s="13" t="str">
        <f t="shared" ref="I7:I11" si="1">C7</f>
        <v>EXPWOC</v>
      </c>
      <c r="J7" s="88" t="s">
        <v>1596</v>
      </c>
      <c r="K7" s="13">
        <v>1</v>
      </c>
      <c r="L7" s="13">
        <f>13.754/1000</f>
        <v>1.3753999999999999E-2</v>
      </c>
    </row>
    <row r="8" spans="1:12">
      <c r="B8" s="13" t="s">
        <v>1693</v>
      </c>
      <c r="C8" s="13" t="str">
        <f t="shared" si="0"/>
        <v>EXPWOP</v>
      </c>
      <c r="D8" s="13" t="s">
        <v>1949</v>
      </c>
      <c r="E8" s="13" t="s">
        <v>793</v>
      </c>
      <c r="F8" s="13" t="s">
        <v>753</v>
      </c>
      <c r="G8" s="13" t="s">
        <v>1946</v>
      </c>
      <c r="I8" s="13" t="str">
        <f t="shared" si="1"/>
        <v>EXPWOP</v>
      </c>
      <c r="J8" s="88" t="s">
        <v>1670</v>
      </c>
      <c r="K8" s="13">
        <v>1</v>
      </c>
      <c r="L8" s="13">
        <f>21.229/1000</f>
        <v>2.1228999999999998E-2</v>
      </c>
    </row>
    <row r="9" spans="1:12">
      <c r="B9" s="13" t="s">
        <v>1693</v>
      </c>
      <c r="C9" s="13" t="str">
        <f t="shared" si="0"/>
        <v>EXPFIW</v>
      </c>
      <c r="D9" s="13" t="s">
        <v>1950</v>
      </c>
      <c r="E9" s="13" t="s">
        <v>793</v>
      </c>
      <c r="F9" s="13" t="s">
        <v>753</v>
      </c>
      <c r="G9" s="13" t="s">
        <v>1946</v>
      </c>
      <c r="I9" s="13" t="str">
        <f t="shared" si="1"/>
        <v>EXPFIW</v>
      </c>
      <c r="J9" s="88" t="s">
        <v>1674</v>
      </c>
      <c r="K9" s="13">
        <v>1</v>
      </c>
      <c r="L9" s="13">
        <f>L7</f>
        <v>1.3753999999999999E-2</v>
      </c>
    </row>
    <row r="10" spans="1:12">
      <c r="B10" s="13" t="s">
        <v>1693</v>
      </c>
      <c r="C10" s="13" t="str">
        <f t="shared" ref="C10:C11" si="2">B10&amp;J10</f>
        <v>EXPSTR</v>
      </c>
      <c r="D10" s="13" t="s">
        <v>1951</v>
      </c>
      <c r="E10" s="13" t="s">
        <v>793</v>
      </c>
      <c r="F10" s="13" t="s">
        <v>753</v>
      </c>
      <c r="G10" s="13" t="s">
        <v>1946</v>
      </c>
      <c r="I10" s="13" t="str">
        <f t="shared" si="1"/>
        <v>EXPSTR</v>
      </c>
      <c r="J10" s="13" t="s">
        <v>1697</v>
      </c>
      <c r="K10" s="13">
        <v>1</v>
      </c>
      <c r="L10" s="13">
        <f>11.2333/1000</f>
        <v>1.12333E-2</v>
      </c>
    </row>
    <row r="11" spans="1:12">
      <c r="B11" s="13" t="s">
        <v>1693</v>
      </c>
      <c r="C11" s="13" t="str">
        <f t="shared" si="2"/>
        <v>EXPWSA</v>
      </c>
      <c r="D11" s="13" t="s">
        <v>1952</v>
      </c>
      <c r="E11" s="13" t="s">
        <v>793</v>
      </c>
      <c r="F11" s="13" t="s">
        <v>753</v>
      </c>
      <c r="G11" s="13" t="s">
        <v>1946</v>
      </c>
      <c r="I11" s="13" t="str">
        <f t="shared" si="1"/>
        <v>EXPWSA</v>
      </c>
      <c r="J11" s="13" t="s">
        <v>1702</v>
      </c>
      <c r="K11" s="13">
        <v>1</v>
      </c>
      <c r="L11" s="13">
        <f>0.171/1000</f>
        <v>1.7100000000000001E-4</v>
      </c>
    </row>
    <row r="22" spans="3:3">
      <c r="C22" s="8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theme="4"/>
  </sheetPr>
  <dimension ref="A1:N50"/>
  <sheetViews>
    <sheetView workbookViewId="0">
      <selection activeCell="A3" sqref="A1:XFD1048576"/>
    </sheetView>
  </sheetViews>
  <sheetFormatPr defaultColWidth="8.77734375" defaultRowHeight="15"/>
  <cols>
    <col min="1" max="1" width="8.77734375" style="88" customWidth="1"/>
    <col min="2" max="2" width="10" style="88" customWidth="1"/>
    <col min="3" max="5" width="8.21875" style="88" customWidth="1"/>
    <col min="6" max="6" width="8.33203125" style="88" customWidth="1"/>
    <col min="7" max="8" width="8.21875" style="88" customWidth="1"/>
    <col min="9" max="10" width="8.77734375" style="88" customWidth="1"/>
    <col min="11" max="16384" width="8.77734375" style="88"/>
  </cols>
  <sheetData>
    <row r="1" spans="1:14" s="1" customFormat="1" ht="28.5" customHeight="1">
      <c r="A1" s="1" t="s">
        <v>1812</v>
      </c>
    </row>
    <row r="3" spans="1:14" s="5" customFormat="1">
      <c r="A3" s="7"/>
      <c r="B3" s="6" t="s">
        <v>1398</v>
      </c>
    </row>
    <row r="4" spans="1:14">
      <c r="C4" s="312" t="s">
        <v>975</v>
      </c>
      <c r="D4" s="312" t="s">
        <v>977</v>
      </c>
      <c r="E4" s="312" t="s">
        <v>978</v>
      </c>
      <c r="F4" s="312" t="s">
        <v>979</v>
      </c>
      <c r="G4" s="312" t="s">
        <v>980</v>
      </c>
      <c r="H4" s="312" t="s">
        <v>981</v>
      </c>
      <c r="I4" s="312" t="s">
        <v>982</v>
      </c>
      <c r="J4" s="312" t="s">
        <v>983</v>
      </c>
      <c r="K4" s="312" t="s">
        <v>984</v>
      </c>
      <c r="L4" s="312"/>
      <c r="M4" s="313"/>
    </row>
    <row r="5" spans="1:14" s="2" customFormat="1">
      <c r="A5" s="4"/>
      <c r="B5" s="2" t="s">
        <v>763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0.8</v>
      </c>
      <c r="I5" s="2">
        <v>1</v>
      </c>
      <c r="J5" s="2">
        <v>1</v>
      </c>
      <c r="K5" s="2">
        <v>1</v>
      </c>
    </row>
    <row r="6" spans="1:14" s="2" customFormat="1">
      <c r="A6" s="4"/>
      <c r="B6" s="2" t="s">
        <v>776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4" s="2" customFormat="1">
      <c r="A7" s="4"/>
      <c r="B7" s="2" t="s">
        <v>777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4" s="2" customFormat="1">
      <c r="A8" s="4"/>
      <c r="B8" s="2" t="s">
        <v>1539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0.2</v>
      </c>
      <c r="I8" s="2">
        <v>0</v>
      </c>
      <c r="J8" s="2">
        <v>0</v>
      </c>
      <c r="K8" s="2">
        <v>0</v>
      </c>
    </row>
    <row r="9" spans="1:14">
      <c r="D9" s="312"/>
    </row>
    <row r="10" spans="1:14" s="5" customFormat="1">
      <c r="A10" s="7"/>
      <c r="B10" s="6" t="s">
        <v>1399</v>
      </c>
    </row>
    <row r="11" spans="1:14">
      <c r="C11" s="312" t="s">
        <v>985</v>
      </c>
      <c r="D11" s="312" t="s">
        <v>987</v>
      </c>
      <c r="E11" s="312" t="s">
        <v>988</v>
      </c>
      <c r="F11" s="88" t="s">
        <v>1400</v>
      </c>
      <c r="G11" s="312" t="s">
        <v>991</v>
      </c>
      <c r="H11" s="312" t="s">
        <v>992</v>
      </c>
      <c r="I11" s="312" t="s">
        <v>993</v>
      </c>
      <c r="J11" s="312" t="s">
        <v>994</v>
      </c>
      <c r="K11" s="88" t="s">
        <v>1401</v>
      </c>
      <c r="L11" s="88" t="s">
        <v>1402</v>
      </c>
      <c r="M11" s="88" t="s">
        <v>997</v>
      </c>
      <c r="N11" s="88" t="s">
        <v>998</v>
      </c>
    </row>
    <row r="12" spans="1:14" s="2" customFormat="1">
      <c r="A12" s="4"/>
      <c r="B12" s="2" t="s">
        <v>784</v>
      </c>
      <c r="C12" s="2">
        <v>0.5</v>
      </c>
      <c r="D12" s="2">
        <v>0.5</v>
      </c>
      <c r="E12" s="2">
        <v>0.5</v>
      </c>
      <c r="F12" s="2">
        <v>0.5</v>
      </c>
      <c r="G12" s="2">
        <v>0.5</v>
      </c>
      <c r="H12" s="2">
        <v>0.5</v>
      </c>
      <c r="I12" s="2">
        <v>0.5</v>
      </c>
      <c r="J12" s="2">
        <v>0.5</v>
      </c>
      <c r="K12" s="2">
        <v>0.5</v>
      </c>
      <c r="L12" s="2">
        <v>0.5</v>
      </c>
      <c r="M12" s="2">
        <v>0.5</v>
      </c>
      <c r="N12" s="2">
        <v>0.5</v>
      </c>
    </row>
    <row r="13" spans="1:14" s="2" customFormat="1">
      <c r="A13" s="4"/>
      <c r="B13" s="2" t="s">
        <v>785</v>
      </c>
      <c r="C13" s="2">
        <v>0.5</v>
      </c>
      <c r="D13" s="2">
        <v>0.5</v>
      </c>
      <c r="E13" s="2">
        <v>0.5</v>
      </c>
      <c r="F13" s="2">
        <v>0.5</v>
      </c>
      <c r="G13" s="2">
        <v>0.5</v>
      </c>
      <c r="H13" s="2">
        <v>0.5</v>
      </c>
      <c r="I13" s="2">
        <v>0.5</v>
      </c>
      <c r="J13" s="2">
        <v>0.5</v>
      </c>
      <c r="K13" s="2">
        <v>0.5</v>
      </c>
      <c r="L13" s="2">
        <v>0.5</v>
      </c>
      <c r="M13" s="2">
        <v>0.5</v>
      </c>
      <c r="N13" s="2">
        <v>0.5</v>
      </c>
    </row>
    <row r="14" spans="1:14">
      <c r="D14" s="312"/>
      <c r="M14" s="313"/>
    </row>
    <row r="15" spans="1:14" s="5" customFormat="1">
      <c r="A15" s="88"/>
      <c r="B15" s="6" t="s">
        <v>1399</v>
      </c>
    </row>
    <row r="16" spans="1:14">
      <c r="C16" s="9" t="s">
        <v>989</v>
      </c>
      <c r="D16" s="9" t="s">
        <v>990</v>
      </c>
      <c r="E16" s="9" t="s">
        <v>996</v>
      </c>
      <c r="F16" s="9" t="s">
        <v>997</v>
      </c>
    </row>
    <row r="17" spans="2:13">
      <c r="B17" s="93" t="s">
        <v>1732</v>
      </c>
      <c r="C17" s="24">
        <v>1</v>
      </c>
      <c r="D17" s="24">
        <v>1</v>
      </c>
      <c r="E17" s="24">
        <v>1</v>
      </c>
      <c r="F17" s="24">
        <v>1</v>
      </c>
    </row>
    <row r="18" spans="2:13">
      <c r="B18" s="93" t="s">
        <v>1733</v>
      </c>
      <c r="C18" s="93">
        <v>0</v>
      </c>
      <c r="D18" s="93">
        <v>0</v>
      </c>
      <c r="E18" s="93">
        <v>0</v>
      </c>
      <c r="F18" s="93">
        <v>0</v>
      </c>
    </row>
    <row r="19" spans="2:13">
      <c r="B19" s="93" t="s">
        <v>1734</v>
      </c>
      <c r="C19" s="93">
        <v>0</v>
      </c>
      <c r="D19" s="93">
        <v>0</v>
      </c>
      <c r="E19" s="93">
        <v>0</v>
      </c>
      <c r="F19" s="93">
        <v>0</v>
      </c>
    </row>
    <row r="20" spans="2:13">
      <c r="B20" s="93" t="s">
        <v>1735</v>
      </c>
      <c r="C20" s="93">
        <v>0</v>
      </c>
      <c r="D20" s="93">
        <v>0</v>
      </c>
      <c r="E20" s="93">
        <v>0</v>
      </c>
      <c r="F20" s="93">
        <v>0</v>
      </c>
    </row>
    <row r="21" spans="2:13">
      <c r="B21" s="93" t="s">
        <v>1736</v>
      </c>
      <c r="C21" s="93">
        <v>0</v>
      </c>
      <c r="D21" s="93">
        <v>0</v>
      </c>
      <c r="E21" s="93">
        <v>0</v>
      </c>
      <c r="F21" s="93">
        <v>0</v>
      </c>
      <c r="M21" s="313"/>
    </row>
    <row r="22" spans="2:13">
      <c r="B22" s="93" t="s">
        <v>1737</v>
      </c>
      <c r="C22" s="93">
        <v>0</v>
      </c>
      <c r="D22" s="93">
        <v>0</v>
      </c>
      <c r="E22" s="93">
        <v>0</v>
      </c>
      <c r="F22" s="93">
        <v>0</v>
      </c>
      <c r="M22" s="313"/>
    </row>
    <row r="23" spans="2:13">
      <c r="B23" s="93" t="s">
        <v>1738</v>
      </c>
      <c r="C23" s="93">
        <v>0</v>
      </c>
      <c r="D23" s="93">
        <v>0</v>
      </c>
      <c r="E23" s="93">
        <v>0</v>
      </c>
      <c r="F23" s="93">
        <v>0</v>
      </c>
      <c r="M23" s="313"/>
    </row>
    <row r="24" spans="2:13">
      <c r="B24" s="93" t="s">
        <v>1739</v>
      </c>
      <c r="C24" s="93">
        <v>0</v>
      </c>
      <c r="D24" s="93">
        <v>0</v>
      </c>
      <c r="E24" s="93">
        <v>0</v>
      </c>
      <c r="F24" s="93">
        <v>0</v>
      </c>
    </row>
    <row r="26" spans="2:13">
      <c r="D26" s="3"/>
    </row>
    <row r="27" spans="2:13" ht="15.75">
      <c r="C27" s="66"/>
      <c r="D27" s="3"/>
    </row>
    <row r="28" spans="2:13" ht="15.75">
      <c r="C28" s="66"/>
    </row>
    <row r="29" spans="2:13" ht="15.75">
      <c r="C29" s="66"/>
      <c r="D29" s="3"/>
    </row>
    <row r="30" spans="2:13" ht="15.75">
      <c r="C30" s="66"/>
      <c r="D30" s="3"/>
    </row>
    <row r="31" spans="2:13" ht="15.75">
      <c r="C31" s="66"/>
    </row>
    <row r="32" spans="2:13" ht="15.75">
      <c r="C32" s="66"/>
    </row>
    <row r="33" spans="3:13" ht="15.75">
      <c r="C33" s="66"/>
    </row>
    <row r="34" spans="3:13" ht="15.75">
      <c r="C34" s="66"/>
      <c r="D34" s="312"/>
      <c r="M34" s="313"/>
    </row>
    <row r="35" spans="3:13" ht="15.75">
      <c r="C35" s="66"/>
      <c r="D35" s="312"/>
      <c r="M35" s="313"/>
    </row>
    <row r="36" spans="3:13" ht="15.75">
      <c r="C36" s="66"/>
      <c r="D36" s="312"/>
      <c r="M36" s="313"/>
    </row>
    <row r="37" spans="3:13" ht="15.75">
      <c r="C37" s="66"/>
    </row>
    <row r="38" spans="3:13" ht="15.75">
      <c r="C38" s="66"/>
    </row>
    <row r="39" spans="3:13" ht="15.75">
      <c r="C39" s="66"/>
    </row>
    <row r="40" spans="3:13" ht="15.75">
      <c r="C40" s="66"/>
    </row>
    <row r="41" spans="3:13" ht="15.75">
      <c r="C41" s="66"/>
    </row>
    <row r="42" spans="3:13" ht="15.75">
      <c r="C42" s="66"/>
    </row>
    <row r="43" spans="3:13" ht="15.75">
      <c r="C43" s="66"/>
    </row>
    <row r="44" spans="3:13" ht="15.75">
      <c r="C44" s="66"/>
    </row>
    <row r="45" spans="3:13" ht="15.75">
      <c r="C45" s="66"/>
    </row>
    <row r="46" spans="3:13" ht="15.75">
      <c r="C46" s="66"/>
    </row>
    <row r="47" spans="3:13" ht="15.75">
      <c r="C47" s="66"/>
      <c r="D47" s="312"/>
      <c r="M47" s="313"/>
    </row>
    <row r="48" spans="3:13" ht="15.75">
      <c r="C48" s="66"/>
      <c r="D48" s="312"/>
      <c r="M48" s="313"/>
    </row>
    <row r="49" spans="3:13" ht="15.75">
      <c r="C49" s="66"/>
      <c r="D49" s="312"/>
      <c r="M49" s="313"/>
    </row>
    <row r="50" spans="3:13" ht="15.75">
      <c r="C50" s="6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theme="5"/>
  </sheetPr>
  <dimension ref="A1:AM173"/>
  <sheetViews>
    <sheetView zoomScale="55" zoomScaleNormal="85" workbookViewId="0">
      <selection activeCell="A3" sqref="A1:XFD1048576"/>
    </sheetView>
  </sheetViews>
  <sheetFormatPr defaultRowHeight="15.75"/>
  <cols>
    <col min="1" max="1" width="59.88671875" style="66" bestFit="1" customWidth="1"/>
    <col min="2" max="2" width="14.44140625" style="66" bestFit="1" customWidth="1"/>
    <col min="3" max="4" width="14.44140625" style="66" customWidth="1"/>
    <col min="5" max="5" width="20.5546875" style="66" bestFit="1" customWidth="1"/>
    <col min="6" max="6" width="14.44140625" style="66" bestFit="1" customWidth="1"/>
    <col min="7" max="7" width="5.33203125" style="66" customWidth="1"/>
    <col min="8" max="8" width="8.88671875" style="66"/>
    <col min="9" max="9" width="4.77734375" style="66" bestFit="1" customWidth="1"/>
    <col min="10" max="10" width="28.33203125" style="66" bestFit="1" customWidth="1"/>
    <col min="11" max="11" width="16" style="66" bestFit="1" customWidth="1"/>
    <col min="12" max="12" width="24.33203125" style="66" bestFit="1" customWidth="1"/>
    <col min="13" max="13" width="10.88671875" style="66" bestFit="1" customWidth="1"/>
    <col min="14" max="14" width="12.77734375" style="66" bestFit="1" customWidth="1"/>
    <col min="15" max="15" width="14.77734375" style="66" bestFit="1" customWidth="1"/>
    <col min="16" max="16" width="10.6640625" style="66" bestFit="1" customWidth="1"/>
    <col min="17" max="17" width="11.21875" style="66" customWidth="1"/>
    <col min="18" max="18" width="16" style="66" bestFit="1" customWidth="1"/>
    <col min="19" max="19" width="8.77734375" style="66" bestFit="1" customWidth="1"/>
    <col min="20" max="20" width="24.33203125" style="66" bestFit="1" customWidth="1"/>
    <col min="21" max="21" width="12.21875" style="66" customWidth="1"/>
    <col min="22" max="22" width="12.33203125" style="66" bestFit="1" customWidth="1"/>
    <col min="23" max="23" width="17.6640625" style="66" bestFit="1" customWidth="1"/>
    <col min="24" max="24" width="17.109375" style="66" bestFit="1" customWidth="1"/>
    <col min="25" max="25" width="17.6640625" style="66" bestFit="1" customWidth="1"/>
    <col min="26" max="26" width="13.77734375" style="66" bestFit="1" customWidth="1"/>
    <col min="27" max="27" width="16.77734375" style="66" customWidth="1"/>
    <col min="28" max="28" width="13.77734375" style="66" bestFit="1" customWidth="1"/>
    <col min="29" max="29" width="10.77734375" style="66" bestFit="1" customWidth="1"/>
    <col min="30" max="30" width="20" style="66" bestFit="1" customWidth="1"/>
    <col min="31" max="31" width="17.33203125" style="66" bestFit="1" customWidth="1"/>
    <col min="32" max="32" width="17.77734375" style="66" bestFit="1" customWidth="1"/>
    <col min="33" max="33" width="8.109375" style="66" bestFit="1" customWidth="1"/>
    <col min="34" max="34" width="8.88671875" style="66"/>
    <col min="35" max="35" width="10.5546875" style="66" bestFit="1" customWidth="1"/>
    <col min="36" max="36" width="24.6640625" style="66" bestFit="1" customWidth="1"/>
    <col min="37" max="37" width="19.77734375" style="66" bestFit="1" customWidth="1"/>
    <col min="38" max="16384" width="8.88671875" style="66"/>
  </cols>
  <sheetData>
    <row r="1" spans="1:39" s="105" customFormat="1" ht="40.5" customHeight="1">
      <c r="B1" s="106" t="str">
        <f>"Crops in "&amp;Country</f>
        <v>Crops in Sweden</v>
      </c>
      <c r="C1" s="106"/>
      <c r="D1" s="106"/>
    </row>
    <row r="2" spans="1:39" ht="45.6" customHeight="1">
      <c r="B2" s="66" t="str">
        <f>"Area in "&amp;Country</f>
        <v>Area in Sweden</v>
      </c>
      <c r="C2" s="208" t="str">
        <f>"Yield factor in "&amp;Country&amp;" 
(ton/ha)"</f>
        <v>Yield factor in Sweden 
(ton/ha)</v>
      </c>
      <c r="D2" s="66" t="s">
        <v>801</v>
      </c>
      <c r="G2" s="68"/>
      <c r="AA2" s="14"/>
      <c r="AB2" s="14"/>
      <c r="AC2" s="14"/>
      <c r="AD2" s="14"/>
      <c r="AE2" s="14"/>
      <c r="AF2" s="14"/>
      <c r="AG2" s="15"/>
      <c r="AI2" s="14"/>
      <c r="AJ2" s="88"/>
      <c r="AK2" s="88"/>
      <c r="AL2" s="88"/>
      <c r="AM2" s="88"/>
    </row>
    <row r="3" spans="1:39" s="69" customFormat="1" ht="31.15" customHeight="1">
      <c r="A3" s="165" t="s">
        <v>802</v>
      </c>
      <c r="B3" s="165" t="s">
        <v>803</v>
      </c>
      <c r="C3" s="165" t="s">
        <v>804</v>
      </c>
      <c r="D3" s="165" t="s">
        <v>805</v>
      </c>
      <c r="E3" s="165" t="s">
        <v>806</v>
      </c>
      <c r="F3" s="165"/>
      <c r="G3" s="229"/>
      <c r="H3" s="131"/>
      <c r="J3" s="66"/>
      <c r="K3" s="66"/>
      <c r="L3" s="66"/>
      <c r="M3" s="66"/>
      <c r="N3" s="66"/>
      <c r="O3" s="66"/>
      <c r="P3" s="66"/>
      <c r="Q3" s="66"/>
      <c r="R3" s="66"/>
      <c r="S3" s="66"/>
      <c r="AA3" s="158"/>
      <c r="AB3" s="158"/>
      <c r="AC3" s="158"/>
      <c r="AD3" s="158"/>
      <c r="AE3" s="230"/>
      <c r="AF3" s="230"/>
      <c r="AG3" s="161"/>
      <c r="AM3" s="231"/>
    </row>
    <row r="4" spans="1:39" ht="15.6" customHeight="1">
      <c r="A4" s="65" t="s">
        <v>301</v>
      </c>
      <c r="B4" s="154">
        <f>IFERROR(AVERAGEIFS('Input data - crops'!G:G,'Input data - crops'!D:D,A4,'Input data - crops'!C:C,$B$3,'Input data - crops'!B:B,Country),"")</f>
        <v>274800</v>
      </c>
      <c r="C4" s="202">
        <f>IFERROR(AVERAGEIFS('Input data - crops'!$G:$G,'Input data - crops'!$D:$D,A4,'Input data - crops'!$C:$C,$C$3,'Input data - crops'!$B:$B, Country)*Settings!$Q$7,"NA")</f>
        <v>0.54931000000000008</v>
      </c>
      <c r="D4" s="154">
        <f t="shared" ref="D4:D35" si="0">IF(OR(B4="",B4=0),"",C4*B4)</f>
        <v>150950.38800000004</v>
      </c>
      <c r="E4" s="66" t="str">
        <f>INDEX('Lookup tables'!$B:$B,MATCH($A4,'Lookup tables'!$A:$A,0))</f>
        <v>Cereals</v>
      </c>
      <c r="G4" s="232"/>
      <c r="AA4" s="158"/>
      <c r="AB4" s="158"/>
      <c r="AC4" s="158"/>
      <c r="AD4" s="158"/>
      <c r="AE4" s="230"/>
      <c r="AF4" s="230"/>
      <c r="AG4" s="161"/>
      <c r="AJ4" s="69"/>
      <c r="AK4" s="69"/>
      <c r="AL4" s="69"/>
      <c r="AM4" s="231"/>
    </row>
    <row r="5" spans="1:39">
      <c r="A5" s="65" t="s">
        <v>309</v>
      </c>
      <c r="B5" s="154">
        <f>IFERROR(AVERAGEIFS('Input data - crops'!G:G,'Input data - crops'!D:D,A5,'Input data - crops'!C:C,$B$3,'Input data - crops'!B:B,Country),"")</f>
        <v>0</v>
      </c>
      <c r="C5" s="202" t="str">
        <f>IFERROR(AVERAGEIFS('Input data - crops'!$G:$G,'Input data - crops'!$D:$D,A5,'Input data - crops'!$C:$C,$C$3,'Input data - crops'!$B:$B, Country)*Settings!$Q$7,"NA")</f>
        <v>NA</v>
      </c>
      <c r="D5" s="154" t="str">
        <f t="shared" si="0"/>
        <v/>
      </c>
      <c r="E5" s="66" t="str">
        <f>INDEX('Lookup tables'!$B:$B,MATCH($A5,'Lookup tables'!$A:$A,0))</f>
        <v>Woody crops</v>
      </c>
      <c r="G5" s="232"/>
      <c r="U5" s="233"/>
      <c r="AA5" s="158"/>
      <c r="AB5" s="158"/>
      <c r="AC5" s="158"/>
      <c r="AD5" s="158"/>
      <c r="AE5" s="230"/>
      <c r="AF5" s="230"/>
      <c r="AG5" s="161"/>
      <c r="AJ5" s="69"/>
      <c r="AK5" s="69"/>
      <c r="AL5" s="69"/>
      <c r="AM5" s="231"/>
    </row>
    <row r="6" spans="1:39">
      <c r="A6" s="65" t="s">
        <v>312</v>
      </c>
      <c r="B6" s="154">
        <f>IFERROR(AVERAGEIFS('Input data - crops'!G:G,'Input data - crops'!D:D,A6,'Input data - crops'!C:C,$B$3,'Input data - crops'!B:B,Country),"")</f>
        <v>461570</v>
      </c>
      <c r="C6" s="202">
        <f>IFERROR(AVERAGEIFS('Input data - crops'!$G:$G,'Input data - crops'!$D:$D,A6,'Input data - crops'!$C:$C,$C$3,'Input data - crops'!$B:$B, Country)*Settings!$Q$7,"NA")</f>
        <v>0.69950000000000001</v>
      </c>
      <c r="D6" s="154">
        <f t="shared" si="0"/>
        <v>322868.21500000003</v>
      </c>
      <c r="E6" s="66" t="str">
        <f>INDEX('Lookup tables'!$B:$B,MATCH($A6,'Lookup tables'!$A:$A,0))</f>
        <v>Cereals</v>
      </c>
      <c r="G6" s="232"/>
      <c r="U6" s="233"/>
      <c r="AA6" s="158"/>
      <c r="AB6" s="158"/>
      <c r="AC6" s="158"/>
      <c r="AD6" s="158"/>
      <c r="AE6" s="230"/>
      <c r="AF6" s="230"/>
      <c r="AG6" s="161"/>
      <c r="AJ6" s="69"/>
      <c r="AK6" s="69"/>
      <c r="AL6" s="69"/>
      <c r="AM6" s="231"/>
    </row>
    <row r="7" spans="1:39">
      <c r="A7" s="65" t="s">
        <v>320</v>
      </c>
      <c r="B7" s="154">
        <f>IFERROR(AVERAGEIFS('Input data - crops'!G:G,'Input data - crops'!D:D,A7,'Input data - crops'!C:C,$B$3,'Input data - crops'!B:B,Country),"")</f>
        <v>90</v>
      </c>
      <c r="C7" s="202">
        <f>IFERROR(AVERAGEIFS('Input data - crops'!$G:$G,'Input data - crops'!$D:$D,A7,'Input data - crops'!$C:$C,$C$3,'Input data - crops'!$B:$B, Country)*Settings!$Q$7,"NA")</f>
        <v>0.15556</v>
      </c>
      <c r="D7" s="154">
        <f t="shared" si="0"/>
        <v>14.000400000000001</v>
      </c>
      <c r="E7" s="66" t="str">
        <f>INDEX('Lookup tables'!$B:$B,MATCH($A7,'Lookup tables'!$A:$A,0))</f>
        <v>Woody crops</v>
      </c>
      <c r="G7" s="232"/>
      <c r="U7" s="233"/>
      <c r="AA7" s="158"/>
      <c r="AB7" s="158"/>
      <c r="AC7" s="158"/>
      <c r="AD7" s="158"/>
      <c r="AE7" s="230"/>
      <c r="AF7" s="230"/>
      <c r="AG7" s="161"/>
      <c r="AJ7" s="69"/>
      <c r="AK7" s="69"/>
      <c r="AL7" s="69"/>
      <c r="AM7" s="231"/>
    </row>
    <row r="8" spans="1:39">
      <c r="A8" s="65" t="s">
        <v>327</v>
      </c>
      <c r="B8" s="154">
        <f>IFERROR(AVERAGEIFS('Input data - crops'!G:G,'Input data - crops'!D:D,A8,'Input data - crops'!C:C,$B$3,'Input data - crops'!B:B,Country),"")</f>
        <v>0</v>
      </c>
      <c r="C8" s="202" t="str">
        <f>IFERROR(AVERAGEIFS('Input data - crops'!$G:$G,'Input data - crops'!$D:$D,A8,'Input data - crops'!$C:$C,$C$3,'Input data - crops'!$B:$B, Country)*Settings!$Q$7,"NA")</f>
        <v>NA</v>
      </c>
      <c r="D8" s="154" t="str">
        <f t="shared" si="0"/>
        <v/>
      </c>
      <c r="E8" s="66" t="str">
        <f>INDEX('Lookup tables'!$B:$B,MATCH($A8,'Lookup tables'!$A:$A,0))</f>
        <v>Woody crops</v>
      </c>
      <c r="G8" s="232"/>
      <c r="U8" s="233"/>
      <c r="AA8" s="158"/>
      <c r="AB8" s="158"/>
      <c r="AC8" s="158"/>
      <c r="AD8" s="158"/>
      <c r="AE8" s="230"/>
      <c r="AF8" s="230"/>
      <c r="AG8" s="161"/>
      <c r="AJ8" s="69"/>
      <c r="AK8" s="69"/>
      <c r="AL8" s="69"/>
      <c r="AM8" s="231"/>
    </row>
    <row r="9" spans="1:39">
      <c r="A9" s="65" t="s">
        <v>331</v>
      </c>
      <c r="B9" s="154" t="str">
        <f>IFERROR(AVERAGEIFS('Input data - crops'!G:G,'Input data - crops'!D:D,A9,'Input data - crops'!C:C,$B$3,'Input data - crops'!B:B,Country),"")</f>
        <v/>
      </c>
      <c r="C9" s="202" t="str">
        <f>IFERROR(AVERAGEIFS('Input data - crops'!$G:$G,'Input data - crops'!$D:$D,A9,'Input data - crops'!$C:$C,$C$3,'Input data - crops'!$B:$B, Country)*Settings!$Q$7,"NA")</f>
        <v>NA</v>
      </c>
      <c r="D9" s="154" t="str">
        <f t="shared" si="0"/>
        <v/>
      </c>
      <c r="E9" s="66" t="str">
        <f>INDEX('Lookup tables'!$B:$B,MATCH($A9,'Lookup tables'!$A:$A,0))</f>
        <v>Seeds</v>
      </c>
      <c r="G9" s="232"/>
      <c r="U9" s="233"/>
      <c r="AA9" s="158"/>
      <c r="AB9" s="158"/>
      <c r="AC9" s="158"/>
      <c r="AD9" s="158"/>
      <c r="AE9" s="230"/>
      <c r="AF9" s="230"/>
      <c r="AG9" s="161"/>
    </row>
    <row r="10" spans="1:39">
      <c r="A10" s="65" t="s">
        <v>318</v>
      </c>
      <c r="B10" s="154">
        <f>IFERROR(AVERAGEIFS('Input data - crops'!G:G,'Input data - crops'!D:D,A10,'Input data - crops'!C:C,$B$3,'Input data - crops'!B:B,Country),"")</f>
        <v>153760</v>
      </c>
      <c r="C10" s="202">
        <f>IFERROR(AVERAGEIFS('Input data - crops'!$G:$G,'Input data - crops'!$D:$D,A10,'Input data - crops'!$C:$C,$C$3,'Input data - crops'!$B:$B, Country)*Settings!$Q$7,"NA")</f>
        <v>0.47788999999999998</v>
      </c>
      <c r="D10" s="154">
        <f t="shared" si="0"/>
        <v>73480.366399999999</v>
      </c>
      <c r="E10" s="66" t="str">
        <f>INDEX('Lookup tables'!$B:$B,MATCH($A10,'Lookup tables'!$A:$A,0))</f>
        <v>Cereals</v>
      </c>
      <c r="G10" s="232"/>
      <c r="U10" s="233"/>
      <c r="AA10" s="158"/>
      <c r="AB10" s="158"/>
      <c r="AC10" s="158"/>
      <c r="AD10" s="158"/>
      <c r="AE10" s="230"/>
      <c r="AF10" s="230"/>
      <c r="AG10" s="161"/>
    </row>
    <row r="11" spans="1:39">
      <c r="A11" s="65" t="s">
        <v>325</v>
      </c>
      <c r="B11" s="154">
        <f>IFERROR(AVERAGEIFS('Input data - crops'!G:G,'Input data - crops'!D:D,A11,'Input data - crops'!C:C,$B$3,'Input data - crops'!B:B,Country),"")</f>
        <v>1770</v>
      </c>
      <c r="C11" s="202">
        <f>IFERROR(AVERAGEIFS('Input data - crops'!$G:$G,'Input data - crops'!$D:$D,A11,'Input data - crops'!$C:$C,$C$3,'Input data - crops'!$B:$B, Country)*Settings!$Q$7,"NA")</f>
        <v>0.68927000000000005</v>
      </c>
      <c r="D11" s="154">
        <f>IF(OR(B11="",B11=0),"",C11*B11)</f>
        <v>1220.0079000000001</v>
      </c>
      <c r="E11" s="66" t="str">
        <f>INDEX('Lookup tables'!$B:$B,MATCH($A11,'Lookup tables'!$A:$A,0))</f>
        <v>Cereals</v>
      </c>
      <c r="G11" s="232"/>
      <c r="U11" s="233"/>
      <c r="AA11" s="158"/>
      <c r="AB11" s="158"/>
      <c r="AC11" s="158"/>
      <c r="AD11" s="158"/>
      <c r="AE11" s="230"/>
      <c r="AF11" s="230"/>
      <c r="AG11" s="161"/>
    </row>
    <row r="12" spans="1:39">
      <c r="A12" s="65" t="s">
        <v>348</v>
      </c>
      <c r="B12" s="154">
        <f>IFERROR(AVERAGEIFS('Input data - crops'!G:G,'Input data - crops'!D:D,A12,'Input data - crops'!C:C,$B$3,'Input data - crops'!B:B,Country),"")</f>
        <v>490</v>
      </c>
      <c r="C12" s="202">
        <f>IFERROR(AVERAGEIFS('Input data - crops'!$G:$G,'Input data - crops'!$D:$D,A12,'Input data - crops'!$C:$C,$C$3,'Input data - crops'!$B:$B, Country)*Settings!$Q$7,"NA")</f>
        <v>0.18776000000000001</v>
      </c>
      <c r="D12" s="154">
        <f t="shared" si="0"/>
        <v>92.002400000000009</v>
      </c>
      <c r="E12" s="66" t="str">
        <f>INDEX('Lookup tables'!$B:$B,MATCH($A12,'Lookup tables'!$A:$A,0))</f>
        <v>Legumes</v>
      </c>
      <c r="G12" s="232"/>
      <c r="U12" s="233"/>
      <c r="AA12" s="158"/>
      <c r="AB12" s="158"/>
      <c r="AC12" s="158"/>
      <c r="AD12" s="158"/>
      <c r="AE12" s="230"/>
      <c r="AF12" s="230"/>
      <c r="AG12" s="161"/>
    </row>
    <row r="13" spans="1:39">
      <c r="A13" s="65" t="s">
        <v>329</v>
      </c>
      <c r="B13" s="154">
        <f>IFERROR(AVERAGEIFS('Input data - crops'!G:G,'Input data - crops'!D:D,A13,'Input data - crops'!C:C,$B$3,'Input data - crops'!B:B,Country),"")</f>
        <v>28640</v>
      </c>
      <c r="C13" s="202">
        <f>IFERROR(AVERAGEIFS('Input data - crops'!$G:$G,'Input data - crops'!$D:$D,A13,'Input data - crops'!$C:$C,$C$3,'Input data - crops'!$B:$B, Country)*Settings!$Q$7,"NA")</f>
        <v>0.56738999999999995</v>
      </c>
      <c r="D13" s="154">
        <f t="shared" si="0"/>
        <v>16250.049599999998</v>
      </c>
      <c r="E13" s="66" t="str">
        <f>INDEX('Lookup tables'!$B:$B,MATCH($A13,'Lookup tables'!$A:$A,0))</f>
        <v>Cereals</v>
      </c>
      <c r="G13" s="232"/>
      <c r="U13" s="233"/>
      <c r="AA13" s="158"/>
      <c r="AB13" s="158"/>
      <c r="AC13" s="158"/>
      <c r="AD13" s="158"/>
      <c r="AE13" s="230"/>
      <c r="AF13" s="230"/>
      <c r="AG13" s="161"/>
    </row>
    <row r="14" spans="1:39">
      <c r="A14" s="65" t="s">
        <v>355</v>
      </c>
      <c r="B14" s="154">
        <f>IFERROR(AVERAGEIFS('Input data - crops'!G:G,'Input data - crops'!D:D,A14,'Input data - crops'!C:C,$B$3,'Input data - crops'!B:B,Country),"")</f>
        <v>0</v>
      </c>
      <c r="C14" s="202" t="str">
        <f>IFERROR(AVERAGEIFS('Input data - crops'!$G:$G,'Input data - crops'!$D:$D,A14,'Input data - crops'!$C:$C,$C$3,'Input data - crops'!$B:$B, Country)*Settings!$Q$7,"NA")</f>
        <v>NA</v>
      </c>
      <c r="D14" s="154" t="str">
        <f t="shared" si="0"/>
        <v/>
      </c>
      <c r="E14" s="66" t="str">
        <f>INDEX('Lookup tables'!$B:$B,MATCH($A14,'Lookup tables'!$A:$A,0))</f>
        <v>Woody crops</v>
      </c>
      <c r="G14" s="232"/>
      <c r="U14" s="233"/>
      <c r="AA14" s="158"/>
      <c r="AB14" s="158"/>
      <c r="AC14" s="158"/>
      <c r="AD14" s="158"/>
      <c r="AE14" s="230"/>
      <c r="AF14" s="230"/>
      <c r="AG14" s="161"/>
    </row>
    <row r="15" spans="1:39" ht="15.6" customHeight="1">
      <c r="A15" s="65" t="s">
        <v>335</v>
      </c>
      <c r="B15" s="154">
        <f>IFERROR(AVERAGEIFS('Input data - crops'!G:G,'Input data - crops'!D:D,A15,'Input data - crops'!C:C,$B$3,'Input data - crops'!B:B,Country),"")</f>
        <v>20760</v>
      </c>
      <c r="C15" s="202">
        <f>IFERROR(AVERAGEIFS('Input data - crops'!$G:$G,'Input data - crops'!$D:$D,A15,'Input data - crops'!$C:$C,$C$3,'Input data - crops'!$B:$B, Country)*Settings!$Q$7,"NA")</f>
        <v>0.62235000000000007</v>
      </c>
      <c r="D15" s="154">
        <f t="shared" si="0"/>
        <v>12919.986000000001</v>
      </c>
      <c r="E15" s="66" t="str">
        <f>INDEX('Lookup tables'!$B:$B,MATCH($A15,'Lookup tables'!$A:$A,0))</f>
        <v>Cereals</v>
      </c>
      <c r="G15" s="232"/>
      <c r="U15" s="233"/>
      <c r="AA15" s="158"/>
      <c r="AB15" s="158"/>
      <c r="AC15" s="158"/>
      <c r="AD15" s="158"/>
      <c r="AE15" s="230"/>
      <c r="AF15" s="230"/>
      <c r="AG15" s="161"/>
    </row>
    <row r="16" spans="1:39">
      <c r="A16" s="65" t="s">
        <v>363</v>
      </c>
      <c r="B16" s="154">
        <f>IFERROR(AVERAGEIFS('Input data - crops'!G:G,'Input data - crops'!D:D,A16,'Input data - crops'!C:C,$B$3,'Input data - crops'!B:B,Country),"")</f>
        <v>23810</v>
      </c>
      <c r="C16" s="202">
        <f>IFERROR(AVERAGEIFS('Input data - crops'!$G:$G,'Input data - crops'!$D:$D,A16,'Input data - crops'!$C:$C,$C$3,'Input data - crops'!$B:$B, Country)*Settings!$Q$7,"NA")</f>
        <v>0.35699000000000003</v>
      </c>
      <c r="D16" s="154">
        <f t="shared" si="0"/>
        <v>8499.9319000000014</v>
      </c>
      <c r="E16" s="66" t="str">
        <f>INDEX('Lookup tables'!$B:$B,MATCH($A16,'Lookup tables'!$A:$A,0))</f>
        <v>Legumes</v>
      </c>
      <c r="G16" s="232"/>
      <c r="U16" s="233"/>
      <c r="AA16" s="158"/>
      <c r="AB16" s="158"/>
      <c r="AC16" s="158"/>
      <c r="AD16" s="158"/>
      <c r="AE16" s="230"/>
      <c r="AF16" s="230"/>
      <c r="AG16" s="161"/>
    </row>
    <row r="17" spans="1:33">
      <c r="A17" s="65" t="s">
        <v>369</v>
      </c>
      <c r="B17" s="154">
        <f>IFERROR(AVERAGEIFS('Input data - crops'!G:G,'Input data - crops'!D:D,A17,'Input data - crops'!C:C,$B$3,'Input data - crops'!B:B,Country),"")</f>
        <v>0</v>
      </c>
      <c r="C17" s="202" t="str">
        <f>IFERROR(AVERAGEIFS('Input data - crops'!$G:$G,'Input data - crops'!$D:$D,A17,'Input data - crops'!$C:$C,$C$3,'Input data - crops'!$B:$B, Country)*Settings!$Q$7,"NA")</f>
        <v>NA</v>
      </c>
      <c r="D17" s="154" t="str">
        <f t="shared" si="0"/>
        <v/>
      </c>
      <c r="E17" s="66" t="str">
        <f>INDEX('Lookup tables'!$B:$B,MATCH($A17,'Lookup tables'!$A:$A,0))</f>
        <v>Woody crops</v>
      </c>
      <c r="G17" s="232"/>
      <c r="L17" s="217"/>
      <c r="M17" s="217"/>
      <c r="O17" s="217"/>
      <c r="S17" s="233"/>
      <c r="U17" s="233"/>
      <c r="AA17" s="158"/>
      <c r="AB17" s="158"/>
      <c r="AC17" s="158"/>
      <c r="AD17" s="158"/>
      <c r="AE17" s="230"/>
      <c r="AF17" s="230"/>
      <c r="AG17" s="161"/>
    </row>
    <row r="18" spans="1:33">
      <c r="A18" s="65" t="s">
        <v>372</v>
      </c>
      <c r="B18" s="154">
        <f>IFERROR(AVERAGEIFS('Input data - crops'!G:G,'Input data - crops'!D:D,A18,'Input data - crops'!C:C,$B$3,'Input data - crops'!B:B,Country),"")</f>
        <v>0</v>
      </c>
      <c r="C18" s="202" t="str">
        <f>IFERROR(AVERAGEIFS('Input data - crops'!$G:$G,'Input data - crops'!$D:$D,A18,'Input data - crops'!$C:$C,$C$3,'Input data - crops'!$B:$B, Country)*Settings!$Q$7,"NA")</f>
        <v>NA</v>
      </c>
      <c r="D18" s="154" t="str">
        <f t="shared" si="0"/>
        <v/>
      </c>
      <c r="E18" s="66" t="str">
        <f>INDEX('Lookup tables'!$B:$B,MATCH($A18,'Lookup tables'!$A:$A,0))</f>
        <v>Rice</v>
      </c>
      <c r="G18" s="232"/>
      <c r="L18" s="217"/>
      <c r="M18" s="217"/>
      <c r="O18" s="217"/>
      <c r="S18" s="233"/>
      <c r="U18" s="233"/>
      <c r="AA18" s="158"/>
      <c r="AB18" s="158"/>
      <c r="AC18" s="158"/>
      <c r="AD18" s="158"/>
      <c r="AE18" s="230"/>
      <c r="AF18" s="230"/>
      <c r="AG18" s="161"/>
    </row>
    <row r="19" spans="1:33">
      <c r="A19" s="65" t="s">
        <v>379</v>
      </c>
      <c r="B19" s="154">
        <f>IFERROR(AVERAGEIFS('Input data - crops'!G:G,'Input data - crops'!D:D,A19,'Input data - crops'!C:C,$B$3,'Input data - crops'!B:B,Country),"")</f>
        <v>127380</v>
      </c>
      <c r="C19" s="202">
        <f>IFERROR(AVERAGEIFS('Input data - crops'!$G:$G,'Input data - crops'!$D:$D,A19,'Input data - crops'!$C:$C,$C$3,'Input data - crops'!$B:$B, Country)*Settings!$Q$7,"NA")</f>
        <v>0.33561000000000002</v>
      </c>
      <c r="D19" s="154">
        <f t="shared" si="0"/>
        <v>42750.001800000005</v>
      </c>
      <c r="E19" s="66" t="str">
        <f>INDEX('Lookup tables'!$B:$B,MATCH($A19,'Lookup tables'!$A:$A,0))</f>
        <v>Seeds</v>
      </c>
      <c r="G19" s="232"/>
      <c r="L19" s="217"/>
      <c r="M19" s="217"/>
      <c r="O19" s="217"/>
      <c r="S19" s="233"/>
      <c r="U19" s="233"/>
      <c r="AA19" s="158"/>
      <c r="AB19" s="158"/>
      <c r="AC19" s="158"/>
      <c r="AD19" s="158"/>
      <c r="AE19" s="230"/>
      <c r="AF19" s="230"/>
      <c r="AG19" s="161"/>
    </row>
    <row r="20" spans="1:33">
      <c r="A20" s="65" t="s">
        <v>376</v>
      </c>
      <c r="B20" s="154">
        <f>IFERROR(AVERAGEIFS('Input data - crops'!G:G,'Input data - crops'!D:D,A20,'Input data - crops'!C:C,$B$3,'Input data - crops'!B:B,Country),"")</f>
        <v>0</v>
      </c>
      <c r="C20" s="202" t="str">
        <f>IFERROR(AVERAGEIFS('Input data - crops'!$G:$G,'Input data - crops'!$D:$D,A20,'Input data - crops'!$C:$C,$C$3,'Input data - crops'!$B:$B, Country)*Settings!$Q$7,"NA")</f>
        <v>NA</v>
      </c>
      <c r="D20" s="154" t="str">
        <f t="shared" si="0"/>
        <v/>
      </c>
      <c r="E20" s="66" t="str">
        <f>INDEX('Lookup tables'!$B:$B,MATCH($A20,'Lookup tables'!$A:$A,0))</f>
        <v>Woody crops</v>
      </c>
      <c r="G20" s="232"/>
      <c r="L20" s="217"/>
      <c r="M20" s="217"/>
      <c r="O20" s="217"/>
      <c r="S20" s="217"/>
      <c r="AA20" s="158"/>
      <c r="AB20" s="158"/>
      <c r="AC20" s="158"/>
      <c r="AD20" s="158"/>
      <c r="AE20" s="230"/>
      <c r="AF20" s="230"/>
      <c r="AG20" s="161"/>
    </row>
    <row r="21" spans="1:33" ht="16.5" thickBot="1">
      <c r="A21" s="65" t="s">
        <v>381</v>
      </c>
      <c r="B21" s="154">
        <f>IFERROR(AVERAGEIFS('Input data - crops'!G:G,'Input data - crops'!D:D,A21,'Input data - crops'!C:C,$B$3,'Input data - crops'!B:B,Country),"")</f>
        <v>23410</v>
      </c>
      <c r="C21" s="202">
        <f>IFERROR(AVERAGEIFS('Input data - crops'!$G:$G,'Input data - crops'!$D:$D,A21,'Input data - crops'!$C:$C,$C$3,'Input data - crops'!$B:$B, Country)*Settings!$Q$7,"NA")</f>
        <v>3.64032</v>
      </c>
      <c r="D21" s="154">
        <f t="shared" si="0"/>
        <v>85219.891199999998</v>
      </c>
      <c r="E21" s="66" t="str">
        <f>INDEX('Lookup tables'!$B:$B,MATCH($A21,'Lookup tables'!$A:$A,0))</f>
        <v>Roots</v>
      </c>
      <c r="G21" s="232"/>
      <c r="L21" s="217"/>
      <c r="M21" s="217"/>
      <c r="O21" s="217"/>
      <c r="AA21" s="158"/>
      <c r="AB21" s="158"/>
      <c r="AC21" s="158"/>
      <c r="AD21" s="158"/>
      <c r="AE21" s="230"/>
      <c r="AF21" s="230"/>
      <c r="AG21" s="161"/>
    </row>
    <row r="22" spans="1:33" ht="31.5">
      <c r="A22" s="65" t="s">
        <v>622</v>
      </c>
      <c r="B22" s="154" t="str">
        <f>IFERROR(AVERAGEIFS('Input data - crops'!G:G,'Input data - crops'!D:D,A22,'Input data - crops'!C:C,$B$3,'Input data - crops'!B:B,Country),"")</f>
        <v/>
      </c>
      <c r="C22" s="92" t="str">
        <f>IFERROR(AVERAGEIFS('Input data - crops'!$G:$G,'Input data - crops'!$D:$D,A22,'Input data - crops'!$C:$C,$C$3,'Input data - crops'!$B:$B, Country)*Settings!$Q$7,"NA")</f>
        <v>NA</v>
      </c>
      <c r="D22" s="154" t="str">
        <f t="shared" si="0"/>
        <v/>
      </c>
      <c r="E22" s="66" t="str">
        <f>INDEX('Lookup tables'!$B:$B,MATCH($A22,'Lookup tables'!$A:$A,0))</f>
        <v>Fiber crops</v>
      </c>
      <c r="G22" s="232"/>
      <c r="I22" s="410" t="s">
        <v>1624</v>
      </c>
      <c r="J22" s="411"/>
      <c r="K22" s="411"/>
      <c r="L22" s="412"/>
      <c r="M22" s="234" t="s">
        <v>807</v>
      </c>
      <c r="N22" s="234" t="s">
        <v>1625</v>
      </c>
      <c r="O22" s="235" t="s">
        <v>804</v>
      </c>
      <c r="P22" s="236" t="s">
        <v>1626</v>
      </c>
      <c r="Q22" s="237" t="s">
        <v>1627</v>
      </c>
      <c r="R22" s="238" t="s">
        <v>1628</v>
      </c>
      <c r="S22" s="239" t="s">
        <v>1629</v>
      </c>
      <c r="T22" s="240" t="s">
        <v>1630</v>
      </c>
      <c r="U22" s="241" t="s">
        <v>1631</v>
      </c>
      <c r="V22" s="242" t="s">
        <v>1632</v>
      </c>
      <c r="W22" s="240" t="s">
        <v>1633</v>
      </c>
      <c r="X22" s="241" t="s">
        <v>1634</v>
      </c>
      <c r="Y22" s="242" t="s">
        <v>1635</v>
      </c>
      <c r="AA22" s="158"/>
      <c r="AB22" s="158"/>
      <c r="AC22" s="158"/>
      <c r="AD22" s="158"/>
      <c r="AE22" s="230"/>
      <c r="AF22" s="230"/>
      <c r="AG22" s="161"/>
    </row>
    <row r="23" spans="1:33" ht="16.5" thickBot="1">
      <c r="A23" s="65" t="s">
        <v>383</v>
      </c>
      <c r="B23" s="154">
        <f>IFERROR(AVERAGEIFS('Input data - crops'!G:G,'Input data - crops'!D:D,A23,'Input data - crops'!C:C,$B$3,'Input data - crops'!B:B,Country),"")</f>
        <v>40</v>
      </c>
      <c r="C23" s="202">
        <f>IFERROR(AVERAGEIFS('Input data - crops'!$G:$G,'Input data - crops'!$D:$D,A23,'Input data - crops'!$C:$C,$C$3,'Input data - crops'!$B:$B, Country)*Settings!$Q$7,"NA")</f>
        <v>43.225000000000001</v>
      </c>
      <c r="D23" s="154">
        <f t="shared" si="0"/>
        <v>1729</v>
      </c>
      <c r="E23" s="66" t="str">
        <f>INDEX('Lookup tables'!$B:$B,MATCH($A23,'Lookup tables'!$A:$A,0))</f>
        <v>Vegetables</v>
      </c>
      <c r="G23" s="232"/>
      <c r="I23" s="413"/>
      <c r="J23" s="414"/>
      <c r="K23" s="414"/>
      <c r="L23" s="415"/>
      <c r="M23" s="243" t="s">
        <v>810</v>
      </c>
      <c r="N23" s="243" t="s">
        <v>963</v>
      </c>
      <c r="O23" s="243" t="s">
        <v>805</v>
      </c>
      <c r="P23" s="244" t="s">
        <v>1636</v>
      </c>
      <c r="Q23" s="245" t="s">
        <v>810</v>
      </c>
      <c r="R23" s="246" t="s">
        <v>805</v>
      </c>
      <c r="S23" s="247" t="s">
        <v>1636</v>
      </c>
      <c r="T23" s="248" t="s">
        <v>1637</v>
      </c>
      <c r="U23" s="249" t="s">
        <v>1638</v>
      </c>
      <c r="V23" s="250" t="s">
        <v>1639</v>
      </c>
      <c r="W23" s="248" t="s">
        <v>1640</v>
      </c>
      <c r="X23" s="249" t="s">
        <v>1641</v>
      </c>
      <c r="Y23" s="250" t="s">
        <v>1642</v>
      </c>
      <c r="AA23" s="158"/>
      <c r="AB23" s="158"/>
      <c r="AC23" s="158"/>
      <c r="AD23" s="158"/>
      <c r="AE23" s="230"/>
      <c r="AF23" s="230"/>
      <c r="AG23" s="161"/>
    </row>
    <row r="24" spans="1:33">
      <c r="A24" s="65" t="s">
        <v>388</v>
      </c>
      <c r="B24" s="154">
        <f>IFERROR(AVERAGEIFS('Input data - crops'!G:G,'Input data - crops'!D:D,A24,'Input data - crops'!C:C,$B$3,'Input data - crops'!B:B,Country),"")</f>
        <v>0</v>
      </c>
      <c r="C24" s="202" t="str">
        <f>IFERROR(AVERAGEIFS('Input data - crops'!$G:$G,'Input data - crops'!$D:$D,A24,'Input data - crops'!$C:$C,$C$3,'Input data - crops'!$B:$B, Country)*Settings!$Q$7,"NA")</f>
        <v>NA</v>
      </c>
      <c r="D24" s="154" t="str">
        <f t="shared" si="0"/>
        <v/>
      </c>
      <c r="E24" s="66" t="str">
        <f>INDEX('Lookup tables'!$B:$B,MATCH($A24,'Lookup tables'!$A:$A,0))</f>
        <v>Woody crops</v>
      </c>
      <c r="G24" s="232"/>
      <c r="I24" s="251" t="s">
        <v>975</v>
      </c>
      <c r="J24" s="252" t="s">
        <v>763</v>
      </c>
      <c r="K24" s="253" t="s">
        <v>302</v>
      </c>
      <c r="L24" s="254" t="s">
        <v>1466</v>
      </c>
      <c r="M24" s="255">
        <f>ROUNDUP(IFERROR(INDEX('InputCritical-yearless'!$C$5:$K$8, MATCH(J24, 'InputCritical-yearless'!$B$5:$B$8, 0), MATCH(LEFT(I24, 3), 'InputCritical-yearless'!$C$4:$K$4, 0)),"")*SUMIFS(B:B,$E:$E,$K24),4)</f>
        <v>953470</v>
      </c>
      <c r="N24" s="256">
        <f t="shared" ref="N24:N47" si="1">M24/M$48</f>
        <v>0.79212255647218133</v>
      </c>
      <c r="O24" s="255">
        <f>ROUNDUP(SUMIFS(D:D,$E:$E,$K24),4)</f>
        <v>582318.96770000004</v>
      </c>
      <c r="P24" s="257">
        <f>IFERROR(O24/M24," ")</f>
        <v>0.61073653885282186</v>
      </c>
      <c r="Q24" s="258">
        <f>IFERROR(M24*P24," ")</f>
        <v>582318.96770000004</v>
      </c>
      <c r="R24" s="259">
        <f>IFERROR(Q24*SUMIF($K$24:$K$47,$K24,$O$24:$O$47)/SUMIF($K$24:$K$47,$K24,$Q$24:$Q$47), " " )</f>
        <v>582318.96770000004</v>
      </c>
      <c r="S24" s="260">
        <f>IFERROR(P24*SUMIF($K$24:$K$47,$K24,$O$24:$O$47)/SUMIF($K$24:$K$47,$K24,$Q$24:$Q$47), " " )</f>
        <v>0.61073653885282186</v>
      </c>
      <c r="T24" s="261">
        <f>SUM('Calc - land emissions'!C$4:C$9,'Calc - land emissions'!C$11,'Calc - land emissions'!C$19:C$21)*1000/SUM($M$24:$M$47)</f>
        <v>1.1399197467786556E-2</v>
      </c>
      <c r="U24" s="262">
        <f>SUM('Calc - land emissions'!D$4:D$9,'Calc - land emissions'!D$11,'Calc - land emissions'!D$19:D$21)*1000/SUM($M$24:$M$47)</f>
        <v>4.1813091410579134E-4</v>
      </c>
      <c r="V24" s="262">
        <f>SUM('Calc - land emissions'!E$4:E$9,'Calc - land emissions'!E$11,'Calc - land emissions'!E$19:E$21)*1000/SUM($M$24:$M$47)</f>
        <v>8.1680516578188751</v>
      </c>
      <c r="W24" s="261">
        <f t="shared" ref="W24:Y47" si="2">IFERROR($M24*T24," ")</f>
        <v>10868.792809610448</v>
      </c>
      <c r="X24" s="262">
        <f t="shared" si="2"/>
        <v>398.67528267244887</v>
      </c>
      <c r="Y24" s="263">
        <f t="shared" si="2"/>
        <v>7787992.2141805626</v>
      </c>
      <c r="Z24" s="217"/>
      <c r="AA24" s="217"/>
      <c r="AB24" s="264"/>
      <c r="AC24" s="158"/>
      <c r="AD24" s="158"/>
      <c r="AE24" s="230"/>
      <c r="AF24" s="230"/>
      <c r="AG24" s="161"/>
    </row>
    <row r="25" spans="1:33">
      <c r="A25" s="65" t="s">
        <v>339</v>
      </c>
      <c r="B25" s="154">
        <f>IFERROR(AVERAGEIFS('Input data - crops'!G:G,'Input data - crops'!D:D,A25,'Input data - crops'!C:C,$B$3,'Input data - crops'!B:B,Country),"")</f>
        <v>12170</v>
      </c>
      <c r="C25" s="202">
        <f>IFERROR(AVERAGEIFS('Input data - crops'!$G:$G,'Input data - crops'!$D:$D,A25,'Input data - crops'!$C:$C,$C$3,'Input data - crops'!$B:$B, Country)*Settings!$Q$7,"NA")</f>
        <v>0.38044</v>
      </c>
      <c r="D25" s="154">
        <f t="shared" si="0"/>
        <v>4629.9548000000004</v>
      </c>
      <c r="E25" s="66" t="str">
        <f>INDEX('Lookup tables'!$B:$B,MATCH($A25,'Lookup tables'!$A:$A,0))</f>
        <v>Cereals</v>
      </c>
      <c r="G25" s="232"/>
      <c r="I25" s="251" t="s">
        <v>977</v>
      </c>
      <c r="J25" s="265" t="s">
        <v>763</v>
      </c>
      <c r="K25" s="68" t="s">
        <v>372</v>
      </c>
      <c r="L25" s="266" t="s">
        <v>1603</v>
      </c>
      <c r="M25" s="267">
        <f>ROUNDUP(IFERROR(INDEX('InputCritical-yearless'!$C$5:$K$8, MATCH(J25, 'InputCritical-yearless'!$B$5:$B$8, 0), MATCH(LEFT(I25, 3), 'InputCritical-yearless'!$C$4:$K$4, 0)),"")*SUMIFS(B:B,$E:$E,$K25),4)</f>
        <v>0</v>
      </c>
      <c r="N25" s="268">
        <f t="shared" si="1"/>
        <v>0</v>
      </c>
      <c r="O25" s="267">
        <f t="shared" ref="O25:O32" si="3">ROUNDUP(SUMIFS(D:D,$E:$E,$K25),4)</f>
        <v>0</v>
      </c>
      <c r="P25" s="269" t="str">
        <f t="shared" ref="P25:P32" si="4">IFERROR(O25/M25," ")</f>
        <v xml:space="preserve"> </v>
      </c>
      <c r="Q25" s="270" t="str">
        <f t="shared" ref="Q25:Q47" si="5">IFERROR(M25*P25," ")</f>
        <v xml:space="preserve"> </v>
      </c>
      <c r="R25" s="271" t="str">
        <f t="shared" ref="R25:R47" si="6">IFERROR(Q25*SUMIF($K$24:$K$47,K25,$O$24:$O$47)/SUMIF($K$24:$K$47,K25,$Q$24:$Q$47), " " )</f>
        <v xml:space="preserve"> </v>
      </c>
      <c r="S25" s="272" t="str">
        <f t="shared" ref="S25:S47" si="7">IFERROR(P25*SUMIF($K$24:$K$47,$K25,$O$24:$O$47)/SUMIF($K$24:$K$47,$K25,$Q$24:$Q$47), " " )</f>
        <v xml:space="preserve"> </v>
      </c>
      <c r="T25" s="261">
        <f>SUM('Calc - land emissions'!C$4:C$9,'Calc - land emissions'!C$11,'Calc - land emissions'!C$19:C$21)*1000/SUM($M$24:$M$47)</f>
        <v>1.1399197467786556E-2</v>
      </c>
      <c r="U25" s="262">
        <f>SUM('Calc - land emissions'!D$4:D$9,'Calc - land emissions'!D$11,'Calc - land emissions'!D$19:D$21)*1000/SUM($M$24:$M$47)</f>
        <v>4.1813091410579134E-4</v>
      </c>
      <c r="V25" s="263">
        <f>SUM('Calc - land emissions'!E$4:E$9,'Calc - land emissions'!E$11,'Calc - land emissions'!E$19:E$21)*1000/SUM($M$24:$M$47)</f>
        <v>8.1680516578188751</v>
      </c>
      <c r="W25" s="261">
        <f t="shared" si="2"/>
        <v>0</v>
      </c>
      <c r="X25" s="262">
        <f t="shared" si="2"/>
        <v>0</v>
      </c>
      <c r="Y25" s="263">
        <f t="shared" si="2"/>
        <v>0</v>
      </c>
      <c r="Z25" s="217"/>
      <c r="AA25" s="217"/>
      <c r="AB25" s="264"/>
      <c r="AC25" s="158"/>
      <c r="AD25" s="158"/>
      <c r="AE25" s="230"/>
      <c r="AF25" s="230"/>
      <c r="AG25" s="161"/>
    </row>
    <row r="26" spans="1:33">
      <c r="A26" s="65" t="s">
        <v>386</v>
      </c>
      <c r="B26" s="154">
        <f>IFERROR(AVERAGEIFS('Input data - crops'!G:G,'Input data - crops'!D:D,A26,'Input data - crops'!C:C,$B$3,'Input data - crops'!B:B,Country),"")</f>
        <v>0</v>
      </c>
      <c r="C26" s="202" t="str">
        <f>IFERROR(AVERAGEIFS('Input data - crops'!$G:$G,'Input data - crops'!$D:$D,A26,'Input data - crops'!$C:$C,$C$3,'Input data - crops'!$B:$B, Country)*Settings!$Q$7,"NA")</f>
        <v>NA</v>
      </c>
      <c r="D26" s="154" t="str">
        <f t="shared" si="0"/>
        <v/>
      </c>
      <c r="E26" s="66" t="str">
        <f>INDEX('Lookup tables'!$B:$B,MATCH($A26,'Lookup tables'!$A:$A,0))</f>
        <v>Woody crops</v>
      </c>
      <c r="G26" s="232"/>
      <c r="I26" s="251" t="s">
        <v>978</v>
      </c>
      <c r="J26" s="265" t="s">
        <v>763</v>
      </c>
      <c r="K26" s="68" t="s">
        <v>349</v>
      </c>
      <c r="L26" s="266" t="s">
        <v>1602</v>
      </c>
      <c r="M26" s="267">
        <f>ROUNDUP(IFERROR(INDEX('InputCritical-yearless'!$C$5:$K$8, MATCH(J26, 'InputCritical-yearless'!$B$5:$B$8, 0), MATCH(LEFT(I26, 3), 'InputCritical-yearless'!$C$4:$K$4, 0)),"")*SUMIFS(B:B,$E:$E,$K26),4)</f>
        <v>58080</v>
      </c>
      <c r="N26" s="268">
        <f t="shared" si="1"/>
        <v>4.8251626249283454E-2</v>
      </c>
      <c r="O26" s="267">
        <f t="shared" si="3"/>
        <v>19293.970600000001</v>
      </c>
      <c r="P26" s="269">
        <f t="shared" si="4"/>
        <v>0.33219646349862259</v>
      </c>
      <c r="Q26" s="270">
        <f t="shared" si="5"/>
        <v>19293.970600000001</v>
      </c>
      <c r="R26" s="271">
        <f>IFERROR(Q26*SUMIF($K$24:$K$47,K26,$O$24:$O$47)/SUMIF($K$24:$K$47,K26,$Q$24:$Q$47), " " )</f>
        <v>19293.970600000001</v>
      </c>
      <c r="S26" s="272">
        <f t="shared" si="7"/>
        <v>0.33219646349862259</v>
      </c>
      <c r="T26" s="261">
        <f>SUM('Calc - land emissions'!C$4:C$9,'Calc - land emissions'!C$11,'Calc - land emissions'!C$19:C$21)*1000/SUM($M$24:$M$47)</f>
        <v>1.1399197467786556E-2</v>
      </c>
      <c r="U26" s="262">
        <f>SUM('Calc - land emissions'!D$4:D$9,'Calc - land emissions'!D$11,'Calc - land emissions'!D$19:D$21)*1000/SUM($M$24:$M$47)</f>
        <v>4.1813091410579134E-4</v>
      </c>
      <c r="V26" s="263">
        <f>SUM('Calc - land emissions'!E$4:E$9,'Calc - land emissions'!E$11,'Calc - land emissions'!E$19:E$21)*1000/SUM($M$24:$M$47)</f>
        <v>8.1680516578188751</v>
      </c>
      <c r="W26" s="261">
        <f t="shared" si="2"/>
        <v>662.06538892904314</v>
      </c>
      <c r="X26" s="262">
        <f t="shared" si="2"/>
        <v>24.285043491264361</v>
      </c>
      <c r="Y26" s="263">
        <f t="shared" si="2"/>
        <v>474400.44028612028</v>
      </c>
      <c r="Z26" s="217"/>
      <c r="AA26" s="217"/>
      <c r="AB26" s="264"/>
      <c r="AC26" s="158"/>
      <c r="AD26" s="158"/>
      <c r="AE26" s="230"/>
      <c r="AF26" s="230"/>
      <c r="AG26" s="161"/>
    </row>
    <row r="27" spans="1:33">
      <c r="A27" s="65" t="s">
        <v>391</v>
      </c>
      <c r="B27" s="154">
        <f>IFERROR(AVERAGEIFS('Input data - crops'!G:G,'Input data - crops'!D:D,A27,'Input data - crops'!C:C,$B$3,'Input data - crops'!B:B,Country),"")</f>
        <v>700</v>
      </c>
      <c r="C27" s="202">
        <f>IFERROR(AVERAGEIFS('Input data - crops'!$G:$G,'Input data - crops'!$D:$D,A27,'Input data - crops'!$C:$C,$C$3,'Input data - crops'!$B:$B, Country)*Settings!$Q$7,"NA")</f>
        <v>1.0614299999999999</v>
      </c>
      <c r="D27" s="154">
        <f t="shared" si="0"/>
        <v>743.00099999999986</v>
      </c>
      <c r="E27" s="66" t="str">
        <f>INDEX('Lookup tables'!$B:$B,MATCH($A27,'Lookup tables'!$A:$A,0))</f>
        <v>Vegetables</v>
      </c>
      <c r="G27" s="232"/>
      <c r="I27" s="251" t="s">
        <v>979</v>
      </c>
      <c r="J27" s="265" t="s">
        <v>763</v>
      </c>
      <c r="K27" s="68" t="s">
        <v>332</v>
      </c>
      <c r="L27" s="266" t="s">
        <v>1623</v>
      </c>
      <c r="M27" s="267">
        <f>ROUNDUP(IFERROR(INDEX('InputCritical-yearless'!$C$5:$K$8, MATCH(J27, 'InputCritical-yearless'!$B$5:$B$8, 0), MATCH(LEFT(I27, 3), 'InputCritical-yearless'!$C$4:$K$4, 0)),"")*SUMIFS(B:B,$E:$E,$K27),4)</f>
        <v>127380</v>
      </c>
      <c r="N27" s="268">
        <f t="shared" si="1"/>
        <v>0.10582458938763303</v>
      </c>
      <c r="O27" s="267">
        <f t="shared" si="3"/>
        <v>42750.001799999998</v>
      </c>
      <c r="P27" s="269">
        <f t="shared" si="4"/>
        <v>0.33560999999999996</v>
      </c>
      <c r="Q27" s="270">
        <f t="shared" si="5"/>
        <v>42750.001799999998</v>
      </c>
      <c r="R27" s="271">
        <f t="shared" si="6"/>
        <v>42750.001799999998</v>
      </c>
      <c r="S27" s="272">
        <f t="shared" si="7"/>
        <v>0.33560999999999996</v>
      </c>
      <c r="T27" s="261">
        <f>SUM('Calc - land emissions'!C$4:C$9,'Calc - land emissions'!C$11,'Calc - land emissions'!C$19:C$21)*1000/SUM($M$24:$M$47)</f>
        <v>1.1399197467786556E-2</v>
      </c>
      <c r="U27" s="262">
        <f>SUM('Calc - land emissions'!D$4:D$9,'Calc - land emissions'!D$11,'Calc - land emissions'!D$19:D$21)*1000/SUM($M$24:$M$47)</f>
        <v>4.1813091410579134E-4</v>
      </c>
      <c r="V27" s="263">
        <f>SUM('Calc - land emissions'!E$4:E$9,'Calc - land emissions'!E$11,'Calc - land emissions'!E$19:E$21)*1000/SUM($M$24:$M$47)</f>
        <v>8.1680516578188751</v>
      </c>
      <c r="W27" s="261">
        <f t="shared" si="2"/>
        <v>1452.0297734466515</v>
      </c>
      <c r="X27" s="262">
        <f t="shared" si="2"/>
        <v>53.261515838795702</v>
      </c>
      <c r="Y27" s="263">
        <f t="shared" si="2"/>
        <v>1040446.4201729683</v>
      </c>
      <c r="Z27" s="217"/>
      <c r="AA27" s="217"/>
      <c r="AB27" s="264"/>
      <c r="AC27" s="158"/>
      <c r="AD27" s="158"/>
      <c r="AE27" s="230"/>
      <c r="AF27" s="230"/>
      <c r="AG27" s="161"/>
    </row>
    <row r="28" spans="1:33">
      <c r="A28" s="65" t="s">
        <v>393</v>
      </c>
      <c r="B28" s="154">
        <f>IFERROR(AVERAGEIFS('Input data - crops'!G:G,'Input data - crops'!D:D,A28,'Input data - crops'!C:C,$B$3,'Input data - crops'!B:B,Country),"")</f>
        <v>0</v>
      </c>
      <c r="C28" s="202" t="str">
        <f>IFERROR(AVERAGEIFS('Input data - crops'!$G:$G,'Input data - crops'!$D:$D,A28,'Input data - crops'!$C:$C,$C$3,'Input data - crops'!$B:$B, Country)*Settings!$Q$7,"NA")</f>
        <v>NA</v>
      </c>
      <c r="D28" s="154" t="str">
        <f t="shared" si="0"/>
        <v/>
      </c>
      <c r="E28" s="66" t="str">
        <f>INDEX('Lookup tables'!$B:$B,MATCH($A28,'Lookup tables'!$A:$A,0))</f>
        <v>Woody crops</v>
      </c>
      <c r="G28" s="232"/>
      <c r="I28" s="251" t="s">
        <v>980</v>
      </c>
      <c r="J28" s="265" t="s">
        <v>763</v>
      </c>
      <c r="K28" s="68" t="s">
        <v>400</v>
      </c>
      <c r="L28" s="266" t="s">
        <v>1604</v>
      </c>
      <c r="M28" s="267">
        <f>ROUNDUP(IFERROR(INDEX('InputCritical-yearless'!$C$5:$K$8, MATCH(J28, 'InputCritical-yearless'!$B$5:$B$8, 0), MATCH(LEFT(I28, 3), 'InputCritical-yearless'!$C$4:$K$4, 0)),"")*SUMIFS(B:B,$E:$E,$K28),4)</f>
        <v>0</v>
      </c>
      <c r="N28" s="268">
        <f t="shared" si="1"/>
        <v>0</v>
      </c>
      <c r="O28" s="267">
        <f t="shared" si="3"/>
        <v>0</v>
      </c>
      <c r="P28" s="269" t="str">
        <f t="shared" si="4"/>
        <v xml:space="preserve"> </v>
      </c>
      <c r="Q28" s="270" t="str">
        <f t="shared" si="5"/>
        <v xml:space="preserve"> </v>
      </c>
      <c r="R28" s="271" t="str">
        <f t="shared" si="6"/>
        <v xml:space="preserve"> </v>
      </c>
      <c r="S28" s="272" t="str">
        <f t="shared" si="7"/>
        <v xml:space="preserve"> </v>
      </c>
      <c r="T28" s="261">
        <f>SUM('Calc - land emissions'!C$4:C$9,'Calc - land emissions'!C$11,'Calc - land emissions'!C$19:C$21)*1000/SUM($M$24:$M$47)</f>
        <v>1.1399197467786556E-2</v>
      </c>
      <c r="U28" s="262">
        <f>SUM('Calc - land emissions'!D$4:D$9,'Calc - land emissions'!D$11,'Calc - land emissions'!D$19:D$21)*1000/SUM($M$24:$M$47)</f>
        <v>4.1813091410579134E-4</v>
      </c>
      <c r="V28" s="263">
        <f>SUM('Calc - land emissions'!E$4:E$9,'Calc - land emissions'!E$11,'Calc - land emissions'!E$19:E$21)*1000/SUM($M$24:$M$47)</f>
        <v>8.1680516578188751</v>
      </c>
      <c r="W28" s="261">
        <f t="shared" si="2"/>
        <v>0</v>
      </c>
      <c r="X28" s="262">
        <f t="shared" si="2"/>
        <v>0</v>
      </c>
      <c r="Y28" s="263">
        <f t="shared" si="2"/>
        <v>0</v>
      </c>
      <c r="Z28" s="217"/>
      <c r="AA28" s="217"/>
      <c r="AB28" s="264"/>
      <c r="AC28" s="158"/>
      <c r="AD28" s="158"/>
      <c r="AE28" s="230"/>
      <c r="AF28" s="230"/>
      <c r="AG28" s="161"/>
    </row>
    <row r="29" spans="1:33">
      <c r="A29" s="65" t="s">
        <v>395</v>
      </c>
      <c r="B29" s="154">
        <f>IFERROR(AVERAGEIFS('Input data - crops'!G:G,'Input data - crops'!D:D,A29,'Input data - crops'!C:C,$B$3,'Input data - crops'!B:B,Country),"")</f>
        <v>1990</v>
      </c>
      <c r="C29" s="202">
        <f>IFERROR(AVERAGEIFS('Input data - crops'!$G:$G,'Input data - crops'!$D:$D,A29,'Input data - crops'!$C:$C,$C$3,'Input data - crops'!$B:$B, Country)*Settings!$Q$7,"NA")</f>
        <v>1.5100500000000001</v>
      </c>
      <c r="D29" s="154">
        <f t="shared" si="0"/>
        <v>3004.9995000000004</v>
      </c>
      <c r="E29" s="66" t="str">
        <f>INDEX('Lookup tables'!$B:$B,MATCH($A29,'Lookup tables'!$A:$A,0))</f>
        <v>Herbs and greens</v>
      </c>
      <c r="G29" s="232" t="s">
        <v>1557</v>
      </c>
      <c r="I29" s="251" t="s">
        <v>981</v>
      </c>
      <c r="J29" s="265" t="s">
        <v>763</v>
      </c>
      <c r="K29" s="68" t="s">
        <v>384</v>
      </c>
      <c r="L29" s="266" t="s">
        <v>1605</v>
      </c>
      <c r="M29" s="267">
        <f>ROUNDUP(IFERROR(INDEX('InputCritical-yearless'!$C$5:$K$8, MATCH(J29, 'InputCritical-yearless'!$B$5:$B$8, 0), MATCH(LEFT(I29, 3), 'InputCritical-yearless'!$C$4:$K$4, 0)),"")*SUMIFS(B:B,$E:$E,$K29),4)</f>
        <v>2576</v>
      </c>
      <c r="N29" s="268">
        <f t="shared" si="1"/>
        <v>2.1400859025164287E-3</v>
      </c>
      <c r="O29" s="267">
        <f t="shared" si="3"/>
        <v>14517.9974</v>
      </c>
      <c r="P29" s="269">
        <f t="shared" si="4"/>
        <v>5.635868555900621</v>
      </c>
      <c r="Q29" s="270">
        <f t="shared" si="5"/>
        <v>14517.9974</v>
      </c>
      <c r="R29" s="271">
        <f t="shared" si="6"/>
        <v>12225.682021052631</v>
      </c>
      <c r="S29" s="272">
        <f t="shared" si="7"/>
        <v>4.7459945733899973</v>
      </c>
      <c r="T29" s="261">
        <f>SUM('Calc - land emissions'!C$4:C$9,'Calc - land emissions'!C$11,'Calc - land emissions'!C$19:C$21)*1000/SUM($M$24:$M$47)</f>
        <v>1.1399197467786556E-2</v>
      </c>
      <c r="U29" s="262">
        <f>SUM('Calc - land emissions'!D$4:D$9,'Calc - land emissions'!D$11,'Calc - land emissions'!D$19:D$21)*1000/SUM($M$24:$M$47)</f>
        <v>4.1813091410579134E-4</v>
      </c>
      <c r="V29" s="263">
        <f>SUM('Calc - land emissions'!E$4:E$9,'Calc - land emissions'!E$11,'Calc - land emissions'!E$19:E$21)*1000/SUM($M$24:$M$47)</f>
        <v>8.1680516578188751</v>
      </c>
      <c r="W29" s="261">
        <f t="shared" si="2"/>
        <v>29.364332677018169</v>
      </c>
      <c r="X29" s="262">
        <f t="shared" si="2"/>
        <v>1.0771052347365184</v>
      </c>
      <c r="Y29" s="263">
        <f t="shared" si="2"/>
        <v>21040.901070541422</v>
      </c>
      <c r="Z29" s="217"/>
      <c r="AA29" s="217"/>
      <c r="AB29" s="264"/>
      <c r="AC29" s="158"/>
      <c r="AD29" s="158"/>
      <c r="AE29" s="230"/>
      <c r="AF29" s="230"/>
      <c r="AG29" s="161"/>
    </row>
    <row r="30" spans="1:33">
      <c r="A30" s="65" t="s">
        <v>398</v>
      </c>
      <c r="B30" s="154">
        <f>IFERROR(AVERAGEIFS('Input data - crops'!G:G,'Input data - crops'!D:D,A30,'Input data - crops'!C:C,$B$3,'Input data - crops'!B:B,Country),"")</f>
        <v>0</v>
      </c>
      <c r="C30" s="202" t="str">
        <f>IFERROR(AVERAGEIFS('Input data - crops'!$G:$G,'Input data - crops'!$D:$D,A30,'Input data - crops'!$C:$C,$C$3,'Input data - crops'!$B:$B, Country)*Settings!$Q$7,"NA")</f>
        <v>NA</v>
      </c>
      <c r="D30" s="154" t="str">
        <f t="shared" si="0"/>
        <v/>
      </c>
      <c r="E30" s="66" t="str">
        <f>INDEX('Lookup tables'!$B:$B,MATCH($A30,'Lookup tables'!$A:$A,0))</f>
        <v>Woody crops</v>
      </c>
      <c r="G30" s="232"/>
      <c r="I30" s="251" t="s">
        <v>982</v>
      </c>
      <c r="J30" s="265" t="s">
        <v>763</v>
      </c>
      <c r="K30" s="68" t="s">
        <v>304</v>
      </c>
      <c r="L30" s="266" t="s">
        <v>1606</v>
      </c>
      <c r="M30" s="267">
        <f>ROUNDUP(IFERROR(INDEX('InputCritical-yearless'!$C$5:$K$8, MATCH(J30, 'InputCritical-yearless'!$B$5:$B$8, 0), MATCH(LEFT(I30, 3), 'InputCritical-yearless'!$C$4:$K$4, 0)),"")*SUMIFS(B:B,$E:$E,$K30),4)</f>
        <v>2290</v>
      </c>
      <c r="N30" s="268">
        <f t="shared" si="1"/>
        <v>1.9024831975010177E-3</v>
      </c>
      <c r="O30" s="267">
        <f t="shared" si="3"/>
        <v>3484.9956999999999</v>
      </c>
      <c r="P30" s="269">
        <f t="shared" si="4"/>
        <v>1.5218321834061135</v>
      </c>
      <c r="Q30" s="270">
        <f t="shared" si="5"/>
        <v>3484.9956999999999</v>
      </c>
      <c r="R30" s="271">
        <f t="shared" si="6"/>
        <v>3484.9956999999999</v>
      </c>
      <c r="S30" s="272">
        <f t="shared" si="7"/>
        <v>1.5218321834061133</v>
      </c>
      <c r="T30" s="261">
        <f>SUM('Calc - land emissions'!C$4:C$9,'Calc - land emissions'!C$11,'Calc - land emissions'!C$19:C$21)*1000/SUM($M$24:$M$47)</f>
        <v>1.1399197467786556E-2</v>
      </c>
      <c r="U30" s="262">
        <f>SUM('Calc - land emissions'!D$4:D$9,'Calc - land emissions'!D$11,'Calc - land emissions'!D$19:D$21)*1000/SUM($M$24:$M$47)</f>
        <v>4.1813091410579134E-4</v>
      </c>
      <c r="V30" s="263">
        <f>SUM('Calc - land emissions'!E$4:E$9,'Calc - land emissions'!E$11,'Calc - land emissions'!E$19:E$21)*1000/SUM($M$24:$M$47)</f>
        <v>8.1680516578188751</v>
      </c>
      <c r="W30" s="261">
        <f t="shared" si="2"/>
        <v>26.104162201231212</v>
      </c>
      <c r="X30" s="262">
        <f t="shared" si="2"/>
        <v>0.95751979330226222</v>
      </c>
      <c r="Y30" s="263">
        <f t="shared" si="2"/>
        <v>18704.838296405225</v>
      </c>
      <c r="Z30" s="217"/>
      <c r="AA30" s="217"/>
      <c r="AB30" s="264"/>
      <c r="AC30" s="158"/>
      <c r="AD30" s="158"/>
      <c r="AE30" s="230"/>
      <c r="AF30" s="230"/>
      <c r="AG30" s="161"/>
    </row>
    <row r="31" spans="1:33">
      <c r="A31" s="65" t="s">
        <v>407</v>
      </c>
      <c r="B31" s="154">
        <f>IFERROR(AVERAGEIFS('Input data - crops'!G:G,'Input data - crops'!D:D,A31,'Input data - crops'!C:C,$B$3,'Input data - crops'!B:B,Country),"")</f>
        <v>29240</v>
      </c>
      <c r="C31" s="202">
        <f>IFERROR(AVERAGEIFS('Input data - crops'!$G:$G,'Input data - crops'!$D:$D,A31,'Input data - crops'!$C:$C,$C$3,'Input data - crops'!$B:$B, Country)*Settings!$Q$7,"NA")</f>
        <v>6.4723000000000006</v>
      </c>
      <c r="D31" s="154">
        <f t="shared" si="0"/>
        <v>189250.05200000003</v>
      </c>
      <c r="E31" s="66" t="str">
        <f>INDEX('Lookup tables'!$B:$B,MATCH($A31,'Lookup tables'!$A:$A,0))</f>
        <v>Roots</v>
      </c>
      <c r="G31" s="232"/>
      <c r="I31" s="251" t="s">
        <v>983</v>
      </c>
      <c r="J31" s="265" t="s">
        <v>763</v>
      </c>
      <c r="K31" s="68" t="s">
        <v>360</v>
      </c>
      <c r="L31" s="266" t="s">
        <v>1607</v>
      </c>
      <c r="M31" s="267">
        <f>ROUNDUP(IFERROR(INDEX('InputCritical-yearless'!$C$5:$K$8, MATCH(J31, 'InputCritical-yearless'!$B$5:$B$8, 0), MATCH(LEFT(I31, 3), 'InputCritical-yearless'!$C$4:$K$4, 0)),"")*SUMIFS(B:B,$E:$E,$K31),4)</f>
        <v>54410</v>
      </c>
      <c r="N31" s="268">
        <f t="shared" si="1"/>
        <v>4.5202668461148635E-2</v>
      </c>
      <c r="O31" s="267">
        <f t="shared" si="3"/>
        <v>285864.94</v>
      </c>
      <c r="P31" s="269">
        <f t="shared" si="4"/>
        <v>5.2539044293328434</v>
      </c>
      <c r="Q31" s="270">
        <f t="shared" si="5"/>
        <v>285864.94</v>
      </c>
      <c r="R31" s="271">
        <f t="shared" si="6"/>
        <v>285864.94</v>
      </c>
      <c r="S31" s="272">
        <f t="shared" si="7"/>
        <v>5.2539044293328434</v>
      </c>
      <c r="T31" s="261">
        <f>SUM('Calc - land emissions'!C$4:C$9,'Calc - land emissions'!C$11,'Calc - land emissions'!C$19:C$21)*1000/SUM($M$24:$M$47)</f>
        <v>1.1399197467786556E-2</v>
      </c>
      <c r="U31" s="262">
        <f>SUM('Calc - land emissions'!D$4:D$9,'Calc - land emissions'!D$11,'Calc - land emissions'!D$19:D$21)*1000/SUM($M$24:$M$47)</f>
        <v>4.1813091410579134E-4</v>
      </c>
      <c r="V31" s="263">
        <f>SUM('Calc - land emissions'!E$4:E$9,'Calc - land emissions'!E$11,'Calc - land emissions'!E$19:E$21)*1000/SUM($M$24:$M$47)</f>
        <v>8.1680516578188751</v>
      </c>
      <c r="W31" s="261">
        <f t="shared" si="2"/>
        <v>620.23033422226649</v>
      </c>
      <c r="X31" s="262">
        <f t="shared" si="2"/>
        <v>22.750503036496106</v>
      </c>
      <c r="Y31" s="263">
        <f t="shared" si="2"/>
        <v>444423.69070192502</v>
      </c>
      <c r="Z31" s="217"/>
      <c r="AA31" s="217"/>
      <c r="AB31" s="264"/>
      <c r="AC31" s="158"/>
      <c r="AD31" s="158"/>
      <c r="AE31" s="230"/>
      <c r="AF31" s="230"/>
      <c r="AG31" s="161"/>
    </row>
    <row r="32" spans="1:33" ht="16.5" thickBot="1">
      <c r="A32" s="65" t="s">
        <v>401</v>
      </c>
      <c r="B32" s="154">
        <f>IFERROR(AVERAGEIFS('Input data - crops'!G:G,'Input data - crops'!D:D,A32,'Input data - crops'!C:C,$B$3,'Input data - crops'!B:B,Country),"")</f>
        <v>1450</v>
      </c>
      <c r="C32" s="202">
        <f>IFERROR(AVERAGEIFS('Input data - crops'!$G:$G,'Input data - crops'!$D:$D,A32,'Input data - crops'!$C:$C,$C$3,'Input data - crops'!$B:$B, Country)*Settings!$Q$7,"NA")</f>
        <v>2.17517</v>
      </c>
      <c r="D32" s="154">
        <f t="shared" si="0"/>
        <v>3153.9965000000002</v>
      </c>
      <c r="E32" s="66" t="str">
        <f>INDEX('Lookup tables'!$B:$B,MATCH($A32,'Lookup tables'!$A:$A,0))</f>
        <v>Woody crops</v>
      </c>
      <c r="G32" s="232"/>
      <c r="I32" s="251" t="s">
        <v>984</v>
      </c>
      <c r="J32" s="273" t="s">
        <v>763</v>
      </c>
      <c r="K32" s="274" t="s">
        <v>396</v>
      </c>
      <c r="L32" s="275" t="s">
        <v>1608</v>
      </c>
      <c r="M32" s="276">
        <f>ROUNDUP(IFERROR(INDEX('InputCritical-yearless'!$C$5:$K$8, MATCH(J32, 'InputCritical-yearless'!$B$5:$B$8, 0), MATCH(LEFT(I32, 3), 'InputCritical-yearless'!$C$4:$K$4, 0)),"")*SUMIFS(B:B,$E:$E,$K32),4)</f>
        <v>4840</v>
      </c>
      <c r="N32" s="277">
        <f t="shared" si="1"/>
        <v>4.0209688541069542E-3</v>
      </c>
      <c r="O32" s="276">
        <f t="shared" si="3"/>
        <v>7014.9884000000002</v>
      </c>
      <c r="P32" s="278">
        <f t="shared" si="4"/>
        <v>1.4493777685950413</v>
      </c>
      <c r="Q32" s="279">
        <f t="shared" si="5"/>
        <v>7014.9884000000002</v>
      </c>
      <c r="R32" s="280">
        <f t="shared" si="6"/>
        <v>7014.9884000000002</v>
      </c>
      <c r="S32" s="281">
        <f t="shared" si="7"/>
        <v>1.4493777685950413</v>
      </c>
      <c r="T32" s="261">
        <f>SUM('Calc - land emissions'!C$4:C$9,'Calc - land emissions'!C$11,'Calc - land emissions'!C$19:C$21)*1000/SUM($M$24:$M$47)</f>
        <v>1.1399197467786556E-2</v>
      </c>
      <c r="U32" s="262">
        <f>SUM('Calc - land emissions'!D$4:D$9,'Calc - land emissions'!D$11,'Calc - land emissions'!D$19:D$21)*1000/SUM($M$24:$M$47)</f>
        <v>4.1813091410579134E-4</v>
      </c>
      <c r="V32" s="263">
        <f>SUM('Calc - land emissions'!E$4:E$9,'Calc - land emissions'!E$11,'Calc - land emissions'!E$19:E$21)*1000/SUM($M$24:$M$47)</f>
        <v>8.1680516578188751</v>
      </c>
      <c r="W32" s="261">
        <f t="shared" si="2"/>
        <v>55.172115744086931</v>
      </c>
      <c r="X32" s="262">
        <f t="shared" si="2"/>
        <v>2.0237536242720302</v>
      </c>
      <c r="Y32" s="263">
        <f t="shared" si="2"/>
        <v>39533.370023843352</v>
      </c>
      <c r="Z32" s="217"/>
      <c r="AA32" s="217"/>
      <c r="AB32" s="264"/>
      <c r="AC32" s="158"/>
      <c r="AD32" s="158"/>
      <c r="AE32" s="230"/>
      <c r="AF32" s="230"/>
      <c r="AG32" s="161"/>
    </row>
    <row r="33" spans="1:33">
      <c r="A33" s="65" t="s">
        <v>403</v>
      </c>
      <c r="B33" s="154">
        <f>IFERROR(AVERAGEIFS('Input data - crops'!G:G,'Input data - crops'!D:D,A33,'Input data - crops'!C:C,$B$3,'Input data - crops'!B:B,Country),"")</f>
        <v>20</v>
      </c>
      <c r="C33" s="202">
        <f>IFERROR(AVERAGEIFS('Input data - crops'!$G:$G,'Input data - crops'!$D:$D,A33,'Input data - crops'!$C:$C,$C$3,'Input data - crops'!$B:$B, Country)*Settings!$Q$7,"NA")</f>
        <v>0.4</v>
      </c>
      <c r="D33" s="154">
        <f t="shared" si="0"/>
        <v>8</v>
      </c>
      <c r="E33" s="66" t="str">
        <f>INDEX('Lookup tables'!$B:$B,MATCH($A33,'Lookup tables'!$A:$A,0))</f>
        <v>Vegetables</v>
      </c>
      <c r="G33" s="232"/>
      <c r="I33" s="282" t="s">
        <v>978</v>
      </c>
      <c r="J33" s="252" t="s">
        <v>776</v>
      </c>
      <c r="K33" s="253" t="s">
        <v>349</v>
      </c>
      <c r="L33" s="254" t="s">
        <v>1609</v>
      </c>
      <c r="M33" s="255">
        <f>ROUNDUP(IFERROR(INDEX('InputCritical-yearless'!$C$5:$K$8, MATCH(J33, 'InputCritical-yearless'!$B$5:$B$8, 0), MATCH(LEFT(I33, 3), 'InputCritical-yearless'!$C$4:$K$4, 0)),"")*SUMIFS(B:B,$E:$E,$K33),4)</f>
        <v>0</v>
      </c>
      <c r="N33" s="256">
        <f t="shared" si="1"/>
        <v>0</v>
      </c>
      <c r="O33" s="255">
        <v>0</v>
      </c>
      <c r="P33" s="257" cm="1">
        <f t="array" ref="P33">IFERROR(VLOOKUP(K33,$K$24:$P$32,6,FALSE)*INDEX(DefaultAFOLU!G:G,MATCH(1,(DefaultAFOLU!B:B="CAP2ACT Ratio")*(DefaultAFOLU!C:C=J33),0))," ")</f>
        <v>0.99658939049586781</v>
      </c>
      <c r="Q33" s="258">
        <f t="shared" si="5"/>
        <v>0</v>
      </c>
      <c r="R33" s="259">
        <f t="shared" si="6"/>
        <v>0</v>
      </c>
      <c r="S33" s="260">
        <f t="shared" si="7"/>
        <v>0.99658939049586781</v>
      </c>
      <c r="T33" s="283">
        <f>SUM('Calc - land emissions'!C$4:C$9,'Calc - land emissions'!C$11,'Calc - land emissions'!C$19:C$21)*1000/SUM($M$24:$M$47)</f>
        <v>1.1399197467786556E-2</v>
      </c>
      <c r="U33" s="284">
        <f>SUM('Calc - land emissions'!D$4:D$9,'Calc - land emissions'!D$11,'Calc - land emissions'!D$19:D$21)*1000/SUM($M$24:$M$47)</f>
        <v>4.1813091410579134E-4</v>
      </c>
      <c r="V33" s="285">
        <f>SUM('Calc - land emissions'!E$4:E$9,'Calc - land emissions'!E$11,'Calc - land emissions'!E$19:E$21)*1000/SUM($M$24:$M$47)</f>
        <v>8.1680516578188751</v>
      </c>
      <c r="W33" s="283">
        <f t="shared" si="2"/>
        <v>0</v>
      </c>
      <c r="X33" s="284">
        <f t="shared" si="2"/>
        <v>0</v>
      </c>
      <c r="Y33" s="285">
        <f t="shared" si="2"/>
        <v>0</v>
      </c>
      <c r="Z33" s="217"/>
      <c r="AA33" s="217"/>
      <c r="AB33" s="264"/>
      <c r="AC33" s="158"/>
      <c r="AD33" s="158"/>
      <c r="AE33" s="230"/>
      <c r="AF33" s="230"/>
      <c r="AG33" s="161"/>
    </row>
    <row r="34" spans="1:33">
      <c r="A34" s="65" t="s">
        <v>405</v>
      </c>
      <c r="B34" s="154" t="str">
        <f>IFERROR(AVERAGEIFS('Input data - crops'!G:G,'Input data - crops'!D:D,A34,'Input data - crops'!C:C,$B$3,'Input data - crops'!B:B,Country),"")</f>
        <v/>
      </c>
      <c r="C34" s="202" t="str">
        <f>IFERROR(AVERAGEIFS('Input data - crops'!$G:$G,'Input data - crops'!$D:$D,A34,'Input data - crops'!$C:$C,$C$3,'Input data - crops'!$B:$B, Country)*Settings!$Q$7,"NA")</f>
        <v>NA</v>
      </c>
      <c r="D34" s="154" t="str">
        <f t="shared" si="0"/>
        <v/>
      </c>
      <c r="E34" s="66" t="str">
        <f>INDEX('Lookup tables'!$B:$B,MATCH($A34,'Lookup tables'!$A:$A,0))</f>
        <v>Woody crops</v>
      </c>
      <c r="G34" s="232"/>
      <c r="I34" s="251" t="s">
        <v>981</v>
      </c>
      <c r="J34" s="265" t="s">
        <v>776</v>
      </c>
      <c r="K34" s="68" t="s">
        <v>384</v>
      </c>
      <c r="L34" s="266" t="s">
        <v>1610</v>
      </c>
      <c r="M34" s="267">
        <f>ROUNDUP(IFERROR(INDEX('InputCritical-yearless'!$C$5:$K$8, MATCH(J34, 'InputCritical-yearless'!$B$5:$B$8, 0), MATCH(LEFT(I34, 3), 'InputCritical-yearless'!$C$4:$K$4, 0)),"")*SUMIFS(B:B,$E:$E,$K34),4)</f>
        <v>0</v>
      </c>
      <c r="N34" s="268">
        <f t="shared" si="1"/>
        <v>0</v>
      </c>
      <c r="O34" s="267">
        <v>0</v>
      </c>
      <c r="P34" s="269" cm="1">
        <f t="array" ref="P34">IFERROR(VLOOKUP(K34,$K$24:$P$32,6,FALSE)*INDEX(DefaultAFOLU!G:G,MATCH(1,(DefaultAFOLU!B:B="CAP2ACT Ratio")*(DefaultAFOLU!C:C=J34),0))," ")</f>
        <v>16.907605667701862</v>
      </c>
      <c r="Q34" s="270">
        <f t="shared" si="5"/>
        <v>0</v>
      </c>
      <c r="R34" s="271">
        <f t="shared" si="6"/>
        <v>0</v>
      </c>
      <c r="S34" s="272">
        <f t="shared" si="7"/>
        <v>14.237983720169989</v>
      </c>
      <c r="T34" s="261">
        <f>SUM('Calc - land emissions'!C$4:C$9,'Calc - land emissions'!C$11,'Calc - land emissions'!C$19:C$21)*1000/SUM($M$24:$M$47)</f>
        <v>1.1399197467786556E-2</v>
      </c>
      <c r="U34" s="262">
        <f>SUM('Calc - land emissions'!D$4:D$9,'Calc - land emissions'!D$11,'Calc - land emissions'!D$19:D$21)*1000/SUM($M$24:$M$47)</f>
        <v>4.1813091410579134E-4</v>
      </c>
      <c r="V34" s="263">
        <f>SUM('Calc - land emissions'!E$4:E$9,'Calc - land emissions'!E$11,'Calc - land emissions'!E$19:E$21)*1000/SUM($M$24:$M$47)</f>
        <v>8.1680516578188751</v>
      </c>
      <c r="W34" s="261">
        <f t="shared" si="2"/>
        <v>0</v>
      </c>
      <c r="X34" s="262">
        <f t="shared" si="2"/>
        <v>0</v>
      </c>
      <c r="Y34" s="263">
        <f t="shared" si="2"/>
        <v>0</v>
      </c>
      <c r="Z34" s="217"/>
      <c r="AA34" s="217"/>
      <c r="AB34" s="264"/>
      <c r="AC34" s="158"/>
      <c r="AD34" s="158"/>
      <c r="AE34" s="230"/>
      <c r="AF34" s="230"/>
      <c r="AG34" s="161"/>
    </row>
    <row r="35" spans="1:33">
      <c r="A35" s="65" t="s">
        <v>411</v>
      </c>
      <c r="B35" s="154">
        <f>IFERROR(AVERAGEIFS('Input data - crops'!G:G,'Input data - crops'!D:D,A35,'Input data - crops'!C:C,$B$3,'Input data - crops'!B:B,Country),"")</f>
        <v>1580</v>
      </c>
      <c r="C35" s="202">
        <f>IFERROR(AVERAGEIFS('Input data - crops'!$G:$G,'Input data - crops'!$D:$D,A35,'Input data - crops'!$C:$C,$C$3,'Input data - crops'!$B:$B, Country)*Settings!$Q$7,"NA")</f>
        <v>4.3765800000000006</v>
      </c>
      <c r="D35" s="154">
        <f t="shared" si="0"/>
        <v>6914.9964000000009</v>
      </c>
      <c r="E35" s="66" t="str">
        <f>INDEX('Lookup tables'!$B:$B,MATCH($A35,'Lookup tables'!$A:$A,0))</f>
        <v>Vegetables</v>
      </c>
      <c r="G35" s="232"/>
      <c r="I35" s="251" t="s">
        <v>982</v>
      </c>
      <c r="J35" s="265" t="s">
        <v>776</v>
      </c>
      <c r="K35" s="68" t="s">
        <v>304</v>
      </c>
      <c r="L35" s="266" t="s">
        <v>1611</v>
      </c>
      <c r="M35" s="267">
        <f>ROUNDUP(IFERROR(INDEX('InputCritical-yearless'!$C$5:$K$8, MATCH(J35, 'InputCritical-yearless'!$B$5:$B$8, 0), MATCH(LEFT(I35, 3), 'InputCritical-yearless'!$C$4:$K$4, 0)),"")*SUMIFS(B:B,$E:$E,$K35),4)</f>
        <v>0</v>
      </c>
      <c r="N35" s="268">
        <f t="shared" si="1"/>
        <v>0</v>
      </c>
      <c r="O35" s="267">
        <v>0</v>
      </c>
      <c r="P35" s="269" cm="1">
        <f t="array" ref="P35">IFERROR(VLOOKUP(K35,$K$24:$P$32,6,FALSE)*INDEX(DefaultAFOLU!G:G,MATCH(1,(DefaultAFOLU!B:B="CAP2ACT Ratio")*(DefaultAFOLU!C:C=J35),0))," ")</f>
        <v>4.5654965502183407</v>
      </c>
      <c r="Q35" s="270">
        <f t="shared" si="5"/>
        <v>0</v>
      </c>
      <c r="R35" s="271">
        <f t="shared" si="6"/>
        <v>0</v>
      </c>
      <c r="S35" s="272">
        <f t="shared" si="7"/>
        <v>4.5654965502183407</v>
      </c>
      <c r="T35" s="261">
        <f>SUM('Calc - land emissions'!C$4:C$9,'Calc - land emissions'!C$11,'Calc - land emissions'!C$19:C$21)*1000/SUM($M$24:$M$47)</f>
        <v>1.1399197467786556E-2</v>
      </c>
      <c r="U35" s="262">
        <f>SUM('Calc - land emissions'!D$4:D$9,'Calc - land emissions'!D$11,'Calc - land emissions'!D$19:D$21)*1000/SUM($M$24:$M$47)</f>
        <v>4.1813091410579134E-4</v>
      </c>
      <c r="V35" s="263">
        <f>SUM('Calc - land emissions'!E$4:E$9,'Calc - land emissions'!E$11,'Calc - land emissions'!E$19:E$21)*1000/SUM($M$24:$M$47)</f>
        <v>8.1680516578188751</v>
      </c>
      <c r="W35" s="261">
        <f t="shared" si="2"/>
        <v>0</v>
      </c>
      <c r="X35" s="262">
        <f t="shared" si="2"/>
        <v>0</v>
      </c>
      <c r="Y35" s="263">
        <f t="shared" si="2"/>
        <v>0</v>
      </c>
      <c r="Z35" s="217"/>
      <c r="AA35" s="217"/>
      <c r="AB35" s="264"/>
      <c r="AC35" s="158"/>
      <c r="AD35" s="158"/>
      <c r="AE35" s="230"/>
      <c r="AF35" s="230"/>
      <c r="AG35" s="161"/>
    </row>
    <row r="36" spans="1:33" ht="16.5" thickBot="1">
      <c r="A36" s="65" t="s">
        <v>409</v>
      </c>
      <c r="B36" s="154" t="str">
        <f>IFERROR(AVERAGEIFS('Input data - crops'!G:G,'Input data - crops'!D:D,A36,'Input data - crops'!C:C,$B$3,'Input data - crops'!B:B,Country),"")</f>
        <v/>
      </c>
      <c r="C36" s="202" t="str">
        <f>IFERROR(AVERAGEIFS('Input data - crops'!$G:$G,'Input data - crops'!$D:$D,A36,'Input data - crops'!$C:$C,$C$3,'Input data - crops'!$B:$B, Country)*Settings!$Q$7,"NA")</f>
        <v>NA</v>
      </c>
      <c r="D36" s="154" t="str">
        <f t="shared" ref="D36:D67" si="8">IF(OR(B36="",B36=0),"",C36*B36)</f>
        <v/>
      </c>
      <c r="E36" s="66" t="str">
        <f>INDEX('Lookup tables'!$B:$B,MATCH($A36,'Lookup tables'!$A:$A,0))</f>
        <v>Seeds</v>
      </c>
      <c r="G36" s="232"/>
      <c r="I36" s="251" t="s">
        <v>984</v>
      </c>
      <c r="J36" s="273" t="s">
        <v>776</v>
      </c>
      <c r="K36" s="274" t="s">
        <v>396</v>
      </c>
      <c r="L36" s="275" t="s">
        <v>1612</v>
      </c>
      <c r="M36" s="276">
        <f>ROUNDUP(IFERROR(INDEX('InputCritical-yearless'!$C$5:$K$8, MATCH(J36, 'InputCritical-yearless'!$B$5:$B$8, 0), MATCH(LEFT(I36, 3), 'InputCritical-yearless'!$C$4:$K$4, 0)),"")*SUMIFS(B:B,$E:$E,$K36),4)</f>
        <v>0</v>
      </c>
      <c r="N36" s="277">
        <f t="shared" si="1"/>
        <v>0</v>
      </c>
      <c r="O36" s="276">
        <v>0</v>
      </c>
      <c r="P36" s="278" cm="1">
        <f t="array" ref="P36">IFERROR(VLOOKUP(K36,$K$24:$P$32,6,FALSE)*INDEX(DefaultAFOLU!G:G,MATCH(1,(DefaultAFOLU!B:B="CAP2ACT Ratio")*(DefaultAFOLU!C:C=J36),0))," ")</f>
        <v>4.3481333057851241</v>
      </c>
      <c r="Q36" s="279">
        <f t="shared" si="5"/>
        <v>0</v>
      </c>
      <c r="R36" s="280">
        <f t="shared" si="6"/>
        <v>0</v>
      </c>
      <c r="S36" s="281">
        <f t="shared" si="7"/>
        <v>4.3481333057851241</v>
      </c>
      <c r="T36" s="286">
        <f>SUM('Calc - land emissions'!C$4:C$9,'Calc - land emissions'!C$11,'Calc - land emissions'!C$19:C$21)*1000/SUM($M$24:$M$47)</f>
        <v>1.1399197467786556E-2</v>
      </c>
      <c r="U36" s="287">
        <f>SUM('Calc - land emissions'!D$4:D$9,'Calc - land emissions'!D$11,'Calc - land emissions'!D$19:D$21)*1000/SUM($M$24:$M$47)</f>
        <v>4.1813091410579134E-4</v>
      </c>
      <c r="V36" s="288">
        <f>SUM('Calc - land emissions'!E$4:E$9,'Calc - land emissions'!E$11,'Calc - land emissions'!E$19:E$21)*1000/SUM($M$24:$M$47)</f>
        <v>8.1680516578188751</v>
      </c>
      <c r="W36" s="261">
        <f t="shared" si="2"/>
        <v>0</v>
      </c>
      <c r="X36" s="262">
        <f t="shared" si="2"/>
        <v>0</v>
      </c>
      <c r="Y36" s="263">
        <f t="shared" si="2"/>
        <v>0</v>
      </c>
      <c r="Z36" s="217"/>
      <c r="AA36" s="217"/>
      <c r="AB36" s="264"/>
      <c r="AC36" s="158"/>
      <c r="AD36" s="158"/>
      <c r="AE36" s="230"/>
      <c r="AF36" s="230"/>
      <c r="AG36" s="161"/>
    </row>
    <row r="37" spans="1:33">
      <c r="A37" s="65" t="s">
        <v>417</v>
      </c>
      <c r="B37" s="154">
        <f>IFERROR(AVERAGEIFS('Input data - crops'!G:G,'Input data - crops'!D:D,A37,'Input data - crops'!C:C,$B$3,'Input data - crops'!B:B,Country),"")</f>
        <v>22160</v>
      </c>
      <c r="C37" s="202">
        <f>IFERROR(AVERAGEIFS('Input data - crops'!$G:$G,'Input data - crops'!$D:$D,A37,'Input data - crops'!$C:$C,$C$3,'Input data - crops'!$B:$B, Country)*Settings!$Q$7,"NA")</f>
        <v>0.35059000000000001</v>
      </c>
      <c r="D37" s="154">
        <f t="shared" si="8"/>
        <v>7769.0744000000004</v>
      </c>
      <c r="E37" s="66" t="str">
        <f>INDEX('Lookup tables'!$B:$B,MATCH($A37,'Lookup tables'!$A:$A,0))</f>
        <v>Legumes</v>
      </c>
      <c r="G37" s="232"/>
      <c r="I37" s="282" t="s">
        <v>981</v>
      </c>
      <c r="J37" s="252" t="s">
        <v>777</v>
      </c>
      <c r="K37" s="253" t="s">
        <v>384</v>
      </c>
      <c r="L37" s="254" t="s">
        <v>1613</v>
      </c>
      <c r="M37" s="255">
        <f>ROUNDUP(IFERROR(INDEX('InputCritical-yearless'!$C$5:$K$8, MATCH(J37, 'InputCritical-yearless'!$B$5:$B$8, 0), MATCH(LEFT(I37, 3), 'InputCritical-yearless'!$C$4:$K$4, 0)),"")*SUMIFS(B:B,$E:$E,$K37),4)</f>
        <v>0</v>
      </c>
      <c r="N37" s="256">
        <f t="shared" si="1"/>
        <v>0</v>
      </c>
      <c r="O37" s="255">
        <v>0</v>
      </c>
      <c r="P37" s="257" cm="1">
        <f t="array" ref="P37">IFERROR(VLOOKUP(K37,$K$24:$P$32,6,FALSE)*INDEX(DefaultAFOLU!G:G,MATCH(1,(DefaultAFOLU!B:B="CAP2ACT Ratio")*(DefaultAFOLU!C:C=J37),0))," ")</f>
        <v>33.815211335403724</v>
      </c>
      <c r="Q37" s="258">
        <f t="shared" si="5"/>
        <v>0</v>
      </c>
      <c r="R37" s="259">
        <f t="shared" si="6"/>
        <v>0</v>
      </c>
      <c r="S37" s="260">
        <f t="shared" si="7"/>
        <v>28.475967440339979</v>
      </c>
      <c r="T37" s="261">
        <f>SUM('Calc - land emissions'!C$4:C$9,'Calc - land emissions'!C$11,'Calc - land emissions'!C$19:C$21)*1000/SUM($M$24:$M$47)</f>
        <v>1.1399197467786556E-2</v>
      </c>
      <c r="U37" s="262">
        <f>SUM('Calc - land emissions'!D$4:D$9,'Calc - land emissions'!D$11,'Calc - land emissions'!D$19:D$21)*1000/SUM($M$24:$M$47)</f>
        <v>4.1813091410579134E-4</v>
      </c>
      <c r="V37" s="263">
        <f>SUM('Calc - land emissions'!E$4:E$9,'Calc - land emissions'!E$11,'Calc - land emissions'!E$19:E$21)*1000/SUM($M$24:$M$47)</f>
        <v>8.1680516578188751</v>
      </c>
      <c r="W37" s="283">
        <f t="shared" si="2"/>
        <v>0</v>
      </c>
      <c r="X37" s="284">
        <f t="shared" si="2"/>
        <v>0</v>
      </c>
      <c r="Y37" s="285">
        <f t="shared" si="2"/>
        <v>0</v>
      </c>
      <c r="Z37" s="217"/>
      <c r="AA37" s="217"/>
      <c r="AB37" s="264"/>
    </row>
    <row r="38" spans="1:33" ht="16.5" thickBot="1">
      <c r="A38" s="65" t="s">
        <v>415</v>
      </c>
      <c r="B38" s="154">
        <f>IFERROR(AVERAGEIFS('Input data - crops'!G:G,'Input data - crops'!D:D,A38,'Input data - crops'!C:C,$B$3,'Input data - crops'!B:B,Country),"")</f>
        <v>0</v>
      </c>
      <c r="C38" s="202" t="str">
        <f>IFERROR(AVERAGEIFS('Input data - crops'!$G:$G,'Input data - crops'!$D:$D,A38,'Input data - crops'!$C:$C,$C$3,'Input data - crops'!$B:$B, Country)*Settings!$Q$7,"NA")</f>
        <v>NA</v>
      </c>
      <c r="D38" s="154" t="str">
        <f t="shared" si="8"/>
        <v/>
      </c>
      <c r="E38" s="66" t="str">
        <f>INDEX('Lookup tables'!$B:$B,MATCH($A38,'Lookup tables'!$A:$A,0))</f>
        <v>Vegetables</v>
      </c>
      <c r="G38" s="232"/>
      <c r="I38" s="289" t="s">
        <v>984</v>
      </c>
      <c r="J38" s="273" t="s">
        <v>777</v>
      </c>
      <c r="K38" s="274" t="s">
        <v>396</v>
      </c>
      <c r="L38" s="275" t="s">
        <v>1614</v>
      </c>
      <c r="M38" s="276">
        <f>ROUNDUP(IFERROR(INDEX('InputCritical-yearless'!$C$5:$K$8, MATCH(J38, 'InputCritical-yearless'!$B$5:$B$8, 0), MATCH(LEFT(I38, 3), 'InputCritical-yearless'!$C$4:$K$4, 0)),"")*SUMIFS(B:B,$E:$E,$K38),4)</f>
        <v>0</v>
      </c>
      <c r="N38" s="277">
        <f t="shared" si="1"/>
        <v>0</v>
      </c>
      <c r="O38" s="276">
        <v>0</v>
      </c>
      <c r="P38" s="278" cm="1">
        <f t="array" ref="P38">IFERROR(VLOOKUP(K38,$K$24:$P$32,6,FALSE)*INDEX(DefaultAFOLU!G:G,MATCH(1,(DefaultAFOLU!B:B="CAP2ACT Ratio")*(DefaultAFOLU!C:C=J38),0))," ")</f>
        <v>8.6962666115702483</v>
      </c>
      <c r="Q38" s="279">
        <f t="shared" si="5"/>
        <v>0</v>
      </c>
      <c r="R38" s="280">
        <f t="shared" si="6"/>
        <v>0</v>
      </c>
      <c r="S38" s="281">
        <f t="shared" si="7"/>
        <v>8.6962666115702483</v>
      </c>
      <c r="T38" s="286">
        <f>SUM('Calc - land emissions'!C$4:C$9,'Calc - land emissions'!C$11,'Calc - land emissions'!C$19:C$21)*1000/SUM($M$24:$M$47)</f>
        <v>1.1399197467786556E-2</v>
      </c>
      <c r="U38" s="287">
        <f>SUM('Calc - land emissions'!D$4:D$9,'Calc - land emissions'!D$11,'Calc - land emissions'!D$19:D$21)*1000/SUM($M$24:$M$47)</f>
        <v>4.1813091410579134E-4</v>
      </c>
      <c r="V38" s="288">
        <f>SUM('Calc - land emissions'!E$4:E$9,'Calc - land emissions'!E$11,'Calc - land emissions'!E$19:E$21)*1000/SUM($M$24:$M$47)</f>
        <v>8.1680516578188751</v>
      </c>
      <c r="W38" s="286">
        <f t="shared" si="2"/>
        <v>0</v>
      </c>
      <c r="X38" s="287">
        <f t="shared" si="2"/>
        <v>0</v>
      </c>
      <c r="Y38" s="288">
        <f t="shared" si="2"/>
        <v>0</v>
      </c>
      <c r="Z38" s="217"/>
      <c r="AA38" s="217"/>
      <c r="AB38" s="264"/>
    </row>
    <row r="39" spans="1:33">
      <c r="A39" s="65" t="s">
        <v>413</v>
      </c>
      <c r="B39" s="154">
        <f>IFERROR(AVERAGEIFS('Input data - crops'!G:G,'Input data - crops'!D:D,A39,'Input data - crops'!C:C,$B$3,'Input data - crops'!B:B,Country),"")</f>
        <v>0</v>
      </c>
      <c r="C39" s="202" t="str">
        <f>IFERROR(AVERAGEIFS('Input data - crops'!$G:$G,'Input data - crops'!$D:$D,A39,'Input data - crops'!$C:$C,$C$3,'Input data - crops'!$B:$B, Country)*Settings!$Q$7,"NA")</f>
        <v>NA</v>
      </c>
      <c r="D39" s="154" t="str">
        <f t="shared" si="8"/>
        <v/>
      </c>
      <c r="E39" s="66" t="str">
        <f>INDEX('Lookup tables'!$B:$B,MATCH($A39,'Lookup tables'!$A:$A,0))</f>
        <v>Vegetables</v>
      </c>
      <c r="G39" s="232"/>
      <c r="I39" s="251" t="s">
        <v>975</v>
      </c>
      <c r="J39" s="252" t="s">
        <v>1539</v>
      </c>
      <c r="K39" s="253" t="s">
        <v>302</v>
      </c>
      <c r="L39" s="254" t="s">
        <v>1540</v>
      </c>
      <c r="M39" s="255">
        <f>ROUNDUP(IFERROR(INDEX('InputCritical-yearless'!$C$5:$K$8, MATCH(J39, 'InputCritical-yearless'!$B$5:$B$8, 0), MATCH(LEFT(I39, 3), 'InputCritical-yearless'!$C$4:$K$4, 0)),"")*SUMIFS(B:B,$E:$E,$K39),4)</f>
        <v>0</v>
      </c>
      <c r="N39" s="256">
        <f t="shared" si="1"/>
        <v>0</v>
      </c>
      <c r="O39" s="255">
        <v>0</v>
      </c>
      <c r="P39" s="257" cm="1">
        <f t="array" ref="P39">IFERROR(VLOOKUP(K39,$K$24:$P$32,6,FALSE)*INDEX(DefaultAFOLU!G:G,MATCH(1,(DefaultAFOLU!B:B="CAP2ACT Ratio")*(DefaultAFOLU!C:C=J39),0))," ")</f>
        <v>0.4580524041396164</v>
      </c>
      <c r="Q39" s="258">
        <f t="shared" si="5"/>
        <v>0</v>
      </c>
      <c r="R39" s="259">
        <f t="shared" si="6"/>
        <v>0</v>
      </c>
      <c r="S39" s="260">
        <f t="shared" si="7"/>
        <v>0.4580524041396164</v>
      </c>
      <c r="T39" s="283">
        <f>SUM('Calc - land emissions'!C$4:C$9,'Calc - land emissions'!C$19:C$21)*1000/SUM($M$24:$M$47)</f>
        <v>8.2007825935249117E-3</v>
      </c>
      <c r="U39" s="284">
        <f>SUM('Calc - land emissions'!D$4:D$9,'Calc - land emissions'!D$19:D$21)*1000/SUM($M$24:$M$47)</f>
        <v>4.1813091410579134E-4</v>
      </c>
      <c r="V39" s="284">
        <f>SUM('Calc - land emissions'!E$4:E$9,'Calc - land emissions'!E$19:E$21)*1000/SUM($M$24:$M$47)</f>
        <v>8.1680516578188751</v>
      </c>
      <c r="W39" s="261">
        <f t="shared" si="2"/>
        <v>0</v>
      </c>
      <c r="X39" s="262">
        <f t="shared" si="2"/>
        <v>0</v>
      </c>
      <c r="Y39" s="263">
        <f t="shared" si="2"/>
        <v>0</v>
      </c>
      <c r="Z39" s="217"/>
      <c r="AA39" s="217"/>
      <c r="AB39" s="264"/>
    </row>
    <row r="40" spans="1:33">
      <c r="A40" s="65" t="s">
        <v>420</v>
      </c>
      <c r="B40" s="154">
        <f>IFERROR(AVERAGEIFS('Input data - crops'!G:G,'Input data - crops'!D:D,A40,'Input data - crops'!C:C,$B$3,'Input data - crops'!B:B,Country),"")</f>
        <v>120</v>
      </c>
      <c r="C40" s="202">
        <f>IFERROR(AVERAGEIFS('Input data - crops'!$G:$G,'Input data - crops'!$D:$D,A40,'Input data - crops'!$C:$C,$C$3,'Input data - crops'!$B:$B, Country)*Settings!$Q$7,"NA")</f>
        <v>1.48333</v>
      </c>
      <c r="D40" s="154">
        <f t="shared" si="8"/>
        <v>177.99960000000002</v>
      </c>
      <c r="E40" s="66" t="str">
        <f>INDEX('Lookup tables'!$B:$B,MATCH($A40,'Lookup tables'!$A:$A,0))</f>
        <v>Woody crops</v>
      </c>
      <c r="G40" s="232"/>
      <c r="I40" s="251" t="s">
        <v>977</v>
      </c>
      <c r="J40" s="265" t="s">
        <v>1539</v>
      </c>
      <c r="K40" s="68" t="s">
        <v>372</v>
      </c>
      <c r="L40" s="266" t="s">
        <v>1615</v>
      </c>
      <c r="M40" s="267">
        <f>ROUNDUP(IFERROR(INDEX('InputCritical-yearless'!$C$5:$K$8, MATCH(J40, 'InputCritical-yearless'!$B$5:$B$8, 0), MATCH(LEFT(I40, 3), 'InputCritical-yearless'!$C$4:$K$4, 0)),"")*SUMIFS(B:B,$E:$E,$K40),4)</f>
        <v>0</v>
      </c>
      <c r="N40" s="268">
        <f t="shared" si="1"/>
        <v>0</v>
      </c>
      <c r="O40" s="267">
        <v>0</v>
      </c>
      <c r="P40" s="269" t="str" cm="1">
        <f t="array" ref="P40">IFERROR(VLOOKUP(K40,$K$24:$P$32,6,FALSE)*INDEX(DefaultAFOLU!G:G,MATCH(1,(DefaultAFOLU!B:B="CAP2ACT Ratio")*(DefaultAFOLU!C:C=J40),0))," ")</f>
        <v xml:space="preserve"> </v>
      </c>
      <c r="Q40" s="270" t="str">
        <f t="shared" si="5"/>
        <v xml:space="preserve"> </v>
      </c>
      <c r="R40" s="271" t="str">
        <f t="shared" si="6"/>
        <v xml:space="preserve"> </v>
      </c>
      <c r="S40" s="272" t="str">
        <f t="shared" si="7"/>
        <v xml:space="preserve"> </v>
      </c>
      <c r="T40" s="261">
        <f>SUM('Calc - land emissions'!C$4:C$9,'Calc - land emissions'!C$19:C$21)*1000/SUM($M$24:$M$47)</f>
        <v>8.2007825935249117E-3</v>
      </c>
      <c r="U40" s="262">
        <f>SUM('Calc - land emissions'!D$4:D$9,'Calc - land emissions'!D$19:D$21)*1000/SUM($M$24:$M$47)</f>
        <v>4.1813091410579134E-4</v>
      </c>
      <c r="V40" s="263">
        <f>SUM('Calc - land emissions'!E$4:E$9,'Calc - land emissions'!E$19:E$21)*1000/SUM($M$24:$M$47)</f>
        <v>8.1680516578188751</v>
      </c>
      <c r="W40" s="261">
        <f t="shared" si="2"/>
        <v>0</v>
      </c>
      <c r="X40" s="262">
        <f t="shared" si="2"/>
        <v>0</v>
      </c>
      <c r="Y40" s="263">
        <f t="shared" si="2"/>
        <v>0</v>
      </c>
      <c r="Z40" s="217"/>
      <c r="AA40" s="217"/>
      <c r="AB40" s="264"/>
    </row>
    <row r="41" spans="1:33">
      <c r="A41" s="65" t="s">
        <v>422</v>
      </c>
      <c r="B41" s="154">
        <f>IFERROR(AVERAGEIFS('Input data - crops'!G:G,'Input data - crops'!D:D,A41,'Input data - crops'!C:C,$B$3,'Input data - crops'!B:B,Country),"")</f>
        <v>0</v>
      </c>
      <c r="C41" s="202" t="str">
        <f>IFERROR(AVERAGEIFS('Input data - crops'!$G:$G,'Input data - crops'!$D:$D,A41,'Input data - crops'!$C:$C,$C$3,'Input data - crops'!$B:$B, Country)*Settings!$Q$7,"NA")</f>
        <v>NA</v>
      </c>
      <c r="D41" s="154" t="str">
        <f t="shared" si="8"/>
        <v/>
      </c>
      <c r="E41" s="66" t="str">
        <f>INDEX('Lookup tables'!$B:$B,MATCH($A41,'Lookup tables'!$A:$A,0))</f>
        <v>Woody crops</v>
      </c>
      <c r="G41" s="232"/>
      <c r="I41" s="251" t="s">
        <v>978</v>
      </c>
      <c r="J41" s="265" t="s">
        <v>1539</v>
      </c>
      <c r="K41" s="68" t="s">
        <v>349</v>
      </c>
      <c r="L41" s="266" t="s">
        <v>1616</v>
      </c>
      <c r="M41" s="267">
        <f>ROUNDUP(IFERROR(INDEX('InputCritical-yearless'!$C$5:$K$8, MATCH(J41, 'InputCritical-yearless'!$B$5:$B$8, 0), MATCH(LEFT(I41, 3), 'InputCritical-yearless'!$C$4:$K$4, 0)),"")*SUMIFS(B:B,$E:$E,$K41),4)</f>
        <v>0</v>
      </c>
      <c r="N41" s="268">
        <f t="shared" si="1"/>
        <v>0</v>
      </c>
      <c r="O41" s="267">
        <v>0</v>
      </c>
      <c r="P41" s="269" cm="1">
        <f t="array" ref="P41">IFERROR(VLOOKUP(K41,$K$24:$P$32,6,FALSE)*INDEX(DefaultAFOLU!G:G,MATCH(1,(DefaultAFOLU!B:B="CAP2ACT Ratio")*(DefaultAFOLU!C:C=J41),0))," ")</f>
        <v>0.24914734762396695</v>
      </c>
      <c r="Q41" s="270">
        <f t="shared" si="5"/>
        <v>0</v>
      </c>
      <c r="R41" s="271">
        <f t="shared" si="6"/>
        <v>0</v>
      </c>
      <c r="S41" s="272">
        <f t="shared" si="7"/>
        <v>0.24914734762396695</v>
      </c>
      <c r="T41" s="261">
        <f>SUM('Calc - land emissions'!C$4:C$9,'Calc - land emissions'!C$19:C$21)*1000/SUM($M$24:$M$47)</f>
        <v>8.2007825935249117E-3</v>
      </c>
      <c r="U41" s="262">
        <f>SUM('Calc - land emissions'!D$4:D$9,'Calc - land emissions'!D$19:D$21)*1000/SUM($M$24:$M$47)</f>
        <v>4.1813091410579134E-4</v>
      </c>
      <c r="V41" s="263">
        <f>SUM('Calc - land emissions'!E$4:E$9,'Calc - land emissions'!E$19:E$21)*1000/SUM($M$24:$M$47)</f>
        <v>8.1680516578188751</v>
      </c>
      <c r="W41" s="261">
        <f t="shared" si="2"/>
        <v>0</v>
      </c>
      <c r="X41" s="262">
        <f t="shared" si="2"/>
        <v>0</v>
      </c>
      <c r="Y41" s="263">
        <f t="shared" si="2"/>
        <v>0</v>
      </c>
      <c r="Z41" s="217"/>
      <c r="AA41" s="217"/>
      <c r="AB41" s="264"/>
    </row>
    <row r="42" spans="1:33">
      <c r="A42" s="65" t="s">
        <v>424</v>
      </c>
      <c r="B42" s="154" t="str">
        <f>IFERROR(AVERAGEIFS('Input data - crops'!G:G,'Input data - crops'!D:D,A42,'Input data - crops'!C:C,$B$3,'Input data - crops'!B:B,Country),"")</f>
        <v/>
      </c>
      <c r="C42" s="202" t="str">
        <f>IFERROR(AVERAGEIFS('Input data - crops'!$G:$G,'Input data - crops'!$D:$D,A42,'Input data - crops'!$C:$C,$C$3,'Input data - crops'!$B:$B, Country)*Settings!$Q$7,"NA")</f>
        <v>NA</v>
      </c>
      <c r="D42" s="154" t="str">
        <f t="shared" si="8"/>
        <v/>
      </c>
      <c r="E42" s="66" t="str">
        <f>INDEX('Lookup tables'!$B:$B,MATCH($A42,'Lookup tables'!$A:$A,0))</f>
        <v>Vegetables</v>
      </c>
      <c r="G42" s="232"/>
      <c r="I42" s="251" t="s">
        <v>979</v>
      </c>
      <c r="J42" s="265" t="s">
        <v>1539</v>
      </c>
      <c r="K42" s="68" t="s">
        <v>332</v>
      </c>
      <c r="L42" s="266" t="s">
        <v>1617</v>
      </c>
      <c r="M42" s="267">
        <f>ROUNDUP(IFERROR(INDEX('InputCritical-yearless'!$C$5:$K$8, MATCH(J42, 'InputCritical-yearless'!$B$5:$B$8, 0), MATCH(LEFT(I42, 3), 'InputCritical-yearless'!$C$4:$K$4, 0)),"")*SUMIFS(B:B,$E:$E,$K42),4)</f>
        <v>0</v>
      </c>
      <c r="N42" s="268">
        <f t="shared" si="1"/>
        <v>0</v>
      </c>
      <c r="O42" s="267">
        <v>0</v>
      </c>
      <c r="P42" s="269" cm="1">
        <f t="array" ref="P42">IFERROR(VLOOKUP(K42,$K$24:$P$32,6,FALSE)*INDEX(DefaultAFOLU!G:G,MATCH(1,(DefaultAFOLU!B:B="CAP2ACT Ratio")*(DefaultAFOLU!C:C=J42),0))," ")</f>
        <v>0.25170749999999997</v>
      </c>
      <c r="Q42" s="270">
        <f t="shared" si="5"/>
        <v>0</v>
      </c>
      <c r="R42" s="271">
        <f t="shared" si="6"/>
        <v>0</v>
      </c>
      <c r="S42" s="272">
        <f t="shared" si="7"/>
        <v>0.25170749999999997</v>
      </c>
      <c r="T42" s="261">
        <f>SUM('Calc - land emissions'!C$4:C$9,'Calc - land emissions'!C$19:C$21)*1000/SUM($M$24:$M$47)</f>
        <v>8.2007825935249117E-3</v>
      </c>
      <c r="U42" s="262">
        <f>SUM('Calc - land emissions'!D$4:D$9,'Calc - land emissions'!D$19:D$21)*1000/SUM($M$24:$M$47)</f>
        <v>4.1813091410579134E-4</v>
      </c>
      <c r="V42" s="263">
        <f>SUM('Calc - land emissions'!E$4:E$9,'Calc - land emissions'!E$19:E$21)*1000/SUM($M$24:$M$47)</f>
        <v>8.1680516578188751</v>
      </c>
      <c r="W42" s="261">
        <f t="shared" si="2"/>
        <v>0</v>
      </c>
      <c r="X42" s="262">
        <f t="shared" si="2"/>
        <v>0</v>
      </c>
      <c r="Y42" s="263">
        <f t="shared" si="2"/>
        <v>0</v>
      </c>
      <c r="Z42" s="217"/>
      <c r="AA42" s="217"/>
      <c r="AB42" s="264"/>
    </row>
    <row r="43" spans="1:33">
      <c r="A43" s="65" t="s">
        <v>426</v>
      </c>
      <c r="B43" s="154">
        <f>IFERROR(AVERAGEIFS('Input data - crops'!G:G,'Input data - crops'!D:D,A43,'Input data - crops'!C:C,$B$3,'Input data - crops'!B:B,Country),"")</f>
        <v>6400</v>
      </c>
      <c r="C43" s="202">
        <f>IFERROR(AVERAGEIFS('Input data - crops'!$G:$G,'Input data - crops'!$D:$D,A43,'Input data - crops'!$C:$C,$C$3,'Input data - crops'!$B:$B, Country)*Settings!$Q$7,"NA")</f>
        <v>0.31780999999999998</v>
      </c>
      <c r="D43" s="154">
        <f t="shared" si="8"/>
        <v>2033.9839999999999</v>
      </c>
      <c r="E43" s="66" t="str">
        <f>INDEX('Lookup tables'!$B:$B,MATCH($A43,'Lookup tables'!$A:$A,0))</f>
        <v>Legumes</v>
      </c>
      <c r="G43" s="232"/>
      <c r="I43" s="251" t="s">
        <v>980</v>
      </c>
      <c r="J43" s="265" t="s">
        <v>1539</v>
      </c>
      <c r="K43" s="68" t="s">
        <v>400</v>
      </c>
      <c r="L43" s="266" t="s">
        <v>1618</v>
      </c>
      <c r="M43" s="267">
        <f>ROUNDUP(IFERROR(INDEX('InputCritical-yearless'!$C$5:$K$8, MATCH(J43, 'InputCritical-yearless'!$B$5:$B$8, 0), MATCH(LEFT(I43, 3), 'InputCritical-yearless'!$C$4:$K$4, 0)),"")*SUMIFS(B:B,$E:$E,$K43),4)</f>
        <v>0</v>
      </c>
      <c r="N43" s="268">
        <f t="shared" si="1"/>
        <v>0</v>
      </c>
      <c r="O43" s="267">
        <v>0</v>
      </c>
      <c r="P43" s="269" t="str" cm="1">
        <f t="array" ref="P43">IFERROR(VLOOKUP(K43,$K$24:$P$32,6,FALSE)*INDEX(DefaultAFOLU!G:G,MATCH(1,(DefaultAFOLU!B:B="CAP2ACT Ratio")*(DefaultAFOLU!C:C=J43),0))," ")</f>
        <v xml:space="preserve"> </v>
      </c>
      <c r="Q43" s="270" t="str">
        <f t="shared" si="5"/>
        <v xml:space="preserve"> </v>
      </c>
      <c r="R43" s="271" t="str">
        <f t="shared" si="6"/>
        <v xml:space="preserve"> </v>
      </c>
      <c r="S43" s="272" t="str">
        <f t="shared" si="7"/>
        <v xml:space="preserve"> </v>
      </c>
      <c r="T43" s="261">
        <f>SUM('Calc - land emissions'!C$4:C$9,'Calc - land emissions'!C$19:C$21)*1000/SUM($M$24:$M$47)</f>
        <v>8.2007825935249117E-3</v>
      </c>
      <c r="U43" s="262">
        <f>SUM('Calc - land emissions'!D$4:D$9,'Calc - land emissions'!D$19:D$21)*1000/SUM($M$24:$M$47)</f>
        <v>4.1813091410579134E-4</v>
      </c>
      <c r="V43" s="263">
        <f>SUM('Calc - land emissions'!E$4:E$9,'Calc - land emissions'!E$19:E$21)*1000/SUM($M$24:$M$47)</f>
        <v>8.1680516578188751</v>
      </c>
      <c r="W43" s="261">
        <f t="shared" si="2"/>
        <v>0</v>
      </c>
      <c r="X43" s="262">
        <f t="shared" si="2"/>
        <v>0</v>
      </c>
      <c r="Y43" s="263">
        <f t="shared" si="2"/>
        <v>0</v>
      </c>
      <c r="Z43" s="217"/>
      <c r="AA43" s="217"/>
      <c r="AB43" s="264"/>
    </row>
    <row r="44" spans="1:33">
      <c r="A44" s="65" t="s">
        <v>432</v>
      </c>
      <c r="B44" s="154">
        <f>IFERROR(AVERAGEIFS('Input data - crops'!G:G,'Input data - crops'!D:D,A44,'Input data - crops'!C:C,$B$3,'Input data - crops'!B:B,Country),"")</f>
        <v>330</v>
      </c>
      <c r="C44" s="202">
        <f>IFERROR(AVERAGEIFS('Input data - crops'!$G:$G,'Input data - crops'!$D:$D,A44,'Input data - crops'!$C:$C,$C$3,'Input data - crops'!$B:$B, Country)*Settings!$Q$7,"NA")</f>
        <v>3.2909100000000002</v>
      </c>
      <c r="D44" s="154">
        <f t="shared" si="8"/>
        <v>1086.0003000000002</v>
      </c>
      <c r="E44" s="66" t="str">
        <f>INDEX('Lookup tables'!$B:$B,MATCH($A44,'Lookup tables'!$A:$A,0))</f>
        <v>Vegetables</v>
      </c>
      <c r="G44" s="232"/>
      <c r="I44" s="251" t="s">
        <v>981</v>
      </c>
      <c r="J44" s="265" t="s">
        <v>1539</v>
      </c>
      <c r="K44" s="68" t="s">
        <v>384</v>
      </c>
      <c r="L44" s="266" t="s">
        <v>1619</v>
      </c>
      <c r="M44" s="267">
        <f>ROUNDUP(IFERROR(INDEX('InputCritical-yearless'!$C$5:$K$8, MATCH(J44, 'InputCritical-yearless'!$B$5:$B$8, 0), MATCH(LEFT(I44, 3), 'InputCritical-yearless'!$C$4:$K$4, 0)),"")*SUMIFS(B:B,$E:$E,$K44),4)</f>
        <v>644</v>
      </c>
      <c r="N44" s="268">
        <f t="shared" si="1"/>
        <v>5.3502147562910717E-4</v>
      </c>
      <c r="O44" s="267">
        <v>0</v>
      </c>
      <c r="P44" s="269" cm="1">
        <f t="array" ref="P44">IFERROR(VLOOKUP(K44,$K$24:$P$32,6,FALSE)*INDEX(DefaultAFOLU!G:G,MATCH(1,(DefaultAFOLU!B:B="CAP2ACT Ratio")*(DefaultAFOLU!C:C=J44),0))," ")</f>
        <v>4.2269014169254655</v>
      </c>
      <c r="Q44" s="270">
        <f t="shared" si="5"/>
        <v>2722.1245124999996</v>
      </c>
      <c r="R44" s="271">
        <f t="shared" si="6"/>
        <v>2292.3153789473686</v>
      </c>
      <c r="S44" s="272">
        <f t="shared" si="7"/>
        <v>3.5594959300424973</v>
      </c>
      <c r="T44" s="261">
        <f>SUM('Calc - land emissions'!C$4:C$9,'Calc - land emissions'!C$19:C$21)*1000/SUM($M$24:$M$47)</f>
        <v>8.2007825935249117E-3</v>
      </c>
      <c r="U44" s="262">
        <f>SUM('Calc - land emissions'!D$4:D$9,'Calc - land emissions'!D$19:D$21)*1000/SUM($M$24:$M$47)</f>
        <v>4.1813091410579134E-4</v>
      </c>
      <c r="V44" s="263">
        <f>SUM('Calc - land emissions'!E$4:E$9,'Calc - land emissions'!E$19:E$21)*1000/SUM($M$24:$M$47)</f>
        <v>8.1680516578188751</v>
      </c>
      <c r="W44" s="261">
        <f t="shared" si="2"/>
        <v>5.2813039902300432</v>
      </c>
      <c r="X44" s="262">
        <f t="shared" si="2"/>
        <v>0.26927630868412961</v>
      </c>
      <c r="Y44" s="263">
        <f t="shared" si="2"/>
        <v>5260.2252676353555</v>
      </c>
      <c r="Z44" s="217"/>
      <c r="AA44" s="217"/>
      <c r="AB44" s="264"/>
    </row>
    <row r="45" spans="1:33">
      <c r="A45" s="65" t="s">
        <v>430</v>
      </c>
      <c r="B45" s="154">
        <f>IFERROR(AVERAGEIFS('Input data - crops'!G:G,'Input data - crops'!D:D,A45,'Input data - crops'!C:C,$B$3,'Input data - crops'!B:B,Country),"")</f>
        <v>0</v>
      </c>
      <c r="C45" s="202" t="str">
        <f>IFERROR(AVERAGEIFS('Input data - crops'!$G:$G,'Input data - crops'!$D:$D,A45,'Input data - crops'!$C:$C,$C$3,'Input data - crops'!$B:$B, Country)*Settings!$Q$7,"NA")</f>
        <v>NA</v>
      </c>
      <c r="D45" s="154" t="str">
        <f t="shared" si="8"/>
        <v/>
      </c>
      <c r="E45" s="66" t="str">
        <f>INDEX('Lookup tables'!$B:$B,MATCH($A45,'Lookup tables'!$A:$A,0))</f>
        <v>Woody crops</v>
      </c>
      <c r="G45" s="232"/>
      <c r="I45" s="251" t="s">
        <v>982</v>
      </c>
      <c r="J45" s="265" t="s">
        <v>1539</v>
      </c>
      <c r="K45" s="68" t="s">
        <v>304</v>
      </c>
      <c r="L45" s="266" t="s">
        <v>1620</v>
      </c>
      <c r="M45" s="267">
        <f>ROUNDUP(IFERROR(INDEX('InputCritical-yearless'!$C$5:$K$8, MATCH(J45, 'InputCritical-yearless'!$B$5:$B$8, 0), MATCH(LEFT(I45, 3), 'InputCritical-yearless'!$C$4:$K$4, 0)),"")*SUMIFS(B:B,$E:$E,$K45),4)</f>
        <v>0</v>
      </c>
      <c r="N45" s="268">
        <f t="shared" si="1"/>
        <v>0</v>
      </c>
      <c r="O45" s="267">
        <v>0</v>
      </c>
      <c r="P45" s="269" cm="1">
        <f t="array" ref="P45">IFERROR(VLOOKUP(K45,$K$24:$P$32,6,FALSE)*INDEX(DefaultAFOLU!G:G,MATCH(1,(DefaultAFOLU!B:B="CAP2ACT Ratio")*(DefaultAFOLU!C:C=J45),0))," ")</f>
        <v>1.1413741375545852</v>
      </c>
      <c r="Q45" s="270">
        <f t="shared" si="5"/>
        <v>0</v>
      </c>
      <c r="R45" s="271">
        <f t="shared" si="6"/>
        <v>0</v>
      </c>
      <c r="S45" s="272">
        <f t="shared" si="7"/>
        <v>1.1413741375545852</v>
      </c>
      <c r="T45" s="261">
        <f>SUM('Calc - land emissions'!C$4:C$9,'Calc - land emissions'!C$19:C$21)*1000/SUM($M$24:$M$47)</f>
        <v>8.2007825935249117E-3</v>
      </c>
      <c r="U45" s="262">
        <f>SUM('Calc - land emissions'!D$4:D$9,'Calc - land emissions'!D$19:D$21)*1000/SUM($M$24:$M$47)</f>
        <v>4.1813091410579134E-4</v>
      </c>
      <c r="V45" s="263">
        <f>SUM('Calc - land emissions'!E$4:E$9,'Calc - land emissions'!E$19:E$21)*1000/SUM($M$24:$M$47)</f>
        <v>8.1680516578188751</v>
      </c>
      <c r="W45" s="261">
        <f t="shared" si="2"/>
        <v>0</v>
      </c>
      <c r="X45" s="262">
        <f t="shared" si="2"/>
        <v>0</v>
      </c>
      <c r="Y45" s="263">
        <f t="shared" si="2"/>
        <v>0</v>
      </c>
      <c r="Z45" s="217"/>
      <c r="AA45" s="217"/>
      <c r="AB45" s="264"/>
    </row>
    <row r="46" spans="1:33">
      <c r="A46" s="65" t="s">
        <v>428</v>
      </c>
      <c r="B46" s="154">
        <f>IFERROR(AVERAGEIFS('Input data - crops'!G:G,'Input data - crops'!D:D,A46,'Input data - crops'!C:C,$B$3,'Input data - crops'!B:B,Country),"")</f>
        <v>0</v>
      </c>
      <c r="C46" s="202" t="str">
        <f>IFERROR(AVERAGEIFS('Input data - crops'!$G:$G,'Input data - crops'!$D:$D,A46,'Input data - crops'!$C:$C,$C$3,'Input data - crops'!$B:$B, Country)*Settings!$Q$7,"NA")</f>
        <v>NA</v>
      </c>
      <c r="D46" s="154" t="str">
        <f t="shared" si="8"/>
        <v/>
      </c>
      <c r="E46" s="66" t="str">
        <f>INDEX('Lookup tables'!$B:$B,MATCH($A46,'Lookup tables'!$A:$A,0))</f>
        <v>Woody crops</v>
      </c>
      <c r="G46" s="232"/>
      <c r="I46" s="251" t="s">
        <v>983</v>
      </c>
      <c r="J46" s="265" t="s">
        <v>1539</v>
      </c>
      <c r="K46" s="68" t="s">
        <v>360</v>
      </c>
      <c r="L46" s="266" t="s">
        <v>1621</v>
      </c>
      <c r="M46" s="267">
        <f>ROUNDUP(IFERROR(INDEX('InputCritical-yearless'!$C$5:$K$8, MATCH(J46, 'InputCritical-yearless'!$B$5:$B$8, 0), MATCH(LEFT(I46, 3), 'InputCritical-yearless'!$C$4:$K$4, 0)),"")*SUMIFS(B:B,$E:$E,$K46),4)</f>
        <v>0</v>
      </c>
      <c r="N46" s="268">
        <f t="shared" si="1"/>
        <v>0</v>
      </c>
      <c r="O46" s="267">
        <v>0</v>
      </c>
      <c r="P46" s="269" cm="1">
        <f t="array" ref="P46">IFERROR(VLOOKUP(K46,$K$24:$P$32,6,FALSE)*INDEX(DefaultAFOLU!G:G,MATCH(1,(DefaultAFOLU!B:B="CAP2ACT Ratio")*(DefaultAFOLU!C:C=J46),0))," ")</f>
        <v>3.9404283219996326</v>
      </c>
      <c r="Q46" s="270">
        <f t="shared" si="5"/>
        <v>0</v>
      </c>
      <c r="R46" s="271">
        <f t="shared" si="6"/>
        <v>0</v>
      </c>
      <c r="S46" s="272">
        <f t="shared" si="7"/>
        <v>3.9404283219996321</v>
      </c>
      <c r="T46" s="261">
        <f>SUM('Calc - land emissions'!C$4:C$9,'Calc - land emissions'!C$19:C$21)*1000/SUM($M$24:$M$47)</f>
        <v>8.2007825935249117E-3</v>
      </c>
      <c r="U46" s="262">
        <f>SUM('Calc - land emissions'!D$4:D$9,'Calc - land emissions'!D$19:D$21)*1000/SUM($M$24:$M$47)</f>
        <v>4.1813091410579134E-4</v>
      </c>
      <c r="V46" s="263">
        <f>SUM('Calc - land emissions'!E$4:E$9,'Calc - land emissions'!E$19:E$21)*1000/SUM($M$24:$M$47)</f>
        <v>8.1680516578188751</v>
      </c>
      <c r="W46" s="261">
        <f t="shared" si="2"/>
        <v>0</v>
      </c>
      <c r="X46" s="262">
        <f t="shared" si="2"/>
        <v>0</v>
      </c>
      <c r="Y46" s="263">
        <f t="shared" si="2"/>
        <v>0</v>
      </c>
      <c r="Z46" s="217"/>
      <c r="AA46" s="217"/>
      <c r="AB46" s="264"/>
    </row>
    <row r="47" spans="1:33" ht="16.5" thickBot="1">
      <c r="A47" s="65" t="s">
        <v>438</v>
      </c>
      <c r="B47" s="154" t="str">
        <f>IFERROR(AVERAGEIFS('Input data - crops'!G:G,'Input data - crops'!D:D,A47,'Input data - crops'!C:C,$B$3,'Input data - crops'!B:B,Country),"")</f>
        <v/>
      </c>
      <c r="C47" s="202" t="str">
        <f>IFERROR(AVERAGEIFS('Input data - crops'!$G:$G,'Input data - crops'!$D:$D,A47,'Input data - crops'!$C:$C,$C$3,'Input data - crops'!$B:$B, Country)*Settings!$Q$7,"NA")</f>
        <v>NA</v>
      </c>
      <c r="D47" s="154" t="str">
        <f t="shared" si="8"/>
        <v/>
      </c>
      <c r="E47" s="66" t="str">
        <f>INDEX('Lookup tables'!$B:$B,MATCH($A47,'Lookup tables'!$A:$A,0))</f>
        <v>Vegetables</v>
      </c>
      <c r="G47" s="232"/>
      <c r="I47" s="289" t="s">
        <v>984</v>
      </c>
      <c r="J47" s="273" t="s">
        <v>1539</v>
      </c>
      <c r="K47" s="274" t="s">
        <v>396</v>
      </c>
      <c r="L47" s="275" t="s">
        <v>1622</v>
      </c>
      <c r="M47" s="276">
        <f>ROUNDUP(IFERROR(INDEX('InputCritical-yearless'!$C$5:$K$8, MATCH(J47, 'InputCritical-yearless'!$B$5:$B$8, 0), MATCH(LEFT(I47, 3), 'InputCritical-yearless'!$C$4:$K$4, 0)),"")*SUMIFS(B:B,$E:$E,$K47),4)</f>
        <v>0</v>
      </c>
      <c r="N47" s="277">
        <f t="shared" si="1"/>
        <v>0</v>
      </c>
      <c r="O47" s="276">
        <v>0</v>
      </c>
      <c r="P47" s="278" cm="1">
        <f t="array" ref="P47">IFERROR(VLOOKUP(K47,$K$24:$P$32,6,FALSE)*INDEX(DefaultAFOLU!G:G,MATCH(1,(DefaultAFOLU!B:B="CAP2ACT Ratio")*(DefaultAFOLU!C:C=J47),0))," ")</f>
        <v>1.087033326446281</v>
      </c>
      <c r="Q47" s="279">
        <f t="shared" si="5"/>
        <v>0</v>
      </c>
      <c r="R47" s="280">
        <f t="shared" si="6"/>
        <v>0</v>
      </c>
      <c r="S47" s="281">
        <f t="shared" si="7"/>
        <v>1.087033326446281</v>
      </c>
      <c r="T47" s="286">
        <f>SUM('Calc - land emissions'!C$4:C$9,'Calc - land emissions'!C$19:C$21)*1000/SUM($M$24:$M$47)</f>
        <v>8.2007825935249117E-3</v>
      </c>
      <c r="U47" s="287">
        <f>SUM('Calc - land emissions'!D$4:D$9,'Calc - land emissions'!D$19:D$21)*1000/SUM($M$24:$M$47)</f>
        <v>4.1813091410579134E-4</v>
      </c>
      <c r="V47" s="288">
        <f>SUM('Calc - land emissions'!E$4:E$9,'Calc - land emissions'!E$19:E$21)*1000/SUM($M$24:$M$47)</f>
        <v>8.1680516578188751</v>
      </c>
      <c r="W47" s="261">
        <f t="shared" si="2"/>
        <v>0</v>
      </c>
      <c r="X47" s="262">
        <f t="shared" si="2"/>
        <v>0</v>
      </c>
      <c r="Y47" s="263">
        <f t="shared" si="2"/>
        <v>0</v>
      </c>
      <c r="Z47" s="217"/>
      <c r="AA47" s="217"/>
      <c r="AB47" s="264"/>
    </row>
    <row r="48" spans="1:33" ht="19.5" thickBot="1">
      <c r="A48" s="65" t="s">
        <v>434</v>
      </c>
      <c r="B48" s="154">
        <f>IFERROR(AVERAGEIFS('Input data - crops'!G:G,'Input data - crops'!D:D,A48,'Input data - crops'!C:C,$B$3,'Input data - crops'!B:B,Country),"")</f>
        <v>50</v>
      </c>
      <c r="C48" s="202">
        <f>IFERROR(AVERAGEIFS('Input data - crops'!$G:$G,'Input data - crops'!$D:$D,A48,'Input data - crops'!$C:$C,$C$3,'Input data - crops'!$B:$B, Country)*Settings!$Q$7,"NA")</f>
        <v>0.58000000000000007</v>
      </c>
      <c r="D48" s="154">
        <f t="shared" si="8"/>
        <v>29.000000000000004</v>
      </c>
      <c r="E48" s="66" t="str">
        <f>INDEX('Lookup tables'!$B:$B,MATCH($A48,'Lookup tables'!$A:$A,0))</f>
        <v>Woody crops</v>
      </c>
      <c r="G48" s="232"/>
      <c r="I48" s="290"/>
      <c r="J48" s="291" t="s">
        <v>811</v>
      </c>
      <c r="K48" s="292"/>
      <c r="L48" s="293"/>
      <c r="M48" s="294">
        <f>SUM(M24:M47)</f>
        <v>1203690</v>
      </c>
      <c r="N48" s="295">
        <f>SUM(N24:N47)</f>
        <v>1</v>
      </c>
      <c r="O48" s="296">
        <f>SUM(O24:O47)</f>
        <v>955245.86160000006</v>
      </c>
      <c r="P48" s="297" t="s">
        <v>898</v>
      </c>
      <c r="Q48" s="298">
        <f>SUM(Q24:Q47)</f>
        <v>957967.98611250008</v>
      </c>
      <c r="R48" s="299">
        <f>SUM(R24:R47)</f>
        <v>955245.86160000006</v>
      </c>
      <c r="S48" s="300" t="s">
        <v>898</v>
      </c>
      <c r="T48" s="301" t="s">
        <v>898</v>
      </c>
      <c r="U48" s="302" t="s">
        <v>898</v>
      </c>
      <c r="V48" s="303"/>
      <c r="W48" s="304">
        <f>SUM(W24:W47)</f>
        <v>13719.040220820973</v>
      </c>
      <c r="X48" s="305">
        <f>SUM(X24:X47)</f>
        <v>503.30000000000007</v>
      </c>
      <c r="Y48" s="306">
        <f>SUM(Y24:Y47)</f>
        <v>9831802.1000000015</v>
      </c>
      <c r="Z48" s="307"/>
      <c r="AA48" s="217"/>
      <c r="AB48" s="307"/>
    </row>
    <row r="49" spans="1:25" ht="19.5" thickBot="1">
      <c r="A49" s="65" t="s">
        <v>436</v>
      </c>
      <c r="B49" s="154">
        <f>IFERROR(AVERAGEIFS('Input data - crops'!G:G,'Input data - crops'!D:D,A49,'Input data - crops'!C:C,$B$3,'Input data - crops'!B:B,Country),"")</f>
        <v>140</v>
      </c>
      <c r="C49" s="202">
        <f>IFERROR(AVERAGEIFS('Input data - crops'!$G:$G,'Input data - crops'!$D:$D,A49,'Input data - crops'!$C:$C,$C$3,'Input data - crops'!$B:$B, Country)*Settings!$Q$7,"NA")</f>
        <v>0.21429000000000001</v>
      </c>
      <c r="D49" s="154">
        <f t="shared" si="8"/>
        <v>30.000600000000002</v>
      </c>
      <c r="E49" s="66" t="str">
        <f>INDEX('Lookup tables'!$B:$B,MATCH($A49,'Lookup tables'!$A:$A,0))</f>
        <v>Vegetables</v>
      </c>
      <c r="G49" s="232"/>
      <c r="M49" s="123"/>
      <c r="N49" s="123"/>
      <c r="O49" s="123"/>
      <c r="P49" s="123"/>
      <c r="Q49" s="123"/>
      <c r="R49" s="123"/>
      <c r="S49" s="123"/>
      <c r="T49" s="416" t="s">
        <v>1643</v>
      </c>
      <c r="U49" s="417"/>
      <c r="V49" s="418"/>
      <c r="W49" s="304">
        <f>SUM('Calc - land emissions'!C$4:C$5,'Calc - land emissions'!C$6:C$8,'Calc - land emissions'!C$12,'Calc - land emissions'!C$9,'Calc - land emissions'!C$19:C$21)*1000+SUM('Calc - land emissions'!C$11)*1000</f>
        <v>13721.1</v>
      </c>
      <c r="X49" s="305">
        <f>SUM('Calc - land emissions'!D$4:D$5,'Calc - land emissions'!D$8,'Calc - land emissions'!D$11:D$12,'Calc - land emissions'!D$9,'Calc - land emissions'!D$19:D$20)*1000</f>
        <v>503.29999999999995</v>
      </c>
      <c r="Y49" s="305">
        <f>SUM('Calc - land emissions'!E$4:E$9,'Calc - land emissions'!E$19:E$20)*1000</f>
        <v>9831802.1000000015</v>
      </c>
    </row>
    <row r="50" spans="1:25" ht="16.5" thickBot="1">
      <c r="A50" s="65" t="s">
        <v>440</v>
      </c>
      <c r="B50" s="154">
        <f>IFERROR(AVERAGEIFS('Input data - crops'!G:G,'Input data - crops'!D:D,A50,'Input data - crops'!C:C,$B$3,'Input data - crops'!B:B,Country),"")</f>
        <v>0</v>
      </c>
      <c r="C50" s="202" t="str">
        <f>IFERROR(AVERAGEIFS('Input data - crops'!$G:$G,'Input data - crops'!$D:$D,A50,'Input data - crops'!$C:$C,$C$3,'Input data - crops'!$B:$B, Country)*Settings!$Q$7,"NA")</f>
        <v>NA</v>
      </c>
      <c r="D50" s="154" t="str">
        <f t="shared" si="8"/>
        <v/>
      </c>
      <c r="E50" s="66" t="str">
        <f>INDEX('Lookup tables'!$B:$B,MATCH($A50,'Lookup tables'!$A:$A,0))</f>
        <v>Woody crops</v>
      </c>
      <c r="G50" s="232"/>
      <c r="M50" s="123"/>
      <c r="N50" s="123"/>
      <c r="O50" s="123"/>
      <c r="P50" s="123"/>
      <c r="Q50" s="123"/>
      <c r="R50" s="308"/>
      <c r="S50" s="123"/>
      <c r="T50" s="419" t="s">
        <v>1644</v>
      </c>
      <c r="U50" s="420"/>
      <c r="V50" s="421"/>
      <c r="W50" s="309">
        <f>(W49-W48)/W49</f>
        <v>1.5011764210069367E-4</v>
      </c>
      <c r="X50" s="310">
        <f t="shared" ref="X50:Y50" si="9">(X49-X48)/X49</f>
        <v>-2.2588284864219359E-16</v>
      </c>
      <c r="Y50" s="311">
        <f t="shared" si="9"/>
        <v>0</v>
      </c>
    </row>
    <row r="51" spans="1:25">
      <c r="A51" s="65" t="s">
        <v>444</v>
      </c>
      <c r="B51" s="154">
        <f>IFERROR(AVERAGEIFS('Input data - crops'!G:G,'Input data - crops'!D:D,A51,'Input data - crops'!C:C,$B$3,'Input data - crops'!B:B,Country),"")</f>
        <v>0</v>
      </c>
      <c r="C51" s="202" t="str">
        <f>IFERROR(AVERAGEIFS('Input data - crops'!$G:$G,'Input data - crops'!$D:$D,A51,'Input data - crops'!$C:$C,$C$3,'Input data - crops'!$B:$B, Country)*Settings!$Q$7,"NA")</f>
        <v>NA</v>
      </c>
      <c r="D51" s="154" t="str">
        <f t="shared" si="8"/>
        <v/>
      </c>
      <c r="E51" s="66" t="str">
        <f>INDEX('Lookup tables'!$B:$B,MATCH($A51,'Lookup tables'!$A:$A,0))</f>
        <v>Woody crops</v>
      </c>
      <c r="G51" s="232"/>
    </row>
    <row r="52" spans="1:25">
      <c r="A52" s="65" t="s">
        <v>442</v>
      </c>
      <c r="B52" s="154">
        <f>IFERROR(AVERAGEIFS('Input data - crops'!G:G,'Input data - crops'!D:D,A52,'Input data - crops'!C:C,$B$3,'Input data - crops'!B:B,Country),"")</f>
        <v>790</v>
      </c>
      <c r="C52" s="202">
        <f>IFERROR(AVERAGEIFS('Input data - crops'!$G:$G,'Input data - crops'!$D:$D,A52,'Input data - crops'!$C:$C,$C$3,'Input data - crops'!$B:$B, Country)*Settings!$Q$7,"NA")</f>
        <v>3.0594900000000003</v>
      </c>
      <c r="D52" s="154">
        <f t="shared" si="8"/>
        <v>2416.9971</v>
      </c>
      <c r="E52" s="66" t="str">
        <f>INDEX('Lookup tables'!$B:$B,MATCH($A52,'Lookup tables'!$A:$A,0))</f>
        <v>Herbs and greens</v>
      </c>
      <c r="G52" s="232"/>
    </row>
    <row r="53" spans="1:25">
      <c r="A53" s="65" t="s">
        <v>303</v>
      </c>
      <c r="B53" s="154">
        <f>IFERROR(AVERAGEIFS('Input data - crops'!G:G,'Input data - crops'!D:D,A53,'Input data - crops'!C:C,$B$3,'Input data - crops'!B:B,Country),"")</f>
        <v>0</v>
      </c>
      <c r="C53" s="202" t="str">
        <f>IFERROR(AVERAGEIFS('Input data - crops'!$G:$G,'Input data - crops'!$D:$D,A53,'Input data - crops'!$C:$C,$C$3,'Input data - crops'!$B:$B, Country)*Settings!$Q$7,"NA")</f>
        <v>NA</v>
      </c>
      <c r="D53" s="154" t="str">
        <f t="shared" si="8"/>
        <v/>
      </c>
      <c r="E53" s="66" t="str">
        <f>INDEX('Lookup tables'!$B:$B,MATCH($A53,'Lookup tables'!$A:$A,0))</f>
        <v>Woody crops</v>
      </c>
      <c r="G53" s="232"/>
    </row>
    <row r="54" spans="1:25">
      <c r="A54" s="65" t="s">
        <v>343</v>
      </c>
      <c r="B54" s="154" t="str">
        <f>IFERROR(AVERAGEIFS('Input data - crops'!G:G,'Input data - crops'!D:D,A54,'Input data - crops'!C:C,$B$3,'Input data - crops'!B:B,Country),"")</f>
        <v/>
      </c>
      <c r="C54" s="202" t="str">
        <f>IFERROR(AVERAGEIFS('Input data - crops'!$G:$G,'Input data - crops'!$D:$D,A54,'Input data - crops'!$C:$C,$C$3,'Input data - crops'!$B:$B, Country)*Settings!$Q$7,"NA")</f>
        <v>NA</v>
      </c>
      <c r="D54" s="154" t="str">
        <f t="shared" si="8"/>
        <v/>
      </c>
      <c r="E54" s="66" t="str">
        <f>INDEX('Lookup tables'!$B:$B,MATCH($A54,'Lookup tables'!$A:$A,0))</f>
        <v>Cereals</v>
      </c>
      <c r="G54" s="232"/>
    </row>
    <row r="55" spans="1:25">
      <c r="A55" s="65" t="s">
        <v>447</v>
      </c>
      <c r="B55" s="154" t="str">
        <f>IFERROR(AVERAGEIFS('Input data - crops'!G:G,'Input data - crops'!D:D,A55,'Input data - crops'!C:C,$B$3,'Input data - crops'!B:B,Country),"")</f>
        <v/>
      </c>
      <c r="C55" s="202" t="str">
        <f>IFERROR(AVERAGEIFS('Input data - crops'!$G:$G,'Input data - crops'!$D:$D,A55,'Input data - crops'!$C:$C,$C$3,'Input data - crops'!$B:$B, Country)*Settings!$Q$7,"NA")</f>
        <v>NA</v>
      </c>
      <c r="D55" s="154" t="str">
        <f t="shared" si="8"/>
        <v/>
      </c>
      <c r="E55" s="66" t="str">
        <f>INDEX('Lookup tables'!$B:$B,MATCH($A55,'Lookup tables'!$A:$A,0))</f>
        <v>Herbs and greens</v>
      </c>
      <c r="G55" s="232"/>
    </row>
    <row r="56" spans="1:25">
      <c r="A56" s="65" t="s">
        <v>451</v>
      </c>
      <c r="B56" s="154">
        <f>IFERROR(AVERAGEIFS('Input data - crops'!G:G,'Input data - crops'!D:D,A56,'Input data - crops'!C:C,$B$3,'Input data - crops'!B:B,Country),"")</f>
        <v>110</v>
      </c>
      <c r="C56" s="202">
        <f>IFERROR(AVERAGEIFS('Input data - crops'!$G:$G,'Input data - crops'!$D:$D,A56,'Input data - crops'!$C:$C,$C$3,'Input data - crops'!$B:$B, Country)*Settings!$Q$7,"NA")</f>
        <v>0.26364000000000004</v>
      </c>
      <c r="D56" s="154">
        <f t="shared" si="8"/>
        <v>29.000400000000006</v>
      </c>
      <c r="E56" s="66" t="str">
        <f>INDEX('Lookup tables'!$B:$B,MATCH($A56,'Lookup tables'!$A:$A,0))</f>
        <v>Legumes</v>
      </c>
      <c r="G56" s="232"/>
    </row>
    <row r="57" spans="1:25">
      <c r="A57" s="65" t="s">
        <v>449</v>
      </c>
      <c r="B57" s="154">
        <f>IFERROR(AVERAGEIFS('Input data - crops'!G:G,'Input data - crops'!D:D,A57,'Input data - crops'!C:C,$B$3,'Input data - crops'!B:B,Country),"")</f>
        <v>230</v>
      </c>
      <c r="C57" s="202">
        <f>IFERROR(AVERAGEIFS('Input data - crops'!$G:$G,'Input data - crops'!$D:$D,A57,'Input data - crops'!$C:$C,$C$3,'Input data - crops'!$B:$B, Country)*Settings!$Q$7,"NA")</f>
        <v>16.05217</v>
      </c>
      <c r="D57" s="154">
        <f t="shared" si="8"/>
        <v>3691.9991</v>
      </c>
      <c r="E57" s="66" t="str">
        <f>INDEX('Lookup tables'!$B:$B,MATCH($A57,'Lookup tables'!$A:$A,0))</f>
        <v>Vegetables</v>
      </c>
      <c r="G57" s="232"/>
    </row>
    <row r="58" spans="1:25">
      <c r="A58" s="65" t="s">
        <v>455</v>
      </c>
      <c r="B58" s="154">
        <f>IFERROR(AVERAGEIFS('Input data - crops'!G:G,'Input data - crops'!D:D,A58,'Input data - crops'!C:C,$B$3,'Input data - crops'!B:B,Country),"")</f>
        <v>1980</v>
      </c>
      <c r="C58" s="202">
        <f>IFERROR(AVERAGEIFS('Input data - crops'!$G:$G,'Input data - crops'!$D:$D,A58,'Input data - crops'!$C:$C,$C$3,'Input data - crops'!$B:$B, Country)*Settings!$Q$7,"NA")</f>
        <v>0.79141000000000006</v>
      </c>
      <c r="D58" s="154">
        <f t="shared" si="8"/>
        <v>1566.9918</v>
      </c>
      <c r="E58" s="66" t="str">
        <f>INDEX('Lookup tables'!$B:$B,MATCH($A58,'Lookup tables'!$A:$A,0))</f>
        <v>Herbs and greens</v>
      </c>
      <c r="G58" s="232"/>
    </row>
    <row r="59" spans="1:25">
      <c r="A59" s="65" t="s">
        <v>457</v>
      </c>
      <c r="B59" s="154">
        <f>IFERROR(AVERAGEIFS('Input data - crops'!G:G,'Input data - crops'!D:D,A59,'Input data - crops'!C:C,$B$3,'Input data - crops'!B:B,Country),"")</f>
        <v>1760</v>
      </c>
      <c r="C59" s="202">
        <f>IFERROR(AVERAGEIFS('Input data - crops'!$G:$G,'Input data - crops'!$D:$D,A59,'Input data - crops'!$C:$C,$C$3,'Input data - crops'!$B:$B, Country)*Settings!$Q$7,"NA")</f>
        <v>6.4744300000000008</v>
      </c>
      <c r="D59" s="154">
        <f t="shared" si="8"/>
        <v>11394.996800000001</v>
      </c>
      <c r="E59" s="66" t="str">
        <f>INDEX('Lookup tables'!$B:$B,MATCH($A59,'Lookup tables'!$A:$A,0))</f>
        <v>Roots</v>
      </c>
      <c r="G59" s="232"/>
    </row>
    <row r="60" spans="1:25">
      <c r="A60" s="65" t="s">
        <v>453</v>
      </c>
      <c r="B60" s="154">
        <f>IFERROR(AVERAGEIFS('Input data - crops'!G:G,'Input data - crops'!D:D,A60,'Input data - crops'!C:C,$B$3,'Input data - crops'!B:B,Country),"")</f>
        <v>100</v>
      </c>
      <c r="C60" s="202">
        <f>IFERROR(AVERAGEIFS('Input data - crops'!$G:$G,'Input data - crops'!$D:$D,A60,'Input data - crops'!$C:$C,$C$3,'Input data - crops'!$B:$B, Country)*Settings!$Q$7,"NA")</f>
        <v>0.91</v>
      </c>
      <c r="D60" s="154">
        <f t="shared" si="8"/>
        <v>91</v>
      </c>
      <c r="E60" s="66" t="str">
        <f>INDEX('Lookup tables'!$B:$B,MATCH($A60,'Lookup tables'!$A:$A,0))</f>
        <v>Vegetables</v>
      </c>
      <c r="G60" s="232"/>
    </row>
    <row r="61" spans="1:25">
      <c r="A61" s="65" t="s">
        <v>459</v>
      </c>
      <c r="B61" s="154" t="str">
        <f>IFERROR(AVERAGEIFS('Input data - crops'!G:G,'Input data - crops'!D:D,A61,'Input data - crops'!C:C,$B$3,'Input data - crops'!B:B,Country),"")</f>
        <v/>
      </c>
      <c r="C61" s="202" t="str">
        <f>IFERROR(AVERAGEIFS('Input data - crops'!$G:$G,'Input data - crops'!$D:$D,A61,'Input data - crops'!$C:$C,$C$3,'Input data - crops'!$B:$B, Country)*Settings!$Q$7,"NA")</f>
        <v>NA</v>
      </c>
      <c r="D61" s="154" t="str">
        <f t="shared" si="8"/>
        <v/>
      </c>
      <c r="E61" s="66" t="str">
        <f>INDEX('Lookup tables'!$B:$B,MATCH($A61,'Lookup tables'!$A:$A,0))</f>
        <v>Legumes</v>
      </c>
      <c r="G61" s="232"/>
    </row>
    <row r="62" spans="1:25">
      <c r="A62" s="65" t="s">
        <v>346</v>
      </c>
      <c r="B62" s="154">
        <f>IFERROR(AVERAGEIFS('Input data - crops'!G:G,'Input data - crops'!D:D,A62,'Input data - crops'!C:C,$B$3,'Input data - crops'!B:B,Country),"")</f>
        <v>0</v>
      </c>
      <c r="C62" s="202" t="str">
        <f>IFERROR(AVERAGEIFS('Input data - crops'!$G:$G,'Input data - crops'!$D:$D,A62,'Input data - crops'!$C:$C,$C$3,'Input data - crops'!$B:$B, Country)*Settings!$Q$7,"NA")</f>
        <v>NA</v>
      </c>
      <c r="D62" s="154" t="str">
        <f t="shared" si="8"/>
        <v/>
      </c>
      <c r="E62" s="66" t="str">
        <f>INDEX('Lookup tables'!$B:$B,MATCH($A62,'Lookup tables'!$A:$A,0))</f>
        <v>Cereals</v>
      </c>
      <c r="G62" s="232"/>
    </row>
    <row r="63" spans="1:25">
      <c r="A63" s="65" t="s">
        <v>462</v>
      </c>
      <c r="B63" s="154">
        <f>IFERROR(AVERAGEIFS('Input data - crops'!G:G,'Input data - crops'!D:D,A63,'Input data - crops'!C:C,$B$3,'Input data - crops'!B:B,Country),"")</f>
        <v>80</v>
      </c>
      <c r="C63" s="202">
        <f>IFERROR(AVERAGEIFS('Input data - crops'!$G:$G,'Input data - crops'!$D:$D,A63,'Input data - crops'!$C:$C,$C$3,'Input data - crops'!$B:$B, Country)*Settings!$Q$7,"NA")</f>
        <v>0.32500000000000001</v>
      </c>
      <c r="D63" s="154">
        <f t="shared" si="8"/>
        <v>26</v>
      </c>
      <c r="E63" s="66" t="str">
        <f>INDEX('Lookup tables'!$B:$B,MATCH($A63,'Lookup tables'!$A:$A,0))</f>
        <v>Herbs and greens</v>
      </c>
      <c r="G63" s="232"/>
    </row>
    <row r="64" spans="1:25">
      <c r="A64" s="65" t="s">
        <v>464</v>
      </c>
      <c r="B64" s="154">
        <f>IFERROR(AVERAGEIFS('Input data - crops'!G:G,'Input data - crops'!D:D,A64,'Input data - crops'!C:C,$B$3,'Input data - crops'!B:B,Country),"")</f>
        <v>50</v>
      </c>
      <c r="C64" s="202">
        <f>IFERROR(AVERAGEIFS('Input data - crops'!$G:$G,'Input data - crops'!$D:$D,A64,'Input data - crops'!$C:$C,$C$3,'Input data - crops'!$B:$B, Country)*Settings!$Q$7,"NA")</f>
        <v>0.2</v>
      </c>
      <c r="D64" s="154">
        <f t="shared" si="8"/>
        <v>10</v>
      </c>
      <c r="E64" s="66" t="str">
        <f>INDEX('Lookup tables'!$B:$B,MATCH($A64,'Lookup tables'!$A:$A,0))</f>
        <v>Woody crops</v>
      </c>
      <c r="G64" s="232"/>
    </row>
    <row r="65" spans="1:7">
      <c r="A65" s="65" t="s">
        <v>466</v>
      </c>
      <c r="B65" s="154" t="str">
        <f>IFERROR(AVERAGEIFS('Input data - crops'!G:G,'Input data - crops'!D:D,A65,'Input data - crops'!C:C,$B$3,'Input data - crops'!B:B,Country),"")</f>
        <v/>
      </c>
      <c r="C65" s="202" t="str">
        <f>IFERROR(AVERAGEIFS('Input data - crops'!$G:$G,'Input data - crops'!$D:$D,A65,'Input data - crops'!$C:$C,$C$3,'Input data - crops'!$B:$B, Country)*Settings!$Q$7,"NA")</f>
        <v>NA</v>
      </c>
      <c r="D65" s="154" t="str">
        <f t="shared" si="8"/>
        <v/>
      </c>
      <c r="E65" s="66" t="str">
        <f>INDEX('Lookup tables'!$B:$B,MATCH($A65,'Lookup tables'!$A:$A,0))</f>
        <v>Vegetables</v>
      </c>
      <c r="G65" s="232"/>
    </row>
    <row r="66" spans="1:7">
      <c r="A66" s="65" t="s">
        <v>468</v>
      </c>
      <c r="B66" s="154" t="str">
        <f>IFERROR(AVERAGEIFS('Input data - crops'!G:G,'Input data - crops'!D:D,A66,'Input data - crops'!C:C,$B$3,'Input data - crops'!B:B,Country),"")</f>
        <v/>
      </c>
      <c r="C66" s="202" t="str">
        <f>IFERROR(AVERAGEIFS('Input data - crops'!$G:$G,'Input data - crops'!$D:$D,A66,'Input data - crops'!$C:$C,$C$3,'Input data - crops'!$B:$B, Country)*Settings!$Q$7,"NA")</f>
        <v>NA</v>
      </c>
      <c r="D66" s="154" t="str">
        <f t="shared" si="8"/>
        <v/>
      </c>
      <c r="E66" s="66" t="str">
        <f>INDEX('Lookup tables'!$B:$B,MATCH($A66,'Lookup tables'!$A:$A,0))</f>
        <v>Woody crops</v>
      </c>
      <c r="G66" s="232"/>
    </row>
    <row r="67" spans="1:7">
      <c r="A67" s="65" t="s">
        <v>470</v>
      </c>
      <c r="B67" s="154">
        <f>IFERROR(AVERAGEIFS('Input data - crops'!G:G,'Input data - crops'!D:D,A67,'Input data - crops'!C:C,$B$3,'Input data - crops'!B:B,Country),"")</f>
        <v>80</v>
      </c>
      <c r="C67" s="202">
        <f>IFERROR(AVERAGEIFS('Input data - crops'!$G:$G,'Input data - crops'!$D:$D,A67,'Input data - crops'!$C:$C,$C$3,'Input data - crops'!$B:$B, Country)*Settings!$Q$7,"NA")</f>
        <v>2.8000000000000003</v>
      </c>
      <c r="D67" s="154">
        <f t="shared" si="8"/>
        <v>224.00000000000003</v>
      </c>
      <c r="E67" s="66" t="str">
        <f>INDEX('Lookup tables'!$B:$B,MATCH($A67,'Lookup tables'!$A:$A,0))</f>
        <v>Vegetables</v>
      </c>
      <c r="G67" s="232"/>
    </row>
    <row r="68" spans="1:7">
      <c r="A68" s="65" t="s">
        <v>476</v>
      </c>
      <c r="B68" s="154" t="str">
        <f>IFERROR(AVERAGEIFS('Input data - crops'!G:G,'Input data - crops'!D:D,A68,'Input data - crops'!C:C,$B$3,'Input data - crops'!B:B,Country),"")</f>
        <v/>
      </c>
      <c r="C68" s="202" t="str">
        <f>IFERROR(AVERAGEIFS('Input data - crops'!$G:$G,'Input data - crops'!$D:$D,A68,'Input data - crops'!$C:$C,$C$3,'Input data - crops'!$B:$B, Country)*Settings!$Q$7,"NA")</f>
        <v>NA</v>
      </c>
      <c r="D68" s="154" t="str">
        <f t="shared" ref="D68:D99" si="10">IF(OR(B68="",B68=0),"",C68*B68)</f>
        <v/>
      </c>
      <c r="E68" s="66" t="str">
        <f>INDEX('Lookup tables'!$B:$B,MATCH($A68,'Lookup tables'!$A:$A,0))</f>
        <v>Legumes</v>
      </c>
      <c r="G68" s="232"/>
    </row>
    <row r="69" spans="1:7">
      <c r="A69" s="65" t="s">
        <v>472</v>
      </c>
      <c r="B69" s="154">
        <f>IFERROR(AVERAGEIFS('Input data - crops'!G:G,'Input data - crops'!D:D,A69,'Input data - crops'!C:C,$B$3,'Input data - crops'!B:B,Country),"")</f>
        <v>120</v>
      </c>
      <c r="C69" s="202">
        <f>IFERROR(AVERAGEIFS('Input data - crops'!$G:$G,'Input data - crops'!$D:$D,A69,'Input data - crops'!$C:$C,$C$3,'Input data - crops'!$B:$B, Country)*Settings!$Q$7,"NA")</f>
        <v>0.36667</v>
      </c>
      <c r="D69" s="154">
        <f t="shared" si="10"/>
        <v>44.000399999999999</v>
      </c>
      <c r="E69" s="66" t="str">
        <f>INDEX('Lookup tables'!$B:$B,MATCH($A69,'Lookup tables'!$A:$A,0))</f>
        <v>Woody crops</v>
      </c>
      <c r="G69" s="232"/>
    </row>
    <row r="70" spans="1:7">
      <c r="A70" s="65" t="s">
        <v>474</v>
      </c>
      <c r="B70" s="154">
        <f>IFERROR(AVERAGEIFS('Input data - crops'!G:G,'Input data - crops'!D:D,A70,'Input data - crops'!C:C,$B$3,'Input data - crops'!B:B,Country),"")</f>
        <v>0</v>
      </c>
      <c r="C70" s="202" t="str">
        <f>IFERROR(AVERAGEIFS('Input data - crops'!$G:$G,'Input data - crops'!$D:$D,A70,'Input data - crops'!$C:$C,$C$3,'Input data - crops'!$B:$B, Country)*Settings!$Q$7,"NA")</f>
        <v>NA</v>
      </c>
      <c r="D70" s="154" t="str">
        <f t="shared" si="10"/>
        <v/>
      </c>
      <c r="E70" s="66" t="str">
        <f>INDEX('Lookup tables'!$B:$B,MATCH($A70,'Lookup tables'!$A:$A,0))</f>
        <v>Woody crops</v>
      </c>
      <c r="G70" s="232"/>
    </row>
    <row r="71" spans="1:7">
      <c r="A71" s="65" t="s">
        <v>478</v>
      </c>
      <c r="B71" s="154">
        <f>IFERROR(AVERAGEIFS('Input data - crops'!G:G,'Input data - crops'!D:D,A71,'Input data - crops'!C:C,$B$3,'Input data - crops'!B:B,Country),"")</f>
        <v>0</v>
      </c>
      <c r="C71" s="202" t="str">
        <f>IFERROR(AVERAGEIFS('Input data - crops'!$G:$G,'Input data - crops'!$D:$D,A71,'Input data - crops'!$C:$C,$C$3,'Input data - crops'!$B:$B, Country)*Settings!$Q$7,"NA")</f>
        <v>NA</v>
      </c>
      <c r="D71" s="154" t="str">
        <f t="shared" si="10"/>
        <v/>
      </c>
      <c r="E71" s="66" t="str">
        <f>INDEX('Lookup tables'!$B:$B,MATCH($A71,'Lookup tables'!$A:$A,0))</f>
        <v>Woody crops</v>
      </c>
      <c r="G71" s="232"/>
    </row>
    <row r="72" spans="1:7">
      <c r="A72" s="65" t="s">
        <v>480</v>
      </c>
      <c r="B72" s="154" t="str">
        <f>IFERROR(AVERAGEIFS('Input data - crops'!G:G,'Input data - crops'!D:D,A72,'Input data - crops'!C:C,$B$3,'Input data - crops'!B:B,Country),"")</f>
        <v/>
      </c>
      <c r="C72" s="202" t="str">
        <f>IFERROR(AVERAGEIFS('Input data - crops'!$G:$G,'Input data - crops'!$D:$D,A72,'Input data - crops'!$C:$C,$C$3,'Input data - crops'!$B:$B, Country)*Settings!$Q$7,"NA")</f>
        <v>NA</v>
      </c>
      <c r="D72" s="154" t="str">
        <f t="shared" si="10"/>
        <v/>
      </c>
      <c r="E72" s="66" t="str">
        <f>INDEX('Lookup tables'!$B:$B,MATCH($A72,'Lookup tables'!$A:$A,0))</f>
        <v>Legumes</v>
      </c>
      <c r="G72" s="232"/>
    </row>
    <row r="73" spans="1:7">
      <c r="A73" s="65" t="s">
        <v>482</v>
      </c>
      <c r="B73" s="154">
        <f>IFERROR(AVERAGEIFS('Input data - crops'!G:G,'Input data - crops'!D:D,A73,'Input data - crops'!C:C,$B$3,'Input data - crops'!B:B,Country),"")</f>
        <v>0</v>
      </c>
      <c r="C73" s="202" t="str">
        <f>IFERROR(AVERAGEIFS('Input data - crops'!$G:$G,'Input data - crops'!$D:$D,A73,'Input data - crops'!$C:$C,$C$3,'Input data - crops'!$B:$B, Country)*Settings!$Q$7,"NA")</f>
        <v>NA</v>
      </c>
      <c r="D73" s="154" t="str">
        <f t="shared" si="10"/>
        <v/>
      </c>
      <c r="E73" s="66" t="str">
        <f>INDEX('Lookup tables'!$B:$B,MATCH($A73,'Lookup tables'!$A:$A,0))</f>
        <v>Woody crops</v>
      </c>
      <c r="G73" s="232"/>
    </row>
    <row r="74" spans="1:7">
      <c r="A74" s="65" t="s">
        <v>484</v>
      </c>
      <c r="B74" s="154" t="str">
        <f>IFERROR(AVERAGEIFS('Input data - crops'!G:G,'Input data - crops'!D:D,A74,'Input data - crops'!C:C,$B$3,'Input data - crops'!B:B,Country),"")</f>
        <v/>
      </c>
      <c r="C74" s="202" t="str">
        <f>IFERROR(AVERAGEIFS('Input data - crops'!$G:$G,'Input data - crops'!$D:$D,A74,'Input data - crops'!$C:$C,$C$3,'Input data - crops'!$B:$B, Country)*Settings!$Q$7,"NA")</f>
        <v>NA</v>
      </c>
      <c r="D74" s="154" t="str">
        <f t="shared" si="10"/>
        <v/>
      </c>
      <c r="E74" s="66" t="str">
        <f>INDEX('Lookup tables'!$B:$B,MATCH($A74,'Lookup tables'!$A:$A,0))</f>
        <v>Woody crops</v>
      </c>
      <c r="G74" s="232"/>
    </row>
    <row r="75" spans="1:7">
      <c r="A75" s="65" t="s">
        <v>487</v>
      </c>
      <c r="B75" s="154" t="str">
        <f>IFERROR(AVERAGEIFS('Input data - crops'!G:G,'Input data - crops'!D:D,A75,'Input data - crops'!C:C,$B$3,'Input data - crops'!B:B,Country),"")</f>
        <v/>
      </c>
      <c r="C75" s="202" t="str">
        <f>IFERROR(AVERAGEIFS('Input data - crops'!$G:$G,'Input data - crops'!$D:$D,A75,'Input data - crops'!$C:$C,$C$3,'Input data - crops'!$B:$B, Country)*Settings!$Q$7,"NA")</f>
        <v>NA</v>
      </c>
      <c r="D75" s="154" t="str">
        <f t="shared" si="10"/>
        <v/>
      </c>
      <c r="E75" s="66" t="str">
        <f>INDEX('Lookup tables'!$B:$B,MATCH($A75,'Lookup tables'!$A:$A,0))</f>
        <v>Woody crops</v>
      </c>
      <c r="G75" s="232"/>
    </row>
    <row r="76" spans="1:7">
      <c r="A76" s="65" t="s">
        <v>486</v>
      </c>
      <c r="B76" s="154" t="str">
        <f>IFERROR(AVERAGEIFS('Input data - crops'!G:G,'Input data - crops'!D:D,A76,'Input data - crops'!C:C,$B$3,'Input data - crops'!B:B,Country),"")</f>
        <v/>
      </c>
      <c r="C76" s="202" t="str">
        <f>IFERROR(AVERAGEIFS('Input data - crops'!$G:$G,'Input data - crops'!$D:$D,A76,'Input data - crops'!$C:$C,$C$3,'Input data - crops'!$B:$B, Country)*Settings!$Q$7,"NA")</f>
        <v>NA</v>
      </c>
      <c r="D76" s="154" t="str">
        <f t="shared" si="10"/>
        <v/>
      </c>
      <c r="E76" s="66" t="str">
        <f>INDEX('Lookup tables'!$B:$B,MATCH($A76,'Lookup tables'!$A:$A,0))</f>
        <v>Fiber crops</v>
      </c>
      <c r="G76" s="232"/>
    </row>
    <row r="77" spans="1:7">
      <c r="A77" s="65" t="s">
        <v>489</v>
      </c>
      <c r="B77" s="154">
        <f>IFERROR(AVERAGEIFS('Input data - crops'!G:G,'Input data - crops'!D:D,A77,'Input data - crops'!C:C,$B$3,'Input data - crops'!B:B,Country),"")</f>
        <v>100</v>
      </c>
      <c r="C77" s="202">
        <f>IFERROR(AVERAGEIFS('Input data - crops'!$G:$G,'Input data - crops'!$D:$D,A77,'Input data - crops'!$C:$C,$C$3,'Input data - crops'!$B:$B, Country)*Settings!$Q$7,"NA")</f>
        <v>0.08</v>
      </c>
      <c r="D77" s="154">
        <f t="shared" si="10"/>
        <v>8</v>
      </c>
      <c r="E77" s="66" t="str">
        <f>INDEX('Lookup tables'!$B:$B,MATCH($A77,'Lookup tables'!$A:$A,0))</f>
        <v>Woody crops</v>
      </c>
      <c r="G77" s="232"/>
    </row>
    <row r="78" spans="1:7">
      <c r="A78" s="65" t="s">
        <v>491</v>
      </c>
      <c r="B78" s="154">
        <f>IFERROR(AVERAGEIFS('Input data - crops'!G:G,'Input data - crops'!D:D,A78,'Input data - crops'!C:C,$B$3,'Input data - crops'!B:B,Country),"")</f>
        <v>50</v>
      </c>
      <c r="C78" s="202">
        <f>IFERROR(AVERAGEIFS('Input data - crops'!$G:$G,'Input data - crops'!$D:$D,A78,'Input data - crops'!$C:$C,$C$3,'Input data - crops'!$B:$B, Country)*Settings!$Q$7,"NA")</f>
        <v>0.36000000000000004</v>
      </c>
      <c r="D78" s="154">
        <f t="shared" si="10"/>
        <v>18.000000000000004</v>
      </c>
      <c r="E78" s="66" t="str">
        <f>INDEX('Lookup tables'!$B:$B,MATCH($A78,'Lookup tables'!$A:$A,0))</f>
        <v>Woody crops</v>
      </c>
      <c r="G78" s="232"/>
    </row>
    <row r="79" spans="1:7">
      <c r="A79" s="65" t="s">
        <v>493</v>
      </c>
      <c r="B79" s="154">
        <f>IFERROR(AVERAGEIFS('Input data - crops'!G:G,'Input data - crops'!D:D,A79,'Input data - crops'!C:C,$B$3,'Input data - crops'!B:B,Country),"")</f>
        <v>5110</v>
      </c>
      <c r="C79" s="202">
        <f>IFERROR(AVERAGEIFS('Input data - crops'!$G:$G,'Input data - crops'!$D:$D,A79,'Input data - crops'!$C:$C,$C$3,'Input data - crops'!$B:$B, Country)*Settings!$Q$7,"NA")</f>
        <v>0.17025000000000001</v>
      </c>
      <c r="D79" s="154">
        <f t="shared" si="10"/>
        <v>869.97750000000008</v>
      </c>
      <c r="E79" s="66" t="str">
        <f>INDEX('Lookup tables'!$B:$B,MATCH($A79,'Lookup tables'!$A:$A,0))</f>
        <v>Legumes</v>
      </c>
      <c r="G79" s="232"/>
    </row>
    <row r="80" spans="1:7">
      <c r="A80" s="65" t="s">
        <v>495</v>
      </c>
      <c r="B80" s="154">
        <f>IFERROR(AVERAGEIFS('Input data - crops'!G:G,'Input data - crops'!D:D,A80,'Input data - crops'!C:C,$B$3,'Input data - crops'!B:B,Country),"")</f>
        <v>260</v>
      </c>
      <c r="C80" s="202">
        <f>IFERROR(AVERAGEIFS('Input data - crops'!$G:$G,'Input data - crops'!$D:$D,A80,'Input data - crops'!$C:$C,$C$3,'Input data - crops'!$B:$B, Country)*Settings!$Q$7,"NA")</f>
        <v>0.11538</v>
      </c>
      <c r="D80" s="154">
        <f t="shared" si="10"/>
        <v>29.998799999999999</v>
      </c>
      <c r="E80" s="66" t="str">
        <f>INDEX('Lookup tables'!$B:$B,MATCH($A80,'Lookup tables'!$A:$A,0))</f>
        <v>Woody crops</v>
      </c>
      <c r="G80" s="232"/>
    </row>
    <row r="81" spans="1:7">
      <c r="A81" s="65" t="s">
        <v>544</v>
      </c>
      <c r="B81" s="154" t="str">
        <f>IFERROR(AVERAGEIFS('Input data - crops'!G:G,'Input data - crops'!D:D,A81,'Input data - crops'!C:C,$B$3,'Input data - crops'!B:B,Country),"")</f>
        <v/>
      </c>
      <c r="C81" s="202" t="str">
        <f>IFERROR(AVERAGEIFS('Input data - crops'!$G:$G,'Input data - crops'!$D:$D,A81,'Input data - crops'!$C:$C,$C$3,'Input data - crops'!$B:$B, Country)*Settings!$Q$7,"NA")</f>
        <v>NA</v>
      </c>
      <c r="D81" s="154" t="str">
        <f t="shared" si="10"/>
        <v/>
      </c>
      <c r="E81" s="66" t="str">
        <f>INDEX('Lookup tables'!$B:$B,MATCH($A81,'Lookup tables'!$A:$A,0))</f>
        <v>Fiber crops</v>
      </c>
      <c r="G81" s="232"/>
    </row>
    <row r="82" spans="1:7">
      <c r="A82" s="65" t="s">
        <v>497</v>
      </c>
      <c r="B82" s="154" t="str">
        <f>IFERROR(AVERAGEIFS('Input data - crops'!G:G,'Input data - crops'!D:D,A82,'Input data - crops'!C:C,$B$3,'Input data - crops'!B:B,Country),"")</f>
        <v/>
      </c>
      <c r="C82" s="202" t="str">
        <f>IFERROR(AVERAGEIFS('Input data - crops'!$G:$G,'Input data - crops'!$D:$D,A82,'Input data - crops'!$C:$C,$C$3,'Input data - crops'!$B:$B, Country)*Settings!$Q$7,"NA")</f>
        <v>NA</v>
      </c>
      <c r="D82" s="154" t="str">
        <f t="shared" si="10"/>
        <v/>
      </c>
      <c r="E82" s="66" t="str">
        <f>INDEX('Lookup tables'!$B:$B,MATCH($A82,'Lookup tables'!$A:$A,0))</f>
        <v>Fiber crops</v>
      </c>
      <c r="G82" s="232"/>
    </row>
    <row r="83" spans="1:7">
      <c r="A83" s="65" t="s">
        <v>499</v>
      </c>
      <c r="B83" s="154" t="str">
        <f>IFERROR(AVERAGEIFS('Input data - crops'!G:G,'Input data - crops'!D:D,A83,'Input data - crops'!C:C,$B$3,'Input data - crops'!B:B,Country),"")</f>
        <v/>
      </c>
      <c r="C83" s="202" t="str">
        <f>IFERROR(AVERAGEIFS('Input data - crops'!$G:$G,'Input data - crops'!$D:$D,A83,'Input data - crops'!$C:$C,$C$3,'Input data - crops'!$B:$B, Country)*Settings!$Q$7,"NA")</f>
        <v>NA</v>
      </c>
      <c r="D83" s="154" t="str">
        <f t="shared" si="10"/>
        <v/>
      </c>
      <c r="E83" s="66" t="str">
        <f>INDEX('Lookup tables'!$B:$B,MATCH($A83,'Lookup tables'!$A:$A,0))</f>
        <v>Fiber crops</v>
      </c>
      <c r="G83" s="232"/>
    </row>
    <row r="84" spans="1:7">
      <c r="A84" s="65" t="s">
        <v>501</v>
      </c>
      <c r="B84" s="154" t="str">
        <f>IFERROR(AVERAGEIFS('Input data - crops'!G:G,'Input data - crops'!D:D,A84,'Input data - crops'!C:C,$B$3,'Input data - crops'!B:B,Country),"")</f>
        <v/>
      </c>
      <c r="C84" s="202" t="str">
        <f>IFERROR(AVERAGEIFS('Input data - crops'!$G:$G,'Input data - crops'!$D:$D,A84,'Input data - crops'!$C:$C,$C$3,'Input data - crops'!$B:$B, Country)*Settings!$Q$7,"NA")</f>
        <v>NA</v>
      </c>
      <c r="D84" s="154" t="str">
        <f t="shared" si="10"/>
        <v/>
      </c>
      <c r="E84" s="66" t="str">
        <f>INDEX('Lookup tables'!$B:$B,MATCH($A84,'Lookup tables'!$A:$A,0))</f>
        <v>Herbs and greens</v>
      </c>
      <c r="G84" s="232"/>
    </row>
    <row r="85" spans="1:7">
      <c r="A85" s="65" t="s">
        <v>503</v>
      </c>
      <c r="B85" s="154" t="str">
        <f>IFERROR(AVERAGEIFS('Input data - crops'!G:G,'Input data - crops'!D:D,A85,'Input data - crops'!C:C,$B$3,'Input data - crops'!B:B,Country),"")</f>
        <v/>
      </c>
      <c r="C85" s="202" t="str">
        <f>IFERROR(AVERAGEIFS('Input data - crops'!$G:$G,'Input data - crops'!$D:$D,A85,'Input data - crops'!$C:$C,$C$3,'Input data - crops'!$B:$B, Country)*Settings!$Q$7,"NA")</f>
        <v>NA</v>
      </c>
      <c r="D85" s="154" t="str">
        <f t="shared" si="10"/>
        <v/>
      </c>
      <c r="E85" s="66" t="str">
        <f>INDEX('Lookup tables'!$B:$B,MATCH($A85,'Lookup tables'!$A:$A,0))</f>
        <v>Woody crops</v>
      </c>
      <c r="G85" s="232"/>
    </row>
    <row r="86" spans="1:7">
      <c r="A86" s="65" t="s">
        <v>505</v>
      </c>
      <c r="B86" s="154" t="str">
        <f>IFERROR(AVERAGEIFS('Input data - crops'!G:G,'Input data - crops'!D:D,A86,'Input data - crops'!C:C,$B$3,'Input data - crops'!B:B,Country),"")</f>
        <v/>
      </c>
      <c r="C86" s="202" t="str">
        <f>IFERROR(AVERAGEIFS('Input data - crops'!$G:$G,'Input data - crops'!$D:$D,A86,'Input data - crops'!$C:$C,$C$3,'Input data - crops'!$B:$B, Country)*Settings!$Q$7,"NA")</f>
        <v>NA</v>
      </c>
      <c r="D86" s="154" t="str">
        <f t="shared" si="10"/>
        <v/>
      </c>
      <c r="E86" s="66" t="str">
        <f>INDEX('Lookup tables'!$B:$B,MATCH($A86,'Lookup tables'!$A:$A,0))</f>
        <v>Legumes</v>
      </c>
      <c r="G86" s="232"/>
    </row>
    <row r="87" spans="1:7">
      <c r="A87" s="65" t="s">
        <v>506</v>
      </c>
      <c r="B87" s="154" t="str">
        <f>IFERROR(AVERAGEIFS('Input data - crops'!G:G,'Input data - crops'!D:D,A87,'Input data - crops'!C:C,$B$3,'Input data - crops'!B:B,Country),"")</f>
        <v/>
      </c>
      <c r="C87" s="202" t="str">
        <f>IFERROR(AVERAGEIFS('Input data - crops'!$G:$G,'Input data - crops'!$D:$D,A87,'Input data - crops'!$C:$C,$C$3,'Input data - crops'!$B:$B, Country)*Settings!$Q$7,"NA")</f>
        <v>NA</v>
      </c>
      <c r="D87" s="154" t="str">
        <f t="shared" si="10"/>
        <v/>
      </c>
      <c r="E87" s="66" t="str">
        <f>INDEX('Lookup tables'!$B:$B,MATCH($A87,'Lookup tables'!$A:$A,0))</f>
        <v>Legumes</v>
      </c>
      <c r="G87" s="232"/>
    </row>
    <row r="88" spans="1:7">
      <c r="A88" s="65" t="s">
        <v>354</v>
      </c>
      <c r="B88" s="154" t="str">
        <f>IFERROR(AVERAGEIFS('Input data - crops'!G:G,'Input data - crops'!D:D,A88,'Input data - crops'!C:C,$B$3,'Input data - crops'!B:B,Country),"")</f>
        <v/>
      </c>
      <c r="C88" s="202" t="str">
        <f>IFERROR(AVERAGEIFS('Input data - crops'!$G:$G,'Input data - crops'!$D:$D,A88,'Input data - crops'!$C:$C,$C$3,'Input data - crops'!$B:$B, Country)*Settings!$Q$7,"NA")</f>
        <v>NA</v>
      </c>
      <c r="D88" s="154" t="str">
        <f t="shared" si="10"/>
        <v/>
      </c>
      <c r="E88" s="66" t="str">
        <f>INDEX('Lookup tables'!$B:$B,MATCH($A88,'Lookup tables'!$A:$A,0))</f>
        <v>Cereals</v>
      </c>
      <c r="G88" s="232"/>
    </row>
    <row r="89" spans="1:7">
      <c r="A89" s="65" t="s">
        <v>509</v>
      </c>
      <c r="B89" s="154" t="str">
        <f>IFERROR(AVERAGEIFS('Input data - crops'!G:G,'Input data - crops'!D:D,A89,'Input data - crops'!C:C,$B$3,'Input data - crops'!B:B,Country),"")</f>
        <v/>
      </c>
      <c r="C89" s="202" t="str">
        <f>IFERROR(AVERAGEIFS('Input data - crops'!$G:$G,'Input data - crops'!$D:$D,A89,'Input data - crops'!$C:$C,$C$3,'Input data - crops'!$B:$B, Country)*Settings!$Q$7,"NA")</f>
        <v>NA</v>
      </c>
      <c r="D89" s="154" t="str">
        <f t="shared" si="10"/>
        <v/>
      </c>
      <c r="E89" s="66" t="str">
        <f>INDEX('Lookup tables'!$B:$B,MATCH($A89,'Lookup tables'!$A:$A,0))</f>
        <v>Seeds</v>
      </c>
      <c r="G89" s="232"/>
    </row>
    <row r="90" spans="1:7">
      <c r="A90" s="65" t="s">
        <v>511</v>
      </c>
      <c r="B90" s="154" t="str">
        <f>IFERROR(AVERAGEIFS('Input data - crops'!G:G,'Input data - crops'!D:D,A90,'Input data - crops'!C:C,$B$3,'Input data - crops'!B:B,Country),"")</f>
        <v/>
      </c>
      <c r="C90" s="202" t="str">
        <f>IFERROR(AVERAGEIFS('Input data - crops'!$G:$G,'Input data - crops'!$D:$D,A90,'Input data - crops'!$C:$C,$C$3,'Input data - crops'!$B:$B, Country)*Settings!$Q$7,"NA")</f>
        <v>NA</v>
      </c>
      <c r="D90" s="154" t="str">
        <f t="shared" si="10"/>
        <v/>
      </c>
      <c r="E90" s="66" t="str">
        <f>INDEX('Lookup tables'!$B:$B,MATCH($A90,'Lookup tables'!$A:$A,0))</f>
        <v>Woody crops</v>
      </c>
      <c r="G90" s="232"/>
    </row>
    <row r="91" spans="1:7">
      <c r="A91" s="65" t="s">
        <v>513</v>
      </c>
      <c r="B91" s="154" t="str">
        <f>IFERROR(AVERAGEIFS('Input data - crops'!G:G,'Input data - crops'!D:D,A91,'Input data - crops'!C:C,$B$3,'Input data - crops'!B:B,Country),"")</f>
        <v/>
      </c>
      <c r="C91" s="202" t="str">
        <f>IFERROR(AVERAGEIFS('Input data - crops'!$G:$G,'Input data - crops'!$D:$D,A91,'Input data - crops'!$C:$C,$C$3,'Input data - crops'!$B:$B, Country)*Settings!$Q$7,"NA")</f>
        <v>NA</v>
      </c>
      <c r="D91" s="154" t="str">
        <f t="shared" si="10"/>
        <v/>
      </c>
      <c r="E91" s="66" t="str">
        <f>INDEX('Lookup tables'!$B:$B,MATCH($A91,'Lookup tables'!$A:$A,0))</f>
        <v>Woody crops</v>
      </c>
      <c r="G91" s="232"/>
    </row>
    <row r="92" spans="1:7">
      <c r="A92" s="65" t="s">
        <v>515</v>
      </c>
      <c r="B92" s="154" t="str">
        <f>IFERROR(AVERAGEIFS('Input data - crops'!G:G,'Input data - crops'!D:D,A92,'Input data - crops'!C:C,$B$3,'Input data - crops'!B:B,Country),"")</f>
        <v/>
      </c>
      <c r="C92" s="202" t="str">
        <f>IFERROR(AVERAGEIFS('Input data - crops'!$G:$G,'Input data - crops'!$D:$D,A92,'Input data - crops'!$C:$C,$C$3,'Input data - crops'!$B:$B, Country)*Settings!$Q$7,"NA")</f>
        <v>NA</v>
      </c>
      <c r="D92" s="154" t="str">
        <f t="shared" si="10"/>
        <v/>
      </c>
      <c r="E92" s="66" t="str">
        <f>INDEX('Lookup tables'!$B:$B,MATCH($A92,'Lookup tables'!$A:$A,0))</f>
        <v>Roots</v>
      </c>
      <c r="G92" s="232"/>
    </row>
    <row r="93" spans="1:7">
      <c r="A93" s="65" t="s">
        <v>517</v>
      </c>
      <c r="B93" s="154" t="str">
        <f>IFERROR(AVERAGEIFS('Input data - crops'!G:G,'Input data - crops'!D:D,A93,'Input data - crops'!C:C,$B$3,'Input data - crops'!B:B,Country),"")</f>
        <v/>
      </c>
      <c r="C93" s="202" t="str">
        <f>IFERROR(AVERAGEIFS('Input data - crops'!$G:$G,'Input data - crops'!$D:$D,A93,'Input data - crops'!$C:$C,$C$3,'Input data - crops'!$B:$B, Country)*Settings!$Q$7,"NA")</f>
        <v>NA</v>
      </c>
      <c r="D93" s="154" t="str">
        <f t="shared" si="10"/>
        <v/>
      </c>
      <c r="E93" s="66" t="str">
        <f>INDEX('Lookup tables'!$B:$B,MATCH($A93,'Lookup tables'!$A:$A,0))</f>
        <v>Roots</v>
      </c>
      <c r="G93" s="232"/>
    </row>
    <row r="94" spans="1:7">
      <c r="A94" s="65" t="s">
        <v>519</v>
      </c>
      <c r="B94" s="154" t="str">
        <f>IFERROR(AVERAGEIFS('Input data - crops'!G:G,'Input data - crops'!D:D,A94,'Input data - crops'!C:C,$B$3,'Input data - crops'!B:B,Country),"")</f>
        <v/>
      </c>
      <c r="C94" s="202" t="str">
        <f>IFERROR(AVERAGEIFS('Input data - crops'!$G:$G,'Input data - crops'!$D:$D,A94,'Input data - crops'!$C:$C,$C$3,'Input data - crops'!$B:$B, Country)*Settings!$Q$7,"NA")</f>
        <v>NA</v>
      </c>
      <c r="D94" s="154" t="str">
        <f t="shared" si="10"/>
        <v/>
      </c>
      <c r="E94" s="66" t="str">
        <f>INDEX('Lookup tables'!$B:$B,MATCH($A94,'Lookup tables'!$A:$A,0))</f>
        <v>Seeds</v>
      </c>
      <c r="G94" s="232"/>
    </row>
    <row r="95" spans="1:7">
      <c r="A95" s="65" t="s">
        <v>521</v>
      </c>
      <c r="B95" s="154" t="str">
        <f>IFERROR(AVERAGEIFS('Input data - crops'!G:G,'Input data - crops'!D:D,A95,'Input data - crops'!C:C,$B$3,'Input data - crops'!B:B,Country),"")</f>
        <v/>
      </c>
      <c r="C95" s="202" t="str">
        <f>IFERROR(AVERAGEIFS('Input data - crops'!$G:$G,'Input data - crops'!$D:$D,A95,'Input data - crops'!$C:$C,$C$3,'Input data - crops'!$B:$B, Country)*Settings!$Q$7,"NA")</f>
        <v>NA</v>
      </c>
      <c r="D95" s="154" t="str">
        <f t="shared" si="10"/>
        <v/>
      </c>
      <c r="E95" s="66" t="str">
        <f>INDEX('Lookup tables'!$B:$B,MATCH($A95,'Lookup tables'!$A:$A,0))</f>
        <v>Legumes</v>
      </c>
      <c r="G95" s="232"/>
    </row>
    <row r="96" spans="1:7">
      <c r="A96" s="65" t="s">
        <v>523</v>
      </c>
      <c r="B96" s="154" t="str">
        <f>IFERROR(AVERAGEIFS('Input data - crops'!G:G,'Input data - crops'!D:D,A96,'Input data - crops'!C:C,$B$3,'Input data - crops'!B:B,Country),"")</f>
        <v/>
      </c>
      <c r="C96" s="202" t="str">
        <f>IFERROR(AVERAGEIFS('Input data - crops'!$G:$G,'Input data - crops'!$D:$D,A96,'Input data - crops'!$C:$C,$C$3,'Input data - crops'!$B:$B, Country)*Settings!$Q$7,"NA")</f>
        <v>NA</v>
      </c>
      <c r="D96" s="154" t="str">
        <f t="shared" si="10"/>
        <v/>
      </c>
      <c r="E96" s="66" t="str">
        <f>INDEX('Lookup tables'!$B:$B,MATCH($A96,'Lookup tables'!$A:$A,0))</f>
        <v>Roots</v>
      </c>
      <c r="G96" s="232"/>
    </row>
    <row r="97" spans="1:7">
      <c r="A97" s="65" t="s">
        <v>525</v>
      </c>
      <c r="B97" s="154" t="str">
        <f>IFERROR(AVERAGEIFS('Input data - crops'!G:G,'Input data - crops'!D:D,A97,'Input data - crops'!C:C,$B$3,'Input data - crops'!B:B,Country),"")</f>
        <v/>
      </c>
      <c r="C97" s="202" t="str">
        <f>IFERROR(AVERAGEIFS('Input data - crops'!$G:$G,'Input data - crops'!$D:$D,A97,'Input data - crops'!$C:$C,$C$3,'Input data - crops'!$B:$B, Country)*Settings!$Q$7,"NA")</f>
        <v>NA</v>
      </c>
      <c r="D97" s="154" t="str">
        <f t="shared" si="10"/>
        <v/>
      </c>
      <c r="E97" s="66" t="str">
        <f>INDEX('Lookup tables'!$B:$B,MATCH($A97,'Lookup tables'!$A:$A,0))</f>
        <v>Vegetables</v>
      </c>
      <c r="G97" s="232"/>
    </row>
    <row r="98" spans="1:7">
      <c r="A98" s="65" t="s">
        <v>527</v>
      </c>
      <c r="B98" s="154" t="str">
        <f>IFERROR(AVERAGEIFS('Input data - crops'!G:G,'Input data - crops'!D:D,A98,'Input data - crops'!C:C,$B$3,'Input data - crops'!B:B,Country),"")</f>
        <v/>
      </c>
      <c r="C98" s="202" t="str">
        <f>IFERROR(AVERAGEIFS('Input data - crops'!$G:$G,'Input data - crops'!$D:$D,A98,'Input data - crops'!$C:$C,$C$3,'Input data - crops'!$B:$B, Country)*Settings!$Q$7,"NA")</f>
        <v>NA</v>
      </c>
      <c r="D98" s="154" t="str">
        <f t="shared" si="10"/>
        <v/>
      </c>
      <c r="E98" s="66" t="str">
        <f>INDEX('Lookup tables'!$B:$B,MATCH($A98,'Lookup tables'!$A:$A,0))</f>
        <v>Woody crops</v>
      </c>
      <c r="G98" s="232"/>
    </row>
    <row r="99" spans="1:7">
      <c r="A99" s="65" t="s">
        <v>529</v>
      </c>
      <c r="B99" s="154" t="str">
        <f>IFERROR(AVERAGEIFS('Input data - crops'!G:G,'Input data - crops'!D:D,A99,'Input data - crops'!C:C,$B$3,'Input data - crops'!B:B,Country),"")</f>
        <v/>
      </c>
      <c r="C99" s="202" t="str">
        <f>IFERROR(AVERAGEIFS('Input data - crops'!$G:$G,'Input data - crops'!$D:$D,A99,'Input data - crops'!$C:$C,$C$3,'Input data - crops'!$B:$B, Country)*Settings!$Q$7,"NA")</f>
        <v>NA</v>
      </c>
      <c r="D99" s="154" t="str">
        <f t="shared" si="10"/>
        <v/>
      </c>
      <c r="E99" s="66" t="str">
        <f>INDEX('Lookup tables'!$B:$B,MATCH($A99,'Lookup tables'!$A:$A,0))</f>
        <v>Woody crops</v>
      </c>
      <c r="G99" s="232"/>
    </row>
    <row r="100" spans="1:7">
      <c r="A100" s="65" t="s">
        <v>531</v>
      </c>
      <c r="B100" s="154" t="str">
        <f>IFERROR(AVERAGEIFS('Input data - crops'!G:G,'Input data - crops'!D:D,A100,'Input data - crops'!C:C,$B$3,'Input data - crops'!B:B,Country),"")</f>
        <v/>
      </c>
      <c r="C100" s="202" t="str">
        <f>IFERROR(AVERAGEIFS('Input data - crops'!$G:$G,'Input data - crops'!$D:$D,A100,'Input data - crops'!$C:$C,$C$3,'Input data - crops'!$B:$B, Country)*Settings!$Q$7,"NA")</f>
        <v>NA</v>
      </c>
      <c r="D100" s="154" t="str">
        <f t="shared" ref="D100:D131" si="11">IF(OR(B100="",B100=0),"",C100*B100)</f>
        <v/>
      </c>
      <c r="E100" s="66" t="str">
        <f>INDEX('Lookup tables'!$B:$B,MATCH($A100,'Lookup tables'!$A:$A,0))</f>
        <v>Woody crops</v>
      </c>
      <c r="G100" s="232"/>
    </row>
    <row r="101" spans="1:7">
      <c r="A101" s="65" t="s">
        <v>533</v>
      </c>
      <c r="B101" s="154" t="str">
        <f>IFERROR(AVERAGEIFS('Input data - crops'!G:G,'Input data - crops'!D:D,A101,'Input data - crops'!C:C,$B$3,'Input data - crops'!B:B,Country),"")</f>
        <v/>
      </c>
      <c r="C101" s="202" t="str">
        <f>IFERROR(AVERAGEIFS('Input data - crops'!$G:$G,'Input data - crops'!$D:$D,A101,'Input data - crops'!$C:$C,$C$3,'Input data - crops'!$B:$B, Country)*Settings!$Q$7,"NA")</f>
        <v>NA</v>
      </c>
      <c r="D101" s="154" t="str">
        <f t="shared" si="11"/>
        <v/>
      </c>
      <c r="E101" s="66" t="str">
        <f>INDEX('Lookup tables'!$B:$B,MATCH($A101,'Lookup tables'!$A:$A,0))</f>
        <v>Woody crops</v>
      </c>
      <c r="G101" s="232"/>
    </row>
    <row r="102" spans="1:7">
      <c r="A102" s="65" t="s">
        <v>535</v>
      </c>
      <c r="B102" s="154" t="str">
        <f>IFERROR(AVERAGEIFS('Input data - crops'!G:G,'Input data - crops'!D:D,A102,'Input data - crops'!C:C,$B$3,'Input data - crops'!B:B,Country),"")</f>
        <v/>
      </c>
      <c r="C102" s="202" t="str">
        <f>IFERROR(AVERAGEIFS('Input data - crops'!$G:$G,'Input data - crops'!$D:$D,A102,'Input data - crops'!$C:$C,$C$3,'Input data - crops'!$B:$B, Country)*Settings!$Q$7,"NA")</f>
        <v>NA</v>
      </c>
      <c r="D102" s="154" t="str">
        <f t="shared" si="11"/>
        <v/>
      </c>
      <c r="E102" s="66" t="str">
        <f>INDEX('Lookup tables'!$B:$B,MATCH($A102,'Lookup tables'!$A:$A,0))</f>
        <v>Woody crops</v>
      </c>
      <c r="G102" s="232"/>
    </row>
    <row r="103" spans="1:7">
      <c r="A103" s="65" t="s">
        <v>537</v>
      </c>
      <c r="B103" s="154" t="str">
        <f>IFERROR(AVERAGEIFS('Input data - crops'!G:G,'Input data - crops'!D:D,A103,'Input data - crops'!C:C,$B$3,'Input data - crops'!B:B,Country),"")</f>
        <v/>
      </c>
      <c r="C103" s="202" t="str">
        <f>IFERROR(AVERAGEIFS('Input data - crops'!$G:$G,'Input data - crops'!$D:$D,A103,'Input data - crops'!$C:$C,$C$3,'Input data - crops'!$B:$B, Country)*Settings!$Q$7,"NA")</f>
        <v>NA</v>
      </c>
      <c r="D103" s="154" t="str">
        <f t="shared" si="11"/>
        <v/>
      </c>
      <c r="E103" s="66" t="str">
        <f>INDEX('Lookup tables'!$B:$B,MATCH($A103,'Lookup tables'!$A:$A,0))</f>
        <v>Legumes</v>
      </c>
      <c r="G103" s="232"/>
    </row>
    <row r="104" spans="1:7">
      <c r="A104" s="65" t="s">
        <v>539</v>
      </c>
      <c r="B104" s="154" t="str">
        <f>IFERROR(AVERAGEIFS('Input data - crops'!G:G,'Input data - crops'!D:D,A104,'Input data - crops'!C:C,$B$3,'Input data - crops'!B:B,Country),"")</f>
        <v/>
      </c>
      <c r="C104" s="202" t="str">
        <f>IFERROR(AVERAGEIFS('Input data - crops'!$G:$G,'Input data - crops'!$D:$D,A104,'Input data - crops'!$C:$C,$C$3,'Input data - crops'!$B:$B, Country)*Settings!$Q$7,"NA")</f>
        <v>NA</v>
      </c>
      <c r="D104" s="154" t="str">
        <f t="shared" si="11"/>
        <v/>
      </c>
      <c r="E104" s="66" t="str">
        <f>INDEX('Lookup tables'!$B:$B,MATCH($A104,'Lookup tables'!$A:$A,0))</f>
        <v>Woody crops</v>
      </c>
      <c r="G104" s="232"/>
    </row>
    <row r="105" spans="1:7">
      <c r="A105" s="65" t="s">
        <v>408</v>
      </c>
      <c r="B105" s="154" t="str">
        <f>IFERROR(AVERAGEIFS('Input data - crops'!G:G,'Input data - crops'!D:D,A105,'Input data - crops'!C:C,$B$3,'Input data - crops'!B:B,Country),"")</f>
        <v/>
      </c>
      <c r="C105" s="202" t="str">
        <f>IFERROR(AVERAGEIFS('Input data - crops'!$G:$G,'Input data - crops'!$D:$D,A105,'Input data - crops'!$C:$C,$C$3,'Input data - crops'!$B:$B, Country)*Settings!$Q$7,"NA")</f>
        <v>NA</v>
      </c>
      <c r="D105" s="154" t="str">
        <f t="shared" si="11"/>
        <v/>
      </c>
      <c r="E105" s="66" t="str">
        <f>INDEX('Lookup tables'!$B:$B,MATCH($A105,'Lookup tables'!$A:$A,0))</f>
        <v>Woody crops</v>
      </c>
      <c r="G105" s="232"/>
    </row>
    <row r="106" spans="1:7">
      <c r="A106" s="65" t="s">
        <v>542</v>
      </c>
      <c r="B106" s="154" t="str">
        <f>IFERROR(AVERAGEIFS('Input data - crops'!G:G,'Input data - crops'!D:D,A106,'Input data - crops'!C:C,$B$3,'Input data - crops'!B:B,Country),"")</f>
        <v/>
      </c>
      <c r="C106" s="202" t="str">
        <f>IFERROR(AVERAGEIFS('Input data - crops'!$G:$G,'Input data - crops'!$D:$D,A106,'Input data - crops'!$C:$C,$C$3,'Input data - crops'!$B:$B, Country)*Settings!$Q$7,"NA")</f>
        <v>NA</v>
      </c>
      <c r="D106" s="154" t="str">
        <f t="shared" si="11"/>
        <v/>
      </c>
      <c r="E106" s="66" t="str">
        <f>INDEX('Lookup tables'!$B:$B,MATCH($A106,'Lookup tables'!$A:$A,0))</f>
        <v>Roots</v>
      </c>
      <c r="G106" s="232"/>
    </row>
    <row r="107" spans="1:7">
      <c r="A107" s="65" t="s">
        <v>358</v>
      </c>
      <c r="B107" s="154" t="str">
        <f>IFERROR(AVERAGEIFS('Input data - crops'!G:G,'Input data - crops'!D:D,A107,'Input data - crops'!C:C,$B$3,'Input data - crops'!B:B,Country),"")</f>
        <v/>
      </c>
      <c r="C107" s="202" t="str">
        <f>IFERROR(AVERAGEIFS('Input data - crops'!$G:$G,'Input data - crops'!$D:$D,A107,'Input data - crops'!$C:$C,$C$3,'Input data - crops'!$B:$B, Country)*Settings!$Q$7,"NA")</f>
        <v>NA</v>
      </c>
      <c r="D107" s="154" t="str">
        <f t="shared" si="11"/>
        <v/>
      </c>
      <c r="E107" s="66" t="str">
        <f>INDEX('Lookup tables'!$B:$B,MATCH($A107,'Lookup tables'!$A:$A,0))</f>
        <v>Cereals</v>
      </c>
      <c r="G107" s="232"/>
    </row>
    <row r="108" spans="1:7">
      <c r="A108" s="65" t="s">
        <v>547</v>
      </c>
      <c r="B108" s="154" t="str">
        <f>IFERROR(AVERAGEIFS('Input data - crops'!G:G,'Input data - crops'!D:D,A108,'Input data - crops'!C:C,$B$3,'Input data - crops'!B:B,Country),"")</f>
        <v/>
      </c>
      <c r="C108" s="202" t="str">
        <f>IFERROR(AVERAGEIFS('Input data - crops'!$G:$G,'Input data - crops'!$D:$D,A108,'Input data - crops'!$C:$C,$C$3,'Input data - crops'!$B:$B, Country)*Settings!$Q$7,"NA")</f>
        <v>NA</v>
      </c>
      <c r="D108" s="154" t="str">
        <f t="shared" si="11"/>
        <v/>
      </c>
      <c r="E108" s="66" t="str">
        <f>INDEX('Lookup tables'!$B:$B,MATCH($A108,'Lookup tables'!$A:$A,0))</f>
        <v>Roots</v>
      </c>
      <c r="G108" s="232"/>
    </row>
    <row r="109" spans="1:7">
      <c r="A109" s="65" t="s">
        <v>549</v>
      </c>
      <c r="B109" s="154" t="str">
        <f>IFERROR(AVERAGEIFS('Input data - crops'!G:G,'Input data - crops'!D:D,A109,'Input data - crops'!C:C,$B$3,'Input data - crops'!B:B,Country),"")</f>
        <v/>
      </c>
      <c r="C109" s="202" t="str">
        <f>IFERROR(AVERAGEIFS('Input data - crops'!$G:$G,'Input data - crops'!$D:$D,A109,'Input data - crops'!$C:$C,$C$3,'Input data - crops'!$B:$B, Country)*Settings!$Q$7,"NA")</f>
        <v>NA</v>
      </c>
      <c r="D109" s="154" t="str">
        <f t="shared" si="11"/>
        <v/>
      </c>
      <c r="E109" s="66" t="str">
        <f>INDEX('Lookup tables'!$B:$B,MATCH($A109,'Lookup tables'!$A:$A,0))</f>
        <v>Woody crops</v>
      </c>
      <c r="G109" s="232"/>
    </row>
    <row r="110" spans="1:7">
      <c r="A110" s="65" t="s">
        <v>362</v>
      </c>
      <c r="B110" s="154" t="str">
        <f>IFERROR(AVERAGEIFS('Input data - crops'!G:G,'Input data - crops'!D:D,A110,'Input data - crops'!C:C,$B$3,'Input data - crops'!B:B,Country),"")</f>
        <v/>
      </c>
      <c r="C110" s="202" t="str">
        <f>IFERROR(AVERAGEIFS('Input data - crops'!$G:$G,'Input data - crops'!$D:$D,A110,'Input data - crops'!$C:$C,$C$3,'Input data - crops'!$B:$B, Country)*Settings!$Q$7,"NA")</f>
        <v>NA</v>
      </c>
      <c r="D110" s="154" t="str">
        <f t="shared" si="11"/>
        <v/>
      </c>
      <c r="E110" s="66" t="str">
        <f>INDEX('Lookup tables'!$B:$B,MATCH($A110,'Lookup tables'!$A:$A,0))</f>
        <v>Cereals</v>
      </c>
      <c r="G110" s="232"/>
    </row>
    <row r="111" spans="1:7">
      <c r="A111" s="65" t="s">
        <v>552</v>
      </c>
      <c r="B111" s="154" t="str">
        <f>IFERROR(AVERAGEIFS('Input data - crops'!G:G,'Input data - crops'!D:D,A111,'Input data - crops'!C:C,$B$3,'Input data - crops'!B:B,Country),"")</f>
        <v/>
      </c>
      <c r="C111" s="202" t="str">
        <f>IFERROR(AVERAGEIFS('Input data - crops'!$G:$G,'Input data - crops'!$D:$D,A111,'Input data - crops'!$C:$C,$C$3,'Input data - crops'!$B:$B, Country)*Settings!$Q$7,"NA")</f>
        <v>NA</v>
      </c>
      <c r="D111" s="154" t="str">
        <f t="shared" si="11"/>
        <v/>
      </c>
      <c r="E111" s="66" t="str">
        <f>INDEX('Lookup tables'!$B:$B,MATCH($A111,'Lookup tables'!$A:$A,0))</f>
        <v>Legumes</v>
      </c>
      <c r="G111" s="232"/>
    </row>
    <row r="112" spans="1:7">
      <c r="A112" s="65" t="s">
        <v>554</v>
      </c>
      <c r="B112" s="154" t="str">
        <f>IFERROR(AVERAGEIFS('Input data - crops'!G:G,'Input data - crops'!D:D,A112,'Input data - crops'!C:C,$B$3,'Input data - crops'!B:B,Country),"")</f>
        <v/>
      </c>
      <c r="C112" s="202" t="str">
        <f>IFERROR(AVERAGEIFS('Input data - crops'!$G:$G,'Input data - crops'!$D:$D,A112,'Input data - crops'!$C:$C,$C$3,'Input data - crops'!$B:$B, Country)*Settings!$Q$7,"NA")</f>
        <v>NA</v>
      </c>
      <c r="D112" s="154" t="str">
        <f t="shared" si="11"/>
        <v/>
      </c>
      <c r="E112" s="66" t="str">
        <f>INDEX('Lookup tables'!$B:$B,MATCH($A112,'Lookup tables'!$A:$A,0))</f>
        <v>Seeds</v>
      </c>
      <c r="G112" s="232"/>
    </row>
    <row r="113" spans="1:7">
      <c r="A113" s="65" t="s">
        <v>556</v>
      </c>
      <c r="B113" s="154" t="str">
        <f>IFERROR(AVERAGEIFS('Input data - crops'!G:G,'Input data - crops'!D:D,A113,'Input data - crops'!C:C,$B$3,'Input data - crops'!B:B,Country),"")</f>
        <v/>
      </c>
      <c r="C113" s="202" t="str">
        <f>IFERROR(AVERAGEIFS('Input data - crops'!$G:$G,'Input data - crops'!$D:$D,A113,'Input data - crops'!$C:$C,$C$3,'Input data - crops'!$B:$B, Country)*Settings!$Q$7,"NA")</f>
        <v>NA</v>
      </c>
      <c r="D113" s="154" t="str">
        <f t="shared" si="11"/>
        <v/>
      </c>
      <c r="E113" s="66" t="str">
        <f>INDEX('Lookup tables'!$B:$B,MATCH($A113,'Lookup tables'!$A:$A,0))</f>
        <v>Seeds</v>
      </c>
      <c r="G113" s="232"/>
    </row>
    <row r="114" spans="1:7">
      <c r="A114" s="65" t="s">
        <v>557</v>
      </c>
      <c r="B114" s="154" t="str">
        <f>IFERROR(AVERAGEIFS('Input data - crops'!G:G,'Input data - crops'!D:D,A114,'Input data - crops'!C:C,$B$3,'Input data - crops'!B:B,Country),"")</f>
        <v/>
      </c>
      <c r="C114" s="202" t="str">
        <f>IFERROR(AVERAGEIFS('Input data - crops'!$G:$G,'Input data - crops'!$D:$D,A114,'Input data - crops'!$C:$C,$C$3,'Input data - crops'!$B:$B, Country)*Settings!$Q$7,"NA")</f>
        <v>NA</v>
      </c>
      <c r="D114" s="154" t="str">
        <f t="shared" si="11"/>
        <v/>
      </c>
      <c r="E114" s="66" t="str">
        <f>INDEX('Lookup tables'!$B:$B,MATCH($A114,'Lookup tables'!$A:$A,0))</f>
        <v>Fiber crops</v>
      </c>
      <c r="G114" s="232"/>
    </row>
    <row r="115" spans="1:7">
      <c r="A115" s="65" t="s">
        <v>559</v>
      </c>
      <c r="B115" s="154" t="str">
        <f>IFERROR(AVERAGEIFS('Input data - crops'!G:G,'Input data - crops'!D:D,A115,'Input data - crops'!C:C,$B$3,'Input data - crops'!B:B,Country),"")</f>
        <v/>
      </c>
      <c r="C115" s="202" t="str">
        <f>IFERROR(AVERAGEIFS('Input data - crops'!$G:$G,'Input data - crops'!$D:$D,A115,'Input data - crops'!$C:$C,$C$3,'Input data - crops'!$B:$B, Country)*Settings!$Q$7,"NA")</f>
        <v>NA</v>
      </c>
      <c r="D115" s="154" t="str">
        <f t="shared" si="11"/>
        <v/>
      </c>
      <c r="E115" s="66" t="str">
        <f>INDEX('Lookup tables'!$B:$B,MATCH($A115,'Lookup tables'!$A:$A,0))</f>
        <v>Woody crops</v>
      </c>
      <c r="G115" s="232"/>
    </row>
    <row r="116" spans="1:7">
      <c r="A116" s="65" t="s">
        <v>561</v>
      </c>
      <c r="B116" s="154" t="str">
        <f>IFERROR(AVERAGEIFS('Input data - crops'!G:G,'Input data - crops'!D:D,A116,'Input data - crops'!C:C,$B$3,'Input data - crops'!B:B,Country),"")</f>
        <v/>
      </c>
      <c r="C116" s="202" t="str">
        <f>IFERROR(AVERAGEIFS('Input data - crops'!$G:$G,'Input data - crops'!$D:$D,A116,'Input data - crops'!$C:$C,$C$3,'Input data - crops'!$B:$B, Country)*Settings!$Q$7,"NA")</f>
        <v>NA</v>
      </c>
      <c r="D116" s="154" t="str">
        <f t="shared" si="11"/>
        <v/>
      </c>
      <c r="E116" s="66" t="str">
        <f>INDEX('Lookup tables'!$B:$B,MATCH($A116,'Lookup tables'!$A:$A,0))</f>
        <v>Woody crops</v>
      </c>
      <c r="G116" s="232"/>
    </row>
    <row r="117" spans="1:7">
      <c r="A117" s="65" t="s">
        <v>563</v>
      </c>
      <c r="B117" s="154" t="str">
        <f>IFERROR(AVERAGEIFS('Input data - crops'!G:G,'Input data - crops'!D:D,A117,'Input data - crops'!C:C,$B$3,'Input data - crops'!B:B,Country),"")</f>
        <v/>
      </c>
      <c r="C117" s="202" t="str">
        <f>IFERROR(AVERAGEIFS('Input data - crops'!$G:$G,'Input data - crops'!$D:$D,A117,'Input data - crops'!$C:$C,$C$3,'Input data - crops'!$B:$B, Country)*Settings!$Q$7,"NA")</f>
        <v>NA</v>
      </c>
      <c r="D117" s="154" t="str">
        <f t="shared" si="11"/>
        <v/>
      </c>
      <c r="E117" s="66" t="str">
        <f>INDEX('Lookup tables'!$B:$B,MATCH($A117,'Lookup tables'!$A:$A,0))</f>
        <v>Fiber crops</v>
      </c>
      <c r="G117" s="232"/>
    </row>
    <row r="118" spans="1:7">
      <c r="A118" s="65" t="s">
        <v>565</v>
      </c>
      <c r="B118" s="154" t="str">
        <f>IFERROR(AVERAGEIFS('Input data - crops'!G:G,'Input data - crops'!D:D,A118,'Input data - crops'!C:C,$B$3,'Input data - crops'!B:B,Country),"")</f>
        <v/>
      </c>
      <c r="C118" s="202" t="str">
        <f>IFERROR(AVERAGEIFS('Input data - crops'!$G:$G,'Input data - crops'!$D:$D,A118,'Input data - crops'!$C:$C,$C$3,'Input data - crops'!$B:$B, Country)*Settings!$Q$7,"NA")</f>
        <v>NA</v>
      </c>
      <c r="D118" s="154" t="str">
        <f t="shared" si="11"/>
        <v/>
      </c>
      <c r="E118" s="66" t="str">
        <f>INDEX('Lookup tables'!$B:$B,MATCH($A118,'Lookup tables'!$A:$A,0))</f>
        <v>Woody crops</v>
      </c>
      <c r="G118" s="232"/>
    </row>
    <row r="119" spans="1:7">
      <c r="A119" s="65" t="s">
        <v>567</v>
      </c>
      <c r="B119" s="154" t="str">
        <f>IFERROR(AVERAGEIFS('Input data - crops'!G:G,'Input data - crops'!D:D,A119,'Input data - crops'!C:C,$B$3,'Input data - crops'!B:B,Country),"")</f>
        <v/>
      </c>
      <c r="C119" s="202" t="str">
        <f>IFERROR(AVERAGEIFS('Input data - crops'!$G:$G,'Input data - crops'!$D:$D,A119,'Input data - crops'!$C:$C,$C$3,'Input data - crops'!$B:$B, Country)*Settings!$Q$7,"NA")</f>
        <v>NA</v>
      </c>
      <c r="D119" s="154" t="str">
        <f t="shared" si="11"/>
        <v/>
      </c>
      <c r="E119" s="66" t="str">
        <f>INDEX('Lookup tables'!$B:$B,MATCH($A119,'Lookup tables'!$A:$A,0))</f>
        <v>Legumes</v>
      </c>
      <c r="G119" s="232"/>
    </row>
    <row r="120" spans="1:7">
      <c r="A120" s="65" t="s">
        <v>569</v>
      </c>
      <c r="B120" s="154" t="str">
        <f>IFERROR(AVERAGEIFS('Input data - crops'!G:G,'Input data - crops'!D:D,A120,'Input data - crops'!C:C,$B$3,'Input data - crops'!B:B,Country),"")</f>
        <v/>
      </c>
      <c r="C120" s="202" t="str">
        <f>IFERROR(AVERAGEIFS('Input data - crops'!$G:$G,'Input data - crops'!$D:$D,A120,'Input data - crops'!$C:$C,$C$3,'Input data - crops'!$B:$B, Country)*Settings!$Q$7,"NA")</f>
        <v>NA</v>
      </c>
      <c r="D120" s="154" t="str">
        <f t="shared" si="11"/>
        <v/>
      </c>
      <c r="E120" s="66" t="str">
        <f>INDEX('Lookup tables'!$B:$B,MATCH($A120,'Lookup tables'!$A:$A,0))</f>
        <v>Woody crops</v>
      </c>
      <c r="G120" s="232"/>
    </row>
    <row r="121" spans="1:7">
      <c r="A121" s="65" t="s">
        <v>571</v>
      </c>
      <c r="B121" s="154" t="str">
        <f>IFERROR(AVERAGEIFS('Input data - crops'!G:G,'Input data - crops'!D:D,A121,'Input data - crops'!C:C,$B$3,'Input data - crops'!B:B,Country),"")</f>
        <v/>
      </c>
      <c r="C121" s="202" t="str">
        <f>IFERROR(AVERAGEIFS('Input data - crops'!$G:$G,'Input data - crops'!$D:$D,A121,'Input data - crops'!$C:$C,$C$3,'Input data - crops'!$B:$B, Country)*Settings!$Q$7,"NA")</f>
        <v>NA</v>
      </c>
      <c r="D121" s="154" t="str">
        <f t="shared" si="11"/>
        <v/>
      </c>
      <c r="E121" s="66" t="str">
        <f>INDEX('Lookup tables'!$B:$B,MATCH($A121,'Lookup tables'!$A:$A,0))</f>
        <v>Woody crops</v>
      </c>
      <c r="G121" s="232"/>
    </row>
    <row r="122" spans="1:7">
      <c r="A122" s="65" t="s">
        <v>573</v>
      </c>
      <c r="B122" s="154" t="str">
        <f>IFERROR(AVERAGEIFS('Input data - crops'!G:G,'Input data - crops'!D:D,A122,'Input data - crops'!C:C,$B$3,'Input data - crops'!B:B,Country),"")</f>
        <v/>
      </c>
      <c r="C122" s="202" t="str">
        <f>IFERROR(AVERAGEIFS('Input data - crops'!$G:$G,'Input data - crops'!$D:$D,A122,'Input data - crops'!$C:$C,$C$3,'Input data - crops'!$B:$B, Country)*Settings!$Q$7,"NA")</f>
        <v>NA</v>
      </c>
      <c r="D122" s="154" t="str">
        <f t="shared" si="11"/>
        <v/>
      </c>
      <c r="E122" s="66" t="str">
        <f>INDEX('Lookup tables'!$B:$B,MATCH($A122,'Lookup tables'!$A:$A,0))</f>
        <v>Woody crops</v>
      </c>
      <c r="G122" s="232"/>
    </row>
    <row r="123" spans="1:7">
      <c r="A123" s="65" t="s">
        <v>575</v>
      </c>
      <c r="B123" s="154" t="str">
        <f>IFERROR(AVERAGEIFS('Input data - crops'!G:G,'Input data - crops'!D:D,A123,'Input data - crops'!C:C,$B$3,'Input data - crops'!B:B,Country),"")</f>
        <v/>
      </c>
      <c r="C123" s="202" t="str">
        <f>IFERROR(AVERAGEIFS('Input data - crops'!$G:$G,'Input data - crops'!$D:$D,A123,'Input data - crops'!$C:$C,$C$3,'Input data - crops'!$B:$B, Country)*Settings!$Q$7,"NA")</f>
        <v>NA</v>
      </c>
      <c r="D123" s="154" t="str">
        <f t="shared" si="11"/>
        <v/>
      </c>
      <c r="E123" s="66" t="str">
        <f>INDEX('Lookup tables'!$B:$B,MATCH($A123,'Lookup tables'!$A:$A,0))</f>
        <v>Vegetables</v>
      </c>
      <c r="G123" s="232"/>
    </row>
    <row r="124" spans="1:7">
      <c r="A124" s="65" t="s">
        <v>367</v>
      </c>
      <c r="B124" s="154" t="str">
        <f>IFERROR(AVERAGEIFS('Input data - crops'!G:G,'Input data - crops'!D:D,A124,'Input data - crops'!C:C,$B$3,'Input data - crops'!B:B,Country),"")</f>
        <v/>
      </c>
      <c r="C124" s="202" t="str">
        <f>IFERROR(AVERAGEIFS('Input data - crops'!$G:$G,'Input data - crops'!$D:$D,A124,'Input data - crops'!$C:$C,$C$3,'Input data - crops'!$B:$B, Country)*Settings!$Q$7,"NA")</f>
        <v>NA</v>
      </c>
      <c r="D124" s="154" t="str">
        <f t="shared" si="11"/>
        <v/>
      </c>
      <c r="E124" s="66" t="str">
        <f>INDEX('Lookup tables'!$B:$B,MATCH($A124,'Lookup tables'!$A:$A,0))</f>
        <v>Cereals</v>
      </c>
      <c r="G124" s="232"/>
    </row>
    <row r="125" spans="1:7">
      <c r="A125" s="65" t="s">
        <v>578</v>
      </c>
      <c r="B125" s="154" t="str">
        <f>IFERROR(AVERAGEIFS('Input data - crops'!G:G,'Input data - crops'!D:D,A125,'Input data - crops'!C:C,$B$3,'Input data - crops'!B:B,Country),"")</f>
        <v/>
      </c>
      <c r="C125" s="202" t="str">
        <f>IFERROR(AVERAGEIFS('Input data - crops'!$G:$G,'Input data - crops'!$D:$D,A125,'Input data - crops'!$C:$C,$C$3,'Input data - crops'!$B:$B, Country)*Settings!$Q$7,"NA")</f>
        <v>NA</v>
      </c>
      <c r="D125" s="154" t="str">
        <f t="shared" si="11"/>
        <v/>
      </c>
      <c r="E125" s="66" t="str">
        <f>INDEX('Lookup tables'!$B:$B,MATCH($A125,'Lookup tables'!$A:$A,0))</f>
        <v>Seeds</v>
      </c>
      <c r="G125" s="232"/>
    </row>
    <row r="126" spans="1:7">
      <c r="A126" s="65" t="s">
        <v>580</v>
      </c>
      <c r="B126" s="154" t="str">
        <f>IFERROR(AVERAGEIFS('Input data - crops'!G:G,'Input data - crops'!D:D,A126,'Input data - crops'!C:C,$B$3,'Input data - crops'!B:B,Country),"")</f>
        <v/>
      </c>
      <c r="C126" s="202" t="str">
        <f>IFERROR(AVERAGEIFS('Input data - crops'!$G:$G,'Input data - crops'!$D:$D,A126,'Input data - crops'!$C:$C,$C$3,'Input data - crops'!$B:$B, Country)*Settings!$Q$7,"NA")</f>
        <v>NA</v>
      </c>
      <c r="D126" s="154" t="str">
        <f t="shared" si="11"/>
        <v/>
      </c>
      <c r="E126" s="66" t="str">
        <f>INDEX('Lookup tables'!$B:$B,MATCH($A126,'Lookup tables'!$A:$A,0))</f>
        <v>Woody crops</v>
      </c>
      <c r="G126" s="232"/>
    </row>
    <row r="127" spans="1:7">
      <c r="A127" s="65" t="s">
        <v>581</v>
      </c>
      <c r="B127" s="154" t="str">
        <f>IFERROR(AVERAGEIFS('Input data - crops'!G:G,'Input data - crops'!D:D,A127,'Input data - crops'!C:C,$B$3,'Input data - crops'!B:B,Country),"")</f>
        <v/>
      </c>
      <c r="C127" s="202" t="str">
        <f>IFERROR(AVERAGEIFS('Input data - crops'!$G:$G,'Input data - crops'!$D:$D,A127,'Input data - crops'!$C:$C,$C$3,'Input data - crops'!$B:$B, Country)*Settings!$Q$7,"NA")</f>
        <v>NA</v>
      </c>
      <c r="D127" s="154" t="str">
        <f t="shared" si="11"/>
        <v/>
      </c>
      <c r="E127" s="66" t="str">
        <f>INDEX('Lookup tables'!$B:$B,MATCH($A127,'Lookup tables'!$A:$A,0))</f>
        <v>Woody crops</v>
      </c>
      <c r="G127" s="232"/>
    </row>
    <row r="128" spans="1:7">
      <c r="A128" s="65" t="s">
        <v>583</v>
      </c>
      <c r="B128" s="154" t="str">
        <f>IFERROR(AVERAGEIFS('Input data - crops'!G:G,'Input data - crops'!D:D,A128,'Input data - crops'!C:C,$B$3,'Input data - crops'!B:B,Country),"")</f>
        <v/>
      </c>
      <c r="C128" s="202" t="str">
        <f>IFERROR(AVERAGEIFS('Input data - crops'!$G:$G,'Input data - crops'!$D:$D,A128,'Input data - crops'!$C:$C,$C$3,'Input data - crops'!$B:$B, Country)*Settings!$Q$7,"NA")</f>
        <v>NA</v>
      </c>
      <c r="D128" s="154" t="str">
        <f t="shared" si="11"/>
        <v/>
      </c>
      <c r="E128" s="66" t="str">
        <f>INDEX('Lookup tables'!$B:$B,MATCH($A128,'Lookup tables'!$A:$A,0))</f>
        <v>Woody crops</v>
      </c>
      <c r="G128" s="232"/>
    </row>
    <row r="129" spans="1:7">
      <c r="A129" s="65" t="s">
        <v>585</v>
      </c>
      <c r="B129" s="154" t="str">
        <f>IFERROR(AVERAGEIFS('Input data - crops'!G:G,'Input data - crops'!D:D,A129,'Input data - crops'!C:C,$B$3,'Input data - crops'!B:B,Country),"")</f>
        <v/>
      </c>
      <c r="C129" s="202" t="str">
        <f>IFERROR(AVERAGEIFS('Input data - crops'!$G:$G,'Input data - crops'!$D:$D,A129,'Input data - crops'!$C:$C,$C$3,'Input data - crops'!$B:$B, Country)*Settings!$Q$7,"NA")</f>
        <v>NA</v>
      </c>
      <c r="D129" s="154" t="str">
        <f t="shared" si="11"/>
        <v/>
      </c>
      <c r="E129" s="66" t="str">
        <f>INDEX('Lookup tables'!$B:$B,MATCH($A129,'Lookup tables'!$A:$A,0))</f>
        <v>Vegetables</v>
      </c>
      <c r="G129" s="232"/>
    </row>
    <row r="130" spans="1:7">
      <c r="A130" s="65" t="s">
        <v>587</v>
      </c>
      <c r="B130" s="154" t="str">
        <f>IFERROR(AVERAGEIFS('Input data - crops'!G:G,'Input data - crops'!D:D,A130,'Input data - crops'!C:C,$B$3,'Input data - crops'!B:B,Country),"")</f>
        <v/>
      </c>
      <c r="C130" s="202" t="str">
        <f>IFERROR(AVERAGEIFS('Input data - crops'!$G:$G,'Input data - crops'!$D:$D,A130,'Input data - crops'!$C:$C,$C$3,'Input data - crops'!$B:$B, Country)*Settings!$Q$7,"NA")</f>
        <v>NA</v>
      </c>
      <c r="D130" s="154" t="str">
        <f t="shared" si="11"/>
        <v/>
      </c>
      <c r="E130" s="66" t="str">
        <f>INDEX('Lookup tables'!$B:$B,MATCH($A130,'Lookup tables'!$A:$A,0))</f>
        <v>Vegetables</v>
      </c>
      <c r="G130" s="232"/>
    </row>
    <row r="131" spans="1:7">
      <c r="A131" s="65" t="s">
        <v>589</v>
      </c>
      <c r="B131" s="154" t="str">
        <f>IFERROR(AVERAGEIFS('Input data - crops'!G:G,'Input data - crops'!D:D,A131,'Input data - crops'!C:C,$B$3,'Input data - crops'!B:B,Country),"")</f>
        <v/>
      </c>
      <c r="C131" s="202" t="str">
        <f>IFERROR(AVERAGEIFS('Input data - crops'!$G:$G,'Input data - crops'!$D:$D,A131,'Input data - crops'!$C:$C,$C$3,'Input data - crops'!$B:$B, Country)*Settings!$Q$7,"NA")</f>
        <v>NA</v>
      </c>
      <c r="D131" s="154" t="str">
        <f t="shared" si="11"/>
        <v/>
      </c>
      <c r="E131" s="66" t="str">
        <f>INDEX('Lookup tables'!$B:$B,MATCH($A131,'Lookup tables'!$A:$A,0))</f>
        <v>Fiber crops</v>
      </c>
      <c r="G131" s="232"/>
    </row>
    <row r="132" spans="1:7">
      <c r="A132" s="65" t="s">
        <v>591</v>
      </c>
      <c r="B132" s="154" t="str">
        <f>IFERROR(AVERAGEIFS('Input data - crops'!G:G,'Input data - crops'!D:D,A132,'Input data - crops'!C:C,$B$3,'Input data - crops'!B:B,Country),"")</f>
        <v/>
      </c>
      <c r="C132" s="202" t="str">
        <f>IFERROR(AVERAGEIFS('Input data - crops'!$G:$G,'Input data - crops'!$D:$D,A132,'Input data - crops'!$C:$C,$C$3,'Input data - crops'!$B:$B, Country)*Settings!$Q$7,"NA")</f>
        <v>NA</v>
      </c>
      <c r="D132" s="154" t="str">
        <f t="shared" ref="D132:D161" si="12">IF(OR(B132="",B132=0),"",C132*B132)</f>
        <v/>
      </c>
      <c r="E132" s="66" t="str">
        <f>INDEX('Lookup tables'!$B:$B,MATCH($A132,'Lookup tables'!$A:$A,0))</f>
        <v>Woody crops</v>
      </c>
      <c r="G132" s="232"/>
    </row>
    <row r="133" spans="1:7">
      <c r="A133" s="65" t="s">
        <v>593</v>
      </c>
      <c r="B133" s="154" t="str">
        <f>IFERROR(AVERAGEIFS('Input data - crops'!G:G,'Input data - crops'!D:D,A133,'Input data - crops'!C:C,$B$3,'Input data - crops'!B:B,Country),"")</f>
        <v/>
      </c>
      <c r="C133" s="202" t="str">
        <f>IFERROR(AVERAGEIFS('Input data - crops'!$G:$G,'Input data - crops'!$D:$D,A133,'Input data - crops'!$C:$C,$C$3,'Input data - crops'!$B:$B, Country)*Settings!$Q$7,"NA")</f>
        <v>NA</v>
      </c>
      <c r="D133" s="154" t="str">
        <f t="shared" si="12"/>
        <v/>
      </c>
      <c r="E133" s="66" t="str">
        <f>INDEX('Lookup tables'!$B:$B,MATCH($A133,'Lookup tables'!$A:$A,0))</f>
        <v>Herbs and greens</v>
      </c>
      <c r="G133" s="232"/>
    </row>
    <row r="134" spans="1:7">
      <c r="A134" s="65" t="s">
        <v>595</v>
      </c>
      <c r="B134" s="154" t="str">
        <f>IFERROR(AVERAGEIFS('Input data - crops'!G:G,'Input data - crops'!D:D,A134,'Input data - crops'!C:C,$B$3,'Input data - crops'!B:B,Country),"")</f>
        <v/>
      </c>
      <c r="C134" s="202" t="str">
        <f>IFERROR(AVERAGEIFS('Input data - crops'!$G:$G,'Input data - crops'!$D:$D,A134,'Input data - crops'!$C:$C,$C$3,'Input data - crops'!$B:$B, Country)*Settings!$Q$7,"NA")</f>
        <v>NA</v>
      </c>
      <c r="D134" s="154" t="str">
        <f t="shared" si="12"/>
        <v/>
      </c>
      <c r="E134" s="66" t="str">
        <f>INDEX('Lookup tables'!$B:$B,MATCH($A134,'Lookup tables'!$A:$A,0))</f>
        <v>Vegetables</v>
      </c>
      <c r="G134" s="232"/>
    </row>
    <row r="135" spans="1:7">
      <c r="A135" s="65" t="s">
        <v>597</v>
      </c>
      <c r="B135" s="154" t="str">
        <f>IFERROR(AVERAGEIFS('Input data - crops'!G:G,'Input data - crops'!D:D,A135,'Input data - crops'!C:C,$B$3,'Input data - crops'!B:B,Country),"")</f>
        <v/>
      </c>
      <c r="C135" s="202" t="str">
        <f>IFERROR(AVERAGEIFS('Input data - crops'!$G:$G,'Input data - crops'!$D:$D,A135,'Input data - crops'!$C:$C,$C$3,'Input data - crops'!$B:$B, Country)*Settings!$Q$7,"NA")</f>
        <v>NA</v>
      </c>
      <c r="D135" s="154" t="str">
        <f t="shared" si="12"/>
        <v/>
      </c>
      <c r="E135" s="66" t="str">
        <f>INDEX('Lookup tables'!$B:$B,MATCH($A135,'Lookup tables'!$A:$A,0))</f>
        <v>Woody crops</v>
      </c>
      <c r="G135" s="232"/>
    </row>
    <row r="136" spans="1:7">
      <c r="A136" s="65" t="s">
        <v>599</v>
      </c>
      <c r="B136" s="154" t="str">
        <f>IFERROR(AVERAGEIFS('Input data - crops'!G:G,'Input data - crops'!D:D,A136,'Input data - crops'!C:C,$B$3,'Input data - crops'!B:B,Country),"")</f>
        <v/>
      </c>
      <c r="C136" s="202" t="str">
        <f>IFERROR(AVERAGEIFS('Input data - crops'!$G:$G,'Input data - crops'!$D:$D,A136,'Input data - crops'!$C:$C,$C$3,'Input data - crops'!$B:$B, Country)*Settings!$Q$7,"NA")</f>
        <v>NA</v>
      </c>
      <c r="D136" s="154" t="str">
        <f t="shared" si="12"/>
        <v/>
      </c>
      <c r="E136" s="66" t="str">
        <f>INDEX('Lookup tables'!$B:$B,MATCH($A136,'Lookup tables'!$A:$A,0))</f>
        <v>Vegetables</v>
      </c>
      <c r="G136" s="232"/>
    </row>
    <row r="137" spans="1:7">
      <c r="A137" s="65" t="s">
        <v>601</v>
      </c>
      <c r="B137" s="154" t="str">
        <f>IFERROR(AVERAGEIFS('Input data - crops'!G:G,'Input data - crops'!D:D,A137,'Input data - crops'!C:C,$B$3,'Input data - crops'!B:B,Country),"")</f>
        <v/>
      </c>
      <c r="C137" s="202" t="str">
        <f>IFERROR(AVERAGEIFS('Input data - crops'!$G:$G,'Input data - crops'!$D:$D,A137,'Input data - crops'!$C:$C,$C$3,'Input data - crops'!$B:$B, Country)*Settings!$Q$7,"NA")</f>
        <v>NA</v>
      </c>
      <c r="D137" s="154" t="str">
        <f t="shared" si="12"/>
        <v/>
      </c>
      <c r="E137" s="66" t="str">
        <f>INDEX('Lookup tables'!$B:$B,MATCH($A137,'Lookup tables'!$A:$A,0))</f>
        <v>Herbs and greens</v>
      </c>
      <c r="G137" s="232"/>
    </row>
    <row r="138" spans="1:7">
      <c r="A138" s="65" t="s">
        <v>603</v>
      </c>
      <c r="B138" s="154" t="str">
        <f>IFERROR(AVERAGEIFS('Input data - crops'!G:G,'Input data - crops'!D:D,A138,'Input data - crops'!C:C,$B$3,'Input data - crops'!B:B,Country),"")</f>
        <v/>
      </c>
      <c r="C138" s="202" t="str">
        <f>IFERROR(AVERAGEIFS('Input data - crops'!$G:$G,'Input data - crops'!$D:$D,A138,'Input data - crops'!$C:$C,$C$3,'Input data - crops'!$B:$B, Country)*Settings!$Q$7,"NA")</f>
        <v>NA</v>
      </c>
      <c r="D138" s="154" t="str">
        <f t="shared" si="12"/>
        <v/>
      </c>
      <c r="E138" s="66" t="str">
        <f>INDEX('Lookup tables'!$B:$B,MATCH($A138,'Lookup tables'!$A:$A,0))</f>
        <v>Woody crops</v>
      </c>
      <c r="G138" s="232"/>
    </row>
    <row r="139" spans="1:7">
      <c r="A139" s="65" t="s">
        <v>605</v>
      </c>
      <c r="B139" s="154" t="str">
        <f>IFERROR(AVERAGEIFS('Input data - crops'!G:G,'Input data - crops'!D:D,A139,'Input data - crops'!C:C,$B$3,'Input data - crops'!B:B,Country),"")</f>
        <v/>
      </c>
      <c r="C139" s="202" t="str">
        <f>IFERROR(AVERAGEIFS('Input data - crops'!$G:$G,'Input data - crops'!$D:$D,A139,'Input data - crops'!$C:$C,$C$3,'Input data - crops'!$B:$B, Country)*Settings!$Q$7,"NA")</f>
        <v>NA</v>
      </c>
      <c r="D139" s="154" t="str">
        <f t="shared" si="12"/>
        <v/>
      </c>
      <c r="E139" s="66" t="str">
        <f>INDEX('Lookup tables'!$B:$B,MATCH($A139,'Lookup tables'!$A:$A,0))</f>
        <v>Legumes</v>
      </c>
      <c r="G139" s="232"/>
    </row>
    <row r="140" spans="1:7">
      <c r="A140" s="65" t="s">
        <v>606</v>
      </c>
      <c r="B140" s="154" t="str">
        <f>IFERROR(AVERAGEIFS('Input data - crops'!G:G,'Input data - crops'!D:D,A140,'Input data - crops'!C:C,$B$3,'Input data - crops'!B:B,Country),"")</f>
        <v/>
      </c>
      <c r="C140" s="202" t="str">
        <f>IFERROR(AVERAGEIFS('Input data - crops'!$G:$G,'Input data - crops'!$D:$D,A140,'Input data - crops'!$C:$C,$C$3,'Input data - crops'!$B:$B, Country)*Settings!$Q$7,"NA")</f>
        <v>NA</v>
      </c>
      <c r="D140" s="154" t="str">
        <f t="shared" si="12"/>
        <v/>
      </c>
      <c r="E140" s="66" t="str">
        <f>INDEX('Lookup tables'!$B:$B,MATCH($A140,'Lookup tables'!$A:$A,0))</f>
        <v>Woody crops</v>
      </c>
      <c r="G140" s="232"/>
    </row>
    <row r="141" spans="1:7">
      <c r="A141" s="65" t="s">
        <v>608</v>
      </c>
      <c r="B141" s="154" t="str">
        <f>IFERROR(AVERAGEIFS('Input data - crops'!G:G,'Input data - crops'!D:D,A141,'Input data - crops'!C:C,$B$3,'Input data - crops'!B:B,Country),"")</f>
        <v/>
      </c>
      <c r="C141" s="202" t="str">
        <f>IFERROR(AVERAGEIFS('Input data - crops'!$G:$G,'Input data - crops'!$D:$D,A141,'Input data - crops'!$C:$C,$C$3,'Input data - crops'!$B:$B, Country)*Settings!$Q$7,"NA")</f>
        <v>NA</v>
      </c>
      <c r="D141" s="154" t="str">
        <f t="shared" si="12"/>
        <v/>
      </c>
      <c r="E141" s="66" t="str">
        <f>INDEX('Lookup tables'!$B:$B,MATCH($A141,'Lookup tables'!$A:$A,0))</f>
        <v>Woody crops</v>
      </c>
      <c r="G141" s="232"/>
    </row>
    <row r="142" spans="1:7">
      <c r="A142" s="65" t="s">
        <v>610</v>
      </c>
      <c r="B142" s="154" t="str">
        <f>IFERROR(AVERAGEIFS('Input data - crops'!G:G,'Input data - crops'!D:D,A142,'Input data - crops'!C:C,$B$3,'Input data - crops'!B:B,Country),"")</f>
        <v/>
      </c>
      <c r="C142" s="202" t="str">
        <f>IFERROR(AVERAGEIFS('Input data - crops'!$G:$G,'Input data - crops'!$D:$D,A142,'Input data - crops'!$C:$C,$C$3,'Input data - crops'!$B:$B, Country)*Settings!$Q$7,"NA")</f>
        <v>NA</v>
      </c>
      <c r="D142" s="154" t="str">
        <f t="shared" si="12"/>
        <v/>
      </c>
      <c r="E142" s="66" t="str">
        <f>INDEX('Lookup tables'!$B:$B,MATCH($A142,'Lookup tables'!$A:$A,0))</f>
        <v>Woody crops</v>
      </c>
      <c r="G142" s="232"/>
    </row>
    <row r="143" spans="1:7">
      <c r="A143" s="65" t="s">
        <v>612</v>
      </c>
      <c r="B143" s="154" t="str">
        <f>IFERROR(AVERAGEIFS('Input data - crops'!G:G,'Input data - crops'!D:D,A143,'Input data - crops'!C:C,$B$3,'Input data - crops'!B:B,Country),"")</f>
        <v/>
      </c>
      <c r="C143" s="202" t="str">
        <f>IFERROR(AVERAGEIFS('Input data - crops'!$G:$G,'Input data - crops'!$D:$D,A143,'Input data - crops'!$C:$C,$C$3,'Input data - crops'!$B:$B, Country)*Settings!$Q$7,"NA")</f>
        <v>NA</v>
      </c>
      <c r="D143" s="154" t="str">
        <f t="shared" si="12"/>
        <v/>
      </c>
      <c r="E143" s="66" t="str">
        <f>INDEX('Lookup tables'!$B:$B,MATCH($A143,'Lookup tables'!$A:$A,0))</f>
        <v>Seeds</v>
      </c>
      <c r="G143" s="232"/>
    </row>
    <row r="144" spans="1:7">
      <c r="A144" s="65" t="s">
        <v>614</v>
      </c>
      <c r="B144" s="154" t="str">
        <f>IFERROR(AVERAGEIFS('Input data - crops'!G:G,'Input data - crops'!D:D,A144,'Input data - crops'!C:C,$B$3,'Input data - crops'!B:B,Country),"")</f>
        <v/>
      </c>
      <c r="C144" s="202" t="str">
        <f>IFERROR(AVERAGEIFS('Input data - crops'!$G:$G,'Input data - crops'!$D:$D,A144,'Input data - crops'!$C:$C,$C$3,'Input data - crops'!$B:$B, Country)*Settings!$Q$7,"NA")</f>
        <v>NA</v>
      </c>
      <c r="D144" s="154" t="str">
        <f t="shared" si="12"/>
        <v/>
      </c>
      <c r="E144" s="66" t="str">
        <f>INDEX('Lookup tables'!$B:$B,MATCH($A144,'Lookup tables'!$A:$A,0))</f>
        <v>Herbs and greens</v>
      </c>
      <c r="G144" s="232"/>
    </row>
    <row r="145" spans="1:7">
      <c r="A145" s="65" t="s">
        <v>616</v>
      </c>
      <c r="B145" s="154" t="str">
        <f>IFERROR(AVERAGEIFS('Input data - crops'!G:G,'Input data - crops'!D:D,A145,'Input data - crops'!C:C,$B$3,'Input data - crops'!B:B,Country),"")</f>
        <v/>
      </c>
      <c r="C145" s="202" t="str">
        <f>IFERROR(AVERAGEIFS('Input data - crops'!$G:$G,'Input data - crops'!$D:$D,A145,'Input data - crops'!$C:$C,$C$3,'Input data - crops'!$B:$B, Country)*Settings!$Q$7,"NA")</f>
        <v>NA</v>
      </c>
      <c r="D145" s="154" t="str">
        <f t="shared" si="12"/>
        <v/>
      </c>
      <c r="E145" s="66" t="str">
        <f>INDEX('Lookup tables'!$B:$B,MATCH($A145,'Lookup tables'!$A:$A,0))</f>
        <v>Woody crops</v>
      </c>
      <c r="G145" s="232"/>
    </row>
    <row r="146" spans="1:7">
      <c r="A146" s="65" t="s">
        <v>371</v>
      </c>
      <c r="B146" s="154" t="str">
        <f>IFERROR(AVERAGEIFS('Input data - crops'!G:G,'Input data - crops'!D:D,A146,'Input data - crops'!C:C,$B$3,'Input data - crops'!B:B,Country),"")</f>
        <v/>
      </c>
      <c r="C146" s="202" t="str">
        <f>IFERROR(AVERAGEIFS('Input data - crops'!$G:$G,'Input data - crops'!$D:$D,A146,'Input data - crops'!$C:$C,$C$3,'Input data - crops'!$B:$B, Country)*Settings!$Q$7,"NA")</f>
        <v>NA</v>
      </c>
      <c r="D146" s="154" t="str">
        <f t="shared" si="12"/>
        <v/>
      </c>
      <c r="E146" s="66" t="str">
        <f>INDEX('Lookup tables'!$B:$B,MATCH($A146,'Lookup tables'!$A:$A,0))</f>
        <v>Cereals</v>
      </c>
      <c r="G146" s="232"/>
    </row>
    <row r="147" spans="1:7">
      <c r="A147" s="65" t="s">
        <v>619</v>
      </c>
      <c r="B147" s="154" t="str">
        <f>IFERROR(AVERAGEIFS('Input data - crops'!G:G,'Input data - crops'!D:D,A147,'Input data - crops'!C:C,$B$3,'Input data - crops'!B:B,Country),"")</f>
        <v/>
      </c>
      <c r="C147" s="202" t="str">
        <f>IFERROR(AVERAGEIFS('Input data - crops'!$G:$G,'Input data - crops'!$D:$D,A147,'Input data - crops'!$C:$C,$C$3,'Input data - crops'!$B:$B, Country)*Settings!$Q$7,"NA")</f>
        <v>NA</v>
      </c>
      <c r="D147" s="154" t="str">
        <f t="shared" si="12"/>
        <v/>
      </c>
      <c r="E147" s="66" t="str">
        <f>INDEX('Lookup tables'!$B:$B,MATCH($A147,'Lookup tables'!$A:$A,0))</f>
        <v>Herbs and greens</v>
      </c>
      <c r="G147" s="232"/>
    </row>
    <row r="148" spans="1:7">
      <c r="A148" s="65" t="s">
        <v>620</v>
      </c>
      <c r="B148" s="154" t="str">
        <f>IFERROR(AVERAGEIFS('Input data - crops'!G:G,'Input data - crops'!D:D,A148,'Input data - crops'!C:C,$B$3,'Input data - crops'!B:B,Country),"")</f>
        <v/>
      </c>
      <c r="C148" s="202" t="str">
        <f>IFERROR(AVERAGEIFS('Input data - crops'!$G:$G,'Input data - crops'!$D:$D,A148,'Input data - crops'!$C:$C,$C$3,'Input data - crops'!$B:$B, Country)*Settings!$Q$7,"NA")</f>
        <v>NA</v>
      </c>
      <c r="D148" s="154" t="str">
        <f t="shared" si="12"/>
        <v/>
      </c>
      <c r="E148" s="66" t="str">
        <f>INDEX('Lookup tables'!$B:$B,MATCH($A148,'Lookup tables'!$A:$A,0))</f>
        <v>Seeds</v>
      </c>
      <c r="G148" s="232"/>
    </row>
    <row r="149" spans="1:7">
      <c r="A149" s="65" t="s">
        <v>624</v>
      </c>
      <c r="B149" s="154" t="str">
        <f>IFERROR(AVERAGEIFS('Input data - crops'!G:G,'Input data - crops'!D:D,A149,'Input data - crops'!C:C,$B$3,'Input data - crops'!B:B,Country),"")</f>
        <v/>
      </c>
      <c r="C149" s="202" t="str">
        <f>IFERROR(AVERAGEIFS('Input data - crops'!$G:$G,'Input data - crops'!$D:$D,A149,'Input data - crops'!$C:$C,$C$3,'Input data - crops'!$B:$B, Country)*Settings!$Q$7,"NA")</f>
        <v>NA</v>
      </c>
      <c r="D149" s="154" t="str">
        <f t="shared" si="12"/>
        <v/>
      </c>
      <c r="E149" s="66" t="str">
        <f>INDEX('Lookup tables'!$B:$B,MATCH($A149,'Lookup tables'!$A:$A,0))</f>
        <v>Seeds</v>
      </c>
      <c r="G149" s="232"/>
    </row>
    <row r="150" spans="1:7">
      <c r="A150" s="65" t="s">
        <v>626</v>
      </c>
      <c r="B150" s="154" t="str">
        <f>IFERROR(AVERAGEIFS('Input data - crops'!G:G,'Input data - crops'!D:D,A150,'Input data - crops'!C:C,$B$3,'Input data - crops'!B:B,Country),"")</f>
        <v/>
      </c>
      <c r="C150" s="202" t="str">
        <f>IFERROR(AVERAGEIFS('Input data - crops'!$G:$G,'Input data - crops'!$D:$D,A150,'Input data - crops'!$C:$C,$C$3,'Input data - crops'!$B:$B, Country)*Settings!$Q$7,"NA")</f>
        <v>NA</v>
      </c>
      <c r="D150" s="154" t="str">
        <f t="shared" si="12"/>
        <v/>
      </c>
      <c r="E150" s="66" t="str">
        <f>INDEX('Lookup tables'!$B:$B,MATCH($A150,'Lookup tables'!$A:$A,0))</f>
        <v>Fiber crops</v>
      </c>
      <c r="G150" s="232"/>
    </row>
    <row r="151" spans="1:7">
      <c r="A151" s="65" t="s">
        <v>628</v>
      </c>
      <c r="B151" s="154" t="str">
        <f>IFERROR(AVERAGEIFS('Input data - crops'!G:G,'Input data - crops'!D:D,A151,'Input data - crops'!C:C,$B$3,'Input data - crops'!B:B,Country),"")</f>
        <v/>
      </c>
      <c r="C151" s="202" t="str">
        <f>IFERROR(AVERAGEIFS('Input data - crops'!$G:$G,'Input data - crops'!$D:$D,A151,'Input data - crops'!$C:$C,$C$3,'Input data - crops'!$B:$B, Country)*Settings!$Q$7,"NA")</f>
        <v>NA</v>
      </c>
      <c r="D151" s="154" t="str">
        <f t="shared" si="12"/>
        <v/>
      </c>
      <c r="E151" s="66" t="str">
        <f>INDEX('Lookup tables'!$B:$B,MATCH($A151,'Lookup tables'!$A:$A,0))</f>
        <v>Legumes</v>
      </c>
      <c r="G151" s="232"/>
    </row>
    <row r="152" spans="1:7">
      <c r="A152" s="65" t="s">
        <v>630</v>
      </c>
      <c r="B152" s="154" t="str">
        <f>IFERROR(AVERAGEIFS('Input data - crops'!G:G,'Input data - crops'!D:D,A152,'Input data - crops'!C:C,$B$3,'Input data - crops'!B:B,Country),"")</f>
        <v/>
      </c>
      <c r="C152" s="202" t="str">
        <f>IFERROR(AVERAGEIFS('Input data - crops'!$G:$G,'Input data - crops'!$D:$D,A152,'Input data - crops'!$C:$C,$C$3,'Input data - crops'!$B:$B, Country)*Settings!$Q$7,"NA")</f>
        <v>NA</v>
      </c>
      <c r="D152" s="154" t="str">
        <f t="shared" si="12"/>
        <v/>
      </c>
      <c r="E152" s="66" t="str">
        <f>INDEX('Lookup tables'!$B:$B,MATCH($A152,'Lookup tables'!$A:$A,0))</f>
        <v>Vegetables</v>
      </c>
      <c r="G152" s="232"/>
    </row>
    <row r="153" spans="1:7">
      <c r="A153" s="65" t="s">
        <v>632</v>
      </c>
      <c r="B153" s="154" t="str">
        <f>IFERROR(AVERAGEIFS('Input data - crops'!G:G,'Input data - crops'!D:D,A153,'Input data - crops'!C:C,$B$3,'Input data - crops'!B:B,Country),"")</f>
        <v/>
      </c>
      <c r="C153" s="202" t="str">
        <f>IFERROR(AVERAGEIFS('Input data - crops'!$G:$G,'Input data - crops'!$D:$D,A153,'Input data - crops'!$C:$C,$C$3,'Input data - crops'!$B:$B, Country)*Settings!$Q$7,"NA")</f>
        <v>NA</v>
      </c>
      <c r="D153" s="154" t="str">
        <f t="shared" si="12"/>
        <v/>
      </c>
      <c r="E153" s="66" t="str">
        <f>INDEX('Lookup tables'!$B:$B,MATCH($A153,'Lookup tables'!$A:$A,0))</f>
        <v>Roots</v>
      </c>
      <c r="G153" s="232"/>
    </row>
    <row r="154" spans="1:7">
      <c r="A154" s="65" t="s">
        <v>634</v>
      </c>
      <c r="B154" s="154" t="str">
        <f>IFERROR(AVERAGEIFS('Input data - crops'!G:G,'Input data - crops'!D:D,A154,'Input data - crops'!C:C,$B$3,'Input data - crops'!B:B,Country),"")</f>
        <v/>
      </c>
      <c r="C154" s="202" t="str">
        <f>IFERROR(AVERAGEIFS('Input data - crops'!$G:$G,'Input data - crops'!$D:$D,A154,'Input data - crops'!$C:$C,$C$3,'Input data - crops'!$B:$B, Country)*Settings!$Q$7,"NA")</f>
        <v>NA</v>
      </c>
      <c r="D154" s="154" t="str">
        <f t="shared" si="12"/>
        <v/>
      </c>
      <c r="E154" s="66" t="str">
        <f>INDEX('Lookup tables'!$B:$B,MATCH($A154,'Lookup tables'!$A:$A,0))</f>
        <v>Woody crops</v>
      </c>
      <c r="G154" s="232"/>
    </row>
    <row r="155" spans="1:7">
      <c r="A155" s="65" t="s">
        <v>636</v>
      </c>
      <c r="B155" s="154" t="str">
        <f>IFERROR(AVERAGEIFS('Input data - crops'!G:G,'Input data - crops'!D:D,A155,'Input data - crops'!C:C,$B$3,'Input data - crops'!B:B,Country),"")</f>
        <v/>
      </c>
      <c r="C155" s="202" t="str">
        <f>IFERROR(AVERAGEIFS('Input data - crops'!$G:$G,'Input data - crops'!$D:$D,A155,'Input data - crops'!$C:$C,$C$3,'Input data - crops'!$B:$B, Country)*Settings!$Q$7,"NA")</f>
        <v>NA</v>
      </c>
      <c r="D155" s="154" t="str">
        <f t="shared" si="12"/>
        <v/>
      </c>
      <c r="E155" s="66" t="str">
        <f>INDEX('Lookup tables'!$B:$B,MATCH($A155,'Lookup tables'!$A:$A,0))</f>
        <v>Vegetables</v>
      </c>
      <c r="G155" s="232"/>
    </row>
    <row r="156" spans="1:7">
      <c r="A156" s="65" t="s">
        <v>638</v>
      </c>
      <c r="B156" s="154" t="str">
        <f>IFERROR(AVERAGEIFS('Input data - crops'!G:G,'Input data - crops'!D:D,A156,'Input data - crops'!C:C,$B$3,'Input data - crops'!B:B,Country),"")</f>
        <v/>
      </c>
      <c r="C156" s="202" t="str">
        <f>IFERROR(AVERAGEIFS('Input data - crops'!$G:$G,'Input data - crops'!$D:$D,A156,'Input data - crops'!$C:$C,$C$3,'Input data - crops'!$B:$B, Country)*Settings!$Q$7,"NA")</f>
        <v>NA</v>
      </c>
      <c r="D156" s="154" t="str">
        <f t="shared" si="12"/>
        <v/>
      </c>
      <c r="E156" s="66" t="str">
        <f>INDEX('Lookup tables'!$B:$B,MATCH($A156,'Lookup tables'!$A:$A,0))</f>
        <v>Woody crops</v>
      </c>
      <c r="G156" s="232"/>
    </row>
    <row r="157" spans="1:7">
      <c r="A157" s="65" t="s">
        <v>640</v>
      </c>
      <c r="B157" s="154" t="str">
        <f>IFERROR(AVERAGEIFS('Input data - crops'!G:G,'Input data - crops'!D:D,A157,'Input data - crops'!C:C,$B$3,'Input data - crops'!B:B,Country),"")</f>
        <v/>
      </c>
      <c r="C157" s="202" t="str">
        <f>IFERROR(AVERAGEIFS('Input data - crops'!$G:$G,'Input data - crops'!$D:$D,A157,'Input data - crops'!$C:$C,$C$3,'Input data - crops'!$B:$B, Country)*Settings!$Q$7,"NA")</f>
        <v>NA</v>
      </c>
      <c r="D157" s="154" t="str">
        <f t="shared" si="12"/>
        <v/>
      </c>
      <c r="E157" s="66" t="str">
        <f>INDEX('Lookup tables'!$B:$B,MATCH($A157,'Lookup tables'!$A:$A,0))</f>
        <v>Woody crops</v>
      </c>
      <c r="G157" s="232"/>
    </row>
    <row r="158" spans="1:7">
      <c r="A158" s="65" t="s">
        <v>642</v>
      </c>
      <c r="B158" s="154" t="str">
        <f>IFERROR(AVERAGEIFS('Input data - crops'!G:G,'Input data - crops'!D:D,A158,'Input data - crops'!C:C,$B$3,'Input data - crops'!B:B,Country),"")</f>
        <v/>
      </c>
      <c r="C158" s="202" t="str">
        <f>IFERROR(AVERAGEIFS('Input data - crops'!$G:$G,'Input data - crops'!$D:$D,A158,'Input data - crops'!$C:$C,$C$3,'Input data - crops'!$B:$B, Country)*Settings!$Q$7,"NA")</f>
        <v>NA</v>
      </c>
      <c r="D158" s="154" t="str">
        <f t="shared" si="12"/>
        <v/>
      </c>
      <c r="E158" s="66" t="str">
        <f>INDEX('Lookup tables'!$B:$B,MATCH($A158,'Lookup tables'!$A:$A,0))</f>
        <v>Vegetables</v>
      </c>
      <c r="G158" s="232"/>
    </row>
    <row r="159" spans="1:7">
      <c r="A159" s="65" t="s">
        <v>643</v>
      </c>
      <c r="B159" s="154" t="str">
        <f>IFERROR(AVERAGEIFS('Input data - crops'!G:G,'Input data - crops'!D:D,A159,'Input data - crops'!C:C,$B$3,'Input data - crops'!B:B,Country),"")</f>
        <v/>
      </c>
      <c r="C159" s="202" t="str">
        <f>IFERROR(AVERAGEIFS('Input data - crops'!$G:$G,'Input data - crops'!$D:$D,A159,'Input data - crops'!$C:$C,$C$3,'Input data - crops'!$B:$B, Country)*Settings!$Q$7,"NA")</f>
        <v>NA</v>
      </c>
      <c r="D159" s="154" t="str">
        <f t="shared" si="12"/>
        <v/>
      </c>
      <c r="E159" s="66" t="str">
        <f>INDEX('Lookup tables'!$B:$B,MATCH($A159,'Lookup tables'!$A:$A,0))</f>
        <v>Legumes</v>
      </c>
      <c r="G159" s="232"/>
    </row>
    <row r="160" spans="1:7">
      <c r="A160" s="65" t="s">
        <v>645</v>
      </c>
      <c r="B160" s="154" t="str">
        <f>IFERROR(AVERAGEIFS('Input data - crops'!G:G,'Input data - crops'!D:D,A160,'Input data - crops'!C:C,$B$3,'Input data - crops'!B:B,Country),"")</f>
        <v/>
      </c>
      <c r="C160" s="202" t="str">
        <f>IFERROR(AVERAGEIFS('Input data - crops'!$G:$G,'Input data - crops'!$D:$D,A160,'Input data - crops'!$C:$C,$C$3,'Input data - crops'!$B:$B, Country)*Settings!$Q$7,"NA")</f>
        <v>NA</v>
      </c>
      <c r="D160" s="154" t="str">
        <f t="shared" si="12"/>
        <v/>
      </c>
      <c r="E160" s="66" t="str">
        <f>INDEX('Lookup tables'!$B:$B,MATCH($A160,'Lookup tables'!$A:$A,0))</f>
        <v>Roots</v>
      </c>
      <c r="G160" s="232"/>
    </row>
    <row r="161" spans="1:7">
      <c r="A161" s="65" t="s">
        <v>647</v>
      </c>
      <c r="B161" s="154" t="str">
        <f>IFERROR(AVERAGEIFS('Input data - crops'!G:G,'Input data - crops'!D:D,A161,'Input data - crops'!C:C,$B$3,'Input data - crops'!B:B,Country),"")</f>
        <v/>
      </c>
      <c r="C161" s="202" t="str">
        <f>IFERROR(AVERAGEIFS('Input data - crops'!$G:$G,'Input data - crops'!$D:$D,A161,'Input data - crops'!$C:$C,$C$3,'Input data - crops'!$B:$B, Country)*Settings!$Q$7,"NA")</f>
        <v>NA</v>
      </c>
      <c r="D161" s="154" t="str">
        <f t="shared" si="12"/>
        <v/>
      </c>
      <c r="E161" s="66" t="str">
        <f>INDEX('Lookup tables'!$B:$B,MATCH($A161,'Lookup tables'!$A:$A,0))</f>
        <v>Roots</v>
      </c>
      <c r="G161" s="232"/>
    </row>
    <row r="162" spans="1:7">
      <c r="G162" s="68"/>
    </row>
    <row r="163" spans="1:7">
      <c r="G163" s="68"/>
    </row>
    <row r="164" spans="1:7">
      <c r="G164" s="68"/>
    </row>
    <row r="165" spans="1:7">
      <c r="G165" s="68"/>
    </row>
    <row r="166" spans="1:7">
      <c r="G166" s="68"/>
    </row>
    <row r="167" spans="1:7">
      <c r="G167" s="68"/>
    </row>
    <row r="168" spans="1:7">
      <c r="G168" s="68"/>
    </row>
    <row r="169" spans="1:7">
      <c r="G169" s="68"/>
    </row>
    <row r="170" spans="1:7">
      <c r="G170" s="68"/>
    </row>
    <row r="171" spans="1:7">
      <c r="G171" s="68"/>
    </row>
    <row r="172" spans="1:7">
      <c r="G172" s="68"/>
    </row>
    <row r="173" spans="1:7">
      <c r="G173" s="68"/>
    </row>
  </sheetData>
  <autoFilter ref="A3:E3" xr:uid="{00000000-0001-0000-0F00-000000000000}"/>
  <mergeCells count="3">
    <mergeCell ref="I22:L23"/>
    <mergeCell ref="T49:V49"/>
    <mergeCell ref="T50:V50"/>
  </mergeCells>
  <phoneticPr fontId="28" type="noConversion"/>
  <pageMargins left="0.7" right="0.7" top="0.75" bottom="0.75" header="0.3" footer="0.3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theme="5"/>
  </sheetPr>
  <dimension ref="A1:W42"/>
  <sheetViews>
    <sheetView zoomScale="60" workbookViewId="0">
      <selection activeCell="B25" sqref="B25"/>
    </sheetView>
  </sheetViews>
  <sheetFormatPr defaultRowHeight="15.75"/>
  <cols>
    <col min="1" max="1" width="49.44140625" style="66" bestFit="1" customWidth="1"/>
    <col min="2" max="2" width="28.44140625" style="66" bestFit="1" customWidth="1"/>
    <col min="3" max="3" width="46.77734375" style="66" bestFit="1" customWidth="1"/>
    <col min="4" max="4" width="56.77734375" style="66" customWidth="1"/>
    <col min="5" max="5" width="4.33203125" style="68" customWidth="1"/>
    <col min="6" max="6" width="54.44140625" style="66" customWidth="1"/>
    <col min="7" max="7" width="44.88671875" style="66" customWidth="1"/>
    <col min="8" max="8" width="4.33203125" style="68" customWidth="1"/>
    <col min="9" max="9" width="45.77734375" style="66" bestFit="1" customWidth="1"/>
    <col min="10" max="10" width="42.44140625" style="66" bestFit="1" customWidth="1"/>
    <col min="11" max="11" width="3.77734375" style="68" customWidth="1"/>
    <col min="12" max="12" width="19.44140625" style="66" bestFit="1" customWidth="1"/>
    <col min="13" max="13" width="19.6640625" style="66" bestFit="1" customWidth="1"/>
    <col min="14" max="14" width="15" style="66" bestFit="1" customWidth="1"/>
    <col min="15" max="15" width="17.21875" style="66" bestFit="1" customWidth="1"/>
    <col min="16" max="16" width="17.21875" style="66" customWidth="1"/>
    <col min="17" max="17" width="40.5546875" style="66" customWidth="1"/>
    <col min="18" max="18" width="35.33203125" style="66" bestFit="1" customWidth="1"/>
    <col min="19" max="19" width="13.21875" style="66" bestFit="1" customWidth="1"/>
    <col min="20" max="20" width="34.77734375" style="66" bestFit="1" customWidth="1"/>
    <col min="21" max="21" width="35" style="66" bestFit="1" customWidth="1"/>
    <col min="22" max="22" width="15.77734375" style="66" customWidth="1"/>
    <col min="23" max="23" width="17.33203125" style="66" customWidth="1"/>
    <col min="24" max="16384" width="8.88671875" style="66"/>
  </cols>
  <sheetData>
    <row r="1" spans="1:23" s="105" customFormat="1" ht="40.5" customHeight="1">
      <c r="B1" s="106" t="str">
        <f>"Livestock in "&amp;Country</f>
        <v>Livestock in Sweden</v>
      </c>
      <c r="E1" s="207"/>
      <c r="H1" s="207"/>
      <c r="K1" s="207"/>
    </row>
    <row r="2" spans="1:23" ht="15.6" customHeight="1">
      <c r="D2" s="13"/>
      <c r="E2" s="21"/>
    </row>
    <row r="3" spans="1:23" s="208" customFormat="1" ht="45" customHeight="1">
      <c r="B3" s="208" t="s">
        <v>880</v>
      </c>
      <c r="C3" s="66" t="s">
        <v>881</v>
      </c>
      <c r="D3" s="66" t="s">
        <v>882</v>
      </c>
      <c r="E3" s="209"/>
      <c r="F3" s="66" t="s">
        <v>883</v>
      </c>
      <c r="G3" s="66" t="s">
        <v>884</v>
      </c>
      <c r="H3" s="209"/>
      <c r="I3" s="66" t="s">
        <v>885</v>
      </c>
      <c r="J3" s="66" t="s">
        <v>886</v>
      </c>
      <c r="K3" s="209"/>
      <c r="L3" s="208" t="s">
        <v>809</v>
      </c>
      <c r="M3" s="208" t="s">
        <v>808</v>
      </c>
    </row>
    <row r="4" spans="1:23" ht="18.75" customHeight="1">
      <c r="A4" s="164" t="s">
        <v>887</v>
      </c>
      <c r="B4" s="164" t="s">
        <v>888</v>
      </c>
      <c r="C4" s="165" t="s">
        <v>889</v>
      </c>
      <c r="D4" s="165" t="s">
        <v>890</v>
      </c>
      <c r="E4" s="210"/>
      <c r="F4" s="165" t="s">
        <v>891</v>
      </c>
      <c r="G4" s="165" t="s">
        <v>891</v>
      </c>
      <c r="I4" s="165" t="s">
        <v>892</v>
      </c>
      <c r="J4" s="165" t="s">
        <v>892</v>
      </c>
      <c r="L4" s="165" t="s">
        <v>893</v>
      </c>
      <c r="M4" s="165" t="s">
        <v>894</v>
      </c>
      <c r="P4" s="164"/>
    </row>
    <row r="5" spans="1:23">
      <c r="A5" s="65" t="s">
        <v>305</v>
      </c>
      <c r="B5" s="211" cm="1">
        <f t="array" ref="B5">IFERROR(INDEX('Input data - livestock'!$F:$F, MATCH(1, ('Input data - livestock'!$B:$B=B$4) * ('Input data - livestock'!$G:$G=$A5), 0)), 0)</f>
        <v>0</v>
      </c>
      <c r="C5" s="212" cm="1">
        <f t="array" ref="C5">IFERROR(INDEX('Input data - livestock'!$F:$F, MATCH(1, ('Input data - livestock'!$B:$B=C$4) * ('Input data - livestock'!$G:$G=$A5), 0)), 0)</f>
        <v>0</v>
      </c>
      <c r="D5" s="211">
        <f t="shared" ref="D5:D17" si="0">IFERROR(C5/B5,0)</f>
        <v>0</v>
      </c>
      <c r="E5" s="213"/>
      <c r="F5" s="211">
        <f t="shared" ref="F5:F17" si="1">IFERROR(G5/B5,0)</f>
        <v>0</v>
      </c>
      <c r="G5" s="211" cm="1">
        <f t="array" ref="G5">IFERROR(INDEX('Input data - livestock'!$F:$F, MATCH(1, ('Input data - livestock'!$B:$B=G$4) * ('Input data - livestock'!$G:$G=$A5), 0)), 0)</f>
        <v>0</v>
      </c>
      <c r="H5" s="214"/>
      <c r="I5" s="211">
        <f t="shared" ref="I5:I17" si="2">IFERROR(J5/B5,0)</f>
        <v>0</v>
      </c>
      <c r="J5" s="211" cm="1">
        <f t="array" ref="J5">IFERROR(INDEX('Input data - livestock'!$F:$F, MATCH(1, ('Input data - livestock'!$B:$B=J$4) * ('Input data - livestock'!$G:$G=$A5), 0)), 0)</f>
        <v>0</v>
      </c>
      <c r="K5" s="214"/>
      <c r="L5" s="211">
        <f t="shared" ref="L5:L17" si="3">(D5+F5)*1000</f>
        <v>0</v>
      </c>
      <c r="M5" s="211">
        <f>I5*1000</f>
        <v>0</v>
      </c>
      <c r="N5" s="215"/>
      <c r="P5" s="216"/>
      <c r="Q5" s="217"/>
      <c r="R5" s="217"/>
      <c r="S5" s="217"/>
      <c r="T5" s="217"/>
      <c r="U5" s="217"/>
      <c r="V5" s="217"/>
      <c r="W5" s="217"/>
    </row>
    <row r="6" spans="1:23">
      <c r="A6" s="65" t="s">
        <v>311</v>
      </c>
      <c r="B6" s="211" cm="1">
        <f t="array" ref="B6">IFERROR(INDEX('Input data - livestock'!$F:$F, MATCH(1, ('Input data - livestock'!$B:$B=B$4) * ('Input data - livestock'!$G:$G=$A6), 0)), 0)</f>
        <v>0</v>
      </c>
      <c r="C6" s="212" cm="1">
        <f t="array" ref="C6">IFERROR(INDEX('Input data - livestock'!$F:$F, MATCH(1, ('Input data - livestock'!$B:$B=C$4) * ('Input data - livestock'!$G:$G=$A6), 0)), 0)</f>
        <v>0</v>
      </c>
      <c r="D6" s="211">
        <f t="shared" si="0"/>
        <v>0</v>
      </c>
      <c r="E6" s="213"/>
      <c r="F6" s="211">
        <f t="shared" si="1"/>
        <v>0</v>
      </c>
      <c r="G6" s="211" cm="1">
        <f t="array" ref="G6">IFERROR(INDEX('Input data - livestock'!$F:$F, MATCH(1, ('Input data - livestock'!$B:$B=G$4) * ('Input data - livestock'!$G:$G=$A6), 0)), 0)</f>
        <v>0</v>
      </c>
      <c r="H6" s="214"/>
      <c r="I6" s="211">
        <f t="shared" si="2"/>
        <v>0</v>
      </c>
      <c r="J6" s="211" cm="1">
        <f t="array" ref="J6">IFERROR(INDEX('Input data - livestock'!$F:$F, MATCH(1, ('Input data - livestock'!$B:$B=J$4) * ('Input data - livestock'!$G:$G=$A6), 0)), 0)</f>
        <v>0</v>
      </c>
      <c r="K6" s="214"/>
      <c r="L6" s="211">
        <f t="shared" si="3"/>
        <v>0</v>
      </c>
      <c r="M6" s="211">
        <f t="shared" ref="M6:M17" si="4">I6*1000</f>
        <v>0</v>
      </c>
      <c r="N6" s="215"/>
      <c r="P6" s="216"/>
      <c r="Q6" s="217"/>
      <c r="R6" s="217"/>
      <c r="S6" s="217"/>
      <c r="T6" s="217"/>
      <c r="U6" s="217"/>
      <c r="V6" s="217"/>
      <c r="W6" s="217"/>
    </row>
    <row r="7" spans="1:23">
      <c r="A7" s="66" t="s">
        <v>315</v>
      </c>
      <c r="B7" s="211" cm="1">
        <f t="array" ref="B7">IFERROR(INDEX('Input data - livestock'!$F:$F, MATCH(1, ('Input data - livestock'!$B:$B=B$4) * ('Input data - livestock'!$G:$G=$A7), 0)), 0)</f>
        <v>297670</v>
      </c>
      <c r="C7" s="212" cm="1">
        <f t="array" ref="C7">IFERROR(INDEX('Input data - livestock'!$F:$F, MATCH(1, ('Input data - livestock'!$B:$B=C$4) * ('Input data - livestock'!$G:$G=$A7), 0)), 0)</f>
        <v>34.827399999999997</v>
      </c>
      <c r="D7" s="211">
        <f t="shared" si="0"/>
        <v>1.1700003359424865E-4</v>
      </c>
      <c r="E7" s="213"/>
      <c r="F7" s="211">
        <f t="shared" si="1"/>
        <v>2.1000100782745995E-5</v>
      </c>
      <c r="G7" s="211" cm="1">
        <f t="array" ref="G7">IFERROR(INDEX('Input data - livestock'!$F:$F, MATCH(1, ('Input data - livestock'!$B:$B=G$4) * ('Input data - livestock'!$G:$G=$A7), 0)), 0)</f>
        <v>6.2511000000000001</v>
      </c>
      <c r="H7" s="214"/>
      <c r="I7" s="211">
        <f t="shared" si="2"/>
        <v>1.0293277790842208E-6</v>
      </c>
      <c r="J7" s="211" cm="1">
        <f t="array" ref="J7">IFERROR(INDEX('Input data - livestock'!$F:$F, MATCH(1, ('Input data - livestock'!$B:$B=J$4) * ('Input data - livestock'!$G:$G=$A7), 0)), 0)</f>
        <v>0.30640000000000001</v>
      </c>
      <c r="K7" s="214"/>
      <c r="L7" s="211">
        <f t="shared" si="3"/>
        <v>0.13800013437699465</v>
      </c>
      <c r="M7" s="211">
        <f t="shared" si="4"/>
        <v>1.0293277790842208E-3</v>
      </c>
      <c r="N7" s="215"/>
      <c r="P7" s="216"/>
      <c r="Q7" s="217"/>
      <c r="R7" s="217"/>
      <c r="S7" s="217"/>
      <c r="T7" s="217"/>
      <c r="U7" s="217"/>
      <c r="V7" s="217"/>
      <c r="W7" s="217"/>
    </row>
    <row r="8" spans="1:23">
      <c r="A8" s="65" t="s">
        <v>322</v>
      </c>
      <c r="B8" s="211" cm="1">
        <f t="array" ref="B8">IFERROR(INDEX('Input data - livestock'!$F:$F, MATCH(1, ('Input data - livestock'!$B:$B=B$4) * ('Input data - livestock'!$G:$G=$A8), 0)), 0)</f>
        <v>1092880</v>
      </c>
      <c r="C8" s="212" cm="1">
        <f t="array" ref="C8">IFERROR(INDEX('Input data - livestock'!$F:$F, MATCH(1, ('Input data - livestock'!$B:$B=C$4) * ('Input data - livestock'!$G:$G=$A8), 0)), 0)</f>
        <v>62.294199999999996</v>
      </c>
      <c r="D8" s="211">
        <f t="shared" si="0"/>
        <v>5.7000036600541686E-5</v>
      </c>
      <c r="E8" s="213"/>
      <c r="F8" s="211">
        <f t="shared" si="1"/>
        <v>6.0000183002708439E-6</v>
      </c>
      <c r="G8" s="211" cm="1">
        <f t="array" ref="G8">IFERROR(INDEX('Input data - livestock'!$F:$F, MATCH(1, ('Input data - livestock'!$B:$B=G$4) * ('Input data - livestock'!$G:$G=$A8), 0)), 0)</f>
        <v>6.5572999999999997</v>
      </c>
      <c r="H8" s="214"/>
      <c r="I8" s="211">
        <f t="shared" si="2"/>
        <v>4.0269745992240683E-7</v>
      </c>
      <c r="J8" s="211" cm="1">
        <f t="array" ref="J8">IFERROR(INDEX('Input data - livestock'!$F:$F, MATCH(1, ('Input data - livestock'!$B:$B=J$4) * ('Input data - livestock'!$G:$G=$A8), 0)), 0)</f>
        <v>0.44009999999999999</v>
      </c>
      <c r="K8" s="214"/>
      <c r="L8" s="211">
        <f t="shared" si="3"/>
        <v>6.3000054900812535E-2</v>
      </c>
      <c r="M8" s="211">
        <f t="shared" si="4"/>
        <v>4.0269745992240684E-4</v>
      </c>
      <c r="N8" s="215"/>
      <c r="P8" s="216"/>
      <c r="Q8" s="217"/>
      <c r="R8" s="217"/>
      <c r="S8" s="217"/>
      <c r="T8" s="217"/>
      <c r="U8" s="217"/>
      <c r="V8" s="217"/>
      <c r="W8" s="217"/>
    </row>
    <row r="9" spans="1:23">
      <c r="A9" s="65" t="s">
        <v>328</v>
      </c>
      <c r="B9" s="211" cm="1">
        <f t="array" ref="B9">IFERROR(INDEX('Input data - livestock'!$F:$F, MATCH(1, ('Input data - livestock'!$B:$B=B$4) * ('Input data - livestock'!$G:$G=$A9), 0)), 0)</f>
        <v>12000</v>
      </c>
      <c r="C9" s="212" cm="1">
        <f t="array" ref="C9">IFERROR(INDEX('Input data - livestock'!$F:$F, MATCH(1, ('Input data - livestock'!$B:$B=C$4) * ('Input data - livestock'!$G:$G=$A9), 0)), 0)</f>
        <v>0.06</v>
      </c>
      <c r="D9" s="211">
        <f t="shared" si="0"/>
        <v>4.9999999999999996E-6</v>
      </c>
      <c r="E9" s="213"/>
      <c r="F9" s="211">
        <f t="shared" si="1"/>
        <v>1.3333333333333334E-7</v>
      </c>
      <c r="G9" s="211" cm="1">
        <f t="array" ref="G9">IFERROR(INDEX('Input data - livestock'!$F:$F, MATCH(1, ('Input data - livestock'!$B:$B=G$4) * ('Input data - livestock'!$G:$G=$A9), 0)), 0)</f>
        <v>1.6000000000000001E-3</v>
      </c>
      <c r="H9" s="214"/>
      <c r="I9" s="211">
        <f t="shared" si="2"/>
        <v>8.3333333333333335E-9</v>
      </c>
      <c r="J9" s="211" cm="1">
        <f t="array" ref="J9">IFERROR(INDEX('Input data - livestock'!$F:$F, MATCH(1, ('Input data - livestock'!$B:$B=J$4) * ('Input data - livestock'!$G:$G=$A9), 0)), 0)</f>
        <v>1E-4</v>
      </c>
      <c r="K9" s="214"/>
      <c r="L9" s="211">
        <f t="shared" si="3"/>
        <v>5.1333333333333326E-3</v>
      </c>
      <c r="M9" s="211">
        <f t="shared" si="4"/>
        <v>8.3333333333333337E-6</v>
      </c>
      <c r="N9" s="215"/>
      <c r="P9" s="216"/>
      <c r="Q9" s="217"/>
      <c r="R9" s="217"/>
      <c r="S9" s="217"/>
      <c r="T9" s="217"/>
      <c r="U9" s="217"/>
      <c r="V9" s="217"/>
      <c r="W9" s="217"/>
    </row>
    <row r="10" spans="1:23">
      <c r="A10" s="65" t="s">
        <v>334</v>
      </c>
      <c r="B10" s="211" cm="1">
        <f t="array" ref="B10">IFERROR(INDEX('Input data - livestock'!$F:$F, MATCH(1, ('Input data - livestock'!$B:$B=B$4) * ('Input data - livestock'!$G:$G=$A10), 0)), 0)</f>
        <v>106656</v>
      </c>
      <c r="C10" s="212" cm="1">
        <f t="array" ref="C10">IFERROR(INDEX('Input data - livestock'!$F:$F, MATCH(1, ('Input data - livestock'!$B:$B=C$4) * ('Input data - livestock'!$G:$G=$A10), 0)), 0)</f>
        <v>1.9198</v>
      </c>
      <c r="D10" s="211">
        <f t="shared" si="0"/>
        <v>1.7999924992499251E-5</v>
      </c>
      <c r="E10" s="213"/>
      <c r="F10" s="211">
        <f t="shared" si="1"/>
        <v>1.5601560156015602E-6</v>
      </c>
      <c r="G10" s="211" cm="1">
        <f t="array" ref="G10">IFERROR(INDEX('Input data - livestock'!$F:$F, MATCH(1, ('Input data - livestock'!$B:$B=G$4) * ('Input data - livestock'!$G:$G=$A10), 0)), 0)</f>
        <v>0.16639999999999999</v>
      </c>
      <c r="H10" s="214"/>
      <c r="I10" s="211">
        <f t="shared" si="2"/>
        <v>1.125112511251125E-8</v>
      </c>
      <c r="J10" s="211" cm="1">
        <f t="array" ref="J10">IFERROR(INDEX('Input data - livestock'!$F:$F, MATCH(1, ('Input data - livestock'!$B:$B=J$4) * ('Input data - livestock'!$G:$G=$A10), 0)), 0)</f>
        <v>1.1999999999999999E-3</v>
      </c>
      <c r="K10" s="214"/>
      <c r="L10" s="211">
        <f t="shared" si="3"/>
        <v>1.9560081008100812E-2</v>
      </c>
      <c r="M10" s="211">
        <f t="shared" si="4"/>
        <v>1.1251125112511251E-5</v>
      </c>
      <c r="N10" s="215"/>
      <c r="P10" s="216"/>
      <c r="Q10" s="217"/>
      <c r="R10" s="217"/>
      <c r="S10" s="217"/>
      <c r="T10" s="217"/>
      <c r="U10" s="217"/>
      <c r="V10" s="217"/>
      <c r="W10" s="217"/>
    </row>
    <row r="11" spans="1:23">
      <c r="A11" s="65" t="s">
        <v>338</v>
      </c>
      <c r="B11" s="211" cm="1">
        <f t="array" ref="B11">IFERROR(INDEX('Input data - livestock'!$F:$F, MATCH(1, ('Input data - livestock'!$B:$B=B$4) * ('Input data - livestock'!$G:$G=$A11), 0)), 0)</f>
        <v>0</v>
      </c>
      <c r="C11" s="212" cm="1">
        <f t="array" ref="C11">IFERROR(INDEX('Input data - livestock'!$F:$F, MATCH(1, ('Input data - livestock'!$B:$B=C$4) * ('Input data - livestock'!$G:$G=$A11), 0)), 0)</f>
        <v>0</v>
      </c>
      <c r="D11" s="211">
        <f t="shared" si="0"/>
        <v>0</v>
      </c>
      <c r="E11" s="213"/>
      <c r="F11" s="211">
        <f t="shared" si="1"/>
        <v>0</v>
      </c>
      <c r="G11" s="211" cm="1">
        <f t="array" ref="G11">IFERROR(INDEX('Input data - livestock'!$F:$F, MATCH(1, ('Input data - livestock'!$B:$B=G$4) * ('Input data - livestock'!$G:$G=$A11), 0)), 0)</f>
        <v>0</v>
      </c>
      <c r="H11" s="214"/>
      <c r="I11" s="211">
        <f t="shared" si="2"/>
        <v>0</v>
      </c>
      <c r="J11" s="211" cm="1">
        <f t="array" ref="J11">IFERROR(INDEX('Input data - livestock'!$F:$F, MATCH(1, ('Input data - livestock'!$B:$B=J$4) * ('Input data - livestock'!$G:$G=$A11), 0)), 0)</f>
        <v>0</v>
      </c>
      <c r="K11" s="214"/>
      <c r="L11" s="211">
        <f t="shared" si="3"/>
        <v>0</v>
      </c>
      <c r="M11" s="211">
        <f t="shared" si="4"/>
        <v>0</v>
      </c>
      <c r="N11" s="215"/>
      <c r="P11" s="216"/>
      <c r="Q11" s="217"/>
      <c r="R11" s="217"/>
      <c r="S11" s="217"/>
      <c r="T11" s="217"/>
      <c r="U11" s="217"/>
      <c r="V11" s="217"/>
      <c r="W11" s="217"/>
    </row>
    <row r="12" spans="1:23">
      <c r="A12" s="65" t="s">
        <v>341</v>
      </c>
      <c r="B12" s="211" cm="1">
        <f t="array" ref="B12">IFERROR(INDEX('Input data - livestock'!$F:$F, MATCH(1, ('Input data - livestock'!$B:$B=B$4) * ('Input data - livestock'!$G:$G=$A12), 0)), 0)</f>
        <v>340840</v>
      </c>
      <c r="C12" s="212" cm="1">
        <f t="array" ref="C12">IFERROR(INDEX('Input data - livestock'!$F:$F, MATCH(1, ('Input data - livestock'!$B:$B=C$4) * ('Input data - livestock'!$G:$G=$A12), 0)), 0)</f>
        <v>2.7267000000000001</v>
      </c>
      <c r="D12" s="211">
        <f t="shared" si="0"/>
        <v>7.9999413214411463E-6</v>
      </c>
      <c r="E12" s="213"/>
      <c r="F12" s="211">
        <f t="shared" si="1"/>
        <v>1.9011853068888628E-7</v>
      </c>
      <c r="G12" s="211" cm="1">
        <f t="array" ref="G12">IFERROR(INDEX('Input data - livestock'!$F:$F, MATCH(1, ('Input data - livestock'!$B:$B=G$4) * ('Input data - livestock'!$G:$G=$A12), 0)), 0)</f>
        <v>6.4799999999999996E-2</v>
      </c>
      <c r="H12" s="214"/>
      <c r="I12" s="211">
        <f t="shared" si="2"/>
        <v>1.9070531627743223E-8</v>
      </c>
      <c r="J12" s="211" cm="1">
        <f t="array" ref="J12">IFERROR(INDEX('Input data - livestock'!$F:$F, MATCH(1, ('Input data - livestock'!$B:$B=J$4) * ('Input data - livestock'!$G:$G=$A12), 0)), 0)</f>
        <v>6.4999999999999997E-3</v>
      </c>
      <c r="K12" s="214"/>
      <c r="L12" s="211">
        <f t="shared" si="3"/>
        <v>8.1900598521300327E-3</v>
      </c>
      <c r="M12" s="211">
        <f t="shared" si="4"/>
        <v>1.9070531627743223E-5</v>
      </c>
      <c r="N12" s="215"/>
      <c r="P12" s="216"/>
      <c r="Q12" s="217"/>
      <c r="R12" s="217"/>
      <c r="S12" s="217"/>
      <c r="T12" s="217"/>
      <c r="U12" s="217"/>
      <c r="V12" s="217"/>
      <c r="W12" s="217"/>
    </row>
    <row r="13" spans="1:23">
      <c r="A13" s="65" t="s">
        <v>345</v>
      </c>
      <c r="B13" s="211" cm="1">
        <f t="array" ref="B13">IFERROR(INDEX('Input data - livestock'!$F:$F, MATCH(1, ('Input data - livestock'!$B:$B=B$4) * ('Input data - livestock'!$G:$G=$A13), 0)), 0)</f>
        <v>0</v>
      </c>
      <c r="C13" s="212" cm="1">
        <f t="array" ref="C13">IFERROR(INDEX('Input data - livestock'!$F:$F, MATCH(1, ('Input data - livestock'!$B:$B=C$4) * ('Input data - livestock'!$G:$G=$A13), 0)), 0)</f>
        <v>0</v>
      </c>
      <c r="D13" s="211">
        <f t="shared" si="0"/>
        <v>0</v>
      </c>
      <c r="E13" s="213"/>
      <c r="F13" s="211">
        <f t="shared" si="1"/>
        <v>0</v>
      </c>
      <c r="G13" s="211" cm="1">
        <f t="array" ref="G13">IFERROR(INDEX('Input data - livestock'!$F:$F, MATCH(1, ('Input data - livestock'!$B:$B=G$4) * ('Input data - livestock'!$G:$G=$A13), 0)), 0)</f>
        <v>0</v>
      </c>
      <c r="H13" s="214"/>
      <c r="I13" s="211">
        <f t="shared" si="2"/>
        <v>0</v>
      </c>
      <c r="J13" s="211" cm="1">
        <f t="array" ref="J13">IFERROR(INDEX('Input data - livestock'!$F:$F, MATCH(1, ('Input data - livestock'!$B:$B=J$4) * ('Input data - livestock'!$G:$G=$A13), 0)), 0)</f>
        <v>0</v>
      </c>
      <c r="K13" s="214"/>
      <c r="L13" s="211">
        <f t="shared" si="3"/>
        <v>0</v>
      </c>
      <c r="M13" s="211">
        <f t="shared" si="4"/>
        <v>0</v>
      </c>
      <c r="N13" s="215"/>
      <c r="P13" s="216"/>
      <c r="Q13" s="217"/>
      <c r="R13" s="217"/>
      <c r="S13" s="217"/>
      <c r="T13" s="217"/>
      <c r="U13" s="217"/>
      <c r="V13" s="217"/>
      <c r="W13" s="217"/>
    </row>
    <row r="14" spans="1:23">
      <c r="A14" s="65" t="s">
        <v>351</v>
      </c>
      <c r="B14" s="211" cm="1">
        <f t="array" ref="B14">IFERROR(INDEX('Input data - livestock'!$F:$F, MATCH(1, ('Input data - livestock'!$B:$B=B$4) * ('Input data - livestock'!$G:$G=$A14), 0)), 0)</f>
        <v>141627</v>
      </c>
      <c r="C14" s="212" cm="1">
        <f t="array" ref="C14">IFERROR(INDEX('Input data - livestock'!$F:$F, MATCH(1, ('Input data - livestock'!$B:$B=C$4) * ('Input data - livestock'!$G:$G=$A14), 0)), 0)</f>
        <v>0.21240000000000001</v>
      </c>
      <c r="D14" s="211">
        <f t="shared" si="0"/>
        <v>1.4997140375775806E-6</v>
      </c>
      <c r="E14" s="213"/>
      <c r="F14" s="211">
        <f t="shared" si="1"/>
        <v>8.9996963855761962E-6</v>
      </c>
      <c r="G14" s="211" cm="1">
        <f t="array" ref="G14">IFERROR(INDEX('Input data - livestock'!$F:$F, MATCH(1, ('Input data - livestock'!$B:$B=G$4) * ('Input data - livestock'!$G:$G=$A14), 0)), 0)</f>
        <v>1.2746</v>
      </c>
      <c r="H14" s="214"/>
      <c r="I14" s="211">
        <f t="shared" si="2"/>
        <v>2.4147937893198329E-7</v>
      </c>
      <c r="J14" s="211" cm="1">
        <f t="array" ref="J14">IFERROR(INDEX('Input data - livestock'!$F:$F, MATCH(1, ('Input data - livestock'!$B:$B=J$4) * ('Input data - livestock'!$G:$G=$A14), 0)), 0)</f>
        <v>3.4200000000000001E-2</v>
      </c>
      <c r="K14" s="214"/>
      <c r="L14" s="211">
        <f t="shared" si="3"/>
        <v>1.0499410423153777E-2</v>
      </c>
      <c r="M14" s="211">
        <f t="shared" si="4"/>
        <v>2.4147937893198329E-4</v>
      </c>
      <c r="N14" s="215"/>
      <c r="P14" s="216"/>
      <c r="Q14" s="217"/>
      <c r="R14" s="217"/>
      <c r="S14" s="217"/>
      <c r="T14" s="217"/>
      <c r="U14" s="217"/>
      <c r="V14" s="217"/>
      <c r="W14" s="217"/>
    </row>
    <row r="15" spans="1:23">
      <c r="A15" s="65" t="s">
        <v>357</v>
      </c>
      <c r="B15" s="211" cm="1">
        <f t="array" ref="B15">IFERROR(INDEX('Input data - livestock'!$F:$F, MATCH(1, ('Input data - livestock'!$B:$B=B$4) * ('Input data - livestock'!$G:$G=$A15), 0)), 0)</f>
        <v>1274643</v>
      </c>
      <c r="C15" s="212" cm="1">
        <f t="array" ref="C15">IFERROR(INDEX('Input data - livestock'!$F:$F, MATCH(1, ('Input data - livestock'!$B:$B=C$4) * ('Input data - livestock'!$G:$G=$A15), 0)), 0)</f>
        <v>1.9119999999999999</v>
      </c>
      <c r="D15" s="211">
        <f t="shared" si="0"/>
        <v>1.5000278509355168E-6</v>
      </c>
      <c r="E15" s="213"/>
      <c r="F15" s="211">
        <f t="shared" si="1"/>
        <v>6.0000329504025834E-6</v>
      </c>
      <c r="G15" s="211" cm="1">
        <f t="array" ref="G15">IFERROR(INDEX('Input data - livestock'!$F:$F, MATCH(1, ('Input data - livestock'!$B:$B=G$4) * ('Input data - livestock'!$G:$G=$A15), 0)), 0)</f>
        <v>7.6478999999999999</v>
      </c>
      <c r="H15" s="214"/>
      <c r="I15" s="211">
        <f t="shared" si="2"/>
        <v>7.4138405812451013E-8</v>
      </c>
      <c r="J15" s="211" cm="1">
        <f t="array" ref="J15">IFERROR(INDEX('Input data - livestock'!$F:$F, MATCH(1, ('Input data - livestock'!$B:$B=J$4) * ('Input data - livestock'!$G:$G=$A15), 0)), 0)</f>
        <v>9.4500000000000001E-2</v>
      </c>
      <c r="K15" s="214"/>
      <c r="L15" s="211">
        <f t="shared" si="3"/>
        <v>7.5000608013381003E-3</v>
      </c>
      <c r="M15" s="211">
        <f t="shared" si="4"/>
        <v>7.4138405812451013E-5</v>
      </c>
      <c r="N15" s="215"/>
      <c r="P15" s="216"/>
      <c r="Q15" s="217"/>
      <c r="R15" s="217"/>
      <c r="S15" s="217"/>
      <c r="T15" s="217"/>
      <c r="U15" s="217"/>
      <c r="V15" s="217"/>
      <c r="W15" s="217"/>
    </row>
    <row r="16" spans="1:23">
      <c r="A16" s="65" t="s">
        <v>361</v>
      </c>
      <c r="B16" s="211" cm="1">
        <f t="array" ref="B16">IFERROR(INDEX('Input data - livestock'!$F:$F, MATCH(1, ('Input data - livestock'!$B:$B=B$4) * ('Input data - livestock'!$G:$G=$A16), 0)), 0)</f>
        <v>0</v>
      </c>
      <c r="C16" s="212" cm="1">
        <f t="array" ref="C16">IFERROR(INDEX('Input data - livestock'!$F:$F, MATCH(1, ('Input data - livestock'!$B:$B=C$4) * ('Input data - livestock'!$G:$G=$A16), 0)), 0)</f>
        <v>0</v>
      </c>
      <c r="D16" s="211">
        <f t="shared" si="0"/>
        <v>0</v>
      </c>
      <c r="E16" s="213"/>
      <c r="F16" s="211">
        <f t="shared" si="1"/>
        <v>0</v>
      </c>
      <c r="G16" s="211" cm="1">
        <f t="array" ref="G16">IFERROR(INDEX('Input data - livestock'!$F:$F, MATCH(1, ('Input data - livestock'!$B:$B=G$4) * ('Input data - livestock'!$G:$G=$A16), 0)), 0)</f>
        <v>0</v>
      </c>
      <c r="H16" s="214"/>
      <c r="I16" s="211">
        <f t="shared" si="2"/>
        <v>0</v>
      </c>
      <c r="J16" s="211" cm="1">
        <f t="array" ref="J16">IFERROR(INDEX('Input data - livestock'!$F:$F, MATCH(1, ('Input data - livestock'!$B:$B=J$4) * ('Input data - livestock'!$G:$G=$A16), 0)), 0)</f>
        <v>0</v>
      </c>
      <c r="K16" s="214"/>
      <c r="L16" s="211">
        <f t="shared" si="3"/>
        <v>0</v>
      </c>
      <c r="M16" s="211">
        <f t="shared" si="4"/>
        <v>0</v>
      </c>
      <c r="N16" s="215"/>
      <c r="O16" s="65"/>
      <c r="P16" s="216"/>
      <c r="Q16" s="217"/>
      <c r="R16" s="217"/>
      <c r="S16" s="217"/>
      <c r="T16" s="217"/>
      <c r="U16" s="217"/>
      <c r="V16" s="217"/>
      <c r="W16" s="217"/>
    </row>
    <row r="17" spans="1:23">
      <c r="A17" s="65" t="s">
        <v>365</v>
      </c>
      <c r="B17" s="211" cm="1">
        <f t="array" ref="B17">IFERROR(INDEX('Input data - livestock'!$F:$F, MATCH(1, ('Input data - livestock'!$B:$B=B$4) * ('Input data - livestock'!$G:$G=$A17), 0)), 0)</f>
        <v>23165379</v>
      </c>
      <c r="C17" s="212" cm="1">
        <f t="array" ref="C17">IFERROR(INDEX('Input data - livestock'!$F:$F, MATCH(1, ('Input data - livestock'!$B:$B=C$4) * ('Input data - livestock'!$G:$G=$A17), 0)), 0)</f>
        <v>0</v>
      </c>
      <c r="D17" s="211">
        <f t="shared" si="0"/>
        <v>0</v>
      </c>
      <c r="E17" s="213"/>
      <c r="F17" s="211">
        <f t="shared" si="1"/>
        <v>1.9999672787568033E-8</v>
      </c>
      <c r="G17" s="211" cm="1">
        <f t="array" ref="G17">IFERROR(INDEX('Input data - livestock'!$F:$F, MATCH(1, ('Input data - livestock'!$B:$B=G$4) * ('Input data - livestock'!$G:$G=$A17), 0)), 0)</f>
        <v>0.46329999999999999</v>
      </c>
      <c r="H17" s="214"/>
      <c r="I17" s="211">
        <f t="shared" si="2"/>
        <v>2.8361288628172238E-9</v>
      </c>
      <c r="J17" s="211" cm="1">
        <f t="array" ref="J17">IFERROR(INDEX('Input data - livestock'!$F:$F, MATCH(1, ('Input data - livestock'!$B:$B=J$4) * ('Input data - livestock'!$G:$G=$A17), 0)), 0)</f>
        <v>6.5699999999999995E-2</v>
      </c>
      <c r="K17" s="214"/>
      <c r="L17" s="211">
        <f t="shared" si="3"/>
        <v>1.9999672787568034E-5</v>
      </c>
      <c r="M17" s="211">
        <f t="shared" si="4"/>
        <v>2.8361288628172239E-6</v>
      </c>
      <c r="N17" s="215"/>
      <c r="O17" s="65"/>
      <c r="P17" s="216"/>
      <c r="Q17" s="217"/>
      <c r="R17" s="217"/>
      <c r="S17" s="217"/>
      <c r="T17" s="217"/>
      <c r="U17" s="217"/>
      <c r="V17" s="217"/>
      <c r="W17" s="217"/>
    </row>
    <row r="18" spans="1:23">
      <c r="B18" s="133"/>
      <c r="C18" s="133"/>
      <c r="D18" s="133"/>
      <c r="E18" s="209"/>
      <c r="F18" s="133"/>
      <c r="G18" s="133"/>
      <c r="J18" s="133"/>
      <c r="N18" s="215"/>
    </row>
    <row r="19" spans="1:23" s="68" customFormat="1" ht="15.6" customHeight="1">
      <c r="A19" s="218" t="s">
        <v>895</v>
      </c>
      <c r="B19" s="219"/>
      <c r="C19" s="220">
        <f>SUM(C5:C17)</f>
        <v>103.9525</v>
      </c>
      <c r="D19" s="219"/>
      <c r="E19" s="221"/>
      <c r="F19" s="219"/>
      <c r="G19" s="222">
        <f>SUM(G5:G17)</f>
        <v>22.426999999999996</v>
      </c>
      <c r="J19" s="223">
        <f>SUM(J5:J17)</f>
        <v>0.94869999999999988</v>
      </c>
      <c r="O19" s="218"/>
      <c r="P19" s="218"/>
      <c r="Q19" s="224"/>
      <c r="V19" s="225"/>
      <c r="W19" s="225"/>
    </row>
    <row r="20" spans="1:23">
      <c r="J20" s="226"/>
    </row>
    <row r="21" spans="1:23">
      <c r="C21" s="227"/>
      <c r="F21" s="215"/>
      <c r="J21" s="133"/>
    </row>
    <row r="22" spans="1:23">
      <c r="C22" s="88"/>
      <c r="J22" s="133"/>
    </row>
    <row r="23" spans="1:23" ht="31.9" customHeight="1">
      <c r="A23" s="20" t="s">
        <v>896</v>
      </c>
      <c r="J23" s="133"/>
    </row>
    <row r="24" spans="1:23" ht="16.149999999999999" customHeight="1">
      <c r="A24" s="160" t="s">
        <v>806</v>
      </c>
      <c r="B24" s="160" t="s">
        <v>1753</v>
      </c>
      <c r="C24" s="160" t="s">
        <v>1690</v>
      </c>
      <c r="D24" s="160" t="s">
        <v>1692</v>
      </c>
      <c r="F24" s="9"/>
      <c r="G24" s="9"/>
      <c r="H24" s="228"/>
      <c r="I24" s="133"/>
    </row>
    <row r="25" spans="1:23">
      <c r="A25" s="65" t="s">
        <v>305</v>
      </c>
      <c r="B25" s="211">
        <f>('Input data - Other'!$F$25/1000000)*(DefaultAFOLU!G121/C25)</f>
        <v>0.15643907351460221</v>
      </c>
      <c r="C25" s="211">
        <f>DefaultAFOLU!G106*DefaultAFOLU!$G$20/1000000</f>
        <v>6.20625E-2</v>
      </c>
      <c r="D25" s="211">
        <f t="shared" ref="D25:D35" si="5">VLOOKUP(A25,$A$5:$F$17,6,FALSE)*1000</f>
        <v>0</v>
      </c>
      <c r="F25" s="13"/>
      <c r="G25" s="13"/>
      <c r="H25" s="228"/>
      <c r="I25" s="133"/>
    </row>
    <row r="26" spans="1:23">
      <c r="A26" s="65" t="s">
        <v>311</v>
      </c>
      <c r="B26" s="211">
        <f>('Input data - Other'!$F$25/1000000)*(DefaultAFOLU!G122/C26)</f>
        <v>0.15643907351460221</v>
      </c>
      <c r="C26" s="211">
        <f>DefaultAFOLU!G107*DefaultAFOLU!$G$20/1000000</f>
        <v>6.20625E-2</v>
      </c>
      <c r="D26" s="211">
        <f t="shared" si="5"/>
        <v>0</v>
      </c>
      <c r="F26" s="13"/>
      <c r="G26" s="13"/>
      <c r="I26" s="133"/>
    </row>
    <row r="27" spans="1:23">
      <c r="A27" s="66" t="s">
        <v>315</v>
      </c>
      <c r="B27" s="211">
        <f>('Input data - Other'!$F$25/1000000)*(DefaultAFOLU!G123/C27)</f>
        <v>0.13572504957038997</v>
      </c>
      <c r="C27" s="211">
        <f>(DefaultAFOLU!G108*DefaultAFOLU!$G$20)/1000000</f>
        <v>0.18912499999999999</v>
      </c>
      <c r="D27" s="211">
        <f t="shared" si="5"/>
        <v>2.1000100782745994E-2</v>
      </c>
      <c r="F27" s="13"/>
      <c r="G27" s="13"/>
      <c r="I27" s="133"/>
    </row>
    <row r="28" spans="1:23">
      <c r="A28" s="65" t="s">
        <v>322</v>
      </c>
      <c r="B28" s="211">
        <f>('Input data - Other'!$F$25/1000000)*(DefaultAFOLU!G124/C28)</f>
        <v>0.15604190169218371</v>
      </c>
      <c r="C28" s="211">
        <f>DefaultAFOLU!G109*DefaultAFOLU!$G$20/1000000</f>
        <v>7.7562500000000006E-2</v>
      </c>
      <c r="D28" s="211">
        <f t="shared" si="5"/>
        <v>6.000018300270844E-3</v>
      </c>
      <c r="F28" s="13"/>
      <c r="G28" s="13"/>
      <c r="I28" s="133"/>
    </row>
    <row r="29" spans="1:23">
      <c r="A29" s="65" t="s">
        <v>328</v>
      </c>
      <c r="B29" s="211">
        <f>('Input data - Other'!$F$25/1000000)*(DefaultAFOLU!G125/C29)</f>
        <v>4.0456273764258553E-2</v>
      </c>
      <c r="C29" s="211">
        <f>DefaultAFOLU!G110*DefaultAFOLU!$G$20/1000000</f>
        <v>1.6437500000000001E-2</v>
      </c>
      <c r="D29" s="211">
        <f t="shared" si="5"/>
        <v>1.3333333333333334E-4</v>
      </c>
      <c r="F29" s="13"/>
      <c r="G29" s="13"/>
    </row>
    <row r="30" spans="1:23">
      <c r="A30" s="65" t="s">
        <v>334</v>
      </c>
      <c r="B30" s="211">
        <f>('Input data - Other'!$F$25/1000000)*(DefaultAFOLU!G126/C30)</f>
        <v>0.15643907351460221</v>
      </c>
      <c r="C30" s="211">
        <f>DefaultAFOLU!G111*DefaultAFOLU!$G$20/1000000</f>
        <v>6.20625E-2</v>
      </c>
      <c r="D30" s="211">
        <f t="shared" si="5"/>
        <v>1.5601560156015602E-3</v>
      </c>
      <c r="F30" s="13"/>
      <c r="G30" s="13"/>
    </row>
    <row r="31" spans="1:23">
      <c r="A31" s="65" t="s">
        <v>338</v>
      </c>
      <c r="B31" s="211">
        <f>('Input data - Other'!$F$25/1000000)*(DefaultAFOLU!G127/C31)</f>
        <v>0.15643907351460221</v>
      </c>
      <c r="C31" s="211">
        <f>DefaultAFOLU!G112*DefaultAFOLU!$G$20/1000000</f>
        <v>6.20625E-2</v>
      </c>
      <c r="D31" s="211">
        <f t="shared" si="5"/>
        <v>0</v>
      </c>
      <c r="F31" s="13"/>
      <c r="G31" s="13"/>
      <c r="I31" s="133"/>
    </row>
    <row r="32" spans="1:23">
      <c r="A32" s="65" t="s">
        <v>341</v>
      </c>
      <c r="B32" s="211">
        <f>('Input data - Other'!$F$25/1000000)*(DefaultAFOLU!G128/C32)</f>
        <v>1.8408304498269898E-2</v>
      </c>
      <c r="C32" s="211">
        <f>DefaultAFOLU!G113*DefaultAFOLU!$G$20/1000000</f>
        <v>3.6124999999999997E-2</v>
      </c>
      <c r="D32" s="211">
        <f t="shared" si="5"/>
        <v>1.9011853068888628E-4</v>
      </c>
      <c r="F32" s="13"/>
      <c r="G32" s="13"/>
    </row>
    <row r="33" spans="1:9">
      <c r="A33" s="65" t="s">
        <v>345</v>
      </c>
      <c r="B33" s="211">
        <f>('Input data - Other'!$F$25/1000000)*(DefaultAFOLU!G129/C33)</f>
        <v>0.15604190169218371</v>
      </c>
      <c r="C33" s="211">
        <f>DefaultAFOLU!G114*DefaultAFOLU!$G$20/1000000</f>
        <v>7.7562500000000006E-2</v>
      </c>
      <c r="D33" s="211">
        <f t="shared" si="5"/>
        <v>0</v>
      </c>
      <c r="F33" s="13"/>
      <c r="G33" s="13"/>
    </row>
    <row r="34" spans="1:9">
      <c r="A34" s="65" t="s">
        <v>351</v>
      </c>
      <c r="B34" s="211">
        <f>('Input data - Other'!$F$25/1000000)*(DefaultAFOLU!G130/C34)</f>
        <v>0.14726643598615918</v>
      </c>
      <c r="C34" s="211">
        <f>DefaultAFOLU!G115*DefaultAFOLU!$G$20/1000000</f>
        <v>3.6124999999999997E-2</v>
      </c>
      <c r="D34" s="211">
        <f t="shared" si="5"/>
        <v>8.9996963855761957E-3</v>
      </c>
      <c r="F34" s="13"/>
      <c r="G34" s="13"/>
    </row>
    <row r="35" spans="1:9">
      <c r="A35" s="65" t="s">
        <v>357</v>
      </c>
      <c r="B35" s="211">
        <f>('Input data - Other'!$F$25/1000000)*(DefaultAFOLU!G131/C35)</f>
        <v>0.14366244725738397</v>
      </c>
      <c r="C35" s="211">
        <f>DefaultAFOLU!G116*DefaultAFOLU!$G$20/1000000</f>
        <v>1.4812499999999999E-2</v>
      </c>
      <c r="D35" s="211">
        <f t="shared" si="5"/>
        <v>6.0000329504025837E-3</v>
      </c>
      <c r="F35" s="13"/>
      <c r="G35" s="13"/>
    </row>
    <row r="36" spans="1:9">
      <c r="A36" s="65" t="s">
        <v>361</v>
      </c>
      <c r="B36" s="211">
        <f>('Input data - Other'!$F$25/1000000)*(DefaultAFOLU!G132/C36)</f>
        <v>0.15643907351460221</v>
      </c>
      <c r="C36" s="211">
        <f>DefaultAFOLU!G117*DefaultAFOLU!$G$20/1000000</f>
        <v>6.20625E-2</v>
      </c>
      <c r="D36" s="211">
        <f>VLOOKUP(A36,$A$5:$F$17,6,FALSE)*1000</f>
        <v>0</v>
      </c>
      <c r="F36" s="13"/>
      <c r="G36" s="13"/>
      <c r="H36" s="228"/>
    </row>
    <row r="37" spans="1:9">
      <c r="A37" s="65" t="s">
        <v>365</v>
      </c>
      <c r="B37" s="211">
        <f>('Input data - Other'!$F$25/1000000)*(DefaultAFOLU!G133/C37)</f>
        <v>4.0259459459459461E-2</v>
      </c>
      <c r="C37" s="211">
        <f>DefaultAFOLU!G118*DefaultAFOLU!$G$20/1000000</f>
        <v>2.3124999999999999E-3</v>
      </c>
      <c r="D37" s="211">
        <f>VLOOKUP(A37,$A$5:$F$17,6,FALSE)*1000</f>
        <v>1.9999672787568034E-5</v>
      </c>
      <c r="F37" s="13"/>
      <c r="G37" s="13"/>
      <c r="I37" s="217"/>
    </row>
    <row r="38" spans="1:9">
      <c r="I38" s="217"/>
    </row>
    <row r="39" spans="1:9">
      <c r="I39" s="217"/>
    </row>
    <row r="40" spans="1:9">
      <c r="I40" s="217"/>
    </row>
    <row r="42" spans="1:9" ht="15.6" customHeight="1"/>
  </sheetData>
  <phoneticPr fontId="43" type="noConversion"/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5"/>
  </sheetPr>
  <dimension ref="B1:L51"/>
  <sheetViews>
    <sheetView zoomScale="86" workbookViewId="0">
      <selection activeCell="A3" sqref="A1:XFD1048576"/>
    </sheetView>
  </sheetViews>
  <sheetFormatPr defaultRowHeight="15.75"/>
  <cols>
    <col min="1" max="1" width="8.88671875" style="66"/>
    <col min="2" max="2" width="41.88671875" style="66" bestFit="1" customWidth="1"/>
    <col min="3" max="3" width="11" style="66" bestFit="1" customWidth="1"/>
    <col min="4" max="4" width="14.109375" style="66" customWidth="1"/>
    <col min="5" max="5" width="15" style="66" bestFit="1" customWidth="1"/>
    <col min="6" max="6" width="16" style="66" customWidth="1"/>
    <col min="7" max="7" width="23.44140625" style="66" customWidth="1"/>
    <col min="8" max="8" width="13.109375" style="66" customWidth="1"/>
    <col min="9" max="9" width="8.88671875" style="66"/>
    <col min="10" max="10" width="10" style="66" bestFit="1" customWidth="1"/>
    <col min="11" max="16384" width="8.88671875" style="66"/>
  </cols>
  <sheetData>
    <row r="1" spans="2:12" s="105" customFormat="1" ht="40.5" customHeight="1">
      <c r="B1" s="106" t="str">
        <f>"Water consumption in "&amp;Country</f>
        <v>Water consumption in Sweden</v>
      </c>
    </row>
    <row r="3" spans="2:12" ht="31.15" customHeight="1">
      <c r="B3" s="131" t="s">
        <v>952</v>
      </c>
      <c r="D3" s="131" t="s">
        <v>953</v>
      </c>
      <c r="E3" s="131" t="s">
        <v>880</v>
      </c>
      <c r="F3" s="131" t="s">
        <v>954</v>
      </c>
      <c r="G3" s="131" t="s">
        <v>955</v>
      </c>
      <c r="H3" s="131" t="s">
        <v>1430</v>
      </c>
      <c r="I3" s="131"/>
      <c r="K3" s="190"/>
      <c r="L3" s="131"/>
    </row>
    <row r="4" spans="2:12" ht="15.6" customHeight="1">
      <c r="D4" s="67" t="s">
        <v>956</v>
      </c>
      <c r="E4" s="67" t="s">
        <v>957</v>
      </c>
      <c r="F4" s="67" t="s">
        <v>958</v>
      </c>
      <c r="G4" s="67" t="s">
        <v>959</v>
      </c>
      <c r="H4" s="67" t="s">
        <v>958</v>
      </c>
    </row>
    <row r="5" spans="2:12" ht="16.149999999999999" customHeight="1">
      <c r="D5" s="67"/>
      <c r="E5" s="69"/>
      <c r="F5" s="69"/>
      <c r="G5" s="69"/>
      <c r="I5" s="69"/>
      <c r="K5" s="191"/>
      <c r="L5" s="69"/>
    </row>
    <row r="6" spans="2:12">
      <c r="B6" s="66" t="s">
        <v>305</v>
      </c>
      <c r="C6" s="66" t="s">
        <v>784</v>
      </c>
      <c r="D6" s="66">
        <f>DefaultAFOLU!G136</f>
        <v>16425</v>
      </c>
      <c r="E6" s="66">
        <f>IFERROR(VLOOKUP(B6,'Calculations - livestock '!$A$5:$B$17,2,FALSE)*INDEX('InputCritical-yearless'!$C$12:$N$13,MATCH(C6,'InputCritical-yearless'!$B$12:$B$13,0),MATCH(LEFT(B6,3),'InputCritical-yearless'!$C$11:$N$11,0)),0)</f>
        <v>0</v>
      </c>
      <c r="F6" s="192">
        <f>IFERROR(E6*$D6/Settings!$Q$6,"-")</f>
        <v>0</v>
      </c>
      <c r="G6" s="193">
        <f>IF(OR($E6=0,'Input data - water'!$C$8=""),$D6/Settings!$Q$6*1000,F6/$F$33*'Input data - water'!$C$8/$E6*1000)</f>
        <v>1.6424999999999999E-2</v>
      </c>
      <c r="H6" s="194">
        <f>E6*G6/1000</f>
        <v>0</v>
      </c>
      <c r="I6" s="154"/>
    </row>
    <row r="7" spans="2:12">
      <c r="B7" s="66" t="s">
        <v>345</v>
      </c>
      <c r="C7" s="66" t="s">
        <v>784</v>
      </c>
      <c r="D7" s="66">
        <f>DefaultAFOLU!G137</f>
        <v>25550</v>
      </c>
      <c r="E7" s="66">
        <f>IFERROR(VLOOKUP(B7,'Calculations - livestock '!$A$5:$B$17,2,FALSE)*INDEX('InputCritical-yearless'!$C$12:$N$13,MATCH(C7,'InputCritical-yearless'!$B$12:$B$13,0),MATCH(LEFT(B7,3),'InputCritical-yearless'!$C$11:$N$11,0)),0)</f>
        <v>0</v>
      </c>
      <c r="F7" s="192">
        <f>IFERROR(E7*$D7/Settings!$Q$6,"-")</f>
        <v>0</v>
      </c>
      <c r="G7" s="193">
        <f>IF(OR($E7=0,'Input data - water'!$C$8=""),$D7/Settings!$Q$6*1000,F7/$F$33*'Input data - water'!$C$8/$E7*1000)</f>
        <v>2.555E-2</v>
      </c>
      <c r="H7" s="194">
        <f t="shared" ref="H7:H31" si="0">E7*G7/1000</f>
        <v>0</v>
      </c>
      <c r="I7" s="195"/>
    </row>
    <row r="8" spans="2:12">
      <c r="B8" s="66" t="s">
        <v>311</v>
      </c>
      <c r="C8" s="66" t="s">
        <v>784</v>
      </c>
      <c r="D8" s="66">
        <f>DefaultAFOLU!G138</f>
        <v>8517</v>
      </c>
      <c r="E8" s="66">
        <f>IFERROR(VLOOKUP(B8,'Calculations - livestock '!$A$5:$B$17,2,FALSE)*INDEX('InputCritical-yearless'!$C$12:$N$13,MATCH(C8,'InputCritical-yearless'!$B$12:$B$13,0),MATCH(LEFT(B8,3),'InputCritical-yearless'!$C$11:$N$11,0)),0)</f>
        <v>0</v>
      </c>
      <c r="F8" s="192">
        <f>IFERROR(E8*$D8/Settings!$Q$6,"-")</f>
        <v>0</v>
      </c>
      <c r="G8" s="193">
        <f>IF(OR($E8=0,'Input data - water'!$C$8=""),$D8/Settings!$Q$6*1000,F8/$F$33*'Input data - water'!$C$8/$E8*1000)</f>
        <v>8.5170000000000003E-3</v>
      </c>
      <c r="H8" s="194">
        <f t="shared" si="0"/>
        <v>0</v>
      </c>
      <c r="I8" s="195"/>
    </row>
    <row r="9" spans="2:12">
      <c r="B9" s="66" t="s">
        <v>315</v>
      </c>
      <c r="C9" s="66" t="s">
        <v>784</v>
      </c>
      <c r="D9" s="66">
        <f>DefaultAFOLU!G139</f>
        <v>29200</v>
      </c>
      <c r="E9" s="66">
        <f>IFERROR(VLOOKUP(B9,'Calculations - livestock '!$A$5:$B$17,2,FALSE)*INDEX('InputCritical-yearless'!$C$12:$N$13,MATCH(C9,'InputCritical-yearless'!$B$12:$B$13,0),MATCH(LEFT(B9,3),'InputCritical-yearless'!$C$11:$N$11,0)),0)</f>
        <v>148835</v>
      </c>
      <c r="F9" s="192">
        <f>IFERROR(E9*$D9/Settings!$Q$6,"-")</f>
        <v>4.3459820000000002</v>
      </c>
      <c r="G9" s="193">
        <f>IF(OR($E9=0,'Input data - water'!$C$8=""),$D9/Settings!$Q$6*1000,F9/$F$33*'Input data - water'!$C$8/$E9*1000)</f>
        <v>1.7028270821413088E-2</v>
      </c>
      <c r="H9" s="194">
        <f t="shared" si="0"/>
        <v>2.534402687705017</v>
      </c>
      <c r="I9" s="195"/>
    </row>
    <row r="10" spans="2:12">
      <c r="B10" s="66" t="s">
        <v>322</v>
      </c>
      <c r="C10" s="66" t="s">
        <v>784</v>
      </c>
      <c r="D10" s="66">
        <f>DefaultAFOLU!G140</f>
        <v>18250</v>
      </c>
      <c r="E10" s="66">
        <f>IFERROR(VLOOKUP(B10,'Calculations - livestock '!$A$5:$B$17,2,FALSE)*INDEX('InputCritical-yearless'!$C$12:$N$13,MATCH(C10,'InputCritical-yearless'!$B$12:$B$13,0),MATCH(LEFT(B10,3),'InputCritical-yearless'!$C$11:$N$11,0)),0)</f>
        <v>546440</v>
      </c>
      <c r="F10" s="192">
        <f>IFERROR(E10*$D10/Settings!$Q$6,"-")</f>
        <v>9.9725300000000008</v>
      </c>
      <c r="G10" s="193">
        <f>IF(OR($E10=0,'Input data - water'!$C$8=""),$D10/Settings!$Q$6*1000,F10/$F$33*'Input data - water'!$C$8/$E10*1000)</f>
        <v>1.064266926338318E-2</v>
      </c>
      <c r="H10" s="194">
        <f t="shared" si="0"/>
        <v>5.8155801922831047</v>
      </c>
      <c r="I10" s="195"/>
    </row>
    <row r="11" spans="2:12">
      <c r="B11" s="66" t="s">
        <v>328</v>
      </c>
      <c r="C11" s="66" t="s">
        <v>784</v>
      </c>
      <c r="D11" s="66">
        <f>DefaultAFOLU!G141</f>
        <v>3650</v>
      </c>
      <c r="E11" s="66">
        <f>IFERROR(VLOOKUP(B11,'Calculations - livestock '!$A$5:$B$17,2,FALSE)*INDEX('InputCritical-yearless'!$C$12:$N$13,MATCH(C11,'InputCritical-yearless'!$B$12:$B$13,0),MATCH(LEFT(B11,3),'InputCritical-yearless'!$C$11:$N$11,0)),0)</f>
        <v>6000</v>
      </c>
      <c r="F11" s="192">
        <f>IFERROR(E11*$D11/Settings!$Q$6,"-")</f>
        <v>2.1899999999999999E-2</v>
      </c>
      <c r="G11" s="193">
        <f>IF(OR($E11=0,'Input data - water'!$C$8=""),$D11/Settings!$Q$6*1000,F11/$F$33*'Input data - water'!$C$8/$E11*1000)</f>
        <v>2.1285338526766361E-3</v>
      </c>
      <c r="H11" s="194">
        <f t="shared" si="0"/>
        <v>1.2771203116059816E-2</v>
      </c>
      <c r="I11" s="195"/>
    </row>
    <row r="12" spans="2:12">
      <c r="B12" s="66" t="s">
        <v>334</v>
      </c>
      <c r="C12" s="66" t="s">
        <v>784</v>
      </c>
      <c r="D12" s="66">
        <f>DefaultAFOLU!G142</f>
        <v>16425</v>
      </c>
      <c r="E12" s="66">
        <f>IFERROR(VLOOKUP(B12,'Calculations - livestock '!$A$5:$B$17,2,FALSE)*INDEX('InputCritical-yearless'!$C$12:$N$13,MATCH(C12,'InputCritical-yearless'!$B$12:$B$13,0),MATCH(LEFT(B12,3),'InputCritical-yearless'!$C$11:$N$11,0)),0)</f>
        <v>53328</v>
      </c>
      <c r="F12" s="192">
        <f>IFERROR(E12*$D12/Settings!$Q$6,"-")</f>
        <v>0.87591240000000004</v>
      </c>
      <c r="G12" s="193">
        <f>IF(OR($E12=0,'Input data - water'!$C$8=""),$D12/Settings!$Q$6*1000,F12/$F$33*'Input data - water'!$C$8/$E12*1000)</f>
        <v>9.5784023370448623E-3</v>
      </c>
      <c r="H12" s="194">
        <f t="shared" si="0"/>
        <v>0.51079703982992841</v>
      </c>
      <c r="I12" s="195"/>
    </row>
    <row r="13" spans="2:12">
      <c r="B13" s="66" t="s">
        <v>361</v>
      </c>
      <c r="C13" s="66" t="s">
        <v>784</v>
      </c>
      <c r="D13" s="66">
        <f>DefaultAFOLU!G143</f>
        <v>1460</v>
      </c>
      <c r="E13" s="66">
        <f>IFERROR(VLOOKUP(B13,'Calculations - livestock '!$A$5:$B$17,2,FALSE)*INDEX('InputCritical-yearless'!$C$12:$N$13,MATCH(C13,'InputCritical-yearless'!$B$12:$B$13,0),MATCH(LEFT(B13,3),'InputCritical-yearless'!$C$11:$N$11,0)),0)</f>
        <v>0</v>
      </c>
      <c r="F13" s="192">
        <f>IFERROR(E13*$D13/Settings!$Q$6,"-")</f>
        <v>0</v>
      </c>
      <c r="G13" s="193">
        <f>IF(OR($E13=0,'Input data - water'!$C$8=""),$D13/Settings!$Q$6*1000,F13/$F$33*'Input data - water'!$C$8/$E13*1000)</f>
        <v>1.4599999999999999E-3</v>
      </c>
      <c r="H13" s="194">
        <f t="shared" si="0"/>
        <v>0</v>
      </c>
      <c r="I13" s="195"/>
    </row>
    <row r="14" spans="2:12">
      <c r="B14" s="66" t="s">
        <v>338</v>
      </c>
      <c r="C14" s="66" t="s">
        <v>784</v>
      </c>
      <c r="D14" s="66">
        <f>DefaultAFOLU!G144</f>
        <v>16425</v>
      </c>
      <c r="E14" s="66">
        <f>IFERROR(VLOOKUP(B14,'Calculations - livestock '!$A$5:$B$17,2,FALSE)*INDEX('InputCritical-yearless'!$C$12:$N$13,MATCH(C14,'InputCritical-yearless'!$B$12:$B$13,0),MATCH(LEFT(B14,3),'InputCritical-yearless'!$C$11:$N$11,0)),0)</f>
        <v>0</v>
      </c>
      <c r="F14" s="192">
        <f>IFERROR(E14*$D14/Settings!$Q$6,"-")</f>
        <v>0</v>
      </c>
      <c r="G14" s="193">
        <f>IF(OR($E14=0,'Input data - water'!$C$8=""),$D14/Settings!$Q$6*1000,F14/$F$33*'Input data - water'!$C$8/$E14*1000)</f>
        <v>1.6424999999999999E-2</v>
      </c>
      <c r="H14" s="194">
        <f t="shared" si="0"/>
        <v>0</v>
      </c>
      <c r="I14" s="195"/>
    </row>
    <row r="15" spans="2:12">
      <c r="B15" s="66" t="s">
        <v>341</v>
      </c>
      <c r="C15" s="66" t="s">
        <v>784</v>
      </c>
      <c r="D15" s="66">
        <f>DefaultAFOLU!G145</f>
        <v>1825</v>
      </c>
      <c r="E15" s="66">
        <f>IFERROR(VLOOKUP(B15,'Calculations - livestock '!$A$5:$B$17,2,FALSE)*INDEX('InputCritical-yearless'!$C$12:$N$13,MATCH(C15,'InputCritical-yearless'!$B$12:$B$13,0),MATCH(LEFT(B15,3),'InputCritical-yearless'!$C$11:$N$11,0)),0)</f>
        <v>170420</v>
      </c>
      <c r="F15" s="192">
        <f>IFERROR(E15*$D15/Settings!$Q$6,"-")</f>
        <v>0.31101649999999997</v>
      </c>
      <c r="G15" s="193">
        <f>IF(OR($E15=0,'Input data - water'!$C$8=""),$D15/Settings!$Q$6*1000,F15/$F$33*'Input data - water'!$C$8/$E15*1000)</f>
        <v>1.064266926338318E-3</v>
      </c>
      <c r="H15" s="194">
        <f t="shared" si="0"/>
        <v>0.18137236958657615</v>
      </c>
      <c r="I15" s="195"/>
    </row>
    <row r="16" spans="2:12">
      <c r="B16" s="66" t="s">
        <v>351</v>
      </c>
      <c r="C16" s="66" t="s">
        <v>784</v>
      </c>
      <c r="D16" s="66">
        <f>DefaultAFOLU!G146</f>
        <v>8760</v>
      </c>
      <c r="E16" s="66">
        <f>IFERROR(VLOOKUP(B16,'Calculations - livestock '!$A$5:$B$17,2,FALSE)*INDEX('InputCritical-yearless'!$C$12:$N$13,MATCH(C16,'InputCritical-yearless'!$B$12:$B$13,0),MATCH(LEFT(B16,3),'InputCritical-yearless'!$C$11:$N$11,0)),0)</f>
        <v>70813.5</v>
      </c>
      <c r="F16" s="192">
        <f>IFERROR(E16*$D16/Settings!$Q$6,"-")</f>
        <v>0.62032626000000002</v>
      </c>
      <c r="G16" s="193">
        <f>IF(OR($E16=0,'Input data - water'!$C$8=""),$D16/Settings!$Q$6*1000,F16/$F$33*'Input data - water'!$C$8/$E16*1000)</f>
        <v>5.1084812464239271E-3</v>
      </c>
      <c r="H16" s="194">
        <f t="shared" si="0"/>
        <v>0.3617494367436408</v>
      </c>
      <c r="I16" s="195"/>
    </row>
    <row r="17" spans="2:9">
      <c r="B17" s="66" t="s">
        <v>357</v>
      </c>
      <c r="C17" s="66" t="s">
        <v>784</v>
      </c>
      <c r="D17" s="66">
        <f>DefaultAFOLU!G147</f>
        <v>3285</v>
      </c>
      <c r="E17" s="66">
        <f>IFERROR(VLOOKUP(B17,'Calculations - livestock '!$A$5:$B$17,2,FALSE)*INDEX('InputCritical-yearless'!$C$12:$N$13,MATCH(C17,'InputCritical-yearless'!$B$12:$B$13,0),MATCH(LEFT(B17,3),'InputCritical-yearless'!$C$11:$N$11,0)),0)</f>
        <v>637321.5</v>
      </c>
      <c r="F17" s="192">
        <f>IFERROR(E17*$D17/Settings!$Q$6,"-")</f>
        <v>2.0936011274999999</v>
      </c>
      <c r="G17" s="193">
        <f>IF(OR($E17=0,'Input data - water'!$C$8=""),$D17/Settings!$Q$6*1000,F17/$F$33*'Input data - water'!$C$8/$E17*1000)</f>
        <v>1.9156804674089721E-3</v>
      </c>
      <c r="H17" s="194">
        <f t="shared" si="0"/>
        <v>1.2209043490097873</v>
      </c>
      <c r="I17" s="195"/>
    </row>
    <row r="18" spans="2:9" ht="15.6" customHeight="1">
      <c r="B18" s="66" t="s">
        <v>365</v>
      </c>
      <c r="C18" s="66" t="s">
        <v>784</v>
      </c>
      <c r="D18" s="66">
        <f>DefaultAFOLU!G148</f>
        <v>83.265625</v>
      </c>
      <c r="E18" s="66">
        <f>IFERROR(VLOOKUP(B18,'Calculations - livestock '!$A$5:$B$17,2,FALSE)*INDEX('InputCritical-yearless'!$C$12:$N$13,MATCH(C18,'InputCritical-yearless'!$B$12:$B$13,0),MATCH(LEFT(B18,3),'InputCritical-yearless'!$C$11:$N$11,0)),0)</f>
        <v>11582689.5</v>
      </c>
      <c r="F18" s="192">
        <f>IFERROR(E18*$D18/Settings!$Q$6,"-")</f>
        <v>0.96443988039843753</v>
      </c>
      <c r="G18" s="193">
        <f>IF(OR($E18=0,'Input data - water'!$C$8=""),$D18/Settings!$Q$6*1000,F18/$F$33*'Input data - water'!$C$8/$E18*1000)</f>
        <v>4.8557178514185763E-5</v>
      </c>
      <c r="H18" s="194">
        <f t="shared" si="0"/>
        <v>0.56242272172588503</v>
      </c>
      <c r="I18" s="195"/>
    </row>
    <row r="19" spans="2:9" ht="15.6" customHeight="1">
      <c r="B19" s="66" t="s">
        <v>305</v>
      </c>
      <c r="C19" s="66" t="s">
        <v>785</v>
      </c>
      <c r="D19" s="66" cm="1">
        <f t="array" ref="D19:D31">DefaultAFOLU!$G$151*D6:D18</f>
        <v>24637.5</v>
      </c>
      <c r="E19" s="66">
        <f>IFERROR(VLOOKUP(B19,'Calculations - livestock '!$A$5:$B$17,2,FALSE)*INDEX('InputCritical-yearless'!$C$12:$N$13,MATCH(C19,'InputCritical-yearless'!$B$12:$B$13,0),MATCH(LEFT(B19,3),'InputCritical-yearless'!$C$11:$N$11,0)),0)</f>
        <v>0</v>
      </c>
      <c r="F19" s="192">
        <f>IFERROR(E19*$D19/Settings!$Q$6,"-")</f>
        <v>0</v>
      </c>
      <c r="G19" s="193">
        <f>IF(OR($E19=0,'Input data - water'!$C$8=""),$D19/Settings!$Q$6*1000,F19/$F$33*'Input data - water'!$C$8/$E19*1000)</f>
        <v>2.46375E-2</v>
      </c>
      <c r="H19" s="194">
        <f t="shared" si="0"/>
        <v>0</v>
      </c>
      <c r="I19" s="154"/>
    </row>
    <row r="20" spans="2:9" ht="15.6" customHeight="1">
      <c r="B20" s="66" t="s">
        <v>345</v>
      </c>
      <c r="C20" s="66" t="s">
        <v>785</v>
      </c>
      <c r="D20" s="66">
        <v>38325</v>
      </c>
      <c r="E20" s="66">
        <f>IFERROR(VLOOKUP(B20,'Calculations - livestock '!$A$5:$B$17,2,FALSE)*INDEX('InputCritical-yearless'!$C$12:$N$13,MATCH(C20,'InputCritical-yearless'!$B$12:$B$13,0),MATCH(LEFT(B20,3),'InputCritical-yearless'!$C$11:$N$11,0)),0)</f>
        <v>0</v>
      </c>
      <c r="F20" s="192">
        <f>IFERROR(E20*$D20/Settings!$Q$6,"-")</f>
        <v>0</v>
      </c>
      <c r="G20" s="193">
        <f>IF(OR($E20=0,'Input data - water'!$C$8=""),$D20/Settings!$Q$6*1000,F20/$F$33*'Input data - water'!$C$8/$E20*1000)</f>
        <v>3.8325000000000005E-2</v>
      </c>
      <c r="H20" s="194">
        <f t="shared" si="0"/>
        <v>0</v>
      </c>
      <c r="I20" s="154"/>
    </row>
    <row r="21" spans="2:9" ht="15.6" customHeight="1">
      <c r="B21" s="66" t="s">
        <v>311</v>
      </c>
      <c r="C21" s="66" t="s">
        <v>785</v>
      </c>
      <c r="D21" s="66">
        <v>12775.5</v>
      </c>
      <c r="E21" s="66">
        <f>IFERROR(VLOOKUP(B21,'Calculations - livestock '!$A$5:$B$17,2,FALSE)*INDEX('InputCritical-yearless'!$C$12:$N$13,MATCH(C21,'InputCritical-yearless'!$B$12:$B$13,0),MATCH(LEFT(B21,3),'InputCritical-yearless'!$C$11:$N$11,0)),0)</f>
        <v>0</v>
      </c>
      <c r="F21" s="192">
        <f>IFERROR(E21*$D21/Settings!$Q$6,"-")</f>
        <v>0</v>
      </c>
      <c r="G21" s="193">
        <f>IF(OR($E21=0,'Input data - water'!$C$8=""),$D21/Settings!$Q$6*1000,F21/$F$33*'Input data - water'!$C$8/$E21*1000)</f>
        <v>1.27755E-2</v>
      </c>
      <c r="H21" s="194">
        <f t="shared" si="0"/>
        <v>0</v>
      </c>
      <c r="I21" s="154"/>
    </row>
    <row r="22" spans="2:9" ht="15.6" customHeight="1">
      <c r="B22" s="66" t="s">
        <v>315</v>
      </c>
      <c r="C22" s="88" t="s">
        <v>785</v>
      </c>
      <c r="D22" s="66">
        <v>43800</v>
      </c>
      <c r="E22" s="66">
        <f>IFERROR(VLOOKUP(B22,'Calculations - livestock '!$A$5:$B$17,2,FALSE)*INDEX('InputCritical-yearless'!$C$12:$N$13,MATCH(C22,'InputCritical-yearless'!$B$12:$B$13,0),MATCH(LEFT(B22,3),'InputCritical-yearless'!$C$11:$N$11,0)),0)</f>
        <v>148835</v>
      </c>
      <c r="F22" s="192">
        <f>IFERROR(E22*$D22/Settings!$Q$6,"-")</f>
        <v>6.5189729999999999</v>
      </c>
      <c r="G22" s="193">
        <f>IF(OR($E22=0,'Input data - water'!$C$8=""),$D22/Settings!$Q$6*1000,F22/$F$33*'Input data - water'!$C$8/$E22*1000)</f>
        <v>2.5542406232119633E-2</v>
      </c>
      <c r="H22" s="194">
        <f t="shared" si="0"/>
        <v>3.8016040315575257</v>
      </c>
      <c r="I22" s="154"/>
    </row>
    <row r="23" spans="2:9" ht="15.6" customHeight="1">
      <c r="B23" s="66" t="s">
        <v>322</v>
      </c>
      <c r="C23" s="66" t="s">
        <v>785</v>
      </c>
      <c r="D23" s="66">
        <v>27375</v>
      </c>
      <c r="E23" s="66">
        <f>IFERROR(VLOOKUP(B23,'Calculations - livestock '!$A$5:$B$17,2,FALSE)*INDEX('InputCritical-yearless'!$C$12:$N$13,MATCH(C23,'InputCritical-yearless'!$B$12:$B$13,0),MATCH(LEFT(B23,3),'InputCritical-yearless'!$C$11:$N$11,0)),0)</f>
        <v>546440</v>
      </c>
      <c r="F23" s="192">
        <f>IFERROR(E23*$D23/Settings!$Q$6,"-")</f>
        <v>14.958795</v>
      </c>
      <c r="G23" s="193">
        <f>IF(OR($E23=0,'Input data - water'!$C$8=""),$D23/Settings!$Q$6*1000,F23/$F$33*'Input data - water'!$C$8/$E23*1000)</f>
        <v>1.5964003895074772E-2</v>
      </c>
      <c r="H23" s="194">
        <f t="shared" si="0"/>
        <v>8.7233702884246576</v>
      </c>
      <c r="I23" s="154"/>
    </row>
    <row r="24" spans="2:9" ht="15.6" customHeight="1">
      <c r="B24" s="66" t="s">
        <v>328</v>
      </c>
      <c r="C24" s="66" t="s">
        <v>785</v>
      </c>
      <c r="D24" s="66">
        <v>5475</v>
      </c>
      <c r="E24" s="66">
        <f>IFERROR(VLOOKUP(B24,'Calculations - livestock '!$A$5:$B$17,2,FALSE)*INDEX('InputCritical-yearless'!$C$12:$N$13,MATCH(C24,'InputCritical-yearless'!$B$12:$B$13,0),MATCH(LEFT(B24,3),'InputCritical-yearless'!$C$11:$N$11,0)),0)</f>
        <v>6000</v>
      </c>
      <c r="F24" s="192">
        <f>IFERROR(E24*$D24/Settings!$Q$6,"-")</f>
        <v>3.2849999999999997E-2</v>
      </c>
      <c r="G24" s="193">
        <f>IF(OR($E24=0,'Input data - water'!$C$8=""),$D24/Settings!$Q$6*1000,F24/$F$33*'Input data - water'!$C$8/$E24*1000)</f>
        <v>3.1928007790149537E-3</v>
      </c>
      <c r="H24" s="194">
        <f t="shared" si="0"/>
        <v>1.9156804674089721E-2</v>
      </c>
      <c r="I24" s="154"/>
    </row>
    <row r="25" spans="2:9" ht="15.6" customHeight="1">
      <c r="B25" s="66" t="s">
        <v>334</v>
      </c>
      <c r="C25" s="66" t="s">
        <v>785</v>
      </c>
      <c r="D25" s="66">
        <v>24637.5</v>
      </c>
      <c r="E25" s="66">
        <f>IFERROR(VLOOKUP(B25,'Calculations - livestock '!$A$5:$B$17,2,FALSE)*INDEX('InputCritical-yearless'!$C$12:$N$13,MATCH(C25,'InputCritical-yearless'!$B$12:$B$13,0),MATCH(LEFT(B25,3),'InputCritical-yearless'!$C$11:$N$11,0)),0)</f>
        <v>53328</v>
      </c>
      <c r="F25" s="192">
        <f>IFERROR(E25*$D25/Settings!$Q$6,"-")</f>
        <v>1.3138685999999999</v>
      </c>
      <c r="G25" s="193">
        <f>IF(OR($E25=0,'Input data - water'!$C$8=""),$D25/Settings!$Q$6*1000,F25/$F$33*'Input data - water'!$C$8/$E25*1000)</f>
        <v>1.4367603505567291E-2</v>
      </c>
      <c r="H25" s="194">
        <f t="shared" si="0"/>
        <v>0.76619555974489251</v>
      </c>
      <c r="I25" s="154"/>
    </row>
    <row r="26" spans="2:9" ht="15.6" customHeight="1">
      <c r="B26" s="66" t="s">
        <v>361</v>
      </c>
      <c r="C26" s="66" t="s">
        <v>785</v>
      </c>
      <c r="D26" s="66">
        <v>2190</v>
      </c>
      <c r="E26" s="66">
        <f>IFERROR(VLOOKUP(B26,'Calculations - livestock '!$A$5:$B$17,2,FALSE)*INDEX('InputCritical-yearless'!$C$12:$N$13,MATCH(C26,'InputCritical-yearless'!$B$12:$B$13,0),MATCH(LEFT(B26,3),'InputCritical-yearless'!$C$11:$N$11,0)),0)</f>
        <v>0</v>
      </c>
      <c r="F26" s="192">
        <f>IFERROR(E26*$D26/Settings!$Q$6,"-")</f>
        <v>0</v>
      </c>
      <c r="G26" s="193">
        <f>IF(OR($E26=0,'Input data - water'!$C$8=""),$D26/Settings!$Q$6*1000,F26/$F$33*'Input data - water'!$C$8/$E26*1000)</f>
        <v>2.1900000000000001E-3</v>
      </c>
      <c r="H26" s="194">
        <f t="shared" si="0"/>
        <v>0</v>
      </c>
      <c r="I26" s="154"/>
    </row>
    <row r="27" spans="2:9" ht="15.6" customHeight="1">
      <c r="B27" s="66" t="s">
        <v>338</v>
      </c>
      <c r="C27" s="66" t="s">
        <v>785</v>
      </c>
      <c r="D27" s="66">
        <v>24637.5</v>
      </c>
      <c r="E27" s="66">
        <f>IFERROR(VLOOKUP(B27,'Calculations - livestock '!$A$5:$B$17,2,FALSE)*INDEX('InputCritical-yearless'!$C$12:$N$13,MATCH(C27,'InputCritical-yearless'!$B$12:$B$13,0),MATCH(LEFT(B27,3),'InputCritical-yearless'!$C$11:$N$11,0)),0)</f>
        <v>0</v>
      </c>
      <c r="F27" s="192">
        <f>IFERROR(E27*$D27/Settings!$Q$6,"-")</f>
        <v>0</v>
      </c>
      <c r="G27" s="193">
        <f>IF(OR($E27=0,'Input data - water'!$C$8=""),$D27/Settings!$Q$6*1000,F27/$F$33*'Input data - water'!$C$8/$E27*1000)</f>
        <v>2.46375E-2</v>
      </c>
      <c r="H27" s="194">
        <f t="shared" si="0"/>
        <v>0</v>
      </c>
      <c r="I27" s="154"/>
    </row>
    <row r="28" spans="2:9" ht="15.6" customHeight="1">
      <c r="B28" s="66" t="s">
        <v>341</v>
      </c>
      <c r="C28" s="66" t="s">
        <v>785</v>
      </c>
      <c r="D28" s="66">
        <v>2737.5</v>
      </c>
      <c r="E28" s="66">
        <f>IFERROR(VLOOKUP(B28,'Calculations - livestock '!$A$5:$B$17,2,FALSE)*INDEX('InputCritical-yearless'!$C$12:$N$13,MATCH(C28,'InputCritical-yearless'!$B$12:$B$13,0),MATCH(LEFT(B28,3),'InputCritical-yearless'!$C$11:$N$11,0)),0)</f>
        <v>170420</v>
      </c>
      <c r="F28" s="192">
        <f>IFERROR(E28*$D28/Settings!$Q$6,"-")</f>
        <v>0.46652474999999999</v>
      </c>
      <c r="G28" s="193">
        <f>IF(OR($E28=0,'Input data - water'!$C$8=""),$D28/Settings!$Q$6*1000,F28/$F$33*'Input data - water'!$C$8/$E28*1000)</f>
        <v>1.5964003895074768E-3</v>
      </c>
      <c r="H28" s="194">
        <f t="shared" si="0"/>
        <v>0.2720585543798642</v>
      </c>
      <c r="I28" s="154"/>
    </row>
    <row r="29" spans="2:9" ht="15.6" customHeight="1">
      <c r="B29" s="66" t="s">
        <v>351</v>
      </c>
      <c r="C29" s="66" t="s">
        <v>785</v>
      </c>
      <c r="D29" s="66">
        <v>13140</v>
      </c>
      <c r="E29" s="66">
        <f>IFERROR(VLOOKUP(B29,'Calculations - livestock '!$A$5:$B$17,2,FALSE)*INDEX('InputCritical-yearless'!$C$12:$N$13,MATCH(C29,'InputCritical-yearless'!$B$12:$B$13,0),MATCH(LEFT(B29,3),'InputCritical-yearless'!$C$11:$N$11,0)),0)</f>
        <v>70813.5</v>
      </c>
      <c r="F29" s="192">
        <f>IFERROR(E29*$D29/Settings!$Q$6,"-")</f>
        <v>0.93048938999999997</v>
      </c>
      <c r="G29" s="193">
        <f>IF(OR($E29=0,'Input data - water'!$C$8=""),$D29/Settings!$Q$6*1000,F29/$F$33*'Input data - water'!$C$8/$E29*1000)</f>
        <v>7.6627218696358884E-3</v>
      </c>
      <c r="H29" s="194">
        <f t="shared" si="0"/>
        <v>0.54262415511546103</v>
      </c>
      <c r="I29" s="154"/>
    </row>
    <row r="30" spans="2:9" ht="15.6" customHeight="1">
      <c r="B30" s="66" t="s">
        <v>357</v>
      </c>
      <c r="C30" s="66" t="s">
        <v>785</v>
      </c>
      <c r="D30" s="66">
        <v>4927.5</v>
      </c>
      <c r="E30" s="66">
        <f>IFERROR(VLOOKUP(B30,'Calculations - livestock '!$A$5:$B$17,2,FALSE)*INDEX('InputCritical-yearless'!$C$12:$N$13,MATCH(C30,'InputCritical-yearless'!$B$12:$B$13,0),MATCH(LEFT(B30,3),'InputCritical-yearless'!$C$11:$N$11,0)),0)</f>
        <v>637321.5</v>
      </c>
      <c r="F30" s="192">
        <f>IFERROR(E30*$D30/Settings!$Q$6,"-")</f>
        <v>3.1404016912500001</v>
      </c>
      <c r="G30" s="193">
        <f>IF(OR($E30=0,'Input data - water'!$C$8=""),$D30/Settings!$Q$6*1000,F30/$F$33*'Input data - water'!$C$8/$E30*1000)</f>
        <v>2.8735207011134586E-3</v>
      </c>
      <c r="H30" s="194">
        <f t="shared" si="0"/>
        <v>1.8313565235146811</v>
      </c>
      <c r="I30" s="154"/>
    </row>
    <row r="31" spans="2:9" ht="15.6" customHeight="1">
      <c r="B31" s="66" t="s">
        <v>365</v>
      </c>
      <c r="C31" s="66" t="s">
        <v>785</v>
      </c>
      <c r="D31" s="66">
        <v>124.8984375</v>
      </c>
      <c r="E31" s="66">
        <f>IFERROR(VLOOKUP(B31,'Calculations - livestock '!$A$5:$B$17,2,FALSE)*INDEX('InputCritical-yearless'!$C$12:$N$13,MATCH(C31,'InputCritical-yearless'!$B$12:$B$13,0),MATCH(LEFT(B31,3),'InputCritical-yearless'!$C$11:$N$11,0)),0)</f>
        <v>11582689.5</v>
      </c>
      <c r="F31" s="192">
        <f>IFERROR(E31*$D31/Settings!$Q$6,"-")</f>
        <v>1.4466598205976562</v>
      </c>
      <c r="G31" s="193">
        <f>IF(OR($E31=0,'Input data - water'!$C$8=""),$D31/Settings!$Q$6*1000,F31/$F$33*'Input data - water'!$C$8/$E31*1000)</f>
        <v>7.2835767771278631E-5</v>
      </c>
      <c r="H31" s="194">
        <f t="shared" si="0"/>
        <v>0.84363408258882733</v>
      </c>
      <c r="I31" s="154"/>
    </row>
    <row r="32" spans="2:9">
      <c r="F32" s="192"/>
      <c r="G32" s="192"/>
    </row>
    <row r="33" spans="2:12" ht="15.6" customHeight="1">
      <c r="B33" s="69" t="s">
        <v>811</v>
      </c>
      <c r="F33" s="196">
        <f>SUM(F6:F31)</f>
        <v>48.014270419746097</v>
      </c>
      <c r="G33" s="197"/>
      <c r="H33" s="198">
        <f>SUM(H6:H31)</f>
        <v>28</v>
      </c>
      <c r="I33" s="199"/>
    </row>
    <row r="35" spans="2:12" s="181" customFormat="1"/>
    <row r="37" spans="2:12" ht="46.9" customHeight="1">
      <c r="C37" s="131" t="s">
        <v>960</v>
      </c>
      <c r="D37" s="131" t="str">
        <f ca="1">"Irrigation share
"&amp;OFFSET('Irrigation shares'!$C$211,0,MATCH(Country,'Irrigation shares'!$D$212:$FQ$212,0))</f>
        <v>Irrigation share
2007</v>
      </c>
      <c r="E37" s="131" t="str">
        <f ca="1">"Irrigated area
"&amp;OFFSET('Irrigation shares'!$C$211,0,MATCH(Country,'Irrigation shares'!$D$212:$FQ$212,0))</f>
        <v>Irrigated area
2007</v>
      </c>
      <c r="F37" s="131" t="s">
        <v>961</v>
      </c>
      <c r="G37" s="131" t="s">
        <v>962</v>
      </c>
      <c r="I37" s="131"/>
      <c r="K37" s="131"/>
    </row>
    <row r="38" spans="2:12" ht="15.6" customHeight="1">
      <c r="C38" s="200" t="s">
        <v>810</v>
      </c>
      <c r="D38" s="200" t="s">
        <v>963</v>
      </c>
      <c r="E38" s="200" t="s">
        <v>810</v>
      </c>
      <c r="F38" s="200" t="s">
        <v>751</v>
      </c>
      <c r="G38" s="200" t="s">
        <v>964</v>
      </c>
      <c r="I38" s="200"/>
      <c r="K38" s="200"/>
      <c r="L38" s="200"/>
    </row>
    <row r="39" spans="2:12" ht="15.6" customHeight="1">
      <c r="B39" s="66" t="s">
        <v>302</v>
      </c>
      <c r="C39" s="22">
        <f>SUMIF('Calc - Crops'!$K:$K,B39,'Calc - Crops'!$M:$M)</f>
        <v>953470</v>
      </c>
      <c r="D39" s="201">
        <f ca="1">SUMIFS(OFFSET('Irrigation shares'!$C:$C,0,MATCH(Country,'Irrigation shares'!$D$212:$FQ$212,0)),'Irrigation shares'!$C:$C,$B39)</f>
        <v>0</v>
      </c>
      <c r="E39" s="202">
        <f ca="1">OFFSET('Irrigation shares'!$C$209,0,MATCH(Country,'Irrigation shares'!$D$212:$FQ$212,0))*D39*1000</f>
        <v>0</v>
      </c>
      <c r="F39" s="203">
        <f ca="1">D39*'Input data - water'!$C$7</f>
        <v>0</v>
      </c>
      <c r="G39" s="192">
        <f ca="1">IF(C39=0,"",IF(E39=0,0.0001,F39/C39*1000))</f>
        <v>1E-4</v>
      </c>
      <c r="H39" s="66">
        <f>MATCH(Country,'Irrigation shares'!$D$212:$FQ$212,0)</f>
        <v>146</v>
      </c>
      <c r="J39" s="154"/>
      <c r="K39" s="153"/>
    </row>
    <row r="40" spans="2:12" ht="15.6" customHeight="1">
      <c r="B40" s="66" t="s">
        <v>372</v>
      </c>
      <c r="C40" s="22">
        <f>SUMIF('Calc - Crops'!$K:$K,B40,'Calc - Crops'!$M:$M)</f>
        <v>0</v>
      </c>
      <c r="D40" s="201">
        <f ca="1">SUMIFS(OFFSET('Irrigation shares'!$C:$C,0,MATCH(Country,'Irrigation shares'!$D$212:$FQ$212,0)),'Irrigation shares'!$C:$C,$B40)</f>
        <v>0</v>
      </c>
      <c r="E40" s="154">
        <f ca="1">OFFSET('Irrigation shares'!$C$209,0,MATCH(Country,'Irrigation shares'!$D$212:$FQ$212,0))*D40*1000</f>
        <v>0</v>
      </c>
      <c r="F40" s="203">
        <f ca="1">D40*'Input data - water'!$C$7</f>
        <v>0</v>
      </c>
      <c r="G40" s="192" t="str">
        <f t="shared" ref="G40:G48" si="1">IF(C40=0,"",IF(E40=0,0.0001,F40/C40*1000))</f>
        <v/>
      </c>
      <c r="J40" s="154"/>
      <c r="K40" s="153"/>
    </row>
    <row r="41" spans="2:12" ht="15.6" customHeight="1">
      <c r="B41" s="66" t="s">
        <v>349</v>
      </c>
      <c r="C41" s="22">
        <f>SUMIF('Calc - Crops'!$K:$K,B41,'Calc - Crops'!$M:$M)</f>
        <v>58080</v>
      </c>
      <c r="D41" s="201">
        <f ca="1">SUMIFS(OFFSET('Irrigation shares'!$C:$C,0,MATCH(Country,'Irrigation shares'!$D$212:$FQ$212,0)),'Irrigation shares'!$C:$C,$B41)</f>
        <v>3.8887579542776329E-2</v>
      </c>
      <c r="E41" s="154">
        <f ca="1">OFFSET('Irrigation shares'!$C$209,0,MATCH(Country,'Irrigation shares'!$D$212:$FQ$212,0))*D41*1000</f>
        <v>2107.706811218477</v>
      </c>
      <c r="F41" s="203">
        <f ca="1">D41*'Input data - water'!$C$7</f>
        <v>2.8776808861654484</v>
      </c>
      <c r="G41" s="192">
        <f t="shared" ca="1" si="1"/>
        <v>4.9546847213592426E-2</v>
      </c>
      <c r="J41" s="154"/>
      <c r="K41" s="153"/>
    </row>
    <row r="42" spans="2:12" ht="15.6" customHeight="1">
      <c r="B42" s="66" t="s">
        <v>332</v>
      </c>
      <c r="C42" s="22">
        <f>SUMIF('Calc - Crops'!$K:$K,B42,'Calc - Crops'!$M:$M)</f>
        <v>127380</v>
      </c>
      <c r="D42" s="201">
        <f ca="1">SUMIFS(OFFSET('Irrigation shares'!$C:$C,0,MATCH(Country,'Irrigation shares'!$D$212:$FQ$212,0)),'Irrigation shares'!$C:$C,$B42)</f>
        <v>0.1084138581192552</v>
      </c>
      <c r="E42" s="154">
        <f ca="1">OFFSET('Irrigation shares'!$C$209,0,MATCH(Country,'Irrigation shares'!$D$212:$FQ$212,0))*D42*1000</f>
        <v>5876.0311100636318</v>
      </c>
      <c r="F42" s="203">
        <f ca="1">D42*'Input data - water'!$C$7</f>
        <v>8.0226255008248852</v>
      </c>
      <c r="G42" s="192">
        <f t="shared" ca="1" si="1"/>
        <v>6.2981829964082942E-2</v>
      </c>
      <c r="J42" s="154"/>
      <c r="K42" s="153"/>
    </row>
    <row r="43" spans="2:12" ht="15.6" customHeight="1">
      <c r="B43" s="66" t="s">
        <v>400</v>
      </c>
      <c r="C43" s="22">
        <f>SUMIF('Calc - Crops'!$K:$K,B43,'Calc - Crops'!$M:$M)</f>
        <v>0</v>
      </c>
      <c r="D43" s="201">
        <f ca="1">SUMIFS(OFFSET('Irrigation shares'!$C:$C,0,MATCH(Country,'Irrigation shares'!$D$212:$FQ$212,0)),'Irrigation shares'!$C:$C,$B43)</f>
        <v>0</v>
      </c>
      <c r="E43" s="154">
        <f ca="1">OFFSET('Irrigation shares'!$C$209,0,MATCH(Country,'Irrigation shares'!$D$212:$FQ$212,0))*D43*1000</f>
        <v>0</v>
      </c>
      <c r="F43" s="203">
        <f ca="1">D43*'Input data - water'!$C$7</f>
        <v>0</v>
      </c>
      <c r="G43" s="192" t="str">
        <f t="shared" si="1"/>
        <v/>
      </c>
      <c r="J43" s="154"/>
      <c r="K43" s="153"/>
    </row>
    <row r="44" spans="2:12" ht="15.6" customHeight="1">
      <c r="B44" s="66" t="s">
        <v>384</v>
      </c>
      <c r="C44" s="22">
        <f>SUMIF('Calc - Crops'!$K:$K,B44,'Calc - Crops'!$M:$M)</f>
        <v>3220</v>
      </c>
      <c r="D44" s="201">
        <f ca="1">SUMIFS(OFFSET('Irrigation shares'!$C:$C,0,MATCH(Country,'Irrigation shares'!$D$212:$FQ$212,0)),'Irrigation shares'!$C:$C,$B44)</f>
        <v>3.6530756540183833E-2</v>
      </c>
      <c r="E44" s="154">
        <f ca="1">OFFSET('Irrigation shares'!$C$209,0,MATCH(Country,'Irrigation shares'!$D$212:$FQ$212,0))*D44*1000</f>
        <v>1979.9670044779639</v>
      </c>
      <c r="F44" s="203">
        <f ca="1">D44*'Input data - water'!$C$7</f>
        <v>2.7032759839736036</v>
      </c>
      <c r="G44" s="192">
        <f t="shared" ca="1" si="1"/>
        <v>0.83952670309739241</v>
      </c>
      <c r="J44" s="154"/>
      <c r="K44" s="153"/>
    </row>
    <row r="45" spans="2:12" ht="15.6" customHeight="1">
      <c r="B45" s="66" t="s">
        <v>304</v>
      </c>
      <c r="C45" s="22">
        <f>SUMIF('Calc - Crops'!$K:$K,B45,'Calc - Crops'!$M:$M)</f>
        <v>2290</v>
      </c>
      <c r="D45" s="201">
        <f ca="1">SUMIFS(OFFSET('Irrigation shares'!$C:$C,0,MATCH(Country,'Irrigation shares'!$D$212:$FQ$212,0)),'Irrigation shares'!$C:$C,$B45)</f>
        <v>0</v>
      </c>
      <c r="E45" s="154">
        <f ca="1">OFFSET('Irrigation shares'!$C$209,0,MATCH(Country,'Irrigation shares'!$D$212:$FQ$212,0))*D45*1000</f>
        <v>0</v>
      </c>
      <c r="F45" s="203">
        <f ca="1">D45*'Input data - water'!$C$7</f>
        <v>0</v>
      </c>
      <c r="G45" s="192">
        <f t="shared" ca="1" si="1"/>
        <v>1E-4</v>
      </c>
      <c r="J45" s="154"/>
      <c r="K45" s="153"/>
    </row>
    <row r="46" spans="2:12" ht="15.6" customHeight="1">
      <c r="B46" s="66" t="s">
        <v>360</v>
      </c>
      <c r="C46" s="22">
        <f>SUMIF('Calc - Crops'!$K:$K,B46,'Calc - Crops'!$M:$M)</f>
        <v>54410</v>
      </c>
      <c r="D46" s="201">
        <f ca="1">SUMIFS(OFFSET('Irrigation shares'!$C:$C,0,MATCH(Country,'Irrigation shares'!$D$212:$FQ$212,0)),'Irrigation shares'!$C:$C,$B46)</f>
        <v>0.24204572236625022</v>
      </c>
      <c r="E46" s="154">
        <f ca="1">OFFSET('Irrigation shares'!$C$209,0,MATCH(Country,'Irrigation shares'!$D$212:$FQ$212,0))*D46*1000</f>
        <v>13118.878152250762</v>
      </c>
      <c r="F46" s="203">
        <f ca="1">D46*'Input data - water'!$C$7</f>
        <v>17.911383455102516</v>
      </c>
      <c r="G46" s="192">
        <f t="shared" ca="1" si="1"/>
        <v>0.32919285894325523</v>
      </c>
      <c r="J46" s="154"/>
      <c r="K46" s="153"/>
    </row>
    <row r="47" spans="2:12" ht="15.6" customHeight="1">
      <c r="B47" s="66" t="s">
        <v>396</v>
      </c>
      <c r="C47" s="22">
        <f>SUMIF('Calc - Crops'!$K:$K,B47,'Calc - Crops'!$M:$M)</f>
        <v>4840</v>
      </c>
      <c r="D47" s="201">
        <f ca="1">SUMIFS(OFFSET('Irrigation shares'!$C:$C,0,MATCH(Country,'Irrigation shares'!$D$212:$FQ$212,0)),'Irrigation shares'!$C:$C,$B47)</f>
        <v>0</v>
      </c>
      <c r="E47" s="154">
        <f ca="1">OFFSET('Irrigation shares'!$C$209,0,MATCH(Country,'Irrigation shares'!$D$212:$FQ$212,0))*D47*1000</f>
        <v>0</v>
      </c>
      <c r="F47" s="203">
        <f ca="1">D47*'Input data - water'!$C$7</f>
        <v>0</v>
      </c>
      <c r="G47" s="192">
        <f t="shared" ca="1" si="1"/>
        <v>1E-4</v>
      </c>
      <c r="J47" s="154"/>
      <c r="K47" s="153"/>
    </row>
    <row r="48" spans="2:12">
      <c r="B48" s="66" t="s">
        <v>419</v>
      </c>
      <c r="C48" s="154">
        <f>'Calc - land area'!G8</f>
        <v>1513</v>
      </c>
      <c r="D48" s="201">
        <f ca="1">SUMIFS(OFFSET('Irrigation shares'!$C:$C,0,MATCH(Country,'Irrigation shares'!$D$212:$FQ$212,0)),'Irrigation shares'!$C:$C,$B48)</f>
        <v>0.57412208343153426</v>
      </c>
      <c r="E48" s="154">
        <f ca="1">OFFSET('Irrigation shares'!$C$209,0,MATCH(Country,'Irrigation shares'!$D$212:$FQ$212,0))*D48*1000</f>
        <v>31117.416921989159</v>
      </c>
      <c r="F48" s="203">
        <f ca="1">D48*'Input data - water'!$C$7</f>
        <v>42.485034173933535</v>
      </c>
      <c r="G48" s="192">
        <f t="shared" ca="1" si="1"/>
        <v>28.079996149328178</v>
      </c>
      <c r="K48" s="153"/>
    </row>
    <row r="49" spans="2:11" ht="15.6" customHeight="1">
      <c r="D49" s="199"/>
      <c r="K49" s="199"/>
    </row>
    <row r="50" spans="2:11" ht="15.6" customHeight="1">
      <c r="B50" s="69" t="s">
        <v>811</v>
      </c>
      <c r="C50" s="199">
        <f>SUM(C39:C48)</f>
        <v>1205203</v>
      </c>
      <c r="D50" s="204">
        <f ca="1">SUM(D39:D48)</f>
        <v>0.99999999999999978</v>
      </c>
      <c r="E50" s="205">
        <f ca="1">SUM(E39:E48)</f>
        <v>54199.999999999993</v>
      </c>
      <c r="F50" s="206">
        <f ca="1">SUM(F39:F48)</f>
        <v>73.999999999999986</v>
      </c>
      <c r="K50" s="204"/>
    </row>
    <row r="51" spans="2:11">
      <c r="C51" s="154"/>
    </row>
  </sheetData>
  <pageMargins left="0.7" right="0.7" top="0.75" bottom="0.75" header="0.3" footer="0.3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theme="5"/>
  </sheetPr>
  <dimension ref="B1:U46"/>
  <sheetViews>
    <sheetView zoomScale="90" workbookViewId="0">
      <selection activeCell="A3" sqref="A1:XFD1048576"/>
    </sheetView>
  </sheetViews>
  <sheetFormatPr defaultRowHeight="15.75"/>
  <cols>
    <col min="1" max="1" width="3.77734375" style="66" customWidth="1"/>
    <col min="2" max="2" width="52.44140625" style="66" bestFit="1" customWidth="1"/>
    <col min="3" max="3" width="8.88671875" style="66"/>
    <col min="4" max="4" width="10" style="66" bestFit="1" customWidth="1"/>
    <col min="5" max="6" width="16" style="66" customWidth="1"/>
    <col min="7" max="8" width="12.109375" style="66" customWidth="1"/>
    <col min="9" max="9" width="3.77734375" style="66" customWidth="1"/>
    <col min="10" max="10" width="3.77734375" style="181" customWidth="1"/>
    <col min="11" max="11" width="3.77734375" style="66" customWidth="1"/>
    <col min="12" max="12" width="5.33203125" style="66" bestFit="1" customWidth="1"/>
    <col min="13" max="13" width="16.6640625" style="66" customWidth="1"/>
    <col min="14" max="14" width="16.109375" style="66" customWidth="1"/>
    <col min="15" max="15" width="8.88671875" style="66"/>
    <col min="16" max="16" width="11.44140625" style="66" bestFit="1" customWidth="1"/>
    <col min="17" max="17" width="3.77734375" style="66" customWidth="1"/>
    <col min="18" max="18" width="3.77734375" style="181" customWidth="1"/>
    <col min="19" max="19" width="3.77734375" style="66" customWidth="1"/>
    <col min="20" max="20" width="23" style="66" bestFit="1" customWidth="1"/>
    <col min="21" max="21" width="14.77734375" style="66" customWidth="1"/>
    <col min="22" max="22" width="19.21875" style="66" customWidth="1"/>
    <col min="23" max="23" width="9.109375" style="66" bestFit="1" customWidth="1"/>
    <col min="24" max="24" width="13" style="66" bestFit="1" customWidth="1"/>
    <col min="25" max="16384" width="8.88671875" style="66"/>
  </cols>
  <sheetData>
    <row r="1" spans="2:21" s="105" customFormat="1" ht="40.5" customHeight="1">
      <c r="B1" s="106" t="str">
        <f>"Biomass potentials from forests in "&amp;Country</f>
        <v>Biomass potentials from forests in Sweden</v>
      </c>
      <c r="D1" s="106"/>
      <c r="R1" s="181"/>
      <c r="T1" s="105" t="s">
        <v>812</v>
      </c>
    </row>
    <row r="3" spans="2:21" ht="31.15" customHeight="1">
      <c r="B3" s="131" t="s">
        <v>813</v>
      </c>
      <c r="C3" s="131" t="s">
        <v>696</v>
      </c>
      <c r="D3" s="131" t="s">
        <v>814</v>
      </c>
      <c r="E3" s="131" t="s">
        <v>1665</v>
      </c>
      <c r="F3" s="131" t="s">
        <v>1666</v>
      </c>
      <c r="G3" s="131" t="s">
        <v>816</v>
      </c>
      <c r="H3" s="131" t="s">
        <v>817</v>
      </c>
      <c r="M3" s="131" t="s">
        <v>815</v>
      </c>
      <c r="N3" s="131" t="s">
        <v>815</v>
      </c>
      <c r="O3" s="131" t="s">
        <v>818</v>
      </c>
      <c r="P3" s="167" t="s">
        <v>819</v>
      </c>
      <c r="U3" s="69" t="s">
        <v>827</v>
      </c>
    </row>
    <row r="4" spans="2:21" ht="15.6" customHeight="1">
      <c r="B4" s="65" t="s">
        <v>820</v>
      </c>
      <c r="C4" s="66" t="str">
        <f t="array" ref="C4">IFERROR(INDEX('Input data - forest'!$E$5:$E$200, MATCH(1, ('Input data - forest'!$C$5:$C$200=B4) * ('Input data - forest'!$D$5:$D$200=Intro!$B$16), 0)), "")</f>
        <v>m3</v>
      </c>
      <c r="D4" s="182">
        <f t="array" ref="D4">IFERROR(INDEX('Input data - forest'!$F$5:$F$200, MATCH(1, ('Input data - forest'!$C$5:$C$200=B4) * ('Input data - forest'!$D$5:$D$200=Intro!$B$16), 0)), 0)</f>
        <v>3000000</v>
      </c>
      <c r="E4" s="183"/>
      <c r="F4" s="183">
        <v>1</v>
      </c>
      <c r="G4" s="183">
        <v>1</v>
      </c>
      <c r="H4" s="184">
        <f>D4*'Calc - forest biomass'!U4*Settings!$Q$8</f>
        <v>27750</v>
      </c>
      <c r="M4" s="67" t="s">
        <v>821</v>
      </c>
      <c r="N4" s="67" t="s">
        <v>753</v>
      </c>
      <c r="O4" s="67" t="s">
        <v>761</v>
      </c>
      <c r="P4" s="67" t="s">
        <v>822</v>
      </c>
      <c r="T4" s="66" t="s">
        <v>846</v>
      </c>
      <c r="U4" s="185">
        <f>AVERAGE(DefaultAFOLU!E157,DefaultAFOLU!E159)</f>
        <v>9.25</v>
      </c>
    </row>
    <row r="5" spans="2:21" ht="15.6" customHeight="1">
      <c r="B5" s="65" t="s">
        <v>823</v>
      </c>
      <c r="C5" s="66" t="str">
        <f t="array" ref="C5">IFERROR(INDEX('Input data - forest'!$E$5:$E$200, MATCH(1, ('Input data - forest'!$C$5:$C$200=B5) * ('Input data - forest'!$D$5:$D$200=Intro!$B$16), 0)), "")</f>
        <v>m3</v>
      </c>
      <c r="D5" s="182">
        <f t="array" ref="D5">IFERROR(INDEX('Input data - forest'!$F$5:$F$200, MATCH(1, ('Input data - forest'!$C$5:$C$200=B5) * ('Input data - forest'!$D$5:$D$200=Intro!$B$16), 0)), 0)</f>
        <v>3000000</v>
      </c>
      <c r="E5" s="183"/>
      <c r="F5" s="183">
        <v>1</v>
      </c>
      <c r="G5" s="183">
        <v>1</v>
      </c>
      <c r="H5" s="184">
        <f>D5*'Calc - forest biomass'!U5*Settings!$Q$8</f>
        <v>34949.999999999993</v>
      </c>
      <c r="L5" s="66" t="s">
        <v>1596</v>
      </c>
      <c r="M5" s="186">
        <f>SUMIFS(D:D,E:E,1)</f>
        <v>11700000</v>
      </c>
      <c r="N5" s="133">
        <f>SUMIFS(H:H,E:E,1)</f>
        <v>122264.99999999999</v>
      </c>
      <c r="O5" s="186">
        <f>'Calc - land area'!$C$21</f>
        <v>27980</v>
      </c>
      <c r="P5" s="187">
        <f>SUM(N5:N6)/O5</f>
        <v>8.741995679056469</v>
      </c>
      <c r="T5" s="66" t="s">
        <v>848</v>
      </c>
      <c r="U5" s="185">
        <f>AVERAGE(DefaultAFOLU!E156,DefaultAFOLU!E158)</f>
        <v>11.649999999999999</v>
      </c>
    </row>
    <row r="6" spans="2:21">
      <c r="B6" s="65" t="s">
        <v>828</v>
      </c>
      <c r="C6" s="66" t="str">
        <f t="array" ref="C6">IFERROR(INDEX('Input data - forest'!$E$5:$E$200, MATCH(1, ('Input data - forest'!$C$5:$C$200=B6) * ('Input data - forest'!$D$5:$D$200=Intro!$B$16), 0)), "")</f>
        <v>m3</v>
      </c>
      <c r="D6" s="182">
        <f t="array" ref="D6">IFERROR(INDEX('Input data - forest'!$F$5:$F$200, MATCH(1, ('Input data - forest'!$C$5:$C$200=B6) * ('Input data - forest'!$D$5:$D$200=Intro!$B$16), 0)), 0)</f>
        <v>38100000</v>
      </c>
      <c r="E6" s="123"/>
      <c r="F6" s="123"/>
      <c r="G6" s="183">
        <v>1</v>
      </c>
      <c r="H6" s="123"/>
      <c r="L6" s="66" t="s">
        <v>1055</v>
      </c>
      <c r="M6" s="186">
        <f>SUMIFS(D:D,F:F,1)</f>
        <v>11706798</v>
      </c>
      <c r="N6" s="133">
        <f>SUMIFS(H:H,F:F,1)</f>
        <v>122336.03909999999</v>
      </c>
      <c r="O6" s="186"/>
      <c r="P6" s="188"/>
      <c r="T6" s="66" t="s">
        <v>850</v>
      </c>
      <c r="U6" s="185">
        <f>(U4*'Calc - forest biomass'!D4+U5*'Calc - forest biomass'!D5)/SUM('Calc - forest biomass'!$D$4:$D$5)</f>
        <v>10.45</v>
      </c>
    </row>
    <row r="7" spans="2:21">
      <c r="B7" s="65" t="s">
        <v>830</v>
      </c>
      <c r="C7" s="66" t="str">
        <f t="array" ref="C7">IFERROR(INDEX('Input data - forest'!$E$5:$E$200, MATCH(1, ('Input data - forest'!$C$5:$C$200=B7) * ('Input data - forest'!$D$5:$D$200=Intro!$B$16), 0)), "")</f>
        <v>m3</v>
      </c>
      <c r="D7" s="182">
        <f t="array" ref="D7">IFERROR(INDEX('Input data - forest'!$F$5:$F$200, MATCH(1, ('Input data - forest'!$C$5:$C$200=B7) * ('Input data - forest'!$D$5:$D$200=Intro!$B$16), 0)), 0)</f>
        <v>200000</v>
      </c>
      <c r="E7" s="123"/>
      <c r="F7" s="123"/>
      <c r="G7" s="183">
        <v>1</v>
      </c>
      <c r="H7" s="123"/>
    </row>
    <row r="8" spans="2:21">
      <c r="B8" s="65" t="s">
        <v>832</v>
      </c>
      <c r="C8" s="66" t="str">
        <f t="array" ref="C8">IFERROR(INDEX('Input data - forest'!$E$5:$E$200, MATCH(1, ('Input data - forest'!$C$5:$C$200=B8) * ('Input data - forest'!$D$5:$D$200=Intro!$B$16), 0)), "")</f>
        <v>m3</v>
      </c>
      <c r="D8" s="182">
        <f t="array" ref="D8">IFERROR(INDEX('Input data - forest'!$F$5:$F$200, MATCH(1, ('Input data - forest'!$C$5:$C$200=B8) * ('Input data - forest'!$D$5:$D$200=Intro!$B$16), 0)), 0)</f>
        <v>150000</v>
      </c>
      <c r="E8" s="123"/>
      <c r="F8" s="123"/>
      <c r="G8" s="183">
        <v>1</v>
      </c>
      <c r="H8" s="123"/>
    </row>
    <row r="9" spans="2:21">
      <c r="B9" s="65" t="s">
        <v>834</v>
      </c>
      <c r="C9" s="66" t="str">
        <f t="array" ref="C9">IFERROR(INDEX('Input data - forest'!$E$5:$E$200, MATCH(1, ('Input data - forest'!$C$5:$C$200=B9) * ('Input data - forest'!$D$5:$D$200=Intro!$B$16), 0)), "")</f>
        <v>m3</v>
      </c>
      <c r="D9" s="182">
        <f t="array" ref="D9">IFERROR(INDEX('Input data - forest'!$F$5:$F$200, MATCH(1, ('Input data - forest'!$C$5:$C$200=B9) * ('Input data - forest'!$D$5:$D$200=Intro!$B$16), 0)), 0)</f>
        <v>150000</v>
      </c>
      <c r="E9" s="123"/>
      <c r="F9" s="123"/>
      <c r="G9" s="183">
        <v>1</v>
      </c>
      <c r="H9" s="123"/>
    </row>
    <row r="10" spans="2:21">
      <c r="B10" s="65" t="s">
        <v>836</v>
      </c>
      <c r="C10" s="66" t="str">
        <f t="array" ref="C10">IFERROR(INDEX('Input data - forest'!$E$5:$E$200, MATCH(1, ('Input data - forest'!$C$5:$C$200=B10) * ('Input data - forest'!$D$5:$D$200=Intro!$B$16), 0)), "")</f>
        <v>t</v>
      </c>
      <c r="D10" s="182">
        <f t="array" ref="D10">IFERROR(INDEX('Input data - forest'!$F$5:$F$200, MATCH(1, ('Input data - forest'!$C$5:$C$200=B10) * ('Input data - forest'!$D$5:$D$200=Intro!$B$16), 0)), 0)</f>
        <v>2000</v>
      </c>
      <c r="E10" s="123"/>
      <c r="F10" s="123"/>
      <c r="G10" s="123"/>
      <c r="H10" s="123"/>
    </row>
    <row r="11" spans="2:21" ht="15.6" customHeight="1">
      <c r="B11" s="65" t="s">
        <v>837</v>
      </c>
      <c r="C11" s="66" t="str">
        <f t="array" ref="C11">IFERROR(INDEX('Input data - forest'!$E$5:$E$200, MATCH(1, ('Input data - forest'!$C$5:$C$200=B11) * ('Input data - forest'!$D$5:$D$200=Intro!$B$16), 0)), "")</f>
        <v>m3</v>
      </c>
      <c r="D11" s="182">
        <f t="array" ref="D11">IFERROR(INDEX('Input data - forest'!$F$5:$F$200, MATCH(1, ('Input data - forest'!$C$5:$C$200=B11) * ('Input data - forest'!$D$5:$D$200=Intro!$B$16), 0)), 0)</f>
        <v>18900000</v>
      </c>
      <c r="E11" s="123"/>
      <c r="F11" s="123"/>
      <c r="G11" s="183">
        <v>1</v>
      </c>
      <c r="H11" s="123"/>
      <c r="N11" s="189"/>
    </row>
    <row r="12" spans="2:21" ht="15.6" customHeight="1">
      <c r="B12" s="65" t="s">
        <v>840</v>
      </c>
      <c r="C12" s="66" t="str">
        <f t="array" ref="C12">IFERROR(INDEX('Input data - forest'!$E$5:$E$200, MATCH(1, ('Input data - forest'!$C$5:$C$200=B12) * ('Input data - forest'!$D$5:$D$200=Intro!$B$16), 0)), "")</f>
        <v/>
      </c>
      <c r="D12" s="182">
        <f t="array" ref="D12">IFERROR(INDEX('Input data - forest'!$F$5:$F$200, MATCH(1, ('Input data - forest'!$C$5:$C$200=B12) * ('Input data - forest'!$D$5:$D$200=Intro!$B$16), 0)), 0)</f>
        <v>0</v>
      </c>
      <c r="E12" s="123"/>
      <c r="F12" s="123"/>
      <c r="G12" s="183">
        <v>1</v>
      </c>
      <c r="H12" s="123"/>
    </row>
    <row r="13" spans="2:21">
      <c r="B13" s="65" t="s">
        <v>843</v>
      </c>
      <c r="C13" s="66" t="str">
        <f t="array" ref="C13">IFERROR(INDEX('Input data - forest'!$E$5:$E$200, MATCH(1, ('Input data - forest'!$C$5:$C$200=B13) * ('Input data - forest'!$D$5:$D$200=Intro!$B$16), 0)), "")</f>
        <v>m3</v>
      </c>
      <c r="D13" s="182">
        <f t="array" ref="D13">IFERROR(INDEX('Input data - forest'!$F$5:$F$200, MATCH(1, ('Input data - forest'!$C$5:$C$200=B13) * ('Input data - forest'!$D$5:$D$200=Intro!$B$16), 0)), 0)</f>
        <v>60000</v>
      </c>
      <c r="E13" s="123"/>
      <c r="F13" s="123"/>
      <c r="G13" s="183">
        <v>1</v>
      </c>
      <c r="H13" s="123"/>
    </row>
    <row r="14" spans="2:21" ht="15.6" customHeight="1">
      <c r="B14" s="65" t="s">
        <v>844</v>
      </c>
      <c r="C14" s="66" t="str">
        <f t="array" ref="C14">IFERROR(INDEX('Input data - forest'!$E$5:$E$200, MATCH(1, ('Input data - forest'!$C$5:$C$200=B14) * ('Input data - forest'!$D$5:$D$200=Intro!$B$16), 0)), "")</f>
        <v/>
      </c>
      <c r="D14" s="182">
        <f t="array" ref="D14">IFERROR(INDEX('Input data - forest'!$F$5:$F$200, MATCH(1, ('Input data - forest'!$C$5:$C$200=B14) * ('Input data - forest'!$D$5:$D$200=Intro!$B$16), 0)), 0)</f>
        <v>0</v>
      </c>
      <c r="E14" s="123"/>
      <c r="F14" s="123"/>
      <c r="G14" s="183">
        <v>1</v>
      </c>
      <c r="H14" s="123"/>
    </row>
    <row r="15" spans="2:21">
      <c r="B15" s="65" t="s">
        <v>845</v>
      </c>
      <c r="C15" s="66" t="str">
        <f t="array" ref="C15">IFERROR(INDEX('Input data - forest'!$E$5:$E$200, MATCH(1, ('Input data - forest'!$C$5:$C$200=B15) * ('Input data - forest'!$D$5:$D$200=Intro!$B$16), 0)), "")</f>
        <v>m3</v>
      </c>
      <c r="D15" s="182">
        <f t="array" ref="D15">IFERROR(INDEX('Input data - forest'!$F$5:$F$200, MATCH(1, ('Input data - forest'!$C$5:$C$200=B15) * ('Input data - forest'!$D$5:$D$200=Intro!$B$16), 0)), 0)</f>
        <v>636000</v>
      </c>
      <c r="E15" s="123"/>
      <c r="F15" s="123"/>
      <c r="G15" s="183">
        <v>1</v>
      </c>
      <c r="H15" s="123"/>
    </row>
    <row r="16" spans="2:21">
      <c r="B16" s="65" t="s">
        <v>847</v>
      </c>
      <c r="C16" s="66" t="str">
        <f t="array" ref="C16">IFERROR(INDEX('Input data - forest'!$E$5:$E$200, MATCH(1, ('Input data - forest'!$C$5:$C$200=B16) * ('Input data - forest'!$D$5:$D$200=Intro!$B$16), 0)), "")</f>
        <v>m3</v>
      </c>
      <c r="D16" s="182">
        <f t="array" ref="D16">IFERROR(INDEX('Input data - forest'!$F$5:$F$200, MATCH(1, ('Input data - forest'!$C$5:$C$200=B16) * ('Input data - forest'!$D$5:$D$200=Intro!$B$16), 0)), 0)</f>
        <v>27800000</v>
      </c>
      <c r="E16" s="123"/>
      <c r="F16" s="123"/>
      <c r="G16" s="183">
        <v>1</v>
      </c>
      <c r="H16" s="123"/>
    </row>
    <row r="17" spans="2:21">
      <c r="B17" s="65" t="s">
        <v>849</v>
      </c>
      <c r="C17" s="66" t="str">
        <f t="array" ref="C17">IFERROR(INDEX('Input data - forest'!$E$5:$E$200, MATCH(1, ('Input data - forest'!$C$5:$C$200=B17) * ('Input data - forest'!$D$5:$D$200=Intro!$B$16), 0)), "")</f>
        <v>m3</v>
      </c>
      <c r="D17" s="182">
        <f t="array" ref="D17">IFERROR(INDEX('Input data - forest'!$F$5:$F$200, MATCH(1, ('Input data - forest'!$C$5:$C$200=B17) * ('Input data - forest'!$D$5:$D$200=Intro!$B$16), 0)), 0)</f>
        <v>4818405</v>
      </c>
      <c r="E17" s="123"/>
      <c r="F17" s="123"/>
      <c r="G17" s="183">
        <v>1</v>
      </c>
      <c r="H17" s="123"/>
    </row>
    <row r="18" spans="2:21" ht="15.6" customHeight="1">
      <c r="B18" s="65" t="s">
        <v>851</v>
      </c>
      <c r="C18" s="66" t="str">
        <f t="array" ref="C18">IFERROR(INDEX('Input data - forest'!$E$5:$E$200, MATCH(1, ('Input data - forest'!$C$5:$C$200=B18) * ('Input data - forest'!$D$5:$D$200=Intro!$B$16), 0)), "")</f>
        <v>m3</v>
      </c>
      <c r="D18" s="182">
        <f t="array" ref="D18">IFERROR(INDEX('Input data - forest'!$F$5:$F$200, MATCH(1, ('Input data - forest'!$C$5:$C$200=B18) * ('Input data - forest'!$D$5:$D$200=Intro!$B$16), 0)), 0)</f>
        <v>11700000</v>
      </c>
      <c r="E18" s="183">
        <v>1</v>
      </c>
      <c r="F18" s="183"/>
      <c r="G18" s="183">
        <v>1</v>
      </c>
      <c r="H18" s="184">
        <f>D18*'Calc - forest biomass'!$U$6*Settings!$Q$8</f>
        <v>122264.99999999999</v>
      </c>
      <c r="T18" s="67"/>
      <c r="U18" s="67"/>
    </row>
    <row r="19" spans="2:21">
      <c r="B19" s="65" t="s">
        <v>852</v>
      </c>
      <c r="C19" s="66" t="str">
        <f t="array" ref="C19">IFERROR(INDEX('Input data - forest'!$E$5:$E$200, MATCH(1, ('Input data - forest'!$C$5:$C$200=B19) * ('Input data - forest'!$D$5:$D$200=Intro!$B$16), 0)), "")</f>
        <v>m3</v>
      </c>
      <c r="D19" s="182">
        <f t="array" ref="D19">IFERROR(INDEX('Input data - forest'!$F$5:$F$200, MATCH(1, ('Input data - forest'!$C$5:$C$200=B19) * ('Input data - forest'!$D$5:$D$200=Intro!$B$16), 0)), 0)</f>
        <v>5706798</v>
      </c>
      <c r="E19" s="183"/>
      <c r="F19" s="183">
        <v>1</v>
      </c>
      <c r="G19" s="183">
        <v>1</v>
      </c>
      <c r="H19" s="184">
        <f>D19*'Calc - forest biomass'!$U$6*Settings!$Q$8</f>
        <v>59636.039099999995</v>
      </c>
    </row>
    <row r="20" spans="2:21">
      <c r="B20" s="65" t="s">
        <v>853</v>
      </c>
      <c r="C20" s="66" t="str">
        <f t="array" ref="C20">IFERROR(INDEX('Input data - forest'!$E$5:$E$200, MATCH(1, ('Input data - forest'!$C$5:$C$200=B20) * ('Input data - forest'!$D$5:$D$200=Intro!$B$16), 0)), "")</f>
        <v>t</v>
      </c>
      <c r="D20" s="182">
        <f t="array" ref="D20">IFERROR(INDEX('Input data - forest'!$F$5:$F$200, MATCH(1, ('Input data - forest'!$C$5:$C$200=B20) * ('Input data - forest'!$D$5:$D$200=Intro!$B$16), 0)), 0)</f>
        <v>943630</v>
      </c>
      <c r="E20" s="123"/>
      <c r="F20" s="123"/>
      <c r="G20" s="123"/>
      <c r="H20" s="123"/>
    </row>
    <row r="21" spans="2:21">
      <c r="B21" s="65" t="s">
        <v>854</v>
      </c>
      <c r="C21" s="66" t="str">
        <f t="array" ref="C21">IFERROR(INDEX('Input data - forest'!$E$5:$E$200, MATCH(1, ('Input data - forest'!$C$5:$C$200=B21) * ('Input data - forest'!$D$5:$D$200=Intro!$B$16), 0)), "")</f>
        <v>t</v>
      </c>
      <c r="D21" s="182">
        <f t="array" ref="D21">IFERROR(INDEX('Input data - forest'!$F$5:$F$200, MATCH(1, ('Input data - forest'!$C$5:$C$200=B21) * ('Input data - forest'!$D$5:$D$200=Intro!$B$16), 0)), 0)</f>
        <v>1809000</v>
      </c>
      <c r="E21" s="123"/>
      <c r="F21" s="123"/>
      <c r="G21" s="123"/>
      <c r="H21" s="123"/>
    </row>
    <row r="22" spans="2:21">
      <c r="B22" s="65" t="s">
        <v>855</v>
      </c>
      <c r="C22" s="88" t="str">
        <f t="array" ref="C22">IFERROR(INDEX('Input data - forest'!$E$5:$E$200, MATCH(1, ('Input data - forest'!$C$5:$C$200=B22) * ('Input data - forest'!$D$5:$D$200=Intro!$B$16), 0)), "")</f>
        <v/>
      </c>
      <c r="D22" s="182">
        <f t="array" ref="D22">IFERROR(INDEX('Input data - forest'!$F$5:$F$200, MATCH(1, ('Input data - forest'!$C$5:$C$200=B22) * ('Input data - forest'!$D$5:$D$200=Intro!$B$16), 0)), 0)</f>
        <v>0</v>
      </c>
      <c r="E22" s="123"/>
      <c r="F22" s="123"/>
      <c r="G22" s="123"/>
      <c r="H22" s="123"/>
    </row>
    <row r="23" spans="2:21">
      <c r="B23" s="65" t="s">
        <v>856</v>
      </c>
      <c r="C23" s="66" t="str">
        <f t="array" ref="C23">IFERROR(INDEX('Input data - forest'!$E$5:$E$200, MATCH(1, ('Input data - forest'!$C$5:$C$200=B23) * ('Input data - forest'!$D$5:$D$200=Intro!$B$16), 0)), "")</f>
        <v/>
      </c>
      <c r="D23" s="182">
        <f t="array" ref="D23">IFERROR(INDEX('Input data - forest'!$F$5:$F$200, MATCH(1, ('Input data - forest'!$C$5:$C$200=B23) * ('Input data - forest'!$D$5:$D$200=Intro!$B$16), 0)), 0)</f>
        <v>0</v>
      </c>
      <c r="E23" s="123"/>
      <c r="F23" s="123"/>
      <c r="G23" s="183">
        <v>1</v>
      </c>
      <c r="H23" s="123"/>
    </row>
    <row r="24" spans="2:21">
      <c r="B24" s="65" t="s">
        <v>857</v>
      </c>
      <c r="C24" s="66" t="str">
        <f t="array" ref="C24">IFERROR(INDEX('Input data - forest'!$E$5:$E$200, MATCH(1, ('Input data - forest'!$C$5:$C$200=B24) * ('Input data - forest'!$D$5:$D$200=Intro!$B$16), 0)), "")</f>
        <v>m3</v>
      </c>
      <c r="D24" s="182">
        <f t="array" ref="D24">IFERROR(INDEX('Input data - forest'!$F$5:$F$200, MATCH(1, ('Input data - forest'!$C$5:$C$200=B24) * ('Input data - forest'!$D$5:$D$200=Intro!$B$16), 0)), 0)</f>
        <v>0</v>
      </c>
      <c r="E24" s="123"/>
      <c r="F24" s="123"/>
      <c r="G24" s="183">
        <v>1</v>
      </c>
      <c r="H24" s="123"/>
    </row>
    <row r="25" spans="2:21">
      <c r="B25" s="65" t="s">
        <v>858</v>
      </c>
      <c r="C25" s="66" t="str">
        <f t="array" ref="C25">IFERROR(INDEX('Input data - forest'!$E$5:$E$200, MATCH(1, ('Input data - forest'!$C$5:$C$200=B25) * ('Input data - forest'!$D$5:$D$200=Intro!$B$16), 0)), "")</f>
        <v/>
      </c>
      <c r="D25" s="182">
        <f t="array" ref="D25">IFERROR(INDEX('Input data - forest'!$F$5:$F$200, MATCH(1, ('Input data - forest'!$C$5:$C$200=B25) * ('Input data - forest'!$D$5:$D$200=Intro!$B$16), 0)), 0)</f>
        <v>0</v>
      </c>
      <c r="E25" s="123"/>
      <c r="F25" s="123"/>
      <c r="G25" s="183">
        <v>1</v>
      </c>
      <c r="H25" s="123"/>
    </row>
    <row r="26" spans="2:21">
      <c r="B26" s="65" t="s">
        <v>859</v>
      </c>
      <c r="C26" s="66" t="str">
        <f t="array" ref="C26">IFERROR(INDEX('Input data - forest'!$E$5:$E$200, MATCH(1, ('Input data - forest'!$C$5:$C$200=B26) * ('Input data - forest'!$D$5:$D$200=Intro!$B$16), 0)), "")</f>
        <v>m3</v>
      </c>
      <c r="D26" s="182">
        <f t="array" ref="D26">IFERROR(INDEX('Input data - forest'!$F$5:$F$200, MATCH(1, ('Input data - forest'!$C$5:$C$200=B26) * ('Input data - forest'!$D$5:$D$200=Intro!$B$16), 0)), 0)</f>
        <v>0</v>
      </c>
      <c r="E26" s="123"/>
      <c r="F26" s="123"/>
      <c r="G26" s="183">
        <v>1</v>
      </c>
      <c r="H26" s="123"/>
    </row>
    <row r="27" spans="2:21">
      <c r="B27" s="65" t="s">
        <v>860</v>
      </c>
      <c r="C27" s="66" t="str">
        <f t="array" ref="C27">IFERROR(INDEX('Input data - forest'!$E$5:$E$200, MATCH(1, ('Input data - forest'!$C$5:$C$200=B27) * ('Input data - forest'!$D$5:$D$200=Intro!$B$16), 0)), "")</f>
        <v>t</v>
      </c>
      <c r="D27" s="182">
        <f t="array" ref="D27">IFERROR(INDEX('Input data - forest'!$F$5:$F$200, MATCH(1, ('Input data - forest'!$C$5:$C$200=B27) * ('Input data - forest'!$D$5:$D$200=Intro!$B$16), 0)), 0)</f>
        <v>2520000</v>
      </c>
      <c r="E27" s="123"/>
      <c r="F27" s="123"/>
      <c r="G27" s="123"/>
      <c r="H27" s="123"/>
    </row>
    <row r="28" spans="2:21">
      <c r="B28" s="65" t="s">
        <v>861</v>
      </c>
      <c r="C28" s="66" t="str">
        <f t="array" ref="C28">IFERROR(INDEX('Input data - forest'!$E$5:$E$200, MATCH(1, ('Input data - forest'!$C$5:$C$200=B28) * ('Input data - forest'!$D$5:$D$200=Intro!$B$16), 0)), "")</f>
        <v>t</v>
      </c>
      <c r="D28" s="182">
        <f t="array" ref="D28">IFERROR(INDEX('Input data - forest'!$F$5:$F$200, MATCH(1, ('Input data - forest'!$C$5:$C$200=B28) * ('Input data - forest'!$D$5:$D$200=Intro!$B$16), 0)), 0)</f>
        <v>8803926</v>
      </c>
      <c r="E28" s="123"/>
      <c r="F28" s="123"/>
      <c r="G28" s="123"/>
      <c r="H28" s="123"/>
    </row>
    <row r="29" spans="2:21">
      <c r="B29" s="65" t="s">
        <v>862</v>
      </c>
      <c r="C29" s="66" t="str">
        <f t="array" ref="C29">IFERROR(INDEX('Input data - forest'!$E$5:$E$200, MATCH(1, ('Input data - forest'!$C$5:$C$200=B29) * ('Input data - forest'!$D$5:$D$200=Intro!$B$16), 0)), "")</f>
        <v>t</v>
      </c>
      <c r="D29" s="182">
        <f t="array" ref="D29">IFERROR(INDEX('Input data - forest'!$F$5:$F$200, MATCH(1, ('Input data - forest'!$C$5:$C$200=B29) * ('Input data - forest'!$D$5:$D$200=Intro!$B$16), 0)), 0)</f>
        <v>2574000</v>
      </c>
      <c r="E29" s="123"/>
      <c r="F29" s="123"/>
      <c r="G29" s="123"/>
      <c r="H29" s="123"/>
    </row>
    <row r="30" spans="2:21">
      <c r="B30" s="65" t="s">
        <v>863</v>
      </c>
      <c r="C30" s="66" t="str">
        <f t="array" ref="C30">IFERROR(INDEX('Input data - forest'!$E$5:$E$200, MATCH(1, ('Input data - forest'!$C$5:$C$200=B30) * ('Input data - forest'!$D$5:$D$200=Intro!$B$16), 0)), "")</f>
        <v>t</v>
      </c>
      <c r="D30" s="182">
        <f t="array" ref="D30">IFERROR(INDEX('Input data - forest'!$F$5:$F$200, MATCH(1, ('Input data - forest'!$C$5:$C$200=B30) * ('Input data - forest'!$D$5:$D$200=Intro!$B$16), 0)), 0)</f>
        <v>6195000</v>
      </c>
      <c r="E30" s="123"/>
      <c r="F30" s="123"/>
      <c r="G30" s="123"/>
      <c r="H30" s="123"/>
    </row>
    <row r="31" spans="2:21">
      <c r="B31" s="65" t="s">
        <v>864</v>
      </c>
      <c r="C31" s="66" t="str">
        <f t="array" ref="C31">IFERROR(INDEX('Input data - forest'!$E$5:$E$200, MATCH(1, ('Input data - forest'!$C$5:$C$200=B31) * ('Input data - forest'!$D$5:$D$200=Intro!$B$16), 0)), "")</f>
        <v>t</v>
      </c>
      <c r="D31" s="182">
        <f t="array" ref="D31">IFERROR(INDEX('Input data - forest'!$F$5:$F$200, MATCH(1, ('Input data - forest'!$C$5:$C$200=B31) * ('Input data - forest'!$D$5:$D$200=Intro!$B$16), 0)), 0)</f>
        <v>34926</v>
      </c>
      <c r="E31" s="123"/>
      <c r="F31" s="123"/>
      <c r="G31" s="123"/>
      <c r="H31" s="123"/>
    </row>
    <row r="32" spans="2:21">
      <c r="B32" s="65" t="s">
        <v>865</v>
      </c>
      <c r="C32" s="66" t="str">
        <f t="array" ref="C32">IFERROR(INDEX('Input data - forest'!$E$5:$E$200, MATCH(1, ('Input data - forest'!$C$5:$C$200=B32) * ('Input data - forest'!$D$5:$D$200=Intro!$B$16), 0)), "")</f>
        <v>t</v>
      </c>
      <c r="D32" s="182">
        <f t="array" ref="D32">IFERROR(INDEX('Input data - forest'!$F$5:$F$200, MATCH(1, ('Input data - forest'!$C$5:$C$200=B32) * ('Input data - forest'!$D$5:$D$200=Intro!$B$16), 0)), 0)</f>
        <v>454074</v>
      </c>
      <c r="E32" s="123"/>
      <c r="F32" s="123"/>
      <c r="G32" s="123"/>
      <c r="H32" s="123"/>
    </row>
    <row r="33" spans="2:8">
      <c r="B33" s="65" t="s">
        <v>866</v>
      </c>
      <c r="C33" s="66" t="str">
        <f t="array" ref="C33">IFERROR(INDEX('Input data - forest'!$E$5:$E$200, MATCH(1, ('Input data - forest'!$C$5:$C$200=B33) * ('Input data - forest'!$D$5:$D$200=Intro!$B$16), 0)), "")</f>
        <v>t</v>
      </c>
      <c r="D33" s="182">
        <f t="array" ref="D33">IFERROR(INDEX('Input data - forest'!$F$5:$F$200, MATCH(1, ('Input data - forest'!$C$5:$C$200=B33) * ('Input data - forest'!$D$5:$D$200=Intro!$B$16), 0)), 0)</f>
        <v>0</v>
      </c>
      <c r="E33" s="123"/>
      <c r="F33" s="123"/>
      <c r="G33" s="123"/>
      <c r="H33" s="123"/>
    </row>
    <row r="34" spans="2:8">
      <c r="B34" s="65" t="s">
        <v>867</v>
      </c>
      <c r="C34" s="66" t="str">
        <f t="array" ref="C34">IFERROR(INDEX('Input data - forest'!$E$5:$E$200, MATCH(1, ('Input data - forest'!$C$5:$C$200=B34) * ('Input data - forest'!$D$5:$D$200=Intro!$B$16), 0)), "")</f>
        <v>t</v>
      </c>
      <c r="D34" s="182">
        <f t="array" ref="D34">IFERROR(INDEX('Input data - forest'!$F$5:$F$200, MATCH(1, ('Input data - forest'!$C$5:$C$200=B34) * ('Input data - forest'!$D$5:$D$200=Intro!$B$16), 0)), 0)</f>
        <v>940000</v>
      </c>
      <c r="E34" s="123"/>
      <c r="F34" s="123"/>
      <c r="G34" s="123"/>
      <c r="H34" s="123"/>
    </row>
    <row r="35" spans="2:8">
      <c r="B35" s="65" t="s">
        <v>868</v>
      </c>
      <c r="C35" s="66" t="str">
        <f t="array" ref="C35">IFERROR(INDEX('Input data - forest'!$E$5:$E$200, MATCH(1, ('Input data - forest'!$C$5:$C$200=B35) * ('Input data - forest'!$D$5:$D$200=Intro!$B$16), 0)), "")</f>
        <v>t</v>
      </c>
      <c r="D35" s="182">
        <f t="array" ref="D35">IFERROR(INDEX('Input data - forest'!$F$5:$F$200, MATCH(1, ('Input data - forest'!$C$5:$C$200=B35) * ('Input data - forest'!$D$5:$D$200=Intro!$B$16), 0)), 0)</f>
        <v>239709</v>
      </c>
      <c r="E35" s="123"/>
      <c r="F35" s="123"/>
      <c r="G35" s="123"/>
      <c r="H35" s="123"/>
    </row>
    <row r="36" spans="2:8">
      <c r="B36" s="65" t="s">
        <v>869</v>
      </c>
      <c r="C36" s="66" t="str">
        <f t="array" ref="C36">IFERROR(INDEX('Input data - forest'!$E$5:$E$200, MATCH(1, ('Input data - forest'!$C$5:$C$200=B36) * ('Input data - forest'!$D$5:$D$200=Intro!$B$16), 0)), "")</f>
        <v>t</v>
      </c>
      <c r="D36" s="182">
        <f t="array" ref="D36">IFERROR(INDEX('Input data - forest'!$F$5:$F$200, MATCH(1, ('Input data - forest'!$C$5:$C$200=B36) * ('Input data - forest'!$D$5:$D$200=Intro!$B$16), 0)), 0)</f>
        <v>1751291</v>
      </c>
      <c r="E36" s="123"/>
      <c r="F36" s="123"/>
      <c r="G36" s="123"/>
      <c r="H36" s="123"/>
    </row>
    <row r="37" spans="2:8">
      <c r="B37" s="65" t="s">
        <v>870</v>
      </c>
      <c r="C37" s="66" t="str">
        <f t="array" ref="C37">IFERROR(INDEX('Input data - forest'!$E$5:$E$200, MATCH(1, ('Input data - forest'!$C$5:$C$200=B37) * ('Input data - forest'!$D$5:$D$200=Intro!$B$16), 0)), "")</f>
        <v>t</v>
      </c>
      <c r="D37" s="182">
        <f t="array" ref="D37">IFERROR(INDEX('Input data - forest'!$F$5:$F$200, MATCH(1, ('Input data - forest'!$C$5:$C$200=B37) * ('Input data - forest'!$D$5:$D$200=Intro!$B$16), 0)), 0)</f>
        <v>1078466</v>
      </c>
      <c r="E37" s="123"/>
      <c r="F37" s="123"/>
      <c r="G37" s="123"/>
      <c r="H37" s="123"/>
    </row>
    <row r="38" spans="2:8">
      <c r="B38" s="65" t="s">
        <v>871</v>
      </c>
      <c r="C38" s="66" t="str">
        <f t="array" ref="C38">IFERROR(INDEX('Input data - forest'!$E$5:$E$200, MATCH(1, ('Input data - forest'!$C$5:$C$200=B38) * ('Input data - forest'!$D$5:$D$200=Intro!$B$16), 0)), "")</f>
        <v/>
      </c>
      <c r="D38" s="182">
        <f t="array" ref="D38">IFERROR(INDEX('Input data - forest'!$F$5:$F$200, MATCH(1, ('Input data - forest'!$C$5:$C$200=B38) * ('Input data - forest'!$D$5:$D$200=Intro!$B$16), 0)), 0)</f>
        <v>0</v>
      </c>
      <c r="E38" s="123"/>
      <c r="F38" s="123"/>
      <c r="G38" s="123"/>
      <c r="H38" s="123"/>
    </row>
    <row r="39" spans="2:8">
      <c r="B39" s="65" t="s">
        <v>872</v>
      </c>
      <c r="C39" s="66" t="str">
        <f t="array" ref="C39">IFERROR(INDEX('Input data - forest'!$E$5:$E$200, MATCH(1, ('Input data - forest'!$C$5:$C$200=B39) * ('Input data - forest'!$D$5:$D$200=Intro!$B$16), 0)), "")</f>
        <v>t</v>
      </c>
      <c r="D39" s="182">
        <f t="array" ref="D39">IFERROR(INDEX('Input data - forest'!$F$5:$F$200, MATCH(1, ('Input data - forest'!$C$5:$C$200=B39) * ('Input data - forest'!$D$5:$D$200=Intro!$B$16), 0)), 0)</f>
        <v>219821</v>
      </c>
      <c r="E39" s="123"/>
      <c r="F39" s="123"/>
      <c r="G39" s="123"/>
      <c r="H39" s="123"/>
    </row>
    <row r="40" spans="2:8">
      <c r="B40" s="65" t="s">
        <v>873</v>
      </c>
      <c r="C40" s="66" t="str">
        <f t="array" ref="C40">IFERROR(INDEX('Input data - forest'!$E$5:$E$200, MATCH(1, ('Input data - forest'!$C$5:$C$200=B40) * ('Input data - forest'!$D$5:$D$200=Intro!$B$16), 0)), "")</f>
        <v>t</v>
      </c>
      <c r="D40" s="182">
        <f t="array" ref="D40">IFERROR(INDEX('Input data - forest'!$F$5:$F$200, MATCH(1, ('Input data - forest'!$C$5:$C$200=B40) * ('Input data - forest'!$D$5:$D$200=Intro!$B$16), 0)), 0)</f>
        <v>6540000</v>
      </c>
      <c r="E40" s="123"/>
      <c r="F40" s="123"/>
      <c r="G40" s="123"/>
      <c r="H40" s="123"/>
    </row>
    <row r="41" spans="2:8">
      <c r="B41" s="65" t="s">
        <v>874</v>
      </c>
      <c r="C41" s="66" t="str">
        <f t="array" ref="C41">IFERROR(INDEX('Input data - forest'!$E$5:$E$200, MATCH(1, ('Input data - forest'!$C$5:$C$200=B41) * ('Input data - forest'!$D$5:$D$200=Intro!$B$16), 0)), "")</f>
        <v>t</v>
      </c>
      <c r="D41" s="182">
        <f t="array" ref="D41">IFERROR(INDEX('Input data - forest'!$F$5:$F$200, MATCH(1, ('Input data - forest'!$C$5:$C$200=B41) * ('Input data - forest'!$D$5:$D$200=Intro!$B$16), 0)), 0)</f>
        <v>353000</v>
      </c>
      <c r="E41" s="123"/>
      <c r="F41" s="123"/>
      <c r="G41" s="123"/>
      <c r="H41" s="123"/>
    </row>
    <row r="42" spans="2:8">
      <c r="B42" s="65" t="s">
        <v>875</v>
      </c>
      <c r="C42" s="66" t="str">
        <f t="array" ref="C42">IFERROR(INDEX('Input data - forest'!$E$5:$E$200, MATCH(1, ('Input data - forest'!$C$5:$C$200=B42) * ('Input data - forest'!$D$5:$D$200=Intro!$B$16), 0)), "")</f>
        <v>t</v>
      </c>
      <c r="D42" s="182">
        <f t="array" ref="D42">IFERROR(INDEX('Input data - forest'!$F$5:$F$200, MATCH(1, ('Input data - forest'!$C$5:$C$200=B42) * ('Input data - forest'!$D$5:$D$200=Intro!$B$16), 0)), 0)</f>
        <v>2095000</v>
      </c>
      <c r="E42" s="123"/>
      <c r="F42" s="123"/>
      <c r="G42" s="123"/>
      <c r="H42" s="123"/>
    </row>
    <row r="43" spans="2:8">
      <c r="B43" s="65" t="s">
        <v>876</v>
      </c>
      <c r="C43" s="66" t="str">
        <f t="array" ref="C43">IFERROR(INDEX('Input data - forest'!$E$5:$E$200, MATCH(1, ('Input data - forest'!$C$5:$C$200=B43) * ('Input data - forest'!$D$5:$D$200=Intro!$B$16), 0)), "")</f>
        <v>t</v>
      </c>
      <c r="D43" s="182">
        <f t="array" ref="D43">IFERROR(INDEX('Input data - forest'!$F$5:$F$200, MATCH(1, ('Input data - forest'!$C$5:$C$200=B43) * ('Input data - forest'!$D$5:$D$200=Intro!$B$16), 0)), 0)</f>
        <v>3042000</v>
      </c>
      <c r="E43" s="123"/>
      <c r="F43" s="123"/>
      <c r="G43" s="123"/>
      <c r="H43" s="123"/>
    </row>
    <row r="44" spans="2:8">
      <c r="B44" s="65" t="s">
        <v>877</v>
      </c>
      <c r="C44" s="66" t="str">
        <f t="array" ref="C44">IFERROR(INDEX('Input data - forest'!$E$5:$E$200, MATCH(1, ('Input data - forest'!$C$5:$C$200=B44) * ('Input data - forest'!$D$5:$D$200=Intro!$B$16), 0)), "")</f>
        <v>t</v>
      </c>
      <c r="D44" s="182">
        <f t="array" ref="D44">IFERROR(INDEX('Input data - forest'!$F$5:$F$200, MATCH(1, ('Input data - forest'!$C$5:$C$200=B44) * ('Input data - forest'!$D$5:$D$200=Intro!$B$16), 0)), 0)</f>
        <v>1001000</v>
      </c>
      <c r="E44" s="123"/>
      <c r="F44" s="123"/>
      <c r="G44" s="123"/>
      <c r="H44" s="123"/>
    </row>
    <row r="45" spans="2:8">
      <c r="B45" s="65" t="s">
        <v>878</v>
      </c>
      <c r="C45" s="66" t="str">
        <f t="array" ref="C45">IFERROR(INDEX('Input data - forest'!$E$5:$E$200, MATCH(1, ('Input data - forest'!$C$5:$C$200=B45) * ('Input data - forest'!$D$5:$D$200=Intro!$B$16), 0)), "")</f>
        <v>t</v>
      </c>
      <c r="D45" s="182">
        <f t="array" ref="D45">IFERROR(INDEX('Input data - forest'!$F$5:$F$200, MATCH(1, ('Input data - forest'!$C$5:$C$200=B45) * ('Input data - forest'!$D$5:$D$200=Intro!$B$16), 0)), 0)</f>
        <v>0</v>
      </c>
      <c r="E45" s="123"/>
      <c r="F45" s="123"/>
      <c r="G45" s="123"/>
      <c r="H45" s="123"/>
    </row>
    <row r="46" spans="2:8">
      <c r="B46" s="65" t="s">
        <v>879</v>
      </c>
      <c r="C46" s="66" t="str">
        <f t="array" ref="C46">IFERROR(INDEX('Input data - forest'!$E$5:$E$200, MATCH(1, ('Input data - forest'!$C$5:$C$200=B46) * ('Input data - forest'!$D$5:$D$200=Intro!$B$16), 0)), "")</f>
        <v/>
      </c>
      <c r="D46" s="182">
        <f t="array" ref="D46">IFERROR(INDEX('Input data - forest'!$F$5:$F$200, MATCH(1, ('Input data - forest'!$C$5:$C$200=B46) * ('Input data - forest'!$D$5:$D$200=Intro!$B$16), 0)), 0)</f>
        <v>0</v>
      </c>
      <c r="E46" s="123"/>
      <c r="F46" s="123"/>
      <c r="G46" s="123"/>
      <c r="H46" s="12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5"/>
  </sheetPr>
  <dimension ref="A1:I24"/>
  <sheetViews>
    <sheetView zoomScale="95" workbookViewId="0">
      <selection activeCell="A3" sqref="A1:XFD1048576"/>
    </sheetView>
  </sheetViews>
  <sheetFormatPr defaultRowHeight="15.75"/>
  <cols>
    <col min="1" max="1" width="8.6640625" style="66" bestFit="1" customWidth="1"/>
    <col min="2" max="2" width="28.77734375" style="66" customWidth="1"/>
    <col min="3" max="5" width="15.109375" style="66" bestFit="1" customWidth="1"/>
    <col min="6" max="6" width="11" style="66" bestFit="1" customWidth="1"/>
    <col min="7" max="16384" width="8.88671875" style="66"/>
  </cols>
  <sheetData>
    <row r="1" spans="1:9" s="105" customFormat="1" ht="40.5" customHeight="1">
      <c r="B1" s="106" t="str">
        <f>"Land emissions in "&amp;Country</f>
        <v>Land emissions in Sweden</v>
      </c>
    </row>
    <row r="2" spans="1:9" ht="15.6" customHeight="1">
      <c r="B2" s="123"/>
      <c r="C2" s="120" t="s">
        <v>926</v>
      </c>
      <c r="D2" s="120" t="s">
        <v>926</v>
      </c>
      <c r="E2" s="120" t="s">
        <v>926</v>
      </c>
      <c r="F2" s="69"/>
    </row>
    <row r="3" spans="1:9" ht="15.6" customHeight="1">
      <c r="A3" s="69" t="s">
        <v>806</v>
      </c>
      <c r="B3" s="178" t="s">
        <v>927</v>
      </c>
      <c r="C3" s="65" t="s">
        <v>1554</v>
      </c>
      <c r="D3" s="65" t="s">
        <v>1553</v>
      </c>
      <c r="E3" s="65" t="s">
        <v>1567</v>
      </c>
      <c r="F3" s="69"/>
      <c r="G3" s="65"/>
    </row>
    <row r="4" spans="1:9">
      <c r="A4" s="66" t="s">
        <v>906</v>
      </c>
      <c r="B4" s="123" t="s">
        <v>928</v>
      </c>
      <c r="C4" s="179" cm="1">
        <f t="array" ref="C4">IFERROR(INDEX('Input data - emissions'!$F:$F, MATCH(1, ('Input data - emissions'!$B:$B=C$3) * ('Input data - emissions'!$C:$C=$B4) * ('Input data - emissions'!$D:$D=Intro!$B$16), 0)),"")</f>
        <v>1.2928999999999999</v>
      </c>
      <c r="D4" s="179" t="str" cm="1">
        <f t="array" ref="D4">IFERROR(INDEX('Input data - emissions'!$F:$F, MATCH(1, ('Input data - emissions'!$B:$B=D$3) * ('Input data - emissions'!$C:$C=$B4) * ('Input data - emissions'!$D:$D=Intro!$B$16), 0)),"")</f>
        <v/>
      </c>
      <c r="E4" s="179" t="str" cm="1">
        <f t="array" ref="E4">IFERROR(INDEX('Input data - emissions'!$F:$F, MATCH(1, ('Input data - emissions'!$B:$B=E$3) * ('Input data - emissions'!$C:$C=$B4) * ('Input data - emissions'!$D:$D=Intro!$B$16), 0)),"")</f>
        <v/>
      </c>
      <c r="G4" s="65"/>
      <c r="I4" s="180"/>
    </row>
    <row r="5" spans="1:9">
      <c r="A5" s="66" t="s">
        <v>906</v>
      </c>
      <c r="B5" s="120" t="s">
        <v>929</v>
      </c>
      <c r="C5" s="179" cm="1">
        <f t="array" ref="C5">IFERROR(INDEX('Input data - emissions'!$F:$F, MATCH(1, ('Input data - emissions'!$B:$B=C$3) * ('Input data - emissions'!$C:$C=$B5) * ('Input data - emissions'!$D:$D=Intro!$B$16), 0)),"")</f>
        <v>1.2999999999999999E-2</v>
      </c>
      <c r="D5" s="179" cm="1">
        <f t="array" ref="D5">IFERROR(INDEX('Input data - emissions'!$F:$F, MATCH(1, ('Input data - emissions'!$B:$B=D$3) * ('Input data - emissions'!$C:$C=$B5) * ('Input data - emissions'!$D:$D=Intro!$B$16), 0)),"")</f>
        <v>0.50329999999999997</v>
      </c>
      <c r="E5" s="179" t="str" cm="1">
        <f t="array" ref="E5">IFERROR(INDEX('Input data - emissions'!$F:$F, MATCH(1, ('Input data - emissions'!$B:$B=E$3) * ('Input data - emissions'!$C:$C=$B5) * ('Input data - emissions'!$D:$D=Intro!$B$16), 0)),"")</f>
        <v/>
      </c>
      <c r="I5" s="180"/>
    </row>
    <row r="6" spans="1:9">
      <c r="A6" s="66" t="s">
        <v>906</v>
      </c>
      <c r="B6" s="120" t="s">
        <v>930</v>
      </c>
      <c r="C6" s="179" t="str" cm="1">
        <f t="array" ref="C6">IFERROR(INDEX('Input data - emissions'!$F:$F, MATCH(1, ('Input data - emissions'!$B:$B=C$3) * ('Input data - emissions'!$C:$C=$B6) * ('Input data - emissions'!$D:$D=Intro!$B$16), 0)),"")</f>
        <v/>
      </c>
      <c r="D6" s="179" t="str" cm="1">
        <f t="array" ref="D6">IFERROR(INDEX('Input data - emissions'!$F:$F, MATCH(1, ('Input data - emissions'!$B:$B=D$3) * ('Input data - emissions'!$C:$C=$B6) * ('Input data - emissions'!$D:$D=Intro!$B$16), 0)),"")</f>
        <v/>
      </c>
      <c r="E6" s="179" cm="1">
        <f t="array" ref="E6">IFERROR(INDEX('Input data - emissions'!$F:$F, MATCH(1, ('Input data - emissions'!$B:$B=E$3) * ('Input data - emissions'!$C:$C=$B6) * ('Input data - emissions'!$D:$D=Intro!$B$16), 0)),"")</f>
        <v>9831.8021000000008</v>
      </c>
      <c r="G6" s="65"/>
    </row>
    <row r="7" spans="1:9">
      <c r="A7" s="66" t="s">
        <v>906</v>
      </c>
      <c r="B7" s="120" t="s">
        <v>931</v>
      </c>
      <c r="C7" s="179" cm="1">
        <f t="array" ref="C7">IFERROR(INDEX('Input data - emissions'!$F:$F, MATCH(1, ('Input data - emissions'!$B:$B=C$3) * ('Input data - emissions'!$C:$C=$B7) * ('Input data - emissions'!$D:$D=Intro!$B$16), 0)),"")</f>
        <v>6.9476000000000004</v>
      </c>
      <c r="D7" s="179" t="str" cm="1">
        <f t="array" ref="D7">IFERROR(INDEX('Input data - emissions'!$F:$F, MATCH(1, ('Input data - emissions'!$B:$B=D$3) * ('Input data - emissions'!$C:$C=$B7) * ('Input data - emissions'!$D:$D=Intro!$B$16), 0)),"")</f>
        <v/>
      </c>
      <c r="E7" s="179" t="str" cm="1">
        <f t="array" ref="E7">IFERROR(INDEX('Input data - emissions'!$F:$F, MATCH(1, ('Input data - emissions'!$B:$B=E$3) * ('Input data - emissions'!$C:$C=$B7) * ('Input data - emissions'!$D:$D=Intro!$B$16), 0)),"")</f>
        <v/>
      </c>
      <c r="G7" s="65"/>
    </row>
    <row r="8" spans="1:9">
      <c r="A8" s="66" t="s">
        <v>906</v>
      </c>
      <c r="B8" s="120" t="s">
        <v>932</v>
      </c>
      <c r="C8" s="179" t="str" cm="1">
        <f t="array" ref="C8">IFERROR(INDEX('Input data - emissions'!$F:$F, MATCH(1, ('Input data - emissions'!$B:$B=C$3) * ('Input data - emissions'!$C:$C=$B8) * ('Input data - emissions'!$D:$D=Intro!$B$16), 0)),"")</f>
        <v/>
      </c>
      <c r="D8" s="179" t="str" cm="1">
        <f t="array" ref="D8">IFERROR(INDEX('Input data - emissions'!$F:$F, MATCH(1, ('Input data - emissions'!$B:$B=D$3) * ('Input data - emissions'!$C:$C=$B8) * ('Input data - emissions'!$D:$D=Intro!$B$16), 0)),"")</f>
        <v/>
      </c>
      <c r="E8" s="179" t="str" cm="1">
        <f t="array" ref="E8">IFERROR(INDEX('Input data - emissions'!$F:$F, MATCH(1, ('Input data - emissions'!$B:$B=E$3) * ('Input data - emissions'!$C:$C=$B8) * ('Input data - emissions'!$D:$D=Intro!$B$16), 0)),"")</f>
        <v/>
      </c>
    </row>
    <row r="9" spans="1:9">
      <c r="A9" s="66" t="s">
        <v>906</v>
      </c>
      <c r="B9" s="120" t="s">
        <v>934</v>
      </c>
      <c r="C9" s="179" cm="1">
        <f t="array" ref="C9">IFERROR(INDEX('Input data - emissions'!$F:$F, MATCH(1, ('Input data - emissions'!$B:$B=C$3) * ('Input data - emissions'!$C:$C=$B9) * ('Input data - emissions'!$D:$D=Intro!$B$16), 0)),"")</f>
        <v>1.6176999999999999</v>
      </c>
      <c r="D9" s="179" t="str" cm="1">
        <f t="array" ref="D9">IFERROR(INDEX('Input data - emissions'!$F:$F, MATCH(1, ('Input data - emissions'!$B:$B=D$3) * ('Input data - emissions'!$C:$C=$B9) * ('Input data - emissions'!$D:$D=Intro!$B$16), 0)),"")</f>
        <v/>
      </c>
      <c r="E9" s="179" t="str" cm="1">
        <f t="array" ref="E9">IFERROR(INDEX('Input data - emissions'!$F:$F, MATCH(1, ('Input data - emissions'!$B:$B=E$3) * ('Input data - emissions'!$C:$C=$B9) * ('Input data - emissions'!$D:$D=Intro!$B$16), 0)),"")</f>
        <v/>
      </c>
      <c r="G9" s="65"/>
    </row>
    <row r="10" spans="1:9">
      <c r="A10" s="66" t="s">
        <v>419</v>
      </c>
      <c r="B10" s="120" t="s">
        <v>935</v>
      </c>
      <c r="C10" s="179" cm="1">
        <f t="array" ref="C10">IFERROR(INDEX('Input data - emissions'!$F:$F, MATCH(1, ('Input data - emissions'!$B:$B=C$3) * ('Input data - emissions'!$C:$C=$B10) * ('Input data - emissions'!$D:$D=Intro!$B$16), 0)),"")</f>
        <v>1.1113</v>
      </c>
      <c r="D10" s="179" t="str" cm="1">
        <f t="array" ref="D10">IFERROR(INDEX('Input data - emissions'!$F:$F, MATCH(1, ('Input data - emissions'!$B:$B=D$3) * ('Input data - emissions'!$C:$C=$B10) * ('Input data - emissions'!$D:$D=Intro!$B$16), 0)),"")</f>
        <v/>
      </c>
      <c r="E10" s="179" t="str" cm="1">
        <f t="array" ref="E10">IFERROR(INDEX('Input data - emissions'!$F:$F, MATCH(1, ('Input data - emissions'!$B:$B=E$3) * ('Input data - emissions'!$C:$C=$B10) * ('Input data - emissions'!$D:$D=Intro!$B$16), 0)),"")</f>
        <v/>
      </c>
    </row>
    <row r="11" spans="1:9">
      <c r="A11" s="66" t="s">
        <v>936</v>
      </c>
      <c r="B11" s="120" t="s">
        <v>937</v>
      </c>
      <c r="C11" s="179" cm="1">
        <f t="array" ref="C11">IFERROR(INDEX('Input data - emissions'!$F:$F, MATCH(1, ('Input data - emissions'!$B:$B=C$3) * ('Input data - emissions'!$C:$C=$B11) * ('Input data - emissions'!$D:$D=Intro!$B$16), 0)),"")</f>
        <v>3.8498999999999999</v>
      </c>
      <c r="D11" s="179" t="str" cm="1">
        <f t="array" ref="D11">IFERROR(INDEX('Input data - emissions'!$F:$F, MATCH(1, ('Input data - emissions'!$B:$B=D$3) * ('Input data - emissions'!$C:$C=$B11) * ('Input data - emissions'!$D:$D=Intro!$B$16), 0)),"")</f>
        <v/>
      </c>
      <c r="E11" s="179" t="str" cm="1">
        <f t="array" ref="E11">IFERROR(INDEX('Input data - emissions'!$F:$F, MATCH(1, ('Input data - emissions'!$B:$B=E$3) * ('Input data - emissions'!$C:$C=$B11) * ('Input data - emissions'!$D:$D=Intro!$B$16), 0)),"")</f>
        <v/>
      </c>
      <c r="G11" s="65"/>
      <c r="I11" s="180"/>
    </row>
    <row r="12" spans="1:9">
      <c r="A12" s="66" t="s">
        <v>936</v>
      </c>
      <c r="B12" s="120" t="s">
        <v>938</v>
      </c>
      <c r="C12" s="179" t="str" cm="1">
        <f t="array" ref="C12">IFERROR(INDEX('Input data - emissions'!$F:$F, MATCH(1, ('Input data - emissions'!$B:$B=C$3) * ('Input data - emissions'!$C:$C=$B12) * ('Input data - emissions'!$D:$D=Intro!$B$16), 0)),"")</f>
        <v/>
      </c>
      <c r="D12" s="179" t="str" cm="1">
        <f t="array" ref="D12">IFERROR(INDEX('Input data - emissions'!$F:$F, MATCH(1, ('Input data - emissions'!$B:$B=D$3) * ('Input data - emissions'!$C:$C=$B12) * ('Input data - emissions'!$D:$D=Intro!$B$16), 0)),"")</f>
        <v/>
      </c>
      <c r="E12" s="179" t="str" cm="1">
        <f t="array" ref="E12">IFERROR(INDEX('Input data - emissions'!$F:$F, MATCH(1, ('Input data - emissions'!$B:$B=E$3) * ('Input data - emissions'!$C:$C=$B12) * ('Input data - emissions'!$D:$D=Intro!$B$16), 0)),"")</f>
        <v/>
      </c>
      <c r="G12" s="180"/>
    </row>
    <row r="13" spans="1:9">
      <c r="A13" s="66" t="s">
        <v>939</v>
      </c>
      <c r="B13" s="120" t="s">
        <v>940</v>
      </c>
      <c r="C13" s="179" t="str" cm="1">
        <f t="array" ref="C13">IFERROR(INDEX('Input data - emissions'!$F:$F, MATCH(1, ('Input data - emissions'!$B:$B=C$3) * ('Input data - emissions'!$C:$C=$B13) * ('Input data - emissions'!$D:$D=Intro!$B$16), 0)),"")</f>
        <v/>
      </c>
      <c r="D13" s="179" t="str" cm="1">
        <f t="array" ref="D13">IFERROR(INDEX('Input data - emissions'!$F:$F, MATCH(1, ('Input data - emissions'!$B:$B=D$3) * ('Input data - emissions'!$C:$C=$B13) * ('Input data - emissions'!$D:$D=Intro!$B$16), 0)),"")</f>
        <v/>
      </c>
      <c r="E13" s="179" cm="1">
        <f t="array" ref="E13">IFERROR(INDEX('Input data - emissions'!$F:$F, MATCH(1, ('Input data - emissions'!$B:$B=E$3) * ('Input data - emissions'!$C:$C=$B13) * ('Input data - emissions'!$D:$D=Intro!$B$16), 0)),"")</f>
        <v>-44979.5867</v>
      </c>
      <c r="F13" s="180"/>
      <c r="G13" s="65"/>
    </row>
    <row r="14" spans="1:9">
      <c r="A14" s="66" t="s">
        <v>939</v>
      </c>
      <c r="B14" s="120" t="s">
        <v>941</v>
      </c>
      <c r="C14" s="179" t="str" cm="1">
        <f t="array" ref="C14">IFERROR(INDEX('Input data - emissions'!$F:$F, MATCH(1, ('Input data - emissions'!$B:$B=C$3) * ('Input data - emissions'!$C:$C=$B14) * ('Input data - emissions'!$D:$D=Intro!$B$16), 0)),"")</f>
        <v/>
      </c>
      <c r="D14" s="179" t="str" cm="1">
        <f t="array" ref="D14">IFERROR(INDEX('Input data - emissions'!$F:$F, MATCH(1, ('Input data - emissions'!$B:$B=D$3) * ('Input data - emissions'!$C:$C=$B14) * ('Input data - emissions'!$D:$D=Intro!$B$16), 0)),"")</f>
        <v/>
      </c>
      <c r="E14" s="179" cm="1">
        <f t="array" ref="E14">IFERROR(INDEX('Input data - emissions'!$F:$F, MATCH(1, ('Input data - emissions'!$B:$B=E$3) * ('Input data - emissions'!$C:$C=$B14) * ('Input data - emissions'!$D:$D=Intro!$B$16), 0)),"")</f>
        <v>23845.360000000001</v>
      </c>
    </row>
    <row r="15" spans="1:9">
      <c r="A15" s="66" t="s">
        <v>942</v>
      </c>
      <c r="B15" s="120" t="s">
        <v>943</v>
      </c>
      <c r="C15" s="179" cm="1">
        <f t="array" ref="C15">IFERROR(INDEX('Input data - emissions'!$F:$F, MATCH(1, ('Input data - emissions'!$B:$B=C$3) * ('Input data - emissions'!$C:$C=$B15) * ('Input data - emissions'!$D:$D=Intro!$B$16), 0)),"")</f>
        <v>0</v>
      </c>
      <c r="D15" s="179" cm="1">
        <f t="array" ref="D15">IFERROR(INDEX('Input data - emissions'!$F:$F, MATCH(1, ('Input data - emissions'!$B:$B=D$3) * ('Input data - emissions'!$C:$C=$B15) * ('Input data - emissions'!$D:$D=Intro!$B$16), 0)),"")</f>
        <v>0</v>
      </c>
      <c r="E15" s="179" t="str" cm="1">
        <f t="array" ref="E15">IFERROR(INDEX('Input data - emissions'!$F:$F, MATCH(1, ('Input data - emissions'!$B:$B=E$3) * ('Input data - emissions'!$C:$C=$B15) * ('Input data - emissions'!$D:$D=Intro!$B$16), 0)),"")</f>
        <v/>
      </c>
      <c r="G15" s="65"/>
    </row>
    <row r="16" spans="1:9">
      <c r="A16" s="66" t="s">
        <v>942</v>
      </c>
      <c r="B16" s="120" t="s">
        <v>944</v>
      </c>
      <c r="C16" s="179" cm="1">
        <f t="array" ref="C16">IFERROR(INDEX('Input data - emissions'!$F:$F, MATCH(1, ('Input data - emissions'!$B:$B=C$3) * ('Input data - emissions'!$C:$C=$B16) * ('Input data - emissions'!$D:$D=Intro!$B$16), 0)),"")</f>
        <v>0</v>
      </c>
      <c r="D16" s="179" cm="1">
        <f t="array" ref="D16">IFERROR(INDEX('Input data - emissions'!$F:$F, MATCH(1, ('Input data - emissions'!$B:$B=D$3) * ('Input data - emissions'!$C:$C=$B16) * ('Input data - emissions'!$D:$D=Intro!$B$16), 0)),"")</f>
        <v>0</v>
      </c>
      <c r="E16" s="179" t="str" cm="1">
        <f t="array" ref="E16">IFERROR(INDEX('Input data - emissions'!$F:$F, MATCH(1, ('Input data - emissions'!$B:$B=E$3) * ('Input data - emissions'!$C:$C=$B16) * ('Input data - emissions'!$D:$D=Intro!$B$16), 0)),"")</f>
        <v/>
      </c>
      <c r="G16" s="65"/>
    </row>
    <row r="17" spans="1:7">
      <c r="A17" s="66" t="s">
        <v>942</v>
      </c>
      <c r="B17" s="120" t="s">
        <v>945</v>
      </c>
      <c r="C17" s="179" cm="1">
        <f t="array" ref="C17">IFERROR(INDEX('Input data - emissions'!$F:$F, MATCH(1, ('Input data - emissions'!$B:$B=C$3) * ('Input data - emissions'!$C:$C=$B17) * ('Input data - emissions'!$D:$D=Intro!$B$16), 0)),"")</f>
        <v>0</v>
      </c>
      <c r="D17" s="179" cm="1">
        <f t="array" ref="D17">IFERROR(INDEX('Input data - emissions'!$F:$F, MATCH(1, ('Input data - emissions'!$B:$B=D$3) * ('Input data - emissions'!$C:$C=$B17) * ('Input data - emissions'!$D:$D=Intro!$B$16), 0)),"")</f>
        <v>0</v>
      </c>
      <c r="E17" s="179" t="str" cm="1">
        <f t="array" ref="E17">IFERROR(INDEX('Input data - emissions'!$F:$F, MATCH(1, ('Input data - emissions'!$B:$B=E$3) * ('Input data - emissions'!$C:$C=$B17) * ('Input data - emissions'!$D:$D=Intro!$B$16), 0)),"")</f>
        <v/>
      </c>
      <c r="G17" s="65"/>
    </row>
    <row r="18" spans="1:7">
      <c r="A18" s="66" t="s">
        <v>942</v>
      </c>
      <c r="B18" s="120" t="s">
        <v>946</v>
      </c>
      <c r="C18" s="179" t="str" cm="1">
        <f t="array" ref="C18">IFERROR(INDEX('Input data - emissions'!$F:$F, MATCH(1, ('Input data - emissions'!$B:$B=C$3) * ('Input data - emissions'!$C:$C=$B18) * ('Input data - emissions'!$D:$D=Intro!$B$16), 0)),"")</f>
        <v/>
      </c>
      <c r="D18" s="179" cm="1">
        <f t="array" ref="D18">IFERROR(INDEX('Input data - emissions'!$F:$F, MATCH(1, ('Input data - emissions'!$B:$B=D$3) * ('Input data - emissions'!$C:$C=$B18) * ('Input data - emissions'!$D:$D=Intro!$B$16), 0)),"")</f>
        <v>0</v>
      </c>
      <c r="E18" s="179" cm="1">
        <f t="array" ref="E18">IFERROR(INDEX('Input data - emissions'!$F:$F, MATCH(1, ('Input data - emissions'!$B:$B=E$3) * ('Input data - emissions'!$C:$C=$B18) * ('Input data - emissions'!$D:$D=Intro!$B$16), 0)),"")</f>
        <v>0</v>
      </c>
    </row>
    <row r="19" spans="1:7">
      <c r="A19" s="66" t="s">
        <v>906</v>
      </c>
      <c r="B19" s="123" t="s">
        <v>947</v>
      </c>
      <c r="C19" s="179" t="str" cm="1">
        <f t="array" ref="C19">IFERROR(INDEX('Input data - emissions'!$F:$F, MATCH(1, ('Input data - emissions'!$B:$B=C$3) * ('Input data - emissions'!$C:$C=$B19) * ('Input data - emissions'!$D:$D=Intro!$B$16), 0)),"")</f>
        <v/>
      </c>
      <c r="D19" s="179" t="str" cm="1">
        <f t="array" ref="D19">IFERROR(INDEX('Input data - emissions'!$F:$F, MATCH(1, ('Input data - emissions'!$B:$B=D$3) * ('Input data - emissions'!$C:$C=$B19) * ('Input data - emissions'!$D:$D=Intro!$B$16), 0)),"")</f>
        <v/>
      </c>
      <c r="E19" s="179" t="str" cm="1">
        <f t="array" ref="E19">IFERROR(INDEX('Input data - emissions'!$F:$F, MATCH(1, ('Input data - emissions'!$B:$B=E$3) * ('Input data - emissions'!$C:$C=$B19) * ('Input data - emissions'!$D:$D=Intro!$B$16), 0)),"")</f>
        <v/>
      </c>
      <c r="G19" s="65"/>
    </row>
    <row r="20" spans="1:7">
      <c r="A20" s="66" t="s">
        <v>906</v>
      </c>
      <c r="B20" s="120" t="s">
        <v>1056</v>
      </c>
      <c r="C20" s="179" t="str" cm="1">
        <f t="array" ref="C20">IFERROR(INDEX('Input data - emissions'!$F:$F, MATCH(1, ('Input data - emissions'!$B:$B=C$3) * ('Input data - emissions'!$C:$C=$B20) * ('Input data - emissions'!$D:$D=Intro!$B$16), 0)),"")</f>
        <v/>
      </c>
      <c r="D20" s="179" t="str" cm="1">
        <f t="array" ref="D20">IFERROR(INDEX('Input data - emissions'!$F:$F, MATCH(1, ('Input data - emissions'!$B:$B=D$3) * ('Input data - emissions'!$C:$C=$B20) * ('Input data - emissions'!$D:$D=Intro!$B$16), 0)),"")</f>
        <v/>
      </c>
      <c r="E20" s="179" t="str" cm="1">
        <f t="array" ref="E20">IFERROR(INDEX('Input data - emissions'!$F:$F, MATCH(1, ('Input data - emissions'!$B:$B=E$3) * ('Input data - emissions'!$C:$C=$B20) * ('Input data - emissions'!$D:$D=Intro!$B$16), 0)),"")</f>
        <v/>
      </c>
    </row>
    <row r="21" spans="1:7">
      <c r="A21" s="66" t="s">
        <v>906</v>
      </c>
      <c r="B21" s="120" t="s">
        <v>1538</v>
      </c>
      <c r="C21" s="179" t="str" cm="1">
        <f t="array" ref="C21">IFERROR(INDEX('Input data - emissions'!$F:$F, MATCH(1, ('Input data - emissions'!$B:$B=C$3) * ('Input data - emissions'!$C:$C=$B21) * ('Input data - emissions'!$D:$D=Intro!$B$16), 0)),"")</f>
        <v/>
      </c>
      <c r="D21" s="179" t="str" cm="1">
        <f t="array" ref="D21">IFERROR(INDEX('Input data - emissions'!$F:$F, MATCH(1, ('Input data - emissions'!$B:$B=D$3) * ('Input data - emissions'!$C:$C=$B21) * ('Input data - emissions'!$D:$D=Intro!$B$16), 0)),"")</f>
        <v/>
      </c>
      <c r="E21" s="179" t="str" cm="1">
        <f t="array" ref="E21">IFERROR(INDEX('Input data - emissions'!$F:$F, MATCH(1, ('Input data - emissions'!$B:$B=E$3) * ('Input data - emissions'!$C:$C=$B21) * ('Input data - emissions'!$D:$D=Intro!$B$16), 0)),"")</f>
        <v/>
      </c>
    </row>
    <row r="22" spans="1:7">
      <c r="C22" s="91"/>
    </row>
    <row r="23" spans="1:7">
      <c r="C23" s="180"/>
    </row>
    <row r="24" spans="1:7">
      <c r="C24" s="180"/>
    </row>
  </sheetData>
  <pageMargins left="0.7" right="0.7" top="0.75" bottom="0.75" header="0.3" footer="0.3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tabColor theme="5"/>
  </sheetPr>
  <dimension ref="B1:G47"/>
  <sheetViews>
    <sheetView topLeftCell="A2" workbookViewId="0">
      <selection activeCell="A3" sqref="A1:XFD1048576"/>
    </sheetView>
  </sheetViews>
  <sheetFormatPr defaultRowHeight="15.75"/>
  <cols>
    <col min="1" max="1" width="8.88671875" style="66"/>
    <col min="2" max="2" width="44.33203125" style="66" bestFit="1" customWidth="1"/>
    <col min="3" max="3" width="28.77734375" style="123" bestFit="1" customWidth="1"/>
    <col min="4" max="5" width="8.88671875" style="66"/>
    <col min="6" max="6" width="31.77734375" style="66" bestFit="1" customWidth="1"/>
    <col min="7" max="7" width="13.44140625" style="66" customWidth="1"/>
    <col min="8" max="16384" width="8.88671875" style="66"/>
  </cols>
  <sheetData>
    <row r="1" spans="2:7" s="105" customFormat="1" ht="40.5" customHeight="1">
      <c r="C1" s="163" t="str">
        <f>"Land area in "&amp;Country</f>
        <v>Land area in Sweden</v>
      </c>
    </row>
    <row r="2" spans="2:7" ht="15.6" customHeight="1">
      <c r="B2" s="164"/>
    </row>
    <row r="3" spans="2:7" s="167" customFormat="1" ht="31.9" customHeight="1" thickBot="1">
      <c r="B3" s="165"/>
      <c r="C3" s="166" t="str">
        <f>Country&amp;"'s area"</f>
        <v>Sweden's area</v>
      </c>
    </row>
    <row r="4" spans="2:7" s="167" customFormat="1" ht="15" customHeight="1" thickBot="1">
      <c r="B4" s="165"/>
      <c r="C4" s="168" t="s">
        <v>899</v>
      </c>
      <c r="F4" s="169" t="s">
        <v>900</v>
      </c>
      <c r="G4" s="170" t="str">
        <f>Country&amp;"'s area"</f>
        <v>Sweden's area</v>
      </c>
    </row>
    <row r="5" spans="2:7" ht="15.6" customHeight="1">
      <c r="B5" s="65" t="s">
        <v>901</v>
      </c>
      <c r="C5" s="171">
        <f t="array" ref="C5">IFERROR(INDEX('Input data - area'!F:F, MATCH(1, INDEX(('Input data - area'!C:C=B5) * ('Input data - area'!D:D=Intro!$B$16), 0), 0)), "")</f>
        <v>52886</v>
      </c>
      <c r="F5" s="172" t="s">
        <v>806</v>
      </c>
      <c r="G5" s="173" t="s">
        <v>899</v>
      </c>
    </row>
    <row r="6" spans="2:7" ht="15.6" customHeight="1">
      <c r="B6" s="164" t="s">
        <v>902</v>
      </c>
      <c r="C6" s="171">
        <f t="array" ref="C6">IFERROR(INDEX('Input data - area'!F:F, MATCH(1, INDEX(('Input data - area'!C:C=B6) * ('Input data - area'!D:D=Intro!$B$16), 0), 0)), "")</f>
        <v>40728</v>
      </c>
      <c r="D6" s="154"/>
      <c r="F6" s="174" t="s">
        <v>903</v>
      </c>
      <c r="G6" s="175">
        <f>VLOOKUP(F6,B5:C33,2,FALSE)</f>
        <v>1049</v>
      </c>
    </row>
    <row r="7" spans="2:7" ht="15.6" customHeight="1">
      <c r="B7" s="66" t="s">
        <v>901</v>
      </c>
      <c r="C7" s="171">
        <f t="array" ref="C7">IFERROR(INDEX('Input data - area'!F:F, MATCH(1, INDEX(('Input data - area'!C:C=B7) * ('Input data - area'!D:D=Intro!$B$16), 0), 0)), "")</f>
        <v>52886</v>
      </c>
      <c r="F7" s="174" t="s">
        <v>550</v>
      </c>
      <c r="G7" s="175">
        <f>VLOOKUP(F7,B6:C34,2,FALSE)</f>
        <v>464</v>
      </c>
    </row>
    <row r="8" spans="2:7" ht="16.149999999999999" customHeight="1" thickBot="1">
      <c r="B8" s="66" t="s">
        <v>902</v>
      </c>
      <c r="C8" s="171">
        <f t="array" ref="C8">IFERROR(INDEX('Input data - area'!F:F, MATCH(1, INDEX(('Input data - area'!C:C=B8) * ('Input data - area'!D:D=Intro!$B$16), 0), 0)), "")</f>
        <v>40728</v>
      </c>
      <c r="F8" s="176" t="s">
        <v>904</v>
      </c>
      <c r="G8" s="177">
        <f>SUM(G6:G7)</f>
        <v>1513</v>
      </c>
    </row>
    <row r="9" spans="2:7">
      <c r="B9" s="66" t="s">
        <v>8</v>
      </c>
      <c r="C9" s="171">
        <f t="array" ref="C9">IFERROR(INDEX('Input data - area'!F:F, MATCH(1, INDEX(('Input data - area'!C:C=B9) * ('Input data - area'!D:D=Intro!$B$16), 0), 0)), "")</f>
        <v>3123</v>
      </c>
    </row>
    <row r="10" spans="2:7" ht="19.149999999999999" customHeight="1">
      <c r="B10" s="66" t="s">
        <v>905</v>
      </c>
      <c r="C10" s="171">
        <f t="array" ref="C10">IFERROR(INDEX('Input data - area'!F:F, MATCH(1, INDEX(('Input data - area'!C:C=B10) * ('Input data - area'!D:D=Intro!$B$16), 0), 0)), "")</f>
        <v>2995</v>
      </c>
    </row>
    <row r="11" spans="2:7">
      <c r="B11" s="66" t="s">
        <v>906</v>
      </c>
      <c r="C11" s="171">
        <f t="array" ref="C11">IFERROR(INDEX('Input data - area'!F:F, MATCH(1, INDEX(('Input data - area'!C:C=B11) * ('Input data - area'!D:D=Intro!$B$16), 0), 0)), "")</f>
        <v>2531</v>
      </c>
    </row>
    <row r="12" spans="2:7">
      <c r="B12" s="66" t="s">
        <v>907</v>
      </c>
      <c r="C12" s="171">
        <f t="array" ref="C12">IFERROR(INDEX('Input data - area'!F:F, MATCH(1, INDEX(('Input data - area'!C:C=B12) * ('Input data - area'!D:D=Intro!$B$16), 0), 0)), "")</f>
        <v>2528</v>
      </c>
    </row>
    <row r="13" spans="2:7">
      <c r="B13" s="66" t="s">
        <v>664</v>
      </c>
      <c r="C13" s="171">
        <f t="array" ref="C13">IFERROR(INDEX('Input data - area'!F:F, MATCH(1, INDEX(('Input data - area'!C:C=B13) * ('Input data - area'!D:D=Intro!$B$16), 0), 0)), "")</f>
        <v>1334</v>
      </c>
    </row>
    <row r="14" spans="2:7">
      <c r="B14" s="66" t="s">
        <v>903</v>
      </c>
      <c r="C14" s="171">
        <f t="array" ref="C14">IFERROR(INDEX('Input data - area'!F:F, MATCH(1, INDEX(('Input data - area'!C:C=B14) * ('Input data - area'!D:D=Intro!$B$16), 0), 0)), "")</f>
        <v>1049</v>
      </c>
    </row>
    <row r="15" spans="2:7">
      <c r="B15" s="66" t="s">
        <v>908</v>
      </c>
      <c r="C15" s="171">
        <f t="array" ref="C15">IFERROR(INDEX('Input data - area'!F:F, MATCH(1, INDEX(('Input data - area'!C:C=B15) * ('Input data - area'!D:D=Intro!$B$16), 0), 0)), "")</f>
        <v>166</v>
      </c>
    </row>
    <row r="16" spans="2:7">
      <c r="B16" s="66" t="s">
        <v>909</v>
      </c>
      <c r="C16" s="171">
        <f t="array" ref="C16">IFERROR(INDEX('Input data - area'!F:F, MATCH(1, INDEX(('Input data - area'!C:C=B16) * ('Input data - area'!D:D=Intro!$B$16), 0), 0)), "")</f>
        <v>4</v>
      </c>
    </row>
    <row r="17" spans="2:4">
      <c r="B17" s="66" t="s">
        <v>550</v>
      </c>
      <c r="C17" s="171">
        <f t="array" ref="C17">IFERROR(INDEX('Input data - area'!F:F, MATCH(1, INDEX(('Input data - area'!C:C=B17) * ('Input data - area'!D:D=Intro!$B$16), 0), 0)), "")</f>
        <v>464</v>
      </c>
      <c r="D17" s="154"/>
    </row>
    <row r="18" spans="2:4">
      <c r="B18" s="66" t="s">
        <v>910</v>
      </c>
      <c r="C18" s="171" t="str">
        <f t="array" ref="C18">IFERROR(INDEX('Input data - area'!F:F, MATCH(1, INDEX(('Input data - area'!C:C=B18) * ('Input data - area'!D:D=Intro!$B$16), 0), 0)), "")</f>
        <v/>
      </c>
      <c r="D18" s="154"/>
    </row>
    <row r="19" spans="2:4">
      <c r="B19" s="66" t="s">
        <v>911</v>
      </c>
      <c r="C19" s="171" t="str">
        <f t="array" ref="C19">IFERROR(INDEX('Input data - area'!F:F, MATCH(1, INDEX(('Input data - area'!C:C=B19) * ('Input data - area'!D:D=Intro!$B$16), 0), 0)), "")</f>
        <v/>
      </c>
    </row>
    <row r="20" spans="2:4">
      <c r="B20" s="66" t="s">
        <v>912</v>
      </c>
      <c r="C20" s="171">
        <f t="array" ref="C20">IFERROR(INDEX('Input data - area'!F:F, MATCH(1, INDEX(('Input data - area'!C:C=B20) * ('Input data - area'!D:D=Intro!$B$16), 0), 0)), "")</f>
        <v>128</v>
      </c>
    </row>
    <row r="21" spans="2:4">
      <c r="B21" s="66" t="s">
        <v>913</v>
      </c>
      <c r="C21" s="171">
        <f t="array" ref="C21">IFERROR(INDEX('Input data - area'!F:F, MATCH(1, INDEX(('Input data - area'!C:C=B21) * ('Input data - area'!D:D=Intro!$B$16), 0), 0)), "")</f>
        <v>27980</v>
      </c>
    </row>
    <row r="22" spans="2:4">
      <c r="B22" s="66" t="s">
        <v>914</v>
      </c>
      <c r="C22" s="90">
        <f t="array" ref="C22">IFERROR(INDEX('Input data - area'!F:F, MATCH(1, INDEX(('Input data - area'!C:C=B22) * ('Input data - area'!D:D=Intro!$B$16), 0), 0)), "")</f>
        <v>13721.1111</v>
      </c>
    </row>
    <row r="23" spans="2:4">
      <c r="B23" s="66" t="s">
        <v>915</v>
      </c>
      <c r="C23" s="171">
        <f t="array" ref="C23">IFERROR(INDEX('Input data - area'!F:F, MATCH(1, INDEX(('Input data - area'!C:C=B23) * ('Input data - area'!D:D=Intro!$B$16), 0), 0)), "")</f>
        <v>14258.8889</v>
      </c>
    </row>
    <row r="24" spans="2:4">
      <c r="B24" s="66" t="s">
        <v>916</v>
      </c>
      <c r="C24" s="171">
        <f t="array" ref="C24">IFERROR(INDEX('Input data - area'!F:F, MATCH(1, INDEX(('Input data - area'!C:C=B24) * ('Input data - area'!D:D=Intro!$B$16), 0), 0)), "")</f>
        <v>9625</v>
      </c>
    </row>
    <row r="25" spans="2:4">
      <c r="B25" s="66" t="s">
        <v>917</v>
      </c>
      <c r="C25" s="171">
        <f t="array" ref="C25">IFERROR(INDEX('Input data - area'!F:F, MATCH(1, INDEX(('Input data - area'!C:C=B25) * ('Input data - area'!D:D=Intro!$B$16), 0), 0)), "")</f>
        <v>4014</v>
      </c>
    </row>
    <row r="26" spans="2:4">
      <c r="B26" s="66" t="s">
        <v>918</v>
      </c>
      <c r="C26" s="171">
        <f t="array" ref="C26">IFERROR(INDEX('Input data - area'!F:F, MATCH(1, INDEX(('Input data - area'!C:C=B26) * ('Input data - area'!D:D=Intro!$B$16), 0), 0)), "")</f>
        <v>157</v>
      </c>
    </row>
    <row r="27" spans="2:4">
      <c r="B27" s="66" t="s">
        <v>919</v>
      </c>
      <c r="C27" s="171" t="str">
        <f t="array" ref="C27">IFERROR(INDEX('Input data - area'!F:F, MATCH(1, INDEX(('Input data - area'!C:C=B27) * ('Input data - area'!D:D=Intro!$B$16), 0), 0)), "")</f>
        <v/>
      </c>
    </row>
    <row r="28" spans="2:4">
      <c r="B28" s="66" t="s">
        <v>920</v>
      </c>
      <c r="C28" s="171">
        <f t="array" ref="C28">IFERROR(INDEX('Input data - area'!F:F, MATCH(1, INDEX(('Input data - area'!C:C=B28) * ('Input data - area'!D:D=Intro!$B$16), 0), 0)), "")</f>
        <v>597</v>
      </c>
    </row>
    <row r="29" spans="2:4">
      <c r="B29" s="66" t="s">
        <v>921</v>
      </c>
      <c r="C29" s="171">
        <f t="array" ref="C29">IFERROR(INDEX('Input data - area'!F:F, MATCH(1, INDEX(('Input data - area'!C:C=B29) * ('Input data - area'!D:D=Intro!$B$16), 0), 0)), "")</f>
        <v>564</v>
      </c>
    </row>
    <row r="30" spans="2:4">
      <c r="B30" s="66" t="s">
        <v>922</v>
      </c>
      <c r="C30" s="171">
        <f t="array" ref="C30">IFERROR(INDEX('Input data - area'!F:F, MATCH(1, INDEX(('Input data - area'!C:C=B30) * ('Input data - area'!D:D=Intro!$B$16), 0), 0)), "")</f>
        <v>461</v>
      </c>
    </row>
    <row r="31" spans="2:4">
      <c r="B31" s="66" t="s">
        <v>923</v>
      </c>
      <c r="C31" s="171">
        <f t="array" ref="C31">IFERROR(INDEX('Input data - area'!F:F, MATCH(1, INDEX(('Input data - area'!C:C=B31) * ('Input data - area'!D:D=Intro!$B$16), 0), 0)), "")</f>
        <v>437</v>
      </c>
    </row>
    <row r="32" spans="2:4">
      <c r="B32" s="66" t="s">
        <v>924</v>
      </c>
      <c r="C32" s="171">
        <f t="array" ref="C32">IFERROR(INDEX('Input data - area'!F:F, MATCH(1, INDEX(('Input data - area'!C:C=B32) * ('Input data - area'!D:D=Intro!$B$16), 0), 0)), "")</f>
        <v>138</v>
      </c>
    </row>
    <row r="33" spans="2:3">
      <c r="B33" s="66" t="s">
        <v>925</v>
      </c>
      <c r="C33" s="171">
        <f t="array" ref="C33">IFERROR(INDEX('Input data - area'!F:F, MATCH(1, INDEX(('Input data - area'!C:C=B33) * ('Input data - area'!D:D=Intro!$B$16), 0), 0)), "")</f>
        <v>127</v>
      </c>
    </row>
    <row r="34" spans="2:3">
      <c r="B34" s="65"/>
      <c r="C34" s="171"/>
    </row>
    <row r="35" spans="2:3">
      <c r="B35" s="65"/>
      <c r="C35" s="171"/>
    </row>
    <row r="36" spans="2:3">
      <c r="B36" s="65"/>
      <c r="C36" s="171"/>
    </row>
    <row r="37" spans="2:3">
      <c r="B37" s="65"/>
      <c r="C37" s="171"/>
    </row>
    <row r="38" spans="2:3">
      <c r="B38" s="65"/>
      <c r="C38" s="171"/>
    </row>
    <row r="39" spans="2:3">
      <c r="B39" s="65"/>
    </row>
    <row r="40" spans="2:3">
      <c r="B40" s="65"/>
    </row>
    <row r="41" spans="2:3">
      <c r="B41" s="65"/>
    </row>
    <row r="42" spans="2:3">
      <c r="B42" s="65"/>
    </row>
    <row r="43" spans="2:3">
      <c r="B43" s="65"/>
    </row>
    <row r="44" spans="2:3">
      <c r="B44" s="65"/>
    </row>
    <row r="45" spans="2:3">
      <c r="B45" s="65"/>
    </row>
    <row r="46" spans="2:3">
      <c r="B46" s="65"/>
    </row>
    <row r="47" spans="2:3">
      <c r="B47" s="65"/>
    </row>
  </sheetData>
  <pageMargins left="0.7" right="0.7" top="0.75" bottom="0.75" header="0.3" footer="0.3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5"/>
  </sheetPr>
  <dimension ref="A1:N71"/>
  <sheetViews>
    <sheetView zoomScale="66" workbookViewId="0">
      <selection activeCell="A3" sqref="A1:XFD1048576"/>
    </sheetView>
  </sheetViews>
  <sheetFormatPr defaultColWidth="8.77734375" defaultRowHeight="15"/>
  <cols>
    <col min="1" max="1" width="9.21875" style="88" bestFit="1" customWidth="1"/>
    <col min="2" max="2" width="82.33203125" style="88" bestFit="1" customWidth="1"/>
    <col min="3" max="3" width="28.21875" style="88" bestFit="1" customWidth="1"/>
    <col min="4" max="6" width="8.77734375" style="88" customWidth="1"/>
    <col min="7" max="7" width="13.5546875" style="88" bestFit="1" customWidth="1"/>
    <col min="8" max="8" width="9.21875" style="88" bestFit="1" customWidth="1"/>
    <col min="9" max="9" width="9.21875" style="88" customWidth="1"/>
    <col min="10" max="10" width="13.5546875" style="88" bestFit="1" customWidth="1"/>
    <col min="11" max="12" width="8.77734375" style="88" customWidth="1"/>
    <col min="13" max="16384" width="8.77734375" style="88"/>
  </cols>
  <sheetData>
    <row r="1" spans="1:14" s="1" customFormat="1" ht="28.5" customHeight="1">
      <c r="A1" s="1" t="s">
        <v>1579</v>
      </c>
      <c r="B1" s="1" t="str">
        <f t="array" aca="1" ref="B1" ca="1">"This sheet contains calculations on the "&amp;Intro!B17&amp;" sectors "&amp;MID(CELL("filename",A1),FIND("]",CELL("filename",A1))+1+3,31)</f>
        <v>This sheet contains calculations on the Afolu sectors CommoditiesAFOLU</v>
      </c>
    </row>
    <row r="4" spans="1:14">
      <c r="B4" s="10" t="s">
        <v>965</v>
      </c>
      <c r="C4" s="10" t="s">
        <v>703</v>
      </c>
      <c r="D4" s="10" t="s">
        <v>966</v>
      </c>
      <c r="E4" s="10" t="s">
        <v>967</v>
      </c>
      <c r="F4" s="10" t="s">
        <v>968</v>
      </c>
      <c r="G4" s="10" t="s">
        <v>969</v>
      </c>
      <c r="H4" s="10" t="s">
        <v>970</v>
      </c>
      <c r="I4" s="10" t="s">
        <v>971</v>
      </c>
      <c r="J4" s="10" t="s">
        <v>696</v>
      </c>
      <c r="K4" s="10" t="s">
        <v>697</v>
      </c>
      <c r="L4" s="10" t="s">
        <v>698</v>
      </c>
      <c r="M4" s="10" t="s">
        <v>699</v>
      </c>
      <c r="N4" s="10" t="s">
        <v>700</v>
      </c>
    </row>
    <row r="5" spans="1:14">
      <c r="B5" s="88" t="s">
        <v>972</v>
      </c>
      <c r="C5" s="88" t="s">
        <v>973</v>
      </c>
      <c r="D5" s="88" t="s">
        <v>974</v>
      </c>
      <c r="E5" s="88" t="s">
        <v>10</v>
      </c>
      <c r="G5" s="88" t="str">
        <f t="shared" ref="G5:G36" si="0">IF(D5="DEM",E5&amp;F5&amp;B5&amp;D5,IF(B5="WTR",B5&amp;E5,IF(D5="NRG",B5,E5&amp;F5&amp;B5)))</f>
        <v>WTRAGR</v>
      </c>
      <c r="I5" s="88" t="str">
        <f>Intro!$B$17</f>
        <v>Afolu</v>
      </c>
      <c r="J5" s="88" t="s">
        <v>751</v>
      </c>
    </row>
    <row r="6" spans="1:14">
      <c r="B6" s="88" t="s">
        <v>975</v>
      </c>
      <c r="C6" s="88" t="s">
        <v>302</v>
      </c>
      <c r="D6" s="88" t="s">
        <v>779</v>
      </c>
      <c r="E6" s="88" t="str">
        <f>Intro!$B$18</f>
        <v>AFO</v>
      </c>
      <c r="F6" s="88" t="s">
        <v>976</v>
      </c>
      <c r="G6" s="88" t="str">
        <f t="shared" si="0"/>
        <v>AFOCRPCERDEM</v>
      </c>
      <c r="I6" s="88" t="str">
        <f>Intro!$B$17</f>
        <v>Afolu</v>
      </c>
      <c r="J6" s="88" t="s">
        <v>752</v>
      </c>
    </row>
    <row r="7" spans="1:14">
      <c r="B7" s="88" t="s">
        <v>977</v>
      </c>
      <c r="C7" s="88" t="s">
        <v>372</v>
      </c>
      <c r="D7" s="88" t="s">
        <v>779</v>
      </c>
      <c r="E7" s="88" t="str">
        <f>Intro!$B$18</f>
        <v>AFO</v>
      </c>
      <c r="F7" s="88" t="s">
        <v>976</v>
      </c>
      <c r="G7" s="88" t="str">
        <f t="shared" si="0"/>
        <v>AFOCRPRICDEM</v>
      </c>
      <c r="I7" s="88" t="str">
        <f>Intro!$B$17</f>
        <v>Afolu</v>
      </c>
      <c r="J7" s="88" t="s">
        <v>752</v>
      </c>
    </row>
    <row r="8" spans="1:14">
      <c r="B8" s="88" t="s">
        <v>978</v>
      </c>
      <c r="C8" s="88" t="s">
        <v>349</v>
      </c>
      <c r="D8" s="88" t="s">
        <v>779</v>
      </c>
      <c r="E8" s="88" t="str">
        <f>Intro!$B$18</f>
        <v>AFO</v>
      </c>
      <c r="F8" s="88" t="s">
        <v>976</v>
      </c>
      <c r="G8" s="88" t="str">
        <f t="shared" si="0"/>
        <v>AFOCRPLEGDEM</v>
      </c>
      <c r="I8" s="88" t="str">
        <f>Intro!$B$17</f>
        <v>Afolu</v>
      </c>
      <c r="J8" s="88" t="s">
        <v>752</v>
      </c>
    </row>
    <row r="9" spans="1:14">
      <c r="B9" s="88" t="s">
        <v>979</v>
      </c>
      <c r="C9" s="88" t="s">
        <v>332</v>
      </c>
      <c r="D9" s="88" t="s">
        <v>779</v>
      </c>
      <c r="E9" s="88" t="str">
        <f>Intro!$B$18</f>
        <v>AFO</v>
      </c>
      <c r="F9" s="88" t="s">
        <v>976</v>
      </c>
      <c r="G9" s="88" t="str">
        <f t="shared" si="0"/>
        <v>AFOCRPSEEDEM</v>
      </c>
      <c r="I9" s="88" t="str">
        <f>Intro!$B$17</f>
        <v>Afolu</v>
      </c>
      <c r="J9" s="88" t="s">
        <v>752</v>
      </c>
    </row>
    <row r="10" spans="1:14">
      <c r="B10" s="88" t="s">
        <v>980</v>
      </c>
      <c r="C10" s="88" t="s">
        <v>400</v>
      </c>
      <c r="D10" s="88" t="s">
        <v>779</v>
      </c>
      <c r="E10" s="88" t="str">
        <f>Intro!$B$18</f>
        <v>AFO</v>
      </c>
      <c r="F10" s="88" t="s">
        <v>976</v>
      </c>
      <c r="G10" s="88" t="str">
        <f t="shared" si="0"/>
        <v>AFOCRPFCRDEM</v>
      </c>
      <c r="I10" s="88" t="str">
        <f>Intro!$B$17</f>
        <v>Afolu</v>
      </c>
      <c r="J10" s="88" t="s">
        <v>752</v>
      </c>
    </row>
    <row r="11" spans="1:14">
      <c r="B11" s="88" t="s">
        <v>981</v>
      </c>
      <c r="C11" s="88" t="s">
        <v>384</v>
      </c>
      <c r="D11" s="88" t="s">
        <v>779</v>
      </c>
      <c r="E11" s="88" t="str">
        <f>Intro!$B$18</f>
        <v>AFO</v>
      </c>
      <c r="F11" s="88" t="s">
        <v>976</v>
      </c>
      <c r="G11" s="88" t="str">
        <f t="shared" si="0"/>
        <v>AFOCRPVEGDEM</v>
      </c>
      <c r="I11" s="88" t="str">
        <f>Intro!$B$17</f>
        <v>Afolu</v>
      </c>
      <c r="J11" s="88" t="s">
        <v>752</v>
      </c>
    </row>
    <row r="12" spans="1:14">
      <c r="B12" s="88" t="s">
        <v>982</v>
      </c>
      <c r="C12" s="88" t="s">
        <v>304</v>
      </c>
      <c r="D12" s="88" t="s">
        <v>779</v>
      </c>
      <c r="E12" s="88" t="str">
        <f>Intro!$B$18</f>
        <v>AFO</v>
      </c>
      <c r="F12" s="88" t="s">
        <v>976</v>
      </c>
      <c r="G12" s="88" t="str">
        <f t="shared" si="0"/>
        <v>AFOCRPWCRDEM</v>
      </c>
      <c r="I12" s="88" t="str">
        <f>Intro!$B$17</f>
        <v>Afolu</v>
      </c>
      <c r="J12" s="88" t="s">
        <v>752</v>
      </c>
    </row>
    <row r="13" spans="1:14">
      <c r="B13" s="88" t="s">
        <v>983</v>
      </c>
      <c r="C13" s="88" t="s">
        <v>360</v>
      </c>
      <c r="D13" s="88" t="s">
        <v>779</v>
      </c>
      <c r="E13" s="88" t="str">
        <f>Intro!$B$18</f>
        <v>AFO</v>
      </c>
      <c r="F13" s="88" t="s">
        <v>976</v>
      </c>
      <c r="G13" s="88" t="str">
        <f t="shared" si="0"/>
        <v>AFOCRPROODEM</v>
      </c>
      <c r="I13" s="88" t="str">
        <f>Intro!$B$17</f>
        <v>Afolu</v>
      </c>
      <c r="J13" s="88" t="s">
        <v>752</v>
      </c>
    </row>
    <row r="14" spans="1:14">
      <c r="B14" s="88" t="s">
        <v>984</v>
      </c>
      <c r="C14" s="88" t="s">
        <v>396</v>
      </c>
      <c r="D14" s="88" t="s">
        <v>779</v>
      </c>
      <c r="E14" s="88" t="str">
        <f>Intro!$B$18</f>
        <v>AFO</v>
      </c>
      <c r="F14" s="88" t="s">
        <v>976</v>
      </c>
      <c r="G14" s="88" t="str">
        <f t="shared" si="0"/>
        <v>AFOCRPHAGDEM</v>
      </c>
      <c r="I14" s="88" t="str">
        <f>Intro!$B$17</f>
        <v>Afolu</v>
      </c>
      <c r="J14" s="88" t="s">
        <v>752</v>
      </c>
    </row>
    <row r="15" spans="1:14">
      <c r="B15" s="88" t="s">
        <v>985</v>
      </c>
      <c r="C15" s="88" t="s">
        <v>305</v>
      </c>
      <c r="D15" s="88" t="s">
        <v>779</v>
      </c>
      <c r="E15" s="88" t="str">
        <f>Intro!$B$18</f>
        <v>AFO</v>
      </c>
      <c r="F15" s="88" t="s">
        <v>986</v>
      </c>
      <c r="G15" s="88" t="str">
        <f t="shared" si="0"/>
        <v>AFOLIVASSDEM</v>
      </c>
      <c r="I15" s="88" t="str">
        <f>Intro!$B$17</f>
        <v>Afolu</v>
      </c>
      <c r="J15" s="88" t="s">
        <v>781</v>
      </c>
    </row>
    <row r="16" spans="1:14">
      <c r="B16" s="88" t="s">
        <v>987</v>
      </c>
      <c r="C16" s="88" t="s">
        <v>345</v>
      </c>
      <c r="D16" s="88" t="s">
        <v>779</v>
      </c>
      <c r="E16" s="88" t="str">
        <f>Intro!$B$18</f>
        <v>AFO</v>
      </c>
      <c r="F16" s="88" t="s">
        <v>986</v>
      </c>
      <c r="G16" s="88" t="str">
        <f t="shared" si="0"/>
        <v>AFOLIVBUFDEM</v>
      </c>
      <c r="I16" s="88" t="str">
        <f>Intro!$B$17</f>
        <v>Afolu</v>
      </c>
      <c r="J16" s="88" t="s">
        <v>781</v>
      </c>
    </row>
    <row r="17" spans="2:10">
      <c r="B17" s="88" t="s">
        <v>988</v>
      </c>
      <c r="C17" s="88" t="s">
        <v>311</v>
      </c>
      <c r="D17" s="88" t="s">
        <v>779</v>
      </c>
      <c r="E17" s="88" t="str">
        <f>Intro!$B$18</f>
        <v>AFO</v>
      </c>
      <c r="F17" s="88" t="s">
        <v>986</v>
      </c>
      <c r="G17" s="88" t="str">
        <f t="shared" si="0"/>
        <v>AFOLIVCAMDEM</v>
      </c>
      <c r="I17" s="88" t="str">
        <f>Intro!$B$17</f>
        <v>Afolu</v>
      </c>
      <c r="J17" s="88" t="s">
        <v>781</v>
      </c>
    </row>
    <row r="18" spans="2:10">
      <c r="B18" s="88" t="s">
        <v>989</v>
      </c>
      <c r="C18" s="88" t="s">
        <v>315</v>
      </c>
      <c r="D18" s="88" t="s">
        <v>779</v>
      </c>
      <c r="E18" s="88" t="str">
        <f>Intro!$B$18</f>
        <v>AFO</v>
      </c>
      <c r="F18" s="88" t="s">
        <v>986</v>
      </c>
      <c r="G18" s="88" t="str">
        <f t="shared" si="0"/>
        <v>AFOLIVCADDEM</v>
      </c>
      <c r="I18" s="88" t="str">
        <f>Intro!$B$17</f>
        <v>Afolu</v>
      </c>
      <c r="J18" s="88" t="s">
        <v>781</v>
      </c>
    </row>
    <row r="19" spans="2:10">
      <c r="B19" s="88" t="s">
        <v>990</v>
      </c>
      <c r="C19" s="88" t="s">
        <v>322</v>
      </c>
      <c r="D19" s="88" t="s">
        <v>779</v>
      </c>
      <c r="E19" s="88" t="str">
        <f>Intro!$B$18</f>
        <v>AFO</v>
      </c>
      <c r="F19" s="88" t="s">
        <v>986</v>
      </c>
      <c r="G19" s="88" t="str">
        <f t="shared" si="0"/>
        <v>AFOLIVCANDEM</v>
      </c>
      <c r="I19" s="88" t="str">
        <f>Intro!$B$17</f>
        <v>Afolu</v>
      </c>
      <c r="J19" s="88" t="s">
        <v>781</v>
      </c>
    </row>
    <row r="20" spans="2:10">
      <c r="B20" s="88" t="s">
        <v>991</v>
      </c>
      <c r="C20" s="88" t="s">
        <v>328</v>
      </c>
      <c r="D20" s="88" t="s">
        <v>779</v>
      </c>
      <c r="E20" s="88" t="str">
        <f>Intro!$B$18</f>
        <v>AFO</v>
      </c>
      <c r="F20" s="88" t="s">
        <v>986</v>
      </c>
      <c r="G20" s="88" t="str">
        <f t="shared" si="0"/>
        <v>AFOLIVGOADEM</v>
      </c>
      <c r="I20" s="88" t="str">
        <f>Intro!$B$17</f>
        <v>Afolu</v>
      </c>
      <c r="J20" s="88" t="s">
        <v>781</v>
      </c>
    </row>
    <row r="21" spans="2:10">
      <c r="B21" s="88" t="s">
        <v>992</v>
      </c>
      <c r="C21" s="88" t="s">
        <v>334</v>
      </c>
      <c r="D21" s="88" t="s">
        <v>779</v>
      </c>
      <c r="E21" s="88" t="str">
        <f>Intro!$B$18</f>
        <v>AFO</v>
      </c>
      <c r="F21" s="88" t="s">
        <v>986</v>
      </c>
      <c r="G21" s="88" t="str">
        <f t="shared" si="0"/>
        <v>AFOLIVHORDEM</v>
      </c>
      <c r="I21" s="88" t="str">
        <f>Intro!$B$17</f>
        <v>Afolu</v>
      </c>
      <c r="J21" s="88" t="s">
        <v>781</v>
      </c>
    </row>
    <row r="22" spans="2:10">
      <c r="B22" s="88" t="s">
        <v>993</v>
      </c>
      <c r="C22" s="88" t="s">
        <v>361</v>
      </c>
      <c r="D22" s="88" t="s">
        <v>779</v>
      </c>
      <c r="E22" s="88" t="str">
        <f>Intro!$B$18</f>
        <v>AFO</v>
      </c>
      <c r="F22" s="88" t="s">
        <v>986</v>
      </c>
      <c r="G22" s="88" t="str">
        <f t="shared" si="0"/>
        <v>AFOLIVLLADEM</v>
      </c>
      <c r="I22" s="88" t="str">
        <f>Intro!$B$17</f>
        <v>Afolu</v>
      </c>
      <c r="J22" s="88" t="s">
        <v>781</v>
      </c>
    </row>
    <row r="23" spans="2:10">
      <c r="B23" s="88" t="s">
        <v>994</v>
      </c>
      <c r="C23" s="88" t="s">
        <v>338</v>
      </c>
      <c r="D23" s="88" t="s">
        <v>779</v>
      </c>
      <c r="E23" s="88" t="str">
        <f>Intro!$B$18</f>
        <v>AFO</v>
      </c>
      <c r="F23" s="88" t="s">
        <v>986</v>
      </c>
      <c r="G23" s="88" t="str">
        <f t="shared" si="0"/>
        <v>AFOLIVMULDEM</v>
      </c>
      <c r="I23" s="88" t="str">
        <f>Intro!$B$17</f>
        <v>Afolu</v>
      </c>
      <c r="J23" s="88" t="s">
        <v>781</v>
      </c>
    </row>
    <row r="24" spans="2:10">
      <c r="B24" s="88" t="s">
        <v>995</v>
      </c>
      <c r="C24" s="88" t="s">
        <v>341</v>
      </c>
      <c r="D24" s="88" t="s">
        <v>779</v>
      </c>
      <c r="E24" s="88" t="str">
        <f>Intro!$B$18</f>
        <v>AFO</v>
      </c>
      <c r="F24" s="88" t="s">
        <v>986</v>
      </c>
      <c r="G24" s="88" t="str">
        <f t="shared" si="0"/>
        <v>AFOLIVSHPDEM</v>
      </c>
      <c r="I24" s="88" t="str">
        <f>Intro!$B$17</f>
        <v>Afolu</v>
      </c>
      <c r="J24" s="88" t="s">
        <v>781</v>
      </c>
    </row>
    <row r="25" spans="2:10">
      <c r="B25" s="88" t="s">
        <v>996</v>
      </c>
      <c r="C25" s="88" t="s">
        <v>351</v>
      </c>
      <c r="D25" s="88" t="s">
        <v>779</v>
      </c>
      <c r="E25" s="88" t="str">
        <f>Intro!$B$18</f>
        <v>AFO</v>
      </c>
      <c r="F25" s="88" t="s">
        <v>986</v>
      </c>
      <c r="G25" s="88" t="str">
        <f t="shared" si="0"/>
        <v>AFOLIVSWBDEM</v>
      </c>
      <c r="I25" s="88" t="str">
        <f>Intro!$B$17</f>
        <v>Afolu</v>
      </c>
      <c r="J25" s="88" t="s">
        <v>781</v>
      </c>
    </row>
    <row r="26" spans="2:10">
      <c r="B26" s="88" t="s">
        <v>997</v>
      </c>
      <c r="C26" s="88" t="s">
        <v>357</v>
      </c>
      <c r="D26" s="88" t="s">
        <v>779</v>
      </c>
      <c r="E26" s="88" t="str">
        <f>Intro!$B$18</f>
        <v>AFO</v>
      </c>
      <c r="F26" s="88" t="s">
        <v>986</v>
      </c>
      <c r="G26" s="88" t="str">
        <f t="shared" si="0"/>
        <v>AFOLIVSWMDEM</v>
      </c>
      <c r="I26" s="88" t="str">
        <f>Intro!$B$17</f>
        <v>Afolu</v>
      </c>
      <c r="J26" s="88" t="s">
        <v>781</v>
      </c>
    </row>
    <row r="27" spans="2:10">
      <c r="B27" s="88" t="s">
        <v>998</v>
      </c>
      <c r="C27" s="88" t="s">
        <v>365</v>
      </c>
      <c r="D27" s="88" t="s">
        <v>779</v>
      </c>
      <c r="E27" s="88" t="str">
        <f>Intro!$B$18</f>
        <v>AFO</v>
      </c>
      <c r="F27" s="88" t="s">
        <v>986</v>
      </c>
      <c r="G27" s="88" t="str">
        <f t="shared" si="0"/>
        <v>AFOLIVPOUDEM</v>
      </c>
      <c r="I27" s="88" t="str">
        <f>Intro!$B$17</f>
        <v>Afolu</v>
      </c>
      <c r="J27" s="88" t="s">
        <v>781</v>
      </c>
    </row>
    <row r="28" spans="2:10">
      <c r="B28" s="88" t="s">
        <v>790</v>
      </c>
      <c r="C28" s="88" t="s">
        <v>999</v>
      </c>
      <c r="D28" s="88" t="s">
        <v>779</v>
      </c>
      <c r="E28" s="88" t="str">
        <f>Intro!$B$18</f>
        <v>AFO</v>
      </c>
      <c r="F28" s="88" t="s">
        <v>1000</v>
      </c>
      <c r="G28" s="88" t="str">
        <f t="shared" si="0"/>
        <v>AFOFRSGEFDEM</v>
      </c>
      <c r="I28" s="88" t="str">
        <f>Intro!$B$17</f>
        <v>Afolu</v>
      </c>
      <c r="J28" s="88" t="s">
        <v>1001</v>
      </c>
    </row>
    <row r="29" spans="2:10">
      <c r="B29" s="88" t="s">
        <v>1002</v>
      </c>
      <c r="C29" s="88" t="s">
        <v>1003</v>
      </c>
      <c r="D29" s="88" t="s">
        <v>779</v>
      </c>
      <c r="E29" s="88" t="str">
        <f>Intro!$B$18</f>
        <v>AFO</v>
      </c>
      <c r="F29" s="88" t="s">
        <v>1004</v>
      </c>
      <c r="G29" s="88" t="str">
        <f t="shared" si="0"/>
        <v>AFOPASGEPDEM</v>
      </c>
      <c r="I29" s="88" t="str">
        <f>Intro!$B$17</f>
        <v>Afolu</v>
      </c>
      <c r="J29" s="88" t="s">
        <v>1001</v>
      </c>
    </row>
    <row r="30" spans="2:10">
      <c r="B30" s="88" t="s">
        <v>767</v>
      </c>
      <c r="C30" s="88" t="s">
        <v>1005</v>
      </c>
      <c r="D30" s="88" t="s">
        <v>791</v>
      </c>
      <c r="E30" s="88" t="str">
        <f>Intro!$B$18</f>
        <v>AFO</v>
      </c>
      <c r="F30" s="88" t="s">
        <v>976</v>
      </c>
      <c r="G30" s="88" t="str">
        <f t="shared" si="0"/>
        <v>CERSTR</v>
      </c>
      <c r="I30" s="88" t="str">
        <f>Intro!$B$17</f>
        <v>Afolu</v>
      </c>
      <c r="J30" s="88" t="s">
        <v>753</v>
      </c>
    </row>
    <row r="31" spans="2:10">
      <c r="B31" s="88" t="s">
        <v>768</v>
      </c>
      <c r="C31" s="88" t="s">
        <v>1006</v>
      </c>
      <c r="D31" s="88" t="s">
        <v>791</v>
      </c>
      <c r="E31" s="88" t="str">
        <f>Intro!$B$18</f>
        <v>AFO</v>
      </c>
      <c r="F31" s="88" t="s">
        <v>976</v>
      </c>
      <c r="G31" s="88" t="str">
        <f t="shared" si="0"/>
        <v>RICSTR</v>
      </c>
      <c r="I31" s="88" t="str">
        <f>Intro!$B$17</f>
        <v>Afolu</v>
      </c>
      <c r="J31" s="88" t="s">
        <v>753</v>
      </c>
    </row>
    <row r="32" spans="2:10">
      <c r="B32" s="88" t="s">
        <v>769</v>
      </c>
      <c r="C32" s="88" t="s">
        <v>1007</v>
      </c>
      <c r="D32" s="88" t="s">
        <v>791</v>
      </c>
      <c r="E32" s="88" t="str">
        <f>Intro!$B$18</f>
        <v>AFO</v>
      </c>
      <c r="F32" s="88" t="s">
        <v>976</v>
      </c>
      <c r="G32" s="88" t="str">
        <f t="shared" si="0"/>
        <v>LEGWSB</v>
      </c>
      <c r="I32" s="88" t="str">
        <f>Intro!$B$17</f>
        <v>Afolu</v>
      </c>
      <c r="J32" s="88" t="s">
        <v>753</v>
      </c>
    </row>
    <row r="33" spans="2:10">
      <c r="B33" s="88" t="s">
        <v>770</v>
      </c>
      <c r="C33" s="88" t="s">
        <v>1008</v>
      </c>
      <c r="D33" s="88" t="s">
        <v>791</v>
      </c>
      <c r="E33" s="88" t="str">
        <f>Intro!$B$18</f>
        <v>AFO</v>
      </c>
      <c r="F33" s="88" t="s">
        <v>976</v>
      </c>
      <c r="G33" s="88" t="str">
        <f t="shared" si="0"/>
        <v>SEEWSB</v>
      </c>
      <c r="I33" s="88" t="str">
        <f>Intro!$B$17</f>
        <v>Afolu</v>
      </c>
      <c r="J33" s="88" t="s">
        <v>753</v>
      </c>
    </row>
    <row r="34" spans="2:10">
      <c r="B34" s="88" t="s">
        <v>771</v>
      </c>
      <c r="C34" s="88" t="s">
        <v>1009</v>
      </c>
      <c r="D34" s="88" t="s">
        <v>791</v>
      </c>
      <c r="E34" s="88" t="str">
        <f>Intro!$B$18</f>
        <v>AFO</v>
      </c>
      <c r="F34" s="88" t="s">
        <v>976</v>
      </c>
      <c r="G34" s="88" t="str">
        <f t="shared" si="0"/>
        <v>FCRWSB</v>
      </c>
      <c r="I34" s="88" t="str">
        <f>Intro!$B$17</f>
        <v>Afolu</v>
      </c>
      <c r="J34" s="88" t="s">
        <v>753</v>
      </c>
    </row>
    <row r="35" spans="2:10">
      <c r="B35" s="88" t="s">
        <v>772</v>
      </c>
      <c r="C35" s="88" t="s">
        <v>1010</v>
      </c>
      <c r="D35" s="88" t="s">
        <v>791</v>
      </c>
      <c r="E35" s="88" t="str">
        <f>Intro!$B$18</f>
        <v>AFO</v>
      </c>
      <c r="F35" s="88" t="s">
        <v>976</v>
      </c>
      <c r="G35" s="88" t="str">
        <f t="shared" si="0"/>
        <v>VEGWSB</v>
      </c>
      <c r="I35" s="88" t="str">
        <f>Intro!$B$17</f>
        <v>Afolu</v>
      </c>
      <c r="J35" s="88" t="s">
        <v>753</v>
      </c>
    </row>
    <row r="36" spans="2:10">
      <c r="B36" s="9" t="s">
        <v>773</v>
      </c>
      <c r="C36" s="9" t="s">
        <v>1011</v>
      </c>
      <c r="D36" s="88" t="s">
        <v>791</v>
      </c>
      <c r="E36" s="88" t="str">
        <f>Intro!$B$18</f>
        <v>AFO</v>
      </c>
      <c r="F36" s="88" t="s">
        <v>976</v>
      </c>
      <c r="G36" s="88" t="str">
        <f t="shared" si="0"/>
        <v>WCRWOC</v>
      </c>
      <c r="I36" s="88" t="str">
        <f>Intro!$B$17</f>
        <v>Afolu</v>
      </c>
      <c r="J36" s="88" t="s">
        <v>753</v>
      </c>
    </row>
    <row r="37" spans="2:10">
      <c r="B37" s="88" t="s">
        <v>774</v>
      </c>
      <c r="C37" s="88" t="s">
        <v>1012</v>
      </c>
      <c r="D37" s="88" t="s">
        <v>791</v>
      </c>
      <c r="E37" s="88" t="str">
        <f>Intro!$B$18</f>
        <v>AFO</v>
      </c>
      <c r="F37" s="88" t="s">
        <v>976</v>
      </c>
      <c r="G37" s="88" t="str">
        <f t="shared" ref="G37:G64" si="1">IF(D37="DEM",E37&amp;F37&amp;B37&amp;D37,IF(B37="WTR",B37&amp;E37,IF(D37="NRG",B37,E37&amp;F37&amp;B37)))</f>
        <v>ROOWSB</v>
      </c>
      <c r="I37" s="88" t="str">
        <f>Intro!$B$17</f>
        <v>Afolu</v>
      </c>
      <c r="J37" s="88" t="s">
        <v>753</v>
      </c>
    </row>
    <row r="38" spans="2:10">
      <c r="B38" s="88" t="s">
        <v>775</v>
      </c>
      <c r="C38" s="88" t="s">
        <v>1013</v>
      </c>
      <c r="D38" s="88" t="s">
        <v>791</v>
      </c>
      <c r="E38" s="88" t="str">
        <f>Intro!$B$18</f>
        <v>AFO</v>
      </c>
      <c r="F38" s="88" t="s">
        <v>976</v>
      </c>
      <c r="G38" s="88" t="str">
        <f t="shared" si="1"/>
        <v>HAGWSB</v>
      </c>
      <c r="I38" s="88" t="str">
        <f>Intro!$B$17</f>
        <v>Afolu</v>
      </c>
      <c r="J38" s="88" t="s">
        <v>753</v>
      </c>
    </row>
    <row r="39" spans="2:10">
      <c r="B39" s="88" t="s">
        <v>1014</v>
      </c>
      <c r="C39" s="88" t="s">
        <v>1015</v>
      </c>
      <c r="D39" s="88" t="s">
        <v>791</v>
      </c>
      <c r="E39" s="88" t="str">
        <f>Intro!$B$18</f>
        <v>AFO</v>
      </c>
      <c r="F39" s="88" t="s">
        <v>986</v>
      </c>
      <c r="G39" s="88" t="str">
        <f t="shared" si="1"/>
        <v>ASSMNR</v>
      </c>
      <c r="I39" s="88" t="str">
        <f>Intro!$B$17</f>
        <v>Afolu</v>
      </c>
      <c r="J39" s="88" t="s">
        <v>753</v>
      </c>
    </row>
    <row r="40" spans="2:10">
      <c r="B40" s="88" t="s">
        <v>1016</v>
      </c>
      <c r="C40" s="88" t="s">
        <v>1017</v>
      </c>
      <c r="D40" s="88" t="s">
        <v>791</v>
      </c>
      <c r="E40" s="88" t="str">
        <f>Intro!$B$18</f>
        <v>AFO</v>
      </c>
      <c r="F40" s="88" t="s">
        <v>986</v>
      </c>
      <c r="G40" s="88" t="str">
        <f t="shared" si="1"/>
        <v>BUFMNR</v>
      </c>
      <c r="I40" s="88" t="str">
        <f>Intro!$B$17</f>
        <v>Afolu</v>
      </c>
      <c r="J40" s="88" t="s">
        <v>753</v>
      </c>
    </row>
    <row r="41" spans="2:10">
      <c r="B41" s="88" t="s">
        <v>1018</v>
      </c>
      <c r="C41" s="88" t="s">
        <v>1019</v>
      </c>
      <c r="D41" s="88" t="s">
        <v>791</v>
      </c>
      <c r="E41" s="88" t="str">
        <f>Intro!$B$18</f>
        <v>AFO</v>
      </c>
      <c r="F41" s="88" t="s">
        <v>986</v>
      </c>
      <c r="G41" s="88" t="str">
        <f t="shared" si="1"/>
        <v>CAMMNR</v>
      </c>
      <c r="I41" s="88" t="str">
        <f>Intro!$B$17</f>
        <v>Afolu</v>
      </c>
      <c r="J41" s="88" t="s">
        <v>753</v>
      </c>
    </row>
    <row r="42" spans="2:10">
      <c r="B42" s="88" t="s">
        <v>1020</v>
      </c>
      <c r="C42" s="88" t="s">
        <v>1021</v>
      </c>
      <c r="D42" s="88" t="s">
        <v>791</v>
      </c>
      <c r="E42" s="88" t="str">
        <f>Intro!$B$18</f>
        <v>AFO</v>
      </c>
      <c r="F42" s="88" t="s">
        <v>986</v>
      </c>
      <c r="G42" s="88" t="str">
        <f t="shared" si="1"/>
        <v>CADMNR</v>
      </c>
      <c r="I42" s="88" t="str">
        <f>Intro!$B$17</f>
        <v>Afolu</v>
      </c>
      <c r="J42" s="88" t="s">
        <v>753</v>
      </c>
    </row>
    <row r="43" spans="2:10">
      <c r="B43" s="88" t="s">
        <v>1022</v>
      </c>
      <c r="C43" s="88" t="s">
        <v>1023</v>
      </c>
      <c r="D43" s="88" t="s">
        <v>791</v>
      </c>
      <c r="E43" s="88" t="str">
        <f>Intro!$B$18</f>
        <v>AFO</v>
      </c>
      <c r="F43" s="88" t="s">
        <v>986</v>
      </c>
      <c r="G43" s="88" t="str">
        <f t="shared" si="1"/>
        <v>CANMNR</v>
      </c>
      <c r="I43" s="88" t="str">
        <f>Intro!$B$17</f>
        <v>Afolu</v>
      </c>
      <c r="J43" s="88" t="s">
        <v>753</v>
      </c>
    </row>
    <row r="44" spans="2:10">
      <c r="B44" s="88" t="s">
        <v>1024</v>
      </c>
      <c r="C44" s="88" t="s">
        <v>1025</v>
      </c>
      <c r="D44" s="88" t="s">
        <v>791</v>
      </c>
      <c r="E44" s="88" t="str">
        <f>Intro!$B$18</f>
        <v>AFO</v>
      </c>
      <c r="F44" s="88" t="s">
        <v>986</v>
      </c>
      <c r="G44" s="88" t="str">
        <f t="shared" si="1"/>
        <v>GOAMNR</v>
      </c>
      <c r="I44" s="88" t="str">
        <f>Intro!$B$17</f>
        <v>Afolu</v>
      </c>
      <c r="J44" s="88" t="s">
        <v>753</v>
      </c>
    </row>
    <row r="45" spans="2:10">
      <c r="B45" s="88" t="s">
        <v>1026</v>
      </c>
      <c r="C45" s="88" t="s">
        <v>1027</v>
      </c>
      <c r="D45" s="88" t="s">
        <v>791</v>
      </c>
      <c r="E45" s="88" t="str">
        <f>Intro!$B$18</f>
        <v>AFO</v>
      </c>
      <c r="F45" s="88" t="s">
        <v>986</v>
      </c>
      <c r="G45" s="88" t="str">
        <f t="shared" si="1"/>
        <v>HORMNR</v>
      </c>
      <c r="I45" s="88" t="str">
        <f>Intro!$B$17</f>
        <v>Afolu</v>
      </c>
      <c r="J45" s="88" t="s">
        <v>753</v>
      </c>
    </row>
    <row r="46" spans="2:10">
      <c r="B46" s="88" t="s">
        <v>1028</v>
      </c>
      <c r="C46" s="88" t="s">
        <v>1029</v>
      </c>
      <c r="D46" s="88" t="s">
        <v>791</v>
      </c>
      <c r="E46" s="88" t="str">
        <f>Intro!$B$18</f>
        <v>AFO</v>
      </c>
      <c r="F46" s="88" t="s">
        <v>986</v>
      </c>
      <c r="G46" s="88" t="str">
        <f t="shared" si="1"/>
        <v>LLAMNR</v>
      </c>
      <c r="I46" s="88" t="str">
        <f>Intro!$B$17</f>
        <v>Afolu</v>
      </c>
      <c r="J46" s="88" t="s">
        <v>753</v>
      </c>
    </row>
    <row r="47" spans="2:10">
      <c r="B47" s="88" t="s">
        <v>1030</v>
      </c>
      <c r="C47" s="88" t="s">
        <v>1031</v>
      </c>
      <c r="D47" s="88" t="s">
        <v>791</v>
      </c>
      <c r="E47" s="88" t="str">
        <f>Intro!$B$18</f>
        <v>AFO</v>
      </c>
      <c r="F47" s="88" t="s">
        <v>986</v>
      </c>
      <c r="G47" s="88" t="str">
        <f t="shared" si="1"/>
        <v>MULMNR</v>
      </c>
      <c r="I47" s="88" t="str">
        <f>Intro!$B$17</f>
        <v>Afolu</v>
      </c>
      <c r="J47" s="88" t="s">
        <v>753</v>
      </c>
    </row>
    <row r="48" spans="2:10">
      <c r="B48" s="88" t="s">
        <v>1032</v>
      </c>
      <c r="C48" s="88" t="s">
        <v>1033</v>
      </c>
      <c r="D48" s="88" t="s">
        <v>791</v>
      </c>
      <c r="E48" s="88" t="str">
        <f>Intro!$B$18</f>
        <v>AFO</v>
      </c>
      <c r="F48" s="88" t="s">
        <v>986</v>
      </c>
      <c r="G48" s="88" t="str">
        <f t="shared" si="1"/>
        <v>SHEMNR</v>
      </c>
      <c r="I48" s="88" t="str">
        <f>Intro!$B$17</f>
        <v>Afolu</v>
      </c>
      <c r="J48" s="88" t="s">
        <v>753</v>
      </c>
    </row>
    <row r="49" spans="2:10">
      <c r="B49" s="88" t="s">
        <v>1034</v>
      </c>
      <c r="C49" s="88" t="s">
        <v>1035</v>
      </c>
      <c r="D49" s="88" t="s">
        <v>791</v>
      </c>
      <c r="E49" s="88" t="str">
        <f>Intro!$B$18</f>
        <v>AFO</v>
      </c>
      <c r="F49" s="88" t="s">
        <v>986</v>
      </c>
      <c r="G49" s="88" t="str">
        <f t="shared" si="1"/>
        <v>SWBMNR</v>
      </c>
      <c r="I49" s="88" t="str">
        <f>Intro!$B$17</f>
        <v>Afolu</v>
      </c>
      <c r="J49" s="88" t="s">
        <v>753</v>
      </c>
    </row>
    <row r="50" spans="2:10">
      <c r="B50" s="88" t="s">
        <v>1036</v>
      </c>
      <c r="C50" s="88" t="s">
        <v>1037</v>
      </c>
      <c r="D50" s="88" t="s">
        <v>791</v>
      </c>
      <c r="E50" s="88" t="str">
        <f>Intro!$B$18</f>
        <v>AFO</v>
      </c>
      <c r="F50" s="88" t="s">
        <v>986</v>
      </c>
      <c r="G50" s="88" t="str">
        <f t="shared" si="1"/>
        <v>SWMMNR</v>
      </c>
      <c r="I50" s="88" t="str">
        <f>Intro!$B$17</f>
        <v>Afolu</v>
      </c>
      <c r="J50" s="88" t="s">
        <v>753</v>
      </c>
    </row>
    <row r="51" spans="2:10">
      <c r="B51" s="88" t="s">
        <v>1038</v>
      </c>
      <c r="C51" s="88" t="s">
        <v>1039</v>
      </c>
      <c r="D51" s="88" t="s">
        <v>791</v>
      </c>
      <c r="E51" s="88" t="str">
        <f>Intro!$B$18</f>
        <v>AFO</v>
      </c>
      <c r="F51" s="88" t="s">
        <v>986</v>
      </c>
      <c r="G51" s="88" t="str">
        <f t="shared" si="1"/>
        <v>POUMNR</v>
      </c>
      <c r="I51" s="88" t="str">
        <f>Intro!$B$17</f>
        <v>Afolu</v>
      </c>
      <c r="J51" s="88" t="s">
        <v>753</v>
      </c>
    </row>
    <row r="52" spans="2:10">
      <c r="B52" s="88" t="s">
        <v>1040</v>
      </c>
      <c r="C52" s="88" t="s">
        <v>1041</v>
      </c>
      <c r="D52" s="88" t="s">
        <v>791</v>
      </c>
      <c r="E52" s="88" t="str">
        <f>Intro!$B$18</f>
        <v>AFO</v>
      </c>
      <c r="F52" s="88" t="s">
        <v>1000</v>
      </c>
      <c r="G52" s="88" t="str">
        <f t="shared" si="1"/>
        <v>GEFWOC</v>
      </c>
      <c r="I52" s="88" t="str">
        <f>Intro!$B$17</f>
        <v>Afolu</v>
      </c>
      <c r="J52" s="88" t="s">
        <v>753</v>
      </c>
    </row>
    <row r="53" spans="2:10">
      <c r="B53" s="88" t="s">
        <v>21</v>
      </c>
      <c r="C53" s="88" t="s">
        <v>708</v>
      </c>
      <c r="D53" s="88" t="s">
        <v>707</v>
      </c>
      <c r="E53" s="88" t="s">
        <v>10</v>
      </c>
      <c r="F53" s="88" t="s">
        <v>976</v>
      </c>
      <c r="G53" s="88" t="str">
        <f t="shared" si="1"/>
        <v>AGRCRPCO2</v>
      </c>
      <c r="I53" s="88" t="str">
        <f>Intro!$B$17</f>
        <v>Afolu</v>
      </c>
      <c r="J53" s="88" t="s">
        <v>709</v>
      </c>
    </row>
    <row r="54" spans="2:10">
      <c r="B54" s="88" t="s">
        <v>21</v>
      </c>
      <c r="C54" s="88" t="s">
        <v>708</v>
      </c>
      <c r="D54" s="88" t="s">
        <v>707</v>
      </c>
      <c r="E54" s="88" t="s">
        <v>10</v>
      </c>
      <c r="F54" s="88" t="s">
        <v>986</v>
      </c>
      <c r="G54" s="88" t="str">
        <f t="shared" si="1"/>
        <v>AGRLIVCO2</v>
      </c>
      <c r="I54" s="88" t="str">
        <f>Intro!$B$17</f>
        <v>Afolu</v>
      </c>
      <c r="J54" s="88" t="s">
        <v>709</v>
      </c>
    </row>
    <row r="55" spans="2:10">
      <c r="B55" s="88" t="s">
        <v>21</v>
      </c>
      <c r="C55" s="88" t="s">
        <v>708</v>
      </c>
      <c r="D55" s="88" t="s">
        <v>707</v>
      </c>
      <c r="E55" s="88" t="s">
        <v>10</v>
      </c>
      <c r="F55" s="88" t="s">
        <v>1000</v>
      </c>
      <c r="G55" s="88" t="str">
        <f t="shared" si="1"/>
        <v>AGRFRSCO2</v>
      </c>
      <c r="I55" s="88" t="str">
        <f>Intro!$B$17</f>
        <v>Afolu</v>
      </c>
      <c r="J55" s="88" t="s">
        <v>709</v>
      </c>
    </row>
    <row r="56" spans="2:10">
      <c r="B56" s="88" t="s">
        <v>21</v>
      </c>
      <c r="C56" s="88" t="s">
        <v>708</v>
      </c>
      <c r="D56" s="88" t="s">
        <v>707</v>
      </c>
      <c r="E56" s="88" t="s">
        <v>10</v>
      </c>
      <c r="F56" s="88" t="s">
        <v>1004</v>
      </c>
      <c r="G56" s="88" t="str">
        <f t="shared" si="1"/>
        <v>AGRPASCO2</v>
      </c>
      <c r="I56" s="88" t="str">
        <f>Intro!$B$17</f>
        <v>Afolu</v>
      </c>
      <c r="J56" s="88" t="s">
        <v>709</v>
      </c>
    </row>
    <row r="57" spans="2:10">
      <c r="B57" s="88" t="s">
        <v>19</v>
      </c>
      <c r="C57" s="88" t="s">
        <v>710</v>
      </c>
      <c r="D57" s="88" t="s">
        <v>707</v>
      </c>
      <c r="E57" s="88" t="s">
        <v>10</v>
      </c>
      <c r="F57" s="88" t="s">
        <v>976</v>
      </c>
      <c r="G57" s="88" t="str">
        <f t="shared" si="1"/>
        <v>AGRCRPCH4</v>
      </c>
      <c r="I57" s="88" t="str">
        <f>Intro!$B$17</f>
        <v>Afolu</v>
      </c>
      <c r="J57" s="88" t="s">
        <v>711</v>
      </c>
    </row>
    <row r="58" spans="2:10">
      <c r="B58" s="88" t="s">
        <v>19</v>
      </c>
      <c r="C58" s="88" t="s">
        <v>710</v>
      </c>
      <c r="D58" s="88" t="s">
        <v>707</v>
      </c>
      <c r="E58" s="88" t="s">
        <v>10</v>
      </c>
      <c r="F58" s="88" t="s">
        <v>986</v>
      </c>
      <c r="G58" s="88" t="str">
        <f t="shared" si="1"/>
        <v>AGRLIVCH4</v>
      </c>
      <c r="I58" s="88" t="str">
        <f>Intro!$B$17</f>
        <v>Afolu</v>
      </c>
      <c r="J58" s="88" t="s">
        <v>711</v>
      </c>
    </row>
    <row r="59" spans="2:10">
      <c r="B59" s="88" t="s">
        <v>19</v>
      </c>
      <c r="C59" s="88" t="s">
        <v>710</v>
      </c>
      <c r="D59" s="88" t="s">
        <v>707</v>
      </c>
      <c r="E59" s="88" t="s">
        <v>10</v>
      </c>
      <c r="F59" s="88" t="s">
        <v>1000</v>
      </c>
      <c r="G59" s="88" t="str">
        <f t="shared" si="1"/>
        <v>AGRFRSCH4</v>
      </c>
      <c r="I59" s="88" t="str">
        <f>Intro!$B$17</f>
        <v>Afolu</v>
      </c>
      <c r="J59" s="88" t="s">
        <v>711</v>
      </c>
    </row>
    <row r="60" spans="2:10">
      <c r="B60" s="88" t="s">
        <v>19</v>
      </c>
      <c r="C60" s="88" t="s">
        <v>710</v>
      </c>
      <c r="D60" s="88" t="s">
        <v>707</v>
      </c>
      <c r="E60" s="88" t="s">
        <v>10</v>
      </c>
      <c r="F60" s="88" t="s">
        <v>1004</v>
      </c>
      <c r="G60" s="88" t="str">
        <f t="shared" si="1"/>
        <v>AGRPASCH4</v>
      </c>
      <c r="I60" s="88" t="str">
        <f>Intro!$B$17</f>
        <v>Afolu</v>
      </c>
      <c r="J60" s="88" t="s">
        <v>711</v>
      </c>
    </row>
    <row r="61" spans="2:10">
      <c r="B61" s="88" t="s">
        <v>20</v>
      </c>
      <c r="C61" s="88" t="s">
        <v>712</v>
      </c>
      <c r="D61" s="88" t="s">
        <v>707</v>
      </c>
      <c r="E61" s="88" t="s">
        <v>10</v>
      </c>
      <c r="F61" s="88" t="s">
        <v>976</v>
      </c>
      <c r="G61" s="88" t="str">
        <f t="shared" si="1"/>
        <v>AGRCRPN2O</v>
      </c>
      <c r="I61" s="88" t="str">
        <f>Intro!$B$17</f>
        <v>Afolu</v>
      </c>
      <c r="J61" s="88" t="s">
        <v>713</v>
      </c>
    </row>
    <row r="62" spans="2:10">
      <c r="B62" s="88" t="s">
        <v>20</v>
      </c>
      <c r="C62" s="88" t="s">
        <v>712</v>
      </c>
      <c r="D62" s="88" t="s">
        <v>707</v>
      </c>
      <c r="E62" s="88" t="s">
        <v>10</v>
      </c>
      <c r="F62" s="88" t="s">
        <v>986</v>
      </c>
      <c r="G62" s="88" t="str">
        <f t="shared" si="1"/>
        <v>AGRLIVN2O</v>
      </c>
      <c r="I62" s="88" t="str">
        <f>Intro!$B$17</f>
        <v>Afolu</v>
      </c>
      <c r="J62" s="88" t="s">
        <v>713</v>
      </c>
    </row>
    <row r="63" spans="2:10">
      <c r="B63" s="88" t="s">
        <v>20</v>
      </c>
      <c r="C63" s="88" t="s">
        <v>712</v>
      </c>
      <c r="D63" s="88" t="s">
        <v>707</v>
      </c>
      <c r="E63" s="88" t="s">
        <v>10</v>
      </c>
      <c r="F63" s="88" t="s">
        <v>1000</v>
      </c>
      <c r="G63" s="88" t="str">
        <f t="shared" si="1"/>
        <v>AGRFRSN2O</v>
      </c>
      <c r="I63" s="88" t="str">
        <f>Intro!$B$17</f>
        <v>Afolu</v>
      </c>
      <c r="J63" s="88" t="s">
        <v>713</v>
      </c>
    </row>
    <row r="64" spans="2:10">
      <c r="B64" s="88" t="s">
        <v>20</v>
      </c>
      <c r="C64" s="88" t="s">
        <v>712</v>
      </c>
      <c r="D64" s="88" t="s">
        <v>707</v>
      </c>
      <c r="E64" s="88" t="s">
        <v>10</v>
      </c>
      <c r="F64" s="88" t="s">
        <v>1004</v>
      </c>
      <c r="G64" s="88" t="str">
        <f t="shared" si="1"/>
        <v>AGRPASN2O</v>
      </c>
      <c r="I64" s="88" t="str">
        <f>Intro!$B$17</f>
        <v>Afolu</v>
      </c>
      <c r="J64" s="88" t="s">
        <v>713</v>
      </c>
    </row>
    <row r="65" spans="2:10">
      <c r="B65" s="88" t="s">
        <v>714</v>
      </c>
      <c r="C65" s="88" t="s">
        <v>715</v>
      </c>
      <c r="D65" s="88" t="s">
        <v>707</v>
      </c>
      <c r="E65" s="88" t="s">
        <v>10</v>
      </c>
      <c r="G65" s="88" t="str">
        <f>B65</f>
        <v>AGRPASGEP</v>
      </c>
      <c r="I65" s="88" t="str">
        <f>Intro!$B$17</f>
        <v>Afolu</v>
      </c>
      <c r="J65" s="88" t="s">
        <v>716</v>
      </c>
    </row>
    <row r="66" spans="2:10">
      <c r="B66" s="88" t="s">
        <v>717</v>
      </c>
      <c r="C66" s="88" t="s">
        <v>718</v>
      </c>
      <c r="D66" s="88" t="s">
        <v>707</v>
      </c>
      <c r="E66" s="88" t="s">
        <v>10</v>
      </c>
      <c r="G66" s="88" t="str">
        <f>B66</f>
        <v>FRSNATGEF</v>
      </c>
      <c r="I66" s="88" t="str">
        <f>Intro!$B$17</f>
        <v>Afolu</v>
      </c>
      <c r="J66" s="88" t="s">
        <v>716</v>
      </c>
    </row>
    <row r="67" spans="2:10">
      <c r="B67" s="88" t="s">
        <v>719</v>
      </c>
      <c r="C67" s="88" t="s">
        <v>720</v>
      </c>
      <c r="D67" s="88" t="s">
        <v>707</v>
      </c>
      <c r="E67" s="88" t="s">
        <v>10</v>
      </c>
      <c r="G67" s="88" t="str">
        <f>B67</f>
        <v>FRSPLAGEF</v>
      </c>
      <c r="I67" s="88" t="str">
        <f>Intro!$B$17</f>
        <v>Afolu</v>
      </c>
      <c r="J67" s="88" t="s">
        <v>716</v>
      </c>
    </row>
    <row r="68" spans="2:10">
      <c r="B68" s="88" t="s">
        <v>721</v>
      </c>
      <c r="C68" s="88" t="s">
        <v>722</v>
      </c>
      <c r="D68" s="88" t="s">
        <v>707</v>
      </c>
      <c r="E68" s="88" t="s">
        <v>10</v>
      </c>
      <c r="F68" s="88" t="s">
        <v>1042</v>
      </c>
    </row>
    <row r="69" spans="2:10">
      <c r="B69" s="88" t="s">
        <v>723</v>
      </c>
      <c r="C69" s="88" t="s">
        <v>724</v>
      </c>
      <c r="D69" s="88" t="s">
        <v>707</v>
      </c>
      <c r="E69" s="88" t="s">
        <v>10</v>
      </c>
      <c r="F69" s="88" t="s">
        <v>1042</v>
      </c>
    </row>
    <row r="70" spans="2:10">
      <c r="B70" s="88" t="s">
        <v>725</v>
      </c>
      <c r="C70" s="88" t="s">
        <v>726</v>
      </c>
      <c r="D70" s="88" t="s">
        <v>707</v>
      </c>
      <c r="E70" s="88" t="s">
        <v>10</v>
      </c>
      <c r="F70" s="88" t="s">
        <v>1042</v>
      </c>
    </row>
    <row r="71" spans="2:10">
      <c r="B71" s="88" t="s">
        <v>727</v>
      </c>
      <c r="C71" s="88" t="s">
        <v>728</v>
      </c>
      <c r="D71" s="88" t="s">
        <v>707</v>
      </c>
      <c r="E71" s="88" t="s">
        <v>10</v>
      </c>
      <c r="F71" s="88" t="s">
        <v>1042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theme="4" tint="0.79998168889431442"/>
  </sheetPr>
  <dimension ref="A1:U286"/>
  <sheetViews>
    <sheetView topLeftCell="A134" zoomScale="85" zoomScaleNormal="85" workbookViewId="0">
      <selection activeCell="A135" sqref="A135:XFD135"/>
    </sheetView>
  </sheetViews>
  <sheetFormatPr defaultColWidth="8.77734375" defaultRowHeight="15"/>
  <cols>
    <col min="1" max="1" width="8.77734375" style="384" customWidth="1"/>
    <col min="2" max="2" width="30.21875" style="384" bestFit="1" customWidth="1"/>
    <col min="3" max="3" width="27.109375" style="384" customWidth="1"/>
    <col min="4" max="4" width="32.109375" style="384" bestFit="1" customWidth="1"/>
    <col min="5" max="5" width="16.21875" style="384" bestFit="1" customWidth="1"/>
    <col min="6" max="6" width="23.33203125" style="384" customWidth="1"/>
    <col min="7" max="7" width="11.88671875" style="384" customWidth="1"/>
    <col min="8" max="8" width="29.77734375" style="384" customWidth="1"/>
    <col min="9" max="9" width="46.77734375" style="384" bestFit="1" customWidth="1"/>
    <col min="10" max="10" width="8.77734375" style="384" customWidth="1"/>
    <col min="11" max="11" width="21.109375" style="88" bestFit="1" customWidth="1"/>
    <col min="12" max="14" width="8.77734375" style="88"/>
    <col min="15" max="15" width="13.6640625" style="88" bestFit="1" customWidth="1"/>
    <col min="16" max="17" width="8.77734375" style="88"/>
    <col min="18" max="18" width="13.6640625" style="88" bestFit="1" customWidth="1"/>
    <col min="19" max="19" width="8.109375" style="88" bestFit="1" customWidth="1"/>
    <col min="20" max="20" width="8.88671875" style="88" bestFit="1" customWidth="1"/>
    <col min="21" max="21" width="11.77734375" style="88" bestFit="1" customWidth="1"/>
    <col min="22" max="22" width="12" style="88" bestFit="1" customWidth="1"/>
    <col min="23" max="23" width="11.77734375" style="88" bestFit="1" customWidth="1"/>
    <col min="24" max="24" width="17.77734375" style="88" bestFit="1" customWidth="1"/>
    <col min="25" max="16384" width="8.77734375" style="88"/>
  </cols>
  <sheetData>
    <row r="1" spans="2:8" s="1" customFormat="1" ht="21" customHeight="1">
      <c r="B1" s="1" t="s">
        <v>1403</v>
      </c>
    </row>
    <row r="3" spans="2:8">
      <c r="C3" s="11"/>
    </row>
    <row r="4" spans="2:8">
      <c r="B4" s="11" t="s">
        <v>1404</v>
      </c>
      <c r="C4" s="11" t="s">
        <v>968</v>
      </c>
      <c r="D4" s="11" t="s">
        <v>736</v>
      </c>
      <c r="E4" s="11" t="s">
        <v>737</v>
      </c>
      <c r="F4" s="11" t="s">
        <v>696</v>
      </c>
      <c r="G4" s="12" t="s">
        <v>814</v>
      </c>
      <c r="H4" s="11" t="s">
        <v>703</v>
      </c>
    </row>
    <row r="5" spans="2:8">
      <c r="B5" s="384" t="s">
        <v>744</v>
      </c>
      <c r="C5" s="384" t="s">
        <v>933</v>
      </c>
      <c r="D5" s="384" t="s">
        <v>781</v>
      </c>
      <c r="E5" s="384" t="s">
        <v>782</v>
      </c>
      <c r="F5" s="384" t="str">
        <f>D5&amp;"/"&amp;E5</f>
        <v>thousandHeadsA/thousandHeads</v>
      </c>
      <c r="G5" s="387">
        <v>1</v>
      </c>
    </row>
    <row r="6" spans="2:8">
      <c r="B6" s="384" t="s">
        <v>744</v>
      </c>
      <c r="C6" s="384" t="s">
        <v>939</v>
      </c>
      <c r="D6" s="384" t="s">
        <v>1001</v>
      </c>
      <c r="E6" s="384" t="s">
        <v>761</v>
      </c>
      <c r="F6" s="384" t="str">
        <f>D6&amp;"/"&amp;E6</f>
        <v>khaA/kha</v>
      </c>
      <c r="G6" s="387">
        <v>1</v>
      </c>
    </row>
    <row r="7" spans="2:8">
      <c r="B7" s="384" t="s">
        <v>744</v>
      </c>
      <c r="C7" s="384" t="s">
        <v>904</v>
      </c>
      <c r="D7" s="384" t="s">
        <v>1001</v>
      </c>
      <c r="E7" s="384" t="s">
        <v>761</v>
      </c>
      <c r="F7" s="384" t="str">
        <f>D7&amp;"/"&amp;E7</f>
        <v>khaA/kha</v>
      </c>
      <c r="G7" s="387">
        <v>1</v>
      </c>
    </row>
    <row r="8" spans="2:8">
      <c r="B8" s="384" t="s">
        <v>747</v>
      </c>
      <c r="C8" s="384" t="s">
        <v>1405</v>
      </c>
      <c r="F8" s="384" t="s">
        <v>757</v>
      </c>
      <c r="G8" s="387">
        <v>100</v>
      </c>
    </row>
    <row r="9" spans="2:8">
      <c r="B9" s="384" t="s">
        <v>747</v>
      </c>
      <c r="C9" s="384" t="s">
        <v>933</v>
      </c>
      <c r="F9" s="384" t="s">
        <v>757</v>
      </c>
      <c r="G9" s="387">
        <v>100</v>
      </c>
    </row>
    <row r="10" spans="2:8">
      <c r="B10" s="384" t="s">
        <v>747</v>
      </c>
      <c r="C10" s="384" t="s">
        <v>939</v>
      </c>
      <c r="F10" s="384" t="s">
        <v>757</v>
      </c>
      <c r="G10" s="387">
        <v>100</v>
      </c>
    </row>
    <row r="11" spans="2:8">
      <c r="B11" s="384" t="s">
        <v>747</v>
      </c>
      <c r="C11" s="384" t="s">
        <v>904</v>
      </c>
      <c r="F11" s="384" t="s">
        <v>757</v>
      </c>
      <c r="G11" s="387">
        <v>100</v>
      </c>
    </row>
    <row r="12" spans="2:8">
      <c r="B12" s="384" t="s">
        <v>746</v>
      </c>
      <c r="C12" s="384" t="s">
        <v>1405</v>
      </c>
      <c r="G12" s="387">
        <v>1</v>
      </c>
    </row>
    <row r="13" spans="2:8">
      <c r="B13" s="384" t="s">
        <v>746</v>
      </c>
      <c r="C13" s="384" t="s">
        <v>933</v>
      </c>
      <c r="G13" s="387">
        <v>1</v>
      </c>
    </row>
    <row r="14" spans="2:8">
      <c r="B14" s="384" t="s">
        <v>746</v>
      </c>
      <c r="C14" s="384" t="s">
        <v>939</v>
      </c>
      <c r="G14" s="387">
        <v>1</v>
      </c>
    </row>
    <row r="15" spans="2:8">
      <c r="B15" s="384" t="s">
        <v>746</v>
      </c>
      <c r="C15" s="384" t="s">
        <v>904</v>
      </c>
      <c r="G15" s="387">
        <v>1</v>
      </c>
    </row>
    <row r="17" spans="1:10">
      <c r="B17" s="384" t="s">
        <v>1861</v>
      </c>
      <c r="F17" s="384" t="s">
        <v>1862</v>
      </c>
      <c r="G17" s="387">
        <v>27.2</v>
      </c>
    </row>
    <row r="18" spans="1:10">
      <c r="B18" s="384" t="s">
        <v>1860</v>
      </c>
      <c r="F18" s="384" t="s">
        <v>1863</v>
      </c>
      <c r="G18" s="387">
        <v>273</v>
      </c>
    </row>
    <row r="20" spans="1:10">
      <c r="B20" s="388" t="s">
        <v>1689</v>
      </c>
      <c r="F20" s="389" t="s">
        <v>1723</v>
      </c>
      <c r="G20" s="390">
        <v>0.625</v>
      </c>
    </row>
    <row r="21" spans="1:10">
      <c r="B21" s="388" t="s">
        <v>1721</v>
      </c>
      <c r="F21" s="389" t="s">
        <v>1722</v>
      </c>
      <c r="G21" s="390">
        <v>35.880000000000003</v>
      </c>
    </row>
    <row r="23" spans="1:10">
      <c r="A23" s="391"/>
      <c r="B23" s="392" t="s">
        <v>1791</v>
      </c>
      <c r="C23" s="391"/>
      <c r="D23" s="391"/>
      <c r="E23" s="391"/>
      <c r="F23" s="391"/>
      <c r="G23" s="391"/>
      <c r="H23" s="391"/>
      <c r="I23" s="391"/>
      <c r="J23" s="391"/>
    </row>
    <row r="25" spans="1:10">
      <c r="B25" s="11" t="s">
        <v>1404</v>
      </c>
      <c r="C25" s="11" t="s">
        <v>734</v>
      </c>
      <c r="D25" s="11"/>
      <c r="E25" s="11"/>
    </row>
    <row r="26" spans="1:10">
      <c r="B26" s="384" t="s">
        <v>1406</v>
      </c>
      <c r="C26" s="384" t="s">
        <v>763</v>
      </c>
      <c r="G26" s="387">
        <v>1</v>
      </c>
      <c r="H26" s="384" t="s">
        <v>1407</v>
      </c>
      <c r="I26" s="384" t="s">
        <v>1408</v>
      </c>
    </row>
    <row r="27" spans="1:10">
      <c r="B27" s="384" t="s">
        <v>1406</v>
      </c>
      <c r="C27" s="384" t="s">
        <v>776</v>
      </c>
      <c r="G27" s="387">
        <f>15000/5000</f>
        <v>3</v>
      </c>
      <c r="I27" s="384" t="s">
        <v>1408</v>
      </c>
    </row>
    <row r="28" spans="1:10">
      <c r="B28" s="384" t="s">
        <v>1406</v>
      </c>
      <c r="C28" s="384" t="s">
        <v>777</v>
      </c>
      <c r="G28" s="387">
        <f>30000/5000</f>
        <v>6</v>
      </c>
      <c r="I28" s="384" t="s">
        <v>1408</v>
      </c>
    </row>
    <row r="29" spans="1:10">
      <c r="B29" s="384" t="s">
        <v>1406</v>
      </c>
      <c r="C29" s="384" t="s">
        <v>1539</v>
      </c>
      <c r="G29" s="387">
        <v>0.75</v>
      </c>
    </row>
    <row r="31" spans="1:10">
      <c r="B31" s="11" t="s">
        <v>1404</v>
      </c>
      <c r="C31" s="11" t="s">
        <v>734</v>
      </c>
      <c r="D31" s="11"/>
      <c r="E31" s="11"/>
    </row>
    <row r="32" spans="1:10">
      <c r="B32" s="384" t="s">
        <v>1409</v>
      </c>
      <c r="C32" s="384" t="s">
        <v>763</v>
      </c>
      <c r="G32" s="387">
        <v>1</v>
      </c>
      <c r="H32" s="384" t="s">
        <v>1410</v>
      </c>
    </row>
    <row r="33" spans="2:8">
      <c r="B33" s="384" t="s">
        <v>1409</v>
      </c>
      <c r="C33" s="384" t="s">
        <v>776</v>
      </c>
      <c r="G33" s="387">
        <v>0.75</v>
      </c>
    </row>
    <row r="34" spans="2:8">
      <c r="B34" s="384" t="s">
        <v>1409</v>
      </c>
      <c r="C34" s="384" t="s">
        <v>777</v>
      </c>
      <c r="G34" s="387">
        <v>0.5</v>
      </c>
    </row>
    <row r="35" spans="2:8">
      <c r="B35" s="384" t="s">
        <v>1409</v>
      </c>
      <c r="C35" s="384" t="s">
        <v>784</v>
      </c>
      <c r="G35" s="387">
        <v>1</v>
      </c>
      <c r="H35" s="384" t="s">
        <v>1411</v>
      </c>
    </row>
    <row r="36" spans="2:8">
      <c r="B36" s="384" t="s">
        <v>1409</v>
      </c>
      <c r="C36" s="384" t="s">
        <v>785</v>
      </c>
      <c r="G36" s="387">
        <v>1.5</v>
      </c>
    </row>
    <row r="37" spans="2:8">
      <c r="B37" s="384" t="s">
        <v>1409</v>
      </c>
      <c r="C37" s="384" t="s">
        <v>718</v>
      </c>
      <c r="G37" s="387">
        <v>1</v>
      </c>
      <c r="H37" s="384" t="s">
        <v>1412</v>
      </c>
    </row>
    <row r="38" spans="2:8">
      <c r="B38" s="384" t="s">
        <v>1409</v>
      </c>
      <c r="C38" s="384" t="s">
        <v>720</v>
      </c>
      <c r="G38" s="387">
        <v>1.5</v>
      </c>
    </row>
    <row r="39" spans="2:8">
      <c r="B39" s="384" t="s">
        <v>1409</v>
      </c>
      <c r="C39" s="384" t="s">
        <v>1539</v>
      </c>
      <c r="G39" s="387">
        <v>1</v>
      </c>
    </row>
    <row r="41" spans="2:8">
      <c r="B41" s="11" t="s">
        <v>1404</v>
      </c>
      <c r="C41" s="11"/>
      <c r="D41" s="11" t="s">
        <v>735</v>
      </c>
      <c r="E41" s="11" t="s">
        <v>786</v>
      </c>
      <c r="F41" s="11" t="s">
        <v>696</v>
      </c>
      <c r="H41" s="384" t="s">
        <v>1652</v>
      </c>
    </row>
    <row r="42" spans="2:8">
      <c r="B42" s="384" t="s">
        <v>819</v>
      </c>
      <c r="D42" s="384" t="s">
        <v>1005</v>
      </c>
      <c r="E42" s="384" t="s">
        <v>767</v>
      </c>
      <c r="F42" s="384" t="s">
        <v>1645</v>
      </c>
      <c r="G42" s="387">
        <v>0.3</v>
      </c>
      <c r="H42" s="393" t="s">
        <v>1653</v>
      </c>
    </row>
    <row r="43" spans="2:8">
      <c r="B43" s="384" t="s">
        <v>819</v>
      </c>
      <c r="D43" s="384" t="s">
        <v>1006</v>
      </c>
      <c r="E43" s="384" t="s">
        <v>768</v>
      </c>
      <c r="F43" s="384" t="s">
        <v>1645</v>
      </c>
      <c r="G43" s="387">
        <v>0.3</v>
      </c>
      <c r="H43" s="393" t="s">
        <v>1653</v>
      </c>
    </row>
    <row r="44" spans="2:8">
      <c r="B44" s="384" t="s">
        <v>819</v>
      </c>
      <c r="D44" s="384" t="s">
        <v>1007</v>
      </c>
      <c r="E44" s="384" t="s">
        <v>769</v>
      </c>
      <c r="F44" s="384" t="s">
        <v>1645</v>
      </c>
      <c r="G44" s="387">
        <v>0.1</v>
      </c>
      <c r="H44" s="394" t="s">
        <v>1597</v>
      </c>
    </row>
    <row r="45" spans="2:8">
      <c r="B45" s="384" t="s">
        <v>819</v>
      </c>
      <c r="D45" s="384" t="s">
        <v>1008</v>
      </c>
      <c r="E45" s="384" t="s">
        <v>770</v>
      </c>
      <c r="F45" s="384" t="s">
        <v>1645</v>
      </c>
      <c r="G45" s="387">
        <v>0.3</v>
      </c>
      <c r="H45" s="393" t="s">
        <v>1653</v>
      </c>
    </row>
    <row r="46" spans="2:8">
      <c r="B46" s="384" t="s">
        <v>819</v>
      </c>
      <c r="D46" s="384" t="s">
        <v>1009</v>
      </c>
      <c r="E46" s="384" t="s">
        <v>771</v>
      </c>
      <c r="F46" s="384" t="s">
        <v>1645</v>
      </c>
      <c r="G46" s="387">
        <v>0.3</v>
      </c>
      <c r="H46" s="393" t="s">
        <v>1653</v>
      </c>
    </row>
    <row r="47" spans="2:8">
      <c r="B47" s="384" t="s">
        <v>819</v>
      </c>
      <c r="D47" s="384" t="s">
        <v>1010</v>
      </c>
      <c r="E47" s="384" t="s">
        <v>772</v>
      </c>
      <c r="F47" s="384" t="s">
        <v>1645</v>
      </c>
      <c r="G47" s="387">
        <v>0.1</v>
      </c>
      <c r="H47" s="393" t="s">
        <v>1597</v>
      </c>
    </row>
    <row r="48" spans="2:8">
      <c r="B48" s="384" t="s">
        <v>819</v>
      </c>
      <c r="D48" s="384" t="s">
        <v>1011</v>
      </c>
      <c r="E48" s="384" t="s">
        <v>773</v>
      </c>
      <c r="F48" s="384" t="s">
        <v>1645</v>
      </c>
      <c r="G48" s="387">
        <v>0.1</v>
      </c>
      <c r="H48" s="393" t="s">
        <v>1597</v>
      </c>
    </row>
    <row r="49" spans="2:9">
      <c r="B49" s="384" t="s">
        <v>819</v>
      </c>
      <c r="D49" s="384" t="s">
        <v>1012</v>
      </c>
      <c r="E49" s="384" t="s">
        <v>774</v>
      </c>
      <c r="F49" s="384" t="s">
        <v>1645</v>
      </c>
      <c r="G49" s="387">
        <v>0.1</v>
      </c>
      <c r="H49" s="393" t="s">
        <v>1597</v>
      </c>
    </row>
    <row r="50" spans="2:9">
      <c r="B50" s="384" t="s">
        <v>819</v>
      </c>
      <c r="D50" s="384" t="s">
        <v>1013</v>
      </c>
      <c r="E50" s="384" t="s">
        <v>775</v>
      </c>
      <c r="F50" s="384" t="s">
        <v>1645</v>
      </c>
      <c r="G50" s="387">
        <v>0.1</v>
      </c>
      <c r="H50" s="393" t="s">
        <v>1597</v>
      </c>
    </row>
    <row r="51" spans="2:9">
      <c r="H51" s="384" t="s">
        <v>1654</v>
      </c>
    </row>
    <row r="52" spans="2:9">
      <c r="B52" s="11" t="s">
        <v>1404</v>
      </c>
      <c r="C52" s="11"/>
      <c r="D52" s="11" t="s">
        <v>735</v>
      </c>
      <c r="E52" s="11" t="s">
        <v>696</v>
      </c>
      <c r="F52" s="11" t="s">
        <v>1582</v>
      </c>
      <c r="H52" s="384" t="s">
        <v>1588</v>
      </c>
    </row>
    <row r="53" spans="2:9">
      <c r="B53" s="384" t="s">
        <v>1581</v>
      </c>
      <c r="D53" s="384" t="s">
        <v>302</v>
      </c>
      <c r="E53" s="395" t="s">
        <v>1580</v>
      </c>
      <c r="G53" s="387">
        <v>0.75</v>
      </c>
      <c r="H53" s="384" t="s">
        <v>1587</v>
      </c>
    </row>
    <row r="54" spans="2:9">
      <c r="B54" s="384" t="s">
        <v>1581</v>
      </c>
      <c r="D54" s="384" t="s">
        <v>372</v>
      </c>
      <c r="E54" s="395" t="s">
        <v>1580</v>
      </c>
      <c r="G54" s="387">
        <v>0.75</v>
      </c>
      <c r="H54" s="384" t="s">
        <v>1587</v>
      </c>
    </row>
    <row r="55" spans="2:9">
      <c r="B55" s="384" t="s">
        <v>1581</v>
      </c>
      <c r="D55" s="384" t="s">
        <v>349</v>
      </c>
      <c r="E55" s="395" t="s">
        <v>1580</v>
      </c>
      <c r="G55" s="387">
        <v>0.75</v>
      </c>
    </row>
    <row r="56" spans="2:9">
      <c r="B56" s="384" t="s">
        <v>1581</v>
      </c>
      <c r="D56" s="384" t="s">
        <v>332</v>
      </c>
      <c r="E56" s="395" t="s">
        <v>1580</v>
      </c>
      <c r="G56" s="387">
        <v>0.75</v>
      </c>
    </row>
    <row r="57" spans="2:9">
      <c r="B57" s="384" t="s">
        <v>1581</v>
      </c>
      <c r="D57" s="384" t="s">
        <v>400</v>
      </c>
      <c r="E57" s="395" t="s">
        <v>1580</v>
      </c>
      <c r="G57" s="387">
        <v>0.75</v>
      </c>
    </row>
    <row r="58" spans="2:9">
      <c r="B58" s="384" t="s">
        <v>1581</v>
      </c>
      <c r="D58" s="384" t="s">
        <v>384</v>
      </c>
      <c r="E58" s="395" t="s">
        <v>1580</v>
      </c>
      <c r="G58" s="387">
        <v>0.75</v>
      </c>
      <c r="H58" s="384" t="s">
        <v>1587</v>
      </c>
    </row>
    <row r="59" spans="2:9">
      <c r="B59" s="384" t="s">
        <v>1581</v>
      </c>
      <c r="D59" s="384" t="s">
        <v>304</v>
      </c>
      <c r="E59" s="395" t="s">
        <v>1580</v>
      </c>
      <c r="G59" s="387">
        <v>0.75</v>
      </c>
    </row>
    <row r="60" spans="2:9">
      <c r="B60" s="384" t="s">
        <v>1581</v>
      </c>
      <c r="D60" s="384" t="s">
        <v>360</v>
      </c>
      <c r="E60" s="395" t="s">
        <v>1580</v>
      </c>
      <c r="G60" s="387">
        <v>0.75</v>
      </c>
    </row>
    <row r="61" spans="2:9">
      <c r="B61" s="384" t="s">
        <v>1581</v>
      </c>
      <c r="D61" s="384" t="s">
        <v>396</v>
      </c>
      <c r="E61" s="395" t="s">
        <v>1580</v>
      </c>
      <c r="G61" s="387">
        <v>0.75</v>
      </c>
    </row>
    <row r="63" spans="2:9">
      <c r="B63" s="11" t="s">
        <v>1404</v>
      </c>
      <c r="C63" s="11"/>
      <c r="D63" s="11" t="s">
        <v>735</v>
      </c>
      <c r="E63" s="11" t="s">
        <v>786</v>
      </c>
      <c r="F63" s="11" t="s">
        <v>696</v>
      </c>
    </row>
    <row r="64" spans="2:9">
      <c r="B64" s="384" t="s">
        <v>1646</v>
      </c>
      <c r="D64" s="384" t="s">
        <v>1005</v>
      </c>
      <c r="E64" s="384" t="s">
        <v>767</v>
      </c>
      <c r="F64" s="384" t="s">
        <v>1647</v>
      </c>
      <c r="G64" s="387">
        <v>14400</v>
      </c>
      <c r="H64" s="394">
        <v>1</v>
      </c>
      <c r="I64" s="384" t="s">
        <v>1651</v>
      </c>
    </row>
    <row r="65" spans="1:10">
      <c r="B65" s="384" t="s">
        <v>1646</v>
      </c>
      <c r="D65" s="384" t="s">
        <v>1006</v>
      </c>
      <c r="E65" s="384" t="s">
        <v>768</v>
      </c>
      <c r="F65" s="384" t="s">
        <v>1647</v>
      </c>
      <c r="G65" s="387">
        <v>14500</v>
      </c>
      <c r="H65" s="393">
        <v>2</v>
      </c>
      <c r="I65" s="384" t="s">
        <v>1651</v>
      </c>
    </row>
    <row r="66" spans="1:10">
      <c r="B66" s="384" t="s">
        <v>1646</v>
      </c>
      <c r="D66" s="384" t="s">
        <v>1007</v>
      </c>
      <c r="E66" s="384" t="s">
        <v>769</v>
      </c>
      <c r="F66" s="384" t="s">
        <v>1647</v>
      </c>
      <c r="G66" s="387">
        <v>14400</v>
      </c>
      <c r="H66" s="394">
        <v>1</v>
      </c>
      <c r="I66" s="384" t="s">
        <v>1649</v>
      </c>
    </row>
    <row r="67" spans="1:10">
      <c r="B67" s="384" t="s">
        <v>1646</v>
      </c>
      <c r="D67" s="384" t="s">
        <v>1008</v>
      </c>
      <c r="E67" s="384" t="s">
        <v>770</v>
      </c>
      <c r="F67" s="384" t="s">
        <v>1647</v>
      </c>
      <c r="G67" s="387">
        <v>20000</v>
      </c>
      <c r="H67" s="393">
        <v>3</v>
      </c>
      <c r="I67" s="384" t="s">
        <v>1649</v>
      </c>
    </row>
    <row r="68" spans="1:10">
      <c r="B68" s="384" t="s">
        <v>1646</v>
      </c>
      <c r="D68" s="384" t="s">
        <v>1009</v>
      </c>
      <c r="E68" s="384" t="s">
        <v>771</v>
      </c>
      <c r="F68" s="384" t="s">
        <v>1647</v>
      </c>
      <c r="G68" s="387">
        <v>14400</v>
      </c>
      <c r="H68" s="394">
        <v>1</v>
      </c>
      <c r="I68" s="384" t="s">
        <v>1649</v>
      </c>
    </row>
    <row r="69" spans="1:10">
      <c r="B69" s="384" t="s">
        <v>1646</v>
      </c>
      <c r="D69" s="384" t="s">
        <v>1010</v>
      </c>
      <c r="E69" s="384" t="s">
        <v>772</v>
      </c>
      <c r="F69" s="384" t="s">
        <v>1647</v>
      </c>
      <c r="G69" s="387">
        <v>12800</v>
      </c>
      <c r="H69" s="393">
        <v>4</v>
      </c>
      <c r="I69" s="384" t="s">
        <v>1649</v>
      </c>
    </row>
    <row r="70" spans="1:10">
      <c r="B70" s="384" t="s">
        <v>1646</v>
      </c>
      <c r="D70" s="384" t="s">
        <v>1011</v>
      </c>
      <c r="E70" s="384" t="s">
        <v>773</v>
      </c>
      <c r="F70" s="384" t="s">
        <v>1647</v>
      </c>
      <c r="G70" s="387">
        <v>14400</v>
      </c>
      <c r="H70" s="394">
        <v>1</v>
      </c>
      <c r="I70" s="384" t="s">
        <v>1650</v>
      </c>
    </row>
    <row r="71" spans="1:10">
      <c r="B71" s="384" t="s">
        <v>1646</v>
      </c>
      <c r="D71" s="384" t="s">
        <v>1012</v>
      </c>
      <c r="E71" s="384" t="s">
        <v>774</v>
      </c>
      <c r="F71" s="384" t="s">
        <v>1647</v>
      </c>
      <c r="G71" s="387">
        <v>14400</v>
      </c>
      <c r="H71" s="394">
        <v>1</v>
      </c>
      <c r="I71" s="384" t="s">
        <v>1649</v>
      </c>
    </row>
    <row r="72" spans="1:10">
      <c r="B72" s="384" t="s">
        <v>1646</v>
      </c>
      <c r="D72" s="384" t="s">
        <v>1013</v>
      </c>
      <c r="E72" s="384" t="s">
        <v>775</v>
      </c>
      <c r="F72" s="384" t="s">
        <v>1647</v>
      </c>
      <c r="G72" s="387">
        <v>18000</v>
      </c>
      <c r="H72" s="394">
        <v>1</v>
      </c>
      <c r="I72" s="384" t="s">
        <v>1649</v>
      </c>
    </row>
    <row r="75" spans="1:10">
      <c r="A75" s="391"/>
      <c r="B75" s="392" t="s">
        <v>1790</v>
      </c>
      <c r="C75" s="391"/>
      <c r="D75" s="391"/>
      <c r="E75" s="391"/>
      <c r="F75" s="391"/>
      <c r="G75" s="391"/>
      <c r="H75" s="391"/>
      <c r="I75" s="391"/>
      <c r="J75" s="391"/>
    </row>
    <row r="76" spans="1:10">
      <c r="B76" s="11"/>
    </row>
    <row r="77" spans="1:10" ht="13.15" customHeight="1">
      <c r="B77" s="11" t="s">
        <v>1404</v>
      </c>
      <c r="C77" s="11" t="s">
        <v>1052</v>
      </c>
      <c r="D77" s="11" t="s">
        <v>1849</v>
      </c>
      <c r="F77" s="11" t="s">
        <v>696</v>
      </c>
      <c r="G77" s="11" t="s">
        <v>814</v>
      </c>
      <c r="H77" s="11" t="s">
        <v>1853</v>
      </c>
      <c r="I77" s="11"/>
    </row>
    <row r="78" spans="1:10" ht="13.15" customHeight="1">
      <c r="B78" s="384" t="s">
        <v>1601</v>
      </c>
      <c r="C78" s="384" t="s">
        <v>305</v>
      </c>
      <c r="D78" s="384" t="s">
        <v>784</v>
      </c>
      <c r="F78" s="384" t="s">
        <v>1855</v>
      </c>
      <c r="G78" s="387">
        <f t="shared" ref="G78:G103" si="0">1/100000</f>
        <v>1.0000000000000001E-5</v>
      </c>
      <c r="H78" s="384" t="s">
        <v>1858</v>
      </c>
    </row>
    <row r="79" spans="1:10" ht="13.15" customHeight="1">
      <c r="B79" s="384" t="s">
        <v>1601</v>
      </c>
      <c r="C79" s="384" t="s">
        <v>311</v>
      </c>
      <c r="D79" s="384" t="s">
        <v>784</v>
      </c>
      <c r="F79" s="384" t="s">
        <v>1855</v>
      </c>
      <c r="G79" s="387">
        <f t="shared" si="0"/>
        <v>1.0000000000000001E-5</v>
      </c>
      <c r="H79" s="384" t="s">
        <v>1858</v>
      </c>
    </row>
    <row r="80" spans="1:10" ht="13.15" customHeight="1">
      <c r="B80" s="384" t="s">
        <v>1601</v>
      </c>
      <c r="C80" s="384" t="s">
        <v>315</v>
      </c>
      <c r="D80" s="384" t="s">
        <v>784</v>
      </c>
      <c r="F80" s="384" t="s">
        <v>1855</v>
      </c>
      <c r="G80" s="387">
        <f t="shared" si="0"/>
        <v>1.0000000000000001E-5</v>
      </c>
      <c r="H80" s="384" t="s">
        <v>1858</v>
      </c>
    </row>
    <row r="81" spans="2:9" ht="13.15" customHeight="1">
      <c r="B81" s="384" t="s">
        <v>1601</v>
      </c>
      <c r="C81" s="384" t="s">
        <v>322</v>
      </c>
      <c r="D81" s="384" t="s">
        <v>784</v>
      </c>
      <c r="F81" s="384" t="s">
        <v>1855</v>
      </c>
      <c r="G81" s="387">
        <f t="shared" si="0"/>
        <v>1.0000000000000001E-5</v>
      </c>
      <c r="H81" s="384" t="s">
        <v>1858</v>
      </c>
    </row>
    <row r="82" spans="2:9" ht="13.15" customHeight="1">
      <c r="B82" s="384" t="s">
        <v>1601</v>
      </c>
      <c r="C82" s="384" t="s">
        <v>328</v>
      </c>
      <c r="D82" s="384" t="s">
        <v>784</v>
      </c>
      <c r="F82" s="384" t="s">
        <v>1855</v>
      </c>
      <c r="G82" s="387">
        <f t="shared" si="0"/>
        <v>1.0000000000000001E-5</v>
      </c>
      <c r="H82" s="384" t="s">
        <v>1858</v>
      </c>
    </row>
    <row r="83" spans="2:9" ht="13.15" customHeight="1">
      <c r="B83" s="384" t="s">
        <v>1601</v>
      </c>
      <c r="C83" s="384" t="s">
        <v>334</v>
      </c>
      <c r="D83" s="384" t="s">
        <v>784</v>
      </c>
      <c r="F83" s="384" t="s">
        <v>1855</v>
      </c>
      <c r="G83" s="387">
        <f t="shared" si="0"/>
        <v>1.0000000000000001E-5</v>
      </c>
      <c r="H83" s="384" t="s">
        <v>1858</v>
      </c>
    </row>
    <row r="84" spans="2:9" ht="13.15" customHeight="1">
      <c r="B84" s="384" t="s">
        <v>1601</v>
      </c>
      <c r="C84" s="384" t="s">
        <v>338</v>
      </c>
      <c r="D84" s="384" t="s">
        <v>784</v>
      </c>
      <c r="F84" s="384" t="s">
        <v>1855</v>
      </c>
      <c r="G84" s="387">
        <f t="shared" si="0"/>
        <v>1.0000000000000001E-5</v>
      </c>
      <c r="H84" s="384" t="s">
        <v>1858</v>
      </c>
    </row>
    <row r="85" spans="2:9" ht="13.15" customHeight="1">
      <c r="B85" s="384" t="s">
        <v>1601</v>
      </c>
      <c r="C85" s="384" t="s">
        <v>341</v>
      </c>
      <c r="D85" s="384" t="s">
        <v>784</v>
      </c>
      <c r="F85" s="384" t="s">
        <v>1855</v>
      </c>
      <c r="G85" s="387">
        <f t="shared" si="0"/>
        <v>1.0000000000000001E-5</v>
      </c>
      <c r="H85" s="384" t="s">
        <v>1858</v>
      </c>
    </row>
    <row r="86" spans="2:9" ht="13.15" customHeight="1">
      <c r="B86" s="384" t="s">
        <v>1601</v>
      </c>
      <c r="C86" s="384" t="s">
        <v>345</v>
      </c>
      <c r="D86" s="384" t="s">
        <v>784</v>
      </c>
      <c r="F86" s="384" t="s">
        <v>1855</v>
      </c>
      <c r="G86" s="387">
        <f t="shared" si="0"/>
        <v>1.0000000000000001E-5</v>
      </c>
      <c r="H86" s="384" t="s">
        <v>1858</v>
      </c>
    </row>
    <row r="87" spans="2:9" ht="13.15" customHeight="1">
      <c r="B87" s="384" t="s">
        <v>1601</v>
      </c>
      <c r="C87" s="384" t="s">
        <v>351</v>
      </c>
      <c r="D87" s="384" t="s">
        <v>784</v>
      </c>
      <c r="F87" s="384" t="s">
        <v>1855</v>
      </c>
      <c r="G87" s="387">
        <f t="shared" si="0"/>
        <v>1.0000000000000001E-5</v>
      </c>
      <c r="H87" s="384" t="s">
        <v>1858</v>
      </c>
    </row>
    <row r="88" spans="2:9" ht="13.15" customHeight="1">
      <c r="B88" s="384" t="s">
        <v>1601</v>
      </c>
      <c r="C88" s="13" t="s">
        <v>357</v>
      </c>
      <c r="D88" s="384" t="s">
        <v>784</v>
      </c>
      <c r="F88" s="384" t="s">
        <v>1855</v>
      </c>
      <c r="G88" s="387">
        <f t="shared" si="0"/>
        <v>1.0000000000000001E-5</v>
      </c>
      <c r="H88" s="384" t="s">
        <v>1858</v>
      </c>
      <c r="I88" s="13"/>
    </row>
    <row r="89" spans="2:9" ht="13.15" customHeight="1">
      <c r="B89" s="384" t="s">
        <v>1601</v>
      </c>
      <c r="C89" s="13" t="s">
        <v>361</v>
      </c>
      <c r="D89" s="384" t="s">
        <v>784</v>
      </c>
      <c r="F89" s="384" t="s">
        <v>1855</v>
      </c>
      <c r="G89" s="387">
        <f t="shared" si="0"/>
        <v>1.0000000000000001E-5</v>
      </c>
      <c r="H89" s="384" t="s">
        <v>1858</v>
      </c>
      <c r="I89" s="13"/>
    </row>
    <row r="90" spans="2:9" ht="13.15" customHeight="1">
      <c r="B90" s="384" t="s">
        <v>1601</v>
      </c>
      <c r="C90" s="13" t="s">
        <v>365</v>
      </c>
      <c r="D90" s="384" t="s">
        <v>784</v>
      </c>
      <c r="F90" s="384" t="s">
        <v>1855</v>
      </c>
      <c r="G90" s="387">
        <f t="shared" si="0"/>
        <v>1.0000000000000001E-5</v>
      </c>
      <c r="H90" s="384" t="s">
        <v>1858</v>
      </c>
      <c r="I90" s="13"/>
    </row>
    <row r="91" spans="2:9" ht="13.15" customHeight="1">
      <c r="B91" s="384" t="s">
        <v>1601</v>
      </c>
      <c r="C91" s="384" t="s">
        <v>305</v>
      </c>
      <c r="D91" s="384" t="s">
        <v>785</v>
      </c>
      <c r="F91" s="384" t="s">
        <v>1855</v>
      </c>
      <c r="G91" s="387">
        <f t="shared" si="0"/>
        <v>1.0000000000000001E-5</v>
      </c>
      <c r="H91" s="384" t="s">
        <v>1858</v>
      </c>
      <c r="I91" s="13"/>
    </row>
    <row r="92" spans="2:9" ht="13.15" customHeight="1">
      <c r="B92" s="384" t="s">
        <v>1601</v>
      </c>
      <c r="C92" s="384" t="s">
        <v>311</v>
      </c>
      <c r="D92" s="384" t="s">
        <v>785</v>
      </c>
      <c r="F92" s="384" t="s">
        <v>1855</v>
      </c>
      <c r="G92" s="387">
        <f t="shared" si="0"/>
        <v>1.0000000000000001E-5</v>
      </c>
      <c r="H92" s="384" t="s">
        <v>1858</v>
      </c>
      <c r="I92" s="13"/>
    </row>
    <row r="93" spans="2:9" ht="13.15" customHeight="1">
      <c r="B93" s="384" t="s">
        <v>1601</v>
      </c>
      <c r="C93" s="384" t="s">
        <v>315</v>
      </c>
      <c r="D93" s="384" t="s">
        <v>785</v>
      </c>
      <c r="F93" s="384" t="s">
        <v>1855</v>
      </c>
      <c r="G93" s="387">
        <f t="shared" si="0"/>
        <v>1.0000000000000001E-5</v>
      </c>
      <c r="H93" s="384" t="s">
        <v>1858</v>
      </c>
      <c r="I93" s="13"/>
    </row>
    <row r="94" spans="2:9" ht="13.15" customHeight="1">
      <c r="B94" s="384" t="s">
        <v>1601</v>
      </c>
      <c r="C94" s="384" t="s">
        <v>322</v>
      </c>
      <c r="D94" s="384" t="s">
        <v>785</v>
      </c>
      <c r="F94" s="384" t="s">
        <v>1855</v>
      </c>
      <c r="G94" s="387">
        <f t="shared" si="0"/>
        <v>1.0000000000000001E-5</v>
      </c>
      <c r="H94" s="384" t="s">
        <v>1858</v>
      </c>
      <c r="I94" s="13"/>
    </row>
    <row r="95" spans="2:9" ht="13.15" customHeight="1">
      <c r="B95" s="384" t="s">
        <v>1601</v>
      </c>
      <c r="C95" s="384" t="s">
        <v>328</v>
      </c>
      <c r="D95" s="384" t="s">
        <v>785</v>
      </c>
      <c r="F95" s="384" t="s">
        <v>1855</v>
      </c>
      <c r="G95" s="387">
        <f t="shared" si="0"/>
        <v>1.0000000000000001E-5</v>
      </c>
      <c r="H95" s="384" t="s">
        <v>1858</v>
      </c>
      <c r="I95" s="13"/>
    </row>
    <row r="96" spans="2:9" ht="13.15" customHeight="1">
      <c r="B96" s="384" t="s">
        <v>1601</v>
      </c>
      <c r="C96" s="384" t="s">
        <v>334</v>
      </c>
      <c r="D96" s="384" t="s">
        <v>785</v>
      </c>
      <c r="F96" s="384" t="s">
        <v>1855</v>
      </c>
      <c r="G96" s="387">
        <f t="shared" si="0"/>
        <v>1.0000000000000001E-5</v>
      </c>
      <c r="H96" s="384" t="s">
        <v>1858</v>
      </c>
      <c r="I96" s="13"/>
    </row>
    <row r="97" spans="2:9" ht="13.15" customHeight="1">
      <c r="B97" s="384" t="s">
        <v>1601</v>
      </c>
      <c r="C97" s="384" t="s">
        <v>338</v>
      </c>
      <c r="D97" s="384" t="s">
        <v>785</v>
      </c>
      <c r="F97" s="384" t="s">
        <v>1855</v>
      </c>
      <c r="G97" s="387">
        <f t="shared" si="0"/>
        <v>1.0000000000000001E-5</v>
      </c>
      <c r="H97" s="384" t="s">
        <v>1858</v>
      </c>
      <c r="I97" s="13"/>
    </row>
    <row r="98" spans="2:9" ht="13.15" customHeight="1">
      <c r="B98" s="384" t="s">
        <v>1601</v>
      </c>
      <c r="C98" s="384" t="s">
        <v>341</v>
      </c>
      <c r="D98" s="384" t="s">
        <v>785</v>
      </c>
      <c r="F98" s="384" t="s">
        <v>1855</v>
      </c>
      <c r="G98" s="387">
        <f t="shared" si="0"/>
        <v>1.0000000000000001E-5</v>
      </c>
      <c r="H98" s="384" t="s">
        <v>1858</v>
      </c>
      <c r="I98" s="13"/>
    </row>
    <row r="99" spans="2:9" ht="13.15" customHeight="1">
      <c r="B99" s="384" t="s">
        <v>1601</v>
      </c>
      <c r="C99" s="384" t="s">
        <v>345</v>
      </c>
      <c r="D99" s="384" t="s">
        <v>785</v>
      </c>
      <c r="F99" s="384" t="s">
        <v>1855</v>
      </c>
      <c r="G99" s="387">
        <f t="shared" si="0"/>
        <v>1.0000000000000001E-5</v>
      </c>
      <c r="H99" s="384" t="s">
        <v>1858</v>
      </c>
      <c r="I99" s="13"/>
    </row>
    <row r="100" spans="2:9" ht="13.15" customHeight="1">
      <c r="B100" s="384" t="s">
        <v>1601</v>
      </c>
      <c r="C100" s="384" t="s">
        <v>351</v>
      </c>
      <c r="D100" s="384" t="s">
        <v>785</v>
      </c>
      <c r="F100" s="384" t="s">
        <v>1855</v>
      </c>
      <c r="G100" s="387">
        <f t="shared" si="0"/>
        <v>1.0000000000000001E-5</v>
      </c>
      <c r="H100" s="384" t="s">
        <v>1858</v>
      </c>
      <c r="I100" s="13"/>
    </row>
    <row r="101" spans="2:9" ht="13.15" customHeight="1">
      <c r="B101" s="384" t="s">
        <v>1601</v>
      </c>
      <c r="C101" s="13" t="s">
        <v>357</v>
      </c>
      <c r="D101" s="384" t="s">
        <v>785</v>
      </c>
      <c r="F101" s="384" t="s">
        <v>1855</v>
      </c>
      <c r="G101" s="387">
        <f t="shared" si="0"/>
        <v>1.0000000000000001E-5</v>
      </c>
      <c r="H101" s="384" t="s">
        <v>1858</v>
      </c>
      <c r="I101" s="13"/>
    </row>
    <row r="102" spans="2:9" ht="13.15" customHeight="1">
      <c r="B102" s="384" t="s">
        <v>1601</v>
      </c>
      <c r="C102" s="13" t="s">
        <v>361</v>
      </c>
      <c r="D102" s="384" t="s">
        <v>785</v>
      </c>
      <c r="F102" s="384" t="s">
        <v>1855</v>
      </c>
      <c r="G102" s="387">
        <f t="shared" si="0"/>
        <v>1.0000000000000001E-5</v>
      </c>
      <c r="H102" s="384" t="s">
        <v>1858</v>
      </c>
      <c r="I102" s="13"/>
    </row>
    <row r="103" spans="2:9" ht="13.15" customHeight="1">
      <c r="B103" s="384" t="s">
        <v>1601</v>
      </c>
      <c r="C103" s="13" t="s">
        <v>365</v>
      </c>
      <c r="D103" s="384" t="s">
        <v>785</v>
      </c>
      <c r="F103" s="384" t="s">
        <v>1855</v>
      </c>
      <c r="G103" s="387">
        <f t="shared" si="0"/>
        <v>1.0000000000000001E-5</v>
      </c>
      <c r="H103" s="384" t="s">
        <v>1858</v>
      </c>
      <c r="I103" s="13"/>
    </row>
    <row r="104" spans="2:9">
      <c r="G104" s="396"/>
    </row>
    <row r="105" spans="2:9">
      <c r="C105" s="23" t="s">
        <v>806</v>
      </c>
      <c r="D105" s="23" t="s">
        <v>1679</v>
      </c>
      <c r="G105" s="11" t="s">
        <v>814</v>
      </c>
    </row>
    <row r="106" spans="2:9">
      <c r="B106" s="386" t="s">
        <v>1795</v>
      </c>
      <c r="C106" s="382" t="s">
        <v>305</v>
      </c>
      <c r="D106" s="386" t="s">
        <v>1803</v>
      </c>
      <c r="F106" s="384" t="s">
        <v>1793</v>
      </c>
      <c r="G106" s="149">
        <v>99300</v>
      </c>
    </row>
    <row r="107" spans="2:9">
      <c r="B107" s="386" t="s">
        <v>1795</v>
      </c>
      <c r="C107" s="382" t="s">
        <v>311</v>
      </c>
      <c r="D107" s="386" t="s">
        <v>1803</v>
      </c>
      <c r="F107" s="384" t="s">
        <v>1793</v>
      </c>
      <c r="G107" s="149">
        <v>99300</v>
      </c>
    </row>
    <row r="108" spans="2:9">
      <c r="B108" s="386" t="s">
        <v>1795</v>
      </c>
      <c r="C108" s="13" t="s">
        <v>315</v>
      </c>
      <c r="D108" s="386" t="s">
        <v>316</v>
      </c>
      <c r="F108" s="384" t="s">
        <v>1793</v>
      </c>
      <c r="G108" s="149">
        <v>302600</v>
      </c>
    </row>
    <row r="109" spans="2:9">
      <c r="B109" s="386" t="s">
        <v>1795</v>
      </c>
      <c r="C109" s="382" t="s">
        <v>322</v>
      </c>
      <c r="D109" s="386" t="s">
        <v>1681</v>
      </c>
      <c r="F109" s="384" t="s">
        <v>1793</v>
      </c>
      <c r="G109" s="149">
        <v>124100</v>
      </c>
    </row>
    <row r="110" spans="2:9">
      <c r="B110" s="386" t="s">
        <v>1795</v>
      </c>
      <c r="C110" s="382" t="s">
        <v>328</v>
      </c>
      <c r="D110" s="386" t="s">
        <v>1682</v>
      </c>
      <c r="F110" s="384" t="s">
        <v>1793</v>
      </c>
      <c r="G110" s="149">
        <v>26300</v>
      </c>
    </row>
    <row r="111" spans="2:9">
      <c r="B111" s="386" t="s">
        <v>1795</v>
      </c>
      <c r="C111" s="382" t="s">
        <v>334</v>
      </c>
      <c r="D111" s="386" t="s">
        <v>1803</v>
      </c>
      <c r="F111" s="384" t="s">
        <v>1793</v>
      </c>
      <c r="G111" s="149">
        <v>99300</v>
      </c>
    </row>
    <row r="112" spans="2:9">
      <c r="B112" s="386" t="s">
        <v>1795</v>
      </c>
      <c r="C112" s="382" t="s">
        <v>338</v>
      </c>
      <c r="D112" s="386" t="s">
        <v>1803</v>
      </c>
      <c r="F112" s="384" t="s">
        <v>1793</v>
      </c>
      <c r="G112" s="149">
        <v>99300</v>
      </c>
    </row>
    <row r="113" spans="2:7">
      <c r="B113" s="386" t="s">
        <v>1795</v>
      </c>
      <c r="C113" s="382" t="s">
        <v>341</v>
      </c>
      <c r="D113" s="386" t="s">
        <v>341</v>
      </c>
      <c r="F113" s="384" t="s">
        <v>1793</v>
      </c>
      <c r="G113" s="149">
        <v>57800</v>
      </c>
    </row>
    <row r="114" spans="2:7">
      <c r="B114" s="386" t="s">
        <v>1795</v>
      </c>
      <c r="C114" s="382" t="s">
        <v>345</v>
      </c>
      <c r="D114" s="386" t="s">
        <v>1680</v>
      </c>
      <c r="F114" s="384" t="s">
        <v>1793</v>
      </c>
      <c r="G114" s="149">
        <v>124100</v>
      </c>
    </row>
    <row r="115" spans="2:7">
      <c r="B115" s="386" t="s">
        <v>1795</v>
      </c>
      <c r="C115" s="382" t="s">
        <v>351</v>
      </c>
      <c r="D115" s="386" t="s">
        <v>1683</v>
      </c>
      <c r="F115" s="384" t="s">
        <v>1793</v>
      </c>
      <c r="G115" s="149">
        <v>57800</v>
      </c>
    </row>
    <row r="116" spans="2:7">
      <c r="B116" s="386" t="s">
        <v>1795</v>
      </c>
      <c r="C116" s="382" t="s">
        <v>357</v>
      </c>
      <c r="D116" s="386" t="s">
        <v>1802</v>
      </c>
      <c r="F116" s="384" t="s">
        <v>1793</v>
      </c>
      <c r="G116" s="149">
        <v>23700</v>
      </c>
    </row>
    <row r="117" spans="2:7">
      <c r="B117" s="386" t="s">
        <v>1795</v>
      </c>
      <c r="C117" s="382" t="s">
        <v>361</v>
      </c>
      <c r="D117" s="386" t="s">
        <v>1803</v>
      </c>
      <c r="F117" s="384" t="s">
        <v>1793</v>
      </c>
      <c r="G117" s="149">
        <v>99300</v>
      </c>
    </row>
    <row r="118" spans="2:7">
      <c r="B118" s="386" t="s">
        <v>1795</v>
      </c>
      <c r="C118" s="382" t="s">
        <v>365</v>
      </c>
      <c r="D118" s="386" t="s">
        <v>1804</v>
      </c>
      <c r="F118" s="384" t="s">
        <v>1793</v>
      </c>
      <c r="G118" s="149">
        <v>3700</v>
      </c>
    </row>
    <row r="120" spans="2:7">
      <c r="G120" s="11" t="s">
        <v>814</v>
      </c>
    </row>
    <row r="121" spans="2:7">
      <c r="B121" s="384" t="s">
        <v>1752</v>
      </c>
      <c r="C121" s="382" t="s">
        <v>305</v>
      </c>
      <c r="D121" s="386" t="s">
        <v>1803</v>
      </c>
      <c r="F121" s="384" t="s">
        <v>1794</v>
      </c>
      <c r="G121" s="397">
        <v>7300</v>
      </c>
    </row>
    <row r="122" spans="2:7">
      <c r="B122" s="384" t="s">
        <v>1752</v>
      </c>
      <c r="C122" s="382" t="s">
        <v>311</v>
      </c>
      <c r="D122" s="386" t="s">
        <v>1803</v>
      </c>
      <c r="F122" s="384" t="s">
        <v>1794</v>
      </c>
      <c r="G122" s="397">
        <v>7300</v>
      </c>
    </row>
    <row r="123" spans="2:7">
      <c r="B123" s="384" t="s">
        <v>1752</v>
      </c>
      <c r="C123" s="13" t="s">
        <v>315</v>
      </c>
      <c r="D123" s="386" t="s">
        <v>316</v>
      </c>
      <c r="F123" s="384" t="s">
        <v>1794</v>
      </c>
      <c r="G123" s="397">
        <v>19300</v>
      </c>
    </row>
    <row r="124" spans="2:7">
      <c r="B124" s="384" t="s">
        <v>1752</v>
      </c>
      <c r="C124" s="382" t="s">
        <v>322</v>
      </c>
      <c r="D124" s="386" t="s">
        <v>1681</v>
      </c>
      <c r="F124" s="384" t="s">
        <v>1794</v>
      </c>
      <c r="G124" s="397">
        <v>9100</v>
      </c>
    </row>
    <row r="125" spans="2:7">
      <c r="B125" s="384" t="s">
        <v>1752</v>
      </c>
      <c r="C125" s="382" t="s">
        <v>328</v>
      </c>
      <c r="D125" s="386" t="s">
        <v>1682</v>
      </c>
      <c r="F125" s="384" t="s">
        <v>1794</v>
      </c>
      <c r="G125" s="397">
        <v>500</v>
      </c>
    </row>
    <row r="126" spans="2:7">
      <c r="B126" s="384" t="s">
        <v>1752</v>
      </c>
      <c r="C126" s="382" t="s">
        <v>334</v>
      </c>
      <c r="D126" s="386" t="s">
        <v>1803</v>
      </c>
      <c r="F126" s="384" t="s">
        <v>1794</v>
      </c>
      <c r="G126" s="397">
        <v>7300</v>
      </c>
    </row>
    <row r="127" spans="2:7">
      <c r="B127" s="384" t="s">
        <v>1752</v>
      </c>
      <c r="C127" s="382" t="s">
        <v>338</v>
      </c>
      <c r="D127" s="386" t="s">
        <v>1803</v>
      </c>
      <c r="F127" s="384" t="s">
        <v>1794</v>
      </c>
      <c r="G127" s="397">
        <v>7300</v>
      </c>
    </row>
    <row r="128" spans="2:7">
      <c r="B128" s="384" t="s">
        <v>1752</v>
      </c>
      <c r="C128" s="382" t="s">
        <v>341</v>
      </c>
      <c r="D128" s="386" t="s">
        <v>341</v>
      </c>
      <c r="F128" s="384" t="s">
        <v>1794</v>
      </c>
      <c r="G128" s="397">
        <v>500</v>
      </c>
    </row>
    <row r="129" spans="2:8">
      <c r="B129" s="384" t="s">
        <v>1752</v>
      </c>
      <c r="C129" s="382" t="s">
        <v>345</v>
      </c>
      <c r="D129" s="386" t="s">
        <v>1680</v>
      </c>
      <c r="F129" s="384" t="s">
        <v>1794</v>
      </c>
      <c r="G129" s="397">
        <v>9100</v>
      </c>
    </row>
    <row r="130" spans="2:8">
      <c r="B130" s="384" t="s">
        <v>1752</v>
      </c>
      <c r="C130" s="382" t="s">
        <v>351</v>
      </c>
      <c r="D130" s="386" t="s">
        <v>1683</v>
      </c>
      <c r="F130" s="384" t="s">
        <v>1794</v>
      </c>
      <c r="G130" s="397">
        <v>4000</v>
      </c>
    </row>
    <row r="131" spans="2:8">
      <c r="B131" s="384" t="s">
        <v>1752</v>
      </c>
      <c r="C131" s="382" t="s">
        <v>357</v>
      </c>
      <c r="D131" s="386" t="s">
        <v>1802</v>
      </c>
      <c r="F131" s="384" t="s">
        <v>1794</v>
      </c>
      <c r="G131" s="397">
        <v>1600</v>
      </c>
    </row>
    <row r="132" spans="2:8">
      <c r="B132" s="384" t="s">
        <v>1752</v>
      </c>
      <c r="C132" s="382" t="s">
        <v>361</v>
      </c>
      <c r="D132" s="386" t="s">
        <v>1803</v>
      </c>
      <c r="F132" s="384" t="s">
        <v>1794</v>
      </c>
      <c r="G132" s="397">
        <v>7300</v>
      </c>
    </row>
    <row r="133" spans="2:8">
      <c r="B133" s="384" t="s">
        <v>1752</v>
      </c>
      <c r="C133" s="382" t="s">
        <v>365</v>
      </c>
      <c r="D133" s="386" t="s">
        <v>1804</v>
      </c>
      <c r="F133" s="384" t="s">
        <v>1794</v>
      </c>
      <c r="G133" s="397">
        <v>70</v>
      </c>
    </row>
    <row r="134" spans="2:8">
      <c r="C134" s="382"/>
      <c r="G134" s="11"/>
    </row>
    <row r="135" spans="2:8">
      <c r="B135" s="13"/>
      <c r="F135" s="13"/>
      <c r="G135" s="11" t="s">
        <v>814</v>
      </c>
    </row>
    <row r="136" spans="2:8">
      <c r="B136" s="384" t="s">
        <v>1796</v>
      </c>
      <c r="C136" s="13" t="s">
        <v>305</v>
      </c>
      <c r="D136" s="384" t="s">
        <v>784</v>
      </c>
      <c r="F136" s="13"/>
      <c r="G136" s="149">
        <v>16425</v>
      </c>
      <c r="H136" s="108" t="s">
        <v>1813</v>
      </c>
    </row>
    <row r="137" spans="2:8">
      <c r="B137" s="384" t="s">
        <v>1796</v>
      </c>
      <c r="C137" s="13" t="s">
        <v>345</v>
      </c>
      <c r="D137" s="384" t="s">
        <v>784</v>
      </c>
      <c r="F137" s="13"/>
      <c r="G137" s="149">
        <v>25550</v>
      </c>
      <c r="H137" s="108" t="s">
        <v>1813</v>
      </c>
    </row>
    <row r="138" spans="2:8">
      <c r="B138" s="384" t="s">
        <v>1796</v>
      </c>
      <c r="C138" s="13" t="s">
        <v>311</v>
      </c>
      <c r="D138" s="384" t="s">
        <v>784</v>
      </c>
      <c r="F138" s="13"/>
      <c r="G138" s="149">
        <v>8517</v>
      </c>
      <c r="H138" s="398" t="s">
        <v>1814</v>
      </c>
    </row>
    <row r="139" spans="2:8">
      <c r="B139" s="384" t="s">
        <v>1796</v>
      </c>
      <c r="C139" s="13" t="s">
        <v>315</v>
      </c>
      <c r="D139" s="384" t="s">
        <v>784</v>
      </c>
      <c r="F139" s="13"/>
      <c r="G139" s="149">
        <v>29200</v>
      </c>
      <c r="H139" s="108" t="s">
        <v>1813</v>
      </c>
    </row>
    <row r="140" spans="2:8">
      <c r="B140" s="384" t="s">
        <v>1796</v>
      </c>
      <c r="C140" s="13" t="s">
        <v>322</v>
      </c>
      <c r="D140" s="384" t="s">
        <v>784</v>
      </c>
      <c r="F140" s="13"/>
      <c r="G140" s="149">
        <v>18250</v>
      </c>
      <c r="H140" s="108" t="s">
        <v>1813</v>
      </c>
    </row>
    <row r="141" spans="2:8">
      <c r="B141" s="384" t="s">
        <v>1796</v>
      </c>
      <c r="C141" s="13" t="s">
        <v>328</v>
      </c>
      <c r="D141" s="384" t="s">
        <v>784</v>
      </c>
      <c r="F141" s="13"/>
      <c r="G141" s="149">
        <v>3650</v>
      </c>
      <c r="H141" s="108" t="s">
        <v>1813</v>
      </c>
    </row>
    <row r="142" spans="2:8">
      <c r="B142" s="384" t="s">
        <v>1796</v>
      </c>
      <c r="C142" s="13" t="s">
        <v>334</v>
      </c>
      <c r="D142" s="384" t="s">
        <v>784</v>
      </c>
      <c r="F142" s="13"/>
      <c r="G142" s="149">
        <v>16425</v>
      </c>
      <c r="H142" s="108" t="s">
        <v>1813</v>
      </c>
    </row>
    <row r="143" spans="2:8">
      <c r="B143" s="384" t="s">
        <v>1796</v>
      </c>
      <c r="C143" s="13" t="s">
        <v>361</v>
      </c>
      <c r="D143" s="384" t="s">
        <v>784</v>
      </c>
      <c r="F143" s="13"/>
      <c r="G143" s="149">
        <v>1460</v>
      </c>
      <c r="H143" s="108" t="s">
        <v>1813</v>
      </c>
    </row>
    <row r="144" spans="2:8">
      <c r="B144" s="384" t="s">
        <v>1796</v>
      </c>
      <c r="C144" s="13" t="s">
        <v>338</v>
      </c>
      <c r="D144" s="384" t="s">
        <v>784</v>
      </c>
      <c r="F144" s="13"/>
      <c r="G144" s="149">
        <v>16425</v>
      </c>
      <c r="H144" s="108" t="s">
        <v>1813</v>
      </c>
    </row>
    <row r="145" spans="1:10">
      <c r="B145" s="384" t="s">
        <v>1796</v>
      </c>
      <c r="C145" s="13" t="s">
        <v>341</v>
      </c>
      <c r="D145" s="384" t="s">
        <v>784</v>
      </c>
      <c r="F145" s="13"/>
      <c r="G145" s="149">
        <v>1825</v>
      </c>
      <c r="H145" s="108" t="s">
        <v>1813</v>
      </c>
    </row>
    <row r="146" spans="1:10">
      <c r="B146" s="384" t="s">
        <v>1796</v>
      </c>
      <c r="C146" s="13" t="s">
        <v>351</v>
      </c>
      <c r="D146" s="384" t="s">
        <v>784</v>
      </c>
      <c r="F146" s="13"/>
      <c r="G146" s="149">
        <v>8760</v>
      </c>
      <c r="H146" s="108" t="s">
        <v>1813</v>
      </c>
    </row>
    <row r="147" spans="1:10">
      <c r="B147" s="384" t="s">
        <v>1796</v>
      </c>
      <c r="C147" s="13" t="s">
        <v>357</v>
      </c>
      <c r="D147" s="384" t="s">
        <v>784</v>
      </c>
      <c r="F147" s="13"/>
      <c r="G147" s="149">
        <v>3285</v>
      </c>
      <c r="H147" s="108" t="s">
        <v>1813</v>
      </c>
    </row>
    <row r="148" spans="1:10">
      <c r="B148" s="384" t="s">
        <v>1796</v>
      </c>
      <c r="C148" s="13" t="s">
        <v>365</v>
      </c>
      <c r="D148" s="384" t="s">
        <v>784</v>
      </c>
      <c r="F148" s="13"/>
      <c r="G148" s="385">
        <f>(150+407.5+250+105)*365/4/1000</f>
        <v>83.265625</v>
      </c>
      <c r="H148" s="398" t="s">
        <v>1815</v>
      </c>
    </row>
    <row r="149" spans="1:10">
      <c r="B149" s="13"/>
      <c r="F149" s="13"/>
      <c r="G149" s="13"/>
    </row>
    <row r="150" spans="1:10">
      <c r="B150" s="13"/>
      <c r="F150" s="13"/>
      <c r="G150" s="11" t="s">
        <v>814</v>
      </c>
    </row>
    <row r="151" spans="1:10">
      <c r="B151" s="384" t="s">
        <v>1797</v>
      </c>
      <c r="F151" s="13"/>
      <c r="G151" s="149">
        <v>1.5</v>
      </c>
      <c r="H151" s="399" t="s">
        <v>1805</v>
      </c>
    </row>
    <row r="152" spans="1:10">
      <c r="B152" s="13"/>
      <c r="F152" s="13"/>
      <c r="G152" s="13"/>
    </row>
    <row r="153" spans="1:10">
      <c r="A153" s="391"/>
      <c r="B153" s="400" t="s">
        <v>1792</v>
      </c>
      <c r="C153" s="21"/>
      <c r="D153" s="21"/>
      <c r="E153" s="21"/>
      <c r="F153" s="391"/>
      <c r="G153" s="391"/>
      <c r="H153" s="391"/>
      <c r="I153" s="391"/>
      <c r="J153" s="391"/>
    </row>
    <row r="154" spans="1:10">
      <c r="B154" s="13"/>
      <c r="C154" s="13"/>
      <c r="D154" s="13"/>
      <c r="E154" s="13"/>
    </row>
    <row r="155" spans="1:10">
      <c r="B155" s="59" t="s">
        <v>824</v>
      </c>
      <c r="C155" s="59" t="s">
        <v>825</v>
      </c>
      <c r="D155" s="59" t="s">
        <v>826</v>
      </c>
      <c r="E155" s="59" t="s">
        <v>827</v>
      </c>
    </row>
    <row r="156" spans="1:10">
      <c r="B156" s="13" t="s">
        <v>829</v>
      </c>
      <c r="C156" s="149">
        <v>690</v>
      </c>
      <c r="D156" s="149">
        <v>17.7</v>
      </c>
      <c r="E156" s="149">
        <v>12.2</v>
      </c>
    </row>
    <row r="157" spans="1:10">
      <c r="B157" s="13" t="s">
        <v>831</v>
      </c>
      <c r="C157" s="149">
        <v>510</v>
      </c>
      <c r="D157" s="149">
        <v>19.100000000000001</v>
      </c>
      <c r="E157" s="149">
        <v>9.6999999999999993</v>
      </c>
    </row>
    <row r="158" spans="1:10">
      <c r="B158" s="13" t="s">
        <v>833</v>
      </c>
      <c r="C158" s="149">
        <v>630</v>
      </c>
      <c r="D158" s="149">
        <v>17.600000000000001</v>
      </c>
      <c r="E158" s="149">
        <v>11.1</v>
      </c>
    </row>
    <row r="159" spans="1:10">
      <c r="B159" s="13" t="s">
        <v>835</v>
      </c>
      <c r="C159" s="149">
        <v>470</v>
      </c>
      <c r="D159" s="149">
        <v>18.7</v>
      </c>
      <c r="E159" s="149">
        <v>8.8000000000000007</v>
      </c>
    </row>
    <row r="160" spans="1:10">
      <c r="B160" s="13"/>
      <c r="C160" s="13"/>
      <c r="D160" s="13"/>
      <c r="E160" s="13"/>
    </row>
    <row r="161" spans="1:21">
      <c r="B161" s="108" t="s">
        <v>838</v>
      </c>
      <c r="C161" s="108" t="s">
        <v>839</v>
      </c>
      <c r="D161" s="13"/>
      <c r="E161" s="13"/>
    </row>
    <row r="162" spans="1:21">
      <c r="B162" s="108" t="s">
        <v>841</v>
      </c>
      <c r="C162" s="393" t="s">
        <v>842</v>
      </c>
      <c r="D162" s="13"/>
      <c r="E162" s="13"/>
    </row>
    <row r="163" spans="1:21">
      <c r="B163" s="13"/>
      <c r="C163" s="13"/>
      <c r="D163" s="13"/>
      <c r="E163" s="13"/>
    </row>
    <row r="164" spans="1:21">
      <c r="A164" s="391"/>
      <c r="B164" s="400" t="s">
        <v>1958</v>
      </c>
      <c r="C164" s="21"/>
      <c r="D164" s="21"/>
      <c r="E164" s="21"/>
      <c r="F164" s="391"/>
      <c r="G164" s="391"/>
      <c r="H164" s="391"/>
      <c r="I164" s="391"/>
      <c r="J164" s="391"/>
    </row>
    <row r="166" spans="1:21">
      <c r="B166" s="11" t="s">
        <v>1404</v>
      </c>
      <c r="C166" s="11" t="s">
        <v>734</v>
      </c>
      <c r="D166" s="11" t="s">
        <v>1725</v>
      </c>
      <c r="E166" s="11"/>
      <c r="F166" s="11" t="s">
        <v>696</v>
      </c>
      <c r="G166" s="11" t="s">
        <v>814</v>
      </c>
    </row>
    <row r="167" spans="1:21">
      <c r="B167" s="384" t="s">
        <v>1601</v>
      </c>
      <c r="C167" s="384" t="s">
        <v>1732</v>
      </c>
      <c r="D167" s="384" t="s">
        <v>315</v>
      </c>
      <c r="F167" s="384" t="s">
        <v>1959</v>
      </c>
      <c r="G167" s="401">
        <v>1E-4</v>
      </c>
      <c r="H167" s="384" t="s">
        <v>1858</v>
      </c>
    </row>
    <row r="168" spans="1:21">
      <c r="B168" s="384" t="s">
        <v>1601</v>
      </c>
      <c r="C168" s="384" t="s">
        <v>1732</v>
      </c>
      <c r="D168" s="384" t="s">
        <v>322</v>
      </c>
      <c r="F168" s="384" t="s">
        <v>1959</v>
      </c>
      <c r="G168" s="401">
        <v>1E-4</v>
      </c>
      <c r="H168" s="384" t="s">
        <v>1858</v>
      </c>
    </row>
    <row r="169" spans="1:21">
      <c r="B169" s="384" t="s">
        <v>1601</v>
      </c>
      <c r="C169" s="384" t="s">
        <v>1732</v>
      </c>
      <c r="D169" s="384" t="s">
        <v>351</v>
      </c>
      <c r="F169" s="384" t="s">
        <v>1959</v>
      </c>
      <c r="G169" s="401">
        <v>1E-4</v>
      </c>
      <c r="H169" s="384" t="s">
        <v>1858</v>
      </c>
    </row>
    <row r="170" spans="1:21">
      <c r="B170" s="384" t="s">
        <v>1601</v>
      </c>
      <c r="C170" s="384" t="s">
        <v>1732</v>
      </c>
      <c r="D170" s="384" t="s">
        <v>357</v>
      </c>
      <c r="F170" s="384" t="s">
        <v>1959</v>
      </c>
      <c r="G170" s="401">
        <v>1E-4</v>
      </c>
      <c r="H170" s="384" t="s">
        <v>1858</v>
      </c>
      <c r="J170" s="384" t="s">
        <v>1963</v>
      </c>
      <c r="K170" s="88" t="s">
        <v>1971</v>
      </c>
      <c r="L170" s="88" t="s">
        <v>1962</v>
      </c>
      <c r="M170" s="88" t="s">
        <v>1972</v>
      </c>
      <c r="N170" s="88" t="s">
        <v>1973</v>
      </c>
      <c r="O170" s="88" t="s">
        <v>1976</v>
      </c>
      <c r="P170" s="88" t="s">
        <v>1793</v>
      </c>
      <c r="Q170" s="88" t="s">
        <v>1960</v>
      </c>
      <c r="R170" s="88" t="s">
        <v>1961</v>
      </c>
      <c r="S170" s="88" t="s">
        <v>1977</v>
      </c>
      <c r="T170" s="88" t="s">
        <v>1978</v>
      </c>
      <c r="U170" s="88" t="s">
        <v>711</v>
      </c>
    </row>
    <row r="171" spans="1:21">
      <c r="B171" s="384" t="s">
        <v>1601</v>
      </c>
      <c r="C171" s="384" t="s">
        <v>1733</v>
      </c>
      <c r="D171" s="384" t="s">
        <v>315</v>
      </c>
      <c r="F171" s="384" t="s">
        <v>1959</v>
      </c>
      <c r="G171" s="402">
        <f t="shared" ref="G171:G178" si="1">PV(0.05,G239*12,-L171)/7.45</f>
        <v>0.2253401629357982</v>
      </c>
      <c r="J171" s="384">
        <v>19</v>
      </c>
      <c r="K171" s="161">
        <v>0.54</v>
      </c>
      <c r="L171" s="88">
        <f>J171*(1-K171)*S171/SUM(S171:S172)/(R171*N171)</f>
        <v>8.3952091934115194E-2</v>
      </c>
      <c r="M171" s="88">
        <v>18</v>
      </c>
      <c r="N171" s="161">
        <v>0.1</v>
      </c>
      <c r="O171" s="88">
        <f>J171*K171*S171/SUM(S171:S172)/(U171*N171)</f>
        <v>0.5210969239854274</v>
      </c>
      <c r="P171" s="88">
        <v>302600</v>
      </c>
      <c r="Q171" s="88">
        <f>G123</f>
        <v>19300</v>
      </c>
      <c r="R171" s="88">
        <v>568.20000000000005</v>
      </c>
      <c r="S171" s="88">
        <f t="shared" ref="S171:S178" si="2">R171*Q171/1000000</f>
        <v>10.96626</v>
      </c>
      <c r="T171" s="88">
        <f>R171*P171</f>
        <v>171937320</v>
      </c>
      <c r="U171" s="162">
        <f>T171*$G$20/1000000</f>
        <v>107.460825</v>
      </c>
    </row>
    <row r="172" spans="1:21">
      <c r="B172" s="384" t="s">
        <v>1601</v>
      </c>
      <c r="C172" s="384" t="s">
        <v>1733</v>
      </c>
      <c r="D172" s="384" t="s">
        <v>322</v>
      </c>
      <c r="F172" s="384" t="s">
        <v>1959</v>
      </c>
      <c r="G172" s="402">
        <f t="shared" si="1"/>
        <v>0.10624847060703439</v>
      </c>
      <c r="K172" s="161">
        <v>0.54</v>
      </c>
      <c r="L172" s="88">
        <f>J171*(1-K172)*S172/SUM(S171:S172)/(R172*N172)</f>
        <v>3.9583628839401468E-2</v>
      </c>
      <c r="N172" s="161">
        <v>0.1</v>
      </c>
      <c r="O172" s="88">
        <f>J171*K172*S172/SUM(S171:S172)/(U172*N172)</f>
        <v>0.59910057312200682</v>
      </c>
      <c r="P172" s="88">
        <v>124100</v>
      </c>
      <c r="Q172" s="88">
        <f>G124</f>
        <v>9100</v>
      </c>
      <c r="R172" s="88">
        <f>1571.1-R171</f>
        <v>1002.8999999999999</v>
      </c>
      <c r="S172" s="88">
        <f t="shared" si="2"/>
        <v>9.1263899999999989</v>
      </c>
      <c r="T172" s="88">
        <f t="shared" ref="T172:T174" si="3">R172*P172</f>
        <v>124459889.99999999</v>
      </c>
      <c r="U172" s="162">
        <f>T172*$G$20/1000000</f>
        <v>77.787431249999983</v>
      </c>
    </row>
    <row r="173" spans="1:21">
      <c r="B173" s="384" t="s">
        <v>1601</v>
      </c>
      <c r="C173" s="384" t="s">
        <v>1733</v>
      </c>
      <c r="D173" s="384" t="s">
        <v>351</v>
      </c>
      <c r="F173" s="384" t="s">
        <v>1959</v>
      </c>
      <c r="G173" s="402">
        <f t="shared" si="1"/>
        <v>5.8030159423824147E-2</v>
      </c>
      <c r="J173" s="384">
        <v>27</v>
      </c>
      <c r="K173" s="161">
        <v>0.54</v>
      </c>
      <c r="L173" s="88">
        <f>J173*(1-K173)*S173/SUM(S173:S174)/(R173*N173)</f>
        <v>2.1619551594485444E-2</v>
      </c>
      <c r="M173" s="88">
        <v>22</v>
      </c>
      <c r="N173" s="161">
        <v>0.1</v>
      </c>
      <c r="O173" s="88">
        <f>J173*K173*S173/SUM(S173:S174)/(U173*N173)</f>
        <v>0.70254598230914056</v>
      </c>
      <c r="P173" s="88">
        <v>57800</v>
      </c>
      <c r="Q173" s="88">
        <f>G130</f>
        <v>4000</v>
      </c>
      <c r="R173" s="88">
        <f>792+216</f>
        <v>1008</v>
      </c>
      <c r="S173" s="88">
        <f t="shared" si="2"/>
        <v>4.032</v>
      </c>
      <c r="T173" s="88">
        <f t="shared" si="3"/>
        <v>58262400</v>
      </c>
      <c r="U173" s="162">
        <f>T173*$G$20/1000000</f>
        <v>36.414000000000001</v>
      </c>
    </row>
    <row r="174" spans="1:21">
      <c r="B174" s="384" t="s">
        <v>1601</v>
      </c>
      <c r="C174" s="384" t="s">
        <v>1733</v>
      </c>
      <c r="D174" s="384" t="s">
        <v>357</v>
      </c>
      <c r="F174" s="384" t="s">
        <v>1959</v>
      </c>
      <c r="G174" s="402">
        <f t="shared" si="1"/>
        <v>2.3212063769529653E-2</v>
      </c>
      <c r="K174" s="161">
        <v>0.54</v>
      </c>
      <c r="L174" s="88">
        <f>J173*(1-K174)*S174/SUM(S173:S174)/(R174*N174)</f>
        <v>8.6478206377941774E-3</v>
      </c>
      <c r="N174" s="161">
        <v>0.1</v>
      </c>
      <c r="O174" s="88">
        <f>J173*K174*S174/SUM(S173:S174)/(U174*N174)</f>
        <v>0.68535287388132182</v>
      </c>
      <c r="P174" s="88">
        <v>23700</v>
      </c>
      <c r="Q174" s="88">
        <f>G131</f>
        <v>1600</v>
      </c>
      <c r="R174" s="88">
        <f>12850-R173</f>
        <v>11842</v>
      </c>
      <c r="S174" s="88">
        <f t="shared" si="2"/>
        <v>18.947199999999999</v>
      </c>
      <c r="T174" s="88">
        <f t="shared" si="3"/>
        <v>280655400</v>
      </c>
      <c r="U174" s="162">
        <f>T174*$G$20/1000000</f>
        <v>175.40962500000001</v>
      </c>
    </row>
    <row r="175" spans="1:21">
      <c r="B175" s="384" t="s">
        <v>1601</v>
      </c>
      <c r="C175" s="384" t="s">
        <v>1735</v>
      </c>
      <c r="D175" s="384" t="s">
        <v>315</v>
      </c>
      <c r="F175" s="384" t="s">
        <v>1959</v>
      </c>
      <c r="G175" s="402">
        <f t="shared" si="1"/>
        <v>9.7624342570987066E-2</v>
      </c>
      <c r="J175" s="384">
        <v>16</v>
      </c>
      <c r="L175" s="88">
        <f>J175*S175/SUM(S175:S176)/(R175*N175)</f>
        <v>3.8422010038496664E-2</v>
      </c>
      <c r="M175" s="88">
        <v>18</v>
      </c>
      <c r="N175" s="161">
        <v>0.4</v>
      </c>
      <c r="Q175" s="88">
        <f>Q171</f>
        <v>19300</v>
      </c>
      <c r="R175" s="88">
        <v>568.20000000000005</v>
      </c>
      <c r="S175" s="88">
        <f t="shared" si="2"/>
        <v>10.96626</v>
      </c>
      <c r="U175" s="162"/>
    </row>
    <row r="176" spans="1:21">
      <c r="B176" s="384" t="s">
        <v>1601</v>
      </c>
      <c r="C176" s="384" t="s">
        <v>1735</v>
      </c>
      <c r="D176" s="384" t="s">
        <v>322</v>
      </c>
      <c r="F176" s="384" t="s">
        <v>1959</v>
      </c>
      <c r="G176" s="402">
        <f t="shared" si="1"/>
        <v>4.6030130435024984E-2</v>
      </c>
      <c r="L176" s="88">
        <f>J175*S176/SUM(S175:S176)/(R176*N176)</f>
        <v>1.8116077272037286E-2</v>
      </c>
      <c r="N176" s="161">
        <v>0.4</v>
      </c>
      <c r="Q176" s="88">
        <f t="shared" ref="Q176:Q178" si="4">Q172</f>
        <v>9100</v>
      </c>
      <c r="R176" s="88">
        <f>1571.1-R175</f>
        <v>1002.8999999999999</v>
      </c>
      <c r="S176" s="88">
        <f t="shared" si="2"/>
        <v>9.1263899999999989</v>
      </c>
      <c r="U176" s="162"/>
    </row>
    <row r="177" spans="2:21">
      <c r="B177" s="384" t="s">
        <v>1601</v>
      </c>
      <c r="C177" s="384" t="s">
        <v>1735</v>
      </c>
      <c r="D177" s="384" t="s">
        <v>351</v>
      </c>
      <c r="F177" s="384" t="s">
        <v>1959</v>
      </c>
      <c r="G177" s="402">
        <f t="shared" si="1"/>
        <v>1.658572251135615E-3</v>
      </c>
      <c r="J177" s="384">
        <v>1.5</v>
      </c>
      <c r="L177" s="88">
        <f>J177*S177/SUM(S177:S178)/(R177*N177)</f>
        <v>6.5276423896393253E-4</v>
      </c>
      <c r="M177" s="88">
        <v>22</v>
      </c>
      <c r="N177" s="161">
        <v>0.4</v>
      </c>
      <c r="Q177" s="88">
        <f t="shared" si="4"/>
        <v>4000</v>
      </c>
      <c r="R177" s="88">
        <f>792+216</f>
        <v>1008</v>
      </c>
      <c r="S177" s="88">
        <f t="shared" si="2"/>
        <v>4.032</v>
      </c>
      <c r="U177" s="162"/>
    </row>
    <row r="178" spans="2:21">
      <c r="B178" s="384" t="s">
        <v>1601</v>
      </c>
      <c r="C178" s="384" t="s">
        <v>1735</v>
      </c>
      <c r="D178" s="384" t="s">
        <v>357</v>
      </c>
      <c r="F178" s="384" t="s">
        <v>1959</v>
      </c>
      <c r="G178" s="402">
        <f t="shared" si="1"/>
        <v>6.6342890045424598E-4</v>
      </c>
      <c r="L178" s="88">
        <f>J177*S178/SUM(S177:S178)/(R178*N178)</f>
        <v>2.61105695585573E-4</v>
      </c>
      <c r="N178" s="161">
        <v>0.4</v>
      </c>
      <c r="Q178" s="88">
        <f t="shared" si="4"/>
        <v>1600</v>
      </c>
      <c r="R178" s="88">
        <f>12850-R177</f>
        <v>11842</v>
      </c>
      <c r="S178" s="88">
        <f t="shared" si="2"/>
        <v>18.947199999999999</v>
      </c>
      <c r="U178" s="162"/>
    </row>
    <row r="179" spans="2:21">
      <c r="B179" s="384" t="s">
        <v>1601</v>
      </c>
      <c r="C179" s="384" t="s">
        <v>1734</v>
      </c>
      <c r="D179" s="384" t="s">
        <v>315</v>
      </c>
      <c r="F179" s="384" t="s">
        <v>1959</v>
      </c>
      <c r="G179" s="401">
        <v>1E-4</v>
      </c>
      <c r="H179" s="384" t="s">
        <v>1858</v>
      </c>
    </row>
    <row r="180" spans="2:21">
      <c r="B180" s="384" t="s">
        <v>1601</v>
      </c>
      <c r="C180" s="384" t="s">
        <v>1734</v>
      </c>
      <c r="D180" s="384" t="s">
        <v>322</v>
      </c>
      <c r="F180" s="384" t="s">
        <v>1959</v>
      </c>
      <c r="G180" s="401">
        <v>1E-4</v>
      </c>
      <c r="H180" s="384" t="s">
        <v>1858</v>
      </c>
    </row>
    <row r="181" spans="2:21">
      <c r="B181" s="384" t="s">
        <v>1601</v>
      </c>
      <c r="C181" s="384" t="s">
        <v>1734</v>
      </c>
      <c r="D181" s="384" t="s">
        <v>351</v>
      </c>
      <c r="F181" s="384" t="s">
        <v>1959</v>
      </c>
      <c r="G181" s="401">
        <v>1E-4</v>
      </c>
      <c r="H181" s="384" t="s">
        <v>1858</v>
      </c>
    </row>
    <row r="182" spans="2:21">
      <c r="B182" s="384" t="s">
        <v>1601</v>
      </c>
      <c r="C182" s="384" t="s">
        <v>1734</v>
      </c>
      <c r="D182" s="384" t="s">
        <v>357</v>
      </c>
      <c r="F182" s="384" t="s">
        <v>1959</v>
      </c>
      <c r="G182" s="401">
        <v>1E-4</v>
      </c>
      <c r="H182" s="384" t="s">
        <v>1858</v>
      </c>
    </row>
    <row r="183" spans="2:21">
      <c r="B183" s="384" t="s">
        <v>1601</v>
      </c>
      <c r="C183" s="384" t="s">
        <v>1736</v>
      </c>
      <c r="D183" s="384" t="s">
        <v>315</v>
      </c>
      <c r="F183" s="384" t="s">
        <v>1959</v>
      </c>
      <c r="G183" s="403">
        <f>PV(0.05,G251*12,-L171)/7.45+G179</f>
        <v>0.22544016293579819</v>
      </c>
    </row>
    <row r="184" spans="2:21">
      <c r="B184" s="384" t="s">
        <v>1601</v>
      </c>
      <c r="C184" s="384" t="s">
        <v>1736</v>
      </c>
      <c r="D184" s="384" t="s">
        <v>322</v>
      </c>
      <c r="F184" s="384" t="s">
        <v>1959</v>
      </c>
      <c r="G184" s="403">
        <f t="shared" ref="G184:G186" si="5">PV(0.05,G252*12,-L172)/7.45+G180</f>
        <v>0.1063484706070344</v>
      </c>
    </row>
    <row r="185" spans="2:21">
      <c r="B185" s="384" t="s">
        <v>1601</v>
      </c>
      <c r="C185" s="384" t="s">
        <v>1736</v>
      </c>
      <c r="D185" s="384" t="s">
        <v>351</v>
      </c>
      <c r="F185" s="384" t="s">
        <v>1959</v>
      </c>
      <c r="G185" s="403">
        <f t="shared" si="5"/>
        <v>5.813015942382415E-2</v>
      </c>
    </row>
    <row r="186" spans="2:21">
      <c r="B186" s="384" t="s">
        <v>1601</v>
      </c>
      <c r="C186" s="384" t="s">
        <v>1736</v>
      </c>
      <c r="D186" s="384" t="s">
        <v>357</v>
      </c>
      <c r="F186" s="384" t="s">
        <v>1959</v>
      </c>
      <c r="G186" s="403">
        <f t="shared" si="5"/>
        <v>2.3312063769529653E-2</v>
      </c>
    </row>
    <row r="187" spans="2:21">
      <c r="B187" s="384" t="s">
        <v>1601</v>
      </c>
      <c r="C187" s="384" t="s">
        <v>1737</v>
      </c>
      <c r="D187" s="384" t="s">
        <v>315</v>
      </c>
      <c r="F187" s="384" t="s">
        <v>1959</v>
      </c>
      <c r="G187" s="403">
        <f>PV(0.05,G255*12,-L175)/7.45+G179</f>
        <v>9.7724342570987069E-2</v>
      </c>
    </row>
    <row r="188" spans="2:21">
      <c r="B188" s="384" t="s">
        <v>1601</v>
      </c>
      <c r="C188" s="384" t="s">
        <v>1737</v>
      </c>
      <c r="D188" s="384" t="s">
        <v>322</v>
      </c>
      <c r="F188" s="384" t="s">
        <v>1959</v>
      </c>
      <c r="G188" s="403">
        <f t="shared" ref="G188:G190" si="6">PV(0.05,G256*12,-L176)/7.45+G180</f>
        <v>4.6130130435024987E-2</v>
      </c>
    </row>
    <row r="189" spans="2:21">
      <c r="B189" s="384" t="s">
        <v>1601</v>
      </c>
      <c r="C189" s="384" t="s">
        <v>1737</v>
      </c>
      <c r="D189" s="384" t="s">
        <v>351</v>
      </c>
      <c r="F189" s="384" t="s">
        <v>1959</v>
      </c>
      <c r="G189" s="403">
        <f t="shared" si="6"/>
        <v>1.758572251135615E-3</v>
      </c>
    </row>
    <row r="190" spans="2:21">
      <c r="B190" s="384" t="s">
        <v>1601</v>
      </c>
      <c r="C190" s="384" t="s">
        <v>1737</v>
      </c>
      <c r="D190" s="384" t="s">
        <v>357</v>
      </c>
      <c r="F190" s="384" t="s">
        <v>1959</v>
      </c>
      <c r="G190" s="403">
        <f t="shared" si="6"/>
        <v>7.6342890045424602E-4</v>
      </c>
    </row>
    <row r="191" spans="2:21">
      <c r="B191" s="384" t="s">
        <v>1601</v>
      </c>
      <c r="C191" s="384" t="s">
        <v>1738</v>
      </c>
      <c r="D191" s="384" t="s">
        <v>315</v>
      </c>
      <c r="F191" s="384" t="s">
        <v>1959</v>
      </c>
      <c r="G191" s="403">
        <f>PV(0.05,G259*12,-L171-L175)/7.45</f>
        <v>0.3284706722885663</v>
      </c>
    </row>
    <row r="192" spans="2:21">
      <c r="B192" s="384" t="s">
        <v>1601</v>
      </c>
      <c r="C192" s="384" t="s">
        <v>1738</v>
      </c>
      <c r="D192" s="384" t="s">
        <v>322</v>
      </c>
      <c r="F192" s="384" t="s">
        <v>1959</v>
      </c>
      <c r="G192" s="403">
        <f>PV(0.05,G260*12,-L172-L176)/7.45</f>
        <v>0.15487477294434987</v>
      </c>
    </row>
    <row r="193" spans="2:9">
      <c r="B193" s="384" t="s">
        <v>1601</v>
      </c>
      <c r="C193" s="384" t="s">
        <v>1738</v>
      </c>
      <c r="D193" s="384" t="s">
        <v>351</v>
      </c>
      <c r="F193" s="384" t="s">
        <v>1959</v>
      </c>
      <c r="G193" s="403">
        <f>PV(0.05,G261*12,-L173-L177)/7.45</f>
        <v>5.9782277763915447E-2</v>
      </c>
    </row>
    <row r="194" spans="2:9">
      <c r="B194" s="384" t="s">
        <v>1601</v>
      </c>
      <c r="C194" s="384" t="s">
        <v>1738</v>
      </c>
      <c r="D194" s="384" t="s">
        <v>357</v>
      </c>
      <c r="F194" s="384" t="s">
        <v>1959</v>
      </c>
      <c r="G194" s="403">
        <f>PV(0.05,G262*12,-L174-L178)/7.45</f>
        <v>2.3912911105566176E-2</v>
      </c>
    </row>
    <row r="195" spans="2:9">
      <c r="B195" s="384" t="s">
        <v>1601</v>
      </c>
      <c r="C195" s="384" t="s">
        <v>1739</v>
      </c>
      <c r="D195" s="384" t="s">
        <v>315</v>
      </c>
      <c r="F195" s="384" t="s">
        <v>1959</v>
      </c>
      <c r="G195" s="403">
        <f>PV(0.05,G263*12,-L171-L175)/7.45+G179</f>
        <v>0.32857067228856629</v>
      </c>
    </row>
    <row r="196" spans="2:9">
      <c r="B196" s="384" t="s">
        <v>1601</v>
      </c>
      <c r="C196" s="384" t="s">
        <v>1739</v>
      </c>
      <c r="D196" s="384" t="s">
        <v>322</v>
      </c>
      <c r="F196" s="384" t="s">
        <v>1959</v>
      </c>
      <c r="G196" s="403">
        <f t="shared" ref="G196:G198" si="7">PV(0.05,G264*12,-L172-L176)/7.45+G180</f>
        <v>0.15497477294434986</v>
      </c>
    </row>
    <row r="197" spans="2:9">
      <c r="B197" s="384" t="s">
        <v>1601</v>
      </c>
      <c r="C197" s="384" t="s">
        <v>1739</v>
      </c>
      <c r="D197" s="384" t="s">
        <v>351</v>
      </c>
      <c r="F197" s="384" t="s">
        <v>1959</v>
      </c>
      <c r="G197" s="403">
        <f t="shared" si="7"/>
        <v>5.9882277763915449E-2</v>
      </c>
    </row>
    <row r="198" spans="2:9">
      <c r="B198" s="384" t="s">
        <v>1601</v>
      </c>
      <c r="C198" s="384" t="s">
        <v>1739</v>
      </c>
      <c r="D198" s="384" t="s">
        <v>357</v>
      </c>
      <c r="F198" s="384" t="s">
        <v>1959</v>
      </c>
      <c r="G198" s="403">
        <f t="shared" si="7"/>
        <v>2.4012911105566175E-2</v>
      </c>
    </row>
    <row r="200" spans="2:9">
      <c r="B200" s="11" t="s">
        <v>1404</v>
      </c>
      <c r="C200" s="11" t="s">
        <v>734</v>
      </c>
      <c r="D200" s="11" t="s">
        <v>1725</v>
      </c>
      <c r="E200" s="11"/>
      <c r="F200" s="11" t="s">
        <v>696</v>
      </c>
      <c r="G200" s="11" t="s">
        <v>814</v>
      </c>
      <c r="H200" s="11" t="s">
        <v>1967</v>
      </c>
    </row>
    <row r="201" spans="2:9">
      <c r="B201" s="384" t="s">
        <v>1974</v>
      </c>
      <c r="C201" s="384" t="s">
        <v>1732</v>
      </c>
      <c r="D201" s="384" t="s">
        <v>315</v>
      </c>
      <c r="F201" s="384" t="s">
        <v>1975</v>
      </c>
      <c r="G201" s="404">
        <v>0</v>
      </c>
      <c r="H201" s="11"/>
    </row>
    <row r="202" spans="2:9">
      <c r="B202" s="384" t="s">
        <v>1974</v>
      </c>
      <c r="C202" s="384" t="s">
        <v>1732</v>
      </c>
      <c r="D202" s="384" t="s">
        <v>322</v>
      </c>
      <c r="F202" s="384" t="s">
        <v>1975</v>
      </c>
      <c r="G202" s="404">
        <v>0</v>
      </c>
      <c r="H202" s="11"/>
    </row>
    <row r="203" spans="2:9">
      <c r="B203" s="384" t="s">
        <v>1974</v>
      </c>
      <c r="C203" s="384" t="s">
        <v>1732</v>
      </c>
      <c r="D203" s="384" t="s">
        <v>351</v>
      </c>
      <c r="F203" s="384" t="s">
        <v>1975</v>
      </c>
      <c r="G203" s="404">
        <v>0</v>
      </c>
      <c r="H203" s="11"/>
    </row>
    <row r="204" spans="2:9">
      <c r="B204" s="384" t="s">
        <v>1974</v>
      </c>
      <c r="C204" s="384" t="s">
        <v>1732</v>
      </c>
      <c r="D204" s="384" t="s">
        <v>357</v>
      </c>
      <c r="F204" s="384" t="s">
        <v>1975</v>
      </c>
      <c r="G204" s="404">
        <v>0</v>
      </c>
      <c r="H204" s="11"/>
    </row>
    <row r="205" spans="2:9">
      <c r="B205" s="384" t="s">
        <v>1974</v>
      </c>
      <c r="C205" s="384" t="s">
        <v>1733</v>
      </c>
      <c r="D205" s="384" t="s">
        <v>315</v>
      </c>
      <c r="F205" s="384" t="s">
        <v>1975</v>
      </c>
      <c r="G205" s="404">
        <f>O171</f>
        <v>0.5210969239854274</v>
      </c>
      <c r="H205" s="384" t="s">
        <v>1964</v>
      </c>
      <c r="I205" s="384" t="s">
        <v>1970</v>
      </c>
    </row>
    <row r="206" spans="2:9">
      <c r="B206" s="384" t="s">
        <v>1974</v>
      </c>
      <c r="C206" s="384" t="s">
        <v>1733</v>
      </c>
      <c r="D206" s="384" t="s">
        <v>322</v>
      </c>
      <c r="F206" s="384" t="s">
        <v>1975</v>
      </c>
      <c r="G206" s="404">
        <f t="shared" ref="G206:G208" si="8">O172</f>
        <v>0.59910057312200682</v>
      </c>
      <c r="H206" s="384" t="s">
        <v>1964</v>
      </c>
      <c r="I206" s="384" t="s">
        <v>1970</v>
      </c>
    </row>
    <row r="207" spans="2:9">
      <c r="B207" s="384" t="s">
        <v>1974</v>
      </c>
      <c r="C207" s="384" t="s">
        <v>1733</v>
      </c>
      <c r="D207" s="384" t="s">
        <v>351</v>
      </c>
      <c r="F207" s="384" t="s">
        <v>1975</v>
      </c>
      <c r="G207" s="404">
        <f t="shared" si="8"/>
        <v>0.70254598230914056</v>
      </c>
      <c r="H207" s="384" t="s">
        <v>1964</v>
      </c>
      <c r="I207" s="384" t="s">
        <v>1970</v>
      </c>
    </row>
    <row r="208" spans="2:9">
      <c r="B208" s="384" t="s">
        <v>1974</v>
      </c>
      <c r="C208" s="384" t="s">
        <v>1733</v>
      </c>
      <c r="D208" s="384" t="s">
        <v>357</v>
      </c>
      <c r="F208" s="384" t="s">
        <v>1975</v>
      </c>
      <c r="G208" s="404">
        <f t="shared" si="8"/>
        <v>0.68535287388132182</v>
      </c>
      <c r="H208" s="384" t="s">
        <v>1964</v>
      </c>
      <c r="I208" s="384" t="s">
        <v>1970</v>
      </c>
    </row>
    <row r="209" spans="2:9">
      <c r="B209" s="384" t="s">
        <v>1974</v>
      </c>
      <c r="C209" s="384" t="s">
        <v>1735</v>
      </c>
      <c r="D209" s="384" t="s">
        <v>315</v>
      </c>
      <c r="F209" s="384" t="s">
        <v>1975</v>
      </c>
      <c r="G209" s="404">
        <v>0</v>
      </c>
      <c r="H209" s="384" t="s">
        <v>1965</v>
      </c>
    </row>
    <row r="210" spans="2:9">
      <c r="B210" s="384" t="s">
        <v>1974</v>
      </c>
      <c r="C210" s="384" t="s">
        <v>1735</v>
      </c>
      <c r="D210" s="384" t="s">
        <v>322</v>
      </c>
      <c r="F210" s="384" t="s">
        <v>1975</v>
      </c>
      <c r="G210" s="404">
        <v>0</v>
      </c>
      <c r="H210" s="384" t="s">
        <v>1965</v>
      </c>
    </row>
    <row r="211" spans="2:9">
      <c r="B211" s="384" t="s">
        <v>1974</v>
      </c>
      <c r="C211" s="384" t="s">
        <v>1735</v>
      </c>
      <c r="D211" s="384" t="s">
        <v>351</v>
      </c>
      <c r="F211" s="384" t="s">
        <v>1975</v>
      </c>
      <c r="G211" s="404">
        <v>0</v>
      </c>
      <c r="H211" s="384" t="s">
        <v>1965</v>
      </c>
    </row>
    <row r="212" spans="2:9">
      <c r="B212" s="384" t="s">
        <v>1974</v>
      </c>
      <c r="C212" s="384" t="s">
        <v>1735</v>
      </c>
      <c r="D212" s="384" t="s">
        <v>357</v>
      </c>
      <c r="F212" s="384" t="s">
        <v>1975</v>
      </c>
      <c r="G212" s="404">
        <v>0</v>
      </c>
      <c r="H212" s="384" t="s">
        <v>1965</v>
      </c>
    </row>
    <row r="213" spans="2:9">
      <c r="B213" s="384" t="s">
        <v>1974</v>
      </c>
      <c r="C213" s="384" t="s">
        <v>1734</v>
      </c>
      <c r="D213" s="384" t="s">
        <v>315</v>
      </c>
      <c r="F213" s="384" t="s">
        <v>1975</v>
      </c>
      <c r="G213" s="404">
        <v>1E-3</v>
      </c>
      <c r="H213" s="384" t="s">
        <v>1966</v>
      </c>
      <c r="I213" s="384" t="s">
        <v>1968</v>
      </c>
    </row>
    <row r="214" spans="2:9">
      <c r="B214" s="384" t="s">
        <v>1974</v>
      </c>
      <c r="C214" s="384" t="s">
        <v>1734</v>
      </c>
      <c r="D214" s="384" t="s">
        <v>322</v>
      </c>
      <c r="F214" s="384" t="s">
        <v>1975</v>
      </c>
      <c r="G214" s="404">
        <v>1E-3</v>
      </c>
      <c r="H214" s="384" t="s">
        <v>1966</v>
      </c>
      <c r="I214" s="384" t="s">
        <v>1968</v>
      </c>
    </row>
    <row r="215" spans="2:9">
      <c r="B215" s="384" t="s">
        <v>1974</v>
      </c>
      <c r="C215" s="384" t="s">
        <v>1734</v>
      </c>
      <c r="D215" s="384" t="s">
        <v>351</v>
      </c>
      <c r="F215" s="384" t="s">
        <v>1975</v>
      </c>
      <c r="G215" s="404">
        <v>1E-3</v>
      </c>
      <c r="H215" s="384" t="s">
        <v>1966</v>
      </c>
      <c r="I215" s="384" t="s">
        <v>1968</v>
      </c>
    </row>
    <row r="216" spans="2:9">
      <c r="B216" s="384" t="s">
        <v>1974</v>
      </c>
      <c r="C216" s="384" t="s">
        <v>1734</v>
      </c>
      <c r="D216" s="384" t="s">
        <v>357</v>
      </c>
      <c r="F216" s="384" t="s">
        <v>1975</v>
      </c>
      <c r="G216" s="404">
        <v>1E-3</v>
      </c>
      <c r="H216" s="384" t="s">
        <v>1966</v>
      </c>
      <c r="I216" s="384" t="s">
        <v>1968</v>
      </c>
    </row>
    <row r="217" spans="2:9">
      <c r="B217" s="384" t="s">
        <v>1974</v>
      </c>
      <c r="C217" s="384" t="s">
        <v>1736</v>
      </c>
      <c r="D217" s="384" t="s">
        <v>315</v>
      </c>
      <c r="F217" s="384" t="s">
        <v>1975</v>
      </c>
      <c r="G217" s="405">
        <f>SUMIFS($G$201:$G$216,$D$201:$D$216,D217,$H$201:$H$216,LEFT(C217,1))+SUMIFS($G$201:$G$216,$D$201:$D$216,D217,$H$201:$H$216,MID(C217,2,1))+SUMIFS($G$201:$G$216,$D$201:$D$216,D217,$H$201:$H$216,RIGHT(C217,1))</f>
        <v>0.5220969239854274</v>
      </c>
    </row>
    <row r="218" spans="2:9">
      <c r="B218" s="384" t="s">
        <v>1974</v>
      </c>
      <c r="C218" s="384" t="s">
        <v>1736</v>
      </c>
      <c r="D218" s="384" t="s">
        <v>322</v>
      </c>
      <c r="F218" s="384" t="s">
        <v>1975</v>
      </c>
      <c r="G218" s="405">
        <f t="shared" ref="G218:G232" si="9">SUMIFS($G$201:$G$216,$D$201:$D$216,D218,$H$201:$H$216,LEFT(C218,1))+SUMIFS($G$201:$G$216,$D$201:$D$216,D218,$H$201:$H$216,MID(C218,2,1))+SUMIFS($G$201:$G$216,$D$201:$D$216,D218,$H$201:$H$216,RIGHT(C218,1))</f>
        <v>0.60010057312200682</v>
      </c>
    </row>
    <row r="219" spans="2:9">
      <c r="B219" s="384" t="s">
        <v>1974</v>
      </c>
      <c r="C219" s="384" t="s">
        <v>1736</v>
      </c>
      <c r="D219" s="384" t="s">
        <v>351</v>
      </c>
      <c r="F219" s="384" t="s">
        <v>1975</v>
      </c>
      <c r="G219" s="405">
        <f t="shared" si="9"/>
        <v>0.70354598230914056</v>
      </c>
    </row>
    <row r="220" spans="2:9">
      <c r="B220" s="384" t="s">
        <v>1974</v>
      </c>
      <c r="C220" s="384" t="s">
        <v>1736</v>
      </c>
      <c r="D220" s="384" t="s">
        <v>357</v>
      </c>
      <c r="F220" s="384" t="s">
        <v>1975</v>
      </c>
      <c r="G220" s="405">
        <f t="shared" si="9"/>
        <v>0.68635287388132182</v>
      </c>
    </row>
    <row r="221" spans="2:9">
      <c r="B221" s="384" t="s">
        <v>1974</v>
      </c>
      <c r="C221" s="384" t="s">
        <v>1737</v>
      </c>
      <c r="D221" s="384" t="s">
        <v>315</v>
      </c>
      <c r="F221" s="384" t="s">
        <v>1975</v>
      </c>
      <c r="G221" s="405">
        <f t="shared" si="9"/>
        <v>1E-3</v>
      </c>
    </row>
    <row r="222" spans="2:9">
      <c r="B222" s="384" t="s">
        <v>1974</v>
      </c>
      <c r="C222" s="384" t="s">
        <v>1737</v>
      </c>
      <c r="D222" s="384" t="s">
        <v>322</v>
      </c>
      <c r="F222" s="384" t="s">
        <v>1975</v>
      </c>
      <c r="G222" s="405">
        <f t="shared" si="9"/>
        <v>1E-3</v>
      </c>
    </row>
    <row r="223" spans="2:9">
      <c r="B223" s="384" t="s">
        <v>1974</v>
      </c>
      <c r="C223" s="384" t="s">
        <v>1737</v>
      </c>
      <c r="D223" s="384" t="s">
        <v>351</v>
      </c>
      <c r="F223" s="384" t="s">
        <v>1975</v>
      </c>
      <c r="G223" s="405">
        <f t="shared" si="9"/>
        <v>1E-3</v>
      </c>
    </row>
    <row r="224" spans="2:9">
      <c r="B224" s="384" t="s">
        <v>1974</v>
      </c>
      <c r="C224" s="384" t="s">
        <v>1737</v>
      </c>
      <c r="D224" s="384" t="s">
        <v>357</v>
      </c>
      <c r="F224" s="384" t="s">
        <v>1975</v>
      </c>
      <c r="G224" s="405">
        <f t="shared" si="9"/>
        <v>1E-3</v>
      </c>
    </row>
    <row r="225" spans="2:9">
      <c r="B225" s="384" t="s">
        <v>1974</v>
      </c>
      <c r="C225" s="384" t="s">
        <v>1738</v>
      </c>
      <c r="D225" s="384" t="s">
        <v>315</v>
      </c>
      <c r="F225" s="384" t="s">
        <v>1975</v>
      </c>
      <c r="G225" s="405">
        <f t="shared" si="9"/>
        <v>0.5210969239854274</v>
      </c>
    </row>
    <row r="226" spans="2:9">
      <c r="B226" s="384" t="s">
        <v>1974</v>
      </c>
      <c r="C226" s="384" t="s">
        <v>1738</v>
      </c>
      <c r="D226" s="384" t="s">
        <v>322</v>
      </c>
      <c r="F226" s="384" t="s">
        <v>1975</v>
      </c>
      <c r="G226" s="405">
        <f t="shared" si="9"/>
        <v>0.59910057312200682</v>
      </c>
    </row>
    <row r="227" spans="2:9">
      <c r="B227" s="384" t="s">
        <v>1974</v>
      </c>
      <c r="C227" s="384" t="s">
        <v>1738</v>
      </c>
      <c r="D227" s="384" t="s">
        <v>351</v>
      </c>
      <c r="F227" s="384" t="s">
        <v>1975</v>
      </c>
      <c r="G227" s="405">
        <f t="shared" si="9"/>
        <v>0.70254598230914056</v>
      </c>
    </row>
    <row r="228" spans="2:9">
      <c r="B228" s="384" t="s">
        <v>1974</v>
      </c>
      <c r="C228" s="384" t="s">
        <v>1738</v>
      </c>
      <c r="D228" s="384" t="s">
        <v>357</v>
      </c>
      <c r="F228" s="384" t="s">
        <v>1975</v>
      </c>
      <c r="G228" s="405">
        <f t="shared" si="9"/>
        <v>0.68535287388132182</v>
      </c>
    </row>
    <row r="229" spans="2:9">
      <c r="B229" s="384" t="s">
        <v>1974</v>
      </c>
      <c r="C229" s="384" t="s">
        <v>1739</v>
      </c>
      <c r="D229" s="384" t="s">
        <v>315</v>
      </c>
      <c r="F229" s="384" t="s">
        <v>1975</v>
      </c>
      <c r="G229" s="405">
        <f t="shared" si="9"/>
        <v>0.5220969239854274</v>
      </c>
    </row>
    <row r="230" spans="2:9">
      <c r="B230" s="384" t="s">
        <v>1974</v>
      </c>
      <c r="C230" s="384" t="s">
        <v>1739</v>
      </c>
      <c r="D230" s="384" t="s">
        <v>322</v>
      </c>
      <c r="F230" s="384" t="s">
        <v>1975</v>
      </c>
      <c r="G230" s="405">
        <f t="shared" si="9"/>
        <v>0.60010057312200682</v>
      </c>
    </row>
    <row r="231" spans="2:9">
      <c r="B231" s="384" t="s">
        <v>1974</v>
      </c>
      <c r="C231" s="384" t="s">
        <v>1739</v>
      </c>
      <c r="D231" s="384" t="s">
        <v>351</v>
      </c>
      <c r="F231" s="384" t="s">
        <v>1975</v>
      </c>
      <c r="G231" s="405">
        <f t="shared" si="9"/>
        <v>0.70354598230914056</v>
      </c>
    </row>
    <row r="232" spans="2:9">
      <c r="B232" s="384" t="s">
        <v>1974</v>
      </c>
      <c r="C232" s="384" t="s">
        <v>1739</v>
      </c>
      <c r="D232" s="384" t="s">
        <v>357</v>
      </c>
      <c r="F232" s="384" t="s">
        <v>1975</v>
      </c>
      <c r="G232" s="405">
        <f t="shared" si="9"/>
        <v>0.68635287388132182</v>
      </c>
    </row>
    <row r="234" spans="2:9">
      <c r="B234" s="11" t="s">
        <v>1404</v>
      </c>
      <c r="C234" s="11" t="s">
        <v>734</v>
      </c>
      <c r="D234" s="11" t="s">
        <v>1725</v>
      </c>
      <c r="E234" s="11"/>
      <c r="F234" s="11" t="s">
        <v>696</v>
      </c>
      <c r="G234" s="11" t="s">
        <v>814</v>
      </c>
      <c r="H234" s="11"/>
    </row>
    <row r="235" spans="2:9">
      <c r="B235" s="384" t="s">
        <v>747</v>
      </c>
      <c r="C235" s="384" t="s">
        <v>1732</v>
      </c>
      <c r="D235" s="384" t="s">
        <v>315</v>
      </c>
      <c r="F235" s="384" t="s">
        <v>757</v>
      </c>
      <c r="G235" s="406">
        <v>100</v>
      </c>
      <c r="H235" s="11"/>
    </row>
    <row r="236" spans="2:9">
      <c r="B236" s="384" t="s">
        <v>747</v>
      </c>
      <c r="C236" s="384" t="s">
        <v>1732</v>
      </c>
      <c r="D236" s="384" t="s">
        <v>322</v>
      </c>
      <c r="F236" s="384" t="s">
        <v>757</v>
      </c>
      <c r="G236" s="406">
        <v>100</v>
      </c>
      <c r="H236" s="11"/>
    </row>
    <row r="237" spans="2:9">
      <c r="B237" s="384" t="s">
        <v>747</v>
      </c>
      <c r="C237" s="384" t="s">
        <v>1732</v>
      </c>
      <c r="D237" s="384" t="s">
        <v>351</v>
      </c>
      <c r="F237" s="384" t="s">
        <v>757</v>
      </c>
      <c r="G237" s="406">
        <v>100</v>
      </c>
      <c r="H237" s="11"/>
    </row>
    <row r="238" spans="2:9">
      <c r="B238" s="384" t="s">
        <v>747</v>
      </c>
      <c r="C238" s="384" t="s">
        <v>1732</v>
      </c>
      <c r="D238" s="384" t="s">
        <v>357</v>
      </c>
      <c r="F238" s="384" t="s">
        <v>757</v>
      </c>
      <c r="G238" s="406">
        <v>100</v>
      </c>
      <c r="H238" s="11"/>
    </row>
    <row r="239" spans="2:9">
      <c r="B239" s="384" t="s">
        <v>747</v>
      </c>
      <c r="C239" s="384" t="s">
        <v>1733</v>
      </c>
      <c r="D239" s="384" t="s">
        <v>315</v>
      </c>
      <c r="F239" s="384" t="s">
        <v>757</v>
      </c>
      <c r="G239" s="406">
        <v>15</v>
      </c>
      <c r="H239" s="384" t="s">
        <v>1864</v>
      </c>
      <c r="I239" s="384" t="s">
        <v>1865</v>
      </c>
    </row>
    <row r="240" spans="2:9">
      <c r="B240" s="384" t="s">
        <v>747</v>
      </c>
      <c r="C240" s="384" t="s">
        <v>1733</v>
      </c>
      <c r="D240" s="384" t="s">
        <v>322</v>
      </c>
      <c r="F240" s="384" t="s">
        <v>757</v>
      </c>
      <c r="G240" s="406">
        <v>15</v>
      </c>
      <c r="H240" s="384" t="s">
        <v>1864</v>
      </c>
      <c r="I240" s="384" t="s">
        <v>1865</v>
      </c>
    </row>
    <row r="241" spans="2:9">
      <c r="B241" s="384" t="s">
        <v>747</v>
      </c>
      <c r="C241" s="384" t="s">
        <v>1733</v>
      </c>
      <c r="D241" s="384" t="s">
        <v>351</v>
      </c>
      <c r="F241" s="384" t="s">
        <v>757</v>
      </c>
      <c r="G241" s="406">
        <v>15</v>
      </c>
      <c r="H241" s="384" t="s">
        <v>1864</v>
      </c>
      <c r="I241" s="384" t="s">
        <v>1865</v>
      </c>
    </row>
    <row r="242" spans="2:9">
      <c r="B242" s="384" t="s">
        <v>747</v>
      </c>
      <c r="C242" s="384" t="s">
        <v>1733</v>
      </c>
      <c r="D242" s="384" t="s">
        <v>357</v>
      </c>
      <c r="F242" s="384" t="s">
        <v>757</v>
      </c>
      <c r="G242" s="406">
        <v>15</v>
      </c>
      <c r="H242" s="384" t="s">
        <v>1864</v>
      </c>
      <c r="I242" s="384" t="s">
        <v>1865</v>
      </c>
    </row>
    <row r="243" spans="2:9">
      <c r="B243" s="384" t="s">
        <v>747</v>
      </c>
      <c r="C243" s="384" t="s">
        <v>1735</v>
      </c>
      <c r="D243" s="384" t="s">
        <v>315</v>
      </c>
      <c r="F243" s="384" t="s">
        <v>757</v>
      </c>
      <c r="G243" s="406">
        <v>5</v>
      </c>
      <c r="H243" s="384" t="s">
        <v>1864</v>
      </c>
      <c r="I243" s="384" t="s">
        <v>1865</v>
      </c>
    </row>
    <row r="244" spans="2:9">
      <c r="B244" s="384" t="s">
        <v>747</v>
      </c>
      <c r="C244" s="384" t="s">
        <v>1735</v>
      </c>
      <c r="D244" s="384" t="s">
        <v>322</v>
      </c>
      <c r="F244" s="384" t="s">
        <v>757</v>
      </c>
      <c r="G244" s="406">
        <v>5</v>
      </c>
      <c r="H244" s="384" t="s">
        <v>1864</v>
      </c>
      <c r="I244" s="384" t="s">
        <v>1865</v>
      </c>
    </row>
    <row r="245" spans="2:9">
      <c r="B245" s="384" t="s">
        <v>747</v>
      </c>
      <c r="C245" s="384" t="s">
        <v>1735</v>
      </c>
      <c r="D245" s="384" t="s">
        <v>351</v>
      </c>
      <c r="F245" s="384" t="s">
        <v>757</v>
      </c>
      <c r="G245" s="406">
        <v>5</v>
      </c>
      <c r="H245" s="384" t="s">
        <v>1864</v>
      </c>
      <c r="I245" s="384" t="s">
        <v>1865</v>
      </c>
    </row>
    <row r="246" spans="2:9">
      <c r="B246" s="384" t="s">
        <v>747</v>
      </c>
      <c r="C246" s="384" t="s">
        <v>1735</v>
      </c>
      <c r="D246" s="384" t="s">
        <v>357</v>
      </c>
      <c r="F246" s="384" t="s">
        <v>757</v>
      </c>
      <c r="G246" s="406">
        <v>5</v>
      </c>
      <c r="H246" s="384" t="s">
        <v>1864</v>
      </c>
      <c r="I246" s="384" t="s">
        <v>1865</v>
      </c>
    </row>
    <row r="247" spans="2:9">
      <c r="B247" s="384" t="s">
        <v>747</v>
      </c>
      <c r="C247" s="384" t="s">
        <v>1734</v>
      </c>
      <c r="D247" s="384" t="s">
        <v>315</v>
      </c>
      <c r="F247" s="384" t="s">
        <v>757</v>
      </c>
      <c r="G247" s="406">
        <v>5</v>
      </c>
      <c r="H247" s="384" t="s">
        <v>1969</v>
      </c>
    </row>
    <row r="248" spans="2:9">
      <c r="B248" s="384" t="s">
        <v>747</v>
      </c>
      <c r="C248" s="384" t="s">
        <v>1734</v>
      </c>
      <c r="D248" s="384" t="s">
        <v>322</v>
      </c>
      <c r="F248" s="384" t="s">
        <v>757</v>
      </c>
      <c r="G248" s="406">
        <v>5</v>
      </c>
      <c r="H248" s="384" t="s">
        <v>1969</v>
      </c>
    </row>
    <row r="249" spans="2:9">
      <c r="B249" s="384" t="s">
        <v>747</v>
      </c>
      <c r="C249" s="384" t="s">
        <v>1734</v>
      </c>
      <c r="D249" s="384" t="s">
        <v>351</v>
      </c>
      <c r="F249" s="384" t="s">
        <v>757</v>
      </c>
      <c r="G249" s="406">
        <v>5</v>
      </c>
      <c r="H249" s="384" t="s">
        <v>1969</v>
      </c>
    </row>
    <row r="250" spans="2:9">
      <c r="B250" s="384" t="s">
        <v>747</v>
      </c>
      <c r="C250" s="384" t="s">
        <v>1734</v>
      </c>
      <c r="D250" s="384" t="s">
        <v>357</v>
      </c>
      <c r="F250" s="384" t="s">
        <v>757</v>
      </c>
      <c r="G250" s="406">
        <v>5</v>
      </c>
      <c r="H250" s="384" t="s">
        <v>1969</v>
      </c>
    </row>
    <row r="251" spans="2:9">
      <c r="B251" s="384" t="s">
        <v>747</v>
      </c>
      <c r="C251" s="384" t="s">
        <v>1736</v>
      </c>
      <c r="D251" s="384" t="s">
        <v>315</v>
      </c>
      <c r="F251" s="384" t="s">
        <v>757</v>
      </c>
      <c r="G251" s="407">
        <f>MAX(G239,G247)</f>
        <v>15</v>
      </c>
    </row>
    <row r="252" spans="2:9">
      <c r="B252" s="384" t="s">
        <v>747</v>
      </c>
      <c r="C252" s="384" t="s">
        <v>1736</v>
      </c>
      <c r="D252" s="384" t="s">
        <v>322</v>
      </c>
      <c r="F252" s="384" t="s">
        <v>757</v>
      </c>
      <c r="G252" s="407">
        <f t="shared" ref="G252:G254" si="10">MAX(G240,G248)</f>
        <v>15</v>
      </c>
    </row>
    <row r="253" spans="2:9">
      <c r="B253" s="384" t="s">
        <v>747</v>
      </c>
      <c r="C253" s="384" t="s">
        <v>1736</v>
      </c>
      <c r="D253" s="384" t="s">
        <v>351</v>
      </c>
      <c r="F253" s="384" t="s">
        <v>757</v>
      </c>
      <c r="G253" s="407">
        <f t="shared" si="10"/>
        <v>15</v>
      </c>
    </row>
    <row r="254" spans="2:9">
      <c r="B254" s="384" t="s">
        <v>747</v>
      </c>
      <c r="C254" s="384" t="s">
        <v>1736</v>
      </c>
      <c r="D254" s="384" t="s">
        <v>357</v>
      </c>
      <c r="F254" s="384" t="s">
        <v>757</v>
      </c>
      <c r="G254" s="407">
        <f t="shared" si="10"/>
        <v>15</v>
      </c>
    </row>
    <row r="255" spans="2:9">
      <c r="B255" s="384" t="s">
        <v>747</v>
      </c>
      <c r="C255" s="384" t="s">
        <v>1737</v>
      </c>
      <c r="D255" s="384" t="s">
        <v>315</v>
      </c>
      <c r="F255" s="384" t="s">
        <v>757</v>
      </c>
      <c r="G255" s="407">
        <f>MAX(G243,G247)</f>
        <v>5</v>
      </c>
    </row>
    <row r="256" spans="2:9">
      <c r="B256" s="384" t="s">
        <v>747</v>
      </c>
      <c r="C256" s="384" t="s">
        <v>1737</v>
      </c>
      <c r="D256" s="384" t="s">
        <v>322</v>
      </c>
      <c r="F256" s="384" t="s">
        <v>757</v>
      </c>
      <c r="G256" s="407">
        <f t="shared" ref="G256:G258" si="11">MAX(G244,G248)</f>
        <v>5</v>
      </c>
    </row>
    <row r="257" spans="2:9">
      <c r="B257" s="384" t="s">
        <v>747</v>
      </c>
      <c r="C257" s="384" t="s">
        <v>1737</v>
      </c>
      <c r="D257" s="384" t="s">
        <v>351</v>
      </c>
      <c r="F257" s="384" t="s">
        <v>757</v>
      </c>
      <c r="G257" s="407">
        <f t="shared" si="11"/>
        <v>5</v>
      </c>
    </row>
    <row r="258" spans="2:9">
      <c r="B258" s="384" t="s">
        <v>747</v>
      </c>
      <c r="C258" s="384" t="s">
        <v>1737</v>
      </c>
      <c r="D258" s="384" t="s">
        <v>357</v>
      </c>
      <c r="F258" s="384" t="s">
        <v>757</v>
      </c>
      <c r="G258" s="407">
        <f t="shared" si="11"/>
        <v>5</v>
      </c>
    </row>
    <row r="259" spans="2:9">
      <c r="B259" s="384" t="s">
        <v>747</v>
      </c>
      <c r="C259" s="384" t="s">
        <v>1738</v>
      </c>
      <c r="D259" s="384" t="s">
        <v>315</v>
      </c>
      <c r="F259" s="384" t="s">
        <v>757</v>
      </c>
      <c r="G259" s="407">
        <f>MAX(G239,G246)</f>
        <v>15</v>
      </c>
    </row>
    <row r="260" spans="2:9">
      <c r="B260" s="384" t="s">
        <v>747</v>
      </c>
      <c r="C260" s="384" t="s">
        <v>1738</v>
      </c>
      <c r="D260" s="384" t="s">
        <v>322</v>
      </c>
      <c r="F260" s="384" t="s">
        <v>757</v>
      </c>
      <c r="G260" s="407">
        <f>MAX(G240,T179)</f>
        <v>15</v>
      </c>
    </row>
    <row r="261" spans="2:9">
      <c r="B261" s="384" t="s">
        <v>747</v>
      </c>
      <c r="C261" s="384" t="s">
        <v>1738</v>
      </c>
      <c r="D261" s="384" t="s">
        <v>351</v>
      </c>
      <c r="F261" s="384" t="s">
        <v>757</v>
      </c>
      <c r="G261" s="407">
        <f>MAX(G241,T180)</f>
        <v>15</v>
      </c>
    </row>
    <row r="262" spans="2:9">
      <c r="B262" s="384" t="s">
        <v>747</v>
      </c>
      <c r="C262" s="384" t="s">
        <v>1738</v>
      </c>
      <c r="D262" s="384" t="s">
        <v>357</v>
      </c>
      <c r="F262" s="384" t="s">
        <v>757</v>
      </c>
      <c r="G262" s="407">
        <f>MAX(G242,T181)</f>
        <v>15</v>
      </c>
    </row>
    <row r="263" spans="2:9">
      <c r="B263" s="384" t="s">
        <v>747</v>
      </c>
      <c r="C263" s="384" t="s">
        <v>1739</v>
      </c>
      <c r="D263" s="384" t="s">
        <v>315</v>
      </c>
      <c r="F263" s="384" t="s">
        <v>757</v>
      </c>
      <c r="G263" s="407">
        <f>MAX(G239,G243,G247)</f>
        <v>15</v>
      </c>
    </row>
    <row r="264" spans="2:9">
      <c r="B264" s="384" t="s">
        <v>747</v>
      </c>
      <c r="C264" s="384" t="s">
        <v>1739</v>
      </c>
      <c r="D264" s="384" t="s">
        <v>322</v>
      </c>
      <c r="F264" s="384" t="s">
        <v>757</v>
      </c>
      <c r="G264" s="407">
        <f t="shared" ref="G264:G266" si="12">MAX(G240,G244,G248)</f>
        <v>15</v>
      </c>
    </row>
    <row r="265" spans="2:9">
      <c r="B265" s="384" t="s">
        <v>747</v>
      </c>
      <c r="C265" s="384" t="s">
        <v>1739</v>
      </c>
      <c r="D265" s="384" t="s">
        <v>351</v>
      </c>
      <c r="F265" s="384" t="s">
        <v>757</v>
      </c>
      <c r="G265" s="407">
        <f t="shared" si="12"/>
        <v>15</v>
      </c>
    </row>
    <row r="266" spans="2:9">
      <c r="B266" s="384" t="s">
        <v>747</v>
      </c>
      <c r="C266" s="384" t="s">
        <v>1739</v>
      </c>
      <c r="D266" s="384" t="s">
        <v>357</v>
      </c>
      <c r="F266" s="384" t="s">
        <v>757</v>
      </c>
      <c r="G266" s="407">
        <f t="shared" si="12"/>
        <v>15</v>
      </c>
    </row>
    <row r="268" spans="2:9" ht="15.75" thickBot="1">
      <c r="B268" s="11" t="s">
        <v>1404</v>
      </c>
      <c r="C268" s="11" t="s">
        <v>734</v>
      </c>
      <c r="D268" s="11" t="s">
        <v>1725</v>
      </c>
      <c r="E268" s="11"/>
      <c r="F268" s="11" t="s">
        <v>696</v>
      </c>
      <c r="G268" s="11" t="s">
        <v>1729</v>
      </c>
      <c r="H268" s="11" t="s">
        <v>1730</v>
      </c>
      <c r="I268" s="384" t="s">
        <v>1731</v>
      </c>
    </row>
    <row r="269" spans="2:9">
      <c r="B269" s="384" t="s">
        <v>1726</v>
      </c>
      <c r="C269" s="384" t="s">
        <v>795</v>
      </c>
      <c r="D269" s="384" t="s">
        <v>1733</v>
      </c>
      <c r="F269" s="384" t="s">
        <v>1686</v>
      </c>
      <c r="G269" s="387">
        <v>0.55000000000000004</v>
      </c>
      <c r="H269" s="387">
        <v>0.41</v>
      </c>
      <c r="I269" s="16" t="s">
        <v>798</v>
      </c>
    </row>
    <row r="270" spans="2:9">
      <c r="B270" s="384" t="s">
        <v>1726</v>
      </c>
      <c r="C270" s="384" t="s">
        <v>796</v>
      </c>
      <c r="D270" s="384" t="s">
        <v>1734</v>
      </c>
      <c r="F270" s="384" t="s">
        <v>1686</v>
      </c>
      <c r="G270" s="387">
        <v>0.74</v>
      </c>
      <c r="H270" s="387">
        <v>0.17</v>
      </c>
      <c r="I270" s="17" t="s">
        <v>799</v>
      </c>
    </row>
    <row r="271" spans="2:9" ht="15.75" thickBot="1">
      <c r="B271" s="384" t="s">
        <v>1726</v>
      </c>
      <c r="C271" s="384" t="s">
        <v>1727</v>
      </c>
      <c r="D271" s="384" t="s">
        <v>1735</v>
      </c>
      <c r="F271" s="384" t="s">
        <v>1686</v>
      </c>
      <c r="G271" s="387">
        <v>0.12</v>
      </c>
      <c r="H271" s="387">
        <v>0</v>
      </c>
      <c r="I271" s="18" t="s">
        <v>798</v>
      </c>
    </row>
    <row r="272" spans="2:9">
      <c r="B272" s="384" t="s">
        <v>1726</v>
      </c>
      <c r="C272" s="384" t="s">
        <v>797</v>
      </c>
      <c r="D272" s="384" t="s">
        <v>1740</v>
      </c>
      <c r="F272" s="384" t="s">
        <v>1686</v>
      </c>
      <c r="G272" s="387">
        <v>0.28999999999999998</v>
      </c>
      <c r="H272" s="387">
        <v>0.21</v>
      </c>
    </row>
    <row r="273" spans="2:8">
      <c r="B273" s="384" t="s">
        <v>1726</v>
      </c>
      <c r="C273" s="384" t="s">
        <v>1728</v>
      </c>
      <c r="D273" s="384" t="s">
        <v>1736</v>
      </c>
      <c r="F273" s="384" t="s">
        <v>1686</v>
      </c>
      <c r="G273" s="387">
        <v>0.88300000000000001</v>
      </c>
      <c r="H273" s="387">
        <v>0.51029999999999998</v>
      </c>
    </row>
    <row r="274" spans="2:8">
      <c r="B274" s="384" t="s">
        <v>1726</v>
      </c>
      <c r="C274" s="384" t="s">
        <v>1728</v>
      </c>
      <c r="D274" s="384" t="s">
        <v>1737</v>
      </c>
      <c r="F274" s="384" t="s">
        <v>1686</v>
      </c>
      <c r="G274" s="387">
        <v>0.7712</v>
      </c>
      <c r="H274" s="387">
        <v>0.17</v>
      </c>
    </row>
    <row r="275" spans="2:8">
      <c r="B275" s="384" t="s">
        <v>1726</v>
      </c>
      <c r="C275" s="384" t="s">
        <v>1728</v>
      </c>
      <c r="D275" s="384" t="s">
        <v>1738</v>
      </c>
      <c r="F275" s="384" t="s">
        <v>1686</v>
      </c>
      <c r="G275" s="387">
        <v>0.94735000000000003</v>
      </c>
      <c r="H275" s="387">
        <v>0.41</v>
      </c>
    </row>
    <row r="276" spans="2:8">
      <c r="B276" s="384" t="s">
        <v>1726</v>
      </c>
      <c r="C276" s="384" t="s">
        <v>1728</v>
      </c>
      <c r="D276" s="384" t="s">
        <v>1739</v>
      </c>
      <c r="F276" s="384" t="s">
        <v>1686</v>
      </c>
      <c r="G276" s="387">
        <v>0.89704000000000006</v>
      </c>
      <c r="H276" s="387">
        <v>0.51029999999999998</v>
      </c>
    </row>
    <row r="278" spans="2:8">
      <c r="B278" s="11" t="s">
        <v>1404</v>
      </c>
      <c r="C278" s="11" t="s">
        <v>1980</v>
      </c>
      <c r="D278" s="11"/>
      <c r="E278" s="11"/>
      <c r="F278" s="11" t="s">
        <v>696</v>
      </c>
      <c r="G278" s="11" t="s">
        <v>814</v>
      </c>
    </row>
    <row r="279" spans="2:8">
      <c r="B279" s="384" t="s">
        <v>1601</v>
      </c>
      <c r="C279" s="384" t="s">
        <v>1940</v>
      </c>
      <c r="F279" s="384" t="s">
        <v>1955</v>
      </c>
      <c r="G279" s="401">
        <v>1E-4</v>
      </c>
      <c r="H279" s="384" t="s">
        <v>1981</v>
      </c>
    </row>
    <row r="280" spans="2:8">
      <c r="B280" s="384" t="s">
        <v>1601</v>
      </c>
      <c r="C280" s="384" t="s">
        <v>1941</v>
      </c>
      <c r="F280" s="384" t="s">
        <v>1955</v>
      </c>
      <c r="G280" s="401">
        <v>1E-4</v>
      </c>
      <c r="H280" s="384" t="s">
        <v>1981</v>
      </c>
    </row>
    <row r="281" spans="2:8">
      <c r="B281" s="384" t="s">
        <v>1601</v>
      </c>
      <c r="C281" s="384" t="s">
        <v>1942</v>
      </c>
      <c r="F281" s="384" t="s">
        <v>1955</v>
      </c>
      <c r="G281" s="401">
        <v>1E-4</v>
      </c>
      <c r="H281" s="384" t="s">
        <v>1981</v>
      </c>
    </row>
    <row r="282" spans="2:8">
      <c r="B282" s="384" t="s">
        <v>1601</v>
      </c>
      <c r="C282" s="384" t="s">
        <v>1943</v>
      </c>
      <c r="F282" s="384" t="s">
        <v>1955</v>
      </c>
      <c r="G282" s="401">
        <v>1E-4</v>
      </c>
      <c r="H282" s="384" t="s">
        <v>1981</v>
      </c>
    </row>
    <row r="283" spans="2:8">
      <c r="B283" s="408" t="s">
        <v>747</v>
      </c>
      <c r="C283" s="384" t="s">
        <v>1940</v>
      </c>
      <c r="F283" s="408" t="s">
        <v>757</v>
      </c>
      <c r="G283" s="387">
        <v>25</v>
      </c>
    </row>
    <row r="284" spans="2:8">
      <c r="B284" s="408" t="s">
        <v>747</v>
      </c>
      <c r="C284" s="384" t="s">
        <v>1941</v>
      </c>
      <c r="F284" s="408" t="s">
        <v>757</v>
      </c>
      <c r="G284" s="387">
        <v>25</v>
      </c>
    </row>
    <row r="285" spans="2:8">
      <c r="B285" s="408" t="s">
        <v>747</v>
      </c>
      <c r="C285" s="384" t="s">
        <v>1942</v>
      </c>
      <c r="F285" s="408" t="s">
        <v>757</v>
      </c>
      <c r="G285" s="387">
        <v>25</v>
      </c>
    </row>
    <row r="286" spans="2:8">
      <c r="B286" s="408" t="s">
        <v>747</v>
      </c>
      <c r="C286" s="384" t="s">
        <v>1943</v>
      </c>
      <c r="F286" s="408" t="s">
        <v>757</v>
      </c>
      <c r="G286" s="387">
        <v>25</v>
      </c>
    </row>
  </sheetData>
  <phoneticPr fontId="43" type="noConversion"/>
  <hyperlinks>
    <hyperlink ref="H64" r:id="rId1" display="https://www.teagasc.ie/media/website/publications/2010/868_StrawForEnergy-1.pdf" xr:uid="{69C1E24E-7524-4403-9FFF-99981E8E6F78}"/>
    <hyperlink ref="H65" r:id="rId2" display="https://www.researchgate.net/publication/337605837_Rice_Straw_Overview_Availability_Properties_and_Management_Practices/figures?lo=1&amp;utm_source=google&amp;utm_medium=organic" xr:uid="{0029F057-3C81-49E1-8D6E-D7ECC47B1DFF}"/>
    <hyperlink ref="H69" r:id="rId3" display="https://ccnyeec.org/wp-content/uploads/2016/11/FINAL20Regeneron20FWTE.pdf" xr:uid="{544C9F3F-EF2E-420A-8676-AD7D95E8CC26}"/>
    <hyperlink ref="H68" r:id="rId4" display="https://www.teagasc.ie/media/website/publications/2010/868_StrawForEnergy-1.pdf" xr:uid="{57046496-70ED-4630-9B0F-84060485FC94}"/>
    <hyperlink ref="H72" r:id="rId5" display="https://www.teagasc.ie/media/website/publications/2010/868_StrawForEnergy-1.pdf" xr:uid="{C9E243E4-F06E-4BEA-9EA3-7F7D38E6005A}"/>
    <hyperlink ref="H67" r:id="rId6" display="https://www.researchgate.net/publication/291557908_An_Experimental_Determination_of_Gross_Calorific_Value_of_Different_Agroforestry_Species_and_Bio-Based_Industry_Residues/figures?lo=1" xr:uid="{FF889828-4EE9-406E-8D4C-B741D2F7127E}"/>
    <hyperlink ref="H66" r:id="rId7" display="https://www.teagasc.ie/media/website/publications/2010/868_StrawForEnergy-1.pdf" xr:uid="{1F51F020-88B0-4B6D-80A2-2D821460B312}"/>
    <hyperlink ref="H70" r:id="rId8" display="https://www.teagasc.ie/media/website/publications/2010/868_StrawForEnergy-1.pdf" xr:uid="{0D6139D4-0D95-466F-9DB5-82C1B3B2FA66}"/>
    <hyperlink ref="H71" r:id="rId9" display="https://www.teagasc.ie/media/website/publications/2010/868_StrawForEnergy-1.pdf" xr:uid="{E580DD55-0C2F-4377-AABA-A045792B7686}"/>
    <hyperlink ref="H42" r:id="rId10" xr:uid="{B2A1A17E-2E10-4A76-A19D-F033D64BAAF6}"/>
    <hyperlink ref="H43" r:id="rId11" xr:uid="{5B5B4581-BECC-4D4D-92F4-007300198469}"/>
    <hyperlink ref="H45" r:id="rId12" xr:uid="{3B2A0060-43A2-4E79-9655-742BA747037F}"/>
    <hyperlink ref="H46" r:id="rId13" xr:uid="{BEC16879-C4A1-4030-BF99-8ACDC1FFFF3C}"/>
    <hyperlink ref="C162" r:id="rId14" xr:uid="{537867E3-7BFF-4F19-96F7-30C00E3C6AAD}"/>
    <hyperlink ref="H138" r:id="rId15" xr:uid="{2CE1FB0F-4114-443E-9D48-F408569636C4}"/>
    <hyperlink ref="H148" r:id="rId16" xr:uid="{AB7A3548-C3DD-4C87-B0F1-566FED6B8130}"/>
  </hyperlinks>
  <pageMargins left="0.7" right="0.7" top="0.75" bottom="0.75" header="0.3" footer="0.3"/>
  <pageSetup paperSize="9" orientation="portrait"/>
  <drawing r:id="rId17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 filterMode="1">
    <tabColor theme="4" tint="0.79998168889431442"/>
  </sheetPr>
  <dimension ref="A1:FQ219"/>
  <sheetViews>
    <sheetView workbookViewId="0">
      <selection activeCell="A3" sqref="A3"/>
    </sheetView>
  </sheetViews>
  <sheetFormatPr defaultColWidth="8.77734375" defaultRowHeight="15.75"/>
  <cols>
    <col min="1" max="1" width="8" style="66" customWidth="1"/>
    <col min="2" max="2" width="18.44140625" style="66" customWidth="1"/>
    <col min="3" max="3" width="12.77734375" style="66" bestFit="1" customWidth="1"/>
    <col min="4" max="4" width="7.44140625" style="66" bestFit="1" customWidth="1"/>
    <col min="5" max="15" width="7.21875" style="66" bestFit="1" customWidth="1"/>
    <col min="16" max="16" width="7.44140625" style="66" bestFit="1" customWidth="1"/>
    <col min="17" max="24" width="7.21875" style="66" bestFit="1" customWidth="1"/>
    <col min="25" max="25" width="7.44140625" style="66" bestFit="1" customWidth="1"/>
    <col min="26" max="36" width="7.21875" style="66" bestFit="1" customWidth="1"/>
    <col min="37" max="37" width="8.21875" style="66" bestFit="1" customWidth="1"/>
    <col min="38" max="51" width="7.21875" style="66" bestFit="1" customWidth="1"/>
    <col min="52" max="52" width="7.44140625" style="66" bestFit="1" customWidth="1"/>
    <col min="53" max="72" width="7.21875" style="66" bestFit="1" customWidth="1"/>
    <col min="73" max="75" width="7.44140625" style="66" bestFit="1" customWidth="1"/>
    <col min="76" max="80" width="7.21875" style="66" bestFit="1" customWidth="1"/>
    <col min="81" max="81" width="7.44140625" style="66" bestFit="1" customWidth="1"/>
    <col min="82" max="100" width="7.21875" style="66" bestFit="1" customWidth="1"/>
    <col min="101" max="101" width="7.44140625" style="66" bestFit="1" customWidth="1"/>
    <col min="102" max="105" width="7.21875" style="66" bestFit="1" customWidth="1"/>
    <col min="106" max="106" width="7.44140625" style="66" bestFit="1" customWidth="1"/>
    <col min="107" max="116" width="7.21875" style="66" bestFit="1" customWidth="1"/>
    <col min="117" max="117" width="7.44140625" style="66" bestFit="1" customWidth="1"/>
    <col min="118" max="120" width="7.21875" style="66" bestFit="1" customWidth="1"/>
    <col min="121" max="121" width="7.44140625" style="66" bestFit="1" customWidth="1"/>
    <col min="122" max="152" width="7.21875" style="66" bestFit="1" customWidth="1"/>
    <col min="153" max="153" width="7.44140625" style="66" bestFit="1" customWidth="1"/>
    <col min="154" max="165" width="7.21875" style="66" bestFit="1" customWidth="1"/>
    <col min="166" max="166" width="7.44140625" style="66" bestFit="1" customWidth="1"/>
    <col min="167" max="167" width="7.21875" style="66" bestFit="1" customWidth="1"/>
    <col min="168" max="168" width="7.44140625" style="66" bestFit="1" customWidth="1"/>
    <col min="169" max="169" width="7.21875" style="66" bestFit="1" customWidth="1"/>
    <col min="170" max="170" width="7.44140625" style="66" bestFit="1" customWidth="1"/>
    <col min="171" max="173" width="7.21875" style="66" bestFit="1" customWidth="1"/>
    <col min="174" max="175" width="8.77734375" style="66" customWidth="1"/>
    <col min="176" max="16384" width="8.77734375" style="66"/>
  </cols>
  <sheetData>
    <row r="1" spans="2:173" s="151" customFormat="1" ht="40.5" customHeight="1">
      <c r="B1" s="105" t="s">
        <v>1057</v>
      </c>
      <c r="C1" s="150"/>
    </row>
    <row r="2" spans="2:173" ht="15.6" customHeight="1">
      <c r="B2" s="152" t="s">
        <v>1058</v>
      </c>
    </row>
    <row r="3" spans="2:173" ht="15.6" customHeight="1">
      <c r="B3" s="67" t="s">
        <v>1059</v>
      </c>
    </row>
    <row r="4" spans="2:173" ht="15.6" customHeight="1">
      <c r="B4" s="67"/>
    </row>
    <row r="5" spans="2:173" ht="15.6" customHeight="1">
      <c r="C5" s="67"/>
    </row>
    <row r="6" spans="2:173" s="69" customFormat="1" ht="15.6" customHeight="1">
      <c r="B6" s="69" t="s">
        <v>1060</v>
      </c>
      <c r="C6" s="69" t="s">
        <v>1061</v>
      </c>
      <c r="D6" s="69" t="s">
        <v>1062</v>
      </c>
      <c r="E6" s="69" t="s">
        <v>1063</v>
      </c>
      <c r="F6" s="69" t="s">
        <v>1064</v>
      </c>
      <c r="G6" s="69" t="s">
        <v>1065</v>
      </c>
      <c r="H6" s="69" t="s">
        <v>1066</v>
      </c>
      <c r="I6" s="69" t="s">
        <v>1067</v>
      </c>
      <c r="J6" s="69" t="s">
        <v>1068</v>
      </c>
      <c r="K6" s="69" t="s">
        <v>1069</v>
      </c>
      <c r="L6" s="69" t="s">
        <v>1070</v>
      </c>
      <c r="M6" s="69" t="s">
        <v>1071</v>
      </c>
      <c r="N6" s="69" t="s">
        <v>1072</v>
      </c>
      <c r="O6" s="69" t="s">
        <v>1073</v>
      </c>
      <c r="P6" s="69" t="s">
        <v>1074</v>
      </c>
      <c r="Q6" s="69" t="s">
        <v>1075</v>
      </c>
      <c r="R6" s="69" t="s">
        <v>1076</v>
      </c>
      <c r="S6" s="69" t="s">
        <v>1077</v>
      </c>
      <c r="T6" s="69" t="s">
        <v>1078</v>
      </c>
      <c r="U6" s="69" t="s">
        <v>1079</v>
      </c>
      <c r="V6" s="69" t="s">
        <v>1080</v>
      </c>
      <c r="W6" s="69" t="s">
        <v>1081</v>
      </c>
      <c r="X6" s="69" t="s">
        <v>1082</v>
      </c>
      <c r="Y6" s="69" t="s">
        <v>1083</v>
      </c>
      <c r="Z6" s="69" t="s">
        <v>1084</v>
      </c>
      <c r="AA6" s="69" t="s">
        <v>1085</v>
      </c>
      <c r="AB6" s="69" t="s">
        <v>1086</v>
      </c>
      <c r="AC6" s="69" t="s">
        <v>1087</v>
      </c>
      <c r="AD6" s="69" t="s">
        <v>1088</v>
      </c>
      <c r="AE6" s="69" t="s">
        <v>1089</v>
      </c>
      <c r="AF6" s="69" t="s">
        <v>990</v>
      </c>
      <c r="AG6" s="69" t="s">
        <v>1090</v>
      </c>
      <c r="AH6" s="69" t="s">
        <v>1091</v>
      </c>
      <c r="AI6" s="69" t="s">
        <v>1092</v>
      </c>
      <c r="AJ6" s="69" t="s">
        <v>1093</v>
      </c>
      <c r="AK6" s="69" t="s">
        <v>1094</v>
      </c>
      <c r="AL6" s="69" t="s">
        <v>1095</v>
      </c>
      <c r="AM6" s="69" t="s">
        <v>1096</v>
      </c>
      <c r="AN6" s="69" t="s">
        <v>1097</v>
      </c>
      <c r="AO6" s="69" t="s">
        <v>1098</v>
      </c>
      <c r="AP6" s="69" t="s">
        <v>1099</v>
      </c>
      <c r="AQ6" s="69" t="s">
        <v>1100</v>
      </c>
      <c r="AR6" s="69" t="s">
        <v>1101</v>
      </c>
      <c r="AS6" s="69" t="s">
        <v>1102</v>
      </c>
      <c r="AT6" s="69" t="s">
        <v>1103</v>
      </c>
      <c r="AU6" s="69" t="s">
        <v>1104</v>
      </c>
      <c r="AV6" s="69" t="s">
        <v>1105</v>
      </c>
      <c r="AW6" s="69" t="s">
        <v>1106</v>
      </c>
      <c r="AX6" s="69" t="s">
        <v>1107</v>
      </c>
      <c r="AY6" s="69" t="s">
        <v>1108</v>
      </c>
      <c r="AZ6" s="69" t="s">
        <v>1109</v>
      </c>
      <c r="BA6" s="69" t="s">
        <v>1110</v>
      </c>
      <c r="BB6" s="69" t="s">
        <v>1111</v>
      </c>
      <c r="BC6" s="69" t="s">
        <v>1112</v>
      </c>
      <c r="BD6" s="69" t="s">
        <v>1113</v>
      </c>
      <c r="BE6" s="69" t="s">
        <v>1114</v>
      </c>
      <c r="BF6" s="69" t="s">
        <v>1115</v>
      </c>
      <c r="BG6" s="69" t="s">
        <v>1116</v>
      </c>
      <c r="BH6" s="69" t="s">
        <v>1117</v>
      </c>
      <c r="BI6" s="69" t="s">
        <v>1118</v>
      </c>
      <c r="BJ6" s="69" t="s">
        <v>1119</v>
      </c>
      <c r="BK6" s="69" t="s">
        <v>1120</v>
      </c>
      <c r="BL6" s="69" t="s">
        <v>1121</v>
      </c>
      <c r="BM6" s="69" t="s">
        <v>1122</v>
      </c>
      <c r="BN6" s="69" t="s">
        <v>1123</v>
      </c>
      <c r="BO6" s="69" t="s">
        <v>1124</v>
      </c>
      <c r="BP6" s="69" t="s">
        <v>1125</v>
      </c>
      <c r="BQ6" s="69" t="s">
        <v>1126</v>
      </c>
      <c r="BR6" s="69" t="s">
        <v>1127</v>
      </c>
      <c r="BS6" s="69" t="s">
        <v>1128</v>
      </c>
      <c r="BT6" s="69" t="s">
        <v>1129</v>
      </c>
      <c r="BU6" s="69" t="s">
        <v>1130</v>
      </c>
      <c r="BV6" s="69" t="s">
        <v>1131</v>
      </c>
      <c r="BW6" s="69" t="s">
        <v>1132</v>
      </c>
      <c r="BX6" s="69" t="s">
        <v>1133</v>
      </c>
      <c r="BY6" s="69" t="s">
        <v>1134</v>
      </c>
      <c r="BZ6" s="69" t="s">
        <v>1135</v>
      </c>
      <c r="CA6" s="69" t="s">
        <v>1136</v>
      </c>
      <c r="CB6" s="69" t="s">
        <v>1137</v>
      </c>
      <c r="CC6" s="69" t="s">
        <v>1138</v>
      </c>
      <c r="CD6" s="69" t="s">
        <v>1139</v>
      </c>
      <c r="CE6" s="69" t="s">
        <v>1140</v>
      </c>
      <c r="CF6" s="69" t="s">
        <v>1141</v>
      </c>
      <c r="CG6" s="69" t="s">
        <v>1142</v>
      </c>
      <c r="CH6" s="69" t="s">
        <v>1143</v>
      </c>
      <c r="CI6" s="69" t="s">
        <v>1144</v>
      </c>
      <c r="CJ6" s="69" t="s">
        <v>1145</v>
      </c>
      <c r="CK6" s="69" t="s">
        <v>1146</v>
      </c>
      <c r="CL6" s="69" t="s">
        <v>1147</v>
      </c>
      <c r="CM6" s="69" t="s">
        <v>1148</v>
      </c>
      <c r="CN6" s="69" t="s">
        <v>1149</v>
      </c>
      <c r="CO6" s="69" t="s">
        <v>1150</v>
      </c>
      <c r="CP6" s="69" t="s">
        <v>1151</v>
      </c>
      <c r="CQ6" s="69" t="s">
        <v>1152</v>
      </c>
      <c r="CR6" s="69" t="s">
        <v>1153</v>
      </c>
      <c r="CS6" s="69" t="s">
        <v>1154</v>
      </c>
      <c r="CT6" s="69" t="s">
        <v>1155</v>
      </c>
      <c r="CU6" s="69" t="s">
        <v>1156</v>
      </c>
      <c r="CV6" s="69" t="s">
        <v>1157</v>
      </c>
      <c r="CW6" s="69" t="s">
        <v>1158</v>
      </c>
      <c r="CX6" s="69" t="s">
        <v>1159</v>
      </c>
      <c r="CY6" s="69" t="s">
        <v>1160</v>
      </c>
      <c r="CZ6" s="69" t="s">
        <v>1161</v>
      </c>
      <c r="DA6" s="69" t="s">
        <v>1162</v>
      </c>
      <c r="DB6" s="69" t="s">
        <v>1163</v>
      </c>
      <c r="DC6" s="69" t="s">
        <v>1164</v>
      </c>
      <c r="DD6" s="69" t="s">
        <v>1165</v>
      </c>
      <c r="DE6" s="69" t="s">
        <v>1166</v>
      </c>
      <c r="DF6" s="69" t="s">
        <v>1167</v>
      </c>
      <c r="DG6" s="69" t="s">
        <v>1168</v>
      </c>
      <c r="DH6" s="69" t="s">
        <v>1169</v>
      </c>
      <c r="DI6" s="69" t="s">
        <v>1170</v>
      </c>
      <c r="DJ6" s="69" t="s">
        <v>1171</v>
      </c>
      <c r="DK6" s="69" t="s">
        <v>1172</v>
      </c>
      <c r="DL6" s="69" t="s">
        <v>1173</v>
      </c>
      <c r="DM6" s="69" t="s">
        <v>1174</v>
      </c>
      <c r="DN6" s="69" t="s">
        <v>1175</v>
      </c>
      <c r="DO6" s="69" t="s">
        <v>1176</v>
      </c>
      <c r="DP6" s="69" t="s">
        <v>1177</v>
      </c>
      <c r="DQ6" s="69" t="s">
        <v>1178</v>
      </c>
      <c r="DR6" s="69" t="s">
        <v>1179</v>
      </c>
      <c r="DS6" s="69" t="s">
        <v>1180</v>
      </c>
      <c r="DT6" s="69" t="s">
        <v>1181</v>
      </c>
      <c r="DU6" s="69" t="s">
        <v>1182</v>
      </c>
      <c r="DV6" s="69" t="s">
        <v>1183</v>
      </c>
      <c r="DW6" s="69" t="s">
        <v>1184</v>
      </c>
      <c r="DX6" s="69" t="s">
        <v>1185</v>
      </c>
      <c r="DY6" s="69" t="s">
        <v>1186</v>
      </c>
      <c r="DZ6" s="69" t="s">
        <v>1187</v>
      </c>
      <c r="EA6" s="69" t="s">
        <v>1188</v>
      </c>
      <c r="EB6" s="69" t="s">
        <v>1189</v>
      </c>
      <c r="EC6" s="69" t="s">
        <v>1190</v>
      </c>
      <c r="ED6" s="69" t="s">
        <v>1191</v>
      </c>
      <c r="EE6" s="69" t="s">
        <v>1192</v>
      </c>
      <c r="EF6" s="69" t="s">
        <v>1193</v>
      </c>
      <c r="EG6" s="69" t="s">
        <v>1194</v>
      </c>
      <c r="EH6" s="69" t="s">
        <v>1195</v>
      </c>
      <c r="EI6" s="69" t="s">
        <v>1196</v>
      </c>
      <c r="EJ6" s="69" t="s">
        <v>1197</v>
      </c>
      <c r="EK6" s="69" t="s">
        <v>1198</v>
      </c>
      <c r="EL6" s="69" t="s">
        <v>1199</v>
      </c>
      <c r="EM6" s="69" t="s">
        <v>1200</v>
      </c>
      <c r="EN6" s="69" t="s">
        <v>1201</v>
      </c>
      <c r="EO6" s="69" t="s">
        <v>1202</v>
      </c>
      <c r="EP6" s="69" t="s">
        <v>1203</v>
      </c>
      <c r="EQ6" s="69" t="s">
        <v>1204</v>
      </c>
      <c r="ER6" s="69" t="s">
        <v>1205</v>
      </c>
      <c r="ES6" s="69" t="s">
        <v>1206</v>
      </c>
      <c r="ET6" s="69" t="s">
        <v>1207</v>
      </c>
      <c r="EU6" s="69" t="s">
        <v>1208</v>
      </c>
      <c r="EV6" s="69" t="s">
        <v>1209</v>
      </c>
      <c r="EW6" s="69" t="s">
        <v>1210</v>
      </c>
      <c r="EX6" s="69" t="s">
        <v>1211</v>
      </c>
      <c r="EY6" s="69" t="s">
        <v>1212</v>
      </c>
      <c r="EZ6" s="69" t="s">
        <v>1213</v>
      </c>
      <c r="FA6" s="69" t="s">
        <v>1214</v>
      </c>
      <c r="FB6" s="69" t="s">
        <v>1215</v>
      </c>
      <c r="FC6" s="69" t="s">
        <v>1216</v>
      </c>
      <c r="FD6" s="69" t="s">
        <v>1217</v>
      </c>
      <c r="FE6" s="69" t="s">
        <v>1218</v>
      </c>
      <c r="FF6" s="69" t="s">
        <v>1219</v>
      </c>
      <c r="FG6" s="69" t="s">
        <v>1220</v>
      </c>
      <c r="FH6" s="69" t="s">
        <v>1221</v>
      </c>
      <c r="FI6" s="69" t="s">
        <v>1222</v>
      </c>
      <c r="FJ6" s="69" t="s">
        <v>1223</v>
      </c>
      <c r="FK6" s="69" t="s">
        <v>1224</v>
      </c>
      <c r="FL6" s="69" t="s">
        <v>1225</v>
      </c>
      <c r="FM6" s="69" t="s">
        <v>1226</v>
      </c>
      <c r="FN6" s="69" t="s">
        <v>1227</v>
      </c>
      <c r="FO6" s="69" t="s">
        <v>1228</v>
      </c>
      <c r="FP6" s="69" t="s">
        <v>1229</v>
      </c>
      <c r="FQ6" s="69" t="s">
        <v>1230</v>
      </c>
    </row>
    <row r="7" spans="2:173" hidden="1">
      <c r="B7" s="66" t="s">
        <v>303</v>
      </c>
      <c r="C7" s="66" t="s">
        <v>304</v>
      </c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>
        <v>5.9808005098387291E-3</v>
      </c>
      <c r="X7" s="153"/>
      <c r="Y7" s="153"/>
      <c r="Z7" s="153"/>
      <c r="AA7" s="153"/>
      <c r="AB7" s="153"/>
      <c r="AC7" s="153"/>
      <c r="AD7" s="153"/>
      <c r="AE7" s="153">
        <v>0.31215866628341488</v>
      </c>
      <c r="AF7" s="153"/>
      <c r="AG7" s="153"/>
      <c r="AH7" s="153"/>
      <c r="AI7" s="153"/>
      <c r="AJ7" s="153"/>
      <c r="AK7" s="153"/>
      <c r="AL7" s="153"/>
      <c r="AM7" s="153"/>
      <c r="AN7" s="153">
        <v>0.46996466431095391</v>
      </c>
      <c r="AO7" s="153"/>
      <c r="AP7" s="153">
        <v>6.8215339233038366E-2</v>
      </c>
      <c r="AQ7" s="153"/>
      <c r="AR7" s="153"/>
      <c r="AS7" s="153"/>
      <c r="AT7" s="153"/>
      <c r="AU7" s="153"/>
      <c r="AV7" s="153"/>
      <c r="AW7" s="153"/>
      <c r="AX7" s="153"/>
      <c r="AY7" s="153">
        <v>0.29326159607499219</v>
      </c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>
        <v>9.3910491562729265E-2</v>
      </c>
      <c r="BP7" s="153"/>
      <c r="BQ7" s="153"/>
      <c r="BR7" s="153"/>
      <c r="BS7" s="153">
        <v>0.14681861111457831</v>
      </c>
      <c r="BT7" s="153"/>
      <c r="BU7" s="153"/>
      <c r="BV7" s="153"/>
      <c r="BW7" s="153">
        <v>5.7832886246709744E-4</v>
      </c>
      <c r="BX7" s="153"/>
      <c r="BY7" s="153"/>
      <c r="BZ7" s="153"/>
      <c r="CA7" s="153"/>
      <c r="CB7" s="153">
        <v>7.8071630721186724E-2</v>
      </c>
      <c r="CC7" s="153"/>
      <c r="CD7" s="153">
        <v>2.6890788018030971E-2</v>
      </c>
      <c r="CE7" s="153"/>
      <c r="CF7" s="153">
        <v>1.1175265412553551E-2</v>
      </c>
      <c r="CG7" s="153"/>
      <c r="CH7" s="153"/>
      <c r="CI7" s="153"/>
      <c r="CJ7" s="153"/>
      <c r="CK7" s="153">
        <v>4.5732947704911209E-2</v>
      </c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>
        <v>0.1105821179721696</v>
      </c>
      <c r="DH7" s="153"/>
      <c r="DI7" s="153"/>
      <c r="DJ7" s="153"/>
      <c r="DK7" s="153"/>
      <c r="DL7" s="153"/>
      <c r="DM7" s="153">
        <v>2.946122712539872E-3</v>
      </c>
      <c r="DN7" s="153">
        <v>3.3292761509271837E-2</v>
      </c>
      <c r="DO7" s="153"/>
      <c r="DP7" s="153">
        <v>2.8979157252519622E-2</v>
      </c>
      <c r="DQ7" s="153">
        <v>1.2007279571675579E-2</v>
      </c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>
        <v>7.4999999999999983E-2</v>
      </c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>
        <v>3.0440104214439101E-2</v>
      </c>
      <c r="FN7" s="153">
        <v>1.439360521942314E-2</v>
      </c>
      <c r="FO7" s="153"/>
      <c r="FP7" s="153">
        <v>7.4674698345333135E-2</v>
      </c>
      <c r="FQ7" s="153"/>
    </row>
    <row r="8" spans="2:173" hidden="1">
      <c r="B8" s="66" t="s">
        <v>310</v>
      </c>
      <c r="C8" s="66" t="s">
        <v>304</v>
      </c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>
        <v>2.76892670040986E-2</v>
      </c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C8" s="153"/>
      <c r="DD8" s="153"/>
      <c r="DE8" s="153"/>
      <c r="DF8" s="153"/>
      <c r="DG8" s="153"/>
      <c r="DH8" s="153"/>
      <c r="DI8" s="153"/>
      <c r="DJ8" s="153"/>
      <c r="DK8" s="153">
        <v>3.8665147758493591E-2</v>
      </c>
      <c r="DL8" s="153">
        <v>4.6883014113339727E-2</v>
      </c>
      <c r="DM8" s="153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53"/>
      <c r="DZ8" s="153"/>
      <c r="EA8" s="153"/>
      <c r="EB8" s="153"/>
      <c r="EC8" s="153"/>
      <c r="ED8" s="153"/>
      <c r="EE8" s="153"/>
      <c r="EF8" s="153"/>
      <c r="EG8" s="153"/>
      <c r="EH8" s="153"/>
      <c r="EI8" s="153"/>
      <c r="EJ8" s="153"/>
      <c r="EK8" s="153"/>
      <c r="EL8" s="153"/>
      <c r="EM8" s="153"/>
      <c r="EN8" s="153"/>
      <c r="EO8" s="153"/>
      <c r="EP8" s="153"/>
      <c r="EQ8" s="153"/>
      <c r="ER8" s="153"/>
      <c r="ES8" s="153"/>
      <c r="ET8" s="153"/>
      <c r="EU8" s="153"/>
      <c r="EV8" s="153"/>
      <c r="EW8" s="153"/>
      <c r="EX8" s="153"/>
      <c r="EY8" s="153"/>
      <c r="EZ8" s="153"/>
      <c r="FA8" s="153"/>
      <c r="FB8" s="153"/>
      <c r="FC8" s="153"/>
      <c r="FD8" s="153"/>
      <c r="FE8" s="153"/>
      <c r="FF8" s="153"/>
      <c r="FG8" s="153"/>
      <c r="FH8" s="153"/>
      <c r="FI8" s="153"/>
      <c r="FJ8" s="153"/>
      <c r="FK8" s="153"/>
      <c r="FL8" s="153"/>
      <c r="FM8" s="153"/>
      <c r="FN8" s="153"/>
      <c r="FO8" s="153">
        <v>2.5247868095103061E-2</v>
      </c>
      <c r="FP8" s="153"/>
      <c r="FQ8" s="153"/>
    </row>
    <row r="9" spans="2:173" hidden="1">
      <c r="B9" s="66" t="s">
        <v>314</v>
      </c>
      <c r="C9" s="66" t="s">
        <v>304</v>
      </c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>
        <v>0.42583392476934001</v>
      </c>
      <c r="O9" s="153"/>
      <c r="P9" s="153"/>
      <c r="Q9" s="153">
        <v>0.42583392476934001</v>
      </c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>
        <v>0.42583392476934001</v>
      </c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>
        <v>0.14449763808927479</v>
      </c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53">
        <v>0.42583392476934001</v>
      </c>
      <c r="EC9" s="153">
        <v>0.42583392476934001</v>
      </c>
      <c r="ED9" s="153"/>
      <c r="EE9" s="153"/>
      <c r="EF9" s="153"/>
      <c r="EG9" s="153"/>
      <c r="EH9" s="153"/>
      <c r="EI9" s="153"/>
      <c r="EJ9" s="153"/>
      <c r="EK9" s="153"/>
      <c r="EL9" s="153"/>
      <c r="EM9" s="153"/>
      <c r="EN9" s="153"/>
      <c r="EO9" s="153"/>
      <c r="EP9" s="153"/>
      <c r="EQ9" s="153"/>
      <c r="ER9" s="153"/>
      <c r="ES9" s="153"/>
      <c r="ET9" s="153"/>
      <c r="EU9" s="153"/>
      <c r="EV9" s="153"/>
      <c r="EW9" s="153"/>
      <c r="EX9" s="153"/>
      <c r="EY9" s="153"/>
      <c r="EZ9" s="153"/>
      <c r="FA9" s="153">
        <v>0.42583392476934001</v>
      </c>
      <c r="FB9" s="153"/>
      <c r="FC9" s="153"/>
      <c r="FD9" s="153"/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</row>
    <row r="10" spans="2:173" hidden="1">
      <c r="B10" s="66" t="s">
        <v>321</v>
      </c>
      <c r="C10" s="66" t="s">
        <v>304</v>
      </c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>
        <v>7.5863088385859914E-3</v>
      </c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  <c r="EL10" s="153">
        <v>1.188182939971077E-2</v>
      </c>
      <c r="EM10" s="153"/>
      <c r="EN10" s="153"/>
      <c r="EO10" s="153"/>
      <c r="EP10" s="153"/>
      <c r="EQ10" s="153"/>
      <c r="ER10" s="153"/>
      <c r="ES10" s="153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3"/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</row>
    <row r="11" spans="2:173">
      <c r="B11" s="66" t="s">
        <v>301</v>
      </c>
      <c r="C11" s="66" t="s">
        <v>302</v>
      </c>
      <c r="D11" s="153">
        <v>4.6190602601539683E-2</v>
      </c>
      <c r="E11" s="153"/>
      <c r="F11" s="153"/>
      <c r="G11" s="153"/>
      <c r="H11" s="153"/>
      <c r="I11" s="153"/>
      <c r="J11" s="153"/>
      <c r="K11" s="153"/>
      <c r="L11" s="153"/>
      <c r="M11" s="153">
        <v>0.1010338002252119</v>
      </c>
      <c r="N11" s="153"/>
      <c r="O11" s="153"/>
      <c r="P11" s="153"/>
      <c r="Q11" s="153"/>
      <c r="R11" s="153"/>
      <c r="S11" s="153">
        <v>0.20406806700345639</v>
      </c>
      <c r="T11" s="153"/>
      <c r="U11" s="153"/>
      <c r="V11" s="153"/>
      <c r="W11" s="153">
        <v>2.5235149692176689E-2</v>
      </c>
      <c r="X11" s="153"/>
      <c r="Y11" s="153"/>
      <c r="Z11" s="153"/>
      <c r="AA11" s="153"/>
      <c r="AB11" s="153"/>
      <c r="AC11" s="153"/>
      <c r="AD11" s="153"/>
      <c r="AE11" s="153"/>
      <c r="AF11" s="153">
        <v>4.432919149170108E-2</v>
      </c>
      <c r="AG11" s="153"/>
      <c r="AH11" s="153"/>
      <c r="AI11" s="153"/>
      <c r="AJ11" s="153">
        <v>1.126721105885082E-3</v>
      </c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>
        <v>0.16174734356552539</v>
      </c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>
        <v>3.2044966658715923E-2</v>
      </c>
      <c r="BJ11" s="153">
        <v>6.1952212020033363E-2</v>
      </c>
      <c r="BK11" s="153"/>
      <c r="BL11" s="153"/>
      <c r="BM11" s="153"/>
      <c r="BN11" s="153"/>
      <c r="BO11" s="153"/>
      <c r="BP11" s="153"/>
      <c r="BQ11" s="153"/>
      <c r="BR11" s="153"/>
      <c r="BS11" s="153"/>
      <c r="BT11" s="153"/>
      <c r="BU11" s="153">
        <v>3.5691447436907932E-3</v>
      </c>
      <c r="BV11" s="153"/>
      <c r="BW11" s="153">
        <v>6.0804103325687892E-2</v>
      </c>
      <c r="BX11" s="153">
        <v>0.1536896996504204</v>
      </c>
      <c r="BY11" s="153"/>
      <c r="BZ11" s="153"/>
      <c r="CA11" s="153"/>
      <c r="CB11" s="153"/>
      <c r="CC11" s="153"/>
      <c r="CD11" s="153">
        <v>4.8403418432455764E-3</v>
      </c>
      <c r="CE11" s="153">
        <v>5.2832572429436918E-2</v>
      </c>
      <c r="CF11" s="153"/>
      <c r="CG11" s="153"/>
      <c r="CH11" s="153">
        <v>7.0653504120094635E-2</v>
      </c>
      <c r="CI11" s="153"/>
      <c r="CJ11" s="153"/>
      <c r="CK11" s="153">
        <v>4.3183925383667977E-2</v>
      </c>
      <c r="CL11" s="153"/>
      <c r="CM11" s="153"/>
      <c r="CN11" s="153"/>
      <c r="CO11" s="153"/>
      <c r="CP11" s="153"/>
      <c r="CQ11" s="153"/>
      <c r="CR11" s="153"/>
      <c r="CS11" s="153"/>
      <c r="CT11" s="153"/>
      <c r="CU11" s="153"/>
      <c r="CV11" s="153"/>
      <c r="CW11" s="153"/>
      <c r="CX11" s="153"/>
      <c r="CY11" s="153"/>
      <c r="CZ11" s="153"/>
      <c r="DA11" s="153"/>
      <c r="DB11" s="153"/>
      <c r="DC11" s="153"/>
      <c r="DD11" s="153"/>
      <c r="DE11" s="153"/>
      <c r="DF11" s="153"/>
      <c r="DG11" s="153"/>
      <c r="DH11" s="153"/>
      <c r="DI11" s="153"/>
      <c r="DJ11" s="153">
        <v>0.5006954102920721</v>
      </c>
      <c r="DK11" s="153"/>
      <c r="DL11" s="153">
        <v>1.126847486180641E-2</v>
      </c>
      <c r="DM11" s="153">
        <v>3.3965999381453419E-3</v>
      </c>
      <c r="DN11" s="153"/>
      <c r="DO11" s="153"/>
      <c r="DP11" s="153">
        <v>9.9840532390867362E-3</v>
      </c>
      <c r="DQ11" s="153"/>
      <c r="DR11" s="153"/>
      <c r="DS11" s="153"/>
      <c r="DT11" s="153"/>
      <c r="DU11" s="153"/>
      <c r="DV11" s="153"/>
      <c r="DW11" s="153"/>
      <c r="DX11" s="153"/>
      <c r="DY11" s="153">
        <v>2.258320126782885E-2</v>
      </c>
      <c r="DZ11" s="153"/>
      <c r="EA11" s="153"/>
      <c r="EB11" s="153"/>
      <c r="EC11" s="153"/>
      <c r="ED11" s="153">
        <v>1.5253857051347691E-2</v>
      </c>
      <c r="EE11" s="153"/>
      <c r="EF11" s="153"/>
      <c r="EG11" s="153"/>
      <c r="EH11" s="153"/>
      <c r="EI11" s="153"/>
      <c r="EJ11" s="153"/>
      <c r="EK11" s="153"/>
      <c r="EL11" s="153"/>
      <c r="EM11" s="153">
        <v>7.4695129695115589E-2</v>
      </c>
      <c r="EN11" s="153"/>
      <c r="EO11" s="153"/>
      <c r="EP11" s="153"/>
      <c r="EQ11" s="153"/>
      <c r="ER11" s="153"/>
      <c r="ES11" s="153"/>
      <c r="ET11" s="153"/>
      <c r="EU11" s="153"/>
      <c r="EV11" s="153">
        <v>1.5915872463129008E-2</v>
      </c>
      <c r="EW11" s="153"/>
      <c r="EX11" s="153"/>
      <c r="EY11" s="153"/>
      <c r="EZ11" s="153"/>
      <c r="FA11" s="153"/>
      <c r="FB11" s="153">
        <v>4.376763454735165E-2</v>
      </c>
      <c r="FC11" s="153">
        <v>2.0874510211865871E-2</v>
      </c>
      <c r="FD11" s="153"/>
      <c r="FE11" s="153"/>
      <c r="FF11" s="153"/>
      <c r="FG11" s="153"/>
      <c r="FH11" s="153"/>
      <c r="FI11" s="153"/>
      <c r="FJ11" s="153">
        <v>2.717212062090112E-2</v>
      </c>
      <c r="FK11" s="153"/>
      <c r="FL11" s="153">
        <v>1.060681124738806E-2</v>
      </c>
      <c r="FM11" s="153"/>
      <c r="FN11" s="153"/>
      <c r="FO11" s="153"/>
      <c r="FP11" s="153"/>
      <c r="FQ11" s="153"/>
    </row>
    <row r="12" spans="2:173">
      <c r="B12" s="66" t="s">
        <v>333</v>
      </c>
      <c r="C12" s="66" t="s">
        <v>302</v>
      </c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>
        <v>1.6049528376589239E-2</v>
      </c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>
        <v>4.0969899665551833E-2</v>
      </c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3"/>
      <c r="EL12" s="153"/>
      <c r="EM12" s="153"/>
      <c r="EN12" s="153"/>
      <c r="EO12" s="153"/>
      <c r="EP12" s="153"/>
      <c r="EQ12" s="153"/>
      <c r="ER12" s="153"/>
      <c r="ES12" s="153"/>
      <c r="ET12" s="153"/>
      <c r="EU12" s="153"/>
      <c r="EV12" s="153"/>
      <c r="EW12" s="153"/>
      <c r="EX12" s="153"/>
      <c r="EY12" s="153"/>
      <c r="EZ12" s="153"/>
      <c r="FA12" s="153"/>
      <c r="FB12" s="153"/>
      <c r="FC12" s="153"/>
      <c r="FD12" s="153"/>
      <c r="FE12" s="153"/>
      <c r="FF12" s="153"/>
      <c r="FG12" s="153"/>
      <c r="FH12" s="153"/>
      <c r="FI12" s="153"/>
      <c r="FJ12" s="153"/>
      <c r="FK12" s="153"/>
      <c r="FL12" s="153"/>
      <c r="FM12" s="153"/>
      <c r="FN12" s="153"/>
      <c r="FO12" s="153">
        <v>1.6032410525706781E-2</v>
      </c>
      <c r="FP12" s="153"/>
      <c r="FQ12" s="153"/>
    </row>
    <row r="13" spans="2:173">
      <c r="B13" s="66" t="s">
        <v>337</v>
      </c>
      <c r="C13" s="66" t="s">
        <v>302</v>
      </c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>
        <v>5.2043176561295278E-2</v>
      </c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3"/>
      <c r="BR13" s="153"/>
      <c r="BS13" s="153"/>
      <c r="BT13" s="153"/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3"/>
      <c r="CH13" s="153"/>
      <c r="CI13" s="153"/>
      <c r="CJ13" s="153"/>
      <c r="CK13" s="153"/>
      <c r="CL13" s="153"/>
      <c r="CM13" s="153"/>
      <c r="CN13" s="153">
        <v>0.10101010101010099</v>
      </c>
      <c r="CO13" s="153"/>
      <c r="CP13" s="153"/>
      <c r="CQ13" s="153"/>
      <c r="CR13" s="153"/>
      <c r="CS13" s="153"/>
      <c r="CT13" s="153"/>
      <c r="CU13" s="153"/>
      <c r="CV13" s="153"/>
      <c r="CW13" s="153"/>
      <c r="CX13" s="153"/>
      <c r="CY13" s="153"/>
      <c r="CZ13" s="153"/>
      <c r="DA13" s="153"/>
      <c r="DB13" s="153"/>
      <c r="DC13" s="153"/>
      <c r="DD13" s="153"/>
      <c r="DE13" s="153"/>
      <c r="DF13" s="153"/>
      <c r="DG13" s="153"/>
      <c r="DH13" s="153"/>
      <c r="DI13" s="153"/>
      <c r="DJ13" s="153"/>
      <c r="DK13" s="153"/>
      <c r="DL13" s="153"/>
      <c r="DM13" s="153"/>
      <c r="DN13" s="153"/>
      <c r="DO13" s="153"/>
      <c r="DP13" s="153"/>
      <c r="DQ13" s="153"/>
      <c r="DR13" s="153"/>
      <c r="DS13" s="153"/>
      <c r="DT13" s="153"/>
      <c r="DU13" s="153"/>
      <c r="DV13" s="153"/>
      <c r="DW13" s="153"/>
      <c r="DX13" s="153"/>
      <c r="DY13" s="153"/>
      <c r="DZ13" s="153"/>
      <c r="EA13" s="153"/>
      <c r="EB13" s="153"/>
      <c r="EC13" s="153"/>
      <c r="ED13" s="153"/>
      <c r="EE13" s="153"/>
      <c r="EF13" s="153"/>
      <c r="EG13" s="153"/>
      <c r="EH13" s="153"/>
      <c r="EI13" s="153"/>
      <c r="EJ13" s="153"/>
      <c r="EK13" s="153"/>
      <c r="EL13" s="153"/>
      <c r="EM13" s="153"/>
      <c r="EN13" s="153"/>
      <c r="EO13" s="153"/>
      <c r="EP13" s="153"/>
      <c r="EQ13" s="153"/>
      <c r="ER13" s="153"/>
      <c r="ES13" s="153"/>
      <c r="ET13" s="153"/>
      <c r="EU13" s="153"/>
      <c r="EV13" s="153"/>
      <c r="EW13" s="153"/>
      <c r="EX13" s="153"/>
      <c r="EY13" s="153"/>
      <c r="EZ13" s="153"/>
      <c r="FA13" s="153"/>
      <c r="FB13" s="153"/>
      <c r="FC13" s="153"/>
      <c r="FD13" s="153"/>
      <c r="FE13" s="153"/>
      <c r="FF13" s="153"/>
      <c r="FG13" s="153"/>
      <c r="FH13" s="153"/>
      <c r="FI13" s="153"/>
      <c r="FJ13" s="153"/>
      <c r="FK13" s="153"/>
      <c r="FL13" s="153"/>
      <c r="FM13" s="153"/>
      <c r="FN13" s="153"/>
      <c r="FO13" s="153"/>
      <c r="FP13" s="153"/>
      <c r="FQ13" s="153"/>
    </row>
    <row r="14" spans="2:173">
      <c r="B14" s="66" t="s">
        <v>340</v>
      </c>
      <c r="C14" s="66" t="s">
        <v>302</v>
      </c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3"/>
      <c r="DK14" s="153"/>
      <c r="DL14" s="153"/>
      <c r="DM14" s="153"/>
      <c r="DN14" s="153"/>
      <c r="DO14" s="153"/>
      <c r="DP14" s="153"/>
      <c r="DQ14" s="153"/>
      <c r="DR14" s="153"/>
      <c r="DS14" s="153"/>
      <c r="DT14" s="153"/>
      <c r="DU14" s="153"/>
      <c r="DV14" s="153"/>
      <c r="DW14" s="153"/>
      <c r="DX14" s="153"/>
      <c r="DY14" s="153"/>
      <c r="DZ14" s="153"/>
      <c r="EA14" s="153"/>
      <c r="EB14" s="153"/>
      <c r="EC14" s="153"/>
      <c r="ED14" s="153"/>
      <c r="EE14" s="153"/>
      <c r="EF14" s="153"/>
      <c r="EG14" s="153"/>
      <c r="EH14" s="153"/>
      <c r="EI14" s="153"/>
      <c r="EJ14" s="153"/>
      <c r="EK14" s="153"/>
      <c r="EL14" s="153"/>
      <c r="EM14" s="153"/>
      <c r="EN14" s="153"/>
      <c r="EO14" s="153"/>
      <c r="EP14" s="153"/>
      <c r="EQ14" s="153"/>
      <c r="ER14" s="153"/>
      <c r="ES14" s="153"/>
      <c r="ET14" s="153"/>
      <c r="EU14" s="153"/>
      <c r="EV14" s="153"/>
      <c r="EW14" s="153"/>
      <c r="EX14" s="153"/>
      <c r="EY14" s="153"/>
      <c r="EZ14" s="153"/>
      <c r="FA14" s="153"/>
      <c r="FB14" s="153"/>
      <c r="FC14" s="153"/>
      <c r="FD14" s="153"/>
      <c r="FE14" s="153"/>
      <c r="FF14" s="153"/>
      <c r="FG14" s="153"/>
      <c r="FH14" s="153"/>
      <c r="FI14" s="153"/>
      <c r="FJ14" s="153"/>
      <c r="FK14" s="153"/>
      <c r="FL14" s="153"/>
      <c r="FM14" s="153"/>
      <c r="FN14" s="153"/>
      <c r="FO14" s="153"/>
      <c r="FP14" s="153"/>
      <c r="FQ14" s="153">
        <v>2.2079614817558279E-2</v>
      </c>
    </row>
    <row r="15" spans="2:173">
      <c r="B15" s="66" t="s">
        <v>344</v>
      </c>
      <c r="C15" s="66" t="s">
        <v>302</v>
      </c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>
        <v>0.1054147465437788</v>
      </c>
      <c r="DV15" s="153"/>
      <c r="DW15" s="153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  <c r="EL15" s="153"/>
      <c r="EM15" s="153"/>
      <c r="EN15" s="153"/>
      <c r="EO15" s="153"/>
      <c r="EP15" s="153"/>
      <c r="EQ15" s="153"/>
      <c r="ER15" s="153"/>
      <c r="ES15" s="153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</row>
    <row r="16" spans="2:173">
      <c r="B16" s="66" t="s">
        <v>350</v>
      </c>
      <c r="C16" s="66" t="s">
        <v>302</v>
      </c>
      <c r="D16" s="153"/>
      <c r="E16" s="153"/>
      <c r="F16" s="153"/>
      <c r="G16" s="153"/>
      <c r="H16" s="153"/>
      <c r="I16" s="153"/>
      <c r="J16" s="153">
        <v>1.134397231301673E-2</v>
      </c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153"/>
      <c r="CR16" s="153"/>
      <c r="CS16" s="153"/>
      <c r="CT16" s="153"/>
      <c r="CU16" s="153"/>
      <c r="CV16" s="153"/>
      <c r="CW16" s="153"/>
      <c r="CX16" s="153"/>
      <c r="CY16" s="153"/>
      <c r="CZ16" s="153"/>
      <c r="DA16" s="153"/>
      <c r="DB16" s="153"/>
      <c r="DC16" s="153"/>
      <c r="DD16" s="153"/>
      <c r="DE16" s="153"/>
      <c r="DF16" s="153"/>
      <c r="DG16" s="153"/>
      <c r="DH16" s="153"/>
      <c r="DI16" s="153"/>
      <c r="DJ16" s="153"/>
      <c r="DK16" s="153"/>
      <c r="DL16" s="153"/>
      <c r="DM16" s="153"/>
      <c r="DN16" s="153"/>
      <c r="DO16" s="153"/>
      <c r="DP16" s="153"/>
      <c r="DQ16" s="153"/>
      <c r="DR16" s="153"/>
      <c r="DS16" s="153"/>
      <c r="DT16" s="153"/>
      <c r="DU16" s="153"/>
      <c r="DV16" s="153"/>
      <c r="DW16" s="153"/>
      <c r="DX16" s="153"/>
      <c r="DY16" s="153"/>
      <c r="DZ16" s="153"/>
      <c r="EA16" s="153"/>
      <c r="EB16" s="153"/>
      <c r="EC16" s="153"/>
      <c r="ED16" s="153"/>
      <c r="EE16" s="153"/>
      <c r="EF16" s="153"/>
      <c r="EG16" s="153"/>
      <c r="EH16" s="153"/>
      <c r="EI16" s="153"/>
      <c r="EJ16" s="153"/>
      <c r="EK16" s="153"/>
      <c r="EL16" s="153"/>
      <c r="EM16" s="153"/>
      <c r="EN16" s="153"/>
      <c r="EO16" s="153"/>
      <c r="EP16" s="153"/>
      <c r="EQ16" s="153"/>
      <c r="ER16" s="153"/>
      <c r="ES16" s="153"/>
      <c r="ET16" s="153"/>
      <c r="EU16" s="153"/>
      <c r="EV16" s="153"/>
      <c r="EW16" s="153"/>
      <c r="EX16" s="153"/>
      <c r="EY16" s="153"/>
      <c r="EZ16" s="153"/>
      <c r="FA16" s="153"/>
      <c r="FB16" s="153"/>
      <c r="FC16" s="153"/>
      <c r="FD16" s="153"/>
      <c r="FE16" s="153"/>
      <c r="FF16" s="153"/>
      <c r="FG16" s="153"/>
      <c r="FH16" s="153"/>
      <c r="FI16" s="153"/>
      <c r="FJ16" s="153"/>
      <c r="FK16" s="153"/>
      <c r="FL16" s="153"/>
      <c r="FM16" s="153"/>
      <c r="FN16" s="153"/>
      <c r="FO16" s="153"/>
      <c r="FP16" s="153"/>
      <c r="FQ16" s="153"/>
    </row>
    <row r="17" spans="2:173">
      <c r="B17" s="66" t="s">
        <v>356</v>
      </c>
      <c r="C17" s="66" t="s">
        <v>302</v>
      </c>
      <c r="D17" s="153"/>
      <c r="E17" s="153"/>
      <c r="F17" s="153"/>
      <c r="G17" s="153"/>
      <c r="H17" s="153"/>
      <c r="I17" s="153"/>
      <c r="J17" s="153">
        <v>1.361276677562007E-2</v>
      </c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153"/>
      <c r="DB17" s="153"/>
      <c r="DC17" s="153"/>
      <c r="DD17" s="153"/>
      <c r="DE17" s="153"/>
      <c r="DF17" s="153"/>
      <c r="DG17" s="153"/>
      <c r="DH17" s="153"/>
      <c r="DI17" s="153"/>
      <c r="DJ17" s="153"/>
      <c r="DK17" s="153"/>
      <c r="DL17" s="153"/>
      <c r="DM17" s="153"/>
      <c r="DN17" s="153"/>
      <c r="DO17" s="153"/>
      <c r="DP17" s="153"/>
      <c r="DQ17" s="153"/>
      <c r="DR17" s="153"/>
      <c r="DS17" s="153"/>
      <c r="DT17" s="153"/>
      <c r="DU17" s="153"/>
      <c r="DV17" s="153"/>
      <c r="DW17" s="153"/>
      <c r="DX17" s="153"/>
      <c r="DY17" s="153"/>
      <c r="DZ17" s="153"/>
      <c r="EA17" s="153"/>
      <c r="EB17" s="153"/>
      <c r="EC17" s="153"/>
      <c r="ED17" s="153"/>
      <c r="EE17" s="153"/>
      <c r="EF17" s="153"/>
      <c r="EG17" s="153"/>
      <c r="EH17" s="153"/>
      <c r="EI17" s="153"/>
      <c r="EJ17" s="153"/>
      <c r="EK17" s="153"/>
      <c r="EL17" s="153"/>
      <c r="EM17" s="153"/>
      <c r="EN17" s="153"/>
      <c r="EO17" s="153"/>
      <c r="EP17" s="153"/>
      <c r="EQ17" s="153"/>
      <c r="ER17" s="153"/>
      <c r="ES17" s="153"/>
      <c r="ET17" s="153"/>
      <c r="EU17" s="153"/>
      <c r="EV17" s="153"/>
      <c r="EW17" s="153"/>
      <c r="EX17" s="153"/>
      <c r="EY17" s="153"/>
      <c r="EZ17" s="153"/>
      <c r="FA17" s="153"/>
      <c r="FB17" s="153"/>
      <c r="FC17" s="153"/>
      <c r="FD17" s="153"/>
      <c r="FE17" s="153"/>
      <c r="FF17" s="153"/>
      <c r="FG17" s="153"/>
      <c r="FH17" s="153"/>
      <c r="FI17" s="153"/>
      <c r="FJ17" s="153"/>
      <c r="FK17" s="153"/>
      <c r="FL17" s="153"/>
      <c r="FM17" s="153"/>
      <c r="FN17" s="153"/>
      <c r="FO17" s="153"/>
      <c r="FP17" s="153"/>
      <c r="FQ17" s="153"/>
    </row>
    <row r="18" spans="2:173" hidden="1">
      <c r="B18" s="66" t="s">
        <v>359</v>
      </c>
      <c r="C18" s="66" t="s">
        <v>360</v>
      </c>
      <c r="D18" s="153"/>
      <c r="E18" s="153"/>
      <c r="F18" s="153"/>
      <c r="G18" s="153">
        <v>2.795866979248068E-2</v>
      </c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>
        <v>1.606816697246943E-2</v>
      </c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153"/>
      <c r="DX18" s="153"/>
      <c r="DY18" s="153"/>
      <c r="DZ18" s="153"/>
      <c r="EA18" s="153"/>
      <c r="EB18" s="153"/>
      <c r="EC18" s="153"/>
      <c r="ED18" s="153"/>
      <c r="EE18" s="153"/>
      <c r="EF18" s="153"/>
      <c r="EG18" s="153"/>
      <c r="EH18" s="153"/>
      <c r="EI18" s="153"/>
      <c r="EJ18" s="153"/>
      <c r="EK18" s="153"/>
      <c r="EL18" s="153"/>
      <c r="EM18" s="153"/>
      <c r="EN18" s="153"/>
      <c r="EO18" s="153"/>
      <c r="EP18" s="153"/>
      <c r="EQ18" s="153"/>
      <c r="ER18" s="153"/>
      <c r="ES18" s="153"/>
      <c r="ET18" s="153"/>
      <c r="EU18" s="153"/>
      <c r="EV18" s="153"/>
      <c r="EW18" s="153"/>
      <c r="EX18" s="153"/>
      <c r="EY18" s="153"/>
      <c r="EZ18" s="153"/>
      <c r="FA18" s="153"/>
      <c r="FB18" s="153"/>
      <c r="FC18" s="153"/>
      <c r="FD18" s="153"/>
      <c r="FE18" s="153"/>
      <c r="FF18" s="153"/>
      <c r="FG18" s="153"/>
      <c r="FH18" s="153"/>
      <c r="FI18" s="153"/>
      <c r="FJ18" s="153"/>
      <c r="FK18" s="153"/>
      <c r="FL18" s="153"/>
      <c r="FM18" s="153"/>
      <c r="FN18" s="153"/>
      <c r="FO18" s="153"/>
      <c r="FP18" s="153"/>
      <c r="FQ18" s="153"/>
    </row>
    <row r="19" spans="2:173" hidden="1">
      <c r="B19" s="66" t="s">
        <v>364</v>
      </c>
      <c r="C19" s="66" t="s">
        <v>360</v>
      </c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  <c r="DG19" s="153"/>
      <c r="DH19" s="153"/>
      <c r="DI19" s="153"/>
      <c r="DJ19" s="153"/>
      <c r="DK19" s="153"/>
      <c r="DL19" s="153"/>
      <c r="DM19" s="153"/>
      <c r="DN19" s="153"/>
      <c r="DO19" s="153"/>
      <c r="DP19" s="153"/>
      <c r="DQ19" s="153"/>
      <c r="DR19" s="153"/>
      <c r="DS19" s="153"/>
      <c r="DT19" s="153"/>
      <c r="DU19" s="153"/>
      <c r="DV19" s="153"/>
      <c r="DW19" s="153"/>
      <c r="DX19" s="153"/>
      <c r="DY19" s="153"/>
      <c r="DZ19" s="153"/>
      <c r="EA19" s="153"/>
      <c r="EB19" s="153"/>
      <c r="EC19" s="153"/>
      <c r="ED19" s="153"/>
      <c r="EE19" s="153"/>
      <c r="EF19" s="153"/>
      <c r="EG19" s="153"/>
      <c r="EH19" s="153"/>
      <c r="EI19" s="153"/>
      <c r="EJ19" s="153"/>
      <c r="EK19" s="153"/>
      <c r="EL19" s="153"/>
      <c r="EM19" s="153"/>
      <c r="EN19" s="153"/>
      <c r="EO19" s="153"/>
      <c r="EP19" s="153"/>
      <c r="EQ19" s="153"/>
      <c r="ER19" s="153"/>
      <c r="ES19" s="153"/>
      <c r="ET19" s="153"/>
      <c r="EU19" s="153"/>
      <c r="EV19" s="153"/>
      <c r="EW19" s="153"/>
      <c r="EX19" s="153"/>
      <c r="EY19" s="153"/>
      <c r="EZ19" s="153"/>
      <c r="FA19" s="153"/>
      <c r="FB19" s="153"/>
      <c r="FC19" s="153"/>
      <c r="FD19" s="153"/>
      <c r="FE19" s="153"/>
      <c r="FF19" s="153"/>
      <c r="FG19" s="153"/>
      <c r="FH19" s="153"/>
      <c r="FI19" s="153"/>
      <c r="FJ19" s="153"/>
      <c r="FK19" s="153"/>
      <c r="FL19" s="153"/>
      <c r="FM19" s="153"/>
      <c r="FN19" s="153">
        <v>4.4245857072557661E-2</v>
      </c>
      <c r="FO19" s="153"/>
      <c r="FP19" s="153"/>
      <c r="FQ19" s="153"/>
    </row>
    <row r="20" spans="2:173">
      <c r="B20" s="66" t="s">
        <v>302</v>
      </c>
      <c r="C20" s="66" t="s">
        <v>302</v>
      </c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>
        <v>0.1025641025641026</v>
      </c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C20" s="153"/>
      <c r="DD20" s="153"/>
      <c r="DE20" s="153"/>
      <c r="DF20" s="153"/>
      <c r="DG20" s="153"/>
      <c r="DH20" s="153"/>
      <c r="DI20" s="153"/>
      <c r="DJ20" s="153"/>
      <c r="DK20" s="153"/>
      <c r="DL20" s="153"/>
      <c r="DM20" s="153"/>
      <c r="DN20" s="153"/>
      <c r="DO20" s="153"/>
      <c r="DP20" s="153"/>
      <c r="DQ20" s="153"/>
      <c r="DR20" s="153"/>
      <c r="DS20" s="153"/>
      <c r="DT20" s="153"/>
      <c r="DU20" s="153"/>
      <c r="DV20" s="153"/>
      <c r="DW20" s="153">
        <v>0.1282991202346041</v>
      </c>
      <c r="DX20" s="153"/>
      <c r="DY20" s="153"/>
      <c r="DZ20" s="153"/>
      <c r="EA20" s="153"/>
      <c r="EB20" s="153"/>
      <c r="EC20" s="153"/>
      <c r="ED20" s="153"/>
      <c r="EE20" s="153"/>
      <c r="EF20" s="153"/>
      <c r="EG20" s="153"/>
      <c r="EH20" s="153"/>
      <c r="EI20" s="153"/>
      <c r="EJ20" s="153"/>
      <c r="EK20" s="153"/>
      <c r="EL20" s="153"/>
      <c r="EM20" s="153"/>
      <c r="EN20" s="153"/>
      <c r="EO20" s="153"/>
      <c r="EP20" s="153"/>
      <c r="EQ20" s="153"/>
      <c r="ER20" s="153"/>
      <c r="ES20" s="153"/>
      <c r="ET20" s="153"/>
      <c r="EU20" s="153"/>
      <c r="EV20" s="153"/>
      <c r="EW20" s="153"/>
      <c r="EX20" s="153"/>
      <c r="EY20" s="153"/>
      <c r="EZ20" s="153"/>
      <c r="FA20" s="153"/>
      <c r="FB20" s="153"/>
      <c r="FC20" s="153"/>
      <c r="FD20" s="153"/>
      <c r="FE20" s="153"/>
      <c r="FF20" s="153"/>
      <c r="FG20" s="153"/>
      <c r="FH20" s="153"/>
      <c r="FI20" s="153"/>
      <c r="FJ20" s="153"/>
      <c r="FK20" s="153"/>
      <c r="FL20" s="153"/>
      <c r="FM20" s="153"/>
      <c r="FN20" s="153"/>
      <c r="FO20" s="153"/>
      <c r="FP20" s="153"/>
      <c r="FQ20" s="153"/>
    </row>
    <row r="21" spans="2:173">
      <c r="B21" s="66" t="s">
        <v>373</v>
      </c>
      <c r="C21" s="66" t="s">
        <v>302</v>
      </c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53"/>
      <c r="CT21" s="153"/>
      <c r="CU21" s="153"/>
      <c r="CV21" s="153"/>
      <c r="CW21" s="153">
        <v>0.14887008995322679</v>
      </c>
      <c r="CX21" s="153"/>
      <c r="CY21" s="153"/>
      <c r="CZ21" s="153"/>
      <c r="DA21" s="153"/>
      <c r="DB21" s="153"/>
      <c r="DC21" s="153"/>
      <c r="DD21" s="153"/>
      <c r="DE21" s="153"/>
      <c r="DF21" s="153"/>
      <c r="DG21" s="153"/>
      <c r="DH21" s="153"/>
      <c r="DI21" s="153"/>
      <c r="DJ21" s="153"/>
      <c r="DK21" s="153"/>
      <c r="DL21" s="153"/>
      <c r="DM21" s="153"/>
      <c r="DN21" s="153"/>
      <c r="DO21" s="153"/>
      <c r="DP21" s="153"/>
      <c r="DQ21" s="153"/>
      <c r="DR21" s="153"/>
      <c r="DS21" s="153"/>
      <c r="DT21" s="153"/>
      <c r="DU21" s="153"/>
      <c r="DV21" s="153"/>
      <c r="DW21" s="153"/>
      <c r="DX21" s="153"/>
      <c r="DY21" s="153"/>
      <c r="DZ21" s="153"/>
      <c r="EA21" s="153"/>
      <c r="EB21" s="153"/>
      <c r="EC21" s="153"/>
      <c r="ED21" s="153"/>
      <c r="EE21" s="153"/>
      <c r="EF21" s="153"/>
      <c r="EG21" s="153"/>
      <c r="EH21" s="153"/>
      <c r="EI21" s="153"/>
      <c r="EJ21" s="153"/>
      <c r="EK21" s="153"/>
      <c r="EL21" s="153"/>
      <c r="EM21" s="153"/>
      <c r="EN21" s="153"/>
      <c r="EO21" s="153"/>
      <c r="EP21" s="153"/>
      <c r="EQ21" s="153"/>
      <c r="ER21" s="153"/>
      <c r="ES21" s="153"/>
      <c r="ET21" s="153"/>
      <c r="EU21" s="153"/>
      <c r="EV21" s="153"/>
      <c r="EW21" s="153"/>
      <c r="EX21" s="153"/>
      <c r="EY21" s="153"/>
      <c r="EZ21" s="153"/>
      <c r="FA21" s="153"/>
      <c r="FB21" s="153"/>
      <c r="FC21" s="153"/>
      <c r="FD21" s="153"/>
      <c r="FE21" s="153"/>
      <c r="FF21" s="153"/>
      <c r="FG21" s="153"/>
      <c r="FH21" s="153"/>
      <c r="FI21" s="153"/>
      <c r="FJ21" s="153"/>
      <c r="FK21" s="153"/>
      <c r="FL21" s="153"/>
      <c r="FM21" s="153"/>
      <c r="FN21" s="153"/>
      <c r="FO21" s="153"/>
      <c r="FP21" s="153"/>
      <c r="FQ21" s="153"/>
    </row>
    <row r="22" spans="2:173">
      <c r="B22" s="66" t="s">
        <v>377</v>
      </c>
      <c r="C22" s="88" t="s">
        <v>302</v>
      </c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53"/>
      <c r="CS22" s="153"/>
      <c r="CT22" s="153"/>
      <c r="CU22" s="153"/>
      <c r="CV22" s="153"/>
      <c r="CW22" s="153">
        <v>0.42445252974221032</v>
      </c>
      <c r="CX22" s="153"/>
      <c r="CY22" s="153"/>
      <c r="CZ22" s="153"/>
      <c r="DA22" s="153"/>
      <c r="DB22" s="153"/>
      <c r="DC22" s="153"/>
      <c r="DD22" s="153"/>
      <c r="DE22" s="153"/>
      <c r="DF22" s="153"/>
      <c r="DG22" s="153"/>
      <c r="DH22" s="153"/>
      <c r="DI22" s="153"/>
      <c r="DJ22" s="153"/>
      <c r="DK22" s="153"/>
      <c r="DL22" s="153"/>
      <c r="DM22" s="153"/>
      <c r="DN22" s="153"/>
      <c r="DO22" s="153"/>
      <c r="DP22" s="153"/>
      <c r="DQ22" s="153"/>
      <c r="DR22" s="153"/>
      <c r="DS22" s="153"/>
      <c r="DT22" s="153"/>
      <c r="DU22" s="153"/>
      <c r="DV22" s="153"/>
      <c r="DW22" s="153"/>
      <c r="DX22" s="153"/>
      <c r="DY22" s="153"/>
      <c r="DZ22" s="153"/>
      <c r="EA22" s="153"/>
      <c r="EB22" s="153"/>
      <c r="EC22" s="153"/>
      <c r="ED22" s="153"/>
      <c r="EE22" s="153"/>
      <c r="EF22" s="153"/>
      <c r="EG22" s="153"/>
      <c r="EH22" s="153"/>
      <c r="EI22" s="153"/>
      <c r="EJ22" s="153"/>
      <c r="EK22" s="153"/>
      <c r="EL22" s="153"/>
      <c r="EM22" s="153"/>
      <c r="EN22" s="153"/>
      <c r="EO22" s="153"/>
      <c r="EP22" s="153"/>
      <c r="EQ22" s="153"/>
      <c r="ER22" s="153"/>
      <c r="ES22" s="153"/>
      <c r="ET22" s="153"/>
      <c r="EU22" s="153"/>
      <c r="EV22" s="153"/>
      <c r="EW22" s="153"/>
      <c r="EX22" s="153"/>
      <c r="EY22" s="153"/>
      <c r="EZ22" s="153"/>
      <c r="FA22" s="153"/>
      <c r="FB22" s="153"/>
      <c r="FC22" s="153"/>
      <c r="FD22" s="153"/>
      <c r="FE22" s="153"/>
      <c r="FF22" s="153"/>
      <c r="FG22" s="153"/>
      <c r="FH22" s="153"/>
      <c r="FI22" s="153"/>
      <c r="FJ22" s="153"/>
      <c r="FK22" s="153"/>
      <c r="FL22" s="153"/>
      <c r="FM22" s="153"/>
      <c r="FN22" s="153"/>
      <c r="FO22" s="153"/>
      <c r="FP22" s="153"/>
      <c r="FQ22" s="153"/>
    </row>
    <row r="23" spans="2:173" hidden="1">
      <c r="B23" s="66" t="s">
        <v>380</v>
      </c>
      <c r="C23" s="66" t="s">
        <v>304</v>
      </c>
      <c r="D23" s="153"/>
      <c r="E23" s="153"/>
      <c r="F23" s="153"/>
      <c r="G23" s="153"/>
      <c r="H23" s="153"/>
      <c r="I23" s="153">
        <v>1.5269824744056909E-2</v>
      </c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>
        <v>2.290772654295373E-2</v>
      </c>
      <c r="X23" s="153"/>
      <c r="Y23" s="153">
        <v>4.4259087713113522E-2</v>
      </c>
      <c r="Z23" s="153"/>
      <c r="AA23" s="153"/>
      <c r="AB23" s="153"/>
      <c r="AC23" s="153"/>
      <c r="AD23" s="153">
        <v>7.46064271078015E-3</v>
      </c>
      <c r="AE23" s="153"/>
      <c r="AF23" s="153"/>
      <c r="AG23" s="153"/>
      <c r="AH23" s="153"/>
      <c r="AI23" s="153"/>
      <c r="AJ23" s="153">
        <v>2.1781961519016159E-2</v>
      </c>
      <c r="AK23" s="153">
        <v>9.2746780211209728E-3</v>
      </c>
      <c r="AL23" s="153"/>
      <c r="AM23" s="153"/>
      <c r="AN23" s="153"/>
      <c r="AO23" s="153"/>
      <c r="AP23" s="153">
        <v>6.9321533923303855E-2</v>
      </c>
      <c r="AQ23" s="153"/>
      <c r="AR23" s="153"/>
      <c r="AS23" s="153"/>
      <c r="AT23" s="153"/>
      <c r="AU23" s="153"/>
      <c r="AV23" s="153"/>
      <c r="AW23" s="153"/>
      <c r="AX23" s="153"/>
      <c r="AY23" s="153">
        <v>1.5581917154527419E-2</v>
      </c>
      <c r="AZ23" s="153"/>
      <c r="BA23" s="153"/>
      <c r="BB23" s="153"/>
      <c r="BC23" s="153"/>
      <c r="BD23" s="153"/>
      <c r="BE23" s="153"/>
      <c r="BF23" s="153"/>
      <c r="BG23" s="153"/>
      <c r="BH23" s="153"/>
      <c r="BI23" s="153">
        <v>4.4800730085971761E-2</v>
      </c>
      <c r="BJ23" s="153"/>
      <c r="BK23" s="153"/>
      <c r="BL23" s="153">
        <v>5.2186985467821613E-2</v>
      </c>
      <c r="BM23" s="153"/>
      <c r="BN23" s="153"/>
      <c r="BO23" s="153"/>
      <c r="BP23" s="153"/>
      <c r="BQ23" s="153"/>
      <c r="BR23" s="153">
        <v>0.143605086013463</v>
      </c>
      <c r="BS23" s="153">
        <v>9.9853963578266772E-2</v>
      </c>
      <c r="BT23" s="153"/>
      <c r="BU23" s="153"/>
      <c r="BV23" s="153"/>
      <c r="BW23" s="153">
        <v>4.2708655641962731E-2</v>
      </c>
      <c r="BX23" s="153"/>
      <c r="BY23" s="153"/>
      <c r="BZ23" s="153">
        <v>0.13311876898465991</v>
      </c>
      <c r="CA23" s="153">
        <v>7.0558782199158773E-2</v>
      </c>
      <c r="CB23" s="153">
        <v>0.3122865228847469</v>
      </c>
      <c r="CC23" s="153"/>
      <c r="CD23" s="153">
        <v>9.3947921507205073E-2</v>
      </c>
      <c r="CE23" s="153"/>
      <c r="CF23" s="153">
        <v>8.9402123300428377E-2</v>
      </c>
      <c r="CG23" s="153"/>
      <c r="CH23" s="153"/>
      <c r="CI23" s="153">
        <v>8.9357519435260449E-2</v>
      </c>
      <c r="CJ23" s="153"/>
      <c r="CK23" s="153">
        <v>0.27283672142036719</v>
      </c>
      <c r="CL23" s="153"/>
      <c r="CM23" s="153"/>
      <c r="CN23" s="153"/>
      <c r="CO23" s="153"/>
      <c r="CP23" s="153"/>
      <c r="CQ23" s="153"/>
      <c r="CR23" s="153"/>
      <c r="CS23" s="153"/>
      <c r="CT23" s="153"/>
      <c r="CU23" s="153"/>
      <c r="CV23" s="153">
        <v>2.0740057940479332E-3</v>
      </c>
      <c r="CW23" s="153">
        <v>7.2387168080351477E-2</v>
      </c>
      <c r="CX23" s="153"/>
      <c r="CY23" s="153"/>
      <c r="CZ23" s="153"/>
      <c r="DA23" s="153"/>
      <c r="DB23" s="153"/>
      <c r="DC23" s="153"/>
      <c r="DD23" s="153"/>
      <c r="DE23" s="153"/>
      <c r="DF23" s="153"/>
      <c r="DG23" s="153"/>
      <c r="DH23" s="153"/>
      <c r="DI23" s="153"/>
      <c r="DJ23" s="153"/>
      <c r="DK23" s="153"/>
      <c r="DL23" s="153"/>
      <c r="DM23" s="153">
        <v>1.651852013826317E-2</v>
      </c>
      <c r="DN23" s="153"/>
      <c r="DO23" s="153"/>
      <c r="DP23" s="153">
        <v>4.148293534746833E-2</v>
      </c>
      <c r="DQ23" s="153">
        <v>1.664626372709423E-3</v>
      </c>
      <c r="DR23" s="153"/>
      <c r="DS23" s="153">
        <v>6.62528585429598E-2</v>
      </c>
      <c r="DT23" s="153"/>
      <c r="DU23" s="153"/>
      <c r="DV23" s="153">
        <v>1.8575851393188861E-2</v>
      </c>
      <c r="DW23" s="153"/>
      <c r="DX23" s="153"/>
      <c r="DY23" s="153"/>
      <c r="DZ23" s="153"/>
      <c r="EA23" s="153"/>
      <c r="EB23" s="153"/>
      <c r="EC23" s="153"/>
      <c r="ED23" s="153">
        <v>1.49808379091429E-2</v>
      </c>
      <c r="EE23" s="153"/>
      <c r="EF23" s="153"/>
      <c r="EG23" s="153"/>
      <c r="EH23" s="153"/>
      <c r="EI23" s="153"/>
      <c r="EJ23" s="153"/>
      <c r="EK23" s="153">
        <v>4.148334380892519E-2</v>
      </c>
      <c r="EL23" s="153"/>
      <c r="EM23" s="153">
        <v>0.1297828301785619</v>
      </c>
      <c r="EN23" s="153"/>
      <c r="EO23" s="153"/>
      <c r="EP23" s="153"/>
      <c r="EQ23" s="153"/>
      <c r="ER23" s="153"/>
      <c r="ES23" s="153"/>
      <c r="ET23" s="153"/>
      <c r="EU23" s="153"/>
      <c r="EV23" s="153"/>
      <c r="EW23" s="153"/>
      <c r="EX23" s="153"/>
      <c r="EY23" s="153"/>
      <c r="EZ23" s="153"/>
      <c r="FA23" s="153"/>
      <c r="FB23" s="153"/>
      <c r="FC23" s="153">
        <v>4.57713512951212E-2</v>
      </c>
      <c r="FD23" s="153"/>
      <c r="FE23" s="153"/>
      <c r="FF23" s="153"/>
      <c r="FG23" s="153"/>
      <c r="FH23" s="153"/>
      <c r="FI23" s="153"/>
      <c r="FJ23" s="153"/>
      <c r="FK23" s="153">
        <v>6.3787132316797696E-2</v>
      </c>
      <c r="FL23" s="153"/>
      <c r="FM23" s="153">
        <v>4.8898192970772802E-2</v>
      </c>
      <c r="FN23" s="153">
        <v>1.2138626391249321E-2</v>
      </c>
      <c r="FO23" s="153"/>
      <c r="FP23" s="153">
        <v>5.5010361114395417E-2</v>
      </c>
      <c r="FQ23" s="153"/>
    </row>
    <row r="24" spans="2:173" hidden="1">
      <c r="B24" s="66" t="s">
        <v>382</v>
      </c>
      <c r="C24" s="66" t="s">
        <v>304</v>
      </c>
      <c r="D24" s="153"/>
      <c r="E24" s="153"/>
      <c r="F24" s="153">
        <v>6.6906584297106622E-2</v>
      </c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>
        <v>2.76892670040986E-2</v>
      </c>
      <c r="BE24" s="153"/>
      <c r="BF24" s="153"/>
      <c r="BG24" s="153"/>
      <c r="BH24" s="153"/>
      <c r="BI24" s="153"/>
      <c r="BJ24" s="153"/>
      <c r="BK24" s="153"/>
      <c r="BL24" s="153"/>
      <c r="BM24" s="153"/>
      <c r="BN24" s="153">
        <v>4.0704909643542932E-2</v>
      </c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3"/>
      <c r="CJ24" s="153"/>
      <c r="CK24" s="153"/>
      <c r="CL24" s="153"/>
      <c r="CM24" s="153"/>
      <c r="CN24" s="153">
        <v>4.0404040404040387E-2</v>
      </c>
      <c r="CO24" s="153"/>
      <c r="CP24" s="153"/>
      <c r="CQ24" s="153"/>
      <c r="CR24" s="153"/>
      <c r="CS24" s="153"/>
      <c r="CT24" s="153"/>
      <c r="CU24" s="153"/>
      <c r="CV24" s="153"/>
      <c r="CW24" s="153"/>
      <c r="CX24" s="153"/>
      <c r="CY24" s="153"/>
      <c r="CZ24" s="153">
        <v>8.4448160535117028E-2</v>
      </c>
      <c r="DA24" s="153"/>
      <c r="DB24" s="153"/>
      <c r="DC24" s="153"/>
      <c r="DD24" s="153"/>
      <c r="DE24" s="153"/>
      <c r="DF24" s="153"/>
      <c r="DG24" s="153"/>
      <c r="DH24" s="153"/>
      <c r="DI24" s="153"/>
      <c r="DJ24" s="153"/>
      <c r="DK24" s="153">
        <v>0.41955370903973732</v>
      </c>
      <c r="DL24" s="153">
        <v>2.3710949666516649E-2</v>
      </c>
      <c r="DM24" s="153"/>
      <c r="DN24" s="153"/>
      <c r="DO24" s="153"/>
      <c r="DP24" s="153"/>
      <c r="DQ24" s="153"/>
      <c r="DR24" s="153"/>
      <c r="DS24" s="153"/>
      <c r="DT24" s="153"/>
      <c r="DU24" s="153"/>
      <c r="DV24" s="153"/>
      <c r="DW24" s="153"/>
      <c r="DX24" s="153"/>
      <c r="DY24" s="153"/>
      <c r="DZ24" s="153"/>
      <c r="EA24" s="153"/>
      <c r="EB24" s="153"/>
      <c r="EC24" s="153"/>
      <c r="ED24" s="153"/>
      <c r="EE24" s="153"/>
      <c r="EF24" s="153"/>
      <c r="EG24" s="153"/>
      <c r="EH24" s="153"/>
      <c r="EI24" s="153"/>
      <c r="EJ24" s="153"/>
      <c r="EK24" s="153"/>
      <c r="EL24" s="153"/>
      <c r="EM24" s="153"/>
      <c r="EN24" s="153"/>
      <c r="EO24" s="153"/>
      <c r="EP24" s="153"/>
      <c r="EQ24" s="153"/>
      <c r="ER24" s="153"/>
      <c r="ES24" s="153"/>
      <c r="ET24" s="153"/>
      <c r="EU24" s="153">
        <v>3.4276944706934091E-2</v>
      </c>
      <c r="EV24" s="153"/>
      <c r="EW24" s="153"/>
      <c r="EX24" s="153"/>
      <c r="EY24" s="153"/>
      <c r="EZ24" s="153"/>
      <c r="FA24" s="153"/>
      <c r="FB24" s="153">
        <v>8.1385944223894696E-2</v>
      </c>
      <c r="FC24" s="153"/>
      <c r="FD24" s="153"/>
      <c r="FE24" s="153"/>
      <c r="FF24" s="153"/>
      <c r="FG24" s="153"/>
      <c r="FH24" s="153"/>
      <c r="FI24" s="153"/>
      <c r="FJ24" s="153"/>
      <c r="FK24" s="153"/>
      <c r="FL24" s="153"/>
      <c r="FM24" s="153"/>
      <c r="FN24" s="153"/>
      <c r="FO24" s="153">
        <v>3.2147675886171727E-2</v>
      </c>
      <c r="FP24" s="153"/>
      <c r="FQ24" s="153"/>
    </row>
    <row r="25" spans="2:173" hidden="1">
      <c r="B25" s="66" t="s">
        <v>385</v>
      </c>
      <c r="C25" s="66" t="s">
        <v>304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>
        <v>4.6879081158065591E-2</v>
      </c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>
        <v>1.999666722212964E-2</v>
      </c>
      <c r="BR25" s="153"/>
      <c r="BS25" s="153"/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3"/>
      <c r="CJ25" s="153"/>
      <c r="CK25" s="153"/>
      <c r="CL25" s="153"/>
      <c r="CM25" s="153"/>
      <c r="CN25" s="153"/>
      <c r="CO25" s="153"/>
      <c r="CP25" s="153"/>
      <c r="CQ25" s="153"/>
      <c r="CR25" s="153"/>
      <c r="CS25" s="153"/>
      <c r="CT25" s="153"/>
      <c r="CU25" s="153"/>
      <c r="CV25" s="153"/>
      <c r="CW25" s="153"/>
      <c r="CX25" s="153"/>
      <c r="CY25" s="153"/>
      <c r="CZ25" s="153"/>
      <c r="DA25" s="153"/>
      <c r="DB25" s="153"/>
      <c r="DC25" s="153"/>
      <c r="DD25" s="153"/>
      <c r="DE25" s="153"/>
      <c r="DF25" s="153"/>
      <c r="DG25" s="153"/>
      <c r="DH25" s="153"/>
      <c r="DI25" s="153"/>
      <c r="DJ25" s="153"/>
      <c r="DK25" s="153"/>
      <c r="DL25" s="153"/>
      <c r="DM25" s="153"/>
      <c r="DN25" s="153"/>
      <c r="DO25" s="153"/>
      <c r="DP25" s="153"/>
      <c r="DQ25" s="153"/>
      <c r="DR25" s="153"/>
      <c r="DS25" s="153"/>
      <c r="DT25" s="153"/>
      <c r="DU25" s="153"/>
      <c r="DV25" s="153"/>
      <c r="DW25" s="153"/>
      <c r="DX25" s="153"/>
      <c r="DY25" s="153"/>
      <c r="DZ25" s="153"/>
      <c r="EA25" s="153"/>
      <c r="EB25" s="153"/>
      <c r="EC25" s="153"/>
      <c r="ED25" s="153"/>
      <c r="EE25" s="153"/>
      <c r="EF25" s="153"/>
      <c r="EG25" s="153"/>
      <c r="EH25" s="153"/>
      <c r="EI25" s="153"/>
      <c r="EJ25" s="153"/>
      <c r="EK25" s="153"/>
      <c r="EL25" s="153"/>
      <c r="EM25" s="153"/>
      <c r="EN25" s="153"/>
      <c r="EO25" s="153"/>
      <c r="EP25" s="153"/>
      <c r="EQ25" s="153"/>
      <c r="ER25" s="153"/>
      <c r="ES25" s="153"/>
      <c r="ET25" s="153"/>
      <c r="EU25" s="153"/>
      <c r="EV25" s="153"/>
      <c r="EW25" s="153"/>
      <c r="EX25" s="153"/>
      <c r="EY25" s="153"/>
      <c r="EZ25" s="153"/>
      <c r="FA25" s="153"/>
      <c r="FB25" s="153"/>
      <c r="FC25" s="153"/>
      <c r="FD25" s="153"/>
      <c r="FE25" s="153"/>
      <c r="FF25" s="153"/>
      <c r="FG25" s="153"/>
      <c r="FH25" s="153"/>
      <c r="FI25" s="153"/>
      <c r="FJ25" s="153"/>
      <c r="FK25" s="153"/>
      <c r="FL25" s="153"/>
      <c r="FM25" s="153"/>
      <c r="FN25" s="153"/>
      <c r="FO25" s="153"/>
      <c r="FP25" s="153"/>
      <c r="FQ25" s="153"/>
    </row>
    <row r="26" spans="2:173" hidden="1">
      <c r="B26" s="66" t="s">
        <v>387</v>
      </c>
      <c r="C26" s="66" t="s">
        <v>304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3"/>
      <c r="BH26" s="153"/>
      <c r="BI26" s="153"/>
      <c r="BJ26" s="153"/>
      <c r="BK26" s="153"/>
      <c r="BL26" s="153"/>
      <c r="BM26" s="153"/>
      <c r="BN26" s="153"/>
      <c r="BO26" s="153"/>
      <c r="BP26" s="153"/>
      <c r="BQ26" s="153"/>
      <c r="BR26" s="153"/>
      <c r="BS26" s="153"/>
      <c r="BT26" s="153"/>
      <c r="BU26" s="153"/>
      <c r="BV26" s="153"/>
      <c r="BW26" s="153"/>
      <c r="BX26" s="153">
        <v>2.7184801430600179E-2</v>
      </c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3"/>
      <c r="CJ26" s="153"/>
      <c r="CK26" s="153"/>
      <c r="CL26" s="153"/>
      <c r="CM26" s="153"/>
      <c r="CN26" s="153"/>
      <c r="CO26" s="153"/>
      <c r="CP26" s="153"/>
      <c r="CQ26" s="153"/>
      <c r="CR26" s="153"/>
      <c r="CS26" s="153"/>
      <c r="CT26" s="153"/>
      <c r="CU26" s="153"/>
      <c r="CV26" s="153"/>
      <c r="CW26" s="153"/>
      <c r="CX26" s="153"/>
      <c r="CY26" s="153"/>
      <c r="CZ26" s="153"/>
      <c r="DA26" s="153"/>
      <c r="DB26" s="153"/>
      <c r="DC26" s="153"/>
      <c r="DD26" s="153"/>
      <c r="DE26" s="153"/>
      <c r="DF26" s="153"/>
      <c r="DG26" s="153"/>
      <c r="DH26" s="153"/>
      <c r="DI26" s="153"/>
      <c r="DJ26" s="153"/>
      <c r="DK26" s="153"/>
      <c r="DL26" s="153"/>
      <c r="DM26" s="153"/>
      <c r="DN26" s="153"/>
      <c r="DO26" s="153"/>
      <c r="DP26" s="153"/>
      <c r="DQ26" s="153"/>
      <c r="DR26" s="153"/>
      <c r="DS26" s="153"/>
      <c r="DT26" s="153"/>
      <c r="DU26" s="153"/>
      <c r="DV26" s="153"/>
      <c r="DW26" s="153"/>
      <c r="DX26" s="153"/>
      <c r="DY26" s="153"/>
      <c r="DZ26" s="153"/>
      <c r="EA26" s="153"/>
      <c r="EB26" s="153"/>
      <c r="EC26" s="153"/>
      <c r="ED26" s="153"/>
      <c r="EE26" s="153"/>
      <c r="EF26" s="153"/>
      <c r="EG26" s="153"/>
      <c r="EH26" s="153"/>
      <c r="EI26" s="153"/>
      <c r="EJ26" s="153"/>
      <c r="EK26" s="153"/>
      <c r="EL26" s="153">
        <v>5.9945169377488138E-2</v>
      </c>
      <c r="EM26" s="153"/>
      <c r="EN26" s="153"/>
      <c r="EO26" s="153"/>
      <c r="EP26" s="153"/>
      <c r="EQ26" s="153"/>
      <c r="ER26" s="153"/>
      <c r="ES26" s="153"/>
      <c r="ET26" s="153"/>
      <c r="EU26" s="153"/>
      <c r="EV26" s="153"/>
      <c r="EW26" s="153"/>
      <c r="EX26" s="153"/>
      <c r="EY26" s="153"/>
      <c r="EZ26" s="153"/>
      <c r="FA26" s="153"/>
      <c r="FB26" s="153"/>
      <c r="FC26" s="153"/>
      <c r="FD26" s="153"/>
      <c r="FE26" s="153"/>
      <c r="FF26" s="153"/>
      <c r="FG26" s="153"/>
      <c r="FH26" s="153"/>
      <c r="FI26" s="153"/>
      <c r="FJ26" s="153"/>
      <c r="FK26" s="153"/>
      <c r="FL26" s="153"/>
      <c r="FM26" s="153"/>
      <c r="FN26" s="153"/>
      <c r="FO26" s="153"/>
      <c r="FP26" s="153"/>
      <c r="FQ26" s="153"/>
    </row>
    <row r="27" spans="2:173" hidden="1">
      <c r="B27" s="66" t="s">
        <v>389</v>
      </c>
      <c r="C27" s="66" t="s">
        <v>304</v>
      </c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>
        <v>1.0021692657586911E-2</v>
      </c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>
        <v>3.570578574458997E-2</v>
      </c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>
        <v>6.5861202626152457E-2</v>
      </c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>
        <v>1.4312401446218239E-3</v>
      </c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53"/>
      <c r="CS27" s="153"/>
      <c r="CT27" s="153"/>
      <c r="CU27" s="153"/>
      <c r="CV27" s="153"/>
      <c r="CW27" s="153"/>
      <c r="CX27" s="153"/>
      <c r="CY27" s="153"/>
      <c r="CZ27" s="153"/>
      <c r="DA27" s="153"/>
      <c r="DB27" s="153"/>
      <c r="DC27" s="153"/>
      <c r="DD27" s="153"/>
      <c r="DE27" s="153"/>
      <c r="DF27" s="153"/>
      <c r="DG27" s="153"/>
      <c r="DH27" s="153"/>
      <c r="DI27" s="153"/>
      <c r="DJ27" s="153"/>
      <c r="DK27" s="153"/>
      <c r="DL27" s="153"/>
      <c r="DM27" s="153"/>
      <c r="DN27" s="153"/>
      <c r="DO27" s="153"/>
      <c r="DP27" s="153"/>
      <c r="DQ27" s="153"/>
      <c r="DR27" s="153"/>
      <c r="DS27" s="153"/>
      <c r="DT27" s="153"/>
      <c r="DU27" s="153"/>
      <c r="DV27" s="153"/>
      <c r="DW27" s="153"/>
      <c r="DX27" s="153"/>
      <c r="DY27" s="153"/>
      <c r="DZ27" s="153"/>
      <c r="EA27" s="153"/>
      <c r="EB27" s="153"/>
      <c r="EC27" s="153"/>
      <c r="ED27" s="153"/>
      <c r="EE27" s="153"/>
      <c r="EF27" s="153"/>
      <c r="EG27" s="153"/>
      <c r="EH27" s="153"/>
      <c r="EI27" s="153"/>
      <c r="EJ27" s="153"/>
      <c r="EK27" s="153"/>
      <c r="EL27" s="153"/>
      <c r="EM27" s="153"/>
      <c r="EN27" s="153"/>
      <c r="EO27" s="153"/>
      <c r="EP27" s="153"/>
      <c r="EQ27" s="153"/>
      <c r="ER27" s="153"/>
      <c r="ES27" s="153"/>
      <c r="ET27" s="153"/>
      <c r="EU27" s="153"/>
      <c r="EV27" s="153"/>
      <c r="EW27" s="153"/>
      <c r="EX27" s="153"/>
      <c r="EY27" s="153"/>
      <c r="EZ27" s="153"/>
      <c r="FA27" s="153"/>
      <c r="FB27" s="153"/>
      <c r="FC27" s="153"/>
      <c r="FD27" s="153"/>
      <c r="FE27" s="153"/>
      <c r="FF27" s="153"/>
      <c r="FG27" s="153"/>
      <c r="FH27" s="153"/>
      <c r="FI27" s="153"/>
      <c r="FJ27" s="153"/>
      <c r="FK27" s="153"/>
      <c r="FL27" s="153"/>
      <c r="FM27" s="153">
        <v>3.4040340219956132E-2</v>
      </c>
      <c r="FN27" s="153"/>
      <c r="FO27" s="153"/>
      <c r="FP27" s="153"/>
      <c r="FQ27" s="153"/>
    </row>
    <row r="28" spans="2:173" hidden="1">
      <c r="B28" s="66" t="s">
        <v>390</v>
      </c>
      <c r="C28" s="66" t="s">
        <v>304</v>
      </c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153"/>
      <c r="BH28" s="153"/>
      <c r="BI28" s="153"/>
      <c r="BJ28" s="153"/>
      <c r="BK28" s="153"/>
      <c r="BL28" s="153"/>
      <c r="BM28" s="153"/>
      <c r="BN28" s="153"/>
      <c r="BO28" s="153"/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53"/>
      <c r="CS28" s="153"/>
      <c r="CT28" s="153"/>
      <c r="CU28" s="153"/>
      <c r="CV28" s="153"/>
      <c r="CW28" s="153"/>
      <c r="CX28" s="153"/>
      <c r="CY28" s="153"/>
      <c r="CZ28" s="153"/>
      <c r="DA28" s="153"/>
      <c r="DB28" s="153"/>
      <c r="DC28" s="153"/>
      <c r="DD28" s="153"/>
      <c r="DE28" s="153"/>
      <c r="DF28" s="153"/>
      <c r="DG28" s="153"/>
      <c r="DH28" s="153"/>
      <c r="DI28" s="153"/>
      <c r="DJ28" s="153"/>
      <c r="DK28" s="153"/>
      <c r="DL28" s="153">
        <v>8.6452585959409731E-3</v>
      </c>
      <c r="DM28" s="153"/>
      <c r="DN28" s="153"/>
      <c r="DO28" s="153"/>
      <c r="DP28" s="153"/>
      <c r="DQ28" s="153"/>
      <c r="DR28" s="153"/>
      <c r="DS28" s="153"/>
      <c r="DT28" s="153"/>
      <c r="DU28" s="153"/>
      <c r="DV28" s="153"/>
      <c r="DW28" s="153"/>
      <c r="DX28" s="153"/>
      <c r="DY28" s="153"/>
      <c r="DZ28" s="153"/>
      <c r="EA28" s="153"/>
      <c r="EB28" s="153"/>
      <c r="EC28" s="153"/>
      <c r="ED28" s="153"/>
      <c r="EE28" s="153"/>
      <c r="EF28" s="153"/>
      <c r="EG28" s="153"/>
      <c r="EH28" s="153"/>
      <c r="EI28" s="153"/>
      <c r="EJ28" s="153"/>
      <c r="EK28" s="153"/>
      <c r="EL28" s="153"/>
      <c r="EM28" s="153"/>
      <c r="EN28" s="153"/>
      <c r="EO28" s="153"/>
      <c r="EP28" s="153"/>
      <c r="EQ28" s="153"/>
      <c r="ER28" s="153"/>
      <c r="ES28" s="153"/>
      <c r="ET28" s="153"/>
      <c r="EU28" s="153"/>
      <c r="EV28" s="153"/>
      <c r="EW28" s="153"/>
      <c r="EX28" s="153"/>
      <c r="EY28" s="153"/>
      <c r="EZ28" s="153"/>
      <c r="FA28" s="153"/>
      <c r="FB28" s="153"/>
      <c r="FC28" s="153"/>
      <c r="FD28" s="153"/>
      <c r="FE28" s="153"/>
      <c r="FF28" s="153"/>
      <c r="FG28" s="153"/>
      <c r="FH28" s="153"/>
      <c r="FI28" s="153"/>
      <c r="FJ28" s="153"/>
      <c r="FK28" s="153"/>
      <c r="FL28" s="153"/>
      <c r="FM28" s="153">
        <v>7.3911706121083803E-3</v>
      </c>
      <c r="FN28" s="153"/>
      <c r="FO28" s="153"/>
      <c r="FP28" s="153"/>
      <c r="FQ28" s="153"/>
    </row>
    <row r="29" spans="2:173" hidden="1">
      <c r="B29" s="66" t="s">
        <v>392</v>
      </c>
      <c r="C29" s="66" t="s">
        <v>304</v>
      </c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>
        <v>1.7172040808108389E-2</v>
      </c>
      <c r="X29" s="153"/>
      <c r="Y29" s="153">
        <v>7.3659125181049959E-2</v>
      </c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>
        <v>2.7871031068497941E-2</v>
      </c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>
        <v>1.7274616229369599E-2</v>
      </c>
      <c r="AZ29" s="153"/>
      <c r="BA29" s="153"/>
      <c r="BB29" s="153"/>
      <c r="BC29" s="153"/>
      <c r="BD29" s="153"/>
      <c r="BE29" s="153"/>
      <c r="BF29" s="153"/>
      <c r="BG29" s="153"/>
      <c r="BH29" s="153"/>
      <c r="BI29" s="153"/>
      <c r="BJ29" s="153"/>
      <c r="BK29" s="153"/>
      <c r="BL29" s="153"/>
      <c r="BM29" s="153"/>
      <c r="BN29" s="153">
        <v>5.4381151303955613E-2</v>
      </c>
      <c r="BO29" s="153"/>
      <c r="BP29" s="153"/>
      <c r="BQ29" s="153"/>
      <c r="BR29" s="153"/>
      <c r="BS29" s="153"/>
      <c r="BT29" s="153"/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>
        <v>0.2235053082510709</v>
      </c>
      <c r="CG29" s="153"/>
      <c r="CH29" s="153"/>
      <c r="CI29" s="153"/>
      <c r="CJ29" s="153"/>
      <c r="CK29" s="153"/>
      <c r="CL29" s="153"/>
      <c r="CM29" s="153"/>
      <c r="CN29" s="153"/>
      <c r="CO29" s="153"/>
      <c r="CP29" s="153"/>
      <c r="CQ29" s="153">
        <v>0.10387217686858739</v>
      </c>
      <c r="CR29" s="153"/>
      <c r="CS29" s="153"/>
      <c r="CT29" s="153"/>
      <c r="CU29" s="153"/>
      <c r="CV29" s="153"/>
      <c r="CW29" s="153"/>
      <c r="CX29" s="153"/>
      <c r="CY29" s="153"/>
      <c r="CZ29" s="153"/>
      <c r="DA29" s="153"/>
      <c r="DB29" s="153"/>
      <c r="DC29" s="153"/>
      <c r="DD29" s="153"/>
      <c r="DE29" s="153"/>
      <c r="DF29" s="153"/>
      <c r="DG29" s="153"/>
      <c r="DH29" s="153"/>
      <c r="DI29" s="153"/>
      <c r="DJ29" s="153"/>
      <c r="DK29" s="153"/>
      <c r="DL29" s="153"/>
      <c r="DM29" s="153"/>
      <c r="DN29" s="153"/>
      <c r="DO29" s="153"/>
      <c r="DP29" s="153">
        <v>1.327581277044843E-2</v>
      </c>
      <c r="DQ29" s="153"/>
      <c r="DR29" s="153"/>
      <c r="DS29" s="153"/>
      <c r="DT29" s="153"/>
      <c r="DU29" s="153"/>
      <c r="DV29" s="153"/>
      <c r="DW29" s="153"/>
      <c r="DX29" s="153"/>
      <c r="DY29" s="153"/>
      <c r="DZ29" s="153"/>
      <c r="EA29" s="153"/>
      <c r="EB29" s="153"/>
      <c r="EC29" s="153"/>
      <c r="ED29" s="153"/>
      <c r="EE29" s="153"/>
      <c r="EF29" s="153"/>
      <c r="EG29" s="153"/>
      <c r="EH29" s="153"/>
      <c r="EI29" s="153"/>
      <c r="EJ29" s="153"/>
      <c r="EK29" s="153"/>
      <c r="EL29" s="153"/>
      <c r="EM29" s="153"/>
      <c r="EN29" s="153"/>
      <c r="EO29" s="153"/>
      <c r="EP29" s="153"/>
      <c r="EQ29" s="153"/>
      <c r="ER29" s="153"/>
      <c r="ES29" s="153"/>
      <c r="ET29" s="153"/>
      <c r="EU29" s="153"/>
      <c r="EV29" s="153"/>
      <c r="EW29" s="153"/>
      <c r="EX29" s="153"/>
      <c r="EY29" s="153"/>
      <c r="EZ29" s="153"/>
      <c r="FA29" s="153"/>
      <c r="FB29" s="153"/>
      <c r="FC29" s="153"/>
      <c r="FD29" s="153"/>
      <c r="FE29" s="153"/>
      <c r="FF29" s="153"/>
      <c r="FG29" s="153"/>
      <c r="FH29" s="153"/>
      <c r="FI29" s="153">
        <v>1.8134152107188911E-2</v>
      </c>
      <c r="FJ29" s="153"/>
      <c r="FK29" s="153"/>
      <c r="FL29" s="153"/>
      <c r="FM29" s="153">
        <v>4.4549240981172029E-2</v>
      </c>
      <c r="FN29" s="153">
        <v>6.8404801197209875E-2</v>
      </c>
      <c r="FO29" s="153"/>
      <c r="FP29" s="153">
        <v>0.128440481153973</v>
      </c>
      <c r="FQ29" s="153">
        <v>4.4444127890826989E-2</v>
      </c>
    </row>
    <row r="30" spans="2:173" hidden="1">
      <c r="B30" s="66" t="s">
        <v>394</v>
      </c>
      <c r="C30" s="66" t="s">
        <v>304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>
        <v>0.12396694214876031</v>
      </c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3"/>
      <c r="BF30" s="153"/>
      <c r="BG30" s="153"/>
      <c r="BH30" s="153"/>
      <c r="BI30" s="153"/>
      <c r="BJ30" s="153"/>
      <c r="BK30" s="153"/>
      <c r="BL30" s="153"/>
      <c r="BM30" s="153"/>
      <c r="BN30" s="153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3"/>
      <c r="DM30" s="153"/>
      <c r="DN30" s="153"/>
      <c r="DO30" s="153"/>
      <c r="DP30" s="153"/>
      <c r="DQ30" s="153"/>
      <c r="DR30" s="153"/>
      <c r="DS30" s="153"/>
      <c r="DT30" s="153"/>
      <c r="DU30" s="153"/>
      <c r="DV30" s="153"/>
      <c r="DW30" s="153"/>
      <c r="DX30" s="153"/>
      <c r="DY30" s="153"/>
      <c r="DZ30" s="153"/>
      <c r="EA30" s="153"/>
      <c r="EB30" s="153"/>
      <c r="EC30" s="153"/>
      <c r="ED30" s="153"/>
      <c r="EE30" s="153"/>
      <c r="EF30" s="153"/>
      <c r="EG30" s="153"/>
      <c r="EH30" s="153"/>
      <c r="EI30" s="153"/>
      <c r="EJ30" s="153"/>
      <c r="EK30" s="153"/>
      <c r="EL30" s="153"/>
      <c r="EM30" s="153"/>
      <c r="EN30" s="153"/>
      <c r="EO30" s="153"/>
      <c r="EP30" s="153"/>
      <c r="EQ30" s="153"/>
      <c r="ER30" s="153"/>
      <c r="ES30" s="153"/>
      <c r="ET30" s="153"/>
      <c r="EU30" s="153"/>
      <c r="EV30" s="153"/>
      <c r="EW30" s="153"/>
      <c r="EX30" s="153"/>
      <c r="EY30" s="153"/>
      <c r="EZ30" s="153"/>
      <c r="FA30" s="153"/>
      <c r="FB30" s="153"/>
      <c r="FC30" s="153"/>
      <c r="FD30" s="153"/>
      <c r="FE30" s="153"/>
      <c r="FF30" s="153"/>
      <c r="FG30" s="153"/>
      <c r="FH30" s="153"/>
      <c r="FI30" s="153"/>
      <c r="FJ30" s="153"/>
      <c r="FK30" s="153"/>
      <c r="FL30" s="153"/>
      <c r="FM30" s="153"/>
      <c r="FN30" s="153"/>
      <c r="FO30" s="153">
        <v>5.3578507455863719E-2</v>
      </c>
      <c r="FP30" s="153"/>
      <c r="FQ30" s="153"/>
    </row>
    <row r="31" spans="2:173" hidden="1">
      <c r="B31" s="66" t="s">
        <v>397</v>
      </c>
      <c r="C31" s="66" t="s">
        <v>304</v>
      </c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H31" s="153"/>
      <c r="BI31" s="153"/>
      <c r="BJ31" s="153"/>
      <c r="BK31" s="153"/>
      <c r="BL31" s="153"/>
      <c r="BM31" s="153"/>
      <c r="BN31" s="153"/>
      <c r="BO31" s="153"/>
      <c r="BP31" s="153"/>
      <c r="BQ31" s="153"/>
      <c r="BR31" s="153"/>
      <c r="BS31" s="153"/>
      <c r="BT31" s="153"/>
      <c r="BU31" s="153"/>
      <c r="BV31" s="153"/>
      <c r="BW31" s="153"/>
      <c r="BX31" s="153"/>
      <c r="BY31" s="153"/>
      <c r="BZ31" s="153"/>
      <c r="CA31" s="153"/>
      <c r="CB31" s="153"/>
      <c r="CC31" s="153"/>
      <c r="CD31" s="153"/>
      <c r="CE31" s="153"/>
      <c r="CF31" s="153"/>
      <c r="CG31" s="153"/>
      <c r="CH31" s="153"/>
      <c r="CI31" s="153"/>
      <c r="CJ31" s="153"/>
      <c r="CK31" s="153"/>
      <c r="CL31" s="153"/>
      <c r="CM31" s="153"/>
      <c r="CN31" s="153"/>
      <c r="CO31" s="153"/>
      <c r="CP31" s="153"/>
      <c r="CQ31" s="153"/>
      <c r="CR31" s="153"/>
      <c r="CS31" s="153"/>
      <c r="CT31" s="153"/>
      <c r="CU31" s="153"/>
      <c r="CV31" s="153"/>
      <c r="CW31" s="153"/>
      <c r="CX31" s="153"/>
      <c r="CY31" s="153"/>
      <c r="CZ31" s="153"/>
      <c r="DA31" s="153"/>
      <c r="DB31" s="153"/>
      <c r="DC31" s="153"/>
      <c r="DD31" s="153"/>
      <c r="DE31" s="153"/>
      <c r="DF31" s="153"/>
      <c r="DG31" s="153"/>
      <c r="DH31" s="153"/>
      <c r="DI31" s="153"/>
      <c r="DJ31" s="153"/>
      <c r="DK31" s="153"/>
      <c r="DL31" s="153"/>
      <c r="DM31" s="153"/>
      <c r="DN31" s="153"/>
      <c r="DO31" s="153"/>
      <c r="DP31" s="153"/>
      <c r="DQ31" s="153"/>
      <c r="DR31" s="153"/>
      <c r="DS31" s="153"/>
      <c r="DT31" s="153"/>
      <c r="DU31" s="153"/>
      <c r="DV31" s="153"/>
      <c r="DW31" s="153"/>
      <c r="DX31" s="153"/>
      <c r="DY31" s="153"/>
      <c r="DZ31" s="153"/>
      <c r="EA31" s="153"/>
      <c r="EB31" s="153"/>
      <c r="EC31" s="153"/>
      <c r="ED31" s="153"/>
      <c r="EE31" s="153"/>
      <c r="EF31" s="153"/>
      <c r="EG31" s="153"/>
      <c r="EH31" s="153"/>
      <c r="EI31" s="153"/>
      <c r="EJ31" s="153"/>
      <c r="EK31" s="153"/>
      <c r="EL31" s="153">
        <v>2.2334265788930018E-3</v>
      </c>
      <c r="EM31" s="153"/>
      <c r="EN31" s="153"/>
      <c r="EO31" s="153"/>
      <c r="EP31" s="153"/>
      <c r="EQ31" s="153"/>
      <c r="ER31" s="153"/>
      <c r="ES31" s="153"/>
      <c r="ET31" s="153"/>
      <c r="EU31" s="153"/>
      <c r="EV31" s="153"/>
      <c r="EW31" s="153"/>
      <c r="EX31" s="153"/>
      <c r="EY31" s="153"/>
      <c r="EZ31" s="153"/>
      <c r="FA31" s="153"/>
      <c r="FB31" s="153"/>
      <c r="FC31" s="153"/>
      <c r="FD31" s="153"/>
      <c r="FE31" s="153"/>
      <c r="FF31" s="153"/>
      <c r="FG31" s="153"/>
      <c r="FH31" s="153"/>
      <c r="FI31" s="153"/>
      <c r="FJ31" s="153"/>
      <c r="FK31" s="153"/>
      <c r="FL31" s="153"/>
      <c r="FM31" s="153"/>
      <c r="FN31" s="153"/>
      <c r="FO31" s="153"/>
      <c r="FP31" s="153"/>
      <c r="FQ31" s="153"/>
    </row>
    <row r="32" spans="2:173" hidden="1">
      <c r="B32" s="66" t="s">
        <v>399</v>
      </c>
      <c r="C32" s="66" t="s">
        <v>400</v>
      </c>
      <c r="D32" s="153">
        <v>1.533050172551101E-2</v>
      </c>
      <c r="E32" s="153"/>
      <c r="F32" s="153"/>
      <c r="G32" s="153"/>
      <c r="H32" s="153"/>
      <c r="I32" s="153">
        <v>6.882989183874139E-3</v>
      </c>
      <c r="J32" s="153"/>
      <c r="K32" s="153">
        <v>0.12182384114473339</v>
      </c>
      <c r="L32" s="153"/>
      <c r="M32" s="153">
        <v>5.7979455400899868E-2</v>
      </c>
      <c r="N32" s="153"/>
      <c r="O32" s="153"/>
      <c r="P32" s="153">
        <v>1.4928776611364571E-3</v>
      </c>
      <c r="Q32" s="153"/>
      <c r="R32" s="153"/>
      <c r="S32" s="153"/>
      <c r="T32" s="153"/>
      <c r="U32" s="153"/>
      <c r="V32" s="153"/>
      <c r="W32" s="153"/>
      <c r="X32" s="153">
        <v>7.8678206136900075E-2</v>
      </c>
      <c r="Y32" s="153"/>
      <c r="Z32" s="153"/>
      <c r="AA32" s="153">
        <v>2.443890274314215E-2</v>
      </c>
      <c r="AB32" s="153"/>
      <c r="AC32" s="153"/>
      <c r="AD32" s="153"/>
      <c r="AE32" s="153"/>
      <c r="AF32" s="153"/>
      <c r="AG32" s="153"/>
      <c r="AH32" s="153"/>
      <c r="AI32" s="153"/>
      <c r="AJ32" s="153"/>
      <c r="AK32" s="153">
        <v>3.2830252313399803E-2</v>
      </c>
      <c r="AL32" s="153">
        <v>1.8005153199019039E-3</v>
      </c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>
        <v>0.34604651162790689</v>
      </c>
      <c r="BC32" s="153"/>
      <c r="BD32" s="153">
        <v>0.16049528376589231</v>
      </c>
      <c r="BE32" s="153"/>
      <c r="BF32" s="153"/>
      <c r="BG32" s="153"/>
      <c r="BH32" s="153"/>
      <c r="BI32" s="153"/>
      <c r="BJ32" s="153"/>
      <c r="BK32" s="153"/>
      <c r="BL32" s="153">
        <v>0.10097358436538049</v>
      </c>
      <c r="BM32" s="153"/>
      <c r="BN32" s="153">
        <v>7.4612450727269703E-3</v>
      </c>
      <c r="BO32" s="153"/>
      <c r="BP32" s="153"/>
      <c r="BQ32" s="153"/>
      <c r="BR32" s="153">
        <v>1.0471204188481679E-2</v>
      </c>
      <c r="BS32" s="153">
        <v>9.7080242367759365E-3</v>
      </c>
      <c r="BT32" s="153"/>
      <c r="BU32" s="153">
        <v>0</v>
      </c>
      <c r="BV32" s="153"/>
      <c r="BW32" s="153"/>
      <c r="BX32" s="153"/>
      <c r="BY32" s="153"/>
      <c r="BZ32" s="153"/>
      <c r="CA32" s="153"/>
      <c r="CB32" s="153"/>
      <c r="CC32" s="153">
        <v>0.1035112981834294</v>
      </c>
      <c r="CD32" s="153"/>
      <c r="CE32" s="153">
        <v>0.1078933011743762</v>
      </c>
      <c r="CF32" s="153">
        <v>3.9113428943937413E-2</v>
      </c>
      <c r="CG32" s="153"/>
      <c r="CH32" s="153">
        <v>4.3308585570150389E-2</v>
      </c>
      <c r="CI32" s="153">
        <v>2.780011715763659E-2</v>
      </c>
      <c r="CJ32" s="153"/>
      <c r="CK32" s="153"/>
      <c r="CL32" s="153"/>
      <c r="CM32" s="153"/>
      <c r="CN32" s="153"/>
      <c r="CO32" s="153"/>
      <c r="CP32" s="153"/>
      <c r="CQ32" s="153"/>
      <c r="CR32" s="153"/>
      <c r="CS32" s="153"/>
      <c r="CT32" s="153"/>
      <c r="CU32" s="153"/>
      <c r="CV32" s="153"/>
      <c r="CW32" s="153">
        <v>3.6547804136343537E-2</v>
      </c>
      <c r="CX32" s="153"/>
      <c r="CY32" s="153"/>
      <c r="CZ32" s="153"/>
      <c r="DA32" s="153"/>
      <c r="DB32" s="153">
        <v>5.1282051282051301E-2</v>
      </c>
      <c r="DC32" s="153"/>
      <c r="DD32" s="153"/>
      <c r="DE32" s="153"/>
      <c r="DF32" s="153"/>
      <c r="DG32" s="153"/>
      <c r="DH32" s="153"/>
      <c r="DI32" s="153">
        <v>4.426877470355732E-2</v>
      </c>
      <c r="DJ32" s="153"/>
      <c r="DK32" s="153"/>
      <c r="DL32" s="153"/>
      <c r="DM32" s="153">
        <v>0.14761890949616049</v>
      </c>
      <c r="DN32" s="153"/>
      <c r="DO32" s="153"/>
      <c r="DP32" s="153">
        <v>7.7566668742670569E-2</v>
      </c>
      <c r="DQ32" s="153"/>
      <c r="DR32" s="153"/>
      <c r="DS32" s="153"/>
      <c r="DT32" s="153"/>
      <c r="DU32" s="153"/>
      <c r="DV32" s="153"/>
      <c r="DW32" s="153"/>
      <c r="DX32" s="153"/>
      <c r="DY32" s="153"/>
      <c r="DZ32" s="153"/>
      <c r="EA32" s="153"/>
      <c r="EB32" s="153"/>
      <c r="EC32" s="153"/>
      <c r="ED32" s="153"/>
      <c r="EE32" s="153"/>
      <c r="EF32" s="153"/>
      <c r="EG32" s="153"/>
      <c r="EH32" s="153"/>
      <c r="EI32" s="153"/>
      <c r="EJ32" s="153"/>
      <c r="EK32" s="153">
        <v>4.1797611565053419E-2</v>
      </c>
      <c r="EL32" s="153"/>
      <c r="EM32" s="153">
        <v>1.3077376803045739E-2</v>
      </c>
      <c r="EN32" s="153"/>
      <c r="EO32" s="153">
        <v>0.1187505257549842</v>
      </c>
      <c r="EP32" s="153">
        <v>0.11893302406494639</v>
      </c>
      <c r="EQ32" s="153"/>
      <c r="ER32" s="153"/>
      <c r="ES32" s="153"/>
      <c r="ET32" s="153"/>
      <c r="EU32" s="153"/>
      <c r="EV32" s="153">
        <v>0.29326653560828631</v>
      </c>
      <c r="EW32" s="153"/>
      <c r="EX32" s="153"/>
      <c r="EY32" s="153"/>
      <c r="EZ32" s="153"/>
      <c r="FA32" s="153"/>
      <c r="FB32" s="153"/>
      <c r="FC32" s="153"/>
      <c r="FD32" s="153">
        <v>0.30966516266919969</v>
      </c>
      <c r="FE32" s="153"/>
      <c r="FF32" s="153"/>
      <c r="FG32" s="153"/>
      <c r="FH32" s="153"/>
      <c r="FI32" s="153">
        <v>5.617787367021132E-2</v>
      </c>
      <c r="FJ32" s="153">
        <v>4.2492630079678462E-4</v>
      </c>
      <c r="FK32" s="153"/>
      <c r="FL32" s="153">
        <v>0.35984914269835672</v>
      </c>
      <c r="FM32" s="153"/>
      <c r="FN32" s="153">
        <v>2.2732916382413718E-3</v>
      </c>
      <c r="FO32" s="153"/>
      <c r="FP32" s="153"/>
      <c r="FQ32" s="153">
        <v>0.1361101416656576</v>
      </c>
    </row>
    <row r="33" spans="2:173" hidden="1">
      <c r="B33" s="66" t="s">
        <v>402</v>
      </c>
      <c r="C33" s="66" t="s">
        <v>400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153"/>
      <c r="BH33" s="153"/>
      <c r="BI33" s="153"/>
      <c r="BJ33" s="153"/>
      <c r="BK33" s="153"/>
      <c r="BL33" s="153"/>
      <c r="BM33" s="153"/>
      <c r="BN33" s="153"/>
      <c r="BO33" s="153"/>
      <c r="BP33" s="153"/>
      <c r="BQ33" s="153"/>
      <c r="BR33" s="153"/>
      <c r="BS33" s="153"/>
      <c r="BT33" s="153"/>
      <c r="BU33" s="153"/>
      <c r="BV33" s="153"/>
      <c r="BW33" s="153">
        <v>1.6725811864089321E-2</v>
      </c>
      <c r="BX33" s="153">
        <v>1.01960703803182E-2</v>
      </c>
      <c r="BY33" s="153"/>
      <c r="BZ33" s="153">
        <v>6.427408373722851E-2</v>
      </c>
      <c r="CA33" s="153"/>
      <c r="CB33" s="153"/>
      <c r="CC33" s="153"/>
      <c r="CD33" s="153"/>
      <c r="CE33" s="153"/>
      <c r="CF33" s="153"/>
      <c r="CG33" s="153"/>
      <c r="CH33" s="153"/>
      <c r="CI33" s="153"/>
      <c r="CJ33" s="153"/>
      <c r="CK33" s="153"/>
      <c r="CL33" s="153"/>
      <c r="CM33" s="153"/>
      <c r="CN33" s="153"/>
      <c r="CO33" s="153"/>
      <c r="CP33" s="153"/>
      <c r="CQ33" s="153"/>
      <c r="CR33" s="153"/>
      <c r="CS33" s="153"/>
      <c r="CT33" s="153"/>
      <c r="CU33" s="153"/>
      <c r="CV33" s="153"/>
      <c r="CW33" s="153"/>
      <c r="CX33" s="153"/>
      <c r="CY33" s="153"/>
      <c r="CZ33" s="153"/>
      <c r="DA33" s="153"/>
      <c r="DB33" s="153"/>
      <c r="DC33" s="153">
        <v>0.10513043672312609</v>
      </c>
      <c r="DD33" s="153"/>
      <c r="DE33" s="153"/>
      <c r="DF33" s="153"/>
      <c r="DG33" s="153"/>
      <c r="DH33" s="153">
        <v>2.8691263567856569E-2</v>
      </c>
      <c r="DI33" s="153"/>
      <c r="DJ33" s="153"/>
      <c r="DK33" s="153"/>
      <c r="DL33" s="153"/>
      <c r="DM33" s="153"/>
      <c r="DN33" s="153"/>
      <c r="DO33" s="153"/>
      <c r="DP33" s="153"/>
      <c r="DQ33" s="153"/>
      <c r="DR33" s="153"/>
      <c r="DS33" s="153"/>
      <c r="DT33" s="153"/>
      <c r="DU33" s="153"/>
      <c r="DV33" s="153"/>
      <c r="DW33" s="153"/>
      <c r="DX33" s="153"/>
      <c r="DY33" s="153"/>
      <c r="DZ33" s="153"/>
      <c r="EA33" s="153"/>
      <c r="EB33" s="153"/>
      <c r="EC33" s="153"/>
      <c r="ED33" s="153"/>
      <c r="EE33" s="153"/>
      <c r="EF33" s="153"/>
      <c r="EG33" s="153"/>
      <c r="EH33" s="153"/>
      <c r="EI33" s="153"/>
      <c r="EJ33" s="153"/>
      <c r="EK33" s="153"/>
      <c r="EL33" s="153"/>
      <c r="EM33" s="153"/>
      <c r="EN33" s="153"/>
      <c r="EO33" s="153"/>
      <c r="EP33" s="153"/>
      <c r="EQ33" s="153"/>
      <c r="ER33" s="153"/>
      <c r="ES33" s="153"/>
      <c r="ET33" s="153"/>
      <c r="EU33" s="153">
        <v>0.19768883268058041</v>
      </c>
      <c r="EV33" s="153"/>
      <c r="EW33" s="153">
        <v>5.9497183207080726E-3</v>
      </c>
      <c r="EX33" s="153"/>
      <c r="EY33" s="153"/>
      <c r="EZ33" s="153"/>
      <c r="FA33" s="153"/>
      <c r="FB33" s="153"/>
      <c r="FC33" s="153">
        <v>0.1553451922743507</v>
      </c>
      <c r="FD33" s="153"/>
      <c r="FE33" s="153"/>
      <c r="FF33" s="153"/>
      <c r="FG33" s="153"/>
      <c r="FH33" s="153"/>
      <c r="FI33" s="153"/>
      <c r="FJ33" s="153"/>
      <c r="FK33" s="153"/>
      <c r="FL33" s="153"/>
      <c r="FM33" s="153"/>
      <c r="FN33" s="153"/>
      <c r="FO33" s="153">
        <v>2.8742532648495269E-2</v>
      </c>
      <c r="FP33" s="153"/>
      <c r="FQ33" s="153"/>
    </row>
    <row r="34" spans="2:173" hidden="1">
      <c r="B34" s="66" t="s">
        <v>404</v>
      </c>
      <c r="C34" s="66" t="s">
        <v>400</v>
      </c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>
        <v>3.3927658972565132E-2</v>
      </c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>
        <v>2.3140947705414541E-2</v>
      </c>
      <c r="BA34" s="153"/>
      <c r="BB34" s="153"/>
      <c r="BC34" s="153"/>
      <c r="BD34" s="153"/>
      <c r="BE34" s="153"/>
      <c r="BF34" s="153"/>
      <c r="BG34" s="153"/>
      <c r="BH34" s="153"/>
      <c r="BI34" s="153"/>
      <c r="BJ34" s="153"/>
      <c r="BK34" s="153"/>
      <c r="BL34" s="153"/>
      <c r="BM34" s="153"/>
      <c r="BN34" s="153"/>
      <c r="BO34" s="153"/>
      <c r="BP34" s="153"/>
      <c r="BQ34" s="153"/>
      <c r="BR34" s="153"/>
      <c r="BS34" s="153"/>
      <c r="BT34" s="153"/>
      <c r="BU34" s="153"/>
      <c r="BV34" s="153"/>
      <c r="BW34" s="153"/>
      <c r="BX34" s="153"/>
      <c r="BY34" s="153"/>
      <c r="BZ34" s="153"/>
      <c r="CA34" s="153"/>
      <c r="CB34" s="153"/>
      <c r="CC34" s="153"/>
      <c r="CD34" s="153"/>
      <c r="CE34" s="153"/>
      <c r="CF34" s="153"/>
      <c r="CG34" s="153"/>
      <c r="CH34" s="153"/>
      <c r="CI34" s="153"/>
      <c r="CJ34" s="153"/>
      <c r="CK34" s="153"/>
      <c r="CL34" s="153"/>
      <c r="CM34" s="153"/>
      <c r="CN34" s="153"/>
      <c r="CO34" s="153"/>
      <c r="CP34" s="153"/>
      <c r="CQ34" s="153"/>
      <c r="CR34" s="153"/>
      <c r="CS34" s="153"/>
      <c r="CT34" s="153"/>
      <c r="CU34" s="153"/>
      <c r="CV34" s="153"/>
      <c r="CW34" s="153"/>
      <c r="CX34" s="153"/>
      <c r="CY34" s="153"/>
      <c r="CZ34" s="153"/>
      <c r="DA34" s="153"/>
      <c r="DB34" s="153"/>
      <c r="DC34" s="153"/>
      <c r="DD34" s="153"/>
      <c r="DE34" s="153"/>
      <c r="DF34" s="153"/>
      <c r="DG34" s="153"/>
      <c r="DH34" s="153"/>
      <c r="DI34" s="153"/>
      <c r="DJ34" s="153"/>
      <c r="DK34" s="153"/>
      <c r="DL34" s="153"/>
      <c r="DM34" s="153"/>
      <c r="DN34" s="153"/>
      <c r="DO34" s="153"/>
      <c r="DP34" s="153"/>
      <c r="DQ34" s="153"/>
      <c r="DR34" s="153"/>
      <c r="DS34" s="153"/>
      <c r="DT34" s="153"/>
      <c r="DU34" s="153"/>
      <c r="DV34" s="153"/>
      <c r="DW34" s="153"/>
      <c r="DX34" s="153"/>
      <c r="DY34" s="153"/>
      <c r="DZ34" s="153"/>
      <c r="EA34" s="153"/>
      <c r="EB34" s="153"/>
      <c r="EC34" s="153"/>
      <c r="ED34" s="153"/>
      <c r="EE34" s="153"/>
      <c r="EF34" s="153"/>
      <c r="EG34" s="153"/>
      <c r="EH34" s="153"/>
      <c r="EI34" s="153"/>
      <c r="EJ34" s="153"/>
      <c r="EK34" s="153"/>
      <c r="EL34" s="153">
        <v>3.9084965130627543E-2</v>
      </c>
      <c r="EM34" s="153"/>
      <c r="EN34" s="153"/>
      <c r="EO34" s="153"/>
      <c r="EP34" s="153"/>
      <c r="EQ34" s="153"/>
      <c r="ER34" s="153"/>
      <c r="ES34" s="153"/>
      <c r="ET34" s="153"/>
      <c r="EU34" s="153"/>
      <c r="EV34" s="153"/>
      <c r="EW34" s="153"/>
      <c r="EX34" s="153"/>
      <c r="EY34" s="153"/>
      <c r="EZ34" s="153"/>
      <c r="FA34" s="153"/>
      <c r="FB34" s="153"/>
      <c r="FC34" s="153"/>
      <c r="FD34" s="153"/>
      <c r="FE34" s="153"/>
      <c r="FF34" s="153"/>
      <c r="FG34" s="153"/>
      <c r="FH34" s="153"/>
      <c r="FI34" s="153"/>
      <c r="FJ34" s="153"/>
      <c r="FK34" s="153"/>
      <c r="FL34" s="153"/>
      <c r="FM34" s="153"/>
      <c r="FN34" s="153"/>
      <c r="FO34" s="153"/>
      <c r="FP34" s="153"/>
      <c r="FQ34" s="153"/>
    </row>
    <row r="35" spans="2:173" hidden="1">
      <c r="B35" s="66" t="s">
        <v>406</v>
      </c>
      <c r="C35" s="66" t="s">
        <v>304</v>
      </c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H35" s="153"/>
      <c r="BI35" s="153"/>
      <c r="BJ35" s="153"/>
      <c r="BK35" s="153"/>
      <c r="BL35" s="153"/>
      <c r="BM35" s="153"/>
      <c r="BN35" s="153"/>
      <c r="BO35" s="153"/>
      <c r="BP35" s="153"/>
      <c r="BQ35" s="153"/>
      <c r="BR35" s="153"/>
      <c r="BS35" s="153"/>
      <c r="BT35" s="153"/>
      <c r="BU35" s="153"/>
      <c r="BV35" s="153"/>
      <c r="BW35" s="153"/>
      <c r="BX35" s="153"/>
      <c r="BY35" s="153"/>
      <c r="BZ35" s="153"/>
      <c r="CA35" s="153"/>
      <c r="CB35" s="153"/>
      <c r="CC35" s="153"/>
      <c r="CD35" s="153"/>
      <c r="CE35" s="153"/>
      <c r="CF35" s="153"/>
      <c r="CG35" s="153"/>
      <c r="CH35" s="153"/>
      <c r="CI35" s="153"/>
      <c r="CJ35" s="153"/>
      <c r="CK35" s="153"/>
      <c r="CL35" s="153"/>
      <c r="CM35" s="153"/>
      <c r="CN35" s="153"/>
      <c r="CO35" s="153"/>
      <c r="CP35" s="153"/>
      <c r="CQ35" s="153"/>
      <c r="CR35" s="153"/>
      <c r="CS35" s="153"/>
      <c r="CT35" s="153"/>
      <c r="CU35" s="153"/>
      <c r="CV35" s="153"/>
      <c r="CW35" s="153"/>
      <c r="CX35" s="153"/>
      <c r="CY35" s="153"/>
      <c r="CZ35" s="153"/>
      <c r="DA35" s="153"/>
      <c r="DB35" s="153"/>
      <c r="DC35" s="153"/>
      <c r="DD35" s="153"/>
      <c r="DE35" s="153"/>
      <c r="DF35" s="153"/>
      <c r="DG35" s="153"/>
      <c r="DH35" s="153"/>
      <c r="DI35" s="153"/>
      <c r="DJ35" s="153"/>
      <c r="DK35" s="153"/>
      <c r="DL35" s="153"/>
      <c r="DM35" s="153"/>
      <c r="DN35" s="153"/>
      <c r="DO35" s="153"/>
      <c r="DP35" s="153"/>
      <c r="DQ35" s="153"/>
      <c r="DR35" s="153"/>
      <c r="DS35" s="153"/>
      <c r="DT35" s="153"/>
      <c r="DU35" s="153"/>
      <c r="DV35" s="153"/>
      <c r="DW35" s="153"/>
      <c r="DX35" s="153"/>
      <c r="DY35" s="153"/>
      <c r="DZ35" s="153"/>
      <c r="EA35" s="153"/>
      <c r="EB35" s="153"/>
      <c r="EC35" s="153"/>
      <c r="ED35" s="153"/>
      <c r="EE35" s="153"/>
      <c r="EF35" s="153"/>
      <c r="EG35" s="153"/>
      <c r="EH35" s="153"/>
      <c r="EI35" s="153"/>
      <c r="EJ35" s="153"/>
      <c r="EK35" s="153"/>
      <c r="EL35" s="153"/>
      <c r="EM35" s="153"/>
      <c r="EN35" s="153"/>
      <c r="EO35" s="153"/>
      <c r="EP35" s="153"/>
      <c r="EQ35" s="153"/>
      <c r="ER35" s="153"/>
      <c r="ES35" s="153"/>
      <c r="ET35" s="153"/>
      <c r="EU35" s="153"/>
      <c r="EV35" s="153"/>
      <c r="EW35" s="153"/>
      <c r="EX35" s="153"/>
      <c r="EY35" s="153"/>
      <c r="EZ35" s="153"/>
      <c r="FA35" s="153"/>
      <c r="FB35" s="153">
        <v>0.11454043675024229</v>
      </c>
      <c r="FC35" s="153"/>
      <c r="FD35" s="153"/>
      <c r="FE35" s="153"/>
      <c r="FF35" s="153"/>
      <c r="FG35" s="153">
        <v>0.88805973427209517</v>
      </c>
      <c r="FH35" s="153"/>
      <c r="FI35" s="153"/>
      <c r="FJ35" s="153"/>
      <c r="FK35" s="153"/>
      <c r="FL35" s="153"/>
      <c r="FM35" s="153"/>
      <c r="FN35" s="153"/>
      <c r="FO35" s="153"/>
      <c r="FP35" s="153"/>
      <c r="FQ35" s="153"/>
    </row>
    <row r="36" spans="2:173" hidden="1">
      <c r="B36" s="66" t="s">
        <v>408</v>
      </c>
      <c r="C36" s="66" t="s">
        <v>304</v>
      </c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3"/>
      <c r="BD36" s="153"/>
      <c r="BE36" s="153"/>
      <c r="BF36" s="153"/>
      <c r="BG36" s="153"/>
      <c r="BH36" s="153"/>
      <c r="BI36" s="153"/>
      <c r="BJ36" s="153"/>
      <c r="BK36" s="153"/>
      <c r="BL36" s="153"/>
      <c r="BM36" s="153"/>
      <c r="BN36" s="153"/>
      <c r="BO36" s="153"/>
      <c r="BP36" s="153"/>
      <c r="BQ36" s="153"/>
      <c r="BR36" s="153"/>
      <c r="BS36" s="153"/>
      <c r="BT36" s="153"/>
      <c r="BU36" s="153"/>
      <c r="BV36" s="153"/>
      <c r="BW36" s="153"/>
      <c r="BX36" s="153"/>
      <c r="BY36" s="153"/>
      <c r="BZ36" s="153"/>
      <c r="CA36" s="153"/>
      <c r="CB36" s="153"/>
      <c r="CC36" s="153"/>
      <c r="CD36" s="153"/>
      <c r="CE36" s="153"/>
      <c r="CF36" s="153"/>
      <c r="CG36" s="153"/>
      <c r="CH36" s="153"/>
      <c r="CI36" s="153"/>
      <c r="CJ36" s="153"/>
      <c r="CK36" s="153"/>
      <c r="CL36" s="153"/>
      <c r="CM36" s="153"/>
      <c r="CN36" s="153"/>
      <c r="CO36" s="153"/>
      <c r="CP36" s="153"/>
      <c r="CQ36" s="153"/>
      <c r="CR36" s="153"/>
      <c r="CS36" s="153"/>
      <c r="CT36" s="153"/>
      <c r="CU36" s="153"/>
      <c r="CV36" s="153"/>
      <c r="CW36" s="153"/>
      <c r="CX36" s="153"/>
      <c r="CY36" s="153"/>
      <c r="CZ36" s="153"/>
      <c r="DA36" s="153"/>
      <c r="DB36" s="153"/>
      <c r="DC36" s="153"/>
      <c r="DD36" s="153"/>
      <c r="DE36" s="153"/>
      <c r="DF36" s="153"/>
      <c r="DG36" s="153"/>
      <c r="DH36" s="153"/>
      <c r="DI36" s="153"/>
      <c r="DJ36" s="153"/>
      <c r="DK36" s="153"/>
      <c r="DL36" s="153">
        <v>0.63034173983583874</v>
      </c>
      <c r="DM36" s="153"/>
      <c r="DN36" s="153"/>
      <c r="DO36" s="153"/>
      <c r="DP36" s="153"/>
      <c r="DQ36" s="153"/>
      <c r="DR36" s="153"/>
      <c r="DS36" s="153"/>
      <c r="DT36" s="153"/>
      <c r="DU36" s="153"/>
      <c r="DV36" s="153"/>
      <c r="DW36" s="153"/>
      <c r="DX36" s="153"/>
      <c r="DY36" s="153"/>
      <c r="DZ36" s="153"/>
      <c r="EA36" s="153"/>
      <c r="EB36" s="153"/>
      <c r="EC36" s="153"/>
      <c r="ED36" s="153"/>
      <c r="EE36" s="153"/>
      <c r="EF36" s="153"/>
      <c r="EG36" s="153"/>
      <c r="EH36" s="153"/>
      <c r="EI36" s="153"/>
      <c r="EJ36" s="153"/>
      <c r="EK36" s="153"/>
      <c r="EL36" s="153"/>
      <c r="EM36" s="153"/>
      <c r="EN36" s="153"/>
      <c r="EO36" s="153"/>
      <c r="EP36" s="153"/>
      <c r="EQ36" s="153"/>
      <c r="ER36" s="153"/>
      <c r="ES36" s="153"/>
      <c r="ET36" s="153"/>
      <c r="EU36" s="153"/>
      <c r="EV36" s="153"/>
      <c r="EW36" s="153"/>
      <c r="EX36" s="153"/>
      <c r="EY36" s="153"/>
      <c r="EZ36" s="153"/>
      <c r="FA36" s="153"/>
      <c r="FB36" s="153"/>
      <c r="FC36" s="153"/>
      <c r="FD36" s="153"/>
      <c r="FE36" s="153"/>
      <c r="FF36" s="153"/>
      <c r="FG36" s="153"/>
      <c r="FH36" s="153"/>
      <c r="FI36" s="153"/>
      <c r="FJ36" s="153"/>
      <c r="FK36" s="153"/>
      <c r="FL36" s="153"/>
      <c r="FM36" s="153"/>
      <c r="FN36" s="153"/>
      <c r="FO36" s="153"/>
      <c r="FP36" s="153"/>
      <c r="FQ36" s="153"/>
    </row>
    <row r="37" spans="2:173" hidden="1">
      <c r="B37" s="66" t="s">
        <v>410</v>
      </c>
      <c r="C37" s="66" t="s">
        <v>304</v>
      </c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3"/>
      <c r="AX37" s="153"/>
      <c r="AY37" s="153"/>
      <c r="AZ37" s="153">
        <v>1.2540900691966591E-2</v>
      </c>
      <c r="BA37" s="153"/>
      <c r="BB37" s="153"/>
      <c r="BC37" s="153"/>
      <c r="BD37" s="153"/>
      <c r="BE37" s="153"/>
      <c r="BF37" s="153"/>
      <c r="BG37" s="153"/>
      <c r="BH37" s="153"/>
      <c r="BI37" s="153"/>
      <c r="BJ37" s="153"/>
      <c r="BK37" s="153"/>
      <c r="BL37" s="153"/>
      <c r="BM37" s="153"/>
      <c r="BN37" s="153"/>
      <c r="BO37" s="153"/>
      <c r="BP37" s="153"/>
      <c r="BQ37" s="153"/>
      <c r="BR37" s="153"/>
      <c r="BS37" s="153"/>
      <c r="BT37" s="153"/>
      <c r="BU37" s="153"/>
      <c r="BV37" s="153"/>
      <c r="BW37" s="153"/>
      <c r="BX37" s="153"/>
      <c r="BY37" s="153"/>
      <c r="BZ37" s="153"/>
      <c r="CA37" s="153"/>
      <c r="CB37" s="153"/>
      <c r="CC37" s="153"/>
      <c r="CD37" s="153"/>
      <c r="CE37" s="153"/>
      <c r="CF37" s="153"/>
      <c r="CG37" s="153"/>
      <c r="CH37" s="153"/>
      <c r="CI37" s="153"/>
      <c r="CJ37" s="153"/>
      <c r="CK37" s="153"/>
      <c r="CL37" s="153"/>
      <c r="CM37" s="153"/>
      <c r="CN37" s="153"/>
      <c r="CO37" s="153"/>
      <c r="CP37" s="153"/>
      <c r="CQ37" s="153"/>
      <c r="CR37" s="153"/>
      <c r="CS37" s="153"/>
      <c r="CT37" s="153"/>
      <c r="CU37" s="153"/>
      <c r="CV37" s="153"/>
      <c r="CW37" s="153"/>
      <c r="CX37" s="153"/>
      <c r="CY37" s="153"/>
      <c r="CZ37" s="153"/>
      <c r="DA37" s="153"/>
      <c r="DB37" s="153"/>
      <c r="DC37" s="153"/>
      <c r="DD37" s="153"/>
      <c r="DE37" s="153"/>
      <c r="DF37" s="153"/>
      <c r="DG37" s="153"/>
      <c r="DH37" s="153"/>
      <c r="DI37" s="153"/>
      <c r="DJ37" s="153"/>
      <c r="DK37" s="153"/>
      <c r="DL37" s="153"/>
      <c r="DM37" s="153"/>
      <c r="DN37" s="153"/>
      <c r="DO37" s="153"/>
      <c r="DP37" s="153"/>
      <c r="DQ37" s="153"/>
      <c r="DR37" s="153"/>
      <c r="DS37" s="153"/>
      <c r="DT37" s="153"/>
      <c r="DU37" s="153"/>
      <c r="DV37" s="153"/>
      <c r="DW37" s="153"/>
      <c r="DX37" s="153"/>
      <c r="DY37" s="153"/>
      <c r="DZ37" s="153"/>
      <c r="EA37" s="153"/>
      <c r="EB37" s="153"/>
      <c r="EC37" s="153"/>
      <c r="ED37" s="153"/>
      <c r="EE37" s="153"/>
      <c r="EF37" s="153"/>
      <c r="EG37" s="153"/>
      <c r="EH37" s="153"/>
      <c r="EI37" s="153"/>
      <c r="EJ37" s="153"/>
      <c r="EK37" s="153"/>
      <c r="EL37" s="153"/>
      <c r="EM37" s="153"/>
      <c r="EN37" s="153"/>
      <c r="EO37" s="153"/>
      <c r="EP37" s="153"/>
      <c r="EQ37" s="153"/>
      <c r="ER37" s="153"/>
      <c r="ES37" s="153"/>
      <c r="ET37" s="153"/>
      <c r="EU37" s="153"/>
      <c r="EV37" s="153"/>
      <c r="EW37" s="153"/>
      <c r="EX37" s="153"/>
      <c r="EY37" s="153"/>
      <c r="EZ37" s="153"/>
      <c r="FA37" s="153"/>
      <c r="FB37" s="153"/>
      <c r="FC37" s="153"/>
      <c r="FD37" s="153"/>
      <c r="FE37" s="153"/>
      <c r="FF37" s="153"/>
      <c r="FG37" s="153"/>
      <c r="FH37" s="153"/>
      <c r="FI37" s="153"/>
      <c r="FJ37" s="153"/>
      <c r="FK37" s="153"/>
      <c r="FL37" s="153"/>
      <c r="FM37" s="153"/>
      <c r="FN37" s="153"/>
      <c r="FO37" s="153"/>
      <c r="FP37" s="153"/>
      <c r="FQ37" s="153"/>
    </row>
    <row r="38" spans="2:173" hidden="1">
      <c r="B38" s="66" t="s">
        <v>412</v>
      </c>
      <c r="C38" s="66" t="s">
        <v>400</v>
      </c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/>
      <c r="BM38" s="153"/>
      <c r="BN38" s="153"/>
      <c r="BO38" s="153"/>
      <c r="BP38" s="153"/>
      <c r="BQ38" s="153"/>
      <c r="BR38" s="153"/>
      <c r="BS38" s="153"/>
      <c r="BT38" s="153"/>
      <c r="BU38" s="153">
        <v>1.041000550243148E-3</v>
      </c>
      <c r="BV38" s="153"/>
      <c r="BW38" s="153"/>
      <c r="BX38" s="153"/>
      <c r="BY38" s="153"/>
      <c r="BZ38" s="153"/>
      <c r="CA38" s="153"/>
      <c r="CB38" s="153"/>
      <c r="CC38" s="153"/>
      <c r="CD38" s="153"/>
      <c r="CE38" s="153"/>
      <c r="CF38" s="153"/>
      <c r="CG38" s="153"/>
      <c r="CH38" s="153"/>
      <c r="CI38" s="153"/>
      <c r="CJ38" s="153"/>
      <c r="CK38" s="153"/>
      <c r="CL38" s="153"/>
      <c r="CM38" s="153"/>
      <c r="CN38" s="153"/>
      <c r="CO38" s="153"/>
      <c r="CP38" s="153"/>
      <c r="CQ38" s="153"/>
      <c r="CR38" s="153"/>
      <c r="CS38" s="153"/>
      <c r="CT38" s="153"/>
      <c r="CU38" s="153"/>
      <c r="CV38" s="153"/>
      <c r="CW38" s="153"/>
      <c r="CX38" s="153"/>
      <c r="CY38" s="153"/>
      <c r="CZ38" s="153"/>
      <c r="DA38" s="153"/>
      <c r="DB38" s="153"/>
      <c r="DC38" s="153"/>
      <c r="DD38" s="153"/>
      <c r="DE38" s="153"/>
      <c r="DF38" s="153"/>
      <c r="DG38" s="153"/>
      <c r="DH38" s="153"/>
      <c r="DI38" s="153"/>
      <c r="DJ38" s="153"/>
      <c r="DK38" s="153"/>
      <c r="DL38" s="153"/>
      <c r="DM38" s="153"/>
      <c r="DN38" s="153"/>
      <c r="DO38" s="153"/>
      <c r="DP38" s="153"/>
      <c r="DQ38" s="153"/>
      <c r="DR38" s="153"/>
      <c r="DS38" s="153"/>
      <c r="DT38" s="153"/>
      <c r="DU38" s="153"/>
      <c r="DV38" s="153"/>
      <c r="DW38" s="153"/>
      <c r="DX38" s="153"/>
      <c r="DY38" s="153"/>
      <c r="DZ38" s="153"/>
      <c r="EA38" s="153"/>
      <c r="EB38" s="153"/>
      <c r="EC38" s="153"/>
      <c r="ED38" s="153"/>
      <c r="EE38" s="153"/>
      <c r="EF38" s="153"/>
      <c r="EG38" s="153"/>
      <c r="EH38" s="153"/>
      <c r="EI38" s="153"/>
      <c r="EJ38" s="153"/>
      <c r="EK38" s="153"/>
      <c r="EL38" s="153"/>
      <c r="EM38" s="153"/>
      <c r="EN38" s="153"/>
      <c r="EO38" s="153"/>
      <c r="EP38" s="153"/>
      <c r="EQ38" s="153"/>
      <c r="ER38" s="153"/>
      <c r="ES38" s="153"/>
      <c r="ET38" s="153"/>
      <c r="EU38" s="153"/>
      <c r="EV38" s="153"/>
      <c r="EW38" s="153"/>
      <c r="EX38" s="153"/>
      <c r="EY38" s="153"/>
      <c r="EZ38" s="153"/>
      <c r="FA38" s="153"/>
      <c r="FB38" s="153"/>
      <c r="FC38" s="153"/>
      <c r="FD38" s="153"/>
      <c r="FE38" s="153"/>
      <c r="FF38" s="153"/>
      <c r="FG38" s="153"/>
      <c r="FH38" s="153"/>
      <c r="FI38" s="153"/>
      <c r="FJ38" s="153"/>
      <c r="FK38" s="153"/>
      <c r="FL38" s="153"/>
      <c r="FM38" s="153"/>
      <c r="FN38" s="153"/>
      <c r="FO38" s="153"/>
      <c r="FP38" s="153"/>
      <c r="FQ38" s="153"/>
    </row>
    <row r="39" spans="2:173" hidden="1">
      <c r="B39" s="66" t="s">
        <v>414</v>
      </c>
      <c r="C39" s="66" t="s">
        <v>304</v>
      </c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>
        <v>9.5549719557840706E-3</v>
      </c>
      <c r="BA39" s="153"/>
      <c r="BB39" s="153"/>
      <c r="BC39" s="153"/>
      <c r="BD39" s="153"/>
      <c r="BE39" s="153"/>
      <c r="BF39" s="153"/>
      <c r="BG39" s="153"/>
      <c r="BH39" s="153"/>
      <c r="BI39" s="153"/>
      <c r="BJ39" s="153"/>
      <c r="BK39" s="153"/>
      <c r="BL39" s="153"/>
      <c r="BM39" s="153"/>
      <c r="BN39" s="153"/>
      <c r="BO39" s="153"/>
      <c r="BP39" s="153"/>
      <c r="BQ39" s="153"/>
      <c r="BR39" s="153"/>
      <c r="BS39" s="153"/>
      <c r="BT39" s="153"/>
      <c r="BU39" s="153"/>
      <c r="BV39" s="153"/>
      <c r="BW39" s="153"/>
      <c r="BX39" s="153"/>
      <c r="BY39" s="153"/>
      <c r="BZ39" s="153"/>
      <c r="CA39" s="153"/>
      <c r="CB39" s="153"/>
      <c r="CC39" s="153"/>
      <c r="CD39" s="153"/>
      <c r="CE39" s="153"/>
      <c r="CF39" s="153"/>
      <c r="CG39" s="153"/>
      <c r="CH39" s="153"/>
      <c r="CI39" s="153"/>
      <c r="CJ39" s="153"/>
      <c r="CK39" s="153"/>
      <c r="CL39" s="153"/>
      <c r="CM39" s="153"/>
      <c r="CN39" s="153"/>
      <c r="CO39" s="153"/>
      <c r="CP39" s="153"/>
      <c r="CQ39" s="153"/>
      <c r="CR39" s="153"/>
      <c r="CS39" s="153"/>
      <c r="CT39" s="153"/>
      <c r="CU39" s="153"/>
      <c r="CV39" s="153"/>
      <c r="CW39" s="153"/>
      <c r="CX39" s="153"/>
      <c r="CY39" s="153"/>
      <c r="CZ39" s="153"/>
      <c r="DA39" s="153"/>
      <c r="DB39" s="153"/>
      <c r="DC39" s="153"/>
      <c r="DD39" s="153"/>
      <c r="DE39" s="153"/>
      <c r="DF39" s="153"/>
      <c r="DG39" s="153"/>
      <c r="DH39" s="153"/>
      <c r="DI39" s="153"/>
      <c r="DJ39" s="153"/>
      <c r="DK39" s="153"/>
      <c r="DL39" s="153"/>
      <c r="DM39" s="153"/>
      <c r="DN39" s="153"/>
      <c r="DO39" s="153"/>
      <c r="DP39" s="153"/>
      <c r="DQ39" s="153"/>
      <c r="DR39" s="153"/>
      <c r="DS39" s="153"/>
      <c r="DT39" s="153"/>
      <c r="DU39" s="153"/>
      <c r="DV39" s="153"/>
      <c r="DW39" s="153"/>
      <c r="DX39" s="153"/>
      <c r="DY39" s="153"/>
      <c r="DZ39" s="153"/>
      <c r="EA39" s="153"/>
      <c r="EB39" s="153"/>
      <c r="EC39" s="153"/>
      <c r="ED39" s="153"/>
      <c r="EE39" s="153"/>
      <c r="EF39" s="153"/>
      <c r="EG39" s="153"/>
      <c r="EH39" s="153"/>
      <c r="EI39" s="153"/>
      <c r="EJ39" s="153"/>
      <c r="EK39" s="153"/>
      <c r="EL39" s="153"/>
      <c r="EM39" s="153"/>
      <c r="EN39" s="153"/>
      <c r="EO39" s="153"/>
      <c r="EP39" s="153"/>
      <c r="EQ39" s="153"/>
      <c r="ER39" s="153"/>
      <c r="ES39" s="153"/>
      <c r="ET39" s="153"/>
      <c r="EU39" s="153"/>
      <c r="EV39" s="153"/>
      <c r="EW39" s="153"/>
      <c r="EX39" s="153"/>
      <c r="EY39" s="153"/>
      <c r="EZ39" s="153"/>
      <c r="FA39" s="153"/>
      <c r="FB39" s="153"/>
      <c r="FC39" s="153"/>
      <c r="FD39" s="153"/>
      <c r="FE39" s="153"/>
      <c r="FF39" s="153"/>
      <c r="FG39" s="153"/>
      <c r="FH39" s="153"/>
      <c r="FI39" s="153"/>
      <c r="FJ39" s="153"/>
      <c r="FK39" s="153"/>
      <c r="FL39" s="153"/>
      <c r="FM39" s="153"/>
      <c r="FN39" s="153"/>
      <c r="FO39" s="153"/>
      <c r="FP39" s="153"/>
      <c r="FQ39" s="153"/>
    </row>
    <row r="40" spans="2:173" hidden="1">
      <c r="B40" s="66" t="s">
        <v>416</v>
      </c>
      <c r="C40" s="66" t="s">
        <v>396</v>
      </c>
      <c r="D40" s="153"/>
      <c r="E40" s="153"/>
      <c r="F40" s="153"/>
      <c r="G40" s="153"/>
      <c r="H40" s="153"/>
      <c r="I40" s="153"/>
      <c r="J40" s="153"/>
      <c r="K40" s="153">
        <v>6.3109257258415043E-3</v>
      </c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153"/>
      <c r="BE40" s="153"/>
      <c r="BF40" s="153"/>
      <c r="BG40" s="153"/>
      <c r="BH40" s="153"/>
      <c r="BI40" s="153"/>
      <c r="BJ40" s="153"/>
      <c r="BK40" s="153"/>
      <c r="BL40" s="153"/>
      <c r="BM40" s="153"/>
      <c r="BN40" s="153"/>
      <c r="BO40" s="153"/>
      <c r="BP40" s="153"/>
      <c r="BQ40" s="153"/>
      <c r="BR40" s="153"/>
      <c r="BS40" s="153"/>
      <c r="BT40" s="153"/>
      <c r="BU40" s="153"/>
      <c r="BV40" s="153"/>
      <c r="BW40" s="153">
        <v>1.238332413714595E-2</v>
      </c>
      <c r="BX40" s="153"/>
      <c r="BY40" s="153"/>
      <c r="BZ40" s="153">
        <v>2.2265358785417071E-2</v>
      </c>
      <c r="CA40" s="153"/>
      <c r="CB40" s="153"/>
      <c r="CC40" s="153"/>
      <c r="CD40" s="153"/>
      <c r="CE40" s="153"/>
      <c r="CF40" s="153">
        <v>5.5876327062767732E-2</v>
      </c>
      <c r="CG40" s="153"/>
      <c r="CH40" s="153"/>
      <c r="CI40" s="153"/>
      <c r="CJ40" s="153"/>
      <c r="CK40" s="153">
        <v>8.4358523725834803E-3</v>
      </c>
      <c r="CL40" s="153"/>
      <c r="CM40" s="153"/>
      <c r="CN40" s="153"/>
      <c r="CO40" s="153"/>
      <c r="CP40" s="153"/>
      <c r="CQ40" s="153"/>
      <c r="CR40" s="153"/>
      <c r="CS40" s="153"/>
      <c r="CT40" s="153"/>
      <c r="CU40" s="153"/>
      <c r="CV40" s="153">
        <v>3.333223597577034E-3</v>
      </c>
      <c r="CW40" s="153">
        <v>3.1896684157115538E-3</v>
      </c>
      <c r="CX40" s="153"/>
      <c r="CY40" s="153"/>
      <c r="CZ40" s="153"/>
      <c r="DA40" s="153"/>
      <c r="DB40" s="153"/>
      <c r="DC40" s="153"/>
      <c r="DD40" s="153"/>
      <c r="DE40" s="153"/>
      <c r="DF40" s="153">
        <v>7.6464114001042671E-3</v>
      </c>
      <c r="DG40" s="153"/>
      <c r="DH40" s="153"/>
      <c r="DI40" s="153"/>
      <c r="DJ40" s="153"/>
      <c r="DK40" s="153"/>
      <c r="DL40" s="153"/>
      <c r="DM40" s="153"/>
      <c r="DN40" s="153"/>
      <c r="DO40" s="153"/>
      <c r="DP40" s="153"/>
      <c r="DQ40" s="153"/>
      <c r="DR40" s="153"/>
      <c r="DS40" s="153"/>
      <c r="DT40" s="153"/>
      <c r="DU40" s="153"/>
      <c r="DV40" s="153"/>
      <c r="DW40" s="153"/>
      <c r="DX40" s="153"/>
      <c r="DY40" s="153"/>
      <c r="DZ40" s="153"/>
      <c r="EA40" s="153"/>
      <c r="EB40" s="153"/>
      <c r="EC40" s="153"/>
      <c r="ED40" s="153"/>
      <c r="EE40" s="153"/>
      <c r="EF40" s="153"/>
      <c r="EG40" s="153">
        <v>5.8139534883720929E-2</v>
      </c>
      <c r="EH40" s="153"/>
      <c r="EI40" s="153"/>
      <c r="EJ40" s="153">
        <v>1.7484084999551681E-2</v>
      </c>
      <c r="EK40" s="153"/>
      <c r="EL40" s="153"/>
      <c r="EM40" s="153">
        <v>2.985532360043763E-3</v>
      </c>
      <c r="EN40" s="153"/>
      <c r="EO40" s="153"/>
      <c r="EP40" s="153"/>
      <c r="EQ40" s="153"/>
      <c r="ER40" s="153"/>
      <c r="ES40" s="153"/>
      <c r="ET40" s="153"/>
      <c r="EU40" s="153"/>
      <c r="EV40" s="153"/>
      <c r="EW40" s="153"/>
      <c r="EX40" s="153"/>
      <c r="EY40" s="153"/>
      <c r="EZ40" s="153"/>
      <c r="FA40" s="153"/>
      <c r="FB40" s="153"/>
      <c r="FC40" s="153">
        <v>2.9473976212767441E-3</v>
      </c>
      <c r="FD40" s="153"/>
      <c r="FE40" s="153">
        <v>2.3300970873786409E-2</v>
      </c>
      <c r="FF40" s="153"/>
      <c r="FG40" s="153"/>
      <c r="FH40" s="153"/>
      <c r="FI40" s="153"/>
      <c r="FJ40" s="153"/>
      <c r="FK40" s="153"/>
      <c r="FL40" s="153"/>
      <c r="FM40" s="153"/>
      <c r="FN40" s="153"/>
      <c r="FO40" s="153"/>
      <c r="FP40" s="153"/>
      <c r="FQ40" s="153"/>
    </row>
    <row r="41" spans="2:173" hidden="1">
      <c r="B41" s="66" t="s">
        <v>418</v>
      </c>
      <c r="C41" s="66" t="s">
        <v>419</v>
      </c>
      <c r="D41" s="153"/>
      <c r="E41" s="153"/>
      <c r="F41" s="153">
        <v>0.1242961666921176</v>
      </c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>
        <v>0.14882668809670119</v>
      </c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>
        <v>3.038183737407444E-3</v>
      </c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>
        <v>4.0540540540540543E-2</v>
      </c>
      <c r="BG41" s="153"/>
      <c r="BH41" s="153"/>
      <c r="BI41" s="153"/>
      <c r="BJ41" s="153"/>
      <c r="BK41" s="153"/>
      <c r="BL41" s="153">
        <v>6.6898131577063494E-2</v>
      </c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>
        <v>0.1087733265549837</v>
      </c>
      <c r="CB41" s="153"/>
      <c r="CC41" s="153"/>
      <c r="CD41" s="153"/>
      <c r="CE41" s="153">
        <v>3.5834266517357223E-2</v>
      </c>
      <c r="CF41" s="153"/>
      <c r="CG41" s="153"/>
      <c r="CH41" s="153">
        <v>0.1197682956677817</v>
      </c>
      <c r="CI41" s="153"/>
      <c r="CJ41" s="153"/>
      <c r="CK41" s="153"/>
      <c r="CL41" s="153"/>
      <c r="CM41" s="153"/>
      <c r="CN41" s="153"/>
      <c r="CO41" s="153"/>
      <c r="CP41" s="153"/>
      <c r="CQ41" s="153"/>
      <c r="CR41" s="153"/>
      <c r="CS41" s="153"/>
      <c r="CT41" s="153"/>
      <c r="CU41" s="153"/>
      <c r="CV41" s="153"/>
      <c r="CW41" s="153"/>
      <c r="CX41" s="153"/>
      <c r="CY41" s="153"/>
      <c r="CZ41" s="153">
        <v>1.7558528428093651E-2</v>
      </c>
      <c r="DA41" s="153"/>
      <c r="DB41" s="153"/>
      <c r="DC41" s="153"/>
      <c r="DD41" s="153"/>
      <c r="DE41" s="153"/>
      <c r="DF41" s="153"/>
      <c r="DG41" s="153"/>
      <c r="DH41" s="153"/>
      <c r="DI41" s="153"/>
      <c r="DJ41" s="153"/>
      <c r="DK41" s="153"/>
      <c r="DL41" s="153"/>
      <c r="DM41" s="153"/>
      <c r="DN41" s="153"/>
      <c r="DO41" s="153"/>
      <c r="DP41" s="153"/>
      <c r="DQ41" s="153"/>
      <c r="DR41" s="153"/>
      <c r="DS41" s="153"/>
      <c r="DT41" s="153"/>
      <c r="DU41" s="153">
        <v>0.30048793711032812</v>
      </c>
      <c r="DV41" s="153"/>
      <c r="DW41" s="153"/>
      <c r="DX41" s="153"/>
      <c r="DY41" s="153"/>
      <c r="DZ41" s="153"/>
      <c r="EA41" s="153"/>
      <c r="EB41" s="153"/>
      <c r="EC41" s="153"/>
      <c r="ED41" s="153"/>
      <c r="EE41" s="153"/>
      <c r="EF41" s="153"/>
      <c r="EG41" s="153"/>
      <c r="EH41" s="153"/>
      <c r="EI41" s="153"/>
      <c r="EJ41" s="153"/>
      <c r="EK41" s="153"/>
      <c r="EL41" s="153"/>
      <c r="EM41" s="153">
        <v>6.0243331799927177E-2</v>
      </c>
      <c r="EN41" s="153"/>
      <c r="EO41" s="153"/>
      <c r="EP41" s="153"/>
      <c r="EQ41" s="153"/>
      <c r="ER41" s="153"/>
      <c r="ES41" s="153">
        <v>0.57412208343153426</v>
      </c>
      <c r="ET41" s="153"/>
      <c r="EU41" s="153"/>
      <c r="EV41" s="153">
        <v>7.217504085194662E-2</v>
      </c>
      <c r="EW41" s="153"/>
      <c r="EX41" s="153"/>
      <c r="EY41" s="153"/>
      <c r="EZ41" s="153"/>
      <c r="FA41" s="153"/>
      <c r="FB41" s="153"/>
      <c r="FC41" s="153">
        <v>0.1976490169562051</v>
      </c>
      <c r="FD41" s="153"/>
      <c r="FE41" s="153"/>
      <c r="FF41" s="153">
        <v>0.38753639881801399</v>
      </c>
      <c r="FG41" s="153">
        <v>1.3421762886182159E-2</v>
      </c>
      <c r="FH41" s="153"/>
      <c r="FI41" s="153"/>
      <c r="FJ41" s="153"/>
      <c r="FK41" s="153"/>
      <c r="FL41" s="153">
        <v>4.387512408433529E-2</v>
      </c>
      <c r="FM41" s="153"/>
      <c r="FN41" s="153"/>
      <c r="FO41" s="153"/>
      <c r="FP41" s="153"/>
      <c r="FQ41" s="153"/>
    </row>
    <row r="42" spans="2:173" hidden="1">
      <c r="B42" s="66" t="s">
        <v>421</v>
      </c>
      <c r="C42" s="66" t="s">
        <v>419</v>
      </c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  <c r="BI42" s="153"/>
      <c r="BJ42" s="153"/>
      <c r="BK42" s="153"/>
      <c r="BL42" s="153"/>
      <c r="BM42" s="153"/>
      <c r="BN42" s="153"/>
      <c r="BO42" s="153"/>
      <c r="BP42" s="153"/>
      <c r="BQ42" s="153"/>
      <c r="BR42" s="153"/>
      <c r="BS42" s="153"/>
      <c r="BT42" s="153"/>
      <c r="BU42" s="153"/>
      <c r="BV42" s="153"/>
      <c r="BW42" s="153"/>
      <c r="BX42" s="153"/>
      <c r="BY42" s="153"/>
      <c r="BZ42" s="153"/>
      <c r="CA42" s="153"/>
      <c r="CB42" s="153"/>
      <c r="CC42" s="153"/>
      <c r="CD42" s="153"/>
      <c r="CE42" s="153"/>
      <c r="CF42" s="153"/>
      <c r="CG42" s="153"/>
      <c r="CH42" s="153"/>
      <c r="CI42" s="153"/>
      <c r="CJ42" s="153"/>
      <c r="CK42" s="153"/>
      <c r="CL42" s="153"/>
      <c r="CM42" s="153"/>
      <c r="CN42" s="153"/>
      <c r="CO42" s="153"/>
      <c r="CP42" s="153"/>
      <c r="CQ42" s="153"/>
      <c r="CR42" s="153"/>
      <c r="CS42" s="153"/>
      <c r="CT42" s="153"/>
      <c r="CU42" s="153"/>
      <c r="CV42" s="153"/>
      <c r="CW42" s="153"/>
      <c r="CX42" s="153"/>
      <c r="CY42" s="153"/>
      <c r="CZ42" s="153"/>
      <c r="DA42" s="153"/>
      <c r="DB42" s="153"/>
      <c r="DC42" s="153"/>
      <c r="DD42" s="153"/>
      <c r="DE42" s="153"/>
      <c r="DF42" s="153"/>
      <c r="DG42" s="153"/>
      <c r="DH42" s="153"/>
      <c r="DI42" s="153"/>
      <c r="DJ42" s="153"/>
      <c r="DK42" s="153"/>
      <c r="DL42" s="153"/>
      <c r="DM42" s="153"/>
      <c r="DN42" s="153"/>
      <c r="DO42" s="153"/>
      <c r="DP42" s="153"/>
      <c r="DQ42" s="153"/>
      <c r="DR42" s="153">
        <v>0.35663338088445068</v>
      </c>
      <c r="DS42" s="153"/>
      <c r="DT42" s="153"/>
      <c r="DU42" s="153"/>
      <c r="DV42" s="153"/>
      <c r="DW42" s="153"/>
      <c r="DX42" s="153"/>
      <c r="DY42" s="153"/>
      <c r="DZ42" s="153"/>
      <c r="EA42" s="153"/>
      <c r="EB42" s="153"/>
      <c r="EC42" s="153"/>
      <c r="ED42" s="153"/>
      <c r="EE42" s="153"/>
      <c r="EF42" s="153"/>
      <c r="EG42" s="153"/>
      <c r="EH42" s="153"/>
      <c r="EI42" s="153"/>
      <c r="EJ42" s="153"/>
      <c r="EK42" s="153"/>
      <c r="EL42" s="153"/>
      <c r="EM42" s="153"/>
      <c r="EN42" s="153"/>
      <c r="EO42" s="153"/>
      <c r="EP42" s="153"/>
      <c r="EQ42" s="153"/>
      <c r="ER42" s="153"/>
      <c r="ES42" s="153"/>
      <c r="ET42" s="153"/>
      <c r="EU42" s="153"/>
      <c r="EV42" s="153"/>
      <c r="EW42" s="153"/>
      <c r="EX42" s="153"/>
      <c r="EY42" s="153"/>
      <c r="EZ42" s="153"/>
      <c r="FA42" s="153"/>
      <c r="FB42" s="153"/>
      <c r="FC42" s="153"/>
      <c r="FD42" s="153"/>
      <c r="FE42" s="153"/>
      <c r="FF42" s="153"/>
      <c r="FG42" s="153"/>
      <c r="FH42" s="153"/>
      <c r="FI42" s="153"/>
      <c r="FJ42" s="153"/>
      <c r="FK42" s="153"/>
      <c r="FL42" s="153"/>
      <c r="FM42" s="153"/>
      <c r="FN42" s="153"/>
      <c r="FO42" s="153"/>
      <c r="FP42" s="153"/>
      <c r="FQ42" s="153"/>
    </row>
    <row r="43" spans="2:173" hidden="1">
      <c r="B43" s="66" t="s">
        <v>423</v>
      </c>
      <c r="C43" s="66" t="s">
        <v>419</v>
      </c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3"/>
      <c r="CJ43" s="153"/>
      <c r="CK43" s="153"/>
      <c r="CL43" s="153"/>
      <c r="CM43" s="153"/>
      <c r="CN43" s="153"/>
      <c r="CO43" s="153"/>
      <c r="CP43" s="153"/>
      <c r="CQ43" s="153"/>
      <c r="CR43" s="153"/>
      <c r="CS43" s="153"/>
      <c r="CT43" s="153"/>
      <c r="CU43" s="153"/>
      <c r="CV43" s="153"/>
      <c r="CW43" s="153"/>
      <c r="CX43" s="153"/>
      <c r="CY43" s="153"/>
      <c r="CZ43" s="153"/>
      <c r="DA43" s="153"/>
      <c r="DB43" s="153"/>
      <c r="DC43" s="153"/>
      <c r="DD43" s="153"/>
      <c r="DE43" s="153"/>
      <c r="DF43" s="153"/>
      <c r="DG43" s="153"/>
      <c r="DH43" s="153"/>
      <c r="DI43" s="153"/>
      <c r="DJ43" s="153"/>
      <c r="DK43" s="153"/>
      <c r="DL43" s="153"/>
      <c r="DM43" s="153"/>
      <c r="DN43" s="153"/>
      <c r="DO43" s="153"/>
      <c r="DP43" s="153"/>
      <c r="DQ43" s="153"/>
      <c r="DR43" s="153"/>
      <c r="DS43" s="153"/>
      <c r="DT43" s="153"/>
      <c r="DU43" s="153"/>
      <c r="DV43" s="153"/>
      <c r="DW43" s="153"/>
      <c r="DX43" s="153"/>
      <c r="DY43" s="153"/>
      <c r="DZ43" s="153"/>
      <c r="EA43" s="153"/>
      <c r="EB43" s="153"/>
      <c r="EC43" s="153"/>
      <c r="ED43" s="153"/>
      <c r="EE43" s="153"/>
      <c r="EF43" s="153"/>
      <c r="EG43" s="153"/>
      <c r="EH43" s="153"/>
      <c r="EI43" s="153"/>
      <c r="EJ43" s="153"/>
      <c r="EK43" s="153"/>
      <c r="EL43" s="153"/>
      <c r="EM43" s="153"/>
      <c r="EN43" s="153"/>
      <c r="EO43" s="153"/>
      <c r="EP43" s="153"/>
      <c r="EQ43" s="153"/>
      <c r="ER43" s="153"/>
      <c r="ES43" s="153"/>
      <c r="ET43" s="153"/>
      <c r="EU43" s="153"/>
      <c r="EV43" s="153"/>
      <c r="EW43" s="153"/>
      <c r="EX43" s="153"/>
      <c r="EY43" s="153"/>
      <c r="EZ43" s="153"/>
      <c r="FA43" s="153"/>
      <c r="FB43" s="153">
        <v>5.9752174798881272E-2</v>
      </c>
      <c r="FC43" s="153"/>
      <c r="FD43" s="153"/>
      <c r="FE43" s="153"/>
      <c r="FF43" s="153"/>
      <c r="FG43" s="153"/>
      <c r="FH43" s="153"/>
      <c r="FI43" s="153"/>
      <c r="FJ43" s="153"/>
      <c r="FK43" s="153"/>
      <c r="FL43" s="153"/>
      <c r="FM43" s="153"/>
      <c r="FN43" s="153"/>
      <c r="FO43" s="153"/>
      <c r="FP43" s="153"/>
      <c r="FQ43" s="153"/>
    </row>
    <row r="44" spans="2:173">
      <c r="B44" s="66" t="s">
        <v>425</v>
      </c>
      <c r="C44" s="66" t="s">
        <v>302</v>
      </c>
      <c r="D44" s="153"/>
      <c r="E44" s="153">
        <v>0.1420598680872654</v>
      </c>
      <c r="F44" s="153"/>
      <c r="G44" s="153"/>
      <c r="H44" s="153"/>
      <c r="I44" s="153">
        <v>0.1098964659610157</v>
      </c>
      <c r="J44" s="153">
        <v>0.11997692751393969</v>
      </c>
      <c r="K44" s="153">
        <v>5.3861561285175032E-2</v>
      </c>
      <c r="L44" s="153"/>
      <c r="M44" s="153">
        <v>8.7532954673825297E-2</v>
      </c>
      <c r="N44" s="153"/>
      <c r="O44" s="153">
        <v>0.13045273152607681</v>
      </c>
      <c r="P44" s="153"/>
      <c r="Q44" s="153"/>
      <c r="R44" s="153"/>
      <c r="S44" s="153"/>
      <c r="T44" s="153"/>
      <c r="U44" s="153"/>
      <c r="V44" s="153"/>
      <c r="W44" s="153">
        <v>2.4175903700240961E-2</v>
      </c>
      <c r="X44" s="153">
        <v>0.12363718107227149</v>
      </c>
      <c r="Y44" s="153"/>
      <c r="Z44" s="153"/>
      <c r="AA44" s="153">
        <v>3.4164588528678319E-2</v>
      </c>
      <c r="AB44" s="153"/>
      <c r="AC44" s="153"/>
      <c r="AD44" s="153"/>
      <c r="AE44" s="153"/>
      <c r="AF44" s="153">
        <v>9.6966118184343822E-2</v>
      </c>
      <c r="AG44" s="153"/>
      <c r="AH44" s="153"/>
      <c r="AI44" s="153"/>
      <c r="AJ44" s="153">
        <v>0.18581705883769131</v>
      </c>
      <c r="AK44" s="153"/>
      <c r="AL44" s="153"/>
      <c r="AM44" s="153"/>
      <c r="AN44" s="153"/>
      <c r="AO44" s="153">
        <v>3.1585425546970462E-2</v>
      </c>
      <c r="AP44" s="153"/>
      <c r="AQ44" s="153"/>
      <c r="AR44" s="153"/>
      <c r="AS44" s="153"/>
      <c r="AT44" s="153"/>
      <c r="AU44" s="153">
        <v>0.2943722943722944</v>
      </c>
      <c r="AV44" s="153"/>
      <c r="AW44" s="153"/>
      <c r="AX44" s="153"/>
      <c r="AY44" s="153"/>
      <c r="AZ44" s="153">
        <v>0.1159535659217546</v>
      </c>
      <c r="BA44" s="153"/>
      <c r="BB44" s="153"/>
      <c r="BC44" s="153"/>
      <c r="BD44" s="153"/>
      <c r="BE44" s="153"/>
      <c r="BF44" s="153">
        <v>9.1216216216216228E-2</v>
      </c>
      <c r="BG44" s="153"/>
      <c r="BH44" s="153"/>
      <c r="BI44" s="153">
        <v>0.21118566376637241</v>
      </c>
      <c r="BJ44" s="153"/>
      <c r="BK44" s="153"/>
      <c r="BL44" s="153">
        <v>1.7503042451141811E-2</v>
      </c>
      <c r="BM44" s="153"/>
      <c r="BN44" s="153"/>
      <c r="BO44" s="153"/>
      <c r="BP44" s="153"/>
      <c r="BQ44" s="153"/>
      <c r="BR44" s="153"/>
      <c r="BS44" s="153"/>
      <c r="BT44" s="153"/>
      <c r="BU44" s="153">
        <v>4.5209166753416713E-2</v>
      </c>
      <c r="BV44" s="153"/>
      <c r="BW44" s="153">
        <v>8.789848023022119E-2</v>
      </c>
      <c r="BX44" s="153"/>
      <c r="BY44" s="153"/>
      <c r="BZ44" s="153"/>
      <c r="CA44" s="153">
        <v>2.8776012316133269E-2</v>
      </c>
      <c r="CB44" s="153"/>
      <c r="CC44" s="153"/>
      <c r="CD44" s="153"/>
      <c r="CE44" s="153"/>
      <c r="CF44" s="153"/>
      <c r="CG44" s="153"/>
      <c r="CH44" s="153">
        <v>3.4075766228821622E-2</v>
      </c>
      <c r="CI44" s="153"/>
      <c r="CJ44" s="153"/>
      <c r="CK44" s="153">
        <v>2.8280032658483591E-2</v>
      </c>
      <c r="CL44" s="153"/>
      <c r="CM44" s="153"/>
      <c r="CN44" s="153">
        <v>0.11784511784511779</v>
      </c>
      <c r="CO44" s="153"/>
      <c r="CP44" s="153"/>
      <c r="CQ44" s="153"/>
      <c r="CR44" s="153"/>
      <c r="CS44" s="153"/>
      <c r="CT44" s="153"/>
      <c r="CU44" s="153"/>
      <c r="CV44" s="153"/>
      <c r="CW44" s="153"/>
      <c r="CX44" s="153">
        <v>0.49450549450549453</v>
      </c>
      <c r="CY44" s="153"/>
      <c r="CZ44" s="153">
        <v>8.361204013377925E-2</v>
      </c>
      <c r="DA44" s="153"/>
      <c r="DB44" s="153"/>
      <c r="DC44" s="153">
        <v>0.18968556827564659</v>
      </c>
      <c r="DD44" s="153">
        <v>3.6308352709712048E-2</v>
      </c>
      <c r="DE44" s="153"/>
      <c r="DF44" s="153">
        <v>8.3878815964780168E-2</v>
      </c>
      <c r="DG44" s="153"/>
      <c r="DH44" s="153"/>
      <c r="DI44" s="153"/>
      <c r="DJ44" s="153"/>
      <c r="DK44" s="153"/>
      <c r="DL44" s="153">
        <v>0.15220620571237581</v>
      </c>
      <c r="DM44" s="153">
        <v>0.1018897127438525</v>
      </c>
      <c r="DN44" s="153"/>
      <c r="DO44" s="153"/>
      <c r="DP44" s="153">
        <v>0.1066137438223132</v>
      </c>
      <c r="DQ44" s="153"/>
      <c r="DR44" s="153"/>
      <c r="DS44" s="153"/>
      <c r="DT44" s="153"/>
      <c r="DU44" s="153">
        <v>0.1083626999186772</v>
      </c>
      <c r="DV44" s="153">
        <v>1.1820996341120179E-2</v>
      </c>
      <c r="DW44" s="153"/>
      <c r="DX44" s="153">
        <v>0.1043478260869565</v>
      </c>
      <c r="DY44" s="153">
        <v>0.28526148969889048</v>
      </c>
      <c r="DZ44" s="153"/>
      <c r="EA44" s="153"/>
      <c r="EB44" s="153"/>
      <c r="EC44" s="153"/>
      <c r="ED44" s="153">
        <v>0.14313687946577741</v>
      </c>
      <c r="EE44" s="153"/>
      <c r="EF44" s="153">
        <v>0.11282051282051279</v>
      </c>
      <c r="EG44" s="153"/>
      <c r="EH44" s="153"/>
      <c r="EI44" s="153">
        <v>0.15285407212801519</v>
      </c>
      <c r="EJ44" s="153">
        <v>3.3623240383753243E-2</v>
      </c>
      <c r="EK44" s="153"/>
      <c r="EL44" s="153">
        <v>3.0940775110694201E-2</v>
      </c>
      <c r="EM44" s="153">
        <v>1.9988993342383261E-2</v>
      </c>
      <c r="EN44" s="153"/>
      <c r="EO44" s="153"/>
      <c r="EP44" s="153"/>
      <c r="EQ44" s="153"/>
      <c r="ER44" s="153"/>
      <c r="ES44" s="153"/>
      <c r="ET44" s="153"/>
      <c r="EU44" s="153">
        <v>6.3301635358072317E-2</v>
      </c>
      <c r="EV44" s="153">
        <v>7.352378670734459E-3</v>
      </c>
      <c r="EW44" s="153"/>
      <c r="EX44" s="153">
        <v>6.1671722459352318E-2</v>
      </c>
      <c r="EY44" s="153"/>
      <c r="EZ44" s="153"/>
      <c r="FA44" s="153"/>
      <c r="FB44" s="153">
        <v>8.848915533219319E-2</v>
      </c>
      <c r="FC44" s="153"/>
      <c r="FD44" s="153">
        <v>4.4170030871526947E-2</v>
      </c>
      <c r="FE44" s="153"/>
      <c r="FF44" s="153">
        <v>0.1076489996716706</v>
      </c>
      <c r="FG44" s="153">
        <v>7.2398934468877629E-2</v>
      </c>
      <c r="FH44" s="153"/>
      <c r="FI44" s="153"/>
      <c r="FJ44" s="153">
        <v>0.20809758350627061</v>
      </c>
      <c r="FK44" s="153">
        <v>3.0501045945700409E-3</v>
      </c>
      <c r="FL44" s="153">
        <v>7.6781467147586796E-2</v>
      </c>
      <c r="FM44" s="153"/>
      <c r="FN44" s="153"/>
      <c r="FO44" s="153">
        <v>0.1011000407845781</v>
      </c>
      <c r="FP44" s="153"/>
      <c r="FQ44" s="153">
        <v>3.0626562488871158E-2</v>
      </c>
    </row>
    <row r="45" spans="2:173">
      <c r="B45" s="66" t="s">
        <v>427</v>
      </c>
      <c r="C45" s="66" t="s">
        <v>302</v>
      </c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3"/>
      <c r="BG45" s="153"/>
      <c r="BH45" s="153"/>
      <c r="BI45" s="153"/>
      <c r="BJ45" s="153"/>
      <c r="BK45" s="153"/>
      <c r="BL45" s="153"/>
      <c r="BM45" s="153"/>
      <c r="BN45" s="153"/>
      <c r="BO45" s="153"/>
      <c r="BP45" s="153"/>
      <c r="BQ45" s="153"/>
      <c r="BR45" s="153"/>
      <c r="BS45" s="153"/>
      <c r="BT45" s="153"/>
      <c r="BU45" s="153"/>
      <c r="BV45" s="153"/>
      <c r="BW45" s="153"/>
      <c r="BX45" s="153"/>
      <c r="BY45" s="153"/>
      <c r="BZ45" s="153"/>
      <c r="CA45" s="153"/>
      <c r="CB45" s="153"/>
      <c r="CC45" s="153"/>
      <c r="CD45" s="153"/>
      <c r="CE45" s="153"/>
      <c r="CF45" s="153"/>
      <c r="CG45" s="153"/>
      <c r="CH45" s="153"/>
      <c r="CI45" s="153"/>
      <c r="CJ45" s="153"/>
      <c r="CK45" s="153"/>
      <c r="CL45" s="153"/>
      <c r="CM45" s="153"/>
      <c r="CN45" s="153"/>
      <c r="CO45" s="153"/>
      <c r="CP45" s="153"/>
      <c r="CQ45" s="153"/>
      <c r="CR45" s="153"/>
      <c r="CS45" s="153"/>
      <c r="CT45" s="153"/>
      <c r="CU45" s="153"/>
      <c r="CV45" s="153"/>
      <c r="CW45" s="153"/>
      <c r="CX45" s="153"/>
      <c r="CY45" s="153"/>
      <c r="CZ45" s="153"/>
      <c r="DA45" s="153"/>
      <c r="DB45" s="153"/>
      <c r="DC45" s="153"/>
      <c r="DD45" s="153"/>
      <c r="DE45" s="153"/>
      <c r="DF45" s="153"/>
      <c r="DG45" s="153"/>
      <c r="DH45" s="153"/>
      <c r="DI45" s="153"/>
      <c r="DJ45" s="153"/>
      <c r="DK45" s="153"/>
      <c r="DL45" s="153"/>
      <c r="DM45" s="153"/>
      <c r="DN45" s="153"/>
      <c r="DO45" s="153"/>
      <c r="DP45" s="153"/>
      <c r="DQ45" s="153"/>
      <c r="DR45" s="153"/>
      <c r="DS45" s="153"/>
      <c r="DT45" s="153"/>
      <c r="DU45" s="153"/>
      <c r="DV45" s="153"/>
      <c r="DW45" s="153"/>
      <c r="DX45" s="153"/>
      <c r="DY45" s="153"/>
      <c r="DZ45" s="153"/>
      <c r="EA45" s="153"/>
      <c r="EB45" s="153"/>
      <c r="EC45" s="153"/>
      <c r="ED45" s="153"/>
      <c r="EE45" s="153"/>
      <c r="EF45" s="153"/>
      <c r="EG45" s="153"/>
      <c r="EH45" s="153"/>
      <c r="EI45" s="153"/>
      <c r="EJ45" s="153"/>
      <c r="EK45" s="153"/>
      <c r="EL45" s="153"/>
      <c r="EM45" s="153"/>
      <c r="EN45" s="153"/>
      <c r="EO45" s="153">
        <v>8.996395747370145E-2</v>
      </c>
      <c r="EP45" s="153">
        <v>9.0113076253986679E-2</v>
      </c>
      <c r="EQ45" s="153"/>
      <c r="ER45" s="153"/>
      <c r="ES45" s="153"/>
      <c r="ET45" s="153"/>
      <c r="EU45" s="153"/>
      <c r="EV45" s="153"/>
      <c r="EW45" s="153"/>
      <c r="EX45" s="153"/>
      <c r="EY45" s="153"/>
      <c r="EZ45" s="153"/>
      <c r="FA45" s="153"/>
      <c r="FB45" s="153"/>
      <c r="FC45" s="153"/>
      <c r="FD45" s="153"/>
      <c r="FE45" s="153"/>
      <c r="FF45" s="153"/>
      <c r="FG45" s="153"/>
      <c r="FH45" s="153"/>
      <c r="FI45" s="153"/>
      <c r="FJ45" s="153"/>
      <c r="FK45" s="153"/>
      <c r="FL45" s="153"/>
      <c r="FM45" s="153"/>
      <c r="FN45" s="153"/>
      <c r="FO45" s="153"/>
      <c r="FP45" s="153"/>
      <c r="FQ45" s="153"/>
    </row>
    <row r="46" spans="2:173" hidden="1">
      <c r="B46" s="66" t="s">
        <v>429</v>
      </c>
      <c r="C46" s="66" t="s">
        <v>304</v>
      </c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53"/>
      <c r="BD46" s="153"/>
      <c r="BE46" s="153"/>
      <c r="BF46" s="153"/>
      <c r="BG46" s="153"/>
      <c r="BH46" s="153"/>
      <c r="BI46" s="153"/>
      <c r="BJ46" s="153"/>
      <c r="BK46" s="153"/>
      <c r="BL46" s="153"/>
      <c r="BM46" s="153"/>
      <c r="BN46" s="153"/>
      <c r="BO46" s="153"/>
      <c r="BP46" s="153"/>
      <c r="BQ46" s="153"/>
      <c r="BR46" s="153"/>
      <c r="BS46" s="153"/>
      <c r="BT46" s="153"/>
      <c r="BU46" s="153"/>
      <c r="BV46" s="153"/>
      <c r="BW46" s="153"/>
      <c r="BX46" s="153"/>
      <c r="BY46" s="153"/>
      <c r="BZ46" s="153"/>
      <c r="CA46" s="153"/>
      <c r="CB46" s="153"/>
      <c r="CC46" s="153"/>
      <c r="CD46" s="153"/>
      <c r="CE46" s="153"/>
      <c r="CF46" s="153"/>
      <c r="CG46" s="153"/>
      <c r="CH46" s="153"/>
      <c r="CI46" s="153"/>
      <c r="CJ46" s="153"/>
      <c r="CK46" s="153"/>
      <c r="CL46" s="153"/>
      <c r="CM46" s="153"/>
      <c r="CN46" s="153"/>
      <c r="CO46" s="153"/>
      <c r="CP46" s="153"/>
      <c r="CQ46" s="153"/>
      <c r="CR46" s="153"/>
      <c r="CS46" s="153"/>
      <c r="CT46" s="153"/>
      <c r="CU46" s="153"/>
      <c r="CV46" s="153"/>
      <c r="CW46" s="153"/>
      <c r="CX46" s="153"/>
      <c r="CY46" s="153"/>
      <c r="CZ46" s="153"/>
      <c r="DA46" s="153"/>
      <c r="DB46" s="153"/>
      <c r="DC46" s="153"/>
      <c r="DD46" s="153"/>
      <c r="DE46" s="153"/>
      <c r="DF46" s="153"/>
      <c r="DG46" s="153"/>
      <c r="DH46" s="153"/>
      <c r="DI46" s="153"/>
      <c r="DJ46" s="153"/>
      <c r="DK46" s="153"/>
      <c r="DL46" s="153"/>
      <c r="DM46" s="153"/>
      <c r="DN46" s="153"/>
      <c r="DO46" s="153"/>
      <c r="DP46" s="153"/>
      <c r="DQ46" s="153"/>
      <c r="DR46" s="153"/>
      <c r="DS46" s="153"/>
      <c r="DT46" s="153"/>
      <c r="DU46" s="153"/>
      <c r="DV46" s="153"/>
      <c r="DW46" s="153"/>
      <c r="DX46" s="153"/>
      <c r="DY46" s="153"/>
      <c r="DZ46" s="153"/>
      <c r="EA46" s="153"/>
      <c r="EB46" s="153"/>
      <c r="EC46" s="153"/>
      <c r="ED46" s="153"/>
      <c r="EE46" s="153"/>
      <c r="EF46" s="153"/>
      <c r="EG46" s="153"/>
      <c r="EH46" s="153"/>
      <c r="EI46" s="153"/>
      <c r="EJ46" s="153"/>
      <c r="EK46" s="153"/>
      <c r="EL46" s="153"/>
      <c r="EM46" s="153"/>
      <c r="EN46" s="153"/>
      <c r="EO46" s="153"/>
      <c r="EP46" s="153"/>
      <c r="EQ46" s="153"/>
      <c r="ER46" s="153"/>
      <c r="ES46" s="153"/>
      <c r="ET46" s="153"/>
      <c r="EU46" s="153"/>
      <c r="EV46" s="153"/>
      <c r="EW46" s="153"/>
      <c r="EX46" s="153"/>
      <c r="EY46" s="153"/>
      <c r="EZ46" s="153"/>
      <c r="FA46" s="153"/>
      <c r="FB46" s="153">
        <v>0.1087245090109836</v>
      </c>
      <c r="FC46" s="153"/>
      <c r="FD46" s="153"/>
      <c r="FE46" s="153"/>
      <c r="FF46" s="153"/>
      <c r="FG46" s="153"/>
      <c r="FH46" s="153"/>
      <c r="FI46" s="153"/>
      <c r="FJ46" s="153"/>
      <c r="FK46" s="153"/>
      <c r="FL46" s="153"/>
      <c r="FM46" s="153"/>
      <c r="FN46" s="153"/>
      <c r="FO46" s="153"/>
      <c r="FP46" s="153"/>
      <c r="FQ46" s="153"/>
    </row>
    <row r="47" spans="2:173" hidden="1">
      <c r="B47" s="66" t="s">
        <v>431</v>
      </c>
      <c r="C47" s="66" t="s">
        <v>304</v>
      </c>
      <c r="D47" s="153">
        <v>0.1091053889036369</v>
      </c>
      <c r="E47" s="153">
        <v>0.1684424150177575</v>
      </c>
      <c r="F47" s="153">
        <v>0.25627686908157948</v>
      </c>
      <c r="G47" s="153"/>
      <c r="H47" s="153">
        <v>0.51729425796558193</v>
      </c>
      <c r="I47" s="153">
        <v>0.37272254034357089</v>
      </c>
      <c r="J47" s="153">
        <v>0.32486060373005188</v>
      </c>
      <c r="K47" s="153">
        <v>7.7344574229062088E-2</v>
      </c>
      <c r="L47" s="153">
        <v>0.2197973499610289</v>
      </c>
      <c r="M47" s="153">
        <v>0.124305273404839</v>
      </c>
      <c r="N47" s="153"/>
      <c r="O47" s="153"/>
      <c r="P47" s="153"/>
      <c r="Q47" s="153"/>
      <c r="R47" s="153">
        <v>8.7599728673406749E-2</v>
      </c>
      <c r="S47" s="153">
        <v>0.39181068864663648</v>
      </c>
      <c r="T47" s="153">
        <v>0.71063257065948859</v>
      </c>
      <c r="U47" s="153"/>
      <c r="V47" s="153"/>
      <c r="W47" s="153"/>
      <c r="X47" s="153"/>
      <c r="Y47" s="153"/>
      <c r="Z47" s="153">
        <v>0.29752066115702469</v>
      </c>
      <c r="AA47" s="153">
        <v>0.1496259351620948</v>
      </c>
      <c r="AB47" s="153">
        <v>5.8548308746452588E-2</v>
      </c>
      <c r="AC47" s="153"/>
      <c r="AD47" s="153"/>
      <c r="AE47" s="153"/>
      <c r="AF47" s="153">
        <v>9.4150078193336276E-2</v>
      </c>
      <c r="AG47" s="153"/>
      <c r="AH47" s="153"/>
      <c r="AI47" s="153"/>
      <c r="AJ47" s="153">
        <v>0.3232639018080502</v>
      </c>
      <c r="AK47" s="153">
        <v>6.0706983410973622E-2</v>
      </c>
      <c r="AL47" s="153">
        <v>4.1881937638309302E-2</v>
      </c>
      <c r="AM47" s="153"/>
      <c r="AN47" s="153"/>
      <c r="AO47" s="153">
        <v>0.2367602055058641</v>
      </c>
      <c r="AP47" s="153">
        <v>5.2359882005899708E-2</v>
      </c>
      <c r="AQ47" s="153">
        <v>0.68003084040092521</v>
      </c>
      <c r="AR47" s="153">
        <v>0.65996451803666467</v>
      </c>
      <c r="AS47" s="153"/>
      <c r="AT47" s="153">
        <v>6.6590779738190123E-2</v>
      </c>
      <c r="AU47" s="153"/>
      <c r="AV47" s="153"/>
      <c r="AW47" s="153"/>
      <c r="AX47" s="153">
        <v>5.5847688123300078E-2</v>
      </c>
      <c r="AY47" s="153">
        <v>8.3349134491558161E-2</v>
      </c>
      <c r="AZ47" s="153"/>
      <c r="BA47" s="153">
        <v>3.907896506883099E-2</v>
      </c>
      <c r="BB47" s="153">
        <v>0.18498338870431891</v>
      </c>
      <c r="BC47" s="153">
        <v>0.39925023430178058</v>
      </c>
      <c r="BD47" s="153">
        <v>1.8457927644290158E-2</v>
      </c>
      <c r="BE47" s="153">
        <v>0.39384615384615379</v>
      </c>
      <c r="BF47" s="153">
        <v>0.18243243243243251</v>
      </c>
      <c r="BG47" s="153"/>
      <c r="BH47" s="153"/>
      <c r="BI47" s="153"/>
      <c r="BJ47" s="153">
        <v>0.29400563439065092</v>
      </c>
      <c r="BK47" s="153"/>
      <c r="BL47" s="153">
        <v>0.15033287994845729</v>
      </c>
      <c r="BM47" s="153"/>
      <c r="BN47" s="153">
        <v>4.3718374826992153E-2</v>
      </c>
      <c r="BO47" s="153"/>
      <c r="BP47" s="153"/>
      <c r="BQ47" s="153"/>
      <c r="BR47" s="153">
        <v>1.7950635751682872E-2</v>
      </c>
      <c r="BS47" s="153"/>
      <c r="BT47" s="153">
        <v>0.43064596895343021</v>
      </c>
      <c r="BU47" s="153">
        <v>5.8712431033713527E-2</v>
      </c>
      <c r="BV47" s="153"/>
      <c r="BW47" s="153">
        <v>0.2109995520570378</v>
      </c>
      <c r="BX47" s="153"/>
      <c r="BY47" s="153"/>
      <c r="BZ47" s="153">
        <v>0.43690053364493231</v>
      </c>
      <c r="CA47" s="153">
        <v>0.22099977458790351</v>
      </c>
      <c r="CB47" s="153"/>
      <c r="CC47" s="153"/>
      <c r="CD47" s="153">
        <v>0.27711664704897182</v>
      </c>
      <c r="CE47" s="153">
        <v>7.4425015074511131E-2</v>
      </c>
      <c r="CF47" s="153"/>
      <c r="CG47" s="153">
        <v>0.36765957446808512</v>
      </c>
      <c r="CH47" s="153"/>
      <c r="CI47" s="153"/>
      <c r="CJ47" s="153"/>
      <c r="CK47" s="153">
        <v>8.1369442176494181E-2</v>
      </c>
      <c r="CL47" s="153"/>
      <c r="CM47" s="153"/>
      <c r="CN47" s="153">
        <v>4.0404040404040387E-2</v>
      </c>
      <c r="CO47" s="153">
        <v>0.1208274050563642</v>
      </c>
      <c r="CP47" s="153"/>
      <c r="CQ47" s="153"/>
      <c r="CR47" s="153"/>
      <c r="CS47" s="153">
        <v>0.28486646884273009</v>
      </c>
      <c r="CT47" s="153">
        <v>3.845461609035955E-3</v>
      </c>
      <c r="CU47" s="153"/>
      <c r="CV47" s="153"/>
      <c r="CW47" s="153">
        <v>0.1188781834486556</v>
      </c>
      <c r="CX47" s="153">
        <v>6.5934065934065922E-2</v>
      </c>
      <c r="CY47" s="153">
        <v>4.2341220423412193E-2</v>
      </c>
      <c r="CZ47" s="153">
        <v>0.12290969899665551</v>
      </c>
      <c r="DA47" s="153"/>
      <c r="DB47" s="153">
        <v>2.523402523402524E-2</v>
      </c>
      <c r="DC47" s="153"/>
      <c r="DD47" s="153"/>
      <c r="DE47" s="153">
        <v>0.12508686587908269</v>
      </c>
      <c r="DF47" s="153">
        <v>4.9585819382494359E-2</v>
      </c>
      <c r="DG47" s="153"/>
      <c r="DH47" s="153"/>
      <c r="DI47" s="153"/>
      <c r="DJ47" s="153">
        <v>7.5104311543810823E-2</v>
      </c>
      <c r="DK47" s="153">
        <v>0.1062118876901427</v>
      </c>
      <c r="DL47" s="153"/>
      <c r="DM47" s="153">
        <v>4.6402054127541073E-2</v>
      </c>
      <c r="DN47" s="153"/>
      <c r="DO47" s="153"/>
      <c r="DP47" s="153">
        <v>0.13695258413735381</v>
      </c>
      <c r="DQ47" s="153">
        <v>1.8589736141932638E-2</v>
      </c>
      <c r="DR47" s="153">
        <v>6.7760342368045623E-2</v>
      </c>
      <c r="DS47" s="153">
        <v>0.15540019601437441</v>
      </c>
      <c r="DT47" s="153">
        <v>0.18927444794952691</v>
      </c>
      <c r="DU47" s="153">
        <v>0.34663865546218497</v>
      </c>
      <c r="DV47" s="153">
        <v>6.754855052068677E-2</v>
      </c>
      <c r="DW47" s="153">
        <v>0.21114369501466279</v>
      </c>
      <c r="DX47" s="153">
        <v>0.41739130434782612</v>
      </c>
      <c r="DY47" s="153">
        <v>0.11410459587955619</v>
      </c>
      <c r="DZ47" s="153"/>
      <c r="EA47" s="153"/>
      <c r="EB47" s="153"/>
      <c r="EC47" s="153"/>
      <c r="ED47" s="153">
        <v>0.26351083973686579</v>
      </c>
      <c r="EE47" s="153"/>
      <c r="EF47" s="153">
        <v>0.15384615384615391</v>
      </c>
      <c r="EG47" s="153"/>
      <c r="EH47" s="153"/>
      <c r="EI47" s="153">
        <v>7.4516360162407425E-2</v>
      </c>
      <c r="EJ47" s="153">
        <v>0.33677037568367252</v>
      </c>
      <c r="EK47" s="153">
        <v>0.24135763670647389</v>
      </c>
      <c r="EL47" s="153"/>
      <c r="EM47" s="153">
        <v>0.1086888813002531</v>
      </c>
      <c r="EN47" s="153">
        <v>2.2806657078282309E-2</v>
      </c>
      <c r="EO47" s="153"/>
      <c r="EP47" s="153"/>
      <c r="EQ47" s="153"/>
      <c r="ER47" s="153"/>
      <c r="ES47" s="153"/>
      <c r="ET47" s="153">
        <v>0.1733821427675952</v>
      </c>
      <c r="EU47" s="153"/>
      <c r="EV47" s="153">
        <v>0.20980012095250361</v>
      </c>
      <c r="EW47" s="153">
        <v>0.20241906693664941</v>
      </c>
      <c r="EX47" s="153">
        <v>0.39960269522965819</v>
      </c>
      <c r="EY47" s="153"/>
      <c r="EZ47" s="153"/>
      <c r="FA47" s="153"/>
      <c r="FB47" s="153"/>
      <c r="FC47" s="153">
        <v>6.2415479038801611E-2</v>
      </c>
      <c r="FD47" s="153">
        <v>5.2922617634087607E-2</v>
      </c>
      <c r="FE47" s="153">
        <v>1.0591350397175641E-2</v>
      </c>
      <c r="FF47" s="153">
        <v>0.164509201298247</v>
      </c>
      <c r="FG47" s="153"/>
      <c r="FH47" s="153">
        <v>7.4419983692832231E-2</v>
      </c>
      <c r="FI47" s="153">
        <v>9.0081138538239749E-3</v>
      </c>
      <c r="FJ47" s="153">
        <v>2.7758252938341572E-2</v>
      </c>
      <c r="FK47" s="153">
        <v>3.0269581459943559E-2</v>
      </c>
      <c r="FL47" s="153">
        <v>8.775024816867058E-2</v>
      </c>
      <c r="FM47" s="153"/>
      <c r="FN47" s="153">
        <v>8.1249063636817359E-2</v>
      </c>
      <c r="FO47" s="153">
        <v>0.1599955429813027</v>
      </c>
      <c r="FP47" s="153"/>
      <c r="FQ47" s="153">
        <v>4.2563799403138147E-2</v>
      </c>
    </row>
    <row r="48" spans="2:173" hidden="1">
      <c r="B48" s="66" t="s">
        <v>433</v>
      </c>
      <c r="C48" s="66" t="s">
        <v>304</v>
      </c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3"/>
      <c r="BE48" s="153"/>
      <c r="BF48" s="153"/>
      <c r="BG48" s="153"/>
      <c r="BH48" s="153"/>
      <c r="BI48" s="153">
        <v>0.38404181401474702</v>
      </c>
      <c r="BJ48" s="153"/>
      <c r="BK48" s="153"/>
      <c r="BL48" s="153"/>
      <c r="BM48" s="153"/>
      <c r="BN48" s="153"/>
      <c r="BO48" s="153"/>
      <c r="BP48" s="153"/>
      <c r="BQ48" s="153"/>
      <c r="BR48" s="153"/>
      <c r="BS48" s="153"/>
      <c r="BT48" s="153"/>
      <c r="BU48" s="153"/>
      <c r="BV48" s="153"/>
      <c r="BW48" s="153"/>
      <c r="BX48" s="153"/>
      <c r="BY48" s="153"/>
      <c r="BZ48" s="153"/>
      <c r="CA48" s="153"/>
      <c r="CB48" s="153"/>
      <c r="CC48" s="153"/>
      <c r="CD48" s="153"/>
      <c r="CE48" s="153"/>
      <c r="CF48" s="153"/>
      <c r="CG48" s="153"/>
      <c r="CH48" s="153"/>
      <c r="CI48" s="153"/>
      <c r="CJ48" s="153"/>
      <c r="CK48" s="153"/>
      <c r="CL48" s="153"/>
      <c r="CM48" s="153"/>
      <c r="CN48" s="153"/>
      <c r="CO48" s="153"/>
      <c r="CP48" s="153"/>
      <c r="CQ48" s="153"/>
      <c r="CR48" s="153"/>
      <c r="CS48" s="153"/>
      <c r="CT48" s="153"/>
      <c r="CU48" s="153"/>
      <c r="CV48" s="153"/>
      <c r="CW48" s="153"/>
      <c r="CX48" s="153"/>
      <c r="CY48" s="153"/>
      <c r="CZ48" s="153"/>
      <c r="DA48" s="153"/>
      <c r="DB48" s="153"/>
      <c r="DC48" s="153"/>
      <c r="DD48" s="153"/>
      <c r="DE48" s="153"/>
      <c r="DF48" s="153"/>
      <c r="DG48" s="153"/>
      <c r="DH48" s="153"/>
      <c r="DI48" s="153"/>
      <c r="DJ48" s="153"/>
      <c r="DK48" s="153"/>
      <c r="DL48" s="153"/>
      <c r="DM48" s="153"/>
      <c r="DN48" s="153"/>
      <c r="DO48" s="153"/>
      <c r="DP48" s="153"/>
      <c r="DQ48" s="153"/>
      <c r="DR48" s="153"/>
      <c r="DS48" s="153"/>
      <c r="DT48" s="153"/>
      <c r="DU48" s="153"/>
      <c r="DV48" s="153"/>
      <c r="DW48" s="153"/>
      <c r="DX48" s="153"/>
      <c r="DY48" s="153"/>
      <c r="DZ48" s="153"/>
      <c r="EA48" s="153"/>
      <c r="EB48" s="153"/>
      <c r="EC48" s="153"/>
      <c r="ED48" s="153"/>
      <c r="EE48" s="153"/>
      <c r="EF48" s="153"/>
      <c r="EG48" s="153"/>
      <c r="EH48" s="153"/>
      <c r="EI48" s="153"/>
      <c r="EJ48" s="153"/>
      <c r="EK48" s="153"/>
      <c r="EL48" s="153"/>
      <c r="EM48" s="153"/>
      <c r="EN48" s="153"/>
      <c r="EO48" s="153"/>
      <c r="EP48" s="153"/>
      <c r="EQ48" s="153"/>
      <c r="ER48" s="153"/>
      <c r="ES48" s="153"/>
      <c r="ET48" s="153"/>
      <c r="EU48" s="153">
        <v>8.0097814716258348E-2</v>
      </c>
      <c r="EV48" s="153"/>
      <c r="EW48" s="153"/>
      <c r="EX48" s="153"/>
      <c r="EY48" s="153"/>
      <c r="EZ48" s="153"/>
      <c r="FA48" s="153"/>
      <c r="FB48" s="153"/>
      <c r="FC48" s="153"/>
      <c r="FD48" s="153"/>
      <c r="FE48" s="153"/>
      <c r="FF48" s="153"/>
      <c r="FG48" s="153"/>
      <c r="FH48" s="153"/>
      <c r="FI48" s="153"/>
      <c r="FJ48" s="153"/>
      <c r="FK48" s="153"/>
      <c r="FL48" s="153"/>
      <c r="FM48" s="153"/>
      <c r="FN48" s="153"/>
      <c r="FO48" s="153"/>
      <c r="FP48" s="153"/>
      <c r="FQ48" s="153"/>
    </row>
    <row r="49" spans="2:173" hidden="1">
      <c r="B49" s="66" t="s">
        <v>435</v>
      </c>
      <c r="C49" s="66" t="s">
        <v>304</v>
      </c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53"/>
      <c r="BD49" s="153"/>
      <c r="BE49" s="153"/>
      <c r="BF49" s="153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3"/>
      <c r="BR49" s="153"/>
      <c r="BS49" s="153"/>
      <c r="BT49" s="153"/>
      <c r="BU49" s="153"/>
      <c r="BV49" s="153"/>
      <c r="BW49" s="153"/>
      <c r="BX49" s="153"/>
      <c r="BY49" s="153"/>
      <c r="BZ49" s="153"/>
      <c r="CA49" s="153"/>
      <c r="CB49" s="153"/>
      <c r="CC49" s="153"/>
      <c r="CD49" s="153"/>
      <c r="CE49" s="153"/>
      <c r="CF49" s="153"/>
      <c r="CG49" s="153"/>
      <c r="CH49" s="153"/>
      <c r="CI49" s="153"/>
      <c r="CJ49" s="153"/>
      <c r="CK49" s="153"/>
      <c r="CL49" s="153"/>
      <c r="CM49" s="153"/>
      <c r="CN49" s="153"/>
      <c r="CO49" s="153"/>
      <c r="CP49" s="153"/>
      <c r="CQ49" s="153"/>
      <c r="CR49" s="153"/>
      <c r="CS49" s="153"/>
      <c r="CT49" s="153"/>
      <c r="CU49" s="153"/>
      <c r="CV49" s="153"/>
      <c r="CW49" s="153"/>
      <c r="CX49" s="153"/>
      <c r="CY49" s="153"/>
      <c r="CZ49" s="153"/>
      <c r="DA49" s="153"/>
      <c r="DB49" s="153"/>
      <c r="DC49" s="153"/>
      <c r="DD49" s="153"/>
      <c r="DE49" s="153"/>
      <c r="DF49" s="153"/>
      <c r="DG49" s="153"/>
      <c r="DH49" s="153"/>
      <c r="DI49" s="153"/>
      <c r="DJ49" s="153"/>
      <c r="DK49" s="153"/>
      <c r="DL49" s="153"/>
      <c r="DM49" s="153"/>
      <c r="DN49" s="153"/>
      <c r="DO49" s="153"/>
      <c r="DP49" s="153"/>
      <c r="DQ49" s="153"/>
      <c r="DR49" s="153"/>
      <c r="DS49" s="153"/>
      <c r="DT49" s="153"/>
      <c r="DU49" s="153"/>
      <c r="DV49" s="153"/>
      <c r="DW49" s="153"/>
      <c r="DX49" s="153"/>
      <c r="DY49" s="153"/>
      <c r="DZ49" s="153"/>
      <c r="EA49" s="153"/>
      <c r="EB49" s="153"/>
      <c r="EC49" s="153"/>
      <c r="ED49" s="153"/>
      <c r="EE49" s="153"/>
      <c r="EF49" s="153"/>
      <c r="EG49" s="153"/>
      <c r="EH49" s="153"/>
      <c r="EI49" s="153"/>
      <c r="EJ49" s="153"/>
      <c r="EK49" s="153"/>
      <c r="EL49" s="153"/>
      <c r="EM49" s="153"/>
      <c r="EN49" s="153"/>
      <c r="EO49" s="153"/>
      <c r="EP49" s="153"/>
      <c r="EQ49" s="153"/>
      <c r="ER49" s="153">
        <v>5.7379419452212761E-2</v>
      </c>
      <c r="ES49" s="153"/>
      <c r="ET49" s="153"/>
      <c r="EU49" s="153"/>
      <c r="EV49" s="153"/>
      <c r="EW49" s="153"/>
      <c r="EX49" s="153"/>
      <c r="EY49" s="153"/>
      <c r="EZ49" s="153"/>
      <c r="FA49" s="153"/>
      <c r="FB49" s="153"/>
      <c r="FC49" s="153"/>
      <c r="FD49" s="153"/>
      <c r="FE49" s="153"/>
      <c r="FF49" s="153"/>
      <c r="FG49" s="153"/>
      <c r="FH49" s="153"/>
      <c r="FI49" s="153"/>
      <c r="FJ49" s="153"/>
      <c r="FK49" s="153"/>
      <c r="FL49" s="153"/>
      <c r="FM49" s="153"/>
      <c r="FN49" s="153"/>
      <c r="FO49" s="153"/>
      <c r="FP49" s="153"/>
      <c r="FQ49" s="153"/>
    </row>
    <row r="50" spans="2:173" hidden="1">
      <c r="B50" s="66" t="s">
        <v>437</v>
      </c>
      <c r="C50" s="66" t="s">
        <v>304</v>
      </c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153"/>
      <c r="BD50" s="153"/>
      <c r="BE50" s="153"/>
      <c r="BF50" s="153"/>
      <c r="BG50" s="153"/>
      <c r="BH50" s="153"/>
      <c r="BI50" s="153"/>
      <c r="BJ50" s="153"/>
      <c r="BK50" s="153"/>
      <c r="BL50" s="153"/>
      <c r="BM50" s="153"/>
      <c r="BN50" s="153"/>
      <c r="BO50" s="153"/>
      <c r="BP50" s="153">
        <v>0.93692205027169606</v>
      </c>
      <c r="BQ50" s="153"/>
      <c r="BR50" s="153"/>
      <c r="BS50" s="153"/>
      <c r="BT50" s="153"/>
      <c r="BU50" s="153"/>
      <c r="BV50" s="153"/>
      <c r="BW50" s="153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  <c r="CJ50" s="153"/>
      <c r="CK50" s="153"/>
      <c r="CL50" s="153"/>
      <c r="CM50" s="153"/>
      <c r="CN50" s="153"/>
      <c r="CO50" s="153"/>
      <c r="CP50" s="153"/>
      <c r="CQ50" s="153"/>
      <c r="CR50" s="153"/>
      <c r="CS50" s="153"/>
      <c r="CT50" s="153"/>
      <c r="CU50" s="153"/>
      <c r="CV50" s="153"/>
      <c r="CW50" s="153"/>
      <c r="CX50" s="153"/>
      <c r="CY50" s="153"/>
      <c r="CZ50" s="153"/>
      <c r="DA50" s="153"/>
      <c r="DB50" s="153"/>
      <c r="DC50" s="153"/>
      <c r="DD50" s="153"/>
      <c r="DE50" s="153"/>
      <c r="DF50" s="153"/>
      <c r="DG50" s="153"/>
      <c r="DH50" s="153"/>
      <c r="DI50" s="153"/>
      <c r="DJ50" s="153"/>
      <c r="DK50" s="153"/>
      <c r="DL50" s="153"/>
      <c r="DM50" s="153"/>
      <c r="DN50" s="153"/>
      <c r="DO50" s="153"/>
      <c r="DP50" s="153"/>
      <c r="DQ50" s="153"/>
      <c r="DR50" s="153"/>
      <c r="DS50" s="153"/>
      <c r="DT50" s="153"/>
      <c r="DU50" s="153"/>
      <c r="DV50" s="153"/>
      <c r="DW50" s="153"/>
      <c r="DX50" s="153"/>
      <c r="DY50" s="153"/>
      <c r="DZ50" s="153"/>
      <c r="EA50" s="153"/>
      <c r="EB50" s="153"/>
      <c r="EC50" s="153"/>
      <c r="ED50" s="153"/>
      <c r="EE50" s="153"/>
      <c r="EF50" s="153"/>
      <c r="EG50" s="153"/>
      <c r="EH50" s="153"/>
      <c r="EI50" s="153"/>
      <c r="EJ50" s="153"/>
      <c r="EK50" s="153"/>
      <c r="EL50" s="153"/>
      <c r="EM50" s="153"/>
      <c r="EN50" s="153"/>
      <c r="EO50" s="153"/>
      <c r="EP50" s="153"/>
      <c r="EQ50" s="153"/>
      <c r="ER50" s="153"/>
      <c r="ES50" s="153"/>
      <c r="ET50" s="153"/>
      <c r="EU50" s="153"/>
      <c r="EV50" s="153"/>
      <c r="EW50" s="153"/>
      <c r="EX50" s="153"/>
      <c r="EY50" s="153"/>
      <c r="EZ50" s="153"/>
      <c r="FA50" s="153"/>
      <c r="FB50" s="153"/>
      <c r="FC50" s="153"/>
      <c r="FD50" s="153"/>
      <c r="FE50" s="153"/>
      <c r="FF50" s="153"/>
      <c r="FG50" s="153"/>
      <c r="FH50" s="153"/>
      <c r="FI50" s="153"/>
      <c r="FJ50" s="153"/>
      <c r="FK50" s="153"/>
      <c r="FL50" s="153"/>
      <c r="FM50" s="153"/>
      <c r="FN50" s="153"/>
      <c r="FO50" s="153"/>
      <c r="FP50" s="153"/>
      <c r="FQ50" s="153"/>
    </row>
    <row r="51" spans="2:173" hidden="1">
      <c r="B51" s="66" t="s">
        <v>439</v>
      </c>
      <c r="C51" s="66" t="s">
        <v>304</v>
      </c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>
        <v>0.43295492862762741</v>
      </c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3"/>
      <c r="BC51" s="153"/>
      <c r="BD51" s="153"/>
      <c r="BE51" s="153"/>
      <c r="BF51" s="153"/>
      <c r="BG51" s="153"/>
      <c r="BH51" s="153"/>
      <c r="BI51" s="153"/>
      <c r="BJ51" s="153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3"/>
      <c r="CD51" s="153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3"/>
      <c r="CW51" s="153"/>
      <c r="CX51" s="153"/>
      <c r="CY51" s="153"/>
      <c r="CZ51" s="153"/>
      <c r="DA51" s="153"/>
      <c r="DB51" s="153"/>
      <c r="DC51" s="153"/>
      <c r="DD51" s="153"/>
      <c r="DE51" s="153"/>
      <c r="DF51" s="153"/>
      <c r="DG51" s="153"/>
      <c r="DH51" s="153"/>
      <c r="DI51" s="153"/>
      <c r="DJ51" s="153"/>
      <c r="DK51" s="153"/>
      <c r="DL51" s="153"/>
      <c r="DM51" s="153"/>
      <c r="DN51" s="153"/>
      <c r="DO51" s="153"/>
      <c r="DP51" s="153"/>
      <c r="DQ51" s="153"/>
      <c r="DR51" s="153"/>
      <c r="DS51" s="153"/>
      <c r="DT51" s="153"/>
      <c r="DU51" s="153"/>
      <c r="DV51" s="153"/>
      <c r="DW51" s="153"/>
      <c r="DX51" s="153"/>
      <c r="DY51" s="153"/>
      <c r="DZ51" s="153"/>
      <c r="EA51" s="153"/>
      <c r="EB51" s="153"/>
      <c r="EC51" s="153"/>
      <c r="ED51" s="153"/>
      <c r="EE51" s="153"/>
      <c r="EF51" s="153"/>
      <c r="EG51" s="153"/>
      <c r="EH51" s="153"/>
      <c r="EI51" s="153"/>
      <c r="EJ51" s="153"/>
      <c r="EK51" s="153"/>
      <c r="EL51" s="153"/>
      <c r="EM51" s="153"/>
      <c r="EN51" s="153"/>
      <c r="EO51" s="153"/>
      <c r="EP51" s="153"/>
      <c r="EQ51" s="153"/>
      <c r="ER51" s="153"/>
      <c r="ES51" s="153"/>
      <c r="ET51" s="153"/>
      <c r="EU51" s="153"/>
      <c r="EV51" s="153"/>
      <c r="EW51" s="153"/>
      <c r="EX51" s="153"/>
      <c r="EY51" s="153"/>
      <c r="EZ51" s="153"/>
      <c r="FA51" s="153"/>
      <c r="FB51" s="153"/>
      <c r="FC51" s="153"/>
      <c r="FD51" s="153"/>
      <c r="FE51" s="153"/>
      <c r="FF51" s="153"/>
      <c r="FG51" s="153"/>
      <c r="FH51" s="153"/>
      <c r="FI51" s="153"/>
      <c r="FJ51" s="153"/>
      <c r="FK51" s="153"/>
      <c r="FL51" s="153"/>
      <c r="FM51" s="153"/>
      <c r="FN51" s="153"/>
      <c r="FO51" s="153"/>
      <c r="FP51" s="153"/>
      <c r="FQ51" s="153"/>
    </row>
    <row r="52" spans="2:173" hidden="1">
      <c r="B52" s="66" t="s">
        <v>441</v>
      </c>
      <c r="C52" s="66" t="s">
        <v>304</v>
      </c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/>
      <c r="BG52" s="153"/>
      <c r="BH52" s="153"/>
      <c r="BI52" s="153"/>
      <c r="BJ52" s="153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3"/>
      <c r="CV52" s="153"/>
      <c r="CW52" s="153"/>
      <c r="CX52" s="153"/>
      <c r="CY52" s="153"/>
      <c r="CZ52" s="153"/>
      <c r="DA52" s="153"/>
      <c r="DB52" s="153"/>
      <c r="DC52" s="153"/>
      <c r="DD52" s="153"/>
      <c r="DE52" s="153"/>
      <c r="DF52" s="153"/>
      <c r="DG52" s="153"/>
      <c r="DH52" s="153"/>
      <c r="DI52" s="153"/>
      <c r="DJ52" s="153"/>
      <c r="DK52" s="153"/>
      <c r="DL52" s="153"/>
      <c r="DM52" s="153"/>
      <c r="DN52" s="153"/>
      <c r="DO52" s="153"/>
      <c r="DP52" s="153"/>
      <c r="DQ52" s="153"/>
      <c r="DR52" s="153"/>
      <c r="DS52" s="153"/>
      <c r="DT52" s="153"/>
      <c r="DU52" s="153"/>
      <c r="DV52" s="153"/>
      <c r="DW52" s="153"/>
      <c r="DX52" s="153"/>
      <c r="DY52" s="153"/>
      <c r="DZ52" s="153"/>
      <c r="EA52" s="153"/>
      <c r="EB52" s="153"/>
      <c r="EC52" s="153"/>
      <c r="ED52" s="153"/>
      <c r="EE52" s="153"/>
      <c r="EF52" s="153"/>
      <c r="EG52" s="153"/>
      <c r="EH52" s="153"/>
      <c r="EI52" s="153"/>
      <c r="EJ52" s="153"/>
      <c r="EK52" s="153"/>
      <c r="EL52" s="153"/>
      <c r="EM52" s="153"/>
      <c r="EN52" s="153"/>
      <c r="EO52" s="153"/>
      <c r="EP52" s="153"/>
      <c r="EQ52" s="153"/>
      <c r="ER52" s="153"/>
      <c r="ES52" s="153"/>
      <c r="ET52" s="153"/>
      <c r="EU52" s="153"/>
      <c r="EV52" s="153"/>
      <c r="EW52" s="153"/>
      <c r="EX52" s="153"/>
      <c r="EY52" s="153"/>
      <c r="EZ52" s="153"/>
      <c r="FA52" s="153"/>
      <c r="FB52" s="153"/>
      <c r="FC52" s="153"/>
      <c r="FD52" s="153"/>
      <c r="FE52" s="153"/>
      <c r="FF52" s="153"/>
      <c r="FG52" s="153">
        <v>9.9812681513450317E-3</v>
      </c>
      <c r="FH52" s="153"/>
      <c r="FI52" s="153"/>
      <c r="FJ52" s="153"/>
      <c r="FK52" s="153"/>
      <c r="FL52" s="153"/>
      <c r="FM52" s="153"/>
      <c r="FN52" s="153"/>
      <c r="FO52" s="153"/>
      <c r="FP52" s="153"/>
      <c r="FQ52" s="153"/>
    </row>
    <row r="53" spans="2:173" hidden="1">
      <c r="B53" s="66" t="s">
        <v>443</v>
      </c>
      <c r="C53" s="66" t="s">
        <v>304</v>
      </c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>
        <v>0.72987477638640441</v>
      </c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53"/>
      <c r="BD53" s="153"/>
      <c r="BE53" s="153"/>
      <c r="BF53" s="153"/>
      <c r="BG53" s="153"/>
      <c r="BH53" s="153"/>
      <c r="BI53" s="153"/>
      <c r="BJ53" s="153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>
        <v>0.24456171965503931</v>
      </c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  <c r="DG53" s="153"/>
      <c r="DH53" s="153"/>
      <c r="DI53" s="153"/>
      <c r="DJ53" s="153"/>
      <c r="DK53" s="153"/>
      <c r="DL53" s="153"/>
      <c r="DM53" s="153"/>
      <c r="DN53" s="153"/>
      <c r="DO53" s="153"/>
      <c r="DP53" s="153"/>
      <c r="DQ53" s="153"/>
      <c r="DR53" s="153"/>
      <c r="DS53" s="153"/>
      <c r="DT53" s="153"/>
      <c r="DU53" s="153"/>
      <c r="DV53" s="153"/>
      <c r="DW53" s="153"/>
      <c r="DX53" s="153"/>
      <c r="DY53" s="153"/>
      <c r="DZ53" s="153"/>
      <c r="EA53" s="153"/>
      <c r="EB53" s="153"/>
      <c r="EC53" s="153"/>
      <c r="ED53" s="153"/>
      <c r="EE53" s="153"/>
      <c r="EF53" s="153"/>
      <c r="EG53" s="153"/>
      <c r="EH53" s="153"/>
      <c r="EI53" s="153"/>
      <c r="EJ53" s="153"/>
      <c r="EK53" s="153"/>
      <c r="EL53" s="153"/>
      <c r="EM53" s="153"/>
      <c r="EN53" s="153"/>
      <c r="EO53" s="153"/>
      <c r="EP53" s="153"/>
      <c r="EQ53" s="153"/>
      <c r="ER53" s="153"/>
      <c r="ES53" s="153"/>
      <c r="ET53" s="153"/>
      <c r="EU53" s="153"/>
      <c r="EV53" s="153"/>
      <c r="EW53" s="153"/>
      <c r="EX53" s="153"/>
      <c r="EY53" s="153"/>
      <c r="EZ53" s="153"/>
      <c r="FA53" s="153"/>
      <c r="FB53" s="153"/>
      <c r="FC53" s="153"/>
      <c r="FD53" s="153"/>
      <c r="FE53" s="153"/>
      <c r="FF53" s="153"/>
      <c r="FG53" s="153"/>
      <c r="FH53" s="153"/>
      <c r="FI53" s="153"/>
      <c r="FJ53" s="153"/>
      <c r="FK53" s="153"/>
      <c r="FL53" s="153"/>
      <c r="FM53" s="153"/>
      <c r="FN53" s="153"/>
      <c r="FO53" s="153"/>
      <c r="FP53" s="153"/>
      <c r="FQ53" s="153"/>
    </row>
    <row r="54" spans="2:173" hidden="1">
      <c r="B54" s="66" t="s">
        <v>445</v>
      </c>
      <c r="C54" s="66" t="s">
        <v>304</v>
      </c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>
        <v>0.18404907975460119</v>
      </c>
      <c r="AW54" s="153"/>
      <c r="AX54" s="153"/>
      <c r="AY54" s="153"/>
      <c r="AZ54" s="153"/>
      <c r="BA54" s="153"/>
      <c r="BB54" s="153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3"/>
      <c r="CW54" s="153"/>
      <c r="CX54" s="153"/>
      <c r="CY54" s="153"/>
      <c r="CZ54" s="153"/>
      <c r="DA54" s="153"/>
      <c r="DB54" s="153"/>
      <c r="DC54" s="153"/>
      <c r="DD54" s="153"/>
      <c r="DE54" s="153"/>
      <c r="DF54" s="153"/>
      <c r="DG54" s="153"/>
      <c r="DH54" s="153"/>
      <c r="DI54" s="153"/>
      <c r="DJ54" s="153"/>
      <c r="DK54" s="153"/>
      <c r="DL54" s="153"/>
      <c r="DM54" s="153"/>
      <c r="DN54" s="153"/>
      <c r="DO54" s="153"/>
      <c r="DP54" s="153"/>
      <c r="DQ54" s="153"/>
      <c r="DR54" s="153"/>
      <c r="DS54" s="153"/>
      <c r="DT54" s="153"/>
      <c r="DU54" s="153"/>
      <c r="DV54" s="153"/>
      <c r="DW54" s="153"/>
      <c r="DX54" s="153"/>
      <c r="DY54" s="153"/>
      <c r="DZ54" s="153"/>
      <c r="EA54" s="153"/>
      <c r="EB54" s="153"/>
      <c r="EC54" s="153"/>
      <c r="ED54" s="153"/>
      <c r="EE54" s="153"/>
      <c r="EF54" s="153"/>
      <c r="EG54" s="153"/>
      <c r="EH54" s="153"/>
      <c r="EI54" s="153"/>
      <c r="EJ54" s="153"/>
      <c r="EK54" s="153"/>
      <c r="EL54" s="153"/>
      <c r="EM54" s="153"/>
      <c r="EN54" s="153"/>
      <c r="EO54" s="153"/>
      <c r="EP54" s="153"/>
      <c r="EQ54" s="153"/>
      <c r="ER54" s="153"/>
      <c r="ES54" s="153"/>
      <c r="ET54" s="153"/>
      <c r="EU54" s="153"/>
      <c r="EV54" s="153"/>
      <c r="EW54" s="153"/>
      <c r="EX54" s="153"/>
      <c r="EY54" s="153"/>
      <c r="EZ54" s="153"/>
      <c r="FA54" s="153"/>
      <c r="FB54" s="153"/>
      <c r="FC54" s="153"/>
      <c r="FD54" s="153"/>
      <c r="FE54" s="153"/>
      <c r="FF54" s="153"/>
      <c r="FG54" s="153"/>
      <c r="FH54" s="153"/>
      <c r="FI54" s="153"/>
      <c r="FJ54" s="153"/>
      <c r="FK54" s="153"/>
      <c r="FL54" s="153"/>
      <c r="FM54" s="153"/>
      <c r="FN54" s="153"/>
      <c r="FO54" s="153"/>
      <c r="FP54" s="153"/>
      <c r="FQ54" s="153"/>
    </row>
    <row r="55" spans="2:173" hidden="1">
      <c r="B55" s="66" t="s">
        <v>446</v>
      </c>
      <c r="C55" s="66" t="s">
        <v>304</v>
      </c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>
        <v>8.1482576414442145E-3</v>
      </c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>
        <v>0.11615262783749999</v>
      </c>
      <c r="BA55" s="153"/>
      <c r="BB55" s="153"/>
      <c r="BC55" s="153"/>
      <c r="BD55" s="153"/>
      <c r="BE55" s="153"/>
      <c r="BF55" s="153"/>
      <c r="BG55" s="153"/>
      <c r="BH55" s="153"/>
      <c r="BI55" s="153"/>
      <c r="BJ55" s="153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>
        <v>0.16140975849418859</v>
      </c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3"/>
      <c r="CX55" s="153"/>
      <c r="CY55" s="153"/>
      <c r="CZ55" s="153"/>
      <c r="DA55" s="153"/>
      <c r="DB55" s="153"/>
      <c r="DC55" s="153"/>
      <c r="DD55" s="153"/>
      <c r="DE55" s="153"/>
      <c r="DF55" s="153"/>
      <c r="DG55" s="153"/>
      <c r="DH55" s="153"/>
      <c r="DI55" s="153"/>
      <c r="DJ55" s="153"/>
      <c r="DK55" s="153"/>
      <c r="DL55" s="153"/>
      <c r="DM55" s="153"/>
      <c r="DN55" s="153"/>
      <c r="DO55" s="153"/>
      <c r="DP55" s="153"/>
      <c r="DQ55" s="153"/>
      <c r="DR55" s="153"/>
      <c r="DS55" s="153"/>
      <c r="DT55" s="153"/>
      <c r="DU55" s="153"/>
      <c r="DV55" s="153"/>
      <c r="DW55" s="153"/>
      <c r="DX55" s="153"/>
      <c r="DY55" s="153"/>
      <c r="DZ55" s="153"/>
      <c r="EA55" s="153"/>
      <c r="EB55" s="153"/>
      <c r="EC55" s="153"/>
      <c r="ED55" s="153"/>
      <c r="EE55" s="153"/>
      <c r="EF55" s="153"/>
      <c r="EG55" s="153"/>
      <c r="EH55" s="153"/>
      <c r="EI55" s="153"/>
      <c r="EJ55" s="153"/>
      <c r="EK55" s="153"/>
      <c r="EL55" s="153">
        <v>0.21253287324745809</v>
      </c>
      <c r="EM55" s="153"/>
      <c r="EN55" s="153"/>
      <c r="EO55" s="153"/>
      <c r="EP55" s="153"/>
      <c r="EQ55" s="153"/>
      <c r="ER55" s="153"/>
      <c r="ES55" s="153"/>
      <c r="ET55" s="153"/>
      <c r="EU55" s="153"/>
      <c r="EV55" s="153"/>
      <c r="EW55" s="153"/>
      <c r="EX55" s="153"/>
      <c r="EY55" s="153"/>
      <c r="EZ55" s="153"/>
      <c r="FA55" s="153"/>
      <c r="FB55" s="153"/>
      <c r="FC55" s="153"/>
      <c r="FD55" s="153"/>
      <c r="FE55" s="153"/>
      <c r="FF55" s="153"/>
      <c r="FG55" s="153"/>
      <c r="FH55" s="153"/>
      <c r="FI55" s="153"/>
      <c r="FJ55" s="153"/>
      <c r="FK55" s="153"/>
      <c r="FL55" s="153"/>
      <c r="FM55" s="153"/>
      <c r="FN55" s="153"/>
      <c r="FO55" s="153"/>
      <c r="FP55" s="153"/>
      <c r="FQ55" s="153"/>
    </row>
    <row r="56" spans="2:173" hidden="1">
      <c r="B56" s="66" t="s">
        <v>320</v>
      </c>
      <c r="C56" s="66" t="s">
        <v>304</v>
      </c>
      <c r="D56" s="153">
        <v>4.8579771701619333E-2</v>
      </c>
      <c r="E56" s="153"/>
      <c r="F56" s="153">
        <v>1.443766093490657E-2</v>
      </c>
      <c r="G56" s="153"/>
      <c r="H56" s="153"/>
      <c r="I56" s="153"/>
      <c r="J56" s="153"/>
      <c r="K56" s="153">
        <v>7.8591550946588845E-2</v>
      </c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>
        <v>2.4889654580757429E-2</v>
      </c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>
        <v>0.13684999595098291</v>
      </c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>
        <v>0.1133774885255651</v>
      </c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>
        <v>0.95516811955168113</v>
      </c>
      <c r="CZ56" s="153"/>
      <c r="DA56" s="153"/>
      <c r="DB56" s="153"/>
      <c r="DC56" s="153"/>
      <c r="DD56" s="153"/>
      <c r="DE56" s="153"/>
      <c r="DF56" s="153">
        <v>5.1439494873428707E-2</v>
      </c>
      <c r="DG56" s="153"/>
      <c r="DH56" s="153"/>
      <c r="DI56" s="153"/>
      <c r="DJ56" s="153"/>
      <c r="DK56" s="153"/>
      <c r="DL56" s="153"/>
      <c r="DM56" s="153"/>
      <c r="DN56" s="153"/>
      <c r="DO56" s="153"/>
      <c r="DP56" s="153">
        <v>1.635917600022763E-2</v>
      </c>
      <c r="DQ56" s="153"/>
      <c r="DR56" s="153"/>
      <c r="DS56" s="153"/>
      <c r="DT56" s="153"/>
      <c r="DU56" s="153"/>
      <c r="DV56" s="153"/>
      <c r="DW56" s="153"/>
      <c r="DX56" s="153"/>
      <c r="DY56" s="153"/>
      <c r="DZ56" s="153"/>
      <c r="EA56" s="153"/>
      <c r="EB56" s="153"/>
      <c r="EC56" s="153"/>
      <c r="ED56" s="153"/>
      <c r="EE56" s="153"/>
      <c r="EF56" s="153">
        <v>4.3076923076923068E-2</v>
      </c>
      <c r="EG56" s="153"/>
      <c r="EH56" s="153"/>
      <c r="EI56" s="153"/>
      <c r="EJ56" s="153">
        <v>1.0759436922801039E-2</v>
      </c>
      <c r="EK56" s="153"/>
      <c r="EL56" s="153"/>
      <c r="EM56" s="153">
        <v>8.6322449912652296E-2</v>
      </c>
      <c r="EN56" s="153"/>
      <c r="EO56" s="153"/>
      <c r="EP56" s="153"/>
      <c r="EQ56" s="153"/>
      <c r="ER56" s="153"/>
      <c r="ES56" s="153"/>
      <c r="ET56" s="153">
        <v>9.4100243211393306E-2</v>
      </c>
      <c r="EU56" s="153"/>
      <c r="EV56" s="153"/>
      <c r="EW56" s="153"/>
      <c r="EX56" s="153"/>
      <c r="EY56" s="153"/>
      <c r="EZ56" s="153"/>
      <c r="FA56" s="153"/>
      <c r="FB56" s="153"/>
      <c r="FC56" s="153"/>
      <c r="FD56" s="153"/>
      <c r="FE56" s="153"/>
      <c r="FF56" s="153"/>
      <c r="FG56" s="153"/>
      <c r="FH56" s="153"/>
      <c r="FI56" s="153"/>
      <c r="FJ56" s="153"/>
      <c r="FK56" s="153">
        <v>1.1655356847304369E-2</v>
      </c>
      <c r="FL56" s="153"/>
      <c r="FM56" s="153"/>
      <c r="FN56" s="153"/>
      <c r="FO56" s="153"/>
      <c r="FP56" s="153"/>
      <c r="FQ56" s="153"/>
    </row>
    <row r="57" spans="2:173" hidden="1">
      <c r="B57" s="66" t="s">
        <v>448</v>
      </c>
      <c r="C57" s="66" t="s">
        <v>304</v>
      </c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3"/>
      <c r="BC57" s="153"/>
      <c r="BD57" s="153"/>
      <c r="BE57" s="153"/>
      <c r="BF57" s="153"/>
      <c r="BG57" s="153"/>
      <c r="BH57" s="153"/>
      <c r="BI57" s="153"/>
      <c r="BJ57" s="153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  <c r="DG57" s="153"/>
      <c r="DH57" s="153"/>
      <c r="DI57" s="153"/>
      <c r="DJ57" s="153"/>
      <c r="DK57" s="153"/>
      <c r="DL57" s="153"/>
      <c r="DM57" s="153"/>
      <c r="DN57" s="153"/>
      <c r="DO57" s="153"/>
      <c r="DP57" s="153"/>
      <c r="DQ57" s="153"/>
      <c r="DR57" s="153"/>
      <c r="DS57" s="153"/>
      <c r="DT57" s="153"/>
      <c r="DU57" s="153"/>
      <c r="DV57" s="153"/>
      <c r="DW57" s="153"/>
      <c r="DX57" s="153"/>
      <c r="DY57" s="153"/>
      <c r="DZ57" s="153"/>
      <c r="EA57" s="153"/>
      <c r="EB57" s="153"/>
      <c r="EC57" s="153"/>
      <c r="ED57" s="153"/>
      <c r="EE57" s="153"/>
      <c r="EF57" s="153"/>
      <c r="EG57" s="153"/>
      <c r="EH57" s="153"/>
      <c r="EI57" s="153"/>
      <c r="EJ57" s="153"/>
      <c r="EK57" s="153"/>
      <c r="EL57" s="153"/>
      <c r="EM57" s="153"/>
      <c r="EN57" s="153"/>
      <c r="EO57" s="153"/>
      <c r="EP57" s="153"/>
      <c r="EQ57" s="153"/>
      <c r="ER57" s="153"/>
      <c r="ES57" s="153"/>
      <c r="ET57" s="153"/>
      <c r="EU57" s="153"/>
      <c r="EV57" s="153"/>
      <c r="EW57" s="153"/>
      <c r="EX57" s="153"/>
      <c r="EY57" s="153"/>
      <c r="EZ57" s="153"/>
      <c r="FA57" s="153"/>
      <c r="FB57" s="153"/>
      <c r="FC57" s="153">
        <v>3.2872152293768858E-2</v>
      </c>
      <c r="FD57" s="153"/>
      <c r="FE57" s="153"/>
      <c r="FF57" s="153"/>
      <c r="FG57" s="153"/>
      <c r="FH57" s="153"/>
      <c r="FI57" s="153"/>
      <c r="FJ57" s="153"/>
      <c r="FK57" s="153"/>
      <c r="FL57" s="153"/>
      <c r="FM57" s="153"/>
      <c r="FN57" s="153"/>
      <c r="FO57" s="153"/>
      <c r="FP57" s="153"/>
      <c r="FQ57" s="153"/>
    </row>
    <row r="58" spans="2:173" hidden="1">
      <c r="B58" s="66" t="s">
        <v>450</v>
      </c>
      <c r="C58" s="66" t="s">
        <v>304</v>
      </c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>
        <v>1.9109943911568141E-2</v>
      </c>
      <c r="BA58" s="153"/>
      <c r="BB58" s="153"/>
      <c r="BC58" s="153"/>
      <c r="BD58" s="153"/>
      <c r="BE58" s="153"/>
      <c r="BF58" s="153"/>
      <c r="BG58" s="153"/>
      <c r="BH58" s="153"/>
      <c r="BI58" s="153"/>
      <c r="BJ58" s="153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3"/>
      <c r="CW58" s="153"/>
      <c r="CX58" s="153"/>
      <c r="CY58" s="153"/>
      <c r="CZ58" s="153"/>
      <c r="DA58" s="153"/>
      <c r="DB58" s="153"/>
      <c r="DC58" s="153"/>
      <c r="DD58" s="153"/>
      <c r="DE58" s="153"/>
      <c r="DF58" s="153"/>
      <c r="DG58" s="153"/>
      <c r="DH58" s="153"/>
      <c r="DI58" s="153"/>
      <c r="DJ58" s="153"/>
      <c r="DK58" s="153"/>
      <c r="DL58" s="153"/>
      <c r="DM58" s="153"/>
      <c r="DN58" s="153"/>
      <c r="DO58" s="153"/>
      <c r="DP58" s="153"/>
      <c r="DQ58" s="153"/>
      <c r="DR58" s="153"/>
      <c r="DS58" s="153"/>
      <c r="DT58" s="153"/>
      <c r="DU58" s="153"/>
      <c r="DV58" s="153"/>
      <c r="DW58" s="153"/>
      <c r="DX58" s="153"/>
      <c r="DY58" s="153"/>
      <c r="DZ58" s="153"/>
      <c r="EA58" s="153"/>
      <c r="EB58" s="153"/>
      <c r="EC58" s="153"/>
      <c r="ED58" s="153"/>
      <c r="EE58" s="153"/>
      <c r="EF58" s="153"/>
      <c r="EG58" s="153"/>
      <c r="EH58" s="153"/>
      <c r="EI58" s="153"/>
      <c r="EJ58" s="153"/>
      <c r="EK58" s="153"/>
      <c r="EL58" s="153"/>
      <c r="EM58" s="153"/>
      <c r="EN58" s="153"/>
      <c r="EO58" s="153"/>
      <c r="EP58" s="153"/>
      <c r="EQ58" s="153"/>
      <c r="ER58" s="153"/>
      <c r="ES58" s="153"/>
      <c r="ET58" s="153"/>
      <c r="EU58" s="153"/>
      <c r="EV58" s="153"/>
      <c r="EW58" s="153"/>
      <c r="EX58" s="153"/>
      <c r="EY58" s="153"/>
      <c r="EZ58" s="153"/>
      <c r="FA58" s="153"/>
      <c r="FB58" s="153"/>
      <c r="FC58" s="153"/>
      <c r="FD58" s="153"/>
      <c r="FE58" s="153"/>
      <c r="FF58" s="153"/>
      <c r="FG58" s="153"/>
      <c r="FH58" s="153"/>
      <c r="FI58" s="153"/>
      <c r="FJ58" s="153"/>
      <c r="FK58" s="153"/>
      <c r="FL58" s="153"/>
      <c r="FM58" s="153"/>
      <c r="FN58" s="153"/>
      <c r="FO58" s="153"/>
      <c r="FP58" s="153"/>
      <c r="FQ58" s="153"/>
    </row>
    <row r="59" spans="2:173" hidden="1">
      <c r="B59" s="66" t="s">
        <v>452</v>
      </c>
      <c r="C59" s="66" t="s">
        <v>349</v>
      </c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>
        <v>0</v>
      </c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>
        <v>3.74735569658507E-3</v>
      </c>
      <c r="AY59" s="153"/>
      <c r="AZ59" s="153"/>
      <c r="BA59" s="153"/>
      <c r="BB59" s="153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  <c r="DG59" s="153"/>
      <c r="DH59" s="153"/>
      <c r="DI59" s="153"/>
      <c r="DJ59" s="153"/>
      <c r="DK59" s="153"/>
      <c r="DL59" s="153"/>
      <c r="DM59" s="153"/>
      <c r="DN59" s="153"/>
      <c r="DO59" s="153"/>
      <c r="DP59" s="153"/>
      <c r="DQ59" s="153"/>
      <c r="DR59" s="153"/>
      <c r="DS59" s="153"/>
      <c r="DT59" s="153"/>
      <c r="DU59" s="153"/>
      <c r="DV59" s="153"/>
      <c r="DW59" s="153"/>
      <c r="DX59" s="153"/>
      <c r="DY59" s="153"/>
      <c r="DZ59" s="153"/>
      <c r="EA59" s="153"/>
      <c r="EB59" s="153"/>
      <c r="EC59" s="153"/>
      <c r="ED59" s="153"/>
      <c r="EE59" s="153"/>
      <c r="EF59" s="153"/>
      <c r="EG59" s="153"/>
      <c r="EH59" s="153"/>
      <c r="EI59" s="153"/>
      <c r="EJ59" s="153"/>
      <c r="EK59" s="153"/>
      <c r="EL59" s="153"/>
      <c r="EM59" s="153"/>
      <c r="EN59" s="153"/>
      <c r="EO59" s="153"/>
      <c r="EP59" s="153"/>
      <c r="EQ59" s="153"/>
      <c r="ER59" s="153"/>
      <c r="ES59" s="153"/>
      <c r="ET59" s="153"/>
      <c r="EU59" s="153"/>
      <c r="EV59" s="153"/>
      <c r="EW59" s="153"/>
      <c r="EX59" s="153"/>
      <c r="EY59" s="153"/>
      <c r="EZ59" s="153"/>
      <c r="FA59" s="153"/>
      <c r="FB59" s="153"/>
      <c r="FC59" s="153"/>
      <c r="FD59" s="153"/>
      <c r="FE59" s="153"/>
      <c r="FF59" s="153"/>
      <c r="FG59" s="153"/>
      <c r="FH59" s="153"/>
      <c r="FI59" s="153"/>
      <c r="FJ59" s="153"/>
      <c r="FK59" s="153"/>
      <c r="FL59" s="153"/>
      <c r="FM59" s="153"/>
      <c r="FN59" s="153"/>
      <c r="FO59" s="153"/>
      <c r="FP59" s="153"/>
      <c r="FQ59" s="153"/>
    </row>
    <row r="60" spans="2:173" hidden="1">
      <c r="B60" s="66" t="s">
        <v>454</v>
      </c>
      <c r="C60" s="66" t="s">
        <v>349</v>
      </c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  <c r="DG60" s="153"/>
      <c r="DH60" s="153"/>
      <c r="DI60" s="153"/>
      <c r="DJ60" s="153"/>
      <c r="DK60" s="153"/>
      <c r="DL60" s="153"/>
      <c r="DM60" s="153"/>
      <c r="DN60" s="153"/>
      <c r="DO60" s="153"/>
      <c r="DP60" s="153"/>
      <c r="DQ60" s="153"/>
      <c r="DR60" s="153"/>
      <c r="DS60" s="153"/>
      <c r="DT60" s="153"/>
      <c r="DU60" s="153"/>
      <c r="DV60" s="153"/>
      <c r="DW60" s="153"/>
      <c r="DX60" s="153"/>
      <c r="DY60" s="153"/>
      <c r="DZ60" s="153"/>
      <c r="EA60" s="153"/>
      <c r="EB60" s="153"/>
      <c r="EC60" s="153"/>
      <c r="ED60" s="153"/>
      <c r="EE60" s="153"/>
      <c r="EF60" s="153"/>
      <c r="EG60" s="153"/>
      <c r="EH60" s="153"/>
      <c r="EI60" s="153"/>
      <c r="EJ60" s="153"/>
      <c r="EK60" s="153"/>
      <c r="EL60" s="153"/>
      <c r="EM60" s="153"/>
      <c r="EN60" s="153"/>
      <c r="EO60" s="153">
        <v>2.4265614653411521E-2</v>
      </c>
      <c r="EP60" s="153">
        <v>2.4354885474050451E-2</v>
      </c>
      <c r="EQ60" s="153"/>
      <c r="ER60" s="153"/>
      <c r="ES60" s="153"/>
      <c r="ET60" s="153"/>
      <c r="EU60" s="153"/>
      <c r="EV60" s="153"/>
      <c r="EW60" s="153"/>
      <c r="EX60" s="153"/>
      <c r="EY60" s="153"/>
      <c r="EZ60" s="153"/>
      <c r="FA60" s="153"/>
      <c r="FB60" s="153"/>
      <c r="FC60" s="153"/>
      <c r="FD60" s="153"/>
      <c r="FE60" s="153"/>
      <c r="FF60" s="153"/>
      <c r="FG60" s="153"/>
      <c r="FH60" s="153"/>
      <c r="FI60" s="153"/>
      <c r="FJ60" s="153"/>
      <c r="FK60" s="153"/>
      <c r="FL60" s="153"/>
      <c r="FM60" s="153"/>
      <c r="FN60" s="153"/>
      <c r="FO60" s="153"/>
      <c r="FP60" s="153"/>
      <c r="FQ60" s="153"/>
    </row>
    <row r="61" spans="2:173" hidden="1">
      <c r="B61" s="66" t="s">
        <v>456</v>
      </c>
      <c r="C61" s="66" t="s">
        <v>349</v>
      </c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>
        <v>4.1348528114956498E-3</v>
      </c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>
        <v>1.7600809426445482E-2</v>
      </c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>
        <v>4.7549670986733244E-3</v>
      </c>
      <c r="BA61" s="153"/>
      <c r="BB61" s="153"/>
      <c r="BC61" s="153"/>
      <c r="BD61" s="153">
        <v>1.146394884042088E-2</v>
      </c>
      <c r="BE61" s="153"/>
      <c r="BF61" s="153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>
        <v>6.3947176657793373E-3</v>
      </c>
      <c r="BV61" s="153">
        <v>2.84836466944728E-2</v>
      </c>
      <c r="BW61" s="153">
        <v>5.4037081776715408E-2</v>
      </c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>
        <v>4.9679642417281306E-3</v>
      </c>
      <c r="CL61" s="153"/>
      <c r="CM61" s="153"/>
      <c r="CN61" s="153">
        <v>1.6835016835016831E-2</v>
      </c>
      <c r="CO61" s="153"/>
      <c r="CP61" s="153"/>
      <c r="CQ61" s="153"/>
      <c r="CR61" s="153"/>
      <c r="CS61" s="153"/>
      <c r="CT61" s="153"/>
      <c r="CU61" s="153"/>
      <c r="CV61" s="153">
        <v>2.864103239399526E-3</v>
      </c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  <c r="DG61" s="153">
        <v>4.3617879535204768E-3</v>
      </c>
      <c r="DH61" s="153"/>
      <c r="DI61" s="153"/>
      <c r="DJ61" s="153"/>
      <c r="DK61" s="153"/>
      <c r="DL61" s="153"/>
      <c r="DM61" s="153">
        <v>3.1111678906539241E-4</v>
      </c>
      <c r="DN61" s="153"/>
      <c r="DO61" s="153"/>
      <c r="DP61" s="153"/>
      <c r="DQ61" s="153">
        <v>4.3657713666659971E-3</v>
      </c>
      <c r="DR61" s="153"/>
      <c r="DS61" s="153"/>
      <c r="DT61" s="153"/>
      <c r="DU61" s="153"/>
      <c r="DV61" s="153"/>
      <c r="DW61" s="153"/>
      <c r="DX61" s="153"/>
      <c r="DY61" s="153"/>
      <c r="DZ61" s="153"/>
      <c r="EA61" s="153"/>
      <c r="EB61" s="153"/>
      <c r="EC61" s="153"/>
      <c r="ED61" s="153"/>
      <c r="EE61" s="153"/>
      <c r="EF61" s="153"/>
      <c r="EG61" s="153"/>
      <c r="EH61" s="153"/>
      <c r="EI61" s="153"/>
      <c r="EJ61" s="153"/>
      <c r="EK61" s="153"/>
      <c r="EL61" s="153"/>
      <c r="EM61" s="153"/>
      <c r="EN61" s="153"/>
      <c r="EO61" s="153"/>
      <c r="EP61" s="153"/>
      <c r="EQ61" s="153"/>
      <c r="ER61" s="153"/>
      <c r="ES61" s="153"/>
      <c r="ET61" s="153"/>
      <c r="EU61" s="153"/>
      <c r="EV61" s="153"/>
      <c r="EW61" s="153"/>
      <c r="EX61" s="153"/>
      <c r="EY61" s="153"/>
      <c r="EZ61" s="153"/>
      <c r="FA61" s="153"/>
      <c r="FB61" s="153"/>
      <c r="FC61" s="153">
        <v>4.1610319359201087E-3</v>
      </c>
      <c r="FD61" s="153"/>
      <c r="FE61" s="153"/>
      <c r="FF61" s="153"/>
      <c r="FG61" s="153"/>
      <c r="FH61" s="153"/>
      <c r="FI61" s="153"/>
      <c r="FJ61" s="153">
        <v>0</v>
      </c>
      <c r="FK61" s="153"/>
      <c r="FL61" s="153"/>
      <c r="FM61" s="153"/>
      <c r="FN61" s="153">
        <v>1.5294050921161789E-2</v>
      </c>
      <c r="FO61" s="153"/>
      <c r="FP61" s="153"/>
      <c r="FQ61" s="153">
        <v>1.4957158424797541E-2</v>
      </c>
    </row>
    <row r="62" spans="2:173" hidden="1">
      <c r="B62" s="66" t="s">
        <v>458</v>
      </c>
      <c r="C62" s="66" t="s">
        <v>396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  <c r="DG62" s="153"/>
      <c r="DH62" s="153"/>
      <c r="DI62" s="153"/>
      <c r="DJ62" s="153"/>
      <c r="DK62" s="153"/>
      <c r="DL62" s="153"/>
      <c r="DM62" s="153"/>
      <c r="DN62" s="153"/>
      <c r="DO62" s="153"/>
      <c r="DP62" s="153"/>
      <c r="DQ62" s="153"/>
      <c r="DR62" s="153"/>
      <c r="DS62" s="153"/>
      <c r="DT62" s="153"/>
      <c r="DU62" s="153"/>
      <c r="DV62" s="153"/>
      <c r="DW62" s="153"/>
      <c r="DX62" s="153"/>
      <c r="DY62" s="153"/>
      <c r="DZ62" s="153"/>
      <c r="EA62" s="153"/>
      <c r="EB62" s="153"/>
      <c r="EC62" s="153"/>
      <c r="ED62" s="153"/>
      <c r="EE62" s="153"/>
      <c r="EF62" s="153"/>
      <c r="EG62" s="153"/>
      <c r="EH62" s="153"/>
      <c r="EI62" s="153"/>
      <c r="EJ62" s="153">
        <v>0.24746704922442389</v>
      </c>
      <c r="EK62" s="153"/>
      <c r="EL62" s="153"/>
      <c r="EM62" s="153"/>
      <c r="EN62" s="153"/>
      <c r="EO62" s="153"/>
      <c r="EP62" s="153"/>
      <c r="EQ62" s="153"/>
      <c r="ER62" s="153"/>
      <c r="ES62" s="153"/>
      <c r="ET62" s="153"/>
      <c r="EU62" s="153"/>
      <c r="EV62" s="153"/>
      <c r="EW62" s="153"/>
      <c r="EX62" s="153"/>
      <c r="EY62" s="153"/>
      <c r="EZ62" s="153"/>
      <c r="FA62" s="153"/>
      <c r="FB62" s="153"/>
      <c r="FC62" s="153"/>
      <c r="FD62" s="153"/>
      <c r="FE62" s="153"/>
      <c r="FF62" s="153"/>
      <c r="FG62" s="153"/>
      <c r="FH62" s="153"/>
      <c r="FI62" s="153"/>
      <c r="FJ62" s="153"/>
      <c r="FK62" s="153"/>
      <c r="FL62" s="153"/>
      <c r="FM62" s="153"/>
      <c r="FN62" s="153"/>
      <c r="FO62" s="153"/>
      <c r="FP62" s="153"/>
      <c r="FQ62" s="153"/>
    </row>
    <row r="63" spans="2:173">
      <c r="B63" s="66" t="s">
        <v>460</v>
      </c>
      <c r="C63" s="66" t="s">
        <v>302</v>
      </c>
      <c r="D63" s="153"/>
      <c r="E63" s="153"/>
      <c r="F63" s="153">
        <v>1.3585731899436959E-2</v>
      </c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  <c r="CV63" s="153"/>
      <c r="CW63" s="153"/>
      <c r="CX63" s="153"/>
      <c r="CY63" s="153"/>
      <c r="CZ63" s="153"/>
      <c r="DA63" s="153"/>
      <c r="DB63" s="153"/>
      <c r="DC63" s="153"/>
      <c r="DD63" s="153"/>
      <c r="DE63" s="153"/>
      <c r="DF63" s="153"/>
      <c r="DG63" s="153"/>
      <c r="DH63" s="153"/>
      <c r="DI63" s="153"/>
      <c r="DJ63" s="153"/>
      <c r="DK63" s="153"/>
      <c r="DL63" s="153"/>
      <c r="DM63" s="153"/>
      <c r="DN63" s="153"/>
      <c r="DO63" s="153"/>
      <c r="DP63" s="153"/>
      <c r="DQ63" s="153"/>
      <c r="DR63" s="153"/>
      <c r="DS63" s="153"/>
      <c r="DT63" s="153"/>
      <c r="DU63" s="153"/>
      <c r="DV63" s="153"/>
      <c r="DW63" s="153"/>
      <c r="DX63" s="153"/>
      <c r="DY63" s="153"/>
      <c r="DZ63" s="153"/>
      <c r="EA63" s="153"/>
      <c r="EB63" s="153"/>
      <c r="EC63" s="153"/>
      <c r="ED63" s="153"/>
      <c r="EE63" s="153"/>
      <c r="EF63" s="153"/>
      <c r="EG63" s="153"/>
      <c r="EH63" s="153"/>
      <c r="EI63" s="153"/>
      <c r="EJ63" s="153"/>
      <c r="EK63" s="153"/>
      <c r="EL63" s="153"/>
      <c r="EM63" s="153"/>
      <c r="EN63" s="153"/>
      <c r="EO63" s="153"/>
      <c r="EP63" s="153"/>
      <c r="EQ63" s="153"/>
      <c r="ER63" s="153"/>
      <c r="ES63" s="153"/>
      <c r="ET63" s="153"/>
      <c r="EU63" s="153"/>
      <c r="EV63" s="153"/>
      <c r="EW63" s="153"/>
      <c r="EX63" s="153"/>
      <c r="EY63" s="153"/>
      <c r="EZ63" s="153"/>
      <c r="FA63" s="153"/>
      <c r="FB63" s="153"/>
      <c r="FC63" s="153"/>
      <c r="FD63" s="153"/>
      <c r="FE63" s="153"/>
      <c r="FF63" s="153"/>
      <c r="FG63" s="153"/>
      <c r="FH63" s="153"/>
      <c r="FI63" s="153"/>
      <c r="FJ63" s="153"/>
      <c r="FK63" s="153"/>
      <c r="FL63" s="153"/>
      <c r="FM63" s="153"/>
      <c r="FN63" s="153"/>
      <c r="FO63" s="153"/>
      <c r="FP63" s="153"/>
      <c r="FQ63" s="153"/>
    </row>
    <row r="64" spans="2:173" hidden="1">
      <c r="B64" s="66" t="s">
        <v>461</v>
      </c>
      <c r="C64" s="66" t="s">
        <v>349</v>
      </c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>
        <v>0.1021693706981318</v>
      </c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3"/>
      <c r="BC64" s="153"/>
      <c r="BD64" s="153"/>
      <c r="BE64" s="153"/>
      <c r="BF64" s="153"/>
      <c r="BG64" s="153"/>
      <c r="BH64" s="153"/>
      <c r="BI64" s="153"/>
      <c r="BJ64" s="153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3"/>
      <c r="CV64" s="153"/>
      <c r="CW64" s="153"/>
      <c r="CX64" s="153"/>
      <c r="CY64" s="153"/>
      <c r="CZ64" s="153"/>
      <c r="DA64" s="153"/>
      <c r="DB64" s="153"/>
      <c r="DC64" s="153"/>
      <c r="DD64" s="153"/>
      <c r="DE64" s="153"/>
      <c r="DF64" s="153"/>
      <c r="DG64" s="153"/>
      <c r="DH64" s="153"/>
      <c r="DI64" s="153"/>
      <c r="DJ64" s="153"/>
      <c r="DK64" s="153"/>
      <c r="DL64" s="153"/>
      <c r="DM64" s="153"/>
      <c r="DN64" s="153"/>
      <c r="DO64" s="153"/>
      <c r="DP64" s="153"/>
      <c r="DQ64" s="153"/>
      <c r="DR64" s="153"/>
      <c r="DS64" s="153"/>
      <c r="DT64" s="153"/>
      <c r="DU64" s="153"/>
      <c r="DV64" s="153"/>
      <c r="DW64" s="153"/>
      <c r="DX64" s="153"/>
      <c r="DY64" s="153"/>
      <c r="DZ64" s="153"/>
      <c r="EA64" s="153"/>
      <c r="EB64" s="153"/>
      <c r="EC64" s="153"/>
      <c r="ED64" s="153"/>
      <c r="EE64" s="153"/>
      <c r="EF64" s="153"/>
      <c r="EG64" s="153"/>
      <c r="EH64" s="153"/>
      <c r="EI64" s="153"/>
      <c r="EJ64" s="153"/>
      <c r="EK64" s="153"/>
      <c r="EL64" s="153"/>
      <c r="EM64" s="153"/>
      <c r="EN64" s="153"/>
      <c r="EO64" s="153"/>
      <c r="EP64" s="153"/>
      <c r="EQ64" s="153"/>
      <c r="ER64" s="153"/>
      <c r="ES64" s="153"/>
      <c r="ET64" s="153"/>
      <c r="EU64" s="153"/>
      <c r="EV64" s="153"/>
      <c r="EW64" s="153"/>
      <c r="EX64" s="153"/>
      <c r="EY64" s="153"/>
      <c r="EZ64" s="153"/>
      <c r="FA64" s="153"/>
      <c r="FB64" s="153"/>
      <c r="FC64" s="153"/>
      <c r="FD64" s="153"/>
      <c r="FE64" s="153"/>
      <c r="FF64" s="153"/>
      <c r="FG64" s="153"/>
      <c r="FH64" s="153"/>
      <c r="FI64" s="153"/>
      <c r="FJ64" s="153"/>
      <c r="FK64" s="153"/>
      <c r="FL64" s="153"/>
      <c r="FM64" s="153"/>
      <c r="FN64" s="153"/>
      <c r="FO64" s="153"/>
      <c r="FP64" s="153"/>
      <c r="FQ64" s="153"/>
    </row>
    <row r="65" spans="2:173">
      <c r="B65" s="66" t="s">
        <v>463</v>
      </c>
      <c r="C65" s="66" t="s">
        <v>302</v>
      </c>
      <c r="D65" s="153"/>
      <c r="E65" s="153"/>
      <c r="F65" s="153"/>
      <c r="G65" s="153">
        <v>0.40939480767560998</v>
      </c>
      <c r="H65" s="153"/>
      <c r="I65" s="153">
        <v>5.726184279021343E-2</v>
      </c>
      <c r="J65" s="153">
        <v>1.192078446452605E-2</v>
      </c>
      <c r="K65" s="153"/>
      <c r="L65" s="153"/>
      <c r="M65" s="153">
        <v>1.7586070009832089E-2</v>
      </c>
      <c r="N65" s="153">
        <v>4.4357700496806242E-2</v>
      </c>
      <c r="O65" s="153"/>
      <c r="P65" s="153"/>
      <c r="Q65" s="153">
        <v>4.4357700496806242E-2</v>
      </c>
      <c r="R65" s="153"/>
      <c r="S65" s="153"/>
      <c r="T65" s="153"/>
      <c r="U65" s="153"/>
      <c r="V65" s="153"/>
      <c r="W65" s="153">
        <v>0.1679824077624347</v>
      </c>
      <c r="X65" s="153">
        <v>0.19669551534225019</v>
      </c>
      <c r="Y65" s="153">
        <v>6.5446547816211939E-2</v>
      </c>
      <c r="Z65" s="153"/>
      <c r="AA65" s="153"/>
      <c r="AB65" s="153">
        <v>7.0027867972285426E-2</v>
      </c>
      <c r="AC65" s="153"/>
      <c r="AD65" s="153"/>
      <c r="AE65" s="153">
        <v>0.18060745424930541</v>
      </c>
      <c r="AF65" s="153"/>
      <c r="AG65" s="153"/>
      <c r="AH65" s="153"/>
      <c r="AI65" s="153">
        <v>0.18715143046076679</v>
      </c>
      <c r="AJ65" s="153">
        <v>5.5323800998465747E-2</v>
      </c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 s="153">
        <v>4.4357700496806242E-2</v>
      </c>
      <c r="AX65" s="153">
        <v>2.4176488365064971E-2</v>
      </c>
      <c r="AY65" s="153">
        <v>4.9906147703960013E-2</v>
      </c>
      <c r="AZ65" s="153">
        <v>0.115387732426248</v>
      </c>
      <c r="BA65" s="153"/>
      <c r="BB65" s="153"/>
      <c r="BC65" s="153"/>
      <c r="BD65" s="153">
        <v>0.17194933453271591</v>
      </c>
      <c r="BE65" s="153"/>
      <c r="BF65" s="153"/>
      <c r="BG65" s="153"/>
      <c r="BH65" s="153"/>
      <c r="BI65" s="153">
        <v>3.1993113961857153E-2</v>
      </c>
      <c r="BJ65" s="153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>
        <v>4.0025018512566603E-2</v>
      </c>
      <c r="BY65" s="153"/>
      <c r="BZ65" s="153"/>
      <c r="CA65" s="153">
        <v>0.17649287553895071</v>
      </c>
      <c r="CB65" s="153"/>
      <c r="CC65" s="153"/>
      <c r="CD65" s="153"/>
      <c r="CE65" s="153"/>
      <c r="CF65" s="153">
        <v>2.7938163531383859E-2</v>
      </c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>
        <v>1.588259585146596E-2</v>
      </c>
      <c r="CR65" s="153"/>
      <c r="CS65" s="153"/>
      <c r="CT65" s="153">
        <v>1.9183410081606311E-3</v>
      </c>
      <c r="CU65" s="153"/>
      <c r="CV65" s="153">
        <v>7.8186726362918088E-4</v>
      </c>
      <c r="CW65" s="153"/>
      <c r="CX65" s="153"/>
      <c r="CY65" s="153"/>
      <c r="CZ65" s="153">
        <v>2.2296544035674461E-2</v>
      </c>
      <c r="DA65" s="153"/>
      <c r="DB65" s="153">
        <v>7.4616741283407987E-3</v>
      </c>
      <c r="DC65" s="153">
        <v>0.30126531432014458</v>
      </c>
      <c r="DD65" s="153"/>
      <c r="DE65" s="153">
        <v>0.1077136900625435</v>
      </c>
      <c r="DF65" s="153"/>
      <c r="DG65" s="153">
        <v>6.2721889576329076E-3</v>
      </c>
      <c r="DH65" s="153">
        <v>1.9311870578203862E-2</v>
      </c>
      <c r="DI65" s="153"/>
      <c r="DJ65" s="153"/>
      <c r="DK65" s="153"/>
      <c r="DL65" s="153"/>
      <c r="DM65" s="153">
        <v>3.2676583927437393E-2</v>
      </c>
      <c r="DN65" s="153"/>
      <c r="DO65" s="153"/>
      <c r="DP65" s="153">
        <v>0.14560248982509369</v>
      </c>
      <c r="DQ65" s="153">
        <v>3.4010767259672198E-2</v>
      </c>
      <c r="DR65" s="153"/>
      <c r="DS65" s="153"/>
      <c r="DT65" s="153"/>
      <c r="DU65" s="153"/>
      <c r="DV65" s="153">
        <v>3.518153672952436E-3</v>
      </c>
      <c r="DW65" s="153"/>
      <c r="DX65" s="153">
        <v>0.1628303495311168</v>
      </c>
      <c r="DY65" s="153"/>
      <c r="DZ65" s="153"/>
      <c r="EA65" s="153"/>
      <c r="EB65" s="153">
        <v>4.4357700496806242E-2</v>
      </c>
      <c r="EC65" s="153">
        <v>4.4357700496806242E-2</v>
      </c>
      <c r="ED65" s="153"/>
      <c r="EE65" s="153"/>
      <c r="EF65" s="153">
        <v>0.25641025641025639</v>
      </c>
      <c r="EG65" s="153"/>
      <c r="EH65" s="153"/>
      <c r="EI65" s="153"/>
      <c r="EJ65" s="153"/>
      <c r="EK65" s="153">
        <v>0.30798240100565683</v>
      </c>
      <c r="EL65" s="153">
        <v>8.5986923287380571E-2</v>
      </c>
      <c r="EM65" s="153">
        <v>5.7164064109547282E-2</v>
      </c>
      <c r="EN65" s="153"/>
      <c r="EO65" s="153"/>
      <c r="EP65" s="153"/>
      <c r="EQ65" s="153"/>
      <c r="ER65" s="153"/>
      <c r="ES65" s="153"/>
      <c r="ET65" s="153">
        <v>3.1764787001980793E-2</v>
      </c>
      <c r="EU65" s="153"/>
      <c r="EV65" s="153">
        <v>1.302368361680141E-2</v>
      </c>
      <c r="EW65" s="153"/>
      <c r="EX65" s="153"/>
      <c r="EY65" s="153">
        <v>0.20588235294117649</v>
      </c>
      <c r="EZ65" s="153"/>
      <c r="FA65" s="153">
        <v>4.4357700496806242E-2</v>
      </c>
      <c r="FB65" s="153"/>
      <c r="FC65" s="153">
        <v>9.4490100211519143E-2</v>
      </c>
      <c r="FD65" s="153"/>
      <c r="FE65" s="153"/>
      <c r="FF65" s="153"/>
      <c r="FG65" s="153"/>
      <c r="FH65" s="153"/>
      <c r="FI65" s="153">
        <v>0.33848670238611289</v>
      </c>
      <c r="FJ65" s="153"/>
      <c r="FK65" s="153">
        <v>4.2621820629956723E-2</v>
      </c>
      <c r="FL65" s="153"/>
      <c r="FM65" s="153">
        <v>3.1683378035872671E-2</v>
      </c>
      <c r="FN65" s="153"/>
      <c r="FO65" s="153"/>
      <c r="FP65" s="153">
        <v>1.5557228821944401E-2</v>
      </c>
      <c r="FQ65" s="153">
        <v>6.5526598813398756E-2</v>
      </c>
    </row>
    <row r="66" spans="2:173">
      <c r="B66" s="66" t="s">
        <v>465</v>
      </c>
      <c r="C66" s="66" t="s">
        <v>302</v>
      </c>
      <c r="D66" s="153">
        <v>6.0724714627024147E-2</v>
      </c>
      <c r="E66" s="153">
        <v>0.24099441907661101</v>
      </c>
      <c r="F66" s="153"/>
      <c r="G66" s="153"/>
      <c r="H66" s="153"/>
      <c r="I66" s="153"/>
      <c r="J66" s="153"/>
      <c r="K66" s="153"/>
      <c r="L66" s="153">
        <v>0.14419329696024949</v>
      </c>
      <c r="M66" s="153"/>
      <c r="N66" s="153"/>
      <c r="O66" s="153"/>
      <c r="P66" s="153">
        <v>1.4764724121129801E-2</v>
      </c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>
        <v>0.2119700748129677</v>
      </c>
      <c r="AB66" s="153"/>
      <c r="AC66" s="153"/>
      <c r="AD66" s="153"/>
      <c r="AE66" s="153"/>
      <c r="AF66" s="153">
        <v>0.35274741834367551</v>
      </c>
      <c r="AG66" s="153"/>
      <c r="AH66" s="153"/>
      <c r="AI66" s="153"/>
      <c r="AJ66" s="153"/>
      <c r="AK66" s="153">
        <v>0.18424639727942779</v>
      </c>
      <c r="AL66" s="153"/>
      <c r="AM66" s="153"/>
      <c r="AN66" s="153"/>
      <c r="AO66" s="153"/>
      <c r="AP66" s="153">
        <v>2.796214355948869E-2</v>
      </c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>
        <v>0.42229729729729731</v>
      </c>
      <c r="BG66" s="153"/>
      <c r="BH66" s="153"/>
      <c r="BI66" s="153"/>
      <c r="BJ66" s="153">
        <v>0.13368635225375619</v>
      </c>
      <c r="BK66" s="153"/>
      <c r="BL66" s="153">
        <v>8.6307180184694687E-2</v>
      </c>
      <c r="BM66" s="153"/>
      <c r="BN66" s="153"/>
      <c r="BO66" s="153"/>
      <c r="BP66" s="153"/>
      <c r="BQ66" s="153"/>
      <c r="BR66" s="153">
        <v>9.7232610321615551E-2</v>
      </c>
      <c r="BS66" s="153"/>
      <c r="BT66" s="153">
        <v>0.1185110999833083</v>
      </c>
      <c r="BU66" s="153">
        <v>1.070743423107238E-2</v>
      </c>
      <c r="BV66" s="153">
        <v>0.1115697408023316</v>
      </c>
      <c r="BW66" s="153"/>
      <c r="BX66" s="153"/>
      <c r="BY66" s="153"/>
      <c r="BZ66" s="153"/>
      <c r="CA66" s="153"/>
      <c r="CB66" s="153"/>
      <c r="CC66" s="153"/>
      <c r="CD66" s="153"/>
      <c r="CE66" s="153">
        <v>5.4899933959284462E-2</v>
      </c>
      <c r="CF66" s="153"/>
      <c r="CG66" s="153"/>
      <c r="CH66" s="153">
        <v>4.1812841641510973E-2</v>
      </c>
      <c r="CI66" s="153"/>
      <c r="CJ66" s="153"/>
      <c r="CK66" s="153">
        <v>2.4147904183330331E-2</v>
      </c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  <c r="CY66" s="153"/>
      <c r="CZ66" s="153"/>
      <c r="DA66" s="153"/>
      <c r="DB66" s="153"/>
      <c r="DC66" s="153"/>
      <c r="DD66" s="153">
        <v>0.2593453764979432</v>
      </c>
      <c r="DE66" s="153"/>
      <c r="DF66" s="153"/>
      <c r="DG66" s="153"/>
      <c r="DH66" s="153"/>
      <c r="DI66" s="153">
        <v>7.5098814229249009E-2</v>
      </c>
      <c r="DJ66" s="153"/>
      <c r="DK66" s="153"/>
      <c r="DL66" s="153"/>
      <c r="DM66" s="153"/>
      <c r="DN66" s="153"/>
      <c r="DO66" s="153"/>
      <c r="DP66" s="153"/>
      <c r="DQ66" s="153"/>
      <c r="DR66" s="153">
        <v>2.9719448407037559E-2</v>
      </c>
      <c r="DS66" s="153">
        <v>0.15360993139496901</v>
      </c>
      <c r="DT66" s="153"/>
      <c r="DU66" s="153"/>
      <c r="DV66" s="153"/>
      <c r="DW66" s="153"/>
      <c r="DX66" s="153"/>
      <c r="DY66" s="153">
        <v>1.0895404120443739E-2</v>
      </c>
      <c r="DZ66" s="153"/>
      <c r="EA66" s="153"/>
      <c r="EB66" s="153"/>
      <c r="EC66" s="153"/>
      <c r="ED66" s="153"/>
      <c r="EE66" s="153"/>
      <c r="EF66" s="153"/>
      <c r="EG66" s="153"/>
      <c r="EH66" s="153"/>
      <c r="EI66" s="153">
        <v>0.17411034153331739</v>
      </c>
      <c r="EJ66" s="153">
        <v>6.4780776472697921E-2</v>
      </c>
      <c r="EK66" s="153"/>
      <c r="EL66" s="153"/>
      <c r="EM66" s="153"/>
      <c r="EN66" s="153"/>
      <c r="EO66" s="153"/>
      <c r="EP66" s="153"/>
      <c r="EQ66" s="153"/>
      <c r="ER66" s="153"/>
      <c r="ES66" s="153"/>
      <c r="ET66" s="153"/>
      <c r="EU66" s="153"/>
      <c r="EV66" s="153"/>
      <c r="EW66" s="153"/>
      <c r="EX66" s="153">
        <v>0.1494367041600673</v>
      </c>
      <c r="EY66" s="153"/>
      <c r="EZ66" s="153"/>
      <c r="FA66" s="153"/>
      <c r="FB66" s="153"/>
      <c r="FC66" s="153"/>
      <c r="FD66" s="153"/>
      <c r="FE66" s="153"/>
      <c r="FF66" s="153">
        <v>8.9707499726392151E-2</v>
      </c>
      <c r="FG66" s="153"/>
      <c r="FH66" s="153">
        <v>2.6807995453759299E-2</v>
      </c>
      <c r="FI66" s="153"/>
      <c r="FJ66" s="153">
        <v>0.25651353278298972</v>
      </c>
      <c r="FK66" s="153"/>
      <c r="FL66" s="153">
        <v>4.5337628220479811E-3</v>
      </c>
      <c r="FM66" s="153"/>
      <c r="FN66" s="153"/>
      <c r="FO66" s="153">
        <v>2.289698120314267E-2</v>
      </c>
      <c r="FP66" s="153"/>
      <c r="FQ66" s="153"/>
    </row>
    <row r="67" spans="2:173">
      <c r="B67" s="66" t="s">
        <v>467</v>
      </c>
      <c r="C67" s="66" t="s">
        <v>302</v>
      </c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>
        <v>0.23548662492885611</v>
      </c>
      <c r="AU67" s="153"/>
      <c r="AV67" s="153"/>
      <c r="AW67" s="153"/>
      <c r="AX67" s="153"/>
      <c r="AY67" s="153"/>
      <c r="AZ67" s="153"/>
      <c r="BA67" s="153"/>
      <c r="BB67" s="153"/>
      <c r="BC67" s="153"/>
      <c r="BD67" s="153"/>
      <c r="BE67" s="153"/>
      <c r="BF67" s="153"/>
      <c r="BG67" s="153"/>
      <c r="BH67" s="153"/>
      <c r="BI67" s="153"/>
      <c r="BJ67" s="153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>
        <v>2.3021552442323422E-2</v>
      </c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  <c r="DG67" s="153"/>
      <c r="DH67" s="153"/>
      <c r="DI67" s="153"/>
      <c r="DJ67" s="153"/>
      <c r="DK67" s="153"/>
      <c r="DL67" s="153"/>
      <c r="DM67" s="153"/>
      <c r="DN67" s="153"/>
      <c r="DO67" s="153"/>
      <c r="DP67" s="153"/>
      <c r="DQ67" s="153"/>
      <c r="DR67" s="153"/>
      <c r="DS67" s="153"/>
      <c r="DT67" s="153"/>
      <c r="DU67" s="153"/>
      <c r="DV67" s="153"/>
      <c r="DW67" s="153"/>
      <c r="DX67" s="153"/>
      <c r="DY67" s="153"/>
      <c r="DZ67" s="153"/>
      <c r="EA67" s="153"/>
      <c r="EB67" s="153"/>
      <c r="EC67" s="153"/>
      <c r="ED67" s="153"/>
      <c r="EE67" s="153"/>
      <c r="EF67" s="153"/>
      <c r="EG67" s="153"/>
      <c r="EH67" s="153"/>
      <c r="EI67" s="153"/>
      <c r="EJ67" s="153"/>
      <c r="EK67" s="153"/>
      <c r="EL67" s="153"/>
      <c r="EM67" s="153"/>
      <c r="EN67" s="153">
        <v>1.0273268954181221E-3</v>
      </c>
      <c r="EO67" s="153"/>
      <c r="EP67" s="153"/>
      <c r="EQ67" s="153"/>
      <c r="ER67" s="153">
        <v>5.1304917249832566E-3</v>
      </c>
      <c r="ES67" s="153"/>
      <c r="ET67" s="153"/>
      <c r="EU67" s="153"/>
      <c r="EV67" s="153"/>
      <c r="EW67" s="153"/>
      <c r="EX67" s="153"/>
      <c r="EY67" s="153"/>
      <c r="EZ67" s="153"/>
      <c r="FA67" s="153"/>
      <c r="FB67" s="153"/>
      <c r="FC67" s="153"/>
      <c r="FD67" s="153"/>
      <c r="FE67" s="153"/>
      <c r="FF67" s="153"/>
      <c r="FG67" s="153"/>
      <c r="FH67" s="153"/>
      <c r="FI67" s="153"/>
      <c r="FJ67" s="153"/>
      <c r="FK67" s="153"/>
      <c r="FL67" s="153"/>
      <c r="FM67" s="153"/>
      <c r="FN67" s="153"/>
      <c r="FO67" s="153"/>
      <c r="FP67" s="153"/>
      <c r="FQ67" s="153"/>
    </row>
    <row r="68" spans="2:173">
      <c r="B68" s="66" t="s">
        <v>469</v>
      </c>
      <c r="C68" s="66" t="s">
        <v>302</v>
      </c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>
        <v>2.644845643014085E-3</v>
      </c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  <c r="BA68" s="153"/>
      <c r="BB68" s="153"/>
      <c r="BC68" s="153"/>
      <c r="BD68" s="153"/>
      <c r="BE68" s="153"/>
      <c r="BF68" s="153"/>
      <c r="BG68" s="153"/>
      <c r="BH68" s="153"/>
      <c r="BI68" s="153"/>
      <c r="BJ68" s="153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53"/>
      <c r="CT68" s="153"/>
      <c r="CU68" s="153"/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  <c r="DG68" s="153"/>
      <c r="DH68" s="153"/>
      <c r="DI68" s="153"/>
      <c r="DJ68" s="153"/>
      <c r="DK68" s="153"/>
      <c r="DL68" s="153"/>
      <c r="DM68" s="153"/>
      <c r="DN68" s="153"/>
      <c r="DO68" s="153"/>
      <c r="DP68" s="153"/>
      <c r="DQ68" s="153"/>
      <c r="DR68" s="153"/>
      <c r="DS68" s="153"/>
      <c r="DT68" s="153"/>
      <c r="DU68" s="153"/>
      <c r="DV68" s="153"/>
      <c r="DW68" s="153"/>
      <c r="DX68" s="153"/>
      <c r="DY68" s="153"/>
      <c r="DZ68" s="153"/>
      <c r="EA68" s="153"/>
      <c r="EB68" s="153"/>
      <c r="EC68" s="153"/>
      <c r="ED68" s="153"/>
      <c r="EE68" s="153"/>
      <c r="EF68" s="153"/>
      <c r="EG68" s="153"/>
      <c r="EH68" s="153"/>
      <c r="EI68" s="153"/>
      <c r="EJ68" s="153"/>
      <c r="EK68" s="153"/>
      <c r="EL68" s="153"/>
      <c r="EM68" s="153"/>
      <c r="EN68" s="153"/>
      <c r="EO68" s="153"/>
      <c r="EP68" s="153"/>
      <c r="EQ68" s="153"/>
      <c r="ER68" s="153"/>
      <c r="ES68" s="153"/>
      <c r="ET68" s="153"/>
      <c r="EU68" s="153"/>
      <c r="EV68" s="153"/>
      <c r="EW68" s="153"/>
      <c r="EX68" s="153"/>
      <c r="EY68" s="153"/>
      <c r="EZ68" s="153"/>
      <c r="FA68" s="153"/>
      <c r="FB68" s="153"/>
      <c r="FC68" s="153"/>
      <c r="FD68" s="153"/>
      <c r="FE68" s="153"/>
      <c r="FF68" s="153"/>
      <c r="FG68" s="153"/>
      <c r="FH68" s="153"/>
      <c r="FI68" s="153"/>
      <c r="FJ68" s="153"/>
      <c r="FK68" s="153"/>
      <c r="FL68" s="153"/>
      <c r="FM68" s="153"/>
      <c r="FN68" s="153"/>
      <c r="FO68" s="153"/>
      <c r="FP68" s="153"/>
      <c r="FQ68" s="153"/>
    </row>
    <row r="69" spans="2:173">
      <c r="B69" s="66" t="s">
        <v>471</v>
      </c>
      <c r="C69" s="66" t="s">
        <v>302</v>
      </c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>
        <v>4.022210297627056E-2</v>
      </c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 s="153"/>
      <c r="AX69" s="153"/>
      <c r="AY69" s="153"/>
      <c r="AZ69" s="153"/>
      <c r="BA69" s="153"/>
      <c r="BB69" s="153"/>
      <c r="BC69" s="153"/>
      <c r="BD69" s="153"/>
      <c r="BE69" s="153"/>
      <c r="BF69" s="153"/>
      <c r="BG69" s="153"/>
      <c r="BH69" s="153"/>
      <c r="BI69" s="153"/>
      <c r="BJ69" s="153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53"/>
      <c r="CS69" s="153"/>
      <c r="CT69" s="153"/>
      <c r="CU69" s="153"/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  <c r="DG69" s="153"/>
      <c r="DH69" s="153"/>
      <c r="DI69" s="153"/>
      <c r="DJ69" s="153"/>
      <c r="DK69" s="153"/>
      <c r="DL69" s="153"/>
      <c r="DM69" s="153"/>
      <c r="DN69" s="153"/>
      <c r="DO69" s="153"/>
      <c r="DP69" s="153"/>
      <c r="DQ69" s="153"/>
      <c r="DR69" s="153"/>
      <c r="DS69" s="153"/>
      <c r="DT69" s="153"/>
      <c r="DU69" s="153"/>
      <c r="DV69" s="153"/>
      <c r="DW69" s="153"/>
      <c r="DX69" s="153"/>
      <c r="DY69" s="153"/>
      <c r="DZ69" s="153"/>
      <c r="EA69" s="153"/>
      <c r="EB69" s="153"/>
      <c r="EC69" s="153"/>
      <c r="ED69" s="153"/>
      <c r="EE69" s="153"/>
      <c r="EF69" s="153"/>
      <c r="EG69" s="153"/>
      <c r="EH69" s="153"/>
      <c r="EI69" s="153"/>
      <c r="EJ69" s="153"/>
      <c r="EK69" s="153"/>
      <c r="EL69" s="153"/>
      <c r="EM69" s="153"/>
      <c r="EN69" s="153"/>
      <c r="EO69" s="153"/>
      <c r="EP69" s="153"/>
      <c r="EQ69" s="153"/>
      <c r="ER69" s="153"/>
      <c r="ES69" s="153"/>
      <c r="ET69" s="153"/>
      <c r="EU69" s="153"/>
      <c r="EV69" s="153"/>
      <c r="EW69" s="153"/>
      <c r="EX69" s="153"/>
      <c r="EY69" s="153"/>
      <c r="EZ69" s="153"/>
      <c r="FA69" s="153"/>
      <c r="FB69" s="153"/>
      <c r="FC69" s="153"/>
      <c r="FD69" s="153"/>
      <c r="FE69" s="153"/>
      <c r="FF69" s="153"/>
      <c r="FG69" s="153"/>
      <c r="FH69" s="153"/>
      <c r="FI69" s="153"/>
      <c r="FJ69" s="153"/>
      <c r="FK69" s="153"/>
      <c r="FL69" s="153"/>
      <c r="FM69" s="153"/>
      <c r="FN69" s="153"/>
      <c r="FO69" s="153"/>
      <c r="FP69" s="153"/>
      <c r="FQ69" s="153"/>
    </row>
    <row r="70" spans="2:173">
      <c r="B70" s="66" t="s">
        <v>473</v>
      </c>
      <c r="C70" s="66" t="s">
        <v>302</v>
      </c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S70" s="153"/>
      <c r="AT70" s="153"/>
      <c r="AU70" s="153"/>
      <c r="AV70" s="153"/>
      <c r="AW70" s="153"/>
      <c r="AX70" s="153"/>
      <c r="AY70" s="153"/>
      <c r="AZ70" s="153"/>
      <c r="BA70" s="153"/>
      <c r="BB70" s="153"/>
      <c r="BC70" s="153"/>
      <c r="BD70" s="153"/>
      <c r="BE70" s="153"/>
      <c r="BF70" s="153"/>
      <c r="BG70" s="153"/>
      <c r="BH70" s="153"/>
      <c r="BI70" s="153"/>
      <c r="BJ70" s="153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3"/>
      <c r="CJ70" s="153"/>
      <c r="CK70" s="153"/>
      <c r="CL70" s="153"/>
      <c r="CM70" s="153"/>
      <c r="CN70" s="153"/>
      <c r="CO70" s="153"/>
      <c r="CP70" s="153"/>
      <c r="CQ70" s="153"/>
      <c r="CR70" s="153"/>
      <c r="CS70" s="153"/>
      <c r="CT70" s="153"/>
      <c r="CU70" s="153"/>
      <c r="CV70" s="153"/>
      <c r="CW70" s="153"/>
      <c r="CX70" s="153"/>
      <c r="CY70" s="153"/>
      <c r="CZ70" s="153"/>
      <c r="DA70" s="153"/>
      <c r="DB70" s="153"/>
      <c r="DC70" s="153"/>
      <c r="DD70" s="153"/>
      <c r="DE70" s="153"/>
      <c r="DF70" s="153"/>
      <c r="DG70" s="153"/>
      <c r="DH70" s="153"/>
      <c r="DI70" s="153"/>
      <c r="DJ70" s="153"/>
      <c r="DK70" s="153"/>
      <c r="DL70" s="153"/>
      <c r="DM70" s="153"/>
      <c r="DN70" s="153"/>
      <c r="DO70" s="153"/>
      <c r="DP70" s="153"/>
      <c r="DQ70" s="153"/>
      <c r="DR70" s="153"/>
      <c r="DS70" s="153"/>
      <c r="DT70" s="153"/>
      <c r="DU70" s="153"/>
      <c r="DV70" s="153"/>
      <c r="DW70" s="153"/>
      <c r="DX70" s="153"/>
      <c r="DY70" s="153"/>
      <c r="DZ70" s="153"/>
      <c r="EA70" s="153"/>
      <c r="EB70" s="153"/>
      <c r="EC70" s="153"/>
      <c r="ED70" s="153"/>
      <c r="EE70" s="153"/>
      <c r="EF70" s="153"/>
      <c r="EG70" s="153"/>
      <c r="EH70" s="153"/>
      <c r="EI70" s="153"/>
      <c r="EJ70" s="153"/>
      <c r="EK70" s="153"/>
      <c r="EL70" s="153"/>
      <c r="EM70" s="153"/>
      <c r="EN70" s="153"/>
      <c r="EO70" s="153">
        <v>3.3270853869233133E-2</v>
      </c>
      <c r="EP70" s="153">
        <v>3.3342997970426211E-2</v>
      </c>
      <c r="EQ70" s="153"/>
      <c r="ER70" s="153"/>
      <c r="ES70" s="153"/>
      <c r="ET70" s="153"/>
      <c r="EU70" s="153"/>
      <c r="EV70" s="153"/>
      <c r="EW70" s="153"/>
      <c r="EX70" s="153"/>
      <c r="EY70" s="153"/>
      <c r="EZ70" s="153"/>
      <c r="FA70" s="153"/>
      <c r="FB70" s="153"/>
      <c r="FC70" s="153"/>
      <c r="FD70" s="153"/>
      <c r="FE70" s="153"/>
      <c r="FF70" s="153"/>
      <c r="FG70" s="153"/>
      <c r="FH70" s="153"/>
      <c r="FI70" s="153"/>
      <c r="FJ70" s="153"/>
      <c r="FK70" s="153"/>
      <c r="FL70" s="153"/>
      <c r="FM70" s="153"/>
      <c r="FN70" s="153"/>
      <c r="FO70" s="153"/>
      <c r="FP70" s="153"/>
      <c r="FQ70" s="153"/>
    </row>
    <row r="71" spans="2:173">
      <c r="B71" s="66" t="s">
        <v>475</v>
      </c>
      <c r="C71" s="66" t="s">
        <v>302</v>
      </c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3"/>
      <c r="BB71" s="153"/>
      <c r="BC71" s="153"/>
      <c r="BD71" s="153"/>
      <c r="BE71" s="153"/>
      <c r="BF71" s="153"/>
      <c r="BG71" s="153"/>
      <c r="BH71" s="153"/>
      <c r="BI71" s="153"/>
      <c r="BJ71" s="153"/>
      <c r="BK71" s="153"/>
      <c r="BL71" s="153"/>
      <c r="BM71" s="153"/>
      <c r="BN71" s="153"/>
      <c r="BO71" s="153"/>
      <c r="BP71" s="153"/>
      <c r="BQ71" s="153"/>
      <c r="BR71" s="153"/>
      <c r="BS71" s="153">
        <v>0.14215321203850481</v>
      </c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53"/>
      <c r="CT71" s="153"/>
      <c r="CU71" s="153"/>
      <c r="CV71" s="153"/>
      <c r="CW71" s="153"/>
      <c r="CX71" s="153"/>
      <c r="CY71" s="153"/>
      <c r="CZ71" s="153"/>
      <c r="DA71" s="153"/>
      <c r="DB71" s="153"/>
      <c r="DC71" s="153"/>
      <c r="DD71" s="153"/>
      <c r="DE71" s="153"/>
      <c r="DF71" s="153"/>
      <c r="DG71" s="153"/>
      <c r="DH71" s="153"/>
      <c r="DI71" s="153"/>
      <c r="DJ71" s="153"/>
      <c r="DK71" s="153"/>
      <c r="DL71" s="153"/>
      <c r="DM71" s="153"/>
      <c r="DN71" s="153"/>
      <c r="DO71" s="153"/>
      <c r="DP71" s="153"/>
      <c r="DQ71" s="153"/>
      <c r="DR71" s="153"/>
      <c r="DS71" s="153"/>
      <c r="DT71" s="153"/>
      <c r="DU71" s="153"/>
      <c r="DV71" s="153"/>
      <c r="DW71" s="153"/>
      <c r="DX71" s="153"/>
      <c r="DY71" s="153"/>
      <c r="DZ71" s="153"/>
      <c r="EA71" s="153"/>
      <c r="EB71" s="153"/>
      <c r="EC71" s="153"/>
      <c r="ED71" s="153"/>
      <c r="EE71" s="153"/>
      <c r="EF71" s="153"/>
      <c r="EG71" s="153"/>
      <c r="EH71" s="153"/>
      <c r="EI71" s="153"/>
      <c r="EJ71" s="153"/>
      <c r="EK71" s="153"/>
      <c r="EL71" s="153"/>
      <c r="EM71" s="153"/>
      <c r="EN71" s="153"/>
      <c r="EO71" s="153"/>
      <c r="EP71" s="153"/>
      <c r="EQ71" s="153"/>
      <c r="ER71" s="153"/>
      <c r="ES71" s="153"/>
      <c r="ET71" s="153"/>
      <c r="EU71" s="153"/>
      <c r="EV71" s="153"/>
      <c r="EW71" s="153"/>
      <c r="EX71" s="153"/>
      <c r="EY71" s="153"/>
      <c r="EZ71" s="153"/>
      <c r="FA71" s="153"/>
      <c r="FB71" s="153"/>
      <c r="FC71" s="153"/>
      <c r="FD71" s="153"/>
      <c r="FE71" s="153">
        <v>6.619593998234777E-3</v>
      </c>
      <c r="FF71" s="153"/>
      <c r="FG71" s="153"/>
      <c r="FH71" s="153"/>
      <c r="FI71" s="153"/>
      <c r="FJ71" s="153"/>
      <c r="FK71" s="153"/>
      <c r="FL71" s="153"/>
      <c r="FM71" s="153"/>
      <c r="FN71" s="153"/>
      <c r="FO71" s="153"/>
      <c r="FP71" s="153"/>
      <c r="FQ71" s="153"/>
    </row>
    <row r="72" spans="2:173">
      <c r="B72" s="66" t="s">
        <v>477</v>
      </c>
      <c r="C72" s="66" t="s">
        <v>302</v>
      </c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3"/>
      <c r="AX72" s="153"/>
      <c r="AY72" s="153"/>
      <c r="AZ72" s="153"/>
      <c r="BA72" s="153"/>
      <c r="BB72" s="153"/>
      <c r="BC72" s="153"/>
      <c r="BD72" s="153"/>
      <c r="BE72" s="153"/>
      <c r="BF72" s="153"/>
      <c r="BG72" s="153"/>
      <c r="BH72" s="153"/>
      <c r="BI72" s="153"/>
      <c r="BJ72" s="153"/>
      <c r="BK72" s="153"/>
      <c r="BL72" s="153"/>
      <c r="BM72" s="153"/>
      <c r="BN72" s="153">
        <v>4.8183364289914397E-2</v>
      </c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53"/>
      <c r="CS72" s="153"/>
      <c r="CT72" s="153"/>
      <c r="CU72" s="153"/>
      <c r="CV72" s="153"/>
      <c r="CW72" s="153"/>
      <c r="CX72" s="153"/>
      <c r="CY72" s="153"/>
      <c r="CZ72" s="153"/>
      <c r="DA72" s="153"/>
      <c r="DB72" s="153"/>
      <c r="DC72" s="153"/>
      <c r="DD72" s="153"/>
      <c r="DE72" s="153"/>
      <c r="DF72" s="153"/>
      <c r="DG72" s="153"/>
      <c r="DH72" s="153"/>
      <c r="DI72" s="153"/>
      <c r="DJ72" s="153"/>
      <c r="DK72" s="153"/>
      <c r="DL72" s="153"/>
      <c r="DM72" s="153"/>
      <c r="DN72" s="153"/>
      <c r="DO72" s="153"/>
      <c r="DP72" s="153"/>
      <c r="DQ72" s="153"/>
      <c r="DR72" s="153"/>
      <c r="DS72" s="153"/>
      <c r="DT72" s="153"/>
      <c r="DU72" s="153"/>
      <c r="DV72" s="153"/>
      <c r="DW72" s="153"/>
      <c r="DX72" s="153"/>
      <c r="DY72" s="153"/>
      <c r="DZ72" s="153"/>
      <c r="EA72" s="153"/>
      <c r="EB72" s="153"/>
      <c r="EC72" s="153"/>
      <c r="ED72" s="153"/>
      <c r="EE72" s="153"/>
      <c r="EF72" s="153"/>
      <c r="EG72" s="153"/>
      <c r="EH72" s="153"/>
      <c r="EI72" s="153"/>
      <c r="EJ72" s="153"/>
      <c r="EK72" s="153"/>
      <c r="EL72" s="153"/>
      <c r="EM72" s="153"/>
      <c r="EN72" s="153"/>
      <c r="EO72" s="153"/>
      <c r="EP72" s="153"/>
      <c r="EQ72" s="153"/>
      <c r="ER72" s="153"/>
      <c r="ES72" s="153"/>
      <c r="ET72" s="153"/>
      <c r="EU72" s="153"/>
      <c r="EV72" s="153"/>
      <c r="EW72" s="153"/>
      <c r="EX72" s="153"/>
      <c r="EY72" s="153"/>
      <c r="EZ72" s="153"/>
      <c r="FA72" s="153"/>
      <c r="FB72" s="153"/>
      <c r="FC72" s="153"/>
      <c r="FD72" s="153"/>
      <c r="FE72" s="153"/>
      <c r="FF72" s="153"/>
      <c r="FG72" s="153"/>
      <c r="FH72" s="153"/>
      <c r="FI72" s="153"/>
      <c r="FJ72" s="153"/>
      <c r="FK72" s="153"/>
      <c r="FL72" s="153"/>
      <c r="FM72" s="153"/>
      <c r="FN72" s="153">
        <v>1.4821518939562701E-2</v>
      </c>
      <c r="FO72" s="153"/>
      <c r="FP72" s="153"/>
      <c r="FQ72" s="153"/>
    </row>
    <row r="73" spans="2:173">
      <c r="B73" s="66" t="s">
        <v>479</v>
      </c>
      <c r="C73" s="66" t="s">
        <v>302</v>
      </c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  <c r="AW73" s="153"/>
      <c r="AX73" s="153"/>
      <c r="AY73" s="153"/>
      <c r="AZ73" s="153"/>
      <c r="BA73" s="153"/>
      <c r="BB73" s="153"/>
      <c r="BC73" s="153"/>
      <c r="BD73" s="153"/>
      <c r="BE73" s="153"/>
      <c r="BF73" s="153"/>
      <c r="BG73" s="153"/>
      <c r="BH73" s="153"/>
      <c r="BI73" s="153"/>
      <c r="BJ73" s="153"/>
      <c r="BK73" s="153"/>
      <c r="BL73" s="153"/>
      <c r="BM73" s="153"/>
      <c r="BN73" s="153">
        <v>4.8183364289914397E-2</v>
      </c>
      <c r="BO73" s="153"/>
      <c r="BP73" s="153"/>
      <c r="BQ73" s="153"/>
      <c r="BR73" s="153"/>
      <c r="BS73" s="153">
        <v>7.2810181775819535E-2</v>
      </c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53"/>
      <c r="CT73" s="153"/>
      <c r="CU73" s="153"/>
      <c r="CV73" s="153"/>
      <c r="CW73" s="153"/>
      <c r="CX73" s="153"/>
      <c r="CY73" s="153"/>
      <c r="CZ73" s="153"/>
      <c r="DA73" s="153"/>
      <c r="DB73" s="153"/>
      <c r="DC73" s="153"/>
      <c r="DD73" s="153"/>
      <c r="DE73" s="153"/>
      <c r="DF73" s="153"/>
      <c r="DG73" s="153"/>
      <c r="DH73" s="153"/>
      <c r="DI73" s="153"/>
      <c r="DJ73" s="153"/>
      <c r="DK73" s="153"/>
      <c r="DL73" s="153"/>
      <c r="DM73" s="153"/>
      <c r="DN73" s="153"/>
      <c r="DO73" s="153"/>
      <c r="DP73" s="153"/>
      <c r="DQ73" s="153"/>
      <c r="DR73" s="153"/>
      <c r="DS73" s="153"/>
      <c r="DT73" s="153"/>
      <c r="DU73" s="153"/>
      <c r="DV73" s="153"/>
      <c r="DW73" s="153"/>
      <c r="DX73" s="153"/>
      <c r="DY73" s="153"/>
      <c r="DZ73" s="153"/>
      <c r="EA73" s="153"/>
      <c r="EB73" s="153"/>
      <c r="EC73" s="153"/>
      <c r="ED73" s="153"/>
      <c r="EE73" s="153"/>
      <c r="EF73" s="153"/>
      <c r="EG73" s="153"/>
      <c r="EH73" s="153"/>
      <c r="EI73" s="153"/>
      <c r="EJ73" s="153"/>
      <c r="EK73" s="153"/>
      <c r="EL73" s="153"/>
      <c r="EM73" s="153"/>
      <c r="EN73" s="153"/>
      <c r="EO73" s="153"/>
      <c r="EP73" s="153"/>
      <c r="EQ73" s="153"/>
      <c r="ER73" s="153"/>
      <c r="ES73" s="153"/>
      <c r="ET73" s="153"/>
      <c r="EU73" s="153"/>
      <c r="EV73" s="153"/>
      <c r="EW73" s="153"/>
      <c r="EX73" s="153"/>
      <c r="EY73" s="153"/>
      <c r="EZ73" s="153"/>
      <c r="FA73" s="153"/>
      <c r="FB73" s="153"/>
      <c r="FC73" s="153"/>
      <c r="FD73" s="153"/>
      <c r="FE73" s="153">
        <v>6.619593998234777E-3</v>
      </c>
      <c r="FF73" s="153"/>
      <c r="FG73" s="153"/>
      <c r="FH73" s="153"/>
      <c r="FI73" s="153"/>
      <c r="FJ73" s="153"/>
      <c r="FK73" s="153"/>
      <c r="FL73" s="153"/>
      <c r="FM73" s="153"/>
      <c r="FN73" s="153"/>
      <c r="FO73" s="153"/>
      <c r="FP73" s="153"/>
      <c r="FQ73" s="153"/>
    </row>
    <row r="74" spans="2:173">
      <c r="B74" s="66" t="s">
        <v>481</v>
      </c>
      <c r="C74" s="66" t="s">
        <v>302</v>
      </c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153"/>
      <c r="AW74" s="153"/>
      <c r="AX74" s="153"/>
      <c r="AY74" s="153"/>
      <c r="AZ74" s="153"/>
      <c r="BA74" s="153"/>
      <c r="BB74" s="153"/>
      <c r="BC74" s="153"/>
      <c r="BD74" s="153"/>
      <c r="BE74" s="153"/>
      <c r="BF74" s="153"/>
      <c r="BG74" s="153"/>
      <c r="BH74" s="153"/>
      <c r="BI74" s="153"/>
      <c r="BJ74" s="153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3"/>
      <c r="CO74" s="153"/>
      <c r="CP74" s="153"/>
      <c r="CQ74" s="153"/>
      <c r="CR74" s="153"/>
      <c r="CS74" s="153"/>
      <c r="CT74" s="153"/>
      <c r="CU74" s="153"/>
      <c r="CV74" s="153"/>
      <c r="CW74" s="153"/>
      <c r="CX74" s="153"/>
      <c r="CY74" s="153"/>
      <c r="CZ74" s="153"/>
      <c r="DA74" s="153"/>
      <c r="DB74" s="153"/>
      <c r="DC74" s="153"/>
      <c r="DD74" s="153"/>
      <c r="DE74" s="153"/>
      <c r="DF74" s="153"/>
      <c r="DG74" s="153"/>
      <c r="DH74" s="153"/>
      <c r="DI74" s="153"/>
      <c r="DJ74" s="153"/>
      <c r="DK74" s="153"/>
      <c r="DL74" s="153"/>
      <c r="DM74" s="153"/>
      <c r="DN74" s="153"/>
      <c r="DO74" s="153"/>
      <c r="DP74" s="153"/>
      <c r="DQ74" s="153"/>
      <c r="DR74" s="153"/>
      <c r="DS74" s="153"/>
      <c r="DT74" s="153"/>
      <c r="DU74" s="153"/>
      <c r="DV74" s="153"/>
      <c r="DW74" s="153"/>
      <c r="DX74" s="153"/>
      <c r="DY74" s="153"/>
      <c r="DZ74" s="153"/>
      <c r="EA74" s="153"/>
      <c r="EB74" s="153"/>
      <c r="EC74" s="153"/>
      <c r="ED74" s="153"/>
      <c r="EE74" s="153"/>
      <c r="EF74" s="153"/>
      <c r="EG74" s="153"/>
      <c r="EH74" s="153"/>
      <c r="EI74" s="153"/>
      <c r="EJ74" s="153"/>
      <c r="EK74" s="153"/>
      <c r="EL74" s="153"/>
      <c r="EM74" s="153"/>
      <c r="EN74" s="153"/>
      <c r="EO74" s="153"/>
      <c r="EP74" s="153"/>
      <c r="EQ74" s="153"/>
      <c r="ER74" s="153"/>
      <c r="ES74" s="153"/>
      <c r="ET74" s="153"/>
      <c r="EU74" s="153"/>
      <c r="EV74" s="153"/>
      <c r="EW74" s="153"/>
      <c r="EX74" s="153"/>
      <c r="EY74" s="153"/>
      <c r="EZ74" s="153"/>
      <c r="FA74" s="153"/>
      <c r="FB74" s="153"/>
      <c r="FC74" s="153"/>
      <c r="FD74" s="153"/>
      <c r="FE74" s="153"/>
      <c r="FF74" s="153"/>
      <c r="FG74" s="153"/>
      <c r="FH74" s="153"/>
      <c r="FI74" s="153"/>
      <c r="FJ74" s="153"/>
      <c r="FK74" s="153"/>
      <c r="FL74" s="153"/>
      <c r="FM74" s="153"/>
      <c r="FN74" s="153">
        <v>1.4331859869411221E-2</v>
      </c>
      <c r="FO74" s="153"/>
      <c r="FP74" s="153"/>
      <c r="FQ74" s="153"/>
    </row>
    <row r="75" spans="2:173" hidden="1">
      <c r="B75" s="66" t="s">
        <v>483</v>
      </c>
      <c r="C75" s="66" t="s">
        <v>304</v>
      </c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3"/>
      <c r="AX75" s="153"/>
      <c r="AY75" s="153"/>
      <c r="AZ75" s="153">
        <v>1.9109943911568141E-2</v>
      </c>
      <c r="BA75" s="153"/>
      <c r="BB75" s="153"/>
      <c r="BC75" s="153"/>
      <c r="BD75" s="153"/>
      <c r="BE75" s="153"/>
      <c r="BF75" s="153"/>
      <c r="BG75" s="153"/>
      <c r="BH75" s="153"/>
      <c r="BI75" s="153"/>
      <c r="BJ75" s="153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53"/>
      <c r="CT75" s="153"/>
      <c r="CU75" s="153"/>
      <c r="CV75" s="153"/>
      <c r="CW75" s="153"/>
      <c r="CX75" s="153"/>
      <c r="CY75" s="153"/>
      <c r="CZ75" s="153"/>
      <c r="DA75" s="153"/>
      <c r="DB75" s="153"/>
      <c r="DC75" s="153"/>
      <c r="DD75" s="153"/>
      <c r="DE75" s="153"/>
      <c r="DF75" s="153"/>
      <c r="DG75" s="153"/>
      <c r="DH75" s="153"/>
      <c r="DI75" s="153"/>
      <c r="DJ75" s="153"/>
      <c r="DK75" s="153"/>
      <c r="DL75" s="153"/>
      <c r="DM75" s="153"/>
      <c r="DN75" s="153"/>
      <c r="DO75" s="153"/>
      <c r="DP75" s="153"/>
      <c r="DQ75" s="153"/>
      <c r="DR75" s="153"/>
      <c r="DS75" s="153"/>
      <c r="DT75" s="153"/>
      <c r="DU75" s="153"/>
      <c r="DV75" s="153"/>
      <c r="DW75" s="153"/>
      <c r="DX75" s="153"/>
      <c r="DY75" s="153"/>
      <c r="DZ75" s="153"/>
      <c r="EA75" s="153"/>
      <c r="EB75" s="153"/>
      <c r="EC75" s="153"/>
      <c r="ED75" s="153"/>
      <c r="EE75" s="153"/>
      <c r="EF75" s="153"/>
      <c r="EG75" s="153"/>
      <c r="EH75" s="153"/>
      <c r="EI75" s="153"/>
      <c r="EJ75" s="153"/>
      <c r="EK75" s="153"/>
      <c r="EL75" s="153"/>
      <c r="EM75" s="153"/>
      <c r="EN75" s="153"/>
      <c r="EO75" s="153"/>
      <c r="EP75" s="153"/>
      <c r="EQ75" s="153"/>
      <c r="ER75" s="153"/>
      <c r="ES75" s="153"/>
      <c r="ET75" s="153"/>
      <c r="EU75" s="153"/>
      <c r="EV75" s="153"/>
      <c r="EW75" s="153"/>
      <c r="EX75" s="153"/>
      <c r="EY75" s="153"/>
      <c r="EZ75" s="153"/>
      <c r="FA75" s="153"/>
      <c r="FB75" s="153"/>
      <c r="FC75" s="153"/>
      <c r="FD75" s="153"/>
      <c r="FE75" s="153"/>
      <c r="FF75" s="153"/>
      <c r="FG75" s="153"/>
      <c r="FH75" s="153"/>
      <c r="FI75" s="153"/>
      <c r="FJ75" s="153"/>
      <c r="FK75" s="153"/>
      <c r="FL75" s="153"/>
      <c r="FM75" s="153"/>
      <c r="FN75" s="153"/>
      <c r="FO75" s="153"/>
      <c r="FP75" s="153"/>
      <c r="FQ75" s="153"/>
    </row>
    <row r="76" spans="2:173" hidden="1">
      <c r="B76" s="66" t="s">
        <v>485</v>
      </c>
      <c r="C76" s="66" t="s">
        <v>384</v>
      </c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3"/>
      <c r="AL76" s="153"/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  <c r="AW76" s="153"/>
      <c r="AX76" s="153"/>
      <c r="AY76" s="153"/>
      <c r="AZ76" s="153"/>
      <c r="BA76" s="153"/>
      <c r="BB76" s="153"/>
      <c r="BC76" s="153"/>
      <c r="BD76" s="153"/>
      <c r="BE76" s="153"/>
      <c r="BF76" s="153"/>
      <c r="BG76" s="153"/>
      <c r="BH76" s="153"/>
      <c r="BI76" s="153"/>
      <c r="BJ76" s="153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53"/>
      <c r="CS76" s="153"/>
      <c r="CT76" s="153"/>
      <c r="CU76" s="153"/>
      <c r="CV76" s="153"/>
      <c r="CW76" s="153"/>
      <c r="CX76" s="153"/>
      <c r="CY76" s="153"/>
      <c r="CZ76" s="153"/>
      <c r="DA76" s="153"/>
      <c r="DB76" s="153"/>
      <c r="DC76" s="153"/>
      <c r="DD76" s="153"/>
      <c r="DE76" s="153"/>
      <c r="DF76" s="153"/>
      <c r="DG76" s="153"/>
      <c r="DH76" s="153"/>
      <c r="DI76" s="153"/>
      <c r="DJ76" s="153"/>
      <c r="DK76" s="153"/>
      <c r="DL76" s="153"/>
      <c r="DM76" s="153"/>
      <c r="DN76" s="153">
        <v>5.4950955824443322E-2</v>
      </c>
      <c r="DO76" s="153"/>
      <c r="DP76" s="153"/>
      <c r="DQ76" s="153"/>
      <c r="DR76" s="153"/>
      <c r="DS76" s="153"/>
      <c r="DT76" s="153"/>
      <c r="DU76" s="153"/>
      <c r="DV76" s="153"/>
      <c r="DW76" s="153"/>
      <c r="DX76" s="153"/>
      <c r="DY76" s="153"/>
      <c r="DZ76" s="153"/>
      <c r="EA76" s="153"/>
      <c r="EB76" s="153"/>
      <c r="EC76" s="153"/>
      <c r="ED76" s="153"/>
      <c r="EE76" s="153"/>
      <c r="EF76" s="153"/>
      <c r="EG76" s="153"/>
      <c r="EH76" s="153"/>
      <c r="EI76" s="153"/>
      <c r="EJ76" s="153"/>
      <c r="EK76" s="153"/>
      <c r="EL76" s="153"/>
      <c r="EM76" s="153"/>
      <c r="EN76" s="153"/>
      <c r="EO76" s="153"/>
      <c r="EP76" s="153"/>
      <c r="EQ76" s="153"/>
      <c r="ER76" s="153"/>
      <c r="ES76" s="153"/>
      <c r="ET76" s="153"/>
      <c r="EU76" s="153"/>
      <c r="EV76" s="153"/>
      <c r="EW76" s="153"/>
      <c r="EX76" s="153"/>
      <c r="EY76" s="153"/>
      <c r="EZ76" s="153"/>
      <c r="FA76" s="153"/>
      <c r="FB76" s="153"/>
      <c r="FC76" s="153"/>
      <c r="FD76" s="153"/>
      <c r="FE76" s="153"/>
      <c r="FF76" s="153"/>
      <c r="FG76" s="153"/>
      <c r="FH76" s="153"/>
      <c r="FI76" s="153"/>
      <c r="FJ76" s="153"/>
      <c r="FK76" s="153"/>
      <c r="FL76" s="153"/>
      <c r="FM76" s="153"/>
      <c r="FN76" s="153"/>
      <c r="FO76" s="153"/>
      <c r="FP76" s="153"/>
      <c r="FQ76" s="153"/>
    </row>
    <row r="77" spans="2:173">
      <c r="B77" s="66" t="s">
        <v>367</v>
      </c>
      <c r="C77" s="66" t="s">
        <v>302</v>
      </c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>
        <v>9.3575715230383411E-2</v>
      </c>
      <c r="AJ77" s="153"/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153"/>
      <c r="AV77" s="153"/>
      <c r="AW77" s="153"/>
      <c r="AX77" s="153"/>
      <c r="AY77" s="153"/>
      <c r="AZ77" s="153"/>
      <c r="BA77" s="153"/>
      <c r="BB77" s="153"/>
      <c r="BC77" s="153"/>
      <c r="BD77" s="153"/>
      <c r="BE77" s="153"/>
      <c r="BF77" s="153"/>
      <c r="BG77" s="153"/>
      <c r="BH77" s="153"/>
      <c r="BI77" s="153"/>
      <c r="BJ77" s="153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>
        <v>9.7407908629894551E-3</v>
      </c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53"/>
      <c r="CS77" s="153"/>
      <c r="CT77" s="153"/>
      <c r="CU77" s="153"/>
      <c r="CV77" s="153"/>
      <c r="CW77" s="153"/>
      <c r="CX77" s="153"/>
      <c r="CY77" s="153"/>
      <c r="CZ77" s="153"/>
      <c r="DA77" s="153"/>
      <c r="DB77" s="153"/>
      <c r="DC77" s="153"/>
      <c r="DD77" s="153"/>
      <c r="DE77" s="153"/>
      <c r="DF77" s="153"/>
      <c r="DG77" s="153"/>
      <c r="DH77" s="153">
        <v>5.5031917590394767E-2</v>
      </c>
      <c r="DI77" s="153"/>
      <c r="DJ77" s="153"/>
      <c r="DK77" s="153"/>
      <c r="DL77" s="153"/>
      <c r="DM77" s="153">
        <v>1.6485875660262699E-2</v>
      </c>
      <c r="DN77" s="153"/>
      <c r="DO77" s="153"/>
      <c r="DP77" s="153"/>
      <c r="DQ77" s="153"/>
      <c r="DR77" s="153"/>
      <c r="DS77" s="153"/>
      <c r="DT77" s="153"/>
      <c r="DU77" s="153"/>
      <c r="DV77" s="153"/>
      <c r="DW77" s="153"/>
      <c r="DX77" s="153"/>
      <c r="DY77" s="153"/>
      <c r="DZ77" s="153"/>
      <c r="EA77" s="153"/>
      <c r="EB77" s="153"/>
      <c r="EC77" s="153"/>
      <c r="ED77" s="153"/>
      <c r="EE77" s="153"/>
      <c r="EF77" s="153"/>
      <c r="EG77" s="153"/>
      <c r="EH77" s="153"/>
      <c r="EI77" s="153"/>
      <c r="EJ77" s="153"/>
      <c r="EK77" s="153"/>
      <c r="EL77" s="153"/>
      <c r="EM77" s="153"/>
      <c r="EN77" s="153"/>
      <c r="EO77" s="153"/>
      <c r="EP77" s="153"/>
      <c r="EQ77" s="153"/>
      <c r="ER77" s="153"/>
      <c r="ES77" s="153"/>
      <c r="ET77" s="153"/>
      <c r="EU77" s="153"/>
      <c r="EV77" s="153"/>
      <c r="EW77" s="153"/>
      <c r="EX77" s="153"/>
      <c r="EY77" s="153"/>
      <c r="EZ77" s="153"/>
      <c r="FA77" s="153"/>
      <c r="FB77" s="153"/>
      <c r="FC77" s="153"/>
      <c r="FD77" s="153"/>
      <c r="FE77" s="153"/>
      <c r="FF77" s="153"/>
      <c r="FG77" s="153"/>
      <c r="FH77" s="153"/>
      <c r="FI77" s="153"/>
      <c r="FJ77" s="153"/>
      <c r="FK77" s="153"/>
      <c r="FL77" s="153"/>
      <c r="FM77" s="153"/>
      <c r="FN77" s="153"/>
      <c r="FO77" s="153"/>
      <c r="FP77" s="153"/>
      <c r="FQ77" s="153"/>
    </row>
    <row r="78" spans="2:173">
      <c r="B78" s="66" t="s">
        <v>488</v>
      </c>
      <c r="C78" s="66" t="s">
        <v>302</v>
      </c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  <c r="AK78" s="153"/>
      <c r="AL78" s="153"/>
      <c r="AM78" s="153"/>
      <c r="AN78" s="153"/>
      <c r="AO78" s="153"/>
      <c r="AP78" s="153"/>
      <c r="AQ78" s="153"/>
      <c r="AR78" s="153"/>
      <c r="AS78" s="153"/>
      <c r="AT78" s="153"/>
      <c r="AU78" s="153"/>
      <c r="AV78" s="153"/>
      <c r="AW78" s="153"/>
      <c r="AX78" s="153"/>
      <c r="AY78" s="153"/>
      <c r="AZ78" s="153"/>
      <c r="BA78" s="153"/>
      <c r="BB78" s="153"/>
      <c r="BC78" s="153"/>
      <c r="BD78" s="153"/>
      <c r="BE78" s="153"/>
      <c r="BF78" s="153"/>
      <c r="BG78" s="153"/>
      <c r="BH78" s="153"/>
      <c r="BI78" s="153"/>
      <c r="BJ78" s="153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53"/>
      <c r="CS78" s="153"/>
      <c r="CT78" s="153"/>
      <c r="CU78" s="153"/>
      <c r="CV78" s="153"/>
      <c r="CW78" s="153"/>
      <c r="CX78" s="153"/>
      <c r="CY78" s="153"/>
      <c r="CZ78" s="153"/>
      <c r="DA78" s="153"/>
      <c r="DB78" s="153"/>
      <c r="DC78" s="153"/>
      <c r="DD78" s="153"/>
      <c r="DE78" s="153"/>
      <c r="DF78" s="153"/>
      <c r="DG78" s="153"/>
      <c r="DH78" s="153"/>
      <c r="DI78" s="153"/>
      <c r="DJ78" s="153"/>
      <c r="DK78" s="153"/>
      <c r="DL78" s="153"/>
      <c r="DM78" s="153"/>
      <c r="DN78" s="153"/>
      <c r="DO78" s="153"/>
      <c r="DP78" s="153"/>
      <c r="DQ78" s="153"/>
      <c r="DR78" s="153"/>
      <c r="DS78" s="153"/>
      <c r="DT78" s="153"/>
      <c r="DU78" s="153"/>
      <c r="DV78" s="153"/>
      <c r="DW78" s="153"/>
      <c r="DX78" s="153"/>
      <c r="DY78" s="153"/>
      <c r="DZ78" s="153"/>
      <c r="EA78" s="153"/>
      <c r="EB78" s="153"/>
      <c r="EC78" s="153"/>
      <c r="ED78" s="153"/>
      <c r="EE78" s="153"/>
      <c r="EF78" s="153"/>
      <c r="EG78" s="153"/>
      <c r="EH78" s="153"/>
      <c r="EI78" s="153"/>
      <c r="EJ78" s="153"/>
      <c r="EK78" s="153"/>
      <c r="EL78" s="153"/>
      <c r="EM78" s="153"/>
      <c r="EN78" s="153"/>
      <c r="EO78" s="153"/>
      <c r="EP78" s="153"/>
      <c r="EQ78" s="153"/>
      <c r="ER78" s="153"/>
      <c r="ES78" s="153"/>
      <c r="ET78" s="153"/>
      <c r="EU78" s="153"/>
      <c r="EV78" s="153"/>
      <c r="EW78" s="153"/>
      <c r="EX78" s="153"/>
      <c r="EY78" s="153"/>
      <c r="EZ78" s="153"/>
      <c r="FA78" s="153"/>
      <c r="FB78" s="153"/>
      <c r="FC78" s="153"/>
      <c r="FD78" s="153"/>
      <c r="FE78" s="153"/>
      <c r="FF78" s="153"/>
      <c r="FG78" s="153"/>
      <c r="FH78" s="153"/>
      <c r="FI78" s="153"/>
      <c r="FJ78" s="153"/>
      <c r="FK78" s="153"/>
      <c r="FL78" s="153"/>
      <c r="FM78" s="153"/>
      <c r="FN78" s="153"/>
      <c r="FO78" s="153">
        <v>9.4604507445863982E-3</v>
      </c>
      <c r="FP78" s="153"/>
      <c r="FQ78" s="153"/>
    </row>
    <row r="79" spans="2:173">
      <c r="B79" s="66" t="s">
        <v>490</v>
      </c>
      <c r="C79" s="66" t="s">
        <v>302</v>
      </c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153"/>
      <c r="AV79" s="153"/>
      <c r="AW79" s="153"/>
      <c r="AX79" s="153"/>
      <c r="AY79" s="153"/>
      <c r="AZ79" s="153"/>
      <c r="BA79" s="153"/>
      <c r="BB79" s="153"/>
      <c r="BC79" s="153"/>
      <c r="BD79" s="153"/>
      <c r="BE79" s="153"/>
      <c r="BF79" s="153"/>
      <c r="BG79" s="153"/>
      <c r="BH79" s="153"/>
      <c r="BI79" s="153"/>
      <c r="BJ79" s="153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3"/>
      <c r="CJ79" s="153"/>
      <c r="CK79" s="153"/>
      <c r="CL79" s="153"/>
      <c r="CM79" s="153"/>
      <c r="CN79" s="153"/>
      <c r="CO79" s="153"/>
      <c r="CP79" s="153"/>
      <c r="CQ79" s="153"/>
      <c r="CR79" s="153"/>
      <c r="CS79" s="153"/>
      <c r="CT79" s="153"/>
      <c r="CU79" s="153"/>
      <c r="CV79" s="153"/>
      <c r="CW79" s="153"/>
      <c r="CX79" s="153"/>
      <c r="CY79" s="153"/>
      <c r="CZ79" s="153"/>
      <c r="DA79" s="153"/>
      <c r="DB79" s="153"/>
      <c r="DC79" s="153"/>
      <c r="DD79" s="153"/>
      <c r="DE79" s="153"/>
      <c r="DF79" s="153"/>
      <c r="DG79" s="153"/>
      <c r="DH79" s="153"/>
      <c r="DI79" s="153"/>
      <c r="DJ79" s="153"/>
      <c r="DK79" s="153"/>
      <c r="DL79" s="153"/>
      <c r="DM79" s="153"/>
      <c r="DN79" s="153"/>
      <c r="DO79" s="153"/>
      <c r="DP79" s="153"/>
      <c r="DQ79" s="153"/>
      <c r="DR79" s="153"/>
      <c r="DS79" s="153"/>
      <c r="DT79" s="153"/>
      <c r="DU79" s="153"/>
      <c r="DV79" s="153"/>
      <c r="DW79" s="153"/>
      <c r="DX79" s="153"/>
      <c r="DY79" s="153"/>
      <c r="DZ79" s="153"/>
      <c r="EA79" s="153"/>
      <c r="EB79" s="153"/>
      <c r="EC79" s="153"/>
      <c r="ED79" s="153"/>
      <c r="EE79" s="153"/>
      <c r="EF79" s="153"/>
      <c r="EG79" s="153"/>
      <c r="EH79" s="153"/>
      <c r="EI79" s="153"/>
      <c r="EJ79" s="153"/>
      <c r="EK79" s="153"/>
      <c r="EL79" s="153"/>
      <c r="EM79" s="153"/>
      <c r="EN79" s="153"/>
      <c r="EO79" s="153">
        <v>4.4217342257327668E-3</v>
      </c>
      <c r="EP79" s="153">
        <v>4.3490866917947233E-3</v>
      </c>
      <c r="EQ79" s="153"/>
      <c r="ER79" s="153"/>
      <c r="ES79" s="153"/>
      <c r="ET79" s="153"/>
      <c r="EU79" s="153"/>
      <c r="EV79" s="153"/>
      <c r="EW79" s="153"/>
      <c r="EX79" s="153"/>
      <c r="EY79" s="153"/>
      <c r="EZ79" s="153"/>
      <c r="FA79" s="153"/>
      <c r="FB79" s="153"/>
      <c r="FC79" s="153"/>
      <c r="FD79" s="153"/>
      <c r="FE79" s="153"/>
      <c r="FF79" s="153"/>
      <c r="FG79" s="153"/>
      <c r="FH79" s="153"/>
      <c r="FI79" s="153"/>
      <c r="FJ79" s="153"/>
      <c r="FK79" s="153"/>
      <c r="FL79" s="153"/>
      <c r="FM79" s="153"/>
      <c r="FN79" s="153"/>
      <c r="FO79" s="153"/>
      <c r="FP79" s="153"/>
      <c r="FQ79" s="153"/>
    </row>
    <row r="80" spans="2:173" hidden="1">
      <c r="B80" s="66" t="s">
        <v>492</v>
      </c>
      <c r="C80" s="66" t="s">
        <v>332</v>
      </c>
      <c r="D80" s="153"/>
      <c r="E80" s="153"/>
      <c r="F80" s="153"/>
      <c r="G80" s="153"/>
      <c r="H80" s="153"/>
      <c r="I80" s="153">
        <v>2.6028110359187918E-3</v>
      </c>
      <c r="J80" s="153"/>
      <c r="K80" s="153"/>
      <c r="L80" s="153">
        <v>8.1839438815276722E-2</v>
      </c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  <c r="AJ80" s="153">
        <v>3.1412713038491921E-3</v>
      </c>
      <c r="AK80" s="153">
        <v>1.9146589096632311E-3</v>
      </c>
      <c r="AL80" s="153"/>
      <c r="AM80" s="153"/>
      <c r="AN80" s="153"/>
      <c r="AO80" s="153"/>
      <c r="AP80" s="153"/>
      <c r="AQ80" s="153"/>
      <c r="AR80" s="153"/>
      <c r="AS80" s="153"/>
      <c r="AT80" s="153"/>
      <c r="AU80" s="153"/>
      <c r="AV80" s="153"/>
      <c r="AW80" s="153"/>
      <c r="AX80" s="153"/>
      <c r="AY80" s="153"/>
      <c r="AZ80" s="153"/>
      <c r="BA80" s="153"/>
      <c r="BB80" s="153"/>
      <c r="BC80" s="153"/>
      <c r="BD80" s="153"/>
      <c r="BE80" s="153"/>
      <c r="BF80" s="153"/>
      <c r="BG80" s="153"/>
      <c r="BH80" s="153"/>
      <c r="BI80" s="153"/>
      <c r="BJ80" s="153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>
        <v>1.7845723718453959E-3</v>
      </c>
      <c r="BV80" s="153"/>
      <c r="BW80" s="153"/>
      <c r="BX80" s="153"/>
      <c r="BY80" s="153"/>
      <c r="BZ80" s="153"/>
      <c r="CA80" s="153"/>
      <c r="CB80" s="153"/>
      <c r="CC80" s="153"/>
      <c r="CD80" s="153"/>
      <c r="CE80" s="153">
        <v>5.5129640795934187E-2</v>
      </c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53"/>
      <c r="CS80" s="153"/>
      <c r="CT80" s="153"/>
      <c r="CU80" s="153"/>
      <c r="CV80" s="153"/>
      <c r="CW80" s="153"/>
      <c r="CX80" s="153"/>
      <c r="CY80" s="153"/>
      <c r="CZ80" s="153"/>
      <c r="DA80" s="153"/>
      <c r="DB80" s="153"/>
      <c r="DC80" s="153"/>
      <c r="DD80" s="153"/>
      <c r="DE80" s="153"/>
      <c r="DF80" s="153"/>
      <c r="DG80" s="153"/>
      <c r="DH80" s="153"/>
      <c r="DI80" s="153"/>
      <c r="DJ80" s="153"/>
      <c r="DK80" s="153"/>
      <c r="DL80" s="153"/>
      <c r="DM80" s="153"/>
      <c r="DN80" s="153"/>
      <c r="DO80" s="153"/>
      <c r="DP80" s="153"/>
      <c r="DQ80" s="153"/>
      <c r="DR80" s="153"/>
      <c r="DS80" s="153"/>
      <c r="DT80" s="153"/>
      <c r="DU80" s="153"/>
      <c r="DV80" s="153"/>
      <c r="DW80" s="153"/>
      <c r="DX80" s="153"/>
      <c r="DY80" s="153"/>
      <c r="DZ80" s="153"/>
      <c r="EA80" s="153"/>
      <c r="EB80" s="153"/>
      <c r="EC80" s="153"/>
      <c r="ED80" s="153"/>
      <c r="EE80" s="153"/>
      <c r="EF80" s="153"/>
      <c r="EG80" s="153"/>
      <c r="EH80" s="153"/>
      <c r="EI80" s="153"/>
      <c r="EJ80" s="153"/>
      <c r="EK80" s="153"/>
      <c r="EL80" s="153"/>
      <c r="EM80" s="153"/>
      <c r="EN80" s="153">
        <v>5.265050339017874E-3</v>
      </c>
      <c r="EO80" s="153"/>
      <c r="EP80" s="153"/>
      <c r="EQ80" s="153"/>
      <c r="ER80" s="153"/>
      <c r="ES80" s="153"/>
      <c r="ET80" s="153">
        <v>6.8481558558784444E-3</v>
      </c>
      <c r="EU80" s="153"/>
      <c r="EV80" s="153"/>
      <c r="EW80" s="153"/>
      <c r="EX80" s="153">
        <v>1.5757966229094519E-2</v>
      </c>
      <c r="EY80" s="153"/>
      <c r="EZ80" s="153"/>
      <c r="FA80" s="153"/>
      <c r="FB80" s="153"/>
      <c r="FC80" s="153"/>
      <c r="FD80" s="153"/>
      <c r="FE80" s="153"/>
      <c r="FF80" s="153"/>
      <c r="FG80" s="153"/>
      <c r="FH80" s="153"/>
      <c r="FI80" s="153">
        <v>1.9310120424833571E-2</v>
      </c>
      <c r="FJ80" s="153"/>
      <c r="FK80" s="153"/>
      <c r="FL80" s="153"/>
      <c r="FM80" s="153"/>
      <c r="FN80" s="153"/>
      <c r="FO80" s="153"/>
      <c r="FP80" s="153"/>
      <c r="FQ80" s="153"/>
    </row>
    <row r="81" spans="2:173" hidden="1">
      <c r="B81" s="66" t="s">
        <v>494</v>
      </c>
      <c r="C81" s="66" t="s">
        <v>332</v>
      </c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>
        <v>9.4538836023714181E-3</v>
      </c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3"/>
      <c r="EB81" s="153"/>
      <c r="EC81" s="153"/>
      <c r="ED81" s="153"/>
      <c r="EE81" s="153"/>
      <c r="EF81" s="153"/>
      <c r="EG81" s="153"/>
      <c r="EH81" s="153"/>
      <c r="EI81" s="153"/>
      <c r="EJ81" s="153"/>
      <c r="EK81" s="153"/>
      <c r="EL81" s="153"/>
      <c r="EM81" s="153"/>
      <c r="EN81" s="153"/>
      <c r="EO81" s="153"/>
      <c r="EP81" s="153"/>
      <c r="EQ81" s="153"/>
      <c r="ER81" s="153"/>
      <c r="ES81" s="153"/>
      <c r="ET81" s="153"/>
      <c r="EU81" s="153"/>
      <c r="EV81" s="153"/>
      <c r="EW81" s="153"/>
      <c r="EX81" s="153"/>
      <c r="EY81" s="153"/>
      <c r="EZ81" s="153"/>
      <c r="FA81" s="153"/>
      <c r="FB81" s="153"/>
      <c r="FC81" s="153"/>
      <c r="FD81" s="153"/>
      <c r="FE81" s="153"/>
      <c r="FF81" s="153"/>
      <c r="FG81" s="153"/>
      <c r="FH81" s="153"/>
      <c r="FI81" s="153"/>
      <c r="FJ81" s="153"/>
      <c r="FK81" s="153"/>
      <c r="FL81" s="153"/>
      <c r="FM81" s="153"/>
      <c r="FN81" s="153"/>
      <c r="FO81" s="153"/>
      <c r="FP81" s="153"/>
      <c r="FQ81" s="153"/>
    </row>
    <row r="82" spans="2:173" hidden="1">
      <c r="B82" s="66" t="s">
        <v>496</v>
      </c>
      <c r="C82" s="66" t="s">
        <v>332</v>
      </c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153"/>
      <c r="AW82" s="153"/>
      <c r="AX82" s="153"/>
      <c r="AY82" s="153"/>
      <c r="AZ82" s="153"/>
      <c r="BA82" s="153"/>
      <c r="BB82" s="153"/>
      <c r="BC82" s="153"/>
      <c r="BD82" s="153"/>
      <c r="BE82" s="153"/>
      <c r="BF82" s="153"/>
      <c r="BG82" s="153"/>
      <c r="BH82" s="153"/>
      <c r="BI82" s="153"/>
      <c r="BJ82" s="153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>
        <v>6.6507191937440983E-3</v>
      </c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53"/>
      <c r="CS82" s="153"/>
      <c r="CT82" s="153"/>
      <c r="CU82" s="153"/>
      <c r="CV82" s="153"/>
      <c r="CW82" s="153"/>
      <c r="CX82" s="153"/>
      <c r="CY82" s="153"/>
      <c r="CZ82" s="153"/>
      <c r="DA82" s="153"/>
      <c r="DB82" s="153"/>
      <c r="DC82" s="153"/>
      <c r="DD82" s="153"/>
      <c r="DE82" s="153"/>
      <c r="DF82" s="153"/>
      <c r="DG82" s="153"/>
      <c r="DH82" s="153"/>
      <c r="DI82" s="153"/>
      <c r="DJ82" s="153"/>
      <c r="DK82" s="153"/>
      <c r="DL82" s="153"/>
      <c r="DM82" s="153"/>
      <c r="DN82" s="153"/>
      <c r="DO82" s="153"/>
      <c r="DP82" s="153"/>
      <c r="DQ82" s="153"/>
      <c r="DR82" s="153"/>
      <c r="DS82" s="153"/>
      <c r="DT82" s="153"/>
      <c r="DU82" s="153"/>
      <c r="DV82" s="153"/>
      <c r="DW82" s="153"/>
      <c r="DX82" s="153"/>
      <c r="DY82" s="153"/>
      <c r="DZ82" s="153"/>
      <c r="EA82" s="153"/>
      <c r="EB82" s="153"/>
      <c r="EC82" s="153"/>
      <c r="ED82" s="153"/>
      <c r="EE82" s="153"/>
      <c r="EF82" s="153"/>
      <c r="EG82" s="153"/>
      <c r="EH82" s="153"/>
      <c r="EI82" s="153"/>
      <c r="EJ82" s="153"/>
      <c r="EK82" s="153"/>
      <c r="EL82" s="153"/>
      <c r="EM82" s="153"/>
      <c r="EN82" s="153"/>
      <c r="EO82" s="153"/>
      <c r="EP82" s="153"/>
      <c r="EQ82" s="153"/>
      <c r="ER82" s="153"/>
      <c r="ES82" s="153"/>
      <c r="ET82" s="153"/>
      <c r="EU82" s="153"/>
      <c r="EV82" s="153"/>
      <c r="EW82" s="153"/>
      <c r="EX82" s="153"/>
      <c r="EY82" s="153"/>
      <c r="EZ82" s="153"/>
      <c r="FA82" s="153"/>
      <c r="FB82" s="153"/>
      <c r="FC82" s="153"/>
      <c r="FD82" s="153"/>
      <c r="FE82" s="153"/>
      <c r="FF82" s="153"/>
      <c r="FG82" s="153"/>
      <c r="FH82" s="153"/>
      <c r="FI82" s="153"/>
      <c r="FJ82" s="153"/>
      <c r="FK82" s="153"/>
      <c r="FL82" s="153"/>
      <c r="FM82" s="153"/>
      <c r="FN82" s="153"/>
      <c r="FO82" s="153"/>
      <c r="FP82" s="153"/>
      <c r="FQ82" s="153"/>
    </row>
    <row r="83" spans="2:173" hidden="1">
      <c r="B83" s="66" t="s">
        <v>498</v>
      </c>
      <c r="C83" s="66" t="s">
        <v>304</v>
      </c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153"/>
      <c r="AW83" s="153"/>
      <c r="AX83" s="153"/>
      <c r="AY83" s="153"/>
      <c r="AZ83" s="153"/>
      <c r="BA83" s="153"/>
      <c r="BB83" s="153"/>
      <c r="BC83" s="153"/>
      <c r="BD83" s="153"/>
      <c r="BE83" s="153"/>
      <c r="BF83" s="153"/>
      <c r="BG83" s="153"/>
      <c r="BH83" s="153"/>
      <c r="BI83" s="153"/>
      <c r="BJ83" s="153"/>
      <c r="BK83" s="153"/>
      <c r="BL83" s="153"/>
      <c r="BM83" s="153"/>
      <c r="BN83" s="153"/>
      <c r="BO83" s="153">
        <v>9.7823428711176302E-2</v>
      </c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53"/>
      <c r="CT83" s="153"/>
      <c r="CU83" s="153"/>
      <c r="CV83" s="153"/>
      <c r="CW83" s="153"/>
      <c r="CX83" s="153"/>
      <c r="CY83" s="153"/>
      <c r="CZ83" s="153">
        <v>5.8528428093645481E-2</v>
      </c>
      <c r="DA83" s="153"/>
      <c r="DB83" s="153"/>
      <c r="DC83" s="153">
        <v>0.10711655620271809</v>
      </c>
      <c r="DD83" s="153"/>
      <c r="DE83" s="153"/>
      <c r="DF83" s="153"/>
      <c r="DG83" s="153"/>
      <c r="DH83" s="153"/>
      <c r="DI83" s="153"/>
      <c r="DJ83" s="153"/>
      <c r="DK83" s="153"/>
      <c r="DL83" s="153"/>
      <c r="DM83" s="153"/>
      <c r="DN83" s="153"/>
      <c r="DO83" s="153"/>
      <c r="DP83" s="153"/>
      <c r="DQ83" s="153"/>
      <c r="DR83" s="153"/>
      <c r="DS83" s="153"/>
      <c r="DT83" s="153"/>
      <c r="DU83" s="153"/>
      <c r="DV83" s="153"/>
      <c r="DW83" s="153"/>
      <c r="DX83" s="153"/>
      <c r="DY83" s="153"/>
      <c r="DZ83" s="153"/>
      <c r="EA83" s="153"/>
      <c r="EB83" s="153"/>
      <c r="EC83" s="153"/>
      <c r="ED83" s="153"/>
      <c r="EE83" s="153"/>
      <c r="EF83" s="153"/>
      <c r="EG83" s="153"/>
      <c r="EH83" s="153"/>
      <c r="EI83" s="153"/>
      <c r="EJ83" s="153"/>
      <c r="EK83" s="153"/>
      <c r="EL83" s="153"/>
      <c r="EM83" s="153"/>
      <c r="EN83" s="153"/>
      <c r="EO83" s="153"/>
      <c r="EP83" s="153"/>
      <c r="EQ83" s="153"/>
      <c r="ER83" s="153"/>
      <c r="ES83" s="153"/>
      <c r="ET83" s="153"/>
      <c r="EU83" s="153"/>
      <c r="EV83" s="153"/>
      <c r="EW83" s="153"/>
      <c r="EX83" s="153"/>
      <c r="EY83" s="153"/>
      <c r="EZ83" s="153"/>
      <c r="FA83" s="153"/>
      <c r="FB83" s="153"/>
      <c r="FC83" s="153"/>
      <c r="FD83" s="153"/>
      <c r="FE83" s="153"/>
      <c r="FF83" s="153"/>
      <c r="FG83" s="153"/>
      <c r="FH83" s="153"/>
      <c r="FI83" s="153"/>
      <c r="FJ83" s="153"/>
      <c r="FK83" s="153"/>
      <c r="FL83" s="153"/>
      <c r="FM83" s="153">
        <v>3.3424729299709521E-2</v>
      </c>
      <c r="FN83" s="153"/>
      <c r="FO83" s="153"/>
      <c r="FP83" s="153"/>
      <c r="FQ83" s="153"/>
    </row>
    <row r="84" spans="2:173" hidden="1">
      <c r="B84" s="66" t="s">
        <v>500</v>
      </c>
      <c r="C84" s="66" t="s">
        <v>304</v>
      </c>
      <c r="D84" s="153"/>
      <c r="E84" s="153"/>
      <c r="F84" s="153">
        <v>0.22400501438587139</v>
      </c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  <c r="AW84" s="153"/>
      <c r="AX84" s="153"/>
      <c r="AY84" s="153"/>
      <c r="AZ84" s="153"/>
      <c r="BA84" s="153"/>
      <c r="BB84" s="153"/>
      <c r="BC84" s="153"/>
      <c r="BD84" s="153"/>
      <c r="BE84" s="153"/>
      <c r="BF84" s="153"/>
      <c r="BG84" s="153"/>
      <c r="BH84" s="153"/>
      <c r="BI84" s="153"/>
      <c r="BJ84" s="153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53"/>
      <c r="CS84" s="153"/>
      <c r="CT84" s="153"/>
      <c r="CU84" s="153"/>
      <c r="CV84" s="153"/>
      <c r="CW84" s="153"/>
      <c r="CX84" s="153"/>
      <c r="CY84" s="153"/>
      <c r="CZ84" s="153"/>
      <c r="DA84" s="153"/>
      <c r="DB84" s="153"/>
      <c r="DC84" s="153"/>
      <c r="DD84" s="153"/>
      <c r="DE84" s="153"/>
      <c r="DF84" s="153"/>
      <c r="DG84" s="153"/>
      <c r="DH84" s="153"/>
      <c r="DI84" s="153"/>
      <c r="DJ84" s="153"/>
      <c r="DK84" s="153"/>
      <c r="DL84" s="153"/>
      <c r="DM84" s="153"/>
      <c r="DN84" s="153"/>
      <c r="DO84" s="153"/>
      <c r="DP84" s="153"/>
      <c r="DQ84" s="153"/>
      <c r="DR84" s="153"/>
      <c r="DS84" s="153"/>
      <c r="DT84" s="153"/>
      <c r="DU84" s="153"/>
      <c r="DV84" s="153"/>
      <c r="DW84" s="153"/>
      <c r="DX84" s="153"/>
      <c r="DY84" s="153"/>
      <c r="DZ84" s="153"/>
      <c r="EA84" s="153"/>
      <c r="EB84" s="153"/>
      <c r="EC84" s="153"/>
      <c r="ED84" s="153"/>
      <c r="EE84" s="153"/>
      <c r="EF84" s="153"/>
      <c r="EG84" s="153"/>
      <c r="EH84" s="153"/>
      <c r="EI84" s="153"/>
      <c r="EJ84" s="153"/>
      <c r="EK84" s="153"/>
      <c r="EL84" s="153"/>
      <c r="EM84" s="153"/>
      <c r="EN84" s="153"/>
      <c r="EO84" s="153"/>
      <c r="EP84" s="153"/>
      <c r="EQ84" s="153"/>
      <c r="ER84" s="153"/>
      <c r="ES84" s="153"/>
      <c r="ET84" s="153"/>
      <c r="EU84" s="153"/>
      <c r="EV84" s="153"/>
      <c r="EW84" s="153"/>
      <c r="EX84" s="153"/>
      <c r="EY84" s="153"/>
      <c r="EZ84" s="153"/>
      <c r="FA84" s="153"/>
      <c r="FB84" s="153"/>
      <c r="FC84" s="153"/>
      <c r="FD84" s="153"/>
      <c r="FE84" s="153"/>
      <c r="FF84" s="153"/>
      <c r="FG84" s="153"/>
      <c r="FH84" s="153"/>
      <c r="FI84" s="153"/>
      <c r="FJ84" s="153"/>
      <c r="FK84" s="153"/>
      <c r="FL84" s="153"/>
      <c r="FM84" s="153"/>
      <c r="FN84" s="153"/>
      <c r="FO84" s="153"/>
      <c r="FP84" s="153"/>
      <c r="FQ84" s="153"/>
    </row>
    <row r="85" spans="2:173" hidden="1">
      <c r="B85" s="66" t="s">
        <v>502</v>
      </c>
      <c r="C85" s="66" t="s">
        <v>304</v>
      </c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153"/>
      <c r="AS85" s="153"/>
      <c r="AT85" s="153"/>
      <c r="AU85" s="153"/>
      <c r="AV85" s="153"/>
      <c r="AW85" s="153"/>
      <c r="AX85" s="153"/>
      <c r="AY85" s="153"/>
      <c r="AZ85" s="153"/>
      <c r="BA85" s="153"/>
      <c r="BB85" s="153"/>
      <c r="BC85" s="153"/>
      <c r="BD85" s="153"/>
      <c r="BE85" s="153"/>
      <c r="BF85" s="153"/>
      <c r="BG85" s="153"/>
      <c r="BH85" s="153"/>
      <c r="BI85" s="153"/>
      <c r="BJ85" s="153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53"/>
      <c r="CS85" s="153"/>
      <c r="CT85" s="153"/>
      <c r="CU85" s="153"/>
      <c r="CV85" s="153"/>
      <c r="CW85" s="153"/>
      <c r="CX85" s="153"/>
      <c r="CY85" s="153"/>
      <c r="CZ85" s="153">
        <v>0.2759197324414715</v>
      </c>
      <c r="DA85" s="153"/>
      <c r="DB85" s="153"/>
      <c r="DC85" s="153"/>
      <c r="DD85" s="153"/>
      <c r="DE85" s="153"/>
      <c r="DF85" s="153"/>
      <c r="DG85" s="153"/>
      <c r="DH85" s="153"/>
      <c r="DI85" s="153"/>
      <c r="DJ85" s="153"/>
      <c r="DK85" s="153"/>
      <c r="DL85" s="153"/>
      <c r="DM85" s="153"/>
      <c r="DN85" s="153"/>
      <c r="DO85" s="153"/>
      <c r="DP85" s="153"/>
      <c r="DQ85" s="153"/>
      <c r="DR85" s="153"/>
      <c r="DS85" s="153"/>
      <c r="DT85" s="153"/>
      <c r="DU85" s="153"/>
      <c r="DV85" s="153"/>
      <c r="DW85" s="153"/>
      <c r="DX85" s="153"/>
      <c r="DY85" s="153"/>
      <c r="DZ85" s="153"/>
      <c r="EA85" s="153"/>
      <c r="EB85" s="153"/>
      <c r="EC85" s="153"/>
      <c r="ED85" s="153"/>
      <c r="EE85" s="153"/>
      <c r="EF85" s="153"/>
      <c r="EG85" s="153"/>
      <c r="EH85" s="153"/>
      <c r="EI85" s="153"/>
      <c r="EJ85" s="153"/>
      <c r="EK85" s="153"/>
      <c r="EL85" s="153"/>
      <c r="EM85" s="153"/>
      <c r="EN85" s="153"/>
      <c r="EO85" s="153"/>
      <c r="EP85" s="153"/>
      <c r="EQ85" s="153"/>
      <c r="ER85" s="153"/>
      <c r="ES85" s="153"/>
      <c r="ET85" s="153"/>
      <c r="EU85" s="153"/>
      <c r="EV85" s="153"/>
      <c r="EW85" s="153"/>
      <c r="EX85" s="153"/>
      <c r="EY85" s="153"/>
      <c r="EZ85" s="153"/>
      <c r="FA85" s="153"/>
      <c r="FB85" s="153"/>
      <c r="FC85" s="153"/>
      <c r="FD85" s="153"/>
      <c r="FE85" s="153"/>
      <c r="FF85" s="153"/>
      <c r="FG85" s="153"/>
      <c r="FH85" s="153"/>
      <c r="FI85" s="153"/>
      <c r="FJ85" s="153"/>
      <c r="FK85" s="153"/>
      <c r="FL85" s="153"/>
      <c r="FM85" s="153"/>
      <c r="FN85" s="153"/>
      <c r="FO85" s="153"/>
      <c r="FP85" s="153"/>
      <c r="FQ85" s="153"/>
    </row>
    <row r="86" spans="2:173" hidden="1">
      <c r="B86" s="66" t="s">
        <v>504</v>
      </c>
      <c r="C86" s="66" t="s">
        <v>304</v>
      </c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  <c r="AK86" s="153"/>
      <c r="AL86" s="153"/>
      <c r="AM86" s="153"/>
      <c r="AN86" s="153"/>
      <c r="AO86" s="153"/>
      <c r="AP86" s="153"/>
      <c r="AQ86" s="153"/>
      <c r="AR86" s="153"/>
      <c r="AS86" s="153"/>
      <c r="AT86" s="153"/>
      <c r="AU86" s="153"/>
      <c r="AV86" s="153"/>
      <c r="AW86" s="153"/>
      <c r="AX86" s="153"/>
      <c r="AY86" s="153"/>
      <c r="AZ86" s="153"/>
      <c r="BA86" s="153"/>
      <c r="BB86" s="153"/>
      <c r="BC86" s="153"/>
      <c r="BD86" s="153"/>
      <c r="BE86" s="153"/>
      <c r="BF86" s="153"/>
      <c r="BG86" s="153"/>
      <c r="BH86" s="153"/>
      <c r="BI86" s="153"/>
      <c r="BJ86" s="153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53"/>
      <c r="CS86" s="153"/>
      <c r="CT86" s="153"/>
      <c r="CU86" s="153"/>
      <c r="CV86" s="153"/>
      <c r="CW86" s="153"/>
      <c r="CX86" s="153"/>
      <c r="CY86" s="153"/>
      <c r="CZ86" s="153"/>
      <c r="DA86" s="153"/>
      <c r="DB86" s="153"/>
      <c r="DC86" s="153"/>
      <c r="DD86" s="153"/>
      <c r="DE86" s="153"/>
      <c r="DF86" s="153"/>
      <c r="DG86" s="153"/>
      <c r="DH86" s="153"/>
      <c r="DI86" s="153"/>
      <c r="DJ86" s="153"/>
      <c r="DK86" s="153"/>
      <c r="DL86" s="153"/>
      <c r="DM86" s="153"/>
      <c r="DN86" s="153"/>
      <c r="DO86" s="153"/>
      <c r="DP86" s="153"/>
      <c r="DQ86" s="153"/>
      <c r="DR86" s="153"/>
      <c r="DS86" s="153">
        <v>0.14850049003593599</v>
      </c>
      <c r="DT86" s="153"/>
      <c r="DU86" s="153"/>
      <c r="DV86" s="153"/>
      <c r="DW86" s="153"/>
      <c r="DX86" s="153"/>
      <c r="DY86" s="153"/>
      <c r="DZ86" s="153"/>
      <c r="EA86" s="153"/>
      <c r="EB86" s="153"/>
      <c r="EC86" s="153"/>
      <c r="ED86" s="153"/>
      <c r="EE86" s="153"/>
      <c r="EF86" s="153"/>
      <c r="EG86" s="153"/>
      <c r="EH86" s="153"/>
      <c r="EI86" s="153"/>
      <c r="EJ86" s="153"/>
      <c r="EK86" s="153"/>
      <c r="EL86" s="153"/>
      <c r="EM86" s="153"/>
      <c r="EN86" s="153"/>
      <c r="EO86" s="153"/>
      <c r="EP86" s="153"/>
      <c r="EQ86" s="153"/>
      <c r="ER86" s="153"/>
      <c r="ES86" s="153"/>
      <c r="ET86" s="153"/>
      <c r="EU86" s="153"/>
      <c r="EV86" s="153"/>
      <c r="EW86" s="153"/>
      <c r="EX86" s="153"/>
      <c r="EY86" s="153"/>
      <c r="EZ86" s="153"/>
      <c r="FA86" s="153"/>
      <c r="FB86" s="153"/>
      <c r="FC86" s="153"/>
      <c r="FD86" s="153"/>
      <c r="FE86" s="153"/>
      <c r="FF86" s="153"/>
      <c r="FG86" s="153"/>
      <c r="FH86" s="153"/>
      <c r="FI86" s="153"/>
      <c r="FJ86" s="153"/>
      <c r="FK86" s="153"/>
      <c r="FL86" s="153"/>
      <c r="FM86" s="153"/>
      <c r="FN86" s="153"/>
      <c r="FO86" s="153"/>
      <c r="FP86" s="153"/>
      <c r="FQ86" s="153"/>
    </row>
    <row r="87" spans="2:173" hidden="1">
      <c r="B87" s="66" t="s">
        <v>309</v>
      </c>
      <c r="C87" s="66" t="s">
        <v>304</v>
      </c>
      <c r="D87" s="153"/>
      <c r="E87" s="153"/>
      <c r="F87" s="153">
        <v>7.7195235002074925E-2</v>
      </c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3"/>
      <c r="AZ87" s="153"/>
      <c r="BA87" s="153"/>
      <c r="BB87" s="153"/>
      <c r="BC87" s="153"/>
      <c r="BD87" s="153"/>
      <c r="BE87" s="153"/>
      <c r="BF87" s="153"/>
      <c r="BG87" s="153"/>
      <c r="BH87" s="153"/>
      <c r="BI87" s="153"/>
      <c r="BJ87" s="153"/>
      <c r="BK87" s="153"/>
      <c r="BL87" s="153">
        <v>0.39397952609349268</v>
      </c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>
        <v>6.9062429558719843E-2</v>
      </c>
      <c r="CB87" s="153"/>
      <c r="CC87" s="153"/>
      <c r="CD87" s="153">
        <v>0.38213225078254548</v>
      </c>
      <c r="CE87" s="153"/>
      <c r="CF87" s="153"/>
      <c r="CG87" s="153"/>
      <c r="CH87" s="153"/>
      <c r="CI87" s="153"/>
      <c r="CJ87" s="153"/>
      <c r="CK87" s="153"/>
      <c r="CL87" s="153"/>
      <c r="CM87" s="153"/>
      <c r="CN87" s="153">
        <v>0.42424242424242398</v>
      </c>
      <c r="CO87" s="153"/>
      <c r="CP87" s="153"/>
      <c r="CQ87" s="153"/>
      <c r="CR87" s="153"/>
      <c r="CS87" s="153"/>
      <c r="CT87" s="153"/>
      <c r="CU87" s="153"/>
      <c r="CV87" s="153"/>
      <c r="CW87" s="153"/>
      <c r="CX87" s="153"/>
      <c r="CY87" s="153"/>
      <c r="CZ87" s="153"/>
      <c r="DA87" s="153"/>
      <c r="DB87" s="153"/>
      <c r="DC87" s="153"/>
      <c r="DD87" s="153"/>
      <c r="DE87" s="153"/>
      <c r="DF87" s="153"/>
      <c r="DG87" s="153"/>
      <c r="DH87" s="153"/>
      <c r="DI87" s="153"/>
      <c r="DJ87" s="153"/>
      <c r="DK87" s="153"/>
      <c r="DL87" s="153"/>
      <c r="DM87" s="153"/>
      <c r="DN87" s="153"/>
      <c r="DO87" s="153"/>
      <c r="DP87" s="153"/>
      <c r="DQ87" s="153"/>
      <c r="DR87" s="153"/>
      <c r="DS87" s="153"/>
      <c r="DT87" s="153"/>
      <c r="DU87" s="153"/>
      <c r="DV87" s="153"/>
      <c r="DW87" s="153"/>
      <c r="DX87" s="153"/>
      <c r="DY87" s="153"/>
      <c r="DZ87" s="153"/>
      <c r="EA87" s="153"/>
      <c r="EB87" s="153"/>
      <c r="EC87" s="153"/>
      <c r="ED87" s="153"/>
      <c r="EE87" s="153"/>
      <c r="EF87" s="153"/>
      <c r="EG87" s="153"/>
      <c r="EH87" s="153"/>
      <c r="EI87" s="153"/>
      <c r="EJ87" s="153"/>
      <c r="EK87" s="153"/>
      <c r="EL87" s="153"/>
      <c r="EM87" s="153">
        <v>0.20449895718974631</v>
      </c>
      <c r="EN87" s="153"/>
      <c r="EO87" s="153"/>
      <c r="EP87" s="153"/>
      <c r="EQ87" s="153"/>
      <c r="ER87" s="153"/>
      <c r="ES87" s="153"/>
      <c r="ET87" s="153"/>
      <c r="EU87" s="153">
        <v>3.6348256165557792E-2</v>
      </c>
      <c r="EV87" s="153"/>
      <c r="EW87" s="153"/>
      <c r="EX87" s="153"/>
      <c r="EY87" s="153"/>
      <c r="EZ87" s="153"/>
      <c r="FA87" s="153"/>
      <c r="FB87" s="153">
        <v>0.23108125628978379</v>
      </c>
      <c r="FC87" s="153"/>
      <c r="FD87" s="153"/>
      <c r="FE87" s="153"/>
      <c r="FF87" s="153"/>
      <c r="FG87" s="153"/>
      <c r="FH87" s="153"/>
      <c r="FI87" s="153"/>
      <c r="FJ87" s="153"/>
      <c r="FK87" s="153"/>
      <c r="FL87" s="153"/>
      <c r="FM87" s="153"/>
      <c r="FN87" s="153"/>
      <c r="FO87" s="153"/>
      <c r="FP87" s="153"/>
      <c r="FQ87" s="153"/>
    </row>
    <row r="88" spans="2:173" hidden="1">
      <c r="B88" s="66" t="s">
        <v>507</v>
      </c>
      <c r="C88" s="66" t="s">
        <v>304</v>
      </c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  <c r="AW88" s="153"/>
      <c r="AX88" s="153"/>
      <c r="AY88" s="153"/>
      <c r="AZ88" s="153">
        <v>1.492964368091261E-2</v>
      </c>
      <c r="BA88" s="153"/>
      <c r="BB88" s="153"/>
      <c r="BC88" s="153"/>
      <c r="BD88" s="153"/>
      <c r="BE88" s="153"/>
      <c r="BF88" s="153"/>
      <c r="BG88" s="153"/>
      <c r="BH88" s="153"/>
      <c r="BI88" s="153"/>
      <c r="BJ88" s="153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53"/>
      <c r="CS88" s="153"/>
      <c r="CT88" s="153"/>
      <c r="CU88" s="153"/>
      <c r="CV88" s="153"/>
      <c r="CW88" s="153"/>
      <c r="CX88" s="153"/>
      <c r="CY88" s="153"/>
      <c r="CZ88" s="153"/>
      <c r="DA88" s="153"/>
      <c r="DB88" s="153"/>
      <c r="DC88" s="153"/>
      <c r="DD88" s="153"/>
      <c r="DE88" s="153"/>
      <c r="DF88" s="153"/>
      <c r="DG88" s="153"/>
      <c r="DH88" s="153"/>
      <c r="DI88" s="153"/>
      <c r="DJ88" s="153"/>
      <c r="DK88" s="153"/>
      <c r="DL88" s="153"/>
      <c r="DM88" s="153"/>
      <c r="DN88" s="153"/>
      <c r="DO88" s="153"/>
      <c r="DP88" s="153"/>
      <c r="DQ88" s="153"/>
      <c r="DR88" s="153"/>
      <c r="DS88" s="153"/>
      <c r="DT88" s="153"/>
      <c r="DU88" s="153"/>
      <c r="DV88" s="153"/>
      <c r="DW88" s="153"/>
      <c r="DX88" s="153"/>
      <c r="DY88" s="153"/>
      <c r="DZ88" s="153"/>
      <c r="EA88" s="153"/>
      <c r="EB88" s="153"/>
      <c r="EC88" s="153"/>
      <c r="ED88" s="153"/>
      <c r="EE88" s="153"/>
      <c r="EF88" s="153"/>
      <c r="EG88" s="153"/>
      <c r="EH88" s="153"/>
      <c r="EI88" s="153"/>
      <c r="EJ88" s="153"/>
      <c r="EK88" s="153"/>
      <c r="EL88" s="153"/>
      <c r="EM88" s="153"/>
      <c r="EN88" s="153"/>
      <c r="EO88" s="153"/>
      <c r="EP88" s="153"/>
      <c r="EQ88" s="153"/>
      <c r="ER88" s="153"/>
      <c r="ES88" s="153"/>
      <c r="ET88" s="153"/>
      <c r="EU88" s="153"/>
      <c r="EV88" s="153"/>
      <c r="EW88" s="153"/>
      <c r="EX88" s="153"/>
      <c r="EY88" s="153"/>
      <c r="EZ88" s="153"/>
      <c r="FA88" s="153"/>
      <c r="FB88" s="153"/>
      <c r="FC88" s="153"/>
      <c r="FD88" s="153"/>
      <c r="FE88" s="153"/>
      <c r="FF88" s="153"/>
      <c r="FG88" s="153"/>
      <c r="FH88" s="153"/>
      <c r="FI88" s="153"/>
      <c r="FJ88" s="153"/>
      <c r="FK88" s="153"/>
      <c r="FL88" s="153"/>
      <c r="FM88" s="153"/>
      <c r="FN88" s="153"/>
      <c r="FO88" s="153"/>
      <c r="FP88" s="153"/>
      <c r="FQ88" s="153"/>
    </row>
    <row r="89" spans="2:173">
      <c r="B89" s="66" t="s">
        <v>508</v>
      </c>
      <c r="C89" s="66" t="s">
        <v>302</v>
      </c>
      <c r="D89" s="153"/>
      <c r="E89" s="153">
        <v>3.5514967021816363E-2</v>
      </c>
      <c r="F89" s="153"/>
      <c r="G89" s="153"/>
      <c r="H89" s="153"/>
      <c r="I89" s="153"/>
      <c r="J89" s="153"/>
      <c r="K89" s="153">
        <v>7.1626596128530853E-2</v>
      </c>
      <c r="L89" s="153">
        <v>0.16562743569758381</v>
      </c>
      <c r="M89" s="153">
        <v>6.2920934428067517E-3</v>
      </c>
      <c r="N89" s="153"/>
      <c r="O89" s="153"/>
      <c r="P89" s="153"/>
      <c r="Q89" s="153"/>
      <c r="R89" s="153"/>
      <c r="S89" s="153"/>
      <c r="T89" s="153"/>
      <c r="U89" s="153"/>
      <c r="V89" s="153"/>
      <c r="W89" s="153">
        <v>2.2112854344046591E-2</v>
      </c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>
        <v>4.6120494374054764E-3</v>
      </c>
      <c r="AK89" s="153">
        <v>1.140012506762786E-2</v>
      </c>
      <c r="AL89" s="153"/>
      <c r="AM89" s="153"/>
      <c r="AN89" s="153"/>
      <c r="AO89" s="153"/>
      <c r="AP89" s="153"/>
      <c r="AQ89" s="153"/>
      <c r="AR89" s="153"/>
      <c r="AS89" s="153"/>
      <c r="AT89" s="153"/>
      <c r="AU89" s="153">
        <v>2.833530106257379E-2</v>
      </c>
      <c r="AV89" s="153"/>
      <c r="AW89" s="153"/>
      <c r="AX89" s="153">
        <v>6.648534300392867E-3</v>
      </c>
      <c r="AY89" s="153"/>
      <c r="AZ89" s="153"/>
      <c r="BA89" s="153">
        <v>6.8690865880453783E-2</v>
      </c>
      <c r="BB89" s="153"/>
      <c r="BC89" s="153"/>
      <c r="BD89" s="153"/>
      <c r="BE89" s="153"/>
      <c r="BF89" s="153">
        <v>3.3783783783783793E-2</v>
      </c>
      <c r="BG89" s="153"/>
      <c r="BH89" s="153"/>
      <c r="BI89" s="153"/>
      <c r="BJ89" s="153">
        <v>9.7819282136894781E-2</v>
      </c>
      <c r="BK89" s="153"/>
      <c r="BL89" s="153">
        <v>1.386999785238743E-2</v>
      </c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>
        <v>7.1501691262776503E-3</v>
      </c>
      <c r="BY89" s="153"/>
      <c r="BZ89" s="153">
        <v>1.7003725856409659E-2</v>
      </c>
      <c r="CA89" s="153"/>
      <c r="CB89" s="153"/>
      <c r="CC89" s="153">
        <v>1.55073105892778E-2</v>
      </c>
      <c r="CD89" s="153"/>
      <c r="CE89" s="153"/>
      <c r="CF89" s="153"/>
      <c r="CG89" s="153"/>
      <c r="CH89" s="153">
        <v>1.087813766283212E-3</v>
      </c>
      <c r="CI89" s="153"/>
      <c r="CJ89" s="153"/>
      <c r="CK89" s="153"/>
      <c r="CL89" s="153"/>
      <c r="CM89" s="153"/>
      <c r="CN89" s="153"/>
      <c r="CO89" s="153"/>
      <c r="CP89" s="153"/>
      <c r="CQ89" s="153"/>
      <c r="CR89" s="153"/>
      <c r="CS89" s="153"/>
      <c r="CT89" s="153"/>
      <c r="CU89" s="153">
        <v>2.5957866735315568E-2</v>
      </c>
      <c r="CV89" s="153"/>
      <c r="CW89" s="153"/>
      <c r="CX89" s="153"/>
      <c r="CY89" s="153"/>
      <c r="CZ89" s="153"/>
      <c r="DA89" s="153"/>
      <c r="DB89" s="153"/>
      <c r="DC89" s="153"/>
      <c r="DD89" s="153"/>
      <c r="DE89" s="153"/>
      <c r="DF89" s="153">
        <v>2.220548765181795E-2</v>
      </c>
      <c r="DG89" s="153"/>
      <c r="DH89" s="153"/>
      <c r="DI89" s="153"/>
      <c r="DJ89" s="153">
        <v>0.24860917941585531</v>
      </c>
      <c r="DK89" s="153"/>
      <c r="DL89" s="153">
        <v>2.611027195419988E-2</v>
      </c>
      <c r="DM89" s="153"/>
      <c r="DN89" s="153"/>
      <c r="DO89" s="153"/>
      <c r="DP89" s="153">
        <v>1.7650675931613381E-2</v>
      </c>
      <c r="DQ89" s="153"/>
      <c r="DR89" s="153"/>
      <c r="DS89" s="153">
        <v>8.348578895785691E-2</v>
      </c>
      <c r="DT89" s="153"/>
      <c r="DU89" s="153">
        <v>2.515925725128761E-2</v>
      </c>
      <c r="DV89" s="153"/>
      <c r="DW89" s="153"/>
      <c r="DX89" s="153"/>
      <c r="DY89" s="153">
        <v>1.664025356576862E-2</v>
      </c>
      <c r="DZ89" s="153"/>
      <c r="EA89" s="153"/>
      <c r="EB89" s="153"/>
      <c r="EC89" s="153"/>
      <c r="ED89" s="153">
        <v>1.062776841283606E-2</v>
      </c>
      <c r="EE89" s="153"/>
      <c r="EF89" s="153">
        <v>0.2</v>
      </c>
      <c r="EG89" s="153"/>
      <c r="EH89" s="153"/>
      <c r="EI89" s="153">
        <v>5.2543587294005253E-2</v>
      </c>
      <c r="EJ89" s="153">
        <v>6.1418452434322597E-2</v>
      </c>
      <c r="EK89" s="153">
        <v>2.6712759270898799E-2</v>
      </c>
      <c r="EL89" s="153"/>
      <c r="EM89" s="153">
        <v>1.2239967713804331E-2</v>
      </c>
      <c r="EN89" s="153"/>
      <c r="EO89" s="153"/>
      <c r="EP89" s="153"/>
      <c r="EQ89" s="153"/>
      <c r="ER89" s="153"/>
      <c r="ES89" s="153"/>
      <c r="ET89" s="153">
        <v>3.8001780207105783E-2</v>
      </c>
      <c r="EU89" s="153"/>
      <c r="EV89" s="153">
        <v>6.3824265164071194E-3</v>
      </c>
      <c r="EW89" s="153"/>
      <c r="EX89" s="153">
        <v>5.9300421465195548E-2</v>
      </c>
      <c r="EY89" s="153"/>
      <c r="EZ89" s="153"/>
      <c r="FA89" s="153"/>
      <c r="FB89" s="153">
        <v>1.8059011292284319E-3</v>
      </c>
      <c r="FC89" s="153"/>
      <c r="FD89" s="153"/>
      <c r="FE89" s="153"/>
      <c r="FF89" s="153"/>
      <c r="FG89" s="153"/>
      <c r="FH89" s="153"/>
      <c r="FI89" s="153">
        <v>4.2248053974434437E-2</v>
      </c>
      <c r="FJ89" s="153">
        <v>4.4448203828004124E-3</v>
      </c>
      <c r="FK89" s="153"/>
      <c r="FL89" s="153"/>
      <c r="FM89" s="153"/>
      <c r="FN89" s="153"/>
      <c r="FO89" s="153"/>
      <c r="FP89" s="153"/>
      <c r="FQ89" s="153"/>
    </row>
    <row r="90" spans="2:173">
      <c r="B90" s="66" t="s">
        <v>510</v>
      </c>
      <c r="C90" s="66" t="s">
        <v>302</v>
      </c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>
        <v>4.3162210180769439E-3</v>
      </c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  <c r="BE90" s="153"/>
      <c r="BF90" s="153"/>
      <c r="BG90" s="153"/>
      <c r="BH90" s="153"/>
      <c r="BI90" s="153"/>
      <c r="BJ90" s="153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53"/>
      <c r="CS90" s="153"/>
      <c r="CT90" s="153"/>
      <c r="CU90" s="153"/>
      <c r="CV90" s="153"/>
      <c r="CW90" s="153"/>
      <c r="CX90" s="153"/>
      <c r="CY90" s="153"/>
      <c r="CZ90" s="153"/>
      <c r="DA90" s="153"/>
      <c r="DB90" s="153"/>
      <c r="DC90" s="153"/>
      <c r="DD90" s="153"/>
      <c r="DE90" s="153"/>
      <c r="DF90" s="153"/>
      <c r="DG90" s="153"/>
      <c r="DH90" s="153"/>
      <c r="DI90" s="153"/>
      <c r="DJ90" s="153"/>
      <c r="DK90" s="153"/>
      <c r="DL90" s="153"/>
      <c r="DM90" s="153"/>
      <c r="DN90" s="153"/>
      <c r="DO90" s="153"/>
      <c r="DP90" s="153"/>
      <c r="DQ90" s="153"/>
      <c r="DR90" s="153"/>
      <c r="DS90" s="153"/>
      <c r="DT90" s="153"/>
      <c r="DU90" s="153"/>
      <c r="DV90" s="153"/>
      <c r="DW90" s="153"/>
      <c r="DX90" s="153"/>
      <c r="DY90" s="153"/>
      <c r="DZ90" s="153"/>
      <c r="EA90" s="153"/>
      <c r="EB90" s="153"/>
      <c r="EC90" s="153"/>
      <c r="ED90" s="153"/>
      <c r="EE90" s="153"/>
      <c r="EF90" s="153"/>
      <c r="EG90" s="153"/>
      <c r="EH90" s="153"/>
      <c r="EI90" s="153"/>
      <c r="EJ90" s="153"/>
      <c r="EK90" s="153"/>
      <c r="EL90" s="153"/>
      <c r="EM90" s="153"/>
      <c r="EN90" s="153"/>
      <c r="EO90" s="153"/>
      <c r="EP90" s="153"/>
      <c r="EQ90" s="153"/>
      <c r="ER90" s="153"/>
      <c r="ES90" s="153"/>
      <c r="ET90" s="153"/>
      <c r="EU90" s="153"/>
      <c r="EV90" s="153"/>
      <c r="EW90" s="153"/>
      <c r="EX90" s="153"/>
      <c r="EY90" s="153"/>
      <c r="EZ90" s="153"/>
      <c r="FA90" s="153"/>
      <c r="FB90" s="153"/>
      <c r="FC90" s="153"/>
      <c r="FD90" s="153"/>
      <c r="FE90" s="153"/>
      <c r="FF90" s="153"/>
      <c r="FG90" s="153"/>
      <c r="FH90" s="153"/>
      <c r="FI90" s="153"/>
      <c r="FJ90" s="153"/>
      <c r="FK90" s="153"/>
      <c r="FL90" s="153"/>
      <c r="FM90" s="153"/>
      <c r="FN90" s="153"/>
      <c r="FO90" s="153"/>
      <c r="FP90" s="153"/>
      <c r="FQ90" s="153"/>
    </row>
    <row r="91" spans="2:173">
      <c r="B91" s="66" t="s">
        <v>512</v>
      </c>
      <c r="C91" s="66" t="s">
        <v>302</v>
      </c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3"/>
      <c r="AZ91" s="153">
        <v>5.2403049320003253E-2</v>
      </c>
      <c r="BA91" s="153"/>
      <c r="BB91" s="153"/>
      <c r="BC91" s="153"/>
      <c r="BD91" s="153"/>
      <c r="BE91" s="153"/>
      <c r="BF91" s="153"/>
      <c r="BG91" s="153"/>
      <c r="BH91" s="153"/>
      <c r="BI91" s="153"/>
      <c r="BJ91" s="153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3"/>
      <c r="CV91" s="153"/>
      <c r="CW91" s="153"/>
      <c r="CX91" s="153"/>
      <c r="CY91" s="153"/>
      <c r="CZ91" s="153"/>
      <c r="DA91" s="153"/>
      <c r="DB91" s="153"/>
      <c r="DC91" s="153"/>
      <c r="DD91" s="153"/>
      <c r="DE91" s="153"/>
      <c r="DF91" s="153"/>
      <c r="DG91" s="153"/>
      <c r="DH91" s="153"/>
      <c r="DI91" s="153"/>
      <c r="DJ91" s="153"/>
      <c r="DK91" s="153"/>
      <c r="DL91" s="153"/>
      <c r="DM91" s="153"/>
      <c r="DN91" s="153"/>
      <c r="DO91" s="153"/>
      <c r="DP91" s="153"/>
      <c r="DQ91" s="153"/>
      <c r="DR91" s="153"/>
      <c r="DS91" s="153"/>
      <c r="DT91" s="153"/>
      <c r="DU91" s="153"/>
      <c r="DV91" s="153"/>
      <c r="DW91" s="153"/>
      <c r="DX91" s="153"/>
      <c r="DY91" s="153"/>
      <c r="DZ91" s="153"/>
      <c r="EA91" s="153"/>
      <c r="EB91" s="153"/>
      <c r="EC91" s="153"/>
      <c r="ED91" s="153"/>
      <c r="EE91" s="153"/>
      <c r="EF91" s="153"/>
      <c r="EG91" s="153"/>
      <c r="EH91" s="153"/>
      <c r="EI91" s="153"/>
      <c r="EJ91" s="153"/>
      <c r="EK91" s="153"/>
      <c r="EL91" s="153"/>
      <c r="EM91" s="153"/>
      <c r="EN91" s="153"/>
      <c r="EO91" s="153"/>
      <c r="EP91" s="153"/>
      <c r="EQ91" s="153"/>
      <c r="ER91" s="153"/>
      <c r="ES91" s="153"/>
      <c r="ET91" s="153"/>
      <c r="EU91" s="153"/>
      <c r="EV91" s="153"/>
      <c r="EW91" s="153"/>
      <c r="EX91" s="153"/>
      <c r="EY91" s="153"/>
      <c r="EZ91" s="153"/>
      <c r="FA91" s="153"/>
      <c r="FB91" s="153"/>
      <c r="FC91" s="153"/>
      <c r="FD91" s="153"/>
      <c r="FE91" s="153"/>
      <c r="FF91" s="153"/>
      <c r="FG91" s="153"/>
      <c r="FH91" s="153"/>
      <c r="FI91" s="153"/>
      <c r="FJ91" s="153"/>
      <c r="FK91" s="153"/>
      <c r="FL91" s="153"/>
      <c r="FM91" s="153"/>
      <c r="FN91" s="153"/>
      <c r="FO91" s="153"/>
      <c r="FP91" s="153"/>
      <c r="FQ91" s="153"/>
    </row>
    <row r="92" spans="2:173" hidden="1">
      <c r="B92" s="66" t="s">
        <v>514</v>
      </c>
      <c r="C92" s="66" t="s">
        <v>304</v>
      </c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>
        <v>0.21930447125621011</v>
      </c>
      <c r="O92" s="153"/>
      <c r="P92" s="153"/>
      <c r="Q92" s="153">
        <v>0.21930447125621011</v>
      </c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3"/>
      <c r="AV92" s="153"/>
      <c r="AW92" s="153">
        <v>0.21930447125621011</v>
      </c>
      <c r="AX92" s="153"/>
      <c r="AY92" s="153"/>
      <c r="AZ92" s="153"/>
      <c r="BA92" s="153"/>
      <c r="BB92" s="153"/>
      <c r="BC92" s="153"/>
      <c r="BD92" s="153"/>
      <c r="BE92" s="153"/>
      <c r="BF92" s="153"/>
      <c r="BG92" s="153"/>
      <c r="BH92" s="153"/>
      <c r="BI92" s="153"/>
      <c r="BJ92" s="153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53"/>
      <c r="CS92" s="153"/>
      <c r="CT92" s="153"/>
      <c r="CU92" s="153"/>
      <c r="CV92" s="153"/>
      <c r="CW92" s="153"/>
      <c r="CX92" s="153"/>
      <c r="CY92" s="153"/>
      <c r="CZ92" s="153"/>
      <c r="DA92" s="153"/>
      <c r="DB92" s="153"/>
      <c r="DC92" s="153"/>
      <c r="DD92" s="153"/>
      <c r="DE92" s="153"/>
      <c r="DF92" s="153"/>
      <c r="DG92" s="153"/>
      <c r="DH92" s="153"/>
      <c r="DI92" s="153"/>
      <c r="DJ92" s="153"/>
      <c r="DK92" s="153"/>
      <c r="DL92" s="153"/>
      <c r="DM92" s="153"/>
      <c r="DN92" s="153"/>
      <c r="DO92" s="153"/>
      <c r="DP92" s="153"/>
      <c r="DQ92" s="153"/>
      <c r="DR92" s="153"/>
      <c r="DS92" s="153"/>
      <c r="DT92" s="153"/>
      <c r="DU92" s="153"/>
      <c r="DV92" s="153"/>
      <c r="DW92" s="153"/>
      <c r="DX92" s="153"/>
      <c r="DY92" s="153"/>
      <c r="DZ92" s="153"/>
      <c r="EA92" s="153"/>
      <c r="EB92" s="153">
        <v>0.21930447125621011</v>
      </c>
      <c r="EC92" s="153">
        <v>0.21930447125621011</v>
      </c>
      <c r="ED92" s="153"/>
      <c r="EE92" s="153"/>
      <c r="EF92" s="153"/>
      <c r="EG92" s="153"/>
      <c r="EH92" s="153"/>
      <c r="EI92" s="153"/>
      <c r="EJ92" s="153"/>
      <c r="EK92" s="153"/>
      <c r="EL92" s="153"/>
      <c r="EM92" s="153"/>
      <c r="EN92" s="153"/>
      <c r="EO92" s="153"/>
      <c r="EP92" s="153"/>
      <c r="EQ92" s="153"/>
      <c r="ER92" s="153"/>
      <c r="ES92" s="153"/>
      <c r="ET92" s="153"/>
      <c r="EU92" s="153"/>
      <c r="EV92" s="153"/>
      <c r="EW92" s="153"/>
      <c r="EX92" s="153"/>
      <c r="EY92" s="153"/>
      <c r="EZ92" s="153"/>
      <c r="FA92" s="153">
        <v>0.21930447125621011</v>
      </c>
      <c r="FB92" s="153"/>
      <c r="FC92" s="153"/>
      <c r="FD92" s="153"/>
      <c r="FE92" s="153"/>
      <c r="FF92" s="153"/>
      <c r="FG92" s="153"/>
      <c r="FH92" s="153"/>
      <c r="FI92" s="153"/>
      <c r="FJ92" s="153"/>
      <c r="FK92" s="153"/>
      <c r="FL92" s="153"/>
      <c r="FM92" s="153"/>
      <c r="FN92" s="153"/>
      <c r="FO92" s="153"/>
      <c r="FP92" s="153"/>
      <c r="FQ92" s="153"/>
    </row>
    <row r="93" spans="2:173" hidden="1">
      <c r="B93" s="66" t="s">
        <v>516</v>
      </c>
      <c r="C93" s="66" t="s">
        <v>332</v>
      </c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3"/>
      <c r="AZ93" s="153"/>
      <c r="BA93" s="153"/>
      <c r="BB93" s="153"/>
      <c r="BC93" s="153"/>
      <c r="BD93" s="153"/>
      <c r="BE93" s="153"/>
      <c r="BF93" s="153"/>
      <c r="BG93" s="153"/>
      <c r="BH93" s="153"/>
      <c r="BI93" s="153"/>
      <c r="BJ93" s="153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53"/>
      <c r="CS93" s="153"/>
      <c r="CT93" s="153"/>
      <c r="CU93" s="153"/>
      <c r="CV93" s="153"/>
      <c r="CW93" s="153"/>
      <c r="CX93" s="153"/>
      <c r="CY93" s="153"/>
      <c r="CZ93" s="153"/>
      <c r="DA93" s="153"/>
      <c r="DB93" s="153">
        <v>6.7833401166734544E-2</v>
      </c>
      <c r="DC93" s="153"/>
      <c r="DD93" s="153"/>
      <c r="DE93" s="153"/>
      <c r="DF93" s="153"/>
      <c r="DG93" s="153"/>
      <c r="DH93" s="153"/>
      <c r="DI93" s="153"/>
      <c r="DJ93" s="153"/>
      <c r="DK93" s="153"/>
      <c r="DL93" s="153"/>
      <c r="DM93" s="153"/>
      <c r="DN93" s="153"/>
      <c r="DO93" s="153"/>
      <c r="DP93" s="153"/>
      <c r="DQ93" s="153"/>
      <c r="DR93" s="153"/>
      <c r="DS93" s="153"/>
      <c r="DT93" s="153"/>
      <c r="DU93" s="153"/>
      <c r="DV93" s="153"/>
      <c r="DW93" s="153"/>
      <c r="DX93" s="153"/>
      <c r="DY93" s="153"/>
      <c r="DZ93" s="153"/>
      <c r="EA93" s="153"/>
      <c r="EB93" s="153"/>
      <c r="EC93" s="153"/>
      <c r="ED93" s="153"/>
      <c r="EE93" s="153"/>
      <c r="EF93" s="153"/>
      <c r="EG93" s="153"/>
      <c r="EH93" s="153"/>
      <c r="EI93" s="153"/>
      <c r="EJ93" s="153"/>
      <c r="EK93" s="153"/>
      <c r="EL93" s="153">
        <v>7.4976130253438071E-3</v>
      </c>
      <c r="EM93" s="153"/>
      <c r="EN93" s="153"/>
      <c r="EO93" s="153"/>
      <c r="EP93" s="153"/>
      <c r="EQ93" s="153"/>
      <c r="ER93" s="153"/>
      <c r="ES93" s="153"/>
      <c r="ET93" s="153"/>
      <c r="EU93" s="153"/>
      <c r="EV93" s="153"/>
      <c r="EW93" s="153"/>
      <c r="EX93" s="153"/>
      <c r="EY93" s="153"/>
      <c r="EZ93" s="153"/>
      <c r="FA93" s="153"/>
      <c r="FB93" s="153"/>
      <c r="FC93" s="153"/>
      <c r="FD93" s="153"/>
      <c r="FE93" s="153"/>
      <c r="FF93" s="153"/>
      <c r="FG93" s="153"/>
      <c r="FH93" s="153"/>
      <c r="FI93" s="153"/>
      <c r="FJ93" s="153"/>
      <c r="FK93" s="153"/>
      <c r="FL93" s="153"/>
      <c r="FM93" s="153"/>
      <c r="FN93" s="153"/>
      <c r="FO93" s="153"/>
      <c r="FP93" s="153"/>
      <c r="FQ93" s="153"/>
    </row>
    <row r="94" spans="2:173" hidden="1">
      <c r="B94" s="66" t="s">
        <v>518</v>
      </c>
      <c r="C94" s="66" t="s">
        <v>332</v>
      </c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/>
      <c r="AY94" s="153"/>
      <c r="AZ94" s="153">
        <v>8.2113040245019343E-3</v>
      </c>
      <c r="BA94" s="153"/>
      <c r="BB94" s="153"/>
      <c r="BC94" s="153"/>
      <c r="BD94" s="153"/>
      <c r="BE94" s="153"/>
      <c r="BF94" s="153"/>
      <c r="BG94" s="153"/>
      <c r="BH94" s="153"/>
      <c r="BI94" s="153"/>
      <c r="BJ94" s="153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53"/>
      <c r="CT94" s="153"/>
      <c r="CU94" s="153"/>
      <c r="CV94" s="153"/>
      <c r="CW94" s="153"/>
      <c r="CX94" s="153"/>
      <c r="CY94" s="153"/>
      <c r="CZ94" s="153"/>
      <c r="DA94" s="153"/>
      <c r="DB94" s="153"/>
      <c r="DC94" s="153"/>
      <c r="DD94" s="153"/>
      <c r="DE94" s="153"/>
      <c r="DF94" s="153"/>
      <c r="DG94" s="153"/>
      <c r="DH94" s="153"/>
      <c r="DI94" s="153"/>
      <c r="DJ94" s="153"/>
      <c r="DK94" s="153"/>
      <c r="DL94" s="153"/>
      <c r="DM94" s="153"/>
      <c r="DN94" s="153"/>
      <c r="DO94" s="153"/>
      <c r="DP94" s="153"/>
      <c r="DQ94" s="153"/>
      <c r="DR94" s="153"/>
      <c r="DS94" s="153"/>
      <c r="DT94" s="153"/>
      <c r="DU94" s="153"/>
      <c r="DV94" s="153"/>
      <c r="DW94" s="153"/>
      <c r="DX94" s="153"/>
      <c r="DY94" s="153"/>
      <c r="DZ94" s="153"/>
      <c r="EA94" s="153"/>
      <c r="EB94" s="153"/>
      <c r="EC94" s="153"/>
      <c r="ED94" s="153"/>
      <c r="EE94" s="153"/>
      <c r="EF94" s="153"/>
      <c r="EG94" s="153"/>
      <c r="EH94" s="153"/>
      <c r="EI94" s="153"/>
      <c r="EJ94" s="153"/>
      <c r="EK94" s="153"/>
      <c r="EL94" s="153"/>
      <c r="EM94" s="153"/>
      <c r="EN94" s="153"/>
      <c r="EO94" s="153"/>
      <c r="EP94" s="153"/>
      <c r="EQ94" s="153"/>
      <c r="ER94" s="153"/>
      <c r="ES94" s="153"/>
      <c r="ET94" s="153"/>
      <c r="EU94" s="153"/>
      <c r="EV94" s="153"/>
      <c r="EW94" s="153"/>
      <c r="EX94" s="153"/>
      <c r="EY94" s="153"/>
      <c r="EZ94" s="153"/>
      <c r="FA94" s="153"/>
      <c r="FB94" s="153"/>
      <c r="FC94" s="153"/>
      <c r="FD94" s="153"/>
      <c r="FE94" s="153"/>
      <c r="FF94" s="153"/>
      <c r="FG94" s="153"/>
      <c r="FH94" s="153"/>
      <c r="FI94" s="153"/>
      <c r="FJ94" s="153"/>
      <c r="FK94" s="153"/>
      <c r="FL94" s="153"/>
      <c r="FM94" s="153"/>
      <c r="FN94" s="153"/>
      <c r="FO94" s="153"/>
      <c r="FP94" s="153"/>
      <c r="FQ94" s="153"/>
    </row>
    <row r="95" spans="2:173" hidden="1">
      <c r="B95" s="66" t="s">
        <v>520</v>
      </c>
      <c r="C95" s="66" t="s">
        <v>304</v>
      </c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53"/>
      <c r="BC95" s="153"/>
      <c r="BD95" s="153"/>
      <c r="BE95" s="153"/>
      <c r="BF95" s="153"/>
      <c r="BG95" s="153"/>
      <c r="BH95" s="153"/>
      <c r="BI95" s="153"/>
      <c r="BJ95" s="153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3"/>
      <c r="CX95" s="153"/>
      <c r="CY95" s="153"/>
      <c r="CZ95" s="153"/>
      <c r="DA95" s="153"/>
      <c r="DB95" s="153"/>
      <c r="DC95" s="153"/>
      <c r="DD95" s="153"/>
      <c r="DE95" s="153"/>
      <c r="DF95" s="153"/>
      <c r="DG95" s="153"/>
      <c r="DH95" s="153"/>
      <c r="DI95" s="153"/>
      <c r="DJ95" s="153"/>
      <c r="DK95" s="153"/>
      <c r="DL95" s="153"/>
      <c r="DM95" s="153"/>
      <c r="DN95" s="153"/>
      <c r="DO95" s="153"/>
      <c r="DP95" s="153"/>
      <c r="DQ95" s="153"/>
      <c r="DR95" s="153"/>
      <c r="DS95" s="153"/>
      <c r="DT95" s="153"/>
      <c r="DU95" s="153"/>
      <c r="DV95" s="153"/>
      <c r="DW95" s="153"/>
      <c r="DX95" s="153"/>
      <c r="DY95" s="153"/>
      <c r="DZ95" s="153"/>
      <c r="EA95" s="153"/>
      <c r="EB95" s="153"/>
      <c r="EC95" s="153"/>
      <c r="ED95" s="153"/>
      <c r="EE95" s="153"/>
      <c r="EF95" s="153"/>
      <c r="EG95" s="153"/>
      <c r="EH95" s="153"/>
      <c r="EI95" s="153"/>
      <c r="EJ95" s="153"/>
      <c r="EK95" s="153"/>
      <c r="EL95" s="153"/>
      <c r="EM95" s="153">
        <v>2.11779381425842E-3</v>
      </c>
      <c r="EN95" s="153"/>
      <c r="EO95" s="153"/>
      <c r="EP95" s="153"/>
      <c r="EQ95" s="153"/>
      <c r="ER95" s="153"/>
      <c r="ES95" s="153"/>
      <c r="ET95" s="153"/>
      <c r="EU95" s="153"/>
      <c r="EV95" s="153"/>
      <c r="EW95" s="153"/>
      <c r="EX95" s="153"/>
      <c r="EY95" s="153"/>
      <c r="EZ95" s="153"/>
      <c r="FA95" s="153"/>
      <c r="FB95" s="153"/>
      <c r="FC95" s="153"/>
      <c r="FD95" s="153"/>
      <c r="FE95" s="153"/>
      <c r="FF95" s="153"/>
      <c r="FG95" s="153"/>
      <c r="FH95" s="153"/>
      <c r="FI95" s="153"/>
      <c r="FJ95" s="153"/>
      <c r="FK95" s="153"/>
      <c r="FL95" s="153"/>
      <c r="FM95" s="153"/>
      <c r="FN95" s="153"/>
      <c r="FO95" s="153"/>
      <c r="FP95" s="153"/>
      <c r="FQ95" s="153"/>
    </row>
    <row r="96" spans="2:173" hidden="1">
      <c r="B96" s="66" t="s">
        <v>522</v>
      </c>
      <c r="C96" s="66" t="s">
        <v>304</v>
      </c>
      <c r="D96" s="153"/>
      <c r="E96" s="153"/>
      <c r="F96" s="153"/>
      <c r="G96" s="153"/>
      <c r="H96" s="153"/>
      <c r="I96" s="153"/>
      <c r="J96" s="153"/>
      <c r="K96" s="153">
        <v>1.2062875032226189E-2</v>
      </c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>
        <v>4.1046219892464639E-2</v>
      </c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>
        <v>3.1939880316334657E-2</v>
      </c>
      <c r="AP96" s="153">
        <v>4.7935103244837766E-3</v>
      </c>
      <c r="AQ96" s="153"/>
      <c r="AR96" s="153"/>
      <c r="AS96" s="153"/>
      <c r="AT96" s="153"/>
      <c r="AU96" s="153"/>
      <c r="AV96" s="153"/>
      <c r="AW96" s="153"/>
      <c r="AX96" s="153">
        <v>6.1650045330915677E-2</v>
      </c>
      <c r="AY96" s="153">
        <v>3.2212636186232442E-2</v>
      </c>
      <c r="AZ96" s="153"/>
      <c r="BA96" s="153">
        <v>3.0940316577731931E-2</v>
      </c>
      <c r="BB96" s="153"/>
      <c r="BC96" s="153"/>
      <c r="BD96" s="153"/>
      <c r="BE96" s="153"/>
      <c r="BF96" s="153"/>
      <c r="BG96" s="153"/>
      <c r="BH96" s="153"/>
      <c r="BI96" s="153"/>
      <c r="BJ96" s="153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3"/>
      <c r="CV96" s="153"/>
      <c r="CW96" s="153"/>
      <c r="CX96" s="153"/>
      <c r="CY96" s="153"/>
      <c r="CZ96" s="153"/>
      <c r="DA96" s="153"/>
      <c r="DB96" s="153"/>
      <c r="DC96" s="153"/>
      <c r="DD96" s="153"/>
      <c r="DE96" s="153"/>
      <c r="DF96" s="153"/>
      <c r="DG96" s="153"/>
      <c r="DH96" s="153"/>
      <c r="DI96" s="153"/>
      <c r="DJ96" s="153"/>
      <c r="DK96" s="153"/>
      <c r="DL96" s="153">
        <v>3.3353145918890707E-2</v>
      </c>
      <c r="DM96" s="153"/>
      <c r="DN96" s="153">
        <v>9.9162311162024792E-3</v>
      </c>
      <c r="DO96" s="153">
        <v>9.1834131685609843E-3</v>
      </c>
      <c r="DP96" s="153"/>
      <c r="DQ96" s="153"/>
      <c r="DR96" s="153"/>
      <c r="DS96" s="153"/>
      <c r="DT96" s="153"/>
      <c r="DU96" s="153"/>
      <c r="DV96" s="153"/>
      <c r="DW96" s="153"/>
      <c r="DX96" s="153"/>
      <c r="DY96" s="153"/>
      <c r="DZ96" s="153"/>
      <c r="EA96" s="153"/>
      <c r="EB96" s="153"/>
      <c r="EC96" s="153"/>
      <c r="ED96" s="153"/>
      <c r="EE96" s="153"/>
      <c r="EF96" s="153"/>
      <c r="EG96" s="153"/>
      <c r="EH96" s="153"/>
      <c r="EI96" s="153"/>
      <c r="EJ96" s="153"/>
      <c r="EK96" s="153"/>
      <c r="EL96" s="153"/>
      <c r="EM96" s="153"/>
      <c r="EN96" s="153"/>
      <c r="EO96" s="153"/>
      <c r="EP96" s="153"/>
      <c r="EQ96" s="153"/>
      <c r="ER96" s="153"/>
      <c r="ES96" s="153"/>
      <c r="ET96" s="153"/>
      <c r="EU96" s="153"/>
      <c r="EV96" s="153"/>
      <c r="EW96" s="153"/>
      <c r="EX96" s="153"/>
      <c r="EY96" s="153"/>
      <c r="EZ96" s="153"/>
      <c r="FA96" s="153"/>
      <c r="FB96" s="153"/>
      <c r="FC96" s="153"/>
      <c r="FD96" s="153"/>
      <c r="FE96" s="153"/>
      <c r="FF96" s="153"/>
      <c r="FG96" s="153"/>
      <c r="FH96" s="153"/>
      <c r="FI96" s="153"/>
      <c r="FJ96" s="153"/>
      <c r="FK96" s="153"/>
      <c r="FL96" s="153"/>
      <c r="FM96" s="153">
        <v>0.111501088091235</v>
      </c>
      <c r="FN96" s="153"/>
      <c r="FO96" s="153"/>
      <c r="FP96" s="153"/>
      <c r="FQ96" s="153"/>
    </row>
    <row r="97" spans="2:173" hidden="1">
      <c r="B97" s="66" t="s">
        <v>524</v>
      </c>
      <c r="C97" s="66" t="s">
        <v>304</v>
      </c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53"/>
      <c r="AD97" s="153"/>
      <c r="AE97" s="153"/>
      <c r="AF97" s="153"/>
      <c r="AG97" s="153"/>
      <c r="AH97" s="153"/>
      <c r="AI97" s="153"/>
      <c r="AJ97" s="153"/>
      <c r="AK97" s="153"/>
      <c r="AL97" s="153"/>
      <c r="AM97" s="153"/>
      <c r="AN97" s="153"/>
      <c r="AO97" s="153"/>
      <c r="AP97" s="153"/>
      <c r="AQ97" s="153"/>
      <c r="AR97" s="153"/>
      <c r="AS97" s="153"/>
      <c r="AT97" s="153"/>
      <c r="AU97" s="153"/>
      <c r="AV97" s="153"/>
      <c r="AW97" s="153"/>
      <c r="AX97" s="153"/>
      <c r="AY97" s="153"/>
      <c r="AZ97" s="153"/>
      <c r="BA97" s="153"/>
      <c r="BB97" s="153"/>
      <c r="BC97" s="153"/>
      <c r="BD97" s="153"/>
      <c r="BE97" s="153"/>
      <c r="BF97" s="153"/>
      <c r="BG97" s="153"/>
      <c r="BH97" s="153"/>
      <c r="BI97" s="153"/>
      <c r="BJ97" s="153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53"/>
      <c r="CT97" s="153"/>
      <c r="CU97" s="153"/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  <c r="DG97" s="153"/>
      <c r="DH97" s="153"/>
      <c r="DI97" s="153"/>
      <c r="DJ97" s="153"/>
      <c r="DK97" s="153"/>
      <c r="DL97" s="153"/>
      <c r="DM97" s="153"/>
      <c r="DN97" s="153"/>
      <c r="DO97" s="153"/>
      <c r="DP97" s="153"/>
      <c r="DQ97" s="153"/>
      <c r="DR97" s="153"/>
      <c r="DS97" s="153"/>
      <c r="DT97" s="153"/>
      <c r="DU97" s="153"/>
      <c r="DV97" s="153"/>
      <c r="DW97" s="153"/>
      <c r="DX97" s="153"/>
      <c r="DY97" s="153"/>
      <c r="DZ97" s="153"/>
      <c r="EA97" s="153"/>
      <c r="EB97" s="153"/>
      <c r="EC97" s="153"/>
      <c r="ED97" s="153"/>
      <c r="EE97" s="153"/>
      <c r="EF97" s="153"/>
      <c r="EG97" s="153"/>
      <c r="EH97" s="153"/>
      <c r="EI97" s="153"/>
      <c r="EJ97" s="153"/>
      <c r="EK97" s="153"/>
      <c r="EL97" s="153">
        <v>0.20895939072122921</v>
      </c>
      <c r="EM97" s="153"/>
      <c r="EN97" s="153"/>
      <c r="EO97" s="153"/>
      <c r="EP97" s="153"/>
      <c r="EQ97" s="153"/>
      <c r="ER97" s="153"/>
      <c r="ES97" s="153"/>
      <c r="ET97" s="153"/>
      <c r="EU97" s="153"/>
      <c r="EV97" s="153"/>
      <c r="EW97" s="153"/>
      <c r="EX97" s="153"/>
      <c r="EY97" s="153"/>
      <c r="EZ97" s="153"/>
      <c r="FA97" s="153"/>
      <c r="FB97" s="153"/>
      <c r="FC97" s="153"/>
      <c r="FD97" s="153"/>
      <c r="FE97" s="153"/>
      <c r="FF97" s="153"/>
      <c r="FG97" s="153"/>
      <c r="FH97" s="153"/>
      <c r="FI97" s="153"/>
      <c r="FJ97" s="153"/>
      <c r="FK97" s="153"/>
      <c r="FL97" s="153"/>
      <c r="FM97" s="153"/>
      <c r="FN97" s="153"/>
      <c r="FO97" s="153"/>
      <c r="FP97" s="153"/>
      <c r="FQ97" s="153"/>
    </row>
    <row r="98" spans="2:173" hidden="1">
      <c r="B98" s="66" t="s">
        <v>526</v>
      </c>
      <c r="C98" s="66" t="s">
        <v>360</v>
      </c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/>
      <c r="AT98" s="153"/>
      <c r="AU98" s="153"/>
      <c r="AV98" s="153"/>
      <c r="AW98" s="153"/>
      <c r="AX98" s="153"/>
      <c r="AY98" s="153"/>
      <c r="AZ98" s="153"/>
      <c r="BA98" s="153"/>
      <c r="BB98" s="153"/>
      <c r="BC98" s="153"/>
      <c r="BD98" s="153"/>
      <c r="BE98" s="153"/>
      <c r="BF98" s="153"/>
      <c r="BG98" s="153"/>
      <c r="BH98" s="153"/>
      <c r="BI98" s="153"/>
      <c r="BJ98" s="153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53"/>
      <c r="CT98" s="153">
        <v>3.2660084898661533E-2</v>
      </c>
      <c r="CU98" s="153"/>
      <c r="CV98" s="153"/>
      <c r="CW98" s="153"/>
      <c r="CX98" s="153"/>
      <c r="CY98" s="153"/>
      <c r="CZ98" s="153"/>
      <c r="DA98" s="153"/>
      <c r="DB98" s="153"/>
      <c r="DC98" s="153"/>
      <c r="DD98" s="153"/>
      <c r="DE98" s="153"/>
      <c r="DF98" s="153"/>
      <c r="DG98" s="153"/>
      <c r="DH98" s="153"/>
      <c r="DI98" s="153"/>
      <c r="DJ98" s="153"/>
      <c r="DK98" s="153"/>
      <c r="DL98" s="153"/>
      <c r="DM98" s="153"/>
      <c r="DN98" s="153"/>
      <c r="DO98" s="153"/>
      <c r="DP98" s="153">
        <v>2.3070173640812729E-2</v>
      </c>
      <c r="DQ98" s="153"/>
      <c r="DR98" s="153"/>
      <c r="DS98" s="153"/>
      <c r="DT98" s="153"/>
      <c r="DU98" s="153"/>
      <c r="DV98" s="153"/>
      <c r="DW98" s="153"/>
      <c r="DX98" s="153"/>
      <c r="DY98" s="153"/>
      <c r="DZ98" s="153"/>
      <c r="EA98" s="153"/>
      <c r="EB98" s="153"/>
      <c r="EC98" s="153"/>
      <c r="ED98" s="153"/>
      <c r="EE98" s="153"/>
      <c r="EF98" s="153"/>
      <c r="EG98" s="153"/>
      <c r="EH98" s="153"/>
      <c r="EI98" s="153"/>
      <c r="EJ98" s="153"/>
      <c r="EK98" s="153"/>
      <c r="EL98" s="153"/>
      <c r="EM98" s="153"/>
      <c r="EN98" s="153"/>
      <c r="EO98" s="153"/>
      <c r="EP98" s="153"/>
      <c r="EQ98" s="153"/>
      <c r="ER98" s="153"/>
      <c r="ES98" s="153"/>
      <c r="ET98" s="153"/>
      <c r="EU98" s="153"/>
      <c r="EV98" s="153"/>
      <c r="EW98" s="153"/>
      <c r="EX98" s="153"/>
      <c r="EY98" s="153"/>
      <c r="EZ98" s="153"/>
      <c r="FA98" s="153"/>
      <c r="FB98" s="153"/>
      <c r="FC98" s="153"/>
      <c r="FD98" s="153"/>
      <c r="FE98" s="153"/>
      <c r="FF98" s="153"/>
      <c r="FG98" s="153"/>
      <c r="FH98" s="153"/>
      <c r="FI98" s="153"/>
      <c r="FJ98" s="153"/>
      <c r="FK98" s="153"/>
      <c r="FL98" s="153"/>
      <c r="FM98" s="153"/>
      <c r="FN98" s="153"/>
      <c r="FO98" s="153"/>
      <c r="FP98" s="153"/>
      <c r="FQ98" s="153"/>
    </row>
    <row r="99" spans="2:173" hidden="1">
      <c r="B99" s="66" t="s">
        <v>528</v>
      </c>
      <c r="C99" s="66" t="s">
        <v>360</v>
      </c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>
        <v>1.089009928899207E-2</v>
      </c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/>
      <c r="AT99" s="153"/>
      <c r="AU99" s="153"/>
      <c r="AV99" s="153"/>
      <c r="AW99" s="153"/>
      <c r="AX99" s="153"/>
      <c r="AY99" s="153"/>
      <c r="AZ99" s="153"/>
      <c r="BA99" s="153"/>
      <c r="BB99" s="153"/>
      <c r="BC99" s="153"/>
      <c r="BD99" s="153"/>
      <c r="BE99" s="153"/>
      <c r="BF99" s="153"/>
      <c r="BG99" s="153"/>
      <c r="BH99" s="153"/>
      <c r="BI99" s="153"/>
      <c r="BJ99" s="153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3"/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  <c r="DG99" s="153"/>
      <c r="DH99" s="153"/>
      <c r="DI99" s="153"/>
      <c r="DJ99" s="153"/>
      <c r="DK99" s="153"/>
      <c r="DL99" s="153"/>
      <c r="DM99" s="153"/>
      <c r="DN99" s="153"/>
      <c r="DO99" s="153"/>
      <c r="DP99" s="153"/>
      <c r="DQ99" s="153"/>
      <c r="DR99" s="153"/>
      <c r="DS99" s="153"/>
      <c r="DT99" s="153"/>
      <c r="DU99" s="153"/>
      <c r="DV99" s="153"/>
      <c r="DW99" s="153"/>
      <c r="DX99" s="153"/>
      <c r="DY99" s="153"/>
      <c r="DZ99" s="153"/>
      <c r="EA99" s="153"/>
      <c r="EB99" s="153"/>
      <c r="EC99" s="153"/>
      <c r="ED99" s="153"/>
      <c r="EE99" s="153"/>
      <c r="EF99" s="153"/>
      <c r="EG99" s="153"/>
      <c r="EH99" s="153"/>
      <c r="EI99" s="153"/>
      <c r="EJ99" s="153"/>
      <c r="EK99" s="153"/>
      <c r="EL99" s="153"/>
      <c r="EM99" s="153"/>
      <c r="EN99" s="153"/>
      <c r="EO99" s="153"/>
      <c r="EP99" s="153"/>
      <c r="EQ99" s="153"/>
      <c r="ER99" s="153"/>
      <c r="ES99" s="153"/>
      <c r="ET99" s="153"/>
      <c r="EU99" s="153"/>
      <c r="EV99" s="153"/>
      <c r="EW99" s="153"/>
      <c r="EX99" s="153"/>
      <c r="EY99" s="153"/>
      <c r="EZ99" s="153"/>
      <c r="FA99" s="153"/>
      <c r="FB99" s="153"/>
      <c r="FC99" s="153"/>
      <c r="FD99" s="153"/>
      <c r="FE99" s="153"/>
      <c r="FF99" s="153"/>
      <c r="FG99" s="153"/>
      <c r="FH99" s="153"/>
      <c r="FI99" s="153"/>
      <c r="FJ99" s="153"/>
      <c r="FK99" s="153"/>
      <c r="FL99" s="153"/>
      <c r="FM99" s="153"/>
      <c r="FN99" s="153"/>
      <c r="FO99" s="153"/>
      <c r="FP99" s="153"/>
      <c r="FQ99" s="153"/>
    </row>
    <row r="100" spans="2:173" hidden="1">
      <c r="B100" s="66" t="s">
        <v>530</v>
      </c>
      <c r="C100" s="66" t="s">
        <v>360</v>
      </c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/>
      <c r="AW100" s="153"/>
      <c r="AX100" s="153"/>
      <c r="AY100" s="153"/>
      <c r="AZ100" s="153"/>
      <c r="BA100" s="153"/>
      <c r="BB100" s="153"/>
      <c r="BC100" s="153"/>
      <c r="BD100" s="153"/>
      <c r="BE100" s="153"/>
      <c r="BF100" s="153"/>
      <c r="BG100" s="153"/>
      <c r="BH100" s="153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>
        <v>4.0668856980746989E-3</v>
      </c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53"/>
      <c r="CT100" s="153"/>
      <c r="CU100" s="153"/>
      <c r="CV100" s="153"/>
      <c r="CW100" s="153"/>
      <c r="CX100" s="153"/>
      <c r="CY100" s="153"/>
      <c r="CZ100" s="153"/>
      <c r="DA100" s="153"/>
      <c r="DB100" s="153"/>
      <c r="DC100" s="153"/>
      <c r="DD100" s="153"/>
      <c r="DE100" s="153"/>
      <c r="DF100" s="153"/>
      <c r="DG100" s="153"/>
      <c r="DH100" s="153"/>
      <c r="DI100" s="153"/>
      <c r="DJ100" s="153"/>
      <c r="DK100" s="153"/>
      <c r="DL100" s="153"/>
      <c r="DM100" s="153"/>
      <c r="DN100" s="153"/>
      <c r="DO100" s="153"/>
      <c r="DP100" s="153"/>
      <c r="DQ100" s="153"/>
      <c r="DR100" s="153"/>
      <c r="DS100" s="153"/>
      <c r="DT100" s="153"/>
      <c r="DU100" s="153"/>
      <c r="DV100" s="153"/>
      <c r="DW100" s="153"/>
      <c r="DX100" s="153"/>
      <c r="DY100" s="153"/>
      <c r="DZ100" s="153"/>
      <c r="EA100" s="153"/>
      <c r="EB100" s="153"/>
      <c r="EC100" s="153"/>
      <c r="ED100" s="153"/>
      <c r="EE100" s="153"/>
      <c r="EF100" s="153"/>
      <c r="EG100" s="153"/>
      <c r="EH100" s="153"/>
      <c r="EI100" s="153"/>
      <c r="EJ100" s="153"/>
      <c r="EK100" s="153"/>
      <c r="EL100" s="153"/>
      <c r="EM100" s="153"/>
      <c r="EN100" s="153"/>
      <c r="EO100" s="153"/>
      <c r="EP100" s="153"/>
      <c r="EQ100" s="153"/>
      <c r="ER100" s="153"/>
      <c r="ES100" s="153"/>
      <c r="ET100" s="153"/>
      <c r="EU100" s="153"/>
      <c r="EV100" s="153"/>
      <c r="EW100" s="153"/>
      <c r="EX100" s="153"/>
      <c r="EY100" s="153"/>
      <c r="EZ100" s="153"/>
      <c r="FA100" s="153"/>
      <c r="FB100" s="153"/>
      <c r="FC100" s="153"/>
      <c r="FD100" s="153"/>
      <c r="FE100" s="153"/>
      <c r="FF100" s="153"/>
      <c r="FG100" s="153"/>
      <c r="FH100" s="153"/>
      <c r="FI100" s="153"/>
      <c r="FJ100" s="153"/>
      <c r="FK100" s="153"/>
      <c r="FL100" s="153"/>
      <c r="FM100" s="153"/>
      <c r="FN100" s="153"/>
      <c r="FO100" s="153"/>
      <c r="FP100" s="153"/>
      <c r="FQ100" s="153"/>
    </row>
    <row r="101" spans="2:173" hidden="1">
      <c r="B101" s="66" t="s">
        <v>532</v>
      </c>
      <c r="C101" s="66" t="s">
        <v>360</v>
      </c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/>
      <c r="AN101" s="153"/>
      <c r="AO101" s="153"/>
      <c r="AP101" s="153"/>
      <c r="AQ101" s="153"/>
      <c r="AR101" s="153"/>
      <c r="AS101" s="153"/>
      <c r="AT101" s="153"/>
      <c r="AU101" s="153"/>
      <c r="AV101" s="153"/>
      <c r="AW101" s="153"/>
      <c r="AX101" s="153"/>
      <c r="AY101" s="153"/>
      <c r="AZ101" s="153"/>
      <c r="BA101" s="153"/>
      <c r="BB101" s="153"/>
      <c r="BC101" s="153"/>
      <c r="BD101" s="153"/>
      <c r="BE101" s="153"/>
      <c r="BF101" s="153"/>
      <c r="BG101" s="153"/>
      <c r="BH101" s="153"/>
      <c r="BI101" s="153"/>
      <c r="BJ101" s="153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53"/>
      <c r="CT101" s="153"/>
      <c r="CU101" s="153"/>
      <c r="CV101" s="153"/>
      <c r="CW101" s="153"/>
      <c r="CX101" s="153"/>
      <c r="CY101" s="153"/>
      <c r="CZ101" s="153"/>
      <c r="DA101" s="153"/>
      <c r="DB101" s="153"/>
      <c r="DC101" s="153"/>
      <c r="DD101" s="153"/>
      <c r="DE101" s="153"/>
      <c r="DF101" s="153"/>
      <c r="DG101" s="153"/>
      <c r="DH101" s="153"/>
      <c r="DI101" s="153"/>
      <c r="DJ101" s="153"/>
      <c r="DK101" s="153"/>
      <c r="DL101" s="153"/>
      <c r="DM101" s="153"/>
      <c r="DN101" s="153"/>
      <c r="DO101" s="153"/>
      <c r="DP101" s="153"/>
      <c r="DQ101" s="153"/>
      <c r="DR101" s="153"/>
      <c r="DS101" s="153"/>
      <c r="DT101" s="153"/>
      <c r="DU101" s="153"/>
      <c r="DV101" s="153"/>
      <c r="DW101" s="153"/>
      <c r="DX101" s="153"/>
      <c r="DY101" s="153"/>
      <c r="DZ101" s="153"/>
      <c r="EA101" s="153"/>
      <c r="EB101" s="153"/>
      <c r="EC101" s="153"/>
      <c r="ED101" s="153"/>
      <c r="EE101" s="153"/>
      <c r="EF101" s="153"/>
      <c r="EG101" s="153"/>
      <c r="EH101" s="153"/>
      <c r="EI101" s="153"/>
      <c r="EJ101" s="153"/>
      <c r="EK101" s="153"/>
      <c r="EL101" s="153"/>
      <c r="EM101" s="153"/>
      <c r="EN101" s="153"/>
      <c r="EO101" s="153">
        <v>8.5738505108720713E-3</v>
      </c>
      <c r="EP101" s="153">
        <v>8.6981733835894467E-3</v>
      </c>
      <c r="EQ101" s="153"/>
      <c r="ER101" s="153"/>
      <c r="ES101" s="153"/>
      <c r="ET101" s="153"/>
      <c r="EU101" s="153"/>
      <c r="EV101" s="153"/>
      <c r="EW101" s="153"/>
      <c r="EX101" s="153"/>
      <c r="EY101" s="153"/>
      <c r="EZ101" s="153"/>
      <c r="FA101" s="153"/>
      <c r="FB101" s="153"/>
      <c r="FC101" s="153"/>
      <c r="FD101" s="153"/>
      <c r="FE101" s="153"/>
      <c r="FF101" s="153"/>
      <c r="FG101" s="153"/>
      <c r="FH101" s="153"/>
      <c r="FI101" s="153"/>
      <c r="FJ101" s="153"/>
      <c r="FK101" s="153"/>
      <c r="FL101" s="153"/>
      <c r="FM101" s="153"/>
      <c r="FN101" s="153"/>
      <c r="FO101" s="153"/>
      <c r="FP101" s="153"/>
      <c r="FQ101" s="153"/>
    </row>
    <row r="102" spans="2:173">
      <c r="B102" s="66" t="s">
        <v>534</v>
      </c>
      <c r="C102" s="66" t="s">
        <v>302</v>
      </c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/>
      <c r="AN102" s="153"/>
      <c r="AO102" s="153"/>
      <c r="AP102" s="153"/>
      <c r="AQ102" s="153"/>
      <c r="AR102" s="153"/>
      <c r="AS102" s="153"/>
      <c r="AT102" s="153"/>
      <c r="AU102" s="153"/>
      <c r="AV102" s="153"/>
      <c r="AW102" s="153"/>
      <c r="AX102" s="153"/>
      <c r="AY102" s="153"/>
      <c r="AZ102" s="153"/>
      <c r="BA102" s="153"/>
      <c r="BB102" s="153"/>
      <c r="BC102" s="153"/>
      <c r="BD102" s="153"/>
      <c r="BE102" s="153"/>
      <c r="BF102" s="153"/>
      <c r="BG102" s="153"/>
      <c r="BH102" s="153"/>
      <c r="BI102" s="153"/>
      <c r="BJ102" s="153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53"/>
      <c r="CS102" s="153"/>
      <c r="CT102" s="153"/>
      <c r="CU102" s="153"/>
      <c r="CV102" s="153"/>
      <c r="CW102" s="153"/>
      <c r="CX102" s="153"/>
      <c r="CY102" s="153"/>
      <c r="CZ102" s="153"/>
      <c r="DA102" s="153"/>
      <c r="DB102" s="153"/>
      <c r="DC102" s="153"/>
      <c r="DD102" s="153"/>
      <c r="DE102" s="153"/>
      <c r="DF102" s="153"/>
      <c r="DG102" s="153"/>
      <c r="DH102" s="153"/>
      <c r="DI102" s="153"/>
      <c r="DJ102" s="153"/>
      <c r="DK102" s="153"/>
      <c r="DL102" s="153"/>
      <c r="DM102" s="153"/>
      <c r="DN102" s="153"/>
      <c r="DO102" s="153"/>
      <c r="DP102" s="153"/>
      <c r="DQ102" s="153"/>
      <c r="DR102" s="153"/>
      <c r="DS102" s="153"/>
      <c r="DT102" s="153"/>
      <c r="DU102" s="153"/>
      <c r="DV102" s="153"/>
      <c r="DW102" s="153"/>
      <c r="DX102" s="153"/>
      <c r="DY102" s="153"/>
      <c r="DZ102" s="153"/>
      <c r="EA102" s="153"/>
      <c r="EB102" s="153"/>
      <c r="EC102" s="153"/>
      <c r="ED102" s="153"/>
      <c r="EE102" s="153"/>
      <c r="EF102" s="153"/>
      <c r="EG102" s="153"/>
      <c r="EH102" s="153"/>
      <c r="EI102" s="153"/>
      <c r="EJ102" s="153"/>
      <c r="EK102" s="153"/>
      <c r="EL102" s="153">
        <v>3.8574999395113631E-3</v>
      </c>
      <c r="EM102" s="153"/>
      <c r="EN102" s="153"/>
      <c r="EO102" s="153"/>
      <c r="EP102" s="153"/>
      <c r="EQ102" s="153"/>
      <c r="ER102" s="153"/>
      <c r="ES102" s="153"/>
      <c r="ET102" s="153"/>
      <c r="EU102" s="153"/>
      <c r="EV102" s="153"/>
      <c r="EW102" s="153"/>
      <c r="EX102" s="153"/>
      <c r="EY102" s="153"/>
      <c r="EZ102" s="153"/>
      <c r="FA102" s="153"/>
      <c r="FB102" s="153"/>
      <c r="FC102" s="153"/>
      <c r="FD102" s="153"/>
      <c r="FE102" s="153"/>
      <c r="FF102" s="153"/>
      <c r="FG102" s="153"/>
      <c r="FH102" s="153"/>
      <c r="FI102" s="153"/>
      <c r="FJ102" s="153"/>
      <c r="FK102" s="153"/>
      <c r="FL102" s="153"/>
      <c r="FM102" s="153"/>
      <c r="FN102" s="153"/>
      <c r="FO102" s="153"/>
      <c r="FP102" s="153"/>
      <c r="FQ102" s="153"/>
    </row>
    <row r="103" spans="2:173">
      <c r="B103" s="66" t="s">
        <v>536</v>
      </c>
      <c r="C103" s="66" t="s">
        <v>302</v>
      </c>
      <c r="D103" s="153"/>
      <c r="E103" s="153"/>
      <c r="F103" s="153">
        <v>2.893683010772329E-3</v>
      </c>
      <c r="G103" s="153">
        <v>0.14344013197881389</v>
      </c>
      <c r="H103" s="153"/>
      <c r="I103" s="153"/>
      <c r="J103" s="153"/>
      <c r="K103" s="153">
        <v>2.0940889958878651E-2</v>
      </c>
      <c r="L103" s="153"/>
      <c r="M103" s="153">
        <v>6.2523539052732349E-2</v>
      </c>
      <c r="N103" s="153"/>
      <c r="O103" s="153"/>
      <c r="P103" s="153">
        <v>6.7917730957197053E-2</v>
      </c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>
        <v>9.1249381651707304E-3</v>
      </c>
      <c r="AP103" s="153"/>
      <c r="AQ103" s="153"/>
      <c r="AR103" s="153"/>
      <c r="AS103" s="153"/>
      <c r="AT103" s="153"/>
      <c r="AU103" s="153"/>
      <c r="AV103" s="153"/>
      <c r="AW103" s="153"/>
      <c r="AX103" s="153">
        <v>8.2320942883046228E-2</v>
      </c>
      <c r="AY103" s="153"/>
      <c r="AZ103" s="153"/>
      <c r="BA103" s="153">
        <v>2.744271557329268E-2</v>
      </c>
      <c r="BB103" s="153"/>
      <c r="BC103" s="153">
        <v>0.14761012183692601</v>
      </c>
      <c r="BD103" s="153"/>
      <c r="BE103" s="153"/>
      <c r="BF103" s="153"/>
      <c r="BG103" s="153"/>
      <c r="BH103" s="153"/>
      <c r="BI103" s="153"/>
      <c r="BJ103" s="153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>
        <v>1.030917739909222E-2</v>
      </c>
      <c r="BX103" s="153"/>
      <c r="BY103" s="153"/>
      <c r="BZ103" s="153"/>
      <c r="CA103" s="153"/>
      <c r="CB103" s="153"/>
      <c r="CC103" s="153"/>
      <c r="CD103" s="153"/>
      <c r="CE103" s="153">
        <v>2.773710052545438E-3</v>
      </c>
      <c r="CF103" s="153"/>
      <c r="CG103" s="153"/>
      <c r="CH103" s="153">
        <v>1.8832775828778119E-2</v>
      </c>
      <c r="CI103" s="153"/>
      <c r="CJ103" s="153"/>
      <c r="CK103" s="153"/>
      <c r="CL103" s="153"/>
      <c r="CM103" s="153"/>
      <c r="CN103" s="153"/>
      <c r="CO103" s="153">
        <v>7.0482652949545824E-2</v>
      </c>
      <c r="CP103" s="153"/>
      <c r="CQ103" s="153"/>
      <c r="CR103" s="153"/>
      <c r="CS103" s="153"/>
      <c r="CT103" s="153"/>
      <c r="CU103" s="153"/>
      <c r="CV103" s="153"/>
      <c r="CW103" s="153">
        <v>1.23153442982076E-2</v>
      </c>
      <c r="CX103" s="153"/>
      <c r="CY103" s="153"/>
      <c r="CZ103" s="153">
        <v>8.0128205128205104E-3</v>
      </c>
      <c r="DA103" s="153">
        <v>6.9767441860465115E-2</v>
      </c>
      <c r="DB103" s="153"/>
      <c r="DC103" s="153"/>
      <c r="DD103" s="153"/>
      <c r="DE103" s="153"/>
      <c r="DF103" s="153"/>
      <c r="DG103" s="153">
        <v>3.036817829491886E-3</v>
      </c>
      <c r="DH103" s="153"/>
      <c r="DI103" s="153"/>
      <c r="DJ103" s="153"/>
      <c r="DK103" s="153"/>
      <c r="DL103" s="153"/>
      <c r="DM103" s="153">
        <v>1.7239156656424139E-3</v>
      </c>
      <c r="DN103" s="153">
        <v>3.6335648313882717E-2</v>
      </c>
      <c r="DO103" s="153"/>
      <c r="DP103" s="153">
        <v>1.381835947539581E-2</v>
      </c>
      <c r="DQ103" s="153"/>
      <c r="DR103" s="153"/>
      <c r="DS103" s="153"/>
      <c r="DT103" s="153"/>
      <c r="DU103" s="153"/>
      <c r="DV103" s="153"/>
      <c r="DW103" s="153"/>
      <c r="DX103" s="153"/>
      <c r="DY103" s="153"/>
      <c r="DZ103" s="153"/>
      <c r="EA103" s="153"/>
      <c r="EB103" s="153"/>
      <c r="EC103" s="153"/>
      <c r="ED103" s="153"/>
      <c r="EE103" s="153"/>
      <c r="EF103" s="153"/>
      <c r="EG103" s="153"/>
      <c r="EH103" s="153"/>
      <c r="EI103" s="153"/>
      <c r="EJ103" s="153"/>
      <c r="EK103" s="153"/>
      <c r="EL103" s="153"/>
      <c r="EM103" s="153">
        <v>3.8075509434210759E-3</v>
      </c>
      <c r="EN103" s="153"/>
      <c r="EO103" s="153"/>
      <c r="EP103" s="153"/>
      <c r="EQ103" s="153">
        <v>1.5625E-2</v>
      </c>
      <c r="ER103" s="153"/>
      <c r="ES103" s="153"/>
      <c r="ET103" s="153"/>
      <c r="EU103" s="153"/>
      <c r="EV103" s="153">
        <v>5.9716544291919923E-4</v>
      </c>
      <c r="EW103" s="153"/>
      <c r="EX103" s="153"/>
      <c r="EY103" s="153"/>
      <c r="EZ103" s="153"/>
      <c r="FA103" s="153"/>
      <c r="FB103" s="153"/>
      <c r="FC103" s="153">
        <v>8.6688165331668919E-3</v>
      </c>
      <c r="FD103" s="153">
        <v>3.395867964853954E-2</v>
      </c>
      <c r="FE103" s="153"/>
      <c r="FF103" s="153"/>
      <c r="FG103" s="153"/>
      <c r="FH103" s="153"/>
      <c r="FI103" s="153">
        <v>1.358587353044907E-2</v>
      </c>
      <c r="FJ103" s="153"/>
      <c r="FK103" s="153">
        <v>1.81998285171713E-2</v>
      </c>
      <c r="FL103" s="153"/>
      <c r="FM103" s="153">
        <v>3.8331698672319663E-2</v>
      </c>
      <c r="FN103" s="153">
        <v>2.8160885985169129E-4</v>
      </c>
      <c r="FO103" s="153"/>
      <c r="FP103" s="153"/>
      <c r="FQ103" s="153"/>
    </row>
    <row r="104" spans="2:173">
      <c r="B104" s="66" t="s">
        <v>538</v>
      </c>
      <c r="C104" s="66" t="s">
        <v>302</v>
      </c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3"/>
      <c r="AZ104" s="153"/>
      <c r="BA104" s="153"/>
      <c r="BB104" s="153"/>
      <c r="BC104" s="153"/>
      <c r="BD104" s="153"/>
      <c r="BE104" s="153"/>
      <c r="BF104" s="153"/>
      <c r="BG104" s="153"/>
      <c r="BH104" s="153"/>
      <c r="BI104" s="153"/>
      <c r="BJ104" s="153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3"/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  <c r="DG104" s="153"/>
      <c r="DH104" s="153"/>
      <c r="DI104" s="153"/>
      <c r="DJ104" s="153"/>
      <c r="DK104" s="153"/>
      <c r="DL104" s="153"/>
      <c r="DM104" s="153"/>
      <c r="DN104" s="153"/>
      <c r="DO104" s="153"/>
      <c r="DP104" s="153"/>
      <c r="DQ104" s="153"/>
      <c r="DR104" s="153"/>
      <c r="DS104" s="153"/>
      <c r="DT104" s="153"/>
      <c r="DU104" s="153"/>
      <c r="DV104" s="153"/>
      <c r="DW104" s="153"/>
      <c r="DX104" s="153"/>
      <c r="DY104" s="153"/>
      <c r="DZ104" s="153"/>
      <c r="EA104" s="153"/>
      <c r="EB104" s="153"/>
      <c r="EC104" s="153"/>
      <c r="ED104" s="153"/>
      <c r="EE104" s="153"/>
      <c r="EF104" s="153"/>
      <c r="EG104" s="153"/>
      <c r="EH104" s="153"/>
      <c r="EI104" s="153"/>
      <c r="EJ104" s="153"/>
      <c r="EK104" s="153"/>
      <c r="EL104" s="153">
        <v>4.9965474947467944E-3</v>
      </c>
      <c r="EM104" s="153"/>
      <c r="EN104" s="153"/>
      <c r="EO104" s="153"/>
      <c r="EP104" s="153"/>
      <c r="EQ104" s="153"/>
      <c r="ER104" s="153"/>
      <c r="ES104" s="153"/>
      <c r="ET104" s="153"/>
      <c r="EU104" s="153"/>
      <c r="EV104" s="153"/>
      <c r="EW104" s="153"/>
      <c r="EX104" s="153"/>
      <c r="EY104" s="153"/>
      <c r="EZ104" s="153"/>
      <c r="FA104" s="153"/>
      <c r="FB104" s="153"/>
      <c r="FC104" s="153"/>
      <c r="FD104" s="153"/>
      <c r="FE104" s="153"/>
      <c r="FF104" s="153"/>
      <c r="FG104" s="153"/>
      <c r="FH104" s="153"/>
      <c r="FI104" s="153"/>
      <c r="FJ104" s="153"/>
      <c r="FK104" s="153"/>
      <c r="FL104" s="153"/>
      <c r="FM104" s="153"/>
      <c r="FN104" s="153"/>
      <c r="FO104" s="153"/>
      <c r="FP104" s="153"/>
      <c r="FQ104" s="153"/>
    </row>
    <row r="105" spans="2:173" hidden="1">
      <c r="B105" s="66" t="s">
        <v>540</v>
      </c>
      <c r="C105" s="66" t="s">
        <v>304</v>
      </c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  <c r="AH105" s="153"/>
      <c r="AI105" s="153"/>
      <c r="AJ105" s="153"/>
      <c r="AK105" s="153"/>
      <c r="AL105" s="153"/>
      <c r="AM105" s="153"/>
      <c r="AN105" s="153"/>
      <c r="AO105" s="153"/>
      <c r="AP105" s="153"/>
      <c r="AQ105" s="153"/>
      <c r="AR105" s="153"/>
      <c r="AS105" s="153"/>
      <c r="AT105" s="153"/>
      <c r="AU105" s="153"/>
      <c r="AV105" s="153"/>
      <c r="AW105" s="153"/>
      <c r="AX105" s="153"/>
      <c r="AY105" s="153"/>
      <c r="AZ105" s="153"/>
      <c r="BA105" s="153"/>
      <c r="BB105" s="153"/>
      <c r="BC105" s="153"/>
      <c r="BD105" s="153"/>
      <c r="BE105" s="153"/>
      <c r="BF105" s="153"/>
      <c r="BG105" s="153"/>
      <c r="BH105" s="153"/>
      <c r="BI105" s="153"/>
      <c r="BJ105" s="153"/>
      <c r="BK105" s="153"/>
      <c r="BL105" s="153"/>
      <c r="BM105" s="153"/>
      <c r="BN105" s="153">
        <v>5.6661075620381043E-2</v>
      </c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53"/>
      <c r="CT105" s="153"/>
      <c r="CU105" s="153"/>
      <c r="CV105" s="153"/>
      <c r="CW105" s="153"/>
      <c r="CX105" s="153"/>
      <c r="CY105" s="153"/>
      <c r="CZ105" s="153"/>
      <c r="DA105" s="153"/>
      <c r="DB105" s="153"/>
      <c r="DC105" s="153"/>
      <c r="DD105" s="153"/>
      <c r="DE105" s="153"/>
      <c r="DF105" s="153"/>
      <c r="DG105" s="153"/>
      <c r="DH105" s="153"/>
      <c r="DI105" s="153"/>
      <c r="DJ105" s="153"/>
      <c r="DK105" s="153"/>
      <c r="DL105" s="153"/>
      <c r="DM105" s="153"/>
      <c r="DN105" s="153"/>
      <c r="DO105" s="153"/>
      <c r="DP105" s="153"/>
      <c r="DQ105" s="153"/>
      <c r="DR105" s="153"/>
      <c r="DS105" s="153"/>
      <c r="DT105" s="153"/>
      <c r="DU105" s="153"/>
      <c r="DV105" s="153"/>
      <c r="DW105" s="153"/>
      <c r="DX105" s="153"/>
      <c r="DY105" s="153"/>
      <c r="DZ105" s="153"/>
      <c r="EA105" s="153"/>
      <c r="EB105" s="153"/>
      <c r="EC105" s="153"/>
      <c r="ED105" s="153"/>
      <c r="EE105" s="153"/>
      <c r="EF105" s="153"/>
      <c r="EG105" s="153"/>
      <c r="EH105" s="153"/>
      <c r="EI105" s="153"/>
      <c r="EJ105" s="153"/>
      <c r="EK105" s="153"/>
      <c r="EL105" s="153"/>
      <c r="EM105" s="153"/>
      <c r="EN105" s="153"/>
      <c r="EO105" s="153"/>
      <c r="EP105" s="153"/>
      <c r="EQ105" s="153"/>
      <c r="ER105" s="153"/>
      <c r="ES105" s="153"/>
      <c r="ET105" s="153"/>
      <c r="EU105" s="153"/>
      <c r="EV105" s="153"/>
      <c r="EW105" s="153"/>
      <c r="EX105" s="153"/>
      <c r="EY105" s="153"/>
      <c r="EZ105" s="153"/>
      <c r="FA105" s="153"/>
      <c r="FB105" s="153"/>
      <c r="FC105" s="153"/>
      <c r="FD105" s="153"/>
      <c r="FE105" s="153"/>
      <c r="FF105" s="153"/>
      <c r="FG105" s="153"/>
      <c r="FH105" s="153"/>
      <c r="FI105" s="153"/>
      <c r="FJ105" s="153"/>
      <c r="FK105" s="153"/>
      <c r="FL105" s="153"/>
      <c r="FM105" s="153"/>
      <c r="FN105" s="153"/>
      <c r="FO105" s="153"/>
      <c r="FP105" s="153"/>
      <c r="FQ105" s="153"/>
    </row>
    <row r="106" spans="2:173" hidden="1">
      <c r="B106" s="66" t="s">
        <v>541</v>
      </c>
      <c r="C106" s="66" t="s">
        <v>419</v>
      </c>
      <c r="D106" s="153"/>
      <c r="E106" s="153"/>
      <c r="F106" s="153"/>
      <c r="G106" s="153"/>
      <c r="H106" s="153"/>
      <c r="I106" s="153"/>
      <c r="J106" s="153"/>
      <c r="K106" s="153">
        <v>0.40851380357772538</v>
      </c>
      <c r="L106" s="153"/>
      <c r="M106" s="153"/>
      <c r="N106" s="153"/>
      <c r="O106" s="153"/>
      <c r="P106" s="153"/>
      <c r="Q106" s="153"/>
      <c r="R106" s="153">
        <v>0.77948254142575679</v>
      </c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  <c r="AH106" s="153"/>
      <c r="AI106" s="153"/>
      <c r="AJ106" s="153">
        <v>0.13131947621038259</v>
      </c>
      <c r="AK106" s="153">
        <v>2.4198478109651991E-2</v>
      </c>
      <c r="AL106" s="153"/>
      <c r="AM106" s="153"/>
      <c r="AN106" s="153"/>
      <c r="AO106" s="153"/>
      <c r="AP106" s="153"/>
      <c r="AQ106" s="153"/>
      <c r="AR106" s="153"/>
      <c r="AS106" s="153"/>
      <c r="AT106" s="153"/>
      <c r="AU106" s="153"/>
      <c r="AV106" s="153"/>
      <c r="AW106" s="153"/>
      <c r="AX106" s="153"/>
      <c r="AY106" s="153"/>
      <c r="AZ106" s="153"/>
      <c r="BA106" s="153">
        <v>0.38675395722164918</v>
      </c>
      <c r="BB106" s="153"/>
      <c r="BC106" s="153">
        <v>5.6232427366447986E-3</v>
      </c>
      <c r="BD106" s="153"/>
      <c r="BE106" s="153"/>
      <c r="BF106" s="153"/>
      <c r="BG106" s="153"/>
      <c r="BH106" s="153"/>
      <c r="BI106" s="153"/>
      <c r="BJ106" s="153">
        <v>6.8864774624373945E-2</v>
      </c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>
        <v>2.203304957436154E-2</v>
      </c>
      <c r="BU106" s="153"/>
      <c r="BV106" s="153"/>
      <c r="BW106" s="153"/>
      <c r="BX106" s="153"/>
      <c r="BY106" s="153"/>
      <c r="BZ106" s="153"/>
      <c r="CA106" s="153"/>
      <c r="CB106" s="153"/>
      <c r="CC106" s="153">
        <v>0.2206468763845813</v>
      </c>
      <c r="CD106" s="153"/>
      <c r="CE106" s="153">
        <v>0.24884141614264799</v>
      </c>
      <c r="CF106" s="153"/>
      <c r="CG106" s="153"/>
      <c r="CH106" s="153">
        <v>0.17443093742351309</v>
      </c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53"/>
      <c r="CT106" s="153"/>
      <c r="CU106" s="153"/>
      <c r="CV106" s="153"/>
      <c r="CW106" s="153"/>
      <c r="CX106" s="153"/>
      <c r="CY106" s="153"/>
      <c r="CZ106" s="153"/>
      <c r="DA106" s="153"/>
      <c r="DB106" s="153"/>
      <c r="DC106" s="153"/>
      <c r="DD106" s="153"/>
      <c r="DE106" s="153">
        <v>0.36692147324530933</v>
      </c>
      <c r="DF106" s="153">
        <v>0.72015292822800192</v>
      </c>
      <c r="DG106" s="153"/>
      <c r="DH106" s="153"/>
      <c r="DI106" s="153"/>
      <c r="DJ106" s="153"/>
      <c r="DK106" s="153"/>
      <c r="DL106" s="153"/>
      <c r="DM106" s="153"/>
      <c r="DN106" s="153"/>
      <c r="DO106" s="153"/>
      <c r="DP106" s="153"/>
      <c r="DQ106" s="153"/>
      <c r="DR106" s="153">
        <v>0.35663338088445068</v>
      </c>
      <c r="DS106" s="153">
        <v>0.1462267232930414</v>
      </c>
      <c r="DT106" s="153"/>
      <c r="DU106" s="153"/>
      <c r="DV106" s="153"/>
      <c r="DW106" s="153">
        <v>0.4838709677419355</v>
      </c>
      <c r="DX106" s="153"/>
      <c r="DY106" s="153">
        <v>0.30903328050713158</v>
      </c>
      <c r="DZ106" s="153"/>
      <c r="EA106" s="153"/>
      <c r="EB106" s="153"/>
      <c r="EC106" s="153"/>
      <c r="ED106" s="153"/>
      <c r="EE106" s="153"/>
      <c r="EF106" s="153"/>
      <c r="EG106" s="153"/>
      <c r="EH106" s="153"/>
      <c r="EI106" s="153"/>
      <c r="EJ106" s="153">
        <v>1.183538061508114E-2</v>
      </c>
      <c r="EK106" s="153"/>
      <c r="EL106" s="153"/>
      <c r="EM106" s="153">
        <v>5.6808803068317489E-2</v>
      </c>
      <c r="EN106" s="153"/>
      <c r="EO106" s="153"/>
      <c r="EP106" s="153"/>
      <c r="EQ106" s="153"/>
      <c r="ER106" s="153"/>
      <c r="ES106" s="153"/>
      <c r="ET106" s="153">
        <v>0.47114058621467791</v>
      </c>
      <c r="EU106" s="153"/>
      <c r="EV106" s="153">
        <v>8.6644818891911793E-2</v>
      </c>
      <c r="EW106" s="153"/>
      <c r="EX106" s="153">
        <v>9.3055219994094121E-2</v>
      </c>
      <c r="EY106" s="153"/>
      <c r="EZ106" s="153"/>
      <c r="FA106" s="153"/>
      <c r="FB106" s="153"/>
      <c r="FC106" s="153"/>
      <c r="FD106" s="153">
        <v>0.1021813617396615</v>
      </c>
      <c r="FE106" s="153"/>
      <c r="FF106" s="153"/>
      <c r="FG106" s="153"/>
      <c r="FH106" s="153">
        <v>0.15714179823586091</v>
      </c>
      <c r="FI106" s="153"/>
      <c r="FJ106" s="153">
        <v>0.17160289685985081</v>
      </c>
      <c r="FK106" s="153"/>
      <c r="FL106" s="153">
        <v>4.387512408433529E-2</v>
      </c>
      <c r="FM106" s="153">
        <v>0.37851112600484738</v>
      </c>
      <c r="FN106" s="153"/>
      <c r="FO106" s="153"/>
      <c r="FP106" s="153"/>
      <c r="FQ106" s="153"/>
    </row>
    <row r="107" spans="2:173" hidden="1">
      <c r="B107" s="66" t="s">
        <v>543</v>
      </c>
      <c r="C107" s="66" t="s">
        <v>419</v>
      </c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>
        <v>1.545359207860109E-2</v>
      </c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153"/>
      <c r="AW107" s="153"/>
      <c r="AX107" s="153"/>
      <c r="AY107" s="153"/>
      <c r="AZ107" s="153"/>
      <c r="BA107" s="153"/>
      <c r="BB107" s="153"/>
      <c r="BC107" s="153"/>
      <c r="BD107" s="153"/>
      <c r="BE107" s="153"/>
      <c r="BF107" s="153"/>
      <c r="BG107" s="153"/>
      <c r="BH107" s="153"/>
      <c r="BI107" s="153"/>
      <c r="BJ107" s="153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53"/>
      <c r="CT107" s="153"/>
      <c r="CU107" s="153"/>
      <c r="CV107" s="153"/>
      <c r="CW107" s="153"/>
      <c r="CX107" s="153"/>
      <c r="CY107" s="153"/>
      <c r="CZ107" s="153"/>
      <c r="DA107" s="153"/>
      <c r="DB107" s="153"/>
      <c r="DC107" s="153"/>
      <c r="DD107" s="153"/>
      <c r="DE107" s="153"/>
      <c r="DF107" s="153"/>
      <c r="DG107" s="153"/>
      <c r="DH107" s="153"/>
      <c r="DI107" s="153"/>
      <c r="DJ107" s="153"/>
      <c r="DK107" s="153"/>
      <c r="DL107" s="153"/>
      <c r="DM107" s="153"/>
      <c r="DN107" s="153"/>
      <c r="DO107" s="153"/>
      <c r="DP107" s="153"/>
      <c r="DQ107" s="153"/>
      <c r="DR107" s="153"/>
      <c r="DS107" s="153"/>
      <c r="DT107" s="153"/>
      <c r="DU107" s="153"/>
      <c r="DV107" s="153"/>
      <c r="DW107" s="153"/>
      <c r="DX107" s="153"/>
      <c r="DY107" s="153"/>
      <c r="DZ107" s="153"/>
      <c r="EA107" s="153"/>
      <c r="EB107" s="153"/>
      <c r="EC107" s="153"/>
      <c r="ED107" s="153"/>
      <c r="EE107" s="153"/>
      <c r="EF107" s="153"/>
      <c r="EG107" s="153"/>
      <c r="EH107" s="153"/>
      <c r="EI107" s="153"/>
      <c r="EJ107" s="153"/>
      <c r="EK107" s="153"/>
      <c r="EL107" s="153"/>
      <c r="EM107" s="153"/>
      <c r="EN107" s="153"/>
      <c r="EO107" s="153"/>
      <c r="EP107" s="153"/>
      <c r="EQ107" s="153"/>
      <c r="ER107" s="153"/>
      <c r="ES107" s="153"/>
      <c r="ET107" s="153"/>
      <c r="EU107" s="153"/>
      <c r="EV107" s="153"/>
      <c r="EW107" s="153"/>
      <c r="EX107" s="153"/>
      <c r="EY107" s="153"/>
      <c r="EZ107" s="153"/>
      <c r="FA107" s="153"/>
      <c r="FB107" s="153"/>
      <c r="FC107" s="153"/>
      <c r="FD107" s="153"/>
      <c r="FE107" s="153"/>
      <c r="FF107" s="153"/>
      <c r="FG107" s="153"/>
      <c r="FH107" s="153"/>
      <c r="FI107" s="153"/>
      <c r="FJ107" s="153"/>
      <c r="FK107" s="153"/>
      <c r="FL107" s="153"/>
      <c r="FM107" s="153"/>
      <c r="FN107" s="153"/>
      <c r="FO107" s="153"/>
      <c r="FP107" s="153"/>
      <c r="FQ107" s="153"/>
    </row>
    <row r="108" spans="2:173" hidden="1">
      <c r="B108" s="66" t="s">
        <v>545</v>
      </c>
      <c r="C108" s="66" t="s">
        <v>419</v>
      </c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  <c r="AU108" s="153"/>
      <c r="AV108" s="153"/>
      <c r="AW108" s="153"/>
      <c r="AX108" s="153">
        <v>1.2088244182532491E-2</v>
      </c>
      <c r="AY108" s="153"/>
      <c r="AZ108" s="153"/>
      <c r="BA108" s="153"/>
      <c r="BB108" s="153"/>
      <c r="BC108" s="153"/>
      <c r="BD108" s="153"/>
      <c r="BE108" s="153"/>
      <c r="BF108" s="153"/>
      <c r="BG108" s="153"/>
      <c r="BH108" s="153"/>
      <c r="BI108" s="153"/>
      <c r="BJ108" s="153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53"/>
      <c r="CT108" s="153"/>
      <c r="CU108" s="153"/>
      <c r="CV108" s="153"/>
      <c r="CW108" s="153"/>
      <c r="CX108" s="153"/>
      <c r="CY108" s="153"/>
      <c r="CZ108" s="153"/>
      <c r="DA108" s="153"/>
      <c r="DB108" s="153"/>
      <c r="DC108" s="153"/>
      <c r="DD108" s="153"/>
      <c r="DE108" s="153"/>
      <c r="DF108" s="153"/>
      <c r="DG108" s="153"/>
      <c r="DH108" s="153"/>
      <c r="DI108" s="153"/>
      <c r="DJ108" s="153"/>
      <c r="DK108" s="153"/>
      <c r="DL108" s="153"/>
      <c r="DM108" s="153"/>
      <c r="DN108" s="153"/>
      <c r="DO108" s="153"/>
      <c r="DP108" s="153"/>
      <c r="DQ108" s="153"/>
      <c r="DR108" s="153"/>
      <c r="DS108" s="153"/>
      <c r="DT108" s="153"/>
      <c r="DU108" s="153"/>
      <c r="DV108" s="153"/>
      <c r="DW108" s="153"/>
      <c r="DX108" s="153"/>
      <c r="DY108" s="153"/>
      <c r="DZ108" s="153"/>
      <c r="EA108" s="153"/>
      <c r="EB108" s="153"/>
      <c r="EC108" s="153"/>
      <c r="ED108" s="153"/>
      <c r="EE108" s="153"/>
      <c r="EF108" s="153"/>
      <c r="EG108" s="153"/>
      <c r="EH108" s="153"/>
      <c r="EI108" s="153"/>
      <c r="EJ108" s="153"/>
      <c r="EK108" s="153"/>
      <c r="EL108" s="153"/>
      <c r="EM108" s="153"/>
      <c r="EN108" s="153"/>
      <c r="EO108" s="153"/>
      <c r="EP108" s="153"/>
      <c r="EQ108" s="153"/>
      <c r="ER108" s="153"/>
      <c r="ES108" s="153"/>
      <c r="ET108" s="153"/>
      <c r="EU108" s="153"/>
      <c r="EV108" s="153"/>
      <c r="EW108" s="153"/>
      <c r="EX108" s="153"/>
      <c r="EY108" s="153"/>
      <c r="EZ108" s="153"/>
      <c r="FA108" s="153"/>
      <c r="FB108" s="153"/>
      <c r="FC108" s="153"/>
      <c r="FD108" s="153"/>
      <c r="FE108" s="153"/>
      <c r="FF108" s="153"/>
      <c r="FG108" s="153"/>
      <c r="FH108" s="153"/>
      <c r="FI108" s="153"/>
      <c r="FJ108" s="153"/>
      <c r="FK108" s="153"/>
      <c r="FL108" s="153"/>
      <c r="FM108" s="153"/>
      <c r="FN108" s="153"/>
      <c r="FO108" s="153"/>
      <c r="FP108" s="153"/>
      <c r="FQ108" s="153"/>
    </row>
    <row r="109" spans="2:173" hidden="1">
      <c r="B109" s="66" t="s">
        <v>546</v>
      </c>
      <c r="C109" s="66" t="s">
        <v>419</v>
      </c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  <c r="AD109" s="153"/>
      <c r="AE109" s="153"/>
      <c r="AF109" s="153"/>
      <c r="AG109" s="153"/>
      <c r="AH109" s="153"/>
      <c r="AI109" s="153"/>
      <c r="AJ109" s="153"/>
      <c r="AK109" s="153"/>
      <c r="AL109" s="153"/>
      <c r="AM109" s="153"/>
      <c r="AN109" s="153"/>
      <c r="AO109" s="153"/>
      <c r="AP109" s="153">
        <v>3.2079646017699123E-2</v>
      </c>
      <c r="AQ109" s="153"/>
      <c r="AR109" s="153"/>
      <c r="AS109" s="153"/>
      <c r="AT109" s="153"/>
      <c r="AU109" s="153"/>
      <c r="AV109" s="153"/>
      <c r="AW109" s="153"/>
      <c r="AX109" s="153"/>
      <c r="AY109" s="153"/>
      <c r="AZ109" s="153"/>
      <c r="BA109" s="153"/>
      <c r="BB109" s="153"/>
      <c r="BC109" s="153"/>
      <c r="BD109" s="153"/>
      <c r="BE109" s="153"/>
      <c r="BF109" s="153"/>
      <c r="BG109" s="153"/>
      <c r="BH109" s="153"/>
      <c r="BI109" s="153"/>
      <c r="BJ109" s="153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53"/>
      <c r="CT109" s="153"/>
      <c r="CU109" s="153"/>
      <c r="CV109" s="153"/>
      <c r="CW109" s="153">
        <v>0.47645537948351829</v>
      </c>
      <c r="CX109" s="153"/>
      <c r="CY109" s="153"/>
      <c r="CZ109" s="153"/>
      <c r="DA109" s="153"/>
      <c r="DB109" s="153"/>
      <c r="DC109" s="153"/>
      <c r="DD109" s="153"/>
      <c r="DE109" s="153"/>
      <c r="DF109" s="153"/>
      <c r="DG109" s="153"/>
      <c r="DH109" s="153"/>
      <c r="DI109" s="153"/>
      <c r="DJ109" s="153"/>
      <c r="DK109" s="153"/>
      <c r="DL109" s="153"/>
      <c r="DM109" s="153"/>
      <c r="DN109" s="153"/>
      <c r="DO109" s="153"/>
      <c r="DP109" s="153"/>
      <c r="DQ109" s="153"/>
      <c r="DR109" s="153"/>
      <c r="DS109" s="153"/>
      <c r="DT109" s="153"/>
      <c r="DU109" s="153"/>
      <c r="DV109" s="153"/>
      <c r="DW109" s="153"/>
      <c r="DX109" s="153"/>
      <c r="DY109" s="153"/>
      <c r="DZ109" s="153"/>
      <c r="EA109" s="153"/>
      <c r="EB109" s="153"/>
      <c r="EC109" s="153"/>
      <c r="ED109" s="153"/>
      <c r="EE109" s="153"/>
      <c r="EF109" s="153"/>
      <c r="EG109" s="153"/>
      <c r="EH109" s="153"/>
      <c r="EI109" s="153"/>
      <c r="EJ109" s="153"/>
      <c r="EK109" s="153"/>
      <c r="EL109" s="153"/>
      <c r="EM109" s="153"/>
      <c r="EN109" s="153"/>
      <c r="EO109" s="153"/>
      <c r="EP109" s="153"/>
      <c r="EQ109" s="153"/>
      <c r="ER109" s="153"/>
      <c r="ES109" s="153"/>
      <c r="ET109" s="153"/>
      <c r="EU109" s="153"/>
      <c r="EV109" s="153"/>
      <c r="EW109" s="153"/>
      <c r="EX109" s="153"/>
      <c r="EY109" s="153"/>
      <c r="EZ109" s="153"/>
      <c r="FA109" s="153"/>
      <c r="FB109" s="153"/>
      <c r="FC109" s="153"/>
      <c r="FD109" s="153"/>
      <c r="FE109" s="153"/>
      <c r="FF109" s="153"/>
      <c r="FG109" s="153"/>
      <c r="FH109" s="153"/>
      <c r="FI109" s="153"/>
      <c r="FJ109" s="153"/>
      <c r="FK109" s="153"/>
      <c r="FL109" s="153"/>
      <c r="FM109" s="153"/>
      <c r="FN109" s="153"/>
      <c r="FO109" s="153"/>
      <c r="FP109" s="153"/>
      <c r="FQ109" s="153"/>
    </row>
    <row r="110" spans="2:173" hidden="1">
      <c r="B110" s="66" t="s">
        <v>548</v>
      </c>
      <c r="C110" s="66" t="s">
        <v>419</v>
      </c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/>
      <c r="AQ110" s="153"/>
      <c r="AR110" s="153"/>
      <c r="AS110" s="153"/>
      <c r="AT110" s="153"/>
      <c r="AU110" s="153"/>
      <c r="AV110" s="153"/>
      <c r="AW110" s="153"/>
      <c r="AX110" s="153"/>
      <c r="AY110" s="153"/>
      <c r="AZ110" s="153"/>
      <c r="BA110" s="153"/>
      <c r="BB110" s="153"/>
      <c r="BC110" s="153"/>
      <c r="BD110" s="153"/>
      <c r="BE110" s="153"/>
      <c r="BF110" s="153"/>
      <c r="BG110" s="153"/>
      <c r="BH110" s="153"/>
      <c r="BI110" s="153"/>
      <c r="BJ110" s="153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>
        <v>0.1208274050563642</v>
      </c>
      <c r="CP110" s="153"/>
      <c r="CQ110" s="153"/>
      <c r="CR110" s="153"/>
      <c r="CS110" s="153"/>
      <c r="CT110" s="153"/>
      <c r="CU110" s="153"/>
      <c r="CV110" s="153"/>
      <c r="CW110" s="153"/>
      <c r="CX110" s="153"/>
      <c r="CY110" s="153"/>
      <c r="CZ110" s="153"/>
      <c r="DA110" s="153"/>
      <c r="DB110" s="153"/>
      <c r="DC110" s="153"/>
      <c r="DD110" s="153"/>
      <c r="DE110" s="153"/>
      <c r="DF110" s="153"/>
      <c r="DG110" s="153"/>
      <c r="DH110" s="153"/>
      <c r="DI110" s="153"/>
      <c r="DJ110" s="153"/>
      <c r="DK110" s="153"/>
      <c r="DL110" s="153"/>
      <c r="DM110" s="153"/>
      <c r="DN110" s="153"/>
      <c r="DO110" s="153"/>
      <c r="DP110" s="153"/>
      <c r="DQ110" s="153"/>
      <c r="DR110" s="153"/>
      <c r="DS110" s="153"/>
      <c r="DT110" s="153"/>
      <c r="DU110" s="153"/>
      <c r="DV110" s="153"/>
      <c r="DW110" s="153"/>
      <c r="DX110" s="153"/>
      <c r="DY110" s="153"/>
      <c r="DZ110" s="153"/>
      <c r="EA110" s="153"/>
      <c r="EB110" s="153"/>
      <c r="EC110" s="153"/>
      <c r="ED110" s="153"/>
      <c r="EE110" s="153"/>
      <c r="EF110" s="153"/>
      <c r="EG110" s="153"/>
      <c r="EH110" s="153"/>
      <c r="EI110" s="153"/>
      <c r="EJ110" s="153"/>
      <c r="EK110" s="153"/>
      <c r="EL110" s="153"/>
      <c r="EM110" s="153"/>
      <c r="EN110" s="153"/>
      <c r="EO110" s="153"/>
      <c r="EP110" s="153"/>
      <c r="EQ110" s="153"/>
      <c r="ER110" s="153"/>
      <c r="ES110" s="153"/>
      <c r="ET110" s="153"/>
      <c r="EU110" s="153"/>
      <c r="EV110" s="153"/>
      <c r="EW110" s="153"/>
      <c r="EX110" s="153"/>
      <c r="EY110" s="153"/>
      <c r="EZ110" s="153"/>
      <c r="FA110" s="153"/>
      <c r="FB110" s="153"/>
      <c r="FC110" s="153"/>
      <c r="FD110" s="153"/>
      <c r="FE110" s="153"/>
      <c r="FF110" s="153"/>
      <c r="FG110" s="153"/>
      <c r="FH110" s="153"/>
      <c r="FI110" s="153"/>
      <c r="FJ110" s="153"/>
      <c r="FK110" s="153"/>
      <c r="FL110" s="153"/>
      <c r="FM110" s="153"/>
      <c r="FN110" s="153"/>
      <c r="FO110" s="153"/>
      <c r="FP110" s="153"/>
      <c r="FQ110" s="153"/>
    </row>
    <row r="111" spans="2:173" hidden="1">
      <c r="B111" s="66" t="s">
        <v>550</v>
      </c>
      <c r="C111" s="66" t="s">
        <v>419</v>
      </c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3"/>
      <c r="AZ111" s="153"/>
      <c r="BA111" s="153"/>
      <c r="BB111" s="153"/>
      <c r="BC111" s="153"/>
      <c r="BD111" s="153"/>
      <c r="BE111" s="153"/>
      <c r="BF111" s="153"/>
      <c r="BG111" s="153"/>
      <c r="BH111" s="153"/>
      <c r="BI111" s="153"/>
      <c r="BJ111" s="153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53"/>
      <c r="CT111" s="153"/>
      <c r="CU111" s="153"/>
      <c r="CV111" s="153"/>
      <c r="CW111" s="153"/>
      <c r="CX111" s="153"/>
      <c r="CY111" s="153"/>
      <c r="CZ111" s="153"/>
      <c r="DA111" s="153"/>
      <c r="DB111" s="153"/>
      <c r="DC111" s="153"/>
      <c r="DD111" s="153"/>
      <c r="DE111" s="153"/>
      <c r="DF111" s="153"/>
      <c r="DG111" s="153"/>
      <c r="DH111" s="153"/>
      <c r="DI111" s="153"/>
      <c r="DJ111" s="153"/>
      <c r="DK111" s="153"/>
      <c r="DL111" s="153"/>
      <c r="DM111" s="153"/>
      <c r="DN111" s="153">
        <v>3.4653110904274351E-2</v>
      </c>
      <c r="DO111" s="153"/>
      <c r="DP111" s="153"/>
      <c r="DQ111" s="153"/>
      <c r="DR111" s="153"/>
      <c r="DS111" s="153"/>
      <c r="DT111" s="153"/>
      <c r="DU111" s="153"/>
      <c r="DV111" s="153"/>
      <c r="DW111" s="153"/>
      <c r="DX111" s="153"/>
      <c r="DY111" s="153"/>
      <c r="DZ111" s="153"/>
      <c r="EA111" s="153"/>
      <c r="EB111" s="153"/>
      <c r="EC111" s="153"/>
      <c r="ED111" s="153"/>
      <c r="EE111" s="153"/>
      <c r="EF111" s="153"/>
      <c r="EG111" s="153"/>
      <c r="EH111" s="153"/>
      <c r="EI111" s="153"/>
      <c r="EJ111" s="153"/>
      <c r="EK111" s="153"/>
      <c r="EL111" s="153"/>
      <c r="EM111" s="153"/>
      <c r="EN111" s="153"/>
      <c r="EO111" s="153"/>
      <c r="EP111" s="153"/>
      <c r="EQ111" s="153"/>
      <c r="ER111" s="153"/>
      <c r="ES111" s="153"/>
      <c r="ET111" s="153"/>
      <c r="EU111" s="153"/>
      <c r="EV111" s="153"/>
      <c r="EW111" s="153"/>
      <c r="EX111" s="153"/>
      <c r="EY111" s="153"/>
      <c r="EZ111" s="153"/>
      <c r="FA111" s="153"/>
      <c r="FB111" s="153"/>
      <c r="FC111" s="153"/>
      <c r="FD111" s="153"/>
      <c r="FE111" s="153"/>
      <c r="FF111" s="153"/>
      <c r="FG111" s="153"/>
      <c r="FH111" s="153"/>
      <c r="FI111" s="153"/>
      <c r="FJ111" s="153"/>
      <c r="FK111" s="153"/>
      <c r="FL111" s="153"/>
      <c r="FM111" s="153"/>
      <c r="FN111" s="153"/>
      <c r="FO111" s="153"/>
      <c r="FP111" s="153"/>
      <c r="FQ111" s="153"/>
    </row>
    <row r="112" spans="2:173" hidden="1">
      <c r="B112" s="66" t="s">
        <v>551</v>
      </c>
      <c r="C112" s="66" t="s">
        <v>419</v>
      </c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/>
      <c r="AP112" s="153"/>
      <c r="AQ112" s="153"/>
      <c r="AR112" s="153"/>
      <c r="AS112" s="153"/>
      <c r="AT112" s="153"/>
      <c r="AU112" s="153"/>
      <c r="AV112" s="153"/>
      <c r="AW112" s="153"/>
      <c r="AX112" s="153"/>
      <c r="AY112" s="153"/>
      <c r="AZ112" s="153"/>
      <c r="BA112" s="153"/>
      <c r="BB112" s="153"/>
      <c r="BC112" s="153"/>
      <c r="BD112" s="153"/>
      <c r="BE112" s="153"/>
      <c r="BF112" s="153"/>
      <c r="BG112" s="153"/>
      <c r="BH112" s="153"/>
      <c r="BI112" s="153"/>
      <c r="BJ112" s="153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53"/>
      <c r="CT112" s="153"/>
      <c r="CU112" s="153"/>
      <c r="CV112" s="153"/>
      <c r="CW112" s="153"/>
      <c r="CX112" s="153"/>
      <c r="CY112" s="153"/>
      <c r="CZ112" s="153"/>
      <c r="DA112" s="153"/>
      <c r="DB112" s="153"/>
      <c r="DC112" s="153"/>
      <c r="DD112" s="153"/>
      <c r="DE112" s="153"/>
      <c r="DF112" s="153"/>
      <c r="DG112" s="153"/>
      <c r="DH112" s="153"/>
      <c r="DI112" s="153"/>
      <c r="DJ112" s="153"/>
      <c r="DK112" s="153"/>
      <c r="DL112" s="153"/>
      <c r="DM112" s="153"/>
      <c r="DN112" s="153"/>
      <c r="DO112" s="153"/>
      <c r="DP112" s="153"/>
      <c r="DQ112" s="153"/>
      <c r="DR112" s="153"/>
      <c r="DS112" s="153"/>
      <c r="DT112" s="153"/>
      <c r="DU112" s="153"/>
      <c r="DV112" s="153"/>
      <c r="DW112" s="153"/>
      <c r="DX112" s="153"/>
      <c r="DY112" s="153"/>
      <c r="DZ112" s="153"/>
      <c r="EA112" s="153"/>
      <c r="EB112" s="153"/>
      <c r="EC112" s="153"/>
      <c r="ED112" s="153"/>
      <c r="EE112" s="153"/>
      <c r="EF112" s="153"/>
      <c r="EG112" s="153"/>
      <c r="EH112" s="153"/>
      <c r="EI112" s="153"/>
      <c r="EJ112" s="153"/>
      <c r="EK112" s="153"/>
      <c r="EL112" s="153"/>
      <c r="EM112" s="153"/>
      <c r="EN112" s="153"/>
      <c r="EO112" s="153"/>
      <c r="EP112" s="153"/>
      <c r="EQ112" s="153"/>
      <c r="ER112" s="153"/>
      <c r="ES112" s="153"/>
      <c r="ET112" s="153"/>
      <c r="EU112" s="153"/>
      <c r="EV112" s="153"/>
      <c r="EW112" s="153"/>
      <c r="EX112" s="153"/>
      <c r="EY112" s="153"/>
      <c r="EZ112" s="153"/>
      <c r="FA112" s="153"/>
      <c r="FB112" s="153"/>
      <c r="FC112" s="153"/>
      <c r="FD112" s="153"/>
      <c r="FE112" s="153"/>
      <c r="FF112" s="153"/>
      <c r="FG112" s="153"/>
      <c r="FH112" s="153"/>
      <c r="FI112" s="153"/>
      <c r="FJ112" s="153"/>
      <c r="FK112" s="153">
        <v>0.15754518224094949</v>
      </c>
      <c r="FL112" s="153"/>
      <c r="FM112" s="153"/>
      <c r="FN112" s="153"/>
      <c r="FO112" s="153"/>
      <c r="FP112" s="153"/>
      <c r="FQ112" s="153"/>
    </row>
    <row r="113" spans="2:173" hidden="1">
      <c r="B113" s="66" t="s">
        <v>553</v>
      </c>
      <c r="C113" s="66" t="s">
        <v>304</v>
      </c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  <c r="AN113" s="153"/>
      <c r="AO113" s="153"/>
      <c r="AP113" s="153"/>
      <c r="AQ113" s="153"/>
      <c r="AR113" s="153"/>
      <c r="AS113" s="153"/>
      <c r="AT113" s="153"/>
      <c r="AU113" s="153"/>
      <c r="AV113" s="153"/>
      <c r="AW113" s="153"/>
      <c r="AX113" s="153"/>
      <c r="AY113" s="153"/>
      <c r="AZ113" s="153"/>
      <c r="BA113" s="153"/>
      <c r="BB113" s="153"/>
      <c r="BC113" s="153"/>
      <c r="BD113" s="153"/>
      <c r="BE113" s="153"/>
      <c r="BF113" s="153"/>
      <c r="BG113" s="153"/>
      <c r="BH113" s="153"/>
      <c r="BI113" s="153"/>
      <c r="BJ113" s="153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>
        <v>8.9402123300428377E-2</v>
      </c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53"/>
      <c r="CT113" s="153"/>
      <c r="CU113" s="153"/>
      <c r="CV113" s="153"/>
      <c r="CW113" s="153"/>
      <c r="CX113" s="153"/>
      <c r="CY113" s="153"/>
      <c r="CZ113" s="153"/>
      <c r="DA113" s="153"/>
      <c r="DB113" s="153"/>
      <c r="DC113" s="153"/>
      <c r="DD113" s="153"/>
      <c r="DE113" s="153"/>
      <c r="DF113" s="153"/>
      <c r="DG113" s="153"/>
      <c r="DH113" s="153"/>
      <c r="DI113" s="153"/>
      <c r="DJ113" s="153"/>
      <c r="DK113" s="153"/>
      <c r="DL113" s="153"/>
      <c r="DM113" s="153"/>
      <c r="DN113" s="153"/>
      <c r="DO113" s="153"/>
      <c r="DP113" s="153"/>
      <c r="DQ113" s="153"/>
      <c r="DR113" s="153"/>
      <c r="DS113" s="153"/>
      <c r="DT113" s="153"/>
      <c r="DU113" s="153"/>
      <c r="DV113" s="153"/>
      <c r="DW113" s="153"/>
      <c r="DX113" s="153"/>
      <c r="DY113" s="153"/>
      <c r="DZ113" s="153"/>
      <c r="EA113" s="153"/>
      <c r="EB113" s="153"/>
      <c r="EC113" s="153"/>
      <c r="ED113" s="153"/>
      <c r="EE113" s="153"/>
      <c r="EF113" s="153"/>
      <c r="EG113" s="153"/>
      <c r="EH113" s="153"/>
      <c r="EI113" s="153"/>
      <c r="EJ113" s="153"/>
      <c r="EK113" s="153"/>
      <c r="EL113" s="153"/>
      <c r="EM113" s="153"/>
      <c r="EN113" s="153"/>
      <c r="EO113" s="153"/>
      <c r="EP113" s="153"/>
      <c r="EQ113" s="153"/>
      <c r="ER113" s="153"/>
      <c r="ES113" s="153"/>
      <c r="ET113" s="153"/>
      <c r="EU113" s="153"/>
      <c r="EV113" s="153"/>
      <c r="EW113" s="153"/>
      <c r="EX113" s="153"/>
      <c r="EY113" s="153"/>
      <c r="EZ113" s="153"/>
      <c r="FA113" s="153"/>
      <c r="FB113" s="153"/>
      <c r="FC113" s="153"/>
      <c r="FD113" s="153"/>
      <c r="FE113" s="153"/>
      <c r="FF113" s="153"/>
      <c r="FG113" s="153"/>
      <c r="FH113" s="153"/>
      <c r="FI113" s="153"/>
      <c r="FJ113" s="153"/>
      <c r="FK113" s="153"/>
      <c r="FL113" s="153"/>
      <c r="FM113" s="153"/>
      <c r="FN113" s="153"/>
      <c r="FO113" s="153"/>
      <c r="FP113" s="153"/>
      <c r="FQ113" s="153"/>
    </row>
    <row r="114" spans="2:173" hidden="1">
      <c r="B114" s="66" t="s">
        <v>555</v>
      </c>
      <c r="C114" s="66" t="s">
        <v>304</v>
      </c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>
        <v>8.7190827104791837E-3</v>
      </c>
      <c r="X114" s="153"/>
      <c r="Y114" s="153"/>
      <c r="Z114" s="153"/>
      <c r="AA114" s="153"/>
      <c r="AB114" s="153"/>
      <c r="AC114" s="153"/>
      <c r="AD114" s="153"/>
      <c r="AE114" s="153"/>
      <c r="AF114" s="153"/>
      <c r="AG114" s="153"/>
      <c r="AH114" s="153"/>
      <c r="AI114" s="153"/>
      <c r="AJ114" s="153"/>
      <c r="AK114" s="153"/>
      <c r="AL114" s="153">
        <v>4.7304179176404686E-3</v>
      </c>
      <c r="AM114" s="153"/>
      <c r="AN114" s="153"/>
      <c r="AO114" s="153"/>
      <c r="AP114" s="153">
        <v>2.4336283185840711E-2</v>
      </c>
      <c r="AQ114" s="153"/>
      <c r="AR114" s="153"/>
      <c r="AS114" s="153"/>
      <c r="AT114" s="153"/>
      <c r="AU114" s="153"/>
      <c r="AV114" s="153"/>
      <c r="AW114" s="153"/>
      <c r="AX114" s="153">
        <v>5.5847688123300078E-2</v>
      </c>
      <c r="AY114" s="153"/>
      <c r="AZ114" s="153"/>
      <c r="BA114" s="153"/>
      <c r="BB114" s="153"/>
      <c r="BC114" s="153"/>
      <c r="BD114" s="153"/>
      <c r="BE114" s="153"/>
      <c r="BF114" s="153"/>
      <c r="BG114" s="153"/>
      <c r="BH114" s="153"/>
      <c r="BI114" s="153"/>
      <c r="BJ114" s="153"/>
      <c r="BK114" s="153"/>
      <c r="BL114" s="153"/>
      <c r="BM114" s="153"/>
      <c r="BN114" s="153"/>
      <c r="BO114" s="153"/>
      <c r="BP114" s="153"/>
      <c r="BQ114" s="153"/>
      <c r="BR114" s="153"/>
      <c r="BS114" s="153">
        <v>0.2196787198721869</v>
      </c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53"/>
      <c r="CS114" s="153"/>
      <c r="CT114" s="153"/>
      <c r="CU114" s="153"/>
      <c r="CV114" s="153"/>
      <c r="CW114" s="153"/>
      <c r="CX114" s="153"/>
      <c r="CY114" s="153"/>
      <c r="CZ114" s="153"/>
      <c r="DA114" s="153"/>
      <c r="DB114" s="153"/>
      <c r="DC114" s="153"/>
      <c r="DD114" s="153"/>
      <c r="DE114" s="153"/>
      <c r="DF114" s="153"/>
      <c r="DG114" s="153">
        <v>0.16711702686490351</v>
      </c>
      <c r="DH114" s="153"/>
      <c r="DI114" s="153"/>
      <c r="DJ114" s="153"/>
      <c r="DK114" s="153"/>
      <c r="DL114" s="153"/>
      <c r="DM114" s="153"/>
      <c r="DN114" s="153"/>
      <c r="DO114" s="153"/>
      <c r="DP114" s="153"/>
      <c r="DQ114" s="153"/>
      <c r="DR114" s="153"/>
      <c r="DS114" s="153"/>
      <c r="DT114" s="153"/>
      <c r="DU114" s="153"/>
      <c r="DV114" s="153"/>
      <c r="DW114" s="153"/>
      <c r="DX114" s="153"/>
      <c r="DY114" s="153"/>
      <c r="DZ114" s="153"/>
      <c r="EA114" s="153"/>
      <c r="EB114" s="153"/>
      <c r="EC114" s="153"/>
      <c r="ED114" s="153"/>
      <c r="EE114" s="153"/>
      <c r="EF114" s="153"/>
      <c r="EG114" s="153"/>
      <c r="EH114" s="153"/>
      <c r="EI114" s="153"/>
      <c r="EJ114" s="153"/>
      <c r="EK114" s="153"/>
      <c r="EL114" s="153"/>
      <c r="EM114" s="153"/>
      <c r="EN114" s="153"/>
      <c r="EO114" s="153"/>
      <c r="EP114" s="153"/>
      <c r="EQ114" s="153"/>
      <c r="ER114" s="153"/>
      <c r="ES114" s="153"/>
      <c r="ET114" s="153"/>
      <c r="EU114" s="153"/>
      <c r="EV114" s="153"/>
      <c r="EW114" s="153"/>
      <c r="EX114" s="153"/>
      <c r="EY114" s="153"/>
      <c r="EZ114" s="153"/>
      <c r="FA114" s="153"/>
      <c r="FB114" s="153"/>
      <c r="FC114" s="153"/>
      <c r="FD114" s="153"/>
      <c r="FE114" s="153"/>
      <c r="FF114" s="153"/>
      <c r="FG114" s="153"/>
      <c r="FH114" s="153"/>
      <c r="FI114" s="153"/>
      <c r="FJ114" s="153"/>
      <c r="FK114" s="153"/>
      <c r="FL114" s="153"/>
      <c r="FM114" s="153">
        <v>1.868974276166558E-2</v>
      </c>
      <c r="FN114" s="153"/>
      <c r="FO114" s="153"/>
      <c r="FP114" s="153"/>
      <c r="FQ114" s="153"/>
    </row>
    <row r="115" spans="2:173" hidden="1">
      <c r="B115" s="66" t="s">
        <v>381</v>
      </c>
      <c r="C115" s="66" t="s">
        <v>360</v>
      </c>
      <c r="D115" s="153"/>
      <c r="E115" s="153">
        <v>2.4522239134111289E-2</v>
      </c>
      <c r="F115" s="153"/>
      <c r="G115" s="153">
        <v>1.7626117912650872E-2</v>
      </c>
      <c r="H115" s="153"/>
      <c r="I115" s="153">
        <v>8.3868355601827756E-3</v>
      </c>
      <c r="J115" s="153"/>
      <c r="K115" s="153"/>
      <c r="L115" s="153">
        <v>6.235385814497274E-2</v>
      </c>
      <c r="M115" s="153"/>
      <c r="N115" s="153"/>
      <c r="O115" s="153"/>
      <c r="P115" s="153">
        <v>4.3145804931745947E-2</v>
      </c>
      <c r="Q115" s="153"/>
      <c r="R115" s="153">
        <v>4.7159145967247018E-2</v>
      </c>
      <c r="S115" s="153">
        <v>0.30616857218824772</v>
      </c>
      <c r="T115" s="153"/>
      <c r="U115" s="153"/>
      <c r="V115" s="153">
        <v>1.6181229773462778E-2</v>
      </c>
      <c r="W115" s="153">
        <v>0.16852516190706299</v>
      </c>
      <c r="X115" s="153"/>
      <c r="Y115" s="153"/>
      <c r="Z115" s="153"/>
      <c r="AA115" s="153">
        <v>4.6134663341645898E-2</v>
      </c>
      <c r="AB115" s="153"/>
      <c r="AC115" s="153"/>
      <c r="AD115" s="153"/>
      <c r="AE115" s="153"/>
      <c r="AF115" s="153">
        <v>8.7714712618627524E-2</v>
      </c>
      <c r="AG115" s="153"/>
      <c r="AH115" s="153"/>
      <c r="AI115" s="153"/>
      <c r="AJ115" s="153">
        <v>1.195280815756586E-2</v>
      </c>
      <c r="AK115" s="153"/>
      <c r="AL115" s="153">
        <v>1.072844001164865E-2</v>
      </c>
      <c r="AM115" s="153"/>
      <c r="AN115" s="153"/>
      <c r="AO115" s="153"/>
      <c r="AP115" s="153">
        <v>8.603736479842675E-3</v>
      </c>
      <c r="AQ115" s="153"/>
      <c r="AR115" s="153">
        <v>8.2791247782377286E-2</v>
      </c>
      <c r="AS115" s="153"/>
      <c r="AT115" s="153">
        <v>6.1183836084234507E-2</v>
      </c>
      <c r="AU115" s="153">
        <v>9.8386462022825666E-2</v>
      </c>
      <c r="AV115" s="153"/>
      <c r="AW115" s="153"/>
      <c r="AX115" s="153">
        <v>1.657600483529767E-2</v>
      </c>
      <c r="AY115" s="153">
        <v>1.0892100474298101E-2</v>
      </c>
      <c r="AZ115" s="153"/>
      <c r="BA115" s="153"/>
      <c r="BB115" s="153">
        <v>8.3720930232558152E-2</v>
      </c>
      <c r="BC115" s="153">
        <v>5.8575445173383332E-2</v>
      </c>
      <c r="BD115" s="153"/>
      <c r="BE115" s="153">
        <v>0.23948717948717951</v>
      </c>
      <c r="BF115" s="153">
        <v>3.3783783783783793E-2</v>
      </c>
      <c r="BG115" s="153"/>
      <c r="BH115" s="153"/>
      <c r="BI115" s="153"/>
      <c r="BJ115" s="153">
        <v>7.4016590150250389E-2</v>
      </c>
      <c r="BK115" s="153"/>
      <c r="BL115" s="153">
        <v>8.5904502827689883E-3</v>
      </c>
      <c r="BM115" s="153"/>
      <c r="BN115" s="153">
        <v>4.2500763072495402E-3</v>
      </c>
      <c r="BO115" s="153"/>
      <c r="BP115" s="153"/>
      <c r="BQ115" s="153"/>
      <c r="BR115" s="153"/>
      <c r="BS115" s="153">
        <v>2.0802909078805581E-2</v>
      </c>
      <c r="BT115" s="153">
        <v>7.7616424636955436E-2</v>
      </c>
      <c r="BU115" s="153"/>
      <c r="BV115" s="153">
        <v>5.7512350825691698E-3</v>
      </c>
      <c r="BW115" s="153"/>
      <c r="BX115" s="153">
        <v>4.6104432113745738E-3</v>
      </c>
      <c r="BY115" s="153">
        <v>0.45454545454545447</v>
      </c>
      <c r="BZ115" s="153">
        <v>6.1247420534787593E-2</v>
      </c>
      <c r="CA115" s="153">
        <v>7.5537032329849839E-3</v>
      </c>
      <c r="CB115" s="153"/>
      <c r="CC115" s="153">
        <v>1.273814798404962E-2</v>
      </c>
      <c r="CD115" s="153">
        <v>2.0539608479561822E-2</v>
      </c>
      <c r="CE115" s="153">
        <v>3.4456025497458867E-2</v>
      </c>
      <c r="CF115" s="153"/>
      <c r="CG115" s="153">
        <v>6.8809416025350845E-2</v>
      </c>
      <c r="CH115" s="153">
        <v>5.1671153898452588E-2</v>
      </c>
      <c r="CI115" s="153"/>
      <c r="CJ115" s="153">
        <v>0.5</v>
      </c>
      <c r="CK115" s="153"/>
      <c r="CL115" s="153"/>
      <c r="CM115" s="153"/>
      <c r="CN115" s="153"/>
      <c r="CO115" s="153"/>
      <c r="CP115" s="153"/>
      <c r="CQ115" s="153"/>
      <c r="CR115" s="153"/>
      <c r="CS115" s="153">
        <v>0.24035608308605341</v>
      </c>
      <c r="CT115" s="153"/>
      <c r="CU115" s="153"/>
      <c r="CV115" s="153"/>
      <c r="CW115" s="153"/>
      <c r="CX115" s="153">
        <v>0.1098901098901099</v>
      </c>
      <c r="CY115" s="153"/>
      <c r="CZ115" s="153"/>
      <c r="DA115" s="153"/>
      <c r="DB115" s="153"/>
      <c r="DC115" s="153"/>
      <c r="DD115" s="153"/>
      <c r="DE115" s="153">
        <v>0.1911049339819319</v>
      </c>
      <c r="DF115" s="153"/>
      <c r="DG115" s="153"/>
      <c r="DH115" s="153"/>
      <c r="DI115" s="153">
        <v>9.4861660079051405E-2</v>
      </c>
      <c r="DJ115" s="153">
        <v>8.6926286509040315E-2</v>
      </c>
      <c r="DK115" s="153"/>
      <c r="DL115" s="153">
        <v>2.9802277239124211E-3</v>
      </c>
      <c r="DM115" s="153">
        <v>5.3274089589662836E-3</v>
      </c>
      <c r="DN115" s="153"/>
      <c r="DO115" s="153"/>
      <c r="DP115" s="153">
        <v>6.7287730094024403E-2</v>
      </c>
      <c r="DQ115" s="153"/>
      <c r="DR115" s="153">
        <v>0.10253209700427959</v>
      </c>
      <c r="DS115" s="153">
        <v>2.8961123815746479E-2</v>
      </c>
      <c r="DT115" s="153"/>
      <c r="DU115" s="153"/>
      <c r="DV115" s="153">
        <v>1.3368983957219249E-2</v>
      </c>
      <c r="DW115" s="153">
        <v>6.4149560117302051E-2</v>
      </c>
      <c r="DX115" s="153">
        <v>1.364023870417732E-2</v>
      </c>
      <c r="DY115" s="153">
        <v>5.9429477020602202E-2</v>
      </c>
      <c r="DZ115" s="153"/>
      <c r="EA115" s="153"/>
      <c r="EB115" s="153"/>
      <c r="EC115" s="153"/>
      <c r="ED115" s="153">
        <v>8.4636624571957572E-3</v>
      </c>
      <c r="EE115" s="153">
        <v>9.8936433341578044E-3</v>
      </c>
      <c r="EF115" s="153">
        <v>2.564102564102564E-2</v>
      </c>
      <c r="EG115" s="153"/>
      <c r="EH115" s="153"/>
      <c r="EI115" s="153">
        <v>2.866013852400286E-2</v>
      </c>
      <c r="EJ115" s="153">
        <v>1.255267640993455E-2</v>
      </c>
      <c r="EK115" s="153"/>
      <c r="EL115" s="153"/>
      <c r="EM115" s="153">
        <v>7.1915807535891576E-3</v>
      </c>
      <c r="EN115" s="153"/>
      <c r="EO115" s="153"/>
      <c r="EP115" s="153"/>
      <c r="EQ115" s="153"/>
      <c r="ER115" s="153"/>
      <c r="ES115" s="153">
        <v>8.3667216592033924E-2</v>
      </c>
      <c r="ET115" s="153">
        <v>5.722989745004136E-2</v>
      </c>
      <c r="EU115" s="153"/>
      <c r="EV115" s="153">
        <v>2.6413970279181909E-2</v>
      </c>
      <c r="EW115" s="153"/>
      <c r="EX115" s="153"/>
      <c r="EY115" s="153">
        <v>5.8823529411764698E-2</v>
      </c>
      <c r="EZ115" s="153"/>
      <c r="FA115" s="153"/>
      <c r="FB115" s="153"/>
      <c r="FC115" s="153">
        <v>3.1034363188737479E-2</v>
      </c>
      <c r="FD115" s="153">
        <v>2.9853784306408389E-3</v>
      </c>
      <c r="FE115" s="153"/>
      <c r="FF115" s="153">
        <v>5.3366991587230683E-2</v>
      </c>
      <c r="FG115" s="153"/>
      <c r="FH115" s="153">
        <v>0.44696464309539702</v>
      </c>
      <c r="FI115" s="153"/>
      <c r="FJ115" s="153">
        <v>2.3800011365392219E-2</v>
      </c>
      <c r="FK115" s="153">
        <v>6.2221635956141198E-3</v>
      </c>
      <c r="FL115" s="153">
        <v>6.7640816296683582E-3</v>
      </c>
      <c r="FM115" s="153"/>
      <c r="FN115" s="153"/>
      <c r="FO115" s="153"/>
      <c r="FP115" s="153"/>
      <c r="FQ115" s="153">
        <v>7.4785792123987713E-3</v>
      </c>
    </row>
    <row r="116" spans="2:173" hidden="1">
      <c r="B116" s="66" t="s">
        <v>558</v>
      </c>
      <c r="C116" s="66" t="s">
        <v>360</v>
      </c>
      <c r="D116" s="153"/>
      <c r="E116" s="153"/>
      <c r="F116" s="153"/>
      <c r="G116" s="153"/>
      <c r="H116" s="153"/>
      <c r="I116" s="153"/>
      <c r="J116" s="153">
        <v>9.228994424149202E-2</v>
      </c>
      <c r="K116" s="153"/>
      <c r="L116" s="153"/>
      <c r="M116" s="153">
        <v>3.4864820929405002E-2</v>
      </c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  <c r="AD116" s="153"/>
      <c r="AE116" s="153"/>
      <c r="AF116" s="153"/>
      <c r="AG116" s="153"/>
      <c r="AH116" s="153"/>
      <c r="AI116" s="153"/>
      <c r="AJ116" s="153"/>
      <c r="AK116" s="153"/>
      <c r="AL116" s="153"/>
      <c r="AM116" s="153"/>
      <c r="AN116" s="153"/>
      <c r="AO116" s="153"/>
      <c r="AP116" s="153"/>
      <c r="AQ116" s="153"/>
      <c r="AR116" s="153"/>
      <c r="AS116" s="153"/>
      <c r="AT116" s="153"/>
      <c r="AU116" s="153"/>
      <c r="AV116" s="153"/>
      <c r="AW116" s="153"/>
      <c r="AX116" s="153"/>
      <c r="AY116" s="153"/>
      <c r="AZ116" s="153"/>
      <c r="BA116" s="153"/>
      <c r="BB116" s="153"/>
      <c r="BC116" s="153"/>
      <c r="BD116" s="153"/>
      <c r="BE116" s="153"/>
      <c r="BF116" s="153"/>
      <c r="BG116" s="153"/>
      <c r="BH116" s="153"/>
      <c r="BI116" s="153">
        <v>4.7963744594356351E-2</v>
      </c>
      <c r="BJ116" s="153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>
        <v>0.1326128170709768</v>
      </c>
      <c r="CL116" s="153"/>
      <c r="CM116" s="153"/>
      <c r="CN116" s="153"/>
      <c r="CO116" s="153">
        <v>0.35131881361497219</v>
      </c>
      <c r="CP116" s="153"/>
      <c r="CQ116" s="153"/>
      <c r="CR116" s="153"/>
      <c r="CS116" s="153"/>
      <c r="CT116" s="153"/>
      <c r="CU116" s="153"/>
      <c r="CV116" s="153"/>
      <c r="CW116" s="153"/>
      <c r="CX116" s="153"/>
      <c r="CY116" s="153"/>
      <c r="CZ116" s="153"/>
      <c r="DA116" s="153"/>
      <c r="DB116" s="153"/>
      <c r="DC116" s="153"/>
      <c r="DD116" s="153"/>
      <c r="DE116" s="153"/>
      <c r="DF116" s="153"/>
      <c r="DG116" s="153"/>
      <c r="DH116" s="153"/>
      <c r="DI116" s="153"/>
      <c r="DJ116" s="153"/>
      <c r="DK116" s="153"/>
      <c r="DL116" s="153"/>
      <c r="DM116" s="153"/>
      <c r="DN116" s="153"/>
      <c r="DO116" s="153"/>
      <c r="DP116" s="153"/>
      <c r="DQ116" s="153"/>
      <c r="DR116" s="153"/>
      <c r="DS116" s="153"/>
      <c r="DT116" s="153"/>
      <c r="DU116" s="153"/>
      <c r="DV116" s="153"/>
      <c r="DW116" s="153"/>
      <c r="DX116" s="153"/>
      <c r="DY116" s="153"/>
      <c r="DZ116" s="153"/>
      <c r="EA116" s="153"/>
      <c r="EB116" s="153"/>
      <c r="EC116" s="153"/>
      <c r="ED116" s="153"/>
      <c r="EE116" s="153"/>
      <c r="EF116" s="153"/>
      <c r="EG116" s="153"/>
      <c r="EH116" s="153"/>
      <c r="EI116" s="153"/>
      <c r="EJ116" s="153"/>
      <c r="EK116" s="153"/>
      <c r="EL116" s="153"/>
      <c r="EM116" s="153"/>
      <c r="EN116" s="153"/>
      <c r="EO116" s="153"/>
      <c r="EP116" s="153"/>
      <c r="EQ116" s="153"/>
      <c r="ER116" s="153"/>
      <c r="ES116" s="153"/>
      <c r="ET116" s="153"/>
      <c r="EU116" s="153"/>
      <c r="EV116" s="153"/>
      <c r="EW116" s="153"/>
      <c r="EX116" s="153"/>
      <c r="EY116" s="153"/>
      <c r="EZ116" s="153"/>
      <c r="FA116" s="153"/>
      <c r="FB116" s="153">
        <v>3.3910810093289452E-2</v>
      </c>
      <c r="FC116" s="153"/>
      <c r="FD116" s="153"/>
      <c r="FE116" s="153"/>
      <c r="FF116" s="153"/>
      <c r="FG116" s="153"/>
      <c r="FH116" s="153"/>
      <c r="FI116" s="153"/>
      <c r="FJ116" s="153"/>
      <c r="FK116" s="153"/>
      <c r="FL116" s="153"/>
      <c r="FM116" s="153">
        <v>7.0040140562360378E-3</v>
      </c>
      <c r="FN116" s="153"/>
      <c r="FO116" s="153">
        <v>2.0082773884632261E-2</v>
      </c>
      <c r="FP116" s="153"/>
      <c r="FQ116" s="153"/>
    </row>
    <row r="117" spans="2:173" hidden="1">
      <c r="B117" s="66" t="s">
        <v>560</v>
      </c>
      <c r="C117" s="66" t="s">
        <v>360</v>
      </c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153"/>
      <c r="AJ117" s="153"/>
      <c r="AK117" s="153">
        <v>5.1116123184587184E-3</v>
      </c>
      <c r="AL117" s="153"/>
      <c r="AM117" s="153"/>
      <c r="AN117" s="153"/>
      <c r="AO117" s="153"/>
      <c r="AP117" s="153"/>
      <c r="AQ117" s="153"/>
      <c r="AR117" s="153"/>
      <c r="AS117" s="153"/>
      <c r="AT117" s="153"/>
      <c r="AU117" s="153"/>
      <c r="AV117" s="153"/>
      <c r="AW117" s="153"/>
      <c r="AX117" s="153"/>
      <c r="AY117" s="153"/>
      <c r="AZ117" s="153"/>
      <c r="BA117" s="153"/>
      <c r="BB117" s="153"/>
      <c r="BC117" s="153"/>
      <c r="BD117" s="153"/>
      <c r="BE117" s="153"/>
      <c r="BF117" s="153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53"/>
      <c r="CT117" s="153"/>
      <c r="CU117" s="153"/>
      <c r="CV117" s="153"/>
      <c r="CW117" s="153"/>
      <c r="CX117" s="153"/>
      <c r="CY117" s="153"/>
      <c r="CZ117" s="153"/>
      <c r="DA117" s="153"/>
      <c r="DB117" s="153"/>
      <c r="DC117" s="153"/>
      <c r="DD117" s="153"/>
      <c r="DE117" s="153"/>
      <c r="DF117" s="153"/>
      <c r="DG117" s="153"/>
      <c r="DH117" s="153"/>
      <c r="DI117" s="153"/>
      <c r="DJ117" s="153"/>
      <c r="DK117" s="153"/>
      <c r="DL117" s="153"/>
      <c r="DM117" s="153"/>
      <c r="DN117" s="153"/>
      <c r="DO117" s="153"/>
      <c r="DP117" s="153"/>
      <c r="DQ117" s="153"/>
      <c r="DR117" s="153"/>
      <c r="DS117" s="153"/>
      <c r="DT117" s="153"/>
      <c r="DU117" s="153"/>
      <c r="DV117" s="153"/>
      <c r="DW117" s="153"/>
      <c r="DX117" s="153"/>
      <c r="DY117" s="153"/>
      <c r="DZ117" s="153"/>
      <c r="EA117" s="153"/>
      <c r="EB117" s="153"/>
      <c r="EC117" s="153"/>
      <c r="ED117" s="153"/>
      <c r="EE117" s="153"/>
      <c r="EF117" s="153"/>
      <c r="EG117" s="153"/>
      <c r="EH117" s="153"/>
      <c r="EI117" s="153"/>
      <c r="EJ117" s="153"/>
      <c r="EK117" s="153"/>
      <c r="EL117" s="153"/>
      <c r="EM117" s="153"/>
      <c r="EN117" s="153"/>
      <c r="EO117" s="153"/>
      <c r="EP117" s="153"/>
      <c r="EQ117" s="153"/>
      <c r="ER117" s="153"/>
      <c r="ES117" s="153"/>
      <c r="ET117" s="153"/>
      <c r="EU117" s="153"/>
      <c r="EV117" s="153"/>
      <c r="EW117" s="153"/>
      <c r="EX117" s="153"/>
      <c r="EY117" s="153"/>
      <c r="EZ117" s="153"/>
      <c r="FA117" s="153"/>
      <c r="FB117" s="153"/>
      <c r="FC117" s="153"/>
      <c r="FD117" s="153"/>
      <c r="FE117" s="153"/>
      <c r="FF117" s="153"/>
      <c r="FG117" s="153"/>
      <c r="FH117" s="153"/>
      <c r="FI117" s="153"/>
      <c r="FJ117" s="153"/>
      <c r="FK117" s="153"/>
      <c r="FL117" s="153"/>
      <c r="FM117" s="153"/>
      <c r="FN117" s="153"/>
      <c r="FO117" s="153"/>
      <c r="FP117" s="153"/>
      <c r="FQ117" s="153"/>
    </row>
    <row r="118" spans="2:173" hidden="1">
      <c r="B118" s="66" t="s">
        <v>562</v>
      </c>
      <c r="C118" s="66" t="s">
        <v>360</v>
      </c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>
        <v>6.0258249641319948E-2</v>
      </c>
      <c r="AH118" s="153"/>
      <c r="AI118" s="153"/>
      <c r="AJ118" s="153"/>
      <c r="AK118" s="153"/>
      <c r="AL118" s="153"/>
      <c r="AM118" s="153"/>
      <c r="AN118" s="153"/>
      <c r="AO118" s="153"/>
      <c r="AP118" s="153"/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3"/>
      <c r="BC118" s="153"/>
      <c r="BD118" s="153">
        <v>0.1034051748712458</v>
      </c>
      <c r="BE118" s="153"/>
      <c r="BF118" s="153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>
        <v>1.6835016835016831E-2</v>
      </c>
      <c r="CO118" s="153"/>
      <c r="CP118" s="153"/>
      <c r="CQ118" s="153"/>
      <c r="CR118" s="153"/>
      <c r="CS118" s="153"/>
      <c r="CT118" s="153"/>
      <c r="CU118" s="153"/>
      <c r="CV118" s="153"/>
      <c r="CW118" s="153"/>
      <c r="CX118" s="153"/>
      <c r="CY118" s="153"/>
      <c r="CZ118" s="153"/>
      <c r="DA118" s="153"/>
      <c r="DB118" s="153"/>
      <c r="DC118" s="153"/>
      <c r="DD118" s="153"/>
      <c r="DE118" s="153"/>
      <c r="DF118" s="153"/>
      <c r="DG118" s="153"/>
      <c r="DH118" s="153"/>
      <c r="DI118" s="153"/>
      <c r="DJ118" s="153"/>
      <c r="DK118" s="153"/>
      <c r="DL118" s="153"/>
      <c r="DM118" s="153"/>
      <c r="DN118" s="153"/>
      <c r="DO118" s="153"/>
      <c r="DP118" s="153"/>
      <c r="DQ118" s="153"/>
      <c r="DR118" s="153"/>
      <c r="DS118" s="153"/>
      <c r="DT118" s="153"/>
      <c r="DU118" s="153"/>
      <c r="DV118" s="153"/>
      <c r="DW118" s="153"/>
      <c r="DX118" s="153"/>
      <c r="DY118" s="153"/>
      <c r="DZ118" s="153"/>
      <c r="EA118" s="153"/>
      <c r="EB118" s="153"/>
      <c r="EC118" s="153"/>
      <c r="ED118" s="153"/>
      <c r="EE118" s="153"/>
      <c r="EF118" s="153"/>
      <c r="EG118" s="153"/>
      <c r="EH118" s="153"/>
      <c r="EI118" s="153"/>
      <c r="EJ118" s="153"/>
      <c r="EK118" s="153"/>
      <c r="EL118" s="153"/>
      <c r="EM118" s="153"/>
      <c r="EN118" s="153"/>
      <c r="EO118" s="153"/>
      <c r="EP118" s="153"/>
      <c r="EQ118" s="153"/>
      <c r="ER118" s="153"/>
      <c r="ES118" s="153"/>
      <c r="ET118" s="153"/>
      <c r="EU118" s="153"/>
      <c r="EV118" s="153"/>
      <c r="EW118" s="153"/>
      <c r="EX118" s="153"/>
      <c r="EY118" s="153"/>
      <c r="EZ118" s="153"/>
      <c r="FA118" s="153"/>
      <c r="FB118" s="153"/>
      <c r="FC118" s="153"/>
      <c r="FD118" s="153"/>
      <c r="FE118" s="153"/>
      <c r="FF118" s="153"/>
      <c r="FG118" s="153"/>
      <c r="FH118" s="153"/>
      <c r="FI118" s="153"/>
      <c r="FJ118" s="153"/>
      <c r="FK118" s="153"/>
      <c r="FL118" s="153"/>
      <c r="FM118" s="153"/>
      <c r="FN118" s="153"/>
      <c r="FO118" s="153"/>
      <c r="FP118" s="153"/>
      <c r="FQ118" s="153"/>
    </row>
    <row r="119" spans="2:173" hidden="1">
      <c r="B119" s="66" t="s">
        <v>564</v>
      </c>
      <c r="C119" s="66" t="s">
        <v>360</v>
      </c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153"/>
      <c r="AS119" s="153"/>
      <c r="AT119" s="153"/>
      <c r="AU119" s="153"/>
      <c r="AV119" s="153"/>
      <c r="AW119" s="153"/>
      <c r="AX119" s="153"/>
      <c r="AY119" s="153"/>
      <c r="AZ119" s="153">
        <v>1.965736417986827E-2</v>
      </c>
      <c r="BA119" s="153"/>
      <c r="BB119" s="153"/>
      <c r="BC119" s="153"/>
      <c r="BD119" s="153"/>
      <c r="BE119" s="153"/>
      <c r="BF119" s="153"/>
      <c r="BG119" s="153"/>
      <c r="BH119" s="153"/>
      <c r="BI119" s="153"/>
      <c r="BJ119" s="153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53"/>
      <c r="CS119" s="153"/>
      <c r="CT119" s="153"/>
      <c r="CU119" s="153"/>
      <c r="CV119" s="153"/>
      <c r="CW119" s="153"/>
      <c r="CX119" s="153"/>
      <c r="CY119" s="153"/>
      <c r="CZ119" s="153"/>
      <c r="DA119" s="153"/>
      <c r="DB119" s="153"/>
      <c r="DC119" s="153"/>
      <c r="DD119" s="153"/>
      <c r="DE119" s="153"/>
      <c r="DF119" s="153"/>
      <c r="DG119" s="153"/>
      <c r="DH119" s="153"/>
      <c r="DI119" s="153"/>
      <c r="DJ119" s="153"/>
      <c r="DK119" s="153"/>
      <c r="DL119" s="153"/>
      <c r="DM119" s="153"/>
      <c r="DN119" s="153"/>
      <c r="DO119" s="153"/>
      <c r="DP119" s="153"/>
      <c r="DQ119" s="153"/>
      <c r="DR119" s="153"/>
      <c r="DS119" s="153"/>
      <c r="DT119" s="153"/>
      <c r="DU119" s="153"/>
      <c r="DV119" s="153"/>
      <c r="DW119" s="153"/>
      <c r="DX119" s="153"/>
      <c r="DY119" s="153"/>
      <c r="DZ119" s="153"/>
      <c r="EA119" s="153"/>
      <c r="EB119" s="153"/>
      <c r="EC119" s="153"/>
      <c r="ED119" s="153"/>
      <c r="EE119" s="153"/>
      <c r="EF119" s="153"/>
      <c r="EG119" s="153"/>
      <c r="EH119" s="153"/>
      <c r="EI119" s="153"/>
      <c r="EJ119" s="153"/>
      <c r="EK119" s="153"/>
      <c r="EL119" s="153">
        <v>1.8202426617977961E-2</v>
      </c>
      <c r="EM119" s="153"/>
      <c r="EN119" s="153"/>
      <c r="EO119" s="153"/>
      <c r="EP119" s="153"/>
      <c r="EQ119" s="153"/>
      <c r="ER119" s="153"/>
      <c r="ES119" s="153"/>
      <c r="ET119" s="153"/>
      <c r="EU119" s="153"/>
      <c r="EV119" s="153"/>
      <c r="EW119" s="153"/>
      <c r="EX119" s="153"/>
      <c r="EY119" s="153"/>
      <c r="EZ119" s="153"/>
      <c r="FA119" s="153"/>
      <c r="FB119" s="153"/>
      <c r="FC119" s="153"/>
      <c r="FD119" s="153"/>
      <c r="FE119" s="153"/>
      <c r="FF119" s="153"/>
      <c r="FG119" s="153"/>
      <c r="FH119" s="153"/>
      <c r="FI119" s="153"/>
      <c r="FJ119" s="153"/>
      <c r="FK119" s="153"/>
      <c r="FL119" s="153"/>
      <c r="FM119" s="153"/>
      <c r="FN119" s="153"/>
      <c r="FO119" s="153"/>
      <c r="FP119" s="153"/>
      <c r="FQ119" s="153"/>
    </row>
    <row r="120" spans="2:173" hidden="1">
      <c r="B120" s="66" t="s">
        <v>566</v>
      </c>
      <c r="C120" s="66" t="s">
        <v>360</v>
      </c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  <c r="AD120" s="153"/>
      <c r="AE120" s="153"/>
      <c r="AF120" s="153"/>
      <c r="AG120" s="153"/>
      <c r="AH120" s="153"/>
      <c r="AI120" s="153"/>
      <c r="AJ120" s="153"/>
      <c r="AK120" s="153"/>
      <c r="AL120" s="153"/>
      <c r="AM120" s="153"/>
      <c r="AN120" s="153"/>
      <c r="AO120" s="153"/>
      <c r="AP120" s="153"/>
      <c r="AQ120" s="153"/>
      <c r="AR120" s="153"/>
      <c r="AS120" s="153"/>
      <c r="AT120" s="153"/>
      <c r="AU120" s="153"/>
      <c r="AV120" s="153"/>
      <c r="AW120" s="153"/>
      <c r="AX120" s="153"/>
      <c r="AY120" s="153"/>
      <c r="AZ120" s="153"/>
      <c r="BA120" s="153"/>
      <c r="BB120" s="153"/>
      <c r="BC120" s="153"/>
      <c r="BD120" s="153"/>
      <c r="BE120" s="153"/>
      <c r="BF120" s="153"/>
      <c r="BG120" s="153"/>
      <c r="BH120" s="153"/>
      <c r="BI120" s="153"/>
      <c r="BJ120" s="153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>
        <v>6.3947176657793373E-3</v>
      </c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53"/>
      <c r="CS120" s="153"/>
      <c r="CT120" s="153">
        <v>7.4345591108028478E-2</v>
      </c>
      <c r="CU120" s="153"/>
      <c r="CV120" s="153"/>
      <c r="CW120" s="153"/>
      <c r="CX120" s="153"/>
      <c r="CY120" s="153"/>
      <c r="CZ120" s="153"/>
      <c r="DA120" s="153"/>
      <c r="DB120" s="153">
        <v>2.0350020350020362E-3</v>
      </c>
      <c r="DC120" s="153"/>
      <c r="DD120" s="153"/>
      <c r="DE120" s="153"/>
      <c r="DF120" s="153"/>
      <c r="DG120" s="153"/>
      <c r="DH120" s="153"/>
      <c r="DI120" s="153"/>
      <c r="DJ120" s="153"/>
      <c r="DK120" s="153"/>
      <c r="DL120" s="153"/>
      <c r="DM120" s="153"/>
      <c r="DN120" s="153"/>
      <c r="DO120" s="153"/>
      <c r="DP120" s="153"/>
      <c r="DQ120" s="153"/>
      <c r="DR120" s="153"/>
      <c r="DS120" s="153"/>
      <c r="DT120" s="153"/>
      <c r="DU120" s="153"/>
      <c r="DV120" s="153"/>
      <c r="DW120" s="153"/>
      <c r="DX120" s="153"/>
      <c r="DY120" s="153"/>
      <c r="DZ120" s="153"/>
      <c r="EA120" s="153"/>
      <c r="EB120" s="153"/>
      <c r="EC120" s="153"/>
      <c r="ED120" s="153"/>
      <c r="EE120" s="153"/>
      <c r="EF120" s="153"/>
      <c r="EG120" s="153"/>
      <c r="EH120" s="153"/>
      <c r="EI120" s="153"/>
      <c r="EJ120" s="153"/>
      <c r="EK120" s="153"/>
      <c r="EL120" s="153"/>
      <c r="EM120" s="153"/>
      <c r="EN120" s="153"/>
      <c r="EO120" s="153"/>
      <c r="EP120" s="153"/>
      <c r="EQ120" s="153"/>
      <c r="ER120" s="153"/>
      <c r="ES120" s="153"/>
      <c r="ET120" s="153"/>
      <c r="EU120" s="153"/>
      <c r="EV120" s="153"/>
      <c r="EW120" s="153"/>
      <c r="EX120" s="153"/>
      <c r="EY120" s="153"/>
      <c r="EZ120" s="153"/>
      <c r="FA120" s="153"/>
      <c r="FB120" s="153"/>
      <c r="FC120" s="153"/>
      <c r="FD120" s="153"/>
      <c r="FE120" s="153"/>
      <c r="FF120" s="153"/>
      <c r="FG120" s="153"/>
      <c r="FH120" s="153"/>
      <c r="FI120" s="153"/>
      <c r="FJ120" s="153"/>
      <c r="FK120" s="153"/>
      <c r="FL120" s="153"/>
      <c r="FM120" s="153"/>
      <c r="FN120" s="153"/>
      <c r="FO120" s="153"/>
      <c r="FP120" s="153"/>
      <c r="FQ120" s="153"/>
    </row>
    <row r="121" spans="2:173" hidden="1">
      <c r="B121" s="66" t="s">
        <v>568</v>
      </c>
      <c r="C121" s="66" t="s">
        <v>360</v>
      </c>
      <c r="D121" s="153">
        <v>4.9774356251659144E-3</v>
      </c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>
        <v>2.6926713470289778E-3</v>
      </c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  <c r="EB121" s="153"/>
      <c r="EC121" s="153"/>
      <c r="ED121" s="153"/>
      <c r="EE121" s="153"/>
      <c r="EF121" s="153"/>
      <c r="EG121" s="153"/>
      <c r="EH121" s="153"/>
      <c r="EI121" s="153"/>
      <c r="EJ121" s="153"/>
      <c r="EK121" s="153"/>
      <c r="EL121" s="153"/>
      <c r="EM121" s="153"/>
      <c r="EN121" s="153"/>
      <c r="EO121" s="153">
        <v>8.5738505108720713E-3</v>
      </c>
      <c r="EP121" s="153">
        <v>8.6981733835894467E-3</v>
      </c>
      <c r="EQ121" s="153"/>
      <c r="ER121" s="153"/>
      <c r="ES121" s="153"/>
      <c r="ET121" s="153"/>
      <c r="EU121" s="153"/>
      <c r="EV121" s="153"/>
      <c r="EW121" s="153"/>
      <c r="EX121" s="153"/>
      <c r="EY121" s="153"/>
      <c r="EZ121" s="153"/>
      <c r="FA121" s="153"/>
      <c r="FB121" s="153"/>
      <c r="FC121" s="153"/>
      <c r="FD121" s="153"/>
      <c r="FE121" s="153"/>
      <c r="FF121" s="153"/>
      <c r="FG121" s="153"/>
      <c r="FH121" s="153"/>
      <c r="FI121" s="153"/>
      <c r="FJ121" s="153"/>
      <c r="FK121" s="153"/>
      <c r="FL121" s="153"/>
      <c r="FM121" s="153"/>
      <c r="FN121" s="153"/>
      <c r="FO121" s="153"/>
      <c r="FP121" s="153"/>
      <c r="FQ121" s="153"/>
    </row>
    <row r="122" spans="2:173" hidden="1">
      <c r="B122" s="66" t="s">
        <v>570</v>
      </c>
      <c r="C122" s="66" t="s">
        <v>349</v>
      </c>
      <c r="D122" s="153"/>
      <c r="E122" s="153">
        <v>0.110772873329951</v>
      </c>
      <c r="F122" s="153"/>
      <c r="G122" s="153">
        <v>9.9331423113658057E-2</v>
      </c>
      <c r="H122" s="153"/>
      <c r="I122" s="153">
        <v>6.0153855052345419E-2</v>
      </c>
      <c r="J122" s="153">
        <v>7.6908286867910028E-3</v>
      </c>
      <c r="K122" s="153"/>
      <c r="L122" s="153">
        <v>0.12665627435697591</v>
      </c>
      <c r="M122" s="153"/>
      <c r="N122" s="153"/>
      <c r="O122" s="153"/>
      <c r="P122" s="153">
        <v>2.5592188476624981E-2</v>
      </c>
      <c r="Q122" s="153"/>
      <c r="R122" s="153">
        <v>3.7791918343615762E-2</v>
      </c>
      <c r="S122" s="153"/>
      <c r="T122" s="153"/>
      <c r="U122" s="153"/>
      <c r="V122" s="153"/>
      <c r="W122" s="153">
        <v>8.1095056093349022E-2</v>
      </c>
      <c r="X122" s="153"/>
      <c r="Y122" s="153">
        <v>3.6983840951443012E-2</v>
      </c>
      <c r="Z122" s="153"/>
      <c r="AA122" s="153">
        <v>5.3615960099750642E-2</v>
      </c>
      <c r="AB122" s="153"/>
      <c r="AC122" s="153"/>
      <c r="AD122" s="153"/>
      <c r="AE122" s="153"/>
      <c r="AF122" s="153">
        <v>1.9756947819078378E-2</v>
      </c>
      <c r="AG122" s="153"/>
      <c r="AH122" s="153"/>
      <c r="AI122" s="153"/>
      <c r="AJ122" s="153">
        <v>5.4333433282045783E-3</v>
      </c>
      <c r="AK122" s="153">
        <v>1.5633453482571339E-3</v>
      </c>
      <c r="AL122" s="153"/>
      <c r="AM122" s="153"/>
      <c r="AN122" s="153"/>
      <c r="AO122" s="153"/>
      <c r="AP122" s="153"/>
      <c r="AQ122" s="153">
        <v>1.9275250578257519E-2</v>
      </c>
      <c r="AR122" s="153"/>
      <c r="AS122" s="153"/>
      <c r="AT122" s="153">
        <v>5.9760956175298821E-2</v>
      </c>
      <c r="AU122" s="153">
        <v>9.4451003541912631E-2</v>
      </c>
      <c r="AV122" s="153"/>
      <c r="AW122" s="153"/>
      <c r="AX122" s="153"/>
      <c r="AY122" s="153">
        <v>8.269272804363223E-3</v>
      </c>
      <c r="AZ122" s="153"/>
      <c r="BA122" s="153"/>
      <c r="BB122" s="153"/>
      <c r="BC122" s="153"/>
      <c r="BD122" s="153"/>
      <c r="BE122" s="153"/>
      <c r="BF122" s="153">
        <v>3.3783783783783793E-2</v>
      </c>
      <c r="BG122" s="153"/>
      <c r="BH122" s="153"/>
      <c r="BI122" s="153"/>
      <c r="BJ122" s="153">
        <v>4.4344741235392303E-2</v>
      </c>
      <c r="BK122" s="153"/>
      <c r="BL122" s="153">
        <v>8.4562244971007217E-3</v>
      </c>
      <c r="BM122" s="153"/>
      <c r="BN122" s="153"/>
      <c r="BO122" s="153"/>
      <c r="BP122" s="153"/>
      <c r="BQ122" s="153"/>
      <c r="BR122" s="153">
        <v>3.7397157816005992E-2</v>
      </c>
      <c r="BS122" s="153"/>
      <c r="BT122" s="153">
        <v>6.6766816892004671E-2</v>
      </c>
      <c r="BU122" s="153">
        <v>1.769700935413351E-2</v>
      </c>
      <c r="BV122" s="153"/>
      <c r="BW122" s="153">
        <v>1.3321849053564519E-2</v>
      </c>
      <c r="BX122" s="153">
        <v>4.3272681964724889E-3</v>
      </c>
      <c r="BY122" s="153"/>
      <c r="BZ122" s="153">
        <v>2.7205961370255459E-2</v>
      </c>
      <c r="CA122" s="153"/>
      <c r="CB122" s="153"/>
      <c r="CC122" s="153">
        <v>9.6920691182986272E-3</v>
      </c>
      <c r="CD122" s="153">
        <v>5.4666141431391913E-3</v>
      </c>
      <c r="CE122" s="153"/>
      <c r="CF122" s="153"/>
      <c r="CG122" s="153"/>
      <c r="CH122" s="153">
        <v>1.414157896168176E-2</v>
      </c>
      <c r="CI122" s="153"/>
      <c r="CJ122" s="153"/>
      <c r="CK122" s="153">
        <v>2.9821623790874989E-2</v>
      </c>
      <c r="CL122" s="153"/>
      <c r="CM122" s="153"/>
      <c r="CN122" s="153"/>
      <c r="CO122" s="153"/>
      <c r="CP122" s="153"/>
      <c r="CQ122" s="153"/>
      <c r="CR122" s="153"/>
      <c r="CS122" s="153">
        <v>8.9020771513353109E-2</v>
      </c>
      <c r="CT122" s="153">
        <v>1.16329603469695E-3</v>
      </c>
      <c r="CU122" s="153"/>
      <c r="CV122" s="153"/>
      <c r="CW122" s="153"/>
      <c r="CX122" s="153"/>
      <c r="CY122" s="153"/>
      <c r="CZ122" s="153">
        <v>5.2257525083612031E-3</v>
      </c>
      <c r="DA122" s="153"/>
      <c r="DB122" s="153">
        <v>7.4616741283407992E-2</v>
      </c>
      <c r="DC122" s="153"/>
      <c r="DD122" s="153"/>
      <c r="DE122" s="153"/>
      <c r="DF122" s="153"/>
      <c r="DG122" s="153"/>
      <c r="DH122" s="153"/>
      <c r="DI122" s="153"/>
      <c r="DJ122" s="153"/>
      <c r="DK122" s="153"/>
      <c r="DL122" s="153"/>
      <c r="DM122" s="153">
        <v>3.4744861551682493E-2</v>
      </c>
      <c r="DN122" s="153"/>
      <c r="DO122" s="153"/>
      <c r="DP122" s="153">
        <v>4.2138236257600381E-2</v>
      </c>
      <c r="DQ122" s="153"/>
      <c r="DR122" s="153"/>
      <c r="DS122" s="153">
        <v>3.6229990199281283E-2</v>
      </c>
      <c r="DT122" s="153"/>
      <c r="DU122" s="153"/>
      <c r="DV122" s="153"/>
      <c r="DW122" s="153"/>
      <c r="DX122" s="153">
        <v>1.4492753623188409E-2</v>
      </c>
      <c r="DY122" s="153">
        <v>2.3375594294770201E-2</v>
      </c>
      <c r="DZ122" s="153"/>
      <c r="EA122" s="153"/>
      <c r="EB122" s="153"/>
      <c r="EC122" s="153"/>
      <c r="ED122" s="153"/>
      <c r="EE122" s="153"/>
      <c r="EF122" s="153"/>
      <c r="EG122" s="153">
        <v>1.1627906976744189E-2</v>
      </c>
      <c r="EH122" s="153"/>
      <c r="EI122" s="153">
        <v>6.6873656556006675E-2</v>
      </c>
      <c r="EJ122" s="153"/>
      <c r="EK122" s="153"/>
      <c r="EL122" s="153"/>
      <c r="EM122" s="153">
        <v>7.2730488347524398E-3</v>
      </c>
      <c r="EN122" s="153">
        <v>1.0273268954181221E-3</v>
      </c>
      <c r="EO122" s="153"/>
      <c r="EP122" s="153"/>
      <c r="EQ122" s="153"/>
      <c r="ER122" s="153"/>
      <c r="ES122" s="153">
        <v>3.8887579542776329E-2</v>
      </c>
      <c r="ET122" s="153"/>
      <c r="EU122" s="153"/>
      <c r="EV122" s="153">
        <v>4.1227383463075468E-3</v>
      </c>
      <c r="EW122" s="153"/>
      <c r="EX122" s="153"/>
      <c r="EY122" s="153"/>
      <c r="EZ122" s="153"/>
      <c r="FA122" s="153"/>
      <c r="FB122" s="153"/>
      <c r="FC122" s="153">
        <v>4.5077845972467841E-2</v>
      </c>
      <c r="FD122" s="153"/>
      <c r="FE122" s="153"/>
      <c r="FF122" s="153"/>
      <c r="FG122" s="153"/>
      <c r="FH122" s="153"/>
      <c r="FI122" s="153">
        <v>7.2684559874476029E-2</v>
      </c>
      <c r="FJ122" s="153">
        <v>1.021764791539437E-2</v>
      </c>
      <c r="FK122" s="153"/>
      <c r="FL122" s="153"/>
      <c r="FM122" s="153">
        <v>2.1864213210421621E-3</v>
      </c>
      <c r="FN122" s="153"/>
      <c r="FO122" s="153"/>
      <c r="FP122" s="153"/>
      <c r="FQ122" s="153">
        <v>1.1039807408779139E-2</v>
      </c>
    </row>
    <row r="123" spans="2:173" hidden="1">
      <c r="B123" s="66" t="s">
        <v>572</v>
      </c>
      <c r="C123" s="66" t="s">
        <v>349</v>
      </c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>
        <v>1.2201748953015189E-2</v>
      </c>
      <c r="BA123" s="153"/>
      <c r="BB123" s="153"/>
      <c r="BC123" s="153"/>
      <c r="BD123" s="153">
        <v>1.7194933453271589E-2</v>
      </c>
      <c r="BE123" s="153"/>
      <c r="BF123" s="153"/>
      <c r="BG123" s="153"/>
      <c r="BH123" s="153"/>
      <c r="BI123" s="153">
        <v>1.3326143092702251E-2</v>
      </c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>
        <v>1.6835016835016831E-2</v>
      </c>
      <c r="CO123" s="153"/>
      <c r="CP123" s="153"/>
      <c r="CQ123" s="153"/>
      <c r="CR123" s="153"/>
      <c r="CS123" s="153"/>
      <c r="CT123" s="153"/>
      <c r="CU123" s="153"/>
      <c r="CV123" s="153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  <c r="DG123" s="153"/>
      <c r="DH123" s="153"/>
      <c r="DI123" s="153"/>
      <c r="DJ123" s="153"/>
      <c r="DK123" s="153"/>
      <c r="DL123" s="153"/>
      <c r="DM123" s="153"/>
      <c r="DN123" s="153"/>
      <c r="DO123" s="153"/>
      <c r="DP123" s="153"/>
      <c r="DQ123" s="153"/>
      <c r="DR123" s="153"/>
      <c r="DS123" s="153"/>
      <c r="DT123" s="153"/>
      <c r="DU123" s="153"/>
      <c r="DV123" s="153"/>
      <c r="DW123" s="153"/>
      <c r="DX123" s="153"/>
      <c r="DY123" s="153"/>
      <c r="DZ123" s="153"/>
      <c r="EA123" s="153"/>
      <c r="EB123" s="153"/>
      <c r="EC123" s="153"/>
      <c r="ED123" s="153"/>
      <c r="EE123" s="153"/>
      <c r="EF123" s="153"/>
      <c r="EG123" s="153"/>
      <c r="EH123" s="153"/>
      <c r="EI123" s="153"/>
      <c r="EJ123" s="153"/>
      <c r="EK123" s="153"/>
      <c r="EL123" s="153"/>
      <c r="EM123" s="153"/>
      <c r="EN123" s="153"/>
      <c r="EO123" s="153"/>
      <c r="EP123" s="153"/>
      <c r="EQ123" s="153"/>
      <c r="ER123" s="153"/>
      <c r="ES123" s="153"/>
      <c r="ET123" s="153"/>
      <c r="EU123" s="153">
        <v>3.798553676264384E-3</v>
      </c>
      <c r="EV123" s="153"/>
      <c r="EW123" s="153"/>
      <c r="EX123" s="153"/>
      <c r="EY123" s="153"/>
      <c r="EZ123" s="153"/>
      <c r="FA123" s="153"/>
      <c r="FB123" s="153">
        <v>5.8961900116688993E-3</v>
      </c>
      <c r="FC123" s="153"/>
      <c r="FD123" s="153"/>
      <c r="FE123" s="153"/>
      <c r="FF123" s="153">
        <v>4.7087466606383237E-2</v>
      </c>
      <c r="FG123" s="153"/>
      <c r="FH123" s="153"/>
      <c r="FI123" s="153"/>
      <c r="FJ123" s="153"/>
      <c r="FK123" s="153"/>
      <c r="FL123" s="153"/>
      <c r="FM123" s="153"/>
      <c r="FN123" s="153"/>
      <c r="FO123" s="153">
        <v>3.1941967330910058E-2</v>
      </c>
      <c r="FP123" s="153"/>
      <c r="FQ123" s="153"/>
    </row>
    <row r="124" spans="2:173" hidden="1">
      <c r="B124" s="66" t="s">
        <v>574</v>
      </c>
      <c r="C124" s="66" t="s">
        <v>349</v>
      </c>
      <c r="D124" s="153">
        <v>8.9593841252986438E-3</v>
      </c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  <c r="AO124" s="153"/>
      <c r="AP124" s="153"/>
      <c r="AQ124" s="153"/>
      <c r="AR124" s="153"/>
      <c r="AS124" s="153"/>
      <c r="AT124" s="153"/>
      <c r="AU124" s="153"/>
      <c r="AV124" s="153"/>
      <c r="AW124" s="153"/>
      <c r="AX124" s="153"/>
      <c r="AY124" s="153"/>
      <c r="AZ124" s="153"/>
      <c r="BA124" s="153"/>
      <c r="BB124" s="153"/>
      <c r="BC124" s="153"/>
      <c r="BD124" s="153"/>
      <c r="BE124" s="153"/>
      <c r="BF124" s="153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  <c r="CJ124" s="153"/>
      <c r="CK124" s="153"/>
      <c r="CL124" s="153"/>
      <c r="CM124" s="153"/>
      <c r="CN124" s="153"/>
      <c r="CO124" s="153"/>
      <c r="CP124" s="153"/>
      <c r="CQ124" s="153"/>
      <c r="CR124" s="153"/>
      <c r="CS124" s="153"/>
      <c r="CT124" s="153"/>
      <c r="CU124" s="153"/>
      <c r="CV124" s="153"/>
      <c r="CW124" s="153"/>
      <c r="CX124" s="153"/>
      <c r="CY124" s="153"/>
      <c r="CZ124" s="153"/>
      <c r="DA124" s="153"/>
      <c r="DB124" s="153"/>
      <c r="DC124" s="153"/>
      <c r="DD124" s="153"/>
      <c r="DE124" s="153"/>
      <c r="DF124" s="153"/>
      <c r="DG124" s="153"/>
      <c r="DH124" s="153"/>
      <c r="DI124" s="153"/>
      <c r="DJ124" s="153"/>
      <c r="DK124" s="153"/>
      <c r="DL124" s="153"/>
      <c r="DM124" s="153"/>
      <c r="DN124" s="153"/>
      <c r="DO124" s="153"/>
      <c r="DP124" s="153"/>
      <c r="DQ124" s="153"/>
      <c r="DR124" s="153"/>
      <c r="DS124" s="153"/>
      <c r="DT124" s="153"/>
      <c r="DU124" s="153"/>
      <c r="DV124" s="153"/>
      <c r="DW124" s="153"/>
      <c r="DX124" s="153"/>
      <c r="DY124" s="153"/>
      <c r="DZ124" s="153"/>
      <c r="EA124" s="153"/>
      <c r="EB124" s="153"/>
      <c r="EC124" s="153"/>
      <c r="ED124" s="153"/>
      <c r="EE124" s="153"/>
      <c r="EF124" s="153"/>
      <c r="EG124" s="153"/>
      <c r="EH124" s="153"/>
      <c r="EI124" s="153"/>
      <c r="EJ124" s="153"/>
      <c r="EK124" s="153"/>
      <c r="EL124" s="153">
        <v>5.3378895235542741E-2</v>
      </c>
      <c r="EM124" s="153"/>
      <c r="EN124" s="153"/>
      <c r="EO124" s="153"/>
      <c r="EP124" s="153"/>
      <c r="EQ124" s="153"/>
      <c r="ER124" s="153"/>
      <c r="ES124" s="153"/>
      <c r="ET124" s="153"/>
      <c r="EU124" s="153"/>
      <c r="EV124" s="153"/>
      <c r="EW124" s="153"/>
      <c r="EX124" s="153"/>
      <c r="EY124" s="153"/>
      <c r="EZ124" s="153"/>
      <c r="FA124" s="153"/>
      <c r="FB124" s="153"/>
      <c r="FC124" s="153"/>
      <c r="FD124" s="153"/>
      <c r="FE124" s="153"/>
      <c r="FF124" s="153"/>
      <c r="FG124" s="153"/>
      <c r="FH124" s="153"/>
      <c r="FI124" s="153"/>
      <c r="FJ124" s="153"/>
      <c r="FK124" s="153"/>
      <c r="FL124" s="153"/>
      <c r="FM124" s="153"/>
      <c r="FN124" s="153"/>
      <c r="FO124" s="153"/>
      <c r="FP124" s="153"/>
      <c r="FQ124" s="153"/>
    </row>
    <row r="125" spans="2:173" hidden="1">
      <c r="B125" s="66" t="s">
        <v>576</v>
      </c>
      <c r="C125" s="66" t="s">
        <v>396</v>
      </c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  <c r="AD125" s="153"/>
      <c r="AE125" s="153"/>
      <c r="AF125" s="153"/>
      <c r="AG125" s="153"/>
      <c r="AH125" s="153"/>
      <c r="AI125" s="153"/>
      <c r="AJ125" s="153"/>
      <c r="AK125" s="153"/>
      <c r="AL125" s="153"/>
      <c r="AM125" s="153"/>
      <c r="AN125" s="153"/>
      <c r="AO125" s="153"/>
      <c r="AP125" s="153"/>
      <c r="AQ125" s="153"/>
      <c r="AR125" s="153"/>
      <c r="AS125" s="153"/>
      <c r="AT125" s="153"/>
      <c r="AU125" s="153"/>
      <c r="AV125" s="153"/>
      <c r="AW125" s="153"/>
      <c r="AX125" s="153"/>
      <c r="AY125" s="153"/>
      <c r="AZ125" s="153"/>
      <c r="BA125" s="153"/>
      <c r="BB125" s="153"/>
      <c r="BC125" s="153"/>
      <c r="BD125" s="153"/>
      <c r="BE125" s="153"/>
      <c r="BF125" s="153"/>
      <c r="BG125" s="153"/>
      <c r="BH125" s="153"/>
      <c r="BI125" s="153"/>
      <c r="BJ125" s="153"/>
      <c r="BK125" s="153"/>
      <c r="BL125" s="153"/>
      <c r="BM125" s="153"/>
      <c r="BN125" s="153"/>
      <c r="BO125" s="153"/>
      <c r="BP125" s="153"/>
      <c r="BQ125" s="153"/>
      <c r="BR125" s="153"/>
      <c r="BS125" s="153"/>
      <c r="BT125" s="153"/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3"/>
      <c r="CJ125" s="153"/>
      <c r="CK125" s="153"/>
      <c r="CL125" s="153"/>
      <c r="CM125" s="153"/>
      <c r="CN125" s="153"/>
      <c r="CO125" s="153"/>
      <c r="CP125" s="153"/>
      <c r="CQ125" s="153"/>
      <c r="CR125" s="153"/>
      <c r="CS125" s="153"/>
      <c r="CT125" s="153"/>
      <c r="CU125" s="153"/>
      <c r="CV125" s="153"/>
      <c r="CW125" s="153"/>
      <c r="CX125" s="153"/>
      <c r="CY125" s="153"/>
      <c r="CZ125" s="153"/>
      <c r="DA125" s="153"/>
      <c r="DB125" s="153"/>
      <c r="DC125" s="153"/>
      <c r="DD125" s="153"/>
      <c r="DE125" s="153"/>
      <c r="DF125" s="153"/>
      <c r="DG125" s="153"/>
      <c r="DH125" s="153"/>
      <c r="DI125" s="153"/>
      <c r="DJ125" s="153"/>
      <c r="DK125" s="153"/>
      <c r="DL125" s="153"/>
      <c r="DM125" s="153"/>
      <c r="DN125" s="153"/>
      <c r="DO125" s="153"/>
      <c r="DP125" s="153"/>
      <c r="DQ125" s="153"/>
      <c r="DR125" s="153"/>
      <c r="DS125" s="153"/>
      <c r="DT125" s="153"/>
      <c r="DU125" s="153"/>
      <c r="DV125" s="153"/>
      <c r="DW125" s="153"/>
      <c r="DX125" s="153"/>
      <c r="DY125" s="153"/>
      <c r="DZ125" s="153"/>
      <c r="EA125" s="153"/>
      <c r="EB125" s="153"/>
      <c r="EC125" s="153"/>
      <c r="ED125" s="153"/>
      <c r="EE125" s="153"/>
      <c r="EF125" s="153"/>
      <c r="EG125" s="153"/>
      <c r="EH125" s="153"/>
      <c r="EI125" s="153"/>
      <c r="EJ125" s="153"/>
      <c r="EK125" s="153"/>
      <c r="EL125" s="153"/>
      <c r="EM125" s="153"/>
      <c r="EN125" s="153"/>
      <c r="EO125" s="153"/>
      <c r="EP125" s="153"/>
      <c r="EQ125" s="153"/>
      <c r="ER125" s="153"/>
      <c r="ES125" s="153"/>
      <c r="ET125" s="153"/>
      <c r="EU125" s="153"/>
      <c r="EV125" s="153"/>
      <c r="EW125" s="153"/>
      <c r="EX125" s="153"/>
      <c r="EY125" s="153"/>
      <c r="EZ125" s="153"/>
      <c r="FA125" s="153"/>
      <c r="FB125" s="153"/>
      <c r="FC125" s="153"/>
      <c r="FD125" s="153"/>
      <c r="FE125" s="153"/>
      <c r="FF125" s="153"/>
      <c r="FG125" s="153"/>
      <c r="FH125" s="153"/>
      <c r="FI125" s="153"/>
      <c r="FJ125" s="153"/>
      <c r="FK125" s="153"/>
      <c r="FL125" s="153"/>
      <c r="FM125" s="153"/>
      <c r="FN125" s="153"/>
      <c r="FO125" s="153">
        <v>0.28570632675232621</v>
      </c>
      <c r="FP125" s="153"/>
      <c r="FQ125" s="153"/>
    </row>
    <row r="126" spans="2:173" hidden="1">
      <c r="B126" s="66" t="s">
        <v>577</v>
      </c>
      <c r="C126" s="66" t="s">
        <v>332</v>
      </c>
      <c r="D126" s="153"/>
      <c r="E126" s="153">
        <v>7.6103500761035031E-2</v>
      </c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>
        <v>2.7431421446384059E-2</v>
      </c>
      <c r="AB126" s="153"/>
      <c r="AC126" s="153"/>
      <c r="AD126" s="153"/>
      <c r="AE126" s="153"/>
      <c r="AF126" s="153"/>
      <c r="AG126" s="153"/>
      <c r="AH126" s="153"/>
      <c r="AI126" s="153"/>
      <c r="AJ126" s="153"/>
      <c r="AK126" s="153">
        <v>7.0824813979469228E-2</v>
      </c>
      <c r="AL126" s="153"/>
      <c r="AM126" s="153"/>
      <c r="AN126" s="153"/>
      <c r="AO126" s="153"/>
      <c r="AP126" s="153"/>
      <c r="AQ126" s="153"/>
      <c r="AR126" s="153"/>
      <c r="AS126" s="153"/>
      <c r="AT126" s="153"/>
      <c r="AU126" s="153">
        <v>1.967729240456513E-2</v>
      </c>
      <c r="AV126" s="153"/>
      <c r="AW126" s="153"/>
      <c r="AX126" s="153"/>
      <c r="AY126" s="153"/>
      <c r="AZ126" s="153"/>
      <c r="BA126" s="153"/>
      <c r="BB126" s="153"/>
      <c r="BC126" s="153"/>
      <c r="BD126" s="153"/>
      <c r="BE126" s="153"/>
      <c r="BF126" s="153"/>
      <c r="BG126" s="153"/>
      <c r="BH126" s="153"/>
      <c r="BI126" s="153"/>
      <c r="BJ126" s="153">
        <v>4.1084098497495808E-2</v>
      </c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>
        <v>1.6691704223001171E-2</v>
      </c>
      <c r="BU126" s="153">
        <v>4.461430929613491E-3</v>
      </c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  <c r="CJ126" s="153"/>
      <c r="CK126" s="153"/>
      <c r="CL126" s="153"/>
      <c r="CM126" s="153"/>
      <c r="CN126" s="153"/>
      <c r="CO126" s="153"/>
      <c r="CP126" s="153"/>
      <c r="CQ126" s="153"/>
      <c r="CR126" s="153"/>
      <c r="CS126" s="153"/>
      <c r="CT126" s="153"/>
      <c r="CU126" s="153"/>
      <c r="CV126" s="153"/>
      <c r="CW126" s="153"/>
      <c r="CX126" s="153"/>
      <c r="CY126" s="153"/>
      <c r="CZ126" s="153"/>
      <c r="DA126" s="153"/>
      <c r="DB126" s="153"/>
      <c r="DC126" s="153"/>
      <c r="DD126" s="153">
        <v>1.609729923090682E-2</v>
      </c>
      <c r="DE126" s="153"/>
      <c r="DF126" s="153"/>
      <c r="DG126" s="153"/>
      <c r="DH126" s="153"/>
      <c r="DI126" s="153"/>
      <c r="DJ126" s="153">
        <v>5.7371349095966598E-2</v>
      </c>
      <c r="DK126" s="153"/>
      <c r="DL126" s="153"/>
      <c r="DM126" s="153">
        <v>6.9597364264961277E-3</v>
      </c>
      <c r="DN126" s="153"/>
      <c r="DO126" s="153"/>
      <c r="DP126" s="153"/>
      <c r="DQ126" s="153"/>
      <c r="DR126" s="153"/>
      <c r="DS126" s="153"/>
      <c r="DT126" s="153"/>
      <c r="DU126" s="153"/>
      <c r="DV126" s="153"/>
      <c r="DW126" s="153"/>
      <c r="DX126" s="153">
        <v>2.088661551577153E-2</v>
      </c>
      <c r="DY126" s="153"/>
      <c r="DZ126" s="153"/>
      <c r="EA126" s="153"/>
      <c r="EB126" s="153"/>
      <c r="EC126" s="153"/>
      <c r="ED126" s="153"/>
      <c r="EE126" s="153"/>
      <c r="EF126" s="153"/>
      <c r="EG126" s="153"/>
      <c r="EH126" s="153"/>
      <c r="EI126" s="153">
        <v>0.16718414139001669</v>
      </c>
      <c r="EJ126" s="153"/>
      <c r="EK126" s="153"/>
      <c r="EL126" s="153"/>
      <c r="EM126" s="153"/>
      <c r="EN126" s="153"/>
      <c r="EO126" s="153"/>
      <c r="EP126" s="153"/>
      <c r="EQ126" s="153"/>
      <c r="ER126" s="153"/>
      <c r="ES126" s="153">
        <v>0.1084138581192552</v>
      </c>
      <c r="ET126" s="153"/>
      <c r="EU126" s="153"/>
      <c r="EV126" s="153"/>
      <c r="EW126" s="153"/>
      <c r="EX126" s="153"/>
      <c r="EY126" s="153"/>
      <c r="EZ126" s="153"/>
      <c r="FA126" s="153"/>
      <c r="FB126" s="153"/>
      <c r="FC126" s="153"/>
      <c r="FD126" s="153"/>
      <c r="FE126" s="153"/>
      <c r="FF126" s="153"/>
      <c r="FG126" s="153"/>
      <c r="FH126" s="153"/>
      <c r="FI126" s="153"/>
      <c r="FJ126" s="153"/>
      <c r="FK126" s="153"/>
      <c r="FL126" s="153"/>
      <c r="FM126" s="153"/>
      <c r="FN126" s="153"/>
      <c r="FO126" s="153"/>
      <c r="FP126" s="153"/>
      <c r="FQ126" s="153"/>
    </row>
    <row r="127" spans="2:173" hidden="1">
      <c r="B127" s="66" t="s">
        <v>579</v>
      </c>
      <c r="C127" s="66" t="s">
        <v>332</v>
      </c>
      <c r="D127" s="153"/>
      <c r="E127" s="153"/>
      <c r="F127" s="153"/>
      <c r="G127" s="153"/>
      <c r="H127" s="153"/>
      <c r="I127" s="153"/>
      <c r="J127" s="153">
        <v>2.2687944626033459E-2</v>
      </c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3"/>
      <c r="AJ127" s="153"/>
      <c r="AK127" s="153">
        <v>0</v>
      </c>
      <c r="AL127" s="153"/>
      <c r="AM127" s="153"/>
      <c r="AN127" s="153"/>
      <c r="AO127" s="153"/>
      <c r="AP127" s="153"/>
      <c r="AQ127" s="153"/>
      <c r="AR127" s="153"/>
      <c r="AS127" s="153"/>
      <c r="AT127" s="153"/>
      <c r="AU127" s="153"/>
      <c r="AV127" s="153"/>
      <c r="AW127" s="153"/>
      <c r="AX127" s="153"/>
      <c r="AY127" s="153"/>
      <c r="AZ127" s="153"/>
      <c r="BA127" s="153"/>
      <c r="BB127" s="153"/>
      <c r="BC127" s="153"/>
      <c r="BD127" s="153"/>
      <c r="BE127" s="153"/>
      <c r="BF127" s="153"/>
      <c r="BG127" s="153"/>
      <c r="BH127" s="153"/>
      <c r="BI127" s="153"/>
      <c r="BJ127" s="153"/>
      <c r="BK127" s="153"/>
      <c r="BL127" s="153"/>
      <c r="BM127" s="153"/>
      <c r="BN127" s="153"/>
      <c r="BO127" s="153"/>
      <c r="BP127" s="153"/>
      <c r="BQ127" s="153"/>
      <c r="BR127" s="153"/>
      <c r="BS127" s="153"/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3"/>
      <c r="CJ127" s="153"/>
      <c r="CK127" s="153"/>
      <c r="CL127" s="153"/>
      <c r="CM127" s="153"/>
      <c r="CN127" s="153"/>
      <c r="CO127" s="153"/>
      <c r="CP127" s="153"/>
      <c r="CQ127" s="153"/>
      <c r="CR127" s="153"/>
      <c r="CS127" s="153"/>
      <c r="CT127" s="153"/>
      <c r="CU127" s="153"/>
      <c r="CV127" s="153"/>
      <c r="CW127" s="153"/>
      <c r="CX127" s="153"/>
      <c r="CY127" s="153"/>
      <c r="CZ127" s="153"/>
      <c r="DA127" s="153"/>
      <c r="DB127" s="153"/>
      <c r="DC127" s="153"/>
      <c r="DD127" s="153"/>
      <c r="DE127" s="153"/>
      <c r="DF127" s="153"/>
      <c r="DG127" s="153"/>
      <c r="DH127" s="153"/>
      <c r="DI127" s="153"/>
      <c r="DJ127" s="153"/>
      <c r="DK127" s="153"/>
      <c r="DL127" s="153"/>
      <c r="DM127" s="153"/>
      <c r="DN127" s="153"/>
      <c r="DO127" s="153"/>
      <c r="DP127" s="153"/>
      <c r="DQ127" s="153"/>
      <c r="DR127" s="153"/>
      <c r="DS127" s="153"/>
      <c r="DT127" s="153"/>
      <c r="DU127" s="153"/>
      <c r="DV127" s="153"/>
      <c r="DW127" s="153"/>
      <c r="DX127" s="153"/>
      <c r="DY127" s="153"/>
      <c r="DZ127" s="153"/>
      <c r="EA127" s="153"/>
      <c r="EB127" s="153"/>
      <c r="EC127" s="153"/>
      <c r="ED127" s="153"/>
      <c r="EE127" s="153"/>
      <c r="EF127" s="153"/>
      <c r="EG127" s="153"/>
      <c r="EH127" s="153"/>
      <c r="EI127" s="153"/>
      <c r="EJ127" s="153"/>
      <c r="EK127" s="153"/>
      <c r="EL127" s="153"/>
      <c r="EM127" s="153"/>
      <c r="EN127" s="153"/>
      <c r="EO127" s="153"/>
      <c r="EP127" s="153"/>
      <c r="EQ127" s="153"/>
      <c r="ER127" s="153"/>
      <c r="ES127" s="153"/>
      <c r="ET127" s="153"/>
      <c r="EU127" s="153"/>
      <c r="EV127" s="153"/>
      <c r="EW127" s="153"/>
      <c r="EX127" s="153"/>
      <c r="EY127" s="153"/>
      <c r="EZ127" s="153"/>
      <c r="FA127" s="153"/>
      <c r="FB127" s="153"/>
      <c r="FC127" s="153"/>
      <c r="FD127" s="153"/>
      <c r="FE127" s="153"/>
      <c r="FF127" s="153"/>
      <c r="FG127" s="153"/>
      <c r="FH127" s="153"/>
      <c r="FI127" s="153"/>
      <c r="FJ127" s="153"/>
      <c r="FK127" s="153"/>
      <c r="FL127" s="153"/>
      <c r="FM127" s="153"/>
      <c r="FN127" s="153"/>
      <c r="FO127" s="153"/>
      <c r="FP127" s="153"/>
      <c r="FQ127" s="153"/>
    </row>
    <row r="128" spans="2:173" hidden="1">
      <c r="B128" s="66" t="s">
        <v>372</v>
      </c>
      <c r="C128" s="66" t="s">
        <v>372</v>
      </c>
      <c r="D128" s="153">
        <v>6.9020440668967328E-2</v>
      </c>
      <c r="E128" s="153"/>
      <c r="F128" s="153"/>
      <c r="G128" s="153"/>
      <c r="H128" s="153"/>
      <c r="I128" s="153">
        <v>4.7429001098964647E-2</v>
      </c>
      <c r="J128" s="153"/>
      <c r="K128" s="153">
        <v>2.7071668238251839E-2</v>
      </c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>
        <v>0.1028023038454423</v>
      </c>
      <c r="X128" s="153"/>
      <c r="Y128" s="153">
        <v>0.1321586511655275</v>
      </c>
      <c r="Z128" s="153"/>
      <c r="AA128" s="153">
        <v>5.2369077306733181E-2</v>
      </c>
      <c r="AB128" s="153"/>
      <c r="AC128" s="153"/>
      <c r="AD128" s="153"/>
      <c r="AE128" s="153"/>
      <c r="AF128" s="153"/>
      <c r="AG128" s="153"/>
      <c r="AH128" s="153"/>
      <c r="AI128" s="153"/>
      <c r="AJ128" s="153">
        <v>1.1807809569250229E-2</v>
      </c>
      <c r="AK128" s="153"/>
      <c r="AL128" s="153"/>
      <c r="AM128" s="153"/>
      <c r="AN128" s="153">
        <v>5.3003533568904602E-2</v>
      </c>
      <c r="AO128" s="153"/>
      <c r="AP128" s="153">
        <v>0.3114245329400197</v>
      </c>
      <c r="AQ128" s="153"/>
      <c r="AR128" s="153"/>
      <c r="AS128" s="153"/>
      <c r="AT128" s="153">
        <v>0.33437677859988618</v>
      </c>
      <c r="AU128" s="153"/>
      <c r="AV128" s="153"/>
      <c r="AW128" s="153"/>
      <c r="AX128" s="153"/>
      <c r="AY128" s="153"/>
      <c r="AZ128" s="153">
        <v>5.6201399499822099E-2</v>
      </c>
      <c r="BA128" s="153"/>
      <c r="BB128" s="153"/>
      <c r="BC128" s="153"/>
      <c r="BD128" s="153"/>
      <c r="BE128" s="153"/>
      <c r="BF128" s="153"/>
      <c r="BG128" s="153"/>
      <c r="BH128" s="153"/>
      <c r="BI128" s="153"/>
      <c r="BJ128" s="153"/>
      <c r="BK128" s="153"/>
      <c r="BL128" s="153">
        <v>9.7089984966712006E-3</v>
      </c>
      <c r="BM128" s="153"/>
      <c r="BN128" s="153">
        <v>3.4212632405296751E-4</v>
      </c>
      <c r="BO128" s="153">
        <v>0.55963153175185454</v>
      </c>
      <c r="BP128" s="153">
        <v>3.5007997288336673E-2</v>
      </c>
      <c r="BQ128" s="153"/>
      <c r="BR128" s="153"/>
      <c r="BS128" s="153"/>
      <c r="BT128" s="153"/>
      <c r="BU128" s="153"/>
      <c r="BV128" s="153"/>
      <c r="BW128" s="153"/>
      <c r="BX128" s="153"/>
      <c r="BY128" s="153"/>
      <c r="BZ128" s="153"/>
      <c r="CA128" s="153">
        <v>5.7791824734900993E-2</v>
      </c>
      <c r="CB128" s="153"/>
      <c r="CC128" s="153"/>
      <c r="CD128" s="153"/>
      <c r="CE128" s="153">
        <v>5.4899933959284462E-2</v>
      </c>
      <c r="CF128" s="153">
        <v>0.1164090147140994</v>
      </c>
      <c r="CG128" s="153"/>
      <c r="CH128" s="153">
        <v>3.3994180196350388E-3</v>
      </c>
      <c r="CI128" s="153"/>
      <c r="CJ128" s="153"/>
      <c r="CK128" s="153"/>
      <c r="CL128" s="153"/>
      <c r="CM128" s="153"/>
      <c r="CN128" s="153"/>
      <c r="CO128" s="153"/>
      <c r="CP128" s="153"/>
      <c r="CQ128" s="153"/>
      <c r="CR128" s="153"/>
      <c r="CS128" s="153"/>
      <c r="CT128" s="153"/>
      <c r="CU128" s="153"/>
      <c r="CV128" s="153"/>
      <c r="CW128" s="153"/>
      <c r="CX128" s="153"/>
      <c r="CY128" s="153"/>
      <c r="CZ128" s="153">
        <v>2.717391304347826E-3</v>
      </c>
      <c r="DA128" s="153">
        <v>5.8139534883720929E-2</v>
      </c>
      <c r="DB128" s="153"/>
      <c r="DC128" s="153"/>
      <c r="DD128" s="153"/>
      <c r="DE128" s="153"/>
      <c r="DF128" s="153"/>
      <c r="DG128" s="153">
        <v>0.17108655814587609</v>
      </c>
      <c r="DH128" s="153"/>
      <c r="DI128" s="153"/>
      <c r="DJ128" s="153"/>
      <c r="DK128" s="153"/>
      <c r="DL128" s="153"/>
      <c r="DM128" s="153">
        <v>8.6837901821470012E-2</v>
      </c>
      <c r="DN128" s="153"/>
      <c r="DO128" s="153">
        <v>0.37791823738934088</v>
      </c>
      <c r="DP128" s="153">
        <v>5.6771742310478261E-2</v>
      </c>
      <c r="DQ128" s="153"/>
      <c r="DR128" s="153"/>
      <c r="DS128" s="153">
        <v>3.8369813786344333E-2</v>
      </c>
      <c r="DT128" s="153">
        <v>0.1577287066246057</v>
      </c>
      <c r="DU128" s="153"/>
      <c r="DV128" s="153"/>
      <c r="DW128" s="153"/>
      <c r="DX128" s="153"/>
      <c r="DY128" s="153">
        <v>2.7535657686212359E-2</v>
      </c>
      <c r="DZ128" s="153">
        <v>0.58823529411764708</v>
      </c>
      <c r="EA128" s="153"/>
      <c r="EB128" s="153"/>
      <c r="EC128" s="153"/>
      <c r="ED128" s="153"/>
      <c r="EE128" s="153"/>
      <c r="EF128" s="153"/>
      <c r="EG128" s="153"/>
      <c r="EH128" s="153"/>
      <c r="EI128" s="153"/>
      <c r="EJ128" s="153"/>
      <c r="EK128" s="153"/>
      <c r="EL128" s="153"/>
      <c r="EM128" s="153">
        <v>2.1946710843815529E-2</v>
      </c>
      <c r="EN128" s="153"/>
      <c r="EO128" s="153"/>
      <c r="EP128" s="153"/>
      <c r="EQ128" s="153"/>
      <c r="ER128" s="153"/>
      <c r="ES128" s="153"/>
      <c r="ET128" s="153"/>
      <c r="EU128" s="153"/>
      <c r="EV128" s="153">
        <v>1.2478637643012731E-2</v>
      </c>
      <c r="EW128" s="153"/>
      <c r="EX128" s="153"/>
      <c r="EY128" s="153"/>
      <c r="EZ128" s="153"/>
      <c r="FA128" s="153"/>
      <c r="FB128" s="153"/>
      <c r="FC128" s="153"/>
      <c r="FD128" s="153">
        <v>3.7317230383010491E-3</v>
      </c>
      <c r="FE128" s="153"/>
      <c r="FF128" s="153"/>
      <c r="FG128" s="153"/>
      <c r="FH128" s="153"/>
      <c r="FI128" s="153">
        <v>0.1948209350749748</v>
      </c>
      <c r="FJ128" s="153">
        <v>2.8560312111628058E-2</v>
      </c>
      <c r="FK128" s="153">
        <v>0.56310580540307786</v>
      </c>
      <c r="FL128" s="153">
        <v>9.5062768849393138E-3</v>
      </c>
      <c r="FM128" s="153">
        <v>7.9420954576617117E-2</v>
      </c>
      <c r="FN128" s="153"/>
      <c r="FO128" s="153"/>
      <c r="FP128" s="153">
        <v>8.2971887050370161E-2</v>
      </c>
      <c r="FQ128" s="153"/>
    </row>
    <row r="129" spans="2:173" hidden="1">
      <c r="B129" s="66" t="s">
        <v>582</v>
      </c>
      <c r="C129" s="66" t="s">
        <v>372</v>
      </c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>
        <v>0.2217885024840312</v>
      </c>
      <c r="O129" s="153"/>
      <c r="P129" s="153"/>
      <c r="Q129" s="153">
        <v>0.2217885024840312</v>
      </c>
      <c r="R129" s="153"/>
      <c r="S129" s="153"/>
      <c r="T129" s="153">
        <v>0.2046372201150129</v>
      </c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  <c r="AO129" s="153"/>
      <c r="AP129" s="153"/>
      <c r="AQ129" s="153"/>
      <c r="AR129" s="153"/>
      <c r="AS129" s="153"/>
      <c r="AT129" s="153"/>
      <c r="AU129" s="153"/>
      <c r="AV129" s="153"/>
      <c r="AW129" s="153">
        <v>0.2217885024840312</v>
      </c>
      <c r="AX129" s="153"/>
      <c r="AY129" s="153"/>
      <c r="AZ129" s="153"/>
      <c r="BA129" s="153">
        <v>1.6114748217568722E-2</v>
      </c>
      <c r="BB129" s="153"/>
      <c r="BC129" s="153"/>
      <c r="BD129" s="153"/>
      <c r="BE129" s="153"/>
      <c r="BF129" s="153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3"/>
      <c r="BR129" s="153"/>
      <c r="BS129" s="153">
        <v>2.0802909078805581E-2</v>
      </c>
      <c r="BT129" s="153"/>
      <c r="BU129" s="153"/>
      <c r="BV129" s="153"/>
      <c r="BW129" s="153">
        <v>5.2389992234899069E-2</v>
      </c>
      <c r="BX129" s="153">
        <v>1.6981297706140791E-2</v>
      </c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3"/>
      <c r="CJ129" s="153"/>
      <c r="CK129" s="153"/>
      <c r="CL129" s="153"/>
      <c r="CM129" s="153"/>
      <c r="CN129" s="153"/>
      <c r="CO129" s="153"/>
      <c r="CP129" s="153"/>
      <c r="CQ129" s="153"/>
      <c r="CR129" s="153"/>
      <c r="CS129" s="153"/>
      <c r="CT129" s="153"/>
      <c r="CU129" s="153"/>
      <c r="CV129" s="153"/>
      <c r="CW129" s="153"/>
      <c r="CX129" s="153"/>
      <c r="CY129" s="153"/>
      <c r="CZ129" s="153"/>
      <c r="DA129" s="153"/>
      <c r="DB129" s="153"/>
      <c r="DC129" s="153"/>
      <c r="DD129" s="153"/>
      <c r="DE129" s="153"/>
      <c r="DF129" s="153"/>
      <c r="DG129" s="153"/>
      <c r="DH129" s="153"/>
      <c r="DI129" s="153"/>
      <c r="DJ129" s="153"/>
      <c r="DK129" s="153"/>
      <c r="DL129" s="153"/>
      <c r="DM129" s="153"/>
      <c r="DN129" s="153"/>
      <c r="DO129" s="153"/>
      <c r="DP129" s="153"/>
      <c r="DQ129" s="153"/>
      <c r="DR129" s="153"/>
      <c r="DS129" s="153"/>
      <c r="DT129" s="153"/>
      <c r="DU129" s="153"/>
      <c r="DV129" s="153"/>
      <c r="DW129" s="153"/>
      <c r="DX129" s="153"/>
      <c r="DY129" s="153"/>
      <c r="DZ129" s="153"/>
      <c r="EA129" s="153"/>
      <c r="EB129" s="153">
        <v>0.2217885024840312</v>
      </c>
      <c r="EC129" s="153">
        <v>0.2217885024840312</v>
      </c>
      <c r="ED129" s="153"/>
      <c r="EE129" s="153"/>
      <c r="EF129" s="153"/>
      <c r="EG129" s="153"/>
      <c r="EH129" s="153"/>
      <c r="EI129" s="153"/>
      <c r="EJ129" s="153"/>
      <c r="EK129" s="153"/>
      <c r="EL129" s="153"/>
      <c r="EM129" s="153"/>
      <c r="EN129" s="153"/>
      <c r="EO129" s="153"/>
      <c r="EP129" s="153"/>
      <c r="EQ129" s="153"/>
      <c r="ER129" s="153"/>
      <c r="ES129" s="153"/>
      <c r="ET129" s="153"/>
      <c r="EU129" s="153"/>
      <c r="EV129" s="153"/>
      <c r="EW129" s="153"/>
      <c r="EX129" s="153"/>
      <c r="EY129" s="153"/>
      <c r="EZ129" s="153"/>
      <c r="FA129" s="153">
        <v>0.2217885024840312</v>
      </c>
      <c r="FB129" s="153"/>
      <c r="FC129" s="153">
        <v>1.2309719477096991E-2</v>
      </c>
      <c r="FD129" s="153"/>
      <c r="FE129" s="153"/>
      <c r="FF129" s="153">
        <v>1.883857494254235E-2</v>
      </c>
      <c r="FG129" s="153"/>
      <c r="FH129" s="153"/>
      <c r="FI129" s="153"/>
      <c r="FJ129" s="153"/>
      <c r="FK129" s="153"/>
      <c r="FL129" s="153"/>
      <c r="FM129" s="153"/>
      <c r="FN129" s="153"/>
      <c r="FO129" s="153"/>
      <c r="FP129" s="153"/>
      <c r="FQ129" s="153"/>
    </row>
    <row r="130" spans="2:173" hidden="1">
      <c r="B130" s="66" t="s">
        <v>584</v>
      </c>
      <c r="C130" s="66" t="s">
        <v>372</v>
      </c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3"/>
      <c r="AK130" s="153">
        <v>8.8671542898899003E-2</v>
      </c>
      <c r="AL130" s="153"/>
      <c r="AM130" s="153"/>
      <c r="AN130" s="153"/>
      <c r="AO130" s="153"/>
      <c r="AP130" s="153"/>
      <c r="AQ130" s="153"/>
      <c r="AR130" s="153"/>
      <c r="AS130" s="153"/>
      <c r="AT130" s="153"/>
      <c r="AU130" s="153"/>
      <c r="AV130" s="153"/>
      <c r="AW130" s="153"/>
      <c r="AX130" s="153"/>
      <c r="AY130" s="153"/>
      <c r="AZ130" s="153"/>
      <c r="BA130" s="153"/>
      <c r="BB130" s="153"/>
      <c r="BC130" s="153"/>
      <c r="BD130" s="153"/>
      <c r="BE130" s="153"/>
      <c r="BF130" s="153"/>
      <c r="BG130" s="153"/>
      <c r="BH130" s="153"/>
      <c r="BI130" s="153"/>
      <c r="BJ130" s="153"/>
      <c r="BK130" s="153"/>
      <c r="BL130" s="153"/>
      <c r="BM130" s="153"/>
      <c r="BN130" s="153"/>
      <c r="BO130" s="153"/>
      <c r="BP130" s="153"/>
      <c r="BQ130" s="153"/>
      <c r="BR130" s="153"/>
      <c r="BS130" s="153"/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3"/>
      <c r="CJ130" s="153"/>
      <c r="CK130" s="153"/>
      <c r="CL130" s="153"/>
      <c r="CM130" s="153"/>
      <c r="CN130" s="153"/>
      <c r="CO130" s="153"/>
      <c r="CP130" s="153"/>
      <c r="CQ130" s="153"/>
      <c r="CR130" s="153"/>
      <c r="CS130" s="153"/>
      <c r="CT130" s="153"/>
      <c r="CU130" s="153"/>
      <c r="CV130" s="153"/>
      <c r="CW130" s="153"/>
      <c r="CX130" s="153"/>
      <c r="CY130" s="153"/>
      <c r="CZ130" s="153"/>
      <c r="DA130" s="153"/>
      <c r="DB130" s="153"/>
      <c r="DC130" s="153"/>
      <c r="DD130" s="153"/>
      <c r="DE130" s="153"/>
      <c r="DF130" s="153"/>
      <c r="DG130" s="153"/>
      <c r="DH130" s="153"/>
      <c r="DI130" s="153"/>
      <c r="DJ130" s="153"/>
      <c r="DK130" s="153"/>
      <c r="DL130" s="153"/>
      <c r="DM130" s="153"/>
      <c r="DN130" s="153"/>
      <c r="DO130" s="153"/>
      <c r="DP130" s="153"/>
      <c r="DQ130" s="153"/>
      <c r="DR130" s="153"/>
      <c r="DS130" s="153"/>
      <c r="DT130" s="153"/>
      <c r="DU130" s="153"/>
      <c r="DV130" s="153"/>
      <c r="DW130" s="153"/>
      <c r="DX130" s="153"/>
      <c r="DY130" s="153"/>
      <c r="DZ130" s="153"/>
      <c r="EA130" s="153"/>
      <c r="EB130" s="153"/>
      <c r="EC130" s="153"/>
      <c r="ED130" s="153"/>
      <c r="EE130" s="153"/>
      <c r="EF130" s="153"/>
      <c r="EG130" s="153"/>
      <c r="EH130" s="153"/>
      <c r="EI130" s="153"/>
      <c r="EJ130" s="153"/>
      <c r="EK130" s="153"/>
      <c r="EL130" s="153"/>
      <c r="EM130" s="153"/>
      <c r="EN130" s="153"/>
      <c r="EO130" s="153"/>
      <c r="EP130" s="153"/>
      <c r="EQ130" s="153"/>
      <c r="ER130" s="153"/>
      <c r="ES130" s="153"/>
      <c r="ET130" s="153"/>
      <c r="EU130" s="153"/>
      <c r="EV130" s="153"/>
      <c r="EW130" s="153"/>
      <c r="EX130" s="153"/>
      <c r="EY130" s="153"/>
      <c r="EZ130" s="153"/>
      <c r="FA130" s="153"/>
      <c r="FB130" s="153"/>
      <c r="FC130" s="153"/>
      <c r="FD130" s="153"/>
      <c r="FE130" s="153"/>
      <c r="FF130" s="153"/>
      <c r="FG130" s="153"/>
      <c r="FH130" s="153"/>
      <c r="FI130" s="153"/>
      <c r="FJ130" s="153"/>
      <c r="FK130" s="153"/>
      <c r="FL130" s="153"/>
      <c r="FM130" s="153"/>
      <c r="FN130" s="153"/>
      <c r="FO130" s="153"/>
      <c r="FP130" s="153"/>
      <c r="FQ130" s="153"/>
    </row>
    <row r="131" spans="2:173" hidden="1">
      <c r="B131" s="66" t="s">
        <v>586</v>
      </c>
      <c r="C131" s="66" t="s">
        <v>372</v>
      </c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>
        <v>0.22232535856514049</v>
      </c>
      <c r="V131" s="153">
        <v>0.88673139158576042</v>
      </c>
      <c r="W131" s="153"/>
      <c r="X131" s="153"/>
      <c r="Y131" s="153"/>
      <c r="Z131" s="153">
        <v>0.39669421487603312</v>
      </c>
      <c r="AA131" s="153"/>
      <c r="AB131" s="153"/>
      <c r="AC131" s="153">
        <v>0.21694214876033049</v>
      </c>
      <c r="AD131" s="153"/>
      <c r="AE131" s="153">
        <v>0.1197662163456932</v>
      </c>
      <c r="AF131" s="153"/>
      <c r="AG131" s="153"/>
      <c r="AH131" s="153">
        <v>0.33333333333333331</v>
      </c>
      <c r="AI131" s="153">
        <v>1.559595253839724E-2</v>
      </c>
      <c r="AJ131" s="153"/>
      <c r="AK131" s="153"/>
      <c r="AL131" s="153">
        <v>0.15355626413273951</v>
      </c>
      <c r="AM131" s="153"/>
      <c r="AN131" s="153"/>
      <c r="AO131" s="153"/>
      <c r="AP131" s="153"/>
      <c r="AQ131" s="153"/>
      <c r="AR131" s="153"/>
      <c r="AS131" s="153"/>
      <c r="AT131" s="153"/>
      <c r="AU131" s="153"/>
      <c r="AV131" s="153"/>
      <c r="AW131" s="153"/>
      <c r="AX131" s="153"/>
      <c r="AY131" s="153">
        <v>8.8767944190309103E-2</v>
      </c>
      <c r="AZ131" s="153"/>
      <c r="BA131" s="153"/>
      <c r="BB131" s="153"/>
      <c r="BC131" s="153"/>
      <c r="BD131" s="153"/>
      <c r="BE131" s="153"/>
      <c r="BF131" s="153"/>
      <c r="BG131" s="153"/>
      <c r="BH131" s="153">
        <v>0.5</v>
      </c>
      <c r="BI131" s="153"/>
      <c r="BJ131" s="153"/>
      <c r="BK131" s="153">
        <v>0.1655629139072847</v>
      </c>
      <c r="BL131" s="153"/>
      <c r="BM131" s="153"/>
      <c r="BN131" s="153"/>
      <c r="BO131" s="153"/>
      <c r="BP131" s="153"/>
      <c r="BQ131" s="153">
        <v>0.21413097817030491</v>
      </c>
      <c r="BR131" s="153"/>
      <c r="BS131" s="153"/>
      <c r="BT131" s="153"/>
      <c r="BU131" s="153">
        <v>0.23816605445920019</v>
      </c>
      <c r="BV131" s="153"/>
      <c r="BW131" s="153"/>
      <c r="BX131" s="153"/>
      <c r="BY131" s="153"/>
      <c r="BZ131" s="153"/>
      <c r="CA131" s="153"/>
      <c r="CB131" s="153"/>
      <c r="CC131" s="153">
        <v>0.27691626052281793</v>
      </c>
      <c r="CD131" s="153"/>
      <c r="CE131" s="153"/>
      <c r="CF131" s="153"/>
      <c r="CG131" s="153"/>
      <c r="CH131" s="153"/>
      <c r="CI131" s="153"/>
      <c r="CJ131" s="153"/>
      <c r="CK131" s="153"/>
      <c r="CL131" s="153"/>
      <c r="CM131" s="153"/>
      <c r="CN131" s="153"/>
      <c r="CO131" s="153"/>
      <c r="CP131" s="153">
        <v>0.70492341124763946</v>
      </c>
      <c r="CQ131" s="153">
        <v>2.5412153362345539E-2</v>
      </c>
      <c r="CR131" s="153">
        <v>0.45467891447506398</v>
      </c>
      <c r="CS131" s="153"/>
      <c r="CT131" s="153">
        <v>5.5069995302917882E-2</v>
      </c>
      <c r="CU131" s="153">
        <v>0.36212296734886512</v>
      </c>
      <c r="CV131" s="153"/>
      <c r="CW131" s="153"/>
      <c r="CX131" s="153"/>
      <c r="CY131" s="153"/>
      <c r="CZ131" s="153"/>
      <c r="DA131" s="153"/>
      <c r="DB131" s="153">
        <v>0.23470356803690151</v>
      </c>
      <c r="DC131" s="153"/>
      <c r="DD131" s="153">
        <v>0.1175997138257915</v>
      </c>
      <c r="DE131" s="153"/>
      <c r="DF131" s="153"/>
      <c r="DG131" s="153"/>
      <c r="DH131" s="153">
        <v>0.37989998386836588</v>
      </c>
      <c r="DI131" s="153">
        <v>2.766798418972333E-2</v>
      </c>
      <c r="DJ131" s="153"/>
      <c r="DK131" s="153"/>
      <c r="DL131" s="153"/>
      <c r="DM131" s="153"/>
      <c r="DN131" s="153"/>
      <c r="DO131" s="153"/>
      <c r="DP131" s="153"/>
      <c r="DQ131" s="153">
        <v>0.39355316400477841</v>
      </c>
      <c r="DR131" s="153"/>
      <c r="DS131" s="153"/>
      <c r="DT131" s="153"/>
      <c r="DU131" s="153"/>
      <c r="DV131" s="153"/>
      <c r="DW131" s="153"/>
      <c r="DX131" s="153"/>
      <c r="DY131" s="153"/>
      <c r="DZ131" s="153"/>
      <c r="EA131" s="153"/>
      <c r="EB131" s="153"/>
      <c r="EC131" s="153"/>
      <c r="ED131" s="153"/>
      <c r="EE131" s="153">
        <v>0.36012861736334412</v>
      </c>
      <c r="EF131" s="153"/>
      <c r="EG131" s="153"/>
      <c r="EH131" s="153"/>
      <c r="EI131" s="153"/>
      <c r="EJ131" s="153"/>
      <c r="EK131" s="153"/>
      <c r="EL131" s="153"/>
      <c r="EM131" s="153"/>
      <c r="EN131" s="153">
        <v>0.44939130881446482</v>
      </c>
      <c r="EO131" s="153"/>
      <c r="EP131" s="153"/>
      <c r="EQ131" s="153">
        <v>0.4375</v>
      </c>
      <c r="ER131" s="153"/>
      <c r="ES131" s="153"/>
      <c r="ET131" s="153"/>
      <c r="EU131" s="153"/>
      <c r="EV131" s="153"/>
      <c r="EW131" s="153">
        <v>0.26446553847971432</v>
      </c>
      <c r="EX131" s="153"/>
      <c r="EY131" s="153"/>
      <c r="EZ131" s="153">
        <v>6.1491461695127668E-2</v>
      </c>
      <c r="FA131" s="153"/>
      <c r="FB131" s="153"/>
      <c r="FC131" s="153"/>
      <c r="FD131" s="153"/>
      <c r="FE131" s="153">
        <v>0.33539276257722861</v>
      </c>
      <c r="FF131" s="153"/>
      <c r="FG131" s="153"/>
      <c r="FH131" s="153"/>
      <c r="FI131" s="153"/>
      <c r="FJ131" s="153"/>
      <c r="FK131" s="153"/>
      <c r="FL131" s="153"/>
      <c r="FM131" s="153"/>
      <c r="FN131" s="153"/>
      <c r="FO131" s="153"/>
      <c r="FP131" s="153"/>
      <c r="FQ131" s="153"/>
    </row>
    <row r="132" spans="2:173" hidden="1">
      <c r="B132" s="66" t="s">
        <v>588</v>
      </c>
      <c r="C132" s="66" t="s">
        <v>372</v>
      </c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>
        <v>0.11328714238232809</v>
      </c>
      <c r="AC132" s="153"/>
      <c r="AD132" s="153">
        <v>0.76465590484282064</v>
      </c>
      <c r="AE132" s="153"/>
      <c r="AF132" s="153"/>
      <c r="AG132" s="153"/>
      <c r="AH132" s="153"/>
      <c r="AI132" s="153"/>
      <c r="AJ132" s="153"/>
      <c r="AK132" s="153"/>
      <c r="AL132" s="153"/>
      <c r="AM132" s="153"/>
      <c r="AN132" s="153"/>
      <c r="AO132" s="153">
        <v>0.20336355503851611</v>
      </c>
      <c r="AP132" s="153"/>
      <c r="AQ132" s="153"/>
      <c r="AR132" s="153"/>
      <c r="AS132" s="153">
        <v>7.7702702702702714E-2</v>
      </c>
      <c r="AT132" s="153"/>
      <c r="AU132" s="153"/>
      <c r="AV132" s="153"/>
      <c r="AW132" s="153"/>
      <c r="AX132" s="153">
        <v>0.2421728618918102</v>
      </c>
      <c r="AY132" s="153"/>
      <c r="AZ132" s="153"/>
      <c r="BA132" s="153"/>
      <c r="BB132" s="153"/>
      <c r="BC132" s="153"/>
      <c r="BD132" s="153"/>
      <c r="BE132" s="153"/>
      <c r="BF132" s="153"/>
      <c r="BG132" s="153">
        <v>0.33707865168539342</v>
      </c>
      <c r="BH132" s="153"/>
      <c r="BI132" s="153"/>
      <c r="BJ132" s="153"/>
      <c r="BK132" s="153"/>
      <c r="BL132" s="153"/>
      <c r="BM132" s="153"/>
      <c r="BN132" s="153"/>
      <c r="BO132" s="153"/>
      <c r="BP132" s="153"/>
      <c r="BQ132" s="153"/>
      <c r="BR132" s="153">
        <v>0.26925953627524313</v>
      </c>
      <c r="BS132" s="153"/>
      <c r="BT132" s="153"/>
      <c r="BU132" s="153"/>
      <c r="BV132" s="153">
        <v>0.28603207680597759</v>
      </c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3">
        <v>0.60564540950565415</v>
      </c>
      <c r="CJ132" s="153"/>
      <c r="CK132" s="153"/>
      <c r="CL132" s="153"/>
      <c r="CM132" s="153"/>
      <c r="CN132" s="153"/>
      <c r="CO132" s="153"/>
      <c r="CP132" s="153"/>
      <c r="CQ132" s="153"/>
      <c r="CR132" s="153"/>
      <c r="CS132" s="153"/>
      <c r="CT132" s="153"/>
      <c r="CU132" s="153"/>
      <c r="CV132" s="153"/>
      <c r="CW132" s="153"/>
      <c r="CX132" s="153"/>
      <c r="CY132" s="153"/>
      <c r="CZ132" s="153"/>
      <c r="DA132" s="153"/>
      <c r="DB132" s="153"/>
      <c r="DC132" s="153"/>
      <c r="DD132" s="153"/>
      <c r="DE132" s="153"/>
      <c r="DF132" s="153"/>
      <c r="DG132" s="153"/>
      <c r="DH132" s="153"/>
      <c r="DI132" s="153"/>
      <c r="DJ132" s="153"/>
      <c r="DK132" s="153"/>
      <c r="DL132" s="153"/>
      <c r="DM132" s="153"/>
      <c r="DN132" s="153">
        <v>0.12883045750698069</v>
      </c>
      <c r="DO132" s="153"/>
      <c r="DP132" s="153"/>
      <c r="DQ132" s="153"/>
      <c r="DR132" s="153"/>
      <c r="DS132" s="153"/>
      <c r="DT132" s="153"/>
      <c r="DU132" s="153"/>
      <c r="DV132" s="153"/>
      <c r="DW132" s="153"/>
      <c r="DX132" s="153"/>
      <c r="DY132" s="153"/>
      <c r="DZ132" s="153"/>
      <c r="EA132" s="153"/>
      <c r="EB132" s="153"/>
      <c r="EC132" s="153"/>
      <c r="ED132" s="153"/>
      <c r="EE132" s="153"/>
      <c r="EF132" s="153"/>
      <c r="EG132" s="153"/>
      <c r="EH132" s="153"/>
      <c r="EI132" s="153"/>
      <c r="EJ132" s="153"/>
      <c r="EK132" s="153"/>
      <c r="EL132" s="153"/>
      <c r="EM132" s="153"/>
      <c r="EN132" s="153"/>
      <c r="EO132" s="153"/>
      <c r="EP132" s="153"/>
      <c r="EQ132" s="153"/>
      <c r="ER132" s="153"/>
      <c r="ES132" s="153"/>
      <c r="ET132" s="153"/>
      <c r="EU132" s="153"/>
      <c r="EV132" s="153"/>
      <c r="EW132" s="153"/>
      <c r="EX132" s="153"/>
      <c r="EY132" s="153">
        <v>0.58823529411764697</v>
      </c>
      <c r="EZ132" s="153"/>
      <c r="FA132" s="153"/>
      <c r="FB132" s="153"/>
      <c r="FC132" s="153"/>
      <c r="FD132" s="153"/>
      <c r="FE132" s="153"/>
      <c r="FF132" s="153"/>
      <c r="FG132" s="153"/>
      <c r="FH132" s="153"/>
      <c r="FI132" s="153"/>
      <c r="FJ132" s="153"/>
      <c r="FK132" s="153"/>
      <c r="FL132" s="153"/>
      <c r="FM132" s="153"/>
      <c r="FN132" s="153"/>
      <c r="FO132" s="153"/>
      <c r="FP132" s="153"/>
      <c r="FQ132" s="153"/>
    </row>
    <row r="133" spans="2:173" hidden="1">
      <c r="B133" s="66" t="s">
        <v>590</v>
      </c>
      <c r="C133" s="66" t="s">
        <v>372</v>
      </c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>
        <v>0.1520766584476369</v>
      </c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  <c r="CJ133" s="153"/>
      <c r="CK133" s="153"/>
      <c r="CL133" s="153"/>
      <c r="CM133" s="153"/>
      <c r="CN133" s="153"/>
      <c r="CO133" s="153"/>
      <c r="CP133" s="153"/>
      <c r="CQ133" s="153"/>
      <c r="CR133" s="153"/>
      <c r="CS133" s="153"/>
      <c r="CT133" s="153"/>
      <c r="CU133" s="153"/>
      <c r="CV133" s="153"/>
      <c r="CW133" s="153"/>
      <c r="CX133" s="153"/>
      <c r="CY133" s="153"/>
      <c r="CZ133" s="153"/>
      <c r="DA133" s="153"/>
      <c r="DB133" s="153"/>
      <c r="DC133" s="153"/>
      <c r="DD133" s="153"/>
      <c r="DE133" s="153"/>
      <c r="DF133" s="153"/>
      <c r="DG133" s="153"/>
      <c r="DH133" s="153"/>
      <c r="DI133" s="153"/>
      <c r="DJ133" s="153"/>
      <c r="DK133" s="153"/>
      <c r="DL133" s="153"/>
      <c r="DM133" s="153"/>
      <c r="DN133" s="153"/>
      <c r="DO133" s="153"/>
      <c r="DP133" s="153"/>
      <c r="DQ133" s="153"/>
      <c r="DR133" s="153"/>
      <c r="DS133" s="153"/>
      <c r="DT133" s="153"/>
      <c r="DU133" s="153"/>
      <c r="DV133" s="153"/>
      <c r="DW133" s="153"/>
      <c r="DX133" s="153"/>
      <c r="DY133" s="153"/>
      <c r="DZ133" s="153"/>
      <c r="EA133" s="153"/>
      <c r="EB133" s="153"/>
      <c r="EC133" s="153"/>
      <c r="ED133" s="153"/>
      <c r="EE133" s="153"/>
      <c r="EF133" s="153"/>
      <c r="EG133" s="153"/>
      <c r="EH133" s="153"/>
      <c r="EI133" s="153"/>
      <c r="EJ133" s="153"/>
      <c r="EK133" s="153"/>
      <c r="EL133" s="153"/>
      <c r="EM133" s="153"/>
      <c r="EN133" s="153"/>
      <c r="EO133" s="153"/>
      <c r="EP133" s="153"/>
      <c r="EQ133" s="153"/>
      <c r="ER133" s="153"/>
      <c r="ES133" s="153"/>
      <c r="ET133" s="153"/>
      <c r="EU133" s="153"/>
      <c r="EV133" s="153"/>
      <c r="EW133" s="153"/>
      <c r="EX133" s="153"/>
      <c r="EY133" s="153"/>
      <c r="EZ133" s="153"/>
      <c r="FA133" s="153"/>
      <c r="FB133" s="153"/>
      <c r="FC133" s="153"/>
      <c r="FD133" s="153"/>
      <c r="FE133" s="153"/>
      <c r="FF133" s="153"/>
      <c r="FG133" s="153"/>
      <c r="FH133" s="153"/>
      <c r="FI133" s="153"/>
      <c r="FJ133" s="153"/>
      <c r="FK133" s="153"/>
      <c r="FL133" s="153"/>
      <c r="FM133" s="153"/>
      <c r="FN133" s="153"/>
      <c r="FO133" s="153"/>
      <c r="FP133" s="153"/>
      <c r="FQ133" s="153"/>
    </row>
    <row r="134" spans="2:173" hidden="1">
      <c r="B134" s="66" t="s">
        <v>592</v>
      </c>
      <c r="C134" s="66" t="s">
        <v>372</v>
      </c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  <c r="AO134" s="153"/>
      <c r="AP134" s="153"/>
      <c r="AQ134" s="153"/>
      <c r="AR134" s="153"/>
      <c r="AS134" s="153"/>
      <c r="AT134" s="153"/>
      <c r="AU134" s="153"/>
      <c r="AV134" s="153"/>
      <c r="AW134" s="153"/>
      <c r="AX134" s="153"/>
      <c r="AY134" s="153"/>
      <c r="AZ134" s="153"/>
      <c r="BA134" s="153"/>
      <c r="BB134" s="153"/>
      <c r="BC134" s="153"/>
      <c r="BD134" s="153"/>
      <c r="BE134" s="153"/>
      <c r="BF134" s="153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  <c r="CJ134" s="153"/>
      <c r="CK134" s="153"/>
      <c r="CL134" s="153"/>
      <c r="CM134" s="153"/>
      <c r="CN134" s="153"/>
      <c r="CO134" s="153"/>
      <c r="CP134" s="153"/>
      <c r="CQ134" s="153"/>
      <c r="CR134" s="153"/>
      <c r="CS134" s="153"/>
      <c r="CT134" s="153"/>
      <c r="CU134" s="153"/>
      <c r="CV134" s="153"/>
      <c r="CW134" s="153"/>
      <c r="CX134" s="153"/>
      <c r="CY134" s="153"/>
      <c r="CZ134" s="153"/>
      <c r="DA134" s="153"/>
      <c r="DB134" s="153"/>
      <c r="DC134" s="153"/>
      <c r="DD134" s="153"/>
      <c r="DE134" s="153"/>
      <c r="DF134" s="153"/>
      <c r="DG134" s="153"/>
      <c r="DH134" s="153"/>
      <c r="DI134" s="153"/>
      <c r="DJ134" s="153"/>
      <c r="DK134" s="153"/>
      <c r="DL134" s="153"/>
      <c r="DM134" s="153"/>
      <c r="DN134" s="153"/>
      <c r="DO134" s="153"/>
      <c r="DP134" s="153"/>
      <c r="DQ134" s="153"/>
      <c r="DR134" s="153"/>
      <c r="DS134" s="153"/>
      <c r="DT134" s="153"/>
      <c r="DU134" s="153"/>
      <c r="DV134" s="153"/>
      <c r="DW134" s="153"/>
      <c r="DX134" s="153"/>
      <c r="DY134" s="153"/>
      <c r="DZ134" s="153"/>
      <c r="EA134" s="153"/>
      <c r="EB134" s="153"/>
      <c r="EC134" s="153"/>
      <c r="ED134" s="153"/>
      <c r="EE134" s="153"/>
      <c r="EF134" s="153"/>
      <c r="EG134" s="153"/>
      <c r="EH134" s="153"/>
      <c r="EI134" s="153"/>
      <c r="EJ134" s="153"/>
      <c r="EK134" s="153"/>
      <c r="EL134" s="153"/>
      <c r="EM134" s="153"/>
      <c r="EN134" s="153"/>
      <c r="EO134" s="153"/>
      <c r="EP134" s="153"/>
      <c r="EQ134" s="153"/>
      <c r="ER134" s="153"/>
      <c r="ES134" s="153"/>
      <c r="ET134" s="153"/>
      <c r="EU134" s="153"/>
      <c r="EV134" s="153"/>
      <c r="EW134" s="153"/>
      <c r="EX134" s="153"/>
      <c r="EY134" s="153"/>
      <c r="EZ134" s="153"/>
      <c r="FA134" s="153"/>
      <c r="FB134" s="153"/>
      <c r="FC134" s="153"/>
      <c r="FD134" s="153"/>
      <c r="FE134" s="153"/>
      <c r="FF134" s="153"/>
      <c r="FG134" s="153"/>
      <c r="FH134" s="153"/>
      <c r="FI134" s="153"/>
      <c r="FJ134" s="153"/>
      <c r="FK134" s="153"/>
      <c r="FL134" s="153"/>
      <c r="FM134" s="153"/>
      <c r="FN134" s="153">
        <v>0.25655500339237119</v>
      </c>
      <c r="FO134" s="153"/>
      <c r="FP134" s="153"/>
      <c r="FQ134" s="153"/>
    </row>
    <row r="135" spans="2:173" hidden="1">
      <c r="B135" s="66" t="s">
        <v>594</v>
      </c>
      <c r="C135" s="66" t="s">
        <v>372</v>
      </c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3"/>
      <c r="AG135" s="153"/>
      <c r="AH135" s="153"/>
      <c r="AI135" s="153"/>
      <c r="AJ135" s="153"/>
      <c r="AK135" s="153"/>
      <c r="AL135" s="153"/>
      <c r="AM135" s="153"/>
      <c r="AN135" s="153"/>
      <c r="AO135" s="153"/>
      <c r="AP135" s="153"/>
      <c r="AQ135" s="153"/>
      <c r="AR135" s="153"/>
      <c r="AS135" s="153"/>
      <c r="AT135" s="153"/>
      <c r="AU135" s="153"/>
      <c r="AV135" s="153"/>
      <c r="AW135" s="153"/>
      <c r="AX135" s="153"/>
      <c r="AY135" s="153"/>
      <c r="AZ135" s="153"/>
      <c r="BA135" s="153"/>
      <c r="BB135" s="153"/>
      <c r="BC135" s="153"/>
      <c r="BD135" s="153"/>
      <c r="BE135" s="153"/>
      <c r="BF135" s="153"/>
      <c r="BG135" s="153"/>
      <c r="BH135" s="153"/>
      <c r="BI135" s="153"/>
      <c r="BJ135" s="153"/>
      <c r="BK135" s="153"/>
      <c r="BL135" s="153"/>
      <c r="BM135" s="153"/>
      <c r="BN135" s="153"/>
      <c r="BO135" s="153"/>
      <c r="BP135" s="153"/>
      <c r="BQ135" s="153"/>
      <c r="BR135" s="153"/>
      <c r="BS135" s="153"/>
      <c r="BT135" s="153"/>
      <c r="BU135" s="153"/>
      <c r="BV135" s="153">
        <v>0.19671298717145791</v>
      </c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3"/>
      <c r="CJ135" s="153"/>
      <c r="CK135" s="153"/>
      <c r="CL135" s="153"/>
      <c r="CM135" s="153"/>
      <c r="CN135" s="153"/>
      <c r="CO135" s="153"/>
      <c r="CP135" s="153"/>
      <c r="CQ135" s="153"/>
      <c r="CR135" s="153"/>
      <c r="CS135" s="153"/>
      <c r="CT135" s="153"/>
      <c r="CU135" s="153"/>
      <c r="CV135" s="153"/>
      <c r="CW135" s="153"/>
      <c r="CX135" s="153"/>
      <c r="CY135" s="153"/>
      <c r="CZ135" s="153"/>
      <c r="DA135" s="153"/>
      <c r="DB135" s="153"/>
      <c r="DC135" s="153"/>
      <c r="DD135" s="153"/>
      <c r="DE135" s="153"/>
      <c r="DF135" s="153"/>
      <c r="DG135" s="153"/>
      <c r="DH135" s="153"/>
      <c r="DI135" s="153"/>
      <c r="DJ135" s="153"/>
      <c r="DK135" s="153"/>
      <c r="DL135" s="153"/>
      <c r="DM135" s="153"/>
      <c r="DN135" s="153"/>
      <c r="DO135" s="153"/>
      <c r="DP135" s="153"/>
      <c r="DQ135" s="153"/>
      <c r="DR135" s="153"/>
      <c r="DS135" s="153"/>
      <c r="DT135" s="153"/>
      <c r="DU135" s="153"/>
      <c r="DV135" s="153"/>
      <c r="DW135" s="153"/>
      <c r="DX135" s="153"/>
      <c r="DY135" s="153"/>
      <c r="DZ135" s="153"/>
      <c r="EA135" s="153"/>
      <c r="EB135" s="153"/>
      <c r="EC135" s="153"/>
      <c r="ED135" s="153"/>
      <c r="EE135" s="153"/>
      <c r="EF135" s="153"/>
      <c r="EG135" s="153"/>
      <c r="EH135" s="153"/>
      <c r="EI135" s="153"/>
      <c r="EJ135" s="153"/>
      <c r="EK135" s="153"/>
      <c r="EL135" s="153"/>
      <c r="EM135" s="153"/>
      <c r="EN135" s="153"/>
      <c r="EO135" s="153"/>
      <c r="EP135" s="153"/>
      <c r="EQ135" s="153"/>
      <c r="ER135" s="153"/>
      <c r="ES135" s="153"/>
      <c r="ET135" s="153"/>
      <c r="EU135" s="153"/>
      <c r="EV135" s="153"/>
      <c r="EW135" s="153"/>
      <c r="EX135" s="153"/>
      <c r="EY135" s="153"/>
      <c r="EZ135" s="153"/>
      <c r="FA135" s="153"/>
      <c r="FB135" s="153"/>
      <c r="FC135" s="153"/>
      <c r="FD135" s="153"/>
      <c r="FE135" s="153"/>
      <c r="FF135" s="153"/>
      <c r="FG135" s="153"/>
      <c r="FH135" s="153"/>
      <c r="FI135" s="153"/>
      <c r="FJ135" s="153"/>
      <c r="FK135" s="153"/>
      <c r="FL135" s="153"/>
      <c r="FM135" s="153"/>
      <c r="FN135" s="153"/>
      <c r="FO135" s="153"/>
      <c r="FP135" s="153"/>
      <c r="FQ135" s="153"/>
    </row>
    <row r="136" spans="2:173" hidden="1">
      <c r="B136" s="66" t="s">
        <v>596</v>
      </c>
      <c r="C136" s="66" t="s">
        <v>372</v>
      </c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3"/>
      <c r="AG136" s="153"/>
      <c r="AH136" s="153"/>
      <c r="AI136" s="153"/>
      <c r="AJ136" s="153"/>
      <c r="AK136" s="153"/>
      <c r="AL136" s="153"/>
      <c r="AM136" s="153"/>
      <c r="AN136" s="153"/>
      <c r="AO136" s="153"/>
      <c r="AP136" s="153"/>
      <c r="AQ136" s="153"/>
      <c r="AR136" s="153"/>
      <c r="AS136" s="153"/>
      <c r="AT136" s="153"/>
      <c r="AU136" s="153"/>
      <c r="AV136" s="153"/>
      <c r="AW136" s="153"/>
      <c r="AX136" s="153"/>
      <c r="AY136" s="153"/>
      <c r="AZ136" s="153"/>
      <c r="BA136" s="153"/>
      <c r="BB136" s="153"/>
      <c r="BC136" s="153"/>
      <c r="BD136" s="153"/>
      <c r="BE136" s="153"/>
      <c r="BF136" s="153"/>
      <c r="BG136" s="153"/>
      <c r="BH136" s="153"/>
      <c r="BI136" s="153"/>
      <c r="BJ136" s="153"/>
      <c r="BK136" s="153"/>
      <c r="BL136" s="153"/>
      <c r="BM136" s="153"/>
      <c r="BN136" s="153"/>
      <c r="BO136" s="153"/>
      <c r="BP136" s="153"/>
      <c r="BQ136" s="153"/>
      <c r="BR136" s="153"/>
      <c r="BS136" s="153"/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3"/>
      <c r="CJ136" s="153"/>
      <c r="CK136" s="153"/>
      <c r="CL136" s="153"/>
      <c r="CM136" s="153"/>
      <c r="CN136" s="153"/>
      <c r="CO136" s="153"/>
      <c r="CP136" s="153"/>
      <c r="CQ136" s="153"/>
      <c r="CR136" s="153"/>
      <c r="CS136" s="153"/>
      <c r="CT136" s="153"/>
      <c r="CU136" s="153"/>
      <c r="CV136" s="153"/>
      <c r="CW136" s="153"/>
      <c r="CX136" s="153"/>
      <c r="CY136" s="153"/>
      <c r="CZ136" s="153"/>
      <c r="DA136" s="153"/>
      <c r="DB136" s="153"/>
      <c r="DC136" s="153"/>
      <c r="DD136" s="153"/>
      <c r="DE136" s="153"/>
      <c r="DF136" s="153"/>
      <c r="DG136" s="153"/>
      <c r="DH136" s="153"/>
      <c r="DI136" s="153"/>
      <c r="DJ136" s="153"/>
      <c r="DK136" s="153"/>
      <c r="DL136" s="153"/>
      <c r="DM136" s="153"/>
      <c r="DN136" s="153"/>
      <c r="DO136" s="153"/>
      <c r="DP136" s="153"/>
      <c r="DQ136" s="153"/>
      <c r="DR136" s="153"/>
      <c r="DS136" s="153"/>
      <c r="DT136" s="153"/>
      <c r="DU136" s="153"/>
      <c r="DV136" s="153"/>
      <c r="DW136" s="153"/>
      <c r="DX136" s="153"/>
      <c r="DY136" s="153"/>
      <c r="DZ136" s="153"/>
      <c r="EA136" s="153"/>
      <c r="EB136" s="153"/>
      <c r="EC136" s="153"/>
      <c r="ED136" s="153"/>
      <c r="EE136" s="153"/>
      <c r="EF136" s="153"/>
      <c r="EG136" s="153"/>
      <c r="EH136" s="153"/>
      <c r="EI136" s="153"/>
      <c r="EJ136" s="153"/>
      <c r="EK136" s="153"/>
      <c r="EL136" s="153"/>
      <c r="EM136" s="153"/>
      <c r="EN136" s="153"/>
      <c r="EO136" s="153"/>
      <c r="EP136" s="153"/>
      <c r="EQ136" s="153"/>
      <c r="ER136" s="153"/>
      <c r="ES136" s="153"/>
      <c r="ET136" s="153"/>
      <c r="EU136" s="153"/>
      <c r="EV136" s="153"/>
      <c r="EW136" s="153"/>
      <c r="EX136" s="153"/>
      <c r="EY136" s="153"/>
      <c r="EZ136" s="153"/>
      <c r="FA136" s="153"/>
      <c r="FB136" s="153"/>
      <c r="FC136" s="153"/>
      <c r="FD136" s="153"/>
      <c r="FE136" s="153"/>
      <c r="FF136" s="153"/>
      <c r="FG136" s="153"/>
      <c r="FH136" s="153"/>
      <c r="FI136" s="153"/>
      <c r="FJ136" s="153"/>
      <c r="FK136" s="153"/>
      <c r="FL136" s="153"/>
      <c r="FM136" s="153"/>
      <c r="FN136" s="153">
        <v>0.16723064924993999</v>
      </c>
      <c r="FO136" s="153"/>
      <c r="FP136" s="153"/>
      <c r="FQ136" s="153"/>
    </row>
    <row r="137" spans="2:173" hidden="1">
      <c r="B137" s="66" t="s">
        <v>598</v>
      </c>
      <c r="C137" s="66" t="s">
        <v>372</v>
      </c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>
        <v>0.18714255771476479</v>
      </c>
      <c r="V137" s="153">
        <v>9.7087378640776684E-2</v>
      </c>
      <c r="W137" s="153"/>
      <c r="X137" s="153"/>
      <c r="Y137" s="153"/>
      <c r="Z137" s="153">
        <v>0.30578512396694207</v>
      </c>
      <c r="AA137" s="153"/>
      <c r="AB137" s="153">
        <v>0.27021706338046181</v>
      </c>
      <c r="AC137" s="153">
        <v>0.21694214876033049</v>
      </c>
      <c r="AD137" s="153">
        <v>0.1681743215553001</v>
      </c>
      <c r="AE137" s="153">
        <v>0.1197662163456932</v>
      </c>
      <c r="AF137" s="153"/>
      <c r="AG137" s="153"/>
      <c r="AH137" s="153">
        <v>0.33333333333333331</v>
      </c>
      <c r="AI137" s="153">
        <v>0.2963230982295475</v>
      </c>
      <c r="AJ137" s="153"/>
      <c r="AK137" s="153">
        <v>0</v>
      </c>
      <c r="AL137" s="153">
        <v>0.14816679059376109</v>
      </c>
      <c r="AM137" s="153"/>
      <c r="AN137" s="153"/>
      <c r="AO137" s="153"/>
      <c r="AP137" s="153"/>
      <c r="AQ137" s="153"/>
      <c r="AR137" s="153"/>
      <c r="AS137" s="153">
        <v>7.7702702702702714E-2</v>
      </c>
      <c r="AT137" s="153"/>
      <c r="AU137" s="153"/>
      <c r="AV137" s="153"/>
      <c r="AW137" s="153"/>
      <c r="AX137" s="153"/>
      <c r="AY137" s="153">
        <v>8.8767944190309103E-2</v>
      </c>
      <c r="AZ137" s="153"/>
      <c r="BA137" s="153"/>
      <c r="BB137" s="153"/>
      <c r="BC137" s="153"/>
      <c r="BD137" s="153"/>
      <c r="BE137" s="153"/>
      <c r="BF137" s="153"/>
      <c r="BG137" s="153">
        <v>0.33707865168539342</v>
      </c>
      <c r="BH137" s="153">
        <v>0.5</v>
      </c>
      <c r="BI137" s="153"/>
      <c r="BJ137" s="153"/>
      <c r="BK137" s="153">
        <v>0.1655629139072847</v>
      </c>
      <c r="BL137" s="153"/>
      <c r="BM137" s="153"/>
      <c r="BN137" s="153"/>
      <c r="BO137" s="153"/>
      <c r="BP137" s="153"/>
      <c r="BQ137" s="153">
        <v>0.33327778703549399</v>
      </c>
      <c r="BR137" s="153">
        <v>0.1608077786088257</v>
      </c>
      <c r="BS137" s="153"/>
      <c r="BT137" s="153"/>
      <c r="BU137" s="153">
        <v>0.23816605445920019</v>
      </c>
      <c r="BV137" s="153"/>
      <c r="BW137" s="153"/>
      <c r="BX137" s="153"/>
      <c r="BY137" s="153"/>
      <c r="BZ137" s="153"/>
      <c r="CA137" s="153"/>
      <c r="CB137" s="153"/>
      <c r="CC137" s="153">
        <v>0.19134913602126721</v>
      </c>
      <c r="CD137" s="153"/>
      <c r="CE137" s="153"/>
      <c r="CF137" s="153"/>
      <c r="CG137" s="153"/>
      <c r="CH137" s="153"/>
      <c r="CI137" s="153">
        <v>0.16550005460737299</v>
      </c>
      <c r="CJ137" s="153"/>
      <c r="CK137" s="153"/>
      <c r="CL137" s="153"/>
      <c r="CM137" s="153"/>
      <c r="CN137" s="153"/>
      <c r="CO137" s="153"/>
      <c r="CP137" s="153">
        <v>0.25736511836443549</v>
      </c>
      <c r="CQ137" s="153">
        <v>2.5412153362345539E-2</v>
      </c>
      <c r="CR137" s="153">
        <v>0.45467891447506398</v>
      </c>
      <c r="CS137" s="153"/>
      <c r="CT137" s="153">
        <v>0.40733798359094109</v>
      </c>
      <c r="CU137" s="153">
        <v>0.36212296734886512</v>
      </c>
      <c r="CV137" s="153"/>
      <c r="CW137" s="153"/>
      <c r="CX137" s="153"/>
      <c r="CY137" s="153"/>
      <c r="CZ137" s="153"/>
      <c r="DA137" s="153"/>
      <c r="DB137" s="153">
        <v>0.41581874915208272</v>
      </c>
      <c r="DC137" s="153"/>
      <c r="DD137" s="153">
        <v>0.1175997138257915</v>
      </c>
      <c r="DE137" s="153"/>
      <c r="DF137" s="153"/>
      <c r="DG137" s="153"/>
      <c r="DH137" s="153">
        <v>0.4003525914317978</v>
      </c>
      <c r="DI137" s="153">
        <v>2.766798418972333E-2</v>
      </c>
      <c r="DJ137" s="153"/>
      <c r="DK137" s="153"/>
      <c r="DL137" s="153"/>
      <c r="DM137" s="153"/>
      <c r="DN137" s="153"/>
      <c r="DO137" s="153"/>
      <c r="DP137" s="153"/>
      <c r="DQ137" s="153">
        <v>0.45914535800557471</v>
      </c>
      <c r="DR137" s="153"/>
      <c r="DS137" s="153"/>
      <c r="DT137" s="153"/>
      <c r="DU137" s="153"/>
      <c r="DV137" s="153">
        <v>0.33844638333802429</v>
      </c>
      <c r="DW137" s="153"/>
      <c r="DX137" s="153"/>
      <c r="DY137" s="153"/>
      <c r="DZ137" s="153"/>
      <c r="EA137" s="153"/>
      <c r="EB137" s="153"/>
      <c r="EC137" s="153"/>
      <c r="ED137" s="153"/>
      <c r="EE137" s="153">
        <v>0.305054002803199</v>
      </c>
      <c r="EF137" s="153"/>
      <c r="EG137" s="153"/>
      <c r="EH137" s="153"/>
      <c r="EI137" s="153"/>
      <c r="EJ137" s="153"/>
      <c r="EK137" s="153"/>
      <c r="EL137" s="153"/>
      <c r="EM137" s="153"/>
      <c r="EN137" s="153">
        <v>0.44939130881446482</v>
      </c>
      <c r="EO137" s="153"/>
      <c r="EP137" s="153"/>
      <c r="EQ137" s="153">
        <v>0.359375</v>
      </c>
      <c r="ER137" s="153"/>
      <c r="ES137" s="153"/>
      <c r="ET137" s="153"/>
      <c r="EU137" s="153"/>
      <c r="EV137" s="153"/>
      <c r="EW137" s="153">
        <v>0.44785874394284908</v>
      </c>
      <c r="EX137" s="153"/>
      <c r="EY137" s="153">
        <v>0.1176470588235294</v>
      </c>
      <c r="EZ137" s="153">
        <v>6.1491461695127668E-2</v>
      </c>
      <c r="FA137" s="153"/>
      <c r="FB137" s="153"/>
      <c r="FC137" s="153"/>
      <c r="FD137" s="153"/>
      <c r="FE137" s="153">
        <v>0.33539276257722861</v>
      </c>
      <c r="FF137" s="153"/>
      <c r="FG137" s="153"/>
      <c r="FH137" s="153"/>
      <c r="FI137" s="153"/>
      <c r="FJ137" s="153"/>
      <c r="FK137" s="153"/>
      <c r="FL137" s="153"/>
      <c r="FM137" s="153"/>
      <c r="FN137" s="153"/>
      <c r="FO137" s="153"/>
      <c r="FP137" s="153"/>
      <c r="FQ137" s="153"/>
    </row>
    <row r="138" spans="2:173" hidden="1">
      <c r="B138" s="66" t="s">
        <v>600</v>
      </c>
      <c r="C138" s="66" t="s">
        <v>372</v>
      </c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3"/>
      <c r="AJ138" s="153"/>
      <c r="AK138" s="153"/>
      <c r="AL138" s="153"/>
      <c r="AM138" s="153"/>
      <c r="AN138" s="153"/>
      <c r="AO138" s="153">
        <v>0.19475536778252839</v>
      </c>
      <c r="AP138" s="153"/>
      <c r="AQ138" s="153"/>
      <c r="AR138" s="153"/>
      <c r="AS138" s="153"/>
      <c r="AT138" s="153"/>
      <c r="AU138" s="153"/>
      <c r="AV138" s="153"/>
      <c r="AW138" s="153"/>
      <c r="AX138" s="153">
        <v>0.24176488365064969</v>
      </c>
      <c r="AY138" s="153"/>
      <c r="AZ138" s="153"/>
      <c r="BA138" s="153"/>
      <c r="BB138" s="153"/>
      <c r="BC138" s="153"/>
      <c r="BD138" s="153"/>
      <c r="BE138" s="153"/>
      <c r="BF138" s="153"/>
      <c r="BG138" s="153"/>
      <c r="BH138" s="153"/>
      <c r="BI138" s="153"/>
      <c r="BJ138" s="153"/>
      <c r="BK138" s="153"/>
      <c r="BL138" s="153"/>
      <c r="BM138" s="153"/>
      <c r="BN138" s="153"/>
      <c r="BO138" s="153"/>
      <c r="BP138" s="153"/>
      <c r="BQ138" s="153"/>
      <c r="BR138" s="153"/>
      <c r="BS138" s="153"/>
      <c r="BT138" s="153"/>
      <c r="BU138" s="153"/>
      <c r="BV138" s="153">
        <v>0.27212080442038072</v>
      </c>
      <c r="BW138" s="153"/>
      <c r="BX138" s="153"/>
      <c r="BY138" s="153"/>
      <c r="BZ138" s="153"/>
      <c r="CA138" s="153"/>
      <c r="CB138" s="153"/>
      <c r="CC138" s="153"/>
      <c r="CD138" s="153"/>
      <c r="CE138" s="153"/>
      <c r="CF138" s="153"/>
      <c r="CG138" s="153"/>
      <c r="CH138" s="153"/>
      <c r="CI138" s="153"/>
      <c r="CJ138" s="153"/>
      <c r="CK138" s="153"/>
      <c r="CL138" s="153"/>
      <c r="CM138" s="153"/>
      <c r="CN138" s="153"/>
      <c r="CO138" s="153"/>
      <c r="CP138" s="153"/>
      <c r="CQ138" s="153"/>
      <c r="CR138" s="153"/>
      <c r="CS138" s="153"/>
      <c r="CT138" s="153"/>
      <c r="CU138" s="153"/>
      <c r="CV138" s="153"/>
      <c r="CW138" s="153"/>
      <c r="CX138" s="153"/>
      <c r="CY138" s="153"/>
      <c r="CZ138" s="153"/>
      <c r="DA138" s="153"/>
      <c r="DB138" s="153"/>
      <c r="DC138" s="153"/>
      <c r="DD138" s="153"/>
      <c r="DE138" s="153"/>
      <c r="DF138" s="153"/>
      <c r="DG138" s="153"/>
      <c r="DH138" s="153"/>
      <c r="DI138" s="153"/>
      <c r="DJ138" s="153"/>
      <c r="DK138" s="153"/>
      <c r="DL138" s="153"/>
      <c r="DM138" s="153"/>
      <c r="DN138" s="153">
        <v>0.18803250519080689</v>
      </c>
      <c r="DO138" s="153"/>
      <c r="DP138" s="153"/>
      <c r="DQ138" s="153"/>
      <c r="DR138" s="153"/>
      <c r="DS138" s="153"/>
      <c r="DT138" s="153"/>
      <c r="DU138" s="153"/>
      <c r="DV138" s="153"/>
      <c r="DW138" s="153"/>
      <c r="DX138" s="153"/>
      <c r="DY138" s="153"/>
      <c r="DZ138" s="153"/>
      <c r="EA138" s="153"/>
      <c r="EB138" s="153"/>
      <c r="EC138" s="153"/>
      <c r="ED138" s="153"/>
      <c r="EE138" s="153"/>
      <c r="EF138" s="153"/>
      <c r="EG138" s="153"/>
      <c r="EH138" s="153"/>
      <c r="EI138" s="153"/>
      <c r="EJ138" s="153"/>
      <c r="EK138" s="153"/>
      <c r="EL138" s="153"/>
      <c r="EM138" s="153"/>
      <c r="EN138" s="153"/>
      <c r="EO138" s="153"/>
      <c r="EP138" s="153"/>
      <c r="EQ138" s="153"/>
      <c r="ER138" s="153"/>
      <c r="ES138" s="153"/>
      <c r="ET138" s="153"/>
      <c r="EU138" s="153"/>
      <c r="EV138" s="153"/>
      <c r="EW138" s="153"/>
      <c r="EX138" s="153"/>
      <c r="EY138" s="153"/>
      <c r="EZ138" s="153"/>
      <c r="FA138" s="153"/>
      <c r="FB138" s="153"/>
      <c r="FC138" s="153"/>
      <c r="FD138" s="153"/>
      <c r="FE138" s="153"/>
      <c r="FF138" s="153"/>
      <c r="FG138" s="153"/>
      <c r="FH138" s="153"/>
      <c r="FI138" s="153"/>
      <c r="FJ138" s="153"/>
      <c r="FK138" s="153"/>
      <c r="FL138" s="153"/>
      <c r="FM138" s="153"/>
      <c r="FN138" s="153"/>
      <c r="FO138" s="153"/>
      <c r="FP138" s="153"/>
      <c r="FQ138" s="153"/>
    </row>
    <row r="139" spans="2:173" hidden="1">
      <c r="B139" s="66" t="s">
        <v>602</v>
      </c>
      <c r="C139" s="66" t="s">
        <v>372</v>
      </c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>
        <v>0.56007520166152358</v>
      </c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3"/>
      <c r="AJ139" s="153"/>
      <c r="AK139" s="153"/>
      <c r="AL139" s="153"/>
      <c r="AM139" s="153"/>
      <c r="AN139" s="153"/>
      <c r="AO139" s="153"/>
      <c r="AP139" s="153"/>
      <c r="AQ139" s="153"/>
      <c r="AR139" s="153"/>
      <c r="AS139" s="153"/>
      <c r="AT139" s="153"/>
      <c r="AU139" s="153"/>
      <c r="AV139" s="153"/>
      <c r="AW139" s="153"/>
      <c r="AX139" s="153"/>
      <c r="AY139" s="153"/>
      <c r="AZ139" s="153"/>
      <c r="BA139" s="153"/>
      <c r="BB139" s="153"/>
      <c r="BC139" s="153"/>
      <c r="BD139" s="153"/>
      <c r="BE139" s="153"/>
      <c r="BF139" s="153"/>
      <c r="BG139" s="153"/>
      <c r="BH139" s="153"/>
      <c r="BI139" s="153"/>
      <c r="BJ139" s="153"/>
      <c r="BK139" s="153"/>
      <c r="BL139" s="153"/>
      <c r="BM139" s="153"/>
      <c r="BN139" s="153"/>
      <c r="BO139" s="153"/>
      <c r="BP139" s="153"/>
      <c r="BQ139" s="153"/>
      <c r="BR139" s="153"/>
      <c r="BS139" s="153"/>
      <c r="BT139" s="153"/>
      <c r="BU139" s="153"/>
      <c r="BV139" s="153"/>
      <c r="BW139" s="153"/>
      <c r="BX139" s="153"/>
      <c r="BY139" s="153"/>
      <c r="BZ139" s="153"/>
      <c r="CA139" s="153"/>
      <c r="CB139" s="153"/>
      <c r="CC139" s="153"/>
      <c r="CD139" s="153"/>
      <c r="CE139" s="153"/>
      <c r="CF139" s="153"/>
      <c r="CG139" s="153"/>
      <c r="CH139" s="153"/>
      <c r="CI139" s="153"/>
      <c r="CJ139" s="153"/>
      <c r="CK139" s="153"/>
      <c r="CL139" s="153"/>
      <c r="CM139" s="153"/>
      <c r="CN139" s="153"/>
      <c r="CO139" s="153"/>
      <c r="CP139" s="153"/>
      <c r="CQ139" s="153"/>
      <c r="CR139" s="153"/>
      <c r="CS139" s="153"/>
      <c r="CT139" s="153"/>
      <c r="CU139" s="153"/>
      <c r="CV139" s="153"/>
      <c r="CW139" s="153"/>
      <c r="CX139" s="153"/>
      <c r="CY139" s="153"/>
      <c r="CZ139" s="153"/>
      <c r="DA139" s="153"/>
      <c r="DB139" s="153"/>
      <c r="DC139" s="153"/>
      <c r="DD139" s="153"/>
      <c r="DE139" s="153"/>
      <c r="DF139" s="153"/>
      <c r="DG139" s="153"/>
      <c r="DH139" s="153"/>
      <c r="DI139" s="153"/>
      <c r="DJ139" s="153"/>
      <c r="DK139" s="153"/>
      <c r="DL139" s="153"/>
      <c r="DM139" s="153"/>
      <c r="DN139" s="153"/>
      <c r="DO139" s="153"/>
      <c r="DP139" s="153"/>
      <c r="DQ139" s="153"/>
      <c r="DR139" s="153"/>
      <c r="DS139" s="153"/>
      <c r="DT139" s="153"/>
      <c r="DU139" s="153"/>
      <c r="DV139" s="153"/>
      <c r="DW139" s="153"/>
      <c r="DX139" s="153"/>
      <c r="DY139" s="153"/>
      <c r="DZ139" s="153"/>
      <c r="EA139" s="153"/>
      <c r="EB139" s="153"/>
      <c r="EC139" s="153"/>
      <c r="ED139" s="153"/>
      <c r="EE139" s="153"/>
      <c r="EF139" s="153"/>
      <c r="EG139" s="153"/>
      <c r="EH139" s="153"/>
      <c r="EI139" s="153"/>
      <c r="EJ139" s="153"/>
      <c r="EK139" s="153"/>
      <c r="EL139" s="153"/>
      <c r="EM139" s="153"/>
      <c r="EN139" s="153"/>
      <c r="EO139" s="153"/>
      <c r="EP139" s="153"/>
      <c r="EQ139" s="153"/>
      <c r="ER139" s="153"/>
      <c r="ES139" s="153"/>
      <c r="ET139" s="153"/>
      <c r="EU139" s="153"/>
      <c r="EV139" s="153"/>
      <c r="EW139" s="153"/>
      <c r="EX139" s="153"/>
      <c r="EY139" s="153"/>
      <c r="EZ139" s="153"/>
      <c r="FA139" s="153"/>
      <c r="FB139" s="153"/>
      <c r="FC139" s="153"/>
      <c r="FD139" s="153"/>
      <c r="FE139" s="153"/>
      <c r="FF139" s="153"/>
      <c r="FG139" s="153"/>
      <c r="FH139" s="153"/>
      <c r="FI139" s="153"/>
      <c r="FJ139" s="153"/>
      <c r="FK139" s="153"/>
      <c r="FL139" s="153"/>
      <c r="FM139" s="153"/>
      <c r="FN139" s="153"/>
      <c r="FO139" s="153"/>
      <c r="FP139" s="153"/>
      <c r="FQ139" s="153"/>
    </row>
    <row r="140" spans="2:173" hidden="1">
      <c r="B140" s="66" t="s">
        <v>604</v>
      </c>
      <c r="C140" s="66" t="s">
        <v>372</v>
      </c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3"/>
      <c r="AJ140" s="153"/>
      <c r="AK140" s="153"/>
      <c r="AL140" s="153"/>
      <c r="AM140" s="153"/>
      <c r="AN140" s="153"/>
      <c r="AO140" s="153"/>
      <c r="AP140" s="153"/>
      <c r="AQ140" s="153"/>
      <c r="AR140" s="153"/>
      <c r="AS140" s="153"/>
      <c r="AT140" s="153"/>
      <c r="AU140" s="153"/>
      <c r="AV140" s="153"/>
      <c r="AW140" s="153"/>
      <c r="AX140" s="153"/>
      <c r="AY140" s="153"/>
      <c r="AZ140" s="153"/>
      <c r="BA140" s="153"/>
      <c r="BB140" s="153"/>
      <c r="BC140" s="153"/>
      <c r="BD140" s="153"/>
      <c r="BE140" s="153"/>
      <c r="BF140" s="153"/>
      <c r="BG140" s="153"/>
      <c r="BH140" s="153"/>
      <c r="BI140" s="153"/>
      <c r="BJ140" s="153"/>
      <c r="BK140" s="153"/>
      <c r="BL140" s="153"/>
      <c r="BM140" s="153"/>
      <c r="BN140" s="153"/>
      <c r="BO140" s="153"/>
      <c r="BP140" s="153"/>
      <c r="BQ140" s="153"/>
      <c r="BR140" s="153"/>
      <c r="BS140" s="153"/>
      <c r="BT140" s="153"/>
      <c r="BU140" s="153"/>
      <c r="BV140" s="153"/>
      <c r="BW140" s="153"/>
      <c r="BX140" s="153"/>
      <c r="BY140" s="153"/>
      <c r="BZ140" s="153"/>
      <c r="CA140" s="153"/>
      <c r="CB140" s="153"/>
      <c r="CC140" s="153"/>
      <c r="CD140" s="153"/>
      <c r="CE140" s="153"/>
      <c r="CF140" s="153"/>
      <c r="CG140" s="153"/>
      <c r="CH140" s="153"/>
      <c r="CI140" s="153"/>
      <c r="CJ140" s="153"/>
      <c r="CK140" s="153"/>
      <c r="CL140" s="153"/>
      <c r="CM140" s="153"/>
      <c r="CN140" s="153"/>
      <c r="CO140" s="153"/>
      <c r="CP140" s="153"/>
      <c r="CQ140" s="153"/>
      <c r="CR140" s="153"/>
      <c r="CS140" s="153"/>
      <c r="CT140" s="153"/>
      <c r="CU140" s="153"/>
      <c r="CV140" s="153"/>
      <c r="CW140" s="153"/>
      <c r="CX140" s="153"/>
      <c r="CY140" s="153"/>
      <c r="CZ140" s="153"/>
      <c r="DA140" s="153"/>
      <c r="DB140" s="153"/>
      <c r="DC140" s="153"/>
      <c r="DD140" s="153"/>
      <c r="DE140" s="153"/>
      <c r="DF140" s="153"/>
      <c r="DG140" s="153"/>
      <c r="DH140" s="153"/>
      <c r="DI140" s="153"/>
      <c r="DJ140" s="153"/>
      <c r="DK140" s="153"/>
      <c r="DL140" s="153"/>
      <c r="DM140" s="153"/>
      <c r="DN140" s="153"/>
      <c r="DO140" s="153"/>
      <c r="DP140" s="153"/>
      <c r="DQ140" s="153"/>
      <c r="DR140" s="153"/>
      <c r="DS140" s="153"/>
      <c r="DT140" s="153"/>
      <c r="DU140" s="153"/>
      <c r="DV140" s="153"/>
      <c r="DW140" s="153"/>
      <c r="DX140" s="153"/>
      <c r="DY140" s="153"/>
      <c r="DZ140" s="153"/>
      <c r="EA140" s="153"/>
      <c r="EB140" s="153"/>
      <c r="EC140" s="153"/>
      <c r="ED140" s="153"/>
      <c r="EE140" s="153"/>
      <c r="EF140" s="153"/>
      <c r="EG140" s="153"/>
      <c r="EH140" s="153"/>
      <c r="EI140" s="153"/>
      <c r="EJ140" s="153"/>
      <c r="EK140" s="153"/>
      <c r="EL140" s="153"/>
      <c r="EM140" s="153"/>
      <c r="EN140" s="153"/>
      <c r="EO140" s="153"/>
      <c r="EP140" s="153"/>
      <c r="EQ140" s="153"/>
      <c r="ER140" s="153"/>
      <c r="ES140" s="153"/>
      <c r="ET140" s="153"/>
      <c r="EU140" s="153"/>
      <c r="EV140" s="153"/>
      <c r="EW140" s="153"/>
      <c r="EX140" s="153"/>
      <c r="EY140" s="153"/>
      <c r="EZ140" s="153"/>
      <c r="FA140" s="153"/>
      <c r="FB140" s="153"/>
      <c r="FC140" s="153"/>
      <c r="FD140" s="153"/>
      <c r="FE140" s="153"/>
      <c r="FF140" s="153"/>
      <c r="FG140" s="153"/>
      <c r="FH140" s="153"/>
      <c r="FI140" s="153"/>
      <c r="FJ140" s="153"/>
      <c r="FK140" s="153"/>
      <c r="FL140" s="153"/>
      <c r="FM140" s="153"/>
      <c r="FN140" s="153">
        <v>0.17715557748798791</v>
      </c>
      <c r="FO140" s="153"/>
      <c r="FP140" s="153"/>
      <c r="FQ140" s="153"/>
    </row>
    <row r="141" spans="2:173" hidden="1">
      <c r="B141" s="66" t="s">
        <v>360</v>
      </c>
      <c r="C141" s="66" t="s">
        <v>360</v>
      </c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>
        <v>0.1731068658861574</v>
      </c>
      <c r="V141" s="153"/>
      <c r="W141" s="153"/>
      <c r="X141" s="153"/>
      <c r="Y141" s="153"/>
      <c r="Z141" s="153"/>
      <c r="AA141" s="153"/>
      <c r="AB141" s="153">
        <v>9.52113108173753E-2</v>
      </c>
      <c r="AC141" s="153"/>
      <c r="AD141" s="153"/>
      <c r="AE141" s="153"/>
      <c r="AF141" s="153"/>
      <c r="AG141" s="153"/>
      <c r="AH141" s="153"/>
      <c r="AI141" s="153"/>
      <c r="AJ141" s="153"/>
      <c r="AK141" s="153"/>
      <c r="AL141" s="153"/>
      <c r="AM141" s="153"/>
      <c r="AN141" s="153"/>
      <c r="AO141" s="153">
        <v>3.6042726730953242E-3</v>
      </c>
      <c r="AP141" s="153"/>
      <c r="AQ141" s="153"/>
      <c r="AR141" s="153"/>
      <c r="AS141" s="153"/>
      <c r="AT141" s="153"/>
      <c r="AU141" s="153"/>
      <c r="AV141" s="153"/>
      <c r="AW141" s="153"/>
      <c r="AX141" s="153"/>
      <c r="AY141" s="153"/>
      <c r="AZ141" s="153"/>
      <c r="BA141" s="153"/>
      <c r="BB141" s="153"/>
      <c r="BC141" s="153"/>
      <c r="BD141" s="153"/>
      <c r="BE141" s="153"/>
      <c r="BF141" s="153"/>
      <c r="BG141" s="153"/>
      <c r="BH141" s="153"/>
      <c r="BI141" s="153"/>
      <c r="BJ141" s="153"/>
      <c r="BK141" s="153"/>
      <c r="BL141" s="153"/>
      <c r="BM141" s="153"/>
      <c r="BN141" s="153"/>
      <c r="BO141" s="153"/>
      <c r="BP141" s="153"/>
      <c r="BQ141" s="153"/>
      <c r="BR141" s="153"/>
      <c r="BS141" s="153"/>
      <c r="BT141" s="153"/>
      <c r="BU141" s="153"/>
      <c r="BV141" s="153"/>
      <c r="BW141" s="153"/>
      <c r="BX141" s="153"/>
      <c r="BY141" s="153"/>
      <c r="BZ141" s="153"/>
      <c r="CA141" s="153"/>
      <c r="CB141" s="153"/>
      <c r="CC141" s="153"/>
      <c r="CD141" s="153"/>
      <c r="CE141" s="153"/>
      <c r="CF141" s="153"/>
      <c r="CG141" s="153"/>
      <c r="CH141" s="153"/>
      <c r="CI141" s="153"/>
      <c r="CJ141" s="153"/>
      <c r="CK141" s="153"/>
      <c r="CL141" s="153"/>
      <c r="CM141" s="153"/>
      <c r="CN141" s="153"/>
      <c r="CO141" s="153"/>
      <c r="CP141" s="153"/>
      <c r="CQ141" s="153"/>
      <c r="CR141" s="153"/>
      <c r="CS141" s="153"/>
      <c r="CT141" s="153"/>
      <c r="CU141" s="153"/>
      <c r="CV141" s="153"/>
      <c r="CW141" s="153"/>
      <c r="CX141" s="153"/>
      <c r="CY141" s="153"/>
      <c r="CZ141" s="153"/>
      <c r="DA141" s="153"/>
      <c r="DB141" s="153"/>
      <c r="DC141" s="153"/>
      <c r="DD141" s="153"/>
      <c r="DE141" s="153"/>
      <c r="DF141" s="153"/>
      <c r="DG141" s="153"/>
      <c r="DH141" s="153">
        <v>1.209872560090338E-2</v>
      </c>
      <c r="DI141" s="153"/>
      <c r="DJ141" s="153"/>
      <c r="DK141" s="153"/>
      <c r="DL141" s="153"/>
      <c r="DM141" s="153"/>
      <c r="DN141" s="153"/>
      <c r="DO141" s="153"/>
      <c r="DP141" s="153"/>
      <c r="DQ141" s="153"/>
      <c r="DR141" s="153"/>
      <c r="DS141" s="153"/>
      <c r="DT141" s="153"/>
      <c r="DU141" s="153"/>
      <c r="DV141" s="153"/>
      <c r="DW141" s="153"/>
      <c r="DX141" s="153"/>
      <c r="DY141" s="153"/>
      <c r="DZ141" s="153"/>
      <c r="EA141" s="153"/>
      <c r="EB141" s="153"/>
      <c r="EC141" s="153"/>
      <c r="ED141" s="153"/>
      <c r="EE141" s="153"/>
      <c r="EF141" s="153"/>
      <c r="EG141" s="153"/>
      <c r="EH141" s="153"/>
      <c r="EI141" s="153"/>
      <c r="EJ141" s="153"/>
      <c r="EK141" s="153"/>
      <c r="EL141" s="153"/>
      <c r="EM141" s="153"/>
      <c r="EN141" s="153"/>
      <c r="EO141" s="153"/>
      <c r="EP141" s="153"/>
      <c r="EQ141" s="153"/>
      <c r="ER141" s="153"/>
      <c r="ES141" s="153"/>
      <c r="ET141" s="153"/>
      <c r="EU141" s="153"/>
      <c r="EV141" s="153"/>
      <c r="EW141" s="153"/>
      <c r="EX141" s="153"/>
      <c r="EY141" s="153"/>
      <c r="EZ141" s="153"/>
      <c r="FA141" s="153"/>
      <c r="FB141" s="153"/>
      <c r="FC141" s="153"/>
      <c r="FD141" s="153"/>
      <c r="FE141" s="153"/>
      <c r="FF141" s="153"/>
      <c r="FG141" s="153"/>
      <c r="FH141" s="153"/>
      <c r="FI141" s="153"/>
      <c r="FJ141" s="153"/>
      <c r="FK141" s="153"/>
      <c r="FL141" s="153"/>
      <c r="FM141" s="153"/>
      <c r="FN141" s="153"/>
      <c r="FO141" s="153"/>
      <c r="FP141" s="153"/>
      <c r="FQ141" s="153"/>
    </row>
    <row r="142" spans="2:173" hidden="1">
      <c r="B142" s="66" t="s">
        <v>607</v>
      </c>
      <c r="C142" s="66" t="s">
        <v>360</v>
      </c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3"/>
      <c r="AG142" s="153"/>
      <c r="AH142" s="153"/>
      <c r="AI142" s="153"/>
      <c r="AJ142" s="153"/>
      <c r="AK142" s="153"/>
      <c r="AL142" s="153"/>
      <c r="AM142" s="153"/>
      <c r="AN142" s="153"/>
      <c r="AO142" s="153"/>
      <c r="AP142" s="153"/>
      <c r="AQ142" s="153"/>
      <c r="AR142" s="153"/>
      <c r="AS142" s="153"/>
      <c r="AT142" s="153"/>
      <c r="AU142" s="153"/>
      <c r="AV142" s="153"/>
      <c r="AW142" s="153"/>
      <c r="AX142" s="153"/>
      <c r="AY142" s="153"/>
      <c r="AZ142" s="153"/>
      <c r="BA142" s="153"/>
      <c r="BB142" s="153"/>
      <c r="BC142" s="153"/>
      <c r="BD142" s="153"/>
      <c r="BE142" s="153"/>
      <c r="BF142" s="153"/>
      <c r="BG142" s="153"/>
      <c r="BH142" s="153"/>
      <c r="BI142" s="153"/>
      <c r="BJ142" s="153"/>
      <c r="BK142" s="153"/>
      <c r="BL142" s="153"/>
      <c r="BM142" s="153"/>
      <c r="BN142" s="153"/>
      <c r="BO142" s="153"/>
      <c r="BP142" s="153"/>
      <c r="BQ142" s="153"/>
      <c r="BR142" s="153"/>
      <c r="BS142" s="153"/>
      <c r="BT142" s="153"/>
      <c r="BU142" s="153"/>
      <c r="BV142" s="153"/>
      <c r="BW142" s="153"/>
      <c r="BX142" s="153"/>
      <c r="BY142" s="153"/>
      <c r="BZ142" s="153"/>
      <c r="CA142" s="153"/>
      <c r="CB142" s="153"/>
      <c r="CC142" s="153"/>
      <c r="CD142" s="153"/>
      <c r="CE142" s="153"/>
      <c r="CF142" s="153"/>
      <c r="CG142" s="153"/>
      <c r="CH142" s="153"/>
      <c r="CI142" s="153"/>
      <c r="CJ142" s="153"/>
      <c r="CK142" s="153"/>
      <c r="CL142" s="153"/>
      <c r="CM142" s="153"/>
      <c r="CN142" s="153"/>
      <c r="CO142" s="153"/>
      <c r="CP142" s="153"/>
      <c r="CQ142" s="153"/>
      <c r="CR142" s="153"/>
      <c r="CS142" s="153"/>
      <c r="CT142" s="153"/>
      <c r="CU142" s="153"/>
      <c r="CV142" s="153"/>
      <c r="CW142" s="153"/>
      <c r="CX142" s="153"/>
      <c r="CY142" s="153"/>
      <c r="CZ142" s="153"/>
      <c r="DA142" s="153"/>
      <c r="DB142" s="153"/>
      <c r="DC142" s="153"/>
      <c r="DD142" s="153"/>
      <c r="DE142" s="153"/>
      <c r="DF142" s="153"/>
      <c r="DG142" s="153"/>
      <c r="DH142" s="153"/>
      <c r="DI142" s="153"/>
      <c r="DJ142" s="153"/>
      <c r="DK142" s="153"/>
      <c r="DL142" s="153"/>
      <c r="DM142" s="153"/>
      <c r="DN142" s="153"/>
      <c r="DO142" s="153"/>
      <c r="DP142" s="153"/>
      <c r="DQ142" s="153"/>
      <c r="DR142" s="153"/>
      <c r="DS142" s="153"/>
      <c r="DT142" s="153"/>
      <c r="DU142" s="153"/>
      <c r="DV142" s="153"/>
      <c r="DW142" s="153"/>
      <c r="DX142" s="153"/>
      <c r="DY142" s="153"/>
      <c r="DZ142" s="153"/>
      <c r="EA142" s="153"/>
      <c r="EB142" s="153"/>
      <c r="EC142" s="153"/>
      <c r="ED142" s="153"/>
      <c r="EE142" s="153"/>
      <c r="EF142" s="153"/>
      <c r="EG142" s="153"/>
      <c r="EH142" s="153"/>
      <c r="EI142" s="153"/>
      <c r="EJ142" s="153"/>
      <c r="EK142" s="153"/>
      <c r="EL142" s="153"/>
      <c r="EM142" s="153"/>
      <c r="EN142" s="153"/>
      <c r="EO142" s="153"/>
      <c r="EP142" s="153"/>
      <c r="EQ142" s="153"/>
      <c r="ER142" s="153"/>
      <c r="ES142" s="153"/>
      <c r="ET142" s="153"/>
      <c r="EU142" s="153"/>
      <c r="EV142" s="153"/>
      <c r="EW142" s="153"/>
      <c r="EX142" s="153"/>
      <c r="EY142" s="153"/>
      <c r="EZ142" s="153"/>
      <c r="FA142" s="153"/>
      <c r="FB142" s="153"/>
      <c r="FC142" s="153"/>
      <c r="FD142" s="153"/>
      <c r="FE142" s="153"/>
      <c r="FF142" s="153"/>
      <c r="FG142" s="153"/>
      <c r="FH142" s="153"/>
      <c r="FI142" s="153">
        <v>1.7470281413476799E-2</v>
      </c>
      <c r="FJ142" s="153"/>
      <c r="FK142" s="153"/>
      <c r="FL142" s="153"/>
      <c r="FM142" s="153"/>
      <c r="FN142" s="153"/>
      <c r="FO142" s="153"/>
      <c r="FP142" s="153"/>
      <c r="FQ142" s="153"/>
    </row>
    <row r="143" spans="2:173" hidden="1">
      <c r="B143" s="66" t="s">
        <v>609</v>
      </c>
      <c r="C143" s="66" t="s">
        <v>360</v>
      </c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  <c r="AH143" s="153"/>
      <c r="AI143" s="153"/>
      <c r="AJ143" s="153"/>
      <c r="AK143" s="153"/>
      <c r="AL143" s="153"/>
      <c r="AM143" s="153"/>
      <c r="AN143" s="153"/>
      <c r="AO143" s="153"/>
      <c r="AP143" s="153">
        <v>5.3619714847590948E-2</v>
      </c>
      <c r="AQ143" s="153">
        <v>0.13492675404780261</v>
      </c>
      <c r="AR143" s="153"/>
      <c r="AS143" s="153"/>
      <c r="AT143" s="153"/>
      <c r="AU143" s="153"/>
      <c r="AV143" s="153"/>
      <c r="AW143" s="153"/>
      <c r="AX143" s="153"/>
      <c r="AY143" s="153"/>
      <c r="AZ143" s="153"/>
      <c r="BA143" s="153"/>
      <c r="BB143" s="153"/>
      <c r="BC143" s="153"/>
      <c r="BD143" s="153"/>
      <c r="BE143" s="153"/>
      <c r="BF143" s="153"/>
      <c r="BG143" s="153"/>
      <c r="BH143" s="153"/>
      <c r="BI143" s="153"/>
      <c r="BJ143" s="153"/>
      <c r="BK143" s="153"/>
      <c r="BL143" s="153"/>
      <c r="BM143" s="153"/>
      <c r="BN143" s="153"/>
      <c r="BO143" s="153"/>
      <c r="BP143" s="153"/>
      <c r="BQ143" s="153"/>
      <c r="BR143" s="153"/>
      <c r="BS143" s="153"/>
      <c r="BT143" s="153"/>
      <c r="BU143" s="153"/>
      <c r="BV143" s="153"/>
      <c r="BW143" s="153"/>
      <c r="BX143" s="153"/>
      <c r="BY143" s="153"/>
      <c r="BZ143" s="153"/>
      <c r="CA143" s="153"/>
      <c r="CB143" s="153"/>
      <c r="CC143" s="153"/>
      <c r="CD143" s="153"/>
      <c r="CE143" s="153"/>
      <c r="CF143" s="153"/>
      <c r="CG143" s="153"/>
      <c r="CH143" s="153"/>
      <c r="CI143" s="153"/>
      <c r="CJ143" s="153"/>
      <c r="CK143" s="153"/>
      <c r="CL143" s="153"/>
      <c r="CM143" s="153"/>
      <c r="CN143" s="153"/>
      <c r="CO143" s="153"/>
      <c r="CP143" s="153"/>
      <c r="CQ143" s="153"/>
      <c r="CR143" s="153"/>
      <c r="CS143" s="153"/>
      <c r="CT143" s="153"/>
      <c r="CU143" s="153"/>
      <c r="CV143" s="153"/>
      <c r="CW143" s="153"/>
      <c r="CX143" s="153"/>
      <c r="CY143" s="153"/>
      <c r="CZ143" s="153"/>
      <c r="DA143" s="153"/>
      <c r="DB143" s="153"/>
      <c r="DC143" s="153"/>
      <c r="DD143" s="153"/>
      <c r="DE143" s="153"/>
      <c r="DF143" s="153"/>
      <c r="DG143" s="153"/>
      <c r="DH143" s="153"/>
      <c r="DI143" s="153"/>
      <c r="DJ143" s="153"/>
      <c r="DK143" s="153"/>
      <c r="DL143" s="153"/>
      <c r="DM143" s="153"/>
      <c r="DN143" s="153"/>
      <c r="DO143" s="153"/>
      <c r="DP143" s="153"/>
      <c r="DQ143" s="153"/>
      <c r="DR143" s="153"/>
      <c r="DS143" s="153"/>
      <c r="DT143" s="153"/>
      <c r="DU143" s="153"/>
      <c r="DV143" s="153"/>
      <c r="DW143" s="153"/>
      <c r="DX143" s="153"/>
      <c r="DY143" s="153"/>
      <c r="DZ143" s="153"/>
      <c r="EA143" s="153"/>
      <c r="EB143" s="153"/>
      <c r="EC143" s="153"/>
      <c r="ED143" s="153"/>
      <c r="EE143" s="153"/>
      <c r="EF143" s="153"/>
      <c r="EG143" s="153"/>
      <c r="EH143" s="153"/>
      <c r="EI143" s="153"/>
      <c r="EJ143" s="153"/>
      <c r="EK143" s="153"/>
      <c r="EL143" s="153"/>
      <c r="EM143" s="153"/>
      <c r="EN143" s="153">
        <v>5.5218820628724049E-3</v>
      </c>
      <c r="EO143" s="153"/>
      <c r="EP143" s="153"/>
      <c r="EQ143" s="153"/>
      <c r="ER143" s="153"/>
      <c r="ES143" s="153"/>
      <c r="ET143" s="153"/>
      <c r="EU143" s="153"/>
      <c r="EV143" s="153"/>
      <c r="EW143" s="153"/>
      <c r="EX143" s="153"/>
      <c r="EY143" s="153"/>
      <c r="EZ143" s="153"/>
      <c r="FA143" s="153"/>
      <c r="FB143" s="153"/>
      <c r="FC143" s="153"/>
      <c r="FD143" s="153"/>
      <c r="FE143" s="153"/>
      <c r="FF143" s="153"/>
      <c r="FG143" s="153"/>
      <c r="FH143" s="153"/>
      <c r="FI143" s="153"/>
      <c r="FJ143" s="153"/>
      <c r="FK143" s="153"/>
      <c r="FL143" s="153"/>
      <c r="FM143" s="153"/>
      <c r="FN143" s="153"/>
      <c r="FO143" s="153"/>
      <c r="FP143" s="153"/>
      <c r="FQ143" s="153"/>
    </row>
    <row r="144" spans="2:173" hidden="1">
      <c r="B144" s="66" t="s">
        <v>611</v>
      </c>
      <c r="C144" s="66" t="s">
        <v>304</v>
      </c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>
        <v>9.7823428711176302E-2</v>
      </c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  <c r="EB144" s="153"/>
      <c r="EC144" s="153"/>
      <c r="ED144" s="153"/>
      <c r="EE144" s="153"/>
      <c r="EF144" s="153"/>
      <c r="EG144" s="153"/>
      <c r="EH144" s="153"/>
      <c r="EI144" s="153"/>
      <c r="EJ144" s="153"/>
      <c r="EK144" s="153"/>
      <c r="EL144" s="153"/>
      <c r="EM144" s="153"/>
      <c r="EN144" s="153"/>
      <c r="EO144" s="153"/>
      <c r="EP144" s="153"/>
      <c r="EQ144" s="153"/>
      <c r="ER144" s="153"/>
      <c r="ES144" s="153"/>
      <c r="ET144" s="153"/>
      <c r="EU144" s="153"/>
      <c r="EV144" s="153"/>
      <c r="EW144" s="153"/>
      <c r="EX144" s="153"/>
      <c r="EY144" s="153"/>
      <c r="EZ144" s="153"/>
      <c r="FA144" s="153"/>
      <c r="FB144" s="153"/>
      <c r="FC144" s="153"/>
      <c r="FD144" s="153"/>
      <c r="FE144" s="153"/>
      <c r="FF144" s="153"/>
      <c r="FG144" s="153"/>
      <c r="FH144" s="153"/>
      <c r="FI144" s="153"/>
      <c r="FJ144" s="153"/>
      <c r="FK144" s="153"/>
      <c r="FL144" s="153"/>
      <c r="FM144" s="153"/>
      <c r="FN144" s="153">
        <v>6.6845709151602872E-2</v>
      </c>
      <c r="FO144" s="153"/>
      <c r="FP144" s="153"/>
      <c r="FQ144" s="153"/>
    </row>
    <row r="145" spans="2:173" hidden="1">
      <c r="B145" s="66" t="s">
        <v>613</v>
      </c>
      <c r="C145" s="66" t="s">
        <v>332</v>
      </c>
      <c r="D145" s="153">
        <v>3.3182904167772761E-3</v>
      </c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>
        <v>4.9215747070432648E-3</v>
      </c>
      <c r="Q145" s="153"/>
      <c r="R145" s="153"/>
      <c r="S145" s="153"/>
      <c r="T145" s="153"/>
      <c r="U145" s="153"/>
      <c r="V145" s="153"/>
      <c r="W145" s="153">
        <v>1.5465575088868689E-3</v>
      </c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  <c r="AH145" s="153"/>
      <c r="AI145" s="153"/>
      <c r="AJ145" s="153"/>
      <c r="AK145" s="153">
        <v>2.1430127245771939E-3</v>
      </c>
      <c r="AL145" s="153"/>
      <c r="AM145" s="153"/>
      <c r="AN145" s="153"/>
      <c r="AO145" s="153"/>
      <c r="AP145" s="153"/>
      <c r="AQ145" s="153"/>
      <c r="AR145" s="153"/>
      <c r="AS145" s="153"/>
      <c r="AT145" s="153"/>
      <c r="AU145" s="153"/>
      <c r="AV145" s="153"/>
      <c r="AW145" s="153"/>
      <c r="AX145" s="153"/>
      <c r="AY145" s="153"/>
      <c r="AZ145" s="153">
        <v>3.474874566732409E-3</v>
      </c>
      <c r="BA145" s="153"/>
      <c r="BB145" s="153"/>
      <c r="BC145" s="153"/>
      <c r="BD145" s="153"/>
      <c r="BE145" s="153"/>
      <c r="BF145" s="153"/>
      <c r="BG145" s="153"/>
      <c r="BH145" s="153"/>
      <c r="BI145" s="153"/>
      <c r="BJ145" s="153"/>
      <c r="BK145" s="153"/>
      <c r="BL145" s="153"/>
      <c r="BM145" s="153"/>
      <c r="BN145" s="153"/>
      <c r="BO145" s="153"/>
      <c r="BP145" s="153"/>
      <c r="BQ145" s="153"/>
      <c r="BR145" s="153"/>
      <c r="BS145" s="153"/>
      <c r="BT145" s="153"/>
      <c r="BU145" s="153">
        <v>2.0076439183260709E-3</v>
      </c>
      <c r="BV145" s="153"/>
      <c r="BW145" s="153"/>
      <c r="BX145" s="153"/>
      <c r="BY145" s="153"/>
      <c r="BZ145" s="153"/>
      <c r="CA145" s="153"/>
      <c r="CB145" s="153"/>
      <c r="CC145" s="153"/>
      <c r="CD145" s="153"/>
      <c r="CE145" s="153"/>
      <c r="CF145" s="153"/>
      <c r="CG145" s="153"/>
      <c r="CH145" s="153"/>
      <c r="CI145" s="153"/>
      <c r="CJ145" s="153"/>
      <c r="CK145" s="153"/>
      <c r="CL145" s="153"/>
      <c r="CM145" s="153"/>
      <c r="CN145" s="153"/>
      <c r="CO145" s="153"/>
      <c r="CP145" s="153"/>
      <c r="CQ145" s="153"/>
      <c r="CR145" s="153"/>
      <c r="CS145" s="153"/>
      <c r="CT145" s="153"/>
      <c r="CU145" s="153"/>
      <c r="CV145" s="153"/>
      <c r="CW145" s="153"/>
      <c r="CX145" s="153"/>
      <c r="CY145" s="153"/>
      <c r="CZ145" s="153"/>
      <c r="DA145" s="153"/>
      <c r="DB145" s="153">
        <v>2.6794193460860139E-2</v>
      </c>
      <c r="DC145" s="153"/>
      <c r="DD145" s="153"/>
      <c r="DE145" s="153"/>
      <c r="DF145" s="153"/>
      <c r="DG145" s="153"/>
      <c r="DH145" s="153"/>
      <c r="DI145" s="153"/>
      <c r="DJ145" s="153"/>
      <c r="DK145" s="153"/>
      <c r="DL145" s="153"/>
      <c r="DM145" s="153">
        <v>2.4136407354091111E-3</v>
      </c>
      <c r="DN145" s="153"/>
      <c r="DO145" s="153"/>
      <c r="DP145" s="153"/>
      <c r="DQ145" s="153"/>
      <c r="DR145" s="153"/>
      <c r="DS145" s="153"/>
      <c r="DT145" s="153"/>
      <c r="DU145" s="153"/>
      <c r="DV145" s="153"/>
      <c r="DW145" s="153"/>
      <c r="DX145" s="153"/>
      <c r="DY145" s="153"/>
      <c r="DZ145" s="153"/>
      <c r="EA145" s="153"/>
      <c r="EB145" s="153"/>
      <c r="EC145" s="153"/>
      <c r="ED145" s="153">
        <v>1.275102046716011E-3</v>
      </c>
      <c r="EE145" s="153"/>
      <c r="EF145" s="153"/>
      <c r="EG145" s="153"/>
      <c r="EH145" s="153"/>
      <c r="EI145" s="153"/>
      <c r="EJ145" s="153"/>
      <c r="EK145" s="153"/>
      <c r="EL145" s="153"/>
      <c r="EM145" s="153"/>
      <c r="EN145" s="153"/>
      <c r="EO145" s="153"/>
      <c r="EP145" s="153"/>
      <c r="EQ145" s="153"/>
      <c r="ER145" s="153"/>
      <c r="ES145" s="153"/>
      <c r="ET145" s="153"/>
      <c r="EU145" s="153"/>
      <c r="EV145" s="153"/>
      <c r="EW145" s="153"/>
      <c r="EX145" s="153"/>
      <c r="EY145" s="153"/>
      <c r="EZ145" s="153"/>
      <c r="FA145" s="153"/>
      <c r="FB145" s="153"/>
      <c r="FC145" s="153"/>
      <c r="FD145" s="153"/>
      <c r="FE145" s="153"/>
      <c r="FF145" s="153"/>
      <c r="FG145" s="153"/>
      <c r="FH145" s="153"/>
      <c r="FI145" s="153"/>
      <c r="FJ145" s="153"/>
      <c r="FK145" s="153"/>
      <c r="FL145" s="153"/>
      <c r="FM145" s="153"/>
      <c r="FN145" s="153"/>
      <c r="FO145" s="153"/>
      <c r="FP145" s="153"/>
      <c r="FQ145" s="153"/>
    </row>
    <row r="146" spans="2:173" hidden="1">
      <c r="B146" s="66" t="s">
        <v>615</v>
      </c>
      <c r="C146" s="66" t="s">
        <v>332</v>
      </c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3"/>
      <c r="AJ146" s="153"/>
      <c r="AK146" s="153"/>
      <c r="AL146" s="153"/>
      <c r="AM146" s="153"/>
      <c r="AN146" s="153"/>
      <c r="AO146" s="153"/>
      <c r="AP146" s="153"/>
      <c r="AQ146" s="153"/>
      <c r="AR146" s="153"/>
      <c r="AS146" s="153"/>
      <c r="AT146" s="153"/>
      <c r="AU146" s="153"/>
      <c r="AV146" s="153"/>
      <c r="AW146" s="153"/>
      <c r="AX146" s="153"/>
      <c r="AY146" s="153"/>
      <c r="AZ146" s="153"/>
      <c r="BA146" s="153"/>
      <c r="BB146" s="153"/>
      <c r="BC146" s="153"/>
      <c r="BD146" s="153"/>
      <c r="BE146" s="153"/>
      <c r="BF146" s="153"/>
      <c r="BG146" s="153"/>
      <c r="BH146" s="153"/>
      <c r="BI146" s="153"/>
      <c r="BJ146" s="153"/>
      <c r="BK146" s="153"/>
      <c r="BL146" s="153"/>
      <c r="BM146" s="153"/>
      <c r="BN146" s="153"/>
      <c r="BO146" s="153"/>
      <c r="BP146" s="153"/>
      <c r="BQ146" s="153"/>
      <c r="BR146" s="153"/>
      <c r="BS146" s="153"/>
      <c r="BT146" s="153"/>
      <c r="BU146" s="153"/>
      <c r="BV146" s="153"/>
      <c r="BW146" s="153"/>
      <c r="BX146" s="153"/>
      <c r="BY146" s="153"/>
      <c r="BZ146" s="153"/>
      <c r="CA146" s="153"/>
      <c r="CB146" s="153"/>
      <c r="CC146" s="153"/>
      <c r="CD146" s="153"/>
      <c r="CE146" s="153"/>
      <c r="CF146" s="153"/>
      <c r="CG146" s="153"/>
      <c r="CH146" s="153"/>
      <c r="CI146" s="153"/>
      <c r="CJ146" s="153"/>
      <c r="CK146" s="153"/>
      <c r="CL146" s="153"/>
      <c r="CM146" s="153"/>
      <c r="CN146" s="153"/>
      <c r="CO146" s="153"/>
      <c r="CP146" s="153"/>
      <c r="CQ146" s="153"/>
      <c r="CR146" s="153"/>
      <c r="CS146" s="153"/>
      <c r="CT146" s="153"/>
      <c r="CU146" s="153"/>
      <c r="CV146" s="153"/>
      <c r="CW146" s="153"/>
      <c r="CX146" s="153"/>
      <c r="CY146" s="153"/>
      <c r="CZ146" s="153"/>
      <c r="DA146" s="153"/>
      <c r="DB146" s="153"/>
      <c r="DC146" s="153"/>
      <c r="DD146" s="153"/>
      <c r="DE146" s="153"/>
      <c r="DF146" s="153"/>
      <c r="DG146" s="153"/>
      <c r="DH146" s="153"/>
      <c r="DI146" s="153"/>
      <c r="DJ146" s="153"/>
      <c r="DK146" s="153"/>
      <c r="DL146" s="153"/>
      <c r="DM146" s="153"/>
      <c r="DN146" s="153"/>
      <c r="DO146" s="153"/>
      <c r="DP146" s="153"/>
      <c r="DQ146" s="153"/>
      <c r="DR146" s="153"/>
      <c r="DS146" s="153"/>
      <c r="DT146" s="153"/>
      <c r="DU146" s="153"/>
      <c r="DV146" s="153"/>
      <c r="DW146" s="153"/>
      <c r="DX146" s="153"/>
      <c r="DY146" s="153"/>
      <c r="DZ146" s="153"/>
      <c r="EA146" s="153"/>
      <c r="EB146" s="153"/>
      <c r="EC146" s="153"/>
      <c r="ED146" s="153"/>
      <c r="EE146" s="153"/>
      <c r="EF146" s="153"/>
      <c r="EG146" s="153"/>
      <c r="EH146" s="153"/>
      <c r="EI146" s="153"/>
      <c r="EJ146" s="153"/>
      <c r="EK146" s="153"/>
      <c r="EL146" s="153"/>
      <c r="EM146" s="153"/>
      <c r="EN146" s="153"/>
      <c r="EO146" s="153"/>
      <c r="EP146" s="153"/>
      <c r="EQ146" s="153"/>
      <c r="ER146" s="153"/>
      <c r="ES146" s="153"/>
      <c r="ET146" s="153"/>
      <c r="EU146" s="153"/>
      <c r="EV146" s="153"/>
      <c r="EW146" s="153"/>
      <c r="EX146" s="153"/>
      <c r="EY146" s="153"/>
      <c r="EZ146" s="153"/>
      <c r="FA146" s="153"/>
      <c r="FB146" s="153"/>
      <c r="FC146" s="153"/>
      <c r="FD146" s="153"/>
      <c r="FE146" s="153"/>
      <c r="FF146" s="153"/>
      <c r="FG146" s="153"/>
      <c r="FH146" s="153"/>
      <c r="FI146" s="153"/>
      <c r="FJ146" s="153"/>
      <c r="FK146" s="153"/>
      <c r="FL146" s="153"/>
      <c r="FM146" s="153"/>
      <c r="FN146" s="153"/>
      <c r="FO146" s="153">
        <v>1.6666202393885689E-2</v>
      </c>
      <c r="FP146" s="153"/>
      <c r="FQ146" s="153"/>
    </row>
    <row r="147" spans="2:173" hidden="1">
      <c r="B147" s="66" t="s">
        <v>617</v>
      </c>
      <c r="C147" s="66" t="s">
        <v>332</v>
      </c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153"/>
      <c r="AK147" s="153"/>
      <c r="AL147" s="153"/>
      <c r="AM147" s="153"/>
      <c r="AN147" s="153"/>
      <c r="AO147" s="153"/>
      <c r="AP147" s="153"/>
      <c r="AQ147" s="153"/>
      <c r="AR147" s="153"/>
      <c r="AS147" s="153"/>
      <c r="AT147" s="153"/>
      <c r="AU147" s="153"/>
      <c r="AV147" s="153"/>
      <c r="AW147" s="153"/>
      <c r="AX147" s="153"/>
      <c r="AY147" s="153"/>
      <c r="AZ147" s="153"/>
      <c r="BA147" s="153"/>
      <c r="BB147" s="153"/>
      <c r="BC147" s="153"/>
      <c r="BD147" s="153"/>
      <c r="BE147" s="153"/>
      <c r="BF147" s="153"/>
      <c r="BG147" s="153"/>
      <c r="BH147" s="153"/>
      <c r="BI147" s="153"/>
      <c r="BJ147" s="153"/>
      <c r="BK147" s="153"/>
      <c r="BL147" s="153"/>
      <c r="BM147" s="153"/>
      <c r="BN147" s="153"/>
      <c r="BO147" s="153"/>
      <c r="BP147" s="153"/>
      <c r="BQ147" s="153"/>
      <c r="BR147" s="153"/>
      <c r="BS147" s="153"/>
      <c r="BT147" s="153"/>
      <c r="BU147" s="153"/>
      <c r="BV147" s="153"/>
      <c r="BW147" s="153"/>
      <c r="BX147" s="153"/>
      <c r="BY147" s="153"/>
      <c r="BZ147" s="153"/>
      <c r="CA147" s="153"/>
      <c r="CB147" s="153"/>
      <c r="CC147" s="153"/>
      <c r="CD147" s="153"/>
      <c r="CE147" s="153"/>
      <c r="CF147" s="153"/>
      <c r="CG147" s="153"/>
      <c r="CH147" s="153"/>
      <c r="CI147" s="153"/>
      <c r="CJ147" s="153"/>
      <c r="CK147" s="153"/>
      <c r="CL147" s="153"/>
      <c r="CM147" s="153"/>
      <c r="CN147" s="153"/>
      <c r="CO147" s="153"/>
      <c r="CP147" s="153"/>
      <c r="CQ147" s="153"/>
      <c r="CR147" s="153"/>
      <c r="CS147" s="153"/>
      <c r="CT147" s="153"/>
      <c r="CU147" s="153"/>
      <c r="CV147" s="153"/>
      <c r="CW147" s="153"/>
      <c r="CX147" s="153"/>
      <c r="CY147" s="153"/>
      <c r="CZ147" s="153"/>
      <c r="DA147" s="153"/>
      <c r="DB147" s="153"/>
      <c r="DC147" s="153"/>
      <c r="DD147" s="153"/>
      <c r="DE147" s="153"/>
      <c r="DF147" s="153"/>
      <c r="DG147" s="153"/>
      <c r="DH147" s="153"/>
      <c r="DI147" s="153"/>
      <c r="DJ147" s="153"/>
      <c r="DK147" s="153"/>
      <c r="DL147" s="153"/>
      <c r="DM147" s="153"/>
      <c r="DN147" s="153"/>
      <c r="DO147" s="153"/>
      <c r="DP147" s="153"/>
      <c r="DQ147" s="153"/>
      <c r="DR147" s="153"/>
      <c r="DS147" s="153"/>
      <c r="DT147" s="153"/>
      <c r="DU147" s="153"/>
      <c r="DV147" s="153"/>
      <c r="DW147" s="153"/>
      <c r="DX147" s="153"/>
      <c r="DY147" s="153"/>
      <c r="DZ147" s="153"/>
      <c r="EA147" s="153"/>
      <c r="EB147" s="153"/>
      <c r="EC147" s="153"/>
      <c r="ED147" s="153"/>
      <c r="EE147" s="153"/>
      <c r="EF147" s="153"/>
      <c r="EG147" s="153"/>
      <c r="EH147" s="153"/>
      <c r="EI147" s="153"/>
      <c r="EJ147" s="153"/>
      <c r="EK147" s="153"/>
      <c r="EL147" s="153"/>
      <c r="EM147" s="153"/>
      <c r="EN147" s="153"/>
      <c r="EO147" s="153"/>
      <c r="EP147" s="153"/>
      <c r="EQ147" s="153"/>
      <c r="ER147" s="153"/>
      <c r="ES147" s="153"/>
      <c r="ET147" s="153"/>
      <c r="EU147" s="153"/>
      <c r="EV147" s="153"/>
      <c r="EW147" s="153"/>
      <c r="EX147" s="153"/>
      <c r="EY147" s="153"/>
      <c r="EZ147" s="153"/>
      <c r="FA147" s="153"/>
      <c r="FB147" s="153"/>
      <c r="FC147" s="153"/>
      <c r="FD147" s="153"/>
      <c r="FE147" s="153">
        <v>4.4130626654898496E-3</v>
      </c>
      <c r="FF147" s="153"/>
      <c r="FG147" s="153"/>
      <c r="FH147" s="153"/>
      <c r="FI147" s="153"/>
      <c r="FJ147" s="153"/>
      <c r="FK147" s="153"/>
      <c r="FL147" s="153"/>
      <c r="FM147" s="153"/>
      <c r="FN147" s="153"/>
      <c r="FO147" s="153"/>
      <c r="FP147" s="153"/>
      <c r="FQ147" s="153"/>
    </row>
    <row r="148" spans="2:173" hidden="1">
      <c r="B148" s="66" t="s">
        <v>618</v>
      </c>
      <c r="C148" s="66" t="s">
        <v>332</v>
      </c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3"/>
      <c r="AG148" s="153"/>
      <c r="AH148" s="153"/>
      <c r="AI148" s="153"/>
      <c r="AJ148" s="153"/>
      <c r="AK148" s="153"/>
      <c r="AL148" s="153"/>
      <c r="AM148" s="153"/>
      <c r="AN148" s="153"/>
      <c r="AO148" s="153"/>
      <c r="AP148" s="153"/>
      <c r="AQ148" s="153"/>
      <c r="AR148" s="153"/>
      <c r="AS148" s="153"/>
      <c r="AT148" s="153"/>
      <c r="AU148" s="153"/>
      <c r="AV148" s="153"/>
      <c r="AW148" s="153"/>
      <c r="AX148" s="153"/>
      <c r="AY148" s="153"/>
      <c r="AZ148" s="153"/>
      <c r="BA148" s="153"/>
      <c r="BB148" s="153"/>
      <c r="BC148" s="153"/>
      <c r="BD148" s="153"/>
      <c r="BE148" s="153"/>
      <c r="BF148" s="153"/>
      <c r="BG148" s="153"/>
      <c r="BH148" s="153"/>
      <c r="BI148" s="153"/>
      <c r="BJ148" s="153"/>
      <c r="BK148" s="153"/>
      <c r="BL148" s="153"/>
      <c r="BM148" s="153"/>
      <c r="BN148" s="153"/>
      <c r="BO148" s="153"/>
      <c r="BP148" s="153"/>
      <c r="BQ148" s="153"/>
      <c r="BR148" s="153"/>
      <c r="BS148" s="153"/>
      <c r="BT148" s="153"/>
      <c r="BU148" s="153"/>
      <c r="BV148" s="153"/>
      <c r="BW148" s="153"/>
      <c r="BX148" s="153"/>
      <c r="BY148" s="153"/>
      <c r="BZ148" s="153"/>
      <c r="CA148" s="153"/>
      <c r="CB148" s="153"/>
      <c r="CC148" s="153"/>
      <c r="CD148" s="153"/>
      <c r="CE148" s="153"/>
      <c r="CF148" s="153"/>
      <c r="CG148" s="153"/>
      <c r="CH148" s="153"/>
      <c r="CI148" s="153"/>
      <c r="CJ148" s="153"/>
      <c r="CK148" s="153"/>
      <c r="CL148" s="153"/>
      <c r="CM148" s="153"/>
      <c r="CN148" s="153"/>
      <c r="CO148" s="153"/>
      <c r="CP148" s="153"/>
      <c r="CQ148" s="153"/>
      <c r="CR148" s="153"/>
      <c r="CS148" s="153"/>
      <c r="CT148" s="153"/>
      <c r="CU148" s="153"/>
      <c r="CV148" s="153"/>
      <c r="CW148" s="153"/>
      <c r="CX148" s="153"/>
      <c r="CY148" s="153"/>
      <c r="CZ148" s="153"/>
      <c r="DA148" s="153"/>
      <c r="DB148" s="153"/>
      <c r="DC148" s="153"/>
      <c r="DD148" s="153"/>
      <c r="DE148" s="153"/>
      <c r="DF148" s="153"/>
      <c r="DG148" s="153"/>
      <c r="DH148" s="153"/>
      <c r="DI148" s="153"/>
      <c r="DJ148" s="153"/>
      <c r="DK148" s="153"/>
      <c r="DL148" s="153"/>
      <c r="DM148" s="153"/>
      <c r="DN148" s="153"/>
      <c r="DO148" s="153"/>
      <c r="DP148" s="153"/>
      <c r="DQ148" s="153"/>
      <c r="DR148" s="153"/>
      <c r="DS148" s="153"/>
      <c r="DT148" s="153"/>
      <c r="DU148" s="153"/>
      <c r="DV148" s="153"/>
      <c r="DW148" s="153"/>
      <c r="DX148" s="153"/>
      <c r="DY148" s="153"/>
      <c r="DZ148" s="153"/>
      <c r="EA148" s="153"/>
      <c r="EB148" s="153"/>
      <c r="EC148" s="153"/>
      <c r="ED148" s="153"/>
      <c r="EE148" s="153"/>
      <c r="EF148" s="153"/>
      <c r="EG148" s="153"/>
      <c r="EH148" s="153"/>
      <c r="EI148" s="153"/>
      <c r="EJ148" s="153"/>
      <c r="EK148" s="153"/>
      <c r="EL148" s="153"/>
      <c r="EM148" s="153"/>
      <c r="EN148" s="153"/>
      <c r="EO148" s="153"/>
      <c r="EP148" s="153"/>
      <c r="EQ148" s="153"/>
      <c r="ER148" s="153"/>
      <c r="ES148" s="153"/>
      <c r="ET148" s="153"/>
      <c r="EU148" s="153"/>
      <c r="EV148" s="153"/>
      <c r="EW148" s="153"/>
      <c r="EX148" s="153"/>
      <c r="EY148" s="153"/>
      <c r="EZ148" s="153"/>
      <c r="FA148" s="153"/>
      <c r="FB148" s="153"/>
      <c r="FC148" s="153"/>
      <c r="FD148" s="153"/>
      <c r="FE148" s="153">
        <v>4.4130626654898496E-3</v>
      </c>
      <c r="FF148" s="153"/>
      <c r="FG148" s="153"/>
      <c r="FH148" s="153"/>
      <c r="FI148" s="153"/>
      <c r="FJ148" s="153"/>
      <c r="FK148" s="153"/>
      <c r="FL148" s="153"/>
      <c r="FM148" s="153"/>
      <c r="FN148" s="153"/>
      <c r="FO148" s="153"/>
      <c r="FP148" s="153"/>
      <c r="FQ148" s="153"/>
    </row>
    <row r="149" spans="2:173">
      <c r="B149" s="66" t="s">
        <v>346</v>
      </c>
      <c r="C149" s="66" t="s">
        <v>302</v>
      </c>
      <c r="D149" s="153"/>
      <c r="E149" s="153"/>
      <c r="F149" s="153"/>
      <c r="G149" s="153"/>
      <c r="H149" s="153"/>
      <c r="I149" s="153">
        <v>3.12337324310255E-2</v>
      </c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3"/>
      <c r="AJ149" s="153"/>
      <c r="AK149" s="153"/>
      <c r="AL149" s="153"/>
      <c r="AM149" s="153"/>
      <c r="AN149" s="153"/>
      <c r="AO149" s="153"/>
      <c r="AP149" s="153"/>
      <c r="AQ149" s="153"/>
      <c r="AR149" s="153"/>
      <c r="AS149" s="153"/>
      <c r="AT149" s="153"/>
      <c r="AU149" s="153"/>
      <c r="AV149" s="153"/>
      <c r="AW149" s="153"/>
      <c r="AX149" s="153"/>
      <c r="AY149" s="153"/>
      <c r="AZ149" s="153"/>
      <c r="BA149" s="153"/>
      <c r="BB149" s="153"/>
      <c r="BC149" s="153"/>
      <c r="BD149" s="153"/>
      <c r="BE149" s="153"/>
      <c r="BF149" s="153"/>
      <c r="BG149" s="153"/>
      <c r="BH149" s="153"/>
      <c r="BI149" s="153"/>
      <c r="BJ149" s="153"/>
      <c r="BK149" s="153"/>
      <c r="BL149" s="153"/>
      <c r="BM149" s="153"/>
      <c r="BN149" s="153"/>
      <c r="BO149" s="153"/>
      <c r="BP149" s="153"/>
      <c r="BQ149" s="153"/>
      <c r="BR149" s="153"/>
      <c r="BS149" s="153">
        <v>4.8540121183879683E-3</v>
      </c>
      <c r="BT149" s="153"/>
      <c r="BU149" s="153">
        <v>5.2793599333759642E-3</v>
      </c>
      <c r="BV149" s="153"/>
      <c r="BW149" s="153"/>
      <c r="BX149" s="153"/>
      <c r="BY149" s="153"/>
      <c r="BZ149" s="153"/>
      <c r="CA149" s="153"/>
      <c r="CB149" s="153"/>
      <c r="CC149" s="153"/>
      <c r="CD149" s="153"/>
      <c r="CE149" s="153"/>
      <c r="CF149" s="153"/>
      <c r="CG149" s="153"/>
      <c r="CH149" s="153"/>
      <c r="CI149" s="153"/>
      <c r="CJ149" s="153"/>
      <c r="CK149" s="153"/>
      <c r="CL149" s="153"/>
      <c r="CM149" s="153"/>
      <c r="CN149" s="153"/>
      <c r="CO149" s="153"/>
      <c r="CP149" s="153"/>
      <c r="CQ149" s="153"/>
      <c r="CR149" s="153"/>
      <c r="CS149" s="153"/>
      <c r="CT149" s="153">
        <v>6.6066435178072074E-3</v>
      </c>
      <c r="CU149" s="153"/>
      <c r="CV149" s="153"/>
      <c r="CW149" s="153"/>
      <c r="CX149" s="153"/>
      <c r="CY149" s="153"/>
      <c r="CZ149" s="153"/>
      <c r="DA149" s="153"/>
      <c r="DB149" s="153"/>
      <c r="DC149" s="153"/>
      <c r="DD149" s="153"/>
      <c r="DE149" s="153"/>
      <c r="DF149" s="153"/>
      <c r="DG149" s="153">
        <v>7.0644388683330185E-4</v>
      </c>
      <c r="DH149" s="153">
        <v>7.1117461341691057E-2</v>
      </c>
      <c r="DI149" s="153"/>
      <c r="DJ149" s="153"/>
      <c r="DK149" s="153"/>
      <c r="DL149" s="153">
        <v>1.881286793751626E-2</v>
      </c>
      <c r="DM149" s="153">
        <v>8.7431688857857581E-3</v>
      </c>
      <c r="DN149" s="153"/>
      <c r="DO149" s="153"/>
      <c r="DP149" s="153"/>
      <c r="DQ149" s="153"/>
      <c r="DR149" s="153"/>
      <c r="DS149" s="153"/>
      <c r="DT149" s="153"/>
      <c r="DU149" s="153"/>
      <c r="DV149" s="153"/>
      <c r="DW149" s="153"/>
      <c r="DX149" s="153"/>
      <c r="DY149" s="153"/>
      <c r="DZ149" s="153"/>
      <c r="EA149" s="153"/>
      <c r="EB149" s="153"/>
      <c r="EC149" s="153"/>
      <c r="ED149" s="153"/>
      <c r="EE149" s="153"/>
      <c r="EF149" s="153"/>
      <c r="EG149" s="153"/>
      <c r="EH149" s="153"/>
      <c r="EI149" s="153"/>
      <c r="EJ149" s="153"/>
      <c r="EK149" s="153">
        <v>0.21527341294783151</v>
      </c>
      <c r="EL149" s="153"/>
      <c r="EM149" s="153"/>
      <c r="EN149" s="153"/>
      <c r="EO149" s="153">
        <v>0.36597939256156448</v>
      </c>
      <c r="EP149" s="153">
        <v>0.36532328211075688</v>
      </c>
      <c r="EQ149" s="153"/>
      <c r="ER149" s="153"/>
      <c r="ES149" s="153"/>
      <c r="ET149" s="153"/>
      <c r="EU149" s="153"/>
      <c r="EV149" s="153"/>
      <c r="EW149" s="153"/>
      <c r="EX149" s="153"/>
      <c r="EY149" s="153"/>
      <c r="EZ149" s="153"/>
      <c r="FA149" s="153"/>
      <c r="FB149" s="153"/>
      <c r="FC149" s="153"/>
      <c r="FD149" s="153"/>
      <c r="FE149" s="153"/>
      <c r="FF149" s="153"/>
      <c r="FG149" s="153"/>
      <c r="FH149" s="153"/>
      <c r="FI149" s="153"/>
      <c r="FJ149" s="153">
        <v>4.2494265858639847E-3</v>
      </c>
      <c r="FK149" s="153">
        <v>6.8443799551755318E-3</v>
      </c>
      <c r="FL149" s="153"/>
      <c r="FM149" s="153">
        <v>6.7987037614552492E-3</v>
      </c>
      <c r="FN149" s="153"/>
      <c r="FO149" s="153"/>
      <c r="FP149" s="153"/>
      <c r="FQ149" s="153"/>
    </row>
    <row r="150" spans="2:173">
      <c r="B150" s="66" t="s">
        <v>621</v>
      </c>
      <c r="C150" s="66" t="s">
        <v>302</v>
      </c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3"/>
      <c r="AE150" s="153"/>
      <c r="AF150" s="153"/>
      <c r="AG150" s="153"/>
      <c r="AH150" s="153"/>
      <c r="AI150" s="153"/>
      <c r="AJ150" s="153"/>
      <c r="AK150" s="153"/>
      <c r="AL150" s="153"/>
      <c r="AM150" s="153"/>
      <c r="AN150" s="153"/>
      <c r="AO150" s="153"/>
      <c r="AP150" s="153"/>
      <c r="AQ150" s="153"/>
      <c r="AR150" s="153"/>
      <c r="AS150" s="153"/>
      <c r="AT150" s="153"/>
      <c r="AU150" s="153"/>
      <c r="AV150" s="153"/>
      <c r="AW150" s="153"/>
      <c r="AX150" s="153"/>
      <c r="AY150" s="153"/>
      <c r="AZ150" s="153"/>
      <c r="BA150" s="153"/>
      <c r="BB150" s="153"/>
      <c r="BC150" s="153"/>
      <c r="BD150" s="153"/>
      <c r="BE150" s="153"/>
      <c r="BF150" s="153"/>
      <c r="BG150" s="153"/>
      <c r="BH150" s="153"/>
      <c r="BI150" s="153"/>
      <c r="BJ150" s="153"/>
      <c r="BK150" s="153"/>
      <c r="BL150" s="153"/>
      <c r="BM150" s="153"/>
      <c r="BN150" s="153"/>
      <c r="BO150" s="153"/>
      <c r="BP150" s="153"/>
      <c r="BQ150" s="153"/>
      <c r="BR150" s="153"/>
      <c r="BS150" s="153"/>
      <c r="BT150" s="153"/>
      <c r="BU150" s="153"/>
      <c r="BV150" s="153"/>
      <c r="BW150" s="153"/>
      <c r="BX150" s="153"/>
      <c r="BY150" s="153"/>
      <c r="BZ150" s="153"/>
      <c r="CA150" s="153"/>
      <c r="CB150" s="153"/>
      <c r="CC150" s="153"/>
      <c r="CD150" s="153"/>
      <c r="CE150" s="153"/>
      <c r="CF150" s="153"/>
      <c r="CG150" s="153"/>
      <c r="CH150" s="153"/>
      <c r="CI150" s="153"/>
      <c r="CJ150" s="153"/>
      <c r="CK150" s="153"/>
      <c r="CL150" s="153"/>
      <c r="CM150" s="153"/>
      <c r="CN150" s="153"/>
      <c r="CO150" s="153"/>
      <c r="CP150" s="153"/>
      <c r="CQ150" s="153"/>
      <c r="CR150" s="153"/>
      <c r="CS150" s="153"/>
      <c r="CT150" s="153"/>
      <c r="CU150" s="153"/>
      <c r="CV150" s="153"/>
      <c r="CW150" s="153"/>
      <c r="CX150" s="153"/>
      <c r="CY150" s="153"/>
      <c r="CZ150" s="153"/>
      <c r="DA150" s="153"/>
      <c r="DB150" s="153"/>
      <c r="DC150" s="153"/>
      <c r="DD150" s="153"/>
      <c r="DE150" s="153"/>
      <c r="DF150" s="153"/>
      <c r="DG150" s="153"/>
      <c r="DH150" s="153"/>
      <c r="DI150" s="153"/>
      <c r="DJ150" s="153"/>
      <c r="DK150" s="153"/>
      <c r="DL150" s="153"/>
      <c r="DM150" s="153"/>
      <c r="DN150" s="153"/>
      <c r="DO150" s="153"/>
      <c r="DP150" s="153"/>
      <c r="DQ150" s="153"/>
      <c r="DR150" s="153"/>
      <c r="DS150" s="153"/>
      <c r="DT150" s="153"/>
      <c r="DU150" s="153"/>
      <c r="DV150" s="153"/>
      <c r="DW150" s="153"/>
      <c r="DX150" s="153"/>
      <c r="DY150" s="153"/>
      <c r="DZ150" s="153"/>
      <c r="EA150" s="153"/>
      <c r="EB150" s="153"/>
      <c r="EC150" s="153"/>
      <c r="ED150" s="153">
        <v>8.27116577907826E-2</v>
      </c>
      <c r="EE150" s="153"/>
      <c r="EF150" s="153"/>
      <c r="EG150" s="153"/>
      <c r="EH150" s="153"/>
      <c r="EI150" s="153"/>
      <c r="EJ150" s="153"/>
      <c r="EK150" s="153"/>
      <c r="EL150" s="153"/>
      <c r="EM150" s="153"/>
      <c r="EN150" s="153"/>
      <c r="EO150" s="153"/>
      <c r="EP150" s="153"/>
      <c r="EQ150" s="153"/>
      <c r="ER150" s="153"/>
      <c r="ES150" s="153"/>
      <c r="ET150" s="153"/>
      <c r="EU150" s="153"/>
      <c r="EV150" s="153"/>
      <c r="EW150" s="153"/>
      <c r="EX150" s="153"/>
      <c r="EY150" s="153"/>
      <c r="EZ150" s="153"/>
      <c r="FA150" s="153"/>
      <c r="FB150" s="153"/>
      <c r="FC150" s="153"/>
      <c r="FD150" s="153"/>
      <c r="FE150" s="153"/>
      <c r="FF150" s="153"/>
      <c r="FG150" s="153"/>
      <c r="FH150" s="153"/>
      <c r="FI150" s="153"/>
      <c r="FJ150" s="153"/>
      <c r="FK150" s="153"/>
      <c r="FL150" s="153"/>
      <c r="FM150" s="153"/>
      <c r="FN150" s="153"/>
      <c r="FO150" s="153">
        <v>5.1055720590640688E-2</v>
      </c>
      <c r="FP150" s="153"/>
      <c r="FQ150" s="153"/>
    </row>
    <row r="151" spans="2:173">
      <c r="B151" s="66" t="s">
        <v>623</v>
      </c>
      <c r="C151" s="66" t="s">
        <v>302</v>
      </c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  <c r="AO151" s="153"/>
      <c r="AP151" s="153"/>
      <c r="AQ151" s="153"/>
      <c r="AR151" s="153"/>
      <c r="AS151" s="153"/>
      <c r="AT151" s="153"/>
      <c r="AU151" s="153"/>
      <c r="AV151" s="153"/>
      <c r="AW151" s="153"/>
      <c r="AX151" s="153"/>
      <c r="AY151" s="153"/>
      <c r="AZ151" s="153"/>
      <c r="BA151" s="153"/>
      <c r="BB151" s="153">
        <v>0.22325581395348831</v>
      </c>
      <c r="BC151" s="153"/>
      <c r="BD151" s="153"/>
      <c r="BE151" s="153"/>
      <c r="BF151" s="153"/>
      <c r="BG151" s="153"/>
      <c r="BH151" s="153"/>
      <c r="BI151" s="153"/>
      <c r="BJ151" s="153"/>
      <c r="BK151" s="153"/>
      <c r="BL151" s="153"/>
      <c r="BM151" s="153"/>
      <c r="BN151" s="153"/>
      <c r="BO151" s="153"/>
      <c r="BP151" s="153"/>
      <c r="BQ151" s="153"/>
      <c r="BR151" s="153"/>
      <c r="BS151" s="153"/>
      <c r="BT151" s="153"/>
      <c r="BU151" s="153"/>
      <c r="BV151" s="153"/>
      <c r="BW151" s="153"/>
      <c r="BX151" s="153"/>
      <c r="BY151" s="153"/>
      <c r="BZ151" s="153"/>
      <c r="CA151" s="153"/>
      <c r="CB151" s="153"/>
      <c r="CC151" s="153"/>
      <c r="CD151" s="153"/>
      <c r="CE151" s="153"/>
      <c r="CF151" s="153"/>
      <c r="CG151" s="153"/>
      <c r="CH151" s="153"/>
      <c r="CI151" s="153"/>
      <c r="CJ151" s="153"/>
      <c r="CK151" s="153"/>
      <c r="CL151" s="153"/>
      <c r="CM151" s="153"/>
      <c r="CN151" s="153"/>
      <c r="CO151" s="153"/>
      <c r="CP151" s="153"/>
      <c r="CQ151" s="153"/>
      <c r="CR151" s="153"/>
      <c r="CS151" s="153"/>
      <c r="CT151" s="153"/>
      <c r="CU151" s="153"/>
      <c r="CV151" s="153"/>
      <c r="CW151" s="153"/>
      <c r="CX151" s="153"/>
      <c r="CY151" s="153"/>
      <c r="CZ151" s="153"/>
      <c r="DA151" s="153"/>
      <c r="DB151" s="153"/>
      <c r="DC151" s="153"/>
      <c r="DD151" s="153"/>
      <c r="DE151" s="153"/>
      <c r="DF151" s="153"/>
      <c r="DG151" s="153"/>
      <c r="DH151" s="153"/>
      <c r="DI151" s="153"/>
      <c r="DJ151" s="153"/>
      <c r="DK151" s="153"/>
      <c r="DL151" s="153"/>
      <c r="DM151" s="153"/>
      <c r="DN151" s="153"/>
      <c r="DO151" s="153"/>
      <c r="DP151" s="153"/>
      <c r="DQ151" s="153"/>
      <c r="DR151" s="153"/>
      <c r="DS151" s="153"/>
      <c r="DT151" s="153"/>
      <c r="DU151" s="153"/>
      <c r="DV151" s="153"/>
      <c r="DW151" s="153"/>
      <c r="DX151" s="153"/>
      <c r="DY151" s="153"/>
      <c r="DZ151" s="153"/>
      <c r="EA151" s="153"/>
      <c r="EB151" s="153"/>
      <c r="EC151" s="153"/>
      <c r="ED151" s="153"/>
      <c r="EE151" s="153"/>
      <c r="EF151" s="153"/>
      <c r="EG151" s="153"/>
      <c r="EH151" s="153"/>
      <c r="EI151" s="153"/>
      <c r="EJ151" s="153"/>
      <c r="EK151" s="153"/>
      <c r="EL151" s="153"/>
      <c r="EM151" s="153"/>
      <c r="EN151" s="153"/>
      <c r="EO151" s="153"/>
      <c r="EP151" s="153"/>
      <c r="EQ151" s="153"/>
      <c r="ER151" s="153"/>
      <c r="ES151" s="153"/>
      <c r="ET151" s="153"/>
      <c r="EU151" s="153"/>
      <c r="EV151" s="153"/>
      <c r="EW151" s="153"/>
      <c r="EX151" s="153"/>
      <c r="EY151" s="153"/>
      <c r="EZ151" s="153"/>
      <c r="FA151" s="153"/>
      <c r="FB151" s="153"/>
      <c r="FC151" s="153"/>
      <c r="FD151" s="153"/>
      <c r="FE151" s="153"/>
      <c r="FF151" s="153"/>
      <c r="FG151" s="153"/>
      <c r="FH151" s="153"/>
      <c r="FI151" s="153"/>
      <c r="FJ151" s="153"/>
      <c r="FK151" s="153"/>
      <c r="FL151" s="153"/>
      <c r="FM151" s="153"/>
      <c r="FN151" s="153"/>
      <c r="FO151" s="153"/>
      <c r="FP151" s="153"/>
      <c r="FQ151" s="153"/>
    </row>
    <row r="152" spans="2:173">
      <c r="B152" s="66" t="s">
        <v>625</v>
      </c>
      <c r="C152" s="66" t="s">
        <v>302</v>
      </c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3"/>
      <c r="AE152" s="153"/>
      <c r="AF152" s="153"/>
      <c r="AG152" s="153"/>
      <c r="AH152" s="153"/>
      <c r="AI152" s="153"/>
      <c r="AJ152" s="153"/>
      <c r="AK152" s="153"/>
      <c r="AL152" s="153"/>
      <c r="AM152" s="153"/>
      <c r="AN152" s="153"/>
      <c r="AO152" s="153"/>
      <c r="AP152" s="153"/>
      <c r="AQ152" s="153"/>
      <c r="AR152" s="153"/>
      <c r="AS152" s="153"/>
      <c r="AT152" s="153"/>
      <c r="AU152" s="153"/>
      <c r="AV152" s="153"/>
      <c r="AW152" s="153"/>
      <c r="AX152" s="153"/>
      <c r="AY152" s="153"/>
      <c r="AZ152" s="153"/>
      <c r="BA152" s="153"/>
      <c r="BB152" s="153"/>
      <c r="BC152" s="153"/>
      <c r="BD152" s="153">
        <v>4.0120851519393888E-2</v>
      </c>
      <c r="BE152" s="153"/>
      <c r="BF152" s="153"/>
      <c r="BG152" s="153"/>
      <c r="BH152" s="153"/>
      <c r="BI152" s="153"/>
      <c r="BJ152" s="153"/>
      <c r="BK152" s="153"/>
      <c r="BL152" s="153"/>
      <c r="BM152" s="153"/>
      <c r="BN152" s="153"/>
      <c r="BO152" s="153"/>
      <c r="BP152" s="153"/>
      <c r="BQ152" s="153"/>
      <c r="BR152" s="153"/>
      <c r="BS152" s="153"/>
      <c r="BT152" s="153"/>
      <c r="BU152" s="153"/>
      <c r="BV152" s="153"/>
      <c r="BW152" s="153"/>
      <c r="BX152" s="153"/>
      <c r="BY152" s="153"/>
      <c r="BZ152" s="153"/>
      <c r="CA152" s="153"/>
      <c r="CB152" s="153"/>
      <c r="CC152" s="153"/>
      <c r="CD152" s="153"/>
      <c r="CE152" s="153"/>
      <c r="CF152" s="153"/>
      <c r="CG152" s="153"/>
      <c r="CH152" s="153"/>
      <c r="CI152" s="153"/>
      <c r="CJ152" s="153"/>
      <c r="CK152" s="153"/>
      <c r="CL152" s="153"/>
      <c r="CM152" s="153"/>
      <c r="CN152" s="153"/>
      <c r="CO152" s="153"/>
      <c r="CP152" s="153"/>
      <c r="CQ152" s="153"/>
      <c r="CR152" s="153"/>
      <c r="CS152" s="153"/>
      <c r="CT152" s="153"/>
      <c r="CU152" s="153"/>
      <c r="CV152" s="153"/>
      <c r="CW152" s="153"/>
      <c r="CX152" s="153"/>
      <c r="CY152" s="153"/>
      <c r="CZ152" s="153"/>
      <c r="DA152" s="153"/>
      <c r="DB152" s="153"/>
      <c r="DC152" s="153"/>
      <c r="DD152" s="153"/>
      <c r="DE152" s="153"/>
      <c r="DF152" s="153"/>
      <c r="DG152" s="153"/>
      <c r="DH152" s="153"/>
      <c r="DI152" s="153"/>
      <c r="DJ152" s="153"/>
      <c r="DK152" s="153"/>
      <c r="DL152" s="153"/>
      <c r="DM152" s="153"/>
      <c r="DN152" s="153"/>
      <c r="DO152" s="153"/>
      <c r="DP152" s="153"/>
      <c r="DQ152" s="153"/>
      <c r="DR152" s="153"/>
      <c r="DS152" s="153"/>
      <c r="DT152" s="153"/>
      <c r="DU152" s="153"/>
      <c r="DV152" s="153"/>
      <c r="DW152" s="153"/>
      <c r="DX152" s="153"/>
      <c r="DY152" s="153"/>
      <c r="DZ152" s="153"/>
      <c r="EA152" s="153"/>
      <c r="EB152" s="153"/>
      <c r="EC152" s="153"/>
      <c r="ED152" s="153"/>
      <c r="EE152" s="153"/>
      <c r="EF152" s="153"/>
      <c r="EG152" s="153"/>
      <c r="EH152" s="153"/>
      <c r="EI152" s="153"/>
      <c r="EJ152" s="153"/>
      <c r="EK152" s="153"/>
      <c r="EL152" s="153"/>
      <c r="EM152" s="153"/>
      <c r="EN152" s="153"/>
      <c r="EO152" s="153"/>
      <c r="EP152" s="153"/>
      <c r="EQ152" s="153"/>
      <c r="ER152" s="153"/>
      <c r="ES152" s="153"/>
      <c r="ET152" s="153"/>
      <c r="EU152" s="153"/>
      <c r="EV152" s="153"/>
      <c r="EW152" s="153"/>
      <c r="EX152" s="153"/>
      <c r="EY152" s="153"/>
      <c r="EZ152" s="153"/>
      <c r="FA152" s="153"/>
      <c r="FB152" s="153"/>
      <c r="FC152" s="153"/>
      <c r="FD152" s="153"/>
      <c r="FE152" s="153"/>
      <c r="FF152" s="153"/>
      <c r="FG152" s="153"/>
      <c r="FH152" s="153"/>
      <c r="FI152" s="153"/>
      <c r="FJ152" s="153"/>
      <c r="FK152" s="153"/>
      <c r="FL152" s="153"/>
      <c r="FM152" s="153"/>
      <c r="FN152" s="153"/>
      <c r="FO152" s="153"/>
      <c r="FP152" s="153"/>
      <c r="FQ152" s="153"/>
    </row>
    <row r="153" spans="2:173" hidden="1">
      <c r="B153" s="66" t="s">
        <v>627</v>
      </c>
      <c r="C153" s="66" t="s">
        <v>349</v>
      </c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3"/>
      <c r="AH153" s="153"/>
      <c r="AI153" s="153"/>
      <c r="AJ153" s="153"/>
      <c r="AK153" s="153"/>
      <c r="AL153" s="153"/>
      <c r="AM153" s="153"/>
      <c r="AN153" s="153"/>
      <c r="AO153" s="153"/>
      <c r="AP153" s="153">
        <v>5.5309734513274344E-3</v>
      </c>
      <c r="AQ153" s="153"/>
      <c r="AR153" s="153"/>
      <c r="AS153" s="153"/>
      <c r="AT153" s="153"/>
      <c r="AU153" s="153"/>
      <c r="AV153" s="153"/>
      <c r="AW153" s="153"/>
      <c r="AX153" s="153"/>
      <c r="AY153" s="153"/>
      <c r="AZ153" s="153"/>
      <c r="BA153" s="153"/>
      <c r="BB153" s="153"/>
      <c r="BC153" s="153"/>
      <c r="BD153" s="153"/>
      <c r="BE153" s="153"/>
      <c r="BF153" s="153"/>
      <c r="BG153" s="153"/>
      <c r="BH153" s="153"/>
      <c r="BI153" s="153"/>
      <c r="BJ153" s="153"/>
      <c r="BK153" s="153"/>
      <c r="BL153" s="153"/>
      <c r="BM153" s="153"/>
      <c r="BN153" s="153"/>
      <c r="BO153" s="153"/>
      <c r="BP153" s="153"/>
      <c r="BQ153" s="153"/>
      <c r="BR153" s="153"/>
      <c r="BS153" s="153"/>
      <c r="BT153" s="153"/>
      <c r="BU153" s="153"/>
      <c r="BV153" s="153"/>
      <c r="BW153" s="153"/>
      <c r="BX153" s="153"/>
      <c r="BY153" s="153"/>
      <c r="BZ153" s="153"/>
      <c r="CA153" s="153"/>
      <c r="CB153" s="153"/>
      <c r="CC153" s="153"/>
      <c r="CD153" s="153"/>
      <c r="CE153" s="153"/>
      <c r="CF153" s="153"/>
      <c r="CG153" s="153"/>
      <c r="CH153" s="153"/>
      <c r="CI153" s="153"/>
      <c r="CJ153" s="153"/>
      <c r="CK153" s="153"/>
      <c r="CL153" s="153"/>
      <c r="CM153" s="153"/>
      <c r="CN153" s="153"/>
      <c r="CO153" s="153"/>
      <c r="CP153" s="153"/>
      <c r="CQ153" s="153"/>
      <c r="CR153" s="153"/>
      <c r="CS153" s="153"/>
      <c r="CT153" s="153"/>
      <c r="CU153" s="153"/>
      <c r="CV153" s="153"/>
      <c r="CW153" s="153"/>
      <c r="CX153" s="153"/>
      <c r="CY153" s="153"/>
      <c r="CZ153" s="153"/>
      <c r="DA153" s="153"/>
      <c r="DB153" s="153"/>
      <c r="DC153" s="153"/>
      <c r="DD153" s="153"/>
      <c r="DE153" s="153"/>
      <c r="DF153" s="153"/>
      <c r="DG153" s="153"/>
      <c r="DH153" s="153"/>
      <c r="DI153" s="153"/>
      <c r="DJ153" s="153"/>
      <c r="DK153" s="153"/>
      <c r="DL153" s="153"/>
      <c r="DM153" s="153"/>
      <c r="DN153" s="153"/>
      <c r="DO153" s="153"/>
      <c r="DP153" s="153"/>
      <c r="DQ153" s="153"/>
      <c r="DR153" s="153"/>
      <c r="DS153" s="153"/>
      <c r="DT153" s="153"/>
      <c r="DU153" s="153"/>
      <c r="DV153" s="153"/>
      <c r="DW153" s="153"/>
      <c r="DX153" s="153"/>
      <c r="DY153" s="153"/>
      <c r="DZ153" s="153"/>
      <c r="EA153" s="153"/>
      <c r="EB153" s="153"/>
      <c r="EC153" s="153"/>
      <c r="ED153" s="153"/>
      <c r="EE153" s="153"/>
      <c r="EF153" s="153"/>
      <c r="EG153" s="153"/>
      <c r="EH153" s="153"/>
      <c r="EI153" s="153"/>
      <c r="EJ153" s="153"/>
      <c r="EK153" s="153"/>
      <c r="EL153" s="153"/>
      <c r="EM153" s="153"/>
      <c r="EN153" s="153"/>
      <c r="EO153" s="153"/>
      <c r="EP153" s="153"/>
      <c r="EQ153" s="153"/>
      <c r="ER153" s="153"/>
      <c r="ES153" s="153"/>
      <c r="ET153" s="153"/>
      <c r="EU153" s="153"/>
      <c r="EV153" s="153"/>
      <c r="EW153" s="153"/>
      <c r="EX153" s="153"/>
      <c r="EY153" s="153"/>
      <c r="EZ153" s="153"/>
      <c r="FA153" s="153"/>
      <c r="FB153" s="153"/>
      <c r="FC153" s="153"/>
      <c r="FD153" s="153"/>
      <c r="FE153" s="153"/>
      <c r="FF153" s="153"/>
      <c r="FG153" s="153"/>
      <c r="FH153" s="153"/>
      <c r="FI153" s="153"/>
      <c r="FJ153" s="153"/>
      <c r="FK153" s="153">
        <v>1.4715416903627401E-2</v>
      </c>
      <c r="FL153" s="153"/>
      <c r="FM153" s="153"/>
      <c r="FN153" s="153"/>
      <c r="FO153" s="153"/>
      <c r="FP153" s="153"/>
      <c r="FQ153" s="153"/>
    </row>
    <row r="154" spans="2:173" hidden="1">
      <c r="B154" s="66" t="s">
        <v>629</v>
      </c>
      <c r="C154" s="66" t="s">
        <v>349</v>
      </c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>
        <v>7.3076290614352168E-2</v>
      </c>
      <c r="Z154" s="153"/>
      <c r="AA154" s="153"/>
      <c r="AB154" s="153"/>
      <c r="AC154" s="153"/>
      <c r="AD154" s="153"/>
      <c r="AE154" s="153"/>
      <c r="AF154" s="153">
        <v>0.15656092650022721</v>
      </c>
      <c r="AG154" s="153"/>
      <c r="AH154" s="153"/>
      <c r="AI154" s="153"/>
      <c r="AJ154" s="153"/>
      <c r="AK154" s="153">
        <v>0</v>
      </c>
      <c r="AL154" s="153"/>
      <c r="AM154" s="153"/>
      <c r="AN154" s="153"/>
      <c r="AO154" s="153"/>
      <c r="AP154" s="153"/>
      <c r="AQ154" s="153"/>
      <c r="AR154" s="153"/>
      <c r="AS154" s="153"/>
      <c r="AT154" s="153">
        <v>6.6875355719977256E-2</v>
      </c>
      <c r="AU154" s="153"/>
      <c r="AV154" s="153"/>
      <c r="AW154" s="153"/>
      <c r="AX154" s="153"/>
      <c r="AY154" s="153"/>
      <c r="AZ154" s="153"/>
      <c r="BA154" s="153"/>
      <c r="BB154" s="153"/>
      <c r="BC154" s="153"/>
      <c r="BD154" s="153"/>
      <c r="BE154" s="153"/>
      <c r="BF154" s="153">
        <v>1.6891891891891889E-2</v>
      </c>
      <c r="BG154" s="153"/>
      <c r="BH154" s="153"/>
      <c r="BI154" s="153"/>
      <c r="BJ154" s="153"/>
      <c r="BK154" s="153"/>
      <c r="BL154" s="153"/>
      <c r="BM154" s="153"/>
      <c r="BN154" s="153"/>
      <c r="BO154" s="153"/>
      <c r="BP154" s="153"/>
      <c r="BQ154" s="153"/>
      <c r="BR154" s="153"/>
      <c r="BS154" s="153"/>
      <c r="BT154" s="153"/>
      <c r="BU154" s="153">
        <v>1.145100605267463E-2</v>
      </c>
      <c r="BV154" s="153">
        <v>2.4606705894391789E-2</v>
      </c>
      <c r="BW154" s="153">
        <v>4.7198161145095147E-3</v>
      </c>
      <c r="BX154" s="153"/>
      <c r="BY154" s="153"/>
      <c r="BZ154" s="153"/>
      <c r="CA154" s="153">
        <v>2.03110686931374E-2</v>
      </c>
      <c r="CB154" s="153"/>
      <c r="CC154" s="153">
        <v>1.9661054497120072E-2</v>
      </c>
      <c r="CD154" s="153"/>
      <c r="CE154" s="153"/>
      <c r="CF154" s="153"/>
      <c r="CG154" s="153"/>
      <c r="CH154" s="153"/>
      <c r="CI154" s="153"/>
      <c r="CJ154" s="153"/>
      <c r="CK154" s="153"/>
      <c r="CL154" s="153"/>
      <c r="CM154" s="153"/>
      <c r="CN154" s="153"/>
      <c r="CO154" s="153"/>
      <c r="CP154" s="153"/>
      <c r="CQ154" s="153"/>
      <c r="CR154" s="153"/>
      <c r="CS154" s="153"/>
      <c r="CT154" s="153"/>
      <c r="CU154" s="153"/>
      <c r="CV154" s="153"/>
      <c r="CW154" s="153">
        <v>1.271254729067826E-2</v>
      </c>
      <c r="CX154" s="153"/>
      <c r="CY154" s="153"/>
      <c r="CZ154" s="153"/>
      <c r="DA154" s="153"/>
      <c r="DB154" s="153"/>
      <c r="DC154" s="153"/>
      <c r="DD154" s="153"/>
      <c r="DE154" s="153"/>
      <c r="DF154" s="153"/>
      <c r="DG154" s="153"/>
      <c r="DH154" s="153"/>
      <c r="DI154" s="153"/>
      <c r="DJ154" s="153"/>
      <c r="DK154" s="153"/>
      <c r="DL154" s="153"/>
      <c r="DM154" s="153"/>
      <c r="DN154" s="153"/>
      <c r="DO154" s="153"/>
      <c r="DP154" s="153"/>
      <c r="DQ154" s="153"/>
      <c r="DR154" s="153"/>
      <c r="DS154" s="153"/>
      <c r="DT154" s="153"/>
      <c r="DU154" s="153"/>
      <c r="DV154" s="153">
        <v>3.6588798198705322E-2</v>
      </c>
      <c r="DW154" s="153"/>
      <c r="DX154" s="153">
        <v>6.4791133844842294E-2</v>
      </c>
      <c r="DY154" s="153"/>
      <c r="DZ154" s="153"/>
      <c r="EA154" s="153"/>
      <c r="EB154" s="153"/>
      <c r="EC154" s="153"/>
      <c r="ED154" s="153"/>
      <c r="EE154" s="153"/>
      <c r="EF154" s="153"/>
      <c r="EG154" s="153"/>
      <c r="EH154" s="153"/>
      <c r="EI154" s="153"/>
      <c r="EJ154" s="153"/>
      <c r="EK154" s="153"/>
      <c r="EL154" s="153"/>
      <c r="EM154" s="153"/>
      <c r="EN154" s="153"/>
      <c r="EO154" s="153"/>
      <c r="EP154" s="153"/>
      <c r="EQ154" s="153"/>
      <c r="ER154" s="153"/>
      <c r="ES154" s="153"/>
      <c r="ET154" s="153"/>
      <c r="EU154" s="153"/>
      <c r="EV154" s="153"/>
      <c r="EW154" s="153"/>
      <c r="EX154" s="153"/>
      <c r="EY154" s="153"/>
      <c r="EZ154" s="153"/>
      <c r="FA154" s="153"/>
      <c r="FB154" s="153"/>
      <c r="FC154" s="153"/>
      <c r="FD154" s="153"/>
      <c r="FE154" s="153"/>
      <c r="FF154" s="153"/>
      <c r="FG154" s="153"/>
      <c r="FH154" s="153"/>
      <c r="FI154" s="153"/>
      <c r="FJ154" s="153">
        <v>9.1802123614049463E-2</v>
      </c>
      <c r="FK154" s="153"/>
      <c r="FL154" s="153"/>
      <c r="FM154" s="153"/>
      <c r="FN154" s="153"/>
      <c r="FO154" s="153"/>
      <c r="FP154" s="153"/>
      <c r="FQ154" s="153">
        <v>6.9087827009779113E-2</v>
      </c>
    </row>
    <row r="155" spans="2:173" hidden="1">
      <c r="B155" s="66" t="s">
        <v>631</v>
      </c>
      <c r="C155" s="66" t="s">
        <v>349</v>
      </c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  <c r="AD155" s="153"/>
      <c r="AE155" s="153"/>
      <c r="AF155" s="153"/>
      <c r="AG155" s="153"/>
      <c r="AH155" s="153"/>
      <c r="AI155" s="153"/>
      <c r="AJ155" s="153"/>
      <c r="AK155" s="153">
        <v>2.7191669652831939E-2</v>
      </c>
      <c r="AL155" s="153"/>
      <c r="AM155" s="153"/>
      <c r="AN155" s="153"/>
      <c r="AO155" s="153"/>
      <c r="AP155" s="153"/>
      <c r="AQ155" s="153"/>
      <c r="AR155" s="153"/>
      <c r="AS155" s="153"/>
      <c r="AT155" s="153"/>
      <c r="AU155" s="153"/>
      <c r="AV155" s="153"/>
      <c r="AW155" s="153"/>
      <c r="AX155" s="153"/>
      <c r="AY155" s="153"/>
      <c r="AZ155" s="153"/>
      <c r="BA155" s="153"/>
      <c r="BB155" s="153"/>
      <c r="BC155" s="153"/>
      <c r="BD155" s="153"/>
      <c r="BE155" s="153"/>
      <c r="BF155" s="153"/>
      <c r="BG155" s="153"/>
      <c r="BH155" s="153"/>
      <c r="BI155" s="153"/>
      <c r="BJ155" s="153"/>
      <c r="BK155" s="153"/>
      <c r="BL155" s="153"/>
      <c r="BM155" s="153"/>
      <c r="BN155" s="153"/>
      <c r="BO155" s="153"/>
      <c r="BP155" s="153"/>
      <c r="BQ155" s="153"/>
      <c r="BR155" s="153"/>
      <c r="BS155" s="153"/>
      <c r="BT155" s="153"/>
      <c r="BU155" s="153"/>
      <c r="BV155" s="153"/>
      <c r="BW155" s="153"/>
      <c r="BX155" s="153"/>
      <c r="BY155" s="153"/>
      <c r="BZ155" s="153"/>
      <c r="CA155" s="153"/>
      <c r="CB155" s="153"/>
      <c r="CC155" s="153"/>
      <c r="CD155" s="153"/>
      <c r="CE155" s="153"/>
      <c r="CF155" s="153"/>
      <c r="CG155" s="153"/>
      <c r="CH155" s="153"/>
      <c r="CI155" s="153"/>
      <c r="CJ155" s="153"/>
      <c r="CK155" s="153"/>
      <c r="CL155" s="153"/>
      <c r="CM155" s="153"/>
      <c r="CN155" s="153"/>
      <c r="CO155" s="153"/>
      <c r="CP155" s="153"/>
      <c r="CQ155" s="153"/>
      <c r="CR155" s="153"/>
      <c r="CS155" s="153"/>
      <c r="CT155" s="153"/>
      <c r="CU155" s="153"/>
      <c r="CV155" s="153"/>
      <c r="CW155" s="153"/>
      <c r="CX155" s="153"/>
      <c r="CY155" s="153"/>
      <c r="CZ155" s="153"/>
      <c r="DA155" s="153"/>
      <c r="DB155" s="153"/>
      <c r="DC155" s="153"/>
      <c r="DD155" s="153"/>
      <c r="DE155" s="153"/>
      <c r="DF155" s="153"/>
      <c r="DG155" s="153"/>
      <c r="DH155" s="153"/>
      <c r="DI155" s="153"/>
      <c r="DJ155" s="153"/>
      <c r="DK155" s="153"/>
      <c r="DL155" s="153"/>
      <c r="DM155" s="153"/>
      <c r="DN155" s="153"/>
      <c r="DO155" s="153"/>
      <c r="DP155" s="153"/>
      <c r="DQ155" s="153"/>
      <c r="DR155" s="153"/>
      <c r="DS155" s="153"/>
      <c r="DT155" s="153"/>
      <c r="DU155" s="153"/>
      <c r="DV155" s="153"/>
      <c r="DW155" s="153"/>
      <c r="DX155" s="153"/>
      <c r="DY155" s="153"/>
      <c r="DZ155" s="153"/>
      <c r="EA155" s="153"/>
      <c r="EB155" s="153"/>
      <c r="EC155" s="153"/>
      <c r="ED155" s="153"/>
      <c r="EE155" s="153"/>
      <c r="EF155" s="153"/>
      <c r="EG155" s="153"/>
      <c r="EH155" s="153"/>
      <c r="EI155" s="153"/>
      <c r="EJ155" s="153"/>
      <c r="EK155" s="153"/>
      <c r="EL155" s="153"/>
      <c r="EM155" s="153"/>
      <c r="EN155" s="153"/>
      <c r="EO155" s="153"/>
      <c r="EP155" s="153"/>
      <c r="EQ155" s="153"/>
      <c r="ER155" s="153"/>
      <c r="ES155" s="153"/>
      <c r="ET155" s="153"/>
      <c r="EU155" s="153"/>
      <c r="EV155" s="153"/>
      <c r="EW155" s="153"/>
      <c r="EX155" s="153"/>
      <c r="EY155" s="153"/>
      <c r="EZ155" s="153"/>
      <c r="FA155" s="153"/>
      <c r="FB155" s="153"/>
      <c r="FC155" s="153"/>
      <c r="FD155" s="153"/>
      <c r="FE155" s="153"/>
      <c r="FF155" s="153"/>
      <c r="FG155" s="153"/>
      <c r="FH155" s="153"/>
      <c r="FI155" s="153"/>
      <c r="FJ155" s="153"/>
      <c r="FK155" s="153"/>
      <c r="FL155" s="153"/>
      <c r="FM155" s="153"/>
      <c r="FN155" s="153"/>
      <c r="FO155" s="153"/>
      <c r="FP155" s="153"/>
      <c r="FQ155" s="153"/>
    </row>
    <row r="156" spans="2:173" hidden="1">
      <c r="B156" s="66" t="s">
        <v>633</v>
      </c>
      <c r="C156" s="66" t="s">
        <v>349</v>
      </c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153"/>
      <c r="AH156" s="153"/>
      <c r="AI156" s="153"/>
      <c r="AJ156" s="153"/>
      <c r="AK156" s="153"/>
      <c r="AL156" s="153"/>
      <c r="AM156" s="153"/>
      <c r="AN156" s="153"/>
      <c r="AO156" s="153"/>
      <c r="AP156" s="153"/>
      <c r="AQ156" s="153"/>
      <c r="AR156" s="153"/>
      <c r="AS156" s="153"/>
      <c r="AT156" s="153"/>
      <c r="AU156" s="153"/>
      <c r="AV156" s="153"/>
      <c r="AW156" s="153"/>
      <c r="AX156" s="153"/>
      <c r="AY156" s="153"/>
      <c r="AZ156" s="153"/>
      <c r="BA156" s="153"/>
      <c r="BB156" s="153"/>
      <c r="BC156" s="153"/>
      <c r="BD156" s="153"/>
      <c r="BE156" s="153"/>
      <c r="BF156" s="153"/>
      <c r="BG156" s="153"/>
      <c r="BH156" s="153"/>
      <c r="BI156" s="153"/>
      <c r="BJ156" s="153"/>
      <c r="BK156" s="153"/>
      <c r="BL156" s="153"/>
      <c r="BM156" s="153"/>
      <c r="BN156" s="153"/>
      <c r="BO156" s="153"/>
      <c r="BP156" s="153"/>
      <c r="BQ156" s="153"/>
      <c r="BR156" s="153"/>
      <c r="BS156" s="153"/>
      <c r="BT156" s="153"/>
      <c r="BU156" s="153"/>
      <c r="BV156" s="153"/>
      <c r="BW156" s="153"/>
      <c r="BX156" s="153"/>
      <c r="BY156" s="153"/>
      <c r="BZ156" s="153"/>
      <c r="CA156" s="153"/>
      <c r="CB156" s="153"/>
      <c r="CC156" s="153"/>
      <c r="CD156" s="153"/>
      <c r="CE156" s="153"/>
      <c r="CF156" s="153"/>
      <c r="CG156" s="153"/>
      <c r="CH156" s="153"/>
      <c r="CI156" s="153"/>
      <c r="CJ156" s="153"/>
      <c r="CK156" s="153"/>
      <c r="CL156" s="153"/>
      <c r="CM156" s="153"/>
      <c r="CN156" s="153"/>
      <c r="CO156" s="153"/>
      <c r="CP156" s="153"/>
      <c r="CQ156" s="153"/>
      <c r="CR156" s="153"/>
      <c r="CS156" s="153"/>
      <c r="CT156" s="153"/>
      <c r="CU156" s="153"/>
      <c r="CV156" s="153"/>
      <c r="CW156" s="153"/>
      <c r="CX156" s="153"/>
      <c r="CY156" s="153"/>
      <c r="CZ156" s="153"/>
      <c r="DA156" s="153"/>
      <c r="DB156" s="153"/>
      <c r="DC156" s="153"/>
      <c r="DD156" s="153"/>
      <c r="DE156" s="153"/>
      <c r="DF156" s="153"/>
      <c r="DG156" s="153"/>
      <c r="DH156" s="153"/>
      <c r="DI156" s="153"/>
      <c r="DJ156" s="153"/>
      <c r="DK156" s="153"/>
      <c r="DL156" s="153"/>
      <c r="DM156" s="153"/>
      <c r="DN156" s="153"/>
      <c r="DO156" s="153"/>
      <c r="DP156" s="153"/>
      <c r="DQ156" s="153"/>
      <c r="DR156" s="153"/>
      <c r="DS156" s="153"/>
      <c r="DT156" s="153"/>
      <c r="DU156" s="153"/>
      <c r="DV156" s="153"/>
      <c r="DW156" s="153"/>
      <c r="DX156" s="153"/>
      <c r="DY156" s="153"/>
      <c r="DZ156" s="153"/>
      <c r="EA156" s="153"/>
      <c r="EB156" s="153"/>
      <c r="EC156" s="153"/>
      <c r="ED156" s="153"/>
      <c r="EE156" s="153"/>
      <c r="EF156" s="153"/>
      <c r="EG156" s="153"/>
      <c r="EH156" s="153"/>
      <c r="EI156" s="153"/>
      <c r="EJ156" s="153"/>
      <c r="EK156" s="153"/>
      <c r="EL156" s="153"/>
      <c r="EM156" s="153"/>
      <c r="EN156" s="153"/>
      <c r="EO156" s="153"/>
      <c r="EP156" s="153"/>
      <c r="EQ156" s="153"/>
      <c r="ER156" s="153"/>
      <c r="ES156" s="153"/>
      <c r="ET156" s="153"/>
      <c r="EU156" s="153"/>
      <c r="EV156" s="153"/>
      <c r="EW156" s="153"/>
      <c r="EX156" s="153"/>
      <c r="EY156" s="153"/>
      <c r="EZ156" s="153"/>
      <c r="FA156" s="153"/>
      <c r="FB156" s="153"/>
      <c r="FC156" s="153"/>
      <c r="FD156" s="153"/>
      <c r="FE156" s="153"/>
      <c r="FF156" s="153"/>
      <c r="FG156" s="153"/>
      <c r="FH156" s="153"/>
      <c r="FI156" s="153"/>
      <c r="FJ156" s="153"/>
      <c r="FK156" s="153"/>
      <c r="FL156" s="153"/>
      <c r="FM156" s="153"/>
      <c r="FN156" s="153">
        <v>3.699363296091504E-3</v>
      </c>
      <c r="FO156" s="153"/>
      <c r="FP156" s="153"/>
      <c r="FQ156" s="153"/>
    </row>
    <row r="157" spans="2:173" hidden="1">
      <c r="B157" s="66" t="s">
        <v>635</v>
      </c>
      <c r="C157" s="66" t="s">
        <v>349</v>
      </c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  <c r="AK157" s="153"/>
      <c r="AL157" s="153"/>
      <c r="AM157" s="153"/>
      <c r="AN157" s="153"/>
      <c r="AO157" s="153"/>
      <c r="AP157" s="153"/>
      <c r="AQ157" s="153"/>
      <c r="AR157" s="153"/>
      <c r="AS157" s="153"/>
      <c r="AT157" s="153"/>
      <c r="AU157" s="153"/>
      <c r="AV157" s="153"/>
      <c r="AW157" s="153"/>
      <c r="AX157" s="153"/>
      <c r="AY157" s="153"/>
      <c r="AZ157" s="153"/>
      <c r="BA157" s="153"/>
      <c r="BB157" s="153"/>
      <c r="BC157" s="153"/>
      <c r="BD157" s="153"/>
      <c r="BE157" s="153"/>
      <c r="BF157" s="153"/>
      <c r="BG157" s="153"/>
      <c r="BH157" s="153"/>
      <c r="BI157" s="153"/>
      <c r="BJ157" s="153"/>
      <c r="BK157" s="153"/>
      <c r="BL157" s="153"/>
      <c r="BM157" s="153"/>
      <c r="BN157" s="153"/>
      <c r="BO157" s="153"/>
      <c r="BP157" s="153"/>
      <c r="BQ157" s="153"/>
      <c r="BR157" s="153"/>
      <c r="BS157" s="153"/>
      <c r="BT157" s="153"/>
      <c r="BU157" s="153"/>
      <c r="BV157" s="153"/>
      <c r="BW157" s="153"/>
      <c r="BX157" s="153"/>
      <c r="BY157" s="153"/>
      <c r="BZ157" s="153"/>
      <c r="CA157" s="153"/>
      <c r="CB157" s="153"/>
      <c r="CC157" s="153"/>
      <c r="CD157" s="153"/>
      <c r="CE157" s="153"/>
      <c r="CF157" s="153"/>
      <c r="CG157" s="153"/>
      <c r="CH157" s="153"/>
      <c r="CI157" s="153"/>
      <c r="CJ157" s="153"/>
      <c r="CK157" s="153"/>
      <c r="CL157" s="153"/>
      <c r="CM157" s="153"/>
      <c r="CN157" s="153"/>
      <c r="CO157" s="153"/>
      <c r="CP157" s="153"/>
      <c r="CQ157" s="153"/>
      <c r="CR157" s="153"/>
      <c r="CS157" s="153"/>
      <c r="CT157" s="153"/>
      <c r="CU157" s="153"/>
      <c r="CV157" s="153"/>
      <c r="CW157" s="153"/>
      <c r="CX157" s="153"/>
      <c r="CY157" s="153"/>
      <c r="CZ157" s="153"/>
      <c r="DA157" s="153"/>
      <c r="DB157" s="153"/>
      <c r="DC157" s="153"/>
      <c r="DD157" s="153"/>
      <c r="DE157" s="153"/>
      <c r="DF157" s="153"/>
      <c r="DG157" s="153"/>
      <c r="DH157" s="153"/>
      <c r="DI157" s="153"/>
      <c r="DJ157" s="153"/>
      <c r="DK157" s="153"/>
      <c r="DL157" s="153"/>
      <c r="DM157" s="153"/>
      <c r="DN157" s="153"/>
      <c r="DO157" s="153"/>
      <c r="DP157" s="153"/>
      <c r="DQ157" s="153"/>
      <c r="DR157" s="153"/>
      <c r="DS157" s="153"/>
      <c r="DT157" s="153"/>
      <c r="DU157" s="153"/>
      <c r="DV157" s="153"/>
      <c r="DW157" s="153"/>
      <c r="DX157" s="153"/>
      <c r="DY157" s="153"/>
      <c r="DZ157" s="153"/>
      <c r="EA157" s="153"/>
      <c r="EB157" s="153"/>
      <c r="EC157" s="153"/>
      <c r="ED157" s="153"/>
      <c r="EE157" s="153"/>
      <c r="EF157" s="153"/>
      <c r="EG157" s="153"/>
      <c r="EH157" s="153"/>
      <c r="EI157" s="153"/>
      <c r="EJ157" s="153"/>
      <c r="EK157" s="153"/>
      <c r="EL157" s="153"/>
      <c r="EM157" s="153"/>
      <c r="EN157" s="153"/>
      <c r="EO157" s="153"/>
      <c r="EP157" s="153"/>
      <c r="EQ157" s="153"/>
      <c r="ER157" s="153"/>
      <c r="ES157" s="153"/>
      <c r="ET157" s="153"/>
      <c r="EU157" s="153"/>
      <c r="EV157" s="153"/>
      <c r="EW157" s="153"/>
      <c r="EX157" s="153"/>
      <c r="EY157" s="153"/>
      <c r="EZ157" s="153"/>
      <c r="FA157" s="153"/>
      <c r="FB157" s="153"/>
      <c r="FC157" s="153"/>
      <c r="FD157" s="153"/>
      <c r="FE157" s="153"/>
      <c r="FF157" s="153"/>
      <c r="FG157" s="153"/>
      <c r="FH157" s="153"/>
      <c r="FI157" s="153"/>
      <c r="FJ157" s="153"/>
      <c r="FK157" s="153"/>
      <c r="FL157" s="153"/>
      <c r="FM157" s="153"/>
      <c r="FN157" s="153">
        <v>2.626153578032146E-3</v>
      </c>
      <c r="FO157" s="153"/>
      <c r="FP157" s="153"/>
      <c r="FQ157" s="153"/>
    </row>
    <row r="158" spans="2:173" hidden="1">
      <c r="B158" s="66" t="s">
        <v>637</v>
      </c>
      <c r="C158" s="66" t="s">
        <v>349</v>
      </c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  <c r="AC158" s="153"/>
      <c r="AD158" s="153"/>
      <c r="AE158" s="153"/>
      <c r="AF158" s="153"/>
      <c r="AG158" s="153"/>
      <c r="AH158" s="153"/>
      <c r="AI158" s="153"/>
      <c r="AJ158" s="153"/>
      <c r="AK158" s="153"/>
      <c r="AL158" s="153"/>
      <c r="AM158" s="153"/>
      <c r="AN158" s="153"/>
      <c r="AO158" s="153"/>
      <c r="AP158" s="153"/>
      <c r="AQ158" s="153"/>
      <c r="AR158" s="153"/>
      <c r="AS158" s="153"/>
      <c r="AT158" s="153"/>
      <c r="AU158" s="153"/>
      <c r="AV158" s="153"/>
      <c r="AW158" s="153"/>
      <c r="AX158" s="153"/>
      <c r="AY158" s="153"/>
      <c r="AZ158" s="153"/>
      <c r="BA158" s="153"/>
      <c r="BB158" s="153"/>
      <c r="BC158" s="153"/>
      <c r="BD158" s="153"/>
      <c r="BE158" s="153"/>
      <c r="BF158" s="153"/>
      <c r="BG158" s="153"/>
      <c r="BH158" s="153"/>
      <c r="BI158" s="153"/>
      <c r="BJ158" s="153"/>
      <c r="BK158" s="153"/>
      <c r="BL158" s="153"/>
      <c r="BM158" s="153"/>
      <c r="BN158" s="153"/>
      <c r="BO158" s="153"/>
      <c r="BP158" s="153"/>
      <c r="BQ158" s="153"/>
      <c r="BR158" s="153"/>
      <c r="BS158" s="153"/>
      <c r="BT158" s="153"/>
      <c r="BU158" s="153"/>
      <c r="BV158" s="153"/>
      <c r="BW158" s="153"/>
      <c r="BX158" s="153"/>
      <c r="BY158" s="153"/>
      <c r="BZ158" s="153"/>
      <c r="CA158" s="153"/>
      <c r="CB158" s="153"/>
      <c r="CC158" s="153"/>
      <c r="CD158" s="153"/>
      <c r="CE158" s="153"/>
      <c r="CF158" s="153"/>
      <c r="CG158" s="153"/>
      <c r="CH158" s="153"/>
      <c r="CI158" s="153"/>
      <c r="CJ158" s="153"/>
      <c r="CK158" s="153"/>
      <c r="CL158" s="153"/>
      <c r="CM158" s="153"/>
      <c r="CN158" s="153"/>
      <c r="CO158" s="153"/>
      <c r="CP158" s="153"/>
      <c r="CQ158" s="153"/>
      <c r="CR158" s="153"/>
      <c r="CS158" s="153"/>
      <c r="CT158" s="153"/>
      <c r="CU158" s="153"/>
      <c r="CV158" s="153"/>
      <c r="CW158" s="153"/>
      <c r="CX158" s="153"/>
      <c r="CY158" s="153"/>
      <c r="CZ158" s="153"/>
      <c r="DA158" s="153"/>
      <c r="DB158" s="153"/>
      <c r="DC158" s="153"/>
      <c r="DD158" s="153"/>
      <c r="DE158" s="153"/>
      <c r="DF158" s="153"/>
      <c r="DG158" s="153"/>
      <c r="DH158" s="153"/>
      <c r="DI158" s="153"/>
      <c r="DJ158" s="153"/>
      <c r="DK158" s="153"/>
      <c r="DL158" s="153"/>
      <c r="DM158" s="153"/>
      <c r="DN158" s="153"/>
      <c r="DO158" s="153"/>
      <c r="DP158" s="153"/>
      <c r="DQ158" s="153"/>
      <c r="DR158" s="153"/>
      <c r="DS158" s="153"/>
      <c r="DT158" s="153"/>
      <c r="DU158" s="153"/>
      <c r="DV158" s="153"/>
      <c r="DW158" s="153"/>
      <c r="DX158" s="153"/>
      <c r="DY158" s="153"/>
      <c r="DZ158" s="153"/>
      <c r="EA158" s="153"/>
      <c r="EB158" s="153"/>
      <c r="EC158" s="153"/>
      <c r="ED158" s="153"/>
      <c r="EE158" s="153"/>
      <c r="EF158" s="153"/>
      <c r="EG158" s="153"/>
      <c r="EH158" s="153"/>
      <c r="EI158" s="153"/>
      <c r="EJ158" s="153"/>
      <c r="EK158" s="153"/>
      <c r="EL158" s="153"/>
      <c r="EM158" s="153"/>
      <c r="EN158" s="153"/>
      <c r="EO158" s="153"/>
      <c r="EP158" s="153"/>
      <c r="EQ158" s="153"/>
      <c r="ER158" s="153"/>
      <c r="ES158" s="153"/>
      <c r="ET158" s="153"/>
      <c r="EU158" s="153"/>
      <c r="EV158" s="153"/>
      <c r="EW158" s="153"/>
      <c r="EX158" s="153"/>
      <c r="EY158" s="153"/>
      <c r="EZ158" s="153"/>
      <c r="FA158" s="153"/>
      <c r="FB158" s="153"/>
      <c r="FC158" s="153"/>
      <c r="FD158" s="153"/>
      <c r="FE158" s="153"/>
      <c r="FF158" s="153"/>
      <c r="FG158" s="153"/>
      <c r="FH158" s="153"/>
      <c r="FI158" s="153"/>
      <c r="FJ158" s="153"/>
      <c r="FK158" s="153"/>
      <c r="FL158" s="153"/>
      <c r="FM158" s="153"/>
      <c r="FN158" s="153">
        <v>2.2221299506425848E-3</v>
      </c>
      <c r="FO158" s="153"/>
      <c r="FP158" s="153"/>
      <c r="FQ158" s="153"/>
    </row>
    <row r="159" spans="2:173">
      <c r="B159" s="66" t="s">
        <v>639</v>
      </c>
      <c r="C159" s="66" t="s">
        <v>302</v>
      </c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  <c r="AC159" s="153"/>
      <c r="AD159" s="153"/>
      <c r="AE159" s="153"/>
      <c r="AF159" s="153"/>
      <c r="AG159" s="153"/>
      <c r="AH159" s="153"/>
      <c r="AI159" s="153"/>
      <c r="AJ159" s="153"/>
      <c r="AK159" s="153"/>
      <c r="AL159" s="153"/>
      <c r="AM159" s="153"/>
      <c r="AN159" s="153"/>
      <c r="AO159" s="153"/>
      <c r="AP159" s="153"/>
      <c r="AQ159" s="153"/>
      <c r="AR159" s="153"/>
      <c r="AS159" s="153"/>
      <c r="AT159" s="153"/>
      <c r="AU159" s="153"/>
      <c r="AV159" s="153"/>
      <c r="AW159" s="153"/>
      <c r="AX159" s="153"/>
      <c r="AY159" s="153"/>
      <c r="AZ159" s="153"/>
      <c r="BA159" s="153"/>
      <c r="BB159" s="153"/>
      <c r="BC159" s="153"/>
      <c r="BD159" s="153"/>
      <c r="BE159" s="153"/>
      <c r="BF159" s="153"/>
      <c r="BG159" s="153"/>
      <c r="BH159" s="153"/>
      <c r="BI159" s="153"/>
      <c r="BJ159" s="153"/>
      <c r="BK159" s="153"/>
      <c r="BL159" s="153"/>
      <c r="BM159" s="153"/>
      <c r="BN159" s="153"/>
      <c r="BO159" s="153"/>
      <c r="BP159" s="153"/>
      <c r="BQ159" s="153"/>
      <c r="BR159" s="153"/>
      <c r="BS159" s="153"/>
      <c r="BT159" s="153"/>
      <c r="BU159" s="153"/>
      <c r="BV159" s="153"/>
      <c r="BW159" s="153"/>
      <c r="BX159" s="153"/>
      <c r="BY159" s="153"/>
      <c r="BZ159" s="153"/>
      <c r="CA159" s="153"/>
      <c r="CB159" s="153"/>
      <c r="CC159" s="153"/>
      <c r="CD159" s="153"/>
      <c r="CE159" s="153"/>
      <c r="CF159" s="153"/>
      <c r="CG159" s="153"/>
      <c r="CH159" s="153"/>
      <c r="CI159" s="153"/>
      <c r="CJ159" s="153"/>
      <c r="CK159" s="153"/>
      <c r="CL159" s="153"/>
      <c r="CM159" s="153"/>
      <c r="CN159" s="153"/>
      <c r="CO159" s="153"/>
      <c r="CP159" s="153"/>
      <c r="CQ159" s="153"/>
      <c r="CR159" s="153"/>
      <c r="CS159" s="153"/>
      <c r="CT159" s="153"/>
      <c r="CU159" s="153"/>
      <c r="CV159" s="153"/>
      <c r="CW159" s="153"/>
      <c r="CX159" s="153"/>
      <c r="CY159" s="153"/>
      <c r="CZ159" s="153"/>
      <c r="DA159" s="153"/>
      <c r="DB159" s="153"/>
      <c r="DC159" s="153"/>
      <c r="DD159" s="153"/>
      <c r="DE159" s="153"/>
      <c r="DF159" s="153"/>
      <c r="DG159" s="153"/>
      <c r="DH159" s="153"/>
      <c r="DI159" s="153"/>
      <c r="DJ159" s="153"/>
      <c r="DK159" s="153"/>
      <c r="DL159" s="153"/>
      <c r="DM159" s="153"/>
      <c r="DN159" s="153"/>
      <c r="DO159" s="153"/>
      <c r="DP159" s="153"/>
      <c r="DQ159" s="153"/>
      <c r="DR159" s="153"/>
      <c r="DS159" s="153"/>
      <c r="DT159" s="153"/>
      <c r="DU159" s="153"/>
      <c r="DV159" s="153"/>
      <c r="DW159" s="153"/>
      <c r="DX159" s="153"/>
      <c r="DY159" s="153"/>
      <c r="DZ159" s="153"/>
      <c r="EA159" s="153"/>
      <c r="EB159" s="153"/>
      <c r="EC159" s="153"/>
      <c r="ED159" s="153"/>
      <c r="EE159" s="153"/>
      <c r="EF159" s="153"/>
      <c r="EG159" s="153"/>
      <c r="EH159" s="153"/>
      <c r="EI159" s="153"/>
      <c r="EJ159" s="153"/>
      <c r="EK159" s="153"/>
      <c r="EL159" s="153"/>
      <c r="EM159" s="153"/>
      <c r="EN159" s="153"/>
      <c r="EO159" s="153"/>
      <c r="EP159" s="153"/>
      <c r="EQ159" s="153"/>
      <c r="ER159" s="153"/>
      <c r="ES159" s="153"/>
      <c r="ET159" s="153"/>
      <c r="EU159" s="153"/>
      <c r="EV159" s="153"/>
      <c r="EW159" s="153"/>
      <c r="EX159" s="153"/>
      <c r="EY159" s="153"/>
      <c r="EZ159" s="153"/>
      <c r="FA159" s="153"/>
      <c r="FB159" s="153">
        <v>8.5510190221585597E-3</v>
      </c>
      <c r="FC159" s="153"/>
      <c r="FD159" s="153"/>
      <c r="FE159" s="153"/>
      <c r="FF159" s="153"/>
      <c r="FG159" s="153"/>
      <c r="FH159" s="153"/>
      <c r="FI159" s="153"/>
      <c r="FJ159" s="153"/>
      <c r="FK159" s="153"/>
      <c r="FL159" s="153"/>
      <c r="FM159" s="153"/>
      <c r="FN159" s="153"/>
      <c r="FO159" s="153"/>
      <c r="FP159" s="153"/>
      <c r="FQ159" s="153"/>
    </row>
    <row r="160" spans="2:173" hidden="1">
      <c r="B160" s="66" t="s">
        <v>641</v>
      </c>
      <c r="C160" s="66" t="s">
        <v>396</v>
      </c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  <c r="AD160" s="153"/>
      <c r="AE160" s="153"/>
      <c r="AF160" s="153"/>
      <c r="AG160" s="153"/>
      <c r="AH160" s="153"/>
      <c r="AI160" s="153"/>
      <c r="AJ160" s="153"/>
      <c r="AK160" s="153"/>
      <c r="AL160" s="153"/>
      <c r="AM160" s="153"/>
      <c r="AN160" s="153"/>
      <c r="AO160" s="153"/>
      <c r="AP160" s="153"/>
      <c r="AQ160" s="153"/>
      <c r="AR160" s="153"/>
      <c r="AS160" s="153"/>
      <c r="AT160" s="153"/>
      <c r="AU160" s="153"/>
      <c r="AV160" s="153"/>
      <c r="AW160" s="153"/>
      <c r="AX160" s="153"/>
      <c r="AY160" s="153"/>
      <c r="AZ160" s="153"/>
      <c r="BA160" s="153"/>
      <c r="BB160" s="153"/>
      <c r="BC160" s="153"/>
      <c r="BD160" s="153"/>
      <c r="BE160" s="153"/>
      <c r="BF160" s="153"/>
      <c r="BG160" s="153"/>
      <c r="BH160" s="153"/>
      <c r="BI160" s="153"/>
      <c r="BJ160" s="153"/>
      <c r="BK160" s="153"/>
      <c r="BL160" s="153"/>
      <c r="BM160" s="153"/>
      <c r="BN160" s="153"/>
      <c r="BO160" s="153"/>
      <c r="BP160" s="153"/>
      <c r="BQ160" s="153"/>
      <c r="BR160" s="153"/>
      <c r="BS160" s="153"/>
      <c r="BT160" s="153"/>
      <c r="BU160" s="153"/>
      <c r="BV160" s="153"/>
      <c r="BW160" s="153"/>
      <c r="BX160" s="153"/>
      <c r="BY160" s="153">
        <v>9.0909090909090912E-2</v>
      </c>
      <c r="BZ160" s="153"/>
      <c r="CA160" s="153"/>
      <c r="CB160" s="153"/>
      <c r="CC160" s="153"/>
      <c r="CD160" s="153"/>
      <c r="CE160" s="153"/>
      <c r="CF160" s="153"/>
      <c r="CG160" s="153"/>
      <c r="CH160" s="153"/>
      <c r="CI160" s="153"/>
      <c r="CJ160" s="153"/>
      <c r="CK160" s="153"/>
      <c r="CL160" s="153"/>
      <c r="CM160" s="153"/>
      <c r="CN160" s="153"/>
      <c r="CO160" s="153"/>
      <c r="CP160" s="153"/>
      <c r="CQ160" s="153"/>
      <c r="CR160" s="153"/>
      <c r="CS160" s="153"/>
      <c r="CT160" s="153"/>
      <c r="CU160" s="153"/>
      <c r="CV160" s="153"/>
      <c r="CW160" s="153"/>
      <c r="CX160" s="153"/>
      <c r="CY160" s="153"/>
      <c r="CZ160" s="153"/>
      <c r="DA160" s="153"/>
      <c r="DB160" s="153"/>
      <c r="DC160" s="153"/>
      <c r="DD160" s="153"/>
      <c r="DE160" s="153"/>
      <c r="DF160" s="153"/>
      <c r="DG160" s="153"/>
      <c r="DH160" s="153"/>
      <c r="DI160" s="153"/>
      <c r="DJ160" s="153"/>
      <c r="DK160" s="153"/>
      <c r="DL160" s="153"/>
      <c r="DM160" s="153"/>
      <c r="DN160" s="153"/>
      <c r="DO160" s="153"/>
      <c r="DP160" s="153"/>
      <c r="DQ160" s="153"/>
      <c r="DR160" s="153"/>
      <c r="DS160" s="153"/>
      <c r="DT160" s="153"/>
      <c r="DU160" s="153"/>
      <c r="DV160" s="153"/>
      <c r="DW160" s="153"/>
      <c r="DX160" s="153"/>
      <c r="DY160" s="153"/>
      <c r="DZ160" s="153"/>
      <c r="EA160" s="153"/>
      <c r="EB160" s="153"/>
      <c r="EC160" s="153"/>
      <c r="ED160" s="153"/>
      <c r="EE160" s="153"/>
      <c r="EF160" s="153"/>
      <c r="EG160" s="153"/>
      <c r="EH160" s="153"/>
      <c r="EI160" s="153"/>
      <c r="EJ160" s="153"/>
      <c r="EK160" s="153"/>
      <c r="EL160" s="153"/>
      <c r="EM160" s="153"/>
      <c r="EN160" s="153"/>
      <c r="EO160" s="153"/>
      <c r="EP160" s="153"/>
      <c r="EQ160" s="153"/>
      <c r="ER160" s="153"/>
      <c r="ES160" s="153"/>
      <c r="ET160" s="153"/>
      <c r="EU160" s="153"/>
      <c r="EV160" s="153"/>
      <c r="EW160" s="153"/>
      <c r="EX160" s="153"/>
      <c r="EY160" s="153"/>
      <c r="EZ160" s="153"/>
      <c r="FA160" s="153"/>
      <c r="FB160" s="153"/>
      <c r="FC160" s="153"/>
      <c r="FD160" s="153"/>
      <c r="FE160" s="153"/>
      <c r="FF160" s="153"/>
      <c r="FG160" s="153"/>
      <c r="FH160" s="153"/>
      <c r="FI160" s="153"/>
      <c r="FJ160" s="153"/>
      <c r="FK160" s="153"/>
      <c r="FL160" s="153"/>
      <c r="FM160" s="153"/>
      <c r="FN160" s="153"/>
      <c r="FO160" s="153"/>
      <c r="FP160" s="153"/>
      <c r="FQ160" s="153"/>
    </row>
    <row r="161" spans="2:173" hidden="1">
      <c r="B161" s="66" t="s">
        <v>407</v>
      </c>
      <c r="C161" s="66" t="s">
        <v>360</v>
      </c>
      <c r="D161" s="153"/>
      <c r="E161" s="153"/>
      <c r="F161" s="153"/>
      <c r="G161" s="153"/>
      <c r="H161" s="153"/>
      <c r="I161" s="153"/>
      <c r="J161" s="153"/>
      <c r="K161" s="153"/>
      <c r="L161" s="153">
        <v>0.156664068589244</v>
      </c>
      <c r="M161" s="153">
        <v>1.696613322430924E-3</v>
      </c>
      <c r="N161" s="153"/>
      <c r="O161" s="153"/>
      <c r="P161" s="153"/>
      <c r="Q161" s="153"/>
      <c r="R161" s="153"/>
      <c r="S161" s="153">
        <v>9.7952672161659107E-2</v>
      </c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  <c r="AD161" s="153"/>
      <c r="AE161" s="153"/>
      <c r="AF161" s="153">
        <v>7.3628376965509494E-3</v>
      </c>
      <c r="AG161" s="153"/>
      <c r="AH161" s="153"/>
      <c r="AI161" s="153"/>
      <c r="AJ161" s="153">
        <v>1.248060301903476E-2</v>
      </c>
      <c r="AK161" s="153">
        <v>1.9603296726460242E-3</v>
      </c>
      <c r="AL161" s="153"/>
      <c r="AM161" s="153"/>
      <c r="AN161" s="153"/>
      <c r="AO161" s="153"/>
      <c r="AP161" s="153"/>
      <c r="AQ161" s="153"/>
      <c r="AR161" s="153">
        <v>0.1596688350088705</v>
      </c>
      <c r="AS161" s="153"/>
      <c r="AT161" s="153"/>
      <c r="AU161" s="153">
        <v>0.145611963793782</v>
      </c>
      <c r="AV161" s="153"/>
      <c r="AW161" s="153"/>
      <c r="AX161" s="153"/>
      <c r="AY161" s="153"/>
      <c r="AZ161" s="153"/>
      <c r="BA161" s="153"/>
      <c r="BB161" s="153"/>
      <c r="BC161" s="153"/>
      <c r="BD161" s="153"/>
      <c r="BE161" s="153">
        <v>7.1538461538461537E-2</v>
      </c>
      <c r="BF161" s="153">
        <v>2.0270270270270271E-2</v>
      </c>
      <c r="BG161" s="153"/>
      <c r="BH161" s="153"/>
      <c r="BI161" s="153"/>
      <c r="BJ161" s="153">
        <v>0.14085976627712851</v>
      </c>
      <c r="BK161" s="153"/>
      <c r="BL161" s="153">
        <v>1.8039945593814881E-2</v>
      </c>
      <c r="BM161" s="153"/>
      <c r="BN161" s="153"/>
      <c r="BO161" s="153"/>
      <c r="BP161" s="153"/>
      <c r="BQ161" s="153"/>
      <c r="BR161" s="153"/>
      <c r="BS161" s="153"/>
      <c r="BT161" s="153">
        <v>2.9043565348022032E-2</v>
      </c>
      <c r="BU161" s="153"/>
      <c r="BV161" s="153"/>
      <c r="BW161" s="153"/>
      <c r="BX161" s="153"/>
      <c r="BY161" s="153"/>
      <c r="BZ161" s="153"/>
      <c r="CA161" s="153">
        <v>2.7768851885068609E-2</v>
      </c>
      <c r="CB161" s="153"/>
      <c r="CC161" s="153"/>
      <c r="CD161" s="153"/>
      <c r="CE161" s="153"/>
      <c r="CF161" s="153"/>
      <c r="CG161" s="153"/>
      <c r="CH161" s="153"/>
      <c r="CI161" s="153"/>
      <c r="CJ161" s="153"/>
      <c r="CK161" s="153"/>
      <c r="CL161" s="153"/>
      <c r="CM161" s="153"/>
      <c r="CN161" s="153"/>
      <c r="CO161" s="153"/>
      <c r="CP161" s="153"/>
      <c r="CQ161" s="153"/>
      <c r="CR161" s="153"/>
      <c r="CS161" s="153"/>
      <c r="CT161" s="153"/>
      <c r="CU161" s="153"/>
      <c r="CV161" s="153"/>
      <c r="CW161" s="153"/>
      <c r="CX161" s="153"/>
      <c r="CY161" s="153"/>
      <c r="CZ161" s="153"/>
      <c r="DA161" s="153"/>
      <c r="DB161" s="153"/>
      <c r="DC161" s="153"/>
      <c r="DD161" s="153"/>
      <c r="DE161" s="153">
        <v>6.6712995135510794E-2</v>
      </c>
      <c r="DF161" s="153"/>
      <c r="DG161" s="153"/>
      <c r="DH161" s="153"/>
      <c r="DI161" s="153"/>
      <c r="DJ161" s="153"/>
      <c r="DK161" s="153"/>
      <c r="DL161" s="153"/>
      <c r="DM161" s="153"/>
      <c r="DN161" s="153"/>
      <c r="DO161" s="153"/>
      <c r="DP161" s="153"/>
      <c r="DQ161" s="153"/>
      <c r="DR161" s="153">
        <v>5.402995720399429E-2</v>
      </c>
      <c r="DS161" s="153">
        <v>8.5462267232930423E-3</v>
      </c>
      <c r="DT161" s="153"/>
      <c r="DU161" s="153"/>
      <c r="DV161" s="153"/>
      <c r="DW161" s="153">
        <v>4.8387096774193547E-2</v>
      </c>
      <c r="DX161" s="153"/>
      <c r="DY161" s="153">
        <v>2.781299524564184E-2</v>
      </c>
      <c r="DZ161" s="153"/>
      <c r="EA161" s="153"/>
      <c r="EB161" s="153"/>
      <c r="EC161" s="153"/>
      <c r="ED161" s="153"/>
      <c r="EE161" s="153"/>
      <c r="EF161" s="153">
        <v>4.9230769230769217E-2</v>
      </c>
      <c r="EG161" s="153"/>
      <c r="EH161" s="153"/>
      <c r="EI161" s="153">
        <v>0.13756866491521369</v>
      </c>
      <c r="EJ161" s="153">
        <v>3.362324038375325E-2</v>
      </c>
      <c r="EK161" s="153"/>
      <c r="EL161" s="153"/>
      <c r="EM161" s="153">
        <v>8.9344708761017241E-3</v>
      </c>
      <c r="EN161" s="153"/>
      <c r="EO161" s="153"/>
      <c r="EP161" s="153"/>
      <c r="EQ161" s="153"/>
      <c r="ER161" s="153"/>
      <c r="ES161" s="153">
        <v>0.1583785057742163</v>
      </c>
      <c r="ET161" s="153">
        <v>1.271218313567184E-2</v>
      </c>
      <c r="EU161" s="153"/>
      <c r="EV161" s="153"/>
      <c r="EW161" s="153"/>
      <c r="EX161" s="153"/>
      <c r="EY161" s="153"/>
      <c r="EZ161" s="153"/>
      <c r="FA161" s="153"/>
      <c r="FB161" s="153"/>
      <c r="FC161" s="153"/>
      <c r="FD161" s="153">
        <v>4.8851647046850083E-3</v>
      </c>
      <c r="FE161" s="153"/>
      <c r="FF161" s="153">
        <v>2.346748192842419E-2</v>
      </c>
      <c r="FG161" s="153"/>
      <c r="FH161" s="153">
        <v>6.7600622637313743E-2</v>
      </c>
      <c r="FI161" s="153"/>
      <c r="FJ161" s="153"/>
      <c r="FK161" s="153"/>
      <c r="FL161" s="153"/>
      <c r="FM161" s="153"/>
      <c r="FN161" s="153"/>
      <c r="FO161" s="153"/>
      <c r="FP161" s="153"/>
      <c r="FQ161" s="153"/>
    </row>
    <row r="162" spans="2:173" hidden="1">
      <c r="B162" s="66" t="s">
        <v>644</v>
      </c>
      <c r="C162" s="66" t="s">
        <v>360</v>
      </c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3"/>
      <c r="AJ162" s="153"/>
      <c r="AK162" s="153"/>
      <c r="AL162" s="153"/>
      <c r="AM162" s="153"/>
      <c r="AN162" s="153"/>
      <c r="AO162" s="153"/>
      <c r="AP162" s="153"/>
      <c r="AQ162" s="153"/>
      <c r="AR162" s="153"/>
      <c r="AS162" s="153"/>
      <c r="AT162" s="153"/>
      <c r="AU162" s="153"/>
      <c r="AV162" s="153"/>
      <c r="AW162" s="153"/>
      <c r="AX162" s="153"/>
      <c r="AY162" s="153"/>
      <c r="AZ162" s="153"/>
      <c r="BA162" s="153"/>
      <c r="BB162" s="153"/>
      <c r="BC162" s="153"/>
      <c r="BD162" s="153"/>
      <c r="BE162" s="153"/>
      <c r="BF162" s="153"/>
      <c r="BG162" s="153"/>
      <c r="BH162" s="153"/>
      <c r="BI162" s="153"/>
      <c r="BJ162" s="153"/>
      <c r="BK162" s="153"/>
      <c r="BL162" s="153"/>
      <c r="BM162" s="153"/>
      <c r="BN162" s="153"/>
      <c r="BO162" s="153"/>
      <c r="BP162" s="153"/>
      <c r="BQ162" s="153"/>
      <c r="BR162" s="153"/>
      <c r="BS162" s="153"/>
      <c r="BT162" s="153"/>
      <c r="BU162" s="153"/>
      <c r="BV162" s="153"/>
      <c r="BW162" s="153">
        <v>1.530149270502899E-2</v>
      </c>
      <c r="BX162" s="153"/>
      <c r="BY162" s="153"/>
      <c r="BZ162" s="153"/>
      <c r="CA162" s="153"/>
      <c r="CB162" s="153"/>
      <c r="CC162" s="153">
        <v>1.5618077093486929E-2</v>
      </c>
      <c r="CD162" s="153"/>
      <c r="CE162" s="153"/>
      <c r="CF162" s="153"/>
      <c r="CG162" s="153"/>
      <c r="CH162" s="153"/>
      <c r="CI162" s="153"/>
      <c r="CJ162" s="153"/>
      <c r="CK162" s="153"/>
      <c r="CL162" s="153"/>
      <c r="CM162" s="153"/>
      <c r="CN162" s="153"/>
      <c r="CO162" s="153"/>
      <c r="CP162" s="153"/>
      <c r="CQ162" s="153"/>
      <c r="CR162" s="153"/>
      <c r="CS162" s="153"/>
      <c r="CT162" s="153"/>
      <c r="CU162" s="153"/>
      <c r="CV162" s="153"/>
      <c r="CW162" s="153"/>
      <c r="CX162" s="153"/>
      <c r="CY162" s="153"/>
      <c r="CZ162" s="153">
        <v>1.53288740245262E-2</v>
      </c>
      <c r="DA162" s="153"/>
      <c r="DB162" s="153"/>
      <c r="DC162" s="153"/>
      <c r="DD162" s="153"/>
      <c r="DE162" s="153"/>
      <c r="DF162" s="153"/>
      <c r="DG162" s="153"/>
      <c r="DH162" s="153"/>
      <c r="DI162" s="153"/>
      <c r="DJ162" s="153"/>
      <c r="DK162" s="153"/>
      <c r="DL162" s="153"/>
      <c r="DM162" s="153"/>
      <c r="DN162" s="153"/>
      <c r="DO162" s="153"/>
      <c r="DP162" s="153"/>
      <c r="DQ162" s="153"/>
      <c r="DR162" s="153"/>
      <c r="DS162" s="153"/>
      <c r="DT162" s="153"/>
      <c r="DU162" s="153"/>
      <c r="DV162" s="153"/>
      <c r="DW162" s="153"/>
      <c r="DX162" s="153"/>
      <c r="DY162" s="153"/>
      <c r="DZ162" s="153"/>
      <c r="EA162" s="153"/>
      <c r="EB162" s="153"/>
      <c r="EC162" s="153"/>
      <c r="ED162" s="153"/>
      <c r="EE162" s="153"/>
      <c r="EF162" s="153"/>
      <c r="EG162" s="153"/>
      <c r="EH162" s="153"/>
      <c r="EI162" s="153"/>
      <c r="EJ162" s="153"/>
      <c r="EK162" s="153"/>
      <c r="EL162" s="153"/>
      <c r="EM162" s="153"/>
      <c r="EN162" s="153"/>
      <c r="EO162" s="153"/>
      <c r="EP162" s="153"/>
      <c r="EQ162" s="153"/>
      <c r="ER162" s="153"/>
      <c r="ES162" s="153"/>
      <c r="ET162" s="153"/>
      <c r="EU162" s="153">
        <v>1.7223732147163419E-2</v>
      </c>
      <c r="EV162" s="153"/>
      <c r="EW162" s="153"/>
      <c r="EX162" s="153"/>
      <c r="EY162" s="153"/>
      <c r="EZ162" s="153"/>
      <c r="FA162" s="153"/>
      <c r="FB162" s="153"/>
      <c r="FC162" s="153">
        <v>6.5536252990741714E-2</v>
      </c>
      <c r="FD162" s="153"/>
      <c r="FE162" s="153"/>
      <c r="FF162" s="153"/>
      <c r="FG162" s="153"/>
      <c r="FH162" s="153"/>
      <c r="FI162" s="153"/>
      <c r="FJ162" s="153"/>
      <c r="FK162" s="153"/>
      <c r="FL162" s="153"/>
      <c r="FM162" s="153"/>
      <c r="FN162" s="153"/>
      <c r="FO162" s="153"/>
      <c r="FP162" s="153"/>
      <c r="FQ162" s="153"/>
    </row>
    <row r="163" spans="2:173" hidden="1">
      <c r="B163" s="66" t="s">
        <v>646</v>
      </c>
      <c r="C163" s="66" t="s">
        <v>360</v>
      </c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3"/>
      <c r="AJ163" s="153"/>
      <c r="AK163" s="153"/>
      <c r="AL163" s="153"/>
      <c r="AM163" s="153"/>
      <c r="AN163" s="153"/>
      <c r="AO163" s="153"/>
      <c r="AP163" s="153"/>
      <c r="AQ163" s="153"/>
      <c r="AR163" s="153"/>
      <c r="AS163" s="153"/>
      <c r="AT163" s="153"/>
      <c r="AU163" s="153"/>
      <c r="AV163" s="153"/>
      <c r="AW163" s="153"/>
      <c r="AX163" s="153"/>
      <c r="AY163" s="153"/>
      <c r="AZ163" s="153"/>
      <c r="BA163" s="153"/>
      <c r="BB163" s="153"/>
      <c r="BC163" s="153"/>
      <c r="BD163" s="153"/>
      <c r="BE163" s="153"/>
      <c r="BF163" s="153"/>
      <c r="BG163" s="153"/>
      <c r="BH163" s="153"/>
      <c r="BI163" s="153"/>
      <c r="BJ163" s="153"/>
      <c r="BK163" s="153"/>
      <c r="BL163" s="153"/>
      <c r="BM163" s="153"/>
      <c r="BN163" s="153"/>
      <c r="BO163" s="153"/>
      <c r="BP163" s="153"/>
      <c r="BQ163" s="153"/>
      <c r="BR163" s="153"/>
      <c r="BS163" s="153"/>
      <c r="BT163" s="153"/>
      <c r="BU163" s="153"/>
      <c r="BV163" s="153"/>
      <c r="BW163" s="153"/>
      <c r="BX163" s="153"/>
      <c r="BY163" s="153"/>
      <c r="BZ163" s="153"/>
      <c r="CA163" s="153"/>
      <c r="CB163" s="153"/>
      <c r="CC163" s="153"/>
      <c r="CD163" s="153"/>
      <c r="CE163" s="153">
        <v>5.0076090389640227E-3</v>
      </c>
      <c r="CF163" s="153"/>
      <c r="CG163" s="153"/>
      <c r="CH163" s="153">
        <v>1.1829974708329929E-2</v>
      </c>
      <c r="CI163" s="153"/>
      <c r="CJ163" s="153"/>
      <c r="CK163" s="153"/>
      <c r="CL163" s="153"/>
      <c r="CM163" s="153"/>
      <c r="CN163" s="153"/>
      <c r="CO163" s="153"/>
      <c r="CP163" s="153"/>
      <c r="CQ163" s="153"/>
      <c r="CR163" s="153"/>
      <c r="CS163" s="153"/>
      <c r="CT163" s="153"/>
      <c r="CU163" s="153"/>
      <c r="CV163" s="153"/>
      <c r="CW163" s="153"/>
      <c r="CX163" s="153"/>
      <c r="CY163" s="153"/>
      <c r="CZ163" s="153"/>
      <c r="DA163" s="153"/>
      <c r="DB163" s="153"/>
      <c r="DC163" s="153"/>
      <c r="DD163" s="153"/>
      <c r="DE163" s="153"/>
      <c r="DF163" s="153"/>
      <c r="DG163" s="153"/>
      <c r="DH163" s="153"/>
      <c r="DI163" s="153"/>
      <c r="DJ163" s="153"/>
      <c r="DK163" s="153"/>
      <c r="DL163" s="153"/>
      <c r="DM163" s="153"/>
      <c r="DN163" s="153"/>
      <c r="DO163" s="153"/>
      <c r="DP163" s="153"/>
      <c r="DQ163" s="153"/>
      <c r="DR163" s="153"/>
      <c r="DS163" s="153"/>
      <c r="DT163" s="153"/>
      <c r="DU163" s="153"/>
      <c r="DV163" s="153"/>
      <c r="DW163" s="153"/>
      <c r="DX163" s="153"/>
      <c r="DY163" s="153"/>
      <c r="DZ163" s="153"/>
      <c r="EA163" s="153"/>
      <c r="EB163" s="153"/>
      <c r="EC163" s="153"/>
      <c r="ED163" s="153"/>
      <c r="EE163" s="153"/>
      <c r="EF163" s="153"/>
      <c r="EG163" s="153"/>
      <c r="EH163" s="153"/>
      <c r="EI163" s="153"/>
      <c r="EJ163" s="153"/>
      <c r="EK163" s="153"/>
      <c r="EL163" s="153"/>
      <c r="EM163" s="153"/>
      <c r="EN163" s="153"/>
      <c r="EO163" s="153"/>
      <c r="EP163" s="153"/>
      <c r="EQ163" s="153"/>
      <c r="ER163" s="153"/>
      <c r="ES163" s="153"/>
      <c r="ET163" s="153"/>
      <c r="EU163" s="153"/>
      <c r="EV163" s="153"/>
      <c r="EW163" s="153"/>
      <c r="EX163" s="153"/>
      <c r="EY163" s="153"/>
      <c r="EZ163" s="153"/>
      <c r="FA163" s="153"/>
      <c r="FB163" s="153"/>
      <c r="FC163" s="153"/>
      <c r="FD163" s="153"/>
      <c r="FE163" s="153"/>
      <c r="FF163" s="153"/>
      <c r="FG163" s="153"/>
      <c r="FH163" s="153"/>
      <c r="FI163" s="153"/>
      <c r="FJ163" s="153">
        <v>1.272227087210606E-2</v>
      </c>
      <c r="FK163" s="153"/>
      <c r="FL163" s="153"/>
      <c r="FM163" s="153"/>
      <c r="FN163" s="153"/>
      <c r="FO163" s="153"/>
      <c r="FP163" s="153"/>
      <c r="FQ163" s="153"/>
    </row>
    <row r="164" spans="2:173" hidden="1">
      <c r="B164" s="66" t="s">
        <v>648</v>
      </c>
      <c r="C164" s="66" t="s">
        <v>360</v>
      </c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  <c r="AC164" s="153"/>
      <c r="AD164" s="153"/>
      <c r="AE164" s="153"/>
      <c r="AF164" s="153"/>
      <c r="AG164" s="153"/>
      <c r="AH164" s="153"/>
      <c r="AI164" s="153"/>
      <c r="AJ164" s="153"/>
      <c r="AK164" s="153"/>
      <c r="AL164" s="153"/>
      <c r="AM164" s="153"/>
      <c r="AN164" s="153"/>
      <c r="AO164" s="153"/>
      <c r="AP164" s="153"/>
      <c r="AQ164" s="153"/>
      <c r="AR164" s="153"/>
      <c r="AS164" s="153"/>
      <c r="AT164" s="153"/>
      <c r="AU164" s="153"/>
      <c r="AV164" s="153"/>
      <c r="AW164" s="153"/>
      <c r="AX164" s="153"/>
      <c r="AY164" s="153"/>
      <c r="AZ164" s="153">
        <v>2.4184231205836709E-2</v>
      </c>
      <c r="BA164" s="153"/>
      <c r="BB164" s="153"/>
      <c r="BC164" s="153"/>
      <c r="BD164" s="153"/>
      <c r="BE164" s="153"/>
      <c r="BF164" s="153"/>
      <c r="BG164" s="153"/>
      <c r="BH164" s="153"/>
      <c r="BI164" s="153"/>
      <c r="BJ164" s="153"/>
      <c r="BK164" s="153"/>
      <c r="BL164" s="153"/>
      <c r="BM164" s="153"/>
      <c r="BN164" s="153"/>
      <c r="BO164" s="153"/>
      <c r="BP164" s="153"/>
      <c r="BQ164" s="153"/>
      <c r="BR164" s="153"/>
      <c r="BS164" s="153"/>
      <c r="BT164" s="153"/>
      <c r="BU164" s="153"/>
      <c r="BV164" s="153"/>
      <c r="BW164" s="153"/>
      <c r="BX164" s="153"/>
      <c r="BY164" s="153"/>
      <c r="BZ164" s="153"/>
      <c r="CA164" s="153"/>
      <c r="CB164" s="153"/>
      <c r="CC164" s="153"/>
      <c r="CD164" s="153"/>
      <c r="CE164" s="153"/>
      <c r="CF164" s="153"/>
      <c r="CG164" s="153"/>
      <c r="CH164" s="153"/>
      <c r="CI164" s="153"/>
      <c r="CJ164" s="153"/>
      <c r="CK164" s="153"/>
      <c r="CL164" s="153"/>
      <c r="CM164" s="153"/>
      <c r="CN164" s="153"/>
      <c r="CO164" s="153"/>
      <c r="CP164" s="153"/>
      <c r="CQ164" s="153"/>
      <c r="CR164" s="153"/>
      <c r="CS164" s="153"/>
      <c r="CT164" s="153"/>
      <c r="CU164" s="153"/>
      <c r="CV164" s="153"/>
      <c r="CW164" s="153"/>
      <c r="CX164" s="153"/>
      <c r="CY164" s="153"/>
      <c r="CZ164" s="153"/>
      <c r="DA164" s="153"/>
      <c r="DB164" s="153"/>
      <c r="DC164" s="153"/>
      <c r="DD164" s="153"/>
      <c r="DE164" s="153"/>
      <c r="DF164" s="153"/>
      <c r="DG164" s="153"/>
      <c r="DH164" s="153"/>
      <c r="DI164" s="153"/>
      <c r="DJ164" s="153"/>
      <c r="DK164" s="153"/>
      <c r="DL164" s="153"/>
      <c r="DM164" s="153"/>
      <c r="DN164" s="153"/>
      <c r="DO164" s="153"/>
      <c r="DP164" s="153"/>
      <c r="DQ164" s="153"/>
      <c r="DR164" s="153"/>
      <c r="DS164" s="153"/>
      <c r="DT164" s="153"/>
      <c r="DU164" s="153"/>
      <c r="DV164" s="153"/>
      <c r="DW164" s="153"/>
      <c r="DX164" s="153"/>
      <c r="DY164" s="153"/>
      <c r="DZ164" s="153"/>
      <c r="EA164" s="153"/>
      <c r="EB164" s="153"/>
      <c r="EC164" s="153"/>
      <c r="ED164" s="153"/>
      <c r="EE164" s="153"/>
      <c r="EF164" s="153"/>
      <c r="EG164" s="153"/>
      <c r="EH164" s="153"/>
      <c r="EI164" s="153"/>
      <c r="EJ164" s="153"/>
      <c r="EK164" s="153"/>
      <c r="EL164" s="153"/>
      <c r="EM164" s="153"/>
      <c r="EN164" s="153"/>
      <c r="EO164" s="153"/>
      <c r="EP164" s="153"/>
      <c r="EQ164" s="153"/>
      <c r="ER164" s="153"/>
      <c r="ES164" s="153"/>
      <c r="ET164" s="153"/>
      <c r="EU164" s="153"/>
      <c r="EV164" s="153"/>
      <c r="EW164" s="153"/>
      <c r="EX164" s="153"/>
      <c r="EY164" s="153"/>
      <c r="EZ164" s="153"/>
      <c r="FA164" s="153"/>
      <c r="FB164" s="153">
        <v>9.0387666775741012E-3</v>
      </c>
      <c r="FC164" s="153"/>
      <c r="FD164" s="153"/>
      <c r="FE164" s="153"/>
      <c r="FF164" s="153"/>
      <c r="FG164" s="153"/>
      <c r="FH164" s="153"/>
      <c r="FI164" s="153"/>
      <c r="FJ164" s="153"/>
      <c r="FK164" s="153"/>
      <c r="FL164" s="153"/>
      <c r="FM164" s="153"/>
      <c r="FN164" s="153"/>
      <c r="FO164" s="153"/>
      <c r="FP164" s="153"/>
      <c r="FQ164" s="153"/>
    </row>
    <row r="165" spans="2:173" hidden="1">
      <c r="B165" s="66" t="s">
        <v>649</v>
      </c>
      <c r="C165" s="66" t="s">
        <v>360</v>
      </c>
      <c r="D165" s="153">
        <v>6.6365808335545516E-4</v>
      </c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  <c r="AD165" s="153"/>
      <c r="AE165" s="153"/>
      <c r="AF165" s="153"/>
      <c r="AG165" s="153"/>
      <c r="AH165" s="153"/>
      <c r="AI165" s="153"/>
      <c r="AJ165" s="153"/>
      <c r="AK165" s="153"/>
      <c r="AL165" s="153"/>
      <c r="AM165" s="153"/>
      <c r="AN165" s="153"/>
      <c r="AO165" s="153"/>
      <c r="AP165" s="153"/>
      <c r="AQ165" s="153"/>
      <c r="AR165" s="153"/>
      <c r="AS165" s="153"/>
      <c r="AT165" s="153"/>
      <c r="AU165" s="153"/>
      <c r="AV165" s="153"/>
      <c r="AW165" s="153"/>
      <c r="AX165" s="153"/>
      <c r="AY165" s="153"/>
      <c r="AZ165" s="153"/>
      <c r="BA165" s="153"/>
      <c r="BB165" s="153"/>
      <c r="BC165" s="153"/>
      <c r="BD165" s="153"/>
      <c r="BE165" s="153"/>
      <c r="BF165" s="153"/>
      <c r="BG165" s="153"/>
      <c r="BH165" s="153"/>
      <c r="BI165" s="153"/>
      <c r="BJ165" s="153"/>
      <c r="BK165" s="153"/>
      <c r="BL165" s="153"/>
      <c r="BM165" s="153"/>
      <c r="BN165" s="153"/>
      <c r="BO165" s="153"/>
      <c r="BP165" s="153"/>
      <c r="BQ165" s="153"/>
      <c r="BR165" s="153"/>
      <c r="BS165" s="153"/>
      <c r="BT165" s="153"/>
      <c r="BU165" s="153"/>
      <c r="BV165" s="153"/>
      <c r="BW165" s="153"/>
      <c r="BX165" s="153"/>
      <c r="BY165" s="153"/>
      <c r="BZ165" s="153"/>
      <c r="CA165" s="153"/>
      <c r="CB165" s="153"/>
      <c r="CC165" s="153"/>
      <c r="CD165" s="153"/>
      <c r="CE165" s="153"/>
      <c r="CF165" s="153"/>
      <c r="CG165" s="153"/>
      <c r="CH165" s="153"/>
      <c r="CI165" s="153"/>
      <c r="CJ165" s="153"/>
      <c r="CK165" s="153"/>
      <c r="CL165" s="153"/>
      <c r="CM165" s="153"/>
      <c r="CN165" s="153"/>
      <c r="CO165" s="153"/>
      <c r="CP165" s="153"/>
      <c r="CQ165" s="153"/>
      <c r="CR165" s="153"/>
      <c r="CS165" s="153"/>
      <c r="CT165" s="153"/>
      <c r="CU165" s="153"/>
      <c r="CV165" s="153"/>
      <c r="CW165" s="153"/>
      <c r="CX165" s="153"/>
      <c r="CY165" s="153"/>
      <c r="CZ165" s="153"/>
      <c r="DA165" s="153"/>
      <c r="DB165" s="153"/>
      <c r="DC165" s="153"/>
      <c r="DD165" s="153"/>
      <c r="DE165" s="153"/>
      <c r="DF165" s="153"/>
      <c r="DG165" s="153"/>
      <c r="DH165" s="153"/>
      <c r="DI165" s="153"/>
      <c r="DJ165" s="153"/>
      <c r="DK165" s="153"/>
      <c r="DL165" s="153"/>
      <c r="DM165" s="153"/>
      <c r="DN165" s="153"/>
      <c r="DO165" s="153"/>
      <c r="DP165" s="153"/>
      <c r="DQ165" s="153"/>
      <c r="DR165" s="153"/>
      <c r="DS165" s="153"/>
      <c r="DT165" s="153"/>
      <c r="DU165" s="153"/>
      <c r="DV165" s="153"/>
      <c r="DW165" s="153"/>
      <c r="DX165" s="153"/>
      <c r="DY165" s="153"/>
      <c r="DZ165" s="153"/>
      <c r="EA165" s="153"/>
      <c r="EB165" s="153"/>
      <c r="EC165" s="153"/>
      <c r="ED165" s="153"/>
      <c r="EE165" s="153"/>
      <c r="EF165" s="153"/>
      <c r="EG165" s="153"/>
      <c r="EH165" s="153"/>
      <c r="EI165" s="153"/>
      <c r="EJ165" s="153"/>
      <c r="EK165" s="153"/>
      <c r="EL165" s="153"/>
      <c r="EM165" s="153"/>
      <c r="EN165" s="153"/>
      <c r="EO165" s="153"/>
      <c r="EP165" s="153"/>
      <c r="EQ165" s="153"/>
      <c r="ER165" s="153"/>
      <c r="ES165" s="153"/>
      <c r="ET165" s="153"/>
      <c r="EU165" s="153"/>
      <c r="EV165" s="153"/>
      <c r="EW165" s="153"/>
      <c r="EX165" s="153"/>
      <c r="EY165" s="153"/>
      <c r="EZ165" s="153"/>
      <c r="FA165" s="153"/>
      <c r="FB165" s="153"/>
      <c r="FC165" s="153"/>
      <c r="FD165" s="153"/>
      <c r="FE165" s="153"/>
      <c r="FF165" s="153"/>
      <c r="FG165" s="153"/>
      <c r="FH165" s="153"/>
      <c r="FI165" s="153"/>
      <c r="FJ165" s="153"/>
      <c r="FK165" s="153"/>
      <c r="FL165" s="153"/>
      <c r="FM165" s="153"/>
      <c r="FN165" s="153"/>
      <c r="FO165" s="153"/>
      <c r="FP165" s="153"/>
      <c r="FQ165" s="153"/>
    </row>
    <row r="166" spans="2:173" hidden="1">
      <c r="B166" s="66" t="s">
        <v>650</v>
      </c>
      <c r="C166" s="66" t="s">
        <v>384</v>
      </c>
      <c r="D166" s="153"/>
      <c r="E166" s="153"/>
      <c r="F166" s="153"/>
      <c r="G166" s="153"/>
      <c r="H166" s="153"/>
      <c r="I166" s="153">
        <v>0.17074440395627269</v>
      </c>
      <c r="J166" s="153"/>
      <c r="K166" s="153"/>
      <c r="L166" s="153"/>
      <c r="M166" s="153"/>
      <c r="N166" s="153"/>
      <c r="O166" s="153"/>
      <c r="P166" s="153">
        <v>1.6930216992228839E-2</v>
      </c>
      <c r="Q166" s="153"/>
      <c r="R166" s="153"/>
      <c r="S166" s="153"/>
      <c r="T166" s="153">
        <v>7.3412455646641409E-2</v>
      </c>
      <c r="U166" s="153">
        <v>0.31565709494864808</v>
      </c>
      <c r="V166" s="153"/>
      <c r="W166" s="153">
        <v>1.281600109251156E-2</v>
      </c>
      <c r="X166" s="153"/>
      <c r="Y166" s="153">
        <v>0.4791175493169198</v>
      </c>
      <c r="Z166" s="153"/>
      <c r="AA166" s="153"/>
      <c r="AB166" s="153">
        <v>0.2393066243959808</v>
      </c>
      <c r="AC166" s="153"/>
      <c r="AD166" s="153">
        <v>5.9709130891099013E-2</v>
      </c>
      <c r="AE166" s="153"/>
      <c r="AF166" s="153"/>
      <c r="AG166" s="153">
        <v>0.68866571018651368</v>
      </c>
      <c r="AH166" s="153"/>
      <c r="AI166" s="153"/>
      <c r="AJ166" s="153"/>
      <c r="AK166" s="153">
        <v>1.0117830568495609E-2</v>
      </c>
      <c r="AL166" s="153">
        <v>0.49669388135224918</v>
      </c>
      <c r="AM166" s="153"/>
      <c r="AN166" s="153"/>
      <c r="AO166" s="153">
        <v>0.27543083133276292</v>
      </c>
      <c r="AP166" s="153">
        <v>0.2308259587020649</v>
      </c>
      <c r="AQ166" s="153"/>
      <c r="AR166" s="153"/>
      <c r="AS166" s="153">
        <v>0.81081081081081074</v>
      </c>
      <c r="AT166" s="153"/>
      <c r="AU166" s="153"/>
      <c r="AV166" s="153"/>
      <c r="AW166" s="153"/>
      <c r="AX166" s="153">
        <v>8.9573889392565692E-2</v>
      </c>
      <c r="AY166" s="153">
        <v>0.17940832563026871</v>
      </c>
      <c r="AZ166" s="153"/>
      <c r="BA166" s="153">
        <v>0.41164073359939019</v>
      </c>
      <c r="BB166" s="153"/>
      <c r="BC166" s="153"/>
      <c r="BD166" s="153"/>
      <c r="BE166" s="153"/>
      <c r="BF166" s="153"/>
      <c r="BG166" s="153"/>
      <c r="BH166" s="153"/>
      <c r="BI166" s="153"/>
      <c r="BJ166" s="153"/>
      <c r="BK166" s="153"/>
      <c r="BL166" s="153"/>
      <c r="BM166" s="153"/>
      <c r="BN166" s="153">
        <v>0.53974069165138794</v>
      </c>
      <c r="BO166" s="153"/>
      <c r="BP166" s="153"/>
      <c r="BQ166" s="153">
        <v>0.4159306782202965</v>
      </c>
      <c r="BR166" s="153">
        <v>0.1795063575168287</v>
      </c>
      <c r="BS166" s="153">
        <v>0.19970792715653349</v>
      </c>
      <c r="BT166" s="153"/>
      <c r="BU166" s="153">
        <v>0</v>
      </c>
      <c r="BV166" s="153"/>
      <c r="BW166" s="153">
        <v>1.2688603304768771E-2</v>
      </c>
      <c r="BX166" s="153"/>
      <c r="BY166" s="153"/>
      <c r="BZ166" s="153"/>
      <c r="CA166" s="153"/>
      <c r="CB166" s="153">
        <v>0.46842978432712012</v>
      </c>
      <c r="CC166" s="153">
        <v>1.063358440407621E-2</v>
      </c>
      <c r="CD166" s="153"/>
      <c r="CE166" s="153"/>
      <c r="CF166" s="153">
        <v>8.9402123300428377E-2</v>
      </c>
      <c r="CG166" s="153"/>
      <c r="CH166" s="153"/>
      <c r="CI166" s="153"/>
      <c r="CJ166" s="153"/>
      <c r="CK166" s="153"/>
      <c r="CL166" s="153"/>
      <c r="CM166" s="153"/>
      <c r="CN166" s="153"/>
      <c r="CO166" s="153"/>
      <c r="CP166" s="153">
        <v>3.771147038792496E-2</v>
      </c>
      <c r="CQ166" s="153">
        <v>0.41329690924684742</v>
      </c>
      <c r="CR166" s="153"/>
      <c r="CS166" s="153"/>
      <c r="CT166" s="153">
        <v>5.3046299182180928E-2</v>
      </c>
      <c r="CU166" s="153"/>
      <c r="CV166" s="153">
        <v>0.96243745061890962</v>
      </c>
      <c r="CW166" s="153">
        <v>0.10263283253467501</v>
      </c>
      <c r="CX166" s="153"/>
      <c r="CY166" s="153"/>
      <c r="CZ166" s="153">
        <v>9.1973244147157164E-3</v>
      </c>
      <c r="DA166" s="153">
        <v>0.83720930232558155</v>
      </c>
      <c r="DB166" s="153">
        <v>5.0468050468050467E-2</v>
      </c>
      <c r="DC166" s="153"/>
      <c r="DD166" s="153">
        <v>3.541405830799501E-2</v>
      </c>
      <c r="DE166" s="153"/>
      <c r="DF166" s="153"/>
      <c r="DG166" s="153">
        <v>0.52138856113484466</v>
      </c>
      <c r="DH166" s="153">
        <v>7.3283709354043276E-3</v>
      </c>
      <c r="DI166" s="153">
        <v>0.23715415019762839</v>
      </c>
      <c r="DJ166" s="153"/>
      <c r="DK166" s="153"/>
      <c r="DL166" s="153">
        <v>7.679114380633236E-4</v>
      </c>
      <c r="DM166" s="153">
        <v>0.10284667650249581</v>
      </c>
      <c r="DN166" s="153">
        <v>0.49398582372735728</v>
      </c>
      <c r="DO166" s="153">
        <v>0.60236387857487039</v>
      </c>
      <c r="DP166" s="153">
        <v>0.16126132955911851</v>
      </c>
      <c r="DQ166" s="153"/>
      <c r="DR166" s="153"/>
      <c r="DS166" s="153"/>
      <c r="DT166" s="153">
        <v>0.60567823343848592</v>
      </c>
      <c r="DU166" s="153"/>
      <c r="DV166" s="153"/>
      <c r="DW166" s="153"/>
      <c r="DX166" s="153"/>
      <c r="DY166" s="153"/>
      <c r="DZ166" s="153"/>
      <c r="EA166" s="153"/>
      <c r="EB166" s="153"/>
      <c r="EC166" s="153"/>
      <c r="ED166" s="153"/>
      <c r="EE166" s="153"/>
      <c r="EF166" s="153"/>
      <c r="EG166" s="153"/>
      <c r="EH166" s="153"/>
      <c r="EI166" s="153"/>
      <c r="EJ166" s="153"/>
      <c r="EK166" s="153">
        <v>6.4110622250157109E-2</v>
      </c>
      <c r="EL166" s="153"/>
      <c r="EM166" s="153"/>
      <c r="EN166" s="153">
        <v>5.3626463940825958E-2</v>
      </c>
      <c r="EO166" s="153">
        <v>9.1497544319797064E-2</v>
      </c>
      <c r="EP166" s="153">
        <v>9.1156857060017402E-2</v>
      </c>
      <c r="EQ166" s="153">
        <v>0.1125</v>
      </c>
      <c r="ER166" s="153">
        <v>0.92953316256569352</v>
      </c>
      <c r="ES166" s="153"/>
      <c r="ET166" s="153"/>
      <c r="EU166" s="153"/>
      <c r="EV166" s="153"/>
      <c r="EW166" s="153">
        <v>6.9826708078529323E-2</v>
      </c>
      <c r="EX166" s="153"/>
      <c r="EY166" s="153"/>
      <c r="EZ166" s="153">
        <v>0.87701707660974448</v>
      </c>
      <c r="FA166" s="153"/>
      <c r="FB166" s="153"/>
      <c r="FC166" s="153"/>
      <c r="FD166" s="153"/>
      <c r="FE166" s="153">
        <v>0.2626654898499558</v>
      </c>
      <c r="FF166" s="153"/>
      <c r="FG166" s="153"/>
      <c r="FH166" s="153"/>
      <c r="FI166" s="153">
        <v>8.7349223282207303E-2</v>
      </c>
      <c r="FJ166" s="153">
        <v>0</v>
      </c>
      <c r="FK166" s="153">
        <v>4.83835441194954E-2</v>
      </c>
      <c r="FL166" s="153"/>
      <c r="FM166" s="153">
        <v>0.111996392511475</v>
      </c>
      <c r="FN166" s="153"/>
      <c r="FO166" s="153"/>
      <c r="FP166" s="153">
        <v>0.45845286470811508</v>
      </c>
      <c r="FQ166" s="153">
        <v>0.29486969466029439</v>
      </c>
    </row>
    <row r="167" spans="2:173" hidden="1">
      <c r="B167" s="66" t="s">
        <v>651</v>
      </c>
      <c r="C167" s="66" t="s">
        <v>384</v>
      </c>
      <c r="D167" s="153"/>
      <c r="E167" s="153"/>
      <c r="F167" s="153"/>
      <c r="G167" s="153"/>
      <c r="H167" s="153"/>
      <c r="I167" s="153"/>
      <c r="J167" s="153"/>
      <c r="K167" s="153">
        <v>9.7333365160493943E-2</v>
      </c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  <c r="AC167" s="153">
        <v>0.35950413223140498</v>
      </c>
      <c r="AD167" s="153"/>
      <c r="AE167" s="153"/>
      <c r="AF167" s="153"/>
      <c r="AG167" s="153"/>
      <c r="AH167" s="153"/>
      <c r="AI167" s="153">
        <v>0.28102658797988739</v>
      </c>
      <c r="AJ167" s="153"/>
      <c r="AK167" s="153"/>
      <c r="AL167" s="153"/>
      <c r="AM167" s="153"/>
      <c r="AN167" s="153">
        <v>0.4240282685512366</v>
      </c>
      <c r="AO167" s="153"/>
      <c r="AP167" s="153"/>
      <c r="AQ167" s="153"/>
      <c r="AR167" s="153"/>
      <c r="AS167" s="153"/>
      <c r="AT167" s="153"/>
      <c r="AU167" s="153"/>
      <c r="AV167" s="153"/>
      <c r="AW167" s="153"/>
      <c r="AX167" s="153"/>
      <c r="AY167" s="153"/>
      <c r="AZ167" s="153">
        <v>3.9003395523510571E-2</v>
      </c>
      <c r="BA167" s="153"/>
      <c r="BB167" s="153"/>
      <c r="BC167" s="153"/>
      <c r="BD167" s="153">
        <v>0.1292292488866647</v>
      </c>
      <c r="BE167" s="153"/>
      <c r="BF167" s="153"/>
      <c r="BG167" s="153"/>
      <c r="BH167" s="153"/>
      <c r="BI167" s="153"/>
      <c r="BJ167" s="153"/>
      <c r="BK167" s="153"/>
      <c r="BL167" s="153"/>
      <c r="BM167" s="153"/>
      <c r="BN167" s="153"/>
      <c r="BO167" s="153"/>
      <c r="BP167" s="153"/>
      <c r="BQ167" s="153"/>
      <c r="BR167" s="153"/>
      <c r="BS167" s="153"/>
      <c r="BT167" s="153"/>
      <c r="BU167" s="153"/>
      <c r="BV167" s="153">
        <v>2.013899316286985E-2</v>
      </c>
      <c r="BW167" s="153"/>
      <c r="BX167" s="153"/>
      <c r="BY167" s="153"/>
      <c r="BZ167" s="153"/>
      <c r="CA167" s="153"/>
      <c r="CB167" s="153"/>
      <c r="CC167" s="153"/>
      <c r="CD167" s="153"/>
      <c r="CE167" s="153"/>
      <c r="CF167" s="153"/>
      <c r="CG167" s="153"/>
      <c r="CH167" s="153"/>
      <c r="CI167" s="153">
        <v>2.9785839811753489E-2</v>
      </c>
      <c r="CJ167" s="153"/>
      <c r="CK167" s="153"/>
      <c r="CL167" s="153"/>
      <c r="CM167" s="153"/>
      <c r="CN167" s="153"/>
      <c r="CO167" s="153"/>
      <c r="CP167" s="153"/>
      <c r="CQ167" s="153"/>
      <c r="CR167" s="153"/>
      <c r="CS167" s="153"/>
      <c r="CT167" s="153"/>
      <c r="CU167" s="153"/>
      <c r="CV167" s="153"/>
      <c r="CW167" s="153"/>
      <c r="CX167" s="153"/>
      <c r="CY167" s="153"/>
      <c r="CZ167" s="153"/>
      <c r="DA167" s="153"/>
      <c r="DB167" s="153"/>
      <c r="DC167" s="153"/>
      <c r="DD167" s="153"/>
      <c r="DE167" s="153"/>
      <c r="DF167" s="153"/>
      <c r="DG167" s="153"/>
      <c r="DH167" s="153"/>
      <c r="DI167" s="153"/>
      <c r="DJ167" s="153"/>
      <c r="DK167" s="153"/>
      <c r="DL167" s="153"/>
      <c r="DM167" s="153"/>
      <c r="DN167" s="153"/>
      <c r="DO167" s="153"/>
      <c r="DP167" s="153"/>
      <c r="DQ167" s="153">
        <v>5.4924220419346408E-2</v>
      </c>
      <c r="DR167" s="153"/>
      <c r="DS167" s="153"/>
      <c r="DT167" s="153"/>
      <c r="DU167" s="153"/>
      <c r="DV167" s="153"/>
      <c r="DW167" s="153"/>
      <c r="DX167" s="153"/>
      <c r="DY167" s="153"/>
      <c r="DZ167" s="153"/>
      <c r="EA167" s="153"/>
      <c r="EB167" s="153"/>
      <c r="EC167" s="153"/>
      <c r="ED167" s="153"/>
      <c r="EE167" s="153">
        <v>0.2127133316843928</v>
      </c>
      <c r="EF167" s="153"/>
      <c r="EG167" s="153"/>
      <c r="EH167" s="153">
        <v>0.70588235294117652</v>
      </c>
      <c r="EI167" s="153"/>
      <c r="EJ167" s="153"/>
      <c r="EK167" s="153"/>
      <c r="EL167" s="153"/>
      <c r="EM167" s="153"/>
      <c r="EN167" s="153"/>
      <c r="EO167" s="153"/>
      <c r="EP167" s="153"/>
      <c r="EQ167" s="153"/>
      <c r="ER167" s="153"/>
      <c r="ES167" s="153"/>
      <c r="ET167" s="153"/>
      <c r="EU167" s="153"/>
      <c r="EV167" s="153"/>
      <c r="EW167" s="153"/>
      <c r="EX167" s="153"/>
      <c r="EY167" s="153"/>
      <c r="EZ167" s="153"/>
      <c r="FA167" s="153"/>
      <c r="FB167" s="153"/>
      <c r="FC167" s="153"/>
      <c r="FD167" s="153"/>
      <c r="FE167" s="153"/>
      <c r="FF167" s="153"/>
      <c r="FG167" s="153"/>
      <c r="FH167" s="153"/>
      <c r="FI167" s="153"/>
      <c r="FJ167" s="153"/>
      <c r="FK167" s="153"/>
      <c r="FL167" s="153"/>
      <c r="FM167" s="153"/>
      <c r="FN167" s="153">
        <v>2.7877630289879711E-2</v>
      </c>
      <c r="FO167" s="153"/>
      <c r="FP167" s="153"/>
      <c r="FQ167" s="153"/>
    </row>
    <row r="168" spans="2:173" hidden="1">
      <c r="B168" s="66" t="s">
        <v>652</v>
      </c>
      <c r="C168" s="66" t="s">
        <v>384</v>
      </c>
      <c r="D168" s="153">
        <v>1.592779400053093E-3</v>
      </c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3"/>
      <c r="AJ168" s="153"/>
      <c r="AK168" s="153"/>
      <c r="AL168" s="153"/>
      <c r="AM168" s="153"/>
      <c r="AN168" s="153"/>
      <c r="AO168" s="153"/>
      <c r="AP168" s="153"/>
      <c r="AQ168" s="153"/>
      <c r="AR168" s="153"/>
      <c r="AS168" s="153"/>
      <c r="AT168" s="153"/>
      <c r="AU168" s="153"/>
      <c r="AV168" s="153"/>
      <c r="AW168" s="153"/>
      <c r="AX168" s="153"/>
      <c r="AY168" s="153"/>
      <c r="AZ168" s="153"/>
      <c r="BA168" s="153"/>
      <c r="BB168" s="153"/>
      <c r="BC168" s="153"/>
      <c r="BD168" s="153"/>
      <c r="BE168" s="153"/>
      <c r="BF168" s="153"/>
      <c r="BG168" s="153"/>
      <c r="BH168" s="153"/>
      <c r="BI168" s="153"/>
      <c r="BJ168" s="153"/>
      <c r="BK168" s="153"/>
      <c r="BL168" s="153"/>
      <c r="BM168" s="153"/>
      <c r="BN168" s="153"/>
      <c r="BO168" s="153"/>
      <c r="BP168" s="153"/>
      <c r="BQ168" s="153"/>
      <c r="BR168" s="153"/>
      <c r="BS168" s="153"/>
      <c r="BT168" s="153"/>
      <c r="BU168" s="153"/>
      <c r="BV168" s="153"/>
      <c r="BW168" s="153"/>
      <c r="BX168" s="153"/>
      <c r="BY168" s="153"/>
      <c r="BZ168" s="153"/>
      <c r="CA168" s="153"/>
      <c r="CB168" s="153"/>
      <c r="CC168" s="153"/>
      <c r="CD168" s="153"/>
      <c r="CE168" s="153"/>
      <c r="CF168" s="153"/>
      <c r="CG168" s="153"/>
      <c r="CH168" s="153"/>
      <c r="CI168" s="153"/>
      <c r="CJ168" s="153"/>
      <c r="CK168" s="153"/>
      <c r="CL168" s="153"/>
      <c r="CM168" s="153"/>
      <c r="CN168" s="153"/>
      <c r="CO168" s="153"/>
      <c r="CP168" s="153"/>
      <c r="CQ168" s="153"/>
      <c r="CR168" s="153"/>
      <c r="CS168" s="153"/>
      <c r="CT168" s="153"/>
      <c r="CU168" s="153"/>
      <c r="CV168" s="153"/>
      <c r="CW168" s="153"/>
      <c r="CX168" s="153"/>
      <c r="CY168" s="153"/>
      <c r="CZ168" s="153"/>
      <c r="DA168" s="153"/>
      <c r="DB168" s="153"/>
      <c r="DC168" s="153"/>
      <c r="DD168" s="153"/>
      <c r="DE168" s="153"/>
      <c r="DF168" s="153"/>
      <c r="DG168" s="153"/>
      <c r="DH168" s="153"/>
      <c r="DI168" s="153"/>
      <c r="DJ168" s="153"/>
      <c r="DK168" s="153"/>
      <c r="DL168" s="153"/>
      <c r="DM168" s="153"/>
      <c r="DN168" s="153"/>
      <c r="DO168" s="153"/>
      <c r="DP168" s="153"/>
      <c r="DQ168" s="153"/>
      <c r="DR168" s="153"/>
      <c r="DS168" s="153"/>
      <c r="DT168" s="153"/>
      <c r="DU168" s="153"/>
      <c r="DV168" s="153"/>
      <c r="DW168" s="153"/>
      <c r="DX168" s="153"/>
      <c r="DY168" s="153"/>
      <c r="DZ168" s="153"/>
      <c r="EA168" s="153"/>
      <c r="EB168" s="153"/>
      <c r="EC168" s="153"/>
      <c r="ED168" s="153"/>
      <c r="EE168" s="153"/>
      <c r="EF168" s="153"/>
      <c r="EG168" s="153"/>
      <c r="EH168" s="153"/>
      <c r="EI168" s="153"/>
      <c r="EJ168" s="153"/>
      <c r="EK168" s="153"/>
      <c r="EL168" s="153">
        <v>8.0403356840148071E-2</v>
      </c>
      <c r="EM168" s="153"/>
      <c r="EN168" s="153"/>
      <c r="EO168" s="153"/>
      <c r="EP168" s="153"/>
      <c r="EQ168" s="153"/>
      <c r="ER168" s="153"/>
      <c r="ES168" s="153"/>
      <c r="ET168" s="153"/>
      <c r="EU168" s="153"/>
      <c r="EV168" s="153"/>
      <c r="EW168" s="153"/>
      <c r="EX168" s="153"/>
      <c r="EY168" s="153"/>
      <c r="EZ168" s="153"/>
      <c r="FA168" s="153"/>
      <c r="FB168" s="153"/>
      <c r="FC168" s="153"/>
      <c r="FD168" s="153"/>
      <c r="FE168" s="153"/>
      <c r="FF168" s="153"/>
      <c r="FG168" s="153"/>
      <c r="FH168" s="153"/>
      <c r="FI168" s="153"/>
      <c r="FJ168" s="153"/>
      <c r="FK168" s="153"/>
      <c r="FL168" s="153"/>
      <c r="FM168" s="153"/>
      <c r="FN168" s="153"/>
      <c r="FO168" s="153"/>
      <c r="FP168" s="153"/>
      <c r="FQ168" s="153"/>
    </row>
    <row r="169" spans="2:173">
      <c r="B169" s="66" t="s">
        <v>653</v>
      </c>
      <c r="C169" s="66" t="s">
        <v>302</v>
      </c>
      <c r="D169" s="153"/>
      <c r="E169" s="153"/>
      <c r="F169" s="153">
        <v>5.0225070890906887E-3</v>
      </c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3"/>
      <c r="AJ169" s="153"/>
      <c r="AK169" s="153"/>
      <c r="AL169" s="153"/>
      <c r="AM169" s="153"/>
      <c r="AN169" s="153"/>
      <c r="AO169" s="153"/>
      <c r="AP169" s="153"/>
      <c r="AQ169" s="153"/>
      <c r="AR169" s="153"/>
      <c r="AS169" s="153"/>
      <c r="AT169" s="153"/>
      <c r="AU169" s="153"/>
      <c r="AV169" s="153"/>
      <c r="AW169" s="153"/>
      <c r="AX169" s="153"/>
      <c r="AY169" s="153"/>
      <c r="AZ169" s="153"/>
      <c r="BA169" s="153"/>
      <c r="BB169" s="153"/>
      <c r="BC169" s="153"/>
      <c r="BD169" s="153"/>
      <c r="BE169" s="153"/>
      <c r="BF169" s="153"/>
      <c r="BG169" s="153"/>
      <c r="BH169" s="153"/>
      <c r="BI169" s="153"/>
      <c r="BJ169" s="153"/>
      <c r="BK169" s="153"/>
      <c r="BL169" s="153"/>
      <c r="BM169" s="153"/>
      <c r="BN169" s="153"/>
      <c r="BO169" s="153"/>
      <c r="BP169" s="153"/>
      <c r="BQ169" s="153"/>
      <c r="BR169" s="153"/>
      <c r="BS169" s="153"/>
      <c r="BT169" s="153"/>
      <c r="BU169" s="153"/>
      <c r="BV169" s="153"/>
      <c r="BW169" s="153"/>
      <c r="BX169" s="153"/>
      <c r="BY169" s="153"/>
      <c r="BZ169" s="153"/>
      <c r="CA169" s="153"/>
      <c r="CB169" s="153"/>
      <c r="CC169" s="153"/>
      <c r="CD169" s="153"/>
      <c r="CE169" s="153"/>
      <c r="CF169" s="153"/>
      <c r="CG169" s="153"/>
      <c r="CH169" s="153"/>
      <c r="CI169" s="153"/>
      <c r="CJ169" s="153"/>
      <c r="CK169" s="153"/>
      <c r="CL169" s="153"/>
      <c r="CM169" s="153"/>
      <c r="CN169" s="153"/>
      <c r="CO169" s="153"/>
      <c r="CP169" s="153"/>
      <c r="CQ169" s="153"/>
      <c r="CR169" s="153"/>
      <c r="CS169" s="153"/>
      <c r="CT169" s="153"/>
      <c r="CU169" s="153"/>
      <c r="CV169" s="153"/>
      <c r="CW169" s="153"/>
      <c r="CX169" s="153"/>
      <c r="CY169" s="153"/>
      <c r="CZ169" s="153"/>
      <c r="DA169" s="153"/>
      <c r="DB169" s="153"/>
      <c r="DC169" s="153"/>
      <c r="DD169" s="153"/>
      <c r="DE169" s="153"/>
      <c r="DF169" s="153"/>
      <c r="DG169" s="153"/>
      <c r="DH169" s="153"/>
      <c r="DI169" s="153"/>
      <c r="DJ169" s="153"/>
      <c r="DK169" s="153"/>
      <c r="DL169" s="153"/>
      <c r="DM169" s="153"/>
      <c r="DN169" s="153"/>
      <c r="DO169" s="153"/>
      <c r="DP169" s="153"/>
      <c r="DQ169" s="153"/>
      <c r="DR169" s="153"/>
      <c r="DS169" s="153"/>
      <c r="DT169" s="153"/>
      <c r="DU169" s="153"/>
      <c r="DV169" s="153"/>
      <c r="DW169" s="153"/>
      <c r="DX169" s="153"/>
      <c r="DY169" s="153"/>
      <c r="DZ169" s="153"/>
      <c r="EA169" s="153"/>
      <c r="EB169" s="153"/>
      <c r="EC169" s="153"/>
      <c r="ED169" s="153"/>
      <c r="EE169" s="153"/>
      <c r="EF169" s="153"/>
      <c r="EG169" s="153"/>
      <c r="EH169" s="153"/>
      <c r="EI169" s="153"/>
      <c r="EJ169" s="153"/>
      <c r="EK169" s="153"/>
      <c r="EL169" s="153"/>
      <c r="EM169" s="153"/>
      <c r="EN169" s="153"/>
      <c r="EO169" s="153"/>
      <c r="EP169" s="153"/>
      <c r="EQ169" s="153"/>
      <c r="ER169" s="153"/>
      <c r="ES169" s="153"/>
      <c r="ET169" s="153"/>
      <c r="EU169" s="153"/>
      <c r="EV169" s="153"/>
      <c r="EW169" s="153"/>
      <c r="EX169" s="153"/>
      <c r="EY169" s="153"/>
      <c r="EZ169" s="153"/>
      <c r="FA169" s="153"/>
      <c r="FB169" s="153"/>
      <c r="FC169" s="153"/>
      <c r="FD169" s="153"/>
      <c r="FE169" s="153"/>
      <c r="FF169" s="153"/>
      <c r="FG169" s="153"/>
      <c r="FH169" s="153"/>
      <c r="FI169" s="153"/>
      <c r="FJ169" s="153"/>
      <c r="FK169" s="153"/>
      <c r="FL169" s="153"/>
      <c r="FM169" s="153"/>
      <c r="FN169" s="153"/>
      <c r="FO169" s="153"/>
      <c r="FP169" s="153"/>
      <c r="FQ169" s="153"/>
    </row>
    <row r="170" spans="2:173" hidden="1">
      <c r="B170" s="66" t="s">
        <v>654</v>
      </c>
      <c r="C170" s="66" t="s">
        <v>332</v>
      </c>
      <c r="D170" s="153"/>
      <c r="E170" s="153"/>
      <c r="F170" s="153"/>
      <c r="G170" s="153"/>
      <c r="H170" s="153"/>
      <c r="I170" s="153"/>
      <c r="J170" s="153"/>
      <c r="K170" s="153"/>
      <c r="L170" s="153"/>
      <c r="M170" s="153">
        <v>6.0298124950855436E-3</v>
      </c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>
        <v>6.10972568578554E-2</v>
      </c>
      <c r="AB170" s="153"/>
      <c r="AC170" s="153"/>
      <c r="AD170" s="153"/>
      <c r="AE170" s="153"/>
      <c r="AF170" s="153"/>
      <c r="AG170" s="153"/>
      <c r="AH170" s="153"/>
      <c r="AI170" s="153"/>
      <c r="AJ170" s="153"/>
      <c r="AK170" s="153">
        <v>2.652417388616035E-3</v>
      </c>
      <c r="AL170" s="153"/>
      <c r="AM170" s="153"/>
      <c r="AN170" s="153"/>
      <c r="AO170" s="153"/>
      <c r="AP170" s="153"/>
      <c r="AQ170" s="153"/>
      <c r="AR170" s="153"/>
      <c r="AS170" s="153"/>
      <c r="AT170" s="153"/>
      <c r="AU170" s="153"/>
      <c r="AV170" s="153"/>
      <c r="AW170" s="153"/>
      <c r="AX170" s="153"/>
      <c r="AY170" s="153"/>
      <c r="AZ170" s="153"/>
      <c r="BA170" s="153"/>
      <c r="BB170" s="153"/>
      <c r="BC170" s="153"/>
      <c r="BD170" s="153"/>
      <c r="BE170" s="153"/>
      <c r="BF170" s="153">
        <v>8.4459459459459464E-3</v>
      </c>
      <c r="BG170" s="153"/>
      <c r="BH170" s="153"/>
      <c r="BI170" s="153">
        <v>2.6704138882263261E-2</v>
      </c>
      <c r="BJ170" s="153">
        <v>7.8255425709515825E-3</v>
      </c>
      <c r="BK170" s="153"/>
      <c r="BL170" s="153"/>
      <c r="BM170" s="153"/>
      <c r="BN170" s="153"/>
      <c r="BO170" s="153"/>
      <c r="BP170" s="153"/>
      <c r="BQ170" s="153"/>
      <c r="BR170" s="153"/>
      <c r="BS170" s="153"/>
      <c r="BT170" s="153">
        <v>1.9195459856451338E-2</v>
      </c>
      <c r="BU170" s="153"/>
      <c r="BV170" s="153"/>
      <c r="BW170" s="153"/>
      <c r="BX170" s="153"/>
      <c r="BY170" s="153"/>
      <c r="BZ170" s="153">
        <v>1.3602980685127729E-2</v>
      </c>
      <c r="CA170" s="153">
        <v>4.7960020526888782E-3</v>
      </c>
      <c r="CB170" s="153"/>
      <c r="CC170" s="153"/>
      <c r="CD170" s="153"/>
      <c r="CE170" s="153"/>
      <c r="CF170" s="153"/>
      <c r="CG170" s="153"/>
      <c r="CH170" s="153">
        <v>4.0249109352478857E-2</v>
      </c>
      <c r="CI170" s="153"/>
      <c r="CJ170" s="153"/>
      <c r="CK170" s="153"/>
      <c r="CL170" s="153"/>
      <c r="CM170" s="153"/>
      <c r="CN170" s="153"/>
      <c r="CO170" s="153"/>
      <c r="CP170" s="153"/>
      <c r="CQ170" s="153"/>
      <c r="CR170" s="153"/>
      <c r="CS170" s="153"/>
      <c r="CT170" s="153"/>
      <c r="CU170" s="153"/>
      <c r="CV170" s="153"/>
      <c r="CW170" s="153"/>
      <c r="CX170" s="153"/>
      <c r="CY170" s="153"/>
      <c r="CZ170" s="153"/>
      <c r="DA170" s="153"/>
      <c r="DB170" s="153"/>
      <c r="DC170" s="153"/>
      <c r="DD170" s="153"/>
      <c r="DE170" s="153"/>
      <c r="DF170" s="153"/>
      <c r="DG170" s="153"/>
      <c r="DH170" s="153"/>
      <c r="DI170" s="153"/>
      <c r="DJ170" s="153"/>
      <c r="DK170" s="153"/>
      <c r="DL170" s="153"/>
      <c r="DM170" s="153">
        <v>1.371599722552316E-2</v>
      </c>
      <c r="DN170" s="153"/>
      <c r="DO170" s="153"/>
      <c r="DP170" s="153"/>
      <c r="DQ170" s="153"/>
      <c r="DR170" s="153"/>
      <c r="DS170" s="153">
        <v>1.409670042469781E-2</v>
      </c>
      <c r="DT170" s="153"/>
      <c r="DU170" s="153"/>
      <c r="DV170" s="153"/>
      <c r="DW170" s="153"/>
      <c r="DX170" s="153">
        <v>0.1146632566069906</v>
      </c>
      <c r="DY170" s="153"/>
      <c r="DZ170" s="153"/>
      <c r="EA170" s="153"/>
      <c r="EB170" s="153"/>
      <c r="EC170" s="153"/>
      <c r="ED170" s="153"/>
      <c r="EE170" s="153"/>
      <c r="EF170" s="153"/>
      <c r="EG170" s="153"/>
      <c r="EH170" s="153"/>
      <c r="EI170" s="153">
        <v>4.7766897540004773E-2</v>
      </c>
      <c r="EJ170" s="153"/>
      <c r="EK170" s="153"/>
      <c r="EL170" s="153"/>
      <c r="EM170" s="153">
        <v>1.3451640791613871E-2</v>
      </c>
      <c r="EN170" s="153"/>
      <c r="EO170" s="153"/>
      <c r="EP170" s="153"/>
      <c r="EQ170" s="153"/>
      <c r="ER170" s="153"/>
      <c r="ES170" s="153"/>
      <c r="ET170" s="153"/>
      <c r="EU170" s="153"/>
      <c r="EV170" s="153">
        <v>3.085649248693435E-3</v>
      </c>
      <c r="EW170" s="153"/>
      <c r="EX170" s="153"/>
      <c r="EY170" s="153"/>
      <c r="EZ170" s="153"/>
      <c r="FA170" s="153"/>
      <c r="FB170" s="153"/>
      <c r="FC170" s="153">
        <v>9.5356981864835808E-2</v>
      </c>
      <c r="FD170" s="153"/>
      <c r="FE170" s="153"/>
      <c r="FF170" s="153">
        <v>4.1453835623565811E-2</v>
      </c>
      <c r="FG170" s="153"/>
      <c r="FH170" s="153"/>
      <c r="FI170" s="153"/>
      <c r="FJ170" s="153">
        <v>2.0166537347434579E-2</v>
      </c>
      <c r="FK170" s="153"/>
      <c r="FL170" s="153"/>
      <c r="FM170" s="153"/>
      <c r="FN170" s="153"/>
      <c r="FO170" s="153"/>
      <c r="FP170" s="153"/>
      <c r="FQ170" s="153"/>
    </row>
    <row r="171" spans="2:173" hidden="1">
      <c r="B171" s="66" t="s">
        <v>655</v>
      </c>
      <c r="C171" s="66" t="s">
        <v>332</v>
      </c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3"/>
      <c r="AH171" s="153"/>
      <c r="AI171" s="153"/>
      <c r="AJ171" s="153"/>
      <c r="AK171" s="153"/>
      <c r="AL171" s="153"/>
      <c r="AM171" s="153"/>
      <c r="AN171" s="153"/>
      <c r="AO171" s="153"/>
      <c r="AP171" s="153"/>
      <c r="AQ171" s="153"/>
      <c r="AR171" s="153"/>
      <c r="AS171" s="153"/>
      <c r="AT171" s="153"/>
      <c r="AU171" s="153"/>
      <c r="AV171" s="153"/>
      <c r="AW171" s="153"/>
      <c r="AX171" s="153"/>
      <c r="AY171" s="153"/>
      <c r="AZ171" s="153"/>
      <c r="BA171" s="153"/>
      <c r="BB171" s="153"/>
      <c r="BC171" s="153"/>
      <c r="BD171" s="153"/>
      <c r="BE171" s="153"/>
      <c r="BF171" s="153"/>
      <c r="BG171" s="153"/>
      <c r="BH171" s="153"/>
      <c r="BI171" s="153"/>
      <c r="BJ171" s="153"/>
      <c r="BK171" s="153"/>
      <c r="BL171" s="153"/>
      <c r="BM171" s="153"/>
      <c r="BN171" s="153"/>
      <c r="BO171" s="153"/>
      <c r="BP171" s="153"/>
      <c r="BQ171" s="153"/>
      <c r="BR171" s="153"/>
      <c r="BS171" s="153"/>
      <c r="BT171" s="153"/>
      <c r="BU171" s="153"/>
      <c r="BV171" s="153"/>
      <c r="BW171" s="153"/>
      <c r="BX171" s="153"/>
      <c r="BY171" s="153"/>
      <c r="BZ171" s="153"/>
      <c r="CA171" s="153"/>
      <c r="CB171" s="153"/>
      <c r="CC171" s="153"/>
      <c r="CD171" s="153"/>
      <c r="CE171" s="153"/>
      <c r="CF171" s="153"/>
      <c r="CG171" s="153"/>
      <c r="CH171" s="153"/>
      <c r="CI171" s="153"/>
      <c r="CJ171" s="153"/>
      <c r="CK171" s="153"/>
      <c r="CL171" s="153"/>
      <c r="CM171" s="153"/>
      <c r="CN171" s="153"/>
      <c r="CO171" s="153"/>
      <c r="CP171" s="153"/>
      <c r="CQ171" s="153"/>
      <c r="CR171" s="153"/>
      <c r="CS171" s="153"/>
      <c r="CT171" s="153"/>
      <c r="CU171" s="153"/>
      <c r="CV171" s="153"/>
      <c r="CW171" s="153"/>
      <c r="CX171" s="153"/>
      <c r="CY171" s="153"/>
      <c r="CZ171" s="153"/>
      <c r="DA171" s="153"/>
      <c r="DB171" s="153"/>
      <c r="DC171" s="153"/>
      <c r="DD171" s="153"/>
      <c r="DE171" s="153"/>
      <c r="DF171" s="153"/>
      <c r="DG171" s="153"/>
      <c r="DH171" s="153"/>
      <c r="DI171" s="153"/>
      <c r="DJ171" s="153"/>
      <c r="DK171" s="153"/>
      <c r="DL171" s="153"/>
      <c r="DM171" s="153"/>
      <c r="DN171" s="153"/>
      <c r="DO171" s="153"/>
      <c r="DP171" s="153"/>
      <c r="DQ171" s="153"/>
      <c r="DR171" s="153"/>
      <c r="DS171" s="153"/>
      <c r="DT171" s="153"/>
      <c r="DU171" s="153"/>
      <c r="DV171" s="153"/>
      <c r="DW171" s="153"/>
      <c r="DX171" s="153"/>
      <c r="DY171" s="153"/>
      <c r="DZ171" s="153"/>
      <c r="EA171" s="153"/>
      <c r="EB171" s="153"/>
      <c r="EC171" s="153"/>
      <c r="ED171" s="153"/>
      <c r="EE171" s="153"/>
      <c r="EF171" s="153"/>
      <c r="EG171" s="153"/>
      <c r="EH171" s="153"/>
      <c r="EI171" s="153"/>
      <c r="EJ171" s="153"/>
      <c r="EK171" s="153"/>
      <c r="EL171" s="153">
        <v>3.0471383291363519E-3</v>
      </c>
      <c r="EM171" s="153"/>
      <c r="EN171" s="153"/>
      <c r="EO171" s="153"/>
      <c r="EP171" s="153"/>
      <c r="EQ171" s="153"/>
      <c r="ER171" s="153"/>
      <c r="ES171" s="153"/>
      <c r="ET171" s="153"/>
      <c r="EU171" s="153">
        <v>1.361649058150941E-2</v>
      </c>
      <c r="EV171" s="153"/>
      <c r="EW171" s="153"/>
      <c r="EX171" s="153"/>
      <c r="EY171" s="153"/>
      <c r="EZ171" s="153"/>
      <c r="FA171" s="153"/>
      <c r="FB171" s="153"/>
      <c r="FC171" s="153"/>
      <c r="FD171" s="153"/>
      <c r="FE171" s="153"/>
      <c r="FF171" s="153"/>
      <c r="FG171" s="153"/>
      <c r="FH171" s="153"/>
      <c r="FI171" s="153"/>
      <c r="FJ171" s="153"/>
      <c r="FK171" s="153"/>
      <c r="FL171" s="153"/>
      <c r="FM171" s="153"/>
      <c r="FN171" s="153"/>
      <c r="FO171" s="153"/>
      <c r="FP171" s="153"/>
      <c r="FQ171" s="153"/>
    </row>
    <row r="172" spans="2:173" hidden="1">
      <c r="B172" s="66" t="s">
        <v>656</v>
      </c>
      <c r="C172" s="66" t="s">
        <v>332</v>
      </c>
      <c r="D172" s="153">
        <v>3.3182904167772761E-3</v>
      </c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3"/>
      <c r="AJ172" s="153"/>
      <c r="AK172" s="153"/>
      <c r="AL172" s="153"/>
      <c r="AM172" s="153"/>
      <c r="AN172" s="153"/>
      <c r="AO172" s="153"/>
      <c r="AP172" s="153"/>
      <c r="AQ172" s="153"/>
      <c r="AR172" s="153"/>
      <c r="AS172" s="153"/>
      <c r="AT172" s="153"/>
      <c r="AU172" s="153"/>
      <c r="AV172" s="153"/>
      <c r="AW172" s="153"/>
      <c r="AX172" s="153"/>
      <c r="AY172" s="153"/>
      <c r="AZ172" s="153"/>
      <c r="BA172" s="153"/>
      <c r="BB172" s="153"/>
      <c r="BC172" s="153"/>
      <c r="BD172" s="153"/>
      <c r="BE172" s="153"/>
      <c r="BF172" s="153"/>
      <c r="BG172" s="153"/>
      <c r="BH172" s="153"/>
      <c r="BI172" s="153"/>
      <c r="BJ172" s="153"/>
      <c r="BK172" s="153"/>
      <c r="BL172" s="153"/>
      <c r="BM172" s="153"/>
      <c r="BN172" s="153"/>
      <c r="BO172" s="153"/>
      <c r="BP172" s="153"/>
      <c r="BQ172" s="153"/>
      <c r="BR172" s="153"/>
      <c r="BS172" s="153"/>
      <c r="BT172" s="153"/>
      <c r="BU172" s="153"/>
      <c r="BV172" s="153"/>
      <c r="BW172" s="153"/>
      <c r="BX172" s="153"/>
      <c r="BY172" s="153"/>
      <c r="BZ172" s="153"/>
      <c r="CA172" s="153"/>
      <c r="CB172" s="153"/>
      <c r="CC172" s="153"/>
      <c r="CD172" s="153"/>
      <c r="CE172" s="153"/>
      <c r="CF172" s="153"/>
      <c r="CG172" s="153"/>
      <c r="CH172" s="153"/>
      <c r="CI172" s="153"/>
      <c r="CJ172" s="153"/>
      <c r="CK172" s="153"/>
      <c r="CL172" s="153"/>
      <c r="CM172" s="153"/>
      <c r="CN172" s="153"/>
      <c r="CO172" s="153"/>
      <c r="CP172" s="153"/>
      <c r="CQ172" s="153"/>
      <c r="CR172" s="153"/>
      <c r="CS172" s="153"/>
      <c r="CT172" s="153"/>
      <c r="CU172" s="153"/>
      <c r="CV172" s="153"/>
      <c r="CW172" s="153"/>
      <c r="CX172" s="153"/>
      <c r="CY172" s="153"/>
      <c r="CZ172" s="153"/>
      <c r="DA172" s="153"/>
      <c r="DB172" s="153"/>
      <c r="DC172" s="153"/>
      <c r="DD172" s="153"/>
      <c r="DE172" s="153"/>
      <c r="DF172" s="153"/>
      <c r="DG172" s="153"/>
      <c r="DH172" s="153"/>
      <c r="DI172" s="153"/>
      <c r="DJ172" s="153"/>
      <c r="DK172" s="153"/>
      <c r="DL172" s="153"/>
      <c r="DM172" s="153"/>
      <c r="DN172" s="153"/>
      <c r="DO172" s="153"/>
      <c r="DP172" s="153"/>
      <c r="DQ172" s="153"/>
      <c r="DR172" s="153"/>
      <c r="DS172" s="153"/>
      <c r="DT172" s="153"/>
      <c r="DU172" s="153"/>
      <c r="DV172" s="153"/>
      <c r="DW172" s="153"/>
      <c r="DX172" s="153"/>
      <c r="DY172" s="153"/>
      <c r="DZ172" s="153"/>
      <c r="EA172" s="153"/>
      <c r="EB172" s="153"/>
      <c r="EC172" s="153"/>
      <c r="ED172" s="153"/>
      <c r="EE172" s="153"/>
      <c r="EF172" s="153"/>
      <c r="EG172" s="153"/>
      <c r="EH172" s="153"/>
      <c r="EI172" s="153"/>
      <c r="EJ172" s="153"/>
      <c r="EK172" s="153"/>
      <c r="EL172" s="153"/>
      <c r="EM172" s="153"/>
      <c r="EN172" s="153"/>
      <c r="EO172" s="153">
        <v>1.127002991680669E-2</v>
      </c>
      <c r="EP172" s="153">
        <v>1.1307625398666281E-2</v>
      </c>
      <c r="EQ172" s="153"/>
      <c r="ER172" s="153"/>
      <c r="ES172" s="153"/>
      <c r="ET172" s="153"/>
      <c r="EU172" s="153"/>
      <c r="EV172" s="153"/>
      <c r="EW172" s="153"/>
      <c r="EX172" s="153"/>
      <c r="EY172" s="153"/>
      <c r="EZ172" s="153"/>
      <c r="FA172" s="153"/>
      <c r="FB172" s="153"/>
      <c r="FC172" s="153"/>
      <c r="FD172" s="153"/>
      <c r="FE172" s="153"/>
      <c r="FF172" s="153"/>
      <c r="FG172" s="153"/>
      <c r="FH172" s="153"/>
      <c r="FI172" s="153"/>
      <c r="FJ172" s="153"/>
      <c r="FK172" s="153"/>
      <c r="FL172" s="153"/>
      <c r="FM172" s="153"/>
      <c r="FN172" s="153"/>
      <c r="FO172" s="153"/>
      <c r="FP172" s="153"/>
      <c r="FQ172" s="153"/>
    </row>
    <row r="173" spans="2:173" hidden="1">
      <c r="B173" s="66" t="s">
        <v>657</v>
      </c>
      <c r="C173" s="66" t="s">
        <v>332</v>
      </c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3"/>
      <c r="AN173" s="153"/>
      <c r="AO173" s="153"/>
      <c r="AP173" s="153"/>
      <c r="AQ173" s="153"/>
      <c r="AR173" s="153"/>
      <c r="AS173" s="153"/>
      <c r="AT173" s="153"/>
      <c r="AU173" s="153"/>
      <c r="AV173" s="153"/>
      <c r="AW173" s="153"/>
      <c r="AX173" s="153"/>
      <c r="AY173" s="153"/>
      <c r="AZ173" s="153"/>
      <c r="BA173" s="153"/>
      <c r="BB173" s="153"/>
      <c r="BC173" s="153"/>
      <c r="BD173" s="153"/>
      <c r="BE173" s="153"/>
      <c r="BF173" s="153"/>
      <c r="BG173" s="153"/>
      <c r="BH173" s="153"/>
      <c r="BI173" s="153"/>
      <c r="BJ173" s="153"/>
      <c r="BK173" s="153"/>
      <c r="BL173" s="153"/>
      <c r="BM173" s="153"/>
      <c r="BN173" s="153"/>
      <c r="BO173" s="153"/>
      <c r="BP173" s="153"/>
      <c r="BQ173" s="153"/>
      <c r="BR173" s="153"/>
      <c r="BS173" s="153"/>
      <c r="BT173" s="153"/>
      <c r="BU173" s="153"/>
      <c r="BV173" s="153"/>
      <c r="BW173" s="153">
        <v>6.4876827696367396E-3</v>
      </c>
      <c r="BX173" s="153"/>
      <c r="BY173" s="153"/>
      <c r="BZ173" s="153"/>
      <c r="CA173" s="153"/>
      <c r="CB173" s="153"/>
      <c r="CC173" s="153"/>
      <c r="CD173" s="153"/>
      <c r="CE173" s="153"/>
      <c r="CF173" s="153"/>
      <c r="CG173" s="153"/>
      <c r="CH173" s="153"/>
      <c r="CI173" s="153"/>
      <c r="CJ173" s="153"/>
      <c r="CK173" s="153"/>
      <c r="CL173" s="153"/>
      <c r="CM173" s="153"/>
      <c r="CN173" s="153"/>
      <c r="CO173" s="153"/>
      <c r="CP173" s="153"/>
      <c r="CQ173" s="153"/>
      <c r="CR173" s="153"/>
      <c r="CS173" s="153"/>
      <c r="CT173" s="153"/>
      <c r="CU173" s="153"/>
      <c r="CV173" s="153"/>
      <c r="CW173" s="153"/>
      <c r="CX173" s="153"/>
      <c r="CY173" s="153"/>
      <c r="CZ173" s="153"/>
      <c r="DA173" s="153"/>
      <c r="DB173" s="153"/>
      <c r="DC173" s="153"/>
      <c r="DD173" s="153"/>
      <c r="DE173" s="153"/>
      <c r="DF173" s="153"/>
      <c r="DG173" s="153"/>
      <c r="DH173" s="153"/>
      <c r="DI173" s="153"/>
      <c r="DJ173" s="153"/>
      <c r="DK173" s="153"/>
      <c r="DL173" s="153"/>
      <c r="DM173" s="153"/>
      <c r="DN173" s="153"/>
      <c r="DO173" s="153"/>
      <c r="DP173" s="153"/>
      <c r="DQ173" s="153"/>
      <c r="DR173" s="153"/>
      <c r="DS173" s="153"/>
      <c r="DT173" s="153"/>
      <c r="DU173" s="153"/>
      <c r="DV173" s="153"/>
      <c r="DW173" s="153"/>
      <c r="DX173" s="153"/>
      <c r="DY173" s="153"/>
      <c r="DZ173" s="153"/>
      <c r="EA173" s="153"/>
      <c r="EB173" s="153"/>
      <c r="EC173" s="153"/>
      <c r="ED173" s="153"/>
      <c r="EE173" s="153"/>
      <c r="EF173" s="153"/>
      <c r="EG173" s="153"/>
      <c r="EH173" s="153"/>
      <c r="EI173" s="153"/>
      <c r="EJ173" s="153"/>
      <c r="EK173" s="153"/>
      <c r="EL173" s="153"/>
      <c r="EM173" s="153"/>
      <c r="EN173" s="153"/>
      <c r="EO173" s="153"/>
      <c r="EP173" s="153"/>
      <c r="EQ173" s="153"/>
      <c r="ER173" s="153"/>
      <c r="ES173" s="153"/>
      <c r="ET173" s="153"/>
      <c r="EU173" s="153"/>
      <c r="EV173" s="153"/>
      <c r="EW173" s="153"/>
      <c r="EX173" s="153"/>
      <c r="EY173" s="153"/>
      <c r="EZ173" s="153"/>
      <c r="FA173" s="153"/>
      <c r="FB173" s="153"/>
      <c r="FC173" s="153"/>
      <c r="FD173" s="153"/>
      <c r="FE173" s="153"/>
      <c r="FF173" s="153"/>
      <c r="FG173" s="153"/>
      <c r="FH173" s="153"/>
      <c r="FI173" s="153"/>
      <c r="FJ173" s="153"/>
      <c r="FK173" s="153"/>
      <c r="FL173" s="153"/>
      <c r="FM173" s="153"/>
      <c r="FN173" s="153"/>
      <c r="FO173" s="153"/>
      <c r="FP173" s="153"/>
      <c r="FQ173" s="153"/>
    </row>
    <row r="174" spans="2:173" hidden="1">
      <c r="B174" s="66" t="s">
        <v>632</v>
      </c>
      <c r="C174" s="66" t="s">
        <v>360</v>
      </c>
      <c r="D174" s="153"/>
      <c r="E174" s="153"/>
      <c r="F174" s="153"/>
      <c r="G174" s="153">
        <v>6.8246939307111232E-2</v>
      </c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3"/>
      <c r="AN174" s="153"/>
      <c r="AO174" s="153"/>
      <c r="AP174" s="153"/>
      <c r="AQ174" s="153"/>
      <c r="AR174" s="153"/>
      <c r="AS174" s="153"/>
      <c r="AT174" s="153">
        <v>1.351735913488902E-2</v>
      </c>
      <c r="AU174" s="153"/>
      <c r="AV174" s="153"/>
      <c r="AW174" s="153"/>
      <c r="AX174" s="153"/>
      <c r="AY174" s="153"/>
      <c r="AZ174" s="153"/>
      <c r="BA174" s="153"/>
      <c r="BB174" s="153"/>
      <c r="BC174" s="153"/>
      <c r="BD174" s="153"/>
      <c r="BE174" s="153"/>
      <c r="BF174" s="153"/>
      <c r="BG174" s="153"/>
      <c r="BH174" s="153"/>
      <c r="BI174" s="153"/>
      <c r="BJ174" s="153"/>
      <c r="BK174" s="153"/>
      <c r="BL174" s="153"/>
      <c r="BM174" s="153"/>
      <c r="BN174" s="153"/>
      <c r="BO174" s="153"/>
      <c r="BP174" s="153"/>
      <c r="BQ174" s="153"/>
      <c r="BR174" s="153"/>
      <c r="BS174" s="153">
        <v>2.3299258168262261E-3</v>
      </c>
      <c r="BT174" s="153"/>
      <c r="BU174" s="153"/>
      <c r="BV174" s="153">
        <v>1.567479693093982E-2</v>
      </c>
      <c r="BW174" s="153"/>
      <c r="BX174" s="153"/>
      <c r="BY174" s="153"/>
      <c r="BZ174" s="153"/>
      <c r="CA174" s="153"/>
      <c r="CB174" s="153"/>
      <c r="CC174" s="153"/>
      <c r="CD174" s="153"/>
      <c r="CE174" s="153"/>
      <c r="CF174" s="153"/>
      <c r="CG174" s="153"/>
      <c r="CH174" s="153"/>
      <c r="CI174" s="153"/>
      <c r="CJ174" s="153"/>
      <c r="CK174" s="153"/>
      <c r="CL174" s="153"/>
      <c r="CM174" s="153"/>
      <c r="CN174" s="153"/>
      <c r="CO174" s="153"/>
      <c r="CP174" s="153"/>
      <c r="CQ174" s="153"/>
      <c r="CR174" s="153"/>
      <c r="CS174" s="153"/>
      <c r="CT174" s="153"/>
      <c r="CU174" s="153"/>
      <c r="CV174" s="153"/>
      <c r="CW174" s="153"/>
      <c r="CX174" s="153"/>
      <c r="CY174" s="153"/>
      <c r="CZ174" s="153"/>
      <c r="DA174" s="153"/>
      <c r="DB174" s="153"/>
      <c r="DC174" s="153"/>
      <c r="DD174" s="153"/>
      <c r="DE174" s="153"/>
      <c r="DF174" s="153"/>
      <c r="DG174" s="153"/>
      <c r="DH174" s="153"/>
      <c r="DI174" s="153"/>
      <c r="DJ174" s="153"/>
      <c r="DK174" s="153"/>
      <c r="DL174" s="153"/>
      <c r="DM174" s="153"/>
      <c r="DN174" s="153"/>
      <c r="DO174" s="153"/>
      <c r="DP174" s="153"/>
      <c r="DQ174" s="153"/>
      <c r="DR174" s="153"/>
      <c r="DS174" s="153"/>
      <c r="DT174" s="153"/>
      <c r="DU174" s="153"/>
      <c r="DV174" s="153">
        <v>9.8508302842668181E-3</v>
      </c>
      <c r="DW174" s="153"/>
      <c r="DX174" s="153"/>
      <c r="DY174" s="153"/>
      <c r="DZ174" s="153"/>
      <c r="EA174" s="153"/>
      <c r="EB174" s="153"/>
      <c r="EC174" s="153"/>
      <c r="ED174" s="153"/>
      <c r="EE174" s="153"/>
      <c r="EF174" s="153"/>
      <c r="EG174" s="153"/>
      <c r="EH174" s="153"/>
      <c r="EI174" s="153"/>
      <c r="EJ174" s="153"/>
      <c r="EK174" s="153"/>
      <c r="EL174" s="153"/>
      <c r="EM174" s="153"/>
      <c r="EN174" s="153"/>
      <c r="EO174" s="153"/>
      <c r="EP174" s="153"/>
      <c r="EQ174" s="153"/>
      <c r="ER174" s="153"/>
      <c r="ES174" s="153"/>
      <c r="ET174" s="153"/>
      <c r="EU174" s="153"/>
      <c r="EV174" s="153"/>
      <c r="EW174" s="153"/>
      <c r="EX174" s="153"/>
      <c r="EY174" s="153"/>
      <c r="EZ174" s="153"/>
      <c r="FA174" s="153"/>
      <c r="FB174" s="153"/>
      <c r="FC174" s="153"/>
      <c r="FD174" s="153"/>
      <c r="FE174" s="153"/>
      <c r="FF174" s="153"/>
      <c r="FG174" s="153"/>
      <c r="FH174" s="153"/>
      <c r="FI174" s="153"/>
      <c r="FJ174" s="153"/>
      <c r="FK174" s="153"/>
      <c r="FL174" s="153"/>
      <c r="FM174" s="153"/>
      <c r="FN174" s="153"/>
      <c r="FO174" s="153"/>
      <c r="FP174" s="153"/>
      <c r="FQ174" s="153"/>
    </row>
    <row r="175" spans="2:173" hidden="1">
      <c r="B175" s="66" t="s">
        <v>658</v>
      </c>
      <c r="C175" s="66" t="s">
        <v>360</v>
      </c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3"/>
      <c r="AN175" s="153"/>
      <c r="AO175" s="153"/>
      <c r="AP175" s="153"/>
      <c r="AQ175" s="153"/>
      <c r="AR175" s="153"/>
      <c r="AS175" s="153"/>
      <c r="AT175" s="153"/>
      <c r="AU175" s="153"/>
      <c r="AV175" s="153"/>
      <c r="AW175" s="153"/>
      <c r="AX175" s="153"/>
      <c r="AY175" s="153"/>
      <c r="AZ175" s="153"/>
      <c r="BA175" s="153"/>
      <c r="BB175" s="153"/>
      <c r="BC175" s="153"/>
      <c r="BD175" s="153"/>
      <c r="BE175" s="153"/>
      <c r="BF175" s="153"/>
      <c r="BG175" s="153"/>
      <c r="BH175" s="153"/>
      <c r="BI175" s="153"/>
      <c r="BJ175" s="153"/>
      <c r="BK175" s="153"/>
      <c r="BL175" s="153"/>
      <c r="BM175" s="153"/>
      <c r="BN175" s="153"/>
      <c r="BO175" s="153"/>
      <c r="BP175" s="153"/>
      <c r="BQ175" s="153"/>
      <c r="BR175" s="153"/>
      <c r="BS175" s="153"/>
      <c r="BT175" s="153"/>
      <c r="BU175" s="153"/>
      <c r="BV175" s="153"/>
      <c r="BW175" s="153">
        <v>1.5570155054458801E-2</v>
      </c>
      <c r="BX175" s="153"/>
      <c r="BY175" s="153"/>
      <c r="BZ175" s="153"/>
      <c r="CA175" s="153"/>
      <c r="CB175" s="153"/>
      <c r="CC175" s="153"/>
      <c r="CD175" s="153"/>
      <c r="CE175" s="153"/>
      <c r="CF175" s="153"/>
      <c r="CG175" s="153"/>
      <c r="CH175" s="153"/>
      <c r="CI175" s="153"/>
      <c r="CJ175" s="153"/>
      <c r="CK175" s="153"/>
      <c r="CL175" s="153"/>
      <c r="CM175" s="153"/>
      <c r="CN175" s="153"/>
      <c r="CO175" s="153"/>
      <c r="CP175" s="153"/>
      <c r="CQ175" s="153"/>
      <c r="CR175" s="153"/>
      <c r="CS175" s="153"/>
      <c r="CT175" s="153"/>
      <c r="CU175" s="153"/>
      <c r="CV175" s="153"/>
      <c r="CW175" s="153"/>
      <c r="CX175" s="153"/>
      <c r="CY175" s="153"/>
      <c r="CZ175" s="153"/>
      <c r="DA175" s="153"/>
      <c r="DB175" s="153"/>
      <c r="DC175" s="153"/>
      <c r="DD175" s="153"/>
      <c r="DE175" s="153"/>
      <c r="DF175" s="153"/>
      <c r="DG175" s="153"/>
      <c r="DH175" s="153"/>
      <c r="DI175" s="153"/>
      <c r="DJ175" s="153"/>
      <c r="DK175" s="153"/>
      <c r="DL175" s="153"/>
      <c r="DM175" s="153"/>
      <c r="DN175" s="153"/>
      <c r="DO175" s="153"/>
      <c r="DP175" s="153"/>
      <c r="DQ175" s="153"/>
      <c r="DR175" s="153"/>
      <c r="DS175" s="153"/>
      <c r="DT175" s="153"/>
      <c r="DU175" s="153"/>
      <c r="DV175" s="153"/>
      <c r="DW175" s="153"/>
      <c r="DX175" s="153"/>
      <c r="DY175" s="153"/>
      <c r="DZ175" s="153"/>
      <c r="EA175" s="153"/>
      <c r="EB175" s="153"/>
      <c r="EC175" s="153"/>
      <c r="ED175" s="153"/>
      <c r="EE175" s="153"/>
      <c r="EF175" s="153"/>
      <c r="EG175" s="153"/>
      <c r="EH175" s="153"/>
      <c r="EI175" s="153"/>
      <c r="EJ175" s="153"/>
      <c r="EK175" s="153"/>
      <c r="EL175" s="153"/>
      <c r="EM175" s="153"/>
      <c r="EN175" s="153"/>
      <c r="EO175" s="153"/>
      <c r="EP175" s="153"/>
      <c r="EQ175" s="153"/>
      <c r="ER175" s="153"/>
      <c r="ES175" s="153"/>
      <c r="ET175" s="153"/>
      <c r="EU175" s="153"/>
      <c r="EV175" s="153"/>
      <c r="EW175" s="153"/>
      <c r="EX175" s="153"/>
      <c r="EY175" s="153"/>
      <c r="EZ175" s="153"/>
      <c r="FA175" s="153"/>
      <c r="FB175" s="153"/>
      <c r="FC175" s="153"/>
      <c r="FD175" s="153"/>
      <c r="FE175" s="153"/>
      <c r="FF175" s="153"/>
      <c r="FG175" s="153"/>
      <c r="FH175" s="153"/>
      <c r="FI175" s="153"/>
      <c r="FJ175" s="153"/>
      <c r="FK175" s="153"/>
      <c r="FL175" s="153"/>
      <c r="FM175" s="153"/>
      <c r="FN175" s="153"/>
      <c r="FO175" s="153"/>
      <c r="FP175" s="153"/>
      <c r="FQ175" s="153"/>
    </row>
    <row r="176" spans="2:173" hidden="1">
      <c r="B176" s="66" t="s">
        <v>659</v>
      </c>
      <c r="C176" s="66" t="s">
        <v>360</v>
      </c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3"/>
      <c r="AN176" s="153"/>
      <c r="AO176" s="153"/>
      <c r="AP176" s="153"/>
      <c r="AQ176" s="153"/>
      <c r="AR176" s="153"/>
      <c r="AS176" s="153"/>
      <c r="AT176" s="153"/>
      <c r="AU176" s="153"/>
      <c r="AV176" s="153"/>
      <c r="AW176" s="153"/>
      <c r="AX176" s="153"/>
      <c r="AY176" s="153"/>
      <c r="AZ176" s="153"/>
      <c r="BA176" s="153"/>
      <c r="BB176" s="153"/>
      <c r="BC176" s="153"/>
      <c r="BD176" s="153"/>
      <c r="BE176" s="153"/>
      <c r="BF176" s="153"/>
      <c r="BG176" s="153"/>
      <c r="BH176" s="153"/>
      <c r="BI176" s="153"/>
      <c r="BJ176" s="153"/>
      <c r="BK176" s="153"/>
      <c r="BL176" s="153"/>
      <c r="BM176" s="153"/>
      <c r="BN176" s="153"/>
      <c r="BO176" s="153"/>
      <c r="BP176" s="153"/>
      <c r="BQ176" s="153"/>
      <c r="BR176" s="153"/>
      <c r="BS176" s="153"/>
      <c r="BT176" s="153"/>
      <c r="BU176" s="153"/>
      <c r="BV176" s="153"/>
      <c r="BW176" s="153"/>
      <c r="BX176" s="153"/>
      <c r="BY176" s="153"/>
      <c r="BZ176" s="153"/>
      <c r="CA176" s="153"/>
      <c r="CB176" s="153"/>
      <c r="CC176" s="153"/>
      <c r="CD176" s="153"/>
      <c r="CE176" s="153"/>
      <c r="CF176" s="153"/>
      <c r="CG176" s="153"/>
      <c r="CH176" s="153"/>
      <c r="CI176" s="153"/>
      <c r="CJ176" s="153"/>
      <c r="CK176" s="153"/>
      <c r="CL176" s="153"/>
      <c r="CM176" s="153"/>
      <c r="CN176" s="153"/>
      <c r="CO176" s="153"/>
      <c r="CP176" s="153"/>
      <c r="CQ176" s="153"/>
      <c r="CR176" s="153"/>
      <c r="CS176" s="153"/>
      <c r="CT176" s="153"/>
      <c r="CU176" s="153"/>
      <c r="CV176" s="153"/>
      <c r="CW176" s="153"/>
      <c r="CX176" s="153"/>
      <c r="CY176" s="153"/>
      <c r="CZ176" s="153"/>
      <c r="DA176" s="153"/>
      <c r="DB176" s="153"/>
      <c r="DC176" s="153"/>
      <c r="DD176" s="153"/>
      <c r="DE176" s="153"/>
      <c r="DF176" s="153"/>
      <c r="DG176" s="153"/>
      <c r="DH176" s="153"/>
      <c r="DI176" s="153"/>
      <c r="DJ176" s="153"/>
      <c r="DK176" s="153"/>
      <c r="DL176" s="153"/>
      <c r="DM176" s="153"/>
      <c r="DN176" s="153"/>
      <c r="DO176" s="153"/>
      <c r="DP176" s="153"/>
      <c r="DQ176" s="153"/>
      <c r="DR176" s="153"/>
      <c r="DS176" s="153"/>
      <c r="DT176" s="153"/>
      <c r="DU176" s="153"/>
      <c r="DV176" s="153"/>
      <c r="DW176" s="153"/>
      <c r="DX176" s="153"/>
      <c r="DY176" s="153"/>
      <c r="DZ176" s="153"/>
      <c r="EA176" s="153"/>
      <c r="EB176" s="153"/>
      <c r="EC176" s="153"/>
      <c r="ED176" s="153"/>
      <c r="EE176" s="153"/>
      <c r="EF176" s="153"/>
      <c r="EG176" s="153"/>
      <c r="EH176" s="153"/>
      <c r="EI176" s="153"/>
      <c r="EJ176" s="153"/>
      <c r="EK176" s="153"/>
      <c r="EL176" s="153"/>
      <c r="EM176" s="153"/>
      <c r="EN176" s="153"/>
      <c r="EO176" s="153"/>
      <c r="EP176" s="153"/>
      <c r="EQ176" s="153"/>
      <c r="ER176" s="153"/>
      <c r="ES176" s="153"/>
      <c r="ET176" s="153"/>
      <c r="EU176" s="153"/>
      <c r="EV176" s="153"/>
      <c r="EW176" s="153"/>
      <c r="EX176" s="153"/>
      <c r="EY176" s="153"/>
      <c r="EZ176" s="153"/>
      <c r="FA176" s="153"/>
      <c r="FB176" s="153"/>
      <c r="FC176" s="153"/>
      <c r="FD176" s="153"/>
      <c r="FE176" s="153"/>
      <c r="FF176" s="153"/>
      <c r="FG176" s="153"/>
      <c r="FH176" s="153"/>
      <c r="FI176" s="153"/>
      <c r="FJ176" s="153"/>
      <c r="FK176" s="153"/>
      <c r="FL176" s="153"/>
      <c r="FM176" s="153"/>
      <c r="FN176" s="153">
        <v>5.6833388846326124E-3</v>
      </c>
      <c r="FO176" s="153"/>
      <c r="FP176" s="153"/>
      <c r="FQ176" s="153"/>
    </row>
    <row r="177" spans="2:173" hidden="1">
      <c r="B177" s="66" t="s">
        <v>660</v>
      </c>
      <c r="C177" s="66" t="s">
        <v>360</v>
      </c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3"/>
      <c r="AN177" s="153"/>
      <c r="AO177" s="153"/>
      <c r="AP177" s="153"/>
      <c r="AQ177" s="153"/>
      <c r="AR177" s="153"/>
      <c r="AS177" s="153"/>
      <c r="AT177" s="153"/>
      <c r="AU177" s="153"/>
      <c r="AV177" s="153"/>
      <c r="AW177" s="153"/>
      <c r="AX177" s="153"/>
      <c r="AY177" s="153"/>
      <c r="AZ177" s="153"/>
      <c r="BA177" s="153"/>
      <c r="BB177" s="153"/>
      <c r="BC177" s="153"/>
      <c r="BD177" s="153"/>
      <c r="BE177" s="153"/>
      <c r="BF177" s="153"/>
      <c r="BG177" s="153"/>
      <c r="BH177" s="153"/>
      <c r="BI177" s="153"/>
      <c r="BJ177" s="153"/>
      <c r="BK177" s="153"/>
      <c r="BL177" s="153"/>
      <c r="BM177" s="153"/>
      <c r="BN177" s="153"/>
      <c r="BO177" s="153"/>
      <c r="BP177" s="153"/>
      <c r="BQ177" s="153"/>
      <c r="BR177" s="153"/>
      <c r="BS177" s="153"/>
      <c r="BT177" s="153"/>
      <c r="BU177" s="153"/>
      <c r="BV177" s="153"/>
      <c r="BW177" s="153"/>
      <c r="BX177" s="153"/>
      <c r="BY177" s="153"/>
      <c r="BZ177" s="153"/>
      <c r="CA177" s="153"/>
      <c r="CB177" s="153"/>
      <c r="CC177" s="153"/>
      <c r="CD177" s="153"/>
      <c r="CE177" s="153"/>
      <c r="CF177" s="153"/>
      <c r="CG177" s="153"/>
      <c r="CH177" s="153"/>
      <c r="CI177" s="153"/>
      <c r="CJ177" s="153"/>
      <c r="CK177" s="153"/>
      <c r="CL177" s="153"/>
      <c r="CM177" s="153"/>
      <c r="CN177" s="153"/>
      <c r="CO177" s="153"/>
      <c r="CP177" s="153"/>
      <c r="CQ177" s="153"/>
      <c r="CR177" s="153"/>
      <c r="CS177" s="153"/>
      <c r="CT177" s="153"/>
      <c r="CU177" s="153"/>
      <c r="CV177" s="153"/>
      <c r="CW177" s="153"/>
      <c r="CX177" s="153"/>
      <c r="CY177" s="153"/>
      <c r="CZ177" s="153"/>
      <c r="DA177" s="153"/>
      <c r="DB177" s="153"/>
      <c r="DC177" s="153"/>
      <c r="DD177" s="153"/>
      <c r="DE177" s="153"/>
      <c r="DF177" s="153"/>
      <c r="DG177" s="153"/>
      <c r="DH177" s="153"/>
      <c r="DI177" s="153"/>
      <c r="DJ177" s="153"/>
      <c r="DK177" s="153"/>
      <c r="DL177" s="153"/>
      <c r="DM177" s="153"/>
      <c r="DN177" s="153"/>
      <c r="DO177" s="153"/>
      <c r="DP177" s="153"/>
      <c r="DQ177" s="153"/>
      <c r="DR177" s="153"/>
      <c r="DS177" s="153"/>
      <c r="DT177" s="153"/>
      <c r="DU177" s="153"/>
      <c r="DV177" s="153"/>
      <c r="DW177" s="153"/>
      <c r="DX177" s="153"/>
      <c r="DY177" s="153"/>
      <c r="DZ177" s="153"/>
      <c r="EA177" s="153"/>
      <c r="EB177" s="153"/>
      <c r="EC177" s="153"/>
      <c r="ED177" s="153"/>
      <c r="EE177" s="153"/>
      <c r="EF177" s="153"/>
      <c r="EG177" s="153"/>
      <c r="EH177" s="153"/>
      <c r="EI177" s="153"/>
      <c r="EJ177" s="153"/>
      <c r="EK177" s="153"/>
      <c r="EL177" s="153"/>
      <c r="EM177" s="153"/>
      <c r="EN177" s="153"/>
      <c r="EO177" s="153"/>
      <c r="EP177" s="153"/>
      <c r="EQ177" s="153"/>
      <c r="ER177" s="153"/>
      <c r="ES177" s="153"/>
      <c r="ET177" s="153"/>
      <c r="EU177" s="153"/>
      <c r="EV177" s="153"/>
      <c r="EW177" s="153"/>
      <c r="EX177" s="153"/>
      <c r="EY177" s="153"/>
      <c r="EZ177" s="153"/>
      <c r="FA177" s="153"/>
      <c r="FB177" s="153"/>
      <c r="FC177" s="153"/>
      <c r="FD177" s="153"/>
      <c r="FE177" s="153"/>
      <c r="FF177" s="153"/>
      <c r="FG177" s="153"/>
      <c r="FH177" s="153"/>
      <c r="FI177" s="153"/>
      <c r="FJ177" s="153"/>
      <c r="FK177" s="153"/>
      <c r="FL177" s="153"/>
      <c r="FM177" s="153"/>
      <c r="FN177" s="153">
        <v>5.2441827679048274E-3</v>
      </c>
      <c r="FO177" s="153"/>
      <c r="FP177" s="153"/>
      <c r="FQ177" s="153"/>
    </row>
    <row r="178" spans="2:173" hidden="1">
      <c r="B178" s="66" t="s">
        <v>661</v>
      </c>
      <c r="C178" s="66" t="s">
        <v>304</v>
      </c>
      <c r="D178" s="153"/>
      <c r="E178" s="153"/>
      <c r="F178" s="153"/>
      <c r="G178" s="153"/>
      <c r="H178" s="153"/>
      <c r="I178" s="153"/>
      <c r="J178" s="153"/>
      <c r="K178" s="153"/>
      <c r="L178" s="153"/>
      <c r="M178" s="153">
        <v>4.6517513055232889E-3</v>
      </c>
      <c r="N178" s="153"/>
      <c r="O178" s="153"/>
      <c r="P178" s="153">
        <v>1.574903906253845E-2</v>
      </c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  <c r="AO178" s="153"/>
      <c r="AP178" s="153"/>
      <c r="AQ178" s="153"/>
      <c r="AR178" s="153"/>
      <c r="AS178" s="153"/>
      <c r="AT178" s="153"/>
      <c r="AU178" s="153"/>
      <c r="AV178" s="153"/>
      <c r="AW178" s="153"/>
      <c r="AX178" s="153"/>
      <c r="AY178" s="153"/>
      <c r="AZ178" s="153"/>
      <c r="BA178" s="153"/>
      <c r="BB178" s="153"/>
      <c r="BC178" s="153"/>
      <c r="BD178" s="153"/>
      <c r="BE178" s="153"/>
      <c r="BF178" s="153"/>
      <c r="BG178" s="153"/>
      <c r="BH178" s="153"/>
      <c r="BI178" s="153">
        <v>3.8578406462920121E-2</v>
      </c>
      <c r="BJ178" s="153"/>
      <c r="BK178" s="153"/>
      <c r="BL178" s="153"/>
      <c r="BM178" s="153"/>
      <c r="BN178" s="153"/>
      <c r="BO178" s="153"/>
      <c r="BP178" s="153"/>
      <c r="BQ178" s="153"/>
      <c r="BR178" s="153"/>
      <c r="BS178" s="153"/>
      <c r="BT178" s="153"/>
      <c r="BU178" s="153"/>
      <c r="BV178" s="153"/>
      <c r="BW178" s="153">
        <v>5.8733710020022979E-4</v>
      </c>
      <c r="BX178" s="153"/>
      <c r="BY178" s="153"/>
      <c r="BZ178" s="153"/>
      <c r="CA178" s="153"/>
      <c r="CB178" s="153"/>
      <c r="CC178" s="153"/>
      <c r="CD178" s="153"/>
      <c r="CE178" s="153"/>
      <c r="CF178" s="153">
        <v>8.9402123300428377E-2</v>
      </c>
      <c r="CG178" s="153"/>
      <c r="CH178" s="153"/>
      <c r="CI178" s="153"/>
      <c r="CJ178" s="153"/>
      <c r="CK178" s="153"/>
      <c r="CL178" s="153"/>
      <c r="CM178" s="153"/>
      <c r="CN178" s="153"/>
      <c r="CO178" s="153"/>
      <c r="CP178" s="153"/>
      <c r="CQ178" s="153">
        <v>0.40024141545694242</v>
      </c>
      <c r="CR178" s="153"/>
      <c r="CS178" s="153"/>
      <c r="CT178" s="153">
        <v>4.2142045030531011E-2</v>
      </c>
      <c r="CU178" s="153"/>
      <c r="CV178" s="153"/>
      <c r="CW178" s="153"/>
      <c r="CX178" s="153"/>
      <c r="CY178" s="153"/>
      <c r="CZ178" s="153"/>
      <c r="DA178" s="153"/>
      <c r="DB178" s="153"/>
      <c r="DC178" s="153"/>
      <c r="DD178" s="153"/>
      <c r="DE178" s="153"/>
      <c r="DF178" s="153"/>
      <c r="DG178" s="153"/>
      <c r="DH178" s="153"/>
      <c r="DI178" s="153"/>
      <c r="DJ178" s="153"/>
      <c r="DK178" s="153"/>
      <c r="DL178" s="153"/>
      <c r="DM178" s="153"/>
      <c r="DN178" s="153"/>
      <c r="DO178" s="153"/>
      <c r="DP178" s="153"/>
      <c r="DQ178" s="153"/>
      <c r="DR178" s="153"/>
      <c r="DS178" s="153"/>
      <c r="DT178" s="153"/>
      <c r="DU178" s="153"/>
      <c r="DV178" s="153"/>
      <c r="DW178" s="153"/>
      <c r="DX178" s="153"/>
      <c r="DY178" s="153"/>
      <c r="DZ178" s="153"/>
      <c r="EA178" s="153"/>
      <c r="EB178" s="153"/>
      <c r="EC178" s="153"/>
      <c r="ED178" s="153"/>
      <c r="EE178" s="153"/>
      <c r="EF178" s="153"/>
      <c r="EG178" s="153"/>
      <c r="EH178" s="153"/>
      <c r="EI178" s="153"/>
      <c r="EJ178" s="153"/>
      <c r="EK178" s="153"/>
      <c r="EL178" s="153"/>
      <c r="EM178" s="153"/>
      <c r="EN178" s="153"/>
      <c r="EO178" s="153"/>
      <c r="EP178" s="153"/>
      <c r="EQ178" s="153"/>
      <c r="ER178" s="153"/>
      <c r="ES178" s="153"/>
      <c r="ET178" s="153"/>
      <c r="EU178" s="153"/>
      <c r="EV178" s="153"/>
      <c r="EW178" s="153"/>
      <c r="EX178" s="153"/>
      <c r="EY178" s="153"/>
      <c r="EZ178" s="153"/>
      <c r="FA178" s="153"/>
      <c r="FB178" s="153"/>
      <c r="FC178" s="153"/>
      <c r="FD178" s="153"/>
      <c r="FE178" s="153"/>
      <c r="FF178" s="153"/>
      <c r="FG178" s="153"/>
      <c r="FH178" s="153"/>
      <c r="FI178" s="153">
        <v>1.6836983712238272E-2</v>
      </c>
      <c r="FJ178" s="153"/>
      <c r="FK178" s="153"/>
      <c r="FL178" s="153"/>
      <c r="FM178" s="153"/>
      <c r="FN178" s="153"/>
      <c r="FO178" s="153"/>
      <c r="FP178" s="153">
        <v>1.294361437985774E-2</v>
      </c>
      <c r="FQ178" s="153">
        <v>2.9914316849595089E-2</v>
      </c>
    </row>
    <row r="179" spans="2:173" hidden="1">
      <c r="B179" s="66" t="s">
        <v>662</v>
      </c>
      <c r="C179" s="66" t="s">
        <v>304</v>
      </c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3"/>
      <c r="AJ179" s="153"/>
      <c r="AK179" s="153"/>
      <c r="AL179" s="153"/>
      <c r="AM179" s="153"/>
      <c r="AN179" s="153"/>
      <c r="AO179" s="153"/>
      <c r="AP179" s="153"/>
      <c r="AQ179" s="153"/>
      <c r="AR179" s="153"/>
      <c r="AS179" s="153"/>
      <c r="AT179" s="153"/>
      <c r="AU179" s="153"/>
      <c r="AV179" s="153"/>
      <c r="AW179" s="153"/>
      <c r="AX179" s="153"/>
      <c r="AY179" s="153"/>
      <c r="AZ179" s="153"/>
      <c r="BA179" s="153"/>
      <c r="BB179" s="153"/>
      <c r="BC179" s="153"/>
      <c r="BD179" s="153"/>
      <c r="BE179" s="153"/>
      <c r="BF179" s="153"/>
      <c r="BG179" s="153"/>
      <c r="BH179" s="153"/>
      <c r="BI179" s="153"/>
      <c r="BJ179" s="153"/>
      <c r="BK179" s="153"/>
      <c r="BL179" s="153"/>
      <c r="BM179" s="153"/>
      <c r="BN179" s="153"/>
      <c r="BO179" s="153"/>
      <c r="BP179" s="153"/>
      <c r="BQ179" s="153"/>
      <c r="BR179" s="153"/>
      <c r="BS179" s="153"/>
      <c r="BT179" s="153"/>
      <c r="BU179" s="153"/>
      <c r="BV179" s="153"/>
      <c r="BW179" s="153"/>
      <c r="BX179" s="153"/>
      <c r="BY179" s="153"/>
      <c r="BZ179" s="153"/>
      <c r="CA179" s="153"/>
      <c r="CB179" s="153"/>
      <c r="CC179" s="153"/>
      <c r="CD179" s="153"/>
      <c r="CE179" s="153"/>
      <c r="CF179" s="153"/>
      <c r="CG179" s="153"/>
      <c r="CH179" s="153"/>
      <c r="CI179" s="153"/>
      <c r="CJ179" s="153"/>
      <c r="CK179" s="153"/>
      <c r="CL179" s="153"/>
      <c r="CM179" s="153"/>
      <c r="CN179" s="153"/>
      <c r="CO179" s="153"/>
      <c r="CP179" s="153"/>
      <c r="CQ179" s="153"/>
      <c r="CR179" s="153"/>
      <c r="CS179" s="153"/>
      <c r="CT179" s="153"/>
      <c r="CU179" s="153"/>
      <c r="CV179" s="153"/>
      <c r="CW179" s="153"/>
      <c r="CX179" s="153"/>
      <c r="CY179" s="153"/>
      <c r="CZ179" s="153"/>
      <c r="DA179" s="153"/>
      <c r="DB179" s="153"/>
      <c r="DC179" s="153"/>
      <c r="DD179" s="153"/>
      <c r="DE179" s="153"/>
      <c r="DF179" s="153"/>
      <c r="DG179" s="153"/>
      <c r="DH179" s="153"/>
      <c r="DI179" s="153"/>
      <c r="DJ179" s="153"/>
      <c r="DK179" s="153"/>
      <c r="DL179" s="153"/>
      <c r="DM179" s="153"/>
      <c r="DN179" s="153"/>
      <c r="DO179" s="153"/>
      <c r="DP179" s="153"/>
      <c r="DQ179" s="153"/>
      <c r="DR179" s="153"/>
      <c r="DS179" s="153"/>
      <c r="DT179" s="153"/>
      <c r="DU179" s="153"/>
      <c r="DV179" s="153"/>
      <c r="DW179" s="153"/>
      <c r="DX179" s="153"/>
      <c r="DY179" s="153"/>
      <c r="DZ179" s="153"/>
      <c r="EA179" s="153"/>
      <c r="EB179" s="153"/>
      <c r="EC179" s="153"/>
      <c r="ED179" s="153"/>
      <c r="EE179" s="153"/>
      <c r="EF179" s="153"/>
      <c r="EG179" s="153"/>
      <c r="EH179" s="153"/>
      <c r="EI179" s="153"/>
      <c r="EJ179" s="153"/>
      <c r="EK179" s="153"/>
      <c r="EL179" s="153"/>
      <c r="EM179" s="153"/>
      <c r="EN179" s="153"/>
      <c r="EO179" s="153"/>
      <c r="EP179" s="153"/>
      <c r="EQ179" s="153"/>
      <c r="ER179" s="153"/>
      <c r="ES179" s="153"/>
      <c r="ET179" s="153"/>
      <c r="EU179" s="153"/>
      <c r="EV179" s="153"/>
      <c r="EW179" s="153"/>
      <c r="EX179" s="153"/>
      <c r="EY179" s="153"/>
      <c r="EZ179" s="153"/>
      <c r="FA179" s="153"/>
      <c r="FB179" s="153"/>
      <c r="FC179" s="153"/>
      <c r="FD179" s="153"/>
      <c r="FE179" s="153"/>
      <c r="FF179" s="153"/>
      <c r="FG179" s="153"/>
      <c r="FH179" s="153"/>
      <c r="FI179" s="153"/>
      <c r="FJ179" s="153"/>
      <c r="FK179" s="153"/>
      <c r="FL179" s="153"/>
      <c r="FM179" s="153"/>
      <c r="FN179" s="153">
        <v>1.6481792554463762E-2</v>
      </c>
      <c r="FO179" s="153"/>
      <c r="FP179" s="153"/>
      <c r="FQ179" s="153"/>
    </row>
    <row r="180" spans="2:173" hidden="1">
      <c r="B180" s="66" t="s">
        <v>663</v>
      </c>
      <c r="C180" s="66" t="s">
        <v>304</v>
      </c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3"/>
      <c r="AJ180" s="153"/>
      <c r="AK180" s="153"/>
      <c r="AL180" s="153"/>
      <c r="AM180" s="153"/>
      <c r="AN180" s="153"/>
      <c r="AO180" s="153"/>
      <c r="AP180" s="153"/>
      <c r="AQ180" s="153"/>
      <c r="AR180" s="153"/>
      <c r="AS180" s="153"/>
      <c r="AT180" s="153"/>
      <c r="AU180" s="153"/>
      <c r="AV180" s="153"/>
      <c r="AW180" s="153"/>
      <c r="AX180" s="153"/>
      <c r="AY180" s="153"/>
      <c r="AZ180" s="153"/>
      <c r="BA180" s="153"/>
      <c r="BB180" s="153"/>
      <c r="BC180" s="153"/>
      <c r="BD180" s="153"/>
      <c r="BE180" s="153"/>
      <c r="BF180" s="153"/>
      <c r="BG180" s="153"/>
      <c r="BH180" s="153"/>
      <c r="BI180" s="153"/>
      <c r="BJ180" s="153"/>
      <c r="BK180" s="153"/>
      <c r="BL180" s="153"/>
      <c r="BM180" s="153"/>
      <c r="BN180" s="153"/>
      <c r="BO180" s="153"/>
      <c r="BP180" s="153"/>
      <c r="BQ180" s="153"/>
      <c r="BR180" s="153"/>
      <c r="BS180" s="153"/>
      <c r="BT180" s="153"/>
      <c r="BU180" s="153"/>
      <c r="BV180" s="153"/>
      <c r="BW180" s="153"/>
      <c r="BX180" s="153"/>
      <c r="BY180" s="153"/>
      <c r="BZ180" s="153"/>
      <c r="CA180" s="153"/>
      <c r="CB180" s="153"/>
      <c r="CC180" s="153"/>
      <c r="CD180" s="153"/>
      <c r="CE180" s="153"/>
      <c r="CF180" s="153"/>
      <c r="CG180" s="153"/>
      <c r="CH180" s="153"/>
      <c r="CI180" s="153"/>
      <c r="CJ180" s="153"/>
      <c r="CK180" s="153"/>
      <c r="CL180" s="153"/>
      <c r="CM180" s="153"/>
      <c r="CN180" s="153"/>
      <c r="CO180" s="153"/>
      <c r="CP180" s="153"/>
      <c r="CQ180" s="153"/>
      <c r="CR180" s="153"/>
      <c r="CS180" s="153"/>
      <c r="CT180" s="153"/>
      <c r="CU180" s="153"/>
      <c r="CV180" s="153"/>
      <c r="CW180" s="153"/>
      <c r="CX180" s="153"/>
      <c r="CY180" s="153"/>
      <c r="CZ180" s="153"/>
      <c r="DA180" s="153"/>
      <c r="DB180" s="153"/>
      <c r="DC180" s="153"/>
      <c r="DD180" s="153"/>
      <c r="DE180" s="153"/>
      <c r="DF180" s="153"/>
      <c r="DG180" s="153"/>
      <c r="DH180" s="153"/>
      <c r="DI180" s="153"/>
      <c r="DJ180" s="153"/>
      <c r="DK180" s="153"/>
      <c r="DL180" s="153"/>
      <c r="DM180" s="153"/>
      <c r="DN180" s="153"/>
      <c r="DO180" s="153"/>
      <c r="DP180" s="153"/>
      <c r="DQ180" s="153"/>
      <c r="DR180" s="153"/>
      <c r="DS180" s="153"/>
      <c r="DT180" s="153"/>
      <c r="DU180" s="153"/>
      <c r="DV180" s="153"/>
      <c r="DW180" s="153"/>
      <c r="DX180" s="153"/>
      <c r="DY180" s="153"/>
      <c r="DZ180" s="153"/>
      <c r="EA180" s="153"/>
      <c r="EB180" s="153"/>
      <c r="EC180" s="153"/>
      <c r="ED180" s="153"/>
      <c r="EE180" s="153"/>
      <c r="EF180" s="153"/>
      <c r="EG180" s="153"/>
      <c r="EH180" s="153"/>
      <c r="EI180" s="153"/>
      <c r="EJ180" s="153"/>
      <c r="EK180" s="153"/>
      <c r="EL180" s="153">
        <v>1.3400559473358011E-3</v>
      </c>
      <c r="EM180" s="153"/>
      <c r="EN180" s="153"/>
      <c r="EO180" s="153"/>
      <c r="EP180" s="153"/>
      <c r="EQ180" s="153"/>
      <c r="ER180" s="153"/>
      <c r="ES180" s="153"/>
      <c r="ET180" s="153"/>
      <c r="EU180" s="153"/>
      <c r="EV180" s="153"/>
      <c r="EW180" s="153"/>
      <c r="EX180" s="153"/>
      <c r="EY180" s="153"/>
      <c r="EZ180" s="153"/>
      <c r="FA180" s="153"/>
      <c r="FB180" s="153"/>
      <c r="FC180" s="153"/>
      <c r="FD180" s="153"/>
      <c r="FE180" s="153"/>
      <c r="FF180" s="153"/>
      <c r="FG180" s="153"/>
      <c r="FH180" s="153"/>
      <c r="FI180" s="153"/>
      <c r="FJ180" s="153"/>
      <c r="FK180" s="153"/>
      <c r="FL180" s="153"/>
      <c r="FM180" s="153"/>
      <c r="FN180" s="153"/>
      <c r="FO180" s="153"/>
      <c r="FP180" s="153"/>
      <c r="FQ180" s="153"/>
    </row>
    <row r="181" spans="2:173">
      <c r="B181" s="66" t="s">
        <v>664</v>
      </c>
      <c r="C181" s="66" t="s">
        <v>302</v>
      </c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  <c r="AK181" s="153"/>
      <c r="AL181" s="153"/>
      <c r="AM181" s="153"/>
      <c r="AN181" s="153"/>
      <c r="AO181" s="153"/>
      <c r="AP181" s="153"/>
      <c r="AQ181" s="153"/>
      <c r="AR181" s="153"/>
      <c r="AS181" s="153"/>
      <c r="AT181" s="153"/>
      <c r="AU181" s="153"/>
      <c r="AV181" s="153"/>
      <c r="AW181" s="153"/>
      <c r="AX181" s="153"/>
      <c r="AY181" s="153"/>
      <c r="AZ181" s="153"/>
      <c r="BA181" s="153"/>
      <c r="BB181" s="153"/>
      <c r="BC181" s="153"/>
      <c r="BD181" s="153"/>
      <c r="BE181" s="153"/>
      <c r="BF181" s="153"/>
      <c r="BG181" s="153"/>
      <c r="BH181" s="153"/>
      <c r="BI181" s="153"/>
      <c r="BJ181" s="153"/>
      <c r="BK181" s="153"/>
      <c r="BL181" s="153"/>
      <c r="BM181" s="153"/>
      <c r="BN181" s="153"/>
      <c r="BO181" s="153"/>
      <c r="BP181" s="153"/>
      <c r="BQ181" s="153"/>
      <c r="BR181" s="153"/>
      <c r="BS181" s="153"/>
      <c r="BT181" s="153"/>
      <c r="BU181" s="153"/>
      <c r="BV181" s="153"/>
      <c r="BW181" s="153"/>
      <c r="BX181" s="153"/>
      <c r="BY181" s="153"/>
      <c r="BZ181" s="153"/>
      <c r="CA181" s="153"/>
      <c r="CB181" s="153"/>
      <c r="CC181" s="153"/>
      <c r="CD181" s="153"/>
      <c r="CE181" s="153"/>
      <c r="CF181" s="153"/>
      <c r="CG181" s="153"/>
      <c r="CH181" s="153"/>
      <c r="CI181" s="153"/>
      <c r="CJ181" s="153"/>
      <c r="CK181" s="153"/>
      <c r="CL181" s="153"/>
      <c r="CM181" s="153"/>
      <c r="CN181" s="153"/>
      <c r="CO181" s="153"/>
      <c r="CP181" s="153"/>
      <c r="CQ181" s="153"/>
      <c r="CR181" s="153"/>
      <c r="CS181" s="153"/>
      <c r="CT181" s="153"/>
      <c r="CU181" s="153"/>
      <c r="CV181" s="153"/>
      <c r="CW181" s="153"/>
      <c r="CX181" s="153"/>
      <c r="CY181" s="153">
        <v>2.4906600249065998E-3</v>
      </c>
      <c r="CZ181" s="153"/>
      <c r="DA181" s="153"/>
      <c r="DB181" s="153"/>
      <c r="DC181" s="153"/>
      <c r="DD181" s="153"/>
      <c r="DE181" s="153"/>
      <c r="DF181" s="153"/>
      <c r="DG181" s="153"/>
      <c r="DH181" s="153"/>
      <c r="DI181" s="153"/>
      <c r="DJ181" s="153"/>
      <c r="DK181" s="153"/>
      <c r="DL181" s="153"/>
      <c r="DM181" s="153"/>
      <c r="DN181" s="153"/>
      <c r="DO181" s="153"/>
      <c r="DP181" s="153"/>
      <c r="DQ181" s="153"/>
      <c r="DR181" s="153"/>
      <c r="DS181" s="153"/>
      <c r="DT181" s="153"/>
      <c r="DU181" s="153"/>
      <c r="DV181" s="153"/>
      <c r="DW181" s="153"/>
      <c r="DX181" s="153"/>
      <c r="DY181" s="153"/>
      <c r="DZ181" s="153"/>
      <c r="EA181" s="153"/>
      <c r="EB181" s="153"/>
      <c r="EC181" s="153"/>
      <c r="ED181" s="153"/>
      <c r="EE181" s="153"/>
      <c r="EF181" s="153"/>
      <c r="EG181" s="153"/>
      <c r="EH181" s="153"/>
      <c r="EI181" s="153"/>
      <c r="EJ181" s="153"/>
      <c r="EK181" s="153"/>
      <c r="EL181" s="153"/>
      <c r="EM181" s="153"/>
      <c r="EN181" s="153"/>
      <c r="EO181" s="153"/>
      <c r="EP181" s="153"/>
      <c r="EQ181" s="153"/>
      <c r="ER181" s="153"/>
      <c r="ES181" s="153"/>
      <c r="ET181" s="153"/>
      <c r="EU181" s="153"/>
      <c r="EV181" s="153"/>
      <c r="EW181" s="153"/>
      <c r="EX181" s="153"/>
      <c r="EY181" s="153"/>
      <c r="EZ181" s="153"/>
      <c r="FA181" s="153"/>
      <c r="FB181" s="153"/>
      <c r="FC181" s="153"/>
      <c r="FD181" s="153"/>
      <c r="FE181" s="153"/>
      <c r="FF181" s="153"/>
      <c r="FG181" s="153"/>
      <c r="FH181" s="153"/>
      <c r="FI181" s="153"/>
      <c r="FJ181" s="153"/>
      <c r="FK181" s="153"/>
      <c r="FL181" s="153"/>
      <c r="FM181" s="153"/>
      <c r="FN181" s="153"/>
      <c r="FO181" s="153"/>
      <c r="FP181" s="153"/>
      <c r="FQ181" s="153"/>
    </row>
    <row r="182" spans="2:173" hidden="1">
      <c r="B182" s="66" t="s">
        <v>665</v>
      </c>
      <c r="C182" s="66" t="s">
        <v>396</v>
      </c>
      <c r="D182" s="153"/>
      <c r="E182" s="153"/>
      <c r="F182" s="153"/>
      <c r="G182" s="153"/>
      <c r="H182" s="153"/>
      <c r="I182" s="153">
        <v>2.8920122621319908E-3</v>
      </c>
      <c r="J182" s="153"/>
      <c r="K182" s="153"/>
      <c r="L182" s="153"/>
      <c r="M182" s="153">
        <v>1.4036004656837969E-3</v>
      </c>
      <c r="N182" s="153"/>
      <c r="O182" s="153"/>
      <c r="P182" s="153">
        <v>2.9529448242259591E-3</v>
      </c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>
        <v>8.7281795511221977E-2</v>
      </c>
      <c r="AB182" s="153"/>
      <c r="AC182" s="153"/>
      <c r="AD182" s="153"/>
      <c r="AE182" s="153"/>
      <c r="AF182" s="153"/>
      <c r="AG182" s="153"/>
      <c r="AH182" s="153"/>
      <c r="AI182" s="153"/>
      <c r="AJ182" s="153">
        <v>1.4975891932825711E-3</v>
      </c>
      <c r="AK182" s="153">
        <v>3.3726101894985361E-3</v>
      </c>
      <c r="AL182" s="153">
        <v>3.0193370614939549E-3</v>
      </c>
      <c r="AM182" s="153"/>
      <c r="AN182" s="153"/>
      <c r="AO182" s="153"/>
      <c r="AP182" s="153">
        <v>2.473574237954769E-2</v>
      </c>
      <c r="AQ182" s="153"/>
      <c r="AR182" s="153"/>
      <c r="AS182" s="153"/>
      <c r="AT182" s="153">
        <v>4.9800796812749012E-3</v>
      </c>
      <c r="AU182" s="153"/>
      <c r="AV182" s="153"/>
      <c r="AW182" s="153"/>
      <c r="AX182" s="153"/>
      <c r="AY182" s="153"/>
      <c r="AZ182" s="153"/>
      <c r="BA182" s="153"/>
      <c r="BB182" s="153"/>
      <c r="BC182" s="153"/>
      <c r="BD182" s="153"/>
      <c r="BE182" s="153"/>
      <c r="BF182" s="153"/>
      <c r="BG182" s="153"/>
      <c r="BH182" s="153"/>
      <c r="BI182" s="153"/>
      <c r="BJ182" s="153"/>
      <c r="BK182" s="153"/>
      <c r="BL182" s="153">
        <v>1.0917030567685591E-2</v>
      </c>
      <c r="BM182" s="153"/>
      <c r="BN182" s="153"/>
      <c r="BO182" s="153"/>
      <c r="BP182" s="153"/>
      <c r="BQ182" s="153"/>
      <c r="BR182" s="153"/>
      <c r="BS182" s="153">
        <v>8.3086818860749496E-3</v>
      </c>
      <c r="BT182" s="153"/>
      <c r="BU182" s="153">
        <v>2.60250137560787E-3</v>
      </c>
      <c r="BV182" s="153">
        <v>1.7424255477915158E-2</v>
      </c>
      <c r="BW182" s="153">
        <v>8.4594025082804041E-4</v>
      </c>
      <c r="BX182" s="153"/>
      <c r="BY182" s="153"/>
      <c r="BZ182" s="153"/>
      <c r="CA182" s="153"/>
      <c r="CB182" s="153"/>
      <c r="CC182" s="153"/>
      <c r="CD182" s="153"/>
      <c r="CE182" s="153">
        <v>9.18827346598903E-4</v>
      </c>
      <c r="CF182" s="153"/>
      <c r="CG182" s="153"/>
      <c r="CH182" s="153"/>
      <c r="CI182" s="153"/>
      <c r="CJ182" s="153"/>
      <c r="CK182" s="153">
        <v>6.2134148872867147E-2</v>
      </c>
      <c r="CL182" s="153"/>
      <c r="CM182" s="153"/>
      <c r="CN182" s="153">
        <v>1.683501683501683E-3</v>
      </c>
      <c r="CO182" s="153"/>
      <c r="CP182" s="153"/>
      <c r="CQ182" s="153"/>
      <c r="CR182" s="153">
        <v>2.3488947611257919E-2</v>
      </c>
      <c r="CS182" s="153"/>
      <c r="CT182" s="153"/>
      <c r="CU182" s="153"/>
      <c r="CV182" s="153">
        <v>9.7939162496707925E-3</v>
      </c>
      <c r="CW182" s="153"/>
      <c r="CX182" s="153"/>
      <c r="CY182" s="153"/>
      <c r="CZ182" s="153"/>
      <c r="DA182" s="153"/>
      <c r="DB182" s="153">
        <v>6.783340116673452E-4</v>
      </c>
      <c r="DC182" s="153"/>
      <c r="DD182" s="153"/>
      <c r="DE182" s="153"/>
      <c r="DF182" s="153"/>
      <c r="DG182" s="153">
        <v>1.54484972547273E-2</v>
      </c>
      <c r="DH182" s="153"/>
      <c r="DI182" s="153"/>
      <c r="DJ182" s="153"/>
      <c r="DK182" s="153"/>
      <c r="DL182" s="153"/>
      <c r="DM182" s="153">
        <v>1.7743875637353571E-3</v>
      </c>
      <c r="DN182" s="153"/>
      <c r="DO182" s="153"/>
      <c r="DP182" s="153"/>
      <c r="DQ182" s="153">
        <v>8.4090389775363459E-3</v>
      </c>
      <c r="DR182" s="153"/>
      <c r="DS182" s="153"/>
      <c r="DT182" s="153"/>
      <c r="DU182" s="153"/>
      <c r="DV182" s="153">
        <v>7.0363073459048708E-4</v>
      </c>
      <c r="DW182" s="153"/>
      <c r="DX182" s="153"/>
      <c r="DY182" s="153"/>
      <c r="DZ182" s="153"/>
      <c r="EA182" s="153"/>
      <c r="EB182" s="153"/>
      <c r="EC182" s="153"/>
      <c r="ED182" s="153"/>
      <c r="EE182" s="153"/>
      <c r="EF182" s="153"/>
      <c r="EG182" s="153"/>
      <c r="EH182" s="153"/>
      <c r="EI182" s="153"/>
      <c r="EJ182" s="153"/>
      <c r="EK182" s="153"/>
      <c r="EL182" s="153"/>
      <c r="EM182" s="153">
        <v>2.1618204447254119E-3</v>
      </c>
      <c r="EN182" s="153"/>
      <c r="EO182" s="153"/>
      <c r="EP182" s="153"/>
      <c r="EQ182" s="153"/>
      <c r="ER182" s="153"/>
      <c r="ES182" s="153"/>
      <c r="ET182" s="153"/>
      <c r="EU182" s="153"/>
      <c r="EV182" s="153">
        <v>1.8550997487134881E-4</v>
      </c>
      <c r="EW182" s="153"/>
      <c r="EX182" s="153">
        <v>4.5233685001744912E-2</v>
      </c>
      <c r="EY182" s="153"/>
      <c r="EZ182" s="153"/>
      <c r="FA182" s="153"/>
      <c r="FB182" s="153"/>
      <c r="FC182" s="153"/>
      <c r="FD182" s="153"/>
      <c r="FE182" s="153"/>
      <c r="FF182" s="153"/>
      <c r="FG182" s="153"/>
      <c r="FH182" s="153"/>
      <c r="FI182" s="153"/>
      <c r="FJ182" s="153">
        <v>0</v>
      </c>
      <c r="FK182" s="153"/>
      <c r="FL182" s="153"/>
      <c r="FM182" s="153"/>
      <c r="FN182" s="153">
        <v>9.4418565096473497E-4</v>
      </c>
      <c r="FO182" s="153"/>
      <c r="FP182" s="153"/>
      <c r="FQ182" s="153">
        <v>4.3268922586021462E-2</v>
      </c>
    </row>
    <row r="183" spans="2:173" hidden="1">
      <c r="B183" s="66" t="s">
        <v>666</v>
      </c>
      <c r="C183" s="66" t="s">
        <v>396</v>
      </c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53"/>
      <c r="AS183" s="153"/>
      <c r="AT183" s="153"/>
      <c r="AU183" s="153"/>
      <c r="AV183" s="153"/>
      <c r="AW183" s="153"/>
      <c r="AX183" s="153"/>
      <c r="AY183" s="153"/>
      <c r="AZ183" s="153"/>
      <c r="BA183" s="153"/>
      <c r="BB183" s="153"/>
      <c r="BC183" s="153"/>
      <c r="BD183" s="153"/>
      <c r="BE183" s="153"/>
      <c r="BF183" s="153"/>
      <c r="BG183" s="153"/>
      <c r="BH183" s="153"/>
      <c r="BI183" s="153"/>
      <c r="BJ183" s="153"/>
      <c r="BK183" s="153"/>
      <c r="BL183" s="153"/>
      <c r="BM183" s="153"/>
      <c r="BN183" s="153"/>
      <c r="BO183" s="153"/>
      <c r="BP183" s="153"/>
      <c r="BQ183" s="153"/>
      <c r="BR183" s="153"/>
      <c r="BS183" s="153"/>
      <c r="BT183" s="153"/>
      <c r="BU183" s="153"/>
      <c r="BV183" s="153"/>
      <c r="BW183" s="153"/>
      <c r="BX183" s="153"/>
      <c r="BY183" s="153"/>
      <c r="BZ183" s="153"/>
      <c r="CA183" s="153"/>
      <c r="CB183" s="153"/>
      <c r="CC183" s="153"/>
      <c r="CD183" s="153"/>
      <c r="CE183" s="153"/>
      <c r="CF183" s="153"/>
      <c r="CG183" s="153"/>
      <c r="CH183" s="153">
        <v>3.807348181991244E-3</v>
      </c>
      <c r="CI183" s="153"/>
      <c r="CJ183" s="153"/>
      <c r="CK183" s="153"/>
      <c r="CL183" s="153"/>
      <c r="CM183" s="153"/>
      <c r="CN183" s="153"/>
      <c r="CO183" s="153"/>
      <c r="CP183" s="153"/>
      <c r="CQ183" s="153"/>
      <c r="CR183" s="153"/>
      <c r="CS183" s="153"/>
      <c r="CT183" s="153"/>
      <c r="CU183" s="153"/>
      <c r="CV183" s="153"/>
      <c r="CW183" s="153"/>
      <c r="CX183" s="153"/>
      <c r="CY183" s="153"/>
      <c r="CZ183" s="153"/>
      <c r="DA183" s="153"/>
      <c r="DB183" s="153"/>
      <c r="DC183" s="153"/>
      <c r="DD183" s="153"/>
      <c r="DE183" s="153"/>
      <c r="DF183" s="153"/>
      <c r="DG183" s="153"/>
      <c r="DH183" s="153"/>
      <c r="DI183" s="153"/>
      <c r="DJ183" s="153"/>
      <c r="DK183" s="153"/>
      <c r="DL183" s="153"/>
      <c r="DM183" s="153"/>
      <c r="DN183" s="153"/>
      <c r="DO183" s="153"/>
      <c r="DP183" s="153"/>
      <c r="DQ183" s="153"/>
      <c r="DR183" s="153"/>
      <c r="DS183" s="153"/>
      <c r="DT183" s="153"/>
      <c r="DU183" s="153"/>
      <c r="DV183" s="153"/>
      <c r="DW183" s="153"/>
      <c r="DX183" s="153"/>
      <c r="DY183" s="153"/>
      <c r="DZ183" s="153"/>
      <c r="EA183" s="153"/>
      <c r="EB183" s="153"/>
      <c r="EC183" s="153"/>
      <c r="ED183" s="153"/>
      <c r="EE183" s="153"/>
      <c r="EF183" s="153"/>
      <c r="EG183" s="153"/>
      <c r="EH183" s="153"/>
      <c r="EI183" s="153"/>
      <c r="EJ183" s="153"/>
      <c r="EK183" s="153"/>
      <c r="EL183" s="153"/>
      <c r="EM183" s="153"/>
      <c r="EN183" s="153"/>
      <c r="EO183" s="153"/>
      <c r="EP183" s="153"/>
      <c r="EQ183" s="153"/>
      <c r="ER183" s="153"/>
      <c r="ES183" s="153"/>
      <c r="ET183" s="153"/>
      <c r="EU183" s="153"/>
      <c r="EV183" s="153"/>
      <c r="EW183" s="153"/>
      <c r="EX183" s="153"/>
      <c r="EY183" s="153"/>
      <c r="EZ183" s="153"/>
      <c r="FA183" s="153"/>
      <c r="FB183" s="153"/>
      <c r="FC183" s="153"/>
      <c r="FD183" s="153"/>
      <c r="FE183" s="153"/>
      <c r="FF183" s="153"/>
      <c r="FG183" s="153"/>
      <c r="FH183" s="153"/>
      <c r="FI183" s="153"/>
      <c r="FJ183" s="153"/>
      <c r="FK183" s="153"/>
      <c r="FL183" s="153"/>
      <c r="FM183" s="153"/>
      <c r="FN183" s="153"/>
      <c r="FO183" s="153">
        <v>9.4461654282487831E-3</v>
      </c>
      <c r="FP183" s="153"/>
      <c r="FQ183" s="153"/>
    </row>
    <row r="184" spans="2:173" hidden="1">
      <c r="B184" s="66" t="s">
        <v>667</v>
      </c>
      <c r="C184" s="66" t="s">
        <v>396</v>
      </c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>
        <v>7.4926507047762859E-3</v>
      </c>
      <c r="Z184" s="153"/>
      <c r="AA184" s="153"/>
      <c r="AB184" s="153"/>
      <c r="AC184" s="153"/>
      <c r="AD184" s="153"/>
      <c r="AE184" s="153"/>
      <c r="AF184" s="153"/>
      <c r="AG184" s="153"/>
      <c r="AH184" s="153"/>
      <c r="AI184" s="153"/>
      <c r="AJ184" s="153"/>
      <c r="AK184" s="153"/>
      <c r="AL184" s="153"/>
      <c r="AM184" s="153"/>
      <c r="AN184" s="153"/>
      <c r="AO184" s="153"/>
      <c r="AP184" s="153"/>
      <c r="AQ184" s="153"/>
      <c r="AR184" s="153"/>
      <c r="AS184" s="153"/>
      <c r="AT184" s="153"/>
      <c r="AU184" s="153"/>
      <c r="AV184" s="153"/>
      <c r="AW184" s="153"/>
      <c r="AX184" s="153"/>
      <c r="AY184" s="153"/>
      <c r="AZ184" s="153"/>
      <c r="BA184" s="153"/>
      <c r="BB184" s="153"/>
      <c r="BC184" s="153"/>
      <c r="BD184" s="153"/>
      <c r="BE184" s="153"/>
      <c r="BF184" s="153"/>
      <c r="BG184" s="153"/>
      <c r="BH184" s="153"/>
      <c r="BI184" s="153"/>
      <c r="BJ184" s="153"/>
      <c r="BK184" s="153"/>
      <c r="BL184" s="153"/>
      <c r="BM184" s="153"/>
      <c r="BN184" s="153"/>
      <c r="BO184" s="153"/>
      <c r="BP184" s="153"/>
      <c r="BQ184" s="153"/>
      <c r="BR184" s="153"/>
      <c r="BS184" s="153"/>
      <c r="BT184" s="153"/>
      <c r="BU184" s="153"/>
      <c r="BV184" s="153"/>
      <c r="BW184" s="153"/>
      <c r="BX184" s="153"/>
      <c r="BY184" s="153"/>
      <c r="BZ184" s="153"/>
      <c r="CA184" s="153"/>
      <c r="CB184" s="153"/>
      <c r="CC184" s="153"/>
      <c r="CD184" s="153"/>
      <c r="CE184" s="153"/>
      <c r="CF184" s="153"/>
      <c r="CG184" s="153"/>
      <c r="CH184" s="153"/>
      <c r="CI184" s="153"/>
      <c r="CJ184" s="153"/>
      <c r="CK184" s="153"/>
      <c r="CL184" s="153"/>
      <c r="CM184" s="153"/>
      <c r="CN184" s="153"/>
      <c r="CO184" s="153"/>
      <c r="CP184" s="153"/>
      <c r="CQ184" s="153"/>
      <c r="CR184" s="153"/>
      <c r="CS184" s="153"/>
      <c r="CT184" s="153"/>
      <c r="CU184" s="153"/>
      <c r="CV184" s="153"/>
      <c r="CW184" s="153"/>
      <c r="CX184" s="153"/>
      <c r="CY184" s="153"/>
      <c r="CZ184" s="153"/>
      <c r="DA184" s="153"/>
      <c r="DB184" s="153"/>
      <c r="DC184" s="153"/>
      <c r="DD184" s="153"/>
      <c r="DE184" s="153"/>
      <c r="DF184" s="153"/>
      <c r="DG184" s="153"/>
      <c r="DH184" s="153"/>
      <c r="DI184" s="153"/>
      <c r="DJ184" s="153"/>
      <c r="DK184" s="153"/>
      <c r="DL184" s="153"/>
      <c r="DM184" s="153"/>
      <c r="DN184" s="153"/>
      <c r="DO184" s="153"/>
      <c r="DP184" s="153"/>
      <c r="DQ184" s="153"/>
      <c r="DR184" s="153"/>
      <c r="DS184" s="153"/>
      <c r="DT184" s="153"/>
      <c r="DU184" s="153"/>
      <c r="DV184" s="153"/>
      <c r="DW184" s="153"/>
      <c r="DX184" s="153"/>
      <c r="DY184" s="153"/>
      <c r="DZ184" s="153"/>
      <c r="EA184" s="153"/>
      <c r="EB184" s="153"/>
      <c r="EC184" s="153"/>
      <c r="ED184" s="153"/>
      <c r="EE184" s="153"/>
      <c r="EF184" s="153"/>
      <c r="EG184" s="153"/>
      <c r="EH184" s="153"/>
      <c r="EI184" s="153"/>
      <c r="EJ184" s="153"/>
      <c r="EK184" s="153"/>
      <c r="EL184" s="153">
        <v>1.213495107865198E-2</v>
      </c>
      <c r="EM184" s="153"/>
      <c r="EN184" s="153"/>
      <c r="EO184" s="153"/>
      <c r="EP184" s="153"/>
      <c r="EQ184" s="153"/>
      <c r="ER184" s="153"/>
      <c r="ES184" s="153"/>
      <c r="ET184" s="153"/>
      <c r="EU184" s="153"/>
      <c r="EV184" s="153"/>
      <c r="EW184" s="153"/>
      <c r="EX184" s="153"/>
      <c r="EY184" s="153"/>
      <c r="EZ184" s="153"/>
      <c r="FA184" s="153"/>
      <c r="FB184" s="153"/>
      <c r="FC184" s="153"/>
      <c r="FD184" s="153"/>
      <c r="FE184" s="153"/>
      <c r="FF184" s="153"/>
      <c r="FG184" s="153"/>
      <c r="FH184" s="153"/>
      <c r="FI184" s="153"/>
      <c r="FJ184" s="153"/>
      <c r="FK184" s="153"/>
      <c r="FL184" s="153"/>
      <c r="FM184" s="153"/>
      <c r="FN184" s="153"/>
      <c r="FO184" s="153"/>
      <c r="FP184" s="153"/>
      <c r="FQ184" s="153"/>
    </row>
    <row r="185" spans="2:173" hidden="1">
      <c r="B185" s="66" t="s">
        <v>668</v>
      </c>
      <c r="C185" s="66" t="s">
        <v>384</v>
      </c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3"/>
      <c r="AN185" s="153"/>
      <c r="AO185" s="153"/>
      <c r="AP185" s="153"/>
      <c r="AQ185" s="153"/>
      <c r="AR185" s="153"/>
      <c r="AS185" s="153"/>
      <c r="AT185" s="153"/>
      <c r="AU185" s="153"/>
      <c r="AV185" s="153">
        <v>0.51840490797546024</v>
      </c>
      <c r="AW185" s="153"/>
      <c r="AX185" s="153"/>
      <c r="AY185" s="153"/>
      <c r="AZ185" s="153"/>
      <c r="BA185" s="153"/>
      <c r="BB185" s="153"/>
      <c r="BC185" s="153"/>
      <c r="BD185" s="153"/>
      <c r="BE185" s="153"/>
      <c r="BF185" s="153"/>
      <c r="BG185" s="153"/>
      <c r="BH185" s="153"/>
      <c r="BI185" s="153"/>
      <c r="BJ185" s="153"/>
      <c r="BK185" s="153"/>
      <c r="BL185" s="153"/>
      <c r="BM185" s="153"/>
      <c r="BN185" s="153"/>
      <c r="BO185" s="153"/>
      <c r="BP185" s="153"/>
      <c r="BQ185" s="153"/>
      <c r="BR185" s="153"/>
      <c r="BS185" s="153"/>
      <c r="BT185" s="153"/>
      <c r="BU185" s="153"/>
      <c r="BV185" s="153"/>
      <c r="BW185" s="153"/>
      <c r="BX185" s="153"/>
      <c r="BY185" s="153"/>
      <c r="BZ185" s="153"/>
      <c r="CA185" s="153"/>
      <c r="CB185" s="153"/>
      <c r="CC185" s="153"/>
      <c r="CD185" s="153"/>
      <c r="CE185" s="153"/>
      <c r="CF185" s="153"/>
      <c r="CG185" s="153"/>
      <c r="CH185" s="153"/>
      <c r="CI185" s="153"/>
      <c r="CJ185" s="153"/>
      <c r="CK185" s="153"/>
      <c r="CL185" s="153"/>
      <c r="CM185" s="153"/>
      <c r="CN185" s="153"/>
      <c r="CO185" s="153"/>
      <c r="CP185" s="153"/>
      <c r="CQ185" s="153"/>
      <c r="CR185" s="153"/>
      <c r="CS185" s="153"/>
      <c r="CT185" s="153"/>
      <c r="CU185" s="153"/>
      <c r="CV185" s="153"/>
      <c r="CW185" s="153"/>
      <c r="CX185" s="153"/>
      <c r="CY185" s="153"/>
      <c r="CZ185" s="153"/>
      <c r="DA185" s="153"/>
      <c r="DB185" s="153"/>
      <c r="DC185" s="153"/>
      <c r="DD185" s="153"/>
      <c r="DE185" s="153"/>
      <c r="DF185" s="153"/>
      <c r="DG185" s="153"/>
      <c r="DH185" s="153"/>
      <c r="DI185" s="153"/>
      <c r="DJ185" s="153"/>
      <c r="DK185" s="153"/>
      <c r="DL185" s="153"/>
      <c r="DM185" s="153"/>
      <c r="DN185" s="153"/>
      <c r="DO185" s="153"/>
      <c r="DP185" s="153"/>
      <c r="DQ185" s="153"/>
      <c r="DR185" s="153"/>
      <c r="DS185" s="153"/>
      <c r="DT185" s="153"/>
      <c r="DU185" s="153"/>
      <c r="DV185" s="153"/>
      <c r="DW185" s="153"/>
      <c r="DX185" s="153"/>
      <c r="DY185" s="153"/>
      <c r="DZ185" s="153"/>
      <c r="EA185" s="153"/>
      <c r="EB185" s="153"/>
      <c r="EC185" s="153"/>
      <c r="ED185" s="153"/>
      <c r="EE185" s="153"/>
      <c r="EF185" s="153"/>
      <c r="EG185" s="153"/>
      <c r="EH185" s="153"/>
      <c r="EI185" s="153"/>
      <c r="EJ185" s="153"/>
      <c r="EK185" s="153"/>
      <c r="EL185" s="153"/>
      <c r="EM185" s="153"/>
      <c r="EN185" s="153"/>
      <c r="EO185" s="153"/>
      <c r="EP185" s="153"/>
      <c r="EQ185" s="153"/>
      <c r="ER185" s="153"/>
      <c r="ES185" s="153"/>
      <c r="ET185" s="153"/>
      <c r="EU185" s="153"/>
      <c r="EV185" s="153"/>
      <c r="EW185" s="153"/>
      <c r="EX185" s="153"/>
      <c r="EY185" s="153"/>
      <c r="EZ185" s="153"/>
      <c r="FA185" s="153"/>
      <c r="FB185" s="153"/>
      <c r="FC185" s="153"/>
      <c r="FD185" s="153"/>
      <c r="FE185" s="153"/>
      <c r="FF185" s="153"/>
      <c r="FG185" s="153"/>
      <c r="FH185" s="153"/>
      <c r="FI185" s="153"/>
      <c r="FJ185" s="153"/>
      <c r="FK185" s="153"/>
      <c r="FL185" s="153"/>
      <c r="FM185" s="153"/>
      <c r="FN185" s="153"/>
      <c r="FO185" s="153"/>
      <c r="FP185" s="153"/>
      <c r="FQ185" s="153"/>
    </row>
    <row r="186" spans="2:173" hidden="1">
      <c r="B186" s="66" t="s">
        <v>669</v>
      </c>
      <c r="C186" s="66" t="s">
        <v>384</v>
      </c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/>
      <c r="AK186" s="153"/>
      <c r="AL186" s="153"/>
      <c r="AM186" s="153"/>
      <c r="AN186" s="153"/>
      <c r="AO186" s="153"/>
      <c r="AP186" s="153"/>
      <c r="AQ186" s="153"/>
      <c r="AR186" s="153"/>
      <c r="AS186" s="153"/>
      <c r="AT186" s="153"/>
      <c r="AU186" s="153"/>
      <c r="AV186" s="153">
        <v>0.29754601226993871</v>
      </c>
      <c r="AW186" s="153"/>
      <c r="AX186" s="153"/>
      <c r="AY186" s="153"/>
      <c r="AZ186" s="153"/>
      <c r="BA186" s="153"/>
      <c r="BB186" s="153"/>
      <c r="BC186" s="153"/>
      <c r="BD186" s="153"/>
      <c r="BE186" s="153"/>
      <c r="BF186" s="153"/>
      <c r="BG186" s="153"/>
      <c r="BH186" s="153"/>
      <c r="BI186" s="153"/>
      <c r="BJ186" s="153"/>
      <c r="BK186" s="153"/>
      <c r="BL186" s="153"/>
      <c r="BM186" s="153"/>
      <c r="BN186" s="153"/>
      <c r="BO186" s="153"/>
      <c r="BP186" s="153"/>
      <c r="BQ186" s="153"/>
      <c r="BR186" s="153"/>
      <c r="BS186" s="153"/>
      <c r="BT186" s="153"/>
      <c r="BU186" s="153"/>
      <c r="BV186" s="153"/>
      <c r="BW186" s="153"/>
      <c r="BX186" s="153"/>
      <c r="BY186" s="153"/>
      <c r="BZ186" s="153"/>
      <c r="CA186" s="153"/>
      <c r="CB186" s="153"/>
      <c r="CC186" s="153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3"/>
      <c r="CO186" s="153"/>
      <c r="CP186" s="153"/>
      <c r="CQ186" s="153"/>
      <c r="CR186" s="153"/>
      <c r="CS186" s="153"/>
      <c r="CT186" s="153"/>
      <c r="CU186" s="153"/>
      <c r="CV186" s="153"/>
      <c r="CW186" s="153"/>
      <c r="CX186" s="153"/>
      <c r="CY186" s="153"/>
      <c r="CZ186" s="153"/>
      <c r="DA186" s="153"/>
      <c r="DB186" s="153"/>
      <c r="DC186" s="153"/>
      <c r="DD186" s="153"/>
      <c r="DE186" s="153"/>
      <c r="DF186" s="153"/>
      <c r="DG186" s="153"/>
      <c r="DH186" s="153"/>
      <c r="DI186" s="153"/>
      <c r="DJ186" s="153"/>
      <c r="DK186" s="153"/>
      <c r="DL186" s="153"/>
      <c r="DM186" s="153"/>
      <c r="DN186" s="153"/>
      <c r="DO186" s="153"/>
      <c r="DP186" s="153"/>
      <c r="DQ186" s="153"/>
      <c r="DR186" s="153"/>
      <c r="DS186" s="153"/>
      <c r="DT186" s="153"/>
      <c r="DU186" s="153"/>
      <c r="DV186" s="153"/>
      <c r="DW186" s="153"/>
      <c r="DX186" s="153"/>
      <c r="DY186" s="153"/>
      <c r="DZ186" s="153"/>
      <c r="EA186" s="153"/>
      <c r="EB186" s="153"/>
      <c r="EC186" s="153"/>
      <c r="ED186" s="153"/>
      <c r="EE186" s="153"/>
      <c r="EF186" s="153"/>
      <c r="EG186" s="153"/>
      <c r="EH186" s="153"/>
      <c r="EI186" s="153"/>
      <c r="EJ186" s="153"/>
      <c r="EK186" s="153"/>
      <c r="EL186" s="153"/>
      <c r="EM186" s="153"/>
      <c r="EN186" s="153"/>
      <c r="EO186" s="153"/>
      <c r="EP186" s="153"/>
      <c r="EQ186" s="153"/>
      <c r="ER186" s="153"/>
      <c r="ES186" s="153"/>
      <c r="ET186" s="153"/>
      <c r="EU186" s="153"/>
      <c r="EV186" s="153"/>
      <c r="EW186" s="153"/>
      <c r="EX186" s="153"/>
      <c r="EY186" s="153"/>
      <c r="EZ186" s="153"/>
      <c r="FA186" s="153"/>
      <c r="FB186" s="153"/>
      <c r="FC186" s="153"/>
      <c r="FD186" s="153"/>
      <c r="FE186" s="153"/>
      <c r="FF186" s="153"/>
      <c r="FG186" s="153"/>
      <c r="FH186" s="153"/>
      <c r="FI186" s="153"/>
      <c r="FJ186" s="153"/>
      <c r="FK186" s="153"/>
      <c r="FL186" s="153"/>
      <c r="FM186" s="153"/>
      <c r="FN186" s="153"/>
      <c r="FO186" s="153"/>
      <c r="FP186" s="153"/>
      <c r="FQ186" s="153"/>
    </row>
    <row r="187" spans="2:173" hidden="1">
      <c r="B187" s="66" t="s">
        <v>384</v>
      </c>
      <c r="C187" s="66" t="s">
        <v>384</v>
      </c>
      <c r="D187" s="153"/>
      <c r="E187" s="153"/>
      <c r="F187" s="153"/>
      <c r="G187" s="153">
        <v>0.23400191021967531</v>
      </c>
      <c r="H187" s="153">
        <v>0.48270574203441802</v>
      </c>
      <c r="I187" s="153"/>
      <c r="J187" s="153">
        <v>8.9213612766775613E-2</v>
      </c>
      <c r="K187" s="153"/>
      <c r="L187" s="153"/>
      <c r="M187" s="153">
        <v>4.0931723659521808E-2</v>
      </c>
      <c r="N187" s="153">
        <v>8.8715400993612484E-2</v>
      </c>
      <c r="O187" s="153">
        <v>0.13967249208751889</v>
      </c>
      <c r="P187" s="153"/>
      <c r="Q187" s="153">
        <v>8.8715400993612484E-2</v>
      </c>
      <c r="R187" s="153"/>
      <c r="S187" s="153"/>
      <c r="T187" s="153">
        <v>1.131775357885721E-2</v>
      </c>
      <c r="U187" s="153">
        <v>0.10176812288528909</v>
      </c>
      <c r="V187" s="153"/>
      <c r="W187" s="153"/>
      <c r="X187" s="153">
        <v>0.1680341688209509</v>
      </c>
      <c r="Y187" s="153"/>
      <c r="Z187" s="153"/>
      <c r="AA187" s="153"/>
      <c r="AB187" s="153"/>
      <c r="AC187" s="153"/>
      <c r="AD187" s="153"/>
      <c r="AE187" s="153"/>
      <c r="AF187" s="153"/>
      <c r="AG187" s="153"/>
      <c r="AH187" s="153">
        <v>0.33333333333333331</v>
      </c>
      <c r="AI187" s="153">
        <v>6.3943405407428655E-2</v>
      </c>
      <c r="AJ187" s="153"/>
      <c r="AK187" s="153">
        <v>0</v>
      </c>
      <c r="AL187" s="153"/>
      <c r="AM187" s="153"/>
      <c r="AN187" s="153">
        <v>5.3003533568904602E-2</v>
      </c>
      <c r="AO187" s="153">
        <v>1.039733990134992E-2</v>
      </c>
      <c r="AP187" s="153"/>
      <c r="AQ187" s="153">
        <v>0.1137239784117194</v>
      </c>
      <c r="AR187" s="153"/>
      <c r="AS187" s="153"/>
      <c r="AT187" s="153"/>
      <c r="AU187" s="153"/>
      <c r="AV187" s="153"/>
      <c r="AW187" s="153">
        <v>8.8715400993612484E-2</v>
      </c>
      <c r="AX187" s="153"/>
      <c r="AY187" s="153"/>
      <c r="AZ187" s="153"/>
      <c r="BA187" s="153">
        <v>1.933769786108246E-2</v>
      </c>
      <c r="BB187" s="153">
        <v>0.16199335548172761</v>
      </c>
      <c r="BC187" s="153"/>
      <c r="BD187" s="153"/>
      <c r="BE187" s="153">
        <v>0.19256410256410261</v>
      </c>
      <c r="BF187" s="153"/>
      <c r="BG187" s="153">
        <v>0.32584269662921361</v>
      </c>
      <c r="BH187" s="153"/>
      <c r="BI187" s="153">
        <v>5.3356425067667773E-2</v>
      </c>
      <c r="BJ187" s="153"/>
      <c r="BK187" s="153"/>
      <c r="BL187" s="153"/>
      <c r="BM187" s="153">
        <v>1</v>
      </c>
      <c r="BN187" s="153"/>
      <c r="BO187" s="153">
        <v>0.15081111926306351</v>
      </c>
      <c r="BP187" s="153">
        <v>2.806995243996737E-2</v>
      </c>
      <c r="BQ187" s="153"/>
      <c r="BR187" s="153"/>
      <c r="BS187" s="153"/>
      <c r="BT187" s="153"/>
      <c r="BU187" s="153"/>
      <c r="BV187" s="153"/>
      <c r="BW187" s="153">
        <v>4.6960527170079459E-2</v>
      </c>
      <c r="BX187" s="153">
        <v>9.228850720043269E-2</v>
      </c>
      <c r="BY187" s="153"/>
      <c r="BZ187" s="153">
        <v>0.18343619453894741</v>
      </c>
      <c r="CA187" s="153">
        <v>5.4122883164593988E-2</v>
      </c>
      <c r="CB187" s="153">
        <v>0.14121206206694639</v>
      </c>
      <c r="CC187" s="153"/>
      <c r="CD187" s="153"/>
      <c r="CE187" s="153"/>
      <c r="CF187" s="153"/>
      <c r="CG187" s="153">
        <v>0.3666817564508828</v>
      </c>
      <c r="CH187" s="153"/>
      <c r="CI187" s="153"/>
      <c r="CJ187" s="153">
        <v>0.5</v>
      </c>
      <c r="CK187" s="153"/>
      <c r="CL187" s="153">
        <v>1</v>
      </c>
      <c r="CM187" s="153">
        <v>1</v>
      </c>
      <c r="CN187" s="153"/>
      <c r="CO187" s="153">
        <v>0.33654372332275367</v>
      </c>
      <c r="CP187" s="153"/>
      <c r="CQ187" s="153">
        <v>1.588259585146596E-2</v>
      </c>
      <c r="CR187" s="153"/>
      <c r="CS187" s="153"/>
      <c r="CT187" s="153"/>
      <c r="CU187" s="153">
        <v>5.2344789119148751E-3</v>
      </c>
      <c r="CV187" s="153">
        <v>1.8715433236765871E-2</v>
      </c>
      <c r="CW187" s="153"/>
      <c r="CX187" s="153"/>
      <c r="CY187" s="153"/>
      <c r="CZ187" s="153">
        <v>7.2812151616499426E-2</v>
      </c>
      <c r="DA187" s="153"/>
      <c r="DB187" s="153"/>
      <c r="DC187" s="153">
        <v>7.8105822231148606E-2</v>
      </c>
      <c r="DD187" s="153"/>
      <c r="DE187" s="153">
        <v>0.14246004169562199</v>
      </c>
      <c r="DF187" s="153"/>
      <c r="DG187" s="153"/>
      <c r="DH187" s="153">
        <v>9.7942064388265408E-3</v>
      </c>
      <c r="DI187" s="153">
        <v>0.46245059288537549</v>
      </c>
      <c r="DJ187" s="153">
        <v>3.1293463143254513E-2</v>
      </c>
      <c r="DK187" s="153">
        <v>0.43556925551162629</v>
      </c>
      <c r="DL187" s="153">
        <v>4.1932006157405152E-2</v>
      </c>
      <c r="DM187" s="153">
        <v>1.2174567506063581E-2</v>
      </c>
      <c r="DN187" s="153"/>
      <c r="DO187" s="153"/>
      <c r="DP187" s="153"/>
      <c r="DQ187" s="153">
        <v>1.333003788010817E-2</v>
      </c>
      <c r="DR187" s="153"/>
      <c r="DS187" s="153"/>
      <c r="DT187" s="153"/>
      <c r="DU187" s="153">
        <v>0.11393670371374361</v>
      </c>
      <c r="DV187" s="153"/>
      <c r="DW187" s="153">
        <v>6.4149560117302051E-2</v>
      </c>
      <c r="DX187" s="153"/>
      <c r="DY187" s="153"/>
      <c r="DZ187" s="153"/>
      <c r="EA187" s="153">
        <v>1</v>
      </c>
      <c r="EB187" s="153">
        <v>8.8715400993612484E-2</v>
      </c>
      <c r="EC187" s="153">
        <v>8.8715400993612484E-2</v>
      </c>
      <c r="ED187" s="153">
        <v>6.5091197530960529E-2</v>
      </c>
      <c r="EE187" s="153">
        <v>0.11221040481490641</v>
      </c>
      <c r="EF187" s="153">
        <v>0.15897435897435899</v>
      </c>
      <c r="EG187" s="153">
        <v>0.93023255813953487</v>
      </c>
      <c r="EH187" s="153">
        <v>0.29411764705882348</v>
      </c>
      <c r="EI187" s="153"/>
      <c r="EJ187" s="153">
        <v>0.16968528647000811</v>
      </c>
      <c r="EK187" s="153"/>
      <c r="EL187" s="153"/>
      <c r="EM187" s="153">
        <v>4.1196884645524477E-2</v>
      </c>
      <c r="EN187" s="153">
        <v>1.194267515923567E-2</v>
      </c>
      <c r="EO187" s="153"/>
      <c r="EP187" s="153"/>
      <c r="EQ187" s="153"/>
      <c r="ER187" s="153">
        <v>7.9569262571103951E-3</v>
      </c>
      <c r="ES187" s="153"/>
      <c r="ET187" s="153">
        <v>0.11482022415565531</v>
      </c>
      <c r="EU187" s="153">
        <v>4.5716384968029662E-2</v>
      </c>
      <c r="EV187" s="153"/>
      <c r="EW187" s="153"/>
      <c r="EX187" s="153"/>
      <c r="EY187" s="153"/>
      <c r="EZ187" s="153"/>
      <c r="FA187" s="153">
        <v>8.8715400993612484E-2</v>
      </c>
      <c r="FB187" s="153"/>
      <c r="FC187" s="153">
        <v>8.3740767710392183E-2</v>
      </c>
      <c r="FD187" s="153"/>
      <c r="FE187" s="153"/>
      <c r="FF187" s="153"/>
      <c r="FG187" s="153">
        <v>1.613830022149982E-2</v>
      </c>
      <c r="FH187" s="153"/>
      <c r="FI187" s="153">
        <v>0.1138871266955727</v>
      </c>
      <c r="FJ187" s="153"/>
      <c r="FK187" s="153">
        <v>3.3599683416316237E-2</v>
      </c>
      <c r="FL187" s="153"/>
      <c r="FM187" s="153">
        <v>1.23186176868473E-2</v>
      </c>
      <c r="FN187" s="153"/>
      <c r="FO187" s="153"/>
      <c r="FP187" s="153">
        <v>4.5416736674196358E-2</v>
      </c>
      <c r="FQ187" s="153">
        <v>1.3176544326607359E-2</v>
      </c>
    </row>
    <row r="188" spans="2:173" hidden="1">
      <c r="B188" s="66" t="s">
        <v>670</v>
      </c>
      <c r="C188" s="66" t="s">
        <v>384</v>
      </c>
      <c r="D188" s="153">
        <v>2.2896203875763198E-2</v>
      </c>
      <c r="E188" s="153">
        <v>0.1648909183155759</v>
      </c>
      <c r="F188" s="153"/>
      <c r="G188" s="153"/>
      <c r="H188" s="153"/>
      <c r="I188" s="153">
        <v>9.0230782578518118E-2</v>
      </c>
      <c r="J188" s="153"/>
      <c r="K188" s="153">
        <v>2.4518348572492289E-2</v>
      </c>
      <c r="L188" s="153">
        <v>4.2868277474668773E-2</v>
      </c>
      <c r="M188" s="153"/>
      <c r="N188" s="153"/>
      <c r="O188" s="153"/>
      <c r="P188" s="153">
        <v>3.8716387695407008E-2</v>
      </c>
      <c r="Q188" s="153"/>
      <c r="R188" s="153">
        <v>4.7966665589973853E-2</v>
      </c>
      <c r="S188" s="153"/>
      <c r="T188" s="153"/>
      <c r="U188" s="153"/>
      <c r="V188" s="153"/>
      <c r="W188" s="153">
        <v>6.6604104038382628E-2</v>
      </c>
      <c r="X188" s="153"/>
      <c r="Y188" s="153">
        <v>1.777338698040019E-2</v>
      </c>
      <c r="Z188" s="153"/>
      <c r="AA188" s="153">
        <v>0.25187032418952632</v>
      </c>
      <c r="AB188" s="153"/>
      <c r="AC188" s="153"/>
      <c r="AD188" s="153"/>
      <c r="AE188" s="153">
        <v>0.26770144677589341</v>
      </c>
      <c r="AF188" s="153">
        <v>4.468751625959988E-2</v>
      </c>
      <c r="AG188" s="153">
        <v>0.25107604017216639</v>
      </c>
      <c r="AH188" s="153"/>
      <c r="AI188" s="153"/>
      <c r="AJ188" s="153">
        <v>5.6637542925053783E-2</v>
      </c>
      <c r="AK188" s="153"/>
      <c r="AL188" s="153"/>
      <c r="AM188" s="153"/>
      <c r="AN188" s="153"/>
      <c r="AO188" s="153"/>
      <c r="AP188" s="153">
        <v>2.0894788593903639E-2</v>
      </c>
      <c r="AQ188" s="153"/>
      <c r="AR188" s="153">
        <v>9.7575399172087532E-2</v>
      </c>
      <c r="AS188" s="153">
        <v>3.3783783783783793E-2</v>
      </c>
      <c r="AT188" s="153">
        <v>0.1045816733067729</v>
      </c>
      <c r="AU188" s="153">
        <v>2.3612750885478161E-2</v>
      </c>
      <c r="AV188" s="153"/>
      <c r="AW188" s="153"/>
      <c r="AX188" s="153">
        <v>0.10758537322453909</v>
      </c>
      <c r="AY188" s="153">
        <v>6.6447162243659097E-2</v>
      </c>
      <c r="AZ188" s="153"/>
      <c r="BA188" s="153"/>
      <c r="BB188" s="153"/>
      <c r="BC188" s="153">
        <v>0.38894095595126532</v>
      </c>
      <c r="BD188" s="153">
        <v>0.21206820643739041</v>
      </c>
      <c r="BE188" s="153"/>
      <c r="BF188" s="153">
        <v>9.29054054054054E-2</v>
      </c>
      <c r="BG188" s="153"/>
      <c r="BH188" s="153"/>
      <c r="BI188" s="153"/>
      <c r="BJ188" s="153">
        <v>3.5541005843071773E-2</v>
      </c>
      <c r="BK188" s="153"/>
      <c r="BL188" s="153">
        <v>4.281802562817668E-2</v>
      </c>
      <c r="BM188" s="153"/>
      <c r="BN188" s="153"/>
      <c r="BO188" s="153"/>
      <c r="BP188" s="153"/>
      <c r="BQ188" s="153"/>
      <c r="BR188" s="153"/>
      <c r="BS188" s="153">
        <v>3.4671515131342631E-2</v>
      </c>
      <c r="BT188" s="153">
        <v>0.21949591053246531</v>
      </c>
      <c r="BU188" s="153">
        <v>1.5838079800127889E-2</v>
      </c>
      <c r="BV188" s="153">
        <v>2.1484757556693889E-2</v>
      </c>
      <c r="BW188" s="153"/>
      <c r="BX188" s="153"/>
      <c r="BY188" s="153">
        <v>0.45454545454545447</v>
      </c>
      <c r="BZ188" s="153"/>
      <c r="CA188" s="153"/>
      <c r="CB188" s="153"/>
      <c r="CC188" s="153">
        <v>7.4490474080638025E-2</v>
      </c>
      <c r="CD188" s="153"/>
      <c r="CE188" s="153">
        <v>0.1048611709305998</v>
      </c>
      <c r="CF188" s="153"/>
      <c r="CG188" s="153"/>
      <c r="CH188" s="153">
        <v>2.7603274319436509E-2</v>
      </c>
      <c r="CI188" s="153">
        <v>8.1911059482322093E-2</v>
      </c>
      <c r="CJ188" s="153"/>
      <c r="CK188" s="153"/>
      <c r="CL188" s="153"/>
      <c r="CM188" s="153"/>
      <c r="CN188" s="153"/>
      <c r="CO188" s="153"/>
      <c r="CP188" s="153"/>
      <c r="CQ188" s="153"/>
      <c r="CR188" s="153">
        <v>6.7153223438614157E-2</v>
      </c>
      <c r="CS188" s="153">
        <v>0.3857566765578635</v>
      </c>
      <c r="CT188" s="153"/>
      <c r="CU188" s="153"/>
      <c r="CV188" s="153"/>
      <c r="CW188" s="153"/>
      <c r="CX188" s="153">
        <v>9.6153846153846131E-2</v>
      </c>
      <c r="CY188" s="153"/>
      <c r="CZ188" s="153"/>
      <c r="DA188" s="153">
        <v>0.10465116279069769</v>
      </c>
      <c r="DB188" s="153">
        <v>1.695835029168364E-2</v>
      </c>
      <c r="DC188" s="153"/>
      <c r="DD188" s="153">
        <v>1.386156322661421E-2</v>
      </c>
      <c r="DE188" s="153"/>
      <c r="DF188" s="153">
        <v>2.6163857189750721E-2</v>
      </c>
      <c r="DG188" s="153"/>
      <c r="DH188" s="153"/>
      <c r="DI188" s="153"/>
      <c r="DJ188" s="153"/>
      <c r="DK188" s="153"/>
      <c r="DL188" s="153"/>
      <c r="DM188" s="153"/>
      <c r="DN188" s="153">
        <v>2.0002505906780259E-2</v>
      </c>
      <c r="DO188" s="153">
        <v>1.053447086722788E-2</v>
      </c>
      <c r="DP188" s="153">
        <v>4.1185131593774717E-2</v>
      </c>
      <c r="DQ188" s="153"/>
      <c r="DR188" s="153">
        <v>3.269139324774132E-2</v>
      </c>
      <c r="DS188" s="153">
        <v>8.9333551127082647E-2</v>
      </c>
      <c r="DT188" s="153">
        <v>4.7318611987381701E-2</v>
      </c>
      <c r="DU188" s="153"/>
      <c r="DV188" s="153">
        <v>0.1611314382212215</v>
      </c>
      <c r="DW188" s="153"/>
      <c r="DX188" s="153">
        <v>8.6956521739130446E-2</v>
      </c>
      <c r="DY188" s="153">
        <v>4.1204437400950873E-2</v>
      </c>
      <c r="DZ188" s="153"/>
      <c r="EA188" s="153"/>
      <c r="EB188" s="153"/>
      <c r="EC188" s="153"/>
      <c r="ED188" s="153"/>
      <c r="EE188" s="153"/>
      <c r="EF188" s="153"/>
      <c r="EG188" s="153"/>
      <c r="EH188" s="153"/>
      <c r="EI188" s="153">
        <v>9.7922139957009754E-2</v>
      </c>
      <c r="EJ188" s="153"/>
      <c r="EK188" s="153">
        <v>6.1282212445003127E-2</v>
      </c>
      <c r="EL188" s="153"/>
      <c r="EM188" s="153"/>
      <c r="EN188" s="153"/>
      <c r="EO188" s="153"/>
      <c r="EP188" s="153"/>
      <c r="EQ188" s="153"/>
      <c r="ER188" s="153"/>
      <c r="ES188" s="153">
        <v>3.6530756540183833E-2</v>
      </c>
      <c r="ET188" s="153"/>
      <c r="EU188" s="153"/>
      <c r="EV188" s="153"/>
      <c r="EW188" s="153">
        <v>9.4802242415496733E-3</v>
      </c>
      <c r="EX188" s="153">
        <v>0.14283285459898171</v>
      </c>
      <c r="EY188" s="153">
        <v>2.9411764705882349E-2</v>
      </c>
      <c r="EZ188" s="153"/>
      <c r="FA188" s="153"/>
      <c r="FB188" s="153"/>
      <c r="FC188" s="153"/>
      <c r="FD188" s="153">
        <v>9.9738779387318934E-3</v>
      </c>
      <c r="FE188" s="153"/>
      <c r="FF188" s="153">
        <v>6.6383549797530195E-2</v>
      </c>
      <c r="FG188" s="153"/>
      <c r="FH188" s="153">
        <v>0.2270649568848368</v>
      </c>
      <c r="FI188" s="153"/>
      <c r="FJ188" s="153">
        <v>4.0911158979819631E-2</v>
      </c>
      <c r="FK188" s="153"/>
      <c r="FL188" s="153">
        <v>2.5017961378922021E-2</v>
      </c>
      <c r="FM188" s="153"/>
      <c r="FN188" s="153"/>
      <c r="FO188" s="153">
        <v>6.6062445403306594E-2</v>
      </c>
      <c r="FP188" s="153"/>
      <c r="FQ188" s="153"/>
    </row>
    <row r="189" spans="2:173" hidden="1">
      <c r="B189" s="66" t="s">
        <v>671</v>
      </c>
      <c r="C189" s="66" t="s">
        <v>384</v>
      </c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153"/>
      <c r="AK189" s="153"/>
      <c r="AL189" s="153"/>
      <c r="AM189" s="153"/>
      <c r="AN189" s="153"/>
      <c r="AO189" s="153"/>
      <c r="AP189" s="153"/>
      <c r="AQ189" s="153"/>
      <c r="AR189" s="153"/>
      <c r="AS189" s="153"/>
      <c r="AT189" s="153"/>
      <c r="AU189" s="153"/>
      <c r="AV189" s="153"/>
      <c r="AW189" s="153"/>
      <c r="AX189" s="153"/>
      <c r="AY189" s="153"/>
      <c r="AZ189" s="153"/>
      <c r="BA189" s="153"/>
      <c r="BB189" s="153"/>
      <c r="BC189" s="153"/>
      <c r="BD189" s="153"/>
      <c r="BE189" s="153"/>
      <c r="BF189" s="153"/>
      <c r="BG189" s="153"/>
      <c r="BH189" s="153"/>
      <c r="BI189" s="153"/>
      <c r="BJ189" s="153"/>
      <c r="BK189" s="153"/>
      <c r="BL189" s="153"/>
      <c r="BM189" s="153"/>
      <c r="BN189" s="153"/>
      <c r="BO189" s="153"/>
      <c r="BP189" s="153"/>
      <c r="BQ189" s="153">
        <v>1.6663889351774701E-2</v>
      </c>
      <c r="BR189" s="153"/>
      <c r="BS189" s="153"/>
      <c r="BT189" s="153"/>
      <c r="BU189" s="153"/>
      <c r="BV189" s="153"/>
      <c r="BW189" s="153"/>
      <c r="BX189" s="153"/>
      <c r="BY189" s="153"/>
      <c r="BZ189" s="153"/>
      <c r="CA189" s="153"/>
      <c r="CB189" s="153"/>
      <c r="CC189" s="153"/>
      <c r="CD189" s="153"/>
      <c r="CE189" s="153"/>
      <c r="CF189" s="153"/>
      <c r="CG189" s="153"/>
      <c r="CH189" s="153"/>
      <c r="CI189" s="153"/>
      <c r="CJ189" s="153"/>
      <c r="CK189" s="153"/>
      <c r="CL189" s="153"/>
      <c r="CM189" s="153"/>
      <c r="CN189" s="153"/>
      <c r="CO189" s="153"/>
      <c r="CP189" s="153"/>
      <c r="CQ189" s="153"/>
      <c r="CR189" s="153"/>
      <c r="CS189" s="153"/>
      <c r="CT189" s="153"/>
      <c r="CU189" s="153"/>
      <c r="CV189" s="153"/>
      <c r="CW189" s="153"/>
      <c r="CX189" s="153"/>
      <c r="CY189" s="153"/>
      <c r="CZ189" s="153"/>
      <c r="DA189" s="153"/>
      <c r="DB189" s="153"/>
      <c r="DC189" s="153"/>
      <c r="DD189" s="153"/>
      <c r="DE189" s="153"/>
      <c r="DF189" s="153"/>
      <c r="DG189" s="153"/>
      <c r="DH189" s="153"/>
      <c r="DI189" s="153"/>
      <c r="DJ189" s="153"/>
      <c r="DK189" s="153"/>
      <c r="DL189" s="153"/>
      <c r="DM189" s="153"/>
      <c r="DN189" s="153"/>
      <c r="DO189" s="153"/>
      <c r="DP189" s="153"/>
      <c r="DQ189" s="153"/>
      <c r="DR189" s="153"/>
      <c r="DS189" s="153"/>
      <c r="DT189" s="153"/>
      <c r="DU189" s="153"/>
      <c r="DV189" s="153"/>
      <c r="DW189" s="153"/>
      <c r="DX189" s="153"/>
      <c r="DY189" s="153"/>
      <c r="DZ189" s="153"/>
      <c r="EA189" s="153"/>
      <c r="EB189" s="153"/>
      <c r="EC189" s="153"/>
      <c r="ED189" s="153"/>
      <c r="EE189" s="153"/>
      <c r="EF189" s="153"/>
      <c r="EG189" s="153"/>
      <c r="EH189" s="153"/>
      <c r="EI189" s="153"/>
      <c r="EJ189" s="153"/>
      <c r="EK189" s="153"/>
      <c r="EL189" s="153"/>
      <c r="EM189" s="153"/>
      <c r="EN189" s="153"/>
      <c r="EO189" s="153"/>
      <c r="EP189" s="153"/>
      <c r="EQ189" s="153"/>
      <c r="ER189" s="153"/>
      <c r="ES189" s="153"/>
      <c r="ET189" s="153"/>
      <c r="EU189" s="153"/>
      <c r="EV189" s="153"/>
      <c r="EW189" s="153"/>
      <c r="EX189" s="153"/>
      <c r="EY189" s="153"/>
      <c r="EZ189" s="153"/>
      <c r="FA189" s="153"/>
      <c r="FB189" s="153"/>
      <c r="FC189" s="153"/>
      <c r="FD189" s="153"/>
      <c r="FE189" s="153"/>
      <c r="FF189" s="153"/>
      <c r="FG189" s="153"/>
      <c r="FH189" s="153"/>
      <c r="FI189" s="153"/>
      <c r="FJ189" s="153"/>
      <c r="FK189" s="153"/>
      <c r="FL189" s="153"/>
      <c r="FM189" s="153"/>
      <c r="FN189" s="153"/>
      <c r="FO189" s="153"/>
      <c r="FP189" s="153"/>
      <c r="FQ189" s="153"/>
    </row>
    <row r="190" spans="2:173" hidden="1">
      <c r="B190" s="66" t="s">
        <v>672</v>
      </c>
      <c r="C190" s="66" t="s">
        <v>384</v>
      </c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  <c r="AC190" s="153"/>
      <c r="AD190" s="153"/>
      <c r="AE190" s="153"/>
      <c r="AF190" s="153"/>
      <c r="AG190" s="153"/>
      <c r="AH190" s="153"/>
      <c r="AI190" s="153"/>
      <c r="AJ190" s="153"/>
      <c r="AK190" s="153"/>
      <c r="AL190" s="153"/>
      <c r="AM190" s="153"/>
      <c r="AN190" s="153"/>
      <c r="AO190" s="153"/>
      <c r="AP190" s="153"/>
      <c r="AQ190" s="153"/>
      <c r="AR190" s="153"/>
      <c r="AS190" s="153"/>
      <c r="AT190" s="153"/>
      <c r="AU190" s="153"/>
      <c r="AV190" s="153"/>
      <c r="AW190" s="153"/>
      <c r="AX190" s="153"/>
      <c r="AY190" s="153"/>
      <c r="AZ190" s="153"/>
      <c r="BA190" s="153"/>
      <c r="BB190" s="153"/>
      <c r="BC190" s="153"/>
      <c r="BD190" s="153"/>
      <c r="BE190" s="153"/>
      <c r="BF190" s="153"/>
      <c r="BG190" s="153"/>
      <c r="BH190" s="153"/>
      <c r="BI190" s="153"/>
      <c r="BJ190" s="153"/>
      <c r="BK190" s="153"/>
      <c r="BL190" s="153"/>
      <c r="BM190" s="153"/>
      <c r="BN190" s="153"/>
      <c r="BO190" s="153"/>
      <c r="BP190" s="153"/>
      <c r="BQ190" s="153"/>
      <c r="BR190" s="153"/>
      <c r="BS190" s="153"/>
      <c r="BT190" s="153"/>
      <c r="BU190" s="153"/>
      <c r="BV190" s="153"/>
      <c r="BW190" s="153"/>
      <c r="BX190" s="153"/>
      <c r="BY190" s="153"/>
      <c r="BZ190" s="153"/>
      <c r="CA190" s="153"/>
      <c r="CB190" s="153"/>
      <c r="CC190" s="153"/>
      <c r="CD190" s="153"/>
      <c r="CE190" s="153"/>
      <c r="CF190" s="153"/>
      <c r="CG190" s="153"/>
      <c r="CH190" s="153"/>
      <c r="CI190" s="153"/>
      <c r="CJ190" s="153"/>
      <c r="CK190" s="153"/>
      <c r="CL190" s="153"/>
      <c r="CM190" s="153"/>
      <c r="CN190" s="153"/>
      <c r="CO190" s="153"/>
      <c r="CP190" s="153"/>
      <c r="CQ190" s="153"/>
      <c r="CR190" s="153"/>
      <c r="CS190" s="153"/>
      <c r="CT190" s="153"/>
      <c r="CU190" s="153"/>
      <c r="CV190" s="153"/>
      <c r="CW190" s="153"/>
      <c r="CX190" s="153"/>
      <c r="CY190" s="153"/>
      <c r="CZ190" s="153"/>
      <c r="DA190" s="153"/>
      <c r="DB190" s="153"/>
      <c r="DC190" s="153"/>
      <c r="DD190" s="153"/>
      <c r="DE190" s="153"/>
      <c r="DF190" s="153"/>
      <c r="DG190" s="153"/>
      <c r="DH190" s="153"/>
      <c r="DI190" s="153"/>
      <c r="DJ190" s="153"/>
      <c r="DK190" s="153"/>
      <c r="DL190" s="153"/>
      <c r="DM190" s="153"/>
      <c r="DN190" s="153"/>
      <c r="DO190" s="153"/>
      <c r="DP190" s="153"/>
      <c r="DQ190" s="153"/>
      <c r="DR190" s="153"/>
      <c r="DS190" s="153"/>
      <c r="DT190" s="153"/>
      <c r="DU190" s="153"/>
      <c r="DV190" s="153"/>
      <c r="DW190" s="153"/>
      <c r="DX190" s="153"/>
      <c r="DY190" s="153"/>
      <c r="DZ190" s="153"/>
      <c r="EA190" s="153"/>
      <c r="EB190" s="153"/>
      <c r="EC190" s="153"/>
      <c r="ED190" s="153"/>
      <c r="EE190" s="153"/>
      <c r="EF190" s="153"/>
      <c r="EG190" s="153"/>
      <c r="EH190" s="153"/>
      <c r="EI190" s="153"/>
      <c r="EJ190" s="153"/>
      <c r="EK190" s="153"/>
      <c r="EL190" s="153"/>
      <c r="EM190" s="153"/>
      <c r="EN190" s="153"/>
      <c r="EO190" s="153"/>
      <c r="EP190" s="153"/>
      <c r="EQ190" s="153"/>
      <c r="ER190" s="153"/>
      <c r="ES190" s="153"/>
      <c r="ET190" s="153"/>
      <c r="EU190" s="153"/>
      <c r="EV190" s="153"/>
      <c r="EW190" s="153"/>
      <c r="EX190" s="153"/>
      <c r="EY190" s="153"/>
      <c r="EZ190" s="153"/>
      <c r="FA190" s="153"/>
      <c r="FB190" s="153">
        <v>5.9560780149287819E-2</v>
      </c>
      <c r="FC190" s="153"/>
      <c r="FD190" s="153"/>
      <c r="FE190" s="153"/>
      <c r="FF190" s="153"/>
      <c r="FG190" s="153"/>
      <c r="FH190" s="153"/>
      <c r="FI190" s="153"/>
      <c r="FJ190" s="153"/>
      <c r="FK190" s="153"/>
      <c r="FL190" s="153"/>
      <c r="FM190" s="153"/>
      <c r="FN190" s="153"/>
      <c r="FO190" s="153"/>
      <c r="FP190" s="153"/>
      <c r="FQ190" s="153"/>
    </row>
    <row r="191" spans="2:173" hidden="1">
      <c r="B191" s="66" t="s">
        <v>673</v>
      </c>
      <c r="C191" s="66" t="s">
        <v>384</v>
      </c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  <c r="AD191" s="153"/>
      <c r="AE191" s="153"/>
      <c r="AF191" s="153"/>
      <c r="AG191" s="153"/>
      <c r="AH191" s="153"/>
      <c r="AI191" s="153"/>
      <c r="AJ191" s="153"/>
      <c r="AK191" s="153"/>
      <c r="AL191" s="153"/>
      <c r="AM191" s="153"/>
      <c r="AN191" s="153"/>
      <c r="AO191" s="153"/>
      <c r="AP191" s="153"/>
      <c r="AQ191" s="153"/>
      <c r="AR191" s="153"/>
      <c r="AS191" s="153"/>
      <c r="AT191" s="153"/>
      <c r="AU191" s="153"/>
      <c r="AV191" s="153"/>
      <c r="AW191" s="153"/>
      <c r="AX191" s="153"/>
      <c r="AY191" s="153"/>
      <c r="AZ191" s="153"/>
      <c r="BA191" s="153"/>
      <c r="BB191" s="153"/>
      <c r="BC191" s="153"/>
      <c r="BD191" s="153"/>
      <c r="BE191" s="153"/>
      <c r="BF191" s="153"/>
      <c r="BG191" s="153"/>
      <c r="BH191" s="153"/>
      <c r="BI191" s="153"/>
      <c r="BJ191" s="153"/>
      <c r="BK191" s="153"/>
      <c r="BL191" s="153"/>
      <c r="BM191" s="153"/>
      <c r="BN191" s="153"/>
      <c r="BO191" s="153"/>
      <c r="BP191" s="153"/>
      <c r="BQ191" s="153"/>
      <c r="BR191" s="153"/>
      <c r="BS191" s="153"/>
      <c r="BT191" s="153"/>
      <c r="BU191" s="153"/>
      <c r="BV191" s="153"/>
      <c r="BW191" s="153"/>
      <c r="BX191" s="153"/>
      <c r="BY191" s="153"/>
      <c r="BZ191" s="153"/>
      <c r="CA191" s="153"/>
      <c r="CB191" s="153"/>
      <c r="CC191" s="153"/>
      <c r="CD191" s="153"/>
      <c r="CE191" s="153"/>
      <c r="CF191" s="153"/>
      <c r="CG191" s="153"/>
      <c r="CH191" s="153"/>
      <c r="CI191" s="153"/>
      <c r="CJ191" s="153"/>
      <c r="CK191" s="153"/>
      <c r="CL191" s="153"/>
      <c r="CM191" s="153"/>
      <c r="CN191" s="153"/>
      <c r="CO191" s="153"/>
      <c r="CP191" s="153"/>
      <c r="CQ191" s="153"/>
      <c r="CR191" s="153"/>
      <c r="CS191" s="153"/>
      <c r="CT191" s="153"/>
      <c r="CU191" s="153"/>
      <c r="CV191" s="153"/>
      <c r="CW191" s="153"/>
      <c r="CX191" s="153"/>
      <c r="CY191" s="153"/>
      <c r="CZ191" s="153"/>
      <c r="DA191" s="153"/>
      <c r="DB191" s="153"/>
      <c r="DC191" s="153"/>
      <c r="DD191" s="153"/>
      <c r="DE191" s="153"/>
      <c r="DF191" s="153"/>
      <c r="DG191" s="153"/>
      <c r="DH191" s="153"/>
      <c r="DI191" s="153"/>
      <c r="DJ191" s="153"/>
      <c r="DK191" s="153"/>
      <c r="DL191" s="153"/>
      <c r="DM191" s="153"/>
      <c r="DN191" s="153"/>
      <c r="DO191" s="153"/>
      <c r="DP191" s="153"/>
      <c r="DQ191" s="153"/>
      <c r="DR191" s="153"/>
      <c r="DS191" s="153"/>
      <c r="DT191" s="153"/>
      <c r="DU191" s="153"/>
      <c r="DV191" s="153"/>
      <c r="DW191" s="153"/>
      <c r="DX191" s="153"/>
      <c r="DY191" s="153"/>
      <c r="DZ191" s="153"/>
      <c r="EA191" s="153"/>
      <c r="EB191" s="153"/>
      <c r="EC191" s="153"/>
      <c r="ED191" s="153"/>
      <c r="EE191" s="153"/>
      <c r="EF191" s="153"/>
      <c r="EG191" s="153"/>
      <c r="EH191" s="153"/>
      <c r="EI191" s="153"/>
      <c r="EJ191" s="153"/>
      <c r="EK191" s="153"/>
      <c r="EL191" s="153"/>
      <c r="EM191" s="153"/>
      <c r="EN191" s="153"/>
      <c r="EO191" s="153"/>
      <c r="EP191" s="153"/>
      <c r="EQ191" s="153"/>
      <c r="ER191" s="153"/>
      <c r="ES191" s="153"/>
      <c r="ET191" s="153"/>
      <c r="EU191" s="153"/>
      <c r="EV191" s="153"/>
      <c r="EW191" s="153"/>
      <c r="EX191" s="153"/>
      <c r="EY191" s="153"/>
      <c r="EZ191" s="153"/>
      <c r="FA191" s="153"/>
      <c r="FB191" s="153">
        <v>5.9560780149287819E-2</v>
      </c>
      <c r="FC191" s="153"/>
      <c r="FD191" s="153"/>
      <c r="FE191" s="153"/>
      <c r="FF191" s="153"/>
      <c r="FG191" s="153"/>
      <c r="FH191" s="153"/>
      <c r="FI191" s="153"/>
      <c r="FJ191" s="153"/>
      <c r="FK191" s="153"/>
      <c r="FL191" s="153"/>
      <c r="FM191" s="153"/>
      <c r="FN191" s="153"/>
      <c r="FO191" s="153"/>
      <c r="FP191" s="153"/>
      <c r="FQ191" s="153"/>
    </row>
    <row r="192" spans="2:173" hidden="1">
      <c r="B192" s="66" t="s">
        <v>674</v>
      </c>
      <c r="C192" s="66" t="s">
        <v>384</v>
      </c>
      <c r="D192" s="153"/>
      <c r="E192" s="153"/>
      <c r="F192" s="153">
        <v>7.3858346528092964E-2</v>
      </c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>
        <v>7.6700841152557972E-2</v>
      </c>
      <c r="AC192" s="153">
        <v>4.1322314049586771E-2</v>
      </c>
      <c r="AD192" s="153"/>
      <c r="AE192" s="153"/>
      <c r="AF192" s="153"/>
      <c r="AG192" s="153"/>
      <c r="AH192" s="153"/>
      <c r="AI192" s="153"/>
      <c r="AJ192" s="153"/>
      <c r="AK192" s="153">
        <v>5.6491220674100472E-2</v>
      </c>
      <c r="AL192" s="153">
        <v>1.029481836919828E-2</v>
      </c>
      <c r="AM192" s="153">
        <v>0.5</v>
      </c>
      <c r="AN192" s="153"/>
      <c r="AO192" s="153"/>
      <c r="AP192" s="153"/>
      <c r="AQ192" s="153"/>
      <c r="AR192" s="153"/>
      <c r="AS192" s="153"/>
      <c r="AT192" s="153"/>
      <c r="AU192" s="153"/>
      <c r="AV192" s="153"/>
      <c r="AW192" s="153"/>
      <c r="AX192" s="153"/>
      <c r="AY192" s="153"/>
      <c r="AZ192" s="153"/>
      <c r="BA192" s="153"/>
      <c r="BB192" s="153"/>
      <c r="BC192" s="153"/>
      <c r="BD192" s="153"/>
      <c r="BE192" s="153"/>
      <c r="BF192" s="153"/>
      <c r="BG192" s="153"/>
      <c r="BH192" s="153"/>
      <c r="BI192" s="153"/>
      <c r="BJ192" s="153"/>
      <c r="BK192" s="153">
        <v>0.33443708609271522</v>
      </c>
      <c r="BL192" s="153"/>
      <c r="BM192" s="153"/>
      <c r="BN192" s="153">
        <v>4.5612253987423789E-3</v>
      </c>
      <c r="BO192" s="153"/>
      <c r="BP192" s="153"/>
      <c r="BQ192" s="153"/>
      <c r="BR192" s="153">
        <v>4.1884816753926697E-2</v>
      </c>
      <c r="BS192" s="153"/>
      <c r="BT192" s="153"/>
      <c r="BU192" s="153"/>
      <c r="BV192" s="153"/>
      <c r="BW192" s="153"/>
      <c r="BX192" s="153"/>
      <c r="BY192" s="153"/>
      <c r="BZ192" s="153"/>
      <c r="CA192" s="153"/>
      <c r="CB192" s="153"/>
      <c r="CC192" s="153"/>
      <c r="CD192" s="153">
        <v>5.8409622184428342E-2</v>
      </c>
      <c r="CE192" s="153"/>
      <c r="CF192" s="153">
        <v>8.5677034829577198E-2</v>
      </c>
      <c r="CG192" s="153"/>
      <c r="CH192" s="153"/>
      <c r="CI192" s="153"/>
      <c r="CJ192" s="153"/>
      <c r="CK192" s="153">
        <v>2.300485725751767E-2</v>
      </c>
      <c r="CL192" s="153"/>
      <c r="CM192" s="153"/>
      <c r="CN192" s="153">
        <v>3.03030303030303E-2</v>
      </c>
      <c r="CO192" s="153"/>
      <c r="CP192" s="153"/>
      <c r="CQ192" s="153"/>
      <c r="CR192" s="153"/>
      <c r="CS192" s="153"/>
      <c r="CT192" s="153">
        <v>0.13169389072040941</v>
      </c>
      <c r="CU192" s="153"/>
      <c r="CV192" s="153"/>
      <c r="CW192" s="153">
        <v>3.4006982228409158E-2</v>
      </c>
      <c r="CX192" s="153"/>
      <c r="CY192" s="153"/>
      <c r="CZ192" s="153"/>
      <c r="DA192" s="153"/>
      <c r="DB192" s="153"/>
      <c r="DC192" s="153"/>
      <c r="DD192" s="153"/>
      <c r="DE192" s="153"/>
      <c r="DF192" s="153"/>
      <c r="DG192" s="153"/>
      <c r="DH192" s="153"/>
      <c r="DI192" s="153"/>
      <c r="DJ192" s="153"/>
      <c r="DK192" s="153"/>
      <c r="DL192" s="153"/>
      <c r="DM192" s="153"/>
      <c r="DN192" s="153"/>
      <c r="DO192" s="153"/>
      <c r="DP192" s="153"/>
      <c r="DQ192" s="153"/>
      <c r="DR192" s="153"/>
      <c r="DS192" s="153"/>
      <c r="DT192" s="153"/>
      <c r="DU192" s="153"/>
      <c r="DV192" s="153"/>
      <c r="DW192" s="153"/>
      <c r="DX192" s="153"/>
      <c r="DY192" s="153"/>
      <c r="DZ192" s="153">
        <v>0.1764705882352941</v>
      </c>
      <c r="EA192" s="153"/>
      <c r="EB192" s="153"/>
      <c r="EC192" s="153"/>
      <c r="ED192" s="153"/>
      <c r="EE192" s="153"/>
      <c r="EF192" s="153"/>
      <c r="EG192" s="153"/>
      <c r="EH192" s="153"/>
      <c r="EI192" s="153"/>
      <c r="EJ192" s="153"/>
      <c r="EK192" s="153"/>
      <c r="EL192" s="153"/>
      <c r="EM192" s="153"/>
      <c r="EN192" s="153"/>
      <c r="EO192" s="153"/>
      <c r="EP192" s="153"/>
      <c r="EQ192" s="153"/>
      <c r="ER192" s="153"/>
      <c r="ES192" s="153"/>
      <c r="ET192" s="153"/>
      <c r="EU192" s="153"/>
      <c r="EV192" s="153">
        <v>5.0614188191565723E-3</v>
      </c>
      <c r="EW192" s="153"/>
      <c r="EX192" s="153"/>
      <c r="EY192" s="153"/>
      <c r="EZ192" s="153"/>
      <c r="FA192" s="153"/>
      <c r="FB192" s="153"/>
      <c r="FC192" s="153"/>
      <c r="FD192" s="153"/>
      <c r="FE192" s="153">
        <v>3.530450132391881E-3</v>
      </c>
      <c r="FF192" s="153"/>
      <c r="FG192" s="153"/>
      <c r="FH192" s="153"/>
      <c r="FI192" s="153"/>
      <c r="FJ192" s="153"/>
      <c r="FK192" s="153"/>
      <c r="FL192" s="153"/>
      <c r="FM192" s="153"/>
      <c r="FN192" s="153"/>
      <c r="FO192" s="153"/>
      <c r="FP192" s="153"/>
      <c r="FQ192" s="153"/>
    </row>
    <row r="193" spans="2:173" hidden="1">
      <c r="B193" s="66" t="s">
        <v>675</v>
      </c>
      <c r="C193" s="66" t="s">
        <v>384</v>
      </c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  <c r="AC193" s="153"/>
      <c r="AD193" s="153"/>
      <c r="AE193" s="153"/>
      <c r="AF193" s="153"/>
      <c r="AG193" s="153"/>
      <c r="AH193" s="153"/>
      <c r="AI193" s="153"/>
      <c r="AJ193" s="153"/>
      <c r="AK193" s="153"/>
      <c r="AL193" s="153"/>
      <c r="AM193" s="153"/>
      <c r="AN193" s="153"/>
      <c r="AO193" s="153"/>
      <c r="AP193" s="153"/>
      <c r="AQ193" s="153"/>
      <c r="AR193" s="153"/>
      <c r="AS193" s="153"/>
      <c r="AT193" s="153"/>
      <c r="AU193" s="153"/>
      <c r="AV193" s="153"/>
      <c r="AW193" s="153"/>
      <c r="AX193" s="153"/>
      <c r="AY193" s="153"/>
      <c r="AZ193" s="153">
        <v>2.8963508740970461E-2</v>
      </c>
      <c r="BA193" s="153"/>
      <c r="BB193" s="153"/>
      <c r="BC193" s="153"/>
      <c r="BD193" s="153"/>
      <c r="BE193" s="153"/>
      <c r="BF193" s="153"/>
      <c r="BG193" s="153"/>
      <c r="BH193" s="153"/>
      <c r="BI193" s="153"/>
      <c r="BJ193" s="153"/>
      <c r="BK193" s="153"/>
      <c r="BL193" s="153"/>
      <c r="BM193" s="153"/>
      <c r="BN193" s="153"/>
      <c r="BO193" s="153"/>
      <c r="BP193" s="153"/>
      <c r="BQ193" s="153"/>
      <c r="BR193" s="153"/>
      <c r="BS193" s="153"/>
      <c r="BT193" s="153"/>
      <c r="BU193" s="153"/>
      <c r="BV193" s="153"/>
      <c r="BW193" s="153"/>
      <c r="BX193" s="153"/>
      <c r="BY193" s="153"/>
      <c r="BZ193" s="153"/>
      <c r="CA193" s="153"/>
      <c r="CB193" s="153"/>
      <c r="CC193" s="153"/>
      <c r="CD193" s="153"/>
      <c r="CE193" s="153"/>
      <c r="CF193" s="153"/>
      <c r="CG193" s="153"/>
      <c r="CH193" s="153"/>
      <c r="CI193" s="153"/>
      <c r="CJ193" s="153"/>
      <c r="CK193" s="153"/>
      <c r="CL193" s="153"/>
      <c r="CM193" s="153"/>
      <c r="CN193" s="153"/>
      <c r="CO193" s="153"/>
      <c r="CP193" s="153"/>
      <c r="CQ193" s="153"/>
      <c r="CR193" s="153"/>
      <c r="CS193" s="153"/>
      <c r="CT193" s="153"/>
      <c r="CU193" s="153"/>
      <c r="CV193" s="153"/>
      <c r="CW193" s="153"/>
      <c r="CX193" s="153"/>
      <c r="CY193" s="153"/>
      <c r="CZ193" s="153"/>
      <c r="DA193" s="153"/>
      <c r="DB193" s="153"/>
      <c r="DC193" s="153"/>
      <c r="DD193" s="153"/>
      <c r="DE193" s="153"/>
      <c r="DF193" s="153"/>
      <c r="DG193" s="153"/>
      <c r="DH193" s="153"/>
      <c r="DI193" s="153"/>
      <c r="DJ193" s="153"/>
      <c r="DK193" s="153"/>
      <c r="DL193" s="153"/>
      <c r="DM193" s="153"/>
      <c r="DN193" s="153"/>
      <c r="DO193" s="153"/>
      <c r="DP193" s="153"/>
      <c r="DQ193" s="153"/>
      <c r="DR193" s="153"/>
      <c r="DS193" s="153"/>
      <c r="DT193" s="153"/>
      <c r="DU193" s="153"/>
      <c r="DV193" s="153"/>
      <c r="DW193" s="153"/>
      <c r="DX193" s="153"/>
      <c r="DY193" s="153"/>
      <c r="DZ193" s="153"/>
      <c r="EA193" s="153"/>
      <c r="EB193" s="153"/>
      <c r="EC193" s="153"/>
      <c r="ED193" s="153"/>
      <c r="EE193" s="153"/>
      <c r="EF193" s="153"/>
      <c r="EG193" s="153"/>
      <c r="EH193" s="153"/>
      <c r="EI193" s="153"/>
      <c r="EJ193" s="153"/>
      <c r="EK193" s="153"/>
      <c r="EL193" s="153"/>
      <c r="EM193" s="153"/>
      <c r="EN193" s="153"/>
      <c r="EO193" s="153"/>
      <c r="EP193" s="153"/>
      <c r="EQ193" s="153"/>
      <c r="ER193" s="153"/>
      <c r="ES193" s="153"/>
      <c r="ET193" s="153"/>
      <c r="EU193" s="153"/>
      <c r="EV193" s="153"/>
      <c r="EW193" s="153"/>
      <c r="EX193" s="153"/>
      <c r="EY193" s="153"/>
      <c r="EZ193" s="153"/>
      <c r="FA193" s="153"/>
      <c r="FB193" s="153"/>
      <c r="FC193" s="153"/>
      <c r="FD193" s="153"/>
      <c r="FE193" s="153"/>
      <c r="FF193" s="153"/>
      <c r="FG193" s="153"/>
      <c r="FH193" s="153"/>
      <c r="FI193" s="153"/>
      <c r="FJ193" s="153"/>
      <c r="FK193" s="153"/>
      <c r="FL193" s="153"/>
      <c r="FM193" s="153"/>
      <c r="FN193" s="153"/>
      <c r="FO193" s="153"/>
      <c r="FP193" s="153"/>
      <c r="FQ193" s="153"/>
    </row>
    <row r="194" spans="2:173" hidden="1">
      <c r="B194" s="66" t="s">
        <v>676</v>
      </c>
      <c r="C194" s="66" t="s">
        <v>384</v>
      </c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  <c r="AD194" s="153"/>
      <c r="AE194" s="153"/>
      <c r="AF194" s="153"/>
      <c r="AG194" s="153"/>
      <c r="AH194" s="153"/>
      <c r="AI194" s="153"/>
      <c r="AJ194" s="153"/>
      <c r="AK194" s="153">
        <v>0</v>
      </c>
      <c r="AL194" s="153"/>
      <c r="AM194" s="153"/>
      <c r="AN194" s="153"/>
      <c r="AO194" s="153"/>
      <c r="AP194" s="153"/>
      <c r="AQ194" s="153"/>
      <c r="AR194" s="153"/>
      <c r="AS194" s="153"/>
      <c r="AT194" s="153"/>
      <c r="AU194" s="153"/>
      <c r="AV194" s="153"/>
      <c r="AW194" s="153"/>
      <c r="AX194" s="153"/>
      <c r="AY194" s="153"/>
      <c r="AZ194" s="153"/>
      <c r="BA194" s="153"/>
      <c r="BB194" s="153"/>
      <c r="BC194" s="153"/>
      <c r="BD194" s="153"/>
      <c r="BE194" s="153"/>
      <c r="BF194" s="153"/>
      <c r="BG194" s="153"/>
      <c r="BH194" s="153"/>
      <c r="BI194" s="153"/>
      <c r="BJ194" s="153"/>
      <c r="BK194" s="153"/>
      <c r="BL194" s="153"/>
      <c r="BM194" s="153"/>
      <c r="BN194" s="153"/>
      <c r="BO194" s="153"/>
      <c r="BP194" s="153"/>
      <c r="BQ194" s="153"/>
      <c r="BR194" s="153"/>
      <c r="BS194" s="153"/>
      <c r="BT194" s="153"/>
      <c r="BU194" s="153"/>
      <c r="BV194" s="153"/>
      <c r="BW194" s="153"/>
      <c r="BX194" s="153"/>
      <c r="BY194" s="153"/>
      <c r="BZ194" s="153"/>
      <c r="CA194" s="153"/>
      <c r="CB194" s="153"/>
      <c r="CC194" s="153"/>
      <c r="CD194" s="153">
        <v>5.8409622184428342E-2</v>
      </c>
      <c r="CE194" s="153"/>
      <c r="CF194" s="153"/>
      <c r="CG194" s="153"/>
      <c r="CH194" s="153"/>
      <c r="CI194" s="153"/>
      <c r="CJ194" s="153"/>
      <c r="CK194" s="153"/>
      <c r="CL194" s="153"/>
      <c r="CM194" s="153"/>
      <c r="CN194" s="153"/>
      <c r="CO194" s="153"/>
      <c r="CP194" s="153"/>
      <c r="CQ194" s="153"/>
      <c r="CR194" s="153"/>
      <c r="CS194" s="153"/>
      <c r="CT194" s="153"/>
      <c r="CU194" s="153"/>
      <c r="CV194" s="153"/>
      <c r="CW194" s="153"/>
      <c r="CX194" s="153"/>
      <c r="CY194" s="153"/>
      <c r="CZ194" s="153"/>
      <c r="DA194" s="153"/>
      <c r="DB194" s="153"/>
      <c r="DC194" s="153"/>
      <c r="DD194" s="153"/>
      <c r="DE194" s="153"/>
      <c r="DF194" s="153"/>
      <c r="DG194" s="153"/>
      <c r="DH194" s="153"/>
      <c r="DI194" s="153"/>
      <c r="DJ194" s="153"/>
      <c r="DK194" s="153"/>
      <c r="DL194" s="153"/>
      <c r="DM194" s="153"/>
      <c r="DN194" s="153"/>
      <c r="DO194" s="153"/>
      <c r="DP194" s="153"/>
      <c r="DQ194" s="153"/>
      <c r="DR194" s="153"/>
      <c r="DS194" s="153"/>
      <c r="DT194" s="153"/>
      <c r="DU194" s="153"/>
      <c r="DV194" s="153"/>
      <c r="DW194" s="153"/>
      <c r="DX194" s="153"/>
      <c r="DY194" s="153"/>
      <c r="DZ194" s="153"/>
      <c r="EA194" s="153"/>
      <c r="EB194" s="153"/>
      <c r="EC194" s="153"/>
      <c r="ED194" s="153"/>
      <c r="EE194" s="153"/>
      <c r="EF194" s="153"/>
      <c r="EG194" s="153"/>
      <c r="EH194" s="153"/>
      <c r="EI194" s="153"/>
      <c r="EJ194" s="153"/>
      <c r="EK194" s="153"/>
      <c r="EL194" s="153"/>
      <c r="EM194" s="153"/>
      <c r="EN194" s="153"/>
      <c r="EO194" s="153"/>
      <c r="EP194" s="153"/>
      <c r="EQ194" s="153"/>
      <c r="ER194" s="153"/>
      <c r="ES194" s="153"/>
      <c r="ET194" s="153"/>
      <c r="EU194" s="153"/>
      <c r="EV194" s="153"/>
      <c r="EW194" s="153"/>
      <c r="EX194" s="153"/>
      <c r="EY194" s="153"/>
      <c r="EZ194" s="153"/>
      <c r="FA194" s="153"/>
      <c r="FB194" s="153"/>
      <c r="FC194" s="153"/>
      <c r="FD194" s="153"/>
      <c r="FE194" s="153">
        <v>3.530450132391881E-3</v>
      </c>
      <c r="FF194" s="153"/>
      <c r="FG194" s="153"/>
      <c r="FH194" s="153"/>
      <c r="FI194" s="153"/>
      <c r="FJ194" s="153"/>
      <c r="FK194" s="153"/>
      <c r="FL194" s="153"/>
      <c r="FM194" s="153"/>
      <c r="FN194" s="153"/>
      <c r="FO194" s="153"/>
      <c r="FP194" s="153"/>
      <c r="FQ194" s="153"/>
    </row>
    <row r="195" spans="2:173" hidden="1">
      <c r="B195" s="66" t="s">
        <v>677</v>
      </c>
      <c r="C195" s="66" t="s">
        <v>384</v>
      </c>
      <c r="D195" s="153"/>
      <c r="E195" s="153"/>
      <c r="F195" s="153">
        <v>7.1626476181068002E-2</v>
      </c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>
        <v>7.6700841152557972E-2</v>
      </c>
      <c r="AC195" s="153">
        <v>4.1322314049586771E-2</v>
      </c>
      <c r="AD195" s="153"/>
      <c r="AE195" s="153"/>
      <c r="AF195" s="153"/>
      <c r="AG195" s="153"/>
      <c r="AH195" s="153"/>
      <c r="AI195" s="153"/>
      <c r="AJ195" s="153"/>
      <c r="AK195" s="153">
        <v>4.2157627368731698E-3</v>
      </c>
      <c r="AL195" s="153">
        <v>2.2683832170685311E-2</v>
      </c>
      <c r="AM195" s="153">
        <v>0.5</v>
      </c>
      <c r="AN195" s="153"/>
      <c r="AO195" s="153"/>
      <c r="AP195" s="153"/>
      <c r="AQ195" s="153"/>
      <c r="AR195" s="153"/>
      <c r="AS195" s="153"/>
      <c r="AT195" s="153"/>
      <c r="AU195" s="153"/>
      <c r="AV195" s="153"/>
      <c r="AW195" s="153"/>
      <c r="AX195" s="153"/>
      <c r="AY195" s="153"/>
      <c r="AZ195" s="153"/>
      <c r="BA195" s="153"/>
      <c r="BB195" s="153"/>
      <c r="BC195" s="153"/>
      <c r="BD195" s="153"/>
      <c r="BE195" s="153"/>
      <c r="BF195" s="153"/>
      <c r="BG195" s="153"/>
      <c r="BH195" s="153"/>
      <c r="BI195" s="153"/>
      <c r="BJ195" s="153"/>
      <c r="BK195" s="153">
        <v>0.33443708609271522</v>
      </c>
      <c r="BL195" s="153"/>
      <c r="BM195" s="153"/>
      <c r="BN195" s="153">
        <v>7.3147571818648529E-3</v>
      </c>
      <c r="BO195" s="153"/>
      <c r="BP195" s="153"/>
      <c r="BQ195" s="153"/>
      <c r="BR195" s="153">
        <v>4.1884816753926697E-2</v>
      </c>
      <c r="BS195" s="153"/>
      <c r="BT195" s="153"/>
      <c r="BU195" s="153"/>
      <c r="BV195" s="153"/>
      <c r="BW195" s="153"/>
      <c r="BX195" s="153"/>
      <c r="BY195" s="153"/>
      <c r="BZ195" s="153"/>
      <c r="CA195" s="153"/>
      <c r="CB195" s="153"/>
      <c r="CC195" s="153"/>
      <c r="CD195" s="153">
        <v>5.8409622184428342E-2</v>
      </c>
      <c r="CE195" s="153"/>
      <c r="CF195" s="153">
        <v>8.2696964052896255E-2</v>
      </c>
      <c r="CG195" s="153"/>
      <c r="CH195" s="153"/>
      <c r="CI195" s="153"/>
      <c r="CJ195" s="153"/>
      <c r="CK195" s="153">
        <v>7.9376721143600448E-2</v>
      </c>
      <c r="CL195" s="153"/>
      <c r="CM195" s="153"/>
      <c r="CN195" s="153">
        <v>3.03030303030303E-2</v>
      </c>
      <c r="CO195" s="153"/>
      <c r="CP195" s="153"/>
      <c r="CQ195" s="153"/>
      <c r="CR195" s="153"/>
      <c r="CS195" s="153"/>
      <c r="CT195" s="153">
        <v>0.13169389072040941</v>
      </c>
      <c r="CU195" s="153"/>
      <c r="CV195" s="153"/>
      <c r="CW195" s="153">
        <v>3.4006849871530631E-2</v>
      </c>
      <c r="CX195" s="153"/>
      <c r="CY195" s="153"/>
      <c r="CZ195" s="153"/>
      <c r="DA195" s="153"/>
      <c r="DB195" s="153"/>
      <c r="DC195" s="153"/>
      <c r="DD195" s="153"/>
      <c r="DE195" s="153"/>
      <c r="DF195" s="153"/>
      <c r="DG195" s="153"/>
      <c r="DH195" s="153"/>
      <c r="DI195" s="153"/>
      <c r="DJ195" s="153"/>
      <c r="DK195" s="153"/>
      <c r="DL195" s="153"/>
      <c r="DM195" s="153"/>
      <c r="DN195" s="153"/>
      <c r="DO195" s="153"/>
      <c r="DP195" s="153"/>
      <c r="DQ195" s="153"/>
      <c r="DR195" s="153"/>
      <c r="DS195" s="153"/>
      <c r="DT195" s="153"/>
      <c r="DU195" s="153"/>
      <c r="DV195" s="153"/>
      <c r="DW195" s="153"/>
      <c r="DX195" s="153"/>
      <c r="DY195" s="153"/>
      <c r="DZ195" s="153">
        <v>0.23529411764705879</v>
      </c>
      <c r="EA195" s="153"/>
      <c r="EB195" s="153"/>
      <c r="EC195" s="153"/>
      <c r="ED195" s="153"/>
      <c r="EE195" s="153"/>
      <c r="EF195" s="153"/>
      <c r="EG195" s="153"/>
      <c r="EH195" s="153"/>
      <c r="EI195" s="153"/>
      <c r="EJ195" s="153"/>
      <c r="EK195" s="153"/>
      <c r="EL195" s="153"/>
      <c r="EM195" s="153"/>
      <c r="EN195" s="153"/>
      <c r="EO195" s="153"/>
      <c r="EP195" s="153"/>
      <c r="EQ195" s="153"/>
      <c r="ER195" s="153"/>
      <c r="ES195" s="153"/>
      <c r="ET195" s="153"/>
      <c r="EU195" s="153"/>
      <c r="EV195" s="153">
        <v>2.1201139985297011E-2</v>
      </c>
      <c r="EW195" s="153"/>
      <c r="EX195" s="153"/>
      <c r="EY195" s="153"/>
      <c r="EZ195" s="153"/>
      <c r="FA195" s="153"/>
      <c r="FB195" s="153"/>
      <c r="FC195" s="153"/>
      <c r="FD195" s="153"/>
      <c r="FE195" s="153">
        <v>3.530450132391881E-3</v>
      </c>
      <c r="FF195" s="153"/>
      <c r="FG195" s="153"/>
      <c r="FH195" s="153"/>
      <c r="FI195" s="153"/>
      <c r="FJ195" s="153"/>
      <c r="FK195" s="153"/>
      <c r="FL195" s="153"/>
      <c r="FM195" s="153"/>
      <c r="FN195" s="153"/>
      <c r="FO195" s="153"/>
      <c r="FP195" s="153"/>
      <c r="FQ195" s="153"/>
    </row>
    <row r="196" spans="2:173" hidden="1">
      <c r="B196" s="66" t="s">
        <v>678</v>
      </c>
      <c r="C196" s="66" t="s">
        <v>384</v>
      </c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  <c r="AK196" s="153"/>
      <c r="AL196" s="153"/>
      <c r="AM196" s="153"/>
      <c r="AN196" s="153"/>
      <c r="AO196" s="153"/>
      <c r="AP196" s="153"/>
      <c r="AQ196" s="153"/>
      <c r="AR196" s="153"/>
      <c r="AS196" s="153"/>
      <c r="AT196" s="153"/>
      <c r="AU196" s="153"/>
      <c r="AV196" s="153"/>
      <c r="AW196" s="153"/>
      <c r="AX196" s="153"/>
      <c r="AY196" s="153"/>
      <c r="AZ196" s="153">
        <v>3.8618011654627277E-2</v>
      </c>
      <c r="BA196" s="153"/>
      <c r="BB196" s="153"/>
      <c r="BC196" s="153"/>
      <c r="BD196" s="153"/>
      <c r="BE196" s="153"/>
      <c r="BF196" s="153"/>
      <c r="BG196" s="153"/>
      <c r="BH196" s="153"/>
      <c r="BI196" s="153"/>
      <c r="BJ196" s="153"/>
      <c r="BK196" s="153"/>
      <c r="BL196" s="153"/>
      <c r="BM196" s="153"/>
      <c r="BN196" s="153"/>
      <c r="BO196" s="153"/>
      <c r="BP196" s="153"/>
      <c r="BQ196" s="153"/>
      <c r="BR196" s="153"/>
      <c r="BS196" s="153"/>
      <c r="BT196" s="153"/>
      <c r="BU196" s="153"/>
      <c r="BV196" s="153"/>
      <c r="BW196" s="153"/>
      <c r="BX196" s="153"/>
      <c r="BY196" s="153"/>
      <c r="BZ196" s="153"/>
      <c r="CA196" s="153"/>
      <c r="CB196" s="153"/>
      <c r="CC196" s="153"/>
      <c r="CD196" s="153"/>
      <c r="CE196" s="153"/>
      <c r="CF196" s="153"/>
      <c r="CG196" s="153"/>
      <c r="CH196" s="153"/>
      <c r="CI196" s="153"/>
      <c r="CJ196" s="153"/>
      <c r="CK196" s="153"/>
      <c r="CL196" s="153"/>
      <c r="CM196" s="153"/>
      <c r="CN196" s="153"/>
      <c r="CO196" s="153"/>
      <c r="CP196" s="153"/>
      <c r="CQ196" s="153"/>
      <c r="CR196" s="153"/>
      <c r="CS196" s="153"/>
      <c r="CT196" s="153"/>
      <c r="CU196" s="153"/>
      <c r="CV196" s="153"/>
      <c r="CW196" s="153"/>
      <c r="CX196" s="153"/>
      <c r="CY196" s="153"/>
      <c r="CZ196" s="153"/>
      <c r="DA196" s="153"/>
      <c r="DB196" s="153"/>
      <c r="DC196" s="153"/>
      <c r="DD196" s="153"/>
      <c r="DE196" s="153"/>
      <c r="DF196" s="153"/>
      <c r="DG196" s="153"/>
      <c r="DH196" s="153"/>
      <c r="DI196" s="153"/>
      <c r="DJ196" s="153"/>
      <c r="DK196" s="153"/>
      <c r="DL196" s="153"/>
      <c r="DM196" s="153"/>
      <c r="DN196" s="153"/>
      <c r="DO196" s="153"/>
      <c r="DP196" s="153"/>
      <c r="DQ196" s="153"/>
      <c r="DR196" s="153"/>
      <c r="DS196" s="153"/>
      <c r="DT196" s="153"/>
      <c r="DU196" s="153"/>
      <c r="DV196" s="153"/>
      <c r="DW196" s="153"/>
      <c r="DX196" s="153"/>
      <c r="DY196" s="153"/>
      <c r="DZ196" s="153"/>
      <c r="EA196" s="153"/>
      <c r="EB196" s="153"/>
      <c r="EC196" s="153"/>
      <c r="ED196" s="153"/>
      <c r="EE196" s="153"/>
      <c r="EF196" s="153"/>
      <c r="EG196" s="153"/>
      <c r="EH196" s="153"/>
      <c r="EI196" s="153"/>
      <c r="EJ196" s="153"/>
      <c r="EK196" s="153"/>
      <c r="EL196" s="153"/>
      <c r="EM196" s="153"/>
      <c r="EN196" s="153"/>
      <c r="EO196" s="153"/>
      <c r="EP196" s="153"/>
      <c r="EQ196" s="153"/>
      <c r="ER196" s="153"/>
      <c r="ES196" s="153"/>
      <c r="ET196" s="153"/>
      <c r="EU196" s="153"/>
      <c r="EV196" s="153"/>
      <c r="EW196" s="153"/>
      <c r="EX196" s="153"/>
      <c r="EY196" s="153"/>
      <c r="EZ196" s="153"/>
      <c r="FA196" s="153"/>
      <c r="FB196" s="153"/>
      <c r="FC196" s="153"/>
      <c r="FD196" s="153"/>
      <c r="FE196" s="153"/>
      <c r="FF196" s="153"/>
      <c r="FG196" s="153"/>
      <c r="FH196" s="153"/>
      <c r="FI196" s="153"/>
      <c r="FJ196" s="153"/>
      <c r="FK196" s="153"/>
      <c r="FL196" s="153"/>
      <c r="FM196" s="153"/>
      <c r="FN196" s="153"/>
      <c r="FO196" s="153"/>
      <c r="FP196" s="153"/>
      <c r="FQ196" s="153"/>
    </row>
    <row r="197" spans="2:173" hidden="1">
      <c r="B197" s="66" t="s">
        <v>679</v>
      </c>
      <c r="C197" s="66" t="s">
        <v>384</v>
      </c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  <c r="AO197" s="153"/>
      <c r="AP197" s="153"/>
      <c r="AQ197" s="153"/>
      <c r="AR197" s="153"/>
      <c r="AS197" s="153"/>
      <c r="AT197" s="153"/>
      <c r="AU197" s="153"/>
      <c r="AV197" s="153"/>
      <c r="AW197" s="153"/>
      <c r="AX197" s="153"/>
      <c r="AY197" s="153"/>
      <c r="AZ197" s="153"/>
      <c r="BA197" s="153"/>
      <c r="BB197" s="153"/>
      <c r="BC197" s="153"/>
      <c r="BD197" s="153"/>
      <c r="BE197" s="153"/>
      <c r="BF197" s="153"/>
      <c r="BG197" s="153"/>
      <c r="BH197" s="153"/>
      <c r="BI197" s="153"/>
      <c r="BJ197" s="153"/>
      <c r="BK197" s="153"/>
      <c r="BL197" s="153"/>
      <c r="BM197" s="153"/>
      <c r="BN197" s="153"/>
      <c r="BO197" s="153"/>
      <c r="BP197" s="153"/>
      <c r="BQ197" s="153"/>
      <c r="BR197" s="153"/>
      <c r="BS197" s="153"/>
      <c r="BT197" s="153"/>
      <c r="BU197" s="153"/>
      <c r="BV197" s="153"/>
      <c r="BW197" s="153"/>
      <c r="BX197" s="153"/>
      <c r="BY197" s="153"/>
      <c r="BZ197" s="153"/>
      <c r="CA197" s="153"/>
      <c r="CB197" s="153"/>
      <c r="CC197" s="153"/>
      <c r="CD197" s="153"/>
      <c r="CE197" s="153"/>
      <c r="CF197" s="153"/>
      <c r="CG197" s="153"/>
      <c r="CH197" s="153"/>
      <c r="CI197" s="153"/>
      <c r="CJ197" s="153"/>
      <c r="CK197" s="153"/>
      <c r="CL197" s="153"/>
      <c r="CM197" s="153"/>
      <c r="CN197" s="153"/>
      <c r="CO197" s="153"/>
      <c r="CP197" s="153"/>
      <c r="CQ197" s="153"/>
      <c r="CR197" s="153"/>
      <c r="CS197" s="153"/>
      <c r="CT197" s="153"/>
      <c r="CU197" s="153"/>
      <c r="CV197" s="153"/>
      <c r="CW197" s="153"/>
      <c r="CX197" s="153"/>
      <c r="CY197" s="153"/>
      <c r="CZ197" s="153"/>
      <c r="DA197" s="153"/>
      <c r="DB197" s="153"/>
      <c r="DC197" s="153"/>
      <c r="DD197" s="153"/>
      <c r="DE197" s="153"/>
      <c r="DF197" s="153"/>
      <c r="DG197" s="153"/>
      <c r="DH197" s="153"/>
      <c r="DI197" s="153"/>
      <c r="DJ197" s="153"/>
      <c r="DK197" s="153"/>
      <c r="DL197" s="153"/>
      <c r="DM197" s="153"/>
      <c r="DN197" s="153"/>
      <c r="DO197" s="153"/>
      <c r="DP197" s="153"/>
      <c r="DQ197" s="153"/>
      <c r="DR197" s="153"/>
      <c r="DS197" s="153"/>
      <c r="DT197" s="153"/>
      <c r="DU197" s="153"/>
      <c r="DV197" s="153"/>
      <c r="DW197" s="153"/>
      <c r="DX197" s="153"/>
      <c r="DY197" s="153"/>
      <c r="DZ197" s="153"/>
      <c r="EA197" s="153"/>
      <c r="EB197" s="153"/>
      <c r="EC197" s="153"/>
      <c r="ED197" s="153"/>
      <c r="EE197" s="153"/>
      <c r="EF197" s="153"/>
      <c r="EG197" s="153"/>
      <c r="EH197" s="153"/>
      <c r="EI197" s="153"/>
      <c r="EJ197" s="153"/>
      <c r="EK197" s="153"/>
      <c r="EL197" s="153">
        <v>5.0698783340871127E-2</v>
      </c>
      <c r="EM197" s="153"/>
      <c r="EN197" s="153"/>
      <c r="EO197" s="153">
        <v>5.1227408712757667E-2</v>
      </c>
      <c r="EP197" s="153">
        <v>5.1319222963177737E-2</v>
      </c>
      <c r="EQ197" s="153"/>
      <c r="ER197" s="153"/>
      <c r="ES197" s="153"/>
      <c r="ET197" s="153"/>
      <c r="EU197" s="153"/>
      <c r="EV197" s="153"/>
      <c r="EW197" s="153"/>
      <c r="EX197" s="153"/>
      <c r="EY197" s="153"/>
      <c r="EZ197" s="153"/>
      <c r="FA197" s="153"/>
      <c r="FB197" s="153"/>
      <c r="FC197" s="153"/>
      <c r="FD197" s="153"/>
      <c r="FE197" s="153"/>
      <c r="FF197" s="153"/>
      <c r="FG197" s="153"/>
      <c r="FH197" s="153"/>
      <c r="FI197" s="153"/>
      <c r="FJ197" s="153"/>
      <c r="FK197" s="153"/>
      <c r="FL197" s="153"/>
      <c r="FM197" s="153"/>
      <c r="FN197" s="153"/>
      <c r="FO197" s="153"/>
      <c r="FP197" s="153"/>
      <c r="FQ197" s="153"/>
    </row>
    <row r="198" spans="2:173" hidden="1">
      <c r="B198" s="66" t="s">
        <v>680</v>
      </c>
      <c r="C198" s="66" t="s">
        <v>304</v>
      </c>
      <c r="D198" s="153"/>
      <c r="E198" s="153"/>
      <c r="F198" s="153"/>
      <c r="G198" s="153"/>
      <c r="H198" s="153"/>
      <c r="I198" s="153"/>
      <c r="J198" s="153">
        <v>0.1448952124591425</v>
      </c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  <c r="AD198" s="153"/>
      <c r="AE198" s="153"/>
      <c r="AF198" s="153"/>
      <c r="AG198" s="153"/>
      <c r="AH198" s="153"/>
      <c r="AI198" s="153"/>
      <c r="AJ198" s="153"/>
      <c r="AK198" s="153"/>
      <c r="AL198" s="153"/>
      <c r="AM198" s="153"/>
      <c r="AN198" s="153"/>
      <c r="AO198" s="153"/>
      <c r="AP198" s="153"/>
      <c r="AQ198" s="153"/>
      <c r="AR198" s="153"/>
      <c r="AS198" s="153"/>
      <c r="AT198" s="153"/>
      <c r="AU198" s="153"/>
      <c r="AV198" s="153"/>
      <c r="AW198" s="153"/>
      <c r="AX198" s="153"/>
      <c r="AY198" s="153"/>
      <c r="AZ198" s="153"/>
      <c r="BA198" s="153"/>
      <c r="BB198" s="153"/>
      <c r="BC198" s="153"/>
      <c r="BD198" s="153"/>
      <c r="BE198" s="153"/>
      <c r="BF198" s="153"/>
      <c r="BG198" s="153"/>
      <c r="BH198" s="153"/>
      <c r="BI198" s="153"/>
      <c r="BJ198" s="153"/>
      <c r="BK198" s="153"/>
      <c r="BL198" s="153"/>
      <c r="BM198" s="153"/>
      <c r="BN198" s="153"/>
      <c r="BO198" s="153"/>
      <c r="BP198" s="153"/>
      <c r="BQ198" s="153"/>
      <c r="BR198" s="153"/>
      <c r="BS198" s="153"/>
      <c r="BT198" s="153"/>
      <c r="BU198" s="153"/>
      <c r="BV198" s="153"/>
      <c r="BW198" s="153"/>
      <c r="BX198" s="153"/>
      <c r="BY198" s="153"/>
      <c r="BZ198" s="153"/>
      <c r="CA198" s="153"/>
      <c r="CB198" s="153"/>
      <c r="CC198" s="153"/>
      <c r="CD198" s="153"/>
      <c r="CE198" s="153"/>
      <c r="CF198" s="153"/>
      <c r="CG198" s="153"/>
      <c r="CH198" s="153"/>
      <c r="CI198" s="153"/>
      <c r="CJ198" s="153"/>
      <c r="CK198" s="153"/>
      <c r="CL198" s="153"/>
      <c r="CM198" s="153"/>
      <c r="CN198" s="153"/>
      <c r="CO198" s="153"/>
      <c r="CP198" s="153"/>
      <c r="CQ198" s="153"/>
      <c r="CR198" s="153"/>
      <c r="CS198" s="153"/>
      <c r="CT198" s="153"/>
      <c r="CU198" s="153"/>
      <c r="CV198" s="153"/>
      <c r="CW198" s="153"/>
      <c r="CX198" s="153"/>
      <c r="CY198" s="153"/>
      <c r="CZ198" s="153"/>
      <c r="DA198" s="153"/>
      <c r="DB198" s="153"/>
      <c r="DC198" s="153"/>
      <c r="DD198" s="153"/>
      <c r="DE198" s="153"/>
      <c r="DF198" s="153"/>
      <c r="DG198" s="153"/>
      <c r="DH198" s="153"/>
      <c r="DI198" s="153"/>
      <c r="DJ198" s="153"/>
      <c r="DK198" s="153"/>
      <c r="DL198" s="153"/>
      <c r="DM198" s="153"/>
      <c r="DN198" s="153"/>
      <c r="DO198" s="153"/>
      <c r="DP198" s="153"/>
      <c r="DQ198" s="153"/>
      <c r="DR198" s="153"/>
      <c r="DS198" s="153"/>
      <c r="DT198" s="153"/>
      <c r="DU198" s="153"/>
      <c r="DV198" s="153"/>
      <c r="DW198" s="153"/>
      <c r="DX198" s="153"/>
      <c r="DY198" s="153"/>
      <c r="DZ198" s="153"/>
      <c r="EA198" s="153"/>
      <c r="EB198" s="153"/>
      <c r="EC198" s="153"/>
      <c r="ED198" s="153"/>
      <c r="EE198" s="153"/>
      <c r="EF198" s="153"/>
      <c r="EG198" s="153"/>
      <c r="EH198" s="153"/>
      <c r="EI198" s="153"/>
      <c r="EJ198" s="153"/>
      <c r="EK198" s="153"/>
      <c r="EL198" s="153"/>
      <c r="EM198" s="153"/>
      <c r="EN198" s="153"/>
      <c r="EO198" s="153"/>
      <c r="EP198" s="153"/>
      <c r="EQ198" s="153"/>
      <c r="ER198" s="153"/>
      <c r="ES198" s="153"/>
      <c r="ET198" s="153"/>
      <c r="EU198" s="153"/>
      <c r="EV198" s="153"/>
      <c r="EW198" s="153"/>
      <c r="EX198" s="153"/>
      <c r="EY198" s="153"/>
      <c r="EZ198" s="153"/>
      <c r="FA198" s="153"/>
      <c r="FB198" s="153"/>
      <c r="FC198" s="153"/>
      <c r="FD198" s="153"/>
      <c r="FE198" s="153"/>
      <c r="FF198" s="153"/>
      <c r="FG198" s="153"/>
      <c r="FH198" s="153"/>
      <c r="FI198" s="153"/>
      <c r="FJ198" s="153"/>
      <c r="FK198" s="153"/>
      <c r="FL198" s="153"/>
      <c r="FM198" s="153"/>
      <c r="FN198" s="153"/>
      <c r="FO198" s="153"/>
      <c r="FP198" s="153"/>
      <c r="FQ198" s="153"/>
    </row>
    <row r="199" spans="2:173">
      <c r="B199" s="66" t="s">
        <v>312</v>
      </c>
      <c r="C199" s="66" t="s">
        <v>302</v>
      </c>
      <c r="D199" s="153">
        <v>0.60532253782851053</v>
      </c>
      <c r="E199" s="153">
        <v>3.6698799255876893E-2</v>
      </c>
      <c r="F199" s="153"/>
      <c r="G199" s="153"/>
      <c r="H199" s="153"/>
      <c r="I199" s="153">
        <v>2.4292903001908721E-2</v>
      </c>
      <c r="J199" s="153"/>
      <c r="K199" s="153"/>
      <c r="L199" s="153"/>
      <c r="M199" s="153">
        <v>0.45316849161220218</v>
      </c>
      <c r="N199" s="153"/>
      <c r="O199" s="153"/>
      <c r="P199" s="153">
        <v>5.1348429443484743E-2</v>
      </c>
      <c r="Q199" s="153"/>
      <c r="R199" s="153"/>
      <c r="S199" s="153"/>
      <c r="T199" s="153"/>
      <c r="U199" s="153"/>
      <c r="V199" s="153"/>
      <c r="W199" s="153">
        <v>3.2515642116087519E-2</v>
      </c>
      <c r="X199" s="153"/>
      <c r="Y199" s="153"/>
      <c r="Z199" s="153"/>
      <c r="AA199" s="153"/>
      <c r="AB199" s="153"/>
      <c r="AC199" s="153"/>
      <c r="AD199" s="153"/>
      <c r="AE199" s="153"/>
      <c r="AF199" s="153">
        <v>8.6270369290487467E-2</v>
      </c>
      <c r="AG199" s="153"/>
      <c r="AH199" s="153"/>
      <c r="AI199" s="153"/>
      <c r="AJ199" s="153">
        <v>3.6954066635879537E-2</v>
      </c>
      <c r="AK199" s="153">
        <v>0.3835114493089663</v>
      </c>
      <c r="AL199" s="153"/>
      <c r="AM199" s="153"/>
      <c r="AN199" s="153"/>
      <c r="AO199" s="153"/>
      <c r="AP199" s="153"/>
      <c r="AQ199" s="153"/>
      <c r="AR199" s="153"/>
      <c r="AS199" s="153"/>
      <c r="AT199" s="153">
        <v>5.2646556630620393E-2</v>
      </c>
      <c r="AU199" s="153">
        <v>0.13380558835104289</v>
      </c>
      <c r="AV199" s="153"/>
      <c r="AW199" s="153"/>
      <c r="AX199" s="153"/>
      <c r="AY199" s="153"/>
      <c r="AZ199" s="153"/>
      <c r="BA199" s="153"/>
      <c r="BB199" s="153"/>
      <c r="BC199" s="153"/>
      <c r="BD199" s="153"/>
      <c r="BE199" s="153"/>
      <c r="BF199" s="153">
        <v>2.364864864864865E-2</v>
      </c>
      <c r="BG199" s="153"/>
      <c r="BH199" s="153"/>
      <c r="BI199" s="153">
        <v>0.116004853412426</v>
      </c>
      <c r="BJ199" s="153"/>
      <c r="BK199" s="153"/>
      <c r="BL199" s="153">
        <v>1.9417996993342401E-2</v>
      </c>
      <c r="BM199" s="153"/>
      <c r="BN199" s="153"/>
      <c r="BO199" s="153"/>
      <c r="BP199" s="153"/>
      <c r="BQ199" s="153"/>
      <c r="BR199" s="153"/>
      <c r="BS199" s="153"/>
      <c r="BT199" s="153"/>
      <c r="BU199" s="153">
        <v>0.32077688383920999</v>
      </c>
      <c r="BV199" s="153"/>
      <c r="BW199" s="153">
        <v>0.30759365080720819</v>
      </c>
      <c r="BX199" s="153">
        <v>0.47548624689746383</v>
      </c>
      <c r="BY199" s="153"/>
      <c r="BZ199" s="153">
        <v>4.0944971862234447E-2</v>
      </c>
      <c r="CA199" s="153"/>
      <c r="CB199" s="153"/>
      <c r="CC199" s="153">
        <v>4.9235711120957038E-2</v>
      </c>
      <c r="CD199" s="153">
        <v>1.383696162401488E-2</v>
      </c>
      <c r="CE199" s="153">
        <v>0.16722657708100039</v>
      </c>
      <c r="CF199" s="153"/>
      <c r="CG199" s="153"/>
      <c r="CH199" s="153">
        <v>0.3433276223110604</v>
      </c>
      <c r="CI199" s="153"/>
      <c r="CJ199" s="153"/>
      <c r="CK199" s="153">
        <v>0.16409504172259659</v>
      </c>
      <c r="CL199" s="153"/>
      <c r="CM199" s="153"/>
      <c r="CN199" s="153"/>
      <c r="CO199" s="153"/>
      <c r="CP199" s="153"/>
      <c r="CQ199" s="153"/>
      <c r="CR199" s="153"/>
      <c r="CS199" s="153"/>
      <c r="CT199" s="153">
        <v>5.8476477276219137E-2</v>
      </c>
      <c r="CU199" s="153"/>
      <c r="CV199" s="153"/>
      <c r="CW199" s="153"/>
      <c r="CX199" s="153"/>
      <c r="CY199" s="153"/>
      <c r="CZ199" s="153"/>
      <c r="DA199" s="153"/>
      <c r="DB199" s="153"/>
      <c r="DC199" s="153"/>
      <c r="DD199" s="153">
        <v>0.40377392237524601</v>
      </c>
      <c r="DE199" s="153"/>
      <c r="DF199" s="153">
        <v>3.8927185309621741E-2</v>
      </c>
      <c r="DG199" s="153"/>
      <c r="DH199" s="153"/>
      <c r="DI199" s="153">
        <v>7.5098814229249009E-2</v>
      </c>
      <c r="DJ199" s="153"/>
      <c r="DK199" s="153"/>
      <c r="DL199" s="153">
        <v>2.987926084193758E-3</v>
      </c>
      <c r="DM199" s="153">
        <v>0.35449224162346182</v>
      </c>
      <c r="DN199" s="153"/>
      <c r="DO199" s="153"/>
      <c r="DP199" s="153"/>
      <c r="DQ199" s="153"/>
      <c r="DR199" s="153"/>
      <c r="DS199" s="153">
        <v>3.098660568441686E-2</v>
      </c>
      <c r="DT199" s="153"/>
      <c r="DU199" s="153"/>
      <c r="DV199" s="153"/>
      <c r="DW199" s="153"/>
      <c r="DX199" s="153"/>
      <c r="DY199" s="153">
        <v>6.2123613312202848E-2</v>
      </c>
      <c r="DZ199" s="153"/>
      <c r="EA199" s="153"/>
      <c r="EB199" s="153"/>
      <c r="EC199" s="153"/>
      <c r="ED199" s="153">
        <v>0.39494819759837518</v>
      </c>
      <c r="EE199" s="153"/>
      <c r="EF199" s="153"/>
      <c r="EG199" s="153"/>
      <c r="EH199" s="153"/>
      <c r="EI199" s="153"/>
      <c r="EJ199" s="153"/>
      <c r="EK199" s="153"/>
      <c r="EL199" s="153"/>
      <c r="EM199" s="153"/>
      <c r="EN199" s="153"/>
      <c r="EO199" s="153">
        <v>0.1922052374902668</v>
      </c>
      <c r="EP199" s="153">
        <v>0.19240359524499859</v>
      </c>
      <c r="EQ199" s="153"/>
      <c r="ER199" s="153"/>
      <c r="ES199" s="153"/>
      <c r="ET199" s="153"/>
      <c r="EU199" s="153"/>
      <c r="EV199" s="153">
        <v>0.22229289268883989</v>
      </c>
      <c r="EW199" s="153"/>
      <c r="EX199" s="153">
        <v>3.3108730861811313E-2</v>
      </c>
      <c r="EY199" s="153"/>
      <c r="EZ199" s="153"/>
      <c r="FA199" s="153"/>
      <c r="FB199" s="153"/>
      <c r="FC199" s="153">
        <v>4.1749020423731749E-2</v>
      </c>
      <c r="FD199" s="153">
        <v>0.43552600332462599</v>
      </c>
      <c r="FE199" s="153"/>
      <c r="FF199" s="153"/>
      <c r="FG199" s="153"/>
      <c r="FH199" s="153"/>
      <c r="FI199" s="153"/>
      <c r="FJ199" s="153">
        <v>0.10011668992798881</v>
      </c>
      <c r="FK199" s="153"/>
      <c r="FL199" s="153">
        <v>0.33143999985374961</v>
      </c>
      <c r="FM199" s="153"/>
      <c r="FN199" s="153"/>
      <c r="FO199" s="153"/>
      <c r="FP199" s="153">
        <v>0.12653212775181449</v>
      </c>
      <c r="FQ199" s="153">
        <v>0.17485630444227609</v>
      </c>
    </row>
    <row r="200" spans="2:173">
      <c r="B200" s="66" t="s">
        <v>681</v>
      </c>
      <c r="C200" s="66" t="s">
        <v>302</v>
      </c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  <c r="AD200" s="153"/>
      <c r="AE200" s="153"/>
      <c r="AF200" s="153"/>
      <c r="AG200" s="153"/>
      <c r="AH200" s="153"/>
      <c r="AI200" s="153">
        <v>6.2383810153588938E-2</v>
      </c>
      <c r="AJ200" s="153"/>
      <c r="AK200" s="153"/>
      <c r="AL200" s="153"/>
      <c r="AM200" s="153"/>
      <c r="AN200" s="153"/>
      <c r="AO200" s="153"/>
      <c r="AP200" s="153"/>
      <c r="AQ200" s="153"/>
      <c r="AR200" s="153"/>
      <c r="AS200" s="153"/>
      <c r="AT200" s="153"/>
      <c r="AU200" s="153"/>
      <c r="AV200" s="153"/>
      <c r="AW200" s="153"/>
      <c r="AX200" s="153"/>
      <c r="AY200" s="153"/>
      <c r="AZ200" s="153">
        <v>0.21956678603165619</v>
      </c>
      <c r="BA200" s="153"/>
      <c r="BB200" s="153"/>
      <c r="BC200" s="153"/>
      <c r="BD200" s="153">
        <v>6.4187027663927934E-2</v>
      </c>
      <c r="BE200" s="153"/>
      <c r="BF200" s="153"/>
      <c r="BG200" s="153"/>
      <c r="BH200" s="153"/>
      <c r="BI200" s="153"/>
      <c r="BJ200" s="153"/>
      <c r="BK200" s="153"/>
      <c r="BL200" s="153"/>
      <c r="BM200" s="153"/>
      <c r="BN200" s="153"/>
      <c r="BO200" s="153"/>
      <c r="BP200" s="153"/>
      <c r="BQ200" s="153"/>
      <c r="BR200" s="153"/>
      <c r="BS200" s="153"/>
      <c r="BT200" s="153"/>
      <c r="BU200" s="153"/>
      <c r="BV200" s="153"/>
      <c r="BW200" s="153"/>
      <c r="BX200" s="153"/>
      <c r="BY200" s="153"/>
      <c r="BZ200" s="153"/>
      <c r="CA200" s="153">
        <v>3.9614976955210129E-2</v>
      </c>
      <c r="CB200" s="153"/>
      <c r="CC200" s="153"/>
      <c r="CD200" s="153"/>
      <c r="CE200" s="153"/>
      <c r="CF200" s="153"/>
      <c r="CG200" s="153"/>
      <c r="CH200" s="153"/>
      <c r="CI200" s="153"/>
      <c r="CJ200" s="153"/>
      <c r="CK200" s="153"/>
      <c r="CL200" s="153"/>
      <c r="CM200" s="153"/>
      <c r="CN200" s="153">
        <v>0.16498316498316501</v>
      </c>
      <c r="CO200" s="153"/>
      <c r="CP200" s="153"/>
      <c r="CQ200" s="153"/>
      <c r="CR200" s="153"/>
      <c r="CS200" s="153"/>
      <c r="CT200" s="153"/>
      <c r="CU200" s="153"/>
      <c r="CV200" s="153"/>
      <c r="CW200" s="153"/>
      <c r="CX200" s="153">
        <v>0.23351648351648341</v>
      </c>
      <c r="CY200" s="153"/>
      <c r="CZ200" s="153">
        <v>0.1804626532887402</v>
      </c>
      <c r="DA200" s="153"/>
      <c r="DB200" s="153">
        <v>2.6115859449192799E-2</v>
      </c>
      <c r="DC200" s="153">
        <v>0.21869630224721609</v>
      </c>
      <c r="DD200" s="153"/>
      <c r="DE200" s="153"/>
      <c r="DF200" s="153"/>
      <c r="DG200" s="153"/>
      <c r="DH200" s="153">
        <v>1.63736086465559E-2</v>
      </c>
      <c r="DI200" s="153"/>
      <c r="DJ200" s="153"/>
      <c r="DK200" s="153"/>
      <c r="DL200" s="153"/>
      <c r="DM200" s="153"/>
      <c r="DN200" s="153"/>
      <c r="DO200" s="153"/>
      <c r="DP200" s="153"/>
      <c r="DQ200" s="153"/>
      <c r="DR200" s="153"/>
      <c r="DS200" s="153"/>
      <c r="DT200" s="153"/>
      <c r="DU200" s="153"/>
      <c r="DV200" s="153"/>
      <c r="DW200" s="153"/>
      <c r="DX200" s="153"/>
      <c r="DY200" s="153"/>
      <c r="DZ200" s="153"/>
      <c r="EA200" s="153"/>
      <c r="EB200" s="153"/>
      <c r="EC200" s="153"/>
      <c r="ED200" s="153"/>
      <c r="EE200" s="153"/>
      <c r="EF200" s="153"/>
      <c r="EG200" s="153"/>
      <c r="EH200" s="153"/>
      <c r="EI200" s="153"/>
      <c r="EJ200" s="153"/>
      <c r="EK200" s="153"/>
      <c r="EL200" s="153"/>
      <c r="EM200" s="153">
        <v>6.5422180578799671E-2</v>
      </c>
      <c r="EN200" s="153"/>
      <c r="EO200" s="153"/>
      <c r="EP200" s="153"/>
      <c r="EQ200" s="153"/>
      <c r="ER200" s="153"/>
      <c r="ES200" s="153"/>
      <c r="ET200" s="153"/>
      <c r="EU200" s="153">
        <v>0.50793135499963016</v>
      </c>
      <c r="EV200" s="153"/>
      <c r="EW200" s="153"/>
      <c r="EX200" s="153"/>
      <c r="EY200" s="153"/>
      <c r="EZ200" s="153"/>
      <c r="FA200" s="153"/>
      <c r="FB200" s="153"/>
      <c r="FC200" s="153"/>
      <c r="FD200" s="153"/>
      <c r="FE200" s="153"/>
      <c r="FF200" s="153"/>
      <c r="FG200" s="153"/>
      <c r="FH200" s="153"/>
      <c r="FI200" s="153"/>
      <c r="FJ200" s="153"/>
      <c r="FK200" s="153"/>
      <c r="FL200" s="153"/>
      <c r="FM200" s="153"/>
      <c r="FN200" s="153"/>
      <c r="FO200" s="153">
        <v>6.9836387891099208E-2</v>
      </c>
      <c r="FP200" s="153"/>
      <c r="FQ200" s="153"/>
    </row>
    <row r="201" spans="2:173">
      <c r="B201" s="66" t="s">
        <v>682</v>
      </c>
      <c r="C201" s="66" t="s">
        <v>302</v>
      </c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  <c r="AC201" s="153"/>
      <c r="AD201" s="153"/>
      <c r="AE201" s="153"/>
      <c r="AF201" s="153"/>
      <c r="AG201" s="153"/>
      <c r="AH201" s="153"/>
      <c r="AI201" s="153"/>
      <c r="AJ201" s="153"/>
      <c r="AK201" s="153"/>
      <c r="AL201" s="153"/>
      <c r="AM201" s="153"/>
      <c r="AN201" s="153"/>
      <c r="AO201" s="153"/>
      <c r="AP201" s="153"/>
      <c r="AQ201" s="153"/>
      <c r="AR201" s="153"/>
      <c r="AS201" s="153"/>
      <c r="AT201" s="153"/>
      <c r="AU201" s="153"/>
      <c r="AV201" s="153"/>
      <c r="AW201" s="153"/>
      <c r="AX201" s="153"/>
      <c r="AY201" s="153"/>
      <c r="AZ201" s="153"/>
      <c r="BA201" s="153"/>
      <c r="BB201" s="153"/>
      <c r="BC201" s="153"/>
      <c r="BD201" s="153"/>
      <c r="BE201" s="153"/>
      <c r="BF201" s="153"/>
      <c r="BG201" s="153"/>
      <c r="BH201" s="153"/>
      <c r="BI201" s="153"/>
      <c r="BJ201" s="153"/>
      <c r="BK201" s="153"/>
      <c r="BL201" s="153"/>
      <c r="BM201" s="153"/>
      <c r="BN201" s="153"/>
      <c r="BO201" s="153"/>
      <c r="BP201" s="153"/>
      <c r="BQ201" s="153"/>
      <c r="BR201" s="153"/>
      <c r="BS201" s="153"/>
      <c r="BT201" s="153"/>
      <c r="BU201" s="153"/>
      <c r="BV201" s="153"/>
      <c r="BW201" s="153"/>
      <c r="BX201" s="153"/>
      <c r="BY201" s="153"/>
      <c r="BZ201" s="153"/>
      <c r="CA201" s="153"/>
      <c r="CB201" s="153"/>
      <c r="CC201" s="153"/>
      <c r="CD201" s="153"/>
      <c r="CE201" s="153"/>
      <c r="CF201" s="153"/>
      <c r="CG201" s="153">
        <v>0.19684925305568129</v>
      </c>
      <c r="CH201" s="153"/>
      <c r="CI201" s="153"/>
      <c r="CJ201" s="153"/>
      <c r="CK201" s="153"/>
      <c r="CL201" s="153"/>
      <c r="CM201" s="153"/>
      <c r="CN201" s="153"/>
      <c r="CO201" s="153"/>
      <c r="CP201" s="153"/>
      <c r="CQ201" s="153"/>
      <c r="CR201" s="153"/>
      <c r="CS201" s="153"/>
      <c r="CT201" s="153"/>
      <c r="CU201" s="153"/>
      <c r="CV201" s="153"/>
      <c r="CW201" s="153"/>
      <c r="CX201" s="153"/>
      <c r="CY201" s="153"/>
      <c r="CZ201" s="153"/>
      <c r="DA201" s="153"/>
      <c r="DB201" s="153"/>
      <c r="DC201" s="153"/>
      <c r="DD201" s="153"/>
      <c r="DE201" s="153"/>
      <c r="DF201" s="153"/>
      <c r="DG201" s="153"/>
      <c r="DH201" s="153"/>
      <c r="DI201" s="153"/>
      <c r="DJ201" s="153"/>
      <c r="DK201" s="153"/>
      <c r="DL201" s="153"/>
      <c r="DM201" s="153"/>
      <c r="DN201" s="153"/>
      <c r="DO201" s="153"/>
      <c r="DP201" s="153"/>
      <c r="DQ201" s="153"/>
      <c r="DR201" s="153"/>
      <c r="DS201" s="153"/>
      <c r="DT201" s="153"/>
      <c r="DU201" s="153"/>
      <c r="DV201" s="153"/>
      <c r="DW201" s="153"/>
      <c r="DX201" s="153"/>
      <c r="DY201" s="153"/>
      <c r="DZ201" s="153"/>
      <c r="EA201" s="153"/>
      <c r="EB201" s="153"/>
      <c r="EC201" s="153"/>
      <c r="ED201" s="153"/>
      <c r="EE201" s="153"/>
      <c r="EF201" s="153"/>
      <c r="EG201" s="153"/>
      <c r="EH201" s="153"/>
      <c r="EI201" s="153"/>
      <c r="EJ201" s="153"/>
      <c r="EK201" s="153"/>
      <c r="EL201" s="153"/>
      <c r="EM201" s="153"/>
      <c r="EN201" s="153"/>
      <c r="EO201" s="153"/>
      <c r="EP201" s="153"/>
      <c r="EQ201" s="153"/>
      <c r="ER201" s="153"/>
      <c r="ES201" s="153"/>
      <c r="ET201" s="153"/>
      <c r="EU201" s="153"/>
      <c r="EV201" s="153"/>
      <c r="EW201" s="153"/>
      <c r="EX201" s="153"/>
      <c r="EY201" s="153"/>
      <c r="EZ201" s="153"/>
      <c r="FA201" s="153"/>
      <c r="FB201" s="153"/>
      <c r="FC201" s="153"/>
      <c r="FD201" s="153"/>
      <c r="FE201" s="153"/>
      <c r="FF201" s="153"/>
      <c r="FG201" s="153"/>
      <c r="FH201" s="153"/>
      <c r="FI201" s="153"/>
      <c r="FJ201" s="153"/>
      <c r="FK201" s="153"/>
      <c r="FL201" s="153"/>
      <c r="FM201" s="153"/>
      <c r="FN201" s="153"/>
      <c r="FO201" s="153"/>
      <c r="FP201" s="153"/>
      <c r="FQ201" s="153"/>
    </row>
    <row r="202" spans="2:173">
      <c r="B202" s="66" t="s">
        <v>683</v>
      </c>
      <c r="C202" s="66" t="s">
        <v>302</v>
      </c>
      <c r="D202" s="153"/>
      <c r="E202" s="153"/>
      <c r="F202" s="153"/>
      <c r="G202" s="153"/>
      <c r="H202" s="153"/>
      <c r="I202" s="153"/>
      <c r="J202" s="153">
        <v>6.7294751009421269E-2</v>
      </c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3"/>
      <c r="AG202" s="153"/>
      <c r="AH202" s="153"/>
      <c r="AI202" s="153"/>
      <c r="AJ202" s="153"/>
      <c r="AK202" s="153"/>
      <c r="AL202" s="153"/>
      <c r="AM202" s="153"/>
      <c r="AN202" s="153"/>
      <c r="AO202" s="153"/>
      <c r="AP202" s="153"/>
      <c r="AQ202" s="153"/>
      <c r="AR202" s="153"/>
      <c r="AS202" s="153"/>
      <c r="AT202" s="153"/>
      <c r="AU202" s="153"/>
      <c r="AV202" s="153"/>
      <c r="AW202" s="153"/>
      <c r="AX202" s="153"/>
      <c r="AY202" s="153"/>
      <c r="AZ202" s="153"/>
      <c r="BA202" s="153"/>
      <c r="BB202" s="153"/>
      <c r="BC202" s="153"/>
      <c r="BD202" s="153"/>
      <c r="BE202" s="153"/>
      <c r="BF202" s="153"/>
      <c r="BG202" s="153"/>
      <c r="BH202" s="153"/>
      <c r="BI202" s="153"/>
      <c r="BJ202" s="153"/>
      <c r="BK202" s="153"/>
      <c r="BL202" s="153"/>
      <c r="BM202" s="153"/>
      <c r="BN202" s="153"/>
      <c r="BO202" s="153"/>
      <c r="BP202" s="153"/>
      <c r="BQ202" s="153"/>
      <c r="BR202" s="153"/>
      <c r="BS202" s="153"/>
      <c r="BT202" s="153"/>
      <c r="BU202" s="153"/>
      <c r="BV202" s="153"/>
      <c r="BW202" s="153"/>
      <c r="BX202" s="153"/>
      <c r="BY202" s="153"/>
      <c r="BZ202" s="153"/>
      <c r="CA202" s="153"/>
      <c r="CB202" s="153"/>
      <c r="CC202" s="153"/>
      <c r="CD202" s="153"/>
      <c r="CE202" s="153"/>
      <c r="CF202" s="153"/>
      <c r="CG202" s="153"/>
      <c r="CH202" s="153"/>
      <c r="CI202" s="153"/>
      <c r="CJ202" s="153"/>
      <c r="CK202" s="153"/>
      <c r="CL202" s="153"/>
      <c r="CM202" s="153"/>
      <c r="CN202" s="153"/>
      <c r="CO202" s="153"/>
      <c r="CP202" s="153"/>
      <c r="CQ202" s="153"/>
      <c r="CR202" s="153"/>
      <c r="CS202" s="153"/>
      <c r="CT202" s="153"/>
      <c r="CU202" s="153"/>
      <c r="CV202" s="153"/>
      <c r="CW202" s="153"/>
      <c r="CX202" s="153"/>
      <c r="CY202" s="153"/>
      <c r="CZ202" s="153"/>
      <c r="DA202" s="153"/>
      <c r="DB202" s="153"/>
      <c r="DC202" s="153"/>
      <c r="DD202" s="153"/>
      <c r="DE202" s="153"/>
      <c r="DF202" s="153"/>
      <c r="DG202" s="153"/>
      <c r="DH202" s="153"/>
      <c r="DI202" s="153"/>
      <c r="DJ202" s="153"/>
      <c r="DK202" s="153"/>
      <c r="DL202" s="153"/>
      <c r="DM202" s="153"/>
      <c r="DN202" s="153"/>
      <c r="DO202" s="153"/>
      <c r="DP202" s="153"/>
      <c r="DQ202" s="153"/>
      <c r="DR202" s="153"/>
      <c r="DS202" s="153"/>
      <c r="DT202" s="153"/>
      <c r="DU202" s="153"/>
      <c r="DV202" s="153"/>
      <c r="DW202" s="153"/>
      <c r="DX202" s="153"/>
      <c r="DY202" s="153"/>
      <c r="DZ202" s="153"/>
      <c r="EA202" s="153"/>
      <c r="EB202" s="153"/>
      <c r="EC202" s="153"/>
      <c r="ED202" s="153"/>
      <c r="EE202" s="153"/>
      <c r="EF202" s="153"/>
      <c r="EG202" s="153"/>
      <c r="EH202" s="153"/>
      <c r="EI202" s="153"/>
      <c r="EJ202" s="153"/>
      <c r="EK202" s="153"/>
      <c r="EL202" s="153"/>
      <c r="EM202" s="153"/>
      <c r="EN202" s="153"/>
      <c r="EO202" s="153"/>
      <c r="EP202" s="153"/>
      <c r="EQ202" s="153"/>
      <c r="ER202" s="153"/>
      <c r="ES202" s="153"/>
      <c r="ET202" s="153"/>
      <c r="EU202" s="153"/>
      <c r="EV202" s="153"/>
      <c r="EW202" s="153"/>
      <c r="EX202" s="153"/>
      <c r="EY202" s="153"/>
      <c r="EZ202" s="153"/>
      <c r="FA202" s="153"/>
      <c r="FB202" s="153"/>
      <c r="FC202" s="153"/>
      <c r="FD202" s="153"/>
      <c r="FE202" s="153"/>
      <c r="FF202" s="153"/>
      <c r="FG202" s="153"/>
      <c r="FH202" s="153"/>
      <c r="FI202" s="153"/>
      <c r="FJ202" s="153"/>
      <c r="FK202" s="153"/>
      <c r="FL202" s="153"/>
      <c r="FM202" s="153"/>
      <c r="FN202" s="153"/>
      <c r="FO202" s="153"/>
      <c r="FP202" s="153"/>
      <c r="FQ202" s="153"/>
    </row>
    <row r="203" spans="2:173">
      <c r="B203" s="66" t="s">
        <v>684</v>
      </c>
      <c r="C203" s="66" t="s">
        <v>302</v>
      </c>
      <c r="D203" s="153"/>
      <c r="E203" s="153"/>
      <c r="F203" s="153"/>
      <c r="G203" s="153"/>
      <c r="H203" s="153"/>
      <c r="I203" s="153"/>
      <c r="J203" s="153">
        <v>9.4212651413189782E-2</v>
      </c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  <c r="AD203" s="153"/>
      <c r="AE203" s="153"/>
      <c r="AF203" s="153"/>
      <c r="AG203" s="153"/>
      <c r="AH203" s="153"/>
      <c r="AI203" s="153"/>
      <c r="AJ203" s="153"/>
      <c r="AK203" s="153"/>
      <c r="AL203" s="153"/>
      <c r="AM203" s="153"/>
      <c r="AN203" s="153"/>
      <c r="AO203" s="153"/>
      <c r="AP203" s="153"/>
      <c r="AQ203" s="153"/>
      <c r="AR203" s="153"/>
      <c r="AS203" s="153"/>
      <c r="AT203" s="153"/>
      <c r="AU203" s="153"/>
      <c r="AV203" s="153"/>
      <c r="AW203" s="153"/>
      <c r="AX203" s="153"/>
      <c r="AY203" s="153"/>
      <c r="AZ203" s="153"/>
      <c r="BA203" s="153"/>
      <c r="BB203" s="153"/>
      <c r="BC203" s="153"/>
      <c r="BD203" s="153"/>
      <c r="BE203" s="153"/>
      <c r="BF203" s="153"/>
      <c r="BG203" s="153"/>
      <c r="BH203" s="153"/>
      <c r="BI203" s="153"/>
      <c r="BJ203" s="153"/>
      <c r="BK203" s="153"/>
      <c r="BL203" s="153"/>
      <c r="BM203" s="153"/>
      <c r="BN203" s="153"/>
      <c r="BO203" s="153"/>
      <c r="BP203" s="153"/>
      <c r="BQ203" s="153"/>
      <c r="BR203" s="153"/>
      <c r="BS203" s="153"/>
      <c r="BT203" s="153"/>
      <c r="BU203" s="153"/>
      <c r="BV203" s="153"/>
      <c r="BW203" s="153"/>
      <c r="BX203" s="153"/>
      <c r="BY203" s="153"/>
      <c r="BZ203" s="153"/>
      <c r="CA203" s="153"/>
      <c r="CB203" s="153"/>
      <c r="CC203" s="153"/>
      <c r="CD203" s="153"/>
      <c r="CE203" s="153"/>
      <c r="CF203" s="153"/>
      <c r="CG203" s="153"/>
      <c r="CH203" s="153"/>
      <c r="CI203" s="153"/>
      <c r="CJ203" s="153"/>
      <c r="CK203" s="153"/>
      <c r="CL203" s="153"/>
      <c r="CM203" s="153"/>
      <c r="CN203" s="153"/>
      <c r="CO203" s="153"/>
      <c r="CP203" s="153"/>
      <c r="CQ203" s="153"/>
      <c r="CR203" s="153"/>
      <c r="CS203" s="153"/>
      <c r="CT203" s="153"/>
      <c r="CU203" s="153"/>
      <c r="CV203" s="153"/>
      <c r="CW203" s="153"/>
      <c r="CX203" s="153"/>
      <c r="CY203" s="153"/>
      <c r="CZ203" s="153"/>
      <c r="DA203" s="153"/>
      <c r="DB203" s="153"/>
      <c r="DC203" s="153"/>
      <c r="DD203" s="153"/>
      <c r="DE203" s="153"/>
      <c r="DF203" s="153"/>
      <c r="DG203" s="153"/>
      <c r="DH203" s="153"/>
      <c r="DI203" s="153"/>
      <c r="DJ203" s="153"/>
      <c r="DK203" s="153"/>
      <c r="DL203" s="153"/>
      <c r="DM203" s="153"/>
      <c r="DN203" s="153"/>
      <c r="DO203" s="153"/>
      <c r="DP203" s="153"/>
      <c r="DQ203" s="153"/>
      <c r="DR203" s="153"/>
      <c r="DS203" s="153"/>
      <c r="DT203" s="153"/>
      <c r="DU203" s="153"/>
      <c r="DV203" s="153"/>
      <c r="DW203" s="153"/>
      <c r="DX203" s="153"/>
      <c r="DY203" s="153"/>
      <c r="DZ203" s="153"/>
      <c r="EA203" s="153"/>
      <c r="EB203" s="153"/>
      <c r="EC203" s="153"/>
      <c r="ED203" s="153"/>
      <c r="EE203" s="153"/>
      <c r="EF203" s="153"/>
      <c r="EG203" s="153"/>
      <c r="EH203" s="153"/>
      <c r="EI203" s="153"/>
      <c r="EJ203" s="153"/>
      <c r="EK203" s="153"/>
      <c r="EL203" s="153"/>
      <c r="EM203" s="153"/>
      <c r="EN203" s="153"/>
      <c r="EO203" s="153"/>
      <c r="EP203" s="153"/>
      <c r="EQ203" s="153"/>
      <c r="ER203" s="153"/>
      <c r="ES203" s="153"/>
      <c r="ET203" s="153"/>
      <c r="EU203" s="153"/>
      <c r="EV203" s="153"/>
      <c r="EW203" s="153"/>
      <c r="EX203" s="153"/>
      <c r="EY203" s="153"/>
      <c r="EZ203" s="153"/>
      <c r="FA203" s="153"/>
      <c r="FB203" s="153"/>
      <c r="FC203" s="153"/>
      <c r="FD203" s="153"/>
      <c r="FE203" s="153"/>
      <c r="FF203" s="153"/>
      <c r="FG203" s="153"/>
      <c r="FH203" s="153"/>
      <c r="FI203" s="153"/>
      <c r="FJ203" s="153"/>
      <c r="FK203" s="153"/>
      <c r="FL203" s="153"/>
      <c r="FM203" s="153"/>
      <c r="FN203" s="153"/>
      <c r="FO203" s="153"/>
      <c r="FP203" s="153"/>
      <c r="FQ203" s="153"/>
    </row>
    <row r="204" spans="2:173">
      <c r="B204" s="66" t="s">
        <v>685</v>
      </c>
      <c r="C204" s="66" t="s">
        <v>302</v>
      </c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>
        <v>2.2243806779804602E-3</v>
      </c>
      <c r="Z204" s="153"/>
      <c r="AA204" s="153"/>
      <c r="AB204" s="153"/>
      <c r="AC204" s="153"/>
      <c r="AD204" s="153"/>
      <c r="AE204" s="153"/>
      <c r="AF204" s="153"/>
      <c r="AG204" s="153"/>
      <c r="AH204" s="153"/>
      <c r="AI204" s="153"/>
      <c r="AJ204" s="153"/>
      <c r="AK204" s="153"/>
      <c r="AL204" s="153"/>
      <c r="AM204" s="153"/>
      <c r="AN204" s="153"/>
      <c r="AO204" s="153"/>
      <c r="AP204" s="153"/>
      <c r="AQ204" s="153"/>
      <c r="AR204" s="153"/>
      <c r="AS204" s="153"/>
      <c r="AT204" s="153"/>
      <c r="AU204" s="153"/>
      <c r="AV204" s="153"/>
      <c r="AW204" s="153"/>
      <c r="AX204" s="153"/>
      <c r="AY204" s="153"/>
      <c r="AZ204" s="153"/>
      <c r="BA204" s="153"/>
      <c r="BB204" s="153"/>
      <c r="BC204" s="153"/>
      <c r="BD204" s="153"/>
      <c r="BE204" s="153"/>
      <c r="BF204" s="153"/>
      <c r="BG204" s="153"/>
      <c r="BH204" s="153"/>
      <c r="BI204" s="153"/>
      <c r="BJ204" s="153"/>
      <c r="BK204" s="153"/>
      <c r="BL204" s="153"/>
      <c r="BM204" s="153"/>
      <c r="BN204" s="153"/>
      <c r="BO204" s="153"/>
      <c r="BP204" s="153"/>
      <c r="BQ204" s="153"/>
      <c r="BR204" s="153"/>
      <c r="BS204" s="153"/>
      <c r="BT204" s="153"/>
      <c r="BU204" s="153"/>
      <c r="BV204" s="153"/>
      <c r="BW204" s="153"/>
      <c r="BX204" s="153"/>
      <c r="BY204" s="153"/>
      <c r="BZ204" s="153"/>
      <c r="CA204" s="153"/>
      <c r="CB204" s="153"/>
      <c r="CC204" s="153"/>
      <c r="CD204" s="153"/>
      <c r="CE204" s="153"/>
      <c r="CF204" s="153"/>
      <c r="CG204" s="153"/>
      <c r="CH204" s="153"/>
      <c r="CI204" s="153"/>
      <c r="CJ204" s="153"/>
      <c r="CK204" s="153"/>
      <c r="CL204" s="153"/>
      <c r="CM204" s="153"/>
      <c r="CN204" s="153"/>
      <c r="CO204" s="153"/>
      <c r="CP204" s="153"/>
      <c r="CQ204" s="153"/>
      <c r="CR204" s="153"/>
      <c r="CS204" s="153"/>
      <c r="CT204" s="153"/>
      <c r="CU204" s="153"/>
      <c r="CV204" s="153"/>
      <c r="CW204" s="153"/>
      <c r="CX204" s="153"/>
      <c r="CY204" s="153"/>
      <c r="CZ204" s="153"/>
      <c r="DA204" s="153"/>
      <c r="DB204" s="153"/>
      <c r="DC204" s="153"/>
      <c r="DD204" s="153"/>
      <c r="DE204" s="153"/>
      <c r="DF204" s="153"/>
      <c r="DG204" s="153"/>
      <c r="DH204" s="153"/>
      <c r="DI204" s="153"/>
      <c r="DJ204" s="153"/>
      <c r="DK204" s="153"/>
      <c r="DL204" s="153"/>
      <c r="DM204" s="153"/>
      <c r="DN204" s="153"/>
      <c r="DO204" s="153"/>
      <c r="DP204" s="153"/>
      <c r="DQ204" s="153"/>
      <c r="DR204" s="153"/>
      <c r="DS204" s="153"/>
      <c r="DT204" s="153"/>
      <c r="DU204" s="153"/>
      <c r="DV204" s="153"/>
      <c r="DW204" s="153"/>
      <c r="DX204" s="153"/>
      <c r="DY204" s="153"/>
      <c r="DZ204" s="153"/>
      <c r="EA204" s="153"/>
      <c r="EB204" s="153"/>
      <c r="EC204" s="153"/>
      <c r="ED204" s="153"/>
      <c r="EE204" s="153"/>
      <c r="EF204" s="153"/>
      <c r="EG204" s="153"/>
      <c r="EH204" s="153"/>
      <c r="EI204" s="153"/>
      <c r="EJ204" s="153"/>
      <c r="EK204" s="153"/>
      <c r="EL204" s="153">
        <v>0.11287737929725231</v>
      </c>
      <c r="EM204" s="153"/>
      <c r="EN204" s="153"/>
      <c r="EO204" s="153"/>
      <c r="EP204" s="153"/>
      <c r="EQ204" s="153"/>
      <c r="ER204" s="153"/>
      <c r="ES204" s="153"/>
      <c r="ET204" s="153"/>
      <c r="EU204" s="153"/>
      <c r="EV204" s="153"/>
      <c r="EW204" s="153"/>
      <c r="EX204" s="153"/>
      <c r="EY204" s="153"/>
      <c r="EZ204" s="153"/>
      <c r="FA204" s="153"/>
      <c r="FB204" s="153"/>
      <c r="FC204" s="153"/>
      <c r="FD204" s="153"/>
      <c r="FE204" s="153"/>
      <c r="FF204" s="153"/>
      <c r="FG204" s="153"/>
      <c r="FH204" s="153"/>
      <c r="FI204" s="153"/>
      <c r="FJ204" s="153"/>
      <c r="FK204" s="153"/>
      <c r="FL204" s="153"/>
      <c r="FM204" s="153"/>
      <c r="FN204" s="153"/>
      <c r="FO204" s="153"/>
      <c r="FP204" s="153"/>
      <c r="FQ204" s="153"/>
    </row>
    <row r="205" spans="2:173">
      <c r="B205" s="66" t="s">
        <v>686</v>
      </c>
      <c r="C205" s="66" t="s">
        <v>302</v>
      </c>
      <c r="D205" s="153"/>
      <c r="E205" s="153"/>
      <c r="F205" s="153">
        <v>6.9895724897882358E-2</v>
      </c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3"/>
      <c r="AG205" s="153"/>
      <c r="AH205" s="153"/>
      <c r="AI205" s="153"/>
      <c r="AJ205" s="153"/>
      <c r="AK205" s="153"/>
      <c r="AL205" s="153"/>
      <c r="AM205" s="153"/>
      <c r="AN205" s="153"/>
      <c r="AO205" s="153"/>
      <c r="AP205" s="153"/>
      <c r="AQ205" s="153"/>
      <c r="AR205" s="153"/>
      <c r="AS205" s="153"/>
      <c r="AT205" s="153"/>
      <c r="AU205" s="153"/>
      <c r="AV205" s="153"/>
      <c r="AW205" s="153"/>
      <c r="AX205" s="153"/>
      <c r="AY205" s="153"/>
      <c r="AZ205" s="153"/>
      <c r="BA205" s="153"/>
      <c r="BB205" s="153"/>
      <c r="BC205" s="153"/>
      <c r="BD205" s="153"/>
      <c r="BE205" s="153"/>
      <c r="BF205" s="153"/>
      <c r="BG205" s="153"/>
      <c r="BH205" s="153"/>
      <c r="BI205" s="153"/>
      <c r="BJ205" s="153"/>
      <c r="BK205" s="153"/>
      <c r="BL205" s="153"/>
      <c r="BM205" s="153"/>
      <c r="BN205" s="153"/>
      <c r="BO205" s="153"/>
      <c r="BP205" s="153"/>
      <c r="BQ205" s="153"/>
      <c r="BR205" s="153"/>
      <c r="BS205" s="153"/>
      <c r="BT205" s="153"/>
      <c r="BU205" s="153"/>
      <c r="BV205" s="153"/>
      <c r="BW205" s="153"/>
      <c r="BX205" s="153"/>
      <c r="BY205" s="153"/>
      <c r="BZ205" s="153"/>
      <c r="CA205" s="153"/>
      <c r="CB205" s="153"/>
      <c r="CC205" s="153"/>
      <c r="CD205" s="153"/>
      <c r="CE205" s="153"/>
      <c r="CF205" s="153"/>
      <c r="CG205" s="153"/>
      <c r="CH205" s="153"/>
      <c r="CI205" s="153"/>
      <c r="CJ205" s="153"/>
      <c r="CK205" s="153"/>
      <c r="CL205" s="153"/>
      <c r="CM205" s="153"/>
      <c r="CN205" s="153"/>
      <c r="CO205" s="153"/>
      <c r="CP205" s="153"/>
      <c r="CQ205" s="153"/>
      <c r="CR205" s="153"/>
      <c r="CS205" s="153"/>
      <c r="CT205" s="153"/>
      <c r="CU205" s="153"/>
      <c r="CV205" s="153"/>
      <c r="CW205" s="153"/>
      <c r="CX205" s="153"/>
      <c r="CY205" s="153"/>
      <c r="CZ205" s="153"/>
      <c r="DA205" s="153"/>
      <c r="DB205" s="153"/>
      <c r="DC205" s="153"/>
      <c r="DD205" s="153"/>
      <c r="DE205" s="153"/>
      <c r="DF205" s="153"/>
      <c r="DG205" s="153"/>
      <c r="DH205" s="153"/>
      <c r="DI205" s="153"/>
      <c r="DJ205" s="153"/>
      <c r="DK205" s="153"/>
      <c r="DL205" s="153"/>
      <c r="DM205" s="153"/>
      <c r="DN205" s="153"/>
      <c r="DO205" s="153"/>
      <c r="DP205" s="153"/>
      <c r="DQ205" s="153"/>
      <c r="DR205" s="153"/>
      <c r="DS205" s="153"/>
      <c r="DT205" s="153"/>
      <c r="DU205" s="153"/>
      <c r="DV205" s="153"/>
      <c r="DW205" s="153"/>
      <c r="DX205" s="153"/>
      <c r="DY205" s="153"/>
      <c r="DZ205" s="153"/>
      <c r="EA205" s="153"/>
      <c r="EB205" s="153"/>
      <c r="EC205" s="153"/>
      <c r="ED205" s="153"/>
      <c r="EE205" s="153"/>
      <c r="EF205" s="153"/>
      <c r="EG205" s="153"/>
      <c r="EH205" s="153"/>
      <c r="EI205" s="153"/>
      <c r="EJ205" s="153"/>
      <c r="EK205" s="153"/>
      <c r="EL205" s="153"/>
      <c r="EM205" s="153"/>
      <c r="EN205" s="153"/>
      <c r="EO205" s="153"/>
      <c r="EP205" s="153"/>
      <c r="EQ205" s="153"/>
      <c r="ER205" s="153"/>
      <c r="ES205" s="153"/>
      <c r="ET205" s="153"/>
      <c r="EU205" s="153"/>
      <c r="EV205" s="153"/>
      <c r="EW205" s="153"/>
      <c r="EX205" s="153"/>
      <c r="EY205" s="153"/>
      <c r="EZ205" s="153"/>
      <c r="FA205" s="153"/>
      <c r="FB205" s="153"/>
      <c r="FC205" s="153"/>
      <c r="FD205" s="153"/>
      <c r="FE205" s="153"/>
      <c r="FF205" s="153"/>
      <c r="FG205" s="153"/>
      <c r="FH205" s="153"/>
      <c r="FI205" s="153"/>
      <c r="FJ205" s="153"/>
      <c r="FK205" s="153"/>
      <c r="FL205" s="153"/>
      <c r="FM205" s="153"/>
      <c r="FN205" s="153"/>
      <c r="FO205" s="153"/>
      <c r="FP205" s="153"/>
      <c r="FQ205" s="153"/>
    </row>
    <row r="206" spans="2:173">
      <c r="B206" s="66" t="s">
        <v>687</v>
      </c>
      <c r="C206" s="66" t="s">
        <v>302</v>
      </c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3"/>
      <c r="AL206" s="153"/>
      <c r="AM206" s="153"/>
      <c r="AN206" s="153"/>
      <c r="AO206" s="153"/>
      <c r="AP206" s="153"/>
      <c r="AQ206" s="153"/>
      <c r="AR206" s="153"/>
      <c r="AS206" s="153"/>
      <c r="AT206" s="153"/>
      <c r="AU206" s="153"/>
      <c r="AV206" s="153"/>
      <c r="AW206" s="153"/>
      <c r="AX206" s="153"/>
      <c r="AY206" s="153"/>
      <c r="AZ206" s="153"/>
      <c r="BA206" s="153"/>
      <c r="BB206" s="153"/>
      <c r="BC206" s="153"/>
      <c r="BD206" s="153"/>
      <c r="BE206" s="153"/>
      <c r="BF206" s="153"/>
      <c r="BG206" s="153"/>
      <c r="BH206" s="153"/>
      <c r="BI206" s="153"/>
      <c r="BJ206" s="153"/>
      <c r="BK206" s="153"/>
      <c r="BL206" s="153"/>
      <c r="BM206" s="153"/>
      <c r="BN206" s="153"/>
      <c r="BO206" s="153"/>
      <c r="BP206" s="153"/>
      <c r="BQ206" s="153"/>
      <c r="BR206" s="153"/>
      <c r="BS206" s="153"/>
      <c r="BT206" s="153"/>
      <c r="BU206" s="153"/>
      <c r="BV206" s="153"/>
      <c r="BW206" s="153"/>
      <c r="BX206" s="153"/>
      <c r="BY206" s="153"/>
      <c r="BZ206" s="153"/>
      <c r="CA206" s="153"/>
      <c r="CB206" s="153"/>
      <c r="CC206" s="153"/>
      <c r="CD206" s="153"/>
      <c r="CE206" s="153"/>
      <c r="CF206" s="153"/>
      <c r="CG206" s="153"/>
      <c r="CH206" s="153"/>
      <c r="CI206" s="153"/>
      <c r="CJ206" s="153"/>
      <c r="CK206" s="153"/>
      <c r="CL206" s="153"/>
      <c r="CM206" s="153"/>
      <c r="CN206" s="153"/>
      <c r="CO206" s="153"/>
      <c r="CP206" s="153"/>
      <c r="CQ206" s="153"/>
      <c r="CR206" s="153"/>
      <c r="CS206" s="153"/>
      <c r="CT206" s="153"/>
      <c r="CU206" s="153"/>
      <c r="CV206" s="153"/>
      <c r="CW206" s="153"/>
      <c r="CX206" s="153"/>
      <c r="CY206" s="153"/>
      <c r="CZ206" s="153"/>
      <c r="DA206" s="153"/>
      <c r="DB206" s="153"/>
      <c r="DC206" s="153"/>
      <c r="DD206" s="153"/>
      <c r="DE206" s="153"/>
      <c r="DF206" s="153"/>
      <c r="DG206" s="153"/>
      <c r="DH206" s="153"/>
      <c r="DI206" s="153"/>
      <c r="DJ206" s="153"/>
      <c r="DK206" s="153"/>
      <c r="DL206" s="153"/>
      <c r="DM206" s="153"/>
      <c r="DN206" s="153"/>
      <c r="DO206" s="153"/>
      <c r="DP206" s="153"/>
      <c r="DQ206" s="153"/>
      <c r="DR206" s="153"/>
      <c r="DS206" s="153"/>
      <c r="DT206" s="153"/>
      <c r="DU206" s="153"/>
      <c r="DV206" s="153"/>
      <c r="DW206" s="153"/>
      <c r="DX206" s="153"/>
      <c r="DY206" s="153"/>
      <c r="DZ206" s="153"/>
      <c r="EA206" s="153"/>
      <c r="EB206" s="153"/>
      <c r="EC206" s="153"/>
      <c r="ED206" s="153"/>
      <c r="EE206" s="153"/>
      <c r="EF206" s="153"/>
      <c r="EG206" s="153"/>
      <c r="EH206" s="153"/>
      <c r="EI206" s="153"/>
      <c r="EJ206" s="153"/>
      <c r="EK206" s="153"/>
      <c r="EL206" s="153"/>
      <c r="EM206" s="153"/>
      <c r="EN206" s="153"/>
      <c r="EO206" s="153"/>
      <c r="EP206" s="153"/>
      <c r="EQ206" s="153"/>
      <c r="ER206" s="153"/>
      <c r="ES206" s="153"/>
      <c r="ET206" s="153"/>
      <c r="EU206" s="153"/>
      <c r="EV206" s="153"/>
      <c r="EW206" s="153"/>
      <c r="EX206" s="153"/>
      <c r="EY206" s="153"/>
      <c r="EZ206" s="153"/>
      <c r="FA206" s="153"/>
      <c r="FB206" s="153">
        <v>9.3934641814174297E-2</v>
      </c>
      <c r="FC206" s="153"/>
      <c r="FD206" s="153"/>
      <c r="FE206" s="153"/>
      <c r="FF206" s="153"/>
      <c r="FG206" s="153"/>
      <c r="FH206" s="153"/>
      <c r="FI206" s="153"/>
      <c r="FJ206" s="153"/>
      <c r="FK206" s="153"/>
      <c r="FL206" s="153"/>
      <c r="FM206" s="153"/>
      <c r="FN206" s="153"/>
      <c r="FO206" s="153"/>
      <c r="FP206" s="153"/>
      <c r="FQ206" s="153"/>
    </row>
    <row r="207" spans="2:173" hidden="1">
      <c r="B207" s="66" t="s">
        <v>688</v>
      </c>
      <c r="C207" s="66" t="s">
        <v>360</v>
      </c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153"/>
      <c r="AJ207" s="153"/>
      <c r="AK207" s="153"/>
      <c r="AL207" s="153"/>
      <c r="AM207" s="153"/>
      <c r="AN207" s="153"/>
      <c r="AO207" s="153"/>
      <c r="AP207" s="153"/>
      <c r="AQ207" s="153"/>
      <c r="AR207" s="153"/>
      <c r="AS207" s="153"/>
      <c r="AT207" s="153"/>
      <c r="AU207" s="153"/>
      <c r="AV207" s="153"/>
      <c r="AW207" s="153"/>
      <c r="AX207" s="153"/>
      <c r="AY207" s="153"/>
      <c r="AZ207" s="153"/>
      <c r="BA207" s="153"/>
      <c r="BB207" s="153"/>
      <c r="BC207" s="153"/>
      <c r="BD207" s="153"/>
      <c r="BE207" s="153"/>
      <c r="BF207" s="153"/>
      <c r="BG207" s="153"/>
      <c r="BH207" s="153"/>
      <c r="BI207" s="153"/>
      <c r="BJ207" s="153"/>
      <c r="BK207" s="153"/>
      <c r="BL207" s="153"/>
      <c r="BM207" s="153"/>
      <c r="BN207" s="153"/>
      <c r="BO207" s="153"/>
      <c r="BP207" s="153"/>
      <c r="BQ207" s="153"/>
      <c r="BR207" s="153"/>
      <c r="BS207" s="153"/>
      <c r="BT207" s="153"/>
      <c r="BU207" s="153"/>
      <c r="BV207" s="153"/>
      <c r="BW207" s="153"/>
      <c r="BX207" s="153"/>
      <c r="BY207" s="153"/>
      <c r="BZ207" s="153"/>
      <c r="CA207" s="153"/>
      <c r="CB207" s="153"/>
      <c r="CC207" s="153"/>
      <c r="CD207" s="153"/>
      <c r="CE207" s="153"/>
      <c r="CF207" s="153"/>
      <c r="CG207" s="153"/>
      <c r="CH207" s="153"/>
      <c r="CI207" s="153"/>
      <c r="CJ207" s="153"/>
      <c r="CK207" s="153"/>
      <c r="CL207" s="153"/>
      <c r="CM207" s="153"/>
      <c r="CN207" s="153"/>
      <c r="CO207" s="153"/>
      <c r="CP207" s="153"/>
      <c r="CQ207" s="153"/>
      <c r="CR207" s="153"/>
      <c r="CS207" s="153"/>
      <c r="CT207" s="153"/>
      <c r="CU207" s="153"/>
      <c r="CV207" s="153"/>
      <c r="CW207" s="153"/>
      <c r="CX207" s="153"/>
      <c r="CY207" s="153"/>
      <c r="CZ207" s="153"/>
      <c r="DA207" s="153"/>
      <c r="DB207" s="153"/>
      <c r="DC207" s="153"/>
      <c r="DD207" s="153"/>
      <c r="DE207" s="153"/>
      <c r="DF207" s="153"/>
      <c r="DG207" s="153"/>
      <c r="DH207" s="153"/>
      <c r="DI207" s="153"/>
      <c r="DJ207" s="153"/>
      <c r="DK207" s="153"/>
      <c r="DL207" s="153"/>
      <c r="DM207" s="153"/>
      <c r="DN207" s="153"/>
      <c r="DO207" s="153"/>
      <c r="DP207" s="153"/>
      <c r="DQ207" s="153"/>
      <c r="DR207" s="153"/>
      <c r="DS207" s="153"/>
      <c r="DT207" s="153"/>
      <c r="DU207" s="153"/>
      <c r="DV207" s="153"/>
      <c r="DW207" s="153"/>
      <c r="DX207" s="153"/>
      <c r="DY207" s="153"/>
      <c r="DZ207" s="153"/>
      <c r="EA207" s="153"/>
      <c r="EB207" s="153"/>
      <c r="EC207" s="153"/>
      <c r="ED207" s="153"/>
      <c r="EE207" s="153"/>
      <c r="EF207" s="153"/>
      <c r="EG207" s="153"/>
      <c r="EH207" s="153"/>
      <c r="EI207" s="153"/>
      <c r="EJ207" s="153"/>
      <c r="EK207" s="153"/>
      <c r="EL207" s="153"/>
      <c r="EM207" s="153"/>
      <c r="EN207" s="153"/>
      <c r="EO207" s="153"/>
      <c r="EP207" s="153"/>
      <c r="EQ207" s="153"/>
      <c r="ER207" s="153"/>
      <c r="ES207" s="153"/>
      <c r="ET207" s="153"/>
      <c r="EU207" s="153"/>
      <c r="EV207" s="153"/>
      <c r="EW207" s="153"/>
      <c r="EX207" s="153"/>
      <c r="EY207" s="153"/>
      <c r="EZ207" s="153"/>
      <c r="FA207" s="153"/>
      <c r="FB207" s="153"/>
      <c r="FC207" s="153"/>
      <c r="FD207" s="153"/>
      <c r="FE207" s="153"/>
      <c r="FF207" s="153"/>
      <c r="FG207" s="153"/>
      <c r="FH207" s="153"/>
      <c r="FI207" s="153"/>
      <c r="FJ207" s="153"/>
      <c r="FK207" s="153"/>
      <c r="FL207" s="153"/>
      <c r="FM207" s="153">
        <v>2.8140842222291441E-3</v>
      </c>
      <c r="FN207" s="153"/>
      <c r="FO207" s="153"/>
      <c r="FP207" s="153"/>
      <c r="FQ207" s="153"/>
    </row>
    <row r="208" spans="2:173"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  <c r="AK208" s="154"/>
      <c r="AL208" s="154"/>
      <c r="AM208" s="154"/>
      <c r="AN208" s="154"/>
      <c r="AO208" s="154"/>
      <c r="AP208" s="154"/>
      <c r="AQ208" s="154"/>
      <c r="AR208" s="154"/>
      <c r="AS208" s="154"/>
      <c r="AT208" s="154"/>
      <c r="AU208" s="154"/>
      <c r="AV208" s="154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54"/>
      <c r="BK208" s="154"/>
      <c r="BL208" s="154"/>
      <c r="BM208" s="154"/>
      <c r="BN208" s="154"/>
      <c r="BO208" s="154"/>
      <c r="BP208" s="154"/>
      <c r="BQ208" s="154"/>
      <c r="BR208" s="154"/>
      <c r="BS208" s="154"/>
      <c r="BT208" s="154"/>
      <c r="BU208" s="154"/>
      <c r="BV208" s="154"/>
      <c r="BW208" s="154"/>
      <c r="BX208" s="154"/>
      <c r="BY208" s="154"/>
      <c r="BZ208" s="154"/>
      <c r="CA208" s="154"/>
      <c r="CB208" s="154"/>
      <c r="CC208" s="154"/>
      <c r="CD208" s="154"/>
      <c r="CE208" s="154"/>
      <c r="CF208" s="154"/>
      <c r="CG208" s="154"/>
      <c r="CH208" s="154"/>
      <c r="CI208" s="154"/>
      <c r="CJ208" s="154"/>
      <c r="CK208" s="154"/>
      <c r="CL208" s="154"/>
      <c r="CM208" s="154"/>
      <c r="CN208" s="154"/>
      <c r="CO208" s="154"/>
      <c r="CP208" s="154"/>
      <c r="CQ208" s="154"/>
      <c r="CR208" s="154"/>
      <c r="CS208" s="154"/>
      <c r="CT208" s="154"/>
      <c r="CU208" s="154"/>
      <c r="CV208" s="154"/>
      <c r="CW208" s="154"/>
      <c r="CX208" s="154"/>
      <c r="CY208" s="154"/>
      <c r="CZ208" s="154"/>
      <c r="DA208" s="154"/>
      <c r="DB208" s="154"/>
      <c r="DC208" s="154"/>
      <c r="DD208" s="154"/>
      <c r="DE208" s="154"/>
      <c r="DF208" s="154"/>
      <c r="DG208" s="154"/>
      <c r="DH208" s="154"/>
      <c r="DI208" s="154"/>
      <c r="DJ208" s="154"/>
      <c r="DK208" s="154"/>
      <c r="DL208" s="154"/>
      <c r="DM208" s="154"/>
      <c r="DN208" s="154"/>
      <c r="DO208" s="154"/>
      <c r="DP208" s="154"/>
      <c r="DQ208" s="154"/>
      <c r="DR208" s="154"/>
      <c r="DS208" s="154"/>
      <c r="DT208" s="154"/>
      <c r="DU208" s="154"/>
      <c r="DV208" s="154"/>
      <c r="DW208" s="154"/>
      <c r="DX208" s="154"/>
      <c r="DY208" s="154"/>
      <c r="DZ208" s="154"/>
      <c r="EA208" s="154"/>
      <c r="EB208" s="154"/>
      <c r="EC208" s="154"/>
      <c r="ED208" s="154"/>
      <c r="EE208" s="154"/>
      <c r="EF208" s="154"/>
      <c r="EG208" s="154"/>
      <c r="EH208" s="154"/>
      <c r="EI208" s="154"/>
      <c r="EJ208" s="154"/>
      <c r="EK208" s="154"/>
      <c r="EL208" s="154"/>
      <c r="EM208" s="154"/>
      <c r="EN208" s="154"/>
      <c r="EO208" s="154"/>
      <c r="EP208" s="154"/>
      <c r="EQ208" s="154"/>
      <c r="ER208" s="154"/>
      <c r="ES208" s="154"/>
      <c r="ET208" s="154"/>
      <c r="EU208" s="154"/>
      <c r="EV208" s="154"/>
      <c r="EW208" s="154"/>
      <c r="EX208" s="154"/>
      <c r="EY208" s="154"/>
      <c r="EZ208" s="154"/>
      <c r="FA208" s="154"/>
      <c r="FB208" s="154"/>
      <c r="FC208" s="154"/>
      <c r="FD208" s="154"/>
      <c r="FE208" s="154"/>
      <c r="FF208" s="154"/>
      <c r="FG208" s="154"/>
      <c r="FH208" s="154"/>
      <c r="FI208" s="154"/>
      <c r="FJ208" s="154"/>
      <c r="FK208" s="154"/>
      <c r="FL208" s="154"/>
      <c r="FM208" s="154"/>
      <c r="FN208" s="154"/>
      <c r="FO208" s="154"/>
      <c r="FP208" s="154"/>
      <c r="FQ208" s="154"/>
    </row>
    <row r="209" spans="1:173" ht="15.6" customHeight="1">
      <c r="A209" s="155"/>
      <c r="B209" s="19" t="s">
        <v>689</v>
      </c>
      <c r="D209" s="156">
        <v>2176</v>
      </c>
      <c r="E209" s="156">
        <v>102.6</v>
      </c>
      <c r="F209" s="156">
        <v>858.15200000000004</v>
      </c>
      <c r="G209" s="156">
        <v>11.516999999999999</v>
      </c>
      <c r="H209" s="157">
        <v>0.38450000000000001</v>
      </c>
      <c r="I209" s="156">
        <v>2300</v>
      </c>
      <c r="J209" s="156">
        <v>176</v>
      </c>
      <c r="K209" s="156">
        <v>2377.9589999999998</v>
      </c>
      <c r="L209" s="156">
        <v>43.400000000000013</v>
      </c>
      <c r="M209" s="156">
        <v>1390.7139999999999</v>
      </c>
      <c r="N209" s="156">
        <v>14.06</v>
      </c>
      <c r="O209" s="156">
        <v>4.0149999999999997</v>
      </c>
      <c r="P209" s="156">
        <v>5976.81</v>
      </c>
      <c r="Q209" s="156">
        <v>14.06</v>
      </c>
      <c r="R209" s="156">
        <v>30.6</v>
      </c>
      <c r="S209" s="156">
        <v>5.68</v>
      </c>
      <c r="T209" s="156">
        <v>3.548</v>
      </c>
      <c r="U209" s="156">
        <v>21.797999999999998</v>
      </c>
      <c r="V209" s="156">
        <v>30.9</v>
      </c>
      <c r="W209" s="156">
        <v>284.24799999999999</v>
      </c>
      <c r="X209" s="156">
        <v>1.29</v>
      </c>
      <c r="Y209" s="156">
        <v>5328.6769999999997</v>
      </c>
      <c r="Z209" s="156">
        <v>1</v>
      </c>
      <c r="AA209" s="156">
        <v>72.64</v>
      </c>
      <c r="AB209" s="156">
        <v>37.653000000000013</v>
      </c>
      <c r="AC209" s="156">
        <v>6.9500000000000011</v>
      </c>
      <c r="AD209" s="156">
        <v>384.50000000000011</v>
      </c>
      <c r="AE209" s="156">
        <v>34.146000000000001</v>
      </c>
      <c r="AF209" s="156">
        <v>770.14800000000002</v>
      </c>
      <c r="AG209" s="156">
        <v>2.085</v>
      </c>
      <c r="AH209" s="156">
        <v>0.09</v>
      </c>
      <c r="AI209" s="156">
        <v>26.803999999999998</v>
      </c>
      <c r="AJ209" s="156">
        <v>1093.8125</v>
      </c>
      <c r="AK209" s="156">
        <v>46387</v>
      </c>
      <c r="AL209" s="156">
        <v>523.97199999999998</v>
      </c>
      <c r="AM209" s="156">
        <v>0.434</v>
      </c>
      <c r="AN209" s="156">
        <v>32.5</v>
      </c>
      <c r="AO209" s="156">
        <v>101.5</v>
      </c>
      <c r="AP209" s="156">
        <v>491.9</v>
      </c>
      <c r="AQ209" s="156">
        <v>31.3</v>
      </c>
      <c r="AR209" s="156">
        <v>19.899999999999999</v>
      </c>
      <c r="AS209" s="156">
        <v>7.8</v>
      </c>
      <c r="AT209" s="156">
        <v>1351</v>
      </c>
      <c r="AU209" s="156">
        <v>254.1</v>
      </c>
      <c r="AV209" s="156">
        <v>0.58200000000000007</v>
      </c>
      <c r="AW209" s="156">
        <v>14.06</v>
      </c>
      <c r="AX209" s="156">
        <v>296.18900000000002</v>
      </c>
      <c r="AY209" s="156">
        <v>666.32299999999998</v>
      </c>
      <c r="AZ209" s="156">
        <v>6332.5969999999998</v>
      </c>
      <c r="BA209" s="156">
        <v>33.838999999999999</v>
      </c>
      <c r="BB209" s="156">
        <v>5.9690000000000003</v>
      </c>
      <c r="BC209" s="156">
        <v>0.32600000000000001</v>
      </c>
      <c r="BD209" s="156">
        <v>410.56700000000001</v>
      </c>
      <c r="BE209" s="156">
        <v>15.02</v>
      </c>
      <c r="BF209" s="156">
        <v>1512</v>
      </c>
      <c r="BG209" s="156">
        <v>4.45</v>
      </c>
      <c r="BH209" s="156">
        <v>2</v>
      </c>
      <c r="BI209" s="156">
        <v>126.06</v>
      </c>
      <c r="BJ209" s="156">
        <v>234.57</v>
      </c>
      <c r="BK209" s="156">
        <v>60.400000000000013</v>
      </c>
      <c r="BL209" s="156">
        <v>1280</v>
      </c>
      <c r="BM209" s="156">
        <v>0.36499999999999999</v>
      </c>
      <c r="BN209" s="156">
        <v>352.0625</v>
      </c>
      <c r="BO209" s="156">
        <v>20.39</v>
      </c>
      <c r="BP209" s="156">
        <v>8.5620000000000012</v>
      </c>
      <c r="BQ209" s="156">
        <v>179</v>
      </c>
      <c r="BR209" s="156">
        <v>109.5</v>
      </c>
      <c r="BS209" s="156">
        <v>87.376000000000005</v>
      </c>
      <c r="BT209" s="156">
        <v>87.6</v>
      </c>
      <c r="BU209" s="156">
        <v>12988</v>
      </c>
      <c r="BV209" s="156">
        <v>13387.958000000001</v>
      </c>
      <c r="BW209" s="156">
        <v>8592.5540000000001</v>
      </c>
      <c r="BX209" s="156">
        <v>2049.913</v>
      </c>
      <c r="BY209" s="156">
        <v>1.1000000000000001</v>
      </c>
      <c r="BZ209" s="156">
        <v>183.61799999999999</v>
      </c>
      <c r="CA209" s="156">
        <v>2666</v>
      </c>
      <c r="CB209" s="156">
        <v>30.681999999999999</v>
      </c>
      <c r="CC209" s="156">
        <v>2957</v>
      </c>
      <c r="CD209" s="156">
        <v>99.031000000000006</v>
      </c>
      <c r="CE209" s="156">
        <v>1182.0999999999999</v>
      </c>
      <c r="CF209" s="156">
        <v>140.19999999999999</v>
      </c>
      <c r="CG209" s="156">
        <v>8.0549999999999997</v>
      </c>
      <c r="CH209" s="156">
        <v>1021.4</v>
      </c>
      <c r="CI209" s="156">
        <v>371.67599999999999</v>
      </c>
      <c r="CJ209" s="156">
        <v>0.62</v>
      </c>
      <c r="CK209" s="156">
        <v>105.29900000000001</v>
      </c>
      <c r="CL209" s="156">
        <v>6.7000000000000004E-2</v>
      </c>
      <c r="CM209" s="156">
        <v>0.1</v>
      </c>
      <c r="CN209" s="156">
        <v>406</v>
      </c>
      <c r="CO209" s="156">
        <v>1.532</v>
      </c>
      <c r="CP209" s="156">
        <v>1061.211</v>
      </c>
      <c r="CQ209" s="156">
        <v>58.534999999999997</v>
      </c>
      <c r="CR209" s="156">
        <v>476.82</v>
      </c>
      <c r="CS209" s="156">
        <v>2.81</v>
      </c>
      <c r="CT209" s="156">
        <v>209.595</v>
      </c>
      <c r="CU209" s="156">
        <v>39.963999999999999</v>
      </c>
      <c r="CV209" s="156">
        <v>20.919</v>
      </c>
      <c r="CW209" s="156">
        <v>5966.875</v>
      </c>
      <c r="CX209" s="156">
        <v>35</v>
      </c>
      <c r="CY209" s="156">
        <v>2.4119999999999999</v>
      </c>
      <c r="CZ209" s="156">
        <v>1710.8</v>
      </c>
      <c r="DA209" s="156">
        <v>62</v>
      </c>
      <c r="DB209" s="156">
        <v>2775</v>
      </c>
      <c r="DC209" s="156">
        <v>7.5730000000000004</v>
      </c>
      <c r="DD209" s="156">
        <v>1909</v>
      </c>
      <c r="DE209" s="156">
        <v>202</v>
      </c>
      <c r="DF209" s="156">
        <v>509.00000000000011</v>
      </c>
      <c r="DG209" s="156">
        <v>144.13600736000001</v>
      </c>
      <c r="DH209" s="156">
        <v>17.75</v>
      </c>
      <c r="DI209" s="156">
        <v>226</v>
      </c>
      <c r="DJ209" s="156">
        <v>54.999999999999993</v>
      </c>
      <c r="DK209" s="156">
        <v>24.023</v>
      </c>
      <c r="DL209" s="156">
        <v>67.081299999999999</v>
      </c>
      <c r="DM209" s="156">
        <v>21451.974000000009</v>
      </c>
      <c r="DN209" s="156">
        <v>44.678000000000011</v>
      </c>
      <c r="DO209" s="156">
        <v>136.16999999999999</v>
      </c>
      <c r="DP209" s="156">
        <v>1123.9784999999999</v>
      </c>
      <c r="DQ209" s="156">
        <v>2695.8249999999989</v>
      </c>
      <c r="DR209" s="156">
        <v>72.06</v>
      </c>
      <c r="DS209" s="156">
        <v>421.5</v>
      </c>
      <c r="DT209" s="156">
        <v>15.776</v>
      </c>
      <c r="DU209" s="156">
        <v>6.9279999999999999</v>
      </c>
      <c r="DV209" s="156">
        <v>1345</v>
      </c>
      <c r="DW209" s="156">
        <v>32</v>
      </c>
      <c r="DX209" s="156">
        <v>173.4</v>
      </c>
      <c r="DY209" s="156">
        <v>938.9</v>
      </c>
      <c r="DZ209" s="156">
        <v>4</v>
      </c>
      <c r="EA209" s="156">
        <v>2.5000000000000001E-2</v>
      </c>
      <c r="EB209" s="156">
        <v>14.06</v>
      </c>
      <c r="EC209" s="156">
        <v>14.06</v>
      </c>
      <c r="ED209" s="156">
        <v>1213.5856000000001</v>
      </c>
      <c r="EE209" s="156">
        <v>106.24</v>
      </c>
      <c r="EF209" s="156">
        <v>34.200000000000003</v>
      </c>
      <c r="EG209" s="156">
        <v>0.22359999999999999</v>
      </c>
      <c r="EH209" s="156">
        <v>1</v>
      </c>
      <c r="EI209" s="156">
        <v>39.090000000000003</v>
      </c>
      <c r="EJ209" s="156">
        <v>3.500999999999999</v>
      </c>
      <c r="EK209" s="156">
        <v>50</v>
      </c>
      <c r="EL209" s="156">
        <v>1665.135</v>
      </c>
      <c r="EM209" s="156">
        <v>3093.4780000000001</v>
      </c>
      <c r="EN209" s="156">
        <v>743.99999999999977</v>
      </c>
      <c r="EO209" s="156">
        <v>1562.930000000001</v>
      </c>
      <c r="EP209" s="156">
        <v>29.07</v>
      </c>
      <c r="EQ209" s="156">
        <v>57</v>
      </c>
      <c r="ER209" s="156">
        <v>45.485999999999997</v>
      </c>
      <c r="ES209" s="156">
        <v>54.2</v>
      </c>
      <c r="ET209" s="156">
        <v>36.183</v>
      </c>
      <c r="EU209" s="156">
        <v>1334.261</v>
      </c>
      <c r="EV209" s="156">
        <v>729.28300000000013</v>
      </c>
      <c r="EW209" s="156">
        <v>7387.0719999999992</v>
      </c>
      <c r="EX209" s="156">
        <v>79.637</v>
      </c>
      <c r="EY209" s="156">
        <v>34</v>
      </c>
      <c r="EZ209" s="156">
        <v>1.2470000000000001</v>
      </c>
      <c r="FA209" s="156">
        <v>14.06</v>
      </c>
      <c r="FB209" s="156">
        <v>419.03</v>
      </c>
      <c r="FC209" s="156">
        <v>4206</v>
      </c>
      <c r="FD209" s="156">
        <v>2013.8</v>
      </c>
      <c r="FE209" s="156">
        <v>18.8</v>
      </c>
      <c r="FF209" s="156">
        <v>731.4</v>
      </c>
      <c r="FG209" s="156">
        <v>228.51499999999999</v>
      </c>
      <c r="FH209" s="156">
        <v>138.19999999999999</v>
      </c>
      <c r="FI209" s="156">
        <v>332.392</v>
      </c>
      <c r="FJ209" s="156">
        <v>10372.192999999999</v>
      </c>
      <c r="FK209" s="156">
        <v>262.83499999999998</v>
      </c>
      <c r="FL209" s="156">
        <v>3700</v>
      </c>
      <c r="FM209" s="156">
        <v>978.84500000000003</v>
      </c>
      <c r="FN209" s="156">
        <v>8728.2650000000012</v>
      </c>
      <c r="FO209" s="156">
        <v>527.18599999999992</v>
      </c>
      <c r="FP209" s="156">
        <v>55.387000000000008</v>
      </c>
      <c r="FQ209" s="156">
        <v>202.43</v>
      </c>
    </row>
    <row r="210" spans="1:173" ht="15.6" customHeight="1">
      <c r="B210" s="19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4"/>
      <c r="AJ210" s="154"/>
      <c r="AK210" s="154"/>
      <c r="AL210" s="154"/>
      <c r="AM210" s="154"/>
      <c r="AN210" s="154"/>
      <c r="AO210" s="154"/>
      <c r="AP210" s="154"/>
      <c r="AQ210" s="154"/>
      <c r="AR210" s="154"/>
      <c r="AS210" s="154"/>
      <c r="AT210" s="154"/>
      <c r="AU210" s="154"/>
      <c r="AV210" s="154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/>
      <c r="BJ210" s="154"/>
      <c r="BK210" s="154"/>
      <c r="BL210" s="154"/>
      <c r="BM210" s="154"/>
      <c r="BN210" s="154"/>
      <c r="BO210" s="154"/>
      <c r="BP210" s="154"/>
      <c r="BQ210" s="154"/>
      <c r="BR210" s="154"/>
      <c r="BS210" s="154"/>
      <c r="BT210" s="154"/>
      <c r="BU210" s="154"/>
      <c r="BV210" s="154"/>
      <c r="BW210" s="154"/>
      <c r="BX210" s="154"/>
      <c r="BY210" s="154"/>
      <c r="BZ210" s="154"/>
      <c r="CA210" s="154"/>
      <c r="CB210" s="154"/>
      <c r="CC210" s="154"/>
      <c r="CD210" s="154"/>
      <c r="CE210" s="154"/>
      <c r="CF210" s="154"/>
      <c r="CG210" s="154"/>
      <c r="CH210" s="154"/>
      <c r="CI210" s="154"/>
      <c r="CJ210" s="154"/>
      <c r="CK210" s="154"/>
      <c r="CL210" s="154"/>
      <c r="CM210" s="154"/>
      <c r="CN210" s="154"/>
      <c r="CO210" s="154"/>
      <c r="CP210" s="154"/>
      <c r="CQ210" s="154"/>
      <c r="CR210" s="154"/>
      <c r="CS210" s="154"/>
      <c r="CT210" s="154"/>
      <c r="CU210" s="154"/>
      <c r="CV210" s="154"/>
      <c r="CW210" s="154"/>
      <c r="CX210" s="154"/>
      <c r="CY210" s="154"/>
      <c r="CZ210" s="154"/>
      <c r="DA210" s="154"/>
      <c r="DB210" s="154"/>
      <c r="DC210" s="154"/>
      <c r="DD210" s="154"/>
      <c r="DE210" s="154"/>
      <c r="DF210" s="154"/>
      <c r="DG210" s="154"/>
      <c r="DH210" s="154"/>
      <c r="DI210" s="154"/>
      <c r="DJ210" s="154"/>
      <c r="DK210" s="154"/>
      <c r="DL210" s="154"/>
      <c r="DM210" s="154"/>
      <c r="DN210" s="154"/>
      <c r="DO210" s="154"/>
      <c r="DP210" s="154"/>
      <c r="DQ210" s="154"/>
      <c r="DR210" s="154"/>
      <c r="DS210" s="154"/>
      <c r="DT210" s="154"/>
      <c r="DU210" s="154"/>
      <c r="DV210" s="154"/>
      <c r="DW210" s="154"/>
      <c r="DX210" s="154"/>
      <c r="DY210" s="154"/>
      <c r="DZ210" s="154"/>
      <c r="EA210" s="154"/>
      <c r="EB210" s="154"/>
      <c r="EC210" s="154"/>
      <c r="ED210" s="154"/>
      <c r="EE210" s="154"/>
      <c r="EF210" s="154"/>
      <c r="EG210" s="154"/>
      <c r="EH210" s="154"/>
      <c r="EI210" s="154"/>
      <c r="EJ210" s="154"/>
      <c r="EK210" s="154"/>
      <c r="EL210" s="154"/>
      <c r="EM210" s="154"/>
      <c r="EN210" s="154"/>
      <c r="EO210" s="154"/>
      <c r="EP210" s="154"/>
      <c r="EQ210" s="154"/>
      <c r="ER210" s="154"/>
      <c r="ES210" s="154"/>
      <c r="ET210" s="154"/>
      <c r="EU210" s="154"/>
      <c r="EV210" s="154"/>
      <c r="EW210" s="154"/>
      <c r="EX210" s="154"/>
      <c r="EY210" s="154"/>
      <c r="EZ210" s="154"/>
      <c r="FA210" s="154"/>
      <c r="FB210" s="154"/>
      <c r="FC210" s="154"/>
      <c r="FD210" s="154"/>
      <c r="FE210" s="154"/>
      <c r="FF210" s="154"/>
      <c r="FG210" s="154"/>
      <c r="FH210" s="154"/>
      <c r="FI210" s="154"/>
      <c r="FJ210" s="154"/>
      <c r="FK210" s="154"/>
      <c r="FL210" s="154"/>
      <c r="FM210" s="154"/>
      <c r="FN210" s="154"/>
      <c r="FO210" s="154"/>
      <c r="FP210" s="154"/>
      <c r="FQ210" s="154"/>
    </row>
    <row r="211" spans="1:173">
      <c r="B211" s="66" t="s">
        <v>690</v>
      </c>
      <c r="D211" s="66">
        <v>2011</v>
      </c>
      <c r="E211" s="66">
        <v>2006</v>
      </c>
      <c r="F211" s="66">
        <v>2008</v>
      </c>
      <c r="G211" s="66">
        <v>2005</v>
      </c>
      <c r="H211" s="66">
        <v>2014</v>
      </c>
      <c r="I211" s="66">
        <v>2008</v>
      </c>
      <c r="J211" s="66">
        <v>2006</v>
      </c>
      <c r="K211" s="66">
        <v>2013</v>
      </c>
      <c r="L211" s="66">
        <v>2007</v>
      </c>
      <c r="M211" s="66">
        <v>2004</v>
      </c>
      <c r="N211" s="66">
        <v>2009</v>
      </c>
      <c r="O211" s="66">
        <v>2000</v>
      </c>
      <c r="P211" s="66">
        <v>2008</v>
      </c>
      <c r="Q211" s="66">
        <v>2009</v>
      </c>
      <c r="R211" s="66">
        <v>2011</v>
      </c>
      <c r="S211" s="66">
        <v>2007</v>
      </c>
      <c r="T211" s="66">
        <v>2005</v>
      </c>
      <c r="U211" s="66">
        <v>2008</v>
      </c>
      <c r="V211" s="66">
        <v>2007</v>
      </c>
      <c r="W211" s="66">
        <v>2008</v>
      </c>
      <c r="X211" s="66">
        <v>2002</v>
      </c>
      <c r="Y211" s="66">
        <v>2006</v>
      </c>
      <c r="Z211" s="66">
        <v>1995</v>
      </c>
      <c r="AA211" s="66">
        <v>2007</v>
      </c>
      <c r="AB211" s="66">
        <v>2011</v>
      </c>
      <c r="AC211" s="66">
        <v>2000</v>
      </c>
      <c r="AD211" s="66">
        <v>2006</v>
      </c>
      <c r="AE211" s="66">
        <v>2000</v>
      </c>
      <c r="AF211" s="66">
        <v>2010</v>
      </c>
      <c r="AG211" s="66">
        <v>2004</v>
      </c>
      <c r="AH211" s="66">
        <v>1987</v>
      </c>
      <c r="AI211" s="66">
        <v>2002</v>
      </c>
      <c r="AJ211" s="66">
        <v>2007</v>
      </c>
      <c r="AK211" s="66">
        <v>2006</v>
      </c>
      <c r="AL211" s="66">
        <v>2011</v>
      </c>
      <c r="AM211" s="66">
        <v>1993</v>
      </c>
      <c r="AN211" s="66">
        <v>2008</v>
      </c>
      <c r="AO211" s="66">
        <v>2013</v>
      </c>
      <c r="AP211" s="66">
        <v>2012</v>
      </c>
      <c r="AQ211" s="66">
        <v>2007</v>
      </c>
      <c r="AR211" s="66">
        <v>2007</v>
      </c>
      <c r="AS211" s="66">
        <v>2000</v>
      </c>
      <c r="AT211" s="66">
        <v>1995</v>
      </c>
      <c r="AU211" s="66">
        <v>2007</v>
      </c>
      <c r="AV211" s="66">
        <v>1999</v>
      </c>
      <c r="AW211" s="66">
        <v>2009</v>
      </c>
      <c r="AX211" s="66">
        <v>2004</v>
      </c>
      <c r="AY211" s="66">
        <v>2000</v>
      </c>
      <c r="AZ211" s="66">
        <v>2010</v>
      </c>
      <c r="BA211" s="66">
        <v>2012</v>
      </c>
      <c r="BB211" s="66">
        <v>1993</v>
      </c>
      <c r="BC211" s="66">
        <v>2010</v>
      </c>
      <c r="BD211" s="66">
        <v>2001</v>
      </c>
      <c r="BE211" s="66">
        <v>2010</v>
      </c>
      <c r="BF211" s="66">
        <v>2007</v>
      </c>
      <c r="BG211" s="66">
        <v>1987</v>
      </c>
      <c r="BH211" s="66">
        <v>1999</v>
      </c>
      <c r="BI211" s="66">
        <v>2007</v>
      </c>
      <c r="BJ211" s="66">
        <v>2006</v>
      </c>
      <c r="BK211" s="66">
        <v>2010</v>
      </c>
      <c r="BL211" s="66">
        <v>2007</v>
      </c>
      <c r="BM211" s="66">
        <v>2008</v>
      </c>
      <c r="BN211" s="66">
        <v>2007</v>
      </c>
      <c r="BO211" s="66">
        <v>2001</v>
      </c>
      <c r="BP211" s="66">
        <v>1996</v>
      </c>
      <c r="BQ211" s="66">
        <v>2010</v>
      </c>
      <c r="BR211" s="66">
        <v>2009</v>
      </c>
      <c r="BS211" s="66">
        <v>2008</v>
      </c>
      <c r="BT211" s="66">
        <v>2007</v>
      </c>
      <c r="BU211" s="66">
        <v>2006</v>
      </c>
      <c r="BV211" s="66">
        <v>2005</v>
      </c>
      <c r="BW211" s="66">
        <v>2006</v>
      </c>
      <c r="BX211" s="66">
        <v>2010</v>
      </c>
      <c r="BY211" s="66">
        <v>1998</v>
      </c>
      <c r="BZ211" s="66">
        <v>2006</v>
      </c>
      <c r="CA211" s="66">
        <v>2007</v>
      </c>
      <c r="CB211" s="66">
        <v>2010</v>
      </c>
      <c r="CC211" s="66">
        <v>2006</v>
      </c>
      <c r="CD211" s="66">
        <v>2004</v>
      </c>
      <c r="CE211" s="66">
        <v>2010</v>
      </c>
      <c r="CF211" s="66">
        <v>2010</v>
      </c>
      <c r="CG211" s="66">
        <v>2006</v>
      </c>
      <c r="CH211" s="66">
        <v>2005</v>
      </c>
      <c r="CI211" s="66">
        <v>2005</v>
      </c>
      <c r="CJ211" s="66">
        <v>2007</v>
      </c>
      <c r="CK211" s="66">
        <v>2003</v>
      </c>
      <c r="CL211" s="66">
        <v>1999</v>
      </c>
      <c r="CM211" s="66">
        <v>1987</v>
      </c>
      <c r="CN211" s="66">
        <v>2000</v>
      </c>
      <c r="CO211" s="66">
        <v>2010</v>
      </c>
      <c r="CP211" s="66">
        <v>2008</v>
      </c>
      <c r="CQ211" s="66">
        <v>2002</v>
      </c>
      <c r="CR211" s="66">
        <v>1996</v>
      </c>
      <c r="CS211" s="66">
        <v>2007</v>
      </c>
      <c r="CT211" s="66">
        <v>2011</v>
      </c>
      <c r="CU211" s="66">
        <v>2004</v>
      </c>
      <c r="CV211" s="66">
        <v>2002</v>
      </c>
      <c r="CW211" s="66">
        <v>2009</v>
      </c>
      <c r="CX211" s="66">
        <v>1993</v>
      </c>
      <c r="CY211" s="66">
        <v>2010</v>
      </c>
      <c r="CZ211" s="66">
        <v>2011</v>
      </c>
      <c r="DA211" s="66">
        <v>2010</v>
      </c>
      <c r="DB211" s="66">
        <v>2006</v>
      </c>
      <c r="DC211" s="66">
        <v>2002</v>
      </c>
      <c r="DD211" s="66">
        <v>2006</v>
      </c>
      <c r="DE211" s="66">
        <v>2007</v>
      </c>
      <c r="DF211" s="66">
        <v>2007</v>
      </c>
      <c r="DG211" s="66">
        <v>2011</v>
      </c>
      <c r="DH211" s="66">
        <v>2011</v>
      </c>
      <c r="DI211" s="66">
        <v>2004</v>
      </c>
      <c r="DJ211" s="66">
        <v>2007</v>
      </c>
      <c r="DK211" s="66">
        <v>2003</v>
      </c>
      <c r="DL211" s="66">
        <v>2007</v>
      </c>
      <c r="DM211" s="66">
        <v>2008</v>
      </c>
      <c r="DN211" s="66">
        <v>2009</v>
      </c>
      <c r="DO211" s="66">
        <v>2012</v>
      </c>
      <c r="DP211" s="66">
        <v>1994</v>
      </c>
      <c r="DQ211" s="66">
        <v>2006</v>
      </c>
      <c r="DR211" s="66">
        <v>2007</v>
      </c>
      <c r="DS211" s="66">
        <v>2007</v>
      </c>
      <c r="DT211" s="66">
        <v>2007</v>
      </c>
      <c r="DU211" s="66">
        <v>2004</v>
      </c>
      <c r="DV211" s="66">
        <v>2006</v>
      </c>
      <c r="DW211" s="66">
        <v>2007</v>
      </c>
      <c r="DX211" s="66">
        <v>2007</v>
      </c>
      <c r="DY211" s="66">
        <v>2006</v>
      </c>
      <c r="DZ211" s="66">
        <v>2007</v>
      </c>
      <c r="EA211" s="66">
        <v>2012</v>
      </c>
      <c r="EB211" s="66">
        <v>2009</v>
      </c>
      <c r="EC211" s="66">
        <v>2009</v>
      </c>
      <c r="ED211" s="66">
        <v>2006</v>
      </c>
      <c r="EE211" s="66">
        <v>2002</v>
      </c>
      <c r="EF211" s="66">
        <v>2011</v>
      </c>
      <c r="EG211" s="66">
        <v>2003</v>
      </c>
      <c r="EH211" s="66">
        <v>1992</v>
      </c>
      <c r="EI211" s="66">
        <v>2007</v>
      </c>
      <c r="EJ211" s="66">
        <v>2010</v>
      </c>
      <c r="EK211" s="66">
        <v>2003</v>
      </c>
      <c r="EL211" s="66">
        <v>2008</v>
      </c>
      <c r="EM211" s="66">
        <v>2009</v>
      </c>
      <c r="EN211" s="66">
        <v>2006</v>
      </c>
      <c r="EO211" s="66">
        <v>2011</v>
      </c>
      <c r="EP211" s="66">
        <v>2011</v>
      </c>
      <c r="EQ211" s="66">
        <v>2011</v>
      </c>
      <c r="ER211" s="66">
        <v>2002</v>
      </c>
      <c r="ES211" s="66">
        <v>2007</v>
      </c>
      <c r="ET211" s="66">
        <v>2010</v>
      </c>
      <c r="EU211" s="66">
        <v>2000</v>
      </c>
      <c r="EV211" s="66">
        <v>2009</v>
      </c>
      <c r="EW211" s="66">
        <v>2007</v>
      </c>
      <c r="EX211" s="66">
        <v>2007</v>
      </c>
      <c r="EY211" s="66">
        <v>2002</v>
      </c>
      <c r="EZ211" s="66">
        <v>1996</v>
      </c>
      <c r="FA211" s="66">
        <v>2009</v>
      </c>
      <c r="FB211" s="66">
        <v>2011</v>
      </c>
      <c r="FC211" s="66">
        <v>2004</v>
      </c>
      <c r="FD211" s="66">
        <v>2006</v>
      </c>
      <c r="FE211" s="66">
        <v>2010</v>
      </c>
      <c r="FF211" s="66">
        <v>2003</v>
      </c>
      <c r="FG211" s="66">
        <v>2003</v>
      </c>
      <c r="FH211" s="66">
        <v>2007</v>
      </c>
      <c r="FI211" s="66">
        <v>2013</v>
      </c>
      <c r="FJ211" s="66">
        <v>2008</v>
      </c>
      <c r="FK211" s="66">
        <v>2011</v>
      </c>
      <c r="FL211" s="66">
        <v>2005</v>
      </c>
      <c r="FM211" s="66">
        <v>2008</v>
      </c>
      <c r="FN211" s="66">
        <v>2005</v>
      </c>
      <c r="FO211" s="66">
        <v>2004</v>
      </c>
      <c r="FP211" s="66">
        <v>2002</v>
      </c>
      <c r="FQ211" s="66">
        <v>1999</v>
      </c>
    </row>
    <row r="212" spans="1:173">
      <c r="B212" s="66" t="s">
        <v>691</v>
      </c>
      <c r="D212" s="154" t="s">
        <v>1231</v>
      </c>
      <c r="E212" s="154" t="s">
        <v>1232</v>
      </c>
      <c r="F212" s="154" t="s">
        <v>1233</v>
      </c>
      <c r="G212" s="154" t="s">
        <v>1234</v>
      </c>
      <c r="H212" s="154" t="s">
        <v>1235</v>
      </c>
      <c r="I212" s="154" t="s">
        <v>1236</v>
      </c>
      <c r="J212" s="154" t="s">
        <v>1237</v>
      </c>
      <c r="K212" s="154" t="s">
        <v>1238</v>
      </c>
      <c r="L212" s="154" t="s">
        <v>1239</v>
      </c>
      <c r="M212" s="154" t="s">
        <v>1240</v>
      </c>
      <c r="N212" s="154" t="s">
        <v>1241</v>
      </c>
      <c r="O212" s="154" t="s">
        <v>1242</v>
      </c>
      <c r="P212" s="154" t="s">
        <v>1243</v>
      </c>
      <c r="Q212" s="154" t="s">
        <v>1241</v>
      </c>
      <c r="R212" s="154" t="s">
        <v>1244</v>
      </c>
      <c r="S212" s="154" t="s">
        <v>1245</v>
      </c>
      <c r="T212" s="154" t="s">
        <v>1246</v>
      </c>
      <c r="U212" s="154" t="s">
        <v>1247</v>
      </c>
      <c r="V212" s="154" t="s">
        <v>1248</v>
      </c>
      <c r="W212" s="154" t="s">
        <v>1249</v>
      </c>
      <c r="X212" s="154" t="s">
        <v>1250</v>
      </c>
      <c r="Y212" s="154" t="s">
        <v>1251</v>
      </c>
      <c r="Z212" s="154" t="s">
        <v>1252</v>
      </c>
      <c r="AA212" s="154" t="s">
        <v>1253</v>
      </c>
      <c r="AB212" s="154" t="s">
        <v>1254</v>
      </c>
      <c r="AC212" s="154" t="s">
        <v>1255</v>
      </c>
      <c r="AD212" s="154" t="s">
        <v>1256</v>
      </c>
      <c r="AE212" s="154" t="s">
        <v>1257</v>
      </c>
      <c r="AF212" s="154" t="s">
        <v>1258</v>
      </c>
      <c r="AG212" s="154" t="s">
        <v>1259</v>
      </c>
      <c r="AH212" s="154" t="s">
        <v>1260</v>
      </c>
      <c r="AI212" s="154" t="s">
        <v>1261</v>
      </c>
      <c r="AJ212" s="154" t="s">
        <v>1262</v>
      </c>
      <c r="AK212" s="154" t="s">
        <v>1263</v>
      </c>
      <c r="AL212" s="154" t="s">
        <v>1264</v>
      </c>
      <c r="AM212" s="154" t="s">
        <v>1265</v>
      </c>
      <c r="AN212" s="154" t="s">
        <v>1266</v>
      </c>
      <c r="AO212" s="154" t="s">
        <v>1267</v>
      </c>
      <c r="AP212" s="154" t="s">
        <v>1268</v>
      </c>
      <c r="AQ212" s="154" t="s">
        <v>1269</v>
      </c>
      <c r="AR212" s="154" t="s">
        <v>1270</v>
      </c>
      <c r="AS212" s="154" t="s">
        <v>1271</v>
      </c>
      <c r="AT212" s="154" t="s">
        <v>1272</v>
      </c>
      <c r="AU212" s="154" t="s">
        <v>1273</v>
      </c>
      <c r="AV212" s="154" t="s">
        <v>1274</v>
      </c>
      <c r="AW212" s="154" t="s">
        <v>1241</v>
      </c>
      <c r="AX212" s="154" t="s">
        <v>1275</v>
      </c>
      <c r="AY212" s="154" t="s">
        <v>1276</v>
      </c>
      <c r="AZ212" s="154" t="s">
        <v>1277</v>
      </c>
      <c r="BA212" s="154" t="s">
        <v>1278</v>
      </c>
      <c r="BB212" s="154" t="s">
        <v>1279</v>
      </c>
      <c r="BC212" s="154" t="s">
        <v>1280</v>
      </c>
      <c r="BD212" s="154" t="s">
        <v>1281</v>
      </c>
      <c r="BE212" s="154" t="s">
        <v>1282</v>
      </c>
      <c r="BF212" s="154" t="s">
        <v>1283</v>
      </c>
      <c r="BG212" s="154" t="s">
        <v>1284</v>
      </c>
      <c r="BH212" s="154" t="s">
        <v>1285</v>
      </c>
      <c r="BI212" s="154" t="s">
        <v>1286</v>
      </c>
      <c r="BJ212" s="154" t="s">
        <v>1287</v>
      </c>
      <c r="BK212" s="154" t="s">
        <v>1288</v>
      </c>
      <c r="BL212" s="154" t="s">
        <v>1289</v>
      </c>
      <c r="BM212" s="154" t="s">
        <v>1290</v>
      </c>
      <c r="BN212" s="154" t="s">
        <v>1291</v>
      </c>
      <c r="BO212" s="154" t="s">
        <v>1292</v>
      </c>
      <c r="BP212" s="154" t="s">
        <v>1293</v>
      </c>
      <c r="BQ212" s="154" t="s">
        <v>1294</v>
      </c>
      <c r="BR212" s="154" t="s">
        <v>1295</v>
      </c>
      <c r="BS212" s="154" t="s">
        <v>1296</v>
      </c>
      <c r="BT212" s="154" t="s">
        <v>1297</v>
      </c>
      <c r="BU212" s="154" t="s">
        <v>1298</v>
      </c>
      <c r="BV212" s="154" t="s">
        <v>1299</v>
      </c>
      <c r="BW212" s="154" t="s">
        <v>1300</v>
      </c>
      <c r="BX212" s="154" t="s">
        <v>1301</v>
      </c>
      <c r="BY212" s="154" t="s">
        <v>1302</v>
      </c>
      <c r="BZ212" s="154" t="s">
        <v>1303</v>
      </c>
      <c r="CA212" s="154" t="s">
        <v>1304</v>
      </c>
      <c r="CB212" s="154" t="s">
        <v>1305</v>
      </c>
      <c r="CC212" s="154" t="s">
        <v>1306</v>
      </c>
      <c r="CD212" s="154" t="s">
        <v>1307</v>
      </c>
      <c r="CE212" s="154" t="s">
        <v>1308</v>
      </c>
      <c r="CF212" s="154" t="s">
        <v>1309</v>
      </c>
      <c r="CG212" s="154" t="s">
        <v>1310</v>
      </c>
      <c r="CH212" s="154" t="s">
        <v>1311</v>
      </c>
      <c r="CI212" s="154" t="s">
        <v>1312</v>
      </c>
      <c r="CJ212" s="154" t="s">
        <v>1313</v>
      </c>
      <c r="CK212" s="154" t="s">
        <v>1314</v>
      </c>
      <c r="CL212" s="154" t="s">
        <v>1315</v>
      </c>
      <c r="CM212" s="154" t="s">
        <v>1316</v>
      </c>
      <c r="CN212" s="154" t="s">
        <v>1317</v>
      </c>
      <c r="CO212" s="154" t="s">
        <v>1318</v>
      </c>
      <c r="CP212" s="154" t="s">
        <v>1319</v>
      </c>
      <c r="CQ212" s="154" t="s">
        <v>1320</v>
      </c>
      <c r="CR212" s="154" t="s">
        <v>1321</v>
      </c>
      <c r="CS212" s="154" t="s">
        <v>1322</v>
      </c>
      <c r="CT212" s="154" t="s">
        <v>1323</v>
      </c>
      <c r="CU212" s="154" t="s">
        <v>1324</v>
      </c>
      <c r="CV212" s="154" t="s">
        <v>1325</v>
      </c>
      <c r="CW212" s="154" t="s">
        <v>1326</v>
      </c>
      <c r="CX212" s="154" t="s">
        <v>1327</v>
      </c>
      <c r="CY212" s="154" t="s">
        <v>1328</v>
      </c>
      <c r="CZ212" s="154" t="s">
        <v>1329</v>
      </c>
      <c r="DA212" s="154" t="s">
        <v>1330</v>
      </c>
      <c r="DB212" s="154" t="s">
        <v>1331</v>
      </c>
      <c r="DC212" s="154" t="s">
        <v>1332</v>
      </c>
      <c r="DD212" s="154" t="s">
        <v>1333</v>
      </c>
      <c r="DE212" s="154" t="s">
        <v>1334</v>
      </c>
      <c r="DF212" s="154" t="s">
        <v>1335</v>
      </c>
      <c r="DG212" s="154" t="s">
        <v>1336</v>
      </c>
      <c r="DH212" s="154" t="s">
        <v>1337</v>
      </c>
      <c r="DI212" s="154" t="s">
        <v>1338</v>
      </c>
      <c r="DJ212" s="154" t="s">
        <v>1339</v>
      </c>
      <c r="DK212" s="154" t="s">
        <v>1340</v>
      </c>
      <c r="DL212" s="154" t="s">
        <v>1341</v>
      </c>
      <c r="DM212" s="154" t="s">
        <v>1342</v>
      </c>
      <c r="DN212" s="154" t="s">
        <v>1343</v>
      </c>
      <c r="DO212" s="154" t="s">
        <v>1344</v>
      </c>
      <c r="DP212" s="154" t="s">
        <v>1345</v>
      </c>
      <c r="DQ212" s="154" t="s">
        <v>1346</v>
      </c>
      <c r="DR212" s="154" t="s">
        <v>1347</v>
      </c>
      <c r="DS212" s="154" t="s">
        <v>1348</v>
      </c>
      <c r="DT212" s="154" t="s">
        <v>1349</v>
      </c>
      <c r="DU212" s="154" t="s">
        <v>1350</v>
      </c>
      <c r="DV212" s="154" t="s">
        <v>1351</v>
      </c>
      <c r="DW212" s="154" t="s">
        <v>1352</v>
      </c>
      <c r="DX212" s="154" t="s">
        <v>1353</v>
      </c>
      <c r="DY212" s="154" t="s">
        <v>1354</v>
      </c>
      <c r="DZ212" s="154" t="s">
        <v>1355</v>
      </c>
      <c r="EA212" s="154" t="s">
        <v>1356</v>
      </c>
      <c r="EB212" s="154" t="s">
        <v>1241</v>
      </c>
      <c r="EC212" s="154" t="s">
        <v>1241</v>
      </c>
      <c r="ED212" s="154" t="s">
        <v>1357</v>
      </c>
      <c r="EE212" s="154" t="s">
        <v>1358</v>
      </c>
      <c r="EF212" s="154" t="s">
        <v>1359</v>
      </c>
      <c r="EG212" s="154" t="s">
        <v>1360</v>
      </c>
      <c r="EH212" s="154" t="s">
        <v>1361</v>
      </c>
      <c r="EI212" s="154" t="s">
        <v>1362</v>
      </c>
      <c r="EJ212" s="154" t="s">
        <v>1363</v>
      </c>
      <c r="EK212" s="154" t="s">
        <v>1364</v>
      </c>
      <c r="EL212" s="154" t="s">
        <v>1365</v>
      </c>
      <c r="EM212" s="154" t="s">
        <v>1366</v>
      </c>
      <c r="EN212" s="154" t="s">
        <v>1367</v>
      </c>
      <c r="EO212" s="154" t="s">
        <v>1368</v>
      </c>
      <c r="EP212" s="154" t="s">
        <v>1369</v>
      </c>
      <c r="EQ212" s="154" t="s">
        <v>1370</v>
      </c>
      <c r="ER212" s="154" t="s">
        <v>1371</v>
      </c>
      <c r="ES212" s="154" t="s">
        <v>1372</v>
      </c>
      <c r="ET212" s="154" t="s">
        <v>1373</v>
      </c>
      <c r="EU212" s="154" t="s">
        <v>1374</v>
      </c>
      <c r="EV212" s="154" t="s">
        <v>1375</v>
      </c>
      <c r="EW212" s="154" t="s">
        <v>1376</v>
      </c>
      <c r="EX212" s="154" t="s">
        <v>1377</v>
      </c>
      <c r="EY212" s="154" t="s">
        <v>1378</v>
      </c>
      <c r="EZ212" s="154" t="s">
        <v>1379</v>
      </c>
      <c r="FA212" s="154" t="s">
        <v>1241</v>
      </c>
      <c r="FB212" s="154" t="s">
        <v>1380</v>
      </c>
      <c r="FC212" s="154" t="s">
        <v>1381</v>
      </c>
      <c r="FD212" s="154" t="s">
        <v>1382</v>
      </c>
      <c r="FE212" s="154" t="s">
        <v>1383</v>
      </c>
      <c r="FF212" s="154" t="s">
        <v>1384</v>
      </c>
      <c r="FG212" s="154" t="s">
        <v>1385</v>
      </c>
      <c r="FH212" s="154" t="s">
        <v>1386</v>
      </c>
      <c r="FI212" s="154" t="s">
        <v>1387</v>
      </c>
      <c r="FJ212" s="154" t="s">
        <v>1388</v>
      </c>
      <c r="FK212" s="154" t="s">
        <v>1389</v>
      </c>
      <c r="FL212" s="154" t="s">
        <v>1390</v>
      </c>
      <c r="FM212" s="154" t="s">
        <v>1391</v>
      </c>
      <c r="FN212" s="154" t="s">
        <v>287</v>
      </c>
      <c r="FO212" s="154" t="s">
        <v>1392</v>
      </c>
      <c r="FP212" s="154" t="s">
        <v>1393</v>
      </c>
      <c r="FQ212" s="154" t="s">
        <v>1394</v>
      </c>
    </row>
    <row r="213" spans="1:173"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  <c r="AM213" s="154"/>
      <c r="AN213" s="154"/>
      <c r="AO213" s="154"/>
      <c r="AP213" s="154"/>
      <c r="AQ213" s="154"/>
      <c r="AR213" s="154"/>
      <c r="AS213" s="154"/>
      <c r="AT213" s="154"/>
      <c r="AU213" s="154"/>
      <c r="AV213" s="154"/>
      <c r="AW213" s="154"/>
      <c r="AX213" s="154"/>
      <c r="AY213" s="154"/>
      <c r="AZ213" s="154"/>
      <c r="BA213" s="154"/>
      <c r="BB213" s="154"/>
      <c r="BC213" s="154"/>
      <c r="BD213" s="154"/>
      <c r="BE213" s="154"/>
      <c r="BF213" s="154"/>
      <c r="BG213" s="154"/>
      <c r="BH213" s="154"/>
      <c r="BI213" s="154"/>
      <c r="BJ213" s="154"/>
      <c r="BK213" s="154"/>
      <c r="BL213" s="154"/>
      <c r="BM213" s="154"/>
      <c r="BN213" s="154"/>
      <c r="BO213" s="154"/>
      <c r="BP213" s="154"/>
      <c r="BQ213" s="154"/>
      <c r="BR213" s="154"/>
      <c r="BS213" s="154"/>
      <c r="BT213" s="154"/>
      <c r="BU213" s="154"/>
      <c r="BV213" s="154"/>
      <c r="BW213" s="154"/>
      <c r="BX213" s="154"/>
      <c r="BY213" s="154"/>
      <c r="BZ213" s="154"/>
      <c r="CA213" s="154"/>
      <c r="CB213" s="154"/>
      <c r="CC213" s="154"/>
      <c r="CD213" s="154"/>
      <c r="CE213" s="154"/>
      <c r="CF213" s="154"/>
      <c r="CG213" s="154"/>
      <c r="CH213" s="154"/>
      <c r="CI213" s="154"/>
      <c r="CJ213" s="154"/>
      <c r="CK213" s="154"/>
      <c r="CL213" s="154"/>
      <c r="CM213" s="154"/>
      <c r="CN213" s="154"/>
      <c r="CO213" s="154"/>
      <c r="CP213" s="154"/>
      <c r="CQ213" s="154"/>
      <c r="CR213" s="154"/>
      <c r="CS213" s="154"/>
      <c r="CT213" s="154"/>
      <c r="CU213" s="154"/>
      <c r="CV213" s="154"/>
      <c r="CW213" s="154"/>
      <c r="CX213" s="154"/>
      <c r="CY213" s="154"/>
      <c r="CZ213" s="154"/>
      <c r="DA213" s="154"/>
      <c r="DB213" s="154"/>
      <c r="DC213" s="154"/>
      <c r="DD213" s="154"/>
      <c r="DE213" s="154"/>
      <c r="DF213" s="154"/>
      <c r="DG213" s="154"/>
      <c r="DH213" s="154"/>
      <c r="DI213" s="154"/>
      <c r="DJ213" s="154"/>
      <c r="DK213" s="154"/>
      <c r="DL213" s="154"/>
      <c r="DM213" s="154"/>
      <c r="DN213" s="154"/>
      <c r="DO213" s="154"/>
      <c r="DP213" s="154"/>
      <c r="DQ213" s="154"/>
      <c r="DR213" s="154"/>
      <c r="DS213" s="154"/>
      <c r="DT213" s="154"/>
      <c r="DU213" s="154"/>
      <c r="DV213" s="154"/>
      <c r="DW213" s="154"/>
      <c r="DX213" s="154"/>
      <c r="DY213" s="154"/>
      <c r="DZ213" s="154"/>
      <c r="EA213" s="154"/>
      <c r="EB213" s="154"/>
      <c r="EC213" s="154"/>
      <c r="ED213" s="154"/>
      <c r="EE213" s="154"/>
      <c r="EF213" s="154"/>
      <c r="EG213" s="154"/>
      <c r="EH213" s="154"/>
      <c r="EI213" s="154"/>
      <c r="EJ213" s="154"/>
      <c r="EK213" s="154"/>
      <c r="EL213" s="154"/>
      <c r="EM213" s="154"/>
      <c r="EN213" s="154"/>
      <c r="EO213" s="154"/>
      <c r="EP213" s="154"/>
      <c r="EQ213" s="154"/>
      <c r="ER213" s="154"/>
      <c r="ES213" s="154"/>
      <c r="ET213" s="154"/>
      <c r="EU213" s="154"/>
      <c r="EV213" s="154"/>
      <c r="EW213" s="154"/>
      <c r="EX213" s="154"/>
      <c r="EY213" s="154"/>
      <c r="EZ213" s="154"/>
      <c r="FA213" s="154"/>
      <c r="FB213" s="154"/>
      <c r="FC213" s="154"/>
      <c r="FD213" s="154"/>
      <c r="FE213" s="154"/>
      <c r="FF213" s="154"/>
      <c r="FG213" s="154"/>
      <c r="FH213" s="154"/>
      <c r="FI213" s="154"/>
      <c r="FJ213" s="154"/>
      <c r="FK213" s="154"/>
      <c r="FL213" s="154"/>
      <c r="FM213" s="154"/>
      <c r="FN213" s="154"/>
      <c r="FO213" s="154"/>
      <c r="FP213" s="154"/>
      <c r="FQ213" s="154"/>
    </row>
    <row r="214" spans="1:173"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  <c r="AQ214" s="154"/>
      <c r="AR214" s="154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54"/>
      <c r="BK214" s="154"/>
      <c r="BL214" s="154"/>
      <c r="BM214" s="154"/>
      <c r="BN214" s="154"/>
      <c r="BO214" s="154"/>
      <c r="BP214" s="154"/>
      <c r="BQ214" s="154"/>
      <c r="BR214" s="154"/>
      <c r="BS214" s="154"/>
      <c r="BT214" s="154"/>
      <c r="BU214" s="154"/>
      <c r="BV214" s="154"/>
      <c r="BW214" s="154"/>
      <c r="BX214" s="154"/>
      <c r="BY214" s="154"/>
      <c r="BZ214" s="154"/>
      <c r="CA214" s="154"/>
      <c r="CB214" s="154"/>
      <c r="CC214" s="154"/>
      <c r="CD214" s="154"/>
      <c r="CE214" s="154"/>
      <c r="CF214" s="154"/>
      <c r="CG214" s="154"/>
      <c r="CH214" s="154"/>
      <c r="CI214" s="154"/>
      <c r="CJ214" s="154"/>
      <c r="CK214" s="154"/>
      <c r="CL214" s="154"/>
      <c r="CM214" s="154"/>
      <c r="CN214" s="154"/>
      <c r="CO214" s="154"/>
      <c r="CP214" s="154"/>
      <c r="CQ214" s="154"/>
      <c r="CR214" s="154"/>
      <c r="CS214" s="154"/>
      <c r="CT214" s="154"/>
      <c r="CU214" s="154"/>
      <c r="CV214" s="154"/>
      <c r="CW214" s="154"/>
      <c r="CX214" s="154"/>
      <c r="CY214" s="154"/>
      <c r="CZ214" s="154"/>
      <c r="DA214" s="154"/>
      <c r="DB214" s="154"/>
      <c r="DC214" s="154"/>
      <c r="DD214" s="154"/>
      <c r="DE214" s="154"/>
      <c r="DF214" s="154"/>
      <c r="DG214" s="154"/>
      <c r="DH214" s="154"/>
      <c r="DI214" s="154"/>
      <c r="DJ214" s="154"/>
      <c r="DK214" s="154"/>
      <c r="DL214" s="154"/>
      <c r="DM214" s="154"/>
      <c r="DN214" s="154"/>
      <c r="DO214" s="154"/>
      <c r="DP214" s="154"/>
      <c r="DQ214" s="154"/>
      <c r="DR214" s="154"/>
      <c r="DS214" s="154"/>
      <c r="DT214" s="154"/>
      <c r="DU214" s="154"/>
      <c r="DV214" s="154"/>
      <c r="DW214" s="154"/>
      <c r="DX214" s="154"/>
      <c r="DY214" s="154"/>
      <c r="DZ214" s="154"/>
      <c r="EA214" s="154"/>
      <c r="EB214" s="154"/>
      <c r="EC214" s="154"/>
      <c r="ED214" s="154"/>
      <c r="EE214" s="154"/>
      <c r="EF214" s="154"/>
      <c r="EG214" s="154"/>
      <c r="EH214" s="154"/>
      <c r="EI214" s="154"/>
      <c r="EJ214" s="154"/>
      <c r="EK214" s="154"/>
      <c r="EL214" s="154"/>
      <c r="EM214" s="154"/>
      <c r="EN214" s="154"/>
      <c r="EO214" s="154"/>
      <c r="EP214" s="154"/>
      <c r="EQ214" s="154"/>
      <c r="ER214" s="154"/>
      <c r="ES214" s="154"/>
      <c r="ET214" s="154"/>
      <c r="EU214" s="154"/>
      <c r="EV214" s="154"/>
      <c r="EW214" s="154"/>
      <c r="EX214" s="154"/>
      <c r="EY214" s="154"/>
      <c r="EZ214" s="154"/>
      <c r="FA214" s="154"/>
      <c r="FB214" s="154"/>
      <c r="FC214" s="154"/>
      <c r="FD214" s="154"/>
      <c r="FE214" s="154"/>
      <c r="FF214" s="154"/>
      <c r="FG214" s="154"/>
      <c r="FH214" s="154"/>
      <c r="FI214" s="154"/>
      <c r="FJ214" s="154"/>
      <c r="FK214" s="154"/>
      <c r="FL214" s="154"/>
      <c r="FM214" s="154"/>
      <c r="FN214" s="154"/>
      <c r="FO214" s="154"/>
      <c r="FP214" s="154"/>
      <c r="FQ214" s="154"/>
    </row>
    <row r="215" spans="1:173"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  <c r="AK215" s="154"/>
      <c r="AL215" s="154"/>
      <c r="AM215" s="154"/>
      <c r="AN215" s="154"/>
      <c r="AO215" s="154"/>
      <c r="AP215" s="154"/>
      <c r="AQ215" s="154"/>
      <c r="AR215" s="154"/>
      <c r="AS215" s="154"/>
      <c r="AT215" s="154"/>
      <c r="AU215" s="154"/>
      <c r="AV215" s="154"/>
      <c r="AW215" s="154"/>
      <c r="AX215" s="154"/>
      <c r="AY215" s="154"/>
      <c r="AZ215" s="154"/>
      <c r="BA215" s="154"/>
      <c r="BB215" s="154"/>
      <c r="BC215" s="154"/>
      <c r="BD215" s="154"/>
      <c r="BE215" s="154"/>
      <c r="BF215" s="154"/>
      <c r="BG215" s="154"/>
      <c r="BH215" s="154"/>
      <c r="BI215" s="154"/>
      <c r="BJ215" s="154"/>
      <c r="BK215" s="154"/>
      <c r="BL215" s="154"/>
      <c r="BM215" s="154"/>
      <c r="BN215" s="154"/>
      <c r="BO215" s="154"/>
      <c r="BP215" s="154"/>
      <c r="BQ215" s="154"/>
      <c r="BR215" s="154"/>
      <c r="BS215" s="154"/>
      <c r="BT215" s="154"/>
      <c r="BU215" s="154"/>
      <c r="BV215" s="154"/>
      <c r="BW215" s="154"/>
      <c r="BX215" s="154"/>
      <c r="BY215" s="154"/>
      <c r="BZ215" s="154"/>
      <c r="CA215" s="154"/>
      <c r="CB215" s="154"/>
      <c r="CC215" s="154"/>
      <c r="CD215" s="154"/>
      <c r="CE215" s="154"/>
      <c r="CF215" s="154"/>
      <c r="CG215" s="154"/>
      <c r="CH215" s="154"/>
      <c r="CI215" s="154"/>
      <c r="CJ215" s="154"/>
      <c r="CK215" s="154"/>
      <c r="CL215" s="154"/>
      <c r="CM215" s="154"/>
      <c r="CN215" s="154"/>
      <c r="CO215" s="154"/>
      <c r="CP215" s="154"/>
      <c r="CQ215" s="154"/>
      <c r="CR215" s="154"/>
      <c r="CS215" s="154"/>
      <c r="CT215" s="154"/>
      <c r="CU215" s="154"/>
      <c r="CV215" s="154"/>
      <c r="CW215" s="154"/>
      <c r="CX215" s="154"/>
      <c r="CY215" s="154"/>
      <c r="CZ215" s="154"/>
      <c r="DA215" s="154"/>
      <c r="DB215" s="154"/>
      <c r="DC215" s="154"/>
      <c r="DD215" s="154"/>
      <c r="DE215" s="154"/>
      <c r="DF215" s="154"/>
      <c r="DG215" s="154"/>
      <c r="DH215" s="154"/>
      <c r="DI215" s="154"/>
      <c r="DJ215" s="154"/>
      <c r="DK215" s="154"/>
      <c r="DL215" s="154"/>
      <c r="DM215" s="154"/>
      <c r="DN215" s="154"/>
      <c r="DO215" s="154"/>
      <c r="DP215" s="154"/>
      <c r="DQ215" s="154"/>
      <c r="DR215" s="154"/>
      <c r="DS215" s="154"/>
      <c r="DT215" s="154"/>
      <c r="DU215" s="154"/>
      <c r="DV215" s="154"/>
      <c r="DW215" s="154"/>
      <c r="DX215" s="154"/>
      <c r="DY215" s="154"/>
      <c r="DZ215" s="154"/>
      <c r="EA215" s="154"/>
      <c r="EB215" s="154"/>
      <c r="EC215" s="154"/>
      <c r="ED215" s="154"/>
      <c r="EE215" s="154"/>
      <c r="EF215" s="154"/>
      <c r="EG215" s="154"/>
      <c r="EH215" s="154"/>
      <c r="EI215" s="154"/>
      <c r="EJ215" s="154"/>
      <c r="EK215" s="154"/>
      <c r="EL215" s="154"/>
      <c r="EM215" s="154"/>
      <c r="EN215" s="154"/>
      <c r="EO215" s="154"/>
      <c r="EP215" s="154"/>
      <c r="EQ215" s="154"/>
      <c r="ER215" s="154"/>
      <c r="ES215" s="154"/>
      <c r="ET215" s="154"/>
      <c r="EU215" s="154"/>
      <c r="EV215" s="154"/>
      <c r="EW215" s="154"/>
      <c r="EX215" s="154"/>
      <c r="EY215" s="154"/>
      <c r="EZ215" s="154"/>
      <c r="FA215" s="154"/>
      <c r="FB215" s="154"/>
      <c r="FC215" s="154"/>
      <c r="FD215" s="154"/>
      <c r="FE215" s="154"/>
      <c r="FF215" s="154"/>
      <c r="FG215" s="154"/>
      <c r="FH215" s="154"/>
      <c r="FI215" s="154"/>
      <c r="FJ215" s="154"/>
      <c r="FK215" s="154"/>
      <c r="FL215" s="154"/>
      <c r="FM215" s="154"/>
      <c r="FN215" s="154"/>
      <c r="FO215" s="154"/>
      <c r="FP215" s="154"/>
      <c r="FQ215" s="154"/>
    </row>
    <row r="216" spans="1:173"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  <c r="AK216" s="154"/>
      <c r="AL216" s="154"/>
      <c r="AM216" s="154"/>
      <c r="AN216" s="154"/>
      <c r="AO216" s="154"/>
      <c r="AP216" s="154"/>
      <c r="AQ216" s="154"/>
      <c r="AR216" s="154"/>
      <c r="AS216" s="154"/>
      <c r="AT216" s="154"/>
      <c r="AU216" s="154"/>
      <c r="AV216" s="154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54"/>
      <c r="BK216" s="154"/>
      <c r="BL216" s="154"/>
      <c r="BM216" s="154"/>
      <c r="BN216" s="154"/>
      <c r="BO216" s="154"/>
      <c r="BP216" s="154"/>
      <c r="BQ216" s="154"/>
      <c r="BR216" s="154"/>
      <c r="BS216" s="154"/>
      <c r="BT216" s="154"/>
      <c r="BU216" s="154"/>
      <c r="BV216" s="154"/>
      <c r="BW216" s="154"/>
      <c r="BX216" s="154"/>
      <c r="BY216" s="154"/>
      <c r="BZ216" s="154"/>
      <c r="CA216" s="154"/>
      <c r="CB216" s="154"/>
      <c r="CC216" s="154"/>
      <c r="CD216" s="154"/>
      <c r="CE216" s="154"/>
      <c r="CF216" s="154"/>
      <c r="CG216" s="154"/>
      <c r="CH216" s="154"/>
      <c r="CI216" s="154"/>
      <c r="CJ216" s="154"/>
      <c r="CK216" s="154"/>
      <c r="CL216" s="154"/>
      <c r="CM216" s="154"/>
      <c r="CN216" s="154"/>
      <c r="CO216" s="154"/>
      <c r="CP216" s="154"/>
      <c r="CQ216" s="154"/>
      <c r="CR216" s="154"/>
      <c r="CS216" s="154"/>
      <c r="CT216" s="154"/>
      <c r="CU216" s="154"/>
      <c r="CV216" s="154"/>
      <c r="CW216" s="154"/>
      <c r="CX216" s="154"/>
      <c r="CY216" s="154"/>
      <c r="CZ216" s="154"/>
      <c r="DA216" s="154"/>
      <c r="DB216" s="154"/>
      <c r="DC216" s="154"/>
      <c r="DD216" s="154"/>
      <c r="DE216" s="154"/>
      <c r="DF216" s="154"/>
      <c r="DG216" s="154"/>
      <c r="DH216" s="154"/>
      <c r="DI216" s="154"/>
      <c r="DJ216" s="154"/>
      <c r="DK216" s="154"/>
      <c r="DL216" s="154"/>
      <c r="DM216" s="154"/>
      <c r="DN216" s="154"/>
      <c r="DO216" s="154"/>
      <c r="DP216" s="154"/>
      <c r="DQ216" s="154"/>
      <c r="DR216" s="154"/>
      <c r="DS216" s="154"/>
      <c r="DT216" s="154"/>
      <c r="DU216" s="154"/>
      <c r="DV216" s="154"/>
      <c r="DW216" s="154"/>
      <c r="DX216" s="154"/>
      <c r="DY216" s="154"/>
      <c r="DZ216" s="154"/>
      <c r="EA216" s="154"/>
      <c r="EB216" s="154"/>
      <c r="EC216" s="154"/>
      <c r="ED216" s="154"/>
      <c r="EE216" s="154"/>
      <c r="EF216" s="154"/>
      <c r="EG216" s="154"/>
      <c r="EH216" s="154"/>
      <c r="EI216" s="154"/>
      <c r="EJ216" s="154"/>
      <c r="EK216" s="154"/>
      <c r="EL216" s="154"/>
      <c r="EM216" s="154"/>
      <c r="EN216" s="154"/>
      <c r="EO216" s="154"/>
      <c r="EP216" s="154"/>
      <c r="EQ216" s="154"/>
      <c r="ER216" s="154"/>
      <c r="ES216" s="154"/>
      <c r="ET216" s="154"/>
      <c r="EU216" s="154"/>
      <c r="EV216" s="154"/>
      <c r="EW216" s="154"/>
      <c r="EX216" s="154"/>
      <c r="EY216" s="154"/>
      <c r="EZ216" s="154"/>
      <c r="FA216" s="154"/>
      <c r="FB216" s="154"/>
      <c r="FC216" s="154"/>
      <c r="FD216" s="154"/>
      <c r="FE216" s="154"/>
      <c r="FF216" s="154"/>
      <c r="FG216" s="154"/>
      <c r="FH216" s="154"/>
      <c r="FI216" s="154"/>
      <c r="FJ216" s="154"/>
      <c r="FK216" s="154"/>
      <c r="FL216" s="154"/>
      <c r="FM216" s="154"/>
      <c r="FN216" s="154"/>
      <c r="FO216" s="154"/>
      <c r="FP216" s="154"/>
      <c r="FQ216" s="154"/>
    </row>
    <row r="217" spans="1:173"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4"/>
      <c r="AJ217" s="154"/>
      <c r="AK217" s="154"/>
      <c r="AL217" s="154"/>
      <c r="AM217" s="154"/>
      <c r="AN217" s="154"/>
      <c r="AO217" s="154"/>
      <c r="AP217" s="154"/>
      <c r="AQ217" s="154"/>
      <c r="AR217" s="154"/>
      <c r="AS217" s="154"/>
      <c r="AT217" s="154"/>
      <c r="AU217" s="154"/>
      <c r="AV217" s="154"/>
      <c r="AW217" s="154"/>
      <c r="AX217" s="154"/>
      <c r="AY217" s="154"/>
      <c r="AZ217" s="154"/>
      <c r="BA217" s="154"/>
      <c r="BB217" s="154"/>
      <c r="BC217" s="154"/>
      <c r="BD217" s="154"/>
      <c r="BE217" s="154"/>
      <c r="BF217" s="154"/>
      <c r="BG217" s="154"/>
      <c r="BH217" s="154"/>
      <c r="BI217" s="154"/>
      <c r="BJ217" s="154"/>
      <c r="BK217" s="154"/>
      <c r="BL217" s="154"/>
      <c r="BM217" s="154"/>
      <c r="BN217" s="154"/>
      <c r="BO217" s="154"/>
      <c r="BP217" s="154"/>
      <c r="BQ217" s="154"/>
      <c r="BR217" s="154"/>
      <c r="BS217" s="154"/>
      <c r="BT217" s="154"/>
      <c r="BU217" s="154"/>
      <c r="BV217" s="154"/>
      <c r="BW217" s="154"/>
      <c r="BX217" s="154"/>
      <c r="BY217" s="154"/>
      <c r="BZ217" s="154"/>
      <c r="CA217" s="154"/>
      <c r="CB217" s="154"/>
      <c r="CC217" s="154"/>
      <c r="CD217" s="154"/>
      <c r="CE217" s="154"/>
      <c r="CF217" s="154"/>
      <c r="CG217" s="154"/>
      <c r="CH217" s="154"/>
      <c r="CI217" s="154"/>
      <c r="CJ217" s="154"/>
      <c r="CK217" s="154"/>
      <c r="CL217" s="154"/>
      <c r="CM217" s="154"/>
      <c r="CN217" s="154"/>
      <c r="CO217" s="154"/>
      <c r="CP217" s="154"/>
      <c r="CQ217" s="154"/>
      <c r="CR217" s="154"/>
      <c r="CS217" s="154"/>
      <c r="CT217" s="154"/>
      <c r="CU217" s="154"/>
      <c r="CV217" s="154"/>
      <c r="CW217" s="154"/>
      <c r="CX217" s="154"/>
      <c r="CY217" s="154"/>
      <c r="CZ217" s="154"/>
      <c r="DA217" s="154"/>
      <c r="DB217" s="154"/>
      <c r="DC217" s="154"/>
      <c r="DD217" s="154"/>
      <c r="DE217" s="154"/>
      <c r="DF217" s="154"/>
      <c r="DG217" s="154"/>
      <c r="DH217" s="154"/>
      <c r="DI217" s="154"/>
      <c r="DJ217" s="154"/>
      <c r="DK217" s="154"/>
      <c r="DL217" s="154"/>
      <c r="DM217" s="154"/>
      <c r="DN217" s="154"/>
      <c r="DO217" s="154"/>
      <c r="DP217" s="154"/>
      <c r="DQ217" s="154"/>
      <c r="DR217" s="154"/>
      <c r="DS217" s="154"/>
      <c r="DT217" s="154"/>
      <c r="DU217" s="154"/>
      <c r="DV217" s="154"/>
      <c r="DW217" s="154"/>
      <c r="DX217" s="154"/>
      <c r="DY217" s="154"/>
      <c r="DZ217" s="154"/>
      <c r="EA217" s="154"/>
      <c r="EB217" s="154"/>
      <c r="EC217" s="154"/>
      <c r="ED217" s="154"/>
      <c r="EE217" s="154"/>
      <c r="EF217" s="154"/>
      <c r="EG217" s="154"/>
      <c r="EH217" s="154"/>
      <c r="EI217" s="154"/>
      <c r="EJ217" s="154"/>
      <c r="EK217" s="154"/>
      <c r="EL217" s="154"/>
      <c r="EM217" s="154"/>
      <c r="EN217" s="154"/>
      <c r="EO217" s="154"/>
      <c r="EP217" s="154"/>
      <c r="EQ217" s="154"/>
      <c r="ER217" s="154"/>
      <c r="ES217" s="154"/>
      <c r="ET217" s="154"/>
      <c r="EU217" s="154"/>
      <c r="EV217" s="154"/>
      <c r="EW217" s="154"/>
      <c r="EX217" s="154"/>
      <c r="EY217" s="154"/>
      <c r="EZ217" s="154"/>
      <c r="FA217" s="154"/>
      <c r="FB217" s="154"/>
      <c r="FC217" s="154"/>
      <c r="FD217" s="154"/>
      <c r="FE217" s="154"/>
      <c r="FF217" s="154"/>
      <c r="FG217" s="154"/>
      <c r="FH217" s="154"/>
      <c r="FI217" s="154"/>
      <c r="FJ217" s="154"/>
      <c r="FK217" s="154"/>
      <c r="FL217" s="154"/>
      <c r="FM217" s="154"/>
      <c r="FN217" s="154"/>
      <c r="FO217" s="154"/>
      <c r="FP217" s="154"/>
      <c r="FQ217" s="154"/>
    </row>
    <row r="218" spans="1:173"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  <c r="AQ218" s="154"/>
      <c r="AR218" s="154"/>
      <c r="AS218" s="154"/>
      <c r="AT218" s="154"/>
      <c r="AU218" s="154"/>
      <c r="AV218" s="154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54"/>
      <c r="BK218" s="154"/>
      <c r="BL218" s="154"/>
      <c r="BM218" s="154"/>
      <c r="BN218" s="154"/>
      <c r="BO218" s="154"/>
      <c r="BP218" s="154"/>
      <c r="BQ218" s="154"/>
      <c r="BR218" s="154"/>
      <c r="BS218" s="154"/>
      <c r="BT218" s="154"/>
      <c r="BU218" s="154"/>
      <c r="BV218" s="154"/>
      <c r="BW218" s="154"/>
      <c r="BX218" s="154"/>
      <c r="BY218" s="154"/>
      <c r="BZ218" s="154"/>
      <c r="CA218" s="154"/>
      <c r="CB218" s="154"/>
      <c r="CC218" s="154"/>
      <c r="CD218" s="154"/>
      <c r="CE218" s="154"/>
      <c r="CF218" s="154"/>
      <c r="CG218" s="154"/>
      <c r="CH218" s="154"/>
      <c r="CI218" s="154"/>
      <c r="CJ218" s="154"/>
      <c r="CK218" s="154"/>
      <c r="CL218" s="154"/>
      <c r="CM218" s="154"/>
      <c r="CN218" s="154"/>
      <c r="CO218" s="154"/>
      <c r="CP218" s="154"/>
      <c r="CQ218" s="154"/>
      <c r="CR218" s="154"/>
      <c r="CS218" s="154"/>
      <c r="CT218" s="154"/>
      <c r="CU218" s="154"/>
      <c r="CV218" s="154"/>
      <c r="CW218" s="154"/>
      <c r="CX218" s="154"/>
      <c r="CY218" s="154"/>
      <c r="CZ218" s="154"/>
      <c r="DA218" s="154"/>
      <c r="DB218" s="154"/>
      <c r="DC218" s="154"/>
      <c r="DD218" s="154"/>
      <c r="DE218" s="154"/>
      <c r="DF218" s="154"/>
      <c r="DG218" s="154"/>
      <c r="DH218" s="154"/>
      <c r="DI218" s="154"/>
      <c r="DJ218" s="154"/>
      <c r="DK218" s="154"/>
      <c r="DL218" s="154"/>
      <c r="DM218" s="154"/>
      <c r="DN218" s="154"/>
      <c r="DO218" s="154"/>
      <c r="DP218" s="154"/>
      <c r="DQ218" s="154"/>
      <c r="DR218" s="154"/>
      <c r="DS218" s="154"/>
      <c r="DT218" s="154"/>
      <c r="DU218" s="154"/>
      <c r="DV218" s="154"/>
      <c r="DW218" s="154"/>
      <c r="DX218" s="154"/>
      <c r="DY218" s="154"/>
      <c r="DZ218" s="154"/>
      <c r="EA218" s="154"/>
      <c r="EB218" s="154"/>
      <c r="EC218" s="154"/>
      <c r="ED218" s="154"/>
      <c r="EE218" s="154"/>
      <c r="EF218" s="154"/>
      <c r="EG218" s="154"/>
      <c r="EH218" s="154"/>
      <c r="EI218" s="154"/>
      <c r="EJ218" s="154"/>
      <c r="EK218" s="154"/>
      <c r="EL218" s="154"/>
      <c r="EM218" s="154"/>
      <c r="EN218" s="154"/>
      <c r="EO218" s="154"/>
      <c r="EP218" s="154"/>
      <c r="EQ218" s="154"/>
      <c r="ER218" s="154"/>
      <c r="ES218" s="154"/>
      <c r="ET218" s="154"/>
      <c r="EU218" s="154"/>
      <c r="EV218" s="154"/>
      <c r="EW218" s="154"/>
      <c r="EX218" s="154"/>
      <c r="EY218" s="154"/>
      <c r="EZ218" s="154"/>
      <c r="FA218" s="154"/>
      <c r="FB218" s="154"/>
      <c r="FC218" s="154"/>
      <c r="FD218" s="154"/>
      <c r="FE218" s="154"/>
      <c r="FF218" s="154"/>
      <c r="FG218" s="154"/>
      <c r="FH218" s="154"/>
      <c r="FI218" s="154"/>
      <c r="FJ218" s="154"/>
      <c r="FK218" s="154"/>
      <c r="FL218" s="154"/>
      <c r="FM218" s="154"/>
      <c r="FN218" s="154"/>
      <c r="FO218" s="154"/>
      <c r="FP218" s="154"/>
      <c r="FQ218" s="154"/>
    </row>
    <row r="219" spans="1:173"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4"/>
      <c r="AJ219" s="154"/>
      <c r="AK219" s="154"/>
      <c r="AL219" s="154"/>
      <c r="AM219" s="154"/>
      <c r="AN219" s="154"/>
      <c r="AO219" s="154"/>
      <c r="AP219" s="154"/>
      <c r="AQ219" s="154"/>
      <c r="AR219" s="154"/>
      <c r="AS219" s="154"/>
      <c r="AT219" s="154"/>
      <c r="AU219" s="154"/>
      <c r="AV219" s="154"/>
      <c r="AW219" s="154"/>
      <c r="AX219" s="154"/>
      <c r="AY219" s="154"/>
      <c r="AZ219" s="154"/>
      <c r="BA219" s="154"/>
      <c r="BB219" s="154"/>
      <c r="BC219" s="154"/>
      <c r="BD219" s="154"/>
      <c r="BE219" s="154"/>
      <c r="BF219" s="154"/>
      <c r="BG219" s="154"/>
      <c r="BH219" s="154"/>
      <c r="BI219" s="154"/>
      <c r="BJ219" s="154"/>
      <c r="BK219" s="154"/>
      <c r="BL219" s="154"/>
      <c r="BM219" s="154"/>
      <c r="BN219" s="154"/>
      <c r="BO219" s="154"/>
      <c r="BP219" s="154"/>
      <c r="BQ219" s="154"/>
      <c r="BR219" s="154"/>
      <c r="BS219" s="154"/>
      <c r="BT219" s="154"/>
      <c r="BU219" s="154"/>
      <c r="BV219" s="154"/>
      <c r="BW219" s="154"/>
      <c r="BX219" s="154"/>
      <c r="BY219" s="154"/>
      <c r="BZ219" s="154"/>
      <c r="CA219" s="154"/>
      <c r="CB219" s="154"/>
      <c r="CC219" s="154"/>
      <c r="CD219" s="154"/>
      <c r="CE219" s="154"/>
      <c r="CF219" s="154"/>
      <c r="CG219" s="154"/>
      <c r="CH219" s="154"/>
      <c r="CI219" s="154"/>
      <c r="CJ219" s="154"/>
      <c r="CK219" s="154"/>
      <c r="CL219" s="154"/>
      <c r="CM219" s="154"/>
      <c r="CN219" s="154"/>
      <c r="CO219" s="154"/>
      <c r="CP219" s="154"/>
      <c r="CQ219" s="154"/>
      <c r="CR219" s="154"/>
      <c r="CS219" s="154"/>
      <c r="CT219" s="154"/>
      <c r="CU219" s="154"/>
      <c r="CV219" s="154"/>
      <c r="CW219" s="154"/>
      <c r="CX219" s="154"/>
      <c r="CY219" s="154"/>
      <c r="CZ219" s="154"/>
      <c r="DA219" s="154"/>
      <c r="DB219" s="154"/>
      <c r="DC219" s="154"/>
      <c r="DD219" s="154"/>
      <c r="DE219" s="154"/>
      <c r="DF219" s="154"/>
      <c r="DG219" s="154"/>
      <c r="DH219" s="154"/>
      <c r="DI219" s="154"/>
      <c r="DJ219" s="154"/>
      <c r="DK219" s="154"/>
      <c r="DL219" s="154"/>
      <c r="DM219" s="154"/>
      <c r="DN219" s="154"/>
      <c r="DO219" s="154"/>
      <c r="DP219" s="154"/>
      <c r="DQ219" s="154"/>
      <c r="DR219" s="154"/>
      <c r="DS219" s="154"/>
      <c r="DT219" s="154"/>
      <c r="DU219" s="154"/>
      <c r="DV219" s="154"/>
      <c r="DW219" s="154"/>
      <c r="DX219" s="154"/>
      <c r="DY219" s="154"/>
      <c r="DZ219" s="154"/>
      <c r="EA219" s="154"/>
      <c r="EB219" s="154"/>
      <c r="EC219" s="154"/>
      <c r="ED219" s="154"/>
      <c r="EE219" s="154"/>
      <c r="EF219" s="154"/>
      <c r="EG219" s="154"/>
      <c r="EH219" s="154"/>
      <c r="EI219" s="154"/>
      <c r="EJ219" s="154"/>
      <c r="EK219" s="154"/>
      <c r="EL219" s="154"/>
      <c r="EM219" s="154"/>
      <c r="EN219" s="154"/>
      <c r="EO219" s="154"/>
      <c r="EP219" s="154"/>
      <c r="EQ219" s="154"/>
      <c r="ER219" s="154"/>
      <c r="ES219" s="154"/>
      <c r="ET219" s="154"/>
      <c r="EU219" s="154"/>
      <c r="EV219" s="154"/>
      <c r="EW219" s="154"/>
      <c r="EX219" s="154"/>
      <c r="EY219" s="154"/>
      <c r="EZ219" s="154"/>
      <c r="FA219" s="154"/>
      <c r="FB219" s="154"/>
      <c r="FC219" s="154"/>
      <c r="FD219" s="154"/>
      <c r="FE219" s="154"/>
      <c r="FF219" s="154"/>
      <c r="FG219" s="154"/>
      <c r="FH219" s="154"/>
      <c r="FI219" s="154"/>
      <c r="FJ219" s="154"/>
      <c r="FK219" s="154"/>
      <c r="FL219" s="154"/>
      <c r="FM219" s="154"/>
      <c r="FN219" s="154"/>
      <c r="FO219" s="154"/>
      <c r="FP219" s="154"/>
      <c r="FQ219" s="154"/>
    </row>
  </sheetData>
  <autoFilter ref="B6:FQ207" xr:uid="{00000000-0009-0000-0000-00001B000000}">
    <filterColumn colId="1">
      <filters>
        <filter val="Cereals"/>
      </filters>
    </filterColumn>
  </autoFilter>
  <hyperlinks>
    <hyperlink ref="B2" r:id="rId1" xr:uid="{00000000-0004-0000-1B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A233-F07F-4F0D-9098-8FBF09DBDB59}">
  <sheetPr>
    <tabColor theme="4"/>
  </sheetPr>
  <dimension ref="B1:H25"/>
  <sheetViews>
    <sheetView zoomScale="90" zoomScaleNormal="90" workbookViewId="0">
      <selection activeCell="F25" sqref="F25"/>
    </sheetView>
  </sheetViews>
  <sheetFormatPr defaultColWidth="8.88671875" defaultRowHeight="15"/>
  <cols>
    <col min="1" max="1" width="8.88671875" style="13"/>
    <col min="2" max="2" width="19.44140625" style="13" bestFit="1" customWidth="1"/>
    <col min="3" max="3" width="13.44140625" style="13" bestFit="1" customWidth="1"/>
    <col min="4" max="4" width="9.21875" style="13" bestFit="1" customWidth="1"/>
    <col min="5" max="5" width="10.21875" style="13" bestFit="1" customWidth="1"/>
    <col min="6" max="6" width="8.88671875" style="13"/>
    <col min="7" max="7" width="51" style="13" bestFit="1" customWidth="1"/>
    <col min="8" max="8" width="82.21875" style="13" bestFit="1" customWidth="1"/>
    <col min="9" max="16384" width="8.88671875" style="13"/>
  </cols>
  <sheetData>
    <row r="1" spans="2:8" s="28" customFormat="1" ht="21" customHeight="1">
      <c r="B1" s="147" t="s">
        <v>1979</v>
      </c>
    </row>
    <row r="3" spans="2:8" s="88" customFormat="1">
      <c r="B3" s="11" t="s">
        <v>1404</v>
      </c>
      <c r="C3" s="11"/>
      <c r="D3" s="11" t="s">
        <v>1849</v>
      </c>
      <c r="E3" s="11" t="s">
        <v>696</v>
      </c>
      <c r="F3" s="11" t="s">
        <v>814</v>
      </c>
      <c r="G3" s="11" t="s">
        <v>1853</v>
      </c>
      <c r="H3" s="11" t="s">
        <v>1851</v>
      </c>
    </row>
    <row r="4" spans="2:8" s="88" customFormat="1">
      <c r="B4" s="88" t="s">
        <v>1601</v>
      </c>
      <c r="D4" s="88" t="s">
        <v>763</v>
      </c>
      <c r="E4" s="88" t="s">
        <v>1850</v>
      </c>
      <c r="F4" s="93">
        <v>0</v>
      </c>
      <c r="G4" s="88" t="s">
        <v>1857</v>
      </c>
    </row>
    <row r="5" spans="2:8" s="88" customFormat="1">
      <c r="B5" s="88" t="s">
        <v>1601</v>
      </c>
      <c r="D5" s="88" t="s">
        <v>776</v>
      </c>
      <c r="E5" s="88" t="s">
        <v>1850</v>
      </c>
      <c r="F5" s="93">
        <v>1000</v>
      </c>
      <c r="H5" s="148" t="s">
        <v>1856</v>
      </c>
    </row>
    <row r="6" spans="2:8" s="88" customFormat="1">
      <c r="B6" s="88" t="s">
        <v>1601</v>
      </c>
      <c r="D6" s="13" t="s">
        <v>777</v>
      </c>
      <c r="E6" s="88" t="s">
        <v>1850</v>
      </c>
      <c r="F6" s="93">
        <v>1500</v>
      </c>
      <c r="H6" s="148" t="s">
        <v>1856</v>
      </c>
    </row>
    <row r="7" spans="2:8" s="88" customFormat="1">
      <c r="B7" s="88" t="s">
        <v>1601</v>
      </c>
      <c r="D7" s="13" t="s">
        <v>1539</v>
      </c>
      <c r="E7" s="88" t="s">
        <v>1850</v>
      </c>
      <c r="F7" s="93">
        <v>0</v>
      </c>
      <c r="G7" s="88" t="s">
        <v>1857</v>
      </c>
    </row>
    <row r="8" spans="2:8" s="88" customFormat="1">
      <c r="B8" s="88" t="s">
        <v>1601</v>
      </c>
      <c r="D8" s="13" t="s">
        <v>904</v>
      </c>
      <c r="E8" s="13" t="s">
        <v>1850</v>
      </c>
      <c r="F8" s="93">
        <v>0</v>
      </c>
      <c r="G8" s="88" t="s">
        <v>1857</v>
      </c>
    </row>
    <row r="9" spans="2:8" s="88" customFormat="1"/>
    <row r="10" spans="2:8" s="88" customFormat="1">
      <c r="D10" s="13"/>
    </row>
    <row r="11" spans="2:8" s="88" customFormat="1">
      <c r="B11" s="11" t="s">
        <v>1404</v>
      </c>
      <c r="C11" s="11"/>
      <c r="D11" s="11" t="s">
        <v>1849</v>
      </c>
      <c r="E11" s="11" t="s">
        <v>696</v>
      </c>
      <c r="F11" s="11" t="s">
        <v>814</v>
      </c>
      <c r="G11" s="11" t="s">
        <v>1853</v>
      </c>
      <c r="H11" s="11" t="s">
        <v>1851</v>
      </c>
    </row>
    <row r="12" spans="2:8" s="88" customFormat="1">
      <c r="B12" s="88" t="s">
        <v>800</v>
      </c>
      <c r="D12" s="88" t="s">
        <v>763</v>
      </c>
      <c r="E12" s="88" t="s">
        <v>1850</v>
      </c>
      <c r="F12" s="93">
        <f>156*1000/1000000</f>
        <v>0.156</v>
      </c>
      <c r="G12" s="88" t="s">
        <v>1854</v>
      </c>
      <c r="H12" s="88" t="s">
        <v>1852</v>
      </c>
    </row>
    <row r="13" spans="2:8" s="88" customFormat="1">
      <c r="B13" s="88" t="s">
        <v>800</v>
      </c>
      <c r="D13" s="88" t="s">
        <v>776</v>
      </c>
      <c r="E13" s="88" t="s">
        <v>1850</v>
      </c>
      <c r="F13" s="93">
        <f t="shared" ref="F13:F15" si="0">156*1000/1000000</f>
        <v>0.156</v>
      </c>
      <c r="G13" s="88" t="s">
        <v>1854</v>
      </c>
      <c r="H13" s="88" t="s">
        <v>1852</v>
      </c>
    </row>
    <row r="14" spans="2:8" s="88" customFormat="1">
      <c r="B14" s="88" t="s">
        <v>800</v>
      </c>
      <c r="D14" s="13" t="s">
        <v>777</v>
      </c>
      <c r="E14" s="88" t="s">
        <v>1850</v>
      </c>
      <c r="F14" s="93">
        <f t="shared" si="0"/>
        <v>0.156</v>
      </c>
      <c r="G14" s="88" t="s">
        <v>1854</v>
      </c>
      <c r="H14" s="88" t="s">
        <v>1852</v>
      </c>
    </row>
    <row r="15" spans="2:8" s="88" customFormat="1">
      <c r="B15" s="88" t="s">
        <v>800</v>
      </c>
      <c r="D15" s="13" t="s">
        <v>1539</v>
      </c>
      <c r="E15" s="88" t="s">
        <v>1850</v>
      </c>
      <c r="F15" s="93">
        <f t="shared" si="0"/>
        <v>0.156</v>
      </c>
      <c r="G15" s="88" t="s">
        <v>1854</v>
      </c>
      <c r="H15" s="88" t="s">
        <v>1852</v>
      </c>
    </row>
    <row r="16" spans="2:8" s="88" customFormat="1">
      <c r="B16" s="88" t="s">
        <v>800</v>
      </c>
      <c r="C16" s="13"/>
      <c r="D16" s="13" t="s">
        <v>904</v>
      </c>
      <c r="E16" s="13" t="s">
        <v>1850</v>
      </c>
      <c r="F16" s="93">
        <f t="shared" ref="F16" si="1">156*1000/1000000</f>
        <v>0.156</v>
      </c>
      <c r="G16" s="88" t="s">
        <v>1854</v>
      </c>
      <c r="H16" s="88" t="s">
        <v>1852</v>
      </c>
    </row>
    <row r="18" spans="2:8">
      <c r="B18" s="11" t="s">
        <v>1404</v>
      </c>
      <c r="C18" s="11"/>
      <c r="D18" s="11" t="s">
        <v>1849</v>
      </c>
      <c r="E18" s="11" t="s">
        <v>696</v>
      </c>
      <c r="F18" s="11" t="s">
        <v>814</v>
      </c>
      <c r="G18" s="11" t="s">
        <v>1853</v>
      </c>
    </row>
    <row r="19" spans="2:8">
      <c r="B19" s="88" t="s">
        <v>1601</v>
      </c>
      <c r="D19" s="13" t="s">
        <v>939</v>
      </c>
      <c r="E19" s="13" t="s">
        <v>1850</v>
      </c>
      <c r="F19" s="149">
        <f>((7050+4000)*1000*0.092)/10^6</f>
        <v>1.0165999999999999</v>
      </c>
      <c r="H19" s="13" t="s">
        <v>1859</v>
      </c>
    </row>
    <row r="21" spans="2:8">
      <c r="B21" s="11" t="s">
        <v>1404</v>
      </c>
      <c r="C21" s="11"/>
      <c r="D21" s="11"/>
      <c r="E21" s="11" t="s">
        <v>696</v>
      </c>
      <c r="F21" s="88"/>
      <c r="G21" s="11" t="s">
        <v>1853</v>
      </c>
      <c r="H21" s="11" t="s">
        <v>1851</v>
      </c>
    </row>
    <row r="22" spans="2:8">
      <c r="B22" s="88" t="s">
        <v>1684</v>
      </c>
      <c r="C22" s="88"/>
      <c r="D22" s="88" t="s">
        <v>1685</v>
      </c>
      <c r="E22" s="88" t="s">
        <v>1686</v>
      </c>
      <c r="F22" s="93">
        <v>0.2</v>
      </c>
      <c r="H22" s="148" t="s">
        <v>1805</v>
      </c>
    </row>
    <row r="24" spans="2:8">
      <c r="B24" s="384"/>
      <c r="C24" s="384"/>
      <c r="D24" s="384"/>
      <c r="E24" s="384"/>
      <c r="F24" s="11" t="s">
        <v>814</v>
      </c>
      <c r="G24" s="384"/>
      <c r="H24" s="384"/>
    </row>
    <row r="25" spans="2:8">
      <c r="B25" s="13" t="s">
        <v>1555</v>
      </c>
      <c r="C25" s="384"/>
      <c r="D25" s="384"/>
      <c r="E25" s="13" t="s">
        <v>1754</v>
      </c>
      <c r="F25" s="24">
        <v>1.33</v>
      </c>
      <c r="G25" s="409" t="s">
        <v>1983</v>
      </c>
      <c r="H25" s="384" t="s">
        <v>1982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/>
  </sheetPr>
  <dimension ref="A1:L61"/>
  <sheetViews>
    <sheetView zoomScale="89" workbookViewId="0">
      <selection activeCell="A3" sqref="A1:XFD1048576"/>
    </sheetView>
  </sheetViews>
  <sheetFormatPr defaultRowHeight="15.75"/>
  <cols>
    <col min="1" max="1" width="8.88671875" style="66"/>
    <col min="2" max="2" width="33.44140625" style="66" bestFit="1" customWidth="1"/>
    <col min="3" max="3" width="23.21875" style="66" bestFit="1" customWidth="1"/>
    <col min="4" max="11" width="8.88671875" style="66"/>
    <col min="12" max="12" width="33.33203125" style="66" customWidth="1"/>
    <col min="13" max="16384" width="8.88671875" style="66"/>
  </cols>
  <sheetData>
    <row r="1" spans="1:12" ht="23.25">
      <c r="A1" s="105" t="s">
        <v>1801</v>
      </c>
      <c r="B1" s="106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>
      <c r="A2" s="107" t="s">
        <v>1564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6" spans="1:12">
      <c r="A6" s="146" t="s">
        <v>39</v>
      </c>
      <c r="B6" s="146" t="s">
        <v>1052</v>
      </c>
      <c r="C6" s="146" t="s">
        <v>1053</v>
      </c>
      <c r="D6" s="146" t="s">
        <v>33</v>
      </c>
      <c r="E6" s="146" t="s">
        <v>1054</v>
      </c>
      <c r="F6" s="146" t="s">
        <v>814</v>
      </c>
    </row>
    <row r="7" spans="1:12">
      <c r="A7" s="65" t="s">
        <v>40</v>
      </c>
      <c r="B7" s="65" t="s">
        <v>1554</v>
      </c>
      <c r="C7" s="65" t="s">
        <v>928</v>
      </c>
      <c r="D7" s="65">
        <v>2022</v>
      </c>
      <c r="E7" s="65" t="s">
        <v>1561</v>
      </c>
      <c r="F7" s="112">
        <v>1.2928999999999999</v>
      </c>
    </row>
    <row r="8" spans="1:12">
      <c r="A8" s="65" t="s">
        <v>40</v>
      </c>
      <c r="B8" s="65" t="s">
        <v>1553</v>
      </c>
      <c r="C8" s="65" t="s">
        <v>929</v>
      </c>
      <c r="D8" s="65">
        <v>2022</v>
      </c>
      <c r="E8" s="65" t="s">
        <v>1561</v>
      </c>
      <c r="F8" s="112">
        <v>0.50329999999999997</v>
      </c>
    </row>
    <row r="9" spans="1:12">
      <c r="A9" s="65" t="s">
        <v>40</v>
      </c>
      <c r="B9" s="65" t="s">
        <v>1554</v>
      </c>
      <c r="C9" s="65" t="s">
        <v>929</v>
      </c>
      <c r="D9" s="65">
        <v>2022</v>
      </c>
      <c r="E9" s="65" t="s">
        <v>1561</v>
      </c>
      <c r="F9" s="112">
        <v>1.2999999999999999E-2</v>
      </c>
    </row>
    <row r="10" spans="1:12">
      <c r="A10" s="65" t="s">
        <v>40</v>
      </c>
      <c r="B10" s="65" t="s">
        <v>1553</v>
      </c>
      <c r="C10" s="65" t="s">
        <v>1565</v>
      </c>
      <c r="D10" s="65">
        <v>2022</v>
      </c>
      <c r="E10" s="65" t="s">
        <v>1561</v>
      </c>
      <c r="F10" s="112">
        <v>103.9525</v>
      </c>
    </row>
    <row r="11" spans="1:12">
      <c r="A11" s="65" t="s">
        <v>40</v>
      </c>
      <c r="B11" s="65" t="s">
        <v>1553</v>
      </c>
      <c r="C11" s="65" t="s">
        <v>1566</v>
      </c>
      <c r="D11" s="65">
        <v>2022</v>
      </c>
      <c r="E11" s="65" t="s">
        <v>1561</v>
      </c>
      <c r="F11" s="112">
        <v>24.526700000000002</v>
      </c>
    </row>
    <row r="12" spans="1:12">
      <c r="A12" s="65" t="s">
        <v>40</v>
      </c>
      <c r="B12" s="65" t="s">
        <v>1554</v>
      </c>
      <c r="C12" s="65" t="s">
        <v>1566</v>
      </c>
      <c r="D12" s="65">
        <v>2022</v>
      </c>
      <c r="E12" s="65" t="s">
        <v>1561</v>
      </c>
      <c r="F12" s="112">
        <v>1.0065</v>
      </c>
    </row>
    <row r="13" spans="1:12">
      <c r="A13" s="65" t="s">
        <v>40</v>
      </c>
      <c r="B13" s="65" t="s">
        <v>1554</v>
      </c>
      <c r="C13" s="65" t="s">
        <v>935</v>
      </c>
      <c r="D13" s="65">
        <v>2022</v>
      </c>
      <c r="E13" s="65" t="s">
        <v>1561</v>
      </c>
      <c r="F13" s="112">
        <v>1.1113</v>
      </c>
    </row>
    <row r="14" spans="1:12">
      <c r="A14" s="65" t="s">
        <v>40</v>
      </c>
      <c r="B14" s="65" t="s">
        <v>1554</v>
      </c>
      <c r="C14" s="65" t="s">
        <v>934</v>
      </c>
      <c r="D14" s="65">
        <v>2022</v>
      </c>
      <c r="E14" s="65" t="s">
        <v>1561</v>
      </c>
      <c r="F14" s="112">
        <v>1.6176999999999999</v>
      </c>
    </row>
    <row r="15" spans="1:12">
      <c r="A15" s="65" t="s">
        <v>40</v>
      </c>
      <c r="B15" s="65" t="s">
        <v>1554</v>
      </c>
      <c r="C15" s="65" t="s">
        <v>937</v>
      </c>
      <c r="D15" s="65">
        <v>2022</v>
      </c>
      <c r="E15" s="65" t="s">
        <v>1561</v>
      </c>
      <c r="F15" s="112">
        <v>3.8498999999999999</v>
      </c>
    </row>
    <row r="16" spans="1:12">
      <c r="A16" s="65" t="s">
        <v>40</v>
      </c>
      <c r="B16" s="65" t="s">
        <v>1567</v>
      </c>
      <c r="C16" s="65" t="s">
        <v>930</v>
      </c>
      <c r="D16" s="65">
        <v>2022</v>
      </c>
      <c r="E16" s="65" t="s">
        <v>1561</v>
      </c>
      <c r="F16" s="112">
        <v>9831.8021000000008</v>
      </c>
    </row>
    <row r="17" spans="1:6">
      <c r="A17" s="65" t="s">
        <v>40</v>
      </c>
      <c r="B17" s="65" t="s">
        <v>1554</v>
      </c>
      <c r="C17" s="65" t="s">
        <v>931</v>
      </c>
      <c r="D17" s="65">
        <v>2022</v>
      </c>
      <c r="E17" s="65" t="s">
        <v>1561</v>
      </c>
      <c r="F17" s="112">
        <v>6.9476000000000004</v>
      </c>
    </row>
    <row r="18" spans="1:6">
      <c r="A18" s="65" t="s">
        <v>40</v>
      </c>
      <c r="B18" s="65" t="s">
        <v>1553</v>
      </c>
      <c r="C18" s="65" t="s">
        <v>1568</v>
      </c>
      <c r="D18" s="65">
        <v>2022</v>
      </c>
      <c r="E18" s="65" t="s">
        <v>1561</v>
      </c>
      <c r="F18" s="112">
        <v>0.15939999999999999</v>
      </c>
    </row>
    <row r="19" spans="1:6">
      <c r="A19" s="65" t="s">
        <v>40</v>
      </c>
      <c r="B19" s="65" t="s">
        <v>1554</v>
      </c>
      <c r="C19" s="65" t="s">
        <v>1568</v>
      </c>
      <c r="D19" s="65">
        <v>2022</v>
      </c>
      <c r="E19" s="65" t="s">
        <v>1561</v>
      </c>
      <c r="F19" s="112">
        <v>0.42630000000000001</v>
      </c>
    </row>
    <row r="20" spans="1:6">
      <c r="A20" s="65" t="s">
        <v>40</v>
      </c>
      <c r="B20" s="65" t="s">
        <v>1567</v>
      </c>
      <c r="C20" s="65" t="s">
        <v>1568</v>
      </c>
      <c r="D20" s="65">
        <v>2022</v>
      </c>
      <c r="E20" s="65" t="s">
        <v>1561</v>
      </c>
      <c r="F20" s="112">
        <v>1208.9390000000001</v>
      </c>
    </row>
    <row r="21" spans="1:6">
      <c r="A21" s="65" t="s">
        <v>40</v>
      </c>
      <c r="B21" s="65" t="s">
        <v>1567</v>
      </c>
      <c r="C21" s="65" t="s">
        <v>940</v>
      </c>
      <c r="D21" s="65">
        <v>2022</v>
      </c>
      <c r="E21" s="65" t="s">
        <v>1561</v>
      </c>
      <c r="F21" s="112">
        <v>-44979.5867</v>
      </c>
    </row>
    <row r="22" spans="1:6">
      <c r="A22" s="65" t="s">
        <v>40</v>
      </c>
      <c r="B22" s="65" t="s">
        <v>1567</v>
      </c>
      <c r="C22" s="87" t="s">
        <v>941</v>
      </c>
      <c r="D22" s="65">
        <v>2022</v>
      </c>
      <c r="E22" s="65" t="s">
        <v>1561</v>
      </c>
      <c r="F22" s="112">
        <v>23845.360000000001</v>
      </c>
    </row>
    <row r="23" spans="1:6">
      <c r="A23" s="65" t="s">
        <v>40</v>
      </c>
      <c r="B23" s="65" t="s">
        <v>1553</v>
      </c>
      <c r="C23" s="65" t="s">
        <v>944</v>
      </c>
      <c r="D23" s="65">
        <v>2022</v>
      </c>
      <c r="E23" s="65" t="s">
        <v>1561</v>
      </c>
      <c r="F23" s="112">
        <v>0</v>
      </c>
    </row>
    <row r="24" spans="1:6">
      <c r="A24" s="65" t="s">
        <v>40</v>
      </c>
      <c r="B24" s="65" t="s">
        <v>1554</v>
      </c>
      <c r="C24" s="65" t="s">
        <v>944</v>
      </c>
      <c r="D24" s="65">
        <v>2022</v>
      </c>
      <c r="E24" s="65" t="s">
        <v>1561</v>
      </c>
      <c r="F24" s="112">
        <v>0</v>
      </c>
    </row>
    <row r="25" spans="1:6">
      <c r="A25" s="65" t="s">
        <v>40</v>
      </c>
      <c r="B25" s="65" t="s">
        <v>1553</v>
      </c>
      <c r="C25" s="65" t="s">
        <v>946</v>
      </c>
      <c r="D25" s="65">
        <v>2022</v>
      </c>
      <c r="E25" s="65" t="s">
        <v>1561</v>
      </c>
      <c r="F25" s="112">
        <v>0</v>
      </c>
    </row>
    <row r="26" spans="1:6">
      <c r="A26" s="65" t="s">
        <v>40</v>
      </c>
      <c r="B26" s="65" t="s">
        <v>1567</v>
      </c>
      <c r="C26" s="65" t="s">
        <v>946</v>
      </c>
      <c r="D26" s="65">
        <v>2022</v>
      </c>
      <c r="E26" s="65" t="s">
        <v>1561</v>
      </c>
      <c r="F26" s="112">
        <v>0</v>
      </c>
    </row>
    <row r="27" spans="1:6">
      <c r="A27" s="65" t="s">
        <v>40</v>
      </c>
      <c r="B27" s="65" t="s">
        <v>1553</v>
      </c>
      <c r="C27" s="65" t="s">
        <v>943</v>
      </c>
      <c r="D27" s="65">
        <v>2022</v>
      </c>
      <c r="E27" s="65" t="s">
        <v>1561</v>
      </c>
      <c r="F27" s="112">
        <v>0</v>
      </c>
    </row>
    <row r="28" spans="1:6">
      <c r="A28" s="65" t="s">
        <v>40</v>
      </c>
      <c r="B28" s="65" t="s">
        <v>1554</v>
      </c>
      <c r="C28" s="65" t="s">
        <v>943</v>
      </c>
      <c r="D28" s="65">
        <v>2022</v>
      </c>
      <c r="E28" s="65" t="s">
        <v>1561</v>
      </c>
      <c r="F28" s="112">
        <v>0</v>
      </c>
    </row>
    <row r="29" spans="1:6">
      <c r="A29" s="65" t="s">
        <v>40</v>
      </c>
      <c r="B29" s="65" t="s">
        <v>1553</v>
      </c>
      <c r="C29" s="65" t="s">
        <v>945</v>
      </c>
      <c r="D29" s="65">
        <v>2022</v>
      </c>
      <c r="E29" s="65" t="s">
        <v>1561</v>
      </c>
      <c r="F29" s="112">
        <v>0</v>
      </c>
    </row>
    <row r="30" spans="1:6">
      <c r="A30" s="65" t="s">
        <v>40</v>
      </c>
      <c r="B30" s="65" t="s">
        <v>1554</v>
      </c>
      <c r="C30" s="65" t="s">
        <v>945</v>
      </c>
      <c r="D30" s="65">
        <v>2022</v>
      </c>
      <c r="E30" s="65" t="s">
        <v>1561</v>
      </c>
      <c r="F30" s="112">
        <v>0</v>
      </c>
    </row>
    <row r="31" spans="1:6">
      <c r="A31" s="65" t="s">
        <v>40</v>
      </c>
      <c r="B31" s="65" t="s">
        <v>1553</v>
      </c>
      <c r="C31" s="65" t="s">
        <v>1569</v>
      </c>
      <c r="D31" s="65">
        <v>2022</v>
      </c>
      <c r="E31" s="65" t="s">
        <v>1561</v>
      </c>
      <c r="F31" s="112">
        <v>21.474</v>
      </c>
    </row>
    <row r="32" spans="1:6">
      <c r="A32" s="65" t="s">
        <v>40</v>
      </c>
      <c r="B32" s="65" t="s">
        <v>1554</v>
      </c>
      <c r="C32" s="65" t="s">
        <v>1569</v>
      </c>
      <c r="D32" s="65">
        <v>2022</v>
      </c>
      <c r="E32" s="65" t="s">
        <v>1561</v>
      </c>
      <c r="F32" s="112">
        <v>0.57969999999999999</v>
      </c>
    </row>
    <row r="33" spans="1:6">
      <c r="A33" s="65" t="s">
        <v>40</v>
      </c>
      <c r="B33" s="65" t="s">
        <v>1567</v>
      </c>
      <c r="C33" s="65" t="s">
        <v>1569</v>
      </c>
      <c r="D33" s="65">
        <v>2022</v>
      </c>
      <c r="E33" s="65" t="s">
        <v>1561</v>
      </c>
      <c r="F33" s="112">
        <v>99.249399999999994</v>
      </c>
    </row>
    <row r="34" spans="1:6">
      <c r="A34" s="65" t="s">
        <v>40</v>
      </c>
      <c r="B34" s="65" t="s">
        <v>1553</v>
      </c>
      <c r="C34" s="65" t="s">
        <v>1570</v>
      </c>
      <c r="D34" s="65">
        <v>2022</v>
      </c>
      <c r="E34" s="65" t="s">
        <v>1561</v>
      </c>
      <c r="F34" s="112">
        <v>1.9E-3</v>
      </c>
    </row>
    <row r="35" spans="1:6">
      <c r="A35" s="65" t="s">
        <v>40</v>
      </c>
      <c r="B35" s="65" t="s">
        <v>1554</v>
      </c>
      <c r="C35" s="65" t="s">
        <v>1570</v>
      </c>
      <c r="D35" s="65">
        <v>2022</v>
      </c>
      <c r="E35" s="65" t="s">
        <v>1561</v>
      </c>
      <c r="F35" s="112">
        <v>2.9999999999999997E-4</v>
      </c>
    </row>
    <row r="36" spans="1:6">
      <c r="A36" s="65" t="s">
        <v>40</v>
      </c>
      <c r="B36" s="65" t="s">
        <v>1567</v>
      </c>
      <c r="C36" s="65" t="s">
        <v>1570</v>
      </c>
      <c r="D36" s="65">
        <v>2022</v>
      </c>
      <c r="E36" s="65" t="s">
        <v>1561</v>
      </c>
      <c r="F36" s="112">
        <v>34.470799999999997</v>
      </c>
    </row>
    <row r="37" spans="1:6">
      <c r="A37" s="65" t="s">
        <v>40</v>
      </c>
      <c r="B37" s="65" t="s">
        <v>1553</v>
      </c>
      <c r="C37" s="65" t="s">
        <v>1571</v>
      </c>
      <c r="D37" s="65">
        <v>2022</v>
      </c>
      <c r="E37" s="65" t="s">
        <v>1561</v>
      </c>
      <c r="F37" s="112">
        <v>0.13339999999999999</v>
      </c>
    </row>
    <row r="38" spans="1:6">
      <c r="A38" s="65" t="s">
        <v>40</v>
      </c>
      <c r="B38" s="65" t="s">
        <v>1554</v>
      </c>
      <c r="C38" s="65" t="s">
        <v>1571</v>
      </c>
      <c r="D38" s="65">
        <v>2022</v>
      </c>
      <c r="E38" s="65" t="s">
        <v>1561</v>
      </c>
      <c r="F38" s="112">
        <v>2.3999999999999998E-3</v>
      </c>
    </row>
    <row r="39" spans="1:6">
      <c r="A39" s="65" t="s">
        <v>40</v>
      </c>
      <c r="B39" s="65" t="s">
        <v>1567</v>
      </c>
      <c r="C39" s="65" t="s">
        <v>1571</v>
      </c>
      <c r="D39" s="65">
        <v>2022</v>
      </c>
      <c r="E39" s="65" t="s">
        <v>1561</v>
      </c>
      <c r="F39" s="112">
        <v>354.08120000000002</v>
      </c>
    </row>
    <row r="40" spans="1:6">
      <c r="A40" s="65" t="s">
        <v>40</v>
      </c>
      <c r="B40" s="65" t="s">
        <v>1553</v>
      </c>
      <c r="C40" s="65" t="s">
        <v>1572</v>
      </c>
      <c r="D40" s="65">
        <v>2022</v>
      </c>
      <c r="E40" s="65" t="s">
        <v>1561</v>
      </c>
      <c r="F40" s="112">
        <v>9.9699999999999997E-2</v>
      </c>
    </row>
    <row r="41" spans="1:6">
      <c r="A41" s="65" t="s">
        <v>40</v>
      </c>
      <c r="B41" s="65" t="s">
        <v>1554</v>
      </c>
      <c r="C41" s="65" t="s">
        <v>1572</v>
      </c>
      <c r="D41" s="65">
        <v>2022</v>
      </c>
      <c r="E41" s="65" t="s">
        <v>1561</v>
      </c>
      <c r="F41" s="112">
        <v>3.3E-3</v>
      </c>
    </row>
    <row r="42" spans="1:6">
      <c r="A42" s="65" t="s">
        <v>40</v>
      </c>
      <c r="B42" s="65" t="s">
        <v>1567</v>
      </c>
      <c r="C42" s="65" t="s">
        <v>1572</v>
      </c>
      <c r="D42" s="65">
        <v>2022</v>
      </c>
      <c r="E42" s="65" t="s">
        <v>1561</v>
      </c>
      <c r="F42" s="112">
        <v>344.53190000000001</v>
      </c>
    </row>
    <row r="43" spans="1:6">
      <c r="A43" s="65" t="s">
        <v>40</v>
      </c>
      <c r="B43" s="65" t="s">
        <v>1553</v>
      </c>
      <c r="C43" s="65" t="s">
        <v>1573</v>
      </c>
      <c r="D43" s="65">
        <v>2022</v>
      </c>
      <c r="E43" s="65" t="s">
        <v>1561</v>
      </c>
      <c r="F43" s="112">
        <v>0.05</v>
      </c>
    </row>
    <row r="44" spans="1:6">
      <c r="A44" s="65" t="s">
        <v>40</v>
      </c>
      <c r="B44" s="65" t="s">
        <v>1554</v>
      </c>
      <c r="C44" s="65" t="s">
        <v>1573</v>
      </c>
      <c r="D44" s="65">
        <v>2022</v>
      </c>
      <c r="E44" s="65" t="s">
        <v>1561</v>
      </c>
      <c r="F44" s="112">
        <v>2.5000000000000001E-3</v>
      </c>
    </row>
    <row r="45" spans="1:6">
      <c r="A45" s="65" t="s">
        <v>40</v>
      </c>
      <c r="B45" s="65" t="s">
        <v>1567</v>
      </c>
      <c r="C45" s="65" t="s">
        <v>1573</v>
      </c>
      <c r="D45" s="65">
        <v>2022</v>
      </c>
      <c r="E45" s="65" t="s">
        <v>1561</v>
      </c>
      <c r="F45" s="112">
        <v>190.31739999999999</v>
      </c>
    </row>
    <row r="46" spans="1:6">
      <c r="A46" s="65" t="s">
        <v>40</v>
      </c>
      <c r="B46" s="65" t="s">
        <v>1553</v>
      </c>
      <c r="C46" s="65" t="s">
        <v>1574</v>
      </c>
      <c r="D46" s="65">
        <v>2022</v>
      </c>
      <c r="E46" s="65" t="s">
        <v>1561</v>
      </c>
      <c r="F46" s="112">
        <v>5.0299999999999997E-2</v>
      </c>
    </row>
    <row r="47" spans="1:6">
      <c r="A47" s="65" t="s">
        <v>40</v>
      </c>
      <c r="B47" s="65" t="s">
        <v>1554</v>
      </c>
      <c r="C47" s="65" t="s">
        <v>1574</v>
      </c>
      <c r="D47" s="65">
        <v>2022</v>
      </c>
      <c r="E47" s="65" t="s">
        <v>1561</v>
      </c>
      <c r="F47" s="112">
        <v>1.8E-3</v>
      </c>
    </row>
    <row r="48" spans="1:6">
      <c r="A48" s="65" t="s">
        <v>40</v>
      </c>
      <c r="B48" s="65" t="s">
        <v>1567</v>
      </c>
      <c r="C48" s="65" t="s">
        <v>1574</v>
      </c>
      <c r="D48" s="65">
        <v>2022</v>
      </c>
      <c r="E48" s="65" t="s">
        <v>1561</v>
      </c>
      <c r="F48" s="112">
        <v>67.577299999999994</v>
      </c>
    </row>
    <row r="49" spans="1:6">
      <c r="A49" s="65" t="s">
        <v>40</v>
      </c>
      <c r="B49" s="65" t="s">
        <v>1553</v>
      </c>
      <c r="C49" s="65" t="s">
        <v>1575</v>
      </c>
      <c r="D49" s="65">
        <v>2022</v>
      </c>
      <c r="E49" s="65" t="s">
        <v>1561</v>
      </c>
      <c r="F49" s="112">
        <v>0.2334</v>
      </c>
    </row>
    <row r="50" spans="1:6">
      <c r="A50" s="65" t="s">
        <v>40</v>
      </c>
      <c r="B50" s="65" t="s">
        <v>1554</v>
      </c>
      <c r="C50" s="65" t="s">
        <v>1575</v>
      </c>
      <c r="D50" s="65">
        <v>2022</v>
      </c>
      <c r="E50" s="65" t="s">
        <v>1561</v>
      </c>
      <c r="F50" s="112">
        <v>0.11219999999999999</v>
      </c>
    </row>
    <row r="51" spans="1:6">
      <c r="A51" s="65" t="s">
        <v>40</v>
      </c>
      <c r="B51" s="65" t="s">
        <v>1567</v>
      </c>
      <c r="C51" s="65" t="s">
        <v>1575</v>
      </c>
      <c r="D51" s="65">
        <v>2022</v>
      </c>
      <c r="E51" s="65" t="s">
        <v>1561</v>
      </c>
      <c r="F51" s="112">
        <v>1536.7095999999999</v>
      </c>
    </row>
    <row r="52" spans="1:6">
      <c r="A52" s="65" t="s">
        <v>40</v>
      </c>
      <c r="B52" s="65" t="s">
        <v>1553</v>
      </c>
      <c r="C52" s="65" t="s">
        <v>1576</v>
      </c>
      <c r="D52" s="65">
        <v>2022</v>
      </c>
      <c r="E52" s="65" t="s">
        <v>1561</v>
      </c>
      <c r="F52" s="112">
        <v>34.564900000000002</v>
      </c>
    </row>
    <row r="53" spans="1:6">
      <c r="A53" s="65" t="s">
        <v>40</v>
      </c>
      <c r="B53" s="65" t="s">
        <v>1554</v>
      </c>
      <c r="C53" s="65" t="s">
        <v>1576</v>
      </c>
      <c r="D53" s="65">
        <v>2022</v>
      </c>
      <c r="E53" s="65" t="s">
        <v>1561</v>
      </c>
      <c r="F53" s="112">
        <v>3.1282000000000001</v>
      </c>
    </row>
    <row r="54" spans="1:6">
      <c r="A54" s="65" t="s">
        <v>40</v>
      </c>
      <c r="B54" s="65" t="s">
        <v>1567</v>
      </c>
      <c r="C54" s="65" t="s">
        <v>1576</v>
      </c>
      <c r="D54" s="65">
        <v>2022</v>
      </c>
      <c r="E54" s="65" t="s">
        <v>1561</v>
      </c>
      <c r="F54" s="112">
        <v>30767.326000000001</v>
      </c>
    </row>
    <row r="55" spans="1:6">
      <c r="A55" s="65" t="s">
        <v>40</v>
      </c>
      <c r="B55" s="65" t="s">
        <v>1553</v>
      </c>
      <c r="C55" s="65" t="s">
        <v>1577</v>
      </c>
      <c r="D55" s="65">
        <v>2022</v>
      </c>
      <c r="E55" s="65" t="s">
        <v>1561</v>
      </c>
      <c r="F55" s="112">
        <v>0.89359999999999995</v>
      </c>
    </row>
    <row r="56" spans="1:6">
      <c r="A56" s="65" t="s">
        <v>40</v>
      </c>
      <c r="B56" s="65" t="s">
        <v>1554</v>
      </c>
      <c r="C56" s="65" t="s">
        <v>1577</v>
      </c>
      <c r="D56" s="65">
        <v>2022</v>
      </c>
      <c r="E56" s="65" t="s">
        <v>1561</v>
      </c>
      <c r="F56" s="112">
        <v>15.4823</v>
      </c>
    </row>
    <row r="57" spans="1:6">
      <c r="A57" s="65" t="s">
        <v>40</v>
      </c>
      <c r="B57" s="65" t="s">
        <v>1567</v>
      </c>
      <c r="C57" s="65" t="s">
        <v>1577</v>
      </c>
      <c r="D57" s="65">
        <v>2022</v>
      </c>
      <c r="E57" s="65" t="s">
        <v>1561</v>
      </c>
      <c r="F57" s="112">
        <v>3853.6572999999999</v>
      </c>
    </row>
    <row r="58" spans="1:6">
      <c r="A58" s="65" t="s">
        <v>40</v>
      </c>
      <c r="B58" s="65" t="s">
        <v>1553</v>
      </c>
      <c r="C58" s="65" t="s">
        <v>1578</v>
      </c>
      <c r="D58" s="65">
        <v>2022</v>
      </c>
      <c r="E58" s="65" t="s">
        <v>1561</v>
      </c>
      <c r="F58" s="112">
        <v>287.35520000000002</v>
      </c>
    </row>
    <row r="59" spans="1:6">
      <c r="A59" s="65" t="s">
        <v>40</v>
      </c>
      <c r="B59" s="65" t="s">
        <v>1554</v>
      </c>
      <c r="C59" s="65" t="s">
        <v>1578</v>
      </c>
      <c r="D59" s="65">
        <v>2022</v>
      </c>
      <c r="E59" s="65" t="s">
        <v>1561</v>
      </c>
      <c r="F59" s="112">
        <v>0.72950000000000004</v>
      </c>
    </row>
    <row r="60" spans="1:6">
      <c r="A60" s="65" t="s">
        <v>40</v>
      </c>
      <c r="B60" s="65" t="s">
        <v>1567</v>
      </c>
      <c r="C60" s="65" t="s">
        <v>1578</v>
      </c>
      <c r="D60" s="65">
        <v>2022</v>
      </c>
      <c r="E60" s="65" t="s">
        <v>1561</v>
      </c>
      <c r="F60" s="112">
        <v>159.9032</v>
      </c>
    </row>
    <row r="61" spans="1:6">
      <c r="A61" s="65" t="s">
        <v>40</v>
      </c>
      <c r="B61" s="65" t="s">
        <v>1554</v>
      </c>
      <c r="C61" s="65" t="s">
        <v>1055</v>
      </c>
      <c r="D61" s="65">
        <v>2022</v>
      </c>
      <c r="E61" s="65" t="s">
        <v>1561</v>
      </c>
      <c r="F61" s="112">
        <v>0.91790000000000005</v>
      </c>
    </row>
  </sheetData>
  <hyperlinks>
    <hyperlink ref="A2" r:id="rId1" location="data/GT" xr:uid="{C5F7F6C3-022D-4E0E-8FE4-840358D1906C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>
    <tabColor theme="4"/>
  </sheetPr>
  <dimension ref="A1:G37567"/>
  <sheetViews>
    <sheetView workbookViewId="0">
      <selection activeCell="A3" sqref="A1:XFD1048576"/>
    </sheetView>
  </sheetViews>
  <sheetFormatPr defaultRowHeight="15.75"/>
  <cols>
    <col min="1" max="1" width="39.5546875" style="66" bestFit="1" customWidth="1"/>
    <col min="2" max="2" width="9.33203125" style="66" bestFit="1" customWidth="1"/>
    <col min="3" max="3" width="13.109375" style="66" bestFit="1" customWidth="1"/>
    <col min="4" max="4" width="56.77734375" style="66" bestFit="1" customWidth="1"/>
    <col min="5" max="5" width="8.33203125" style="66" bestFit="1" customWidth="1"/>
    <col min="6" max="6" width="7.77734375" style="66" bestFit="1" customWidth="1"/>
    <col min="7" max="7" width="9.33203125" style="66" bestFit="1" customWidth="1"/>
    <col min="8" max="16384" width="8.88671875" style="66"/>
  </cols>
  <sheetData>
    <row r="1" spans="1:7" s="105" customFormat="1" ht="40.5" customHeight="1">
      <c r="A1" s="105" t="s">
        <v>1043</v>
      </c>
      <c r="B1" s="106"/>
    </row>
    <row r="2" spans="1:7" s="13" customFormat="1">
      <c r="A2" s="107" t="s">
        <v>1044</v>
      </c>
    </row>
    <row r="3" spans="1:7" s="13" customFormat="1" ht="14.45" customHeight="1" thickBot="1"/>
    <row r="4" spans="1:7" ht="16.149999999999999" customHeight="1" thickBot="1">
      <c r="A4" s="141" t="s">
        <v>1045</v>
      </c>
      <c r="B4" s="142" t="s">
        <v>807</v>
      </c>
      <c r="C4" s="143" t="s">
        <v>1046</v>
      </c>
      <c r="D4" s="142" t="s">
        <v>802</v>
      </c>
      <c r="E4" s="143" t="s">
        <v>33</v>
      </c>
      <c r="F4" s="142" t="s">
        <v>696</v>
      </c>
      <c r="G4" s="143" t="s">
        <v>814</v>
      </c>
    </row>
    <row r="5" spans="1:7">
      <c r="A5" s="65" t="s">
        <v>1047</v>
      </c>
      <c r="B5" s="65" t="s">
        <v>40</v>
      </c>
      <c r="C5" s="65" t="s">
        <v>803</v>
      </c>
      <c r="D5" s="65" t="s">
        <v>327</v>
      </c>
      <c r="E5" s="65">
        <v>2022</v>
      </c>
      <c r="F5" s="65" t="s">
        <v>810</v>
      </c>
      <c r="G5" s="112">
        <v>0</v>
      </c>
    </row>
    <row r="6" spans="1:7">
      <c r="A6" s="65" t="s">
        <v>1047</v>
      </c>
      <c r="B6" s="65" t="s">
        <v>40</v>
      </c>
      <c r="C6" s="65" t="s">
        <v>1048</v>
      </c>
      <c r="D6" s="65" t="s">
        <v>327</v>
      </c>
      <c r="E6" s="65">
        <v>2022</v>
      </c>
      <c r="F6" s="65" t="s">
        <v>1049</v>
      </c>
      <c r="G6" s="112">
        <v>0</v>
      </c>
    </row>
    <row r="7" spans="1:7">
      <c r="A7" s="65" t="s">
        <v>1047</v>
      </c>
      <c r="B7" s="65" t="s">
        <v>40</v>
      </c>
      <c r="C7" s="65" t="s">
        <v>803</v>
      </c>
      <c r="D7" s="65" t="s">
        <v>401</v>
      </c>
      <c r="E7" s="65">
        <v>2022</v>
      </c>
      <c r="F7" s="65" t="s">
        <v>810</v>
      </c>
      <c r="G7" s="112">
        <v>1450</v>
      </c>
    </row>
    <row r="8" spans="1:7">
      <c r="A8" s="65" t="s">
        <v>1047</v>
      </c>
      <c r="B8" s="65" t="s">
        <v>40</v>
      </c>
      <c r="C8" s="65" t="s">
        <v>804</v>
      </c>
      <c r="D8" s="65" t="s">
        <v>401</v>
      </c>
      <c r="E8" s="65">
        <v>2022</v>
      </c>
      <c r="F8" s="65" t="s">
        <v>1562</v>
      </c>
      <c r="G8" s="112">
        <v>21751.7</v>
      </c>
    </row>
    <row r="9" spans="1:7">
      <c r="A9" s="65" t="s">
        <v>1047</v>
      </c>
      <c r="B9" s="65" t="s">
        <v>40</v>
      </c>
      <c r="C9" s="65" t="s">
        <v>1048</v>
      </c>
      <c r="D9" s="65" t="s">
        <v>401</v>
      </c>
      <c r="E9" s="65">
        <v>2022</v>
      </c>
      <c r="F9" s="65" t="s">
        <v>1049</v>
      </c>
      <c r="G9" s="112">
        <v>31540</v>
      </c>
    </row>
    <row r="10" spans="1:7">
      <c r="A10" s="65" t="s">
        <v>1047</v>
      </c>
      <c r="B10" s="65" t="s">
        <v>40</v>
      </c>
      <c r="C10" s="65" t="s">
        <v>803</v>
      </c>
      <c r="D10" s="65" t="s">
        <v>422</v>
      </c>
      <c r="E10" s="65">
        <v>2022</v>
      </c>
      <c r="F10" s="65" t="s">
        <v>810</v>
      </c>
      <c r="G10" s="112">
        <v>0</v>
      </c>
    </row>
    <row r="11" spans="1:7">
      <c r="A11" s="65" t="s">
        <v>1047</v>
      </c>
      <c r="B11" s="65" t="s">
        <v>40</v>
      </c>
      <c r="C11" s="65" t="s">
        <v>1048</v>
      </c>
      <c r="D11" s="65" t="s">
        <v>422</v>
      </c>
      <c r="E11" s="65">
        <v>2022</v>
      </c>
      <c r="F11" s="65" t="s">
        <v>1049</v>
      </c>
      <c r="G11" s="112">
        <v>0</v>
      </c>
    </row>
    <row r="12" spans="1:7">
      <c r="A12" s="65" t="s">
        <v>1047</v>
      </c>
      <c r="B12" s="65" t="s">
        <v>40</v>
      </c>
      <c r="C12" s="65" t="s">
        <v>803</v>
      </c>
      <c r="D12" s="65" t="s">
        <v>436</v>
      </c>
      <c r="E12" s="65">
        <v>2022</v>
      </c>
      <c r="F12" s="65" t="s">
        <v>810</v>
      </c>
      <c r="G12" s="112">
        <v>140</v>
      </c>
    </row>
    <row r="13" spans="1:7">
      <c r="A13" s="65" t="s">
        <v>1047</v>
      </c>
      <c r="B13" s="65" t="s">
        <v>40</v>
      </c>
      <c r="C13" s="65" t="s">
        <v>804</v>
      </c>
      <c r="D13" s="65" t="s">
        <v>436</v>
      </c>
      <c r="E13" s="65">
        <v>2022</v>
      </c>
      <c r="F13" s="65" t="s">
        <v>1562</v>
      </c>
      <c r="G13" s="112">
        <v>2142.9</v>
      </c>
    </row>
    <row r="14" spans="1:7">
      <c r="A14" s="65" t="s">
        <v>1047</v>
      </c>
      <c r="B14" s="65" t="s">
        <v>40</v>
      </c>
      <c r="C14" s="65" t="s">
        <v>1048</v>
      </c>
      <c r="D14" s="65" t="s">
        <v>436</v>
      </c>
      <c r="E14" s="65">
        <v>2022</v>
      </c>
      <c r="F14" s="65" t="s">
        <v>1049</v>
      </c>
      <c r="G14" s="112">
        <v>300</v>
      </c>
    </row>
    <row r="15" spans="1:7">
      <c r="A15" s="65" t="s">
        <v>1047</v>
      </c>
      <c r="B15" s="65" t="s">
        <v>40</v>
      </c>
      <c r="C15" s="65" t="s">
        <v>803</v>
      </c>
      <c r="D15" s="65" t="s">
        <v>428</v>
      </c>
      <c r="E15" s="65">
        <v>2022</v>
      </c>
      <c r="F15" s="65" t="s">
        <v>810</v>
      </c>
      <c r="G15" s="112">
        <v>0</v>
      </c>
    </row>
    <row r="16" spans="1:7">
      <c r="A16" s="65" t="s">
        <v>1047</v>
      </c>
      <c r="B16" s="65" t="s">
        <v>40</v>
      </c>
      <c r="C16" s="65" t="s">
        <v>1048</v>
      </c>
      <c r="D16" s="65" t="s">
        <v>428</v>
      </c>
      <c r="E16" s="65">
        <v>2022</v>
      </c>
      <c r="F16" s="65" t="s">
        <v>1049</v>
      </c>
      <c r="G16" s="112">
        <v>0</v>
      </c>
    </row>
    <row r="17" spans="1:7">
      <c r="A17" s="65" t="s">
        <v>1047</v>
      </c>
      <c r="B17" s="65" t="s">
        <v>40</v>
      </c>
      <c r="C17" s="65" t="s">
        <v>803</v>
      </c>
      <c r="D17" s="65" t="s">
        <v>303</v>
      </c>
      <c r="E17" s="65">
        <v>2022</v>
      </c>
      <c r="F17" s="65" t="s">
        <v>810</v>
      </c>
      <c r="G17" s="112">
        <v>0</v>
      </c>
    </row>
    <row r="18" spans="1:7">
      <c r="A18" s="65" t="s">
        <v>1047</v>
      </c>
      <c r="B18" s="65" t="s">
        <v>40</v>
      </c>
      <c r="C18" s="65" t="s">
        <v>1048</v>
      </c>
      <c r="D18" s="65" t="s">
        <v>303</v>
      </c>
      <c r="E18" s="65">
        <v>2022</v>
      </c>
      <c r="F18" s="65" t="s">
        <v>1049</v>
      </c>
      <c r="G18" s="112">
        <v>0</v>
      </c>
    </row>
    <row r="19" spans="1:7">
      <c r="A19" s="65" t="s">
        <v>1047</v>
      </c>
      <c r="B19" s="65" t="s">
        <v>40</v>
      </c>
      <c r="C19" s="65" t="s">
        <v>803</v>
      </c>
      <c r="D19" s="65" t="s">
        <v>301</v>
      </c>
      <c r="E19" s="65">
        <v>2022</v>
      </c>
      <c r="F19" s="65" t="s">
        <v>810</v>
      </c>
      <c r="G19" s="112">
        <v>274800</v>
      </c>
    </row>
    <row r="20" spans="1:7">
      <c r="A20" s="65" t="s">
        <v>1047</v>
      </c>
      <c r="B20" s="65" t="s">
        <v>40</v>
      </c>
      <c r="C20" s="65" t="s">
        <v>804</v>
      </c>
      <c r="D20" s="65" t="s">
        <v>301</v>
      </c>
      <c r="E20" s="65">
        <v>2022</v>
      </c>
      <c r="F20" s="65" t="s">
        <v>1562</v>
      </c>
      <c r="G20" s="112">
        <v>5493.1</v>
      </c>
    </row>
    <row r="21" spans="1:7">
      <c r="A21" s="65" t="s">
        <v>1047</v>
      </c>
      <c r="B21" s="65" t="s">
        <v>40</v>
      </c>
      <c r="C21" s="65" t="s">
        <v>1048</v>
      </c>
      <c r="D21" s="65" t="s">
        <v>301</v>
      </c>
      <c r="E21" s="65">
        <v>2022</v>
      </c>
      <c r="F21" s="65" t="s">
        <v>1049</v>
      </c>
      <c r="G21" s="112">
        <v>1509500</v>
      </c>
    </row>
    <row r="22" spans="1:7">
      <c r="A22" s="65" t="s">
        <v>1047</v>
      </c>
      <c r="B22" s="65" t="s">
        <v>40</v>
      </c>
      <c r="C22" s="87" t="s">
        <v>803</v>
      </c>
      <c r="D22" s="65" t="s">
        <v>464</v>
      </c>
      <c r="E22" s="65">
        <v>2022</v>
      </c>
      <c r="F22" s="65" t="s">
        <v>810</v>
      </c>
      <c r="G22" s="112">
        <v>50</v>
      </c>
    </row>
    <row r="23" spans="1:7">
      <c r="A23" s="65" t="s">
        <v>1047</v>
      </c>
      <c r="B23" s="65" t="s">
        <v>40</v>
      </c>
      <c r="C23" s="65" t="s">
        <v>804</v>
      </c>
      <c r="D23" s="65" t="s">
        <v>464</v>
      </c>
      <c r="E23" s="65">
        <v>2022</v>
      </c>
      <c r="F23" s="65" t="s">
        <v>1562</v>
      </c>
      <c r="G23" s="112">
        <v>2000</v>
      </c>
    </row>
    <row r="24" spans="1:7">
      <c r="A24" s="65" t="s">
        <v>1047</v>
      </c>
      <c r="B24" s="65" t="s">
        <v>40</v>
      </c>
      <c r="C24" s="65" t="s">
        <v>1048</v>
      </c>
      <c r="D24" s="65" t="s">
        <v>464</v>
      </c>
      <c r="E24" s="65">
        <v>2022</v>
      </c>
      <c r="F24" s="65" t="s">
        <v>1049</v>
      </c>
      <c r="G24" s="112">
        <v>100</v>
      </c>
    </row>
    <row r="25" spans="1:7">
      <c r="A25" s="65" t="s">
        <v>1047</v>
      </c>
      <c r="B25" s="65" t="s">
        <v>40</v>
      </c>
      <c r="C25" s="65" t="s">
        <v>803</v>
      </c>
      <c r="D25" s="65" t="s">
        <v>417</v>
      </c>
      <c r="E25" s="65">
        <v>2022</v>
      </c>
      <c r="F25" s="65" t="s">
        <v>810</v>
      </c>
      <c r="G25" s="112">
        <v>22160</v>
      </c>
    </row>
    <row r="26" spans="1:7">
      <c r="A26" s="65" t="s">
        <v>1047</v>
      </c>
      <c r="B26" s="65" t="s">
        <v>40</v>
      </c>
      <c r="C26" s="65" t="s">
        <v>804</v>
      </c>
      <c r="D26" s="65" t="s">
        <v>417</v>
      </c>
      <c r="E26" s="65">
        <v>2022</v>
      </c>
      <c r="F26" s="65" t="s">
        <v>1562</v>
      </c>
      <c r="G26" s="112">
        <v>3505.9</v>
      </c>
    </row>
    <row r="27" spans="1:7">
      <c r="A27" s="65" t="s">
        <v>1047</v>
      </c>
      <c r="B27" s="65" t="s">
        <v>40</v>
      </c>
      <c r="C27" s="65" t="s">
        <v>1048</v>
      </c>
      <c r="D27" s="65" t="s">
        <v>417</v>
      </c>
      <c r="E27" s="65">
        <v>2022</v>
      </c>
      <c r="F27" s="65" t="s">
        <v>1049</v>
      </c>
      <c r="G27" s="112">
        <v>77690</v>
      </c>
    </row>
    <row r="28" spans="1:7">
      <c r="A28" s="65" t="s">
        <v>1047</v>
      </c>
      <c r="B28" s="65" t="s">
        <v>40</v>
      </c>
      <c r="C28" s="65" t="s">
        <v>803</v>
      </c>
      <c r="D28" s="65" t="s">
        <v>442</v>
      </c>
      <c r="E28" s="65">
        <v>2022</v>
      </c>
      <c r="F28" s="65" t="s">
        <v>810</v>
      </c>
      <c r="G28" s="112">
        <v>790</v>
      </c>
    </row>
    <row r="29" spans="1:7">
      <c r="A29" s="65" t="s">
        <v>1047</v>
      </c>
      <c r="B29" s="65" t="s">
        <v>40</v>
      </c>
      <c r="C29" s="65" t="s">
        <v>804</v>
      </c>
      <c r="D29" s="65" t="s">
        <v>442</v>
      </c>
      <c r="E29" s="65">
        <v>2022</v>
      </c>
      <c r="F29" s="65" t="s">
        <v>1562</v>
      </c>
      <c r="G29" s="112">
        <v>30594.9</v>
      </c>
    </row>
    <row r="30" spans="1:7">
      <c r="A30" s="65" t="s">
        <v>1047</v>
      </c>
      <c r="B30" s="65" t="s">
        <v>40</v>
      </c>
      <c r="C30" s="65" t="s">
        <v>1048</v>
      </c>
      <c r="D30" s="65" t="s">
        <v>442</v>
      </c>
      <c r="E30" s="65">
        <v>2022</v>
      </c>
      <c r="F30" s="65" t="s">
        <v>1049</v>
      </c>
      <c r="G30" s="112">
        <v>24170</v>
      </c>
    </row>
    <row r="31" spans="1:7">
      <c r="A31" s="65" t="s">
        <v>1047</v>
      </c>
      <c r="B31" s="65" t="s">
        <v>40</v>
      </c>
      <c r="C31" s="65" t="s">
        <v>1048</v>
      </c>
      <c r="D31" s="65" t="s">
        <v>424</v>
      </c>
      <c r="E31" s="65">
        <v>2022</v>
      </c>
      <c r="F31" s="65" t="s">
        <v>1049</v>
      </c>
      <c r="G31" s="112">
        <v>30</v>
      </c>
    </row>
    <row r="32" spans="1:7">
      <c r="A32" s="65" t="s">
        <v>1047</v>
      </c>
      <c r="B32" s="65" t="s">
        <v>40</v>
      </c>
      <c r="C32" s="65" t="s">
        <v>803</v>
      </c>
      <c r="D32" s="65" t="s">
        <v>457</v>
      </c>
      <c r="E32" s="65">
        <v>2022</v>
      </c>
      <c r="F32" s="65" t="s">
        <v>810</v>
      </c>
      <c r="G32" s="112">
        <v>1760</v>
      </c>
    </row>
    <row r="33" spans="1:7">
      <c r="A33" s="65" t="s">
        <v>1047</v>
      </c>
      <c r="B33" s="65" t="s">
        <v>40</v>
      </c>
      <c r="C33" s="65" t="s">
        <v>804</v>
      </c>
      <c r="D33" s="65" t="s">
        <v>457</v>
      </c>
      <c r="E33" s="65">
        <v>2022</v>
      </c>
      <c r="F33" s="65" t="s">
        <v>1562</v>
      </c>
      <c r="G33" s="112">
        <v>64744.3</v>
      </c>
    </row>
    <row r="34" spans="1:7">
      <c r="A34" s="65" t="s">
        <v>1047</v>
      </c>
      <c r="B34" s="65" t="s">
        <v>40</v>
      </c>
      <c r="C34" s="65" t="s">
        <v>1048</v>
      </c>
      <c r="D34" s="65" t="s">
        <v>457</v>
      </c>
      <c r="E34" s="65">
        <v>2022</v>
      </c>
      <c r="F34" s="65" t="s">
        <v>1049</v>
      </c>
      <c r="G34" s="112">
        <v>113950</v>
      </c>
    </row>
    <row r="35" spans="1:7">
      <c r="A35" s="65" t="s">
        <v>1047</v>
      </c>
      <c r="B35" s="65" t="s">
        <v>40</v>
      </c>
      <c r="C35" s="65" t="s">
        <v>803</v>
      </c>
      <c r="D35" s="65" t="s">
        <v>391</v>
      </c>
      <c r="E35" s="65">
        <v>2022</v>
      </c>
      <c r="F35" s="65" t="s">
        <v>810</v>
      </c>
      <c r="G35" s="112">
        <v>700</v>
      </c>
    </row>
    <row r="36" spans="1:7">
      <c r="A36" s="65" t="s">
        <v>1047</v>
      </c>
      <c r="B36" s="65" t="s">
        <v>40</v>
      </c>
      <c r="C36" s="65" t="s">
        <v>804</v>
      </c>
      <c r="D36" s="65" t="s">
        <v>391</v>
      </c>
      <c r="E36" s="65">
        <v>2022</v>
      </c>
      <c r="F36" s="65" t="s">
        <v>1562</v>
      </c>
      <c r="G36" s="112">
        <v>10614.3</v>
      </c>
    </row>
    <row r="37" spans="1:7">
      <c r="A37" s="65" t="s">
        <v>1047</v>
      </c>
      <c r="B37" s="65" t="s">
        <v>40</v>
      </c>
      <c r="C37" s="65" t="s">
        <v>1048</v>
      </c>
      <c r="D37" s="65" t="s">
        <v>391</v>
      </c>
      <c r="E37" s="65">
        <v>2022</v>
      </c>
      <c r="F37" s="65" t="s">
        <v>1049</v>
      </c>
      <c r="G37" s="112">
        <v>7430</v>
      </c>
    </row>
    <row r="38" spans="1:7">
      <c r="A38" s="65" t="s">
        <v>1047</v>
      </c>
      <c r="B38" s="65" t="s">
        <v>40</v>
      </c>
      <c r="C38" s="65" t="s">
        <v>803</v>
      </c>
      <c r="D38" s="65" t="s">
        <v>393</v>
      </c>
      <c r="E38" s="65">
        <v>2022</v>
      </c>
      <c r="F38" s="65" t="s">
        <v>810</v>
      </c>
      <c r="G38" s="112">
        <v>0</v>
      </c>
    </row>
    <row r="39" spans="1:7">
      <c r="A39" s="65" t="s">
        <v>1047</v>
      </c>
      <c r="B39" s="65" t="s">
        <v>40</v>
      </c>
      <c r="C39" s="65" t="s">
        <v>1048</v>
      </c>
      <c r="D39" s="65" t="s">
        <v>393</v>
      </c>
      <c r="E39" s="65">
        <v>2022</v>
      </c>
      <c r="F39" s="65" t="s">
        <v>1049</v>
      </c>
      <c r="G39" s="112">
        <v>0</v>
      </c>
    </row>
    <row r="40" spans="1:7">
      <c r="A40" s="65" t="s">
        <v>1047</v>
      </c>
      <c r="B40" s="65" t="s">
        <v>40</v>
      </c>
      <c r="C40" s="65" t="s">
        <v>803</v>
      </c>
      <c r="D40" s="65" t="s">
        <v>413</v>
      </c>
      <c r="E40" s="65">
        <v>2022</v>
      </c>
      <c r="F40" s="65" t="s">
        <v>810</v>
      </c>
      <c r="G40" s="112">
        <v>0</v>
      </c>
    </row>
    <row r="41" spans="1:7">
      <c r="A41" s="65" t="s">
        <v>1047</v>
      </c>
      <c r="B41" s="65" t="s">
        <v>40</v>
      </c>
      <c r="C41" s="65" t="s">
        <v>1048</v>
      </c>
      <c r="D41" s="65" t="s">
        <v>413</v>
      </c>
      <c r="E41" s="65">
        <v>2022</v>
      </c>
      <c r="F41" s="65" t="s">
        <v>1049</v>
      </c>
      <c r="G41" s="112">
        <v>50</v>
      </c>
    </row>
    <row r="42" spans="1:7">
      <c r="A42" s="65" t="s">
        <v>1047</v>
      </c>
      <c r="B42" s="65" t="s">
        <v>40</v>
      </c>
      <c r="C42" s="65" t="s">
        <v>803</v>
      </c>
      <c r="D42" s="65" t="s">
        <v>449</v>
      </c>
      <c r="E42" s="65">
        <v>2022</v>
      </c>
      <c r="F42" s="65" t="s">
        <v>810</v>
      </c>
      <c r="G42" s="112">
        <v>230</v>
      </c>
    </row>
    <row r="43" spans="1:7">
      <c r="A43" s="65" t="s">
        <v>1047</v>
      </c>
      <c r="B43" s="65" t="s">
        <v>40</v>
      </c>
      <c r="C43" s="65" t="s">
        <v>804</v>
      </c>
      <c r="D43" s="65" t="s">
        <v>449</v>
      </c>
      <c r="E43" s="65">
        <v>2022</v>
      </c>
      <c r="F43" s="65" t="s">
        <v>1562</v>
      </c>
      <c r="G43" s="112">
        <v>160521.70000000001</v>
      </c>
    </row>
    <row r="44" spans="1:7">
      <c r="A44" s="65" t="s">
        <v>1047</v>
      </c>
      <c r="B44" s="65" t="s">
        <v>40</v>
      </c>
      <c r="C44" s="65" t="s">
        <v>1048</v>
      </c>
      <c r="D44" s="65" t="s">
        <v>449</v>
      </c>
      <c r="E44" s="65">
        <v>2022</v>
      </c>
      <c r="F44" s="65" t="s">
        <v>1049</v>
      </c>
      <c r="G44" s="112">
        <v>36920</v>
      </c>
    </row>
    <row r="45" spans="1:7">
      <c r="A45" s="65" t="s">
        <v>1047</v>
      </c>
      <c r="B45" s="65" t="s">
        <v>40</v>
      </c>
      <c r="C45" s="65" t="s">
        <v>803</v>
      </c>
      <c r="D45" s="65" t="s">
        <v>495</v>
      </c>
      <c r="E45" s="65">
        <v>2022</v>
      </c>
      <c r="F45" s="65" t="s">
        <v>810</v>
      </c>
      <c r="G45" s="112">
        <v>260</v>
      </c>
    </row>
    <row r="46" spans="1:7">
      <c r="A46" s="65" t="s">
        <v>1047</v>
      </c>
      <c r="B46" s="65" t="s">
        <v>40</v>
      </c>
      <c r="C46" s="65" t="s">
        <v>804</v>
      </c>
      <c r="D46" s="65" t="s">
        <v>495</v>
      </c>
      <c r="E46" s="65">
        <v>2022</v>
      </c>
      <c r="F46" s="65" t="s">
        <v>1562</v>
      </c>
      <c r="G46" s="112">
        <v>1153.8</v>
      </c>
    </row>
    <row r="47" spans="1:7">
      <c r="A47" s="65" t="s">
        <v>1047</v>
      </c>
      <c r="B47" s="65" t="s">
        <v>40</v>
      </c>
      <c r="C47" s="65" t="s">
        <v>1048</v>
      </c>
      <c r="D47" s="65" t="s">
        <v>495</v>
      </c>
      <c r="E47" s="65">
        <v>2022</v>
      </c>
      <c r="F47" s="65" t="s">
        <v>1049</v>
      </c>
      <c r="G47" s="112">
        <v>300</v>
      </c>
    </row>
    <row r="48" spans="1:7">
      <c r="A48" s="65" t="s">
        <v>1047</v>
      </c>
      <c r="B48" s="65" t="s">
        <v>40</v>
      </c>
      <c r="C48" s="65" t="s">
        <v>1048</v>
      </c>
      <c r="D48" s="65" t="s">
        <v>466</v>
      </c>
      <c r="E48" s="65">
        <v>2022</v>
      </c>
      <c r="F48" s="65" t="s">
        <v>1049</v>
      </c>
      <c r="G48" s="112">
        <v>20</v>
      </c>
    </row>
    <row r="49" spans="1:7">
      <c r="A49" s="65" t="s">
        <v>1047</v>
      </c>
      <c r="B49" s="65" t="s">
        <v>40</v>
      </c>
      <c r="C49" s="65" t="s">
        <v>803</v>
      </c>
      <c r="D49" s="65" t="s">
        <v>430</v>
      </c>
      <c r="E49" s="65">
        <v>2022</v>
      </c>
      <c r="F49" s="65" t="s">
        <v>810</v>
      </c>
      <c r="G49" s="112">
        <v>0</v>
      </c>
    </row>
    <row r="50" spans="1:7">
      <c r="A50" s="65" t="s">
        <v>1047</v>
      </c>
      <c r="B50" s="65" t="s">
        <v>40</v>
      </c>
      <c r="C50" s="65" t="s">
        <v>1048</v>
      </c>
      <c r="D50" s="65" t="s">
        <v>430</v>
      </c>
      <c r="E50" s="65">
        <v>2022</v>
      </c>
      <c r="F50" s="65" t="s">
        <v>1049</v>
      </c>
      <c r="G50" s="112">
        <v>0</v>
      </c>
    </row>
    <row r="51" spans="1:7">
      <c r="A51" s="65" t="s">
        <v>1047</v>
      </c>
      <c r="B51" s="65" t="s">
        <v>40</v>
      </c>
      <c r="C51" s="65" t="s">
        <v>803</v>
      </c>
      <c r="D51" s="65" t="s">
        <v>320</v>
      </c>
      <c r="E51" s="65">
        <v>2022</v>
      </c>
      <c r="F51" s="65" t="s">
        <v>810</v>
      </c>
      <c r="G51" s="112">
        <v>90</v>
      </c>
    </row>
    <row r="52" spans="1:7">
      <c r="A52" s="65" t="s">
        <v>1047</v>
      </c>
      <c r="B52" s="65" t="s">
        <v>40</v>
      </c>
      <c r="C52" s="65" t="s">
        <v>804</v>
      </c>
      <c r="D52" s="65" t="s">
        <v>320</v>
      </c>
      <c r="E52" s="65">
        <v>2022</v>
      </c>
      <c r="F52" s="65" t="s">
        <v>1562</v>
      </c>
      <c r="G52" s="112">
        <v>1555.6</v>
      </c>
    </row>
    <row r="53" spans="1:7">
      <c r="A53" s="65" t="s">
        <v>1047</v>
      </c>
      <c r="B53" s="65" t="s">
        <v>40</v>
      </c>
      <c r="C53" s="65" t="s">
        <v>1048</v>
      </c>
      <c r="D53" s="65" t="s">
        <v>320</v>
      </c>
      <c r="E53" s="65">
        <v>2022</v>
      </c>
      <c r="F53" s="65" t="s">
        <v>1049</v>
      </c>
      <c r="G53" s="112">
        <v>140</v>
      </c>
    </row>
    <row r="54" spans="1:7">
      <c r="A54" s="65" t="s">
        <v>1047</v>
      </c>
      <c r="B54" s="65" t="s">
        <v>40</v>
      </c>
      <c r="C54" s="65" t="s">
        <v>803</v>
      </c>
      <c r="D54" s="65" t="s">
        <v>403</v>
      </c>
      <c r="E54" s="65">
        <v>2022</v>
      </c>
      <c r="F54" s="65" t="s">
        <v>810</v>
      </c>
      <c r="G54" s="112">
        <v>20</v>
      </c>
    </row>
    <row r="55" spans="1:7">
      <c r="A55" s="65" t="s">
        <v>1047</v>
      </c>
      <c r="B55" s="65" t="s">
        <v>40</v>
      </c>
      <c r="C55" s="65" t="s">
        <v>804</v>
      </c>
      <c r="D55" s="65" t="s">
        <v>403</v>
      </c>
      <c r="E55" s="65">
        <v>2022</v>
      </c>
      <c r="F55" s="65" t="s">
        <v>1562</v>
      </c>
      <c r="G55" s="112">
        <v>4000</v>
      </c>
    </row>
    <row r="56" spans="1:7">
      <c r="A56" s="65" t="s">
        <v>1047</v>
      </c>
      <c r="B56" s="65" t="s">
        <v>40</v>
      </c>
      <c r="C56" s="65" t="s">
        <v>1048</v>
      </c>
      <c r="D56" s="65" t="s">
        <v>403</v>
      </c>
      <c r="E56" s="65">
        <v>2022</v>
      </c>
      <c r="F56" s="65" t="s">
        <v>1049</v>
      </c>
      <c r="G56" s="112">
        <v>80</v>
      </c>
    </row>
    <row r="57" spans="1:7">
      <c r="A57" s="65" t="s">
        <v>1047</v>
      </c>
      <c r="B57" s="65" t="s">
        <v>40</v>
      </c>
      <c r="C57" s="65" t="s">
        <v>803</v>
      </c>
      <c r="D57" s="65" t="s">
        <v>440</v>
      </c>
      <c r="E57" s="65">
        <v>2022</v>
      </c>
      <c r="F57" s="65" t="s">
        <v>810</v>
      </c>
      <c r="G57" s="112">
        <v>0</v>
      </c>
    </row>
    <row r="58" spans="1:7">
      <c r="A58" s="65" t="s">
        <v>1047</v>
      </c>
      <c r="B58" s="65" t="s">
        <v>40</v>
      </c>
      <c r="C58" s="65" t="s">
        <v>1048</v>
      </c>
      <c r="D58" s="65" t="s">
        <v>440</v>
      </c>
      <c r="E58" s="65">
        <v>2022</v>
      </c>
      <c r="F58" s="65" t="s">
        <v>1049</v>
      </c>
      <c r="G58" s="112">
        <v>0</v>
      </c>
    </row>
    <row r="59" spans="1:7">
      <c r="A59" s="65" t="s">
        <v>1047</v>
      </c>
      <c r="B59" s="65" t="s">
        <v>40</v>
      </c>
      <c r="C59" s="65" t="s">
        <v>803</v>
      </c>
      <c r="D59" s="65" t="s">
        <v>478</v>
      </c>
      <c r="E59" s="65">
        <v>2022</v>
      </c>
      <c r="F59" s="65" t="s">
        <v>810</v>
      </c>
      <c r="G59" s="112">
        <v>0</v>
      </c>
    </row>
    <row r="60" spans="1:7">
      <c r="A60" s="65" t="s">
        <v>1047</v>
      </c>
      <c r="B60" s="65" t="s">
        <v>40</v>
      </c>
      <c r="C60" s="65" t="s">
        <v>1048</v>
      </c>
      <c r="D60" s="65" t="s">
        <v>478</v>
      </c>
      <c r="E60" s="65">
        <v>2022</v>
      </c>
      <c r="F60" s="65" t="s">
        <v>1049</v>
      </c>
      <c r="G60" s="112">
        <v>0</v>
      </c>
    </row>
    <row r="61" spans="1:7">
      <c r="A61" s="65" t="s">
        <v>1047</v>
      </c>
      <c r="B61" s="65" t="s">
        <v>40</v>
      </c>
      <c r="C61" s="65" t="s">
        <v>803</v>
      </c>
      <c r="D61" s="65" t="s">
        <v>470</v>
      </c>
      <c r="E61" s="65">
        <v>2022</v>
      </c>
      <c r="F61" s="65" t="s">
        <v>810</v>
      </c>
      <c r="G61" s="112">
        <v>80</v>
      </c>
    </row>
    <row r="62" spans="1:7">
      <c r="A62" s="65" t="s">
        <v>1047</v>
      </c>
      <c r="B62" s="65" t="s">
        <v>40</v>
      </c>
      <c r="C62" s="65" t="s">
        <v>804</v>
      </c>
      <c r="D62" s="65" t="s">
        <v>470</v>
      </c>
      <c r="E62" s="65">
        <v>2022</v>
      </c>
      <c r="F62" s="65" t="s">
        <v>1562</v>
      </c>
      <c r="G62" s="112">
        <v>28000</v>
      </c>
    </row>
    <row r="63" spans="1:7">
      <c r="A63" s="65" t="s">
        <v>1047</v>
      </c>
      <c r="B63" s="65" t="s">
        <v>40</v>
      </c>
      <c r="C63" s="65" t="s">
        <v>1048</v>
      </c>
      <c r="D63" s="65" t="s">
        <v>470</v>
      </c>
      <c r="E63" s="65">
        <v>2022</v>
      </c>
      <c r="F63" s="65" t="s">
        <v>1049</v>
      </c>
      <c r="G63" s="112">
        <v>2240</v>
      </c>
    </row>
    <row r="64" spans="1:7">
      <c r="A64" s="65" t="s">
        <v>1047</v>
      </c>
      <c r="B64" s="65" t="s">
        <v>40</v>
      </c>
      <c r="C64" s="65" t="s">
        <v>803</v>
      </c>
      <c r="D64" s="65" t="s">
        <v>388</v>
      </c>
      <c r="E64" s="65">
        <v>2022</v>
      </c>
      <c r="F64" s="65" t="s">
        <v>810</v>
      </c>
      <c r="G64" s="112">
        <v>0</v>
      </c>
    </row>
    <row r="65" spans="1:7">
      <c r="A65" s="65" t="s">
        <v>1047</v>
      </c>
      <c r="B65" s="65" t="s">
        <v>40</v>
      </c>
      <c r="C65" s="65" t="s">
        <v>1048</v>
      </c>
      <c r="D65" s="65" t="s">
        <v>388</v>
      </c>
      <c r="E65" s="65">
        <v>2022</v>
      </c>
      <c r="F65" s="65" t="s">
        <v>1049</v>
      </c>
      <c r="G65" s="112">
        <v>0</v>
      </c>
    </row>
    <row r="66" spans="1:7">
      <c r="A66" s="65" t="s">
        <v>1047</v>
      </c>
      <c r="B66" s="65" t="s">
        <v>40</v>
      </c>
      <c r="C66" s="65" t="s">
        <v>803</v>
      </c>
      <c r="D66" s="65" t="s">
        <v>395</v>
      </c>
      <c r="E66" s="65">
        <v>2022</v>
      </c>
      <c r="F66" s="65" t="s">
        <v>810</v>
      </c>
      <c r="G66" s="112">
        <v>1990</v>
      </c>
    </row>
    <row r="67" spans="1:7">
      <c r="A67" s="65" t="s">
        <v>1047</v>
      </c>
      <c r="B67" s="65" t="s">
        <v>40</v>
      </c>
      <c r="C67" s="65" t="s">
        <v>804</v>
      </c>
      <c r="D67" s="65" t="s">
        <v>395</v>
      </c>
      <c r="E67" s="65">
        <v>2022</v>
      </c>
      <c r="F67" s="65" t="s">
        <v>1562</v>
      </c>
      <c r="G67" s="112">
        <v>15100.5</v>
      </c>
    </row>
    <row r="68" spans="1:7">
      <c r="A68" s="65" t="s">
        <v>1047</v>
      </c>
      <c r="B68" s="65" t="s">
        <v>40</v>
      </c>
      <c r="C68" s="65" t="s">
        <v>1048</v>
      </c>
      <c r="D68" s="65" t="s">
        <v>395</v>
      </c>
      <c r="E68" s="65">
        <v>2022</v>
      </c>
      <c r="F68" s="65" t="s">
        <v>1049</v>
      </c>
      <c r="G68" s="112">
        <v>30050</v>
      </c>
    </row>
    <row r="69" spans="1:7">
      <c r="A69" s="65" t="s">
        <v>1047</v>
      </c>
      <c r="B69" s="65" t="s">
        <v>40</v>
      </c>
      <c r="C69" s="65" t="s">
        <v>803</v>
      </c>
      <c r="D69" s="65" t="s">
        <v>493</v>
      </c>
      <c r="E69" s="65">
        <v>2022</v>
      </c>
      <c r="F69" s="65" t="s">
        <v>810</v>
      </c>
      <c r="G69" s="112">
        <v>5110</v>
      </c>
    </row>
    <row r="70" spans="1:7">
      <c r="A70" s="65" t="s">
        <v>1047</v>
      </c>
      <c r="B70" s="65" t="s">
        <v>40</v>
      </c>
      <c r="C70" s="65" t="s">
        <v>804</v>
      </c>
      <c r="D70" s="65" t="s">
        <v>493</v>
      </c>
      <c r="E70" s="65">
        <v>2022</v>
      </c>
      <c r="F70" s="65" t="s">
        <v>1562</v>
      </c>
      <c r="G70" s="112">
        <v>1702.5</v>
      </c>
    </row>
    <row r="71" spans="1:7">
      <c r="A71" s="65" t="s">
        <v>1047</v>
      </c>
      <c r="B71" s="65" t="s">
        <v>40</v>
      </c>
      <c r="C71" s="65" t="s">
        <v>1048</v>
      </c>
      <c r="D71" s="65" t="s">
        <v>493</v>
      </c>
      <c r="E71" s="65">
        <v>2022</v>
      </c>
      <c r="F71" s="65" t="s">
        <v>1049</v>
      </c>
      <c r="G71" s="112">
        <v>8700</v>
      </c>
    </row>
    <row r="72" spans="1:7">
      <c r="A72" s="65" t="s">
        <v>1047</v>
      </c>
      <c r="B72" s="65" t="s">
        <v>40</v>
      </c>
      <c r="C72" s="65" t="s">
        <v>803</v>
      </c>
      <c r="D72" s="65" t="s">
        <v>325</v>
      </c>
      <c r="E72" s="65">
        <v>2022</v>
      </c>
      <c r="F72" s="65" t="s">
        <v>810</v>
      </c>
      <c r="G72" s="112">
        <v>1770</v>
      </c>
    </row>
    <row r="73" spans="1:7">
      <c r="A73" s="65" t="s">
        <v>1047</v>
      </c>
      <c r="B73" s="65" t="s">
        <v>40</v>
      </c>
      <c r="C73" s="65" t="s">
        <v>804</v>
      </c>
      <c r="D73" s="65" t="s">
        <v>325</v>
      </c>
      <c r="E73" s="65">
        <v>2022</v>
      </c>
      <c r="F73" s="65" t="s">
        <v>1562</v>
      </c>
      <c r="G73" s="112">
        <v>6892.7</v>
      </c>
    </row>
    <row r="74" spans="1:7">
      <c r="A74" s="65" t="s">
        <v>1047</v>
      </c>
      <c r="B74" s="65" t="s">
        <v>40</v>
      </c>
      <c r="C74" s="65" t="s">
        <v>1048</v>
      </c>
      <c r="D74" s="65" t="s">
        <v>325</v>
      </c>
      <c r="E74" s="65">
        <v>2022</v>
      </c>
      <c r="F74" s="65" t="s">
        <v>1049</v>
      </c>
      <c r="G74" s="112">
        <v>12200</v>
      </c>
    </row>
    <row r="75" spans="1:7">
      <c r="A75" s="65" t="s">
        <v>1047</v>
      </c>
      <c r="B75" s="65" t="s">
        <v>40</v>
      </c>
      <c r="C75" s="65" t="s">
        <v>803</v>
      </c>
      <c r="D75" s="65" t="s">
        <v>339</v>
      </c>
      <c r="E75" s="65">
        <v>2022</v>
      </c>
      <c r="F75" s="65" t="s">
        <v>810</v>
      </c>
      <c r="G75" s="112">
        <v>12170</v>
      </c>
    </row>
    <row r="76" spans="1:7">
      <c r="A76" s="65" t="s">
        <v>1047</v>
      </c>
      <c r="B76" s="65" t="s">
        <v>40</v>
      </c>
      <c r="C76" s="65" t="s">
        <v>804</v>
      </c>
      <c r="D76" s="65" t="s">
        <v>339</v>
      </c>
      <c r="E76" s="65">
        <v>2022</v>
      </c>
      <c r="F76" s="65" t="s">
        <v>1562</v>
      </c>
      <c r="G76" s="112">
        <v>3804.4</v>
      </c>
    </row>
    <row r="77" spans="1:7">
      <c r="A77" s="65" t="s">
        <v>1047</v>
      </c>
      <c r="B77" s="65" t="s">
        <v>40</v>
      </c>
      <c r="C77" s="65" t="s">
        <v>1048</v>
      </c>
      <c r="D77" s="65" t="s">
        <v>339</v>
      </c>
      <c r="E77" s="65">
        <v>2022</v>
      </c>
      <c r="F77" s="65" t="s">
        <v>1049</v>
      </c>
      <c r="G77" s="112">
        <v>46300</v>
      </c>
    </row>
    <row r="78" spans="1:7">
      <c r="A78" s="65" t="s">
        <v>1047</v>
      </c>
      <c r="B78" s="65" t="s">
        <v>40</v>
      </c>
      <c r="C78" s="65" t="s">
        <v>1048</v>
      </c>
      <c r="D78" s="65" t="s">
        <v>1764</v>
      </c>
      <c r="E78" s="65">
        <v>2022</v>
      </c>
      <c r="F78" s="65" t="s">
        <v>1049</v>
      </c>
      <c r="G78" s="112">
        <v>1380</v>
      </c>
    </row>
    <row r="79" spans="1:7">
      <c r="A79" s="65" t="s">
        <v>1047</v>
      </c>
      <c r="B79" s="65" t="s">
        <v>40</v>
      </c>
      <c r="C79" s="65" t="s">
        <v>803</v>
      </c>
      <c r="D79" s="65" t="s">
        <v>318</v>
      </c>
      <c r="E79" s="65">
        <v>2022</v>
      </c>
      <c r="F79" s="65" t="s">
        <v>810</v>
      </c>
      <c r="G79" s="112">
        <v>153760</v>
      </c>
    </row>
    <row r="80" spans="1:7">
      <c r="A80" s="65" t="s">
        <v>1047</v>
      </c>
      <c r="B80" s="65" t="s">
        <v>40</v>
      </c>
      <c r="C80" s="65" t="s">
        <v>804</v>
      </c>
      <c r="D80" s="65" t="s">
        <v>318</v>
      </c>
      <c r="E80" s="65">
        <v>2022</v>
      </c>
      <c r="F80" s="65" t="s">
        <v>1562</v>
      </c>
      <c r="G80" s="112">
        <v>4778.8999999999996</v>
      </c>
    </row>
    <row r="81" spans="1:7">
      <c r="A81" s="65" t="s">
        <v>1047</v>
      </c>
      <c r="B81" s="65" t="s">
        <v>40</v>
      </c>
      <c r="C81" s="65" t="s">
        <v>1048</v>
      </c>
      <c r="D81" s="65" t="s">
        <v>318</v>
      </c>
      <c r="E81" s="65">
        <v>2022</v>
      </c>
      <c r="F81" s="65" t="s">
        <v>1049</v>
      </c>
      <c r="G81" s="112">
        <v>734800</v>
      </c>
    </row>
    <row r="82" spans="1:7">
      <c r="A82" s="65" t="s">
        <v>1047</v>
      </c>
      <c r="B82" s="65" t="s">
        <v>40</v>
      </c>
      <c r="C82" s="65" t="s">
        <v>803</v>
      </c>
      <c r="D82" s="65" t="s">
        <v>309</v>
      </c>
      <c r="E82" s="65">
        <v>2022</v>
      </c>
      <c r="F82" s="65" t="s">
        <v>810</v>
      </c>
      <c r="G82" s="112">
        <v>0</v>
      </c>
    </row>
    <row r="83" spans="1:7">
      <c r="A83" s="65" t="s">
        <v>1047</v>
      </c>
      <c r="B83" s="65" t="s">
        <v>40</v>
      </c>
      <c r="C83" s="65" t="s">
        <v>1048</v>
      </c>
      <c r="D83" s="65" t="s">
        <v>309</v>
      </c>
      <c r="E83" s="65">
        <v>2022</v>
      </c>
      <c r="F83" s="65" t="s">
        <v>1049</v>
      </c>
      <c r="G83" s="112">
        <v>0</v>
      </c>
    </row>
    <row r="84" spans="1:7">
      <c r="A84" s="65" t="s">
        <v>1047</v>
      </c>
      <c r="B84" s="65" t="s">
        <v>40</v>
      </c>
      <c r="C84" s="65" t="s">
        <v>803</v>
      </c>
      <c r="D84" s="65" t="s">
        <v>411</v>
      </c>
      <c r="E84" s="65">
        <v>2022</v>
      </c>
      <c r="F84" s="65" t="s">
        <v>810</v>
      </c>
      <c r="G84" s="112">
        <v>1580</v>
      </c>
    </row>
    <row r="85" spans="1:7">
      <c r="A85" s="65" t="s">
        <v>1047</v>
      </c>
      <c r="B85" s="65" t="s">
        <v>40</v>
      </c>
      <c r="C85" s="65" t="s">
        <v>804</v>
      </c>
      <c r="D85" s="65" t="s">
        <v>411</v>
      </c>
      <c r="E85" s="65">
        <v>2022</v>
      </c>
      <c r="F85" s="65" t="s">
        <v>1562</v>
      </c>
      <c r="G85" s="112">
        <v>43765.8</v>
      </c>
    </row>
    <row r="86" spans="1:7">
      <c r="A86" s="65" t="s">
        <v>1047</v>
      </c>
      <c r="B86" s="65" t="s">
        <v>40</v>
      </c>
      <c r="C86" s="65" t="s">
        <v>1048</v>
      </c>
      <c r="D86" s="65" t="s">
        <v>411</v>
      </c>
      <c r="E86" s="65">
        <v>2022</v>
      </c>
      <c r="F86" s="65" t="s">
        <v>1049</v>
      </c>
      <c r="G86" s="112">
        <v>69150</v>
      </c>
    </row>
    <row r="87" spans="1:7">
      <c r="A87" s="65" t="s">
        <v>1047</v>
      </c>
      <c r="B87" s="65" t="s">
        <v>40</v>
      </c>
      <c r="C87" s="65" t="s">
        <v>803</v>
      </c>
      <c r="D87" s="65" t="s">
        <v>355</v>
      </c>
      <c r="E87" s="65">
        <v>2022</v>
      </c>
      <c r="F87" s="65" t="s">
        <v>810</v>
      </c>
      <c r="G87" s="112">
        <v>0</v>
      </c>
    </row>
    <row r="88" spans="1:7">
      <c r="A88" s="65" t="s">
        <v>1047</v>
      </c>
      <c r="B88" s="65" t="s">
        <v>40</v>
      </c>
      <c r="C88" s="65" t="s">
        <v>1048</v>
      </c>
      <c r="D88" s="65" t="s">
        <v>355</v>
      </c>
      <c r="E88" s="65">
        <v>2022</v>
      </c>
      <c r="F88" s="65" t="s">
        <v>1049</v>
      </c>
      <c r="G88" s="112">
        <v>0</v>
      </c>
    </row>
    <row r="89" spans="1:7">
      <c r="A89" s="65" t="s">
        <v>1047</v>
      </c>
      <c r="B89" s="65" t="s">
        <v>40</v>
      </c>
      <c r="C89" s="65" t="s">
        <v>803</v>
      </c>
      <c r="D89" s="65" t="s">
        <v>451</v>
      </c>
      <c r="E89" s="65">
        <v>2022</v>
      </c>
      <c r="F89" s="65" t="s">
        <v>810</v>
      </c>
      <c r="G89" s="112">
        <v>110</v>
      </c>
    </row>
    <row r="90" spans="1:7">
      <c r="A90" s="65" t="s">
        <v>1047</v>
      </c>
      <c r="B90" s="65" t="s">
        <v>40</v>
      </c>
      <c r="C90" s="65" t="s">
        <v>804</v>
      </c>
      <c r="D90" s="65" t="s">
        <v>451</v>
      </c>
      <c r="E90" s="65">
        <v>2022</v>
      </c>
      <c r="F90" s="65" t="s">
        <v>1562</v>
      </c>
      <c r="G90" s="112">
        <v>2636.4</v>
      </c>
    </row>
    <row r="91" spans="1:7">
      <c r="A91" s="65" t="s">
        <v>1047</v>
      </c>
      <c r="B91" s="65" t="s">
        <v>40</v>
      </c>
      <c r="C91" s="65" t="s">
        <v>1048</v>
      </c>
      <c r="D91" s="65" t="s">
        <v>451</v>
      </c>
      <c r="E91" s="65">
        <v>2022</v>
      </c>
      <c r="F91" s="65" t="s">
        <v>1049</v>
      </c>
      <c r="G91" s="112">
        <v>290</v>
      </c>
    </row>
    <row r="92" spans="1:7">
      <c r="A92" s="65" t="s">
        <v>1047</v>
      </c>
      <c r="B92" s="65" t="s">
        <v>40</v>
      </c>
      <c r="C92" s="65" t="s">
        <v>803</v>
      </c>
      <c r="D92" s="65" t="s">
        <v>489</v>
      </c>
      <c r="E92" s="65">
        <v>2022</v>
      </c>
      <c r="F92" s="65" t="s">
        <v>810</v>
      </c>
      <c r="G92" s="112">
        <v>100</v>
      </c>
    </row>
    <row r="93" spans="1:7">
      <c r="A93" s="65" t="s">
        <v>1047</v>
      </c>
      <c r="B93" s="65" t="s">
        <v>40</v>
      </c>
      <c r="C93" s="65" t="s">
        <v>804</v>
      </c>
      <c r="D93" s="65" t="s">
        <v>489</v>
      </c>
      <c r="E93" s="65">
        <v>2022</v>
      </c>
      <c r="F93" s="65" t="s">
        <v>1562</v>
      </c>
      <c r="G93" s="112">
        <v>800</v>
      </c>
    </row>
    <row r="94" spans="1:7">
      <c r="A94" s="65" t="s">
        <v>1047</v>
      </c>
      <c r="B94" s="65" t="s">
        <v>40</v>
      </c>
      <c r="C94" s="65" t="s">
        <v>1048</v>
      </c>
      <c r="D94" s="65" t="s">
        <v>489</v>
      </c>
      <c r="E94" s="65">
        <v>2022</v>
      </c>
      <c r="F94" s="65" t="s">
        <v>1049</v>
      </c>
      <c r="G94" s="112">
        <v>80</v>
      </c>
    </row>
    <row r="95" spans="1:7">
      <c r="A95" s="65" t="s">
        <v>1047</v>
      </c>
      <c r="B95" s="65" t="s">
        <v>40</v>
      </c>
      <c r="C95" s="65" t="s">
        <v>803</v>
      </c>
      <c r="D95" s="65" t="s">
        <v>482</v>
      </c>
      <c r="E95" s="65">
        <v>2022</v>
      </c>
      <c r="F95" s="65" t="s">
        <v>810</v>
      </c>
      <c r="G95" s="112">
        <v>0</v>
      </c>
    </row>
    <row r="96" spans="1:7">
      <c r="A96" s="65" t="s">
        <v>1047</v>
      </c>
      <c r="B96" s="65" t="s">
        <v>40</v>
      </c>
      <c r="C96" s="65" t="s">
        <v>1048</v>
      </c>
      <c r="D96" s="65" t="s">
        <v>482</v>
      </c>
      <c r="E96" s="65">
        <v>2022</v>
      </c>
      <c r="F96" s="65" t="s">
        <v>1049</v>
      </c>
      <c r="G96" s="112">
        <v>0</v>
      </c>
    </row>
    <row r="97" spans="1:7">
      <c r="A97" s="65" t="s">
        <v>1047</v>
      </c>
      <c r="B97" s="65" t="s">
        <v>40</v>
      </c>
      <c r="C97" s="65" t="s">
        <v>803</v>
      </c>
      <c r="D97" s="65" t="s">
        <v>386</v>
      </c>
      <c r="E97" s="65">
        <v>2022</v>
      </c>
      <c r="F97" s="65" t="s">
        <v>810</v>
      </c>
      <c r="G97" s="112">
        <v>0</v>
      </c>
    </row>
    <row r="98" spans="1:7">
      <c r="A98" s="65" t="s">
        <v>1047</v>
      </c>
      <c r="B98" s="65" t="s">
        <v>40</v>
      </c>
      <c r="C98" s="65" t="s">
        <v>1048</v>
      </c>
      <c r="D98" s="65" t="s">
        <v>386</v>
      </c>
      <c r="E98" s="65">
        <v>2022</v>
      </c>
      <c r="F98" s="65" t="s">
        <v>1049</v>
      </c>
      <c r="G98" s="112">
        <v>0</v>
      </c>
    </row>
    <row r="99" spans="1:7">
      <c r="A99" s="65" t="s">
        <v>1047</v>
      </c>
      <c r="B99" s="65" t="s">
        <v>40</v>
      </c>
      <c r="C99" s="65" t="s">
        <v>803</v>
      </c>
      <c r="D99" s="65" t="s">
        <v>348</v>
      </c>
      <c r="E99" s="65">
        <v>2022</v>
      </c>
      <c r="F99" s="65" t="s">
        <v>810</v>
      </c>
      <c r="G99" s="112">
        <v>490</v>
      </c>
    </row>
    <row r="100" spans="1:7">
      <c r="A100" s="65" t="s">
        <v>1047</v>
      </c>
      <c r="B100" s="65" t="s">
        <v>40</v>
      </c>
      <c r="C100" s="65" t="s">
        <v>804</v>
      </c>
      <c r="D100" s="65" t="s">
        <v>348</v>
      </c>
      <c r="E100" s="65">
        <v>2022</v>
      </c>
      <c r="F100" s="65" t="s">
        <v>1562</v>
      </c>
      <c r="G100" s="112">
        <v>1877.6</v>
      </c>
    </row>
    <row r="101" spans="1:7">
      <c r="A101" s="65" t="s">
        <v>1047</v>
      </c>
      <c r="B101" s="65" t="s">
        <v>40</v>
      </c>
      <c r="C101" s="65" t="s">
        <v>1048</v>
      </c>
      <c r="D101" s="65" t="s">
        <v>348</v>
      </c>
      <c r="E101" s="65">
        <v>2022</v>
      </c>
      <c r="F101" s="65" t="s">
        <v>1049</v>
      </c>
      <c r="G101" s="112">
        <v>920</v>
      </c>
    </row>
    <row r="102" spans="1:7">
      <c r="A102" s="65" t="s">
        <v>1047</v>
      </c>
      <c r="B102" s="65" t="s">
        <v>40</v>
      </c>
      <c r="C102" s="65" t="s">
        <v>803</v>
      </c>
      <c r="D102" s="65" t="s">
        <v>398</v>
      </c>
      <c r="E102" s="65">
        <v>2022</v>
      </c>
      <c r="F102" s="65" t="s">
        <v>810</v>
      </c>
      <c r="G102" s="112">
        <v>0</v>
      </c>
    </row>
    <row r="103" spans="1:7">
      <c r="A103" s="65" t="s">
        <v>1047</v>
      </c>
      <c r="B103" s="65" t="s">
        <v>40</v>
      </c>
      <c r="C103" s="65" t="s">
        <v>1048</v>
      </c>
      <c r="D103" s="65" t="s">
        <v>398</v>
      </c>
      <c r="E103" s="65">
        <v>2022</v>
      </c>
      <c r="F103" s="65" t="s">
        <v>1049</v>
      </c>
      <c r="G103" s="112">
        <v>0</v>
      </c>
    </row>
    <row r="104" spans="1:7">
      <c r="A104" s="65" t="s">
        <v>1047</v>
      </c>
      <c r="B104" s="65" t="s">
        <v>40</v>
      </c>
      <c r="C104" s="65" t="s">
        <v>803</v>
      </c>
      <c r="D104" s="65" t="s">
        <v>453</v>
      </c>
      <c r="E104" s="65">
        <v>2022</v>
      </c>
      <c r="F104" s="65" t="s">
        <v>810</v>
      </c>
      <c r="G104" s="112">
        <v>100</v>
      </c>
    </row>
    <row r="105" spans="1:7">
      <c r="A105" s="65" t="s">
        <v>1047</v>
      </c>
      <c r="B105" s="65" t="s">
        <v>40</v>
      </c>
      <c r="C105" s="65" t="s">
        <v>804</v>
      </c>
      <c r="D105" s="65" t="s">
        <v>453</v>
      </c>
      <c r="E105" s="65">
        <v>2022</v>
      </c>
      <c r="F105" s="65" t="s">
        <v>1562</v>
      </c>
      <c r="G105" s="112">
        <v>9100</v>
      </c>
    </row>
    <row r="106" spans="1:7">
      <c r="A106" s="65" t="s">
        <v>1047</v>
      </c>
      <c r="B106" s="65" t="s">
        <v>40</v>
      </c>
      <c r="C106" s="65" t="s">
        <v>1048</v>
      </c>
      <c r="D106" s="65" t="s">
        <v>453</v>
      </c>
      <c r="E106" s="65">
        <v>2022</v>
      </c>
      <c r="F106" s="65" t="s">
        <v>1049</v>
      </c>
      <c r="G106" s="112">
        <v>910</v>
      </c>
    </row>
    <row r="107" spans="1:7">
      <c r="A107" s="65" t="s">
        <v>1047</v>
      </c>
      <c r="B107" s="65" t="s">
        <v>40</v>
      </c>
      <c r="C107" s="65" t="s">
        <v>803</v>
      </c>
      <c r="D107" s="65" t="s">
        <v>376</v>
      </c>
      <c r="E107" s="65">
        <v>2022</v>
      </c>
      <c r="F107" s="65" t="s">
        <v>810</v>
      </c>
      <c r="G107" s="112">
        <v>0</v>
      </c>
    </row>
    <row r="108" spans="1:7">
      <c r="A108" s="65" t="s">
        <v>1047</v>
      </c>
      <c r="B108" s="65" t="s">
        <v>40</v>
      </c>
      <c r="C108" s="65" t="s">
        <v>1048</v>
      </c>
      <c r="D108" s="65" t="s">
        <v>376</v>
      </c>
      <c r="E108" s="65">
        <v>2022</v>
      </c>
      <c r="F108" s="65" t="s">
        <v>1049</v>
      </c>
      <c r="G108" s="112">
        <v>0</v>
      </c>
    </row>
    <row r="109" spans="1:7">
      <c r="A109" s="65" t="s">
        <v>1047</v>
      </c>
      <c r="B109" s="65" t="s">
        <v>40</v>
      </c>
      <c r="C109" s="65" t="s">
        <v>803</v>
      </c>
      <c r="D109" s="65" t="s">
        <v>420</v>
      </c>
      <c r="E109" s="65">
        <v>2022</v>
      </c>
      <c r="F109" s="65" t="s">
        <v>810</v>
      </c>
      <c r="G109" s="112">
        <v>120</v>
      </c>
    </row>
    <row r="110" spans="1:7">
      <c r="A110" s="65" t="s">
        <v>1047</v>
      </c>
      <c r="B110" s="65" t="s">
        <v>40</v>
      </c>
      <c r="C110" s="65" t="s">
        <v>804</v>
      </c>
      <c r="D110" s="65" t="s">
        <v>420</v>
      </c>
      <c r="E110" s="65">
        <v>2022</v>
      </c>
      <c r="F110" s="65" t="s">
        <v>1562</v>
      </c>
      <c r="G110" s="112">
        <v>14833.3</v>
      </c>
    </row>
    <row r="111" spans="1:7">
      <c r="A111" s="65" t="s">
        <v>1047</v>
      </c>
      <c r="B111" s="65" t="s">
        <v>40</v>
      </c>
      <c r="C111" s="65" t="s">
        <v>1048</v>
      </c>
      <c r="D111" s="65" t="s">
        <v>420</v>
      </c>
      <c r="E111" s="65">
        <v>2022</v>
      </c>
      <c r="F111" s="65" t="s">
        <v>1049</v>
      </c>
      <c r="G111" s="112">
        <v>1780</v>
      </c>
    </row>
    <row r="112" spans="1:7">
      <c r="A112" s="65" t="s">
        <v>1047</v>
      </c>
      <c r="B112" s="65" t="s">
        <v>40</v>
      </c>
      <c r="C112" s="65" t="s">
        <v>803</v>
      </c>
      <c r="D112" s="65" t="s">
        <v>363</v>
      </c>
      <c r="E112" s="65">
        <v>2022</v>
      </c>
      <c r="F112" s="65" t="s">
        <v>810</v>
      </c>
      <c r="G112" s="112">
        <v>23810</v>
      </c>
    </row>
    <row r="113" spans="1:7">
      <c r="A113" s="65" t="s">
        <v>1047</v>
      </c>
      <c r="B113" s="65" t="s">
        <v>40</v>
      </c>
      <c r="C113" s="65" t="s">
        <v>804</v>
      </c>
      <c r="D113" s="65" t="s">
        <v>363</v>
      </c>
      <c r="E113" s="65">
        <v>2022</v>
      </c>
      <c r="F113" s="65" t="s">
        <v>1562</v>
      </c>
      <c r="G113" s="112">
        <v>3569.9</v>
      </c>
    </row>
    <row r="114" spans="1:7">
      <c r="A114" s="65" t="s">
        <v>1047</v>
      </c>
      <c r="B114" s="65" t="s">
        <v>40</v>
      </c>
      <c r="C114" s="65" t="s">
        <v>1048</v>
      </c>
      <c r="D114" s="65" t="s">
        <v>363</v>
      </c>
      <c r="E114" s="65">
        <v>2022</v>
      </c>
      <c r="F114" s="65" t="s">
        <v>1049</v>
      </c>
      <c r="G114" s="112">
        <v>85000</v>
      </c>
    </row>
    <row r="115" spans="1:7">
      <c r="A115" s="65" t="s">
        <v>1047</v>
      </c>
      <c r="B115" s="65" t="s">
        <v>40</v>
      </c>
      <c r="C115" s="65" t="s">
        <v>803</v>
      </c>
      <c r="D115" s="65" t="s">
        <v>426</v>
      </c>
      <c r="E115" s="65">
        <v>2022</v>
      </c>
      <c r="F115" s="65" t="s">
        <v>810</v>
      </c>
      <c r="G115" s="112">
        <v>6400</v>
      </c>
    </row>
    <row r="116" spans="1:7">
      <c r="A116" s="65" t="s">
        <v>1047</v>
      </c>
      <c r="B116" s="65" t="s">
        <v>40</v>
      </c>
      <c r="C116" s="65" t="s">
        <v>804</v>
      </c>
      <c r="D116" s="65" t="s">
        <v>426</v>
      </c>
      <c r="E116" s="65">
        <v>2022</v>
      </c>
      <c r="F116" s="65" t="s">
        <v>1562</v>
      </c>
      <c r="G116" s="112">
        <v>3178.1</v>
      </c>
    </row>
    <row r="117" spans="1:7">
      <c r="A117" s="65" t="s">
        <v>1047</v>
      </c>
      <c r="B117" s="65" t="s">
        <v>40</v>
      </c>
      <c r="C117" s="65" t="s">
        <v>1048</v>
      </c>
      <c r="D117" s="65" t="s">
        <v>426</v>
      </c>
      <c r="E117" s="65">
        <v>2022</v>
      </c>
      <c r="F117" s="65" t="s">
        <v>1049</v>
      </c>
      <c r="G117" s="112">
        <v>20340</v>
      </c>
    </row>
    <row r="118" spans="1:7">
      <c r="A118" s="65" t="s">
        <v>1047</v>
      </c>
      <c r="B118" s="65" t="s">
        <v>40</v>
      </c>
      <c r="C118" s="65" t="s">
        <v>803</v>
      </c>
      <c r="D118" s="65" t="s">
        <v>434</v>
      </c>
      <c r="E118" s="65">
        <v>2022</v>
      </c>
      <c r="F118" s="65" t="s">
        <v>810</v>
      </c>
      <c r="G118" s="112">
        <v>50</v>
      </c>
    </row>
    <row r="119" spans="1:7">
      <c r="A119" s="65" t="s">
        <v>1047</v>
      </c>
      <c r="B119" s="65" t="s">
        <v>40</v>
      </c>
      <c r="C119" s="65" t="s">
        <v>804</v>
      </c>
      <c r="D119" s="65" t="s">
        <v>434</v>
      </c>
      <c r="E119" s="65">
        <v>2022</v>
      </c>
      <c r="F119" s="65" t="s">
        <v>1562</v>
      </c>
      <c r="G119" s="112">
        <v>5800</v>
      </c>
    </row>
    <row r="120" spans="1:7">
      <c r="A120" s="65" t="s">
        <v>1047</v>
      </c>
      <c r="B120" s="65" t="s">
        <v>40</v>
      </c>
      <c r="C120" s="65" t="s">
        <v>1048</v>
      </c>
      <c r="D120" s="65" t="s">
        <v>434</v>
      </c>
      <c r="E120" s="65">
        <v>2022</v>
      </c>
      <c r="F120" s="65" t="s">
        <v>1049</v>
      </c>
      <c r="G120" s="112">
        <v>290</v>
      </c>
    </row>
    <row r="121" spans="1:7">
      <c r="A121" s="65" t="s">
        <v>1047</v>
      </c>
      <c r="B121" s="65" t="s">
        <v>40</v>
      </c>
      <c r="C121" s="65" t="s">
        <v>803</v>
      </c>
      <c r="D121" s="65" t="s">
        <v>474</v>
      </c>
      <c r="E121" s="65">
        <v>2022</v>
      </c>
      <c r="F121" s="65" t="s">
        <v>810</v>
      </c>
      <c r="G121" s="112">
        <v>0</v>
      </c>
    </row>
    <row r="122" spans="1:7">
      <c r="A122" s="65" t="s">
        <v>1047</v>
      </c>
      <c r="B122" s="65" t="s">
        <v>40</v>
      </c>
      <c r="C122" s="65" t="s">
        <v>1048</v>
      </c>
      <c r="D122" s="65" t="s">
        <v>474</v>
      </c>
      <c r="E122" s="65">
        <v>2022</v>
      </c>
      <c r="F122" s="65" t="s">
        <v>1049</v>
      </c>
      <c r="G122" s="112">
        <v>0</v>
      </c>
    </row>
    <row r="123" spans="1:7">
      <c r="A123" s="65" t="s">
        <v>1047</v>
      </c>
      <c r="B123" s="65" t="s">
        <v>40</v>
      </c>
      <c r="C123" s="65" t="s">
        <v>803</v>
      </c>
      <c r="D123" s="65" t="s">
        <v>381</v>
      </c>
      <c r="E123" s="65">
        <v>2022</v>
      </c>
      <c r="F123" s="65" t="s">
        <v>810</v>
      </c>
      <c r="G123" s="112">
        <v>23410</v>
      </c>
    </row>
    <row r="124" spans="1:7">
      <c r="A124" s="65" t="s">
        <v>1047</v>
      </c>
      <c r="B124" s="65" t="s">
        <v>40</v>
      </c>
      <c r="C124" s="65" t="s">
        <v>804</v>
      </c>
      <c r="D124" s="65" t="s">
        <v>381</v>
      </c>
      <c r="E124" s="65">
        <v>2022</v>
      </c>
      <c r="F124" s="65" t="s">
        <v>1562</v>
      </c>
      <c r="G124" s="112">
        <v>36403.199999999997</v>
      </c>
    </row>
    <row r="125" spans="1:7">
      <c r="A125" s="65" t="s">
        <v>1047</v>
      </c>
      <c r="B125" s="65" t="s">
        <v>40</v>
      </c>
      <c r="C125" s="65" t="s">
        <v>1048</v>
      </c>
      <c r="D125" s="65" t="s">
        <v>381</v>
      </c>
      <c r="E125" s="65">
        <v>2022</v>
      </c>
      <c r="F125" s="65" t="s">
        <v>1049</v>
      </c>
      <c r="G125" s="112">
        <v>852200</v>
      </c>
    </row>
    <row r="126" spans="1:7">
      <c r="A126" s="65" t="s">
        <v>1047</v>
      </c>
      <c r="B126" s="65" t="s">
        <v>40</v>
      </c>
      <c r="C126" s="65" t="s">
        <v>803</v>
      </c>
      <c r="D126" s="65" t="s">
        <v>432</v>
      </c>
      <c r="E126" s="65">
        <v>2022</v>
      </c>
      <c r="F126" s="65" t="s">
        <v>810</v>
      </c>
      <c r="G126" s="112">
        <v>330</v>
      </c>
    </row>
    <row r="127" spans="1:7">
      <c r="A127" s="65" t="s">
        <v>1047</v>
      </c>
      <c r="B127" s="65" t="s">
        <v>40</v>
      </c>
      <c r="C127" s="65" t="s">
        <v>804</v>
      </c>
      <c r="D127" s="65" t="s">
        <v>432</v>
      </c>
      <c r="E127" s="65">
        <v>2022</v>
      </c>
      <c r="F127" s="65" t="s">
        <v>1562</v>
      </c>
      <c r="G127" s="112">
        <v>32909.1</v>
      </c>
    </row>
    <row r="128" spans="1:7">
      <c r="A128" s="65" t="s">
        <v>1047</v>
      </c>
      <c r="B128" s="65" t="s">
        <v>40</v>
      </c>
      <c r="C128" s="65" t="s">
        <v>1048</v>
      </c>
      <c r="D128" s="65" t="s">
        <v>432</v>
      </c>
      <c r="E128" s="65">
        <v>2022</v>
      </c>
      <c r="F128" s="65" t="s">
        <v>1049</v>
      </c>
      <c r="G128" s="112">
        <v>10860</v>
      </c>
    </row>
    <row r="129" spans="1:7">
      <c r="A129" s="65" t="s">
        <v>1047</v>
      </c>
      <c r="B129" s="65" t="s">
        <v>40</v>
      </c>
      <c r="C129" s="65" t="s">
        <v>803</v>
      </c>
      <c r="D129" s="65" t="s">
        <v>379</v>
      </c>
      <c r="E129" s="65">
        <v>2022</v>
      </c>
      <c r="F129" s="65" t="s">
        <v>810</v>
      </c>
      <c r="G129" s="112">
        <v>127380</v>
      </c>
    </row>
    <row r="130" spans="1:7">
      <c r="A130" s="65" t="s">
        <v>1047</v>
      </c>
      <c r="B130" s="65" t="s">
        <v>40</v>
      </c>
      <c r="C130" s="65" t="s">
        <v>804</v>
      </c>
      <c r="D130" s="65" t="s">
        <v>379</v>
      </c>
      <c r="E130" s="65">
        <v>2022</v>
      </c>
      <c r="F130" s="65" t="s">
        <v>1562</v>
      </c>
      <c r="G130" s="112">
        <v>3356.1</v>
      </c>
    </row>
    <row r="131" spans="1:7">
      <c r="A131" s="65" t="s">
        <v>1047</v>
      </c>
      <c r="B131" s="65" t="s">
        <v>40</v>
      </c>
      <c r="C131" s="65" t="s">
        <v>1048</v>
      </c>
      <c r="D131" s="65" t="s">
        <v>379</v>
      </c>
      <c r="E131" s="65">
        <v>2022</v>
      </c>
      <c r="F131" s="65" t="s">
        <v>1049</v>
      </c>
      <c r="G131" s="112">
        <v>427500</v>
      </c>
    </row>
    <row r="132" spans="1:7">
      <c r="A132" s="65" t="s">
        <v>1047</v>
      </c>
      <c r="B132" s="65" t="s">
        <v>40</v>
      </c>
      <c r="C132" s="65" t="s">
        <v>803</v>
      </c>
      <c r="D132" s="65" t="s">
        <v>472</v>
      </c>
      <c r="E132" s="65">
        <v>2022</v>
      </c>
      <c r="F132" s="65" t="s">
        <v>810</v>
      </c>
      <c r="G132" s="112">
        <v>120</v>
      </c>
    </row>
    <row r="133" spans="1:7">
      <c r="A133" s="65" t="s">
        <v>1047</v>
      </c>
      <c r="B133" s="65" t="s">
        <v>40</v>
      </c>
      <c r="C133" s="65" t="s">
        <v>804</v>
      </c>
      <c r="D133" s="65" t="s">
        <v>472</v>
      </c>
      <c r="E133" s="65">
        <v>2022</v>
      </c>
      <c r="F133" s="65" t="s">
        <v>1562</v>
      </c>
      <c r="G133" s="112">
        <v>3666.7</v>
      </c>
    </row>
    <row r="134" spans="1:7">
      <c r="A134" s="65" t="s">
        <v>1047</v>
      </c>
      <c r="B134" s="65" t="s">
        <v>40</v>
      </c>
      <c r="C134" s="65" t="s">
        <v>1048</v>
      </c>
      <c r="D134" s="65" t="s">
        <v>472</v>
      </c>
      <c r="E134" s="65">
        <v>2022</v>
      </c>
      <c r="F134" s="65" t="s">
        <v>1049</v>
      </c>
      <c r="G134" s="112">
        <v>440</v>
      </c>
    </row>
    <row r="135" spans="1:7">
      <c r="A135" s="65" t="s">
        <v>1047</v>
      </c>
      <c r="B135" s="65" t="s">
        <v>40</v>
      </c>
      <c r="C135" s="65" t="s">
        <v>803</v>
      </c>
      <c r="D135" s="65" t="s">
        <v>372</v>
      </c>
      <c r="E135" s="65">
        <v>2022</v>
      </c>
      <c r="F135" s="65" t="s">
        <v>810</v>
      </c>
      <c r="G135" s="112">
        <v>0</v>
      </c>
    </row>
    <row r="136" spans="1:7">
      <c r="A136" s="65" t="s">
        <v>1047</v>
      </c>
      <c r="B136" s="65" t="s">
        <v>40</v>
      </c>
      <c r="C136" s="65" t="s">
        <v>1048</v>
      </c>
      <c r="D136" s="65" t="s">
        <v>372</v>
      </c>
      <c r="E136" s="65">
        <v>2022</v>
      </c>
      <c r="F136" s="65" t="s">
        <v>1049</v>
      </c>
      <c r="G136" s="112">
        <v>0</v>
      </c>
    </row>
    <row r="137" spans="1:7">
      <c r="A137" s="65" t="s">
        <v>1047</v>
      </c>
      <c r="B137" s="65" t="s">
        <v>40</v>
      </c>
      <c r="C137" s="65" t="s">
        <v>803</v>
      </c>
      <c r="D137" s="65" t="s">
        <v>335</v>
      </c>
      <c r="E137" s="65">
        <v>2022</v>
      </c>
      <c r="F137" s="65" t="s">
        <v>810</v>
      </c>
      <c r="G137" s="112">
        <v>20760</v>
      </c>
    </row>
    <row r="138" spans="1:7">
      <c r="A138" s="65" t="s">
        <v>1047</v>
      </c>
      <c r="B138" s="65" t="s">
        <v>40</v>
      </c>
      <c r="C138" s="65" t="s">
        <v>804</v>
      </c>
      <c r="D138" s="65" t="s">
        <v>335</v>
      </c>
      <c r="E138" s="65">
        <v>2022</v>
      </c>
      <c r="F138" s="65" t="s">
        <v>1562</v>
      </c>
      <c r="G138" s="112">
        <v>6223.5</v>
      </c>
    </row>
    <row r="139" spans="1:7">
      <c r="A139" s="65" t="s">
        <v>1047</v>
      </c>
      <c r="B139" s="65" t="s">
        <v>40</v>
      </c>
      <c r="C139" s="65" t="s">
        <v>1048</v>
      </c>
      <c r="D139" s="65" t="s">
        <v>335</v>
      </c>
      <c r="E139" s="65">
        <v>2022</v>
      </c>
      <c r="F139" s="65" t="s">
        <v>1049</v>
      </c>
      <c r="G139" s="112">
        <v>129200</v>
      </c>
    </row>
    <row r="140" spans="1:7">
      <c r="A140" s="65" t="s">
        <v>1047</v>
      </c>
      <c r="B140" s="65" t="s">
        <v>40</v>
      </c>
      <c r="C140" s="65" t="s">
        <v>803</v>
      </c>
      <c r="D140" s="65" t="s">
        <v>346</v>
      </c>
      <c r="E140" s="65">
        <v>2022</v>
      </c>
      <c r="F140" s="65" t="s">
        <v>810</v>
      </c>
      <c r="G140" s="112">
        <v>0</v>
      </c>
    </row>
    <row r="141" spans="1:7">
      <c r="A141" s="65" t="s">
        <v>1047</v>
      </c>
      <c r="B141" s="65" t="s">
        <v>40</v>
      </c>
      <c r="C141" s="65" t="s">
        <v>1048</v>
      </c>
      <c r="D141" s="65" t="s">
        <v>346</v>
      </c>
      <c r="E141" s="65">
        <v>2022</v>
      </c>
      <c r="F141" s="65" t="s">
        <v>1049</v>
      </c>
      <c r="G141" s="112">
        <v>0</v>
      </c>
    </row>
    <row r="142" spans="1:7">
      <c r="A142" s="65" t="s">
        <v>1047</v>
      </c>
      <c r="B142" s="65" t="s">
        <v>40</v>
      </c>
      <c r="C142" s="65" t="s">
        <v>803</v>
      </c>
      <c r="D142" s="65" t="s">
        <v>491</v>
      </c>
      <c r="E142" s="65">
        <v>2022</v>
      </c>
      <c r="F142" s="65" t="s">
        <v>810</v>
      </c>
      <c r="G142" s="112">
        <v>50</v>
      </c>
    </row>
    <row r="143" spans="1:7">
      <c r="A143" s="65" t="s">
        <v>1047</v>
      </c>
      <c r="B143" s="65" t="s">
        <v>40</v>
      </c>
      <c r="C143" s="65" t="s">
        <v>804</v>
      </c>
      <c r="D143" s="65" t="s">
        <v>491</v>
      </c>
      <c r="E143" s="65">
        <v>2022</v>
      </c>
      <c r="F143" s="65" t="s">
        <v>1562</v>
      </c>
      <c r="G143" s="112">
        <v>3600</v>
      </c>
    </row>
    <row r="144" spans="1:7">
      <c r="A144" s="65" t="s">
        <v>1047</v>
      </c>
      <c r="B144" s="65" t="s">
        <v>40</v>
      </c>
      <c r="C144" s="65" t="s">
        <v>1048</v>
      </c>
      <c r="D144" s="65" t="s">
        <v>491</v>
      </c>
      <c r="E144" s="65">
        <v>2022</v>
      </c>
      <c r="F144" s="65" t="s">
        <v>1049</v>
      </c>
      <c r="G144" s="112">
        <v>180</v>
      </c>
    </row>
    <row r="145" spans="1:7">
      <c r="A145" s="65" t="s">
        <v>1047</v>
      </c>
      <c r="B145" s="65" t="s">
        <v>40</v>
      </c>
      <c r="C145" s="65" t="s">
        <v>803</v>
      </c>
      <c r="D145" s="65" t="s">
        <v>462</v>
      </c>
      <c r="E145" s="65">
        <v>2022</v>
      </c>
      <c r="F145" s="65" t="s">
        <v>810</v>
      </c>
      <c r="G145" s="112">
        <v>80</v>
      </c>
    </row>
    <row r="146" spans="1:7">
      <c r="A146" s="65" t="s">
        <v>1047</v>
      </c>
      <c r="B146" s="65" t="s">
        <v>40</v>
      </c>
      <c r="C146" s="65" t="s">
        <v>804</v>
      </c>
      <c r="D146" s="65" t="s">
        <v>462</v>
      </c>
      <c r="E146" s="65">
        <v>2022</v>
      </c>
      <c r="F146" s="65" t="s">
        <v>1562</v>
      </c>
      <c r="G146" s="112">
        <v>3250</v>
      </c>
    </row>
    <row r="147" spans="1:7">
      <c r="A147" s="65" t="s">
        <v>1047</v>
      </c>
      <c r="B147" s="65" t="s">
        <v>40</v>
      </c>
      <c r="C147" s="65" t="s">
        <v>1048</v>
      </c>
      <c r="D147" s="65" t="s">
        <v>462</v>
      </c>
      <c r="E147" s="65">
        <v>2022</v>
      </c>
      <c r="F147" s="65" t="s">
        <v>1049</v>
      </c>
      <c r="G147" s="112">
        <v>260</v>
      </c>
    </row>
    <row r="148" spans="1:7">
      <c r="A148" s="65" t="s">
        <v>1047</v>
      </c>
      <c r="B148" s="65" t="s">
        <v>40</v>
      </c>
      <c r="C148" s="65" t="s">
        <v>803</v>
      </c>
      <c r="D148" s="65" t="s">
        <v>455</v>
      </c>
      <c r="E148" s="65">
        <v>2022</v>
      </c>
      <c r="F148" s="65" t="s">
        <v>810</v>
      </c>
      <c r="G148" s="112">
        <v>1980</v>
      </c>
    </row>
    <row r="149" spans="1:7">
      <c r="A149" s="65" t="s">
        <v>1047</v>
      </c>
      <c r="B149" s="65" t="s">
        <v>40</v>
      </c>
      <c r="C149" s="65" t="s">
        <v>804</v>
      </c>
      <c r="D149" s="65" t="s">
        <v>455</v>
      </c>
      <c r="E149" s="65">
        <v>2022</v>
      </c>
      <c r="F149" s="65" t="s">
        <v>1562</v>
      </c>
      <c r="G149" s="112">
        <v>7914.1</v>
      </c>
    </row>
    <row r="150" spans="1:7">
      <c r="A150" s="65" t="s">
        <v>1047</v>
      </c>
      <c r="B150" s="65" t="s">
        <v>40</v>
      </c>
      <c r="C150" s="65" t="s">
        <v>1048</v>
      </c>
      <c r="D150" s="65" t="s">
        <v>455</v>
      </c>
      <c r="E150" s="65">
        <v>2022</v>
      </c>
      <c r="F150" s="65" t="s">
        <v>1049</v>
      </c>
      <c r="G150" s="112">
        <v>15670</v>
      </c>
    </row>
    <row r="151" spans="1:7">
      <c r="A151" s="65" t="s">
        <v>1047</v>
      </c>
      <c r="B151" s="65" t="s">
        <v>40</v>
      </c>
      <c r="C151" s="65" t="s">
        <v>803</v>
      </c>
      <c r="D151" s="65" t="s">
        <v>407</v>
      </c>
      <c r="E151" s="65">
        <v>2022</v>
      </c>
      <c r="F151" s="65" t="s">
        <v>810</v>
      </c>
      <c r="G151" s="112">
        <v>29240</v>
      </c>
    </row>
    <row r="152" spans="1:7">
      <c r="A152" s="65" t="s">
        <v>1047</v>
      </c>
      <c r="B152" s="65" t="s">
        <v>40</v>
      </c>
      <c r="C152" s="65" t="s">
        <v>804</v>
      </c>
      <c r="D152" s="65" t="s">
        <v>407</v>
      </c>
      <c r="E152" s="65">
        <v>2022</v>
      </c>
      <c r="F152" s="65" t="s">
        <v>1562</v>
      </c>
      <c r="G152" s="112">
        <v>64723</v>
      </c>
    </row>
    <row r="153" spans="1:7">
      <c r="A153" s="65" t="s">
        <v>1047</v>
      </c>
      <c r="B153" s="65" t="s">
        <v>40</v>
      </c>
      <c r="C153" s="65" t="s">
        <v>1048</v>
      </c>
      <c r="D153" s="65" t="s">
        <v>407</v>
      </c>
      <c r="E153" s="65">
        <v>2022</v>
      </c>
      <c r="F153" s="65" t="s">
        <v>1049</v>
      </c>
      <c r="G153" s="112">
        <v>1892500</v>
      </c>
    </row>
    <row r="154" spans="1:7">
      <c r="A154" s="65" t="s">
        <v>1047</v>
      </c>
      <c r="B154" s="65" t="s">
        <v>40</v>
      </c>
      <c r="C154" s="65" t="s">
        <v>803</v>
      </c>
      <c r="D154" s="65" t="s">
        <v>369</v>
      </c>
      <c r="E154" s="65">
        <v>2022</v>
      </c>
      <c r="F154" s="65" t="s">
        <v>810</v>
      </c>
      <c r="G154" s="112">
        <v>0</v>
      </c>
    </row>
    <row r="155" spans="1:7">
      <c r="A155" s="65" t="s">
        <v>1047</v>
      </c>
      <c r="B155" s="65" t="s">
        <v>40</v>
      </c>
      <c r="C155" s="65" t="s">
        <v>1048</v>
      </c>
      <c r="D155" s="65" t="s">
        <v>369</v>
      </c>
      <c r="E155" s="65">
        <v>2022</v>
      </c>
      <c r="F155" s="65" t="s">
        <v>1049</v>
      </c>
      <c r="G155" s="112">
        <v>0</v>
      </c>
    </row>
    <row r="156" spans="1:7">
      <c r="A156" s="65" t="s">
        <v>1047</v>
      </c>
      <c r="B156" s="65" t="s">
        <v>40</v>
      </c>
      <c r="C156" s="65" t="s">
        <v>803</v>
      </c>
      <c r="D156" s="65" t="s">
        <v>383</v>
      </c>
      <c r="E156" s="65">
        <v>2022</v>
      </c>
      <c r="F156" s="65" t="s">
        <v>810</v>
      </c>
      <c r="G156" s="112">
        <v>40</v>
      </c>
    </row>
    <row r="157" spans="1:7">
      <c r="A157" s="65" t="s">
        <v>1047</v>
      </c>
      <c r="B157" s="65" t="s">
        <v>40</v>
      </c>
      <c r="C157" s="65" t="s">
        <v>804</v>
      </c>
      <c r="D157" s="65" t="s">
        <v>383</v>
      </c>
      <c r="E157" s="65">
        <v>2022</v>
      </c>
      <c r="F157" s="65" t="s">
        <v>1562</v>
      </c>
      <c r="G157" s="112">
        <v>432250</v>
      </c>
    </row>
    <row r="158" spans="1:7">
      <c r="A158" s="65" t="s">
        <v>1047</v>
      </c>
      <c r="B158" s="65" t="s">
        <v>40</v>
      </c>
      <c r="C158" s="65" t="s">
        <v>1048</v>
      </c>
      <c r="D158" s="65" t="s">
        <v>383</v>
      </c>
      <c r="E158" s="65">
        <v>2022</v>
      </c>
      <c r="F158" s="65" t="s">
        <v>1049</v>
      </c>
      <c r="G158" s="112">
        <v>17290</v>
      </c>
    </row>
    <row r="159" spans="1:7">
      <c r="A159" s="65" t="s">
        <v>1047</v>
      </c>
      <c r="B159" s="65" t="s">
        <v>40</v>
      </c>
      <c r="C159" s="65" t="s">
        <v>803</v>
      </c>
      <c r="D159" s="65" t="s">
        <v>329</v>
      </c>
      <c r="E159" s="65">
        <v>2022</v>
      </c>
      <c r="F159" s="65" t="s">
        <v>810</v>
      </c>
      <c r="G159" s="112">
        <v>28640</v>
      </c>
    </row>
    <row r="160" spans="1:7">
      <c r="A160" s="65" t="s">
        <v>1047</v>
      </c>
      <c r="B160" s="65" t="s">
        <v>40</v>
      </c>
      <c r="C160" s="65" t="s">
        <v>804</v>
      </c>
      <c r="D160" s="65" t="s">
        <v>329</v>
      </c>
      <c r="E160" s="65">
        <v>2022</v>
      </c>
      <c r="F160" s="65" t="s">
        <v>1562</v>
      </c>
      <c r="G160" s="112">
        <v>5673.9</v>
      </c>
    </row>
    <row r="161" spans="1:7">
      <c r="A161" s="65" t="s">
        <v>1047</v>
      </c>
      <c r="B161" s="65" t="s">
        <v>40</v>
      </c>
      <c r="C161" s="65" t="s">
        <v>1048</v>
      </c>
      <c r="D161" s="65" t="s">
        <v>329</v>
      </c>
      <c r="E161" s="65">
        <v>2022</v>
      </c>
      <c r="F161" s="65" t="s">
        <v>1049</v>
      </c>
      <c r="G161" s="112">
        <v>162500</v>
      </c>
    </row>
    <row r="162" spans="1:7">
      <c r="A162" s="65" t="s">
        <v>1047</v>
      </c>
      <c r="B162" s="65" t="s">
        <v>40</v>
      </c>
      <c r="C162" s="65" t="s">
        <v>803</v>
      </c>
      <c r="D162" s="65" t="s">
        <v>486</v>
      </c>
      <c r="E162" s="65">
        <v>2022</v>
      </c>
      <c r="F162" s="65" t="s">
        <v>810</v>
      </c>
      <c r="G162" s="144"/>
    </row>
    <row r="163" spans="1:7">
      <c r="A163" s="65" t="s">
        <v>1047</v>
      </c>
      <c r="B163" s="65" t="s">
        <v>40</v>
      </c>
      <c r="C163" s="65" t="s">
        <v>1048</v>
      </c>
      <c r="D163" s="65" t="s">
        <v>486</v>
      </c>
      <c r="E163" s="65">
        <v>2022</v>
      </c>
      <c r="F163" s="65" t="s">
        <v>1049</v>
      </c>
      <c r="G163" s="144"/>
    </row>
    <row r="164" spans="1:7">
      <c r="A164" s="65" t="s">
        <v>1047</v>
      </c>
      <c r="B164" s="65" t="s">
        <v>40</v>
      </c>
      <c r="C164" s="65" t="s">
        <v>803</v>
      </c>
      <c r="D164" s="65" t="s">
        <v>444</v>
      </c>
      <c r="E164" s="65">
        <v>2022</v>
      </c>
      <c r="F164" s="65" t="s">
        <v>810</v>
      </c>
      <c r="G164" s="112">
        <v>0</v>
      </c>
    </row>
    <row r="165" spans="1:7">
      <c r="A165" s="65" t="s">
        <v>1047</v>
      </c>
      <c r="B165" s="65" t="s">
        <v>40</v>
      </c>
      <c r="C165" s="65" t="s">
        <v>1048</v>
      </c>
      <c r="D165" s="65" t="s">
        <v>444</v>
      </c>
      <c r="E165" s="65">
        <v>2022</v>
      </c>
      <c r="F165" s="65" t="s">
        <v>1049</v>
      </c>
      <c r="G165" s="112">
        <v>0</v>
      </c>
    </row>
    <row r="166" spans="1:7">
      <c r="A166" s="65" t="s">
        <v>1047</v>
      </c>
      <c r="B166" s="65" t="s">
        <v>40</v>
      </c>
      <c r="C166" s="65" t="s">
        <v>803</v>
      </c>
      <c r="D166" s="65" t="s">
        <v>415</v>
      </c>
      <c r="E166" s="65">
        <v>2022</v>
      </c>
      <c r="F166" s="65" t="s">
        <v>810</v>
      </c>
      <c r="G166" s="112">
        <v>0</v>
      </c>
    </row>
    <row r="167" spans="1:7">
      <c r="A167" s="65" t="s">
        <v>1047</v>
      </c>
      <c r="B167" s="65" t="s">
        <v>40</v>
      </c>
      <c r="C167" s="65" t="s">
        <v>1048</v>
      </c>
      <c r="D167" s="65" t="s">
        <v>415</v>
      </c>
      <c r="E167" s="65">
        <v>2022</v>
      </c>
      <c r="F167" s="65" t="s">
        <v>1049</v>
      </c>
      <c r="G167" s="112">
        <v>0</v>
      </c>
    </row>
    <row r="168" spans="1:7">
      <c r="A168" s="65" t="s">
        <v>1047</v>
      </c>
      <c r="B168" s="65" t="s">
        <v>40</v>
      </c>
      <c r="C168" s="65" t="s">
        <v>803</v>
      </c>
      <c r="D168" s="65" t="s">
        <v>312</v>
      </c>
      <c r="E168" s="65">
        <v>2022</v>
      </c>
      <c r="F168" s="65" t="s">
        <v>810</v>
      </c>
      <c r="G168" s="112">
        <v>461570</v>
      </c>
    </row>
    <row r="169" spans="1:7">
      <c r="A169" s="65" t="s">
        <v>1047</v>
      </c>
      <c r="B169" s="65" t="s">
        <v>40</v>
      </c>
      <c r="C169" s="65" t="s">
        <v>804</v>
      </c>
      <c r="D169" s="65" t="s">
        <v>312</v>
      </c>
      <c r="E169" s="65">
        <v>2022</v>
      </c>
      <c r="F169" s="65" t="s">
        <v>1562</v>
      </c>
      <c r="G169" s="112">
        <v>6995</v>
      </c>
    </row>
    <row r="170" spans="1:7">
      <c r="A170" s="65" t="s">
        <v>1047</v>
      </c>
      <c r="B170" s="65" t="s">
        <v>40</v>
      </c>
      <c r="C170" s="65" t="s">
        <v>1048</v>
      </c>
      <c r="D170" s="65" t="s">
        <v>312</v>
      </c>
      <c r="E170" s="65">
        <v>2022</v>
      </c>
      <c r="F170" s="65" t="s">
        <v>1049</v>
      </c>
      <c r="G170" s="112">
        <v>3228700</v>
      </c>
    </row>
    <row r="171" spans="1:7">
      <c r="A171" s="65"/>
      <c r="B171" s="65"/>
      <c r="C171" s="65"/>
      <c r="D171" s="65"/>
      <c r="E171" s="65"/>
      <c r="F171" s="65"/>
      <c r="G171" s="112"/>
    </row>
    <row r="172" spans="1:7">
      <c r="A172" s="65"/>
      <c r="B172" s="65"/>
      <c r="C172" s="65"/>
      <c r="D172" s="65"/>
      <c r="E172" s="65"/>
      <c r="F172" s="65"/>
      <c r="G172" s="112"/>
    </row>
    <row r="173" spans="1:7">
      <c r="A173" s="65"/>
      <c r="B173" s="65"/>
      <c r="C173" s="65"/>
      <c r="D173" s="65"/>
      <c r="E173" s="65"/>
      <c r="F173" s="65"/>
      <c r="G173" s="112"/>
    </row>
    <row r="174" spans="1:7">
      <c r="A174" s="65"/>
      <c r="B174" s="65"/>
      <c r="C174" s="65"/>
      <c r="D174" s="65"/>
      <c r="E174" s="65"/>
      <c r="F174" s="65"/>
      <c r="G174" s="112"/>
    </row>
    <row r="175" spans="1:7">
      <c r="A175" s="112"/>
      <c r="B175" s="112"/>
      <c r="C175" s="65"/>
      <c r="D175" s="65"/>
      <c r="E175" s="65"/>
      <c r="F175" s="65"/>
      <c r="G175" s="112"/>
    </row>
    <row r="176" spans="1:7">
      <c r="A176" s="112"/>
      <c r="B176" s="65"/>
      <c r="C176" s="65"/>
      <c r="D176" s="65"/>
      <c r="E176" s="65"/>
      <c r="F176" s="65"/>
      <c r="G176" s="112"/>
    </row>
    <row r="177" spans="1:7">
      <c r="A177" s="112"/>
      <c r="B177" s="112"/>
      <c r="C177" s="65"/>
      <c r="D177" s="65"/>
      <c r="E177" s="65"/>
      <c r="F177" s="65"/>
      <c r="G177" s="112"/>
    </row>
    <row r="178" spans="1:7">
      <c r="A178" s="112"/>
      <c r="B178" s="65"/>
      <c r="C178" s="65"/>
      <c r="D178" s="65"/>
      <c r="E178" s="65"/>
      <c r="F178" s="65"/>
      <c r="G178" s="112"/>
    </row>
    <row r="179" spans="1:7">
      <c r="A179" s="112"/>
      <c r="B179" s="65"/>
      <c r="C179" s="65"/>
      <c r="D179" s="65"/>
      <c r="E179" s="65"/>
      <c r="F179" s="65"/>
      <c r="G179" s="112"/>
    </row>
    <row r="180" spans="1:7">
      <c r="A180" s="112"/>
      <c r="B180" s="65"/>
      <c r="C180" s="65"/>
      <c r="D180" s="65"/>
      <c r="E180" s="65"/>
      <c r="F180" s="65"/>
      <c r="G180" s="112"/>
    </row>
    <row r="181" spans="1:7">
      <c r="A181" s="112"/>
      <c r="B181" s="65"/>
      <c r="C181" s="65"/>
      <c r="D181" s="65"/>
      <c r="E181" s="65"/>
      <c r="F181" s="65"/>
      <c r="G181" s="112"/>
    </row>
    <row r="182" spans="1:7">
      <c r="A182" s="112"/>
      <c r="B182" s="65"/>
      <c r="C182" s="65"/>
      <c r="D182" s="65"/>
      <c r="E182" s="65"/>
      <c r="F182" s="65"/>
      <c r="G182" s="112"/>
    </row>
    <row r="183" spans="1:7">
      <c r="A183" s="112"/>
      <c r="B183" s="65"/>
      <c r="C183" s="65"/>
      <c r="D183" s="65"/>
      <c r="E183" s="65"/>
      <c r="F183" s="65"/>
      <c r="G183" s="112"/>
    </row>
    <row r="184" spans="1:7">
      <c r="A184" s="112"/>
      <c r="B184" s="65"/>
      <c r="C184" s="65"/>
      <c r="D184" s="65"/>
      <c r="E184" s="65"/>
      <c r="F184" s="65"/>
      <c r="G184" s="112"/>
    </row>
    <row r="185" spans="1:7">
      <c r="A185" s="112"/>
      <c r="B185" s="65"/>
      <c r="C185" s="65"/>
      <c r="D185" s="65"/>
      <c r="E185" s="65"/>
      <c r="F185" s="65"/>
      <c r="G185" s="112"/>
    </row>
    <row r="186" spans="1:7">
      <c r="A186" s="112"/>
      <c r="B186" s="65"/>
      <c r="C186" s="65"/>
      <c r="D186" s="65"/>
      <c r="E186" s="65"/>
      <c r="F186" s="65"/>
      <c r="G186" s="112"/>
    </row>
    <row r="187" spans="1:7">
      <c r="A187" s="112"/>
      <c r="B187" s="65"/>
      <c r="C187" s="65"/>
      <c r="D187" s="65"/>
      <c r="E187" s="65"/>
      <c r="F187" s="65"/>
      <c r="G187" s="112"/>
    </row>
    <row r="188" spans="1:7">
      <c r="A188" s="112"/>
      <c r="B188" s="65"/>
      <c r="C188" s="65"/>
      <c r="D188" s="65"/>
      <c r="E188" s="65"/>
      <c r="F188" s="65"/>
      <c r="G188" s="112"/>
    </row>
    <row r="189" spans="1:7">
      <c r="A189" s="112"/>
      <c r="B189" s="65"/>
      <c r="C189" s="65"/>
      <c r="D189" s="65"/>
      <c r="E189" s="65"/>
      <c r="F189" s="65"/>
      <c r="G189" s="112"/>
    </row>
    <row r="190" spans="1:7">
      <c r="A190" s="112"/>
      <c r="B190" s="65"/>
      <c r="C190" s="65"/>
      <c r="D190" s="65"/>
      <c r="E190" s="65"/>
      <c r="F190" s="65"/>
      <c r="G190" s="112"/>
    </row>
    <row r="191" spans="1:7">
      <c r="A191" s="112"/>
      <c r="B191" s="65"/>
      <c r="C191" s="65"/>
      <c r="D191" s="65"/>
      <c r="E191" s="65"/>
      <c r="F191" s="65"/>
      <c r="G191" s="112"/>
    </row>
    <row r="192" spans="1:7">
      <c r="A192" s="112"/>
      <c r="B192" s="65"/>
      <c r="C192" s="65"/>
      <c r="D192" s="65"/>
      <c r="E192" s="65"/>
      <c r="F192" s="65"/>
      <c r="G192" s="112"/>
    </row>
    <row r="193" spans="1:7">
      <c r="A193" s="112"/>
      <c r="B193" s="65"/>
      <c r="C193" s="65"/>
      <c r="D193" s="65"/>
      <c r="E193" s="65"/>
      <c r="F193" s="65"/>
      <c r="G193" s="112"/>
    </row>
    <row r="194" spans="1:7">
      <c r="A194" s="112"/>
      <c r="B194" s="65"/>
      <c r="C194" s="65"/>
      <c r="D194" s="65"/>
      <c r="E194" s="65"/>
      <c r="F194" s="65"/>
      <c r="G194" s="112"/>
    </row>
    <row r="195" spans="1:7">
      <c r="A195" s="112"/>
      <c r="B195" s="65"/>
      <c r="C195" s="65"/>
      <c r="D195" s="65"/>
      <c r="E195" s="65"/>
      <c r="F195" s="65"/>
      <c r="G195" s="112"/>
    </row>
    <row r="196" spans="1:7">
      <c r="A196" s="112"/>
      <c r="B196" s="65"/>
      <c r="C196" s="65"/>
      <c r="D196" s="65"/>
      <c r="E196" s="65"/>
      <c r="F196" s="65"/>
      <c r="G196" s="112"/>
    </row>
    <row r="197" spans="1:7">
      <c r="A197" s="112"/>
      <c r="B197" s="65"/>
      <c r="C197" s="65"/>
      <c r="D197" s="65"/>
      <c r="E197" s="65"/>
      <c r="F197" s="65"/>
      <c r="G197" s="112"/>
    </row>
    <row r="198" spans="1:7">
      <c r="A198" s="112"/>
      <c r="B198" s="65"/>
      <c r="C198" s="65"/>
      <c r="D198" s="65"/>
      <c r="E198" s="65"/>
      <c r="F198" s="65"/>
      <c r="G198" s="112"/>
    </row>
    <row r="199" spans="1:7">
      <c r="A199" s="112"/>
      <c r="B199" s="65"/>
      <c r="C199" s="65"/>
      <c r="D199" s="65"/>
      <c r="E199" s="65"/>
      <c r="F199" s="65"/>
      <c r="G199" s="112"/>
    </row>
    <row r="200" spans="1:7">
      <c r="A200" s="112"/>
      <c r="B200" s="65"/>
      <c r="C200" s="65"/>
      <c r="D200" s="65"/>
      <c r="E200" s="65"/>
      <c r="F200" s="65"/>
      <c r="G200" s="112"/>
    </row>
    <row r="201" spans="1:7">
      <c r="A201" s="112"/>
      <c r="B201" s="65"/>
      <c r="C201" s="65"/>
      <c r="D201" s="65"/>
      <c r="E201" s="65"/>
      <c r="F201" s="65"/>
      <c r="G201" s="112"/>
    </row>
    <row r="202" spans="1:7">
      <c r="A202" s="112"/>
      <c r="B202" s="65"/>
      <c r="C202" s="65"/>
      <c r="D202" s="65"/>
      <c r="E202" s="65"/>
      <c r="F202" s="65"/>
      <c r="G202" s="112"/>
    </row>
    <row r="203" spans="1:7">
      <c r="A203" s="112"/>
      <c r="B203" s="65"/>
      <c r="C203" s="65"/>
      <c r="D203" s="65"/>
      <c r="E203" s="65"/>
      <c r="F203" s="65"/>
      <c r="G203" s="112"/>
    </row>
    <row r="204" spans="1:7">
      <c r="A204" s="112"/>
      <c r="B204" s="65"/>
      <c r="C204" s="65"/>
      <c r="D204" s="65"/>
      <c r="E204" s="65"/>
      <c r="F204" s="65"/>
      <c r="G204" s="112"/>
    </row>
    <row r="205" spans="1:7">
      <c r="A205" s="112"/>
      <c r="B205" s="65"/>
      <c r="C205" s="65"/>
      <c r="D205" s="65"/>
      <c r="E205" s="65"/>
      <c r="F205" s="65"/>
      <c r="G205" s="112"/>
    </row>
    <row r="206" spans="1:7">
      <c r="A206" s="112"/>
      <c r="B206" s="65"/>
      <c r="C206" s="65"/>
      <c r="D206" s="65"/>
      <c r="E206" s="65"/>
      <c r="F206" s="65"/>
      <c r="G206" s="112"/>
    </row>
    <row r="207" spans="1:7">
      <c r="A207" s="112"/>
      <c r="B207" s="65"/>
      <c r="C207" s="65"/>
      <c r="D207" s="65"/>
      <c r="E207" s="65"/>
      <c r="F207" s="65"/>
      <c r="G207" s="112"/>
    </row>
    <row r="208" spans="1:7">
      <c r="A208" s="112"/>
      <c r="B208" s="65"/>
      <c r="C208" s="65"/>
      <c r="D208" s="65"/>
      <c r="E208" s="65"/>
      <c r="F208" s="65"/>
      <c r="G208" s="112"/>
    </row>
    <row r="209" spans="1:7">
      <c r="A209" s="112"/>
      <c r="B209" s="65"/>
      <c r="C209" s="65"/>
      <c r="D209" s="65"/>
      <c r="E209" s="65"/>
      <c r="F209" s="65"/>
      <c r="G209" s="112"/>
    </row>
    <row r="210" spans="1:7">
      <c r="A210" s="112"/>
      <c r="B210" s="65"/>
      <c r="C210" s="65"/>
      <c r="D210" s="65"/>
      <c r="E210" s="65"/>
      <c r="F210" s="65"/>
      <c r="G210" s="112"/>
    </row>
    <row r="211" spans="1:7">
      <c r="A211" s="112"/>
      <c r="B211" s="65"/>
      <c r="C211" s="65"/>
      <c r="D211" s="65"/>
      <c r="E211" s="65"/>
      <c r="F211" s="65"/>
      <c r="G211" s="112"/>
    </row>
    <row r="212" spans="1:7">
      <c r="A212" s="112"/>
      <c r="B212" s="65"/>
      <c r="C212" s="65"/>
      <c r="D212" s="65"/>
      <c r="E212" s="65"/>
      <c r="F212" s="65"/>
      <c r="G212" s="112"/>
    </row>
    <row r="213" spans="1:7">
      <c r="A213" s="112"/>
      <c r="B213" s="65"/>
      <c r="C213" s="65"/>
      <c r="D213" s="65"/>
      <c r="E213" s="65"/>
      <c r="F213" s="65"/>
      <c r="G213" s="112"/>
    </row>
    <row r="214" spans="1:7">
      <c r="A214" s="112"/>
      <c r="B214" s="65"/>
      <c r="C214" s="65"/>
      <c r="D214" s="65"/>
      <c r="E214" s="65"/>
      <c r="F214" s="65"/>
      <c r="G214" s="112"/>
    </row>
    <row r="215" spans="1:7">
      <c r="A215" s="112"/>
      <c r="B215" s="65"/>
      <c r="C215" s="65"/>
      <c r="D215" s="65"/>
      <c r="E215" s="65"/>
      <c r="F215" s="65"/>
      <c r="G215" s="112"/>
    </row>
    <row r="216" spans="1:7">
      <c r="A216" s="112"/>
      <c r="B216" s="65"/>
      <c r="C216" s="65"/>
      <c r="D216" s="65"/>
      <c r="E216" s="65"/>
      <c r="F216" s="65"/>
      <c r="G216" s="112"/>
    </row>
    <row r="217" spans="1:7">
      <c r="A217" s="112"/>
      <c r="B217" s="65"/>
      <c r="C217" s="65"/>
      <c r="D217" s="65"/>
      <c r="E217" s="65"/>
      <c r="F217" s="65"/>
      <c r="G217" s="112"/>
    </row>
    <row r="218" spans="1:7">
      <c r="A218" s="112"/>
      <c r="B218" s="65"/>
      <c r="C218" s="65"/>
      <c r="D218" s="65"/>
      <c r="E218" s="65"/>
      <c r="F218" s="65"/>
      <c r="G218" s="112"/>
    </row>
    <row r="219" spans="1:7">
      <c r="A219" s="112"/>
      <c r="B219" s="65"/>
      <c r="C219" s="65"/>
      <c r="D219" s="65"/>
      <c r="E219" s="65"/>
      <c r="F219" s="65"/>
      <c r="G219" s="112"/>
    </row>
    <row r="220" spans="1:7">
      <c r="A220" s="112"/>
      <c r="B220" s="65"/>
      <c r="C220" s="65"/>
      <c r="D220" s="65"/>
      <c r="E220" s="65"/>
      <c r="F220" s="65"/>
      <c r="G220" s="112"/>
    </row>
    <row r="221" spans="1:7">
      <c r="A221" s="112"/>
      <c r="B221" s="65"/>
      <c r="C221" s="65"/>
      <c r="D221" s="65"/>
      <c r="E221" s="65"/>
      <c r="F221" s="65"/>
      <c r="G221" s="112"/>
    </row>
    <row r="222" spans="1:7">
      <c r="A222" s="112"/>
      <c r="B222" s="65"/>
      <c r="C222" s="65"/>
      <c r="D222" s="65"/>
      <c r="E222" s="65"/>
      <c r="F222" s="65"/>
      <c r="G222" s="112"/>
    </row>
    <row r="223" spans="1:7">
      <c r="A223" s="112"/>
      <c r="B223" s="65"/>
      <c r="C223" s="65"/>
      <c r="D223" s="65"/>
      <c r="E223" s="65"/>
      <c r="F223" s="65"/>
      <c r="G223" s="112"/>
    </row>
    <row r="224" spans="1:7">
      <c r="A224" s="112"/>
      <c r="B224" s="65"/>
      <c r="C224" s="65"/>
      <c r="D224" s="65"/>
      <c r="E224" s="65"/>
      <c r="F224" s="65"/>
      <c r="G224" s="112"/>
    </row>
    <row r="225" spans="1:7">
      <c r="A225" s="112"/>
      <c r="B225" s="65"/>
      <c r="C225" s="65"/>
      <c r="D225" s="65"/>
      <c r="E225" s="65"/>
      <c r="F225" s="65"/>
      <c r="G225" s="112"/>
    </row>
    <row r="226" spans="1:7">
      <c r="A226" s="112"/>
      <c r="B226" s="65"/>
      <c r="C226" s="65"/>
      <c r="D226" s="65"/>
      <c r="E226" s="65"/>
      <c r="F226" s="65"/>
      <c r="G226" s="112"/>
    </row>
    <row r="227" spans="1:7">
      <c r="A227" s="112"/>
      <c r="B227" s="65"/>
      <c r="C227" s="65"/>
      <c r="D227" s="65"/>
      <c r="E227" s="65"/>
      <c r="F227" s="65"/>
      <c r="G227" s="112"/>
    </row>
    <row r="228" spans="1:7">
      <c r="A228" s="112"/>
      <c r="B228" s="65"/>
      <c r="C228" s="65"/>
      <c r="D228" s="65"/>
      <c r="E228" s="65"/>
      <c r="F228" s="65"/>
      <c r="G228" s="112"/>
    </row>
    <row r="229" spans="1:7">
      <c r="A229" s="112"/>
      <c r="B229" s="65"/>
      <c r="C229" s="65"/>
      <c r="D229" s="65"/>
      <c r="E229" s="65"/>
      <c r="F229" s="65"/>
      <c r="G229" s="112"/>
    </row>
    <row r="230" spans="1:7">
      <c r="A230" s="112"/>
      <c r="B230" s="65"/>
      <c r="C230" s="65"/>
      <c r="D230" s="65"/>
      <c r="E230" s="65"/>
      <c r="F230" s="65"/>
      <c r="G230" s="112"/>
    </row>
    <row r="231" spans="1:7">
      <c r="A231" s="112"/>
      <c r="B231" s="65"/>
      <c r="C231" s="65"/>
      <c r="D231" s="65"/>
      <c r="E231" s="65"/>
      <c r="F231" s="65"/>
      <c r="G231" s="145"/>
    </row>
    <row r="232" spans="1:7">
      <c r="A232" s="112"/>
      <c r="B232" s="65"/>
      <c r="C232" s="65"/>
      <c r="D232" s="65"/>
      <c r="E232" s="65"/>
      <c r="F232" s="65"/>
      <c r="G232" s="145"/>
    </row>
    <row r="233" spans="1:7">
      <c r="A233" s="112"/>
      <c r="B233" s="65"/>
      <c r="C233" s="65"/>
      <c r="D233" s="65"/>
      <c r="E233" s="65"/>
      <c r="F233" s="65"/>
      <c r="G233" s="145"/>
    </row>
    <row r="234" spans="1:7">
      <c r="A234" s="112"/>
      <c r="B234" s="65"/>
      <c r="C234" s="65"/>
      <c r="D234" s="65"/>
      <c r="E234" s="65"/>
      <c r="F234" s="65"/>
      <c r="G234" s="145"/>
    </row>
    <row r="235" spans="1:7">
      <c r="A235" s="112"/>
      <c r="B235" s="65"/>
      <c r="C235" s="65"/>
      <c r="D235" s="65"/>
      <c r="E235" s="65"/>
      <c r="F235" s="65"/>
      <c r="G235" s="145"/>
    </row>
    <row r="236" spans="1:7">
      <c r="A236" s="112"/>
      <c r="B236" s="65"/>
      <c r="C236" s="65"/>
      <c r="D236" s="65"/>
      <c r="E236" s="65"/>
      <c r="F236" s="65"/>
      <c r="G236" s="145"/>
    </row>
    <row r="237" spans="1:7">
      <c r="A237" s="112"/>
      <c r="B237" s="65"/>
      <c r="C237" s="65"/>
      <c r="D237" s="65"/>
      <c r="E237" s="65"/>
      <c r="F237" s="65"/>
      <c r="G237" s="145"/>
    </row>
    <row r="238" spans="1:7">
      <c r="A238" s="112"/>
      <c r="B238" s="65"/>
      <c r="C238" s="65"/>
      <c r="D238" s="65"/>
      <c r="E238" s="65"/>
      <c r="F238" s="65"/>
      <c r="G238" s="145"/>
    </row>
    <row r="239" spans="1:7">
      <c r="A239" s="112"/>
      <c r="B239" s="65"/>
      <c r="C239" s="65"/>
      <c r="D239" s="65"/>
      <c r="E239" s="65"/>
      <c r="F239" s="65"/>
      <c r="G239" s="145"/>
    </row>
    <row r="240" spans="1:7">
      <c r="A240" s="112"/>
      <c r="B240" s="65"/>
      <c r="C240" s="65"/>
      <c r="D240" s="65"/>
      <c r="E240" s="65"/>
      <c r="F240" s="65"/>
      <c r="G240" s="145"/>
    </row>
    <row r="241" spans="1:7">
      <c r="A241" s="65"/>
      <c r="B241" s="65"/>
      <c r="C241" s="65"/>
      <c r="D241" s="65"/>
      <c r="E241" s="65"/>
      <c r="F241" s="65"/>
      <c r="G241" s="145"/>
    </row>
    <row r="242" spans="1:7">
      <c r="A242" s="65"/>
      <c r="B242" s="65"/>
      <c r="C242" s="65"/>
      <c r="D242" s="65"/>
      <c r="E242" s="65"/>
      <c r="F242" s="65"/>
      <c r="G242" s="145"/>
    </row>
    <row r="243" spans="1:7">
      <c r="A243" s="65"/>
      <c r="B243" s="65"/>
      <c r="C243" s="65"/>
      <c r="D243" s="65"/>
      <c r="E243" s="65"/>
      <c r="F243" s="65"/>
      <c r="G243" s="145"/>
    </row>
    <row r="244" spans="1:7">
      <c r="A244" s="65"/>
      <c r="B244" s="65"/>
      <c r="C244" s="65"/>
      <c r="D244" s="65"/>
      <c r="E244" s="65"/>
      <c r="F244" s="65"/>
      <c r="G244" s="145"/>
    </row>
    <row r="245" spans="1:7">
      <c r="A245" s="65"/>
      <c r="B245" s="65"/>
      <c r="C245" s="65"/>
      <c r="D245" s="65"/>
      <c r="E245" s="65"/>
      <c r="F245" s="65"/>
      <c r="G245" s="145"/>
    </row>
    <row r="246" spans="1:7">
      <c r="A246" s="65"/>
      <c r="B246" s="65"/>
      <c r="C246" s="65"/>
      <c r="D246" s="65"/>
      <c r="E246" s="65"/>
      <c r="F246" s="65"/>
      <c r="G246" s="145"/>
    </row>
    <row r="247" spans="1:7">
      <c r="A247" s="65"/>
      <c r="B247" s="65"/>
      <c r="C247" s="65"/>
      <c r="D247" s="65"/>
      <c r="E247" s="65"/>
      <c r="F247" s="65"/>
      <c r="G247" s="145"/>
    </row>
    <row r="248" spans="1:7">
      <c r="A248" s="65"/>
      <c r="B248" s="65"/>
      <c r="C248" s="65"/>
      <c r="D248" s="65"/>
      <c r="E248" s="65"/>
      <c r="F248" s="65"/>
      <c r="G248" s="145"/>
    </row>
    <row r="249" spans="1:7">
      <c r="A249" s="65"/>
      <c r="B249" s="65"/>
      <c r="C249" s="65"/>
      <c r="D249" s="65"/>
      <c r="E249" s="65"/>
      <c r="F249" s="65"/>
      <c r="G249" s="145"/>
    </row>
    <row r="250" spans="1:7">
      <c r="A250" s="65"/>
      <c r="B250" s="65"/>
      <c r="C250" s="65"/>
      <c r="D250" s="65"/>
      <c r="E250" s="65"/>
      <c r="F250" s="65"/>
      <c r="G250" s="145"/>
    </row>
    <row r="251" spans="1:7">
      <c r="A251" s="65"/>
      <c r="B251" s="65"/>
      <c r="C251" s="65"/>
      <c r="D251" s="65"/>
      <c r="E251" s="65"/>
      <c r="F251" s="65"/>
      <c r="G251" s="145"/>
    </row>
    <row r="252" spans="1:7">
      <c r="A252" s="65"/>
      <c r="B252" s="65"/>
      <c r="C252" s="65"/>
      <c r="D252" s="65"/>
      <c r="E252" s="65"/>
      <c r="F252" s="65"/>
      <c r="G252" s="145"/>
    </row>
    <row r="253" spans="1:7">
      <c r="A253" s="65"/>
      <c r="B253" s="65"/>
      <c r="C253" s="65"/>
      <c r="D253" s="65"/>
      <c r="E253" s="65"/>
      <c r="F253" s="65"/>
      <c r="G253" s="145"/>
    </row>
    <row r="254" spans="1:7">
      <c r="A254" s="65"/>
      <c r="B254" s="65"/>
      <c r="C254" s="65"/>
      <c r="D254" s="65"/>
      <c r="E254" s="65"/>
      <c r="F254" s="65"/>
      <c r="G254" s="145"/>
    </row>
    <row r="255" spans="1:7">
      <c r="A255" s="65"/>
      <c r="B255" s="65"/>
      <c r="C255" s="65"/>
      <c r="D255" s="65"/>
      <c r="E255" s="65"/>
      <c r="F255" s="65"/>
      <c r="G255" s="145"/>
    </row>
    <row r="256" spans="1:7">
      <c r="A256" s="65"/>
      <c r="B256" s="65"/>
      <c r="C256" s="65"/>
      <c r="D256" s="65"/>
      <c r="E256" s="65"/>
      <c r="F256" s="65"/>
      <c r="G256" s="145"/>
    </row>
    <row r="257" spans="1:7">
      <c r="A257" s="65"/>
      <c r="B257" s="65"/>
      <c r="C257" s="65"/>
      <c r="D257" s="65"/>
      <c r="E257" s="65"/>
      <c r="F257" s="65"/>
      <c r="G257" s="145"/>
    </row>
    <row r="258" spans="1:7">
      <c r="A258" s="65"/>
      <c r="B258" s="65"/>
      <c r="C258" s="65"/>
      <c r="D258" s="65"/>
      <c r="E258" s="65"/>
      <c r="F258" s="65"/>
      <c r="G258" s="145"/>
    </row>
    <row r="259" spans="1:7">
      <c r="A259" s="65"/>
      <c r="B259" s="65"/>
      <c r="C259" s="65"/>
      <c r="D259" s="65"/>
      <c r="E259" s="65"/>
      <c r="F259" s="65"/>
      <c r="G259" s="145"/>
    </row>
    <row r="260" spans="1:7">
      <c r="A260" s="65"/>
      <c r="B260" s="65"/>
      <c r="C260" s="65"/>
      <c r="D260" s="65"/>
      <c r="E260" s="65"/>
      <c r="F260" s="65"/>
      <c r="G260" s="145"/>
    </row>
    <row r="261" spans="1:7">
      <c r="A261" s="65"/>
      <c r="B261" s="65"/>
      <c r="C261" s="65"/>
      <c r="D261" s="65"/>
      <c r="E261" s="65"/>
      <c r="F261" s="65"/>
      <c r="G261" s="145"/>
    </row>
    <row r="262" spans="1:7">
      <c r="A262" s="65"/>
      <c r="B262" s="65"/>
      <c r="C262" s="65"/>
      <c r="D262" s="65"/>
      <c r="E262" s="65"/>
      <c r="F262" s="65"/>
      <c r="G262" s="145"/>
    </row>
    <row r="263" spans="1:7">
      <c r="A263" s="65"/>
      <c r="B263" s="65"/>
      <c r="C263" s="65"/>
      <c r="D263" s="65"/>
      <c r="E263" s="65"/>
      <c r="F263" s="65"/>
      <c r="G263" s="145"/>
    </row>
    <row r="264" spans="1:7">
      <c r="A264" s="65"/>
      <c r="B264" s="65"/>
      <c r="C264" s="65"/>
      <c r="D264" s="65"/>
      <c r="E264" s="65"/>
      <c r="F264" s="65"/>
      <c r="G264" s="145"/>
    </row>
    <row r="265" spans="1:7">
      <c r="A265" s="65"/>
      <c r="B265" s="65"/>
      <c r="C265" s="65"/>
      <c r="D265" s="65"/>
      <c r="E265" s="65"/>
      <c r="F265" s="65"/>
      <c r="G265" s="145"/>
    </row>
    <row r="266" spans="1:7">
      <c r="A266" s="65"/>
      <c r="B266" s="65"/>
      <c r="C266" s="65"/>
      <c r="D266" s="65"/>
      <c r="E266" s="65"/>
      <c r="F266" s="65"/>
      <c r="G266" s="145"/>
    </row>
    <row r="267" spans="1:7">
      <c r="A267" s="65"/>
      <c r="B267" s="65"/>
      <c r="C267" s="65"/>
      <c r="D267" s="65"/>
      <c r="E267" s="65"/>
      <c r="F267" s="65"/>
      <c r="G267" s="145"/>
    </row>
    <row r="268" spans="1:7">
      <c r="A268" s="65"/>
      <c r="B268" s="65"/>
      <c r="C268" s="65"/>
      <c r="D268" s="65"/>
      <c r="E268" s="65"/>
      <c r="F268" s="65"/>
      <c r="G268" s="145"/>
    </row>
    <row r="269" spans="1:7">
      <c r="A269" s="65"/>
      <c r="B269" s="65"/>
      <c r="C269" s="65"/>
      <c r="D269" s="65"/>
      <c r="E269" s="65"/>
      <c r="F269" s="65"/>
      <c r="G269" s="145"/>
    </row>
    <row r="270" spans="1:7">
      <c r="A270" s="65"/>
      <c r="B270" s="65"/>
      <c r="C270" s="65"/>
      <c r="D270" s="65"/>
      <c r="E270" s="65"/>
      <c r="F270" s="65"/>
      <c r="G270" s="145"/>
    </row>
    <row r="271" spans="1:7">
      <c r="A271" s="65"/>
      <c r="B271" s="65"/>
      <c r="C271" s="65"/>
      <c r="D271" s="65"/>
      <c r="E271" s="65"/>
      <c r="F271" s="65"/>
      <c r="G271" s="145"/>
    </row>
    <row r="272" spans="1:7">
      <c r="A272" s="65"/>
      <c r="B272" s="65"/>
      <c r="C272" s="65"/>
      <c r="D272" s="65"/>
      <c r="E272" s="65"/>
      <c r="F272" s="65"/>
      <c r="G272" s="145"/>
    </row>
    <row r="273" spans="1:7">
      <c r="A273" s="65"/>
      <c r="B273" s="65"/>
      <c r="C273" s="65"/>
      <c r="D273" s="65"/>
      <c r="E273" s="65"/>
      <c r="F273" s="65"/>
      <c r="G273" s="145"/>
    </row>
    <row r="274" spans="1:7">
      <c r="A274" s="65"/>
      <c r="B274" s="65"/>
      <c r="C274" s="65"/>
      <c r="D274" s="65"/>
      <c r="E274" s="65"/>
      <c r="F274" s="65"/>
      <c r="G274" s="145"/>
    </row>
    <row r="275" spans="1:7">
      <c r="A275" s="65"/>
      <c r="B275" s="65"/>
      <c r="C275" s="65"/>
      <c r="D275" s="65"/>
      <c r="E275" s="65"/>
      <c r="F275" s="65"/>
      <c r="G275" s="145"/>
    </row>
    <row r="276" spans="1:7">
      <c r="A276" s="65"/>
      <c r="B276" s="65"/>
      <c r="C276" s="65"/>
      <c r="D276" s="65"/>
      <c r="E276" s="65"/>
      <c r="F276" s="65"/>
      <c r="G276" s="145"/>
    </row>
    <row r="277" spans="1:7">
      <c r="A277" s="65"/>
      <c r="B277" s="65"/>
      <c r="C277" s="65"/>
      <c r="D277" s="65"/>
      <c r="E277" s="65"/>
      <c r="F277" s="65"/>
      <c r="G277" s="145"/>
    </row>
    <row r="278" spans="1:7">
      <c r="A278" s="65"/>
      <c r="B278" s="65"/>
      <c r="C278" s="65"/>
      <c r="D278" s="65"/>
      <c r="E278" s="65"/>
      <c r="F278" s="65"/>
      <c r="G278" s="145"/>
    </row>
    <row r="279" spans="1:7">
      <c r="A279" s="65"/>
      <c r="B279" s="65"/>
      <c r="C279" s="65"/>
      <c r="D279" s="65"/>
      <c r="E279" s="65"/>
      <c r="F279" s="65"/>
      <c r="G279" s="145"/>
    </row>
    <row r="280" spans="1:7">
      <c r="A280" s="65"/>
      <c r="B280" s="65"/>
      <c r="C280" s="65"/>
      <c r="D280" s="65"/>
      <c r="E280" s="65"/>
      <c r="F280" s="65"/>
      <c r="G280" s="145"/>
    </row>
    <row r="281" spans="1:7">
      <c r="A281" s="65"/>
      <c r="B281" s="65"/>
      <c r="C281" s="65"/>
      <c r="D281" s="65"/>
      <c r="E281" s="65"/>
      <c r="F281" s="65"/>
      <c r="G281" s="145"/>
    </row>
    <row r="282" spans="1:7">
      <c r="A282" s="65"/>
      <c r="B282" s="65"/>
      <c r="C282" s="65"/>
      <c r="D282" s="65"/>
      <c r="E282" s="65"/>
      <c r="F282" s="65"/>
      <c r="G282" s="145"/>
    </row>
    <row r="283" spans="1:7">
      <c r="A283" s="65"/>
      <c r="B283" s="65"/>
      <c r="C283" s="65"/>
      <c r="D283" s="65"/>
      <c r="E283" s="65"/>
      <c r="F283" s="65"/>
      <c r="G283" s="145"/>
    </row>
    <row r="284" spans="1:7">
      <c r="A284" s="65"/>
      <c r="B284" s="65"/>
      <c r="C284" s="65"/>
      <c r="D284" s="65"/>
      <c r="E284" s="65"/>
      <c r="F284" s="65"/>
      <c r="G284" s="145"/>
    </row>
    <row r="285" spans="1:7">
      <c r="A285" s="65"/>
      <c r="B285" s="65"/>
      <c r="C285" s="65"/>
      <c r="D285" s="65"/>
      <c r="E285" s="65"/>
      <c r="F285" s="65"/>
      <c r="G285" s="145"/>
    </row>
    <row r="286" spans="1:7">
      <c r="A286" s="65"/>
      <c r="B286" s="65"/>
      <c r="C286" s="65"/>
      <c r="D286" s="65"/>
      <c r="E286" s="65"/>
      <c r="F286" s="65"/>
      <c r="G286" s="145"/>
    </row>
    <row r="287" spans="1:7">
      <c r="A287" s="65"/>
      <c r="B287" s="65"/>
      <c r="C287" s="65"/>
      <c r="D287" s="65"/>
      <c r="E287" s="65"/>
      <c r="F287" s="65"/>
      <c r="G287" s="145"/>
    </row>
    <row r="288" spans="1:7">
      <c r="A288" s="65"/>
      <c r="B288" s="65"/>
      <c r="C288" s="65"/>
      <c r="D288" s="65"/>
      <c r="E288" s="65"/>
      <c r="F288" s="65"/>
      <c r="G288" s="145"/>
    </row>
    <row r="289" spans="1:7">
      <c r="A289" s="65"/>
      <c r="B289" s="65"/>
      <c r="C289" s="65"/>
      <c r="D289" s="65"/>
      <c r="E289" s="65"/>
      <c r="F289" s="65"/>
      <c r="G289" s="145"/>
    </row>
    <row r="290" spans="1:7">
      <c r="A290" s="65"/>
      <c r="B290" s="65"/>
      <c r="C290" s="65"/>
      <c r="D290" s="65"/>
      <c r="E290" s="65"/>
      <c r="F290" s="65"/>
      <c r="G290" s="145"/>
    </row>
    <row r="291" spans="1:7">
      <c r="A291" s="65"/>
      <c r="B291" s="65"/>
      <c r="C291" s="65"/>
      <c r="D291" s="65"/>
      <c r="E291" s="65"/>
      <c r="F291" s="65"/>
      <c r="G291" s="145"/>
    </row>
    <row r="292" spans="1:7">
      <c r="A292" s="65"/>
      <c r="B292" s="65"/>
      <c r="C292" s="65"/>
      <c r="D292" s="65"/>
      <c r="E292" s="65"/>
      <c r="F292" s="65"/>
      <c r="G292" s="145"/>
    </row>
    <row r="293" spans="1:7">
      <c r="A293" s="65"/>
      <c r="B293" s="65"/>
      <c r="C293" s="65"/>
      <c r="D293" s="65"/>
      <c r="E293" s="65"/>
      <c r="F293" s="65"/>
      <c r="G293" s="145"/>
    </row>
    <row r="294" spans="1:7">
      <c r="A294" s="65"/>
      <c r="B294" s="65"/>
      <c r="C294" s="65"/>
      <c r="D294" s="65"/>
      <c r="E294" s="65"/>
      <c r="F294" s="65"/>
      <c r="G294" s="145"/>
    </row>
    <row r="295" spans="1:7">
      <c r="A295" s="65"/>
      <c r="B295" s="65"/>
      <c r="C295" s="65"/>
      <c r="D295" s="65"/>
      <c r="E295" s="65"/>
      <c r="F295" s="65"/>
      <c r="G295" s="145"/>
    </row>
    <row r="296" spans="1:7">
      <c r="A296" s="65"/>
      <c r="B296" s="65"/>
      <c r="C296" s="65"/>
      <c r="D296" s="65"/>
      <c r="E296" s="65"/>
      <c r="F296" s="65"/>
      <c r="G296" s="145"/>
    </row>
    <row r="297" spans="1:7">
      <c r="A297" s="65"/>
      <c r="B297" s="65"/>
      <c r="C297" s="65"/>
      <c r="D297" s="65"/>
      <c r="E297" s="65"/>
      <c r="F297" s="65"/>
      <c r="G297" s="145"/>
    </row>
    <row r="298" spans="1:7">
      <c r="A298" s="65"/>
      <c r="B298" s="65"/>
      <c r="C298" s="65"/>
      <c r="D298" s="65"/>
      <c r="E298" s="65"/>
      <c r="F298" s="65"/>
      <c r="G298" s="145"/>
    </row>
    <row r="299" spans="1:7">
      <c r="A299" s="65"/>
      <c r="B299" s="65"/>
      <c r="C299" s="65"/>
      <c r="D299" s="65"/>
      <c r="E299" s="65"/>
      <c r="F299" s="65"/>
      <c r="G299" s="145"/>
    </row>
    <row r="300" spans="1:7">
      <c r="A300" s="65"/>
      <c r="B300" s="65"/>
      <c r="C300" s="65"/>
      <c r="D300" s="65"/>
      <c r="E300" s="65"/>
      <c r="F300" s="65"/>
      <c r="G300" s="145"/>
    </row>
    <row r="301" spans="1:7">
      <c r="A301" s="65"/>
      <c r="B301" s="65"/>
      <c r="C301" s="65"/>
      <c r="D301" s="65"/>
      <c r="E301" s="65"/>
      <c r="F301" s="65"/>
      <c r="G301" s="145"/>
    </row>
    <row r="302" spans="1:7">
      <c r="A302" s="65"/>
      <c r="B302" s="65"/>
      <c r="C302" s="65"/>
      <c r="D302" s="65"/>
      <c r="E302" s="65"/>
      <c r="F302" s="65"/>
      <c r="G302" s="145"/>
    </row>
    <row r="303" spans="1:7">
      <c r="A303" s="65"/>
      <c r="B303" s="65"/>
      <c r="C303" s="65"/>
      <c r="D303" s="65"/>
      <c r="E303" s="65"/>
      <c r="F303" s="65"/>
      <c r="G303" s="145"/>
    </row>
    <row r="304" spans="1:7">
      <c r="A304" s="65"/>
      <c r="B304" s="65"/>
      <c r="C304" s="65"/>
      <c r="D304" s="65"/>
      <c r="E304" s="65"/>
      <c r="F304" s="65"/>
      <c r="G304" s="145"/>
    </row>
    <row r="305" spans="1:7">
      <c r="A305" s="65"/>
      <c r="B305" s="65"/>
      <c r="C305" s="65"/>
      <c r="D305" s="65"/>
      <c r="E305" s="65"/>
      <c r="F305" s="65"/>
      <c r="G305" s="145"/>
    </row>
    <row r="306" spans="1:7">
      <c r="A306" s="65"/>
      <c r="B306" s="65"/>
      <c r="C306" s="65"/>
      <c r="D306" s="65"/>
      <c r="E306" s="65"/>
      <c r="F306" s="65"/>
      <c r="G306" s="145"/>
    </row>
    <row r="307" spans="1:7">
      <c r="A307" s="65"/>
      <c r="B307" s="65"/>
      <c r="C307" s="65"/>
      <c r="D307" s="65"/>
      <c r="E307" s="65"/>
      <c r="F307" s="65"/>
      <c r="G307" s="145"/>
    </row>
    <row r="308" spans="1:7">
      <c r="A308" s="65"/>
      <c r="B308" s="65"/>
      <c r="C308" s="65"/>
      <c r="D308" s="65"/>
      <c r="E308" s="65"/>
      <c r="F308" s="65"/>
      <c r="G308" s="145"/>
    </row>
    <row r="309" spans="1:7">
      <c r="A309" s="65"/>
      <c r="B309" s="65"/>
      <c r="C309" s="65"/>
      <c r="D309" s="65"/>
      <c r="E309" s="65"/>
      <c r="F309" s="65"/>
      <c r="G309" s="145"/>
    </row>
    <row r="310" spans="1:7">
      <c r="A310" s="65"/>
      <c r="B310" s="65"/>
      <c r="C310" s="65"/>
      <c r="D310" s="65"/>
      <c r="E310" s="65"/>
      <c r="F310" s="65"/>
      <c r="G310" s="145"/>
    </row>
    <row r="311" spans="1:7">
      <c r="A311" s="65"/>
      <c r="B311" s="65"/>
      <c r="C311" s="65"/>
      <c r="D311" s="65"/>
      <c r="E311" s="65"/>
      <c r="F311" s="65"/>
      <c r="G311" s="145"/>
    </row>
    <row r="312" spans="1:7">
      <c r="A312" s="65"/>
      <c r="B312" s="65"/>
      <c r="C312" s="65"/>
      <c r="D312" s="65"/>
      <c r="E312" s="65"/>
      <c r="F312" s="65"/>
      <c r="G312" s="145"/>
    </row>
    <row r="313" spans="1:7">
      <c r="A313" s="65"/>
      <c r="B313" s="65"/>
      <c r="C313" s="65"/>
      <c r="D313" s="65"/>
      <c r="E313" s="65"/>
      <c r="F313" s="65"/>
      <c r="G313" s="145"/>
    </row>
    <row r="314" spans="1:7">
      <c r="A314" s="65"/>
      <c r="B314" s="65"/>
      <c r="C314" s="65"/>
      <c r="D314" s="65"/>
      <c r="E314" s="65"/>
      <c r="F314" s="65"/>
      <c r="G314" s="145"/>
    </row>
    <row r="315" spans="1:7">
      <c r="A315" s="65"/>
      <c r="B315" s="65"/>
      <c r="C315" s="65"/>
      <c r="D315" s="65"/>
      <c r="E315" s="65"/>
      <c r="F315" s="65"/>
      <c r="G315" s="145"/>
    </row>
    <row r="316" spans="1:7">
      <c r="A316" s="65"/>
      <c r="B316" s="65"/>
      <c r="C316" s="65"/>
      <c r="D316" s="65"/>
      <c r="E316" s="65"/>
      <c r="F316" s="65"/>
      <c r="G316" s="145"/>
    </row>
    <row r="317" spans="1:7">
      <c r="A317" s="65"/>
      <c r="B317" s="65"/>
      <c r="C317" s="65"/>
      <c r="D317" s="65"/>
      <c r="E317" s="65"/>
      <c r="F317" s="65"/>
      <c r="G317" s="145"/>
    </row>
    <row r="318" spans="1:7">
      <c r="A318" s="65"/>
      <c r="B318" s="65"/>
      <c r="C318" s="65"/>
      <c r="D318" s="65"/>
      <c r="E318" s="65"/>
      <c r="F318" s="65"/>
      <c r="G318" s="145"/>
    </row>
    <row r="319" spans="1:7">
      <c r="A319" s="65"/>
      <c r="B319" s="65"/>
      <c r="C319" s="65"/>
      <c r="D319" s="65"/>
      <c r="E319" s="65"/>
      <c r="F319" s="65"/>
      <c r="G319" s="145"/>
    </row>
    <row r="320" spans="1:7">
      <c r="A320" s="65"/>
      <c r="B320" s="65"/>
      <c r="C320" s="65"/>
      <c r="D320" s="65"/>
      <c r="E320" s="65"/>
      <c r="F320" s="65"/>
      <c r="G320" s="145"/>
    </row>
    <row r="321" spans="1:7">
      <c r="A321" s="65"/>
      <c r="B321" s="65"/>
      <c r="C321" s="65"/>
      <c r="D321" s="65"/>
      <c r="E321" s="65"/>
      <c r="F321" s="65"/>
      <c r="G321" s="145"/>
    </row>
    <row r="322" spans="1:7">
      <c r="A322" s="65"/>
      <c r="B322" s="65"/>
      <c r="C322" s="65"/>
      <c r="D322" s="65"/>
      <c r="E322" s="65"/>
      <c r="F322" s="65"/>
      <c r="G322" s="145"/>
    </row>
    <row r="323" spans="1:7">
      <c r="A323" s="65"/>
      <c r="B323" s="65"/>
      <c r="C323" s="65"/>
      <c r="D323" s="65"/>
      <c r="E323" s="65"/>
      <c r="F323" s="65"/>
      <c r="G323" s="145"/>
    </row>
    <row r="324" spans="1:7">
      <c r="A324" s="65"/>
      <c r="B324" s="65"/>
      <c r="C324" s="65"/>
      <c r="D324" s="65"/>
      <c r="E324" s="65"/>
      <c r="F324" s="65"/>
      <c r="G324" s="145"/>
    </row>
    <row r="325" spans="1:7">
      <c r="A325" s="65"/>
      <c r="B325" s="65"/>
      <c r="C325" s="65"/>
      <c r="D325" s="65"/>
      <c r="E325" s="65"/>
      <c r="F325" s="65"/>
      <c r="G325" s="145"/>
    </row>
    <row r="326" spans="1:7">
      <c r="A326" s="65"/>
      <c r="B326" s="65"/>
      <c r="C326" s="65"/>
      <c r="D326" s="65"/>
      <c r="E326" s="65"/>
      <c r="F326" s="65"/>
      <c r="G326" s="145"/>
    </row>
    <row r="327" spans="1:7">
      <c r="A327" s="65"/>
      <c r="B327" s="65"/>
      <c r="C327" s="65"/>
      <c r="D327" s="65"/>
      <c r="E327" s="65"/>
      <c r="F327" s="65"/>
      <c r="G327" s="145"/>
    </row>
    <row r="328" spans="1:7">
      <c r="A328" s="65"/>
      <c r="B328" s="65"/>
      <c r="C328" s="65"/>
      <c r="D328" s="65"/>
      <c r="E328" s="65"/>
      <c r="F328" s="65"/>
      <c r="G328" s="145"/>
    </row>
    <row r="329" spans="1:7">
      <c r="A329" s="65"/>
      <c r="B329" s="65"/>
      <c r="C329" s="65"/>
      <c r="D329" s="65"/>
      <c r="E329" s="65"/>
      <c r="F329" s="65"/>
      <c r="G329" s="145"/>
    </row>
    <row r="330" spans="1:7">
      <c r="A330" s="65"/>
      <c r="B330" s="65"/>
      <c r="C330" s="65"/>
      <c r="D330" s="65"/>
      <c r="E330" s="65"/>
      <c r="F330" s="65"/>
      <c r="G330" s="145"/>
    </row>
    <row r="331" spans="1:7">
      <c r="A331" s="65"/>
      <c r="B331" s="65"/>
      <c r="C331" s="65"/>
      <c r="D331" s="65"/>
      <c r="E331" s="65"/>
      <c r="F331" s="65"/>
      <c r="G331" s="145"/>
    </row>
    <row r="332" spans="1:7">
      <c r="A332" s="65"/>
      <c r="B332" s="65"/>
      <c r="C332" s="65"/>
      <c r="D332" s="65"/>
      <c r="E332" s="65"/>
      <c r="F332" s="65"/>
      <c r="G332" s="145"/>
    </row>
    <row r="333" spans="1:7">
      <c r="A333" s="65"/>
      <c r="B333" s="65"/>
      <c r="C333" s="65"/>
      <c r="D333" s="65"/>
      <c r="E333" s="65"/>
      <c r="F333" s="65"/>
      <c r="G333" s="145"/>
    </row>
    <row r="334" spans="1:7">
      <c r="A334" s="65"/>
      <c r="B334" s="65"/>
      <c r="C334" s="65"/>
      <c r="D334" s="65"/>
      <c r="E334" s="65"/>
      <c r="F334" s="65"/>
      <c r="G334" s="145"/>
    </row>
    <row r="335" spans="1:7">
      <c r="A335" s="65"/>
      <c r="B335" s="65"/>
      <c r="C335" s="65"/>
      <c r="D335" s="65"/>
      <c r="E335" s="65"/>
      <c r="F335" s="65"/>
      <c r="G335" s="145"/>
    </row>
    <row r="336" spans="1:7">
      <c r="A336" s="65"/>
      <c r="B336" s="65"/>
      <c r="C336" s="65"/>
      <c r="D336" s="65"/>
      <c r="E336" s="65"/>
      <c r="F336" s="65"/>
      <c r="G336" s="145"/>
    </row>
    <row r="337" spans="1:7">
      <c r="A337" s="65"/>
      <c r="B337" s="65"/>
      <c r="C337" s="65"/>
      <c r="D337" s="65"/>
      <c r="E337" s="65"/>
      <c r="F337" s="65"/>
      <c r="G337" s="145"/>
    </row>
    <row r="338" spans="1:7">
      <c r="A338" s="65"/>
      <c r="B338" s="65"/>
      <c r="C338" s="65"/>
      <c r="D338" s="65"/>
      <c r="E338" s="65"/>
      <c r="F338" s="65"/>
      <c r="G338" s="145"/>
    </row>
    <row r="339" spans="1:7">
      <c r="A339" s="65"/>
      <c r="B339" s="65"/>
      <c r="C339" s="65"/>
      <c r="D339" s="65"/>
      <c r="E339" s="65"/>
      <c r="F339" s="65"/>
      <c r="G339" s="145"/>
    </row>
    <row r="340" spans="1:7">
      <c r="A340" s="65"/>
      <c r="B340" s="65"/>
      <c r="C340" s="65"/>
      <c r="D340" s="65"/>
      <c r="E340" s="65"/>
      <c r="F340" s="65"/>
      <c r="G340" s="145"/>
    </row>
    <row r="341" spans="1:7">
      <c r="A341" s="65"/>
      <c r="B341" s="65"/>
      <c r="C341" s="65"/>
      <c r="D341" s="65"/>
      <c r="E341" s="65"/>
      <c r="F341" s="65"/>
      <c r="G341" s="145"/>
    </row>
    <row r="342" spans="1:7">
      <c r="A342" s="65"/>
      <c r="B342" s="65"/>
      <c r="C342" s="65"/>
      <c r="D342" s="65"/>
      <c r="E342" s="65"/>
      <c r="F342" s="65"/>
      <c r="G342" s="145"/>
    </row>
    <row r="343" spans="1:7">
      <c r="A343" s="65"/>
      <c r="B343" s="65"/>
      <c r="C343" s="65"/>
      <c r="D343" s="65"/>
      <c r="E343" s="65"/>
      <c r="F343" s="65"/>
      <c r="G343" s="145"/>
    </row>
    <row r="344" spans="1:7">
      <c r="A344" s="65"/>
      <c r="B344" s="65"/>
      <c r="C344" s="65"/>
      <c r="D344" s="65"/>
      <c r="E344" s="65"/>
      <c r="F344" s="65"/>
      <c r="G344" s="145"/>
    </row>
    <row r="345" spans="1:7">
      <c r="A345" s="65"/>
      <c r="B345" s="65"/>
      <c r="C345" s="65"/>
      <c r="D345" s="65"/>
      <c r="E345" s="65"/>
      <c r="F345" s="65"/>
      <c r="G345" s="145"/>
    </row>
    <row r="346" spans="1:7">
      <c r="A346" s="65"/>
      <c r="B346" s="65"/>
      <c r="C346" s="65"/>
      <c r="D346" s="65"/>
      <c r="E346" s="65"/>
      <c r="F346" s="65"/>
      <c r="G346" s="145"/>
    </row>
    <row r="347" spans="1:7">
      <c r="A347" s="65"/>
      <c r="B347" s="65"/>
      <c r="C347" s="65"/>
      <c r="D347" s="65"/>
      <c r="E347" s="65"/>
      <c r="F347" s="65"/>
      <c r="G347" s="145"/>
    </row>
    <row r="348" spans="1:7">
      <c r="A348" s="65"/>
      <c r="B348" s="65"/>
      <c r="C348" s="65"/>
      <c r="D348" s="65"/>
      <c r="E348" s="65"/>
      <c r="F348" s="65"/>
      <c r="G348" s="145"/>
    </row>
    <row r="349" spans="1:7">
      <c r="A349" s="65"/>
      <c r="B349" s="65"/>
      <c r="C349" s="65"/>
      <c r="D349" s="65"/>
      <c r="E349" s="65"/>
      <c r="F349" s="65"/>
      <c r="G349" s="145"/>
    </row>
    <row r="350" spans="1:7">
      <c r="A350" s="65"/>
      <c r="B350" s="65"/>
      <c r="C350" s="65"/>
      <c r="D350" s="65"/>
      <c r="E350" s="65"/>
      <c r="F350" s="65"/>
      <c r="G350" s="145"/>
    </row>
    <row r="351" spans="1:7">
      <c r="A351" s="65"/>
      <c r="B351" s="65"/>
      <c r="C351" s="65"/>
      <c r="D351" s="65"/>
      <c r="E351" s="65"/>
      <c r="F351" s="65"/>
      <c r="G351" s="145"/>
    </row>
    <row r="352" spans="1:7">
      <c r="A352" s="65"/>
      <c r="B352" s="65"/>
      <c r="C352" s="65"/>
      <c r="D352" s="65"/>
      <c r="E352" s="65"/>
      <c r="F352" s="65"/>
      <c r="G352" s="145"/>
    </row>
    <row r="353" spans="1:7">
      <c r="A353" s="65"/>
      <c r="B353" s="65"/>
      <c r="C353" s="65"/>
      <c r="D353" s="65"/>
      <c r="E353" s="65"/>
      <c r="F353" s="65"/>
      <c r="G353" s="145"/>
    </row>
    <row r="354" spans="1:7">
      <c r="A354" s="65"/>
      <c r="B354" s="65"/>
      <c r="C354" s="65"/>
      <c r="D354" s="65"/>
      <c r="E354" s="65"/>
      <c r="F354" s="65"/>
      <c r="G354" s="145"/>
    </row>
    <row r="355" spans="1:7">
      <c r="A355" s="65"/>
      <c r="B355" s="65"/>
      <c r="C355" s="65"/>
      <c r="D355" s="65"/>
      <c r="E355" s="65"/>
      <c r="F355" s="65"/>
      <c r="G355" s="145"/>
    </row>
    <row r="356" spans="1:7">
      <c r="A356" s="65"/>
      <c r="B356" s="65"/>
      <c r="C356" s="65"/>
      <c r="D356" s="65"/>
      <c r="E356" s="65"/>
      <c r="F356" s="65"/>
      <c r="G356" s="145"/>
    </row>
    <row r="357" spans="1:7">
      <c r="A357" s="65"/>
      <c r="B357" s="65"/>
      <c r="C357" s="65"/>
      <c r="D357" s="65"/>
      <c r="E357" s="65"/>
      <c r="F357" s="65"/>
      <c r="G357" s="145"/>
    </row>
    <row r="358" spans="1:7">
      <c r="A358" s="65"/>
      <c r="B358" s="65"/>
      <c r="C358" s="65"/>
      <c r="D358" s="65"/>
      <c r="E358" s="65"/>
      <c r="F358" s="65"/>
      <c r="G358" s="145"/>
    </row>
    <row r="359" spans="1:7">
      <c r="A359" s="65"/>
      <c r="B359" s="65"/>
      <c r="C359" s="65"/>
      <c r="D359" s="65"/>
      <c r="E359" s="65"/>
      <c r="F359" s="65"/>
      <c r="G359" s="145"/>
    </row>
    <row r="360" spans="1:7">
      <c r="A360" s="65"/>
      <c r="B360" s="65"/>
      <c r="C360" s="65"/>
      <c r="D360" s="65"/>
      <c r="E360" s="65"/>
      <c r="F360" s="65"/>
      <c r="G360" s="145"/>
    </row>
    <row r="361" spans="1:7">
      <c r="A361" s="65"/>
      <c r="B361" s="65"/>
      <c r="C361" s="65"/>
      <c r="D361" s="65"/>
      <c r="E361" s="65"/>
      <c r="F361" s="65"/>
      <c r="G361" s="145"/>
    </row>
    <row r="362" spans="1:7">
      <c r="A362" s="65"/>
      <c r="B362" s="65"/>
      <c r="C362" s="65"/>
      <c r="D362" s="65"/>
      <c r="E362" s="65"/>
      <c r="F362" s="65"/>
      <c r="G362" s="145"/>
    </row>
    <row r="363" spans="1:7">
      <c r="A363" s="65"/>
      <c r="B363" s="65"/>
      <c r="C363" s="65"/>
      <c r="D363" s="65"/>
      <c r="E363" s="65"/>
      <c r="F363" s="65"/>
      <c r="G363" s="145"/>
    </row>
    <row r="364" spans="1:7">
      <c r="A364" s="65"/>
      <c r="B364" s="65"/>
      <c r="C364" s="65"/>
      <c r="D364" s="65"/>
      <c r="E364" s="65"/>
      <c r="F364" s="65"/>
      <c r="G364" s="145"/>
    </row>
    <row r="365" spans="1:7">
      <c r="A365" s="65"/>
      <c r="B365" s="65"/>
      <c r="C365" s="65"/>
      <c r="D365" s="65"/>
      <c r="E365" s="65"/>
      <c r="F365" s="65"/>
      <c r="G365" s="145"/>
    </row>
    <row r="366" spans="1:7">
      <c r="A366" s="65"/>
      <c r="B366" s="65"/>
      <c r="C366" s="65"/>
      <c r="D366" s="65"/>
      <c r="E366" s="65"/>
      <c r="F366" s="65"/>
      <c r="G366" s="145"/>
    </row>
    <row r="367" spans="1:7">
      <c r="A367" s="65"/>
      <c r="B367" s="65"/>
      <c r="C367" s="65"/>
      <c r="D367" s="65"/>
      <c r="E367" s="65"/>
      <c r="F367" s="65"/>
      <c r="G367" s="145"/>
    </row>
    <row r="368" spans="1:7">
      <c r="A368" s="65"/>
      <c r="B368" s="65"/>
      <c r="C368" s="65"/>
      <c r="D368" s="65"/>
      <c r="E368" s="65"/>
      <c r="F368" s="65"/>
      <c r="G368" s="145"/>
    </row>
    <row r="369" spans="1:7">
      <c r="A369" s="65"/>
      <c r="B369" s="65"/>
      <c r="C369" s="65"/>
      <c r="D369" s="65"/>
      <c r="E369" s="65"/>
      <c r="F369" s="65"/>
      <c r="G369" s="145"/>
    </row>
    <row r="370" spans="1:7">
      <c r="A370" s="65"/>
      <c r="B370" s="65"/>
      <c r="C370" s="65"/>
      <c r="D370" s="65"/>
      <c r="E370" s="65"/>
      <c r="F370" s="65"/>
      <c r="G370" s="145"/>
    </row>
    <row r="371" spans="1:7">
      <c r="A371" s="65"/>
      <c r="B371" s="65"/>
      <c r="C371" s="65"/>
      <c r="D371" s="65"/>
      <c r="E371" s="65"/>
      <c r="F371" s="65"/>
      <c r="G371" s="145"/>
    </row>
    <row r="372" spans="1:7">
      <c r="A372" s="65"/>
      <c r="B372" s="65"/>
      <c r="C372" s="65"/>
      <c r="D372" s="65"/>
      <c r="E372" s="65"/>
      <c r="F372" s="65"/>
      <c r="G372" s="145"/>
    </row>
    <row r="373" spans="1:7">
      <c r="A373" s="65"/>
      <c r="B373" s="65"/>
      <c r="C373" s="65"/>
      <c r="D373" s="65"/>
      <c r="E373" s="65"/>
      <c r="F373" s="65"/>
      <c r="G373" s="145"/>
    </row>
    <row r="374" spans="1:7">
      <c r="A374" s="65"/>
      <c r="B374" s="65"/>
      <c r="C374" s="65"/>
      <c r="D374" s="65"/>
      <c r="E374" s="65"/>
      <c r="F374" s="65"/>
      <c r="G374" s="145"/>
    </row>
    <row r="375" spans="1:7">
      <c r="A375" s="65"/>
      <c r="B375" s="65"/>
      <c r="C375" s="65"/>
      <c r="D375" s="65"/>
      <c r="E375" s="65"/>
      <c r="F375" s="65"/>
      <c r="G375" s="145"/>
    </row>
    <row r="376" spans="1:7">
      <c r="A376" s="65"/>
      <c r="B376" s="65"/>
      <c r="C376" s="65"/>
      <c r="D376" s="65"/>
      <c r="E376" s="65"/>
      <c r="F376" s="65"/>
      <c r="G376" s="145"/>
    </row>
    <row r="377" spans="1:7">
      <c r="A377" s="65"/>
      <c r="B377" s="65"/>
      <c r="C377" s="65"/>
      <c r="D377" s="65"/>
      <c r="E377" s="65"/>
      <c r="F377" s="65"/>
      <c r="G377" s="145"/>
    </row>
    <row r="378" spans="1:7">
      <c r="A378" s="65"/>
      <c r="B378" s="65"/>
      <c r="C378" s="65"/>
      <c r="D378" s="65"/>
      <c r="E378" s="65"/>
      <c r="F378" s="65"/>
      <c r="G378" s="145"/>
    </row>
    <row r="379" spans="1:7">
      <c r="A379" s="65"/>
      <c r="B379" s="65"/>
      <c r="C379" s="65"/>
      <c r="D379" s="65"/>
      <c r="E379" s="65"/>
      <c r="F379" s="65"/>
      <c r="G379" s="145"/>
    </row>
    <row r="380" spans="1:7">
      <c r="A380" s="65"/>
      <c r="B380" s="65"/>
      <c r="C380" s="65"/>
      <c r="D380" s="65"/>
      <c r="E380" s="65"/>
      <c r="F380" s="65"/>
      <c r="G380" s="145"/>
    </row>
    <row r="381" spans="1:7">
      <c r="A381" s="65"/>
      <c r="B381" s="65"/>
      <c r="C381" s="65"/>
      <c r="D381" s="65"/>
      <c r="E381" s="65"/>
      <c r="F381" s="65"/>
      <c r="G381" s="145"/>
    </row>
    <row r="382" spans="1:7">
      <c r="A382" s="65"/>
      <c r="B382" s="65"/>
      <c r="C382" s="65"/>
      <c r="D382" s="65"/>
      <c r="E382" s="65"/>
      <c r="F382" s="65"/>
      <c r="G382" s="145"/>
    </row>
    <row r="383" spans="1:7">
      <c r="A383" s="65"/>
      <c r="B383" s="65"/>
      <c r="C383" s="65"/>
      <c r="D383" s="65"/>
      <c r="E383" s="65"/>
      <c r="F383" s="65"/>
      <c r="G383" s="145"/>
    </row>
    <row r="384" spans="1:7">
      <c r="A384" s="65"/>
      <c r="B384" s="65"/>
      <c r="C384" s="65"/>
      <c r="D384" s="65"/>
      <c r="E384" s="65"/>
      <c r="F384" s="65"/>
      <c r="G384" s="145"/>
    </row>
    <row r="385" spans="1:7">
      <c r="A385" s="65"/>
      <c r="B385" s="65"/>
      <c r="C385" s="65"/>
      <c r="D385" s="65"/>
      <c r="E385" s="65"/>
      <c r="F385" s="65"/>
      <c r="G385" s="145"/>
    </row>
    <row r="386" spans="1:7">
      <c r="A386" s="65"/>
      <c r="B386" s="65"/>
      <c r="C386" s="65"/>
      <c r="D386" s="65"/>
      <c r="E386" s="65"/>
      <c r="F386" s="65"/>
      <c r="G386" s="145"/>
    </row>
    <row r="387" spans="1:7">
      <c r="A387" s="65"/>
      <c r="B387" s="65"/>
      <c r="C387" s="65"/>
      <c r="D387" s="65"/>
      <c r="E387" s="65"/>
      <c r="F387" s="65"/>
      <c r="G387" s="145"/>
    </row>
    <row r="388" spans="1:7">
      <c r="A388" s="65"/>
      <c r="B388" s="65"/>
      <c r="C388" s="65"/>
      <c r="D388" s="65"/>
      <c r="E388" s="65"/>
      <c r="F388" s="65"/>
      <c r="G388" s="145"/>
    </row>
    <row r="389" spans="1:7">
      <c r="A389" s="65"/>
      <c r="B389" s="65"/>
      <c r="C389" s="65"/>
      <c r="D389" s="65"/>
      <c r="E389" s="65"/>
      <c r="F389" s="65"/>
      <c r="G389" s="145"/>
    </row>
    <row r="390" spans="1:7">
      <c r="A390" s="65"/>
      <c r="B390" s="65"/>
      <c r="C390" s="65"/>
      <c r="D390" s="65"/>
      <c r="E390" s="65"/>
      <c r="F390" s="65"/>
      <c r="G390" s="145"/>
    </row>
    <row r="391" spans="1:7">
      <c r="A391" s="65"/>
      <c r="B391" s="65"/>
      <c r="C391" s="65"/>
      <c r="D391" s="65"/>
      <c r="E391" s="65"/>
      <c r="F391" s="65"/>
      <c r="G391" s="145"/>
    </row>
    <row r="392" spans="1:7">
      <c r="A392" s="65"/>
      <c r="B392" s="65"/>
      <c r="C392" s="65"/>
      <c r="D392" s="65"/>
      <c r="E392" s="65"/>
      <c r="F392" s="65"/>
      <c r="G392" s="145"/>
    </row>
    <row r="393" spans="1:7">
      <c r="A393" s="65"/>
      <c r="B393" s="65"/>
      <c r="C393" s="65"/>
      <c r="D393" s="65"/>
      <c r="E393" s="65"/>
      <c r="F393" s="65"/>
      <c r="G393" s="145"/>
    </row>
    <row r="394" spans="1:7">
      <c r="A394" s="65"/>
      <c r="B394" s="65"/>
      <c r="C394" s="65"/>
      <c r="D394" s="65"/>
      <c r="E394" s="65"/>
      <c r="F394" s="65"/>
      <c r="G394" s="145"/>
    </row>
    <row r="395" spans="1:7">
      <c r="A395" s="65"/>
      <c r="B395" s="65"/>
      <c r="C395" s="65"/>
      <c r="D395" s="65"/>
      <c r="E395" s="65"/>
      <c r="F395" s="65"/>
      <c r="G395" s="145"/>
    </row>
    <row r="396" spans="1:7">
      <c r="A396" s="65"/>
      <c r="B396" s="65"/>
      <c r="C396" s="65"/>
      <c r="D396" s="65"/>
      <c r="E396" s="65"/>
      <c r="F396" s="65"/>
      <c r="G396" s="145"/>
    </row>
    <row r="397" spans="1:7">
      <c r="A397" s="65"/>
      <c r="B397" s="65"/>
      <c r="C397" s="65"/>
      <c r="D397" s="65"/>
      <c r="E397" s="65"/>
      <c r="F397" s="65"/>
      <c r="G397" s="145"/>
    </row>
    <row r="398" spans="1:7">
      <c r="A398" s="65"/>
      <c r="B398" s="65"/>
      <c r="C398" s="65"/>
      <c r="D398" s="65"/>
      <c r="E398" s="65"/>
      <c r="F398" s="65"/>
      <c r="G398" s="145"/>
    </row>
    <row r="399" spans="1:7">
      <c r="A399" s="65"/>
      <c r="B399" s="65"/>
      <c r="C399" s="65"/>
      <c r="D399" s="65"/>
      <c r="E399" s="65"/>
      <c r="F399" s="65"/>
      <c r="G399" s="145"/>
    </row>
    <row r="400" spans="1:7">
      <c r="A400" s="65"/>
      <c r="B400" s="65"/>
      <c r="C400" s="65"/>
      <c r="D400" s="65"/>
      <c r="E400" s="65"/>
      <c r="F400" s="65"/>
      <c r="G400" s="145"/>
    </row>
    <row r="401" spans="1:7">
      <c r="A401" s="65"/>
      <c r="B401" s="65"/>
      <c r="C401" s="65"/>
      <c r="D401" s="65"/>
      <c r="E401" s="65"/>
      <c r="F401" s="65"/>
      <c r="G401" s="145"/>
    </row>
    <row r="402" spans="1:7">
      <c r="A402" s="65"/>
      <c r="B402" s="65"/>
      <c r="C402" s="65"/>
      <c r="D402" s="65"/>
      <c r="E402" s="65"/>
      <c r="F402" s="65"/>
      <c r="G402" s="145"/>
    </row>
    <row r="403" spans="1:7">
      <c r="A403" s="65"/>
      <c r="B403" s="65"/>
      <c r="C403" s="65"/>
      <c r="D403" s="65"/>
      <c r="E403" s="65"/>
      <c r="F403" s="65"/>
      <c r="G403" s="145"/>
    </row>
    <row r="404" spans="1:7">
      <c r="A404" s="65"/>
      <c r="B404" s="65"/>
      <c r="C404" s="65"/>
      <c r="D404" s="65"/>
      <c r="E404" s="65"/>
      <c r="F404" s="65"/>
      <c r="G404" s="145"/>
    </row>
    <row r="405" spans="1:7">
      <c r="A405" s="65"/>
      <c r="B405" s="65"/>
      <c r="C405" s="65"/>
      <c r="D405" s="65"/>
      <c r="E405" s="65"/>
      <c r="F405" s="65"/>
      <c r="G405" s="145"/>
    </row>
    <row r="406" spans="1:7">
      <c r="A406" s="65"/>
      <c r="B406" s="65"/>
      <c r="C406" s="65"/>
      <c r="D406" s="65"/>
      <c r="E406" s="65"/>
      <c r="F406" s="65"/>
      <c r="G406" s="145"/>
    </row>
    <row r="407" spans="1:7">
      <c r="A407" s="65"/>
      <c r="B407" s="65"/>
      <c r="C407" s="65"/>
      <c r="D407" s="65"/>
      <c r="E407" s="65"/>
      <c r="F407" s="65"/>
      <c r="G407" s="145"/>
    </row>
    <row r="408" spans="1:7">
      <c r="A408" s="65"/>
      <c r="B408" s="65"/>
      <c r="C408" s="65"/>
      <c r="D408" s="65"/>
      <c r="E408" s="65"/>
      <c r="F408" s="65"/>
      <c r="G408" s="145"/>
    </row>
    <row r="409" spans="1:7">
      <c r="A409" s="65"/>
      <c r="B409" s="65"/>
      <c r="C409" s="65"/>
      <c r="D409" s="65"/>
      <c r="E409" s="65"/>
      <c r="F409" s="65"/>
      <c r="G409" s="145"/>
    </row>
    <row r="410" spans="1:7">
      <c r="A410" s="65"/>
      <c r="B410" s="65"/>
      <c r="C410" s="65"/>
      <c r="D410" s="65"/>
      <c r="E410" s="65"/>
      <c r="F410" s="65"/>
      <c r="G410" s="145"/>
    </row>
    <row r="411" spans="1:7">
      <c r="A411" s="65"/>
      <c r="B411" s="65"/>
      <c r="C411" s="65"/>
      <c r="D411" s="65"/>
      <c r="E411" s="65"/>
      <c r="F411" s="65"/>
      <c r="G411" s="145"/>
    </row>
    <row r="412" spans="1:7">
      <c r="A412" s="65"/>
      <c r="B412" s="65"/>
      <c r="C412" s="65"/>
      <c r="D412" s="65"/>
      <c r="E412" s="65"/>
      <c r="F412" s="65"/>
      <c r="G412" s="145"/>
    </row>
    <row r="413" spans="1:7">
      <c r="A413" s="65"/>
      <c r="B413" s="65"/>
      <c r="C413" s="65"/>
      <c r="D413" s="65"/>
      <c r="E413" s="65"/>
      <c r="F413" s="65"/>
      <c r="G413" s="145"/>
    </row>
    <row r="414" spans="1:7">
      <c r="A414" s="65"/>
      <c r="B414" s="65"/>
      <c r="C414" s="65"/>
      <c r="D414" s="65"/>
      <c r="E414" s="65"/>
      <c r="F414" s="65"/>
      <c r="G414" s="145"/>
    </row>
    <row r="415" spans="1:7">
      <c r="A415" s="65"/>
      <c r="B415" s="65"/>
      <c r="C415" s="65"/>
      <c r="D415" s="65"/>
      <c r="E415" s="65"/>
      <c r="F415" s="65"/>
      <c r="G415" s="145"/>
    </row>
    <row r="416" spans="1:7">
      <c r="A416" s="65"/>
      <c r="B416" s="65"/>
      <c r="C416" s="65"/>
      <c r="D416" s="65"/>
      <c r="E416" s="65"/>
      <c r="F416" s="65"/>
      <c r="G416" s="145"/>
    </row>
    <row r="417" spans="1:7">
      <c r="A417" s="65"/>
      <c r="B417" s="65"/>
      <c r="C417" s="65"/>
      <c r="D417" s="65"/>
      <c r="E417" s="65"/>
      <c r="F417" s="65"/>
      <c r="G417" s="145"/>
    </row>
    <row r="418" spans="1:7">
      <c r="A418" s="65"/>
      <c r="B418" s="65"/>
      <c r="C418" s="65"/>
      <c r="D418" s="65"/>
      <c r="E418" s="65"/>
      <c r="F418" s="65"/>
      <c r="G418" s="145"/>
    </row>
    <row r="419" spans="1:7">
      <c r="A419" s="65"/>
      <c r="B419" s="65"/>
      <c r="C419" s="65"/>
      <c r="D419" s="65"/>
      <c r="E419" s="65"/>
      <c r="F419" s="65"/>
      <c r="G419" s="145"/>
    </row>
    <row r="420" spans="1:7">
      <c r="A420" s="65"/>
      <c r="B420" s="65"/>
      <c r="C420" s="65"/>
      <c r="D420" s="65"/>
      <c r="E420" s="65"/>
      <c r="F420" s="65"/>
      <c r="G420" s="145"/>
    </row>
    <row r="421" spans="1:7">
      <c r="A421" s="65"/>
      <c r="B421" s="65"/>
      <c r="C421" s="65"/>
      <c r="D421" s="65"/>
      <c r="E421" s="65"/>
      <c r="F421" s="65"/>
      <c r="G421" s="145"/>
    </row>
    <row r="422" spans="1:7">
      <c r="A422" s="65"/>
      <c r="B422" s="65"/>
      <c r="C422" s="65"/>
      <c r="D422" s="65"/>
      <c r="E422" s="65"/>
      <c r="F422" s="65"/>
      <c r="G422" s="145"/>
    </row>
    <row r="423" spans="1:7">
      <c r="A423" s="65"/>
      <c r="B423" s="65"/>
      <c r="C423" s="65"/>
      <c r="D423" s="65"/>
      <c r="E423" s="65"/>
      <c r="F423" s="65"/>
      <c r="G423" s="145"/>
    </row>
    <row r="424" spans="1:7">
      <c r="A424" s="65"/>
      <c r="B424" s="65"/>
      <c r="C424" s="65"/>
      <c r="D424" s="65"/>
      <c r="E424" s="65"/>
      <c r="F424" s="65"/>
      <c r="G424" s="145"/>
    </row>
    <row r="425" spans="1:7">
      <c r="A425" s="65"/>
      <c r="B425" s="65"/>
      <c r="C425" s="65"/>
      <c r="D425" s="65"/>
      <c r="E425" s="65"/>
      <c r="F425" s="65"/>
      <c r="G425" s="145"/>
    </row>
    <row r="426" spans="1:7">
      <c r="A426" s="65"/>
      <c r="B426" s="65"/>
      <c r="C426" s="65"/>
      <c r="D426" s="65"/>
      <c r="E426" s="65"/>
      <c r="F426" s="65"/>
      <c r="G426" s="145"/>
    </row>
    <row r="427" spans="1:7">
      <c r="A427" s="65"/>
      <c r="B427" s="65"/>
      <c r="C427" s="65"/>
      <c r="D427" s="65"/>
      <c r="E427" s="65"/>
      <c r="F427" s="65"/>
      <c r="G427" s="145"/>
    </row>
    <row r="428" spans="1:7">
      <c r="A428" s="65"/>
      <c r="B428" s="65"/>
      <c r="C428" s="65"/>
      <c r="D428" s="65"/>
      <c r="E428" s="65"/>
      <c r="F428" s="65"/>
      <c r="G428" s="145"/>
    </row>
    <row r="429" spans="1:7">
      <c r="A429" s="65"/>
      <c r="B429" s="65"/>
      <c r="C429" s="65"/>
      <c r="D429" s="65"/>
      <c r="E429" s="65"/>
      <c r="F429" s="65"/>
      <c r="G429" s="145"/>
    </row>
    <row r="430" spans="1:7">
      <c r="A430" s="65"/>
      <c r="B430" s="65"/>
      <c r="C430" s="65"/>
      <c r="D430" s="65"/>
      <c r="E430" s="65"/>
      <c r="F430" s="65"/>
      <c r="G430" s="145"/>
    </row>
    <row r="431" spans="1:7">
      <c r="A431" s="65"/>
      <c r="B431" s="65"/>
      <c r="C431" s="65"/>
      <c r="D431" s="65"/>
      <c r="E431" s="65"/>
      <c r="F431" s="65"/>
      <c r="G431" s="145"/>
    </row>
    <row r="432" spans="1:7">
      <c r="A432" s="65"/>
      <c r="B432" s="65"/>
      <c r="C432" s="65"/>
      <c r="D432" s="65"/>
      <c r="E432" s="65"/>
      <c r="F432" s="65"/>
      <c r="G432" s="145"/>
    </row>
    <row r="433" spans="1:7">
      <c r="A433" s="65"/>
      <c r="B433" s="65"/>
      <c r="C433" s="65"/>
      <c r="D433" s="65"/>
      <c r="E433" s="65"/>
      <c r="F433" s="65"/>
      <c r="G433" s="145"/>
    </row>
    <row r="434" spans="1:7">
      <c r="A434" s="65"/>
      <c r="B434" s="65"/>
      <c r="C434" s="65"/>
      <c r="D434" s="65"/>
      <c r="E434" s="65"/>
      <c r="F434" s="65"/>
      <c r="G434" s="145"/>
    </row>
    <row r="435" spans="1:7">
      <c r="A435" s="65"/>
      <c r="B435" s="65"/>
      <c r="C435" s="65"/>
      <c r="D435" s="65"/>
      <c r="E435" s="65"/>
      <c r="F435" s="65"/>
      <c r="G435" s="145"/>
    </row>
    <row r="436" spans="1:7">
      <c r="A436" s="65"/>
      <c r="B436" s="65"/>
      <c r="C436" s="65"/>
      <c r="D436" s="65"/>
      <c r="E436" s="65"/>
      <c r="F436" s="65"/>
      <c r="G436" s="145"/>
    </row>
    <row r="437" spans="1:7">
      <c r="A437" s="65"/>
      <c r="B437" s="65"/>
      <c r="C437" s="65"/>
      <c r="D437" s="65"/>
      <c r="E437" s="65"/>
      <c r="F437" s="65"/>
      <c r="G437" s="145"/>
    </row>
    <row r="438" spans="1:7">
      <c r="A438" s="65"/>
      <c r="B438" s="65"/>
      <c r="C438" s="65"/>
      <c r="D438" s="65"/>
      <c r="E438" s="65"/>
      <c r="F438" s="65"/>
      <c r="G438" s="145"/>
    </row>
    <row r="439" spans="1:7">
      <c r="A439" s="65"/>
      <c r="B439" s="65"/>
      <c r="C439" s="65"/>
      <c r="D439" s="65"/>
      <c r="E439" s="65"/>
      <c r="F439" s="65"/>
      <c r="G439" s="145"/>
    </row>
    <row r="440" spans="1:7">
      <c r="A440" s="65"/>
      <c r="B440" s="65"/>
      <c r="C440" s="65"/>
      <c r="D440" s="65"/>
      <c r="E440" s="65"/>
      <c r="F440" s="65"/>
      <c r="G440" s="145"/>
    </row>
    <row r="441" spans="1:7">
      <c r="A441" s="65"/>
      <c r="B441" s="65"/>
      <c r="C441" s="65"/>
      <c r="D441" s="65"/>
      <c r="E441" s="65"/>
      <c r="F441" s="65"/>
      <c r="G441" s="145"/>
    </row>
    <row r="442" spans="1:7">
      <c r="A442" s="65"/>
      <c r="B442" s="65"/>
      <c r="C442" s="65"/>
      <c r="D442" s="65"/>
      <c r="E442" s="65"/>
      <c r="F442" s="65"/>
      <c r="G442" s="145"/>
    </row>
    <row r="443" spans="1:7">
      <c r="A443" s="65"/>
      <c r="B443" s="65"/>
      <c r="C443" s="65"/>
      <c r="D443" s="65"/>
      <c r="E443" s="65"/>
      <c r="F443" s="65"/>
      <c r="G443" s="145"/>
    </row>
    <row r="444" spans="1:7">
      <c r="A444" s="65"/>
      <c r="B444" s="65"/>
      <c r="C444" s="65"/>
      <c r="D444" s="65"/>
      <c r="E444" s="65"/>
      <c r="F444" s="65"/>
      <c r="G444" s="145"/>
    </row>
    <row r="445" spans="1:7">
      <c r="A445" s="65"/>
      <c r="B445" s="65"/>
      <c r="C445" s="65"/>
      <c r="D445" s="65"/>
      <c r="E445" s="65"/>
      <c r="F445" s="65"/>
      <c r="G445" s="145"/>
    </row>
    <row r="446" spans="1:7">
      <c r="A446" s="65"/>
      <c r="B446" s="65"/>
      <c r="C446" s="65"/>
      <c r="D446" s="65"/>
      <c r="E446" s="65"/>
      <c r="F446" s="65"/>
      <c r="G446" s="145"/>
    </row>
    <row r="447" spans="1:7">
      <c r="A447" s="65"/>
      <c r="B447" s="65"/>
      <c r="C447" s="65"/>
      <c r="D447" s="65"/>
      <c r="E447" s="65"/>
      <c r="F447" s="65"/>
      <c r="G447" s="145"/>
    </row>
    <row r="448" spans="1:7">
      <c r="A448" s="65"/>
      <c r="B448" s="65"/>
      <c r="C448" s="65"/>
      <c r="D448" s="65"/>
      <c r="E448" s="65"/>
      <c r="F448" s="65"/>
      <c r="G448" s="145"/>
    </row>
    <row r="449" spans="1:7">
      <c r="A449" s="65"/>
      <c r="B449" s="65"/>
      <c r="C449" s="65"/>
      <c r="D449" s="65"/>
      <c r="E449" s="65"/>
      <c r="F449" s="65"/>
      <c r="G449" s="145"/>
    </row>
    <row r="450" spans="1:7">
      <c r="A450" s="65"/>
      <c r="B450" s="65"/>
      <c r="C450" s="65"/>
      <c r="D450" s="65"/>
      <c r="E450" s="65"/>
      <c r="F450" s="65"/>
      <c r="G450" s="145"/>
    </row>
    <row r="451" spans="1:7">
      <c r="A451" s="65"/>
      <c r="B451" s="65"/>
      <c r="C451" s="65"/>
      <c r="D451" s="65"/>
      <c r="E451" s="65"/>
      <c r="F451" s="65"/>
      <c r="G451" s="145"/>
    </row>
    <row r="452" spans="1:7">
      <c r="A452" s="65"/>
      <c r="B452" s="65"/>
      <c r="C452" s="65"/>
      <c r="D452" s="65"/>
      <c r="E452" s="65"/>
      <c r="F452" s="65"/>
      <c r="G452" s="145"/>
    </row>
    <row r="453" spans="1:7">
      <c r="A453" s="65"/>
      <c r="B453" s="65"/>
      <c r="C453" s="65"/>
      <c r="D453" s="65"/>
      <c r="E453" s="65"/>
      <c r="F453" s="65"/>
      <c r="G453" s="145"/>
    </row>
    <row r="454" spans="1:7">
      <c r="A454" s="65"/>
      <c r="B454" s="65"/>
      <c r="C454" s="65"/>
      <c r="D454" s="65"/>
      <c r="E454" s="65"/>
      <c r="F454" s="65"/>
      <c r="G454" s="145"/>
    </row>
    <row r="455" spans="1:7">
      <c r="A455" s="65"/>
      <c r="B455" s="65"/>
      <c r="C455" s="65"/>
      <c r="D455" s="65"/>
      <c r="E455" s="65"/>
      <c r="F455" s="65"/>
      <c r="G455" s="145"/>
    </row>
    <row r="456" spans="1:7">
      <c r="A456" s="65"/>
      <c r="B456" s="65"/>
      <c r="C456" s="65"/>
      <c r="D456" s="65"/>
      <c r="E456" s="65"/>
      <c r="F456" s="65"/>
      <c r="G456" s="145"/>
    </row>
    <row r="457" spans="1:7">
      <c r="A457" s="65"/>
      <c r="B457" s="65"/>
      <c r="C457" s="65"/>
      <c r="D457" s="65"/>
      <c r="E457" s="65"/>
      <c r="F457" s="65"/>
      <c r="G457" s="145"/>
    </row>
    <row r="458" spans="1:7">
      <c r="A458" s="65"/>
      <c r="B458" s="65"/>
      <c r="C458" s="65"/>
      <c r="D458" s="65"/>
      <c r="E458" s="65"/>
      <c r="F458" s="65"/>
      <c r="G458" s="145"/>
    </row>
    <row r="459" spans="1:7">
      <c r="A459" s="65"/>
      <c r="B459" s="65"/>
      <c r="C459" s="65"/>
      <c r="D459" s="65"/>
      <c r="E459" s="65"/>
      <c r="F459" s="65"/>
      <c r="G459" s="145"/>
    </row>
    <row r="460" spans="1:7">
      <c r="A460" s="65"/>
      <c r="B460" s="65"/>
      <c r="C460" s="65"/>
      <c r="D460" s="65"/>
      <c r="E460" s="65"/>
      <c r="F460" s="65"/>
      <c r="G460" s="145"/>
    </row>
    <row r="461" spans="1:7">
      <c r="A461" s="65"/>
      <c r="B461" s="65"/>
      <c r="C461" s="65"/>
      <c r="D461" s="65"/>
      <c r="E461" s="65"/>
      <c r="F461" s="65"/>
      <c r="G461" s="145"/>
    </row>
    <row r="462" spans="1:7">
      <c r="A462" s="65"/>
      <c r="B462" s="65"/>
      <c r="C462" s="65"/>
      <c r="D462" s="65"/>
      <c r="E462" s="65"/>
      <c r="F462" s="65"/>
      <c r="G462" s="145"/>
    </row>
    <row r="463" spans="1:7">
      <c r="A463" s="65"/>
      <c r="B463" s="65"/>
      <c r="C463" s="65"/>
      <c r="D463" s="65"/>
      <c r="E463" s="65"/>
      <c r="F463" s="65"/>
      <c r="G463" s="145"/>
    </row>
    <row r="464" spans="1:7">
      <c r="A464" s="65"/>
      <c r="B464" s="65"/>
      <c r="C464" s="65"/>
      <c r="D464" s="65"/>
      <c r="E464" s="65"/>
      <c r="F464" s="65"/>
      <c r="G464" s="145"/>
    </row>
    <row r="465" spans="1:7">
      <c r="A465" s="65"/>
      <c r="B465" s="65"/>
      <c r="C465" s="65"/>
      <c r="D465" s="65"/>
      <c r="E465" s="65"/>
      <c r="F465" s="65"/>
      <c r="G465" s="145"/>
    </row>
    <row r="466" spans="1:7">
      <c r="A466" s="65"/>
      <c r="B466" s="65"/>
      <c r="C466" s="65"/>
      <c r="D466" s="65"/>
      <c r="E466" s="65"/>
      <c r="F466" s="65"/>
      <c r="G466" s="145"/>
    </row>
    <row r="467" spans="1:7">
      <c r="A467" s="65"/>
      <c r="B467" s="65"/>
      <c r="C467" s="65"/>
      <c r="D467" s="65"/>
      <c r="E467" s="65"/>
      <c r="F467" s="65"/>
      <c r="G467" s="145"/>
    </row>
    <row r="468" spans="1:7">
      <c r="A468" s="65"/>
      <c r="B468" s="65"/>
      <c r="C468" s="65"/>
      <c r="D468" s="65"/>
      <c r="E468" s="65"/>
      <c r="F468" s="65"/>
      <c r="G468" s="145"/>
    </row>
    <row r="469" spans="1:7">
      <c r="A469" s="65"/>
      <c r="B469" s="65"/>
      <c r="C469" s="65"/>
      <c r="D469" s="65"/>
      <c r="E469" s="65"/>
      <c r="F469" s="65"/>
      <c r="G469" s="145"/>
    </row>
    <row r="470" spans="1:7">
      <c r="A470" s="65"/>
      <c r="B470" s="65"/>
      <c r="C470" s="65"/>
      <c r="D470" s="65"/>
      <c r="E470" s="65"/>
      <c r="F470" s="65"/>
      <c r="G470" s="145"/>
    </row>
    <row r="471" spans="1:7">
      <c r="A471" s="65"/>
      <c r="B471" s="65"/>
      <c r="C471" s="65"/>
      <c r="D471" s="65"/>
      <c r="E471" s="65"/>
      <c r="F471" s="65"/>
      <c r="G471" s="145"/>
    </row>
    <row r="472" spans="1:7">
      <c r="A472" s="65"/>
      <c r="B472" s="65"/>
      <c r="C472" s="65"/>
      <c r="D472" s="65"/>
      <c r="E472" s="65"/>
      <c r="F472" s="65"/>
      <c r="G472" s="145"/>
    </row>
    <row r="473" spans="1:7">
      <c r="A473" s="65"/>
      <c r="B473" s="65"/>
      <c r="C473" s="65"/>
      <c r="D473" s="65"/>
      <c r="E473" s="65"/>
      <c r="F473" s="65"/>
      <c r="G473" s="145"/>
    </row>
    <row r="474" spans="1:7">
      <c r="A474" s="65"/>
      <c r="B474" s="65"/>
      <c r="C474" s="65"/>
      <c r="D474" s="65"/>
      <c r="E474" s="65"/>
      <c r="F474" s="65"/>
      <c r="G474" s="145"/>
    </row>
    <row r="475" spans="1:7">
      <c r="A475" s="65"/>
      <c r="B475" s="65"/>
      <c r="C475" s="65"/>
      <c r="D475" s="65"/>
      <c r="E475" s="65"/>
      <c r="F475" s="65"/>
      <c r="G475" s="145"/>
    </row>
    <row r="476" spans="1:7">
      <c r="A476" s="65"/>
      <c r="B476" s="65"/>
      <c r="C476" s="65"/>
      <c r="D476" s="65"/>
      <c r="E476" s="65"/>
      <c r="F476" s="65"/>
      <c r="G476" s="145"/>
    </row>
    <row r="477" spans="1:7">
      <c r="A477" s="65"/>
      <c r="B477" s="65"/>
      <c r="C477" s="65"/>
      <c r="D477" s="65"/>
      <c r="E477" s="65"/>
      <c r="F477" s="65"/>
      <c r="G477" s="145"/>
    </row>
    <row r="478" spans="1:7">
      <c r="A478" s="65"/>
      <c r="B478" s="65"/>
      <c r="C478" s="65"/>
      <c r="D478" s="65"/>
      <c r="E478" s="65"/>
      <c r="F478" s="65"/>
      <c r="G478" s="145"/>
    </row>
    <row r="479" spans="1:7">
      <c r="A479" s="65"/>
      <c r="B479" s="65"/>
      <c r="C479" s="65"/>
      <c r="D479" s="65"/>
      <c r="E479" s="65"/>
      <c r="F479" s="65"/>
      <c r="G479" s="145"/>
    </row>
    <row r="480" spans="1:7">
      <c r="A480" s="65"/>
      <c r="B480" s="65"/>
      <c r="C480" s="65"/>
      <c r="D480" s="65"/>
      <c r="E480" s="65"/>
      <c r="F480" s="65"/>
      <c r="G480" s="145"/>
    </row>
    <row r="481" spans="1:7">
      <c r="A481" s="65"/>
      <c r="B481" s="65"/>
      <c r="C481" s="65"/>
      <c r="D481" s="65"/>
      <c r="E481" s="65"/>
      <c r="F481" s="65"/>
      <c r="G481" s="145"/>
    </row>
    <row r="482" spans="1:7">
      <c r="A482" s="65"/>
      <c r="B482" s="65"/>
      <c r="C482" s="65"/>
      <c r="D482" s="65"/>
      <c r="E482" s="65"/>
      <c r="F482" s="65"/>
      <c r="G482" s="145"/>
    </row>
    <row r="483" spans="1:7">
      <c r="A483" s="65"/>
      <c r="B483" s="65"/>
      <c r="C483" s="65"/>
      <c r="D483" s="65"/>
      <c r="E483" s="65"/>
      <c r="F483" s="65"/>
      <c r="G483" s="145"/>
    </row>
    <row r="484" spans="1:7">
      <c r="A484" s="65"/>
      <c r="B484" s="65"/>
      <c r="C484" s="65"/>
      <c r="D484" s="65"/>
      <c r="E484" s="65"/>
      <c r="F484" s="65"/>
      <c r="G484" s="145"/>
    </row>
    <row r="485" spans="1:7">
      <c r="A485" s="65"/>
      <c r="B485" s="65"/>
      <c r="C485" s="65"/>
      <c r="D485" s="65"/>
      <c r="E485" s="65"/>
      <c r="F485" s="65"/>
      <c r="G485" s="145"/>
    </row>
    <row r="486" spans="1:7">
      <c r="A486" s="65"/>
      <c r="B486" s="65"/>
      <c r="C486" s="65"/>
      <c r="D486" s="65"/>
      <c r="E486" s="65"/>
      <c r="F486" s="65"/>
      <c r="G486" s="145"/>
    </row>
    <row r="487" spans="1:7">
      <c r="A487" s="65"/>
      <c r="B487" s="65"/>
      <c r="C487" s="65"/>
      <c r="D487" s="65"/>
      <c r="E487" s="65"/>
      <c r="F487" s="65"/>
      <c r="G487" s="145"/>
    </row>
    <row r="488" spans="1:7">
      <c r="A488" s="65"/>
      <c r="B488" s="65"/>
      <c r="C488" s="65"/>
      <c r="D488" s="65"/>
      <c r="E488" s="65"/>
      <c r="F488" s="65"/>
      <c r="G488" s="145"/>
    </row>
    <row r="489" spans="1:7">
      <c r="A489" s="65"/>
      <c r="B489" s="65"/>
      <c r="C489" s="65"/>
      <c r="D489" s="65"/>
      <c r="E489" s="65"/>
      <c r="F489" s="65"/>
      <c r="G489" s="145"/>
    </row>
    <row r="490" spans="1:7">
      <c r="A490" s="65"/>
      <c r="B490" s="65"/>
      <c r="C490" s="65"/>
      <c r="D490" s="65"/>
      <c r="E490" s="65"/>
      <c r="F490" s="65"/>
      <c r="G490" s="145"/>
    </row>
    <row r="491" spans="1:7">
      <c r="A491" s="65"/>
      <c r="B491" s="65"/>
      <c r="C491" s="65"/>
      <c r="D491" s="65"/>
      <c r="E491" s="65"/>
      <c r="F491" s="65"/>
      <c r="G491" s="145"/>
    </row>
    <row r="492" spans="1:7">
      <c r="A492" s="65"/>
      <c r="B492" s="65"/>
      <c r="C492" s="65"/>
      <c r="D492" s="65"/>
      <c r="E492" s="65"/>
      <c r="F492" s="65"/>
      <c r="G492" s="145"/>
    </row>
    <row r="493" spans="1:7">
      <c r="A493" s="65"/>
      <c r="B493" s="65"/>
      <c r="C493" s="65"/>
      <c r="D493" s="65"/>
      <c r="E493" s="65"/>
      <c r="F493" s="65"/>
      <c r="G493" s="145"/>
    </row>
    <row r="494" spans="1:7">
      <c r="A494" s="65"/>
      <c r="B494" s="65"/>
      <c r="C494" s="65"/>
      <c r="D494" s="65"/>
      <c r="E494" s="65"/>
      <c r="F494" s="65"/>
      <c r="G494" s="145"/>
    </row>
    <row r="495" spans="1:7">
      <c r="A495" s="65"/>
      <c r="B495" s="65"/>
      <c r="C495" s="65"/>
      <c r="D495" s="65"/>
      <c r="E495" s="65"/>
      <c r="F495" s="65"/>
      <c r="G495" s="145"/>
    </row>
    <row r="496" spans="1:7">
      <c r="A496" s="65"/>
      <c r="B496" s="65"/>
      <c r="C496" s="65"/>
      <c r="D496" s="65"/>
      <c r="E496" s="65"/>
      <c r="F496" s="65"/>
      <c r="G496" s="145"/>
    </row>
    <row r="497" spans="1:7">
      <c r="A497" s="65"/>
      <c r="B497" s="65"/>
      <c r="C497" s="65"/>
      <c r="D497" s="65"/>
      <c r="E497" s="65"/>
      <c r="F497" s="65"/>
      <c r="G497" s="145"/>
    </row>
    <row r="498" spans="1:7">
      <c r="A498" s="65"/>
      <c r="B498" s="65"/>
      <c r="C498" s="65"/>
      <c r="D498" s="65"/>
      <c r="E498" s="65"/>
      <c r="F498" s="65"/>
      <c r="G498" s="145"/>
    </row>
    <row r="499" spans="1:7">
      <c r="A499" s="65"/>
      <c r="B499" s="65"/>
      <c r="C499" s="65"/>
      <c r="D499" s="65"/>
      <c r="E499" s="65"/>
      <c r="F499" s="65"/>
      <c r="G499" s="145"/>
    </row>
    <row r="500" spans="1:7">
      <c r="A500" s="65"/>
      <c r="B500" s="65"/>
      <c r="C500" s="65"/>
      <c r="D500" s="65"/>
      <c r="E500" s="65"/>
      <c r="F500" s="65"/>
      <c r="G500" s="145"/>
    </row>
    <row r="501" spans="1:7">
      <c r="A501" s="65"/>
      <c r="B501" s="65"/>
      <c r="C501" s="65"/>
      <c r="D501" s="65"/>
      <c r="E501" s="65"/>
      <c r="F501" s="65"/>
      <c r="G501" s="145"/>
    </row>
    <row r="502" spans="1:7">
      <c r="A502" s="65"/>
      <c r="B502" s="65"/>
      <c r="C502" s="65"/>
      <c r="D502" s="65"/>
      <c r="E502" s="65"/>
      <c r="F502" s="65"/>
      <c r="G502" s="145"/>
    </row>
    <row r="503" spans="1:7">
      <c r="A503" s="65"/>
      <c r="B503" s="65"/>
      <c r="C503" s="65"/>
      <c r="D503" s="65"/>
      <c r="E503" s="65"/>
      <c r="F503" s="65"/>
      <c r="G503" s="145"/>
    </row>
    <row r="504" spans="1:7">
      <c r="A504" s="65"/>
      <c r="B504" s="65"/>
      <c r="C504" s="65"/>
      <c r="D504" s="65"/>
      <c r="E504" s="65"/>
      <c r="F504" s="65"/>
      <c r="G504" s="145"/>
    </row>
    <row r="505" spans="1:7">
      <c r="A505" s="65"/>
      <c r="B505" s="65"/>
      <c r="C505" s="65"/>
      <c r="D505" s="65"/>
      <c r="E505" s="65"/>
      <c r="F505" s="65"/>
      <c r="G505" s="145"/>
    </row>
    <row r="506" spans="1:7">
      <c r="A506" s="65"/>
      <c r="B506" s="65"/>
      <c r="C506" s="65"/>
      <c r="D506" s="65"/>
      <c r="E506" s="65"/>
      <c r="F506" s="65"/>
      <c r="G506" s="145"/>
    </row>
    <row r="507" spans="1:7">
      <c r="A507" s="65"/>
      <c r="B507" s="65"/>
      <c r="C507" s="65"/>
      <c r="D507" s="65"/>
      <c r="E507" s="65"/>
      <c r="F507" s="65"/>
      <c r="G507" s="145"/>
    </row>
    <row r="508" spans="1:7">
      <c r="A508" s="65"/>
      <c r="B508" s="65"/>
      <c r="C508" s="65"/>
      <c r="D508" s="65"/>
      <c r="E508" s="65"/>
      <c r="F508" s="65"/>
      <c r="G508" s="145"/>
    </row>
    <row r="509" spans="1:7">
      <c r="A509" s="65"/>
      <c r="B509" s="65"/>
      <c r="C509" s="65"/>
      <c r="D509" s="65"/>
      <c r="E509" s="65"/>
      <c r="F509" s="65"/>
      <c r="G509" s="145"/>
    </row>
    <row r="510" spans="1:7">
      <c r="A510" s="65"/>
      <c r="B510" s="65"/>
      <c r="C510" s="65"/>
      <c r="D510" s="65"/>
      <c r="E510" s="65"/>
      <c r="F510" s="65"/>
      <c r="G510" s="145"/>
    </row>
    <row r="511" spans="1:7">
      <c r="A511" s="65"/>
      <c r="B511" s="65"/>
      <c r="C511" s="65"/>
      <c r="D511" s="65"/>
      <c r="E511" s="65"/>
      <c r="F511" s="65"/>
      <c r="G511" s="145"/>
    </row>
    <row r="512" spans="1:7">
      <c r="A512" s="65"/>
      <c r="B512" s="65"/>
      <c r="C512" s="65"/>
      <c r="D512" s="65"/>
      <c r="E512" s="65"/>
      <c r="F512" s="65"/>
      <c r="G512" s="145"/>
    </row>
    <row r="513" spans="1:7">
      <c r="A513" s="65"/>
      <c r="B513" s="65"/>
      <c r="C513" s="65"/>
      <c r="D513" s="65"/>
      <c r="E513" s="65"/>
      <c r="F513" s="65"/>
      <c r="G513" s="145"/>
    </row>
    <row r="514" spans="1:7">
      <c r="A514" s="65"/>
      <c r="B514" s="65"/>
      <c r="C514" s="65"/>
      <c r="D514" s="65"/>
      <c r="E514" s="65"/>
      <c r="F514" s="65"/>
      <c r="G514" s="145"/>
    </row>
    <row r="515" spans="1:7">
      <c r="A515" s="65"/>
      <c r="B515" s="65"/>
      <c r="C515" s="65"/>
      <c r="D515" s="65"/>
      <c r="E515" s="65"/>
      <c r="F515" s="65"/>
      <c r="G515" s="145"/>
    </row>
    <row r="516" spans="1:7">
      <c r="A516" s="65"/>
      <c r="B516" s="65"/>
      <c r="C516" s="65"/>
      <c r="D516" s="65"/>
      <c r="E516" s="65"/>
      <c r="F516" s="65"/>
      <c r="G516" s="145"/>
    </row>
    <row r="517" spans="1:7">
      <c r="A517" s="65"/>
      <c r="B517" s="65"/>
      <c r="C517" s="65"/>
      <c r="D517" s="65"/>
      <c r="E517" s="65"/>
      <c r="F517" s="65"/>
      <c r="G517" s="145"/>
    </row>
    <row r="518" spans="1:7">
      <c r="A518" s="65"/>
      <c r="B518" s="65"/>
      <c r="C518" s="65"/>
      <c r="D518" s="65"/>
      <c r="E518" s="65"/>
      <c r="F518" s="65"/>
      <c r="G518" s="145"/>
    </row>
    <row r="519" spans="1:7">
      <c r="A519" s="65"/>
      <c r="B519" s="65"/>
      <c r="C519" s="65"/>
      <c r="D519" s="65"/>
      <c r="E519" s="65"/>
      <c r="F519" s="65"/>
      <c r="G519" s="145"/>
    </row>
    <row r="520" spans="1:7">
      <c r="A520" s="65"/>
      <c r="B520" s="65"/>
      <c r="C520" s="65"/>
      <c r="D520" s="65"/>
      <c r="E520" s="65"/>
      <c r="F520" s="65"/>
      <c r="G520" s="145"/>
    </row>
    <row r="521" spans="1:7">
      <c r="A521" s="65"/>
      <c r="B521" s="65"/>
      <c r="C521" s="65"/>
      <c r="D521" s="65"/>
      <c r="E521" s="65"/>
      <c r="F521" s="65"/>
      <c r="G521" s="145"/>
    </row>
    <row r="522" spans="1:7">
      <c r="A522" s="65"/>
      <c r="B522" s="65"/>
      <c r="C522" s="65"/>
      <c r="D522" s="65"/>
      <c r="E522" s="65"/>
      <c r="F522" s="65"/>
      <c r="G522" s="145"/>
    </row>
    <row r="523" spans="1:7">
      <c r="A523" s="65"/>
      <c r="B523" s="65"/>
      <c r="C523" s="65"/>
      <c r="D523" s="65"/>
      <c r="E523" s="65"/>
      <c r="F523" s="65"/>
      <c r="G523" s="145"/>
    </row>
    <row r="524" spans="1:7">
      <c r="A524" s="65"/>
      <c r="B524" s="65"/>
      <c r="C524" s="65"/>
      <c r="D524" s="65"/>
      <c r="E524" s="65"/>
      <c r="F524" s="65"/>
      <c r="G524" s="145"/>
    </row>
    <row r="525" spans="1:7">
      <c r="A525" s="65"/>
      <c r="B525" s="65"/>
      <c r="C525" s="65"/>
      <c r="D525" s="65"/>
      <c r="E525" s="65"/>
      <c r="F525" s="65"/>
      <c r="G525" s="145"/>
    </row>
    <row r="526" spans="1:7">
      <c r="A526" s="65"/>
      <c r="B526" s="65"/>
      <c r="C526" s="65"/>
      <c r="D526" s="65"/>
      <c r="E526" s="65"/>
      <c r="F526" s="65"/>
      <c r="G526" s="145"/>
    </row>
    <row r="527" spans="1:7">
      <c r="A527" s="65"/>
      <c r="B527" s="65"/>
      <c r="C527" s="65"/>
      <c r="D527" s="65"/>
      <c r="E527" s="65"/>
      <c r="F527" s="65"/>
      <c r="G527" s="145"/>
    </row>
    <row r="528" spans="1:7">
      <c r="A528" s="65"/>
      <c r="B528" s="65"/>
      <c r="C528" s="65"/>
      <c r="D528" s="65"/>
      <c r="E528" s="65"/>
      <c r="F528" s="65"/>
      <c r="G528" s="145"/>
    </row>
    <row r="529" spans="1:7">
      <c r="A529" s="65"/>
      <c r="B529" s="65"/>
      <c r="C529" s="65"/>
      <c r="D529" s="65"/>
      <c r="E529" s="65"/>
      <c r="F529" s="65"/>
      <c r="G529" s="145"/>
    </row>
    <row r="530" spans="1:7">
      <c r="A530" s="65"/>
      <c r="B530" s="65"/>
      <c r="C530" s="65"/>
      <c r="D530" s="65"/>
      <c r="E530" s="65"/>
      <c r="F530" s="65"/>
      <c r="G530" s="145"/>
    </row>
    <row r="531" spans="1:7">
      <c r="A531" s="65"/>
      <c r="B531" s="65"/>
      <c r="C531" s="65"/>
      <c r="D531" s="65"/>
      <c r="E531" s="65"/>
      <c r="F531" s="65"/>
      <c r="G531" s="145"/>
    </row>
    <row r="532" spans="1:7">
      <c r="A532" s="65"/>
      <c r="B532" s="65"/>
      <c r="C532" s="65"/>
      <c r="D532" s="65"/>
      <c r="E532" s="65"/>
      <c r="F532" s="65"/>
      <c r="G532" s="145"/>
    </row>
    <row r="533" spans="1:7">
      <c r="A533" s="65"/>
      <c r="B533" s="65"/>
      <c r="C533" s="65"/>
      <c r="D533" s="65"/>
      <c r="E533" s="65"/>
      <c r="F533" s="65"/>
      <c r="G533" s="145"/>
    </row>
    <row r="534" spans="1:7">
      <c r="A534" s="65"/>
      <c r="B534" s="65"/>
      <c r="C534" s="65"/>
      <c r="D534" s="65"/>
      <c r="E534" s="65"/>
      <c r="F534" s="65"/>
      <c r="G534" s="145"/>
    </row>
    <row r="535" spans="1:7">
      <c r="A535" s="65"/>
      <c r="B535" s="65"/>
      <c r="C535" s="65"/>
      <c r="D535" s="65"/>
      <c r="E535" s="65"/>
      <c r="F535" s="65"/>
      <c r="G535" s="145"/>
    </row>
    <row r="536" spans="1:7">
      <c r="A536" s="65"/>
      <c r="B536" s="65"/>
      <c r="C536" s="65"/>
      <c r="D536" s="65"/>
      <c r="E536" s="65"/>
      <c r="F536" s="65"/>
      <c r="G536" s="145"/>
    </row>
    <row r="537" spans="1:7">
      <c r="A537" s="65"/>
      <c r="B537" s="65"/>
      <c r="C537" s="65"/>
      <c r="D537" s="65"/>
      <c r="E537" s="65"/>
      <c r="F537" s="65"/>
      <c r="G537" s="145"/>
    </row>
    <row r="538" spans="1:7">
      <c r="A538" s="65"/>
      <c r="B538" s="65"/>
      <c r="C538" s="65"/>
      <c r="D538" s="65"/>
      <c r="E538" s="65"/>
      <c r="F538" s="65"/>
      <c r="G538" s="145"/>
    </row>
    <row r="539" spans="1:7">
      <c r="A539" s="65"/>
      <c r="B539" s="65"/>
      <c r="C539" s="65"/>
      <c r="D539" s="65"/>
      <c r="E539" s="65"/>
      <c r="F539" s="65"/>
      <c r="G539" s="145"/>
    </row>
    <row r="540" spans="1:7">
      <c r="A540" s="65"/>
      <c r="B540" s="65"/>
      <c r="C540" s="65"/>
      <c r="D540" s="65"/>
      <c r="E540" s="65"/>
      <c r="F540" s="65"/>
      <c r="G540" s="145"/>
    </row>
    <row r="541" spans="1:7">
      <c r="A541" s="65"/>
      <c r="B541" s="65"/>
      <c r="C541" s="65"/>
      <c r="D541" s="65"/>
      <c r="E541" s="65"/>
      <c r="F541" s="65"/>
      <c r="G541" s="145"/>
    </row>
    <row r="542" spans="1:7">
      <c r="A542" s="65"/>
      <c r="B542" s="65"/>
      <c r="C542" s="65"/>
      <c r="D542" s="65"/>
      <c r="E542" s="65"/>
      <c r="F542" s="65"/>
      <c r="G542" s="145"/>
    </row>
    <row r="543" spans="1:7">
      <c r="A543" s="65"/>
      <c r="B543" s="65"/>
      <c r="C543" s="65"/>
      <c r="D543" s="65"/>
      <c r="E543" s="65"/>
      <c r="F543" s="65"/>
      <c r="G543" s="145"/>
    </row>
    <row r="544" spans="1:7">
      <c r="A544" s="65"/>
      <c r="B544" s="65"/>
      <c r="C544" s="65"/>
      <c r="D544" s="65"/>
      <c r="E544" s="65"/>
      <c r="F544" s="65"/>
      <c r="G544" s="145"/>
    </row>
    <row r="545" spans="1:7">
      <c r="A545" s="65"/>
      <c r="B545" s="65"/>
      <c r="C545" s="65"/>
      <c r="D545" s="65"/>
      <c r="E545" s="65"/>
      <c r="F545" s="65"/>
      <c r="G545" s="145"/>
    </row>
    <row r="546" spans="1:7">
      <c r="A546" s="65"/>
      <c r="B546" s="65"/>
      <c r="C546" s="65"/>
      <c r="D546" s="65"/>
      <c r="E546" s="65"/>
      <c r="F546" s="65"/>
      <c r="G546" s="145"/>
    </row>
    <row r="547" spans="1:7">
      <c r="A547" s="65"/>
      <c r="B547" s="65"/>
      <c r="C547" s="65"/>
      <c r="D547" s="65"/>
      <c r="E547" s="65"/>
      <c r="F547" s="65"/>
      <c r="G547" s="145"/>
    </row>
    <row r="548" spans="1:7">
      <c r="A548" s="65"/>
      <c r="B548" s="65"/>
      <c r="C548" s="65"/>
      <c r="D548" s="65"/>
      <c r="E548" s="65"/>
      <c r="F548" s="65"/>
      <c r="G548" s="145"/>
    </row>
    <row r="549" spans="1:7">
      <c r="A549" s="65"/>
      <c r="B549" s="65"/>
      <c r="C549" s="65"/>
      <c r="D549" s="65"/>
      <c r="E549" s="65"/>
      <c r="F549" s="65"/>
      <c r="G549" s="145"/>
    </row>
    <row r="550" spans="1:7">
      <c r="A550" s="65"/>
      <c r="B550" s="65"/>
      <c r="C550" s="65"/>
      <c r="D550" s="65"/>
      <c r="E550" s="65"/>
      <c r="F550" s="65"/>
      <c r="G550" s="145"/>
    </row>
    <row r="551" spans="1:7">
      <c r="A551" s="65"/>
      <c r="B551" s="65"/>
      <c r="C551" s="65"/>
      <c r="D551" s="65"/>
      <c r="E551" s="65"/>
      <c r="F551" s="65"/>
      <c r="G551" s="145"/>
    </row>
    <row r="552" spans="1:7">
      <c r="A552" s="65"/>
      <c r="B552" s="65"/>
      <c r="C552" s="65"/>
      <c r="D552" s="65"/>
      <c r="E552" s="65"/>
      <c r="F552" s="65"/>
      <c r="G552" s="145"/>
    </row>
    <row r="553" spans="1:7">
      <c r="A553" s="65"/>
      <c r="B553" s="65"/>
      <c r="C553" s="65"/>
      <c r="D553" s="65"/>
      <c r="E553" s="65"/>
      <c r="F553" s="65"/>
      <c r="G553" s="145"/>
    </row>
    <row r="554" spans="1:7">
      <c r="A554" s="65"/>
      <c r="B554" s="65"/>
      <c r="C554" s="65"/>
      <c r="D554" s="65"/>
      <c r="E554" s="65"/>
      <c r="F554" s="65"/>
      <c r="G554" s="145"/>
    </row>
    <row r="555" spans="1:7">
      <c r="A555" s="65"/>
      <c r="B555" s="65"/>
      <c r="C555" s="65"/>
      <c r="D555" s="65"/>
      <c r="E555" s="65"/>
      <c r="F555" s="65"/>
      <c r="G555" s="145"/>
    </row>
    <row r="556" spans="1:7">
      <c r="A556" s="65"/>
      <c r="B556" s="65"/>
      <c r="C556" s="65"/>
      <c r="D556" s="65"/>
      <c r="E556" s="65"/>
      <c r="F556" s="65"/>
      <c r="G556" s="145"/>
    </row>
    <row r="557" spans="1:7">
      <c r="A557" s="65"/>
      <c r="B557" s="65"/>
      <c r="C557" s="65"/>
      <c r="D557" s="65"/>
      <c r="E557" s="65"/>
      <c r="F557" s="65"/>
      <c r="G557" s="145"/>
    </row>
    <row r="558" spans="1:7">
      <c r="A558" s="65"/>
      <c r="B558" s="65"/>
      <c r="C558" s="65"/>
      <c r="D558" s="65"/>
      <c r="E558" s="65"/>
      <c r="F558" s="65"/>
      <c r="G558" s="145"/>
    </row>
    <row r="559" spans="1:7">
      <c r="A559" s="65"/>
      <c r="B559" s="65"/>
      <c r="C559" s="65"/>
      <c r="D559" s="65"/>
      <c r="E559" s="65"/>
      <c r="F559" s="65"/>
      <c r="G559" s="145"/>
    </row>
    <row r="560" spans="1:7">
      <c r="A560" s="65"/>
      <c r="B560" s="65"/>
      <c r="C560" s="65"/>
      <c r="D560" s="65"/>
      <c r="E560" s="65"/>
      <c r="F560" s="65"/>
      <c r="G560" s="145"/>
    </row>
    <row r="561" spans="1:7">
      <c r="A561" s="65"/>
      <c r="B561" s="65"/>
      <c r="C561" s="65"/>
      <c r="D561" s="65"/>
      <c r="E561" s="65"/>
      <c r="F561" s="65"/>
      <c r="G561" s="145"/>
    </row>
    <row r="562" spans="1:7">
      <c r="A562" s="65"/>
      <c r="B562" s="65"/>
      <c r="C562" s="65"/>
      <c r="D562" s="65"/>
      <c r="E562" s="65"/>
      <c r="F562" s="65"/>
      <c r="G562" s="145"/>
    </row>
    <row r="563" spans="1:7">
      <c r="A563" s="65"/>
      <c r="B563" s="65"/>
      <c r="C563" s="65"/>
      <c r="D563" s="65"/>
      <c r="E563" s="65"/>
      <c r="F563" s="65"/>
      <c r="G563" s="145"/>
    </row>
    <row r="564" spans="1:7">
      <c r="A564" s="65"/>
      <c r="B564" s="65"/>
      <c r="C564" s="65"/>
      <c r="D564" s="65"/>
      <c r="E564" s="65"/>
      <c r="F564" s="65"/>
      <c r="G564" s="145"/>
    </row>
    <row r="565" spans="1:7">
      <c r="A565" s="65"/>
      <c r="B565" s="65"/>
      <c r="C565" s="65"/>
      <c r="D565" s="65"/>
      <c r="E565" s="65"/>
      <c r="F565" s="65"/>
      <c r="G565" s="145"/>
    </row>
    <row r="566" spans="1:7">
      <c r="A566" s="65"/>
      <c r="B566" s="65"/>
      <c r="C566" s="65"/>
      <c r="D566" s="65"/>
      <c r="E566" s="65"/>
      <c r="F566" s="65"/>
      <c r="G566" s="145"/>
    </row>
    <row r="567" spans="1:7">
      <c r="A567" s="65"/>
      <c r="B567" s="65"/>
      <c r="C567" s="65"/>
      <c r="D567" s="65"/>
      <c r="E567" s="65"/>
      <c r="F567" s="65"/>
      <c r="G567" s="145"/>
    </row>
    <row r="568" spans="1:7">
      <c r="A568" s="65"/>
      <c r="B568" s="65"/>
      <c r="C568" s="65"/>
      <c r="D568" s="65"/>
      <c r="E568" s="65"/>
      <c r="F568" s="65"/>
      <c r="G568" s="145"/>
    </row>
    <row r="569" spans="1:7">
      <c r="A569" s="65"/>
      <c r="B569" s="65"/>
      <c r="C569" s="65"/>
      <c r="D569" s="65"/>
      <c r="E569" s="65"/>
      <c r="F569" s="65"/>
      <c r="G569" s="145"/>
    </row>
    <row r="570" spans="1:7">
      <c r="A570" s="65"/>
      <c r="B570" s="65"/>
      <c r="C570" s="65"/>
      <c r="D570" s="65"/>
      <c r="E570" s="65"/>
      <c r="F570" s="65"/>
      <c r="G570" s="145"/>
    </row>
    <row r="571" spans="1:7">
      <c r="A571" s="65"/>
      <c r="B571" s="65"/>
      <c r="C571" s="65"/>
      <c r="D571" s="65"/>
      <c r="E571" s="65"/>
      <c r="F571" s="65"/>
      <c r="G571" s="145"/>
    </row>
    <row r="572" spans="1:7">
      <c r="A572" s="65"/>
      <c r="B572" s="65"/>
      <c r="C572" s="65"/>
      <c r="D572" s="65"/>
      <c r="E572" s="65"/>
      <c r="F572" s="65"/>
      <c r="G572" s="145"/>
    </row>
    <row r="573" spans="1:7">
      <c r="A573" s="65"/>
      <c r="B573" s="65"/>
      <c r="C573" s="65"/>
      <c r="D573" s="65"/>
      <c r="E573" s="65"/>
      <c r="F573" s="65"/>
      <c r="G573" s="145"/>
    </row>
    <row r="574" spans="1:7">
      <c r="A574" s="65"/>
      <c r="B574" s="65"/>
      <c r="C574" s="65"/>
      <c r="D574" s="65"/>
      <c r="E574" s="65"/>
      <c r="F574" s="65"/>
      <c r="G574" s="145"/>
    </row>
    <row r="575" spans="1:7">
      <c r="A575" s="65"/>
      <c r="B575" s="65"/>
      <c r="C575" s="65"/>
      <c r="D575" s="65"/>
      <c r="E575" s="65"/>
      <c r="F575" s="65"/>
      <c r="G575" s="145"/>
    </row>
    <row r="576" spans="1:7">
      <c r="A576" s="65"/>
      <c r="B576" s="65"/>
      <c r="C576" s="65"/>
      <c r="D576" s="65"/>
      <c r="E576" s="65"/>
      <c r="F576" s="65"/>
      <c r="G576" s="145"/>
    </row>
    <row r="577" spans="1:7">
      <c r="A577" s="65"/>
      <c r="B577" s="65"/>
      <c r="C577" s="65"/>
      <c r="D577" s="65"/>
      <c r="E577" s="65"/>
      <c r="F577" s="65"/>
      <c r="G577" s="145"/>
    </row>
    <row r="578" spans="1:7">
      <c r="A578" s="65"/>
      <c r="B578" s="65"/>
      <c r="C578" s="65"/>
      <c r="D578" s="65"/>
      <c r="E578" s="65"/>
      <c r="F578" s="65"/>
      <c r="G578" s="145"/>
    </row>
    <row r="579" spans="1:7">
      <c r="A579" s="65"/>
      <c r="B579" s="65"/>
      <c r="C579" s="65"/>
      <c r="D579" s="65"/>
      <c r="E579" s="65"/>
      <c r="F579" s="65"/>
      <c r="G579" s="145"/>
    </row>
    <row r="580" spans="1:7">
      <c r="A580" s="65"/>
      <c r="B580" s="65"/>
      <c r="C580" s="65"/>
      <c r="D580" s="65"/>
      <c r="E580" s="65"/>
      <c r="F580" s="65"/>
      <c r="G580" s="145"/>
    </row>
    <row r="581" spans="1:7">
      <c r="A581" s="65"/>
      <c r="B581" s="65"/>
      <c r="C581" s="65"/>
      <c r="D581" s="65"/>
      <c r="E581" s="65"/>
      <c r="F581" s="65"/>
      <c r="G581" s="145"/>
    </row>
    <row r="582" spans="1:7">
      <c r="A582" s="65"/>
      <c r="B582" s="65"/>
      <c r="C582" s="65"/>
      <c r="D582" s="65"/>
      <c r="E582" s="65"/>
      <c r="F582" s="65"/>
      <c r="G582" s="145"/>
    </row>
    <row r="583" spans="1:7">
      <c r="A583" s="65"/>
      <c r="B583" s="65"/>
      <c r="C583" s="65"/>
      <c r="D583" s="65"/>
      <c r="E583" s="65"/>
      <c r="F583" s="65"/>
      <c r="G583" s="145"/>
    </row>
    <row r="584" spans="1:7">
      <c r="A584" s="65"/>
      <c r="B584" s="65"/>
      <c r="C584" s="65"/>
      <c r="D584" s="65"/>
      <c r="E584" s="65"/>
      <c r="F584" s="65"/>
      <c r="G584" s="145"/>
    </row>
    <row r="585" spans="1:7">
      <c r="A585" s="65"/>
      <c r="B585" s="65"/>
      <c r="C585" s="65"/>
      <c r="D585" s="65"/>
      <c r="E585" s="65"/>
      <c r="F585" s="65"/>
      <c r="G585" s="145"/>
    </row>
    <row r="586" spans="1:7">
      <c r="A586" s="65"/>
      <c r="B586" s="65"/>
      <c r="C586" s="65"/>
      <c r="D586" s="65"/>
      <c r="E586" s="65"/>
      <c r="F586" s="65"/>
      <c r="G586" s="145"/>
    </row>
    <row r="587" spans="1:7">
      <c r="A587" s="65"/>
      <c r="B587" s="65"/>
      <c r="C587" s="65"/>
      <c r="D587" s="65"/>
      <c r="E587" s="65"/>
      <c r="F587" s="65"/>
      <c r="G587" s="145"/>
    </row>
    <row r="588" spans="1:7">
      <c r="A588" s="65"/>
      <c r="B588" s="65"/>
      <c r="C588" s="65"/>
      <c r="D588" s="65"/>
      <c r="E588" s="65"/>
      <c r="F588" s="65"/>
      <c r="G588" s="145"/>
    </row>
    <row r="589" spans="1:7">
      <c r="A589" s="65"/>
      <c r="B589" s="65"/>
      <c r="C589" s="65"/>
      <c r="D589" s="65"/>
      <c r="E589" s="65"/>
      <c r="F589" s="65"/>
      <c r="G589" s="145"/>
    </row>
    <row r="590" spans="1:7">
      <c r="A590" s="65"/>
      <c r="B590" s="65"/>
      <c r="C590" s="65"/>
      <c r="D590" s="65"/>
      <c r="E590" s="65"/>
      <c r="F590" s="65"/>
      <c r="G590" s="145"/>
    </row>
    <row r="591" spans="1:7">
      <c r="A591" s="65"/>
      <c r="B591" s="65"/>
      <c r="C591" s="65"/>
      <c r="D591" s="65"/>
      <c r="E591" s="65"/>
      <c r="F591" s="65"/>
      <c r="G591" s="145"/>
    </row>
    <row r="592" spans="1:7">
      <c r="A592" s="65"/>
      <c r="B592" s="65"/>
      <c r="C592" s="65"/>
      <c r="D592" s="65"/>
      <c r="E592" s="65"/>
      <c r="F592" s="65"/>
      <c r="G592" s="145"/>
    </row>
    <row r="593" spans="1:7">
      <c r="A593" s="65"/>
      <c r="B593" s="65"/>
      <c r="C593" s="65"/>
      <c r="D593" s="65"/>
      <c r="E593" s="65"/>
      <c r="F593" s="65"/>
      <c r="G593" s="145"/>
    </row>
    <row r="594" spans="1:7">
      <c r="A594" s="65"/>
      <c r="B594" s="65"/>
      <c r="C594" s="65"/>
      <c r="D594" s="65"/>
      <c r="E594" s="65"/>
      <c r="F594" s="65"/>
      <c r="G594" s="145"/>
    </row>
    <row r="595" spans="1:7">
      <c r="A595" s="65"/>
      <c r="B595" s="65"/>
      <c r="C595" s="65"/>
      <c r="D595" s="65"/>
      <c r="E595" s="65"/>
      <c r="F595" s="65"/>
      <c r="G595" s="145"/>
    </row>
    <row r="596" spans="1:7">
      <c r="A596" s="65"/>
      <c r="B596" s="65"/>
      <c r="C596" s="65"/>
      <c r="D596" s="65"/>
      <c r="E596" s="65"/>
      <c r="F596" s="65"/>
      <c r="G596" s="145"/>
    </row>
    <row r="597" spans="1:7">
      <c r="A597" s="65"/>
      <c r="B597" s="65"/>
      <c r="C597" s="65"/>
      <c r="D597" s="65"/>
      <c r="E597" s="65"/>
      <c r="F597" s="65"/>
      <c r="G597" s="145"/>
    </row>
    <row r="598" spans="1:7">
      <c r="A598" s="65"/>
      <c r="B598" s="65"/>
      <c r="C598" s="65"/>
      <c r="D598" s="65"/>
      <c r="E598" s="65"/>
      <c r="F598" s="65"/>
      <c r="G598" s="145"/>
    </row>
    <row r="599" spans="1:7">
      <c r="A599" s="65"/>
      <c r="B599" s="65"/>
      <c r="C599" s="65"/>
      <c r="D599" s="65"/>
      <c r="E599" s="65"/>
      <c r="F599" s="65"/>
      <c r="G599" s="145"/>
    </row>
    <row r="600" spans="1:7">
      <c r="A600" s="65"/>
      <c r="B600" s="65"/>
      <c r="C600" s="65"/>
      <c r="D600" s="65"/>
      <c r="E600" s="65"/>
      <c r="F600" s="65"/>
      <c r="G600" s="145"/>
    </row>
    <row r="601" spans="1:7">
      <c r="A601" s="65"/>
      <c r="B601" s="65"/>
      <c r="C601" s="65"/>
      <c r="D601" s="65"/>
      <c r="E601" s="65"/>
      <c r="F601" s="65"/>
      <c r="G601" s="145"/>
    </row>
    <row r="602" spans="1:7">
      <c r="A602" s="65"/>
      <c r="B602" s="65"/>
      <c r="C602" s="65"/>
      <c r="D602" s="65"/>
      <c r="E602" s="65"/>
      <c r="F602" s="65"/>
      <c r="G602" s="145"/>
    </row>
    <row r="603" spans="1:7">
      <c r="A603" s="65"/>
      <c r="B603" s="65"/>
      <c r="C603" s="65"/>
      <c r="D603" s="65"/>
      <c r="E603" s="65"/>
      <c r="F603" s="65"/>
      <c r="G603" s="145"/>
    </row>
    <row r="604" spans="1:7">
      <c r="A604" s="65"/>
      <c r="B604" s="65"/>
      <c r="C604" s="65"/>
      <c r="D604" s="65"/>
      <c r="E604" s="65"/>
      <c r="F604" s="65"/>
      <c r="G604" s="145"/>
    </row>
    <row r="605" spans="1:7">
      <c r="A605" s="65"/>
      <c r="B605" s="65"/>
      <c r="C605" s="65"/>
      <c r="D605" s="65"/>
      <c r="E605" s="65"/>
      <c r="F605" s="65"/>
      <c r="G605" s="145"/>
    </row>
    <row r="606" spans="1:7">
      <c r="A606" s="65"/>
      <c r="B606" s="65"/>
      <c r="C606" s="65"/>
      <c r="D606" s="65"/>
      <c r="E606" s="65"/>
      <c r="F606" s="65"/>
      <c r="G606" s="145"/>
    </row>
    <row r="607" spans="1:7">
      <c r="A607" s="65"/>
      <c r="B607" s="65"/>
      <c r="C607" s="65"/>
      <c r="D607" s="65"/>
      <c r="E607" s="65"/>
      <c r="F607" s="65"/>
      <c r="G607" s="145"/>
    </row>
    <row r="608" spans="1:7">
      <c r="A608" s="65"/>
      <c r="B608" s="65"/>
      <c r="C608" s="65"/>
      <c r="D608" s="65"/>
      <c r="E608" s="65"/>
      <c r="F608" s="65"/>
      <c r="G608" s="145"/>
    </row>
    <row r="609" spans="1:7">
      <c r="A609" s="65"/>
      <c r="B609" s="65"/>
      <c r="C609" s="65"/>
      <c r="D609" s="65"/>
      <c r="E609" s="65"/>
      <c r="F609" s="65"/>
      <c r="G609" s="145"/>
    </row>
    <row r="610" spans="1:7">
      <c r="A610" s="65"/>
      <c r="B610" s="65"/>
      <c r="C610" s="65"/>
      <c r="D610" s="65"/>
      <c r="E610" s="65"/>
      <c r="F610" s="65"/>
      <c r="G610" s="145"/>
    </row>
    <row r="611" spans="1:7">
      <c r="A611" s="65"/>
      <c r="B611" s="65"/>
      <c r="C611" s="65"/>
      <c r="D611" s="65"/>
      <c r="E611" s="65"/>
      <c r="F611" s="65"/>
      <c r="G611" s="145"/>
    </row>
    <row r="612" spans="1:7">
      <c r="A612" s="65"/>
      <c r="B612" s="65"/>
      <c r="C612" s="65"/>
      <c r="D612" s="65"/>
      <c r="E612" s="65"/>
      <c r="F612" s="65"/>
      <c r="G612" s="145"/>
    </row>
    <row r="613" spans="1:7">
      <c r="A613" s="65"/>
      <c r="B613" s="65"/>
      <c r="C613" s="65"/>
      <c r="D613" s="65"/>
      <c r="E613" s="65"/>
      <c r="F613" s="65"/>
      <c r="G613" s="145"/>
    </row>
    <row r="614" spans="1:7">
      <c r="A614" s="65"/>
      <c r="B614" s="65"/>
      <c r="C614" s="65"/>
      <c r="D614" s="65"/>
      <c r="E614" s="65"/>
      <c r="F614" s="65"/>
      <c r="G614" s="145"/>
    </row>
    <row r="615" spans="1:7">
      <c r="A615" s="65"/>
      <c r="B615" s="65"/>
      <c r="C615" s="65"/>
      <c r="D615" s="65"/>
      <c r="E615" s="65"/>
      <c r="F615" s="65"/>
      <c r="G615" s="145"/>
    </row>
    <row r="616" spans="1:7">
      <c r="A616" s="65"/>
      <c r="B616" s="65"/>
      <c r="C616" s="65"/>
      <c r="D616" s="65"/>
      <c r="E616" s="65"/>
      <c r="F616" s="65"/>
      <c r="G616" s="145"/>
    </row>
    <row r="617" spans="1:7">
      <c r="A617" s="65"/>
      <c r="B617" s="65"/>
      <c r="C617" s="65"/>
      <c r="D617" s="65"/>
      <c r="E617" s="65"/>
      <c r="F617" s="65"/>
      <c r="G617" s="145"/>
    </row>
    <row r="618" spans="1:7">
      <c r="A618" s="65"/>
      <c r="B618" s="65"/>
      <c r="C618" s="65"/>
      <c r="D618" s="65"/>
      <c r="E618" s="65"/>
      <c r="F618" s="65"/>
      <c r="G618" s="145"/>
    </row>
    <row r="619" spans="1:7">
      <c r="A619" s="65"/>
      <c r="B619" s="65"/>
      <c r="C619" s="65"/>
      <c r="D619" s="65"/>
      <c r="E619" s="65"/>
      <c r="F619" s="65"/>
      <c r="G619" s="145"/>
    </row>
    <row r="620" spans="1:7">
      <c r="A620" s="65"/>
      <c r="B620" s="65"/>
      <c r="C620" s="65"/>
      <c r="D620" s="65"/>
      <c r="E620" s="65"/>
      <c r="F620" s="65"/>
      <c r="G620" s="145"/>
    </row>
    <row r="621" spans="1:7">
      <c r="A621" s="65"/>
      <c r="B621" s="65"/>
      <c r="C621" s="65"/>
      <c r="D621" s="65"/>
      <c r="E621" s="65"/>
      <c r="F621" s="65"/>
      <c r="G621" s="145"/>
    </row>
    <row r="622" spans="1:7">
      <c r="A622" s="65"/>
      <c r="B622" s="65"/>
      <c r="C622" s="65"/>
      <c r="D622" s="65"/>
      <c r="E622" s="65"/>
      <c r="F622" s="65"/>
      <c r="G622" s="145"/>
    </row>
    <row r="623" spans="1:7">
      <c r="A623" s="65"/>
      <c r="B623" s="65"/>
      <c r="C623" s="65"/>
      <c r="D623" s="65"/>
      <c r="E623" s="65"/>
      <c r="F623" s="65"/>
      <c r="G623" s="145"/>
    </row>
    <row r="624" spans="1:7">
      <c r="A624" s="65"/>
      <c r="B624" s="65"/>
      <c r="C624" s="65"/>
      <c r="D624" s="65"/>
      <c r="E624" s="65"/>
      <c r="F624" s="65"/>
      <c r="G624" s="145"/>
    </row>
    <row r="625" spans="1:7">
      <c r="A625" s="65"/>
      <c r="B625" s="65"/>
      <c r="C625" s="65"/>
      <c r="D625" s="65"/>
      <c r="E625" s="65"/>
      <c r="F625" s="65"/>
      <c r="G625" s="145"/>
    </row>
    <row r="626" spans="1:7">
      <c r="A626" s="65"/>
      <c r="B626" s="65"/>
      <c r="C626" s="65"/>
      <c r="D626" s="65"/>
      <c r="E626" s="65"/>
      <c r="F626" s="65"/>
      <c r="G626" s="145"/>
    </row>
    <row r="627" spans="1:7">
      <c r="A627" s="65"/>
      <c r="B627" s="65"/>
      <c r="C627" s="65"/>
      <c r="D627" s="65"/>
      <c r="E627" s="65"/>
      <c r="F627" s="65"/>
      <c r="G627" s="145"/>
    </row>
    <row r="628" spans="1:7">
      <c r="A628" s="65"/>
      <c r="B628" s="65"/>
      <c r="C628" s="65"/>
      <c r="D628" s="65"/>
      <c r="E628" s="65"/>
      <c r="F628" s="65"/>
      <c r="G628" s="145"/>
    </row>
    <row r="629" spans="1:7">
      <c r="A629" s="65"/>
      <c r="B629" s="65"/>
      <c r="C629" s="65"/>
      <c r="D629" s="65"/>
      <c r="E629" s="65"/>
      <c r="F629" s="65"/>
      <c r="G629" s="145"/>
    </row>
    <row r="630" spans="1:7">
      <c r="A630" s="65"/>
      <c r="B630" s="65"/>
      <c r="C630" s="65"/>
      <c r="D630" s="65"/>
      <c r="E630" s="65"/>
      <c r="F630" s="65"/>
      <c r="G630" s="145"/>
    </row>
    <row r="631" spans="1:7">
      <c r="A631" s="65"/>
      <c r="B631" s="65"/>
      <c r="C631" s="65"/>
      <c r="D631" s="65"/>
      <c r="E631" s="65"/>
      <c r="F631" s="65"/>
      <c r="G631" s="145"/>
    </row>
    <row r="632" spans="1:7">
      <c r="A632" s="65"/>
      <c r="B632" s="65"/>
      <c r="C632" s="65"/>
      <c r="D632" s="65"/>
      <c r="E632" s="65"/>
      <c r="F632" s="65"/>
      <c r="G632" s="145"/>
    </row>
    <row r="633" spans="1:7">
      <c r="A633" s="65"/>
      <c r="B633" s="65"/>
      <c r="C633" s="65"/>
      <c r="D633" s="65"/>
      <c r="E633" s="65"/>
      <c r="F633" s="65"/>
      <c r="G633" s="145"/>
    </row>
    <row r="634" spans="1:7">
      <c r="A634" s="65"/>
      <c r="B634" s="65"/>
      <c r="C634" s="65"/>
      <c r="D634" s="65"/>
      <c r="E634" s="65"/>
      <c r="F634" s="65"/>
      <c r="G634" s="145"/>
    </row>
    <row r="635" spans="1:7">
      <c r="A635" s="65"/>
      <c r="B635" s="65"/>
      <c r="C635" s="65"/>
      <c r="D635" s="65"/>
      <c r="E635" s="65"/>
      <c r="F635" s="65"/>
      <c r="G635" s="145"/>
    </row>
    <row r="636" spans="1:7">
      <c r="A636" s="65"/>
      <c r="B636" s="65"/>
      <c r="C636" s="65"/>
      <c r="D636" s="65"/>
      <c r="E636" s="65"/>
      <c r="F636" s="65"/>
      <c r="G636" s="145"/>
    </row>
    <row r="637" spans="1:7">
      <c r="A637" s="65"/>
      <c r="B637" s="65"/>
      <c r="C637" s="65"/>
      <c r="D637" s="65"/>
      <c r="E637" s="65"/>
      <c r="F637" s="65"/>
      <c r="G637" s="145"/>
    </row>
    <row r="638" spans="1:7">
      <c r="A638" s="65"/>
      <c r="B638" s="65"/>
      <c r="C638" s="65"/>
      <c r="D638" s="65"/>
      <c r="E638" s="65"/>
      <c r="F638" s="65"/>
      <c r="G638" s="145"/>
    </row>
    <row r="639" spans="1:7">
      <c r="A639" s="65"/>
      <c r="B639" s="65"/>
      <c r="C639" s="65"/>
      <c r="D639" s="65"/>
      <c r="E639" s="65"/>
      <c r="F639" s="65"/>
      <c r="G639" s="145"/>
    </row>
    <row r="640" spans="1:7">
      <c r="A640" s="65"/>
      <c r="B640" s="65"/>
      <c r="C640" s="65"/>
      <c r="D640" s="65"/>
      <c r="E640" s="65"/>
      <c r="F640" s="65"/>
      <c r="G640" s="145"/>
    </row>
    <row r="641" spans="1:7">
      <c r="A641" s="65"/>
      <c r="B641" s="65"/>
      <c r="C641" s="65"/>
      <c r="D641" s="65"/>
      <c r="E641" s="65"/>
      <c r="F641" s="65"/>
      <c r="G641" s="145"/>
    </row>
    <row r="642" spans="1:7">
      <c r="A642" s="65"/>
      <c r="B642" s="65"/>
      <c r="C642" s="65"/>
      <c r="D642" s="65"/>
      <c r="E642" s="65"/>
      <c r="F642" s="65"/>
      <c r="G642" s="145"/>
    </row>
    <row r="643" spans="1:7">
      <c r="A643" s="65"/>
      <c r="B643" s="65"/>
      <c r="C643" s="65"/>
      <c r="D643" s="65"/>
      <c r="E643" s="65"/>
      <c r="F643" s="65"/>
      <c r="G643" s="145"/>
    </row>
    <row r="644" spans="1:7">
      <c r="A644" s="65"/>
      <c r="B644" s="65"/>
      <c r="C644" s="65"/>
      <c r="D644" s="65"/>
      <c r="E644" s="65"/>
      <c r="F644" s="65"/>
      <c r="G644" s="145"/>
    </row>
    <row r="645" spans="1:7">
      <c r="A645" s="65"/>
      <c r="B645" s="65"/>
      <c r="C645" s="65"/>
      <c r="D645" s="65"/>
      <c r="E645" s="65"/>
      <c r="F645" s="65"/>
      <c r="G645" s="145"/>
    </row>
    <row r="646" spans="1:7">
      <c r="A646" s="65"/>
      <c r="B646" s="65"/>
      <c r="C646" s="65"/>
      <c r="D646" s="65"/>
      <c r="E646" s="65"/>
      <c r="F646" s="65"/>
      <c r="G646" s="145"/>
    </row>
    <row r="647" spans="1:7">
      <c r="A647" s="65"/>
      <c r="B647" s="65"/>
      <c r="C647" s="65"/>
      <c r="D647" s="65"/>
      <c r="E647" s="65"/>
      <c r="F647" s="65"/>
      <c r="G647" s="145"/>
    </row>
    <row r="648" spans="1:7">
      <c r="A648" s="65"/>
      <c r="B648" s="65"/>
      <c r="C648" s="65"/>
      <c r="D648" s="65"/>
      <c r="E648" s="65"/>
      <c r="F648" s="65"/>
      <c r="G648" s="145"/>
    </row>
    <row r="649" spans="1:7">
      <c r="A649" s="65"/>
      <c r="B649" s="65"/>
      <c r="C649" s="65"/>
      <c r="D649" s="65"/>
      <c r="E649" s="65"/>
      <c r="F649" s="65"/>
      <c r="G649" s="145"/>
    </row>
    <row r="650" spans="1:7">
      <c r="A650" s="65"/>
      <c r="B650" s="65"/>
      <c r="C650" s="65"/>
      <c r="D650" s="65"/>
      <c r="E650" s="65"/>
      <c r="F650" s="65"/>
      <c r="G650" s="145"/>
    </row>
    <row r="651" spans="1:7">
      <c r="A651" s="65"/>
      <c r="B651" s="65"/>
      <c r="C651" s="65"/>
      <c r="D651" s="65"/>
      <c r="E651" s="65"/>
      <c r="F651" s="65"/>
      <c r="G651" s="145"/>
    </row>
    <row r="652" spans="1:7">
      <c r="A652" s="65"/>
      <c r="B652" s="65"/>
      <c r="C652" s="65"/>
      <c r="D652" s="65"/>
      <c r="E652" s="65"/>
      <c r="F652" s="65"/>
      <c r="G652" s="145"/>
    </row>
    <row r="653" spans="1:7">
      <c r="A653" s="65"/>
      <c r="B653" s="65"/>
      <c r="C653" s="65"/>
      <c r="D653" s="65"/>
      <c r="E653" s="65"/>
      <c r="F653" s="65"/>
      <c r="G653" s="145"/>
    </row>
    <row r="654" spans="1:7">
      <c r="A654" s="65"/>
      <c r="B654" s="65"/>
      <c r="C654" s="65"/>
      <c r="D654" s="65"/>
      <c r="E654" s="65"/>
      <c r="F654" s="65"/>
      <c r="G654" s="145"/>
    </row>
    <row r="655" spans="1:7">
      <c r="A655" s="65"/>
      <c r="B655" s="65"/>
      <c r="C655" s="65"/>
      <c r="D655" s="65"/>
      <c r="E655" s="65"/>
      <c r="F655" s="65"/>
      <c r="G655" s="145"/>
    </row>
    <row r="656" spans="1:7">
      <c r="A656" s="65"/>
      <c r="B656" s="65"/>
      <c r="C656" s="65"/>
      <c r="D656" s="65"/>
      <c r="E656" s="65"/>
      <c r="F656" s="65"/>
      <c r="G656" s="145"/>
    </row>
    <row r="657" spans="1:7">
      <c r="A657" s="65"/>
      <c r="B657" s="65"/>
      <c r="C657" s="65"/>
      <c r="D657" s="65"/>
      <c r="E657" s="65"/>
      <c r="F657" s="65"/>
      <c r="G657" s="145"/>
    </row>
    <row r="658" spans="1:7">
      <c r="A658" s="65"/>
      <c r="B658" s="65"/>
      <c r="C658" s="65"/>
      <c r="D658" s="65"/>
      <c r="E658" s="65"/>
      <c r="F658" s="65"/>
      <c r="G658" s="145"/>
    </row>
    <row r="659" spans="1:7">
      <c r="A659" s="65"/>
      <c r="B659" s="65"/>
      <c r="C659" s="65"/>
      <c r="D659" s="65"/>
      <c r="E659" s="65"/>
      <c r="F659" s="65"/>
      <c r="G659" s="145"/>
    </row>
    <row r="660" spans="1:7">
      <c r="A660" s="65"/>
      <c r="B660" s="65"/>
      <c r="C660" s="65"/>
      <c r="D660" s="65"/>
      <c r="E660" s="65"/>
      <c r="F660" s="65"/>
      <c r="G660" s="145"/>
    </row>
    <row r="661" spans="1:7">
      <c r="A661" s="65"/>
      <c r="B661" s="65"/>
      <c r="C661" s="65"/>
      <c r="D661" s="65"/>
      <c r="E661" s="65"/>
      <c r="F661" s="65"/>
      <c r="G661" s="145"/>
    </row>
    <row r="662" spans="1:7">
      <c r="A662" s="65"/>
      <c r="B662" s="65"/>
      <c r="C662" s="65"/>
      <c r="D662" s="65"/>
      <c r="E662" s="65"/>
      <c r="F662" s="65"/>
      <c r="G662" s="145"/>
    </row>
    <row r="663" spans="1:7">
      <c r="A663" s="65"/>
      <c r="B663" s="65"/>
      <c r="C663" s="65"/>
      <c r="D663" s="65"/>
      <c r="E663" s="65"/>
      <c r="F663" s="65"/>
      <c r="G663" s="145"/>
    </row>
    <row r="664" spans="1:7">
      <c r="A664" s="65"/>
      <c r="B664" s="65"/>
      <c r="C664" s="65"/>
      <c r="D664" s="65"/>
      <c r="E664" s="65"/>
      <c r="F664" s="65"/>
      <c r="G664" s="145"/>
    </row>
    <row r="665" spans="1:7">
      <c r="A665" s="65"/>
      <c r="B665" s="65"/>
      <c r="C665" s="65"/>
      <c r="D665" s="65"/>
      <c r="E665" s="65"/>
      <c r="F665" s="65"/>
      <c r="G665" s="145"/>
    </row>
    <row r="666" spans="1:7">
      <c r="A666" s="65"/>
      <c r="B666" s="65"/>
      <c r="C666" s="65"/>
      <c r="D666" s="65"/>
      <c r="E666" s="65"/>
      <c r="F666" s="65"/>
      <c r="G666" s="145"/>
    </row>
    <row r="667" spans="1:7">
      <c r="A667" s="65"/>
      <c r="B667" s="65"/>
      <c r="C667" s="65"/>
      <c r="D667" s="65"/>
      <c r="E667" s="65"/>
      <c r="F667" s="65"/>
      <c r="G667" s="145"/>
    </row>
    <row r="668" spans="1:7">
      <c r="A668" s="65"/>
      <c r="B668" s="65"/>
      <c r="C668" s="65"/>
      <c r="D668" s="65"/>
      <c r="E668" s="65"/>
      <c r="F668" s="65"/>
      <c r="G668" s="145"/>
    </row>
    <row r="669" spans="1:7">
      <c r="A669" s="65"/>
      <c r="B669" s="65"/>
      <c r="C669" s="65"/>
      <c r="D669" s="65"/>
      <c r="E669" s="65"/>
      <c r="F669" s="65"/>
      <c r="G669" s="145"/>
    </row>
    <row r="670" spans="1:7">
      <c r="A670" s="65"/>
      <c r="B670" s="65"/>
      <c r="C670" s="65"/>
      <c r="D670" s="65"/>
      <c r="E670" s="65"/>
      <c r="F670" s="65"/>
      <c r="G670" s="145"/>
    </row>
    <row r="671" spans="1:7">
      <c r="A671" s="65"/>
      <c r="B671" s="65"/>
      <c r="C671" s="65"/>
      <c r="D671" s="65"/>
      <c r="E671" s="65"/>
      <c r="F671" s="65"/>
      <c r="G671" s="145"/>
    </row>
    <row r="672" spans="1:7">
      <c r="A672" s="65"/>
      <c r="B672" s="65"/>
      <c r="C672" s="65"/>
      <c r="D672" s="65"/>
      <c r="E672" s="65"/>
      <c r="F672" s="65"/>
      <c r="G672" s="145"/>
    </row>
    <row r="673" spans="1:7">
      <c r="A673" s="65"/>
      <c r="B673" s="65"/>
      <c r="C673" s="65"/>
      <c r="D673" s="65"/>
      <c r="E673" s="65"/>
      <c r="F673" s="65"/>
      <c r="G673" s="145"/>
    </row>
    <row r="674" spans="1:7">
      <c r="A674" s="65"/>
      <c r="B674" s="65"/>
      <c r="C674" s="65"/>
      <c r="D674" s="65"/>
      <c r="E674" s="65"/>
      <c r="F674" s="65"/>
      <c r="G674" s="145"/>
    </row>
    <row r="675" spans="1:7">
      <c r="A675" s="65"/>
      <c r="B675" s="65"/>
      <c r="C675" s="65"/>
      <c r="D675" s="65"/>
      <c r="E675" s="65"/>
      <c r="F675" s="65"/>
      <c r="G675" s="145"/>
    </row>
    <row r="676" spans="1:7">
      <c r="A676" s="65"/>
      <c r="B676" s="65"/>
      <c r="C676" s="65"/>
      <c r="D676" s="65"/>
      <c r="E676" s="65"/>
      <c r="F676" s="65"/>
      <c r="G676" s="145"/>
    </row>
    <row r="677" spans="1:7">
      <c r="A677" s="65"/>
      <c r="B677" s="65"/>
      <c r="C677" s="65"/>
      <c r="D677" s="65"/>
      <c r="E677" s="65"/>
      <c r="F677" s="65"/>
      <c r="G677" s="145"/>
    </row>
    <row r="678" spans="1:7">
      <c r="A678" s="65"/>
      <c r="B678" s="65"/>
      <c r="C678" s="65"/>
      <c r="D678" s="65"/>
      <c r="E678" s="65"/>
      <c r="F678" s="65"/>
      <c r="G678" s="145"/>
    </row>
    <row r="679" spans="1:7">
      <c r="A679" s="65"/>
      <c r="B679" s="65"/>
      <c r="C679" s="65"/>
      <c r="D679" s="65"/>
      <c r="E679" s="65"/>
      <c r="F679" s="65"/>
      <c r="G679" s="145"/>
    </row>
    <row r="680" spans="1:7">
      <c r="A680" s="65"/>
      <c r="B680" s="65"/>
      <c r="C680" s="65"/>
      <c r="D680" s="65"/>
      <c r="E680" s="65"/>
      <c r="F680" s="65"/>
      <c r="G680" s="145"/>
    </row>
    <row r="681" spans="1:7">
      <c r="A681" s="65"/>
      <c r="B681" s="65"/>
      <c r="C681" s="65"/>
      <c r="D681" s="65"/>
      <c r="E681" s="65"/>
      <c r="F681" s="65"/>
      <c r="G681" s="145"/>
    </row>
    <row r="682" spans="1:7">
      <c r="A682" s="65"/>
      <c r="B682" s="65"/>
      <c r="C682" s="65"/>
      <c r="D682" s="65"/>
      <c r="E682" s="65"/>
      <c r="F682" s="65"/>
      <c r="G682" s="145"/>
    </row>
    <row r="683" spans="1:7">
      <c r="A683" s="65"/>
      <c r="B683" s="65"/>
      <c r="C683" s="65"/>
      <c r="D683" s="65"/>
      <c r="E683" s="65"/>
      <c r="F683" s="65"/>
      <c r="G683" s="145"/>
    </row>
    <row r="684" spans="1:7">
      <c r="A684" s="65"/>
      <c r="B684" s="65"/>
      <c r="C684" s="65"/>
      <c r="D684" s="65"/>
      <c r="E684" s="65"/>
      <c r="F684" s="65"/>
      <c r="G684" s="145"/>
    </row>
    <row r="685" spans="1:7">
      <c r="A685" s="65"/>
      <c r="B685" s="65"/>
      <c r="C685" s="65"/>
      <c r="D685" s="65"/>
      <c r="E685" s="65"/>
      <c r="F685" s="65"/>
      <c r="G685" s="145"/>
    </row>
    <row r="686" spans="1:7">
      <c r="A686" s="65"/>
      <c r="B686" s="65"/>
      <c r="C686" s="65"/>
      <c r="D686" s="65"/>
      <c r="E686" s="65"/>
      <c r="F686" s="65"/>
      <c r="G686" s="145"/>
    </row>
    <row r="687" spans="1:7">
      <c r="A687" s="65"/>
      <c r="B687" s="65"/>
      <c r="C687" s="65"/>
      <c r="D687" s="65"/>
      <c r="E687" s="65"/>
      <c r="F687" s="65"/>
      <c r="G687" s="145"/>
    </row>
    <row r="688" spans="1:7">
      <c r="A688" s="65"/>
      <c r="B688" s="65"/>
      <c r="C688" s="65"/>
      <c r="D688" s="65"/>
      <c r="E688" s="65"/>
      <c r="F688" s="65"/>
      <c r="G688" s="145"/>
    </row>
    <row r="689" spans="1:7">
      <c r="A689" s="65"/>
      <c r="B689" s="65"/>
      <c r="C689" s="65"/>
      <c r="D689" s="65"/>
      <c r="E689" s="65"/>
      <c r="F689" s="65"/>
      <c r="G689" s="145"/>
    </row>
    <row r="690" spans="1:7">
      <c r="A690" s="65"/>
      <c r="B690" s="65"/>
      <c r="C690" s="65"/>
      <c r="D690" s="65"/>
      <c r="E690" s="65"/>
      <c r="F690" s="65"/>
      <c r="G690" s="145"/>
    </row>
    <row r="691" spans="1:7">
      <c r="A691" s="65"/>
      <c r="B691" s="65"/>
      <c r="C691" s="65"/>
      <c r="D691" s="65"/>
      <c r="E691" s="65"/>
      <c r="F691" s="65"/>
      <c r="G691" s="145"/>
    </row>
    <row r="692" spans="1:7">
      <c r="A692" s="65"/>
      <c r="B692" s="65"/>
      <c r="C692" s="65"/>
      <c r="D692" s="65"/>
      <c r="E692" s="65"/>
      <c r="F692" s="65"/>
      <c r="G692" s="145"/>
    </row>
    <row r="693" spans="1:7">
      <c r="A693" s="65"/>
      <c r="B693" s="65"/>
      <c r="C693" s="65"/>
      <c r="D693" s="65"/>
      <c r="E693" s="65"/>
      <c r="F693" s="65"/>
      <c r="G693" s="145"/>
    </row>
    <row r="694" spans="1:7">
      <c r="A694" s="65"/>
      <c r="B694" s="65"/>
      <c r="C694" s="65"/>
      <c r="D694" s="65"/>
      <c r="E694" s="65"/>
      <c r="F694" s="65"/>
      <c r="G694" s="145"/>
    </row>
    <row r="695" spans="1:7">
      <c r="A695" s="65"/>
      <c r="B695" s="65"/>
      <c r="C695" s="65"/>
      <c r="D695" s="65"/>
      <c r="E695" s="65"/>
      <c r="F695" s="65"/>
      <c r="G695" s="145"/>
    </row>
    <row r="696" spans="1:7">
      <c r="A696" s="65"/>
      <c r="B696" s="65"/>
      <c r="C696" s="65"/>
      <c r="D696" s="65"/>
      <c r="E696" s="65"/>
      <c r="F696" s="65"/>
      <c r="G696" s="145"/>
    </row>
    <row r="697" spans="1:7">
      <c r="A697" s="65"/>
      <c r="B697" s="65"/>
      <c r="C697" s="65"/>
      <c r="D697" s="65"/>
      <c r="E697" s="65"/>
      <c r="F697" s="65"/>
      <c r="G697" s="145"/>
    </row>
    <row r="698" spans="1:7">
      <c r="A698" s="65"/>
      <c r="B698" s="65"/>
      <c r="C698" s="65"/>
      <c r="D698" s="65"/>
      <c r="E698" s="65"/>
      <c r="F698" s="65"/>
      <c r="G698" s="145"/>
    </row>
    <row r="699" spans="1:7">
      <c r="A699" s="65"/>
      <c r="B699" s="65"/>
      <c r="C699" s="65"/>
      <c r="D699" s="65"/>
      <c r="E699" s="65"/>
      <c r="F699" s="65"/>
      <c r="G699" s="145"/>
    </row>
    <row r="700" spans="1:7">
      <c r="A700" s="65"/>
      <c r="B700" s="65"/>
      <c r="C700" s="65"/>
      <c r="D700" s="65"/>
      <c r="E700" s="65"/>
      <c r="F700" s="65"/>
      <c r="G700" s="145"/>
    </row>
    <row r="701" spans="1:7">
      <c r="A701" s="65"/>
      <c r="B701" s="65"/>
      <c r="C701" s="65"/>
      <c r="D701" s="65"/>
      <c r="E701" s="65"/>
      <c r="F701" s="65"/>
      <c r="G701" s="145"/>
    </row>
    <row r="702" spans="1:7">
      <c r="A702" s="65"/>
      <c r="B702" s="65"/>
      <c r="C702" s="65"/>
      <c r="D702" s="65"/>
      <c r="E702" s="65"/>
      <c r="F702" s="65"/>
      <c r="G702" s="145"/>
    </row>
    <row r="703" spans="1:7">
      <c r="A703" s="65"/>
      <c r="B703" s="65"/>
      <c r="C703" s="65"/>
      <c r="D703" s="65"/>
      <c r="E703" s="65"/>
      <c r="F703" s="65"/>
      <c r="G703" s="145"/>
    </row>
    <row r="704" spans="1:7">
      <c r="A704" s="65"/>
      <c r="B704" s="65"/>
      <c r="C704" s="65"/>
      <c r="D704" s="65"/>
      <c r="E704" s="65"/>
      <c r="F704" s="65"/>
      <c r="G704" s="145"/>
    </row>
    <row r="705" spans="1:7">
      <c r="A705" s="65"/>
      <c r="B705" s="65"/>
      <c r="C705" s="65"/>
      <c r="D705" s="65"/>
      <c r="E705" s="65"/>
      <c r="F705" s="65"/>
      <c r="G705" s="145"/>
    </row>
    <row r="706" spans="1:7">
      <c r="A706" s="65"/>
      <c r="B706" s="65"/>
      <c r="C706" s="65"/>
      <c r="D706" s="65"/>
      <c r="E706" s="65"/>
      <c r="F706" s="65"/>
      <c r="G706" s="145"/>
    </row>
    <row r="707" spans="1:7">
      <c r="A707" s="65"/>
      <c r="B707" s="65"/>
      <c r="C707" s="65"/>
      <c r="D707" s="65"/>
      <c r="E707" s="65"/>
      <c r="F707" s="65"/>
      <c r="G707" s="145"/>
    </row>
    <row r="708" spans="1:7">
      <c r="A708" s="65"/>
      <c r="B708" s="65"/>
      <c r="C708" s="65"/>
      <c r="D708" s="65"/>
      <c r="E708" s="65"/>
      <c r="F708" s="65"/>
      <c r="G708" s="145"/>
    </row>
    <row r="709" spans="1:7">
      <c r="A709" s="65"/>
      <c r="B709" s="65"/>
      <c r="C709" s="65"/>
      <c r="D709" s="65"/>
      <c r="E709" s="65"/>
      <c r="F709" s="65"/>
      <c r="G709" s="145"/>
    </row>
    <row r="710" spans="1:7">
      <c r="A710" s="65"/>
      <c r="B710" s="65"/>
      <c r="C710" s="65"/>
      <c r="D710" s="65"/>
      <c r="E710" s="65"/>
      <c r="F710" s="65"/>
      <c r="G710" s="145"/>
    </row>
    <row r="711" spans="1:7">
      <c r="A711" s="65"/>
      <c r="B711" s="65"/>
      <c r="C711" s="65"/>
      <c r="D711" s="65"/>
      <c r="E711" s="65"/>
      <c r="F711" s="65"/>
      <c r="G711" s="145"/>
    </row>
    <row r="712" spans="1:7">
      <c r="A712" s="65"/>
      <c r="B712" s="65"/>
      <c r="C712" s="65"/>
      <c r="D712" s="65"/>
      <c r="E712" s="65"/>
      <c r="F712" s="65"/>
      <c r="G712" s="145"/>
    </row>
    <row r="713" spans="1:7">
      <c r="A713" s="65"/>
      <c r="B713" s="65"/>
      <c r="C713" s="65"/>
      <c r="D713" s="65"/>
      <c r="E713" s="65"/>
      <c r="F713" s="65"/>
      <c r="G713" s="145"/>
    </row>
    <row r="714" spans="1:7">
      <c r="A714" s="65"/>
      <c r="B714" s="65"/>
      <c r="C714" s="65"/>
      <c r="D714" s="65"/>
      <c r="E714" s="65"/>
      <c r="F714" s="65"/>
      <c r="G714" s="145"/>
    </row>
    <row r="715" spans="1:7">
      <c r="A715" s="65"/>
      <c r="B715" s="65"/>
      <c r="C715" s="65"/>
      <c r="D715" s="65"/>
      <c r="E715" s="65"/>
      <c r="F715" s="65"/>
      <c r="G715" s="145"/>
    </row>
    <row r="716" spans="1:7">
      <c r="A716" s="65"/>
      <c r="B716" s="65"/>
      <c r="C716" s="65"/>
      <c r="D716" s="65"/>
      <c r="E716" s="65"/>
      <c r="F716" s="65"/>
      <c r="G716" s="145"/>
    </row>
    <row r="717" spans="1:7">
      <c r="A717" s="65"/>
      <c r="B717" s="65"/>
      <c r="C717" s="65"/>
      <c r="D717" s="65"/>
      <c r="E717" s="65"/>
      <c r="F717" s="65"/>
      <c r="G717" s="145"/>
    </row>
    <row r="718" spans="1:7">
      <c r="A718" s="65"/>
      <c r="B718" s="65"/>
      <c r="C718" s="65"/>
      <c r="D718" s="65"/>
      <c r="E718" s="65"/>
      <c r="F718" s="65"/>
      <c r="G718" s="145"/>
    </row>
    <row r="719" spans="1:7">
      <c r="A719" s="65"/>
      <c r="B719" s="65"/>
      <c r="C719" s="65"/>
      <c r="D719" s="65"/>
      <c r="E719" s="65"/>
      <c r="F719" s="65"/>
      <c r="G719" s="145"/>
    </row>
    <row r="720" spans="1:7">
      <c r="A720" s="65"/>
      <c r="B720" s="65"/>
      <c r="C720" s="65"/>
      <c r="D720" s="65"/>
      <c r="E720" s="65"/>
      <c r="F720" s="65"/>
      <c r="G720" s="145"/>
    </row>
    <row r="721" spans="1:7">
      <c r="A721" s="65"/>
      <c r="B721" s="65"/>
      <c r="C721" s="65"/>
      <c r="D721" s="65"/>
      <c r="E721" s="65"/>
      <c r="F721" s="65"/>
      <c r="G721" s="145"/>
    </row>
    <row r="722" spans="1:7">
      <c r="A722" s="65"/>
      <c r="B722" s="65"/>
      <c r="C722" s="65"/>
      <c r="D722" s="65"/>
      <c r="E722" s="65"/>
      <c r="F722" s="65"/>
      <c r="G722" s="145"/>
    </row>
    <row r="723" spans="1:7">
      <c r="A723" s="65"/>
      <c r="B723" s="65"/>
      <c r="C723" s="65"/>
      <c r="D723" s="65"/>
      <c r="E723" s="65"/>
      <c r="F723" s="65"/>
      <c r="G723" s="145"/>
    </row>
    <row r="724" spans="1:7">
      <c r="A724" s="65"/>
      <c r="B724" s="65"/>
      <c r="C724" s="65"/>
      <c r="D724" s="65"/>
      <c r="E724" s="65"/>
      <c r="F724" s="65"/>
      <c r="G724" s="145"/>
    </row>
    <row r="725" spans="1:7">
      <c r="A725" s="65"/>
      <c r="B725" s="65"/>
      <c r="C725" s="65"/>
      <c r="D725" s="65"/>
      <c r="E725" s="65"/>
      <c r="F725" s="65"/>
      <c r="G725" s="145"/>
    </row>
    <row r="726" spans="1:7">
      <c r="A726" s="65"/>
      <c r="B726" s="65"/>
      <c r="C726" s="65"/>
      <c r="D726" s="65"/>
      <c r="E726" s="65"/>
      <c r="F726" s="65"/>
      <c r="G726" s="145"/>
    </row>
    <row r="727" spans="1:7">
      <c r="A727" s="65"/>
      <c r="B727" s="65"/>
      <c r="C727" s="65"/>
      <c r="D727" s="65"/>
      <c r="E727" s="65"/>
      <c r="F727" s="65"/>
      <c r="G727" s="145"/>
    </row>
    <row r="728" spans="1:7">
      <c r="A728" s="65"/>
      <c r="B728" s="65"/>
      <c r="C728" s="65"/>
      <c r="D728" s="65"/>
      <c r="E728" s="65"/>
      <c r="F728" s="65"/>
      <c r="G728" s="145"/>
    </row>
    <row r="729" spans="1:7">
      <c r="A729" s="65"/>
      <c r="B729" s="65"/>
      <c r="C729" s="65"/>
      <c r="D729" s="65"/>
      <c r="E729" s="65"/>
      <c r="F729" s="65"/>
      <c r="G729" s="145"/>
    </row>
    <row r="730" spans="1:7">
      <c r="A730" s="65"/>
      <c r="B730" s="65"/>
      <c r="C730" s="65"/>
      <c r="D730" s="65"/>
      <c r="E730" s="65"/>
      <c r="F730" s="65"/>
      <c r="G730" s="145"/>
    </row>
    <row r="731" spans="1:7">
      <c r="A731" s="65"/>
      <c r="B731" s="65"/>
      <c r="C731" s="65"/>
      <c r="D731" s="65"/>
      <c r="E731" s="65"/>
      <c r="F731" s="65"/>
      <c r="G731" s="145"/>
    </row>
    <row r="732" spans="1:7">
      <c r="A732" s="65"/>
      <c r="B732" s="65"/>
      <c r="C732" s="65"/>
      <c r="D732" s="65"/>
      <c r="E732" s="65"/>
      <c r="F732" s="65"/>
      <c r="G732" s="145"/>
    </row>
    <row r="733" spans="1:7">
      <c r="A733" s="65"/>
      <c r="B733" s="65"/>
      <c r="C733" s="65"/>
      <c r="D733" s="65"/>
      <c r="E733" s="65"/>
      <c r="F733" s="65"/>
      <c r="G733" s="145"/>
    </row>
    <row r="734" spans="1:7">
      <c r="A734" s="65"/>
      <c r="B734" s="65"/>
      <c r="C734" s="65"/>
      <c r="D734" s="65"/>
      <c r="E734" s="65"/>
      <c r="F734" s="65"/>
      <c r="G734" s="145"/>
    </row>
    <row r="735" spans="1:7">
      <c r="A735" s="65"/>
      <c r="B735" s="65"/>
      <c r="C735" s="65"/>
      <c r="D735" s="65"/>
      <c r="E735" s="65"/>
      <c r="F735" s="65"/>
      <c r="G735" s="145"/>
    </row>
    <row r="736" spans="1:7">
      <c r="A736" s="65"/>
      <c r="B736" s="65"/>
      <c r="C736" s="65"/>
      <c r="D736" s="65"/>
      <c r="E736" s="65"/>
      <c r="F736" s="65"/>
      <c r="G736" s="145"/>
    </row>
    <row r="737" spans="1:7">
      <c r="A737" s="65"/>
      <c r="B737" s="65"/>
      <c r="C737" s="65"/>
      <c r="D737" s="65"/>
      <c r="E737" s="65"/>
      <c r="F737" s="65"/>
      <c r="G737" s="145"/>
    </row>
    <row r="738" spans="1:7">
      <c r="A738" s="65"/>
      <c r="B738" s="65"/>
      <c r="C738" s="65"/>
      <c r="D738" s="65"/>
      <c r="E738" s="65"/>
      <c r="F738" s="65"/>
      <c r="G738" s="145"/>
    </row>
    <row r="739" spans="1:7">
      <c r="A739" s="65"/>
      <c r="B739" s="65"/>
      <c r="C739" s="65"/>
      <c r="D739" s="65"/>
      <c r="E739" s="65"/>
      <c r="F739" s="65"/>
      <c r="G739" s="145"/>
    </row>
    <row r="740" spans="1:7">
      <c r="A740" s="65"/>
      <c r="B740" s="65"/>
      <c r="C740" s="65"/>
      <c r="D740" s="65"/>
      <c r="E740" s="65"/>
      <c r="F740" s="65"/>
      <c r="G740" s="145"/>
    </row>
    <row r="741" spans="1:7">
      <c r="A741" s="65"/>
      <c r="B741" s="65"/>
      <c r="C741" s="65"/>
      <c r="D741" s="65"/>
      <c r="E741" s="65"/>
      <c r="F741" s="65"/>
      <c r="G741" s="145"/>
    </row>
    <row r="742" spans="1:7">
      <c r="A742" s="65"/>
      <c r="B742" s="65"/>
      <c r="C742" s="65"/>
      <c r="D742" s="65"/>
      <c r="E742" s="65"/>
      <c r="F742" s="65"/>
      <c r="G742" s="145"/>
    </row>
    <row r="743" spans="1:7">
      <c r="A743" s="65"/>
      <c r="B743" s="65"/>
      <c r="C743" s="65"/>
      <c r="D743" s="65"/>
      <c r="E743" s="65"/>
      <c r="F743" s="65"/>
      <c r="G743" s="145"/>
    </row>
    <row r="744" spans="1:7">
      <c r="A744" s="65"/>
      <c r="B744" s="65"/>
      <c r="C744" s="65"/>
      <c r="D744" s="65"/>
      <c r="E744" s="65"/>
      <c r="F744" s="65"/>
      <c r="G744" s="145"/>
    </row>
    <row r="745" spans="1:7">
      <c r="A745" s="65"/>
      <c r="B745" s="65"/>
      <c r="C745" s="65"/>
      <c r="D745" s="65"/>
      <c r="E745" s="65"/>
      <c r="F745" s="65"/>
      <c r="G745" s="145"/>
    </row>
    <row r="746" spans="1:7">
      <c r="A746" s="65"/>
      <c r="B746" s="65"/>
      <c r="C746" s="65"/>
      <c r="D746" s="65"/>
      <c r="E746" s="65"/>
      <c r="F746" s="65"/>
      <c r="G746" s="145"/>
    </row>
    <row r="747" spans="1:7">
      <c r="A747" s="65"/>
      <c r="B747" s="65"/>
      <c r="C747" s="65"/>
      <c r="D747" s="65"/>
      <c r="E747" s="65"/>
      <c r="F747" s="65"/>
      <c r="G747" s="145"/>
    </row>
    <row r="748" spans="1:7">
      <c r="A748" s="65"/>
      <c r="B748" s="65"/>
      <c r="C748" s="65"/>
      <c r="D748" s="65"/>
      <c r="E748" s="65"/>
      <c r="F748" s="65"/>
      <c r="G748" s="145"/>
    </row>
    <row r="749" spans="1:7">
      <c r="A749" s="65"/>
      <c r="B749" s="65"/>
      <c r="C749" s="65"/>
      <c r="D749" s="65"/>
      <c r="E749" s="65"/>
      <c r="F749" s="65"/>
      <c r="G749" s="145"/>
    </row>
    <row r="750" spans="1:7">
      <c r="A750" s="65"/>
      <c r="B750" s="65"/>
      <c r="C750" s="65"/>
      <c r="D750" s="65"/>
      <c r="E750" s="65"/>
      <c r="F750" s="65"/>
      <c r="G750" s="145"/>
    </row>
    <row r="751" spans="1:7">
      <c r="A751" s="65"/>
      <c r="B751" s="65"/>
      <c r="C751" s="65"/>
      <c r="D751" s="65"/>
      <c r="E751" s="65"/>
      <c r="F751" s="65"/>
      <c r="G751" s="145"/>
    </row>
    <row r="752" spans="1:7">
      <c r="A752" s="65"/>
      <c r="B752" s="65"/>
      <c r="C752" s="65"/>
      <c r="D752" s="65"/>
      <c r="E752" s="65"/>
      <c r="F752" s="65"/>
      <c r="G752" s="145"/>
    </row>
    <row r="753" spans="1:7">
      <c r="A753" s="65"/>
      <c r="B753" s="65"/>
      <c r="C753" s="65"/>
      <c r="D753" s="65"/>
      <c r="E753" s="65"/>
      <c r="F753" s="65"/>
      <c r="G753" s="145"/>
    </row>
    <row r="754" spans="1:7">
      <c r="A754" s="65"/>
      <c r="B754" s="65"/>
      <c r="C754" s="65"/>
      <c r="D754" s="65"/>
      <c r="E754" s="65"/>
      <c r="F754" s="65"/>
      <c r="G754" s="145"/>
    </row>
    <row r="755" spans="1:7">
      <c r="A755" s="65"/>
      <c r="B755" s="65"/>
      <c r="C755" s="65"/>
      <c r="D755" s="65"/>
      <c r="E755" s="65"/>
      <c r="F755" s="65"/>
      <c r="G755" s="145"/>
    </row>
    <row r="756" spans="1:7">
      <c r="A756" s="65"/>
      <c r="B756" s="65"/>
      <c r="C756" s="65"/>
      <c r="D756" s="65"/>
      <c r="E756" s="65"/>
      <c r="F756" s="65"/>
      <c r="G756" s="145"/>
    </row>
    <row r="757" spans="1:7">
      <c r="A757" s="65"/>
      <c r="B757" s="65"/>
      <c r="C757" s="65"/>
      <c r="D757" s="65"/>
      <c r="E757" s="65"/>
      <c r="F757" s="65"/>
      <c r="G757" s="145"/>
    </row>
    <row r="758" spans="1:7">
      <c r="A758" s="65"/>
      <c r="B758" s="65"/>
      <c r="C758" s="65"/>
      <c r="D758" s="65"/>
      <c r="E758" s="65"/>
      <c r="F758" s="65"/>
      <c r="G758" s="145"/>
    </row>
    <row r="759" spans="1:7">
      <c r="A759" s="65"/>
      <c r="B759" s="65"/>
      <c r="C759" s="65"/>
      <c r="D759" s="65"/>
      <c r="E759" s="65"/>
      <c r="F759" s="65"/>
      <c r="G759" s="145"/>
    </row>
    <row r="760" spans="1:7">
      <c r="A760" s="65"/>
      <c r="B760" s="65"/>
      <c r="C760" s="65"/>
      <c r="D760" s="65"/>
      <c r="E760" s="65"/>
      <c r="F760" s="65"/>
      <c r="G760" s="145"/>
    </row>
    <row r="761" spans="1:7">
      <c r="A761" s="65"/>
      <c r="B761" s="65"/>
      <c r="C761" s="65"/>
      <c r="D761" s="65"/>
      <c r="E761" s="65"/>
      <c r="F761" s="65"/>
      <c r="G761" s="145"/>
    </row>
    <row r="762" spans="1:7">
      <c r="A762" s="65"/>
      <c r="B762" s="65"/>
      <c r="C762" s="65"/>
      <c r="D762" s="65"/>
      <c r="E762" s="65"/>
      <c r="F762" s="65"/>
      <c r="G762" s="145"/>
    </row>
    <row r="763" spans="1:7">
      <c r="A763" s="65"/>
      <c r="B763" s="65"/>
      <c r="C763" s="65"/>
      <c r="D763" s="65"/>
      <c r="E763" s="65"/>
      <c r="F763" s="65"/>
      <c r="G763" s="145"/>
    </row>
    <row r="764" spans="1:7">
      <c r="A764" s="65"/>
      <c r="B764" s="65"/>
      <c r="C764" s="65"/>
      <c r="D764" s="65"/>
      <c r="E764" s="65"/>
      <c r="F764" s="65"/>
      <c r="G764" s="145"/>
    </row>
    <row r="765" spans="1:7">
      <c r="A765" s="65"/>
      <c r="B765" s="65"/>
      <c r="C765" s="65"/>
      <c r="D765" s="65"/>
      <c r="E765" s="65"/>
      <c r="F765" s="65"/>
      <c r="G765" s="145"/>
    </row>
    <row r="766" spans="1:7">
      <c r="A766" s="65"/>
      <c r="B766" s="65"/>
      <c r="C766" s="65"/>
      <c r="D766" s="65"/>
      <c r="E766" s="65"/>
      <c r="F766" s="65"/>
      <c r="G766" s="145"/>
    </row>
    <row r="767" spans="1:7">
      <c r="A767" s="65"/>
      <c r="B767" s="65"/>
      <c r="C767" s="65"/>
      <c r="D767" s="65"/>
      <c r="E767" s="65"/>
      <c r="F767" s="65"/>
      <c r="G767" s="145"/>
    </row>
    <row r="768" spans="1:7">
      <c r="A768" s="65"/>
      <c r="B768" s="65"/>
      <c r="C768" s="65"/>
      <c r="D768" s="65"/>
      <c r="E768" s="65"/>
      <c r="F768" s="65"/>
      <c r="G768" s="145"/>
    </row>
    <row r="769" spans="1:7">
      <c r="A769" s="65"/>
      <c r="B769" s="65"/>
      <c r="C769" s="65"/>
      <c r="D769" s="65"/>
      <c r="E769" s="65"/>
      <c r="F769" s="65"/>
      <c r="G769" s="145"/>
    </row>
    <row r="770" spans="1:7">
      <c r="A770" s="65"/>
      <c r="B770" s="65"/>
      <c r="C770" s="65"/>
      <c r="D770" s="65"/>
      <c r="E770" s="65"/>
      <c r="F770" s="65"/>
      <c r="G770" s="145"/>
    </row>
    <row r="771" spans="1:7">
      <c r="A771" s="65"/>
      <c r="B771" s="65"/>
      <c r="C771" s="65"/>
      <c r="D771" s="65"/>
      <c r="E771" s="65"/>
      <c r="F771" s="65"/>
      <c r="G771" s="145"/>
    </row>
    <row r="772" spans="1:7">
      <c r="A772" s="65"/>
      <c r="B772" s="65"/>
      <c r="C772" s="65"/>
      <c r="D772" s="65"/>
      <c r="E772" s="65"/>
      <c r="F772" s="65"/>
      <c r="G772" s="145"/>
    </row>
    <row r="773" spans="1:7">
      <c r="A773" s="65"/>
      <c r="B773" s="65"/>
      <c r="C773" s="65"/>
      <c r="D773" s="65"/>
      <c r="E773" s="65"/>
      <c r="F773" s="65"/>
      <c r="G773" s="145"/>
    </row>
    <row r="774" spans="1:7">
      <c r="A774" s="65"/>
      <c r="B774" s="65"/>
      <c r="C774" s="65"/>
      <c r="D774" s="65"/>
      <c r="E774" s="65"/>
      <c r="F774" s="65"/>
      <c r="G774" s="145"/>
    </row>
    <row r="775" spans="1:7">
      <c r="A775" s="65"/>
      <c r="B775" s="65"/>
      <c r="C775" s="65"/>
      <c r="D775" s="65"/>
      <c r="E775" s="65"/>
      <c r="F775" s="65"/>
      <c r="G775" s="145"/>
    </row>
    <row r="776" spans="1:7">
      <c r="A776" s="65"/>
      <c r="B776" s="65"/>
      <c r="C776" s="65"/>
      <c r="D776" s="65"/>
      <c r="E776" s="65"/>
      <c r="F776" s="65"/>
      <c r="G776" s="145"/>
    </row>
    <row r="777" spans="1:7">
      <c r="A777" s="65"/>
      <c r="B777" s="65"/>
      <c r="C777" s="65"/>
      <c r="D777" s="65"/>
      <c r="E777" s="65"/>
      <c r="F777" s="65"/>
      <c r="G777" s="145"/>
    </row>
    <row r="778" spans="1:7">
      <c r="A778" s="65"/>
      <c r="B778" s="65"/>
      <c r="C778" s="65"/>
      <c r="D778" s="65"/>
      <c r="E778" s="65"/>
      <c r="F778" s="65"/>
      <c r="G778" s="145"/>
    </row>
    <row r="779" spans="1:7">
      <c r="A779" s="65"/>
      <c r="B779" s="65"/>
      <c r="C779" s="65"/>
      <c r="D779" s="65"/>
      <c r="E779" s="65"/>
      <c r="F779" s="65"/>
      <c r="G779" s="145"/>
    </row>
    <row r="780" spans="1:7">
      <c r="A780" s="65"/>
      <c r="B780" s="65"/>
      <c r="C780" s="65"/>
      <c r="D780" s="65"/>
      <c r="E780" s="65"/>
      <c r="F780" s="65"/>
      <c r="G780" s="145"/>
    </row>
    <row r="781" spans="1:7">
      <c r="A781" s="65"/>
      <c r="B781" s="65"/>
      <c r="C781" s="65"/>
      <c r="D781" s="65"/>
      <c r="E781" s="65"/>
      <c r="F781" s="65"/>
      <c r="G781" s="145"/>
    </row>
    <row r="782" spans="1:7">
      <c r="A782" s="65"/>
      <c r="B782" s="65"/>
      <c r="C782" s="65"/>
      <c r="D782" s="65"/>
      <c r="E782" s="65"/>
      <c r="F782" s="65"/>
      <c r="G782" s="145"/>
    </row>
    <row r="783" spans="1:7">
      <c r="A783" s="65"/>
      <c r="B783" s="65"/>
      <c r="C783" s="65"/>
      <c r="D783" s="65"/>
      <c r="E783" s="65"/>
      <c r="F783" s="65"/>
      <c r="G783" s="145"/>
    </row>
    <row r="784" spans="1:7">
      <c r="A784" s="65"/>
      <c r="B784" s="65"/>
      <c r="C784" s="65"/>
      <c r="D784" s="65"/>
      <c r="E784" s="65"/>
      <c r="F784" s="65"/>
      <c r="G784" s="145"/>
    </row>
    <row r="785" spans="1:7">
      <c r="A785" s="65"/>
      <c r="B785" s="65"/>
      <c r="C785" s="65"/>
      <c r="D785" s="65"/>
      <c r="E785" s="65"/>
      <c r="F785" s="65"/>
      <c r="G785" s="145"/>
    </row>
    <row r="786" spans="1:7">
      <c r="A786" s="65"/>
      <c r="B786" s="65"/>
      <c r="C786" s="65"/>
      <c r="D786" s="65"/>
      <c r="E786" s="65"/>
      <c r="F786" s="65"/>
      <c r="G786" s="145"/>
    </row>
    <row r="787" spans="1:7">
      <c r="A787" s="65"/>
      <c r="B787" s="65"/>
      <c r="C787" s="65"/>
      <c r="D787" s="65"/>
      <c r="E787" s="65"/>
      <c r="F787" s="65"/>
      <c r="G787" s="145"/>
    </row>
    <row r="788" spans="1:7">
      <c r="A788" s="65"/>
      <c r="B788" s="65"/>
      <c r="C788" s="65"/>
      <c r="D788" s="65"/>
      <c r="E788" s="65"/>
      <c r="F788" s="65"/>
      <c r="G788" s="145"/>
    </row>
    <row r="789" spans="1:7">
      <c r="A789" s="65"/>
      <c r="B789" s="65"/>
      <c r="C789" s="65"/>
      <c r="D789" s="65"/>
      <c r="E789" s="65"/>
      <c r="F789" s="65"/>
      <c r="G789" s="145"/>
    </row>
    <row r="790" spans="1:7">
      <c r="A790" s="65"/>
      <c r="B790" s="65"/>
      <c r="C790" s="65"/>
      <c r="D790" s="65"/>
      <c r="E790" s="65"/>
      <c r="F790" s="65"/>
      <c r="G790" s="145"/>
    </row>
    <row r="791" spans="1:7">
      <c r="A791" s="65"/>
      <c r="B791" s="65"/>
      <c r="C791" s="65"/>
      <c r="D791" s="65"/>
      <c r="E791" s="65"/>
      <c r="F791" s="65"/>
      <c r="G791" s="145"/>
    </row>
    <row r="792" spans="1:7">
      <c r="A792" s="65"/>
      <c r="B792" s="65"/>
      <c r="C792" s="65"/>
      <c r="D792" s="65"/>
      <c r="E792" s="65"/>
      <c r="F792" s="65"/>
      <c r="G792" s="145"/>
    </row>
    <row r="793" spans="1:7">
      <c r="A793" s="65"/>
      <c r="B793" s="65"/>
      <c r="C793" s="65"/>
      <c r="D793" s="65"/>
      <c r="E793" s="65"/>
      <c r="F793" s="65"/>
      <c r="G793" s="145"/>
    </row>
    <row r="794" spans="1:7">
      <c r="A794" s="65"/>
      <c r="B794" s="65"/>
      <c r="C794" s="65"/>
      <c r="D794" s="65"/>
      <c r="E794" s="65"/>
      <c r="F794" s="65"/>
      <c r="G794" s="145"/>
    </row>
    <row r="795" spans="1:7">
      <c r="A795" s="65"/>
      <c r="B795" s="65"/>
      <c r="C795" s="65"/>
      <c r="D795" s="65"/>
      <c r="E795" s="65"/>
      <c r="F795" s="65"/>
      <c r="G795" s="145"/>
    </row>
    <row r="796" spans="1:7">
      <c r="A796" s="65"/>
      <c r="B796" s="65"/>
      <c r="C796" s="65"/>
      <c r="D796" s="65"/>
      <c r="E796" s="65"/>
      <c r="F796" s="65"/>
      <c r="G796" s="145"/>
    </row>
    <row r="797" spans="1:7">
      <c r="A797" s="65"/>
      <c r="B797" s="65"/>
      <c r="C797" s="65"/>
      <c r="D797" s="65"/>
      <c r="E797" s="65"/>
      <c r="F797" s="65"/>
      <c r="G797" s="145"/>
    </row>
    <row r="798" spans="1:7">
      <c r="A798" s="65"/>
      <c r="B798" s="65"/>
      <c r="C798" s="65"/>
      <c r="D798" s="65"/>
      <c r="E798" s="65"/>
      <c r="F798" s="65"/>
      <c r="G798" s="145"/>
    </row>
    <row r="799" spans="1:7">
      <c r="A799" s="65"/>
      <c r="B799" s="65"/>
      <c r="C799" s="65"/>
      <c r="D799" s="65"/>
      <c r="E799" s="65"/>
      <c r="F799" s="65"/>
      <c r="G799" s="145"/>
    </row>
    <row r="800" spans="1:7">
      <c r="A800" s="65"/>
      <c r="B800" s="65"/>
      <c r="C800" s="65"/>
      <c r="D800" s="65"/>
      <c r="E800" s="65"/>
      <c r="F800" s="65"/>
      <c r="G800" s="145"/>
    </row>
    <row r="801" spans="1:7">
      <c r="A801" s="65"/>
      <c r="B801" s="65"/>
      <c r="C801" s="65"/>
      <c r="D801" s="65"/>
      <c r="E801" s="65"/>
      <c r="F801" s="65"/>
      <c r="G801" s="145"/>
    </row>
    <row r="802" spans="1:7">
      <c r="A802" s="65"/>
      <c r="B802" s="65"/>
      <c r="C802" s="65"/>
      <c r="D802" s="65"/>
      <c r="E802" s="65"/>
      <c r="F802" s="65"/>
      <c r="G802" s="145"/>
    </row>
    <row r="803" spans="1:7">
      <c r="A803" s="65"/>
      <c r="B803" s="65"/>
      <c r="C803" s="65"/>
      <c r="D803" s="65"/>
      <c r="E803" s="65"/>
      <c r="F803" s="65"/>
      <c r="G803" s="145"/>
    </row>
    <row r="804" spans="1:7">
      <c r="A804" s="65"/>
      <c r="B804" s="65"/>
      <c r="C804" s="65"/>
      <c r="D804" s="65"/>
      <c r="E804" s="65"/>
      <c r="F804" s="65"/>
      <c r="G804" s="145"/>
    </row>
    <row r="805" spans="1:7">
      <c r="A805" s="65"/>
      <c r="B805" s="65"/>
      <c r="C805" s="65"/>
      <c r="D805" s="65"/>
      <c r="E805" s="65"/>
      <c r="F805" s="65"/>
      <c r="G805" s="145"/>
    </row>
    <row r="806" spans="1:7">
      <c r="A806" s="65"/>
      <c r="B806" s="65"/>
      <c r="C806" s="65"/>
      <c r="D806" s="65"/>
      <c r="E806" s="65"/>
      <c r="F806" s="65"/>
      <c r="G806" s="145"/>
    </row>
    <row r="807" spans="1:7">
      <c r="A807" s="65"/>
      <c r="B807" s="65"/>
      <c r="C807" s="65"/>
      <c r="D807" s="65"/>
      <c r="E807" s="65"/>
      <c r="F807" s="65"/>
      <c r="G807" s="145"/>
    </row>
    <row r="808" spans="1:7">
      <c r="A808" s="65"/>
      <c r="B808" s="65"/>
      <c r="C808" s="65"/>
      <c r="D808" s="65"/>
      <c r="E808" s="65"/>
      <c r="F808" s="65"/>
      <c r="G808" s="145"/>
    </row>
    <row r="809" spans="1:7">
      <c r="A809" s="65"/>
      <c r="B809" s="65"/>
      <c r="C809" s="65"/>
      <c r="D809" s="65"/>
      <c r="E809" s="65"/>
      <c r="F809" s="65"/>
      <c r="G809" s="145"/>
    </row>
    <row r="810" spans="1:7">
      <c r="A810" s="65"/>
      <c r="B810" s="65"/>
      <c r="C810" s="65"/>
      <c r="D810" s="65"/>
      <c r="E810" s="65"/>
      <c r="F810" s="65"/>
      <c r="G810" s="145"/>
    </row>
    <row r="811" spans="1:7">
      <c r="A811" s="65"/>
      <c r="B811" s="65"/>
      <c r="C811" s="65"/>
      <c r="D811" s="65"/>
      <c r="E811" s="65"/>
      <c r="F811" s="65"/>
      <c r="G811" s="145"/>
    </row>
    <row r="812" spans="1:7">
      <c r="A812" s="65"/>
      <c r="B812" s="65"/>
      <c r="C812" s="65"/>
      <c r="D812" s="65"/>
      <c r="E812" s="65"/>
      <c r="F812" s="65"/>
      <c r="G812" s="145"/>
    </row>
    <row r="813" spans="1:7">
      <c r="A813" s="65"/>
      <c r="B813" s="65"/>
      <c r="C813" s="65"/>
      <c r="D813" s="65"/>
      <c r="E813" s="65"/>
      <c r="F813" s="65"/>
      <c r="G813" s="145"/>
    </row>
    <row r="814" spans="1:7">
      <c r="A814" s="65"/>
      <c r="B814" s="65"/>
      <c r="C814" s="65"/>
      <c r="D814" s="65"/>
      <c r="E814" s="65"/>
      <c r="F814" s="65"/>
      <c r="G814" s="145"/>
    </row>
    <row r="815" spans="1:7">
      <c r="A815" s="65"/>
      <c r="B815" s="65"/>
      <c r="C815" s="65"/>
      <c r="D815" s="65"/>
      <c r="E815" s="65"/>
      <c r="F815" s="65"/>
      <c r="G815" s="145"/>
    </row>
    <row r="816" spans="1:7">
      <c r="A816" s="65"/>
      <c r="B816" s="65"/>
      <c r="C816" s="65"/>
      <c r="D816" s="65"/>
      <c r="E816" s="65"/>
      <c r="F816" s="65"/>
      <c r="G816" s="145"/>
    </row>
    <row r="817" spans="1:7">
      <c r="A817" s="65"/>
      <c r="B817" s="65"/>
      <c r="C817" s="65"/>
      <c r="D817" s="65"/>
      <c r="E817" s="65"/>
      <c r="F817" s="65"/>
      <c r="G817" s="145"/>
    </row>
    <row r="818" spans="1:7">
      <c r="A818" s="65"/>
      <c r="B818" s="65"/>
      <c r="C818" s="65"/>
      <c r="D818" s="65"/>
      <c r="E818" s="65"/>
      <c r="F818" s="65"/>
      <c r="G818" s="145"/>
    </row>
    <row r="819" spans="1:7">
      <c r="A819" s="65"/>
      <c r="B819" s="65"/>
      <c r="C819" s="65"/>
      <c r="D819" s="65"/>
      <c r="E819" s="65"/>
      <c r="F819" s="65"/>
      <c r="G819" s="145"/>
    </row>
    <row r="820" spans="1:7">
      <c r="A820" s="65"/>
      <c r="B820" s="65"/>
      <c r="C820" s="65"/>
      <c r="D820" s="65"/>
      <c r="E820" s="65"/>
      <c r="F820" s="65"/>
      <c r="G820" s="145"/>
    </row>
    <row r="821" spans="1:7">
      <c r="A821" s="65"/>
      <c r="B821" s="65"/>
      <c r="C821" s="65"/>
      <c r="D821" s="65"/>
      <c r="E821" s="65"/>
      <c r="F821" s="65"/>
      <c r="G821" s="145"/>
    </row>
    <row r="822" spans="1:7">
      <c r="A822" s="65"/>
      <c r="B822" s="65"/>
      <c r="C822" s="65"/>
      <c r="D822" s="65"/>
      <c r="E822" s="65"/>
      <c r="F822" s="65"/>
      <c r="G822" s="145"/>
    </row>
    <row r="823" spans="1:7">
      <c r="A823" s="65"/>
      <c r="B823" s="65"/>
      <c r="C823" s="65"/>
      <c r="D823" s="65"/>
      <c r="E823" s="65"/>
      <c r="F823" s="65"/>
      <c r="G823" s="145"/>
    </row>
    <row r="824" spans="1:7">
      <c r="A824" s="65"/>
      <c r="B824" s="65"/>
      <c r="C824" s="65"/>
      <c r="D824" s="65"/>
      <c r="E824" s="65"/>
      <c r="F824" s="65"/>
      <c r="G824" s="145"/>
    </row>
    <row r="825" spans="1:7">
      <c r="A825" s="65"/>
      <c r="B825" s="65"/>
      <c r="C825" s="65"/>
      <c r="D825" s="65"/>
      <c r="E825" s="65"/>
      <c r="F825" s="65"/>
      <c r="G825" s="145"/>
    </row>
    <row r="826" spans="1:7">
      <c r="A826" s="65"/>
      <c r="B826" s="65"/>
      <c r="C826" s="65"/>
      <c r="D826" s="65"/>
      <c r="E826" s="65"/>
      <c r="F826" s="65"/>
      <c r="G826" s="145"/>
    </row>
    <row r="827" spans="1:7">
      <c r="A827" s="65"/>
      <c r="B827" s="65"/>
      <c r="C827" s="65"/>
      <c r="D827" s="65"/>
      <c r="E827" s="65"/>
      <c r="F827" s="65"/>
      <c r="G827" s="145"/>
    </row>
    <row r="828" spans="1:7">
      <c r="A828" s="65"/>
      <c r="B828" s="65"/>
      <c r="C828" s="65"/>
      <c r="D828" s="65"/>
      <c r="E828" s="65"/>
      <c r="F828" s="65"/>
      <c r="G828" s="145"/>
    </row>
    <row r="829" spans="1:7">
      <c r="A829" s="65"/>
      <c r="B829" s="65"/>
      <c r="C829" s="65"/>
      <c r="D829" s="65"/>
      <c r="E829" s="65"/>
      <c r="F829" s="65"/>
      <c r="G829" s="145"/>
    </row>
    <row r="830" spans="1:7">
      <c r="A830" s="65"/>
      <c r="B830" s="65"/>
      <c r="C830" s="65"/>
      <c r="D830" s="65"/>
      <c r="E830" s="65"/>
      <c r="F830" s="65"/>
      <c r="G830" s="145"/>
    </row>
    <row r="831" spans="1:7">
      <c r="A831" s="65"/>
      <c r="B831" s="65"/>
      <c r="C831" s="65"/>
      <c r="D831" s="65"/>
      <c r="E831" s="65"/>
      <c r="F831" s="65"/>
      <c r="G831" s="145"/>
    </row>
    <row r="832" spans="1:7">
      <c r="A832" s="65"/>
      <c r="B832" s="65"/>
      <c r="C832" s="65"/>
      <c r="D832" s="65"/>
      <c r="E832" s="65"/>
      <c r="F832" s="65"/>
      <c r="G832" s="145"/>
    </row>
    <row r="833" spans="1:7">
      <c r="A833" s="65"/>
      <c r="B833" s="65"/>
      <c r="C833" s="65"/>
      <c r="D833" s="65"/>
      <c r="E833" s="65"/>
      <c r="F833" s="65"/>
      <c r="G833" s="145"/>
    </row>
    <row r="834" spans="1:7">
      <c r="A834" s="65"/>
      <c r="B834" s="65"/>
      <c r="C834" s="65"/>
      <c r="D834" s="65"/>
      <c r="E834" s="65"/>
      <c r="F834" s="65"/>
      <c r="G834" s="145"/>
    </row>
    <row r="835" spans="1:7">
      <c r="A835" s="65"/>
      <c r="B835" s="65"/>
      <c r="C835" s="65"/>
      <c r="D835" s="65"/>
      <c r="E835" s="65"/>
      <c r="F835" s="65"/>
      <c r="G835" s="145"/>
    </row>
    <row r="836" spans="1:7">
      <c r="A836" s="65"/>
      <c r="B836" s="65"/>
      <c r="C836" s="65"/>
      <c r="D836" s="65"/>
      <c r="E836" s="65"/>
      <c r="F836" s="65"/>
      <c r="G836" s="145"/>
    </row>
    <row r="837" spans="1:7">
      <c r="A837" s="65"/>
      <c r="B837" s="65"/>
      <c r="C837" s="65"/>
      <c r="D837" s="65"/>
      <c r="E837" s="65"/>
      <c r="F837" s="65"/>
      <c r="G837" s="145"/>
    </row>
    <row r="838" spans="1:7">
      <c r="A838" s="65"/>
      <c r="B838" s="65"/>
      <c r="C838" s="65"/>
      <c r="D838" s="65"/>
      <c r="E838" s="65"/>
      <c r="F838" s="65"/>
      <c r="G838" s="145"/>
    </row>
    <row r="839" spans="1:7">
      <c r="A839" s="65"/>
      <c r="B839" s="65"/>
      <c r="C839" s="65"/>
      <c r="D839" s="65"/>
      <c r="E839" s="65"/>
      <c r="F839" s="65"/>
      <c r="G839" s="145"/>
    </row>
    <row r="840" spans="1:7">
      <c r="A840" s="65"/>
      <c r="B840" s="65"/>
      <c r="C840" s="65"/>
      <c r="D840" s="65"/>
      <c r="E840" s="65"/>
      <c r="F840" s="65"/>
      <c r="G840" s="145"/>
    </row>
    <row r="841" spans="1:7">
      <c r="A841" s="65"/>
      <c r="B841" s="65"/>
      <c r="C841" s="65"/>
      <c r="D841" s="65"/>
      <c r="E841" s="65"/>
      <c r="F841" s="65"/>
      <c r="G841" s="145"/>
    </row>
    <row r="842" spans="1:7">
      <c r="A842" s="65"/>
      <c r="B842" s="65"/>
      <c r="C842" s="65"/>
      <c r="D842" s="65"/>
      <c r="E842" s="65"/>
      <c r="F842" s="65"/>
      <c r="G842" s="145"/>
    </row>
    <row r="843" spans="1:7">
      <c r="A843" s="65"/>
      <c r="B843" s="65"/>
      <c r="C843" s="65"/>
      <c r="D843" s="65"/>
      <c r="E843" s="65"/>
      <c r="F843" s="65"/>
      <c r="G843" s="145"/>
    </row>
    <row r="844" spans="1:7">
      <c r="A844" s="65"/>
      <c r="B844" s="65"/>
      <c r="C844" s="65"/>
      <c r="D844" s="65"/>
      <c r="E844" s="65"/>
      <c r="F844" s="65"/>
      <c r="G844" s="145"/>
    </row>
    <row r="845" spans="1:7">
      <c r="A845" s="65"/>
      <c r="B845" s="65"/>
      <c r="C845" s="65"/>
      <c r="D845" s="65"/>
      <c r="E845" s="65"/>
      <c r="F845" s="65"/>
      <c r="G845" s="145"/>
    </row>
    <row r="846" spans="1:7">
      <c r="A846" s="65"/>
      <c r="B846" s="65"/>
      <c r="C846" s="65"/>
      <c r="D846" s="65"/>
      <c r="E846" s="65"/>
      <c r="F846" s="65"/>
      <c r="G846" s="145"/>
    </row>
    <row r="847" spans="1:7">
      <c r="A847" s="65"/>
      <c r="B847" s="65"/>
      <c r="C847" s="65"/>
      <c r="D847" s="65"/>
      <c r="E847" s="65"/>
      <c r="F847" s="65"/>
      <c r="G847" s="145"/>
    </row>
    <row r="848" spans="1:7">
      <c r="A848" s="65"/>
      <c r="B848" s="65"/>
      <c r="C848" s="65"/>
      <c r="D848" s="65"/>
      <c r="E848" s="65"/>
      <c r="F848" s="65"/>
      <c r="G848" s="145"/>
    </row>
    <row r="849" spans="1:7">
      <c r="A849" s="65"/>
      <c r="B849" s="65"/>
      <c r="C849" s="65"/>
      <c r="D849" s="65"/>
      <c r="E849" s="65"/>
      <c r="F849" s="65"/>
      <c r="G849" s="145"/>
    </row>
    <row r="850" spans="1:7">
      <c r="A850" s="65"/>
      <c r="B850" s="65"/>
      <c r="C850" s="65"/>
      <c r="D850" s="65"/>
      <c r="E850" s="65"/>
      <c r="F850" s="65"/>
      <c r="G850" s="145"/>
    </row>
    <row r="851" spans="1:7">
      <c r="A851" s="65"/>
      <c r="B851" s="65"/>
      <c r="C851" s="65"/>
      <c r="D851" s="65"/>
      <c r="E851" s="65"/>
      <c r="F851" s="65"/>
      <c r="G851" s="145"/>
    </row>
    <row r="852" spans="1:7">
      <c r="A852" s="65"/>
      <c r="B852" s="65"/>
      <c r="C852" s="65"/>
      <c r="D852" s="65"/>
      <c r="E852" s="65"/>
      <c r="F852" s="65"/>
      <c r="G852" s="145"/>
    </row>
    <row r="853" spans="1:7">
      <c r="A853" s="65"/>
      <c r="B853" s="65"/>
      <c r="C853" s="65"/>
      <c r="D853" s="65"/>
      <c r="E853" s="65"/>
      <c r="F853" s="65"/>
      <c r="G853" s="145"/>
    </row>
    <row r="854" spans="1:7">
      <c r="A854" s="65"/>
      <c r="B854" s="65"/>
      <c r="C854" s="65"/>
      <c r="D854" s="65"/>
      <c r="E854" s="65"/>
      <c r="F854" s="65"/>
      <c r="G854" s="145"/>
    </row>
    <row r="855" spans="1:7">
      <c r="A855" s="65"/>
      <c r="B855" s="65"/>
      <c r="C855" s="65"/>
      <c r="D855" s="65"/>
      <c r="E855" s="65"/>
      <c r="F855" s="65"/>
      <c r="G855" s="145"/>
    </row>
    <row r="856" spans="1:7">
      <c r="A856" s="65"/>
      <c r="B856" s="65"/>
      <c r="C856" s="65"/>
      <c r="D856" s="65"/>
      <c r="E856" s="65"/>
      <c r="F856" s="65"/>
      <c r="G856" s="145"/>
    </row>
    <row r="857" spans="1:7">
      <c r="A857" s="65"/>
      <c r="B857" s="65"/>
      <c r="C857" s="65"/>
      <c r="D857" s="65"/>
      <c r="E857" s="65"/>
      <c r="F857" s="65"/>
      <c r="G857" s="145"/>
    </row>
    <row r="858" spans="1:7">
      <c r="A858" s="65"/>
      <c r="B858" s="65"/>
      <c r="C858" s="65"/>
      <c r="D858" s="65"/>
      <c r="E858" s="65"/>
      <c r="F858" s="65"/>
      <c r="G858" s="145"/>
    </row>
    <row r="859" spans="1:7">
      <c r="A859" s="65"/>
      <c r="B859" s="65"/>
      <c r="C859" s="65"/>
      <c r="D859" s="65"/>
      <c r="E859" s="65"/>
      <c r="F859" s="65"/>
      <c r="G859" s="145"/>
    </row>
    <row r="860" spans="1:7">
      <c r="A860" s="65"/>
      <c r="B860" s="65"/>
      <c r="C860" s="65"/>
      <c r="D860" s="65"/>
      <c r="E860" s="65"/>
      <c r="F860" s="65"/>
      <c r="G860" s="145"/>
    </row>
    <row r="861" spans="1:7">
      <c r="A861" s="65"/>
      <c r="B861" s="65"/>
      <c r="C861" s="65"/>
      <c r="D861" s="65"/>
      <c r="E861" s="65"/>
      <c r="F861" s="65"/>
      <c r="G861" s="145"/>
    </row>
    <row r="862" spans="1:7">
      <c r="A862" s="65"/>
      <c r="B862" s="65"/>
      <c r="C862" s="65"/>
      <c r="D862" s="65"/>
      <c r="E862" s="65"/>
      <c r="F862" s="65"/>
      <c r="G862" s="145"/>
    </row>
    <row r="863" spans="1:7">
      <c r="A863" s="65"/>
      <c r="B863" s="65"/>
      <c r="C863" s="65"/>
      <c r="D863" s="65"/>
      <c r="E863" s="65"/>
      <c r="F863" s="65"/>
      <c r="G863" s="145"/>
    </row>
    <row r="864" spans="1:7">
      <c r="A864" s="65"/>
      <c r="B864" s="65"/>
      <c r="C864" s="65"/>
      <c r="D864" s="65"/>
      <c r="E864" s="65"/>
      <c r="F864" s="65"/>
      <c r="G864" s="145"/>
    </row>
    <row r="865" spans="1:7">
      <c r="A865" s="65"/>
      <c r="B865" s="65"/>
      <c r="C865" s="65"/>
      <c r="D865" s="65"/>
      <c r="E865" s="65"/>
      <c r="F865" s="65"/>
      <c r="G865" s="145"/>
    </row>
    <row r="866" spans="1:7">
      <c r="A866" s="65"/>
      <c r="B866" s="65"/>
      <c r="C866" s="65"/>
      <c r="D866" s="65"/>
      <c r="E866" s="65"/>
      <c r="F866" s="65"/>
      <c r="G866" s="145"/>
    </row>
    <row r="867" spans="1:7">
      <c r="A867" s="65"/>
      <c r="B867" s="65"/>
      <c r="C867" s="65"/>
      <c r="D867" s="65"/>
      <c r="E867" s="65"/>
      <c r="F867" s="65"/>
      <c r="G867" s="145"/>
    </row>
    <row r="868" spans="1:7">
      <c r="A868" s="65"/>
      <c r="B868" s="65"/>
      <c r="C868" s="65"/>
      <c r="D868" s="65"/>
      <c r="E868" s="65"/>
      <c r="F868" s="65"/>
      <c r="G868" s="145"/>
    </row>
    <row r="869" spans="1:7">
      <c r="A869" s="65"/>
      <c r="B869" s="65"/>
      <c r="C869" s="65"/>
      <c r="D869" s="65"/>
      <c r="E869" s="65"/>
      <c r="F869" s="65"/>
      <c r="G869" s="145"/>
    </row>
    <row r="870" spans="1:7">
      <c r="A870" s="65"/>
      <c r="B870" s="65"/>
      <c r="C870" s="65"/>
      <c r="D870" s="65"/>
      <c r="E870" s="65"/>
      <c r="F870" s="65"/>
      <c r="G870" s="145"/>
    </row>
    <row r="871" spans="1:7">
      <c r="A871" s="65"/>
      <c r="B871" s="65"/>
      <c r="C871" s="65"/>
      <c r="D871" s="65"/>
      <c r="E871" s="65"/>
      <c r="F871" s="65"/>
      <c r="G871" s="145"/>
    </row>
    <row r="872" spans="1:7">
      <c r="A872" s="65"/>
      <c r="B872" s="65"/>
      <c r="C872" s="65"/>
      <c r="D872" s="65"/>
      <c r="E872" s="65"/>
      <c r="F872" s="65"/>
      <c r="G872" s="145"/>
    </row>
    <row r="873" spans="1:7">
      <c r="A873" s="65"/>
      <c r="B873" s="65"/>
      <c r="C873" s="65"/>
      <c r="D873" s="65"/>
      <c r="E873" s="65"/>
      <c r="F873" s="65"/>
      <c r="G873" s="145"/>
    </row>
    <row r="874" spans="1:7">
      <c r="A874" s="65"/>
      <c r="B874" s="65"/>
      <c r="C874" s="65"/>
      <c r="D874" s="65"/>
      <c r="E874" s="65"/>
      <c r="F874" s="65"/>
      <c r="G874" s="145"/>
    </row>
    <row r="875" spans="1:7">
      <c r="A875" s="65"/>
      <c r="B875" s="65"/>
      <c r="C875" s="65"/>
      <c r="D875" s="65"/>
      <c r="E875" s="65"/>
      <c r="F875" s="65"/>
      <c r="G875" s="145"/>
    </row>
    <row r="876" spans="1:7">
      <c r="A876" s="65"/>
      <c r="B876" s="65"/>
      <c r="C876" s="65"/>
      <c r="D876" s="65"/>
      <c r="E876" s="65"/>
      <c r="F876" s="65"/>
      <c r="G876" s="145"/>
    </row>
    <row r="877" spans="1:7">
      <c r="A877" s="65"/>
      <c r="B877" s="65"/>
      <c r="C877" s="65"/>
      <c r="D877" s="65"/>
      <c r="E877" s="65"/>
      <c r="F877" s="65"/>
      <c r="G877" s="145"/>
    </row>
    <row r="878" spans="1:7">
      <c r="A878" s="65"/>
      <c r="B878" s="65"/>
      <c r="C878" s="65"/>
      <c r="D878" s="65"/>
      <c r="E878" s="65"/>
      <c r="F878" s="65"/>
      <c r="G878" s="145"/>
    </row>
    <row r="879" spans="1:7">
      <c r="A879" s="65"/>
      <c r="B879" s="65"/>
      <c r="C879" s="65"/>
      <c r="D879" s="65"/>
      <c r="E879" s="65"/>
      <c r="F879" s="65"/>
      <c r="G879" s="145"/>
    </row>
    <row r="880" spans="1:7">
      <c r="A880" s="65"/>
      <c r="B880" s="65"/>
      <c r="C880" s="65"/>
      <c r="D880" s="65"/>
      <c r="E880" s="65"/>
      <c r="F880" s="65"/>
      <c r="G880" s="145"/>
    </row>
    <row r="881" spans="1:7">
      <c r="A881" s="65"/>
      <c r="B881" s="65"/>
      <c r="C881" s="65"/>
      <c r="D881" s="65"/>
      <c r="E881" s="65"/>
      <c r="F881" s="65"/>
      <c r="G881" s="145"/>
    </row>
    <row r="882" spans="1:7">
      <c r="A882" s="65"/>
      <c r="B882" s="65"/>
      <c r="C882" s="65"/>
      <c r="D882" s="65"/>
      <c r="E882" s="65"/>
      <c r="F882" s="65"/>
      <c r="G882" s="145"/>
    </row>
    <row r="883" spans="1:7">
      <c r="A883" s="65"/>
      <c r="B883" s="65"/>
      <c r="C883" s="65"/>
      <c r="D883" s="65"/>
      <c r="E883" s="65"/>
      <c r="F883" s="65"/>
      <c r="G883" s="145"/>
    </row>
    <row r="884" spans="1:7">
      <c r="A884" s="65"/>
      <c r="B884" s="65"/>
      <c r="C884" s="65"/>
      <c r="D884" s="65"/>
      <c r="E884" s="65"/>
      <c r="F884" s="65"/>
      <c r="G884" s="145"/>
    </row>
    <row r="885" spans="1:7">
      <c r="A885" s="65"/>
      <c r="B885" s="65"/>
      <c r="C885" s="65"/>
      <c r="D885" s="65"/>
      <c r="E885" s="65"/>
      <c r="F885" s="65"/>
      <c r="G885" s="145"/>
    </row>
    <row r="886" spans="1:7">
      <c r="A886" s="65"/>
      <c r="B886" s="65"/>
      <c r="C886" s="65"/>
      <c r="D886" s="65"/>
      <c r="E886" s="65"/>
      <c r="F886" s="65"/>
      <c r="G886" s="145"/>
    </row>
    <row r="887" spans="1:7">
      <c r="A887" s="65"/>
      <c r="B887" s="65"/>
      <c r="C887" s="65"/>
      <c r="D887" s="65"/>
      <c r="E887" s="65"/>
      <c r="F887" s="65"/>
      <c r="G887" s="145"/>
    </row>
    <row r="888" spans="1:7">
      <c r="A888" s="65"/>
      <c r="B888" s="65"/>
      <c r="C888" s="65"/>
      <c r="D888" s="65"/>
      <c r="E888" s="65"/>
      <c r="F888" s="65"/>
      <c r="G888" s="145"/>
    </row>
    <row r="889" spans="1:7">
      <c r="A889" s="65"/>
      <c r="B889" s="65"/>
      <c r="C889" s="65"/>
      <c r="D889" s="65"/>
      <c r="E889" s="65"/>
      <c r="F889" s="65"/>
      <c r="G889" s="145"/>
    </row>
    <row r="890" spans="1:7">
      <c r="A890" s="65"/>
      <c r="B890" s="65"/>
      <c r="C890" s="65"/>
      <c r="D890" s="65"/>
      <c r="E890" s="65"/>
      <c r="F890" s="65"/>
      <c r="G890" s="145"/>
    </row>
    <row r="891" spans="1:7">
      <c r="A891" s="65"/>
      <c r="B891" s="65"/>
      <c r="C891" s="65"/>
      <c r="D891" s="65"/>
      <c r="E891" s="65"/>
      <c r="F891" s="65"/>
      <c r="G891" s="145"/>
    </row>
    <row r="892" spans="1:7">
      <c r="A892" s="65"/>
      <c r="B892" s="65"/>
      <c r="C892" s="65"/>
      <c r="D892" s="65"/>
      <c r="E892" s="65"/>
      <c r="F892" s="65"/>
      <c r="G892" s="145"/>
    </row>
    <row r="893" spans="1:7">
      <c r="A893" s="65"/>
      <c r="B893" s="65"/>
      <c r="C893" s="65"/>
      <c r="D893" s="65"/>
      <c r="E893" s="65"/>
      <c r="F893" s="65"/>
      <c r="G893" s="145"/>
    </row>
    <row r="894" spans="1:7">
      <c r="A894" s="65"/>
      <c r="B894" s="65"/>
      <c r="C894" s="65"/>
      <c r="D894" s="65"/>
      <c r="E894" s="65"/>
      <c r="F894" s="65"/>
      <c r="G894" s="145"/>
    </row>
    <row r="895" spans="1:7">
      <c r="A895" s="65"/>
      <c r="B895" s="65"/>
      <c r="C895" s="65"/>
      <c r="D895" s="65"/>
      <c r="E895" s="65"/>
      <c r="F895" s="65"/>
      <c r="G895" s="145"/>
    </row>
    <row r="896" spans="1:7">
      <c r="A896" s="65"/>
      <c r="B896" s="65"/>
      <c r="C896" s="65"/>
      <c r="D896" s="65"/>
      <c r="E896" s="65"/>
      <c r="F896" s="65"/>
      <c r="G896" s="145"/>
    </row>
    <row r="897" spans="1:7">
      <c r="A897" s="65"/>
      <c r="B897" s="65"/>
      <c r="C897" s="65"/>
      <c r="D897" s="65"/>
      <c r="E897" s="65"/>
      <c r="F897" s="65"/>
      <c r="G897" s="145"/>
    </row>
    <row r="898" spans="1:7">
      <c r="A898" s="65"/>
      <c r="B898" s="65"/>
      <c r="C898" s="65"/>
      <c r="D898" s="65"/>
      <c r="E898" s="65"/>
      <c r="F898" s="65"/>
      <c r="G898" s="145"/>
    </row>
    <row r="899" spans="1:7">
      <c r="A899" s="65"/>
      <c r="B899" s="65"/>
      <c r="C899" s="65"/>
      <c r="D899" s="65"/>
      <c r="E899" s="65"/>
      <c r="F899" s="65"/>
      <c r="G899" s="145"/>
    </row>
    <row r="900" spans="1:7">
      <c r="A900" s="65"/>
      <c r="B900" s="65"/>
      <c r="C900" s="65"/>
      <c r="D900" s="65"/>
      <c r="E900" s="65"/>
      <c r="F900" s="65"/>
      <c r="G900" s="145"/>
    </row>
    <row r="901" spans="1:7">
      <c r="A901" s="65"/>
      <c r="B901" s="65"/>
      <c r="C901" s="65"/>
      <c r="D901" s="65"/>
      <c r="E901" s="65"/>
      <c r="F901" s="65"/>
      <c r="G901" s="145"/>
    </row>
    <row r="902" spans="1:7">
      <c r="A902" s="65"/>
      <c r="B902" s="65"/>
      <c r="C902" s="65"/>
      <c r="D902" s="65"/>
      <c r="E902" s="65"/>
      <c r="F902" s="65"/>
      <c r="G902" s="145"/>
    </row>
    <row r="903" spans="1:7">
      <c r="A903" s="65"/>
      <c r="B903" s="65"/>
      <c r="C903" s="65"/>
      <c r="D903" s="65"/>
      <c r="E903" s="65"/>
      <c r="F903" s="65"/>
      <c r="G903" s="145"/>
    </row>
    <row r="904" spans="1:7">
      <c r="A904" s="65"/>
      <c r="B904" s="65"/>
      <c r="C904" s="65"/>
      <c r="D904" s="65"/>
      <c r="E904" s="65"/>
      <c r="F904" s="65"/>
      <c r="G904" s="145"/>
    </row>
    <row r="905" spans="1:7">
      <c r="A905" s="65"/>
      <c r="B905" s="65"/>
      <c r="C905" s="65"/>
      <c r="D905" s="65"/>
      <c r="E905" s="65"/>
      <c r="F905" s="65"/>
      <c r="G905" s="145"/>
    </row>
    <row r="906" spans="1:7">
      <c r="A906" s="65"/>
      <c r="B906" s="65"/>
      <c r="C906" s="65"/>
      <c r="D906" s="65"/>
      <c r="E906" s="65"/>
      <c r="F906" s="65"/>
      <c r="G906" s="145"/>
    </row>
    <row r="907" spans="1:7">
      <c r="A907" s="65"/>
      <c r="B907" s="65"/>
      <c r="C907" s="65"/>
      <c r="D907" s="65"/>
      <c r="E907" s="65"/>
      <c r="F907" s="65"/>
      <c r="G907" s="145"/>
    </row>
    <row r="908" spans="1:7">
      <c r="A908" s="65"/>
      <c r="B908" s="65"/>
      <c r="C908" s="65"/>
      <c r="D908" s="65"/>
      <c r="E908" s="65"/>
      <c r="F908" s="65"/>
      <c r="G908" s="145"/>
    </row>
    <row r="909" spans="1:7">
      <c r="A909" s="65"/>
      <c r="B909" s="65"/>
      <c r="C909" s="65"/>
      <c r="D909" s="65"/>
      <c r="E909" s="65"/>
      <c r="F909" s="65"/>
      <c r="G909" s="145"/>
    </row>
    <row r="910" spans="1:7">
      <c r="A910" s="65"/>
      <c r="B910" s="65"/>
      <c r="C910" s="65"/>
      <c r="D910" s="65"/>
      <c r="E910" s="65"/>
      <c r="F910" s="65"/>
      <c r="G910" s="145"/>
    </row>
    <row r="911" spans="1:7">
      <c r="A911" s="65"/>
      <c r="B911" s="65"/>
      <c r="C911" s="65"/>
      <c r="D911" s="65"/>
      <c r="E911" s="65"/>
      <c r="F911" s="65"/>
      <c r="G911" s="145"/>
    </row>
    <row r="912" spans="1:7">
      <c r="A912" s="65"/>
      <c r="B912" s="65"/>
      <c r="C912" s="65"/>
      <c r="D912" s="65"/>
      <c r="E912" s="65"/>
      <c r="F912" s="65"/>
      <c r="G912" s="145"/>
    </row>
    <row r="913" spans="1:7">
      <c r="A913" s="65"/>
      <c r="B913" s="65"/>
      <c r="C913" s="65"/>
      <c r="D913" s="65"/>
      <c r="E913" s="65"/>
      <c r="F913" s="65"/>
      <c r="G913" s="145"/>
    </row>
    <row r="914" spans="1:7">
      <c r="A914" s="65"/>
      <c r="B914" s="65"/>
      <c r="C914" s="65"/>
      <c r="D914" s="65"/>
      <c r="E914" s="65"/>
      <c r="F914" s="65"/>
      <c r="G914" s="145"/>
    </row>
    <row r="915" spans="1:7">
      <c r="A915" s="65"/>
      <c r="B915" s="65"/>
      <c r="C915" s="65"/>
      <c r="D915" s="65"/>
      <c r="E915" s="65"/>
      <c r="F915" s="65"/>
      <c r="G915" s="145"/>
    </row>
    <row r="916" spans="1:7">
      <c r="A916" s="65"/>
      <c r="B916" s="65"/>
      <c r="C916" s="65"/>
      <c r="D916" s="65"/>
      <c r="E916" s="65"/>
      <c r="F916" s="65"/>
      <c r="G916" s="145"/>
    </row>
    <row r="917" spans="1:7">
      <c r="A917" s="65"/>
      <c r="B917" s="65"/>
      <c r="C917" s="65"/>
      <c r="D917" s="65"/>
      <c r="E917" s="65"/>
      <c r="F917" s="65"/>
      <c r="G917" s="145"/>
    </row>
    <row r="918" spans="1:7">
      <c r="A918" s="65"/>
      <c r="B918" s="65"/>
      <c r="C918" s="65"/>
      <c r="D918" s="65"/>
      <c r="E918" s="65"/>
      <c r="F918" s="65"/>
      <c r="G918" s="145"/>
    </row>
    <row r="919" spans="1:7">
      <c r="A919" s="65"/>
      <c r="B919" s="65"/>
      <c r="C919" s="65"/>
      <c r="D919" s="65"/>
      <c r="E919" s="65"/>
      <c r="F919" s="65"/>
      <c r="G919" s="145"/>
    </row>
    <row r="920" spans="1:7">
      <c r="A920" s="65"/>
      <c r="B920" s="65"/>
      <c r="C920" s="65"/>
      <c r="D920" s="65"/>
      <c r="E920" s="65"/>
      <c r="F920" s="65"/>
      <c r="G920" s="145"/>
    </row>
    <row r="921" spans="1:7">
      <c r="A921" s="65"/>
      <c r="B921" s="65"/>
      <c r="C921" s="65"/>
      <c r="D921" s="65"/>
      <c r="E921" s="65"/>
      <c r="F921" s="65"/>
      <c r="G921" s="145"/>
    </row>
    <row r="922" spans="1:7">
      <c r="A922" s="65"/>
      <c r="B922" s="65"/>
      <c r="C922" s="65"/>
      <c r="D922" s="65"/>
      <c r="E922" s="65"/>
      <c r="F922" s="65"/>
      <c r="G922" s="145"/>
    </row>
    <row r="923" spans="1:7">
      <c r="A923" s="65"/>
      <c r="B923" s="65"/>
      <c r="C923" s="65"/>
      <c r="D923" s="65"/>
      <c r="E923" s="65"/>
      <c r="F923" s="65"/>
      <c r="G923" s="145"/>
    </row>
    <row r="924" spans="1:7">
      <c r="A924" s="65"/>
      <c r="B924" s="65"/>
      <c r="C924" s="65"/>
      <c r="D924" s="65"/>
      <c r="E924" s="65"/>
      <c r="F924" s="65"/>
      <c r="G924" s="145"/>
    </row>
    <row r="925" spans="1:7">
      <c r="A925" s="65"/>
      <c r="B925" s="65"/>
      <c r="C925" s="65"/>
      <c r="D925" s="65"/>
      <c r="E925" s="65"/>
      <c r="F925" s="65"/>
      <c r="G925" s="145"/>
    </row>
    <row r="926" spans="1:7">
      <c r="A926" s="65"/>
      <c r="B926" s="65"/>
      <c r="C926" s="65"/>
      <c r="D926" s="65"/>
      <c r="E926" s="65"/>
      <c r="F926" s="65"/>
      <c r="G926" s="145"/>
    </row>
    <row r="927" spans="1:7">
      <c r="A927" s="65"/>
      <c r="B927" s="65"/>
      <c r="C927" s="65"/>
      <c r="D927" s="65"/>
      <c r="E927" s="65"/>
      <c r="F927" s="65"/>
      <c r="G927" s="145"/>
    </row>
    <row r="928" spans="1:7">
      <c r="A928" s="65"/>
      <c r="B928" s="65"/>
      <c r="C928" s="65"/>
      <c r="D928" s="65"/>
      <c r="E928" s="65"/>
      <c r="F928" s="65"/>
      <c r="G928" s="145"/>
    </row>
    <row r="929" spans="1:7">
      <c r="A929" s="65"/>
      <c r="B929" s="65"/>
      <c r="C929" s="65"/>
      <c r="D929" s="65"/>
      <c r="E929" s="65"/>
      <c r="F929" s="65"/>
      <c r="G929" s="145"/>
    </row>
    <row r="930" spans="1:7">
      <c r="A930" s="65"/>
      <c r="B930" s="65"/>
      <c r="C930" s="65"/>
      <c r="D930" s="65"/>
      <c r="E930" s="65"/>
      <c r="F930" s="65"/>
      <c r="G930" s="145"/>
    </row>
    <row r="931" spans="1:7">
      <c r="A931" s="65"/>
      <c r="B931" s="65"/>
      <c r="C931" s="65"/>
      <c r="D931" s="65"/>
      <c r="E931" s="65"/>
      <c r="F931" s="65"/>
      <c r="G931" s="145"/>
    </row>
    <row r="932" spans="1:7">
      <c r="A932" s="65"/>
      <c r="B932" s="65"/>
      <c r="C932" s="65"/>
      <c r="D932" s="65"/>
      <c r="E932" s="65"/>
      <c r="F932" s="65"/>
      <c r="G932" s="145"/>
    </row>
    <row r="933" spans="1:7">
      <c r="A933" s="65"/>
      <c r="B933" s="65"/>
      <c r="C933" s="65"/>
      <c r="D933" s="65"/>
      <c r="E933" s="65"/>
      <c r="F933" s="65"/>
      <c r="G933" s="145"/>
    </row>
    <row r="934" spans="1:7">
      <c r="A934" s="65"/>
      <c r="B934" s="65"/>
      <c r="C934" s="65"/>
      <c r="D934" s="65"/>
      <c r="E934" s="65"/>
      <c r="F934" s="65"/>
      <c r="G934" s="145"/>
    </row>
    <row r="935" spans="1:7">
      <c r="A935" s="65"/>
      <c r="B935" s="65"/>
      <c r="C935" s="65"/>
      <c r="D935" s="65"/>
      <c r="E935" s="65"/>
      <c r="F935" s="65"/>
      <c r="G935" s="145"/>
    </row>
    <row r="936" spans="1:7">
      <c r="A936" s="65"/>
      <c r="B936" s="65"/>
      <c r="C936" s="65"/>
      <c r="D936" s="65"/>
      <c r="E936" s="65"/>
      <c r="F936" s="65"/>
      <c r="G936" s="145"/>
    </row>
    <row r="937" spans="1:7">
      <c r="A937" s="65"/>
      <c r="B937" s="65"/>
      <c r="C937" s="65"/>
      <c r="D937" s="65"/>
      <c r="E937" s="65"/>
      <c r="F937" s="65"/>
      <c r="G937" s="145"/>
    </row>
    <row r="938" spans="1:7">
      <c r="A938" s="65"/>
      <c r="B938" s="65"/>
      <c r="C938" s="65"/>
      <c r="D938" s="65"/>
      <c r="E938" s="65"/>
      <c r="F938" s="65"/>
      <c r="G938" s="145"/>
    </row>
    <row r="939" spans="1:7">
      <c r="A939" s="65"/>
      <c r="B939" s="65"/>
      <c r="C939" s="65"/>
      <c r="D939" s="65"/>
      <c r="E939" s="65"/>
      <c r="F939" s="65"/>
      <c r="G939" s="145"/>
    </row>
    <row r="940" spans="1:7">
      <c r="A940" s="65"/>
      <c r="B940" s="65"/>
      <c r="C940" s="65"/>
      <c r="D940" s="65"/>
      <c r="E940" s="65"/>
      <c r="F940" s="65"/>
      <c r="G940" s="145"/>
    </row>
    <row r="941" spans="1:7">
      <c r="A941" s="65"/>
      <c r="B941" s="65"/>
      <c r="C941" s="65"/>
      <c r="D941" s="65"/>
      <c r="E941" s="65"/>
      <c r="F941" s="65"/>
      <c r="G941" s="145"/>
    </row>
    <row r="942" spans="1:7">
      <c r="A942" s="65"/>
      <c r="B942" s="65"/>
      <c r="C942" s="65"/>
      <c r="D942" s="65"/>
      <c r="E942" s="65"/>
      <c r="F942" s="65"/>
      <c r="G942" s="145"/>
    </row>
    <row r="943" spans="1:7">
      <c r="A943" s="65"/>
      <c r="B943" s="65"/>
      <c r="C943" s="65"/>
      <c r="D943" s="65"/>
      <c r="E943" s="65"/>
      <c r="F943" s="65"/>
      <c r="G943" s="145"/>
    </row>
    <row r="944" spans="1:7">
      <c r="A944" s="65"/>
      <c r="B944" s="65"/>
      <c r="C944" s="65"/>
      <c r="D944" s="65"/>
      <c r="E944" s="65"/>
      <c r="F944" s="65"/>
      <c r="G944" s="145"/>
    </row>
    <row r="945" spans="1:7">
      <c r="A945" s="65"/>
      <c r="B945" s="65"/>
      <c r="C945" s="65"/>
      <c r="D945" s="65"/>
      <c r="E945" s="65"/>
      <c r="F945" s="65"/>
      <c r="G945" s="145"/>
    </row>
    <row r="946" spans="1:7">
      <c r="A946" s="65"/>
      <c r="B946" s="65"/>
      <c r="C946" s="65"/>
      <c r="D946" s="65"/>
      <c r="E946" s="65"/>
      <c r="F946" s="65"/>
      <c r="G946" s="145"/>
    </row>
    <row r="947" spans="1:7">
      <c r="A947" s="65"/>
      <c r="B947" s="65"/>
      <c r="C947" s="65"/>
      <c r="D947" s="65"/>
      <c r="E947" s="65"/>
      <c r="F947" s="65"/>
      <c r="G947" s="145"/>
    </row>
    <row r="948" spans="1:7">
      <c r="A948" s="65"/>
      <c r="B948" s="65"/>
      <c r="C948" s="65"/>
      <c r="D948" s="65"/>
      <c r="E948" s="65"/>
      <c r="F948" s="65"/>
      <c r="G948" s="145"/>
    </row>
    <row r="949" spans="1:7">
      <c r="A949" s="65"/>
      <c r="B949" s="65"/>
      <c r="C949" s="65"/>
      <c r="D949" s="65"/>
      <c r="E949" s="65"/>
      <c r="F949" s="65"/>
      <c r="G949" s="145"/>
    </row>
    <row r="950" spans="1:7">
      <c r="A950" s="65"/>
      <c r="B950" s="65"/>
      <c r="C950" s="65"/>
      <c r="D950" s="65"/>
      <c r="E950" s="65"/>
      <c r="F950" s="65"/>
      <c r="G950" s="145"/>
    </row>
    <row r="951" spans="1:7">
      <c r="A951" s="65"/>
      <c r="B951" s="65"/>
      <c r="C951" s="65"/>
      <c r="D951" s="65"/>
      <c r="E951" s="65"/>
      <c r="F951" s="65"/>
      <c r="G951" s="145"/>
    </row>
    <row r="952" spans="1:7">
      <c r="A952" s="65"/>
      <c r="B952" s="65"/>
      <c r="C952" s="65"/>
      <c r="D952" s="65"/>
      <c r="E952" s="65"/>
      <c r="F952" s="65"/>
      <c r="G952" s="145"/>
    </row>
    <row r="953" spans="1:7">
      <c r="A953" s="65"/>
      <c r="B953" s="65"/>
      <c r="C953" s="65"/>
      <c r="D953" s="65"/>
      <c r="E953" s="65"/>
      <c r="F953" s="65"/>
      <c r="G953" s="145"/>
    </row>
    <row r="954" spans="1:7">
      <c r="A954" s="65"/>
      <c r="B954" s="65"/>
      <c r="C954" s="65"/>
      <c r="D954" s="65"/>
      <c r="E954" s="65"/>
      <c r="F954" s="65"/>
      <c r="G954" s="145"/>
    </row>
    <row r="955" spans="1:7">
      <c r="A955" s="65"/>
      <c r="B955" s="65"/>
      <c r="C955" s="65"/>
      <c r="D955" s="65"/>
      <c r="E955" s="65"/>
      <c r="F955" s="65"/>
      <c r="G955" s="145"/>
    </row>
    <row r="956" spans="1:7">
      <c r="A956" s="65"/>
      <c r="B956" s="65"/>
      <c r="C956" s="65"/>
      <c r="D956" s="65"/>
      <c r="E956" s="65"/>
      <c r="F956" s="65"/>
      <c r="G956" s="145"/>
    </row>
    <row r="957" spans="1:7">
      <c r="A957" s="65"/>
      <c r="B957" s="65"/>
      <c r="C957" s="65"/>
      <c r="D957" s="65"/>
      <c r="E957" s="65"/>
      <c r="F957" s="65"/>
      <c r="G957" s="145"/>
    </row>
    <row r="958" spans="1:7">
      <c r="A958" s="65"/>
      <c r="B958" s="65"/>
      <c r="C958" s="65"/>
      <c r="D958" s="65"/>
      <c r="E958" s="65"/>
      <c r="F958" s="65"/>
      <c r="G958" s="145"/>
    </row>
    <row r="959" spans="1:7">
      <c r="A959" s="65"/>
      <c r="B959" s="65"/>
      <c r="C959" s="65"/>
      <c r="D959" s="65"/>
      <c r="E959" s="65"/>
      <c r="F959" s="65"/>
      <c r="G959" s="145"/>
    </row>
    <row r="960" spans="1:7">
      <c r="A960" s="65"/>
      <c r="B960" s="65"/>
      <c r="C960" s="65"/>
      <c r="D960" s="65"/>
      <c r="E960" s="65"/>
      <c r="F960" s="65"/>
      <c r="G960" s="145"/>
    </row>
    <row r="961" spans="1:7">
      <c r="A961" s="65"/>
      <c r="B961" s="65"/>
      <c r="C961" s="65"/>
      <c r="D961" s="65"/>
      <c r="E961" s="65"/>
      <c r="F961" s="65"/>
      <c r="G961" s="145"/>
    </row>
    <row r="962" spans="1:7">
      <c r="A962" s="65"/>
      <c r="B962" s="65"/>
      <c r="C962" s="65"/>
      <c r="D962" s="65"/>
      <c r="E962" s="65"/>
      <c r="F962" s="65"/>
      <c r="G962" s="145"/>
    </row>
    <row r="963" spans="1:7">
      <c r="A963" s="65"/>
      <c r="B963" s="65"/>
      <c r="C963" s="65"/>
      <c r="D963" s="65"/>
      <c r="E963" s="65"/>
      <c r="F963" s="65"/>
      <c r="G963" s="145"/>
    </row>
    <row r="964" spans="1:7">
      <c r="A964" s="65"/>
      <c r="B964" s="65"/>
      <c r="C964" s="65"/>
      <c r="D964" s="65"/>
      <c r="E964" s="65"/>
      <c r="F964" s="65"/>
      <c r="G964" s="145"/>
    </row>
    <row r="965" spans="1:7">
      <c r="A965" s="65"/>
      <c r="B965" s="65"/>
      <c r="C965" s="65"/>
      <c r="D965" s="65"/>
      <c r="E965" s="65"/>
      <c r="F965" s="65"/>
      <c r="G965" s="145"/>
    </row>
    <row r="966" spans="1:7">
      <c r="A966" s="65"/>
      <c r="B966" s="65"/>
      <c r="C966" s="65"/>
      <c r="D966" s="65"/>
      <c r="E966" s="65"/>
      <c r="F966" s="65"/>
      <c r="G966" s="145"/>
    </row>
    <row r="967" spans="1:7">
      <c r="A967" s="65"/>
      <c r="B967" s="65"/>
      <c r="C967" s="65"/>
      <c r="D967" s="65"/>
      <c r="E967" s="65"/>
      <c r="F967" s="65"/>
      <c r="G967" s="145"/>
    </row>
    <row r="968" spans="1:7">
      <c r="A968" s="65"/>
      <c r="B968" s="65"/>
      <c r="C968" s="65"/>
      <c r="D968" s="65"/>
      <c r="E968" s="65"/>
      <c r="F968" s="65"/>
      <c r="G968" s="145"/>
    </row>
    <row r="969" spans="1:7">
      <c r="A969" s="65"/>
      <c r="B969" s="65"/>
      <c r="C969" s="65"/>
      <c r="D969" s="65"/>
      <c r="E969" s="65"/>
      <c r="F969" s="65"/>
      <c r="G969" s="145"/>
    </row>
    <row r="970" spans="1:7">
      <c r="A970" s="65"/>
      <c r="B970" s="65"/>
      <c r="C970" s="65"/>
      <c r="D970" s="65"/>
      <c r="E970" s="65"/>
      <c r="F970" s="65"/>
      <c r="G970" s="145"/>
    </row>
    <row r="971" spans="1:7">
      <c r="A971" s="65"/>
      <c r="B971" s="65"/>
      <c r="C971" s="65"/>
      <c r="D971" s="65"/>
      <c r="E971" s="65"/>
      <c r="F971" s="65"/>
      <c r="G971" s="145"/>
    </row>
    <row r="972" spans="1:7">
      <c r="A972" s="65"/>
      <c r="B972" s="65"/>
      <c r="C972" s="65"/>
      <c r="D972" s="65"/>
      <c r="E972" s="65"/>
      <c r="F972" s="65"/>
      <c r="G972" s="145"/>
    </row>
    <row r="973" spans="1:7">
      <c r="A973" s="65"/>
      <c r="B973" s="65"/>
      <c r="C973" s="65"/>
      <c r="D973" s="65"/>
      <c r="E973" s="65"/>
      <c r="F973" s="65"/>
      <c r="G973" s="145"/>
    </row>
    <row r="974" spans="1:7">
      <c r="A974" s="65"/>
      <c r="B974" s="65"/>
      <c r="C974" s="65"/>
      <c r="D974" s="65"/>
      <c r="E974" s="65"/>
      <c r="F974" s="65"/>
      <c r="G974" s="145"/>
    </row>
    <row r="975" spans="1:7">
      <c r="A975" s="65"/>
      <c r="B975" s="65"/>
      <c r="C975" s="65"/>
      <c r="D975" s="65"/>
      <c r="E975" s="65"/>
      <c r="F975" s="65"/>
      <c r="G975" s="145"/>
    </row>
    <row r="976" spans="1:7">
      <c r="A976" s="65"/>
      <c r="B976" s="65"/>
      <c r="C976" s="65"/>
      <c r="D976" s="65"/>
      <c r="E976" s="65"/>
      <c r="F976" s="65"/>
      <c r="G976" s="145"/>
    </row>
    <row r="977" spans="1:7">
      <c r="A977" s="65"/>
      <c r="B977" s="65"/>
      <c r="C977" s="65"/>
      <c r="D977" s="65"/>
      <c r="E977" s="65"/>
      <c r="F977" s="65"/>
      <c r="G977" s="145"/>
    </row>
    <row r="978" spans="1:7">
      <c r="A978" s="65"/>
      <c r="B978" s="65"/>
      <c r="C978" s="65"/>
      <c r="D978" s="65"/>
      <c r="E978" s="65"/>
      <c r="F978" s="65"/>
      <c r="G978" s="145"/>
    </row>
    <row r="979" spans="1:7">
      <c r="A979" s="65"/>
      <c r="B979" s="65"/>
      <c r="C979" s="65"/>
      <c r="D979" s="65"/>
      <c r="E979" s="65"/>
      <c r="F979" s="65"/>
      <c r="G979" s="145"/>
    </row>
    <row r="980" spans="1:7">
      <c r="A980" s="65"/>
      <c r="B980" s="65"/>
      <c r="C980" s="65"/>
      <c r="D980" s="65"/>
      <c r="E980" s="65"/>
      <c r="F980" s="65"/>
      <c r="G980" s="145"/>
    </row>
    <row r="981" spans="1:7">
      <c r="A981" s="65"/>
      <c r="B981" s="65"/>
      <c r="C981" s="65"/>
      <c r="D981" s="65"/>
      <c r="E981" s="65"/>
      <c r="F981" s="65"/>
      <c r="G981" s="145"/>
    </row>
    <row r="982" spans="1:7">
      <c r="A982" s="65"/>
      <c r="B982" s="65"/>
      <c r="C982" s="65"/>
      <c r="D982" s="65"/>
      <c r="E982" s="65"/>
      <c r="F982" s="65"/>
      <c r="G982" s="145"/>
    </row>
    <row r="983" spans="1:7">
      <c r="A983" s="65"/>
      <c r="B983" s="65"/>
      <c r="C983" s="65"/>
      <c r="D983" s="65"/>
      <c r="E983" s="65"/>
      <c r="F983" s="65"/>
      <c r="G983" s="145"/>
    </row>
    <row r="984" spans="1:7">
      <c r="A984" s="65"/>
      <c r="B984" s="65"/>
      <c r="C984" s="65"/>
      <c r="D984" s="65"/>
      <c r="E984" s="65"/>
      <c r="F984" s="65"/>
      <c r="G984" s="145"/>
    </row>
    <row r="985" spans="1:7">
      <c r="A985" s="65"/>
      <c r="B985" s="65"/>
      <c r="C985" s="65"/>
      <c r="D985" s="65"/>
      <c r="E985" s="65"/>
      <c r="F985" s="65"/>
      <c r="G985" s="145"/>
    </row>
    <row r="986" spans="1:7">
      <c r="A986" s="65"/>
      <c r="B986" s="65"/>
      <c r="C986" s="65"/>
      <c r="D986" s="65"/>
      <c r="E986" s="65"/>
      <c r="F986" s="65"/>
      <c r="G986" s="145"/>
    </row>
    <row r="987" spans="1:7">
      <c r="A987" s="65"/>
      <c r="B987" s="65"/>
      <c r="C987" s="65"/>
      <c r="D987" s="65"/>
      <c r="E987" s="65"/>
      <c r="F987" s="65"/>
      <c r="G987" s="145"/>
    </row>
    <row r="988" spans="1:7">
      <c r="A988" s="65"/>
      <c r="B988" s="65"/>
      <c r="C988" s="65"/>
      <c r="D988" s="65"/>
      <c r="E988" s="65"/>
      <c r="F988" s="65"/>
      <c r="G988" s="145"/>
    </row>
    <row r="989" spans="1:7">
      <c r="A989" s="65"/>
      <c r="B989" s="65"/>
      <c r="C989" s="65"/>
      <c r="D989" s="65"/>
      <c r="E989" s="65"/>
      <c r="F989" s="65"/>
      <c r="G989" s="145"/>
    </row>
    <row r="990" spans="1:7">
      <c r="A990" s="65"/>
      <c r="B990" s="65"/>
      <c r="C990" s="65"/>
      <c r="D990" s="65"/>
      <c r="E990" s="65"/>
      <c r="F990" s="65"/>
      <c r="G990" s="145"/>
    </row>
    <row r="991" spans="1:7">
      <c r="A991" s="65"/>
      <c r="B991" s="65"/>
      <c r="C991" s="65"/>
      <c r="D991" s="65"/>
      <c r="E991" s="65"/>
      <c r="F991" s="65"/>
      <c r="G991" s="145"/>
    </row>
    <row r="992" spans="1:7">
      <c r="A992" s="65"/>
      <c r="B992" s="65"/>
      <c r="C992" s="65"/>
      <c r="D992" s="65"/>
      <c r="E992" s="65"/>
      <c r="F992" s="65"/>
      <c r="G992" s="145"/>
    </row>
    <row r="993" spans="1:7">
      <c r="A993" s="65"/>
      <c r="B993" s="65"/>
      <c r="C993" s="65"/>
      <c r="D993" s="65"/>
      <c r="E993" s="65"/>
      <c r="F993" s="65"/>
      <c r="G993" s="145"/>
    </row>
    <row r="994" spans="1:7">
      <c r="A994" s="65"/>
      <c r="B994" s="65"/>
      <c r="C994" s="65"/>
      <c r="D994" s="65"/>
      <c r="E994" s="65"/>
      <c r="F994" s="65"/>
      <c r="G994" s="145"/>
    </row>
    <row r="995" spans="1:7">
      <c r="A995" s="65"/>
      <c r="B995" s="65"/>
      <c r="C995" s="65"/>
      <c r="D995" s="65"/>
      <c r="E995" s="65"/>
      <c r="F995" s="65"/>
      <c r="G995" s="145"/>
    </row>
    <row r="996" spans="1:7">
      <c r="A996" s="65"/>
      <c r="B996" s="65"/>
      <c r="C996" s="65"/>
      <c r="D996" s="65"/>
      <c r="E996" s="65"/>
      <c r="F996" s="65"/>
      <c r="G996" s="145"/>
    </row>
    <row r="997" spans="1:7">
      <c r="A997" s="65"/>
      <c r="B997" s="65"/>
      <c r="C997" s="65"/>
      <c r="D997" s="65"/>
      <c r="E997" s="65"/>
      <c r="F997" s="65"/>
      <c r="G997" s="145"/>
    </row>
    <row r="998" spans="1:7">
      <c r="A998" s="65"/>
      <c r="B998" s="65"/>
      <c r="C998" s="65"/>
      <c r="D998" s="65"/>
      <c r="E998" s="65"/>
      <c r="F998" s="65"/>
      <c r="G998" s="145"/>
    </row>
    <row r="999" spans="1:7">
      <c r="A999" s="65"/>
      <c r="B999" s="65"/>
      <c r="C999" s="65"/>
      <c r="D999" s="65"/>
      <c r="E999" s="65"/>
      <c r="F999" s="65"/>
      <c r="G999" s="145"/>
    </row>
    <row r="1000" spans="1:7">
      <c r="A1000" s="65"/>
      <c r="B1000" s="65"/>
      <c r="C1000" s="65"/>
      <c r="D1000" s="65"/>
      <c r="E1000" s="65"/>
      <c r="F1000" s="65"/>
      <c r="G1000" s="145"/>
    </row>
    <row r="1001" spans="1:7">
      <c r="A1001" s="65"/>
      <c r="B1001" s="65"/>
      <c r="C1001" s="65"/>
      <c r="D1001" s="65"/>
      <c r="E1001" s="65"/>
      <c r="F1001" s="65"/>
      <c r="G1001" s="145"/>
    </row>
    <row r="1002" spans="1:7">
      <c r="A1002" s="65"/>
      <c r="B1002" s="65"/>
      <c r="C1002" s="65"/>
      <c r="D1002" s="65"/>
      <c r="E1002" s="65"/>
      <c r="F1002" s="65"/>
      <c r="G1002" s="145"/>
    </row>
    <row r="1003" spans="1:7">
      <c r="A1003" s="65"/>
      <c r="B1003" s="65"/>
      <c r="C1003" s="65"/>
      <c r="D1003" s="65"/>
      <c r="E1003" s="65"/>
      <c r="F1003" s="65"/>
      <c r="G1003" s="145"/>
    </row>
    <row r="1004" spans="1:7">
      <c r="A1004" s="65"/>
      <c r="B1004" s="65"/>
      <c r="C1004" s="65"/>
      <c r="D1004" s="65"/>
      <c r="E1004" s="65"/>
      <c r="F1004" s="65"/>
      <c r="G1004" s="145"/>
    </row>
    <row r="1005" spans="1:7">
      <c r="A1005" s="65"/>
      <c r="B1005" s="65"/>
      <c r="C1005" s="65"/>
      <c r="D1005" s="65"/>
      <c r="E1005" s="65"/>
      <c r="F1005" s="65"/>
      <c r="G1005" s="145"/>
    </row>
    <row r="1006" spans="1:7">
      <c r="A1006" s="65"/>
      <c r="B1006" s="65"/>
      <c r="C1006" s="65"/>
      <c r="D1006" s="65"/>
      <c r="E1006" s="65"/>
      <c r="F1006" s="65"/>
      <c r="G1006" s="145"/>
    </row>
    <row r="1007" spans="1:7">
      <c r="A1007" s="65"/>
      <c r="B1007" s="65"/>
      <c r="C1007" s="65"/>
      <c r="D1007" s="65"/>
      <c r="E1007" s="65"/>
      <c r="F1007" s="65"/>
      <c r="G1007" s="145"/>
    </row>
    <row r="1008" spans="1:7">
      <c r="A1008" s="65"/>
      <c r="B1008" s="65"/>
      <c r="C1008" s="65"/>
      <c r="D1008" s="65"/>
      <c r="E1008" s="65"/>
      <c r="F1008" s="65"/>
      <c r="G1008" s="145"/>
    </row>
    <row r="1009" spans="1:7">
      <c r="A1009" s="65"/>
      <c r="B1009" s="65"/>
      <c r="C1009" s="65"/>
      <c r="D1009" s="65"/>
      <c r="E1009" s="65"/>
      <c r="F1009" s="65"/>
      <c r="G1009" s="145"/>
    </row>
    <row r="1010" spans="1:7">
      <c r="A1010" s="65"/>
      <c r="B1010" s="65"/>
      <c r="C1010" s="65"/>
      <c r="D1010" s="65"/>
      <c r="E1010" s="65"/>
      <c r="F1010" s="65"/>
      <c r="G1010" s="145"/>
    </row>
    <row r="1011" spans="1:7">
      <c r="A1011" s="65"/>
      <c r="B1011" s="65"/>
      <c r="C1011" s="65"/>
      <c r="D1011" s="65"/>
      <c r="E1011" s="65"/>
      <c r="F1011" s="65"/>
      <c r="G1011" s="145"/>
    </row>
    <row r="1012" spans="1:7">
      <c r="A1012" s="65"/>
      <c r="B1012" s="65"/>
      <c r="C1012" s="65"/>
      <c r="D1012" s="65"/>
      <c r="E1012" s="65"/>
      <c r="F1012" s="65"/>
      <c r="G1012" s="145"/>
    </row>
    <row r="1013" spans="1:7">
      <c r="A1013" s="65"/>
      <c r="B1013" s="65"/>
      <c r="C1013" s="65"/>
      <c r="D1013" s="65"/>
      <c r="E1013" s="65"/>
      <c r="F1013" s="65"/>
      <c r="G1013" s="145"/>
    </row>
    <row r="1014" spans="1:7">
      <c r="A1014" s="65"/>
      <c r="B1014" s="65"/>
      <c r="C1014" s="65"/>
      <c r="D1014" s="65"/>
      <c r="E1014" s="65"/>
      <c r="F1014" s="65"/>
      <c r="G1014" s="145"/>
    </row>
    <row r="1015" spans="1:7">
      <c r="A1015" s="65"/>
      <c r="B1015" s="65"/>
      <c r="C1015" s="65"/>
      <c r="D1015" s="65"/>
      <c r="E1015" s="65"/>
      <c r="F1015" s="65"/>
      <c r="G1015" s="145"/>
    </row>
    <row r="1016" spans="1:7">
      <c r="A1016" s="65"/>
      <c r="B1016" s="65"/>
      <c r="C1016" s="65"/>
      <c r="D1016" s="65"/>
      <c r="E1016" s="65"/>
      <c r="F1016" s="65"/>
      <c r="G1016" s="145"/>
    </row>
    <row r="1017" spans="1:7">
      <c r="A1017" s="65"/>
      <c r="B1017" s="65"/>
      <c r="C1017" s="65"/>
      <c r="D1017" s="65"/>
      <c r="E1017" s="65"/>
      <c r="F1017" s="65"/>
      <c r="G1017" s="145"/>
    </row>
    <row r="1018" spans="1:7">
      <c r="A1018" s="65"/>
      <c r="B1018" s="65"/>
      <c r="C1018" s="65"/>
      <c r="D1018" s="65"/>
      <c r="E1018" s="65"/>
      <c r="F1018" s="65"/>
      <c r="G1018" s="145"/>
    </row>
    <row r="1019" spans="1:7">
      <c r="A1019" s="65"/>
      <c r="B1019" s="65"/>
      <c r="C1019" s="65"/>
      <c r="D1019" s="65"/>
      <c r="E1019" s="65"/>
      <c r="F1019" s="65"/>
      <c r="G1019" s="145"/>
    </row>
    <row r="1020" spans="1:7">
      <c r="A1020" s="65"/>
      <c r="B1020" s="65"/>
      <c r="C1020" s="65"/>
      <c r="D1020" s="65"/>
      <c r="E1020" s="65"/>
      <c r="F1020" s="65"/>
      <c r="G1020" s="145"/>
    </row>
    <row r="1021" spans="1:7">
      <c r="A1021" s="65"/>
      <c r="B1021" s="65"/>
      <c r="C1021" s="65"/>
      <c r="D1021" s="65"/>
      <c r="E1021" s="65"/>
      <c r="F1021" s="65"/>
      <c r="G1021" s="145"/>
    </row>
    <row r="1022" spans="1:7">
      <c r="A1022" s="65"/>
      <c r="B1022" s="65"/>
      <c r="C1022" s="65"/>
      <c r="D1022" s="65"/>
      <c r="E1022" s="65"/>
      <c r="F1022" s="65"/>
      <c r="G1022" s="145"/>
    </row>
    <row r="1023" spans="1:7">
      <c r="A1023" s="65"/>
      <c r="B1023" s="65"/>
      <c r="C1023" s="65"/>
      <c r="D1023" s="65"/>
      <c r="E1023" s="65"/>
      <c r="F1023" s="65"/>
      <c r="G1023" s="145"/>
    </row>
    <row r="1024" spans="1:7">
      <c r="A1024" s="65"/>
      <c r="B1024" s="65"/>
      <c r="C1024" s="65"/>
      <c r="D1024" s="65"/>
      <c r="E1024" s="65"/>
      <c r="F1024" s="65"/>
      <c r="G1024" s="145"/>
    </row>
    <row r="1025" spans="1:7">
      <c r="A1025" s="65"/>
      <c r="B1025" s="65"/>
      <c r="C1025" s="65"/>
      <c r="D1025" s="65"/>
      <c r="E1025" s="65"/>
      <c r="F1025" s="65"/>
      <c r="G1025" s="145"/>
    </row>
    <row r="1026" spans="1:7">
      <c r="A1026" s="65"/>
      <c r="B1026" s="65"/>
      <c r="C1026" s="65"/>
      <c r="D1026" s="65"/>
      <c r="E1026" s="65"/>
      <c r="F1026" s="65"/>
      <c r="G1026" s="145"/>
    </row>
    <row r="1027" spans="1:7">
      <c r="A1027" s="65"/>
      <c r="B1027" s="65"/>
      <c r="C1027" s="65"/>
      <c r="D1027" s="65"/>
      <c r="E1027" s="65"/>
      <c r="F1027" s="65"/>
      <c r="G1027" s="145"/>
    </row>
    <row r="1028" spans="1:7">
      <c r="A1028" s="65"/>
      <c r="B1028" s="65"/>
      <c r="C1028" s="65"/>
      <c r="D1028" s="65"/>
      <c r="E1028" s="65"/>
      <c r="F1028" s="65"/>
      <c r="G1028" s="145"/>
    </row>
    <row r="1029" spans="1:7">
      <c r="A1029" s="65"/>
      <c r="B1029" s="65"/>
      <c r="C1029" s="65"/>
      <c r="D1029" s="65"/>
      <c r="E1029" s="65"/>
      <c r="F1029" s="65"/>
      <c r="G1029" s="145"/>
    </row>
    <row r="1030" spans="1:7">
      <c r="A1030" s="65"/>
      <c r="B1030" s="65"/>
      <c r="C1030" s="65"/>
      <c r="D1030" s="65"/>
      <c r="E1030" s="65"/>
      <c r="F1030" s="65"/>
      <c r="G1030" s="145"/>
    </row>
    <row r="1031" spans="1:7">
      <c r="A1031" s="65"/>
      <c r="B1031" s="65"/>
      <c r="C1031" s="65"/>
      <c r="D1031" s="65"/>
      <c r="E1031" s="65"/>
      <c r="F1031" s="65"/>
      <c r="G1031" s="145"/>
    </row>
    <row r="1032" spans="1:7">
      <c r="A1032" s="65"/>
      <c r="B1032" s="65"/>
      <c r="C1032" s="65"/>
      <c r="D1032" s="65"/>
      <c r="E1032" s="65"/>
      <c r="F1032" s="65"/>
      <c r="G1032" s="145"/>
    </row>
    <row r="1033" spans="1:7">
      <c r="A1033" s="65"/>
      <c r="B1033" s="65"/>
      <c r="C1033" s="65"/>
      <c r="D1033" s="65"/>
      <c r="E1033" s="65"/>
      <c r="F1033" s="65"/>
      <c r="G1033" s="145"/>
    </row>
    <row r="1034" spans="1:7">
      <c r="A1034" s="65"/>
      <c r="B1034" s="65"/>
      <c r="C1034" s="65"/>
      <c r="D1034" s="65"/>
      <c r="E1034" s="65"/>
      <c r="F1034" s="65"/>
      <c r="G1034" s="145"/>
    </row>
    <row r="1035" spans="1:7">
      <c r="A1035" s="65"/>
      <c r="B1035" s="65"/>
      <c r="C1035" s="65"/>
      <c r="D1035" s="65"/>
      <c r="E1035" s="65"/>
      <c r="F1035" s="65"/>
      <c r="G1035" s="145"/>
    </row>
    <row r="1036" spans="1:7">
      <c r="A1036" s="65"/>
      <c r="B1036" s="65"/>
      <c r="C1036" s="65"/>
      <c r="D1036" s="65"/>
      <c r="E1036" s="65"/>
      <c r="F1036" s="65"/>
      <c r="G1036" s="145"/>
    </row>
    <row r="1037" spans="1:7">
      <c r="A1037" s="65"/>
      <c r="B1037" s="65"/>
      <c r="C1037" s="65"/>
      <c r="D1037" s="65"/>
      <c r="E1037" s="65"/>
      <c r="F1037" s="65"/>
      <c r="G1037" s="145"/>
    </row>
    <row r="1038" spans="1:7">
      <c r="A1038" s="65"/>
      <c r="B1038" s="65"/>
      <c r="C1038" s="65"/>
      <c r="D1038" s="65"/>
      <c r="E1038" s="65"/>
      <c r="F1038" s="65"/>
      <c r="G1038" s="145"/>
    </row>
    <row r="1039" spans="1:7">
      <c r="A1039" s="65"/>
      <c r="B1039" s="65"/>
      <c r="C1039" s="65"/>
      <c r="D1039" s="65"/>
      <c r="E1039" s="65"/>
      <c r="F1039" s="65"/>
      <c r="G1039" s="145"/>
    </row>
    <row r="1040" spans="1:7">
      <c r="A1040" s="65"/>
      <c r="B1040" s="65"/>
      <c r="C1040" s="65"/>
      <c r="D1040" s="65"/>
      <c r="E1040" s="65"/>
      <c r="F1040" s="65"/>
      <c r="G1040" s="145"/>
    </row>
    <row r="1041" spans="1:7">
      <c r="A1041" s="65"/>
      <c r="B1041" s="65"/>
      <c r="C1041" s="65"/>
      <c r="D1041" s="65"/>
      <c r="E1041" s="65"/>
      <c r="F1041" s="65"/>
      <c r="G1041" s="145"/>
    </row>
    <row r="1042" spans="1:7">
      <c r="A1042" s="65"/>
      <c r="B1042" s="65"/>
      <c r="C1042" s="65"/>
      <c r="D1042" s="65"/>
      <c r="E1042" s="65"/>
      <c r="F1042" s="65"/>
      <c r="G1042" s="145"/>
    </row>
    <row r="1043" spans="1:7">
      <c r="A1043" s="65"/>
      <c r="B1043" s="65"/>
      <c r="C1043" s="65"/>
      <c r="D1043" s="65"/>
      <c r="E1043" s="65"/>
      <c r="F1043" s="65"/>
      <c r="G1043" s="145"/>
    </row>
    <row r="1044" spans="1:7">
      <c r="A1044" s="65"/>
      <c r="B1044" s="65"/>
      <c r="C1044" s="65"/>
      <c r="D1044" s="65"/>
      <c r="E1044" s="65"/>
      <c r="F1044" s="65"/>
      <c r="G1044" s="145"/>
    </row>
    <row r="1045" spans="1:7">
      <c r="A1045" s="65"/>
      <c r="B1045" s="65"/>
      <c r="C1045" s="65"/>
      <c r="D1045" s="65"/>
      <c r="E1045" s="65"/>
      <c r="F1045" s="65"/>
      <c r="G1045" s="145"/>
    </row>
    <row r="1046" spans="1:7">
      <c r="A1046" s="65"/>
      <c r="B1046" s="65"/>
      <c r="C1046" s="65"/>
      <c r="D1046" s="65"/>
      <c r="E1046" s="65"/>
      <c r="F1046" s="65"/>
      <c r="G1046" s="145"/>
    </row>
    <row r="1047" spans="1:7">
      <c r="A1047" s="65"/>
      <c r="B1047" s="65"/>
      <c r="C1047" s="65"/>
      <c r="D1047" s="65"/>
      <c r="E1047" s="65"/>
      <c r="F1047" s="65"/>
      <c r="G1047" s="145"/>
    </row>
    <row r="1048" spans="1:7">
      <c r="A1048" s="65"/>
      <c r="B1048" s="65"/>
      <c r="C1048" s="65"/>
      <c r="D1048" s="65"/>
      <c r="E1048" s="65"/>
      <c r="F1048" s="65"/>
      <c r="G1048" s="145"/>
    </row>
    <row r="1049" spans="1:7">
      <c r="A1049" s="65"/>
      <c r="B1049" s="65"/>
      <c r="C1049" s="65"/>
      <c r="D1049" s="65"/>
      <c r="E1049" s="65"/>
      <c r="F1049" s="65"/>
      <c r="G1049" s="145"/>
    </row>
    <row r="1050" spans="1:7">
      <c r="A1050" s="65"/>
      <c r="B1050" s="65"/>
      <c r="C1050" s="65"/>
      <c r="D1050" s="65"/>
      <c r="E1050" s="65"/>
      <c r="F1050" s="65"/>
      <c r="G1050" s="145"/>
    </row>
    <row r="1051" spans="1:7">
      <c r="A1051" s="65"/>
      <c r="B1051" s="65"/>
      <c r="C1051" s="65"/>
      <c r="D1051" s="65"/>
      <c r="E1051" s="65"/>
      <c r="F1051" s="65"/>
      <c r="G1051" s="145"/>
    </row>
    <row r="1052" spans="1:7">
      <c r="A1052" s="65"/>
      <c r="B1052" s="65"/>
      <c r="C1052" s="65"/>
      <c r="D1052" s="65"/>
      <c r="E1052" s="65"/>
      <c r="F1052" s="65"/>
      <c r="G1052" s="145"/>
    </row>
    <row r="1053" spans="1:7">
      <c r="A1053" s="65"/>
      <c r="B1053" s="65"/>
      <c r="C1053" s="65"/>
      <c r="D1053" s="65"/>
      <c r="E1053" s="65"/>
      <c r="F1053" s="65"/>
      <c r="G1053" s="145"/>
    </row>
    <row r="1054" spans="1:7">
      <c r="A1054" s="65"/>
      <c r="B1054" s="65"/>
      <c r="C1054" s="65"/>
      <c r="D1054" s="65"/>
      <c r="E1054" s="65"/>
      <c r="F1054" s="65"/>
      <c r="G1054" s="145"/>
    </row>
    <row r="1055" spans="1:7">
      <c r="A1055" s="65"/>
      <c r="B1055" s="65"/>
      <c r="C1055" s="65"/>
      <c r="D1055" s="65"/>
      <c r="E1055" s="65"/>
      <c r="F1055" s="65"/>
      <c r="G1055" s="145"/>
    </row>
    <row r="1056" spans="1:7">
      <c r="A1056" s="65"/>
      <c r="B1056" s="65"/>
      <c r="C1056" s="65"/>
      <c r="D1056" s="65"/>
      <c r="E1056" s="65"/>
      <c r="F1056" s="65"/>
      <c r="G1056" s="145"/>
    </row>
    <row r="1057" spans="1:7">
      <c r="A1057" s="65"/>
      <c r="B1057" s="65"/>
      <c r="C1057" s="65"/>
      <c r="D1057" s="65"/>
      <c r="E1057" s="65"/>
      <c r="F1057" s="65"/>
      <c r="G1057" s="145"/>
    </row>
    <row r="1058" spans="1:7">
      <c r="A1058" s="65"/>
      <c r="B1058" s="65"/>
      <c r="C1058" s="65"/>
      <c r="D1058" s="65"/>
      <c r="E1058" s="65"/>
      <c r="F1058" s="65"/>
      <c r="G1058" s="145"/>
    </row>
    <row r="1059" spans="1:7">
      <c r="A1059" s="65"/>
      <c r="B1059" s="65"/>
      <c r="C1059" s="65"/>
      <c r="D1059" s="65"/>
      <c r="E1059" s="65"/>
      <c r="F1059" s="65"/>
      <c r="G1059" s="145"/>
    </row>
    <row r="1060" spans="1:7">
      <c r="A1060" s="65"/>
      <c r="B1060" s="65"/>
      <c r="C1060" s="65"/>
      <c r="D1060" s="65"/>
      <c r="E1060" s="65"/>
      <c r="F1060" s="65"/>
      <c r="G1060" s="145"/>
    </row>
    <row r="1061" spans="1:7">
      <c r="A1061" s="65"/>
      <c r="B1061" s="65"/>
      <c r="C1061" s="65"/>
      <c r="D1061" s="65"/>
      <c r="E1061" s="65"/>
      <c r="F1061" s="65"/>
      <c r="G1061" s="145"/>
    </row>
    <row r="1062" spans="1:7">
      <c r="A1062" s="65"/>
      <c r="B1062" s="65"/>
      <c r="C1062" s="65"/>
      <c r="D1062" s="65"/>
      <c r="E1062" s="65"/>
      <c r="F1062" s="65"/>
      <c r="G1062" s="145"/>
    </row>
    <row r="1063" spans="1:7">
      <c r="A1063" s="65"/>
      <c r="B1063" s="65"/>
      <c r="C1063" s="65"/>
      <c r="D1063" s="65"/>
      <c r="E1063" s="65"/>
      <c r="F1063" s="65"/>
      <c r="G1063" s="145"/>
    </row>
    <row r="1064" spans="1:7">
      <c r="A1064" s="65"/>
      <c r="B1064" s="65"/>
      <c r="C1064" s="65"/>
      <c r="D1064" s="65"/>
      <c r="E1064" s="65"/>
      <c r="F1064" s="65"/>
      <c r="G1064" s="145"/>
    </row>
    <row r="1065" spans="1:7">
      <c r="A1065" s="65"/>
      <c r="B1065" s="65"/>
      <c r="C1065" s="65"/>
      <c r="D1065" s="65"/>
      <c r="E1065" s="65"/>
      <c r="F1065" s="65"/>
      <c r="G1065" s="145"/>
    </row>
    <row r="1066" spans="1:7">
      <c r="A1066" s="65"/>
      <c r="B1066" s="65"/>
      <c r="C1066" s="65"/>
      <c r="D1066" s="65"/>
      <c r="E1066" s="65"/>
      <c r="F1066" s="65"/>
      <c r="G1066" s="145"/>
    </row>
    <row r="1067" spans="1:7">
      <c r="A1067" s="65"/>
      <c r="B1067" s="65"/>
      <c r="C1067" s="65"/>
      <c r="D1067" s="65"/>
      <c r="E1067" s="65"/>
      <c r="F1067" s="65"/>
      <c r="G1067" s="145"/>
    </row>
    <row r="1068" spans="1:7">
      <c r="A1068" s="65"/>
      <c r="B1068" s="65"/>
      <c r="C1068" s="65"/>
      <c r="D1068" s="65"/>
      <c r="E1068" s="65"/>
      <c r="F1068" s="65"/>
      <c r="G1068" s="145"/>
    </row>
    <row r="1069" spans="1:7">
      <c r="A1069" s="65"/>
      <c r="B1069" s="65"/>
      <c r="C1069" s="65"/>
      <c r="D1069" s="65"/>
      <c r="E1069" s="65"/>
      <c r="F1069" s="65"/>
      <c r="G1069" s="145"/>
    </row>
    <row r="1070" spans="1:7">
      <c r="A1070" s="65"/>
      <c r="B1070" s="65"/>
      <c r="C1070" s="65"/>
      <c r="D1070" s="65"/>
      <c r="E1070" s="65"/>
      <c r="F1070" s="65"/>
      <c r="G1070" s="145"/>
    </row>
    <row r="1071" spans="1:7">
      <c r="A1071" s="65"/>
      <c r="B1071" s="65"/>
      <c r="C1071" s="65"/>
      <c r="D1071" s="65"/>
      <c r="E1071" s="65"/>
      <c r="F1071" s="65"/>
      <c r="G1071" s="145"/>
    </row>
    <row r="1072" spans="1:7">
      <c r="A1072" s="65"/>
      <c r="B1072" s="65"/>
      <c r="C1072" s="65"/>
      <c r="D1072" s="65"/>
      <c r="E1072" s="65"/>
      <c r="F1072" s="65"/>
      <c r="G1072" s="145"/>
    </row>
    <row r="1073" spans="1:7">
      <c r="A1073" s="65"/>
      <c r="B1073" s="65"/>
      <c r="C1073" s="65"/>
      <c r="D1073" s="65"/>
      <c r="E1073" s="65"/>
      <c r="F1073" s="65"/>
      <c r="G1073" s="145"/>
    </row>
    <row r="1074" spans="1:7">
      <c r="A1074" s="65"/>
      <c r="B1074" s="65"/>
      <c r="C1074" s="65"/>
      <c r="D1074" s="65"/>
      <c r="E1074" s="65"/>
      <c r="F1074" s="65"/>
      <c r="G1074" s="145"/>
    </row>
    <row r="1075" spans="1:7">
      <c r="A1075" s="65"/>
      <c r="B1075" s="65"/>
      <c r="C1075" s="65"/>
      <c r="D1075" s="65"/>
      <c r="E1075" s="65"/>
      <c r="F1075" s="65"/>
      <c r="G1075" s="145"/>
    </row>
    <row r="1076" spans="1:7">
      <c r="A1076" s="65"/>
      <c r="B1076" s="65"/>
      <c r="C1076" s="65"/>
      <c r="D1076" s="65"/>
      <c r="E1076" s="65"/>
      <c r="F1076" s="65"/>
      <c r="G1076" s="145"/>
    </row>
    <row r="1077" spans="1:7">
      <c r="A1077" s="65"/>
      <c r="B1077" s="65"/>
      <c r="C1077" s="65"/>
      <c r="D1077" s="65"/>
      <c r="E1077" s="65"/>
      <c r="F1077" s="65"/>
      <c r="G1077" s="145"/>
    </row>
    <row r="1078" spans="1:7">
      <c r="A1078" s="65"/>
      <c r="B1078" s="65"/>
      <c r="C1078" s="65"/>
      <c r="D1078" s="65"/>
      <c r="E1078" s="65"/>
      <c r="F1078" s="65"/>
      <c r="G1078" s="145"/>
    </row>
    <row r="1079" spans="1:7">
      <c r="A1079" s="65"/>
      <c r="B1079" s="65"/>
      <c r="C1079" s="65"/>
      <c r="D1079" s="65"/>
      <c r="E1079" s="65"/>
      <c r="F1079" s="65"/>
      <c r="G1079" s="145"/>
    </row>
    <row r="1080" spans="1:7">
      <c r="A1080" s="65"/>
      <c r="B1080" s="65"/>
      <c r="C1080" s="65"/>
      <c r="D1080" s="65"/>
      <c r="E1080" s="65"/>
      <c r="F1080" s="65"/>
      <c r="G1080" s="145"/>
    </row>
    <row r="1081" spans="1:7">
      <c r="A1081" s="65"/>
      <c r="B1081" s="65"/>
      <c r="C1081" s="65"/>
      <c r="D1081" s="65"/>
      <c r="E1081" s="65"/>
      <c r="F1081" s="65"/>
      <c r="G1081" s="145"/>
    </row>
    <row r="1082" spans="1:7">
      <c r="A1082" s="65"/>
      <c r="B1082" s="65"/>
      <c r="C1082" s="65"/>
      <c r="D1082" s="65"/>
      <c r="E1082" s="65"/>
      <c r="F1082" s="65"/>
      <c r="G1082" s="145"/>
    </row>
    <row r="1083" spans="1:7">
      <c r="A1083" s="65"/>
      <c r="B1083" s="65"/>
      <c r="C1083" s="65"/>
      <c r="D1083" s="65"/>
      <c r="E1083" s="65"/>
      <c r="F1083" s="65"/>
      <c r="G1083" s="145"/>
    </row>
    <row r="1084" spans="1:7">
      <c r="A1084" s="65"/>
      <c r="B1084" s="65"/>
      <c r="C1084" s="65"/>
      <c r="D1084" s="65"/>
      <c r="E1084" s="65"/>
      <c r="F1084" s="65"/>
      <c r="G1084" s="145"/>
    </row>
    <row r="1085" spans="1:7">
      <c r="A1085" s="65"/>
      <c r="B1085" s="65"/>
      <c r="C1085" s="65"/>
      <c r="D1085" s="65"/>
      <c r="E1085" s="65"/>
      <c r="F1085" s="65"/>
      <c r="G1085" s="145"/>
    </row>
    <row r="1086" spans="1:7">
      <c r="A1086" s="65"/>
      <c r="B1086" s="65"/>
      <c r="C1086" s="65"/>
      <c r="D1086" s="65"/>
      <c r="E1086" s="65"/>
      <c r="F1086" s="65"/>
      <c r="G1086" s="145"/>
    </row>
    <row r="1087" spans="1:7">
      <c r="A1087" s="65"/>
      <c r="B1087" s="65"/>
      <c r="C1087" s="65"/>
      <c r="D1087" s="65"/>
      <c r="E1087" s="65"/>
      <c r="F1087" s="65"/>
      <c r="G1087" s="145"/>
    </row>
    <row r="1088" spans="1:7">
      <c r="A1088" s="65"/>
      <c r="B1088" s="65"/>
      <c r="C1088" s="65"/>
      <c r="D1088" s="65"/>
      <c r="E1088" s="65"/>
      <c r="F1088" s="65"/>
      <c r="G1088" s="145"/>
    </row>
    <row r="1089" spans="1:7">
      <c r="A1089" s="65"/>
      <c r="B1089" s="65"/>
      <c r="C1089" s="65"/>
      <c r="D1089" s="65"/>
      <c r="E1089" s="65"/>
      <c r="F1089" s="65"/>
      <c r="G1089" s="145"/>
    </row>
    <row r="1090" spans="1:7">
      <c r="A1090" s="65"/>
      <c r="B1090" s="65"/>
      <c r="C1090" s="65"/>
      <c r="D1090" s="65"/>
      <c r="E1090" s="65"/>
      <c r="F1090" s="65"/>
      <c r="G1090" s="145"/>
    </row>
    <row r="1091" spans="1:7">
      <c r="A1091" s="65"/>
      <c r="B1091" s="65"/>
      <c r="C1091" s="65"/>
      <c r="D1091" s="65"/>
      <c r="E1091" s="65"/>
      <c r="F1091" s="65"/>
      <c r="G1091" s="145"/>
    </row>
    <row r="1092" spans="1:7">
      <c r="A1092" s="65"/>
      <c r="B1092" s="65"/>
      <c r="C1092" s="65"/>
      <c r="D1092" s="65"/>
      <c r="E1092" s="65"/>
      <c r="F1092" s="65"/>
      <c r="G1092" s="145"/>
    </row>
    <row r="1093" spans="1:7">
      <c r="A1093" s="65"/>
      <c r="B1093" s="65"/>
      <c r="C1093" s="65"/>
      <c r="D1093" s="65"/>
      <c r="E1093" s="65"/>
      <c r="F1093" s="65"/>
      <c r="G1093" s="145"/>
    </row>
    <row r="1094" spans="1:7">
      <c r="A1094" s="65"/>
      <c r="B1094" s="65"/>
      <c r="C1094" s="65"/>
      <c r="D1094" s="65"/>
      <c r="E1094" s="65"/>
      <c r="F1094" s="65"/>
      <c r="G1094" s="145"/>
    </row>
    <row r="1095" spans="1:7">
      <c r="A1095" s="65"/>
      <c r="B1095" s="65"/>
      <c r="C1095" s="65"/>
      <c r="D1095" s="65"/>
      <c r="E1095" s="65"/>
      <c r="F1095" s="65"/>
      <c r="G1095" s="145"/>
    </row>
    <row r="1096" spans="1:7">
      <c r="A1096" s="65"/>
      <c r="B1096" s="65"/>
      <c r="C1096" s="65"/>
      <c r="D1096" s="65"/>
      <c r="E1096" s="65"/>
      <c r="F1096" s="65"/>
      <c r="G1096" s="145"/>
    </row>
    <row r="1097" spans="1:7">
      <c r="A1097" s="65"/>
      <c r="B1097" s="65"/>
      <c r="C1097" s="65"/>
      <c r="D1097" s="65"/>
      <c r="E1097" s="65"/>
      <c r="F1097" s="65"/>
      <c r="G1097" s="145"/>
    </row>
    <row r="1098" spans="1:7">
      <c r="A1098" s="65"/>
      <c r="B1098" s="65"/>
      <c r="C1098" s="65"/>
      <c r="D1098" s="65"/>
      <c r="E1098" s="65"/>
      <c r="F1098" s="65"/>
      <c r="G1098" s="145"/>
    </row>
    <row r="1099" spans="1:7">
      <c r="A1099" s="65"/>
      <c r="B1099" s="65"/>
      <c r="C1099" s="65"/>
      <c r="D1099" s="65"/>
      <c r="E1099" s="65"/>
      <c r="F1099" s="65"/>
      <c r="G1099" s="145"/>
    </row>
    <row r="1100" spans="1:7">
      <c r="A1100" s="65"/>
      <c r="B1100" s="65"/>
      <c r="C1100" s="65"/>
      <c r="D1100" s="65"/>
      <c r="E1100" s="65"/>
      <c r="F1100" s="65"/>
      <c r="G1100" s="145"/>
    </row>
    <row r="1101" spans="1:7">
      <c r="A1101" s="65"/>
      <c r="B1101" s="65"/>
      <c r="C1101" s="65"/>
      <c r="D1101" s="65"/>
      <c r="E1101" s="65"/>
      <c r="F1101" s="65"/>
      <c r="G1101" s="145"/>
    </row>
    <row r="1102" spans="1:7">
      <c r="A1102" s="65"/>
      <c r="B1102" s="65"/>
      <c r="C1102" s="65"/>
      <c r="D1102" s="65"/>
      <c r="E1102" s="65"/>
      <c r="F1102" s="65"/>
      <c r="G1102" s="145"/>
    </row>
    <row r="1103" spans="1:7">
      <c r="A1103" s="65"/>
      <c r="B1103" s="65"/>
      <c r="C1103" s="65"/>
      <c r="D1103" s="65"/>
      <c r="E1103" s="65"/>
      <c r="F1103" s="65"/>
      <c r="G1103" s="145"/>
    </row>
    <row r="1104" spans="1:7">
      <c r="A1104" s="65"/>
      <c r="B1104" s="65"/>
      <c r="C1104" s="65"/>
      <c r="D1104" s="65"/>
      <c r="E1104" s="65"/>
      <c r="F1104" s="65"/>
      <c r="G1104" s="145"/>
    </row>
    <row r="1105" spans="1:7">
      <c r="A1105" s="65"/>
      <c r="B1105" s="65"/>
      <c r="C1105" s="65"/>
      <c r="D1105" s="65"/>
      <c r="E1105" s="65"/>
      <c r="F1105" s="65"/>
      <c r="G1105" s="145"/>
    </row>
    <row r="1106" spans="1:7">
      <c r="A1106" s="65"/>
      <c r="B1106" s="65"/>
      <c r="C1106" s="65"/>
      <c r="D1106" s="65"/>
      <c r="E1106" s="65"/>
      <c r="F1106" s="65"/>
      <c r="G1106" s="145"/>
    </row>
    <row r="1107" spans="1:7">
      <c r="A1107" s="65"/>
      <c r="B1107" s="65"/>
      <c r="C1107" s="65"/>
      <c r="D1107" s="65"/>
      <c r="E1107" s="65"/>
      <c r="F1107" s="65"/>
      <c r="G1107" s="145"/>
    </row>
    <row r="1108" spans="1:7">
      <c r="A1108" s="65"/>
      <c r="B1108" s="65"/>
      <c r="C1108" s="65"/>
      <c r="D1108" s="65"/>
      <c r="E1108" s="65"/>
      <c r="F1108" s="65"/>
      <c r="G1108" s="145"/>
    </row>
    <row r="1109" spans="1:7">
      <c r="A1109" s="65"/>
      <c r="B1109" s="65"/>
      <c r="C1109" s="65"/>
      <c r="D1109" s="65"/>
      <c r="E1109" s="65"/>
      <c r="F1109" s="65"/>
      <c r="G1109" s="145"/>
    </row>
    <row r="1110" spans="1:7">
      <c r="A1110" s="65"/>
      <c r="B1110" s="65"/>
      <c r="C1110" s="65"/>
      <c r="D1110" s="65"/>
      <c r="E1110" s="65"/>
      <c r="F1110" s="65"/>
      <c r="G1110" s="145"/>
    </row>
    <row r="1111" spans="1:7">
      <c r="A1111" s="65"/>
      <c r="B1111" s="65"/>
      <c r="C1111" s="65"/>
      <c r="D1111" s="65"/>
      <c r="E1111" s="65"/>
      <c r="F1111" s="65"/>
      <c r="G1111" s="145"/>
    </row>
    <row r="1112" spans="1:7">
      <c r="A1112" s="65"/>
      <c r="B1112" s="65"/>
      <c r="C1112" s="65"/>
      <c r="D1112" s="65"/>
      <c r="E1112" s="65"/>
      <c r="F1112" s="65"/>
      <c r="G1112" s="145"/>
    </row>
    <row r="1113" spans="1:7">
      <c r="A1113" s="65"/>
      <c r="B1113" s="65"/>
      <c r="C1113" s="65"/>
      <c r="D1113" s="65"/>
      <c r="E1113" s="65"/>
      <c r="F1113" s="65"/>
      <c r="G1113" s="145"/>
    </row>
    <row r="1114" spans="1:7">
      <c r="A1114" s="65"/>
      <c r="B1114" s="65"/>
      <c r="C1114" s="65"/>
      <c r="D1114" s="65"/>
      <c r="E1114" s="65"/>
      <c r="F1114" s="65"/>
      <c r="G1114" s="145"/>
    </row>
    <row r="1115" spans="1:7">
      <c r="A1115" s="65"/>
      <c r="B1115" s="65"/>
      <c r="C1115" s="65"/>
      <c r="D1115" s="65"/>
      <c r="E1115" s="65"/>
      <c r="F1115" s="65"/>
      <c r="G1115" s="145"/>
    </row>
    <row r="1116" spans="1:7">
      <c r="A1116" s="65"/>
      <c r="B1116" s="65"/>
      <c r="C1116" s="65"/>
      <c r="D1116" s="65"/>
      <c r="E1116" s="65"/>
      <c r="F1116" s="65"/>
      <c r="G1116" s="145"/>
    </row>
    <row r="1117" spans="1:7">
      <c r="A1117" s="65"/>
      <c r="B1117" s="65"/>
      <c r="C1117" s="65"/>
      <c r="D1117" s="65"/>
      <c r="E1117" s="65"/>
      <c r="F1117" s="65"/>
      <c r="G1117" s="145"/>
    </row>
    <row r="1118" spans="1:7">
      <c r="A1118" s="65"/>
      <c r="B1118" s="65"/>
      <c r="C1118" s="65"/>
      <c r="D1118" s="65"/>
      <c r="E1118" s="65"/>
      <c r="F1118" s="65"/>
      <c r="G1118" s="145"/>
    </row>
    <row r="1119" spans="1:7">
      <c r="A1119" s="65"/>
      <c r="B1119" s="65"/>
      <c r="C1119" s="65"/>
      <c r="D1119" s="65"/>
      <c r="E1119" s="65"/>
      <c r="F1119" s="65"/>
      <c r="G1119" s="145"/>
    </row>
    <row r="1120" spans="1:7">
      <c r="A1120" s="65"/>
      <c r="B1120" s="65"/>
      <c r="C1120" s="65"/>
      <c r="D1120" s="65"/>
      <c r="E1120" s="65"/>
      <c r="F1120" s="65"/>
      <c r="G1120" s="145"/>
    </row>
    <row r="1121" spans="1:7">
      <c r="A1121" s="65"/>
      <c r="B1121" s="65"/>
      <c r="C1121" s="65"/>
      <c r="D1121" s="65"/>
      <c r="E1121" s="65"/>
      <c r="F1121" s="65"/>
      <c r="G1121" s="145"/>
    </row>
    <row r="1122" spans="1:7">
      <c r="A1122" s="65"/>
      <c r="B1122" s="65"/>
      <c r="C1122" s="65"/>
      <c r="D1122" s="65"/>
      <c r="E1122" s="65"/>
      <c r="F1122" s="65"/>
      <c r="G1122" s="145"/>
    </row>
    <row r="1123" spans="1:7">
      <c r="A1123" s="65"/>
      <c r="B1123" s="65"/>
      <c r="C1123" s="65"/>
      <c r="D1123" s="65"/>
      <c r="E1123" s="65"/>
      <c r="F1123" s="65"/>
      <c r="G1123" s="145"/>
    </row>
    <row r="1124" spans="1:7">
      <c r="A1124" s="65"/>
      <c r="B1124" s="65"/>
      <c r="C1124" s="65"/>
      <c r="D1124" s="65"/>
      <c r="E1124" s="65"/>
      <c r="F1124" s="65"/>
      <c r="G1124" s="145"/>
    </row>
    <row r="1125" spans="1:7">
      <c r="A1125" s="65"/>
      <c r="B1125" s="65"/>
      <c r="C1125" s="65"/>
      <c r="D1125" s="65"/>
      <c r="E1125" s="65"/>
      <c r="F1125" s="65"/>
      <c r="G1125" s="145"/>
    </row>
    <row r="1126" spans="1:7">
      <c r="A1126" s="65"/>
      <c r="B1126" s="65"/>
      <c r="C1126" s="65"/>
      <c r="D1126" s="65"/>
      <c r="E1126" s="65"/>
      <c r="F1126" s="65"/>
      <c r="G1126" s="145"/>
    </row>
    <row r="1127" spans="1:7">
      <c r="A1127" s="65"/>
      <c r="B1127" s="65"/>
      <c r="C1127" s="65"/>
      <c r="D1127" s="65"/>
      <c r="E1127" s="65"/>
      <c r="F1127" s="65"/>
      <c r="G1127" s="145"/>
    </row>
    <row r="1128" spans="1:7">
      <c r="A1128" s="65"/>
      <c r="B1128" s="65"/>
      <c r="C1128" s="65"/>
      <c r="D1128" s="65"/>
      <c r="E1128" s="65"/>
      <c r="F1128" s="65"/>
      <c r="G1128" s="145"/>
    </row>
    <row r="1129" spans="1:7">
      <c r="A1129" s="65"/>
      <c r="B1129" s="65"/>
      <c r="C1129" s="65"/>
      <c r="D1129" s="65"/>
      <c r="E1129" s="65"/>
      <c r="F1129" s="65"/>
      <c r="G1129" s="145"/>
    </row>
    <row r="1130" spans="1:7">
      <c r="A1130" s="65"/>
      <c r="B1130" s="65"/>
      <c r="C1130" s="65"/>
      <c r="D1130" s="65"/>
      <c r="E1130" s="65"/>
      <c r="F1130" s="65"/>
      <c r="G1130" s="145"/>
    </row>
    <row r="1131" spans="1:7">
      <c r="A1131" s="65"/>
      <c r="B1131" s="65"/>
      <c r="C1131" s="65"/>
      <c r="D1131" s="65"/>
      <c r="E1131" s="65"/>
      <c r="F1131" s="65"/>
      <c r="G1131" s="145"/>
    </row>
    <row r="1132" spans="1:7">
      <c r="A1132" s="65"/>
      <c r="B1132" s="65"/>
      <c r="C1132" s="65"/>
      <c r="D1132" s="65"/>
      <c r="E1132" s="65"/>
      <c r="F1132" s="65"/>
      <c r="G1132" s="145"/>
    </row>
    <row r="1133" spans="1:7">
      <c r="A1133" s="65"/>
      <c r="B1133" s="65"/>
      <c r="C1133" s="65"/>
      <c r="D1133" s="65"/>
      <c r="E1133" s="65"/>
      <c r="F1133" s="65"/>
      <c r="G1133" s="145"/>
    </row>
    <row r="1134" spans="1:7">
      <c r="A1134" s="65"/>
      <c r="B1134" s="65"/>
      <c r="C1134" s="65"/>
      <c r="D1134" s="65"/>
      <c r="E1134" s="65"/>
      <c r="F1134" s="65"/>
      <c r="G1134" s="145"/>
    </row>
    <row r="1135" spans="1:7">
      <c r="A1135" s="65"/>
      <c r="B1135" s="65"/>
      <c r="C1135" s="65"/>
      <c r="D1135" s="65"/>
      <c r="E1135" s="65"/>
      <c r="F1135" s="65"/>
      <c r="G1135" s="145"/>
    </row>
    <row r="1136" spans="1:7">
      <c r="A1136" s="65"/>
      <c r="B1136" s="65"/>
      <c r="C1136" s="65"/>
      <c r="D1136" s="65"/>
      <c r="E1136" s="65"/>
      <c r="F1136" s="65"/>
      <c r="G1136" s="145"/>
    </row>
    <row r="1137" spans="1:7">
      <c r="A1137" s="65"/>
      <c r="B1137" s="65"/>
      <c r="C1137" s="65"/>
      <c r="D1137" s="65"/>
      <c r="E1137" s="65"/>
      <c r="F1137" s="65"/>
      <c r="G1137" s="145"/>
    </row>
    <row r="1138" spans="1:7">
      <c r="A1138" s="65"/>
      <c r="B1138" s="65"/>
      <c r="C1138" s="65"/>
      <c r="D1138" s="65"/>
      <c r="E1138" s="65"/>
      <c r="F1138" s="65"/>
      <c r="G1138" s="145"/>
    </row>
    <row r="1139" spans="1:7">
      <c r="A1139" s="65"/>
      <c r="B1139" s="65"/>
      <c r="C1139" s="65"/>
      <c r="D1139" s="65"/>
      <c r="E1139" s="65"/>
      <c r="F1139" s="65"/>
      <c r="G1139" s="145"/>
    </row>
    <row r="1140" spans="1:7">
      <c r="A1140" s="65"/>
      <c r="B1140" s="65"/>
      <c r="C1140" s="65"/>
      <c r="D1140" s="65"/>
      <c r="E1140" s="65"/>
      <c r="F1140" s="65"/>
      <c r="G1140" s="145"/>
    </row>
    <row r="1141" spans="1:7">
      <c r="A1141" s="65"/>
      <c r="B1141" s="65"/>
      <c r="C1141" s="65"/>
      <c r="D1141" s="65"/>
      <c r="E1141" s="65"/>
      <c r="F1141" s="65"/>
      <c r="G1141" s="145"/>
    </row>
    <row r="1142" spans="1:7">
      <c r="A1142" s="65"/>
      <c r="B1142" s="65"/>
      <c r="C1142" s="65"/>
      <c r="D1142" s="65"/>
      <c r="E1142" s="65"/>
      <c r="F1142" s="65"/>
      <c r="G1142" s="145"/>
    </row>
    <row r="1143" spans="1:7">
      <c r="A1143" s="65"/>
      <c r="B1143" s="65"/>
      <c r="C1143" s="65"/>
      <c r="D1143" s="65"/>
      <c r="E1143" s="65"/>
      <c r="F1143" s="65"/>
      <c r="G1143" s="145"/>
    </row>
    <row r="1144" spans="1:7">
      <c r="A1144" s="65"/>
      <c r="B1144" s="65"/>
      <c r="C1144" s="65"/>
      <c r="D1144" s="65"/>
      <c r="E1144" s="65"/>
      <c r="F1144" s="65"/>
      <c r="G1144" s="145"/>
    </row>
    <row r="1145" spans="1:7">
      <c r="A1145" s="65"/>
      <c r="B1145" s="65"/>
      <c r="C1145" s="65"/>
      <c r="D1145" s="65"/>
      <c r="E1145" s="65"/>
      <c r="F1145" s="65"/>
      <c r="G1145" s="145"/>
    </row>
    <row r="1146" spans="1:7">
      <c r="A1146" s="65"/>
      <c r="B1146" s="65"/>
      <c r="C1146" s="65"/>
      <c r="D1146" s="65"/>
      <c r="E1146" s="65"/>
      <c r="F1146" s="65"/>
      <c r="G1146" s="145"/>
    </row>
    <row r="1147" spans="1:7">
      <c r="A1147" s="65"/>
      <c r="B1147" s="65"/>
      <c r="C1147" s="65"/>
      <c r="D1147" s="65"/>
      <c r="E1147" s="65"/>
      <c r="F1147" s="65"/>
      <c r="G1147" s="145"/>
    </row>
    <row r="1148" spans="1:7">
      <c r="A1148" s="65"/>
      <c r="B1148" s="65"/>
      <c r="C1148" s="65"/>
      <c r="D1148" s="65"/>
      <c r="E1148" s="65"/>
      <c r="F1148" s="65"/>
      <c r="G1148" s="145"/>
    </row>
    <row r="1149" spans="1:7">
      <c r="A1149" s="65"/>
      <c r="B1149" s="65"/>
      <c r="C1149" s="65"/>
      <c r="D1149" s="65"/>
      <c r="E1149" s="65"/>
      <c r="F1149" s="65"/>
      <c r="G1149" s="145"/>
    </row>
    <row r="1150" spans="1:7">
      <c r="A1150" s="65"/>
      <c r="B1150" s="65"/>
      <c r="C1150" s="65"/>
      <c r="D1150" s="65"/>
      <c r="E1150" s="65"/>
      <c r="F1150" s="65"/>
      <c r="G1150" s="145"/>
    </row>
    <row r="1151" spans="1:7">
      <c r="A1151" s="65"/>
      <c r="B1151" s="65"/>
      <c r="C1151" s="65"/>
      <c r="D1151" s="65"/>
      <c r="E1151" s="65"/>
      <c r="F1151" s="65"/>
      <c r="G1151" s="145"/>
    </row>
    <row r="1152" spans="1:7">
      <c r="A1152" s="65"/>
      <c r="B1152" s="65"/>
      <c r="C1152" s="65"/>
      <c r="D1152" s="65"/>
      <c r="E1152" s="65"/>
      <c r="F1152" s="65"/>
      <c r="G1152" s="145"/>
    </row>
    <row r="1153" spans="1:7">
      <c r="A1153" s="65"/>
      <c r="B1153" s="65"/>
      <c r="C1153" s="65"/>
      <c r="D1153" s="65"/>
      <c r="E1153" s="65"/>
      <c r="F1153" s="65"/>
      <c r="G1153" s="145"/>
    </row>
    <row r="1154" spans="1:7">
      <c r="A1154" s="65"/>
      <c r="B1154" s="65"/>
      <c r="C1154" s="65"/>
      <c r="D1154" s="65"/>
      <c r="E1154" s="65"/>
      <c r="F1154" s="65"/>
      <c r="G1154" s="145"/>
    </row>
    <row r="1155" spans="1:7">
      <c r="A1155" s="65"/>
      <c r="B1155" s="65"/>
      <c r="C1155" s="65"/>
      <c r="D1155" s="65"/>
      <c r="E1155" s="65"/>
      <c r="F1155" s="65"/>
      <c r="G1155" s="145"/>
    </row>
    <row r="1156" spans="1:7">
      <c r="A1156" s="65"/>
      <c r="B1156" s="65"/>
      <c r="C1156" s="65"/>
      <c r="D1156" s="65"/>
      <c r="E1156" s="65"/>
      <c r="F1156" s="65"/>
      <c r="G1156" s="145"/>
    </row>
    <row r="1157" spans="1:7">
      <c r="A1157" s="65"/>
      <c r="B1157" s="65"/>
      <c r="C1157" s="65"/>
      <c r="D1157" s="65"/>
      <c r="E1157" s="65"/>
      <c r="F1157" s="65"/>
      <c r="G1157" s="145"/>
    </row>
    <row r="1158" spans="1:7">
      <c r="A1158" s="65"/>
      <c r="B1158" s="65"/>
      <c r="C1158" s="65"/>
      <c r="D1158" s="65"/>
      <c r="E1158" s="65"/>
      <c r="F1158" s="65"/>
      <c r="G1158" s="145"/>
    </row>
    <row r="1159" spans="1:7">
      <c r="A1159" s="65"/>
      <c r="B1159" s="65"/>
      <c r="C1159" s="65"/>
      <c r="D1159" s="65"/>
      <c r="E1159" s="65"/>
      <c r="F1159" s="65"/>
      <c r="G1159" s="145"/>
    </row>
    <row r="1160" spans="1:7">
      <c r="A1160" s="65"/>
      <c r="B1160" s="65"/>
      <c r="C1160" s="65"/>
      <c r="D1160" s="65"/>
      <c r="E1160" s="65"/>
      <c r="F1160" s="65"/>
      <c r="G1160" s="145"/>
    </row>
    <row r="1161" spans="1:7">
      <c r="A1161" s="65"/>
      <c r="B1161" s="65"/>
      <c r="C1161" s="65"/>
      <c r="D1161" s="65"/>
      <c r="E1161" s="65"/>
      <c r="F1161" s="65"/>
      <c r="G1161" s="145"/>
    </row>
    <row r="1162" spans="1:7">
      <c r="A1162" s="65"/>
      <c r="B1162" s="65"/>
      <c r="C1162" s="65"/>
      <c r="D1162" s="65"/>
      <c r="E1162" s="65"/>
      <c r="F1162" s="65"/>
      <c r="G1162" s="145"/>
    </row>
    <row r="1163" spans="1:7">
      <c r="A1163" s="65"/>
      <c r="B1163" s="65"/>
      <c r="C1163" s="65"/>
      <c r="D1163" s="65"/>
      <c r="E1163" s="65"/>
      <c r="F1163" s="65"/>
      <c r="G1163" s="145"/>
    </row>
    <row r="1164" spans="1:7">
      <c r="A1164" s="65"/>
      <c r="B1164" s="65"/>
      <c r="C1164" s="65"/>
      <c r="D1164" s="65"/>
      <c r="E1164" s="65"/>
      <c r="F1164" s="65"/>
      <c r="G1164" s="145"/>
    </row>
    <row r="1165" spans="1:7">
      <c r="A1165" s="65"/>
      <c r="B1165" s="65"/>
      <c r="C1165" s="65"/>
      <c r="D1165" s="65"/>
      <c r="E1165" s="65"/>
      <c r="F1165" s="65"/>
      <c r="G1165" s="145"/>
    </row>
    <row r="1166" spans="1:7">
      <c r="A1166" s="65"/>
      <c r="B1166" s="65"/>
      <c r="C1166" s="65"/>
      <c r="D1166" s="65"/>
      <c r="E1166" s="65"/>
      <c r="F1166" s="65"/>
      <c r="G1166" s="145"/>
    </row>
    <row r="1167" spans="1:7">
      <c r="A1167" s="65"/>
      <c r="B1167" s="65"/>
      <c r="C1167" s="65"/>
      <c r="D1167" s="65"/>
      <c r="E1167" s="65"/>
      <c r="F1167" s="65"/>
      <c r="G1167" s="145"/>
    </row>
    <row r="1168" spans="1:7">
      <c r="A1168" s="65"/>
      <c r="B1168" s="65"/>
      <c r="C1168" s="65"/>
      <c r="D1168" s="65"/>
      <c r="E1168" s="65"/>
      <c r="F1168" s="65"/>
      <c r="G1168" s="145"/>
    </row>
    <row r="1169" spans="1:7">
      <c r="A1169" s="65"/>
      <c r="B1169" s="65"/>
      <c r="C1169" s="65"/>
      <c r="D1169" s="65"/>
      <c r="E1169" s="65"/>
      <c r="F1169" s="65"/>
      <c r="G1169" s="145"/>
    </row>
    <row r="1170" spans="1:7">
      <c r="A1170" s="65"/>
      <c r="B1170" s="65"/>
      <c r="C1170" s="65"/>
      <c r="D1170" s="65"/>
      <c r="E1170" s="65"/>
      <c r="F1170" s="65"/>
      <c r="G1170" s="145"/>
    </row>
    <row r="1171" spans="1:7">
      <c r="A1171" s="65"/>
      <c r="B1171" s="65"/>
      <c r="C1171" s="65"/>
      <c r="D1171" s="65"/>
      <c r="E1171" s="65"/>
      <c r="F1171" s="65"/>
      <c r="G1171" s="145"/>
    </row>
    <row r="1172" spans="1:7">
      <c r="A1172" s="65"/>
      <c r="B1172" s="65"/>
      <c r="C1172" s="65"/>
      <c r="D1172" s="65"/>
      <c r="E1172" s="65"/>
      <c r="F1172" s="65"/>
      <c r="G1172" s="145"/>
    </row>
    <row r="1173" spans="1:7">
      <c r="A1173" s="65"/>
      <c r="B1173" s="65"/>
      <c r="C1173" s="65"/>
      <c r="D1173" s="65"/>
      <c r="E1173" s="65"/>
      <c r="F1173" s="65"/>
      <c r="G1173" s="145"/>
    </row>
    <row r="1174" spans="1:7">
      <c r="A1174" s="65"/>
      <c r="B1174" s="65"/>
      <c r="C1174" s="65"/>
      <c r="D1174" s="65"/>
      <c r="E1174" s="65"/>
      <c r="F1174" s="65"/>
      <c r="G1174" s="145"/>
    </row>
    <row r="1175" spans="1:7">
      <c r="A1175" s="65"/>
      <c r="B1175" s="65"/>
      <c r="C1175" s="65"/>
      <c r="D1175" s="65"/>
      <c r="E1175" s="65"/>
      <c r="F1175" s="65"/>
      <c r="G1175" s="145"/>
    </row>
    <row r="1176" spans="1:7">
      <c r="A1176" s="65"/>
      <c r="B1176" s="65"/>
      <c r="C1176" s="65"/>
      <c r="D1176" s="65"/>
      <c r="E1176" s="65"/>
      <c r="F1176" s="65"/>
      <c r="G1176" s="145"/>
    </row>
    <row r="1177" spans="1:7">
      <c r="A1177" s="65"/>
      <c r="B1177" s="65"/>
      <c r="C1177" s="65"/>
      <c r="D1177" s="65"/>
      <c r="E1177" s="65"/>
      <c r="F1177" s="65"/>
      <c r="G1177" s="145"/>
    </row>
    <row r="1178" spans="1:7">
      <c r="A1178" s="65"/>
      <c r="B1178" s="65"/>
      <c r="C1178" s="65"/>
      <c r="D1178" s="65"/>
      <c r="E1178" s="65"/>
      <c r="F1178" s="65"/>
      <c r="G1178" s="145"/>
    </row>
    <row r="1179" spans="1:7">
      <c r="A1179" s="65"/>
      <c r="B1179" s="65"/>
      <c r="C1179" s="65"/>
      <c r="D1179" s="65"/>
      <c r="E1179" s="65"/>
      <c r="F1179" s="65"/>
      <c r="G1179" s="145"/>
    </row>
    <row r="1180" spans="1:7">
      <c r="A1180" s="65"/>
      <c r="B1180" s="65"/>
      <c r="C1180" s="65"/>
      <c r="D1180" s="65"/>
      <c r="E1180" s="65"/>
      <c r="F1180" s="65"/>
      <c r="G1180" s="145"/>
    </row>
    <row r="1181" spans="1:7">
      <c r="A1181" s="65"/>
      <c r="B1181" s="65"/>
      <c r="C1181" s="65"/>
      <c r="D1181" s="65"/>
      <c r="E1181" s="65"/>
      <c r="F1181" s="65"/>
      <c r="G1181" s="145"/>
    </row>
    <row r="1182" spans="1:7">
      <c r="A1182" s="65"/>
      <c r="B1182" s="65"/>
      <c r="C1182" s="65"/>
      <c r="D1182" s="65"/>
      <c r="E1182" s="65"/>
      <c r="F1182" s="65"/>
      <c r="G1182" s="145"/>
    </row>
    <row r="1183" spans="1:7">
      <c r="A1183" s="65"/>
      <c r="B1183" s="65"/>
      <c r="C1183" s="65"/>
      <c r="D1183" s="65"/>
      <c r="E1183" s="65"/>
      <c r="F1183" s="65"/>
      <c r="G1183" s="145"/>
    </row>
    <row r="1184" spans="1:7">
      <c r="A1184" s="65"/>
      <c r="B1184" s="65"/>
      <c r="C1184" s="65"/>
      <c r="D1184" s="65"/>
      <c r="E1184" s="65"/>
      <c r="F1184" s="65"/>
      <c r="G1184" s="145"/>
    </row>
    <row r="1185" spans="1:7">
      <c r="A1185" s="65"/>
      <c r="B1185" s="65"/>
      <c r="C1185" s="65"/>
      <c r="D1185" s="65"/>
      <c r="E1185" s="65"/>
      <c r="F1185" s="65"/>
      <c r="G1185" s="145"/>
    </row>
    <row r="1186" spans="1:7">
      <c r="A1186" s="65"/>
      <c r="B1186" s="65"/>
      <c r="C1186" s="65"/>
      <c r="D1186" s="65"/>
      <c r="E1186" s="65"/>
      <c r="F1186" s="65"/>
      <c r="G1186" s="145"/>
    </row>
    <row r="1187" spans="1:7">
      <c r="A1187" s="65"/>
      <c r="B1187" s="65"/>
      <c r="C1187" s="65"/>
      <c r="D1187" s="65"/>
      <c r="E1187" s="65"/>
      <c r="F1187" s="65"/>
      <c r="G1187" s="145"/>
    </row>
    <row r="1188" spans="1:7">
      <c r="A1188" s="65"/>
      <c r="B1188" s="65"/>
      <c r="C1188" s="65"/>
      <c r="D1188" s="65"/>
      <c r="E1188" s="65"/>
      <c r="F1188" s="65"/>
      <c r="G1188" s="145"/>
    </row>
    <row r="1189" spans="1:7">
      <c r="A1189" s="65"/>
      <c r="B1189" s="65"/>
      <c r="C1189" s="65"/>
      <c r="D1189" s="65"/>
      <c r="E1189" s="65"/>
      <c r="F1189" s="65"/>
      <c r="G1189" s="145"/>
    </row>
    <row r="1190" spans="1:7">
      <c r="A1190" s="65"/>
      <c r="B1190" s="65"/>
      <c r="C1190" s="65"/>
      <c r="D1190" s="65"/>
      <c r="E1190" s="65"/>
      <c r="F1190" s="65"/>
      <c r="G1190" s="145"/>
    </row>
    <row r="1191" spans="1:7">
      <c r="A1191" s="65"/>
      <c r="B1191" s="65"/>
      <c r="C1191" s="65"/>
      <c r="D1191" s="65"/>
      <c r="E1191" s="65"/>
      <c r="F1191" s="65"/>
      <c r="G1191" s="145"/>
    </row>
    <row r="1192" spans="1:7">
      <c r="A1192" s="65"/>
      <c r="B1192" s="65"/>
      <c r="C1192" s="65"/>
      <c r="D1192" s="65"/>
      <c r="E1192" s="65"/>
      <c r="F1192" s="65"/>
      <c r="G1192" s="145"/>
    </row>
    <row r="1193" spans="1:7">
      <c r="A1193" s="65"/>
      <c r="B1193" s="65"/>
      <c r="C1193" s="65"/>
      <c r="D1193" s="65"/>
      <c r="E1193" s="65"/>
      <c r="F1193" s="65"/>
      <c r="G1193" s="145"/>
    </row>
    <row r="1194" spans="1:7">
      <c r="A1194" s="65"/>
      <c r="B1194" s="65"/>
      <c r="C1194" s="65"/>
      <c r="D1194" s="65"/>
      <c r="E1194" s="65"/>
      <c r="F1194" s="65"/>
      <c r="G1194" s="145"/>
    </row>
    <row r="1195" spans="1:7">
      <c r="A1195" s="65"/>
      <c r="B1195" s="65"/>
      <c r="C1195" s="65"/>
      <c r="D1195" s="65"/>
      <c r="E1195" s="65"/>
      <c r="F1195" s="65"/>
      <c r="G1195" s="145"/>
    </row>
    <row r="1196" spans="1:7">
      <c r="A1196" s="65"/>
      <c r="B1196" s="65"/>
      <c r="C1196" s="65"/>
      <c r="D1196" s="65"/>
      <c r="E1196" s="65"/>
      <c r="F1196" s="65"/>
      <c r="G1196" s="145"/>
    </row>
    <row r="1197" spans="1:7">
      <c r="A1197" s="65"/>
      <c r="B1197" s="65"/>
      <c r="C1197" s="65"/>
      <c r="D1197" s="65"/>
      <c r="E1197" s="65"/>
      <c r="F1197" s="65"/>
      <c r="G1197" s="145"/>
    </row>
    <row r="1198" spans="1:7">
      <c r="A1198" s="65"/>
      <c r="B1198" s="65"/>
      <c r="C1198" s="65"/>
      <c r="D1198" s="65"/>
      <c r="E1198" s="65"/>
      <c r="F1198" s="65"/>
      <c r="G1198" s="145"/>
    </row>
    <row r="1199" spans="1:7">
      <c r="A1199" s="65"/>
      <c r="B1199" s="65"/>
      <c r="C1199" s="65"/>
      <c r="D1199" s="65"/>
      <c r="E1199" s="65"/>
      <c r="F1199" s="65"/>
      <c r="G1199" s="145"/>
    </row>
    <row r="1200" spans="1:7">
      <c r="A1200" s="65"/>
      <c r="B1200" s="65"/>
      <c r="C1200" s="65"/>
      <c r="D1200" s="65"/>
      <c r="E1200" s="65"/>
      <c r="F1200" s="65"/>
      <c r="G1200" s="145"/>
    </row>
    <row r="1201" spans="1:7">
      <c r="A1201" s="65"/>
      <c r="B1201" s="65"/>
      <c r="C1201" s="65"/>
      <c r="D1201" s="65"/>
      <c r="E1201" s="65"/>
      <c r="F1201" s="65"/>
      <c r="G1201" s="145"/>
    </row>
    <row r="1202" spans="1:7">
      <c r="A1202" s="65"/>
      <c r="B1202" s="65"/>
      <c r="C1202" s="65"/>
      <c r="D1202" s="65"/>
      <c r="E1202" s="65"/>
      <c r="F1202" s="65"/>
      <c r="G1202" s="145"/>
    </row>
    <row r="1203" spans="1:7">
      <c r="A1203" s="65"/>
      <c r="B1203" s="65"/>
      <c r="C1203" s="65"/>
      <c r="D1203" s="65"/>
      <c r="E1203" s="65"/>
      <c r="F1203" s="65"/>
      <c r="G1203" s="145"/>
    </row>
    <row r="1204" spans="1:7">
      <c r="A1204" s="65"/>
      <c r="B1204" s="65"/>
      <c r="C1204" s="65"/>
      <c r="D1204" s="65"/>
      <c r="E1204" s="65"/>
      <c r="F1204" s="65"/>
      <c r="G1204" s="145"/>
    </row>
    <row r="1205" spans="1:7">
      <c r="A1205" s="65"/>
      <c r="B1205" s="65"/>
      <c r="C1205" s="65"/>
      <c r="D1205" s="65"/>
      <c r="E1205" s="65"/>
      <c r="F1205" s="65"/>
      <c r="G1205" s="145"/>
    </row>
    <row r="1206" spans="1:7">
      <c r="A1206" s="65"/>
      <c r="B1206" s="65"/>
      <c r="C1206" s="65"/>
      <c r="D1206" s="65"/>
      <c r="E1206" s="65"/>
      <c r="F1206" s="65"/>
      <c r="G1206" s="145"/>
    </row>
    <row r="1207" spans="1:7">
      <c r="A1207" s="65"/>
      <c r="B1207" s="65"/>
      <c r="C1207" s="65"/>
      <c r="D1207" s="65"/>
      <c r="E1207" s="65"/>
      <c r="F1207" s="65"/>
      <c r="G1207" s="145"/>
    </row>
    <row r="1208" spans="1:7">
      <c r="A1208" s="65"/>
      <c r="B1208" s="65"/>
      <c r="C1208" s="65"/>
      <c r="D1208" s="65"/>
      <c r="E1208" s="65"/>
      <c r="F1208" s="65"/>
      <c r="G1208" s="145"/>
    </row>
    <row r="1209" spans="1:7">
      <c r="A1209" s="65"/>
      <c r="B1209" s="65"/>
      <c r="C1209" s="65"/>
      <c r="D1209" s="65"/>
      <c r="E1209" s="65"/>
      <c r="F1209" s="65"/>
      <c r="G1209" s="145"/>
    </row>
    <row r="1210" spans="1:7">
      <c r="A1210" s="65"/>
      <c r="B1210" s="65"/>
      <c r="C1210" s="65"/>
      <c r="D1210" s="65"/>
      <c r="E1210" s="65"/>
      <c r="F1210" s="65"/>
      <c r="G1210" s="145"/>
    </row>
    <row r="1211" spans="1:7">
      <c r="A1211" s="65"/>
      <c r="B1211" s="65"/>
      <c r="C1211" s="65"/>
      <c r="D1211" s="65"/>
      <c r="E1211" s="65"/>
      <c r="F1211" s="65"/>
      <c r="G1211" s="145"/>
    </row>
    <row r="1212" spans="1:7">
      <c r="A1212" s="65"/>
      <c r="B1212" s="65"/>
      <c r="C1212" s="65"/>
      <c r="D1212" s="65"/>
      <c r="E1212" s="65"/>
      <c r="F1212" s="65"/>
      <c r="G1212" s="145"/>
    </row>
    <row r="1213" spans="1:7">
      <c r="A1213" s="65"/>
      <c r="B1213" s="65"/>
      <c r="C1213" s="65"/>
      <c r="D1213" s="65"/>
      <c r="E1213" s="65"/>
      <c r="F1213" s="65"/>
      <c r="G1213" s="145"/>
    </row>
    <row r="1214" spans="1:7">
      <c r="A1214" s="65"/>
      <c r="B1214" s="65"/>
      <c r="C1214" s="65"/>
      <c r="D1214" s="65"/>
      <c r="E1214" s="65"/>
      <c r="F1214" s="65"/>
      <c r="G1214" s="145"/>
    </row>
    <row r="1215" spans="1:7">
      <c r="A1215" s="65"/>
      <c r="B1215" s="65"/>
      <c r="C1215" s="65"/>
      <c r="D1215" s="65"/>
      <c r="E1215" s="65"/>
      <c r="F1215" s="65"/>
      <c r="G1215" s="145"/>
    </row>
    <row r="1216" spans="1:7">
      <c r="A1216" s="65"/>
      <c r="B1216" s="65"/>
      <c r="C1216" s="65"/>
      <c r="D1216" s="65"/>
      <c r="E1216" s="65"/>
      <c r="F1216" s="65"/>
      <c r="G1216" s="145"/>
    </row>
    <row r="1217" spans="1:7">
      <c r="A1217" s="65"/>
      <c r="B1217" s="65"/>
      <c r="C1217" s="65"/>
      <c r="D1217" s="65"/>
      <c r="E1217" s="65"/>
      <c r="F1217" s="65"/>
      <c r="G1217" s="145"/>
    </row>
    <row r="1218" spans="1:7">
      <c r="A1218" s="65"/>
      <c r="B1218" s="65"/>
      <c r="C1218" s="65"/>
      <c r="D1218" s="65"/>
      <c r="E1218" s="65"/>
      <c r="F1218" s="65"/>
      <c r="G1218" s="145"/>
    </row>
    <row r="1219" spans="1:7">
      <c r="A1219" s="65"/>
      <c r="B1219" s="65"/>
      <c r="C1219" s="65"/>
      <c r="D1219" s="65"/>
      <c r="E1219" s="65"/>
      <c r="F1219" s="65"/>
      <c r="G1219" s="145"/>
    </row>
    <row r="1220" spans="1:7">
      <c r="A1220" s="65"/>
      <c r="B1220" s="65"/>
      <c r="C1220" s="65"/>
      <c r="D1220" s="65"/>
      <c r="E1220" s="65"/>
      <c r="F1220" s="65"/>
      <c r="G1220" s="145"/>
    </row>
    <row r="1221" spans="1:7">
      <c r="A1221" s="65"/>
      <c r="B1221" s="65"/>
      <c r="C1221" s="65"/>
      <c r="D1221" s="65"/>
      <c r="E1221" s="65"/>
      <c r="F1221" s="65"/>
      <c r="G1221" s="145"/>
    </row>
    <row r="1222" spans="1:7">
      <c r="A1222" s="65"/>
      <c r="B1222" s="65"/>
      <c r="C1222" s="65"/>
      <c r="D1222" s="65"/>
      <c r="E1222" s="65"/>
      <c r="F1222" s="65"/>
      <c r="G1222" s="145"/>
    </row>
    <row r="1223" spans="1:7">
      <c r="A1223" s="65"/>
      <c r="B1223" s="65"/>
      <c r="C1223" s="65"/>
      <c r="D1223" s="65"/>
      <c r="E1223" s="65"/>
      <c r="F1223" s="65"/>
      <c r="G1223" s="145"/>
    </row>
    <row r="1224" spans="1:7">
      <c r="A1224" s="65"/>
      <c r="B1224" s="65"/>
      <c r="C1224" s="65"/>
      <c r="D1224" s="65"/>
      <c r="E1224" s="65"/>
      <c r="F1224" s="65"/>
      <c r="G1224" s="145"/>
    </row>
    <row r="1225" spans="1:7">
      <c r="A1225" s="65"/>
      <c r="B1225" s="65"/>
      <c r="C1225" s="65"/>
      <c r="D1225" s="65"/>
      <c r="E1225" s="65"/>
      <c r="F1225" s="65"/>
      <c r="G1225" s="145"/>
    </row>
    <row r="1226" spans="1:7">
      <c r="A1226" s="65"/>
      <c r="B1226" s="65"/>
      <c r="C1226" s="65"/>
      <c r="D1226" s="65"/>
      <c r="E1226" s="65"/>
      <c r="F1226" s="65"/>
      <c r="G1226" s="145"/>
    </row>
    <row r="1227" spans="1:7">
      <c r="A1227" s="65"/>
      <c r="B1227" s="65"/>
      <c r="C1227" s="65"/>
      <c r="D1227" s="65"/>
      <c r="E1227" s="65"/>
      <c r="F1227" s="65"/>
      <c r="G1227" s="145"/>
    </row>
    <row r="1228" spans="1:7">
      <c r="A1228" s="65"/>
      <c r="B1228" s="65"/>
      <c r="C1228" s="65"/>
      <c r="D1228" s="65"/>
      <c r="E1228" s="65"/>
      <c r="F1228" s="65"/>
      <c r="G1228" s="145"/>
    </row>
    <row r="1229" spans="1:7">
      <c r="A1229" s="65"/>
      <c r="B1229" s="65"/>
      <c r="C1229" s="65"/>
      <c r="D1229" s="65"/>
      <c r="E1229" s="65"/>
      <c r="F1229" s="65"/>
      <c r="G1229" s="145"/>
    </row>
    <row r="1230" spans="1:7">
      <c r="A1230" s="65"/>
      <c r="B1230" s="65"/>
      <c r="C1230" s="65"/>
      <c r="D1230" s="65"/>
      <c r="E1230" s="65"/>
      <c r="F1230" s="65"/>
      <c r="G1230" s="145"/>
    </row>
    <row r="1231" spans="1:7">
      <c r="A1231" s="65"/>
      <c r="B1231" s="65"/>
      <c r="C1231" s="65"/>
      <c r="D1231" s="65"/>
      <c r="E1231" s="65"/>
      <c r="F1231" s="65"/>
      <c r="G1231" s="145"/>
    </row>
    <row r="1232" spans="1:7">
      <c r="A1232" s="65"/>
      <c r="B1232" s="65"/>
      <c r="C1232" s="65"/>
      <c r="D1232" s="65"/>
      <c r="E1232" s="65"/>
      <c r="F1232" s="65"/>
      <c r="G1232" s="145"/>
    </row>
    <row r="1233" spans="1:7">
      <c r="A1233" s="65"/>
      <c r="B1233" s="65"/>
      <c r="C1233" s="65"/>
      <c r="D1233" s="65"/>
      <c r="E1233" s="65"/>
      <c r="F1233" s="65"/>
      <c r="G1233" s="145"/>
    </row>
    <row r="1234" spans="1:7">
      <c r="A1234" s="65"/>
      <c r="B1234" s="65"/>
      <c r="C1234" s="65"/>
      <c r="D1234" s="65"/>
      <c r="E1234" s="65"/>
      <c r="F1234" s="65"/>
      <c r="G1234" s="145"/>
    </row>
    <row r="1235" spans="1:7">
      <c r="A1235" s="65"/>
      <c r="B1235" s="65"/>
      <c r="C1235" s="65"/>
      <c r="D1235" s="65"/>
      <c r="E1235" s="65"/>
      <c r="F1235" s="65"/>
      <c r="G1235" s="145"/>
    </row>
    <row r="1236" spans="1:7">
      <c r="A1236" s="65"/>
      <c r="B1236" s="65"/>
      <c r="C1236" s="65"/>
      <c r="D1236" s="65"/>
      <c r="E1236" s="65"/>
      <c r="F1236" s="65"/>
      <c r="G1236" s="145"/>
    </row>
    <row r="1237" spans="1:7">
      <c r="A1237" s="65"/>
      <c r="B1237" s="65"/>
      <c r="C1237" s="65"/>
      <c r="D1237" s="65"/>
      <c r="E1237" s="65"/>
      <c r="F1237" s="65"/>
      <c r="G1237" s="145"/>
    </row>
    <row r="1238" spans="1:7">
      <c r="A1238" s="65"/>
      <c r="B1238" s="65"/>
      <c r="C1238" s="65"/>
      <c r="D1238" s="65"/>
      <c r="E1238" s="65"/>
      <c r="F1238" s="65"/>
      <c r="G1238" s="145"/>
    </row>
    <row r="1239" spans="1:7">
      <c r="A1239" s="65"/>
      <c r="B1239" s="65"/>
      <c r="C1239" s="65"/>
      <c r="D1239" s="65"/>
      <c r="E1239" s="65"/>
      <c r="F1239" s="65"/>
      <c r="G1239" s="145"/>
    </row>
    <row r="1240" spans="1:7">
      <c r="A1240" s="65"/>
      <c r="B1240" s="65"/>
      <c r="C1240" s="65"/>
      <c r="D1240" s="65"/>
      <c r="E1240" s="65"/>
      <c r="F1240" s="65"/>
      <c r="G1240" s="145"/>
    </row>
    <row r="1241" spans="1:7">
      <c r="A1241" s="65"/>
      <c r="B1241" s="65"/>
      <c r="C1241" s="65"/>
      <c r="D1241" s="65"/>
      <c r="E1241" s="65"/>
      <c r="F1241" s="65"/>
      <c r="G1241" s="145"/>
    </row>
    <row r="1242" spans="1:7">
      <c r="A1242" s="65"/>
      <c r="B1242" s="65"/>
      <c r="C1242" s="65"/>
      <c r="D1242" s="65"/>
      <c r="E1242" s="65"/>
      <c r="F1242" s="65"/>
      <c r="G1242" s="145"/>
    </row>
    <row r="1243" spans="1:7">
      <c r="A1243" s="65"/>
      <c r="B1243" s="65"/>
      <c r="C1243" s="65"/>
      <c r="D1243" s="65"/>
      <c r="E1243" s="65"/>
      <c r="F1243" s="65"/>
      <c r="G1243" s="145"/>
    </row>
    <row r="1244" spans="1:7">
      <c r="A1244" s="65"/>
      <c r="B1244" s="65"/>
      <c r="C1244" s="65"/>
      <c r="D1244" s="65"/>
      <c r="E1244" s="65"/>
      <c r="F1244" s="65"/>
      <c r="G1244" s="145"/>
    </row>
    <row r="1245" spans="1:7">
      <c r="A1245" s="65"/>
      <c r="B1245" s="65"/>
      <c r="C1245" s="65"/>
      <c r="D1245" s="65"/>
      <c r="E1245" s="65"/>
      <c r="F1245" s="65"/>
      <c r="G1245" s="145"/>
    </row>
    <row r="1246" spans="1:7">
      <c r="A1246" s="65"/>
      <c r="B1246" s="65"/>
      <c r="C1246" s="65"/>
      <c r="D1246" s="65"/>
      <c r="E1246" s="65"/>
      <c r="F1246" s="65"/>
      <c r="G1246" s="145"/>
    </row>
    <row r="1247" spans="1:7">
      <c r="A1247" s="65"/>
      <c r="B1247" s="65"/>
      <c r="C1247" s="65"/>
      <c r="D1247" s="65"/>
      <c r="E1247" s="65"/>
      <c r="F1247" s="65"/>
      <c r="G1247" s="145"/>
    </row>
    <row r="1248" spans="1:7">
      <c r="A1248" s="65"/>
      <c r="B1248" s="65"/>
      <c r="C1248" s="65"/>
      <c r="D1248" s="65"/>
      <c r="E1248" s="65"/>
      <c r="F1248" s="65"/>
      <c r="G1248" s="145"/>
    </row>
    <row r="1249" spans="1:7">
      <c r="A1249" s="65"/>
      <c r="B1249" s="65"/>
      <c r="C1249" s="65"/>
      <c r="D1249" s="65"/>
      <c r="E1249" s="65"/>
      <c r="F1249" s="65"/>
      <c r="G1249" s="145"/>
    </row>
    <row r="1250" spans="1:7">
      <c r="A1250" s="65"/>
      <c r="B1250" s="65"/>
      <c r="C1250" s="65"/>
      <c r="D1250" s="65"/>
      <c r="E1250" s="65"/>
      <c r="F1250" s="65"/>
      <c r="G1250" s="145"/>
    </row>
    <row r="1251" spans="1:7">
      <c r="A1251" s="65"/>
      <c r="B1251" s="65"/>
      <c r="C1251" s="65"/>
      <c r="D1251" s="65"/>
      <c r="E1251" s="65"/>
      <c r="F1251" s="65"/>
      <c r="G1251" s="145"/>
    </row>
    <row r="1252" spans="1:7">
      <c r="A1252" s="65"/>
      <c r="B1252" s="65"/>
      <c r="C1252" s="65"/>
      <c r="D1252" s="65"/>
      <c r="E1252" s="65"/>
      <c r="F1252" s="65"/>
      <c r="G1252" s="145"/>
    </row>
    <row r="1253" spans="1:7">
      <c r="A1253" s="65"/>
      <c r="B1253" s="65"/>
      <c r="C1253" s="65"/>
      <c r="D1253" s="65"/>
      <c r="E1253" s="65"/>
      <c r="F1253" s="65"/>
      <c r="G1253" s="145"/>
    </row>
    <row r="1254" spans="1:7">
      <c r="A1254" s="65"/>
      <c r="B1254" s="65"/>
      <c r="C1254" s="65"/>
      <c r="D1254" s="65"/>
      <c r="E1254" s="65"/>
      <c r="F1254" s="65"/>
      <c r="G1254" s="145"/>
    </row>
    <row r="1255" spans="1:7">
      <c r="A1255" s="65"/>
      <c r="B1255" s="65"/>
      <c r="C1255" s="65"/>
      <c r="D1255" s="65"/>
      <c r="E1255" s="65"/>
      <c r="F1255" s="65"/>
      <c r="G1255" s="145"/>
    </row>
    <row r="1256" spans="1:7">
      <c r="A1256" s="65"/>
      <c r="B1256" s="65"/>
      <c r="C1256" s="65"/>
      <c r="D1256" s="65"/>
      <c r="E1256" s="65"/>
      <c r="F1256" s="65"/>
      <c r="G1256" s="145"/>
    </row>
    <row r="1257" spans="1:7">
      <c r="A1257" s="65"/>
      <c r="B1257" s="65"/>
      <c r="C1257" s="65"/>
      <c r="D1257" s="65"/>
      <c r="E1257" s="65"/>
      <c r="F1257" s="65"/>
      <c r="G1257" s="145"/>
    </row>
    <row r="1258" spans="1:7">
      <c r="A1258" s="65"/>
      <c r="B1258" s="65"/>
      <c r="C1258" s="65"/>
      <c r="D1258" s="65"/>
      <c r="E1258" s="65"/>
      <c r="F1258" s="65"/>
      <c r="G1258" s="145"/>
    </row>
    <row r="1259" spans="1:7">
      <c r="A1259" s="65"/>
      <c r="B1259" s="65"/>
      <c r="C1259" s="65"/>
      <c r="D1259" s="65"/>
      <c r="E1259" s="65"/>
      <c r="F1259" s="65"/>
      <c r="G1259" s="145"/>
    </row>
    <row r="1260" spans="1:7">
      <c r="A1260" s="65"/>
      <c r="B1260" s="65"/>
      <c r="C1260" s="65"/>
      <c r="D1260" s="65"/>
      <c r="E1260" s="65"/>
      <c r="F1260" s="65"/>
      <c r="G1260" s="145"/>
    </row>
    <row r="1261" spans="1:7">
      <c r="A1261" s="65"/>
      <c r="B1261" s="65"/>
      <c r="C1261" s="65"/>
      <c r="D1261" s="65"/>
      <c r="E1261" s="65"/>
      <c r="F1261" s="65"/>
      <c r="G1261" s="145"/>
    </row>
    <row r="1262" spans="1:7">
      <c r="A1262" s="65"/>
      <c r="B1262" s="65"/>
      <c r="C1262" s="65"/>
      <c r="D1262" s="65"/>
      <c r="E1262" s="65"/>
      <c r="F1262" s="65"/>
      <c r="G1262" s="145"/>
    </row>
    <row r="1263" spans="1:7">
      <c r="A1263" s="65"/>
      <c r="B1263" s="65"/>
      <c r="C1263" s="65"/>
      <c r="D1263" s="65"/>
      <c r="E1263" s="65"/>
      <c r="F1263" s="65"/>
      <c r="G1263" s="145"/>
    </row>
    <row r="1264" spans="1:7">
      <c r="A1264" s="65"/>
      <c r="B1264" s="65"/>
      <c r="C1264" s="65"/>
      <c r="D1264" s="65"/>
      <c r="E1264" s="65"/>
      <c r="F1264" s="65"/>
      <c r="G1264" s="145"/>
    </row>
    <row r="1265" spans="1:7">
      <c r="A1265" s="65"/>
      <c r="B1265" s="65"/>
      <c r="C1265" s="65"/>
      <c r="D1265" s="65"/>
      <c r="E1265" s="65"/>
      <c r="F1265" s="65"/>
      <c r="G1265" s="145"/>
    </row>
    <row r="1266" spans="1:7">
      <c r="A1266" s="65"/>
      <c r="B1266" s="65"/>
      <c r="C1266" s="65"/>
      <c r="D1266" s="65"/>
      <c r="E1266" s="65"/>
      <c r="F1266" s="65"/>
      <c r="G1266" s="145"/>
    </row>
    <row r="1267" spans="1:7">
      <c r="A1267" s="65"/>
      <c r="B1267" s="65"/>
      <c r="C1267" s="65"/>
      <c r="D1267" s="65"/>
      <c r="E1267" s="65"/>
      <c r="F1267" s="65"/>
      <c r="G1267" s="145"/>
    </row>
    <row r="1268" spans="1:7">
      <c r="A1268" s="65"/>
      <c r="B1268" s="65"/>
      <c r="C1268" s="65"/>
      <c r="D1268" s="65"/>
      <c r="E1268" s="65"/>
      <c r="F1268" s="65"/>
      <c r="G1268" s="145"/>
    </row>
    <row r="1269" spans="1:7">
      <c r="A1269" s="65"/>
      <c r="B1269" s="65"/>
      <c r="C1269" s="65"/>
      <c r="D1269" s="65"/>
      <c r="E1269" s="65"/>
      <c r="F1269" s="65"/>
      <c r="G1269" s="145"/>
    </row>
    <row r="1270" spans="1:7">
      <c r="A1270" s="65"/>
      <c r="B1270" s="65"/>
      <c r="C1270" s="65"/>
      <c r="D1270" s="65"/>
      <c r="E1270" s="65"/>
      <c r="F1270" s="65"/>
      <c r="G1270" s="145"/>
    </row>
    <row r="1271" spans="1:7">
      <c r="A1271" s="65"/>
      <c r="B1271" s="65"/>
      <c r="C1271" s="65"/>
      <c r="D1271" s="65"/>
      <c r="E1271" s="65"/>
      <c r="F1271" s="65"/>
      <c r="G1271" s="145"/>
    </row>
    <row r="1272" spans="1:7">
      <c r="A1272" s="65"/>
      <c r="B1272" s="65"/>
      <c r="C1272" s="65"/>
      <c r="D1272" s="65"/>
      <c r="E1272" s="65"/>
      <c r="F1272" s="65"/>
      <c r="G1272" s="145"/>
    </row>
    <row r="1273" spans="1:7">
      <c r="A1273" s="65"/>
      <c r="B1273" s="65"/>
      <c r="C1273" s="65"/>
      <c r="D1273" s="65"/>
      <c r="E1273" s="65"/>
      <c r="F1273" s="65"/>
      <c r="G1273" s="145"/>
    </row>
    <row r="1274" spans="1:7">
      <c r="A1274" s="65"/>
      <c r="B1274" s="65"/>
      <c r="C1274" s="65"/>
      <c r="D1274" s="65"/>
      <c r="E1274" s="65"/>
      <c r="F1274" s="65"/>
      <c r="G1274" s="145"/>
    </row>
    <row r="1275" spans="1:7">
      <c r="A1275" s="65"/>
      <c r="B1275" s="65"/>
      <c r="C1275" s="65"/>
      <c r="D1275" s="65"/>
      <c r="E1275" s="65"/>
      <c r="F1275" s="65"/>
      <c r="G1275" s="145"/>
    </row>
    <row r="1276" spans="1:7">
      <c r="A1276" s="65"/>
      <c r="B1276" s="65"/>
      <c r="C1276" s="65"/>
      <c r="D1276" s="65"/>
      <c r="E1276" s="65"/>
      <c r="F1276" s="65"/>
      <c r="G1276" s="145"/>
    </row>
    <row r="1277" spans="1:7">
      <c r="A1277" s="65"/>
      <c r="B1277" s="65"/>
      <c r="C1277" s="65"/>
      <c r="D1277" s="65"/>
      <c r="E1277" s="65"/>
      <c r="F1277" s="65"/>
      <c r="G1277" s="145"/>
    </row>
    <row r="1278" spans="1:7">
      <c r="A1278" s="65"/>
      <c r="B1278" s="65"/>
      <c r="C1278" s="65"/>
      <c r="D1278" s="65"/>
      <c r="E1278" s="65"/>
      <c r="F1278" s="65"/>
      <c r="G1278" s="145"/>
    </row>
    <row r="1279" spans="1:7">
      <c r="A1279" s="65"/>
      <c r="B1279" s="65"/>
      <c r="C1279" s="65"/>
      <c r="D1279" s="65"/>
      <c r="E1279" s="65"/>
      <c r="F1279" s="65"/>
      <c r="G1279" s="145"/>
    </row>
    <row r="1280" spans="1:7">
      <c r="A1280" s="65"/>
      <c r="B1280" s="65"/>
      <c r="C1280" s="65"/>
      <c r="D1280" s="65"/>
      <c r="E1280" s="65"/>
      <c r="F1280" s="65"/>
      <c r="G1280" s="145"/>
    </row>
    <row r="1281" spans="1:7">
      <c r="A1281" s="65"/>
      <c r="B1281" s="65"/>
      <c r="C1281" s="65"/>
      <c r="D1281" s="65"/>
      <c r="E1281" s="65"/>
      <c r="F1281" s="65"/>
      <c r="G1281" s="145"/>
    </row>
    <row r="1282" spans="1:7">
      <c r="A1282" s="65"/>
      <c r="B1282" s="65"/>
      <c r="C1282" s="65"/>
      <c r="D1282" s="65"/>
      <c r="E1282" s="65"/>
      <c r="F1282" s="65"/>
      <c r="G1282" s="145"/>
    </row>
    <row r="1283" spans="1:7">
      <c r="A1283" s="65"/>
      <c r="B1283" s="65"/>
      <c r="C1283" s="65"/>
      <c r="D1283" s="65"/>
      <c r="E1283" s="65"/>
      <c r="F1283" s="65"/>
      <c r="G1283" s="145"/>
    </row>
    <row r="1284" spans="1:7">
      <c r="A1284" s="65"/>
      <c r="B1284" s="65"/>
      <c r="C1284" s="65"/>
      <c r="D1284" s="65"/>
      <c r="E1284" s="65"/>
      <c r="F1284" s="65"/>
      <c r="G1284" s="145"/>
    </row>
    <row r="1285" spans="1:7">
      <c r="A1285" s="65"/>
      <c r="B1285" s="65"/>
      <c r="C1285" s="65"/>
      <c r="D1285" s="65"/>
      <c r="E1285" s="65"/>
      <c r="F1285" s="65"/>
      <c r="G1285" s="145"/>
    </row>
    <row r="1286" spans="1:7">
      <c r="A1286" s="65"/>
      <c r="B1286" s="65"/>
      <c r="C1286" s="65"/>
      <c r="D1286" s="65"/>
      <c r="E1286" s="65"/>
      <c r="F1286" s="65"/>
      <c r="G1286" s="145"/>
    </row>
    <row r="1287" spans="1:7">
      <c r="A1287" s="65"/>
      <c r="B1287" s="65"/>
      <c r="C1287" s="65"/>
      <c r="D1287" s="65"/>
      <c r="E1287" s="65"/>
      <c r="F1287" s="65"/>
      <c r="G1287" s="145"/>
    </row>
    <row r="1288" spans="1:7">
      <c r="A1288" s="65"/>
      <c r="B1288" s="65"/>
      <c r="C1288" s="65"/>
      <c r="D1288" s="65"/>
      <c r="E1288" s="65"/>
      <c r="F1288" s="65"/>
      <c r="G1288" s="145"/>
    </row>
    <row r="1289" spans="1:7">
      <c r="A1289" s="65"/>
      <c r="B1289" s="65"/>
      <c r="C1289" s="65"/>
      <c r="D1289" s="65"/>
      <c r="E1289" s="65"/>
      <c r="F1289" s="65"/>
      <c r="G1289" s="145"/>
    </row>
    <row r="1290" spans="1:7">
      <c r="A1290" s="65"/>
      <c r="B1290" s="65"/>
      <c r="C1290" s="65"/>
      <c r="D1290" s="65"/>
      <c r="E1290" s="65"/>
      <c r="F1290" s="65"/>
      <c r="G1290" s="145"/>
    </row>
    <row r="1291" spans="1:7">
      <c r="A1291" s="65"/>
      <c r="B1291" s="65"/>
      <c r="C1291" s="65"/>
      <c r="D1291" s="65"/>
      <c r="E1291" s="65"/>
      <c r="F1291" s="65"/>
      <c r="G1291" s="145"/>
    </row>
    <row r="1292" spans="1:7">
      <c r="A1292" s="65"/>
      <c r="B1292" s="65"/>
      <c r="C1292" s="65"/>
      <c r="D1292" s="65"/>
      <c r="E1292" s="65"/>
      <c r="F1292" s="65"/>
      <c r="G1292" s="145"/>
    </row>
    <row r="1293" spans="1:7">
      <c r="A1293" s="65"/>
      <c r="B1293" s="65"/>
      <c r="C1293" s="65"/>
      <c r="D1293" s="65"/>
      <c r="E1293" s="65"/>
      <c r="F1293" s="65"/>
      <c r="G1293" s="145"/>
    </row>
    <row r="1294" spans="1:7">
      <c r="A1294" s="65"/>
      <c r="B1294" s="65"/>
      <c r="C1294" s="65"/>
      <c r="D1294" s="65"/>
      <c r="E1294" s="65"/>
      <c r="F1294" s="65"/>
      <c r="G1294" s="145"/>
    </row>
    <row r="1295" spans="1:7">
      <c r="A1295" s="65"/>
      <c r="B1295" s="65"/>
      <c r="C1295" s="65"/>
      <c r="D1295" s="65"/>
      <c r="E1295" s="65"/>
      <c r="F1295" s="65"/>
      <c r="G1295" s="145"/>
    </row>
    <row r="1296" spans="1:7">
      <c r="A1296" s="65"/>
      <c r="B1296" s="65"/>
      <c r="C1296" s="65"/>
      <c r="D1296" s="65"/>
      <c r="E1296" s="65"/>
      <c r="F1296" s="65"/>
      <c r="G1296" s="145"/>
    </row>
    <row r="1297" spans="1:7">
      <c r="A1297" s="65"/>
      <c r="B1297" s="65"/>
      <c r="C1297" s="65"/>
      <c r="D1297" s="65"/>
      <c r="E1297" s="65"/>
      <c r="F1297" s="65"/>
      <c r="G1297" s="145"/>
    </row>
    <row r="1298" spans="1:7">
      <c r="A1298" s="65"/>
      <c r="B1298" s="65"/>
      <c r="C1298" s="65"/>
      <c r="D1298" s="65"/>
      <c r="E1298" s="65"/>
      <c r="F1298" s="65"/>
      <c r="G1298" s="145"/>
    </row>
    <row r="1299" spans="1:7">
      <c r="A1299" s="65"/>
      <c r="B1299" s="65"/>
      <c r="C1299" s="65"/>
      <c r="D1299" s="65"/>
      <c r="E1299" s="65"/>
      <c r="F1299" s="65"/>
      <c r="G1299" s="145"/>
    </row>
    <row r="1300" spans="1:7">
      <c r="A1300" s="65"/>
      <c r="B1300" s="65"/>
      <c r="C1300" s="65"/>
      <c r="D1300" s="65"/>
      <c r="E1300" s="65"/>
      <c r="F1300" s="65"/>
      <c r="G1300" s="145"/>
    </row>
    <row r="1301" spans="1:7">
      <c r="A1301" s="65"/>
      <c r="B1301" s="65"/>
      <c r="C1301" s="65"/>
      <c r="D1301" s="65"/>
      <c r="E1301" s="65"/>
      <c r="F1301" s="65"/>
      <c r="G1301" s="145"/>
    </row>
    <row r="1302" spans="1:7">
      <c r="A1302" s="65"/>
      <c r="B1302" s="65"/>
      <c r="C1302" s="65"/>
      <c r="D1302" s="65"/>
      <c r="E1302" s="65"/>
      <c r="F1302" s="65"/>
      <c r="G1302" s="145"/>
    </row>
    <row r="1303" spans="1:7">
      <c r="A1303" s="65"/>
      <c r="B1303" s="65"/>
      <c r="C1303" s="65"/>
      <c r="D1303" s="65"/>
      <c r="E1303" s="65"/>
      <c r="F1303" s="65"/>
      <c r="G1303" s="145"/>
    </row>
    <row r="1304" spans="1:7">
      <c r="A1304" s="65"/>
      <c r="B1304" s="65"/>
      <c r="C1304" s="65"/>
      <c r="D1304" s="65"/>
      <c r="E1304" s="65"/>
      <c r="F1304" s="65"/>
      <c r="G1304" s="145"/>
    </row>
    <row r="1305" spans="1:7">
      <c r="A1305" s="65"/>
      <c r="B1305" s="65"/>
      <c r="C1305" s="65"/>
      <c r="D1305" s="65"/>
      <c r="E1305" s="65"/>
      <c r="F1305" s="65"/>
      <c r="G1305" s="145"/>
    </row>
    <row r="1306" spans="1:7">
      <c r="A1306" s="65"/>
      <c r="B1306" s="65"/>
      <c r="C1306" s="65"/>
      <c r="D1306" s="65"/>
      <c r="E1306" s="65"/>
      <c r="F1306" s="65"/>
      <c r="G1306" s="145"/>
    </row>
    <row r="1307" spans="1:7">
      <c r="A1307" s="65"/>
      <c r="B1307" s="65"/>
      <c r="C1307" s="65"/>
      <c r="D1307" s="65"/>
      <c r="E1307" s="65"/>
      <c r="F1307" s="65"/>
      <c r="G1307" s="145"/>
    </row>
    <row r="1308" spans="1:7">
      <c r="A1308" s="65"/>
      <c r="B1308" s="65"/>
      <c r="C1308" s="65"/>
      <c r="D1308" s="65"/>
      <c r="E1308" s="65"/>
      <c r="F1308" s="65"/>
      <c r="G1308" s="145"/>
    </row>
    <row r="1309" spans="1:7">
      <c r="A1309" s="65"/>
      <c r="B1309" s="65"/>
      <c r="C1309" s="65"/>
      <c r="D1309" s="65"/>
      <c r="E1309" s="65"/>
      <c r="F1309" s="65"/>
      <c r="G1309" s="145"/>
    </row>
    <row r="1310" spans="1:7">
      <c r="A1310" s="65"/>
      <c r="B1310" s="65"/>
      <c r="C1310" s="65"/>
      <c r="D1310" s="65"/>
      <c r="E1310" s="65"/>
      <c r="F1310" s="65"/>
      <c r="G1310" s="145"/>
    </row>
    <row r="1311" spans="1:7">
      <c r="A1311" s="65"/>
      <c r="B1311" s="65"/>
      <c r="C1311" s="65"/>
      <c r="D1311" s="65"/>
      <c r="E1311" s="65"/>
      <c r="F1311" s="65"/>
      <c r="G1311" s="145"/>
    </row>
    <row r="1312" spans="1:7">
      <c r="A1312" s="65"/>
      <c r="B1312" s="65"/>
      <c r="C1312" s="65"/>
      <c r="D1312" s="65"/>
      <c r="E1312" s="65"/>
      <c r="F1312" s="65"/>
      <c r="G1312" s="145"/>
    </row>
    <row r="1313" spans="1:7">
      <c r="A1313" s="65"/>
      <c r="B1313" s="65"/>
      <c r="C1313" s="65"/>
      <c r="D1313" s="65"/>
      <c r="E1313" s="65"/>
      <c r="F1313" s="65"/>
      <c r="G1313" s="145"/>
    </row>
    <row r="1314" spans="1:7">
      <c r="A1314" s="65"/>
      <c r="B1314" s="65"/>
      <c r="C1314" s="65"/>
      <c r="D1314" s="65"/>
      <c r="E1314" s="65"/>
      <c r="F1314" s="65"/>
      <c r="G1314" s="145"/>
    </row>
    <row r="1315" spans="1:7">
      <c r="A1315" s="65"/>
      <c r="B1315" s="65"/>
      <c r="C1315" s="65"/>
      <c r="D1315" s="65"/>
      <c r="E1315" s="65"/>
      <c r="F1315" s="65"/>
      <c r="G1315" s="145"/>
    </row>
    <row r="1316" spans="1:7">
      <c r="A1316" s="65"/>
      <c r="B1316" s="65"/>
      <c r="C1316" s="65"/>
      <c r="D1316" s="65"/>
      <c r="E1316" s="65"/>
      <c r="F1316" s="65"/>
      <c r="G1316" s="145"/>
    </row>
    <row r="1317" spans="1:7">
      <c r="A1317" s="65"/>
      <c r="B1317" s="65"/>
      <c r="C1317" s="65"/>
      <c r="D1317" s="65"/>
      <c r="E1317" s="65"/>
      <c r="F1317" s="65"/>
      <c r="G1317" s="145"/>
    </row>
    <row r="1318" spans="1:7">
      <c r="A1318" s="65"/>
      <c r="B1318" s="65"/>
      <c r="C1318" s="65"/>
      <c r="D1318" s="65"/>
      <c r="E1318" s="65"/>
      <c r="F1318" s="65"/>
      <c r="G1318" s="145"/>
    </row>
    <row r="1319" spans="1:7">
      <c r="A1319" s="65"/>
      <c r="B1319" s="65"/>
      <c r="C1319" s="65"/>
      <c r="D1319" s="65"/>
      <c r="E1319" s="65"/>
      <c r="F1319" s="65"/>
      <c r="G1319" s="145"/>
    </row>
    <row r="1320" spans="1:7">
      <c r="A1320" s="65"/>
      <c r="B1320" s="65"/>
      <c r="C1320" s="65"/>
      <c r="D1320" s="65"/>
      <c r="E1320" s="65"/>
      <c r="F1320" s="65"/>
      <c r="G1320" s="145"/>
    </row>
    <row r="1321" spans="1:7">
      <c r="A1321" s="65"/>
      <c r="B1321" s="65"/>
      <c r="C1321" s="65"/>
      <c r="D1321" s="65"/>
      <c r="E1321" s="65"/>
      <c r="F1321" s="65"/>
      <c r="G1321" s="145"/>
    </row>
    <row r="1322" spans="1:7">
      <c r="A1322" s="65"/>
      <c r="B1322" s="65"/>
      <c r="C1322" s="65"/>
      <c r="D1322" s="65"/>
      <c r="E1322" s="65"/>
      <c r="F1322" s="65"/>
      <c r="G1322" s="145"/>
    </row>
    <row r="1323" spans="1:7">
      <c r="A1323" s="65"/>
      <c r="B1323" s="65"/>
      <c r="C1323" s="65"/>
      <c r="D1323" s="65"/>
      <c r="E1323" s="65"/>
      <c r="F1323" s="65"/>
      <c r="G1323" s="145"/>
    </row>
    <row r="1324" spans="1:7">
      <c r="A1324" s="65"/>
      <c r="B1324" s="65"/>
      <c r="C1324" s="65"/>
      <c r="D1324" s="65"/>
      <c r="E1324" s="65"/>
      <c r="F1324" s="65"/>
      <c r="G1324" s="145"/>
    </row>
    <row r="1325" spans="1:7">
      <c r="A1325" s="65"/>
      <c r="B1325" s="65"/>
      <c r="C1325" s="65"/>
      <c r="D1325" s="65"/>
      <c r="E1325" s="65"/>
      <c r="F1325" s="65"/>
      <c r="G1325" s="145"/>
    </row>
    <row r="1326" spans="1:7">
      <c r="A1326" s="65"/>
      <c r="B1326" s="65"/>
      <c r="C1326" s="65"/>
      <c r="D1326" s="65"/>
      <c r="E1326" s="65"/>
      <c r="F1326" s="65"/>
      <c r="G1326" s="145"/>
    </row>
    <row r="1327" spans="1:7">
      <c r="A1327" s="65"/>
      <c r="B1327" s="65"/>
      <c r="C1327" s="65"/>
      <c r="D1327" s="65"/>
      <c r="E1327" s="65"/>
      <c r="F1327" s="65"/>
      <c r="G1327" s="145"/>
    </row>
    <row r="1328" spans="1:7">
      <c r="A1328" s="65"/>
      <c r="B1328" s="65"/>
      <c r="C1328" s="65"/>
      <c r="D1328" s="65"/>
      <c r="E1328" s="65"/>
      <c r="F1328" s="65"/>
      <c r="G1328" s="145"/>
    </row>
    <row r="1329" spans="1:7">
      <c r="A1329" s="65"/>
      <c r="B1329" s="65"/>
      <c r="C1329" s="65"/>
      <c r="D1329" s="65"/>
      <c r="E1329" s="65"/>
      <c r="F1329" s="65"/>
      <c r="G1329" s="145"/>
    </row>
    <row r="1330" spans="1:7">
      <c r="A1330" s="65"/>
      <c r="B1330" s="65"/>
      <c r="C1330" s="65"/>
      <c r="D1330" s="65"/>
      <c r="E1330" s="65"/>
      <c r="F1330" s="65"/>
      <c r="G1330" s="145"/>
    </row>
    <row r="1331" spans="1:7">
      <c r="A1331" s="65"/>
      <c r="B1331" s="65"/>
      <c r="C1331" s="65"/>
      <c r="D1331" s="65"/>
      <c r="E1331" s="65"/>
      <c r="F1331" s="65"/>
      <c r="G1331" s="145"/>
    </row>
    <row r="1332" spans="1:7">
      <c r="A1332" s="65"/>
      <c r="B1332" s="65"/>
      <c r="C1332" s="65"/>
      <c r="D1332" s="65"/>
      <c r="E1332" s="65"/>
      <c r="F1332" s="65"/>
      <c r="G1332" s="145"/>
    </row>
    <row r="1333" spans="1:7">
      <c r="A1333" s="65"/>
      <c r="B1333" s="65"/>
      <c r="C1333" s="65"/>
      <c r="D1333" s="65"/>
      <c r="E1333" s="65"/>
      <c r="F1333" s="65"/>
      <c r="G1333" s="145"/>
    </row>
    <row r="1334" spans="1:7">
      <c r="A1334" s="65"/>
      <c r="B1334" s="65"/>
      <c r="C1334" s="65"/>
      <c r="D1334" s="65"/>
      <c r="E1334" s="65"/>
      <c r="F1334" s="65"/>
      <c r="G1334" s="145"/>
    </row>
    <row r="1335" spans="1:7">
      <c r="A1335" s="65"/>
      <c r="B1335" s="65"/>
      <c r="C1335" s="65"/>
      <c r="D1335" s="65"/>
      <c r="E1335" s="65"/>
      <c r="F1335" s="65"/>
      <c r="G1335" s="145"/>
    </row>
    <row r="1336" spans="1:7">
      <c r="A1336" s="65"/>
      <c r="B1336" s="65"/>
      <c r="C1336" s="65"/>
      <c r="D1336" s="65"/>
      <c r="E1336" s="65"/>
      <c r="F1336" s="65"/>
      <c r="G1336" s="145"/>
    </row>
    <row r="1337" spans="1:7">
      <c r="A1337" s="65"/>
      <c r="B1337" s="65"/>
      <c r="C1337" s="65"/>
      <c r="D1337" s="65"/>
      <c r="E1337" s="65"/>
      <c r="F1337" s="65"/>
      <c r="G1337" s="145"/>
    </row>
    <row r="1338" spans="1:7">
      <c r="A1338" s="65"/>
      <c r="B1338" s="65"/>
      <c r="C1338" s="65"/>
      <c r="D1338" s="65"/>
      <c r="E1338" s="65"/>
      <c r="F1338" s="65"/>
      <c r="G1338" s="145"/>
    </row>
    <row r="1339" spans="1:7">
      <c r="A1339" s="65"/>
      <c r="B1339" s="65"/>
      <c r="C1339" s="65"/>
      <c r="D1339" s="65"/>
      <c r="E1339" s="65"/>
      <c r="F1339" s="65"/>
      <c r="G1339" s="145"/>
    </row>
    <row r="1340" spans="1:7">
      <c r="A1340" s="65"/>
      <c r="B1340" s="65"/>
      <c r="C1340" s="65"/>
      <c r="D1340" s="65"/>
      <c r="E1340" s="65"/>
      <c r="F1340" s="65"/>
      <c r="G1340" s="145"/>
    </row>
    <row r="1341" spans="1:7">
      <c r="A1341" s="65"/>
      <c r="B1341" s="65"/>
      <c r="C1341" s="65"/>
      <c r="D1341" s="65"/>
      <c r="E1341" s="65"/>
      <c r="F1341" s="65"/>
      <c r="G1341" s="145"/>
    </row>
    <row r="1342" spans="1:7">
      <c r="A1342" s="65"/>
      <c r="B1342" s="65"/>
      <c r="C1342" s="65"/>
      <c r="D1342" s="65"/>
      <c r="E1342" s="65"/>
      <c r="F1342" s="65"/>
      <c r="G1342" s="145"/>
    </row>
    <row r="1343" spans="1:7">
      <c r="A1343" s="65"/>
      <c r="B1343" s="65"/>
      <c r="C1343" s="65"/>
      <c r="D1343" s="65"/>
      <c r="E1343" s="65"/>
      <c r="F1343" s="65"/>
      <c r="G1343" s="145"/>
    </row>
    <row r="1344" spans="1:7">
      <c r="A1344" s="65"/>
      <c r="B1344" s="65"/>
      <c r="C1344" s="65"/>
      <c r="D1344" s="65"/>
      <c r="E1344" s="65"/>
      <c r="F1344" s="65"/>
      <c r="G1344" s="145"/>
    </row>
    <row r="1345" spans="1:7">
      <c r="A1345" s="65"/>
      <c r="B1345" s="65"/>
      <c r="C1345" s="65"/>
      <c r="D1345" s="65"/>
      <c r="E1345" s="65"/>
      <c r="F1345" s="65"/>
      <c r="G1345" s="145"/>
    </row>
    <row r="1346" spans="1:7">
      <c r="A1346" s="65"/>
      <c r="B1346" s="65"/>
      <c r="C1346" s="65"/>
      <c r="D1346" s="65"/>
      <c r="E1346" s="65"/>
      <c r="F1346" s="65"/>
      <c r="G1346" s="145"/>
    </row>
    <row r="1347" spans="1:7">
      <c r="A1347" s="65"/>
      <c r="B1347" s="65"/>
      <c r="C1347" s="65"/>
      <c r="D1347" s="65"/>
      <c r="E1347" s="65"/>
      <c r="F1347" s="65"/>
      <c r="G1347" s="145"/>
    </row>
    <row r="1348" spans="1:7">
      <c r="A1348" s="65"/>
      <c r="B1348" s="65"/>
      <c r="C1348" s="65"/>
      <c r="D1348" s="65"/>
      <c r="E1348" s="65"/>
      <c r="F1348" s="65"/>
      <c r="G1348" s="145"/>
    </row>
    <row r="1349" spans="1:7">
      <c r="A1349" s="65"/>
      <c r="B1349" s="65"/>
      <c r="C1349" s="65"/>
      <c r="D1349" s="65"/>
      <c r="E1349" s="65"/>
      <c r="F1349" s="65"/>
      <c r="G1349" s="145"/>
    </row>
    <row r="1350" spans="1:7">
      <c r="A1350" s="65"/>
      <c r="B1350" s="65"/>
      <c r="C1350" s="65"/>
      <c r="D1350" s="65"/>
      <c r="E1350" s="65"/>
      <c r="F1350" s="65"/>
      <c r="G1350" s="145"/>
    </row>
    <row r="1351" spans="1:7">
      <c r="A1351" s="65"/>
      <c r="B1351" s="65"/>
      <c r="C1351" s="65"/>
      <c r="D1351" s="65"/>
      <c r="E1351" s="65"/>
      <c r="F1351" s="65"/>
      <c r="G1351" s="145"/>
    </row>
    <row r="1352" spans="1:7">
      <c r="A1352" s="65"/>
      <c r="B1352" s="65"/>
      <c r="C1352" s="65"/>
      <c r="D1352" s="65"/>
      <c r="E1352" s="65"/>
      <c r="F1352" s="65"/>
      <c r="G1352" s="145"/>
    </row>
    <row r="1353" spans="1:7">
      <c r="A1353" s="65"/>
      <c r="B1353" s="65"/>
      <c r="C1353" s="65"/>
      <c r="D1353" s="65"/>
      <c r="E1353" s="65"/>
      <c r="F1353" s="65"/>
      <c r="G1353" s="145"/>
    </row>
    <row r="1354" spans="1:7">
      <c r="A1354" s="65"/>
      <c r="B1354" s="65"/>
      <c r="C1354" s="65"/>
      <c r="D1354" s="65"/>
      <c r="E1354" s="65"/>
      <c r="F1354" s="65"/>
      <c r="G1354" s="145"/>
    </row>
    <row r="1355" spans="1:7">
      <c r="A1355" s="65"/>
      <c r="B1355" s="65"/>
      <c r="C1355" s="65"/>
      <c r="D1355" s="65"/>
      <c r="E1355" s="65"/>
      <c r="F1355" s="65"/>
      <c r="G1355" s="145"/>
    </row>
    <row r="1356" spans="1:7">
      <c r="A1356" s="65"/>
      <c r="B1356" s="65"/>
      <c r="C1356" s="65"/>
      <c r="D1356" s="65"/>
      <c r="E1356" s="65"/>
      <c r="F1356" s="65"/>
      <c r="G1356" s="145"/>
    </row>
    <row r="1357" spans="1:7">
      <c r="A1357" s="65"/>
      <c r="B1357" s="65"/>
      <c r="C1357" s="65"/>
      <c r="D1357" s="65"/>
      <c r="E1357" s="65"/>
      <c r="F1357" s="65"/>
      <c r="G1357" s="145"/>
    </row>
    <row r="1358" spans="1:7">
      <c r="A1358" s="65"/>
      <c r="B1358" s="65"/>
      <c r="C1358" s="65"/>
      <c r="D1358" s="65"/>
      <c r="E1358" s="65"/>
      <c r="F1358" s="65"/>
      <c r="G1358" s="145"/>
    </row>
    <row r="1359" spans="1:7">
      <c r="A1359" s="65"/>
      <c r="B1359" s="65"/>
      <c r="C1359" s="65"/>
      <c r="D1359" s="65"/>
      <c r="E1359" s="65"/>
      <c r="F1359" s="65"/>
      <c r="G1359" s="145"/>
    </row>
    <row r="1360" spans="1:7">
      <c r="A1360" s="65"/>
      <c r="B1360" s="65"/>
      <c r="C1360" s="65"/>
      <c r="D1360" s="65"/>
      <c r="E1360" s="65"/>
      <c r="F1360" s="65"/>
      <c r="G1360" s="145"/>
    </row>
    <row r="1361" spans="1:7">
      <c r="A1361" s="65"/>
      <c r="B1361" s="65"/>
      <c r="C1361" s="65"/>
      <c r="D1361" s="65"/>
      <c r="E1361" s="65"/>
      <c r="F1361" s="65"/>
      <c r="G1361" s="145"/>
    </row>
    <row r="1362" spans="1:7">
      <c r="A1362" s="65"/>
      <c r="B1362" s="65"/>
      <c r="C1362" s="65"/>
      <c r="D1362" s="65"/>
      <c r="E1362" s="65"/>
      <c r="F1362" s="65"/>
      <c r="G1362" s="145"/>
    </row>
    <row r="1363" spans="1:7">
      <c r="A1363" s="65"/>
      <c r="B1363" s="65"/>
      <c r="C1363" s="65"/>
      <c r="D1363" s="65"/>
      <c r="E1363" s="65"/>
      <c r="F1363" s="65"/>
      <c r="G1363" s="145"/>
    </row>
    <row r="1364" spans="1:7">
      <c r="A1364" s="65"/>
      <c r="B1364" s="65"/>
      <c r="C1364" s="65"/>
      <c r="D1364" s="65"/>
      <c r="E1364" s="65"/>
      <c r="F1364" s="65"/>
      <c r="G1364" s="145"/>
    </row>
    <row r="1365" spans="1:7">
      <c r="A1365" s="65"/>
      <c r="B1365" s="65"/>
      <c r="C1365" s="65"/>
      <c r="D1365" s="65"/>
      <c r="E1365" s="65"/>
      <c r="F1365" s="65"/>
      <c r="G1365" s="145"/>
    </row>
    <row r="1366" spans="1:7">
      <c r="A1366" s="65"/>
      <c r="B1366" s="65"/>
      <c r="C1366" s="65"/>
      <c r="D1366" s="65"/>
      <c r="E1366" s="65"/>
      <c r="F1366" s="65"/>
      <c r="G1366" s="145"/>
    </row>
    <row r="1367" spans="1:7">
      <c r="A1367" s="65"/>
      <c r="B1367" s="65"/>
      <c r="C1367" s="65"/>
      <c r="D1367" s="65"/>
      <c r="E1367" s="65"/>
      <c r="F1367" s="65"/>
      <c r="G1367" s="145"/>
    </row>
    <row r="1368" spans="1:7">
      <c r="A1368" s="65"/>
      <c r="B1368" s="65"/>
      <c r="C1368" s="65"/>
      <c r="D1368" s="65"/>
      <c r="E1368" s="65"/>
      <c r="F1368" s="65"/>
      <c r="G1368" s="145"/>
    </row>
    <row r="1369" spans="1:7">
      <c r="A1369" s="65"/>
      <c r="B1369" s="65"/>
      <c r="C1369" s="65"/>
      <c r="D1369" s="65"/>
      <c r="E1369" s="65"/>
      <c r="F1369" s="65"/>
      <c r="G1369" s="145"/>
    </row>
    <row r="1370" spans="1:7">
      <c r="A1370" s="65"/>
      <c r="B1370" s="65"/>
      <c r="C1370" s="65"/>
      <c r="D1370" s="65"/>
      <c r="E1370" s="65"/>
      <c r="F1370" s="65"/>
      <c r="G1370" s="145"/>
    </row>
    <row r="1371" spans="1:7">
      <c r="A1371" s="65"/>
      <c r="B1371" s="65"/>
      <c r="C1371" s="65"/>
      <c r="D1371" s="65"/>
      <c r="E1371" s="65"/>
      <c r="F1371" s="65"/>
      <c r="G1371" s="145"/>
    </row>
    <row r="1372" spans="1:7">
      <c r="A1372" s="65"/>
      <c r="B1372" s="65"/>
      <c r="C1372" s="65"/>
      <c r="D1372" s="65"/>
      <c r="E1372" s="65"/>
      <c r="F1372" s="65"/>
      <c r="G1372" s="145"/>
    </row>
    <row r="1373" spans="1:7">
      <c r="A1373" s="65"/>
      <c r="B1373" s="65"/>
      <c r="C1373" s="65"/>
      <c r="D1373" s="65"/>
      <c r="E1373" s="65"/>
      <c r="F1373" s="65"/>
      <c r="G1373" s="145"/>
    </row>
    <row r="1374" spans="1:7">
      <c r="A1374" s="65"/>
      <c r="B1374" s="65"/>
      <c r="C1374" s="65"/>
      <c r="D1374" s="65"/>
      <c r="E1374" s="65"/>
      <c r="F1374" s="65"/>
      <c r="G1374" s="145"/>
    </row>
    <row r="1375" spans="1:7">
      <c r="A1375" s="65"/>
      <c r="B1375" s="65"/>
      <c r="C1375" s="65"/>
      <c r="D1375" s="65"/>
      <c r="E1375" s="65"/>
      <c r="F1375" s="65"/>
      <c r="G1375" s="145"/>
    </row>
    <row r="1376" spans="1:7">
      <c r="A1376" s="65"/>
      <c r="B1376" s="65"/>
      <c r="C1376" s="65"/>
      <c r="D1376" s="65"/>
      <c r="E1376" s="65"/>
      <c r="F1376" s="65"/>
      <c r="G1376" s="145"/>
    </row>
    <row r="1377" spans="1:7">
      <c r="A1377" s="65"/>
      <c r="B1377" s="65"/>
      <c r="C1377" s="65"/>
      <c r="D1377" s="65"/>
      <c r="E1377" s="65"/>
      <c r="F1377" s="65"/>
      <c r="G1377" s="145"/>
    </row>
    <row r="1378" spans="1:7">
      <c r="A1378" s="65"/>
      <c r="B1378" s="65"/>
      <c r="C1378" s="65"/>
      <c r="D1378" s="65"/>
      <c r="E1378" s="65"/>
      <c r="F1378" s="65"/>
      <c r="G1378" s="145"/>
    </row>
    <row r="1379" spans="1:7">
      <c r="A1379" s="65"/>
      <c r="B1379" s="65"/>
      <c r="C1379" s="65"/>
      <c r="D1379" s="65"/>
      <c r="E1379" s="65"/>
      <c r="F1379" s="65"/>
      <c r="G1379" s="145"/>
    </row>
    <row r="1380" spans="1:7">
      <c r="A1380" s="65"/>
      <c r="B1380" s="65"/>
      <c r="C1380" s="65"/>
      <c r="D1380" s="65"/>
      <c r="E1380" s="65"/>
      <c r="F1380" s="65"/>
      <c r="G1380" s="145"/>
    </row>
    <row r="1381" spans="1:7">
      <c r="A1381" s="65"/>
      <c r="B1381" s="65"/>
      <c r="C1381" s="65"/>
      <c r="D1381" s="65"/>
      <c r="E1381" s="65"/>
      <c r="F1381" s="65"/>
      <c r="G1381" s="145"/>
    </row>
    <row r="1382" spans="1:7">
      <c r="A1382" s="65"/>
      <c r="B1382" s="65"/>
      <c r="C1382" s="65"/>
      <c r="D1382" s="65"/>
      <c r="E1382" s="65"/>
      <c r="F1382" s="65"/>
      <c r="G1382" s="145"/>
    </row>
    <row r="1383" spans="1:7">
      <c r="A1383" s="65"/>
      <c r="B1383" s="65"/>
      <c r="C1383" s="65"/>
      <c r="D1383" s="65"/>
      <c r="E1383" s="65"/>
      <c r="F1383" s="65"/>
      <c r="G1383" s="145"/>
    </row>
    <row r="1384" spans="1:7">
      <c r="A1384" s="65"/>
      <c r="B1384" s="65"/>
      <c r="C1384" s="65"/>
      <c r="D1384" s="65"/>
      <c r="E1384" s="65"/>
      <c r="F1384" s="65"/>
      <c r="G1384" s="145"/>
    </row>
    <row r="1385" spans="1:7">
      <c r="A1385" s="65"/>
      <c r="B1385" s="65"/>
      <c r="C1385" s="65"/>
      <c r="D1385" s="65"/>
      <c r="E1385" s="65"/>
      <c r="F1385" s="65"/>
      <c r="G1385" s="145"/>
    </row>
    <row r="1386" spans="1:7">
      <c r="A1386" s="65"/>
      <c r="B1386" s="65"/>
      <c r="C1386" s="65"/>
      <c r="D1386" s="65"/>
      <c r="E1386" s="65"/>
      <c r="F1386" s="65"/>
      <c r="G1386" s="145"/>
    </row>
    <row r="1387" spans="1:7">
      <c r="A1387" s="65"/>
      <c r="B1387" s="65"/>
      <c r="C1387" s="65"/>
      <c r="D1387" s="65"/>
      <c r="E1387" s="65"/>
      <c r="F1387" s="65"/>
      <c r="G1387" s="145"/>
    </row>
    <row r="1388" spans="1:7">
      <c r="A1388" s="65"/>
      <c r="B1388" s="65"/>
      <c r="C1388" s="65"/>
      <c r="D1388" s="65"/>
      <c r="E1388" s="65"/>
      <c r="F1388" s="65"/>
      <c r="G1388" s="145"/>
    </row>
    <row r="1389" spans="1:7">
      <c r="A1389" s="65"/>
      <c r="B1389" s="65"/>
      <c r="C1389" s="65"/>
      <c r="D1389" s="65"/>
      <c r="E1389" s="65"/>
      <c r="F1389" s="65"/>
      <c r="G1389" s="145"/>
    </row>
    <row r="1390" spans="1:7">
      <c r="A1390" s="65"/>
      <c r="B1390" s="65"/>
      <c r="C1390" s="65"/>
      <c r="D1390" s="65"/>
      <c r="E1390" s="65"/>
      <c r="F1390" s="65"/>
      <c r="G1390" s="145"/>
    </row>
    <row r="1391" spans="1:7">
      <c r="A1391" s="65"/>
      <c r="B1391" s="65"/>
      <c r="C1391" s="65"/>
      <c r="D1391" s="65"/>
      <c r="E1391" s="65"/>
      <c r="F1391" s="65"/>
      <c r="G1391" s="145"/>
    </row>
    <row r="1392" spans="1:7">
      <c r="A1392" s="65"/>
      <c r="B1392" s="65"/>
      <c r="C1392" s="65"/>
      <c r="D1392" s="65"/>
      <c r="E1392" s="65"/>
      <c r="F1392" s="65"/>
      <c r="G1392" s="145"/>
    </row>
    <row r="1393" spans="1:7">
      <c r="A1393" s="65"/>
      <c r="B1393" s="65"/>
      <c r="C1393" s="65"/>
      <c r="D1393" s="65"/>
      <c r="E1393" s="65"/>
      <c r="F1393" s="65"/>
      <c r="G1393" s="145"/>
    </row>
    <row r="1394" spans="1:7">
      <c r="A1394" s="65"/>
      <c r="B1394" s="65"/>
      <c r="C1394" s="65"/>
      <c r="D1394" s="65"/>
      <c r="E1394" s="65"/>
      <c r="F1394" s="65"/>
      <c r="G1394" s="145"/>
    </row>
    <row r="1395" spans="1:7">
      <c r="A1395" s="65"/>
      <c r="B1395" s="65"/>
      <c r="C1395" s="65"/>
      <c r="D1395" s="65"/>
      <c r="E1395" s="65"/>
      <c r="F1395" s="65"/>
      <c r="G1395" s="145"/>
    </row>
    <row r="1396" spans="1:7">
      <c r="A1396" s="65"/>
      <c r="B1396" s="65"/>
      <c r="C1396" s="65"/>
      <c r="D1396" s="65"/>
      <c r="E1396" s="65"/>
      <c r="F1396" s="65"/>
      <c r="G1396" s="145"/>
    </row>
    <row r="1397" spans="1:7">
      <c r="A1397" s="65"/>
      <c r="B1397" s="65"/>
      <c r="C1397" s="65"/>
      <c r="D1397" s="65"/>
      <c r="E1397" s="65"/>
      <c r="F1397" s="65"/>
      <c r="G1397" s="145"/>
    </row>
    <row r="1398" spans="1:7">
      <c r="A1398" s="65"/>
      <c r="B1398" s="65"/>
      <c r="C1398" s="65"/>
      <c r="D1398" s="65"/>
      <c r="E1398" s="65"/>
      <c r="F1398" s="65"/>
      <c r="G1398" s="145"/>
    </row>
    <row r="1399" spans="1:7">
      <c r="A1399" s="65"/>
      <c r="B1399" s="65"/>
      <c r="C1399" s="65"/>
      <c r="D1399" s="65"/>
      <c r="E1399" s="65"/>
      <c r="F1399" s="65"/>
      <c r="G1399" s="145"/>
    </row>
    <row r="1400" spans="1:7">
      <c r="A1400" s="65"/>
      <c r="B1400" s="65"/>
      <c r="C1400" s="65"/>
      <c r="D1400" s="65"/>
      <c r="E1400" s="65"/>
      <c r="F1400" s="65"/>
      <c r="G1400" s="145"/>
    </row>
    <row r="1401" spans="1:7">
      <c r="A1401" s="65"/>
      <c r="B1401" s="65"/>
      <c r="C1401" s="65"/>
      <c r="D1401" s="65"/>
      <c r="E1401" s="65"/>
      <c r="F1401" s="65"/>
      <c r="G1401" s="145"/>
    </row>
    <row r="1402" spans="1:7">
      <c r="A1402" s="65"/>
      <c r="B1402" s="65"/>
      <c r="C1402" s="65"/>
      <c r="D1402" s="65"/>
      <c r="E1402" s="65"/>
      <c r="F1402" s="65"/>
      <c r="G1402" s="145"/>
    </row>
    <row r="1403" spans="1:7">
      <c r="A1403" s="65"/>
      <c r="B1403" s="65"/>
      <c r="C1403" s="65"/>
      <c r="D1403" s="65"/>
      <c r="E1403" s="65"/>
      <c r="F1403" s="65"/>
      <c r="G1403" s="145"/>
    </row>
    <row r="1404" spans="1:7">
      <c r="A1404" s="65"/>
      <c r="B1404" s="65"/>
      <c r="C1404" s="65"/>
      <c r="D1404" s="65"/>
      <c r="E1404" s="65"/>
      <c r="F1404" s="65"/>
      <c r="G1404" s="145"/>
    </row>
    <row r="1405" spans="1:7">
      <c r="A1405" s="65"/>
      <c r="B1405" s="65"/>
      <c r="C1405" s="65"/>
      <c r="D1405" s="65"/>
      <c r="E1405" s="65"/>
      <c r="F1405" s="65"/>
      <c r="G1405" s="145"/>
    </row>
    <row r="1406" spans="1:7">
      <c r="A1406" s="65"/>
      <c r="B1406" s="65"/>
      <c r="C1406" s="65"/>
      <c r="D1406" s="65"/>
      <c r="E1406" s="65"/>
      <c r="F1406" s="65"/>
      <c r="G1406" s="145"/>
    </row>
    <row r="1407" spans="1:7">
      <c r="A1407" s="65"/>
      <c r="B1407" s="65"/>
      <c r="C1407" s="65"/>
      <c r="D1407" s="65"/>
      <c r="E1407" s="65"/>
      <c r="F1407" s="65"/>
      <c r="G1407" s="145"/>
    </row>
    <row r="1408" spans="1:7">
      <c r="A1408" s="65"/>
      <c r="B1408" s="65"/>
      <c r="C1408" s="65"/>
      <c r="D1408" s="65"/>
      <c r="E1408" s="65"/>
      <c r="F1408" s="65"/>
      <c r="G1408" s="145"/>
    </row>
    <row r="1409" spans="1:7">
      <c r="A1409" s="65"/>
      <c r="B1409" s="65"/>
      <c r="C1409" s="65"/>
      <c r="D1409" s="65"/>
      <c r="E1409" s="65"/>
      <c r="F1409" s="65"/>
      <c r="G1409" s="145"/>
    </row>
    <row r="1410" spans="1:7">
      <c r="A1410" s="65"/>
      <c r="B1410" s="65"/>
      <c r="C1410" s="65"/>
      <c r="D1410" s="65"/>
      <c r="E1410" s="65"/>
      <c r="F1410" s="65"/>
      <c r="G1410" s="145"/>
    </row>
    <row r="1411" spans="1:7">
      <c r="A1411" s="65"/>
      <c r="B1411" s="65"/>
      <c r="C1411" s="65"/>
      <c r="D1411" s="65"/>
      <c r="E1411" s="65"/>
      <c r="F1411" s="65"/>
      <c r="G1411" s="145"/>
    </row>
    <row r="1412" spans="1:7">
      <c r="A1412" s="65"/>
      <c r="B1412" s="65"/>
      <c r="C1412" s="65"/>
      <c r="D1412" s="65"/>
      <c r="E1412" s="65"/>
      <c r="F1412" s="65"/>
      <c r="G1412" s="145"/>
    </row>
    <row r="1413" spans="1:7">
      <c r="A1413" s="65"/>
      <c r="B1413" s="65"/>
      <c r="C1413" s="65"/>
      <c r="D1413" s="65"/>
      <c r="E1413" s="65"/>
      <c r="F1413" s="65"/>
      <c r="G1413" s="145"/>
    </row>
    <row r="1414" spans="1:7">
      <c r="A1414" s="65"/>
      <c r="B1414" s="65"/>
      <c r="C1414" s="65"/>
      <c r="D1414" s="65"/>
      <c r="E1414" s="65"/>
      <c r="F1414" s="65"/>
      <c r="G1414" s="145"/>
    </row>
    <row r="1415" spans="1:7">
      <c r="A1415" s="65"/>
      <c r="B1415" s="65"/>
      <c r="C1415" s="65"/>
      <c r="D1415" s="65"/>
      <c r="E1415" s="65"/>
      <c r="F1415" s="65"/>
      <c r="G1415" s="145"/>
    </row>
    <row r="1416" spans="1:7">
      <c r="A1416" s="65"/>
      <c r="B1416" s="65"/>
      <c r="C1416" s="65"/>
      <c r="D1416" s="65"/>
      <c r="E1416" s="65"/>
      <c r="F1416" s="65"/>
      <c r="G1416" s="145"/>
    </row>
    <row r="1417" spans="1:7">
      <c r="A1417" s="65"/>
      <c r="B1417" s="65"/>
      <c r="C1417" s="65"/>
      <c r="D1417" s="65"/>
      <c r="E1417" s="65"/>
      <c r="F1417" s="65"/>
      <c r="G1417" s="145"/>
    </row>
    <row r="1418" spans="1:7">
      <c r="A1418" s="65"/>
      <c r="B1418" s="65"/>
      <c r="C1418" s="65"/>
      <c r="D1418" s="65"/>
      <c r="E1418" s="65"/>
      <c r="F1418" s="65"/>
      <c r="G1418" s="145"/>
    </row>
    <row r="1419" spans="1:7">
      <c r="A1419" s="65"/>
      <c r="B1419" s="65"/>
      <c r="C1419" s="65"/>
      <c r="D1419" s="65"/>
      <c r="E1419" s="65"/>
      <c r="F1419" s="65"/>
      <c r="G1419" s="145"/>
    </row>
    <row r="1420" spans="1:7">
      <c r="A1420" s="65"/>
      <c r="B1420" s="65"/>
      <c r="C1420" s="65"/>
      <c r="D1420" s="65"/>
      <c r="E1420" s="65"/>
      <c r="F1420" s="65"/>
      <c r="G1420" s="145"/>
    </row>
    <row r="1421" spans="1:7">
      <c r="A1421" s="65"/>
      <c r="B1421" s="65"/>
      <c r="C1421" s="65"/>
      <c r="D1421" s="65"/>
      <c r="E1421" s="65"/>
      <c r="F1421" s="65"/>
      <c r="G1421" s="145"/>
    </row>
    <row r="1422" spans="1:7">
      <c r="A1422" s="65"/>
      <c r="B1422" s="65"/>
      <c r="C1422" s="65"/>
      <c r="D1422" s="65"/>
      <c r="E1422" s="65"/>
      <c r="F1422" s="65"/>
      <c r="G1422" s="145"/>
    </row>
    <row r="1423" spans="1:7">
      <c r="A1423" s="65"/>
      <c r="B1423" s="65"/>
      <c r="C1423" s="65"/>
      <c r="D1423" s="65"/>
      <c r="E1423" s="65"/>
      <c r="F1423" s="65"/>
      <c r="G1423" s="145"/>
    </row>
    <row r="1424" spans="1:7">
      <c r="A1424" s="65"/>
      <c r="B1424" s="65"/>
      <c r="C1424" s="65"/>
      <c r="D1424" s="65"/>
      <c r="E1424" s="65"/>
      <c r="F1424" s="65"/>
      <c r="G1424" s="145"/>
    </row>
    <row r="1425" spans="1:7">
      <c r="A1425" s="65"/>
      <c r="B1425" s="65"/>
      <c r="C1425" s="65"/>
      <c r="D1425" s="65"/>
      <c r="E1425" s="65"/>
      <c r="F1425" s="65"/>
      <c r="G1425" s="145"/>
    </row>
    <row r="1426" spans="1:7">
      <c r="A1426" s="65"/>
      <c r="B1426" s="65"/>
      <c r="C1426" s="65"/>
      <c r="D1426" s="65"/>
      <c r="E1426" s="65"/>
      <c r="F1426" s="65"/>
      <c r="G1426" s="145"/>
    </row>
    <row r="1427" spans="1:7">
      <c r="A1427" s="65"/>
      <c r="B1427" s="65"/>
      <c r="C1427" s="65"/>
      <c r="D1427" s="65"/>
      <c r="E1427" s="65"/>
      <c r="F1427" s="65"/>
      <c r="G1427" s="145"/>
    </row>
    <row r="1428" spans="1:7">
      <c r="A1428" s="65"/>
      <c r="B1428" s="65"/>
      <c r="C1428" s="65"/>
      <c r="D1428" s="65"/>
      <c r="E1428" s="65"/>
      <c r="F1428" s="65"/>
      <c r="G1428" s="145"/>
    </row>
    <row r="1429" spans="1:7">
      <c r="A1429" s="65"/>
      <c r="B1429" s="65"/>
      <c r="C1429" s="65"/>
      <c r="D1429" s="65"/>
      <c r="E1429" s="65"/>
      <c r="F1429" s="65"/>
      <c r="G1429" s="145"/>
    </row>
    <row r="1430" spans="1:7">
      <c r="A1430" s="65"/>
      <c r="B1430" s="65"/>
      <c r="C1430" s="65"/>
      <c r="D1430" s="65"/>
      <c r="E1430" s="65"/>
      <c r="F1430" s="65"/>
      <c r="G1430" s="145"/>
    </row>
    <row r="1431" spans="1:7">
      <c r="A1431" s="65"/>
      <c r="B1431" s="65"/>
      <c r="C1431" s="65"/>
      <c r="D1431" s="65"/>
      <c r="E1431" s="65"/>
      <c r="F1431" s="65"/>
      <c r="G1431" s="145"/>
    </row>
    <row r="1432" spans="1:7">
      <c r="A1432" s="65"/>
      <c r="B1432" s="65"/>
      <c r="C1432" s="65"/>
      <c r="D1432" s="65"/>
      <c r="E1432" s="65"/>
      <c r="F1432" s="65"/>
      <c r="G1432" s="145"/>
    </row>
    <row r="1433" spans="1:7">
      <c r="A1433" s="65"/>
      <c r="B1433" s="65"/>
      <c r="C1433" s="65"/>
      <c r="D1433" s="65"/>
      <c r="E1433" s="65"/>
      <c r="F1433" s="65"/>
      <c r="G1433" s="145"/>
    </row>
    <row r="1434" spans="1:7">
      <c r="A1434" s="65"/>
      <c r="B1434" s="65"/>
      <c r="C1434" s="65"/>
      <c r="D1434" s="65"/>
      <c r="E1434" s="65"/>
      <c r="F1434" s="65"/>
      <c r="G1434" s="145"/>
    </row>
    <row r="1435" spans="1:7">
      <c r="A1435" s="65"/>
      <c r="B1435" s="65"/>
      <c r="C1435" s="65"/>
      <c r="D1435" s="65"/>
      <c r="E1435" s="65"/>
      <c r="F1435" s="65"/>
      <c r="G1435" s="145"/>
    </row>
    <row r="1436" spans="1:7">
      <c r="A1436" s="65"/>
      <c r="B1436" s="65"/>
      <c r="C1436" s="65"/>
      <c r="D1436" s="65"/>
      <c r="E1436" s="65"/>
      <c r="F1436" s="65"/>
      <c r="G1436" s="145"/>
    </row>
    <row r="1437" spans="1:7">
      <c r="A1437" s="65"/>
      <c r="B1437" s="65"/>
      <c r="C1437" s="65"/>
      <c r="D1437" s="65"/>
      <c r="E1437" s="65"/>
      <c r="F1437" s="65"/>
      <c r="G1437" s="145"/>
    </row>
    <row r="1438" spans="1:7">
      <c r="A1438" s="65"/>
      <c r="B1438" s="65"/>
      <c r="C1438" s="65"/>
      <c r="D1438" s="65"/>
      <c r="E1438" s="65"/>
      <c r="F1438" s="65"/>
      <c r="G1438" s="145"/>
    </row>
    <row r="1439" spans="1:7">
      <c r="A1439" s="65"/>
      <c r="B1439" s="65"/>
      <c r="C1439" s="65"/>
      <c r="D1439" s="65"/>
      <c r="E1439" s="65"/>
      <c r="F1439" s="65"/>
      <c r="G1439" s="145"/>
    </row>
    <row r="1440" spans="1:7">
      <c r="A1440" s="65"/>
      <c r="B1440" s="65"/>
      <c r="C1440" s="65"/>
      <c r="D1440" s="65"/>
      <c r="E1440" s="65"/>
      <c r="F1440" s="65"/>
      <c r="G1440" s="145"/>
    </row>
    <row r="1441" spans="1:7">
      <c r="A1441" s="65"/>
      <c r="B1441" s="65"/>
      <c r="C1441" s="65"/>
      <c r="D1441" s="65"/>
      <c r="E1441" s="65"/>
      <c r="F1441" s="65"/>
      <c r="G1441" s="145"/>
    </row>
    <row r="1442" spans="1:7">
      <c r="A1442" s="65"/>
      <c r="B1442" s="65"/>
      <c r="C1442" s="65"/>
      <c r="D1442" s="65"/>
      <c r="E1442" s="65"/>
      <c r="F1442" s="65"/>
      <c r="G1442" s="145"/>
    </row>
    <row r="1443" spans="1:7">
      <c r="A1443" s="65"/>
      <c r="B1443" s="65"/>
      <c r="C1443" s="65"/>
      <c r="D1443" s="65"/>
      <c r="E1443" s="65"/>
      <c r="F1443" s="65"/>
      <c r="G1443" s="145"/>
    </row>
    <row r="1444" spans="1:7">
      <c r="A1444" s="65"/>
      <c r="B1444" s="65"/>
      <c r="C1444" s="65"/>
      <c r="D1444" s="65"/>
      <c r="E1444" s="65"/>
      <c r="F1444" s="65"/>
      <c r="G1444" s="145"/>
    </row>
    <row r="1445" spans="1:7">
      <c r="A1445" s="65"/>
      <c r="B1445" s="65"/>
      <c r="C1445" s="65"/>
      <c r="D1445" s="65"/>
      <c r="E1445" s="65"/>
      <c r="F1445" s="65"/>
      <c r="G1445" s="145"/>
    </row>
    <row r="1446" spans="1:7">
      <c r="A1446" s="65"/>
      <c r="B1446" s="65"/>
      <c r="C1446" s="65"/>
      <c r="D1446" s="65"/>
      <c r="E1446" s="65"/>
      <c r="F1446" s="65"/>
      <c r="G1446" s="145"/>
    </row>
    <row r="1447" spans="1:7">
      <c r="A1447" s="65"/>
      <c r="B1447" s="65"/>
      <c r="C1447" s="65"/>
      <c r="D1447" s="65"/>
      <c r="E1447" s="65"/>
      <c r="F1447" s="65"/>
      <c r="G1447" s="145"/>
    </row>
    <row r="1448" spans="1:7">
      <c r="A1448" s="65"/>
      <c r="B1448" s="65"/>
      <c r="C1448" s="65"/>
      <c r="D1448" s="65"/>
      <c r="E1448" s="65"/>
      <c r="F1448" s="65"/>
      <c r="G1448" s="145"/>
    </row>
    <row r="1449" spans="1:7">
      <c r="A1449" s="65"/>
      <c r="B1449" s="65"/>
      <c r="C1449" s="65"/>
      <c r="D1449" s="65"/>
      <c r="E1449" s="65"/>
      <c r="F1449" s="65"/>
      <c r="G1449" s="145"/>
    </row>
    <row r="1450" spans="1:7">
      <c r="A1450" s="65"/>
      <c r="B1450" s="65"/>
      <c r="C1450" s="65"/>
      <c r="D1450" s="65"/>
      <c r="E1450" s="65"/>
      <c r="F1450" s="65"/>
      <c r="G1450" s="145"/>
    </row>
    <row r="1451" spans="1:7">
      <c r="A1451" s="65"/>
      <c r="B1451" s="65"/>
      <c r="C1451" s="65"/>
      <c r="D1451" s="65"/>
      <c r="E1451" s="65"/>
      <c r="F1451" s="65"/>
      <c r="G1451" s="145"/>
    </row>
    <row r="1452" spans="1:7">
      <c r="A1452" s="65"/>
      <c r="B1452" s="65"/>
      <c r="C1452" s="65"/>
      <c r="D1452" s="65"/>
      <c r="E1452" s="65"/>
      <c r="F1452" s="65"/>
      <c r="G1452" s="145"/>
    </row>
    <row r="1453" spans="1:7">
      <c r="A1453" s="65"/>
      <c r="B1453" s="65"/>
      <c r="C1453" s="65"/>
      <c r="D1453" s="65"/>
      <c r="E1453" s="65"/>
      <c r="F1453" s="65"/>
      <c r="G1453" s="145"/>
    </row>
    <row r="1454" spans="1:7">
      <c r="A1454" s="65"/>
      <c r="B1454" s="65"/>
      <c r="C1454" s="65"/>
      <c r="D1454" s="65"/>
      <c r="E1454" s="65"/>
      <c r="F1454" s="65"/>
      <c r="G1454" s="145"/>
    </row>
    <row r="1455" spans="1:7">
      <c r="A1455" s="65"/>
      <c r="B1455" s="65"/>
      <c r="C1455" s="65"/>
      <c r="D1455" s="65"/>
      <c r="E1455" s="65"/>
      <c r="F1455" s="65"/>
      <c r="G1455" s="145"/>
    </row>
    <row r="1456" spans="1:7">
      <c r="A1456" s="65"/>
      <c r="B1456" s="65"/>
      <c r="C1456" s="65"/>
      <c r="D1456" s="65"/>
      <c r="E1456" s="65"/>
      <c r="F1456" s="65"/>
      <c r="G1456" s="145"/>
    </row>
    <row r="1457" spans="1:7">
      <c r="A1457" s="65"/>
      <c r="B1457" s="65"/>
      <c r="C1457" s="65"/>
      <c r="D1457" s="65"/>
      <c r="E1457" s="65"/>
      <c r="F1457" s="65"/>
      <c r="G1457" s="145"/>
    </row>
    <row r="1458" spans="1:7">
      <c r="A1458" s="65"/>
      <c r="B1458" s="65"/>
      <c r="C1458" s="65"/>
      <c r="D1458" s="65"/>
      <c r="E1458" s="65"/>
      <c r="F1458" s="65"/>
      <c r="G1458" s="145"/>
    </row>
    <row r="1459" spans="1:7">
      <c r="A1459" s="65"/>
      <c r="B1459" s="65"/>
      <c r="C1459" s="65"/>
      <c r="D1459" s="65"/>
      <c r="E1459" s="65"/>
      <c r="F1459" s="65"/>
      <c r="G1459" s="145"/>
    </row>
    <row r="1460" spans="1:7">
      <c r="A1460" s="65"/>
      <c r="B1460" s="65"/>
      <c r="C1460" s="65"/>
      <c r="D1460" s="65"/>
      <c r="E1460" s="65"/>
      <c r="F1460" s="65"/>
      <c r="G1460" s="145"/>
    </row>
    <row r="1461" spans="1:7">
      <c r="A1461" s="65"/>
      <c r="B1461" s="65"/>
      <c r="C1461" s="65"/>
      <c r="D1461" s="65"/>
      <c r="E1461" s="65"/>
      <c r="F1461" s="65"/>
      <c r="G1461" s="145"/>
    </row>
    <row r="1462" spans="1:7">
      <c r="A1462" s="65"/>
      <c r="B1462" s="65"/>
      <c r="C1462" s="65"/>
      <c r="D1462" s="65"/>
      <c r="E1462" s="65"/>
      <c r="F1462" s="65"/>
      <c r="G1462" s="145"/>
    </row>
    <row r="1463" spans="1:7">
      <c r="A1463" s="65"/>
      <c r="B1463" s="65"/>
      <c r="C1463" s="65"/>
      <c r="D1463" s="65"/>
      <c r="E1463" s="65"/>
      <c r="F1463" s="65"/>
      <c r="G1463" s="145"/>
    </row>
    <row r="1464" spans="1:7">
      <c r="A1464" s="65"/>
      <c r="B1464" s="65"/>
      <c r="C1464" s="65"/>
      <c r="D1464" s="65"/>
      <c r="E1464" s="65"/>
      <c r="F1464" s="65"/>
      <c r="G1464" s="145"/>
    </row>
    <row r="1465" spans="1:7">
      <c r="A1465" s="65"/>
      <c r="B1465" s="65"/>
      <c r="C1465" s="65"/>
      <c r="D1465" s="65"/>
      <c r="E1465" s="65"/>
      <c r="F1465" s="65"/>
      <c r="G1465" s="145"/>
    </row>
    <row r="1466" spans="1:7">
      <c r="A1466" s="65"/>
      <c r="B1466" s="65"/>
      <c r="C1466" s="65"/>
      <c r="D1466" s="65"/>
      <c r="E1466" s="65"/>
      <c r="F1466" s="65"/>
      <c r="G1466" s="145"/>
    </row>
    <row r="1467" spans="1:7">
      <c r="A1467" s="65"/>
      <c r="B1467" s="65"/>
      <c r="C1467" s="65"/>
      <c r="D1467" s="65"/>
      <c r="E1467" s="65"/>
      <c r="F1467" s="65"/>
      <c r="G1467" s="145"/>
    </row>
    <row r="1468" spans="1:7">
      <c r="A1468" s="65"/>
      <c r="B1468" s="65"/>
      <c r="C1468" s="65"/>
      <c r="D1468" s="65"/>
      <c r="E1468" s="65"/>
      <c r="F1468" s="65"/>
      <c r="G1468" s="145"/>
    </row>
    <row r="1469" spans="1:7">
      <c r="A1469" s="65"/>
      <c r="B1469" s="65"/>
      <c r="C1469" s="65"/>
      <c r="D1469" s="65"/>
      <c r="E1469" s="65"/>
      <c r="F1469" s="65"/>
      <c r="G1469" s="145"/>
    </row>
    <row r="1470" spans="1:7">
      <c r="A1470" s="65"/>
      <c r="B1470" s="65"/>
      <c r="C1470" s="65"/>
      <c r="D1470" s="65"/>
      <c r="E1470" s="65"/>
      <c r="F1470" s="65"/>
      <c r="G1470" s="145"/>
    </row>
    <row r="1471" spans="1:7">
      <c r="A1471" s="65"/>
      <c r="B1471" s="65"/>
      <c r="C1471" s="65"/>
      <c r="D1471" s="65"/>
      <c r="E1471" s="65"/>
      <c r="F1471" s="65"/>
      <c r="G1471" s="145"/>
    </row>
    <row r="1472" spans="1:7">
      <c r="A1472" s="65"/>
      <c r="B1472" s="65"/>
      <c r="C1472" s="65"/>
      <c r="D1472" s="65"/>
      <c r="E1472" s="65"/>
      <c r="F1472" s="65"/>
      <c r="G1472" s="145"/>
    </row>
    <row r="1473" spans="1:7">
      <c r="A1473" s="65"/>
      <c r="B1473" s="65"/>
      <c r="C1473" s="65"/>
      <c r="D1473" s="65"/>
      <c r="E1473" s="65"/>
      <c r="F1473" s="65"/>
      <c r="G1473" s="145"/>
    </row>
    <row r="1474" spans="1:7">
      <c r="A1474" s="65"/>
      <c r="B1474" s="65"/>
      <c r="C1474" s="65"/>
      <c r="D1474" s="65"/>
      <c r="E1474" s="65"/>
      <c r="F1474" s="65"/>
      <c r="G1474" s="145"/>
    </row>
    <row r="1475" spans="1:7">
      <c r="A1475" s="65"/>
      <c r="B1475" s="65"/>
      <c r="C1475" s="65"/>
      <c r="D1475" s="65"/>
      <c r="E1475" s="65"/>
      <c r="F1475" s="65"/>
      <c r="G1475" s="145"/>
    </row>
    <row r="1476" spans="1:7">
      <c r="A1476" s="65"/>
      <c r="B1476" s="65"/>
      <c r="C1476" s="65"/>
      <c r="D1476" s="65"/>
      <c r="E1476" s="65"/>
      <c r="F1476" s="65"/>
      <c r="G1476" s="145"/>
    </row>
    <row r="1477" spans="1:7">
      <c r="A1477" s="65"/>
      <c r="B1477" s="65"/>
      <c r="C1477" s="65"/>
      <c r="D1477" s="65"/>
      <c r="E1477" s="65"/>
      <c r="F1477" s="65"/>
      <c r="G1477" s="145"/>
    </row>
    <row r="1478" spans="1:7">
      <c r="A1478" s="65"/>
      <c r="B1478" s="65"/>
      <c r="C1478" s="65"/>
      <c r="D1478" s="65"/>
      <c r="E1478" s="65"/>
      <c r="F1478" s="65"/>
      <c r="G1478" s="145"/>
    </row>
    <row r="1479" spans="1:7">
      <c r="A1479" s="65"/>
      <c r="B1479" s="65"/>
      <c r="C1479" s="65"/>
      <c r="D1479" s="65"/>
      <c r="E1479" s="65"/>
      <c r="F1479" s="65"/>
      <c r="G1479" s="145"/>
    </row>
    <row r="1480" spans="1:7">
      <c r="A1480" s="65"/>
      <c r="B1480" s="65"/>
      <c r="C1480" s="65"/>
      <c r="D1480" s="65"/>
      <c r="E1480" s="65"/>
      <c r="F1480" s="65"/>
      <c r="G1480" s="145"/>
    </row>
    <row r="1481" spans="1:7">
      <c r="A1481" s="65"/>
      <c r="B1481" s="65"/>
      <c r="C1481" s="65"/>
      <c r="D1481" s="65"/>
      <c r="E1481" s="65"/>
      <c r="F1481" s="65"/>
      <c r="G1481" s="145"/>
    </row>
    <row r="1482" spans="1:7">
      <c r="A1482" s="65"/>
      <c r="B1482" s="65"/>
      <c r="C1482" s="65"/>
      <c r="D1482" s="65"/>
      <c r="E1482" s="65"/>
      <c r="F1482" s="65"/>
      <c r="G1482" s="145"/>
    </row>
    <row r="1483" spans="1:7">
      <c r="A1483" s="65"/>
      <c r="B1483" s="65"/>
      <c r="C1483" s="65"/>
      <c r="D1483" s="65"/>
      <c r="E1483" s="65"/>
      <c r="F1483" s="65"/>
      <c r="G1483" s="145"/>
    </row>
    <row r="1484" spans="1:7">
      <c r="A1484" s="65"/>
      <c r="B1484" s="65"/>
      <c r="C1484" s="65"/>
      <c r="D1484" s="65"/>
      <c r="E1484" s="65"/>
      <c r="F1484" s="65"/>
      <c r="G1484" s="145"/>
    </row>
    <row r="1485" spans="1:7">
      <c r="A1485" s="65"/>
      <c r="B1485" s="65"/>
      <c r="C1485" s="65"/>
      <c r="D1485" s="65"/>
      <c r="E1485" s="65"/>
      <c r="F1485" s="65"/>
      <c r="G1485" s="145"/>
    </row>
    <row r="1486" spans="1:7">
      <c r="A1486" s="65"/>
      <c r="B1486" s="65"/>
      <c r="C1486" s="65"/>
      <c r="D1486" s="65"/>
      <c r="E1486" s="65"/>
      <c r="F1486" s="65"/>
      <c r="G1486" s="145"/>
    </row>
    <row r="1487" spans="1:7">
      <c r="A1487" s="65"/>
      <c r="B1487" s="65"/>
      <c r="C1487" s="65"/>
      <c r="D1487" s="65"/>
      <c r="E1487" s="65"/>
      <c r="F1487" s="65"/>
      <c r="G1487" s="145"/>
    </row>
    <row r="1488" spans="1:7">
      <c r="A1488" s="65"/>
      <c r="B1488" s="65"/>
      <c r="C1488" s="65"/>
      <c r="D1488" s="65"/>
      <c r="E1488" s="65"/>
      <c r="F1488" s="65"/>
      <c r="G1488" s="145"/>
    </row>
    <row r="1489" spans="1:7">
      <c r="A1489" s="65"/>
      <c r="B1489" s="65"/>
      <c r="C1489" s="65"/>
      <c r="D1489" s="65"/>
      <c r="E1489" s="65"/>
      <c r="F1489" s="65"/>
      <c r="G1489" s="145"/>
    </row>
    <row r="1490" spans="1:7">
      <c r="A1490" s="65"/>
      <c r="B1490" s="65"/>
      <c r="C1490" s="65"/>
      <c r="D1490" s="65"/>
      <c r="E1490" s="65"/>
      <c r="F1490" s="65"/>
      <c r="G1490" s="145"/>
    </row>
    <row r="1491" spans="1:7">
      <c r="A1491" s="65"/>
      <c r="B1491" s="65"/>
      <c r="C1491" s="65"/>
      <c r="D1491" s="65"/>
      <c r="E1491" s="65"/>
      <c r="F1491" s="65"/>
      <c r="G1491" s="145"/>
    </row>
    <row r="1492" spans="1:7">
      <c r="A1492" s="65"/>
      <c r="B1492" s="65"/>
      <c r="C1492" s="65"/>
      <c r="D1492" s="65"/>
      <c r="E1492" s="65"/>
      <c r="F1492" s="65"/>
      <c r="G1492" s="145"/>
    </row>
    <row r="1493" spans="1:7">
      <c r="A1493" s="65"/>
      <c r="B1493" s="65"/>
      <c r="C1493" s="65"/>
      <c r="D1493" s="65"/>
      <c r="E1493" s="65"/>
      <c r="F1493" s="65"/>
      <c r="G1493" s="145"/>
    </row>
    <row r="1494" spans="1:7">
      <c r="A1494" s="65"/>
      <c r="B1494" s="65"/>
      <c r="C1494" s="65"/>
      <c r="D1494" s="65"/>
      <c r="E1494" s="65"/>
      <c r="F1494" s="65"/>
      <c r="G1494" s="145"/>
    </row>
    <row r="1495" spans="1:7">
      <c r="A1495" s="65"/>
      <c r="B1495" s="65"/>
      <c r="C1495" s="65"/>
      <c r="D1495" s="65"/>
      <c r="E1495" s="65"/>
      <c r="F1495" s="65"/>
      <c r="G1495" s="145"/>
    </row>
    <row r="1496" spans="1:7">
      <c r="A1496" s="65"/>
      <c r="B1496" s="65"/>
      <c r="C1496" s="65"/>
      <c r="D1496" s="65"/>
      <c r="E1496" s="65"/>
      <c r="F1496" s="65"/>
      <c r="G1496" s="145"/>
    </row>
    <row r="1497" spans="1:7">
      <c r="A1497" s="65"/>
      <c r="B1497" s="65"/>
      <c r="C1497" s="65"/>
      <c r="D1497" s="65"/>
      <c r="E1497" s="65"/>
      <c r="F1497" s="65"/>
      <c r="G1497" s="145"/>
    </row>
    <row r="1498" spans="1:7">
      <c r="A1498" s="65"/>
      <c r="B1498" s="65"/>
      <c r="C1498" s="65"/>
      <c r="D1498" s="65"/>
      <c r="E1498" s="65"/>
      <c r="F1498" s="65"/>
      <c r="G1498" s="145"/>
    </row>
    <row r="1499" spans="1:7">
      <c r="A1499" s="65"/>
      <c r="B1499" s="65"/>
      <c r="C1499" s="65"/>
      <c r="D1499" s="65"/>
      <c r="E1499" s="65"/>
      <c r="F1499" s="65"/>
      <c r="G1499" s="145"/>
    </row>
    <row r="1500" spans="1:7">
      <c r="A1500" s="65"/>
      <c r="B1500" s="65"/>
      <c r="C1500" s="65"/>
      <c r="D1500" s="65"/>
      <c r="E1500" s="65"/>
      <c r="F1500" s="65"/>
      <c r="G1500" s="145"/>
    </row>
    <row r="1501" spans="1:7">
      <c r="A1501" s="65"/>
      <c r="B1501" s="65"/>
      <c r="C1501" s="65"/>
      <c r="D1501" s="65"/>
      <c r="E1501" s="65"/>
      <c r="F1501" s="65"/>
      <c r="G1501" s="145"/>
    </row>
    <row r="1502" spans="1:7">
      <c r="A1502" s="65"/>
      <c r="B1502" s="65"/>
      <c r="C1502" s="65"/>
      <c r="D1502" s="65"/>
      <c r="E1502" s="65"/>
      <c r="F1502" s="65"/>
      <c r="G1502" s="145"/>
    </row>
    <row r="1503" spans="1:7">
      <c r="A1503" s="65"/>
      <c r="B1503" s="65"/>
      <c r="C1503" s="65"/>
      <c r="D1503" s="65"/>
      <c r="E1503" s="65"/>
      <c r="F1503" s="65"/>
      <c r="G1503" s="145"/>
    </row>
    <row r="1504" spans="1:7">
      <c r="A1504" s="65"/>
      <c r="B1504" s="65"/>
      <c r="C1504" s="65"/>
      <c r="D1504" s="65"/>
      <c r="E1504" s="65"/>
      <c r="F1504" s="65"/>
      <c r="G1504" s="145"/>
    </row>
    <row r="1505" spans="1:7">
      <c r="A1505" s="65"/>
      <c r="B1505" s="65"/>
      <c r="C1505" s="65"/>
      <c r="D1505" s="65"/>
      <c r="E1505" s="65"/>
      <c r="F1505" s="65"/>
      <c r="G1505" s="145"/>
    </row>
    <row r="1506" spans="1:7">
      <c r="A1506" s="65"/>
      <c r="B1506" s="65"/>
      <c r="C1506" s="65"/>
      <c r="D1506" s="65"/>
      <c r="E1506" s="65"/>
      <c r="F1506" s="65"/>
      <c r="G1506" s="145"/>
    </row>
    <row r="1507" spans="1:7">
      <c r="A1507" s="65"/>
      <c r="B1507" s="65"/>
      <c r="C1507" s="65"/>
      <c r="D1507" s="65"/>
      <c r="E1507" s="65"/>
      <c r="F1507" s="65"/>
      <c r="G1507" s="145"/>
    </row>
    <row r="1508" spans="1:7">
      <c r="A1508" s="65"/>
      <c r="B1508" s="65"/>
      <c r="C1508" s="65"/>
      <c r="D1508" s="65"/>
      <c r="E1508" s="65"/>
      <c r="F1508" s="65"/>
      <c r="G1508" s="145"/>
    </row>
    <row r="1509" spans="1:7">
      <c r="A1509" s="65"/>
      <c r="B1509" s="65"/>
      <c r="C1509" s="65"/>
      <c r="D1509" s="65"/>
      <c r="E1509" s="65"/>
      <c r="F1509" s="65"/>
      <c r="G1509" s="145"/>
    </row>
    <row r="1510" spans="1:7">
      <c r="A1510" s="65"/>
      <c r="B1510" s="65"/>
      <c r="C1510" s="65"/>
      <c r="D1510" s="65"/>
      <c r="E1510" s="65"/>
      <c r="F1510" s="65"/>
      <c r="G1510" s="145"/>
    </row>
    <row r="1511" spans="1:7">
      <c r="A1511" s="65"/>
      <c r="B1511" s="65"/>
      <c r="C1511" s="65"/>
      <c r="D1511" s="65"/>
      <c r="E1511" s="65"/>
      <c r="F1511" s="65"/>
      <c r="G1511" s="145"/>
    </row>
    <row r="1512" spans="1:7">
      <c r="A1512" s="65"/>
      <c r="B1512" s="65"/>
      <c r="C1512" s="65"/>
      <c r="D1512" s="65"/>
      <c r="E1512" s="65"/>
      <c r="F1512" s="65"/>
      <c r="G1512" s="145"/>
    </row>
    <row r="1513" spans="1:7">
      <c r="A1513" s="65"/>
      <c r="B1513" s="65"/>
      <c r="C1513" s="65"/>
      <c r="D1513" s="65"/>
      <c r="E1513" s="65"/>
      <c r="F1513" s="65"/>
      <c r="G1513" s="145"/>
    </row>
    <row r="1514" spans="1:7">
      <c r="A1514" s="65"/>
      <c r="B1514" s="65"/>
      <c r="C1514" s="65"/>
      <c r="D1514" s="65"/>
      <c r="E1514" s="65"/>
      <c r="F1514" s="65"/>
      <c r="G1514" s="145"/>
    </row>
    <row r="1515" spans="1:7">
      <c r="A1515" s="65"/>
      <c r="B1515" s="65"/>
      <c r="C1515" s="65"/>
      <c r="D1515" s="65"/>
      <c r="E1515" s="65"/>
      <c r="F1515" s="65"/>
      <c r="G1515" s="145"/>
    </row>
    <row r="1516" spans="1:7">
      <c r="A1516" s="65"/>
      <c r="B1516" s="65"/>
      <c r="C1516" s="65"/>
      <c r="D1516" s="65"/>
      <c r="E1516" s="65"/>
      <c r="F1516" s="65"/>
      <c r="G1516" s="145"/>
    </row>
    <row r="1517" spans="1:7">
      <c r="A1517" s="65"/>
      <c r="B1517" s="65"/>
      <c r="C1517" s="65"/>
      <c r="D1517" s="65"/>
      <c r="E1517" s="65"/>
      <c r="F1517" s="65"/>
      <c r="G1517" s="145"/>
    </row>
    <row r="1518" spans="1:7">
      <c r="A1518" s="65"/>
      <c r="B1518" s="65"/>
      <c r="C1518" s="65"/>
      <c r="D1518" s="65"/>
      <c r="E1518" s="65"/>
      <c r="F1518" s="65"/>
      <c r="G1518" s="145"/>
    </row>
    <row r="1519" spans="1:7">
      <c r="A1519" s="65"/>
      <c r="B1519" s="65"/>
      <c r="C1519" s="65"/>
      <c r="D1519" s="65"/>
      <c r="E1519" s="65"/>
      <c r="F1519" s="65"/>
      <c r="G1519" s="145"/>
    </row>
    <row r="1520" spans="1:7">
      <c r="A1520" s="65"/>
      <c r="B1520" s="65"/>
      <c r="C1520" s="65"/>
      <c r="D1520" s="65"/>
      <c r="E1520" s="65"/>
      <c r="F1520" s="65"/>
      <c r="G1520" s="145"/>
    </row>
    <row r="1521" spans="1:7">
      <c r="A1521" s="65"/>
      <c r="B1521" s="65"/>
      <c r="C1521" s="65"/>
      <c r="D1521" s="65"/>
      <c r="E1521" s="65"/>
      <c r="F1521" s="65"/>
      <c r="G1521" s="145"/>
    </row>
    <row r="1522" spans="1:7">
      <c r="A1522" s="65"/>
      <c r="B1522" s="65"/>
      <c r="C1522" s="65"/>
      <c r="D1522" s="65"/>
      <c r="E1522" s="65"/>
      <c r="F1522" s="65"/>
      <c r="G1522" s="145"/>
    </row>
    <row r="1523" spans="1:7">
      <c r="A1523" s="65"/>
      <c r="B1523" s="65"/>
      <c r="C1523" s="65"/>
      <c r="D1523" s="65"/>
      <c r="E1523" s="65"/>
      <c r="F1523" s="65"/>
      <c r="G1523" s="145"/>
    </row>
    <row r="1524" spans="1:7">
      <c r="A1524" s="65"/>
      <c r="B1524" s="65"/>
      <c r="C1524" s="65"/>
      <c r="D1524" s="65"/>
      <c r="E1524" s="65"/>
      <c r="F1524" s="65"/>
      <c r="G1524" s="145"/>
    </row>
    <row r="1525" spans="1:7">
      <c r="A1525" s="65"/>
      <c r="B1525" s="65"/>
      <c r="C1525" s="65"/>
      <c r="D1525" s="65"/>
      <c r="E1525" s="65"/>
      <c r="F1525" s="65"/>
      <c r="G1525" s="145"/>
    </row>
    <row r="1526" spans="1:7">
      <c r="A1526" s="65"/>
      <c r="B1526" s="65"/>
      <c r="C1526" s="65"/>
      <c r="D1526" s="65"/>
      <c r="E1526" s="65"/>
      <c r="F1526" s="65"/>
      <c r="G1526" s="145"/>
    </row>
    <row r="1527" spans="1:7">
      <c r="A1527" s="65"/>
      <c r="B1527" s="65"/>
      <c r="C1527" s="65"/>
      <c r="D1527" s="65"/>
      <c r="E1527" s="65"/>
      <c r="F1527" s="65"/>
      <c r="G1527" s="145"/>
    </row>
    <row r="1528" spans="1:7">
      <c r="A1528" s="65"/>
      <c r="B1528" s="65"/>
      <c r="C1528" s="65"/>
      <c r="D1528" s="65"/>
      <c r="E1528" s="65"/>
      <c r="F1528" s="65"/>
      <c r="G1528" s="145"/>
    </row>
    <row r="1529" spans="1:7">
      <c r="A1529" s="65"/>
      <c r="B1529" s="65"/>
      <c r="C1529" s="65"/>
      <c r="D1529" s="65"/>
      <c r="E1529" s="65"/>
      <c r="F1529" s="65"/>
      <c r="G1529" s="145"/>
    </row>
    <row r="1530" spans="1:7">
      <c r="A1530" s="65"/>
      <c r="B1530" s="65"/>
      <c r="C1530" s="65"/>
      <c r="D1530" s="65"/>
      <c r="E1530" s="65"/>
      <c r="F1530" s="65"/>
      <c r="G1530" s="145"/>
    </row>
    <row r="1531" spans="1:7">
      <c r="A1531" s="65"/>
      <c r="B1531" s="65"/>
      <c r="C1531" s="65"/>
      <c r="D1531" s="65"/>
      <c r="E1531" s="65"/>
      <c r="F1531" s="65"/>
      <c r="G1531" s="145"/>
    </row>
    <row r="1532" spans="1:7">
      <c r="A1532" s="65"/>
      <c r="B1532" s="65"/>
      <c r="C1532" s="65"/>
      <c r="D1532" s="65"/>
      <c r="E1532" s="65"/>
      <c r="F1532" s="65"/>
      <c r="G1532" s="145"/>
    </row>
    <row r="1533" spans="1:7">
      <c r="A1533" s="65"/>
      <c r="B1533" s="65"/>
      <c r="C1533" s="65"/>
      <c r="D1533" s="65"/>
      <c r="E1533" s="65"/>
      <c r="F1533" s="65"/>
      <c r="G1533" s="145"/>
    </row>
    <row r="1534" spans="1:7">
      <c r="A1534" s="65"/>
      <c r="B1534" s="65"/>
      <c r="C1534" s="65"/>
      <c r="D1534" s="65"/>
      <c r="E1534" s="65"/>
      <c r="F1534" s="65"/>
      <c r="G1534" s="145"/>
    </row>
    <row r="1535" spans="1:7">
      <c r="A1535" s="65"/>
      <c r="B1535" s="65"/>
      <c r="C1535" s="65"/>
      <c r="D1535" s="65"/>
      <c r="E1535" s="65"/>
      <c r="F1535" s="65"/>
      <c r="G1535" s="145"/>
    </row>
    <row r="1536" spans="1:7">
      <c r="A1536" s="65"/>
      <c r="B1536" s="65"/>
      <c r="C1536" s="65"/>
      <c r="D1536" s="65"/>
      <c r="E1536" s="65"/>
      <c r="F1536" s="65"/>
      <c r="G1536" s="145"/>
    </row>
    <row r="1537" spans="1:7">
      <c r="A1537" s="65"/>
      <c r="B1537" s="65"/>
      <c r="C1537" s="65"/>
      <c r="D1537" s="65"/>
      <c r="E1537" s="65"/>
      <c r="F1537" s="65"/>
      <c r="G1537" s="145"/>
    </row>
    <row r="1538" spans="1:7">
      <c r="A1538" s="65"/>
      <c r="B1538" s="65"/>
      <c r="C1538" s="65"/>
      <c r="D1538" s="65"/>
      <c r="E1538" s="65"/>
      <c r="F1538" s="65"/>
      <c r="G1538" s="145"/>
    </row>
    <row r="1539" spans="1:7">
      <c r="A1539" s="65"/>
      <c r="B1539" s="65"/>
      <c r="C1539" s="65"/>
      <c r="D1539" s="65"/>
      <c r="E1539" s="65"/>
      <c r="F1539" s="65"/>
      <c r="G1539" s="145"/>
    </row>
    <row r="1540" spans="1:7">
      <c r="A1540" s="65"/>
      <c r="B1540" s="65"/>
      <c r="C1540" s="65"/>
      <c r="D1540" s="65"/>
      <c r="E1540" s="65"/>
      <c r="F1540" s="65"/>
      <c r="G1540" s="145"/>
    </row>
    <row r="1541" spans="1:7">
      <c r="A1541" s="65"/>
      <c r="B1541" s="65"/>
      <c r="C1541" s="65"/>
      <c r="D1541" s="65"/>
      <c r="E1541" s="65"/>
      <c r="F1541" s="65"/>
      <c r="G1541" s="145"/>
    </row>
    <row r="1542" spans="1:7">
      <c r="A1542" s="65"/>
      <c r="B1542" s="65"/>
      <c r="C1542" s="65"/>
      <c r="D1542" s="65"/>
      <c r="E1542" s="65"/>
      <c r="F1542" s="65"/>
      <c r="G1542" s="145"/>
    </row>
    <row r="1543" spans="1:7">
      <c r="A1543" s="65"/>
      <c r="B1543" s="65"/>
      <c r="C1543" s="65"/>
      <c r="D1543" s="65"/>
      <c r="E1543" s="65"/>
      <c r="F1543" s="65"/>
      <c r="G1543" s="145"/>
    </row>
    <row r="1544" spans="1:7">
      <c r="A1544" s="65"/>
      <c r="B1544" s="65"/>
      <c r="C1544" s="65"/>
      <c r="D1544" s="65"/>
      <c r="E1544" s="65"/>
      <c r="F1544" s="65"/>
      <c r="G1544" s="145"/>
    </row>
    <row r="1545" spans="1:7">
      <c r="A1545" s="65"/>
      <c r="B1545" s="65"/>
      <c r="C1545" s="65"/>
      <c r="D1545" s="65"/>
      <c r="E1545" s="65"/>
      <c r="F1545" s="65"/>
      <c r="G1545" s="145"/>
    </row>
    <row r="1546" spans="1:7">
      <c r="A1546" s="65"/>
      <c r="B1546" s="65"/>
      <c r="C1546" s="65"/>
      <c r="D1546" s="65"/>
      <c r="E1546" s="65"/>
      <c r="F1546" s="65"/>
      <c r="G1546" s="145"/>
    </row>
    <row r="1547" spans="1:7">
      <c r="A1547" s="65"/>
      <c r="B1547" s="65"/>
      <c r="C1547" s="65"/>
      <c r="D1547" s="65"/>
      <c r="E1547" s="65"/>
      <c r="F1547" s="65"/>
      <c r="G1547" s="145"/>
    </row>
    <row r="1548" spans="1:7">
      <c r="A1548" s="65"/>
      <c r="B1548" s="65"/>
      <c r="C1548" s="65"/>
      <c r="D1548" s="65"/>
      <c r="E1548" s="65"/>
      <c r="F1548" s="65"/>
      <c r="G1548" s="145"/>
    </row>
    <row r="1549" spans="1:7">
      <c r="A1549" s="65"/>
      <c r="B1549" s="65"/>
      <c r="C1549" s="65"/>
      <c r="D1549" s="65"/>
      <c r="E1549" s="65"/>
      <c r="F1549" s="65"/>
      <c r="G1549" s="145"/>
    </row>
    <row r="1550" spans="1:7">
      <c r="A1550" s="65"/>
      <c r="B1550" s="65"/>
      <c r="C1550" s="65"/>
      <c r="D1550" s="65"/>
      <c r="E1550" s="65"/>
      <c r="F1550" s="65"/>
      <c r="G1550" s="145"/>
    </row>
    <row r="1551" spans="1:7">
      <c r="A1551" s="65"/>
      <c r="B1551" s="65"/>
      <c r="C1551" s="65"/>
      <c r="D1551" s="65"/>
      <c r="E1551" s="65"/>
      <c r="F1551" s="65"/>
      <c r="G1551" s="145"/>
    </row>
    <row r="1552" spans="1:7">
      <c r="A1552" s="65"/>
      <c r="B1552" s="65"/>
      <c r="C1552" s="65"/>
      <c r="D1552" s="65"/>
      <c r="E1552" s="65"/>
      <c r="F1552" s="65"/>
      <c r="G1552" s="145"/>
    </row>
    <row r="1553" spans="1:7">
      <c r="A1553" s="65"/>
      <c r="B1553" s="65"/>
      <c r="C1553" s="65"/>
      <c r="D1553" s="65"/>
      <c r="E1553" s="65"/>
      <c r="F1553" s="65"/>
      <c r="G1553" s="145"/>
    </row>
    <row r="1554" spans="1:7">
      <c r="A1554" s="65"/>
      <c r="B1554" s="65"/>
      <c r="C1554" s="65"/>
      <c r="D1554" s="65"/>
      <c r="E1554" s="65"/>
      <c r="F1554" s="65"/>
      <c r="G1554" s="145"/>
    </row>
    <row r="1555" spans="1:7">
      <c r="A1555" s="65"/>
      <c r="B1555" s="65"/>
      <c r="C1555" s="65"/>
      <c r="D1555" s="65"/>
      <c r="E1555" s="65"/>
      <c r="F1555" s="65"/>
      <c r="G1555" s="145"/>
    </row>
    <row r="1556" spans="1:7">
      <c r="A1556" s="65"/>
      <c r="B1556" s="65"/>
      <c r="C1556" s="65"/>
      <c r="D1556" s="65"/>
      <c r="E1556" s="65"/>
      <c r="F1556" s="65"/>
      <c r="G1556" s="145"/>
    </row>
    <row r="1557" spans="1:7">
      <c r="A1557" s="65"/>
      <c r="B1557" s="65"/>
      <c r="C1557" s="65"/>
      <c r="D1557" s="65"/>
      <c r="E1557" s="65"/>
      <c r="F1557" s="65"/>
      <c r="G1557" s="145"/>
    </row>
    <row r="1558" spans="1:7">
      <c r="A1558" s="65"/>
      <c r="B1558" s="65"/>
      <c r="C1558" s="65"/>
      <c r="D1558" s="65"/>
      <c r="E1558" s="65"/>
      <c r="F1558" s="65"/>
      <c r="G1558" s="145"/>
    </row>
    <row r="1559" spans="1:7">
      <c r="A1559" s="65"/>
      <c r="B1559" s="65"/>
      <c r="C1559" s="65"/>
      <c r="D1559" s="65"/>
      <c r="E1559" s="65"/>
      <c r="F1559" s="65"/>
      <c r="G1559" s="145"/>
    </row>
    <row r="1560" spans="1:7">
      <c r="A1560" s="65"/>
      <c r="B1560" s="65"/>
      <c r="C1560" s="65"/>
      <c r="D1560" s="65"/>
      <c r="E1560" s="65"/>
      <c r="F1560" s="65"/>
      <c r="G1560" s="145"/>
    </row>
    <row r="1561" spans="1:7">
      <c r="A1561" s="65"/>
      <c r="B1561" s="65"/>
      <c r="C1561" s="65"/>
      <c r="D1561" s="65"/>
      <c r="E1561" s="65"/>
      <c r="F1561" s="65"/>
      <c r="G1561" s="145"/>
    </row>
    <row r="1562" spans="1:7">
      <c r="A1562" s="65"/>
      <c r="B1562" s="65"/>
      <c r="C1562" s="65"/>
      <c r="D1562" s="65"/>
      <c r="E1562" s="65"/>
      <c r="F1562" s="65"/>
      <c r="G1562" s="145"/>
    </row>
    <row r="1563" spans="1:7">
      <c r="A1563" s="65"/>
      <c r="B1563" s="65"/>
      <c r="C1563" s="65"/>
      <c r="D1563" s="65"/>
      <c r="E1563" s="65"/>
      <c r="F1563" s="65"/>
      <c r="G1563" s="145"/>
    </row>
    <row r="1564" spans="1:7">
      <c r="A1564" s="65"/>
      <c r="B1564" s="65"/>
      <c r="C1564" s="65"/>
      <c r="D1564" s="65"/>
      <c r="E1564" s="65"/>
      <c r="F1564" s="65"/>
      <c r="G1564" s="145"/>
    </row>
    <row r="1565" spans="1:7">
      <c r="A1565" s="65"/>
      <c r="B1565" s="65"/>
      <c r="C1565" s="65"/>
      <c r="D1565" s="65"/>
      <c r="E1565" s="65"/>
      <c r="F1565" s="65"/>
      <c r="G1565" s="145"/>
    </row>
    <row r="1566" spans="1:7">
      <c r="A1566" s="65"/>
      <c r="B1566" s="65"/>
      <c r="C1566" s="65"/>
      <c r="D1566" s="65"/>
      <c r="E1566" s="65"/>
      <c r="F1566" s="65"/>
      <c r="G1566" s="145"/>
    </row>
    <row r="1567" spans="1:7">
      <c r="A1567" s="65"/>
      <c r="B1567" s="65"/>
      <c r="C1567" s="65"/>
      <c r="D1567" s="65"/>
      <c r="E1567" s="65"/>
      <c r="F1567" s="65"/>
      <c r="G1567" s="145"/>
    </row>
    <row r="1568" spans="1:7">
      <c r="A1568" s="65"/>
      <c r="B1568" s="65"/>
      <c r="C1568" s="65"/>
      <c r="D1568" s="65"/>
      <c r="E1568" s="65"/>
      <c r="F1568" s="65"/>
      <c r="G1568" s="145"/>
    </row>
    <row r="1569" spans="1:7">
      <c r="A1569" s="65"/>
      <c r="B1569" s="65"/>
      <c r="C1569" s="65"/>
      <c r="D1569" s="65"/>
      <c r="E1569" s="65"/>
      <c r="F1569" s="65"/>
      <c r="G1569" s="145"/>
    </row>
    <row r="1570" spans="1:7">
      <c r="A1570" s="65"/>
      <c r="B1570" s="65"/>
      <c r="C1570" s="65"/>
      <c r="D1570" s="65"/>
      <c r="E1570" s="65"/>
      <c r="F1570" s="65"/>
      <c r="G1570" s="145"/>
    </row>
    <row r="1571" spans="1:7">
      <c r="A1571" s="65"/>
      <c r="B1571" s="65"/>
      <c r="C1571" s="65"/>
      <c r="D1571" s="65"/>
      <c r="E1571" s="65"/>
      <c r="F1571" s="65"/>
      <c r="G1571" s="145"/>
    </row>
    <row r="1572" spans="1:7">
      <c r="A1572" s="65"/>
      <c r="B1572" s="65"/>
      <c r="C1572" s="65"/>
      <c r="D1572" s="65"/>
      <c r="E1572" s="65"/>
      <c r="F1572" s="65"/>
      <c r="G1572" s="145"/>
    </row>
    <row r="1573" spans="1:7">
      <c r="A1573" s="65"/>
      <c r="B1573" s="65"/>
      <c r="C1573" s="65"/>
      <c r="D1573" s="65"/>
      <c r="E1573" s="65"/>
      <c r="F1573" s="65"/>
      <c r="G1573" s="145"/>
    </row>
    <row r="1574" spans="1:7">
      <c r="A1574" s="65"/>
      <c r="B1574" s="65"/>
      <c r="C1574" s="65"/>
      <c r="D1574" s="65"/>
      <c r="E1574" s="65"/>
      <c r="F1574" s="65"/>
      <c r="G1574" s="145"/>
    </row>
    <row r="1575" spans="1:7">
      <c r="A1575" s="65"/>
      <c r="B1575" s="65"/>
      <c r="C1575" s="65"/>
      <c r="D1575" s="65"/>
      <c r="E1575" s="65"/>
      <c r="F1575" s="65"/>
      <c r="G1575" s="145"/>
    </row>
    <row r="1576" spans="1:7">
      <c r="A1576" s="65"/>
      <c r="B1576" s="65"/>
      <c r="C1576" s="65"/>
      <c r="D1576" s="65"/>
      <c r="E1576" s="65"/>
      <c r="F1576" s="65"/>
      <c r="G1576" s="145"/>
    </row>
    <row r="1577" spans="1:7">
      <c r="A1577" s="65"/>
      <c r="B1577" s="65"/>
      <c r="C1577" s="65"/>
      <c r="D1577" s="65"/>
      <c r="E1577" s="65"/>
      <c r="F1577" s="65"/>
      <c r="G1577" s="145"/>
    </row>
    <row r="1578" spans="1:7">
      <c r="A1578" s="65"/>
      <c r="B1578" s="65"/>
      <c r="C1578" s="65"/>
      <c r="D1578" s="65"/>
      <c r="E1578" s="65"/>
      <c r="F1578" s="65"/>
      <c r="G1578" s="145"/>
    </row>
    <row r="1579" spans="1:7">
      <c r="A1579" s="65"/>
      <c r="B1579" s="65"/>
      <c r="C1579" s="65"/>
      <c r="D1579" s="65"/>
      <c r="E1579" s="65"/>
      <c r="F1579" s="65"/>
      <c r="G1579" s="145"/>
    </row>
    <row r="1580" spans="1:7">
      <c r="A1580" s="65"/>
      <c r="B1580" s="65"/>
      <c r="C1580" s="65"/>
      <c r="D1580" s="65"/>
      <c r="E1580" s="65"/>
      <c r="F1580" s="65"/>
      <c r="G1580" s="145"/>
    </row>
    <row r="1581" spans="1:7">
      <c r="A1581" s="65"/>
      <c r="B1581" s="65"/>
      <c r="C1581" s="65"/>
      <c r="D1581" s="65"/>
      <c r="E1581" s="65"/>
      <c r="F1581" s="65"/>
      <c r="G1581" s="145"/>
    </row>
    <row r="1582" spans="1:7">
      <c r="A1582" s="65"/>
      <c r="B1582" s="65"/>
      <c r="C1582" s="65"/>
      <c r="D1582" s="65"/>
      <c r="E1582" s="65"/>
      <c r="F1582" s="65"/>
      <c r="G1582" s="145"/>
    </row>
    <row r="1583" spans="1:7">
      <c r="A1583" s="65"/>
      <c r="B1583" s="65"/>
      <c r="C1583" s="65"/>
      <c r="D1583" s="65"/>
      <c r="E1583" s="65"/>
      <c r="F1583" s="65"/>
      <c r="G1583" s="145"/>
    </row>
    <row r="1584" spans="1:7">
      <c r="A1584" s="65"/>
      <c r="B1584" s="65"/>
      <c r="C1584" s="65"/>
      <c r="D1584" s="65"/>
      <c r="E1584" s="65"/>
      <c r="F1584" s="65"/>
      <c r="G1584" s="145"/>
    </row>
    <row r="1585" spans="1:7">
      <c r="A1585" s="65"/>
      <c r="B1585" s="65"/>
      <c r="C1585" s="65"/>
      <c r="D1585" s="65"/>
      <c r="E1585" s="65"/>
      <c r="F1585" s="65"/>
      <c r="G1585" s="145"/>
    </row>
    <row r="1586" spans="1:7">
      <c r="A1586" s="65"/>
      <c r="B1586" s="65"/>
      <c r="C1586" s="65"/>
      <c r="D1586" s="65"/>
      <c r="E1586" s="65"/>
      <c r="F1586" s="65"/>
      <c r="G1586" s="145"/>
    </row>
    <row r="1587" spans="1:7">
      <c r="A1587" s="65"/>
      <c r="B1587" s="65"/>
      <c r="C1587" s="65"/>
      <c r="D1587" s="65"/>
      <c r="E1587" s="65"/>
      <c r="F1587" s="65"/>
      <c r="G1587" s="145"/>
    </row>
    <row r="1588" spans="1:7">
      <c r="A1588" s="65"/>
      <c r="B1588" s="65"/>
      <c r="C1588" s="65"/>
      <c r="D1588" s="65"/>
      <c r="E1588" s="65"/>
      <c r="F1588" s="65"/>
      <c r="G1588" s="145"/>
    </row>
    <row r="1589" spans="1:7">
      <c r="A1589" s="65"/>
      <c r="B1589" s="65"/>
      <c r="C1589" s="65"/>
      <c r="D1589" s="65"/>
      <c r="E1589" s="65"/>
      <c r="F1589" s="65"/>
      <c r="G1589" s="145"/>
    </row>
    <row r="1590" spans="1:7">
      <c r="A1590" s="65"/>
      <c r="B1590" s="65"/>
      <c r="C1590" s="65"/>
      <c r="D1590" s="65"/>
      <c r="E1590" s="65"/>
      <c r="F1590" s="65"/>
      <c r="G1590" s="145"/>
    </row>
    <row r="1591" spans="1:7">
      <c r="A1591" s="65"/>
      <c r="B1591" s="65"/>
      <c r="C1591" s="65"/>
      <c r="D1591" s="65"/>
      <c r="E1591" s="65"/>
      <c r="F1591" s="65"/>
      <c r="G1591" s="145"/>
    </row>
    <row r="1592" spans="1:7">
      <c r="A1592" s="65"/>
      <c r="B1592" s="65"/>
      <c r="C1592" s="65"/>
      <c r="D1592" s="65"/>
      <c r="E1592" s="65"/>
      <c r="F1592" s="65"/>
      <c r="G1592" s="145"/>
    </row>
    <row r="1593" spans="1:7">
      <c r="A1593" s="65"/>
      <c r="B1593" s="65"/>
      <c r="C1593" s="65"/>
      <c r="D1593" s="65"/>
      <c r="E1593" s="65"/>
      <c r="F1593" s="65"/>
      <c r="G1593" s="145"/>
    </row>
    <row r="1594" spans="1:7">
      <c r="A1594" s="65"/>
      <c r="B1594" s="65"/>
      <c r="C1594" s="65"/>
      <c r="D1594" s="65"/>
      <c r="E1594" s="65"/>
      <c r="F1594" s="65"/>
      <c r="G1594" s="145"/>
    </row>
    <row r="1595" spans="1:7">
      <c r="A1595" s="65"/>
      <c r="B1595" s="65"/>
      <c r="C1595" s="65"/>
      <c r="D1595" s="65"/>
      <c r="E1595" s="65"/>
      <c r="F1595" s="65"/>
      <c r="G1595" s="145"/>
    </row>
    <row r="1596" spans="1:7">
      <c r="A1596" s="65"/>
      <c r="B1596" s="65"/>
      <c r="C1596" s="65"/>
      <c r="D1596" s="65"/>
      <c r="E1596" s="65"/>
      <c r="F1596" s="65"/>
      <c r="G1596" s="145"/>
    </row>
    <row r="1597" spans="1:7">
      <c r="A1597" s="65"/>
      <c r="B1597" s="65"/>
      <c r="C1597" s="65"/>
      <c r="D1597" s="65"/>
      <c r="E1597" s="65"/>
      <c r="F1597" s="65"/>
      <c r="G1597" s="145"/>
    </row>
    <row r="1598" spans="1:7">
      <c r="A1598" s="65"/>
      <c r="B1598" s="65"/>
      <c r="C1598" s="65"/>
      <c r="D1598" s="65"/>
      <c r="E1598" s="65"/>
      <c r="F1598" s="65"/>
      <c r="G1598" s="145"/>
    </row>
    <row r="1599" spans="1:7">
      <c r="A1599" s="65"/>
      <c r="B1599" s="65"/>
      <c r="C1599" s="65"/>
      <c r="D1599" s="65"/>
      <c r="E1599" s="65"/>
      <c r="F1599" s="65"/>
      <c r="G1599" s="145"/>
    </row>
    <row r="1600" spans="1:7">
      <c r="A1600" s="65"/>
      <c r="B1600" s="65"/>
      <c r="C1600" s="65"/>
      <c r="D1600" s="65"/>
      <c r="E1600" s="65"/>
      <c r="F1600" s="65"/>
      <c r="G1600" s="145"/>
    </row>
    <row r="1601" spans="1:7">
      <c r="A1601" s="65"/>
      <c r="B1601" s="65"/>
      <c r="C1601" s="65"/>
      <c r="D1601" s="65"/>
      <c r="E1601" s="65"/>
      <c r="F1601" s="65"/>
      <c r="G1601" s="145"/>
    </row>
    <row r="1602" spans="1:7">
      <c r="A1602" s="65"/>
      <c r="B1602" s="65"/>
      <c r="C1602" s="65"/>
      <c r="D1602" s="65"/>
      <c r="E1602" s="65"/>
      <c r="F1602" s="65"/>
      <c r="G1602" s="145"/>
    </row>
    <row r="1603" spans="1:7">
      <c r="A1603" s="65"/>
      <c r="B1603" s="65"/>
      <c r="C1603" s="65"/>
      <c r="D1603" s="65"/>
      <c r="E1603" s="65"/>
      <c r="F1603" s="65"/>
      <c r="G1603" s="145"/>
    </row>
    <row r="1604" spans="1:7">
      <c r="A1604" s="65"/>
      <c r="B1604" s="65"/>
      <c r="C1604" s="65"/>
      <c r="D1604" s="65"/>
      <c r="E1604" s="65"/>
      <c r="F1604" s="65"/>
      <c r="G1604" s="145"/>
    </row>
    <row r="1605" spans="1:7">
      <c r="A1605" s="65"/>
      <c r="B1605" s="65"/>
      <c r="C1605" s="65"/>
      <c r="D1605" s="65"/>
      <c r="E1605" s="65"/>
      <c r="F1605" s="65"/>
      <c r="G1605" s="145"/>
    </row>
    <row r="1606" spans="1:7">
      <c r="A1606" s="65"/>
      <c r="B1606" s="65"/>
      <c r="C1606" s="65"/>
      <c r="D1606" s="65"/>
      <c r="E1606" s="65"/>
      <c r="F1606" s="65"/>
      <c r="G1606" s="145"/>
    </row>
    <row r="1607" spans="1:7">
      <c r="A1607" s="65"/>
      <c r="B1607" s="65"/>
      <c r="C1607" s="65"/>
      <c r="D1607" s="65"/>
      <c r="E1607" s="65"/>
      <c r="F1607" s="65"/>
      <c r="G1607" s="145"/>
    </row>
    <row r="1608" spans="1:7">
      <c r="A1608" s="65"/>
      <c r="B1608" s="65"/>
      <c r="C1608" s="65"/>
      <c r="D1608" s="65"/>
      <c r="E1608" s="65"/>
      <c r="F1608" s="65"/>
      <c r="G1608" s="145"/>
    </row>
    <row r="1609" spans="1:7">
      <c r="A1609" s="65"/>
      <c r="B1609" s="65"/>
      <c r="C1609" s="65"/>
      <c r="D1609" s="65"/>
      <c r="E1609" s="65"/>
      <c r="F1609" s="65"/>
      <c r="G1609" s="145"/>
    </row>
    <row r="1610" spans="1:7">
      <c r="A1610" s="65"/>
      <c r="B1610" s="65"/>
      <c r="C1610" s="65"/>
      <c r="D1610" s="65"/>
      <c r="E1610" s="65"/>
      <c r="F1610" s="65"/>
      <c r="G1610" s="145"/>
    </row>
    <row r="1611" spans="1:7">
      <c r="A1611" s="65"/>
      <c r="B1611" s="65"/>
      <c r="C1611" s="65"/>
      <c r="D1611" s="65"/>
      <c r="E1611" s="65"/>
      <c r="F1611" s="65"/>
      <c r="G1611" s="145"/>
    </row>
    <row r="1612" spans="1:7">
      <c r="A1612" s="65"/>
      <c r="B1612" s="65"/>
      <c r="C1612" s="65"/>
      <c r="D1612" s="65"/>
      <c r="E1612" s="65"/>
      <c r="F1612" s="65"/>
      <c r="G1612" s="145"/>
    </row>
    <row r="1613" spans="1:7">
      <c r="A1613" s="65"/>
      <c r="B1613" s="65"/>
      <c r="C1613" s="65"/>
      <c r="D1613" s="65"/>
      <c r="E1613" s="65"/>
      <c r="F1613" s="65"/>
      <c r="G1613" s="145"/>
    </row>
    <row r="1614" spans="1:7">
      <c r="A1614" s="65"/>
      <c r="B1614" s="65"/>
      <c r="C1614" s="65"/>
      <c r="D1614" s="65"/>
      <c r="E1614" s="65"/>
      <c r="F1614" s="65"/>
      <c r="G1614" s="145"/>
    </row>
    <row r="1615" spans="1:7">
      <c r="A1615" s="65"/>
      <c r="B1615" s="65"/>
      <c r="C1615" s="65"/>
      <c r="D1615" s="65"/>
      <c r="E1615" s="65"/>
      <c r="F1615" s="65"/>
      <c r="G1615" s="145"/>
    </row>
    <row r="1616" spans="1:7">
      <c r="A1616" s="65"/>
      <c r="B1616" s="65"/>
      <c r="C1616" s="65"/>
      <c r="D1616" s="65"/>
      <c r="E1616" s="65"/>
      <c r="F1616" s="65"/>
      <c r="G1616" s="145"/>
    </row>
    <row r="1617" spans="1:7">
      <c r="A1617" s="65"/>
      <c r="B1617" s="65"/>
      <c r="C1617" s="65"/>
      <c r="D1617" s="65"/>
      <c r="E1617" s="65"/>
      <c r="F1617" s="65"/>
      <c r="G1617" s="145"/>
    </row>
    <row r="1618" spans="1:7">
      <c r="A1618" s="65"/>
      <c r="B1618" s="65"/>
      <c r="C1618" s="65"/>
      <c r="D1618" s="65"/>
      <c r="E1618" s="65"/>
      <c r="F1618" s="65"/>
      <c r="G1618" s="145"/>
    </row>
    <row r="1619" spans="1:7">
      <c r="A1619" s="65"/>
      <c r="B1619" s="65"/>
      <c r="C1619" s="65"/>
      <c r="D1619" s="65"/>
      <c r="E1619" s="65"/>
      <c r="F1619" s="65"/>
      <c r="G1619" s="145"/>
    </row>
    <row r="1620" spans="1:7">
      <c r="A1620" s="65"/>
      <c r="B1620" s="65"/>
      <c r="C1620" s="65"/>
      <c r="D1620" s="65"/>
      <c r="E1620" s="65"/>
      <c r="F1620" s="65"/>
      <c r="G1620" s="145"/>
    </row>
    <row r="1621" spans="1:7">
      <c r="A1621" s="65"/>
      <c r="B1621" s="65"/>
      <c r="C1621" s="65"/>
      <c r="D1621" s="65"/>
      <c r="E1621" s="65"/>
      <c r="F1621" s="65"/>
      <c r="G1621" s="145"/>
    </row>
    <row r="1622" spans="1:7">
      <c r="A1622" s="65"/>
      <c r="B1622" s="65"/>
      <c r="C1622" s="65"/>
      <c r="D1622" s="65"/>
      <c r="E1622" s="65"/>
      <c r="F1622" s="65"/>
      <c r="G1622" s="145"/>
    </row>
    <row r="1623" spans="1:7">
      <c r="A1623" s="65"/>
      <c r="B1623" s="65"/>
      <c r="C1623" s="65"/>
      <c r="D1623" s="65"/>
      <c r="E1623" s="65"/>
      <c r="F1623" s="65"/>
      <c r="G1623" s="145"/>
    </row>
    <row r="1624" spans="1:7">
      <c r="A1624" s="65"/>
      <c r="B1624" s="65"/>
      <c r="C1624" s="65"/>
      <c r="D1624" s="65"/>
      <c r="E1624" s="65"/>
      <c r="F1624" s="65"/>
      <c r="G1624" s="145"/>
    </row>
    <row r="1625" spans="1:7">
      <c r="A1625" s="65"/>
      <c r="B1625" s="65"/>
      <c r="C1625" s="65"/>
      <c r="D1625" s="65"/>
      <c r="E1625" s="65"/>
      <c r="F1625" s="65"/>
      <c r="G1625" s="145"/>
    </row>
    <row r="1626" spans="1:7">
      <c r="A1626" s="65"/>
      <c r="B1626" s="65"/>
      <c r="C1626" s="65"/>
      <c r="D1626" s="65"/>
      <c r="E1626" s="65"/>
      <c r="F1626" s="65"/>
      <c r="G1626" s="145"/>
    </row>
    <row r="1627" spans="1:7">
      <c r="A1627" s="65"/>
      <c r="B1627" s="65"/>
      <c r="C1627" s="65"/>
      <c r="D1627" s="65"/>
      <c r="E1627" s="65"/>
      <c r="F1627" s="65"/>
      <c r="G1627" s="145"/>
    </row>
    <row r="1628" spans="1:7">
      <c r="A1628" s="65"/>
      <c r="B1628" s="65"/>
      <c r="C1628" s="65"/>
      <c r="D1628" s="65"/>
      <c r="E1628" s="65"/>
      <c r="F1628" s="65"/>
      <c r="G1628" s="145"/>
    </row>
    <row r="1629" spans="1:7">
      <c r="A1629" s="65"/>
      <c r="B1629" s="65"/>
      <c r="C1629" s="65"/>
      <c r="D1629" s="65"/>
      <c r="E1629" s="65"/>
      <c r="F1629" s="65"/>
      <c r="G1629" s="145"/>
    </row>
    <row r="1630" spans="1:7">
      <c r="A1630" s="65"/>
      <c r="B1630" s="65"/>
      <c r="C1630" s="65"/>
      <c r="D1630" s="65"/>
      <c r="E1630" s="65"/>
      <c r="F1630" s="65"/>
      <c r="G1630" s="145"/>
    </row>
    <row r="1631" spans="1:7">
      <c r="A1631" s="65"/>
      <c r="B1631" s="65"/>
      <c r="C1631" s="65"/>
      <c r="D1631" s="65"/>
      <c r="E1631" s="65"/>
      <c r="F1631" s="65"/>
      <c r="G1631" s="145"/>
    </row>
    <row r="1632" spans="1:7">
      <c r="A1632" s="65"/>
      <c r="B1632" s="65"/>
      <c r="C1632" s="65"/>
      <c r="D1632" s="65"/>
      <c r="E1632" s="65"/>
      <c r="F1632" s="65"/>
      <c r="G1632" s="145"/>
    </row>
    <row r="1633" spans="1:7">
      <c r="A1633" s="65"/>
      <c r="B1633" s="65"/>
      <c r="C1633" s="65"/>
      <c r="D1633" s="65"/>
      <c r="E1633" s="65"/>
      <c r="F1633" s="65"/>
      <c r="G1633" s="145"/>
    </row>
    <row r="1634" spans="1:7">
      <c r="A1634" s="65"/>
      <c r="B1634" s="65"/>
      <c r="C1634" s="65"/>
      <c r="D1634" s="65"/>
      <c r="E1634" s="65"/>
      <c r="F1634" s="65"/>
      <c r="G1634" s="145"/>
    </row>
    <row r="1635" spans="1:7">
      <c r="A1635" s="65"/>
      <c r="B1635" s="65"/>
      <c r="C1635" s="65"/>
      <c r="D1635" s="65"/>
      <c r="E1635" s="65"/>
      <c r="F1635" s="65"/>
      <c r="G1635" s="145"/>
    </row>
    <row r="1636" spans="1:7">
      <c r="A1636" s="65"/>
      <c r="B1636" s="65"/>
      <c r="C1636" s="65"/>
      <c r="D1636" s="65"/>
      <c r="E1636" s="65"/>
      <c r="F1636" s="65"/>
      <c r="G1636" s="145"/>
    </row>
    <row r="1637" spans="1:7">
      <c r="A1637" s="65"/>
      <c r="B1637" s="65"/>
      <c r="C1637" s="65"/>
      <c r="D1637" s="65"/>
      <c r="E1637" s="65"/>
      <c r="F1637" s="65"/>
      <c r="G1637" s="145"/>
    </row>
    <row r="1638" spans="1:7">
      <c r="A1638" s="65"/>
      <c r="B1638" s="65"/>
      <c r="C1638" s="65"/>
      <c r="D1638" s="65"/>
      <c r="E1638" s="65"/>
      <c r="F1638" s="65"/>
      <c r="G1638" s="145"/>
    </row>
    <row r="1639" spans="1:7">
      <c r="A1639" s="65"/>
      <c r="B1639" s="65"/>
      <c r="C1639" s="65"/>
      <c r="D1639" s="65"/>
      <c r="E1639" s="65"/>
      <c r="F1639" s="65"/>
      <c r="G1639" s="145"/>
    </row>
    <row r="1640" spans="1:7">
      <c r="A1640" s="65"/>
      <c r="B1640" s="65"/>
      <c r="C1640" s="65"/>
      <c r="D1640" s="65"/>
      <c r="E1640" s="65"/>
      <c r="F1640" s="65"/>
      <c r="G1640" s="145"/>
    </row>
    <row r="1641" spans="1:7">
      <c r="A1641" s="65"/>
      <c r="B1641" s="65"/>
      <c r="C1641" s="65"/>
      <c r="D1641" s="65"/>
      <c r="E1641" s="65"/>
      <c r="F1641" s="65"/>
      <c r="G1641" s="145"/>
    </row>
    <row r="1642" spans="1:7">
      <c r="A1642" s="65"/>
      <c r="B1642" s="65"/>
      <c r="C1642" s="65"/>
      <c r="D1642" s="65"/>
      <c r="E1642" s="65"/>
      <c r="F1642" s="65"/>
      <c r="G1642" s="145"/>
    </row>
    <row r="1643" spans="1:7">
      <c r="A1643" s="65"/>
      <c r="B1643" s="65"/>
      <c r="C1643" s="65"/>
      <c r="D1643" s="65"/>
      <c r="E1643" s="65"/>
      <c r="F1643" s="65"/>
      <c r="G1643" s="145"/>
    </row>
    <row r="1644" spans="1:7">
      <c r="A1644" s="65"/>
      <c r="B1644" s="65"/>
      <c r="C1644" s="65"/>
      <c r="D1644" s="65"/>
      <c r="E1644" s="65"/>
      <c r="F1644" s="65"/>
      <c r="G1644" s="145"/>
    </row>
    <row r="1645" spans="1:7">
      <c r="A1645" s="65"/>
      <c r="B1645" s="65"/>
      <c r="C1645" s="65"/>
      <c r="D1645" s="65"/>
      <c r="E1645" s="65"/>
      <c r="F1645" s="65"/>
      <c r="G1645" s="145"/>
    </row>
    <row r="1646" spans="1:7">
      <c r="A1646" s="65"/>
      <c r="B1646" s="65"/>
      <c r="C1646" s="65"/>
      <c r="D1646" s="65"/>
      <c r="E1646" s="65"/>
      <c r="F1646" s="65"/>
      <c r="G1646" s="145"/>
    </row>
    <row r="1647" spans="1:7">
      <c r="A1647" s="65"/>
      <c r="B1647" s="65"/>
      <c r="C1647" s="65"/>
      <c r="D1647" s="65"/>
      <c r="E1647" s="65"/>
      <c r="F1647" s="65"/>
      <c r="G1647" s="145"/>
    </row>
    <row r="1648" spans="1:7">
      <c r="A1648" s="65"/>
      <c r="B1648" s="65"/>
      <c r="C1648" s="65"/>
      <c r="D1648" s="65"/>
      <c r="E1648" s="65"/>
      <c r="F1648" s="65"/>
      <c r="G1648" s="145"/>
    </row>
    <row r="1649" spans="1:7">
      <c r="A1649" s="65"/>
      <c r="B1649" s="65"/>
      <c r="C1649" s="65"/>
      <c r="D1649" s="65"/>
      <c r="E1649" s="65"/>
      <c r="F1649" s="65"/>
      <c r="G1649" s="145"/>
    </row>
    <row r="1650" spans="1:7">
      <c r="A1650" s="65"/>
      <c r="B1650" s="65"/>
      <c r="C1650" s="65"/>
      <c r="D1650" s="65"/>
      <c r="E1650" s="65"/>
      <c r="F1650" s="65"/>
      <c r="G1650" s="145"/>
    </row>
    <row r="1651" spans="1:7">
      <c r="A1651" s="65"/>
      <c r="B1651" s="65"/>
      <c r="C1651" s="65"/>
      <c r="D1651" s="65"/>
      <c r="E1651" s="65"/>
      <c r="F1651" s="65"/>
      <c r="G1651" s="145"/>
    </row>
    <row r="1652" spans="1:7">
      <c r="A1652" s="65"/>
      <c r="B1652" s="65"/>
      <c r="C1652" s="65"/>
      <c r="D1652" s="65"/>
      <c r="E1652" s="65"/>
      <c r="F1652" s="65"/>
      <c r="G1652" s="145"/>
    </row>
    <row r="1653" spans="1:7">
      <c r="A1653" s="65"/>
      <c r="B1653" s="65"/>
      <c r="C1653" s="65"/>
      <c r="D1653" s="65"/>
      <c r="E1653" s="65"/>
      <c r="F1653" s="65"/>
      <c r="G1653" s="145"/>
    </row>
    <row r="1654" spans="1:7">
      <c r="A1654" s="65"/>
      <c r="B1654" s="65"/>
      <c r="C1654" s="65"/>
      <c r="D1654" s="65"/>
      <c r="E1654" s="65"/>
      <c r="F1654" s="65"/>
      <c r="G1654" s="145"/>
    </row>
    <row r="1655" spans="1:7">
      <c r="A1655" s="65"/>
      <c r="B1655" s="65"/>
      <c r="C1655" s="65"/>
      <c r="D1655" s="65"/>
      <c r="E1655" s="65"/>
      <c r="F1655" s="65"/>
      <c r="G1655" s="145"/>
    </row>
    <row r="1656" spans="1:7">
      <c r="A1656" s="65"/>
      <c r="B1656" s="65"/>
      <c r="C1656" s="65"/>
      <c r="D1656" s="65"/>
      <c r="E1656" s="65"/>
      <c r="F1656" s="65"/>
      <c r="G1656" s="145"/>
    </row>
    <row r="1657" spans="1:7">
      <c r="A1657" s="65"/>
      <c r="B1657" s="65"/>
      <c r="C1657" s="65"/>
      <c r="D1657" s="65"/>
      <c r="E1657" s="65"/>
      <c r="F1657" s="65"/>
      <c r="G1657" s="145"/>
    </row>
    <row r="1658" spans="1:7">
      <c r="A1658" s="65"/>
      <c r="B1658" s="65"/>
      <c r="C1658" s="65"/>
      <c r="D1658" s="65"/>
      <c r="E1658" s="65"/>
      <c r="F1658" s="65"/>
      <c r="G1658" s="145"/>
    </row>
    <row r="1659" spans="1:7">
      <c r="A1659" s="65"/>
      <c r="B1659" s="65"/>
      <c r="C1659" s="65"/>
      <c r="D1659" s="65"/>
      <c r="E1659" s="65"/>
      <c r="F1659" s="65"/>
      <c r="G1659" s="145"/>
    </row>
    <row r="1660" spans="1:7">
      <c r="A1660" s="65"/>
      <c r="B1660" s="65"/>
      <c r="C1660" s="65"/>
      <c r="D1660" s="65"/>
      <c r="E1660" s="65"/>
      <c r="F1660" s="65"/>
      <c r="G1660" s="145"/>
    </row>
    <row r="1661" spans="1:7">
      <c r="A1661" s="65"/>
      <c r="B1661" s="65"/>
      <c r="C1661" s="65"/>
      <c r="D1661" s="65"/>
      <c r="E1661" s="65"/>
      <c r="F1661" s="65"/>
      <c r="G1661" s="145"/>
    </row>
    <row r="1662" spans="1:7">
      <c r="A1662" s="65"/>
      <c r="B1662" s="65"/>
      <c r="C1662" s="65"/>
      <c r="D1662" s="65"/>
      <c r="E1662" s="65"/>
      <c r="F1662" s="65"/>
      <c r="G1662" s="145"/>
    </row>
    <row r="1663" spans="1:7">
      <c r="A1663" s="65"/>
      <c r="B1663" s="65"/>
      <c r="C1663" s="65"/>
      <c r="D1663" s="65"/>
      <c r="E1663" s="65"/>
      <c r="F1663" s="65"/>
      <c r="G1663" s="145"/>
    </row>
    <row r="1664" spans="1:7">
      <c r="A1664" s="65"/>
      <c r="B1664" s="65"/>
      <c r="C1664" s="65"/>
      <c r="D1664" s="65"/>
      <c r="E1664" s="65"/>
      <c r="F1664" s="65"/>
      <c r="G1664" s="145"/>
    </row>
    <row r="1665" spans="1:7">
      <c r="A1665" s="65"/>
      <c r="B1665" s="65"/>
      <c r="C1665" s="65"/>
      <c r="D1665" s="65"/>
      <c r="E1665" s="65"/>
      <c r="F1665" s="65"/>
      <c r="G1665" s="145"/>
    </row>
    <row r="1666" spans="1:7">
      <c r="A1666" s="65"/>
      <c r="B1666" s="65"/>
      <c r="C1666" s="65"/>
      <c r="D1666" s="65"/>
      <c r="E1666" s="65"/>
      <c r="F1666" s="65"/>
      <c r="G1666" s="145"/>
    </row>
    <row r="1667" spans="1:7">
      <c r="A1667" s="65"/>
      <c r="B1667" s="65"/>
      <c r="C1667" s="65"/>
      <c r="D1667" s="65"/>
      <c r="E1667" s="65"/>
      <c r="F1667" s="65"/>
      <c r="G1667" s="145"/>
    </row>
    <row r="1668" spans="1:7">
      <c r="A1668" s="65"/>
      <c r="B1668" s="65"/>
      <c r="C1668" s="65"/>
      <c r="D1668" s="65"/>
      <c r="E1668" s="65"/>
      <c r="F1668" s="65"/>
      <c r="G1668" s="145"/>
    </row>
    <row r="1669" spans="1:7">
      <c r="A1669" s="65"/>
      <c r="B1669" s="65"/>
      <c r="C1669" s="65"/>
      <c r="D1669" s="65"/>
      <c r="E1669" s="65"/>
      <c r="F1669" s="65"/>
      <c r="G1669" s="145"/>
    </row>
    <row r="1670" spans="1:7">
      <c r="A1670" s="65"/>
      <c r="B1670" s="65"/>
      <c r="C1670" s="65"/>
      <c r="D1670" s="65"/>
      <c r="E1670" s="65"/>
      <c r="F1670" s="65"/>
      <c r="G1670" s="145"/>
    </row>
    <row r="1671" spans="1:7">
      <c r="A1671" s="65"/>
      <c r="B1671" s="65"/>
      <c r="C1671" s="65"/>
      <c r="D1671" s="65"/>
      <c r="E1671" s="65"/>
      <c r="F1671" s="65"/>
      <c r="G1671" s="145"/>
    </row>
    <row r="1672" spans="1:7">
      <c r="A1672" s="65"/>
      <c r="B1672" s="65"/>
      <c r="C1672" s="65"/>
      <c r="D1672" s="65"/>
      <c r="E1672" s="65"/>
      <c r="F1672" s="65"/>
      <c r="G1672" s="145"/>
    </row>
    <row r="1673" spans="1:7">
      <c r="A1673" s="65"/>
      <c r="B1673" s="65"/>
      <c r="C1673" s="65"/>
      <c r="D1673" s="65"/>
      <c r="E1673" s="65"/>
      <c r="F1673" s="65"/>
      <c r="G1673" s="145"/>
    </row>
    <row r="1674" spans="1:7">
      <c r="A1674" s="65"/>
      <c r="B1674" s="65"/>
      <c r="C1674" s="65"/>
      <c r="D1674" s="65"/>
      <c r="E1674" s="65"/>
      <c r="F1674" s="65"/>
      <c r="G1674" s="145"/>
    </row>
    <row r="1675" spans="1:7">
      <c r="A1675" s="65"/>
      <c r="B1675" s="65"/>
      <c r="C1675" s="65"/>
      <c r="D1675" s="65"/>
      <c r="E1675" s="65"/>
      <c r="F1675" s="65"/>
      <c r="G1675" s="145"/>
    </row>
    <row r="1676" spans="1:7">
      <c r="A1676" s="65"/>
      <c r="B1676" s="65"/>
      <c r="C1676" s="65"/>
      <c r="D1676" s="65"/>
      <c r="E1676" s="65"/>
      <c r="F1676" s="65"/>
      <c r="G1676" s="145"/>
    </row>
    <row r="1677" spans="1:7">
      <c r="A1677" s="65"/>
      <c r="B1677" s="65"/>
      <c r="C1677" s="65"/>
      <c r="D1677" s="65"/>
      <c r="E1677" s="65"/>
      <c r="F1677" s="65"/>
      <c r="G1677" s="145"/>
    </row>
    <row r="1678" spans="1:7">
      <c r="A1678" s="65"/>
      <c r="B1678" s="65"/>
      <c r="C1678" s="65"/>
      <c r="D1678" s="65"/>
      <c r="E1678" s="65"/>
      <c r="F1678" s="65"/>
      <c r="G1678" s="145"/>
    </row>
    <row r="1679" spans="1:7">
      <c r="A1679" s="65"/>
      <c r="B1679" s="65"/>
      <c r="C1679" s="65"/>
      <c r="D1679" s="65"/>
      <c r="E1679" s="65"/>
      <c r="F1679" s="65"/>
      <c r="G1679" s="145"/>
    </row>
    <row r="1680" spans="1:7">
      <c r="A1680" s="65"/>
      <c r="B1680" s="65"/>
      <c r="C1680" s="65"/>
      <c r="D1680" s="65"/>
      <c r="E1680" s="65"/>
      <c r="F1680" s="65"/>
      <c r="G1680" s="145"/>
    </row>
    <row r="1681" spans="1:7">
      <c r="A1681" s="65"/>
      <c r="B1681" s="65"/>
      <c r="C1681" s="65"/>
      <c r="D1681" s="65"/>
      <c r="E1681" s="65"/>
      <c r="F1681" s="65"/>
      <c r="G1681" s="145"/>
    </row>
    <row r="1682" spans="1:7">
      <c r="A1682" s="65"/>
      <c r="B1682" s="65"/>
      <c r="C1682" s="65"/>
      <c r="D1682" s="65"/>
      <c r="E1682" s="65"/>
      <c r="F1682" s="65"/>
      <c r="G1682" s="145"/>
    </row>
    <row r="1683" spans="1:7">
      <c r="A1683" s="65"/>
      <c r="B1683" s="65"/>
      <c r="C1683" s="65"/>
      <c r="D1683" s="65"/>
      <c r="E1683" s="65"/>
      <c r="F1683" s="65"/>
      <c r="G1683" s="145"/>
    </row>
    <row r="1684" spans="1:7">
      <c r="A1684" s="65"/>
      <c r="B1684" s="65"/>
      <c r="C1684" s="65"/>
      <c r="D1684" s="65"/>
      <c r="E1684" s="65"/>
      <c r="F1684" s="65"/>
      <c r="G1684" s="145"/>
    </row>
    <row r="1685" spans="1:7">
      <c r="A1685" s="65"/>
      <c r="B1685" s="65"/>
      <c r="C1685" s="65"/>
      <c r="D1685" s="65"/>
      <c r="E1685" s="65"/>
      <c r="F1685" s="65"/>
      <c r="G1685" s="145"/>
    </row>
    <row r="1686" spans="1:7">
      <c r="A1686" s="65"/>
      <c r="B1686" s="65"/>
      <c r="C1686" s="65"/>
      <c r="D1686" s="65"/>
      <c r="E1686" s="65"/>
      <c r="F1686" s="65"/>
      <c r="G1686" s="145"/>
    </row>
    <row r="1687" spans="1:7">
      <c r="A1687" s="65"/>
      <c r="B1687" s="65"/>
      <c r="C1687" s="65"/>
      <c r="D1687" s="65"/>
      <c r="E1687" s="65"/>
      <c r="F1687" s="65"/>
      <c r="G1687" s="145"/>
    </row>
    <row r="1688" spans="1:7">
      <c r="A1688" s="65"/>
      <c r="B1688" s="65"/>
      <c r="C1688" s="65"/>
      <c r="D1688" s="65"/>
      <c r="E1688" s="65"/>
      <c r="F1688" s="65"/>
      <c r="G1688" s="145"/>
    </row>
    <row r="1689" spans="1:7">
      <c r="A1689" s="65"/>
      <c r="B1689" s="65"/>
      <c r="C1689" s="65"/>
      <c r="D1689" s="65"/>
      <c r="E1689" s="65"/>
      <c r="F1689" s="65"/>
      <c r="G1689" s="145"/>
    </row>
    <row r="1690" spans="1:7">
      <c r="A1690" s="65"/>
      <c r="B1690" s="65"/>
      <c r="C1690" s="65"/>
      <c r="D1690" s="65"/>
      <c r="E1690" s="65"/>
      <c r="F1690" s="65"/>
      <c r="G1690" s="145"/>
    </row>
    <row r="1691" spans="1:7">
      <c r="A1691" s="65"/>
      <c r="B1691" s="65"/>
      <c r="C1691" s="65"/>
      <c r="D1691" s="65"/>
      <c r="E1691" s="65"/>
      <c r="F1691" s="65"/>
      <c r="G1691" s="145"/>
    </row>
    <row r="1692" spans="1:7">
      <c r="A1692" s="65"/>
      <c r="B1692" s="65"/>
      <c r="C1692" s="65"/>
      <c r="D1692" s="65"/>
      <c r="E1692" s="65"/>
      <c r="F1692" s="65"/>
      <c r="G1692" s="145"/>
    </row>
    <row r="1693" spans="1:7">
      <c r="A1693" s="65"/>
      <c r="B1693" s="65"/>
      <c r="C1693" s="65"/>
      <c r="D1693" s="65"/>
      <c r="E1693" s="65"/>
      <c r="F1693" s="65"/>
      <c r="G1693" s="145"/>
    </row>
    <row r="1694" spans="1:7">
      <c r="A1694" s="65"/>
      <c r="B1694" s="65"/>
      <c r="C1694" s="65"/>
      <c r="D1694" s="65"/>
      <c r="E1694" s="65"/>
      <c r="F1694" s="65"/>
      <c r="G1694" s="145"/>
    </row>
    <row r="1695" spans="1:7">
      <c r="A1695" s="65"/>
      <c r="B1695" s="65"/>
      <c r="C1695" s="65"/>
      <c r="D1695" s="65"/>
      <c r="E1695" s="65"/>
      <c r="F1695" s="65"/>
      <c r="G1695" s="145"/>
    </row>
    <row r="1696" spans="1:7">
      <c r="A1696" s="65"/>
      <c r="B1696" s="65"/>
      <c r="C1696" s="65"/>
      <c r="D1696" s="65"/>
      <c r="E1696" s="65"/>
      <c r="F1696" s="65"/>
      <c r="G1696" s="145"/>
    </row>
    <row r="1697" spans="1:7">
      <c r="A1697" s="65"/>
      <c r="B1697" s="65"/>
      <c r="C1697" s="65"/>
      <c r="D1697" s="65"/>
      <c r="E1697" s="65"/>
      <c r="F1697" s="65"/>
      <c r="G1697" s="145"/>
    </row>
    <row r="1698" spans="1:7">
      <c r="A1698" s="65"/>
      <c r="B1698" s="65"/>
      <c r="C1698" s="65"/>
      <c r="D1698" s="65"/>
      <c r="E1698" s="65"/>
      <c r="F1698" s="65"/>
      <c r="G1698" s="145"/>
    </row>
    <row r="1699" spans="1:7">
      <c r="A1699" s="65"/>
      <c r="B1699" s="65"/>
      <c r="C1699" s="65"/>
      <c r="D1699" s="65"/>
      <c r="E1699" s="65"/>
      <c r="F1699" s="65"/>
      <c r="G1699" s="145"/>
    </row>
    <row r="1700" spans="1:7">
      <c r="A1700" s="65"/>
      <c r="B1700" s="65"/>
      <c r="C1700" s="65"/>
      <c r="D1700" s="65"/>
      <c r="E1700" s="65"/>
      <c r="F1700" s="65"/>
      <c r="G1700" s="145"/>
    </row>
    <row r="1701" spans="1:7">
      <c r="A1701" s="65"/>
      <c r="B1701" s="65"/>
      <c r="C1701" s="65"/>
      <c r="D1701" s="65"/>
      <c r="E1701" s="65"/>
      <c r="F1701" s="65"/>
      <c r="G1701" s="145"/>
    </row>
    <row r="1702" spans="1:7">
      <c r="A1702" s="65"/>
      <c r="B1702" s="65"/>
      <c r="C1702" s="65"/>
      <c r="D1702" s="65"/>
      <c r="E1702" s="65"/>
      <c r="F1702" s="65"/>
      <c r="G1702" s="145"/>
    </row>
    <row r="1703" spans="1:7">
      <c r="A1703" s="65"/>
      <c r="B1703" s="65"/>
      <c r="C1703" s="65"/>
      <c r="D1703" s="65"/>
      <c r="E1703" s="65"/>
      <c r="F1703" s="65"/>
      <c r="G1703" s="145"/>
    </row>
    <row r="1704" spans="1:7">
      <c r="A1704" s="65"/>
      <c r="B1704" s="65"/>
      <c r="C1704" s="65"/>
      <c r="D1704" s="65"/>
      <c r="E1704" s="65"/>
      <c r="F1704" s="65"/>
      <c r="G1704" s="145"/>
    </row>
    <row r="1705" spans="1:7">
      <c r="A1705" s="65"/>
      <c r="B1705" s="65"/>
      <c r="C1705" s="65"/>
      <c r="D1705" s="65"/>
      <c r="E1705" s="65"/>
      <c r="F1705" s="65"/>
      <c r="G1705" s="145"/>
    </row>
    <row r="1706" spans="1:7">
      <c r="A1706" s="65"/>
      <c r="B1706" s="65"/>
      <c r="C1706" s="65"/>
      <c r="D1706" s="65"/>
      <c r="E1706" s="65"/>
      <c r="F1706" s="65"/>
      <c r="G1706" s="145"/>
    </row>
    <row r="1707" spans="1:7">
      <c r="A1707" s="65"/>
      <c r="B1707" s="65"/>
      <c r="C1707" s="65"/>
      <c r="D1707" s="65"/>
      <c r="E1707" s="65"/>
      <c r="F1707" s="65"/>
      <c r="G1707" s="145"/>
    </row>
    <row r="1708" spans="1:7">
      <c r="A1708" s="65"/>
      <c r="B1708" s="65"/>
      <c r="C1708" s="65"/>
      <c r="D1708" s="65"/>
      <c r="E1708" s="65"/>
      <c r="F1708" s="65"/>
      <c r="G1708" s="145"/>
    </row>
    <row r="1709" spans="1:7">
      <c r="A1709" s="65"/>
      <c r="B1709" s="65"/>
      <c r="C1709" s="65"/>
      <c r="D1709" s="65"/>
      <c r="E1709" s="65"/>
      <c r="F1709" s="65"/>
      <c r="G1709" s="145"/>
    </row>
    <row r="1710" spans="1:7">
      <c r="A1710" s="65"/>
      <c r="B1710" s="65"/>
      <c r="C1710" s="65"/>
      <c r="D1710" s="65"/>
      <c r="E1710" s="65"/>
      <c r="F1710" s="65"/>
      <c r="G1710" s="145"/>
    </row>
    <row r="1711" spans="1:7">
      <c r="A1711" s="65"/>
      <c r="B1711" s="65"/>
      <c r="C1711" s="65"/>
      <c r="D1711" s="65"/>
      <c r="E1711" s="65"/>
      <c r="F1711" s="65"/>
      <c r="G1711" s="145"/>
    </row>
    <row r="1712" spans="1:7">
      <c r="A1712" s="65"/>
      <c r="B1712" s="65"/>
      <c r="C1712" s="65"/>
      <c r="D1712" s="65"/>
      <c r="E1712" s="65"/>
      <c r="F1712" s="65"/>
      <c r="G1712" s="145"/>
    </row>
    <row r="1713" spans="1:7">
      <c r="A1713" s="65"/>
      <c r="B1713" s="65"/>
      <c r="C1713" s="65"/>
      <c r="D1713" s="65"/>
      <c r="E1713" s="65"/>
      <c r="F1713" s="65"/>
      <c r="G1713" s="145"/>
    </row>
    <row r="1714" spans="1:7">
      <c r="A1714" s="65"/>
      <c r="B1714" s="65"/>
      <c r="C1714" s="65"/>
      <c r="D1714" s="65"/>
      <c r="E1714" s="65"/>
      <c r="F1714" s="65"/>
      <c r="G1714" s="145"/>
    </row>
    <row r="1715" spans="1:7">
      <c r="A1715" s="65"/>
      <c r="B1715" s="65"/>
      <c r="C1715" s="65"/>
      <c r="D1715" s="65"/>
      <c r="E1715" s="65"/>
      <c r="F1715" s="65"/>
      <c r="G1715" s="145"/>
    </row>
    <row r="1716" spans="1:7">
      <c r="A1716" s="65"/>
      <c r="B1716" s="65"/>
      <c r="C1716" s="65"/>
      <c r="D1716" s="65"/>
      <c r="E1716" s="65"/>
      <c r="F1716" s="65"/>
      <c r="G1716" s="145"/>
    </row>
    <row r="1717" spans="1:7">
      <c r="A1717" s="65"/>
      <c r="B1717" s="65"/>
      <c r="C1717" s="65"/>
      <c r="D1717" s="65"/>
      <c r="E1717" s="65"/>
      <c r="F1717" s="65"/>
      <c r="G1717" s="145"/>
    </row>
    <row r="1718" spans="1:7">
      <c r="A1718" s="65"/>
      <c r="B1718" s="65"/>
      <c r="C1718" s="65"/>
      <c r="D1718" s="65"/>
      <c r="E1718" s="65"/>
      <c r="F1718" s="65"/>
      <c r="G1718" s="145"/>
    </row>
    <row r="1719" spans="1:7">
      <c r="A1719" s="65"/>
      <c r="B1719" s="65"/>
      <c r="C1719" s="65"/>
      <c r="D1719" s="65"/>
      <c r="E1719" s="65"/>
      <c r="F1719" s="65"/>
      <c r="G1719" s="145"/>
    </row>
    <row r="1720" spans="1:7">
      <c r="A1720" s="65"/>
      <c r="B1720" s="65"/>
      <c r="C1720" s="65"/>
      <c r="D1720" s="65"/>
      <c r="E1720" s="65"/>
      <c r="F1720" s="65"/>
      <c r="G1720" s="145"/>
    </row>
    <row r="1721" spans="1:7">
      <c r="A1721" s="65"/>
      <c r="B1721" s="65"/>
      <c r="C1721" s="65"/>
      <c r="D1721" s="65"/>
      <c r="E1721" s="65"/>
      <c r="F1721" s="65"/>
      <c r="G1721" s="145"/>
    </row>
    <row r="1722" spans="1:7">
      <c r="A1722" s="65"/>
      <c r="B1722" s="65"/>
      <c r="C1722" s="65"/>
      <c r="D1722" s="65"/>
      <c r="E1722" s="65"/>
      <c r="F1722" s="65"/>
      <c r="G1722" s="145"/>
    </row>
    <row r="1723" spans="1:7">
      <c r="A1723" s="65"/>
      <c r="B1723" s="65"/>
      <c r="C1723" s="65"/>
      <c r="D1723" s="65"/>
      <c r="E1723" s="65"/>
      <c r="F1723" s="65"/>
      <c r="G1723" s="145"/>
    </row>
    <row r="1724" spans="1:7">
      <c r="A1724" s="65"/>
      <c r="B1724" s="65"/>
      <c r="C1724" s="65"/>
      <c r="D1724" s="65"/>
      <c r="E1724" s="65"/>
      <c r="F1724" s="65"/>
      <c r="G1724" s="145"/>
    </row>
    <row r="1725" spans="1:7">
      <c r="A1725" s="65"/>
      <c r="B1725" s="65"/>
      <c r="C1725" s="65"/>
      <c r="D1725" s="65"/>
      <c r="E1725" s="65"/>
      <c r="F1725" s="65"/>
      <c r="G1725" s="145"/>
    </row>
    <row r="1726" spans="1:7">
      <c r="A1726" s="65"/>
      <c r="B1726" s="65"/>
      <c r="C1726" s="65"/>
      <c r="D1726" s="65"/>
      <c r="E1726" s="65"/>
      <c r="F1726" s="65"/>
      <c r="G1726" s="145"/>
    </row>
    <row r="1727" spans="1:7">
      <c r="A1727" s="65"/>
      <c r="B1727" s="65"/>
      <c r="C1727" s="65"/>
      <c r="D1727" s="65"/>
      <c r="E1727" s="65"/>
      <c r="F1727" s="65"/>
      <c r="G1727" s="145"/>
    </row>
    <row r="1728" spans="1:7">
      <c r="A1728" s="65"/>
      <c r="B1728" s="65"/>
      <c r="C1728" s="65"/>
      <c r="D1728" s="65"/>
      <c r="E1728" s="65"/>
      <c r="F1728" s="65"/>
      <c r="G1728" s="145"/>
    </row>
    <row r="1729" spans="1:7">
      <c r="A1729" s="65"/>
      <c r="B1729" s="65"/>
      <c r="C1729" s="65"/>
      <c r="D1729" s="65"/>
      <c r="E1729" s="65"/>
      <c r="F1729" s="65"/>
      <c r="G1729" s="145"/>
    </row>
    <row r="1730" spans="1:7">
      <c r="A1730" s="65"/>
      <c r="B1730" s="65"/>
      <c r="C1730" s="65"/>
      <c r="D1730" s="65"/>
      <c r="E1730" s="65"/>
      <c r="F1730" s="65"/>
      <c r="G1730" s="145"/>
    </row>
    <row r="1731" spans="1:7">
      <c r="A1731" s="65"/>
      <c r="B1731" s="65"/>
      <c r="C1731" s="65"/>
      <c r="D1731" s="65"/>
      <c r="E1731" s="65"/>
      <c r="F1731" s="65"/>
      <c r="G1731" s="145"/>
    </row>
    <row r="1732" spans="1:7">
      <c r="A1732" s="65"/>
      <c r="B1732" s="65"/>
      <c r="C1732" s="65"/>
      <c r="D1732" s="65"/>
      <c r="E1732" s="65"/>
      <c r="F1732" s="65"/>
      <c r="G1732" s="145"/>
    </row>
    <row r="1733" spans="1:7">
      <c r="A1733" s="65"/>
      <c r="B1733" s="65"/>
      <c r="C1733" s="65"/>
      <c r="D1733" s="65"/>
      <c r="E1733" s="65"/>
      <c r="F1733" s="65"/>
      <c r="G1733" s="145"/>
    </row>
    <row r="1734" spans="1:7">
      <c r="A1734" s="65"/>
      <c r="B1734" s="65"/>
      <c r="C1734" s="65"/>
      <c r="D1734" s="65"/>
      <c r="E1734" s="65"/>
      <c r="F1734" s="65"/>
      <c r="G1734" s="145"/>
    </row>
    <row r="1735" spans="1:7">
      <c r="A1735" s="65"/>
      <c r="B1735" s="65"/>
      <c r="C1735" s="65"/>
      <c r="D1735" s="65"/>
      <c r="E1735" s="65"/>
      <c r="F1735" s="65"/>
      <c r="G1735" s="145"/>
    </row>
    <row r="1736" spans="1:7">
      <c r="A1736" s="65"/>
      <c r="B1736" s="65"/>
      <c r="C1736" s="65"/>
      <c r="D1736" s="65"/>
      <c r="E1736" s="65"/>
      <c r="F1736" s="65"/>
      <c r="G1736" s="145"/>
    </row>
    <row r="1737" spans="1:7">
      <c r="A1737" s="65"/>
      <c r="B1737" s="65"/>
      <c r="C1737" s="65"/>
      <c r="D1737" s="65"/>
      <c r="E1737" s="65"/>
      <c r="F1737" s="65"/>
      <c r="G1737" s="145"/>
    </row>
    <row r="1738" spans="1:7">
      <c r="A1738" s="65"/>
      <c r="B1738" s="65"/>
      <c r="C1738" s="65"/>
      <c r="D1738" s="65"/>
      <c r="E1738" s="65"/>
      <c r="F1738" s="65"/>
      <c r="G1738" s="145"/>
    </row>
    <row r="1739" spans="1:7">
      <c r="A1739" s="65"/>
      <c r="B1739" s="65"/>
      <c r="C1739" s="65"/>
      <c r="D1739" s="65"/>
      <c r="E1739" s="65"/>
      <c r="F1739" s="65"/>
      <c r="G1739" s="145"/>
    </row>
    <row r="1740" spans="1:7">
      <c r="A1740" s="65"/>
      <c r="B1740" s="65"/>
      <c r="C1740" s="65"/>
      <c r="D1740" s="65"/>
      <c r="E1740" s="65"/>
      <c r="F1740" s="65"/>
      <c r="G1740" s="145"/>
    </row>
    <row r="1741" spans="1:7">
      <c r="A1741" s="65"/>
      <c r="B1741" s="65"/>
      <c r="C1741" s="65"/>
      <c r="D1741" s="65"/>
      <c r="E1741" s="65"/>
      <c r="F1741" s="65"/>
      <c r="G1741" s="145"/>
    </row>
    <row r="1742" spans="1:7">
      <c r="A1742" s="65"/>
      <c r="B1742" s="65"/>
      <c r="C1742" s="65"/>
      <c r="D1742" s="65"/>
      <c r="E1742" s="65"/>
      <c r="F1742" s="65"/>
      <c r="G1742" s="145"/>
    </row>
    <row r="1743" spans="1:7">
      <c r="A1743" s="65"/>
      <c r="B1743" s="65"/>
      <c r="C1743" s="65"/>
      <c r="D1743" s="65"/>
      <c r="E1743" s="65"/>
      <c r="F1743" s="65"/>
      <c r="G1743" s="145"/>
    </row>
    <row r="1744" spans="1:7">
      <c r="A1744" s="65"/>
      <c r="B1744" s="65"/>
      <c r="C1744" s="65"/>
      <c r="D1744" s="65"/>
      <c r="E1744" s="65"/>
      <c r="F1744" s="65"/>
      <c r="G1744" s="145"/>
    </row>
    <row r="1745" spans="1:7">
      <c r="A1745" s="65"/>
      <c r="B1745" s="65"/>
      <c r="C1745" s="65"/>
      <c r="D1745" s="65"/>
      <c r="E1745" s="65"/>
      <c r="F1745" s="65"/>
      <c r="G1745" s="145"/>
    </row>
    <row r="1746" spans="1:7">
      <c r="A1746" s="65"/>
      <c r="B1746" s="65"/>
      <c r="C1746" s="65"/>
      <c r="D1746" s="65"/>
      <c r="E1746" s="65"/>
      <c r="F1746" s="65"/>
      <c r="G1746" s="145"/>
    </row>
    <row r="1747" spans="1:7">
      <c r="A1747" s="65"/>
      <c r="B1747" s="65"/>
      <c r="C1747" s="65"/>
      <c r="D1747" s="65"/>
      <c r="E1747" s="65"/>
      <c r="F1747" s="65"/>
      <c r="G1747" s="145"/>
    </row>
    <row r="1748" spans="1:7">
      <c r="A1748" s="65"/>
      <c r="B1748" s="65"/>
      <c r="C1748" s="65"/>
      <c r="D1748" s="65"/>
      <c r="E1748" s="65"/>
      <c r="F1748" s="65"/>
      <c r="G1748" s="145"/>
    </row>
    <row r="1749" spans="1:7">
      <c r="A1749" s="65"/>
      <c r="B1749" s="65"/>
      <c r="C1749" s="65"/>
      <c r="D1749" s="65"/>
      <c r="E1749" s="65"/>
      <c r="F1749" s="65"/>
      <c r="G1749" s="145"/>
    </row>
    <row r="1750" spans="1:7">
      <c r="A1750" s="65"/>
      <c r="B1750" s="65"/>
      <c r="C1750" s="65"/>
      <c r="D1750" s="65"/>
      <c r="E1750" s="65"/>
      <c r="F1750" s="65"/>
      <c r="G1750" s="145"/>
    </row>
    <row r="1751" spans="1:7">
      <c r="A1751" s="65"/>
      <c r="B1751" s="65"/>
      <c r="C1751" s="65"/>
      <c r="D1751" s="65"/>
      <c r="E1751" s="65"/>
      <c r="F1751" s="65"/>
      <c r="G1751" s="145"/>
    </row>
    <row r="1752" spans="1:7">
      <c r="A1752" s="65"/>
      <c r="B1752" s="65"/>
      <c r="C1752" s="65"/>
      <c r="D1752" s="65"/>
      <c r="E1752" s="65"/>
      <c r="F1752" s="65"/>
      <c r="G1752" s="145"/>
    </row>
    <row r="1753" spans="1:7">
      <c r="A1753" s="65"/>
      <c r="B1753" s="65"/>
      <c r="C1753" s="65"/>
      <c r="D1753" s="65"/>
      <c r="E1753" s="65"/>
      <c r="F1753" s="65"/>
      <c r="G1753" s="145"/>
    </row>
    <row r="1754" spans="1:7">
      <c r="A1754" s="65"/>
      <c r="B1754" s="65"/>
      <c r="C1754" s="65"/>
      <c r="D1754" s="65"/>
      <c r="E1754" s="65"/>
      <c r="F1754" s="65"/>
      <c r="G1754" s="145"/>
    </row>
    <row r="1755" spans="1:7">
      <c r="A1755" s="65"/>
      <c r="B1755" s="65"/>
      <c r="C1755" s="65"/>
      <c r="D1755" s="65"/>
      <c r="E1755" s="65"/>
      <c r="F1755" s="65"/>
      <c r="G1755" s="145"/>
    </row>
    <row r="1756" spans="1:7">
      <c r="A1756" s="65"/>
      <c r="B1756" s="65"/>
      <c r="C1756" s="65"/>
      <c r="D1756" s="65"/>
      <c r="E1756" s="65"/>
      <c r="F1756" s="65"/>
      <c r="G1756" s="145"/>
    </row>
    <row r="1757" spans="1:7">
      <c r="A1757" s="65"/>
      <c r="B1757" s="65"/>
      <c r="C1757" s="65"/>
      <c r="D1757" s="65"/>
      <c r="E1757" s="65"/>
      <c r="F1757" s="65"/>
      <c r="G1757" s="145"/>
    </row>
    <row r="1758" spans="1:7">
      <c r="A1758" s="65"/>
      <c r="B1758" s="65"/>
      <c r="C1758" s="65"/>
      <c r="D1758" s="65"/>
      <c r="E1758" s="65"/>
      <c r="F1758" s="65"/>
      <c r="G1758" s="145"/>
    </row>
    <row r="1759" spans="1:7">
      <c r="A1759" s="65"/>
      <c r="B1759" s="65"/>
      <c r="C1759" s="65"/>
      <c r="D1759" s="65"/>
      <c r="E1759" s="65"/>
      <c r="F1759" s="65"/>
      <c r="G1759" s="145"/>
    </row>
    <row r="1760" spans="1:7">
      <c r="A1760" s="65"/>
      <c r="B1760" s="65"/>
      <c r="C1760" s="65"/>
      <c r="D1760" s="65"/>
      <c r="E1760" s="65"/>
      <c r="F1760" s="65"/>
      <c r="G1760" s="145"/>
    </row>
    <row r="1761" spans="1:7">
      <c r="A1761" s="65"/>
      <c r="B1761" s="65"/>
      <c r="C1761" s="65"/>
      <c r="D1761" s="65"/>
      <c r="E1761" s="65"/>
      <c r="F1761" s="65"/>
      <c r="G1761" s="145"/>
    </row>
    <row r="1762" spans="1:7">
      <c r="A1762" s="65"/>
      <c r="B1762" s="65"/>
      <c r="C1762" s="65"/>
      <c r="D1762" s="65"/>
      <c r="E1762" s="65"/>
      <c r="F1762" s="65"/>
      <c r="G1762" s="145"/>
    </row>
    <row r="1763" spans="1:7">
      <c r="A1763" s="65"/>
      <c r="B1763" s="65"/>
      <c r="C1763" s="65"/>
      <c r="D1763" s="65"/>
      <c r="E1763" s="65"/>
      <c r="F1763" s="65"/>
      <c r="G1763" s="145"/>
    </row>
    <row r="1764" spans="1:7">
      <c r="A1764" s="65"/>
      <c r="B1764" s="65"/>
      <c r="C1764" s="65"/>
      <c r="D1764" s="65"/>
      <c r="E1764" s="65"/>
      <c r="F1764" s="65"/>
      <c r="G1764" s="145"/>
    </row>
    <row r="1765" spans="1:7">
      <c r="A1765" s="65"/>
      <c r="B1765" s="65"/>
      <c r="C1765" s="65"/>
      <c r="D1765" s="65"/>
      <c r="E1765" s="65"/>
      <c r="F1765" s="65"/>
      <c r="G1765" s="145"/>
    </row>
    <row r="1766" spans="1:7">
      <c r="A1766" s="65"/>
      <c r="B1766" s="65"/>
      <c r="C1766" s="65"/>
      <c r="D1766" s="65"/>
      <c r="E1766" s="65"/>
      <c r="F1766" s="65"/>
      <c r="G1766" s="145"/>
    </row>
    <row r="1767" spans="1:7">
      <c r="A1767" s="65"/>
      <c r="B1767" s="65"/>
      <c r="C1767" s="65"/>
      <c r="D1767" s="65"/>
      <c r="E1767" s="65"/>
      <c r="F1767" s="65"/>
      <c r="G1767" s="145"/>
    </row>
    <row r="1768" spans="1:7">
      <c r="A1768" s="65"/>
      <c r="B1768" s="65"/>
      <c r="C1768" s="65"/>
      <c r="D1768" s="65"/>
      <c r="E1768" s="65"/>
      <c r="F1768" s="65"/>
      <c r="G1768" s="145"/>
    </row>
    <row r="1769" spans="1:7">
      <c r="A1769" s="65"/>
      <c r="B1769" s="65"/>
      <c r="C1769" s="65"/>
      <c r="D1769" s="65"/>
      <c r="E1769" s="65"/>
      <c r="F1769" s="65"/>
      <c r="G1769" s="145"/>
    </row>
    <row r="1770" spans="1:7">
      <c r="A1770" s="65"/>
      <c r="B1770" s="65"/>
      <c r="C1770" s="65"/>
      <c r="D1770" s="65"/>
      <c r="E1770" s="65"/>
      <c r="F1770" s="65"/>
      <c r="G1770" s="145"/>
    </row>
    <row r="1771" spans="1:7">
      <c r="A1771" s="65"/>
      <c r="B1771" s="65"/>
      <c r="C1771" s="65"/>
      <c r="D1771" s="65"/>
      <c r="E1771" s="65"/>
      <c r="F1771" s="65"/>
      <c r="G1771" s="145"/>
    </row>
    <row r="1772" spans="1:7">
      <c r="A1772" s="65"/>
      <c r="B1772" s="65"/>
      <c r="C1772" s="65"/>
      <c r="D1772" s="65"/>
      <c r="E1772" s="65"/>
      <c r="F1772" s="65"/>
      <c r="G1772" s="145"/>
    </row>
    <row r="1773" spans="1:7">
      <c r="A1773" s="65"/>
      <c r="B1773" s="65"/>
      <c r="C1773" s="65"/>
      <c r="D1773" s="65"/>
      <c r="E1773" s="65"/>
      <c r="F1773" s="65"/>
      <c r="G1773" s="145"/>
    </row>
    <row r="1774" spans="1:7">
      <c r="A1774" s="65"/>
      <c r="B1774" s="65"/>
      <c r="C1774" s="65"/>
      <c r="D1774" s="65"/>
      <c r="E1774" s="65"/>
      <c r="F1774" s="65"/>
      <c r="G1774" s="145"/>
    </row>
    <row r="1775" spans="1:7">
      <c r="A1775" s="65"/>
      <c r="B1775" s="65"/>
      <c r="C1775" s="65"/>
      <c r="D1775" s="65"/>
      <c r="E1775" s="65"/>
      <c r="F1775" s="65"/>
      <c r="G1775" s="145"/>
    </row>
    <row r="1776" spans="1:7">
      <c r="A1776" s="65"/>
      <c r="B1776" s="65"/>
      <c r="C1776" s="65"/>
      <c r="D1776" s="65"/>
      <c r="E1776" s="65"/>
      <c r="F1776" s="65"/>
      <c r="G1776" s="145"/>
    </row>
    <row r="1777" spans="1:7">
      <c r="A1777" s="65"/>
      <c r="B1777" s="65"/>
      <c r="C1777" s="65"/>
      <c r="D1777" s="65"/>
      <c r="E1777" s="65"/>
      <c r="F1777" s="65"/>
      <c r="G1777" s="145"/>
    </row>
    <row r="1778" spans="1:7">
      <c r="A1778" s="65"/>
      <c r="B1778" s="65"/>
      <c r="C1778" s="65"/>
      <c r="D1778" s="65"/>
      <c r="E1778" s="65"/>
      <c r="F1778" s="65"/>
      <c r="G1778" s="145"/>
    </row>
    <row r="1779" spans="1:7">
      <c r="A1779" s="65"/>
      <c r="B1779" s="65"/>
      <c r="C1779" s="65"/>
      <c r="D1779" s="65"/>
      <c r="E1779" s="65"/>
      <c r="F1779" s="65"/>
      <c r="G1779" s="145"/>
    </row>
    <row r="1780" spans="1:7">
      <c r="A1780" s="65"/>
      <c r="B1780" s="65"/>
      <c r="C1780" s="65"/>
      <c r="D1780" s="65"/>
      <c r="E1780" s="65"/>
      <c r="F1780" s="65"/>
      <c r="G1780" s="145"/>
    </row>
    <row r="1781" spans="1:7">
      <c r="A1781" s="65"/>
      <c r="B1781" s="65"/>
      <c r="C1781" s="65"/>
      <c r="D1781" s="65"/>
      <c r="E1781" s="65"/>
      <c r="F1781" s="65"/>
      <c r="G1781" s="145"/>
    </row>
    <row r="1782" spans="1:7">
      <c r="A1782" s="65"/>
      <c r="B1782" s="65"/>
      <c r="C1782" s="65"/>
      <c r="D1782" s="65"/>
      <c r="E1782" s="65"/>
      <c r="F1782" s="65"/>
      <c r="G1782" s="145"/>
    </row>
    <row r="1783" spans="1:7">
      <c r="A1783" s="65"/>
      <c r="B1783" s="65"/>
      <c r="C1783" s="65"/>
      <c r="D1783" s="65"/>
      <c r="E1783" s="65"/>
      <c r="F1783" s="65"/>
      <c r="G1783" s="145"/>
    </row>
    <row r="1784" spans="1:7">
      <c r="A1784" s="65"/>
      <c r="B1784" s="65"/>
      <c r="C1784" s="65"/>
      <c r="D1784" s="65"/>
      <c r="E1784" s="65"/>
      <c r="F1784" s="65"/>
      <c r="G1784" s="145"/>
    </row>
    <row r="1785" spans="1:7">
      <c r="A1785" s="65"/>
      <c r="B1785" s="65"/>
      <c r="C1785" s="65"/>
      <c r="D1785" s="65"/>
      <c r="E1785" s="65"/>
      <c r="F1785" s="65"/>
      <c r="G1785" s="145"/>
    </row>
    <row r="1786" spans="1:7">
      <c r="A1786" s="65"/>
      <c r="B1786" s="65"/>
      <c r="C1786" s="65"/>
      <c r="D1786" s="65"/>
      <c r="E1786" s="65"/>
      <c r="F1786" s="65"/>
      <c r="G1786" s="145"/>
    </row>
    <row r="1787" spans="1:7">
      <c r="A1787" s="65"/>
      <c r="B1787" s="65"/>
      <c r="C1787" s="65"/>
      <c r="D1787" s="65"/>
      <c r="E1787" s="65"/>
      <c r="F1787" s="65"/>
      <c r="G1787" s="145"/>
    </row>
    <row r="1788" spans="1:7">
      <c r="A1788" s="65"/>
      <c r="B1788" s="65"/>
      <c r="C1788" s="65"/>
      <c r="D1788" s="65"/>
      <c r="E1788" s="65"/>
      <c r="F1788" s="65"/>
      <c r="G1788" s="145"/>
    </row>
    <row r="1789" spans="1:7">
      <c r="A1789" s="65"/>
      <c r="B1789" s="65"/>
      <c r="C1789" s="65"/>
      <c r="D1789" s="65"/>
      <c r="E1789" s="65"/>
      <c r="F1789" s="65"/>
      <c r="G1789" s="145"/>
    </row>
    <row r="1790" spans="1:7">
      <c r="A1790" s="65"/>
      <c r="B1790" s="65"/>
      <c r="C1790" s="65"/>
      <c r="D1790" s="65"/>
      <c r="E1790" s="65"/>
      <c r="F1790" s="65"/>
      <c r="G1790" s="145"/>
    </row>
    <row r="1791" spans="1:7">
      <c r="A1791" s="65"/>
      <c r="B1791" s="65"/>
      <c r="C1791" s="65"/>
      <c r="D1791" s="65"/>
      <c r="E1791" s="65"/>
      <c r="F1791" s="65"/>
      <c r="G1791" s="145"/>
    </row>
    <row r="1792" spans="1:7">
      <c r="A1792" s="65"/>
      <c r="B1792" s="65"/>
      <c r="C1792" s="65"/>
      <c r="D1792" s="65"/>
      <c r="E1792" s="65"/>
      <c r="F1792" s="65"/>
      <c r="G1792" s="145"/>
    </row>
    <row r="1793" spans="1:7">
      <c r="A1793" s="65"/>
      <c r="B1793" s="65"/>
      <c r="C1793" s="65"/>
      <c r="D1793" s="65"/>
      <c r="E1793" s="65"/>
      <c r="F1793" s="65"/>
      <c r="G1793" s="145"/>
    </row>
    <row r="1794" spans="1:7">
      <c r="A1794" s="65"/>
      <c r="B1794" s="65"/>
      <c r="C1794" s="65"/>
      <c r="D1794" s="65"/>
      <c r="E1794" s="65"/>
      <c r="F1794" s="65"/>
      <c r="G1794" s="145"/>
    </row>
    <row r="1795" spans="1:7">
      <c r="A1795" s="65"/>
      <c r="B1795" s="65"/>
      <c r="C1795" s="65"/>
      <c r="D1795" s="65"/>
      <c r="E1795" s="65"/>
      <c r="F1795" s="65"/>
      <c r="G1795" s="145"/>
    </row>
    <row r="1796" spans="1:7">
      <c r="A1796" s="65"/>
      <c r="B1796" s="65"/>
      <c r="C1796" s="65"/>
      <c r="D1796" s="65"/>
      <c r="E1796" s="65"/>
      <c r="F1796" s="65"/>
      <c r="G1796" s="145"/>
    </row>
    <row r="1797" spans="1:7">
      <c r="A1797" s="65"/>
      <c r="B1797" s="65"/>
      <c r="C1797" s="65"/>
      <c r="D1797" s="65"/>
      <c r="E1797" s="65"/>
      <c r="F1797" s="65"/>
      <c r="G1797" s="145"/>
    </row>
    <row r="1798" spans="1:7">
      <c r="A1798" s="65"/>
      <c r="B1798" s="65"/>
      <c r="C1798" s="65"/>
      <c r="D1798" s="65"/>
      <c r="E1798" s="65"/>
      <c r="F1798" s="65"/>
      <c r="G1798" s="145"/>
    </row>
    <row r="1799" spans="1:7">
      <c r="A1799" s="65"/>
      <c r="B1799" s="65"/>
      <c r="C1799" s="65"/>
      <c r="D1799" s="65"/>
      <c r="E1799" s="65"/>
      <c r="F1799" s="65"/>
      <c r="G1799" s="145"/>
    </row>
    <row r="1800" spans="1:7">
      <c r="A1800" s="65"/>
      <c r="B1800" s="65"/>
      <c r="C1800" s="65"/>
      <c r="D1800" s="65"/>
      <c r="E1800" s="65"/>
      <c r="F1800" s="65"/>
      <c r="G1800" s="145"/>
    </row>
    <row r="1801" spans="1:7">
      <c r="A1801" s="65"/>
      <c r="B1801" s="65"/>
      <c r="C1801" s="65"/>
      <c r="D1801" s="65"/>
      <c r="E1801" s="65"/>
      <c r="F1801" s="65"/>
      <c r="G1801" s="145"/>
    </row>
    <row r="1802" spans="1:7">
      <c r="A1802" s="65"/>
      <c r="B1802" s="65"/>
      <c r="C1802" s="65"/>
      <c r="D1802" s="65"/>
      <c r="E1802" s="65"/>
      <c r="F1802" s="65"/>
      <c r="G1802" s="145"/>
    </row>
    <row r="1803" spans="1:7">
      <c r="A1803" s="65"/>
      <c r="B1803" s="65"/>
      <c r="C1803" s="65"/>
      <c r="D1803" s="65"/>
      <c r="E1803" s="65"/>
      <c r="F1803" s="65"/>
      <c r="G1803" s="145"/>
    </row>
    <row r="1804" spans="1:7">
      <c r="A1804" s="65"/>
      <c r="B1804" s="65"/>
      <c r="C1804" s="65"/>
      <c r="D1804" s="65"/>
      <c r="E1804" s="65"/>
      <c r="F1804" s="65"/>
      <c r="G1804" s="145"/>
    </row>
    <row r="1805" spans="1:7">
      <c r="A1805" s="65"/>
      <c r="B1805" s="65"/>
      <c r="C1805" s="65"/>
      <c r="D1805" s="65"/>
      <c r="E1805" s="65"/>
      <c r="F1805" s="65"/>
      <c r="G1805" s="145"/>
    </row>
    <row r="1806" spans="1:7">
      <c r="A1806" s="65"/>
      <c r="B1806" s="65"/>
      <c r="C1806" s="65"/>
      <c r="D1806" s="65"/>
      <c r="E1806" s="65"/>
      <c r="F1806" s="65"/>
      <c r="G1806" s="145"/>
    </row>
    <row r="1807" spans="1:7">
      <c r="A1807" s="65"/>
      <c r="B1807" s="65"/>
      <c r="C1807" s="65"/>
      <c r="D1807" s="65"/>
      <c r="E1807" s="65"/>
      <c r="F1807" s="65"/>
      <c r="G1807" s="145"/>
    </row>
    <row r="1808" spans="1:7">
      <c r="A1808" s="65"/>
      <c r="B1808" s="65"/>
      <c r="C1808" s="65"/>
      <c r="D1808" s="65"/>
      <c r="E1808" s="65"/>
      <c r="F1808" s="65"/>
      <c r="G1808" s="145"/>
    </row>
    <row r="1809" spans="1:7">
      <c r="A1809" s="65"/>
      <c r="B1809" s="65"/>
      <c r="C1809" s="65"/>
      <c r="D1809" s="65"/>
      <c r="E1809" s="65"/>
      <c r="F1809" s="65"/>
      <c r="G1809" s="145"/>
    </row>
    <row r="1810" spans="1:7">
      <c r="A1810" s="65"/>
      <c r="B1810" s="65"/>
      <c r="C1810" s="65"/>
      <c r="D1810" s="65"/>
      <c r="E1810" s="65"/>
      <c r="F1810" s="65"/>
      <c r="G1810" s="145"/>
    </row>
    <row r="1811" spans="1:7">
      <c r="A1811" s="65"/>
      <c r="B1811" s="65"/>
      <c r="C1811" s="65"/>
      <c r="D1811" s="65"/>
      <c r="E1811" s="65"/>
      <c r="F1811" s="65"/>
      <c r="G1811" s="145"/>
    </row>
    <row r="1812" spans="1:7">
      <c r="A1812" s="65"/>
      <c r="B1812" s="65"/>
      <c r="C1812" s="65"/>
      <c r="D1812" s="65"/>
      <c r="E1812" s="65"/>
      <c r="F1812" s="65"/>
      <c r="G1812" s="145"/>
    </row>
    <row r="1813" spans="1:7">
      <c r="A1813" s="65"/>
      <c r="B1813" s="65"/>
      <c r="C1813" s="65"/>
      <c r="D1813" s="65"/>
      <c r="E1813" s="65"/>
      <c r="F1813" s="65"/>
      <c r="G1813" s="145"/>
    </row>
    <row r="1814" spans="1:7">
      <c r="A1814" s="65"/>
      <c r="B1814" s="65"/>
      <c r="C1814" s="65"/>
      <c r="D1814" s="65"/>
      <c r="E1814" s="65"/>
      <c r="F1814" s="65"/>
      <c r="G1814" s="145"/>
    </row>
    <row r="1815" spans="1:7">
      <c r="A1815" s="65"/>
      <c r="B1815" s="65"/>
      <c r="C1815" s="65"/>
      <c r="D1815" s="65"/>
      <c r="E1815" s="65"/>
      <c r="F1815" s="65"/>
      <c r="G1815" s="145"/>
    </row>
    <row r="1816" spans="1:7">
      <c r="A1816" s="65"/>
      <c r="B1816" s="65"/>
      <c r="C1816" s="65"/>
      <c r="D1816" s="65"/>
      <c r="E1816" s="65"/>
      <c r="F1816" s="65"/>
      <c r="G1816" s="145"/>
    </row>
    <row r="1817" spans="1:7">
      <c r="A1817" s="65"/>
      <c r="B1817" s="65"/>
      <c r="C1817" s="65"/>
      <c r="D1817" s="65"/>
      <c r="E1817" s="65"/>
      <c r="F1817" s="65"/>
      <c r="G1817" s="145"/>
    </row>
    <row r="1818" spans="1:7">
      <c r="A1818" s="65"/>
      <c r="B1818" s="65"/>
      <c r="C1818" s="65"/>
      <c r="D1818" s="65"/>
      <c r="E1818" s="65"/>
      <c r="F1818" s="65"/>
      <c r="G1818" s="145"/>
    </row>
    <row r="1819" spans="1:7">
      <c r="A1819" s="65"/>
      <c r="B1819" s="65"/>
      <c r="C1819" s="65"/>
      <c r="D1819" s="65"/>
      <c r="E1819" s="65"/>
      <c r="F1819" s="65"/>
      <c r="G1819" s="145"/>
    </row>
    <row r="1820" spans="1:7">
      <c r="A1820" s="65"/>
      <c r="B1820" s="65"/>
      <c r="C1820" s="65"/>
      <c r="D1820" s="65"/>
      <c r="E1820" s="65"/>
      <c r="F1820" s="65"/>
      <c r="G1820" s="145"/>
    </row>
    <row r="1821" spans="1:7">
      <c r="A1821" s="65"/>
      <c r="B1821" s="65"/>
      <c r="C1821" s="65"/>
      <c r="D1821" s="65"/>
      <c r="E1821" s="65"/>
      <c r="F1821" s="65"/>
      <c r="G1821" s="145"/>
    </row>
    <row r="1822" spans="1:7">
      <c r="A1822" s="65"/>
      <c r="B1822" s="65"/>
      <c r="C1822" s="65"/>
      <c r="D1822" s="65"/>
      <c r="E1822" s="65"/>
      <c r="F1822" s="65"/>
      <c r="G1822" s="145"/>
    </row>
    <row r="1823" spans="1:7">
      <c r="A1823" s="65"/>
      <c r="B1823" s="65"/>
      <c r="C1823" s="65"/>
      <c r="D1823" s="65"/>
      <c r="E1823" s="65"/>
      <c r="F1823" s="65"/>
      <c r="G1823" s="145"/>
    </row>
    <row r="1824" spans="1:7">
      <c r="A1824" s="65"/>
      <c r="B1824" s="65"/>
      <c r="C1824" s="65"/>
      <c r="D1824" s="65"/>
      <c r="E1824" s="65"/>
      <c r="F1824" s="65"/>
      <c r="G1824" s="145"/>
    </row>
    <row r="1825" spans="1:7">
      <c r="A1825" s="65"/>
      <c r="B1825" s="65"/>
      <c r="C1825" s="65"/>
      <c r="D1825" s="65"/>
      <c r="E1825" s="65"/>
      <c r="F1825" s="65"/>
      <c r="G1825" s="145"/>
    </row>
    <row r="1826" spans="1:7">
      <c r="A1826" s="65"/>
      <c r="B1826" s="65"/>
      <c r="C1826" s="65"/>
      <c r="D1826" s="65"/>
      <c r="E1826" s="65"/>
      <c r="F1826" s="65"/>
      <c r="G1826" s="145"/>
    </row>
    <row r="1827" spans="1:7">
      <c r="A1827" s="65"/>
      <c r="B1827" s="65"/>
      <c r="C1827" s="65"/>
      <c r="D1827" s="65"/>
      <c r="E1827" s="65"/>
      <c r="F1827" s="65"/>
      <c r="G1827" s="145"/>
    </row>
    <row r="1828" spans="1:7">
      <c r="A1828" s="65"/>
      <c r="B1828" s="65"/>
      <c r="C1828" s="65"/>
      <c r="D1828" s="65"/>
      <c r="E1828" s="65"/>
      <c r="F1828" s="65"/>
      <c r="G1828" s="145"/>
    </row>
    <row r="1829" spans="1:7">
      <c r="A1829" s="65"/>
      <c r="B1829" s="65"/>
      <c r="C1829" s="65"/>
      <c r="D1829" s="65"/>
      <c r="E1829" s="65"/>
      <c r="F1829" s="65"/>
      <c r="G1829" s="145"/>
    </row>
    <row r="1830" spans="1:7">
      <c r="A1830" s="65"/>
      <c r="B1830" s="65"/>
      <c r="C1830" s="65"/>
      <c r="D1830" s="65"/>
      <c r="E1830" s="65"/>
      <c r="F1830" s="65"/>
      <c r="G1830" s="145"/>
    </row>
    <row r="1831" spans="1:7">
      <c r="A1831" s="65"/>
      <c r="B1831" s="65"/>
      <c r="C1831" s="65"/>
      <c r="D1831" s="65"/>
      <c r="E1831" s="65"/>
      <c r="F1831" s="65"/>
      <c r="G1831" s="145"/>
    </row>
    <row r="1832" spans="1:7">
      <c r="A1832" s="65"/>
      <c r="B1832" s="65"/>
      <c r="C1832" s="65"/>
      <c r="D1832" s="65"/>
      <c r="E1832" s="65"/>
      <c r="F1832" s="65"/>
      <c r="G1832" s="145"/>
    </row>
    <row r="1833" spans="1:7">
      <c r="A1833" s="65"/>
      <c r="B1833" s="65"/>
      <c r="C1833" s="65"/>
      <c r="D1833" s="65"/>
      <c r="E1833" s="65"/>
      <c r="F1833" s="65"/>
      <c r="G1833" s="145"/>
    </row>
    <row r="1834" spans="1:7">
      <c r="A1834" s="65"/>
      <c r="B1834" s="65"/>
      <c r="C1834" s="65"/>
      <c r="D1834" s="65"/>
      <c r="E1834" s="65"/>
      <c r="F1834" s="65"/>
      <c r="G1834" s="145"/>
    </row>
    <row r="1835" spans="1:7">
      <c r="A1835" s="65"/>
      <c r="B1835" s="65"/>
      <c r="C1835" s="65"/>
      <c r="D1835" s="65"/>
      <c r="E1835" s="65"/>
      <c r="F1835" s="65"/>
      <c r="G1835" s="145"/>
    </row>
    <row r="1836" spans="1:7">
      <c r="A1836" s="65"/>
      <c r="B1836" s="65"/>
      <c r="C1836" s="65"/>
      <c r="D1836" s="65"/>
      <c r="E1836" s="65"/>
      <c r="F1836" s="65"/>
      <c r="G1836" s="145"/>
    </row>
    <row r="1837" spans="1:7">
      <c r="A1837" s="65"/>
      <c r="B1837" s="65"/>
      <c r="C1837" s="65"/>
      <c r="D1837" s="65"/>
      <c r="E1837" s="65"/>
      <c r="F1837" s="65"/>
      <c r="G1837" s="145"/>
    </row>
    <row r="1838" spans="1:7">
      <c r="A1838" s="65"/>
      <c r="B1838" s="65"/>
      <c r="C1838" s="65"/>
      <c r="D1838" s="65"/>
      <c r="E1838" s="65"/>
      <c r="F1838" s="65"/>
      <c r="G1838" s="145"/>
    </row>
    <row r="1839" spans="1:7">
      <c r="A1839" s="65"/>
      <c r="B1839" s="65"/>
      <c r="C1839" s="65"/>
      <c r="D1839" s="65"/>
      <c r="E1839" s="65"/>
      <c r="F1839" s="65"/>
      <c r="G1839" s="145"/>
    </row>
    <row r="1840" spans="1:7">
      <c r="A1840" s="65"/>
      <c r="B1840" s="65"/>
      <c r="C1840" s="65"/>
      <c r="D1840" s="65"/>
      <c r="E1840" s="65"/>
      <c r="F1840" s="65"/>
      <c r="G1840" s="145"/>
    </row>
    <row r="1841" spans="1:7">
      <c r="A1841" s="65"/>
      <c r="B1841" s="65"/>
      <c r="C1841" s="65"/>
      <c r="D1841" s="65"/>
      <c r="E1841" s="65"/>
      <c r="F1841" s="65"/>
      <c r="G1841" s="145"/>
    </row>
    <row r="1842" spans="1:7">
      <c r="A1842" s="65"/>
      <c r="B1842" s="65"/>
      <c r="C1842" s="65"/>
      <c r="D1842" s="65"/>
      <c r="E1842" s="65"/>
      <c r="F1842" s="65"/>
      <c r="G1842" s="145"/>
    </row>
    <row r="1843" spans="1:7">
      <c r="A1843" s="65"/>
      <c r="B1843" s="65"/>
      <c r="C1843" s="65"/>
      <c r="D1843" s="65"/>
      <c r="E1843" s="65"/>
      <c r="F1843" s="65"/>
      <c r="G1843" s="145"/>
    </row>
    <row r="1844" spans="1:7">
      <c r="A1844" s="65"/>
      <c r="B1844" s="65"/>
      <c r="C1844" s="65"/>
      <c r="D1844" s="65"/>
      <c r="E1844" s="65"/>
      <c r="F1844" s="65"/>
      <c r="G1844" s="145"/>
    </row>
    <row r="1845" spans="1:7">
      <c r="A1845" s="65"/>
      <c r="B1845" s="65"/>
      <c r="C1845" s="65"/>
      <c r="D1845" s="65"/>
      <c r="E1845" s="65"/>
      <c r="F1845" s="65"/>
      <c r="G1845" s="145"/>
    </row>
    <row r="1846" spans="1:7">
      <c r="A1846" s="65"/>
      <c r="B1846" s="65"/>
      <c r="C1846" s="65"/>
      <c r="D1846" s="65"/>
      <c r="E1846" s="65"/>
      <c r="F1846" s="65"/>
      <c r="G1846" s="145"/>
    </row>
    <row r="1847" spans="1:7">
      <c r="A1847" s="65"/>
      <c r="B1847" s="65"/>
      <c r="C1847" s="65"/>
      <c r="D1847" s="65"/>
      <c r="E1847" s="65"/>
      <c r="F1847" s="65"/>
      <c r="G1847" s="145"/>
    </row>
    <row r="1848" spans="1:7">
      <c r="A1848" s="65"/>
      <c r="B1848" s="65"/>
      <c r="C1848" s="65"/>
      <c r="D1848" s="65"/>
      <c r="E1848" s="65"/>
      <c r="F1848" s="65"/>
      <c r="G1848" s="145"/>
    </row>
    <row r="1849" spans="1:7">
      <c r="A1849" s="65"/>
      <c r="B1849" s="65"/>
      <c r="C1849" s="65"/>
      <c r="D1849" s="65"/>
      <c r="E1849" s="65"/>
      <c r="F1849" s="65"/>
      <c r="G1849" s="145"/>
    </row>
    <row r="1850" spans="1:7">
      <c r="A1850" s="65"/>
      <c r="B1850" s="65"/>
      <c r="C1850" s="65"/>
      <c r="D1850" s="65"/>
      <c r="E1850" s="65"/>
      <c r="F1850" s="65"/>
      <c r="G1850" s="145"/>
    </row>
    <row r="1851" spans="1:7">
      <c r="A1851" s="65"/>
      <c r="B1851" s="65"/>
      <c r="C1851" s="65"/>
      <c r="D1851" s="65"/>
      <c r="E1851" s="65"/>
      <c r="F1851" s="65"/>
      <c r="G1851" s="145"/>
    </row>
    <row r="1852" spans="1:7">
      <c r="A1852" s="65"/>
      <c r="B1852" s="65"/>
      <c r="C1852" s="65"/>
      <c r="D1852" s="65"/>
      <c r="E1852" s="65"/>
      <c r="F1852" s="65"/>
      <c r="G1852" s="145"/>
    </row>
    <row r="1853" spans="1:7">
      <c r="A1853" s="65"/>
      <c r="B1853" s="65"/>
      <c r="C1853" s="65"/>
      <c r="D1853" s="65"/>
      <c r="E1853" s="65"/>
      <c r="F1853" s="65"/>
      <c r="G1853" s="145"/>
    </row>
    <row r="1854" spans="1:7">
      <c r="A1854" s="65"/>
      <c r="B1854" s="65"/>
      <c r="C1854" s="65"/>
      <c r="D1854" s="65"/>
      <c r="E1854" s="65"/>
      <c r="F1854" s="65"/>
      <c r="G1854" s="145"/>
    </row>
    <row r="1855" spans="1:7">
      <c r="A1855" s="65"/>
      <c r="B1855" s="65"/>
      <c r="C1855" s="65"/>
      <c r="D1855" s="65"/>
      <c r="E1855" s="65"/>
      <c r="F1855" s="65"/>
      <c r="G1855" s="145"/>
    </row>
    <row r="1856" spans="1:7">
      <c r="A1856" s="65"/>
      <c r="B1856" s="65"/>
      <c r="C1856" s="65"/>
      <c r="D1856" s="65"/>
      <c r="E1856" s="65"/>
      <c r="F1856" s="65"/>
      <c r="G1856" s="145"/>
    </row>
    <row r="1857" spans="1:7">
      <c r="A1857" s="65"/>
      <c r="B1857" s="65"/>
      <c r="C1857" s="65"/>
      <c r="D1857" s="65"/>
      <c r="E1857" s="65"/>
      <c r="F1857" s="65"/>
      <c r="G1857" s="145"/>
    </row>
    <row r="1858" spans="1:7">
      <c r="A1858" s="65"/>
      <c r="B1858" s="65"/>
      <c r="C1858" s="65"/>
      <c r="D1858" s="65"/>
      <c r="E1858" s="65"/>
      <c r="F1858" s="65"/>
      <c r="G1858" s="145"/>
    </row>
    <row r="1859" spans="1:7">
      <c r="A1859" s="65"/>
      <c r="B1859" s="65"/>
      <c r="C1859" s="65"/>
      <c r="D1859" s="65"/>
      <c r="E1859" s="65"/>
      <c r="F1859" s="65"/>
      <c r="G1859" s="145"/>
    </row>
    <row r="1860" spans="1:7">
      <c r="A1860" s="65"/>
      <c r="B1860" s="65"/>
      <c r="C1860" s="65"/>
      <c r="D1860" s="65"/>
      <c r="E1860" s="65"/>
      <c r="F1860" s="65"/>
      <c r="G1860" s="145"/>
    </row>
    <row r="1861" spans="1:7">
      <c r="A1861" s="65"/>
      <c r="B1861" s="65"/>
      <c r="C1861" s="65"/>
      <c r="D1861" s="65"/>
      <c r="E1861" s="65"/>
      <c r="F1861" s="65"/>
      <c r="G1861" s="145"/>
    </row>
    <row r="1862" spans="1:7">
      <c r="A1862" s="65"/>
      <c r="B1862" s="65"/>
      <c r="C1862" s="65"/>
      <c r="D1862" s="65"/>
      <c r="E1862" s="65"/>
      <c r="F1862" s="65"/>
      <c r="G1862" s="145"/>
    </row>
    <row r="1863" spans="1:7">
      <c r="A1863" s="65"/>
      <c r="B1863" s="65"/>
      <c r="C1863" s="65"/>
      <c r="D1863" s="65"/>
      <c r="E1863" s="65"/>
      <c r="F1863" s="65"/>
      <c r="G1863" s="145"/>
    </row>
    <row r="1864" spans="1:7">
      <c r="A1864" s="65"/>
      <c r="B1864" s="65"/>
      <c r="C1864" s="65"/>
      <c r="D1864" s="65"/>
      <c r="E1864" s="65"/>
      <c r="F1864" s="65"/>
      <c r="G1864" s="145"/>
    </row>
    <row r="1865" spans="1:7">
      <c r="A1865" s="65"/>
      <c r="B1865" s="65"/>
      <c r="C1865" s="65"/>
      <c r="D1865" s="65"/>
      <c r="E1865" s="65"/>
      <c r="F1865" s="65"/>
      <c r="G1865" s="145"/>
    </row>
    <row r="1866" spans="1:7">
      <c r="A1866" s="65"/>
      <c r="B1866" s="65"/>
      <c r="C1866" s="65"/>
      <c r="D1866" s="65"/>
      <c r="E1866" s="65"/>
      <c r="F1866" s="65"/>
      <c r="G1866" s="145"/>
    </row>
    <row r="1867" spans="1:7">
      <c r="A1867" s="65"/>
      <c r="B1867" s="65"/>
      <c r="C1867" s="65"/>
      <c r="D1867" s="65"/>
      <c r="E1867" s="65"/>
      <c r="F1867" s="65"/>
      <c r="G1867" s="145"/>
    </row>
    <row r="1868" spans="1:7">
      <c r="A1868" s="65"/>
      <c r="B1868" s="65"/>
      <c r="C1868" s="65"/>
      <c r="D1868" s="65"/>
      <c r="E1868" s="65"/>
      <c r="F1868" s="65"/>
      <c r="G1868" s="145"/>
    </row>
    <row r="1869" spans="1:7">
      <c r="A1869" s="65"/>
      <c r="B1869" s="65"/>
      <c r="C1869" s="65"/>
      <c r="D1869" s="65"/>
      <c r="E1869" s="65"/>
      <c r="F1869" s="65"/>
      <c r="G1869" s="145"/>
    </row>
    <row r="1870" spans="1:7">
      <c r="A1870" s="65"/>
      <c r="B1870" s="65"/>
      <c r="C1870" s="65"/>
      <c r="D1870" s="65"/>
      <c r="E1870" s="65"/>
      <c r="F1870" s="65"/>
      <c r="G1870" s="145"/>
    </row>
    <row r="1871" spans="1:7">
      <c r="A1871" s="65"/>
      <c r="B1871" s="65"/>
      <c r="C1871" s="65"/>
      <c r="D1871" s="65"/>
      <c r="E1871" s="65"/>
      <c r="F1871" s="65"/>
      <c r="G1871" s="145"/>
    </row>
    <row r="1872" spans="1:7">
      <c r="A1872" s="65"/>
      <c r="B1872" s="65"/>
      <c r="C1872" s="65"/>
      <c r="D1872" s="65"/>
      <c r="E1872" s="65"/>
      <c r="F1872" s="65"/>
      <c r="G1872" s="145"/>
    </row>
    <row r="1873" spans="1:7">
      <c r="A1873" s="65"/>
      <c r="B1873" s="65"/>
      <c r="C1873" s="65"/>
      <c r="D1873" s="65"/>
      <c r="E1873" s="65"/>
      <c r="F1873" s="65"/>
      <c r="G1873" s="145"/>
    </row>
    <row r="1874" spans="1:7">
      <c r="A1874" s="65"/>
      <c r="B1874" s="65"/>
      <c r="C1874" s="65"/>
      <c r="D1874" s="65"/>
      <c r="E1874" s="65"/>
      <c r="F1874" s="65"/>
      <c r="G1874" s="145"/>
    </row>
    <row r="1875" spans="1:7">
      <c r="A1875" s="65"/>
      <c r="B1875" s="65"/>
      <c r="C1875" s="65"/>
      <c r="D1875" s="65"/>
      <c r="E1875" s="65"/>
      <c r="F1875" s="65"/>
      <c r="G1875" s="145"/>
    </row>
    <row r="1876" spans="1:7">
      <c r="A1876" s="65"/>
      <c r="B1876" s="65"/>
      <c r="C1876" s="65"/>
      <c r="D1876" s="65"/>
      <c r="E1876" s="65"/>
      <c r="F1876" s="65"/>
      <c r="G1876" s="145"/>
    </row>
    <row r="1877" spans="1:7">
      <c r="A1877" s="65"/>
      <c r="B1877" s="65"/>
      <c r="C1877" s="65"/>
      <c r="D1877" s="65"/>
      <c r="E1877" s="65"/>
      <c r="F1877" s="65"/>
      <c r="G1877" s="145"/>
    </row>
    <row r="1878" spans="1:7">
      <c r="A1878" s="65"/>
      <c r="B1878" s="65"/>
      <c r="C1878" s="65"/>
      <c r="D1878" s="65"/>
      <c r="E1878" s="65"/>
      <c r="F1878" s="65"/>
      <c r="G1878" s="145"/>
    </row>
    <row r="1879" spans="1:7">
      <c r="A1879" s="65"/>
      <c r="B1879" s="65"/>
      <c r="C1879" s="65"/>
      <c r="D1879" s="65"/>
      <c r="E1879" s="65"/>
      <c r="F1879" s="65"/>
      <c r="G1879" s="145"/>
    </row>
    <row r="1880" spans="1:7">
      <c r="A1880" s="65"/>
      <c r="B1880" s="65"/>
      <c r="C1880" s="65"/>
      <c r="D1880" s="65"/>
      <c r="E1880" s="65"/>
      <c r="F1880" s="65"/>
      <c r="G1880" s="145"/>
    </row>
    <row r="1881" spans="1:7">
      <c r="A1881" s="65"/>
      <c r="B1881" s="65"/>
      <c r="C1881" s="65"/>
      <c r="D1881" s="65"/>
      <c r="E1881" s="65"/>
      <c r="F1881" s="65"/>
      <c r="G1881" s="145"/>
    </row>
    <row r="1882" spans="1:7">
      <c r="A1882" s="65"/>
      <c r="B1882" s="65"/>
      <c r="C1882" s="65"/>
      <c r="D1882" s="65"/>
      <c r="E1882" s="65"/>
      <c r="F1882" s="65"/>
      <c r="G1882" s="145"/>
    </row>
    <row r="1883" spans="1:7">
      <c r="A1883" s="65"/>
      <c r="B1883" s="65"/>
      <c r="C1883" s="65"/>
      <c r="D1883" s="65"/>
      <c r="E1883" s="65"/>
      <c r="F1883" s="65"/>
      <c r="G1883" s="145"/>
    </row>
    <row r="1884" spans="1:7">
      <c r="A1884" s="65"/>
      <c r="B1884" s="65"/>
      <c r="C1884" s="65"/>
      <c r="D1884" s="65"/>
      <c r="E1884" s="65"/>
      <c r="F1884" s="65"/>
      <c r="G1884" s="145"/>
    </row>
    <row r="1885" spans="1:7">
      <c r="A1885" s="65"/>
      <c r="B1885" s="65"/>
      <c r="C1885" s="65"/>
      <c r="D1885" s="65"/>
      <c r="E1885" s="65"/>
      <c r="F1885" s="65"/>
      <c r="G1885" s="145"/>
    </row>
    <row r="1886" spans="1:7">
      <c r="A1886" s="65"/>
      <c r="B1886" s="65"/>
      <c r="C1886" s="65"/>
      <c r="D1886" s="65"/>
      <c r="E1886" s="65"/>
      <c r="F1886" s="65"/>
      <c r="G1886" s="145"/>
    </row>
    <row r="1887" spans="1:7">
      <c r="A1887" s="65"/>
      <c r="B1887" s="65"/>
      <c r="C1887" s="65"/>
      <c r="D1887" s="65"/>
      <c r="E1887" s="65"/>
      <c r="F1887" s="65"/>
      <c r="G1887" s="145"/>
    </row>
    <row r="1888" spans="1:7">
      <c r="A1888" s="65"/>
      <c r="B1888" s="65"/>
      <c r="C1888" s="65"/>
      <c r="D1888" s="65"/>
      <c r="E1888" s="65"/>
      <c r="F1888" s="65"/>
      <c r="G1888" s="145"/>
    </row>
    <row r="1889" spans="1:7">
      <c r="A1889" s="65"/>
      <c r="B1889" s="65"/>
      <c r="C1889" s="65"/>
      <c r="D1889" s="65"/>
      <c r="E1889" s="65"/>
      <c r="F1889" s="65"/>
      <c r="G1889" s="145"/>
    </row>
    <row r="1890" spans="1:7">
      <c r="A1890" s="65"/>
      <c r="B1890" s="65"/>
      <c r="C1890" s="65"/>
      <c r="D1890" s="65"/>
      <c r="E1890" s="65"/>
      <c r="F1890" s="65"/>
      <c r="G1890" s="145"/>
    </row>
    <row r="1891" spans="1:7">
      <c r="A1891" s="65"/>
      <c r="B1891" s="65"/>
      <c r="C1891" s="65"/>
      <c r="D1891" s="65"/>
      <c r="E1891" s="65"/>
      <c r="F1891" s="65"/>
      <c r="G1891" s="145"/>
    </row>
    <row r="1892" spans="1:7">
      <c r="A1892" s="65"/>
      <c r="B1892" s="65"/>
      <c r="C1892" s="65"/>
      <c r="D1892" s="65"/>
      <c r="E1892" s="65"/>
      <c r="F1892" s="65"/>
      <c r="G1892" s="145"/>
    </row>
    <row r="1893" spans="1:7">
      <c r="A1893" s="65"/>
      <c r="B1893" s="65"/>
      <c r="C1893" s="65"/>
      <c r="D1893" s="65"/>
      <c r="E1893" s="65"/>
      <c r="F1893" s="65"/>
      <c r="G1893" s="145"/>
    </row>
    <row r="1894" spans="1:7">
      <c r="A1894" s="65"/>
      <c r="B1894" s="65"/>
      <c r="C1894" s="65"/>
      <c r="D1894" s="65"/>
      <c r="E1894" s="65"/>
      <c r="F1894" s="65"/>
      <c r="G1894" s="145"/>
    </row>
    <row r="1895" spans="1:7">
      <c r="A1895" s="65"/>
      <c r="B1895" s="65"/>
      <c r="C1895" s="65"/>
      <c r="D1895" s="65"/>
      <c r="E1895" s="65"/>
      <c r="F1895" s="65"/>
      <c r="G1895" s="145"/>
    </row>
    <row r="1896" spans="1:7">
      <c r="A1896" s="65"/>
      <c r="B1896" s="65"/>
      <c r="C1896" s="65"/>
      <c r="D1896" s="65"/>
      <c r="E1896" s="65"/>
      <c r="F1896" s="65"/>
      <c r="G1896" s="145"/>
    </row>
    <row r="1897" spans="1:7">
      <c r="A1897" s="65"/>
      <c r="B1897" s="65"/>
      <c r="C1897" s="65"/>
      <c r="D1897" s="65"/>
      <c r="E1897" s="65"/>
      <c r="F1897" s="65"/>
      <c r="G1897" s="145"/>
    </row>
    <row r="1898" spans="1:7">
      <c r="A1898" s="65"/>
      <c r="B1898" s="65"/>
      <c r="C1898" s="65"/>
      <c r="D1898" s="65"/>
      <c r="E1898" s="65"/>
      <c r="F1898" s="65"/>
      <c r="G1898" s="145"/>
    </row>
    <row r="1899" spans="1:7">
      <c r="A1899" s="65"/>
      <c r="B1899" s="65"/>
      <c r="C1899" s="65"/>
      <c r="D1899" s="65"/>
      <c r="E1899" s="65"/>
      <c r="F1899" s="65"/>
      <c r="G1899" s="145"/>
    </row>
    <row r="1900" spans="1:7">
      <c r="A1900" s="65"/>
      <c r="B1900" s="65"/>
      <c r="C1900" s="65"/>
      <c r="D1900" s="65"/>
      <c r="E1900" s="65"/>
      <c r="F1900" s="65"/>
      <c r="G1900" s="145"/>
    </row>
    <row r="1901" spans="1:7">
      <c r="A1901" s="65"/>
      <c r="B1901" s="65"/>
      <c r="C1901" s="65"/>
      <c r="D1901" s="65"/>
      <c r="E1901" s="65"/>
      <c r="F1901" s="65"/>
      <c r="G1901" s="145"/>
    </row>
    <row r="1902" spans="1:7">
      <c r="A1902" s="65"/>
      <c r="B1902" s="65"/>
      <c r="C1902" s="65"/>
      <c r="D1902" s="65"/>
      <c r="E1902" s="65"/>
      <c r="F1902" s="65"/>
      <c r="G1902" s="145"/>
    </row>
    <row r="1903" spans="1:7">
      <c r="A1903" s="65"/>
      <c r="B1903" s="65"/>
      <c r="C1903" s="65"/>
      <c r="D1903" s="65"/>
      <c r="E1903" s="65"/>
      <c r="F1903" s="65"/>
      <c r="G1903" s="145"/>
    </row>
    <row r="1904" spans="1:7">
      <c r="A1904" s="65"/>
      <c r="B1904" s="65"/>
      <c r="C1904" s="65"/>
      <c r="D1904" s="65"/>
      <c r="E1904" s="65"/>
      <c r="F1904" s="65"/>
      <c r="G1904" s="145"/>
    </row>
    <row r="1905" spans="1:7">
      <c r="A1905" s="65"/>
      <c r="B1905" s="65"/>
      <c r="C1905" s="65"/>
      <c r="D1905" s="65"/>
      <c r="E1905" s="65"/>
      <c r="F1905" s="65"/>
      <c r="G1905" s="145"/>
    </row>
    <row r="1906" spans="1:7">
      <c r="A1906" s="65"/>
      <c r="B1906" s="65"/>
      <c r="C1906" s="65"/>
      <c r="D1906" s="65"/>
      <c r="E1906" s="65"/>
      <c r="F1906" s="65"/>
      <c r="G1906" s="145"/>
    </row>
    <row r="1907" spans="1:7">
      <c r="A1907" s="65"/>
      <c r="B1907" s="65"/>
      <c r="C1907" s="65"/>
      <c r="D1907" s="65"/>
      <c r="E1907" s="65"/>
      <c r="F1907" s="65"/>
      <c r="G1907" s="145"/>
    </row>
    <row r="1908" spans="1:7">
      <c r="A1908" s="65"/>
      <c r="B1908" s="65"/>
      <c r="C1908" s="65"/>
      <c r="D1908" s="65"/>
      <c r="E1908" s="65"/>
      <c r="F1908" s="65"/>
      <c r="G1908" s="145"/>
    </row>
    <row r="1909" spans="1:7">
      <c r="A1909" s="65"/>
      <c r="B1909" s="65"/>
      <c r="C1909" s="65"/>
      <c r="D1909" s="65"/>
      <c r="E1909" s="65"/>
      <c r="F1909" s="65"/>
      <c r="G1909" s="145"/>
    </row>
    <row r="1910" spans="1:7">
      <c r="A1910" s="65"/>
      <c r="B1910" s="65"/>
      <c r="C1910" s="65"/>
      <c r="D1910" s="65"/>
      <c r="E1910" s="65"/>
      <c r="F1910" s="65"/>
      <c r="G1910" s="145"/>
    </row>
    <row r="1911" spans="1:7">
      <c r="A1911" s="65"/>
      <c r="B1911" s="65"/>
      <c r="C1911" s="65"/>
      <c r="D1911" s="65"/>
      <c r="E1911" s="65"/>
      <c r="F1911" s="65"/>
      <c r="G1911" s="145"/>
    </row>
    <row r="1912" spans="1:7">
      <c r="A1912" s="65"/>
      <c r="B1912" s="65"/>
      <c r="C1912" s="65"/>
      <c r="D1912" s="65"/>
      <c r="E1912" s="65"/>
      <c r="F1912" s="65"/>
      <c r="G1912" s="145"/>
    </row>
    <row r="1913" spans="1:7">
      <c r="A1913" s="65"/>
      <c r="B1913" s="65"/>
      <c r="C1913" s="65"/>
      <c r="D1913" s="65"/>
      <c r="E1913" s="65"/>
      <c r="F1913" s="65"/>
      <c r="G1913" s="145"/>
    </row>
    <row r="1914" spans="1:7">
      <c r="A1914" s="65"/>
      <c r="B1914" s="65"/>
      <c r="C1914" s="65"/>
      <c r="D1914" s="65"/>
      <c r="E1914" s="65"/>
      <c r="F1914" s="65"/>
      <c r="G1914" s="145"/>
    </row>
    <row r="1915" spans="1:7">
      <c r="A1915" s="65"/>
      <c r="B1915" s="65"/>
      <c r="C1915" s="65"/>
      <c r="D1915" s="65"/>
      <c r="E1915" s="65"/>
      <c r="F1915" s="65"/>
      <c r="G1915" s="145"/>
    </row>
    <row r="1916" spans="1:7">
      <c r="A1916" s="65"/>
      <c r="B1916" s="65"/>
      <c r="C1916" s="65"/>
      <c r="D1916" s="65"/>
      <c r="E1916" s="65"/>
      <c r="F1916" s="65"/>
      <c r="G1916" s="145"/>
    </row>
    <row r="1917" spans="1:7">
      <c r="A1917" s="65"/>
      <c r="B1917" s="65"/>
      <c r="C1917" s="65"/>
      <c r="D1917" s="65"/>
      <c r="E1917" s="65"/>
      <c r="F1917" s="65"/>
      <c r="G1917" s="145"/>
    </row>
    <row r="1918" spans="1:7">
      <c r="A1918" s="65"/>
      <c r="B1918" s="65"/>
      <c r="C1918" s="65"/>
      <c r="D1918" s="65"/>
      <c r="E1918" s="65"/>
      <c r="F1918" s="65"/>
      <c r="G1918" s="145"/>
    </row>
    <row r="1919" spans="1:7">
      <c r="A1919" s="65"/>
      <c r="B1919" s="65"/>
      <c r="C1919" s="65"/>
      <c r="D1919" s="65"/>
      <c r="E1919" s="65"/>
      <c r="F1919" s="65"/>
      <c r="G1919" s="145"/>
    </row>
    <row r="1920" spans="1:7">
      <c r="A1920" s="65"/>
      <c r="B1920" s="65"/>
      <c r="C1920" s="65"/>
      <c r="D1920" s="65"/>
      <c r="E1920" s="65"/>
      <c r="F1920" s="65"/>
      <c r="G1920" s="145"/>
    </row>
    <row r="1921" spans="1:7">
      <c r="A1921" s="65"/>
      <c r="B1921" s="65"/>
      <c r="C1921" s="65"/>
      <c r="D1921" s="65"/>
      <c r="E1921" s="65"/>
      <c r="F1921" s="65"/>
      <c r="G1921" s="145"/>
    </row>
    <row r="1922" spans="1:7">
      <c r="A1922" s="65"/>
      <c r="B1922" s="65"/>
      <c r="C1922" s="65"/>
      <c r="D1922" s="65"/>
      <c r="E1922" s="65"/>
      <c r="F1922" s="65"/>
      <c r="G1922" s="145"/>
    </row>
    <row r="1923" spans="1:7">
      <c r="A1923" s="65"/>
      <c r="B1923" s="65"/>
      <c r="C1923" s="65"/>
      <c r="D1923" s="65"/>
      <c r="E1923" s="65"/>
      <c r="F1923" s="65"/>
      <c r="G1923" s="145"/>
    </row>
    <row r="1924" spans="1:7">
      <c r="A1924" s="65"/>
      <c r="B1924" s="65"/>
      <c r="C1924" s="65"/>
      <c r="D1924" s="65"/>
      <c r="E1924" s="65"/>
      <c r="F1924" s="65"/>
      <c r="G1924" s="145"/>
    </row>
    <row r="1925" spans="1:7">
      <c r="A1925" s="65"/>
      <c r="B1925" s="65"/>
      <c r="C1925" s="65"/>
      <c r="D1925" s="65"/>
      <c r="E1925" s="65"/>
      <c r="F1925" s="65"/>
      <c r="G1925" s="145"/>
    </row>
    <row r="1926" spans="1:7">
      <c r="A1926" s="65"/>
      <c r="B1926" s="65"/>
      <c r="C1926" s="65"/>
      <c r="D1926" s="65"/>
      <c r="E1926" s="65"/>
      <c r="F1926" s="65"/>
      <c r="G1926" s="145"/>
    </row>
    <row r="1927" spans="1:7">
      <c r="A1927" s="65"/>
      <c r="B1927" s="65"/>
      <c r="C1927" s="65"/>
      <c r="D1927" s="65"/>
      <c r="E1927" s="65"/>
      <c r="F1927" s="65"/>
      <c r="G1927" s="145"/>
    </row>
    <row r="1928" spans="1:7">
      <c r="A1928" s="65"/>
      <c r="B1928" s="65"/>
      <c r="C1928" s="65"/>
      <c r="D1928" s="65"/>
      <c r="E1928" s="65"/>
      <c r="F1928" s="65"/>
      <c r="G1928" s="145"/>
    </row>
    <row r="1929" spans="1:7">
      <c r="A1929" s="65"/>
      <c r="B1929" s="65"/>
      <c r="C1929" s="65"/>
      <c r="D1929" s="65"/>
      <c r="E1929" s="65"/>
      <c r="F1929" s="65"/>
      <c r="G1929" s="145"/>
    </row>
    <row r="1930" spans="1:7">
      <c r="A1930" s="65"/>
      <c r="B1930" s="65"/>
      <c r="C1930" s="65"/>
      <c r="D1930" s="65"/>
      <c r="E1930" s="65"/>
      <c r="F1930" s="65"/>
      <c r="G1930" s="145"/>
    </row>
    <row r="1931" spans="1:7">
      <c r="A1931" s="65"/>
      <c r="B1931" s="65"/>
      <c r="C1931" s="65"/>
      <c r="D1931" s="65"/>
      <c r="E1931" s="65"/>
      <c r="F1931" s="65"/>
      <c r="G1931" s="145"/>
    </row>
    <row r="1932" spans="1:7">
      <c r="A1932" s="65"/>
      <c r="B1932" s="65"/>
      <c r="C1932" s="65"/>
      <c r="D1932" s="65"/>
      <c r="E1932" s="65"/>
      <c r="F1932" s="65"/>
      <c r="G1932" s="145"/>
    </row>
    <row r="1933" spans="1:7">
      <c r="A1933" s="65"/>
      <c r="B1933" s="65"/>
      <c r="C1933" s="65"/>
      <c r="D1933" s="65"/>
      <c r="E1933" s="65"/>
      <c r="F1933" s="65"/>
      <c r="G1933" s="145"/>
    </row>
    <row r="1934" spans="1:7">
      <c r="A1934" s="65"/>
      <c r="B1934" s="65"/>
      <c r="C1934" s="65"/>
      <c r="D1934" s="65"/>
      <c r="E1934" s="65"/>
      <c r="F1934" s="65"/>
      <c r="G1934" s="145"/>
    </row>
    <row r="1935" spans="1:7">
      <c r="A1935" s="65"/>
      <c r="B1935" s="65"/>
      <c r="C1935" s="65"/>
      <c r="D1935" s="65"/>
      <c r="E1935" s="65"/>
      <c r="F1935" s="65"/>
      <c r="G1935" s="145"/>
    </row>
    <row r="1936" spans="1:7">
      <c r="A1936" s="65"/>
      <c r="B1936" s="65"/>
      <c r="C1936" s="65"/>
      <c r="D1936" s="65"/>
      <c r="E1936" s="65"/>
      <c r="F1936" s="65"/>
      <c r="G1936" s="145"/>
    </row>
    <row r="1937" spans="1:7">
      <c r="A1937" s="65"/>
      <c r="B1937" s="65"/>
      <c r="C1937" s="65"/>
      <c r="D1937" s="65"/>
      <c r="E1937" s="65"/>
      <c r="F1937" s="65"/>
      <c r="G1937" s="145"/>
    </row>
    <row r="1938" spans="1:7">
      <c r="A1938" s="65"/>
      <c r="B1938" s="65"/>
      <c r="C1938" s="65"/>
      <c r="D1938" s="65"/>
      <c r="E1938" s="65"/>
      <c r="F1938" s="65"/>
      <c r="G1938" s="145"/>
    </row>
    <row r="1939" spans="1:7">
      <c r="A1939" s="65"/>
      <c r="B1939" s="65"/>
      <c r="C1939" s="65"/>
      <c r="D1939" s="65"/>
      <c r="E1939" s="65"/>
      <c r="F1939" s="65"/>
      <c r="G1939" s="145"/>
    </row>
    <row r="1940" spans="1:7">
      <c r="A1940" s="65"/>
      <c r="B1940" s="65"/>
      <c r="C1940" s="65"/>
      <c r="D1940" s="65"/>
      <c r="E1940" s="65"/>
      <c r="F1940" s="65"/>
      <c r="G1940" s="145"/>
    </row>
    <row r="1941" spans="1:7">
      <c r="A1941" s="65"/>
      <c r="B1941" s="65"/>
      <c r="C1941" s="65"/>
      <c r="D1941" s="65"/>
      <c r="E1941" s="65"/>
      <c r="F1941" s="65"/>
      <c r="G1941" s="145"/>
    </row>
    <row r="1942" spans="1:7">
      <c r="A1942" s="65"/>
      <c r="B1942" s="65"/>
      <c r="C1942" s="65"/>
      <c r="D1942" s="65"/>
      <c r="E1942" s="65"/>
      <c r="F1942" s="65"/>
      <c r="G1942" s="145"/>
    </row>
    <row r="1943" spans="1:7">
      <c r="A1943" s="65"/>
      <c r="B1943" s="65"/>
      <c r="C1943" s="65"/>
      <c r="D1943" s="65"/>
      <c r="E1943" s="65"/>
      <c r="F1943" s="65"/>
      <c r="G1943" s="145"/>
    </row>
    <row r="1944" spans="1:7">
      <c r="A1944" s="65"/>
      <c r="B1944" s="65"/>
      <c r="C1944" s="65"/>
      <c r="D1944" s="65"/>
      <c r="E1944" s="65"/>
      <c r="F1944" s="65"/>
      <c r="G1944" s="145"/>
    </row>
    <row r="1945" spans="1:7">
      <c r="A1945" s="65"/>
      <c r="B1945" s="65"/>
      <c r="C1945" s="65"/>
      <c r="D1945" s="65"/>
      <c r="E1945" s="65"/>
      <c r="F1945" s="65"/>
      <c r="G1945" s="145"/>
    </row>
    <row r="1946" spans="1:7">
      <c r="A1946" s="65"/>
      <c r="B1946" s="65"/>
      <c r="C1946" s="65"/>
      <c r="D1946" s="65"/>
      <c r="E1946" s="65"/>
      <c r="F1946" s="65"/>
      <c r="G1946" s="145"/>
    </row>
    <row r="1947" spans="1:7">
      <c r="A1947" s="65"/>
      <c r="B1947" s="65"/>
      <c r="C1947" s="65"/>
      <c r="D1947" s="65"/>
      <c r="E1947" s="65"/>
      <c r="F1947" s="65"/>
      <c r="G1947" s="145"/>
    </row>
    <row r="1948" spans="1:7">
      <c r="A1948" s="65"/>
      <c r="B1948" s="65"/>
      <c r="C1948" s="65"/>
      <c r="D1948" s="65"/>
      <c r="E1948" s="65"/>
      <c r="F1948" s="65"/>
      <c r="G1948" s="145"/>
    </row>
    <row r="1949" spans="1:7">
      <c r="A1949" s="65"/>
      <c r="B1949" s="65"/>
      <c r="C1949" s="65"/>
      <c r="D1949" s="65"/>
      <c r="E1949" s="65"/>
      <c r="F1949" s="65"/>
      <c r="G1949" s="145"/>
    </row>
    <row r="1950" spans="1:7">
      <c r="A1950" s="65"/>
      <c r="B1950" s="65"/>
      <c r="C1950" s="65"/>
      <c r="D1950" s="65"/>
      <c r="E1950" s="65"/>
      <c r="F1950" s="65"/>
      <c r="G1950" s="145"/>
    </row>
    <row r="1951" spans="1:7">
      <c r="A1951" s="65"/>
      <c r="B1951" s="65"/>
      <c r="C1951" s="65"/>
      <c r="D1951" s="65"/>
      <c r="E1951" s="65"/>
      <c r="F1951" s="65"/>
      <c r="G1951" s="145"/>
    </row>
    <row r="1952" spans="1:7">
      <c r="A1952" s="65"/>
      <c r="B1952" s="65"/>
      <c r="C1952" s="65"/>
      <c r="D1952" s="65"/>
      <c r="E1952" s="65"/>
      <c r="F1952" s="65"/>
      <c r="G1952" s="145"/>
    </row>
    <row r="1953" spans="1:7">
      <c r="A1953" s="65"/>
      <c r="B1953" s="65"/>
      <c r="C1953" s="65"/>
      <c r="D1953" s="65"/>
      <c r="E1953" s="65"/>
      <c r="F1953" s="65"/>
      <c r="G1953" s="145"/>
    </row>
    <row r="1954" spans="1:7">
      <c r="A1954" s="65"/>
      <c r="B1954" s="65"/>
      <c r="C1954" s="65"/>
      <c r="D1954" s="65"/>
      <c r="E1954" s="65"/>
      <c r="F1954" s="65"/>
      <c r="G1954" s="145"/>
    </row>
    <row r="1955" spans="1:7">
      <c r="A1955" s="65"/>
      <c r="B1955" s="65"/>
      <c r="C1955" s="65"/>
      <c r="D1955" s="65"/>
      <c r="E1955" s="65"/>
      <c r="F1955" s="65"/>
      <c r="G1955" s="145"/>
    </row>
    <row r="1956" spans="1:7">
      <c r="A1956" s="65"/>
      <c r="B1956" s="65"/>
      <c r="C1956" s="65"/>
      <c r="D1956" s="65"/>
      <c r="E1956" s="65"/>
      <c r="F1956" s="65"/>
      <c r="G1956" s="145"/>
    </row>
    <row r="1957" spans="1:7">
      <c r="A1957" s="65"/>
      <c r="B1957" s="65"/>
      <c r="C1957" s="65"/>
      <c r="D1957" s="65"/>
      <c r="E1957" s="65"/>
      <c r="F1957" s="65"/>
      <c r="G1957" s="145"/>
    </row>
    <row r="1958" spans="1:7">
      <c r="A1958" s="65"/>
      <c r="B1958" s="65"/>
      <c r="C1958" s="65"/>
      <c r="D1958" s="65"/>
      <c r="E1958" s="65"/>
      <c r="F1958" s="65"/>
      <c r="G1958" s="145"/>
    </row>
    <row r="1959" spans="1:7">
      <c r="A1959" s="65"/>
      <c r="B1959" s="65"/>
      <c r="C1959" s="65"/>
      <c r="D1959" s="65"/>
      <c r="E1959" s="65"/>
      <c r="F1959" s="65"/>
      <c r="G1959" s="145"/>
    </row>
    <row r="1960" spans="1:7">
      <c r="A1960" s="65"/>
      <c r="B1960" s="65"/>
      <c r="C1960" s="65"/>
      <c r="D1960" s="65"/>
      <c r="E1960" s="65"/>
      <c r="F1960" s="65"/>
      <c r="G1960" s="145"/>
    </row>
    <row r="1961" spans="1:7">
      <c r="A1961" s="65"/>
      <c r="B1961" s="65"/>
      <c r="C1961" s="65"/>
      <c r="D1961" s="65"/>
      <c r="E1961" s="65"/>
      <c r="F1961" s="65"/>
      <c r="G1961" s="145"/>
    </row>
    <row r="1962" spans="1:7">
      <c r="A1962" s="65"/>
      <c r="B1962" s="65"/>
      <c r="C1962" s="65"/>
      <c r="D1962" s="65"/>
      <c r="E1962" s="65"/>
      <c r="F1962" s="65"/>
      <c r="G1962" s="145"/>
    </row>
    <row r="1963" spans="1:7">
      <c r="A1963" s="65"/>
      <c r="B1963" s="65"/>
      <c r="C1963" s="65"/>
      <c r="D1963" s="65"/>
      <c r="E1963" s="65"/>
      <c r="F1963" s="65"/>
      <c r="G1963" s="145"/>
    </row>
    <row r="1964" spans="1:7">
      <c r="A1964" s="65"/>
      <c r="B1964" s="65"/>
      <c r="C1964" s="65"/>
      <c r="D1964" s="65"/>
      <c r="E1964" s="65"/>
      <c r="F1964" s="65"/>
      <c r="G1964" s="145"/>
    </row>
    <row r="1965" spans="1:7">
      <c r="A1965" s="65"/>
      <c r="B1965" s="65"/>
      <c r="C1965" s="65"/>
      <c r="D1965" s="65"/>
      <c r="E1965" s="65"/>
      <c r="F1965" s="65"/>
      <c r="G1965" s="145"/>
    </row>
    <row r="1966" spans="1:7">
      <c r="A1966" s="65"/>
      <c r="B1966" s="65"/>
      <c r="C1966" s="65"/>
      <c r="D1966" s="65"/>
      <c r="E1966" s="65"/>
      <c r="F1966" s="65"/>
      <c r="G1966" s="145"/>
    </row>
    <row r="1967" spans="1:7">
      <c r="A1967" s="65"/>
      <c r="B1967" s="65"/>
      <c r="C1967" s="65"/>
      <c r="D1967" s="65"/>
      <c r="E1967" s="65"/>
      <c r="F1967" s="65"/>
      <c r="G1967" s="145"/>
    </row>
    <row r="1968" spans="1:7">
      <c r="A1968" s="65"/>
      <c r="B1968" s="65"/>
      <c r="C1968" s="65"/>
      <c r="D1968" s="65"/>
      <c r="E1968" s="65"/>
      <c r="F1968" s="65"/>
      <c r="G1968" s="145"/>
    </row>
    <row r="1969" spans="1:7">
      <c r="A1969" s="65"/>
      <c r="B1969" s="65"/>
      <c r="C1969" s="65"/>
      <c r="D1969" s="65"/>
      <c r="E1969" s="65"/>
      <c r="F1969" s="65"/>
      <c r="G1969" s="145"/>
    </row>
    <row r="1970" spans="1:7">
      <c r="A1970" s="65"/>
      <c r="B1970" s="65"/>
      <c r="C1970" s="65"/>
      <c r="D1970" s="65"/>
      <c r="E1970" s="65"/>
      <c r="F1970" s="65"/>
      <c r="G1970" s="145"/>
    </row>
    <row r="1971" spans="1:7">
      <c r="A1971" s="65"/>
      <c r="B1971" s="65"/>
      <c r="C1971" s="65"/>
      <c r="D1971" s="65"/>
      <c r="E1971" s="65"/>
      <c r="F1971" s="65"/>
      <c r="G1971" s="145"/>
    </row>
    <row r="1972" spans="1:7">
      <c r="A1972" s="65"/>
      <c r="B1972" s="65"/>
      <c r="C1972" s="65"/>
      <c r="D1972" s="65"/>
      <c r="E1972" s="65"/>
      <c r="F1972" s="65"/>
      <c r="G1972" s="145"/>
    </row>
    <row r="1973" spans="1:7">
      <c r="A1973" s="65"/>
      <c r="B1973" s="65"/>
      <c r="C1973" s="65"/>
      <c r="D1973" s="65"/>
      <c r="E1973" s="65"/>
      <c r="F1973" s="65"/>
      <c r="G1973" s="145"/>
    </row>
    <row r="1974" spans="1:7">
      <c r="A1974" s="65"/>
      <c r="B1974" s="65"/>
      <c r="C1974" s="65"/>
      <c r="D1974" s="65"/>
      <c r="E1974" s="65"/>
      <c r="F1974" s="65"/>
      <c r="G1974" s="145"/>
    </row>
    <row r="1975" spans="1:7">
      <c r="A1975" s="65"/>
      <c r="B1975" s="65"/>
      <c r="C1975" s="65"/>
      <c r="D1975" s="65"/>
      <c r="E1975" s="65"/>
      <c r="F1975" s="65"/>
      <c r="G1975" s="145"/>
    </row>
    <row r="1976" spans="1:7">
      <c r="A1976" s="65"/>
      <c r="B1976" s="65"/>
      <c r="C1976" s="65"/>
      <c r="D1976" s="65"/>
      <c r="E1976" s="65"/>
      <c r="F1976" s="65"/>
      <c r="G1976" s="145"/>
    </row>
    <row r="1977" spans="1:7">
      <c r="A1977" s="65"/>
      <c r="B1977" s="65"/>
      <c r="C1977" s="65"/>
      <c r="D1977" s="65"/>
      <c r="E1977" s="65"/>
      <c r="F1977" s="65"/>
      <c r="G1977" s="145"/>
    </row>
    <row r="1978" spans="1:7">
      <c r="A1978" s="65"/>
      <c r="B1978" s="65"/>
      <c r="C1978" s="65"/>
      <c r="D1978" s="65"/>
      <c r="E1978" s="65"/>
      <c r="F1978" s="65"/>
      <c r="G1978" s="145"/>
    </row>
    <row r="1979" spans="1:7">
      <c r="A1979" s="65"/>
      <c r="B1979" s="65"/>
      <c r="C1979" s="65"/>
      <c r="D1979" s="65"/>
      <c r="E1979" s="65"/>
      <c r="F1979" s="65"/>
      <c r="G1979" s="145"/>
    </row>
    <row r="1980" spans="1:7">
      <c r="A1980" s="65"/>
      <c r="B1980" s="65"/>
      <c r="C1980" s="65"/>
      <c r="D1980" s="65"/>
      <c r="E1980" s="65"/>
      <c r="F1980" s="65"/>
      <c r="G1980" s="145"/>
    </row>
    <row r="1981" spans="1:7">
      <c r="A1981" s="65"/>
      <c r="B1981" s="65"/>
      <c r="C1981" s="65"/>
      <c r="D1981" s="65"/>
      <c r="E1981" s="65"/>
      <c r="F1981" s="65"/>
      <c r="G1981" s="145"/>
    </row>
    <row r="1982" spans="1:7">
      <c r="A1982" s="65"/>
      <c r="B1982" s="65"/>
      <c r="C1982" s="65"/>
      <c r="D1982" s="65"/>
      <c r="E1982" s="65"/>
      <c r="F1982" s="65"/>
      <c r="G1982" s="145"/>
    </row>
    <row r="1983" spans="1:7">
      <c r="A1983" s="65"/>
      <c r="B1983" s="65"/>
      <c r="C1983" s="65"/>
      <c r="D1983" s="65"/>
      <c r="E1983" s="65"/>
      <c r="F1983" s="65"/>
      <c r="G1983" s="145"/>
    </row>
    <row r="1984" spans="1:7">
      <c r="A1984" s="65"/>
      <c r="B1984" s="65"/>
      <c r="C1984" s="65"/>
      <c r="D1984" s="65"/>
      <c r="E1984" s="65"/>
      <c r="F1984" s="65"/>
      <c r="G1984" s="145"/>
    </row>
    <row r="1985" spans="1:7">
      <c r="A1985" s="65"/>
      <c r="B1985" s="65"/>
      <c r="C1985" s="65"/>
      <c r="D1985" s="65"/>
      <c r="E1985" s="65"/>
      <c r="F1985" s="65"/>
      <c r="G1985" s="145"/>
    </row>
    <row r="1986" spans="1:7">
      <c r="A1986" s="65"/>
      <c r="B1986" s="65"/>
      <c r="C1986" s="65"/>
      <c r="D1986" s="65"/>
      <c r="E1986" s="65"/>
      <c r="F1986" s="65"/>
      <c r="G1986" s="145"/>
    </row>
    <row r="1987" spans="1:7">
      <c r="A1987" s="65"/>
      <c r="B1987" s="65"/>
      <c r="C1987" s="65"/>
      <c r="D1987" s="65"/>
      <c r="E1987" s="65"/>
      <c r="F1987" s="65"/>
      <c r="G1987" s="145"/>
    </row>
    <row r="1988" spans="1:7">
      <c r="A1988" s="65"/>
      <c r="B1988" s="65"/>
      <c r="C1988" s="65"/>
      <c r="D1988" s="65"/>
      <c r="E1988" s="65"/>
      <c r="F1988" s="65"/>
      <c r="G1988" s="145"/>
    </row>
    <row r="1989" spans="1:7">
      <c r="A1989" s="65"/>
      <c r="B1989" s="65"/>
      <c r="C1989" s="65"/>
      <c r="D1989" s="65"/>
      <c r="E1989" s="65"/>
      <c r="F1989" s="65"/>
      <c r="G1989" s="145"/>
    </row>
    <row r="1990" spans="1:7">
      <c r="A1990" s="65"/>
      <c r="B1990" s="65"/>
      <c r="C1990" s="65"/>
      <c r="D1990" s="65"/>
      <c r="E1990" s="65"/>
      <c r="F1990" s="65"/>
      <c r="G1990" s="145"/>
    </row>
    <row r="1991" spans="1:7">
      <c r="A1991" s="65"/>
      <c r="B1991" s="65"/>
      <c r="C1991" s="65"/>
      <c r="D1991" s="65"/>
      <c r="E1991" s="65"/>
      <c r="F1991" s="65"/>
      <c r="G1991" s="145"/>
    </row>
    <row r="1992" spans="1:7">
      <c r="A1992" s="65"/>
      <c r="B1992" s="65"/>
      <c r="C1992" s="65"/>
      <c r="D1992" s="65"/>
      <c r="E1992" s="65"/>
      <c r="F1992" s="65"/>
      <c r="G1992" s="145"/>
    </row>
    <row r="1993" spans="1:7">
      <c r="A1993" s="65"/>
      <c r="B1993" s="65"/>
      <c r="C1993" s="65"/>
      <c r="D1993" s="65"/>
      <c r="E1993" s="65"/>
      <c r="F1993" s="65"/>
      <c r="G1993" s="145"/>
    </row>
    <row r="1994" spans="1:7">
      <c r="A1994" s="65"/>
      <c r="B1994" s="65"/>
      <c r="C1994" s="65"/>
      <c r="D1994" s="65"/>
      <c r="E1994" s="65"/>
      <c r="F1994" s="65"/>
      <c r="G1994" s="145"/>
    </row>
    <row r="1995" spans="1:7">
      <c r="A1995" s="65"/>
      <c r="B1995" s="65"/>
      <c r="C1995" s="65"/>
      <c r="D1995" s="65"/>
      <c r="E1995" s="65"/>
      <c r="F1995" s="65"/>
      <c r="G1995" s="145"/>
    </row>
    <row r="1996" spans="1:7">
      <c r="A1996" s="65"/>
      <c r="B1996" s="65"/>
      <c r="C1996" s="65"/>
      <c r="D1996" s="65"/>
      <c r="E1996" s="65"/>
      <c r="F1996" s="65"/>
      <c r="G1996" s="145"/>
    </row>
    <row r="1997" spans="1:7">
      <c r="A1997" s="65"/>
      <c r="B1997" s="65"/>
      <c r="C1997" s="65"/>
      <c r="D1997" s="65"/>
      <c r="E1997" s="65"/>
      <c r="F1997" s="65"/>
      <c r="G1997" s="145"/>
    </row>
    <row r="1998" spans="1:7">
      <c r="A1998" s="65"/>
      <c r="B1998" s="65"/>
      <c r="C1998" s="65"/>
      <c r="D1998" s="65"/>
      <c r="E1998" s="65"/>
      <c r="F1998" s="65"/>
      <c r="G1998" s="145"/>
    </row>
    <row r="1999" spans="1:7">
      <c r="A1999" s="65"/>
      <c r="B1999" s="65"/>
      <c r="C1999" s="65"/>
      <c r="D1999" s="65"/>
      <c r="E1999" s="65"/>
      <c r="F1999" s="65"/>
      <c r="G1999" s="145"/>
    </row>
    <row r="2000" spans="1:7">
      <c r="A2000" s="65"/>
      <c r="B2000" s="65"/>
      <c r="C2000" s="65"/>
      <c r="D2000" s="65"/>
      <c r="E2000" s="65"/>
      <c r="F2000" s="65"/>
      <c r="G2000" s="145"/>
    </row>
    <row r="2001" spans="1:7">
      <c r="A2001" s="65"/>
      <c r="B2001" s="65"/>
      <c r="C2001" s="65"/>
      <c r="D2001" s="65"/>
      <c r="E2001" s="65"/>
      <c r="F2001" s="65"/>
      <c r="G2001" s="145"/>
    </row>
    <row r="2002" spans="1:7">
      <c r="A2002" s="65"/>
      <c r="B2002" s="65"/>
      <c r="C2002" s="65"/>
      <c r="D2002" s="65"/>
      <c r="E2002" s="65"/>
      <c r="F2002" s="65"/>
      <c r="G2002" s="145"/>
    </row>
    <row r="2003" spans="1:7">
      <c r="A2003" s="65"/>
      <c r="B2003" s="65"/>
      <c r="C2003" s="65"/>
      <c r="D2003" s="65"/>
      <c r="E2003" s="65"/>
      <c r="F2003" s="65"/>
      <c r="G2003" s="145"/>
    </row>
    <row r="2004" spans="1:7">
      <c r="A2004" s="65"/>
      <c r="B2004" s="65"/>
      <c r="C2004" s="65"/>
      <c r="D2004" s="65"/>
      <c r="E2004" s="65"/>
      <c r="F2004" s="65"/>
      <c r="G2004" s="145"/>
    </row>
    <row r="2005" spans="1:7">
      <c r="A2005" s="65"/>
      <c r="B2005" s="65"/>
      <c r="C2005" s="65"/>
      <c r="D2005" s="65"/>
      <c r="E2005" s="65"/>
      <c r="F2005" s="65"/>
      <c r="G2005" s="145"/>
    </row>
    <row r="2006" spans="1:7">
      <c r="A2006" s="65"/>
      <c r="B2006" s="65"/>
      <c r="C2006" s="65"/>
      <c r="D2006" s="65"/>
      <c r="E2006" s="65"/>
      <c r="F2006" s="65"/>
      <c r="G2006" s="145"/>
    </row>
    <row r="2007" spans="1:7">
      <c r="A2007" s="65"/>
      <c r="B2007" s="65"/>
      <c r="C2007" s="65"/>
      <c r="D2007" s="65"/>
      <c r="E2007" s="65"/>
      <c r="F2007" s="65"/>
      <c r="G2007" s="145"/>
    </row>
    <row r="2008" spans="1:7">
      <c r="A2008" s="65"/>
      <c r="B2008" s="65"/>
      <c r="C2008" s="65"/>
      <c r="D2008" s="65"/>
      <c r="E2008" s="65"/>
      <c r="F2008" s="65"/>
      <c r="G2008" s="145"/>
    </row>
    <row r="2009" spans="1:7">
      <c r="A2009" s="65"/>
      <c r="B2009" s="65"/>
      <c r="C2009" s="65"/>
      <c r="D2009" s="65"/>
      <c r="E2009" s="65"/>
      <c r="F2009" s="65"/>
      <c r="G2009" s="145"/>
    </row>
    <row r="2010" spans="1:7">
      <c r="A2010" s="65"/>
      <c r="B2010" s="65"/>
      <c r="C2010" s="65"/>
      <c r="D2010" s="65"/>
      <c r="E2010" s="65"/>
      <c r="F2010" s="65"/>
      <c r="G2010" s="145"/>
    </row>
    <row r="2011" spans="1:7">
      <c r="A2011" s="65"/>
      <c r="B2011" s="65"/>
      <c r="C2011" s="65"/>
      <c r="D2011" s="65"/>
      <c r="E2011" s="65"/>
      <c r="F2011" s="65"/>
      <c r="G2011" s="145"/>
    </row>
    <row r="2012" spans="1:7">
      <c r="A2012" s="65"/>
      <c r="B2012" s="65"/>
      <c r="C2012" s="65"/>
      <c r="D2012" s="65"/>
      <c r="E2012" s="65"/>
      <c r="F2012" s="65"/>
      <c r="G2012" s="145"/>
    </row>
    <row r="2013" spans="1:7">
      <c r="A2013" s="65"/>
      <c r="B2013" s="65"/>
      <c r="C2013" s="65"/>
      <c r="D2013" s="65"/>
      <c r="E2013" s="65"/>
      <c r="F2013" s="65"/>
      <c r="G2013" s="145"/>
    </row>
    <row r="2014" spans="1:7">
      <c r="A2014" s="65"/>
      <c r="B2014" s="65"/>
      <c r="C2014" s="65"/>
      <c r="D2014" s="65"/>
      <c r="E2014" s="65"/>
      <c r="F2014" s="65"/>
      <c r="G2014" s="145"/>
    </row>
    <row r="2015" spans="1:7">
      <c r="A2015" s="65"/>
      <c r="B2015" s="65"/>
      <c r="C2015" s="65"/>
      <c r="D2015" s="65"/>
      <c r="E2015" s="65"/>
      <c r="F2015" s="65"/>
      <c r="G2015" s="145"/>
    </row>
    <row r="2016" spans="1:7">
      <c r="A2016" s="65"/>
      <c r="B2016" s="65"/>
      <c r="C2016" s="65"/>
      <c r="D2016" s="65"/>
      <c r="E2016" s="65"/>
      <c r="F2016" s="65"/>
      <c r="G2016" s="145"/>
    </row>
    <row r="2017" spans="1:7">
      <c r="A2017" s="65"/>
      <c r="B2017" s="65"/>
      <c r="C2017" s="65"/>
      <c r="D2017" s="65"/>
      <c r="E2017" s="65"/>
      <c r="F2017" s="65"/>
      <c r="G2017" s="145"/>
    </row>
    <row r="2018" spans="1:7">
      <c r="A2018" s="65"/>
      <c r="B2018" s="65"/>
      <c r="C2018" s="65"/>
      <c r="D2018" s="65"/>
      <c r="E2018" s="65"/>
      <c r="F2018" s="65"/>
      <c r="G2018" s="145"/>
    </row>
    <row r="2019" spans="1:7">
      <c r="A2019" s="65"/>
      <c r="B2019" s="65"/>
      <c r="C2019" s="65"/>
      <c r="D2019" s="65"/>
      <c r="E2019" s="65"/>
      <c r="F2019" s="65"/>
      <c r="G2019" s="145"/>
    </row>
    <row r="2020" spans="1:7">
      <c r="A2020" s="65"/>
      <c r="B2020" s="65"/>
      <c r="C2020" s="65"/>
      <c r="D2020" s="65"/>
      <c r="E2020" s="65"/>
      <c r="F2020" s="65"/>
      <c r="G2020" s="145"/>
    </row>
    <row r="2021" spans="1:7">
      <c r="A2021" s="65"/>
      <c r="B2021" s="65"/>
      <c r="C2021" s="65"/>
      <c r="D2021" s="65"/>
      <c r="E2021" s="65"/>
      <c r="F2021" s="65"/>
      <c r="G2021" s="145"/>
    </row>
    <row r="2022" spans="1:7">
      <c r="A2022" s="65"/>
      <c r="B2022" s="65"/>
      <c r="C2022" s="65"/>
      <c r="D2022" s="65"/>
      <c r="E2022" s="65"/>
      <c r="F2022" s="65"/>
      <c r="G2022" s="145"/>
    </row>
    <row r="2023" spans="1:7">
      <c r="A2023" s="65"/>
      <c r="B2023" s="65"/>
      <c r="C2023" s="65"/>
      <c r="D2023" s="65"/>
      <c r="E2023" s="65"/>
      <c r="F2023" s="65"/>
      <c r="G2023" s="145"/>
    </row>
    <row r="2024" spans="1:7">
      <c r="A2024" s="65"/>
      <c r="B2024" s="65"/>
      <c r="C2024" s="65"/>
      <c r="D2024" s="65"/>
      <c r="E2024" s="65"/>
      <c r="F2024" s="65"/>
      <c r="G2024" s="145"/>
    </row>
    <row r="2025" spans="1:7">
      <c r="A2025" s="65"/>
      <c r="B2025" s="65"/>
      <c r="C2025" s="65"/>
      <c r="D2025" s="65"/>
      <c r="E2025" s="65"/>
      <c r="F2025" s="65"/>
      <c r="G2025" s="145"/>
    </row>
    <row r="2026" spans="1:7">
      <c r="A2026" s="65"/>
      <c r="B2026" s="65"/>
      <c r="C2026" s="65"/>
      <c r="D2026" s="65"/>
      <c r="E2026" s="65"/>
      <c r="F2026" s="65"/>
      <c r="G2026" s="145"/>
    </row>
    <row r="2027" spans="1:7">
      <c r="A2027" s="65"/>
      <c r="B2027" s="65"/>
      <c r="C2027" s="65"/>
      <c r="D2027" s="65"/>
      <c r="E2027" s="65"/>
      <c r="F2027" s="65"/>
      <c r="G2027" s="145"/>
    </row>
    <row r="2028" spans="1:7">
      <c r="A2028" s="65"/>
      <c r="B2028" s="65"/>
      <c r="C2028" s="65"/>
      <c r="D2028" s="65"/>
      <c r="E2028" s="65"/>
      <c r="F2028" s="65"/>
      <c r="G2028" s="145"/>
    </row>
    <row r="2029" spans="1:7">
      <c r="A2029" s="65"/>
      <c r="B2029" s="65"/>
      <c r="C2029" s="65"/>
      <c r="D2029" s="65"/>
      <c r="E2029" s="65"/>
      <c r="F2029" s="65"/>
      <c r="G2029" s="145"/>
    </row>
    <row r="2030" spans="1:7">
      <c r="A2030" s="65"/>
      <c r="B2030" s="65"/>
      <c r="C2030" s="65"/>
      <c r="D2030" s="65"/>
      <c r="E2030" s="65"/>
      <c r="F2030" s="65"/>
      <c r="G2030" s="145"/>
    </row>
    <row r="2031" spans="1:7">
      <c r="A2031" s="65"/>
      <c r="B2031" s="65"/>
      <c r="C2031" s="65"/>
      <c r="D2031" s="65"/>
      <c r="E2031" s="65"/>
      <c r="F2031" s="65"/>
      <c r="G2031" s="145"/>
    </row>
    <row r="2032" spans="1:7">
      <c r="A2032" s="65"/>
      <c r="B2032" s="65"/>
      <c r="C2032" s="65"/>
      <c r="D2032" s="65"/>
      <c r="E2032" s="65"/>
      <c r="F2032" s="65"/>
      <c r="G2032" s="145"/>
    </row>
    <row r="2033" spans="1:7">
      <c r="A2033" s="65"/>
      <c r="B2033" s="65"/>
      <c r="C2033" s="65"/>
      <c r="D2033" s="65"/>
      <c r="E2033" s="65"/>
      <c r="F2033" s="65"/>
      <c r="G2033" s="145"/>
    </row>
    <row r="2034" spans="1:7">
      <c r="A2034" s="65"/>
      <c r="B2034" s="65"/>
      <c r="C2034" s="65"/>
      <c r="D2034" s="65"/>
      <c r="E2034" s="65"/>
      <c r="F2034" s="65"/>
      <c r="G2034" s="145"/>
    </row>
    <row r="2035" spans="1:7">
      <c r="A2035" s="65"/>
      <c r="B2035" s="65"/>
      <c r="C2035" s="65"/>
      <c r="D2035" s="65"/>
      <c r="E2035" s="65"/>
      <c r="F2035" s="65"/>
      <c r="G2035" s="145"/>
    </row>
    <row r="2036" spans="1:7">
      <c r="A2036" s="65"/>
      <c r="B2036" s="65"/>
      <c r="C2036" s="65"/>
      <c r="D2036" s="65"/>
      <c r="E2036" s="65"/>
      <c r="F2036" s="65"/>
      <c r="G2036" s="145"/>
    </row>
    <row r="2037" spans="1:7">
      <c r="A2037" s="65"/>
      <c r="B2037" s="65"/>
      <c r="C2037" s="65"/>
      <c r="D2037" s="65"/>
      <c r="E2037" s="65"/>
      <c r="F2037" s="65"/>
      <c r="G2037" s="145"/>
    </row>
    <row r="2038" spans="1:7">
      <c r="A2038" s="65"/>
      <c r="B2038" s="65"/>
      <c r="C2038" s="65"/>
      <c r="D2038" s="65"/>
      <c r="E2038" s="65"/>
      <c r="F2038" s="65"/>
      <c r="G2038" s="145"/>
    </row>
    <row r="2039" spans="1:7">
      <c r="A2039" s="65"/>
      <c r="B2039" s="65"/>
      <c r="C2039" s="65"/>
      <c r="D2039" s="65"/>
      <c r="E2039" s="65"/>
      <c r="F2039" s="65"/>
      <c r="G2039" s="145"/>
    </row>
    <row r="2040" spans="1:7">
      <c r="A2040" s="65"/>
      <c r="B2040" s="65"/>
      <c r="C2040" s="65"/>
      <c r="D2040" s="65"/>
      <c r="E2040" s="65"/>
      <c r="F2040" s="65"/>
      <c r="G2040" s="145"/>
    </row>
    <row r="2041" spans="1:7">
      <c r="A2041" s="65"/>
      <c r="B2041" s="65"/>
      <c r="C2041" s="65"/>
      <c r="D2041" s="65"/>
      <c r="E2041" s="65"/>
      <c r="F2041" s="65"/>
      <c r="G2041" s="145"/>
    </row>
    <row r="2042" spans="1:7">
      <c r="A2042" s="65"/>
      <c r="B2042" s="65"/>
      <c r="C2042" s="65"/>
      <c r="D2042" s="65"/>
      <c r="E2042" s="65"/>
      <c r="F2042" s="65"/>
      <c r="G2042" s="145"/>
    </row>
    <row r="2043" spans="1:7">
      <c r="A2043" s="65"/>
      <c r="B2043" s="65"/>
      <c r="C2043" s="65"/>
      <c r="D2043" s="65"/>
      <c r="E2043" s="65"/>
      <c r="F2043" s="65"/>
      <c r="G2043" s="145"/>
    </row>
    <row r="2044" spans="1:7">
      <c r="A2044" s="65"/>
      <c r="B2044" s="65"/>
      <c r="C2044" s="65"/>
      <c r="D2044" s="65"/>
      <c r="E2044" s="65"/>
      <c r="F2044" s="65"/>
      <c r="G2044" s="145"/>
    </row>
    <row r="2045" spans="1:7">
      <c r="A2045" s="65"/>
      <c r="B2045" s="65"/>
      <c r="C2045" s="65"/>
      <c r="D2045" s="65"/>
      <c r="E2045" s="65"/>
      <c r="F2045" s="65"/>
      <c r="G2045" s="145"/>
    </row>
    <row r="2046" spans="1:7">
      <c r="A2046" s="65"/>
      <c r="B2046" s="65"/>
      <c r="C2046" s="65"/>
      <c r="D2046" s="65"/>
      <c r="E2046" s="65"/>
      <c r="F2046" s="65"/>
      <c r="G2046" s="145"/>
    </row>
    <row r="2047" spans="1:7">
      <c r="A2047" s="65"/>
      <c r="B2047" s="65"/>
      <c r="C2047" s="65"/>
      <c r="D2047" s="65"/>
      <c r="E2047" s="65"/>
      <c r="F2047" s="65"/>
      <c r="G2047" s="145"/>
    </row>
    <row r="2048" spans="1:7">
      <c r="A2048" s="65"/>
      <c r="B2048" s="65"/>
      <c r="C2048" s="65"/>
      <c r="D2048" s="65"/>
      <c r="E2048" s="65"/>
      <c r="F2048" s="65"/>
      <c r="G2048" s="145"/>
    </row>
    <row r="2049" spans="1:7">
      <c r="A2049" s="65"/>
      <c r="B2049" s="65"/>
      <c r="C2049" s="65"/>
      <c r="D2049" s="65"/>
      <c r="E2049" s="65"/>
      <c r="F2049" s="65"/>
      <c r="G2049" s="145"/>
    </row>
    <row r="2050" spans="1:7">
      <c r="A2050" s="65"/>
      <c r="B2050" s="65"/>
      <c r="C2050" s="65"/>
      <c r="D2050" s="65"/>
      <c r="E2050" s="65"/>
      <c r="F2050" s="65"/>
      <c r="G2050" s="145"/>
    </row>
    <row r="2051" spans="1:7">
      <c r="A2051" s="65"/>
      <c r="B2051" s="65"/>
      <c r="C2051" s="65"/>
      <c r="D2051" s="65"/>
      <c r="E2051" s="65"/>
      <c r="F2051" s="65"/>
      <c r="G2051" s="145"/>
    </row>
    <row r="2052" spans="1:7">
      <c r="A2052" s="65"/>
      <c r="B2052" s="65"/>
      <c r="C2052" s="65"/>
      <c r="D2052" s="65"/>
      <c r="E2052" s="65"/>
      <c r="F2052" s="65"/>
      <c r="G2052" s="145"/>
    </row>
    <row r="2053" spans="1:7">
      <c r="A2053" s="65"/>
      <c r="B2053" s="65"/>
      <c r="C2053" s="65"/>
      <c r="D2053" s="65"/>
      <c r="E2053" s="65"/>
      <c r="F2053" s="65"/>
      <c r="G2053" s="145"/>
    </row>
    <row r="2054" spans="1:7">
      <c r="A2054" s="65"/>
      <c r="B2054" s="65"/>
      <c r="C2054" s="65"/>
      <c r="D2054" s="65"/>
      <c r="E2054" s="65"/>
      <c r="F2054" s="65"/>
      <c r="G2054" s="145"/>
    </row>
    <row r="2055" spans="1:7">
      <c r="A2055" s="65"/>
      <c r="B2055" s="65"/>
      <c r="C2055" s="65"/>
      <c r="D2055" s="65"/>
      <c r="E2055" s="65"/>
      <c r="F2055" s="65"/>
      <c r="G2055" s="145"/>
    </row>
    <row r="2056" spans="1:7">
      <c r="A2056" s="65"/>
      <c r="B2056" s="65"/>
      <c r="C2056" s="65"/>
      <c r="D2056" s="65"/>
      <c r="E2056" s="65"/>
      <c r="F2056" s="65"/>
      <c r="G2056" s="145"/>
    </row>
    <row r="2057" spans="1:7">
      <c r="A2057" s="65"/>
      <c r="B2057" s="65"/>
      <c r="C2057" s="65"/>
      <c r="D2057" s="65"/>
      <c r="E2057" s="65"/>
      <c r="F2057" s="65"/>
      <c r="G2057" s="145"/>
    </row>
    <row r="2058" spans="1:7">
      <c r="A2058" s="65"/>
      <c r="B2058" s="65"/>
      <c r="C2058" s="65"/>
      <c r="D2058" s="65"/>
      <c r="E2058" s="65"/>
      <c r="F2058" s="65"/>
      <c r="G2058" s="145"/>
    </row>
    <row r="2059" spans="1:7">
      <c r="A2059" s="65"/>
      <c r="B2059" s="65"/>
      <c r="C2059" s="65"/>
      <c r="D2059" s="65"/>
      <c r="E2059" s="65"/>
      <c r="F2059" s="65"/>
      <c r="G2059" s="145"/>
    </row>
    <row r="2060" spans="1:7">
      <c r="A2060" s="65"/>
      <c r="B2060" s="65"/>
      <c r="C2060" s="65"/>
      <c r="D2060" s="65"/>
      <c r="E2060" s="65"/>
      <c r="F2060" s="65"/>
      <c r="G2060" s="145"/>
    </row>
    <row r="2061" spans="1:7">
      <c r="A2061" s="65"/>
      <c r="B2061" s="65"/>
      <c r="C2061" s="65"/>
      <c r="D2061" s="65"/>
      <c r="E2061" s="65"/>
      <c r="F2061" s="65"/>
      <c r="G2061" s="145"/>
    </row>
    <row r="2062" spans="1:7">
      <c r="A2062" s="65"/>
      <c r="B2062" s="65"/>
      <c r="C2062" s="65"/>
      <c r="D2062" s="65"/>
      <c r="E2062" s="65"/>
      <c r="F2062" s="65"/>
      <c r="G2062" s="145"/>
    </row>
    <row r="2063" spans="1:7">
      <c r="A2063" s="65"/>
      <c r="B2063" s="65"/>
      <c r="C2063" s="65"/>
      <c r="D2063" s="65"/>
      <c r="E2063" s="65"/>
      <c r="F2063" s="65"/>
      <c r="G2063" s="145"/>
    </row>
    <row r="2064" spans="1:7">
      <c r="A2064" s="65"/>
      <c r="B2064" s="65"/>
      <c r="C2064" s="65"/>
      <c r="D2064" s="65"/>
      <c r="E2064" s="65"/>
      <c r="F2064" s="65"/>
      <c r="G2064" s="145"/>
    </row>
    <row r="2065" spans="1:7">
      <c r="A2065" s="65"/>
      <c r="B2065" s="65"/>
      <c r="C2065" s="65"/>
      <c r="D2065" s="65"/>
      <c r="E2065" s="65"/>
      <c r="F2065" s="65"/>
      <c r="G2065" s="145"/>
    </row>
    <row r="2066" spans="1:7">
      <c r="A2066" s="65"/>
      <c r="B2066" s="65"/>
      <c r="C2066" s="65"/>
      <c r="D2066" s="65"/>
      <c r="E2066" s="65"/>
      <c r="F2066" s="65"/>
      <c r="G2066" s="145"/>
    </row>
    <row r="2067" spans="1:7">
      <c r="A2067" s="65"/>
      <c r="B2067" s="65"/>
      <c r="C2067" s="65"/>
      <c r="D2067" s="65"/>
      <c r="E2067" s="65"/>
      <c r="F2067" s="65"/>
      <c r="G2067" s="145"/>
    </row>
    <row r="2068" spans="1:7">
      <c r="A2068" s="65"/>
      <c r="B2068" s="65"/>
      <c r="C2068" s="65"/>
      <c r="D2068" s="65"/>
      <c r="E2068" s="65"/>
      <c r="F2068" s="65"/>
      <c r="G2068" s="145"/>
    </row>
    <row r="2069" spans="1:7">
      <c r="A2069" s="65"/>
      <c r="B2069" s="65"/>
      <c r="C2069" s="65"/>
      <c r="D2069" s="65"/>
      <c r="E2069" s="65"/>
      <c r="F2069" s="65"/>
      <c r="G2069" s="145"/>
    </row>
    <row r="2070" spans="1:7">
      <c r="A2070" s="65"/>
      <c r="B2070" s="65"/>
      <c r="C2070" s="65"/>
      <c r="D2070" s="65"/>
      <c r="E2070" s="65"/>
      <c r="F2070" s="65"/>
      <c r="G2070" s="145"/>
    </row>
    <row r="2071" spans="1:7">
      <c r="A2071" s="65"/>
      <c r="B2071" s="65"/>
      <c r="C2071" s="65"/>
      <c r="D2071" s="65"/>
      <c r="E2071" s="65"/>
      <c r="F2071" s="65"/>
      <c r="G2071" s="145"/>
    </row>
    <row r="2072" spans="1:7">
      <c r="A2072" s="65"/>
      <c r="B2072" s="65"/>
      <c r="C2072" s="65"/>
      <c r="D2072" s="65"/>
      <c r="E2072" s="65"/>
      <c r="F2072" s="65"/>
      <c r="G2072" s="145"/>
    </row>
    <row r="2073" spans="1:7">
      <c r="A2073" s="65"/>
      <c r="B2073" s="65"/>
      <c r="C2073" s="65"/>
      <c r="D2073" s="65"/>
      <c r="E2073" s="65"/>
      <c r="F2073" s="65"/>
      <c r="G2073" s="145"/>
    </row>
    <row r="2074" spans="1:7">
      <c r="A2074" s="65"/>
      <c r="B2074" s="65"/>
      <c r="C2074" s="65"/>
      <c r="D2074" s="65"/>
      <c r="E2074" s="65"/>
      <c r="F2074" s="65"/>
      <c r="G2074" s="145"/>
    </row>
    <row r="2075" spans="1:7">
      <c r="A2075" s="65"/>
      <c r="B2075" s="65"/>
      <c r="C2075" s="65"/>
      <c r="D2075" s="65"/>
      <c r="E2075" s="65"/>
      <c r="F2075" s="65"/>
      <c r="G2075" s="145"/>
    </row>
    <row r="2076" spans="1:7">
      <c r="A2076" s="65"/>
      <c r="B2076" s="65"/>
      <c r="C2076" s="65"/>
      <c r="D2076" s="65"/>
      <c r="E2076" s="65"/>
      <c r="F2076" s="65"/>
      <c r="G2076" s="145"/>
    </row>
    <row r="2077" spans="1:7">
      <c r="A2077" s="65"/>
      <c r="B2077" s="65"/>
      <c r="C2077" s="65"/>
      <c r="D2077" s="65"/>
      <c r="E2077" s="65"/>
      <c r="F2077" s="65"/>
      <c r="G2077" s="145"/>
    </row>
    <row r="2078" spans="1:7">
      <c r="A2078" s="65"/>
      <c r="B2078" s="65"/>
      <c r="C2078" s="65"/>
      <c r="D2078" s="65"/>
      <c r="E2078" s="65"/>
      <c r="F2078" s="65"/>
      <c r="G2078" s="145"/>
    </row>
    <row r="2079" spans="1:7">
      <c r="A2079" s="65"/>
      <c r="B2079" s="65"/>
      <c r="C2079" s="65"/>
      <c r="D2079" s="65"/>
      <c r="E2079" s="65"/>
      <c r="F2079" s="65"/>
      <c r="G2079" s="145"/>
    </row>
    <row r="2080" spans="1:7">
      <c r="A2080" s="65"/>
      <c r="B2080" s="65"/>
      <c r="C2080" s="65"/>
      <c r="D2080" s="65"/>
      <c r="E2080" s="65"/>
      <c r="F2080" s="65"/>
      <c r="G2080" s="145"/>
    </row>
    <row r="2081" spans="1:7">
      <c r="A2081" s="65"/>
      <c r="B2081" s="65"/>
      <c r="C2081" s="65"/>
      <c r="D2081" s="65"/>
      <c r="E2081" s="65"/>
      <c r="F2081" s="65"/>
      <c r="G2081" s="145"/>
    </row>
    <row r="2082" spans="1:7">
      <c r="A2082" s="65"/>
      <c r="B2082" s="65"/>
      <c r="C2082" s="65"/>
      <c r="D2082" s="65"/>
      <c r="E2082" s="65"/>
      <c r="F2082" s="65"/>
      <c r="G2082" s="145"/>
    </row>
    <row r="2083" spans="1:7">
      <c r="A2083" s="65"/>
      <c r="B2083" s="65"/>
      <c r="C2083" s="65"/>
      <c r="D2083" s="65"/>
      <c r="E2083" s="65"/>
      <c r="F2083" s="65"/>
      <c r="G2083" s="145"/>
    </row>
    <row r="2084" spans="1:7">
      <c r="A2084" s="65"/>
      <c r="B2084" s="65"/>
      <c r="C2084" s="65"/>
      <c r="D2084" s="65"/>
      <c r="E2084" s="65"/>
      <c r="F2084" s="65"/>
      <c r="G2084" s="145"/>
    </row>
    <row r="2085" spans="1:7">
      <c r="A2085" s="65"/>
      <c r="B2085" s="65"/>
      <c r="C2085" s="65"/>
      <c r="D2085" s="65"/>
      <c r="E2085" s="65"/>
      <c r="F2085" s="65"/>
      <c r="G2085" s="145"/>
    </row>
    <row r="2086" spans="1:7">
      <c r="A2086" s="65"/>
      <c r="B2086" s="65"/>
      <c r="C2086" s="65"/>
      <c r="D2086" s="65"/>
      <c r="E2086" s="65"/>
      <c r="F2086" s="65"/>
      <c r="G2086" s="145"/>
    </row>
    <row r="2087" spans="1:7">
      <c r="A2087" s="65"/>
      <c r="B2087" s="65"/>
      <c r="C2087" s="65"/>
      <c r="D2087" s="65"/>
      <c r="E2087" s="65"/>
      <c r="F2087" s="65"/>
      <c r="G2087" s="145"/>
    </row>
    <row r="2088" spans="1:7">
      <c r="A2088" s="65"/>
      <c r="B2088" s="65"/>
      <c r="C2088" s="65"/>
      <c r="D2088" s="65"/>
      <c r="E2088" s="65"/>
      <c r="F2088" s="65"/>
      <c r="G2088" s="145"/>
    </row>
    <row r="2089" spans="1:7">
      <c r="A2089" s="65"/>
      <c r="B2089" s="65"/>
      <c r="C2089" s="65"/>
      <c r="D2089" s="65"/>
      <c r="E2089" s="65"/>
      <c r="F2089" s="65"/>
      <c r="G2089" s="145"/>
    </row>
    <row r="2090" spans="1:7">
      <c r="A2090" s="65"/>
      <c r="B2090" s="65"/>
      <c r="C2090" s="65"/>
      <c r="D2090" s="65"/>
      <c r="E2090" s="65"/>
      <c r="F2090" s="65"/>
      <c r="G2090" s="145"/>
    </row>
    <row r="2091" spans="1:7">
      <c r="A2091" s="65"/>
      <c r="B2091" s="65"/>
      <c r="C2091" s="65"/>
      <c r="D2091" s="65"/>
      <c r="E2091" s="65"/>
      <c r="F2091" s="65"/>
      <c r="G2091" s="145"/>
    </row>
    <row r="2092" spans="1:7">
      <c r="A2092" s="65"/>
      <c r="B2092" s="65"/>
      <c r="C2092" s="65"/>
      <c r="D2092" s="65"/>
      <c r="E2092" s="65"/>
      <c r="F2092" s="65"/>
      <c r="G2092" s="145"/>
    </row>
    <row r="2093" spans="1:7">
      <c r="A2093" s="65"/>
      <c r="B2093" s="65"/>
      <c r="C2093" s="65"/>
      <c r="D2093" s="65"/>
      <c r="E2093" s="65"/>
      <c r="F2093" s="65"/>
      <c r="G2093" s="145"/>
    </row>
    <row r="2094" spans="1:7">
      <c r="A2094" s="65"/>
      <c r="B2094" s="65"/>
      <c r="C2094" s="65"/>
      <c r="D2094" s="65"/>
      <c r="E2094" s="65"/>
      <c r="F2094" s="65"/>
      <c r="G2094" s="145"/>
    </row>
    <row r="2095" spans="1:7">
      <c r="A2095" s="65"/>
      <c r="B2095" s="65"/>
      <c r="C2095" s="65"/>
      <c r="D2095" s="65"/>
      <c r="E2095" s="65"/>
      <c r="F2095" s="65"/>
      <c r="G2095" s="145"/>
    </row>
    <row r="2096" spans="1:7">
      <c r="A2096" s="65"/>
      <c r="B2096" s="65"/>
      <c r="C2096" s="65"/>
      <c r="D2096" s="65"/>
      <c r="E2096" s="65"/>
      <c r="F2096" s="65"/>
      <c r="G2096" s="145"/>
    </row>
    <row r="2097" spans="1:7">
      <c r="A2097" s="65"/>
      <c r="B2097" s="65"/>
      <c r="C2097" s="65"/>
      <c r="D2097" s="65"/>
      <c r="E2097" s="65"/>
      <c r="F2097" s="65"/>
      <c r="G2097" s="145"/>
    </row>
    <row r="2098" spans="1:7">
      <c r="A2098" s="65"/>
      <c r="B2098" s="65"/>
      <c r="C2098" s="65"/>
      <c r="D2098" s="65"/>
      <c r="E2098" s="65"/>
      <c r="F2098" s="65"/>
      <c r="G2098" s="145"/>
    </row>
    <row r="2099" spans="1:7">
      <c r="A2099" s="65"/>
      <c r="B2099" s="65"/>
      <c r="C2099" s="65"/>
      <c r="D2099" s="65"/>
      <c r="E2099" s="65"/>
      <c r="F2099" s="65"/>
      <c r="G2099" s="145"/>
    </row>
    <row r="2100" spans="1:7">
      <c r="A2100" s="65"/>
      <c r="B2100" s="65"/>
      <c r="C2100" s="65"/>
      <c r="D2100" s="65"/>
      <c r="E2100" s="65"/>
      <c r="F2100" s="65"/>
      <c r="G2100" s="145"/>
    </row>
    <row r="2101" spans="1:7">
      <c r="A2101" s="65"/>
      <c r="B2101" s="65"/>
      <c r="C2101" s="65"/>
      <c r="D2101" s="65"/>
      <c r="E2101" s="65"/>
      <c r="F2101" s="65"/>
      <c r="G2101" s="145"/>
    </row>
    <row r="2102" spans="1:7">
      <c r="A2102" s="65"/>
      <c r="B2102" s="65"/>
      <c r="C2102" s="65"/>
      <c r="D2102" s="65"/>
      <c r="E2102" s="65"/>
      <c r="F2102" s="65"/>
      <c r="G2102" s="145"/>
    </row>
    <row r="2103" spans="1:7">
      <c r="A2103" s="65"/>
      <c r="B2103" s="65"/>
      <c r="C2103" s="65"/>
      <c r="D2103" s="65"/>
      <c r="E2103" s="65"/>
      <c r="F2103" s="65"/>
      <c r="G2103" s="145"/>
    </row>
    <row r="2104" spans="1:7">
      <c r="A2104" s="65"/>
      <c r="B2104" s="65"/>
      <c r="C2104" s="65"/>
      <c r="D2104" s="65"/>
      <c r="E2104" s="65"/>
      <c r="F2104" s="65"/>
      <c r="G2104" s="145"/>
    </row>
    <row r="2105" spans="1:7">
      <c r="A2105" s="65"/>
      <c r="B2105" s="65"/>
      <c r="C2105" s="65"/>
      <c r="D2105" s="65"/>
      <c r="E2105" s="65"/>
      <c r="F2105" s="65"/>
      <c r="G2105" s="145"/>
    </row>
    <row r="2106" spans="1:7">
      <c r="A2106" s="65"/>
      <c r="B2106" s="65"/>
      <c r="C2106" s="65"/>
      <c r="D2106" s="65"/>
      <c r="E2106" s="65"/>
      <c r="F2106" s="65"/>
      <c r="G2106" s="145"/>
    </row>
    <row r="2107" spans="1:7">
      <c r="A2107" s="65"/>
      <c r="B2107" s="65"/>
      <c r="C2107" s="65"/>
      <c r="D2107" s="65"/>
      <c r="E2107" s="65"/>
      <c r="F2107" s="65"/>
      <c r="G2107" s="145"/>
    </row>
    <row r="2108" spans="1:7">
      <c r="A2108" s="65"/>
      <c r="B2108" s="65"/>
      <c r="C2108" s="65"/>
      <c r="D2108" s="65"/>
      <c r="E2108" s="65"/>
      <c r="F2108" s="65"/>
      <c r="G2108" s="145"/>
    </row>
    <row r="2109" spans="1:7">
      <c r="A2109" s="65"/>
      <c r="B2109" s="65"/>
      <c r="C2109" s="65"/>
      <c r="D2109" s="65"/>
      <c r="E2109" s="65"/>
      <c r="F2109" s="65"/>
      <c r="G2109" s="145"/>
    </row>
    <row r="2110" spans="1:7">
      <c r="A2110" s="65"/>
      <c r="B2110" s="65"/>
      <c r="C2110" s="65"/>
      <c r="D2110" s="65"/>
      <c r="E2110" s="65"/>
      <c r="F2110" s="65"/>
      <c r="G2110" s="145"/>
    </row>
    <row r="2111" spans="1:7">
      <c r="A2111" s="65"/>
      <c r="B2111" s="65"/>
      <c r="C2111" s="65"/>
      <c r="D2111" s="65"/>
      <c r="E2111" s="65"/>
      <c r="F2111" s="65"/>
      <c r="G2111" s="145"/>
    </row>
    <row r="2112" spans="1:7">
      <c r="A2112" s="65"/>
      <c r="B2112" s="65"/>
      <c r="C2112" s="65"/>
      <c r="D2112" s="65"/>
      <c r="E2112" s="65"/>
      <c r="F2112" s="65"/>
      <c r="G2112" s="145"/>
    </row>
    <row r="2113" spans="1:7">
      <c r="A2113" s="65"/>
      <c r="B2113" s="65"/>
      <c r="C2113" s="65"/>
      <c r="D2113" s="65"/>
      <c r="E2113" s="65"/>
      <c r="F2113" s="65"/>
      <c r="G2113" s="145"/>
    </row>
    <row r="2114" spans="1:7">
      <c r="A2114" s="65"/>
      <c r="B2114" s="65"/>
      <c r="C2114" s="65"/>
      <c r="D2114" s="65"/>
      <c r="E2114" s="65"/>
      <c r="F2114" s="65"/>
      <c r="G2114" s="145"/>
    </row>
    <row r="2115" spans="1:7">
      <c r="A2115" s="65"/>
      <c r="B2115" s="65"/>
      <c r="C2115" s="65"/>
      <c r="D2115" s="65"/>
      <c r="E2115" s="65"/>
      <c r="F2115" s="65"/>
      <c r="G2115" s="145"/>
    </row>
    <row r="2116" spans="1:7">
      <c r="A2116" s="65"/>
      <c r="B2116" s="65"/>
      <c r="C2116" s="65"/>
      <c r="D2116" s="65"/>
      <c r="E2116" s="65"/>
      <c r="F2116" s="65"/>
      <c r="G2116" s="145"/>
    </row>
    <row r="2117" spans="1:7">
      <c r="A2117" s="65"/>
      <c r="B2117" s="65"/>
      <c r="C2117" s="65"/>
      <c r="D2117" s="65"/>
      <c r="E2117" s="65"/>
      <c r="F2117" s="65"/>
      <c r="G2117" s="145"/>
    </row>
    <row r="2118" spans="1:7">
      <c r="A2118" s="65"/>
      <c r="B2118" s="65"/>
      <c r="C2118" s="65"/>
      <c r="D2118" s="65"/>
      <c r="E2118" s="65"/>
      <c r="F2118" s="65"/>
      <c r="G2118" s="145"/>
    </row>
    <row r="2119" spans="1:7">
      <c r="A2119" s="65"/>
      <c r="B2119" s="65"/>
      <c r="C2119" s="65"/>
      <c r="D2119" s="65"/>
      <c r="E2119" s="65"/>
      <c r="F2119" s="65"/>
      <c r="G2119" s="145"/>
    </row>
    <row r="2120" spans="1:7">
      <c r="A2120" s="65"/>
      <c r="B2120" s="65"/>
      <c r="C2120" s="65"/>
      <c r="D2120" s="65"/>
      <c r="E2120" s="65"/>
      <c r="F2120" s="65"/>
      <c r="G2120" s="145"/>
    </row>
    <row r="2121" spans="1:7">
      <c r="A2121" s="65"/>
      <c r="B2121" s="65"/>
      <c r="C2121" s="65"/>
      <c r="D2121" s="65"/>
      <c r="E2121" s="65"/>
      <c r="F2121" s="65"/>
      <c r="G2121" s="145"/>
    </row>
    <row r="2122" spans="1:7">
      <c r="A2122" s="65"/>
      <c r="B2122" s="65"/>
      <c r="C2122" s="65"/>
      <c r="D2122" s="65"/>
      <c r="E2122" s="65"/>
      <c r="F2122" s="65"/>
      <c r="G2122" s="145"/>
    </row>
    <row r="2123" spans="1:7">
      <c r="A2123" s="65"/>
      <c r="B2123" s="65"/>
      <c r="C2123" s="65"/>
      <c r="D2123" s="65"/>
      <c r="E2123" s="65"/>
      <c r="F2123" s="65"/>
      <c r="G2123" s="145"/>
    </row>
    <row r="2124" spans="1:7">
      <c r="A2124" s="65"/>
      <c r="B2124" s="65"/>
      <c r="C2124" s="65"/>
      <c r="D2124" s="65"/>
      <c r="E2124" s="65"/>
      <c r="F2124" s="65"/>
      <c r="G2124" s="145"/>
    </row>
    <row r="2125" spans="1:7">
      <c r="A2125" s="65"/>
      <c r="B2125" s="65"/>
      <c r="C2125" s="65"/>
      <c r="D2125" s="65"/>
      <c r="E2125" s="65"/>
      <c r="F2125" s="65"/>
      <c r="G2125" s="145"/>
    </row>
    <row r="2126" spans="1:7">
      <c r="A2126" s="65"/>
      <c r="B2126" s="65"/>
      <c r="C2126" s="65"/>
      <c r="D2126" s="65"/>
      <c r="E2126" s="65"/>
      <c r="F2126" s="65"/>
      <c r="G2126" s="145"/>
    </row>
    <row r="2127" spans="1:7">
      <c r="A2127" s="65"/>
      <c r="B2127" s="65"/>
      <c r="C2127" s="65"/>
      <c r="D2127" s="65"/>
      <c r="E2127" s="65"/>
      <c r="F2127" s="65"/>
      <c r="G2127" s="145"/>
    </row>
    <row r="2128" spans="1:7">
      <c r="A2128" s="65"/>
      <c r="B2128" s="65"/>
      <c r="C2128" s="65"/>
      <c r="D2128" s="65"/>
      <c r="E2128" s="65"/>
      <c r="F2128" s="65"/>
      <c r="G2128" s="145"/>
    </row>
    <row r="2129" spans="1:7">
      <c r="A2129" s="65"/>
      <c r="B2129" s="65"/>
      <c r="C2129" s="65"/>
      <c r="D2129" s="65"/>
      <c r="E2129" s="65"/>
      <c r="F2129" s="65"/>
      <c r="G2129" s="145"/>
    </row>
    <row r="2130" spans="1:7">
      <c r="A2130" s="65"/>
      <c r="B2130" s="65"/>
      <c r="C2130" s="65"/>
      <c r="D2130" s="65"/>
      <c r="E2130" s="65"/>
      <c r="F2130" s="65"/>
      <c r="G2130" s="145"/>
    </row>
    <row r="2131" spans="1:7">
      <c r="A2131" s="65"/>
      <c r="B2131" s="65"/>
      <c r="C2131" s="65"/>
      <c r="D2131" s="65"/>
      <c r="E2131" s="65"/>
      <c r="F2131" s="65"/>
      <c r="G2131" s="145"/>
    </row>
    <row r="2132" spans="1:7">
      <c r="A2132" s="65"/>
      <c r="B2132" s="65"/>
      <c r="C2132" s="65"/>
      <c r="D2132" s="65"/>
      <c r="E2132" s="65"/>
      <c r="F2132" s="65"/>
      <c r="G2132" s="145"/>
    </row>
    <row r="2133" spans="1:7">
      <c r="A2133" s="65"/>
      <c r="B2133" s="65"/>
      <c r="C2133" s="65"/>
      <c r="D2133" s="65"/>
      <c r="E2133" s="65"/>
      <c r="F2133" s="65"/>
      <c r="G2133" s="145"/>
    </row>
    <row r="2134" spans="1:7">
      <c r="A2134" s="65"/>
      <c r="B2134" s="65"/>
      <c r="C2134" s="65"/>
      <c r="D2134" s="65"/>
      <c r="E2134" s="65"/>
      <c r="F2134" s="65"/>
      <c r="G2134" s="145"/>
    </row>
    <row r="2135" spans="1:7">
      <c r="A2135" s="65"/>
      <c r="B2135" s="65"/>
      <c r="C2135" s="65"/>
      <c r="D2135" s="65"/>
      <c r="E2135" s="65"/>
      <c r="F2135" s="65"/>
      <c r="G2135" s="145"/>
    </row>
    <row r="2136" spans="1:7">
      <c r="A2136" s="65"/>
      <c r="B2136" s="65"/>
      <c r="C2136" s="65"/>
      <c r="D2136" s="65"/>
      <c r="E2136" s="65"/>
      <c r="F2136" s="65"/>
      <c r="G2136" s="145"/>
    </row>
    <row r="2137" spans="1:7">
      <c r="A2137" s="65"/>
      <c r="B2137" s="65"/>
      <c r="C2137" s="65"/>
      <c r="D2137" s="65"/>
      <c r="E2137" s="65"/>
      <c r="F2137" s="65"/>
      <c r="G2137" s="145"/>
    </row>
    <row r="2138" spans="1:7">
      <c r="A2138" s="65"/>
      <c r="B2138" s="65"/>
      <c r="C2138" s="65"/>
      <c r="D2138" s="65"/>
      <c r="E2138" s="65"/>
      <c r="F2138" s="65"/>
      <c r="G2138" s="145"/>
    </row>
    <row r="2139" spans="1:7">
      <c r="A2139" s="65"/>
      <c r="B2139" s="65"/>
      <c r="C2139" s="65"/>
      <c r="D2139" s="65"/>
      <c r="E2139" s="65"/>
      <c r="F2139" s="65"/>
      <c r="G2139" s="145"/>
    </row>
    <row r="2140" spans="1:7">
      <c r="A2140" s="65"/>
      <c r="B2140" s="65"/>
      <c r="C2140" s="65"/>
      <c r="D2140" s="65"/>
      <c r="E2140" s="65"/>
      <c r="F2140" s="65"/>
      <c r="G2140" s="145"/>
    </row>
    <row r="2141" spans="1:7">
      <c r="A2141" s="65"/>
      <c r="B2141" s="65"/>
      <c r="C2141" s="65"/>
      <c r="D2141" s="65"/>
      <c r="E2141" s="65"/>
      <c r="F2141" s="65"/>
      <c r="G2141" s="145"/>
    </row>
    <row r="2142" spans="1:7">
      <c r="A2142" s="65"/>
      <c r="B2142" s="65"/>
      <c r="C2142" s="65"/>
      <c r="D2142" s="65"/>
      <c r="E2142" s="65"/>
      <c r="F2142" s="65"/>
      <c r="G2142" s="145"/>
    </row>
    <row r="2143" spans="1:7">
      <c r="A2143" s="65"/>
      <c r="B2143" s="65"/>
      <c r="C2143" s="65"/>
      <c r="D2143" s="65"/>
      <c r="E2143" s="65"/>
      <c r="F2143" s="65"/>
      <c r="G2143" s="145"/>
    </row>
    <row r="2144" spans="1:7">
      <c r="A2144" s="65"/>
      <c r="B2144" s="65"/>
      <c r="C2144" s="65"/>
      <c r="D2144" s="65"/>
      <c r="E2144" s="65"/>
      <c r="F2144" s="65"/>
      <c r="G2144" s="145"/>
    </row>
    <row r="2145" spans="1:7">
      <c r="A2145" s="65"/>
      <c r="B2145" s="65"/>
      <c r="C2145" s="65"/>
      <c r="D2145" s="65"/>
      <c r="E2145" s="65"/>
      <c r="F2145" s="65"/>
      <c r="G2145" s="145"/>
    </row>
    <row r="2146" spans="1:7">
      <c r="A2146" s="65"/>
      <c r="B2146" s="65"/>
      <c r="C2146" s="65"/>
      <c r="D2146" s="65"/>
      <c r="E2146" s="65"/>
      <c r="F2146" s="65"/>
      <c r="G2146" s="145"/>
    </row>
    <row r="2147" spans="1:7">
      <c r="A2147" s="65"/>
      <c r="B2147" s="65"/>
      <c r="C2147" s="65"/>
      <c r="D2147" s="65"/>
      <c r="E2147" s="65"/>
      <c r="F2147" s="65"/>
      <c r="G2147" s="145"/>
    </row>
    <row r="2148" spans="1:7">
      <c r="A2148" s="65"/>
      <c r="B2148" s="65"/>
      <c r="C2148" s="65"/>
      <c r="D2148" s="65"/>
      <c r="E2148" s="65"/>
      <c r="F2148" s="65"/>
      <c r="G2148" s="145"/>
    </row>
    <row r="2149" spans="1:7">
      <c r="A2149" s="65"/>
      <c r="B2149" s="65"/>
      <c r="C2149" s="65"/>
      <c r="D2149" s="65"/>
      <c r="E2149" s="65"/>
      <c r="F2149" s="65"/>
      <c r="G2149" s="145"/>
    </row>
    <row r="2150" spans="1:7">
      <c r="A2150" s="65"/>
      <c r="B2150" s="65"/>
      <c r="C2150" s="65"/>
      <c r="D2150" s="65"/>
      <c r="E2150" s="65"/>
      <c r="F2150" s="65"/>
      <c r="G2150" s="145"/>
    </row>
    <row r="2151" spans="1:7">
      <c r="A2151" s="65"/>
      <c r="B2151" s="65"/>
      <c r="C2151" s="65"/>
      <c r="D2151" s="65"/>
      <c r="E2151" s="65"/>
      <c r="F2151" s="65"/>
      <c r="G2151" s="145"/>
    </row>
    <row r="2152" spans="1:7">
      <c r="A2152" s="65"/>
      <c r="B2152" s="65"/>
      <c r="C2152" s="65"/>
      <c r="D2152" s="65"/>
      <c r="E2152" s="65"/>
      <c r="F2152" s="65"/>
      <c r="G2152" s="145"/>
    </row>
    <row r="2153" spans="1:7">
      <c r="A2153" s="65"/>
      <c r="B2153" s="65"/>
      <c r="C2153" s="65"/>
      <c r="D2153" s="65"/>
      <c r="E2153" s="65"/>
      <c r="F2153" s="65"/>
      <c r="G2153" s="145"/>
    </row>
    <row r="2154" spans="1:7">
      <c r="A2154" s="65"/>
      <c r="B2154" s="65"/>
      <c r="C2154" s="65"/>
      <c r="D2154" s="65"/>
      <c r="E2154" s="65"/>
      <c r="F2154" s="65"/>
      <c r="G2154" s="145"/>
    </row>
    <row r="2155" spans="1:7">
      <c r="A2155" s="65"/>
      <c r="B2155" s="65"/>
      <c r="C2155" s="65"/>
      <c r="D2155" s="65"/>
      <c r="E2155" s="65"/>
      <c r="F2155" s="65"/>
      <c r="G2155" s="145"/>
    </row>
    <row r="2156" spans="1:7">
      <c r="A2156" s="65"/>
      <c r="B2156" s="65"/>
      <c r="C2156" s="65"/>
      <c r="D2156" s="65"/>
      <c r="E2156" s="65"/>
      <c r="F2156" s="65"/>
      <c r="G2156" s="145"/>
    </row>
    <row r="2157" spans="1:7">
      <c r="A2157" s="65"/>
      <c r="B2157" s="65"/>
      <c r="C2157" s="65"/>
      <c r="D2157" s="65"/>
      <c r="E2157" s="65"/>
      <c r="F2157" s="65"/>
      <c r="G2157" s="145"/>
    </row>
    <row r="2158" spans="1:7">
      <c r="A2158" s="65"/>
      <c r="B2158" s="65"/>
      <c r="C2158" s="65"/>
      <c r="D2158" s="65"/>
      <c r="E2158" s="65"/>
      <c r="F2158" s="65"/>
      <c r="G2158" s="145"/>
    </row>
    <row r="2159" spans="1:7">
      <c r="A2159" s="65"/>
      <c r="B2159" s="65"/>
      <c r="C2159" s="65"/>
      <c r="D2159" s="65"/>
      <c r="E2159" s="65"/>
      <c r="F2159" s="65"/>
      <c r="G2159" s="145"/>
    </row>
    <row r="2160" spans="1:7">
      <c r="A2160" s="65"/>
      <c r="B2160" s="65"/>
      <c r="C2160" s="65"/>
      <c r="D2160" s="65"/>
      <c r="E2160" s="65"/>
      <c r="F2160" s="65"/>
      <c r="G2160" s="145"/>
    </row>
    <row r="2161" spans="1:7">
      <c r="A2161" s="65"/>
      <c r="B2161" s="65"/>
      <c r="C2161" s="65"/>
      <c r="D2161" s="65"/>
      <c r="E2161" s="65"/>
      <c r="F2161" s="65"/>
      <c r="G2161" s="145"/>
    </row>
    <row r="2162" spans="1:7">
      <c r="A2162" s="65"/>
      <c r="B2162" s="65"/>
      <c r="C2162" s="65"/>
      <c r="D2162" s="65"/>
      <c r="E2162" s="65"/>
      <c r="F2162" s="65"/>
      <c r="G2162" s="145"/>
    </row>
    <row r="2163" spans="1:7">
      <c r="A2163" s="65"/>
      <c r="B2163" s="65"/>
      <c r="C2163" s="65"/>
      <c r="D2163" s="65"/>
      <c r="E2163" s="65"/>
      <c r="F2163" s="65"/>
      <c r="G2163" s="145"/>
    </row>
    <row r="2164" spans="1:7">
      <c r="A2164" s="65"/>
      <c r="B2164" s="65"/>
      <c r="C2164" s="65"/>
      <c r="D2164" s="65"/>
      <c r="E2164" s="65"/>
      <c r="F2164" s="65"/>
      <c r="G2164" s="145"/>
    </row>
    <row r="2165" spans="1:7">
      <c r="A2165" s="65"/>
      <c r="B2165" s="65"/>
      <c r="C2165" s="65"/>
      <c r="D2165" s="65"/>
      <c r="E2165" s="65"/>
      <c r="F2165" s="65"/>
      <c r="G2165" s="145"/>
    </row>
    <row r="2166" spans="1:7">
      <c r="A2166" s="65"/>
      <c r="B2166" s="65"/>
      <c r="C2166" s="65"/>
      <c r="D2166" s="65"/>
      <c r="E2166" s="65"/>
      <c r="F2166" s="65"/>
      <c r="G2166" s="145"/>
    </row>
    <row r="2167" spans="1:7">
      <c r="A2167" s="65"/>
      <c r="B2167" s="65"/>
      <c r="C2167" s="65"/>
      <c r="D2167" s="65"/>
      <c r="E2167" s="65"/>
      <c r="F2167" s="65"/>
      <c r="G2167" s="145"/>
    </row>
    <row r="2168" spans="1:7">
      <c r="A2168" s="65"/>
      <c r="B2168" s="65"/>
      <c r="C2168" s="65"/>
      <c r="D2168" s="65"/>
      <c r="E2168" s="65"/>
      <c r="F2168" s="65"/>
      <c r="G2168" s="145"/>
    </row>
    <row r="2169" spans="1:7">
      <c r="A2169" s="65"/>
      <c r="B2169" s="65"/>
      <c r="C2169" s="65"/>
      <c r="D2169" s="65"/>
      <c r="E2169" s="65"/>
      <c r="F2169" s="65"/>
      <c r="G2169" s="145"/>
    </row>
    <row r="2170" spans="1:7">
      <c r="A2170" s="65"/>
      <c r="B2170" s="65"/>
      <c r="C2170" s="65"/>
      <c r="D2170" s="65"/>
      <c r="E2170" s="65"/>
      <c r="F2170" s="65"/>
      <c r="G2170" s="145"/>
    </row>
    <row r="2171" spans="1:7">
      <c r="A2171" s="65"/>
      <c r="B2171" s="65"/>
      <c r="C2171" s="65"/>
      <c r="D2171" s="65"/>
      <c r="E2171" s="65"/>
      <c r="F2171" s="65"/>
      <c r="G2171" s="145"/>
    </row>
    <row r="2172" spans="1:7">
      <c r="A2172" s="65"/>
      <c r="B2172" s="65"/>
      <c r="C2172" s="65"/>
      <c r="D2172" s="65"/>
      <c r="E2172" s="65"/>
      <c r="F2172" s="65"/>
      <c r="G2172" s="145"/>
    </row>
    <row r="2173" spans="1:7">
      <c r="A2173" s="65"/>
      <c r="B2173" s="65"/>
      <c r="C2173" s="65"/>
      <c r="D2173" s="65"/>
      <c r="E2173" s="65"/>
      <c r="F2173" s="65"/>
      <c r="G2173" s="145"/>
    </row>
    <row r="2174" spans="1:7">
      <c r="A2174" s="65"/>
      <c r="B2174" s="65"/>
      <c r="C2174" s="65"/>
      <c r="D2174" s="65"/>
      <c r="E2174" s="65"/>
      <c r="F2174" s="65"/>
      <c r="G2174" s="145"/>
    </row>
    <row r="2175" spans="1:7">
      <c r="A2175" s="65"/>
      <c r="B2175" s="65"/>
      <c r="C2175" s="65"/>
      <c r="D2175" s="65"/>
      <c r="E2175" s="65"/>
      <c r="F2175" s="65"/>
      <c r="G2175" s="145"/>
    </row>
    <row r="2176" spans="1:7">
      <c r="A2176" s="65"/>
      <c r="B2176" s="65"/>
      <c r="C2176" s="65"/>
      <c r="D2176" s="65"/>
      <c r="E2176" s="65"/>
      <c r="F2176" s="65"/>
      <c r="G2176" s="145"/>
    </row>
    <row r="2177" spans="1:7">
      <c r="A2177" s="65"/>
      <c r="B2177" s="65"/>
      <c r="C2177" s="65"/>
      <c r="D2177" s="65"/>
      <c r="E2177" s="65"/>
      <c r="F2177" s="65"/>
      <c r="G2177" s="145"/>
    </row>
    <row r="2178" spans="1:7">
      <c r="A2178" s="65"/>
      <c r="B2178" s="65"/>
      <c r="C2178" s="65"/>
      <c r="D2178" s="65"/>
      <c r="E2178" s="65"/>
      <c r="F2178" s="65"/>
      <c r="G2178" s="145"/>
    </row>
    <row r="2179" spans="1:7">
      <c r="A2179" s="65"/>
      <c r="B2179" s="65"/>
      <c r="C2179" s="65"/>
      <c r="D2179" s="65"/>
      <c r="E2179" s="65"/>
      <c r="F2179" s="65"/>
      <c r="G2179" s="145"/>
    </row>
    <row r="2180" spans="1:7">
      <c r="A2180" s="65"/>
      <c r="B2180" s="65"/>
      <c r="C2180" s="65"/>
      <c r="D2180" s="65"/>
      <c r="E2180" s="65"/>
      <c r="F2180" s="65"/>
      <c r="G2180" s="145"/>
    </row>
    <row r="2181" spans="1:7">
      <c r="A2181" s="65"/>
      <c r="B2181" s="65"/>
      <c r="C2181" s="65"/>
      <c r="D2181" s="65"/>
      <c r="E2181" s="65"/>
      <c r="F2181" s="65"/>
      <c r="G2181" s="145"/>
    </row>
    <row r="2182" spans="1:7">
      <c r="A2182" s="65"/>
      <c r="B2182" s="65"/>
      <c r="C2182" s="65"/>
      <c r="D2182" s="65"/>
      <c r="E2182" s="65"/>
      <c r="F2182" s="65"/>
      <c r="G2182" s="145"/>
    </row>
    <row r="2183" spans="1:7">
      <c r="A2183" s="65"/>
      <c r="B2183" s="65"/>
      <c r="C2183" s="65"/>
      <c r="D2183" s="65"/>
      <c r="E2183" s="65"/>
      <c r="F2183" s="65"/>
      <c r="G2183" s="145"/>
    </row>
    <row r="2184" spans="1:7">
      <c r="A2184" s="65"/>
      <c r="B2184" s="65"/>
      <c r="C2184" s="65"/>
      <c r="D2184" s="65"/>
      <c r="E2184" s="65"/>
      <c r="F2184" s="65"/>
      <c r="G2184" s="145"/>
    </row>
    <row r="2185" spans="1:7">
      <c r="A2185" s="65"/>
      <c r="B2185" s="65"/>
      <c r="C2185" s="65"/>
      <c r="D2185" s="65"/>
      <c r="E2185" s="65"/>
      <c r="F2185" s="65"/>
      <c r="G2185" s="145"/>
    </row>
    <row r="2186" spans="1:7">
      <c r="A2186" s="65"/>
      <c r="B2186" s="65"/>
      <c r="C2186" s="65"/>
      <c r="D2186" s="65"/>
      <c r="E2186" s="65"/>
      <c r="F2186" s="65"/>
      <c r="G2186" s="145"/>
    </row>
    <row r="2187" spans="1:7">
      <c r="A2187" s="65"/>
      <c r="B2187" s="65"/>
      <c r="C2187" s="65"/>
      <c r="D2187" s="65"/>
      <c r="E2187" s="65"/>
      <c r="F2187" s="65"/>
      <c r="G2187" s="145"/>
    </row>
    <row r="2188" spans="1:7">
      <c r="A2188" s="65"/>
      <c r="B2188" s="65"/>
      <c r="C2188" s="65"/>
      <c r="D2188" s="65"/>
      <c r="E2188" s="65"/>
      <c r="F2188" s="65"/>
      <c r="G2188" s="145"/>
    </row>
    <row r="2189" spans="1:7">
      <c r="A2189" s="65"/>
      <c r="B2189" s="65"/>
      <c r="C2189" s="65"/>
      <c r="D2189" s="65"/>
      <c r="E2189" s="65"/>
      <c r="F2189" s="65"/>
      <c r="G2189" s="145"/>
    </row>
    <row r="2190" spans="1:7">
      <c r="A2190" s="65"/>
      <c r="B2190" s="65"/>
      <c r="C2190" s="65"/>
      <c r="D2190" s="65"/>
      <c r="E2190" s="65"/>
      <c r="F2190" s="65"/>
      <c r="G2190" s="145"/>
    </row>
    <row r="2191" spans="1:7">
      <c r="A2191" s="65"/>
      <c r="B2191" s="65"/>
      <c r="C2191" s="65"/>
      <c r="D2191" s="65"/>
      <c r="E2191" s="65"/>
      <c r="F2191" s="65"/>
      <c r="G2191" s="145"/>
    </row>
    <row r="2192" spans="1:7">
      <c r="A2192" s="65"/>
      <c r="B2192" s="65"/>
      <c r="C2192" s="65"/>
      <c r="D2192" s="65"/>
      <c r="E2192" s="65"/>
      <c r="F2192" s="65"/>
      <c r="G2192" s="145"/>
    </row>
    <row r="2193" spans="1:7">
      <c r="A2193" s="65"/>
      <c r="B2193" s="65"/>
      <c r="C2193" s="65"/>
      <c r="D2193" s="65"/>
      <c r="E2193" s="65"/>
      <c r="F2193" s="65"/>
      <c r="G2193" s="145"/>
    </row>
    <row r="2194" spans="1:7">
      <c r="A2194" s="65"/>
      <c r="B2194" s="65"/>
      <c r="C2194" s="65"/>
      <c r="D2194" s="65"/>
      <c r="E2194" s="65"/>
      <c r="F2194" s="65"/>
      <c r="G2194" s="145"/>
    </row>
    <row r="2195" spans="1:7">
      <c r="A2195" s="65"/>
      <c r="B2195" s="65"/>
      <c r="C2195" s="65"/>
      <c r="D2195" s="65"/>
      <c r="E2195" s="65"/>
      <c r="F2195" s="65"/>
      <c r="G2195" s="145"/>
    </row>
    <row r="2196" spans="1:7">
      <c r="A2196" s="65"/>
      <c r="B2196" s="65"/>
      <c r="C2196" s="65"/>
      <c r="D2196" s="65"/>
      <c r="E2196" s="65"/>
      <c r="F2196" s="65"/>
      <c r="G2196" s="145"/>
    </row>
    <row r="2197" spans="1:7">
      <c r="A2197" s="65"/>
      <c r="B2197" s="65"/>
      <c r="C2197" s="65"/>
      <c r="D2197" s="65"/>
      <c r="E2197" s="65"/>
      <c r="F2197" s="65"/>
      <c r="G2197" s="145"/>
    </row>
    <row r="2198" spans="1:7">
      <c r="A2198" s="65"/>
      <c r="B2198" s="65"/>
      <c r="C2198" s="65"/>
      <c r="D2198" s="65"/>
      <c r="E2198" s="65"/>
      <c r="F2198" s="65"/>
      <c r="G2198" s="145"/>
    </row>
    <row r="2199" spans="1:7">
      <c r="A2199" s="65"/>
      <c r="B2199" s="65"/>
      <c r="C2199" s="65"/>
      <c r="D2199" s="65"/>
      <c r="E2199" s="65"/>
      <c r="F2199" s="65"/>
      <c r="G2199" s="145"/>
    </row>
    <row r="2200" spans="1:7">
      <c r="A2200" s="65"/>
      <c r="B2200" s="65"/>
      <c r="C2200" s="65"/>
      <c r="D2200" s="65"/>
      <c r="E2200" s="65"/>
      <c r="F2200" s="65"/>
      <c r="G2200" s="145"/>
    </row>
    <row r="2201" spans="1:7">
      <c r="A2201" s="65"/>
      <c r="B2201" s="65"/>
      <c r="C2201" s="65"/>
      <c r="D2201" s="65"/>
      <c r="E2201" s="65"/>
      <c r="F2201" s="65"/>
      <c r="G2201" s="145"/>
    </row>
    <row r="2202" spans="1:7">
      <c r="A2202" s="65"/>
      <c r="B2202" s="65"/>
      <c r="C2202" s="65"/>
      <c r="D2202" s="65"/>
      <c r="E2202" s="65"/>
      <c r="F2202" s="65"/>
      <c r="G2202" s="145"/>
    </row>
    <row r="2203" spans="1:7">
      <c r="A2203" s="65"/>
      <c r="B2203" s="65"/>
      <c r="C2203" s="65"/>
      <c r="D2203" s="65"/>
      <c r="E2203" s="65"/>
      <c r="F2203" s="65"/>
      <c r="G2203" s="145"/>
    </row>
    <row r="2204" spans="1:7">
      <c r="A2204" s="65"/>
      <c r="B2204" s="65"/>
      <c r="C2204" s="65"/>
      <c r="D2204" s="65"/>
      <c r="E2204" s="65"/>
      <c r="F2204" s="65"/>
      <c r="G2204" s="145"/>
    </row>
    <row r="2205" spans="1:7">
      <c r="A2205" s="65"/>
      <c r="B2205" s="65"/>
      <c r="C2205" s="65"/>
      <c r="D2205" s="65"/>
      <c r="E2205" s="65"/>
      <c r="F2205" s="65"/>
      <c r="G2205" s="145"/>
    </row>
    <row r="2206" spans="1:7">
      <c r="A2206" s="65"/>
      <c r="B2206" s="65"/>
      <c r="C2206" s="65"/>
      <c r="D2206" s="65"/>
      <c r="E2206" s="65"/>
      <c r="F2206" s="65"/>
      <c r="G2206" s="145"/>
    </row>
    <row r="2207" spans="1:7">
      <c r="A2207" s="65"/>
      <c r="B2207" s="65"/>
      <c r="C2207" s="65"/>
      <c r="D2207" s="65"/>
      <c r="E2207" s="65"/>
      <c r="F2207" s="65"/>
      <c r="G2207" s="145"/>
    </row>
    <row r="2208" spans="1:7">
      <c r="A2208" s="65"/>
      <c r="B2208" s="65"/>
      <c r="C2208" s="65"/>
      <c r="D2208" s="65"/>
      <c r="E2208" s="65"/>
      <c r="F2208" s="65"/>
      <c r="G2208" s="145"/>
    </row>
    <row r="2209" spans="1:7">
      <c r="A2209" s="65"/>
      <c r="B2209" s="65"/>
      <c r="C2209" s="65"/>
      <c r="D2209" s="65"/>
      <c r="E2209" s="65"/>
      <c r="F2209" s="65"/>
      <c r="G2209" s="145"/>
    </row>
    <row r="2210" spans="1:7">
      <c r="A2210" s="65"/>
      <c r="B2210" s="65"/>
      <c r="C2210" s="65"/>
      <c r="D2210" s="65"/>
      <c r="E2210" s="65"/>
      <c r="F2210" s="65"/>
      <c r="G2210" s="145"/>
    </row>
    <row r="2211" spans="1:7">
      <c r="A2211" s="65"/>
      <c r="B2211" s="65"/>
      <c r="C2211" s="65"/>
      <c r="D2211" s="65"/>
      <c r="E2211" s="65"/>
      <c r="F2211" s="65"/>
      <c r="G2211" s="145"/>
    </row>
    <row r="2212" spans="1:7">
      <c r="A2212" s="65"/>
      <c r="B2212" s="65"/>
      <c r="C2212" s="65"/>
      <c r="D2212" s="65"/>
      <c r="E2212" s="65"/>
      <c r="F2212" s="65"/>
      <c r="G2212" s="145"/>
    </row>
    <row r="2213" spans="1:7">
      <c r="A2213" s="65"/>
      <c r="B2213" s="65"/>
      <c r="C2213" s="65"/>
      <c r="D2213" s="65"/>
      <c r="E2213" s="65"/>
      <c r="F2213" s="65"/>
      <c r="G2213" s="145"/>
    </row>
    <row r="2214" spans="1:7">
      <c r="A2214" s="65"/>
      <c r="B2214" s="65"/>
      <c r="C2214" s="65"/>
      <c r="D2214" s="65"/>
      <c r="E2214" s="65"/>
      <c r="F2214" s="65"/>
      <c r="G2214" s="145"/>
    </row>
    <row r="2215" spans="1:7">
      <c r="A2215" s="65"/>
      <c r="B2215" s="65"/>
      <c r="C2215" s="65"/>
      <c r="D2215" s="65"/>
      <c r="E2215" s="65"/>
      <c r="F2215" s="65"/>
      <c r="G2215" s="145"/>
    </row>
    <row r="2216" spans="1:7">
      <c r="A2216" s="65"/>
      <c r="B2216" s="65"/>
      <c r="C2216" s="65"/>
      <c r="D2216" s="65"/>
      <c r="E2216" s="65"/>
      <c r="F2216" s="65"/>
      <c r="G2216" s="145"/>
    </row>
    <row r="2217" spans="1:7">
      <c r="A2217" s="65"/>
      <c r="B2217" s="65"/>
      <c r="C2217" s="65"/>
      <c r="D2217" s="65"/>
      <c r="E2217" s="65"/>
      <c r="F2217" s="65"/>
      <c r="G2217" s="145"/>
    </row>
    <row r="2218" spans="1:7">
      <c r="A2218" s="65"/>
      <c r="B2218" s="65"/>
      <c r="C2218" s="65"/>
      <c r="D2218" s="65"/>
      <c r="E2218" s="65"/>
      <c r="F2218" s="65"/>
      <c r="G2218" s="145"/>
    </row>
    <row r="2219" spans="1:7">
      <c r="A2219" s="65"/>
      <c r="B2219" s="65"/>
      <c r="C2219" s="65"/>
      <c r="D2219" s="65"/>
      <c r="E2219" s="65"/>
      <c r="F2219" s="65"/>
      <c r="G2219" s="145"/>
    </row>
    <row r="2220" spans="1:7">
      <c r="A2220" s="65"/>
      <c r="B2220" s="65"/>
      <c r="C2220" s="65"/>
      <c r="D2220" s="65"/>
      <c r="E2220" s="65"/>
      <c r="F2220" s="65"/>
      <c r="G2220" s="145"/>
    </row>
    <row r="2221" spans="1:7">
      <c r="A2221" s="65"/>
      <c r="B2221" s="65"/>
      <c r="C2221" s="65"/>
      <c r="D2221" s="65"/>
      <c r="E2221" s="65"/>
      <c r="F2221" s="65"/>
      <c r="G2221" s="145"/>
    </row>
    <row r="2222" spans="1:7">
      <c r="A2222" s="65"/>
      <c r="B2222" s="65"/>
      <c r="C2222" s="65"/>
      <c r="D2222" s="65"/>
      <c r="E2222" s="65"/>
      <c r="F2222" s="65"/>
      <c r="G2222" s="145"/>
    </row>
    <row r="2223" spans="1:7">
      <c r="A2223" s="65"/>
      <c r="B2223" s="65"/>
      <c r="C2223" s="65"/>
      <c r="D2223" s="65"/>
      <c r="E2223" s="65"/>
      <c r="F2223" s="65"/>
      <c r="G2223" s="145"/>
    </row>
    <row r="2224" spans="1:7">
      <c r="A2224" s="65"/>
      <c r="B2224" s="65"/>
      <c r="C2224" s="65"/>
      <c r="D2224" s="65"/>
      <c r="E2224" s="65"/>
      <c r="F2224" s="65"/>
      <c r="G2224" s="145"/>
    </row>
    <row r="2225" spans="1:7">
      <c r="A2225" s="65"/>
      <c r="B2225" s="65"/>
      <c r="C2225" s="65"/>
      <c r="D2225" s="65"/>
      <c r="E2225" s="65"/>
      <c r="F2225" s="65"/>
      <c r="G2225" s="145"/>
    </row>
    <row r="2226" spans="1:7">
      <c r="A2226" s="65"/>
      <c r="B2226" s="65"/>
      <c r="C2226" s="65"/>
      <c r="D2226" s="65"/>
      <c r="E2226" s="65"/>
      <c r="F2226" s="65"/>
      <c r="G2226" s="145"/>
    </row>
    <row r="2227" spans="1:7">
      <c r="A2227" s="65"/>
      <c r="B2227" s="65"/>
      <c r="C2227" s="65"/>
      <c r="D2227" s="65"/>
      <c r="E2227" s="65"/>
      <c r="F2227" s="65"/>
      <c r="G2227" s="145"/>
    </row>
    <row r="2228" spans="1:7">
      <c r="A2228" s="65"/>
      <c r="B2228" s="65"/>
      <c r="C2228" s="65"/>
      <c r="D2228" s="65"/>
      <c r="E2228" s="65"/>
      <c r="F2228" s="65"/>
      <c r="G2228" s="145"/>
    </row>
    <row r="2229" spans="1:7">
      <c r="A2229" s="65"/>
      <c r="B2229" s="65"/>
      <c r="C2229" s="65"/>
      <c r="D2229" s="65"/>
      <c r="E2229" s="65"/>
      <c r="F2229" s="65"/>
      <c r="G2229" s="145"/>
    </row>
    <row r="2230" spans="1:7">
      <c r="A2230" s="65"/>
      <c r="B2230" s="65"/>
      <c r="C2230" s="65"/>
      <c r="D2230" s="65"/>
      <c r="E2230" s="65"/>
      <c r="F2230" s="65"/>
      <c r="G2230" s="145"/>
    </row>
    <row r="2231" spans="1:7">
      <c r="A2231" s="65"/>
      <c r="B2231" s="65"/>
      <c r="C2231" s="65"/>
      <c r="D2231" s="65"/>
      <c r="E2231" s="65"/>
      <c r="F2231" s="65"/>
      <c r="G2231" s="145"/>
    </row>
    <row r="2232" spans="1:7">
      <c r="A2232" s="65"/>
      <c r="B2232" s="65"/>
      <c r="C2232" s="65"/>
      <c r="D2232" s="65"/>
      <c r="E2232" s="65"/>
      <c r="F2232" s="65"/>
      <c r="G2232" s="145"/>
    </row>
    <row r="2233" spans="1:7">
      <c r="A2233" s="65"/>
      <c r="B2233" s="65"/>
      <c r="C2233" s="65"/>
      <c r="D2233" s="65"/>
      <c r="E2233" s="65"/>
      <c r="F2233" s="65"/>
      <c r="G2233" s="145"/>
    </row>
    <row r="2234" spans="1:7">
      <c r="A2234" s="65"/>
      <c r="B2234" s="65"/>
      <c r="C2234" s="65"/>
      <c r="D2234" s="65"/>
      <c r="E2234" s="65"/>
      <c r="F2234" s="65"/>
      <c r="G2234" s="145"/>
    </row>
    <row r="2235" spans="1:7">
      <c r="A2235" s="65"/>
      <c r="B2235" s="65"/>
      <c r="C2235" s="65"/>
      <c r="D2235" s="65"/>
      <c r="E2235" s="65"/>
      <c r="F2235" s="65"/>
      <c r="G2235" s="145"/>
    </row>
    <row r="2236" spans="1:7">
      <c r="A2236" s="65"/>
      <c r="B2236" s="65"/>
      <c r="C2236" s="65"/>
      <c r="D2236" s="65"/>
      <c r="E2236" s="65"/>
      <c r="F2236" s="65"/>
      <c r="G2236" s="145"/>
    </row>
    <row r="2237" spans="1:7">
      <c r="A2237" s="65"/>
      <c r="B2237" s="65"/>
      <c r="C2237" s="65"/>
      <c r="D2237" s="65"/>
      <c r="E2237" s="65"/>
      <c r="F2237" s="65"/>
      <c r="G2237" s="145"/>
    </row>
    <row r="2238" spans="1:7">
      <c r="A2238" s="65"/>
      <c r="B2238" s="65"/>
      <c r="C2238" s="65"/>
      <c r="D2238" s="65"/>
      <c r="E2238" s="65"/>
      <c r="F2238" s="65"/>
      <c r="G2238" s="145"/>
    </row>
    <row r="2239" spans="1:7">
      <c r="A2239" s="65"/>
      <c r="B2239" s="65"/>
      <c r="C2239" s="65"/>
      <c r="D2239" s="65"/>
      <c r="E2239" s="65"/>
      <c r="F2239" s="65"/>
      <c r="G2239" s="145"/>
    </row>
    <row r="2240" spans="1:7">
      <c r="A2240" s="65"/>
      <c r="B2240" s="65"/>
      <c r="C2240" s="65"/>
      <c r="D2240" s="65"/>
      <c r="E2240" s="65"/>
      <c r="F2240" s="65"/>
      <c r="G2240" s="145"/>
    </row>
    <row r="2241" spans="1:7">
      <c r="A2241" s="65"/>
      <c r="B2241" s="65"/>
      <c r="C2241" s="65"/>
      <c r="D2241" s="65"/>
      <c r="E2241" s="65"/>
      <c r="F2241" s="65"/>
      <c r="G2241" s="145"/>
    </row>
    <row r="2242" spans="1:7">
      <c r="A2242" s="65"/>
      <c r="B2242" s="65"/>
      <c r="C2242" s="65"/>
      <c r="D2242" s="65"/>
      <c r="E2242" s="65"/>
      <c r="F2242" s="65"/>
      <c r="G2242" s="145"/>
    </row>
    <row r="2243" spans="1:7">
      <c r="A2243" s="65"/>
      <c r="B2243" s="65"/>
      <c r="C2243" s="65"/>
      <c r="D2243" s="65"/>
      <c r="E2243" s="65"/>
      <c r="F2243" s="65"/>
      <c r="G2243" s="145"/>
    </row>
    <row r="2244" spans="1:7">
      <c r="A2244" s="65"/>
      <c r="B2244" s="65"/>
      <c r="C2244" s="65"/>
      <c r="D2244" s="65"/>
      <c r="E2244" s="65"/>
      <c r="F2244" s="65"/>
      <c r="G2244" s="145"/>
    </row>
    <row r="2245" spans="1:7">
      <c r="A2245" s="65"/>
      <c r="B2245" s="65"/>
      <c r="C2245" s="65"/>
      <c r="D2245" s="65"/>
      <c r="E2245" s="65"/>
      <c r="F2245" s="65"/>
      <c r="G2245" s="145"/>
    </row>
    <row r="2246" spans="1:7">
      <c r="A2246" s="65"/>
      <c r="B2246" s="65"/>
      <c r="C2246" s="65"/>
      <c r="D2246" s="65"/>
      <c r="E2246" s="65"/>
      <c r="F2246" s="65"/>
      <c r="G2246" s="145"/>
    </row>
    <row r="2247" spans="1:7">
      <c r="A2247" s="65"/>
      <c r="B2247" s="65"/>
      <c r="C2247" s="65"/>
      <c r="D2247" s="65"/>
      <c r="E2247" s="65"/>
      <c r="F2247" s="65"/>
      <c r="G2247" s="145"/>
    </row>
    <row r="2248" spans="1:7">
      <c r="A2248" s="65"/>
      <c r="B2248" s="65"/>
      <c r="C2248" s="65"/>
      <c r="D2248" s="65"/>
      <c r="E2248" s="65"/>
      <c r="F2248" s="65"/>
      <c r="G2248" s="145"/>
    </row>
    <row r="2249" spans="1:7">
      <c r="A2249" s="65"/>
      <c r="B2249" s="65"/>
      <c r="C2249" s="65"/>
      <c r="D2249" s="65"/>
      <c r="E2249" s="65"/>
      <c r="F2249" s="65"/>
      <c r="G2249" s="145"/>
    </row>
    <row r="2250" spans="1:7">
      <c r="A2250" s="65"/>
      <c r="B2250" s="65"/>
      <c r="C2250" s="65"/>
      <c r="D2250" s="65"/>
      <c r="E2250" s="65"/>
      <c r="F2250" s="65"/>
      <c r="G2250" s="145"/>
    </row>
    <row r="2251" spans="1:7">
      <c r="A2251" s="65"/>
      <c r="B2251" s="65"/>
      <c r="C2251" s="65"/>
      <c r="D2251" s="65"/>
      <c r="E2251" s="65"/>
      <c r="F2251" s="65"/>
      <c r="G2251" s="145"/>
    </row>
    <row r="2252" spans="1:7">
      <c r="A2252" s="65"/>
      <c r="B2252" s="65"/>
      <c r="C2252" s="65"/>
      <c r="D2252" s="65"/>
      <c r="E2252" s="65"/>
      <c r="F2252" s="65"/>
      <c r="G2252" s="145"/>
    </row>
    <row r="2253" spans="1:7">
      <c r="A2253" s="65"/>
      <c r="B2253" s="65"/>
      <c r="C2253" s="65"/>
      <c r="D2253" s="65"/>
      <c r="E2253" s="65"/>
      <c r="F2253" s="65"/>
      <c r="G2253" s="145"/>
    </row>
    <row r="2254" spans="1:7">
      <c r="A2254" s="65"/>
      <c r="B2254" s="65"/>
      <c r="C2254" s="65"/>
      <c r="D2254" s="65"/>
      <c r="E2254" s="65"/>
      <c r="F2254" s="65"/>
      <c r="G2254" s="145"/>
    </row>
    <row r="2255" spans="1:7">
      <c r="A2255" s="65"/>
      <c r="B2255" s="65"/>
      <c r="C2255" s="65"/>
      <c r="D2255" s="65"/>
      <c r="E2255" s="65"/>
      <c r="F2255" s="65"/>
      <c r="G2255" s="145"/>
    </row>
    <row r="2256" spans="1:7">
      <c r="A2256" s="65"/>
      <c r="B2256" s="65"/>
      <c r="C2256" s="65"/>
      <c r="D2256" s="65"/>
      <c r="E2256" s="65"/>
      <c r="F2256" s="65"/>
      <c r="G2256" s="145"/>
    </row>
    <row r="2257" spans="1:7">
      <c r="A2257" s="65"/>
      <c r="B2257" s="65"/>
      <c r="C2257" s="65"/>
      <c r="D2257" s="65"/>
      <c r="E2257" s="65"/>
      <c r="F2257" s="65"/>
      <c r="G2257" s="145"/>
    </row>
    <row r="2258" spans="1:7">
      <c r="A2258" s="65"/>
      <c r="B2258" s="65"/>
      <c r="C2258" s="65"/>
      <c r="D2258" s="65"/>
      <c r="E2258" s="65"/>
      <c r="F2258" s="65"/>
      <c r="G2258" s="145"/>
    </row>
    <row r="2259" spans="1:7">
      <c r="A2259" s="65"/>
      <c r="B2259" s="65"/>
      <c r="C2259" s="65"/>
      <c r="D2259" s="65"/>
      <c r="E2259" s="65"/>
      <c r="F2259" s="65"/>
      <c r="G2259" s="145"/>
    </row>
    <row r="2260" spans="1:7">
      <c r="A2260" s="65"/>
      <c r="B2260" s="65"/>
      <c r="C2260" s="65"/>
      <c r="D2260" s="65"/>
      <c r="E2260" s="65"/>
      <c r="F2260" s="65"/>
      <c r="G2260" s="145"/>
    </row>
    <row r="2261" spans="1:7">
      <c r="A2261" s="65"/>
      <c r="B2261" s="65"/>
      <c r="C2261" s="65"/>
      <c r="D2261" s="65"/>
      <c r="E2261" s="65"/>
      <c r="F2261" s="65"/>
      <c r="G2261" s="145"/>
    </row>
    <row r="2262" spans="1:7">
      <c r="A2262" s="65"/>
      <c r="B2262" s="65"/>
      <c r="C2262" s="65"/>
      <c r="D2262" s="65"/>
      <c r="E2262" s="65"/>
      <c r="F2262" s="65"/>
      <c r="G2262" s="145"/>
    </row>
    <row r="2263" spans="1:7">
      <c r="A2263" s="65"/>
      <c r="B2263" s="65"/>
      <c r="C2263" s="65"/>
      <c r="D2263" s="65"/>
      <c r="E2263" s="65"/>
      <c r="F2263" s="65"/>
      <c r="G2263" s="145"/>
    </row>
    <row r="2264" spans="1:7">
      <c r="A2264" s="65"/>
      <c r="B2264" s="65"/>
      <c r="C2264" s="65"/>
      <c r="D2264" s="65"/>
      <c r="E2264" s="65"/>
      <c r="F2264" s="65"/>
      <c r="G2264" s="145"/>
    </row>
    <row r="2265" spans="1:7">
      <c r="A2265" s="65"/>
      <c r="B2265" s="65"/>
      <c r="C2265" s="65"/>
      <c r="D2265" s="65"/>
      <c r="E2265" s="65"/>
      <c r="F2265" s="65"/>
      <c r="G2265" s="145"/>
    </row>
    <row r="2266" spans="1:7">
      <c r="A2266" s="65"/>
      <c r="B2266" s="65"/>
      <c r="C2266" s="65"/>
      <c r="D2266" s="65"/>
      <c r="E2266" s="65"/>
      <c r="F2266" s="65"/>
      <c r="G2266" s="145"/>
    </row>
    <row r="2267" spans="1:7">
      <c r="A2267" s="65"/>
      <c r="B2267" s="65"/>
      <c r="C2267" s="65"/>
      <c r="D2267" s="65"/>
      <c r="E2267" s="65"/>
      <c r="F2267" s="65"/>
      <c r="G2267" s="145"/>
    </row>
    <row r="2268" spans="1:7">
      <c r="A2268" s="65"/>
      <c r="B2268" s="65"/>
      <c r="C2268" s="65"/>
      <c r="D2268" s="65"/>
      <c r="E2268" s="65"/>
      <c r="F2268" s="65"/>
      <c r="G2268" s="145"/>
    </row>
    <row r="2269" spans="1:7">
      <c r="A2269" s="65"/>
      <c r="B2269" s="65"/>
      <c r="C2269" s="65"/>
      <c r="D2269" s="65"/>
      <c r="E2269" s="65"/>
      <c r="F2269" s="65"/>
      <c r="G2269" s="145"/>
    </row>
    <row r="2270" spans="1:7">
      <c r="A2270" s="65"/>
      <c r="B2270" s="65"/>
      <c r="C2270" s="65"/>
      <c r="D2270" s="65"/>
      <c r="E2270" s="65"/>
      <c r="F2270" s="65"/>
      <c r="G2270" s="145"/>
    </row>
    <row r="2271" spans="1:7">
      <c r="A2271" s="65"/>
      <c r="B2271" s="65"/>
      <c r="C2271" s="65"/>
      <c r="D2271" s="65"/>
      <c r="E2271" s="65"/>
      <c r="F2271" s="65"/>
      <c r="G2271" s="145"/>
    </row>
    <row r="2272" spans="1:7">
      <c r="A2272" s="65"/>
      <c r="B2272" s="65"/>
      <c r="C2272" s="65"/>
      <c r="D2272" s="65"/>
      <c r="E2272" s="65"/>
      <c r="F2272" s="65"/>
      <c r="G2272" s="145"/>
    </row>
    <row r="2273" spans="1:7">
      <c r="A2273" s="65"/>
      <c r="B2273" s="65"/>
      <c r="C2273" s="65"/>
      <c r="D2273" s="65"/>
      <c r="E2273" s="65"/>
      <c r="F2273" s="65"/>
      <c r="G2273" s="145"/>
    </row>
    <row r="2274" spans="1:7">
      <c r="A2274" s="65"/>
      <c r="B2274" s="65"/>
      <c r="C2274" s="65"/>
      <c r="D2274" s="65"/>
      <c r="E2274" s="65"/>
      <c r="F2274" s="65"/>
      <c r="G2274" s="145"/>
    </row>
    <row r="2275" spans="1:7">
      <c r="A2275" s="65"/>
      <c r="B2275" s="65"/>
      <c r="C2275" s="65"/>
      <c r="D2275" s="65"/>
      <c r="E2275" s="65"/>
      <c r="F2275" s="65"/>
      <c r="G2275" s="145"/>
    </row>
    <row r="2276" spans="1:7">
      <c r="A2276" s="65"/>
      <c r="B2276" s="65"/>
      <c r="C2276" s="65"/>
      <c r="D2276" s="65"/>
      <c r="E2276" s="65"/>
      <c r="F2276" s="65"/>
      <c r="G2276" s="145"/>
    </row>
    <row r="2277" spans="1:7">
      <c r="A2277" s="65"/>
      <c r="B2277" s="65"/>
      <c r="C2277" s="65"/>
      <c r="D2277" s="65"/>
      <c r="E2277" s="65"/>
      <c r="F2277" s="65"/>
      <c r="G2277" s="145"/>
    </row>
    <row r="2278" spans="1:7">
      <c r="A2278" s="65"/>
      <c r="B2278" s="65"/>
      <c r="C2278" s="65"/>
      <c r="D2278" s="65"/>
      <c r="E2278" s="65"/>
      <c r="F2278" s="65"/>
      <c r="G2278" s="145"/>
    </row>
    <row r="2279" spans="1:7">
      <c r="A2279" s="65"/>
      <c r="B2279" s="65"/>
      <c r="C2279" s="65"/>
      <c r="D2279" s="65"/>
      <c r="E2279" s="65"/>
      <c r="F2279" s="65"/>
      <c r="G2279" s="145"/>
    </row>
    <row r="2280" spans="1:7">
      <c r="A2280" s="65"/>
      <c r="B2280" s="65"/>
      <c r="C2280" s="65"/>
      <c r="D2280" s="65"/>
      <c r="E2280" s="65"/>
      <c r="F2280" s="65"/>
      <c r="G2280" s="145"/>
    </row>
    <row r="2281" spans="1:7">
      <c r="A2281" s="65"/>
      <c r="B2281" s="65"/>
      <c r="C2281" s="65"/>
      <c r="D2281" s="65"/>
      <c r="E2281" s="65"/>
      <c r="F2281" s="65"/>
      <c r="G2281" s="145"/>
    </row>
    <row r="2282" spans="1:7">
      <c r="A2282" s="65"/>
      <c r="B2282" s="65"/>
      <c r="C2282" s="65"/>
      <c r="D2282" s="65"/>
      <c r="E2282" s="65"/>
      <c r="F2282" s="65"/>
      <c r="G2282" s="145"/>
    </row>
    <row r="2283" spans="1:7">
      <c r="A2283" s="65"/>
      <c r="B2283" s="65"/>
      <c r="C2283" s="65"/>
      <c r="D2283" s="65"/>
      <c r="E2283" s="65"/>
      <c r="F2283" s="65"/>
      <c r="G2283" s="145"/>
    </row>
    <row r="2284" spans="1:7">
      <c r="A2284" s="65"/>
      <c r="B2284" s="65"/>
      <c r="C2284" s="65"/>
      <c r="D2284" s="65"/>
      <c r="E2284" s="65"/>
      <c r="F2284" s="65"/>
      <c r="G2284" s="145"/>
    </row>
    <row r="2285" spans="1:7">
      <c r="A2285" s="65"/>
      <c r="B2285" s="65"/>
      <c r="C2285" s="65"/>
      <c r="D2285" s="65"/>
      <c r="E2285" s="65"/>
      <c r="F2285" s="65"/>
      <c r="G2285" s="145"/>
    </row>
    <row r="2286" spans="1:7">
      <c r="A2286" s="65"/>
      <c r="B2286" s="65"/>
      <c r="C2286" s="65"/>
      <c r="D2286" s="65"/>
      <c r="E2286" s="65"/>
      <c r="F2286" s="65"/>
      <c r="G2286" s="145"/>
    </row>
    <row r="2287" spans="1:7">
      <c r="A2287" s="65"/>
      <c r="B2287" s="65"/>
      <c r="C2287" s="65"/>
      <c r="D2287" s="65"/>
      <c r="E2287" s="65"/>
      <c r="F2287" s="65"/>
      <c r="G2287" s="145"/>
    </row>
    <row r="2288" spans="1:7">
      <c r="A2288" s="65"/>
      <c r="B2288" s="65"/>
      <c r="C2288" s="65"/>
      <c r="D2288" s="65"/>
      <c r="E2288" s="65"/>
      <c r="F2288" s="65"/>
      <c r="G2288" s="145"/>
    </row>
    <row r="2289" spans="1:7">
      <c r="A2289" s="65"/>
      <c r="B2289" s="65"/>
      <c r="C2289" s="65"/>
      <c r="D2289" s="65"/>
      <c r="E2289" s="65"/>
      <c r="F2289" s="65"/>
      <c r="G2289" s="145"/>
    </row>
    <row r="2290" spans="1:7">
      <c r="A2290" s="65"/>
      <c r="B2290" s="65"/>
      <c r="C2290" s="65"/>
      <c r="D2290" s="65"/>
      <c r="E2290" s="65"/>
      <c r="F2290" s="65"/>
      <c r="G2290" s="145"/>
    </row>
    <row r="2291" spans="1:7">
      <c r="A2291" s="65"/>
      <c r="B2291" s="65"/>
      <c r="C2291" s="65"/>
      <c r="D2291" s="65"/>
      <c r="E2291" s="65"/>
      <c r="F2291" s="65"/>
      <c r="G2291" s="145"/>
    </row>
    <row r="2292" spans="1:7">
      <c r="A2292" s="65"/>
      <c r="B2292" s="65"/>
      <c r="C2292" s="65"/>
      <c r="D2292" s="65"/>
      <c r="E2292" s="65"/>
      <c r="F2292" s="65"/>
      <c r="G2292" s="145"/>
    </row>
    <row r="2293" spans="1:7">
      <c r="A2293" s="65"/>
      <c r="B2293" s="65"/>
      <c r="C2293" s="65"/>
      <c r="D2293" s="65"/>
      <c r="E2293" s="65"/>
      <c r="F2293" s="65"/>
      <c r="G2293" s="145"/>
    </row>
    <row r="2294" spans="1:7">
      <c r="A2294" s="65"/>
      <c r="B2294" s="65"/>
      <c r="C2294" s="65"/>
      <c r="D2294" s="65"/>
      <c r="E2294" s="65"/>
      <c r="F2294" s="65"/>
      <c r="G2294" s="145"/>
    </row>
    <row r="2295" spans="1:7">
      <c r="A2295" s="65"/>
      <c r="B2295" s="65"/>
      <c r="C2295" s="65"/>
      <c r="D2295" s="65"/>
      <c r="E2295" s="65"/>
      <c r="F2295" s="65"/>
      <c r="G2295" s="145"/>
    </row>
    <row r="2296" spans="1:7">
      <c r="A2296" s="65"/>
      <c r="B2296" s="65"/>
      <c r="C2296" s="65"/>
      <c r="D2296" s="65"/>
      <c r="E2296" s="65"/>
      <c r="F2296" s="65"/>
      <c r="G2296" s="145"/>
    </row>
    <row r="2297" spans="1:7">
      <c r="A2297" s="65"/>
      <c r="B2297" s="65"/>
      <c r="C2297" s="65"/>
      <c r="D2297" s="65"/>
      <c r="E2297" s="65"/>
      <c r="F2297" s="65"/>
      <c r="G2297" s="145"/>
    </row>
    <row r="2298" spans="1:7">
      <c r="A2298" s="65"/>
      <c r="B2298" s="65"/>
      <c r="C2298" s="65"/>
      <c r="D2298" s="65"/>
      <c r="E2298" s="65"/>
      <c r="F2298" s="65"/>
      <c r="G2298" s="145"/>
    </row>
    <row r="2299" spans="1:7">
      <c r="A2299" s="65"/>
      <c r="B2299" s="65"/>
      <c r="C2299" s="65"/>
      <c r="D2299" s="65"/>
      <c r="E2299" s="65"/>
      <c r="F2299" s="65"/>
      <c r="G2299" s="145"/>
    </row>
    <row r="2300" spans="1:7">
      <c r="A2300" s="65"/>
      <c r="B2300" s="65"/>
      <c r="C2300" s="65"/>
      <c r="D2300" s="65"/>
      <c r="E2300" s="65"/>
      <c r="F2300" s="65"/>
      <c r="G2300" s="145"/>
    </row>
    <row r="2301" spans="1:7">
      <c r="A2301" s="65"/>
      <c r="B2301" s="65"/>
      <c r="C2301" s="65"/>
      <c r="D2301" s="65"/>
      <c r="E2301" s="65"/>
      <c r="F2301" s="65"/>
      <c r="G2301" s="145"/>
    </row>
    <row r="2302" spans="1:7">
      <c r="A2302" s="65"/>
      <c r="B2302" s="65"/>
      <c r="C2302" s="65"/>
      <c r="D2302" s="65"/>
      <c r="E2302" s="65"/>
      <c r="F2302" s="65"/>
      <c r="G2302" s="145"/>
    </row>
    <row r="2303" spans="1:7">
      <c r="A2303" s="65"/>
      <c r="B2303" s="65"/>
      <c r="C2303" s="65"/>
      <c r="D2303" s="65"/>
      <c r="E2303" s="65"/>
      <c r="F2303" s="65"/>
      <c r="G2303" s="145"/>
    </row>
    <row r="2304" spans="1:7">
      <c r="A2304" s="65"/>
      <c r="B2304" s="65"/>
      <c r="C2304" s="65"/>
      <c r="D2304" s="65"/>
      <c r="E2304" s="65"/>
      <c r="F2304" s="65"/>
      <c r="G2304" s="145"/>
    </row>
    <row r="2305" spans="1:7">
      <c r="A2305" s="65"/>
      <c r="B2305" s="65"/>
      <c r="C2305" s="65"/>
      <c r="D2305" s="65"/>
      <c r="E2305" s="65"/>
      <c r="F2305" s="65"/>
      <c r="G2305" s="145"/>
    </row>
    <row r="2306" spans="1:7">
      <c r="A2306" s="65"/>
      <c r="B2306" s="65"/>
      <c r="C2306" s="65"/>
      <c r="D2306" s="65"/>
      <c r="E2306" s="65"/>
      <c r="F2306" s="65"/>
      <c r="G2306" s="145"/>
    </row>
    <row r="2307" spans="1:7">
      <c r="A2307" s="65"/>
      <c r="B2307" s="65"/>
      <c r="C2307" s="65"/>
      <c r="D2307" s="65"/>
      <c r="E2307" s="65"/>
      <c r="F2307" s="65"/>
      <c r="G2307" s="145"/>
    </row>
    <row r="2308" spans="1:7">
      <c r="A2308" s="65"/>
      <c r="B2308" s="65"/>
      <c r="C2308" s="65"/>
      <c r="D2308" s="65"/>
      <c r="E2308" s="65"/>
      <c r="F2308" s="65"/>
      <c r="G2308" s="145"/>
    </row>
    <row r="2309" spans="1:7">
      <c r="A2309" s="65"/>
      <c r="B2309" s="65"/>
      <c r="C2309" s="65"/>
      <c r="D2309" s="65"/>
      <c r="E2309" s="65"/>
      <c r="F2309" s="65"/>
      <c r="G2309" s="145"/>
    </row>
    <row r="2310" spans="1:7">
      <c r="A2310" s="65"/>
      <c r="B2310" s="65"/>
      <c r="C2310" s="65"/>
      <c r="D2310" s="65"/>
      <c r="E2310" s="65"/>
      <c r="F2310" s="65"/>
      <c r="G2310" s="145"/>
    </row>
    <row r="2311" spans="1:7">
      <c r="A2311" s="65"/>
      <c r="B2311" s="65"/>
      <c r="C2311" s="65"/>
      <c r="D2311" s="65"/>
      <c r="E2311" s="65"/>
      <c r="F2311" s="65"/>
      <c r="G2311" s="145"/>
    </row>
    <row r="2312" spans="1:7">
      <c r="A2312" s="65"/>
      <c r="B2312" s="65"/>
      <c r="C2312" s="65"/>
      <c r="D2312" s="65"/>
      <c r="E2312" s="65"/>
      <c r="F2312" s="65"/>
      <c r="G2312" s="145"/>
    </row>
    <row r="2313" spans="1:7">
      <c r="A2313" s="65"/>
      <c r="B2313" s="65"/>
      <c r="C2313" s="65"/>
      <c r="D2313" s="65"/>
      <c r="E2313" s="65"/>
      <c r="F2313" s="65"/>
      <c r="G2313" s="145"/>
    </row>
    <row r="2314" spans="1:7">
      <c r="A2314" s="65"/>
      <c r="B2314" s="65"/>
      <c r="C2314" s="65"/>
      <c r="D2314" s="65"/>
      <c r="E2314" s="65"/>
      <c r="F2314" s="65"/>
      <c r="G2314" s="145"/>
    </row>
    <row r="2315" spans="1:7">
      <c r="A2315" s="65"/>
      <c r="B2315" s="65"/>
      <c r="C2315" s="65"/>
      <c r="D2315" s="65"/>
      <c r="E2315" s="65"/>
      <c r="F2315" s="65"/>
      <c r="G2315" s="145"/>
    </row>
    <row r="2316" spans="1:7">
      <c r="A2316" s="65"/>
      <c r="B2316" s="65"/>
      <c r="C2316" s="65"/>
      <c r="D2316" s="65"/>
      <c r="E2316" s="65"/>
      <c r="F2316" s="65"/>
      <c r="G2316" s="145"/>
    </row>
    <row r="2317" spans="1:7">
      <c r="A2317" s="65"/>
      <c r="B2317" s="65"/>
      <c r="C2317" s="65"/>
      <c r="D2317" s="65"/>
      <c r="E2317" s="65"/>
      <c r="F2317" s="65"/>
      <c r="G2317" s="145"/>
    </row>
    <row r="2318" spans="1:7">
      <c r="A2318" s="65"/>
      <c r="B2318" s="65"/>
      <c r="C2318" s="65"/>
      <c r="D2318" s="65"/>
      <c r="E2318" s="65"/>
      <c r="F2318" s="65"/>
      <c r="G2318" s="145"/>
    </row>
    <row r="2319" spans="1:7">
      <c r="A2319" s="65"/>
      <c r="B2319" s="65"/>
      <c r="C2319" s="65"/>
      <c r="D2319" s="65"/>
      <c r="E2319" s="65"/>
      <c r="F2319" s="65"/>
      <c r="G2319" s="145"/>
    </row>
    <row r="2320" spans="1:7">
      <c r="A2320" s="65"/>
      <c r="B2320" s="65"/>
      <c r="C2320" s="65"/>
      <c r="D2320" s="65"/>
      <c r="E2320" s="65"/>
      <c r="F2320" s="65"/>
      <c r="G2320" s="145"/>
    </row>
    <row r="2321" spans="1:7">
      <c r="A2321" s="65"/>
      <c r="B2321" s="65"/>
      <c r="C2321" s="65"/>
      <c r="D2321" s="65"/>
      <c r="E2321" s="65"/>
      <c r="F2321" s="65"/>
      <c r="G2321" s="145"/>
    </row>
    <row r="2322" spans="1:7">
      <c r="A2322" s="65"/>
      <c r="B2322" s="65"/>
      <c r="C2322" s="65"/>
      <c r="D2322" s="65"/>
      <c r="E2322" s="65"/>
      <c r="F2322" s="65"/>
      <c r="G2322" s="145"/>
    </row>
    <row r="2323" spans="1:7">
      <c r="A2323" s="65"/>
      <c r="B2323" s="65"/>
      <c r="C2323" s="65"/>
      <c r="D2323" s="65"/>
      <c r="E2323" s="65"/>
      <c r="F2323" s="65"/>
      <c r="G2323" s="145"/>
    </row>
    <row r="2324" spans="1:7">
      <c r="A2324" s="65"/>
      <c r="B2324" s="65"/>
      <c r="C2324" s="65"/>
      <c r="D2324" s="65"/>
      <c r="E2324" s="65"/>
      <c r="F2324" s="65"/>
      <c r="G2324" s="145"/>
    </row>
    <row r="2325" spans="1:7">
      <c r="A2325" s="65"/>
      <c r="B2325" s="65"/>
      <c r="C2325" s="65"/>
      <c r="D2325" s="65"/>
      <c r="E2325" s="65"/>
      <c r="F2325" s="65"/>
      <c r="G2325" s="145"/>
    </row>
    <row r="2326" spans="1:7">
      <c r="A2326" s="65"/>
      <c r="B2326" s="65"/>
      <c r="C2326" s="65"/>
      <c r="D2326" s="65"/>
      <c r="E2326" s="65"/>
      <c r="F2326" s="65"/>
      <c r="G2326" s="145"/>
    </row>
    <row r="2327" spans="1:7">
      <c r="A2327" s="65"/>
      <c r="B2327" s="65"/>
      <c r="C2327" s="65"/>
      <c r="D2327" s="65"/>
      <c r="E2327" s="65"/>
      <c r="F2327" s="65"/>
      <c r="G2327" s="145"/>
    </row>
    <row r="2328" spans="1:7">
      <c r="A2328" s="65"/>
      <c r="B2328" s="65"/>
      <c r="C2328" s="65"/>
      <c r="D2328" s="65"/>
      <c r="E2328" s="65"/>
      <c r="F2328" s="65"/>
      <c r="G2328" s="145"/>
    </row>
    <row r="2329" spans="1:7">
      <c r="A2329" s="65"/>
      <c r="B2329" s="65"/>
      <c r="C2329" s="65"/>
      <c r="D2329" s="65"/>
      <c r="E2329" s="65"/>
      <c r="F2329" s="65"/>
      <c r="G2329" s="145"/>
    </row>
    <row r="2330" spans="1:7">
      <c r="A2330" s="65"/>
      <c r="B2330" s="65"/>
      <c r="C2330" s="65"/>
      <c r="D2330" s="65"/>
      <c r="E2330" s="65"/>
      <c r="F2330" s="65"/>
      <c r="G2330" s="145"/>
    </row>
    <row r="2331" spans="1:7">
      <c r="A2331" s="65"/>
      <c r="B2331" s="65"/>
      <c r="C2331" s="65"/>
      <c r="D2331" s="65"/>
      <c r="E2331" s="65"/>
      <c r="F2331" s="65"/>
      <c r="G2331" s="145"/>
    </row>
    <row r="2332" spans="1:7">
      <c r="A2332" s="65"/>
      <c r="B2332" s="65"/>
      <c r="C2332" s="65"/>
      <c r="D2332" s="65"/>
      <c r="E2332" s="65"/>
      <c r="F2332" s="65"/>
      <c r="G2332" s="145"/>
    </row>
    <row r="2333" spans="1:7">
      <c r="A2333" s="65"/>
      <c r="B2333" s="65"/>
      <c r="C2333" s="65"/>
      <c r="D2333" s="65"/>
      <c r="E2333" s="65"/>
      <c r="F2333" s="65"/>
      <c r="G2333" s="145"/>
    </row>
    <row r="2334" spans="1:7">
      <c r="A2334" s="65"/>
      <c r="B2334" s="65"/>
      <c r="C2334" s="65"/>
      <c r="D2334" s="65"/>
      <c r="E2334" s="65"/>
      <c r="F2334" s="65"/>
      <c r="G2334" s="145"/>
    </row>
    <row r="2335" spans="1:7">
      <c r="A2335" s="65"/>
      <c r="B2335" s="65"/>
      <c r="C2335" s="65"/>
      <c r="D2335" s="65"/>
      <c r="E2335" s="65"/>
      <c r="F2335" s="65"/>
      <c r="G2335" s="145"/>
    </row>
    <row r="2336" spans="1:7">
      <c r="A2336" s="65"/>
      <c r="B2336" s="65"/>
      <c r="C2336" s="65"/>
      <c r="D2336" s="65"/>
      <c r="E2336" s="65"/>
      <c r="F2336" s="65"/>
      <c r="G2336" s="145"/>
    </row>
    <row r="2337" spans="1:7">
      <c r="A2337" s="65"/>
      <c r="B2337" s="65"/>
      <c r="C2337" s="65"/>
      <c r="D2337" s="65"/>
      <c r="E2337" s="65"/>
      <c r="F2337" s="65"/>
      <c r="G2337" s="145"/>
    </row>
    <row r="2338" spans="1:7">
      <c r="A2338" s="65"/>
      <c r="B2338" s="65"/>
      <c r="C2338" s="65"/>
      <c r="D2338" s="65"/>
      <c r="E2338" s="65"/>
      <c r="F2338" s="65"/>
      <c r="G2338" s="145"/>
    </row>
    <row r="2339" spans="1:7">
      <c r="A2339" s="65"/>
      <c r="B2339" s="65"/>
      <c r="C2339" s="65"/>
      <c r="D2339" s="65"/>
      <c r="E2339" s="65"/>
      <c r="F2339" s="65"/>
      <c r="G2339" s="145"/>
    </row>
    <row r="2340" spans="1:7">
      <c r="A2340" s="65"/>
      <c r="B2340" s="65"/>
      <c r="C2340" s="65"/>
      <c r="D2340" s="65"/>
      <c r="E2340" s="65"/>
      <c r="F2340" s="65"/>
      <c r="G2340" s="145"/>
    </row>
    <row r="2341" spans="1:7">
      <c r="A2341" s="65"/>
      <c r="B2341" s="65"/>
      <c r="C2341" s="65"/>
      <c r="D2341" s="65"/>
      <c r="E2341" s="65"/>
      <c r="F2341" s="65"/>
      <c r="G2341" s="145"/>
    </row>
    <row r="2342" spans="1:7">
      <c r="A2342" s="65"/>
      <c r="B2342" s="65"/>
      <c r="C2342" s="65"/>
      <c r="D2342" s="65"/>
      <c r="E2342" s="65"/>
      <c r="F2342" s="65"/>
      <c r="G2342" s="145"/>
    </row>
    <row r="2343" spans="1:7">
      <c r="A2343" s="65"/>
      <c r="B2343" s="65"/>
      <c r="C2343" s="65"/>
      <c r="D2343" s="65"/>
      <c r="E2343" s="65"/>
      <c r="F2343" s="65"/>
      <c r="G2343" s="145"/>
    </row>
    <row r="2344" spans="1:7">
      <c r="A2344" s="65"/>
      <c r="B2344" s="65"/>
      <c r="C2344" s="65"/>
      <c r="D2344" s="65"/>
      <c r="E2344" s="65"/>
      <c r="F2344" s="65"/>
      <c r="G2344" s="145"/>
    </row>
    <row r="2345" spans="1:7">
      <c r="A2345" s="65"/>
      <c r="B2345" s="65"/>
      <c r="C2345" s="65"/>
      <c r="D2345" s="65"/>
      <c r="E2345" s="65"/>
      <c r="F2345" s="65"/>
      <c r="G2345" s="145"/>
    </row>
    <row r="2346" spans="1:7">
      <c r="A2346" s="65"/>
      <c r="B2346" s="65"/>
      <c r="C2346" s="65"/>
      <c r="D2346" s="65"/>
      <c r="E2346" s="65"/>
      <c r="F2346" s="65"/>
      <c r="G2346" s="145"/>
    </row>
    <row r="2347" spans="1:7">
      <c r="A2347" s="65"/>
      <c r="B2347" s="65"/>
      <c r="C2347" s="65"/>
      <c r="D2347" s="65"/>
      <c r="E2347" s="65"/>
      <c r="F2347" s="65"/>
      <c r="G2347" s="145"/>
    </row>
    <row r="2348" spans="1:7">
      <c r="A2348" s="65"/>
      <c r="B2348" s="65"/>
      <c r="C2348" s="65"/>
      <c r="D2348" s="65"/>
      <c r="E2348" s="65"/>
      <c r="F2348" s="65"/>
      <c r="G2348" s="145"/>
    </row>
    <row r="2349" spans="1:7">
      <c r="A2349" s="65"/>
      <c r="B2349" s="65"/>
      <c r="C2349" s="65"/>
      <c r="D2349" s="65"/>
      <c r="E2349" s="65"/>
      <c r="F2349" s="65"/>
      <c r="G2349" s="145"/>
    </row>
    <row r="2350" spans="1:7">
      <c r="A2350" s="65"/>
      <c r="B2350" s="65"/>
      <c r="C2350" s="65"/>
      <c r="D2350" s="65"/>
      <c r="E2350" s="65"/>
      <c r="F2350" s="65"/>
      <c r="G2350" s="145"/>
    </row>
    <row r="2351" spans="1:7">
      <c r="A2351" s="65"/>
      <c r="B2351" s="65"/>
      <c r="C2351" s="65"/>
      <c r="D2351" s="65"/>
      <c r="E2351" s="65"/>
      <c r="F2351" s="65"/>
      <c r="G2351" s="145"/>
    </row>
    <row r="2352" spans="1:7">
      <c r="A2352" s="65"/>
      <c r="B2352" s="65"/>
      <c r="C2352" s="65"/>
      <c r="D2352" s="65"/>
      <c r="E2352" s="65"/>
      <c r="F2352" s="65"/>
      <c r="G2352" s="145"/>
    </row>
    <row r="2353" spans="1:7">
      <c r="A2353" s="65"/>
      <c r="B2353" s="65"/>
      <c r="C2353" s="65"/>
      <c r="D2353" s="65"/>
      <c r="E2353" s="65"/>
      <c r="F2353" s="65"/>
      <c r="G2353" s="145"/>
    </row>
    <row r="2354" spans="1:7">
      <c r="A2354" s="65"/>
      <c r="B2354" s="65"/>
      <c r="C2354" s="65"/>
      <c r="D2354" s="65"/>
      <c r="E2354" s="65"/>
      <c r="F2354" s="65"/>
      <c r="G2354" s="145"/>
    </row>
    <row r="2355" spans="1:7">
      <c r="A2355" s="65"/>
      <c r="B2355" s="65"/>
      <c r="C2355" s="65"/>
      <c r="D2355" s="65"/>
      <c r="E2355" s="65"/>
      <c r="F2355" s="65"/>
      <c r="G2355" s="145"/>
    </row>
    <row r="2356" spans="1:7">
      <c r="A2356" s="65"/>
      <c r="B2356" s="65"/>
      <c r="C2356" s="65"/>
      <c r="D2356" s="65"/>
      <c r="E2356" s="65"/>
      <c r="F2356" s="65"/>
      <c r="G2356" s="145"/>
    </row>
    <row r="2357" spans="1:7">
      <c r="A2357" s="65"/>
      <c r="B2357" s="65"/>
      <c r="C2357" s="65"/>
      <c r="D2357" s="65"/>
      <c r="E2357" s="65"/>
      <c r="F2357" s="65"/>
      <c r="G2357" s="145"/>
    </row>
    <row r="2358" spans="1:7">
      <c r="A2358" s="65"/>
      <c r="B2358" s="65"/>
      <c r="C2358" s="65"/>
      <c r="D2358" s="65"/>
      <c r="E2358" s="65"/>
      <c r="F2358" s="65"/>
      <c r="G2358" s="145"/>
    </row>
    <row r="2359" spans="1:7">
      <c r="A2359" s="65"/>
      <c r="B2359" s="65"/>
      <c r="C2359" s="65"/>
      <c r="D2359" s="65"/>
      <c r="E2359" s="65"/>
      <c r="F2359" s="65"/>
      <c r="G2359" s="145"/>
    </row>
    <row r="2360" spans="1:7">
      <c r="A2360" s="65"/>
      <c r="B2360" s="65"/>
      <c r="C2360" s="65"/>
      <c r="D2360" s="65"/>
      <c r="E2360" s="65"/>
      <c r="F2360" s="65"/>
      <c r="G2360" s="145"/>
    </row>
    <row r="2361" spans="1:7">
      <c r="A2361" s="65"/>
      <c r="B2361" s="65"/>
      <c r="C2361" s="65"/>
      <c r="D2361" s="65"/>
      <c r="E2361" s="65"/>
      <c r="F2361" s="65"/>
      <c r="G2361" s="145"/>
    </row>
    <row r="2362" spans="1:7">
      <c r="A2362" s="65"/>
      <c r="B2362" s="65"/>
      <c r="C2362" s="65"/>
      <c r="D2362" s="65"/>
      <c r="E2362" s="65"/>
      <c r="F2362" s="65"/>
      <c r="G2362" s="145"/>
    </row>
    <row r="2363" spans="1:7">
      <c r="A2363" s="65"/>
      <c r="B2363" s="65"/>
      <c r="C2363" s="65"/>
      <c r="D2363" s="65"/>
      <c r="E2363" s="65"/>
      <c r="F2363" s="65"/>
      <c r="G2363" s="145"/>
    </row>
    <row r="2364" spans="1:7">
      <c r="A2364" s="65"/>
      <c r="B2364" s="65"/>
      <c r="C2364" s="65"/>
      <c r="D2364" s="65"/>
      <c r="E2364" s="65"/>
      <c r="F2364" s="65"/>
      <c r="G2364" s="145"/>
    </row>
    <row r="2365" spans="1:7">
      <c r="A2365" s="65"/>
      <c r="B2365" s="65"/>
      <c r="C2365" s="65"/>
      <c r="D2365" s="65"/>
      <c r="E2365" s="65"/>
      <c r="F2365" s="65"/>
      <c r="G2365" s="145"/>
    </row>
    <row r="2366" spans="1:7">
      <c r="A2366" s="65"/>
      <c r="B2366" s="65"/>
      <c r="C2366" s="65"/>
      <c r="D2366" s="65"/>
      <c r="E2366" s="65"/>
      <c r="F2366" s="65"/>
      <c r="G2366" s="145"/>
    </row>
    <row r="2367" spans="1:7">
      <c r="A2367" s="65"/>
      <c r="B2367" s="65"/>
      <c r="C2367" s="65"/>
      <c r="D2367" s="65"/>
      <c r="E2367" s="65"/>
      <c r="F2367" s="65"/>
      <c r="G2367" s="145"/>
    </row>
    <row r="2368" spans="1:7">
      <c r="A2368" s="65"/>
      <c r="B2368" s="65"/>
      <c r="C2368" s="65"/>
      <c r="D2368" s="65"/>
      <c r="E2368" s="65"/>
      <c r="F2368" s="65"/>
      <c r="G2368" s="145"/>
    </row>
    <row r="2369" spans="1:7">
      <c r="A2369" s="65"/>
      <c r="B2369" s="65"/>
      <c r="C2369" s="65"/>
      <c r="D2369" s="65"/>
      <c r="E2369" s="65"/>
      <c r="F2369" s="65"/>
      <c r="G2369" s="145"/>
    </row>
    <row r="2370" spans="1:7">
      <c r="A2370" s="65"/>
      <c r="B2370" s="65"/>
      <c r="C2370" s="65"/>
      <c r="D2370" s="65"/>
      <c r="E2370" s="65"/>
      <c r="F2370" s="65"/>
      <c r="G2370" s="145"/>
    </row>
    <row r="2371" spans="1:7">
      <c r="A2371" s="65"/>
      <c r="B2371" s="65"/>
      <c r="C2371" s="65"/>
      <c r="D2371" s="65"/>
      <c r="E2371" s="65"/>
      <c r="F2371" s="65"/>
      <c r="G2371" s="145"/>
    </row>
    <row r="2372" spans="1:7">
      <c r="A2372" s="65"/>
      <c r="B2372" s="65"/>
      <c r="C2372" s="65"/>
      <c r="D2372" s="65"/>
      <c r="E2372" s="65"/>
      <c r="F2372" s="65"/>
      <c r="G2372" s="145"/>
    </row>
    <row r="2373" spans="1:7">
      <c r="A2373" s="65"/>
      <c r="B2373" s="65"/>
      <c r="C2373" s="65"/>
      <c r="D2373" s="65"/>
      <c r="E2373" s="65"/>
      <c r="F2373" s="65"/>
      <c r="G2373" s="145"/>
    </row>
    <row r="2374" spans="1:7">
      <c r="A2374" s="65"/>
      <c r="B2374" s="65"/>
      <c r="C2374" s="65"/>
      <c r="D2374" s="65"/>
      <c r="E2374" s="65"/>
      <c r="F2374" s="65"/>
      <c r="G2374" s="145"/>
    </row>
    <row r="2375" spans="1:7">
      <c r="A2375" s="65"/>
      <c r="B2375" s="65"/>
      <c r="C2375" s="65"/>
      <c r="D2375" s="65"/>
      <c r="E2375" s="65"/>
      <c r="F2375" s="65"/>
      <c r="G2375" s="145"/>
    </row>
    <row r="2376" spans="1:7">
      <c r="A2376" s="65"/>
      <c r="B2376" s="65"/>
      <c r="C2376" s="65"/>
      <c r="D2376" s="65"/>
      <c r="E2376" s="65"/>
      <c r="F2376" s="65"/>
      <c r="G2376" s="145"/>
    </row>
    <row r="2377" spans="1:7">
      <c r="A2377" s="65"/>
      <c r="B2377" s="65"/>
      <c r="C2377" s="65"/>
      <c r="D2377" s="65"/>
      <c r="E2377" s="65"/>
      <c r="F2377" s="65"/>
      <c r="G2377" s="145"/>
    </row>
    <row r="2378" spans="1:7">
      <c r="A2378" s="65"/>
      <c r="B2378" s="65"/>
      <c r="C2378" s="65"/>
      <c r="D2378" s="65"/>
      <c r="E2378" s="65"/>
      <c r="F2378" s="65"/>
      <c r="G2378" s="145"/>
    </row>
    <row r="2379" spans="1:7">
      <c r="A2379" s="65"/>
      <c r="B2379" s="65"/>
      <c r="C2379" s="65"/>
      <c r="D2379" s="65"/>
      <c r="E2379" s="65"/>
      <c r="F2379" s="65"/>
      <c r="G2379" s="145"/>
    </row>
    <row r="2380" spans="1:7">
      <c r="A2380" s="65"/>
      <c r="B2380" s="65"/>
      <c r="C2380" s="65"/>
      <c r="D2380" s="65"/>
      <c r="E2380" s="65"/>
      <c r="F2380" s="65"/>
      <c r="G2380" s="145"/>
    </row>
    <row r="2381" spans="1:7">
      <c r="A2381" s="65"/>
      <c r="B2381" s="65"/>
      <c r="C2381" s="65"/>
      <c r="D2381" s="65"/>
      <c r="E2381" s="65"/>
      <c r="F2381" s="65"/>
      <c r="G2381" s="145"/>
    </row>
    <row r="2382" spans="1:7">
      <c r="A2382" s="65"/>
      <c r="B2382" s="65"/>
      <c r="C2382" s="65"/>
      <c r="D2382" s="65"/>
      <c r="E2382" s="65"/>
      <c r="F2382" s="65"/>
      <c r="G2382" s="145"/>
    </row>
    <row r="2383" spans="1:7">
      <c r="A2383" s="65"/>
      <c r="B2383" s="65"/>
      <c r="C2383" s="65"/>
      <c r="D2383" s="65"/>
      <c r="E2383" s="65"/>
      <c r="F2383" s="65"/>
      <c r="G2383" s="145"/>
    </row>
    <row r="2384" spans="1:7">
      <c r="A2384" s="65"/>
      <c r="B2384" s="65"/>
      <c r="C2384" s="65"/>
      <c r="D2384" s="65"/>
      <c r="E2384" s="65"/>
      <c r="F2384" s="65"/>
      <c r="G2384" s="145"/>
    </row>
    <row r="2385" spans="1:7">
      <c r="A2385" s="65"/>
      <c r="B2385" s="65"/>
      <c r="C2385" s="65"/>
      <c r="D2385" s="65"/>
      <c r="E2385" s="65"/>
      <c r="F2385" s="65"/>
      <c r="G2385" s="145"/>
    </row>
    <row r="2386" spans="1:7">
      <c r="A2386" s="65"/>
      <c r="B2386" s="65"/>
      <c r="C2386" s="65"/>
      <c r="D2386" s="65"/>
      <c r="E2386" s="65"/>
      <c r="F2386" s="65"/>
      <c r="G2386" s="145"/>
    </row>
    <row r="2387" spans="1:7">
      <c r="A2387" s="65"/>
      <c r="B2387" s="65"/>
      <c r="C2387" s="65"/>
      <c r="D2387" s="65"/>
      <c r="E2387" s="65"/>
      <c r="F2387" s="65"/>
      <c r="G2387" s="145"/>
    </row>
    <row r="2388" spans="1:7">
      <c r="A2388" s="65"/>
      <c r="B2388" s="65"/>
      <c r="C2388" s="65"/>
      <c r="D2388" s="65"/>
      <c r="E2388" s="65"/>
      <c r="F2388" s="65"/>
      <c r="G2388" s="145"/>
    </row>
    <row r="2389" spans="1:7">
      <c r="A2389" s="65"/>
      <c r="B2389" s="65"/>
      <c r="C2389" s="65"/>
      <c r="D2389" s="65"/>
      <c r="E2389" s="65"/>
      <c r="F2389" s="65"/>
      <c r="G2389" s="145"/>
    </row>
    <row r="2390" spans="1:7">
      <c r="A2390" s="65"/>
      <c r="B2390" s="65"/>
      <c r="C2390" s="65"/>
      <c r="D2390" s="65"/>
      <c r="E2390" s="65"/>
      <c r="F2390" s="65"/>
      <c r="G2390" s="145"/>
    </row>
    <row r="2391" spans="1:7">
      <c r="A2391" s="65"/>
      <c r="B2391" s="65"/>
      <c r="C2391" s="65"/>
      <c r="D2391" s="65"/>
      <c r="E2391" s="65"/>
      <c r="F2391" s="65"/>
      <c r="G2391" s="145"/>
    </row>
    <row r="2392" spans="1:7">
      <c r="A2392" s="65"/>
      <c r="B2392" s="65"/>
      <c r="C2392" s="65"/>
      <c r="D2392" s="65"/>
      <c r="E2392" s="65"/>
      <c r="F2392" s="65"/>
      <c r="G2392" s="145"/>
    </row>
    <row r="2393" spans="1:7">
      <c r="A2393" s="65"/>
      <c r="B2393" s="65"/>
      <c r="C2393" s="65"/>
      <c r="D2393" s="65"/>
      <c r="E2393" s="65"/>
      <c r="F2393" s="65"/>
      <c r="G2393" s="145"/>
    </row>
    <row r="2394" spans="1:7">
      <c r="A2394" s="65"/>
      <c r="B2394" s="65"/>
      <c r="C2394" s="65"/>
      <c r="D2394" s="65"/>
      <c r="E2394" s="65"/>
      <c r="F2394" s="65"/>
      <c r="G2394" s="145"/>
    </row>
    <row r="2395" spans="1:7">
      <c r="A2395" s="65"/>
      <c r="B2395" s="65"/>
      <c r="C2395" s="65"/>
      <c r="D2395" s="65"/>
      <c r="E2395" s="65"/>
      <c r="F2395" s="65"/>
      <c r="G2395" s="145"/>
    </row>
    <row r="2396" spans="1:7">
      <c r="A2396" s="65"/>
      <c r="B2396" s="65"/>
      <c r="C2396" s="65"/>
      <c r="D2396" s="65"/>
      <c r="E2396" s="65"/>
      <c r="F2396" s="65"/>
      <c r="G2396" s="145"/>
    </row>
    <row r="2397" spans="1:7">
      <c r="A2397" s="65"/>
      <c r="B2397" s="65"/>
      <c r="C2397" s="65"/>
      <c r="D2397" s="65"/>
      <c r="E2397" s="65"/>
      <c r="F2397" s="65"/>
      <c r="G2397" s="145"/>
    </row>
    <row r="2398" spans="1:7">
      <c r="A2398" s="65"/>
      <c r="B2398" s="65"/>
      <c r="C2398" s="65"/>
      <c r="D2398" s="65"/>
      <c r="E2398" s="65"/>
      <c r="F2398" s="65"/>
      <c r="G2398" s="145"/>
    </row>
    <row r="2399" spans="1:7">
      <c r="A2399" s="65"/>
      <c r="B2399" s="65"/>
      <c r="C2399" s="65"/>
      <c r="D2399" s="65"/>
      <c r="E2399" s="65"/>
      <c r="F2399" s="65"/>
      <c r="G2399" s="145"/>
    </row>
    <row r="2400" spans="1:7">
      <c r="A2400" s="65"/>
      <c r="B2400" s="65"/>
      <c r="C2400" s="65"/>
      <c r="D2400" s="65"/>
      <c r="E2400" s="65"/>
      <c r="F2400" s="65"/>
      <c r="G2400" s="145"/>
    </row>
    <row r="2401" spans="1:7">
      <c r="A2401" s="65"/>
      <c r="B2401" s="65"/>
      <c r="C2401" s="65"/>
      <c r="D2401" s="65"/>
      <c r="E2401" s="65"/>
      <c r="F2401" s="65"/>
      <c r="G2401" s="145"/>
    </row>
    <row r="2402" spans="1:7">
      <c r="A2402" s="65"/>
      <c r="B2402" s="65"/>
      <c r="C2402" s="65"/>
      <c r="D2402" s="65"/>
      <c r="E2402" s="65"/>
      <c r="F2402" s="65"/>
      <c r="G2402" s="145"/>
    </row>
    <row r="2403" spans="1:7">
      <c r="A2403" s="65"/>
      <c r="B2403" s="65"/>
      <c r="C2403" s="65"/>
      <c r="D2403" s="65"/>
      <c r="E2403" s="65"/>
      <c r="F2403" s="65"/>
      <c r="G2403" s="145"/>
    </row>
    <row r="2404" spans="1:7">
      <c r="A2404" s="65"/>
      <c r="B2404" s="65"/>
      <c r="C2404" s="65"/>
      <c r="D2404" s="65"/>
      <c r="E2404" s="65"/>
      <c r="F2404" s="65"/>
      <c r="G2404" s="145"/>
    </row>
    <row r="2405" spans="1:7">
      <c r="A2405" s="65"/>
      <c r="B2405" s="65"/>
      <c r="C2405" s="65"/>
      <c r="D2405" s="65"/>
      <c r="E2405" s="65"/>
      <c r="F2405" s="65"/>
      <c r="G2405" s="145"/>
    </row>
    <row r="2406" spans="1:7">
      <c r="A2406" s="65"/>
      <c r="B2406" s="65"/>
      <c r="C2406" s="65"/>
      <c r="D2406" s="65"/>
      <c r="E2406" s="65"/>
      <c r="F2406" s="65"/>
      <c r="G2406" s="145"/>
    </row>
    <row r="2407" spans="1:7">
      <c r="A2407" s="65"/>
      <c r="B2407" s="65"/>
      <c r="C2407" s="65"/>
      <c r="D2407" s="65"/>
      <c r="E2407" s="65"/>
      <c r="F2407" s="65"/>
      <c r="G2407" s="145"/>
    </row>
    <row r="2408" spans="1:7">
      <c r="A2408" s="65"/>
      <c r="B2408" s="65"/>
      <c r="C2408" s="65"/>
      <c r="D2408" s="65"/>
      <c r="E2408" s="65"/>
      <c r="F2408" s="65"/>
      <c r="G2408" s="145"/>
    </row>
    <row r="2409" spans="1:7">
      <c r="A2409" s="65"/>
      <c r="B2409" s="65"/>
      <c r="C2409" s="65"/>
      <c r="D2409" s="65"/>
      <c r="E2409" s="65"/>
      <c r="F2409" s="65"/>
      <c r="G2409" s="145"/>
    </row>
    <row r="2410" spans="1:7">
      <c r="A2410" s="65"/>
      <c r="B2410" s="65"/>
      <c r="C2410" s="65"/>
      <c r="D2410" s="65"/>
      <c r="E2410" s="65"/>
      <c r="F2410" s="65"/>
      <c r="G2410" s="145"/>
    </row>
    <row r="2411" spans="1:7">
      <c r="A2411" s="65"/>
      <c r="B2411" s="65"/>
      <c r="C2411" s="65"/>
      <c r="D2411" s="65"/>
      <c r="E2411" s="65"/>
      <c r="F2411" s="65"/>
      <c r="G2411" s="145"/>
    </row>
    <row r="2412" spans="1:7">
      <c r="A2412" s="65"/>
      <c r="B2412" s="65"/>
      <c r="C2412" s="65"/>
      <c r="D2412" s="65"/>
      <c r="E2412" s="65"/>
      <c r="F2412" s="65"/>
      <c r="G2412" s="145"/>
    </row>
    <row r="2413" spans="1:7">
      <c r="A2413" s="65"/>
      <c r="B2413" s="65"/>
      <c r="C2413" s="65"/>
      <c r="D2413" s="65"/>
      <c r="E2413" s="65"/>
      <c r="F2413" s="65"/>
      <c r="G2413" s="145"/>
    </row>
    <row r="2414" spans="1:7">
      <c r="A2414" s="65"/>
      <c r="B2414" s="65"/>
      <c r="C2414" s="65"/>
      <c r="D2414" s="65"/>
      <c r="E2414" s="65"/>
      <c r="F2414" s="65"/>
      <c r="G2414" s="145"/>
    </row>
    <row r="2415" spans="1:7">
      <c r="A2415" s="65"/>
      <c r="B2415" s="65"/>
      <c r="C2415" s="65"/>
      <c r="D2415" s="65"/>
      <c r="E2415" s="65"/>
      <c r="F2415" s="65"/>
      <c r="G2415" s="145"/>
    </row>
    <row r="2416" spans="1:7">
      <c r="A2416" s="65"/>
      <c r="B2416" s="65"/>
      <c r="C2416" s="65"/>
      <c r="D2416" s="65"/>
      <c r="E2416" s="65"/>
      <c r="F2416" s="65"/>
      <c r="G2416" s="145"/>
    </row>
    <row r="2417" spans="1:7">
      <c r="A2417" s="65"/>
      <c r="B2417" s="65"/>
      <c r="C2417" s="65"/>
      <c r="D2417" s="65"/>
      <c r="E2417" s="65"/>
      <c r="F2417" s="65"/>
      <c r="G2417" s="145"/>
    </row>
    <row r="2418" spans="1:7">
      <c r="A2418" s="65"/>
      <c r="B2418" s="65"/>
      <c r="C2418" s="65"/>
      <c r="D2418" s="65"/>
      <c r="E2418" s="65"/>
      <c r="F2418" s="65"/>
      <c r="G2418" s="145"/>
    </row>
    <row r="2419" spans="1:7">
      <c r="A2419" s="65"/>
      <c r="B2419" s="65"/>
      <c r="C2419" s="65"/>
      <c r="D2419" s="65"/>
      <c r="E2419" s="65"/>
      <c r="F2419" s="65"/>
      <c r="G2419" s="145"/>
    </row>
    <row r="2420" spans="1:7">
      <c r="A2420" s="65"/>
      <c r="B2420" s="65"/>
      <c r="C2420" s="65"/>
      <c r="D2420" s="65"/>
      <c r="E2420" s="65"/>
      <c r="F2420" s="65"/>
      <c r="G2420" s="145"/>
    </row>
    <row r="2421" spans="1:7">
      <c r="A2421" s="65"/>
      <c r="B2421" s="65"/>
      <c r="C2421" s="65"/>
      <c r="D2421" s="65"/>
      <c r="E2421" s="65"/>
      <c r="F2421" s="65"/>
      <c r="G2421" s="145"/>
    </row>
    <row r="2422" spans="1:7">
      <c r="A2422" s="65"/>
      <c r="B2422" s="65"/>
      <c r="C2422" s="65"/>
      <c r="D2422" s="65"/>
      <c r="E2422" s="65"/>
      <c r="F2422" s="65"/>
      <c r="G2422" s="145"/>
    </row>
    <row r="2423" spans="1:7">
      <c r="A2423" s="65"/>
      <c r="B2423" s="65"/>
      <c r="C2423" s="65"/>
      <c r="D2423" s="65"/>
      <c r="E2423" s="65"/>
      <c r="F2423" s="65"/>
      <c r="G2423" s="145"/>
    </row>
    <row r="2424" spans="1:7">
      <c r="A2424" s="65"/>
      <c r="B2424" s="65"/>
      <c r="C2424" s="65"/>
      <c r="D2424" s="65"/>
      <c r="E2424" s="65"/>
      <c r="F2424" s="65"/>
      <c r="G2424" s="145"/>
    </row>
    <row r="2425" spans="1:7">
      <c r="A2425" s="65"/>
      <c r="B2425" s="65"/>
      <c r="C2425" s="65"/>
      <c r="D2425" s="65"/>
      <c r="E2425" s="65"/>
      <c r="F2425" s="65"/>
      <c r="G2425" s="145"/>
    </row>
    <row r="2426" spans="1:7">
      <c r="A2426" s="65"/>
      <c r="B2426" s="65"/>
      <c r="C2426" s="65"/>
      <c r="D2426" s="65"/>
      <c r="E2426" s="65"/>
      <c r="F2426" s="65"/>
      <c r="G2426" s="145"/>
    </row>
    <row r="2427" spans="1:7">
      <c r="A2427" s="65"/>
      <c r="B2427" s="65"/>
      <c r="C2427" s="65"/>
      <c r="D2427" s="65"/>
      <c r="E2427" s="65"/>
      <c r="F2427" s="65"/>
      <c r="G2427" s="145"/>
    </row>
    <row r="2428" spans="1:7">
      <c r="A2428" s="65"/>
      <c r="B2428" s="65"/>
      <c r="C2428" s="65"/>
      <c r="D2428" s="65"/>
      <c r="E2428" s="65"/>
      <c r="F2428" s="65"/>
      <c r="G2428" s="145"/>
    </row>
    <row r="2429" spans="1:7">
      <c r="A2429" s="65"/>
      <c r="B2429" s="65"/>
      <c r="C2429" s="65"/>
      <c r="D2429" s="65"/>
      <c r="E2429" s="65"/>
      <c r="F2429" s="65"/>
      <c r="G2429" s="145"/>
    </row>
    <row r="2430" spans="1:7">
      <c r="A2430" s="65"/>
      <c r="B2430" s="65"/>
      <c r="C2430" s="65"/>
      <c r="D2430" s="65"/>
      <c r="E2430" s="65"/>
      <c r="F2430" s="65"/>
      <c r="G2430" s="145"/>
    </row>
    <row r="2431" spans="1:7">
      <c r="A2431" s="65"/>
      <c r="B2431" s="65"/>
      <c r="C2431" s="65"/>
      <c r="D2431" s="65"/>
      <c r="E2431" s="65"/>
      <c r="F2431" s="65"/>
      <c r="G2431" s="145"/>
    </row>
    <row r="2432" spans="1:7">
      <c r="A2432" s="65"/>
      <c r="B2432" s="65"/>
      <c r="C2432" s="65"/>
      <c r="D2432" s="65"/>
      <c r="E2432" s="65"/>
      <c r="F2432" s="65"/>
      <c r="G2432" s="145"/>
    </row>
    <row r="2433" spans="1:7">
      <c r="A2433" s="65"/>
      <c r="B2433" s="65"/>
      <c r="C2433" s="65"/>
      <c r="D2433" s="65"/>
      <c r="E2433" s="65"/>
      <c r="F2433" s="65"/>
      <c r="G2433" s="145"/>
    </row>
    <row r="2434" spans="1:7">
      <c r="A2434" s="65"/>
      <c r="B2434" s="65"/>
      <c r="C2434" s="65"/>
      <c r="D2434" s="65"/>
      <c r="E2434" s="65"/>
      <c r="F2434" s="65"/>
      <c r="G2434" s="145"/>
    </row>
    <row r="2435" spans="1:7">
      <c r="A2435" s="65"/>
      <c r="B2435" s="65"/>
      <c r="C2435" s="65"/>
      <c r="D2435" s="65"/>
      <c r="E2435" s="65"/>
      <c r="F2435" s="65"/>
      <c r="G2435" s="145"/>
    </row>
    <row r="2436" spans="1:7">
      <c r="A2436" s="65"/>
      <c r="B2436" s="65"/>
      <c r="C2436" s="65"/>
      <c r="D2436" s="65"/>
      <c r="E2436" s="65"/>
      <c r="F2436" s="65"/>
      <c r="G2436" s="145"/>
    </row>
    <row r="2437" spans="1:7">
      <c r="A2437" s="65"/>
      <c r="B2437" s="65"/>
      <c r="C2437" s="65"/>
      <c r="D2437" s="65"/>
      <c r="E2437" s="65"/>
      <c r="F2437" s="65"/>
      <c r="G2437" s="145"/>
    </row>
    <row r="2438" spans="1:7">
      <c r="A2438" s="65"/>
      <c r="B2438" s="65"/>
      <c r="C2438" s="65"/>
      <c r="D2438" s="65"/>
      <c r="E2438" s="65"/>
      <c r="F2438" s="65"/>
      <c r="G2438" s="145"/>
    </row>
    <row r="2439" spans="1:7">
      <c r="A2439" s="65"/>
      <c r="B2439" s="65"/>
      <c r="C2439" s="65"/>
      <c r="D2439" s="65"/>
      <c r="E2439" s="65"/>
      <c r="F2439" s="65"/>
      <c r="G2439" s="145"/>
    </row>
    <row r="2440" spans="1:7">
      <c r="A2440" s="65"/>
      <c r="B2440" s="65"/>
      <c r="C2440" s="65"/>
      <c r="D2440" s="65"/>
      <c r="E2440" s="65"/>
      <c r="F2440" s="65"/>
      <c r="G2440" s="145"/>
    </row>
    <row r="2441" spans="1:7">
      <c r="A2441" s="65"/>
      <c r="B2441" s="65"/>
      <c r="C2441" s="65"/>
      <c r="D2441" s="65"/>
      <c r="E2441" s="65"/>
      <c r="F2441" s="65"/>
      <c r="G2441" s="145"/>
    </row>
    <row r="2442" spans="1:7">
      <c r="A2442" s="65"/>
      <c r="B2442" s="65"/>
      <c r="C2442" s="65"/>
      <c r="D2442" s="65"/>
      <c r="E2442" s="65"/>
      <c r="F2442" s="65"/>
      <c r="G2442" s="145"/>
    </row>
    <row r="2443" spans="1:7">
      <c r="A2443" s="65"/>
      <c r="B2443" s="65"/>
      <c r="C2443" s="65"/>
      <c r="D2443" s="65"/>
      <c r="E2443" s="65"/>
      <c r="F2443" s="65"/>
      <c r="G2443" s="145"/>
    </row>
    <row r="2444" spans="1:7">
      <c r="A2444" s="65"/>
      <c r="B2444" s="65"/>
      <c r="C2444" s="65"/>
      <c r="D2444" s="65"/>
      <c r="E2444" s="65"/>
      <c r="F2444" s="65"/>
      <c r="G2444" s="145"/>
    </row>
    <row r="2445" spans="1:7">
      <c r="A2445" s="65"/>
      <c r="B2445" s="65"/>
      <c r="C2445" s="65"/>
      <c r="D2445" s="65"/>
      <c r="E2445" s="65"/>
      <c r="F2445" s="65"/>
      <c r="G2445" s="145"/>
    </row>
    <row r="2446" spans="1:7">
      <c r="A2446" s="65"/>
      <c r="B2446" s="65"/>
      <c r="C2446" s="65"/>
      <c r="D2446" s="65"/>
      <c r="E2446" s="65"/>
      <c r="F2446" s="65"/>
      <c r="G2446" s="145"/>
    </row>
    <row r="2447" spans="1:7">
      <c r="A2447" s="65"/>
      <c r="B2447" s="65"/>
      <c r="C2447" s="65"/>
      <c r="D2447" s="65"/>
      <c r="E2447" s="65"/>
      <c r="F2447" s="65"/>
      <c r="G2447" s="145"/>
    </row>
    <row r="2448" spans="1:7">
      <c r="A2448" s="65"/>
      <c r="B2448" s="65"/>
      <c r="C2448" s="65"/>
      <c r="D2448" s="65"/>
      <c r="E2448" s="65"/>
      <c r="F2448" s="65"/>
      <c r="G2448" s="145"/>
    </row>
    <row r="2449" spans="1:7">
      <c r="A2449" s="65"/>
      <c r="B2449" s="65"/>
      <c r="C2449" s="65"/>
      <c r="D2449" s="65"/>
      <c r="E2449" s="65"/>
      <c r="F2449" s="65"/>
      <c r="G2449" s="145"/>
    </row>
    <row r="2450" spans="1:7">
      <c r="A2450" s="65"/>
      <c r="B2450" s="65"/>
      <c r="C2450" s="65"/>
      <c r="D2450" s="65"/>
      <c r="E2450" s="65"/>
      <c r="F2450" s="65"/>
      <c r="G2450" s="145"/>
    </row>
    <row r="2451" spans="1:7">
      <c r="A2451" s="65"/>
      <c r="B2451" s="65"/>
      <c r="C2451" s="65"/>
      <c r="D2451" s="65"/>
      <c r="E2451" s="65"/>
      <c r="F2451" s="65"/>
      <c r="G2451" s="145"/>
    </row>
    <row r="2452" spans="1:7">
      <c r="A2452" s="65"/>
      <c r="B2452" s="65"/>
      <c r="C2452" s="65"/>
      <c r="D2452" s="65"/>
      <c r="E2452" s="65"/>
      <c r="F2452" s="65"/>
      <c r="G2452" s="145"/>
    </row>
    <row r="2453" spans="1:7">
      <c r="A2453" s="65"/>
      <c r="B2453" s="65"/>
      <c r="C2453" s="65"/>
      <c r="D2453" s="65"/>
      <c r="E2453" s="65"/>
      <c r="F2453" s="65"/>
      <c r="G2453" s="145"/>
    </row>
    <row r="2454" spans="1:7">
      <c r="A2454" s="65"/>
      <c r="B2454" s="65"/>
      <c r="C2454" s="65"/>
      <c r="D2454" s="65"/>
      <c r="E2454" s="65"/>
      <c r="F2454" s="65"/>
      <c r="G2454" s="145"/>
    </row>
    <row r="2455" spans="1:7">
      <c r="A2455" s="65"/>
      <c r="B2455" s="65"/>
      <c r="C2455" s="65"/>
      <c r="D2455" s="65"/>
      <c r="E2455" s="65"/>
      <c r="F2455" s="65"/>
      <c r="G2455" s="145"/>
    </row>
    <row r="2456" spans="1:7">
      <c r="A2456" s="65"/>
      <c r="B2456" s="65"/>
      <c r="C2456" s="65"/>
      <c r="D2456" s="65"/>
      <c r="E2456" s="65"/>
      <c r="F2456" s="65"/>
      <c r="G2456" s="145"/>
    </row>
    <row r="2457" spans="1:7">
      <c r="A2457" s="65"/>
      <c r="B2457" s="65"/>
      <c r="C2457" s="65"/>
      <c r="D2457" s="65"/>
      <c r="E2457" s="65"/>
      <c r="F2457" s="65"/>
      <c r="G2457" s="145"/>
    </row>
    <row r="2458" spans="1:7">
      <c r="A2458" s="65"/>
      <c r="B2458" s="65"/>
      <c r="C2458" s="65"/>
      <c r="D2458" s="65"/>
      <c r="E2458" s="65"/>
      <c r="F2458" s="65"/>
      <c r="G2458" s="145"/>
    </row>
    <row r="2459" spans="1:7">
      <c r="A2459" s="65"/>
      <c r="B2459" s="65"/>
      <c r="C2459" s="65"/>
      <c r="D2459" s="65"/>
      <c r="E2459" s="65"/>
      <c r="F2459" s="65"/>
      <c r="G2459" s="145"/>
    </row>
    <row r="2460" spans="1:7">
      <c r="A2460" s="65"/>
      <c r="B2460" s="65"/>
      <c r="C2460" s="65"/>
      <c r="D2460" s="65"/>
      <c r="E2460" s="65"/>
      <c r="F2460" s="65"/>
      <c r="G2460" s="145"/>
    </row>
    <row r="2461" spans="1:7">
      <c r="A2461" s="65"/>
      <c r="B2461" s="65"/>
      <c r="C2461" s="65"/>
      <c r="D2461" s="65"/>
      <c r="E2461" s="65"/>
      <c r="F2461" s="65"/>
      <c r="G2461" s="145"/>
    </row>
    <row r="2462" spans="1:7">
      <c r="A2462" s="65"/>
      <c r="B2462" s="65"/>
      <c r="C2462" s="65"/>
      <c r="D2462" s="65"/>
      <c r="E2462" s="65"/>
      <c r="F2462" s="65"/>
      <c r="G2462" s="145"/>
    </row>
    <row r="2463" spans="1:7">
      <c r="A2463" s="65"/>
      <c r="B2463" s="65"/>
      <c r="C2463" s="65"/>
      <c r="D2463" s="65"/>
      <c r="E2463" s="65"/>
      <c r="F2463" s="65"/>
      <c r="G2463" s="145"/>
    </row>
    <row r="2464" spans="1:7">
      <c r="A2464" s="65"/>
      <c r="B2464" s="65"/>
      <c r="C2464" s="65"/>
      <c r="D2464" s="65"/>
      <c r="E2464" s="65"/>
      <c r="F2464" s="65"/>
      <c r="G2464" s="145"/>
    </row>
    <row r="2465" spans="1:7">
      <c r="A2465" s="65"/>
      <c r="B2465" s="65"/>
      <c r="C2465" s="65"/>
      <c r="D2465" s="65"/>
      <c r="E2465" s="65"/>
      <c r="F2465" s="65"/>
      <c r="G2465" s="145"/>
    </row>
    <row r="2466" spans="1:7">
      <c r="A2466" s="65"/>
      <c r="B2466" s="65"/>
      <c r="C2466" s="65"/>
      <c r="D2466" s="65"/>
      <c r="E2466" s="65"/>
      <c r="F2466" s="65"/>
      <c r="G2466" s="145"/>
    </row>
    <row r="2467" spans="1:7">
      <c r="A2467" s="65"/>
      <c r="B2467" s="65"/>
      <c r="C2467" s="65"/>
      <c r="D2467" s="65"/>
      <c r="E2467" s="65"/>
      <c r="F2467" s="65"/>
      <c r="G2467" s="145"/>
    </row>
    <row r="2468" spans="1:7">
      <c r="A2468" s="65"/>
      <c r="B2468" s="65"/>
      <c r="C2468" s="65"/>
      <c r="D2468" s="65"/>
      <c r="E2468" s="65"/>
      <c r="F2468" s="65"/>
      <c r="G2468" s="145"/>
    </row>
    <row r="2469" spans="1:7">
      <c r="A2469" s="65"/>
      <c r="B2469" s="65"/>
      <c r="C2469" s="65"/>
      <c r="D2469" s="65"/>
      <c r="E2469" s="65"/>
      <c r="F2469" s="65"/>
      <c r="G2469" s="145"/>
    </row>
    <row r="2470" spans="1:7">
      <c r="A2470" s="65"/>
      <c r="B2470" s="65"/>
      <c r="C2470" s="65"/>
      <c r="D2470" s="65"/>
      <c r="E2470" s="65"/>
      <c r="F2470" s="65"/>
      <c r="G2470" s="145"/>
    </row>
    <row r="2471" spans="1:7">
      <c r="A2471" s="65"/>
      <c r="B2471" s="65"/>
      <c r="C2471" s="65"/>
      <c r="D2471" s="65"/>
      <c r="E2471" s="65"/>
      <c r="F2471" s="65"/>
      <c r="G2471" s="145"/>
    </row>
    <row r="2472" spans="1:7">
      <c r="A2472" s="65"/>
      <c r="B2472" s="65"/>
      <c r="C2472" s="65"/>
      <c r="D2472" s="65"/>
      <c r="E2472" s="65"/>
      <c r="F2472" s="65"/>
      <c r="G2472" s="145"/>
    </row>
    <row r="2473" spans="1:7">
      <c r="A2473" s="65"/>
      <c r="B2473" s="65"/>
      <c r="C2473" s="65"/>
      <c r="D2473" s="65"/>
      <c r="E2473" s="65"/>
      <c r="F2473" s="65"/>
      <c r="G2473" s="145"/>
    </row>
    <row r="2474" spans="1:7">
      <c r="A2474" s="65"/>
      <c r="B2474" s="65"/>
      <c r="C2474" s="65"/>
      <c r="D2474" s="65"/>
      <c r="E2474" s="65"/>
      <c r="F2474" s="65"/>
      <c r="G2474" s="145"/>
    </row>
    <row r="2475" spans="1:7">
      <c r="A2475" s="65"/>
      <c r="B2475" s="65"/>
      <c r="C2475" s="65"/>
      <c r="D2475" s="65"/>
      <c r="E2475" s="65"/>
      <c r="F2475" s="65"/>
      <c r="G2475" s="145"/>
    </row>
    <row r="2476" spans="1:7">
      <c r="A2476" s="65"/>
      <c r="B2476" s="65"/>
      <c r="C2476" s="65"/>
      <c r="D2476" s="65"/>
      <c r="E2476" s="65"/>
      <c r="F2476" s="65"/>
      <c r="G2476" s="145"/>
    </row>
    <row r="2477" spans="1:7">
      <c r="A2477" s="65"/>
      <c r="B2477" s="65"/>
      <c r="C2477" s="65"/>
      <c r="D2477" s="65"/>
      <c r="E2477" s="65"/>
      <c r="F2477" s="65"/>
      <c r="G2477" s="145"/>
    </row>
    <row r="2478" spans="1:7">
      <c r="A2478" s="65"/>
      <c r="B2478" s="65"/>
      <c r="C2478" s="65"/>
      <c r="D2478" s="65"/>
      <c r="E2478" s="65"/>
      <c r="F2478" s="65"/>
      <c r="G2478" s="145"/>
    </row>
    <row r="2479" spans="1:7">
      <c r="A2479" s="65"/>
      <c r="B2479" s="65"/>
      <c r="C2479" s="65"/>
      <c r="D2479" s="65"/>
      <c r="E2479" s="65"/>
      <c r="F2479" s="65"/>
      <c r="G2479" s="145"/>
    </row>
    <row r="2480" spans="1:7">
      <c r="A2480" s="65"/>
      <c r="B2480" s="65"/>
      <c r="C2480" s="65"/>
      <c r="D2480" s="65"/>
      <c r="E2480" s="65"/>
      <c r="F2480" s="65"/>
      <c r="G2480" s="145"/>
    </row>
    <row r="2481" spans="1:7">
      <c r="A2481" s="65"/>
      <c r="B2481" s="65"/>
      <c r="C2481" s="65"/>
      <c r="D2481" s="65"/>
      <c r="E2481" s="65"/>
      <c r="F2481" s="65"/>
      <c r="G2481" s="145"/>
    </row>
    <row r="2482" spans="1:7">
      <c r="A2482" s="65"/>
      <c r="B2482" s="65"/>
      <c r="C2482" s="65"/>
      <c r="D2482" s="65"/>
      <c r="E2482" s="65"/>
      <c r="F2482" s="65"/>
      <c r="G2482" s="145"/>
    </row>
    <row r="2483" spans="1:7">
      <c r="A2483" s="65"/>
      <c r="B2483" s="65"/>
      <c r="C2483" s="65"/>
      <c r="D2483" s="65"/>
      <c r="E2483" s="65"/>
      <c r="F2483" s="65"/>
      <c r="G2483" s="145"/>
    </row>
    <row r="2484" spans="1:7">
      <c r="A2484" s="65"/>
      <c r="B2484" s="65"/>
      <c r="C2484" s="65"/>
      <c r="D2484" s="65"/>
      <c r="E2484" s="65"/>
      <c r="F2484" s="65"/>
      <c r="G2484" s="145"/>
    </row>
    <row r="2485" spans="1:7">
      <c r="A2485" s="65"/>
      <c r="B2485" s="65"/>
      <c r="C2485" s="65"/>
      <c r="D2485" s="65"/>
      <c r="E2485" s="65"/>
      <c r="F2485" s="65"/>
      <c r="G2485" s="145"/>
    </row>
    <row r="2486" spans="1:7">
      <c r="A2486" s="65"/>
      <c r="B2486" s="65"/>
      <c r="C2486" s="65"/>
      <c r="D2486" s="65"/>
      <c r="E2486" s="65"/>
      <c r="F2486" s="65"/>
      <c r="G2486" s="145"/>
    </row>
    <row r="2487" spans="1:7">
      <c r="A2487" s="65"/>
      <c r="B2487" s="65"/>
      <c r="C2487" s="65"/>
      <c r="D2487" s="65"/>
      <c r="E2487" s="65"/>
      <c r="F2487" s="65"/>
      <c r="G2487" s="145"/>
    </row>
    <row r="2488" spans="1:7">
      <c r="A2488" s="65"/>
      <c r="B2488" s="65"/>
      <c r="C2488" s="65"/>
      <c r="D2488" s="65"/>
      <c r="E2488" s="65"/>
      <c r="F2488" s="65"/>
      <c r="G2488" s="145"/>
    </row>
    <row r="2489" spans="1:7">
      <c r="A2489" s="65"/>
      <c r="B2489" s="65"/>
      <c r="C2489" s="65"/>
      <c r="D2489" s="65"/>
      <c r="E2489" s="65"/>
      <c r="F2489" s="65"/>
      <c r="G2489" s="145"/>
    </row>
    <row r="2490" spans="1:7">
      <c r="A2490" s="65"/>
      <c r="B2490" s="65"/>
      <c r="C2490" s="65"/>
      <c r="D2490" s="65"/>
      <c r="E2490" s="65"/>
      <c r="F2490" s="65"/>
      <c r="G2490" s="145"/>
    </row>
    <row r="2491" spans="1:7">
      <c r="A2491" s="65"/>
      <c r="B2491" s="65"/>
      <c r="C2491" s="65"/>
      <c r="D2491" s="65"/>
      <c r="E2491" s="65"/>
      <c r="F2491" s="65"/>
      <c r="G2491" s="145"/>
    </row>
    <row r="2492" spans="1:7">
      <c r="A2492" s="65"/>
      <c r="B2492" s="65"/>
      <c r="C2492" s="65"/>
      <c r="D2492" s="65"/>
      <c r="E2492" s="65"/>
      <c r="F2492" s="65"/>
      <c r="G2492" s="145"/>
    </row>
    <row r="2493" spans="1:7">
      <c r="A2493" s="65"/>
      <c r="B2493" s="65"/>
      <c r="C2493" s="65"/>
      <c r="D2493" s="65"/>
      <c r="E2493" s="65"/>
      <c r="F2493" s="65"/>
      <c r="G2493" s="145"/>
    </row>
    <row r="2494" spans="1:7">
      <c r="A2494" s="65"/>
      <c r="B2494" s="65"/>
      <c r="C2494" s="65"/>
      <c r="D2494" s="65"/>
      <c r="E2494" s="65"/>
      <c r="F2494" s="65"/>
      <c r="G2494" s="145"/>
    </row>
    <row r="2495" spans="1:7">
      <c r="A2495" s="65"/>
      <c r="B2495" s="65"/>
      <c r="C2495" s="65"/>
      <c r="D2495" s="65"/>
      <c r="E2495" s="65"/>
      <c r="F2495" s="65"/>
      <c r="G2495" s="145"/>
    </row>
    <row r="2496" spans="1:7">
      <c r="A2496" s="65"/>
      <c r="B2496" s="65"/>
      <c r="C2496" s="65"/>
      <c r="D2496" s="65"/>
      <c r="E2496" s="65"/>
      <c r="F2496" s="65"/>
      <c r="G2496" s="145"/>
    </row>
    <row r="2497" spans="1:7">
      <c r="A2497" s="65"/>
      <c r="B2497" s="65"/>
      <c r="C2497" s="65"/>
      <c r="D2497" s="65"/>
      <c r="E2497" s="65"/>
      <c r="F2497" s="65"/>
      <c r="G2497" s="145"/>
    </row>
    <row r="2498" spans="1:7">
      <c r="A2498" s="65"/>
      <c r="B2498" s="65"/>
      <c r="C2498" s="65"/>
      <c r="D2498" s="65"/>
      <c r="E2498" s="65"/>
      <c r="F2498" s="65"/>
      <c r="G2498" s="145"/>
    </row>
    <row r="2499" spans="1:7">
      <c r="A2499" s="65"/>
      <c r="B2499" s="65"/>
      <c r="C2499" s="65"/>
      <c r="D2499" s="65"/>
      <c r="E2499" s="65"/>
      <c r="F2499" s="65"/>
      <c r="G2499" s="145"/>
    </row>
    <row r="2500" spans="1:7">
      <c r="A2500" s="65"/>
      <c r="B2500" s="65"/>
      <c r="C2500" s="65"/>
      <c r="D2500" s="65"/>
      <c r="E2500" s="65"/>
      <c r="F2500" s="65"/>
      <c r="G2500" s="145"/>
    </row>
    <row r="2501" spans="1:7">
      <c r="A2501" s="65"/>
      <c r="B2501" s="65"/>
      <c r="C2501" s="65"/>
      <c r="D2501" s="65"/>
      <c r="E2501" s="65"/>
      <c r="F2501" s="65"/>
      <c r="G2501" s="145"/>
    </row>
    <row r="2502" spans="1:7">
      <c r="A2502" s="65"/>
      <c r="B2502" s="65"/>
      <c r="C2502" s="65"/>
      <c r="D2502" s="65"/>
      <c r="E2502" s="65"/>
      <c r="F2502" s="65"/>
      <c r="G2502" s="145"/>
    </row>
    <row r="2503" spans="1:7">
      <c r="A2503" s="65"/>
      <c r="B2503" s="65"/>
      <c r="C2503" s="65"/>
      <c r="D2503" s="65"/>
      <c r="E2503" s="65"/>
      <c r="F2503" s="65"/>
      <c r="G2503" s="145"/>
    </row>
    <row r="2504" spans="1:7">
      <c r="A2504" s="65"/>
      <c r="B2504" s="65"/>
      <c r="C2504" s="65"/>
      <c r="D2504" s="65"/>
      <c r="E2504" s="65"/>
      <c r="F2504" s="65"/>
      <c r="G2504" s="145"/>
    </row>
    <row r="2505" spans="1:7">
      <c r="A2505" s="65"/>
      <c r="B2505" s="65"/>
      <c r="C2505" s="65"/>
      <c r="D2505" s="65"/>
      <c r="E2505" s="65"/>
      <c r="F2505" s="65"/>
      <c r="G2505" s="145"/>
    </row>
    <row r="2506" spans="1:7">
      <c r="A2506" s="65"/>
      <c r="B2506" s="65"/>
      <c r="C2506" s="65"/>
      <c r="D2506" s="65"/>
      <c r="E2506" s="65"/>
      <c r="F2506" s="65"/>
      <c r="G2506" s="145"/>
    </row>
    <row r="2507" spans="1:7">
      <c r="A2507" s="65"/>
      <c r="B2507" s="65"/>
      <c r="C2507" s="65"/>
      <c r="D2507" s="65"/>
      <c r="E2507" s="65"/>
      <c r="F2507" s="65"/>
      <c r="G2507" s="145"/>
    </row>
    <row r="2508" spans="1:7">
      <c r="A2508" s="65"/>
      <c r="B2508" s="65"/>
      <c r="C2508" s="65"/>
      <c r="D2508" s="65"/>
      <c r="E2508" s="65"/>
      <c r="F2508" s="65"/>
      <c r="G2508" s="145"/>
    </row>
    <row r="2509" spans="1:7">
      <c r="A2509" s="65"/>
      <c r="B2509" s="65"/>
      <c r="C2509" s="65"/>
      <c r="D2509" s="65"/>
      <c r="E2509" s="65"/>
      <c r="F2509" s="65"/>
      <c r="G2509" s="145"/>
    </row>
    <row r="2510" spans="1:7">
      <c r="A2510" s="65"/>
      <c r="B2510" s="65"/>
      <c r="C2510" s="65"/>
      <c r="D2510" s="65"/>
      <c r="E2510" s="65"/>
      <c r="F2510" s="65"/>
      <c r="G2510" s="145"/>
    </row>
    <row r="2511" spans="1:7">
      <c r="A2511" s="65"/>
      <c r="B2511" s="65"/>
      <c r="C2511" s="65"/>
      <c r="D2511" s="65"/>
      <c r="E2511" s="65"/>
      <c r="F2511" s="65"/>
      <c r="G2511" s="145"/>
    </row>
    <row r="2512" spans="1:7">
      <c r="A2512" s="65"/>
      <c r="B2512" s="65"/>
      <c r="C2512" s="65"/>
      <c r="D2512" s="65"/>
      <c r="E2512" s="65"/>
      <c r="F2512" s="65"/>
      <c r="G2512" s="145"/>
    </row>
    <row r="2513" spans="1:7">
      <c r="A2513" s="65"/>
      <c r="B2513" s="65"/>
      <c r="C2513" s="65"/>
      <c r="D2513" s="65"/>
      <c r="E2513" s="65"/>
      <c r="F2513" s="65"/>
      <c r="G2513" s="145"/>
    </row>
    <row r="2514" spans="1:7">
      <c r="A2514" s="65"/>
      <c r="B2514" s="65"/>
      <c r="C2514" s="65"/>
      <c r="D2514" s="65"/>
      <c r="E2514" s="65"/>
      <c r="F2514" s="65"/>
      <c r="G2514" s="145"/>
    </row>
    <row r="2515" spans="1:7">
      <c r="A2515" s="65"/>
      <c r="B2515" s="65"/>
      <c r="C2515" s="65"/>
      <c r="D2515" s="65"/>
      <c r="E2515" s="65"/>
      <c r="F2515" s="65"/>
      <c r="G2515" s="145"/>
    </row>
    <row r="2516" spans="1:7">
      <c r="A2516" s="65"/>
      <c r="B2516" s="65"/>
      <c r="C2516" s="65"/>
      <c r="D2516" s="65"/>
      <c r="E2516" s="65"/>
      <c r="F2516" s="65"/>
      <c r="G2516" s="145"/>
    </row>
    <row r="2517" spans="1:7">
      <c r="A2517" s="65"/>
      <c r="B2517" s="65"/>
      <c r="C2517" s="65"/>
      <c r="D2517" s="65"/>
      <c r="E2517" s="65"/>
      <c r="F2517" s="65"/>
      <c r="G2517" s="145"/>
    </row>
    <row r="2518" spans="1:7">
      <c r="A2518" s="65"/>
      <c r="B2518" s="65"/>
      <c r="C2518" s="65"/>
      <c r="D2518" s="65"/>
      <c r="E2518" s="65"/>
      <c r="F2518" s="65"/>
      <c r="G2518" s="145"/>
    </row>
    <row r="2519" spans="1:7">
      <c r="A2519" s="65"/>
      <c r="B2519" s="65"/>
      <c r="C2519" s="65"/>
      <c r="D2519" s="65"/>
      <c r="E2519" s="65"/>
      <c r="F2519" s="65"/>
      <c r="G2519" s="145"/>
    </row>
    <row r="2520" spans="1:7">
      <c r="A2520" s="65"/>
      <c r="B2520" s="65"/>
      <c r="C2520" s="65"/>
      <c r="D2520" s="65"/>
      <c r="E2520" s="65"/>
      <c r="F2520" s="65"/>
      <c r="G2520" s="145"/>
    </row>
    <row r="2521" spans="1:7">
      <c r="A2521" s="65"/>
      <c r="B2521" s="65"/>
      <c r="C2521" s="65"/>
      <c r="D2521" s="65"/>
      <c r="E2521" s="65"/>
      <c r="F2521" s="65"/>
      <c r="G2521" s="145"/>
    </row>
    <row r="2522" spans="1:7">
      <c r="A2522" s="65"/>
      <c r="B2522" s="65"/>
      <c r="C2522" s="65"/>
      <c r="D2522" s="65"/>
      <c r="E2522" s="65"/>
      <c r="F2522" s="65"/>
      <c r="G2522" s="145"/>
    </row>
    <row r="2523" spans="1:7">
      <c r="A2523" s="65"/>
      <c r="B2523" s="65"/>
      <c r="C2523" s="65"/>
      <c r="D2523" s="65"/>
      <c r="E2523" s="65"/>
      <c r="F2523" s="65"/>
      <c r="G2523" s="145"/>
    </row>
    <row r="2524" spans="1:7">
      <c r="A2524" s="65"/>
      <c r="B2524" s="65"/>
      <c r="C2524" s="65"/>
      <c r="D2524" s="65"/>
      <c r="E2524" s="65"/>
      <c r="F2524" s="65"/>
      <c r="G2524" s="145"/>
    </row>
    <row r="2525" spans="1:7">
      <c r="A2525" s="65"/>
      <c r="B2525" s="65"/>
      <c r="C2525" s="65"/>
      <c r="D2525" s="65"/>
      <c r="E2525" s="65"/>
      <c r="F2525" s="65"/>
      <c r="G2525" s="145"/>
    </row>
    <row r="2526" spans="1:7">
      <c r="A2526" s="65"/>
      <c r="B2526" s="65"/>
      <c r="C2526" s="65"/>
      <c r="D2526" s="65"/>
      <c r="E2526" s="65"/>
      <c r="F2526" s="65"/>
      <c r="G2526" s="145"/>
    </row>
    <row r="2527" spans="1:7">
      <c r="A2527" s="65"/>
      <c r="B2527" s="65"/>
      <c r="C2527" s="65"/>
      <c r="D2527" s="65"/>
      <c r="E2527" s="65"/>
      <c r="F2527" s="65"/>
      <c r="G2527" s="145"/>
    </row>
    <row r="2528" spans="1:7">
      <c r="A2528" s="65"/>
      <c r="B2528" s="65"/>
      <c r="C2528" s="65"/>
      <c r="D2528" s="65"/>
      <c r="E2528" s="65"/>
      <c r="F2528" s="65"/>
      <c r="G2528" s="145"/>
    </row>
    <row r="2529" spans="1:7">
      <c r="A2529" s="65"/>
      <c r="B2529" s="65"/>
      <c r="C2529" s="65"/>
      <c r="D2529" s="65"/>
      <c r="E2529" s="65"/>
      <c r="F2529" s="65"/>
      <c r="G2529" s="145"/>
    </row>
    <row r="2530" spans="1:7">
      <c r="A2530" s="65"/>
      <c r="B2530" s="65"/>
      <c r="C2530" s="65"/>
      <c r="D2530" s="65"/>
      <c r="E2530" s="65"/>
      <c r="F2530" s="65"/>
      <c r="G2530" s="145"/>
    </row>
    <row r="2531" spans="1:7">
      <c r="A2531" s="65"/>
      <c r="B2531" s="65"/>
      <c r="C2531" s="65"/>
      <c r="D2531" s="65"/>
      <c r="E2531" s="65"/>
      <c r="F2531" s="65"/>
      <c r="G2531" s="145"/>
    </row>
    <row r="2532" spans="1:7">
      <c r="A2532" s="65"/>
      <c r="B2532" s="65"/>
      <c r="C2532" s="65"/>
      <c r="D2532" s="65"/>
      <c r="E2532" s="65"/>
      <c r="F2532" s="65"/>
      <c r="G2532" s="145"/>
    </row>
    <row r="2533" spans="1:7">
      <c r="A2533" s="65"/>
      <c r="B2533" s="65"/>
      <c r="C2533" s="65"/>
      <c r="D2533" s="65"/>
      <c r="E2533" s="65"/>
      <c r="F2533" s="65"/>
      <c r="G2533" s="145"/>
    </row>
    <row r="2534" spans="1:7">
      <c r="A2534" s="65"/>
      <c r="B2534" s="65"/>
      <c r="C2534" s="65"/>
      <c r="D2534" s="65"/>
      <c r="E2534" s="65"/>
      <c r="F2534" s="65"/>
      <c r="G2534" s="145"/>
    </row>
    <row r="2535" spans="1:7">
      <c r="A2535" s="65"/>
      <c r="B2535" s="65"/>
      <c r="C2535" s="65"/>
      <c r="D2535" s="65"/>
      <c r="E2535" s="65"/>
      <c r="F2535" s="65"/>
      <c r="G2535" s="145"/>
    </row>
    <row r="2536" spans="1:7">
      <c r="A2536" s="65"/>
      <c r="B2536" s="65"/>
      <c r="C2536" s="65"/>
      <c r="D2536" s="65"/>
      <c r="E2536" s="65"/>
      <c r="F2536" s="65"/>
      <c r="G2536" s="145"/>
    </row>
    <row r="2537" spans="1:7">
      <c r="A2537" s="65"/>
      <c r="B2537" s="65"/>
      <c r="C2537" s="65"/>
      <c r="D2537" s="65"/>
      <c r="E2537" s="65"/>
      <c r="F2537" s="65"/>
      <c r="G2537" s="145"/>
    </row>
    <row r="2538" spans="1:7">
      <c r="A2538" s="65"/>
      <c r="B2538" s="65"/>
      <c r="C2538" s="65"/>
      <c r="D2538" s="65"/>
      <c r="E2538" s="65"/>
      <c r="F2538" s="65"/>
      <c r="G2538" s="145"/>
    </row>
    <row r="2539" spans="1:7">
      <c r="A2539" s="65"/>
      <c r="B2539" s="65"/>
      <c r="C2539" s="65"/>
      <c r="D2539" s="65"/>
      <c r="E2539" s="65"/>
      <c r="F2539" s="65"/>
      <c r="G2539" s="145"/>
    </row>
    <row r="2540" spans="1:7">
      <c r="A2540" s="65"/>
      <c r="B2540" s="65"/>
      <c r="C2540" s="65"/>
      <c r="D2540" s="65"/>
      <c r="E2540" s="65"/>
      <c r="F2540" s="65"/>
      <c r="G2540" s="145"/>
    </row>
    <row r="2541" spans="1:7">
      <c r="A2541" s="65"/>
      <c r="B2541" s="65"/>
      <c r="C2541" s="65"/>
      <c r="D2541" s="65"/>
      <c r="E2541" s="65"/>
      <c r="F2541" s="65"/>
      <c r="G2541" s="145"/>
    </row>
    <row r="2542" spans="1:7">
      <c r="A2542" s="65"/>
      <c r="B2542" s="65"/>
      <c r="C2542" s="65"/>
      <c r="D2542" s="65"/>
      <c r="E2542" s="65"/>
      <c r="F2542" s="65"/>
      <c r="G2542" s="145"/>
    </row>
    <row r="2543" spans="1:7">
      <c r="A2543" s="65"/>
      <c r="B2543" s="65"/>
      <c r="C2543" s="65"/>
      <c r="D2543" s="65"/>
      <c r="E2543" s="65"/>
      <c r="F2543" s="65"/>
      <c r="G2543" s="145"/>
    </row>
    <row r="2544" spans="1:7">
      <c r="A2544" s="65"/>
      <c r="B2544" s="65"/>
      <c r="C2544" s="65"/>
      <c r="D2544" s="65"/>
      <c r="E2544" s="65"/>
      <c r="F2544" s="65"/>
      <c r="G2544" s="145"/>
    </row>
    <row r="2545" spans="1:7">
      <c r="A2545" s="65"/>
      <c r="B2545" s="65"/>
      <c r="C2545" s="65"/>
      <c r="D2545" s="65"/>
      <c r="E2545" s="65"/>
      <c r="F2545" s="65"/>
      <c r="G2545" s="145"/>
    </row>
    <row r="2546" spans="1:7">
      <c r="A2546" s="65"/>
      <c r="B2546" s="65"/>
      <c r="C2546" s="65"/>
      <c r="D2546" s="65"/>
      <c r="E2546" s="65"/>
      <c r="F2546" s="65"/>
      <c r="G2546" s="145"/>
    </row>
    <row r="2547" spans="1:7">
      <c r="A2547" s="65"/>
      <c r="B2547" s="65"/>
      <c r="C2547" s="65"/>
      <c r="D2547" s="65"/>
      <c r="E2547" s="65"/>
      <c r="F2547" s="65"/>
      <c r="G2547" s="145"/>
    </row>
    <row r="2548" spans="1:7">
      <c r="A2548" s="65"/>
      <c r="B2548" s="65"/>
      <c r="C2548" s="65"/>
      <c r="D2548" s="65"/>
      <c r="E2548" s="65"/>
      <c r="F2548" s="65"/>
      <c r="G2548" s="145"/>
    </row>
    <row r="2549" spans="1:7">
      <c r="A2549" s="65"/>
      <c r="B2549" s="65"/>
      <c r="C2549" s="65"/>
      <c r="D2549" s="65"/>
      <c r="E2549" s="65"/>
      <c r="F2549" s="65"/>
      <c r="G2549" s="145"/>
    </row>
    <row r="2550" spans="1:7">
      <c r="A2550" s="65"/>
      <c r="B2550" s="65"/>
      <c r="C2550" s="65"/>
      <c r="D2550" s="65"/>
      <c r="E2550" s="65"/>
      <c r="F2550" s="65"/>
      <c r="G2550" s="145"/>
    </row>
    <row r="2551" spans="1:7">
      <c r="A2551" s="65"/>
      <c r="B2551" s="65"/>
      <c r="C2551" s="65"/>
      <c r="D2551" s="65"/>
      <c r="E2551" s="65"/>
      <c r="F2551" s="65"/>
      <c r="G2551" s="145"/>
    </row>
    <row r="2552" spans="1:7">
      <c r="A2552" s="65"/>
      <c r="B2552" s="65"/>
      <c r="C2552" s="65"/>
      <c r="D2552" s="65"/>
      <c r="E2552" s="65"/>
      <c r="F2552" s="65"/>
      <c r="G2552" s="145"/>
    </row>
    <row r="2553" spans="1:7">
      <c r="A2553" s="65"/>
      <c r="B2553" s="65"/>
      <c r="C2553" s="65"/>
      <c r="D2553" s="65"/>
      <c r="E2553" s="65"/>
      <c r="F2553" s="65"/>
      <c r="G2553" s="145"/>
    </row>
    <row r="2554" spans="1:7">
      <c r="A2554" s="65"/>
      <c r="B2554" s="65"/>
      <c r="C2554" s="65"/>
      <c r="D2554" s="65"/>
      <c r="E2554" s="65"/>
      <c r="F2554" s="65"/>
      <c r="G2554" s="145"/>
    </row>
    <row r="2555" spans="1:7">
      <c r="A2555" s="65"/>
      <c r="B2555" s="65"/>
      <c r="C2555" s="65"/>
      <c r="D2555" s="65"/>
      <c r="E2555" s="65"/>
      <c r="F2555" s="65"/>
      <c r="G2555" s="145"/>
    </row>
    <row r="2556" spans="1:7">
      <c r="A2556" s="65"/>
      <c r="B2556" s="65"/>
      <c r="C2556" s="65"/>
      <c r="D2556" s="65"/>
      <c r="E2556" s="65"/>
      <c r="F2556" s="65"/>
      <c r="G2556" s="145"/>
    </row>
    <row r="2557" spans="1:7">
      <c r="A2557" s="65"/>
      <c r="B2557" s="65"/>
      <c r="C2557" s="65"/>
      <c r="D2557" s="65"/>
      <c r="E2557" s="65"/>
      <c r="F2557" s="65"/>
      <c r="G2557" s="145"/>
    </row>
    <row r="2558" spans="1:7">
      <c r="A2558" s="65"/>
      <c r="B2558" s="65"/>
      <c r="C2558" s="65"/>
      <c r="D2558" s="65"/>
      <c r="E2558" s="65"/>
      <c r="F2558" s="65"/>
      <c r="G2558" s="145"/>
    </row>
    <row r="2559" spans="1:7">
      <c r="A2559" s="65"/>
      <c r="B2559" s="65"/>
      <c r="C2559" s="65"/>
      <c r="D2559" s="65"/>
      <c r="E2559" s="65"/>
      <c r="F2559" s="65"/>
      <c r="G2559" s="145"/>
    </row>
    <row r="2560" spans="1:7">
      <c r="A2560" s="65"/>
      <c r="B2560" s="65"/>
      <c r="C2560" s="65"/>
      <c r="D2560" s="65"/>
      <c r="E2560" s="65"/>
      <c r="F2560" s="65"/>
      <c r="G2560" s="145"/>
    </row>
    <row r="2561" spans="1:7">
      <c r="A2561" s="65"/>
      <c r="B2561" s="65"/>
      <c r="C2561" s="65"/>
      <c r="D2561" s="65"/>
      <c r="E2561" s="65"/>
      <c r="F2561" s="65"/>
      <c r="G2561" s="145"/>
    </row>
    <row r="2562" spans="1:7">
      <c r="A2562" s="65"/>
      <c r="B2562" s="65"/>
      <c r="C2562" s="65"/>
      <c r="D2562" s="65"/>
      <c r="E2562" s="65"/>
      <c r="F2562" s="65"/>
      <c r="G2562" s="145"/>
    </row>
    <row r="2563" spans="1:7">
      <c r="A2563" s="65"/>
      <c r="B2563" s="65"/>
      <c r="C2563" s="65"/>
      <c r="D2563" s="65"/>
      <c r="E2563" s="65"/>
      <c r="F2563" s="65"/>
      <c r="G2563" s="145"/>
    </row>
    <row r="2564" spans="1:7">
      <c r="A2564" s="65"/>
      <c r="B2564" s="65"/>
      <c r="C2564" s="65"/>
      <c r="D2564" s="65"/>
      <c r="E2564" s="65"/>
      <c r="F2564" s="65"/>
      <c r="G2564" s="145"/>
    </row>
    <row r="2565" spans="1:7">
      <c r="A2565" s="65"/>
      <c r="B2565" s="65"/>
      <c r="C2565" s="65"/>
      <c r="D2565" s="65"/>
      <c r="E2565" s="65"/>
      <c r="F2565" s="65"/>
      <c r="G2565" s="145"/>
    </row>
    <row r="2566" spans="1:7">
      <c r="A2566" s="65"/>
      <c r="B2566" s="65"/>
      <c r="C2566" s="65"/>
      <c r="D2566" s="65"/>
      <c r="E2566" s="65"/>
      <c r="F2566" s="65"/>
      <c r="G2566" s="145"/>
    </row>
    <row r="2567" spans="1:7">
      <c r="A2567" s="65"/>
      <c r="B2567" s="65"/>
      <c r="C2567" s="65"/>
      <c r="D2567" s="65"/>
      <c r="E2567" s="65"/>
      <c r="F2567" s="65"/>
      <c r="G2567" s="145"/>
    </row>
    <row r="2568" spans="1:7">
      <c r="A2568" s="65"/>
      <c r="B2568" s="65"/>
      <c r="C2568" s="65"/>
      <c r="D2568" s="65"/>
      <c r="E2568" s="65"/>
      <c r="F2568" s="65"/>
      <c r="G2568" s="145"/>
    </row>
    <row r="2569" spans="1:7">
      <c r="A2569" s="65"/>
      <c r="B2569" s="65"/>
      <c r="C2569" s="65"/>
      <c r="D2569" s="65"/>
      <c r="E2569" s="65"/>
      <c r="F2569" s="65"/>
      <c r="G2569" s="145"/>
    </row>
    <row r="2570" spans="1:7">
      <c r="A2570" s="65"/>
      <c r="B2570" s="65"/>
      <c r="C2570" s="65"/>
      <c r="D2570" s="65"/>
      <c r="E2570" s="65"/>
      <c r="F2570" s="65"/>
      <c r="G2570" s="145"/>
    </row>
    <row r="2571" spans="1:7">
      <c r="A2571" s="65"/>
      <c r="B2571" s="65"/>
      <c r="C2571" s="65"/>
      <c r="D2571" s="65"/>
      <c r="E2571" s="65"/>
      <c r="F2571" s="65"/>
      <c r="G2571" s="145"/>
    </row>
    <row r="2572" spans="1:7">
      <c r="A2572" s="65"/>
      <c r="B2572" s="65"/>
      <c r="C2572" s="65"/>
      <c r="D2572" s="65"/>
      <c r="E2572" s="65"/>
      <c r="F2572" s="65"/>
      <c r="G2572" s="145"/>
    </row>
    <row r="2573" spans="1:7">
      <c r="A2573" s="65"/>
      <c r="B2573" s="65"/>
      <c r="C2573" s="65"/>
      <c r="D2573" s="65"/>
      <c r="E2573" s="65"/>
      <c r="F2573" s="65"/>
      <c r="G2573" s="145"/>
    </row>
    <row r="2574" spans="1:7">
      <c r="A2574" s="65"/>
      <c r="B2574" s="65"/>
      <c r="C2574" s="65"/>
      <c r="D2574" s="65"/>
      <c r="E2574" s="65"/>
      <c r="F2574" s="65"/>
      <c r="G2574" s="145"/>
    </row>
    <row r="2575" spans="1:7">
      <c r="A2575" s="65"/>
      <c r="B2575" s="65"/>
      <c r="C2575" s="65"/>
      <c r="D2575" s="65"/>
      <c r="E2575" s="65"/>
      <c r="F2575" s="65"/>
      <c r="G2575" s="145"/>
    </row>
    <row r="2576" spans="1:7">
      <c r="A2576" s="65"/>
      <c r="B2576" s="65"/>
      <c r="C2576" s="65"/>
      <c r="D2576" s="65"/>
      <c r="E2576" s="65"/>
      <c r="F2576" s="65"/>
      <c r="G2576" s="145"/>
    </row>
    <row r="2577" spans="1:7">
      <c r="A2577" s="65"/>
      <c r="B2577" s="65"/>
      <c r="C2577" s="65"/>
      <c r="D2577" s="65"/>
      <c r="E2577" s="65"/>
      <c r="F2577" s="65"/>
      <c r="G2577" s="145"/>
    </row>
    <row r="2578" spans="1:7">
      <c r="A2578" s="65"/>
      <c r="B2578" s="65"/>
      <c r="C2578" s="65"/>
      <c r="D2578" s="65"/>
      <c r="E2578" s="65"/>
      <c r="F2578" s="65"/>
      <c r="G2578" s="145"/>
    </row>
    <row r="2579" spans="1:7">
      <c r="A2579" s="65"/>
      <c r="B2579" s="65"/>
      <c r="C2579" s="65"/>
      <c r="D2579" s="65"/>
      <c r="E2579" s="65"/>
      <c r="F2579" s="65"/>
      <c r="G2579" s="145"/>
    </row>
    <row r="2580" spans="1:7">
      <c r="A2580" s="65"/>
      <c r="B2580" s="65"/>
      <c r="C2580" s="65"/>
      <c r="D2580" s="65"/>
      <c r="E2580" s="65"/>
      <c r="F2580" s="65"/>
      <c r="G2580" s="145"/>
    </row>
    <row r="2581" spans="1:7">
      <c r="A2581" s="65"/>
      <c r="B2581" s="65"/>
      <c r="C2581" s="65"/>
      <c r="D2581" s="65"/>
      <c r="E2581" s="65"/>
      <c r="F2581" s="65"/>
      <c r="G2581" s="145"/>
    </row>
    <row r="2582" spans="1:7">
      <c r="A2582" s="65"/>
      <c r="B2582" s="65"/>
      <c r="C2582" s="65"/>
      <c r="D2582" s="65"/>
      <c r="E2582" s="65"/>
      <c r="F2582" s="65"/>
      <c r="G2582" s="145"/>
    </row>
    <row r="2583" spans="1:7">
      <c r="A2583" s="65"/>
      <c r="B2583" s="65"/>
      <c r="C2583" s="65"/>
      <c r="D2583" s="65"/>
      <c r="E2583" s="65"/>
      <c r="F2583" s="65"/>
      <c r="G2583" s="145"/>
    </row>
    <row r="2584" spans="1:7">
      <c r="A2584" s="65"/>
      <c r="B2584" s="65"/>
      <c r="C2584" s="65"/>
      <c r="D2584" s="65"/>
      <c r="E2584" s="65"/>
      <c r="F2584" s="65"/>
      <c r="G2584" s="145"/>
    </row>
    <row r="2585" spans="1:7">
      <c r="A2585" s="65"/>
      <c r="B2585" s="65"/>
      <c r="C2585" s="65"/>
      <c r="D2585" s="65"/>
      <c r="E2585" s="65"/>
      <c r="F2585" s="65"/>
      <c r="G2585" s="145"/>
    </row>
    <row r="2586" spans="1:7">
      <c r="A2586" s="65"/>
      <c r="B2586" s="65"/>
      <c r="C2586" s="65"/>
      <c r="D2586" s="65"/>
      <c r="E2586" s="65"/>
      <c r="F2586" s="65"/>
      <c r="G2586" s="145"/>
    </row>
    <row r="2587" spans="1:7">
      <c r="A2587" s="65"/>
      <c r="B2587" s="65"/>
      <c r="C2587" s="65"/>
      <c r="D2587" s="65"/>
      <c r="E2587" s="65"/>
      <c r="F2587" s="65"/>
      <c r="G2587" s="145"/>
    </row>
    <row r="2588" spans="1:7">
      <c r="A2588" s="65"/>
      <c r="B2588" s="65"/>
      <c r="C2588" s="65"/>
      <c r="D2588" s="65"/>
      <c r="E2588" s="65"/>
      <c r="F2588" s="65"/>
      <c r="G2588" s="145"/>
    </row>
    <row r="2589" spans="1:7">
      <c r="A2589" s="65"/>
      <c r="B2589" s="65"/>
      <c r="C2589" s="65"/>
      <c r="D2589" s="65"/>
      <c r="E2589" s="65"/>
      <c r="F2589" s="65"/>
      <c r="G2589" s="145"/>
    </row>
    <row r="2590" spans="1:7">
      <c r="A2590" s="65"/>
      <c r="B2590" s="65"/>
      <c r="C2590" s="65"/>
      <c r="D2590" s="65"/>
      <c r="E2590" s="65"/>
      <c r="F2590" s="65"/>
      <c r="G2590" s="145"/>
    </row>
    <row r="2591" spans="1:7">
      <c r="A2591" s="65"/>
      <c r="B2591" s="65"/>
      <c r="C2591" s="65"/>
      <c r="D2591" s="65"/>
      <c r="E2591" s="65"/>
      <c r="F2591" s="65"/>
      <c r="G2591" s="145"/>
    </row>
    <row r="2592" spans="1:7">
      <c r="A2592" s="65"/>
      <c r="B2592" s="65"/>
      <c r="C2592" s="65"/>
      <c r="D2592" s="65"/>
      <c r="E2592" s="65"/>
      <c r="F2592" s="65"/>
      <c r="G2592" s="145"/>
    </row>
    <row r="2593" spans="1:7">
      <c r="A2593" s="65"/>
      <c r="B2593" s="65"/>
      <c r="C2593" s="65"/>
      <c r="D2593" s="65"/>
      <c r="E2593" s="65"/>
      <c r="F2593" s="65"/>
      <c r="G2593" s="145"/>
    </row>
    <row r="2594" spans="1:7">
      <c r="A2594" s="65"/>
      <c r="B2594" s="65"/>
      <c r="C2594" s="65"/>
      <c r="D2594" s="65"/>
      <c r="E2594" s="65"/>
      <c r="F2594" s="65"/>
      <c r="G2594" s="145"/>
    </row>
    <row r="2595" spans="1:7">
      <c r="A2595" s="65"/>
      <c r="B2595" s="65"/>
      <c r="C2595" s="65"/>
      <c r="D2595" s="65"/>
      <c r="E2595" s="65"/>
      <c r="F2595" s="65"/>
      <c r="G2595" s="145"/>
    </row>
    <row r="2596" spans="1:7">
      <c r="A2596" s="65"/>
      <c r="B2596" s="65"/>
      <c r="C2596" s="65"/>
      <c r="D2596" s="65"/>
      <c r="E2596" s="65"/>
      <c r="F2596" s="65"/>
      <c r="G2596" s="145"/>
    </row>
    <row r="2597" spans="1:7">
      <c r="A2597" s="65"/>
      <c r="B2597" s="65"/>
      <c r="C2597" s="65"/>
      <c r="D2597" s="65"/>
      <c r="E2597" s="65"/>
      <c r="F2597" s="65"/>
      <c r="G2597" s="145"/>
    </row>
    <row r="2598" spans="1:7">
      <c r="A2598" s="65"/>
      <c r="B2598" s="65"/>
      <c r="C2598" s="65"/>
      <c r="D2598" s="65"/>
      <c r="E2598" s="65"/>
      <c r="F2598" s="65"/>
      <c r="G2598" s="145"/>
    </row>
    <row r="2599" spans="1:7">
      <c r="A2599" s="65"/>
      <c r="B2599" s="65"/>
      <c r="C2599" s="65"/>
      <c r="D2599" s="65"/>
      <c r="E2599" s="65"/>
      <c r="F2599" s="65"/>
      <c r="G2599" s="145"/>
    </row>
    <row r="2600" spans="1:7">
      <c r="A2600" s="65"/>
      <c r="B2600" s="65"/>
      <c r="C2600" s="65"/>
      <c r="D2600" s="65"/>
      <c r="E2600" s="65"/>
      <c r="F2600" s="65"/>
      <c r="G2600" s="145"/>
    </row>
    <row r="2601" spans="1:7">
      <c r="A2601" s="65"/>
      <c r="B2601" s="65"/>
      <c r="C2601" s="65"/>
      <c r="D2601" s="65"/>
      <c r="E2601" s="65"/>
      <c r="F2601" s="65"/>
      <c r="G2601" s="145"/>
    </row>
    <row r="2602" spans="1:7">
      <c r="A2602" s="65"/>
      <c r="B2602" s="65"/>
      <c r="C2602" s="65"/>
      <c r="D2602" s="65"/>
      <c r="E2602" s="65"/>
      <c r="F2602" s="65"/>
      <c r="G2602" s="145"/>
    </row>
    <row r="2603" spans="1:7">
      <c r="A2603" s="65"/>
      <c r="B2603" s="65"/>
      <c r="C2603" s="65"/>
      <c r="D2603" s="65"/>
      <c r="E2603" s="65"/>
      <c r="F2603" s="65"/>
      <c r="G2603" s="145"/>
    </row>
    <row r="2604" spans="1:7">
      <c r="A2604" s="65"/>
      <c r="B2604" s="65"/>
      <c r="C2604" s="65"/>
      <c r="D2604" s="65"/>
      <c r="E2604" s="65"/>
      <c r="F2604" s="65"/>
      <c r="G2604" s="145"/>
    </row>
    <row r="2605" spans="1:7">
      <c r="A2605" s="65"/>
      <c r="B2605" s="65"/>
      <c r="C2605" s="65"/>
      <c r="D2605" s="65"/>
      <c r="E2605" s="65"/>
      <c r="F2605" s="65"/>
      <c r="G2605" s="145"/>
    </row>
    <row r="2606" spans="1:7">
      <c r="A2606" s="65"/>
      <c r="B2606" s="65"/>
      <c r="C2606" s="65"/>
      <c r="D2606" s="65"/>
      <c r="E2606" s="65"/>
      <c r="F2606" s="65"/>
      <c r="G2606" s="145"/>
    </row>
    <row r="2607" spans="1:7">
      <c r="A2607" s="65"/>
      <c r="B2607" s="65"/>
      <c r="C2607" s="65"/>
      <c r="D2607" s="65"/>
      <c r="E2607" s="65"/>
      <c r="F2607" s="65"/>
      <c r="G2607" s="145"/>
    </row>
    <row r="2608" spans="1:7">
      <c r="A2608" s="65"/>
      <c r="B2608" s="65"/>
      <c r="C2608" s="65"/>
      <c r="D2608" s="65"/>
      <c r="E2608" s="65"/>
      <c r="F2608" s="65"/>
      <c r="G2608" s="145"/>
    </row>
    <row r="2609" spans="1:7">
      <c r="A2609" s="65"/>
      <c r="B2609" s="65"/>
      <c r="C2609" s="65"/>
      <c r="D2609" s="65"/>
      <c r="E2609" s="65"/>
      <c r="F2609" s="65"/>
      <c r="G2609" s="145"/>
    </row>
    <row r="2610" spans="1:7">
      <c r="A2610" s="65"/>
      <c r="B2610" s="65"/>
      <c r="C2610" s="65"/>
      <c r="D2610" s="65"/>
      <c r="E2610" s="65"/>
      <c r="F2610" s="65"/>
      <c r="G2610" s="145"/>
    </row>
    <row r="2611" spans="1:7">
      <c r="A2611" s="65"/>
      <c r="B2611" s="65"/>
      <c r="C2611" s="65"/>
      <c r="D2611" s="65"/>
      <c r="E2611" s="65"/>
      <c r="F2611" s="65"/>
      <c r="G2611" s="145"/>
    </row>
    <row r="2612" spans="1:7">
      <c r="A2612" s="65"/>
      <c r="B2612" s="65"/>
      <c r="C2612" s="65"/>
      <c r="D2612" s="65"/>
      <c r="E2612" s="65"/>
      <c r="F2612" s="65"/>
      <c r="G2612" s="145"/>
    </row>
    <row r="2613" spans="1:7">
      <c r="A2613" s="65"/>
      <c r="B2613" s="65"/>
      <c r="C2613" s="65"/>
      <c r="D2613" s="65"/>
      <c r="E2613" s="65"/>
      <c r="F2613" s="65"/>
      <c r="G2613" s="145"/>
    </row>
    <row r="2614" spans="1:7">
      <c r="A2614" s="65"/>
      <c r="B2614" s="65"/>
      <c r="C2614" s="65"/>
      <c r="D2614" s="65"/>
      <c r="E2614" s="65"/>
      <c r="F2614" s="65"/>
      <c r="G2614" s="145"/>
    </row>
    <row r="2615" spans="1:7">
      <c r="A2615" s="65"/>
      <c r="B2615" s="65"/>
      <c r="C2615" s="65"/>
      <c r="D2615" s="65"/>
      <c r="E2615" s="65"/>
      <c r="F2615" s="65"/>
      <c r="G2615" s="145"/>
    </row>
    <row r="2616" spans="1:7">
      <c r="A2616" s="65"/>
      <c r="B2616" s="65"/>
      <c r="C2616" s="65"/>
      <c r="D2616" s="65"/>
      <c r="E2616" s="65"/>
      <c r="F2616" s="65"/>
      <c r="G2616" s="145"/>
    </row>
    <row r="2617" spans="1:7">
      <c r="A2617" s="65"/>
      <c r="B2617" s="65"/>
      <c r="C2617" s="65"/>
      <c r="D2617" s="65"/>
      <c r="E2617" s="65"/>
      <c r="F2617" s="65"/>
      <c r="G2617" s="145"/>
    </row>
    <row r="2618" spans="1:7">
      <c r="A2618" s="65"/>
      <c r="B2618" s="65"/>
      <c r="C2618" s="65"/>
      <c r="D2618" s="65"/>
      <c r="E2618" s="65"/>
      <c r="F2618" s="65"/>
      <c r="G2618" s="145"/>
    </row>
    <row r="2619" spans="1:7">
      <c r="A2619" s="65"/>
      <c r="B2619" s="65"/>
      <c r="C2619" s="65"/>
      <c r="D2619" s="65"/>
      <c r="E2619" s="65"/>
      <c r="F2619" s="65"/>
      <c r="G2619" s="145"/>
    </row>
    <row r="2620" spans="1:7">
      <c r="A2620" s="65"/>
      <c r="B2620" s="65"/>
      <c r="C2620" s="65"/>
      <c r="D2620" s="65"/>
      <c r="E2620" s="65"/>
      <c r="F2620" s="65"/>
      <c r="G2620" s="145"/>
    </row>
    <row r="2621" spans="1:7">
      <c r="A2621" s="65"/>
      <c r="B2621" s="65"/>
      <c r="C2621" s="65"/>
      <c r="D2621" s="65"/>
      <c r="E2621" s="65"/>
      <c r="F2621" s="65"/>
      <c r="G2621" s="145"/>
    </row>
    <row r="2622" spans="1:7">
      <c r="A2622" s="65"/>
      <c r="B2622" s="65"/>
      <c r="C2622" s="65"/>
      <c r="D2622" s="65"/>
      <c r="E2622" s="65"/>
      <c r="F2622" s="65"/>
      <c r="G2622" s="145"/>
    </row>
    <row r="2623" spans="1:7">
      <c r="A2623" s="65"/>
      <c r="B2623" s="65"/>
      <c r="C2623" s="65"/>
      <c r="D2623" s="65"/>
      <c r="E2623" s="65"/>
      <c r="F2623" s="65"/>
      <c r="G2623" s="145"/>
    </row>
    <row r="2624" spans="1:7">
      <c r="A2624" s="65"/>
      <c r="B2624" s="65"/>
      <c r="C2624" s="65"/>
      <c r="D2624" s="65"/>
      <c r="E2624" s="65"/>
      <c r="F2624" s="65"/>
      <c r="G2624" s="145"/>
    </row>
    <row r="2625" spans="1:7">
      <c r="A2625" s="65"/>
      <c r="B2625" s="65"/>
      <c r="C2625" s="65"/>
      <c r="D2625" s="65"/>
      <c r="E2625" s="65"/>
      <c r="F2625" s="65"/>
      <c r="G2625" s="145"/>
    </row>
    <row r="2626" spans="1:7">
      <c r="A2626" s="65"/>
      <c r="B2626" s="65"/>
      <c r="C2626" s="65"/>
      <c r="D2626" s="65"/>
      <c r="E2626" s="65"/>
      <c r="F2626" s="65"/>
      <c r="G2626" s="145"/>
    </row>
    <row r="2627" spans="1:7">
      <c r="A2627" s="65"/>
      <c r="B2627" s="65"/>
      <c r="C2627" s="65"/>
      <c r="D2627" s="65"/>
      <c r="E2627" s="65"/>
      <c r="F2627" s="65"/>
      <c r="G2627" s="145"/>
    </row>
    <row r="2628" spans="1:7">
      <c r="A2628" s="65"/>
      <c r="B2628" s="65"/>
      <c r="C2628" s="65"/>
      <c r="D2628" s="65"/>
      <c r="E2628" s="65"/>
      <c r="F2628" s="65"/>
      <c r="G2628" s="145"/>
    </row>
    <row r="2629" spans="1:7">
      <c r="A2629" s="65"/>
      <c r="B2629" s="65"/>
      <c r="C2629" s="65"/>
      <c r="D2629" s="65"/>
      <c r="E2629" s="65"/>
      <c r="F2629" s="65"/>
      <c r="G2629" s="145"/>
    </row>
    <row r="2630" spans="1:7">
      <c r="A2630" s="65"/>
      <c r="B2630" s="65"/>
      <c r="C2630" s="65"/>
      <c r="D2630" s="65"/>
      <c r="E2630" s="65"/>
      <c r="F2630" s="65"/>
      <c r="G2630" s="145"/>
    </row>
    <row r="2631" spans="1:7">
      <c r="A2631" s="65"/>
      <c r="B2631" s="65"/>
      <c r="C2631" s="65"/>
      <c r="D2631" s="65"/>
      <c r="E2631" s="65"/>
      <c r="F2631" s="65"/>
      <c r="G2631" s="145"/>
    </row>
    <row r="2632" spans="1:7">
      <c r="A2632" s="65"/>
      <c r="B2632" s="65"/>
      <c r="C2632" s="65"/>
      <c r="D2632" s="65"/>
      <c r="E2632" s="65"/>
      <c r="F2632" s="65"/>
      <c r="G2632" s="145"/>
    </row>
    <row r="2633" spans="1:7">
      <c r="A2633" s="65"/>
      <c r="B2633" s="65"/>
      <c r="C2633" s="65"/>
      <c r="D2633" s="65"/>
      <c r="E2633" s="65"/>
      <c r="F2633" s="65"/>
      <c r="G2633" s="145"/>
    </row>
    <row r="2634" spans="1:7">
      <c r="A2634" s="65"/>
      <c r="B2634" s="65"/>
      <c r="C2634" s="65"/>
      <c r="D2634" s="65"/>
      <c r="E2634" s="65"/>
      <c r="F2634" s="65"/>
      <c r="G2634" s="145"/>
    </row>
    <row r="2635" spans="1:7">
      <c r="A2635" s="65"/>
      <c r="B2635" s="65"/>
      <c r="C2635" s="65"/>
      <c r="D2635" s="65"/>
      <c r="E2635" s="65"/>
      <c r="F2635" s="65"/>
      <c r="G2635" s="145"/>
    </row>
    <row r="2636" spans="1:7">
      <c r="A2636" s="65"/>
      <c r="B2636" s="65"/>
      <c r="C2636" s="65"/>
      <c r="D2636" s="65"/>
      <c r="E2636" s="65"/>
      <c r="F2636" s="65"/>
      <c r="G2636" s="145"/>
    </row>
    <row r="2637" spans="1:7">
      <c r="A2637" s="65"/>
      <c r="B2637" s="65"/>
      <c r="C2637" s="65"/>
      <c r="D2637" s="65"/>
      <c r="E2637" s="65"/>
      <c r="F2637" s="65"/>
      <c r="G2637" s="145"/>
    </row>
    <row r="2638" spans="1:7">
      <c r="A2638" s="65"/>
      <c r="B2638" s="65"/>
      <c r="C2638" s="65"/>
      <c r="D2638" s="65"/>
      <c r="E2638" s="65"/>
      <c r="F2638" s="65"/>
      <c r="G2638" s="145"/>
    </row>
    <row r="2639" spans="1:7">
      <c r="A2639" s="65"/>
      <c r="B2639" s="65"/>
      <c r="C2639" s="65"/>
      <c r="D2639" s="65"/>
      <c r="E2639" s="65"/>
      <c r="F2639" s="65"/>
      <c r="G2639" s="145"/>
    </row>
    <row r="2640" spans="1:7">
      <c r="A2640" s="65"/>
      <c r="B2640" s="65"/>
      <c r="C2640" s="65"/>
      <c r="D2640" s="65"/>
      <c r="E2640" s="65"/>
      <c r="F2640" s="65"/>
      <c r="G2640" s="145"/>
    </row>
    <row r="2641" spans="1:7">
      <c r="A2641" s="65"/>
      <c r="B2641" s="65"/>
      <c r="C2641" s="65"/>
      <c r="D2641" s="65"/>
      <c r="E2641" s="65"/>
      <c r="F2641" s="65"/>
      <c r="G2641" s="145"/>
    </row>
    <row r="2642" spans="1:7">
      <c r="A2642" s="65"/>
      <c r="B2642" s="65"/>
      <c r="C2642" s="65"/>
      <c r="D2642" s="65"/>
      <c r="E2642" s="65"/>
      <c r="F2642" s="65"/>
      <c r="G2642" s="145"/>
    </row>
    <row r="2643" spans="1:7">
      <c r="A2643" s="65"/>
      <c r="B2643" s="65"/>
      <c r="C2643" s="65"/>
      <c r="D2643" s="65"/>
      <c r="E2643" s="65"/>
      <c r="F2643" s="65"/>
      <c r="G2643" s="145"/>
    </row>
    <row r="2644" spans="1:7">
      <c r="A2644" s="65"/>
      <c r="B2644" s="65"/>
      <c r="C2644" s="65"/>
      <c r="D2644" s="65"/>
      <c r="E2644" s="65"/>
      <c r="F2644" s="65"/>
      <c r="G2644" s="145"/>
    </row>
    <row r="2645" spans="1:7">
      <c r="A2645" s="65"/>
      <c r="B2645" s="65"/>
      <c r="C2645" s="65"/>
      <c r="D2645" s="65"/>
      <c r="E2645" s="65"/>
      <c r="F2645" s="65"/>
      <c r="G2645" s="145"/>
    </row>
    <row r="2646" spans="1:7">
      <c r="A2646" s="65"/>
      <c r="B2646" s="65"/>
      <c r="C2646" s="65"/>
      <c r="D2646" s="65"/>
      <c r="E2646" s="65"/>
      <c r="F2646" s="65"/>
      <c r="G2646" s="145"/>
    </row>
    <row r="2647" spans="1:7">
      <c r="A2647" s="65"/>
      <c r="B2647" s="65"/>
      <c r="C2647" s="65"/>
      <c r="D2647" s="65"/>
      <c r="E2647" s="65"/>
      <c r="F2647" s="65"/>
      <c r="G2647" s="145"/>
    </row>
    <row r="2648" spans="1:7">
      <c r="A2648" s="65"/>
      <c r="B2648" s="65"/>
      <c r="C2648" s="65"/>
      <c r="D2648" s="65"/>
      <c r="E2648" s="65"/>
      <c r="F2648" s="65"/>
      <c r="G2648" s="145"/>
    </row>
    <row r="2649" spans="1:7">
      <c r="A2649" s="65"/>
      <c r="B2649" s="65"/>
      <c r="C2649" s="65"/>
      <c r="D2649" s="65"/>
      <c r="E2649" s="65"/>
      <c r="F2649" s="65"/>
      <c r="G2649" s="145"/>
    </row>
    <row r="2650" spans="1:7">
      <c r="A2650" s="65"/>
      <c r="B2650" s="65"/>
      <c r="C2650" s="65"/>
      <c r="D2650" s="65"/>
      <c r="E2650" s="65"/>
      <c r="F2650" s="65"/>
      <c r="G2650" s="145"/>
    </row>
    <row r="2651" spans="1:7">
      <c r="A2651" s="65"/>
      <c r="B2651" s="65"/>
      <c r="C2651" s="65"/>
      <c r="D2651" s="65"/>
      <c r="E2651" s="65"/>
      <c r="F2651" s="65"/>
      <c r="G2651" s="145"/>
    </row>
    <row r="2652" spans="1:7">
      <c r="A2652" s="65"/>
      <c r="B2652" s="65"/>
      <c r="C2652" s="65"/>
      <c r="D2652" s="65"/>
      <c r="E2652" s="65"/>
      <c r="F2652" s="65"/>
      <c r="G2652" s="145"/>
    </row>
    <row r="2653" spans="1:7">
      <c r="A2653" s="65"/>
      <c r="B2653" s="65"/>
      <c r="C2653" s="65"/>
      <c r="D2653" s="65"/>
      <c r="E2653" s="65"/>
      <c r="F2653" s="65"/>
      <c r="G2653" s="145"/>
    </row>
    <row r="2654" spans="1:7">
      <c r="A2654" s="65"/>
      <c r="B2654" s="65"/>
      <c r="C2654" s="65"/>
      <c r="D2654" s="65"/>
      <c r="E2654" s="65"/>
      <c r="F2654" s="65"/>
      <c r="G2654" s="145"/>
    </row>
    <row r="2655" spans="1:7">
      <c r="A2655" s="65"/>
      <c r="B2655" s="65"/>
      <c r="C2655" s="65"/>
      <c r="D2655" s="65"/>
      <c r="E2655" s="65"/>
      <c r="F2655" s="65"/>
      <c r="G2655" s="145"/>
    </row>
    <row r="2656" spans="1:7">
      <c r="A2656" s="65"/>
      <c r="B2656" s="65"/>
      <c r="C2656" s="65"/>
      <c r="D2656" s="65"/>
      <c r="E2656" s="65"/>
      <c r="F2656" s="65"/>
      <c r="G2656" s="145"/>
    </row>
    <row r="2657" spans="1:7">
      <c r="A2657" s="65"/>
      <c r="B2657" s="65"/>
      <c r="C2657" s="65"/>
      <c r="D2657" s="65"/>
      <c r="E2657" s="65"/>
      <c r="F2657" s="65"/>
      <c r="G2657" s="145"/>
    </row>
    <row r="2658" spans="1:7">
      <c r="A2658" s="65"/>
      <c r="B2658" s="65"/>
      <c r="C2658" s="65"/>
      <c r="D2658" s="65"/>
      <c r="E2658" s="65"/>
      <c r="F2658" s="65"/>
      <c r="G2658" s="145"/>
    </row>
    <row r="2659" spans="1:7">
      <c r="A2659" s="65"/>
      <c r="B2659" s="65"/>
      <c r="C2659" s="65"/>
      <c r="D2659" s="65"/>
      <c r="E2659" s="65"/>
      <c r="F2659" s="65"/>
      <c r="G2659" s="145"/>
    </row>
    <row r="2660" spans="1:7">
      <c r="A2660" s="65"/>
      <c r="B2660" s="65"/>
      <c r="C2660" s="65"/>
      <c r="D2660" s="65"/>
      <c r="E2660" s="65"/>
      <c r="F2660" s="65"/>
      <c r="G2660" s="145"/>
    </row>
    <row r="2661" spans="1:7">
      <c r="A2661" s="65"/>
      <c r="B2661" s="65"/>
      <c r="C2661" s="65"/>
      <c r="D2661" s="65"/>
      <c r="E2661" s="65"/>
      <c r="F2661" s="65"/>
      <c r="G2661" s="145"/>
    </row>
    <row r="2662" spans="1:7">
      <c r="A2662" s="65"/>
      <c r="B2662" s="65"/>
      <c r="C2662" s="65"/>
      <c r="D2662" s="65"/>
      <c r="E2662" s="65"/>
      <c r="F2662" s="65"/>
      <c r="G2662" s="145"/>
    </row>
    <row r="2663" spans="1:7">
      <c r="A2663" s="65"/>
      <c r="B2663" s="65"/>
      <c r="C2663" s="65"/>
      <c r="D2663" s="65"/>
      <c r="E2663" s="65"/>
      <c r="F2663" s="65"/>
      <c r="G2663" s="145"/>
    </row>
    <row r="2664" spans="1:7">
      <c r="A2664" s="65"/>
      <c r="B2664" s="65"/>
      <c r="C2664" s="65"/>
      <c r="D2664" s="65"/>
      <c r="E2664" s="65"/>
      <c r="F2664" s="65"/>
      <c r="G2664" s="145"/>
    </row>
    <row r="2665" spans="1:7">
      <c r="A2665" s="65"/>
      <c r="B2665" s="65"/>
      <c r="C2665" s="65"/>
      <c r="D2665" s="65"/>
      <c r="E2665" s="65"/>
      <c r="F2665" s="65"/>
      <c r="G2665" s="145"/>
    </row>
    <row r="2666" spans="1:7">
      <c r="A2666" s="65"/>
      <c r="B2666" s="65"/>
      <c r="C2666" s="65"/>
      <c r="D2666" s="65"/>
      <c r="E2666" s="65"/>
      <c r="F2666" s="65"/>
      <c r="G2666" s="145"/>
    </row>
    <row r="2667" spans="1:7">
      <c r="A2667" s="65"/>
      <c r="B2667" s="65"/>
      <c r="C2667" s="65"/>
      <c r="D2667" s="65"/>
      <c r="E2667" s="65"/>
      <c r="F2667" s="65"/>
      <c r="G2667" s="145"/>
    </row>
    <row r="2668" spans="1:7">
      <c r="A2668" s="65"/>
      <c r="B2668" s="65"/>
      <c r="C2668" s="65"/>
      <c r="D2668" s="65"/>
      <c r="E2668" s="65"/>
      <c r="F2668" s="65"/>
      <c r="G2668" s="145"/>
    </row>
    <row r="2669" spans="1:7">
      <c r="A2669" s="65"/>
      <c r="B2669" s="65"/>
      <c r="C2669" s="65"/>
      <c r="D2669" s="65"/>
      <c r="E2669" s="65"/>
      <c r="F2669" s="65"/>
      <c r="G2669" s="145"/>
    </row>
    <row r="2670" spans="1:7">
      <c r="A2670" s="65"/>
      <c r="B2670" s="65"/>
      <c r="C2670" s="65"/>
      <c r="D2670" s="65"/>
      <c r="E2670" s="65"/>
      <c r="F2670" s="65"/>
      <c r="G2670" s="145"/>
    </row>
    <row r="2671" spans="1:7">
      <c r="A2671" s="65"/>
      <c r="B2671" s="65"/>
      <c r="C2671" s="65"/>
      <c r="D2671" s="65"/>
      <c r="E2671" s="65"/>
      <c r="F2671" s="65"/>
      <c r="G2671" s="145"/>
    </row>
    <row r="2672" spans="1:7">
      <c r="A2672" s="65"/>
      <c r="B2672" s="65"/>
      <c r="C2672" s="65"/>
      <c r="D2672" s="65"/>
      <c r="E2672" s="65"/>
      <c r="F2672" s="65"/>
      <c r="G2672" s="145"/>
    </row>
    <row r="2673" spans="1:7">
      <c r="A2673" s="65"/>
      <c r="B2673" s="65"/>
      <c r="C2673" s="65"/>
      <c r="D2673" s="65"/>
      <c r="E2673" s="65"/>
      <c r="F2673" s="65"/>
      <c r="G2673" s="145"/>
    </row>
    <row r="2674" spans="1:7">
      <c r="A2674" s="65"/>
      <c r="B2674" s="65"/>
      <c r="C2674" s="65"/>
      <c r="D2674" s="65"/>
      <c r="E2674" s="65"/>
      <c r="F2674" s="65"/>
      <c r="G2674" s="145"/>
    </row>
    <row r="2675" spans="1:7">
      <c r="A2675" s="65"/>
      <c r="B2675" s="65"/>
      <c r="C2675" s="65"/>
      <c r="D2675" s="65"/>
      <c r="E2675" s="65"/>
      <c r="F2675" s="65"/>
      <c r="G2675" s="145"/>
    </row>
    <row r="2676" spans="1:7">
      <c r="A2676" s="65"/>
      <c r="B2676" s="65"/>
      <c r="C2676" s="65"/>
      <c r="D2676" s="65"/>
      <c r="E2676" s="65"/>
      <c r="F2676" s="65"/>
      <c r="G2676" s="145"/>
    </row>
    <row r="2677" spans="1:7">
      <c r="A2677" s="65"/>
      <c r="B2677" s="65"/>
      <c r="C2677" s="65"/>
      <c r="D2677" s="65"/>
      <c r="E2677" s="65"/>
      <c r="F2677" s="65"/>
      <c r="G2677" s="145"/>
    </row>
    <row r="2678" spans="1:7">
      <c r="A2678" s="65"/>
      <c r="B2678" s="65"/>
      <c r="C2678" s="65"/>
      <c r="D2678" s="65"/>
      <c r="E2678" s="65"/>
      <c r="F2678" s="65"/>
      <c r="G2678" s="145"/>
    </row>
    <row r="2679" spans="1:7">
      <c r="A2679" s="65"/>
      <c r="B2679" s="65"/>
      <c r="C2679" s="65"/>
      <c r="D2679" s="65"/>
      <c r="E2679" s="65"/>
      <c r="F2679" s="65"/>
      <c r="G2679" s="145"/>
    </row>
    <row r="2680" spans="1:7">
      <c r="A2680" s="65"/>
      <c r="B2680" s="65"/>
      <c r="C2680" s="65"/>
      <c r="D2680" s="65"/>
      <c r="E2680" s="65"/>
      <c r="F2680" s="65"/>
      <c r="G2680" s="145"/>
    </row>
    <row r="2681" spans="1:7">
      <c r="A2681" s="65"/>
      <c r="B2681" s="65"/>
      <c r="C2681" s="65"/>
      <c r="D2681" s="65"/>
      <c r="E2681" s="65"/>
      <c r="F2681" s="65"/>
      <c r="G2681" s="145"/>
    </row>
    <row r="2682" spans="1:7">
      <c r="A2682" s="65"/>
      <c r="B2682" s="65"/>
      <c r="C2682" s="65"/>
      <c r="D2682" s="65"/>
      <c r="E2682" s="65"/>
      <c r="F2682" s="65"/>
      <c r="G2682" s="145"/>
    </row>
    <row r="2683" spans="1:7">
      <c r="A2683" s="65"/>
      <c r="B2683" s="65"/>
      <c r="C2683" s="65"/>
      <c r="D2683" s="65"/>
      <c r="E2683" s="65"/>
      <c r="F2683" s="65"/>
      <c r="G2683" s="145"/>
    </row>
    <row r="2684" spans="1:7">
      <c r="A2684" s="65"/>
      <c r="B2684" s="65"/>
      <c r="C2684" s="65"/>
      <c r="D2684" s="65"/>
      <c r="E2684" s="65"/>
      <c r="F2684" s="65"/>
      <c r="G2684" s="145"/>
    </row>
    <row r="2685" spans="1:7">
      <c r="A2685" s="65"/>
      <c r="B2685" s="65"/>
      <c r="C2685" s="65"/>
      <c r="D2685" s="65"/>
      <c r="E2685" s="65"/>
      <c r="F2685" s="65"/>
      <c r="G2685" s="145"/>
    </row>
    <row r="2686" spans="1:7">
      <c r="A2686" s="65"/>
      <c r="B2686" s="65"/>
      <c r="C2686" s="65"/>
      <c r="D2686" s="65"/>
      <c r="E2686" s="65"/>
      <c r="F2686" s="65"/>
      <c r="G2686" s="145"/>
    </row>
    <row r="2687" spans="1:7">
      <c r="A2687" s="65"/>
      <c r="B2687" s="65"/>
      <c r="C2687" s="65"/>
      <c r="D2687" s="65"/>
      <c r="E2687" s="65"/>
      <c r="F2687" s="65"/>
      <c r="G2687" s="145"/>
    </row>
    <row r="2688" spans="1:7">
      <c r="A2688" s="65"/>
      <c r="B2688" s="65"/>
      <c r="C2688" s="65"/>
      <c r="D2688" s="65"/>
      <c r="E2688" s="65"/>
      <c r="F2688" s="65"/>
      <c r="G2688" s="145"/>
    </row>
    <row r="2689" spans="1:7">
      <c r="A2689" s="65"/>
      <c r="B2689" s="65"/>
      <c r="C2689" s="65"/>
      <c r="D2689" s="65"/>
      <c r="E2689" s="65"/>
      <c r="F2689" s="65"/>
      <c r="G2689" s="145"/>
    </row>
    <row r="2690" spans="1:7">
      <c r="A2690" s="65"/>
      <c r="B2690" s="65"/>
      <c r="C2690" s="65"/>
      <c r="D2690" s="65"/>
      <c r="E2690" s="65"/>
      <c r="F2690" s="65"/>
      <c r="G2690" s="145"/>
    </row>
    <row r="2691" spans="1:7">
      <c r="A2691" s="65"/>
      <c r="B2691" s="65"/>
      <c r="C2691" s="65"/>
      <c r="D2691" s="65"/>
      <c r="E2691" s="65"/>
      <c r="F2691" s="65"/>
      <c r="G2691" s="145"/>
    </row>
    <row r="2692" spans="1:7">
      <c r="A2692" s="65"/>
      <c r="B2692" s="65"/>
      <c r="C2692" s="65"/>
      <c r="D2692" s="65"/>
      <c r="E2692" s="65"/>
      <c r="F2692" s="65"/>
      <c r="G2692" s="145"/>
    </row>
    <row r="2693" spans="1:7">
      <c r="A2693" s="65"/>
      <c r="B2693" s="65"/>
      <c r="C2693" s="65"/>
      <c r="D2693" s="65"/>
      <c r="E2693" s="65"/>
      <c r="F2693" s="65"/>
      <c r="G2693" s="145"/>
    </row>
    <row r="2694" spans="1:7">
      <c r="A2694" s="65"/>
      <c r="B2694" s="65"/>
      <c r="C2694" s="65"/>
      <c r="D2694" s="65"/>
      <c r="E2694" s="65"/>
      <c r="F2694" s="65"/>
      <c r="G2694" s="145"/>
    </row>
    <row r="2695" spans="1:7">
      <c r="A2695" s="65"/>
      <c r="B2695" s="65"/>
      <c r="C2695" s="65"/>
      <c r="D2695" s="65"/>
      <c r="E2695" s="65"/>
      <c r="F2695" s="65"/>
      <c r="G2695" s="145"/>
    </row>
    <row r="2696" spans="1:7">
      <c r="A2696" s="65"/>
      <c r="B2696" s="65"/>
      <c r="C2696" s="65"/>
      <c r="D2696" s="65"/>
      <c r="E2696" s="65"/>
      <c r="F2696" s="65"/>
      <c r="G2696" s="145"/>
    </row>
    <row r="2697" spans="1:7">
      <c r="A2697" s="65"/>
      <c r="B2697" s="65"/>
      <c r="C2697" s="65"/>
      <c r="D2697" s="65"/>
      <c r="E2697" s="65"/>
      <c r="F2697" s="65"/>
      <c r="G2697" s="145"/>
    </row>
    <row r="2698" spans="1:7">
      <c r="A2698" s="65"/>
      <c r="B2698" s="65"/>
      <c r="C2698" s="65"/>
      <c r="D2698" s="65"/>
      <c r="E2698" s="65"/>
      <c r="F2698" s="65"/>
      <c r="G2698" s="145"/>
    </row>
    <row r="2699" spans="1:7">
      <c r="A2699" s="65"/>
      <c r="B2699" s="65"/>
      <c r="C2699" s="65"/>
      <c r="D2699" s="65"/>
      <c r="E2699" s="65"/>
      <c r="F2699" s="65"/>
      <c r="G2699" s="145"/>
    </row>
    <row r="2700" spans="1:7">
      <c r="A2700" s="65"/>
      <c r="B2700" s="65"/>
      <c r="C2700" s="65"/>
      <c r="D2700" s="65"/>
      <c r="E2700" s="65"/>
      <c r="F2700" s="65"/>
      <c r="G2700" s="145"/>
    </row>
    <row r="2701" spans="1:7">
      <c r="A2701" s="65"/>
      <c r="B2701" s="65"/>
      <c r="C2701" s="65"/>
      <c r="D2701" s="65"/>
      <c r="E2701" s="65"/>
      <c r="F2701" s="65"/>
      <c r="G2701" s="145"/>
    </row>
    <row r="2702" spans="1:7">
      <c r="A2702" s="65"/>
      <c r="B2702" s="65"/>
      <c r="C2702" s="65"/>
      <c r="D2702" s="65"/>
      <c r="E2702" s="65"/>
      <c r="F2702" s="65"/>
      <c r="G2702" s="145"/>
    </row>
    <row r="2703" spans="1:7">
      <c r="A2703" s="65"/>
      <c r="B2703" s="65"/>
      <c r="C2703" s="65"/>
      <c r="D2703" s="65"/>
      <c r="E2703" s="65"/>
      <c r="F2703" s="65"/>
      <c r="G2703" s="145"/>
    </row>
    <row r="2704" spans="1:7">
      <c r="A2704" s="65"/>
      <c r="B2704" s="65"/>
      <c r="C2704" s="65"/>
      <c r="D2704" s="65"/>
      <c r="E2704" s="65"/>
      <c r="F2704" s="65"/>
      <c r="G2704" s="145"/>
    </row>
    <row r="2705" spans="1:7">
      <c r="A2705" s="65"/>
      <c r="B2705" s="65"/>
      <c r="C2705" s="65"/>
      <c r="D2705" s="65"/>
      <c r="E2705" s="65"/>
      <c r="F2705" s="65"/>
      <c r="G2705" s="145"/>
    </row>
    <row r="2706" spans="1:7">
      <c r="A2706" s="65"/>
      <c r="B2706" s="65"/>
      <c r="C2706" s="65"/>
      <c r="D2706" s="65"/>
      <c r="E2706" s="65"/>
      <c r="F2706" s="65"/>
      <c r="G2706" s="145"/>
    </row>
    <row r="2707" spans="1:7">
      <c r="A2707" s="65"/>
      <c r="B2707" s="65"/>
      <c r="C2707" s="65"/>
      <c r="D2707" s="65"/>
      <c r="E2707" s="65"/>
      <c r="F2707" s="65"/>
      <c r="G2707" s="145"/>
    </row>
    <row r="2708" spans="1:7">
      <c r="A2708" s="65"/>
      <c r="B2708" s="65"/>
      <c r="C2708" s="65"/>
      <c r="D2708" s="65"/>
      <c r="E2708" s="65"/>
      <c r="F2708" s="65"/>
      <c r="G2708" s="145"/>
    </row>
    <row r="2709" spans="1:7">
      <c r="A2709" s="65"/>
      <c r="B2709" s="65"/>
      <c r="C2709" s="65"/>
      <c r="D2709" s="65"/>
      <c r="E2709" s="65"/>
      <c r="F2709" s="65"/>
      <c r="G2709" s="145"/>
    </row>
    <row r="2710" spans="1:7">
      <c r="A2710" s="65"/>
      <c r="B2710" s="65"/>
      <c r="C2710" s="65"/>
      <c r="D2710" s="65"/>
      <c r="E2710" s="65"/>
      <c r="F2710" s="65"/>
      <c r="G2710" s="145"/>
    </row>
    <row r="2711" spans="1:7">
      <c r="A2711" s="65"/>
      <c r="B2711" s="65"/>
      <c r="C2711" s="65"/>
      <c r="D2711" s="65"/>
      <c r="E2711" s="65"/>
      <c r="F2711" s="65"/>
      <c r="G2711" s="145"/>
    </row>
    <row r="2712" spans="1:7">
      <c r="A2712" s="65"/>
      <c r="B2712" s="65"/>
      <c r="C2712" s="65"/>
      <c r="D2712" s="65"/>
      <c r="E2712" s="65"/>
      <c r="F2712" s="65"/>
      <c r="G2712" s="145"/>
    </row>
    <row r="2713" spans="1:7">
      <c r="A2713" s="65"/>
      <c r="B2713" s="65"/>
      <c r="C2713" s="65"/>
      <c r="D2713" s="65"/>
      <c r="E2713" s="65"/>
      <c r="F2713" s="65"/>
      <c r="G2713" s="145"/>
    </row>
    <row r="2714" spans="1:7">
      <c r="A2714" s="65"/>
      <c r="B2714" s="65"/>
      <c r="C2714" s="65"/>
      <c r="D2714" s="65"/>
      <c r="E2714" s="65"/>
      <c r="F2714" s="65"/>
      <c r="G2714" s="145"/>
    </row>
    <row r="2715" spans="1:7">
      <c r="A2715" s="65"/>
      <c r="B2715" s="65"/>
      <c r="C2715" s="65"/>
      <c r="D2715" s="65"/>
      <c r="E2715" s="65"/>
      <c r="F2715" s="65"/>
      <c r="G2715" s="145"/>
    </row>
    <row r="2716" spans="1:7">
      <c r="A2716" s="65"/>
      <c r="B2716" s="65"/>
      <c r="C2716" s="65"/>
      <c r="D2716" s="65"/>
      <c r="E2716" s="65"/>
      <c r="F2716" s="65"/>
      <c r="G2716" s="145"/>
    </row>
    <row r="2717" spans="1:7">
      <c r="A2717" s="65"/>
      <c r="B2717" s="65"/>
      <c r="C2717" s="65"/>
      <c r="D2717" s="65"/>
      <c r="E2717" s="65"/>
      <c r="F2717" s="65"/>
      <c r="G2717" s="145"/>
    </row>
    <row r="2718" spans="1:7">
      <c r="A2718" s="65"/>
      <c r="B2718" s="65"/>
      <c r="C2718" s="65"/>
      <c r="D2718" s="65"/>
      <c r="E2718" s="65"/>
      <c r="F2718" s="65"/>
      <c r="G2718" s="145"/>
    </row>
    <row r="2719" spans="1:7">
      <c r="A2719" s="65"/>
      <c r="B2719" s="65"/>
      <c r="C2719" s="65"/>
      <c r="D2719" s="65"/>
      <c r="E2719" s="65"/>
      <c r="F2719" s="65"/>
      <c r="G2719" s="145"/>
    </row>
    <row r="2720" spans="1:7">
      <c r="A2720" s="65"/>
      <c r="B2720" s="65"/>
      <c r="C2720" s="65"/>
      <c r="D2720" s="65"/>
      <c r="E2720" s="65"/>
      <c r="F2720" s="65"/>
      <c r="G2720" s="145"/>
    </row>
    <row r="2721" spans="1:7">
      <c r="A2721" s="65"/>
      <c r="B2721" s="65"/>
      <c r="C2721" s="65"/>
      <c r="D2721" s="65"/>
      <c r="E2721" s="65"/>
      <c r="F2721" s="65"/>
      <c r="G2721" s="145"/>
    </row>
    <row r="2722" spans="1:7">
      <c r="A2722" s="65"/>
      <c r="B2722" s="65"/>
      <c r="C2722" s="65"/>
      <c r="D2722" s="65"/>
      <c r="E2722" s="65"/>
      <c r="F2722" s="65"/>
      <c r="G2722" s="145"/>
    </row>
    <row r="2723" spans="1:7">
      <c r="A2723" s="65"/>
      <c r="B2723" s="65"/>
      <c r="C2723" s="65"/>
      <c r="D2723" s="65"/>
      <c r="E2723" s="65"/>
      <c r="F2723" s="65"/>
      <c r="G2723" s="145"/>
    </row>
    <row r="2724" spans="1:7">
      <c r="A2724" s="65"/>
      <c r="B2724" s="65"/>
      <c r="C2724" s="65"/>
      <c r="D2724" s="65"/>
      <c r="E2724" s="65"/>
      <c r="F2724" s="65"/>
      <c r="G2724" s="145"/>
    </row>
    <row r="2725" spans="1:7">
      <c r="A2725" s="65"/>
      <c r="B2725" s="65"/>
      <c r="C2725" s="65"/>
      <c r="D2725" s="65"/>
      <c r="E2725" s="65"/>
      <c r="F2725" s="65"/>
      <c r="G2725" s="145"/>
    </row>
    <row r="2726" spans="1:7">
      <c r="A2726" s="65"/>
      <c r="B2726" s="65"/>
      <c r="C2726" s="65"/>
      <c r="D2726" s="65"/>
      <c r="E2726" s="65"/>
      <c r="F2726" s="65"/>
      <c r="G2726" s="145"/>
    </row>
    <row r="2727" spans="1:7">
      <c r="A2727" s="65"/>
      <c r="B2727" s="65"/>
      <c r="C2727" s="65"/>
      <c r="D2727" s="65"/>
      <c r="E2727" s="65"/>
      <c r="F2727" s="65"/>
      <c r="G2727" s="145"/>
    </row>
    <row r="2728" spans="1:7">
      <c r="A2728" s="65"/>
      <c r="B2728" s="65"/>
      <c r="C2728" s="65"/>
      <c r="D2728" s="65"/>
      <c r="E2728" s="65"/>
      <c r="F2728" s="65"/>
      <c r="G2728" s="145"/>
    </row>
    <row r="2729" spans="1:7">
      <c r="A2729" s="65"/>
      <c r="B2729" s="65"/>
      <c r="C2729" s="65"/>
      <c r="D2729" s="65"/>
      <c r="E2729" s="65"/>
      <c r="F2729" s="65"/>
      <c r="G2729" s="145"/>
    </row>
    <row r="2730" spans="1:7">
      <c r="A2730" s="65"/>
      <c r="B2730" s="65"/>
      <c r="C2730" s="65"/>
      <c r="D2730" s="65"/>
      <c r="E2730" s="65"/>
      <c r="F2730" s="65"/>
      <c r="G2730" s="145"/>
    </row>
    <row r="2731" spans="1:7">
      <c r="A2731" s="65"/>
      <c r="B2731" s="65"/>
      <c r="C2731" s="65"/>
      <c r="D2731" s="65"/>
      <c r="E2731" s="65"/>
      <c r="F2731" s="65"/>
      <c r="G2731" s="145"/>
    </row>
    <row r="2732" spans="1:7">
      <c r="A2732" s="65"/>
      <c r="B2732" s="65"/>
      <c r="C2732" s="65"/>
      <c r="D2732" s="65"/>
      <c r="E2732" s="65"/>
      <c r="F2732" s="65"/>
      <c r="G2732" s="145"/>
    </row>
    <row r="2733" spans="1:7">
      <c r="A2733" s="65"/>
      <c r="B2733" s="65"/>
      <c r="C2733" s="65"/>
      <c r="D2733" s="65"/>
      <c r="E2733" s="65"/>
      <c r="F2733" s="65"/>
      <c r="G2733" s="145"/>
    </row>
    <row r="2734" spans="1:7">
      <c r="A2734" s="65"/>
      <c r="B2734" s="65"/>
      <c r="C2734" s="65"/>
      <c r="D2734" s="65"/>
      <c r="E2734" s="65"/>
      <c r="F2734" s="65"/>
      <c r="G2734" s="145"/>
    </row>
    <row r="2735" spans="1:7">
      <c r="A2735" s="65"/>
      <c r="B2735" s="65"/>
      <c r="C2735" s="65"/>
      <c r="D2735" s="65"/>
      <c r="E2735" s="65"/>
      <c r="F2735" s="65"/>
      <c r="G2735" s="145"/>
    </row>
    <row r="2736" spans="1:7">
      <c r="A2736" s="65"/>
      <c r="B2736" s="65"/>
      <c r="C2736" s="65"/>
      <c r="D2736" s="65"/>
      <c r="E2736" s="65"/>
      <c r="F2736" s="65"/>
      <c r="G2736" s="145"/>
    </row>
    <row r="2737" spans="1:7">
      <c r="A2737" s="65"/>
      <c r="B2737" s="65"/>
      <c r="C2737" s="65"/>
      <c r="D2737" s="65"/>
      <c r="E2737" s="65"/>
      <c r="F2737" s="65"/>
      <c r="G2737" s="145"/>
    </row>
    <row r="2738" spans="1:7">
      <c r="A2738" s="65"/>
      <c r="B2738" s="65"/>
      <c r="C2738" s="65"/>
      <c r="D2738" s="65"/>
      <c r="E2738" s="65"/>
      <c r="F2738" s="65"/>
      <c r="G2738" s="145"/>
    </row>
    <row r="2739" spans="1:7">
      <c r="A2739" s="65"/>
      <c r="B2739" s="65"/>
      <c r="C2739" s="65"/>
      <c r="D2739" s="65"/>
      <c r="E2739" s="65"/>
      <c r="F2739" s="65"/>
      <c r="G2739" s="145"/>
    </row>
    <row r="2740" spans="1:7">
      <c r="A2740" s="65"/>
      <c r="B2740" s="65"/>
      <c r="C2740" s="65"/>
      <c r="D2740" s="65"/>
      <c r="E2740" s="65"/>
      <c r="F2740" s="65"/>
      <c r="G2740" s="145"/>
    </row>
    <row r="2741" spans="1:7">
      <c r="A2741" s="65"/>
      <c r="B2741" s="65"/>
      <c r="C2741" s="65"/>
      <c r="D2741" s="65"/>
      <c r="E2741" s="65"/>
      <c r="F2741" s="65"/>
      <c r="G2741" s="145"/>
    </row>
    <row r="2742" spans="1:7">
      <c r="A2742" s="65"/>
      <c r="B2742" s="65"/>
      <c r="C2742" s="65"/>
      <c r="D2742" s="65"/>
      <c r="E2742" s="65"/>
      <c r="F2742" s="65"/>
      <c r="G2742" s="145"/>
    </row>
    <row r="2743" spans="1:7">
      <c r="A2743" s="65"/>
      <c r="B2743" s="65"/>
      <c r="C2743" s="65"/>
      <c r="D2743" s="65"/>
      <c r="E2743" s="65"/>
      <c r="F2743" s="65"/>
      <c r="G2743" s="145"/>
    </row>
    <row r="2744" spans="1:7">
      <c r="A2744" s="65"/>
      <c r="B2744" s="65"/>
      <c r="C2744" s="65"/>
      <c r="D2744" s="65"/>
      <c r="E2744" s="65"/>
      <c r="F2744" s="65"/>
      <c r="G2744" s="145"/>
    </row>
    <row r="2745" spans="1:7">
      <c r="A2745" s="65"/>
      <c r="B2745" s="65"/>
      <c r="C2745" s="65"/>
      <c r="D2745" s="65"/>
      <c r="E2745" s="65"/>
      <c r="F2745" s="65"/>
      <c r="G2745" s="145"/>
    </row>
    <row r="2746" spans="1:7">
      <c r="A2746" s="65"/>
      <c r="B2746" s="65"/>
      <c r="C2746" s="65"/>
      <c r="D2746" s="65"/>
      <c r="E2746" s="65"/>
      <c r="F2746" s="65"/>
      <c r="G2746" s="145"/>
    </row>
    <row r="2747" spans="1:7">
      <c r="A2747" s="65"/>
      <c r="B2747" s="65"/>
      <c r="C2747" s="65"/>
      <c r="D2747" s="65"/>
      <c r="E2747" s="65"/>
      <c r="F2747" s="65"/>
      <c r="G2747" s="145"/>
    </row>
    <row r="2748" spans="1:7">
      <c r="A2748" s="65"/>
      <c r="B2748" s="65"/>
      <c r="C2748" s="65"/>
      <c r="D2748" s="65"/>
      <c r="E2748" s="65"/>
      <c r="F2748" s="65"/>
      <c r="G2748" s="145"/>
    </row>
    <row r="2749" spans="1:7">
      <c r="A2749" s="65"/>
      <c r="B2749" s="65"/>
      <c r="C2749" s="65"/>
      <c r="D2749" s="65"/>
      <c r="E2749" s="65"/>
      <c r="F2749" s="65"/>
      <c r="G2749" s="145"/>
    </row>
    <row r="2750" spans="1:7">
      <c r="A2750" s="65"/>
      <c r="B2750" s="65"/>
      <c r="C2750" s="65"/>
      <c r="D2750" s="65"/>
      <c r="E2750" s="65"/>
      <c r="F2750" s="65"/>
      <c r="G2750" s="145"/>
    </row>
    <row r="2751" spans="1:7">
      <c r="A2751" s="65"/>
      <c r="B2751" s="65"/>
      <c r="C2751" s="65"/>
      <c r="D2751" s="65"/>
      <c r="E2751" s="65"/>
      <c r="F2751" s="65"/>
      <c r="G2751" s="145"/>
    </row>
    <row r="2752" spans="1:7">
      <c r="A2752" s="65"/>
      <c r="B2752" s="65"/>
      <c r="C2752" s="65"/>
      <c r="D2752" s="65"/>
      <c r="E2752" s="65"/>
      <c r="F2752" s="65"/>
      <c r="G2752" s="145"/>
    </row>
    <row r="2753" spans="1:7">
      <c r="A2753" s="65"/>
      <c r="B2753" s="65"/>
      <c r="C2753" s="65"/>
      <c r="D2753" s="65"/>
      <c r="E2753" s="65"/>
      <c r="F2753" s="65"/>
      <c r="G2753" s="145"/>
    </row>
    <row r="2754" spans="1:7">
      <c r="A2754" s="65"/>
      <c r="B2754" s="65"/>
      <c r="C2754" s="65"/>
      <c r="D2754" s="65"/>
      <c r="E2754" s="65"/>
      <c r="F2754" s="65"/>
      <c r="G2754" s="145"/>
    </row>
    <row r="2755" spans="1:7">
      <c r="A2755" s="65"/>
      <c r="B2755" s="65"/>
      <c r="C2755" s="65"/>
      <c r="D2755" s="65"/>
      <c r="E2755" s="65"/>
      <c r="F2755" s="65"/>
      <c r="G2755" s="145"/>
    </row>
    <row r="2756" spans="1:7">
      <c r="A2756" s="65"/>
      <c r="B2756" s="65"/>
      <c r="C2756" s="65"/>
      <c r="D2756" s="65"/>
      <c r="E2756" s="65"/>
      <c r="F2756" s="65"/>
      <c r="G2756" s="145"/>
    </row>
    <row r="2757" spans="1:7">
      <c r="A2757" s="65"/>
      <c r="B2757" s="65"/>
      <c r="C2757" s="65"/>
      <c r="D2757" s="65"/>
      <c r="E2757" s="65"/>
      <c r="F2757" s="65"/>
      <c r="G2757" s="145"/>
    </row>
    <row r="2758" spans="1:7">
      <c r="A2758" s="65"/>
      <c r="B2758" s="65"/>
      <c r="C2758" s="65"/>
      <c r="D2758" s="65"/>
      <c r="E2758" s="65"/>
      <c r="F2758" s="65"/>
      <c r="G2758" s="145"/>
    </row>
    <row r="2759" spans="1:7">
      <c r="A2759" s="65"/>
      <c r="B2759" s="65"/>
      <c r="C2759" s="65"/>
      <c r="D2759" s="65"/>
      <c r="E2759" s="65"/>
      <c r="F2759" s="65"/>
      <c r="G2759" s="145"/>
    </row>
    <row r="2760" spans="1:7">
      <c r="A2760" s="65"/>
      <c r="B2760" s="65"/>
      <c r="C2760" s="65"/>
      <c r="D2760" s="65"/>
      <c r="E2760" s="65"/>
      <c r="F2760" s="65"/>
      <c r="G2760" s="145"/>
    </row>
    <row r="2761" spans="1:7">
      <c r="A2761" s="65"/>
      <c r="B2761" s="65"/>
      <c r="C2761" s="65"/>
      <c r="D2761" s="65"/>
      <c r="E2761" s="65"/>
      <c r="F2761" s="65"/>
      <c r="G2761" s="145"/>
    </row>
    <row r="2762" spans="1:7">
      <c r="A2762" s="65"/>
      <c r="B2762" s="65"/>
      <c r="C2762" s="65"/>
      <c r="D2762" s="65"/>
      <c r="E2762" s="65"/>
      <c r="F2762" s="65"/>
      <c r="G2762" s="145"/>
    </row>
    <row r="2763" spans="1:7">
      <c r="A2763" s="65"/>
      <c r="B2763" s="65"/>
      <c r="C2763" s="65"/>
      <c r="D2763" s="65"/>
      <c r="E2763" s="65"/>
      <c r="F2763" s="65"/>
      <c r="G2763" s="145"/>
    </row>
    <row r="2764" spans="1:7">
      <c r="A2764" s="65"/>
      <c r="B2764" s="65"/>
      <c r="C2764" s="65"/>
      <c r="D2764" s="65"/>
      <c r="E2764" s="65"/>
      <c r="F2764" s="65"/>
      <c r="G2764" s="145"/>
    </row>
    <row r="2765" spans="1:7">
      <c r="A2765" s="65"/>
      <c r="B2765" s="65"/>
      <c r="C2765" s="65"/>
      <c r="D2765" s="65"/>
      <c r="E2765" s="65"/>
      <c r="F2765" s="65"/>
      <c r="G2765" s="145"/>
    </row>
    <row r="2766" spans="1:7">
      <c r="A2766" s="65"/>
      <c r="B2766" s="65"/>
      <c r="C2766" s="65"/>
      <c r="D2766" s="65"/>
      <c r="E2766" s="65"/>
      <c r="F2766" s="65"/>
      <c r="G2766" s="145"/>
    </row>
    <row r="2767" spans="1:7">
      <c r="A2767" s="65"/>
      <c r="B2767" s="65"/>
      <c r="C2767" s="65"/>
      <c r="D2767" s="65"/>
      <c r="E2767" s="65"/>
      <c r="F2767" s="65"/>
      <c r="G2767" s="145"/>
    </row>
    <row r="2768" spans="1:7">
      <c r="A2768" s="65"/>
      <c r="B2768" s="65"/>
      <c r="C2768" s="65"/>
      <c r="D2768" s="65"/>
      <c r="E2768" s="65"/>
      <c r="F2768" s="65"/>
      <c r="G2768" s="145"/>
    </row>
    <row r="2769" spans="1:7">
      <c r="A2769" s="65"/>
      <c r="B2769" s="65"/>
      <c r="C2769" s="65"/>
      <c r="D2769" s="65"/>
      <c r="E2769" s="65"/>
      <c r="F2769" s="65"/>
      <c r="G2769" s="145"/>
    </row>
    <row r="2770" spans="1:7">
      <c r="A2770" s="65"/>
      <c r="B2770" s="65"/>
      <c r="C2770" s="65"/>
      <c r="D2770" s="65"/>
      <c r="E2770" s="65"/>
      <c r="F2770" s="65"/>
      <c r="G2770" s="145"/>
    </row>
    <row r="2771" spans="1:7">
      <c r="A2771" s="65"/>
      <c r="B2771" s="65"/>
      <c r="C2771" s="65"/>
      <c r="D2771" s="65"/>
      <c r="E2771" s="65"/>
      <c r="F2771" s="65"/>
      <c r="G2771" s="145"/>
    </row>
    <row r="2772" spans="1:7">
      <c r="A2772" s="65"/>
      <c r="B2772" s="65"/>
      <c r="C2772" s="65"/>
      <c r="D2772" s="65"/>
      <c r="E2772" s="65"/>
      <c r="F2772" s="65"/>
      <c r="G2772" s="145"/>
    </row>
    <row r="2773" spans="1:7">
      <c r="A2773" s="65"/>
      <c r="B2773" s="65"/>
      <c r="C2773" s="65"/>
      <c r="D2773" s="65"/>
      <c r="E2773" s="65"/>
      <c r="F2773" s="65"/>
      <c r="G2773" s="145"/>
    </row>
    <row r="2774" spans="1:7">
      <c r="A2774" s="65"/>
      <c r="B2774" s="65"/>
      <c r="C2774" s="65"/>
      <c r="D2774" s="65"/>
      <c r="E2774" s="65"/>
      <c r="F2774" s="65"/>
      <c r="G2774" s="145"/>
    </row>
    <row r="2775" spans="1:7">
      <c r="A2775" s="65"/>
      <c r="B2775" s="65"/>
      <c r="C2775" s="65"/>
      <c r="D2775" s="65"/>
      <c r="E2775" s="65"/>
      <c r="F2775" s="65"/>
      <c r="G2775" s="145"/>
    </row>
    <row r="2776" spans="1:7">
      <c r="A2776" s="65"/>
      <c r="B2776" s="65"/>
      <c r="C2776" s="65"/>
      <c r="D2776" s="65"/>
      <c r="E2776" s="65"/>
      <c r="F2776" s="65"/>
      <c r="G2776" s="145"/>
    </row>
    <row r="2777" spans="1:7">
      <c r="A2777" s="65"/>
      <c r="B2777" s="65"/>
      <c r="C2777" s="65"/>
      <c r="D2777" s="65"/>
      <c r="E2777" s="65"/>
      <c r="F2777" s="65"/>
      <c r="G2777" s="145"/>
    </row>
    <row r="2778" spans="1:7">
      <c r="A2778" s="65"/>
      <c r="B2778" s="65"/>
      <c r="C2778" s="65"/>
      <c r="D2778" s="65"/>
      <c r="E2778" s="65"/>
      <c r="F2778" s="65"/>
      <c r="G2778" s="145"/>
    </row>
    <row r="2779" spans="1:7">
      <c r="A2779" s="65"/>
      <c r="B2779" s="65"/>
      <c r="C2779" s="65"/>
      <c r="D2779" s="65"/>
      <c r="E2779" s="65"/>
      <c r="F2779" s="65"/>
      <c r="G2779" s="145"/>
    </row>
    <row r="2780" spans="1:7">
      <c r="A2780" s="65"/>
      <c r="B2780" s="65"/>
      <c r="C2780" s="65"/>
      <c r="D2780" s="65"/>
      <c r="E2780" s="65"/>
      <c r="F2780" s="65"/>
      <c r="G2780" s="145"/>
    </row>
    <row r="2781" spans="1:7">
      <c r="A2781" s="65"/>
      <c r="B2781" s="65"/>
      <c r="C2781" s="65"/>
      <c r="D2781" s="65"/>
      <c r="E2781" s="65"/>
      <c r="F2781" s="65"/>
      <c r="G2781" s="145"/>
    </row>
    <row r="2782" spans="1:7">
      <c r="A2782" s="65"/>
      <c r="B2782" s="65"/>
      <c r="C2782" s="65"/>
      <c r="D2782" s="65"/>
      <c r="E2782" s="65"/>
      <c r="F2782" s="65"/>
      <c r="G2782" s="145"/>
    </row>
    <row r="2783" spans="1:7">
      <c r="A2783" s="65"/>
      <c r="B2783" s="65"/>
      <c r="C2783" s="65"/>
      <c r="D2783" s="65"/>
      <c r="E2783" s="65"/>
      <c r="F2783" s="65"/>
      <c r="G2783" s="145"/>
    </row>
    <row r="2784" spans="1:7">
      <c r="A2784" s="65"/>
      <c r="B2784" s="65"/>
      <c r="C2784" s="65"/>
      <c r="D2784" s="65"/>
      <c r="E2784" s="65"/>
      <c r="F2784" s="65"/>
      <c r="G2784" s="145"/>
    </row>
    <row r="2785" spans="1:7">
      <c r="A2785" s="65"/>
      <c r="B2785" s="65"/>
      <c r="C2785" s="65"/>
      <c r="D2785" s="65"/>
      <c r="E2785" s="65"/>
      <c r="F2785" s="65"/>
      <c r="G2785" s="145"/>
    </row>
    <row r="2786" spans="1:7">
      <c r="A2786" s="65"/>
      <c r="B2786" s="65"/>
      <c r="C2786" s="65"/>
      <c r="D2786" s="65"/>
      <c r="E2786" s="65"/>
      <c r="F2786" s="65"/>
      <c r="G2786" s="145"/>
    </row>
    <row r="2787" spans="1:7">
      <c r="A2787" s="65"/>
      <c r="B2787" s="65"/>
      <c r="C2787" s="65"/>
      <c r="D2787" s="65"/>
      <c r="E2787" s="65"/>
      <c r="F2787" s="65"/>
      <c r="G2787" s="145"/>
    </row>
    <row r="2788" spans="1:7">
      <c r="A2788" s="65"/>
      <c r="B2788" s="65"/>
      <c r="C2788" s="65"/>
      <c r="D2788" s="65"/>
      <c r="E2788" s="65"/>
      <c r="F2788" s="65"/>
      <c r="G2788" s="145"/>
    </row>
    <row r="2789" spans="1:7">
      <c r="A2789" s="65"/>
      <c r="B2789" s="65"/>
      <c r="C2789" s="65"/>
      <c r="D2789" s="65"/>
      <c r="E2789" s="65"/>
      <c r="F2789" s="65"/>
      <c r="G2789" s="145"/>
    </row>
    <row r="2790" spans="1:7">
      <c r="A2790" s="65"/>
      <c r="B2790" s="65"/>
      <c r="C2790" s="65"/>
      <c r="D2790" s="65"/>
      <c r="E2790" s="65"/>
      <c r="F2790" s="65"/>
      <c r="G2790" s="145"/>
    </row>
    <row r="2791" spans="1:7">
      <c r="A2791" s="65"/>
      <c r="B2791" s="65"/>
      <c r="C2791" s="65"/>
      <c r="D2791" s="65"/>
      <c r="E2791" s="65"/>
      <c r="F2791" s="65"/>
      <c r="G2791" s="145"/>
    </row>
    <row r="2792" spans="1:7">
      <c r="A2792" s="65"/>
      <c r="B2792" s="65"/>
      <c r="C2792" s="65"/>
      <c r="D2792" s="65"/>
      <c r="E2792" s="65"/>
      <c r="F2792" s="65"/>
      <c r="G2792" s="145"/>
    </row>
    <row r="2793" spans="1:7">
      <c r="A2793" s="65"/>
      <c r="B2793" s="65"/>
      <c r="C2793" s="65"/>
      <c r="D2793" s="65"/>
      <c r="E2793" s="65"/>
      <c r="F2793" s="65"/>
      <c r="G2793" s="145"/>
    </row>
    <row r="2794" spans="1:7">
      <c r="A2794" s="65"/>
      <c r="B2794" s="65"/>
      <c r="C2794" s="65"/>
      <c r="D2794" s="65"/>
      <c r="E2794" s="65"/>
      <c r="F2794" s="65"/>
      <c r="G2794" s="145"/>
    </row>
    <row r="2795" spans="1:7">
      <c r="A2795" s="65"/>
      <c r="B2795" s="65"/>
      <c r="C2795" s="65"/>
      <c r="D2795" s="65"/>
      <c r="E2795" s="65"/>
      <c r="F2795" s="65"/>
      <c r="G2795" s="145"/>
    </row>
    <row r="2796" spans="1:7">
      <c r="A2796" s="65"/>
      <c r="B2796" s="65"/>
      <c r="C2796" s="65"/>
      <c r="D2796" s="65"/>
      <c r="E2796" s="65"/>
      <c r="F2796" s="65"/>
      <c r="G2796" s="145"/>
    </row>
    <row r="2797" spans="1:7">
      <c r="A2797" s="65"/>
      <c r="B2797" s="65"/>
      <c r="C2797" s="65"/>
      <c r="D2797" s="65"/>
      <c r="E2797" s="65"/>
      <c r="F2797" s="65"/>
      <c r="G2797" s="145"/>
    </row>
    <row r="2798" spans="1:7">
      <c r="A2798" s="65"/>
      <c r="B2798" s="65"/>
      <c r="C2798" s="65"/>
      <c r="D2798" s="65"/>
      <c r="E2798" s="65"/>
      <c r="F2798" s="65"/>
      <c r="G2798" s="145"/>
    </row>
    <row r="2799" spans="1:7">
      <c r="A2799" s="65"/>
      <c r="B2799" s="65"/>
      <c r="C2799" s="65"/>
      <c r="D2799" s="65"/>
      <c r="E2799" s="65"/>
      <c r="F2799" s="65"/>
      <c r="G2799" s="145"/>
    </row>
    <row r="2800" spans="1:7">
      <c r="A2800" s="65"/>
      <c r="B2800" s="65"/>
      <c r="C2800" s="65"/>
      <c r="D2800" s="65"/>
      <c r="E2800" s="65"/>
      <c r="F2800" s="65"/>
      <c r="G2800" s="145"/>
    </row>
    <row r="2801" spans="1:7">
      <c r="A2801" s="65"/>
      <c r="B2801" s="65"/>
      <c r="C2801" s="65"/>
      <c r="D2801" s="65"/>
      <c r="E2801" s="65"/>
      <c r="F2801" s="65"/>
      <c r="G2801" s="145"/>
    </row>
    <row r="2802" spans="1:7">
      <c r="A2802" s="65"/>
      <c r="B2802" s="65"/>
      <c r="C2802" s="65"/>
      <c r="D2802" s="65"/>
      <c r="E2802" s="65"/>
      <c r="F2802" s="65"/>
      <c r="G2802" s="145"/>
    </row>
    <row r="2803" spans="1:7">
      <c r="A2803" s="65"/>
      <c r="B2803" s="65"/>
      <c r="C2803" s="65"/>
      <c r="D2803" s="65"/>
      <c r="E2803" s="65"/>
      <c r="F2803" s="65"/>
      <c r="G2803" s="145"/>
    </row>
    <row r="2804" spans="1:7">
      <c r="A2804" s="65"/>
      <c r="B2804" s="65"/>
      <c r="C2804" s="65"/>
      <c r="D2804" s="65"/>
      <c r="E2804" s="65"/>
      <c r="F2804" s="65"/>
      <c r="G2804" s="145"/>
    </row>
    <row r="2805" spans="1:7">
      <c r="A2805" s="65"/>
      <c r="B2805" s="65"/>
      <c r="C2805" s="65"/>
      <c r="D2805" s="65"/>
      <c r="E2805" s="65"/>
      <c r="F2805" s="65"/>
      <c r="G2805" s="145"/>
    </row>
    <row r="2806" spans="1:7">
      <c r="A2806" s="65"/>
      <c r="B2806" s="65"/>
      <c r="C2806" s="65"/>
      <c r="D2806" s="65"/>
      <c r="E2806" s="65"/>
      <c r="F2806" s="65"/>
      <c r="G2806" s="145"/>
    </row>
    <row r="2807" spans="1:7">
      <c r="A2807" s="65"/>
      <c r="B2807" s="65"/>
      <c r="C2807" s="65"/>
      <c r="D2807" s="65"/>
      <c r="E2807" s="65"/>
      <c r="F2807" s="65"/>
      <c r="G2807" s="145"/>
    </row>
    <row r="2808" spans="1:7">
      <c r="A2808" s="65"/>
      <c r="B2808" s="65"/>
      <c r="C2808" s="65"/>
      <c r="D2808" s="65"/>
      <c r="E2808" s="65"/>
      <c r="F2808" s="65"/>
      <c r="G2808" s="145"/>
    </row>
    <row r="2809" spans="1:7">
      <c r="A2809" s="65"/>
      <c r="B2809" s="65"/>
      <c r="C2809" s="65"/>
      <c r="D2809" s="65"/>
      <c r="E2809" s="65"/>
      <c r="F2809" s="65"/>
      <c r="G2809" s="145"/>
    </row>
    <row r="2810" spans="1:7">
      <c r="A2810" s="65"/>
      <c r="B2810" s="65"/>
      <c r="C2810" s="65"/>
      <c r="D2810" s="65"/>
      <c r="E2810" s="65"/>
      <c r="F2810" s="65"/>
      <c r="G2810" s="145"/>
    </row>
    <row r="2811" spans="1:7">
      <c r="A2811" s="65"/>
      <c r="B2811" s="65"/>
      <c r="C2811" s="65"/>
      <c r="D2811" s="65"/>
      <c r="E2811" s="65"/>
      <c r="F2811" s="65"/>
      <c r="G2811" s="145"/>
    </row>
    <row r="2812" spans="1:7">
      <c r="A2812" s="65"/>
      <c r="B2812" s="65"/>
      <c r="C2812" s="65"/>
      <c r="D2812" s="65"/>
      <c r="E2812" s="65"/>
      <c r="F2812" s="65"/>
      <c r="G2812" s="145"/>
    </row>
    <row r="2813" spans="1:7">
      <c r="A2813" s="65"/>
      <c r="B2813" s="65"/>
      <c r="C2813" s="65"/>
      <c r="D2813" s="65"/>
      <c r="E2813" s="65"/>
      <c r="F2813" s="65"/>
      <c r="G2813" s="145"/>
    </row>
    <row r="2814" spans="1:7">
      <c r="A2814" s="65"/>
      <c r="B2814" s="65"/>
      <c r="C2814" s="65"/>
      <c r="D2814" s="65"/>
      <c r="E2814" s="65"/>
      <c r="F2814" s="65"/>
      <c r="G2814" s="145"/>
    </row>
    <row r="2815" spans="1:7">
      <c r="A2815" s="65"/>
      <c r="B2815" s="65"/>
      <c r="C2815" s="65"/>
      <c r="D2815" s="65"/>
      <c r="E2815" s="65"/>
      <c r="F2815" s="65"/>
      <c r="G2815" s="145"/>
    </row>
    <row r="2816" spans="1:7">
      <c r="A2816" s="65"/>
      <c r="B2816" s="65"/>
      <c r="C2816" s="65"/>
      <c r="D2816" s="65"/>
      <c r="E2816" s="65"/>
      <c r="F2816" s="65"/>
      <c r="G2816" s="145"/>
    </row>
    <row r="2817" spans="1:7">
      <c r="A2817" s="65"/>
      <c r="B2817" s="65"/>
      <c r="C2817" s="65"/>
      <c r="D2817" s="65"/>
      <c r="E2817" s="65"/>
      <c r="F2817" s="65"/>
      <c r="G2817" s="145"/>
    </row>
    <row r="2818" spans="1:7">
      <c r="A2818" s="65"/>
      <c r="B2818" s="65"/>
      <c r="C2818" s="65"/>
      <c r="D2818" s="65"/>
      <c r="E2818" s="65"/>
      <c r="F2818" s="65"/>
      <c r="G2818" s="145"/>
    </row>
    <row r="2819" spans="1:7">
      <c r="A2819" s="65"/>
      <c r="B2819" s="65"/>
      <c r="C2819" s="65"/>
      <c r="D2819" s="65"/>
      <c r="E2819" s="65"/>
      <c r="F2819" s="65"/>
      <c r="G2819" s="145"/>
    </row>
    <row r="2820" spans="1:7">
      <c r="A2820" s="65"/>
      <c r="B2820" s="65"/>
      <c r="C2820" s="65"/>
      <c r="D2820" s="65"/>
      <c r="E2820" s="65"/>
      <c r="F2820" s="65"/>
      <c r="G2820" s="145"/>
    </row>
    <row r="2821" spans="1:7">
      <c r="A2821" s="65"/>
      <c r="B2821" s="65"/>
      <c r="C2821" s="65"/>
      <c r="D2821" s="65"/>
      <c r="E2821" s="65"/>
      <c r="F2821" s="65"/>
      <c r="G2821" s="145"/>
    </row>
    <row r="2822" spans="1:7">
      <c r="A2822" s="65"/>
      <c r="B2822" s="65"/>
      <c r="C2822" s="65"/>
      <c r="D2822" s="65"/>
      <c r="E2822" s="65"/>
      <c r="F2822" s="65"/>
      <c r="G2822" s="145"/>
    </row>
    <row r="2823" spans="1:7">
      <c r="A2823" s="65"/>
      <c r="B2823" s="65"/>
      <c r="C2823" s="65"/>
      <c r="D2823" s="65"/>
      <c r="E2823" s="65"/>
      <c r="F2823" s="65"/>
      <c r="G2823" s="145"/>
    </row>
    <row r="2824" spans="1:7">
      <c r="A2824" s="65"/>
      <c r="B2824" s="65"/>
      <c r="C2824" s="65"/>
      <c r="D2824" s="65"/>
      <c r="E2824" s="65"/>
      <c r="F2824" s="65"/>
      <c r="G2824" s="145"/>
    </row>
    <row r="2825" spans="1:7">
      <c r="A2825" s="65"/>
      <c r="B2825" s="65"/>
      <c r="C2825" s="65"/>
      <c r="D2825" s="65"/>
      <c r="E2825" s="65"/>
      <c r="F2825" s="65"/>
      <c r="G2825" s="145"/>
    </row>
    <row r="2826" spans="1:7">
      <c r="A2826" s="65"/>
      <c r="B2826" s="65"/>
      <c r="C2826" s="65"/>
      <c r="D2826" s="65"/>
      <c r="E2826" s="65"/>
      <c r="F2826" s="65"/>
      <c r="G2826" s="145"/>
    </row>
    <row r="2827" spans="1:7">
      <c r="A2827" s="65"/>
      <c r="B2827" s="65"/>
      <c r="C2827" s="65"/>
      <c r="D2827" s="65"/>
      <c r="E2827" s="65"/>
      <c r="F2827" s="65"/>
      <c r="G2827" s="145"/>
    </row>
    <row r="2828" spans="1:7">
      <c r="A2828" s="65"/>
      <c r="B2828" s="65"/>
      <c r="C2828" s="65"/>
      <c r="D2828" s="65"/>
      <c r="E2828" s="65"/>
      <c r="F2828" s="65"/>
      <c r="G2828" s="145"/>
    </row>
    <row r="2829" spans="1:7">
      <c r="A2829" s="65"/>
      <c r="B2829" s="65"/>
      <c r="C2829" s="65"/>
      <c r="D2829" s="65"/>
      <c r="E2829" s="65"/>
      <c r="F2829" s="65"/>
      <c r="G2829" s="145"/>
    </row>
    <row r="2830" spans="1:7">
      <c r="A2830" s="65"/>
      <c r="B2830" s="65"/>
      <c r="C2830" s="65"/>
      <c r="D2830" s="65"/>
      <c r="E2830" s="65"/>
      <c r="F2830" s="65"/>
      <c r="G2830" s="145"/>
    </row>
    <row r="2831" spans="1:7">
      <c r="A2831" s="65"/>
      <c r="B2831" s="65"/>
      <c r="C2831" s="65"/>
      <c r="D2831" s="65"/>
      <c r="E2831" s="65"/>
      <c r="F2831" s="65"/>
      <c r="G2831" s="145"/>
    </row>
    <row r="2832" spans="1:7">
      <c r="A2832" s="65"/>
      <c r="B2832" s="65"/>
      <c r="C2832" s="65"/>
      <c r="D2832" s="65"/>
      <c r="E2832" s="65"/>
      <c r="F2832" s="65"/>
      <c r="G2832" s="145"/>
    </row>
    <row r="2833" spans="1:7">
      <c r="A2833" s="65"/>
      <c r="B2833" s="65"/>
      <c r="C2833" s="65"/>
      <c r="D2833" s="65"/>
      <c r="E2833" s="65"/>
      <c r="F2833" s="65"/>
      <c r="G2833" s="145"/>
    </row>
    <row r="2834" spans="1:7">
      <c r="A2834" s="65"/>
      <c r="B2834" s="65"/>
      <c r="C2834" s="65"/>
      <c r="D2834" s="65"/>
      <c r="E2834" s="65"/>
      <c r="F2834" s="65"/>
      <c r="G2834" s="145"/>
    </row>
    <row r="2835" spans="1:7">
      <c r="A2835" s="65"/>
      <c r="B2835" s="65"/>
      <c r="C2835" s="65"/>
      <c r="D2835" s="65"/>
      <c r="E2835" s="65"/>
      <c r="F2835" s="65"/>
      <c r="G2835" s="145"/>
    </row>
    <row r="2836" spans="1:7">
      <c r="A2836" s="65"/>
      <c r="B2836" s="65"/>
      <c r="C2836" s="65"/>
      <c r="D2836" s="65"/>
      <c r="E2836" s="65"/>
      <c r="F2836" s="65"/>
      <c r="G2836" s="145"/>
    </row>
    <row r="2837" spans="1:7">
      <c r="A2837" s="65"/>
      <c r="B2837" s="65"/>
      <c r="C2837" s="65"/>
      <c r="D2837" s="65"/>
      <c r="E2837" s="65"/>
      <c r="F2837" s="65"/>
      <c r="G2837" s="145"/>
    </row>
    <row r="2838" spans="1:7">
      <c r="A2838" s="65"/>
      <c r="B2838" s="65"/>
      <c r="C2838" s="65"/>
      <c r="D2838" s="65"/>
      <c r="E2838" s="65"/>
      <c r="F2838" s="65"/>
      <c r="G2838" s="145"/>
    </row>
    <row r="2839" spans="1:7">
      <c r="A2839" s="65"/>
      <c r="B2839" s="65"/>
      <c r="C2839" s="65"/>
      <c r="D2839" s="65"/>
      <c r="E2839" s="65"/>
      <c r="F2839" s="65"/>
      <c r="G2839" s="145"/>
    </row>
    <row r="2840" spans="1:7">
      <c r="A2840" s="65"/>
      <c r="B2840" s="65"/>
      <c r="C2840" s="65"/>
      <c r="D2840" s="65"/>
      <c r="E2840" s="65"/>
      <c r="F2840" s="65"/>
      <c r="G2840" s="145"/>
    </row>
    <row r="2841" spans="1:7">
      <c r="A2841" s="65"/>
      <c r="B2841" s="65"/>
      <c r="C2841" s="65"/>
      <c r="D2841" s="65"/>
      <c r="E2841" s="65"/>
      <c r="F2841" s="65"/>
      <c r="G2841" s="145"/>
    </row>
    <row r="2842" spans="1:7">
      <c r="A2842" s="65"/>
      <c r="B2842" s="65"/>
      <c r="C2842" s="65"/>
      <c r="D2842" s="65"/>
      <c r="E2842" s="65"/>
      <c r="F2842" s="65"/>
      <c r="G2842" s="145"/>
    </row>
    <row r="2843" spans="1:7">
      <c r="A2843" s="65"/>
      <c r="B2843" s="65"/>
      <c r="C2843" s="65"/>
      <c r="D2843" s="65"/>
      <c r="E2843" s="65"/>
      <c r="F2843" s="65"/>
      <c r="G2843" s="145"/>
    </row>
    <row r="2844" spans="1:7">
      <c r="A2844" s="65"/>
      <c r="B2844" s="65"/>
      <c r="C2844" s="65"/>
      <c r="D2844" s="65"/>
      <c r="E2844" s="65"/>
      <c r="F2844" s="65"/>
      <c r="G2844" s="145"/>
    </row>
    <row r="2845" spans="1:7">
      <c r="A2845" s="65"/>
      <c r="B2845" s="65"/>
      <c r="C2845" s="65"/>
      <c r="D2845" s="65"/>
      <c r="E2845" s="65"/>
      <c r="F2845" s="65"/>
      <c r="G2845" s="145"/>
    </row>
    <row r="2846" spans="1:7">
      <c r="A2846" s="65"/>
      <c r="B2846" s="65"/>
      <c r="C2846" s="65"/>
      <c r="D2846" s="65"/>
      <c r="E2846" s="65"/>
      <c r="F2846" s="65"/>
      <c r="G2846" s="145"/>
    </row>
    <row r="2847" spans="1:7">
      <c r="A2847" s="65"/>
      <c r="B2847" s="65"/>
      <c r="C2847" s="65"/>
      <c r="D2847" s="65"/>
      <c r="E2847" s="65"/>
      <c r="F2847" s="65"/>
      <c r="G2847" s="145"/>
    </row>
    <row r="2848" spans="1:7">
      <c r="A2848" s="65"/>
      <c r="B2848" s="65"/>
      <c r="C2848" s="65"/>
      <c r="D2848" s="65"/>
      <c r="E2848" s="65"/>
      <c r="F2848" s="65"/>
      <c r="G2848" s="145"/>
    </row>
    <row r="2849" spans="1:7">
      <c r="A2849" s="65"/>
      <c r="B2849" s="65"/>
      <c r="C2849" s="65"/>
      <c r="D2849" s="65"/>
      <c r="E2849" s="65"/>
      <c r="F2849" s="65"/>
      <c r="G2849" s="145"/>
    </row>
    <row r="2850" spans="1:7">
      <c r="A2850" s="65"/>
      <c r="B2850" s="65"/>
      <c r="C2850" s="65"/>
      <c r="D2850" s="65"/>
      <c r="E2850" s="65"/>
      <c r="F2850" s="65"/>
      <c r="G2850" s="145"/>
    </row>
    <row r="2851" spans="1:7">
      <c r="A2851" s="65"/>
      <c r="B2851" s="65"/>
      <c r="C2851" s="65"/>
      <c r="D2851" s="65"/>
      <c r="E2851" s="65"/>
      <c r="F2851" s="65"/>
      <c r="G2851" s="145"/>
    </row>
    <row r="2852" spans="1:7">
      <c r="A2852" s="65"/>
      <c r="B2852" s="65"/>
      <c r="C2852" s="65"/>
      <c r="D2852" s="65"/>
      <c r="E2852" s="65"/>
      <c r="F2852" s="65"/>
      <c r="G2852" s="145"/>
    </row>
    <row r="2853" spans="1:7">
      <c r="A2853" s="65"/>
      <c r="B2853" s="65"/>
      <c r="C2853" s="65"/>
      <c r="D2853" s="65"/>
      <c r="E2853" s="65"/>
      <c r="F2853" s="65"/>
      <c r="G2853" s="145"/>
    </row>
    <row r="2854" spans="1:7">
      <c r="A2854" s="65"/>
      <c r="B2854" s="65"/>
      <c r="C2854" s="65"/>
      <c r="D2854" s="65"/>
      <c r="E2854" s="65"/>
      <c r="F2854" s="65"/>
      <c r="G2854" s="145"/>
    </row>
    <row r="2855" spans="1:7">
      <c r="A2855" s="65"/>
      <c r="B2855" s="65"/>
      <c r="C2855" s="65"/>
      <c r="D2855" s="65"/>
      <c r="E2855" s="65"/>
      <c r="F2855" s="65"/>
      <c r="G2855" s="145"/>
    </row>
    <row r="2856" spans="1:7">
      <c r="A2856" s="65"/>
      <c r="B2856" s="65"/>
      <c r="C2856" s="65"/>
      <c r="D2856" s="65"/>
      <c r="E2856" s="65"/>
      <c r="F2856" s="65"/>
      <c r="G2856" s="145"/>
    </row>
    <row r="2857" spans="1:7">
      <c r="A2857" s="65"/>
      <c r="B2857" s="65"/>
      <c r="C2857" s="65"/>
      <c r="D2857" s="65"/>
      <c r="E2857" s="65"/>
      <c r="F2857" s="65"/>
      <c r="G2857" s="145"/>
    </row>
    <row r="2858" spans="1:7">
      <c r="A2858" s="65"/>
      <c r="B2858" s="65"/>
      <c r="C2858" s="65"/>
      <c r="D2858" s="65"/>
      <c r="E2858" s="65"/>
      <c r="F2858" s="65"/>
      <c r="G2858" s="145"/>
    </row>
    <row r="2859" spans="1:7">
      <c r="A2859" s="65"/>
      <c r="B2859" s="65"/>
      <c r="C2859" s="65"/>
      <c r="D2859" s="65"/>
      <c r="E2859" s="65"/>
      <c r="F2859" s="65"/>
      <c r="G2859" s="145"/>
    </row>
    <row r="2860" spans="1:7">
      <c r="A2860" s="65"/>
      <c r="B2860" s="65"/>
      <c r="C2860" s="65"/>
      <c r="D2860" s="65"/>
      <c r="E2860" s="65"/>
      <c r="F2860" s="65"/>
      <c r="G2860" s="145"/>
    </row>
    <row r="2861" spans="1:7">
      <c r="A2861" s="65"/>
      <c r="B2861" s="65"/>
      <c r="C2861" s="65"/>
      <c r="D2861" s="65"/>
      <c r="E2861" s="65"/>
      <c r="F2861" s="65"/>
      <c r="G2861" s="145"/>
    </row>
    <row r="2862" spans="1:7">
      <c r="A2862" s="65"/>
      <c r="B2862" s="65"/>
      <c r="C2862" s="65"/>
      <c r="D2862" s="65"/>
      <c r="E2862" s="65"/>
      <c r="F2862" s="65"/>
      <c r="G2862" s="145"/>
    </row>
    <row r="2863" spans="1:7">
      <c r="A2863" s="65"/>
      <c r="B2863" s="65"/>
      <c r="C2863" s="65"/>
      <c r="D2863" s="65"/>
      <c r="E2863" s="65"/>
      <c r="F2863" s="65"/>
      <c r="G2863" s="145"/>
    </row>
    <row r="2864" spans="1:7">
      <c r="A2864" s="65"/>
      <c r="B2864" s="65"/>
      <c r="C2864" s="65"/>
      <c r="D2864" s="65"/>
      <c r="E2864" s="65"/>
      <c r="F2864" s="65"/>
      <c r="G2864" s="145"/>
    </row>
    <row r="2865" spans="1:7">
      <c r="A2865" s="65"/>
      <c r="B2865" s="65"/>
      <c r="C2865" s="65"/>
      <c r="D2865" s="65"/>
      <c r="E2865" s="65"/>
      <c r="F2865" s="65"/>
      <c r="G2865" s="145"/>
    </row>
    <row r="2866" spans="1:7">
      <c r="A2866" s="65"/>
      <c r="B2866" s="65"/>
      <c r="C2866" s="65"/>
      <c r="D2866" s="65"/>
      <c r="E2866" s="65"/>
      <c r="F2866" s="65"/>
      <c r="G2866" s="145"/>
    </row>
    <row r="2867" spans="1:7">
      <c r="A2867" s="65"/>
      <c r="B2867" s="65"/>
      <c r="C2867" s="65"/>
      <c r="D2867" s="65"/>
      <c r="E2867" s="65"/>
      <c r="F2867" s="65"/>
      <c r="G2867" s="145"/>
    </row>
    <row r="2868" spans="1:7">
      <c r="A2868" s="65"/>
      <c r="B2868" s="65"/>
      <c r="C2868" s="65"/>
      <c r="D2868" s="65"/>
      <c r="E2868" s="65"/>
      <c r="F2868" s="65"/>
      <c r="G2868" s="145"/>
    </row>
    <row r="2869" spans="1:7">
      <c r="A2869" s="65"/>
      <c r="B2869" s="65"/>
      <c r="C2869" s="65"/>
      <c r="D2869" s="65"/>
      <c r="E2869" s="65"/>
      <c r="F2869" s="65"/>
      <c r="G2869" s="145"/>
    </row>
    <row r="2870" spans="1:7">
      <c r="A2870" s="65"/>
      <c r="B2870" s="65"/>
      <c r="C2870" s="65"/>
      <c r="D2870" s="65"/>
      <c r="E2870" s="65"/>
      <c r="F2870" s="65"/>
      <c r="G2870" s="145"/>
    </row>
    <row r="2871" spans="1:7">
      <c r="A2871" s="65"/>
      <c r="B2871" s="65"/>
      <c r="C2871" s="65"/>
      <c r="D2871" s="65"/>
      <c r="E2871" s="65"/>
      <c r="F2871" s="65"/>
      <c r="G2871" s="145"/>
    </row>
    <row r="2872" spans="1:7">
      <c r="A2872" s="65"/>
      <c r="B2872" s="65"/>
      <c r="C2872" s="65"/>
      <c r="D2872" s="65"/>
      <c r="E2872" s="65"/>
      <c r="F2872" s="65"/>
      <c r="G2872" s="145"/>
    </row>
    <row r="2873" spans="1:7">
      <c r="A2873" s="65"/>
      <c r="B2873" s="65"/>
      <c r="C2873" s="65"/>
      <c r="D2873" s="65"/>
      <c r="E2873" s="65"/>
      <c r="F2873" s="65"/>
      <c r="G2873" s="145"/>
    </row>
    <row r="2874" spans="1:7">
      <c r="A2874" s="65"/>
      <c r="B2874" s="65"/>
      <c r="C2874" s="65"/>
      <c r="D2874" s="65"/>
      <c r="E2874" s="65"/>
      <c r="F2874" s="65"/>
      <c r="G2874" s="145"/>
    </row>
    <row r="2875" spans="1:7">
      <c r="A2875" s="65"/>
      <c r="B2875" s="65"/>
      <c r="C2875" s="65"/>
      <c r="D2875" s="65"/>
      <c r="E2875" s="65"/>
      <c r="F2875" s="65"/>
      <c r="G2875" s="145"/>
    </row>
    <row r="2876" spans="1:7">
      <c r="A2876" s="65"/>
      <c r="B2876" s="65"/>
      <c r="C2876" s="65"/>
      <c r="D2876" s="65"/>
      <c r="E2876" s="65"/>
      <c r="F2876" s="65"/>
      <c r="G2876" s="145"/>
    </row>
    <row r="2877" spans="1:7">
      <c r="A2877" s="65"/>
      <c r="B2877" s="65"/>
      <c r="C2877" s="65"/>
      <c r="D2877" s="65"/>
      <c r="E2877" s="65"/>
      <c r="F2877" s="65"/>
      <c r="G2877" s="145"/>
    </row>
    <row r="2878" spans="1:7">
      <c r="A2878" s="65"/>
      <c r="B2878" s="65"/>
      <c r="C2878" s="65"/>
      <c r="D2878" s="65"/>
      <c r="E2878" s="65"/>
      <c r="F2878" s="65"/>
      <c r="G2878" s="145"/>
    </row>
    <row r="2879" spans="1:7">
      <c r="A2879" s="65"/>
      <c r="B2879" s="65"/>
      <c r="C2879" s="65"/>
      <c r="D2879" s="65"/>
      <c r="E2879" s="65"/>
      <c r="F2879" s="65"/>
      <c r="G2879" s="145"/>
    </row>
    <row r="2880" spans="1:7">
      <c r="A2880" s="65"/>
      <c r="B2880" s="65"/>
      <c r="C2880" s="65"/>
      <c r="D2880" s="65"/>
      <c r="E2880" s="65"/>
      <c r="F2880" s="65"/>
      <c r="G2880" s="145"/>
    </row>
    <row r="2881" spans="1:7">
      <c r="A2881" s="65"/>
      <c r="B2881" s="65"/>
      <c r="C2881" s="65"/>
      <c r="D2881" s="65"/>
      <c r="E2881" s="65"/>
      <c r="F2881" s="65"/>
      <c r="G2881" s="145"/>
    </row>
    <row r="2882" spans="1:7">
      <c r="A2882" s="65"/>
      <c r="B2882" s="65"/>
      <c r="C2882" s="65"/>
      <c r="D2882" s="65"/>
      <c r="E2882" s="65"/>
      <c r="F2882" s="65"/>
      <c r="G2882" s="145"/>
    </row>
    <row r="2883" spans="1:7">
      <c r="A2883" s="65"/>
      <c r="B2883" s="65"/>
      <c r="C2883" s="65"/>
      <c r="D2883" s="65"/>
      <c r="E2883" s="65"/>
      <c r="F2883" s="65"/>
      <c r="G2883" s="145"/>
    </row>
    <row r="2884" spans="1:7">
      <c r="A2884" s="65"/>
      <c r="B2884" s="65"/>
      <c r="C2884" s="65"/>
      <c r="D2884" s="65"/>
      <c r="E2884" s="65"/>
      <c r="F2884" s="65"/>
      <c r="G2884" s="145"/>
    </row>
    <row r="2885" spans="1:7">
      <c r="A2885" s="65"/>
      <c r="B2885" s="65"/>
      <c r="C2885" s="65"/>
      <c r="D2885" s="65"/>
      <c r="E2885" s="65"/>
      <c r="F2885" s="65"/>
      <c r="G2885" s="145"/>
    </row>
    <row r="2886" spans="1:7">
      <c r="A2886" s="65"/>
      <c r="B2886" s="65"/>
      <c r="C2886" s="65"/>
      <c r="D2886" s="65"/>
      <c r="E2886" s="65"/>
      <c r="F2886" s="65"/>
      <c r="G2886" s="145"/>
    </row>
    <row r="2887" spans="1:7">
      <c r="A2887" s="65"/>
      <c r="B2887" s="65"/>
      <c r="C2887" s="65"/>
      <c r="D2887" s="65"/>
      <c r="E2887" s="65"/>
      <c r="F2887" s="65"/>
      <c r="G2887" s="145"/>
    </row>
    <row r="2888" spans="1:7">
      <c r="A2888" s="65"/>
      <c r="B2888" s="65"/>
      <c r="C2888" s="65"/>
      <c r="D2888" s="65"/>
      <c r="E2888" s="65"/>
      <c r="F2888" s="65"/>
      <c r="G2888" s="145"/>
    </row>
    <row r="2889" spans="1:7">
      <c r="A2889" s="65"/>
      <c r="B2889" s="65"/>
      <c r="C2889" s="65"/>
      <c r="D2889" s="65"/>
      <c r="E2889" s="65"/>
      <c r="F2889" s="65"/>
      <c r="G2889" s="145"/>
    </row>
    <row r="2890" spans="1:7">
      <c r="A2890" s="65"/>
      <c r="B2890" s="65"/>
      <c r="C2890" s="65"/>
      <c r="D2890" s="65"/>
      <c r="E2890" s="65"/>
      <c r="F2890" s="65"/>
      <c r="G2890" s="145"/>
    </row>
    <row r="2891" spans="1:7">
      <c r="A2891" s="65"/>
      <c r="B2891" s="65"/>
      <c r="C2891" s="65"/>
      <c r="D2891" s="65"/>
      <c r="E2891" s="65"/>
      <c r="F2891" s="65"/>
      <c r="G2891" s="145"/>
    </row>
    <row r="2892" spans="1:7">
      <c r="A2892" s="65"/>
      <c r="B2892" s="65"/>
      <c r="C2892" s="65"/>
      <c r="D2892" s="65"/>
      <c r="E2892" s="65"/>
      <c r="F2892" s="65"/>
      <c r="G2892" s="145"/>
    </row>
    <row r="2893" spans="1:7">
      <c r="A2893" s="65"/>
      <c r="B2893" s="65"/>
      <c r="C2893" s="65"/>
      <c r="D2893" s="65"/>
      <c r="E2893" s="65"/>
      <c r="F2893" s="65"/>
      <c r="G2893" s="145"/>
    </row>
    <row r="2894" spans="1:7">
      <c r="A2894" s="65"/>
      <c r="B2894" s="65"/>
      <c r="C2894" s="65"/>
      <c r="D2894" s="65"/>
      <c r="E2894" s="65"/>
      <c r="F2894" s="65"/>
      <c r="G2894" s="145"/>
    </row>
    <row r="2895" spans="1:7">
      <c r="A2895" s="65"/>
      <c r="B2895" s="65"/>
      <c r="C2895" s="65"/>
      <c r="D2895" s="65"/>
      <c r="E2895" s="65"/>
      <c r="F2895" s="65"/>
      <c r="G2895" s="145"/>
    </row>
    <row r="2896" spans="1:7">
      <c r="A2896" s="65"/>
      <c r="B2896" s="65"/>
      <c r="C2896" s="65"/>
      <c r="D2896" s="65"/>
      <c r="E2896" s="65"/>
      <c r="F2896" s="65"/>
      <c r="G2896" s="145"/>
    </row>
    <row r="2897" spans="1:7">
      <c r="A2897" s="65"/>
      <c r="B2897" s="65"/>
      <c r="C2897" s="65"/>
      <c r="D2897" s="65"/>
      <c r="E2897" s="65"/>
      <c r="F2897" s="65"/>
      <c r="G2897" s="145"/>
    </row>
    <row r="2898" spans="1:7">
      <c r="A2898" s="65"/>
      <c r="B2898" s="65"/>
      <c r="C2898" s="65"/>
      <c r="D2898" s="65"/>
      <c r="E2898" s="65"/>
      <c r="F2898" s="65"/>
      <c r="G2898" s="145"/>
    </row>
    <row r="2899" spans="1:7">
      <c r="A2899" s="65"/>
      <c r="B2899" s="65"/>
      <c r="C2899" s="65"/>
      <c r="D2899" s="65"/>
      <c r="E2899" s="65"/>
      <c r="F2899" s="65"/>
      <c r="G2899" s="145"/>
    </row>
    <row r="2900" spans="1:7">
      <c r="A2900" s="65"/>
      <c r="B2900" s="65"/>
      <c r="C2900" s="65"/>
      <c r="D2900" s="65"/>
      <c r="E2900" s="65"/>
      <c r="F2900" s="65"/>
      <c r="G2900" s="145"/>
    </row>
    <row r="2901" spans="1:7">
      <c r="A2901" s="65"/>
      <c r="B2901" s="65"/>
      <c r="C2901" s="65"/>
      <c r="D2901" s="65"/>
      <c r="E2901" s="65"/>
      <c r="F2901" s="65"/>
      <c r="G2901" s="145"/>
    </row>
    <row r="2902" spans="1:7">
      <c r="A2902" s="65"/>
      <c r="B2902" s="65"/>
      <c r="C2902" s="65"/>
      <c r="D2902" s="65"/>
      <c r="E2902" s="65"/>
      <c r="F2902" s="65"/>
      <c r="G2902" s="145"/>
    </row>
    <row r="2903" spans="1:7">
      <c r="A2903" s="65"/>
      <c r="B2903" s="65"/>
      <c r="C2903" s="65"/>
      <c r="D2903" s="65"/>
      <c r="E2903" s="65"/>
      <c r="F2903" s="65"/>
      <c r="G2903" s="145"/>
    </row>
    <row r="2904" spans="1:7">
      <c r="A2904" s="65"/>
      <c r="B2904" s="65"/>
      <c r="C2904" s="65"/>
      <c r="D2904" s="65"/>
      <c r="E2904" s="65"/>
      <c r="F2904" s="65"/>
      <c r="G2904" s="145"/>
    </row>
    <row r="2905" spans="1:7">
      <c r="A2905" s="65"/>
      <c r="B2905" s="65"/>
      <c r="C2905" s="65"/>
      <c r="D2905" s="65"/>
      <c r="E2905" s="65"/>
      <c r="F2905" s="65"/>
      <c r="G2905" s="145"/>
    </row>
    <row r="2906" spans="1:7">
      <c r="A2906" s="65"/>
      <c r="B2906" s="65"/>
      <c r="C2906" s="65"/>
      <c r="D2906" s="65"/>
      <c r="E2906" s="65"/>
      <c r="F2906" s="65"/>
      <c r="G2906" s="145"/>
    </row>
    <row r="2907" spans="1:7">
      <c r="A2907" s="65"/>
      <c r="B2907" s="65"/>
      <c r="C2907" s="65"/>
      <c r="D2907" s="65"/>
      <c r="E2907" s="65"/>
      <c r="F2907" s="65"/>
      <c r="G2907" s="145"/>
    </row>
    <row r="2908" spans="1:7">
      <c r="A2908" s="65"/>
      <c r="B2908" s="65"/>
      <c r="C2908" s="65"/>
      <c r="D2908" s="65"/>
      <c r="E2908" s="65"/>
      <c r="F2908" s="65"/>
      <c r="G2908" s="145"/>
    </row>
    <row r="2909" spans="1:7">
      <c r="A2909" s="65"/>
      <c r="B2909" s="65"/>
      <c r="C2909" s="65"/>
      <c r="D2909" s="65"/>
      <c r="E2909" s="65"/>
      <c r="F2909" s="65"/>
      <c r="G2909" s="145"/>
    </row>
    <row r="2910" spans="1:7">
      <c r="A2910" s="65"/>
      <c r="B2910" s="65"/>
      <c r="C2910" s="65"/>
      <c r="D2910" s="65"/>
      <c r="E2910" s="65"/>
      <c r="F2910" s="65"/>
      <c r="G2910" s="145"/>
    </row>
    <row r="2911" spans="1:7">
      <c r="A2911" s="65"/>
      <c r="B2911" s="65"/>
      <c r="C2911" s="65"/>
      <c r="D2911" s="65"/>
      <c r="E2911" s="65"/>
      <c r="F2911" s="65"/>
      <c r="G2911" s="145"/>
    </row>
    <row r="2912" spans="1:7">
      <c r="A2912" s="65"/>
      <c r="B2912" s="65"/>
      <c r="C2912" s="65"/>
      <c r="D2912" s="65"/>
      <c r="E2912" s="65"/>
      <c r="F2912" s="65"/>
      <c r="G2912" s="145"/>
    </row>
    <row r="2913" spans="1:7">
      <c r="A2913" s="65"/>
      <c r="B2913" s="65"/>
      <c r="C2913" s="65"/>
      <c r="D2913" s="65"/>
      <c r="E2913" s="65"/>
      <c r="F2913" s="65"/>
      <c r="G2913" s="145"/>
    </row>
    <row r="2914" spans="1:7">
      <c r="A2914" s="65"/>
      <c r="B2914" s="65"/>
      <c r="C2914" s="65"/>
      <c r="D2914" s="65"/>
      <c r="E2914" s="65"/>
      <c r="F2914" s="65"/>
      <c r="G2914" s="145"/>
    </row>
    <row r="2915" spans="1:7">
      <c r="A2915" s="65"/>
      <c r="B2915" s="65"/>
      <c r="C2915" s="65"/>
      <c r="D2915" s="65"/>
      <c r="E2915" s="65"/>
      <c r="F2915" s="65"/>
      <c r="G2915" s="145"/>
    </row>
    <row r="2916" spans="1:7">
      <c r="A2916" s="65"/>
      <c r="B2916" s="65"/>
      <c r="C2916" s="65"/>
      <c r="D2916" s="65"/>
      <c r="E2916" s="65"/>
      <c r="F2916" s="65"/>
      <c r="G2916" s="145"/>
    </row>
    <row r="2917" spans="1:7">
      <c r="A2917" s="65"/>
      <c r="B2917" s="65"/>
      <c r="C2917" s="65"/>
      <c r="D2917" s="65"/>
      <c r="E2917" s="65"/>
      <c r="F2917" s="65"/>
      <c r="G2917" s="145"/>
    </row>
    <row r="2918" spans="1:7">
      <c r="A2918" s="65"/>
      <c r="B2918" s="65"/>
      <c r="C2918" s="65"/>
      <c r="D2918" s="65"/>
      <c r="E2918" s="65"/>
      <c r="F2918" s="65"/>
      <c r="G2918" s="145"/>
    </row>
    <row r="2919" spans="1:7">
      <c r="A2919" s="65"/>
      <c r="B2919" s="65"/>
      <c r="C2919" s="65"/>
      <c r="D2919" s="65"/>
      <c r="E2919" s="65"/>
      <c r="F2919" s="65"/>
      <c r="G2919" s="145"/>
    </row>
    <row r="2920" spans="1:7">
      <c r="A2920" s="65"/>
      <c r="B2920" s="65"/>
      <c r="C2920" s="65"/>
      <c r="D2920" s="65"/>
      <c r="E2920" s="65"/>
      <c r="F2920" s="65"/>
      <c r="G2920" s="145"/>
    </row>
    <row r="2921" spans="1:7">
      <c r="A2921" s="65"/>
      <c r="B2921" s="65"/>
      <c r="C2921" s="65"/>
      <c r="D2921" s="65"/>
      <c r="E2921" s="65"/>
      <c r="F2921" s="65"/>
      <c r="G2921" s="145"/>
    </row>
    <row r="2922" spans="1:7">
      <c r="A2922" s="65"/>
      <c r="B2922" s="65"/>
      <c r="C2922" s="65"/>
      <c r="D2922" s="65"/>
      <c r="E2922" s="65"/>
      <c r="F2922" s="65"/>
      <c r="G2922" s="145"/>
    </row>
    <row r="2923" spans="1:7">
      <c r="A2923" s="65"/>
      <c r="B2923" s="65"/>
      <c r="C2923" s="65"/>
      <c r="D2923" s="65"/>
      <c r="E2923" s="65"/>
      <c r="F2923" s="65"/>
      <c r="G2923" s="145"/>
    </row>
    <row r="2924" spans="1:7">
      <c r="A2924" s="65"/>
      <c r="B2924" s="65"/>
      <c r="C2924" s="65"/>
      <c r="D2924" s="65"/>
      <c r="E2924" s="65"/>
      <c r="F2924" s="65"/>
      <c r="G2924" s="145"/>
    </row>
    <row r="2925" spans="1:7">
      <c r="A2925" s="65"/>
      <c r="B2925" s="65"/>
      <c r="C2925" s="65"/>
      <c r="D2925" s="65"/>
      <c r="E2925" s="65"/>
      <c r="F2925" s="65"/>
      <c r="G2925" s="145"/>
    </row>
    <row r="2926" spans="1:7">
      <c r="A2926" s="65"/>
      <c r="B2926" s="65"/>
      <c r="C2926" s="65"/>
      <c r="D2926" s="65"/>
      <c r="E2926" s="65"/>
      <c r="F2926" s="65"/>
      <c r="G2926" s="145"/>
    </row>
    <row r="2927" spans="1:7">
      <c r="A2927" s="65"/>
      <c r="B2927" s="65"/>
      <c r="C2927" s="65"/>
      <c r="D2927" s="65"/>
      <c r="E2927" s="65"/>
      <c r="F2927" s="65"/>
      <c r="G2927" s="145"/>
    </row>
    <row r="2928" spans="1:7">
      <c r="A2928" s="65"/>
      <c r="B2928" s="65"/>
      <c r="C2928" s="65"/>
      <c r="D2928" s="65"/>
      <c r="E2928" s="65"/>
      <c r="F2928" s="65"/>
      <c r="G2928" s="145"/>
    </row>
    <row r="2929" spans="1:7">
      <c r="A2929" s="65"/>
      <c r="B2929" s="65"/>
      <c r="C2929" s="65"/>
      <c r="D2929" s="65"/>
      <c r="E2929" s="65"/>
      <c r="F2929" s="65"/>
      <c r="G2929" s="145"/>
    </row>
    <row r="2930" spans="1:7">
      <c r="A2930" s="65"/>
      <c r="B2930" s="65"/>
      <c r="C2930" s="65"/>
      <c r="D2930" s="65"/>
      <c r="E2930" s="65"/>
      <c r="F2930" s="65"/>
      <c r="G2930" s="145"/>
    </row>
    <row r="2931" spans="1:7">
      <c r="A2931" s="65"/>
      <c r="B2931" s="65"/>
      <c r="C2931" s="65"/>
      <c r="D2931" s="65"/>
      <c r="E2931" s="65"/>
      <c r="F2931" s="65"/>
      <c r="G2931" s="145"/>
    </row>
    <row r="2932" spans="1:7">
      <c r="A2932" s="65"/>
      <c r="B2932" s="65"/>
      <c r="C2932" s="65"/>
      <c r="D2932" s="65"/>
      <c r="E2932" s="65"/>
      <c r="F2932" s="65"/>
      <c r="G2932" s="145"/>
    </row>
    <row r="2933" spans="1:7">
      <c r="A2933" s="65"/>
      <c r="B2933" s="65"/>
      <c r="C2933" s="65"/>
      <c r="D2933" s="65"/>
      <c r="E2933" s="65"/>
      <c r="F2933" s="65"/>
      <c r="G2933" s="145"/>
    </row>
    <row r="2934" spans="1:7">
      <c r="A2934" s="65"/>
      <c r="B2934" s="65"/>
      <c r="C2934" s="65"/>
      <c r="D2934" s="65"/>
      <c r="E2934" s="65"/>
      <c r="F2934" s="65"/>
      <c r="G2934" s="145"/>
    </row>
    <row r="2935" spans="1:7">
      <c r="A2935" s="65"/>
      <c r="B2935" s="65"/>
      <c r="C2935" s="65"/>
      <c r="D2935" s="65"/>
      <c r="E2935" s="65"/>
      <c r="F2935" s="65"/>
      <c r="G2935" s="145"/>
    </row>
    <row r="2936" spans="1:7">
      <c r="A2936" s="65"/>
      <c r="B2936" s="65"/>
      <c r="C2936" s="65"/>
      <c r="D2936" s="65"/>
      <c r="E2936" s="65"/>
      <c r="F2936" s="65"/>
      <c r="G2936" s="145"/>
    </row>
    <row r="2937" spans="1:7">
      <c r="A2937" s="65"/>
      <c r="B2937" s="65"/>
      <c r="C2937" s="65"/>
      <c r="D2937" s="65"/>
      <c r="E2937" s="65"/>
      <c r="F2937" s="65"/>
      <c r="G2937" s="145"/>
    </row>
    <row r="2938" spans="1:7">
      <c r="A2938" s="65"/>
      <c r="B2938" s="65"/>
      <c r="C2938" s="65"/>
      <c r="D2938" s="65"/>
      <c r="E2938" s="65"/>
      <c r="F2938" s="65"/>
      <c r="G2938" s="145"/>
    </row>
    <row r="2939" spans="1:7">
      <c r="A2939" s="65"/>
      <c r="B2939" s="65"/>
      <c r="C2939" s="65"/>
      <c r="D2939" s="65"/>
      <c r="E2939" s="65"/>
      <c r="F2939" s="65"/>
      <c r="G2939" s="145"/>
    </row>
    <row r="2940" spans="1:7">
      <c r="A2940" s="65"/>
      <c r="B2940" s="65"/>
      <c r="C2940" s="65"/>
      <c r="D2940" s="65"/>
      <c r="E2940" s="65"/>
      <c r="F2940" s="65"/>
      <c r="G2940" s="145"/>
    </row>
    <row r="2941" spans="1:7">
      <c r="A2941" s="65"/>
      <c r="B2941" s="65"/>
      <c r="C2941" s="65"/>
      <c r="D2941" s="65"/>
      <c r="E2941" s="65"/>
      <c r="F2941" s="65"/>
      <c r="G2941" s="145"/>
    </row>
    <row r="2942" spans="1:7">
      <c r="A2942" s="65"/>
      <c r="B2942" s="65"/>
      <c r="C2942" s="65"/>
      <c r="D2942" s="65"/>
      <c r="E2942" s="65"/>
      <c r="F2942" s="65"/>
      <c r="G2942" s="145"/>
    </row>
    <row r="2943" spans="1:7">
      <c r="A2943" s="65"/>
      <c r="B2943" s="65"/>
      <c r="C2943" s="65"/>
      <c r="D2943" s="65"/>
      <c r="E2943" s="65"/>
      <c r="F2943" s="65"/>
      <c r="G2943" s="145"/>
    </row>
    <row r="2944" spans="1:7">
      <c r="A2944" s="65"/>
      <c r="B2944" s="65"/>
      <c r="C2944" s="65"/>
      <c r="D2944" s="65"/>
      <c r="E2944" s="65"/>
      <c r="F2944" s="65"/>
      <c r="G2944" s="145"/>
    </row>
    <row r="2945" spans="1:7">
      <c r="A2945" s="65"/>
      <c r="B2945" s="65"/>
      <c r="C2945" s="65"/>
      <c r="D2945" s="65"/>
      <c r="E2945" s="65"/>
      <c r="F2945" s="65"/>
      <c r="G2945" s="145"/>
    </row>
    <row r="2946" spans="1:7">
      <c r="A2946" s="65"/>
      <c r="B2946" s="65"/>
      <c r="C2946" s="65"/>
      <c r="D2946" s="65"/>
      <c r="E2946" s="65"/>
      <c r="F2946" s="65"/>
      <c r="G2946" s="145"/>
    </row>
    <row r="2947" spans="1:7">
      <c r="A2947" s="65"/>
      <c r="B2947" s="65"/>
      <c r="C2947" s="65"/>
      <c r="D2947" s="65"/>
      <c r="E2947" s="65"/>
      <c r="F2947" s="65"/>
      <c r="G2947" s="145"/>
    </row>
    <row r="2948" spans="1:7">
      <c r="A2948" s="65"/>
      <c r="B2948" s="65"/>
      <c r="C2948" s="65"/>
      <c r="D2948" s="65"/>
      <c r="E2948" s="65"/>
      <c r="F2948" s="65"/>
      <c r="G2948" s="145"/>
    </row>
    <row r="2949" spans="1:7">
      <c r="A2949" s="65"/>
      <c r="B2949" s="65"/>
      <c r="C2949" s="65"/>
      <c r="D2949" s="65"/>
      <c r="E2949" s="65"/>
      <c r="F2949" s="65"/>
      <c r="G2949" s="145"/>
    </row>
    <row r="2950" spans="1:7">
      <c r="A2950" s="65"/>
      <c r="B2950" s="65"/>
      <c r="C2950" s="65"/>
      <c r="D2950" s="65"/>
      <c r="E2950" s="65"/>
      <c r="F2950" s="65"/>
      <c r="G2950" s="145"/>
    </row>
    <row r="2951" spans="1:7">
      <c r="A2951" s="65"/>
      <c r="B2951" s="65"/>
      <c r="C2951" s="65"/>
      <c r="D2951" s="65"/>
      <c r="E2951" s="65"/>
      <c r="F2951" s="65"/>
      <c r="G2951" s="145"/>
    </row>
    <row r="2952" spans="1:7">
      <c r="A2952" s="65"/>
      <c r="B2952" s="65"/>
      <c r="C2952" s="65"/>
      <c r="D2952" s="65"/>
      <c r="E2952" s="65"/>
      <c r="F2952" s="65"/>
      <c r="G2952" s="145"/>
    </row>
    <row r="2953" spans="1:7">
      <c r="A2953" s="65"/>
      <c r="B2953" s="65"/>
      <c r="C2953" s="65"/>
      <c r="D2953" s="65"/>
      <c r="E2953" s="65"/>
      <c r="F2953" s="65"/>
      <c r="G2953" s="145"/>
    </row>
    <row r="2954" spans="1:7">
      <c r="A2954" s="65"/>
      <c r="B2954" s="65"/>
      <c r="C2954" s="65"/>
      <c r="D2954" s="65"/>
      <c r="E2954" s="65"/>
      <c r="F2954" s="65"/>
      <c r="G2954" s="145"/>
    </row>
    <row r="2955" spans="1:7">
      <c r="A2955" s="65"/>
      <c r="B2955" s="65"/>
      <c r="C2955" s="65"/>
      <c r="D2955" s="65"/>
      <c r="E2955" s="65"/>
      <c r="F2955" s="65"/>
      <c r="G2955" s="145"/>
    </row>
    <row r="2956" spans="1:7">
      <c r="A2956" s="65"/>
      <c r="B2956" s="65"/>
      <c r="C2956" s="65"/>
      <c r="D2956" s="65"/>
      <c r="E2956" s="65"/>
      <c r="F2956" s="65"/>
      <c r="G2956" s="145"/>
    </row>
    <row r="2957" spans="1:7">
      <c r="A2957" s="65"/>
      <c r="B2957" s="65"/>
      <c r="C2957" s="65"/>
      <c r="D2957" s="65"/>
      <c r="E2957" s="65"/>
      <c r="F2957" s="65"/>
      <c r="G2957" s="145"/>
    </row>
    <row r="2958" spans="1:7">
      <c r="A2958" s="65"/>
      <c r="B2958" s="65"/>
      <c r="C2958" s="65"/>
      <c r="D2958" s="65"/>
      <c r="E2958" s="65"/>
      <c r="F2958" s="65"/>
      <c r="G2958" s="145"/>
    </row>
    <row r="2959" spans="1:7">
      <c r="A2959" s="65"/>
      <c r="B2959" s="65"/>
      <c r="C2959" s="65"/>
      <c r="D2959" s="65"/>
      <c r="E2959" s="65"/>
      <c r="F2959" s="65"/>
      <c r="G2959" s="145"/>
    </row>
    <row r="2960" spans="1:7">
      <c r="A2960" s="65"/>
      <c r="B2960" s="65"/>
      <c r="C2960" s="65"/>
      <c r="D2960" s="65"/>
      <c r="E2960" s="65"/>
      <c r="F2960" s="65"/>
      <c r="G2960" s="145"/>
    </row>
    <row r="2961" spans="1:7">
      <c r="A2961" s="65"/>
      <c r="B2961" s="65"/>
      <c r="C2961" s="65"/>
      <c r="D2961" s="65"/>
      <c r="E2961" s="65"/>
      <c r="F2961" s="65"/>
      <c r="G2961" s="145"/>
    </row>
    <row r="2962" spans="1:7">
      <c r="A2962" s="65"/>
      <c r="B2962" s="65"/>
      <c r="C2962" s="65"/>
      <c r="D2962" s="65"/>
      <c r="E2962" s="65"/>
      <c r="F2962" s="65"/>
      <c r="G2962" s="145"/>
    </row>
    <row r="2963" spans="1:7">
      <c r="A2963" s="65"/>
      <c r="B2963" s="65"/>
      <c r="C2963" s="65"/>
      <c r="D2963" s="65"/>
      <c r="E2963" s="65"/>
      <c r="F2963" s="65"/>
      <c r="G2963" s="145"/>
    </row>
    <row r="2964" spans="1:7">
      <c r="A2964" s="65"/>
      <c r="B2964" s="65"/>
      <c r="C2964" s="65"/>
      <c r="D2964" s="65"/>
      <c r="E2964" s="65"/>
      <c r="F2964" s="65"/>
      <c r="G2964" s="145"/>
    </row>
    <row r="2965" spans="1:7">
      <c r="A2965" s="65"/>
      <c r="B2965" s="65"/>
      <c r="C2965" s="65"/>
      <c r="D2965" s="65"/>
      <c r="E2965" s="65"/>
      <c r="F2965" s="65"/>
      <c r="G2965" s="145"/>
    </row>
    <row r="2966" spans="1:7">
      <c r="A2966" s="65"/>
      <c r="B2966" s="65"/>
      <c r="C2966" s="65"/>
      <c r="D2966" s="65"/>
      <c r="E2966" s="65"/>
      <c r="F2966" s="65"/>
      <c r="G2966" s="145"/>
    </row>
    <row r="2967" spans="1:7">
      <c r="A2967" s="65"/>
      <c r="B2967" s="65"/>
      <c r="C2967" s="65"/>
      <c r="D2967" s="65"/>
      <c r="E2967" s="65"/>
      <c r="F2967" s="65"/>
      <c r="G2967" s="145"/>
    </row>
    <row r="2968" spans="1:7">
      <c r="A2968" s="65"/>
      <c r="B2968" s="65"/>
      <c r="C2968" s="65"/>
      <c r="D2968" s="65"/>
      <c r="E2968" s="65"/>
      <c r="F2968" s="65"/>
      <c r="G2968" s="145"/>
    </row>
    <row r="2969" spans="1:7">
      <c r="A2969" s="65"/>
      <c r="B2969" s="65"/>
      <c r="C2969" s="65"/>
      <c r="D2969" s="65"/>
      <c r="E2969" s="65"/>
      <c r="F2969" s="65"/>
      <c r="G2969" s="145"/>
    </row>
    <row r="2970" spans="1:7">
      <c r="A2970" s="65"/>
      <c r="B2970" s="65"/>
      <c r="C2970" s="65"/>
      <c r="D2970" s="65"/>
      <c r="E2970" s="65"/>
      <c r="F2970" s="65"/>
      <c r="G2970" s="145"/>
    </row>
    <row r="2971" spans="1:7">
      <c r="A2971" s="65"/>
      <c r="B2971" s="65"/>
      <c r="C2971" s="65"/>
      <c r="D2971" s="65"/>
      <c r="E2971" s="65"/>
      <c r="F2971" s="65"/>
      <c r="G2971" s="145"/>
    </row>
    <row r="2972" spans="1:7">
      <c r="A2972" s="65"/>
      <c r="B2972" s="65"/>
      <c r="C2972" s="65"/>
      <c r="D2972" s="65"/>
      <c r="E2972" s="65"/>
      <c r="F2972" s="65"/>
      <c r="G2972" s="145"/>
    </row>
    <row r="2973" spans="1:7">
      <c r="A2973" s="65"/>
      <c r="B2973" s="65"/>
      <c r="C2973" s="65"/>
      <c r="D2973" s="65"/>
      <c r="E2973" s="65"/>
      <c r="F2973" s="65"/>
      <c r="G2973" s="145"/>
    </row>
    <row r="2974" spans="1:7">
      <c r="A2974" s="65"/>
      <c r="B2974" s="65"/>
      <c r="C2974" s="65"/>
      <c r="D2974" s="65"/>
      <c r="E2974" s="65"/>
      <c r="F2974" s="65"/>
      <c r="G2974" s="145"/>
    </row>
    <row r="2975" spans="1:7">
      <c r="A2975" s="65"/>
      <c r="B2975" s="65"/>
      <c r="C2975" s="65"/>
      <c r="D2975" s="65"/>
      <c r="E2975" s="65"/>
      <c r="F2975" s="65"/>
      <c r="G2975" s="145"/>
    </row>
    <row r="2976" spans="1:7">
      <c r="A2976" s="65"/>
      <c r="B2976" s="65"/>
      <c r="C2976" s="65"/>
      <c r="D2976" s="65"/>
      <c r="E2976" s="65"/>
      <c r="F2976" s="65"/>
      <c r="G2976" s="145"/>
    </row>
    <row r="2977" spans="1:7">
      <c r="A2977" s="65"/>
      <c r="B2977" s="65"/>
      <c r="C2977" s="65"/>
      <c r="D2977" s="65"/>
      <c r="E2977" s="65"/>
      <c r="F2977" s="65"/>
      <c r="G2977" s="145"/>
    </row>
    <row r="2978" spans="1:7">
      <c r="A2978" s="65"/>
      <c r="B2978" s="65"/>
      <c r="C2978" s="65"/>
      <c r="D2978" s="65"/>
      <c r="E2978" s="65"/>
      <c r="F2978" s="65"/>
      <c r="G2978" s="145"/>
    </row>
    <row r="2979" spans="1:7">
      <c r="A2979" s="65"/>
      <c r="B2979" s="65"/>
      <c r="C2979" s="65"/>
      <c r="D2979" s="65"/>
      <c r="E2979" s="65"/>
      <c r="F2979" s="65"/>
      <c r="G2979" s="145"/>
    </row>
    <row r="2980" spans="1:7">
      <c r="A2980" s="65"/>
      <c r="B2980" s="65"/>
      <c r="C2980" s="65"/>
      <c r="D2980" s="65"/>
      <c r="E2980" s="65"/>
      <c r="F2980" s="65"/>
      <c r="G2980" s="145"/>
    </row>
    <row r="2981" spans="1:7">
      <c r="A2981" s="65"/>
      <c r="B2981" s="65"/>
      <c r="C2981" s="65"/>
      <c r="D2981" s="65"/>
      <c r="E2981" s="65"/>
      <c r="F2981" s="65"/>
      <c r="G2981" s="145"/>
    </row>
    <row r="2982" spans="1:7">
      <c r="A2982" s="65"/>
      <c r="B2982" s="65"/>
      <c r="C2982" s="65"/>
      <c r="D2982" s="65"/>
      <c r="E2982" s="65"/>
      <c r="F2982" s="65"/>
      <c r="G2982" s="145"/>
    </row>
    <row r="2983" spans="1:7">
      <c r="A2983" s="65"/>
      <c r="B2983" s="65"/>
      <c r="C2983" s="65"/>
      <c r="D2983" s="65"/>
      <c r="E2983" s="65"/>
      <c r="F2983" s="65"/>
      <c r="G2983" s="145"/>
    </row>
    <row r="2984" spans="1:7">
      <c r="A2984" s="65"/>
      <c r="B2984" s="65"/>
      <c r="C2984" s="65"/>
      <c r="D2984" s="65"/>
      <c r="E2984" s="65"/>
      <c r="F2984" s="65"/>
      <c r="G2984" s="145"/>
    </row>
    <row r="2985" spans="1:7">
      <c r="A2985" s="65"/>
      <c r="B2985" s="65"/>
      <c r="C2985" s="65"/>
      <c r="D2985" s="65"/>
      <c r="E2985" s="65"/>
      <c r="F2985" s="65"/>
      <c r="G2985" s="145"/>
    </row>
    <row r="2986" spans="1:7">
      <c r="A2986" s="65"/>
      <c r="B2986" s="65"/>
      <c r="C2986" s="65"/>
      <c r="D2986" s="65"/>
      <c r="E2986" s="65"/>
      <c r="F2986" s="65"/>
      <c r="G2986" s="145"/>
    </row>
    <row r="2987" spans="1:7">
      <c r="A2987" s="65"/>
      <c r="B2987" s="65"/>
      <c r="C2987" s="65"/>
      <c r="D2987" s="65"/>
      <c r="E2987" s="65"/>
      <c r="F2987" s="65"/>
      <c r="G2987" s="145"/>
    </row>
    <row r="2988" spans="1:7">
      <c r="A2988" s="65"/>
      <c r="B2988" s="65"/>
      <c r="C2988" s="65"/>
      <c r="D2988" s="65"/>
      <c r="E2988" s="65"/>
      <c r="F2988" s="65"/>
      <c r="G2988" s="145"/>
    </row>
    <row r="2989" spans="1:7">
      <c r="A2989" s="65"/>
      <c r="B2989" s="65"/>
      <c r="C2989" s="65"/>
      <c r="D2989" s="65"/>
      <c r="E2989" s="65"/>
      <c r="F2989" s="65"/>
      <c r="G2989" s="145"/>
    </row>
    <row r="2990" spans="1:7">
      <c r="A2990" s="65"/>
      <c r="B2990" s="65"/>
      <c r="C2990" s="65"/>
      <c r="D2990" s="65"/>
      <c r="E2990" s="65"/>
      <c r="F2990" s="65"/>
      <c r="G2990" s="145"/>
    </row>
    <row r="2991" spans="1:7">
      <c r="A2991" s="65"/>
      <c r="B2991" s="65"/>
      <c r="C2991" s="65"/>
      <c r="D2991" s="65"/>
      <c r="E2991" s="65"/>
      <c r="F2991" s="65"/>
      <c r="G2991" s="145"/>
    </row>
    <row r="2992" spans="1:7">
      <c r="A2992" s="65"/>
      <c r="B2992" s="65"/>
      <c r="C2992" s="65"/>
      <c r="D2992" s="65"/>
      <c r="E2992" s="65"/>
      <c r="F2992" s="65"/>
      <c r="G2992" s="145"/>
    </row>
    <row r="2993" spans="1:7">
      <c r="A2993" s="65"/>
      <c r="B2993" s="65"/>
      <c r="C2993" s="65"/>
      <c r="D2993" s="65"/>
      <c r="E2993" s="65"/>
      <c r="F2993" s="65"/>
      <c r="G2993" s="145"/>
    </row>
    <row r="2994" spans="1:7">
      <c r="A2994" s="65"/>
      <c r="B2994" s="65"/>
      <c r="C2994" s="65"/>
      <c r="D2994" s="65"/>
      <c r="E2994" s="65"/>
      <c r="F2994" s="65"/>
      <c r="G2994" s="145"/>
    </row>
    <row r="2995" spans="1:7">
      <c r="A2995" s="65"/>
      <c r="B2995" s="65"/>
      <c r="C2995" s="65"/>
      <c r="D2995" s="65"/>
      <c r="E2995" s="65"/>
      <c r="F2995" s="65"/>
      <c r="G2995" s="145"/>
    </row>
    <row r="2996" spans="1:7">
      <c r="A2996" s="65"/>
      <c r="B2996" s="65"/>
      <c r="C2996" s="65"/>
      <c r="D2996" s="65"/>
      <c r="E2996" s="65"/>
      <c r="F2996" s="65"/>
      <c r="G2996" s="145"/>
    </row>
    <row r="2997" spans="1:7">
      <c r="A2997" s="65"/>
      <c r="B2997" s="65"/>
      <c r="C2997" s="65"/>
      <c r="D2997" s="65"/>
      <c r="E2997" s="65"/>
      <c r="F2997" s="65"/>
      <c r="G2997" s="145"/>
    </row>
    <row r="2998" spans="1:7">
      <c r="A2998" s="65"/>
      <c r="B2998" s="65"/>
      <c r="C2998" s="65"/>
      <c r="D2998" s="65"/>
      <c r="E2998" s="65"/>
      <c r="F2998" s="65"/>
      <c r="G2998" s="145"/>
    </row>
    <row r="2999" spans="1:7">
      <c r="A2999" s="65"/>
      <c r="B2999" s="65"/>
      <c r="C2999" s="65"/>
      <c r="D2999" s="65"/>
      <c r="E2999" s="65"/>
      <c r="F2999" s="65"/>
      <c r="G2999" s="145"/>
    </row>
    <row r="3000" spans="1:7">
      <c r="A3000" s="65"/>
      <c r="B3000" s="65"/>
      <c r="C3000" s="65"/>
      <c r="D3000" s="65"/>
      <c r="E3000" s="65"/>
      <c r="F3000" s="65"/>
      <c r="G3000" s="145"/>
    </row>
    <row r="3001" spans="1:7">
      <c r="A3001" s="65"/>
      <c r="B3001" s="65"/>
      <c r="C3001" s="65"/>
      <c r="D3001" s="65"/>
      <c r="E3001" s="65"/>
      <c r="F3001" s="65"/>
      <c r="G3001" s="145"/>
    </row>
    <row r="3002" spans="1:7">
      <c r="A3002" s="65"/>
      <c r="B3002" s="65"/>
      <c r="C3002" s="65"/>
      <c r="D3002" s="65"/>
      <c r="E3002" s="65"/>
      <c r="F3002" s="65"/>
      <c r="G3002" s="145"/>
    </row>
    <row r="3003" spans="1:7">
      <c r="A3003" s="65"/>
      <c r="B3003" s="65"/>
      <c r="C3003" s="65"/>
      <c r="D3003" s="65"/>
      <c r="E3003" s="65"/>
      <c r="F3003" s="65"/>
      <c r="G3003" s="145"/>
    </row>
    <row r="3004" spans="1:7">
      <c r="A3004" s="65"/>
      <c r="B3004" s="65"/>
      <c r="C3004" s="65"/>
      <c r="D3004" s="65"/>
      <c r="E3004" s="65"/>
      <c r="F3004" s="65"/>
      <c r="G3004" s="145"/>
    </row>
    <row r="3005" spans="1:7">
      <c r="A3005" s="65"/>
      <c r="B3005" s="65"/>
      <c r="C3005" s="65"/>
      <c r="D3005" s="65"/>
      <c r="E3005" s="65"/>
      <c r="F3005" s="65"/>
      <c r="G3005" s="145"/>
    </row>
    <row r="3006" spans="1:7">
      <c r="A3006" s="65"/>
      <c r="B3006" s="65"/>
      <c r="C3006" s="65"/>
      <c r="D3006" s="65"/>
      <c r="E3006" s="65"/>
      <c r="F3006" s="65"/>
      <c r="G3006" s="145"/>
    </row>
    <row r="3007" spans="1:7">
      <c r="A3007" s="65"/>
      <c r="B3007" s="65"/>
      <c r="C3007" s="65"/>
      <c r="D3007" s="65"/>
      <c r="E3007" s="65"/>
      <c r="F3007" s="65"/>
      <c r="G3007" s="145"/>
    </row>
    <row r="3008" spans="1:7">
      <c r="A3008" s="65"/>
      <c r="B3008" s="65"/>
      <c r="C3008" s="65"/>
      <c r="D3008" s="65"/>
      <c r="E3008" s="65"/>
      <c r="F3008" s="65"/>
      <c r="G3008" s="145"/>
    </row>
    <row r="3009" spans="1:7">
      <c r="A3009" s="65"/>
      <c r="B3009" s="65"/>
      <c r="C3009" s="65"/>
      <c r="D3009" s="65"/>
      <c r="E3009" s="65"/>
      <c r="F3009" s="65"/>
      <c r="G3009" s="145"/>
    </row>
    <row r="3010" spans="1:7">
      <c r="A3010" s="65"/>
      <c r="B3010" s="65"/>
      <c r="C3010" s="65"/>
      <c r="D3010" s="65"/>
      <c r="E3010" s="65"/>
      <c r="F3010" s="65"/>
      <c r="G3010" s="145"/>
    </row>
    <row r="3011" spans="1:7">
      <c r="A3011" s="65"/>
      <c r="B3011" s="65"/>
      <c r="C3011" s="65"/>
      <c r="D3011" s="65"/>
      <c r="E3011" s="65"/>
      <c r="F3011" s="65"/>
      <c r="G3011" s="145"/>
    </row>
    <row r="3012" spans="1:7">
      <c r="A3012" s="65"/>
      <c r="B3012" s="65"/>
      <c r="C3012" s="65"/>
      <c r="D3012" s="65"/>
      <c r="E3012" s="65"/>
      <c r="F3012" s="65"/>
      <c r="G3012" s="145"/>
    </row>
    <row r="3013" spans="1:7">
      <c r="A3013" s="65"/>
      <c r="B3013" s="65"/>
      <c r="C3013" s="65"/>
      <c r="D3013" s="65"/>
      <c r="E3013" s="65"/>
      <c r="F3013" s="65"/>
      <c r="G3013" s="145"/>
    </row>
    <row r="3014" spans="1:7">
      <c r="A3014" s="65"/>
      <c r="B3014" s="65"/>
      <c r="C3014" s="65"/>
      <c r="D3014" s="65"/>
      <c r="E3014" s="65"/>
      <c r="F3014" s="65"/>
      <c r="G3014" s="145"/>
    </row>
    <row r="3015" spans="1:7">
      <c r="A3015" s="65"/>
      <c r="B3015" s="65"/>
      <c r="C3015" s="65"/>
      <c r="D3015" s="65"/>
      <c r="E3015" s="65"/>
      <c r="F3015" s="65"/>
      <c r="G3015" s="145"/>
    </row>
    <row r="3016" spans="1:7">
      <c r="A3016" s="65"/>
      <c r="B3016" s="65"/>
      <c r="C3016" s="65"/>
      <c r="D3016" s="65"/>
      <c r="E3016" s="65"/>
      <c r="F3016" s="65"/>
      <c r="G3016" s="145"/>
    </row>
    <row r="3017" spans="1:7">
      <c r="A3017" s="65"/>
      <c r="B3017" s="65"/>
      <c r="C3017" s="65"/>
      <c r="D3017" s="65"/>
      <c r="E3017" s="65"/>
      <c r="F3017" s="65"/>
      <c r="G3017" s="145"/>
    </row>
    <row r="3018" spans="1:7">
      <c r="A3018" s="65"/>
      <c r="B3018" s="65"/>
      <c r="C3018" s="65"/>
      <c r="D3018" s="65"/>
      <c r="E3018" s="65"/>
      <c r="F3018" s="65"/>
      <c r="G3018" s="145"/>
    </row>
    <row r="3019" spans="1:7">
      <c r="A3019" s="65"/>
      <c r="B3019" s="65"/>
      <c r="C3019" s="65"/>
      <c r="D3019" s="65"/>
      <c r="E3019" s="65"/>
      <c r="F3019" s="65"/>
      <c r="G3019" s="145"/>
    </row>
    <row r="3020" spans="1:7">
      <c r="A3020" s="65"/>
      <c r="B3020" s="65"/>
      <c r="C3020" s="65"/>
      <c r="D3020" s="65"/>
      <c r="E3020" s="65"/>
      <c r="F3020" s="65"/>
      <c r="G3020" s="145"/>
    </row>
    <row r="3021" spans="1:7">
      <c r="A3021" s="65"/>
      <c r="B3021" s="65"/>
      <c r="C3021" s="65"/>
      <c r="D3021" s="65"/>
      <c r="E3021" s="65"/>
      <c r="F3021" s="65"/>
      <c r="G3021" s="145"/>
    </row>
    <row r="3022" spans="1:7">
      <c r="A3022" s="65"/>
      <c r="B3022" s="65"/>
      <c r="C3022" s="65"/>
      <c r="D3022" s="65"/>
      <c r="E3022" s="65"/>
      <c r="F3022" s="65"/>
      <c r="G3022" s="145"/>
    </row>
    <row r="3023" spans="1:7">
      <c r="A3023" s="65"/>
      <c r="B3023" s="65"/>
      <c r="C3023" s="65"/>
      <c r="D3023" s="65"/>
      <c r="E3023" s="65"/>
      <c r="F3023" s="65"/>
      <c r="G3023" s="145"/>
    </row>
    <row r="3024" spans="1:7">
      <c r="A3024" s="65"/>
      <c r="B3024" s="65"/>
      <c r="C3024" s="65"/>
      <c r="D3024" s="65"/>
      <c r="E3024" s="65"/>
      <c r="F3024" s="65"/>
      <c r="G3024" s="145"/>
    </row>
    <row r="3025" spans="1:7">
      <c r="A3025" s="65"/>
      <c r="B3025" s="65"/>
      <c r="C3025" s="65"/>
      <c r="D3025" s="65"/>
      <c r="E3025" s="65"/>
      <c r="F3025" s="65"/>
      <c r="G3025" s="145"/>
    </row>
    <row r="3026" spans="1:7">
      <c r="A3026" s="65"/>
      <c r="B3026" s="65"/>
      <c r="C3026" s="65"/>
      <c r="D3026" s="65"/>
      <c r="E3026" s="65"/>
      <c r="F3026" s="65"/>
      <c r="G3026" s="145"/>
    </row>
    <row r="3027" spans="1:7">
      <c r="A3027" s="65"/>
      <c r="B3027" s="65"/>
      <c r="C3027" s="65"/>
      <c r="D3027" s="65"/>
      <c r="E3027" s="65"/>
      <c r="F3027" s="65"/>
      <c r="G3027" s="145"/>
    </row>
    <row r="3028" spans="1:7">
      <c r="A3028" s="65"/>
      <c r="B3028" s="65"/>
      <c r="C3028" s="65"/>
      <c r="D3028" s="65"/>
      <c r="E3028" s="65"/>
      <c r="F3028" s="65"/>
      <c r="G3028" s="145"/>
    </row>
    <row r="3029" spans="1:7">
      <c r="A3029" s="65"/>
      <c r="B3029" s="65"/>
      <c r="C3029" s="65"/>
      <c r="D3029" s="65"/>
      <c r="E3029" s="65"/>
      <c r="F3029" s="65"/>
      <c r="G3029" s="145"/>
    </row>
    <row r="3030" spans="1:7">
      <c r="A3030" s="65"/>
      <c r="B3030" s="65"/>
      <c r="C3030" s="65"/>
      <c r="D3030" s="65"/>
      <c r="E3030" s="65"/>
      <c r="F3030" s="65"/>
      <c r="G3030" s="145"/>
    </row>
    <row r="3031" spans="1:7">
      <c r="A3031" s="65"/>
      <c r="B3031" s="65"/>
      <c r="C3031" s="65"/>
      <c r="D3031" s="65"/>
      <c r="E3031" s="65"/>
      <c r="F3031" s="65"/>
      <c r="G3031" s="145"/>
    </row>
    <row r="3032" spans="1:7">
      <c r="A3032" s="65"/>
      <c r="B3032" s="65"/>
      <c r="C3032" s="65"/>
      <c r="D3032" s="65"/>
      <c r="E3032" s="65"/>
      <c r="F3032" s="65"/>
      <c r="G3032" s="145"/>
    </row>
    <row r="3033" spans="1:7">
      <c r="A3033" s="65"/>
      <c r="B3033" s="65"/>
      <c r="C3033" s="65"/>
      <c r="D3033" s="65"/>
      <c r="E3033" s="65"/>
      <c r="F3033" s="65"/>
      <c r="G3033" s="145"/>
    </row>
    <row r="3034" spans="1:7">
      <c r="A3034" s="65"/>
      <c r="B3034" s="65"/>
      <c r="C3034" s="65"/>
      <c r="D3034" s="65"/>
      <c r="E3034" s="65"/>
      <c r="F3034" s="65"/>
      <c r="G3034" s="145"/>
    </row>
    <row r="3035" spans="1:7">
      <c r="A3035" s="65"/>
      <c r="B3035" s="65"/>
      <c r="C3035" s="65"/>
      <c r="D3035" s="65"/>
      <c r="E3035" s="65"/>
      <c r="F3035" s="65"/>
      <c r="G3035" s="145"/>
    </row>
    <row r="3036" spans="1:7">
      <c r="A3036" s="65"/>
      <c r="B3036" s="65"/>
      <c r="C3036" s="65"/>
      <c r="D3036" s="65"/>
      <c r="E3036" s="65"/>
      <c r="F3036" s="65"/>
      <c r="G3036" s="145"/>
    </row>
    <row r="3037" spans="1:7">
      <c r="A3037" s="65"/>
      <c r="B3037" s="65"/>
      <c r="C3037" s="65"/>
      <c r="D3037" s="65"/>
      <c r="E3037" s="65"/>
      <c r="F3037" s="65"/>
      <c r="G3037" s="145"/>
    </row>
    <row r="3038" spans="1:7">
      <c r="A3038" s="65"/>
      <c r="B3038" s="65"/>
      <c r="C3038" s="65"/>
      <c r="D3038" s="65"/>
      <c r="E3038" s="65"/>
      <c r="F3038" s="65"/>
      <c r="G3038" s="145"/>
    </row>
    <row r="3039" spans="1:7">
      <c r="A3039" s="65"/>
      <c r="B3039" s="65"/>
      <c r="C3039" s="65"/>
      <c r="D3039" s="65"/>
      <c r="E3039" s="65"/>
      <c r="F3039" s="65"/>
      <c r="G3039" s="145"/>
    </row>
    <row r="3040" spans="1:7">
      <c r="A3040" s="65"/>
      <c r="B3040" s="65"/>
      <c r="C3040" s="65"/>
      <c r="D3040" s="65"/>
      <c r="E3040" s="65"/>
      <c r="F3040" s="65"/>
      <c r="G3040" s="145"/>
    </row>
    <row r="3041" spans="1:7">
      <c r="A3041" s="65"/>
      <c r="B3041" s="65"/>
      <c r="C3041" s="65"/>
      <c r="D3041" s="65"/>
      <c r="E3041" s="65"/>
      <c r="F3041" s="65"/>
      <c r="G3041" s="145"/>
    </row>
    <row r="3042" spans="1:7">
      <c r="A3042" s="65"/>
      <c r="B3042" s="65"/>
      <c r="C3042" s="65"/>
      <c r="D3042" s="65"/>
      <c r="E3042" s="65"/>
      <c r="F3042" s="65"/>
      <c r="G3042" s="145"/>
    </row>
    <row r="3043" spans="1:7">
      <c r="A3043" s="65"/>
      <c r="B3043" s="65"/>
      <c r="C3043" s="65"/>
      <c r="D3043" s="65"/>
      <c r="E3043" s="65"/>
      <c r="F3043" s="65"/>
      <c r="G3043" s="145"/>
    </row>
    <row r="3044" spans="1:7">
      <c r="A3044" s="65"/>
      <c r="B3044" s="65"/>
      <c r="C3044" s="65"/>
      <c r="D3044" s="65"/>
      <c r="E3044" s="65"/>
      <c r="F3044" s="65"/>
      <c r="G3044" s="145"/>
    </row>
    <row r="3045" spans="1:7">
      <c r="A3045" s="65"/>
      <c r="B3045" s="65"/>
      <c r="C3045" s="65"/>
      <c r="D3045" s="65"/>
      <c r="E3045" s="65"/>
      <c r="F3045" s="65"/>
      <c r="G3045" s="145"/>
    </row>
    <row r="3046" spans="1:7">
      <c r="A3046" s="65"/>
      <c r="B3046" s="65"/>
      <c r="C3046" s="65"/>
      <c r="D3046" s="65"/>
      <c r="E3046" s="65"/>
      <c r="F3046" s="65"/>
      <c r="G3046" s="145"/>
    </row>
    <row r="3047" spans="1:7">
      <c r="A3047" s="65"/>
      <c r="B3047" s="65"/>
      <c r="C3047" s="65"/>
      <c r="D3047" s="65"/>
      <c r="E3047" s="65"/>
      <c r="F3047" s="65"/>
      <c r="G3047" s="145"/>
    </row>
    <row r="3048" spans="1:7">
      <c r="A3048" s="65"/>
      <c r="B3048" s="65"/>
      <c r="C3048" s="65"/>
      <c r="D3048" s="65"/>
      <c r="E3048" s="65"/>
      <c r="F3048" s="65"/>
      <c r="G3048" s="145"/>
    </row>
    <row r="3049" spans="1:7">
      <c r="A3049" s="65"/>
      <c r="B3049" s="65"/>
      <c r="C3049" s="65"/>
      <c r="D3049" s="65"/>
      <c r="E3049" s="65"/>
      <c r="F3049" s="65"/>
      <c r="G3049" s="145"/>
    </row>
    <row r="3050" spans="1:7">
      <c r="A3050" s="65"/>
      <c r="B3050" s="65"/>
      <c r="C3050" s="65"/>
      <c r="D3050" s="65"/>
      <c r="E3050" s="65"/>
      <c r="F3050" s="65"/>
      <c r="G3050" s="145"/>
    </row>
    <row r="3051" spans="1:7">
      <c r="A3051" s="65"/>
      <c r="B3051" s="65"/>
      <c r="C3051" s="65"/>
      <c r="D3051" s="65"/>
      <c r="E3051" s="65"/>
      <c r="F3051" s="65"/>
      <c r="G3051" s="145"/>
    </row>
    <row r="3052" spans="1:7">
      <c r="A3052" s="65"/>
      <c r="B3052" s="65"/>
      <c r="C3052" s="65"/>
      <c r="D3052" s="65"/>
      <c r="E3052" s="65"/>
      <c r="F3052" s="65"/>
      <c r="G3052" s="145"/>
    </row>
    <row r="3053" spans="1:7">
      <c r="A3053" s="65"/>
      <c r="B3053" s="65"/>
      <c r="C3053" s="65"/>
      <c r="D3053" s="65"/>
      <c r="E3053" s="65"/>
      <c r="F3053" s="65"/>
      <c r="G3053" s="145"/>
    </row>
    <row r="3054" spans="1:7">
      <c r="A3054" s="65"/>
      <c r="B3054" s="65"/>
      <c r="C3054" s="65"/>
      <c r="D3054" s="65"/>
      <c r="E3054" s="65"/>
      <c r="F3054" s="65"/>
      <c r="G3054" s="145"/>
    </row>
    <row r="3055" spans="1:7">
      <c r="A3055" s="65"/>
      <c r="B3055" s="65"/>
      <c r="C3055" s="65"/>
      <c r="D3055" s="65"/>
      <c r="E3055" s="65"/>
      <c r="F3055" s="65"/>
      <c r="G3055" s="145"/>
    </row>
    <row r="3056" spans="1:7">
      <c r="A3056" s="65"/>
      <c r="B3056" s="65"/>
      <c r="C3056" s="65"/>
      <c r="D3056" s="65"/>
      <c r="E3056" s="65"/>
      <c r="F3056" s="65"/>
      <c r="G3056" s="145"/>
    </row>
    <row r="3057" spans="1:7">
      <c r="A3057" s="65"/>
      <c r="B3057" s="65"/>
      <c r="C3057" s="65"/>
      <c r="D3057" s="65"/>
      <c r="E3057" s="65"/>
      <c r="F3057" s="65"/>
      <c r="G3057" s="145"/>
    </row>
    <row r="3058" spans="1:7">
      <c r="A3058" s="65"/>
      <c r="B3058" s="65"/>
      <c r="C3058" s="65"/>
      <c r="D3058" s="65"/>
      <c r="E3058" s="65"/>
      <c r="F3058" s="65"/>
      <c r="G3058" s="145"/>
    </row>
    <row r="3059" spans="1:7">
      <c r="A3059" s="65"/>
      <c r="B3059" s="65"/>
      <c r="C3059" s="65"/>
      <c r="D3059" s="65"/>
      <c r="E3059" s="65"/>
      <c r="F3059" s="65"/>
      <c r="G3059" s="145"/>
    </row>
    <row r="3060" spans="1:7">
      <c r="A3060" s="65"/>
      <c r="B3060" s="65"/>
      <c r="C3060" s="65"/>
      <c r="D3060" s="65"/>
      <c r="E3060" s="65"/>
      <c r="F3060" s="65"/>
      <c r="G3060" s="145"/>
    </row>
    <row r="3061" spans="1:7">
      <c r="A3061" s="65"/>
      <c r="B3061" s="65"/>
      <c r="C3061" s="65"/>
      <c r="D3061" s="65"/>
      <c r="E3061" s="65"/>
      <c r="F3061" s="65"/>
      <c r="G3061" s="145"/>
    </row>
    <row r="3062" spans="1:7">
      <c r="A3062" s="65"/>
      <c r="B3062" s="65"/>
      <c r="C3062" s="65"/>
      <c r="D3062" s="65"/>
      <c r="E3062" s="65"/>
      <c r="F3062" s="65"/>
      <c r="G3062" s="145"/>
    </row>
    <row r="3063" spans="1:7">
      <c r="A3063" s="65"/>
      <c r="B3063" s="65"/>
      <c r="C3063" s="65"/>
      <c r="D3063" s="65"/>
      <c r="E3063" s="65"/>
      <c r="F3063" s="65"/>
      <c r="G3063" s="145"/>
    </row>
    <row r="3064" spans="1:7">
      <c r="A3064" s="65"/>
      <c r="B3064" s="65"/>
      <c r="C3064" s="65"/>
      <c r="D3064" s="65"/>
      <c r="E3064" s="65"/>
      <c r="F3064" s="65"/>
      <c r="G3064" s="145"/>
    </row>
    <row r="3065" spans="1:7">
      <c r="A3065" s="65"/>
      <c r="B3065" s="65"/>
      <c r="C3065" s="65"/>
      <c r="D3065" s="65"/>
      <c r="E3065" s="65"/>
      <c r="F3065" s="65"/>
      <c r="G3065" s="145"/>
    </row>
    <row r="3066" spans="1:7">
      <c r="A3066" s="65"/>
      <c r="B3066" s="65"/>
      <c r="C3066" s="65"/>
      <c r="D3066" s="65"/>
      <c r="E3066" s="65"/>
      <c r="F3066" s="65"/>
      <c r="G3066" s="145"/>
    </row>
    <row r="3067" spans="1:7">
      <c r="A3067" s="65"/>
      <c r="B3067" s="65"/>
      <c r="C3067" s="65"/>
      <c r="D3067" s="65"/>
      <c r="E3067" s="65"/>
      <c r="F3067" s="65"/>
      <c r="G3067" s="145"/>
    </row>
    <row r="3068" spans="1:7">
      <c r="A3068" s="65"/>
      <c r="B3068" s="65"/>
      <c r="C3068" s="65"/>
      <c r="D3068" s="65"/>
      <c r="E3068" s="65"/>
      <c r="F3068" s="65"/>
      <c r="G3068" s="145"/>
    </row>
    <row r="3069" spans="1:7">
      <c r="A3069" s="65"/>
      <c r="B3069" s="65"/>
      <c r="C3069" s="65"/>
      <c r="D3069" s="65"/>
      <c r="E3069" s="65"/>
      <c r="F3069" s="65"/>
      <c r="G3069" s="145"/>
    </row>
    <row r="3070" spans="1:7">
      <c r="A3070" s="65"/>
      <c r="B3070" s="65"/>
      <c r="C3070" s="65"/>
      <c r="D3070" s="65"/>
      <c r="E3070" s="65"/>
      <c r="F3070" s="65"/>
      <c r="G3070" s="145"/>
    </row>
    <row r="3071" spans="1:7">
      <c r="A3071" s="65"/>
      <c r="B3071" s="65"/>
      <c r="C3071" s="65"/>
      <c r="D3071" s="65"/>
      <c r="E3071" s="65"/>
      <c r="F3071" s="65"/>
      <c r="G3071" s="145"/>
    </row>
    <row r="3072" spans="1:7">
      <c r="A3072" s="65"/>
      <c r="B3072" s="65"/>
      <c r="C3072" s="65"/>
      <c r="D3072" s="65"/>
      <c r="E3072" s="65"/>
      <c r="F3072" s="65"/>
      <c r="G3072" s="145"/>
    </row>
    <row r="3073" spans="1:7">
      <c r="A3073" s="65"/>
      <c r="B3073" s="65"/>
      <c r="C3073" s="65"/>
      <c r="D3073" s="65"/>
      <c r="E3073" s="65"/>
      <c r="F3073" s="65"/>
      <c r="G3073" s="145"/>
    </row>
    <row r="3074" spans="1:7">
      <c r="A3074" s="65"/>
      <c r="B3074" s="65"/>
      <c r="C3074" s="65"/>
      <c r="D3074" s="65"/>
      <c r="E3074" s="65"/>
      <c r="F3074" s="65"/>
      <c r="G3074" s="145"/>
    </row>
    <row r="3075" spans="1:7">
      <c r="A3075" s="65"/>
      <c r="B3075" s="65"/>
      <c r="C3075" s="65"/>
      <c r="D3075" s="65"/>
      <c r="E3075" s="65"/>
      <c r="F3075" s="65"/>
      <c r="G3075" s="145"/>
    </row>
    <row r="3076" spans="1:7">
      <c r="A3076" s="65"/>
      <c r="B3076" s="65"/>
      <c r="C3076" s="65"/>
      <c r="D3076" s="65"/>
      <c r="E3076" s="65"/>
      <c r="F3076" s="65"/>
      <c r="G3076" s="145"/>
    </row>
    <row r="3077" spans="1:7">
      <c r="A3077" s="65"/>
      <c r="B3077" s="65"/>
      <c r="C3077" s="65"/>
      <c r="D3077" s="65"/>
      <c r="E3077" s="65"/>
      <c r="F3077" s="65"/>
      <c r="G3077" s="145"/>
    </row>
    <row r="3078" spans="1:7">
      <c r="A3078" s="65"/>
      <c r="B3078" s="65"/>
      <c r="C3078" s="65"/>
      <c r="D3078" s="65"/>
      <c r="E3078" s="65"/>
      <c r="F3078" s="65"/>
      <c r="G3078" s="145"/>
    </row>
    <row r="3079" spans="1:7">
      <c r="A3079" s="65"/>
      <c r="B3079" s="65"/>
      <c r="C3079" s="65"/>
      <c r="D3079" s="65"/>
      <c r="E3079" s="65"/>
      <c r="F3079" s="65"/>
      <c r="G3079" s="145"/>
    </row>
    <row r="3080" spans="1:7">
      <c r="A3080" s="65"/>
      <c r="B3080" s="65"/>
      <c r="C3080" s="65"/>
      <c r="D3080" s="65"/>
      <c r="E3080" s="65"/>
      <c r="F3080" s="65"/>
      <c r="G3080" s="145"/>
    </row>
    <row r="3081" spans="1:7">
      <c r="A3081" s="65"/>
      <c r="B3081" s="65"/>
      <c r="C3081" s="65"/>
      <c r="D3081" s="65"/>
      <c r="E3081" s="65"/>
      <c r="F3081" s="65"/>
      <c r="G3081" s="145"/>
    </row>
    <row r="3082" spans="1:7">
      <c r="A3082" s="65"/>
      <c r="B3082" s="65"/>
      <c r="C3082" s="65"/>
      <c r="D3082" s="65"/>
      <c r="E3082" s="65"/>
      <c r="F3082" s="65"/>
      <c r="G3082" s="145"/>
    </row>
    <row r="3083" spans="1:7">
      <c r="A3083" s="65"/>
      <c r="B3083" s="65"/>
      <c r="C3083" s="65"/>
      <c r="D3083" s="65"/>
      <c r="E3083" s="65"/>
      <c r="F3083" s="65"/>
      <c r="G3083" s="145"/>
    </row>
    <row r="3084" spans="1:7">
      <c r="A3084" s="65"/>
      <c r="B3084" s="65"/>
      <c r="C3084" s="65"/>
      <c r="D3084" s="65"/>
      <c r="E3084" s="65"/>
      <c r="F3084" s="65"/>
      <c r="G3084" s="145"/>
    </row>
    <row r="3085" spans="1:7">
      <c r="A3085" s="65"/>
      <c r="B3085" s="65"/>
      <c r="C3085" s="65"/>
      <c r="D3085" s="65"/>
      <c r="E3085" s="65"/>
      <c r="F3085" s="65"/>
      <c r="G3085" s="145"/>
    </row>
    <row r="3086" spans="1:7">
      <c r="A3086" s="65"/>
      <c r="B3086" s="65"/>
      <c r="C3086" s="65"/>
      <c r="D3086" s="65"/>
      <c r="E3086" s="65"/>
      <c r="F3086" s="65"/>
      <c r="G3086" s="145"/>
    </row>
    <row r="3087" spans="1:7">
      <c r="A3087" s="65"/>
      <c r="B3087" s="65"/>
      <c r="C3087" s="65"/>
      <c r="D3087" s="65"/>
      <c r="E3087" s="65"/>
      <c r="F3087" s="65"/>
      <c r="G3087" s="145"/>
    </row>
    <row r="3088" spans="1:7">
      <c r="A3088" s="65"/>
      <c r="B3088" s="65"/>
      <c r="C3088" s="65"/>
      <c r="D3088" s="65"/>
      <c r="E3088" s="65"/>
      <c r="F3088" s="65"/>
      <c r="G3088" s="145"/>
    </row>
    <row r="3089" spans="1:7">
      <c r="A3089" s="65"/>
      <c r="B3089" s="65"/>
      <c r="C3089" s="65"/>
      <c r="D3089" s="65"/>
      <c r="E3089" s="65"/>
      <c r="F3089" s="65"/>
      <c r="G3089" s="145"/>
    </row>
    <row r="3090" spans="1:7">
      <c r="A3090" s="65"/>
      <c r="B3090" s="65"/>
      <c r="C3090" s="65"/>
      <c r="D3090" s="65"/>
      <c r="E3090" s="65"/>
      <c r="F3090" s="65"/>
      <c r="G3090" s="145"/>
    </row>
    <row r="3091" spans="1:7">
      <c r="A3091" s="65"/>
      <c r="B3091" s="65"/>
      <c r="C3091" s="65"/>
      <c r="D3091" s="65"/>
      <c r="E3091" s="65"/>
      <c r="F3091" s="65"/>
      <c r="G3091" s="145"/>
    </row>
    <row r="3092" spans="1:7">
      <c r="A3092" s="65"/>
      <c r="B3092" s="65"/>
      <c r="C3092" s="65"/>
      <c r="D3092" s="65"/>
      <c r="E3092" s="65"/>
      <c r="F3092" s="65"/>
      <c r="G3092" s="145"/>
    </row>
    <row r="3093" spans="1:7">
      <c r="A3093" s="65"/>
      <c r="B3093" s="65"/>
      <c r="C3093" s="65"/>
      <c r="D3093" s="65"/>
      <c r="E3093" s="65"/>
      <c r="F3093" s="65"/>
      <c r="G3093" s="145"/>
    </row>
    <row r="3094" spans="1:7">
      <c r="A3094" s="65"/>
      <c r="B3094" s="65"/>
      <c r="C3094" s="65"/>
      <c r="D3094" s="65"/>
      <c r="E3094" s="65"/>
      <c r="F3094" s="65"/>
      <c r="G3094" s="145"/>
    </row>
    <row r="3095" spans="1:7">
      <c r="A3095" s="65"/>
      <c r="B3095" s="65"/>
      <c r="C3095" s="65"/>
      <c r="D3095" s="65"/>
      <c r="E3095" s="65"/>
      <c r="F3095" s="65"/>
      <c r="G3095" s="145"/>
    </row>
    <row r="3096" spans="1:7">
      <c r="A3096" s="65"/>
      <c r="B3096" s="65"/>
      <c r="C3096" s="65"/>
      <c r="D3096" s="65"/>
      <c r="E3096" s="65"/>
      <c r="F3096" s="65"/>
      <c r="G3096" s="145"/>
    </row>
    <row r="3097" spans="1:7">
      <c r="A3097" s="65"/>
      <c r="B3097" s="65"/>
      <c r="C3097" s="65"/>
      <c r="D3097" s="65"/>
      <c r="E3097" s="65"/>
      <c r="F3097" s="65"/>
      <c r="G3097" s="145"/>
    </row>
    <row r="3098" spans="1:7">
      <c r="A3098" s="65"/>
      <c r="B3098" s="65"/>
      <c r="C3098" s="65"/>
      <c r="D3098" s="65"/>
      <c r="E3098" s="65"/>
      <c r="F3098" s="65"/>
      <c r="G3098" s="145"/>
    </row>
    <row r="3099" spans="1:7">
      <c r="A3099" s="65"/>
      <c r="B3099" s="65"/>
      <c r="C3099" s="65"/>
      <c r="D3099" s="65"/>
      <c r="E3099" s="65"/>
      <c r="F3099" s="65"/>
      <c r="G3099" s="145"/>
    </row>
    <row r="3100" spans="1:7">
      <c r="A3100" s="65"/>
      <c r="B3100" s="65"/>
      <c r="C3100" s="65"/>
      <c r="D3100" s="65"/>
      <c r="E3100" s="65"/>
      <c r="F3100" s="65"/>
      <c r="G3100" s="145"/>
    </row>
    <row r="3101" spans="1:7">
      <c r="A3101" s="65"/>
      <c r="B3101" s="65"/>
      <c r="C3101" s="65"/>
      <c r="D3101" s="65"/>
      <c r="E3101" s="65"/>
      <c r="F3101" s="65"/>
      <c r="G3101" s="145"/>
    </row>
    <row r="3102" spans="1:7">
      <c r="A3102" s="65"/>
      <c r="B3102" s="65"/>
      <c r="C3102" s="65"/>
      <c r="D3102" s="65"/>
      <c r="E3102" s="65"/>
      <c r="F3102" s="65"/>
      <c r="G3102" s="145"/>
    </row>
    <row r="3103" spans="1:7">
      <c r="A3103" s="65"/>
      <c r="B3103" s="65"/>
      <c r="C3103" s="65"/>
      <c r="D3103" s="65"/>
      <c r="E3103" s="65"/>
      <c r="F3103" s="65"/>
      <c r="G3103" s="145"/>
    </row>
    <row r="3104" spans="1:7">
      <c r="A3104" s="65"/>
      <c r="B3104" s="65"/>
      <c r="C3104" s="65"/>
      <c r="D3104" s="65"/>
      <c r="E3104" s="65"/>
      <c r="F3104" s="65"/>
      <c r="G3104" s="145"/>
    </row>
    <row r="3105" spans="1:7">
      <c r="A3105" s="65"/>
      <c r="B3105" s="65"/>
      <c r="C3105" s="65"/>
      <c r="D3105" s="65"/>
      <c r="E3105" s="65"/>
      <c r="F3105" s="65"/>
      <c r="G3105" s="145"/>
    </row>
    <row r="3106" spans="1:7">
      <c r="A3106" s="65"/>
      <c r="B3106" s="65"/>
      <c r="C3106" s="65"/>
      <c r="D3106" s="65"/>
      <c r="E3106" s="65"/>
      <c r="F3106" s="65"/>
      <c r="G3106" s="145"/>
    </row>
    <row r="3107" spans="1:7">
      <c r="A3107" s="65"/>
      <c r="B3107" s="65"/>
      <c r="C3107" s="65"/>
      <c r="D3107" s="65"/>
      <c r="E3107" s="65"/>
      <c r="F3107" s="65"/>
      <c r="G3107" s="145"/>
    </row>
    <row r="3108" spans="1:7">
      <c r="A3108" s="65"/>
      <c r="B3108" s="65"/>
      <c r="C3108" s="65"/>
      <c r="D3108" s="65"/>
      <c r="E3108" s="65"/>
      <c r="F3108" s="65"/>
      <c r="G3108" s="145"/>
    </row>
    <row r="3109" spans="1:7">
      <c r="A3109" s="65"/>
      <c r="B3109" s="65"/>
      <c r="C3109" s="65"/>
      <c r="D3109" s="65"/>
      <c r="E3109" s="65"/>
      <c r="F3109" s="65"/>
      <c r="G3109" s="145"/>
    </row>
    <row r="3110" spans="1:7">
      <c r="A3110" s="65"/>
      <c r="B3110" s="65"/>
      <c r="C3110" s="65"/>
      <c r="D3110" s="65"/>
      <c r="E3110" s="65"/>
      <c r="F3110" s="65"/>
      <c r="G3110" s="145"/>
    </row>
    <row r="3111" spans="1:7">
      <c r="A3111" s="65"/>
      <c r="B3111" s="65"/>
      <c r="C3111" s="65"/>
      <c r="D3111" s="65"/>
      <c r="E3111" s="65"/>
      <c r="F3111" s="65"/>
      <c r="G3111" s="145"/>
    </row>
    <row r="3112" spans="1:7">
      <c r="A3112" s="65"/>
      <c r="B3112" s="65"/>
      <c r="C3112" s="65"/>
      <c r="D3112" s="65"/>
      <c r="E3112" s="65"/>
      <c r="F3112" s="65"/>
      <c r="G3112" s="145"/>
    </row>
    <row r="3113" spans="1:7">
      <c r="A3113" s="65"/>
      <c r="B3113" s="65"/>
      <c r="C3113" s="65"/>
      <c r="D3113" s="65"/>
      <c r="E3113" s="65"/>
      <c r="F3113" s="65"/>
      <c r="G3113" s="145"/>
    </row>
    <row r="3114" spans="1:7">
      <c r="A3114" s="65"/>
      <c r="B3114" s="65"/>
      <c r="C3114" s="65"/>
      <c r="D3114" s="65"/>
      <c r="E3114" s="65"/>
      <c r="F3114" s="65"/>
      <c r="G3114" s="145"/>
    </row>
    <row r="3115" spans="1:7">
      <c r="A3115" s="65"/>
      <c r="B3115" s="65"/>
      <c r="C3115" s="65"/>
      <c r="D3115" s="65"/>
      <c r="E3115" s="65"/>
      <c r="F3115" s="65"/>
      <c r="G3115" s="145"/>
    </row>
    <row r="3116" spans="1:7">
      <c r="A3116" s="65"/>
      <c r="B3116" s="65"/>
      <c r="C3116" s="65"/>
      <c r="D3116" s="65"/>
      <c r="E3116" s="65"/>
      <c r="F3116" s="65"/>
      <c r="G3116" s="145"/>
    </row>
    <row r="3117" spans="1:7">
      <c r="A3117" s="65"/>
      <c r="B3117" s="65"/>
      <c r="C3117" s="65"/>
      <c r="D3117" s="65"/>
      <c r="E3117" s="65"/>
      <c r="F3117" s="65"/>
      <c r="G3117" s="145"/>
    </row>
    <row r="3118" spans="1:7">
      <c r="A3118" s="65"/>
      <c r="B3118" s="65"/>
      <c r="C3118" s="65"/>
      <c r="D3118" s="65"/>
      <c r="E3118" s="65"/>
      <c r="F3118" s="65"/>
      <c r="G3118" s="145"/>
    </row>
    <row r="3119" spans="1:7">
      <c r="A3119" s="65"/>
      <c r="B3119" s="65"/>
      <c r="C3119" s="65"/>
      <c r="D3119" s="65"/>
      <c r="E3119" s="65"/>
      <c r="F3119" s="65"/>
      <c r="G3119" s="145"/>
    </row>
    <row r="3120" spans="1:7">
      <c r="A3120" s="65"/>
      <c r="B3120" s="65"/>
      <c r="C3120" s="65"/>
      <c r="D3120" s="65"/>
      <c r="E3120" s="65"/>
      <c r="F3120" s="65"/>
      <c r="G3120" s="145"/>
    </row>
    <row r="3121" spans="1:7">
      <c r="A3121" s="65"/>
      <c r="B3121" s="65"/>
      <c r="C3121" s="65"/>
      <c r="D3121" s="65"/>
      <c r="E3121" s="65"/>
      <c r="F3121" s="65"/>
      <c r="G3121" s="145"/>
    </row>
    <row r="3122" spans="1:7">
      <c r="A3122" s="65"/>
      <c r="B3122" s="65"/>
      <c r="C3122" s="65"/>
      <c r="D3122" s="65"/>
      <c r="E3122" s="65"/>
      <c r="F3122" s="65"/>
      <c r="G3122" s="145"/>
    </row>
    <row r="3123" spans="1:7">
      <c r="A3123" s="65"/>
      <c r="B3123" s="65"/>
      <c r="C3123" s="65"/>
      <c r="D3123" s="65"/>
      <c r="E3123" s="65"/>
      <c r="F3123" s="65"/>
      <c r="G3123" s="145"/>
    </row>
    <row r="3124" spans="1:7">
      <c r="A3124" s="65"/>
      <c r="B3124" s="65"/>
      <c r="C3124" s="65"/>
      <c r="D3124" s="65"/>
      <c r="E3124" s="65"/>
      <c r="F3124" s="65"/>
      <c r="G3124" s="145"/>
    </row>
    <row r="3125" spans="1:7">
      <c r="A3125" s="65"/>
      <c r="B3125" s="65"/>
      <c r="C3125" s="65"/>
      <c r="D3125" s="65"/>
      <c r="E3125" s="65"/>
      <c r="F3125" s="65"/>
      <c r="G3125" s="145"/>
    </row>
    <row r="3126" spans="1:7">
      <c r="A3126" s="65"/>
      <c r="B3126" s="65"/>
      <c r="C3126" s="65"/>
      <c r="D3126" s="65"/>
      <c r="E3126" s="65"/>
      <c r="F3126" s="65"/>
      <c r="G3126" s="145"/>
    </row>
    <row r="3127" spans="1:7">
      <c r="A3127" s="65"/>
      <c r="B3127" s="65"/>
      <c r="C3127" s="65"/>
      <c r="D3127" s="65"/>
      <c r="E3127" s="65"/>
      <c r="F3127" s="65"/>
      <c r="G3127" s="145"/>
    </row>
    <row r="3128" spans="1:7">
      <c r="A3128" s="65"/>
      <c r="B3128" s="65"/>
      <c r="C3128" s="65"/>
      <c r="D3128" s="65"/>
      <c r="E3128" s="65"/>
      <c r="F3128" s="65"/>
      <c r="G3128" s="145"/>
    </row>
    <row r="3129" spans="1:7">
      <c r="A3129" s="65"/>
      <c r="B3129" s="65"/>
      <c r="C3129" s="65"/>
      <c r="D3129" s="65"/>
      <c r="E3129" s="65"/>
      <c r="F3129" s="65"/>
      <c r="G3129" s="145"/>
    </row>
    <row r="3130" spans="1:7">
      <c r="A3130" s="65"/>
      <c r="B3130" s="65"/>
      <c r="C3130" s="65"/>
      <c r="D3130" s="65"/>
      <c r="E3130" s="65"/>
      <c r="F3130" s="65"/>
      <c r="G3130" s="145"/>
    </row>
    <row r="3131" spans="1:7">
      <c r="A3131" s="65"/>
      <c r="B3131" s="65"/>
      <c r="C3131" s="65"/>
      <c r="D3131" s="65"/>
      <c r="E3131" s="65"/>
      <c r="F3131" s="65"/>
      <c r="G3131" s="145"/>
    </row>
    <row r="3132" spans="1:7">
      <c r="A3132" s="65"/>
      <c r="B3132" s="65"/>
      <c r="C3132" s="65"/>
      <c r="D3132" s="65"/>
      <c r="E3132" s="65"/>
      <c r="F3132" s="65"/>
      <c r="G3132" s="145"/>
    </row>
    <row r="3133" spans="1:7">
      <c r="A3133" s="65"/>
      <c r="B3133" s="65"/>
      <c r="C3133" s="65"/>
      <c r="D3133" s="65"/>
      <c r="E3133" s="65"/>
      <c r="F3133" s="65"/>
      <c r="G3133" s="145"/>
    </row>
    <row r="3134" spans="1:7">
      <c r="A3134" s="65"/>
      <c r="B3134" s="65"/>
      <c r="C3134" s="65"/>
      <c r="D3134" s="65"/>
      <c r="E3134" s="65"/>
      <c r="F3134" s="65"/>
      <c r="G3134" s="145"/>
    </row>
    <row r="3135" spans="1:7">
      <c r="A3135" s="65"/>
      <c r="B3135" s="65"/>
      <c r="C3135" s="65"/>
      <c r="D3135" s="65"/>
      <c r="E3135" s="65"/>
      <c r="F3135" s="65"/>
      <c r="G3135" s="145"/>
    </row>
    <row r="3136" spans="1:7">
      <c r="A3136" s="65"/>
      <c r="B3136" s="65"/>
      <c r="C3136" s="65"/>
      <c r="D3136" s="65"/>
      <c r="E3136" s="65"/>
      <c r="F3136" s="65"/>
      <c r="G3136" s="145"/>
    </row>
    <row r="3137" spans="1:7">
      <c r="A3137" s="65"/>
      <c r="B3137" s="65"/>
      <c r="C3137" s="65"/>
      <c r="D3137" s="65"/>
      <c r="E3137" s="65"/>
      <c r="F3137" s="65"/>
      <c r="G3137" s="145"/>
    </row>
    <row r="3138" spans="1:7">
      <c r="A3138" s="65"/>
      <c r="B3138" s="65"/>
      <c r="C3138" s="65"/>
      <c r="D3138" s="65"/>
      <c r="E3138" s="65"/>
      <c r="F3138" s="65"/>
      <c r="G3138" s="145"/>
    </row>
    <row r="3139" spans="1:7">
      <c r="A3139" s="65"/>
      <c r="B3139" s="65"/>
      <c r="C3139" s="65"/>
      <c r="D3139" s="65"/>
      <c r="E3139" s="65"/>
      <c r="F3139" s="65"/>
      <c r="G3139" s="145"/>
    </row>
    <row r="3140" spans="1:7">
      <c r="A3140" s="65"/>
      <c r="B3140" s="65"/>
      <c r="C3140" s="65"/>
      <c r="D3140" s="65"/>
      <c r="E3140" s="65"/>
      <c r="F3140" s="65"/>
      <c r="G3140" s="145"/>
    </row>
    <row r="3141" spans="1:7">
      <c r="A3141" s="65"/>
      <c r="B3141" s="65"/>
      <c r="C3141" s="65"/>
      <c r="D3141" s="65"/>
      <c r="E3141" s="65"/>
      <c r="F3141" s="65"/>
      <c r="G3141" s="145"/>
    </row>
    <row r="3142" spans="1:7">
      <c r="A3142" s="65"/>
      <c r="B3142" s="65"/>
      <c r="C3142" s="65"/>
      <c r="D3142" s="65"/>
      <c r="E3142" s="65"/>
      <c r="F3142" s="65"/>
      <c r="G3142" s="145"/>
    </row>
    <row r="3143" spans="1:7">
      <c r="A3143" s="65"/>
      <c r="B3143" s="65"/>
      <c r="C3143" s="65"/>
      <c r="D3143" s="65"/>
      <c r="E3143" s="65"/>
      <c r="F3143" s="65"/>
      <c r="G3143" s="145"/>
    </row>
    <row r="3144" spans="1:7">
      <c r="A3144" s="65"/>
      <c r="B3144" s="65"/>
      <c r="C3144" s="65"/>
      <c r="D3144" s="65"/>
      <c r="E3144" s="65"/>
      <c r="F3144" s="65"/>
      <c r="G3144" s="145"/>
    </row>
    <row r="3145" spans="1:7">
      <c r="A3145" s="65"/>
      <c r="B3145" s="65"/>
      <c r="C3145" s="65"/>
      <c r="D3145" s="65"/>
      <c r="E3145" s="65"/>
      <c r="F3145" s="65"/>
      <c r="G3145" s="145"/>
    </row>
    <row r="3146" spans="1:7">
      <c r="A3146" s="65"/>
      <c r="B3146" s="65"/>
      <c r="C3146" s="65"/>
      <c r="D3146" s="65"/>
      <c r="E3146" s="65"/>
      <c r="F3146" s="65"/>
      <c r="G3146" s="145"/>
    </row>
    <row r="3147" spans="1:7">
      <c r="A3147" s="65"/>
      <c r="B3147" s="65"/>
      <c r="C3147" s="65"/>
      <c r="D3147" s="65"/>
      <c r="E3147" s="65"/>
      <c r="F3147" s="65"/>
      <c r="G3147" s="145"/>
    </row>
    <row r="3148" spans="1:7">
      <c r="A3148" s="65"/>
      <c r="B3148" s="65"/>
      <c r="C3148" s="65"/>
      <c r="D3148" s="65"/>
      <c r="E3148" s="65"/>
      <c r="F3148" s="65"/>
      <c r="G3148" s="145"/>
    </row>
    <row r="3149" spans="1:7">
      <c r="A3149" s="65"/>
      <c r="B3149" s="65"/>
      <c r="C3149" s="65"/>
      <c r="D3149" s="65"/>
      <c r="E3149" s="65"/>
      <c r="F3149" s="65"/>
      <c r="G3149" s="145"/>
    </row>
    <row r="3150" spans="1:7">
      <c r="A3150" s="65"/>
      <c r="B3150" s="65"/>
      <c r="C3150" s="65"/>
      <c r="D3150" s="65"/>
      <c r="E3150" s="65"/>
      <c r="F3150" s="65"/>
      <c r="G3150" s="145"/>
    </row>
    <row r="3151" spans="1:7">
      <c r="A3151" s="65"/>
      <c r="B3151" s="65"/>
      <c r="C3151" s="65"/>
      <c r="D3151" s="65"/>
      <c r="E3151" s="65"/>
      <c r="F3151" s="65"/>
      <c r="G3151" s="145"/>
    </row>
    <row r="3152" spans="1:7">
      <c r="A3152" s="65"/>
      <c r="B3152" s="65"/>
      <c r="C3152" s="65"/>
      <c r="D3152" s="65"/>
      <c r="E3152" s="65"/>
      <c r="F3152" s="65"/>
      <c r="G3152" s="145"/>
    </row>
    <row r="3153" spans="1:7">
      <c r="A3153" s="65"/>
      <c r="B3153" s="65"/>
      <c r="C3153" s="65"/>
      <c r="D3153" s="65"/>
      <c r="E3153" s="65"/>
      <c r="F3153" s="65"/>
      <c r="G3153" s="145"/>
    </row>
    <row r="3154" spans="1:7">
      <c r="A3154" s="65"/>
      <c r="B3154" s="65"/>
      <c r="C3154" s="65"/>
      <c r="D3154" s="65"/>
      <c r="E3154" s="65"/>
      <c r="F3154" s="65"/>
      <c r="G3154" s="145"/>
    </row>
    <row r="3155" spans="1:7">
      <c r="A3155" s="65"/>
      <c r="B3155" s="65"/>
      <c r="C3155" s="65"/>
      <c r="D3155" s="65"/>
      <c r="E3155" s="65"/>
      <c r="F3155" s="65"/>
      <c r="G3155" s="145"/>
    </row>
    <row r="3156" spans="1:7">
      <c r="A3156" s="65"/>
      <c r="B3156" s="65"/>
      <c r="C3156" s="65"/>
      <c r="D3156" s="65"/>
      <c r="E3156" s="65"/>
      <c r="F3156" s="65"/>
      <c r="G3156" s="145"/>
    </row>
    <row r="3157" spans="1:7">
      <c r="A3157" s="65"/>
      <c r="B3157" s="65"/>
      <c r="C3157" s="65"/>
      <c r="D3157" s="65"/>
      <c r="E3157" s="65"/>
      <c r="F3157" s="65"/>
      <c r="G3157" s="145"/>
    </row>
    <row r="3158" spans="1:7">
      <c r="A3158" s="65"/>
      <c r="B3158" s="65"/>
      <c r="C3158" s="65"/>
      <c r="D3158" s="65"/>
      <c r="E3158" s="65"/>
      <c r="F3158" s="65"/>
      <c r="G3158" s="145"/>
    </row>
    <row r="3159" spans="1:7">
      <c r="A3159" s="65"/>
      <c r="B3159" s="65"/>
      <c r="C3159" s="65"/>
      <c r="D3159" s="65"/>
      <c r="E3159" s="65"/>
      <c r="F3159" s="65"/>
      <c r="G3159" s="145"/>
    </row>
    <row r="3160" spans="1:7">
      <c r="A3160" s="65"/>
      <c r="B3160" s="65"/>
      <c r="C3160" s="65"/>
      <c r="D3160" s="65"/>
      <c r="E3160" s="65"/>
      <c r="F3160" s="65"/>
      <c r="G3160" s="145"/>
    </row>
    <row r="3161" spans="1:7">
      <c r="A3161" s="65"/>
      <c r="B3161" s="65"/>
      <c r="C3161" s="65"/>
      <c r="D3161" s="65"/>
      <c r="E3161" s="65"/>
      <c r="F3161" s="65"/>
      <c r="G3161" s="145"/>
    </row>
    <row r="3162" spans="1:7">
      <c r="A3162" s="65"/>
      <c r="B3162" s="65"/>
      <c r="C3162" s="65"/>
      <c r="D3162" s="65"/>
      <c r="E3162" s="65"/>
      <c r="F3162" s="65"/>
      <c r="G3162" s="145"/>
    </row>
    <row r="3163" spans="1:7">
      <c r="A3163" s="65"/>
      <c r="B3163" s="65"/>
      <c r="C3163" s="65"/>
      <c r="D3163" s="65"/>
      <c r="E3163" s="65"/>
      <c r="F3163" s="65"/>
      <c r="G3163" s="145"/>
    </row>
    <row r="3164" spans="1:7">
      <c r="A3164" s="65"/>
      <c r="B3164" s="65"/>
      <c r="C3164" s="65"/>
      <c r="D3164" s="65"/>
      <c r="E3164" s="65"/>
      <c r="F3164" s="65"/>
      <c r="G3164" s="145"/>
    </row>
    <row r="3165" spans="1:7">
      <c r="A3165" s="65"/>
      <c r="B3165" s="65"/>
      <c r="C3165" s="65"/>
      <c r="D3165" s="65"/>
      <c r="E3165" s="65"/>
      <c r="F3165" s="65"/>
      <c r="G3165" s="145"/>
    </row>
    <row r="3166" spans="1:7">
      <c r="A3166" s="65"/>
      <c r="B3166" s="65"/>
      <c r="C3166" s="65"/>
      <c r="D3166" s="65"/>
      <c r="E3166" s="65"/>
      <c r="F3166" s="65"/>
      <c r="G3166" s="145"/>
    </row>
    <row r="3167" spans="1:7">
      <c r="A3167" s="65"/>
      <c r="B3167" s="65"/>
      <c r="C3167" s="65"/>
      <c r="D3167" s="65"/>
      <c r="E3167" s="65"/>
      <c r="F3167" s="65"/>
      <c r="G3167" s="145"/>
    </row>
    <row r="3168" spans="1:7">
      <c r="A3168" s="65"/>
      <c r="B3168" s="65"/>
      <c r="C3168" s="65"/>
      <c r="D3168" s="65"/>
      <c r="E3168" s="65"/>
      <c r="F3168" s="65"/>
      <c r="G3168" s="145"/>
    </row>
    <row r="3169" spans="1:7">
      <c r="A3169" s="65"/>
      <c r="B3169" s="65"/>
      <c r="C3169" s="65"/>
      <c r="D3169" s="65"/>
      <c r="E3169" s="65"/>
      <c r="F3169" s="65"/>
      <c r="G3169" s="145"/>
    </row>
    <row r="3170" spans="1:7">
      <c r="A3170" s="65"/>
      <c r="B3170" s="65"/>
      <c r="C3170" s="65"/>
      <c r="D3170" s="65"/>
      <c r="E3170" s="65"/>
      <c r="F3170" s="65"/>
      <c r="G3170" s="145"/>
    </row>
    <row r="3171" spans="1:7">
      <c r="A3171" s="65"/>
      <c r="B3171" s="65"/>
      <c r="C3171" s="65"/>
      <c r="D3171" s="65"/>
      <c r="E3171" s="65"/>
      <c r="F3171" s="65"/>
      <c r="G3171" s="145"/>
    </row>
    <row r="3172" spans="1:7">
      <c r="A3172" s="65"/>
      <c r="B3172" s="65"/>
      <c r="C3172" s="65"/>
      <c r="D3172" s="65"/>
      <c r="E3172" s="65"/>
      <c r="F3172" s="65"/>
      <c r="G3172" s="145"/>
    </row>
    <row r="3173" spans="1:7">
      <c r="A3173" s="65"/>
      <c r="B3173" s="65"/>
      <c r="C3173" s="65"/>
      <c r="D3173" s="65"/>
      <c r="E3173" s="65"/>
      <c r="F3173" s="65"/>
      <c r="G3173" s="145"/>
    </row>
    <row r="3174" spans="1:7">
      <c r="A3174" s="65"/>
      <c r="B3174" s="65"/>
      <c r="C3174" s="65"/>
      <c r="D3174" s="65"/>
      <c r="E3174" s="65"/>
      <c r="F3174" s="65"/>
      <c r="G3174" s="145"/>
    </row>
    <row r="3175" spans="1:7">
      <c r="A3175" s="65"/>
      <c r="B3175" s="65"/>
      <c r="C3175" s="65"/>
      <c r="D3175" s="65"/>
      <c r="E3175" s="65"/>
      <c r="F3175" s="65"/>
      <c r="G3175" s="145"/>
    </row>
    <row r="3176" spans="1:7">
      <c r="A3176" s="65"/>
      <c r="B3176" s="65"/>
      <c r="C3176" s="65"/>
      <c r="D3176" s="65"/>
      <c r="E3176" s="65"/>
      <c r="F3176" s="65"/>
      <c r="G3176" s="145"/>
    </row>
    <row r="3177" spans="1:7">
      <c r="A3177" s="65"/>
      <c r="B3177" s="65"/>
      <c r="C3177" s="65"/>
      <c r="D3177" s="65"/>
      <c r="E3177" s="65"/>
      <c r="F3177" s="65"/>
      <c r="G3177" s="145"/>
    </row>
    <row r="3178" spans="1:7">
      <c r="A3178" s="65"/>
      <c r="B3178" s="65"/>
      <c r="C3178" s="65"/>
      <c r="D3178" s="65"/>
      <c r="E3178" s="65"/>
      <c r="F3178" s="65"/>
      <c r="G3178" s="145"/>
    </row>
    <row r="3179" spans="1:7">
      <c r="A3179" s="65"/>
      <c r="B3179" s="65"/>
      <c r="C3179" s="65"/>
      <c r="D3179" s="65"/>
      <c r="E3179" s="65"/>
      <c r="F3179" s="65"/>
      <c r="G3179" s="145"/>
    </row>
    <row r="3180" spans="1:7">
      <c r="A3180" s="65"/>
      <c r="B3180" s="65"/>
      <c r="C3180" s="65"/>
      <c r="D3180" s="65"/>
      <c r="E3180" s="65"/>
      <c r="F3180" s="65"/>
      <c r="G3180" s="145"/>
    </row>
    <row r="3181" spans="1:7">
      <c r="A3181" s="65"/>
      <c r="B3181" s="65"/>
      <c r="C3181" s="65"/>
      <c r="D3181" s="65"/>
      <c r="E3181" s="65"/>
      <c r="F3181" s="65"/>
      <c r="G3181" s="145"/>
    </row>
    <row r="3182" spans="1:7">
      <c r="A3182" s="65"/>
      <c r="B3182" s="65"/>
      <c r="C3182" s="65"/>
      <c r="D3182" s="65"/>
      <c r="E3182" s="65"/>
      <c r="F3182" s="65"/>
      <c r="G3182" s="145"/>
    </row>
    <row r="3183" spans="1:7">
      <c r="A3183" s="65"/>
      <c r="B3183" s="65"/>
      <c r="C3183" s="65"/>
      <c r="D3183" s="65"/>
      <c r="E3183" s="65"/>
      <c r="F3183" s="65"/>
      <c r="G3183" s="145"/>
    </row>
    <row r="3184" spans="1:7">
      <c r="A3184" s="65"/>
      <c r="B3184" s="65"/>
      <c r="C3184" s="65"/>
      <c r="D3184" s="65"/>
      <c r="E3184" s="65"/>
      <c r="F3184" s="65"/>
      <c r="G3184" s="145"/>
    </row>
    <row r="3185" spans="1:7">
      <c r="A3185" s="65"/>
      <c r="B3185" s="65"/>
      <c r="C3185" s="65"/>
      <c r="D3185" s="65"/>
      <c r="E3185" s="65"/>
      <c r="F3185" s="65"/>
      <c r="G3185" s="145"/>
    </row>
    <row r="3186" spans="1:7">
      <c r="A3186" s="65"/>
      <c r="B3186" s="65"/>
      <c r="C3186" s="65"/>
      <c r="D3186" s="65"/>
      <c r="E3186" s="65"/>
      <c r="F3186" s="65"/>
      <c r="G3186" s="145"/>
    </row>
    <row r="3187" spans="1:7">
      <c r="A3187" s="65"/>
      <c r="B3187" s="65"/>
      <c r="C3187" s="65"/>
      <c r="D3187" s="65"/>
      <c r="E3187" s="65"/>
      <c r="F3187" s="65"/>
      <c r="G3187" s="145"/>
    </row>
    <row r="3188" spans="1:7">
      <c r="A3188" s="65"/>
      <c r="B3188" s="65"/>
      <c r="C3188" s="65"/>
      <c r="D3188" s="65"/>
      <c r="E3188" s="65"/>
      <c r="F3188" s="65"/>
      <c r="G3188" s="145"/>
    </row>
    <row r="3189" spans="1:7">
      <c r="A3189" s="65"/>
      <c r="B3189" s="65"/>
      <c r="C3189" s="65"/>
      <c r="D3189" s="65"/>
      <c r="E3189" s="65"/>
      <c r="F3189" s="65"/>
      <c r="G3189" s="145"/>
    </row>
    <row r="3190" spans="1:7">
      <c r="A3190" s="65"/>
      <c r="B3190" s="65"/>
      <c r="C3190" s="65"/>
      <c r="D3190" s="65"/>
      <c r="E3190" s="65"/>
      <c r="F3190" s="65"/>
      <c r="G3190" s="145"/>
    </row>
    <row r="3191" spans="1:7">
      <c r="A3191" s="65"/>
      <c r="B3191" s="65"/>
      <c r="C3191" s="65"/>
      <c r="D3191" s="65"/>
      <c r="E3191" s="65"/>
      <c r="F3191" s="65"/>
      <c r="G3191" s="145"/>
    </row>
    <row r="3192" spans="1:7">
      <c r="A3192" s="65"/>
      <c r="B3192" s="65"/>
      <c r="C3192" s="65"/>
      <c r="D3192" s="65"/>
      <c r="E3192" s="65"/>
      <c r="F3192" s="65"/>
      <c r="G3192" s="145"/>
    </row>
    <row r="3193" spans="1:7">
      <c r="A3193" s="65"/>
      <c r="B3193" s="65"/>
      <c r="C3193" s="65"/>
      <c r="D3193" s="65"/>
      <c r="E3193" s="65"/>
      <c r="F3193" s="65"/>
      <c r="G3193" s="145"/>
    </row>
    <row r="3194" spans="1:7">
      <c r="A3194" s="65"/>
      <c r="B3194" s="65"/>
      <c r="C3194" s="65"/>
      <c r="D3194" s="65"/>
      <c r="E3194" s="65"/>
      <c r="F3194" s="65"/>
      <c r="G3194" s="145"/>
    </row>
    <row r="3195" spans="1:7">
      <c r="A3195" s="65"/>
      <c r="B3195" s="65"/>
      <c r="C3195" s="65"/>
      <c r="D3195" s="65"/>
      <c r="E3195" s="65"/>
      <c r="F3195" s="65"/>
      <c r="G3195" s="145"/>
    </row>
    <row r="3196" spans="1:7">
      <c r="A3196" s="65"/>
      <c r="B3196" s="65"/>
      <c r="C3196" s="65"/>
      <c r="D3196" s="65"/>
      <c r="E3196" s="65"/>
      <c r="F3196" s="65"/>
      <c r="G3196" s="145"/>
    </row>
    <row r="3197" spans="1:7">
      <c r="A3197" s="65"/>
      <c r="B3197" s="65"/>
      <c r="C3197" s="65"/>
      <c r="D3197" s="65"/>
      <c r="E3197" s="65"/>
      <c r="F3197" s="65"/>
      <c r="G3197" s="145"/>
    </row>
    <row r="3198" spans="1:7">
      <c r="A3198" s="65"/>
      <c r="B3198" s="65"/>
      <c r="C3198" s="65"/>
      <c r="D3198" s="65"/>
      <c r="E3198" s="65"/>
      <c r="F3198" s="65"/>
      <c r="G3198" s="145"/>
    </row>
    <row r="3199" spans="1:7">
      <c r="A3199" s="65"/>
      <c r="B3199" s="65"/>
      <c r="C3199" s="65"/>
      <c r="D3199" s="65"/>
      <c r="E3199" s="65"/>
      <c r="F3199" s="65"/>
      <c r="G3199" s="145"/>
    </row>
    <row r="3200" spans="1:7">
      <c r="A3200" s="65"/>
      <c r="B3200" s="65"/>
      <c r="C3200" s="65"/>
      <c r="D3200" s="65"/>
      <c r="E3200" s="65"/>
      <c r="F3200" s="65"/>
      <c r="G3200" s="145"/>
    </row>
    <row r="3201" spans="1:7">
      <c r="A3201" s="65"/>
      <c r="B3201" s="65"/>
      <c r="C3201" s="65"/>
      <c r="D3201" s="65"/>
      <c r="E3201" s="65"/>
      <c r="F3201" s="65"/>
      <c r="G3201" s="145"/>
    </row>
    <row r="3202" spans="1:7">
      <c r="A3202" s="65"/>
      <c r="B3202" s="65"/>
      <c r="C3202" s="65"/>
      <c r="D3202" s="65"/>
      <c r="E3202" s="65"/>
      <c r="F3202" s="65"/>
      <c r="G3202" s="145"/>
    </row>
    <row r="3203" spans="1:7">
      <c r="A3203" s="65"/>
      <c r="B3203" s="65"/>
      <c r="C3203" s="65"/>
      <c r="D3203" s="65"/>
      <c r="E3203" s="65"/>
      <c r="F3203" s="65"/>
      <c r="G3203" s="145"/>
    </row>
    <row r="3204" spans="1:7">
      <c r="A3204" s="65"/>
      <c r="B3204" s="65"/>
      <c r="C3204" s="65"/>
      <c r="D3204" s="65"/>
      <c r="E3204" s="65"/>
      <c r="F3204" s="65"/>
      <c r="G3204" s="145"/>
    </row>
    <row r="3205" spans="1:7">
      <c r="A3205" s="65"/>
      <c r="B3205" s="65"/>
      <c r="C3205" s="65"/>
      <c r="D3205" s="65"/>
      <c r="E3205" s="65"/>
      <c r="F3205" s="65"/>
      <c r="G3205" s="145"/>
    </row>
    <row r="3206" spans="1:7">
      <c r="A3206" s="65"/>
      <c r="B3206" s="65"/>
      <c r="C3206" s="65"/>
      <c r="D3206" s="65"/>
      <c r="E3206" s="65"/>
      <c r="F3206" s="65"/>
      <c r="G3206" s="145"/>
    </row>
    <row r="3207" spans="1:7">
      <c r="A3207" s="65"/>
      <c r="B3207" s="65"/>
      <c r="C3207" s="65"/>
      <c r="D3207" s="65"/>
      <c r="E3207" s="65"/>
      <c r="F3207" s="65"/>
      <c r="G3207" s="145"/>
    </row>
    <row r="3208" spans="1:7">
      <c r="A3208" s="65"/>
      <c r="B3208" s="65"/>
      <c r="C3208" s="65"/>
      <c r="D3208" s="65"/>
      <c r="E3208" s="65"/>
      <c r="F3208" s="65"/>
      <c r="G3208" s="145"/>
    </row>
    <row r="3209" spans="1:7">
      <c r="A3209" s="65"/>
      <c r="B3209" s="65"/>
      <c r="C3209" s="65"/>
      <c r="D3209" s="65"/>
      <c r="E3209" s="65"/>
      <c r="F3209" s="65"/>
      <c r="G3209" s="145"/>
    </row>
    <row r="3210" spans="1:7">
      <c r="A3210" s="65"/>
      <c r="B3210" s="65"/>
      <c r="C3210" s="65"/>
      <c r="D3210" s="65"/>
      <c r="E3210" s="65"/>
      <c r="F3210" s="65"/>
      <c r="G3210" s="145"/>
    </row>
    <row r="3211" spans="1:7">
      <c r="A3211" s="65"/>
      <c r="B3211" s="65"/>
      <c r="C3211" s="65"/>
      <c r="D3211" s="65"/>
      <c r="E3211" s="65"/>
      <c r="F3211" s="65"/>
      <c r="G3211" s="145"/>
    </row>
    <row r="3212" spans="1:7">
      <c r="A3212" s="65"/>
      <c r="B3212" s="65"/>
      <c r="C3212" s="65"/>
      <c r="D3212" s="65"/>
      <c r="E3212" s="65"/>
      <c r="F3212" s="65"/>
      <c r="G3212" s="145"/>
    </row>
    <row r="3213" spans="1:7">
      <c r="A3213" s="65"/>
      <c r="B3213" s="65"/>
      <c r="C3213" s="65"/>
      <c r="D3213" s="65"/>
      <c r="E3213" s="65"/>
      <c r="F3213" s="65"/>
      <c r="G3213" s="145"/>
    </row>
    <row r="3214" spans="1:7">
      <c r="A3214" s="65"/>
      <c r="B3214" s="65"/>
      <c r="C3214" s="65"/>
      <c r="D3214" s="65"/>
      <c r="E3214" s="65"/>
      <c r="F3214" s="65"/>
      <c r="G3214" s="145"/>
    </row>
    <row r="3215" spans="1:7">
      <c r="A3215" s="65"/>
      <c r="B3215" s="65"/>
      <c r="C3215" s="65"/>
      <c r="D3215" s="65"/>
      <c r="E3215" s="65"/>
      <c r="F3215" s="65"/>
      <c r="G3215" s="145"/>
    </row>
    <row r="3216" spans="1:7">
      <c r="A3216" s="65"/>
      <c r="B3216" s="65"/>
      <c r="C3216" s="65"/>
      <c r="D3216" s="65"/>
      <c r="E3216" s="65"/>
      <c r="F3216" s="65"/>
      <c r="G3216" s="145"/>
    </row>
    <row r="3217" spans="1:7">
      <c r="A3217" s="65"/>
      <c r="B3217" s="65"/>
      <c r="C3217" s="65"/>
      <c r="D3217" s="65"/>
      <c r="E3217" s="65"/>
      <c r="F3217" s="65"/>
      <c r="G3217" s="145"/>
    </row>
    <row r="3218" spans="1:7">
      <c r="A3218" s="65"/>
      <c r="B3218" s="65"/>
      <c r="C3218" s="65"/>
      <c r="D3218" s="65"/>
      <c r="E3218" s="65"/>
      <c r="F3218" s="65"/>
      <c r="G3218" s="145"/>
    </row>
    <row r="3219" spans="1:7">
      <c r="A3219" s="65"/>
      <c r="B3219" s="65"/>
      <c r="C3219" s="65"/>
      <c r="D3219" s="65"/>
      <c r="E3219" s="65"/>
      <c r="F3219" s="65"/>
      <c r="G3219" s="145"/>
    </row>
    <row r="3220" spans="1:7">
      <c r="A3220" s="65"/>
      <c r="B3220" s="65"/>
      <c r="C3220" s="65"/>
      <c r="D3220" s="65"/>
      <c r="E3220" s="65"/>
      <c r="F3220" s="65"/>
      <c r="G3220" s="145"/>
    </row>
    <row r="3221" spans="1:7">
      <c r="A3221" s="65"/>
      <c r="B3221" s="65"/>
      <c r="C3221" s="65"/>
      <c r="D3221" s="65"/>
      <c r="E3221" s="65"/>
      <c r="F3221" s="65"/>
      <c r="G3221" s="145"/>
    </row>
    <row r="3222" spans="1:7">
      <c r="A3222" s="65"/>
      <c r="B3222" s="65"/>
      <c r="C3222" s="65"/>
      <c r="D3222" s="65"/>
      <c r="E3222" s="65"/>
      <c r="F3222" s="65"/>
      <c r="G3222" s="145"/>
    </row>
    <row r="3223" spans="1:7">
      <c r="A3223" s="65"/>
      <c r="B3223" s="65"/>
      <c r="C3223" s="65"/>
      <c r="D3223" s="65"/>
      <c r="E3223" s="65"/>
      <c r="F3223" s="65"/>
      <c r="G3223" s="145"/>
    </row>
    <row r="3224" spans="1:7">
      <c r="A3224" s="65"/>
      <c r="B3224" s="65"/>
      <c r="C3224" s="65"/>
      <c r="D3224" s="65"/>
      <c r="E3224" s="65"/>
      <c r="F3224" s="65"/>
      <c r="G3224" s="145"/>
    </row>
    <row r="3225" spans="1:7">
      <c r="A3225" s="65"/>
      <c r="B3225" s="65"/>
      <c r="C3225" s="65"/>
      <c r="D3225" s="65"/>
      <c r="E3225" s="65"/>
      <c r="F3225" s="65"/>
      <c r="G3225" s="145"/>
    </row>
    <row r="3226" spans="1:7">
      <c r="A3226" s="65"/>
      <c r="B3226" s="65"/>
      <c r="C3226" s="65"/>
      <c r="D3226" s="65"/>
      <c r="E3226" s="65"/>
      <c r="F3226" s="65"/>
      <c r="G3226" s="145"/>
    </row>
    <row r="3227" spans="1:7">
      <c r="A3227" s="65"/>
      <c r="B3227" s="65"/>
      <c r="C3227" s="65"/>
      <c r="D3227" s="65"/>
      <c r="E3227" s="65"/>
      <c r="F3227" s="65"/>
      <c r="G3227" s="145"/>
    </row>
    <row r="3228" spans="1:7">
      <c r="A3228" s="65"/>
      <c r="B3228" s="65"/>
      <c r="C3228" s="65"/>
      <c r="D3228" s="65"/>
      <c r="E3228" s="65"/>
      <c r="F3228" s="65"/>
      <c r="G3228" s="145"/>
    </row>
    <row r="3229" spans="1:7">
      <c r="A3229" s="65"/>
      <c r="B3229" s="65"/>
      <c r="C3229" s="65"/>
      <c r="D3229" s="65"/>
      <c r="E3229" s="65"/>
      <c r="F3229" s="65"/>
      <c r="G3229" s="145"/>
    </row>
    <row r="3230" spans="1:7">
      <c r="A3230" s="65"/>
      <c r="B3230" s="65"/>
      <c r="C3230" s="65"/>
      <c r="D3230" s="65"/>
      <c r="E3230" s="65"/>
      <c r="F3230" s="65"/>
      <c r="G3230" s="145"/>
    </row>
    <row r="3231" spans="1:7">
      <c r="A3231" s="65"/>
      <c r="B3231" s="65"/>
      <c r="C3231" s="65"/>
      <c r="D3231" s="65"/>
      <c r="E3231" s="65"/>
      <c r="F3231" s="65"/>
      <c r="G3231" s="145"/>
    </row>
    <row r="3232" spans="1:7">
      <c r="A3232" s="65"/>
      <c r="B3232" s="65"/>
      <c r="C3232" s="65"/>
      <c r="D3232" s="65"/>
      <c r="E3232" s="65"/>
      <c r="F3232" s="65"/>
      <c r="G3232" s="145"/>
    </row>
    <row r="3233" spans="1:7">
      <c r="A3233" s="65"/>
      <c r="B3233" s="65"/>
      <c r="C3233" s="65"/>
      <c r="D3233" s="65"/>
      <c r="E3233" s="65"/>
      <c r="F3233" s="65"/>
      <c r="G3233" s="145"/>
    </row>
    <row r="3234" spans="1:7">
      <c r="A3234" s="65"/>
      <c r="B3234" s="65"/>
      <c r="C3234" s="65"/>
      <c r="D3234" s="65"/>
      <c r="E3234" s="65"/>
      <c r="F3234" s="65"/>
      <c r="G3234" s="145"/>
    </row>
    <row r="3235" spans="1:7">
      <c r="A3235" s="65"/>
      <c r="B3235" s="65"/>
      <c r="C3235" s="65"/>
      <c r="D3235" s="65"/>
      <c r="E3235" s="65"/>
      <c r="F3235" s="65"/>
      <c r="G3235" s="145"/>
    </row>
    <row r="3236" spans="1:7">
      <c r="A3236" s="65"/>
      <c r="B3236" s="65"/>
      <c r="C3236" s="65"/>
      <c r="D3236" s="65"/>
      <c r="E3236" s="65"/>
      <c r="F3236" s="65"/>
      <c r="G3236" s="145"/>
    </row>
    <row r="3237" spans="1:7">
      <c r="A3237" s="65"/>
      <c r="B3237" s="65"/>
      <c r="C3237" s="65"/>
      <c r="D3237" s="65"/>
      <c r="E3237" s="65"/>
      <c r="F3237" s="65"/>
      <c r="G3237" s="145"/>
    </row>
    <row r="3238" spans="1:7">
      <c r="A3238" s="65"/>
      <c r="B3238" s="65"/>
      <c r="C3238" s="65"/>
      <c r="D3238" s="65"/>
      <c r="E3238" s="65"/>
      <c r="F3238" s="65"/>
      <c r="G3238" s="145"/>
    </row>
    <row r="3239" spans="1:7">
      <c r="A3239" s="65"/>
      <c r="B3239" s="65"/>
      <c r="C3239" s="65"/>
      <c r="D3239" s="65"/>
      <c r="E3239" s="65"/>
      <c r="F3239" s="65"/>
      <c r="G3239" s="145"/>
    </row>
    <row r="3240" spans="1:7">
      <c r="A3240" s="65"/>
      <c r="B3240" s="65"/>
      <c r="C3240" s="65"/>
      <c r="D3240" s="65"/>
      <c r="E3240" s="65"/>
      <c r="F3240" s="65"/>
      <c r="G3240" s="145"/>
    </row>
    <row r="3241" spans="1:7">
      <c r="A3241" s="65"/>
      <c r="B3241" s="65"/>
      <c r="C3241" s="65"/>
      <c r="D3241" s="65"/>
      <c r="E3241" s="65"/>
      <c r="F3241" s="65"/>
      <c r="G3241" s="145"/>
    </row>
    <row r="3242" spans="1:7">
      <c r="A3242" s="65"/>
      <c r="B3242" s="65"/>
      <c r="C3242" s="65"/>
      <c r="D3242" s="65"/>
      <c r="E3242" s="65"/>
      <c r="F3242" s="65"/>
      <c r="G3242" s="145"/>
    </row>
    <row r="3243" spans="1:7">
      <c r="A3243" s="65"/>
      <c r="B3243" s="65"/>
      <c r="C3243" s="65"/>
      <c r="D3243" s="65"/>
      <c r="E3243" s="65"/>
      <c r="F3243" s="65"/>
      <c r="G3243" s="145"/>
    </row>
    <row r="3244" spans="1:7">
      <c r="A3244" s="65"/>
      <c r="B3244" s="65"/>
      <c r="C3244" s="65"/>
      <c r="D3244" s="65"/>
      <c r="E3244" s="65"/>
      <c r="F3244" s="65"/>
      <c r="G3244" s="145"/>
    </row>
    <row r="3245" spans="1:7">
      <c r="A3245" s="65"/>
      <c r="B3245" s="65"/>
      <c r="C3245" s="65"/>
      <c r="D3245" s="65"/>
      <c r="E3245" s="65"/>
      <c r="F3245" s="65"/>
      <c r="G3245" s="145"/>
    </row>
    <row r="3246" spans="1:7">
      <c r="A3246" s="65"/>
      <c r="B3246" s="65"/>
      <c r="C3246" s="65"/>
      <c r="D3246" s="65"/>
      <c r="E3246" s="65"/>
      <c r="F3246" s="65"/>
      <c r="G3246" s="145"/>
    </row>
    <row r="3247" spans="1:7">
      <c r="A3247" s="65"/>
      <c r="B3247" s="65"/>
      <c r="C3247" s="65"/>
      <c r="D3247" s="65"/>
      <c r="E3247" s="65"/>
      <c r="F3247" s="65"/>
      <c r="G3247" s="145"/>
    </row>
    <row r="3248" spans="1:7">
      <c r="A3248" s="65"/>
      <c r="B3248" s="65"/>
      <c r="C3248" s="65"/>
      <c r="D3248" s="65"/>
      <c r="E3248" s="65"/>
      <c r="F3248" s="65"/>
      <c r="G3248" s="145"/>
    </row>
    <row r="3249" spans="1:7">
      <c r="A3249" s="65"/>
      <c r="B3249" s="65"/>
      <c r="C3249" s="65"/>
      <c r="D3249" s="65"/>
      <c r="E3249" s="65"/>
      <c r="F3249" s="65"/>
      <c r="G3249" s="145"/>
    </row>
    <row r="3250" spans="1:7">
      <c r="A3250" s="65"/>
      <c r="B3250" s="65"/>
      <c r="C3250" s="65"/>
      <c r="D3250" s="65"/>
      <c r="E3250" s="65"/>
      <c r="F3250" s="65"/>
      <c r="G3250" s="145"/>
    </row>
    <row r="3251" spans="1:7">
      <c r="A3251" s="65"/>
      <c r="B3251" s="65"/>
      <c r="C3251" s="65"/>
      <c r="D3251" s="65"/>
      <c r="E3251" s="65"/>
      <c r="F3251" s="65"/>
      <c r="G3251" s="145"/>
    </row>
    <row r="3252" spans="1:7">
      <c r="A3252" s="65"/>
      <c r="B3252" s="65"/>
      <c r="C3252" s="65"/>
      <c r="D3252" s="65"/>
      <c r="E3252" s="65"/>
      <c r="F3252" s="65"/>
      <c r="G3252" s="145"/>
    </row>
    <row r="3253" spans="1:7">
      <c r="A3253" s="65"/>
      <c r="B3253" s="65"/>
      <c r="C3253" s="65"/>
      <c r="D3253" s="65"/>
      <c r="E3253" s="65"/>
      <c r="F3253" s="65"/>
      <c r="G3253" s="145"/>
    </row>
    <row r="3254" spans="1:7">
      <c r="A3254" s="65"/>
      <c r="B3254" s="65"/>
      <c r="C3254" s="65"/>
      <c r="D3254" s="65"/>
      <c r="E3254" s="65"/>
      <c r="F3254" s="65"/>
      <c r="G3254" s="145"/>
    </row>
    <row r="3255" spans="1:7">
      <c r="A3255" s="65"/>
      <c r="B3255" s="65"/>
      <c r="C3255" s="65"/>
      <c r="D3255" s="65"/>
      <c r="E3255" s="65"/>
      <c r="F3255" s="65"/>
      <c r="G3255" s="145"/>
    </row>
    <row r="3256" spans="1:7">
      <c r="A3256" s="65"/>
      <c r="B3256" s="65"/>
      <c r="C3256" s="65"/>
      <c r="D3256" s="65"/>
      <c r="E3256" s="65"/>
      <c r="F3256" s="65"/>
      <c r="G3256" s="145"/>
    </row>
    <row r="3257" spans="1:7">
      <c r="A3257" s="65"/>
      <c r="B3257" s="65"/>
      <c r="C3257" s="65"/>
      <c r="D3257" s="65"/>
      <c r="E3257" s="65"/>
      <c r="F3257" s="65"/>
      <c r="G3257" s="145"/>
    </row>
    <row r="3258" spans="1:7">
      <c r="A3258" s="65"/>
      <c r="B3258" s="65"/>
      <c r="C3258" s="65"/>
      <c r="D3258" s="65"/>
      <c r="E3258" s="65"/>
      <c r="F3258" s="65"/>
      <c r="G3258" s="145"/>
    </row>
    <row r="3259" spans="1:7">
      <c r="A3259" s="65"/>
      <c r="B3259" s="65"/>
      <c r="C3259" s="65"/>
      <c r="D3259" s="65"/>
      <c r="E3259" s="65"/>
      <c r="F3259" s="65"/>
      <c r="G3259" s="145"/>
    </row>
    <row r="3260" spans="1:7">
      <c r="A3260" s="65"/>
      <c r="B3260" s="65"/>
      <c r="C3260" s="65"/>
      <c r="D3260" s="65"/>
      <c r="E3260" s="65"/>
      <c r="F3260" s="65"/>
      <c r="G3260" s="145"/>
    </row>
    <row r="3261" spans="1:7">
      <c r="A3261" s="65"/>
      <c r="B3261" s="65"/>
      <c r="C3261" s="65"/>
      <c r="D3261" s="65"/>
      <c r="E3261" s="65"/>
      <c r="F3261" s="65"/>
      <c r="G3261" s="145"/>
    </row>
    <row r="3262" spans="1:7">
      <c r="A3262" s="65"/>
      <c r="B3262" s="65"/>
      <c r="C3262" s="65"/>
      <c r="D3262" s="65"/>
      <c r="E3262" s="65"/>
      <c r="F3262" s="65"/>
      <c r="G3262" s="145"/>
    </row>
    <row r="3263" spans="1:7">
      <c r="A3263" s="65"/>
      <c r="B3263" s="65"/>
      <c r="C3263" s="65"/>
      <c r="D3263" s="65"/>
      <c r="E3263" s="65"/>
      <c r="F3263" s="65"/>
      <c r="G3263" s="145"/>
    </row>
    <row r="3264" spans="1:7">
      <c r="A3264" s="65"/>
      <c r="B3264" s="65"/>
      <c r="C3264" s="65"/>
      <c r="D3264" s="65"/>
      <c r="E3264" s="65"/>
      <c r="F3264" s="65"/>
      <c r="G3264" s="145"/>
    </row>
    <row r="3265" spans="1:7">
      <c r="A3265" s="65"/>
      <c r="B3265" s="65"/>
      <c r="C3265" s="65"/>
      <c r="D3265" s="65"/>
      <c r="E3265" s="65"/>
      <c r="F3265" s="65"/>
      <c r="G3265" s="145"/>
    </row>
    <row r="3266" spans="1:7">
      <c r="A3266" s="65"/>
      <c r="B3266" s="65"/>
      <c r="C3266" s="65"/>
      <c r="D3266" s="65"/>
      <c r="E3266" s="65"/>
      <c r="F3266" s="65"/>
      <c r="G3266" s="145"/>
    </row>
    <row r="3267" spans="1:7">
      <c r="A3267" s="65"/>
      <c r="B3267" s="65"/>
      <c r="C3267" s="65"/>
      <c r="D3267" s="65"/>
      <c r="E3267" s="65"/>
      <c r="F3267" s="65"/>
      <c r="G3267" s="145"/>
    </row>
    <row r="3268" spans="1:7">
      <c r="A3268" s="65"/>
      <c r="B3268" s="65"/>
      <c r="C3268" s="65"/>
      <c r="D3268" s="65"/>
      <c r="E3268" s="65"/>
      <c r="F3268" s="65"/>
      <c r="G3268" s="145"/>
    </row>
    <row r="3269" spans="1:7">
      <c r="A3269" s="65"/>
      <c r="B3269" s="65"/>
      <c r="C3269" s="65"/>
      <c r="D3269" s="65"/>
      <c r="E3269" s="65"/>
      <c r="F3269" s="65"/>
      <c r="G3269" s="145"/>
    </row>
    <row r="3270" spans="1:7">
      <c r="A3270" s="65"/>
      <c r="B3270" s="65"/>
      <c r="C3270" s="65"/>
      <c r="D3270" s="65"/>
      <c r="E3270" s="65"/>
      <c r="F3270" s="65"/>
      <c r="G3270" s="145"/>
    </row>
    <row r="3271" spans="1:7">
      <c r="A3271" s="65"/>
      <c r="B3271" s="65"/>
      <c r="C3271" s="65"/>
      <c r="D3271" s="65"/>
      <c r="E3271" s="65"/>
      <c r="F3271" s="65"/>
      <c r="G3271" s="145"/>
    </row>
    <row r="3272" spans="1:7">
      <c r="A3272" s="65"/>
      <c r="B3272" s="65"/>
      <c r="C3272" s="65"/>
      <c r="D3272" s="65"/>
      <c r="E3272" s="65"/>
      <c r="F3272" s="65"/>
      <c r="G3272" s="145"/>
    </row>
    <row r="3273" spans="1:7">
      <c r="A3273" s="65"/>
      <c r="B3273" s="65"/>
      <c r="C3273" s="65"/>
      <c r="D3273" s="65"/>
      <c r="E3273" s="65"/>
      <c r="F3273" s="65"/>
      <c r="G3273" s="145"/>
    </row>
    <row r="3274" spans="1:7">
      <c r="A3274" s="65"/>
      <c r="B3274" s="65"/>
      <c r="C3274" s="65"/>
      <c r="D3274" s="65"/>
      <c r="E3274" s="65"/>
      <c r="F3274" s="65"/>
      <c r="G3274" s="145"/>
    </row>
    <row r="3275" spans="1:7">
      <c r="A3275" s="65"/>
      <c r="B3275" s="65"/>
      <c r="C3275" s="65"/>
      <c r="D3275" s="65"/>
      <c r="E3275" s="65"/>
      <c r="F3275" s="65"/>
      <c r="G3275" s="145"/>
    </row>
    <row r="3276" spans="1:7">
      <c r="A3276" s="65"/>
      <c r="B3276" s="65"/>
      <c r="C3276" s="65"/>
      <c r="D3276" s="65"/>
      <c r="E3276" s="65"/>
      <c r="F3276" s="65"/>
      <c r="G3276" s="145"/>
    </row>
    <row r="3277" spans="1:7">
      <c r="A3277" s="65"/>
      <c r="B3277" s="65"/>
      <c r="C3277" s="65"/>
      <c r="D3277" s="65"/>
      <c r="E3277" s="65"/>
      <c r="F3277" s="65"/>
      <c r="G3277" s="145"/>
    </row>
    <row r="3278" spans="1:7">
      <c r="A3278" s="65"/>
      <c r="B3278" s="65"/>
      <c r="C3278" s="65"/>
      <c r="D3278" s="65"/>
      <c r="E3278" s="65"/>
      <c r="F3278" s="65"/>
      <c r="G3278" s="145"/>
    </row>
    <row r="3279" spans="1:7">
      <c r="A3279" s="65"/>
      <c r="B3279" s="65"/>
      <c r="C3279" s="65"/>
      <c r="D3279" s="65"/>
      <c r="E3279" s="65"/>
      <c r="F3279" s="65"/>
      <c r="G3279" s="145"/>
    </row>
    <row r="3280" spans="1:7">
      <c r="A3280" s="65"/>
      <c r="B3280" s="65"/>
      <c r="C3280" s="65"/>
      <c r="D3280" s="65"/>
      <c r="E3280" s="65"/>
      <c r="F3280" s="65"/>
      <c r="G3280" s="145"/>
    </row>
    <row r="3281" spans="1:7">
      <c r="A3281" s="65"/>
      <c r="B3281" s="65"/>
      <c r="C3281" s="65"/>
      <c r="D3281" s="65"/>
      <c r="E3281" s="65"/>
      <c r="F3281" s="65"/>
      <c r="G3281" s="145"/>
    </row>
    <row r="3282" spans="1:7">
      <c r="A3282" s="65"/>
      <c r="B3282" s="65"/>
      <c r="C3282" s="65"/>
      <c r="D3282" s="65"/>
      <c r="E3282" s="65"/>
      <c r="F3282" s="65"/>
      <c r="G3282" s="145"/>
    </row>
    <row r="3283" spans="1:7">
      <c r="A3283" s="65"/>
      <c r="B3283" s="65"/>
      <c r="C3283" s="65"/>
      <c r="D3283" s="65"/>
      <c r="E3283" s="65"/>
      <c r="F3283" s="65"/>
      <c r="G3283" s="145"/>
    </row>
    <row r="3284" spans="1:7">
      <c r="A3284" s="65"/>
      <c r="B3284" s="65"/>
      <c r="C3284" s="65"/>
      <c r="D3284" s="65"/>
      <c r="E3284" s="65"/>
      <c r="F3284" s="65"/>
      <c r="G3284" s="145"/>
    </row>
    <row r="3285" spans="1:7">
      <c r="A3285" s="65"/>
      <c r="B3285" s="65"/>
      <c r="C3285" s="65"/>
      <c r="D3285" s="65"/>
      <c r="E3285" s="65"/>
      <c r="F3285" s="65"/>
      <c r="G3285" s="145"/>
    </row>
    <row r="3286" spans="1:7">
      <c r="A3286" s="65"/>
      <c r="B3286" s="65"/>
      <c r="C3286" s="65"/>
      <c r="D3286" s="65"/>
      <c r="E3286" s="65"/>
      <c r="F3286" s="65"/>
      <c r="G3286" s="145"/>
    </row>
    <row r="3287" spans="1:7">
      <c r="A3287" s="65"/>
      <c r="B3287" s="65"/>
      <c r="C3287" s="65"/>
      <c r="D3287" s="65"/>
      <c r="E3287" s="65"/>
      <c r="F3287" s="65"/>
      <c r="G3287" s="145"/>
    </row>
    <row r="3288" spans="1:7">
      <c r="A3288" s="65"/>
      <c r="B3288" s="65"/>
      <c r="C3288" s="65"/>
      <c r="D3288" s="65"/>
      <c r="E3288" s="65"/>
      <c r="F3288" s="65"/>
      <c r="G3288" s="145"/>
    </row>
    <row r="3289" spans="1:7">
      <c r="A3289" s="65"/>
      <c r="B3289" s="65"/>
      <c r="C3289" s="65"/>
      <c r="D3289" s="65"/>
      <c r="E3289" s="65"/>
      <c r="F3289" s="65"/>
      <c r="G3289" s="145"/>
    </row>
    <row r="3290" spans="1:7">
      <c r="A3290" s="65"/>
      <c r="B3290" s="65"/>
      <c r="C3290" s="65"/>
      <c r="D3290" s="65"/>
      <c r="E3290" s="65"/>
      <c r="F3290" s="65"/>
      <c r="G3290" s="145"/>
    </row>
    <row r="3291" spans="1:7">
      <c r="A3291" s="65"/>
      <c r="B3291" s="65"/>
      <c r="C3291" s="65"/>
      <c r="D3291" s="65"/>
      <c r="E3291" s="65"/>
      <c r="F3291" s="65"/>
      <c r="G3291" s="145"/>
    </row>
    <row r="3292" spans="1:7">
      <c r="A3292" s="65"/>
      <c r="B3292" s="65"/>
      <c r="C3292" s="65"/>
      <c r="D3292" s="65"/>
      <c r="E3292" s="65"/>
      <c r="F3292" s="65"/>
      <c r="G3292" s="145"/>
    </row>
    <row r="3293" spans="1:7">
      <c r="A3293" s="65"/>
      <c r="B3293" s="65"/>
      <c r="C3293" s="65"/>
      <c r="D3293" s="65"/>
      <c r="E3293" s="65"/>
      <c r="F3293" s="65"/>
      <c r="G3293" s="145"/>
    </row>
    <row r="3294" spans="1:7">
      <c r="A3294" s="65"/>
      <c r="B3294" s="65"/>
      <c r="C3294" s="65"/>
      <c r="D3294" s="65"/>
      <c r="E3294" s="65"/>
      <c r="F3294" s="65"/>
      <c r="G3294" s="145"/>
    </row>
    <row r="3295" spans="1:7">
      <c r="A3295" s="65"/>
      <c r="B3295" s="65"/>
      <c r="C3295" s="65"/>
      <c r="D3295" s="65"/>
      <c r="E3295" s="65"/>
      <c r="F3295" s="65"/>
      <c r="G3295" s="145"/>
    </row>
    <row r="3296" spans="1:7">
      <c r="A3296" s="65"/>
      <c r="B3296" s="65"/>
      <c r="C3296" s="65"/>
      <c r="D3296" s="65"/>
      <c r="E3296" s="65"/>
      <c r="F3296" s="65"/>
      <c r="G3296" s="145"/>
    </row>
    <row r="3297" spans="1:7">
      <c r="A3297" s="65"/>
      <c r="B3297" s="65"/>
      <c r="C3297" s="65"/>
      <c r="D3297" s="65"/>
      <c r="E3297" s="65"/>
      <c r="F3297" s="65"/>
      <c r="G3297" s="145"/>
    </row>
    <row r="3298" spans="1:7">
      <c r="A3298" s="65"/>
      <c r="B3298" s="65"/>
      <c r="C3298" s="65"/>
      <c r="D3298" s="65"/>
      <c r="E3298" s="65"/>
      <c r="F3298" s="65"/>
      <c r="G3298" s="145"/>
    </row>
    <row r="3299" spans="1:7">
      <c r="A3299" s="65"/>
      <c r="B3299" s="65"/>
      <c r="C3299" s="65"/>
      <c r="D3299" s="65"/>
      <c r="E3299" s="65"/>
      <c r="F3299" s="65"/>
      <c r="G3299" s="145"/>
    </row>
    <row r="3300" spans="1:7">
      <c r="A3300" s="65"/>
      <c r="B3300" s="65"/>
      <c r="C3300" s="65"/>
      <c r="D3300" s="65"/>
      <c r="E3300" s="65"/>
      <c r="F3300" s="65"/>
      <c r="G3300" s="145"/>
    </row>
    <row r="3301" spans="1:7">
      <c r="A3301" s="65"/>
      <c r="B3301" s="65"/>
      <c r="C3301" s="65"/>
      <c r="D3301" s="65"/>
      <c r="E3301" s="65"/>
      <c r="F3301" s="65"/>
      <c r="G3301" s="145"/>
    </row>
    <row r="3302" spans="1:7">
      <c r="A3302" s="65"/>
      <c r="B3302" s="65"/>
      <c r="C3302" s="65"/>
      <c r="D3302" s="65"/>
      <c r="E3302" s="65"/>
      <c r="F3302" s="65"/>
      <c r="G3302" s="145"/>
    </row>
    <row r="3303" spans="1:7">
      <c r="A3303" s="65"/>
      <c r="B3303" s="65"/>
      <c r="C3303" s="65"/>
      <c r="D3303" s="65"/>
      <c r="E3303" s="65"/>
      <c r="F3303" s="65"/>
      <c r="G3303" s="145"/>
    </row>
    <row r="3304" spans="1:7">
      <c r="A3304" s="65"/>
      <c r="B3304" s="65"/>
      <c r="C3304" s="65"/>
      <c r="D3304" s="65"/>
      <c r="E3304" s="65"/>
      <c r="F3304" s="65"/>
      <c r="G3304" s="145"/>
    </row>
    <row r="3305" spans="1:7">
      <c r="A3305" s="65"/>
      <c r="B3305" s="65"/>
      <c r="C3305" s="65"/>
      <c r="D3305" s="65"/>
      <c r="E3305" s="65"/>
      <c r="F3305" s="65"/>
      <c r="G3305" s="145"/>
    </row>
    <row r="3306" spans="1:7">
      <c r="A3306" s="65"/>
      <c r="B3306" s="65"/>
      <c r="C3306" s="65"/>
      <c r="D3306" s="65"/>
      <c r="E3306" s="65"/>
      <c r="F3306" s="65"/>
      <c r="G3306" s="145"/>
    </row>
    <row r="3307" spans="1:7">
      <c r="A3307" s="65"/>
      <c r="B3307" s="65"/>
      <c r="C3307" s="65"/>
      <c r="D3307" s="65"/>
      <c r="E3307" s="65"/>
      <c r="F3307" s="65"/>
      <c r="G3307" s="145"/>
    </row>
    <row r="3308" spans="1:7">
      <c r="A3308" s="65"/>
      <c r="B3308" s="65"/>
      <c r="C3308" s="65"/>
      <c r="D3308" s="65"/>
      <c r="E3308" s="65"/>
      <c r="F3308" s="65"/>
      <c r="G3308" s="145"/>
    </row>
    <row r="3309" spans="1:7">
      <c r="A3309" s="65"/>
      <c r="B3309" s="65"/>
      <c r="C3309" s="65"/>
      <c r="D3309" s="65"/>
      <c r="E3309" s="65"/>
      <c r="F3309" s="65"/>
      <c r="G3309" s="145"/>
    </row>
    <row r="3310" spans="1:7">
      <c r="A3310" s="65"/>
      <c r="B3310" s="65"/>
      <c r="C3310" s="65"/>
      <c r="D3310" s="65"/>
      <c r="E3310" s="65"/>
      <c r="F3310" s="65"/>
      <c r="G3310" s="145"/>
    </row>
    <row r="3311" spans="1:7">
      <c r="A3311" s="65"/>
      <c r="B3311" s="65"/>
      <c r="C3311" s="65"/>
      <c r="D3311" s="65"/>
      <c r="E3311" s="65"/>
      <c r="F3311" s="65"/>
      <c r="G3311" s="145"/>
    </row>
    <row r="3312" spans="1:7">
      <c r="A3312" s="65"/>
      <c r="B3312" s="65"/>
      <c r="C3312" s="65"/>
      <c r="D3312" s="65"/>
      <c r="E3312" s="65"/>
      <c r="F3312" s="65"/>
      <c r="G3312" s="145"/>
    </row>
    <row r="3313" spans="1:7">
      <c r="A3313" s="65"/>
      <c r="B3313" s="65"/>
      <c r="C3313" s="65"/>
      <c r="D3313" s="65"/>
      <c r="E3313" s="65"/>
      <c r="F3313" s="65"/>
      <c r="G3313" s="145"/>
    </row>
    <row r="3314" spans="1:7">
      <c r="A3314" s="65"/>
      <c r="B3314" s="65"/>
      <c r="C3314" s="65"/>
      <c r="D3314" s="65"/>
      <c r="E3314" s="65"/>
      <c r="F3314" s="65"/>
      <c r="G3314" s="145"/>
    </row>
    <row r="3315" spans="1:7">
      <c r="A3315" s="65"/>
      <c r="B3315" s="65"/>
      <c r="C3315" s="65"/>
      <c r="D3315" s="65"/>
      <c r="E3315" s="65"/>
      <c r="F3315" s="65"/>
      <c r="G3315" s="145"/>
    </row>
    <row r="3316" spans="1:7">
      <c r="A3316" s="65"/>
      <c r="B3316" s="65"/>
      <c r="C3316" s="65"/>
      <c r="D3316" s="65"/>
      <c r="E3316" s="65"/>
      <c r="F3316" s="65"/>
      <c r="G3316" s="145"/>
    </row>
    <row r="3317" spans="1:7">
      <c r="A3317" s="65"/>
      <c r="B3317" s="65"/>
      <c r="C3317" s="65"/>
      <c r="D3317" s="65"/>
      <c r="E3317" s="65"/>
      <c r="F3317" s="65"/>
      <c r="G3317" s="145"/>
    </row>
    <row r="3318" spans="1:7">
      <c r="A3318" s="65"/>
      <c r="B3318" s="65"/>
      <c r="C3318" s="65"/>
      <c r="D3318" s="65"/>
      <c r="E3318" s="65"/>
      <c r="F3318" s="65"/>
      <c r="G3318" s="145"/>
    </row>
    <row r="3319" spans="1:7">
      <c r="A3319" s="65"/>
      <c r="B3319" s="65"/>
      <c r="C3319" s="65"/>
      <c r="D3319" s="65"/>
      <c r="E3319" s="65"/>
      <c r="F3319" s="65"/>
      <c r="G3319" s="145"/>
    </row>
    <row r="3320" spans="1:7">
      <c r="A3320" s="65"/>
      <c r="B3320" s="65"/>
      <c r="C3320" s="65"/>
      <c r="D3320" s="65"/>
      <c r="E3320" s="65"/>
      <c r="F3320" s="65"/>
      <c r="G3320" s="145"/>
    </row>
    <row r="3321" spans="1:7">
      <c r="A3321" s="65"/>
      <c r="B3321" s="65"/>
      <c r="C3321" s="65"/>
      <c r="D3321" s="65"/>
      <c r="E3321" s="65"/>
      <c r="F3321" s="65"/>
      <c r="G3321" s="145"/>
    </row>
    <row r="3322" spans="1:7">
      <c r="A3322" s="65"/>
      <c r="B3322" s="65"/>
      <c r="C3322" s="65"/>
      <c r="D3322" s="65"/>
      <c r="E3322" s="65"/>
      <c r="F3322" s="65"/>
      <c r="G3322" s="145"/>
    </row>
    <row r="3323" spans="1:7">
      <c r="A3323" s="65"/>
      <c r="B3323" s="65"/>
      <c r="C3323" s="65"/>
      <c r="D3323" s="65"/>
      <c r="E3323" s="65"/>
      <c r="F3323" s="65"/>
      <c r="G3323" s="145"/>
    </row>
    <row r="3324" spans="1:7">
      <c r="A3324" s="65"/>
      <c r="B3324" s="65"/>
      <c r="C3324" s="65"/>
      <c r="D3324" s="65"/>
      <c r="E3324" s="65"/>
      <c r="F3324" s="65"/>
      <c r="G3324" s="145"/>
    </row>
    <row r="3325" spans="1:7">
      <c r="A3325" s="65"/>
      <c r="B3325" s="65"/>
      <c r="C3325" s="65"/>
      <c r="D3325" s="65"/>
      <c r="E3325" s="65"/>
      <c r="F3325" s="65"/>
      <c r="G3325" s="145"/>
    </row>
    <row r="3326" spans="1:7">
      <c r="A3326" s="65"/>
      <c r="B3326" s="65"/>
      <c r="C3326" s="65"/>
      <c r="D3326" s="65"/>
      <c r="E3326" s="65"/>
      <c r="F3326" s="65"/>
      <c r="G3326" s="145"/>
    </row>
    <row r="3327" spans="1:7">
      <c r="A3327" s="65"/>
      <c r="B3327" s="65"/>
      <c r="C3327" s="65"/>
      <c r="D3327" s="65"/>
      <c r="E3327" s="65"/>
      <c r="F3327" s="65"/>
      <c r="G3327" s="145"/>
    </row>
    <row r="3328" spans="1:7">
      <c r="A3328" s="65"/>
      <c r="B3328" s="65"/>
      <c r="C3328" s="65"/>
      <c r="D3328" s="65"/>
      <c r="E3328" s="65"/>
      <c r="F3328" s="65"/>
      <c r="G3328" s="145"/>
    </row>
    <row r="3329" spans="1:7">
      <c r="A3329" s="65"/>
      <c r="B3329" s="65"/>
      <c r="C3329" s="65"/>
      <c r="D3329" s="65"/>
      <c r="E3329" s="65"/>
      <c r="F3329" s="65"/>
      <c r="G3329" s="145"/>
    </row>
    <row r="3330" spans="1:7">
      <c r="A3330" s="65"/>
      <c r="B3330" s="65"/>
      <c r="C3330" s="65"/>
      <c r="D3330" s="65"/>
      <c r="E3330" s="65"/>
      <c r="F3330" s="65"/>
      <c r="G3330" s="145"/>
    </row>
    <row r="3331" spans="1:7">
      <c r="A3331" s="65"/>
      <c r="B3331" s="65"/>
      <c r="C3331" s="65"/>
      <c r="D3331" s="65"/>
      <c r="E3331" s="65"/>
      <c r="F3331" s="65"/>
      <c r="G3331" s="145"/>
    </row>
    <row r="3332" spans="1:7">
      <c r="A3332" s="65"/>
      <c r="B3332" s="65"/>
      <c r="C3332" s="65"/>
      <c r="D3332" s="65"/>
      <c r="E3332" s="65"/>
      <c r="F3332" s="65"/>
      <c r="G3332" s="145"/>
    </row>
    <row r="3333" spans="1:7">
      <c r="A3333" s="65"/>
      <c r="B3333" s="65"/>
      <c r="C3333" s="65"/>
      <c r="D3333" s="65"/>
      <c r="E3333" s="65"/>
      <c r="F3333" s="65"/>
      <c r="G3333" s="145"/>
    </row>
    <row r="3334" spans="1:7">
      <c r="A3334" s="65"/>
      <c r="B3334" s="65"/>
      <c r="C3334" s="65"/>
      <c r="D3334" s="65"/>
      <c r="E3334" s="65"/>
      <c r="F3334" s="65"/>
      <c r="G3334" s="145"/>
    </row>
    <row r="3335" spans="1:7">
      <c r="A3335" s="65"/>
      <c r="B3335" s="65"/>
      <c r="C3335" s="65"/>
      <c r="D3335" s="65"/>
      <c r="E3335" s="65"/>
      <c r="F3335" s="65"/>
      <c r="G3335" s="145"/>
    </row>
    <row r="3336" spans="1:7">
      <c r="A3336" s="65"/>
      <c r="B3336" s="65"/>
      <c r="C3336" s="65"/>
      <c r="D3336" s="65"/>
      <c r="E3336" s="65"/>
      <c r="F3336" s="65"/>
      <c r="G3336" s="145"/>
    </row>
    <row r="3337" spans="1:7">
      <c r="A3337" s="65"/>
      <c r="B3337" s="65"/>
      <c r="C3337" s="65"/>
      <c r="D3337" s="65"/>
      <c r="E3337" s="65"/>
      <c r="F3337" s="65"/>
      <c r="G3337" s="145"/>
    </row>
    <row r="3338" spans="1:7">
      <c r="A3338" s="65"/>
      <c r="B3338" s="65"/>
      <c r="C3338" s="65"/>
      <c r="D3338" s="65"/>
      <c r="E3338" s="65"/>
      <c r="F3338" s="65"/>
      <c r="G3338" s="145"/>
    </row>
    <row r="3339" spans="1:7">
      <c r="A3339" s="65"/>
      <c r="B3339" s="65"/>
      <c r="C3339" s="65"/>
      <c r="D3339" s="65"/>
      <c r="E3339" s="65"/>
      <c r="F3339" s="65"/>
      <c r="G3339" s="145"/>
    </row>
    <row r="3340" spans="1:7">
      <c r="A3340" s="65"/>
      <c r="B3340" s="65"/>
      <c r="C3340" s="65"/>
      <c r="D3340" s="65"/>
      <c r="E3340" s="65"/>
      <c r="F3340" s="65"/>
      <c r="G3340" s="145"/>
    </row>
    <row r="3341" spans="1:7">
      <c r="A3341" s="65"/>
      <c r="B3341" s="65"/>
      <c r="C3341" s="65"/>
      <c r="D3341" s="65"/>
      <c r="E3341" s="65"/>
      <c r="F3341" s="65"/>
      <c r="G3341" s="145"/>
    </row>
    <row r="3342" spans="1:7">
      <c r="A3342" s="65"/>
      <c r="B3342" s="65"/>
      <c r="C3342" s="65"/>
      <c r="D3342" s="65"/>
      <c r="E3342" s="65"/>
      <c r="F3342" s="65"/>
      <c r="G3342" s="145"/>
    </row>
    <row r="3343" spans="1:7">
      <c r="A3343" s="65"/>
      <c r="B3343" s="65"/>
      <c r="C3343" s="65"/>
      <c r="D3343" s="65"/>
      <c r="E3343" s="65"/>
      <c r="F3343" s="65"/>
      <c r="G3343" s="145"/>
    </row>
    <row r="3344" spans="1:7">
      <c r="A3344" s="65"/>
      <c r="B3344" s="65"/>
      <c r="C3344" s="65"/>
      <c r="D3344" s="65"/>
      <c r="E3344" s="65"/>
      <c r="F3344" s="65"/>
      <c r="G3344" s="145"/>
    </row>
    <row r="3345" spans="1:7">
      <c r="A3345" s="65"/>
      <c r="B3345" s="65"/>
      <c r="C3345" s="65"/>
      <c r="D3345" s="65"/>
      <c r="E3345" s="65"/>
      <c r="F3345" s="65"/>
      <c r="G3345" s="145"/>
    </row>
    <row r="3346" spans="1:7">
      <c r="A3346" s="65"/>
      <c r="B3346" s="65"/>
      <c r="C3346" s="65"/>
      <c r="D3346" s="65"/>
      <c r="E3346" s="65"/>
      <c r="F3346" s="65"/>
      <c r="G3346" s="145"/>
    </row>
    <row r="3347" spans="1:7">
      <c r="A3347" s="65"/>
      <c r="B3347" s="65"/>
      <c r="C3347" s="65"/>
      <c r="D3347" s="65"/>
      <c r="E3347" s="65"/>
      <c r="F3347" s="65"/>
      <c r="G3347" s="145"/>
    </row>
    <row r="3348" spans="1:7">
      <c r="A3348" s="65"/>
      <c r="B3348" s="65"/>
      <c r="C3348" s="65"/>
      <c r="D3348" s="65"/>
      <c r="E3348" s="65"/>
      <c r="F3348" s="65"/>
      <c r="G3348" s="145"/>
    </row>
    <row r="3349" spans="1:7">
      <c r="A3349" s="65"/>
      <c r="B3349" s="65"/>
      <c r="C3349" s="65"/>
      <c r="D3349" s="65"/>
      <c r="E3349" s="65"/>
      <c r="F3349" s="65"/>
      <c r="G3349" s="145"/>
    </row>
    <row r="3350" spans="1:7">
      <c r="A3350" s="65"/>
      <c r="B3350" s="65"/>
      <c r="C3350" s="65"/>
      <c r="D3350" s="65"/>
      <c r="E3350" s="65"/>
      <c r="F3350" s="65"/>
      <c r="G3350" s="145"/>
    </row>
    <row r="3351" spans="1:7">
      <c r="A3351" s="65"/>
      <c r="B3351" s="65"/>
      <c r="C3351" s="65"/>
      <c r="D3351" s="65"/>
      <c r="E3351" s="65"/>
      <c r="F3351" s="65"/>
      <c r="G3351" s="145"/>
    </row>
    <row r="3352" spans="1:7">
      <c r="A3352" s="65"/>
      <c r="B3352" s="65"/>
      <c r="C3352" s="65"/>
      <c r="D3352" s="65"/>
      <c r="E3352" s="65"/>
      <c r="F3352" s="65"/>
      <c r="G3352" s="145"/>
    </row>
    <row r="3353" spans="1:7">
      <c r="A3353" s="65"/>
      <c r="B3353" s="65"/>
      <c r="C3353" s="65"/>
      <c r="D3353" s="65"/>
      <c r="E3353" s="65"/>
      <c r="F3353" s="65"/>
      <c r="G3353" s="145"/>
    </row>
    <row r="3354" spans="1:7">
      <c r="A3354" s="65"/>
      <c r="B3354" s="65"/>
      <c r="C3354" s="65"/>
      <c r="D3354" s="65"/>
      <c r="E3354" s="65"/>
      <c r="F3354" s="65"/>
      <c r="G3354" s="145"/>
    </row>
    <row r="3355" spans="1:7">
      <c r="A3355" s="65"/>
      <c r="B3355" s="65"/>
      <c r="C3355" s="65"/>
      <c r="D3355" s="65"/>
      <c r="E3355" s="65"/>
      <c r="F3355" s="65"/>
      <c r="G3355" s="145"/>
    </row>
    <row r="3356" spans="1:7">
      <c r="A3356" s="65"/>
      <c r="B3356" s="65"/>
      <c r="C3356" s="65"/>
      <c r="D3356" s="65"/>
      <c r="E3356" s="65"/>
      <c r="F3356" s="65"/>
      <c r="G3356" s="145"/>
    </row>
    <row r="3357" spans="1:7">
      <c r="A3357" s="65"/>
      <c r="B3357" s="65"/>
      <c r="C3357" s="65"/>
      <c r="D3357" s="65"/>
      <c r="E3357" s="65"/>
      <c r="F3357" s="65"/>
      <c r="G3357" s="145"/>
    </row>
    <row r="3358" spans="1:7">
      <c r="A3358" s="65"/>
      <c r="B3358" s="65"/>
      <c r="C3358" s="65"/>
      <c r="D3358" s="65"/>
      <c r="E3358" s="65"/>
      <c r="F3358" s="65"/>
      <c r="G3358" s="145"/>
    </row>
    <row r="3359" spans="1:7">
      <c r="A3359" s="65"/>
      <c r="B3359" s="65"/>
      <c r="C3359" s="65"/>
      <c r="D3359" s="65"/>
      <c r="E3359" s="65"/>
      <c r="F3359" s="65"/>
      <c r="G3359" s="145"/>
    </row>
    <row r="3360" spans="1:7">
      <c r="A3360" s="65"/>
      <c r="B3360" s="65"/>
      <c r="C3360" s="65"/>
      <c r="D3360" s="65"/>
      <c r="E3360" s="65"/>
      <c r="F3360" s="65"/>
      <c r="G3360" s="145"/>
    </row>
    <row r="3361" spans="1:7">
      <c r="A3361" s="65"/>
      <c r="B3361" s="65"/>
      <c r="C3361" s="65"/>
      <c r="D3361" s="65"/>
      <c r="E3361" s="65"/>
      <c r="F3361" s="65"/>
      <c r="G3361" s="145"/>
    </row>
    <row r="3362" spans="1:7">
      <c r="A3362" s="65"/>
      <c r="B3362" s="65"/>
      <c r="C3362" s="65"/>
      <c r="D3362" s="65"/>
      <c r="E3362" s="65"/>
      <c r="F3362" s="65"/>
      <c r="G3362" s="145"/>
    </row>
    <row r="3363" spans="1:7">
      <c r="A3363" s="65"/>
      <c r="B3363" s="65"/>
      <c r="C3363" s="65"/>
      <c r="D3363" s="65"/>
      <c r="E3363" s="65"/>
      <c r="F3363" s="65"/>
      <c r="G3363" s="145"/>
    </row>
    <row r="3364" spans="1:7">
      <c r="A3364" s="65"/>
      <c r="B3364" s="65"/>
      <c r="C3364" s="65"/>
      <c r="D3364" s="65"/>
      <c r="E3364" s="65"/>
      <c r="F3364" s="65"/>
      <c r="G3364" s="145"/>
    </row>
    <row r="3365" spans="1:7">
      <c r="A3365" s="65"/>
      <c r="B3365" s="65"/>
      <c r="C3365" s="65"/>
      <c r="D3365" s="65"/>
      <c r="E3365" s="65"/>
      <c r="F3365" s="65"/>
      <c r="G3365" s="145"/>
    </row>
    <row r="3366" spans="1:7">
      <c r="A3366" s="65"/>
      <c r="B3366" s="65"/>
      <c r="C3366" s="65"/>
      <c r="D3366" s="65"/>
      <c r="E3366" s="65"/>
      <c r="F3366" s="65"/>
      <c r="G3366" s="145"/>
    </row>
    <row r="3367" spans="1:7">
      <c r="A3367" s="65"/>
      <c r="B3367" s="65"/>
      <c r="C3367" s="65"/>
      <c r="D3367" s="65"/>
      <c r="E3367" s="65"/>
      <c r="F3367" s="65"/>
      <c r="G3367" s="145"/>
    </row>
    <row r="3368" spans="1:7">
      <c r="A3368" s="65"/>
      <c r="B3368" s="65"/>
      <c r="C3368" s="65"/>
      <c r="D3368" s="65"/>
      <c r="E3368" s="65"/>
      <c r="F3368" s="65"/>
      <c r="G3368" s="145"/>
    </row>
    <row r="3369" spans="1:7">
      <c r="A3369" s="65"/>
      <c r="B3369" s="65"/>
      <c r="C3369" s="65"/>
      <c r="D3369" s="65"/>
      <c r="E3369" s="65"/>
      <c r="F3369" s="65"/>
      <c r="G3369" s="145"/>
    </row>
    <row r="3370" spans="1:7">
      <c r="A3370" s="65"/>
      <c r="B3370" s="65"/>
      <c r="C3370" s="65"/>
      <c r="D3370" s="65"/>
      <c r="E3370" s="65"/>
      <c r="F3370" s="65"/>
      <c r="G3370" s="145"/>
    </row>
    <row r="3371" spans="1:7">
      <c r="A3371" s="65"/>
      <c r="B3371" s="65"/>
      <c r="C3371" s="65"/>
      <c r="D3371" s="65"/>
      <c r="E3371" s="65"/>
      <c r="F3371" s="65"/>
      <c r="G3371" s="145"/>
    </row>
    <row r="3372" spans="1:7">
      <c r="A3372" s="65"/>
      <c r="B3372" s="65"/>
      <c r="C3372" s="65"/>
      <c r="D3372" s="65"/>
      <c r="E3372" s="65"/>
      <c r="F3372" s="65"/>
      <c r="G3372" s="145"/>
    </row>
    <row r="3373" spans="1:7">
      <c r="A3373" s="65"/>
      <c r="B3373" s="65"/>
      <c r="C3373" s="65"/>
      <c r="D3373" s="65"/>
      <c r="E3373" s="65"/>
      <c r="F3373" s="65"/>
      <c r="G3373" s="145"/>
    </row>
    <row r="3374" spans="1:7">
      <c r="A3374" s="65"/>
      <c r="B3374" s="65"/>
      <c r="C3374" s="65"/>
      <c r="D3374" s="65"/>
      <c r="E3374" s="65"/>
      <c r="F3374" s="65"/>
      <c r="G3374" s="145"/>
    </row>
    <row r="3375" spans="1:7">
      <c r="A3375" s="65"/>
      <c r="B3375" s="65"/>
      <c r="C3375" s="65"/>
      <c r="D3375" s="65"/>
      <c r="E3375" s="65"/>
      <c r="F3375" s="65"/>
      <c r="G3375" s="145"/>
    </row>
    <row r="3376" spans="1:7">
      <c r="A3376" s="65"/>
      <c r="B3376" s="65"/>
      <c r="C3376" s="65"/>
      <c r="D3376" s="65"/>
      <c r="E3376" s="65"/>
      <c r="F3376" s="65"/>
      <c r="G3376" s="145"/>
    </row>
    <row r="3377" spans="1:7">
      <c r="A3377" s="65"/>
      <c r="B3377" s="65"/>
      <c r="C3377" s="65"/>
      <c r="D3377" s="65"/>
      <c r="E3377" s="65"/>
      <c r="F3377" s="65"/>
      <c r="G3377" s="145"/>
    </row>
    <row r="3378" spans="1:7">
      <c r="A3378" s="65"/>
      <c r="B3378" s="65"/>
      <c r="C3378" s="65"/>
      <c r="D3378" s="65"/>
      <c r="E3378" s="65"/>
      <c r="F3378" s="65"/>
      <c r="G3378" s="145"/>
    </row>
    <row r="3379" spans="1:7">
      <c r="A3379" s="65"/>
      <c r="B3379" s="65"/>
      <c r="C3379" s="65"/>
      <c r="D3379" s="65"/>
      <c r="E3379" s="65"/>
      <c r="F3379" s="65"/>
      <c r="G3379" s="145"/>
    </row>
    <row r="3380" spans="1:7">
      <c r="A3380" s="65"/>
      <c r="B3380" s="65"/>
      <c r="C3380" s="65"/>
      <c r="D3380" s="65"/>
      <c r="E3380" s="65"/>
      <c r="F3380" s="65"/>
      <c r="G3380" s="145"/>
    </row>
    <row r="3381" spans="1:7">
      <c r="A3381" s="65"/>
      <c r="B3381" s="65"/>
      <c r="C3381" s="65"/>
      <c r="D3381" s="65"/>
      <c r="E3381" s="65"/>
      <c r="F3381" s="65"/>
      <c r="G3381" s="145"/>
    </row>
    <row r="3382" spans="1:7">
      <c r="A3382" s="65"/>
      <c r="B3382" s="65"/>
      <c r="C3382" s="65"/>
      <c r="D3382" s="65"/>
      <c r="E3382" s="65"/>
      <c r="F3382" s="65"/>
      <c r="G3382" s="145"/>
    </row>
    <row r="3383" spans="1:7">
      <c r="A3383" s="65"/>
      <c r="B3383" s="65"/>
      <c r="C3383" s="65"/>
      <c r="D3383" s="65"/>
      <c r="E3383" s="65"/>
      <c r="F3383" s="65"/>
      <c r="G3383" s="145"/>
    </row>
    <row r="3384" spans="1:7">
      <c r="A3384" s="65"/>
      <c r="B3384" s="65"/>
      <c r="C3384" s="65"/>
      <c r="D3384" s="65"/>
      <c r="E3384" s="65"/>
      <c r="F3384" s="65"/>
      <c r="G3384" s="145"/>
    </row>
    <row r="3385" spans="1:7">
      <c r="A3385" s="65"/>
      <c r="B3385" s="65"/>
      <c r="C3385" s="65"/>
      <c r="D3385" s="65"/>
      <c r="E3385" s="65"/>
      <c r="F3385" s="65"/>
      <c r="G3385" s="145"/>
    </row>
    <row r="3386" spans="1:7">
      <c r="A3386" s="65"/>
      <c r="B3386" s="65"/>
      <c r="C3386" s="65"/>
      <c r="D3386" s="65"/>
      <c r="E3386" s="65"/>
      <c r="F3386" s="65"/>
      <c r="G3386" s="145"/>
    </row>
    <row r="3387" spans="1:7">
      <c r="A3387" s="65"/>
      <c r="B3387" s="65"/>
      <c r="C3387" s="65"/>
      <c r="D3387" s="65"/>
      <c r="E3387" s="65"/>
      <c r="F3387" s="65"/>
      <c r="G3387" s="145"/>
    </row>
    <row r="3388" spans="1:7">
      <c r="A3388" s="65"/>
      <c r="B3388" s="65"/>
      <c r="C3388" s="65"/>
      <c r="D3388" s="65"/>
      <c r="E3388" s="65"/>
      <c r="F3388" s="65"/>
      <c r="G3388" s="145"/>
    </row>
    <row r="3389" spans="1:7">
      <c r="A3389" s="65"/>
      <c r="B3389" s="65"/>
      <c r="C3389" s="65"/>
      <c r="D3389" s="65"/>
      <c r="E3389" s="65"/>
      <c r="F3389" s="65"/>
      <c r="G3389" s="145"/>
    </row>
    <row r="3390" spans="1:7">
      <c r="A3390" s="65"/>
      <c r="B3390" s="65"/>
      <c r="C3390" s="65"/>
      <c r="D3390" s="65"/>
      <c r="E3390" s="65"/>
      <c r="F3390" s="65"/>
      <c r="G3390" s="145"/>
    </row>
    <row r="3391" spans="1:7">
      <c r="A3391" s="65"/>
      <c r="B3391" s="65"/>
      <c r="C3391" s="65"/>
      <c r="D3391" s="65"/>
      <c r="E3391" s="65"/>
      <c r="F3391" s="65"/>
      <c r="G3391" s="145"/>
    </row>
    <row r="3392" spans="1:7">
      <c r="A3392" s="65"/>
      <c r="B3392" s="65"/>
      <c r="C3392" s="65"/>
      <c r="D3392" s="65"/>
      <c r="E3392" s="65"/>
      <c r="F3392" s="65"/>
      <c r="G3392" s="145"/>
    </row>
    <row r="3393" spans="1:7">
      <c r="A3393" s="65"/>
      <c r="B3393" s="65"/>
      <c r="C3393" s="65"/>
      <c r="D3393" s="65"/>
      <c r="E3393" s="65"/>
      <c r="F3393" s="65"/>
      <c r="G3393" s="145"/>
    </row>
    <row r="3394" spans="1:7">
      <c r="A3394" s="65"/>
      <c r="B3394" s="65"/>
      <c r="C3394" s="65"/>
      <c r="D3394" s="65"/>
      <c r="E3394" s="65"/>
      <c r="F3394" s="65"/>
      <c r="G3394" s="145"/>
    </row>
    <row r="3395" spans="1:7">
      <c r="A3395" s="65"/>
      <c r="B3395" s="65"/>
      <c r="C3395" s="65"/>
      <c r="D3395" s="65"/>
      <c r="E3395" s="65"/>
      <c r="F3395" s="65"/>
      <c r="G3395" s="145"/>
    </row>
    <row r="3396" spans="1:7">
      <c r="A3396" s="65"/>
      <c r="B3396" s="65"/>
      <c r="C3396" s="65"/>
      <c r="D3396" s="65"/>
      <c r="E3396" s="65"/>
      <c r="F3396" s="65"/>
      <c r="G3396" s="145"/>
    </row>
    <row r="3397" spans="1:7">
      <c r="A3397" s="65"/>
      <c r="B3397" s="65"/>
      <c r="C3397" s="65"/>
      <c r="D3397" s="65"/>
      <c r="E3397" s="65"/>
      <c r="F3397" s="65"/>
      <c r="G3397" s="145"/>
    </row>
    <row r="3398" spans="1:7">
      <c r="A3398" s="65"/>
      <c r="B3398" s="65"/>
      <c r="C3398" s="65"/>
      <c r="D3398" s="65"/>
      <c r="E3398" s="65"/>
      <c r="F3398" s="65"/>
      <c r="G3398" s="145"/>
    </row>
    <row r="3399" spans="1:7">
      <c r="A3399" s="65"/>
      <c r="B3399" s="65"/>
      <c r="C3399" s="65"/>
      <c r="D3399" s="65"/>
      <c r="E3399" s="65"/>
      <c r="F3399" s="65"/>
      <c r="G3399" s="145"/>
    </row>
    <row r="3400" spans="1:7">
      <c r="A3400" s="65"/>
      <c r="B3400" s="65"/>
      <c r="C3400" s="65"/>
      <c r="D3400" s="65"/>
      <c r="E3400" s="65"/>
      <c r="F3400" s="65"/>
      <c r="G3400" s="145"/>
    </row>
    <row r="3401" spans="1:7">
      <c r="A3401" s="65"/>
      <c r="B3401" s="65"/>
      <c r="C3401" s="65"/>
      <c r="D3401" s="65"/>
      <c r="E3401" s="65"/>
      <c r="F3401" s="65"/>
      <c r="G3401" s="145"/>
    </row>
    <row r="3402" spans="1:7">
      <c r="A3402" s="65"/>
      <c r="B3402" s="65"/>
      <c r="C3402" s="65"/>
      <c r="D3402" s="65"/>
      <c r="E3402" s="65"/>
      <c r="F3402" s="65"/>
      <c r="G3402" s="145"/>
    </row>
    <row r="3403" spans="1:7">
      <c r="A3403" s="65"/>
      <c r="B3403" s="65"/>
      <c r="C3403" s="65"/>
      <c r="D3403" s="65"/>
      <c r="E3403" s="65"/>
      <c r="F3403" s="65"/>
      <c r="G3403" s="145"/>
    </row>
    <row r="3404" spans="1:7">
      <c r="A3404" s="65"/>
      <c r="B3404" s="65"/>
      <c r="C3404" s="65"/>
      <c r="D3404" s="65"/>
      <c r="E3404" s="65"/>
      <c r="F3404" s="65"/>
      <c r="G3404" s="145"/>
    </row>
    <row r="3405" spans="1:7">
      <c r="A3405" s="65"/>
      <c r="B3405" s="65"/>
      <c r="C3405" s="65"/>
      <c r="D3405" s="65"/>
      <c r="E3405" s="65"/>
      <c r="F3405" s="65"/>
      <c r="G3405" s="145"/>
    </row>
    <row r="3406" spans="1:7">
      <c r="A3406" s="65"/>
      <c r="B3406" s="65"/>
      <c r="C3406" s="65"/>
      <c r="D3406" s="65"/>
      <c r="E3406" s="65"/>
      <c r="F3406" s="65"/>
      <c r="G3406" s="145"/>
    </row>
    <row r="3407" spans="1:7">
      <c r="A3407" s="65"/>
      <c r="B3407" s="65"/>
      <c r="C3407" s="65"/>
      <c r="D3407" s="65"/>
      <c r="E3407" s="65"/>
      <c r="F3407" s="65"/>
      <c r="G3407" s="145"/>
    </row>
    <row r="3408" spans="1:7">
      <c r="A3408" s="65"/>
      <c r="B3408" s="65"/>
      <c r="C3408" s="65"/>
      <c r="D3408" s="65"/>
      <c r="E3408" s="65"/>
      <c r="F3408" s="65"/>
      <c r="G3408" s="145"/>
    </row>
    <row r="3409" spans="1:7">
      <c r="A3409" s="65"/>
      <c r="B3409" s="65"/>
      <c r="C3409" s="65"/>
      <c r="D3409" s="65"/>
      <c r="E3409" s="65"/>
      <c r="F3409" s="65"/>
      <c r="G3409" s="145"/>
    </row>
    <row r="3410" spans="1:7">
      <c r="A3410" s="65"/>
      <c r="B3410" s="65"/>
      <c r="C3410" s="65"/>
      <c r="D3410" s="65"/>
      <c r="E3410" s="65"/>
      <c r="F3410" s="65"/>
      <c r="G3410" s="145"/>
    </row>
    <row r="3411" spans="1:7">
      <c r="A3411" s="65"/>
      <c r="B3411" s="65"/>
      <c r="C3411" s="65"/>
      <c r="D3411" s="65"/>
      <c r="E3411" s="65"/>
      <c r="F3411" s="65"/>
      <c r="G3411" s="145"/>
    </row>
    <row r="3412" spans="1:7">
      <c r="A3412" s="65"/>
      <c r="B3412" s="65"/>
      <c r="C3412" s="65"/>
      <c r="D3412" s="65"/>
      <c r="E3412" s="65"/>
      <c r="F3412" s="65"/>
      <c r="G3412" s="145"/>
    </row>
    <row r="3413" spans="1:7">
      <c r="A3413" s="65"/>
      <c r="B3413" s="65"/>
      <c r="C3413" s="65"/>
      <c r="D3413" s="65"/>
      <c r="E3413" s="65"/>
      <c r="F3413" s="65"/>
      <c r="G3413" s="145"/>
    </row>
    <row r="3414" spans="1:7">
      <c r="A3414" s="65"/>
      <c r="B3414" s="65"/>
      <c r="C3414" s="65"/>
      <c r="D3414" s="65"/>
      <c r="E3414" s="65"/>
      <c r="F3414" s="65"/>
      <c r="G3414" s="145"/>
    </row>
    <row r="3415" spans="1:7">
      <c r="A3415" s="65"/>
      <c r="B3415" s="65"/>
      <c r="C3415" s="65"/>
      <c r="D3415" s="65"/>
      <c r="E3415" s="65"/>
      <c r="F3415" s="65"/>
      <c r="G3415" s="145"/>
    </row>
    <row r="3416" spans="1:7">
      <c r="A3416" s="65"/>
      <c r="B3416" s="65"/>
      <c r="C3416" s="65"/>
      <c r="D3416" s="65"/>
      <c r="E3416" s="65"/>
      <c r="F3416" s="65"/>
      <c r="G3416" s="145"/>
    </row>
    <row r="3417" spans="1:7">
      <c r="A3417" s="65"/>
      <c r="B3417" s="65"/>
      <c r="C3417" s="65"/>
      <c r="D3417" s="65"/>
      <c r="E3417" s="65"/>
      <c r="F3417" s="65"/>
      <c r="G3417" s="145"/>
    </row>
    <row r="3418" spans="1:7">
      <c r="A3418" s="65"/>
      <c r="B3418" s="65"/>
      <c r="C3418" s="65"/>
      <c r="D3418" s="65"/>
      <c r="E3418" s="65"/>
      <c r="F3418" s="65"/>
      <c r="G3418" s="145"/>
    </row>
    <row r="3419" spans="1:7">
      <c r="A3419" s="65"/>
      <c r="B3419" s="65"/>
      <c r="C3419" s="65"/>
      <c r="D3419" s="65"/>
      <c r="E3419" s="65"/>
      <c r="F3419" s="65"/>
      <c r="G3419" s="145"/>
    </row>
    <row r="3420" spans="1:7">
      <c r="A3420" s="65"/>
      <c r="B3420" s="65"/>
      <c r="C3420" s="65"/>
      <c r="D3420" s="65"/>
      <c r="E3420" s="65"/>
      <c r="F3420" s="65"/>
      <c r="G3420" s="145"/>
    </row>
    <row r="3421" spans="1:7">
      <c r="A3421" s="65"/>
      <c r="B3421" s="65"/>
      <c r="C3421" s="65"/>
      <c r="D3421" s="65"/>
      <c r="E3421" s="65"/>
      <c r="F3421" s="65"/>
      <c r="G3421" s="145"/>
    </row>
    <row r="3422" spans="1:7">
      <c r="A3422" s="65"/>
      <c r="B3422" s="65"/>
      <c r="C3422" s="65"/>
      <c r="D3422" s="65"/>
      <c r="E3422" s="65"/>
      <c r="F3422" s="65"/>
      <c r="G3422" s="145"/>
    </row>
    <row r="3423" spans="1:7">
      <c r="A3423" s="65"/>
      <c r="B3423" s="65"/>
      <c r="C3423" s="65"/>
      <c r="D3423" s="65"/>
      <c r="E3423" s="65"/>
      <c r="F3423" s="65"/>
      <c r="G3423" s="145"/>
    </row>
    <row r="3424" spans="1:7">
      <c r="A3424" s="65"/>
      <c r="B3424" s="65"/>
      <c r="C3424" s="65"/>
      <c r="D3424" s="65"/>
      <c r="E3424" s="65"/>
      <c r="F3424" s="65"/>
      <c r="G3424" s="145"/>
    </row>
    <row r="3425" spans="1:7">
      <c r="A3425" s="65"/>
      <c r="B3425" s="65"/>
      <c r="C3425" s="65"/>
      <c r="D3425" s="65"/>
      <c r="E3425" s="65"/>
      <c r="F3425" s="65"/>
      <c r="G3425" s="145"/>
    </row>
    <row r="3426" spans="1:7">
      <c r="A3426" s="65"/>
      <c r="B3426" s="65"/>
      <c r="C3426" s="65"/>
      <c r="D3426" s="65"/>
      <c r="E3426" s="65"/>
      <c r="F3426" s="65"/>
      <c r="G3426" s="145"/>
    </row>
    <row r="3427" spans="1:7">
      <c r="A3427" s="65"/>
      <c r="B3427" s="65"/>
      <c r="C3427" s="65"/>
      <c r="D3427" s="65"/>
      <c r="E3427" s="65"/>
      <c r="F3427" s="65"/>
      <c r="G3427" s="145"/>
    </row>
    <row r="3428" spans="1:7">
      <c r="A3428" s="65"/>
      <c r="B3428" s="65"/>
      <c r="C3428" s="65"/>
      <c r="D3428" s="65"/>
      <c r="E3428" s="65"/>
      <c r="F3428" s="65"/>
      <c r="G3428" s="145"/>
    </row>
    <row r="3429" spans="1:7">
      <c r="A3429" s="65"/>
      <c r="B3429" s="65"/>
      <c r="C3429" s="65"/>
      <c r="D3429" s="65"/>
      <c r="E3429" s="65"/>
      <c r="F3429" s="65"/>
      <c r="G3429" s="145"/>
    </row>
    <row r="3430" spans="1:7">
      <c r="A3430" s="65"/>
      <c r="B3430" s="65"/>
      <c r="C3430" s="65"/>
      <c r="D3430" s="65"/>
      <c r="E3430" s="65"/>
      <c r="F3430" s="65"/>
      <c r="G3430" s="145"/>
    </row>
    <row r="3431" spans="1:7">
      <c r="A3431" s="65"/>
      <c r="B3431" s="65"/>
      <c r="C3431" s="65"/>
      <c r="D3431" s="65"/>
      <c r="E3431" s="65"/>
      <c r="F3431" s="65"/>
      <c r="G3431" s="145"/>
    </row>
    <row r="3432" spans="1:7">
      <c r="A3432" s="65"/>
      <c r="B3432" s="65"/>
      <c r="C3432" s="65"/>
      <c r="D3432" s="65"/>
      <c r="E3432" s="65"/>
      <c r="F3432" s="65"/>
      <c r="G3432" s="145"/>
    </row>
    <row r="3433" spans="1:7">
      <c r="A3433" s="65"/>
      <c r="B3433" s="65"/>
      <c r="C3433" s="65"/>
      <c r="D3433" s="65"/>
      <c r="E3433" s="65"/>
      <c r="F3433" s="65"/>
      <c r="G3433" s="145"/>
    </row>
    <row r="3434" spans="1:7">
      <c r="A3434" s="65"/>
      <c r="B3434" s="65"/>
      <c r="C3434" s="65"/>
      <c r="D3434" s="65"/>
      <c r="E3434" s="65"/>
      <c r="F3434" s="65"/>
      <c r="G3434" s="145"/>
    </row>
    <row r="3435" spans="1:7">
      <c r="A3435" s="65"/>
      <c r="B3435" s="65"/>
      <c r="C3435" s="65"/>
      <c r="D3435" s="65"/>
      <c r="E3435" s="65"/>
      <c r="F3435" s="65"/>
      <c r="G3435" s="145"/>
    </row>
    <row r="3436" spans="1:7">
      <c r="A3436" s="65"/>
      <c r="B3436" s="65"/>
      <c r="C3436" s="65"/>
      <c r="D3436" s="65"/>
      <c r="E3436" s="65"/>
      <c r="F3436" s="65"/>
      <c r="G3436" s="145"/>
    </row>
    <row r="3437" spans="1:7">
      <c r="A3437" s="65"/>
      <c r="B3437" s="65"/>
      <c r="C3437" s="65"/>
      <c r="D3437" s="65"/>
      <c r="E3437" s="65"/>
      <c r="F3437" s="65"/>
      <c r="G3437" s="145"/>
    </row>
    <row r="3438" spans="1:7">
      <c r="A3438" s="65"/>
      <c r="B3438" s="65"/>
      <c r="C3438" s="65"/>
      <c r="D3438" s="65"/>
      <c r="E3438" s="65"/>
      <c r="F3438" s="65"/>
      <c r="G3438" s="145"/>
    </row>
    <row r="3439" spans="1:7">
      <c r="A3439" s="65"/>
      <c r="B3439" s="65"/>
      <c r="C3439" s="65"/>
      <c r="D3439" s="65"/>
      <c r="E3439" s="65"/>
      <c r="F3439" s="65"/>
      <c r="G3439" s="145"/>
    </row>
    <row r="3440" spans="1:7">
      <c r="A3440" s="65"/>
      <c r="B3440" s="65"/>
      <c r="C3440" s="65"/>
      <c r="D3440" s="65"/>
      <c r="E3440" s="65"/>
      <c r="F3440" s="65"/>
      <c r="G3440" s="145"/>
    </row>
    <row r="3441" spans="1:7">
      <c r="A3441" s="65"/>
      <c r="B3441" s="65"/>
      <c r="C3441" s="65"/>
      <c r="D3441" s="65"/>
      <c r="E3441" s="65"/>
      <c r="F3441" s="65"/>
      <c r="G3441" s="145"/>
    </row>
    <row r="3442" spans="1:7">
      <c r="A3442" s="65"/>
      <c r="B3442" s="65"/>
      <c r="C3442" s="65"/>
      <c r="D3442" s="65"/>
      <c r="E3442" s="65"/>
      <c r="F3442" s="65"/>
      <c r="G3442" s="145"/>
    </row>
    <row r="3443" spans="1:7">
      <c r="A3443" s="65"/>
      <c r="B3443" s="65"/>
      <c r="C3443" s="65"/>
      <c r="D3443" s="65"/>
      <c r="E3443" s="65"/>
      <c r="F3443" s="65"/>
      <c r="G3443" s="145"/>
    </row>
    <row r="3444" spans="1:7">
      <c r="A3444" s="65"/>
      <c r="B3444" s="65"/>
      <c r="C3444" s="65"/>
      <c r="D3444" s="65"/>
      <c r="E3444" s="65"/>
      <c r="F3444" s="65"/>
      <c r="G3444" s="145"/>
    </row>
    <row r="3445" spans="1:7">
      <c r="A3445" s="65"/>
      <c r="B3445" s="65"/>
      <c r="C3445" s="65"/>
      <c r="D3445" s="65"/>
      <c r="E3445" s="65"/>
      <c r="F3445" s="65"/>
      <c r="G3445" s="145"/>
    </row>
    <row r="3446" spans="1:7">
      <c r="A3446" s="65"/>
      <c r="B3446" s="65"/>
      <c r="C3446" s="65"/>
      <c r="D3446" s="65"/>
      <c r="E3446" s="65"/>
      <c r="F3446" s="65"/>
      <c r="G3446" s="145"/>
    </row>
    <row r="3447" spans="1:7">
      <c r="A3447" s="65"/>
      <c r="B3447" s="65"/>
      <c r="C3447" s="65"/>
      <c r="D3447" s="65"/>
      <c r="E3447" s="65"/>
      <c r="F3447" s="65"/>
      <c r="G3447" s="145"/>
    </row>
    <row r="3448" spans="1:7">
      <c r="A3448" s="65"/>
      <c r="B3448" s="65"/>
      <c r="C3448" s="65"/>
      <c r="D3448" s="65"/>
      <c r="E3448" s="65"/>
      <c r="F3448" s="65"/>
      <c r="G3448" s="145"/>
    </row>
    <row r="3449" spans="1:7">
      <c r="A3449" s="65"/>
      <c r="B3449" s="65"/>
      <c r="C3449" s="65"/>
      <c r="D3449" s="65"/>
      <c r="E3449" s="65"/>
      <c r="F3449" s="65"/>
      <c r="G3449" s="145"/>
    </row>
    <row r="3450" spans="1:7">
      <c r="A3450" s="65"/>
      <c r="B3450" s="65"/>
      <c r="C3450" s="65"/>
      <c r="D3450" s="65"/>
      <c r="E3450" s="65"/>
      <c r="F3450" s="65"/>
      <c r="G3450" s="145"/>
    </row>
    <row r="3451" spans="1:7">
      <c r="A3451" s="65"/>
      <c r="B3451" s="65"/>
      <c r="C3451" s="65"/>
      <c r="D3451" s="65"/>
      <c r="E3451" s="65"/>
      <c r="F3451" s="65"/>
      <c r="G3451" s="145"/>
    </row>
    <row r="3452" spans="1:7">
      <c r="A3452" s="65"/>
      <c r="B3452" s="65"/>
      <c r="C3452" s="65"/>
      <c r="D3452" s="65"/>
      <c r="E3452" s="65"/>
      <c r="F3452" s="65"/>
      <c r="G3452" s="145"/>
    </row>
    <row r="3453" spans="1:7">
      <c r="A3453" s="65"/>
      <c r="B3453" s="65"/>
      <c r="C3453" s="65"/>
      <c r="D3453" s="65"/>
      <c r="E3453" s="65"/>
      <c r="F3453" s="65"/>
      <c r="G3453" s="145"/>
    </row>
    <row r="3454" spans="1:7">
      <c r="A3454" s="65"/>
      <c r="B3454" s="65"/>
      <c r="C3454" s="65"/>
      <c r="D3454" s="65"/>
      <c r="E3454" s="65"/>
      <c r="F3454" s="65"/>
      <c r="G3454" s="145"/>
    </row>
    <row r="3455" spans="1:7">
      <c r="A3455" s="65"/>
      <c r="B3455" s="65"/>
      <c r="C3455" s="65"/>
      <c r="D3455" s="65"/>
      <c r="E3455" s="65"/>
      <c r="F3455" s="65"/>
      <c r="G3455" s="145"/>
    </row>
    <row r="3456" spans="1:7">
      <c r="A3456" s="65"/>
      <c r="B3456" s="65"/>
      <c r="C3456" s="65"/>
      <c r="D3456" s="65"/>
      <c r="E3456" s="65"/>
      <c r="F3456" s="65"/>
      <c r="G3456" s="145"/>
    </row>
    <row r="3457" spans="1:7">
      <c r="A3457" s="65"/>
      <c r="B3457" s="65"/>
      <c r="C3457" s="65"/>
      <c r="D3457" s="65"/>
      <c r="E3457" s="65"/>
      <c r="F3457" s="65"/>
      <c r="G3457" s="145"/>
    </row>
    <row r="3458" spans="1:7">
      <c r="A3458" s="65"/>
      <c r="B3458" s="65"/>
      <c r="C3458" s="65"/>
      <c r="D3458" s="65"/>
      <c r="E3458" s="65"/>
      <c r="F3458" s="65"/>
      <c r="G3458" s="145"/>
    </row>
    <row r="3459" spans="1:7">
      <c r="A3459" s="65"/>
      <c r="B3459" s="65"/>
      <c r="C3459" s="65"/>
      <c r="D3459" s="65"/>
      <c r="E3459" s="65"/>
      <c r="F3459" s="65"/>
      <c r="G3459" s="145"/>
    </row>
    <row r="3460" spans="1:7">
      <c r="A3460" s="65"/>
      <c r="B3460" s="65"/>
      <c r="C3460" s="65"/>
      <c r="D3460" s="65"/>
      <c r="E3460" s="65"/>
      <c r="F3460" s="65"/>
      <c r="G3460" s="145"/>
    </row>
    <row r="3461" spans="1:7">
      <c r="A3461" s="65"/>
      <c r="B3461" s="65"/>
      <c r="C3461" s="65"/>
      <c r="D3461" s="65"/>
      <c r="E3461" s="65"/>
      <c r="F3461" s="65"/>
      <c r="G3461" s="145"/>
    </row>
    <row r="3462" spans="1:7">
      <c r="A3462" s="65"/>
      <c r="B3462" s="65"/>
      <c r="C3462" s="65"/>
      <c r="D3462" s="65"/>
      <c r="E3462" s="65"/>
      <c r="F3462" s="65"/>
      <c r="G3462" s="145"/>
    </row>
    <row r="3463" spans="1:7">
      <c r="A3463" s="65"/>
      <c r="B3463" s="65"/>
      <c r="C3463" s="65"/>
      <c r="D3463" s="65"/>
      <c r="E3463" s="65"/>
      <c r="F3463" s="65"/>
      <c r="G3463" s="145"/>
    </row>
    <row r="3464" spans="1:7">
      <c r="A3464" s="65"/>
      <c r="B3464" s="65"/>
      <c r="C3464" s="65"/>
      <c r="D3464" s="65"/>
      <c r="E3464" s="65"/>
      <c r="F3464" s="65"/>
      <c r="G3464" s="145"/>
    </row>
    <row r="3465" spans="1:7">
      <c r="A3465" s="65"/>
      <c r="B3465" s="65"/>
      <c r="C3465" s="65"/>
      <c r="D3465" s="65"/>
      <c r="E3465" s="65"/>
      <c r="F3465" s="65"/>
      <c r="G3465" s="145"/>
    </row>
    <row r="3466" spans="1:7">
      <c r="A3466" s="65"/>
      <c r="B3466" s="65"/>
      <c r="C3466" s="65"/>
      <c r="D3466" s="65"/>
      <c r="E3466" s="65"/>
      <c r="F3466" s="65"/>
      <c r="G3466" s="145"/>
    </row>
    <row r="3467" spans="1:7">
      <c r="A3467" s="65"/>
      <c r="B3467" s="65"/>
      <c r="C3467" s="65"/>
      <c r="D3467" s="65"/>
      <c r="E3467" s="65"/>
      <c r="F3467" s="65"/>
      <c r="G3467" s="145"/>
    </row>
    <row r="3468" spans="1:7">
      <c r="A3468" s="65"/>
      <c r="B3468" s="65"/>
      <c r="C3468" s="65"/>
      <c r="D3468" s="65"/>
      <c r="E3468" s="65"/>
      <c r="F3468" s="65"/>
      <c r="G3468" s="145"/>
    </row>
    <row r="3469" spans="1:7">
      <c r="A3469" s="65"/>
      <c r="B3469" s="65"/>
      <c r="C3469" s="65"/>
      <c r="D3469" s="65"/>
      <c r="E3469" s="65"/>
      <c r="F3469" s="65"/>
      <c r="G3469" s="145"/>
    </row>
    <row r="3470" spans="1:7">
      <c r="A3470" s="65"/>
      <c r="B3470" s="65"/>
      <c r="C3470" s="65"/>
      <c r="D3470" s="65"/>
      <c r="E3470" s="65"/>
      <c r="F3470" s="65"/>
      <c r="G3470" s="145"/>
    </row>
    <row r="3471" spans="1:7">
      <c r="A3471" s="65"/>
      <c r="B3471" s="65"/>
      <c r="C3471" s="65"/>
      <c r="D3471" s="65"/>
      <c r="E3471" s="65"/>
      <c r="F3471" s="65"/>
      <c r="G3471" s="145"/>
    </row>
    <row r="3472" spans="1:7">
      <c r="A3472" s="65"/>
      <c r="B3472" s="65"/>
      <c r="C3472" s="65"/>
      <c r="D3472" s="65"/>
      <c r="E3472" s="65"/>
      <c r="F3472" s="65"/>
      <c r="G3472" s="145"/>
    </row>
    <row r="3473" spans="1:7">
      <c r="A3473" s="65"/>
      <c r="B3473" s="65"/>
      <c r="C3473" s="65"/>
      <c r="D3473" s="65"/>
      <c r="E3473" s="65"/>
      <c r="F3473" s="65"/>
      <c r="G3473" s="145"/>
    </row>
    <row r="3474" spans="1:7">
      <c r="A3474" s="65"/>
      <c r="B3474" s="65"/>
      <c r="C3474" s="65"/>
      <c r="D3474" s="65"/>
      <c r="E3474" s="65"/>
      <c r="F3474" s="65"/>
      <c r="G3474" s="145"/>
    </row>
    <row r="3475" spans="1:7">
      <c r="A3475" s="65"/>
      <c r="B3475" s="65"/>
      <c r="C3475" s="65"/>
      <c r="D3475" s="65"/>
      <c r="E3475" s="65"/>
      <c r="F3475" s="65"/>
      <c r="G3475" s="145"/>
    </row>
    <row r="3476" spans="1:7">
      <c r="A3476" s="65"/>
      <c r="B3476" s="65"/>
      <c r="C3476" s="65"/>
      <c r="D3476" s="65"/>
      <c r="E3476" s="65"/>
      <c r="F3476" s="65"/>
      <c r="G3476" s="145"/>
    </row>
    <row r="3477" spans="1:7">
      <c r="A3477" s="65"/>
      <c r="B3477" s="65"/>
      <c r="C3477" s="65"/>
      <c r="D3477" s="65"/>
      <c r="E3477" s="65"/>
      <c r="F3477" s="65"/>
      <c r="G3477" s="145"/>
    </row>
    <row r="3478" spans="1:7">
      <c r="A3478" s="65"/>
      <c r="B3478" s="65"/>
      <c r="C3478" s="65"/>
      <c r="D3478" s="65"/>
      <c r="E3478" s="65"/>
      <c r="F3478" s="65"/>
      <c r="G3478" s="145"/>
    </row>
    <row r="3479" spans="1:7">
      <c r="A3479" s="65"/>
      <c r="B3479" s="65"/>
      <c r="C3479" s="65"/>
      <c r="D3479" s="65"/>
      <c r="E3479" s="65"/>
      <c r="F3479" s="65"/>
      <c r="G3479" s="145"/>
    </row>
    <row r="3480" spans="1:7">
      <c r="A3480" s="65"/>
      <c r="B3480" s="65"/>
      <c r="C3480" s="65"/>
      <c r="D3480" s="65"/>
      <c r="E3480" s="65"/>
      <c r="F3480" s="65"/>
      <c r="G3480" s="145"/>
    </row>
    <row r="3481" spans="1:7">
      <c r="A3481" s="65"/>
      <c r="B3481" s="65"/>
      <c r="C3481" s="65"/>
      <c r="D3481" s="65"/>
      <c r="E3481" s="65"/>
      <c r="F3481" s="65"/>
      <c r="G3481" s="145"/>
    </row>
    <row r="3482" spans="1:7">
      <c r="A3482" s="65"/>
      <c r="B3482" s="65"/>
      <c r="C3482" s="65"/>
      <c r="D3482" s="65"/>
      <c r="E3482" s="65"/>
      <c r="F3482" s="65"/>
      <c r="G3482" s="145"/>
    </row>
    <row r="3483" spans="1:7">
      <c r="A3483" s="65"/>
      <c r="B3483" s="65"/>
      <c r="C3483" s="65"/>
      <c r="D3483" s="65"/>
      <c r="E3483" s="65"/>
      <c r="F3483" s="65"/>
      <c r="G3483" s="145"/>
    </row>
    <row r="3484" spans="1:7">
      <c r="A3484" s="65"/>
      <c r="B3484" s="65"/>
      <c r="C3484" s="65"/>
      <c r="D3484" s="65"/>
      <c r="E3484" s="65"/>
      <c r="F3484" s="65"/>
      <c r="G3484" s="145"/>
    </row>
    <row r="3485" spans="1:7">
      <c r="A3485" s="65"/>
      <c r="B3485" s="65"/>
      <c r="C3485" s="65"/>
      <c r="D3485" s="65"/>
      <c r="E3485" s="65"/>
      <c r="F3485" s="65"/>
      <c r="G3485" s="145"/>
    </row>
    <row r="3486" spans="1:7">
      <c r="A3486" s="65"/>
      <c r="B3486" s="65"/>
      <c r="C3486" s="65"/>
      <c r="D3486" s="65"/>
      <c r="E3486" s="65"/>
      <c r="F3486" s="65"/>
      <c r="G3486" s="145"/>
    </row>
    <row r="3487" spans="1:7">
      <c r="A3487" s="65"/>
      <c r="B3487" s="65"/>
      <c r="C3487" s="65"/>
      <c r="D3487" s="65"/>
      <c r="E3487" s="65"/>
      <c r="F3487" s="65"/>
      <c r="G3487" s="145"/>
    </row>
    <row r="3488" spans="1:7">
      <c r="A3488" s="65"/>
      <c r="B3488" s="65"/>
      <c r="C3488" s="65"/>
      <c r="D3488" s="65"/>
      <c r="E3488" s="65"/>
      <c r="F3488" s="65"/>
      <c r="G3488" s="145"/>
    </row>
    <row r="3489" spans="1:7">
      <c r="A3489" s="65"/>
      <c r="B3489" s="65"/>
      <c r="C3489" s="65"/>
      <c r="D3489" s="65"/>
      <c r="E3489" s="65"/>
      <c r="F3489" s="65"/>
      <c r="G3489" s="145"/>
    </row>
    <row r="3490" spans="1:7">
      <c r="A3490" s="65"/>
      <c r="B3490" s="65"/>
      <c r="C3490" s="65"/>
      <c r="D3490" s="65"/>
      <c r="E3490" s="65"/>
      <c r="F3490" s="65"/>
      <c r="G3490" s="145"/>
    </row>
    <row r="3491" spans="1:7">
      <c r="A3491" s="65"/>
      <c r="B3491" s="65"/>
      <c r="C3491" s="65"/>
      <c r="D3491" s="65"/>
      <c r="E3491" s="65"/>
      <c r="F3491" s="65"/>
      <c r="G3491" s="145"/>
    </row>
    <row r="3492" spans="1:7">
      <c r="A3492" s="65"/>
      <c r="B3492" s="65"/>
      <c r="C3492" s="65"/>
      <c r="D3492" s="65"/>
      <c r="E3492" s="65"/>
      <c r="F3492" s="65"/>
      <c r="G3492" s="145"/>
    </row>
    <row r="3493" spans="1:7">
      <c r="A3493" s="65"/>
      <c r="B3493" s="65"/>
      <c r="C3493" s="65"/>
      <c r="D3493" s="65"/>
      <c r="E3493" s="65"/>
      <c r="F3493" s="65"/>
      <c r="G3493" s="145"/>
    </row>
    <row r="3494" spans="1:7">
      <c r="A3494" s="65"/>
      <c r="B3494" s="65"/>
      <c r="C3494" s="65"/>
      <c r="D3494" s="65"/>
      <c r="E3494" s="65"/>
      <c r="F3494" s="65"/>
      <c r="G3494" s="145"/>
    </row>
    <row r="3495" spans="1:7">
      <c r="A3495" s="65"/>
      <c r="B3495" s="65"/>
      <c r="C3495" s="65"/>
      <c r="D3495" s="65"/>
      <c r="E3495" s="65"/>
      <c r="F3495" s="65"/>
      <c r="G3495" s="145"/>
    </row>
    <row r="3496" spans="1:7">
      <c r="A3496" s="65"/>
      <c r="B3496" s="65"/>
      <c r="C3496" s="65"/>
      <c r="D3496" s="65"/>
      <c r="E3496" s="65"/>
      <c r="F3496" s="65"/>
      <c r="G3496" s="145"/>
    </row>
    <row r="3497" spans="1:7">
      <c r="A3497" s="65"/>
      <c r="B3497" s="65"/>
      <c r="C3497" s="65"/>
      <c r="D3497" s="65"/>
      <c r="E3497" s="65"/>
      <c r="F3497" s="65"/>
      <c r="G3497" s="145"/>
    </row>
    <row r="3498" spans="1:7">
      <c r="A3498" s="65"/>
      <c r="B3498" s="65"/>
      <c r="C3498" s="65"/>
      <c r="D3498" s="65"/>
      <c r="E3498" s="65"/>
      <c r="F3498" s="65"/>
      <c r="G3498" s="145"/>
    </row>
    <row r="3499" spans="1:7">
      <c r="A3499" s="65"/>
      <c r="B3499" s="65"/>
      <c r="C3499" s="65"/>
      <c r="D3499" s="65"/>
      <c r="E3499" s="65"/>
      <c r="F3499" s="65"/>
      <c r="G3499" s="145"/>
    </row>
    <row r="3500" spans="1:7">
      <c r="A3500" s="65"/>
      <c r="B3500" s="65"/>
      <c r="C3500" s="65"/>
      <c r="D3500" s="65"/>
      <c r="E3500" s="65"/>
      <c r="F3500" s="65"/>
      <c r="G3500" s="145"/>
    </row>
    <row r="3501" spans="1:7">
      <c r="A3501" s="65"/>
      <c r="B3501" s="65"/>
      <c r="C3501" s="65"/>
      <c r="D3501" s="65"/>
      <c r="E3501" s="65"/>
      <c r="F3501" s="65"/>
      <c r="G3501" s="145"/>
    </row>
    <row r="3502" spans="1:7">
      <c r="A3502" s="65"/>
      <c r="B3502" s="65"/>
      <c r="C3502" s="65"/>
      <c r="D3502" s="65"/>
      <c r="E3502" s="65"/>
      <c r="F3502" s="65"/>
      <c r="G3502" s="145"/>
    </row>
    <row r="3503" spans="1:7">
      <c r="A3503" s="65"/>
      <c r="B3503" s="65"/>
      <c r="C3503" s="65"/>
      <c r="D3503" s="65"/>
      <c r="E3503" s="65"/>
      <c r="F3503" s="65"/>
      <c r="G3503" s="145"/>
    </row>
    <row r="3504" spans="1:7">
      <c r="A3504" s="65"/>
      <c r="B3504" s="65"/>
      <c r="C3504" s="65"/>
      <c r="D3504" s="65"/>
      <c r="E3504" s="65"/>
      <c r="F3504" s="65"/>
      <c r="G3504" s="145"/>
    </row>
    <row r="3505" spans="1:7">
      <c r="A3505" s="65"/>
      <c r="B3505" s="65"/>
      <c r="C3505" s="65"/>
      <c r="D3505" s="65"/>
      <c r="E3505" s="65"/>
      <c r="F3505" s="65"/>
      <c r="G3505" s="145"/>
    </row>
    <row r="3506" spans="1:7">
      <c r="A3506" s="65"/>
      <c r="B3506" s="65"/>
      <c r="C3506" s="65"/>
      <c r="D3506" s="65"/>
      <c r="E3506" s="65"/>
      <c r="F3506" s="65"/>
      <c r="G3506" s="145"/>
    </row>
    <row r="3507" spans="1:7">
      <c r="A3507" s="65"/>
      <c r="B3507" s="65"/>
      <c r="C3507" s="65"/>
      <c r="D3507" s="65"/>
      <c r="E3507" s="65"/>
      <c r="F3507" s="65"/>
      <c r="G3507" s="145"/>
    </row>
    <row r="3508" spans="1:7">
      <c r="A3508" s="65"/>
      <c r="B3508" s="65"/>
      <c r="C3508" s="65"/>
      <c r="D3508" s="65"/>
      <c r="E3508" s="65"/>
      <c r="F3508" s="65"/>
      <c r="G3508" s="145"/>
    </row>
    <row r="3509" spans="1:7">
      <c r="A3509" s="65"/>
      <c r="B3509" s="65"/>
      <c r="C3509" s="65"/>
      <c r="D3509" s="65"/>
      <c r="E3509" s="65"/>
      <c r="F3509" s="65"/>
      <c r="G3509" s="145"/>
    </row>
    <row r="3510" spans="1:7">
      <c r="A3510" s="65"/>
      <c r="B3510" s="65"/>
      <c r="C3510" s="65"/>
      <c r="D3510" s="65"/>
      <c r="E3510" s="65"/>
      <c r="F3510" s="65"/>
      <c r="G3510" s="145"/>
    </row>
    <row r="3511" spans="1:7">
      <c r="A3511" s="65"/>
      <c r="B3511" s="65"/>
      <c r="C3511" s="65"/>
      <c r="D3511" s="65"/>
      <c r="E3511" s="65"/>
      <c r="F3511" s="65"/>
      <c r="G3511" s="145"/>
    </row>
    <row r="3512" spans="1:7">
      <c r="A3512" s="65"/>
      <c r="B3512" s="65"/>
      <c r="C3512" s="65"/>
      <c r="D3512" s="65"/>
      <c r="E3512" s="65"/>
      <c r="F3512" s="65"/>
      <c r="G3512" s="145"/>
    </row>
    <row r="3513" spans="1:7">
      <c r="A3513" s="65"/>
      <c r="B3513" s="65"/>
      <c r="C3513" s="65"/>
      <c r="D3513" s="65"/>
      <c r="E3513" s="65"/>
      <c r="F3513" s="65"/>
      <c r="G3513" s="145"/>
    </row>
    <row r="3514" spans="1:7">
      <c r="A3514" s="65"/>
      <c r="B3514" s="65"/>
      <c r="C3514" s="65"/>
      <c r="D3514" s="65"/>
      <c r="E3514" s="65"/>
      <c r="F3514" s="65"/>
      <c r="G3514" s="145"/>
    </row>
    <row r="3515" spans="1:7">
      <c r="A3515" s="65"/>
      <c r="B3515" s="65"/>
      <c r="C3515" s="65"/>
      <c r="D3515" s="65"/>
      <c r="E3515" s="65"/>
      <c r="F3515" s="65"/>
      <c r="G3515" s="145"/>
    </row>
    <row r="3516" spans="1:7">
      <c r="A3516" s="65"/>
      <c r="B3516" s="65"/>
      <c r="C3516" s="65"/>
      <c r="D3516" s="65"/>
      <c r="E3516" s="65"/>
      <c r="F3516" s="65"/>
      <c r="G3516" s="145"/>
    </row>
    <row r="3517" spans="1:7">
      <c r="A3517" s="65"/>
      <c r="B3517" s="65"/>
      <c r="C3517" s="65"/>
      <c r="D3517" s="65"/>
      <c r="E3517" s="65"/>
      <c r="F3517" s="65"/>
      <c r="G3517" s="145"/>
    </row>
    <row r="3518" spans="1:7">
      <c r="A3518" s="65"/>
      <c r="B3518" s="65"/>
      <c r="C3518" s="65"/>
      <c r="D3518" s="65"/>
      <c r="E3518" s="65"/>
      <c r="F3518" s="65"/>
      <c r="G3518" s="145"/>
    </row>
    <row r="3519" spans="1:7">
      <c r="A3519" s="65"/>
      <c r="B3519" s="65"/>
      <c r="C3519" s="65"/>
      <c r="D3519" s="65"/>
      <c r="E3519" s="65"/>
      <c r="F3519" s="65"/>
      <c r="G3519" s="145"/>
    </row>
    <row r="3520" spans="1:7">
      <c r="A3520" s="65"/>
      <c r="B3520" s="65"/>
      <c r="C3520" s="65"/>
      <c r="D3520" s="65"/>
      <c r="E3520" s="65"/>
      <c r="F3520" s="65"/>
      <c r="G3520" s="145"/>
    </row>
    <row r="3521" spans="1:7">
      <c r="A3521" s="65"/>
      <c r="B3521" s="65"/>
      <c r="C3521" s="65"/>
      <c r="D3521" s="65"/>
      <c r="E3521" s="65"/>
      <c r="F3521" s="65"/>
      <c r="G3521" s="145"/>
    </row>
    <row r="3522" spans="1:7">
      <c r="A3522" s="65"/>
      <c r="B3522" s="65"/>
      <c r="C3522" s="65"/>
      <c r="D3522" s="65"/>
      <c r="E3522" s="65"/>
      <c r="F3522" s="65"/>
      <c r="G3522" s="145"/>
    </row>
    <row r="3523" spans="1:7">
      <c r="A3523" s="65"/>
      <c r="B3523" s="65"/>
      <c r="C3523" s="65"/>
      <c r="D3523" s="65"/>
      <c r="E3523" s="65"/>
      <c r="F3523" s="65"/>
      <c r="G3523" s="145"/>
    </row>
    <row r="3524" spans="1:7">
      <c r="A3524" s="65"/>
      <c r="B3524" s="65"/>
      <c r="C3524" s="65"/>
      <c r="D3524" s="65"/>
      <c r="E3524" s="65"/>
      <c r="F3524" s="65"/>
      <c r="G3524" s="145"/>
    </row>
    <row r="3525" spans="1:7">
      <c r="A3525" s="65"/>
      <c r="B3525" s="65"/>
      <c r="C3525" s="65"/>
      <c r="D3525" s="65"/>
      <c r="E3525" s="65"/>
      <c r="F3525" s="65"/>
      <c r="G3525" s="145"/>
    </row>
    <row r="3526" spans="1:7">
      <c r="A3526" s="65"/>
      <c r="B3526" s="65"/>
      <c r="C3526" s="65"/>
      <c r="D3526" s="65"/>
      <c r="E3526" s="65"/>
      <c r="F3526" s="65"/>
      <c r="G3526" s="145"/>
    </row>
    <row r="3527" spans="1:7">
      <c r="A3527" s="65"/>
      <c r="B3527" s="65"/>
      <c r="C3527" s="65"/>
      <c r="D3527" s="65"/>
      <c r="E3527" s="65"/>
      <c r="F3527" s="65"/>
      <c r="G3527" s="145"/>
    </row>
    <row r="3528" spans="1:7">
      <c r="A3528" s="65"/>
      <c r="B3528" s="65"/>
      <c r="C3528" s="65"/>
      <c r="D3528" s="65"/>
      <c r="E3528" s="65"/>
      <c r="F3528" s="65"/>
      <c r="G3528" s="145"/>
    </row>
    <row r="3529" spans="1:7">
      <c r="A3529" s="65"/>
      <c r="B3529" s="65"/>
      <c r="C3529" s="65"/>
      <c r="D3529" s="65"/>
      <c r="E3529" s="65"/>
      <c r="F3529" s="65"/>
      <c r="G3529" s="145"/>
    </row>
    <row r="3530" spans="1:7">
      <c r="A3530" s="65"/>
      <c r="B3530" s="65"/>
      <c r="C3530" s="65"/>
      <c r="D3530" s="65"/>
      <c r="E3530" s="65"/>
      <c r="F3530" s="65"/>
      <c r="G3530" s="145"/>
    </row>
    <row r="3531" spans="1:7">
      <c r="A3531" s="65"/>
      <c r="B3531" s="65"/>
      <c r="C3531" s="65"/>
      <c r="D3531" s="65"/>
      <c r="E3531" s="65"/>
      <c r="F3531" s="65"/>
      <c r="G3531" s="145"/>
    </row>
    <row r="3532" spans="1:7">
      <c r="A3532" s="65"/>
      <c r="B3532" s="65"/>
      <c r="C3532" s="65"/>
      <c r="D3532" s="65"/>
      <c r="E3532" s="65"/>
      <c r="F3532" s="65"/>
      <c r="G3532" s="145"/>
    </row>
    <row r="3533" spans="1:7">
      <c r="A3533" s="65"/>
      <c r="B3533" s="65"/>
      <c r="C3533" s="65"/>
      <c r="D3533" s="65"/>
      <c r="E3533" s="65"/>
      <c r="F3533" s="65"/>
      <c r="G3533" s="145"/>
    </row>
    <row r="3534" spans="1:7">
      <c r="A3534" s="65"/>
      <c r="B3534" s="65"/>
      <c r="C3534" s="65"/>
      <c r="D3534" s="65"/>
      <c r="E3534" s="65"/>
      <c r="F3534" s="65"/>
      <c r="G3534" s="145"/>
    </row>
    <row r="3535" spans="1:7">
      <c r="A3535" s="65"/>
      <c r="B3535" s="65"/>
      <c r="C3535" s="65"/>
      <c r="D3535" s="65"/>
      <c r="E3535" s="65"/>
      <c r="F3535" s="65"/>
      <c r="G3535" s="145"/>
    </row>
    <row r="3536" spans="1:7">
      <c r="A3536" s="65"/>
      <c r="B3536" s="65"/>
      <c r="C3536" s="65"/>
      <c r="D3536" s="65"/>
      <c r="E3536" s="65"/>
      <c r="F3536" s="65"/>
      <c r="G3536" s="145"/>
    </row>
    <row r="3537" spans="1:7">
      <c r="A3537" s="65"/>
      <c r="B3537" s="65"/>
      <c r="C3537" s="65"/>
      <c r="D3537" s="65"/>
      <c r="E3537" s="65"/>
      <c r="F3537" s="65"/>
      <c r="G3537" s="145"/>
    </row>
    <row r="3538" spans="1:7">
      <c r="A3538" s="65"/>
      <c r="B3538" s="65"/>
      <c r="C3538" s="65"/>
      <c r="D3538" s="65"/>
      <c r="E3538" s="65"/>
      <c r="F3538" s="65"/>
      <c r="G3538" s="145"/>
    </row>
    <row r="3539" spans="1:7">
      <c r="A3539" s="65"/>
      <c r="B3539" s="65"/>
      <c r="C3539" s="65"/>
      <c r="D3539" s="65"/>
      <c r="E3539" s="65"/>
      <c r="F3539" s="65"/>
      <c r="G3539" s="145"/>
    </row>
    <row r="3540" spans="1:7">
      <c r="A3540" s="65"/>
      <c r="B3540" s="65"/>
      <c r="C3540" s="65"/>
      <c r="D3540" s="65"/>
      <c r="E3540" s="65"/>
      <c r="F3540" s="65"/>
      <c r="G3540" s="145"/>
    </row>
    <row r="3541" spans="1:7">
      <c r="A3541" s="65"/>
      <c r="B3541" s="65"/>
      <c r="C3541" s="65"/>
      <c r="D3541" s="65"/>
      <c r="E3541" s="65"/>
      <c r="F3541" s="65"/>
      <c r="G3541" s="145"/>
    </row>
    <row r="3542" spans="1:7">
      <c r="A3542" s="65"/>
      <c r="B3542" s="65"/>
      <c r="C3542" s="65"/>
      <c r="D3542" s="65"/>
      <c r="E3542" s="65"/>
      <c r="F3542" s="65"/>
      <c r="G3542" s="145"/>
    </row>
    <row r="3543" spans="1:7">
      <c r="A3543" s="65"/>
      <c r="B3543" s="65"/>
      <c r="C3543" s="65"/>
      <c r="D3543" s="65"/>
      <c r="E3543" s="65"/>
      <c r="F3543" s="65"/>
      <c r="G3543" s="145"/>
    </row>
    <row r="3544" spans="1:7">
      <c r="A3544" s="65"/>
      <c r="B3544" s="65"/>
      <c r="C3544" s="65"/>
      <c r="D3544" s="65"/>
      <c r="E3544" s="65"/>
      <c r="F3544" s="65"/>
      <c r="G3544" s="145"/>
    </row>
    <row r="3545" spans="1:7">
      <c r="A3545" s="65"/>
      <c r="B3545" s="65"/>
      <c r="C3545" s="65"/>
      <c r="D3545" s="65"/>
      <c r="E3545" s="65"/>
      <c r="F3545" s="65"/>
      <c r="G3545" s="145"/>
    </row>
    <row r="3546" spans="1:7">
      <c r="A3546" s="65"/>
      <c r="B3546" s="65"/>
      <c r="C3546" s="65"/>
      <c r="D3546" s="65"/>
      <c r="E3546" s="65"/>
      <c r="F3546" s="65"/>
      <c r="G3546" s="145"/>
    </row>
    <row r="3547" spans="1:7">
      <c r="A3547" s="65"/>
      <c r="B3547" s="65"/>
      <c r="C3547" s="65"/>
      <c r="D3547" s="65"/>
      <c r="E3547" s="65"/>
      <c r="F3547" s="65"/>
      <c r="G3547" s="145"/>
    </row>
    <row r="3548" spans="1:7">
      <c r="A3548" s="65"/>
      <c r="B3548" s="65"/>
      <c r="C3548" s="65"/>
      <c r="D3548" s="65"/>
      <c r="E3548" s="65"/>
      <c r="F3548" s="65"/>
      <c r="G3548" s="145"/>
    </row>
    <row r="3549" spans="1:7">
      <c r="A3549" s="65"/>
      <c r="B3549" s="65"/>
      <c r="C3549" s="65"/>
      <c r="D3549" s="65"/>
      <c r="E3549" s="65"/>
      <c r="F3549" s="65"/>
      <c r="G3549" s="145"/>
    </row>
    <row r="3550" spans="1:7">
      <c r="A3550" s="65"/>
      <c r="B3550" s="65"/>
      <c r="C3550" s="65"/>
      <c r="D3550" s="65"/>
      <c r="E3550" s="65"/>
      <c r="F3550" s="65"/>
      <c r="G3550" s="145"/>
    </row>
    <row r="3551" spans="1:7">
      <c r="A3551" s="65"/>
      <c r="B3551" s="65"/>
      <c r="C3551" s="65"/>
      <c r="D3551" s="65"/>
      <c r="E3551" s="65"/>
      <c r="F3551" s="65"/>
      <c r="G3551" s="145"/>
    </row>
    <row r="3552" spans="1:7">
      <c r="A3552" s="65"/>
      <c r="B3552" s="65"/>
      <c r="C3552" s="65"/>
      <c r="D3552" s="65"/>
      <c r="E3552" s="65"/>
      <c r="F3552" s="65"/>
      <c r="G3552" s="145"/>
    </row>
    <row r="3553" spans="1:7">
      <c r="A3553" s="65"/>
      <c r="B3553" s="65"/>
      <c r="C3553" s="65"/>
      <c r="D3553" s="65"/>
      <c r="E3553" s="65"/>
      <c r="F3553" s="65"/>
      <c r="G3553" s="145"/>
    </row>
    <row r="3554" spans="1:7">
      <c r="A3554" s="65"/>
      <c r="B3554" s="65"/>
      <c r="C3554" s="65"/>
      <c r="D3554" s="65"/>
      <c r="E3554" s="65"/>
      <c r="F3554" s="65"/>
      <c r="G3554" s="145"/>
    </row>
    <row r="3555" spans="1:7">
      <c r="A3555" s="65"/>
      <c r="B3555" s="65"/>
      <c r="C3555" s="65"/>
      <c r="D3555" s="65"/>
      <c r="E3555" s="65"/>
      <c r="F3555" s="65"/>
      <c r="G3555" s="145"/>
    </row>
    <row r="3556" spans="1:7">
      <c r="A3556" s="65"/>
      <c r="B3556" s="65"/>
      <c r="C3556" s="65"/>
      <c r="D3556" s="65"/>
      <c r="E3556" s="65"/>
      <c r="F3556" s="65"/>
      <c r="G3556" s="145"/>
    </row>
    <row r="3557" spans="1:7">
      <c r="A3557" s="65"/>
      <c r="B3557" s="65"/>
      <c r="C3557" s="65"/>
      <c r="D3557" s="65"/>
      <c r="E3557" s="65"/>
      <c r="F3557" s="65"/>
      <c r="G3557" s="145"/>
    </row>
    <row r="3558" spans="1:7">
      <c r="A3558" s="65"/>
      <c r="B3558" s="65"/>
      <c r="C3558" s="65"/>
      <c r="D3558" s="65"/>
      <c r="E3558" s="65"/>
      <c r="F3558" s="65"/>
      <c r="G3558" s="145"/>
    </row>
    <row r="3559" spans="1:7">
      <c r="A3559" s="65"/>
      <c r="B3559" s="65"/>
      <c r="C3559" s="65"/>
      <c r="D3559" s="65"/>
      <c r="E3559" s="65"/>
      <c r="F3559" s="65"/>
      <c r="G3559" s="145"/>
    </row>
    <row r="3560" spans="1:7">
      <c r="A3560" s="65"/>
      <c r="B3560" s="65"/>
      <c r="C3560" s="65"/>
      <c r="D3560" s="65"/>
      <c r="E3560" s="65"/>
      <c r="F3560" s="65"/>
      <c r="G3560" s="145"/>
    </row>
    <row r="3561" spans="1:7">
      <c r="A3561" s="65"/>
      <c r="B3561" s="65"/>
      <c r="C3561" s="65"/>
      <c r="D3561" s="65"/>
      <c r="E3561" s="65"/>
      <c r="F3561" s="65"/>
      <c r="G3561" s="145"/>
    </row>
    <row r="3562" spans="1:7">
      <c r="A3562" s="65"/>
      <c r="B3562" s="65"/>
      <c r="C3562" s="65"/>
      <c r="D3562" s="65"/>
      <c r="E3562" s="65"/>
      <c r="F3562" s="65"/>
      <c r="G3562" s="145"/>
    </row>
    <row r="3563" spans="1:7">
      <c r="A3563" s="65"/>
      <c r="B3563" s="65"/>
      <c r="C3563" s="65"/>
      <c r="D3563" s="65"/>
      <c r="E3563" s="65"/>
      <c r="F3563" s="65"/>
      <c r="G3563" s="145"/>
    </row>
    <row r="3564" spans="1:7">
      <c r="A3564" s="65"/>
      <c r="B3564" s="65"/>
      <c r="C3564" s="65"/>
      <c r="D3564" s="65"/>
      <c r="E3564" s="65"/>
      <c r="F3564" s="65"/>
      <c r="G3564" s="145"/>
    </row>
    <row r="3565" spans="1:7">
      <c r="A3565" s="65"/>
      <c r="B3565" s="65"/>
      <c r="C3565" s="65"/>
      <c r="D3565" s="65"/>
      <c r="E3565" s="65"/>
      <c r="F3565" s="65"/>
      <c r="G3565" s="145"/>
    </row>
    <row r="3566" spans="1:7">
      <c r="A3566" s="65"/>
      <c r="B3566" s="65"/>
      <c r="C3566" s="65"/>
      <c r="D3566" s="65"/>
      <c r="E3566" s="65"/>
      <c r="F3566" s="65"/>
      <c r="G3566" s="145"/>
    </row>
    <row r="3567" spans="1:7">
      <c r="A3567" s="65"/>
      <c r="B3567" s="65"/>
      <c r="C3567" s="65"/>
      <c r="D3567" s="65"/>
      <c r="E3567" s="65"/>
      <c r="F3567" s="65"/>
      <c r="G3567" s="145"/>
    </row>
    <row r="3568" spans="1:7">
      <c r="A3568" s="65"/>
      <c r="B3568" s="65"/>
      <c r="C3568" s="65"/>
      <c r="D3568" s="65"/>
      <c r="E3568" s="65"/>
      <c r="F3568" s="65"/>
      <c r="G3568" s="145"/>
    </row>
    <row r="3569" spans="1:7">
      <c r="A3569" s="65"/>
      <c r="B3569" s="65"/>
      <c r="C3569" s="65"/>
      <c r="D3569" s="65"/>
      <c r="E3569" s="65"/>
      <c r="F3569" s="65"/>
      <c r="G3569" s="145"/>
    </row>
    <row r="3570" spans="1:7">
      <c r="A3570" s="65"/>
      <c r="B3570" s="65"/>
      <c r="C3570" s="65"/>
      <c r="D3570" s="65"/>
      <c r="E3570" s="65"/>
      <c r="F3570" s="65"/>
      <c r="G3570" s="145"/>
    </row>
    <row r="3571" spans="1:7">
      <c r="A3571" s="65"/>
      <c r="B3571" s="65"/>
      <c r="C3571" s="65"/>
      <c r="D3571" s="65"/>
      <c r="E3571" s="65"/>
      <c r="F3571" s="65"/>
      <c r="G3571" s="145"/>
    </row>
    <row r="3572" spans="1:7">
      <c r="A3572" s="65"/>
      <c r="B3572" s="65"/>
      <c r="C3572" s="65"/>
      <c r="D3572" s="65"/>
      <c r="E3572" s="65"/>
      <c r="F3572" s="65"/>
      <c r="G3572" s="145"/>
    </row>
    <row r="3573" spans="1:7">
      <c r="A3573" s="65"/>
      <c r="B3573" s="65"/>
      <c r="C3573" s="65"/>
      <c r="D3573" s="65"/>
      <c r="E3573" s="65"/>
      <c r="F3573" s="65"/>
      <c r="G3573" s="145"/>
    </row>
    <row r="3574" spans="1:7">
      <c r="A3574" s="65"/>
      <c r="B3574" s="65"/>
      <c r="C3574" s="65"/>
      <c r="D3574" s="65"/>
      <c r="E3574" s="65"/>
      <c r="F3574" s="65"/>
      <c r="G3574" s="145"/>
    </row>
    <row r="3575" spans="1:7">
      <c r="A3575" s="65"/>
      <c r="B3575" s="65"/>
      <c r="C3575" s="65"/>
      <c r="D3575" s="65"/>
      <c r="E3575" s="65"/>
      <c r="F3575" s="65"/>
      <c r="G3575" s="145"/>
    </row>
    <row r="3576" spans="1:7">
      <c r="A3576" s="65"/>
      <c r="B3576" s="65"/>
      <c r="C3576" s="65"/>
      <c r="D3576" s="65"/>
      <c r="E3576" s="65"/>
      <c r="F3576" s="65"/>
      <c r="G3576" s="145"/>
    </row>
    <row r="3577" spans="1:7">
      <c r="A3577" s="65"/>
      <c r="B3577" s="65"/>
      <c r="C3577" s="65"/>
      <c r="D3577" s="65"/>
      <c r="E3577" s="65"/>
      <c r="F3577" s="65"/>
      <c r="G3577" s="145"/>
    </row>
    <row r="3578" spans="1:7">
      <c r="A3578" s="65"/>
      <c r="B3578" s="65"/>
      <c r="C3578" s="65"/>
      <c r="D3578" s="65"/>
      <c r="E3578" s="65"/>
      <c r="F3578" s="65"/>
      <c r="G3578" s="145"/>
    </row>
    <row r="3579" spans="1:7">
      <c r="A3579" s="65"/>
      <c r="B3579" s="65"/>
      <c r="C3579" s="65"/>
      <c r="D3579" s="65"/>
      <c r="E3579" s="65"/>
      <c r="F3579" s="65"/>
      <c r="G3579" s="145"/>
    </row>
    <row r="3580" spans="1:7">
      <c r="A3580" s="65"/>
      <c r="B3580" s="65"/>
      <c r="C3580" s="65"/>
      <c r="D3580" s="65"/>
      <c r="E3580" s="65"/>
      <c r="F3580" s="65"/>
      <c r="G3580" s="145"/>
    </row>
    <row r="3581" spans="1:7">
      <c r="A3581" s="65"/>
      <c r="B3581" s="65"/>
      <c r="C3581" s="65"/>
      <c r="D3581" s="65"/>
      <c r="E3581" s="65"/>
      <c r="F3581" s="65"/>
      <c r="G3581" s="145"/>
    </row>
    <row r="3582" spans="1:7">
      <c r="A3582" s="65"/>
      <c r="B3582" s="65"/>
      <c r="C3582" s="65"/>
      <c r="D3582" s="65"/>
      <c r="E3582" s="65"/>
      <c r="F3582" s="65"/>
      <c r="G3582" s="145"/>
    </row>
    <row r="3583" spans="1:7">
      <c r="A3583" s="65"/>
      <c r="B3583" s="65"/>
      <c r="C3583" s="65"/>
      <c r="D3583" s="65"/>
      <c r="E3583" s="65"/>
      <c r="F3583" s="65"/>
      <c r="G3583" s="145"/>
    </row>
    <row r="3584" spans="1:7">
      <c r="A3584" s="65"/>
      <c r="B3584" s="65"/>
      <c r="C3584" s="65"/>
      <c r="D3584" s="65"/>
      <c r="E3584" s="65"/>
      <c r="F3584" s="65"/>
      <c r="G3584" s="145"/>
    </row>
    <row r="3585" spans="1:7">
      <c r="A3585" s="65"/>
      <c r="B3585" s="65"/>
      <c r="C3585" s="65"/>
      <c r="D3585" s="65"/>
      <c r="E3585" s="65"/>
      <c r="F3585" s="65"/>
      <c r="G3585" s="145"/>
    </row>
    <row r="3586" spans="1:7">
      <c r="A3586" s="65"/>
      <c r="B3586" s="65"/>
      <c r="C3586" s="65"/>
      <c r="D3586" s="65"/>
      <c r="E3586" s="65"/>
      <c r="F3586" s="65"/>
      <c r="G3586" s="145"/>
    </row>
    <row r="3587" spans="1:7">
      <c r="A3587" s="65"/>
      <c r="B3587" s="65"/>
      <c r="C3587" s="65"/>
      <c r="D3587" s="65"/>
      <c r="E3587" s="65"/>
      <c r="F3587" s="65"/>
      <c r="G3587" s="145"/>
    </row>
    <row r="3588" spans="1:7">
      <c r="A3588" s="65"/>
      <c r="B3588" s="65"/>
      <c r="C3588" s="65"/>
      <c r="D3588" s="65"/>
      <c r="E3588" s="65"/>
      <c r="F3588" s="65"/>
      <c r="G3588" s="145"/>
    </row>
    <row r="3589" spans="1:7">
      <c r="A3589" s="65"/>
      <c r="B3589" s="65"/>
      <c r="C3589" s="65"/>
      <c r="D3589" s="65"/>
      <c r="E3589" s="65"/>
      <c r="F3589" s="65"/>
      <c r="G3589" s="145"/>
    </row>
    <row r="3590" spans="1:7">
      <c r="A3590" s="65"/>
      <c r="B3590" s="65"/>
      <c r="C3590" s="65"/>
      <c r="D3590" s="65"/>
      <c r="E3590" s="65"/>
      <c r="F3590" s="65"/>
      <c r="G3590" s="145"/>
    </row>
    <row r="3591" spans="1:7">
      <c r="A3591" s="65"/>
      <c r="B3591" s="65"/>
      <c r="C3591" s="65"/>
      <c r="D3591" s="65"/>
      <c r="E3591" s="65"/>
      <c r="F3591" s="65"/>
      <c r="G3591" s="145"/>
    </row>
    <row r="3592" spans="1:7">
      <c r="A3592" s="65"/>
      <c r="B3592" s="65"/>
      <c r="C3592" s="65"/>
      <c r="D3592" s="65"/>
      <c r="E3592" s="65"/>
      <c r="F3592" s="65"/>
      <c r="G3592" s="145"/>
    </row>
    <row r="3593" spans="1:7">
      <c r="A3593" s="65"/>
      <c r="B3593" s="65"/>
      <c r="C3593" s="65"/>
      <c r="D3593" s="65"/>
      <c r="E3593" s="65"/>
      <c r="F3593" s="65"/>
      <c r="G3593" s="145"/>
    </row>
    <row r="3594" spans="1:7">
      <c r="A3594" s="65"/>
      <c r="B3594" s="65"/>
      <c r="C3594" s="65"/>
      <c r="D3594" s="65"/>
      <c r="E3594" s="65"/>
      <c r="F3594" s="65"/>
      <c r="G3594" s="145"/>
    </row>
    <row r="3595" spans="1:7">
      <c r="A3595" s="65"/>
      <c r="B3595" s="65"/>
      <c r="C3595" s="65"/>
      <c r="D3595" s="65"/>
      <c r="E3595" s="65"/>
      <c r="F3595" s="65"/>
      <c r="G3595" s="145"/>
    </row>
    <row r="3596" spans="1:7">
      <c r="A3596" s="65"/>
      <c r="B3596" s="65"/>
      <c r="C3596" s="65"/>
      <c r="D3596" s="65"/>
      <c r="E3596" s="65"/>
      <c r="F3596" s="65"/>
      <c r="G3596" s="145"/>
    </row>
    <row r="3597" spans="1:7">
      <c r="A3597" s="65"/>
      <c r="B3597" s="65"/>
      <c r="C3597" s="65"/>
      <c r="D3597" s="65"/>
      <c r="E3597" s="65"/>
      <c r="F3597" s="65"/>
      <c r="G3597" s="145"/>
    </row>
    <row r="3598" spans="1:7">
      <c r="A3598" s="65"/>
      <c r="B3598" s="65"/>
      <c r="C3598" s="65"/>
      <c r="D3598" s="65"/>
      <c r="E3598" s="65"/>
      <c r="F3598" s="65"/>
      <c r="G3598" s="145"/>
    </row>
    <row r="3599" spans="1:7">
      <c r="A3599" s="65"/>
      <c r="B3599" s="65"/>
      <c r="C3599" s="65"/>
      <c r="D3599" s="65"/>
      <c r="E3599" s="65"/>
      <c r="F3599" s="65"/>
      <c r="G3599" s="145"/>
    </row>
    <row r="3600" spans="1:7">
      <c r="A3600" s="65"/>
      <c r="B3600" s="65"/>
      <c r="C3600" s="65"/>
      <c r="D3600" s="65"/>
      <c r="E3600" s="65"/>
      <c r="F3600" s="65"/>
      <c r="G3600" s="145"/>
    </row>
    <row r="3601" spans="1:7">
      <c r="A3601" s="65"/>
      <c r="B3601" s="65"/>
      <c r="C3601" s="65"/>
      <c r="D3601" s="65"/>
      <c r="E3601" s="65"/>
      <c r="F3601" s="65"/>
      <c r="G3601" s="145"/>
    </row>
    <row r="3602" spans="1:7">
      <c r="A3602" s="65"/>
      <c r="B3602" s="65"/>
      <c r="C3602" s="65"/>
      <c r="D3602" s="65"/>
      <c r="E3602" s="65"/>
      <c r="F3602" s="65"/>
      <c r="G3602" s="145"/>
    </row>
    <row r="3603" spans="1:7">
      <c r="A3603" s="65"/>
      <c r="B3603" s="65"/>
      <c r="C3603" s="65"/>
      <c r="D3603" s="65"/>
      <c r="E3603" s="65"/>
      <c r="F3603" s="65"/>
      <c r="G3603" s="145"/>
    </row>
    <row r="3604" spans="1:7">
      <c r="A3604" s="65"/>
      <c r="B3604" s="65"/>
      <c r="C3604" s="65"/>
      <c r="D3604" s="65"/>
      <c r="E3604" s="65"/>
      <c r="F3604" s="65"/>
      <c r="G3604" s="145"/>
    </row>
    <row r="3605" spans="1:7">
      <c r="A3605" s="65"/>
      <c r="B3605" s="65"/>
      <c r="C3605" s="65"/>
      <c r="D3605" s="65"/>
      <c r="E3605" s="65"/>
      <c r="F3605" s="65"/>
      <c r="G3605" s="145"/>
    </row>
    <row r="3606" spans="1:7">
      <c r="A3606" s="65"/>
      <c r="B3606" s="65"/>
      <c r="C3606" s="65"/>
      <c r="D3606" s="65"/>
      <c r="E3606" s="65"/>
      <c r="F3606" s="65"/>
      <c r="G3606" s="145"/>
    </row>
    <row r="3607" spans="1:7">
      <c r="A3607" s="65"/>
      <c r="B3607" s="65"/>
      <c r="C3607" s="65"/>
      <c r="D3607" s="65"/>
      <c r="E3607" s="65"/>
      <c r="F3607" s="65"/>
      <c r="G3607" s="145"/>
    </row>
    <row r="3608" spans="1:7">
      <c r="A3608" s="65"/>
      <c r="B3608" s="65"/>
      <c r="C3608" s="65"/>
      <c r="D3608" s="65"/>
      <c r="E3608" s="65"/>
      <c r="F3608" s="65"/>
      <c r="G3608" s="145"/>
    </row>
    <row r="3609" spans="1:7">
      <c r="A3609" s="65"/>
      <c r="B3609" s="65"/>
      <c r="C3609" s="65"/>
      <c r="D3609" s="65"/>
      <c r="E3609" s="65"/>
      <c r="F3609" s="65"/>
      <c r="G3609" s="145"/>
    </row>
    <row r="3610" spans="1:7">
      <c r="A3610" s="65"/>
      <c r="B3610" s="65"/>
      <c r="C3610" s="65"/>
      <c r="D3610" s="65"/>
      <c r="E3610" s="65"/>
      <c r="F3610" s="65"/>
      <c r="G3610" s="145"/>
    </row>
    <row r="3611" spans="1:7">
      <c r="A3611" s="65"/>
      <c r="B3611" s="65"/>
      <c r="C3611" s="65"/>
      <c r="D3611" s="65"/>
      <c r="E3611" s="65"/>
      <c r="F3611" s="65"/>
      <c r="G3611" s="145"/>
    </row>
    <row r="3612" spans="1:7">
      <c r="A3612" s="65"/>
      <c r="B3612" s="65"/>
      <c r="C3612" s="65"/>
      <c r="D3612" s="65"/>
      <c r="E3612" s="65"/>
      <c r="F3612" s="65"/>
      <c r="G3612" s="145"/>
    </row>
    <row r="3613" spans="1:7">
      <c r="A3613" s="65"/>
      <c r="B3613" s="65"/>
      <c r="C3613" s="65"/>
      <c r="D3613" s="65"/>
      <c r="E3613" s="65"/>
      <c r="F3613" s="65"/>
      <c r="G3613" s="145"/>
    </row>
    <row r="3614" spans="1:7">
      <c r="A3614" s="65"/>
      <c r="B3614" s="65"/>
      <c r="C3614" s="65"/>
      <c r="D3614" s="65"/>
      <c r="E3614" s="65"/>
      <c r="F3614" s="65"/>
      <c r="G3614" s="145"/>
    </row>
    <row r="3615" spans="1:7">
      <c r="A3615" s="65"/>
      <c r="B3615" s="65"/>
      <c r="C3615" s="65"/>
      <c r="D3615" s="65"/>
      <c r="E3615" s="65"/>
      <c r="F3615" s="65"/>
      <c r="G3615" s="145"/>
    </row>
    <row r="3616" spans="1:7">
      <c r="A3616" s="65"/>
      <c r="B3616" s="65"/>
      <c r="C3616" s="65"/>
      <c r="D3616" s="65"/>
      <c r="E3616" s="65"/>
      <c r="F3616" s="65"/>
      <c r="G3616" s="145"/>
    </row>
    <row r="3617" spans="1:7">
      <c r="A3617" s="65"/>
      <c r="B3617" s="65"/>
      <c r="C3617" s="65"/>
      <c r="D3617" s="65"/>
      <c r="E3617" s="65"/>
      <c r="F3617" s="65"/>
      <c r="G3617" s="145"/>
    </row>
    <row r="3618" spans="1:7">
      <c r="A3618" s="65"/>
      <c r="B3618" s="65"/>
      <c r="C3618" s="65"/>
      <c r="D3618" s="65"/>
      <c r="E3618" s="65"/>
      <c r="F3618" s="65"/>
      <c r="G3618" s="145"/>
    </row>
    <row r="3619" spans="1:7">
      <c r="A3619" s="65"/>
      <c r="B3619" s="65"/>
      <c r="C3619" s="65"/>
      <c r="D3619" s="65"/>
      <c r="E3619" s="65"/>
      <c r="F3619" s="65"/>
      <c r="G3619" s="145"/>
    </row>
    <row r="3620" spans="1:7">
      <c r="A3620" s="65"/>
      <c r="B3620" s="65"/>
      <c r="C3620" s="65"/>
      <c r="D3620" s="65"/>
      <c r="E3620" s="65"/>
      <c r="F3620" s="65"/>
      <c r="G3620" s="145"/>
    </row>
    <row r="3621" spans="1:7">
      <c r="A3621" s="65"/>
      <c r="B3621" s="65"/>
      <c r="C3621" s="65"/>
      <c r="D3621" s="65"/>
      <c r="E3621" s="65"/>
      <c r="F3621" s="65"/>
      <c r="G3621" s="145"/>
    </row>
    <row r="3622" spans="1:7">
      <c r="A3622" s="65"/>
      <c r="B3622" s="65"/>
      <c r="C3622" s="65"/>
      <c r="D3622" s="65"/>
      <c r="E3622" s="65"/>
      <c r="F3622" s="65"/>
      <c r="G3622" s="145"/>
    </row>
    <row r="3623" spans="1:7">
      <c r="A3623" s="65"/>
      <c r="B3623" s="65"/>
      <c r="C3623" s="65"/>
      <c r="D3623" s="65"/>
      <c r="E3623" s="65"/>
      <c r="F3623" s="65"/>
      <c r="G3623" s="145"/>
    </row>
    <row r="3624" spans="1:7">
      <c r="A3624" s="65"/>
      <c r="B3624" s="65"/>
      <c r="C3624" s="65"/>
      <c r="D3624" s="65"/>
      <c r="E3624" s="65"/>
      <c r="F3624" s="65"/>
      <c r="G3624" s="145"/>
    </row>
    <row r="3625" spans="1:7">
      <c r="A3625" s="65"/>
      <c r="B3625" s="65"/>
      <c r="C3625" s="65"/>
      <c r="D3625" s="65"/>
      <c r="E3625" s="65"/>
      <c r="F3625" s="65"/>
      <c r="G3625" s="145"/>
    </row>
    <row r="3626" spans="1:7">
      <c r="A3626" s="65"/>
      <c r="B3626" s="65"/>
      <c r="C3626" s="65"/>
      <c r="D3626" s="65"/>
      <c r="E3626" s="65"/>
      <c r="F3626" s="65"/>
      <c r="G3626" s="145"/>
    </row>
    <row r="3627" spans="1:7">
      <c r="A3627" s="65"/>
      <c r="B3627" s="65"/>
      <c r="C3627" s="65"/>
      <c r="D3627" s="65"/>
      <c r="E3627" s="65"/>
      <c r="F3627" s="65"/>
      <c r="G3627" s="145"/>
    </row>
    <row r="3628" spans="1:7">
      <c r="A3628" s="65"/>
      <c r="B3628" s="65"/>
      <c r="C3628" s="65"/>
      <c r="D3628" s="65"/>
      <c r="E3628" s="65"/>
      <c r="F3628" s="65"/>
      <c r="G3628" s="145"/>
    </row>
    <row r="3629" spans="1:7">
      <c r="A3629" s="65"/>
      <c r="B3629" s="65"/>
      <c r="C3629" s="65"/>
      <c r="D3629" s="65"/>
      <c r="E3629" s="65"/>
      <c r="F3629" s="65"/>
      <c r="G3629" s="145"/>
    </row>
    <row r="3630" spans="1:7">
      <c r="A3630" s="65"/>
      <c r="B3630" s="65"/>
      <c r="C3630" s="65"/>
      <c r="D3630" s="65"/>
      <c r="E3630" s="65"/>
      <c r="F3630" s="65"/>
      <c r="G3630" s="145"/>
    </row>
    <row r="3631" spans="1:7">
      <c r="A3631" s="65"/>
      <c r="B3631" s="65"/>
      <c r="C3631" s="65"/>
      <c r="D3631" s="65"/>
      <c r="E3631" s="65"/>
      <c r="F3631" s="65"/>
      <c r="G3631" s="145"/>
    </row>
    <row r="3632" spans="1:7">
      <c r="A3632" s="65"/>
      <c r="B3632" s="65"/>
      <c r="C3632" s="65"/>
      <c r="D3632" s="65"/>
      <c r="E3632" s="65"/>
      <c r="F3632" s="65"/>
      <c r="G3632" s="145"/>
    </row>
    <row r="3633" spans="1:7">
      <c r="A3633" s="65"/>
      <c r="B3633" s="65"/>
      <c r="C3633" s="65"/>
      <c r="D3633" s="65"/>
      <c r="E3633" s="65"/>
      <c r="F3633" s="65"/>
      <c r="G3633" s="145"/>
    </row>
    <row r="3634" spans="1:7">
      <c r="A3634" s="65"/>
      <c r="B3634" s="65"/>
      <c r="C3634" s="65"/>
      <c r="D3634" s="65"/>
      <c r="E3634" s="65"/>
      <c r="F3634" s="65"/>
      <c r="G3634" s="145"/>
    </row>
    <row r="3635" spans="1:7">
      <c r="A3635" s="65"/>
      <c r="B3635" s="65"/>
      <c r="C3635" s="65"/>
      <c r="D3635" s="65"/>
      <c r="E3635" s="65"/>
      <c r="F3635" s="65"/>
      <c r="G3635" s="145"/>
    </row>
    <row r="3636" spans="1:7">
      <c r="A3636" s="65"/>
      <c r="B3636" s="65"/>
      <c r="C3636" s="65"/>
      <c r="D3636" s="65"/>
      <c r="E3636" s="65"/>
      <c r="F3636" s="65"/>
      <c r="G3636" s="145"/>
    </row>
    <row r="3637" spans="1:7">
      <c r="A3637" s="65"/>
      <c r="B3637" s="65"/>
      <c r="C3637" s="65"/>
      <c r="D3637" s="65"/>
      <c r="E3637" s="65"/>
      <c r="F3637" s="65"/>
      <c r="G3637" s="145"/>
    </row>
    <row r="3638" spans="1:7">
      <c r="A3638" s="65"/>
      <c r="B3638" s="65"/>
      <c r="C3638" s="65"/>
      <c r="D3638" s="65"/>
      <c r="E3638" s="65"/>
      <c r="F3638" s="65"/>
      <c r="G3638" s="145"/>
    </row>
    <row r="3639" spans="1:7">
      <c r="A3639" s="65"/>
      <c r="B3639" s="65"/>
      <c r="C3639" s="65"/>
      <c r="D3639" s="65"/>
      <c r="E3639" s="65"/>
      <c r="F3639" s="65"/>
      <c r="G3639" s="145"/>
    </row>
    <row r="3640" spans="1:7">
      <c r="A3640" s="65"/>
      <c r="B3640" s="65"/>
      <c r="C3640" s="65"/>
      <c r="D3640" s="65"/>
      <c r="E3640" s="65"/>
      <c r="F3640" s="65"/>
      <c r="G3640" s="145"/>
    </row>
    <row r="3641" spans="1:7">
      <c r="A3641" s="65"/>
      <c r="B3641" s="65"/>
      <c r="C3641" s="65"/>
      <c r="D3641" s="65"/>
      <c r="E3641" s="65"/>
      <c r="F3641" s="65"/>
      <c r="G3641" s="145"/>
    </row>
    <row r="3642" spans="1:7">
      <c r="A3642" s="65"/>
      <c r="B3642" s="65"/>
      <c r="C3642" s="65"/>
      <c r="D3642" s="65"/>
      <c r="E3642" s="65"/>
      <c r="F3642" s="65"/>
      <c r="G3642" s="145"/>
    </row>
    <row r="3643" spans="1:7">
      <c r="A3643" s="65"/>
      <c r="B3643" s="65"/>
      <c r="C3643" s="65"/>
      <c r="D3643" s="65"/>
      <c r="E3643" s="65"/>
      <c r="F3643" s="65"/>
      <c r="G3643" s="145"/>
    </row>
    <row r="3644" spans="1:7">
      <c r="A3644" s="65"/>
      <c r="B3644" s="65"/>
      <c r="C3644" s="65"/>
      <c r="D3644" s="65"/>
      <c r="E3644" s="65"/>
      <c r="F3644" s="65"/>
      <c r="G3644" s="145"/>
    </row>
    <row r="3645" spans="1:7">
      <c r="A3645" s="65"/>
      <c r="B3645" s="65"/>
      <c r="C3645" s="65"/>
      <c r="D3645" s="65"/>
      <c r="E3645" s="65"/>
      <c r="F3645" s="65"/>
      <c r="G3645" s="145"/>
    </row>
    <row r="3646" spans="1:7">
      <c r="A3646" s="65"/>
      <c r="B3646" s="65"/>
      <c r="C3646" s="65"/>
      <c r="D3646" s="65"/>
      <c r="E3646" s="65"/>
      <c r="F3646" s="65"/>
      <c r="G3646" s="145"/>
    </row>
    <row r="3647" spans="1:7">
      <c r="A3647" s="65"/>
      <c r="B3647" s="65"/>
      <c r="C3647" s="65"/>
      <c r="D3647" s="65"/>
      <c r="E3647" s="65"/>
      <c r="F3647" s="65"/>
      <c r="G3647" s="145"/>
    </row>
    <row r="3648" spans="1:7">
      <c r="A3648" s="65"/>
      <c r="B3648" s="65"/>
      <c r="C3648" s="65"/>
      <c r="D3648" s="65"/>
      <c r="E3648" s="65"/>
      <c r="F3648" s="65"/>
      <c r="G3648" s="145"/>
    </row>
    <row r="3649" spans="1:7">
      <c r="A3649" s="65"/>
      <c r="B3649" s="65"/>
      <c r="C3649" s="65"/>
      <c r="D3649" s="65"/>
      <c r="E3649" s="65"/>
      <c r="F3649" s="65"/>
      <c r="G3649" s="145"/>
    </row>
    <row r="3650" spans="1:7">
      <c r="A3650" s="65"/>
      <c r="B3650" s="65"/>
      <c r="C3650" s="65"/>
      <c r="D3650" s="65"/>
      <c r="E3650" s="65"/>
      <c r="F3650" s="65"/>
      <c r="G3650" s="145"/>
    </row>
    <row r="3651" spans="1:7">
      <c r="A3651" s="65"/>
      <c r="B3651" s="65"/>
      <c r="C3651" s="65"/>
      <c r="D3651" s="65"/>
      <c r="E3651" s="65"/>
      <c r="F3651" s="65"/>
      <c r="G3651" s="145"/>
    </row>
    <row r="3652" spans="1:7">
      <c r="A3652" s="65"/>
      <c r="B3652" s="65"/>
      <c r="C3652" s="65"/>
      <c r="D3652" s="65"/>
      <c r="E3652" s="65"/>
      <c r="F3652" s="65"/>
      <c r="G3652" s="145"/>
    </row>
    <row r="3653" spans="1:7">
      <c r="A3653" s="65"/>
      <c r="B3653" s="65"/>
      <c r="C3653" s="65"/>
      <c r="D3653" s="65"/>
      <c r="E3653" s="65"/>
      <c r="F3653" s="65"/>
      <c r="G3653" s="145"/>
    </row>
    <row r="3654" spans="1:7">
      <c r="A3654" s="65"/>
      <c r="B3654" s="65"/>
      <c r="C3654" s="65"/>
      <c r="D3654" s="65"/>
      <c r="E3654" s="65"/>
      <c r="F3654" s="65"/>
      <c r="G3654" s="145"/>
    </row>
    <row r="3655" spans="1:7">
      <c r="A3655" s="65"/>
      <c r="B3655" s="65"/>
      <c r="C3655" s="65"/>
      <c r="D3655" s="65"/>
      <c r="E3655" s="65"/>
      <c r="F3655" s="65"/>
      <c r="G3655" s="145"/>
    </row>
    <row r="3656" spans="1:7">
      <c r="A3656" s="65"/>
      <c r="B3656" s="65"/>
      <c r="C3656" s="65"/>
      <c r="D3656" s="65"/>
      <c r="E3656" s="65"/>
      <c r="F3656" s="65"/>
      <c r="G3656" s="145"/>
    </row>
    <row r="3657" spans="1:7">
      <c r="A3657" s="65"/>
      <c r="B3657" s="65"/>
      <c r="C3657" s="65"/>
      <c r="D3657" s="65"/>
      <c r="E3657" s="65"/>
      <c r="F3657" s="65"/>
      <c r="G3657" s="145"/>
    </row>
    <row r="3658" spans="1:7">
      <c r="A3658" s="65"/>
      <c r="B3658" s="65"/>
      <c r="C3658" s="65"/>
      <c r="D3658" s="65"/>
      <c r="E3658" s="65"/>
      <c r="F3658" s="65"/>
      <c r="G3658" s="145"/>
    </row>
    <row r="3659" spans="1:7">
      <c r="A3659" s="65"/>
      <c r="B3659" s="65"/>
      <c r="C3659" s="65"/>
      <c r="D3659" s="65"/>
      <c r="E3659" s="65"/>
      <c r="F3659" s="65"/>
      <c r="G3659" s="145"/>
    </row>
    <row r="3660" spans="1:7">
      <c r="A3660" s="65"/>
      <c r="B3660" s="65"/>
      <c r="C3660" s="65"/>
      <c r="D3660" s="65"/>
      <c r="E3660" s="65"/>
      <c r="F3660" s="65"/>
      <c r="G3660" s="145"/>
    </row>
    <row r="3661" spans="1:7">
      <c r="A3661" s="65"/>
      <c r="B3661" s="65"/>
      <c r="C3661" s="65"/>
      <c r="D3661" s="65"/>
      <c r="E3661" s="65"/>
      <c r="F3661" s="65"/>
      <c r="G3661" s="145"/>
    </row>
    <row r="3662" spans="1:7">
      <c r="A3662" s="65"/>
      <c r="B3662" s="65"/>
      <c r="C3662" s="65"/>
      <c r="D3662" s="65"/>
      <c r="E3662" s="65"/>
      <c r="F3662" s="65"/>
      <c r="G3662" s="145"/>
    </row>
    <row r="3663" spans="1:7">
      <c r="A3663" s="65"/>
      <c r="B3663" s="65"/>
      <c r="C3663" s="65"/>
      <c r="D3663" s="65"/>
      <c r="E3663" s="65"/>
      <c r="F3663" s="65"/>
      <c r="G3663" s="145"/>
    </row>
    <row r="3664" spans="1:7">
      <c r="A3664" s="65"/>
      <c r="B3664" s="65"/>
      <c r="C3664" s="65"/>
      <c r="D3664" s="65"/>
      <c r="E3664" s="65"/>
      <c r="F3664" s="65"/>
      <c r="G3664" s="145"/>
    </row>
    <row r="3665" spans="1:7">
      <c r="A3665" s="65"/>
      <c r="B3665" s="65"/>
      <c r="C3665" s="65"/>
      <c r="D3665" s="65"/>
      <c r="E3665" s="65"/>
      <c r="F3665" s="65"/>
      <c r="G3665" s="145"/>
    </row>
    <row r="3666" spans="1:7">
      <c r="A3666" s="65"/>
      <c r="B3666" s="65"/>
      <c r="C3666" s="65"/>
      <c r="D3666" s="65"/>
      <c r="E3666" s="65"/>
      <c r="F3666" s="65"/>
      <c r="G3666" s="145"/>
    </row>
    <row r="3667" spans="1:7">
      <c r="A3667" s="65"/>
      <c r="B3667" s="65"/>
      <c r="C3667" s="65"/>
      <c r="D3667" s="65"/>
      <c r="E3667" s="65"/>
      <c r="F3667" s="65"/>
      <c r="G3667" s="145"/>
    </row>
    <row r="3668" spans="1:7">
      <c r="A3668" s="65"/>
      <c r="B3668" s="65"/>
      <c r="C3668" s="65"/>
      <c r="D3668" s="65"/>
      <c r="E3668" s="65"/>
      <c r="F3668" s="65"/>
      <c r="G3668" s="145"/>
    </row>
    <row r="3669" spans="1:7">
      <c r="A3669" s="65"/>
      <c r="B3669" s="65"/>
      <c r="C3669" s="65"/>
      <c r="D3669" s="65"/>
      <c r="E3669" s="65"/>
      <c r="F3669" s="65"/>
      <c r="G3669" s="145"/>
    </row>
    <row r="3670" spans="1:7">
      <c r="A3670" s="65"/>
      <c r="B3670" s="65"/>
      <c r="C3670" s="65"/>
      <c r="D3670" s="65"/>
      <c r="E3670" s="65"/>
      <c r="F3670" s="65"/>
      <c r="G3670" s="145"/>
    </row>
    <row r="3671" spans="1:7">
      <c r="A3671" s="65"/>
      <c r="B3671" s="65"/>
      <c r="C3671" s="65"/>
      <c r="D3671" s="65"/>
      <c r="E3671" s="65"/>
      <c r="F3671" s="65"/>
      <c r="G3671" s="145"/>
    </row>
    <row r="3672" spans="1:7">
      <c r="A3672" s="65"/>
      <c r="B3672" s="65"/>
      <c r="C3672" s="65"/>
      <c r="D3672" s="65"/>
      <c r="E3672" s="65"/>
      <c r="F3672" s="65"/>
      <c r="G3672" s="145"/>
    </row>
    <row r="3673" spans="1:7">
      <c r="A3673" s="65"/>
      <c r="B3673" s="65"/>
      <c r="C3673" s="65"/>
      <c r="D3673" s="65"/>
      <c r="E3673" s="65"/>
      <c r="F3673" s="65"/>
      <c r="G3673" s="145"/>
    </row>
    <row r="3674" spans="1:7">
      <c r="A3674" s="65"/>
      <c r="B3674" s="65"/>
      <c r="C3674" s="65"/>
      <c r="D3674" s="65"/>
      <c r="E3674" s="65"/>
      <c r="F3674" s="65"/>
      <c r="G3674" s="145"/>
    </row>
    <row r="3675" spans="1:7">
      <c r="A3675" s="65"/>
      <c r="B3675" s="65"/>
      <c r="C3675" s="65"/>
      <c r="D3675" s="65"/>
      <c r="E3675" s="65"/>
      <c r="F3675" s="65"/>
      <c r="G3675" s="145"/>
    </row>
    <row r="3676" spans="1:7">
      <c r="A3676" s="65"/>
      <c r="B3676" s="65"/>
      <c r="C3676" s="65"/>
      <c r="D3676" s="65"/>
      <c r="E3676" s="65"/>
      <c r="F3676" s="65"/>
      <c r="G3676" s="145"/>
    </row>
    <row r="3677" spans="1:7">
      <c r="A3677" s="65"/>
      <c r="B3677" s="65"/>
      <c r="C3677" s="65"/>
      <c r="D3677" s="65"/>
      <c r="E3677" s="65"/>
      <c r="F3677" s="65"/>
      <c r="G3677" s="145"/>
    </row>
    <row r="3678" spans="1:7">
      <c r="A3678" s="65"/>
      <c r="B3678" s="65"/>
      <c r="C3678" s="65"/>
      <c r="D3678" s="65"/>
      <c r="E3678" s="65"/>
      <c r="F3678" s="65"/>
      <c r="G3678" s="145"/>
    </row>
    <row r="3679" spans="1:7">
      <c r="A3679" s="65"/>
      <c r="B3679" s="65"/>
      <c r="C3679" s="65"/>
      <c r="D3679" s="65"/>
      <c r="E3679" s="65"/>
      <c r="F3679" s="65"/>
      <c r="G3679" s="145"/>
    </row>
    <row r="3680" spans="1:7">
      <c r="A3680" s="65"/>
      <c r="B3680" s="65"/>
      <c r="C3680" s="65"/>
      <c r="D3680" s="65"/>
      <c r="E3680" s="65"/>
      <c r="F3680" s="65"/>
      <c r="G3680" s="145"/>
    </row>
    <row r="3681" spans="1:7">
      <c r="A3681" s="65"/>
      <c r="B3681" s="65"/>
      <c r="C3681" s="65"/>
      <c r="D3681" s="65"/>
      <c r="E3681" s="65"/>
      <c r="F3681" s="65"/>
      <c r="G3681" s="145"/>
    </row>
    <row r="3682" spans="1:7">
      <c r="A3682" s="65"/>
      <c r="B3682" s="65"/>
      <c r="C3682" s="65"/>
      <c r="D3682" s="65"/>
      <c r="E3682" s="65"/>
      <c r="F3682" s="65"/>
      <c r="G3682" s="145"/>
    </row>
    <row r="3683" spans="1:7">
      <c r="A3683" s="65"/>
      <c r="B3683" s="65"/>
      <c r="C3683" s="65"/>
      <c r="D3683" s="65"/>
      <c r="E3683" s="65"/>
      <c r="F3683" s="65"/>
      <c r="G3683" s="145"/>
    </row>
    <row r="3684" spans="1:7">
      <c r="A3684" s="65"/>
      <c r="B3684" s="65"/>
      <c r="C3684" s="65"/>
      <c r="D3684" s="65"/>
      <c r="E3684" s="65"/>
      <c r="F3684" s="65"/>
      <c r="G3684" s="145"/>
    </row>
    <row r="3685" spans="1:7">
      <c r="A3685" s="65"/>
      <c r="B3685" s="65"/>
      <c r="C3685" s="65"/>
      <c r="D3685" s="65"/>
      <c r="E3685" s="65"/>
      <c r="F3685" s="65"/>
      <c r="G3685" s="145"/>
    </row>
    <row r="3686" spans="1:7">
      <c r="A3686" s="65"/>
      <c r="B3686" s="65"/>
      <c r="C3686" s="65"/>
      <c r="D3686" s="65"/>
      <c r="E3686" s="65"/>
      <c r="F3686" s="65"/>
      <c r="G3686" s="145"/>
    </row>
    <row r="3687" spans="1:7">
      <c r="A3687" s="65"/>
      <c r="B3687" s="65"/>
      <c r="C3687" s="65"/>
      <c r="D3687" s="65"/>
      <c r="E3687" s="65"/>
      <c r="F3687" s="65"/>
      <c r="G3687" s="145"/>
    </row>
    <row r="3688" spans="1:7">
      <c r="A3688" s="65"/>
      <c r="B3688" s="65"/>
      <c r="C3688" s="65"/>
      <c r="D3688" s="65"/>
      <c r="E3688" s="65"/>
      <c r="F3688" s="65"/>
      <c r="G3688" s="145"/>
    </row>
    <row r="3689" spans="1:7">
      <c r="A3689" s="65"/>
      <c r="B3689" s="65"/>
      <c r="C3689" s="65"/>
      <c r="D3689" s="65"/>
      <c r="E3689" s="65"/>
      <c r="F3689" s="65"/>
      <c r="G3689" s="145"/>
    </row>
    <row r="3690" spans="1:7">
      <c r="A3690" s="65"/>
      <c r="B3690" s="65"/>
      <c r="C3690" s="65"/>
      <c r="D3690" s="65"/>
      <c r="E3690" s="65"/>
      <c r="F3690" s="65"/>
      <c r="G3690" s="145"/>
    </row>
    <row r="3691" spans="1:7">
      <c r="A3691" s="65"/>
      <c r="B3691" s="65"/>
      <c r="C3691" s="65"/>
      <c r="D3691" s="65"/>
      <c r="E3691" s="65"/>
      <c r="F3691" s="65"/>
      <c r="G3691" s="145"/>
    </row>
    <row r="3692" spans="1:7">
      <c r="A3692" s="65"/>
      <c r="B3692" s="65"/>
      <c r="C3692" s="65"/>
      <c r="D3692" s="65"/>
      <c r="E3692" s="65"/>
      <c r="F3692" s="65"/>
      <c r="G3692" s="145"/>
    </row>
    <row r="3693" spans="1:7">
      <c r="A3693" s="65"/>
      <c r="B3693" s="65"/>
      <c r="C3693" s="65"/>
      <c r="D3693" s="65"/>
      <c r="E3693" s="65"/>
      <c r="F3693" s="65"/>
      <c r="G3693" s="145"/>
    </row>
    <row r="3694" spans="1:7">
      <c r="A3694" s="65"/>
      <c r="B3694" s="65"/>
      <c r="C3694" s="65"/>
      <c r="D3694" s="65"/>
      <c r="E3694" s="65"/>
      <c r="F3694" s="65"/>
      <c r="G3694" s="145"/>
    </row>
    <row r="3695" spans="1:7">
      <c r="A3695" s="65"/>
      <c r="B3695" s="65"/>
      <c r="C3695" s="65"/>
      <c r="D3695" s="65"/>
      <c r="E3695" s="65"/>
      <c r="F3695" s="65"/>
      <c r="G3695" s="145"/>
    </row>
    <row r="3696" spans="1:7">
      <c r="A3696" s="65"/>
      <c r="B3696" s="65"/>
      <c r="C3696" s="65"/>
      <c r="D3696" s="65"/>
      <c r="E3696" s="65"/>
      <c r="F3696" s="65"/>
      <c r="G3696" s="145"/>
    </row>
    <row r="3697" spans="1:7">
      <c r="A3697" s="65"/>
      <c r="B3697" s="65"/>
      <c r="C3697" s="65"/>
      <c r="D3697" s="65"/>
      <c r="E3697" s="65"/>
      <c r="F3697" s="65"/>
      <c r="G3697" s="145"/>
    </row>
    <row r="3698" spans="1:7">
      <c r="A3698" s="65"/>
      <c r="B3698" s="65"/>
      <c r="C3698" s="65"/>
      <c r="D3698" s="65"/>
      <c r="E3698" s="65"/>
      <c r="F3698" s="65"/>
      <c r="G3698" s="145"/>
    </row>
    <row r="3699" spans="1:7">
      <c r="A3699" s="65"/>
      <c r="B3699" s="65"/>
      <c r="C3699" s="65"/>
      <c r="D3699" s="65"/>
      <c r="E3699" s="65"/>
      <c r="F3699" s="65"/>
      <c r="G3699" s="145"/>
    </row>
    <row r="3700" spans="1:7">
      <c r="A3700" s="65"/>
      <c r="B3700" s="65"/>
      <c r="C3700" s="65"/>
      <c r="D3700" s="65"/>
      <c r="E3700" s="65"/>
      <c r="F3700" s="65"/>
      <c r="G3700" s="145"/>
    </row>
    <row r="3701" spans="1:7">
      <c r="A3701" s="65"/>
      <c r="B3701" s="65"/>
      <c r="C3701" s="65"/>
      <c r="D3701" s="65"/>
      <c r="E3701" s="65"/>
      <c r="F3701" s="65"/>
      <c r="G3701" s="145"/>
    </row>
    <row r="3702" spans="1:7">
      <c r="A3702" s="65"/>
      <c r="B3702" s="65"/>
      <c r="C3702" s="65"/>
      <c r="D3702" s="65"/>
      <c r="E3702" s="65"/>
      <c r="F3702" s="65"/>
      <c r="G3702" s="145"/>
    </row>
    <row r="3703" spans="1:7">
      <c r="A3703" s="65"/>
      <c r="B3703" s="65"/>
      <c r="C3703" s="65"/>
      <c r="D3703" s="65"/>
      <c r="E3703" s="65"/>
      <c r="F3703" s="65"/>
      <c r="G3703" s="145"/>
    </row>
    <row r="3704" spans="1:7">
      <c r="A3704" s="65"/>
      <c r="B3704" s="65"/>
      <c r="C3704" s="65"/>
      <c r="D3704" s="65"/>
      <c r="E3704" s="65"/>
      <c r="F3704" s="65"/>
      <c r="G3704" s="145"/>
    </row>
    <row r="3705" spans="1:7">
      <c r="A3705" s="65"/>
      <c r="B3705" s="65"/>
      <c r="C3705" s="65"/>
      <c r="D3705" s="65"/>
      <c r="E3705" s="65"/>
      <c r="F3705" s="65"/>
      <c r="G3705" s="145"/>
    </row>
    <row r="3706" spans="1:7">
      <c r="A3706" s="65"/>
      <c r="B3706" s="65"/>
      <c r="C3706" s="65"/>
      <c r="D3706" s="65"/>
      <c r="E3706" s="65"/>
      <c r="F3706" s="65"/>
      <c r="G3706" s="145"/>
    </row>
    <row r="3707" spans="1:7">
      <c r="A3707" s="65"/>
      <c r="B3707" s="65"/>
      <c r="C3707" s="65"/>
      <c r="D3707" s="65"/>
      <c r="E3707" s="65"/>
      <c r="F3707" s="65"/>
      <c r="G3707" s="145"/>
    </row>
    <row r="3708" spans="1:7">
      <c r="A3708" s="65"/>
      <c r="B3708" s="65"/>
      <c r="C3708" s="65"/>
      <c r="D3708" s="65"/>
      <c r="E3708" s="65"/>
      <c r="F3708" s="65"/>
      <c r="G3708" s="145"/>
    </row>
    <row r="3709" spans="1:7">
      <c r="A3709" s="65"/>
      <c r="B3709" s="65"/>
      <c r="C3709" s="65"/>
      <c r="D3709" s="65"/>
      <c r="E3709" s="65"/>
      <c r="F3709" s="65"/>
      <c r="G3709" s="145"/>
    </row>
    <row r="3710" spans="1:7">
      <c r="A3710" s="65"/>
      <c r="B3710" s="65"/>
      <c r="C3710" s="65"/>
      <c r="D3710" s="65"/>
      <c r="E3710" s="65"/>
      <c r="F3710" s="65"/>
      <c r="G3710" s="145"/>
    </row>
    <row r="3711" spans="1:7">
      <c r="A3711" s="65"/>
      <c r="B3711" s="65"/>
      <c r="C3711" s="65"/>
      <c r="D3711" s="65"/>
      <c r="E3711" s="65"/>
      <c r="F3711" s="65"/>
      <c r="G3711" s="145"/>
    </row>
    <row r="3712" spans="1:7">
      <c r="A3712" s="65"/>
      <c r="B3712" s="65"/>
      <c r="C3712" s="65"/>
      <c r="D3712" s="65"/>
      <c r="E3712" s="65"/>
      <c r="F3712" s="65"/>
      <c r="G3712" s="145"/>
    </row>
    <row r="3713" spans="1:7">
      <c r="A3713" s="65"/>
      <c r="B3713" s="65"/>
      <c r="C3713" s="65"/>
      <c r="D3713" s="65"/>
      <c r="E3713" s="65"/>
      <c r="F3713" s="65"/>
      <c r="G3713" s="145"/>
    </row>
    <row r="3714" spans="1:7">
      <c r="A3714" s="65"/>
      <c r="B3714" s="65"/>
      <c r="C3714" s="65"/>
      <c r="D3714" s="65"/>
      <c r="E3714" s="65"/>
      <c r="F3714" s="65"/>
      <c r="G3714" s="145"/>
    </row>
    <row r="3715" spans="1:7">
      <c r="A3715" s="65"/>
      <c r="B3715" s="65"/>
      <c r="C3715" s="65"/>
      <c r="D3715" s="65"/>
      <c r="E3715" s="65"/>
      <c r="F3715" s="65"/>
      <c r="G3715" s="145"/>
    </row>
    <row r="3716" spans="1:7">
      <c r="A3716" s="65"/>
      <c r="B3716" s="65"/>
      <c r="C3716" s="65"/>
      <c r="D3716" s="65"/>
      <c r="E3716" s="65"/>
      <c r="F3716" s="65"/>
      <c r="G3716" s="145"/>
    </row>
    <row r="3717" spans="1:7">
      <c r="A3717" s="65"/>
      <c r="B3717" s="65"/>
      <c r="C3717" s="65"/>
      <c r="D3717" s="65"/>
      <c r="E3717" s="65"/>
      <c r="F3717" s="65"/>
      <c r="G3717" s="145"/>
    </row>
    <row r="3718" spans="1:7">
      <c r="A3718" s="65"/>
      <c r="B3718" s="65"/>
      <c r="C3718" s="65"/>
      <c r="D3718" s="65"/>
      <c r="E3718" s="65"/>
      <c r="F3718" s="65"/>
      <c r="G3718" s="145"/>
    </row>
    <row r="3719" spans="1:7">
      <c r="A3719" s="65"/>
      <c r="B3719" s="65"/>
      <c r="C3719" s="65"/>
      <c r="D3719" s="65"/>
      <c r="E3719" s="65"/>
      <c r="F3719" s="65"/>
      <c r="G3719" s="145"/>
    </row>
    <row r="3720" spans="1:7">
      <c r="A3720" s="65"/>
      <c r="B3720" s="65"/>
      <c r="C3720" s="65"/>
      <c r="D3720" s="65"/>
      <c r="E3720" s="65"/>
      <c r="F3720" s="65"/>
      <c r="G3720" s="145"/>
    </row>
    <row r="3721" spans="1:7">
      <c r="A3721" s="65"/>
      <c r="B3721" s="65"/>
      <c r="C3721" s="65"/>
      <c r="D3721" s="65"/>
      <c r="E3721" s="65"/>
      <c r="F3721" s="65"/>
      <c r="G3721" s="145"/>
    </row>
    <row r="3722" spans="1:7">
      <c r="A3722" s="65"/>
      <c r="B3722" s="65"/>
      <c r="C3722" s="65"/>
      <c r="D3722" s="65"/>
      <c r="E3722" s="65"/>
      <c r="F3722" s="65"/>
      <c r="G3722" s="145"/>
    </row>
    <row r="3723" spans="1:7">
      <c r="A3723" s="65"/>
      <c r="B3723" s="65"/>
      <c r="C3723" s="65"/>
      <c r="D3723" s="65"/>
      <c r="E3723" s="65"/>
      <c r="F3723" s="65"/>
      <c r="G3723" s="145"/>
    </row>
    <row r="3724" spans="1:7">
      <c r="A3724" s="65"/>
      <c r="B3724" s="65"/>
      <c r="C3724" s="65"/>
      <c r="D3724" s="65"/>
      <c r="E3724" s="65"/>
      <c r="F3724" s="65"/>
      <c r="G3724" s="145"/>
    </row>
    <row r="3725" spans="1:7">
      <c r="A3725" s="65"/>
      <c r="B3725" s="65"/>
      <c r="C3725" s="65"/>
      <c r="D3725" s="65"/>
      <c r="E3725" s="65"/>
      <c r="F3725" s="65"/>
      <c r="G3725" s="145"/>
    </row>
    <row r="3726" spans="1:7">
      <c r="A3726" s="65"/>
      <c r="B3726" s="65"/>
      <c r="C3726" s="65"/>
      <c r="D3726" s="65"/>
      <c r="E3726" s="65"/>
      <c r="F3726" s="65"/>
      <c r="G3726" s="145"/>
    </row>
    <row r="3727" spans="1:7">
      <c r="A3727" s="65"/>
      <c r="B3727" s="65"/>
      <c r="C3727" s="65"/>
      <c r="D3727" s="65"/>
      <c r="E3727" s="65"/>
      <c r="F3727" s="65"/>
      <c r="G3727" s="145"/>
    </row>
    <row r="3728" spans="1:7">
      <c r="A3728" s="65"/>
      <c r="B3728" s="65"/>
      <c r="C3728" s="65"/>
      <c r="D3728" s="65"/>
      <c r="E3728" s="65"/>
      <c r="F3728" s="65"/>
      <c r="G3728" s="145"/>
    </row>
    <row r="3729" spans="1:7">
      <c r="A3729" s="65"/>
      <c r="B3729" s="65"/>
      <c r="C3729" s="65"/>
      <c r="D3729" s="65"/>
      <c r="E3729" s="65"/>
      <c r="F3729" s="65"/>
      <c r="G3729" s="145"/>
    </row>
    <row r="3730" spans="1:7">
      <c r="A3730" s="65"/>
      <c r="B3730" s="65"/>
      <c r="C3730" s="65"/>
      <c r="D3730" s="65"/>
      <c r="E3730" s="65"/>
      <c r="F3730" s="65"/>
      <c r="G3730" s="145"/>
    </row>
    <row r="3731" spans="1:7">
      <c r="A3731" s="65"/>
      <c r="B3731" s="65"/>
      <c r="C3731" s="65"/>
      <c r="D3731" s="65"/>
      <c r="E3731" s="65"/>
      <c r="F3731" s="65"/>
      <c r="G3731" s="145"/>
    </row>
    <row r="3732" spans="1:7">
      <c r="A3732" s="65"/>
      <c r="B3732" s="65"/>
      <c r="C3732" s="65"/>
      <c r="D3732" s="65"/>
      <c r="E3732" s="65"/>
      <c r="F3732" s="65"/>
      <c r="G3732" s="145"/>
    </row>
    <row r="3733" spans="1:7">
      <c r="A3733" s="65"/>
      <c r="B3733" s="65"/>
      <c r="C3733" s="65"/>
      <c r="D3733" s="65"/>
      <c r="E3733" s="65"/>
      <c r="F3733" s="65"/>
      <c r="G3733" s="145"/>
    </row>
    <row r="3734" spans="1:7">
      <c r="A3734" s="65"/>
      <c r="B3734" s="65"/>
      <c r="C3734" s="65"/>
      <c r="D3734" s="65"/>
      <c r="E3734" s="65"/>
      <c r="F3734" s="65"/>
      <c r="G3734" s="145"/>
    </row>
    <row r="3735" spans="1:7">
      <c r="A3735" s="65"/>
      <c r="B3735" s="65"/>
      <c r="C3735" s="65"/>
      <c r="D3735" s="65"/>
      <c r="E3735" s="65"/>
      <c r="F3735" s="65"/>
      <c r="G3735" s="145"/>
    </row>
    <row r="3736" spans="1:7">
      <c r="A3736" s="65"/>
      <c r="B3736" s="65"/>
      <c r="C3736" s="65"/>
      <c r="D3736" s="65"/>
      <c r="E3736" s="65"/>
      <c r="F3736" s="65"/>
      <c r="G3736" s="145"/>
    </row>
    <row r="3737" spans="1:7">
      <c r="A3737" s="65"/>
      <c r="B3737" s="65"/>
      <c r="C3737" s="65"/>
      <c r="D3737" s="65"/>
      <c r="E3737" s="65"/>
      <c r="F3737" s="65"/>
      <c r="G3737" s="145"/>
    </row>
    <row r="3738" spans="1:7">
      <c r="A3738" s="65"/>
      <c r="B3738" s="65"/>
      <c r="C3738" s="65"/>
      <c r="D3738" s="65"/>
      <c r="E3738" s="65"/>
      <c r="F3738" s="65"/>
      <c r="G3738" s="145"/>
    </row>
    <row r="3739" spans="1:7">
      <c r="A3739" s="65"/>
      <c r="B3739" s="65"/>
      <c r="C3739" s="65"/>
      <c r="D3739" s="65"/>
      <c r="E3739" s="65"/>
      <c r="F3739" s="65"/>
      <c r="G3739" s="145"/>
    </row>
    <row r="3740" spans="1:7">
      <c r="A3740" s="65"/>
      <c r="B3740" s="65"/>
      <c r="C3740" s="65"/>
      <c r="D3740" s="65"/>
      <c r="E3740" s="65"/>
      <c r="F3740" s="65"/>
      <c r="G3740" s="145"/>
    </row>
    <row r="3741" spans="1:7">
      <c r="A3741" s="65"/>
      <c r="B3741" s="65"/>
      <c r="C3741" s="65"/>
      <c r="D3741" s="65"/>
      <c r="E3741" s="65"/>
      <c r="F3741" s="65"/>
      <c r="G3741" s="145"/>
    </row>
    <row r="3742" spans="1:7">
      <c r="A3742" s="65"/>
      <c r="B3742" s="65"/>
      <c r="C3742" s="65"/>
      <c r="D3742" s="65"/>
      <c r="E3742" s="65"/>
      <c r="F3742" s="65"/>
      <c r="G3742" s="145"/>
    </row>
    <row r="3743" spans="1:7">
      <c r="A3743" s="65"/>
      <c r="B3743" s="65"/>
      <c r="C3743" s="65"/>
      <c r="D3743" s="65"/>
      <c r="E3743" s="65"/>
      <c r="F3743" s="65"/>
      <c r="G3743" s="145"/>
    </row>
    <row r="3744" spans="1:7">
      <c r="A3744" s="65"/>
      <c r="B3744" s="65"/>
      <c r="C3744" s="65"/>
      <c r="D3744" s="65"/>
      <c r="E3744" s="65"/>
      <c r="F3744" s="65"/>
      <c r="G3744" s="145"/>
    </row>
    <row r="3745" spans="1:7">
      <c r="A3745" s="65"/>
      <c r="B3745" s="65"/>
      <c r="C3745" s="65"/>
      <c r="D3745" s="65"/>
      <c r="E3745" s="65"/>
      <c r="F3745" s="65"/>
      <c r="G3745" s="145"/>
    </row>
    <row r="3746" spans="1:7">
      <c r="A3746" s="65"/>
      <c r="B3746" s="65"/>
      <c r="C3746" s="65"/>
      <c r="D3746" s="65"/>
      <c r="E3746" s="65"/>
      <c r="F3746" s="65"/>
      <c r="G3746" s="145"/>
    </row>
    <row r="3747" spans="1:7">
      <c r="A3747" s="65"/>
      <c r="B3747" s="65"/>
      <c r="C3747" s="65"/>
      <c r="D3747" s="65"/>
      <c r="E3747" s="65"/>
      <c r="F3747" s="65"/>
      <c r="G3747" s="145"/>
    </row>
    <row r="3748" spans="1:7">
      <c r="A3748" s="65"/>
      <c r="B3748" s="65"/>
      <c r="C3748" s="65"/>
      <c r="D3748" s="65"/>
      <c r="E3748" s="65"/>
      <c r="F3748" s="65"/>
      <c r="G3748" s="145"/>
    </row>
    <row r="3749" spans="1:7">
      <c r="A3749" s="65"/>
      <c r="B3749" s="65"/>
      <c r="C3749" s="65"/>
      <c r="D3749" s="65"/>
      <c r="E3749" s="65"/>
      <c r="F3749" s="65"/>
      <c r="G3749" s="145"/>
    </row>
    <row r="3750" spans="1:7">
      <c r="A3750" s="65"/>
      <c r="B3750" s="65"/>
      <c r="C3750" s="65"/>
      <c r="D3750" s="65"/>
      <c r="E3750" s="65"/>
      <c r="F3750" s="65"/>
      <c r="G3750" s="145"/>
    </row>
    <row r="3751" spans="1:7">
      <c r="A3751" s="65"/>
      <c r="B3751" s="65"/>
      <c r="C3751" s="65"/>
      <c r="D3751" s="65"/>
      <c r="E3751" s="65"/>
      <c r="F3751" s="65"/>
      <c r="G3751" s="145"/>
    </row>
    <row r="3752" spans="1:7">
      <c r="A3752" s="65"/>
      <c r="B3752" s="65"/>
      <c r="C3752" s="65"/>
      <c r="D3752" s="65"/>
      <c r="E3752" s="65"/>
      <c r="F3752" s="65"/>
      <c r="G3752" s="145"/>
    </row>
    <row r="3753" spans="1:7">
      <c r="A3753" s="65"/>
      <c r="B3753" s="65"/>
      <c r="C3753" s="65"/>
      <c r="D3753" s="65"/>
      <c r="E3753" s="65"/>
      <c r="F3753" s="65"/>
      <c r="G3753" s="145"/>
    </row>
    <row r="3754" spans="1:7">
      <c r="A3754" s="65"/>
      <c r="B3754" s="65"/>
      <c r="C3754" s="65"/>
      <c r="D3754" s="65"/>
      <c r="E3754" s="65"/>
      <c r="F3754" s="65"/>
      <c r="G3754" s="145"/>
    </row>
    <row r="3755" spans="1:7">
      <c r="A3755" s="65"/>
      <c r="B3755" s="65"/>
      <c r="C3755" s="65"/>
      <c r="D3755" s="65"/>
      <c r="E3755" s="65"/>
      <c r="F3755" s="65"/>
      <c r="G3755" s="145"/>
    </row>
    <row r="3756" spans="1:7">
      <c r="A3756" s="65"/>
      <c r="B3756" s="65"/>
      <c r="C3756" s="65"/>
      <c r="D3756" s="65"/>
      <c r="E3756" s="65"/>
      <c r="F3756" s="65"/>
      <c r="G3756" s="145"/>
    </row>
    <row r="3757" spans="1:7">
      <c r="A3757" s="65"/>
      <c r="B3757" s="65"/>
      <c r="C3757" s="65"/>
      <c r="D3757" s="65"/>
      <c r="E3757" s="65"/>
      <c r="F3757" s="65"/>
      <c r="G3757" s="145"/>
    </row>
    <row r="3758" spans="1:7">
      <c r="A3758" s="65"/>
      <c r="B3758" s="65"/>
      <c r="C3758" s="65"/>
      <c r="D3758" s="65"/>
      <c r="E3758" s="65"/>
      <c r="F3758" s="65"/>
      <c r="G3758" s="145"/>
    </row>
    <row r="3759" spans="1:7">
      <c r="A3759" s="65"/>
      <c r="B3759" s="65"/>
      <c r="C3759" s="65"/>
      <c r="D3759" s="65"/>
      <c r="E3759" s="65"/>
      <c r="F3759" s="65"/>
      <c r="G3759" s="145"/>
    </row>
    <row r="3760" spans="1:7">
      <c r="A3760" s="65"/>
      <c r="B3760" s="65"/>
      <c r="C3760" s="65"/>
      <c r="D3760" s="65"/>
      <c r="E3760" s="65"/>
      <c r="F3760" s="65"/>
      <c r="G3760" s="145"/>
    </row>
    <row r="3761" spans="1:7">
      <c r="A3761" s="65"/>
      <c r="B3761" s="65"/>
      <c r="C3761" s="65"/>
      <c r="D3761" s="65"/>
      <c r="E3761" s="65"/>
      <c r="F3761" s="65"/>
      <c r="G3761" s="145"/>
    </row>
    <row r="3762" spans="1:7">
      <c r="A3762" s="65"/>
      <c r="B3762" s="65"/>
      <c r="C3762" s="65"/>
      <c r="D3762" s="65"/>
      <c r="E3762" s="65"/>
      <c r="F3762" s="65"/>
      <c r="G3762" s="145"/>
    </row>
    <row r="3763" spans="1:7">
      <c r="A3763" s="65"/>
      <c r="B3763" s="65"/>
      <c r="C3763" s="65"/>
      <c r="D3763" s="65"/>
      <c r="E3763" s="65"/>
      <c r="F3763" s="65"/>
      <c r="G3763" s="145"/>
    </row>
    <row r="3764" spans="1:7">
      <c r="A3764" s="65"/>
      <c r="B3764" s="65"/>
      <c r="C3764" s="65"/>
      <c r="D3764" s="65"/>
      <c r="E3764" s="65"/>
      <c r="F3764" s="65"/>
      <c r="G3764" s="145"/>
    </row>
    <row r="3765" spans="1:7">
      <c r="A3765" s="65"/>
      <c r="B3765" s="65"/>
      <c r="C3765" s="65"/>
      <c r="D3765" s="65"/>
      <c r="E3765" s="65"/>
      <c r="F3765" s="65"/>
      <c r="G3765" s="145"/>
    </row>
    <row r="3766" spans="1:7">
      <c r="A3766" s="65"/>
      <c r="B3766" s="65"/>
      <c r="C3766" s="65"/>
      <c r="D3766" s="65"/>
      <c r="E3766" s="65"/>
      <c r="F3766" s="65"/>
      <c r="G3766" s="145"/>
    </row>
    <row r="3767" spans="1:7">
      <c r="A3767" s="65"/>
      <c r="B3767" s="65"/>
      <c r="C3767" s="65"/>
      <c r="D3767" s="65"/>
      <c r="E3767" s="65"/>
      <c r="F3767" s="65"/>
      <c r="G3767" s="145"/>
    </row>
    <row r="3768" spans="1:7">
      <c r="A3768" s="65"/>
      <c r="B3768" s="65"/>
      <c r="C3768" s="65"/>
      <c r="D3768" s="65"/>
      <c r="E3768" s="65"/>
      <c r="F3768" s="65"/>
      <c r="G3768" s="145"/>
    </row>
    <row r="3769" spans="1:7">
      <c r="A3769" s="65"/>
      <c r="B3769" s="65"/>
      <c r="C3769" s="65"/>
      <c r="D3769" s="65"/>
      <c r="E3769" s="65"/>
      <c r="F3769" s="65"/>
      <c r="G3769" s="145"/>
    </row>
    <row r="3770" spans="1:7">
      <c r="A3770" s="65"/>
      <c r="B3770" s="65"/>
      <c r="C3770" s="65"/>
      <c r="D3770" s="65"/>
      <c r="E3770" s="65"/>
      <c r="F3770" s="65"/>
      <c r="G3770" s="145"/>
    </row>
    <row r="3771" spans="1:7">
      <c r="A3771" s="65"/>
      <c r="B3771" s="65"/>
      <c r="C3771" s="65"/>
      <c r="D3771" s="65"/>
      <c r="E3771" s="65"/>
      <c r="F3771" s="65"/>
      <c r="G3771" s="145"/>
    </row>
    <row r="3772" spans="1:7">
      <c r="A3772" s="65"/>
      <c r="B3772" s="65"/>
      <c r="C3772" s="65"/>
      <c r="D3772" s="65"/>
      <c r="E3772" s="65"/>
      <c r="F3772" s="65"/>
      <c r="G3772" s="145"/>
    </row>
    <row r="3773" spans="1:7">
      <c r="A3773" s="65"/>
      <c r="B3773" s="65"/>
      <c r="C3773" s="65"/>
      <c r="D3773" s="65"/>
      <c r="E3773" s="65"/>
      <c r="F3773" s="65"/>
      <c r="G3773" s="145"/>
    </row>
    <row r="3774" spans="1:7">
      <c r="A3774" s="65"/>
      <c r="B3774" s="65"/>
      <c r="C3774" s="65"/>
      <c r="D3774" s="65"/>
      <c r="E3774" s="65"/>
      <c r="F3774" s="65"/>
      <c r="G3774" s="145"/>
    </row>
    <row r="3775" spans="1:7">
      <c r="A3775" s="65"/>
      <c r="B3775" s="65"/>
      <c r="C3775" s="65"/>
      <c r="D3775" s="65"/>
      <c r="E3775" s="65"/>
      <c r="F3775" s="65"/>
      <c r="G3775" s="145"/>
    </row>
    <row r="3776" spans="1:7">
      <c r="A3776" s="65"/>
      <c r="B3776" s="65"/>
      <c r="C3776" s="65"/>
      <c r="D3776" s="65"/>
      <c r="E3776" s="65"/>
      <c r="F3776" s="65"/>
      <c r="G3776" s="145"/>
    </row>
    <row r="3777" spans="1:7">
      <c r="A3777" s="65"/>
      <c r="B3777" s="65"/>
      <c r="C3777" s="65"/>
      <c r="D3777" s="65"/>
      <c r="E3777" s="65"/>
      <c r="F3777" s="65"/>
      <c r="G3777" s="145"/>
    </row>
    <row r="3778" spans="1:7">
      <c r="A3778" s="65"/>
      <c r="B3778" s="65"/>
      <c r="C3778" s="65"/>
      <c r="D3778" s="65"/>
      <c r="E3778" s="65"/>
      <c r="F3778" s="65"/>
      <c r="G3778" s="145"/>
    </row>
    <row r="3779" spans="1:7">
      <c r="A3779" s="65"/>
      <c r="B3779" s="65"/>
      <c r="C3779" s="65"/>
      <c r="D3779" s="65"/>
      <c r="E3779" s="65"/>
      <c r="F3779" s="65"/>
      <c r="G3779" s="145"/>
    </row>
    <row r="3780" spans="1:7">
      <c r="A3780" s="65"/>
      <c r="B3780" s="65"/>
      <c r="C3780" s="65"/>
      <c r="D3780" s="65"/>
      <c r="E3780" s="65"/>
      <c r="F3780" s="65"/>
      <c r="G3780" s="145"/>
    </row>
    <row r="3781" spans="1:7">
      <c r="A3781" s="65"/>
      <c r="B3781" s="65"/>
      <c r="C3781" s="65"/>
      <c r="D3781" s="65"/>
      <c r="E3781" s="65"/>
      <c r="F3781" s="65"/>
      <c r="G3781" s="145"/>
    </row>
    <row r="3782" spans="1:7">
      <c r="A3782" s="65"/>
      <c r="B3782" s="65"/>
      <c r="C3782" s="65"/>
      <c r="D3782" s="65"/>
      <c r="E3782" s="65"/>
      <c r="F3782" s="65"/>
      <c r="G3782" s="145"/>
    </row>
    <row r="3783" spans="1:7">
      <c r="A3783" s="65"/>
      <c r="B3783" s="65"/>
      <c r="C3783" s="65"/>
      <c r="D3783" s="65"/>
      <c r="E3783" s="65"/>
      <c r="F3783" s="65"/>
      <c r="G3783" s="145"/>
    </row>
    <row r="3784" spans="1:7">
      <c r="A3784" s="65"/>
      <c r="B3784" s="65"/>
      <c r="C3784" s="65"/>
      <c r="D3784" s="65"/>
      <c r="E3784" s="65"/>
      <c r="F3784" s="65"/>
      <c r="G3784" s="145"/>
    </row>
    <row r="3785" spans="1:7">
      <c r="A3785" s="65"/>
      <c r="B3785" s="65"/>
      <c r="C3785" s="65"/>
      <c r="D3785" s="65"/>
      <c r="E3785" s="65"/>
      <c r="F3785" s="65"/>
      <c r="G3785" s="145"/>
    </row>
    <row r="3786" spans="1:7">
      <c r="A3786" s="65"/>
      <c r="B3786" s="65"/>
      <c r="C3786" s="65"/>
      <c r="D3786" s="65"/>
      <c r="E3786" s="65"/>
      <c r="F3786" s="65"/>
      <c r="G3786" s="145"/>
    </row>
    <row r="3787" spans="1:7">
      <c r="A3787" s="65"/>
      <c r="B3787" s="65"/>
      <c r="C3787" s="65"/>
      <c r="D3787" s="65"/>
      <c r="E3787" s="65"/>
      <c r="F3787" s="65"/>
      <c r="G3787" s="145"/>
    </row>
    <row r="3788" spans="1:7">
      <c r="A3788" s="65"/>
      <c r="B3788" s="65"/>
      <c r="C3788" s="65"/>
      <c r="D3788" s="65"/>
      <c r="E3788" s="65"/>
      <c r="F3788" s="65"/>
      <c r="G3788" s="145"/>
    </row>
    <row r="3789" spans="1:7">
      <c r="A3789" s="65"/>
      <c r="B3789" s="65"/>
      <c r="C3789" s="65"/>
      <c r="D3789" s="65"/>
      <c r="E3789" s="65"/>
      <c r="F3789" s="65"/>
      <c r="G3789" s="145"/>
    </row>
    <row r="3790" spans="1:7">
      <c r="A3790" s="65"/>
      <c r="B3790" s="65"/>
      <c r="C3790" s="65"/>
      <c r="D3790" s="65"/>
      <c r="E3790" s="65"/>
      <c r="F3790" s="65"/>
      <c r="G3790" s="145"/>
    </row>
    <row r="3791" spans="1:7">
      <c r="A3791" s="65"/>
      <c r="B3791" s="65"/>
      <c r="C3791" s="65"/>
      <c r="D3791" s="65"/>
      <c r="E3791" s="65"/>
      <c r="F3791" s="65"/>
      <c r="G3791" s="145"/>
    </row>
    <row r="3792" spans="1:7">
      <c r="A3792" s="65"/>
      <c r="B3792" s="65"/>
      <c r="C3792" s="65"/>
      <c r="D3792" s="65"/>
      <c r="E3792" s="65"/>
      <c r="F3792" s="65"/>
      <c r="G3792" s="145"/>
    </row>
    <row r="3793" spans="1:7">
      <c r="A3793" s="65"/>
      <c r="B3793" s="65"/>
      <c r="C3793" s="65"/>
      <c r="D3793" s="65"/>
      <c r="E3793" s="65"/>
      <c r="F3793" s="65"/>
      <c r="G3793" s="145"/>
    </row>
    <row r="3794" spans="1:7">
      <c r="A3794" s="65"/>
      <c r="B3794" s="65"/>
      <c r="C3794" s="65"/>
      <c r="D3794" s="65"/>
      <c r="E3794" s="65"/>
      <c r="F3794" s="65"/>
      <c r="G3794" s="145"/>
    </row>
    <row r="3795" spans="1:7">
      <c r="A3795" s="65"/>
      <c r="B3795" s="65"/>
      <c r="C3795" s="65"/>
      <c r="D3795" s="65"/>
      <c r="E3795" s="65"/>
      <c r="F3795" s="65"/>
      <c r="G3795" s="145"/>
    </row>
    <row r="3796" spans="1:7">
      <c r="A3796" s="65"/>
      <c r="B3796" s="65"/>
      <c r="C3796" s="65"/>
      <c r="D3796" s="65"/>
      <c r="E3796" s="65"/>
      <c r="F3796" s="65"/>
      <c r="G3796" s="145"/>
    </row>
    <row r="3797" spans="1:7">
      <c r="A3797" s="65"/>
      <c r="B3797" s="65"/>
      <c r="C3797" s="65"/>
      <c r="D3797" s="65"/>
      <c r="E3797" s="65"/>
      <c r="F3797" s="65"/>
      <c r="G3797" s="145"/>
    </row>
    <row r="3798" spans="1:7">
      <c r="A3798" s="65"/>
      <c r="B3798" s="65"/>
      <c r="C3798" s="65"/>
      <c r="D3798" s="65"/>
      <c r="E3798" s="65"/>
      <c r="F3798" s="65"/>
      <c r="G3798" s="145"/>
    </row>
    <row r="3799" spans="1:7">
      <c r="A3799" s="65"/>
      <c r="B3799" s="65"/>
      <c r="C3799" s="65"/>
      <c r="D3799" s="65"/>
      <c r="E3799" s="65"/>
      <c r="F3799" s="65"/>
      <c r="G3799" s="145"/>
    </row>
    <row r="3800" spans="1:7">
      <c r="A3800" s="65"/>
      <c r="B3800" s="65"/>
      <c r="C3800" s="65"/>
      <c r="D3800" s="65"/>
      <c r="E3800" s="65"/>
      <c r="F3800" s="65"/>
      <c r="G3800" s="145"/>
    </row>
    <row r="3801" spans="1:7">
      <c r="A3801" s="65"/>
      <c r="B3801" s="65"/>
      <c r="C3801" s="65"/>
      <c r="D3801" s="65"/>
      <c r="E3801" s="65"/>
      <c r="F3801" s="65"/>
      <c r="G3801" s="145"/>
    </row>
    <row r="3802" spans="1:7">
      <c r="A3802" s="65"/>
      <c r="B3802" s="65"/>
      <c r="C3802" s="65"/>
      <c r="D3802" s="65"/>
      <c r="E3802" s="65"/>
      <c r="F3802" s="65"/>
      <c r="G3802" s="145"/>
    </row>
    <row r="3803" spans="1:7">
      <c r="A3803" s="65"/>
      <c r="B3803" s="65"/>
      <c r="C3803" s="65"/>
      <c r="D3803" s="65"/>
      <c r="E3803" s="65"/>
      <c r="F3803" s="65"/>
      <c r="G3803" s="145"/>
    </row>
    <row r="3804" spans="1:7">
      <c r="A3804" s="65"/>
      <c r="B3804" s="65"/>
      <c r="C3804" s="65"/>
      <c r="D3804" s="65"/>
      <c r="E3804" s="65"/>
      <c r="F3804" s="65"/>
      <c r="G3804" s="145"/>
    </row>
    <row r="3805" spans="1:7">
      <c r="A3805" s="65"/>
      <c r="B3805" s="65"/>
      <c r="C3805" s="65"/>
      <c r="D3805" s="65"/>
      <c r="E3805" s="65"/>
      <c r="F3805" s="65"/>
      <c r="G3805" s="145"/>
    </row>
    <row r="3806" spans="1:7">
      <c r="A3806" s="65"/>
      <c r="B3806" s="65"/>
      <c r="C3806" s="65"/>
      <c r="D3806" s="65"/>
      <c r="E3806" s="65"/>
      <c r="F3806" s="65"/>
      <c r="G3806" s="145"/>
    </row>
    <row r="3807" spans="1:7">
      <c r="A3807" s="65"/>
      <c r="B3807" s="65"/>
      <c r="C3807" s="65"/>
      <c r="D3807" s="65"/>
      <c r="E3807" s="65"/>
      <c r="F3807" s="65"/>
      <c r="G3807" s="145"/>
    </row>
    <row r="3808" spans="1:7">
      <c r="A3808" s="65"/>
      <c r="B3808" s="65"/>
      <c r="C3808" s="65"/>
      <c r="D3808" s="65"/>
      <c r="E3808" s="65"/>
      <c r="F3808" s="65"/>
      <c r="G3808" s="145"/>
    </row>
    <row r="3809" spans="1:7">
      <c r="A3809" s="65"/>
      <c r="B3809" s="65"/>
      <c r="C3809" s="65"/>
      <c r="D3809" s="65"/>
      <c r="E3809" s="65"/>
      <c r="F3809" s="65"/>
      <c r="G3809" s="145"/>
    </row>
    <row r="3810" spans="1:7">
      <c r="A3810" s="65"/>
      <c r="B3810" s="65"/>
      <c r="C3810" s="65"/>
      <c r="D3810" s="65"/>
      <c r="E3810" s="65"/>
      <c r="F3810" s="65"/>
      <c r="G3810" s="145"/>
    </row>
    <row r="3811" spans="1:7">
      <c r="A3811" s="65"/>
      <c r="B3811" s="65"/>
      <c r="C3811" s="65"/>
      <c r="D3811" s="65"/>
      <c r="E3811" s="65"/>
      <c r="F3811" s="65"/>
      <c r="G3811" s="145"/>
    </row>
    <row r="3812" spans="1:7">
      <c r="A3812" s="65"/>
      <c r="B3812" s="65"/>
      <c r="C3812" s="65"/>
      <c r="D3812" s="65"/>
      <c r="E3812" s="65"/>
      <c r="F3812" s="65"/>
      <c r="G3812" s="145"/>
    </row>
    <row r="3813" spans="1:7">
      <c r="A3813" s="65"/>
      <c r="B3813" s="65"/>
      <c r="C3813" s="65"/>
      <c r="D3813" s="65"/>
      <c r="E3813" s="65"/>
      <c r="F3813" s="65"/>
      <c r="G3813" s="145"/>
    </row>
    <row r="3814" spans="1:7">
      <c r="A3814" s="65"/>
      <c r="B3814" s="65"/>
      <c r="C3814" s="65"/>
      <c r="D3814" s="65"/>
      <c r="E3814" s="65"/>
      <c r="F3814" s="65"/>
      <c r="G3814" s="145"/>
    </row>
    <row r="3815" spans="1:7">
      <c r="A3815" s="65"/>
      <c r="B3815" s="65"/>
      <c r="C3815" s="65"/>
      <c r="D3815" s="65"/>
      <c r="E3815" s="65"/>
      <c r="F3815" s="65"/>
      <c r="G3815" s="145"/>
    </row>
    <row r="3816" spans="1:7">
      <c r="A3816" s="65"/>
      <c r="B3816" s="65"/>
      <c r="C3816" s="65"/>
      <c r="D3816" s="65"/>
      <c r="E3816" s="65"/>
      <c r="F3816" s="65"/>
      <c r="G3816" s="145"/>
    </row>
    <row r="3817" spans="1:7">
      <c r="A3817" s="65"/>
      <c r="B3817" s="65"/>
      <c r="C3817" s="65"/>
      <c r="D3817" s="65"/>
      <c r="E3817" s="65"/>
      <c r="F3817" s="65"/>
      <c r="G3817" s="145"/>
    </row>
    <row r="3818" spans="1:7">
      <c r="A3818" s="65"/>
      <c r="B3818" s="65"/>
      <c r="C3818" s="65"/>
      <c r="D3818" s="65"/>
      <c r="E3818" s="65"/>
      <c r="F3818" s="65"/>
      <c r="G3818" s="145"/>
    </row>
    <row r="3819" spans="1:7">
      <c r="A3819" s="65"/>
      <c r="B3819" s="65"/>
      <c r="C3819" s="65"/>
      <c r="D3819" s="65"/>
      <c r="E3819" s="65"/>
      <c r="F3819" s="65"/>
      <c r="G3819" s="145"/>
    </row>
    <row r="3820" spans="1:7">
      <c r="A3820" s="65"/>
      <c r="B3820" s="65"/>
      <c r="C3820" s="65"/>
      <c r="D3820" s="65"/>
      <c r="E3820" s="65"/>
      <c r="F3820" s="65"/>
      <c r="G3820" s="145"/>
    </row>
    <row r="3821" spans="1:7">
      <c r="A3821" s="65"/>
      <c r="B3821" s="65"/>
      <c r="C3821" s="65"/>
      <c r="D3821" s="65"/>
      <c r="E3821" s="65"/>
      <c r="F3821" s="65"/>
      <c r="G3821" s="145"/>
    </row>
    <row r="3822" spans="1:7">
      <c r="A3822" s="65"/>
      <c r="B3822" s="65"/>
      <c r="C3822" s="65"/>
      <c r="D3822" s="65"/>
      <c r="E3822" s="65"/>
      <c r="F3822" s="65"/>
      <c r="G3822" s="145"/>
    </row>
    <row r="3823" spans="1:7">
      <c r="A3823" s="65"/>
      <c r="B3823" s="65"/>
      <c r="C3823" s="65"/>
      <c r="D3823" s="65"/>
      <c r="E3823" s="65"/>
      <c r="F3823" s="65"/>
      <c r="G3823" s="145"/>
    </row>
    <row r="3824" spans="1:7">
      <c r="A3824" s="65"/>
      <c r="B3824" s="65"/>
      <c r="C3824" s="65"/>
      <c r="D3824" s="65"/>
      <c r="E3824" s="65"/>
      <c r="F3824" s="65"/>
      <c r="G3824" s="145"/>
    </row>
    <row r="3825" spans="1:7">
      <c r="A3825" s="65"/>
      <c r="B3825" s="65"/>
      <c r="C3825" s="65"/>
      <c r="D3825" s="65"/>
      <c r="E3825" s="65"/>
      <c r="F3825" s="65"/>
      <c r="G3825" s="145"/>
    </row>
    <row r="3826" spans="1:7">
      <c r="A3826" s="65"/>
      <c r="B3826" s="65"/>
      <c r="C3826" s="65"/>
      <c r="D3826" s="65"/>
      <c r="E3826" s="65"/>
      <c r="F3826" s="65"/>
      <c r="G3826" s="145"/>
    </row>
    <row r="3827" spans="1:7">
      <c r="A3827" s="65"/>
      <c r="B3827" s="65"/>
      <c r="C3827" s="65"/>
      <c r="D3827" s="65"/>
      <c r="E3827" s="65"/>
      <c r="F3827" s="65"/>
      <c r="G3827" s="145"/>
    </row>
    <row r="3828" spans="1:7">
      <c r="A3828" s="65"/>
      <c r="B3828" s="65"/>
      <c r="C3828" s="65"/>
      <c r="D3828" s="65"/>
      <c r="E3828" s="65"/>
      <c r="F3828" s="65"/>
      <c r="G3828" s="145"/>
    </row>
    <row r="3829" spans="1:7">
      <c r="A3829" s="65"/>
      <c r="B3829" s="65"/>
      <c r="C3829" s="65"/>
      <c r="D3829" s="65"/>
      <c r="E3829" s="65"/>
      <c r="F3829" s="65"/>
      <c r="G3829" s="145"/>
    </row>
    <row r="3830" spans="1:7">
      <c r="A3830" s="65"/>
      <c r="B3830" s="65"/>
      <c r="C3830" s="65"/>
      <c r="D3830" s="65"/>
      <c r="E3830" s="65"/>
      <c r="F3830" s="65"/>
      <c r="G3830" s="145"/>
    </row>
    <row r="3831" spans="1:7">
      <c r="A3831" s="65"/>
      <c r="B3831" s="65"/>
      <c r="C3831" s="65"/>
      <c r="D3831" s="65"/>
      <c r="E3831" s="65"/>
      <c r="F3831" s="65"/>
      <c r="G3831" s="145"/>
    </row>
    <row r="3832" spans="1:7">
      <c r="A3832" s="65"/>
      <c r="B3832" s="65"/>
      <c r="C3832" s="65"/>
      <c r="D3832" s="65"/>
      <c r="E3832" s="65"/>
      <c r="F3832" s="65"/>
      <c r="G3832" s="145"/>
    </row>
    <row r="3833" spans="1:7">
      <c r="A3833" s="65"/>
      <c r="B3833" s="65"/>
      <c r="C3833" s="65"/>
      <c r="D3833" s="65"/>
      <c r="E3833" s="65"/>
      <c r="F3833" s="65"/>
      <c r="G3833" s="145"/>
    </row>
    <row r="3834" spans="1:7">
      <c r="A3834" s="65"/>
      <c r="B3834" s="65"/>
      <c r="C3834" s="65"/>
      <c r="D3834" s="65"/>
      <c r="E3834" s="65"/>
      <c r="F3834" s="65"/>
      <c r="G3834" s="145"/>
    </row>
    <row r="3835" spans="1:7">
      <c r="A3835" s="65"/>
      <c r="B3835" s="65"/>
      <c r="C3835" s="65"/>
      <c r="D3835" s="65"/>
      <c r="E3835" s="65"/>
      <c r="F3835" s="65"/>
      <c r="G3835" s="145"/>
    </row>
    <row r="3836" spans="1:7">
      <c r="A3836" s="65"/>
      <c r="B3836" s="65"/>
      <c r="C3836" s="65"/>
      <c r="D3836" s="65"/>
      <c r="E3836" s="65"/>
      <c r="F3836" s="65"/>
      <c r="G3836" s="145"/>
    </row>
    <row r="3837" spans="1:7">
      <c r="A3837" s="65"/>
      <c r="B3837" s="65"/>
      <c r="C3837" s="65"/>
      <c r="D3837" s="65"/>
      <c r="E3837" s="65"/>
      <c r="F3837" s="65"/>
      <c r="G3837" s="145"/>
    </row>
    <row r="3838" spans="1:7">
      <c r="A3838" s="65"/>
      <c r="B3838" s="65"/>
      <c r="C3838" s="65"/>
      <c r="D3838" s="65"/>
      <c r="E3838" s="65"/>
      <c r="F3838" s="65"/>
      <c r="G3838" s="145"/>
    </row>
    <row r="3839" spans="1:7">
      <c r="A3839" s="65"/>
      <c r="B3839" s="65"/>
      <c r="C3839" s="65"/>
      <c r="D3839" s="65"/>
      <c r="E3839" s="65"/>
      <c r="F3839" s="65"/>
      <c r="G3839" s="145"/>
    </row>
    <row r="3840" spans="1:7">
      <c r="A3840" s="65"/>
      <c r="B3840" s="65"/>
      <c r="C3840" s="65"/>
      <c r="D3840" s="65"/>
      <c r="E3840" s="65"/>
      <c r="F3840" s="65"/>
      <c r="G3840" s="145"/>
    </row>
    <row r="3841" spans="1:7">
      <c r="A3841" s="65"/>
      <c r="B3841" s="65"/>
      <c r="C3841" s="65"/>
      <c r="D3841" s="65"/>
      <c r="E3841" s="65"/>
      <c r="F3841" s="65"/>
      <c r="G3841" s="145"/>
    </row>
    <row r="3842" spans="1:7">
      <c r="A3842" s="65"/>
      <c r="B3842" s="65"/>
      <c r="C3842" s="65"/>
      <c r="D3842" s="65"/>
      <c r="E3842" s="65"/>
      <c r="F3842" s="65"/>
      <c r="G3842" s="145"/>
    </row>
    <row r="3843" spans="1:7">
      <c r="A3843" s="65"/>
      <c r="B3843" s="65"/>
      <c r="C3843" s="65"/>
      <c r="D3843" s="65"/>
      <c r="E3843" s="65"/>
      <c r="F3843" s="65"/>
      <c r="G3843" s="145"/>
    </row>
    <row r="3844" spans="1:7">
      <c r="A3844" s="65"/>
      <c r="B3844" s="65"/>
      <c r="C3844" s="65"/>
      <c r="D3844" s="65"/>
      <c r="E3844" s="65"/>
      <c r="F3844" s="65"/>
      <c r="G3844" s="145"/>
    </row>
    <row r="3845" spans="1:7">
      <c r="A3845" s="65"/>
      <c r="B3845" s="65"/>
      <c r="C3845" s="65"/>
      <c r="D3845" s="65"/>
      <c r="E3845" s="65"/>
      <c r="F3845" s="65"/>
      <c r="G3845" s="145"/>
    </row>
    <row r="3846" spans="1:7">
      <c r="A3846" s="65"/>
      <c r="B3846" s="65"/>
      <c r="C3846" s="65"/>
      <c r="D3846" s="65"/>
      <c r="E3846" s="65"/>
      <c r="F3846" s="65"/>
      <c r="G3846" s="145"/>
    </row>
    <row r="3847" spans="1:7">
      <c r="A3847" s="65"/>
      <c r="B3847" s="65"/>
      <c r="C3847" s="65"/>
      <c r="D3847" s="65"/>
      <c r="E3847" s="65"/>
      <c r="F3847" s="65"/>
      <c r="G3847" s="145"/>
    </row>
    <row r="3848" spans="1:7">
      <c r="A3848" s="65"/>
      <c r="B3848" s="65"/>
      <c r="C3848" s="65"/>
      <c r="D3848" s="65"/>
      <c r="E3848" s="65"/>
      <c r="F3848" s="65"/>
      <c r="G3848" s="145"/>
    </row>
    <row r="3849" spans="1:7">
      <c r="A3849" s="65"/>
      <c r="B3849" s="65"/>
      <c r="C3849" s="65"/>
      <c r="D3849" s="65"/>
      <c r="E3849" s="65"/>
      <c r="F3849" s="65"/>
      <c r="G3849" s="145"/>
    </row>
    <row r="3850" spans="1:7">
      <c r="A3850" s="65"/>
      <c r="B3850" s="65"/>
      <c r="C3850" s="65"/>
      <c r="D3850" s="65"/>
      <c r="E3850" s="65"/>
      <c r="F3850" s="65"/>
      <c r="G3850" s="145"/>
    </row>
    <row r="3851" spans="1:7">
      <c r="A3851" s="65"/>
      <c r="B3851" s="65"/>
      <c r="C3851" s="65"/>
      <c r="D3851" s="65"/>
      <c r="E3851" s="65"/>
      <c r="F3851" s="65"/>
      <c r="G3851" s="145"/>
    </row>
    <row r="3852" spans="1:7">
      <c r="A3852" s="65"/>
      <c r="B3852" s="65"/>
      <c r="C3852" s="65"/>
      <c r="D3852" s="65"/>
      <c r="E3852" s="65"/>
      <c r="F3852" s="65"/>
      <c r="G3852" s="145"/>
    </row>
    <row r="3853" spans="1:7">
      <c r="A3853" s="65"/>
      <c r="B3853" s="65"/>
      <c r="C3853" s="65"/>
      <c r="D3853" s="65"/>
      <c r="E3853" s="65"/>
      <c r="F3853" s="65"/>
      <c r="G3853" s="145"/>
    </row>
    <row r="3854" spans="1:7">
      <c r="A3854" s="65"/>
      <c r="B3854" s="65"/>
      <c r="C3854" s="65"/>
      <c r="D3854" s="65"/>
      <c r="E3854" s="65"/>
      <c r="F3854" s="65"/>
      <c r="G3854" s="145"/>
    </row>
    <row r="3855" spans="1:7">
      <c r="A3855" s="65"/>
      <c r="B3855" s="65"/>
      <c r="C3855" s="65"/>
      <c r="D3855" s="65"/>
      <c r="E3855" s="65"/>
      <c r="F3855" s="65"/>
      <c r="G3855" s="145"/>
    </row>
    <row r="3856" spans="1:7">
      <c r="A3856" s="65"/>
      <c r="B3856" s="65"/>
      <c r="C3856" s="65"/>
      <c r="D3856" s="65"/>
      <c r="E3856" s="65"/>
      <c r="F3856" s="65"/>
      <c r="G3856" s="145"/>
    </row>
    <row r="3857" spans="1:7">
      <c r="A3857" s="65"/>
      <c r="B3857" s="65"/>
      <c r="C3857" s="65"/>
      <c r="D3857" s="65"/>
      <c r="E3857" s="65"/>
      <c r="F3857" s="65"/>
      <c r="G3857" s="145"/>
    </row>
    <row r="3858" spans="1:7">
      <c r="A3858" s="65"/>
      <c r="B3858" s="65"/>
      <c r="C3858" s="65"/>
      <c r="D3858" s="65"/>
      <c r="E3858" s="65"/>
      <c r="F3858" s="65"/>
      <c r="G3858" s="145"/>
    </row>
    <row r="3859" spans="1:7">
      <c r="A3859" s="65"/>
      <c r="B3859" s="65"/>
      <c r="C3859" s="65"/>
      <c r="D3859" s="65"/>
      <c r="E3859" s="65"/>
      <c r="F3859" s="65"/>
      <c r="G3859" s="145"/>
    </row>
    <row r="3860" spans="1:7">
      <c r="A3860" s="65"/>
      <c r="B3860" s="65"/>
      <c r="C3860" s="65"/>
      <c r="D3860" s="65"/>
      <c r="E3860" s="65"/>
      <c r="F3860" s="65"/>
      <c r="G3860" s="145"/>
    </row>
    <row r="3861" spans="1:7">
      <c r="A3861" s="65"/>
      <c r="B3861" s="65"/>
      <c r="C3861" s="65"/>
      <c r="D3861" s="65"/>
      <c r="E3861" s="65"/>
      <c r="F3861" s="65"/>
      <c r="G3861" s="145"/>
    </row>
    <row r="3862" spans="1:7">
      <c r="A3862" s="65"/>
      <c r="B3862" s="65"/>
      <c r="C3862" s="65"/>
      <c r="D3862" s="65"/>
      <c r="E3862" s="65"/>
      <c r="F3862" s="65"/>
      <c r="G3862" s="145"/>
    </row>
    <row r="3863" spans="1:7">
      <c r="A3863" s="65"/>
      <c r="B3863" s="65"/>
      <c r="C3863" s="65"/>
      <c r="D3863" s="65"/>
      <c r="E3863" s="65"/>
      <c r="F3863" s="65"/>
      <c r="G3863" s="145"/>
    </row>
    <row r="3864" spans="1:7">
      <c r="A3864" s="65"/>
      <c r="B3864" s="65"/>
      <c r="C3864" s="65"/>
      <c r="D3864" s="65"/>
      <c r="E3864" s="65"/>
      <c r="F3864" s="65"/>
      <c r="G3864" s="145"/>
    </row>
    <row r="3865" spans="1:7">
      <c r="A3865" s="65"/>
      <c r="B3865" s="65"/>
      <c r="C3865" s="65"/>
      <c r="D3865" s="65"/>
      <c r="E3865" s="65"/>
      <c r="F3865" s="65"/>
      <c r="G3865" s="145"/>
    </row>
    <row r="3866" spans="1:7">
      <c r="A3866" s="65"/>
      <c r="B3866" s="65"/>
      <c r="C3866" s="65"/>
      <c r="D3866" s="65"/>
      <c r="E3866" s="65"/>
      <c r="F3866" s="65"/>
      <c r="G3866" s="145"/>
    </row>
    <row r="3867" spans="1:7">
      <c r="A3867" s="65"/>
      <c r="B3867" s="65"/>
      <c r="C3867" s="65"/>
      <c r="D3867" s="65"/>
      <c r="E3867" s="65"/>
      <c r="F3867" s="65"/>
      <c r="G3867" s="145"/>
    </row>
    <row r="3868" spans="1:7">
      <c r="A3868" s="65"/>
      <c r="B3868" s="65"/>
      <c r="C3868" s="65"/>
      <c r="D3868" s="65"/>
      <c r="E3868" s="65"/>
      <c r="F3868" s="65"/>
      <c r="G3868" s="145"/>
    </row>
    <row r="3869" spans="1:7">
      <c r="A3869" s="65"/>
      <c r="B3869" s="65"/>
      <c r="C3869" s="65"/>
      <c r="D3869" s="65"/>
      <c r="E3869" s="65"/>
      <c r="F3869" s="65"/>
      <c r="G3869" s="145"/>
    </row>
    <row r="3870" spans="1:7">
      <c r="A3870" s="65"/>
      <c r="B3870" s="65"/>
      <c r="C3870" s="65"/>
      <c r="D3870" s="65"/>
      <c r="E3870" s="65"/>
      <c r="F3870" s="65"/>
      <c r="G3870" s="145"/>
    </row>
    <row r="3871" spans="1:7">
      <c r="A3871" s="65"/>
      <c r="B3871" s="65"/>
      <c r="C3871" s="65"/>
      <c r="D3871" s="65"/>
      <c r="E3871" s="65"/>
      <c r="F3871" s="65"/>
      <c r="G3871" s="145"/>
    </row>
    <row r="3872" spans="1:7">
      <c r="A3872" s="65"/>
      <c r="B3872" s="65"/>
      <c r="C3872" s="65"/>
      <c r="D3872" s="65"/>
      <c r="E3872" s="65"/>
      <c r="F3872" s="65"/>
      <c r="G3872" s="145"/>
    </row>
    <row r="3873" spans="1:7">
      <c r="A3873" s="65"/>
      <c r="B3873" s="65"/>
      <c r="C3873" s="65"/>
      <c r="D3873" s="65"/>
      <c r="E3873" s="65"/>
      <c r="F3873" s="65"/>
      <c r="G3873" s="145"/>
    </row>
    <row r="3874" spans="1:7">
      <c r="A3874" s="65"/>
      <c r="B3874" s="65"/>
      <c r="C3874" s="65"/>
      <c r="D3874" s="65"/>
      <c r="E3874" s="65"/>
      <c r="F3874" s="65"/>
      <c r="G3874" s="145"/>
    </row>
    <row r="3875" spans="1:7">
      <c r="A3875" s="65"/>
      <c r="B3875" s="65"/>
      <c r="C3875" s="65"/>
      <c r="D3875" s="65"/>
      <c r="E3875" s="65"/>
      <c r="F3875" s="65"/>
      <c r="G3875" s="145"/>
    </row>
    <row r="3876" spans="1:7">
      <c r="A3876" s="65"/>
      <c r="B3876" s="65"/>
      <c r="C3876" s="65"/>
      <c r="D3876" s="65"/>
      <c r="E3876" s="65"/>
      <c r="F3876" s="65"/>
      <c r="G3876" s="145"/>
    </row>
    <row r="3877" spans="1:7">
      <c r="A3877" s="65"/>
      <c r="B3877" s="65"/>
      <c r="C3877" s="65"/>
      <c r="D3877" s="65"/>
      <c r="E3877" s="65"/>
      <c r="F3877" s="65"/>
      <c r="G3877" s="145"/>
    </row>
    <row r="3878" spans="1:7">
      <c r="A3878" s="65"/>
      <c r="B3878" s="65"/>
      <c r="C3878" s="65"/>
      <c r="D3878" s="65"/>
      <c r="E3878" s="65"/>
      <c r="F3878" s="65"/>
      <c r="G3878" s="145"/>
    </row>
    <row r="3879" spans="1:7">
      <c r="A3879" s="65"/>
      <c r="B3879" s="65"/>
      <c r="C3879" s="65"/>
      <c r="D3879" s="65"/>
      <c r="E3879" s="65"/>
      <c r="F3879" s="65"/>
      <c r="G3879" s="145"/>
    </row>
    <row r="3880" spans="1:7">
      <c r="A3880" s="65"/>
      <c r="B3880" s="65"/>
      <c r="C3880" s="65"/>
      <c r="D3880" s="65"/>
      <c r="E3880" s="65"/>
      <c r="F3880" s="65"/>
      <c r="G3880" s="145"/>
    </row>
    <row r="3881" spans="1:7">
      <c r="A3881" s="65"/>
      <c r="B3881" s="65"/>
      <c r="C3881" s="65"/>
      <c r="D3881" s="65"/>
      <c r="E3881" s="65"/>
      <c r="F3881" s="65"/>
      <c r="G3881" s="145"/>
    </row>
    <row r="3882" spans="1:7">
      <c r="A3882" s="65"/>
      <c r="B3882" s="65"/>
      <c r="C3882" s="65"/>
      <c r="D3882" s="65"/>
      <c r="E3882" s="65"/>
      <c r="F3882" s="65"/>
      <c r="G3882" s="145"/>
    </row>
    <row r="3883" spans="1:7">
      <c r="A3883" s="65"/>
      <c r="B3883" s="65"/>
      <c r="C3883" s="65"/>
      <c r="D3883" s="65"/>
      <c r="E3883" s="65"/>
      <c r="F3883" s="65"/>
      <c r="G3883" s="145"/>
    </row>
    <row r="3884" spans="1:7">
      <c r="A3884" s="65"/>
      <c r="B3884" s="65"/>
      <c r="C3884" s="65"/>
      <c r="D3884" s="65"/>
      <c r="E3884" s="65"/>
      <c r="F3884" s="65"/>
      <c r="G3884" s="145"/>
    </row>
    <row r="3885" spans="1:7">
      <c r="A3885" s="65"/>
      <c r="B3885" s="65"/>
      <c r="C3885" s="65"/>
      <c r="D3885" s="65"/>
      <c r="E3885" s="65"/>
      <c r="F3885" s="65"/>
      <c r="G3885" s="145"/>
    </row>
    <row r="3886" spans="1:7">
      <c r="A3886" s="65"/>
      <c r="B3886" s="65"/>
      <c r="C3886" s="65"/>
      <c r="D3886" s="65"/>
      <c r="E3886" s="65"/>
      <c r="F3886" s="65"/>
      <c r="G3886" s="145"/>
    </row>
    <row r="3887" spans="1:7">
      <c r="A3887" s="65"/>
      <c r="B3887" s="65"/>
      <c r="C3887" s="65"/>
      <c r="D3887" s="65"/>
      <c r="E3887" s="65"/>
      <c r="F3887" s="65"/>
      <c r="G3887" s="145"/>
    </row>
    <row r="3888" spans="1:7">
      <c r="A3888" s="65"/>
      <c r="B3888" s="65"/>
      <c r="C3888" s="65"/>
      <c r="D3888" s="65"/>
      <c r="E3888" s="65"/>
      <c r="F3888" s="65"/>
      <c r="G3888" s="145"/>
    </row>
    <row r="3889" spans="1:7">
      <c r="A3889" s="65"/>
      <c r="B3889" s="65"/>
      <c r="C3889" s="65"/>
      <c r="D3889" s="65"/>
      <c r="E3889" s="65"/>
      <c r="F3889" s="65"/>
      <c r="G3889" s="145"/>
    </row>
    <row r="3890" spans="1:7">
      <c r="A3890" s="65"/>
      <c r="B3890" s="65"/>
      <c r="C3890" s="65"/>
      <c r="D3890" s="65"/>
      <c r="E3890" s="65"/>
      <c r="F3890" s="65"/>
      <c r="G3890" s="145"/>
    </row>
    <row r="3891" spans="1:7">
      <c r="A3891" s="65"/>
      <c r="B3891" s="65"/>
      <c r="C3891" s="65"/>
      <c r="D3891" s="65"/>
      <c r="E3891" s="65"/>
      <c r="F3891" s="65"/>
      <c r="G3891" s="145"/>
    </row>
    <row r="3892" spans="1:7">
      <c r="A3892" s="65"/>
      <c r="B3892" s="65"/>
      <c r="C3892" s="65"/>
      <c r="D3892" s="65"/>
      <c r="E3892" s="65"/>
      <c r="F3892" s="65"/>
      <c r="G3892" s="145"/>
    </row>
    <row r="3893" spans="1:7">
      <c r="A3893" s="65"/>
      <c r="B3893" s="65"/>
      <c r="C3893" s="65"/>
      <c r="D3893" s="65"/>
      <c r="E3893" s="65"/>
      <c r="F3893" s="65"/>
      <c r="G3893" s="145"/>
    </row>
    <row r="3894" spans="1:7">
      <c r="A3894" s="65"/>
      <c r="B3894" s="65"/>
      <c r="C3894" s="65"/>
      <c r="D3894" s="65"/>
      <c r="E3894" s="65"/>
      <c r="F3894" s="65"/>
      <c r="G3894" s="145"/>
    </row>
    <row r="3895" spans="1:7">
      <c r="A3895" s="65"/>
      <c r="B3895" s="65"/>
      <c r="C3895" s="65"/>
      <c r="D3895" s="65"/>
      <c r="E3895" s="65"/>
      <c r="F3895" s="65"/>
      <c r="G3895" s="145"/>
    </row>
    <row r="3896" spans="1:7">
      <c r="A3896" s="65"/>
      <c r="B3896" s="65"/>
      <c r="C3896" s="65"/>
      <c r="D3896" s="65"/>
      <c r="E3896" s="65"/>
      <c r="F3896" s="65"/>
      <c r="G3896" s="145"/>
    </row>
    <row r="3897" spans="1:7">
      <c r="A3897" s="65"/>
      <c r="B3897" s="65"/>
      <c r="C3897" s="65"/>
      <c r="D3897" s="65"/>
      <c r="E3897" s="65"/>
      <c r="F3897" s="65"/>
      <c r="G3897" s="145"/>
    </row>
    <row r="3898" spans="1:7">
      <c r="A3898" s="65"/>
      <c r="B3898" s="65"/>
      <c r="C3898" s="65"/>
      <c r="D3898" s="65"/>
      <c r="E3898" s="65"/>
      <c r="F3898" s="65"/>
      <c r="G3898" s="145"/>
    </row>
    <row r="3899" spans="1:7">
      <c r="A3899" s="65"/>
      <c r="B3899" s="65"/>
      <c r="C3899" s="65"/>
      <c r="D3899" s="65"/>
      <c r="E3899" s="65"/>
      <c r="F3899" s="65"/>
      <c r="G3899" s="145"/>
    </row>
    <row r="3900" spans="1:7">
      <c r="A3900" s="65"/>
      <c r="B3900" s="65"/>
      <c r="C3900" s="65"/>
      <c r="D3900" s="65"/>
      <c r="E3900" s="65"/>
      <c r="F3900" s="65"/>
      <c r="G3900" s="145"/>
    </row>
    <row r="3901" spans="1:7">
      <c r="A3901" s="65"/>
      <c r="B3901" s="65"/>
      <c r="C3901" s="65"/>
      <c r="D3901" s="65"/>
      <c r="E3901" s="65"/>
      <c r="F3901" s="65"/>
      <c r="G3901" s="145"/>
    </row>
    <row r="3902" spans="1:7">
      <c r="A3902" s="65"/>
      <c r="B3902" s="65"/>
      <c r="C3902" s="65"/>
      <c r="D3902" s="65"/>
      <c r="E3902" s="65"/>
      <c r="F3902" s="65"/>
      <c r="G3902" s="145"/>
    </row>
    <row r="3903" spans="1:7">
      <c r="A3903" s="65"/>
      <c r="B3903" s="65"/>
      <c r="C3903" s="65"/>
      <c r="D3903" s="65"/>
      <c r="E3903" s="65"/>
      <c r="F3903" s="65"/>
      <c r="G3903" s="145"/>
    </row>
    <row r="3904" spans="1:7">
      <c r="A3904" s="65"/>
      <c r="B3904" s="65"/>
      <c r="C3904" s="65"/>
      <c r="D3904" s="65"/>
      <c r="E3904" s="65"/>
      <c r="F3904" s="65"/>
      <c r="G3904" s="145"/>
    </row>
    <row r="3905" spans="1:7">
      <c r="A3905" s="65"/>
      <c r="B3905" s="65"/>
      <c r="C3905" s="65"/>
      <c r="D3905" s="65"/>
      <c r="E3905" s="65"/>
      <c r="F3905" s="65"/>
      <c r="G3905" s="145"/>
    </row>
    <row r="3906" spans="1:7">
      <c r="A3906" s="65"/>
      <c r="B3906" s="65"/>
      <c r="C3906" s="65"/>
      <c r="D3906" s="65"/>
      <c r="E3906" s="65"/>
      <c r="F3906" s="65"/>
      <c r="G3906" s="145"/>
    </row>
    <row r="3907" spans="1:7">
      <c r="A3907" s="65"/>
      <c r="B3907" s="65"/>
      <c r="C3907" s="65"/>
      <c r="D3907" s="65"/>
      <c r="E3907" s="65"/>
      <c r="F3907" s="65"/>
      <c r="G3907" s="145"/>
    </row>
    <row r="3908" spans="1:7">
      <c r="A3908" s="65"/>
      <c r="B3908" s="65"/>
      <c r="C3908" s="65"/>
      <c r="D3908" s="65"/>
      <c r="E3908" s="65"/>
      <c r="F3908" s="65"/>
      <c r="G3908" s="145"/>
    </row>
    <row r="3909" spans="1:7">
      <c r="A3909" s="65"/>
      <c r="B3909" s="65"/>
      <c r="C3909" s="65"/>
      <c r="D3909" s="65"/>
      <c r="E3909" s="65"/>
      <c r="F3909" s="65"/>
      <c r="G3909" s="145"/>
    </row>
    <row r="3910" spans="1:7">
      <c r="A3910" s="65"/>
      <c r="B3910" s="65"/>
      <c r="C3910" s="65"/>
      <c r="D3910" s="65"/>
      <c r="E3910" s="65"/>
      <c r="F3910" s="65"/>
      <c r="G3910" s="145"/>
    </row>
    <row r="3911" spans="1:7">
      <c r="A3911" s="65"/>
      <c r="B3911" s="65"/>
      <c r="C3911" s="65"/>
      <c r="D3911" s="65"/>
      <c r="E3911" s="65"/>
      <c r="F3911" s="65"/>
      <c r="G3911" s="145"/>
    </row>
    <row r="3912" spans="1:7">
      <c r="A3912" s="65"/>
      <c r="B3912" s="65"/>
      <c r="C3912" s="65"/>
      <c r="D3912" s="65"/>
      <c r="E3912" s="65"/>
      <c r="F3912" s="65"/>
      <c r="G3912" s="145"/>
    </row>
    <row r="3913" spans="1:7">
      <c r="A3913" s="65"/>
      <c r="B3913" s="65"/>
      <c r="C3913" s="65"/>
      <c r="D3913" s="65"/>
      <c r="E3913" s="65"/>
      <c r="F3913" s="65"/>
      <c r="G3913" s="145"/>
    </row>
    <row r="3914" spans="1:7">
      <c r="A3914" s="65"/>
      <c r="B3914" s="65"/>
      <c r="C3914" s="65"/>
      <c r="D3914" s="65"/>
      <c r="E3914" s="65"/>
      <c r="F3914" s="65"/>
      <c r="G3914" s="145"/>
    </row>
    <row r="3915" spans="1:7">
      <c r="A3915" s="65"/>
      <c r="B3915" s="65"/>
      <c r="C3915" s="65"/>
      <c r="D3915" s="65"/>
      <c r="E3915" s="65"/>
      <c r="F3915" s="65"/>
      <c r="G3915" s="145"/>
    </row>
    <row r="3916" spans="1:7">
      <c r="A3916" s="65"/>
      <c r="B3916" s="65"/>
      <c r="C3916" s="65"/>
      <c r="D3916" s="65"/>
      <c r="E3916" s="65"/>
      <c r="F3916" s="65"/>
      <c r="G3916" s="145"/>
    </row>
    <row r="3917" spans="1:7">
      <c r="A3917" s="65"/>
      <c r="B3917" s="65"/>
      <c r="C3917" s="65"/>
      <c r="D3917" s="65"/>
      <c r="E3917" s="65"/>
      <c r="F3917" s="65"/>
      <c r="G3917" s="145"/>
    </row>
    <row r="3918" spans="1:7">
      <c r="A3918" s="65"/>
      <c r="B3918" s="65"/>
      <c r="C3918" s="65"/>
      <c r="D3918" s="65"/>
      <c r="E3918" s="65"/>
      <c r="F3918" s="65"/>
      <c r="G3918" s="145"/>
    </row>
    <row r="3919" spans="1:7">
      <c r="A3919" s="65"/>
      <c r="B3919" s="65"/>
      <c r="C3919" s="65"/>
      <c r="D3919" s="65"/>
      <c r="E3919" s="65"/>
      <c r="F3919" s="65"/>
      <c r="G3919" s="145"/>
    </row>
    <row r="3920" spans="1:7">
      <c r="A3920" s="65"/>
      <c r="B3920" s="65"/>
      <c r="C3920" s="65"/>
      <c r="D3920" s="65"/>
      <c r="E3920" s="65"/>
      <c r="F3920" s="65"/>
      <c r="G3920" s="145"/>
    </row>
    <row r="3921" spans="1:7">
      <c r="A3921" s="65"/>
      <c r="B3921" s="65"/>
      <c r="C3921" s="65"/>
      <c r="D3921" s="65"/>
      <c r="E3921" s="65"/>
      <c r="F3921" s="65"/>
      <c r="G3921" s="145"/>
    </row>
    <row r="3922" spans="1:7">
      <c r="A3922" s="65"/>
      <c r="B3922" s="65"/>
      <c r="C3922" s="65"/>
      <c r="D3922" s="65"/>
      <c r="E3922" s="65"/>
      <c r="F3922" s="65"/>
      <c r="G3922" s="145"/>
    </row>
    <row r="3923" spans="1:7">
      <c r="A3923" s="65"/>
      <c r="B3923" s="65"/>
      <c r="C3923" s="65"/>
      <c r="D3923" s="65"/>
      <c r="E3923" s="65"/>
      <c r="F3923" s="65"/>
      <c r="G3923" s="145"/>
    </row>
    <row r="3924" spans="1:7">
      <c r="A3924" s="65"/>
      <c r="B3924" s="65"/>
      <c r="C3924" s="65"/>
      <c r="D3924" s="65"/>
      <c r="E3924" s="65"/>
      <c r="F3924" s="65"/>
      <c r="G3924" s="145"/>
    </row>
    <row r="3925" spans="1:7">
      <c r="A3925" s="65"/>
      <c r="B3925" s="65"/>
      <c r="C3925" s="65"/>
      <c r="D3925" s="65"/>
      <c r="E3925" s="65"/>
      <c r="F3925" s="65"/>
      <c r="G3925" s="145"/>
    </row>
    <row r="3926" spans="1:7">
      <c r="A3926" s="65"/>
      <c r="B3926" s="65"/>
      <c r="C3926" s="65"/>
      <c r="D3926" s="65"/>
      <c r="E3926" s="65"/>
      <c r="F3926" s="65"/>
      <c r="G3926" s="145"/>
    </row>
    <row r="3927" spans="1:7">
      <c r="A3927" s="65"/>
      <c r="B3927" s="65"/>
      <c r="C3927" s="65"/>
      <c r="D3927" s="65"/>
      <c r="E3927" s="65"/>
      <c r="F3927" s="65"/>
      <c r="G3927" s="145"/>
    </row>
    <row r="3928" spans="1:7">
      <c r="A3928" s="65"/>
      <c r="B3928" s="65"/>
      <c r="C3928" s="65"/>
      <c r="D3928" s="65"/>
      <c r="E3928" s="65"/>
      <c r="F3928" s="65"/>
      <c r="G3928" s="145"/>
    </row>
    <row r="3929" spans="1:7">
      <c r="A3929" s="65"/>
      <c r="B3929" s="65"/>
      <c r="C3929" s="65"/>
      <c r="D3929" s="65"/>
      <c r="E3929" s="65"/>
      <c r="F3929" s="65"/>
      <c r="G3929" s="145"/>
    </row>
    <row r="3930" spans="1:7">
      <c r="A3930" s="65"/>
      <c r="B3930" s="65"/>
      <c r="C3930" s="65"/>
      <c r="D3930" s="65"/>
      <c r="E3930" s="65"/>
      <c r="F3930" s="65"/>
      <c r="G3930" s="145"/>
    </row>
    <row r="3931" spans="1:7">
      <c r="A3931" s="65"/>
      <c r="B3931" s="65"/>
      <c r="C3931" s="65"/>
      <c r="D3931" s="65"/>
      <c r="E3931" s="65"/>
      <c r="F3931" s="65"/>
      <c r="G3931" s="145"/>
    </row>
    <row r="3932" spans="1:7">
      <c r="A3932" s="65"/>
      <c r="B3932" s="65"/>
      <c r="C3932" s="65"/>
      <c r="D3932" s="65"/>
      <c r="E3932" s="65"/>
      <c r="F3932" s="65"/>
      <c r="G3932" s="145"/>
    </row>
    <row r="3933" spans="1:7">
      <c r="A3933" s="65"/>
      <c r="B3933" s="65"/>
      <c r="C3933" s="65"/>
      <c r="D3933" s="65"/>
      <c r="E3933" s="65"/>
      <c r="F3933" s="65"/>
      <c r="G3933" s="145"/>
    </row>
    <row r="3934" spans="1:7">
      <c r="A3934" s="65"/>
      <c r="B3934" s="65"/>
      <c r="C3934" s="65"/>
      <c r="D3934" s="65"/>
      <c r="E3934" s="65"/>
      <c r="F3934" s="65"/>
      <c r="G3934" s="145"/>
    </row>
    <row r="3935" spans="1:7">
      <c r="A3935" s="65"/>
      <c r="B3935" s="65"/>
      <c r="C3935" s="65"/>
      <c r="D3935" s="65"/>
      <c r="E3935" s="65"/>
      <c r="F3935" s="65"/>
      <c r="G3935" s="145"/>
    </row>
    <row r="3936" spans="1:7">
      <c r="A3936" s="65"/>
      <c r="B3936" s="65"/>
      <c r="C3936" s="65"/>
      <c r="D3936" s="65"/>
      <c r="E3936" s="65"/>
      <c r="F3936" s="65"/>
      <c r="G3936" s="145"/>
    </row>
    <row r="3937" spans="1:7">
      <c r="A3937" s="65"/>
      <c r="B3937" s="65"/>
      <c r="C3937" s="65"/>
      <c r="D3937" s="65"/>
      <c r="E3937" s="65"/>
      <c r="F3937" s="65"/>
      <c r="G3937" s="145"/>
    </row>
    <row r="3938" spans="1:7">
      <c r="A3938" s="65"/>
      <c r="B3938" s="65"/>
      <c r="C3938" s="65"/>
      <c r="D3938" s="65"/>
      <c r="E3938" s="65"/>
      <c r="F3938" s="65"/>
      <c r="G3938" s="145"/>
    </row>
    <row r="3939" spans="1:7">
      <c r="A3939" s="65"/>
      <c r="B3939" s="65"/>
      <c r="C3939" s="65"/>
      <c r="D3939" s="65"/>
      <c r="E3939" s="65"/>
      <c r="F3939" s="65"/>
      <c r="G3939" s="145"/>
    </row>
    <row r="3940" spans="1:7">
      <c r="A3940" s="65"/>
      <c r="B3940" s="65"/>
      <c r="C3940" s="65"/>
      <c r="D3940" s="65"/>
      <c r="E3940" s="65"/>
      <c r="F3940" s="65"/>
      <c r="G3940" s="145"/>
    </row>
    <row r="3941" spans="1:7">
      <c r="A3941" s="65"/>
      <c r="B3941" s="65"/>
      <c r="C3941" s="65"/>
      <c r="D3941" s="65"/>
      <c r="E3941" s="65"/>
      <c r="F3941" s="65"/>
      <c r="G3941" s="145"/>
    </row>
    <row r="3942" spans="1:7">
      <c r="A3942" s="65"/>
      <c r="B3942" s="65"/>
      <c r="C3942" s="65"/>
      <c r="D3942" s="65"/>
      <c r="E3942" s="65"/>
      <c r="F3942" s="65"/>
      <c r="G3942" s="145"/>
    </row>
    <row r="3943" spans="1:7">
      <c r="A3943" s="65"/>
      <c r="B3943" s="65"/>
      <c r="C3943" s="65"/>
      <c r="D3943" s="65"/>
      <c r="E3943" s="65"/>
      <c r="F3943" s="65"/>
      <c r="G3943" s="145"/>
    </row>
    <row r="3944" spans="1:7">
      <c r="A3944" s="65"/>
      <c r="B3944" s="65"/>
      <c r="C3944" s="65"/>
      <c r="D3944" s="65"/>
      <c r="E3944" s="65"/>
      <c r="F3944" s="65"/>
      <c r="G3944" s="145"/>
    </row>
    <row r="3945" spans="1:7">
      <c r="A3945" s="65"/>
      <c r="B3945" s="65"/>
      <c r="C3945" s="65"/>
      <c r="D3945" s="65"/>
      <c r="E3945" s="65"/>
      <c r="F3945" s="65"/>
      <c r="G3945" s="145"/>
    </row>
    <row r="3946" spans="1:7">
      <c r="A3946" s="65"/>
      <c r="B3946" s="65"/>
      <c r="C3946" s="65"/>
      <c r="D3946" s="65"/>
      <c r="E3946" s="65"/>
      <c r="F3946" s="65"/>
      <c r="G3946" s="145"/>
    </row>
    <row r="3947" spans="1:7">
      <c r="A3947" s="65"/>
      <c r="B3947" s="65"/>
      <c r="C3947" s="65"/>
      <c r="D3947" s="65"/>
      <c r="E3947" s="65"/>
      <c r="F3947" s="65"/>
      <c r="G3947" s="145"/>
    </row>
    <row r="3948" spans="1:7">
      <c r="A3948" s="65"/>
      <c r="B3948" s="65"/>
      <c r="C3948" s="65"/>
      <c r="D3948" s="65"/>
      <c r="E3948" s="65"/>
      <c r="F3948" s="65"/>
      <c r="G3948" s="145"/>
    </row>
    <row r="3949" spans="1:7">
      <c r="A3949" s="65"/>
      <c r="B3949" s="65"/>
      <c r="C3949" s="65"/>
      <c r="D3949" s="65"/>
      <c r="E3949" s="65"/>
      <c r="F3949" s="65"/>
      <c r="G3949" s="145"/>
    </row>
    <row r="3950" spans="1:7">
      <c r="A3950" s="65"/>
      <c r="B3950" s="65"/>
      <c r="C3950" s="65"/>
      <c r="D3950" s="65"/>
      <c r="E3950" s="65"/>
      <c r="F3950" s="65"/>
      <c r="G3950" s="145"/>
    </row>
    <row r="3951" spans="1:7">
      <c r="A3951" s="65"/>
      <c r="B3951" s="65"/>
      <c r="C3951" s="65"/>
      <c r="D3951" s="65"/>
      <c r="E3951" s="65"/>
      <c r="F3951" s="65"/>
      <c r="G3951" s="145"/>
    </row>
    <row r="3952" spans="1:7">
      <c r="A3952" s="65"/>
      <c r="B3952" s="65"/>
      <c r="C3952" s="65"/>
      <c r="D3952" s="65"/>
      <c r="E3952" s="65"/>
      <c r="F3952" s="65"/>
      <c r="G3952" s="145"/>
    </row>
    <row r="3953" spans="1:7">
      <c r="A3953" s="65"/>
      <c r="B3953" s="65"/>
      <c r="C3953" s="65"/>
      <c r="D3953" s="65"/>
      <c r="E3953" s="65"/>
      <c r="F3953" s="65"/>
      <c r="G3953" s="145"/>
    </row>
    <row r="3954" spans="1:7">
      <c r="A3954" s="65"/>
      <c r="B3954" s="65"/>
      <c r="C3954" s="65"/>
      <c r="D3954" s="65"/>
      <c r="E3954" s="65"/>
      <c r="F3954" s="65"/>
      <c r="G3954" s="145"/>
    </row>
    <row r="3955" spans="1:7">
      <c r="A3955" s="65"/>
      <c r="B3955" s="65"/>
      <c r="C3955" s="65"/>
      <c r="D3955" s="65"/>
      <c r="E3955" s="65"/>
      <c r="F3955" s="65"/>
      <c r="G3955" s="145"/>
    </row>
    <row r="3956" spans="1:7">
      <c r="A3956" s="65"/>
      <c r="B3956" s="65"/>
      <c r="C3956" s="65"/>
      <c r="D3956" s="65"/>
      <c r="E3956" s="65"/>
      <c r="F3956" s="65"/>
      <c r="G3956" s="145"/>
    </row>
    <row r="3957" spans="1:7">
      <c r="A3957" s="65"/>
      <c r="B3957" s="65"/>
      <c r="C3957" s="65"/>
      <c r="D3957" s="65"/>
      <c r="E3957" s="65"/>
      <c r="F3957" s="65"/>
      <c r="G3957" s="145"/>
    </row>
    <row r="3958" spans="1:7">
      <c r="A3958" s="65"/>
      <c r="B3958" s="65"/>
      <c r="C3958" s="65"/>
      <c r="D3958" s="65"/>
      <c r="E3958" s="65"/>
      <c r="F3958" s="65"/>
      <c r="G3958" s="145"/>
    </row>
    <row r="3959" spans="1:7">
      <c r="A3959" s="65"/>
      <c r="B3959" s="65"/>
      <c r="C3959" s="65"/>
      <c r="D3959" s="65"/>
      <c r="E3959" s="65"/>
      <c r="F3959" s="65"/>
      <c r="G3959" s="145"/>
    </row>
    <row r="3960" spans="1:7">
      <c r="A3960" s="65"/>
      <c r="B3960" s="65"/>
      <c r="C3960" s="65"/>
      <c r="D3960" s="65"/>
      <c r="E3960" s="65"/>
      <c r="F3960" s="65"/>
      <c r="G3960" s="145"/>
    </row>
    <row r="3961" spans="1:7">
      <c r="A3961" s="65"/>
      <c r="B3961" s="65"/>
      <c r="C3961" s="65"/>
      <c r="D3961" s="65"/>
      <c r="E3961" s="65"/>
      <c r="F3961" s="65"/>
      <c r="G3961" s="145"/>
    </row>
    <row r="3962" spans="1:7">
      <c r="A3962" s="65"/>
      <c r="B3962" s="65"/>
      <c r="C3962" s="65"/>
      <c r="D3962" s="65"/>
      <c r="E3962" s="65"/>
      <c r="F3962" s="65"/>
      <c r="G3962" s="145"/>
    </row>
    <row r="3963" spans="1:7">
      <c r="A3963" s="65"/>
      <c r="B3963" s="65"/>
      <c r="C3963" s="65"/>
      <c r="D3963" s="65"/>
      <c r="E3963" s="65"/>
      <c r="F3963" s="65"/>
      <c r="G3963" s="145"/>
    </row>
    <row r="3964" spans="1:7">
      <c r="A3964" s="65"/>
      <c r="B3964" s="65"/>
      <c r="C3964" s="65"/>
      <c r="D3964" s="65"/>
      <c r="E3964" s="65"/>
      <c r="F3964" s="65"/>
      <c r="G3964" s="145"/>
    </row>
    <row r="3965" spans="1:7">
      <c r="A3965" s="65"/>
      <c r="B3965" s="65"/>
      <c r="C3965" s="65"/>
      <c r="D3965" s="65"/>
      <c r="E3965" s="65"/>
      <c r="F3965" s="65"/>
      <c r="G3965" s="145"/>
    </row>
    <row r="3966" spans="1:7">
      <c r="A3966" s="65"/>
      <c r="B3966" s="65"/>
      <c r="C3966" s="65"/>
      <c r="D3966" s="65"/>
      <c r="E3966" s="65"/>
      <c r="F3966" s="65"/>
      <c r="G3966" s="145"/>
    </row>
    <row r="3967" spans="1:7">
      <c r="A3967" s="65"/>
      <c r="B3967" s="65"/>
      <c r="C3967" s="65"/>
      <c r="D3967" s="65"/>
      <c r="E3967" s="65"/>
      <c r="F3967" s="65"/>
      <c r="G3967" s="145"/>
    </row>
    <row r="3968" spans="1:7">
      <c r="A3968" s="65"/>
      <c r="B3968" s="65"/>
      <c r="C3968" s="65"/>
      <c r="D3968" s="65"/>
      <c r="E3968" s="65"/>
      <c r="F3968" s="65"/>
      <c r="G3968" s="145"/>
    </row>
    <row r="3969" spans="1:7">
      <c r="A3969" s="65"/>
      <c r="B3969" s="65"/>
      <c r="C3969" s="65"/>
      <c r="D3969" s="65"/>
      <c r="E3969" s="65"/>
      <c r="F3969" s="65"/>
      <c r="G3969" s="145"/>
    </row>
    <row r="3970" spans="1:7">
      <c r="A3970" s="65"/>
      <c r="B3970" s="65"/>
      <c r="C3970" s="65"/>
      <c r="D3970" s="65"/>
      <c r="E3970" s="65"/>
      <c r="F3970" s="65"/>
      <c r="G3970" s="145"/>
    </row>
    <row r="3971" spans="1:7">
      <c r="A3971" s="65"/>
      <c r="B3971" s="65"/>
      <c r="C3971" s="65"/>
      <c r="D3971" s="65"/>
      <c r="E3971" s="65"/>
      <c r="F3971" s="65"/>
      <c r="G3971" s="145"/>
    </row>
    <row r="3972" spans="1:7">
      <c r="A3972" s="65"/>
      <c r="B3972" s="65"/>
      <c r="C3972" s="65"/>
      <c r="D3972" s="65"/>
      <c r="E3972" s="65"/>
      <c r="F3972" s="65"/>
      <c r="G3972" s="145"/>
    </row>
    <row r="3973" spans="1:7">
      <c r="A3973" s="65"/>
      <c r="B3973" s="65"/>
      <c r="C3973" s="65"/>
      <c r="D3973" s="65"/>
      <c r="E3973" s="65"/>
      <c r="F3973" s="65"/>
      <c r="G3973" s="145"/>
    </row>
    <row r="3974" spans="1:7">
      <c r="A3974" s="65"/>
      <c r="B3974" s="65"/>
      <c r="C3974" s="65"/>
      <c r="D3974" s="65"/>
      <c r="E3974" s="65"/>
      <c r="F3974" s="65"/>
      <c r="G3974" s="145"/>
    </row>
    <row r="3975" spans="1:7">
      <c r="A3975" s="65"/>
      <c r="B3975" s="65"/>
      <c r="C3975" s="65"/>
      <c r="D3975" s="65"/>
      <c r="E3975" s="65"/>
      <c r="F3975" s="65"/>
      <c r="G3975" s="145"/>
    </row>
    <row r="3976" spans="1:7">
      <c r="A3976" s="65"/>
      <c r="B3976" s="65"/>
      <c r="C3976" s="65"/>
      <c r="D3976" s="65"/>
      <c r="E3976" s="65"/>
      <c r="F3976" s="65"/>
      <c r="G3976" s="145"/>
    </row>
    <row r="3977" spans="1:7">
      <c r="A3977" s="65"/>
      <c r="B3977" s="65"/>
      <c r="C3977" s="65"/>
      <c r="D3977" s="65"/>
      <c r="E3977" s="65"/>
      <c r="F3977" s="65"/>
      <c r="G3977" s="145"/>
    </row>
    <row r="3978" spans="1:7">
      <c r="A3978" s="65"/>
      <c r="B3978" s="65"/>
      <c r="C3978" s="65"/>
      <c r="D3978" s="65"/>
      <c r="E3978" s="65"/>
      <c r="F3978" s="65"/>
      <c r="G3978" s="145"/>
    </row>
    <row r="3979" spans="1:7">
      <c r="A3979" s="65"/>
      <c r="B3979" s="65"/>
      <c r="C3979" s="65"/>
      <c r="D3979" s="65"/>
      <c r="E3979" s="65"/>
      <c r="F3979" s="65"/>
      <c r="G3979" s="145"/>
    </row>
    <row r="3980" spans="1:7">
      <c r="A3980" s="65"/>
      <c r="B3980" s="65"/>
      <c r="C3980" s="65"/>
      <c r="D3980" s="65"/>
      <c r="E3980" s="65"/>
      <c r="F3980" s="65"/>
      <c r="G3980" s="145"/>
    </row>
    <row r="3981" spans="1:7">
      <c r="A3981" s="65"/>
      <c r="B3981" s="65"/>
      <c r="C3981" s="65"/>
      <c r="D3981" s="65"/>
      <c r="E3981" s="65"/>
      <c r="F3981" s="65"/>
      <c r="G3981" s="145"/>
    </row>
    <row r="3982" spans="1:7">
      <c r="A3982" s="65"/>
      <c r="B3982" s="65"/>
      <c r="C3982" s="65"/>
      <c r="D3982" s="65"/>
      <c r="E3982" s="65"/>
      <c r="F3982" s="65"/>
      <c r="G3982" s="145"/>
    </row>
    <row r="3983" spans="1:7">
      <c r="A3983" s="65"/>
      <c r="B3983" s="65"/>
      <c r="C3983" s="65"/>
      <c r="D3983" s="65"/>
      <c r="E3983" s="65"/>
      <c r="F3983" s="65"/>
      <c r="G3983" s="145"/>
    </row>
    <row r="3984" spans="1:7">
      <c r="A3984" s="65"/>
      <c r="B3984" s="65"/>
      <c r="C3984" s="65"/>
      <c r="D3984" s="65"/>
      <c r="E3984" s="65"/>
      <c r="F3984" s="65"/>
      <c r="G3984" s="145"/>
    </row>
    <row r="3985" spans="1:7">
      <c r="A3985" s="65"/>
      <c r="B3985" s="65"/>
      <c r="C3985" s="65"/>
      <c r="D3985" s="65"/>
      <c r="E3985" s="65"/>
      <c r="F3985" s="65"/>
      <c r="G3985" s="145"/>
    </row>
    <row r="3986" spans="1:7">
      <c r="A3986" s="65"/>
      <c r="B3986" s="65"/>
      <c r="C3986" s="65"/>
      <c r="D3986" s="65"/>
      <c r="E3986" s="65"/>
      <c r="F3986" s="65"/>
      <c r="G3986" s="145"/>
    </row>
    <row r="3987" spans="1:7">
      <c r="A3987" s="65"/>
      <c r="B3987" s="65"/>
      <c r="C3987" s="65"/>
      <c r="D3987" s="65"/>
      <c r="E3987" s="65"/>
      <c r="F3987" s="65"/>
      <c r="G3987" s="145"/>
    </row>
    <row r="3988" spans="1:7">
      <c r="A3988" s="65"/>
      <c r="B3988" s="65"/>
      <c r="C3988" s="65"/>
      <c r="D3988" s="65"/>
      <c r="E3988" s="65"/>
      <c r="F3988" s="65"/>
      <c r="G3988" s="145"/>
    </row>
    <row r="3989" spans="1:7">
      <c r="A3989" s="65"/>
      <c r="B3989" s="65"/>
      <c r="C3989" s="65"/>
      <c r="D3989" s="65"/>
      <c r="E3989" s="65"/>
      <c r="F3989" s="65"/>
      <c r="G3989" s="145"/>
    </row>
    <row r="3990" spans="1:7">
      <c r="A3990" s="65"/>
      <c r="B3990" s="65"/>
      <c r="C3990" s="65"/>
      <c r="D3990" s="65"/>
      <c r="E3990" s="65"/>
      <c r="F3990" s="65"/>
      <c r="G3990" s="145"/>
    </row>
    <row r="3991" spans="1:7">
      <c r="A3991" s="65"/>
      <c r="B3991" s="65"/>
      <c r="C3991" s="65"/>
      <c r="D3991" s="65"/>
      <c r="E3991" s="65"/>
      <c r="F3991" s="65"/>
      <c r="G3991" s="145"/>
    </row>
    <row r="3992" spans="1:7">
      <c r="A3992" s="65"/>
      <c r="B3992" s="65"/>
      <c r="C3992" s="65"/>
      <c r="D3992" s="65"/>
      <c r="E3992" s="65"/>
      <c r="F3992" s="65"/>
      <c r="G3992" s="145"/>
    </row>
    <row r="3993" spans="1:7">
      <c r="A3993" s="65"/>
      <c r="B3993" s="65"/>
      <c r="C3993" s="65"/>
      <c r="D3993" s="65"/>
      <c r="E3993" s="65"/>
      <c r="F3993" s="65"/>
      <c r="G3993" s="145"/>
    </row>
    <row r="3994" spans="1:7">
      <c r="A3994" s="65"/>
      <c r="B3994" s="65"/>
      <c r="C3994" s="65"/>
      <c r="D3994" s="65"/>
      <c r="E3994" s="65"/>
      <c r="F3994" s="65"/>
      <c r="G3994" s="145"/>
    </row>
    <row r="3995" spans="1:7">
      <c r="A3995" s="65"/>
      <c r="B3995" s="65"/>
      <c r="C3995" s="65"/>
      <c r="D3995" s="65"/>
      <c r="E3995" s="65"/>
      <c r="F3995" s="65"/>
      <c r="G3995" s="145"/>
    </row>
    <row r="3996" spans="1:7">
      <c r="A3996" s="65"/>
      <c r="B3996" s="65"/>
      <c r="C3996" s="65"/>
      <c r="D3996" s="65"/>
      <c r="E3996" s="65"/>
      <c r="F3996" s="65"/>
      <c r="G3996" s="145"/>
    </row>
    <row r="3997" spans="1:7">
      <c r="A3997" s="65"/>
      <c r="B3997" s="65"/>
      <c r="C3997" s="65"/>
      <c r="D3997" s="65"/>
      <c r="E3997" s="65"/>
      <c r="F3997" s="65"/>
      <c r="G3997" s="145"/>
    </row>
    <row r="3998" spans="1:7">
      <c r="A3998" s="65"/>
      <c r="B3998" s="65"/>
      <c r="C3998" s="65"/>
      <c r="D3998" s="65"/>
      <c r="E3998" s="65"/>
      <c r="F3998" s="65"/>
      <c r="G3998" s="145"/>
    </row>
    <row r="3999" spans="1:7">
      <c r="A3999" s="65"/>
      <c r="B3999" s="65"/>
      <c r="C3999" s="65"/>
      <c r="D3999" s="65"/>
      <c r="E3999" s="65"/>
      <c r="F3999" s="65"/>
      <c r="G3999" s="145"/>
    </row>
    <row r="4000" spans="1:7">
      <c r="A4000" s="65"/>
      <c r="B4000" s="65"/>
      <c r="C4000" s="65"/>
      <c r="D4000" s="65"/>
      <c r="E4000" s="65"/>
      <c r="F4000" s="65"/>
      <c r="G4000" s="145"/>
    </row>
    <row r="4001" spans="1:7">
      <c r="A4001" s="65"/>
      <c r="B4001" s="65"/>
      <c r="C4001" s="65"/>
      <c r="D4001" s="65"/>
      <c r="E4001" s="65"/>
      <c r="F4001" s="65"/>
      <c r="G4001" s="145"/>
    </row>
    <row r="4002" spans="1:7">
      <c r="A4002" s="65"/>
      <c r="B4002" s="65"/>
      <c r="C4002" s="65"/>
      <c r="D4002" s="65"/>
      <c r="E4002" s="65"/>
      <c r="F4002" s="65"/>
      <c r="G4002" s="145"/>
    </row>
    <row r="4003" spans="1:7">
      <c r="A4003" s="65"/>
      <c r="B4003" s="65"/>
      <c r="C4003" s="65"/>
      <c r="D4003" s="65"/>
      <c r="E4003" s="65"/>
      <c r="F4003" s="65"/>
      <c r="G4003" s="145"/>
    </row>
    <row r="4004" spans="1:7">
      <c r="A4004" s="65"/>
      <c r="B4004" s="65"/>
      <c r="C4004" s="65"/>
      <c r="D4004" s="65"/>
      <c r="E4004" s="65"/>
      <c r="F4004" s="65"/>
      <c r="G4004" s="145"/>
    </row>
    <row r="4005" spans="1:7">
      <c r="A4005" s="65"/>
      <c r="B4005" s="65"/>
      <c r="C4005" s="65"/>
      <c r="D4005" s="65"/>
      <c r="E4005" s="65"/>
      <c r="F4005" s="65"/>
      <c r="G4005" s="145"/>
    </row>
    <row r="4006" spans="1:7">
      <c r="A4006" s="65"/>
      <c r="B4006" s="65"/>
      <c r="C4006" s="65"/>
      <c r="D4006" s="65"/>
      <c r="E4006" s="65"/>
      <c r="F4006" s="65"/>
      <c r="G4006" s="145"/>
    </row>
    <row r="4007" spans="1:7">
      <c r="A4007" s="65"/>
      <c r="B4007" s="65"/>
      <c r="C4007" s="65"/>
      <c r="D4007" s="65"/>
      <c r="E4007" s="65"/>
      <c r="F4007" s="65"/>
      <c r="G4007" s="145"/>
    </row>
    <row r="4008" spans="1:7">
      <c r="A4008" s="65"/>
      <c r="B4008" s="65"/>
      <c r="C4008" s="65"/>
      <c r="D4008" s="65"/>
      <c r="E4008" s="65"/>
      <c r="F4008" s="65"/>
      <c r="G4008" s="145"/>
    </row>
    <row r="4009" spans="1:7">
      <c r="A4009" s="65"/>
      <c r="B4009" s="65"/>
      <c r="C4009" s="65"/>
      <c r="D4009" s="65"/>
      <c r="E4009" s="65"/>
      <c r="F4009" s="65"/>
      <c r="G4009" s="145"/>
    </row>
    <row r="4010" spans="1:7">
      <c r="A4010" s="65"/>
      <c r="B4010" s="65"/>
      <c r="C4010" s="65"/>
      <c r="D4010" s="65"/>
      <c r="E4010" s="65"/>
      <c r="F4010" s="65"/>
      <c r="G4010" s="145"/>
    </row>
    <row r="4011" spans="1:7">
      <c r="A4011" s="65"/>
      <c r="B4011" s="65"/>
      <c r="C4011" s="65"/>
      <c r="D4011" s="65"/>
      <c r="E4011" s="65"/>
      <c r="F4011" s="65"/>
      <c r="G4011" s="145"/>
    </row>
    <row r="4012" spans="1:7">
      <c r="A4012" s="65"/>
      <c r="B4012" s="65"/>
      <c r="C4012" s="65"/>
      <c r="D4012" s="65"/>
      <c r="E4012" s="65"/>
      <c r="F4012" s="65"/>
      <c r="G4012" s="145"/>
    </row>
    <row r="4013" spans="1:7">
      <c r="A4013" s="65"/>
      <c r="B4013" s="65"/>
      <c r="C4013" s="65"/>
      <c r="D4013" s="65"/>
      <c r="E4013" s="65"/>
      <c r="F4013" s="65"/>
      <c r="G4013" s="145"/>
    </row>
    <row r="4014" spans="1:7">
      <c r="A4014" s="65"/>
      <c r="B4014" s="65"/>
      <c r="C4014" s="65"/>
      <c r="D4014" s="65"/>
      <c r="E4014" s="65"/>
      <c r="F4014" s="65"/>
      <c r="G4014" s="145"/>
    </row>
    <row r="4015" spans="1:7">
      <c r="A4015" s="65"/>
      <c r="B4015" s="65"/>
      <c r="C4015" s="65"/>
      <c r="D4015" s="65"/>
      <c r="E4015" s="65"/>
      <c r="F4015" s="65"/>
      <c r="G4015" s="145"/>
    </row>
    <row r="4016" spans="1:7">
      <c r="A4016" s="65"/>
      <c r="B4016" s="65"/>
      <c r="C4016" s="65"/>
      <c r="D4016" s="65"/>
      <c r="E4016" s="65"/>
      <c r="F4016" s="65"/>
      <c r="G4016" s="145"/>
    </row>
    <row r="4017" spans="1:7">
      <c r="A4017" s="65"/>
      <c r="B4017" s="65"/>
      <c r="C4017" s="65"/>
      <c r="D4017" s="65"/>
      <c r="E4017" s="65"/>
      <c r="F4017" s="65"/>
      <c r="G4017" s="145"/>
    </row>
    <row r="4018" spans="1:7">
      <c r="A4018" s="65"/>
      <c r="B4018" s="65"/>
      <c r="C4018" s="65"/>
      <c r="D4018" s="65"/>
      <c r="E4018" s="65"/>
      <c r="F4018" s="65"/>
      <c r="G4018" s="145"/>
    </row>
    <row r="4019" spans="1:7">
      <c r="A4019" s="65"/>
      <c r="B4019" s="65"/>
      <c r="C4019" s="65"/>
      <c r="D4019" s="65"/>
      <c r="E4019" s="65"/>
      <c r="F4019" s="65"/>
      <c r="G4019" s="145"/>
    </row>
    <row r="4020" spans="1:7">
      <c r="A4020" s="65"/>
      <c r="B4020" s="65"/>
      <c r="C4020" s="65"/>
      <c r="D4020" s="65"/>
      <c r="E4020" s="65"/>
      <c r="F4020" s="65"/>
      <c r="G4020" s="145"/>
    </row>
    <row r="4021" spans="1:7">
      <c r="A4021" s="65"/>
      <c r="B4021" s="65"/>
      <c r="C4021" s="65"/>
      <c r="D4021" s="65"/>
      <c r="E4021" s="65"/>
      <c r="F4021" s="65"/>
      <c r="G4021" s="145"/>
    </row>
    <row r="4022" spans="1:7">
      <c r="A4022" s="65"/>
      <c r="B4022" s="65"/>
      <c r="C4022" s="65"/>
      <c r="D4022" s="65"/>
      <c r="E4022" s="65"/>
      <c r="F4022" s="65"/>
      <c r="G4022" s="145"/>
    </row>
    <row r="4023" spans="1:7">
      <c r="A4023" s="65"/>
      <c r="B4023" s="65"/>
      <c r="C4023" s="65"/>
      <c r="D4023" s="65"/>
      <c r="E4023" s="65"/>
      <c r="F4023" s="65"/>
      <c r="G4023" s="145"/>
    </row>
    <row r="4024" spans="1:7">
      <c r="A4024" s="65"/>
      <c r="B4024" s="65"/>
      <c r="C4024" s="65"/>
      <c r="D4024" s="65"/>
      <c r="E4024" s="65"/>
      <c r="F4024" s="65"/>
      <c r="G4024" s="145"/>
    </row>
    <row r="4025" spans="1:7">
      <c r="A4025" s="65"/>
      <c r="B4025" s="65"/>
      <c r="C4025" s="65"/>
      <c r="D4025" s="65"/>
      <c r="E4025" s="65"/>
      <c r="F4025" s="65"/>
      <c r="G4025" s="145"/>
    </row>
    <row r="4026" spans="1:7">
      <c r="A4026" s="65"/>
      <c r="B4026" s="65"/>
      <c r="C4026" s="65"/>
      <c r="D4026" s="65"/>
      <c r="E4026" s="65"/>
      <c r="F4026" s="65"/>
      <c r="G4026" s="145"/>
    </row>
    <row r="4027" spans="1:7">
      <c r="A4027" s="65"/>
      <c r="B4027" s="65"/>
      <c r="C4027" s="65"/>
      <c r="D4027" s="65"/>
      <c r="E4027" s="65"/>
      <c r="F4027" s="65"/>
      <c r="G4027" s="145"/>
    </row>
    <row r="4028" spans="1:7">
      <c r="A4028" s="65"/>
      <c r="B4028" s="65"/>
      <c r="C4028" s="65"/>
      <c r="D4028" s="65"/>
      <c r="E4028" s="65"/>
      <c r="F4028" s="65"/>
      <c r="G4028" s="145"/>
    </row>
    <row r="4029" spans="1:7">
      <c r="A4029" s="65"/>
      <c r="B4029" s="65"/>
      <c r="C4029" s="65"/>
      <c r="D4029" s="65"/>
      <c r="E4029" s="65"/>
      <c r="F4029" s="65"/>
      <c r="G4029" s="145"/>
    </row>
    <row r="4030" spans="1:7">
      <c r="A4030" s="65"/>
      <c r="B4030" s="65"/>
      <c r="C4030" s="65"/>
      <c r="D4030" s="65"/>
      <c r="E4030" s="65"/>
      <c r="F4030" s="65"/>
      <c r="G4030" s="145"/>
    </row>
    <row r="4031" spans="1:7">
      <c r="A4031" s="65"/>
      <c r="B4031" s="65"/>
      <c r="C4031" s="65"/>
      <c r="D4031" s="65"/>
      <c r="E4031" s="65"/>
      <c r="F4031" s="65"/>
      <c r="G4031" s="145"/>
    </row>
    <row r="4032" spans="1:7">
      <c r="A4032" s="65"/>
      <c r="B4032" s="65"/>
      <c r="C4032" s="65"/>
      <c r="D4032" s="65"/>
      <c r="E4032" s="65"/>
      <c r="F4032" s="65"/>
      <c r="G4032" s="145"/>
    </row>
    <row r="4033" spans="1:7">
      <c r="A4033" s="65"/>
      <c r="B4033" s="65"/>
      <c r="C4033" s="65"/>
      <c r="D4033" s="65"/>
      <c r="E4033" s="65"/>
      <c r="F4033" s="65"/>
      <c r="G4033" s="145"/>
    </row>
    <row r="4034" spans="1:7">
      <c r="A4034" s="65"/>
      <c r="B4034" s="65"/>
      <c r="C4034" s="65"/>
      <c r="D4034" s="65"/>
      <c r="E4034" s="65"/>
      <c r="F4034" s="65"/>
      <c r="G4034" s="145"/>
    </row>
    <row r="4035" spans="1:7">
      <c r="A4035" s="65"/>
      <c r="B4035" s="65"/>
      <c r="C4035" s="65"/>
      <c r="D4035" s="65"/>
      <c r="E4035" s="65"/>
      <c r="F4035" s="65"/>
      <c r="G4035" s="145"/>
    </row>
    <row r="4036" spans="1:7">
      <c r="A4036" s="65"/>
      <c r="B4036" s="65"/>
      <c r="C4036" s="65"/>
      <c r="D4036" s="65"/>
      <c r="E4036" s="65"/>
      <c r="F4036" s="65"/>
      <c r="G4036" s="145"/>
    </row>
    <row r="4037" spans="1:7">
      <c r="A4037" s="65"/>
      <c r="B4037" s="65"/>
      <c r="C4037" s="65"/>
      <c r="D4037" s="65"/>
      <c r="E4037" s="65"/>
      <c r="F4037" s="65"/>
      <c r="G4037" s="145"/>
    </row>
    <row r="4038" spans="1:7">
      <c r="A4038" s="65"/>
      <c r="B4038" s="65"/>
      <c r="C4038" s="65"/>
      <c r="D4038" s="65"/>
      <c r="E4038" s="65"/>
      <c r="F4038" s="65"/>
      <c r="G4038" s="145"/>
    </row>
    <row r="4039" spans="1:7">
      <c r="A4039" s="65"/>
      <c r="B4039" s="65"/>
      <c r="C4039" s="65"/>
      <c r="D4039" s="65"/>
      <c r="E4039" s="65"/>
      <c r="F4039" s="65"/>
      <c r="G4039" s="145"/>
    </row>
    <row r="4040" spans="1:7">
      <c r="A4040" s="65"/>
      <c r="B4040" s="65"/>
      <c r="C4040" s="65"/>
      <c r="D4040" s="65"/>
      <c r="E4040" s="65"/>
      <c r="F4040" s="65"/>
      <c r="G4040" s="145"/>
    </row>
    <row r="4041" spans="1:7">
      <c r="A4041" s="65"/>
      <c r="B4041" s="65"/>
      <c r="C4041" s="65"/>
      <c r="D4041" s="65"/>
      <c r="E4041" s="65"/>
      <c r="F4041" s="65"/>
      <c r="G4041" s="145"/>
    </row>
    <row r="4042" spans="1:7">
      <c r="A4042" s="65"/>
      <c r="B4042" s="65"/>
      <c r="C4042" s="65"/>
      <c r="D4042" s="65"/>
      <c r="E4042" s="65"/>
      <c r="F4042" s="65"/>
      <c r="G4042" s="145"/>
    </row>
    <row r="4043" spans="1:7">
      <c r="A4043" s="65"/>
      <c r="B4043" s="65"/>
      <c r="C4043" s="65"/>
      <c r="D4043" s="65"/>
      <c r="E4043" s="65"/>
      <c r="F4043" s="65"/>
      <c r="G4043" s="145"/>
    </row>
    <row r="4044" spans="1:7">
      <c r="A4044" s="65"/>
      <c r="B4044" s="65"/>
      <c r="C4044" s="65"/>
      <c r="D4044" s="65"/>
      <c r="E4044" s="65"/>
      <c r="F4044" s="65"/>
      <c r="G4044" s="145"/>
    </row>
    <row r="4045" spans="1:7">
      <c r="A4045" s="65"/>
      <c r="B4045" s="65"/>
      <c r="C4045" s="65"/>
      <c r="D4045" s="65"/>
      <c r="E4045" s="65"/>
      <c r="F4045" s="65"/>
      <c r="G4045" s="145"/>
    </row>
    <row r="4046" spans="1:7">
      <c r="A4046" s="65"/>
      <c r="B4046" s="65"/>
      <c r="C4046" s="65"/>
      <c r="D4046" s="65"/>
      <c r="E4046" s="65"/>
      <c r="F4046" s="65"/>
      <c r="G4046" s="145"/>
    </row>
    <row r="4047" spans="1:7">
      <c r="A4047" s="65"/>
      <c r="B4047" s="65"/>
      <c r="C4047" s="65"/>
      <c r="D4047" s="65"/>
      <c r="E4047" s="65"/>
      <c r="F4047" s="65"/>
      <c r="G4047" s="145"/>
    </row>
    <row r="4048" spans="1:7">
      <c r="A4048" s="65"/>
      <c r="B4048" s="65"/>
      <c r="C4048" s="65"/>
      <c r="D4048" s="65"/>
      <c r="E4048" s="65"/>
      <c r="F4048" s="65"/>
      <c r="G4048" s="145"/>
    </row>
    <row r="4049" spans="1:7">
      <c r="A4049" s="65"/>
      <c r="B4049" s="65"/>
      <c r="C4049" s="65"/>
      <c r="D4049" s="65"/>
      <c r="E4049" s="65"/>
      <c r="F4049" s="65"/>
      <c r="G4049" s="145"/>
    </row>
    <row r="4050" spans="1:7">
      <c r="A4050" s="65"/>
      <c r="B4050" s="65"/>
      <c r="C4050" s="65"/>
      <c r="D4050" s="65"/>
      <c r="E4050" s="65"/>
      <c r="F4050" s="65"/>
      <c r="G4050" s="145"/>
    </row>
    <row r="4051" spans="1:7">
      <c r="A4051" s="65"/>
      <c r="B4051" s="65"/>
      <c r="C4051" s="65"/>
      <c r="D4051" s="65"/>
      <c r="E4051" s="65"/>
      <c r="F4051" s="65"/>
      <c r="G4051" s="145"/>
    </row>
    <row r="4052" spans="1:7">
      <c r="A4052" s="65"/>
      <c r="B4052" s="65"/>
      <c r="C4052" s="65"/>
      <c r="D4052" s="65"/>
      <c r="E4052" s="65"/>
      <c r="F4052" s="65"/>
      <c r="G4052" s="145"/>
    </row>
    <row r="4053" spans="1:7">
      <c r="A4053" s="65"/>
      <c r="B4053" s="65"/>
      <c r="C4053" s="65"/>
      <c r="D4053" s="65"/>
      <c r="E4053" s="65"/>
      <c r="F4053" s="65"/>
      <c r="G4053" s="145"/>
    </row>
    <row r="4054" spans="1:7">
      <c r="A4054" s="65"/>
      <c r="B4054" s="65"/>
      <c r="C4054" s="65"/>
      <c r="D4054" s="65"/>
      <c r="E4054" s="65"/>
      <c r="F4054" s="65"/>
      <c r="G4054" s="145"/>
    </row>
    <row r="4055" spans="1:7">
      <c r="A4055" s="65"/>
      <c r="B4055" s="65"/>
      <c r="C4055" s="65"/>
      <c r="D4055" s="65"/>
      <c r="E4055" s="65"/>
      <c r="F4055" s="65"/>
      <c r="G4055" s="145"/>
    </row>
    <row r="4056" spans="1:7">
      <c r="A4056" s="65"/>
      <c r="B4056" s="65"/>
      <c r="C4056" s="65"/>
      <c r="D4056" s="65"/>
      <c r="E4056" s="65"/>
      <c r="F4056" s="65"/>
      <c r="G4056" s="145"/>
    </row>
    <row r="4057" spans="1:7">
      <c r="A4057" s="65"/>
      <c r="B4057" s="65"/>
      <c r="C4057" s="65"/>
      <c r="D4057" s="65"/>
      <c r="E4057" s="65"/>
      <c r="F4057" s="65"/>
      <c r="G4057" s="145"/>
    </row>
    <row r="4058" spans="1:7">
      <c r="A4058" s="65"/>
      <c r="B4058" s="65"/>
      <c r="C4058" s="65"/>
      <c r="D4058" s="65"/>
      <c r="E4058" s="65"/>
      <c r="F4058" s="65"/>
      <c r="G4058" s="145"/>
    </row>
    <row r="4059" spans="1:7">
      <c r="A4059" s="65"/>
      <c r="B4059" s="65"/>
      <c r="C4059" s="65"/>
      <c r="D4059" s="65"/>
      <c r="E4059" s="65"/>
      <c r="F4059" s="65"/>
      <c r="G4059" s="145"/>
    </row>
    <row r="4060" spans="1:7">
      <c r="A4060" s="65"/>
      <c r="B4060" s="65"/>
      <c r="C4060" s="65"/>
      <c r="D4060" s="65"/>
      <c r="E4060" s="65"/>
      <c r="F4060" s="65"/>
      <c r="G4060" s="145"/>
    </row>
    <row r="4061" spans="1:7">
      <c r="A4061" s="65"/>
      <c r="B4061" s="65"/>
      <c r="C4061" s="65"/>
      <c r="D4061" s="65"/>
      <c r="E4061" s="65"/>
      <c r="F4061" s="65"/>
      <c r="G4061" s="145"/>
    </row>
    <row r="4062" spans="1:7">
      <c r="A4062" s="65"/>
      <c r="B4062" s="65"/>
      <c r="C4062" s="65"/>
      <c r="D4062" s="65"/>
      <c r="E4062" s="65"/>
      <c r="F4062" s="65"/>
      <c r="G4062" s="145"/>
    </row>
    <row r="4063" spans="1:7">
      <c r="A4063" s="65"/>
      <c r="B4063" s="65"/>
      <c r="C4063" s="65"/>
      <c r="D4063" s="65"/>
      <c r="E4063" s="65"/>
      <c r="F4063" s="65"/>
      <c r="G4063" s="145"/>
    </row>
    <row r="4064" spans="1:7">
      <c r="A4064" s="65"/>
      <c r="B4064" s="65"/>
      <c r="C4064" s="65"/>
      <c r="D4064" s="65"/>
      <c r="E4064" s="65"/>
      <c r="F4064" s="65"/>
      <c r="G4064" s="145"/>
    </row>
    <row r="4065" spans="1:7">
      <c r="A4065" s="65"/>
      <c r="B4065" s="65"/>
      <c r="C4065" s="65"/>
      <c r="D4065" s="65"/>
      <c r="E4065" s="65"/>
      <c r="F4065" s="65"/>
      <c r="G4065" s="145"/>
    </row>
    <row r="4066" spans="1:7">
      <c r="A4066" s="65"/>
      <c r="B4066" s="65"/>
      <c r="C4066" s="65"/>
      <c r="D4066" s="65"/>
      <c r="E4066" s="65"/>
      <c r="F4066" s="65"/>
      <c r="G4066" s="145"/>
    </row>
    <row r="4067" spans="1:7">
      <c r="A4067" s="65"/>
      <c r="B4067" s="65"/>
      <c r="C4067" s="65"/>
      <c r="D4067" s="65"/>
      <c r="E4067" s="65"/>
      <c r="F4067" s="65"/>
      <c r="G4067" s="145"/>
    </row>
    <row r="4068" spans="1:7">
      <c r="A4068" s="65"/>
      <c r="B4068" s="65"/>
      <c r="C4068" s="65"/>
      <c r="D4068" s="65"/>
      <c r="E4068" s="65"/>
      <c r="F4068" s="65"/>
      <c r="G4068" s="145"/>
    </row>
    <row r="4069" spans="1:7">
      <c r="A4069" s="65"/>
      <c r="B4069" s="65"/>
      <c r="C4069" s="65"/>
      <c r="D4069" s="65"/>
      <c r="E4069" s="65"/>
      <c r="F4069" s="65"/>
      <c r="G4069" s="145"/>
    </row>
    <row r="4070" spans="1:7">
      <c r="A4070" s="65"/>
      <c r="B4070" s="65"/>
      <c r="C4070" s="65"/>
      <c r="D4070" s="65"/>
      <c r="E4070" s="65"/>
      <c r="F4070" s="65"/>
      <c r="G4070" s="145"/>
    </row>
    <row r="4071" spans="1:7">
      <c r="A4071" s="65"/>
      <c r="B4071" s="65"/>
      <c r="C4071" s="65"/>
      <c r="D4071" s="65"/>
      <c r="E4071" s="65"/>
      <c r="F4071" s="65"/>
      <c r="G4071" s="145"/>
    </row>
    <row r="4072" spans="1:7">
      <c r="A4072" s="65"/>
      <c r="B4072" s="65"/>
      <c r="C4072" s="65"/>
      <c r="D4072" s="65"/>
      <c r="E4072" s="65"/>
      <c r="F4072" s="65"/>
      <c r="G4072" s="145"/>
    </row>
    <row r="4073" spans="1:7">
      <c r="A4073" s="65"/>
      <c r="B4073" s="65"/>
      <c r="C4073" s="65"/>
      <c r="D4073" s="65"/>
      <c r="E4073" s="65"/>
      <c r="F4073" s="65"/>
      <c r="G4073" s="145"/>
    </row>
    <row r="4074" spans="1:7">
      <c r="A4074" s="65"/>
      <c r="B4074" s="65"/>
      <c r="C4074" s="65"/>
      <c r="D4074" s="65"/>
      <c r="E4074" s="65"/>
      <c r="F4074" s="65"/>
      <c r="G4074" s="145"/>
    </row>
    <row r="4075" spans="1:7">
      <c r="A4075" s="65"/>
      <c r="B4075" s="65"/>
      <c r="C4075" s="65"/>
      <c r="D4075" s="65"/>
      <c r="E4075" s="65"/>
      <c r="F4075" s="65"/>
      <c r="G4075" s="145"/>
    </row>
    <row r="4076" spans="1:7">
      <c r="A4076" s="65"/>
      <c r="B4076" s="65"/>
      <c r="C4076" s="65"/>
      <c r="D4076" s="65"/>
      <c r="E4076" s="65"/>
      <c r="F4076" s="65"/>
      <c r="G4076" s="145"/>
    </row>
    <row r="4077" spans="1:7">
      <c r="A4077" s="65"/>
      <c r="B4077" s="65"/>
      <c r="C4077" s="65"/>
      <c r="D4077" s="65"/>
      <c r="E4077" s="65"/>
      <c r="F4077" s="65"/>
      <c r="G4077" s="145"/>
    </row>
    <row r="4078" spans="1:7">
      <c r="A4078" s="65"/>
      <c r="B4078" s="65"/>
      <c r="C4078" s="65"/>
      <c r="D4078" s="65"/>
      <c r="E4078" s="65"/>
      <c r="F4078" s="65"/>
      <c r="G4078" s="145"/>
    </row>
    <row r="4079" spans="1:7">
      <c r="A4079" s="65"/>
      <c r="B4079" s="65"/>
      <c r="C4079" s="65"/>
      <c r="D4079" s="65"/>
      <c r="E4079" s="65"/>
      <c r="F4079" s="65"/>
      <c r="G4079" s="145"/>
    </row>
    <row r="4080" spans="1:7">
      <c r="A4080" s="65"/>
      <c r="B4080" s="65"/>
      <c r="C4080" s="65"/>
      <c r="D4080" s="65"/>
      <c r="E4080" s="65"/>
      <c r="F4080" s="65"/>
      <c r="G4080" s="145"/>
    </row>
    <row r="4081" spans="1:7">
      <c r="A4081" s="65"/>
      <c r="B4081" s="65"/>
      <c r="C4081" s="65"/>
      <c r="D4081" s="65"/>
      <c r="E4081" s="65"/>
      <c r="F4081" s="65"/>
      <c r="G4081" s="145"/>
    </row>
    <row r="4082" spans="1:7">
      <c r="A4082" s="65"/>
      <c r="B4082" s="65"/>
      <c r="C4082" s="65"/>
      <c r="D4082" s="65"/>
      <c r="E4082" s="65"/>
      <c r="F4082" s="65"/>
      <c r="G4082" s="145"/>
    </row>
    <row r="4083" spans="1:7">
      <c r="A4083" s="65"/>
      <c r="B4083" s="65"/>
      <c r="C4083" s="65"/>
      <c r="D4083" s="65"/>
      <c r="E4083" s="65"/>
      <c r="F4083" s="65"/>
      <c r="G4083" s="145"/>
    </row>
    <row r="4084" spans="1:7">
      <c r="A4084" s="65"/>
      <c r="B4084" s="65"/>
      <c r="C4084" s="65"/>
      <c r="D4084" s="65"/>
      <c r="E4084" s="65"/>
      <c r="F4084" s="65"/>
      <c r="G4084" s="145"/>
    </row>
    <row r="4085" spans="1:7">
      <c r="A4085" s="65"/>
      <c r="B4085" s="65"/>
      <c r="C4085" s="65"/>
      <c r="D4085" s="65"/>
      <c r="E4085" s="65"/>
      <c r="F4085" s="65"/>
      <c r="G4085" s="145"/>
    </row>
    <row r="4086" spans="1:7">
      <c r="A4086" s="65"/>
      <c r="B4086" s="65"/>
      <c r="C4086" s="65"/>
      <c r="D4086" s="65"/>
      <c r="E4086" s="65"/>
      <c r="F4086" s="65"/>
      <c r="G4086" s="145"/>
    </row>
    <row r="4087" spans="1:7">
      <c r="A4087" s="65"/>
      <c r="B4087" s="65"/>
      <c r="C4087" s="65"/>
      <c r="D4087" s="65"/>
      <c r="E4087" s="65"/>
      <c r="F4087" s="65"/>
      <c r="G4087" s="145"/>
    </row>
    <row r="4088" spans="1:7">
      <c r="A4088" s="65"/>
      <c r="B4088" s="65"/>
      <c r="C4088" s="65"/>
      <c r="D4088" s="65"/>
      <c r="E4088" s="65"/>
      <c r="F4088" s="65"/>
      <c r="G4088" s="145"/>
    </row>
    <row r="4089" spans="1:7">
      <c r="A4089" s="65"/>
      <c r="B4089" s="65"/>
      <c r="C4089" s="65"/>
      <c r="D4089" s="65"/>
      <c r="E4089" s="65"/>
      <c r="F4089" s="65"/>
      <c r="G4089" s="145"/>
    </row>
    <row r="4090" spans="1:7">
      <c r="A4090" s="65"/>
      <c r="B4090" s="65"/>
      <c r="C4090" s="65"/>
      <c r="D4090" s="65"/>
      <c r="E4090" s="65"/>
      <c r="F4090" s="65"/>
      <c r="G4090" s="145"/>
    </row>
    <row r="4091" spans="1:7">
      <c r="A4091" s="65"/>
      <c r="B4091" s="65"/>
      <c r="C4091" s="65"/>
      <c r="D4091" s="65"/>
      <c r="E4091" s="65"/>
      <c r="F4091" s="65"/>
      <c r="G4091" s="145"/>
    </row>
    <row r="4092" spans="1:7">
      <c r="A4092" s="65"/>
      <c r="B4092" s="65"/>
      <c r="C4092" s="65"/>
      <c r="D4092" s="65"/>
      <c r="E4092" s="65"/>
      <c r="F4092" s="65"/>
      <c r="G4092" s="145"/>
    </row>
    <row r="4093" spans="1:7">
      <c r="A4093" s="65"/>
      <c r="B4093" s="65"/>
      <c r="C4093" s="65"/>
      <c r="D4093" s="65"/>
      <c r="E4093" s="65"/>
      <c r="F4093" s="65"/>
      <c r="G4093" s="145"/>
    </row>
    <row r="4094" spans="1:7">
      <c r="A4094" s="65"/>
      <c r="B4094" s="65"/>
      <c r="C4094" s="65"/>
      <c r="D4094" s="65"/>
      <c r="E4094" s="65"/>
      <c r="F4094" s="65"/>
      <c r="G4094" s="145"/>
    </row>
    <row r="4095" spans="1:7">
      <c r="A4095" s="65"/>
      <c r="B4095" s="65"/>
      <c r="C4095" s="65"/>
      <c r="D4095" s="65"/>
      <c r="E4095" s="65"/>
      <c r="F4095" s="65"/>
      <c r="G4095" s="145"/>
    </row>
    <row r="4096" spans="1:7">
      <c r="A4096" s="65"/>
      <c r="B4096" s="65"/>
      <c r="C4096" s="65"/>
      <c r="D4096" s="65"/>
      <c r="E4096" s="65"/>
      <c r="F4096" s="65"/>
      <c r="G4096" s="145"/>
    </row>
    <row r="4097" spans="1:7">
      <c r="A4097" s="65"/>
      <c r="B4097" s="65"/>
      <c r="C4097" s="65"/>
      <c r="D4097" s="65"/>
      <c r="E4097" s="65"/>
      <c r="F4097" s="65"/>
      <c r="G4097" s="145"/>
    </row>
    <row r="4098" spans="1:7">
      <c r="A4098" s="65"/>
      <c r="B4098" s="65"/>
      <c r="C4098" s="65"/>
      <c r="D4098" s="65"/>
      <c r="E4098" s="65"/>
      <c r="F4098" s="65"/>
      <c r="G4098" s="145"/>
    </row>
    <row r="4099" spans="1:7">
      <c r="A4099" s="65"/>
      <c r="B4099" s="65"/>
      <c r="C4099" s="65"/>
      <c r="D4099" s="65"/>
      <c r="E4099" s="65"/>
      <c r="F4099" s="65"/>
      <c r="G4099" s="145"/>
    </row>
    <row r="4100" spans="1:7">
      <c r="A4100" s="65"/>
      <c r="B4100" s="65"/>
      <c r="C4100" s="65"/>
      <c r="D4100" s="65"/>
      <c r="E4100" s="65"/>
      <c r="F4100" s="65"/>
      <c r="G4100" s="145"/>
    </row>
    <row r="4101" spans="1:7">
      <c r="A4101" s="65"/>
      <c r="B4101" s="65"/>
      <c r="C4101" s="65"/>
      <c r="D4101" s="65"/>
      <c r="E4101" s="65"/>
      <c r="F4101" s="65"/>
      <c r="G4101" s="145"/>
    </row>
    <row r="4102" spans="1:7">
      <c r="A4102" s="65"/>
      <c r="B4102" s="65"/>
      <c r="C4102" s="65"/>
      <c r="D4102" s="65"/>
      <c r="E4102" s="65"/>
      <c r="F4102" s="65"/>
      <c r="G4102" s="145"/>
    </row>
    <row r="4103" spans="1:7">
      <c r="A4103" s="65"/>
      <c r="B4103" s="65"/>
      <c r="C4103" s="65"/>
      <c r="D4103" s="65"/>
      <c r="E4103" s="65"/>
      <c r="F4103" s="65"/>
      <c r="G4103" s="145"/>
    </row>
    <row r="4104" spans="1:7">
      <c r="A4104" s="65"/>
      <c r="B4104" s="65"/>
      <c r="C4104" s="65"/>
      <c r="D4104" s="65"/>
      <c r="E4104" s="65"/>
      <c r="F4104" s="65"/>
      <c r="G4104" s="145"/>
    </row>
    <row r="4105" spans="1:7">
      <c r="A4105" s="65"/>
      <c r="B4105" s="65"/>
      <c r="C4105" s="65"/>
      <c r="D4105" s="65"/>
      <c r="E4105" s="65"/>
      <c r="F4105" s="65"/>
      <c r="G4105" s="145"/>
    </row>
    <row r="4106" spans="1:7">
      <c r="A4106" s="65"/>
      <c r="B4106" s="65"/>
      <c r="C4106" s="65"/>
      <c r="D4106" s="65"/>
      <c r="E4106" s="65"/>
      <c r="F4106" s="65"/>
      <c r="G4106" s="145"/>
    </row>
    <row r="4107" spans="1:7">
      <c r="A4107" s="65"/>
      <c r="B4107" s="65"/>
      <c r="C4107" s="65"/>
      <c r="D4107" s="65"/>
      <c r="E4107" s="65"/>
      <c r="F4107" s="65"/>
      <c r="G4107" s="145"/>
    </row>
    <row r="4108" spans="1:7">
      <c r="A4108" s="65"/>
      <c r="B4108" s="65"/>
      <c r="C4108" s="65"/>
      <c r="D4108" s="65"/>
      <c r="E4108" s="65"/>
      <c r="F4108" s="65"/>
      <c r="G4108" s="145"/>
    </row>
    <row r="4109" spans="1:7">
      <c r="A4109" s="65"/>
      <c r="B4109" s="65"/>
      <c r="C4109" s="65"/>
      <c r="D4109" s="65"/>
      <c r="E4109" s="65"/>
      <c r="F4109" s="65"/>
      <c r="G4109" s="145"/>
    </row>
    <row r="4110" spans="1:7">
      <c r="A4110" s="65"/>
      <c r="B4110" s="65"/>
      <c r="C4110" s="65"/>
      <c r="D4110" s="65"/>
      <c r="E4110" s="65"/>
      <c r="F4110" s="65"/>
      <c r="G4110" s="145"/>
    </row>
    <row r="4111" spans="1:7">
      <c r="A4111" s="65"/>
      <c r="B4111" s="65"/>
      <c r="C4111" s="65"/>
      <c r="D4111" s="65"/>
      <c r="E4111" s="65"/>
      <c r="F4111" s="65"/>
      <c r="G4111" s="145"/>
    </row>
    <row r="4112" spans="1:7">
      <c r="A4112" s="65"/>
      <c r="B4112" s="65"/>
      <c r="C4112" s="65"/>
      <c r="D4112" s="65"/>
      <c r="E4112" s="65"/>
      <c r="F4112" s="65"/>
      <c r="G4112" s="145"/>
    </row>
    <row r="4113" spans="1:7">
      <c r="A4113" s="65"/>
      <c r="B4113" s="65"/>
      <c r="C4113" s="65"/>
      <c r="D4113" s="65"/>
      <c r="E4113" s="65"/>
      <c r="F4113" s="65"/>
      <c r="G4113" s="145"/>
    </row>
    <row r="4114" spans="1:7">
      <c r="A4114" s="65"/>
      <c r="B4114" s="65"/>
      <c r="C4114" s="65"/>
      <c r="D4114" s="65"/>
      <c r="E4114" s="65"/>
      <c r="F4114" s="65"/>
      <c r="G4114" s="145"/>
    </row>
    <row r="4115" spans="1:7">
      <c r="A4115" s="65"/>
      <c r="B4115" s="65"/>
      <c r="C4115" s="65"/>
      <c r="D4115" s="65"/>
      <c r="E4115" s="65"/>
      <c r="F4115" s="65"/>
      <c r="G4115" s="145"/>
    </row>
    <row r="4116" spans="1:7">
      <c r="A4116" s="65"/>
      <c r="B4116" s="65"/>
      <c r="C4116" s="65"/>
      <c r="D4116" s="65"/>
      <c r="E4116" s="65"/>
      <c r="F4116" s="65"/>
      <c r="G4116" s="145"/>
    </row>
    <row r="4117" spans="1:7">
      <c r="A4117" s="65"/>
      <c r="B4117" s="65"/>
      <c r="C4117" s="65"/>
      <c r="D4117" s="65"/>
      <c r="E4117" s="65"/>
      <c r="F4117" s="65"/>
      <c r="G4117" s="145"/>
    </row>
    <row r="4118" spans="1:7">
      <c r="A4118" s="65"/>
      <c r="B4118" s="65"/>
      <c r="C4118" s="65"/>
      <c r="D4118" s="65"/>
      <c r="E4118" s="65"/>
      <c r="F4118" s="65"/>
      <c r="G4118" s="145"/>
    </row>
    <row r="4119" spans="1:7">
      <c r="A4119" s="65"/>
      <c r="B4119" s="65"/>
      <c r="C4119" s="65"/>
      <c r="D4119" s="65"/>
      <c r="E4119" s="65"/>
      <c r="F4119" s="65"/>
      <c r="G4119" s="145"/>
    </row>
    <row r="4120" spans="1:7">
      <c r="A4120" s="65"/>
      <c r="B4120" s="65"/>
      <c r="C4120" s="65"/>
      <c r="D4120" s="65"/>
      <c r="E4120" s="65"/>
      <c r="F4120" s="65"/>
      <c r="G4120" s="145"/>
    </row>
    <row r="4121" spans="1:7">
      <c r="A4121" s="65"/>
      <c r="B4121" s="65"/>
      <c r="C4121" s="65"/>
      <c r="D4121" s="65"/>
      <c r="E4121" s="65"/>
      <c r="F4121" s="65"/>
      <c r="G4121" s="145"/>
    </row>
    <row r="4122" spans="1:7">
      <c r="A4122" s="65"/>
      <c r="B4122" s="65"/>
      <c r="C4122" s="65"/>
      <c r="D4122" s="65"/>
      <c r="E4122" s="65"/>
      <c r="F4122" s="65"/>
      <c r="G4122" s="145"/>
    </row>
    <row r="4123" spans="1:7">
      <c r="A4123" s="65"/>
      <c r="B4123" s="65"/>
      <c r="C4123" s="65"/>
      <c r="D4123" s="65"/>
      <c r="E4123" s="65"/>
      <c r="F4123" s="65"/>
      <c r="G4123" s="145"/>
    </row>
    <row r="4124" spans="1:7">
      <c r="A4124" s="65"/>
      <c r="B4124" s="65"/>
      <c r="C4124" s="65"/>
      <c r="D4124" s="65"/>
      <c r="E4124" s="65"/>
      <c r="F4124" s="65"/>
      <c r="G4124" s="145"/>
    </row>
    <row r="4125" spans="1:7">
      <c r="A4125" s="65"/>
      <c r="B4125" s="65"/>
      <c r="C4125" s="65"/>
      <c r="D4125" s="65"/>
      <c r="E4125" s="65"/>
      <c r="F4125" s="65"/>
      <c r="G4125" s="145"/>
    </row>
    <row r="4126" spans="1:7">
      <c r="A4126" s="65"/>
      <c r="B4126" s="65"/>
      <c r="C4126" s="65"/>
      <c r="D4126" s="65"/>
      <c r="E4126" s="65"/>
      <c r="F4126" s="65"/>
      <c r="G4126" s="145"/>
    </row>
    <row r="4127" spans="1:7">
      <c r="A4127" s="65"/>
      <c r="B4127" s="65"/>
      <c r="C4127" s="65"/>
      <c r="D4127" s="65"/>
      <c r="E4127" s="65"/>
      <c r="F4127" s="65"/>
      <c r="G4127" s="145"/>
    </row>
    <row r="4128" spans="1:7">
      <c r="A4128" s="65"/>
      <c r="B4128" s="65"/>
      <c r="C4128" s="65"/>
      <c r="D4128" s="65"/>
      <c r="E4128" s="65"/>
      <c r="F4128" s="65"/>
      <c r="G4128" s="145"/>
    </row>
    <row r="4129" spans="1:7">
      <c r="A4129" s="65"/>
      <c r="B4129" s="65"/>
      <c r="C4129" s="65"/>
      <c r="D4129" s="65"/>
      <c r="E4129" s="65"/>
      <c r="F4129" s="65"/>
      <c r="G4129" s="145"/>
    </row>
    <row r="4130" spans="1:7">
      <c r="A4130" s="65"/>
      <c r="B4130" s="65"/>
      <c r="C4130" s="65"/>
      <c r="D4130" s="65"/>
      <c r="E4130" s="65"/>
      <c r="F4130" s="65"/>
      <c r="G4130" s="145"/>
    </row>
    <row r="4131" spans="1:7">
      <c r="A4131" s="65"/>
      <c r="B4131" s="65"/>
      <c r="C4131" s="65"/>
      <c r="D4131" s="65"/>
      <c r="E4131" s="65"/>
      <c r="F4131" s="65"/>
      <c r="G4131" s="145"/>
    </row>
    <row r="4132" spans="1:7">
      <c r="A4132" s="65"/>
      <c r="B4132" s="65"/>
      <c r="C4132" s="65"/>
      <c r="D4132" s="65"/>
      <c r="E4132" s="65"/>
      <c r="F4132" s="65"/>
      <c r="G4132" s="145"/>
    </row>
    <row r="4133" spans="1:7">
      <c r="A4133" s="65"/>
      <c r="B4133" s="65"/>
      <c r="C4133" s="65"/>
      <c r="D4133" s="65"/>
      <c r="E4133" s="65"/>
      <c r="F4133" s="65"/>
      <c r="G4133" s="145"/>
    </row>
    <row r="4134" spans="1:7">
      <c r="A4134" s="65"/>
      <c r="B4134" s="65"/>
      <c r="C4134" s="65"/>
      <c r="D4134" s="65"/>
      <c r="E4134" s="65"/>
      <c r="F4134" s="65"/>
      <c r="G4134" s="145"/>
    </row>
    <row r="4135" spans="1:7">
      <c r="A4135" s="65"/>
      <c r="B4135" s="65"/>
      <c r="C4135" s="65"/>
      <c r="D4135" s="65"/>
      <c r="E4135" s="65"/>
      <c r="F4135" s="65"/>
      <c r="G4135" s="145"/>
    </row>
    <row r="4136" spans="1:7">
      <c r="A4136" s="65"/>
      <c r="B4136" s="65"/>
      <c r="C4136" s="65"/>
      <c r="D4136" s="65"/>
      <c r="E4136" s="65"/>
      <c r="F4136" s="65"/>
      <c r="G4136" s="145"/>
    </row>
    <row r="4137" spans="1:7">
      <c r="A4137" s="65"/>
      <c r="B4137" s="65"/>
      <c r="C4137" s="65"/>
      <c r="D4137" s="65"/>
      <c r="E4137" s="65"/>
      <c r="F4137" s="65"/>
      <c r="G4137" s="145"/>
    </row>
    <row r="4138" spans="1:7">
      <c r="A4138" s="65"/>
      <c r="B4138" s="65"/>
      <c r="C4138" s="65"/>
      <c r="D4138" s="65"/>
      <c r="E4138" s="65"/>
      <c r="F4138" s="65"/>
      <c r="G4138" s="145"/>
    </row>
    <row r="4139" spans="1:7">
      <c r="A4139" s="65"/>
      <c r="B4139" s="65"/>
      <c r="C4139" s="65"/>
      <c r="D4139" s="65"/>
      <c r="E4139" s="65"/>
      <c r="F4139" s="65"/>
      <c r="G4139" s="145"/>
    </row>
    <row r="4140" spans="1:7">
      <c r="A4140" s="65"/>
      <c r="B4140" s="65"/>
      <c r="C4140" s="65"/>
      <c r="D4140" s="65"/>
      <c r="E4140" s="65"/>
      <c r="F4140" s="65"/>
      <c r="G4140" s="145"/>
    </row>
    <row r="4141" spans="1:7">
      <c r="A4141" s="65"/>
      <c r="B4141" s="65"/>
      <c r="C4141" s="65"/>
      <c r="D4141" s="65"/>
      <c r="E4141" s="65"/>
      <c r="F4141" s="65"/>
      <c r="G4141" s="145"/>
    </row>
    <row r="4142" spans="1:7">
      <c r="A4142" s="65"/>
      <c r="B4142" s="65"/>
      <c r="C4142" s="65"/>
      <c r="D4142" s="65"/>
      <c r="E4142" s="65"/>
      <c r="F4142" s="65"/>
      <c r="G4142" s="145"/>
    </row>
    <row r="4143" spans="1:7">
      <c r="A4143" s="65"/>
      <c r="B4143" s="65"/>
      <c r="C4143" s="65"/>
      <c r="D4143" s="65"/>
      <c r="E4143" s="65"/>
      <c r="F4143" s="65"/>
      <c r="G4143" s="145"/>
    </row>
    <row r="4144" spans="1:7">
      <c r="A4144" s="65"/>
      <c r="B4144" s="65"/>
      <c r="C4144" s="65"/>
      <c r="D4144" s="65"/>
      <c r="E4144" s="65"/>
      <c r="F4144" s="65"/>
      <c r="G4144" s="145"/>
    </row>
    <row r="4145" spans="1:7">
      <c r="A4145" s="65"/>
      <c r="B4145" s="65"/>
      <c r="C4145" s="65"/>
      <c r="D4145" s="65"/>
      <c r="E4145" s="65"/>
      <c r="F4145" s="65"/>
      <c r="G4145" s="145"/>
    </row>
    <row r="4146" spans="1:7">
      <c r="A4146" s="65"/>
      <c r="B4146" s="65"/>
      <c r="C4146" s="65"/>
      <c r="D4146" s="65"/>
      <c r="E4146" s="65"/>
      <c r="F4146" s="65"/>
      <c r="G4146" s="145"/>
    </row>
    <row r="4147" spans="1:7">
      <c r="A4147" s="65"/>
      <c r="B4147" s="65"/>
      <c r="C4147" s="65"/>
      <c r="D4147" s="65"/>
      <c r="E4147" s="65"/>
      <c r="F4147" s="65"/>
      <c r="G4147" s="145"/>
    </row>
    <row r="4148" spans="1:7">
      <c r="A4148" s="65"/>
      <c r="B4148" s="65"/>
      <c r="C4148" s="65"/>
      <c r="D4148" s="65"/>
      <c r="E4148" s="65"/>
      <c r="F4148" s="65"/>
      <c r="G4148" s="145"/>
    </row>
    <row r="4149" spans="1:7">
      <c r="A4149" s="65"/>
      <c r="B4149" s="65"/>
      <c r="C4149" s="65"/>
      <c r="D4149" s="65"/>
      <c r="E4149" s="65"/>
      <c r="F4149" s="65"/>
      <c r="G4149" s="145"/>
    </row>
    <row r="4150" spans="1:7">
      <c r="A4150" s="65"/>
      <c r="B4150" s="65"/>
      <c r="C4150" s="65"/>
      <c r="D4150" s="65"/>
      <c r="E4150" s="65"/>
      <c r="F4150" s="65"/>
      <c r="G4150" s="145"/>
    </row>
    <row r="4151" spans="1:7">
      <c r="A4151" s="65"/>
      <c r="B4151" s="65"/>
      <c r="C4151" s="65"/>
      <c r="D4151" s="65"/>
      <c r="E4151" s="65"/>
      <c r="F4151" s="65"/>
      <c r="G4151" s="145"/>
    </row>
    <row r="4152" spans="1:7">
      <c r="A4152" s="65"/>
      <c r="B4152" s="65"/>
      <c r="C4152" s="65"/>
      <c r="D4152" s="65"/>
      <c r="E4152" s="65"/>
      <c r="F4152" s="65"/>
      <c r="G4152" s="145"/>
    </row>
    <row r="4153" spans="1:7">
      <c r="A4153" s="65"/>
      <c r="B4153" s="65"/>
      <c r="C4153" s="65"/>
      <c r="D4153" s="65"/>
      <c r="E4153" s="65"/>
      <c r="F4153" s="65"/>
      <c r="G4153" s="145"/>
    </row>
    <row r="4154" spans="1:7">
      <c r="A4154" s="65"/>
      <c r="B4154" s="65"/>
      <c r="C4154" s="65"/>
      <c r="D4154" s="65"/>
      <c r="E4154" s="65"/>
      <c r="F4154" s="65"/>
      <c r="G4154" s="145"/>
    </row>
    <row r="4155" spans="1:7">
      <c r="A4155" s="65"/>
      <c r="B4155" s="65"/>
      <c r="C4155" s="65"/>
      <c r="D4155" s="65"/>
      <c r="E4155" s="65"/>
      <c r="F4155" s="65"/>
      <c r="G4155" s="145"/>
    </row>
    <row r="4156" spans="1:7">
      <c r="A4156" s="65"/>
      <c r="B4156" s="65"/>
      <c r="C4156" s="65"/>
      <c r="D4156" s="65"/>
      <c r="E4156" s="65"/>
      <c r="F4156" s="65"/>
      <c r="G4156" s="145"/>
    </row>
    <row r="4157" spans="1:7">
      <c r="A4157" s="65"/>
      <c r="B4157" s="65"/>
      <c r="C4157" s="65"/>
      <c r="D4157" s="65"/>
      <c r="E4157" s="65"/>
      <c r="F4157" s="65"/>
      <c r="G4157" s="145"/>
    </row>
    <row r="4158" spans="1:7">
      <c r="A4158" s="65"/>
      <c r="B4158" s="65"/>
      <c r="C4158" s="65"/>
      <c r="D4158" s="65"/>
      <c r="E4158" s="65"/>
      <c r="F4158" s="65"/>
      <c r="G4158" s="145"/>
    </row>
    <row r="4159" spans="1:7">
      <c r="A4159" s="65"/>
      <c r="B4159" s="65"/>
      <c r="C4159" s="65"/>
      <c r="D4159" s="65"/>
      <c r="E4159" s="65"/>
      <c r="F4159" s="65"/>
      <c r="G4159" s="145"/>
    </row>
    <row r="4160" spans="1:7">
      <c r="A4160" s="65"/>
      <c r="B4160" s="65"/>
      <c r="C4160" s="65"/>
      <c r="D4160" s="65"/>
      <c r="E4160" s="65"/>
      <c r="F4160" s="65"/>
      <c r="G4160" s="145"/>
    </row>
    <row r="4161" spans="1:7">
      <c r="A4161" s="65"/>
      <c r="B4161" s="65"/>
      <c r="C4161" s="65"/>
      <c r="D4161" s="65"/>
      <c r="E4161" s="65"/>
      <c r="F4161" s="65"/>
      <c r="G4161" s="145"/>
    </row>
    <row r="4162" spans="1:7">
      <c r="A4162" s="65"/>
      <c r="B4162" s="65"/>
      <c r="C4162" s="65"/>
      <c r="D4162" s="65"/>
      <c r="E4162" s="65"/>
      <c r="F4162" s="65"/>
      <c r="G4162" s="145"/>
    </row>
    <row r="4163" spans="1:7">
      <c r="A4163" s="65"/>
      <c r="B4163" s="65"/>
      <c r="C4163" s="65"/>
      <c r="D4163" s="65"/>
      <c r="E4163" s="65"/>
      <c r="F4163" s="65"/>
      <c r="G4163" s="145"/>
    </row>
    <row r="4164" spans="1:7">
      <c r="A4164" s="65"/>
      <c r="B4164" s="65"/>
      <c r="C4164" s="65"/>
      <c r="D4164" s="65"/>
      <c r="E4164" s="65"/>
      <c r="F4164" s="65"/>
      <c r="G4164" s="145"/>
    </row>
    <row r="4165" spans="1:7">
      <c r="A4165" s="65"/>
      <c r="B4165" s="65"/>
      <c r="C4165" s="65"/>
      <c r="D4165" s="65"/>
      <c r="E4165" s="65"/>
      <c r="F4165" s="65"/>
      <c r="G4165" s="145"/>
    </row>
    <row r="4166" spans="1:7">
      <c r="A4166" s="65"/>
      <c r="B4166" s="65"/>
      <c r="C4166" s="65"/>
      <c r="D4166" s="65"/>
      <c r="E4166" s="65"/>
      <c r="F4166" s="65"/>
      <c r="G4166" s="145"/>
    </row>
    <row r="4167" spans="1:7">
      <c r="A4167" s="65"/>
      <c r="B4167" s="65"/>
      <c r="C4167" s="65"/>
      <c r="D4167" s="65"/>
      <c r="E4167" s="65"/>
      <c r="F4167" s="65"/>
      <c r="G4167" s="145"/>
    </row>
    <row r="4168" spans="1:7">
      <c r="A4168" s="65"/>
      <c r="B4168" s="65"/>
      <c r="C4168" s="65"/>
      <c r="D4168" s="65"/>
      <c r="E4168" s="65"/>
      <c r="F4168" s="65"/>
      <c r="G4168" s="145"/>
    </row>
    <row r="4169" spans="1:7">
      <c r="A4169" s="65"/>
      <c r="B4169" s="65"/>
      <c r="C4169" s="65"/>
      <c r="D4169" s="65"/>
      <c r="E4169" s="65"/>
      <c r="F4169" s="65"/>
      <c r="G4169" s="145"/>
    </row>
    <row r="4170" spans="1:7">
      <c r="A4170" s="65"/>
      <c r="B4170" s="65"/>
      <c r="C4170" s="65"/>
      <c r="D4170" s="65"/>
      <c r="E4170" s="65"/>
      <c r="F4170" s="65"/>
      <c r="G4170" s="145"/>
    </row>
    <row r="4171" spans="1:7">
      <c r="A4171" s="65"/>
      <c r="B4171" s="65"/>
      <c r="C4171" s="65"/>
      <c r="D4171" s="65"/>
      <c r="E4171" s="65"/>
      <c r="F4171" s="65"/>
      <c r="G4171" s="145"/>
    </row>
    <row r="4172" spans="1:7">
      <c r="A4172" s="65"/>
      <c r="B4172" s="65"/>
      <c r="C4172" s="65"/>
      <c r="D4172" s="65"/>
      <c r="E4172" s="65"/>
      <c r="F4172" s="65"/>
      <c r="G4172" s="145"/>
    </row>
    <row r="4173" spans="1:7">
      <c r="A4173" s="65"/>
      <c r="B4173" s="65"/>
      <c r="C4173" s="65"/>
      <c r="D4173" s="65"/>
      <c r="E4173" s="65"/>
      <c r="F4173" s="65"/>
      <c r="G4173" s="145"/>
    </row>
    <row r="4174" spans="1:7">
      <c r="A4174" s="65"/>
      <c r="B4174" s="65"/>
      <c r="C4174" s="65"/>
      <c r="D4174" s="65"/>
      <c r="E4174" s="65"/>
      <c r="F4174" s="65"/>
      <c r="G4174" s="145"/>
    </row>
    <row r="4175" spans="1:7">
      <c r="A4175" s="65"/>
      <c r="B4175" s="65"/>
      <c r="C4175" s="65"/>
      <c r="D4175" s="65"/>
      <c r="E4175" s="65"/>
      <c r="F4175" s="65"/>
      <c r="G4175" s="145"/>
    </row>
    <row r="4176" spans="1:7">
      <c r="A4176" s="65"/>
      <c r="B4176" s="65"/>
      <c r="C4176" s="65"/>
      <c r="D4176" s="65"/>
      <c r="E4176" s="65"/>
      <c r="F4176" s="65"/>
      <c r="G4176" s="145"/>
    </row>
    <row r="4177" spans="1:7">
      <c r="A4177" s="65"/>
      <c r="B4177" s="65"/>
      <c r="C4177" s="65"/>
      <c r="D4177" s="65"/>
      <c r="E4177" s="65"/>
      <c r="F4177" s="65"/>
      <c r="G4177" s="145"/>
    </row>
    <row r="4178" spans="1:7">
      <c r="A4178" s="65"/>
      <c r="B4178" s="65"/>
      <c r="C4178" s="65"/>
      <c r="D4178" s="65"/>
      <c r="E4178" s="65"/>
      <c r="F4178" s="65"/>
      <c r="G4178" s="145"/>
    </row>
    <row r="4179" spans="1:7">
      <c r="A4179" s="65"/>
      <c r="B4179" s="65"/>
      <c r="C4179" s="65"/>
      <c r="D4179" s="65"/>
      <c r="E4179" s="65"/>
      <c r="F4179" s="65"/>
      <c r="G4179" s="145"/>
    </row>
    <row r="4180" spans="1:7">
      <c r="A4180" s="65"/>
      <c r="B4180" s="65"/>
      <c r="C4180" s="65"/>
      <c r="D4180" s="65"/>
      <c r="E4180" s="65"/>
      <c r="F4180" s="65"/>
      <c r="G4180" s="145"/>
    </row>
    <row r="4181" spans="1:7">
      <c r="A4181" s="65"/>
      <c r="B4181" s="65"/>
      <c r="C4181" s="65"/>
      <c r="D4181" s="65"/>
      <c r="E4181" s="65"/>
      <c r="F4181" s="65"/>
      <c r="G4181" s="145"/>
    </row>
    <row r="4182" spans="1:7">
      <c r="A4182" s="65"/>
      <c r="B4182" s="65"/>
      <c r="C4182" s="65"/>
      <c r="D4182" s="65"/>
      <c r="E4182" s="65"/>
      <c r="F4182" s="65"/>
      <c r="G4182" s="145"/>
    </row>
    <row r="4183" spans="1:7">
      <c r="A4183" s="65"/>
      <c r="B4183" s="65"/>
      <c r="C4183" s="65"/>
      <c r="D4183" s="65"/>
      <c r="E4183" s="65"/>
      <c r="F4183" s="65"/>
      <c r="G4183" s="145"/>
    </row>
    <row r="4184" spans="1:7">
      <c r="A4184" s="65"/>
      <c r="B4184" s="65"/>
      <c r="C4184" s="65"/>
      <c r="D4184" s="65"/>
      <c r="E4184" s="65"/>
      <c r="F4184" s="65"/>
      <c r="G4184" s="145"/>
    </row>
    <row r="4185" spans="1:7">
      <c r="A4185" s="65"/>
      <c r="B4185" s="65"/>
      <c r="C4185" s="65"/>
      <c r="D4185" s="65"/>
      <c r="E4185" s="65"/>
      <c r="F4185" s="65"/>
      <c r="G4185" s="145"/>
    </row>
    <row r="4186" spans="1:7">
      <c r="A4186" s="65"/>
      <c r="B4186" s="65"/>
      <c r="C4186" s="65"/>
      <c r="D4186" s="65"/>
      <c r="E4186" s="65"/>
      <c r="F4186" s="65"/>
      <c r="G4186" s="145"/>
    </row>
    <row r="4187" spans="1:7">
      <c r="A4187" s="65"/>
      <c r="B4187" s="65"/>
      <c r="C4187" s="65"/>
      <c r="D4187" s="65"/>
      <c r="E4187" s="65"/>
      <c r="F4187" s="65"/>
      <c r="G4187" s="145"/>
    </row>
    <row r="4188" spans="1:7">
      <c r="A4188" s="65"/>
      <c r="B4188" s="65"/>
      <c r="C4188" s="65"/>
      <c r="D4188" s="65"/>
      <c r="E4188" s="65"/>
      <c r="F4188" s="65"/>
      <c r="G4188" s="145"/>
    </row>
    <row r="4189" spans="1:7">
      <c r="A4189" s="65"/>
      <c r="B4189" s="65"/>
      <c r="C4189" s="65"/>
      <c r="D4189" s="65"/>
      <c r="E4189" s="65"/>
      <c r="F4189" s="65"/>
      <c r="G4189" s="145"/>
    </row>
    <row r="4190" spans="1:7">
      <c r="A4190" s="65"/>
      <c r="B4190" s="65"/>
      <c r="C4190" s="65"/>
      <c r="D4190" s="65"/>
      <c r="E4190" s="65"/>
      <c r="F4190" s="65"/>
      <c r="G4190" s="145"/>
    </row>
    <row r="4191" spans="1:7">
      <c r="A4191" s="65"/>
      <c r="B4191" s="65"/>
      <c r="C4191" s="65"/>
      <c r="D4191" s="65"/>
      <c r="E4191" s="65"/>
      <c r="F4191" s="65"/>
      <c r="G4191" s="145"/>
    </row>
    <row r="4192" spans="1:7">
      <c r="A4192" s="65"/>
      <c r="B4192" s="65"/>
      <c r="C4192" s="65"/>
      <c r="D4192" s="65"/>
      <c r="E4192" s="65"/>
      <c r="F4192" s="65"/>
      <c r="G4192" s="145"/>
    </row>
    <row r="4193" spans="1:7">
      <c r="A4193" s="65"/>
      <c r="B4193" s="65"/>
      <c r="C4193" s="65"/>
      <c r="D4193" s="65"/>
      <c r="E4193" s="65"/>
      <c r="F4193" s="65"/>
      <c r="G4193" s="145"/>
    </row>
    <row r="4194" spans="1:7">
      <c r="A4194" s="65"/>
      <c r="B4194" s="65"/>
      <c r="C4194" s="65"/>
      <c r="D4194" s="65"/>
      <c r="E4194" s="65"/>
      <c r="F4194" s="65"/>
      <c r="G4194" s="145"/>
    </row>
    <row r="4195" spans="1:7">
      <c r="A4195" s="65"/>
      <c r="B4195" s="65"/>
      <c r="C4195" s="65"/>
      <c r="D4195" s="65"/>
      <c r="E4195" s="65"/>
      <c r="F4195" s="65"/>
      <c r="G4195" s="145"/>
    </row>
    <row r="4196" spans="1:7">
      <c r="A4196" s="65"/>
      <c r="B4196" s="65"/>
      <c r="C4196" s="65"/>
      <c r="D4196" s="65"/>
      <c r="E4196" s="65"/>
      <c r="F4196" s="65"/>
      <c r="G4196" s="145"/>
    </row>
    <row r="4197" spans="1:7">
      <c r="A4197" s="65"/>
      <c r="B4197" s="65"/>
      <c r="C4197" s="65"/>
      <c r="D4197" s="65"/>
      <c r="E4197" s="65"/>
      <c r="F4197" s="65"/>
      <c r="G4197" s="145"/>
    </row>
    <row r="4198" spans="1:7">
      <c r="A4198" s="65"/>
      <c r="B4198" s="65"/>
      <c r="C4198" s="65"/>
      <c r="D4198" s="65"/>
      <c r="E4198" s="65"/>
      <c r="F4198" s="65"/>
      <c r="G4198" s="145"/>
    </row>
    <row r="4199" spans="1:7">
      <c r="A4199" s="65"/>
      <c r="B4199" s="65"/>
      <c r="C4199" s="65"/>
      <c r="D4199" s="65"/>
      <c r="E4199" s="65"/>
      <c r="F4199" s="65"/>
      <c r="G4199" s="145"/>
    </row>
    <row r="4200" spans="1:7">
      <c r="A4200" s="65"/>
      <c r="B4200" s="65"/>
      <c r="C4200" s="65"/>
      <c r="D4200" s="65"/>
      <c r="E4200" s="65"/>
      <c r="F4200" s="65"/>
      <c r="G4200" s="145"/>
    </row>
    <row r="4201" spans="1:7">
      <c r="A4201" s="65"/>
      <c r="B4201" s="65"/>
      <c r="C4201" s="65"/>
      <c r="D4201" s="65"/>
      <c r="E4201" s="65"/>
      <c r="F4201" s="65"/>
      <c r="G4201" s="145"/>
    </row>
    <row r="4202" spans="1:7">
      <c r="A4202" s="65"/>
      <c r="B4202" s="65"/>
      <c r="C4202" s="65"/>
      <c r="D4202" s="65"/>
      <c r="E4202" s="65"/>
      <c r="F4202" s="65"/>
      <c r="G4202" s="145"/>
    </row>
    <row r="4203" spans="1:7">
      <c r="A4203" s="65"/>
      <c r="B4203" s="65"/>
      <c r="C4203" s="65"/>
      <c r="D4203" s="65"/>
      <c r="E4203" s="65"/>
      <c r="F4203" s="65"/>
      <c r="G4203" s="145"/>
    </row>
    <row r="4204" spans="1:7">
      <c r="A4204" s="65"/>
      <c r="B4204" s="65"/>
      <c r="C4204" s="65"/>
      <c r="D4204" s="65"/>
      <c r="E4204" s="65"/>
      <c r="F4204" s="65"/>
      <c r="G4204" s="145"/>
    </row>
    <row r="4205" spans="1:7">
      <c r="A4205" s="65"/>
      <c r="B4205" s="65"/>
      <c r="C4205" s="65"/>
      <c r="D4205" s="65"/>
      <c r="E4205" s="65"/>
      <c r="F4205" s="65"/>
      <c r="G4205" s="145"/>
    </row>
    <row r="4206" spans="1:7">
      <c r="A4206" s="65"/>
      <c r="B4206" s="65"/>
      <c r="C4206" s="65"/>
      <c r="D4206" s="65"/>
      <c r="E4206" s="65"/>
      <c r="F4206" s="65"/>
      <c r="G4206" s="145"/>
    </row>
    <row r="4207" spans="1:7">
      <c r="A4207" s="65"/>
      <c r="B4207" s="65"/>
      <c r="C4207" s="65"/>
      <c r="D4207" s="65"/>
      <c r="E4207" s="65"/>
      <c r="F4207" s="65"/>
      <c r="G4207" s="145"/>
    </row>
    <row r="4208" spans="1:7">
      <c r="A4208" s="65"/>
      <c r="B4208" s="65"/>
      <c r="C4208" s="65"/>
      <c r="D4208" s="65"/>
      <c r="E4208" s="65"/>
      <c r="F4208" s="65"/>
      <c r="G4208" s="145"/>
    </row>
    <row r="4209" spans="1:7">
      <c r="A4209" s="65"/>
      <c r="B4209" s="65"/>
      <c r="C4209" s="65"/>
      <c r="D4209" s="65"/>
      <c r="E4209" s="65"/>
      <c r="F4209" s="65"/>
      <c r="G4209" s="145"/>
    </row>
    <row r="4210" spans="1:7">
      <c r="A4210" s="65"/>
      <c r="B4210" s="65"/>
      <c r="C4210" s="65"/>
      <c r="D4210" s="65"/>
      <c r="E4210" s="65"/>
      <c r="F4210" s="65"/>
      <c r="G4210" s="145"/>
    </row>
    <row r="4211" spans="1:7">
      <c r="A4211" s="65"/>
      <c r="B4211" s="65"/>
      <c r="C4211" s="65"/>
      <c r="D4211" s="65"/>
      <c r="E4211" s="65"/>
      <c r="F4211" s="65"/>
      <c r="G4211" s="145"/>
    </row>
    <row r="4212" spans="1:7">
      <c r="A4212" s="65"/>
      <c r="B4212" s="65"/>
      <c r="C4212" s="65"/>
      <c r="D4212" s="65"/>
      <c r="E4212" s="65"/>
      <c r="F4212" s="65"/>
      <c r="G4212" s="145"/>
    </row>
    <row r="4213" spans="1:7">
      <c r="A4213" s="65"/>
      <c r="B4213" s="65"/>
      <c r="C4213" s="65"/>
      <c r="D4213" s="65"/>
      <c r="E4213" s="65"/>
      <c r="F4213" s="65"/>
      <c r="G4213" s="145"/>
    </row>
    <row r="4214" spans="1:7">
      <c r="A4214" s="65"/>
      <c r="B4214" s="65"/>
      <c r="C4214" s="65"/>
      <c r="D4214" s="65"/>
      <c r="E4214" s="65"/>
      <c r="F4214" s="65"/>
      <c r="G4214" s="145"/>
    </row>
    <row r="4215" spans="1:7">
      <c r="A4215" s="65"/>
      <c r="B4215" s="65"/>
      <c r="C4215" s="65"/>
      <c r="D4215" s="65"/>
      <c r="E4215" s="65"/>
      <c r="F4215" s="65"/>
      <c r="G4215" s="145"/>
    </row>
    <row r="4216" spans="1:7">
      <c r="A4216" s="65"/>
      <c r="B4216" s="65"/>
      <c r="C4216" s="65"/>
      <c r="D4216" s="65"/>
      <c r="E4216" s="65"/>
      <c r="F4216" s="65"/>
      <c r="G4216" s="145"/>
    </row>
    <row r="4217" spans="1:7">
      <c r="A4217" s="65"/>
      <c r="B4217" s="65"/>
      <c r="C4217" s="65"/>
      <c r="D4217" s="65"/>
      <c r="E4217" s="65"/>
      <c r="F4217" s="65"/>
      <c r="G4217" s="145"/>
    </row>
    <row r="4218" spans="1:7">
      <c r="A4218" s="65"/>
      <c r="B4218" s="65"/>
      <c r="C4218" s="65"/>
      <c r="D4218" s="65"/>
      <c r="E4218" s="65"/>
      <c r="F4218" s="65"/>
      <c r="G4218" s="145"/>
    </row>
    <row r="4219" spans="1:7">
      <c r="A4219" s="65"/>
      <c r="B4219" s="65"/>
      <c r="C4219" s="65"/>
      <c r="D4219" s="65"/>
      <c r="E4219" s="65"/>
      <c r="F4219" s="65"/>
      <c r="G4219" s="145"/>
    </row>
    <row r="4220" spans="1:7">
      <c r="A4220" s="65"/>
      <c r="B4220" s="65"/>
      <c r="C4220" s="65"/>
      <c r="D4220" s="65"/>
      <c r="E4220" s="65"/>
      <c r="F4220" s="65"/>
      <c r="G4220" s="145"/>
    </row>
    <row r="4221" spans="1:7">
      <c r="A4221" s="65"/>
      <c r="B4221" s="65"/>
      <c r="C4221" s="65"/>
      <c r="D4221" s="65"/>
      <c r="E4221" s="65"/>
      <c r="F4221" s="65"/>
      <c r="G4221" s="145"/>
    </row>
    <row r="4222" spans="1:7">
      <c r="A4222" s="65"/>
      <c r="B4222" s="65"/>
      <c r="C4222" s="65"/>
      <c r="D4222" s="65"/>
      <c r="E4222" s="65"/>
      <c r="F4222" s="65"/>
      <c r="G4222" s="145"/>
    </row>
    <row r="4223" spans="1:7">
      <c r="A4223" s="65"/>
      <c r="B4223" s="65"/>
      <c r="C4223" s="65"/>
      <c r="D4223" s="65"/>
      <c r="E4223" s="65"/>
      <c r="F4223" s="65"/>
      <c r="G4223" s="145"/>
    </row>
    <row r="4224" spans="1:7">
      <c r="A4224" s="65"/>
      <c r="B4224" s="65"/>
      <c r="C4224" s="65"/>
      <c r="D4224" s="65"/>
      <c r="E4224" s="65"/>
      <c r="F4224" s="65"/>
      <c r="G4224" s="145"/>
    </row>
    <row r="4225" spans="1:7">
      <c r="A4225" s="65"/>
      <c r="B4225" s="65"/>
      <c r="C4225" s="65"/>
      <c r="D4225" s="65"/>
      <c r="E4225" s="65"/>
      <c r="F4225" s="65"/>
      <c r="G4225" s="145"/>
    </row>
    <row r="4226" spans="1:7">
      <c r="A4226" s="65"/>
      <c r="B4226" s="65"/>
      <c r="C4226" s="65"/>
      <c r="D4226" s="65"/>
      <c r="E4226" s="65"/>
      <c r="F4226" s="65"/>
      <c r="G4226" s="145"/>
    </row>
    <row r="4227" spans="1:7">
      <c r="A4227" s="65"/>
      <c r="B4227" s="65"/>
      <c r="C4227" s="65"/>
      <c r="D4227" s="65"/>
      <c r="E4227" s="65"/>
      <c r="F4227" s="65"/>
      <c r="G4227" s="145"/>
    </row>
    <row r="4228" spans="1:7">
      <c r="A4228" s="65"/>
      <c r="B4228" s="65"/>
      <c r="C4228" s="65"/>
      <c r="D4228" s="65"/>
      <c r="E4228" s="65"/>
      <c r="F4228" s="65"/>
      <c r="G4228" s="145"/>
    </row>
    <row r="4229" spans="1:7">
      <c r="A4229" s="65"/>
      <c r="B4229" s="65"/>
      <c r="C4229" s="65"/>
      <c r="D4229" s="65"/>
      <c r="E4229" s="65"/>
      <c r="F4229" s="65"/>
      <c r="G4229" s="145"/>
    </row>
    <row r="4230" spans="1:7">
      <c r="A4230" s="65"/>
      <c r="B4230" s="65"/>
      <c r="C4230" s="65"/>
      <c r="D4230" s="65"/>
      <c r="E4230" s="65"/>
      <c r="F4230" s="65"/>
      <c r="G4230" s="145"/>
    </row>
    <row r="4231" spans="1:7">
      <c r="A4231" s="65"/>
      <c r="B4231" s="65"/>
      <c r="C4231" s="65"/>
      <c r="D4231" s="65"/>
      <c r="E4231" s="65"/>
      <c r="F4231" s="65"/>
      <c r="G4231" s="145"/>
    </row>
    <row r="4232" spans="1:7">
      <c r="A4232" s="65"/>
      <c r="B4232" s="65"/>
      <c r="C4232" s="65"/>
      <c r="D4232" s="65"/>
      <c r="E4232" s="65"/>
      <c r="F4232" s="65"/>
      <c r="G4232" s="145"/>
    </row>
    <row r="4233" spans="1:7">
      <c r="A4233" s="65"/>
      <c r="B4233" s="65"/>
      <c r="C4233" s="65"/>
      <c r="D4233" s="65"/>
      <c r="E4233" s="65"/>
      <c r="F4233" s="65"/>
      <c r="G4233" s="145"/>
    </row>
    <row r="4234" spans="1:7">
      <c r="A4234" s="65"/>
      <c r="B4234" s="65"/>
      <c r="C4234" s="65"/>
      <c r="D4234" s="65"/>
      <c r="E4234" s="65"/>
      <c r="F4234" s="65"/>
      <c r="G4234" s="145"/>
    </row>
    <row r="4235" spans="1:7">
      <c r="A4235" s="65"/>
      <c r="B4235" s="65"/>
      <c r="C4235" s="65"/>
      <c r="D4235" s="65"/>
      <c r="E4235" s="65"/>
      <c r="F4235" s="65"/>
      <c r="G4235" s="145"/>
    </row>
    <row r="4236" spans="1:7">
      <c r="A4236" s="65"/>
      <c r="B4236" s="65"/>
      <c r="C4236" s="65"/>
      <c r="D4236" s="65"/>
      <c r="E4236" s="65"/>
      <c r="F4236" s="65"/>
      <c r="G4236" s="145"/>
    </row>
    <row r="4237" spans="1:7">
      <c r="A4237" s="65"/>
      <c r="B4237" s="65"/>
      <c r="C4237" s="65"/>
      <c r="D4237" s="65"/>
      <c r="E4237" s="65"/>
      <c r="F4237" s="65"/>
      <c r="G4237" s="145"/>
    </row>
    <row r="4238" spans="1:7">
      <c r="A4238" s="65"/>
      <c r="B4238" s="65"/>
      <c r="C4238" s="65"/>
      <c r="D4238" s="65"/>
      <c r="E4238" s="65"/>
      <c r="F4238" s="65"/>
      <c r="G4238" s="145"/>
    </row>
    <row r="4239" spans="1:7">
      <c r="A4239" s="65"/>
      <c r="B4239" s="65"/>
      <c r="C4239" s="65"/>
      <c r="D4239" s="65"/>
      <c r="E4239" s="65"/>
      <c r="F4239" s="65"/>
      <c r="G4239" s="145"/>
    </row>
    <row r="4240" spans="1:7">
      <c r="A4240" s="65"/>
      <c r="B4240" s="65"/>
      <c r="C4240" s="65"/>
      <c r="D4240" s="65"/>
      <c r="E4240" s="65"/>
      <c r="F4240" s="65"/>
      <c r="G4240" s="145"/>
    </row>
    <row r="4241" spans="1:7">
      <c r="A4241" s="65"/>
      <c r="B4241" s="65"/>
      <c r="C4241" s="65"/>
      <c r="D4241" s="65"/>
      <c r="E4241" s="65"/>
      <c r="F4241" s="65"/>
      <c r="G4241" s="145"/>
    </row>
    <row r="4242" spans="1:7">
      <c r="A4242" s="65"/>
      <c r="B4242" s="65"/>
      <c r="C4242" s="65"/>
      <c r="D4242" s="65"/>
      <c r="E4242" s="65"/>
      <c r="F4242" s="65"/>
      <c r="G4242" s="145"/>
    </row>
    <row r="4243" spans="1:7">
      <c r="A4243" s="65"/>
      <c r="B4243" s="65"/>
      <c r="C4243" s="65"/>
      <c r="D4243" s="65"/>
      <c r="E4243" s="65"/>
      <c r="F4243" s="65"/>
      <c r="G4243" s="145"/>
    </row>
    <row r="4244" spans="1:7">
      <c r="A4244" s="65"/>
      <c r="B4244" s="65"/>
      <c r="C4244" s="65"/>
      <c r="D4244" s="65"/>
      <c r="E4244" s="65"/>
      <c r="F4244" s="65"/>
      <c r="G4244" s="145"/>
    </row>
    <row r="4245" spans="1:7">
      <c r="A4245" s="65"/>
      <c r="B4245" s="65"/>
      <c r="C4245" s="65"/>
      <c r="D4245" s="65"/>
      <c r="E4245" s="65"/>
      <c r="F4245" s="65"/>
      <c r="G4245" s="145"/>
    </row>
    <row r="4246" spans="1:7">
      <c r="A4246" s="65"/>
      <c r="B4246" s="65"/>
      <c r="C4246" s="65"/>
      <c r="D4246" s="65"/>
      <c r="E4246" s="65"/>
      <c r="F4246" s="65"/>
      <c r="G4246" s="145"/>
    </row>
    <row r="4247" spans="1:7">
      <c r="A4247" s="65"/>
      <c r="B4247" s="65"/>
      <c r="C4247" s="65"/>
      <c r="D4247" s="65"/>
      <c r="E4247" s="65"/>
      <c r="F4247" s="65"/>
      <c r="G4247" s="145"/>
    </row>
    <row r="4248" spans="1:7">
      <c r="A4248" s="65"/>
      <c r="B4248" s="65"/>
      <c r="C4248" s="65"/>
      <c r="D4248" s="65"/>
      <c r="E4248" s="65"/>
      <c r="F4248" s="65"/>
      <c r="G4248" s="145"/>
    </row>
    <row r="4249" spans="1:7">
      <c r="A4249" s="65"/>
      <c r="B4249" s="65"/>
      <c r="C4249" s="65"/>
      <c r="D4249" s="65"/>
      <c r="E4249" s="65"/>
      <c r="F4249" s="65"/>
      <c r="G4249" s="145"/>
    </row>
    <row r="4250" spans="1:7">
      <c r="A4250" s="65"/>
      <c r="B4250" s="65"/>
      <c r="C4250" s="65"/>
      <c r="D4250" s="65"/>
      <c r="E4250" s="65"/>
      <c r="F4250" s="65"/>
      <c r="G4250" s="145"/>
    </row>
    <row r="4251" spans="1:7">
      <c r="A4251" s="65"/>
      <c r="B4251" s="65"/>
      <c r="C4251" s="65"/>
      <c r="D4251" s="65"/>
      <c r="E4251" s="65"/>
      <c r="F4251" s="65"/>
      <c r="G4251" s="145"/>
    </row>
    <row r="4252" spans="1:7">
      <c r="A4252" s="65"/>
      <c r="B4252" s="65"/>
      <c r="C4252" s="65"/>
      <c r="D4252" s="65"/>
      <c r="E4252" s="65"/>
      <c r="F4252" s="65"/>
      <c r="G4252" s="145"/>
    </row>
    <row r="4253" spans="1:7">
      <c r="A4253" s="65"/>
      <c r="B4253" s="65"/>
      <c r="C4253" s="65"/>
      <c r="D4253" s="65"/>
      <c r="E4253" s="65"/>
      <c r="F4253" s="65"/>
      <c r="G4253" s="145"/>
    </row>
    <row r="4254" spans="1:7">
      <c r="A4254" s="65"/>
      <c r="B4254" s="65"/>
      <c r="C4254" s="65"/>
      <c r="D4254" s="65"/>
      <c r="E4254" s="65"/>
      <c r="F4254" s="65"/>
      <c r="G4254" s="145"/>
    </row>
    <row r="4255" spans="1:7">
      <c r="A4255" s="65"/>
      <c r="B4255" s="65"/>
      <c r="C4255" s="65"/>
      <c r="D4255" s="65"/>
      <c r="E4255" s="65"/>
      <c r="F4255" s="65"/>
      <c r="G4255" s="145"/>
    </row>
    <row r="4256" spans="1:7">
      <c r="A4256" s="65"/>
      <c r="B4256" s="65"/>
      <c r="C4256" s="65"/>
      <c r="D4256" s="65"/>
      <c r="E4256" s="65"/>
      <c r="F4256" s="65"/>
      <c r="G4256" s="145"/>
    </row>
    <row r="4257" spans="1:7">
      <c r="A4257" s="65"/>
      <c r="B4257" s="65"/>
      <c r="C4257" s="65"/>
      <c r="D4257" s="65"/>
      <c r="E4257" s="65"/>
      <c r="F4257" s="65"/>
      <c r="G4257" s="145"/>
    </row>
    <row r="4258" spans="1:7">
      <c r="A4258" s="65"/>
      <c r="B4258" s="65"/>
      <c r="C4258" s="65"/>
      <c r="D4258" s="65"/>
      <c r="E4258" s="65"/>
      <c r="F4258" s="65"/>
      <c r="G4258" s="145"/>
    </row>
    <row r="4259" spans="1:7">
      <c r="A4259" s="65"/>
      <c r="B4259" s="65"/>
      <c r="C4259" s="65"/>
      <c r="D4259" s="65"/>
      <c r="E4259" s="65"/>
      <c r="F4259" s="65"/>
      <c r="G4259" s="145"/>
    </row>
    <row r="4260" spans="1:7">
      <c r="A4260" s="65"/>
      <c r="B4260" s="65"/>
      <c r="C4260" s="65"/>
      <c r="D4260" s="65"/>
      <c r="E4260" s="65"/>
      <c r="F4260" s="65"/>
      <c r="G4260" s="145"/>
    </row>
    <row r="4261" spans="1:7">
      <c r="A4261" s="65"/>
      <c r="B4261" s="65"/>
      <c r="C4261" s="65"/>
      <c r="D4261" s="65"/>
      <c r="E4261" s="65"/>
      <c r="F4261" s="65"/>
      <c r="G4261" s="145"/>
    </row>
    <row r="4262" spans="1:7">
      <c r="A4262" s="65"/>
      <c r="B4262" s="65"/>
      <c r="C4262" s="65"/>
      <c r="D4262" s="65"/>
      <c r="E4262" s="65"/>
      <c r="F4262" s="65"/>
      <c r="G4262" s="145"/>
    </row>
    <row r="4263" spans="1:7">
      <c r="A4263" s="65"/>
      <c r="B4263" s="65"/>
      <c r="C4263" s="65"/>
      <c r="D4263" s="65"/>
      <c r="E4263" s="65"/>
      <c r="F4263" s="65"/>
      <c r="G4263" s="145"/>
    </row>
    <row r="4264" spans="1:7">
      <c r="A4264" s="65"/>
      <c r="B4264" s="65"/>
      <c r="C4264" s="65"/>
      <c r="D4264" s="65"/>
      <c r="E4264" s="65"/>
      <c r="F4264" s="65"/>
      <c r="G4264" s="145"/>
    </row>
    <row r="4265" spans="1:7">
      <c r="A4265" s="65"/>
      <c r="B4265" s="65"/>
      <c r="C4265" s="65"/>
      <c r="D4265" s="65"/>
      <c r="E4265" s="65"/>
      <c r="F4265" s="65"/>
      <c r="G4265" s="145"/>
    </row>
    <row r="4266" spans="1:7">
      <c r="A4266" s="65"/>
      <c r="B4266" s="65"/>
      <c r="C4266" s="65"/>
      <c r="D4266" s="65"/>
      <c r="E4266" s="65"/>
      <c r="F4266" s="65"/>
      <c r="G4266" s="145"/>
    </row>
    <row r="4267" spans="1:7">
      <c r="A4267" s="65"/>
      <c r="B4267" s="65"/>
      <c r="C4267" s="65"/>
      <c r="D4267" s="65"/>
      <c r="E4267" s="65"/>
      <c r="F4267" s="65"/>
      <c r="G4267" s="145"/>
    </row>
    <row r="4268" spans="1:7">
      <c r="A4268" s="65"/>
      <c r="B4268" s="65"/>
      <c r="C4268" s="65"/>
      <c r="D4268" s="65"/>
      <c r="E4268" s="65"/>
      <c r="F4268" s="65"/>
      <c r="G4268" s="145"/>
    </row>
    <row r="4269" spans="1:7">
      <c r="A4269" s="65"/>
      <c r="B4269" s="65"/>
      <c r="C4269" s="65"/>
      <c r="D4269" s="65"/>
      <c r="E4269" s="65"/>
      <c r="F4269" s="65"/>
      <c r="G4269" s="145"/>
    </row>
    <row r="4270" spans="1:7">
      <c r="A4270" s="65"/>
      <c r="B4270" s="65"/>
      <c r="C4270" s="65"/>
      <c r="D4270" s="65"/>
      <c r="E4270" s="65"/>
      <c r="F4270" s="65"/>
      <c r="G4270" s="145"/>
    </row>
    <row r="4271" spans="1:7">
      <c r="A4271" s="65"/>
      <c r="B4271" s="65"/>
      <c r="C4271" s="65"/>
      <c r="D4271" s="65"/>
      <c r="E4271" s="65"/>
      <c r="F4271" s="65"/>
      <c r="G4271" s="145"/>
    </row>
    <row r="4272" spans="1:7">
      <c r="A4272" s="65"/>
      <c r="B4272" s="65"/>
      <c r="C4272" s="65"/>
      <c r="D4272" s="65"/>
      <c r="E4272" s="65"/>
      <c r="F4272" s="65"/>
      <c r="G4272" s="145"/>
    </row>
    <row r="4273" spans="1:7">
      <c r="A4273" s="65"/>
      <c r="B4273" s="65"/>
      <c r="C4273" s="65"/>
      <c r="D4273" s="65"/>
      <c r="E4273" s="65"/>
      <c r="F4273" s="65"/>
      <c r="G4273" s="145"/>
    </row>
    <row r="4274" spans="1:7">
      <c r="A4274" s="65"/>
      <c r="B4274" s="65"/>
      <c r="C4274" s="65"/>
      <c r="D4274" s="65"/>
      <c r="E4274" s="65"/>
      <c r="F4274" s="65"/>
      <c r="G4274" s="145"/>
    </row>
    <row r="4275" spans="1:7">
      <c r="A4275" s="65"/>
      <c r="B4275" s="65"/>
      <c r="C4275" s="65"/>
      <c r="D4275" s="65"/>
      <c r="E4275" s="65"/>
      <c r="F4275" s="65"/>
      <c r="G4275" s="145"/>
    </row>
    <row r="4276" spans="1:7">
      <c r="A4276" s="65"/>
      <c r="B4276" s="65"/>
      <c r="C4276" s="65"/>
      <c r="D4276" s="65"/>
      <c r="E4276" s="65"/>
      <c r="F4276" s="65"/>
      <c r="G4276" s="145"/>
    </row>
    <row r="4277" spans="1:7">
      <c r="A4277" s="65"/>
      <c r="B4277" s="65"/>
      <c r="C4277" s="65"/>
      <c r="D4277" s="65"/>
      <c r="E4277" s="65"/>
      <c r="F4277" s="65"/>
      <c r="G4277" s="145"/>
    </row>
    <row r="4278" spans="1:7">
      <c r="A4278" s="65"/>
      <c r="B4278" s="65"/>
      <c r="C4278" s="65"/>
      <c r="D4278" s="65"/>
      <c r="E4278" s="65"/>
      <c r="F4278" s="65"/>
      <c r="G4278" s="145"/>
    </row>
    <row r="4279" spans="1:7">
      <c r="A4279" s="65"/>
      <c r="B4279" s="65"/>
      <c r="C4279" s="65"/>
      <c r="D4279" s="65"/>
      <c r="E4279" s="65"/>
      <c r="F4279" s="65"/>
      <c r="G4279" s="145"/>
    </row>
    <row r="4280" spans="1:7">
      <c r="A4280" s="65"/>
      <c r="B4280" s="65"/>
      <c r="C4280" s="65"/>
      <c r="D4280" s="65"/>
      <c r="E4280" s="65"/>
      <c r="F4280" s="65"/>
      <c r="G4280" s="145"/>
    </row>
    <row r="4281" spans="1:7">
      <c r="A4281" s="65"/>
      <c r="B4281" s="65"/>
      <c r="C4281" s="65"/>
      <c r="D4281" s="65"/>
      <c r="E4281" s="65"/>
      <c r="F4281" s="65"/>
      <c r="G4281" s="145"/>
    </row>
    <row r="4282" spans="1:7">
      <c r="A4282" s="65"/>
      <c r="B4282" s="65"/>
      <c r="C4282" s="65"/>
      <c r="D4282" s="65"/>
      <c r="E4282" s="65"/>
      <c r="F4282" s="65"/>
      <c r="G4282" s="145"/>
    </row>
    <row r="4283" spans="1:7">
      <c r="A4283" s="65"/>
      <c r="B4283" s="65"/>
      <c r="C4283" s="65"/>
      <c r="D4283" s="65"/>
      <c r="E4283" s="65"/>
      <c r="F4283" s="65"/>
      <c r="G4283" s="145"/>
    </row>
    <row r="4284" spans="1:7">
      <c r="A4284" s="65"/>
      <c r="B4284" s="65"/>
      <c r="C4284" s="65"/>
      <c r="D4284" s="65"/>
      <c r="E4284" s="65"/>
      <c r="F4284" s="65"/>
      <c r="G4284" s="145"/>
    </row>
    <row r="4285" spans="1:7">
      <c r="A4285" s="65"/>
      <c r="B4285" s="65"/>
      <c r="C4285" s="65"/>
      <c r="D4285" s="65"/>
      <c r="E4285" s="65"/>
      <c r="F4285" s="65"/>
      <c r="G4285" s="145"/>
    </row>
    <row r="4286" spans="1:7">
      <c r="A4286" s="65"/>
      <c r="B4286" s="65"/>
      <c r="C4286" s="65"/>
      <c r="D4286" s="65"/>
      <c r="E4286" s="65"/>
      <c r="F4286" s="65"/>
      <c r="G4286" s="145"/>
    </row>
    <row r="4287" spans="1:7">
      <c r="A4287" s="65"/>
      <c r="B4287" s="65"/>
      <c r="C4287" s="65"/>
      <c r="D4287" s="65"/>
      <c r="E4287" s="65"/>
      <c r="F4287" s="65"/>
      <c r="G4287" s="145"/>
    </row>
    <row r="4288" spans="1:7">
      <c r="A4288" s="65"/>
      <c r="B4288" s="65"/>
      <c r="C4288" s="65"/>
      <c r="D4288" s="65"/>
      <c r="E4288" s="65"/>
      <c r="F4288" s="65"/>
      <c r="G4288" s="145"/>
    </row>
    <row r="4289" spans="1:7">
      <c r="A4289" s="65"/>
      <c r="B4289" s="65"/>
      <c r="C4289" s="65"/>
      <c r="D4289" s="65"/>
      <c r="E4289" s="65"/>
      <c r="F4289" s="65"/>
      <c r="G4289" s="145"/>
    </row>
    <row r="4290" spans="1:7">
      <c r="A4290" s="65"/>
      <c r="B4290" s="65"/>
      <c r="C4290" s="65"/>
      <c r="D4290" s="65"/>
      <c r="E4290" s="65"/>
      <c r="F4290" s="65"/>
      <c r="G4290" s="145"/>
    </row>
    <row r="4291" spans="1:7">
      <c r="A4291" s="65"/>
      <c r="B4291" s="65"/>
      <c r="C4291" s="65"/>
      <c r="D4291" s="65"/>
      <c r="E4291" s="65"/>
      <c r="F4291" s="65"/>
      <c r="G4291" s="145"/>
    </row>
    <row r="4292" spans="1:7">
      <c r="A4292" s="65"/>
      <c r="B4292" s="65"/>
      <c r="C4292" s="65"/>
      <c r="D4292" s="65"/>
      <c r="E4292" s="65"/>
      <c r="F4292" s="65"/>
      <c r="G4292" s="145"/>
    </row>
    <row r="4293" spans="1:7">
      <c r="A4293" s="65"/>
      <c r="B4293" s="65"/>
      <c r="C4293" s="65"/>
      <c r="D4293" s="65"/>
      <c r="E4293" s="65"/>
      <c r="F4293" s="65"/>
      <c r="G4293" s="145"/>
    </row>
    <row r="4294" spans="1:7">
      <c r="A4294" s="65"/>
      <c r="B4294" s="65"/>
      <c r="C4294" s="65"/>
      <c r="D4294" s="65"/>
      <c r="E4294" s="65"/>
      <c r="F4294" s="65"/>
      <c r="G4294" s="145"/>
    </row>
    <row r="4295" spans="1:7">
      <c r="A4295" s="65"/>
      <c r="B4295" s="65"/>
      <c r="C4295" s="65"/>
      <c r="D4295" s="65"/>
      <c r="E4295" s="65"/>
      <c r="F4295" s="65"/>
      <c r="G4295" s="145"/>
    </row>
    <row r="4296" spans="1:7">
      <c r="A4296" s="65"/>
      <c r="B4296" s="65"/>
      <c r="C4296" s="65"/>
      <c r="D4296" s="65"/>
      <c r="E4296" s="65"/>
      <c r="F4296" s="65"/>
      <c r="G4296" s="145"/>
    </row>
    <row r="4297" spans="1:7">
      <c r="A4297" s="65"/>
      <c r="B4297" s="65"/>
      <c r="C4297" s="65"/>
      <c r="D4297" s="65"/>
      <c r="E4297" s="65"/>
      <c r="F4297" s="65"/>
      <c r="G4297" s="145"/>
    </row>
    <row r="4298" spans="1:7">
      <c r="A4298" s="65"/>
      <c r="B4298" s="65"/>
      <c r="C4298" s="65"/>
      <c r="D4298" s="65"/>
      <c r="E4298" s="65"/>
      <c r="F4298" s="65"/>
      <c r="G4298" s="145"/>
    </row>
    <row r="4299" spans="1:7">
      <c r="A4299" s="65"/>
      <c r="B4299" s="65"/>
      <c r="C4299" s="65"/>
      <c r="D4299" s="65"/>
      <c r="E4299" s="65"/>
      <c r="F4299" s="65"/>
      <c r="G4299" s="145"/>
    </row>
    <row r="4300" spans="1:7">
      <c r="A4300" s="65"/>
      <c r="B4300" s="65"/>
      <c r="C4300" s="65"/>
      <c r="D4300" s="65"/>
      <c r="E4300" s="65"/>
      <c r="F4300" s="65"/>
      <c r="G4300" s="145"/>
    </row>
    <row r="4301" spans="1:7">
      <c r="A4301" s="65"/>
      <c r="B4301" s="65"/>
      <c r="C4301" s="65"/>
      <c r="D4301" s="65"/>
      <c r="E4301" s="65"/>
      <c r="F4301" s="65"/>
      <c r="G4301" s="145"/>
    </row>
    <row r="4302" spans="1:7">
      <c r="A4302" s="65"/>
      <c r="B4302" s="65"/>
      <c r="C4302" s="65"/>
      <c r="D4302" s="65"/>
      <c r="E4302" s="65"/>
      <c r="F4302" s="65"/>
      <c r="G4302" s="145"/>
    </row>
    <row r="4303" spans="1:7">
      <c r="A4303" s="65"/>
      <c r="B4303" s="65"/>
      <c r="C4303" s="65"/>
      <c r="D4303" s="65"/>
      <c r="E4303" s="65"/>
      <c r="F4303" s="65"/>
      <c r="G4303" s="145"/>
    </row>
    <row r="4304" spans="1:7">
      <c r="A4304" s="65"/>
      <c r="B4304" s="65"/>
      <c r="C4304" s="65"/>
      <c r="D4304" s="65"/>
      <c r="E4304" s="65"/>
      <c r="F4304" s="65"/>
      <c r="G4304" s="145"/>
    </row>
    <row r="4305" spans="1:7">
      <c r="A4305" s="65"/>
      <c r="B4305" s="65"/>
      <c r="C4305" s="65"/>
      <c r="D4305" s="65"/>
      <c r="E4305" s="65"/>
      <c r="F4305" s="65"/>
      <c r="G4305" s="145"/>
    </row>
    <row r="4306" spans="1:7">
      <c r="A4306" s="65"/>
      <c r="B4306" s="65"/>
      <c r="C4306" s="65"/>
      <c r="D4306" s="65"/>
      <c r="E4306" s="65"/>
      <c r="F4306" s="65"/>
      <c r="G4306" s="145"/>
    </row>
    <row r="4307" spans="1:7">
      <c r="A4307" s="65"/>
      <c r="B4307" s="65"/>
      <c r="C4307" s="65"/>
      <c r="D4307" s="65"/>
      <c r="E4307" s="65"/>
      <c r="F4307" s="65"/>
      <c r="G4307" s="145"/>
    </row>
    <row r="4308" spans="1:7">
      <c r="A4308" s="65"/>
      <c r="B4308" s="65"/>
      <c r="C4308" s="65"/>
      <c r="D4308" s="65"/>
      <c r="E4308" s="65"/>
      <c r="F4308" s="65"/>
      <c r="G4308" s="145"/>
    </row>
    <row r="4309" spans="1:7">
      <c r="A4309" s="65"/>
      <c r="B4309" s="65"/>
      <c r="C4309" s="65"/>
      <c r="D4309" s="65"/>
      <c r="E4309" s="65"/>
      <c r="F4309" s="65"/>
      <c r="G4309" s="145"/>
    </row>
    <row r="4310" spans="1:7">
      <c r="A4310" s="65"/>
      <c r="B4310" s="65"/>
      <c r="C4310" s="65"/>
      <c r="D4310" s="65"/>
      <c r="E4310" s="65"/>
      <c r="F4310" s="65"/>
      <c r="G4310" s="145"/>
    </row>
    <row r="4311" spans="1:7">
      <c r="A4311" s="65"/>
      <c r="B4311" s="65"/>
      <c r="C4311" s="65"/>
      <c r="D4311" s="65"/>
      <c r="E4311" s="65"/>
      <c r="F4311" s="65"/>
      <c r="G4311" s="145"/>
    </row>
    <row r="4312" spans="1:7">
      <c r="A4312" s="65"/>
      <c r="B4312" s="65"/>
      <c r="C4312" s="65"/>
      <c r="D4312" s="65"/>
      <c r="E4312" s="65"/>
      <c r="F4312" s="65"/>
      <c r="G4312" s="145"/>
    </row>
    <row r="4313" spans="1:7">
      <c r="A4313" s="65"/>
      <c r="B4313" s="65"/>
      <c r="C4313" s="65"/>
      <c r="D4313" s="65"/>
      <c r="E4313" s="65"/>
      <c r="F4313" s="65"/>
      <c r="G4313" s="145"/>
    </row>
    <row r="4314" spans="1:7">
      <c r="A4314" s="65"/>
      <c r="B4314" s="65"/>
      <c r="C4314" s="65"/>
      <c r="D4314" s="65"/>
      <c r="E4314" s="65"/>
      <c r="F4314" s="65"/>
      <c r="G4314" s="145"/>
    </row>
    <row r="4315" spans="1:7">
      <c r="A4315" s="65"/>
      <c r="B4315" s="65"/>
      <c r="C4315" s="65"/>
      <c r="D4315" s="65"/>
      <c r="E4315" s="65"/>
      <c r="F4315" s="65"/>
      <c r="G4315" s="145"/>
    </row>
    <row r="4316" spans="1:7">
      <c r="A4316" s="65"/>
      <c r="B4316" s="65"/>
      <c r="C4316" s="65"/>
      <c r="D4316" s="65"/>
      <c r="E4316" s="65"/>
      <c r="F4316" s="65"/>
      <c r="G4316" s="145"/>
    </row>
    <row r="4317" spans="1:7">
      <c r="A4317" s="65"/>
      <c r="B4317" s="65"/>
      <c r="C4317" s="65"/>
      <c r="D4317" s="65"/>
      <c r="E4317" s="65"/>
      <c r="F4317" s="65"/>
      <c r="G4317" s="145"/>
    </row>
    <row r="4318" spans="1:7">
      <c r="A4318" s="65"/>
      <c r="B4318" s="65"/>
      <c r="C4318" s="65"/>
      <c r="D4318" s="65"/>
      <c r="E4318" s="65"/>
      <c r="F4318" s="65"/>
      <c r="G4318" s="145"/>
    </row>
    <row r="4319" spans="1:7">
      <c r="A4319" s="65"/>
      <c r="B4319" s="65"/>
      <c r="C4319" s="65"/>
      <c r="D4319" s="65"/>
      <c r="E4319" s="65"/>
      <c r="F4319" s="65"/>
      <c r="G4319" s="145"/>
    </row>
    <row r="4320" spans="1:7">
      <c r="A4320" s="65"/>
      <c r="B4320" s="65"/>
      <c r="C4320" s="65"/>
      <c r="D4320" s="65"/>
      <c r="E4320" s="65"/>
      <c r="F4320" s="65"/>
      <c r="G4320" s="145"/>
    </row>
    <row r="4321" spans="1:7">
      <c r="A4321" s="65"/>
      <c r="B4321" s="65"/>
      <c r="C4321" s="65"/>
      <c r="D4321" s="65"/>
      <c r="E4321" s="65"/>
      <c r="F4321" s="65"/>
      <c r="G4321" s="145"/>
    </row>
    <row r="4322" spans="1:7">
      <c r="A4322" s="65"/>
      <c r="B4322" s="65"/>
      <c r="C4322" s="65"/>
      <c r="D4322" s="65"/>
      <c r="E4322" s="65"/>
      <c r="F4322" s="65"/>
      <c r="G4322" s="145"/>
    </row>
    <row r="4323" spans="1:7">
      <c r="A4323" s="65"/>
      <c r="B4323" s="65"/>
      <c r="C4323" s="65"/>
      <c r="D4323" s="65"/>
      <c r="E4323" s="65"/>
      <c r="F4323" s="65"/>
      <c r="G4323" s="145"/>
    </row>
    <row r="4324" spans="1:7">
      <c r="A4324" s="65"/>
      <c r="B4324" s="65"/>
      <c r="C4324" s="65"/>
      <c r="D4324" s="65"/>
      <c r="E4324" s="65"/>
      <c r="F4324" s="65"/>
      <c r="G4324" s="145"/>
    </row>
    <row r="4325" spans="1:7">
      <c r="A4325" s="65"/>
      <c r="B4325" s="65"/>
      <c r="C4325" s="65"/>
      <c r="D4325" s="65"/>
      <c r="E4325" s="65"/>
      <c r="F4325" s="65"/>
      <c r="G4325" s="145"/>
    </row>
    <row r="4326" spans="1:7">
      <c r="A4326" s="65"/>
      <c r="B4326" s="65"/>
      <c r="C4326" s="65"/>
      <c r="D4326" s="65"/>
      <c r="E4326" s="65"/>
      <c r="F4326" s="65"/>
      <c r="G4326" s="145"/>
    </row>
    <row r="4327" spans="1:7">
      <c r="A4327" s="65"/>
      <c r="B4327" s="65"/>
      <c r="C4327" s="65"/>
      <c r="D4327" s="65"/>
      <c r="E4327" s="65"/>
      <c r="F4327" s="65"/>
      <c r="G4327" s="145"/>
    </row>
    <row r="4328" spans="1:7">
      <c r="A4328" s="65"/>
      <c r="B4328" s="65"/>
      <c r="C4328" s="65"/>
      <c r="D4328" s="65"/>
      <c r="E4328" s="65"/>
      <c r="F4328" s="65"/>
      <c r="G4328" s="145"/>
    </row>
    <row r="4329" spans="1:7">
      <c r="A4329" s="65"/>
      <c r="B4329" s="65"/>
      <c r="C4329" s="65"/>
      <c r="D4329" s="65"/>
      <c r="E4329" s="65"/>
      <c r="F4329" s="65"/>
      <c r="G4329" s="145"/>
    </row>
    <row r="4330" spans="1:7">
      <c r="A4330" s="65"/>
      <c r="B4330" s="65"/>
      <c r="C4330" s="65"/>
      <c r="D4330" s="65"/>
      <c r="E4330" s="65"/>
      <c r="F4330" s="65"/>
      <c r="G4330" s="145"/>
    </row>
    <row r="4331" spans="1:7">
      <c r="A4331" s="65"/>
      <c r="B4331" s="65"/>
      <c r="C4331" s="65"/>
      <c r="D4331" s="65"/>
      <c r="E4331" s="65"/>
      <c r="F4331" s="65"/>
      <c r="G4331" s="145"/>
    </row>
    <row r="4332" spans="1:7">
      <c r="A4332" s="65"/>
      <c r="B4332" s="65"/>
      <c r="C4332" s="65"/>
      <c r="D4332" s="65"/>
      <c r="E4332" s="65"/>
      <c r="F4332" s="65"/>
      <c r="G4332" s="145"/>
    </row>
    <row r="4333" spans="1:7">
      <c r="A4333" s="65"/>
      <c r="B4333" s="65"/>
      <c r="C4333" s="65"/>
      <c r="D4333" s="65"/>
      <c r="E4333" s="65"/>
      <c r="F4333" s="65"/>
      <c r="G4333" s="145"/>
    </row>
    <row r="4334" spans="1:7">
      <c r="A4334" s="65"/>
      <c r="B4334" s="65"/>
      <c r="C4334" s="65"/>
      <c r="D4334" s="65"/>
      <c r="E4334" s="65"/>
      <c r="F4334" s="65"/>
      <c r="G4334" s="145"/>
    </row>
    <row r="4335" spans="1:7">
      <c r="A4335" s="65"/>
      <c r="B4335" s="65"/>
      <c r="C4335" s="65"/>
      <c r="D4335" s="65"/>
      <c r="E4335" s="65"/>
      <c r="F4335" s="65"/>
      <c r="G4335" s="145"/>
    </row>
    <row r="4336" spans="1:7">
      <c r="A4336" s="65"/>
      <c r="B4336" s="65"/>
      <c r="C4336" s="65"/>
      <c r="D4336" s="65"/>
      <c r="E4336" s="65"/>
      <c r="F4336" s="65"/>
      <c r="G4336" s="145"/>
    </row>
    <row r="4337" spans="1:7">
      <c r="A4337" s="65"/>
      <c r="B4337" s="65"/>
      <c r="C4337" s="65"/>
      <c r="D4337" s="65"/>
      <c r="E4337" s="65"/>
      <c r="F4337" s="65"/>
      <c r="G4337" s="145"/>
    </row>
    <row r="4338" spans="1:7">
      <c r="A4338" s="65"/>
      <c r="B4338" s="65"/>
      <c r="C4338" s="65"/>
      <c r="D4338" s="65"/>
      <c r="E4338" s="65"/>
      <c r="F4338" s="65"/>
      <c r="G4338" s="145"/>
    </row>
    <row r="4339" spans="1:7">
      <c r="A4339" s="65"/>
      <c r="B4339" s="65"/>
      <c r="C4339" s="65"/>
      <c r="D4339" s="65"/>
      <c r="E4339" s="65"/>
      <c r="F4339" s="65"/>
      <c r="G4339" s="145"/>
    </row>
    <row r="4340" spans="1:7">
      <c r="A4340" s="65"/>
      <c r="B4340" s="65"/>
      <c r="C4340" s="65"/>
      <c r="D4340" s="65"/>
      <c r="E4340" s="65"/>
      <c r="F4340" s="65"/>
      <c r="G4340" s="145"/>
    </row>
    <row r="4341" spans="1:7">
      <c r="A4341" s="65"/>
      <c r="B4341" s="65"/>
      <c r="C4341" s="65"/>
      <c r="D4341" s="65"/>
      <c r="E4341" s="65"/>
      <c r="F4341" s="65"/>
      <c r="G4341" s="145"/>
    </row>
    <row r="4342" spans="1:7">
      <c r="A4342" s="65"/>
      <c r="B4342" s="65"/>
      <c r="C4342" s="65"/>
      <c r="D4342" s="65"/>
      <c r="E4342" s="65"/>
      <c r="F4342" s="65"/>
      <c r="G4342" s="145"/>
    </row>
    <row r="4343" spans="1:7">
      <c r="A4343" s="65"/>
      <c r="B4343" s="65"/>
      <c r="C4343" s="65"/>
      <c r="D4343" s="65"/>
      <c r="E4343" s="65"/>
      <c r="F4343" s="65"/>
      <c r="G4343" s="145"/>
    </row>
    <row r="4344" spans="1:7">
      <c r="A4344" s="65"/>
      <c r="B4344" s="65"/>
      <c r="C4344" s="65"/>
      <c r="D4344" s="65"/>
      <c r="E4344" s="65"/>
      <c r="F4344" s="65"/>
      <c r="G4344" s="145"/>
    </row>
    <row r="4345" spans="1:7">
      <c r="A4345" s="65"/>
      <c r="B4345" s="65"/>
      <c r="C4345" s="65"/>
      <c r="D4345" s="65"/>
      <c r="E4345" s="65"/>
      <c r="F4345" s="65"/>
      <c r="G4345" s="145"/>
    </row>
    <row r="4346" spans="1:7">
      <c r="A4346" s="65"/>
      <c r="B4346" s="65"/>
      <c r="C4346" s="65"/>
      <c r="D4346" s="65"/>
      <c r="E4346" s="65"/>
      <c r="F4346" s="65"/>
      <c r="G4346" s="145"/>
    </row>
    <row r="4347" spans="1:7">
      <c r="A4347" s="65"/>
      <c r="B4347" s="65"/>
      <c r="C4347" s="65"/>
      <c r="D4347" s="65"/>
      <c r="E4347" s="65"/>
      <c r="F4347" s="65"/>
      <c r="G4347" s="145"/>
    </row>
    <row r="4348" spans="1:7">
      <c r="A4348" s="65"/>
      <c r="B4348" s="65"/>
      <c r="C4348" s="65"/>
      <c r="D4348" s="65"/>
      <c r="E4348" s="65"/>
      <c r="F4348" s="65"/>
      <c r="G4348" s="145"/>
    </row>
    <row r="4349" spans="1:7">
      <c r="A4349" s="65"/>
      <c r="B4349" s="65"/>
      <c r="C4349" s="65"/>
      <c r="D4349" s="65"/>
      <c r="E4349" s="65"/>
      <c r="F4349" s="65"/>
      <c r="G4349" s="145"/>
    </row>
    <row r="4350" spans="1:7">
      <c r="A4350" s="65"/>
      <c r="B4350" s="65"/>
      <c r="C4350" s="65"/>
      <c r="D4350" s="65"/>
      <c r="E4350" s="65"/>
      <c r="F4350" s="65"/>
      <c r="G4350" s="145"/>
    </row>
    <row r="4351" spans="1:7">
      <c r="A4351" s="65"/>
      <c r="B4351" s="65"/>
      <c r="C4351" s="65"/>
      <c r="D4351" s="65"/>
      <c r="E4351" s="65"/>
      <c r="F4351" s="65"/>
      <c r="G4351" s="145"/>
    </row>
    <row r="4352" spans="1:7">
      <c r="A4352" s="65"/>
      <c r="B4352" s="65"/>
      <c r="C4352" s="65"/>
      <c r="D4352" s="65"/>
      <c r="E4352" s="65"/>
      <c r="F4352" s="65"/>
      <c r="G4352" s="145"/>
    </row>
    <row r="4353" spans="1:7">
      <c r="A4353" s="65"/>
      <c r="B4353" s="65"/>
      <c r="C4353" s="65"/>
      <c r="D4353" s="65"/>
      <c r="E4353" s="65"/>
      <c r="F4353" s="65"/>
      <c r="G4353" s="145"/>
    </row>
    <row r="4354" spans="1:7">
      <c r="A4354" s="65"/>
      <c r="B4354" s="65"/>
      <c r="C4354" s="65"/>
      <c r="D4354" s="65"/>
      <c r="E4354" s="65"/>
      <c r="F4354" s="65"/>
      <c r="G4354" s="145"/>
    </row>
    <row r="4355" spans="1:7">
      <c r="A4355" s="65"/>
      <c r="B4355" s="65"/>
      <c r="C4355" s="65"/>
      <c r="D4355" s="65"/>
      <c r="E4355" s="65"/>
      <c r="F4355" s="65"/>
      <c r="G4355" s="145"/>
    </row>
    <row r="4356" spans="1:7">
      <c r="A4356" s="65"/>
      <c r="B4356" s="65"/>
      <c r="C4356" s="65"/>
      <c r="D4356" s="65"/>
      <c r="E4356" s="65"/>
      <c r="F4356" s="65"/>
      <c r="G4356" s="145"/>
    </row>
    <row r="4357" spans="1:7">
      <c r="A4357" s="65"/>
      <c r="B4357" s="65"/>
      <c r="C4357" s="65"/>
      <c r="D4357" s="65"/>
      <c r="E4357" s="65"/>
      <c r="F4357" s="65"/>
      <c r="G4357" s="145"/>
    </row>
    <row r="4358" spans="1:7">
      <c r="A4358" s="65"/>
      <c r="B4358" s="65"/>
      <c r="C4358" s="65"/>
      <c r="D4358" s="65"/>
      <c r="E4358" s="65"/>
      <c r="F4358" s="65"/>
      <c r="G4358" s="145"/>
    </row>
    <row r="4359" spans="1:7">
      <c r="A4359" s="65"/>
      <c r="B4359" s="65"/>
      <c r="C4359" s="65"/>
      <c r="D4359" s="65"/>
      <c r="E4359" s="65"/>
      <c r="F4359" s="65"/>
      <c r="G4359" s="145"/>
    </row>
    <row r="4360" spans="1:7">
      <c r="A4360" s="65"/>
      <c r="B4360" s="65"/>
      <c r="C4360" s="65"/>
      <c r="D4360" s="65"/>
      <c r="E4360" s="65"/>
      <c r="F4360" s="65"/>
      <c r="G4360" s="145"/>
    </row>
    <row r="4361" spans="1:7">
      <c r="A4361" s="65"/>
      <c r="B4361" s="65"/>
      <c r="C4361" s="65"/>
      <c r="D4361" s="65"/>
      <c r="E4361" s="65"/>
      <c r="F4361" s="65"/>
      <c r="G4361" s="145"/>
    </row>
    <row r="4362" spans="1:7">
      <c r="A4362" s="65"/>
      <c r="B4362" s="65"/>
      <c r="C4362" s="65"/>
      <c r="D4362" s="65"/>
      <c r="E4362" s="65"/>
      <c r="F4362" s="65"/>
      <c r="G4362" s="145"/>
    </row>
    <row r="4363" spans="1:7">
      <c r="A4363" s="65"/>
      <c r="B4363" s="65"/>
      <c r="C4363" s="65"/>
      <c r="D4363" s="65"/>
      <c r="E4363" s="65"/>
      <c r="F4363" s="65"/>
      <c r="G4363" s="145"/>
    </row>
    <row r="4364" spans="1:7">
      <c r="A4364" s="65"/>
      <c r="B4364" s="65"/>
      <c r="C4364" s="65"/>
      <c r="D4364" s="65"/>
      <c r="E4364" s="65"/>
      <c r="F4364" s="65"/>
      <c r="G4364" s="145"/>
    </row>
    <row r="4365" spans="1:7">
      <c r="A4365" s="65"/>
      <c r="B4365" s="65"/>
      <c r="C4365" s="65"/>
      <c r="D4365" s="65"/>
      <c r="E4365" s="65"/>
      <c r="F4365" s="65"/>
      <c r="G4365" s="145"/>
    </row>
    <row r="4366" spans="1:7">
      <c r="A4366" s="65"/>
      <c r="B4366" s="65"/>
      <c r="C4366" s="65"/>
      <c r="D4366" s="65"/>
      <c r="E4366" s="65"/>
      <c r="F4366" s="65"/>
      <c r="G4366" s="145"/>
    </row>
    <row r="4367" spans="1:7">
      <c r="A4367" s="65"/>
      <c r="B4367" s="65"/>
      <c r="C4367" s="65"/>
      <c r="D4367" s="65"/>
      <c r="E4367" s="65"/>
      <c r="F4367" s="65"/>
      <c r="G4367" s="145"/>
    </row>
    <row r="4368" spans="1:7">
      <c r="A4368" s="65"/>
      <c r="B4368" s="65"/>
      <c r="C4368" s="65"/>
      <c r="D4368" s="65"/>
      <c r="E4368" s="65"/>
      <c r="F4368" s="65"/>
      <c r="G4368" s="145"/>
    </row>
    <row r="4369" spans="1:7">
      <c r="A4369" s="65"/>
      <c r="B4369" s="65"/>
      <c r="C4369" s="65"/>
      <c r="D4369" s="65"/>
      <c r="E4369" s="65"/>
      <c r="F4369" s="65"/>
      <c r="G4369" s="145"/>
    </row>
    <row r="4370" spans="1:7">
      <c r="A4370" s="65"/>
      <c r="B4370" s="65"/>
      <c r="C4370" s="65"/>
      <c r="D4370" s="65"/>
      <c r="E4370" s="65"/>
      <c r="F4370" s="65"/>
      <c r="G4370" s="145"/>
    </row>
    <row r="4371" spans="1:7">
      <c r="A4371" s="65"/>
      <c r="B4371" s="65"/>
      <c r="C4371" s="65"/>
      <c r="D4371" s="65"/>
      <c r="E4371" s="65"/>
      <c r="F4371" s="65"/>
      <c r="G4371" s="145"/>
    </row>
    <row r="4372" spans="1:7">
      <c r="A4372" s="65"/>
      <c r="B4372" s="65"/>
      <c r="C4372" s="65"/>
      <c r="D4372" s="65"/>
      <c r="E4372" s="65"/>
      <c r="F4372" s="65"/>
      <c r="G4372" s="145"/>
    </row>
    <row r="4373" spans="1:7">
      <c r="A4373" s="65"/>
      <c r="B4373" s="65"/>
      <c r="C4373" s="65"/>
      <c r="D4373" s="65"/>
      <c r="E4373" s="65"/>
      <c r="F4373" s="65"/>
      <c r="G4373" s="145"/>
    </row>
    <row r="4374" spans="1:7">
      <c r="A4374" s="65"/>
      <c r="B4374" s="65"/>
      <c r="C4374" s="65"/>
      <c r="D4374" s="65"/>
      <c r="E4374" s="65"/>
      <c r="F4374" s="65"/>
      <c r="G4374" s="145"/>
    </row>
    <row r="4375" spans="1:7">
      <c r="A4375" s="65"/>
      <c r="B4375" s="65"/>
      <c r="C4375" s="65"/>
      <c r="D4375" s="65"/>
      <c r="E4375" s="65"/>
      <c r="F4375" s="65"/>
      <c r="G4375" s="145"/>
    </row>
    <row r="4376" spans="1:7">
      <c r="A4376" s="65"/>
      <c r="B4376" s="65"/>
      <c r="C4376" s="65"/>
      <c r="D4376" s="65"/>
      <c r="E4376" s="65"/>
      <c r="F4376" s="65"/>
      <c r="G4376" s="145"/>
    </row>
    <row r="4377" spans="1:7">
      <c r="A4377" s="65"/>
      <c r="B4377" s="65"/>
      <c r="C4377" s="65"/>
      <c r="D4377" s="65"/>
      <c r="E4377" s="65"/>
      <c r="F4377" s="65"/>
      <c r="G4377" s="145"/>
    </row>
    <row r="4378" spans="1:7">
      <c r="A4378" s="65"/>
      <c r="B4378" s="65"/>
      <c r="C4378" s="65"/>
      <c r="D4378" s="65"/>
      <c r="E4378" s="65"/>
      <c r="F4378" s="65"/>
      <c r="G4378" s="145"/>
    </row>
    <row r="4379" spans="1:7">
      <c r="A4379" s="65"/>
      <c r="B4379" s="65"/>
      <c r="C4379" s="65"/>
      <c r="D4379" s="65"/>
      <c r="E4379" s="65"/>
      <c r="F4379" s="65"/>
      <c r="G4379" s="145"/>
    </row>
    <row r="4380" spans="1:7">
      <c r="A4380" s="65"/>
      <c r="B4380" s="65"/>
      <c r="C4380" s="65"/>
      <c r="D4380" s="65"/>
      <c r="E4380" s="65"/>
      <c r="F4380" s="65"/>
      <c r="G4380" s="145"/>
    </row>
    <row r="4381" spans="1:7">
      <c r="A4381" s="65"/>
      <c r="B4381" s="65"/>
      <c r="C4381" s="65"/>
      <c r="D4381" s="65"/>
      <c r="E4381" s="65"/>
      <c r="F4381" s="65"/>
      <c r="G4381" s="145"/>
    </row>
    <row r="4382" spans="1:7">
      <c r="A4382" s="65"/>
      <c r="B4382" s="65"/>
      <c r="C4382" s="65"/>
      <c r="D4382" s="65"/>
      <c r="E4382" s="65"/>
      <c r="F4382" s="65"/>
      <c r="G4382" s="145"/>
    </row>
    <row r="4383" spans="1:7">
      <c r="A4383" s="65"/>
      <c r="B4383" s="65"/>
      <c r="C4383" s="65"/>
      <c r="D4383" s="65"/>
      <c r="E4383" s="65"/>
      <c r="F4383" s="65"/>
      <c r="G4383" s="145"/>
    </row>
    <row r="4384" spans="1:7">
      <c r="A4384" s="65"/>
      <c r="B4384" s="65"/>
      <c r="C4384" s="65"/>
      <c r="D4384" s="65"/>
      <c r="E4384" s="65"/>
      <c r="F4384" s="65"/>
      <c r="G4384" s="145"/>
    </row>
    <row r="4385" spans="1:7">
      <c r="A4385" s="65"/>
      <c r="B4385" s="65"/>
      <c r="C4385" s="65"/>
      <c r="D4385" s="65"/>
      <c r="E4385" s="65"/>
      <c r="F4385" s="65"/>
      <c r="G4385" s="145"/>
    </row>
    <row r="4386" spans="1:7">
      <c r="A4386" s="65"/>
      <c r="B4386" s="65"/>
      <c r="C4386" s="65"/>
      <c r="D4386" s="65"/>
      <c r="E4386" s="65"/>
      <c r="F4386" s="65"/>
      <c r="G4386" s="145"/>
    </row>
    <row r="4387" spans="1:7">
      <c r="A4387" s="65"/>
      <c r="B4387" s="65"/>
      <c r="C4387" s="65"/>
      <c r="D4387" s="65"/>
      <c r="E4387" s="65"/>
      <c r="F4387" s="65"/>
      <c r="G4387" s="145"/>
    </row>
    <row r="4388" spans="1:7">
      <c r="A4388" s="65"/>
      <c r="B4388" s="65"/>
      <c r="C4388" s="65"/>
      <c r="D4388" s="65"/>
      <c r="E4388" s="65"/>
      <c r="F4388" s="65"/>
      <c r="G4388" s="145"/>
    </row>
    <row r="4389" spans="1:7">
      <c r="A4389" s="65"/>
      <c r="B4389" s="65"/>
      <c r="C4389" s="65"/>
      <c r="D4389" s="65"/>
      <c r="E4389" s="65"/>
      <c r="F4389" s="65"/>
      <c r="G4389" s="145"/>
    </row>
    <row r="4390" spans="1:7">
      <c r="A4390" s="65"/>
      <c r="B4390" s="65"/>
      <c r="C4390" s="65"/>
      <c r="D4390" s="65"/>
      <c r="E4390" s="65"/>
      <c r="F4390" s="65"/>
      <c r="G4390" s="145"/>
    </row>
    <row r="4391" spans="1:7">
      <c r="A4391" s="65"/>
      <c r="B4391" s="65"/>
      <c r="C4391" s="65"/>
      <c r="D4391" s="65"/>
      <c r="E4391" s="65"/>
      <c r="F4391" s="65"/>
      <c r="G4391" s="145"/>
    </row>
    <row r="4392" spans="1:7">
      <c r="A4392" s="65"/>
      <c r="B4392" s="65"/>
      <c r="C4392" s="65"/>
      <c r="D4392" s="65"/>
      <c r="E4392" s="65"/>
      <c r="F4392" s="65"/>
      <c r="G4392" s="145"/>
    </row>
    <row r="4393" spans="1:7">
      <c r="A4393" s="65"/>
      <c r="B4393" s="65"/>
      <c r="C4393" s="65"/>
      <c r="D4393" s="65"/>
      <c r="E4393" s="65"/>
      <c r="F4393" s="65"/>
      <c r="G4393" s="145"/>
    </row>
    <row r="4394" spans="1:7">
      <c r="A4394" s="65"/>
      <c r="B4394" s="65"/>
      <c r="C4394" s="65"/>
      <c r="D4394" s="65"/>
      <c r="E4394" s="65"/>
      <c r="F4394" s="65"/>
      <c r="G4394" s="145"/>
    </row>
    <row r="4395" spans="1:7">
      <c r="A4395" s="65"/>
      <c r="B4395" s="65"/>
      <c r="C4395" s="65"/>
      <c r="D4395" s="65"/>
      <c r="E4395" s="65"/>
      <c r="F4395" s="65"/>
      <c r="G4395" s="145"/>
    </row>
    <row r="4396" spans="1:7">
      <c r="A4396" s="65"/>
      <c r="B4396" s="65"/>
      <c r="C4396" s="65"/>
      <c r="D4396" s="65"/>
      <c r="E4396" s="65"/>
      <c r="F4396" s="65"/>
      <c r="G4396" s="145"/>
    </row>
    <row r="4397" spans="1:7">
      <c r="A4397" s="65"/>
      <c r="B4397" s="65"/>
      <c r="C4397" s="65"/>
      <c r="D4397" s="65"/>
      <c r="E4397" s="65"/>
      <c r="F4397" s="65"/>
      <c r="G4397" s="145"/>
    </row>
    <row r="4398" spans="1:7">
      <c r="A4398" s="65"/>
      <c r="B4398" s="65"/>
      <c r="C4398" s="65"/>
      <c r="D4398" s="65"/>
      <c r="E4398" s="65"/>
      <c r="F4398" s="65"/>
      <c r="G4398" s="145"/>
    </row>
    <row r="4399" spans="1:7">
      <c r="A4399" s="65"/>
      <c r="B4399" s="65"/>
      <c r="C4399" s="65"/>
      <c r="D4399" s="65"/>
      <c r="E4399" s="65"/>
      <c r="F4399" s="65"/>
      <c r="G4399" s="145"/>
    </row>
    <row r="4400" spans="1:7">
      <c r="A4400" s="65"/>
      <c r="B4400" s="65"/>
      <c r="C4400" s="65"/>
      <c r="D4400" s="65"/>
      <c r="E4400" s="65"/>
      <c r="F4400" s="65"/>
      <c r="G4400" s="145"/>
    </row>
    <row r="4401" spans="1:7">
      <c r="A4401" s="65"/>
      <c r="B4401" s="65"/>
      <c r="C4401" s="65"/>
      <c r="D4401" s="65"/>
      <c r="E4401" s="65"/>
      <c r="F4401" s="65"/>
      <c r="G4401" s="145"/>
    </row>
    <row r="4402" spans="1:7">
      <c r="A4402" s="65"/>
      <c r="B4402" s="65"/>
      <c r="C4402" s="65"/>
      <c r="D4402" s="65"/>
      <c r="E4402" s="65"/>
      <c r="F4402" s="65"/>
      <c r="G4402" s="145"/>
    </row>
    <row r="4403" spans="1:7">
      <c r="A4403" s="65"/>
      <c r="B4403" s="65"/>
      <c r="C4403" s="65"/>
      <c r="D4403" s="65"/>
      <c r="E4403" s="65"/>
      <c r="F4403" s="65"/>
      <c r="G4403" s="145"/>
    </row>
    <row r="4404" spans="1:7">
      <c r="A4404" s="65"/>
      <c r="B4404" s="65"/>
      <c r="C4404" s="65"/>
      <c r="D4404" s="65"/>
      <c r="E4404" s="65"/>
      <c r="F4404" s="65"/>
      <c r="G4404" s="145"/>
    </row>
    <row r="4405" spans="1:7">
      <c r="A4405" s="65"/>
      <c r="B4405" s="65"/>
      <c r="C4405" s="65"/>
      <c r="D4405" s="65"/>
      <c r="E4405" s="65"/>
      <c r="F4405" s="65"/>
      <c r="G4405" s="145"/>
    </row>
    <row r="4406" spans="1:7">
      <c r="A4406" s="65"/>
      <c r="B4406" s="65"/>
      <c r="C4406" s="65"/>
      <c r="D4406" s="65"/>
      <c r="E4406" s="65"/>
      <c r="F4406" s="65"/>
      <c r="G4406" s="145"/>
    </row>
    <row r="4407" spans="1:7">
      <c r="A4407" s="65"/>
      <c r="B4407" s="65"/>
      <c r="C4407" s="65"/>
      <c r="D4407" s="65"/>
      <c r="E4407" s="65"/>
      <c r="F4407" s="65"/>
      <c r="G4407" s="145"/>
    </row>
    <row r="4408" spans="1:7">
      <c r="A4408" s="65"/>
      <c r="B4408" s="65"/>
      <c r="C4408" s="65"/>
      <c r="D4408" s="65"/>
      <c r="E4408" s="65"/>
      <c r="F4408" s="65"/>
      <c r="G4408" s="145"/>
    </row>
    <row r="4409" spans="1:7">
      <c r="A4409" s="65"/>
      <c r="B4409" s="65"/>
      <c r="C4409" s="65"/>
      <c r="D4409" s="65"/>
      <c r="E4409" s="65"/>
      <c r="F4409" s="65"/>
      <c r="G4409" s="145"/>
    </row>
    <row r="4410" spans="1:7">
      <c r="A4410" s="65"/>
      <c r="B4410" s="65"/>
      <c r="C4410" s="65"/>
      <c r="D4410" s="65"/>
      <c r="E4410" s="65"/>
      <c r="F4410" s="65"/>
      <c r="G4410" s="145"/>
    </row>
    <row r="4411" spans="1:7">
      <c r="A4411" s="65"/>
      <c r="B4411" s="65"/>
      <c r="C4411" s="65"/>
      <c r="D4411" s="65"/>
      <c r="E4411" s="65"/>
      <c r="F4411" s="65"/>
      <c r="G4411" s="145"/>
    </row>
    <row r="4412" spans="1:7">
      <c r="A4412" s="65"/>
      <c r="B4412" s="65"/>
      <c r="C4412" s="65"/>
      <c r="D4412" s="65"/>
      <c r="E4412" s="65"/>
      <c r="F4412" s="65"/>
      <c r="G4412" s="145"/>
    </row>
    <row r="4413" spans="1:7">
      <c r="A4413" s="65"/>
      <c r="B4413" s="65"/>
      <c r="C4413" s="65"/>
      <c r="D4413" s="65"/>
      <c r="E4413" s="65"/>
      <c r="F4413" s="65"/>
      <c r="G4413" s="145"/>
    </row>
    <row r="4414" spans="1:7">
      <c r="A4414" s="65"/>
      <c r="B4414" s="65"/>
      <c r="C4414" s="65"/>
      <c r="D4414" s="65"/>
      <c r="E4414" s="65"/>
      <c r="F4414" s="65"/>
      <c r="G4414" s="145"/>
    </row>
    <row r="4415" spans="1:7">
      <c r="A4415" s="65"/>
      <c r="B4415" s="65"/>
      <c r="C4415" s="65"/>
      <c r="D4415" s="65"/>
      <c r="E4415" s="65"/>
      <c r="F4415" s="65"/>
      <c r="G4415" s="145"/>
    </row>
    <row r="4416" spans="1:7">
      <c r="A4416" s="65"/>
      <c r="B4416" s="65"/>
      <c r="C4416" s="65"/>
      <c r="D4416" s="65"/>
      <c r="E4416" s="65"/>
      <c r="F4416" s="65"/>
      <c r="G4416" s="145"/>
    </row>
    <row r="4417" spans="1:7">
      <c r="A4417" s="65"/>
      <c r="B4417" s="65"/>
      <c r="C4417" s="65"/>
      <c r="D4417" s="65"/>
      <c r="E4417" s="65"/>
      <c r="F4417" s="65"/>
      <c r="G4417" s="145"/>
    </row>
    <row r="4418" spans="1:7">
      <c r="A4418" s="65"/>
      <c r="B4418" s="65"/>
      <c r="C4418" s="65"/>
      <c r="D4418" s="65"/>
      <c r="E4418" s="65"/>
      <c r="F4418" s="65"/>
      <c r="G4418" s="145"/>
    </row>
    <row r="4419" spans="1:7">
      <c r="A4419" s="65"/>
      <c r="B4419" s="65"/>
      <c r="C4419" s="65"/>
      <c r="D4419" s="65"/>
      <c r="E4419" s="65"/>
      <c r="F4419" s="65"/>
      <c r="G4419" s="145"/>
    </row>
    <row r="4420" spans="1:7">
      <c r="A4420" s="65"/>
      <c r="B4420" s="65"/>
      <c r="C4420" s="65"/>
      <c r="D4420" s="65"/>
      <c r="E4420" s="65"/>
      <c r="F4420" s="65"/>
      <c r="G4420" s="145"/>
    </row>
    <row r="4421" spans="1:7">
      <c r="A4421" s="65"/>
      <c r="B4421" s="65"/>
      <c r="C4421" s="65"/>
      <c r="D4421" s="65"/>
      <c r="E4421" s="65"/>
      <c r="F4421" s="65"/>
      <c r="G4421" s="145"/>
    </row>
    <row r="4422" spans="1:7">
      <c r="A4422" s="65"/>
      <c r="B4422" s="65"/>
      <c r="C4422" s="65"/>
      <c r="D4422" s="65"/>
      <c r="E4422" s="65"/>
      <c r="F4422" s="65"/>
      <c r="G4422" s="145"/>
    </row>
    <row r="4423" spans="1:7">
      <c r="A4423" s="65"/>
      <c r="B4423" s="65"/>
      <c r="C4423" s="65"/>
      <c r="D4423" s="65"/>
      <c r="E4423" s="65"/>
      <c r="F4423" s="65"/>
      <c r="G4423" s="145"/>
    </row>
    <row r="4424" spans="1:7">
      <c r="A4424" s="65"/>
      <c r="B4424" s="65"/>
      <c r="C4424" s="65"/>
      <c r="D4424" s="65"/>
      <c r="E4424" s="65"/>
      <c r="F4424" s="65"/>
      <c r="G4424" s="145"/>
    </row>
    <row r="4425" spans="1:7">
      <c r="A4425" s="65"/>
      <c r="B4425" s="65"/>
      <c r="C4425" s="65"/>
      <c r="D4425" s="65"/>
      <c r="E4425" s="65"/>
      <c r="F4425" s="65"/>
      <c r="G4425" s="145"/>
    </row>
    <row r="4426" spans="1:7">
      <c r="A4426" s="65"/>
      <c r="B4426" s="65"/>
      <c r="C4426" s="65"/>
      <c r="D4426" s="65"/>
      <c r="E4426" s="65"/>
      <c r="F4426" s="65"/>
      <c r="G4426" s="145"/>
    </row>
    <row r="4427" spans="1:7">
      <c r="A4427" s="65"/>
      <c r="B4427" s="65"/>
      <c r="C4427" s="65"/>
      <c r="D4427" s="65"/>
      <c r="E4427" s="65"/>
      <c r="F4427" s="65"/>
      <c r="G4427" s="145"/>
    </row>
    <row r="4428" spans="1:7">
      <c r="A4428" s="65"/>
      <c r="B4428" s="65"/>
      <c r="C4428" s="65"/>
      <c r="D4428" s="65"/>
      <c r="E4428" s="65"/>
      <c r="F4428" s="65"/>
      <c r="G4428" s="145"/>
    </row>
    <row r="4429" spans="1:7">
      <c r="A4429" s="65"/>
      <c r="B4429" s="65"/>
      <c r="C4429" s="65"/>
      <c r="D4429" s="65"/>
      <c r="E4429" s="65"/>
      <c r="F4429" s="65"/>
      <c r="G4429" s="145"/>
    </row>
    <row r="4430" spans="1:7">
      <c r="A4430" s="65"/>
      <c r="B4430" s="65"/>
      <c r="C4430" s="65"/>
      <c r="D4430" s="65"/>
      <c r="E4430" s="65"/>
      <c r="F4430" s="65"/>
      <c r="G4430" s="145"/>
    </row>
    <row r="4431" spans="1:7">
      <c r="A4431" s="65"/>
      <c r="B4431" s="65"/>
      <c r="C4431" s="65"/>
      <c r="D4431" s="65"/>
      <c r="E4431" s="65"/>
      <c r="F4431" s="65"/>
      <c r="G4431" s="145"/>
    </row>
    <row r="4432" spans="1:7">
      <c r="A4432" s="65"/>
      <c r="B4432" s="65"/>
      <c r="C4432" s="65"/>
      <c r="D4432" s="65"/>
      <c r="E4432" s="65"/>
      <c r="F4432" s="65"/>
      <c r="G4432" s="145"/>
    </row>
    <row r="4433" spans="1:7">
      <c r="A4433" s="65"/>
      <c r="B4433" s="65"/>
      <c r="C4433" s="65"/>
      <c r="D4433" s="65"/>
      <c r="E4433" s="65"/>
      <c r="F4433" s="65"/>
      <c r="G4433" s="145"/>
    </row>
    <row r="4434" spans="1:7">
      <c r="A4434" s="65"/>
      <c r="B4434" s="65"/>
      <c r="C4434" s="65"/>
      <c r="D4434" s="65"/>
      <c r="E4434" s="65"/>
      <c r="F4434" s="65"/>
      <c r="G4434" s="145"/>
    </row>
    <row r="4435" spans="1:7">
      <c r="A4435" s="65"/>
      <c r="B4435" s="65"/>
      <c r="C4435" s="65"/>
      <c r="D4435" s="65"/>
      <c r="E4435" s="65"/>
      <c r="F4435" s="65"/>
      <c r="G4435" s="145"/>
    </row>
    <row r="4436" spans="1:7">
      <c r="A4436" s="65"/>
      <c r="B4436" s="65"/>
      <c r="C4436" s="65"/>
      <c r="D4436" s="65"/>
      <c r="E4436" s="65"/>
      <c r="F4436" s="65"/>
      <c r="G4436" s="145"/>
    </row>
    <row r="4437" spans="1:7">
      <c r="A4437" s="65"/>
      <c r="B4437" s="65"/>
      <c r="C4437" s="65"/>
      <c r="D4437" s="65"/>
      <c r="E4437" s="65"/>
      <c r="F4437" s="65"/>
      <c r="G4437" s="145"/>
    </row>
    <row r="4438" spans="1:7">
      <c r="A4438" s="65"/>
      <c r="B4438" s="65"/>
      <c r="C4438" s="65"/>
      <c r="D4438" s="65"/>
      <c r="E4438" s="65"/>
      <c r="F4438" s="65"/>
      <c r="G4438" s="145"/>
    </row>
    <row r="4439" spans="1:7">
      <c r="A4439" s="65"/>
      <c r="B4439" s="65"/>
      <c r="C4439" s="65"/>
      <c r="D4439" s="65"/>
      <c r="E4439" s="65"/>
      <c r="F4439" s="65"/>
      <c r="G4439" s="145"/>
    </row>
    <row r="4440" spans="1:7">
      <c r="A4440" s="65"/>
      <c r="B4440" s="65"/>
      <c r="C4440" s="65"/>
      <c r="D4440" s="65"/>
      <c r="E4440" s="65"/>
      <c r="F4440" s="65"/>
      <c r="G4440" s="145"/>
    </row>
    <row r="4441" spans="1:7">
      <c r="A4441" s="65"/>
      <c r="B4441" s="65"/>
      <c r="C4441" s="65"/>
      <c r="D4441" s="65"/>
      <c r="E4441" s="65"/>
      <c r="F4441" s="65"/>
      <c r="G4441" s="145"/>
    </row>
    <row r="4442" spans="1:7">
      <c r="A4442" s="65"/>
      <c r="B4442" s="65"/>
      <c r="C4442" s="65"/>
      <c r="D4442" s="65"/>
      <c r="E4442" s="65"/>
      <c r="F4442" s="65"/>
      <c r="G4442" s="145"/>
    </row>
    <row r="4443" spans="1:7">
      <c r="A4443" s="65"/>
      <c r="B4443" s="65"/>
      <c r="C4443" s="65"/>
      <c r="D4443" s="65"/>
      <c r="E4443" s="65"/>
      <c r="F4443" s="65"/>
      <c r="G4443" s="145"/>
    </row>
    <row r="4444" spans="1:7">
      <c r="A4444" s="65"/>
      <c r="B4444" s="65"/>
      <c r="C4444" s="65"/>
      <c r="D4444" s="65"/>
      <c r="E4444" s="65"/>
      <c r="F4444" s="65"/>
      <c r="G4444" s="145"/>
    </row>
    <row r="4445" spans="1:7">
      <c r="A4445" s="65"/>
      <c r="B4445" s="65"/>
      <c r="C4445" s="65"/>
      <c r="D4445" s="65"/>
      <c r="E4445" s="65"/>
      <c r="F4445" s="65"/>
      <c r="G4445" s="145"/>
    </row>
    <row r="4446" spans="1:7">
      <c r="A4446" s="65"/>
      <c r="B4446" s="65"/>
      <c r="C4446" s="65"/>
      <c r="D4446" s="65"/>
      <c r="E4446" s="65"/>
      <c r="F4446" s="65"/>
      <c r="G4446" s="145"/>
    </row>
    <row r="4447" spans="1:7">
      <c r="A4447" s="65"/>
      <c r="B4447" s="65"/>
      <c r="C4447" s="65"/>
      <c r="D4447" s="65"/>
      <c r="E4447" s="65"/>
      <c r="F4447" s="65"/>
      <c r="G4447" s="145"/>
    </row>
    <row r="4448" spans="1:7">
      <c r="A4448" s="65"/>
      <c r="B4448" s="65"/>
      <c r="C4448" s="65"/>
      <c r="D4448" s="65"/>
      <c r="E4448" s="65"/>
      <c r="F4448" s="65"/>
      <c r="G4448" s="145"/>
    </row>
    <row r="4449" spans="1:7">
      <c r="A4449" s="65"/>
      <c r="B4449" s="65"/>
      <c r="C4449" s="65"/>
      <c r="D4449" s="65"/>
      <c r="E4449" s="65"/>
      <c r="F4449" s="65"/>
      <c r="G4449" s="145"/>
    </row>
    <row r="4450" spans="1:7">
      <c r="A4450" s="65"/>
      <c r="B4450" s="65"/>
      <c r="C4450" s="65"/>
      <c r="D4450" s="65"/>
      <c r="E4450" s="65"/>
      <c r="F4450" s="65"/>
      <c r="G4450" s="145"/>
    </row>
    <row r="4451" spans="1:7">
      <c r="A4451" s="65"/>
      <c r="B4451" s="65"/>
      <c r="C4451" s="65"/>
      <c r="D4451" s="65"/>
      <c r="E4451" s="65"/>
      <c r="F4451" s="65"/>
      <c r="G4451" s="145"/>
    </row>
    <row r="4452" spans="1:7">
      <c r="A4452" s="65"/>
      <c r="B4452" s="65"/>
      <c r="C4452" s="65"/>
      <c r="D4452" s="65"/>
      <c r="E4452" s="65"/>
      <c r="F4452" s="65"/>
      <c r="G4452" s="145"/>
    </row>
    <row r="4453" spans="1:7">
      <c r="A4453" s="65"/>
      <c r="B4453" s="65"/>
      <c r="C4453" s="65"/>
      <c r="D4453" s="65"/>
      <c r="E4453" s="65"/>
      <c r="F4453" s="65"/>
      <c r="G4453" s="145"/>
    </row>
    <row r="4454" spans="1:7">
      <c r="A4454" s="65"/>
      <c r="B4454" s="65"/>
      <c r="C4454" s="65"/>
      <c r="D4454" s="65"/>
      <c r="E4454" s="65"/>
      <c r="F4454" s="65"/>
      <c r="G4454" s="145"/>
    </row>
    <row r="4455" spans="1:7">
      <c r="A4455" s="65"/>
      <c r="B4455" s="65"/>
      <c r="C4455" s="65"/>
      <c r="D4455" s="65"/>
      <c r="E4455" s="65"/>
      <c r="F4455" s="65"/>
      <c r="G4455" s="145"/>
    </row>
    <row r="4456" spans="1:7">
      <c r="A4456" s="65"/>
      <c r="B4456" s="65"/>
      <c r="C4456" s="65"/>
      <c r="D4456" s="65"/>
      <c r="E4456" s="65"/>
      <c r="F4456" s="65"/>
      <c r="G4456" s="145"/>
    </row>
    <row r="4457" spans="1:7">
      <c r="A4457" s="65"/>
      <c r="B4457" s="65"/>
      <c r="C4457" s="65"/>
      <c r="D4457" s="65"/>
      <c r="E4457" s="65"/>
      <c r="F4457" s="65"/>
      <c r="G4457" s="145"/>
    </row>
    <row r="4458" spans="1:7">
      <c r="A4458" s="65"/>
      <c r="B4458" s="65"/>
      <c r="C4458" s="65"/>
      <c r="D4458" s="65"/>
      <c r="E4458" s="65"/>
      <c r="F4458" s="65"/>
      <c r="G4458" s="145"/>
    </row>
    <row r="4459" spans="1:7">
      <c r="A4459" s="65"/>
      <c r="B4459" s="65"/>
      <c r="C4459" s="65"/>
      <c r="D4459" s="65"/>
      <c r="E4459" s="65"/>
      <c r="F4459" s="65"/>
      <c r="G4459" s="145"/>
    </row>
    <row r="4460" spans="1:7">
      <c r="A4460" s="65"/>
      <c r="B4460" s="65"/>
      <c r="C4460" s="65"/>
      <c r="D4460" s="65"/>
      <c r="E4460" s="65"/>
      <c r="F4460" s="65"/>
      <c r="G4460" s="145"/>
    </row>
    <row r="4461" spans="1:7">
      <c r="A4461" s="65"/>
      <c r="B4461" s="65"/>
      <c r="C4461" s="65"/>
      <c r="D4461" s="65"/>
      <c r="E4461" s="65"/>
      <c r="F4461" s="65"/>
      <c r="G4461" s="145"/>
    </row>
    <row r="4462" spans="1:7">
      <c r="A4462" s="65"/>
      <c r="B4462" s="65"/>
      <c r="C4462" s="65"/>
      <c r="D4462" s="65"/>
      <c r="E4462" s="65"/>
      <c r="F4462" s="65"/>
      <c r="G4462" s="145"/>
    </row>
    <row r="4463" spans="1:7">
      <c r="A4463" s="65"/>
      <c r="B4463" s="65"/>
      <c r="C4463" s="65"/>
      <c r="D4463" s="65"/>
      <c r="E4463" s="65"/>
      <c r="F4463" s="65"/>
      <c r="G4463" s="145"/>
    </row>
    <row r="4464" spans="1:7">
      <c r="A4464" s="65"/>
      <c r="B4464" s="65"/>
      <c r="C4464" s="65"/>
      <c r="D4464" s="65"/>
      <c r="E4464" s="65"/>
      <c r="F4464" s="65"/>
      <c r="G4464" s="145"/>
    </row>
    <row r="4465" spans="1:7">
      <c r="A4465" s="65"/>
      <c r="B4465" s="65"/>
      <c r="C4465" s="65"/>
      <c r="D4465" s="65"/>
      <c r="E4465" s="65"/>
      <c r="F4465" s="65"/>
      <c r="G4465" s="145"/>
    </row>
    <row r="4466" spans="1:7">
      <c r="A4466" s="65"/>
      <c r="B4466" s="65"/>
      <c r="C4466" s="65"/>
      <c r="D4466" s="65"/>
      <c r="E4466" s="65"/>
      <c r="F4466" s="65"/>
      <c r="G4466" s="145"/>
    </row>
    <row r="4467" spans="1:7">
      <c r="A4467" s="65"/>
      <c r="B4467" s="65"/>
      <c r="C4467" s="65"/>
      <c r="D4467" s="65"/>
      <c r="E4467" s="65"/>
      <c r="F4467" s="65"/>
      <c r="G4467" s="145"/>
    </row>
    <row r="4468" spans="1:7">
      <c r="A4468" s="65"/>
      <c r="B4468" s="65"/>
      <c r="C4468" s="65"/>
      <c r="D4468" s="65"/>
      <c r="E4468" s="65"/>
      <c r="F4468" s="65"/>
      <c r="G4468" s="145"/>
    </row>
    <row r="4469" spans="1:7">
      <c r="A4469" s="65"/>
      <c r="B4469" s="65"/>
      <c r="C4469" s="65"/>
      <c r="D4469" s="65"/>
      <c r="E4469" s="65"/>
      <c r="F4469" s="65"/>
      <c r="G4469" s="145"/>
    </row>
    <row r="4470" spans="1:7">
      <c r="A4470" s="65"/>
      <c r="B4470" s="65"/>
      <c r="C4470" s="65"/>
      <c r="D4470" s="65"/>
      <c r="E4470" s="65"/>
      <c r="F4470" s="65"/>
      <c r="G4470" s="145"/>
    </row>
    <row r="4471" spans="1:7">
      <c r="A4471" s="65"/>
      <c r="B4471" s="65"/>
      <c r="C4471" s="65"/>
      <c r="D4471" s="65"/>
      <c r="E4471" s="65"/>
      <c r="F4471" s="65"/>
      <c r="G4471" s="145"/>
    </row>
    <row r="4472" spans="1:7">
      <c r="A4472" s="65"/>
      <c r="B4472" s="65"/>
      <c r="C4472" s="65"/>
      <c r="D4472" s="65"/>
      <c r="E4472" s="65"/>
      <c r="F4472" s="65"/>
      <c r="G4472" s="145"/>
    </row>
    <row r="4473" spans="1:7">
      <c r="A4473" s="65"/>
      <c r="B4473" s="65"/>
      <c r="C4473" s="65"/>
      <c r="D4473" s="65"/>
      <c r="E4473" s="65"/>
      <c r="F4473" s="65"/>
      <c r="G4473" s="145"/>
    </row>
    <row r="4474" spans="1:7">
      <c r="A4474" s="65"/>
      <c r="B4474" s="65"/>
      <c r="C4474" s="65"/>
      <c r="D4474" s="65"/>
      <c r="E4474" s="65"/>
      <c r="F4474" s="65"/>
      <c r="G4474" s="145"/>
    </row>
    <row r="4475" spans="1:7">
      <c r="A4475" s="65"/>
      <c r="B4475" s="65"/>
      <c r="C4475" s="65"/>
      <c r="D4475" s="65"/>
      <c r="E4475" s="65"/>
      <c r="F4475" s="65"/>
      <c r="G4475" s="145"/>
    </row>
    <row r="4476" spans="1:7">
      <c r="A4476" s="65"/>
      <c r="B4476" s="65"/>
      <c r="C4476" s="65"/>
      <c r="D4476" s="65"/>
      <c r="E4476" s="65"/>
      <c r="F4476" s="65"/>
      <c r="G4476" s="145"/>
    </row>
    <row r="4477" spans="1:7">
      <c r="A4477" s="65"/>
      <c r="B4477" s="65"/>
      <c r="C4477" s="65"/>
      <c r="D4477" s="65"/>
      <c r="E4477" s="65"/>
      <c r="F4477" s="65"/>
      <c r="G4477" s="145"/>
    </row>
    <row r="4478" spans="1:7">
      <c r="A4478" s="65"/>
      <c r="B4478" s="65"/>
      <c r="C4478" s="65"/>
      <c r="D4478" s="65"/>
      <c r="E4478" s="65"/>
      <c r="F4478" s="65"/>
      <c r="G4478" s="145"/>
    </row>
    <row r="4479" spans="1:7">
      <c r="A4479" s="65"/>
      <c r="B4479" s="65"/>
      <c r="C4479" s="65"/>
      <c r="D4479" s="65"/>
      <c r="E4479" s="65"/>
      <c r="F4479" s="65"/>
      <c r="G4479" s="145"/>
    </row>
    <row r="4480" spans="1:7">
      <c r="A4480" s="65"/>
      <c r="B4480" s="65"/>
      <c r="C4480" s="65"/>
      <c r="D4480" s="65"/>
      <c r="E4480" s="65"/>
      <c r="F4480" s="65"/>
      <c r="G4480" s="145"/>
    </row>
    <row r="4481" spans="1:7">
      <c r="A4481" s="65"/>
      <c r="B4481" s="65"/>
      <c r="C4481" s="65"/>
      <c r="D4481" s="65"/>
      <c r="E4481" s="65"/>
      <c r="F4481" s="65"/>
      <c r="G4481" s="145"/>
    </row>
    <row r="4482" spans="1:7">
      <c r="A4482" s="65"/>
      <c r="B4482" s="65"/>
      <c r="C4482" s="65"/>
      <c r="D4482" s="65"/>
      <c r="E4482" s="65"/>
      <c r="F4482" s="65"/>
      <c r="G4482" s="145"/>
    </row>
    <row r="4483" spans="1:7">
      <c r="A4483" s="65"/>
      <c r="B4483" s="65"/>
      <c r="C4483" s="65"/>
      <c r="D4483" s="65"/>
      <c r="E4483" s="65"/>
      <c r="F4483" s="65"/>
      <c r="G4483" s="145"/>
    </row>
    <row r="4484" spans="1:7">
      <c r="A4484" s="65"/>
      <c r="B4484" s="65"/>
      <c r="C4484" s="65"/>
      <c r="D4484" s="65"/>
      <c r="E4484" s="65"/>
      <c r="F4484" s="65"/>
      <c r="G4484" s="145"/>
    </row>
    <row r="4485" spans="1:7">
      <c r="A4485" s="65"/>
      <c r="B4485" s="65"/>
      <c r="C4485" s="65"/>
      <c r="D4485" s="65"/>
      <c r="E4485" s="65"/>
      <c r="F4485" s="65"/>
      <c r="G4485" s="145"/>
    </row>
    <row r="4486" spans="1:7">
      <c r="A4486" s="65"/>
      <c r="B4486" s="65"/>
      <c r="C4486" s="65"/>
      <c r="D4486" s="65"/>
      <c r="E4486" s="65"/>
      <c r="F4486" s="65"/>
      <c r="G4486" s="145"/>
    </row>
    <row r="4487" spans="1:7">
      <c r="A4487" s="65"/>
      <c r="B4487" s="65"/>
      <c r="C4487" s="65"/>
      <c r="D4487" s="65"/>
      <c r="E4487" s="65"/>
      <c r="F4487" s="65"/>
      <c r="G4487" s="145"/>
    </row>
    <row r="4488" spans="1:7">
      <c r="A4488" s="65"/>
      <c r="B4488" s="65"/>
      <c r="C4488" s="65"/>
      <c r="D4488" s="65"/>
      <c r="E4488" s="65"/>
      <c r="F4488" s="65"/>
      <c r="G4488" s="145"/>
    </row>
    <row r="4489" spans="1:7">
      <c r="A4489" s="65"/>
      <c r="B4489" s="65"/>
      <c r="C4489" s="65"/>
      <c r="D4489" s="65"/>
      <c r="E4489" s="65"/>
      <c r="F4489" s="65"/>
      <c r="G4489" s="145"/>
    </row>
    <row r="4490" spans="1:7">
      <c r="A4490" s="65"/>
      <c r="B4490" s="65"/>
      <c r="C4490" s="65"/>
      <c r="D4490" s="65"/>
      <c r="E4490" s="65"/>
      <c r="F4490" s="65"/>
      <c r="G4490" s="145"/>
    </row>
    <row r="4491" spans="1:7">
      <c r="A4491" s="65"/>
      <c r="B4491" s="65"/>
      <c r="C4491" s="65"/>
      <c r="D4491" s="65"/>
      <c r="E4491" s="65"/>
      <c r="F4491" s="65"/>
      <c r="G4491" s="145"/>
    </row>
    <row r="4492" spans="1:7">
      <c r="A4492" s="65"/>
      <c r="B4492" s="65"/>
      <c r="C4492" s="65"/>
      <c r="D4492" s="65"/>
      <c r="E4492" s="65"/>
      <c r="F4492" s="65"/>
      <c r="G4492" s="145"/>
    </row>
    <row r="4493" spans="1:7">
      <c r="A4493" s="65"/>
      <c r="B4493" s="65"/>
      <c r="C4493" s="65"/>
      <c r="D4493" s="65"/>
      <c r="E4493" s="65"/>
      <c r="F4493" s="65"/>
      <c r="G4493" s="145"/>
    </row>
    <row r="4494" spans="1:7">
      <c r="A4494" s="65"/>
      <c r="B4494" s="65"/>
      <c r="C4494" s="65"/>
      <c r="D4494" s="65"/>
      <c r="E4494" s="65"/>
      <c r="F4494" s="65"/>
      <c r="G4494" s="145"/>
    </row>
    <row r="4495" spans="1:7">
      <c r="A4495" s="65"/>
      <c r="B4495" s="65"/>
      <c r="C4495" s="65"/>
      <c r="D4495" s="65"/>
      <c r="E4495" s="65"/>
      <c r="F4495" s="65"/>
      <c r="G4495" s="145"/>
    </row>
    <row r="4496" spans="1:7">
      <c r="A4496" s="65"/>
      <c r="B4496" s="65"/>
      <c r="C4496" s="65"/>
      <c r="D4496" s="65"/>
      <c r="E4496" s="65"/>
      <c r="F4496" s="65"/>
      <c r="G4496" s="145"/>
    </row>
    <row r="4497" spans="1:7">
      <c r="A4497" s="65"/>
      <c r="B4497" s="65"/>
      <c r="C4497" s="65"/>
      <c r="D4497" s="65"/>
      <c r="E4497" s="65"/>
      <c r="F4497" s="65"/>
      <c r="G4497" s="145"/>
    </row>
    <row r="4498" spans="1:7">
      <c r="A4498" s="65"/>
      <c r="B4498" s="65"/>
      <c r="C4498" s="65"/>
      <c r="D4498" s="65"/>
      <c r="E4498" s="65"/>
      <c r="F4498" s="65"/>
      <c r="G4498" s="145"/>
    </row>
    <row r="4499" spans="1:7">
      <c r="A4499" s="65"/>
      <c r="B4499" s="65"/>
      <c r="C4499" s="65"/>
      <c r="D4499" s="65"/>
      <c r="E4499" s="65"/>
      <c r="F4499" s="65"/>
      <c r="G4499" s="145"/>
    </row>
    <row r="4500" spans="1:7">
      <c r="A4500" s="65"/>
      <c r="B4500" s="65"/>
      <c r="C4500" s="65"/>
      <c r="D4500" s="65"/>
      <c r="E4500" s="65"/>
      <c r="F4500" s="65"/>
      <c r="G4500" s="145"/>
    </row>
    <row r="4501" spans="1:7">
      <c r="A4501" s="65"/>
      <c r="B4501" s="65"/>
      <c r="C4501" s="65"/>
      <c r="D4501" s="65"/>
      <c r="E4501" s="65"/>
      <c r="F4501" s="65"/>
      <c r="G4501" s="145"/>
    </row>
    <row r="4502" spans="1:7">
      <c r="A4502" s="65"/>
      <c r="B4502" s="65"/>
      <c r="C4502" s="65"/>
      <c r="D4502" s="65"/>
      <c r="E4502" s="65"/>
      <c r="F4502" s="65"/>
      <c r="G4502" s="145"/>
    </row>
    <row r="4503" spans="1:7">
      <c r="A4503" s="65"/>
      <c r="B4503" s="65"/>
      <c r="C4503" s="65"/>
      <c r="D4503" s="65"/>
      <c r="E4503" s="65"/>
      <c r="F4503" s="65"/>
      <c r="G4503" s="145"/>
    </row>
    <row r="4504" spans="1:7">
      <c r="A4504" s="65"/>
      <c r="B4504" s="65"/>
      <c r="C4504" s="65"/>
      <c r="D4504" s="65"/>
      <c r="E4504" s="65"/>
      <c r="F4504" s="65"/>
      <c r="G4504" s="145"/>
    </row>
    <row r="4505" spans="1:7">
      <c r="A4505" s="65"/>
      <c r="B4505" s="65"/>
      <c r="C4505" s="65"/>
      <c r="D4505" s="65"/>
      <c r="E4505" s="65"/>
      <c r="F4505" s="65"/>
      <c r="G4505" s="145"/>
    </row>
    <row r="4506" spans="1:7">
      <c r="A4506" s="65"/>
      <c r="B4506" s="65"/>
      <c r="C4506" s="65"/>
      <c r="D4506" s="65"/>
      <c r="E4506" s="65"/>
      <c r="F4506" s="65"/>
      <c r="G4506" s="145"/>
    </row>
    <row r="4507" spans="1:7">
      <c r="A4507" s="65"/>
      <c r="B4507" s="65"/>
      <c r="C4507" s="65"/>
      <c r="D4507" s="65"/>
      <c r="E4507" s="65"/>
      <c r="F4507" s="65"/>
      <c r="G4507" s="145"/>
    </row>
    <row r="4508" spans="1:7">
      <c r="A4508" s="65"/>
      <c r="B4508" s="65"/>
      <c r="C4508" s="65"/>
      <c r="D4508" s="65"/>
      <c r="E4508" s="65"/>
      <c r="F4508" s="65"/>
      <c r="G4508" s="145"/>
    </row>
    <row r="4509" spans="1:7">
      <c r="A4509" s="65"/>
      <c r="B4509" s="65"/>
      <c r="C4509" s="65"/>
      <c r="D4509" s="65"/>
      <c r="E4509" s="65"/>
      <c r="F4509" s="65"/>
      <c r="G4509" s="145"/>
    </row>
    <row r="4510" spans="1:7">
      <c r="A4510" s="65"/>
      <c r="B4510" s="65"/>
      <c r="C4510" s="65"/>
      <c r="D4510" s="65"/>
      <c r="E4510" s="65"/>
      <c r="F4510" s="65"/>
      <c r="G4510" s="145"/>
    </row>
    <row r="4511" spans="1:7">
      <c r="A4511" s="65"/>
      <c r="B4511" s="65"/>
      <c r="C4511" s="65"/>
      <c r="D4511" s="65"/>
      <c r="E4511" s="65"/>
      <c r="F4511" s="65"/>
      <c r="G4511" s="145"/>
    </row>
    <row r="4512" spans="1:7">
      <c r="A4512" s="65"/>
      <c r="B4512" s="65"/>
      <c r="C4512" s="65"/>
      <c r="D4512" s="65"/>
      <c r="E4512" s="65"/>
      <c r="F4512" s="65"/>
      <c r="G4512" s="145"/>
    </row>
    <row r="4513" spans="1:7">
      <c r="A4513" s="65"/>
      <c r="B4513" s="65"/>
      <c r="C4513" s="65"/>
      <c r="D4513" s="65"/>
      <c r="E4513" s="65"/>
      <c r="F4513" s="65"/>
      <c r="G4513" s="145"/>
    </row>
    <row r="4514" spans="1:7">
      <c r="A4514" s="65"/>
      <c r="B4514" s="65"/>
      <c r="C4514" s="65"/>
      <c r="D4514" s="65"/>
      <c r="E4514" s="65"/>
      <c r="F4514" s="65"/>
      <c r="G4514" s="145"/>
    </row>
    <row r="4515" spans="1:7">
      <c r="A4515" s="65"/>
      <c r="B4515" s="65"/>
      <c r="C4515" s="65"/>
      <c r="D4515" s="65"/>
      <c r="E4515" s="65"/>
      <c r="F4515" s="65"/>
      <c r="G4515" s="145"/>
    </row>
    <row r="4516" spans="1:7">
      <c r="A4516" s="65"/>
      <c r="B4516" s="65"/>
      <c r="C4516" s="65"/>
      <c r="D4516" s="65"/>
      <c r="E4516" s="65"/>
      <c r="F4516" s="65"/>
      <c r="G4516" s="145"/>
    </row>
    <row r="4517" spans="1:7">
      <c r="A4517" s="65"/>
      <c r="B4517" s="65"/>
      <c r="C4517" s="65"/>
      <c r="D4517" s="65"/>
      <c r="E4517" s="65"/>
      <c r="F4517" s="65"/>
      <c r="G4517" s="145"/>
    </row>
    <row r="4518" spans="1:7">
      <c r="A4518" s="65"/>
      <c r="B4518" s="65"/>
      <c r="C4518" s="65"/>
      <c r="D4518" s="65"/>
      <c r="E4518" s="65"/>
      <c r="F4518" s="65"/>
      <c r="G4518" s="145"/>
    </row>
    <row r="4519" spans="1:7">
      <c r="A4519" s="65"/>
      <c r="B4519" s="65"/>
      <c r="C4519" s="65"/>
      <c r="D4519" s="65"/>
      <c r="E4519" s="65"/>
      <c r="F4519" s="65"/>
      <c r="G4519" s="145"/>
    </row>
    <row r="4520" spans="1:7">
      <c r="A4520" s="65"/>
      <c r="B4520" s="65"/>
      <c r="C4520" s="65"/>
      <c r="D4520" s="65"/>
      <c r="E4520" s="65"/>
      <c r="F4520" s="65"/>
      <c r="G4520" s="145"/>
    </row>
    <row r="4521" spans="1:7">
      <c r="A4521" s="65"/>
      <c r="B4521" s="65"/>
      <c r="C4521" s="65"/>
      <c r="D4521" s="65"/>
      <c r="E4521" s="65"/>
      <c r="F4521" s="65"/>
      <c r="G4521" s="145"/>
    </row>
    <row r="4522" spans="1:7">
      <c r="A4522" s="65"/>
      <c r="B4522" s="65"/>
      <c r="C4522" s="65"/>
      <c r="D4522" s="65"/>
      <c r="E4522" s="65"/>
      <c r="F4522" s="65"/>
      <c r="G4522" s="145"/>
    </row>
    <row r="4523" spans="1:7">
      <c r="A4523" s="65"/>
      <c r="B4523" s="65"/>
      <c r="C4523" s="65"/>
      <c r="D4523" s="65"/>
      <c r="E4523" s="65"/>
      <c r="F4523" s="65"/>
      <c r="G4523" s="145"/>
    </row>
    <row r="4524" spans="1:7">
      <c r="A4524" s="65"/>
      <c r="B4524" s="65"/>
      <c r="C4524" s="65"/>
      <c r="D4524" s="65"/>
      <c r="E4524" s="65"/>
      <c r="F4524" s="65"/>
      <c r="G4524" s="145"/>
    </row>
    <row r="4525" spans="1:7">
      <c r="A4525" s="65"/>
      <c r="B4525" s="65"/>
      <c r="C4525" s="65"/>
      <c r="D4525" s="65"/>
      <c r="E4525" s="65"/>
      <c r="F4525" s="65"/>
      <c r="G4525" s="145"/>
    </row>
    <row r="4526" spans="1:7">
      <c r="A4526" s="65"/>
      <c r="B4526" s="65"/>
      <c r="C4526" s="65"/>
      <c r="D4526" s="65"/>
      <c r="E4526" s="65"/>
      <c r="F4526" s="65"/>
      <c r="G4526" s="145"/>
    </row>
    <row r="4527" spans="1:7">
      <c r="A4527" s="65"/>
      <c r="B4527" s="65"/>
      <c r="C4527" s="65"/>
      <c r="D4527" s="65"/>
      <c r="E4527" s="65"/>
      <c r="F4527" s="65"/>
      <c r="G4527" s="145"/>
    </row>
    <row r="4528" spans="1:7">
      <c r="A4528" s="65"/>
      <c r="B4528" s="65"/>
      <c r="C4528" s="65"/>
      <c r="D4528" s="65"/>
      <c r="E4528" s="65"/>
      <c r="F4528" s="65"/>
      <c r="G4528" s="145"/>
    </row>
    <row r="4529" spans="1:7">
      <c r="A4529" s="65"/>
      <c r="B4529" s="65"/>
      <c r="C4529" s="65"/>
      <c r="D4529" s="65"/>
      <c r="E4529" s="65"/>
      <c r="F4529" s="65"/>
      <c r="G4529" s="145"/>
    </row>
    <row r="4530" spans="1:7">
      <c r="A4530" s="65"/>
      <c r="B4530" s="65"/>
      <c r="C4530" s="65"/>
      <c r="D4530" s="65"/>
      <c r="E4530" s="65"/>
      <c r="F4530" s="65"/>
      <c r="G4530" s="145"/>
    </row>
    <row r="4531" spans="1:7">
      <c r="A4531" s="65"/>
      <c r="B4531" s="65"/>
      <c r="C4531" s="65"/>
      <c r="D4531" s="65"/>
      <c r="E4531" s="65"/>
      <c r="F4531" s="65"/>
      <c r="G4531" s="145"/>
    </row>
    <row r="4532" spans="1:7">
      <c r="A4532" s="65"/>
      <c r="B4532" s="65"/>
      <c r="C4532" s="65"/>
      <c r="D4532" s="65"/>
      <c r="E4532" s="65"/>
      <c r="F4532" s="65"/>
      <c r="G4532" s="145"/>
    </row>
    <row r="4533" spans="1:7">
      <c r="A4533" s="65"/>
      <c r="B4533" s="65"/>
      <c r="C4533" s="65"/>
      <c r="D4533" s="65"/>
      <c r="E4533" s="65"/>
      <c r="F4533" s="65"/>
      <c r="G4533" s="145"/>
    </row>
    <row r="4534" spans="1:7">
      <c r="A4534" s="65"/>
      <c r="B4534" s="65"/>
      <c r="C4534" s="65"/>
      <c r="D4534" s="65"/>
      <c r="E4534" s="65"/>
      <c r="F4534" s="65"/>
      <c r="G4534" s="145"/>
    </row>
    <row r="4535" spans="1:7">
      <c r="A4535" s="65"/>
      <c r="B4535" s="65"/>
      <c r="C4535" s="65"/>
      <c r="D4535" s="65"/>
      <c r="E4535" s="65"/>
      <c r="F4535" s="65"/>
      <c r="G4535" s="145"/>
    </row>
    <row r="4536" spans="1:7">
      <c r="A4536" s="65"/>
      <c r="B4536" s="65"/>
      <c r="C4536" s="65"/>
      <c r="D4536" s="65"/>
      <c r="E4536" s="65"/>
      <c r="F4536" s="65"/>
      <c r="G4536" s="145"/>
    </row>
    <row r="4537" spans="1:7">
      <c r="A4537" s="65"/>
      <c r="B4537" s="65"/>
      <c r="C4537" s="65"/>
      <c r="D4537" s="65"/>
      <c r="E4537" s="65"/>
      <c r="F4537" s="65"/>
      <c r="G4537" s="145"/>
    </row>
    <row r="4538" spans="1:7">
      <c r="A4538" s="65"/>
      <c r="B4538" s="65"/>
      <c r="C4538" s="65"/>
      <c r="D4538" s="65"/>
      <c r="E4538" s="65"/>
      <c r="F4538" s="65"/>
      <c r="G4538" s="145"/>
    </row>
    <row r="4539" spans="1:7">
      <c r="A4539" s="65"/>
      <c r="B4539" s="65"/>
      <c r="C4539" s="65"/>
      <c r="D4539" s="65"/>
      <c r="E4539" s="65"/>
      <c r="F4539" s="65"/>
      <c r="G4539" s="145"/>
    </row>
    <row r="4540" spans="1:7">
      <c r="A4540" s="65"/>
      <c r="B4540" s="65"/>
      <c r="C4540" s="65"/>
      <c r="D4540" s="65"/>
      <c r="E4540" s="65"/>
      <c r="F4540" s="65"/>
      <c r="G4540" s="145"/>
    </row>
    <row r="4541" spans="1:7">
      <c r="A4541" s="65"/>
      <c r="B4541" s="65"/>
      <c r="C4541" s="65"/>
      <c r="D4541" s="65"/>
      <c r="E4541" s="65"/>
      <c r="F4541" s="65"/>
      <c r="G4541" s="145"/>
    </row>
    <row r="4542" spans="1:7">
      <c r="A4542" s="65"/>
      <c r="B4542" s="65"/>
      <c r="C4542" s="65"/>
      <c r="D4542" s="65"/>
      <c r="E4542" s="65"/>
      <c r="F4542" s="65"/>
      <c r="G4542" s="145"/>
    </row>
    <row r="4543" spans="1:7">
      <c r="A4543" s="65"/>
      <c r="B4543" s="65"/>
      <c r="C4543" s="65"/>
      <c r="D4543" s="65"/>
      <c r="E4543" s="65"/>
      <c r="F4543" s="65"/>
      <c r="G4543" s="145"/>
    </row>
    <row r="4544" spans="1:7">
      <c r="A4544" s="65"/>
      <c r="B4544" s="65"/>
      <c r="C4544" s="65"/>
      <c r="D4544" s="65"/>
      <c r="E4544" s="65"/>
      <c r="F4544" s="65"/>
      <c r="G4544" s="145"/>
    </row>
    <row r="4545" spans="1:7">
      <c r="A4545" s="65"/>
      <c r="B4545" s="65"/>
      <c r="C4545" s="65"/>
      <c r="D4545" s="65"/>
      <c r="E4545" s="65"/>
      <c r="F4545" s="65"/>
      <c r="G4545" s="145"/>
    </row>
    <row r="4546" spans="1:7">
      <c r="A4546" s="65"/>
      <c r="B4546" s="65"/>
      <c r="C4546" s="65"/>
      <c r="D4546" s="65"/>
      <c r="E4546" s="65"/>
      <c r="F4546" s="65"/>
      <c r="G4546" s="145"/>
    </row>
    <row r="4547" spans="1:7">
      <c r="A4547" s="65"/>
      <c r="B4547" s="65"/>
      <c r="C4547" s="65"/>
      <c r="D4547" s="65"/>
      <c r="E4547" s="65"/>
      <c r="F4547" s="65"/>
      <c r="G4547" s="145"/>
    </row>
    <row r="4548" spans="1:7">
      <c r="A4548" s="65"/>
      <c r="B4548" s="65"/>
      <c r="C4548" s="65"/>
      <c r="D4548" s="65"/>
      <c r="E4548" s="65"/>
      <c r="F4548" s="65"/>
      <c r="G4548" s="145"/>
    </row>
    <row r="4549" spans="1:7">
      <c r="A4549" s="65"/>
      <c r="B4549" s="65"/>
      <c r="C4549" s="65"/>
      <c r="D4549" s="65"/>
      <c r="E4549" s="65"/>
      <c r="F4549" s="65"/>
      <c r="G4549" s="145"/>
    </row>
    <row r="4550" spans="1:7">
      <c r="A4550" s="65"/>
      <c r="B4550" s="65"/>
      <c r="C4550" s="65"/>
      <c r="D4550" s="65"/>
      <c r="E4550" s="65"/>
      <c r="F4550" s="65"/>
      <c r="G4550" s="145"/>
    </row>
    <row r="4551" spans="1:7">
      <c r="A4551" s="65"/>
      <c r="B4551" s="65"/>
      <c r="C4551" s="65"/>
      <c r="D4551" s="65"/>
      <c r="E4551" s="65"/>
      <c r="F4551" s="65"/>
      <c r="G4551" s="145"/>
    </row>
    <row r="4552" spans="1:7">
      <c r="A4552" s="65"/>
      <c r="B4552" s="65"/>
      <c r="C4552" s="65"/>
      <c r="D4552" s="65"/>
      <c r="E4552" s="65"/>
      <c r="F4552" s="65"/>
      <c r="G4552" s="145"/>
    </row>
    <row r="4553" spans="1:7">
      <c r="A4553" s="65"/>
      <c r="B4553" s="65"/>
      <c r="C4553" s="65"/>
      <c r="D4553" s="65"/>
      <c r="E4553" s="65"/>
      <c r="F4553" s="65"/>
      <c r="G4553" s="145"/>
    </row>
    <row r="4554" spans="1:7">
      <c r="A4554" s="65"/>
      <c r="B4554" s="65"/>
      <c r="C4554" s="65"/>
      <c r="D4554" s="65"/>
      <c r="E4554" s="65"/>
      <c r="F4554" s="65"/>
      <c r="G4554" s="145"/>
    </row>
    <row r="4555" spans="1:7">
      <c r="A4555" s="65"/>
      <c r="B4555" s="65"/>
      <c r="C4555" s="65"/>
      <c r="D4555" s="65"/>
      <c r="E4555" s="65"/>
      <c r="F4555" s="65"/>
      <c r="G4555" s="145"/>
    </row>
    <row r="4556" spans="1:7">
      <c r="A4556" s="65"/>
      <c r="B4556" s="65"/>
      <c r="C4556" s="65"/>
      <c r="D4556" s="65"/>
      <c r="E4556" s="65"/>
      <c r="F4556" s="65"/>
      <c r="G4556" s="145"/>
    </row>
    <row r="4557" spans="1:7">
      <c r="A4557" s="65"/>
      <c r="B4557" s="65"/>
      <c r="C4557" s="65"/>
      <c r="D4557" s="65"/>
      <c r="E4557" s="65"/>
      <c r="F4557" s="65"/>
      <c r="G4557" s="145"/>
    </row>
    <row r="4558" spans="1:7">
      <c r="A4558" s="65"/>
      <c r="B4558" s="65"/>
      <c r="C4558" s="65"/>
      <c r="D4558" s="65"/>
      <c r="E4558" s="65"/>
      <c r="F4558" s="65"/>
      <c r="G4558" s="145"/>
    </row>
    <row r="4559" spans="1:7">
      <c r="A4559" s="65"/>
      <c r="B4559" s="65"/>
      <c r="C4559" s="65"/>
      <c r="D4559" s="65"/>
      <c r="E4559" s="65"/>
      <c r="F4559" s="65"/>
      <c r="G4559" s="145"/>
    </row>
    <row r="4560" spans="1:7">
      <c r="A4560" s="65"/>
      <c r="B4560" s="65"/>
      <c r="C4560" s="65"/>
      <c r="D4560" s="65"/>
      <c r="E4560" s="65"/>
      <c r="F4560" s="65"/>
      <c r="G4560" s="145"/>
    </row>
    <row r="4561" spans="1:7">
      <c r="A4561" s="65"/>
      <c r="B4561" s="65"/>
      <c r="C4561" s="65"/>
      <c r="D4561" s="65"/>
      <c r="E4561" s="65"/>
      <c r="F4561" s="65"/>
      <c r="G4561" s="145"/>
    </row>
    <row r="4562" spans="1:7">
      <c r="A4562" s="65"/>
      <c r="B4562" s="65"/>
      <c r="C4562" s="65"/>
      <c r="D4562" s="65"/>
      <c r="E4562" s="65"/>
      <c r="F4562" s="65"/>
      <c r="G4562" s="145"/>
    </row>
    <row r="4563" spans="1:7">
      <c r="A4563" s="65"/>
      <c r="B4563" s="65"/>
      <c r="C4563" s="65"/>
      <c r="D4563" s="65"/>
      <c r="E4563" s="65"/>
      <c r="F4563" s="65"/>
      <c r="G4563" s="145"/>
    </row>
    <row r="4564" spans="1:7">
      <c r="A4564" s="65"/>
      <c r="B4564" s="65"/>
      <c r="C4564" s="65"/>
      <c r="D4564" s="65"/>
      <c r="E4564" s="65"/>
      <c r="F4564" s="65"/>
      <c r="G4564" s="145"/>
    </row>
    <row r="4565" spans="1:7">
      <c r="A4565" s="65"/>
      <c r="B4565" s="65"/>
      <c r="C4565" s="65"/>
      <c r="D4565" s="65"/>
      <c r="E4565" s="65"/>
      <c r="F4565" s="65"/>
      <c r="G4565" s="145"/>
    </row>
    <row r="4566" spans="1:7">
      <c r="A4566" s="65"/>
      <c r="B4566" s="65"/>
      <c r="C4566" s="65"/>
      <c r="D4566" s="65"/>
      <c r="E4566" s="65"/>
      <c r="F4566" s="65"/>
      <c r="G4566" s="145"/>
    </row>
    <row r="4567" spans="1:7">
      <c r="A4567" s="65"/>
      <c r="B4567" s="65"/>
      <c r="C4567" s="65"/>
      <c r="D4567" s="65"/>
      <c r="E4567" s="65"/>
      <c r="F4567" s="65"/>
      <c r="G4567" s="145"/>
    </row>
    <row r="4568" spans="1:7">
      <c r="A4568" s="65"/>
      <c r="B4568" s="65"/>
      <c r="C4568" s="65"/>
      <c r="D4568" s="65"/>
      <c r="E4568" s="65"/>
      <c r="F4568" s="65"/>
      <c r="G4568" s="145"/>
    </row>
    <row r="4569" spans="1:7">
      <c r="A4569" s="65"/>
      <c r="B4569" s="65"/>
      <c r="C4569" s="65"/>
      <c r="D4569" s="65"/>
      <c r="E4569" s="65"/>
      <c r="F4569" s="65"/>
      <c r="G4569" s="145"/>
    </row>
    <row r="4570" spans="1:7">
      <c r="A4570" s="65"/>
      <c r="B4570" s="65"/>
      <c r="C4570" s="65"/>
      <c r="D4570" s="65"/>
      <c r="E4570" s="65"/>
      <c r="F4570" s="65"/>
      <c r="G4570" s="145"/>
    </row>
    <row r="4571" spans="1:7">
      <c r="A4571" s="65"/>
      <c r="B4571" s="65"/>
      <c r="C4571" s="65"/>
      <c r="D4571" s="65"/>
      <c r="E4571" s="65"/>
      <c r="F4571" s="65"/>
      <c r="G4571" s="145"/>
    </row>
    <row r="4572" spans="1:7">
      <c r="A4572" s="65"/>
      <c r="B4572" s="65"/>
      <c r="C4572" s="65"/>
      <c r="D4572" s="65"/>
      <c r="E4572" s="65"/>
      <c r="F4572" s="65"/>
      <c r="G4572" s="145"/>
    </row>
    <row r="4573" spans="1:7">
      <c r="A4573" s="65"/>
      <c r="B4573" s="65"/>
      <c r="C4573" s="65"/>
      <c r="D4573" s="65"/>
      <c r="E4573" s="65"/>
      <c r="F4573" s="65"/>
      <c r="G4573" s="145"/>
    </row>
    <row r="4574" spans="1:7">
      <c r="A4574" s="65"/>
      <c r="B4574" s="65"/>
      <c r="C4574" s="65"/>
      <c r="D4574" s="65"/>
      <c r="E4574" s="65"/>
      <c r="F4574" s="65"/>
      <c r="G4574" s="145"/>
    </row>
    <row r="4575" spans="1:7">
      <c r="A4575" s="65"/>
      <c r="B4575" s="65"/>
      <c r="C4575" s="65"/>
      <c r="D4575" s="65"/>
      <c r="E4575" s="65"/>
      <c r="F4575" s="65"/>
      <c r="G4575" s="145"/>
    </row>
    <row r="4576" spans="1:7">
      <c r="A4576" s="65"/>
      <c r="B4576" s="65"/>
      <c r="C4576" s="65"/>
      <c r="D4576" s="65"/>
      <c r="E4576" s="65"/>
      <c r="F4576" s="65"/>
      <c r="G4576" s="145"/>
    </row>
    <row r="4577" spans="1:7">
      <c r="A4577" s="65"/>
      <c r="B4577" s="65"/>
      <c r="C4577" s="65"/>
      <c r="D4577" s="65"/>
      <c r="E4577" s="65"/>
      <c r="F4577" s="65"/>
      <c r="G4577" s="145"/>
    </row>
    <row r="4578" spans="1:7">
      <c r="A4578" s="65"/>
      <c r="B4578" s="65"/>
      <c r="C4578" s="65"/>
      <c r="D4578" s="65"/>
      <c r="E4578" s="65"/>
      <c r="F4578" s="65"/>
      <c r="G4578" s="145"/>
    </row>
    <row r="4579" spans="1:7">
      <c r="A4579" s="65"/>
      <c r="B4579" s="65"/>
      <c r="C4579" s="65"/>
      <c r="D4579" s="65"/>
      <c r="E4579" s="65"/>
      <c r="F4579" s="65"/>
      <c r="G4579" s="145"/>
    </row>
    <row r="4580" spans="1:7">
      <c r="A4580" s="65"/>
      <c r="B4580" s="65"/>
      <c r="C4580" s="65"/>
      <c r="D4580" s="65"/>
      <c r="E4580" s="65"/>
      <c r="F4580" s="65"/>
      <c r="G4580" s="145"/>
    </row>
    <row r="4581" spans="1:7">
      <c r="A4581" s="65"/>
      <c r="B4581" s="65"/>
      <c r="C4581" s="65"/>
      <c r="D4581" s="65"/>
      <c r="E4581" s="65"/>
      <c r="F4581" s="65"/>
      <c r="G4581" s="145"/>
    </row>
    <row r="4582" spans="1:7">
      <c r="A4582" s="65"/>
      <c r="B4582" s="65"/>
      <c r="C4582" s="65"/>
      <c r="D4582" s="65"/>
      <c r="E4582" s="65"/>
      <c r="F4582" s="65"/>
      <c r="G4582" s="145"/>
    </row>
    <row r="4583" spans="1:7">
      <c r="A4583" s="65"/>
      <c r="B4583" s="65"/>
      <c r="C4583" s="65"/>
      <c r="D4583" s="65"/>
      <c r="E4583" s="65"/>
      <c r="F4583" s="65"/>
      <c r="G4583" s="145"/>
    </row>
    <row r="4584" spans="1:7">
      <c r="A4584" s="65"/>
      <c r="B4584" s="65"/>
      <c r="C4584" s="65"/>
      <c r="D4584" s="65"/>
      <c r="E4584" s="65"/>
      <c r="F4584" s="65"/>
      <c r="G4584" s="145"/>
    </row>
    <row r="4585" spans="1:7">
      <c r="A4585" s="65"/>
      <c r="B4585" s="65"/>
      <c r="C4585" s="65"/>
      <c r="D4585" s="65"/>
      <c r="E4585" s="65"/>
      <c r="F4585" s="65"/>
      <c r="G4585" s="145"/>
    </row>
    <row r="4586" spans="1:7">
      <c r="A4586" s="65"/>
      <c r="B4586" s="65"/>
      <c r="C4586" s="65"/>
      <c r="D4586" s="65"/>
      <c r="E4586" s="65"/>
      <c r="F4586" s="65"/>
      <c r="G4586" s="145"/>
    </row>
    <row r="4587" spans="1:7">
      <c r="A4587" s="65"/>
      <c r="B4587" s="65"/>
      <c r="C4587" s="65"/>
      <c r="D4587" s="65"/>
      <c r="E4587" s="65"/>
      <c r="F4587" s="65"/>
      <c r="G4587" s="145"/>
    </row>
    <row r="4588" spans="1:7">
      <c r="A4588" s="65"/>
      <c r="B4588" s="65"/>
      <c r="C4588" s="65"/>
      <c r="D4588" s="65"/>
      <c r="E4588" s="65"/>
      <c r="F4588" s="65"/>
      <c r="G4588" s="145"/>
    </row>
    <row r="4589" spans="1:7">
      <c r="A4589" s="65"/>
      <c r="B4589" s="65"/>
      <c r="C4589" s="65"/>
      <c r="D4589" s="65"/>
      <c r="E4589" s="65"/>
      <c r="F4589" s="65"/>
      <c r="G4589" s="145"/>
    </row>
    <row r="4590" spans="1:7">
      <c r="A4590" s="65"/>
      <c r="B4590" s="65"/>
      <c r="C4590" s="65"/>
      <c r="D4590" s="65"/>
      <c r="E4590" s="65"/>
      <c r="F4590" s="65"/>
      <c r="G4590" s="145"/>
    </row>
    <row r="4591" spans="1:7">
      <c r="A4591" s="65"/>
      <c r="B4591" s="65"/>
      <c r="C4591" s="65"/>
      <c r="D4591" s="65"/>
      <c r="E4591" s="65"/>
      <c r="F4591" s="65"/>
      <c r="G4591" s="145"/>
    </row>
    <row r="4592" spans="1:7">
      <c r="A4592" s="65"/>
      <c r="B4592" s="65"/>
      <c r="C4592" s="65"/>
      <c r="D4592" s="65"/>
      <c r="E4592" s="65"/>
      <c r="F4592" s="65"/>
      <c r="G4592" s="145"/>
    </row>
    <row r="4593" spans="1:7">
      <c r="A4593" s="65"/>
      <c r="B4593" s="65"/>
      <c r="C4593" s="65"/>
      <c r="D4593" s="65"/>
      <c r="E4593" s="65"/>
      <c r="F4593" s="65"/>
      <c r="G4593" s="145"/>
    </row>
    <row r="4594" spans="1:7">
      <c r="A4594" s="65"/>
      <c r="B4594" s="65"/>
      <c r="C4594" s="65"/>
      <c r="D4594" s="65"/>
      <c r="E4594" s="65"/>
      <c r="F4594" s="65"/>
      <c r="G4594" s="145"/>
    </row>
    <row r="4595" spans="1:7">
      <c r="A4595" s="65"/>
      <c r="B4595" s="65"/>
      <c r="C4595" s="65"/>
      <c r="D4595" s="65"/>
      <c r="E4595" s="65"/>
      <c r="F4595" s="65"/>
      <c r="G4595" s="145"/>
    </row>
    <row r="4596" spans="1:7">
      <c r="A4596" s="65"/>
      <c r="B4596" s="65"/>
      <c r="C4596" s="65"/>
      <c r="D4596" s="65"/>
      <c r="E4596" s="65"/>
      <c r="F4596" s="65"/>
      <c r="G4596" s="145"/>
    </row>
    <row r="4597" spans="1:7">
      <c r="A4597" s="65"/>
      <c r="B4597" s="65"/>
      <c r="C4597" s="65"/>
      <c r="D4597" s="65"/>
      <c r="E4597" s="65"/>
      <c r="F4597" s="65"/>
      <c r="G4597" s="145"/>
    </row>
    <row r="4598" spans="1:7">
      <c r="A4598" s="65"/>
      <c r="B4598" s="65"/>
      <c r="C4598" s="65"/>
      <c r="D4598" s="65"/>
      <c r="E4598" s="65"/>
      <c r="F4598" s="65"/>
      <c r="G4598" s="145"/>
    </row>
    <row r="4599" spans="1:7">
      <c r="A4599" s="65"/>
      <c r="B4599" s="65"/>
      <c r="C4599" s="65"/>
      <c r="D4599" s="65"/>
      <c r="E4599" s="65"/>
      <c r="F4599" s="65"/>
      <c r="G4599" s="145"/>
    </row>
    <row r="4600" spans="1:7">
      <c r="A4600" s="65"/>
      <c r="B4600" s="65"/>
      <c r="C4600" s="65"/>
      <c r="D4600" s="65"/>
      <c r="E4600" s="65"/>
      <c r="F4600" s="65"/>
      <c r="G4600" s="145"/>
    </row>
    <row r="4601" spans="1:7">
      <c r="A4601" s="65"/>
      <c r="B4601" s="65"/>
      <c r="C4601" s="65"/>
      <c r="D4601" s="65"/>
      <c r="E4601" s="65"/>
      <c r="F4601" s="65"/>
      <c r="G4601" s="145"/>
    </row>
    <row r="4602" spans="1:7">
      <c r="A4602" s="65"/>
      <c r="B4602" s="65"/>
      <c r="C4602" s="65"/>
      <c r="D4602" s="65"/>
      <c r="E4602" s="65"/>
      <c r="F4602" s="65"/>
      <c r="G4602" s="145"/>
    </row>
    <row r="4603" spans="1:7">
      <c r="A4603" s="65"/>
      <c r="B4603" s="65"/>
      <c r="C4603" s="65"/>
      <c r="D4603" s="65"/>
      <c r="E4603" s="65"/>
      <c r="F4603" s="65"/>
      <c r="G4603" s="145"/>
    </row>
    <row r="4604" spans="1:7">
      <c r="A4604" s="65"/>
      <c r="B4604" s="65"/>
      <c r="C4604" s="65"/>
      <c r="D4604" s="65"/>
      <c r="E4604" s="65"/>
      <c r="F4604" s="65"/>
      <c r="G4604" s="145"/>
    </row>
    <row r="4605" spans="1:7">
      <c r="A4605" s="65"/>
      <c r="B4605" s="65"/>
      <c r="C4605" s="65"/>
      <c r="D4605" s="65"/>
      <c r="E4605" s="65"/>
      <c r="F4605" s="65"/>
      <c r="G4605" s="145"/>
    </row>
    <row r="4606" spans="1:7">
      <c r="A4606" s="65"/>
      <c r="B4606" s="65"/>
      <c r="C4606" s="65"/>
      <c r="D4606" s="65"/>
      <c r="E4606" s="65"/>
      <c r="F4606" s="65"/>
      <c r="G4606" s="145"/>
    </row>
    <row r="4607" spans="1:7">
      <c r="A4607" s="65"/>
      <c r="B4607" s="65"/>
      <c r="C4607" s="65"/>
      <c r="D4607" s="65"/>
      <c r="E4607" s="65"/>
      <c r="F4607" s="65"/>
      <c r="G4607" s="145"/>
    </row>
    <row r="4608" spans="1:7">
      <c r="A4608" s="65"/>
      <c r="B4608" s="65"/>
      <c r="C4608" s="65"/>
      <c r="D4608" s="65"/>
      <c r="E4608" s="65"/>
      <c r="F4608" s="65"/>
      <c r="G4608" s="145"/>
    </row>
    <row r="4609" spans="1:7">
      <c r="A4609" s="65"/>
      <c r="B4609" s="65"/>
      <c r="C4609" s="65"/>
      <c r="D4609" s="65"/>
      <c r="E4609" s="65"/>
      <c r="F4609" s="65"/>
      <c r="G4609" s="145"/>
    </row>
    <row r="4610" spans="1:7">
      <c r="A4610" s="65"/>
      <c r="B4610" s="65"/>
      <c r="C4610" s="65"/>
      <c r="D4610" s="65"/>
      <c r="E4610" s="65"/>
      <c r="F4610" s="65"/>
      <c r="G4610" s="145"/>
    </row>
    <row r="4611" spans="1:7">
      <c r="A4611" s="65"/>
      <c r="B4611" s="65"/>
      <c r="C4611" s="65"/>
      <c r="D4611" s="65"/>
      <c r="E4611" s="65"/>
      <c r="F4611" s="65"/>
      <c r="G4611" s="145"/>
    </row>
    <row r="4612" spans="1:7">
      <c r="A4612" s="65"/>
      <c r="B4612" s="65"/>
      <c r="C4612" s="65"/>
      <c r="D4612" s="65"/>
      <c r="E4612" s="65"/>
      <c r="F4612" s="65"/>
      <c r="G4612" s="145"/>
    </row>
    <row r="4613" spans="1:7">
      <c r="A4613" s="65"/>
      <c r="B4613" s="65"/>
      <c r="C4613" s="65"/>
      <c r="D4613" s="65"/>
      <c r="E4613" s="65"/>
      <c r="F4613" s="65"/>
      <c r="G4613" s="145"/>
    </row>
    <row r="4614" spans="1:7">
      <c r="A4614" s="65"/>
      <c r="B4614" s="65"/>
      <c r="C4614" s="65"/>
      <c r="D4614" s="65"/>
      <c r="E4614" s="65"/>
      <c r="F4614" s="65"/>
      <c r="G4614" s="145"/>
    </row>
    <row r="4615" spans="1:7">
      <c r="A4615" s="65"/>
      <c r="B4615" s="65"/>
      <c r="C4615" s="65"/>
      <c r="D4615" s="65"/>
      <c r="E4615" s="65"/>
      <c r="F4615" s="65"/>
      <c r="G4615" s="145"/>
    </row>
    <row r="4616" spans="1:7">
      <c r="A4616" s="65"/>
      <c r="B4616" s="65"/>
      <c r="C4616" s="65"/>
      <c r="D4616" s="65"/>
      <c r="E4616" s="65"/>
      <c r="F4616" s="65"/>
      <c r="G4616" s="145"/>
    </row>
    <row r="4617" spans="1:7">
      <c r="A4617" s="65"/>
      <c r="B4617" s="65"/>
      <c r="C4617" s="65"/>
      <c r="D4617" s="65"/>
      <c r="E4617" s="65"/>
      <c r="F4617" s="65"/>
      <c r="G4617" s="145"/>
    </row>
    <row r="4618" spans="1:7">
      <c r="A4618" s="65"/>
      <c r="B4618" s="65"/>
      <c r="C4618" s="65"/>
      <c r="D4618" s="65"/>
      <c r="E4618" s="65"/>
      <c r="F4618" s="65"/>
      <c r="G4618" s="145"/>
    </row>
    <row r="4619" spans="1:7">
      <c r="A4619" s="65"/>
      <c r="B4619" s="65"/>
      <c r="C4619" s="65"/>
      <c r="D4619" s="65"/>
      <c r="E4619" s="65"/>
      <c r="F4619" s="65"/>
      <c r="G4619" s="145"/>
    </row>
    <row r="4620" spans="1:7">
      <c r="A4620" s="65"/>
      <c r="B4620" s="65"/>
      <c r="C4620" s="65"/>
      <c r="D4620" s="65"/>
      <c r="E4620" s="65"/>
      <c r="F4620" s="65"/>
      <c r="G4620" s="145"/>
    </row>
    <row r="4621" spans="1:7">
      <c r="A4621" s="65"/>
      <c r="B4621" s="65"/>
      <c r="C4621" s="65"/>
      <c r="D4621" s="65"/>
      <c r="E4621" s="65"/>
      <c r="F4621" s="65"/>
      <c r="G4621" s="145"/>
    </row>
    <row r="4622" spans="1:7">
      <c r="A4622" s="65"/>
      <c r="B4622" s="65"/>
      <c r="C4622" s="65"/>
      <c r="D4622" s="65"/>
      <c r="E4622" s="65"/>
      <c r="F4622" s="65"/>
      <c r="G4622" s="145"/>
    </row>
    <row r="4623" spans="1:7">
      <c r="A4623" s="65"/>
      <c r="B4623" s="65"/>
      <c r="C4623" s="65"/>
      <c r="D4623" s="65"/>
      <c r="E4623" s="65"/>
      <c r="F4623" s="65"/>
      <c r="G4623" s="145"/>
    </row>
    <row r="4624" spans="1:7">
      <c r="A4624" s="65"/>
      <c r="B4624" s="65"/>
      <c r="C4624" s="65"/>
      <c r="D4624" s="65"/>
      <c r="E4624" s="65"/>
      <c r="F4624" s="65"/>
      <c r="G4624" s="145"/>
    </row>
    <row r="4625" spans="1:7">
      <c r="A4625" s="65"/>
      <c r="B4625" s="65"/>
      <c r="C4625" s="65"/>
      <c r="D4625" s="65"/>
      <c r="E4625" s="65"/>
      <c r="F4625" s="65"/>
      <c r="G4625" s="145"/>
    </row>
    <row r="4626" spans="1:7">
      <c r="A4626" s="65"/>
      <c r="B4626" s="65"/>
      <c r="C4626" s="65"/>
      <c r="D4626" s="65"/>
      <c r="E4626" s="65"/>
      <c r="F4626" s="65"/>
      <c r="G4626" s="145"/>
    </row>
    <row r="4627" spans="1:7">
      <c r="A4627" s="65"/>
      <c r="B4627" s="65"/>
      <c r="C4627" s="65"/>
      <c r="D4627" s="65"/>
      <c r="E4627" s="65"/>
      <c r="F4627" s="65"/>
      <c r="G4627" s="145"/>
    </row>
    <row r="4628" spans="1:7">
      <c r="A4628" s="65"/>
      <c r="B4628" s="65"/>
      <c r="C4628" s="65"/>
      <c r="D4628" s="65"/>
      <c r="E4628" s="65"/>
      <c r="F4628" s="65"/>
      <c r="G4628" s="145"/>
    </row>
    <row r="4629" spans="1:7">
      <c r="A4629" s="65"/>
      <c r="B4629" s="65"/>
      <c r="C4629" s="65"/>
      <c r="D4629" s="65"/>
      <c r="E4629" s="65"/>
      <c r="F4629" s="65"/>
      <c r="G4629" s="145"/>
    </row>
    <row r="4630" spans="1:7">
      <c r="A4630" s="65"/>
      <c r="B4630" s="65"/>
      <c r="C4630" s="65"/>
      <c r="D4630" s="65"/>
      <c r="E4630" s="65"/>
      <c r="F4630" s="65"/>
      <c r="G4630" s="145"/>
    </row>
    <row r="4631" spans="1:7">
      <c r="A4631" s="65"/>
      <c r="B4631" s="65"/>
      <c r="C4631" s="65"/>
      <c r="D4631" s="65"/>
      <c r="E4631" s="65"/>
      <c r="F4631" s="65"/>
      <c r="G4631" s="145"/>
    </row>
    <row r="4632" spans="1:7">
      <c r="A4632" s="65"/>
      <c r="B4632" s="65"/>
      <c r="C4632" s="65"/>
      <c r="D4632" s="65"/>
      <c r="E4632" s="65"/>
      <c r="F4632" s="65"/>
      <c r="G4632" s="145"/>
    </row>
    <row r="4633" spans="1:7">
      <c r="A4633" s="65"/>
      <c r="B4633" s="65"/>
      <c r="C4633" s="65"/>
      <c r="D4633" s="65"/>
      <c r="E4633" s="65"/>
      <c r="F4633" s="65"/>
      <c r="G4633" s="145"/>
    </row>
    <row r="4634" spans="1:7">
      <c r="A4634" s="65"/>
      <c r="B4634" s="65"/>
      <c r="C4634" s="65"/>
      <c r="D4634" s="65"/>
      <c r="E4634" s="65"/>
      <c r="F4634" s="65"/>
      <c r="G4634" s="145"/>
    </row>
    <row r="4635" spans="1:7">
      <c r="A4635" s="65"/>
      <c r="B4635" s="65"/>
      <c r="C4635" s="65"/>
      <c r="D4635" s="65"/>
      <c r="E4635" s="65"/>
      <c r="F4635" s="65"/>
      <c r="G4635" s="145"/>
    </row>
    <row r="4636" spans="1:7">
      <c r="A4636" s="65"/>
      <c r="B4636" s="65"/>
      <c r="C4636" s="65"/>
      <c r="D4636" s="65"/>
      <c r="E4636" s="65"/>
      <c r="F4636" s="65"/>
      <c r="G4636" s="145"/>
    </row>
    <row r="4637" spans="1:7">
      <c r="A4637" s="65"/>
      <c r="B4637" s="65"/>
      <c r="C4637" s="65"/>
      <c r="D4637" s="65"/>
      <c r="E4637" s="65"/>
      <c r="F4637" s="65"/>
      <c r="G4637" s="145"/>
    </row>
    <row r="4638" spans="1:7">
      <c r="A4638" s="65"/>
      <c r="B4638" s="65"/>
      <c r="C4638" s="65"/>
      <c r="D4638" s="65"/>
      <c r="E4638" s="65"/>
      <c r="F4638" s="65"/>
      <c r="G4638" s="145"/>
    </row>
    <row r="4639" spans="1:7">
      <c r="A4639" s="65"/>
      <c r="B4639" s="65"/>
      <c r="C4639" s="65"/>
      <c r="D4639" s="65"/>
      <c r="E4639" s="65"/>
      <c r="F4639" s="65"/>
      <c r="G4639" s="145"/>
    </row>
    <row r="4640" spans="1:7">
      <c r="A4640" s="65"/>
      <c r="B4640" s="65"/>
      <c r="C4640" s="65"/>
      <c r="D4640" s="65"/>
      <c r="E4640" s="65"/>
      <c r="F4640" s="65"/>
      <c r="G4640" s="145"/>
    </row>
    <row r="4641" spans="1:7">
      <c r="A4641" s="65"/>
      <c r="B4641" s="65"/>
      <c r="C4641" s="65"/>
      <c r="D4641" s="65"/>
      <c r="E4641" s="65"/>
      <c r="F4641" s="65"/>
      <c r="G4641" s="145"/>
    </row>
    <row r="4642" spans="1:7">
      <c r="A4642" s="65"/>
      <c r="B4642" s="65"/>
      <c r="C4642" s="65"/>
      <c r="D4642" s="65"/>
      <c r="E4642" s="65"/>
      <c r="F4642" s="65"/>
      <c r="G4642" s="145"/>
    </row>
    <row r="4643" spans="1:7">
      <c r="A4643" s="65"/>
      <c r="B4643" s="65"/>
      <c r="C4643" s="65"/>
      <c r="D4643" s="65"/>
      <c r="E4643" s="65"/>
      <c r="F4643" s="65"/>
      <c r="G4643" s="145"/>
    </row>
    <row r="4644" spans="1:7">
      <c r="A4644" s="65"/>
      <c r="B4644" s="65"/>
      <c r="C4644" s="65"/>
      <c r="D4644" s="65"/>
      <c r="E4644" s="65"/>
      <c r="F4644" s="65"/>
      <c r="G4644" s="145"/>
    </row>
    <row r="4645" spans="1:7">
      <c r="A4645" s="65"/>
      <c r="B4645" s="65"/>
      <c r="C4645" s="65"/>
      <c r="D4645" s="65"/>
      <c r="E4645" s="65"/>
      <c r="F4645" s="65"/>
      <c r="G4645" s="145"/>
    </row>
    <row r="4646" spans="1:7">
      <c r="A4646" s="65"/>
      <c r="B4646" s="65"/>
      <c r="C4646" s="65"/>
      <c r="D4646" s="65"/>
      <c r="E4646" s="65"/>
      <c r="F4646" s="65"/>
      <c r="G4646" s="145"/>
    </row>
    <row r="4647" spans="1:7">
      <c r="A4647" s="65"/>
      <c r="B4647" s="65"/>
      <c r="C4647" s="65"/>
      <c r="D4647" s="65"/>
      <c r="E4647" s="65"/>
      <c r="F4647" s="65"/>
      <c r="G4647" s="145"/>
    </row>
    <row r="4648" spans="1:7">
      <c r="A4648" s="65"/>
      <c r="B4648" s="65"/>
      <c r="C4648" s="65"/>
      <c r="D4648" s="65"/>
      <c r="E4648" s="65"/>
      <c r="F4648" s="65"/>
      <c r="G4648" s="145"/>
    </row>
    <row r="4649" spans="1:7">
      <c r="A4649" s="65"/>
      <c r="B4649" s="65"/>
      <c r="C4649" s="65"/>
      <c r="D4649" s="65"/>
      <c r="E4649" s="65"/>
      <c r="F4649" s="65"/>
      <c r="G4649" s="145"/>
    </row>
    <row r="4650" spans="1:7">
      <c r="A4650" s="65"/>
      <c r="B4650" s="65"/>
      <c r="C4650" s="65"/>
      <c r="D4650" s="65"/>
      <c r="E4650" s="65"/>
      <c r="F4650" s="65"/>
      <c r="G4650" s="145"/>
    </row>
    <row r="4651" spans="1:7">
      <c r="A4651" s="65"/>
      <c r="B4651" s="65"/>
      <c r="C4651" s="65"/>
      <c r="D4651" s="65"/>
      <c r="E4651" s="65"/>
      <c r="F4651" s="65"/>
      <c r="G4651" s="145"/>
    </row>
    <row r="4652" spans="1:7">
      <c r="A4652" s="65"/>
      <c r="B4652" s="65"/>
      <c r="C4652" s="65"/>
      <c r="D4652" s="65"/>
      <c r="E4652" s="65"/>
      <c r="F4652" s="65"/>
      <c r="G4652" s="145"/>
    </row>
    <row r="4653" spans="1:7">
      <c r="A4653" s="65"/>
      <c r="B4653" s="65"/>
      <c r="C4653" s="65"/>
      <c r="D4653" s="65"/>
      <c r="E4653" s="65"/>
      <c r="F4653" s="65"/>
      <c r="G4653" s="145"/>
    </row>
    <row r="4654" spans="1:7">
      <c r="A4654" s="65"/>
      <c r="B4654" s="65"/>
      <c r="C4654" s="65"/>
      <c r="D4654" s="65"/>
      <c r="E4654" s="65"/>
      <c r="F4654" s="65"/>
      <c r="G4654" s="145"/>
    </row>
    <row r="4655" spans="1:7">
      <c r="A4655" s="65"/>
      <c r="B4655" s="65"/>
      <c r="C4655" s="65"/>
      <c r="D4655" s="65"/>
      <c r="E4655" s="65"/>
      <c r="F4655" s="65"/>
      <c r="G4655" s="145"/>
    </row>
    <row r="4656" spans="1:7">
      <c r="A4656" s="65"/>
      <c r="B4656" s="65"/>
      <c r="C4656" s="65"/>
      <c r="D4656" s="65"/>
      <c r="E4656" s="65"/>
      <c r="F4656" s="65"/>
      <c r="G4656" s="145"/>
    </row>
    <row r="4657" spans="1:7">
      <c r="A4657" s="65"/>
      <c r="B4657" s="65"/>
      <c r="C4657" s="65"/>
      <c r="D4657" s="65"/>
      <c r="E4657" s="65"/>
      <c r="F4657" s="65"/>
      <c r="G4657" s="145"/>
    </row>
    <row r="4658" spans="1:7">
      <c r="A4658" s="65"/>
      <c r="B4658" s="65"/>
      <c r="C4658" s="65"/>
      <c r="D4658" s="65"/>
      <c r="E4658" s="65"/>
      <c r="F4658" s="65"/>
      <c r="G4658" s="145"/>
    </row>
    <row r="4659" spans="1:7">
      <c r="A4659" s="65"/>
      <c r="B4659" s="65"/>
      <c r="C4659" s="65"/>
      <c r="D4659" s="65"/>
      <c r="E4659" s="65"/>
      <c r="F4659" s="65"/>
      <c r="G4659" s="145"/>
    </row>
    <row r="4660" spans="1:7">
      <c r="A4660" s="65"/>
      <c r="B4660" s="65"/>
      <c r="C4660" s="65"/>
      <c r="D4660" s="65"/>
      <c r="E4660" s="65"/>
      <c r="F4660" s="65"/>
      <c r="G4660" s="145"/>
    </row>
    <row r="4661" spans="1:7">
      <c r="A4661" s="65"/>
      <c r="B4661" s="65"/>
      <c r="C4661" s="65"/>
      <c r="D4661" s="65"/>
      <c r="E4661" s="65"/>
      <c r="F4661" s="65"/>
      <c r="G4661" s="145"/>
    </row>
    <row r="4662" spans="1:7">
      <c r="A4662" s="65"/>
      <c r="B4662" s="65"/>
      <c r="C4662" s="65"/>
      <c r="D4662" s="65"/>
      <c r="E4662" s="65"/>
      <c r="F4662" s="65"/>
      <c r="G4662" s="145"/>
    </row>
    <row r="4663" spans="1:7">
      <c r="A4663" s="65"/>
      <c r="B4663" s="65"/>
      <c r="C4663" s="65"/>
      <c r="D4663" s="65"/>
      <c r="E4663" s="65"/>
      <c r="F4663" s="65"/>
      <c r="G4663" s="145"/>
    </row>
    <row r="4664" spans="1:7">
      <c r="A4664" s="65"/>
      <c r="B4664" s="65"/>
      <c r="C4664" s="65"/>
      <c r="D4664" s="65"/>
      <c r="E4664" s="65"/>
      <c r="F4664" s="65"/>
      <c r="G4664" s="145"/>
    </row>
    <row r="4665" spans="1:7">
      <c r="A4665" s="65"/>
      <c r="B4665" s="65"/>
      <c r="C4665" s="65"/>
      <c r="D4665" s="65"/>
      <c r="E4665" s="65"/>
      <c r="F4665" s="65"/>
      <c r="G4665" s="145"/>
    </row>
    <row r="4666" spans="1:7">
      <c r="A4666" s="65"/>
      <c r="B4666" s="65"/>
      <c r="C4666" s="65"/>
      <c r="D4666" s="65"/>
      <c r="E4666" s="65"/>
      <c r="F4666" s="65"/>
      <c r="G4666" s="145"/>
    </row>
    <row r="4667" spans="1:7">
      <c r="A4667" s="65"/>
      <c r="B4667" s="65"/>
      <c r="C4667" s="65"/>
      <c r="D4667" s="65"/>
      <c r="E4667" s="65"/>
      <c r="F4667" s="65"/>
      <c r="G4667" s="145"/>
    </row>
    <row r="4668" spans="1:7">
      <c r="A4668" s="65"/>
      <c r="B4668" s="65"/>
      <c r="C4668" s="65"/>
      <c r="D4668" s="65"/>
      <c r="E4668" s="65"/>
      <c r="F4668" s="65"/>
      <c r="G4668" s="145"/>
    </row>
    <row r="4669" spans="1:7">
      <c r="A4669" s="65"/>
      <c r="B4669" s="65"/>
      <c r="C4669" s="65"/>
      <c r="D4669" s="65"/>
      <c r="E4669" s="65"/>
      <c r="F4669" s="65"/>
      <c r="G4669" s="145"/>
    </row>
    <row r="4670" spans="1:7">
      <c r="A4670" s="65"/>
      <c r="B4670" s="65"/>
      <c r="C4670" s="65"/>
      <c r="D4670" s="65"/>
      <c r="E4670" s="65"/>
      <c r="F4670" s="65"/>
      <c r="G4670" s="145"/>
    </row>
    <row r="4671" spans="1:7">
      <c r="A4671" s="65"/>
      <c r="B4671" s="65"/>
      <c r="C4671" s="65"/>
      <c r="D4671" s="65"/>
      <c r="E4671" s="65"/>
      <c r="F4671" s="65"/>
      <c r="G4671" s="145"/>
    </row>
    <row r="4672" spans="1:7">
      <c r="A4672" s="65"/>
      <c r="B4672" s="65"/>
      <c r="C4672" s="65"/>
      <c r="D4672" s="65"/>
      <c r="E4672" s="65"/>
      <c r="F4672" s="65"/>
      <c r="G4672" s="145"/>
    </row>
    <row r="4673" spans="1:7">
      <c r="A4673" s="65"/>
      <c r="B4673" s="65"/>
      <c r="C4673" s="65"/>
      <c r="D4673" s="65"/>
      <c r="E4673" s="65"/>
      <c r="F4673" s="65"/>
      <c r="G4673" s="145"/>
    </row>
    <row r="4674" spans="1:7">
      <c r="A4674" s="65"/>
      <c r="B4674" s="65"/>
      <c r="C4674" s="65"/>
      <c r="D4674" s="65"/>
      <c r="E4674" s="65"/>
      <c r="F4674" s="65"/>
      <c r="G4674" s="145"/>
    </row>
    <row r="4675" spans="1:7">
      <c r="A4675" s="65"/>
      <c r="B4675" s="65"/>
      <c r="C4675" s="65"/>
      <c r="D4675" s="65"/>
      <c r="E4675" s="65"/>
      <c r="F4675" s="65"/>
      <c r="G4675" s="145"/>
    </row>
    <row r="4676" spans="1:7">
      <c r="A4676" s="65"/>
      <c r="B4676" s="65"/>
      <c r="C4676" s="65"/>
      <c r="D4676" s="65"/>
      <c r="E4676" s="65"/>
      <c r="F4676" s="65"/>
      <c r="G4676" s="145"/>
    </row>
    <row r="4677" spans="1:7">
      <c r="A4677" s="65"/>
      <c r="B4677" s="65"/>
      <c r="C4677" s="65"/>
      <c r="D4677" s="65"/>
      <c r="E4677" s="65"/>
      <c r="F4677" s="65"/>
      <c r="G4677" s="145"/>
    </row>
    <row r="4678" spans="1:7">
      <c r="A4678" s="65"/>
      <c r="B4678" s="65"/>
      <c r="C4678" s="65"/>
      <c r="D4678" s="65"/>
      <c r="E4678" s="65"/>
      <c r="F4678" s="65"/>
      <c r="G4678" s="145"/>
    </row>
    <row r="4679" spans="1:7">
      <c r="A4679" s="65"/>
      <c r="B4679" s="65"/>
      <c r="C4679" s="65"/>
      <c r="D4679" s="65"/>
      <c r="E4679" s="65"/>
      <c r="F4679" s="65"/>
      <c r="G4679" s="145"/>
    </row>
    <row r="4680" spans="1:7">
      <c r="A4680" s="65"/>
      <c r="B4680" s="65"/>
      <c r="C4680" s="65"/>
      <c r="D4680" s="65"/>
      <c r="E4680" s="65"/>
      <c r="F4680" s="65"/>
      <c r="G4680" s="145"/>
    </row>
    <row r="4681" spans="1:7">
      <c r="A4681" s="65"/>
      <c r="B4681" s="65"/>
      <c r="C4681" s="65"/>
      <c r="D4681" s="65"/>
      <c r="E4681" s="65"/>
      <c r="F4681" s="65"/>
      <c r="G4681" s="145"/>
    </row>
    <row r="4682" spans="1:7">
      <c r="A4682" s="65"/>
      <c r="B4682" s="65"/>
      <c r="C4682" s="65"/>
      <c r="D4682" s="65"/>
      <c r="E4682" s="65"/>
      <c r="F4682" s="65"/>
      <c r="G4682" s="145"/>
    </row>
    <row r="4683" spans="1:7">
      <c r="A4683" s="65"/>
      <c r="B4683" s="65"/>
      <c r="C4683" s="65"/>
      <c r="D4683" s="65"/>
      <c r="E4683" s="65"/>
      <c r="F4683" s="65"/>
      <c r="G4683" s="145"/>
    </row>
    <row r="4684" spans="1:7">
      <c r="A4684" s="65"/>
      <c r="B4684" s="65"/>
      <c r="C4684" s="65"/>
      <c r="D4684" s="65"/>
      <c r="E4684" s="65"/>
      <c r="F4684" s="65"/>
      <c r="G4684" s="145"/>
    </row>
    <row r="4685" spans="1:7">
      <c r="A4685" s="65"/>
      <c r="B4685" s="65"/>
      <c r="C4685" s="65"/>
      <c r="D4685" s="65"/>
      <c r="E4685" s="65"/>
      <c r="F4685" s="65"/>
      <c r="G4685" s="145"/>
    </row>
    <row r="4686" spans="1:7">
      <c r="A4686" s="65"/>
      <c r="B4686" s="65"/>
      <c r="C4686" s="65"/>
      <c r="D4686" s="65"/>
      <c r="E4686" s="65"/>
      <c r="F4686" s="65"/>
      <c r="G4686" s="145"/>
    </row>
    <row r="4687" spans="1:7">
      <c r="A4687" s="65"/>
      <c r="B4687" s="65"/>
      <c r="C4687" s="65"/>
      <c r="D4687" s="65"/>
      <c r="E4687" s="65"/>
      <c r="F4687" s="65"/>
      <c r="G4687" s="145"/>
    </row>
    <row r="4688" spans="1:7">
      <c r="A4688" s="65"/>
      <c r="B4688" s="65"/>
      <c r="C4688" s="65"/>
      <c r="D4688" s="65"/>
      <c r="E4688" s="65"/>
      <c r="F4688" s="65"/>
      <c r="G4688" s="145"/>
    </row>
    <row r="4689" spans="1:7">
      <c r="A4689" s="65"/>
      <c r="B4689" s="65"/>
      <c r="C4689" s="65"/>
      <c r="D4689" s="65"/>
      <c r="E4689" s="65"/>
      <c r="F4689" s="65"/>
      <c r="G4689" s="145"/>
    </row>
    <row r="4690" spans="1:7">
      <c r="A4690" s="65"/>
      <c r="B4690" s="65"/>
      <c r="C4690" s="65"/>
      <c r="D4690" s="65"/>
      <c r="E4690" s="65"/>
      <c r="F4690" s="65"/>
      <c r="G4690" s="145"/>
    </row>
    <row r="4691" spans="1:7">
      <c r="A4691" s="65"/>
      <c r="B4691" s="65"/>
      <c r="C4691" s="65"/>
      <c r="D4691" s="65"/>
      <c r="E4691" s="65"/>
      <c r="F4691" s="65"/>
      <c r="G4691" s="145"/>
    </row>
    <row r="4692" spans="1:7">
      <c r="A4692" s="65"/>
      <c r="B4692" s="65"/>
      <c r="C4692" s="65"/>
      <c r="D4692" s="65"/>
      <c r="E4692" s="65"/>
      <c r="F4692" s="65"/>
      <c r="G4692" s="145"/>
    </row>
    <row r="4693" spans="1:7">
      <c r="A4693" s="65"/>
      <c r="B4693" s="65"/>
      <c r="C4693" s="65"/>
      <c r="D4693" s="65"/>
      <c r="E4693" s="65"/>
      <c r="F4693" s="65"/>
      <c r="G4693" s="145"/>
    </row>
    <row r="4694" spans="1:7">
      <c r="A4694" s="65"/>
      <c r="B4694" s="65"/>
      <c r="C4694" s="65"/>
      <c r="D4694" s="65"/>
      <c r="E4694" s="65"/>
      <c r="F4694" s="65"/>
      <c r="G4694" s="145"/>
    </row>
    <row r="4695" spans="1:7">
      <c r="A4695" s="65"/>
      <c r="B4695" s="65"/>
      <c r="C4695" s="65"/>
      <c r="D4695" s="65"/>
      <c r="E4695" s="65"/>
      <c r="F4695" s="65"/>
      <c r="G4695" s="145"/>
    </row>
    <row r="4696" spans="1:7">
      <c r="A4696" s="65"/>
      <c r="B4696" s="65"/>
      <c r="C4696" s="65"/>
      <c r="D4696" s="65"/>
      <c r="E4696" s="65"/>
      <c r="F4696" s="65"/>
      <c r="G4696" s="145"/>
    </row>
    <row r="4697" spans="1:7">
      <c r="A4697" s="65"/>
      <c r="B4697" s="65"/>
      <c r="C4697" s="65"/>
      <c r="D4697" s="65"/>
      <c r="E4697" s="65"/>
      <c r="F4697" s="65"/>
      <c r="G4697" s="145"/>
    </row>
    <row r="4698" spans="1:7">
      <c r="A4698" s="65"/>
      <c r="B4698" s="65"/>
      <c r="C4698" s="65"/>
      <c r="D4698" s="65"/>
      <c r="E4698" s="65"/>
      <c r="F4698" s="65"/>
      <c r="G4698" s="145"/>
    </row>
    <row r="4699" spans="1:7">
      <c r="A4699" s="65"/>
      <c r="B4699" s="65"/>
      <c r="C4699" s="65"/>
      <c r="D4699" s="65"/>
      <c r="E4699" s="65"/>
      <c r="F4699" s="65"/>
      <c r="G4699" s="145"/>
    </row>
    <row r="4700" spans="1:7">
      <c r="A4700" s="65"/>
      <c r="B4700" s="65"/>
      <c r="C4700" s="65"/>
      <c r="D4700" s="65"/>
      <c r="E4700" s="65"/>
      <c r="F4700" s="65"/>
      <c r="G4700" s="145"/>
    </row>
    <row r="4701" spans="1:7">
      <c r="A4701" s="65"/>
      <c r="B4701" s="65"/>
      <c r="C4701" s="65"/>
      <c r="D4701" s="65"/>
      <c r="E4701" s="65"/>
      <c r="F4701" s="65"/>
      <c r="G4701" s="145"/>
    </row>
    <row r="4702" spans="1:7">
      <c r="A4702" s="65"/>
      <c r="B4702" s="65"/>
      <c r="C4702" s="65"/>
      <c r="D4702" s="65"/>
      <c r="E4702" s="65"/>
      <c r="F4702" s="65"/>
      <c r="G4702" s="145"/>
    </row>
    <row r="4703" spans="1:7">
      <c r="A4703" s="65"/>
      <c r="B4703" s="65"/>
      <c r="C4703" s="65"/>
      <c r="D4703" s="65"/>
      <c r="E4703" s="65"/>
      <c r="F4703" s="65"/>
      <c r="G4703" s="145"/>
    </row>
    <row r="4704" spans="1:7">
      <c r="A4704" s="65"/>
      <c r="B4704" s="65"/>
      <c r="C4704" s="65"/>
      <c r="D4704" s="65"/>
      <c r="E4704" s="65"/>
      <c r="F4704" s="65"/>
      <c r="G4704" s="145"/>
    </row>
    <row r="4705" spans="1:7">
      <c r="A4705" s="65"/>
      <c r="B4705" s="65"/>
      <c r="C4705" s="65"/>
      <c r="D4705" s="65"/>
      <c r="E4705" s="65"/>
      <c r="F4705" s="65"/>
      <c r="G4705" s="145"/>
    </row>
    <row r="4706" spans="1:7">
      <c r="A4706" s="65"/>
      <c r="B4706" s="65"/>
      <c r="C4706" s="65"/>
      <c r="D4706" s="65"/>
      <c r="E4706" s="65"/>
      <c r="F4706" s="65"/>
      <c r="G4706" s="145"/>
    </row>
    <row r="4707" spans="1:7">
      <c r="A4707" s="65"/>
      <c r="B4707" s="65"/>
      <c r="C4707" s="65"/>
      <c r="D4707" s="65"/>
      <c r="E4707" s="65"/>
      <c r="F4707" s="65"/>
      <c r="G4707" s="145"/>
    </row>
    <row r="4708" spans="1:7">
      <c r="A4708" s="65"/>
      <c r="B4708" s="65"/>
      <c r="C4708" s="65"/>
      <c r="D4708" s="65"/>
      <c r="E4708" s="65"/>
      <c r="F4708" s="65"/>
      <c r="G4708" s="145"/>
    </row>
    <row r="4709" spans="1:7">
      <c r="A4709" s="65"/>
      <c r="B4709" s="65"/>
      <c r="C4709" s="65"/>
      <c r="D4709" s="65"/>
      <c r="E4709" s="65"/>
      <c r="F4709" s="65"/>
      <c r="G4709" s="145"/>
    </row>
    <row r="4710" spans="1:7">
      <c r="A4710" s="65"/>
      <c r="B4710" s="65"/>
      <c r="C4710" s="65"/>
      <c r="D4710" s="65"/>
      <c r="E4710" s="65"/>
      <c r="F4710" s="65"/>
      <c r="G4710" s="145"/>
    </row>
    <row r="4711" spans="1:7">
      <c r="A4711" s="65"/>
      <c r="B4711" s="65"/>
      <c r="C4711" s="65"/>
      <c r="D4711" s="65"/>
      <c r="E4711" s="65"/>
      <c r="F4711" s="65"/>
      <c r="G4711" s="145"/>
    </row>
    <row r="4712" spans="1:7">
      <c r="A4712" s="65"/>
      <c r="B4712" s="65"/>
      <c r="C4712" s="65"/>
      <c r="D4712" s="65"/>
      <c r="E4712" s="65"/>
      <c r="F4712" s="65"/>
      <c r="G4712" s="145"/>
    </row>
    <row r="4713" spans="1:7">
      <c r="A4713" s="65"/>
      <c r="B4713" s="65"/>
      <c r="C4713" s="65"/>
      <c r="D4713" s="65"/>
      <c r="E4713" s="65"/>
      <c r="F4713" s="65"/>
      <c r="G4713" s="145"/>
    </row>
    <row r="4714" spans="1:7">
      <c r="A4714" s="65"/>
      <c r="B4714" s="65"/>
      <c r="C4714" s="65"/>
      <c r="D4714" s="65"/>
      <c r="E4714" s="65"/>
      <c r="F4714" s="65"/>
      <c r="G4714" s="145"/>
    </row>
    <row r="4715" spans="1:7">
      <c r="A4715" s="65"/>
      <c r="B4715" s="65"/>
      <c r="C4715" s="65"/>
      <c r="D4715" s="65"/>
      <c r="E4715" s="65"/>
      <c r="F4715" s="65"/>
      <c r="G4715" s="145"/>
    </row>
    <row r="4716" spans="1:7">
      <c r="A4716" s="65"/>
      <c r="B4716" s="65"/>
      <c r="C4716" s="65"/>
      <c r="D4716" s="65"/>
      <c r="E4716" s="65"/>
      <c r="F4716" s="65"/>
      <c r="G4716" s="145"/>
    </row>
    <row r="4717" spans="1:7">
      <c r="A4717" s="65"/>
      <c r="B4717" s="65"/>
      <c r="C4717" s="65"/>
      <c r="D4717" s="65"/>
      <c r="E4717" s="65"/>
      <c r="F4717" s="65"/>
      <c r="G4717" s="145"/>
    </row>
    <row r="4718" spans="1:7">
      <c r="A4718" s="65"/>
      <c r="B4718" s="65"/>
      <c r="C4718" s="65"/>
      <c r="D4718" s="65"/>
      <c r="E4718" s="65"/>
      <c r="F4718" s="65"/>
      <c r="G4718" s="145"/>
    </row>
    <row r="4719" spans="1:7">
      <c r="A4719" s="65"/>
      <c r="B4719" s="65"/>
      <c r="C4719" s="65"/>
      <c r="D4719" s="65"/>
      <c r="E4719" s="65"/>
      <c r="F4719" s="65"/>
      <c r="G4719" s="145"/>
    </row>
    <row r="4720" spans="1:7">
      <c r="A4720" s="65"/>
      <c r="B4720" s="65"/>
      <c r="C4720" s="65"/>
      <c r="D4720" s="65"/>
      <c r="E4720" s="65"/>
      <c r="F4720" s="65"/>
      <c r="G4720" s="145"/>
    </row>
    <row r="4721" spans="1:7">
      <c r="A4721" s="65"/>
      <c r="B4721" s="65"/>
      <c r="C4721" s="65"/>
      <c r="D4721" s="65"/>
      <c r="E4721" s="65"/>
      <c r="F4721" s="65"/>
      <c r="G4721" s="145"/>
    </row>
    <row r="4722" spans="1:7">
      <c r="A4722" s="65"/>
      <c r="B4722" s="65"/>
      <c r="C4722" s="65"/>
      <c r="D4722" s="65"/>
      <c r="E4722" s="65"/>
      <c r="F4722" s="65"/>
      <c r="G4722" s="145"/>
    </row>
    <row r="4723" spans="1:7">
      <c r="A4723" s="65"/>
      <c r="B4723" s="65"/>
      <c r="C4723" s="65"/>
      <c r="D4723" s="65"/>
      <c r="E4723" s="65"/>
      <c r="F4723" s="65"/>
      <c r="G4723" s="145"/>
    </row>
    <row r="4724" spans="1:7">
      <c r="A4724" s="65"/>
      <c r="B4724" s="65"/>
      <c r="C4724" s="65"/>
      <c r="D4724" s="65"/>
      <c r="E4724" s="65"/>
      <c r="F4724" s="65"/>
      <c r="G4724" s="145"/>
    </row>
    <row r="4725" spans="1:7">
      <c r="A4725" s="65"/>
      <c r="B4725" s="65"/>
      <c r="C4725" s="65"/>
      <c r="D4725" s="65"/>
      <c r="E4725" s="65"/>
      <c r="F4725" s="65"/>
      <c r="G4725" s="145"/>
    </row>
    <row r="4726" spans="1:7">
      <c r="A4726" s="65"/>
      <c r="B4726" s="65"/>
      <c r="C4726" s="65"/>
      <c r="D4726" s="65"/>
      <c r="E4726" s="65"/>
      <c r="F4726" s="65"/>
      <c r="G4726" s="145"/>
    </row>
    <row r="4727" spans="1:7">
      <c r="A4727" s="65"/>
      <c r="B4727" s="65"/>
      <c r="C4727" s="65"/>
      <c r="D4727" s="65"/>
      <c r="E4727" s="65"/>
      <c r="F4727" s="65"/>
      <c r="G4727" s="145"/>
    </row>
    <row r="4728" spans="1:7">
      <c r="A4728" s="65"/>
      <c r="B4728" s="65"/>
      <c r="C4728" s="65"/>
      <c r="D4728" s="65"/>
      <c r="E4728" s="65"/>
      <c r="F4728" s="65"/>
      <c r="G4728" s="145"/>
    </row>
    <row r="4729" spans="1:7">
      <c r="A4729" s="65"/>
      <c r="B4729" s="65"/>
      <c r="C4729" s="65"/>
      <c r="D4729" s="65"/>
      <c r="E4729" s="65"/>
      <c r="F4729" s="65"/>
      <c r="G4729" s="145"/>
    </row>
    <row r="4730" spans="1:7">
      <c r="A4730" s="65"/>
      <c r="B4730" s="65"/>
      <c r="C4730" s="65"/>
      <c r="D4730" s="65"/>
      <c r="E4730" s="65"/>
      <c r="F4730" s="65"/>
      <c r="G4730" s="145"/>
    </row>
    <row r="4731" spans="1:7">
      <c r="A4731" s="65"/>
      <c r="B4731" s="65"/>
      <c r="C4731" s="65"/>
      <c r="D4731" s="65"/>
      <c r="E4731" s="65"/>
      <c r="F4731" s="65"/>
      <c r="G4731" s="145"/>
    </row>
    <row r="4732" spans="1:7">
      <c r="A4732" s="65"/>
      <c r="B4732" s="65"/>
      <c r="C4732" s="65"/>
      <c r="D4732" s="65"/>
      <c r="E4732" s="65"/>
      <c r="F4732" s="65"/>
      <c r="G4732" s="145"/>
    </row>
    <row r="4733" spans="1:7">
      <c r="A4733" s="65"/>
      <c r="B4733" s="65"/>
      <c r="C4733" s="65"/>
      <c r="D4733" s="65"/>
      <c r="E4733" s="65"/>
      <c r="F4733" s="65"/>
      <c r="G4733" s="145"/>
    </row>
    <row r="4734" spans="1:7">
      <c r="A4734" s="65"/>
      <c r="B4734" s="65"/>
      <c r="C4734" s="65"/>
      <c r="D4734" s="65"/>
      <c r="E4734" s="65"/>
      <c r="F4734" s="65"/>
      <c r="G4734" s="145"/>
    </row>
    <row r="4735" spans="1:7">
      <c r="A4735" s="65"/>
      <c r="B4735" s="65"/>
      <c r="C4735" s="65"/>
      <c r="D4735" s="65"/>
      <c r="E4735" s="65"/>
      <c r="F4735" s="65"/>
      <c r="G4735" s="145"/>
    </row>
    <row r="4736" spans="1:7">
      <c r="A4736" s="65"/>
      <c r="B4736" s="65"/>
      <c r="C4736" s="65"/>
      <c r="D4736" s="65"/>
      <c r="E4736" s="65"/>
      <c r="F4736" s="65"/>
      <c r="G4736" s="145"/>
    </row>
    <row r="4737" spans="1:7">
      <c r="A4737" s="65"/>
      <c r="B4737" s="65"/>
      <c r="C4737" s="65"/>
      <c r="D4737" s="65"/>
      <c r="E4737" s="65"/>
      <c r="F4737" s="65"/>
      <c r="G4737" s="145"/>
    </row>
    <row r="4738" spans="1:7">
      <c r="A4738" s="65"/>
      <c r="B4738" s="65"/>
      <c r="C4738" s="65"/>
      <c r="D4738" s="65"/>
      <c r="E4738" s="65"/>
      <c r="F4738" s="65"/>
      <c r="G4738" s="145"/>
    </row>
    <row r="4739" spans="1:7">
      <c r="A4739" s="65"/>
      <c r="B4739" s="65"/>
      <c r="C4739" s="65"/>
      <c r="D4739" s="65"/>
      <c r="E4739" s="65"/>
      <c r="F4739" s="65"/>
      <c r="G4739" s="145"/>
    </row>
    <row r="4740" spans="1:7">
      <c r="A4740" s="65"/>
      <c r="B4740" s="65"/>
      <c r="C4740" s="65"/>
      <c r="D4740" s="65"/>
      <c r="E4740" s="65"/>
      <c r="F4740" s="65"/>
      <c r="G4740" s="145"/>
    </row>
    <row r="4741" spans="1:7">
      <c r="A4741" s="65"/>
      <c r="B4741" s="65"/>
      <c r="C4741" s="65"/>
      <c r="D4741" s="65"/>
      <c r="E4741" s="65"/>
      <c r="F4741" s="65"/>
      <c r="G4741" s="145"/>
    </row>
    <row r="4742" spans="1:7">
      <c r="A4742" s="65"/>
      <c r="B4742" s="65"/>
      <c r="C4742" s="65"/>
      <c r="D4742" s="65"/>
      <c r="E4742" s="65"/>
      <c r="F4742" s="65"/>
      <c r="G4742" s="145"/>
    </row>
    <row r="4743" spans="1:7">
      <c r="A4743" s="65"/>
      <c r="B4743" s="65"/>
      <c r="C4743" s="65"/>
      <c r="D4743" s="65"/>
      <c r="E4743" s="65"/>
      <c r="F4743" s="65"/>
      <c r="G4743" s="145"/>
    </row>
    <row r="4744" spans="1:7">
      <c r="A4744" s="65"/>
      <c r="B4744" s="65"/>
      <c r="C4744" s="65"/>
      <c r="D4744" s="65"/>
      <c r="E4744" s="65"/>
      <c r="F4744" s="65"/>
      <c r="G4744" s="145"/>
    </row>
    <row r="4745" spans="1:7">
      <c r="A4745" s="65"/>
      <c r="B4745" s="65"/>
      <c r="C4745" s="65"/>
      <c r="D4745" s="65"/>
      <c r="E4745" s="65"/>
      <c r="F4745" s="65"/>
      <c r="G4745" s="145"/>
    </row>
    <row r="4746" spans="1:7">
      <c r="A4746" s="65"/>
      <c r="B4746" s="65"/>
      <c r="C4746" s="65"/>
      <c r="D4746" s="65"/>
      <c r="E4746" s="65"/>
      <c r="F4746" s="65"/>
      <c r="G4746" s="145"/>
    </row>
    <row r="4747" spans="1:7">
      <c r="A4747" s="65"/>
      <c r="B4747" s="65"/>
      <c r="C4747" s="65"/>
      <c r="D4747" s="65"/>
      <c r="E4747" s="65"/>
      <c r="F4747" s="65"/>
      <c r="G4747" s="145"/>
    </row>
    <row r="4748" spans="1:7">
      <c r="A4748" s="65"/>
      <c r="B4748" s="65"/>
      <c r="C4748" s="65"/>
      <c r="D4748" s="65"/>
      <c r="E4748" s="65"/>
      <c r="F4748" s="65"/>
      <c r="G4748" s="145"/>
    </row>
    <row r="4749" spans="1:7">
      <c r="A4749" s="65"/>
      <c r="B4749" s="65"/>
      <c r="C4749" s="65"/>
      <c r="D4749" s="65"/>
      <c r="E4749" s="65"/>
      <c r="F4749" s="65"/>
      <c r="G4749" s="145"/>
    </row>
    <row r="4750" spans="1:7">
      <c r="A4750" s="65"/>
      <c r="B4750" s="65"/>
      <c r="C4750" s="65"/>
      <c r="D4750" s="65"/>
      <c r="E4750" s="65"/>
      <c r="F4750" s="65"/>
      <c r="G4750" s="145"/>
    </row>
    <row r="4751" spans="1:7">
      <c r="A4751" s="65"/>
      <c r="B4751" s="65"/>
      <c r="C4751" s="65"/>
      <c r="D4751" s="65"/>
      <c r="E4751" s="65"/>
      <c r="F4751" s="65"/>
      <c r="G4751" s="145"/>
    </row>
    <row r="4752" spans="1:7">
      <c r="A4752" s="65"/>
      <c r="B4752" s="65"/>
      <c r="C4752" s="65"/>
      <c r="D4752" s="65"/>
      <c r="E4752" s="65"/>
      <c r="F4752" s="65"/>
      <c r="G4752" s="145"/>
    </row>
    <row r="4753" spans="1:7">
      <c r="A4753" s="65"/>
      <c r="B4753" s="65"/>
      <c r="C4753" s="65"/>
      <c r="D4753" s="65"/>
      <c r="E4753" s="65"/>
      <c r="F4753" s="65"/>
      <c r="G4753" s="145"/>
    </row>
    <row r="4754" spans="1:7">
      <c r="A4754" s="65"/>
      <c r="B4754" s="65"/>
      <c r="C4754" s="65"/>
      <c r="D4754" s="65"/>
      <c r="E4754" s="65"/>
      <c r="F4754" s="65"/>
      <c r="G4754" s="145"/>
    </row>
    <row r="4755" spans="1:7">
      <c r="A4755" s="65"/>
      <c r="B4755" s="65"/>
      <c r="C4755" s="65"/>
      <c r="D4755" s="65"/>
      <c r="E4755" s="65"/>
      <c r="F4755" s="65"/>
      <c r="G4755" s="145"/>
    </row>
    <row r="4756" spans="1:7">
      <c r="A4756" s="65"/>
      <c r="B4756" s="65"/>
      <c r="C4756" s="65"/>
      <c r="D4756" s="65"/>
      <c r="E4756" s="65"/>
      <c r="F4756" s="65"/>
      <c r="G4756" s="145"/>
    </row>
    <row r="4757" spans="1:7">
      <c r="A4757" s="65"/>
      <c r="B4757" s="65"/>
      <c r="C4757" s="65"/>
      <c r="D4757" s="65"/>
      <c r="E4757" s="65"/>
      <c r="F4757" s="65"/>
      <c r="G4757" s="145"/>
    </row>
    <row r="4758" spans="1:7">
      <c r="A4758" s="65"/>
      <c r="B4758" s="65"/>
      <c r="C4758" s="65"/>
      <c r="D4758" s="65"/>
      <c r="E4758" s="65"/>
      <c r="F4758" s="65"/>
      <c r="G4758" s="145"/>
    </row>
    <row r="4759" spans="1:7">
      <c r="A4759" s="65"/>
      <c r="B4759" s="65"/>
      <c r="C4759" s="65"/>
      <c r="D4759" s="65"/>
      <c r="E4759" s="65"/>
      <c r="F4759" s="65"/>
      <c r="G4759" s="145"/>
    </row>
    <row r="4760" spans="1:7">
      <c r="A4760" s="65"/>
      <c r="B4760" s="65"/>
      <c r="C4760" s="65"/>
      <c r="D4760" s="65"/>
      <c r="E4760" s="65"/>
      <c r="F4760" s="65"/>
      <c r="G4760" s="145"/>
    </row>
    <row r="4761" spans="1:7">
      <c r="A4761" s="65"/>
      <c r="B4761" s="65"/>
      <c r="C4761" s="65"/>
      <c r="D4761" s="65"/>
      <c r="E4761" s="65"/>
      <c r="F4761" s="65"/>
      <c r="G4761" s="145"/>
    </row>
    <row r="4762" spans="1:7">
      <c r="A4762" s="65"/>
      <c r="B4762" s="65"/>
      <c r="C4762" s="65"/>
      <c r="D4762" s="65"/>
      <c r="E4762" s="65"/>
      <c r="F4762" s="65"/>
      <c r="G4762" s="145"/>
    </row>
    <row r="4763" spans="1:7">
      <c r="A4763" s="65"/>
      <c r="B4763" s="65"/>
      <c r="C4763" s="65"/>
      <c r="D4763" s="65"/>
      <c r="E4763" s="65"/>
      <c r="F4763" s="65"/>
      <c r="G4763" s="145"/>
    </row>
    <row r="4764" spans="1:7">
      <c r="A4764" s="65"/>
      <c r="B4764" s="65"/>
      <c r="C4764" s="65"/>
      <c r="D4764" s="65"/>
      <c r="E4764" s="65"/>
      <c r="F4764" s="65"/>
      <c r="G4764" s="145"/>
    </row>
    <row r="4765" spans="1:7">
      <c r="A4765" s="65"/>
      <c r="B4765" s="65"/>
      <c r="C4765" s="65"/>
      <c r="D4765" s="65"/>
      <c r="E4765" s="65"/>
      <c r="F4765" s="65"/>
      <c r="G4765" s="145"/>
    </row>
    <row r="4766" spans="1:7">
      <c r="A4766" s="65"/>
      <c r="B4766" s="65"/>
      <c r="C4766" s="65"/>
      <c r="D4766" s="65"/>
      <c r="E4766" s="65"/>
      <c r="F4766" s="65"/>
      <c r="G4766" s="145"/>
    </row>
    <row r="4767" spans="1:7">
      <c r="A4767" s="65"/>
      <c r="B4767" s="65"/>
      <c r="C4767" s="65"/>
      <c r="D4767" s="65"/>
      <c r="E4767" s="65"/>
      <c r="F4767" s="65"/>
      <c r="G4767" s="145"/>
    </row>
    <row r="4768" spans="1:7">
      <c r="A4768" s="65"/>
      <c r="B4768" s="65"/>
      <c r="C4768" s="65"/>
      <c r="D4768" s="65"/>
      <c r="E4768" s="65"/>
      <c r="F4768" s="65"/>
      <c r="G4768" s="145"/>
    </row>
    <row r="4769" spans="1:7">
      <c r="A4769" s="65"/>
      <c r="B4769" s="65"/>
      <c r="C4769" s="65"/>
      <c r="D4769" s="65"/>
      <c r="E4769" s="65"/>
      <c r="F4769" s="65"/>
      <c r="G4769" s="145"/>
    </row>
    <row r="4770" spans="1:7">
      <c r="A4770" s="65"/>
      <c r="B4770" s="65"/>
      <c r="C4770" s="65"/>
      <c r="D4770" s="65"/>
      <c r="E4770" s="65"/>
      <c r="F4770" s="65"/>
      <c r="G4770" s="145"/>
    </row>
    <row r="4771" spans="1:7">
      <c r="A4771" s="65"/>
      <c r="B4771" s="65"/>
      <c r="C4771" s="65"/>
      <c r="D4771" s="65"/>
      <c r="E4771" s="65"/>
      <c r="F4771" s="65"/>
      <c r="G4771" s="145"/>
    </row>
    <row r="4772" spans="1:7">
      <c r="A4772" s="65"/>
      <c r="B4772" s="65"/>
      <c r="C4772" s="65"/>
      <c r="D4772" s="65"/>
      <c r="E4772" s="65"/>
      <c r="F4772" s="65"/>
      <c r="G4772" s="145"/>
    </row>
    <row r="4773" spans="1:7">
      <c r="A4773" s="65"/>
      <c r="B4773" s="65"/>
      <c r="C4773" s="65"/>
      <c r="D4773" s="65"/>
      <c r="E4773" s="65"/>
      <c r="F4773" s="65"/>
      <c r="G4773" s="145"/>
    </row>
    <row r="4774" spans="1:7">
      <c r="A4774" s="65"/>
      <c r="B4774" s="65"/>
      <c r="C4774" s="65"/>
      <c r="D4774" s="65"/>
      <c r="E4774" s="65"/>
      <c r="F4774" s="65"/>
      <c r="G4774" s="145"/>
    </row>
    <row r="4775" spans="1:7">
      <c r="A4775" s="65"/>
      <c r="B4775" s="65"/>
      <c r="C4775" s="65"/>
      <c r="D4775" s="65"/>
      <c r="E4775" s="65"/>
      <c r="F4775" s="65"/>
      <c r="G4775" s="145"/>
    </row>
    <row r="4776" spans="1:7">
      <c r="A4776" s="65"/>
      <c r="B4776" s="65"/>
      <c r="C4776" s="65"/>
      <c r="D4776" s="65"/>
      <c r="E4776" s="65"/>
      <c r="F4776" s="65"/>
      <c r="G4776" s="145"/>
    </row>
    <row r="4777" spans="1:7">
      <c r="A4777" s="65"/>
      <c r="B4777" s="65"/>
      <c r="C4777" s="65"/>
      <c r="D4777" s="65"/>
      <c r="E4777" s="65"/>
      <c r="F4777" s="65"/>
      <c r="G4777" s="145"/>
    </row>
    <row r="4778" spans="1:7">
      <c r="A4778" s="65"/>
      <c r="B4778" s="65"/>
      <c r="C4778" s="65"/>
      <c r="D4778" s="65"/>
      <c r="E4778" s="65"/>
      <c r="F4778" s="65"/>
      <c r="G4778" s="145"/>
    </row>
    <row r="4779" spans="1:7">
      <c r="A4779" s="65"/>
      <c r="B4779" s="65"/>
      <c r="C4779" s="65"/>
      <c r="D4779" s="65"/>
      <c r="E4779" s="65"/>
      <c r="F4779" s="65"/>
      <c r="G4779" s="145"/>
    </row>
    <row r="4780" spans="1:7">
      <c r="A4780" s="65"/>
      <c r="B4780" s="65"/>
      <c r="C4780" s="65"/>
      <c r="D4780" s="65"/>
      <c r="E4780" s="65"/>
      <c r="F4780" s="65"/>
      <c r="G4780" s="145"/>
    </row>
    <row r="4781" spans="1:7">
      <c r="A4781" s="65"/>
      <c r="B4781" s="65"/>
      <c r="C4781" s="65"/>
      <c r="D4781" s="65"/>
      <c r="E4781" s="65"/>
      <c r="F4781" s="65"/>
      <c r="G4781" s="145"/>
    </row>
    <row r="4782" spans="1:7">
      <c r="A4782" s="65"/>
      <c r="B4782" s="65"/>
      <c r="C4782" s="65"/>
      <c r="D4782" s="65"/>
      <c r="E4782" s="65"/>
      <c r="F4782" s="65"/>
      <c r="G4782" s="145"/>
    </row>
    <row r="4783" spans="1:7">
      <c r="A4783" s="65"/>
      <c r="B4783" s="65"/>
      <c r="C4783" s="65"/>
      <c r="D4783" s="65"/>
      <c r="E4783" s="65"/>
      <c r="F4783" s="65"/>
      <c r="G4783" s="145"/>
    </row>
    <row r="4784" spans="1:7">
      <c r="A4784" s="65"/>
      <c r="B4784" s="65"/>
      <c r="C4784" s="65"/>
      <c r="D4784" s="65"/>
      <c r="E4784" s="65"/>
      <c r="F4784" s="65"/>
      <c r="G4784" s="145"/>
    </row>
    <row r="4785" spans="1:7">
      <c r="A4785" s="65"/>
      <c r="B4785" s="65"/>
      <c r="C4785" s="65"/>
      <c r="D4785" s="65"/>
      <c r="E4785" s="65"/>
      <c r="F4785" s="65"/>
      <c r="G4785" s="145"/>
    </row>
    <row r="4786" spans="1:7">
      <c r="A4786" s="65"/>
      <c r="B4786" s="65"/>
      <c r="C4786" s="65"/>
      <c r="D4786" s="65"/>
      <c r="E4786" s="65"/>
      <c r="F4786" s="65"/>
      <c r="G4786" s="145"/>
    </row>
    <row r="4787" spans="1:7">
      <c r="A4787" s="65"/>
      <c r="B4787" s="65"/>
      <c r="C4787" s="65"/>
      <c r="D4787" s="65"/>
      <c r="E4787" s="65"/>
      <c r="F4787" s="65"/>
      <c r="G4787" s="145"/>
    </row>
    <row r="4788" spans="1:7">
      <c r="A4788" s="65"/>
      <c r="B4788" s="65"/>
      <c r="C4788" s="65"/>
      <c r="D4788" s="65"/>
      <c r="E4788" s="65"/>
      <c r="F4788" s="65"/>
      <c r="G4788" s="145"/>
    </row>
    <row r="4789" spans="1:7">
      <c r="A4789" s="65"/>
      <c r="B4789" s="65"/>
      <c r="C4789" s="65"/>
      <c r="D4789" s="65"/>
      <c r="E4789" s="65"/>
      <c r="F4789" s="65"/>
      <c r="G4789" s="145"/>
    </row>
    <row r="4790" spans="1:7">
      <c r="A4790" s="65"/>
      <c r="B4790" s="65"/>
      <c r="C4790" s="65"/>
      <c r="D4790" s="65"/>
      <c r="E4790" s="65"/>
      <c r="F4790" s="65"/>
      <c r="G4790" s="145"/>
    </row>
    <row r="4791" spans="1:7">
      <c r="A4791" s="65"/>
      <c r="B4791" s="65"/>
      <c r="C4791" s="65"/>
      <c r="D4791" s="65"/>
      <c r="E4791" s="65"/>
      <c r="F4791" s="65"/>
      <c r="G4791" s="145"/>
    </row>
    <row r="4792" spans="1:7">
      <c r="A4792" s="65"/>
      <c r="B4792" s="65"/>
      <c r="C4792" s="65"/>
      <c r="D4792" s="65"/>
      <c r="E4792" s="65"/>
      <c r="F4792" s="65"/>
      <c r="G4792" s="145"/>
    </row>
    <row r="4793" spans="1:7">
      <c r="A4793" s="65"/>
      <c r="B4793" s="65"/>
      <c r="C4793" s="65"/>
      <c r="D4793" s="65"/>
      <c r="E4793" s="65"/>
      <c r="F4793" s="65"/>
      <c r="G4793" s="145"/>
    </row>
    <row r="4794" spans="1:7">
      <c r="A4794" s="65"/>
      <c r="B4794" s="65"/>
      <c r="C4794" s="65"/>
      <c r="D4794" s="65"/>
      <c r="E4794" s="65"/>
      <c r="F4794" s="65"/>
      <c r="G4794" s="145"/>
    </row>
    <row r="4795" spans="1:7">
      <c r="A4795" s="65"/>
      <c r="B4795" s="65"/>
      <c r="C4795" s="65"/>
      <c r="D4795" s="65"/>
      <c r="E4795" s="65"/>
      <c r="F4795" s="65"/>
      <c r="G4795" s="145"/>
    </row>
    <row r="4796" spans="1:7">
      <c r="A4796" s="65"/>
      <c r="B4796" s="65"/>
      <c r="C4796" s="65"/>
      <c r="D4796" s="65"/>
      <c r="E4796" s="65"/>
      <c r="F4796" s="65"/>
      <c r="G4796" s="145"/>
    </row>
    <row r="4797" spans="1:7">
      <c r="A4797" s="65"/>
      <c r="B4797" s="65"/>
      <c r="C4797" s="65"/>
      <c r="D4797" s="65"/>
      <c r="E4797" s="65"/>
      <c r="F4797" s="65"/>
      <c r="G4797" s="145"/>
    </row>
    <row r="4798" spans="1:7">
      <c r="A4798" s="65"/>
      <c r="B4798" s="65"/>
      <c r="C4798" s="65"/>
      <c r="D4798" s="65"/>
      <c r="E4798" s="65"/>
      <c r="F4798" s="65"/>
      <c r="G4798" s="145"/>
    </row>
    <row r="4799" spans="1:7">
      <c r="A4799" s="65"/>
      <c r="B4799" s="65"/>
      <c r="C4799" s="65"/>
      <c r="D4799" s="65"/>
      <c r="E4799" s="65"/>
      <c r="F4799" s="65"/>
      <c r="G4799" s="145"/>
    </row>
    <row r="4800" spans="1:7">
      <c r="A4800" s="65"/>
      <c r="B4800" s="65"/>
      <c r="C4800" s="65"/>
      <c r="D4800" s="65"/>
      <c r="E4800" s="65"/>
      <c r="F4800" s="65"/>
      <c r="G4800" s="145"/>
    </row>
    <row r="4801" spans="1:7">
      <c r="A4801" s="65"/>
      <c r="B4801" s="65"/>
      <c r="C4801" s="65"/>
      <c r="D4801" s="65"/>
      <c r="E4801" s="65"/>
      <c r="F4801" s="65"/>
      <c r="G4801" s="145"/>
    </row>
    <row r="4802" spans="1:7">
      <c r="A4802" s="65"/>
      <c r="B4802" s="65"/>
      <c r="C4802" s="65"/>
      <c r="D4802" s="65"/>
      <c r="E4802" s="65"/>
      <c r="F4802" s="65"/>
      <c r="G4802" s="145"/>
    </row>
    <row r="4803" spans="1:7">
      <c r="A4803" s="65"/>
      <c r="B4803" s="65"/>
      <c r="C4803" s="65"/>
      <c r="D4803" s="65"/>
      <c r="E4803" s="65"/>
      <c r="F4803" s="65"/>
      <c r="G4803" s="145"/>
    </row>
    <row r="4804" spans="1:7">
      <c r="A4804" s="65"/>
      <c r="B4804" s="65"/>
      <c r="C4804" s="65"/>
      <c r="D4804" s="65"/>
      <c r="E4804" s="65"/>
      <c r="F4804" s="65"/>
      <c r="G4804" s="145"/>
    </row>
    <row r="4805" spans="1:7">
      <c r="A4805" s="65"/>
      <c r="B4805" s="65"/>
      <c r="C4805" s="65"/>
      <c r="D4805" s="65"/>
      <c r="E4805" s="65"/>
      <c r="F4805" s="65"/>
      <c r="G4805" s="145"/>
    </row>
    <row r="4806" spans="1:7">
      <c r="A4806" s="65"/>
      <c r="B4806" s="65"/>
      <c r="C4806" s="65"/>
      <c r="D4806" s="65"/>
      <c r="E4806" s="65"/>
      <c r="F4806" s="65"/>
      <c r="G4806" s="145"/>
    </row>
    <row r="4807" spans="1:7">
      <c r="A4807" s="65"/>
      <c r="B4807" s="65"/>
      <c r="C4807" s="65"/>
      <c r="D4807" s="65"/>
      <c r="E4807" s="65"/>
      <c r="F4807" s="65"/>
      <c r="G4807" s="145"/>
    </row>
    <row r="4808" spans="1:7">
      <c r="A4808" s="65"/>
      <c r="B4808" s="65"/>
      <c r="C4808" s="65"/>
      <c r="D4808" s="65"/>
      <c r="E4808" s="65"/>
      <c r="F4808" s="65"/>
      <c r="G4808" s="145"/>
    </row>
    <row r="4809" spans="1:7">
      <c r="A4809" s="65"/>
      <c r="B4809" s="65"/>
      <c r="C4809" s="65"/>
      <c r="D4809" s="65"/>
      <c r="E4809" s="65"/>
      <c r="F4809" s="65"/>
      <c r="G4809" s="145"/>
    </row>
    <row r="4810" spans="1:7">
      <c r="A4810" s="65"/>
      <c r="B4810" s="65"/>
      <c r="C4810" s="65"/>
      <c r="D4810" s="65"/>
      <c r="E4810" s="65"/>
      <c r="F4810" s="65"/>
      <c r="G4810" s="145"/>
    </row>
    <row r="4811" spans="1:7">
      <c r="A4811" s="65"/>
      <c r="B4811" s="65"/>
      <c r="C4811" s="65"/>
      <c r="D4811" s="65"/>
      <c r="E4811" s="65"/>
      <c r="F4811" s="65"/>
      <c r="G4811" s="145"/>
    </row>
    <row r="4812" spans="1:7">
      <c r="A4812" s="65"/>
      <c r="B4812" s="65"/>
      <c r="C4812" s="65"/>
      <c r="D4812" s="65"/>
      <c r="E4812" s="65"/>
      <c r="F4812" s="65"/>
      <c r="G4812" s="145"/>
    </row>
    <row r="4813" spans="1:7">
      <c r="A4813" s="65"/>
      <c r="B4813" s="65"/>
      <c r="C4813" s="65"/>
      <c r="D4813" s="65"/>
      <c r="E4813" s="65"/>
      <c r="F4813" s="65"/>
      <c r="G4813" s="145"/>
    </row>
    <row r="4814" spans="1:7">
      <c r="A4814" s="65"/>
      <c r="B4814" s="65"/>
      <c r="C4814" s="65"/>
      <c r="D4814" s="65"/>
      <c r="E4814" s="65"/>
      <c r="F4814" s="65"/>
      <c r="G4814" s="145"/>
    </row>
    <row r="4815" spans="1:7">
      <c r="A4815" s="65"/>
      <c r="B4815" s="65"/>
      <c r="C4815" s="65"/>
      <c r="D4815" s="65"/>
      <c r="E4815" s="65"/>
      <c r="F4815" s="65"/>
      <c r="G4815" s="145"/>
    </row>
    <row r="4816" spans="1:7">
      <c r="A4816" s="65"/>
      <c r="B4816" s="65"/>
      <c r="C4816" s="65"/>
      <c r="D4816" s="65"/>
      <c r="E4816" s="65"/>
      <c r="F4816" s="65"/>
      <c r="G4816" s="145"/>
    </row>
    <row r="4817" spans="1:7">
      <c r="A4817" s="65"/>
      <c r="B4817" s="65"/>
      <c r="C4817" s="65"/>
      <c r="D4817" s="65"/>
      <c r="E4817" s="65"/>
      <c r="F4817" s="65"/>
      <c r="G4817" s="145"/>
    </row>
    <row r="4818" spans="1:7">
      <c r="A4818" s="65"/>
      <c r="B4818" s="65"/>
      <c r="C4818" s="65"/>
      <c r="D4818" s="65"/>
      <c r="E4818" s="65"/>
      <c r="F4818" s="65"/>
      <c r="G4818" s="145"/>
    </row>
    <row r="4819" spans="1:7">
      <c r="A4819" s="65"/>
      <c r="B4819" s="65"/>
      <c r="C4819" s="65"/>
      <c r="D4819" s="65"/>
      <c r="E4819" s="65"/>
      <c r="F4819" s="65"/>
      <c r="G4819" s="145"/>
    </row>
    <row r="4820" spans="1:7">
      <c r="A4820" s="65"/>
      <c r="B4820" s="65"/>
      <c r="C4820" s="65"/>
      <c r="D4820" s="65"/>
      <c r="E4820" s="65"/>
      <c r="F4820" s="65"/>
      <c r="G4820" s="145"/>
    </row>
    <row r="4821" spans="1:7">
      <c r="A4821" s="65"/>
      <c r="B4821" s="65"/>
      <c r="C4821" s="65"/>
      <c r="D4821" s="65"/>
      <c r="E4821" s="65"/>
      <c r="F4821" s="65"/>
      <c r="G4821" s="145"/>
    </row>
    <row r="4822" spans="1:7">
      <c r="A4822" s="65"/>
      <c r="B4822" s="65"/>
      <c r="C4822" s="65"/>
      <c r="D4822" s="65"/>
      <c r="E4822" s="65"/>
      <c r="F4822" s="65"/>
      <c r="G4822" s="145"/>
    </row>
    <row r="4823" spans="1:7">
      <c r="A4823" s="65"/>
      <c r="B4823" s="65"/>
      <c r="C4823" s="65"/>
      <c r="D4823" s="65"/>
      <c r="E4823" s="65"/>
      <c r="F4823" s="65"/>
      <c r="G4823" s="145"/>
    </row>
    <row r="4824" spans="1:7">
      <c r="A4824" s="65"/>
      <c r="B4824" s="65"/>
      <c r="C4824" s="65"/>
      <c r="D4824" s="65"/>
      <c r="E4824" s="65"/>
      <c r="F4824" s="65"/>
      <c r="G4824" s="145"/>
    </row>
    <row r="4825" spans="1:7">
      <c r="A4825" s="65"/>
      <c r="B4825" s="65"/>
      <c r="C4825" s="65"/>
      <c r="D4825" s="65"/>
      <c r="E4825" s="65"/>
      <c r="F4825" s="65"/>
      <c r="G4825" s="145"/>
    </row>
    <row r="4826" spans="1:7">
      <c r="A4826" s="65"/>
      <c r="B4826" s="65"/>
      <c r="C4826" s="65"/>
      <c r="D4826" s="65"/>
      <c r="E4826" s="65"/>
      <c r="F4826" s="65"/>
      <c r="G4826" s="145"/>
    </row>
    <row r="4827" spans="1:7">
      <c r="A4827" s="65"/>
      <c r="B4827" s="65"/>
      <c r="C4827" s="65"/>
      <c r="D4827" s="65"/>
      <c r="E4827" s="65"/>
      <c r="F4827" s="65"/>
      <c r="G4827" s="145"/>
    </row>
    <row r="4828" spans="1:7">
      <c r="A4828" s="65"/>
      <c r="B4828" s="65"/>
      <c r="C4828" s="65"/>
      <c r="D4828" s="65"/>
      <c r="E4828" s="65"/>
      <c r="F4828" s="65"/>
      <c r="G4828" s="145"/>
    </row>
    <row r="4829" spans="1:7">
      <c r="A4829" s="65"/>
      <c r="B4829" s="65"/>
      <c r="C4829" s="65"/>
      <c r="D4829" s="65"/>
      <c r="E4829" s="65"/>
      <c r="F4829" s="65"/>
      <c r="G4829" s="145"/>
    </row>
    <row r="4830" spans="1:7">
      <c r="A4830" s="65"/>
      <c r="B4830" s="65"/>
      <c r="C4830" s="65"/>
      <c r="D4830" s="65"/>
      <c r="E4830" s="65"/>
      <c r="F4830" s="65"/>
      <c r="G4830" s="145"/>
    </row>
    <row r="4831" spans="1:7">
      <c r="A4831" s="65"/>
      <c r="B4831" s="65"/>
      <c r="C4831" s="65"/>
      <c r="D4831" s="65"/>
      <c r="E4831" s="65"/>
      <c r="F4831" s="65"/>
      <c r="G4831" s="145"/>
    </row>
    <row r="4832" spans="1:7">
      <c r="A4832" s="65"/>
      <c r="B4832" s="65"/>
      <c r="C4832" s="65"/>
      <c r="D4832" s="65"/>
      <c r="E4832" s="65"/>
      <c r="F4832" s="65"/>
      <c r="G4832" s="145"/>
    </row>
    <row r="4833" spans="1:7">
      <c r="A4833" s="65"/>
      <c r="B4833" s="65"/>
      <c r="C4833" s="65"/>
      <c r="D4833" s="65"/>
      <c r="E4833" s="65"/>
      <c r="F4833" s="65"/>
      <c r="G4833" s="145"/>
    </row>
    <row r="4834" spans="1:7">
      <c r="A4834" s="65"/>
      <c r="B4834" s="65"/>
      <c r="C4834" s="65"/>
      <c r="D4834" s="65"/>
      <c r="E4834" s="65"/>
      <c r="F4834" s="65"/>
      <c r="G4834" s="145"/>
    </row>
    <row r="4835" spans="1:7">
      <c r="A4835" s="65"/>
      <c r="B4835" s="65"/>
      <c r="C4835" s="65"/>
      <c r="D4835" s="65"/>
      <c r="E4835" s="65"/>
      <c r="F4835" s="65"/>
      <c r="G4835" s="145"/>
    </row>
    <row r="4836" spans="1:7">
      <c r="A4836" s="65"/>
      <c r="B4836" s="65"/>
      <c r="C4836" s="65"/>
      <c r="D4836" s="65"/>
      <c r="E4836" s="65"/>
      <c r="F4836" s="65"/>
      <c r="G4836" s="145"/>
    </row>
    <row r="4837" spans="1:7">
      <c r="A4837" s="65"/>
      <c r="B4837" s="65"/>
      <c r="C4837" s="65"/>
      <c r="D4837" s="65"/>
      <c r="E4837" s="65"/>
      <c r="F4837" s="65"/>
      <c r="G4837" s="145"/>
    </row>
    <row r="4838" spans="1:7">
      <c r="A4838" s="65"/>
      <c r="B4838" s="65"/>
      <c r="C4838" s="65"/>
      <c r="D4838" s="65"/>
      <c r="E4838" s="65"/>
      <c r="F4838" s="65"/>
      <c r="G4838" s="145"/>
    </row>
    <row r="4839" spans="1:7">
      <c r="A4839" s="65"/>
      <c r="B4839" s="65"/>
      <c r="C4839" s="65"/>
      <c r="D4839" s="65"/>
      <c r="E4839" s="65"/>
      <c r="F4839" s="65"/>
      <c r="G4839" s="145"/>
    </row>
    <row r="4840" spans="1:7">
      <c r="A4840" s="65"/>
      <c r="B4840" s="65"/>
      <c r="C4840" s="65"/>
      <c r="D4840" s="65"/>
      <c r="E4840" s="65"/>
      <c r="F4840" s="65"/>
      <c r="G4840" s="145"/>
    </row>
    <row r="4841" spans="1:7">
      <c r="A4841" s="65"/>
      <c r="B4841" s="65"/>
      <c r="C4841" s="65"/>
      <c r="D4841" s="65"/>
      <c r="E4841" s="65"/>
      <c r="F4841" s="65"/>
      <c r="G4841" s="145"/>
    </row>
    <row r="4842" spans="1:7">
      <c r="A4842" s="65"/>
      <c r="B4842" s="65"/>
      <c r="C4842" s="65"/>
      <c r="D4842" s="65"/>
      <c r="E4842" s="65"/>
      <c r="F4842" s="65"/>
      <c r="G4842" s="145"/>
    </row>
    <row r="4843" spans="1:7">
      <c r="A4843" s="65"/>
      <c r="B4843" s="65"/>
      <c r="C4843" s="65"/>
      <c r="D4843" s="65"/>
      <c r="E4843" s="65"/>
      <c r="F4843" s="65"/>
      <c r="G4843" s="145"/>
    </row>
    <row r="4844" spans="1:7">
      <c r="A4844" s="65"/>
      <c r="B4844" s="65"/>
      <c r="C4844" s="65"/>
      <c r="D4844" s="65"/>
      <c r="E4844" s="65"/>
      <c r="F4844" s="65"/>
      <c r="G4844" s="145"/>
    </row>
    <row r="4845" spans="1:7">
      <c r="A4845" s="65"/>
      <c r="B4845" s="65"/>
      <c r="C4845" s="65"/>
      <c r="D4845" s="65"/>
      <c r="E4845" s="65"/>
      <c r="F4845" s="65"/>
      <c r="G4845" s="145"/>
    </row>
    <row r="4846" spans="1:7">
      <c r="A4846" s="65"/>
      <c r="B4846" s="65"/>
      <c r="C4846" s="65"/>
      <c r="D4846" s="65"/>
      <c r="E4846" s="65"/>
      <c r="F4846" s="65"/>
      <c r="G4846" s="145"/>
    </row>
    <row r="4847" spans="1:7">
      <c r="A4847" s="65"/>
      <c r="B4847" s="65"/>
      <c r="C4847" s="65"/>
      <c r="D4847" s="65"/>
      <c r="E4847" s="65"/>
      <c r="F4847" s="65"/>
      <c r="G4847" s="145"/>
    </row>
    <row r="4848" spans="1:7">
      <c r="A4848" s="65"/>
      <c r="B4848" s="65"/>
      <c r="C4848" s="65"/>
      <c r="D4848" s="65"/>
      <c r="E4848" s="65"/>
      <c r="F4848" s="65"/>
      <c r="G4848" s="145"/>
    </row>
    <row r="4849" spans="1:7">
      <c r="A4849" s="65"/>
      <c r="B4849" s="65"/>
      <c r="C4849" s="65"/>
      <c r="D4849" s="65"/>
      <c r="E4849" s="65"/>
      <c r="F4849" s="65"/>
      <c r="G4849" s="145"/>
    </row>
    <row r="4850" spans="1:7">
      <c r="A4850" s="65"/>
      <c r="B4850" s="65"/>
      <c r="C4850" s="65"/>
      <c r="D4850" s="65"/>
      <c r="E4850" s="65"/>
      <c r="F4850" s="65"/>
      <c r="G4850" s="145"/>
    </row>
    <row r="4851" spans="1:7">
      <c r="A4851" s="65"/>
      <c r="B4851" s="65"/>
      <c r="C4851" s="65"/>
      <c r="D4851" s="65"/>
      <c r="E4851" s="65"/>
      <c r="F4851" s="65"/>
      <c r="G4851" s="145"/>
    </row>
    <row r="4852" spans="1:7">
      <c r="A4852" s="65"/>
      <c r="B4852" s="65"/>
      <c r="C4852" s="65"/>
      <c r="D4852" s="65"/>
      <c r="E4852" s="65"/>
      <c r="F4852" s="65"/>
      <c r="G4852" s="145"/>
    </row>
    <row r="4853" spans="1:7">
      <c r="A4853" s="65"/>
      <c r="B4853" s="65"/>
      <c r="C4853" s="65"/>
      <c r="D4853" s="65"/>
      <c r="E4853" s="65"/>
      <c r="F4853" s="65"/>
      <c r="G4853" s="145"/>
    </row>
    <row r="4854" spans="1:7">
      <c r="A4854" s="65"/>
      <c r="B4854" s="65"/>
      <c r="C4854" s="65"/>
      <c r="D4854" s="65"/>
      <c r="E4854" s="65"/>
      <c r="F4854" s="65"/>
      <c r="G4854" s="145"/>
    </row>
    <row r="4855" spans="1:7">
      <c r="A4855" s="65"/>
      <c r="B4855" s="65"/>
      <c r="C4855" s="65"/>
      <c r="D4855" s="65"/>
      <c r="E4855" s="65"/>
      <c r="F4855" s="65"/>
      <c r="G4855" s="145"/>
    </row>
    <row r="4856" spans="1:7">
      <c r="A4856" s="65"/>
      <c r="B4856" s="65"/>
      <c r="C4856" s="65"/>
      <c r="D4856" s="65"/>
      <c r="E4856" s="65"/>
      <c r="F4856" s="65"/>
      <c r="G4856" s="145"/>
    </row>
    <row r="4857" spans="1:7">
      <c r="A4857" s="65"/>
      <c r="B4857" s="65"/>
      <c r="C4857" s="65"/>
      <c r="D4857" s="65"/>
      <c r="E4857" s="65"/>
      <c r="F4857" s="65"/>
      <c r="G4857" s="145"/>
    </row>
    <row r="4858" spans="1:7">
      <c r="A4858" s="65"/>
      <c r="B4858" s="65"/>
      <c r="C4858" s="65"/>
      <c r="D4858" s="65"/>
      <c r="E4858" s="65"/>
      <c r="F4858" s="65"/>
      <c r="G4858" s="145"/>
    </row>
    <row r="4859" spans="1:7">
      <c r="A4859" s="65"/>
      <c r="B4859" s="65"/>
      <c r="C4859" s="65"/>
      <c r="D4859" s="65"/>
      <c r="E4859" s="65"/>
      <c r="F4859" s="65"/>
      <c r="G4859" s="145"/>
    </row>
    <row r="4860" spans="1:7">
      <c r="A4860" s="65"/>
      <c r="B4860" s="65"/>
      <c r="C4860" s="65"/>
      <c r="D4860" s="65"/>
      <c r="E4860" s="65"/>
      <c r="F4860" s="65"/>
      <c r="G4860" s="145"/>
    </row>
    <row r="4861" spans="1:7">
      <c r="A4861" s="65"/>
      <c r="B4861" s="65"/>
      <c r="C4861" s="65"/>
      <c r="D4861" s="65"/>
      <c r="E4861" s="65"/>
      <c r="F4861" s="65"/>
      <c r="G4861" s="145"/>
    </row>
    <row r="4862" spans="1:7">
      <c r="A4862" s="65"/>
      <c r="B4862" s="65"/>
      <c r="C4862" s="65"/>
      <c r="D4862" s="65"/>
      <c r="E4862" s="65"/>
      <c r="F4862" s="65"/>
      <c r="G4862" s="145"/>
    </row>
    <row r="4863" spans="1:7">
      <c r="A4863" s="65"/>
      <c r="B4863" s="65"/>
      <c r="C4863" s="65"/>
      <c r="D4863" s="65"/>
      <c r="E4863" s="65"/>
      <c r="F4863" s="65"/>
      <c r="G4863" s="145"/>
    </row>
    <row r="4864" spans="1:7">
      <c r="A4864" s="65"/>
      <c r="B4864" s="65"/>
      <c r="C4864" s="65"/>
      <c r="D4864" s="65"/>
      <c r="E4864" s="65"/>
      <c r="F4864" s="65"/>
      <c r="G4864" s="145"/>
    </row>
    <row r="4865" spans="1:7">
      <c r="A4865" s="65"/>
      <c r="B4865" s="65"/>
      <c r="C4865" s="65"/>
      <c r="D4865" s="65"/>
      <c r="E4865" s="65"/>
      <c r="F4865" s="65"/>
      <c r="G4865" s="145"/>
    </row>
    <row r="4866" spans="1:7">
      <c r="A4866" s="65"/>
      <c r="B4866" s="65"/>
      <c r="C4866" s="65"/>
      <c r="D4866" s="65"/>
      <c r="E4866" s="65"/>
      <c r="F4866" s="65"/>
      <c r="G4866" s="145"/>
    </row>
    <row r="4867" spans="1:7">
      <c r="A4867" s="65"/>
      <c r="B4867" s="65"/>
      <c r="C4867" s="65"/>
      <c r="D4867" s="65"/>
      <c r="E4867" s="65"/>
      <c r="F4867" s="65"/>
      <c r="G4867" s="145"/>
    </row>
    <row r="4868" spans="1:7">
      <c r="A4868" s="65"/>
      <c r="B4868" s="65"/>
      <c r="C4868" s="65"/>
      <c r="D4868" s="65"/>
      <c r="E4868" s="65"/>
      <c r="F4868" s="65"/>
      <c r="G4868" s="145"/>
    </row>
    <row r="4869" spans="1:7">
      <c r="A4869" s="65"/>
      <c r="B4869" s="65"/>
      <c r="C4869" s="65"/>
      <c r="D4869" s="65"/>
      <c r="E4869" s="65"/>
      <c r="F4869" s="65"/>
      <c r="G4869" s="145"/>
    </row>
    <row r="4870" spans="1:7">
      <c r="A4870" s="65"/>
      <c r="B4870" s="65"/>
      <c r="C4870" s="65"/>
      <c r="D4870" s="65"/>
      <c r="E4870" s="65"/>
      <c r="F4870" s="65"/>
      <c r="G4870" s="145"/>
    </row>
    <row r="4871" spans="1:7">
      <c r="A4871" s="65"/>
      <c r="B4871" s="65"/>
      <c r="C4871" s="65"/>
      <c r="D4871" s="65"/>
      <c r="E4871" s="65"/>
      <c r="F4871" s="65"/>
      <c r="G4871" s="145"/>
    </row>
    <row r="4872" spans="1:7">
      <c r="A4872" s="65"/>
      <c r="B4872" s="65"/>
      <c r="C4872" s="65"/>
      <c r="D4872" s="65"/>
      <c r="E4872" s="65"/>
      <c r="F4872" s="65"/>
      <c r="G4872" s="145"/>
    </row>
    <row r="4873" spans="1:7">
      <c r="A4873" s="65"/>
      <c r="B4873" s="65"/>
      <c r="C4873" s="65"/>
      <c r="D4873" s="65"/>
      <c r="E4873" s="65"/>
      <c r="F4873" s="65"/>
      <c r="G4873" s="145"/>
    </row>
    <row r="4874" spans="1:7">
      <c r="A4874" s="65"/>
      <c r="B4874" s="65"/>
      <c r="C4874" s="65"/>
      <c r="D4874" s="65"/>
      <c r="E4874" s="65"/>
      <c r="F4874" s="65"/>
      <c r="G4874" s="145"/>
    </row>
    <row r="4875" spans="1:7">
      <c r="A4875" s="65"/>
      <c r="B4875" s="65"/>
      <c r="C4875" s="65"/>
      <c r="D4875" s="65"/>
      <c r="E4875" s="65"/>
      <c r="F4875" s="65"/>
      <c r="G4875" s="145"/>
    </row>
    <row r="4876" spans="1:7">
      <c r="A4876" s="65"/>
      <c r="B4876" s="65"/>
      <c r="C4876" s="65"/>
      <c r="D4876" s="65"/>
      <c r="E4876" s="65"/>
      <c r="F4876" s="65"/>
      <c r="G4876" s="145"/>
    </row>
    <row r="4877" spans="1:7">
      <c r="A4877" s="65"/>
      <c r="B4877" s="65"/>
      <c r="C4877" s="65"/>
      <c r="D4877" s="65"/>
      <c r="E4877" s="65"/>
      <c r="F4877" s="65"/>
      <c r="G4877" s="145"/>
    </row>
    <row r="4878" spans="1:7">
      <c r="A4878" s="65"/>
      <c r="B4878" s="65"/>
      <c r="C4878" s="65"/>
      <c r="D4878" s="65"/>
      <c r="E4878" s="65"/>
      <c r="F4878" s="65"/>
      <c r="G4878" s="145"/>
    </row>
    <row r="4879" spans="1:7">
      <c r="A4879" s="65"/>
      <c r="B4879" s="65"/>
      <c r="C4879" s="65"/>
      <c r="D4879" s="65"/>
      <c r="E4879" s="65"/>
      <c r="F4879" s="65"/>
      <c r="G4879" s="145"/>
    </row>
    <row r="4880" spans="1:7">
      <c r="A4880" s="65"/>
      <c r="B4880" s="65"/>
      <c r="C4880" s="65"/>
      <c r="D4880" s="65"/>
      <c r="E4880" s="65"/>
      <c r="F4880" s="65"/>
      <c r="G4880" s="145"/>
    </row>
    <row r="4881" spans="1:7">
      <c r="A4881" s="65"/>
      <c r="B4881" s="65"/>
      <c r="C4881" s="65"/>
      <c r="D4881" s="65"/>
      <c r="E4881" s="65"/>
      <c r="F4881" s="65"/>
      <c r="G4881" s="145"/>
    </row>
    <row r="4882" spans="1:7">
      <c r="A4882" s="65"/>
      <c r="B4882" s="65"/>
      <c r="C4882" s="65"/>
      <c r="D4882" s="65"/>
      <c r="E4882" s="65"/>
      <c r="F4882" s="65"/>
      <c r="G4882" s="145"/>
    </row>
    <row r="4883" spans="1:7">
      <c r="A4883" s="65"/>
      <c r="B4883" s="65"/>
      <c r="C4883" s="65"/>
      <c r="D4883" s="65"/>
      <c r="E4883" s="65"/>
      <c r="F4883" s="65"/>
      <c r="G4883" s="145"/>
    </row>
    <row r="4884" spans="1:7">
      <c r="A4884" s="65"/>
      <c r="B4884" s="65"/>
      <c r="C4884" s="65"/>
      <c r="D4884" s="65"/>
      <c r="E4884" s="65"/>
      <c r="F4884" s="65"/>
      <c r="G4884" s="145"/>
    </row>
    <row r="4885" spans="1:7">
      <c r="A4885" s="65"/>
      <c r="B4885" s="65"/>
      <c r="C4885" s="65"/>
      <c r="D4885" s="65"/>
      <c r="E4885" s="65"/>
      <c r="F4885" s="65"/>
      <c r="G4885" s="145"/>
    </row>
    <row r="4886" spans="1:7">
      <c r="A4886" s="65"/>
      <c r="B4886" s="65"/>
      <c r="C4886" s="65"/>
      <c r="D4886" s="65"/>
      <c r="E4886" s="65"/>
      <c r="F4886" s="65"/>
      <c r="G4886" s="145"/>
    </row>
    <row r="4887" spans="1:7">
      <c r="A4887" s="65"/>
      <c r="B4887" s="65"/>
      <c r="C4887" s="65"/>
      <c r="D4887" s="65"/>
      <c r="E4887" s="65"/>
      <c r="F4887" s="65"/>
      <c r="G4887" s="145"/>
    </row>
    <row r="4888" spans="1:7">
      <c r="A4888" s="65"/>
      <c r="B4888" s="65"/>
      <c r="C4888" s="65"/>
      <c r="D4888" s="65"/>
      <c r="E4888" s="65"/>
      <c r="F4888" s="65"/>
      <c r="G4888" s="145"/>
    </row>
    <row r="4889" spans="1:7">
      <c r="A4889" s="65"/>
      <c r="B4889" s="65"/>
      <c r="C4889" s="65"/>
      <c r="D4889" s="65"/>
      <c r="E4889" s="65"/>
      <c r="F4889" s="65"/>
      <c r="G4889" s="145"/>
    </row>
    <row r="4890" spans="1:7">
      <c r="A4890" s="65"/>
      <c r="B4890" s="65"/>
      <c r="C4890" s="65"/>
      <c r="D4890" s="65"/>
      <c r="E4890" s="65"/>
      <c r="F4890" s="65"/>
      <c r="G4890" s="145"/>
    </row>
    <row r="4891" spans="1:7">
      <c r="A4891" s="65"/>
      <c r="B4891" s="65"/>
      <c r="C4891" s="65"/>
      <c r="D4891" s="65"/>
      <c r="E4891" s="65"/>
      <c r="F4891" s="65"/>
      <c r="G4891" s="145"/>
    </row>
    <row r="4892" spans="1:7">
      <c r="A4892" s="65"/>
      <c r="B4892" s="65"/>
      <c r="C4892" s="65"/>
      <c r="D4892" s="65"/>
      <c r="E4892" s="65"/>
      <c r="F4892" s="65"/>
      <c r="G4892" s="145"/>
    </row>
    <row r="4893" spans="1:7">
      <c r="A4893" s="65"/>
      <c r="B4893" s="65"/>
      <c r="C4893" s="65"/>
      <c r="D4893" s="65"/>
      <c r="E4893" s="65"/>
      <c r="F4893" s="65"/>
      <c r="G4893" s="145"/>
    </row>
    <row r="4894" spans="1:7">
      <c r="A4894" s="65"/>
      <c r="B4894" s="65"/>
      <c r="C4894" s="65"/>
      <c r="D4894" s="65"/>
      <c r="E4894" s="65"/>
      <c r="F4894" s="65"/>
      <c r="G4894" s="145"/>
    </row>
    <row r="4895" spans="1:7">
      <c r="A4895" s="65"/>
      <c r="B4895" s="65"/>
      <c r="C4895" s="65"/>
      <c r="D4895" s="65"/>
      <c r="E4895" s="65"/>
      <c r="F4895" s="65"/>
      <c r="G4895" s="145"/>
    </row>
    <row r="4896" spans="1:7">
      <c r="A4896" s="65"/>
      <c r="B4896" s="65"/>
      <c r="C4896" s="65"/>
      <c r="D4896" s="65"/>
      <c r="E4896" s="65"/>
      <c r="F4896" s="65"/>
      <c r="G4896" s="145"/>
    </row>
    <row r="4897" spans="1:7">
      <c r="A4897" s="65"/>
      <c r="B4897" s="65"/>
      <c r="C4897" s="65"/>
      <c r="D4897" s="65"/>
      <c r="E4897" s="65"/>
      <c r="F4897" s="65"/>
      <c r="G4897" s="145"/>
    </row>
    <row r="4898" spans="1:7">
      <c r="A4898" s="65"/>
      <c r="B4898" s="65"/>
      <c r="C4898" s="65"/>
      <c r="D4898" s="65"/>
      <c r="E4898" s="65"/>
      <c r="F4898" s="65"/>
      <c r="G4898" s="145"/>
    </row>
    <row r="4899" spans="1:7">
      <c r="A4899" s="65"/>
      <c r="B4899" s="65"/>
      <c r="C4899" s="65"/>
      <c r="D4899" s="65"/>
      <c r="E4899" s="65"/>
      <c r="F4899" s="65"/>
      <c r="G4899" s="145"/>
    </row>
    <row r="4900" spans="1:7">
      <c r="A4900" s="65"/>
      <c r="B4900" s="65"/>
      <c r="C4900" s="65"/>
      <c r="D4900" s="65"/>
      <c r="E4900" s="65"/>
      <c r="F4900" s="65"/>
      <c r="G4900" s="145"/>
    </row>
    <row r="4901" spans="1:7">
      <c r="A4901" s="65"/>
      <c r="B4901" s="65"/>
      <c r="C4901" s="65"/>
      <c r="D4901" s="65"/>
      <c r="E4901" s="65"/>
      <c r="F4901" s="65"/>
      <c r="G4901" s="145"/>
    </row>
    <row r="4902" spans="1:7">
      <c r="A4902" s="65"/>
      <c r="B4902" s="65"/>
      <c r="C4902" s="65"/>
      <c r="D4902" s="65"/>
      <c r="E4902" s="65"/>
      <c r="F4902" s="65"/>
      <c r="G4902" s="145"/>
    </row>
    <row r="4903" spans="1:7">
      <c r="A4903" s="65"/>
      <c r="B4903" s="65"/>
      <c r="C4903" s="65"/>
      <c r="D4903" s="65"/>
      <c r="E4903" s="65"/>
      <c r="F4903" s="65"/>
      <c r="G4903" s="145"/>
    </row>
    <row r="4904" spans="1:7">
      <c r="A4904" s="65"/>
      <c r="B4904" s="65"/>
      <c r="C4904" s="65"/>
      <c r="D4904" s="65"/>
      <c r="E4904" s="65"/>
      <c r="F4904" s="65"/>
      <c r="G4904" s="145"/>
    </row>
    <row r="4905" spans="1:7">
      <c r="A4905" s="65"/>
      <c r="B4905" s="65"/>
      <c r="C4905" s="65"/>
      <c r="D4905" s="65"/>
      <c r="E4905" s="65"/>
      <c r="F4905" s="65"/>
      <c r="G4905" s="145"/>
    </row>
    <row r="4906" spans="1:7">
      <c r="A4906" s="65"/>
      <c r="B4906" s="65"/>
      <c r="C4906" s="65"/>
      <c r="D4906" s="65"/>
      <c r="E4906" s="65"/>
      <c r="F4906" s="65"/>
      <c r="G4906" s="145"/>
    </row>
    <row r="4907" spans="1:7">
      <c r="A4907" s="65"/>
      <c r="B4907" s="65"/>
      <c r="C4907" s="65"/>
      <c r="D4907" s="65"/>
      <c r="E4907" s="65"/>
      <c r="F4907" s="65"/>
      <c r="G4907" s="145"/>
    </row>
    <row r="4908" spans="1:7">
      <c r="A4908" s="65"/>
      <c r="B4908" s="65"/>
      <c r="C4908" s="65"/>
      <c r="D4908" s="65"/>
      <c r="E4908" s="65"/>
      <c r="F4908" s="65"/>
      <c r="G4908" s="145"/>
    </row>
    <row r="4909" spans="1:7">
      <c r="A4909" s="65"/>
      <c r="B4909" s="65"/>
      <c r="C4909" s="65"/>
      <c r="D4909" s="65"/>
      <c r="E4909" s="65"/>
      <c r="F4909" s="65"/>
      <c r="G4909" s="145"/>
    </row>
    <row r="4910" spans="1:7">
      <c r="A4910" s="65"/>
      <c r="B4910" s="65"/>
      <c r="C4910" s="65"/>
      <c r="D4910" s="65"/>
      <c r="E4910" s="65"/>
      <c r="F4910" s="65"/>
      <c r="G4910" s="145"/>
    </row>
    <row r="4911" spans="1:7">
      <c r="A4911" s="65"/>
      <c r="B4911" s="65"/>
      <c r="C4911" s="65"/>
      <c r="D4911" s="65"/>
      <c r="E4911" s="65"/>
      <c r="F4911" s="65"/>
      <c r="G4911" s="145"/>
    </row>
    <row r="4912" spans="1:7">
      <c r="A4912" s="65"/>
      <c r="B4912" s="65"/>
      <c r="C4912" s="65"/>
      <c r="D4912" s="65"/>
      <c r="E4912" s="65"/>
      <c r="F4912" s="65"/>
      <c r="G4912" s="145"/>
    </row>
    <row r="4913" spans="1:7">
      <c r="A4913" s="65"/>
      <c r="B4913" s="65"/>
      <c r="C4913" s="65"/>
      <c r="D4913" s="65"/>
      <c r="E4913" s="65"/>
      <c r="F4913" s="65"/>
      <c r="G4913" s="145"/>
    </row>
    <row r="4914" spans="1:7">
      <c r="A4914" s="65"/>
      <c r="B4914" s="65"/>
      <c r="C4914" s="65"/>
      <c r="D4914" s="65"/>
      <c r="E4914" s="65"/>
      <c r="F4914" s="65"/>
      <c r="G4914" s="145"/>
    </row>
    <row r="4915" spans="1:7">
      <c r="A4915" s="65"/>
      <c r="B4915" s="65"/>
      <c r="C4915" s="65"/>
      <c r="D4915" s="65"/>
      <c r="E4915" s="65"/>
      <c r="F4915" s="65"/>
      <c r="G4915" s="145"/>
    </row>
    <row r="4916" spans="1:7">
      <c r="A4916" s="65"/>
      <c r="B4916" s="65"/>
      <c r="C4916" s="65"/>
      <c r="D4916" s="65"/>
      <c r="E4916" s="65"/>
      <c r="F4916" s="65"/>
      <c r="G4916" s="145"/>
    </row>
    <row r="4917" spans="1:7">
      <c r="A4917" s="65"/>
      <c r="B4917" s="65"/>
      <c r="C4917" s="65"/>
      <c r="D4917" s="65"/>
      <c r="E4917" s="65"/>
      <c r="F4917" s="65"/>
      <c r="G4917" s="145"/>
    </row>
    <row r="4918" spans="1:7">
      <c r="A4918" s="65"/>
      <c r="B4918" s="65"/>
      <c r="C4918" s="65"/>
      <c r="D4918" s="65"/>
      <c r="E4918" s="65"/>
      <c r="F4918" s="65"/>
      <c r="G4918" s="145"/>
    </row>
    <row r="4919" spans="1:7">
      <c r="A4919" s="65"/>
      <c r="B4919" s="65"/>
      <c r="C4919" s="65"/>
      <c r="D4919" s="65"/>
      <c r="E4919" s="65"/>
      <c r="F4919" s="65"/>
      <c r="G4919" s="145"/>
    </row>
    <row r="4920" spans="1:7">
      <c r="A4920" s="65"/>
      <c r="B4920" s="65"/>
      <c r="C4920" s="65"/>
      <c r="D4920" s="65"/>
      <c r="E4920" s="65"/>
      <c r="F4920" s="65"/>
      <c r="G4920" s="145"/>
    </row>
    <row r="4921" spans="1:7">
      <c r="A4921" s="65"/>
      <c r="B4921" s="65"/>
      <c r="C4921" s="65"/>
      <c r="D4921" s="65"/>
      <c r="E4921" s="65"/>
      <c r="F4921" s="65"/>
      <c r="G4921" s="145"/>
    </row>
    <row r="4922" spans="1:7">
      <c r="A4922" s="65"/>
      <c r="B4922" s="65"/>
      <c r="C4922" s="65"/>
      <c r="D4922" s="65"/>
      <c r="E4922" s="65"/>
      <c r="F4922" s="65"/>
      <c r="G4922" s="145"/>
    </row>
    <row r="4923" spans="1:7">
      <c r="A4923" s="65"/>
      <c r="B4923" s="65"/>
      <c r="C4923" s="65"/>
      <c r="D4923" s="65"/>
      <c r="E4923" s="65"/>
      <c r="F4923" s="65"/>
      <c r="G4923" s="145"/>
    </row>
    <row r="4924" spans="1:7">
      <c r="A4924" s="65"/>
      <c r="B4924" s="65"/>
      <c r="C4924" s="65"/>
      <c r="D4924" s="65"/>
      <c r="E4924" s="65"/>
      <c r="F4924" s="65"/>
      <c r="G4924" s="145"/>
    </row>
    <row r="4925" spans="1:7">
      <c r="A4925" s="65"/>
      <c r="B4925" s="65"/>
      <c r="C4925" s="65"/>
      <c r="D4925" s="65"/>
      <c r="E4925" s="65"/>
      <c r="F4925" s="65"/>
      <c r="G4925" s="145"/>
    </row>
    <row r="4926" spans="1:7">
      <c r="A4926" s="65"/>
      <c r="B4926" s="65"/>
      <c r="C4926" s="65"/>
      <c r="D4926" s="65"/>
      <c r="E4926" s="65"/>
      <c r="F4926" s="65"/>
      <c r="G4926" s="145"/>
    </row>
    <row r="4927" spans="1:7">
      <c r="A4927" s="65"/>
      <c r="B4927" s="65"/>
      <c r="C4927" s="65"/>
      <c r="D4927" s="65"/>
      <c r="E4927" s="65"/>
      <c r="F4927" s="65"/>
      <c r="G4927" s="145"/>
    </row>
    <row r="4928" spans="1:7">
      <c r="A4928" s="65"/>
      <c r="B4928" s="65"/>
      <c r="C4928" s="65"/>
      <c r="D4928" s="65"/>
      <c r="E4928" s="65"/>
      <c r="F4928" s="65"/>
      <c r="G4928" s="145"/>
    </row>
    <row r="4929" spans="1:7">
      <c r="A4929" s="65"/>
      <c r="B4929" s="65"/>
      <c r="C4929" s="65"/>
      <c r="D4929" s="65"/>
      <c r="E4929" s="65"/>
      <c r="F4929" s="65"/>
      <c r="G4929" s="145"/>
    </row>
    <row r="4930" spans="1:7">
      <c r="A4930" s="65"/>
      <c r="B4930" s="65"/>
      <c r="C4930" s="65"/>
      <c r="D4930" s="65"/>
      <c r="E4930" s="65"/>
      <c r="F4930" s="65"/>
      <c r="G4930" s="145"/>
    </row>
    <row r="4931" spans="1:7">
      <c r="A4931" s="65"/>
      <c r="B4931" s="65"/>
      <c r="C4931" s="65"/>
      <c r="D4931" s="65"/>
      <c r="E4931" s="65"/>
      <c r="F4931" s="65"/>
      <c r="G4931" s="145"/>
    </row>
    <row r="4932" spans="1:7">
      <c r="A4932" s="65"/>
      <c r="B4932" s="65"/>
      <c r="C4932" s="65"/>
      <c r="D4932" s="65"/>
      <c r="E4932" s="65"/>
      <c r="F4932" s="65"/>
      <c r="G4932" s="145"/>
    </row>
    <row r="4933" spans="1:7">
      <c r="A4933" s="65"/>
      <c r="B4933" s="65"/>
      <c r="C4933" s="65"/>
      <c r="D4933" s="65"/>
      <c r="E4933" s="65"/>
      <c r="F4933" s="65"/>
      <c r="G4933" s="145"/>
    </row>
    <row r="4934" spans="1:7">
      <c r="A4934" s="65"/>
      <c r="B4934" s="65"/>
      <c r="C4934" s="65"/>
      <c r="D4934" s="65"/>
      <c r="E4934" s="65"/>
      <c r="F4934" s="65"/>
      <c r="G4934" s="145"/>
    </row>
    <row r="4935" spans="1:7">
      <c r="A4935" s="65"/>
      <c r="B4935" s="65"/>
      <c r="C4935" s="65"/>
      <c r="D4935" s="65"/>
      <c r="E4935" s="65"/>
      <c r="F4935" s="65"/>
      <c r="G4935" s="145"/>
    </row>
    <row r="4936" spans="1:7">
      <c r="A4936" s="65"/>
      <c r="B4936" s="65"/>
      <c r="C4936" s="65"/>
      <c r="D4936" s="65"/>
      <c r="E4936" s="65"/>
      <c r="F4936" s="65"/>
      <c r="G4936" s="145"/>
    </row>
    <row r="4937" spans="1:7">
      <c r="A4937" s="65"/>
      <c r="B4937" s="65"/>
      <c r="C4937" s="65"/>
      <c r="D4937" s="65"/>
      <c r="E4937" s="65"/>
      <c r="F4937" s="65"/>
      <c r="G4937" s="145"/>
    </row>
    <row r="4938" spans="1:7">
      <c r="A4938" s="65"/>
      <c r="B4938" s="65"/>
      <c r="C4938" s="65"/>
      <c r="D4938" s="65"/>
      <c r="E4938" s="65"/>
      <c r="F4938" s="65"/>
      <c r="G4938" s="145"/>
    </row>
    <row r="4939" spans="1:7">
      <c r="A4939" s="65"/>
      <c r="B4939" s="65"/>
      <c r="C4939" s="65"/>
      <c r="D4939" s="65"/>
      <c r="E4939" s="65"/>
      <c r="F4939" s="65"/>
      <c r="G4939" s="145"/>
    </row>
    <row r="4940" spans="1:7">
      <c r="A4940" s="65"/>
      <c r="B4940" s="65"/>
      <c r="C4940" s="65"/>
      <c r="D4940" s="65"/>
      <c r="E4940" s="65"/>
      <c r="F4940" s="65"/>
      <c r="G4940" s="145"/>
    </row>
    <row r="4941" spans="1:7">
      <c r="A4941" s="65"/>
      <c r="B4941" s="65"/>
      <c r="C4941" s="65"/>
      <c r="D4941" s="65"/>
      <c r="E4941" s="65"/>
      <c r="F4941" s="65"/>
      <c r="G4941" s="145"/>
    </row>
    <row r="4942" spans="1:7">
      <c r="A4942" s="65"/>
      <c r="B4942" s="65"/>
      <c r="C4942" s="65"/>
      <c r="D4942" s="65"/>
      <c r="E4942" s="65"/>
      <c r="F4942" s="65"/>
      <c r="G4942" s="145"/>
    </row>
    <row r="4943" spans="1:7">
      <c r="A4943" s="65"/>
      <c r="B4943" s="65"/>
      <c r="C4943" s="65"/>
      <c r="D4943" s="65"/>
      <c r="E4943" s="65"/>
      <c r="F4943" s="65"/>
      <c r="G4943" s="145"/>
    </row>
    <row r="4944" spans="1:7">
      <c r="A4944" s="65"/>
      <c r="B4944" s="65"/>
      <c r="C4944" s="65"/>
      <c r="D4944" s="65"/>
      <c r="E4944" s="65"/>
      <c r="F4944" s="65"/>
      <c r="G4944" s="145"/>
    </row>
    <row r="4945" spans="1:7">
      <c r="A4945" s="65"/>
      <c r="B4945" s="65"/>
      <c r="C4945" s="65"/>
      <c r="D4945" s="65"/>
      <c r="E4945" s="65"/>
      <c r="F4945" s="65"/>
      <c r="G4945" s="145"/>
    </row>
    <row r="4946" spans="1:7">
      <c r="A4946" s="65"/>
      <c r="B4946" s="65"/>
      <c r="C4946" s="65"/>
      <c r="D4946" s="65"/>
      <c r="E4946" s="65"/>
      <c r="F4946" s="65"/>
      <c r="G4946" s="145"/>
    </row>
    <row r="4947" spans="1:7">
      <c r="A4947" s="65"/>
      <c r="B4947" s="65"/>
      <c r="C4947" s="65"/>
      <c r="D4947" s="65"/>
      <c r="E4947" s="65"/>
      <c r="F4947" s="65"/>
      <c r="G4947" s="145"/>
    </row>
    <row r="4948" spans="1:7">
      <c r="A4948" s="65"/>
      <c r="B4948" s="65"/>
      <c r="C4948" s="65"/>
      <c r="D4948" s="65"/>
      <c r="E4948" s="65"/>
      <c r="F4948" s="65"/>
      <c r="G4948" s="145"/>
    </row>
    <row r="4949" spans="1:7">
      <c r="A4949" s="65"/>
      <c r="B4949" s="65"/>
      <c r="C4949" s="65"/>
      <c r="D4949" s="65"/>
      <c r="E4949" s="65"/>
      <c r="F4949" s="65"/>
      <c r="G4949" s="145"/>
    </row>
    <row r="4950" spans="1:7">
      <c r="A4950" s="65"/>
      <c r="B4950" s="65"/>
      <c r="C4950" s="65"/>
      <c r="D4950" s="65"/>
      <c r="E4950" s="65"/>
      <c r="F4950" s="65"/>
      <c r="G4950" s="145"/>
    </row>
    <row r="4951" spans="1:7">
      <c r="A4951" s="65"/>
      <c r="B4951" s="65"/>
      <c r="C4951" s="65"/>
      <c r="D4951" s="65"/>
      <c r="E4951" s="65"/>
      <c r="F4951" s="65"/>
      <c r="G4951" s="145"/>
    </row>
    <row r="4952" spans="1:7">
      <c r="A4952" s="65"/>
      <c r="B4952" s="65"/>
      <c r="C4952" s="65"/>
      <c r="D4952" s="65"/>
      <c r="E4952" s="65"/>
      <c r="F4952" s="65"/>
      <c r="G4952" s="145"/>
    </row>
    <row r="4953" spans="1:7">
      <c r="A4953" s="65"/>
      <c r="B4953" s="65"/>
      <c r="C4953" s="65"/>
      <c r="D4953" s="65"/>
      <c r="E4953" s="65"/>
      <c r="F4953" s="65"/>
      <c r="G4953" s="145"/>
    </row>
    <row r="4954" spans="1:7">
      <c r="A4954" s="65"/>
      <c r="B4954" s="65"/>
      <c r="C4954" s="65"/>
      <c r="D4954" s="65"/>
      <c r="E4954" s="65"/>
      <c r="F4954" s="65"/>
      <c r="G4954" s="145"/>
    </row>
    <row r="4955" spans="1:7">
      <c r="A4955" s="65"/>
      <c r="B4955" s="65"/>
      <c r="C4955" s="65"/>
      <c r="D4955" s="65"/>
      <c r="E4955" s="65"/>
      <c r="F4955" s="65"/>
      <c r="G4955" s="145"/>
    </row>
    <row r="4956" spans="1:7">
      <c r="A4956" s="65"/>
      <c r="B4956" s="65"/>
      <c r="C4956" s="65"/>
      <c r="D4956" s="65"/>
      <c r="E4956" s="65"/>
      <c r="F4956" s="65"/>
      <c r="G4956" s="145"/>
    </row>
    <row r="4957" spans="1:7">
      <c r="A4957" s="65"/>
      <c r="B4957" s="65"/>
      <c r="C4957" s="65"/>
      <c r="D4957" s="65"/>
      <c r="E4957" s="65"/>
      <c r="F4957" s="65"/>
      <c r="G4957" s="145"/>
    </row>
    <row r="4958" spans="1:7">
      <c r="A4958" s="65"/>
      <c r="B4958" s="65"/>
      <c r="C4958" s="65"/>
      <c r="D4958" s="65"/>
      <c r="E4958" s="65"/>
      <c r="F4958" s="65"/>
      <c r="G4958" s="145"/>
    </row>
    <row r="4959" spans="1:7">
      <c r="A4959" s="65"/>
      <c r="B4959" s="65"/>
      <c r="C4959" s="65"/>
      <c r="D4959" s="65"/>
      <c r="E4959" s="65"/>
      <c r="F4959" s="65"/>
      <c r="G4959" s="145"/>
    </row>
    <row r="4960" spans="1:7">
      <c r="A4960" s="65"/>
      <c r="B4960" s="65"/>
      <c r="C4960" s="65"/>
      <c r="D4960" s="65"/>
      <c r="E4960" s="65"/>
      <c r="F4960" s="65"/>
      <c r="G4960" s="145"/>
    </row>
    <row r="4961" spans="1:7">
      <c r="A4961" s="65"/>
      <c r="B4961" s="65"/>
      <c r="C4961" s="65"/>
      <c r="D4961" s="65"/>
      <c r="E4961" s="65"/>
      <c r="F4961" s="65"/>
      <c r="G4961" s="145"/>
    </row>
    <row r="4962" spans="1:7">
      <c r="A4962" s="65"/>
      <c r="B4962" s="65"/>
      <c r="C4962" s="65"/>
      <c r="D4962" s="65"/>
      <c r="E4962" s="65"/>
      <c r="F4962" s="65"/>
      <c r="G4962" s="145"/>
    </row>
    <row r="4963" spans="1:7">
      <c r="A4963" s="65"/>
      <c r="B4963" s="65"/>
      <c r="C4963" s="65"/>
      <c r="D4963" s="65"/>
      <c r="E4963" s="65"/>
      <c r="F4963" s="65"/>
      <c r="G4963" s="145"/>
    </row>
    <row r="4964" spans="1:7">
      <c r="A4964" s="65"/>
      <c r="B4964" s="65"/>
      <c r="C4964" s="65"/>
      <c r="D4964" s="65"/>
      <c r="E4964" s="65"/>
      <c r="F4964" s="65"/>
      <c r="G4964" s="145"/>
    </row>
    <row r="4965" spans="1:7">
      <c r="A4965" s="65"/>
      <c r="B4965" s="65"/>
      <c r="C4965" s="65"/>
      <c r="D4965" s="65"/>
      <c r="E4965" s="65"/>
      <c r="F4965" s="65"/>
      <c r="G4965" s="145"/>
    </row>
    <row r="4966" spans="1:7">
      <c r="A4966" s="65"/>
      <c r="B4966" s="65"/>
      <c r="C4966" s="65"/>
      <c r="D4966" s="65"/>
      <c r="E4966" s="65"/>
      <c r="F4966" s="65"/>
      <c r="G4966" s="145"/>
    </row>
    <row r="4967" spans="1:7">
      <c r="A4967" s="65"/>
      <c r="B4967" s="65"/>
      <c r="C4967" s="65"/>
      <c r="D4967" s="65"/>
      <c r="E4967" s="65"/>
      <c r="F4967" s="65"/>
      <c r="G4967" s="145"/>
    </row>
    <row r="4968" spans="1:7">
      <c r="A4968" s="65"/>
      <c r="B4968" s="65"/>
      <c r="C4968" s="65"/>
      <c r="D4968" s="65"/>
      <c r="E4968" s="65"/>
      <c r="F4968" s="65"/>
      <c r="G4968" s="145"/>
    </row>
    <row r="4969" spans="1:7">
      <c r="A4969" s="65"/>
      <c r="B4969" s="65"/>
      <c r="C4969" s="65"/>
      <c r="D4969" s="65"/>
      <c r="E4969" s="65"/>
      <c r="F4969" s="65"/>
      <c r="G4969" s="145"/>
    </row>
    <row r="4970" spans="1:7">
      <c r="A4970" s="65"/>
      <c r="B4970" s="65"/>
      <c r="C4970" s="65"/>
      <c r="D4970" s="65"/>
      <c r="E4970" s="65"/>
      <c r="F4970" s="65"/>
      <c r="G4970" s="145"/>
    </row>
    <row r="4971" spans="1:7">
      <c r="A4971" s="65"/>
      <c r="B4971" s="65"/>
      <c r="C4971" s="65"/>
      <c r="D4971" s="65"/>
      <c r="E4971" s="65"/>
      <c r="F4971" s="65"/>
      <c r="G4971" s="145"/>
    </row>
    <row r="4972" spans="1:7">
      <c r="A4972" s="65"/>
      <c r="B4972" s="65"/>
      <c r="C4972" s="65"/>
      <c r="D4972" s="65"/>
      <c r="E4972" s="65"/>
      <c r="F4972" s="65"/>
      <c r="G4972" s="145"/>
    </row>
    <row r="4973" spans="1:7">
      <c r="A4973" s="65"/>
      <c r="B4973" s="65"/>
      <c r="C4973" s="65"/>
      <c r="D4973" s="65"/>
      <c r="E4973" s="65"/>
      <c r="F4973" s="65"/>
      <c r="G4973" s="145"/>
    </row>
    <row r="4974" spans="1:7">
      <c r="A4974" s="65"/>
      <c r="B4974" s="65"/>
      <c r="C4974" s="65"/>
      <c r="D4974" s="65"/>
      <c r="E4974" s="65"/>
      <c r="F4974" s="65"/>
      <c r="G4974" s="145"/>
    </row>
    <row r="4975" spans="1:7">
      <c r="A4975" s="65"/>
      <c r="B4975" s="65"/>
      <c r="C4975" s="65"/>
      <c r="D4975" s="65"/>
      <c r="E4975" s="65"/>
      <c r="F4975" s="65"/>
      <c r="G4975" s="145"/>
    </row>
    <row r="4976" spans="1:7">
      <c r="A4976" s="65"/>
      <c r="B4976" s="65"/>
      <c r="C4976" s="65"/>
      <c r="D4976" s="65"/>
      <c r="E4976" s="65"/>
      <c r="F4976" s="65"/>
      <c r="G4976" s="145"/>
    </row>
    <row r="4977" spans="1:7">
      <c r="A4977" s="65"/>
      <c r="B4977" s="65"/>
      <c r="C4977" s="65"/>
      <c r="D4977" s="65"/>
      <c r="E4977" s="65"/>
      <c r="F4977" s="65"/>
      <c r="G4977" s="145"/>
    </row>
    <row r="4978" spans="1:7">
      <c r="A4978" s="65"/>
      <c r="B4978" s="65"/>
      <c r="C4978" s="65"/>
      <c r="D4978" s="65"/>
      <c r="E4978" s="65"/>
      <c r="F4978" s="65"/>
      <c r="G4978" s="145"/>
    </row>
    <row r="4979" spans="1:7">
      <c r="A4979" s="65"/>
      <c r="B4979" s="65"/>
      <c r="C4979" s="65"/>
      <c r="D4979" s="65"/>
      <c r="E4979" s="65"/>
      <c r="F4979" s="65"/>
      <c r="G4979" s="145"/>
    </row>
    <row r="4980" spans="1:7">
      <c r="A4980" s="65"/>
      <c r="B4980" s="65"/>
      <c r="C4980" s="65"/>
      <c r="D4980" s="65"/>
      <c r="E4980" s="65"/>
      <c r="F4980" s="65"/>
      <c r="G4980" s="145"/>
    </row>
    <row r="4981" spans="1:7">
      <c r="A4981" s="65"/>
      <c r="B4981" s="65"/>
      <c r="C4981" s="65"/>
      <c r="D4981" s="65"/>
      <c r="E4981" s="65"/>
      <c r="F4981" s="65"/>
      <c r="G4981" s="145"/>
    </row>
    <row r="4982" spans="1:7">
      <c r="A4982" s="65"/>
      <c r="B4982" s="65"/>
      <c r="C4982" s="65"/>
      <c r="D4982" s="65"/>
      <c r="E4982" s="65"/>
      <c r="F4982" s="65"/>
      <c r="G4982" s="145"/>
    </row>
    <row r="4983" spans="1:7">
      <c r="A4983" s="65"/>
      <c r="B4983" s="65"/>
      <c r="C4983" s="65"/>
      <c r="D4983" s="65"/>
      <c r="E4983" s="65"/>
      <c r="F4983" s="65"/>
      <c r="G4983" s="145"/>
    </row>
    <row r="4984" spans="1:7">
      <c r="A4984" s="65"/>
      <c r="B4984" s="65"/>
      <c r="C4984" s="65"/>
      <c r="D4984" s="65"/>
      <c r="E4984" s="65"/>
      <c r="F4984" s="65"/>
      <c r="G4984" s="145"/>
    </row>
    <row r="4985" spans="1:7">
      <c r="A4985" s="65"/>
      <c r="B4985" s="65"/>
      <c r="C4985" s="65"/>
      <c r="D4985" s="65"/>
      <c r="E4985" s="65"/>
      <c r="F4985" s="65"/>
      <c r="G4985" s="145"/>
    </row>
    <row r="4986" spans="1:7">
      <c r="A4986" s="65"/>
      <c r="B4986" s="65"/>
      <c r="C4986" s="65"/>
      <c r="D4986" s="65"/>
      <c r="E4986" s="65"/>
      <c r="F4986" s="65"/>
      <c r="G4986" s="145"/>
    </row>
    <row r="4987" spans="1:7">
      <c r="A4987" s="65"/>
      <c r="B4987" s="65"/>
      <c r="C4987" s="65"/>
      <c r="D4987" s="65"/>
      <c r="E4987" s="65"/>
      <c r="F4987" s="65"/>
      <c r="G4987" s="145"/>
    </row>
    <row r="4988" spans="1:7">
      <c r="A4988" s="65"/>
      <c r="B4988" s="65"/>
      <c r="C4988" s="65"/>
      <c r="D4988" s="65"/>
      <c r="E4988" s="65"/>
      <c r="F4988" s="65"/>
      <c r="G4988" s="145"/>
    </row>
    <row r="4989" spans="1:7">
      <c r="A4989" s="65"/>
      <c r="B4989" s="65"/>
      <c r="C4989" s="65"/>
      <c r="D4989" s="65"/>
      <c r="E4989" s="65"/>
      <c r="F4989" s="65"/>
      <c r="G4989" s="145"/>
    </row>
    <row r="4990" spans="1:7">
      <c r="A4990" s="65"/>
      <c r="B4990" s="65"/>
      <c r="C4990" s="65"/>
      <c r="D4990" s="65"/>
      <c r="E4990" s="65"/>
      <c r="F4990" s="65"/>
      <c r="G4990" s="145"/>
    </row>
    <row r="4991" spans="1:7">
      <c r="A4991" s="65"/>
      <c r="B4991" s="65"/>
      <c r="C4991" s="65"/>
      <c r="D4991" s="65"/>
      <c r="E4991" s="65"/>
      <c r="F4991" s="65"/>
      <c r="G4991" s="145"/>
    </row>
    <row r="4992" spans="1:7">
      <c r="A4992" s="65"/>
      <c r="B4992" s="65"/>
      <c r="C4992" s="65"/>
      <c r="D4992" s="65"/>
      <c r="E4992" s="65"/>
      <c r="F4992" s="65"/>
      <c r="G4992" s="145"/>
    </row>
    <row r="4993" spans="1:7">
      <c r="A4993" s="65"/>
      <c r="B4993" s="65"/>
      <c r="C4993" s="65"/>
      <c r="D4993" s="65"/>
      <c r="E4993" s="65"/>
      <c r="F4993" s="65"/>
      <c r="G4993" s="145"/>
    </row>
    <row r="4994" spans="1:7">
      <c r="A4994" s="65"/>
      <c r="B4994" s="65"/>
      <c r="C4994" s="65"/>
      <c r="D4994" s="65"/>
      <c r="E4994" s="65"/>
      <c r="F4994" s="65"/>
      <c r="G4994" s="145"/>
    </row>
    <row r="4995" spans="1:7">
      <c r="A4995" s="65"/>
      <c r="B4995" s="65"/>
      <c r="C4995" s="65"/>
      <c r="D4995" s="65"/>
      <c r="E4995" s="65"/>
      <c r="F4995" s="65"/>
      <c r="G4995" s="145"/>
    </row>
    <row r="4996" spans="1:7">
      <c r="A4996" s="65"/>
      <c r="B4996" s="65"/>
      <c r="C4996" s="65"/>
      <c r="D4996" s="65"/>
      <c r="E4996" s="65"/>
      <c r="F4996" s="65"/>
      <c r="G4996" s="145"/>
    </row>
    <row r="4997" spans="1:7">
      <c r="A4997" s="65"/>
      <c r="B4997" s="65"/>
      <c r="C4997" s="65"/>
      <c r="D4997" s="65"/>
      <c r="E4997" s="65"/>
      <c r="F4997" s="65"/>
      <c r="G4997" s="145"/>
    </row>
    <row r="4998" spans="1:7">
      <c r="A4998" s="65"/>
      <c r="B4998" s="65"/>
      <c r="C4998" s="65"/>
      <c r="D4998" s="65"/>
      <c r="E4998" s="65"/>
      <c r="F4998" s="65"/>
      <c r="G4998" s="145"/>
    </row>
    <row r="4999" spans="1:7">
      <c r="A4999" s="65"/>
      <c r="B4999" s="65"/>
      <c r="C4999" s="65"/>
      <c r="D4999" s="65"/>
      <c r="E4999" s="65"/>
      <c r="F4999" s="65"/>
      <c r="G4999" s="145"/>
    </row>
    <row r="5000" spans="1:7">
      <c r="A5000" s="65"/>
      <c r="B5000" s="65"/>
      <c r="C5000" s="65"/>
      <c r="D5000" s="65"/>
      <c r="E5000" s="65"/>
      <c r="F5000" s="65"/>
      <c r="G5000" s="145"/>
    </row>
    <row r="5001" spans="1:7">
      <c r="A5001" s="65"/>
      <c r="B5001" s="65"/>
      <c r="C5001" s="65"/>
      <c r="D5001" s="65"/>
      <c r="E5001" s="65"/>
      <c r="F5001" s="65"/>
      <c r="G5001" s="145"/>
    </row>
    <row r="5002" spans="1:7">
      <c r="A5002" s="65"/>
      <c r="B5002" s="65"/>
      <c r="C5002" s="65"/>
      <c r="D5002" s="65"/>
      <c r="E5002" s="65"/>
      <c r="F5002" s="65"/>
      <c r="G5002" s="145"/>
    </row>
    <row r="5003" spans="1:7">
      <c r="A5003" s="65"/>
      <c r="B5003" s="65"/>
      <c r="C5003" s="65"/>
      <c r="D5003" s="65"/>
      <c r="E5003" s="65"/>
      <c r="F5003" s="65"/>
      <c r="G5003" s="145"/>
    </row>
    <row r="5004" spans="1:7">
      <c r="A5004" s="65"/>
      <c r="B5004" s="65"/>
      <c r="C5004" s="65"/>
      <c r="D5004" s="65"/>
      <c r="E5004" s="65"/>
      <c r="F5004" s="65"/>
      <c r="G5004" s="145"/>
    </row>
    <row r="5005" spans="1:7">
      <c r="A5005" s="65"/>
      <c r="B5005" s="65"/>
      <c r="C5005" s="65"/>
      <c r="D5005" s="65"/>
      <c r="E5005" s="65"/>
      <c r="F5005" s="65"/>
      <c r="G5005" s="145"/>
    </row>
    <row r="5006" spans="1:7">
      <c r="A5006" s="65"/>
      <c r="B5006" s="65"/>
      <c r="C5006" s="65"/>
      <c r="D5006" s="65"/>
      <c r="E5006" s="65"/>
      <c r="F5006" s="65"/>
      <c r="G5006" s="145"/>
    </row>
    <row r="5007" spans="1:7">
      <c r="A5007" s="65"/>
      <c r="B5007" s="65"/>
      <c r="C5007" s="65"/>
      <c r="D5007" s="65"/>
      <c r="E5007" s="65"/>
      <c r="F5007" s="65"/>
      <c r="G5007" s="145"/>
    </row>
    <row r="5008" spans="1:7">
      <c r="A5008" s="65"/>
      <c r="B5008" s="65"/>
      <c r="C5008" s="65"/>
      <c r="D5008" s="65"/>
      <c r="E5008" s="65"/>
      <c r="F5008" s="65"/>
      <c r="G5008" s="145"/>
    </row>
    <row r="5009" spans="1:7">
      <c r="A5009" s="65"/>
      <c r="B5009" s="65"/>
      <c r="C5009" s="65"/>
      <c r="D5009" s="65"/>
      <c r="E5009" s="65"/>
      <c r="F5009" s="65"/>
      <c r="G5009" s="145"/>
    </row>
    <row r="5010" spans="1:7">
      <c r="A5010" s="65"/>
      <c r="B5010" s="65"/>
      <c r="C5010" s="65"/>
      <c r="D5010" s="65"/>
      <c r="E5010" s="65"/>
      <c r="F5010" s="65"/>
      <c r="G5010" s="145"/>
    </row>
    <row r="5011" spans="1:7">
      <c r="A5011" s="65"/>
      <c r="B5011" s="65"/>
      <c r="C5011" s="65"/>
      <c r="D5011" s="65"/>
      <c r="E5011" s="65"/>
      <c r="F5011" s="65"/>
      <c r="G5011" s="145"/>
    </row>
    <row r="5012" spans="1:7">
      <c r="A5012" s="65"/>
      <c r="B5012" s="65"/>
      <c r="C5012" s="65"/>
      <c r="D5012" s="65"/>
      <c r="E5012" s="65"/>
      <c r="F5012" s="65"/>
      <c r="G5012" s="145"/>
    </row>
    <row r="5013" spans="1:7">
      <c r="A5013" s="65"/>
      <c r="B5013" s="65"/>
      <c r="C5013" s="65"/>
      <c r="D5013" s="65"/>
      <c r="E5013" s="65"/>
      <c r="F5013" s="65"/>
      <c r="G5013" s="145"/>
    </row>
    <row r="5014" spans="1:7">
      <c r="A5014" s="65"/>
      <c r="B5014" s="65"/>
      <c r="C5014" s="65"/>
      <c r="D5014" s="65"/>
      <c r="E5014" s="65"/>
      <c r="F5014" s="65"/>
      <c r="G5014" s="145"/>
    </row>
    <row r="5015" spans="1:7">
      <c r="A5015" s="65"/>
      <c r="B5015" s="65"/>
      <c r="C5015" s="65"/>
      <c r="D5015" s="65"/>
      <c r="E5015" s="65"/>
      <c r="F5015" s="65"/>
      <c r="G5015" s="145"/>
    </row>
    <row r="5016" spans="1:7">
      <c r="A5016" s="65"/>
      <c r="B5016" s="65"/>
      <c r="C5016" s="65"/>
      <c r="D5016" s="65"/>
      <c r="E5016" s="65"/>
      <c r="F5016" s="65"/>
      <c r="G5016" s="145"/>
    </row>
    <row r="5017" spans="1:7">
      <c r="A5017" s="65"/>
      <c r="B5017" s="65"/>
      <c r="C5017" s="65"/>
      <c r="D5017" s="65"/>
      <c r="E5017" s="65"/>
      <c r="F5017" s="65"/>
      <c r="G5017" s="145"/>
    </row>
    <row r="5018" spans="1:7">
      <c r="A5018" s="65"/>
      <c r="B5018" s="65"/>
      <c r="C5018" s="65"/>
      <c r="D5018" s="65"/>
      <c r="E5018" s="65"/>
      <c r="F5018" s="65"/>
      <c r="G5018" s="145"/>
    </row>
    <row r="5019" spans="1:7">
      <c r="A5019" s="65"/>
      <c r="B5019" s="65"/>
      <c r="C5019" s="65"/>
      <c r="D5019" s="65"/>
      <c r="E5019" s="65"/>
      <c r="F5019" s="65"/>
      <c r="G5019" s="145"/>
    </row>
    <row r="5020" spans="1:7">
      <c r="A5020" s="65"/>
      <c r="B5020" s="65"/>
      <c r="C5020" s="65"/>
      <c r="D5020" s="65"/>
      <c r="E5020" s="65"/>
      <c r="F5020" s="65"/>
      <c r="G5020" s="145"/>
    </row>
    <row r="5021" spans="1:7">
      <c r="A5021" s="65"/>
      <c r="B5021" s="65"/>
      <c r="C5021" s="65"/>
      <c r="D5021" s="65"/>
      <c r="E5021" s="65"/>
      <c r="F5021" s="65"/>
      <c r="G5021" s="145"/>
    </row>
    <row r="5022" spans="1:7">
      <c r="A5022" s="65"/>
      <c r="B5022" s="65"/>
      <c r="C5022" s="65"/>
      <c r="D5022" s="65"/>
      <c r="E5022" s="65"/>
      <c r="F5022" s="65"/>
      <c r="G5022" s="145"/>
    </row>
    <row r="5023" spans="1:7">
      <c r="A5023" s="65"/>
      <c r="B5023" s="65"/>
      <c r="C5023" s="65"/>
      <c r="D5023" s="65"/>
      <c r="E5023" s="65"/>
      <c r="F5023" s="65"/>
      <c r="G5023" s="145"/>
    </row>
    <row r="5024" spans="1:7">
      <c r="A5024" s="65"/>
      <c r="B5024" s="65"/>
      <c r="C5024" s="65"/>
      <c r="D5024" s="65"/>
      <c r="E5024" s="65"/>
      <c r="F5024" s="65"/>
      <c r="G5024" s="145"/>
    </row>
    <row r="5025" spans="1:7">
      <c r="A5025" s="65"/>
      <c r="B5025" s="65"/>
      <c r="C5025" s="65"/>
      <c r="D5025" s="65"/>
      <c r="E5025" s="65"/>
      <c r="F5025" s="65"/>
      <c r="G5025" s="145"/>
    </row>
    <row r="5026" spans="1:7">
      <c r="A5026" s="65"/>
      <c r="B5026" s="65"/>
      <c r="C5026" s="65"/>
      <c r="D5026" s="65"/>
      <c r="E5026" s="65"/>
      <c r="F5026" s="65"/>
      <c r="G5026" s="145"/>
    </row>
    <row r="5027" spans="1:7">
      <c r="A5027" s="65"/>
      <c r="B5027" s="65"/>
      <c r="C5027" s="65"/>
      <c r="D5027" s="65"/>
      <c r="E5027" s="65"/>
      <c r="F5027" s="65"/>
      <c r="G5027" s="145"/>
    </row>
    <row r="5028" spans="1:7">
      <c r="A5028" s="65"/>
      <c r="B5028" s="65"/>
      <c r="C5028" s="65"/>
      <c r="D5028" s="65"/>
      <c r="E5028" s="65"/>
      <c r="F5028" s="65"/>
      <c r="G5028" s="145"/>
    </row>
    <row r="5029" spans="1:7">
      <c r="A5029" s="65"/>
      <c r="B5029" s="65"/>
      <c r="C5029" s="65"/>
      <c r="D5029" s="65"/>
      <c r="E5029" s="65"/>
      <c r="F5029" s="65"/>
      <c r="G5029" s="145"/>
    </row>
    <row r="5030" spans="1:7">
      <c r="A5030" s="65"/>
      <c r="B5030" s="65"/>
      <c r="C5030" s="65"/>
      <c r="D5030" s="65"/>
      <c r="E5030" s="65"/>
      <c r="F5030" s="65"/>
      <c r="G5030" s="145"/>
    </row>
    <row r="5031" spans="1:7">
      <c r="A5031" s="65"/>
      <c r="B5031" s="65"/>
      <c r="C5031" s="65"/>
      <c r="D5031" s="65"/>
      <c r="E5031" s="65"/>
      <c r="F5031" s="65"/>
      <c r="G5031" s="145"/>
    </row>
    <row r="5032" spans="1:7">
      <c r="A5032" s="65"/>
      <c r="B5032" s="65"/>
      <c r="C5032" s="65"/>
      <c r="D5032" s="65"/>
      <c r="E5032" s="65"/>
      <c r="F5032" s="65"/>
      <c r="G5032" s="145"/>
    </row>
    <row r="5033" spans="1:7">
      <c r="A5033" s="65"/>
      <c r="B5033" s="65"/>
      <c r="C5033" s="65"/>
      <c r="D5033" s="65"/>
      <c r="E5033" s="65"/>
      <c r="F5033" s="65"/>
      <c r="G5033" s="145"/>
    </row>
    <row r="5034" spans="1:7">
      <c r="A5034" s="65"/>
      <c r="B5034" s="65"/>
      <c r="C5034" s="65"/>
      <c r="D5034" s="65"/>
      <c r="E5034" s="65"/>
      <c r="F5034" s="65"/>
      <c r="G5034" s="145"/>
    </row>
    <row r="5035" spans="1:7">
      <c r="A5035" s="65"/>
      <c r="B5035" s="65"/>
      <c r="C5035" s="65"/>
      <c r="D5035" s="65"/>
      <c r="E5035" s="65"/>
      <c r="F5035" s="65"/>
      <c r="G5035" s="145"/>
    </row>
    <row r="5036" spans="1:7">
      <c r="A5036" s="65"/>
      <c r="B5036" s="65"/>
      <c r="C5036" s="65"/>
      <c r="D5036" s="65"/>
      <c r="E5036" s="65"/>
      <c r="F5036" s="65"/>
      <c r="G5036" s="145"/>
    </row>
    <row r="5037" spans="1:7">
      <c r="A5037" s="65"/>
      <c r="B5037" s="65"/>
      <c r="C5037" s="65"/>
      <c r="D5037" s="65"/>
      <c r="E5037" s="65"/>
      <c r="F5037" s="65"/>
      <c r="G5037" s="145"/>
    </row>
    <row r="5038" spans="1:7">
      <c r="A5038" s="65"/>
      <c r="B5038" s="65"/>
      <c r="C5038" s="65"/>
      <c r="D5038" s="65"/>
      <c r="E5038" s="65"/>
      <c r="F5038" s="65"/>
      <c r="G5038" s="145"/>
    </row>
    <row r="5039" spans="1:7">
      <c r="A5039" s="65"/>
      <c r="B5039" s="65"/>
      <c r="C5039" s="65"/>
      <c r="D5039" s="65"/>
      <c r="E5039" s="65"/>
      <c r="F5039" s="65"/>
      <c r="G5039" s="145"/>
    </row>
    <row r="5040" spans="1:7">
      <c r="A5040" s="65"/>
      <c r="B5040" s="65"/>
      <c r="C5040" s="65"/>
      <c r="D5040" s="65"/>
      <c r="E5040" s="65"/>
      <c r="F5040" s="65"/>
      <c r="G5040" s="145"/>
    </row>
    <row r="5041" spans="1:7">
      <c r="A5041" s="65"/>
      <c r="B5041" s="65"/>
      <c r="C5041" s="65"/>
      <c r="D5041" s="65"/>
      <c r="E5041" s="65"/>
      <c r="F5041" s="65"/>
      <c r="G5041" s="145"/>
    </row>
    <row r="5042" spans="1:7">
      <c r="A5042" s="65"/>
      <c r="B5042" s="65"/>
      <c r="C5042" s="65"/>
      <c r="D5042" s="65"/>
      <c r="E5042" s="65"/>
      <c r="F5042" s="65"/>
      <c r="G5042" s="145"/>
    </row>
    <row r="5043" spans="1:7">
      <c r="A5043" s="65"/>
      <c r="B5043" s="65"/>
      <c r="C5043" s="65"/>
      <c r="D5043" s="65"/>
      <c r="E5043" s="65"/>
      <c r="F5043" s="65"/>
      <c r="G5043" s="145"/>
    </row>
    <row r="5044" spans="1:7">
      <c r="A5044" s="65"/>
      <c r="B5044" s="65"/>
      <c r="C5044" s="65"/>
      <c r="D5044" s="65"/>
      <c r="E5044" s="65"/>
      <c r="F5044" s="65"/>
      <c r="G5044" s="145"/>
    </row>
    <row r="5045" spans="1:7">
      <c r="A5045" s="65"/>
      <c r="B5045" s="65"/>
      <c r="C5045" s="65"/>
      <c r="D5045" s="65"/>
      <c r="E5045" s="65"/>
      <c r="F5045" s="65"/>
      <c r="G5045" s="145"/>
    </row>
    <row r="5046" spans="1:7">
      <c r="A5046" s="65"/>
      <c r="B5046" s="65"/>
      <c r="C5046" s="65"/>
      <c r="D5046" s="65"/>
      <c r="E5046" s="65"/>
      <c r="F5046" s="65"/>
      <c r="G5046" s="145"/>
    </row>
    <row r="5047" spans="1:7">
      <c r="A5047" s="65"/>
      <c r="B5047" s="65"/>
      <c r="C5047" s="65"/>
      <c r="D5047" s="65"/>
      <c r="E5047" s="65"/>
      <c r="F5047" s="65"/>
      <c r="G5047" s="145"/>
    </row>
    <row r="5048" spans="1:7">
      <c r="A5048" s="65"/>
      <c r="B5048" s="65"/>
      <c r="C5048" s="65"/>
      <c r="D5048" s="65"/>
      <c r="E5048" s="65"/>
      <c r="F5048" s="65"/>
      <c r="G5048" s="145"/>
    </row>
    <row r="5049" spans="1:7">
      <c r="A5049" s="65"/>
      <c r="B5049" s="65"/>
      <c r="C5049" s="65"/>
      <c r="D5049" s="65"/>
      <c r="E5049" s="65"/>
      <c r="F5049" s="65"/>
      <c r="G5049" s="145"/>
    </row>
    <row r="5050" spans="1:7">
      <c r="A5050" s="65"/>
      <c r="B5050" s="65"/>
      <c r="C5050" s="65"/>
      <c r="D5050" s="65"/>
      <c r="E5050" s="65"/>
      <c r="F5050" s="65"/>
      <c r="G5050" s="145"/>
    </row>
    <row r="5051" spans="1:7">
      <c r="A5051" s="65"/>
      <c r="B5051" s="65"/>
      <c r="C5051" s="65"/>
      <c r="D5051" s="65"/>
      <c r="E5051" s="65"/>
      <c r="F5051" s="65"/>
      <c r="G5051" s="145"/>
    </row>
    <row r="5052" spans="1:7">
      <c r="A5052" s="65"/>
      <c r="B5052" s="65"/>
      <c r="C5052" s="65"/>
      <c r="D5052" s="65"/>
      <c r="E5052" s="65"/>
      <c r="F5052" s="65"/>
      <c r="G5052" s="145"/>
    </row>
    <row r="5053" spans="1:7">
      <c r="A5053" s="65"/>
      <c r="B5053" s="65"/>
      <c r="C5053" s="65"/>
      <c r="D5053" s="65"/>
      <c r="E5053" s="65"/>
      <c r="F5053" s="65"/>
      <c r="G5053" s="145"/>
    </row>
    <row r="5054" spans="1:7">
      <c r="A5054" s="65"/>
      <c r="B5054" s="65"/>
      <c r="C5054" s="65"/>
      <c r="D5054" s="65"/>
      <c r="E5054" s="65"/>
      <c r="F5054" s="65"/>
      <c r="G5054" s="145"/>
    </row>
    <row r="5055" spans="1:7">
      <c r="A5055" s="65"/>
      <c r="B5055" s="65"/>
      <c r="C5055" s="65"/>
      <c r="D5055" s="65"/>
      <c r="E5055" s="65"/>
      <c r="F5055" s="65"/>
      <c r="G5055" s="145"/>
    </row>
    <row r="5056" spans="1:7">
      <c r="A5056" s="65"/>
      <c r="B5056" s="65"/>
      <c r="C5056" s="65"/>
      <c r="D5056" s="65"/>
      <c r="E5056" s="65"/>
      <c r="F5056" s="65"/>
      <c r="G5056" s="145"/>
    </row>
    <row r="5057" spans="1:7">
      <c r="A5057" s="65"/>
      <c r="B5057" s="65"/>
      <c r="C5057" s="65"/>
      <c r="D5057" s="65"/>
      <c r="E5057" s="65"/>
      <c r="F5057" s="65"/>
      <c r="G5057" s="145"/>
    </row>
    <row r="5058" spans="1:7">
      <c r="A5058" s="65"/>
      <c r="B5058" s="65"/>
      <c r="C5058" s="65"/>
      <c r="D5058" s="65"/>
      <c r="E5058" s="65"/>
      <c r="F5058" s="65"/>
      <c r="G5058" s="145"/>
    </row>
    <row r="5059" spans="1:7">
      <c r="A5059" s="65"/>
      <c r="B5059" s="65"/>
      <c r="C5059" s="65"/>
      <c r="D5059" s="65"/>
      <c r="E5059" s="65"/>
      <c r="F5059" s="65"/>
      <c r="G5059" s="145"/>
    </row>
    <row r="5060" spans="1:7">
      <c r="A5060" s="65"/>
      <c r="B5060" s="65"/>
      <c r="C5060" s="65"/>
      <c r="D5060" s="65"/>
      <c r="E5060" s="65"/>
      <c r="F5060" s="65"/>
      <c r="G5060" s="145"/>
    </row>
    <row r="5061" spans="1:7">
      <c r="A5061" s="65"/>
      <c r="B5061" s="65"/>
      <c r="C5061" s="65"/>
      <c r="D5061" s="65"/>
      <c r="E5061" s="65"/>
      <c r="F5061" s="65"/>
      <c r="G5061" s="145"/>
    </row>
    <row r="5062" spans="1:7">
      <c r="A5062" s="65"/>
      <c r="B5062" s="65"/>
      <c r="C5062" s="65"/>
      <c r="D5062" s="65"/>
      <c r="E5062" s="65"/>
      <c r="F5062" s="65"/>
      <c r="G5062" s="145"/>
    </row>
    <row r="5063" spans="1:7">
      <c r="A5063" s="65"/>
      <c r="B5063" s="65"/>
      <c r="C5063" s="65"/>
      <c r="D5063" s="65"/>
      <c r="E5063" s="65"/>
      <c r="F5063" s="65"/>
      <c r="G5063" s="145"/>
    </row>
    <row r="5064" spans="1:7">
      <c r="A5064" s="65"/>
      <c r="B5064" s="65"/>
      <c r="C5064" s="65"/>
      <c r="D5064" s="65"/>
      <c r="E5064" s="65"/>
      <c r="F5064" s="65"/>
      <c r="G5064" s="145"/>
    </row>
    <row r="5065" spans="1:7">
      <c r="A5065" s="65"/>
      <c r="B5065" s="65"/>
      <c r="C5065" s="65"/>
      <c r="D5065" s="65"/>
      <c r="E5065" s="65"/>
      <c r="F5065" s="65"/>
      <c r="G5065" s="145"/>
    </row>
    <row r="5066" spans="1:7">
      <c r="A5066" s="65"/>
      <c r="B5066" s="65"/>
      <c r="C5066" s="65"/>
      <c r="D5066" s="65"/>
      <c r="E5066" s="65"/>
      <c r="F5066" s="65"/>
      <c r="G5066" s="145"/>
    </row>
    <row r="5067" spans="1:7">
      <c r="A5067" s="65"/>
      <c r="B5067" s="65"/>
      <c r="C5067" s="65"/>
      <c r="D5067" s="65"/>
      <c r="E5067" s="65"/>
      <c r="F5067" s="65"/>
      <c r="G5067" s="145"/>
    </row>
    <row r="5068" spans="1:7">
      <c r="A5068" s="65"/>
      <c r="B5068" s="65"/>
      <c r="C5068" s="65"/>
      <c r="D5068" s="65"/>
      <c r="E5068" s="65"/>
      <c r="F5068" s="65"/>
      <c r="G5068" s="145"/>
    </row>
    <row r="5069" spans="1:7">
      <c r="A5069" s="65"/>
      <c r="B5069" s="65"/>
      <c r="C5069" s="65"/>
      <c r="D5069" s="65"/>
      <c r="E5069" s="65"/>
      <c r="F5069" s="65"/>
      <c r="G5069" s="145"/>
    </row>
    <row r="5070" spans="1:7">
      <c r="A5070" s="65"/>
      <c r="B5070" s="65"/>
      <c r="C5070" s="65"/>
      <c r="D5070" s="65"/>
      <c r="E5070" s="65"/>
      <c r="F5070" s="65"/>
      <c r="G5070" s="145"/>
    </row>
    <row r="5071" spans="1:7">
      <c r="A5071" s="65"/>
      <c r="B5071" s="65"/>
      <c r="C5071" s="65"/>
      <c r="D5071" s="65"/>
      <c r="E5071" s="65"/>
      <c r="F5071" s="65"/>
      <c r="G5071" s="145"/>
    </row>
    <row r="5072" spans="1:7">
      <c r="A5072" s="65"/>
      <c r="B5072" s="65"/>
      <c r="C5072" s="65"/>
      <c r="D5072" s="65"/>
      <c r="E5072" s="65"/>
      <c r="F5072" s="65"/>
      <c r="G5072" s="145"/>
    </row>
    <row r="5073" spans="1:7">
      <c r="A5073" s="65"/>
      <c r="B5073" s="65"/>
      <c r="C5073" s="65"/>
      <c r="D5073" s="65"/>
      <c r="E5073" s="65"/>
      <c r="F5073" s="65"/>
      <c r="G5073" s="145"/>
    </row>
    <row r="5074" spans="1:7">
      <c r="A5074" s="65"/>
      <c r="B5074" s="65"/>
      <c r="C5074" s="65"/>
      <c r="D5074" s="65"/>
      <c r="E5074" s="65"/>
      <c r="F5074" s="65"/>
      <c r="G5074" s="145"/>
    </row>
    <row r="5075" spans="1:7">
      <c r="A5075" s="65"/>
      <c r="B5075" s="65"/>
      <c r="C5075" s="65"/>
      <c r="D5075" s="65"/>
      <c r="E5075" s="65"/>
      <c r="F5075" s="65"/>
      <c r="G5075" s="145"/>
    </row>
    <row r="5076" spans="1:7">
      <c r="A5076" s="65"/>
      <c r="B5076" s="65"/>
      <c r="C5076" s="65"/>
      <c r="D5076" s="65"/>
      <c r="E5076" s="65"/>
      <c r="F5076" s="65"/>
      <c r="G5076" s="145"/>
    </row>
    <row r="5077" spans="1:7">
      <c r="A5077" s="65"/>
      <c r="B5077" s="65"/>
      <c r="C5077" s="65"/>
      <c r="D5077" s="65"/>
      <c r="E5077" s="65"/>
      <c r="F5077" s="65"/>
      <c r="G5077" s="145"/>
    </row>
    <row r="5078" spans="1:7">
      <c r="A5078" s="65"/>
      <c r="B5078" s="65"/>
      <c r="C5078" s="65"/>
      <c r="D5078" s="65"/>
      <c r="E5078" s="65"/>
      <c r="F5078" s="65"/>
      <c r="G5078" s="145"/>
    </row>
    <row r="5079" spans="1:7">
      <c r="A5079" s="65"/>
      <c r="B5079" s="65"/>
      <c r="C5079" s="65"/>
      <c r="D5079" s="65"/>
      <c r="E5079" s="65"/>
      <c r="F5079" s="65"/>
      <c r="G5079" s="145"/>
    </row>
    <row r="5080" spans="1:7">
      <c r="A5080" s="65"/>
      <c r="B5080" s="65"/>
      <c r="C5080" s="65"/>
      <c r="D5080" s="65"/>
      <c r="E5080" s="65"/>
      <c r="F5080" s="65"/>
      <c r="G5080" s="145"/>
    </row>
    <row r="5081" spans="1:7">
      <c r="A5081" s="65"/>
      <c r="B5081" s="65"/>
      <c r="C5081" s="65"/>
      <c r="D5081" s="65"/>
      <c r="E5081" s="65"/>
      <c r="F5081" s="65"/>
      <c r="G5081" s="145"/>
    </row>
    <row r="5082" spans="1:7">
      <c r="A5082" s="65"/>
      <c r="B5082" s="65"/>
      <c r="C5082" s="65"/>
      <c r="D5082" s="65"/>
      <c r="E5082" s="65"/>
      <c r="F5082" s="65"/>
      <c r="G5082" s="145"/>
    </row>
    <row r="5083" spans="1:7">
      <c r="A5083" s="65"/>
      <c r="B5083" s="65"/>
      <c r="C5083" s="65"/>
      <c r="D5083" s="65"/>
      <c r="E5083" s="65"/>
      <c r="F5083" s="65"/>
      <c r="G5083" s="145"/>
    </row>
    <row r="5084" spans="1:7">
      <c r="A5084" s="65"/>
      <c r="B5084" s="65"/>
      <c r="C5084" s="65"/>
      <c r="D5084" s="65"/>
      <c r="E5084" s="65"/>
      <c r="F5084" s="65"/>
      <c r="G5084" s="145"/>
    </row>
    <row r="5085" spans="1:7">
      <c r="A5085" s="65"/>
      <c r="B5085" s="65"/>
      <c r="C5085" s="65"/>
      <c r="D5085" s="65"/>
      <c r="E5085" s="65"/>
      <c r="F5085" s="65"/>
      <c r="G5085" s="145"/>
    </row>
    <row r="5086" spans="1:7">
      <c r="A5086" s="65"/>
      <c r="B5086" s="65"/>
      <c r="C5086" s="65"/>
      <c r="D5086" s="65"/>
      <c r="E5086" s="65"/>
      <c r="F5086" s="65"/>
      <c r="G5086" s="145"/>
    </row>
    <row r="5087" spans="1:7">
      <c r="A5087" s="65"/>
      <c r="B5087" s="65"/>
      <c r="C5087" s="65"/>
      <c r="D5087" s="65"/>
      <c r="E5087" s="65"/>
      <c r="F5087" s="65"/>
      <c r="G5087" s="145"/>
    </row>
    <row r="5088" spans="1:7">
      <c r="A5088" s="65"/>
      <c r="B5088" s="65"/>
      <c r="C5088" s="65"/>
      <c r="D5088" s="65"/>
      <c r="E5088" s="65"/>
      <c r="F5088" s="65"/>
      <c r="G5088" s="145"/>
    </row>
    <row r="5089" spans="1:7">
      <c r="A5089" s="65"/>
      <c r="B5089" s="65"/>
      <c r="C5089" s="65"/>
      <c r="D5089" s="65"/>
      <c r="E5089" s="65"/>
      <c r="F5089" s="65"/>
      <c r="G5089" s="145"/>
    </row>
    <row r="5090" spans="1:7">
      <c r="A5090" s="65"/>
      <c r="B5090" s="65"/>
      <c r="C5090" s="65"/>
      <c r="D5090" s="65"/>
      <c r="E5090" s="65"/>
      <c r="F5090" s="65"/>
      <c r="G5090" s="145"/>
    </row>
    <row r="5091" spans="1:7">
      <c r="A5091" s="65"/>
      <c r="B5091" s="65"/>
      <c r="C5091" s="65"/>
      <c r="D5091" s="65"/>
      <c r="E5091" s="65"/>
      <c r="F5091" s="65"/>
      <c r="G5091" s="145"/>
    </row>
    <row r="5092" spans="1:7">
      <c r="A5092" s="65"/>
      <c r="B5092" s="65"/>
      <c r="C5092" s="65"/>
      <c r="D5092" s="65"/>
      <c r="E5092" s="65"/>
      <c r="F5092" s="65"/>
      <c r="G5092" s="145"/>
    </row>
    <row r="5093" spans="1:7">
      <c r="A5093" s="65"/>
      <c r="B5093" s="65"/>
      <c r="C5093" s="65"/>
      <c r="D5093" s="65"/>
      <c r="E5093" s="65"/>
      <c r="F5093" s="65"/>
      <c r="G5093" s="145"/>
    </row>
    <row r="5094" spans="1:7">
      <c r="A5094" s="65"/>
      <c r="B5094" s="65"/>
      <c r="C5094" s="65"/>
      <c r="D5094" s="65"/>
      <c r="E5094" s="65"/>
      <c r="F5094" s="65"/>
      <c r="G5094" s="145"/>
    </row>
    <row r="5095" spans="1:7">
      <c r="A5095" s="65"/>
      <c r="B5095" s="65"/>
      <c r="C5095" s="65"/>
      <c r="D5095" s="65"/>
      <c r="E5095" s="65"/>
      <c r="F5095" s="65"/>
      <c r="G5095" s="145"/>
    </row>
    <row r="5096" spans="1:7">
      <c r="A5096" s="65"/>
      <c r="B5096" s="65"/>
      <c r="C5096" s="65"/>
      <c r="D5096" s="65"/>
      <c r="E5096" s="65"/>
      <c r="F5096" s="65"/>
      <c r="G5096" s="145"/>
    </row>
    <row r="5097" spans="1:7">
      <c r="A5097" s="65"/>
      <c r="B5097" s="65"/>
      <c r="C5097" s="65"/>
      <c r="D5097" s="65"/>
      <c r="E5097" s="65"/>
      <c r="F5097" s="65"/>
      <c r="G5097" s="145"/>
    </row>
    <row r="5098" spans="1:7">
      <c r="A5098" s="65"/>
      <c r="B5098" s="65"/>
      <c r="C5098" s="65"/>
      <c r="D5098" s="65"/>
      <c r="E5098" s="65"/>
      <c r="F5098" s="65"/>
      <c r="G5098" s="145"/>
    </row>
    <row r="5099" spans="1:7">
      <c r="A5099" s="65"/>
      <c r="B5099" s="65"/>
      <c r="C5099" s="65"/>
      <c r="D5099" s="65"/>
      <c r="E5099" s="65"/>
      <c r="F5099" s="65"/>
      <c r="G5099" s="145"/>
    </row>
    <row r="5100" spans="1:7">
      <c r="A5100" s="65"/>
      <c r="B5100" s="65"/>
      <c r="C5100" s="65"/>
      <c r="D5100" s="65"/>
      <c r="E5100" s="65"/>
      <c r="F5100" s="65"/>
      <c r="G5100" s="145"/>
    </row>
    <row r="5101" spans="1:7">
      <c r="A5101" s="65"/>
      <c r="B5101" s="65"/>
      <c r="C5101" s="65"/>
      <c r="D5101" s="65"/>
      <c r="E5101" s="65"/>
      <c r="F5101" s="65"/>
      <c r="G5101" s="145"/>
    </row>
    <row r="5102" spans="1:7">
      <c r="A5102" s="65"/>
      <c r="B5102" s="65"/>
      <c r="C5102" s="65"/>
      <c r="D5102" s="65"/>
      <c r="E5102" s="65"/>
      <c r="F5102" s="65"/>
      <c r="G5102" s="145"/>
    </row>
    <row r="5103" spans="1:7">
      <c r="A5103" s="65"/>
      <c r="B5103" s="65"/>
      <c r="C5103" s="65"/>
      <c r="D5103" s="65"/>
      <c r="E5103" s="65"/>
      <c r="F5103" s="65"/>
      <c r="G5103" s="145"/>
    </row>
    <row r="5104" spans="1:7">
      <c r="A5104" s="65"/>
      <c r="B5104" s="65"/>
      <c r="C5104" s="65"/>
      <c r="D5104" s="65"/>
      <c r="E5104" s="65"/>
      <c r="F5104" s="65"/>
      <c r="G5104" s="145"/>
    </row>
    <row r="5105" spans="1:7">
      <c r="A5105" s="65"/>
      <c r="B5105" s="65"/>
      <c r="C5105" s="65"/>
      <c r="D5105" s="65"/>
      <c r="E5105" s="65"/>
      <c r="F5105" s="65"/>
      <c r="G5105" s="145"/>
    </row>
    <row r="5106" spans="1:7">
      <c r="A5106" s="65"/>
      <c r="B5106" s="65"/>
      <c r="C5106" s="65"/>
      <c r="D5106" s="65"/>
      <c r="E5106" s="65"/>
      <c r="F5106" s="65"/>
      <c r="G5106" s="145"/>
    </row>
    <row r="5107" spans="1:7">
      <c r="A5107" s="65"/>
      <c r="B5107" s="65"/>
      <c r="C5107" s="65"/>
      <c r="D5107" s="65"/>
      <c r="E5107" s="65"/>
      <c r="F5107" s="65"/>
      <c r="G5107" s="145"/>
    </row>
    <row r="5108" spans="1:7">
      <c r="A5108" s="65"/>
      <c r="B5108" s="65"/>
      <c r="C5108" s="65"/>
      <c r="D5108" s="65"/>
      <c r="E5108" s="65"/>
      <c r="F5108" s="65"/>
      <c r="G5108" s="145"/>
    </row>
    <row r="5109" spans="1:7">
      <c r="A5109" s="65"/>
      <c r="B5109" s="65"/>
      <c r="C5109" s="65"/>
      <c r="D5109" s="65"/>
      <c r="E5109" s="65"/>
      <c r="F5109" s="65"/>
      <c r="G5109" s="145"/>
    </row>
    <row r="5110" spans="1:7">
      <c r="A5110" s="65"/>
      <c r="B5110" s="65"/>
      <c r="C5110" s="65"/>
      <c r="D5110" s="65"/>
      <c r="E5110" s="65"/>
      <c r="F5110" s="65"/>
      <c r="G5110" s="145"/>
    </row>
    <row r="5111" spans="1:7">
      <c r="A5111" s="65"/>
      <c r="B5111" s="65"/>
      <c r="C5111" s="65"/>
      <c r="D5111" s="65"/>
      <c r="E5111" s="65"/>
      <c r="F5111" s="65"/>
      <c r="G5111" s="145"/>
    </row>
    <row r="5112" spans="1:7">
      <c r="A5112" s="65"/>
      <c r="B5112" s="65"/>
      <c r="C5112" s="65"/>
      <c r="D5112" s="65"/>
      <c r="E5112" s="65"/>
      <c r="F5112" s="65"/>
      <c r="G5112" s="145"/>
    </row>
    <row r="5113" spans="1:7">
      <c r="A5113" s="65"/>
      <c r="B5113" s="65"/>
      <c r="C5113" s="65"/>
      <c r="D5113" s="65"/>
      <c r="E5113" s="65"/>
      <c r="F5113" s="65"/>
      <c r="G5113" s="145"/>
    </row>
    <row r="5114" spans="1:7">
      <c r="A5114" s="65"/>
      <c r="B5114" s="65"/>
      <c r="C5114" s="65"/>
      <c r="D5114" s="65"/>
      <c r="E5114" s="65"/>
      <c r="F5114" s="65"/>
      <c r="G5114" s="145"/>
    </row>
    <row r="5115" spans="1:7">
      <c r="A5115" s="65"/>
      <c r="B5115" s="65"/>
      <c r="C5115" s="65"/>
      <c r="D5115" s="65"/>
      <c r="E5115" s="65"/>
      <c r="F5115" s="65"/>
      <c r="G5115" s="145"/>
    </row>
    <row r="5116" spans="1:7">
      <c r="A5116" s="65"/>
      <c r="B5116" s="65"/>
      <c r="C5116" s="65"/>
      <c r="D5116" s="65"/>
      <c r="E5116" s="65"/>
      <c r="F5116" s="65"/>
      <c r="G5116" s="145"/>
    </row>
    <row r="5117" spans="1:7">
      <c r="A5117" s="65"/>
      <c r="B5117" s="65"/>
      <c r="C5117" s="65"/>
      <c r="D5117" s="65"/>
      <c r="E5117" s="65"/>
      <c r="F5117" s="65"/>
      <c r="G5117" s="145"/>
    </row>
    <row r="5118" spans="1:7">
      <c r="A5118" s="65"/>
      <c r="B5118" s="65"/>
      <c r="C5118" s="65"/>
      <c r="D5118" s="65"/>
      <c r="E5118" s="65"/>
      <c r="F5118" s="65"/>
      <c r="G5118" s="145"/>
    </row>
    <row r="5119" spans="1:7">
      <c r="A5119" s="65"/>
      <c r="B5119" s="65"/>
      <c r="C5119" s="65"/>
      <c r="D5119" s="65"/>
      <c r="E5119" s="65"/>
      <c r="F5119" s="65"/>
      <c r="G5119" s="145"/>
    </row>
    <row r="5120" spans="1:7">
      <c r="A5120" s="65"/>
      <c r="B5120" s="65"/>
      <c r="C5120" s="65"/>
      <c r="D5120" s="65"/>
      <c r="E5120" s="65"/>
      <c r="F5120" s="65"/>
      <c r="G5120" s="145"/>
    </row>
    <row r="5121" spans="1:7">
      <c r="A5121" s="65"/>
      <c r="B5121" s="65"/>
      <c r="C5121" s="65"/>
      <c r="D5121" s="65"/>
      <c r="E5121" s="65"/>
      <c r="F5121" s="65"/>
      <c r="G5121" s="145"/>
    </row>
    <row r="5122" spans="1:7">
      <c r="A5122" s="65"/>
      <c r="B5122" s="65"/>
      <c r="C5122" s="65"/>
      <c r="D5122" s="65"/>
      <c r="E5122" s="65"/>
      <c r="F5122" s="65"/>
      <c r="G5122" s="145"/>
    </row>
    <row r="5123" spans="1:7">
      <c r="A5123" s="65"/>
      <c r="B5123" s="65"/>
      <c r="C5123" s="65"/>
      <c r="D5123" s="65"/>
      <c r="E5123" s="65"/>
      <c r="F5123" s="65"/>
      <c r="G5123" s="145"/>
    </row>
    <row r="5124" spans="1:7">
      <c r="A5124" s="65"/>
      <c r="B5124" s="65"/>
      <c r="C5124" s="65"/>
      <c r="D5124" s="65"/>
      <c r="E5124" s="65"/>
      <c r="F5124" s="65"/>
      <c r="G5124" s="145"/>
    </row>
    <row r="5125" spans="1:7">
      <c r="A5125" s="65"/>
      <c r="B5125" s="65"/>
      <c r="C5125" s="65"/>
      <c r="D5125" s="65"/>
      <c r="E5125" s="65"/>
      <c r="F5125" s="65"/>
      <c r="G5125" s="145"/>
    </row>
    <row r="5126" spans="1:7">
      <c r="A5126" s="65"/>
      <c r="B5126" s="65"/>
      <c r="C5126" s="65"/>
      <c r="D5126" s="65"/>
      <c r="E5126" s="65"/>
      <c r="F5126" s="65"/>
      <c r="G5126" s="145"/>
    </row>
    <row r="5127" spans="1:7">
      <c r="A5127" s="65"/>
      <c r="B5127" s="65"/>
      <c r="C5127" s="65"/>
      <c r="D5127" s="65"/>
      <c r="E5127" s="65"/>
      <c r="F5127" s="65"/>
      <c r="G5127" s="145"/>
    </row>
    <row r="5128" spans="1:7">
      <c r="A5128" s="65"/>
      <c r="B5128" s="65"/>
      <c r="C5128" s="65"/>
      <c r="D5128" s="65"/>
      <c r="E5128" s="65"/>
      <c r="F5128" s="65"/>
      <c r="G5128" s="145"/>
    </row>
    <row r="5129" spans="1:7">
      <c r="A5129" s="65"/>
      <c r="B5129" s="65"/>
      <c r="C5129" s="65"/>
      <c r="D5129" s="65"/>
      <c r="E5129" s="65"/>
      <c r="F5129" s="65"/>
      <c r="G5129" s="145"/>
    </row>
    <row r="5130" spans="1:7">
      <c r="A5130" s="65"/>
      <c r="B5130" s="65"/>
      <c r="C5130" s="65"/>
      <c r="D5130" s="65"/>
      <c r="E5130" s="65"/>
      <c r="F5130" s="65"/>
      <c r="G5130" s="145"/>
    </row>
    <row r="5131" spans="1:7">
      <c r="A5131" s="65"/>
      <c r="B5131" s="65"/>
      <c r="C5131" s="65"/>
      <c r="D5131" s="65"/>
      <c r="E5131" s="65"/>
      <c r="F5131" s="65"/>
      <c r="G5131" s="145"/>
    </row>
    <row r="5132" spans="1:7">
      <c r="A5132" s="65"/>
      <c r="B5132" s="65"/>
      <c r="C5132" s="65"/>
      <c r="D5132" s="65"/>
      <c r="E5132" s="65"/>
      <c r="F5132" s="65"/>
      <c r="G5132" s="145"/>
    </row>
    <row r="5133" spans="1:7">
      <c r="A5133" s="65"/>
      <c r="B5133" s="65"/>
      <c r="C5133" s="65"/>
      <c r="D5133" s="65"/>
      <c r="E5133" s="65"/>
      <c r="F5133" s="65"/>
      <c r="G5133" s="145"/>
    </row>
    <row r="5134" spans="1:7">
      <c r="A5134" s="65"/>
      <c r="B5134" s="65"/>
      <c r="C5134" s="65"/>
      <c r="D5134" s="65"/>
      <c r="E5134" s="65"/>
      <c r="F5134" s="65"/>
      <c r="G5134" s="145"/>
    </row>
    <row r="5135" spans="1:7">
      <c r="A5135" s="65"/>
      <c r="B5135" s="65"/>
      <c r="C5135" s="65"/>
      <c r="D5135" s="65"/>
      <c r="E5135" s="65"/>
      <c r="F5135" s="65"/>
      <c r="G5135" s="145"/>
    </row>
    <row r="5136" spans="1:7">
      <c r="A5136" s="65"/>
      <c r="B5136" s="65"/>
      <c r="C5136" s="65"/>
      <c r="D5136" s="65"/>
      <c r="E5136" s="65"/>
      <c r="F5136" s="65"/>
      <c r="G5136" s="145"/>
    </row>
    <row r="5137" spans="1:7">
      <c r="A5137" s="65"/>
      <c r="B5137" s="65"/>
      <c r="C5137" s="65"/>
      <c r="D5137" s="65"/>
      <c r="E5137" s="65"/>
      <c r="F5137" s="65"/>
      <c r="G5137" s="145"/>
    </row>
    <row r="5138" spans="1:7">
      <c r="A5138" s="65"/>
      <c r="B5138" s="65"/>
      <c r="C5138" s="65"/>
      <c r="D5138" s="65"/>
      <c r="E5138" s="65"/>
      <c r="F5138" s="65"/>
      <c r="G5138" s="145"/>
    </row>
    <row r="5139" spans="1:7">
      <c r="A5139" s="65"/>
      <c r="B5139" s="65"/>
      <c r="C5139" s="65"/>
      <c r="D5139" s="65"/>
      <c r="E5139" s="65"/>
      <c r="F5139" s="65"/>
      <c r="G5139" s="145"/>
    </row>
    <row r="5140" spans="1:7">
      <c r="A5140" s="65"/>
      <c r="B5140" s="65"/>
      <c r="C5140" s="65"/>
      <c r="D5140" s="65"/>
      <c r="E5140" s="65"/>
      <c r="F5140" s="65"/>
      <c r="G5140" s="145"/>
    </row>
    <row r="5141" spans="1:7">
      <c r="A5141" s="65"/>
      <c r="B5141" s="65"/>
      <c r="C5141" s="65"/>
      <c r="D5141" s="65"/>
      <c r="E5141" s="65"/>
      <c r="F5141" s="65"/>
      <c r="G5141" s="145"/>
    </row>
    <row r="5142" spans="1:7">
      <c r="A5142" s="65"/>
      <c r="B5142" s="65"/>
      <c r="C5142" s="65"/>
      <c r="D5142" s="65"/>
      <c r="E5142" s="65"/>
      <c r="F5142" s="65"/>
      <c r="G5142" s="145"/>
    </row>
    <row r="5143" spans="1:7">
      <c r="A5143" s="65"/>
      <c r="B5143" s="65"/>
      <c r="C5143" s="65"/>
      <c r="D5143" s="65"/>
      <c r="E5143" s="65"/>
      <c r="F5143" s="65"/>
      <c r="G5143" s="145"/>
    </row>
    <row r="5144" spans="1:7">
      <c r="A5144" s="65"/>
      <c r="B5144" s="65"/>
      <c r="C5144" s="65"/>
      <c r="D5144" s="65"/>
      <c r="E5144" s="65"/>
      <c r="F5144" s="65"/>
      <c r="G5144" s="145"/>
    </row>
    <row r="5145" spans="1:7">
      <c r="A5145" s="65"/>
      <c r="B5145" s="65"/>
      <c r="C5145" s="65"/>
      <c r="D5145" s="65"/>
      <c r="E5145" s="65"/>
      <c r="F5145" s="65"/>
      <c r="G5145" s="145"/>
    </row>
    <row r="5146" spans="1:7">
      <c r="A5146" s="65"/>
      <c r="B5146" s="65"/>
      <c r="C5146" s="65"/>
      <c r="D5146" s="65"/>
      <c r="E5146" s="65"/>
      <c r="F5146" s="65"/>
      <c r="G5146" s="145"/>
    </row>
    <row r="5147" spans="1:7">
      <c r="A5147" s="65"/>
      <c r="B5147" s="65"/>
      <c r="C5147" s="65"/>
      <c r="D5147" s="65"/>
      <c r="E5147" s="65"/>
      <c r="F5147" s="65"/>
      <c r="G5147" s="145"/>
    </row>
    <row r="5148" spans="1:7">
      <c r="A5148" s="65"/>
      <c r="B5148" s="65"/>
      <c r="C5148" s="65"/>
      <c r="D5148" s="65"/>
      <c r="E5148" s="65"/>
      <c r="F5148" s="65"/>
      <c r="G5148" s="145"/>
    </row>
    <row r="5149" spans="1:7">
      <c r="A5149" s="65"/>
      <c r="B5149" s="65"/>
      <c r="C5149" s="65"/>
      <c r="D5149" s="65"/>
      <c r="E5149" s="65"/>
      <c r="F5149" s="65"/>
      <c r="G5149" s="145"/>
    </row>
    <row r="5150" spans="1:7">
      <c r="A5150" s="65"/>
      <c r="B5150" s="65"/>
      <c r="C5150" s="65"/>
      <c r="D5150" s="65"/>
      <c r="E5150" s="65"/>
      <c r="F5150" s="65"/>
      <c r="G5150" s="145"/>
    </row>
    <row r="5151" spans="1:7">
      <c r="A5151" s="65"/>
      <c r="B5151" s="65"/>
      <c r="C5151" s="65"/>
      <c r="D5151" s="65"/>
      <c r="E5151" s="65"/>
      <c r="F5151" s="65"/>
      <c r="G5151" s="145"/>
    </row>
    <row r="5152" spans="1:7">
      <c r="A5152" s="65"/>
      <c r="B5152" s="65"/>
      <c r="C5152" s="65"/>
      <c r="D5152" s="65"/>
      <c r="E5152" s="65"/>
      <c r="F5152" s="65"/>
      <c r="G5152" s="145"/>
    </row>
    <row r="5153" spans="1:7">
      <c r="A5153" s="65"/>
      <c r="B5153" s="65"/>
      <c r="C5153" s="65"/>
      <c r="D5153" s="65"/>
      <c r="E5153" s="65"/>
      <c r="F5153" s="65"/>
      <c r="G5153" s="145"/>
    </row>
    <row r="5154" spans="1:7">
      <c r="A5154" s="65"/>
      <c r="B5154" s="65"/>
      <c r="C5154" s="65"/>
      <c r="D5154" s="65"/>
      <c r="E5154" s="65"/>
      <c r="F5154" s="65"/>
      <c r="G5154" s="145"/>
    </row>
    <row r="5155" spans="1:7">
      <c r="A5155" s="65"/>
      <c r="B5155" s="65"/>
      <c r="C5155" s="65"/>
      <c r="D5155" s="65"/>
      <c r="E5155" s="65"/>
      <c r="F5155" s="65"/>
      <c r="G5155" s="145"/>
    </row>
    <row r="5156" spans="1:7">
      <c r="A5156" s="65"/>
      <c r="B5156" s="65"/>
      <c r="C5156" s="65"/>
      <c r="D5156" s="65"/>
      <c r="E5156" s="65"/>
      <c r="F5156" s="65"/>
      <c r="G5156" s="145"/>
    </row>
    <row r="5157" spans="1:7">
      <c r="A5157" s="65"/>
      <c r="B5157" s="65"/>
      <c r="C5157" s="65"/>
      <c r="D5157" s="65"/>
      <c r="E5157" s="65"/>
      <c r="F5157" s="65"/>
      <c r="G5157" s="145"/>
    </row>
    <row r="5158" spans="1:7">
      <c r="A5158" s="65"/>
      <c r="B5158" s="65"/>
      <c r="C5158" s="65"/>
      <c r="D5158" s="65"/>
      <c r="E5158" s="65"/>
      <c r="F5158" s="65"/>
      <c r="G5158" s="145"/>
    </row>
    <row r="5159" spans="1:7">
      <c r="A5159" s="65"/>
      <c r="B5159" s="65"/>
      <c r="C5159" s="65"/>
      <c r="D5159" s="65"/>
      <c r="E5159" s="65"/>
      <c r="F5159" s="65"/>
      <c r="G5159" s="145"/>
    </row>
    <row r="5160" spans="1:7">
      <c r="A5160" s="65"/>
      <c r="B5160" s="65"/>
      <c r="C5160" s="65"/>
      <c r="D5160" s="65"/>
      <c r="E5160" s="65"/>
      <c r="F5160" s="65"/>
      <c r="G5160" s="145"/>
    </row>
    <row r="5161" spans="1:7">
      <c r="A5161" s="65"/>
      <c r="B5161" s="65"/>
      <c r="C5161" s="65"/>
      <c r="D5161" s="65"/>
      <c r="E5161" s="65"/>
      <c r="F5161" s="65"/>
      <c r="G5161" s="145"/>
    </row>
    <row r="5162" spans="1:7">
      <c r="A5162" s="65"/>
      <c r="B5162" s="65"/>
      <c r="C5162" s="65"/>
      <c r="D5162" s="65"/>
      <c r="E5162" s="65"/>
      <c r="F5162" s="65"/>
      <c r="G5162" s="145"/>
    </row>
    <row r="5163" spans="1:7">
      <c r="A5163" s="65"/>
      <c r="B5163" s="65"/>
      <c r="C5163" s="65"/>
      <c r="D5163" s="65"/>
      <c r="E5163" s="65"/>
      <c r="F5163" s="65"/>
      <c r="G5163" s="145"/>
    </row>
    <row r="5164" spans="1:7">
      <c r="A5164" s="65"/>
      <c r="B5164" s="65"/>
      <c r="C5164" s="65"/>
      <c r="D5164" s="65"/>
      <c r="E5164" s="65"/>
      <c r="F5164" s="65"/>
      <c r="G5164" s="145"/>
    </row>
    <row r="5165" spans="1:7">
      <c r="A5165" s="65"/>
      <c r="B5165" s="65"/>
      <c r="C5165" s="65"/>
      <c r="D5165" s="65"/>
      <c r="E5165" s="65"/>
      <c r="F5165" s="65"/>
      <c r="G5165" s="145"/>
    </row>
    <row r="5166" spans="1:7">
      <c r="A5166" s="65"/>
      <c r="B5166" s="65"/>
      <c r="C5166" s="65"/>
      <c r="D5166" s="65"/>
      <c r="E5166" s="65"/>
      <c r="F5166" s="65"/>
      <c r="G5166" s="145"/>
    </row>
    <row r="5167" spans="1:7">
      <c r="A5167" s="65"/>
      <c r="B5167" s="65"/>
      <c r="C5167" s="65"/>
      <c r="D5167" s="65"/>
      <c r="E5167" s="65"/>
      <c r="F5167" s="65"/>
      <c r="G5167" s="145"/>
    </row>
    <row r="5168" spans="1:7">
      <c r="A5168" s="65"/>
      <c r="B5168" s="65"/>
      <c r="C5168" s="65"/>
      <c r="D5168" s="65"/>
      <c r="E5168" s="65"/>
      <c r="F5168" s="65"/>
      <c r="G5168" s="145"/>
    </row>
    <row r="5169" spans="1:7">
      <c r="A5169" s="65"/>
      <c r="B5169" s="65"/>
      <c r="C5169" s="65"/>
      <c r="D5169" s="65"/>
      <c r="E5169" s="65"/>
      <c r="F5169" s="65"/>
      <c r="G5169" s="145"/>
    </row>
    <row r="5170" spans="1:7">
      <c r="A5170" s="65"/>
      <c r="B5170" s="65"/>
      <c r="C5170" s="65"/>
      <c r="D5170" s="65"/>
      <c r="E5170" s="65"/>
      <c r="F5170" s="65"/>
      <c r="G5170" s="145"/>
    </row>
    <row r="5171" spans="1:7">
      <c r="A5171" s="65"/>
      <c r="B5171" s="65"/>
      <c r="C5171" s="65"/>
      <c r="D5171" s="65"/>
      <c r="E5171" s="65"/>
      <c r="F5171" s="65"/>
      <c r="G5171" s="145"/>
    </row>
    <row r="5172" spans="1:7">
      <c r="A5172" s="65"/>
      <c r="B5172" s="65"/>
      <c r="C5172" s="65"/>
      <c r="D5172" s="65"/>
      <c r="E5172" s="65"/>
      <c r="F5172" s="65"/>
      <c r="G5172" s="145"/>
    </row>
    <row r="5173" spans="1:7">
      <c r="A5173" s="65"/>
      <c r="B5173" s="65"/>
      <c r="C5173" s="65"/>
      <c r="D5173" s="65"/>
      <c r="E5173" s="65"/>
      <c r="F5173" s="65"/>
      <c r="G5173" s="145"/>
    </row>
    <row r="5174" spans="1:7">
      <c r="A5174" s="65"/>
      <c r="B5174" s="65"/>
      <c r="C5174" s="65"/>
      <c r="D5174" s="65"/>
      <c r="E5174" s="65"/>
      <c r="F5174" s="65"/>
      <c r="G5174" s="145"/>
    </row>
    <row r="5175" spans="1:7">
      <c r="A5175" s="65"/>
      <c r="B5175" s="65"/>
      <c r="C5175" s="65"/>
      <c r="D5175" s="65"/>
      <c r="E5175" s="65"/>
      <c r="F5175" s="65"/>
      <c r="G5175" s="145"/>
    </row>
    <row r="5176" spans="1:7">
      <c r="A5176" s="65"/>
      <c r="B5176" s="65"/>
      <c r="C5176" s="65"/>
      <c r="D5176" s="65"/>
      <c r="E5176" s="65"/>
      <c r="F5176" s="65"/>
      <c r="G5176" s="145"/>
    </row>
    <row r="5177" spans="1:7">
      <c r="A5177" s="65"/>
      <c r="B5177" s="65"/>
      <c r="C5177" s="65"/>
      <c r="D5177" s="65"/>
      <c r="E5177" s="65"/>
      <c r="F5177" s="65"/>
      <c r="G5177" s="145"/>
    </row>
    <row r="5178" spans="1:7">
      <c r="A5178" s="65"/>
      <c r="B5178" s="65"/>
      <c r="C5178" s="65"/>
      <c r="D5178" s="65"/>
      <c r="E5178" s="65"/>
      <c r="F5178" s="65"/>
      <c r="G5178" s="145"/>
    </row>
    <row r="5179" spans="1:7">
      <c r="A5179" s="65"/>
      <c r="B5179" s="65"/>
      <c r="C5179" s="65"/>
      <c r="D5179" s="65"/>
      <c r="E5179" s="65"/>
      <c r="F5179" s="65"/>
      <c r="G5179" s="145"/>
    </row>
    <row r="5180" spans="1:7">
      <c r="A5180" s="65"/>
      <c r="B5180" s="65"/>
      <c r="C5180" s="65"/>
      <c r="D5180" s="65"/>
      <c r="E5180" s="65"/>
      <c r="F5180" s="65"/>
      <c r="G5180" s="145"/>
    </row>
    <row r="5181" spans="1:7">
      <c r="A5181" s="65"/>
      <c r="B5181" s="65"/>
      <c r="C5181" s="65"/>
      <c r="D5181" s="65"/>
      <c r="E5181" s="65"/>
      <c r="F5181" s="65"/>
      <c r="G5181" s="145"/>
    </row>
    <row r="5182" spans="1:7">
      <c r="A5182" s="65"/>
      <c r="B5182" s="65"/>
      <c r="C5182" s="65"/>
      <c r="D5182" s="65"/>
      <c r="E5182" s="65"/>
      <c r="F5182" s="65"/>
      <c r="G5182" s="145"/>
    </row>
    <row r="5183" spans="1:7">
      <c r="A5183" s="65"/>
      <c r="B5183" s="65"/>
      <c r="C5183" s="65"/>
      <c r="D5183" s="65"/>
      <c r="E5183" s="65"/>
      <c r="F5183" s="65"/>
      <c r="G5183" s="145"/>
    </row>
    <row r="5184" spans="1:7">
      <c r="A5184" s="65"/>
      <c r="B5184" s="65"/>
      <c r="C5184" s="65"/>
      <c r="D5184" s="65"/>
      <c r="E5184" s="65"/>
      <c r="F5184" s="65"/>
      <c r="G5184" s="145"/>
    </row>
    <row r="5185" spans="1:7">
      <c r="A5185" s="65"/>
      <c r="B5185" s="65"/>
      <c r="C5185" s="65"/>
      <c r="D5185" s="65"/>
      <c r="E5185" s="65"/>
      <c r="F5185" s="65"/>
      <c r="G5185" s="145"/>
    </row>
    <row r="5186" spans="1:7">
      <c r="A5186" s="65"/>
      <c r="B5186" s="65"/>
      <c r="C5186" s="65"/>
      <c r="D5186" s="65"/>
      <c r="E5186" s="65"/>
      <c r="F5186" s="65"/>
      <c r="G5186" s="145"/>
    </row>
    <row r="5187" spans="1:7">
      <c r="A5187" s="65"/>
      <c r="B5187" s="65"/>
      <c r="C5187" s="65"/>
      <c r="D5187" s="65"/>
      <c r="E5187" s="65"/>
      <c r="F5187" s="65"/>
      <c r="G5187" s="145"/>
    </row>
    <row r="5188" spans="1:7">
      <c r="A5188" s="65"/>
      <c r="B5188" s="65"/>
      <c r="C5188" s="65"/>
      <c r="D5188" s="65"/>
      <c r="E5188" s="65"/>
      <c r="F5188" s="65"/>
      <c r="G5188" s="145"/>
    </row>
    <row r="5189" spans="1:7">
      <c r="A5189" s="65"/>
      <c r="B5189" s="65"/>
      <c r="C5189" s="65"/>
      <c r="D5189" s="65"/>
      <c r="E5189" s="65"/>
      <c r="F5189" s="65"/>
      <c r="G5189" s="145"/>
    </row>
    <row r="5190" spans="1:7">
      <c r="A5190" s="65"/>
      <c r="B5190" s="65"/>
      <c r="C5190" s="65"/>
      <c r="D5190" s="65"/>
      <c r="E5190" s="65"/>
      <c r="F5190" s="65"/>
      <c r="G5190" s="145"/>
    </row>
    <row r="5191" spans="1:7">
      <c r="A5191" s="65"/>
      <c r="B5191" s="65"/>
      <c r="C5191" s="65"/>
      <c r="D5191" s="65"/>
      <c r="E5191" s="65"/>
      <c r="F5191" s="65"/>
      <c r="G5191" s="145"/>
    </row>
    <row r="5192" spans="1:7">
      <c r="A5192" s="65"/>
      <c r="B5192" s="65"/>
      <c r="C5192" s="65"/>
      <c r="D5192" s="65"/>
      <c r="E5192" s="65"/>
      <c r="F5192" s="65"/>
      <c r="G5192" s="145"/>
    </row>
    <row r="5193" spans="1:7">
      <c r="A5193" s="65"/>
      <c r="B5193" s="65"/>
      <c r="C5193" s="65"/>
      <c r="D5193" s="65"/>
      <c r="E5193" s="65"/>
      <c r="F5193" s="65"/>
      <c r="G5193" s="145"/>
    </row>
    <row r="5194" spans="1:7">
      <c r="A5194" s="65"/>
      <c r="B5194" s="65"/>
      <c r="C5194" s="65"/>
      <c r="D5194" s="65"/>
      <c r="E5194" s="65"/>
      <c r="F5194" s="65"/>
      <c r="G5194" s="145"/>
    </row>
    <row r="5195" spans="1:7">
      <c r="A5195" s="65"/>
      <c r="B5195" s="65"/>
      <c r="C5195" s="65"/>
      <c r="D5195" s="65"/>
      <c r="E5195" s="65"/>
      <c r="F5195" s="65"/>
      <c r="G5195" s="145"/>
    </row>
    <row r="5196" spans="1:7">
      <c r="A5196" s="65"/>
      <c r="B5196" s="65"/>
      <c r="C5196" s="65"/>
      <c r="D5196" s="65"/>
      <c r="E5196" s="65"/>
      <c r="F5196" s="65"/>
      <c r="G5196" s="145"/>
    </row>
    <row r="5197" spans="1:7">
      <c r="A5197" s="65"/>
      <c r="B5197" s="65"/>
      <c r="C5197" s="65"/>
      <c r="D5197" s="65"/>
      <c r="E5197" s="65"/>
      <c r="F5197" s="65"/>
      <c r="G5197" s="145"/>
    </row>
    <row r="5198" spans="1:7">
      <c r="A5198" s="65"/>
      <c r="B5198" s="65"/>
      <c r="C5198" s="65"/>
      <c r="D5198" s="65"/>
      <c r="E5198" s="65"/>
      <c r="F5198" s="65"/>
      <c r="G5198" s="145"/>
    </row>
    <row r="5199" spans="1:7">
      <c r="A5199" s="65"/>
      <c r="B5199" s="65"/>
      <c r="C5199" s="65"/>
      <c r="D5199" s="65"/>
      <c r="E5199" s="65"/>
      <c r="F5199" s="65"/>
      <c r="G5199" s="145"/>
    </row>
    <row r="5200" spans="1:7">
      <c r="A5200" s="65"/>
      <c r="B5200" s="65"/>
      <c r="C5200" s="65"/>
      <c r="D5200" s="65"/>
      <c r="E5200" s="65"/>
      <c r="F5200" s="65"/>
      <c r="G5200" s="145"/>
    </row>
    <row r="5201" spans="1:7">
      <c r="A5201" s="65"/>
      <c r="B5201" s="65"/>
      <c r="C5201" s="65"/>
      <c r="D5201" s="65"/>
      <c r="E5201" s="65"/>
      <c r="F5201" s="65"/>
      <c r="G5201" s="145"/>
    </row>
    <row r="5202" spans="1:7">
      <c r="A5202" s="65"/>
      <c r="B5202" s="65"/>
      <c r="C5202" s="65"/>
      <c r="D5202" s="65"/>
      <c r="E5202" s="65"/>
      <c r="F5202" s="65"/>
      <c r="G5202" s="145"/>
    </row>
    <row r="5203" spans="1:7">
      <c r="A5203" s="65"/>
      <c r="B5203" s="65"/>
      <c r="C5203" s="65"/>
      <c r="D5203" s="65"/>
      <c r="E5203" s="65"/>
      <c r="F5203" s="65"/>
      <c r="G5203" s="145"/>
    </row>
    <row r="5204" spans="1:7">
      <c r="A5204" s="65"/>
      <c r="B5204" s="65"/>
      <c r="C5204" s="65"/>
      <c r="D5204" s="65"/>
      <c r="E5204" s="65"/>
      <c r="F5204" s="65"/>
      <c r="G5204" s="145"/>
    </row>
    <row r="5205" spans="1:7">
      <c r="A5205" s="65"/>
      <c r="B5205" s="65"/>
      <c r="C5205" s="65"/>
      <c r="D5205" s="65"/>
      <c r="E5205" s="65"/>
      <c r="F5205" s="65"/>
      <c r="G5205" s="145"/>
    </row>
    <row r="5206" spans="1:7">
      <c r="A5206" s="65"/>
      <c r="B5206" s="65"/>
      <c r="C5206" s="65"/>
      <c r="D5206" s="65"/>
      <c r="E5206" s="65"/>
      <c r="F5206" s="65"/>
      <c r="G5206" s="145"/>
    </row>
    <row r="5207" spans="1:7">
      <c r="A5207" s="65"/>
      <c r="B5207" s="65"/>
      <c r="C5207" s="65"/>
      <c r="D5207" s="65"/>
      <c r="E5207" s="65"/>
      <c r="F5207" s="65"/>
      <c r="G5207" s="145"/>
    </row>
    <row r="5208" spans="1:7">
      <c r="A5208" s="65"/>
      <c r="B5208" s="65"/>
      <c r="C5208" s="65"/>
      <c r="D5208" s="65"/>
      <c r="E5208" s="65"/>
      <c r="F5208" s="65"/>
      <c r="G5208" s="145"/>
    </row>
    <row r="5209" spans="1:7">
      <c r="A5209" s="65"/>
      <c r="B5209" s="65"/>
      <c r="C5209" s="65"/>
      <c r="D5209" s="65"/>
      <c r="E5209" s="65"/>
      <c r="F5209" s="65"/>
      <c r="G5209" s="145"/>
    </row>
    <row r="5210" spans="1:7">
      <c r="A5210" s="65"/>
      <c r="B5210" s="65"/>
      <c r="C5210" s="65"/>
      <c r="D5210" s="65"/>
      <c r="E5210" s="65"/>
      <c r="F5210" s="65"/>
      <c r="G5210" s="145"/>
    </row>
    <row r="5211" spans="1:7">
      <c r="A5211" s="65"/>
      <c r="B5211" s="65"/>
      <c r="C5211" s="65"/>
      <c r="D5211" s="65"/>
      <c r="E5211" s="65"/>
      <c r="F5211" s="65"/>
      <c r="G5211" s="145"/>
    </row>
    <row r="5212" spans="1:7">
      <c r="A5212" s="65"/>
      <c r="B5212" s="65"/>
      <c r="C5212" s="65"/>
      <c r="D5212" s="65"/>
      <c r="E5212" s="65"/>
      <c r="F5212" s="65"/>
      <c r="G5212" s="145"/>
    </row>
    <row r="5213" spans="1:7">
      <c r="A5213" s="65"/>
      <c r="B5213" s="65"/>
      <c r="C5213" s="65"/>
      <c r="D5213" s="65"/>
      <c r="E5213" s="65"/>
      <c r="F5213" s="65"/>
      <c r="G5213" s="145"/>
    </row>
    <row r="5214" spans="1:7">
      <c r="A5214" s="65"/>
      <c r="B5214" s="65"/>
      <c r="C5214" s="65"/>
      <c r="D5214" s="65"/>
      <c r="E5214" s="65"/>
      <c r="F5214" s="65"/>
      <c r="G5214" s="145"/>
    </row>
    <row r="5215" spans="1:7">
      <c r="A5215" s="65"/>
      <c r="B5215" s="65"/>
      <c r="C5215" s="65"/>
      <c r="D5215" s="65"/>
      <c r="E5215" s="65"/>
      <c r="F5215" s="65"/>
      <c r="G5215" s="145"/>
    </row>
    <row r="5216" spans="1:7">
      <c r="A5216" s="65"/>
      <c r="B5216" s="65"/>
      <c r="C5216" s="65"/>
      <c r="D5216" s="65"/>
      <c r="E5216" s="65"/>
      <c r="F5216" s="65"/>
      <c r="G5216" s="145"/>
    </row>
    <row r="5217" spans="1:7">
      <c r="A5217" s="65"/>
      <c r="B5217" s="65"/>
      <c r="C5217" s="65"/>
      <c r="D5217" s="65"/>
      <c r="E5217" s="65"/>
      <c r="F5217" s="65"/>
      <c r="G5217" s="145"/>
    </row>
    <row r="5218" spans="1:7">
      <c r="A5218" s="65"/>
      <c r="B5218" s="65"/>
      <c r="C5218" s="65"/>
      <c r="D5218" s="65"/>
      <c r="E5218" s="65"/>
      <c r="F5218" s="65"/>
      <c r="G5218" s="145"/>
    </row>
    <row r="5219" spans="1:7">
      <c r="A5219" s="65"/>
      <c r="B5219" s="65"/>
      <c r="C5219" s="65"/>
      <c r="D5219" s="65"/>
      <c r="E5219" s="65"/>
      <c r="F5219" s="65"/>
      <c r="G5219" s="145"/>
    </row>
    <row r="5220" spans="1:7">
      <c r="A5220" s="65"/>
      <c r="B5220" s="65"/>
      <c r="C5220" s="65"/>
      <c r="D5220" s="65"/>
      <c r="E5220" s="65"/>
      <c r="F5220" s="65"/>
      <c r="G5220" s="145"/>
    </row>
    <row r="5221" spans="1:7">
      <c r="A5221" s="65"/>
      <c r="B5221" s="65"/>
      <c r="C5221" s="65"/>
      <c r="D5221" s="65"/>
      <c r="E5221" s="65"/>
      <c r="F5221" s="65"/>
      <c r="G5221" s="145"/>
    </row>
    <row r="5222" spans="1:7">
      <c r="A5222" s="65"/>
      <c r="B5222" s="65"/>
      <c r="C5222" s="65"/>
      <c r="D5222" s="65"/>
      <c r="E5222" s="65"/>
      <c r="F5222" s="65"/>
      <c r="G5222" s="145"/>
    </row>
    <row r="5223" spans="1:7">
      <c r="A5223" s="65"/>
      <c r="B5223" s="65"/>
      <c r="C5223" s="65"/>
      <c r="D5223" s="65"/>
      <c r="E5223" s="65"/>
      <c r="F5223" s="65"/>
      <c r="G5223" s="145"/>
    </row>
    <row r="5224" spans="1:7">
      <c r="A5224" s="65"/>
      <c r="B5224" s="65"/>
      <c r="C5224" s="65"/>
      <c r="D5224" s="65"/>
      <c r="E5224" s="65"/>
      <c r="F5224" s="65"/>
      <c r="G5224" s="145"/>
    </row>
    <row r="5225" spans="1:7">
      <c r="A5225" s="65"/>
      <c r="B5225" s="65"/>
      <c r="C5225" s="65"/>
      <c r="D5225" s="65"/>
      <c r="E5225" s="65"/>
      <c r="F5225" s="65"/>
      <c r="G5225" s="145"/>
    </row>
    <row r="5226" spans="1:7">
      <c r="A5226" s="65"/>
      <c r="B5226" s="65"/>
      <c r="C5226" s="65"/>
      <c r="D5226" s="65"/>
      <c r="E5226" s="65"/>
      <c r="F5226" s="65"/>
      <c r="G5226" s="145"/>
    </row>
    <row r="5227" spans="1:7">
      <c r="A5227" s="65"/>
      <c r="B5227" s="65"/>
      <c r="C5227" s="65"/>
      <c r="D5227" s="65"/>
      <c r="E5227" s="65"/>
      <c r="F5227" s="65"/>
      <c r="G5227" s="145"/>
    </row>
    <row r="5228" spans="1:7">
      <c r="A5228" s="65"/>
      <c r="B5228" s="65"/>
      <c r="C5228" s="65"/>
      <c r="D5228" s="65"/>
      <c r="E5228" s="65"/>
      <c r="F5228" s="65"/>
      <c r="G5228" s="145"/>
    </row>
    <row r="5229" spans="1:7">
      <c r="A5229" s="65"/>
      <c r="B5229" s="65"/>
      <c r="C5229" s="65"/>
      <c r="D5229" s="65"/>
      <c r="E5229" s="65"/>
      <c r="F5229" s="65"/>
      <c r="G5229" s="145"/>
    </row>
    <row r="5230" spans="1:7">
      <c r="A5230" s="65"/>
      <c r="B5230" s="65"/>
      <c r="C5230" s="65"/>
      <c r="D5230" s="65"/>
      <c r="E5230" s="65"/>
      <c r="F5230" s="65"/>
      <c r="G5230" s="145"/>
    </row>
    <row r="5231" spans="1:7">
      <c r="A5231" s="65"/>
      <c r="B5231" s="65"/>
      <c r="C5231" s="65"/>
      <c r="D5231" s="65"/>
      <c r="E5231" s="65"/>
      <c r="F5231" s="65"/>
      <c r="G5231" s="145"/>
    </row>
    <row r="5232" spans="1:7">
      <c r="A5232" s="65"/>
      <c r="B5232" s="65"/>
      <c r="C5232" s="65"/>
      <c r="D5232" s="65"/>
      <c r="E5232" s="65"/>
      <c r="F5232" s="65"/>
      <c r="G5232" s="145"/>
    </row>
    <row r="5233" spans="1:7">
      <c r="A5233" s="65"/>
      <c r="B5233" s="65"/>
      <c r="C5233" s="65"/>
      <c r="D5233" s="65"/>
      <c r="E5233" s="65"/>
      <c r="F5233" s="65"/>
      <c r="G5233" s="145"/>
    </row>
    <row r="5234" spans="1:7">
      <c r="A5234" s="65"/>
      <c r="B5234" s="65"/>
      <c r="C5234" s="65"/>
      <c r="D5234" s="65"/>
      <c r="E5234" s="65"/>
      <c r="F5234" s="65"/>
      <c r="G5234" s="145"/>
    </row>
    <row r="5235" spans="1:7">
      <c r="A5235" s="65"/>
      <c r="B5235" s="65"/>
      <c r="C5235" s="65"/>
      <c r="D5235" s="65"/>
      <c r="E5235" s="65"/>
      <c r="F5235" s="65"/>
      <c r="G5235" s="145"/>
    </row>
    <row r="5236" spans="1:7">
      <c r="A5236" s="65"/>
      <c r="B5236" s="65"/>
      <c r="C5236" s="65"/>
      <c r="D5236" s="65"/>
      <c r="E5236" s="65"/>
      <c r="F5236" s="65"/>
      <c r="G5236" s="145"/>
    </row>
    <row r="5237" spans="1:7">
      <c r="A5237" s="65"/>
      <c r="B5237" s="65"/>
      <c r="C5237" s="65"/>
      <c r="D5237" s="65"/>
      <c r="E5237" s="65"/>
      <c r="F5237" s="65"/>
      <c r="G5237" s="145"/>
    </row>
    <row r="5238" spans="1:7">
      <c r="A5238" s="65"/>
      <c r="B5238" s="65"/>
      <c r="C5238" s="65"/>
      <c r="D5238" s="65"/>
      <c r="E5238" s="65"/>
      <c r="F5238" s="65"/>
      <c r="G5238" s="145"/>
    </row>
    <row r="5239" spans="1:7">
      <c r="A5239" s="65"/>
      <c r="B5239" s="65"/>
      <c r="C5239" s="65"/>
      <c r="D5239" s="65"/>
      <c r="E5239" s="65"/>
      <c r="F5239" s="65"/>
      <c r="G5239" s="145"/>
    </row>
    <row r="5240" spans="1:7">
      <c r="A5240" s="65"/>
      <c r="B5240" s="65"/>
      <c r="C5240" s="65"/>
      <c r="D5240" s="65"/>
      <c r="E5240" s="65"/>
      <c r="F5240" s="65"/>
      <c r="G5240" s="145"/>
    </row>
    <row r="5241" spans="1:7">
      <c r="A5241" s="65"/>
      <c r="B5241" s="65"/>
      <c r="C5241" s="65"/>
      <c r="D5241" s="65"/>
      <c r="E5241" s="65"/>
      <c r="F5241" s="65"/>
      <c r="G5241" s="145"/>
    </row>
    <row r="5242" spans="1:7">
      <c r="A5242" s="65"/>
      <c r="B5242" s="65"/>
      <c r="C5242" s="65"/>
      <c r="D5242" s="65"/>
      <c r="E5242" s="65"/>
      <c r="F5242" s="65"/>
      <c r="G5242" s="145"/>
    </row>
    <row r="5243" spans="1:7">
      <c r="A5243" s="65"/>
      <c r="B5243" s="65"/>
      <c r="C5243" s="65"/>
      <c r="D5243" s="65"/>
      <c r="E5243" s="65"/>
      <c r="F5243" s="65"/>
      <c r="G5243" s="145"/>
    </row>
    <row r="5244" spans="1:7">
      <c r="A5244" s="65"/>
      <c r="B5244" s="65"/>
      <c r="C5244" s="65"/>
      <c r="D5244" s="65"/>
      <c r="E5244" s="65"/>
      <c r="F5244" s="65"/>
      <c r="G5244" s="145"/>
    </row>
    <row r="5245" spans="1:7">
      <c r="A5245" s="65"/>
      <c r="B5245" s="65"/>
      <c r="C5245" s="65"/>
      <c r="D5245" s="65"/>
      <c r="E5245" s="65"/>
      <c r="F5245" s="65"/>
      <c r="G5245" s="145"/>
    </row>
    <row r="5246" spans="1:7">
      <c r="A5246" s="65"/>
      <c r="B5246" s="65"/>
      <c r="C5246" s="65"/>
      <c r="D5246" s="65"/>
      <c r="E5246" s="65"/>
      <c r="F5246" s="65"/>
      <c r="G5246" s="145"/>
    </row>
    <row r="5247" spans="1:7">
      <c r="A5247" s="65"/>
      <c r="B5247" s="65"/>
      <c r="C5247" s="65"/>
      <c r="D5247" s="65"/>
      <c r="E5247" s="65"/>
      <c r="F5247" s="65"/>
      <c r="G5247" s="145"/>
    </row>
    <row r="5248" spans="1:7">
      <c r="A5248" s="65"/>
      <c r="B5248" s="65"/>
      <c r="C5248" s="65"/>
      <c r="D5248" s="65"/>
      <c r="E5248" s="65"/>
      <c r="F5248" s="65"/>
      <c r="G5248" s="145"/>
    </row>
    <row r="5249" spans="1:7">
      <c r="A5249" s="65"/>
      <c r="B5249" s="65"/>
      <c r="C5249" s="65"/>
      <c r="D5249" s="65"/>
      <c r="E5249" s="65"/>
      <c r="F5249" s="65"/>
      <c r="G5249" s="145"/>
    </row>
    <row r="5250" spans="1:7">
      <c r="A5250" s="65"/>
      <c r="B5250" s="65"/>
      <c r="C5250" s="65"/>
      <c r="D5250" s="65"/>
      <c r="E5250" s="65"/>
      <c r="F5250" s="65"/>
      <c r="G5250" s="145"/>
    </row>
    <row r="5251" spans="1:7">
      <c r="A5251" s="65"/>
      <c r="B5251" s="65"/>
      <c r="C5251" s="65"/>
      <c r="D5251" s="65"/>
      <c r="E5251" s="65"/>
      <c r="F5251" s="65"/>
      <c r="G5251" s="145"/>
    </row>
    <row r="5252" spans="1:7">
      <c r="A5252" s="65"/>
      <c r="B5252" s="65"/>
      <c r="C5252" s="65"/>
      <c r="D5252" s="65"/>
      <c r="E5252" s="65"/>
      <c r="F5252" s="65"/>
      <c r="G5252" s="145"/>
    </row>
    <row r="5253" spans="1:7">
      <c r="A5253" s="65"/>
      <c r="B5253" s="65"/>
      <c r="C5253" s="65"/>
      <c r="D5253" s="65"/>
      <c r="E5253" s="65"/>
      <c r="F5253" s="65"/>
      <c r="G5253" s="145"/>
    </row>
    <row r="5254" spans="1:7">
      <c r="A5254" s="65"/>
      <c r="B5254" s="65"/>
      <c r="C5254" s="65"/>
      <c r="D5254" s="65"/>
      <c r="E5254" s="65"/>
      <c r="F5254" s="65"/>
      <c r="G5254" s="145"/>
    </row>
    <row r="5255" spans="1:7">
      <c r="A5255" s="65"/>
      <c r="B5255" s="65"/>
      <c r="C5255" s="65"/>
      <c r="D5255" s="65"/>
      <c r="E5255" s="65"/>
      <c r="F5255" s="65"/>
      <c r="G5255" s="145"/>
    </row>
    <row r="5256" spans="1:7">
      <c r="A5256" s="65"/>
      <c r="B5256" s="65"/>
      <c r="C5256" s="65"/>
      <c r="D5256" s="65"/>
      <c r="E5256" s="65"/>
      <c r="F5256" s="65"/>
      <c r="G5256" s="145"/>
    </row>
    <row r="5257" spans="1:7">
      <c r="A5257" s="65"/>
      <c r="B5257" s="65"/>
      <c r="C5257" s="65"/>
      <c r="D5257" s="65"/>
      <c r="E5257" s="65"/>
      <c r="F5257" s="65"/>
      <c r="G5257" s="145"/>
    </row>
    <row r="5258" spans="1:7">
      <c r="A5258" s="65"/>
      <c r="B5258" s="65"/>
      <c r="C5258" s="65"/>
      <c r="D5258" s="65"/>
      <c r="E5258" s="65"/>
      <c r="F5258" s="65"/>
      <c r="G5258" s="145"/>
    </row>
    <row r="5259" spans="1:7">
      <c r="A5259" s="65"/>
      <c r="B5259" s="65"/>
      <c r="C5259" s="65"/>
      <c r="D5259" s="65"/>
      <c r="E5259" s="65"/>
      <c r="F5259" s="65"/>
      <c r="G5259" s="145"/>
    </row>
    <row r="5260" spans="1:7">
      <c r="A5260" s="65"/>
      <c r="B5260" s="65"/>
      <c r="C5260" s="65"/>
      <c r="D5260" s="65"/>
      <c r="E5260" s="65"/>
      <c r="F5260" s="65"/>
      <c r="G5260" s="145"/>
    </row>
    <row r="5261" spans="1:7">
      <c r="A5261" s="65"/>
      <c r="B5261" s="65"/>
      <c r="C5261" s="65"/>
      <c r="D5261" s="65"/>
      <c r="E5261" s="65"/>
      <c r="F5261" s="65"/>
      <c r="G5261" s="145"/>
    </row>
    <row r="5262" spans="1:7">
      <c r="A5262" s="65"/>
      <c r="B5262" s="65"/>
      <c r="C5262" s="65"/>
      <c r="D5262" s="65"/>
      <c r="E5262" s="65"/>
      <c r="F5262" s="65"/>
      <c r="G5262" s="145"/>
    </row>
    <row r="5263" spans="1:7">
      <c r="A5263" s="65"/>
      <c r="B5263" s="65"/>
      <c r="C5263" s="65"/>
      <c r="D5263" s="65"/>
      <c r="E5263" s="65"/>
      <c r="F5263" s="65"/>
      <c r="G5263" s="145"/>
    </row>
    <row r="5264" spans="1:7">
      <c r="A5264" s="65"/>
      <c r="B5264" s="65"/>
      <c r="C5264" s="65"/>
      <c r="D5264" s="65"/>
      <c r="E5264" s="65"/>
      <c r="F5264" s="65"/>
      <c r="G5264" s="145"/>
    </row>
    <row r="5265" spans="1:7">
      <c r="A5265" s="65"/>
      <c r="B5265" s="65"/>
      <c r="C5265" s="65"/>
      <c r="D5265" s="65"/>
      <c r="E5265" s="65"/>
      <c r="F5265" s="65"/>
      <c r="G5265" s="145"/>
    </row>
    <row r="5266" spans="1:7">
      <c r="A5266" s="65"/>
      <c r="B5266" s="65"/>
      <c r="C5266" s="65"/>
      <c r="D5266" s="65"/>
      <c r="E5266" s="65"/>
      <c r="F5266" s="65"/>
      <c r="G5266" s="145"/>
    </row>
    <row r="5267" spans="1:7">
      <c r="A5267" s="65"/>
      <c r="B5267" s="65"/>
      <c r="C5267" s="65"/>
      <c r="D5267" s="65"/>
      <c r="E5267" s="65"/>
      <c r="F5267" s="65"/>
      <c r="G5267" s="145"/>
    </row>
    <row r="5268" spans="1:7">
      <c r="A5268" s="65"/>
      <c r="B5268" s="65"/>
      <c r="C5268" s="65"/>
      <c r="D5268" s="65"/>
      <c r="E5268" s="65"/>
      <c r="F5268" s="65"/>
      <c r="G5268" s="145"/>
    </row>
    <row r="5269" spans="1:7">
      <c r="A5269" s="65"/>
      <c r="B5269" s="65"/>
      <c r="C5269" s="65"/>
      <c r="D5269" s="65"/>
      <c r="E5269" s="65"/>
      <c r="F5269" s="65"/>
      <c r="G5269" s="145"/>
    </row>
    <row r="5270" spans="1:7">
      <c r="A5270" s="65"/>
      <c r="B5270" s="65"/>
      <c r="C5270" s="65"/>
      <c r="D5270" s="65"/>
      <c r="E5270" s="65"/>
      <c r="F5270" s="65"/>
      <c r="G5270" s="145"/>
    </row>
    <row r="5271" spans="1:7">
      <c r="A5271" s="65"/>
      <c r="B5271" s="65"/>
      <c r="C5271" s="65"/>
      <c r="D5271" s="65"/>
      <c r="E5271" s="65"/>
      <c r="F5271" s="65"/>
      <c r="G5271" s="145"/>
    </row>
    <row r="5272" spans="1:7">
      <c r="A5272" s="65"/>
      <c r="B5272" s="65"/>
      <c r="C5272" s="65"/>
      <c r="D5272" s="65"/>
      <c r="E5272" s="65"/>
      <c r="F5272" s="65"/>
      <c r="G5272" s="145"/>
    </row>
    <row r="5273" spans="1:7">
      <c r="A5273" s="65"/>
      <c r="B5273" s="65"/>
      <c r="C5273" s="65"/>
      <c r="D5273" s="65"/>
      <c r="E5273" s="65"/>
      <c r="F5273" s="65"/>
      <c r="G5273" s="145"/>
    </row>
    <row r="5274" spans="1:7">
      <c r="A5274" s="65"/>
      <c r="B5274" s="65"/>
      <c r="C5274" s="65"/>
      <c r="D5274" s="65"/>
      <c r="E5274" s="65"/>
      <c r="F5274" s="65"/>
      <c r="G5274" s="145"/>
    </row>
    <row r="5275" spans="1:7">
      <c r="A5275" s="65"/>
      <c r="B5275" s="65"/>
      <c r="C5275" s="65"/>
      <c r="D5275" s="65"/>
      <c r="E5275" s="65"/>
      <c r="F5275" s="65"/>
      <c r="G5275" s="145"/>
    </row>
    <row r="5276" spans="1:7">
      <c r="A5276" s="65"/>
      <c r="B5276" s="65"/>
      <c r="C5276" s="65"/>
      <c r="D5276" s="65"/>
      <c r="E5276" s="65"/>
      <c r="F5276" s="65"/>
      <c r="G5276" s="145"/>
    </row>
    <row r="5277" spans="1:7">
      <c r="A5277" s="65"/>
      <c r="B5277" s="65"/>
      <c r="C5277" s="65"/>
      <c r="D5277" s="65"/>
      <c r="E5277" s="65"/>
      <c r="F5277" s="65"/>
      <c r="G5277" s="145"/>
    </row>
    <row r="5278" spans="1:7">
      <c r="A5278" s="65"/>
      <c r="B5278" s="65"/>
      <c r="C5278" s="65"/>
      <c r="D5278" s="65"/>
      <c r="E5278" s="65"/>
      <c r="F5278" s="65"/>
      <c r="G5278" s="145"/>
    </row>
    <row r="5279" spans="1:7">
      <c r="A5279" s="65"/>
      <c r="B5279" s="65"/>
      <c r="C5279" s="65"/>
      <c r="D5279" s="65"/>
      <c r="E5279" s="65"/>
      <c r="F5279" s="65"/>
      <c r="G5279" s="145"/>
    </row>
    <row r="5280" spans="1:7">
      <c r="A5280" s="65"/>
      <c r="B5280" s="65"/>
      <c r="C5280" s="65"/>
      <c r="D5280" s="65"/>
      <c r="E5280" s="65"/>
      <c r="F5280" s="65"/>
      <c r="G5280" s="145"/>
    </row>
    <row r="5281" spans="1:7">
      <c r="A5281" s="65"/>
      <c r="B5281" s="65"/>
      <c r="C5281" s="65"/>
      <c r="D5281" s="65"/>
      <c r="E5281" s="65"/>
      <c r="F5281" s="65"/>
      <c r="G5281" s="145"/>
    </row>
    <row r="5282" spans="1:7">
      <c r="A5282" s="65"/>
      <c r="B5282" s="65"/>
      <c r="C5282" s="65"/>
      <c r="D5282" s="65"/>
      <c r="E5282" s="65"/>
      <c r="F5282" s="65"/>
      <c r="G5282" s="145"/>
    </row>
    <row r="5283" spans="1:7">
      <c r="A5283" s="65"/>
      <c r="B5283" s="65"/>
      <c r="C5283" s="65"/>
      <c r="D5283" s="65"/>
      <c r="E5283" s="65"/>
      <c r="F5283" s="65"/>
      <c r="G5283" s="145"/>
    </row>
    <row r="5284" spans="1:7">
      <c r="A5284" s="65"/>
      <c r="B5284" s="65"/>
      <c r="C5284" s="65"/>
      <c r="D5284" s="65"/>
      <c r="E5284" s="65"/>
      <c r="F5284" s="65"/>
      <c r="G5284" s="145"/>
    </row>
    <row r="5285" spans="1:7">
      <c r="A5285" s="65"/>
      <c r="B5285" s="65"/>
      <c r="C5285" s="65"/>
      <c r="D5285" s="65"/>
      <c r="E5285" s="65"/>
      <c r="F5285" s="65"/>
      <c r="G5285" s="145"/>
    </row>
    <row r="5286" spans="1:7">
      <c r="A5286" s="65"/>
      <c r="B5286" s="65"/>
      <c r="C5286" s="65"/>
      <c r="D5286" s="65"/>
      <c r="E5286" s="65"/>
      <c r="F5286" s="65"/>
      <c r="G5286" s="145"/>
    </row>
    <row r="5287" spans="1:7">
      <c r="A5287" s="65"/>
      <c r="B5287" s="65"/>
      <c r="C5287" s="65"/>
      <c r="D5287" s="65"/>
      <c r="E5287" s="65"/>
      <c r="F5287" s="65"/>
      <c r="G5287" s="145"/>
    </row>
    <row r="5288" spans="1:7">
      <c r="A5288" s="65"/>
      <c r="B5288" s="65"/>
      <c r="C5288" s="65"/>
      <c r="D5288" s="65"/>
      <c r="E5288" s="65"/>
      <c r="F5288" s="65"/>
      <c r="G5288" s="145"/>
    </row>
    <row r="5289" spans="1:7">
      <c r="A5289" s="65"/>
      <c r="B5289" s="65"/>
      <c r="C5289" s="65"/>
      <c r="D5289" s="65"/>
      <c r="E5289" s="65"/>
      <c r="F5289" s="65"/>
      <c r="G5289" s="145"/>
    </row>
    <row r="5290" spans="1:7">
      <c r="A5290" s="65"/>
      <c r="B5290" s="65"/>
      <c r="C5290" s="65"/>
      <c r="D5290" s="65"/>
      <c r="E5290" s="65"/>
      <c r="F5290" s="65"/>
      <c r="G5290" s="145"/>
    </row>
    <row r="5291" spans="1:7">
      <c r="A5291" s="65"/>
      <c r="B5291" s="65"/>
      <c r="C5291" s="65"/>
      <c r="D5291" s="65"/>
      <c r="E5291" s="65"/>
      <c r="F5291" s="65"/>
      <c r="G5291" s="145"/>
    </row>
    <row r="5292" spans="1:7">
      <c r="A5292" s="65"/>
      <c r="B5292" s="65"/>
      <c r="C5292" s="65"/>
      <c r="D5292" s="65"/>
      <c r="E5292" s="65"/>
      <c r="F5292" s="65"/>
      <c r="G5292" s="145"/>
    </row>
    <row r="5293" spans="1:7">
      <c r="A5293" s="65"/>
      <c r="B5293" s="65"/>
      <c r="C5293" s="65"/>
      <c r="D5293" s="65"/>
      <c r="E5293" s="65"/>
      <c r="F5293" s="65"/>
      <c r="G5293" s="145"/>
    </row>
    <row r="5294" spans="1:7">
      <c r="A5294" s="65"/>
      <c r="B5294" s="65"/>
      <c r="C5294" s="65"/>
      <c r="D5294" s="65"/>
      <c r="E5294" s="65"/>
      <c r="F5294" s="65"/>
      <c r="G5294" s="145"/>
    </row>
    <row r="5295" spans="1:7">
      <c r="A5295" s="65"/>
      <c r="B5295" s="65"/>
      <c r="C5295" s="65"/>
      <c r="D5295" s="65"/>
      <c r="E5295" s="65"/>
      <c r="F5295" s="65"/>
      <c r="G5295" s="145"/>
    </row>
    <row r="5296" spans="1:7">
      <c r="A5296" s="65"/>
      <c r="B5296" s="65"/>
      <c r="C5296" s="65"/>
      <c r="D5296" s="65"/>
      <c r="E5296" s="65"/>
      <c r="F5296" s="65"/>
      <c r="G5296" s="145"/>
    </row>
    <row r="5297" spans="1:7">
      <c r="A5297" s="65"/>
      <c r="B5297" s="65"/>
      <c r="C5297" s="65"/>
      <c r="D5297" s="65"/>
      <c r="E5297" s="65"/>
      <c r="F5297" s="65"/>
      <c r="G5297" s="145"/>
    </row>
    <row r="5298" spans="1:7">
      <c r="A5298" s="65"/>
      <c r="B5298" s="65"/>
      <c r="C5298" s="65"/>
      <c r="D5298" s="65"/>
      <c r="E5298" s="65"/>
      <c r="F5298" s="65"/>
      <c r="G5298" s="145"/>
    </row>
    <row r="5299" spans="1:7">
      <c r="A5299" s="65"/>
      <c r="B5299" s="65"/>
      <c r="C5299" s="65"/>
      <c r="D5299" s="65"/>
      <c r="E5299" s="65"/>
      <c r="F5299" s="65"/>
      <c r="G5299" s="145"/>
    </row>
    <row r="5300" spans="1:7">
      <c r="A5300" s="65"/>
      <c r="B5300" s="65"/>
      <c r="C5300" s="65"/>
      <c r="D5300" s="65"/>
      <c r="E5300" s="65"/>
      <c r="F5300" s="65"/>
      <c r="G5300" s="145"/>
    </row>
    <row r="5301" spans="1:7">
      <c r="A5301" s="65"/>
      <c r="B5301" s="65"/>
      <c r="C5301" s="65"/>
      <c r="D5301" s="65"/>
      <c r="E5301" s="65"/>
      <c r="F5301" s="65"/>
      <c r="G5301" s="145"/>
    </row>
    <row r="5302" spans="1:7">
      <c r="A5302" s="65"/>
      <c r="B5302" s="65"/>
      <c r="C5302" s="65"/>
      <c r="D5302" s="65"/>
      <c r="E5302" s="65"/>
      <c r="F5302" s="65"/>
      <c r="G5302" s="145"/>
    </row>
    <row r="5303" spans="1:7">
      <c r="A5303" s="65"/>
      <c r="B5303" s="65"/>
      <c r="C5303" s="65"/>
      <c r="D5303" s="65"/>
      <c r="E5303" s="65"/>
      <c r="F5303" s="65"/>
      <c r="G5303" s="145"/>
    </row>
    <row r="5304" spans="1:7">
      <c r="A5304" s="65"/>
      <c r="B5304" s="65"/>
      <c r="C5304" s="65"/>
      <c r="D5304" s="65"/>
      <c r="E5304" s="65"/>
      <c r="F5304" s="65"/>
      <c r="G5304" s="145"/>
    </row>
    <row r="5305" spans="1:7">
      <c r="A5305" s="65"/>
      <c r="B5305" s="65"/>
      <c r="C5305" s="65"/>
      <c r="D5305" s="65"/>
      <c r="E5305" s="65"/>
      <c r="F5305" s="65"/>
      <c r="G5305" s="145"/>
    </row>
    <row r="5306" spans="1:7">
      <c r="A5306" s="65"/>
      <c r="B5306" s="65"/>
      <c r="C5306" s="65"/>
      <c r="D5306" s="65"/>
      <c r="E5306" s="65"/>
      <c r="F5306" s="65"/>
      <c r="G5306" s="145"/>
    </row>
    <row r="5307" spans="1:7">
      <c r="A5307" s="65"/>
      <c r="B5307" s="65"/>
      <c r="C5307" s="65"/>
      <c r="D5307" s="65"/>
      <c r="E5307" s="65"/>
      <c r="F5307" s="65"/>
      <c r="G5307" s="145"/>
    </row>
    <row r="5308" spans="1:7">
      <c r="A5308" s="65"/>
      <c r="B5308" s="65"/>
      <c r="C5308" s="65"/>
      <c r="D5308" s="65"/>
      <c r="E5308" s="65"/>
      <c r="F5308" s="65"/>
      <c r="G5308" s="145"/>
    </row>
    <row r="5309" spans="1:7">
      <c r="A5309" s="65"/>
      <c r="B5309" s="65"/>
      <c r="C5309" s="65"/>
      <c r="D5309" s="65"/>
      <c r="E5309" s="65"/>
      <c r="F5309" s="65"/>
      <c r="G5309" s="145"/>
    </row>
    <row r="5310" spans="1:7">
      <c r="A5310" s="65"/>
      <c r="B5310" s="65"/>
      <c r="C5310" s="65"/>
      <c r="D5310" s="65"/>
      <c r="E5310" s="65"/>
      <c r="F5310" s="65"/>
      <c r="G5310" s="145"/>
    </row>
    <row r="5311" spans="1:7">
      <c r="A5311" s="65"/>
      <c r="B5311" s="65"/>
      <c r="C5311" s="65"/>
      <c r="D5311" s="65"/>
      <c r="E5311" s="65"/>
      <c r="F5311" s="65"/>
      <c r="G5311" s="145"/>
    </row>
    <row r="5312" spans="1:7">
      <c r="A5312" s="65"/>
      <c r="B5312" s="65"/>
      <c r="C5312" s="65"/>
      <c r="D5312" s="65"/>
      <c r="E5312" s="65"/>
      <c r="F5312" s="65"/>
      <c r="G5312" s="145"/>
    </row>
    <row r="5313" spans="1:7">
      <c r="A5313" s="65"/>
      <c r="B5313" s="65"/>
      <c r="C5313" s="65"/>
      <c r="D5313" s="65"/>
      <c r="E5313" s="65"/>
      <c r="F5313" s="65"/>
      <c r="G5313" s="145"/>
    </row>
    <row r="5314" spans="1:7">
      <c r="A5314" s="65"/>
      <c r="B5314" s="65"/>
      <c r="C5314" s="65"/>
      <c r="D5314" s="65"/>
      <c r="E5314" s="65"/>
      <c r="F5314" s="65"/>
      <c r="G5314" s="145"/>
    </row>
    <row r="5315" spans="1:7">
      <c r="A5315" s="65"/>
      <c r="B5315" s="65"/>
      <c r="C5315" s="65"/>
      <c r="D5315" s="65"/>
      <c r="E5315" s="65"/>
      <c r="F5315" s="65"/>
      <c r="G5315" s="145"/>
    </row>
    <row r="5316" spans="1:7">
      <c r="A5316" s="65"/>
      <c r="B5316" s="65"/>
      <c r="C5316" s="65"/>
      <c r="D5316" s="65"/>
      <c r="E5316" s="65"/>
      <c r="F5316" s="65"/>
      <c r="G5316" s="145"/>
    </row>
    <row r="5317" spans="1:7">
      <c r="A5317" s="65"/>
      <c r="B5317" s="65"/>
      <c r="C5317" s="65"/>
      <c r="D5317" s="65"/>
      <c r="E5317" s="65"/>
      <c r="F5317" s="65"/>
      <c r="G5317" s="145"/>
    </row>
    <row r="5318" spans="1:7">
      <c r="A5318" s="65"/>
      <c r="B5318" s="65"/>
      <c r="C5318" s="65"/>
      <c r="D5318" s="65"/>
      <c r="E5318" s="65"/>
      <c r="F5318" s="65"/>
      <c r="G5318" s="145"/>
    </row>
    <row r="5319" spans="1:7">
      <c r="A5319" s="65"/>
      <c r="B5319" s="65"/>
      <c r="C5319" s="65"/>
      <c r="D5319" s="65"/>
      <c r="E5319" s="65"/>
      <c r="F5319" s="65"/>
      <c r="G5319" s="145"/>
    </row>
    <row r="5320" spans="1:7">
      <c r="A5320" s="65"/>
      <c r="B5320" s="65"/>
      <c r="C5320" s="65"/>
      <c r="D5320" s="65"/>
      <c r="E5320" s="65"/>
      <c r="F5320" s="65"/>
      <c r="G5320" s="145"/>
    </row>
    <row r="5321" spans="1:7">
      <c r="A5321" s="65"/>
      <c r="B5321" s="65"/>
      <c r="C5321" s="65"/>
      <c r="D5321" s="65"/>
      <c r="E5321" s="65"/>
      <c r="F5321" s="65"/>
      <c r="G5321" s="145"/>
    </row>
    <row r="5322" spans="1:7">
      <c r="A5322" s="65"/>
      <c r="B5322" s="65"/>
      <c r="C5322" s="65"/>
      <c r="D5322" s="65"/>
      <c r="E5322" s="65"/>
      <c r="F5322" s="65"/>
      <c r="G5322" s="145"/>
    </row>
    <row r="5323" spans="1:7">
      <c r="A5323" s="65"/>
      <c r="B5323" s="65"/>
      <c r="C5323" s="65"/>
      <c r="D5323" s="65"/>
      <c r="E5323" s="65"/>
      <c r="F5323" s="65"/>
      <c r="G5323" s="145"/>
    </row>
    <row r="5324" spans="1:7">
      <c r="A5324" s="65"/>
      <c r="B5324" s="65"/>
      <c r="C5324" s="65"/>
      <c r="D5324" s="65"/>
      <c r="E5324" s="65"/>
      <c r="F5324" s="65"/>
      <c r="G5324" s="145"/>
    </row>
    <row r="5325" spans="1:7">
      <c r="A5325" s="65"/>
      <c r="B5325" s="65"/>
      <c r="C5325" s="65"/>
      <c r="D5325" s="65"/>
      <c r="E5325" s="65"/>
      <c r="F5325" s="65"/>
      <c r="G5325" s="145"/>
    </row>
    <row r="5326" spans="1:7">
      <c r="A5326" s="65"/>
      <c r="B5326" s="65"/>
      <c r="C5326" s="65"/>
      <c r="D5326" s="65"/>
      <c r="E5326" s="65"/>
      <c r="F5326" s="65"/>
      <c r="G5326" s="145"/>
    </row>
    <row r="5327" spans="1:7">
      <c r="A5327" s="65"/>
      <c r="B5327" s="65"/>
      <c r="C5327" s="65"/>
      <c r="D5327" s="65"/>
      <c r="E5327" s="65"/>
      <c r="F5327" s="65"/>
      <c r="G5327" s="145"/>
    </row>
    <row r="5328" spans="1:7">
      <c r="A5328" s="65"/>
      <c r="B5328" s="65"/>
      <c r="C5328" s="65"/>
      <c r="D5328" s="65"/>
      <c r="E5328" s="65"/>
      <c r="F5328" s="65"/>
      <c r="G5328" s="145"/>
    </row>
    <row r="5329" spans="1:7">
      <c r="A5329" s="65"/>
      <c r="B5329" s="65"/>
      <c r="C5329" s="65"/>
      <c r="D5329" s="65"/>
      <c r="E5329" s="65"/>
      <c r="F5329" s="65"/>
      <c r="G5329" s="145"/>
    </row>
    <row r="5330" spans="1:7">
      <c r="A5330" s="65"/>
      <c r="B5330" s="65"/>
      <c r="C5330" s="65"/>
      <c r="D5330" s="65"/>
      <c r="E5330" s="65"/>
      <c r="F5330" s="65"/>
      <c r="G5330" s="145"/>
    </row>
    <row r="5331" spans="1:7">
      <c r="A5331" s="65"/>
      <c r="B5331" s="65"/>
      <c r="C5331" s="65"/>
      <c r="D5331" s="65"/>
      <c r="E5331" s="65"/>
      <c r="F5331" s="65"/>
      <c r="G5331" s="145"/>
    </row>
    <row r="5332" spans="1:7">
      <c r="A5332" s="65"/>
      <c r="B5332" s="65"/>
      <c r="C5332" s="65"/>
      <c r="D5332" s="65"/>
      <c r="E5332" s="65"/>
      <c r="F5332" s="65"/>
      <c r="G5332" s="145"/>
    </row>
    <row r="5333" spans="1:7">
      <c r="A5333" s="65"/>
      <c r="B5333" s="65"/>
      <c r="C5333" s="65"/>
      <c r="D5333" s="65"/>
      <c r="E5333" s="65"/>
      <c r="F5333" s="65"/>
      <c r="G5333" s="145"/>
    </row>
    <row r="5334" spans="1:7">
      <c r="A5334" s="65"/>
      <c r="B5334" s="65"/>
      <c r="C5334" s="65"/>
      <c r="D5334" s="65"/>
      <c r="E5334" s="65"/>
      <c r="F5334" s="65"/>
      <c r="G5334" s="145"/>
    </row>
    <row r="5335" spans="1:7">
      <c r="A5335" s="65"/>
      <c r="B5335" s="65"/>
      <c r="C5335" s="65"/>
      <c r="D5335" s="65"/>
      <c r="E5335" s="65"/>
      <c r="F5335" s="65"/>
      <c r="G5335" s="145"/>
    </row>
    <row r="5336" spans="1:7">
      <c r="A5336" s="65"/>
      <c r="B5336" s="65"/>
      <c r="C5336" s="65"/>
      <c r="D5336" s="65"/>
      <c r="E5336" s="65"/>
      <c r="F5336" s="65"/>
      <c r="G5336" s="145"/>
    </row>
    <row r="5337" spans="1:7">
      <c r="A5337" s="65"/>
      <c r="B5337" s="65"/>
      <c r="C5337" s="65"/>
      <c r="D5337" s="65"/>
      <c r="E5337" s="65"/>
      <c r="F5337" s="65"/>
      <c r="G5337" s="145"/>
    </row>
    <row r="5338" spans="1:7">
      <c r="A5338" s="65"/>
      <c r="B5338" s="65"/>
      <c r="C5338" s="65"/>
      <c r="D5338" s="65"/>
      <c r="E5338" s="65"/>
      <c r="F5338" s="65"/>
      <c r="G5338" s="145"/>
    </row>
    <row r="5339" spans="1:7">
      <c r="A5339" s="65"/>
      <c r="B5339" s="65"/>
      <c r="C5339" s="65"/>
      <c r="D5339" s="65"/>
      <c r="E5339" s="65"/>
      <c r="F5339" s="65"/>
      <c r="G5339" s="145"/>
    </row>
    <row r="5340" spans="1:7">
      <c r="A5340" s="65"/>
      <c r="B5340" s="65"/>
      <c r="C5340" s="65"/>
      <c r="D5340" s="65"/>
      <c r="E5340" s="65"/>
      <c r="F5340" s="65"/>
      <c r="G5340" s="145"/>
    </row>
    <row r="5341" spans="1:7">
      <c r="A5341" s="65"/>
      <c r="B5341" s="65"/>
      <c r="C5341" s="65"/>
      <c r="D5341" s="65"/>
      <c r="E5341" s="65"/>
      <c r="F5341" s="65"/>
      <c r="G5341" s="145"/>
    </row>
    <row r="5342" spans="1:7">
      <c r="A5342" s="65"/>
      <c r="B5342" s="65"/>
      <c r="C5342" s="65"/>
      <c r="D5342" s="65"/>
      <c r="E5342" s="65"/>
      <c r="F5342" s="65"/>
      <c r="G5342" s="145"/>
    </row>
    <row r="5343" spans="1:7">
      <c r="A5343" s="65"/>
      <c r="B5343" s="65"/>
      <c r="C5343" s="65"/>
      <c r="D5343" s="65"/>
      <c r="E5343" s="65"/>
      <c r="F5343" s="65"/>
      <c r="G5343" s="145"/>
    </row>
    <row r="5344" spans="1:7">
      <c r="A5344" s="65"/>
      <c r="B5344" s="65"/>
      <c r="C5344" s="65"/>
      <c r="D5344" s="65"/>
      <c r="E5344" s="65"/>
      <c r="F5344" s="65"/>
      <c r="G5344" s="145"/>
    </row>
    <row r="5345" spans="1:7">
      <c r="A5345" s="65"/>
      <c r="B5345" s="65"/>
      <c r="C5345" s="65"/>
      <c r="D5345" s="65"/>
      <c r="E5345" s="65"/>
      <c r="F5345" s="65"/>
      <c r="G5345" s="145"/>
    </row>
    <row r="5346" spans="1:7">
      <c r="A5346" s="65"/>
      <c r="B5346" s="65"/>
      <c r="C5346" s="65"/>
      <c r="D5346" s="65"/>
      <c r="E5346" s="65"/>
      <c r="F5346" s="65"/>
      <c r="G5346" s="145"/>
    </row>
    <row r="5347" spans="1:7">
      <c r="A5347" s="65"/>
      <c r="B5347" s="65"/>
      <c r="C5347" s="65"/>
      <c r="D5347" s="65"/>
      <c r="E5347" s="65"/>
      <c r="F5347" s="65"/>
      <c r="G5347" s="145"/>
    </row>
    <row r="5348" spans="1:7">
      <c r="A5348" s="65"/>
      <c r="B5348" s="65"/>
      <c r="C5348" s="65"/>
      <c r="D5348" s="65"/>
      <c r="E5348" s="65"/>
      <c r="F5348" s="65"/>
      <c r="G5348" s="145"/>
    </row>
    <row r="5349" spans="1:7">
      <c r="A5349" s="65"/>
      <c r="B5349" s="65"/>
      <c r="C5349" s="65"/>
      <c r="D5349" s="65"/>
      <c r="E5349" s="65"/>
      <c r="F5349" s="65"/>
      <c r="G5349" s="145"/>
    </row>
    <row r="5350" spans="1:7">
      <c r="A5350" s="65"/>
      <c r="B5350" s="65"/>
      <c r="C5350" s="65"/>
      <c r="D5350" s="65"/>
      <c r="E5350" s="65"/>
      <c r="F5350" s="65"/>
      <c r="G5350" s="145"/>
    </row>
    <row r="5351" spans="1:7">
      <c r="A5351" s="65"/>
      <c r="B5351" s="65"/>
      <c r="C5351" s="65"/>
      <c r="D5351" s="65"/>
      <c r="E5351" s="65"/>
      <c r="F5351" s="65"/>
      <c r="G5351" s="145"/>
    </row>
    <row r="5352" spans="1:7">
      <c r="A5352" s="65"/>
      <c r="B5352" s="65"/>
      <c r="C5352" s="65"/>
      <c r="D5352" s="65"/>
      <c r="E5352" s="65"/>
      <c r="F5352" s="65"/>
      <c r="G5352" s="145"/>
    </row>
    <row r="5353" spans="1:7">
      <c r="A5353" s="65"/>
      <c r="B5353" s="65"/>
      <c r="C5353" s="65"/>
      <c r="D5353" s="65"/>
      <c r="E5353" s="65"/>
      <c r="F5353" s="65"/>
      <c r="G5353" s="145"/>
    </row>
    <row r="5354" spans="1:7">
      <c r="A5354" s="65"/>
      <c r="B5354" s="65"/>
      <c r="C5354" s="65"/>
      <c r="D5354" s="65"/>
      <c r="E5354" s="65"/>
      <c r="F5354" s="65"/>
      <c r="G5354" s="145"/>
    </row>
    <row r="5355" spans="1:7">
      <c r="A5355" s="65"/>
      <c r="B5355" s="65"/>
      <c r="C5355" s="65"/>
      <c r="D5355" s="65"/>
      <c r="E5355" s="65"/>
      <c r="F5355" s="65"/>
      <c r="G5355" s="145"/>
    </row>
    <row r="5356" spans="1:7">
      <c r="A5356" s="65"/>
      <c r="B5356" s="65"/>
      <c r="C5356" s="65"/>
      <c r="D5356" s="65"/>
      <c r="E5356" s="65"/>
      <c r="F5356" s="65"/>
      <c r="G5356" s="145"/>
    </row>
    <row r="5357" spans="1:7">
      <c r="A5357" s="65"/>
      <c r="B5357" s="65"/>
      <c r="C5357" s="65"/>
      <c r="D5357" s="65"/>
      <c r="E5357" s="65"/>
      <c r="F5357" s="65"/>
      <c r="G5357" s="145"/>
    </row>
    <row r="5358" spans="1:7">
      <c r="A5358" s="65"/>
      <c r="B5358" s="65"/>
      <c r="C5358" s="65"/>
      <c r="D5358" s="65"/>
      <c r="E5358" s="65"/>
      <c r="F5358" s="65"/>
      <c r="G5358" s="145"/>
    </row>
    <row r="5359" spans="1:7">
      <c r="A5359" s="65"/>
      <c r="B5359" s="65"/>
      <c r="C5359" s="65"/>
      <c r="D5359" s="65"/>
      <c r="E5359" s="65"/>
      <c r="F5359" s="65"/>
      <c r="G5359" s="145"/>
    </row>
    <row r="5360" spans="1:7">
      <c r="A5360" s="65"/>
      <c r="B5360" s="65"/>
      <c r="C5360" s="65"/>
      <c r="D5360" s="65"/>
      <c r="E5360" s="65"/>
      <c r="F5360" s="65"/>
      <c r="G5360" s="145"/>
    </row>
    <row r="5361" spans="1:7">
      <c r="A5361" s="65"/>
      <c r="B5361" s="65"/>
      <c r="C5361" s="65"/>
      <c r="D5361" s="65"/>
      <c r="E5361" s="65"/>
      <c r="F5361" s="65"/>
      <c r="G5361" s="145"/>
    </row>
    <row r="5362" spans="1:7">
      <c r="A5362" s="65"/>
      <c r="B5362" s="65"/>
      <c r="C5362" s="65"/>
      <c r="D5362" s="65"/>
      <c r="E5362" s="65"/>
      <c r="F5362" s="65"/>
      <c r="G5362" s="145"/>
    </row>
    <row r="5363" spans="1:7">
      <c r="A5363" s="65"/>
      <c r="B5363" s="65"/>
      <c r="C5363" s="65"/>
      <c r="D5363" s="65"/>
      <c r="E5363" s="65"/>
      <c r="F5363" s="65"/>
      <c r="G5363" s="145"/>
    </row>
    <row r="5364" spans="1:7">
      <c r="A5364" s="65"/>
      <c r="B5364" s="65"/>
      <c r="C5364" s="65"/>
      <c r="D5364" s="65"/>
      <c r="E5364" s="65"/>
      <c r="F5364" s="65"/>
      <c r="G5364" s="145"/>
    </row>
    <row r="5365" spans="1:7">
      <c r="A5365" s="65"/>
      <c r="B5365" s="65"/>
      <c r="C5365" s="65"/>
      <c r="D5365" s="65"/>
      <c r="E5365" s="65"/>
      <c r="F5365" s="65"/>
      <c r="G5365" s="145"/>
    </row>
    <row r="5366" spans="1:7">
      <c r="A5366" s="65"/>
      <c r="B5366" s="65"/>
      <c r="C5366" s="65"/>
      <c r="D5366" s="65"/>
      <c r="E5366" s="65"/>
      <c r="F5366" s="65"/>
      <c r="G5366" s="145"/>
    </row>
    <row r="5367" spans="1:7">
      <c r="A5367" s="65"/>
      <c r="B5367" s="65"/>
      <c r="C5367" s="65"/>
      <c r="D5367" s="65"/>
      <c r="E5367" s="65"/>
      <c r="F5367" s="65"/>
      <c r="G5367" s="145"/>
    </row>
    <row r="5368" spans="1:7">
      <c r="A5368" s="65"/>
      <c r="B5368" s="65"/>
      <c r="C5368" s="65"/>
      <c r="D5368" s="65"/>
      <c r="E5368" s="65"/>
      <c r="F5368" s="65"/>
      <c r="G5368" s="145"/>
    </row>
    <row r="5369" spans="1:7">
      <c r="A5369" s="65"/>
      <c r="B5369" s="65"/>
      <c r="C5369" s="65"/>
      <c r="D5369" s="65"/>
      <c r="E5369" s="65"/>
      <c r="F5369" s="65"/>
      <c r="G5369" s="145"/>
    </row>
    <row r="5370" spans="1:7">
      <c r="A5370" s="65"/>
      <c r="B5370" s="65"/>
      <c r="C5370" s="65"/>
      <c r="D5370" s="65"/>
      <c r="E5370" s="65"/>
      <c r="F5370" s="65"/>
      <c r="G5370" s="145"/>
    </row>
    <row r="5371" spans="1:7">
      <c r="A5371" s="65"/>
      <c r="B5371" s="65"/>
      <c r="C5371" s="65"/>
      <c r="D5371" s="65"/>
      <c r="E5371" s="65"/>
      <c r="F5371" s="65"/>
      <c r="G5371" s="145"/>
    </row>
    <row r="5372" spans="1:7">
      <c r="A5372" s="65"/>
      <c r="B5372" s="65"/>
      <c r="C5372" s="65"/>
      <c r="D5372" s="65"/>
      <c r="E5372" s="65"/>
      <c r="F5372" s="65"/>
      <c r="G5372" s="145"/>
    </row>
    <row r="5373" spans="1:7">
      <c r="A5373" s="65"/>
      <c r="B5373" s="65"/>
      <c r="C5373" s="65"/>
      <c r="D5373" s="65"/>
      <c r="E5373" s="65"/>
      <c r="F5373" s="65"/>
      <c r="G5373" s="145"/>
    </row>
    <row r="5374" spans="1:7">
      <c r="A5374" s="65"/>
      <c r="B5374" s="65"/>
      <c r="C5374" s="65"/>
      <c r="D5374" s="65"/>
      <c r="E5374" s="65"/>
      <c r="F5374" s="65"/>
      <c r="G5374" s="145"/>
    </row>
    <row r="5375" spans="1:7">
      <c r="A5375" s="65"/>
      <c r="B5375" s="65"/>
      <c r="C5375" s="65"/>
      <c r="D5375" s="65"/>
      <c r="E5375" s="65"/>
      <c r="F5375" s="65"/>
      <c r="G5375" s="145"/>
    </row>
    <row r="5376" spans="1:7">
      <c r="A5376" s="65"/>
      <c r="B5376" s="65"/>
      <c r="C5376" s="65"/>
      <c r="D5376" s="65"/>
      <c r="E5376" s="65"/>
      <c r="F5376" s="65"/>
      <c r="G5376" s="145"/>
    </row>
    <row r="5377" spans="1:7">
      <c r="A5377" s="65"/>
      <c r="B5377" s="65"/>
      <c r="C5377" s="65"/>
      <c r="D5377" s="65"/>
      <c r="E5377" s="65"/>
      <c r="F5377" s="65"/>
      <c r="G5377" s="145"/>
    </row>
    <row r="5378" spans="1:7">
      <c r="A5378" s="65"/>
      <c r="B5378" s="65"/>
      <c r="C5378" s="65"/>
      <c r="D5378" s="65"/>
      <c r="E5378" s="65"/>
      <c r="F5378" s="65"/>
      <c r="G5378" s="145"/>
    </row>
    <row r="5379" spans="1:7">
      <c r="A5379" s="65"/>
      <c r="B5379" s="65"/>
      <c r="C5379" s="65"/>
      <c r="D5379" s="65"/>
      <c r="E5379" s="65"/>
      <c r="F5379" s="65"/>
      <c r="G5379" s="145"/>
    </row>
    <row r="5380" spans="1:7">
      <c r="A5380" s="65"/>
      <c r="B5380" s="65"/>
      <c r="C5380" s="65"/>
      <c r="D5380" s="65"/>
      <c r="E5380" s="65"/>
      <c r="F5380" s="65"/>
      <c r="G5380" s="145"/>
    </row>
    <row r="5381" spans="1:7">
      <c r="A5381" s="65"/>
      <c r="B5381" s="65"/>
      <c r="C5381" s="65"/>
      <c r="D5381" s="65"/>
      <c r="E5381" s="65"/>
      <c r="F5381" s="65"/>
      <c r="G5381" s="145"/>
    </row>
    <row r="5382" spans="1:7">
      <c r="A5382" s="65"/>
      <c r="B5382" s="65"/>
      <c r="C5382" s="65"/>
      <c r="D5382" s="65"/>
      <c r="E5382" s="65"/>
      <c r="F5382" s="65"/>
      <c r="G5382" s="145"/>
    </row>
    <row r="5383" spans="1:7">
      <c r="A5383" s="65"/>
      <c r="B5383" s="65"/>
      <c r="C5383" s="65"/>
      <c r="D5383" s="65"/>
      <c r="E5383" s="65"/>
      <c r="F5383" s="65"/>
      <c r="G5383" s="145"/>
    </row>
    <row r="5384" spans="1:7">
      <c r="A5384" s="65"/>
      <c r="B5384" s="65"/>
      <c r="C5384" s="65"/>
      <c r="D5384" s="65"/>
      <c r="E5384" s="65"/>
      <c r="F5384" s="65"/>
      <c r="G5384" s="145"/>
    </row>
    <row r="5385" spans="1:7">
      <c r="A5385" s="65"/>
      <c r="B5385" s="65"/>
      <c r="C5385" s="65"/>
      <c r="D5385" s="65"/>
      <c r="E5385" s="65"/>
      <c r="F5385" s="65"/>
      <c r="G5385" s="145"/>
    </row>
    <row r="5386" spans="1:7">
      <c r="A5386" s="65"/>
      <c r="B5386" s="65"/>
      <c r="C5386" s="65"/>
      <c r="D5386" s="65"/>
      <c r="E5386" s="65"/>
      <c r="F5386" s="65"/>
      <c r="G5386" s="145"/>
    </row>
    <row r="5387" spans="1:7">
      <c r="A5387" s="65"/>
      <c r="B5387" s="65"/>
      <c r="C5387" s="65"/>
      <c r="D5387" s="65"/>
      <c r="E5387" s="65"/>
      <c r="F5387" s="65"/>
      <c r="G5387" s="145"/>
    </row>
    <row r="5388" spans="1:7">
      <c r="A5388" s="65"/>
      <c r="B5388" s="65"/>
      <c r="C5388" s="65"/>
      <c r="D5388" s="65"/>
      <c r="E5388" s="65"/>
      <c r="F5388" s="65"/>
      <c r="G5388" s="145"/>
    </row>
    <row r="5389" spans="1:7">
      <c r="A5389" s="65"/>
      <c r="B5389" s="65"/>
      <c r="C5389" s="65"/>
      <c r="D5389" s="65"/>
      <c r="E5389" s="65"/>
      <c r="F5389" s="65"/>
      <c r="G5389" s="145"/>
    </row>
    <row r="5390" spans="1:7">
      <c r="A5390" s="65"/>
      <c r="B5390" s="65"/>
      <c r="C5390" s="65"/>
      <c r="D5390" s="65"/>
      <c r="E5390" s="65"/>
      <c r="F5390" s="65"/>
      <c r="G5390" s="145"/>
    </row>
    <row r="5391" spans="1:7">
      <c r="A5391" s="65"/>
      <c r="B5391" s="65"/>
      <c r="C5391" s="65"/>
      <c r="D5391" s="65"/>
      <c r="E5391" s="65"/>
      <c r="F5391" s="65"/>
      <c r="G5391" s="145"/>
    </row>
    <row r="5392" spans="1:7">
      <c r="A5392" s="65"/>
      <c r="B5392" s="65"/>
      <c r="C5392" s="65"/>
      <c r="D5392" s="65"/>
      <c r="E5392" s="65"/>
      <c r="F5392" s="65"/>
      <c r="G5392" s="145"/>
    </row>
    <row r="5393" spans="1:7">
      <c r="A5393" s="65"/>
      <c r="B5393" s="65"/>
      <c r="C5393" s="65"/>
      <c r="D5393" s="65"/>
      <c r="E5393" s="65"/>
      <c r="F5393" s="65"/>
      <c r="G5393" s="145"/>
    </row>
    <row r="5394" spans="1:7">
      <c r="A5394" s="65"/>
      <c r="B5394" s="65"/>
      <c r="C5394" s="65"/>
      <c r="D5394" s="65"/>
      <c r="E5394" s="65"/>
      <c r="F5394" s="65"/>
      <c r="G5394" s="145"/>
    </row>
    <row r="5395" spans="1:7">
      <c r="A5395" s="65"/>
      <c r="B5395" s="65"/>
      <c r="C5395" s="65"/>
      <c r="D5395" s="65"/>
      <c r="E5395" s="65"/>
      <c r="F5395" s="65"/>
      <c r="G5395" s="145"/>
    </row>
    <row r="5396" spans="1:7">
      <c r="A5396" s="65"/>
      <c r="B5396" s="65"/>
      <c r="C5396" s="65"/>
      <c r="D5396" s="65"/>
      <c r="E5396" s="65"/>
      <c r="F5396" s="65"/>
      <c r="G5396" s="145"/>
    </row>
    <row r="5397" spans="1:7">
      <c r="A5397" s="65"/>
      <c r="B5397" s="65"/>
      <c r="C5397" s="65"/>
      <c r="D5397" s="65"/>
      <c r="E5397" s="65"/>
      <c r="F5397" s="65"/>
      <c r="G5397" s="145"/>
    </row>
    <row r="5398" spans="1:7">
      <c r="A5398" s="65"/>
      <c r="B5398" s="65"/>
      <c r="C5398" s="65"/>
      <c r="D5398" s="65"/>
      <c r="E5398" s="65"/>
      <c r="F5398" s="65"/>
      <c r="G5398" s="145"/>
    </row>
    <row r="5399" spans="1:7">
      <c r="A5399" s="65"/>
      <c r="B5399" s="65"/>
      <c r="C5399" s="65"/>
      <c r="D5399" s="65"/>
      <c r="E5399" s="65"/>
      <c r="F5399" s="65"/>
      <c r="G5399" s="145"/>
    </row>
    <row r="5400" spans="1:7">
      <c r="A5400" s="65"/>
      <c r="B5400" s="65"/>
      <c r="C5400" s="65"/>
      <c r="D5400" s="65"/>
      <c r="E5400" s="65"/>
      <c r="F5400" s="65"/>
      <c r="G5400" s="145"/>
    </row>
    <row r="5401" spans="1:7">
      <c r="A5401" s="65"/>
      <c r="B5401" s="65"/>
      <c r="C5401" s="65"/>
      <c r="D5401" s="65"/>
      <c r="E5401" s="65"/>
      <c r="F5401" s="65"/>
      <c r="G5401" s="145"/>
    </row>
    <row r="5402" spans="1:7">
      <c r="A5402" s="65"/>
      <c r="B5402" s="65"/>
      <c r="C5402" s="65"/>
      <c r="D5402" s="65"/>
      <c r="E5402" s="65"/>
      <c r="F5402" s="65"/>
      <c r="G5402" s="145"/>
    </row>
    <row r="5403" spans="1:7">
      <c r="A5403" s="65"/>
      <c r="B5403" s="65"/>
      <c r="C5403" s="65"/>
      <c r="D5403" s="65"/>
      <c r="E5403" s="65"/>
      <c r="F5403" s="65"/>
      <c r="G5403" s="145"/>
    </row>
    <row r="5404" spans="1:7">
      <c r="A5404" s="65"/>
      <c r="B5404" s="65"/>
      <c r="C5404" s="65"/>
      <c r="D5404" s="65"/>
      <c r="E5404" s="65"/>
      <c r="F5404" s="65"/>
      <c r="G5404" s="145"/>
    </row>
    <row r="5405" spans="1:7">
      <c r="A5405" s="65"/>
      <c r="B5405" s="65"/>
      <c r="C5405" s="65"/>
      <c r="D5405" s="65"/>
      <c r="E5405" s="65"/>
      <c r="F5405" s="65"/>
      <c r="G5405" s="145"/>
    </row>
    <row r="5406" spans="1:7">
      <c r="A5406" s="65"/>
      <c r="B5406" s="65"/>
      <c r="C5406" s="65"/>
      <c r="D5406" s="65"/>
      <c r="E5406" s="65"/>
      <c r="F5406" s="65"/>
      <c r="G5406" s="145"/>
    </row>
    <row r="5407" spans="1:7">
      <c r="A5407" s="65"/>
      <c r="B5407" s="65"/>
      <c r="C5407" s="65"/>
      <c r="D5407" s="65"/>
      <c r="E5407" s="65"/>
      <c r="F5407" s="65"/>
      <c r="G5407" s="145"/>
    </row>
    <row r="5408" spans="1:7">
      <c r="A5408" s="65"/>
      <c r="B5408" s="65"/>
      <c r="C5408" s="65"/>
      <c r="D5408" s="65"/>
      <c r="E5408" s="65"/>
      <c r="F5408" s="65"/>
      <c r="G5408" s="145"/>
    </row>
    <row r="5409" spans="1:7">
      <c r="A5409" s="65"/>
      <c r="B5409" s="65"/>
      <c r="C5409" s="65"/>
      <c r="D5409" s="65"/>
      <c r="E5409" s="65"/>
      <c r="F5409" s="65"/>
      <c r="G5409" s="145"/>
    </row>
    <row r="5410" spans="1:7">
      <c r="A5410" s="65"/>
      <c r="B5410" s="65"/>
      <c r="C5410" s="65"/>
      <c r="D5410" s="65"/>
      <c r="E5410" s="65"/>
      <c r="F5410" s="65"/>
      <c r="G5410" s="145"/>
    </row>
    <row r="5411" spans="1:7">
      <c r="A5411" s="65"/>
      <c r="B5411" s="65"/>
      <c r="C5411" s="65"/>
      <c r="D5411" s="65"/>
      <c r="E5411" s="65"/>
      <c r="F5411" s="65"/>
      <c r="G5411" s="145"/>
    </row>
    <row r="5412" spans="1:7">
      <c r="A5412" s="65"/>
      <c r="B5412" s="65"/>
      <c r="C5412" s="65"/>
      <c r="D5412" s="65"/>
      <c r="E5412" s="65"/>
      <c r="F5412" s="65"/>
      <c r="G5412" s="145"/>
    </row>
    <row r="5413" spans="1:7">
      <c r="A5413" s="65"/>
      <c r="B5413" s="65"/>
      <c r="C5413" s="65"/>
      <c r="D5413" s="65"/>
      <c r="E5413" s="65"/>
      <c r="F5413" s="65"/>
      <c r="G5413" s="145"/>
    </row>
    <row r="5414" spans="1:7">
      <c r="A5414" s="65"/>
      <c r="B5414" s="65"/>
      <c r="C5414" s="65"/>
      <c r="D5414" s="65"/>
      <c r="E5414" s="65"/>
      <c r="F5414" s="65"/>
      <c r="G5414" s="145"/>
    </row>
    <row r="5415" spans="1:7">
      <c r="A5415" s="65"/>
      <c r="B5415" s="65"/>
      <c r="C5415" s="65"/>
      <c r="D5415" s="65"/>
      <c r="E5415" s="65"/>
      <c r="F5415" s="65"/>
      <c r="G5415" s="145"/>
    </row>
    <row r="5416" spans="1:7">
      <c r="A5416" s="65"/>
      <c r="B5416" s="65"/>
      <c r="C5416" s="65"/>
      <c r="D5416" s="65"/>
      <c r="E5416" s="65"/>
      <c r="F5416" s="65"/>
      <c r="G5416" s="145"/>
    </row>
    <row r="5417" spans="1:7">
      <c r="A5417" s="65"/>
      <c r="B5417" s="65"/>
      <c r="C5417" s="65"/>
      <c r="D5417" s="65"/>
      <c r="E5417" s="65"/>
      <c r="F5417" s="65"/>
      <c r="G5417" s="145"/>
    </row>
    <row r="5418" spans="1:7">
      <c r="A5418" s="65"/>
      <c r="B5418" s="65"/>
      <c r="C5418" s="65"/>
      <c r="D5418" s="65"/>
      <c r="E5418" s="65"/>
      <c r="F5418" s="65"/>
      <c r="G5418" s="145"/>
    </row>
    <row r="5419" spans="1:7">
      <c r="A5419" s="65"/>
      <c r="B5419" s="65"/>
      <c r="C5419" s="65"/>
      <c r="D5419" s="65"/>
      <c r="E5419" s="65"/>
      <c r="F5419" s="65"/>
      <c r="G5419" s="145"/>
    </row>
    <row r="5420" spans="1:7">
      <c r="A5420" s="65"/>
      <c r="B5420" s="65"/>
      <c r="C5420" s="65"/>
      <c r="D5420" s="65"/>
      <c r="E5420" s="65"/>
      <c r="F5420" s="65"/>
      <c r="G5420" s="145"/>
    </row>
    <row r="5421" spans="1:7">
      <c r="A5421" s="65"/>
      <c r="B5421" s="65"/>
      <c r="C5421" s="65"/>
      <c r="D5421" s="65"/>
      <c r="E5421" s="65"/>
      <c r="F5421" s="65"/>
      <c r="G5421" s="145"/>
    </row>
    <row r="5422" spans="1:7">
      <c r="A5422" s="65"/>
      <c r="B5422" s="65"/>
      <c r="C5422" s="65"/>
      <c r="D5422" s="65"/>
      <c r="E5422" s="65"/>
      <c r="F5422" s="65"/>
      <c r="G5422" s="145"/>
    </row>
    <row r="5423" spans="1:7">
      <c r="A5423" s="65"/>
      <c r="B5423" s="65"/>
      <c r="C5423" s="65"/>
      <c r="D5423" s="65"/>
      <c r="E5423" s="65"/>
      <c r="F5423" s="65"/>
      <c r="G5423" s="145"/>
    </row>
    <row r="5424" spans="1:7">
      <c r="A5424" s="65"/>
      <c r="B5424" s="65"/>
      <c r="C5424" s="65"/>
      <c r="D5424" s="65"/>
      <c r="E5424" s="65"/>
      <c r="F5424" s="65"/>
      <c r="G5424" s="145"/>
    </row>
    <row r="5425" spans="1:7">
      <c r="A5425" s="65"/>
      <c r="B5425" s="65"/>
      <c r="C5425" s="65"/>
      <c r="D5425" s="65"/>
      <c r="E5425" s="65"/>
      <c r="F5425" s="65"/>
      <c r="G5425" s="145"/>
    </row>
    <row r="5426" spans="1:7">
      <c r="A5426" s="65"/>
      <c r="B5426" s="65"/>
      <c r="C5426" s="65"/>
      <c r="D5426" s="65"/>
      <c r="E5426" s="65"/>
      <c r="F5426" s="65"/>
      <c r="G5426" s="145"/>
    </row>
    <row r="5427" spans="1:7">
      <c r="A5427" s="65"/>
      <c r="B5427" s="65"/>
      <c r="C5427" s="65"/>
      <c r="D5427" s="65"/>
      <c r="E5427" s="65"/>
      <c r="F5427" s="65"/>
      <c r="G5427" s="145"/>
    </row>
    <row r="5428" spans="1:7">
      <c r="A5428" s="65"/>
      <c r="B5428" s="65"/>
      <c r="C5428" s="65"/>
      <c r="D5428" s="65"/>
      <c r="E5428" s="65"/>
      <c r="F5428" s="65"/>
      <c r="G5428" s="145"/>
    </row>
    <row r="5429" spans="1:7">
      <c r="A5429" s="65"/>
      <c r="B5429" s="65"/>
      <c r="C5429" s="65"/>
      <c r="D5429" s="65"/>
      <c r="E5429" s="65"/>
      <c r="F5429" s="65"/>
      <c r="G5429" s="145"/>
    </row>
    <row r="5430" spans="1:7">
      <c r="A5430" s="65"/>
      <c r="B5430" s="65"/>
      <c r="C5430" s="65"/>
      <c r="D5430" s="65"/>
      <c r="E5430" s="65"/>
      <c r="F5430" s="65"/>
      <c r="G5430" s="145"/>
    </row>
    <row r="5431" spans="1:7">
      <c r="A5431" s="65"/>
      <c r="B5431" s="65"/>
      <c r="C5431" s="65"/>
      <c r="D5431" s="65"/>
      <c r="E5431" s="65"/>
      <c r="F5431" s="65"/>
      <c r="G5431" s="145"/>
    </row>
    <row r="5432" spans="1:7">
      <c r="A5432" s="65"/>
      <c r="B5432" s="65"/>
      <c r="C5432" s="65"/>
      <c r="D5432" s="65"/>
      <c r="E5432" s="65"/>
      <c r="F5432" s="65"/>
      <c r="G5432" s="145"/>
    </row>
    <row r="5433" spans="1:7">
      <c r="A5433" s="65"/>
      <c r="B5433" s="65"/>
      <c r="C5433" s="65"/>
      <c r="D5433" s="65"/>
      <c r="E5433" s="65"/>
      <c r="F5433" s="65"/>
      <c r="G5433" s="145"/>
    </row>
    <row r="5434" spans="1:7">
      <c r="A5434" s="65"/>
      <c r="B5434" s="65"/>
      <c r="C5434" s="65"/>
      <c r="D5434" s="65"/>
      <c r="E5434" s="65"/>
      <c r="F5434" s="65"/>
      <c r="G5434" s="145"/>
    </row>
    <row r="5435" spans="1:7">
      <c r="A5435" s="65"/>
      <c r="B5435" s="65"/>
      <c r="C5435" s="65"/>
      <c r="D5435" s="65"/>
      <c r="E5435" s="65"/>
      <c r="F5435" s="65"/>
      <c r="G5435" s="145"/>
    </row>
    <row r="5436" spans="1:7">
      <c r="A5436" s="65"/>
      <c r="B5436" s="65"/>
      <c r="C5436" s="65"/>
      <c r="D5436" s="65"/>
      <c r="E5436" s="65"/>
      <c r="F5436" s="65"/>
      <c r="G5436" s="145"/>
    </row>
    <row r="5437" spans="1:7">
      <c r="A5437" s="65"/>
      <c r="B5437" s="65"/>
      <c r="C5437" s="65"/>
      <c r="D5437" s="65"/>
      <c r="E5437" s="65"/>
      <c r="F5437" s="65"/>
      <c r="G5437" s="145"/>
    </row>
    <row r="5438" spans="1:7">
      <c r="A5438" s="65"/>
      <c r="B5438" s="65"/>
      <c r="C5438" s="65"/>
      <c r="D5438" s="65"/>
      <c r="E5438" s="65"/>
      <c r="F5438" s="65"/>
      <c r="G5438" s="145"/>
    </row>
    <row r="5439" spans="1:7">
      <c r="A5439" s="65"/>
      <c r="B5439" s="65"/>
      <c r="C5439" s="65"/>
      <c r="D5439" s="65"/>
      <c r="E5439" s="65"/>
      <c r="F5439" s="65"/>
      <c r="G5439" s="145"/>
    </row>
    <row r="5440" spans="1:7">
      <c r="A5440" s="65"/>
      <c r="B5440" s="65"/>
      <c r="C5440" s="65"/>
      <c r="D5440" s="65"/>
      <c r="E5440" s="65"/>
      <c r="F5440" s="65"/>
      <c r="G5440" s="145"/>
    </row>
    <row r="5441" spans="1:7">
      <c r="A5441" s="65"/>
      <c r="B5441" s="65"/>
      <c r="C5441" s="65"/>
      <c r="D5441" s="65"/>
      <c r="E5441" s="65"/>
      <c r="F5441" s="65"/>
      <c r="G5441" s="145"/>
    </row>
    <row r="5442" spans="1:7">
      <c r="A5442" s="65"/>
      <c r="B5442" s="65"/>
      <c r="C5442" s="65"/>
      <c r="D5442" s="65"/>
      <c r="E5442" s="65"/>
      <c r="F5442" s="65"/>
      <c r="G5442" s="145"/>
    </row>
    <row r="5443" spans="1:7">
      <c r="A5443" s="65"/>
      <c r="B5443" s="65"/>
      <c r="C5443" s="65"/>
      <c r="D5443" s="65"/>
      <c r="E5443" s="65"/>
      <c r="F5443" s="65"/>
      <c r="G5443" s="145"/>
    </row>
    <row r="5444" spans="1:7">
      <c r="A5444" s="65"/>
      <c r="B5444" s="65"/>
      <c r="C5444" s="65"/>
      <c r="D5444" s="65"/>
      <c r="E5444" s="65"/>
      <c r="F5444" s="65"/>
      <c r="G5444" s="145"/>
    </row>
    <row r="5445" spans="1:7">
      <c r="A5445" s="65"/>
      <c r="B5445" s="65"/>
      <c r="C5445" s="65"/>
      <c r="D5445" s="65"/>
      <c r="E5445" s="65"/>
      <c r="F5445" s="65"/>
      <c r="G5445" s="145"/>
    </row>
    <row r="5446" spans="1:7">
      <c r="A5446" s="65"/>
      <c r="B5446" s="65"/>
      <c r="C5446" s="65"/>
      <c r="D5446" s="65"/>
      <c r="E5446" s="65"/>
      <c r="F5446" s="65"/>
      <c r="G5446" s="145"/>
    </row>
    <row r="5447" spans="1:7">
      <c r="A5447" s="65"/>
      <c r="B5447" s="65"/>
      <c r="C5447" s="65"/>
      <c r="D5447" s="65"/>
      <c r="E5447" s="65"/>
      <c r="F5447" s="65"/>
      <c r="G5447" s="145"/>
    </row>
    <row r="5448" spans="1:7">
      <c r="A5448" s="65"/>
      <c r="B5448" s="65"/>
      <c r="C5448" s="65"/>
      <c r="D5448" s="65"/>
      <c r="E5448" s="65"/>
      <c r="F5448" s="65"/>
      <c r="G5448" s="145"/>
    </row>
    <row r="5449" spans="1:7">
      <c r="A5449" s="65"/>
      <c r="B5449" s="65"/>
      <c r="C5449" s="65"/>
      <c r="D5449" s="65"/>
      <c r="E5449" s="65"/>
      <c r="F5449" s="65"/>
      <c r="G5449" s="145"/>
    </row>
    <row r="5450" spans="1:7">
      <c r="A5450" s="65"/>
      <c r="B5450" s="65"/>
      <c r="C5450" s="65"/>
      <c r="D5450" s="65"/>
      <c r="E5450" s="65"/>
      <c r="F5450" s="65"/>
      <c r="G5450" s="145"/>
    </row>
    <row r="5451" spans="1:7">
      <c r="A5451" s="65"/>
      <c r="B5451" s="65"/>
      <c r="C5451" s="65"/>
      <c r="D5451" s="65"/>
      <c r="E5451" s="65"/>
      <c r="F5451" s="65"/>
      <c r="G5451" s="145"/>
    </row>
    <row r="5452" spans="1:7">
      <c r="A5452" s="65"/>
      <c r="B5452" s="65"/>
      <c r="C5452" s="65"/>
      <c r="D5452" s="65"/>
      <c r="E5452" s="65"/>
      <c r="F5452" s="65"/>
      <c r="G5452" s="145"/>
    </row>
    <row r="5453" spans="1:7">
      <c r="A5453" s="65"/>
      <c r="B5453" s="65"/>
      <c r="C5453" s="65"/>
      <c r="D5453" s="65"/>
      <c r="E5453" s="65"/>
      <c r="F5453" s="65"/>
      <c r="G5453" s="145"/>
    </row>
    <row r="5454" spans="1:7">
      <c r="A5454" s="65"/>
      <c r="B5454" s="65"/>
      <c r="C5454" s="65"/>
      <c r="D5454" s="65"/>
      <c r="E5454" s="65"/>
      <c r="F5454" s="65"/>
      <c r="G5454" s="145"/>
    </row>
    <row r="5455" spans="1:7">
      <c r="A5455" s="65"/>
      <c r="B5455" s="65"/>
      <c r="C5455" s="65"/>
      <c r="D5455" s="65"/>
      <c r="E5455" s="65"/>
      <c r="F5455" s="65"/>
      <c r="G5455" s="145"/>
    </row>
    <row r="5456" spans="1:7">
      <c r="A5456" s="65"/>
      <c r="B5456" s="65"/>
      <c r="C5456" s="65"/>
      <c r="D5456" s="65"/>
      <c r="E5456" s="65"/>
      <c r="F5456" s="65"/>
      <c r="G5456" s="145"/>
    </row>
    <row r="5457" spans="1:7">
      <c r="A5457" s="65"/>
      <c r="B5457" s="65"/>
      <c r="C5457" s="65"/>
      <c r="D5457" s="65"/>
      <c r="E5457" s="65"/>
      <c r="F5457" s="65"/>
      <c r="G5457" s="145"/>
    </row>
    <row r="5458" spans="1:7">
      <c r="A5458" s="65"/>
      <c r="B5458" s="65"/>
      <c r="C5458" s="65"/>
      <c r="D5458" s="65"/>
      <c r="E5458" s="65"/>
      <c r="F5458" s="65"/>
      <c r="G5458" s="145"/>
    </row>
    <row r="5459" spans="1:7">
      <c r="A5459" s="65"/>
      <c r="B5459" s="65"/>
      <c r="C5459" s="65"/>
      <c r="D5459" s="65"/>
      <c r="E5459" s="65"/>
      <c r="F5459" s="65"/>
      <c r="G5459" s="145"/>
    </row>
    <row r="5460" spans="1:7">
      <c r="A5460" s="65"/>
      <c r="B5460" s="65"/>
      <c r="C5460" s="65"/>
      <c r="D5460" s="65"/>
      <c r="E5460" s="65"/>
      <c r="F5460" s="65"/>
      <c r="G5460" s="145"/>
    </row>
    <row r="5461" spans="1:7">
      <c r="A5461" s="65"/>
      <c r="B5461" s="65"/>
      <c r="C5461" s="65"/>
      <c r="D5461" s="65"/>
      <c r="E5461" s="65"/>
      <c r="F5461" s="65"/>
      <c r="G5461" s="145"/>
    </row>
    <row r="5462" spans="1:7">
      <c r="A5462" s="65"/>
      <c r="B5462" s="65"/>
      <c r="C5462" s="65"/>
      <c r="D5462" s="65"/>
      <c r="E5462" s="65"/>
      <c r="F5462" s="65"/>
      <c r="G5462" s="145"/>
    </row>
    <row r="5463" spans="1:7">
      <c r="A5463" s="65"/>
      <c r="B5463" s="65"/>
      <c r="C5463" s="65"/>
      <c r="D5463" s="65"/>
      <c r="E5463" s="65"/>
      <c r="F5463" s="65"/>
      <c r="G5463" s="145"/>
    </row>
    <row r="5464" spans="1:7">
      <c r="A5464" s="65"/>
      <c r="B5464" s="65"/>
      <c r="C5464" s="65"/>
      <c r="D5464" s="65"/>
      <c r="E5464" s="65"/>
      <c r="F5464" s="65"/>
      <c r="G5464" s="145"/>
    </row>
    <row r="5465" spans="1:7">
      <c r="A5465" s="65"/>
      <c r="B5465" s="65"/>
      <c r="C5465" s="65"/>
      <c r="D5465" s="65"/>
      <c r="E5465" s="65"/>
      <c r="F5465" s="65"/>
      <c r="G5465" s="145"/>
    </row>
    <row r="5466" spans="1:7">
      <c r="A5466" s="65"/>
      <c r="B5466" s="65"/>
      <c r="C5466" s="65"/>
      <c r="D5466" s="65"/>
      <c r="E5466" s="65"/>
      <c r="F5466" s="65"/>
      <c r="G5466" s="145"/>
    </row>
    <row r="5467" spans="1:7">
      <c r="A5467" s="65"/>
      <c r="B5467" s="65"/>
      <c r="C5467" s="65"/>
      <c r="D5467" s="65"/>
      <c r="E5467" s="65"/>
      <c r="F5467" s="65"/>
      <c r="G5467" s="145"/>
    </row>
    <row r="5468" spans="1:7">
      <c r="A5468" s="65"/>
      <c r="B5468" s="65"/>
      <c r="C5468" s="65"/>
      <c r="D5468" s="65"/>
      <c r="E5468" s="65"/>
      <c r="F5468" s="65"/>
      <c r="G5468" s="145"/>
    </row>
    <row r="5469" spans="1:7">
      <c r="A5469" s="65"/>
      <c r="B5469" s="65"/>
      <c r="C5469" s="65"/>
      <c r="D5469" s="65"/>
      <c r="E5469" s="65"/>
      <c r="F5469" s="65"/>
      <c r="G5469" s="145"/>
    </row>
    <row r="5470" spans="1:7">
      <c r="A5470" s="65"/>
      <c r="B5470" s="65"/>
      <c r="C5470" s="65"/>
      <c r="D5470" s="65"/>
      <c r="E5470" s="65"/>
      <c r="F5470" s="65"/>
      <c r="G5470" s="145"/>
    </row>
    <row r="5471" spans="1:7">
      <c r="A5471" s="65"/>
      <c r="B5471" s="65"/>
      <c r="C5471" s="65"/>
      <c r="D5471" s="65"/>
      <c r="E5471" s="65"/>
      <c r="F5471" s="65"/>
      <c r="G5471" s="145"/>
    </row>
    <row r="5472" spans="1:7">
      <c r="A5472" s="65"/>
      <c r="B5472" s="65"/>
      <c r="C5472" s="65"/>
      <c r="D5472" s="65"/>
      <c r="E5472" s="65"/>
      <c r="F5472" s="65"/>
      <c r="G5472" s="145"/>
    </row>
    <row r="5473" spans="1:7">
      <c r="A5473" s="65"/>
      <c r="B5473" s="65"/>
      <c r="C5473" s="65"/>
      <c r="D5473" s="65"/>
      <c r="E5473" s="65"/>
      <c r="F5473" s="65"/>
      <c r="G5473" s="145"/>
    </row>
    <row r="5474" spans="1:7">
      <c r="A5474" s="65"/>
      <c r="B5474" s="65"/>
      <c r="C5474" s="65"/>
      <c r="D5474" s="65"/>
      <c r="E5474" s="65"/>
      <c r="F5474" s="65"/>
      <c r="G5474" s="145"/>
    </row>
    <row r="5475" spans="1:7">
      <c r="A5475" s="65"/>
      <c r="B5475" s="65"/>
      <c r="C5475" s="65"/>
      <c r="D5475" s="65"/>
      <c r="E5475" s="65"/>
      <c r="F5475" s="65"/>
      <c r="G5475" s="145"/>
    </row>
    <row r="5476" spans="1:7">
      <c r="A5476" s="65"/>
      <c r="B5476" s="65"/>
      <c r="C5476" s="65"/>
      <c r="D5476" s="65"/>
      <c r="E5476" s="65"/>
      <c r="F5476" s="65"/>
      <c r="G5476" s="145"/>
    </row>
    <row r="5477" spans="1:7">
      <c r="A5477" s="65"/>
      <c r="B5477" s="65"/>
      <c r="C5477" s="65"/>
      <c r="D5477" s="65"/>
      <c r="E5477" s="65"/>
      <c r="F5477" s="65"/>
      <c r="G5477" s="145"/>
    </row>
    <row r="5478" spans="1:7">
      <c r="A5478" s="65"/>
      <c r="B5478" s="65"/>
      <c r="C5478" s="65"/>
      <c r="D5478" s="65"/>
      <c r="E5478" s="65"/>
      <c r="F5478" s="65"/>
      <c r="G5478" s="145"/>
    </row>
    <row r="5479" spans="1:7">
      <c r="A5479" s="65"/>
      <c r="B5479" s="65"/>
      <c r="C5479" s="65"/>
      <c r="D5479" s="65"/>
      <c r="E5479" s="65"/>
      <c r="F5479" s="65"/>
      <c r="G5479" s="145"/>
    </row>
    <row r="5480" spans="1:7">
      <c r="A5480" s="65"/>
      <c r="B5480" s="65"/>
      <c r="C5480" s="65"/>
      <c r="D5480" s="65"/>
      <c r="E5480" s="65"/>
      <c r="F5480" s="65"/>
      <c r="G5480" s="145"/>
    </row>
    <row r="5481" spans="1:7">
      <c r="A5481" s="65"/>
      <c r="B5481" s="65"/>
      <c r="C5481" s="65"/>
      <c r="D5481" s="65"/>
      <c r="E5481" s="65"/>
      <c r="F5481" s="65"/>
      <c r="G5481" s="145"/>
    </row>
    <row r="5482" spans="1:7">
      <c r="A5482" s="65"/>
      <c r="B5482" s="65"/>
      <c r="C5482" s="65"/>
      <c r="D5482" s="65"/>
      <c r="E5482" s="65"/>
      <c r="F5482" s="65"/>
      <c r="G5482" s="145"/>
    </row>
    <row r="5483" spans="1:7">
      <c r="A5483" s="65"/>
      <c r="B5483" s="65"/>
      <c r="C5483" s="65"/>
      <c r="D5483" s="65"/>
      <c r="E5483" s="65"/>
      <c r="F5483" s="65"/>
      <c r="G5483" s="145"/>
    </row>
    <row r="5484" spans="1:7">
      <c r="A5484" s="65"/>
      <c r="B5484" s="65"/>
      <c r="C5484" s="65"/>
      <c r="D5484" s="65"/>
      <c r="E5484" s="65"/>
      <c r="F5484" s="65"/>
      <c r="G5484" s="145"/>
    </row>
    <row r="5485" spans="1:7">
      <c r="A5485" s="65"/>
      <c r="B5485" s="65"/>
      <c r="C5485" s="65"/>
      <c r="D5485" s="65"/>
      <c r="E5485" s="65"/>
      <c r="F5485" s="65"/>
      <c r="G5485" s="145"/>
    </row>
    <row r="5486" spans="1:7">
      <c r="A5486" s="65"/>
      <c r="B5486" s="65"/>
      <c r="C5486" s="65"/>
      <c r="D5486" s="65"/>
      <c r="E5486" s="65"/>
      <c r="F5486" s="65"/>
      <c r="G5486" s="145"/>
    </row>
    <row r="5487" spans="1:7">
      <c r="A5487" s="65"/>
      <c r="B5487" s="65"/>
      <c r="C5487" s="65"/>
      <c r="D5487" s="65"/>
      <c r="E5487" s="65"/>
      <c r="F5487" s="65"/>
      <c r="G5487" s="145"/>
    </row>
    <row r="5488" spans="1:7">
      <c r="A5488" s="65"/>
      <c r="B5488" s="65"/>
      <c r="C5488" s="65"/>
      <c r="D5488" s="65"/>
      <c r="E5488" s="65"/>
      <c r="F5488" s="65"/>
      <c r="G5488" s="145"/>
    </row>
    <row r="5489" spans="1:7">
      <c r="A5489" s="65"/>
      <c r="B5489" s="65"/>
      <c r="C5489" s="65"/>
      <c r="D5489" s="65"/>
      <c r="E5489" s="65"/>
      <c r="F5489" s="65"/>
      <c r="G5489" s="145"/>
    </row>
    <row r="5490" spans="1:7">
      <c r="A5490" s="65"/>
      <c r="B5490" s="65"/>
      <c r="C5490" s="65"/>
      <c r="D5490" s="65"/>
      <c r="E5490" s="65"/>
      <c r="F5490" s="65"/>
      <c r="G5490" s="145"/>
    </row>
    <row r="5491" spans="1:7">
      <c r="A5491" s="65"/>
      <c r="B5491" s="65"/>
      <c r="C5491" s="65"/>
      <c r="D5491" s="65"/>
      <c r="E5491" s="65"/>
      <c r="F5491" s="65"/>
      <c r="G5491" s="145"/>
    </row>
    <row r="5492" spans="1:7">
      <c r="A5492" s="65"/>
      <c r="B5492" s="65"/>
      <c r="C5492" s="65"/>
      <c r="D5492" s="65"/>
      <c r="E5492" s="65"/>
      <c r="F5492" s="65"/>
      <c r="G5492" s="145"/>
    </row>
    <row r="5493" spans="1:7">
      <c r="A5493" s="65"/>
      <c r="B5493" s="65"/>
      <c r="C5493" s="65"/>
      <c r="D5493" s="65"/>
      <c r="E5493" s="65"/>
      <c r="F5493" s="65"/>
      <c r="G5493" s="145"/>
    </row>
    <row r="5494" spans="1:7">
      <c r="A5494" s="65"/>
      <c r="B5494" s="65"/>
      <c r="C5494" s="65"/>
      <c r="D5494" s="65"/>
      <c r="E5494" s="65"/>
      <c r="F5494" s="65"/>
      <c r="G5494" s="145"/>
    </row>
    <row r="5495" spans="1:7">
      <c r="A5495" s="65"/>
      <c r="B5495" s="65"/>
      <c r="C5495" s="65"/>
      <c r="D5495" s="65"/>
      <c r="E5495" s="65"/>
      <c r="F5495" s="65"/>
      <c r="G5495" s="145"/>
    </row>
    <row r="5496" spans="1:7">
      <c r="A5496" s="65"/>
      <c r="B5496" s="65"/>
      <c r="C5496" s="65"/>
      <c r="D5496" s="65"/>
      <c r="E5496" s="65"/>
      <c r="F5496" s="65"/>
      <c r="G5496" s="145"/>
    </row>
    <row r="5497" spans="1:7">
      <c r="A5497" s="65"/>
      <c r="B5497" s="65"/>
      <c r="C5497" s="65"/>
      <c r="D5497" s="65"/>
      <c r="E5497" s="65"/>
      <c r="F5497" s="65"/>
      <c r="G5497" s="145"/>
    </row>
    <row r="5498" spans="1:7">
      <c r="A5498" s="65"/>
      <c r="B5498" s="65"/>
      <c r="C5498" s="65"/>
      <c r="D5498" s="65"/>
      <c r="E5498" s="65"/>
      <c r="F5498" s="65"/>
      <c r="G5498" s="145"/>
    </row>
    <row r="5499" spans="1:7">
      <c r="A5499" s="65"/>
      <c r="B5499" s="65"/>
      <c r="C5499" s="65"/>
      <c r="D5499" s="65"/>
      <c r="E5499" s="65"/>
      <c r="F5499" s="65"/>
      <c r="G5499" s="145"/>
    </row>
    <row r="5500" spans="1:7">
      <c r="A5500" s="65"/>
      <c r="B5500" s="65"/>
      <c r="C5500" s="65"/>
      <c r="D5500" s="65"/>
      <c r="E5500" s="65"/>
      <c r="F5500" s="65"/>
      <c r="G5500" s="145"/>
    </row>
    <row r="5501" spans="1:7">
      <c r="A5501" s="65"/>
      <c r="B5501" s="65"/>
      <c r="C5501" s="65"/>
      <c r="D5501" s="65"/>
      <c r="E5501" s="65"/>
      <c r="F5501" s="65"/>
      <c r="G5501" s="145"/>
    </row>
    <row r="5502" spans="1:7">
      <c r="A5502" s="65"/>
      <c r="B5502" s="65"/>
      <c r="C5502" s="65"/>
      <c r="D5502" s="65"/>
      <c r="E5502" s="65"/>
      <c r="F5502" s="65"/>
      <c r="G5502" s="145"/>
    </row>
    <row r="5503" spans="1:7">
      <c r="A5503" s="65"/>
      <c r="B5503" s="65"/>
      <c r="C5503" s="65"/>
      <c r="D5503" s="65"/>
      <c r="E5503" s="65"/>
      <c r="F5503" s="65"/>
      <c r="G5503" s="145"/>
    </row>
    <row r="5504" spans="1:7">
      <c r="A5504" s="65"/>
      <c r="B5504" s="65"/>
      <c r="C5504" s="65"/>
      <c r="D5504" s="65"/>
      <c r="E5504" s="65"/>
      <c r="F5504" s="65"/>
      <c r="G5504" s="145"/>
    </row>
    <row r="5505" spans="1:7">
      <c r="A5505" s="65"/>
      <c r="B5505" s="65"/>
      <c r="C5505" s="65"/>
      <c r="D5505" s="65"/>
      <c r="E5505" s="65"/>
      <c r="F5505" s="65"/>
      <c r="G5505" s="145"/>
    </row>
    <row r="5506" spans="1:7">
      <c r="A5506" s="65"/>
      <c r="B5506" s="65"/>
      <c r="C5506" s="65"/>
      <c r="D5506" s="65"/>
      <c r="E5506" s="65"/>
      <c r="F5506" s="65"/>
      <c r="G5506" s="145"/>
    </row>
    <row r="5507" spans="1:7">
      <c r="A5507" s="65"/>
      <c r="B5507" s="65"/>
      <c r="C5507" s="65"/>
      <c r="D5507" s="65"/>
      <c r="E5507" s="65"/>
      <c r="F5507" s="65"/>
      <c r="G5507" s="145"/>
    </row>
    <row r="5508" spans="1:7">
      <c r="A5508" s="65"/>
      <c r="B5508" s="65"/>
      <c r="C5508" s="65"/>
      <c r="D5508" s="65"/>
      <c r="E5508" s="65"/>
      <c r="F5508" s="65"/>
      <c r="G5508" s="145"/>
    </row>
    <row r="5509" spans="1:7">
      <c r="A5509" s="65"/>
      <c r="B5509" s="65"/>
      <c r="C5509" s="65"/>
      <c r="D5509" s="65"/>
      <c r="E5509" s="65"/>
      <c r="F5509" s="65"/>
      <c r="G5509" s="145"/>
    </row>
    <row r="5510" spans="1:7">
      <c r="A5510" s="65"/>
      <c r="B5510" s="65"/>
      <c r="C5510" s="65"/>
      <c r="D5510" s="65"/>
      <c r="E5510" s="65"/>
      <c r="F5510" s="65"/>
      <c r="G5510" s="145"/>
    </row>
    <row r="5511" spans="1:7">
      <c r="A5511" s="65"/>
      <c r="B5511" s="65"/>
      <c r="C5511" s="65"/>
      <c r="D5511" s="65"/>
      <c r="E5511" s="65"/>
      <c r="F5511" s="65"/>
      <c r="G5511" s="145"/>
    </row>
    <row r="5512" spans="1:7">
      <c r="A5512" s="65"/>
      <c r="B5512" s="65"/>
      <c r="C5512" s="65"/>
      <c r="D5512" s="65"/>
      <c r="E5512" s="65"/>
      <c r="F5512" s="65"/>
      <c r="G5512" s="145"/>
    </row>
    <row r="5513" spans="1:7">
      <c r="A5513" s="65"/>
      <c r="B5513" s="65"/>
      <c r="C5513" s="65"/>
      <c r="D5513" s="65"/>
      <c r="E5513" s="65"/>
      <c r="F5513" s="65"/>
      <c r="G5513" s="145"/>
    </row>
    <row r="5514" spans="1:7">
      <c r="A5514" s="65"/>
      <c r="B5514" s="65"/>
      <c r="C5514" s="65"/>
      <c r="D5514" s="65"/>
      <c r="E5514" s="65"/>
      <c r="F5514" s="65"/>
      <c r="G5514" s="145"/>
    </row>
    <row r="5515" spans="1:7">
      <c r="A5515" s="65"/>
      <c r="B5515" s="65"/>
      <c r="C5515" s="65"/>
      <c r="D5515" s="65"/>
      <c r="E5515" s="65"/>
      <c r="F5515" s="65"/>
      <c r="G5515" s="145"/>
    </row>
    <row r="5516" spans="1:7">
      <c r="A5516" s="65"/>
      <c r="B5516" s="65"/>
      <c r="C5516" s="65"/>
      <c r="D5516" s="65"/>
      <c r="E5516" s="65"/>
      <c r="F5516" s="65"/>
      <c r="G5516" s="145"/>
    </row>
    <row r="5517" spans="1:7">
      <c r="A5517" s="65"/>
      <c r="B5517" s="65"/>
      <c r="C5517" s="65"/>
      <c r="D5517" s="65"/>
      <c r="E5517" s="65"/>
      <c r="F5517" s="65"/>
      <c r="G5517" s="145"/>
    </row>
    <row r="5518" spans="1:7">
      <c r="A5518" s="65"/>
      <c r="B5518" s="65"/>
      <c r="C5518" s="65"/>
      <c r="D5518" s="65"/>
      <c r="E5518" s="65"/>
      <c r="F5518" s="65"/>
      <c r="G5518" s="145"/>
    </row>
    <row r="5519" spans="1:7">
      <c r="A5519" s="65"/>
      <c r="B5519" s="65"/>
      <c r="C5519" s="65"/>
      <c r="D5519" s="65"/>
      <c r="E5519" s="65"/>
      <c r="F5519" s="65"/>
      <c r="G5519" s="145"/>
    </row>
    <row r="5520" spans="1:7">
      <c r="A5520" s="65"/>
      <c r="B5520" s="65"/>
      <c r="C5520" s="65"/>
      <c r="D5520" s="65"/>
      <c r="E5520" s="65"/>
      <c r="F5520" s="65"/>
      <c r="G5520" s="145"/>
    </row>
    <row r="5521" spans="1:7">
      <c r="A5521" s="65"/>
      <c r="B5521" s="65"/>
      <c r="C5521" s="65"/>
      <c r="D5521" s="65"/>
      <c r="E5521" s="65"/>
      <c r="F5521" s="65"/>
      <c r="G5521" s="145"/>
    </row>
    <row r="5522" spans="1:7">
      <c r="A5522" s="65"/>
      <c r="B5522" s="65"/>
      <c r="C5522" s="65"/>
      <c r="D5522" s="65"/>
      <c r="E5522" s="65"/>
      <c r="F5522" s="65"/>
      <c r="G5522" s="145"/>
    </row>
    <row r="5523" spans="1:7">
      <c r="A5523" s="65"/>
      <c r="B5523" s="65"/>
      <c r="C5523" s="65"/>
      <c r="D5523" s="65"/>
      <c r="E5523" s="65"/>
      <c r="F5523" s="65"/>
      <c r="G5523" s="145"/>
    </row>
    <row r="5524" spans="1:7">
      <c r="A5524" s="65"/>
      <c r="B5524" s="65"/>
      <c r="C5524" s="65"/>
      <c r="D5524" s="65"/>
      <c r="E5524" s="65"/>
      <c r="F5524" s="65"/>
      <c r="G5524" s="145"/>
    </row>
    <row r="5525" spans="1:7">
      <c r="A5525" s="65"/>
      <c r="B5525" s="65"/>
      <c r="C5525" s="65"/>
      <c r="D5525" s="65"/>
      <c r="E5525" s="65"/>
      <c r="F5525" s="65"/>
      <c r="G5525" s="145"/>
    </row>
    <row r="5526" spans="1:7">
      <c r="A5526" s="65"/>
      <c r="B5526" s="65"/>
      <c r="C5526" s="65"/>
      <c r="D5526" s="65"/>
      <c r="E5526" s="65"/>
      <c r="F5526" s="65"/>
      <c r="G5526" s="145"/>
    </row>
    <row r="5527" spans="1:7">
      <c r="A5527" s="65"/>
      <c r="B5527" s="65"/>
      <c r="C5527" s="65"/>
      <c r="D5527" s="65"/>
      <c r="E5527" s="65"/>
      <c r="F5527" s="65"/>
      <c r="G5527" s="145"/>
    </row>
    <row r="5528" spans="1:7">
      <c r="A5528" s="65"/>
      <c r="B5528" s="65"/>
      <c r="C5528" s="65"/>
      <c r="D5528" s="65"/>
      <c r="E5528" s="65"/>
      <c r="F5528" s="65"/>
      <c r="G5528" s="145"/>
    </row>
    <row r="5529" spans="1:7">
      <c r="A5529" s="65"/>
      <c r="B5529" s="65"/>
      <c r="C5529" s="65"/>
      <c r="D5529" s="65"/>
      <c r="E5529" s="65"/>
      <c r="F5529" s="65"/>
      <c r="G5529" s="145"/>
    </row>
    <row r="5530" spans="1:7">
      <c r="A5530" s="65"/>
      <c r="B5530" s="65"/>
      <c r="C5530" s="65"/>
      <c r="D5530" s="65"/>
      <c r="E5530" s="65"/>
      <c r="F5530" s="65"/>
      <c r="G5530" s="145"/>
    </row>
    <row r="5531" spans="1:7">
      <c r="A5531" s="65"/>
      <c r="B5531" s="65"/>
      <c r="C5531" s="65"/>
      <c r="D5531" s="65"/>
      <c r="E5531" s="65"/>
      <c r="F5531" s="65"/>
      <c r="G5531" s="145"/>
    </row>
    <row r="5532" spans="1:7">
      <c r="A5532" s="65"/>
      <c r="B5532" s="65"/>
      <c r="C5532" s="65"/>
      <c r="D5532" s="65"/>
      <c r="E5532" s="65"/>
      <c r="F5532" s="65"/>
      <c r="G5532" s="145"/>
    </row>
    <row r="5533" spans="1:7">
      <c r="A5533" s="65"/>
      <c r="B5533" s="65"/>
      <c r="C5533" s="65"/>
      <c r="D5533" s="65"/>
      <c r="E5533" s="65"/>
      <c r="F5533" s="65"/>
      <c r="G5533" s="145"/>
    </row>
    <row r="5534" spans="1:7">
      <c r="A5534" s="65"/>
      <c r="B5534" s="65"/>
      <c r="C5534" s="65"/>
      <c r="D5534" s="65"/>
      <c r="E5534" s="65"/>
      <c r="F5534" s="65"/>
      <c r="G5534" s="145"/>
    </row>
    <row r="5535" spans="1:7">
      <c r="A5535" s="65"/>
      <c r="B5535" s="65"/>
      <c r="C5535" s="65"/>
      <c r="D5535" s="65"/>
      <c r="E5535" s="65"/>
      <c r="F5535" s="65"/>
      <c r="G5535" s="145"/>
    </row>
    <row r="5536" spans="1:7">
      <c r="A5536" s="65"/>
      <c r="B5536" s="65"/>
      <c r="C5536" s="65"/>
      <c r="D5536" s="65"/>
      <c r="E5536" s="65"/>
      <c r="F5536" s="65"/>
      <c r="G5536" s="145"/>
    </row>
    <row r="5537" spans="1:7">
      <c r="A5537" s="65"/>
      <c r="B5537" s="65"/>
      <c r="C5537" s="65"/>
      <c r="D5537" s="65"/>
      <c r="E5537" s="65"/>
      <c r="F5537" s="65"/>
      <c r="G5537" s="145"/>
    </row>
    <row r="5538" spans="1:7">
      <c r="A5538" s="65"/>
      <c r="B5538" s="65"/>
      <c r="C5538" s="65"/>
      <c r="D5538" s="65"/>
      <c r="E5538" s="65"/>
      <c r="F5538" s="65"/>
      <c r="G5538" s="145"/>
    </row>
    <row r="5539" spans="1:7">
      <c r="A5539" s="65"/>
      <c r="B5539" s="65"/>
      <c r="C5539" s="65"/>
      <c r="D5539" s="65"/>
      <c r="E5539" s="65"/>
      <c r="F5539" s="65"/>
      <c r="G5539" s="145"/>
    </row>
    <row r="5540" spans="1:7">
      <c r="A5540" s="65"/>
      <c r="B5540" s="65"/>
      <c r="C5540" s="65"/>
      <c r="D5540" s="65"/>
      <c r="E5540" s="65"/>
      <c r="F5540" s="65"/>
      <c r="G5540" s="145"/>
    </row>
    <row r="5541" spans="1:7">
      <c r="A5541" s="65"/>
      <c r="B5541" s="65"/>
      <c r="C5541" s="65"/>
      <c r="D5541" s="65"/>
      <c r="E5541" s="65"/>
      <c r="F5541" s="65"/>
      <c r="G5541" s="145"/>
    </row>
    <row r="5542" spans="1:7">
      <c r="A5542" s="65"/>
      <c r="B5542" s="65"/>
      <c r="C5542" s="65"/>
      <c r="D5542" s="65"/>
      <c r="E5542" s="65"/>
      <c r="F5542" s="65"/>
      <c r="G5542" s="145"/>
    </row>
    <row r="5543" spans="1:7">
      <c r="A5543" s="65"/>
      <c r="B5543" s="65"/>
      <c r="C5543" s="65"/>
      <c r="D5543" s="65"/>
      <c r="E5543" s="65"/>
      <c r="F5543" s="65"/>
      <c r="G5543" s="145"/>
    </row>
    <row r="5544" spans="1:7">
      <c r="A5544" s="65"/>
      <c r="B5544" s="65"/>
      <c r="C5544" s="65"/>
      <c r="D5544" s="65"/>
      <c r="E5544" s="65"/>
      <c r="F5544" s="65"/>
      <c r="G5544" s="145"/>
    </row>
    <row r="5545" spans="1:7">
      <c r="A5545" s="65"/>
      <c r="B5545" s="65"/>
      <c r="C5545" s="65"/>
      <c r="D5545" s="65"/>
      <c r="E5545" s="65"/>
      <c r="F5545" s="65"/>
      <c r="G5545" s="145"/>
    </row>
    <row r="5546" spans="1:7">
      <c r="A5546" s="65"/>
      <c r="B5546" s="65"/>
      <c r="C5546" s="65"/>
      <c r="D5546" s="65"/>
      <c r="E5546" s="65"/>
      <c r="F5546" s="65"/>
      <c r="G5546" s="145"/>
    </row>
    <row r="5547" spans="1:7">
      <c r="A5547" s="65"/>
      <c r="B5547" s="65"/>
      <c r="C5547" s="65"/>
      <c r="D5547" s="65"/>
      <c r="E5547" s="65"/>
      <c r="F5547" s="65"/>
      <c r="G5547" s="145"/>
    </row>
    <row r="5548" spans="1:7">
      <c r="A5548" s="65"/>
      <c r="B5548" s="65"/>
      <c r="C5548" s="65"/>
      <c r="D5548" s="65"/>
      <c r="E5548" s="65"/>
      <c r="F5548" s="65"/>
      <c r="G5548" s="145"/>
    </row>
    <row r="5549" spans="1:7">
      <c r="A5549" s="65"/>
      <c r="B5549" s="65"/>
      <c r="C5549" s="65"/>
      <c r="D5549" s="65"/>
      <c r="E5549" s="65"/>
      <c r="F5549" s="65"/>
      <c r="G5549" s="145"/>
    </row>
    <row r="5550" spans="1:7">
      <c r="A5550" s="65"/>
      <c r="B5550" s="65"/>
      <c r="C5550" s="65"/>
      <c r="D5550" s="65"/>
      <c r="E5550" s="65"/>
      <c r="F5550" s="65"/>
      <c r="G5550" s="145"/>
    </row>
    <row r="5551" spans="1:7">
      <c r="A5551" s="65"/>
      <c r="B5551" s="65"/>
      <c r="C5551" s="65"/>
      <c r="D5551" s="65"/>
      <c r="E5551" s="65"/>
      <c r="F5551" s="65"/>
      <c r="G5551" s="145"/>
    </row>
    <row r="5552" spans="1:7">
      <c r="A5552" s="65"/>
      <c r="B5552" s="65"/>
      <c r="C5552" s="65"/>
      <c r="D5552" s="65"/>
      <c r="E5552" s="65"/>
      <c r="F5552" s="65"/>
      <c r="G5552" s="145"/>
    </row>
    <row r="5553" spans="1:7">
      <c r="A5553" s="65"/>
      <c r="B5553" s="65"/>
      <c r="C5553" s="65"/>
      <c r="D5553" s="65"/>
      <c r="E5553" s="65"/>
      <c r="F5553" s="65"/>
      <c r="G5553" s="145"/>
    </row>
    <row r="5554" spans="1:7">
      <c r="A5554" s="65"/>
      <c r="B5554" s="65"/>
      <c r="C5554" s="65"/>
      <c r="D5554" s="65"/>
      <c r="E5554" s="65"/>
      <c r="F5554" s="65"/>
      <c r="G5554" s="145"/>
    </row>
    <row r="5555" spans="1:7">
      <c r="A5555" s="65"/>
      <c r="B5555" s="65"/>
      <c r="C5555" s="65"/>
      <c r="D5555" s="65"/>
      <c r="E5555" s="65"/>
      <c r="F5555" s="65"/>
      <c r="G5555" s="145"/>
    </row>
    <row r="5556" spans="1:7">
      <c r="A5556" s="65"/>
      <c r="B5556" s="65"/>
      <c r="C5556" s="65"/>
      <c r="D5556" s="65"/>
      <c r="E5556" s="65"/>
      <c r="F5556" s="65"/>
      <c r="G5556" s="145"/>
    </row>
    <row r="5557" spans="1:7">
      <c r="A5557" s="65"/>
      <c r="B5557" s="65"/>
      <c r="C5557" s="65"/>
      <c r="D5557" s="65"/>
      <c r="E5557" s="65"/>
      <c r="F5557" s="65"/>
      <c r="G5557" s="145"/>
    </row>
    <row r="5558" spans="1:7">
      <c r="A5558" s="65"/>
      <c r="B5558" s="65"/>
      <c r="C5558" s="65"/>
      <c r="D5558" s="65"/>
      <c r="E5558" s="65"/>
      <c r="F5558" s="65"/>
      <c r="G5558" s="145"/>
    </row>
    <row r="5559" spans="1:7">
      <c r="A5559" s="65"/>
      <c r="B5559" s="65"/>
      <c r="C5559" s="65"/>
      <c r="D5559" s="65"/>
      <c r="E5559" s="65"/>
      <c r="F5559" s="65"/>
      <c r="G5559" s="145"/>
    </row>
    <row r="5560" spans="1:7">
      <c r="A5560" s="65"/>
      <c r="B5560" s="65"/>
      <c r="C5560" s="65"/>
      <c r="D5560" s="65"/>
      <c r="E5560" s="65"/>
      <c r="F5560" s="65"/>
      <c r="G5560" s="145"/>
    </row>
    <row r="5561" spans="1:7">
      <c r="A5561" s="65"/>
      <c r="B5561" s="65"/>
      <c r="C5561" s="65"/>
      <c r="D5561" s="65"/>
      <c r="E5561" s="65"/>
      <c r="F5561" s="65"/>
      <c r="G5561" s="145"/>
    </row>
    <row r="5562" spans="1:7">
      <c r="A5562" s="65"/>
      <c r="B5562" s="65"/>
      <c r="C5562" s="65"/>
      <c r="D5562" s="65"/>
      <c r="E5562" s="65"/>
      <c r="F5562" s="65"/>
      <c r="G5562" s="145"/>
    </row>
    <row r="5563" spans="1:7">
      <c r="A5563" s="65"/>
      <c r="B5563" s="65"/>
      <c r="C5563" s="65"/>
      <c r="D5563" s="65"/>
      <c r="E5563" s="65"/>
      <c r="F5563" s="65"/>
      <c r="G5563" s="145"/>
    </row>
    <row r="5564" spans="1:7">
      <c r="A5564" s="65"/>
      <c r="B5564" s="65"/>
      <c r="C5564" s="65"/>
      <c r="D5564" s="65"/>
      <c r="E5564" s="65"/>
      <c r="F5564" s="65"/>
      <c r="G5564" s="145"/>
    </row>
    <row r="5565" spans="1:7">
      <c r="A5565" s="65"/>
      <c r="B5565" s="65"/>
      <c r="C5565" s="65"/>
      <c r="D5565" s="65"/>
      <c r="E5565" s="65"/>
      <c r="F5565" s="65"/>
      <c r="G5565" s="145"/>
    </row>
    <row r="5566" spans="1:7">
      <c r="A5566" s="65"/>
      <c r="B5566" s="65"/>
      <c r="C5566" s="65"/>
      <c r="D5566" s="65"/>
      <c r="E5566" s="65"/>
      <c r="F5566" s="65"/>
      <c r="G5566" s="145"/>
    </row>
    <row r="5567" spans="1:7">
      <c r="A5567" s="65"/>
      <c r="B5567" s="65"/>
      <c r="C5567" s="65"/>
      <c r="D5567" s="65"/>
      <c r="E5567" s="65"/>
      <c r="F5567" s="65"/>
      <c r="G5567" s="145"/>
    </row>
    <row r="5568" spans="1:7">
      <c r="A5568" s="65"/>
      <c r="B5568" s="65"/>
      <c r="C5568" s="65"/>
      <c r="D5568" s="65"/>
      <c r="E5568" s="65"/>
      <c r="F5568" s="65"/>
      <c r="G5568" s="145"/>
    </row>
    <row r="5569" spans="1:7">
      <c r="A5569" s="65"/>
      <c r="B5569" s="65"/>
      <c r="C5569" s="65"/>
      <c r="D5569" s="65"/>
      <c r="E5569" s="65"/>
      <c r="F5569" s="65"/>
      <c r="G5569" s="145"/>
    </row>
    <row r="5570" spans="1:7">
      <c r="A5570" s="65"/>
      <c r="B5570" s="65"/>
      <c r="C5570" s="65"/>
      <c r="D5570" s="65"/>
      <c r="E5570" s="65"/>
      <c r="F5570" s="65"/>
      <c r="G5570" s="145"/>
    </row>
    <row r="5571" spans="1:7">
      <c r="A5571" s="65"/>
      <c r="B5571" s="65"/>
      <c r="C5571" s="65"/>
      <c r="D5571" s="65"/>
      <c r="E5571" s="65"/>
      <c r="F5571" s="65"/>
      <c r="G5571" s="145"/>
    </row>
    <row r="5572" spans="1:7">
      <c r="A5572" s="65"/>
      <c r="B5572" s="65"/>
      <c r="C5572" s="65"/>
      <c r="D5572" s="65"/>
      <c r="E5572" s="65"/>
      <c r="F5572" s="65"/>
      <c r="G5572" s="145"/>
    </row>
    <row r="5573" spans="1:7">
      <c r="A5573" s="65"/>
      <c r="B5573" s="65"/>
      <c r="C5573" s="65"/>
      <c r="D5573" s="65"/>
      <c r="E5573" s="65"/>
      <c r="F5573" s="65"/>
      <c r="G5573" s="145"/>
    </row>
    <row r="5574" spans="1:7">
      <c r="A5574" s="65"/>
      <c r="B5574" s="65"/>
      <c r="C5574" s="65"/>
      <c r="D5574" s="65"/>
      <c r="E5574" s="65"/>
      <c r="F5574" s="65"/>
      <c r="G5574" s="145"/>
    </row>
    <row r="5575" spans="1:7">
      <c r="A5575" s="65"/>
      <c r="B5575" s="65"/>
      <c r="C5575" s="65"/>
      <c r="D5575" s="65"/>
      <c r="E5575" s="65"/>
      <c r="F5575" s="65"/>
      <c r="G5575" s="145"/>
    </row>
    <row r="5576" spans="1:7">
      <c r="A5576" s="65"/>
      <c r="B5576" s="65"/>
      <c r="C5576" s="65"/>
      <c r="D5576" s="65"/>
      <c r="E5576" s="65"/>
      <c r="F5576" s="65"/>
      <c r="G5576" s="145"/>
    </row>
    <row r="5577" spans="1:7">
      <c r="A5577" s="65"/>
      <c r="B5577" s="65"/>
      <c r="C5577" s="65"/>
      <c r="D5577" s="65"/>
      <c r="E5577" s="65"/>
      <c r="F5577" s="65"/>
      <c r="G5577" s="145"/>
    </row>
    <row r="5578" spans="1:7">
      <c r="A5578" s="65"/>
      <c r="B5578" s="65"/>
      <c r="C5578" s="65"/>
      <c r="D5578" s="65"/>
      <c r="E5578" s="65"/>
      <c r="F5578" s="65"/>
      <c r="G5578" s="145"/>
    </row>
    <row r="5579" spans="1:7">
      <c r="A5579" s="65"/>
      <c r="B5579" s="65"/>
      <c r="C5579" s="65"/>
      <c r="D5579" s="65"/>
      <c r="E5579" s="65"/>
      <c r="F5579" s="65"/>
      <c r="G5579" s="145"/>
    </row>
    <row r="5580" spans="1:7">
      <c r="A5580" s="65"/>
      <c r="B5580" s="65"/>
      <c r="C5580" s="65"/>
      <c r="D5580" s="65"/>
      <c r="E5580" s="65"/>
      <c r="F5580" s="65"/>
      <c r="G5580" s="145"/>
    </row>
    <row r="5581" spans="1:7">
      <c r="A5581" s="65"/>
      <c r="B5581" s="65"/>
      <c r="C5581" s="65"/>
      <c r="D5581" s="65"/>
      <c r="E5581" s="65"/>
      <c r="F5581" s="65"/>
      <c r="G5581" s="145"/>
    </row>
    <row r="5582" spans="1:7">
      <c r="A5582" s="65"/>
      <c r="B5582" s="65"/>
      <c r="C5582" s="65"/>
      <c r="D5582" s="65"/>
      <c r="E5582" s="65"/>
      <c r="F5582" s="65"/>
      <c r="G5582" s="145"/>
    </row>
    <row r="5583" spans="1:7">
      <c r="A5583" s="65"/>
      <c r="B5583" s="65"/>
      <c r="C5583" s="65"/>
      <c r="D5583" s="65"/>
      <c r="E5583" s="65"/>
      <c r="F5583" s="65"/>
      <c r="G5583" s="145"/>
    </row>
    <row r="5584" spans="1:7">
      <c r="A5584" s="65"/>
      <c r="B5584" s="65"/>
      <c r="C5584" s="65"/>
      <c r="D5584" s="65"/>
      <c r="E5584" s="65"/>
      <c r="F5584" s="65"/>
      <c r="G5584" s="145"/>
    </row>
    <row r="5585" spans="1:7">
      <c r="A5585" s="65"/>
      <c r="B5585" s="65"/>
      <c r="C5585" s="65"/>
      <c r="D5585" s="65"/>
      <c r="E5585" s="65"/>
      <c r="F5585" s="65"/>
      <c r="G5585" s="145"/>
    </row>
    <row r="5586" spans="1:7">
      <c r="A5586" s="65"/>
      <c r="B5586" s="65"/>
      <c r="C5586" s="65"/>
      <c r="D5586" s="65"/>
      <c r="E5586" s="65"/>
      <c r="F5586" s="65"/>
      <c r="G5586" s="145"/>
    </row>
    <row r="5587" spans="1:7">
      <c r="A5587" s="65"/>
      <c r="B5587" s="65"/>
      <c r="C5587" s="65"/>
      <c r="D5587" s="65"/>
      <c r="E5587" s="65"/>
      <c r="F5587" s="65"/>
      <c r="G5587" s="145"/>
    </row>
    <row r="5588" spans="1:7">
      <c r="A5588" s="65"/>
      <c r="B5588" s="65"/>
      <c r="C5588" s="65"/>
      <c r="D5588" s="65"/>
      <c r="E5588" s="65"/>
      <c r="F5588" s="65"/>
      <c r="G5588" s="145"/>
    </row>
    <row r="5589" spans="1:7">
      <c r="A5589" s="65"/>
      <c r="B5589" s="65"/>
      <c r="C5589" s="65"/>
      <c r="D5589" s="65"/>
      <c r="E5589" s="65"/>
      <c r="F5589" s="65"/>
      <c r="G5589" s="145"/>
    </row>
    <row r="5590" spans="1:7">
      <c r="A5590" s="65"/>
      <c r="B5590" s="65"/>
      <c r="C5590" s="65"/>
      <c r="D5590" s="65"/>
      <c r="E5590" s="65"/>
      <c r="F5590" s="65"/>
      <c r="G5590" s="145"/>
    </row>
    <row r="5591" spans="1:7">
      <c r="A5591" s="65"/>
      <c r="B5591" s="65"/>
      <c r="C5591" s="65"/>
      <c r="D5591" s="65"/>
      <c r="E5591" s="65"/>
      <c r="F5591" s="65"/>
      <c r="G5591" s="145"/>
    </row>
    <row r="5592" spans="1:7">
      <c r="A5592" s="65"/>
      <c r="B5592" s="65"/>
      <c r="C5592" s="65"/>
      <c r="D5592" s="65"/>
      <c r="E5592" s="65"/>
      <c r="F5592" s="65"/>
      <c r="G5592" s="145"/>
    </row>
    <row r="5593" spans="1:7">
      <c r="A5593" s="65"/>
      <c r="B5593" s="65"/>
      <c r="C5593" s="65"/>
      <c r="D5593" s="65"/>
      <c r="E5593" s="65"/>
      <c r="F5593" s="65"/>
      <c r="G5593" s="145"/>
    </row>
    <row r="5594" spans="1:7">
      <c r="A5594" s="65"/>
      <c r="B5594" s="65"/>
      <c r="C5594" s="65"/>
      <c r="D5594" s="65"/>
      <c r="E5594" s="65"/>
      <c r="F5594" s="65"/>
      <c r="G5594" s="145"/>
    </row>
    <row r="5595" spans="1:7">
      <c r="A5595" s="65"/>
      <c r="B5595" s="65"/>
      <c r="C5595" s="65"/>
      <c r="D5595" s="65"/>
      <c r="E5595" s="65"/>
      <c r="F5595" s="65"/>
      <c r="G5595" s="145"/>
    </row>
    <row r="5596" spans="1:7">
      <c r="A5596" s="65"/>
      <c r="B5596" s="65"/>
      <c r="C5596" s="65"/>
      <c r="D5596" s="65"/>
      <c r="E5596" s="65"/>
      <c r="F5596" s="65"/>
      <c r="G5596" s="145"/>
    </row>
    <row r="5597" spans="1:7">
      <c r="A5597" s="65"/>
      <c r="B5597" s="65"/>
      <c r="C5597" s="65"/>
      <c r="D5597" s="65"/>
      <c r="E5597" s="65"/>
      <c r="F5597" s="65"/>
      <c r="G5597" s="145"/>
    </row>
    <row r="5598" spans="1:7">
      <c r="A5598" s="65"/>
      <c r="B5598" s="65"/>
      <c r="C5598" s="65"/>
      <c r="D5598" s="65"/>
      <c r="E5598" s="65"/>
      <c r="F5598" s="65"/>
      <c r="G5598" s="145"/>
    </row>
    <row r="5599" spans="1:7">
      <c r="A5599" s="65"/>
      <c r="B5599" s="65"/>
      <c r="C5599" s="65"/>
      <c r="D5599" s="65"/>
      <c r="E5599" s="65"/>
      <c r="F5599" s="65"/>
      <c r="G5599" s="145"/>
    </row>
    <row r="5600" spans="1:7">
      <c r="A5600" s="65"/>
      <c r="B5600" s="65"/>
      <c r="C5600" s="65"/>
      <c r="D5600" s="65"/>
      <c r="E5600" s="65"/>
      <c r="F5600" s="65"/>
      <c r="G5600" s="145"/>
    </row>
    <row r="5601" spans="1:7">
      <c r="A5601" s="65"/>
      <c r="B5601" s="65"/>
      <c r="C5601" s="65"/>
      <c r="D5601" s="65"/>
      <c r="E5601" s="65"/>
      <c r="F5601" s="65"/>
      <c r="G5601" s="145"/>
    </row>
    <row r="5602" spans="1:7">
      <c r="A5602" s="65"/>
      <c r="B5602" s="65"/>
      <c r="C5602" s="65"/>
      <c r="D5602" s="65"/>
      <c r="E5602" s="65"/>
      <c r="F5602" s="65"/>
      <c r="G5602" s="145"/>
    </row>
    <row r="5603" spans="1:7">
      <c r="A5603" s="65"/>
      <c r="B5603" s="65"/>
      <c r="C5603" s="65"/>
      <c r="D5603" s="65"/>
      <c r="E5603" s="65"/>
      <c r="F5603" s="65"/>
      <c r="G5603" s="145"/>
    </row>
    <row r="5604" spans="1:7">
      <c r="A5604" s="65"/>
      <c r="B5604" s="65"/>
      <c r="C5604" s="65"/>
      <c r="D5604" s="65"/>
      <c r="E5604" s="65"/>
      <c r="F5604" s="65"/>
      <c r="G5604" s="145"/>
    </row>
    <row r="5605" spans="1:7">
      <c r="A5605" s="65"/>
      <c r="B5605" s="65"/>
      <c r="C5605" s="65"/>
      <c r="D5605" s="65"/>
      <c r="E5605" s="65"/>
      <c r="F5605" s="65"/>
      <c r="G5605" s="145"/>
    </row>
    <row r="5606" spans="1:7">
      <c r="A5606" s="65"/>
      <c r="B5606" s="65"/>
      <c r="C5606" s="65"/>
      <c r="D5606" s="65"/>
      <c r="E5606" s="65"/>
      <c r="F5606" s="65"/>
      <c r="G5606" s="145"/>
    </row>
    <row r="5607" spans="1:7">
      <c r="A5607" s="65"/>
      <c r="B5607" s="65"/>
      <c r="C5607" s="65"/>
      <c r="D5607" s="65"/>
      <c r="E5607" s="65"/>
      <c r="F5607" s="65"/>
      <c r="G5607" s="145"/>
    </row>
    <row r="5608" spans="1:7">
      <c r="A5608" s="65"/>
      <c r="B5608" s="65"/>
      <c r="C5608" s="65"/>
      <c r="D5608" s="65"/>
      <c r="E5608" s="65"/>
      <c r="F5608" s="65"/>
      <c r="G5608" s="145"/>
    </row>
    <row r="5609" spans="1:7">
      <c r="A5609" s="65"/>
      <c r="B5609" s="65"/>
      <c r="C5609" s="65"/>
      <c r="D5609" s="65"/>
      <c r="E5609" s="65"/>
      <c r="F5609" s="65"/>
      <c r="G5609" s="145"/>
    </row>
    <row r="5610" spans="1:7">
      <c r="A5610" s="65"/>
      <c r="B5610" s="65"/>
      <c r="C5610" s="65"/>
      <c r="D5610" s="65"/>
      <c r="E5610" s="65"/>
      <c r="F5610" s="65"/>
      <c r="G5610" s="145"/>
    </row>
    <row r="5611" spans="1:7">
      <c r="A5611" s="65"/>
      <c r="B5611" s="65"/>
      <c r="C5611" s="65"/>
      <c r="D5611" s="65"/>
      <c r="E5611" s="65"/>
      <c r="F5611" s="65"/>
      <c r="G5611" s="145"/>
    </row>
    <row r="5612" spans="1:7">
      <c r="A5612" s="65"/>
      <c r="B5612" s="65"/>
      <c r="C5612" s="65"/>
      <c r="D5612" s="65"/>
      <c r="E5612" s="65"/>
      <c r="F5612" s="65"/>
      <c r="G5612" s="145"/>
    </row>
    <row r="5613" spans="1:7">
      <c r="A5613" s="65"/>
      <c r="B5613" s="65"/>
      <c r="C5613" s="65"/>
      <c r="D5613" s="65"/>
      <c r="E5613" s="65"/>
      <c r="F5613" s="65"/>
      <c r="G5613" s="145"/>
    </row>
    <row r="5614" spans="1:7">
      <c r="A5614" s="65"/>
      <c r="B5614" s="65"/>
      <c r="C5614" s="65"/>
      <c r="D5614" s="65"/>
      <c r="E5614" s="65"/>
      <c r="F5614" s="65"/>
      <c r="G5614" s="145"/>
    </row>
    <row r="5615" spans="1:7">
      <c r="A5615" s="65"/>
      <c r="B5615" s="65"/>
      <c r="C5615" s="65"/>
      <c r="D5615" s="65"/>
      <c r="E5615" s="65"/>
      <c r="F5615" s="65"/>
      <c r="G5615" s="145"/>
    </row>
    <row r="5616" spans="1:7">
      <c r="A5616" s="65"/>
      <c r="B5616" s="65"/>
      <c r="C5616" s="65"/>
      <c r="D5616" s="65"/>
      <c r="E5616" s="65"/>
      <c r="F5616" s="65"/>
      <c r="G5616" s="145"/>
    </row>
    <row r="5617" spans="1:7">
      <c r="A5617" s="65"/>
      <c r="B5617" s="65"/>
      <c r="C5617" s="65"/>
      <c r="D5617" s="65"/>
      <c r="E5617" s="65"/>
      <c r="F5617" s="65"/>
      <c r="G5617" s="145"/>
    </row>
    <row r="5618" spans="1:7">
      <c r="A5618" s="65"/>
      <c r="B5618" s="65"/>
      <c r="C5618" s="65"/>
      <c r="D5618" s="65"/>
      <c r="E5618" s="65"/>
      <c r="F5618" s="65"/>
      <c r="G5618" s="145"/>
    </row>
    <row r="5619" spans="1:7">
      <c r="A5619" s="65"/>
      <c r="B5619" s="65"/>
      <c r="C5619" s="65"/>
      <c r="D5619" s="65"/>
      <c r="E5619" s="65"/>
      <c r="F5619" s="65"/>
      <c r="G5619" s="145"/>
    </row>
    <row r="5620" spans="1:7">
      <c r="A5620" s="65"/>
      <c r="B5620" s="65"/>
      <c r="C5620" s="65"/>
      <c r="D5620" s="65"/>
      <c r="E5620" s="65"/>
      <c r="F5620" s="65"/>
      <c r="G5620" s="145"/>
    </row>
    <row r="5621" spans="1:7">
      <c r="A5621" s="65"/>
      <c r="B5621" s="65"/>
      <c r="C5621" s="65"/>
      <c r="D5621" s="65"/>
      <c r="E5621" s="65"/>
      <c r="F5621" s="65"/>
      <c r="G5621" s="145"/>
    </row>
    <row r="5622" spans="1:7">
      <c r="A5622" s="65"/>
      <c r="B5622" s="65"/>
      <c r="C5622" s="65"/>
      <c r="D5622" s="65"/>
      <c r="E5622" s="65"/>
      <c r="F5622" s="65"/>
      <c r="G5622" s="145"/>
    </row>
    <row r="5623" spans="1:7">
      <c r="A5623" s="65"/>
      <c r="B5623" s="65"/>
      <c r="C5623" s="65"/>
      <c r="D5623" s="65"/>
      <c r="E5623" s="65"/>
      <c r="F5623" s="65"/>
      <c r="G5623" s="145"/>
    </row>
    <row r="5624" spans="1:7">
      <c r="A5624" s="65"/>
      <c r="B5624" s="65"/>
      <c r="C5624" s="65"/>
      <c r="D5624" s="65"/>
      <c r="E5624" s="65"/>
      <c r="F5624" s="65"/>
      <c r="G5624" s="145"/>
    </row>
    <row r="5625" spans="1:7">
      <c r="A5625" s="65"/>
      <c r="B5625" s="65"/>
      <c r="C5625" s="65"/>
      <c r="D5625" s="65"/>
      <c r="E5625" s="65"/>
      <c r="F5625" s="65"/>
      <c r="G5625" s="145"/>
    </row>
    <row r="5626" spans="1:7">
      <c r="A5626" s="65"/>
      <c r="B5626" s="65"/>
      <c r="C5626" s="65"/>
      <c r="D5626" s="65"/>
      <c r="E5626" s="65"/>
      <c r="F5626" s="65"/>
      <c r="G5626" s="145"/>
    </row>
    <row r="5627" spans="1:7">
      <c r="A5627" s="65"/>
      <c r="B5627" s="65"/>
      <c r="C5627" s="65"/>
      <c r="D5627" s="65"/>
      <c r="E5627" s="65"/>
      <c r="F5627" s="65"/>
      <c r="G5627" s="145"/>
    </row>
    <row r="5628" spans="1:7">
      <c r="A5628" s="65"/>
      <c r="B5628" s="65"/>
      <c r="C5628" s="65"/>
      <c r="D5628" s="65"/>
      <c r="E5628" s="65"/>
      <c r="F5628" s="65"/>
      <c r="G5628" s="145"/>
    </row>
    <row r="5629" spans="1:7">
      <c r="A5629" s="65"/>
      <c r="B5629" s="65"/>
      <c r="C5629" s="65"/>
      <c r="D5629" s="65"/>
      <c r="E5629" s="65"/>
      <c r="F5629" s="65"/>
      <c r="G5629" s="145"/>
    </row>
    <row r="5630" spans="1:7">
      <c r="A5630" s="65"/>
      <c r="B5630" s="65"/>
      <c r="C5630" s="65"/>
      <c r="D5630" s="65"/>
      <c r="E5630" s="65"/>
      <c r="F5630" s="65"/>
      <c r="G5630" s="145"/>
    </row>
    <row r="5631" spans="1:7">
      <c r="A5631" s="65"/>
      <c r="B5631" s="65"/>
      <c r="C5631" s="65"/>
      <c r="D5631" s="65"/>
      <c r="E5631" s="65"/>
      <c r="F5631" s="65"/>
      <c r="G5631" s="145"/>
    </row>
    <row r="5632" spans="1:7">
      <c r="A5632" s="65"/>
      <c r="B5632" s="65"/>
      <c r="C5632" s="65"/>
      <c r="D5632" s="65"/>
      <c r="E5632" s="65"/>
      <c r="F5632" s="65"/>
      <c r="G5632" s="145"/>
    </row>
    <row r="5633" spans="1:7">
      <c r="A5633" s="65"/>
      <c r="B5633" s="65"/>
      <c r="C5633" s="65"/>
      <c r="D5633" s="65"/>
      <c r="E5633" s="65"/>
      <c r="F5633" s="65"/>
      <c r="G5633" s="145"/>
    </row>
    <row r="5634" spans="1:7">
      <c r="A5634" s="65"/>
      <c r="B5634" s="65"/>
      <c r="C5634" s="65"/>
      <c r="D5634" s="65"/>
      <c r="E5634" s="65"/>
      <c r="F5634" s="65"/>
      <c r="G5634" s="145"/>
    </row>
    <row r="5635" spans="1:7">
      <c r="A5635" s="65"/>
      <c r="B5635" s="65"/>
      <c r="C5635" s="65"/>
      <c r="D5635" s="65"/>
      <c r="E5635" s="65"/>
      <c r="F5635" s="65"/>
      <c r="G5635" s="145"/>
    </row>
    <row r="5636" spans="1:7">
      <c r="A5636" s="65"/>
      <c r="B5636" s="65"/>
      <c r="C5636" s="65"/>
      <c r="D5636" s="65"/>
      <c r="E5636" s="65"/>
      <c r="F5636" s="65"/>
      <c r="G5636" s="145"/>
    </row>
    <row r="5637" spans="1:7">
      <c r="A5637" s="65"/>
      <c r="B5637" s="65"/>
      <c r="C5637" s="65"/>
      <c r="D5637" s="65"/>
      <c r="E5637" s="65"/>
      <c r="F5637" s="65"/>
      <c r="G5637" s="145"/>
    </row>
    <row r="5638" spans="1:7">
      <c r="A5638" s="65"/>
      <c r="B5638" s="65"/>
      <c r="C5638" s="65"/>
      <c r="D5638" s="65"/>
      <c r="E5638" s="65"/>
      <c r="F5638" s="65"/>
      <c r="G5638" s="145"/>
    </row>
    <row r="5639" spans="1:7">
      <c r="A5639" s="65"/>
      <c r="B5639" s="65"/>
      <c r="C5639" s="65"/>
      <c r="D5639" s="65"/>
      <c r="E5639" s="65"/>
      <c r="F5639" s="65"/>
      <c r="G5639" s="145"/>
    </row>
    <row r="5640" spans="1:7">
      <c r="A5640" s="65"/>
      <c r="B5640" s="65"/>
      <c r="C5640" s="65"/>
      <c r="D5640" s="65"/>
      <c r="E5640" s="65"/>
      <c r="F5640" s="65"/>
      <c r="G5640" s="145"/>
    </row>
    <row r="5641" spans="1:7">
      <c r="A5641" s="65"/>
      <c r="B5641" s="65"/>
      <c r="C5641" s="65"/>
      <c r="D5641" s="65"/>
      <c r="E5641" s="65"/>
      <c r="F5641" s="65"/>
      <c r="G5641" s="145"/>
    </row>
    <row r="5642" spans="1:7">
      <c r="A5642" s="65"/>
      <c r="B5642" s="65"/>
      <c r="C5642" s="65"/>
      <c r="D5642" s="65"/>
      <c r="E5642" s="65"/>
      <c r="F5642" s="65"/>
      <c r="G5642" s="145"/>
    </row>
    <row r="5643" spans="1:7">
      <c r="A5643" s="65"/>
      <c r="B5643" s="65"/>
      <c r="C5643" s="65"/>
      <c r="D5643" s="65"/>
      <c r="E5643" s="65"/>
      <c r="F5643" s="65"/>
      <c r="G5643" s="145"/>
    </row>
    <row r="5644" spans="1:7">
      <c r="A5644" s="65"/>
      <c r="B5644" s="65"/>
      <c r="C5644" s="65"/>
      <c r="D5644" s="65"/>
      <c r="E5644" s="65"/>
      <c r="F5644" s="65"/>
      <c r="G5644" s="145"/>
    </row>
    <row r="5645" spans="1:7">
      <c r="A5645" s="65"/>
      <c r="B5645" s="65"/>
      <c r="C5645" s="65"/>
      <c r="D5645" s="65"/>
      <c r="E5645" s="65"/>
      <c r="F5645" s="65"/>
      <c r="G5645" s="145"/>
    </row>
    <row r="5646" spans="1:7">
      <c r="A5646" s="65"/>
      <c r="B5646" s="65"/>
      <c r="C5646" s="65"/>
      <c r="D5646" s="65"/>
      <c r="E5646" s="65"/>
      <c r="F5646" s="65"/>
      <c r="G5646" s="145"/>
    </row>
    <row r="5647" spans="1:7">
      <c r="A5647" s="65"/>
      <c r="B5647" s="65"/>
      <c r="C5647" s="65"/>
      <c r="D5647" s="65"/>
      <c r="E5647" s="65"/>
      <c r="F5647" s="65"/>
      <c r="G5647" s="145"/>
    </row>
    <row r="5648" spans="1:7">
      <c r="A5648" s="65"/>
      <c r="B5648" s="65"/>
      <c r="C5648" s="65"/>
      <c r="D5648" s="65"/>
      <c r="E5648" s="65"/>
      <c r="F5648" s="65"/>
      <c r="G5648" s="145"/>
    </row>
    <row r="5649" spans="1:7">
      <c r="A5649" s="65"/>
      <c r="B5649" s="65"/>
      <c r="C5649" s="65"/>
      <c r="D5649" s="65"/>
      <c r="E5649" s="65"/>
      <c r="F5649" s="65"/>
      <c r="G5649" s="145"/>
    </row>
    <row r="5650" spans="1:7">
      <c r="A5650" s="65"/>
      <c r="B5650" s="65"/>
      <c r="C5650" s="65"/>
      <c r="D5650" s="65"/>
      <c r="E5650" s="65"/>
      <c r="F5650" s="65"/>
      <c r="G5650" s="145"/>
    </row>
    <row r="5651" spans="1:7">
      <c r="A5651" s="65"/>
      <c r="B5651" s="65"/>
      <c r="C5651" s="65"/>
      <c r="D5651" s="65"/>
      <c r="E5651" s="65"/>
      <c r="F5651" s="65"/>
      <c r="G5651" s="145"/>
    </row>
    <row r="5652" spans="1:7">
      <c r="A5652" s="65"/>
      <c r="B5652" s="65"/>
      <c r="C5652" s="65"/>
      <c r="D5652" s="65"/>
      <c r="E5652" s="65"/>
      <c r="F5652" s="65"/>
      <c r="G5652" s="145"/>
    </row>
    <row r="5653" spans="1:7">
      <c r="A5653" s="65"/>
      <c r="B5653" s="65"/>
      <c r="C5653" s="65"/>
      <c r="D5653" s="65"/>
      <c r="E5653" s="65"/>
      <c r="F5653" s="65"/>
      <c r="G5653" s="145"/>
    </row>
    <row r="5654" spans="1:7">
      <c r="A5654" s="65"/>
      <c r="B5654" s="65"/>
      <c r="C5654" s="65"/>
      <c r="D5654" s="65"/>
      <c r="E5654" s="65"/>
      <c r="F5654" s="65"/>
      <c r="G5654" s="145"/>
    </row>
    <row r="5655" spans="1:7">
      <c r="A5655" s="65"/>
      <c r="B5655" s="65"/>
      <c r="C5655" s="65"/>
      <c r="D5655" s="65"/>
      <c r="E5655" s="65"/>
      <c r="F5655" s="65"/>
      <c r="G5655" s="145"/>
    </row>
    <row r="5656" spans="1:7">
      <c r="A5656" s="65"/>
      <c r="B5656" s="65"/>
      <c r="C5656" s="65"/>
      <c r="D5656" s="65"/>
      <c r="E5656" s="65"/>
      <c r="F5656" s="65"/>
      <c r="G5656" s="145"/>
    </row>
    <row r="5657" spans="1:7">
      <c r="A5657" s="65"/>
      <c r="B5657" s="65"/>
      <c r="C5657" s="65"/>
      <c r="D5657" s="65"/>
      <c r="E5657" s="65"/>
      <c r="F5657" s="65"/>
      <c r="G5657" s="145"/>
    </row>
    <row r="5658" spans="1:7">
      <c r="A5658" s="65"/>
      <c r="B5658" s="65"/>
      <c r="C5658" s="65"/>
      <c r="D5658" s="65"/>
      <c r="E5658" s="65"/>
      <c r="F5658" s="65"/>
      <c r="G5658" s="145"/>
    </row>
    <row r="5659" spans="1:7">
      <c r="A5659" s="65"/>
      <c r="B5659" s="65"/>
      <c r="C5659" s="65"/>
      <c r="D5659" s="65"/>
      <c r="E5659" s="65"/>
      <c r="F5659" s="65"/>
      <c r="G5659" s="145"/>
    </row>
    <row r="5660" spans="1:7">
      <c r="A5660" s="65"/>
      <c r="B5660" s="65"/>
      <c r="C5660" s="65"/>
      <c r="D5660" s="65"/>
      <c r="E5660" s="65"/>
      <c r="F5660" s="65"/>
      <c r="G5660" s="145"/>
    </row>
    <row r="5661" spans="1:7">
      <c r="A5661" s="65"/>
      <c r="B5661" s="65"/>
      <c r="C5661" s="65"/>
      <c r="D5661" s="65"/>
      <c r="E5661" s="65"/>
      <c r="F5661" s="65"/>
      <c r="G5661" s="145"/>
    </row>
    <row r="5662" spans="1:7">
      <c r="A5662" s="65"/>
      <c r="B5662" s="65"/>
      <c r="C5662" s="65"/>
      <c r="D5662" s="65"/>
      <c r="E5662" s="65"/>
      <c r="F5662" s="65"/>
      <c r="G5662" s="145"/>
    </row>
    <row r="5663" spans="1:7">
      <c r="A5663" s="65"/>
      <c r="B5663" s="65"/>
      <c r="C5663" s="65"/>
      <c r="D5663" s="65"/>
      <c r="E5663" s="65"/>
      <c r="F5663" s="65"/>
      <c r="G5663" s="145"/>
    </row>
    <row r="5664" spans="1:7">
      <c r="A5664" s="65"/>
      <c r="B5664" s="65"/>
      <c r="C5664" s="65"/>
      <c r="D5664" s="65"/>
      <c r="E5664" s="65"/>
      <c r="F5664" s="65"/>
      <c r="G5664" s="145"/>
    </row>
    <row r="5665" spans="1:7">
      <c r="A5665" s="65"/>
      <c r="B5665" s="65"/>
      <c r="C5665" s="65"/>
      <c r="D5665" s="65"/>
      <c r="E5665" s="65"/>
      <c r="F5665" s="65"/>
      <c r="G5665" s="145"/>
    </row>
    <row r="5666" spans="1:7">
      <c r="A5666" s="65"/>
      <c r="B5666" s="65"/>
      <c r="C5666" s="65"/>
      <c r="D5666" s="65"/>
      <c r="E5666" s="65"/>
      <c r="F5666" s="65"/>
      <c r="G5666" s="145"/>
    </row>
    <row r="5667" spans="1:7">
      <c r="A5667" s="65"/>
      <c r="B5667" s="65"/>
      <c r="C5667" s="65"/>
      <c r="D5667" s="65"/>
      <c r="E5667" s="65"/>
      <c r="F5667" s="65"/>
      <c r="G5667" s="145"/>
    </row>
    <row r="5668" spans="1:7">
      <c r="A5668" s="65"/>
      <c r="B5668" s="65"/>
      <c r="C5668" s="65"/>
      <c r="D5668" s="65"/>
      <c r="E5668" s="65"/>
      <c r="F5668" s="65"/>
      <c r="G5668" s="145"/>
    </row>
    <row r="5669" spans="1:7">
      <c r="A5669" s="65"/>
      <c r="B5669" s="65"/>
      <c r="C5669" s="65"/>
      <c r="D5669" s="65"/>
      <c r="E5669" s="65"/>
      <c r="F5669" s="65"/>
      <c r="G5669" s="145"/>
    </row>
    <row r="5670" spans="1:7">
      <c r="A5670" s="65"/>
      <c r="B5670" s="65"/>
      <c r="C5670" s="65"/>
      <c r="D5670" s="65"/>
      <c r="E5670" s="65"/>
      <c r="F5670" s="65"/>
      <c r="G5670" s="145"/>
    </row>
    <row r="5671" spans="1:7">
      <c r="A5671" s="65"/>
      <c r="B5671" s="65"/>
      <c r="C5671" s="65"/>
      <c r="D5671" s="65"/>
      <c r="E5671" s="65"/>
      <c r="F5671" s="65"/>
      <c r="G5671" s="145"/>
    </row>
    <row r="5672" spans="1:7">
      <c r="A5672" s="65"/>
      <c r="B5672" s="65"/>
      <c r="C5672" s="65"/>
      <c r="D5672" s="65"/>
      <c r="E5672" s="65"/>
      <c r="F5672" s="65"/>
      <c r="G5672" s="145"/>
    </row>
    <row r="5673" spans="1:7">
      <c r="A5673" s="65"/>
      <c r="B5673" s="65"/>
      <c r="C5673" s="65"/>
      <c r="D5673" s="65"/>
      <c r="E5673" s="65"/>
      <c r="F5673" s="65"/>
      <c r="G5673" s="145"/>
    </row>
    <row r="5674" spans="1:7">
      <c r="A5674" s="65"/>
      <c r="B5674" s="65"/>
      <c r="C5674" s="65"/>
      <c r="D5674" s="65"/>
      <c r="E5674" s="65"/>
      <c r="F5674" s="65"/>
      <c r="G5674" s="145"/>
    </row>
    <row r="5675" spans="1:7">
      <c r="A5675" s="65"/>
      <c r="B5675" s="65"/>
      <c r="C5675" s="65"/>
      <c r="D5675" s="65"/>
      <c r="E5675" s="65"/>
      <c r="F5675" s="65"/>
      <c r="G5675" s="145"/>
    </row>
    <row r="5676" spans="1:7">
      <c r="A5676" s="65"/>
      <c r="B5676" s="65"/>
      <c r="C5676" s="65"/>
      <c r="D5676" s="65"/>
      <c r="E5676" s="65"/>
      <c r="F5676" s="65"/>
      <c r="G5676" s="145"/>
    </row>
    <row r="5677" spans="1:7">
      <c r="A5677" s="65"/>
      <c r="B5677" s="65"/>
      <c r="C5677" s="65"/>
      <c r="D5677" s="65"/>
      <c r="E5677" s="65"/>
      <c r="F5677" s="65"/>
      <c r="G5677" s="145"/>
    </row>
    <row r="5678" spans="1:7">
      <c r="A5678" s="65"/>
      <c r="B5678" s="65"/>
      <c r="C5678" s="65"/>
      <c r="D5678" s="65"/>
      <c r="E5678" s="65"/>
      <c r="F5678" s="65"/>
      <c r="G5678" s="145"/>
    </row>
    <row r="5679" spans="1:7">
      <c r="A5679" s="65"/>
      <c r="B5679" s="65"/>
      <c r="C5679" s="65"/>
      <c r="D5679" s="65"/>
      <c r="E5679" s="65"/>
      <c r="F5679" s="65"/>
      <c r="G5679" s="145"/>
    </row>
    <row r="5680" spans="1:7">
      <c r="A5680" s="65"/>
      <c r="B5680" s="65"/>
      <c r="C5680" s="65"/>
      <c r="D5680" s="65"/>
      <c r="E5680" s="65"/>
      <c r="F5680" s="65"/>
      <c r="G5680" s="145"/>
    </row>
    <row r="5681" spans="1:7">
      <c r="A5681" s="65"/>
      <c r="B5681" s="65"/>
      <c r="C5681" s="65"/>
      <c r="D5681" s="65"/>
      <c r="E5681" s="65"/>
      <c r="F5681" s="65"/>
      <c r="G5681" s="145"/>
    </row>
    <row r="5682" spans="1:7">
      <c r="A5682" s="65"/>
      <c r="B5682" s="65"/>
      <c r="C5682" s="65"/>
      <c r="D5682" s="65"/>
      <c r="E5682" s="65"/>
      <c r="F5682" s="65"/>
      <c r="G5682" s="145"/>
    </row>
    <row r="5683" spans="1:7">
      <c r="A5683" s="65"/>
      <c r="B5683" s="65"/>
      <c r="C5683" s="65"/>
      <c r="D5683" s="65"/>
      <c r="E5683" s="65"/>
      <c r="F5683" s="65"/>
      <c r="G5683" s="145"/>
    </row>
    <row r="5684" spans="1:7">
      <c r="A5684" s="65"/>
      <c r="B5684" s="65"/>
      <c r="C5684" s="65"/>
      <c r="D5684" s="65"/>
      <c r="E5684" s="65"/>
      <c r="F5684" s="65"/>
      <c r="G5684" s="145"/>
    </row>
    <row r="5685" spans="1:7">
      <c r="A5685" s="65"/>
      <c r="B5685" s="65"/>
      <c r="C5685" s="65"/>
      <c r="D5685" s="65"/>
      <c r="E5685" s="65"/>
      <c r="F5685" s="65"/>
      <c r="G5685" s="145"/>
    </row>
    <row r="5686" spans="1:7">
      <c r="A5686" s="65"/>
      <c r="B5686" s="65"/>
      <c r="C5686" s="65"/>
      <c r="D5686" s="65"/>
      <c r="E5686" s="65"/>
      <c r="F5686" s="65"/>
      <c r="G5686" s="145"/>
    </row>
    <row r="5687" spans="1:7">
      <c r="A5687" s="65"/>
      <c r="B5687" s="65"/>
      <c r="C5687" s="65"/>
      <c r="D5687" s="65"/>
      <c r="E5687" s="65"/>
      <c r="F5687" s="65"/>
      <c r="G5687" s="145"/>
    </row>
    <row r="5688" spans="1:7">
      <c r="A5688" s="65"/>
      <c r="B5688" s="65"/>
      <c r="C5688" s="65"/>
      <c r="D5688" s="65"/>
      <c r="E5688" s="65"/>
      <c r="F5688" s="65"/>
      <c r="G5688" s="145"/>
    </row>
    <row r="5689" spans="1:7">
      <c r="A5689" s="65"/>
      <c r="B5689" s="65"/>
      <c r="C5689" s="65"/>
      <c r="D5689" s="65"/>
      <c r="E5689" s="65"/>
      <c r="F5689" s="65"/>
      <c r="G5689" s="145"/>
    </row>
    <row r="5690" spans="1:7">
      <c r="A5690" s="65"/>
      <c r="B5690" s="65"/>
      <c r="C5690" s="65"/>
      <c r="D5690" s="65"/>
      <c r="E5690" s="65"/>
      <c r="F5690" s="65"/>
      <c r="G5690" s="145"/>
    </row>
    <row r="5691" spans="1:7">
      <c r="A5691" s="65"/>
      <c r="B5691" s="65"/>
      <c r="C5691" s="65"/>
      <c r="D5691" s="65"/>
      <c r="E5691" s="65"/>
      <c r="F5691" s="65"/>
      <c r="G5691" s="145"/>
    </row>
    <row r="5692" spans="1:7">
      <c r="A5692" s="65"/>
      <c r="B5692" s="65"/>
      <c r="C5692" s="65"/>
      <c r="D5692" s="65"/>
      <c r="E5692" s="65"/>
      <c r="F5692" s="65"/>
      <c r="G5692" s="145"/>
    </row>
    <row r="5693" spans="1:7">
      <c r="A5693" s="65"/>
      <c r="B5693" s="65"/>
      <c r="C5693" s="65"/>
      <c r="D5693" s="65"/>
      <c r="E5693" s="65"/>
      <c r="F5693" s="65"/>
      <c r="G5693" s="145"/>
    </row>
    <row r="5694" spans="1:7">
      <c r="A5694" s="65"/>
      <c r="B5694" s="65"/>
      <c r="C5694" s="65"/>
      <c r="D5694" s="65"/>
      <c r="E5694" s="65"/>
      <c r="F5694" s="65"/>
      <c r="G5694" s="145"/>
    </row>
    <row r="5695" spans="1:7">
      <c r="A5695" s="65"/>
      <c r="B5695" s="65"/>
      <c r="C5695" s="65"/>
      <c r="D5695" s="65"/>
      <c r="E5695" s="65"/>
      <c r="F5695" s="65"/>
      <c r="G5695" s="145"/>
    </row>
    <row r="5696" spans="1:7">
      <c r="A5696" s="65"/>
      <c r="B5696" s="65"/>
      <c r="C5696" s="65"/>
      <c r="D5696" s="65"/>
      <c r="E5696" s="65"/>
      <c r="F5696" s="65"/>
      <c r="G5696" s="145"/>
    </row>
    <row r="5697" spans="1:7">
      <c r="A5697" s="65"/>
      <c r="B5697" s="65"/>
      <c r="C5697" s="65"/>
      <c r="D5697" s="65"/>
      <c r="E5697" s="65"/>
      <c r="F5697" s="65"/>
      <c r="G5697" s="145"/>
    </row>
    <row r="5698" spans="1:7">
      <c r="A5698" s="65"/>
      <c r="B5698" s="65"/>
      <c r="C5698" s="65"/>
      <c r="D5698" s="65"/>
      <c r="E5698" s="65"/>
      <c r="F5698" s="65"/>
      <c r="G5698" s="145"/>
    </row>
    <row r="5699" spans="1:7">
      <c r="A5699" s="65"/>
      <c r="B5699" s="65"/>
      <c r="C5699" s="65"/>
      <c r="D5699" s="65"/>
      <c r="E5699" s="65"/>
      <c r="F5699" s="65"/>
      <c r="G5699" s="145"/>
    </row>
    <row r="5700" spans="1:7">
      <c r="A5700" s="65"/>
      <c r="B5700" s="65"/>
      <c r="C5700" s="65"/>
      <c r="D5700" s="65"/>
      <c r="E5700" s="65"/>
      <c r="F5700" s="65"/>
      <c r="G5700" s="145"/>
    </row>
    <row r="5701" spans="1:7">
      <c r="A5701" s="65"/>
      <c r="B5701" s="65"/>
      <c r="C5701" s="65"/>
      <c r="D5701" s="65"/>
      <c r="E5701" s="65"/>
      <c r="F5701" s="65"/>
      <c r="G5701" s="145"/>
    </row>
    <row r="5702" spans="1:7">
      <c r="A5702" s="65"/>
      <c r="B5702" s="65"/>
      <c r="C5702" s="65"/>
      <c r="D5702" s="65"/>
      <c r="E5702" s="65"/>
      <c r="F5702" s="65"/>
      <c r="G5702" s="145"/>
    </row>
    <row r="5703" spans="1:7">
      <c r="A5703" s="65"/>
      <c r="B5703" s="65"/>
      <c r="C5703" s="65"/>
      <c r="D5703" s="65"/>
      <c r="E5703" s="65"/>
      <c r="F5703" s="65"/>
      <c r="G5703" s="145"/>
    </row>
    <row r="5704" spans="1:7">
      <c r="A5704" s="65"/>
      <c r="B5704" s="65"/>
      <c r="C5704" s="65"/>
      <c r="D5704" s="65"/>
      <c r="E5704" s="65"/>
      <c r="F5704" s="65"/>
      <c r="G5704" s="145"/>
    </row>
    <row r="5705" spans="1:7">
      <c r="A5705" s="65"/>
      <c r="B5705" s="65"/>
      <c r="C5705" s="65"/>
      <c r="D5705" s="65"/>
      <c r="E5705" s="65"/>
      <c r="F5705" s="65"/>
      <c r="G5705" s="145"/>
    </row>
    <row r="5706" spans="1:7">
      <c r="A5706" s="65"/>
      <c r="B5706" s="65"/>
      <c r="C5706" s="65"/>
      <c r="D5706" s="65"/>
      <c r="E5706" s="65"/>
      <c r="F5706" s="65"/>
      <c r="G5706" s="145"/>
    </row>
    <row r="5707" spans="1:7">
      <c r="A5707" s="65"/>
      <c r="B5707" s="65"/>
      <c r="C5707" s="65"/>
      <c r="D5707" s="65"/>
      <c r="E5707" s="65"/>
      <c r="F5707" s="65"/>
      <c r="G5707" s="145"/>
    </row>
    <row r="5708" spans="1:7">
      <c r="A5708" s="65"/>
      <c r="B5708" s="65"/>
      <c r="C5708" s="65"/>
      <c r="D5708" s="65"/>
      <c r="E5708" s="65"/>
      <c r="F5708" s="65"/>
      <c r="G5708" s="145"/>
    </row>
    <row r="5709" spans="1:7">
      <c r="A5709" s="65"/>
      <c r="B5709" s="65"/>
      <c r="C5709" s="65"/>
      <c r="D5709" s="65"/>
      <c r="E5709" s="65"/>
      <c r="F5709" s="65"/>
      <c r="G5709" s="145"/>
    </row>
    <row r="5710" spans="1:7">
      <c r="A5710" s="65"/>
      <c r="B5710" s="65"/>
      <c r="C5710" s="65"/>
      <c r="D5710" s="65"/>
      <c r="E5710" s="65"/>
      <c r="F5710" s="65"/>
      <c r="G5710" s="145"/>
    </row>
    <row r="5711" spans="1:7">
      <c r="A5711" s="65"/>
      <c r="B5711" s="65"/>
      <c r="C5711" s="65"/>
      <c r="D5711" s="65"/>
      <c r="E5711" s="65"/>
      <c r="F5711" s="65"/>
      <c r="G5711" s="145"/>
    </row>
    <row r="5712" spans="1:7">
      <c r="A5712" s="65"/>
      <c r="B5712" s="65"/>
      <c r="C5712" s="65"/>
      <c r="D5712" s="65"/>
      <c r="E5712" s="65"/>
      <c r="F5712" s="65"/>
      <c r="G5712" s="145"/>
    </row>
    <row r="5713" spans="1:7">
      <c r="A5713" s="65"/>
      <c r="B5713" s="65"/>
      <c r="C5713" s="65"/>
      <c r="D5713" s="65"/>
      <c r="E5713" s="65"/>
      <c r="F5713" s="65"/>
      <c r="G5713" s="145"/>
    </row>
    <row r="5714" spans="1:7">
      <c r="A5714" s="65"/>
      <c r="B5714" s="65"/>
      <c r="C5714" s="65"/>
      <c r="D5714" s="65"/>
      <c r="E5714" s="65"/>
      <c r="F5714" s="65"/>
      <c r="G5714" s="145"/>
    </row>
    <row r="5715" spans="1:7">
      <c r="A5715" s="65"/>
      <c r="B5715" s="65"/>
      <c r="C5715" s="65"/>
      <c r="D5715" s="65"/>
      <c r="E5715" s="65"/>
      <c r="F5715" s="65"/>
      <c r="G5715" s="145"/>
    </row>
    <row r="5716" spans="1:7">
      <c r="A5716" s="65"/>
      <c r="B5716" s="65"/>
      <c r="C5716" s="65"/>
      <c r="D5716" s="65"/>
      <c r="E5716" s="65"/>
      <c r="F5716" s="65"/>
      <c r="G5716" s="145"/>
    </row>
    <row r="5717" spans="1:7">
      <c r="A5717" s="65"/>
      <c r="B5717" s="65"/>
      <c r="C5717" s="65"/>
      <c r="D5717" s="65"/>
      <c r="E5717" s="65"/>
      <c r="F5717" s="65"/>
      <c r="G5717" s="145"/>
    </row>
    <row r="5718" spans="1:7">
      <c r="A5718" s="65"/>
      <c r="B5718" s="65"/>
      <c r="C5718" s="65"/>
      <c r="D5718" s="65"/>
      <c r="E5718" s="65"/>
      <c r="F5718" s="65"/>
      <c r="G5718" s="145"/>
    </row>
    <row r="5719" spans="1:7">
      <c r="A5719" s="65"/>
      <c r="B5719" s="65"/>
      <c r="C5719" s="65"/>
      <c r="D5719" s="65"/>
      <c r="E5719" s="65"/>
      <c r="F5719" s="65"/>
      <c r="G5719" s="145"/>
    </row>
    <row r="5720" spans="1:7">
      <c r="A5720" s="65"/>
      <c r="B5720" s="65"/>
      <c r="C5720" s="65"/>
      <c r="D5720" s="65"/>
      <c r="E5720" s="65"/>
      <c r="F5720" s="65"/>
      <c r="G5720" s="145"/>
    </row>
    <row r="5721" spans="1:7">
      <c r="A5721" s="65"/>
      <c r="B5721" s="65"/>
      <c r="C5721" s="65"/>
      <c r="D5721" s="65"/>
      <c r="E5721" s="65"/>
      <c r="F5721" s="65"/>
      <c r="G5721" s="145"/>
    </row>
    <row r="5722" spans="1:7">
      <c r="A5722" s="65"/>
      <c r="B5722" s="65"/>
      <c r="C5722" s="65"/>
      <c r="D5722" s="65"/>
      <c r="E5722" s="65"/>
      <c r="F5722" s="65"/>
      <c r="G5722" s="145"/>
    </row>
    <row r="5723" spans="1:7">
      <c r="A5723" s="65"/>
      <c r="B5723" s="65"/>
      <c r="C5723" s="65"/>
      <c r="D5723" s="65"/>
      <c r="E5723" s="65"/>
      <c r="F5723" s="65"/>
      <c r="G5723" s="145"/>
    </row>
    <row r="5724" spans="1:7">
      <c r="A5724" s="65"/>
      <c r="B5724" s="65"/>
      <c r="C5724" s="65"/>
      <c r="D5724" s="65"/>
      <c r="E5724" s="65"/>
      <c r="F5724" s="65"/>
      <c r="G5724" s="145"/>
    </row>
    <row r="5725" spans="1:7">
      <c r="A5725" s="65"/>
      <c r="B5725" s="65"/>
      <c r="C5725" s="65"/>
      <c r="D5725" s="65"/>
      <c r="E5725" s="65"/>
      <c r="F5725" s="65"/>
      <c r="G5725" s="145"/>
    </row>
    <row r="5726" spans="1:7">
      <c r="A5726" s="65"/>
      <c r="B5726" s="65"/>
      <c r="C5726" s="65"/>
      <c r="D5726" s="65"/>
      <c r="E5726" s="65"/>
      <c r="F5726" s="65"/>
      <c r="G5726" s="145"/>
    </row>
    <row r="5727" spans="1:7">
      <c r="A5727" s="65"/>
      <c r="B5727" s="65"/>
      <c r="C5727" s="65"/>
      <c r="D5727" s="65"/>
      <c r="E5727" s="65"/>
      <c r="F5727" s="65"/>
      <c r="G5727" s="145"/>
    </row>
    <row r="5728" spans="1:7">
      <c r="A5728" s="65"/>
      <c r="B5728" s="65"/>
      <c r="C5728" s="65"/>
      <c r="D5728" s="65"/>
      <c r="E5728" s="65"/>
      <c r="F5728" s="65"/>
      <c r="G5728" s="145"/>
    </row>
    <row r="5729" spans="1:7">
      <c r="A5729" s="65"/>
      <c r="B5729" s="65"/>
      <c r="C5729" s="65"/>
      <c r="D5729" s="65"/>
      <c r="E5729" s="65"/>
      <c r="F5729" s="65"/>
      <c r="G5729" s="145"/>
    </row>
    <row r="5730" spans="1:7">
      <c r="A5730" s="65"/>
      <c r="B5730" s="65"/>
      <c r="C5730" s="65"/>
      <c r="D5730" s="65"/>
      <c r="E5730" s="65"/>
      <c r="F5730" s="65"/>
      <c r="G5730" s="145"/>
    </row>
    <row r="5731" spans="1:7">
      <c r="A5731" s="65"/>
      <c r="B5731" s="65"/>
      <c r="C5731" s="65"/>
      <c r="D5731" s="65"/>
      <c r="E5731" s="65"/>
      <c r="F5731" s="65"/>
      <c r="G5731" s="145"/>
    </row>
    <row r="5732" spans="1:7">
      <c r="A5732" s="65"/>
      <c r="B5732" s="65"/>
      <c r="C5732" s="65"/>
      <c r="D5732" s="65"/>
      <c r="E5732" s="65"/>
      <c r="F5732" s="65"/>
      <c r="G5732" s="145"/>
    </row>
    <row r="5733" spans="1:7">
      <c r="A5733" s="65"/>
      <c r="B5733" s="65"/>
      <c r="C5733" s="65"/>
      <c r="D5733" s="65"/>
      <c r="E5733" s="65"/>
      <c r="F5733" s="65"/>
      <c r="G5733" s="145"/>
    </row>
    <row r="5734" spans="1:7">
      <c r="A5734" s="65"/>
      <c r="B5734" s="65"/>
      <c r="C5734" s="65"/>
      <c r="D5734" s="65"/>
      <c r="E5734" s="65"/>
      <c r="F5734" s="65"/>
      <c r="G5734" s="145"/>
    </row>
    <row r="5735" spans="1:7">
      <c r="A5735" s="65"/>
      <c r="B5735" s="65"/>
      <c r="C5735" s="65"/>
      <c r="D5735" s="65"/>
      <c r="E5735" s="65"/>
      <c r="F5735" s="65"/>
      <c r="G5735" s="145"/>
    </row>
    <row r="5736" spans="1:7">
      <c r="A5736" s="65"/>
      <c r="B5736" s="65"/>
      <c r="C5736" s="65"/>
      <c r="D5736" s="65"/>
      <c r="E5736" s="65"/>
      <c r="F5736" s="65"/>
      <c r="G5736" s="145"/>
    </row>
    <row r="5737" spans="1:7">
      <c r="A5737" s="65"/>
      <c r="B5737" s="65"/>
      <c r="C5737" s="65"/>
      <c r="D5737" s="65"/>
      <c r="E5737" s="65"/>
      <c r="F5737" s="65"/>
      <c r="G5737" s="145"/>
    </row>
    <row r="5738" spans="1:7">
      <c r="A5738" s="65"/>
      <c r="B5738" s="65"/>
      <c r="C5738" s="65"/>
      <c r="D5738" s="65"/>
      <c r="E5738" s="65"/>
      <c r="F5738" s="65"/>
      <c r="G5738" s="145"/>
    </row>
    <row r="5739" spans="1:7">
      <c r="A5739" s="65"/>
      <c r="B5739" s="65"/>
      <c r="C5739" s="65"/>
      <c r="D5739" s="65"/>
      <c r="E5739" s="65"/>
      <c r="F5739" s="65"/>
      <c r="G5739" s="145"/>
    </row>
    <row r="5740" spans="1:7">
      <c r="A5740" s="65"/>
      <c r="B5740" s="65"/>
      <c r="C5740" s="65"/>
      <c r="D5740" s="65"/>
      <c r="E5740" s="65"/>
      <c r="F5740" s="65"/>
      <c r="G5740" s="145"/>
    </row>
    <row r="5741" spans="1:7">
      <c r="A5741" s="65"/>
      <c r="B5741" s="65"/>
      <c r="C5741" s="65"/>
      <c r="D5741" s="65"/>
      <c r="E5741" s="65"/>
      <c r="F5741" s="65"/>
      <c r="G5741" s="145"/>
    </row>
    <row r="5742" spans="1:7">
      <c r="A5742" s="65"/>
      <c r="B5742" s="65"/>
      <c r="C5742" s="65"/>
      <c r="D5742" s="65"/>
      <c r="E5742" s="65"/>
      <c r="F5742" s="65"/>
      <c r="G5742" s="145"/>
    </row>
    <row r="5743" spans="1:7">
      <c r="A5743" s="65"/>
      <c r="B5743" s="65"/>
      <c r="C5743" s="65"/>
      <c r="D5743" s="65"/>
      <c r="E5743" s="65"/>
      <c r="F5743" s="65"/>
      <c r="G5743" s="145"/>
    </row>
    <row r="5744" spans="1:7">
      <c r="A5744" s="65"/>
      <c r="B5744" s="65"/>
      <c r="C5744" s="65"/>
      <c r="D5744" s="65"/>
      <c r="E5744" s="65"/>
      <c r="F5744" s="65"/>
      <c r="G5744" s="145"/>
    </row>
    <row r="5745" spans="1:7">
      <c r="A5745" s="65"/>
      <c r="B5745" s="65"/>
      <c r="C5745" s="65"/>
      <c r="D5745" s="65"/>
      <c r="E5745" s="65"/>
      <c r="F5745" s="65"/>
      <c r="G5745" s="145"/>
    </row>
    <row r="5746" spans="1:7">
      <c r="A5746" s="65"/>
      <c r="B5746" s="65"/>
      <c r="C5746" s="65"/>
      <c r="D5746" s="65"/>
      <c r="E5746" s="65"/>
      <c r="F5746" s="65"/>
      <c r="G5746" s="145"/>
    </row>
    <row r="5747" spans="1:7">
      <c r="A5747" s="65"/>
      <c r="B5747" s="65"/>
      <c r="C5747" s="65"/>
      <c r="D5747" s="65"/>
      <c r="E5747" s="65"/>
      <c r="F5747" s="65"/>
      <c r="G5747" s="145"/>
    </row>
    <row r="5748" spans="1:7">
      <c r="A5748" s="65"/>
      <c r="B5748" s="65"/>
      <c r="C5748" s="65"/>
      <c r="D5748" s="65"/>
      <c r="E5748" s="65"/>
      <c r="F5748" s="65"/>
      <c r="G5748" s="145"/>
    </row>
    <row r="5749" spans="1:7">
      <c r="A5749" s="65"/>
      <c r="B5749" s="65"/>
      <c r="C5749" s="65"/>
      <c r="D5749" s="65"/>
      <c r="E5749" s="65"/>
      <c r="F5749" s="65"/>
      <c r="G5749" s="145"/>
    </row>
    <row r="5750" spans="1:7">
      <c r="A5750" s="65"/>
      <c r="B5750" s="65"/>
      <c r="C5750" s="65"/>
      <c r="D5750" s="65"/>
      <c r="E5750" s="65"/>
      <c r="F5750" s="65"/>
      <c r="G5750" s="145"/>
    </row>
    <row r="5751" spans="1:7">
      <c r="A5751" s="65"/>
      <c r="B5751" s="65"/>
      <c r="C5751" s="65"/>
      <c r="D5751" s="65"/>
      <c r="E5751" s="65"/>
      <c r="F5751" s="65"/>
      <c r="G5751" s="145"/>
    </row>
    <row r="5752" spans="1:7">
      <c r="A5752" s="65"/>
      <c r="B5752" s="65"/>
      <c r="C5752" s="65"/>
      <c r="D5752" s="65"/>
      <c r="E5752" s="65"/>
      <c r="F5752" s="65"/>
      <c r="G5752" s="145"/>
    </row>
    <row r="5753" spans="1:7">
      <c r="A5753" s="65"/>
      <c r="B5753" s="65"/>
      <c r="C5753" s="65"/>
      <c r="D5753" s="65"/>
      <c r="E5753" s="65"/>
      <c r="F5753" s="65"/>
      <c r="G5753" s="145"/>
    </row>
    <row r="5754" spans="1:7">
      <c r="A5754" s="65"/>
      <c r="B5754" s="65"/>
      <c r="C5754" s="65"/>
      <c r="D5754" s="65"/>
      <c r="E5754" s="65"/>
      <c r="F5754" s="65"/>
      <c r="G5754" s="145"/>
    </row>
    <row r="5755" spans="1:7">
      <c r="A5755" s="65"/>
      <c r="B5755" s="65"/>
      <c r="C5755" s="65"/>
      <c r="D5755" s="65"/>
      <c r="E5755" s="65"/>
      <c r="F5755" s="65"/>
      <c r="G5755" s="145"/>
    </row>
    <row r="5756" spans="1:7">
      <c r="A5756" s="65"/>
      <c r="B5756" s="65"/>
      <c r="C5756" s="65"/>
      <c r="D5756" s="65"/>
      <c r="E5756" s="65"/>
      <c r="F5756" s="65"/>
      <c r="G5756" s="145"/>
    </row>
    <row r="5757" spans="1:7">
      <c r="A5757" s="65"/>
      <c r="B5757" s="65"/>
      <c r="C5757" s="65"/>
      <c r="D5757" s="65"/>
      <c r="E5757" s="65"/>
      <c r="F5757" s="65"/>
      <c r="G5757" s="145"/>
    </row>
    <row r="5758" spans="1:7">
      <c r="A5758" s="65"/>
      <c r="B5758" s="65"/>
      <c r="C5758" s="65"/>
      <c r="D5758" s="65"/>
      <c r="E5758" s="65"/>
      <c r="F5758" s="65"/>
      <c r="G5758" s="145"/>
    </row>
    <row r="5759" spans="1:7">
      <c r="A5759" s="65"/>
      <c r="B5759" s="65"/>
      <c r="C5759" s="65"/>
      <c r="D5759" s="65"/>
      <c r="E5759" s="65"/>
      <c r="F5759" s="65"/>
      <c r="G5759" s="145"/>
    </row>
    <row r="5760" spans="1:7">
      <c r="A5760" s="65"/>
      <c r="B5760" s="65"/>
      <c r="C5760" s="65"/>
      <c r="D5760" s="65"/>
      <c r="E5760" s="65"/>
      <c r="F5760" s="65"/>
      <c r="G5760" s="145"/>
    </row>
    <row r="5761" spans="1:7">
      <c r="A5761" s="65"/>
      <c r="B5761" s="65"/>
      <c r="C5761" s="65"/>
      <c r="D5761" s="65"/>
      <c r="E5761" s="65"/>
      <c r="F5761" s="65"/>
      <c r="G5761" s="145"/>
    </row>
    <row r="5762" spans="1:7">
      <c r="A5762" s="65"/>
      <c r="B5762" s="65"/>
      <c r="C5762" s="65"/>
      <c r="D5762" s="65"/>
      <c r="E5762" s="65"/>
      <c r="F5762" s="65"/>
      <c r="G5762" s="145"/>
    </row>
    <row r="5763" spans="1:7">
      <c r="A5763" s="65"/>
      <c r="B5763" s="65"/>
      <c r="C5763" s="65"/>
      <c r="D5763" s="65"/>
      <c r="E5763" s="65"/>
      <c r="F5763" s="65"/>
      <c r="G5763" s="145"/>
    </row>
    <row r="5764" spans="1:7">
      <c r="A5764" s="65"/>
      <c r="B5764" s="65"/>
      <c r="C5764" s="65"/>
      <c r="D5764" s="65"/>
      <c r="E5764" s="65"/>
      <c r="F5764" s="65"/>
      <c r="G5764" s="145"/>
    </row>
    <row r="5765" spans="1:7">
      <c r="A5765" s="65"/>
      <c r="B5765" s="65"/>
      <c r="C5765" s="65"/>
      <c r="D5765" s="65"/>
      <c r="E5765" s="65"/>
      <c r="F5765" s="65"/>
      <c r="G5765" s="145"/>
    </row>
    <row r="5766" spans="1:7">
      <c r="A5766" s="65"/>
      <c r="B5766" s="65"/>
      <c r="C5766" s="65"/>
      <c r="D5766" s="65"/>
      <c r="E5766" s="65"/>
      <c r="F5766" s="65"/>
      <c r="G5766" s="145"/>
    </row>
    <row r="5767" spans="1:7">
      <c r="A5767" s="65"/>
      <c r="B5767" s="65"/>
      <c r="C5767" s="65"/>
      <c r="D5767" s="65"/>
      <c r="E5767" s="65"/>
      <c r="F5767" s="65"/>
      <c r="G5767" s="145"/>
    </row>
    <row r="5768" spans="1:7">
      <c r="A5768" s="65"/>
      <c r="B5768" s="65"/>
      <c r="C5768" s="65"/>
      <c r="D5768" s="65"/>
      <c r="E5768" s="65"/>
      <c r="F5768" s="65"/>
      <c r="G5768" s="145"/>
    </row>
    <row r="5769" spans="1:7">
      <c r="A5769" s="65"/>
      <c r="B5769" s="65"/>
      <c r="C5769" s="65"/>
      <c r="D5769" s="65"/>
      <c r="E5769" s="65"/>
      <c r="F5769" s="65"/>
      <c r="G5769" s="145"/>
    </row>
    <row r="5770" spans="1:7">
      <c r="A5770" s="65"/>
      <c r="B5770" s="65"/>
      <c r="C5770" s="65"/>
      <c r="D5770" s="65"/>
      <c r="E5770" s="65"/>
      <c r="F5770" s="65"/>
      <c r="G5770" s="145"/>
    </row>
    <row r="5771" spans="1:7">
      <c r="A5771" s="65"/>
      <c r="B5771" s="65"/>
      <c r="C5771" s="65"/>
      <c r="D5771" s="65"/>
      <c r="E5771" s="65"/>
      <c r="F5771" s="65"/>
      <c r="G5771" s="145"/>
    </row>
    <row r="5772" spans="1:7">
      <c r="A5772" s="65"/>
      <c r="B5772" s="65"/>
      <c r="C5772" s="65"/>
      <c r="D5772" s="65"/>
      <c r="E5772" s="65"/>
      <c r="F5772" s="65"/>
      <c r="G5772" s="145"/>
    </row>
    <row r="5773" spans="1:7">
      <c r="A5773" s="65"/>
      <c r="B5773" s="65"/>
      <c r="C5773" s="65"/>
      <c r="D5773" s="65"/>
      <c r="E5773" s="65"/>
      <c r="F5773" s="65"/>
      <c r="G5773" s="145"/>
    </row>
    <row r="5774" spans="1:7">
      <c r="A5774" s="65"/>
      <c r="B5774" s="65"/>
      <c r="C5774" s="65"/>
      <c r="D5774" s="65"/>
      <c r="E5774" s="65"/>
      <c r="F5774" s="65"/>
      <c r="G5774" s="145"/>
    </row>
    <row r="5775" spans="1:7">
      <c r="A5775" s="65"/>
      <c r="B5775" s="65"/>
      <c r="C5775" s="65"/>
      <c r="D5775" s="65"/>
      <c r="E5775" s="65"/>
      <c r="F5775" s="65"/>
      <c r="G5775" s="145"/>
    </row>
    <row r="5776" spans="1:7">
      <c r="A5776" s="65"/>
      <c r="B5776" s="65"/>
      <c r="C5776" s="65"/>
      <c r="D5776" s="65"/>
      <c r="E5776" s="65"/>
      <c r="F5776" s="65"/>
      <c r="G5776" s="145"/>
    </row>
    <row r="5777" spans="1:7">
      <c r="A5777" s="65"/>
      <c r="B5777" s="65"/>
      <c r="C5777" s="65"/>
      <c r="D5777" s="65"/>
      <c r="E5777" s="65"/>
      <c r="F5777" s="65"/>
      <c r="G5777" s="145"/>
    </row>
    <row r="5778" spans="1:7">
      <c r="A5778" s="65"/>
      <c r="B5778" s="65"/>
      <c r="C5778" s="65"/>
      <c r="D5778" s="65"/>
      <c r="E5778" s="65"/>
      <c r="F5778" s="65"/>
      <c r="G5778" s="145"/>
    </row>
    <row r="5779" spans="1:7">
      <c r="A5779" s="65"/>
      <c r="B5779" s="65"/>
      <c r="C5779" s="65"/>
      <c r="D5779" s="65"/>
      <c r="E5779" s="65"/>
      <c r="F5779" s="65"/>
      <c r="G5779" s="145"/>
    </row>
    <row r="5780" spans="1:7">
      <c r="A5780" s="65"/>
      <c r="B5780" s="65"/>
      <c r="C5780" s="65"/>
      <c r="D5780" s="65"/>
      <c r="E5780" s="65"/>
      <c r="F5780" s="65"/>
      <c r="G5780" s="145"/>
    </row>
    <row r="5781" spans="1:7">
      <c r="A5781" s="65"/>
      <c r="B5781" s="65"/>
      <c r="C5781" s="65"/>
      <c r="D5781" s="65"/>
      <c r="E5781" s="65"/>
      <c r="F5781" s="65"/>
      <c r="G5781" s="145"/>
    </row>
    <row r="5782" spans="1:7">
      <c r="A5782" s="65"/>
      <c r="B5782" s="65"/>
      <c r="C5782" s="65"/>
      <c r="D5782" s="65"/>
      <c r="E5782" s="65"/>
      <c r="F5782" s="65"/>
      <c r="G5782" s="145"/>
    </row>
    <row r="5783" spans="1:7">
      <c r="A5783" s="65"/>
      <c r="B5783" s="65"/>
      <c r="C5783" s="65"/>
      <c r="D5783" s="65"/>
      <c r="E5783" s="65"/>
      <c r="F5783" s="65"/>
      <c r="G5783" s="145"/>
    </row>
    <row r="5784" spans="1:7">
      <c r="A5784" s="65"/>
      <c r="B5784" s="65"/>
      <c r="C5784" s="65"/>
      <c r="D5784" s="65"/>
      <c r="E5784" s="65"/>
      <c r="F5784" s="65"/>
      <c r="G5784" s="145"/>
    </row>
    <row r="5785" spans="1:7">
      <c r="A5785" s="65"/>
      <c r="B5785" s="65"/>
      <c r="C5785" s="65"/>
      <c r="D5785" s="65"/>
      <c r="E5785" s="65"/>
      <c r="F5785" s="65"/>
      <c r="G5785" s="145"/>
    </row>
    <row r="5786" spans="1:7">
      <c r="A5786" s="65"/>
      <c r="B5786" s="65"/>
      <c r="C5786" s="65"/>
      <c r="D5786" s="65"/>
      <c r="E5786" s="65"/>
      <c r="F5786" s="65"/>
      <c r="G5786" s="145"/>
    </row>
    <row r="5787" spans="1:7">
      <c r="A5787" s="65"/>
      <c r="B5787" s="65"/>
      <c r="C5787" s="65"/>
      <c r="D5787" s="65"/>
      <c r="E5787" s="65"/>
      <c r="F5787" s="65"/>
      <c r="G5787" s="145"/>
    </row>
    <row r="5788" spans="1:7">
      <c r="A5788" s="65"/>
      <c r="B5788" s="65"/>
      <c r="C5788" s="65"/>
      <c r="D5788" s="65"/>
      <c r="E5788" s="65"/>
      <c r="F5788" s="65"/>
      <c r="G5788" s="145"/>
    </row>
    <row r="5789" spans="1:7">
      <c r="A5789" s="65"/>
      <c r="B5789" s="65"/>
      <c r="C5789" s="65"/>
      <c r="D5789" s="65"/>
      <c r="E5789" s="65"/>
      <c r="F5789" s="65"/>
      <c r="G5789" s="145"/>
    </row>
    <row r="5790" spans="1:7">
      <c r="A5790" s="65"/>
      <c r="B5790" s="65"/>
      <c r="C5790" s="65"/>
      <c r="D5790" s="65"/>
      <c r="E5790" s="65"/>
      <c r="F5790" s="65"/>
      <c r="G5790" s="145"/>
    </row>
    <row r="5791" spans="1:7">
      <c r="A5791" s="65"/>
      <c r="B5791" s="65"/>
      <c r="C5791" s="65"/>
      <c r="D5791" s="65"/>
      <c r="E5791" s="65"/>
      <c r="F5791" s="65"/>
      <c r="G5791" s="145"/>
    </row>
    <row r="5792" spans="1:7">
      <c r="A5792" s="65"/>
      <c r="B5792" s="65"/>
      <c r="C5792" s="65"/>
      <c r="D5792" s="65"/>
      <c r="E5792" s="65"/>
      <c r="F5792" s="65"/>
      <c r="G5792" s="145"/>
    </row>
    <row r="5793" spans="1:7">
      <c r="A5793" s="65"/>
      <c r="B5793" s="65"/>
      <c r="C5793" s="65"/>
      <c r="D5793" s="65"/>
      <c r="E5793" s="65"/>
      <c r="F5793" s="65"/>
      <c r="G5793" s="145"/>
    </row>
    <row r="5794" spans="1:7">
      <c r="A5794" s="65"/>
      <c r="B5794" s="65"/>
      <c r="C5794" s="65"/>
      <c r="D5794" s="65"/>
      <c r="E5794" s="65"/>
      <c r="F5794" s="65"/>
      <c r="G5794" s="145"/>
    </row>
    <row r="5795" spans="1:7">
      <c r="A5795" s="65"/>
      <c r="B5795" s="65"/>
      <c r="C5795" s="65"/>
      <c r="D5795" s="65"/>
      <c r="E5795" s="65"/>
      <c r="F5795" s="65"/>
      <c r="G5795" s="145"/>
    </row>
    <row r="5796" spans="1:7">
      <c r="A5796" s="65"/>
      <c r="B5796" s="65"/>
      <c r="C5796" s="65"/>
      <c r="D5796" s="65"/>
      <c r="E5796" s="65"/>
      <c r="F5796" s="65"/>
      <c r="G5796" s="145"/>
    </row>
    <row r="5797" spans="1:7">
      <c r="A5797" s="65"/>
      <c r="B5797" s="65"/>
      <c r="C5797" s="65"/>
      <c r="D5797" s="65"/>
      <c r="E5797" s="65"/>
      <c r="F5797" s="65"/>
      <c r="G5797" s="145"/>
    </row>
    <row r="5798" spans="1:7">
      <c r="A5798" s="65"/>
      <c r="B5798" s="65"/>
      <c r="C5798" s="65"/>
      <c r="D5798" s="65"/>
      <c r="E5798" s="65"/>
      <c r="F5798" s="65"/>
      <c r="G5798" s="145"/>
    </row>
    <row r="5799" spans="1:7">
      <c r="A5799" s="65"/>
      <c r="B5799" s="65"/>
      <c r="C5799" s="65"/>
      <c r="D5799" s="65"/>
      <c r="E5799" s="65"/>
      <c r="F5799" s="65"/>
      <c r="G5799" s="145"/>
    </row>
    <row r="5800" spans="1:7">
      <c r="A5800" s="65"/>
      <c r="B5800" s="65"/>
      <c r="C5800" s="65"/>
      <c r="D5800" s="65"/>
      <c r="E5800" s="65"/>
      <c r="F5800" s="65"/>
      <c r="G5800" s="145"/>
    </row>
    <row r="5801" spans="1:7">
      <c r="A5801" s="65"/>
      <c r="B5801" s="65"/>
      <c r="C5801" s="65"/>
      <c r="D5801" s="65"/>
      <c r="E5801" s="65"/>
      <c r="F5801" s="65"/>
      <c r="G5801" s="145"/>
    </row>
    <row r="5802" spans="1:7">
      <c r="A5802" s="65"/>
      <c r="B5802" s="65"/>
      <c r="C5802" s="65"/>
      <c r="D5802" s="65"/>
      <c r="E5802" s="65"/>
      <c r="F5802" s="65"/>
      <c r="G5802" s="145"/>
    </row>
    <row r="5803" spans="1:7">
      <c r="A5803" s="65"/>
      <c r="B5803" s="65"/>
      <c r="C5803" s="65"/>
      <c r="D5803" s="65"/>
      <c r="E5803" s="65"/>
      <c r="F5803" s="65"/>
      <c r="G5803" s="145"/>
    </row>
    <row r="5804" spans="1:7">
      <c r="A5804" s="65"/>
      <c r="B5804" s="65"/>
      <c r="C5804" s="65"/>
      <c r="D5804" s="65"/>
      <c r="E5804" s="65"/>
      <c r="F5804" s="65"/>
      <c r="G5804" s="145"/>
    </row>
    <row r="5805" spans="1:7">
      <c r="A5805" s="65"/>
      <c r="B5805" s="65"/>
      <c r="C5805" s="65"/>
      <c r="D5805" s="65"/>
      <c r="E5805" s="65"/>
      <c r="F5805" s="65"/>
      <c r="G5805" s="145"/>
    </row>
    <row r="5806" spans="1:7">
      <c r="A5806" s="65"/>
      <c r="B5806" s="65"/>
      <c r="C5806" s="65"/>
      <c r="D5806" s="65"/>
      <c r="E5806" s="65"/>
      <c r="F5806" s="65"/>
      <c r="G5806" s="145"/>
    </row>
    <row r="5807" spans="1:7">
      <c r="A5807" s="65"/>
      <c r="B5807" s="65"/>
      <c r="C5807" s="65"/>
      <c r="D5807" s="65"/>
      <c r="E5807" s="65"/>
      <c r="F5807" s="65"/>
      <c r="G5807" s="145"/>
    </row>
    <row r="5808" spans="1:7">
      <c r="A5808" s="65"/>
      <c r="B5808" s="65"/>
      <c r="C5808" s="65"/>
      <c r="D5808" s="65"/>
      <c r="E5808" s="65"/>
      <c r="F5808" s="65"/>
      <c r="G5808" s="145"/>
    </row>
    <row r="5809" spans="1:7">
      <c r="A5809" s="65"/>
      <c r="B5809" s="65"/>
      <c r="C5809" s="65"/>
      <c r="D5809" s="65"/>
      <c r="E5809" s="65"/>
      <c r="F5809" s="65"/>
      <c r="G5809" s="145"/>
    </row>
    <row r="5810" spans="1:7">
      <c r="A5810" s="65"/>
      <c r="B5810" s="65"/>
      <c r="C5810" s="65"/>
      <c r="D5810" s="65"/>
      <c r="E5810" s="65"/>
      <c r="F5810" s="65"/>
      <c r="G5810" s="145"/>
    </row>
    <row r="5811" spans="1:7">
      <c r="A5811" s="65"/>
      <c r="B5811" s="65"/>
      <c r="C5811" s="65"/>
      <c r="D5811" s="65"/>
      <c r="E5811" s="65"/>
      <c r="F5811" s="65"/>
      <c r="G5811" s="145"/>
    </row>
    <row r="5812" spans="1:7">
      <c r="A5812" s="65"/>
      <c r="B5812" s="65"/>
      <c r="C5812" s="65"/>
      <c r="D5812" s="65"/>
      <c r="E5812" s="65"/>
      <c r="F5812" s="65"/>
      <c r="G5812" s="145"/>
    </row>
    <row r="5813" spans="1:7">
      <c r="A5813" s="65"/>
      <c r="B5813" s="65"/>
      <c r="C5813" s="65"/>
      <c r="D5813" s="65"/>
      <c r="E5813" s="65"/>
      <c r="F5813" s="65"/>
      <c r="G5813" s="145"/>
    </row>
    <row r="5814" spans="1:7">
      <c r="A5814" s="65"/>
      <c r="B5814" s="65"/>
      <c r="C5814" s="65"/>
      <c r="D5814" s="65"/>
      <c r="E5814" s="65"/>
      <c r="F5814" s="65"/>
      <c r="G5814" s="145"/>
    </row>
    <row r="5815" spans="1:7">
      <c r="A5815" s="65"/>
      <c r="B5815" s="65"/>
      <c r="C5815" s="65"/>
      <c r="D5815" s="65"/>
      <c r="E5815" s="65"/>
      <c r="F5815" s="65"/>
      <c r="G5815" s="145"/>
    </row>
    <row r="5816" spans="1:7">
      <c r="A5816" s="65"/>
      <c r="B5816" s="65"/>
      <c r="C5816" s="65"/>
      <c r="D5816" s="65"/>
      <c r="E5816" s="65"/>
      <c r="F5816" s="65"/>
      <c r="G5816" s="145"/>
    </row>
    <row r="5817" spans="1:7">
      <c r="A5817" s="65"/>
      <c r="B5817" s="65"/>
      <c r="C5817" s="65"/>
      <c r="D5817" s="65"/>
      <c r="E5817" s="65"/>
      <c r="F5817" s="65"/>
      <c r="G5817" s="145"/>
    </row>
    <row r="5818" spans="1:7">
      <c r="A5818" s="65"/>
      <c r="B5818" s="65"/>
      <c r="C5818" s="65"/>
      <c r="D5818" s="65"/>
      <c r="E5818" s="65"/>
      <c r="F5818" s="65"/>
      <c r="G5818" s="145"/>
    </row>
    <row r="5819" spans="1:7">
      <c r="A5819" s="65"/>
      <c r="B5819" s="65"/>
      <c r="C5819" s="65"/>
      <c r="D5819" s="65"/>
      <c r="E5819" s="65"/>
      <c r="F5819" s="65"/>
      <c r="G5819" s="145"/>
    </row>
    <row r="5820" spans="1:7">
      <c r="A5820" s="65"/>
      <c r="B5820" s="65"/>
      <c r="C5820" s="65"/>
      <c r="D5820" s="65"/>
      <c r="E5820" s="65"/>
      <c r="F5820" s="65"/>
      <c r="G5820" s="145"/>
    </row>
    <row r="5821" spans="1:7">
      <c r="A5821" s="65"/>
      <c r="B5821" s="65"/>
      <c r="C5821" s="65"/>
      <c r="D5821" s="65"/>
      <c r="E5821" s="65"/>
      <c r="F5821" s="65"/>
      <c r="G5821" s="145"/>
    </row>
    <row r="5822" spans="1:7">
      <c r="A5822" s="65"/>
      <c r="B5822" s="65"/>
      <c r="C5822" s="65"/>
      <c r="D5822" s="65"/>
      <c r="E5822" s="65"/>
      <c r="F5822" s="65"/>
      <c r="G5822" s="145"/>
    </row>
    <row r="5823" spans="1:7">
      <c r="A5823" s="65"/>
      <c r="B5823" s="65"/>
      <c r="C5823" s="65"/>
      <c r="D5823" s="65"/>
      <c r="E5823" s="65"/>
      <c r="F5823" s="65"/>
      <c r="G5823" s="145"/>
    </row>
    <row r="5824" spans="1:7">
      <c r="A5824" s="65"/>
      <c r="B5824" s="65"/>
      <c r="C5824" s="65"/>
      <c r="D5824" s="65"/>
      <c r="E5824" s="65"/>
      <c r="F5824" s="65"/>
      <c r="G5824" s="145"/>
    </row>
    <row r="5825" spans="1:7">
      <c r="A5825" s="65"/>
      <c r="B5825" s="65"/>
      <c r="C5825" s="65"/>
      <c r="D5825" s="65"/>
      <c r="E5825" s="65"/>
      <c r="F5825" s="65"/>
      <c r="G5825" s="145"/>
    </row>
    <row r="5826" spans="1:7">
      <c r="A5826" s="65"/>
      <c r="B5826" s="65"/>
      <c r="C5826" s="65"/>
      <c r="D5826" s="65"/>
      <c r="E5826" s="65"/>
      <c r="F5826" s="65"/>
      <c r="G5826" s="145"/>
    </row>
    <row r="5827" spans="1:7">
      <c r="A5827" s="65"/>
      <c r="B5827" s="65"/>
      <c r="C5827" s="65"/>
      <c r="D5827" s="65"/>
      <c r="E5827" s="65"/>
      <c r="F5827" s="65"/>
      <c r="G5827" s="145"/>
    </row>
    <row r="5828" spans="1:7">
      <c r="A5828" s="65"/>
      <c r="B5828" s="65"/>
      <c r="C5828" s="65"/>
      <c r="D5828" s="65"/>
      <c r="E5828" s="65"/>
      <c r="F5828" s="65"/>
      <c r="G5828" s="145"/>
    </row>
    <row r="5829" spans="1:7">
      <c r="A5829" s="65"/>
      <c r="B5829" s="65"/>
      <c r="C5829" s="65"/>
      <c r="D5829" s="65"/>
      <c r="E5829" s="65"/>
      <c r="F5829" s="65"/>
      <c r="G5829" s="145"/>
    </row>
    <row r="5830" spans="1:7">
      <c r="A5830" s="65"/>
      <c r="B5830" s="65"/>
      <c r="C5830" s="65"/>
      <c r="D5830" s="65"/>
      <c r="E5830" s="65"/>
      <c r="F5830" s="65"/>
      <c r="G5830" s="145"/>
    </row>
    <row r="5831" spans="1:7">
      <c r="A5831" s="65"/>
      <c r="B5831" s="65"/>
      <c r="C5831" s="65"/>
      <c r="D5831" s="65"/>
      <c r="E5831" s="65"/>
      <c r="F5831" s="65"/>
      <c r="G5831" s="145"/>
    </row>
    <row r="5832" spans="1:7">
      <c r="A5832" s="65"/>
      <c r="B5832" s="65"/>
      <c r="C5832" s="65"/>
      <c r="D5832" s="65"/>
      <c r="E5832" s="65"/>
      <c r="F5832" s="65"/>
      <c r="G5832" s="145"/>
    </row>
    <row r="5833" spans="1:7">
      <c r="A5833" s="65"/>
      <c r="B5833" s="65"/>
      <c r="C5833" s="65"/>
      <c r="D5833" s="65"/>
      <c r="E5833" s="65"/>
      <c r="F5833" s="65"/>
      <c r="G5833" s="145"/>
    </row>
    <row r="5834" spans="1:7">
      <c r="A5834" s="65"/>
      <c r="B5834" s="65"/>
      <c r="C5834" s="65"/>
      <c r="D5834" s="65"/>
      <c r="E5834" s="65"/>
      <c r="F5834" s="65"/>
      <c r="G5834" s="145"/>
    </row>
    <row r="5835" spans="1:7">
      <c r="A5835" s="65"/>
      <c r="B5835" s="65"/>
      <c r="C5835" s="65"/>
      <c r="D5835" s="65"/>
      <c r="E5835" s="65"/>
      <c r="F5835" s="65"/>
      <c r="G5835" s="145"/>
    </row>
    <row r="5836" spans="1:7">
      <c r="A5836" s="65"/>
      <c r="B5836" s="65"/>
      <c r="C5836" s="65"/>
      <c r="D5836" s="65"/>
      <c r="E5836" s="65"/>
      <c r="F5836" s="65"/>
      <c r="G5836" s="145"/>
    </row>
    <row r="5837" spans="1:7">
      <c r="A5837" s="65"/>
      <c r="B5837" s="65"/>
      <c r="C5837" s="65"/>
      <c r="D5837" s="65"/>
      <c r="E5837" s="65"/>
      <c r="F5837" s="65"/>
      <c r="G5837" s="145"/>
    </row>
    <row r="5838" spans="1:7">
      <c r="A5838" s="65"/>
      <c r="B5838" s="65"/>
      <c r="C5838" s="65"/>
      <c r="D5838" s="65"/>
      <c r="E5838" s="65"/>
      <c r="F5838" s="65"/>
      <c r="G5838" s="145"/>
    </row>
    <row r="5839" spans="1:7">
      <c r="A5839" s="65"/>
      <c r="B5839" s="65"/>
      <c r="C5839" s="65"/>
      <c r="D5839" s="65"/>
      <c r="E5839" s="65"/>
      <c r="F5839" s="65"/>
      <c r="G5839" s="145"/>
    </row>
    <row r="5840" spans="1:7">
      <c r="A5840" s="65"/>
      <c r="B5840" s="65"/>
      <c r="C5840" s="65"/>
      <c r="D5840" s="65"/>
      <c r="E5840" s="65"/>
      <c r="F5840" s="65"/>
      <c r="G5840" s="145"/>
    </row>
    <row r="5841" spans="1:7">
      <c r="A5841" s="65"/>
      <c r="B5841" s="65"/>
      <c r="C5841" s="65"/>
      <c r="D5841" s="65"/>
      <c r="E5841" s="65"/>
      <c r="F5841" s="65"/>
      <c r="G5841" s="145"/>
    </row>
    <row r="5842" spans="1:7">
      <c r="A5842" s="65"/>
      <c r="B5842" s="65"/>
      <c r="C5842" s="65"/>
      <c r="D5842" s="65"/>
      <c r="E5842" s="65"/>
      <c r="F5842" s="65"/>
      <c r="G5842" s="145"/>
    </row>
    <row r="5843" spans="1:7">
      <c r="A5843" s="65"/>
      <c r="B5843" s="65"/>
      <c r="C5843" s="65"/>
      <c r="D5843" s="65"/>
      <c r="E5843" s="65"/>
      <c r="F5843" s="65"/>
      <c r="G5843" s="145"/>
    </row>
    <row r="5844" spans="1:7">
      <c r="A5844" s="65"/>
      <c r="B5844" s="65"/>
      <c r="C5844" s="65"/>
      <c r="D5844" s="65"/>
      <c r="E5844" s="65"/>
      <c r="F5844" s="65"/>
      <c r="G5844" s="145"/>
    </row>
    <row r="5845" spans="1:7">
      <c r="A5845" s="65"/>
      <c r="B5845" s="65"/>
      <c r="C5845" s="65"/>
      <c r="D5845" s="65"/>
      <c r="E5845" s="65"/>
      <c r="F5845" s="65"/>
      <c r="G5845" s="145"/>
    </row>
    <row r="5846" spans="1:7">
      <c r="A5846" s="65"/>
      <c r="B5846" s="65"/>
      <c r="C5846" s="65"/>
      <c r="D5846" s="65"/>
      <c r="E5846" s="65"/>
      <c r="F5846" s="65"/>
      <c r="G5846" s="145"/>
    </row>
    <row r="5847" spans="1:7">
      <c r="A5847" s="65"/>
      <c r="B5847" s="65"/>
      <c r="C5847" s="65"/>
      <c r="D5847" s="65"/>
      <c r="E5847" s="65"/>
      <c r="F5847" s="65"/>
      <c r="G5847" s="145"/>
    </row>
    <row r="5848" spans="1:7">
      <c r="A5848" s="65"/>
      <c r="B5848" s="65"/>
      <c r="C5848" s="65"/>
      <c r="D5848" s="65"/>
      <c r="E5848" s="65"/>
      <c r="F5848" s="65"/>
      <c r="G5848" s="145"/>
    </row>
    <row r="5849" spans="1:7">
      <c r="A5849" s="65"/>
      <c r="B5849" s="65"/>
      <c r="C5849" s="65"/>
      <c r="D5849" s="65"/>
      <c r="E5849" s="65"/>
      <c r="F5849" s="65"/>
      <c r="G5849" s="145"/>
    </row>
    <row r="5850" spans="1:7">
      <c r="A5850" s="65"/>
      <c r="B5850" s="65"/>
      <c r="C5850" s="65"/>
      <c r="D5850" s="65"/>
      <c r="E5850" s="65"/>
      <c r="F5850" s="65"/>
      <c r="G5850" s="145"/>
    </row>
    <row r="5851" spans="1:7">
      <c r="A5851" s="65"/>
      <c r="B5851" s="65"/>
      <c r="C5851" s="65"/>
      <c r="D5851" s="65"/>
      <c r="E5851" s="65"/>
      <c r="F5851" s="65"/>
      <c r="G5851" s="145"/>
    </row>
    <row r="5852" spans="1:7">
      <c r="A5852" s="65"/>
      <c r="B5852" s="65"/>
      <c r="C5852" s="65"/>
      <c r="D5852" s="65"/>
      <c r="E5852" s="65"/>
      <c r="F5852" s="65"/>
      <c r="G5852" s="145"/>
    </row>
    <row r="5853" spans="1:7">
      <c r="A5853" s="65"/>
      <c r="B5853" s="65"/>
      <c r="C5853" s="65"/>
      <c r="D5853" s="65"/>
      <c r="E5853" s="65"/>
      <c r="F5853" s="65"/>
      <c r="G5853" s="145"/>
    </row>
    <row r="5854" spans="1:7">
      <c r="A5854" s="65"/>
      <c r="B5854" s="65"/>
      <c r="C5854" s="65"/>
      <c r="D5854" s="65"/>
      <c r="E5854" s="65"/>
      <c r="F5854" s="65"/>
      <c r="G5854" s="145"/>
    </row>
    <row r="5855" spans="1:7">
      <c r="A5855" s="65"/>
      <c r="B5855" s="65"/>
      <c r="C5855" s="65"/>
      <c r="D5855" s="65"/>
      <c r="E5855" s="65"/>
      <c r="F5855" s="65"/>
      <c r="G5855" s="145"/>
    </row>
    <row r="5856" spans="1:7">
      <c r="A5856" s="65"/>
      <c r="B5856" s="65"/>
      <c r="C5856" s="65"/>
      <c r="D5856" s="65"/>
      <c r="E5856" s="65"/>
      <c r="F5856" s="65"/>
      <c r="G5856" s="145"/>
    </row>
    <row r="5857" spans="1:7">
      <c r="A5857" s="65"/>
      <c r="B5857" s="65"/>
      <c r="C5857" s="65"/>
      <c r="D5857" s="65"/>
      <c r="E5857" s="65"/>
      <c r="F5857" s="65"/>
      <c r="G5857" s="145"/>
    </row>
    <row r="5858" spans="1:7">
      <c r="A5858" s="65"/>
      <c r="B5858" s="65"/>
      <c r="C5858" s="65"/>
      <c r="D5858" s="65"/>
      <c r="E5858" s="65"/>
      <c r="F5858" s="65"/>
      <c r="G5858" s="145"/>
    </row>
    <row r="5859" spans="1:7">
      <c r="A5859" s="65"/>
      <c r="B5859" s="65"/>
      <c r="C5859" s="65"/>
      <c r="D5859" s="65"/>
      <c r="E5859" s="65"/>
      <c r="F5859" s="65"/>
      <c r="G5859" s="145"/>
    </row>
    <row r="5860" spans="1:7">
      <c r="A5860" s="65"/>
      <c r="B5860" s="65"/>
      <c r="C5860" s="65"/>
      <c r="D5860" s="65"/>
      <c r="E5860" s="65"/>
      <c r="F5860" s="65"/>
      <c r="G5860" s="145"/>
    </row>
    <row r="5861" spans="1:7">
      <c r="A5861" s="65"/>
      <c r="B5861" s="65"/>
      <c r="C5861" s="65"/>
      <c r="D5861" s="65"/>
      <c r="E5861" s="65"/>
      <c r="F5861" s="65"/>
      <c r="G5861" s="145"/>
    </row>
    <row r="5862" spans="1:7">
      <c r="A5862" s="65"/>
      <c r="B5862" s="65"/>
      <c r="C5862" s="65"/>
      <c r="D5862" s="65"/>
      <c r="E5862" s="65"/>
      <c r="F5862" s="65"/>
      <c r="G5862" s="145"/>
    </row>
    <row r="5863" spans="1:7">
      <c r="A5863" s="65"/>
      <c r="B5863" s="65"/>
      <c r="C5863" s="65"/>
      <c r="D5863" s="65"/>
      <c r="E5863" s="65"/>
      <c r="F5863" s="65"/>
      <c r="G5863" s="145"/>
    </row>
    <row r="5864" spans="1:7">
      <c r="A5864" s="65"/>
      <c r="B5864" s="65"/>
      <c r="C5864" s="65"/>
      <c r="D5864" s="65"/>
      <c r="E5864" s="65"/>
      <c r="F5864" s="65"/>
      <c r="G5864" s="145"/>
    </row>
    <row r="5865" spans="1:7">
      <c r="A5865" s="65"/>
      <c r="B5865" s="65"/>
      <c r="C5865" s="65"/>
      <c r="D5865" s="65"/>
      <c r="E5865" s="65"/>
      <c r="F5865" s="65"/>
      <c r="G5865" s="145"/>
    </row>
    <row r="5866" spans="1:7">
      <c r="A5866" s="65"/>
      <c r="B5866" s="65"/>
      <c r="C5866" s="65"/>
      <c r="D5866" s="65"/>
      <c r="E5866" s="65"/>
      <c r="F5866" s="65"/>
      <c r="G5866" s="145"/>
    </row>
    <row r="5867" spans="1:7">
      <c r="A5867" s="65"/>
      <c r="B5867" s="65"/>
      <c r="C5867" s="65"/>
      <c r="D5867" s="65"/>
      <c r="E5867" s="65"/>
      <c r="F5867" s="65"/>
      <c r="G5867" s="145"/>
    </row>
    <row r="5868" spans="1:7">
      <c r="A5868" s="65"/>
      <c r="B5868" s="65"/>
      <c r="C5868" s="65"/>
      <c r="D5868" s="65"/>
      <c r="E5868" s="65"/>
      <c r="F5868" s="65"/>
      <c r="G5868" s="145"/>
    </row>
    <row r="5869" spans="1:7">
      <c r="A5869" s="65"/>
      <c r="B5869" s="65"/>
      <c r="C5869" s="65"/>
      <c r="D5869" s="65"/>
      <c r="E5869" s="65"/>
      <c r="F5869" s="65"/>
      <c r="G5869" s="145"/>
    </row>
    <row r="5870" spans="1:7">
      <c r="A5870" s="65"/>
      <c r="B5870" s="65"/>
      <c r="C5870" s="65"/>
      <c r="D5870" s="65"/>
      <c r="E5870" s="65"/>
      <c r="F5870" s="65"/>
      <c r="G5870" s="145"/>
    </row>
    <row r="5871" spans="1:7">
      <c r="A5871" s="65"/>
      <c r="B5871" s="65"/>
      <c r="C5871" s="65"/>
      <c r="D5871" s="65"/>
      <c r="E5871" s="65"/>
      <c r="F5871" s="65"/>
      <c r="G5871" s="145"/>
    </row>
    <row r="5872" spans="1:7">
      <c r="A5872" s="65"/>
      <c r="B5872" s="65"/>
      <c r="C5872" s="65"/>
      <c r="D5872" s="65"/>
      <c r="E5872" s="65"/>
      <c r="F5872" s="65"/>
      <c r="G5872" s="145"/>
    </row>
    <row r="5873" spans="1:7">
      <c r="A5873" s="65"/>
      <c r="B5873" s="65"/>
      <c r="C5873" s="65"/>
      <c r="D5873" s="65"/>
      <c r="E5873" s="65"/>
      <c r="F5873" s="65"/>
      <c r="G5873" s="145"/>
    </row>
    <row r="5874" spans="1:7">
      <c r="A5874" s="65"/>
      <c r="B5874" s="65"/>
      <c r="C5874" s="65"/>
      <c r="D5874" s="65"/>
      <c r="E5874" s="65"/>
      <c r="F5874" s="65"/>
      <c r="G5874" s="145"/>
    </row>
    <row r="5875" spans="1:7">
      <c r="A5875" s="65"/>
      <c r="B5875" s="65"/>
      <c r="C5875" s="65"/>
      <c r="D5875" s="65"/>
      <c r="E5875" s="65"/>
      <c r="F5875" s="65"/>
      <c r="G5875" s="145"/>
    </row>
    <row r="5876" spans="1:7">
      <c r="A5876" s="65"/>
      <c r="B5876" s="65"/>
      <c r="C5876" s="65"/>
      <c r="D5876" s="65"/>
      <c r="E5876" s="65"/>
      <c r="F5876" s="65"/>
      <c r="G5876" s="145"/>
    </row>
    <row r="5877" spans="1:7">
      <c r="A5877" s="65"/>
      <c r="B5877" s="65"/>
      <c r="C5877" s="65"/>
      <c r="D5877" s="65"/>
      <c r="E5877" s="65"/>
      <c r="F5877" s="65"/>
      <c r="G5877" s="145"/>
    </row>
    <row r="5878" spans="1:7">
      <c r="A5878" s="65"/>
      <c r="B5878" s="65"/>
      <c r="C5878" s="65"/>
      <c r="D5878" s="65"/>
      <c r="E5878" s="65"/>
      <c r="F5878" s="65"/>
      <c r="G5878" s="145"/>
    </row>
    <row r="5879" spans="1:7">
      <c r="A5879" s="65"/>
      <c r="B5879" s="65"/>
      <c r="C5879" s="65"/>
      <c r="D5879" s="65"/>
      <c r="E5879" s="65"/>
      <c r="F5879" s="65"/>
      <c r="G5879" s="145"/>
    </row>
    <row r="5880" spans="1:7">
      <c r="A5880" s="65"/>
      <c r="B5880" s="65"/>
      <c r="C5880" s="65"/>
      <c r="D5880" s="65"/>
      <c r="E5880" s="65"/>
      <c r="F5880" s="65"/>
      <c r="G5880" s="145"/>
    </row>
    <row r="5881" spans="1:7">
      <c r="A5881" s="65"/>
      <c r="B5881" s="65"/>
      <c r="C5881" s="65"/>
      <c r="D5881" s="65"/>
      <c r="E5881" s="65"/>
      <c r="F5881" s="65"/>
      <c r="G5881" s="145"/>
    </row>
    <row r="5882" spans="1:7">
      <c r="A5882" s="65"/>
      <c r="B5882" s="65"/>
      <c r="C5882" s="65"/>
      <c r="D5882" s="65"/>
      <c r="E5882" s="65"/>
      <c r="F5882" s="65"/>
      <c r="G5882" s="145"/>
    </row>
    <row r="5883" spans="1:7">
      <c r="A5883" s="65"/>
      <c r="B5883" s="65"/>
      <c r="C5883" s="65"/>
      <c r="D5883" s="65"/>
      <c r="E5883" s="65"/>
      <c r="F5883" s="65"/>
      <c r="G5883" s="145"/>
    </row>
    <row r="5884" spans="1:7">
      <c r="A5884" s="65"/>
      <c r="B5884" s="65"/>
      <c r="C5884" s="65"/>
      <c r="D5884" s="65"/>
      <c r="E5884" s="65"/>
      <c r="F5884" s="65"/>
      <c r="G5884" s="145"/>
    </row>
    <row r="5885" spans="1:7">
      <c r="A5885" s="65"/>
      <c r="B5885" s="65"/>
      <c r="C5885" s="65"/>
      <c r="D5885" s="65"/>
      <c r="E5885" s="65"/>
      <c r="F5885" s="65"/>
      <c r="G5885" s="145"/>
    </row>
    <row r="5886" spans="1:7">
      <c r="A5886" s="65"/>
      <c r="B5886" s="65"/>
      <c r="C5886" s="65"/>
      <c r="D5886" s="65"/>
      <c r="E5886" s="65"/>
      <c r="F5886" s="65"/>
      <c r="G5886" s="145"/>
    </row>
    <row r="5887" spans="1:7">
      <c r="A5887" s="65"/>
      <c r="B5887" s="65"/>
      <c r="C5887" s="65"/>
      <c r="D5887" s="65"/>
      <c r="E5887" s="65"/>
      <c r="F5887" s="65"/>
      <c r="G5887" s="145"/>
    </row>
    <row r="5888" spans="1:7">
      <c r="A5888" s="65"/>
      <c r="B5888" s="65"/>
      <c r="C5888" s="65"/>
      <c r="D5888" s="65"/>
      <c r="E5888" s="65"/>
      <c r="F5888" s="65"/>
      <c r="G5888" s="145"/>
    </row>
    <row r="5889" spans="1:7">
      <c r="A5889" s="65"/>
      <c r="B5889" s="65"/>
      <c r="C5889" s="65"/>
      <c r="D5889" s="65"/>
      <c r="E5889" s="65"/>
      <c r="F5889" s="65"/>
      <c r="G5889" s="145"/>
    </row>
    <row r="5890" spans="1:7">
      <c r="A5890" s="65"/>
      <c r="B5890" s="65"/>
      <c r="C5890" s="65"/>
      <c r="D5890" s="65"/>
      <c r="E5890" s="65"/>
      <c r="F5890" s="65"/>
      <c r="G5890" s="145"/>
    </row>
    <row r="5891" spans="1:7">
      <c r="A5891" s="65"/>
      <c r="B5891" s="65"/>
      <c r="C5891" s="65"/>
      <c r="D5891" s="65"/>
      <c r="E5891" s="65"/>
      <c r="F5891" s="65"/>
      <c r="G5891" s="145"/>
    </row>
    <row r="5892" spans="1:7">
      <c r="A5892" s="65"/>
      <c r="B5892" s="65"/>
      <c r="C5892" s="65"/>
      <c r="D5892" s="65"/>
      <c r="E5892" s="65"/>
      <c r="F5892" s="65"/>
      <c r="G5892" s="145"/>
    </row>
    <row r="5893" spans="1:7">
      <c r="A5893" s="65"/>
      <c r="B5893" s="65"/>
      <c r="C5893" s="65"/>
      <c r="D5893" s="65"/>
      <c r="E5893" s="65"/>
      <c r="F5893" s="65"/>
      <c r="G5893" s="145"/>
    </row>
    <row r="5894" spans="1:7">
      <c r="A5894" s="65"/>
      <c r="B5894" s="65"/>
      <c r="C5894" s="65"/>
      <c r="D5894" s="65"/>
      <c r="E5894" s="65"/>
      <c r="F5894" s="65"/>
      <c r="G5894" s="145"/>
    </row>
    <row r="5895" spans="1:7">
      <c r="A5895" s="65"/>
      <c r="B5895" s="65"/>
      <c r="C5895" s="65"/>
      <c r="D5895" s="65"/>
      <c r="E5895" s="65"/>
      <c r="F5895" s="65"/>
      <c r="G5895" s="145"/>
    </row>
    <row r="5896" spans="1:7">
      <c r="A5896" s="65"/>
      <c r="B5896" s="65"/>
      <c r="C5896" s="65"/>
      <c r="D5896" s="65"/>
      <c r="E5896" s="65"/>
      <c r="F5896" s="65"/>
      <c r="G5896" s="145"/>
    </row>
    <row r="5897" spans="1:7">
      <c r="A5897" s="65"/>
      <c r="B5897" s="65"/>
      <c r="C5897" s="65"/>
      <c r="D5897" s="65"/>
      <c r="E5897" s="65"/>
      <c r="F5897" s="65"/>
      <c r="G5897" s="145"/>
    </row>
    <row r="5898" spans="1:7">
      <c r="A5898" s="65"/>
      <c r="B5898" s="65"/>
      <c r="C5898" s="65"/>
      <c r="D5898" s="65"/>
      <c r="E5898" s="65"/>
      <c r="F5898" s="65"/>
      <c r="G5898" s="145"/>
    </row>
    <row r="5899" spans="1:7">
      <c r="A5899" s="65"/>
      <c r="B5899" s="65"/>
      <c r="C5899" s="65"/>
      <c r="D5899" s="65"/>
      <c r="E5899" s="65"/>
      <c r="F5899" s="65"/>
      <c r="G5899" s="145"/>
    </row>
    <row r="5900" spans="1:7">
      <c r="A5900" s="65"/>
      <c r="B5900" s="65"/>
      <c r="C5900" s="65"/>
      <c r="D5900" s="65"/>
      <c r="E5900" s="65"/>
      <c r="F5900" s="65"/>
      <c r="G5900" s="145"/>
    </row>
    <row r="5901" spans="1:7">
      <c r="A5901" s="65"/>
      <c r="B5901" s="65"/>
      <c r="C5901" s="65"/>
      <c r="D5901" s="65"/>
      <c r="E5901" s="65"/>
      <c r="F5901" s="65"/>
      <c r="G5901" s="145"/>
    </row>
    <row r="5902" spans="1:7">
      <c r="A5902" s="65"/>
      <c r="B5902" s="65"/>
      <c r="C5902" s="65"/>
      <c r="D5902" s="65"/>
      <c r="E5902" s="65"/>
      <c r="F5902" s="65"/>
      <c r="G5902" s="145"/>
    </row>
    <row r="5903" spans="1:7">
      <c r="A5903" s="65"/>
      <c r="B5903" s="65"/>
      <c r="C5903" s="65"/>
      <c r="D5903" s="65"/>
      <c r="E5903" s="65"/>
      <c r="F5903" s="65"/>
      <c r="G5903" s="145"/>
    </row>
    <row r="5904" spans="1:7">
      <c r="A5904" s="65"/>
      <c r="B5904" s="65"/>
      <c r="C5904" s="65"/>
      <c r="D5904" s="65"/>
      <c r="E5904" s="65"/>
      <c r="F5904" s="65"/>
      <c r="G5904" s="145"/>
    </row>
    <row r="5905" spans="1:7">
      <c r="A5905" s="65"/>
      <c r="B5905" s="65"/>
      <c r="C5905" s="65"/>
      <c r="D5905" s="65"/>
      <c r="E5905" s="65"/>
      <c r="F5905" s="65"/>
      <c r="G5905" s="145"/>
    </row>
    <row r="5906" spans="1:7">
      <c r="A5906" s="65"/>
      <c r="B5906" s="65"/>
      <c r="C5906" s="65"/>
      <c r="D5906" s="65"/>
      <c r="E5906" s="65"/>
      <c r="F5906" s="65"/>
      <c r="G5906" s="145"/>
    </row>
    <row r="5907" spans="1:7">
      <c r="A5907" s="65"/>
      <c r="B5907" s="65"/>
      <c r="C5907" s="65"/>
      <c r="D5907" s="65"/>
      <c r="E5907" s="65"/>
      <c r="F5907" s="65"/>
      <c r="G5907" s="145"/>
    </row>
    <row r="5908" spans="1:7">
      <c r="A5908" s="65"/>
      <c r="B5908" s="65"/>
      <c r="C5908" s="65"/>
      <c r="D5908" s="65"/>
      <c r="E5908" s="65"/>
      <c r="F5908" s="65"/>
      <c r="G5908" s="145"/>
    </row>
    <row r="5909" spans="1:7">
      <c r="A5909" s="65"/>
      <c r="B5909" s="65"/>
      <c r="C5909" s="65"/>
      <c r="D5909" s="65"/>
      <c r="E5909" s="65"/>
      <c r="F5909" s="65"/>
      <c r="G5909" s="145"/>
    </row>
    <row r="5910" spans="1:7">
      <c r="A5910" s="65"/>
      <c r="B5910" s="65"/>
      <c r="C5910" s="65"/>
      <c r="D5910" s="65"/>
      <c r="E5910" s="65"/>
      <c r="F5910" s="65"/>
      <c r="G5910" s="145"/>
    </row>
    <row r="5911" spans="1:7">
      <c r="A5911" s="65"/>
      <c r="B5911" s="65"/>
      <c r="C5911" s="65"/>
      <c r="D5911" s="65"/>
      <c r="E5911" s="65"/>
      <c r="F5911" s="65"/>
      <c r="G5911" s="145"/>
    </row>
    <row r="5912" spans="1:7">
      <c r="A5912" s="65"/>
      <c r="B5912" s="65"/>
      <c r="C5912" s="65"/>
      <c r="D5912" s="65"/>
      <c r="E5912" s="65"/>
      <c r="F5912" s="65"/>
      <c r="G5912" s="145"/>
    </row>
    <row r="5913" spans="1:7">
      <c r="A5913" s="65"/>
      <c r="B5913" s="65"/>
      <c r="C5913" s="65"/>
      <c r="D5913" s="65"/>
      <c r="E5913" s="65"/>
      <c r="F5913" s="65"/>
      <c r="G5913" s="145"/>
    </row>
    <row r="5914" spans="1:7">
      <c r="A5914" s="65"/>
      <c r="B5914" s="65"/>
      <c r="C5914" s="65"/>
      <c r="D5914" s="65"/>
      <c r="E5914" s="65"/>
      <c r="F5914" s="65"/>
      <c r="G5914" s="145"/>
    </row>
    <row r="5915" spans="1:7">
      <c r="A5915" s="65"/>
      <c r="B5915" s="65"/>
      <c r="C5915" s="65"/>
      <c r="D5915" s="65"/>
      <c r="E5915" s="65"/>
      <c r="F5915" s="65"/>
      <c r="G5915" s="145"/>
    </row>
    <row r="5916" spans="1:7">
      <c r="A5916" s="65"/>
      <c r="B5916" s="65"/>
      <c r="C5916" s="65"/>
      <c r="D5916" s="65"/>
      <c r="E5916" s="65"/>
      <c r="F5916" s="65"/>
      <c r="G5916" s="145"/>
    </row>
    <row r="5917" spans="1:7">
      <c r="A5917" s="65"/>
      <c r="B5917" s="65"/>
      <c r="C5917" s="65"/>
      <c r="D5917" s="65"/>
      <c r="E5917" s="65"/>
      <c r="F5917" s="65"/>
      <c r="G5917" s="145"/>
    </row>
    <row r="5918" spans="1:7">
      <c r="A5918" s="65"/>
      <c r="B5918" s="65"/>
      <c r="C5918" s="65"/>
      <c r="D5918" s="65"/>
      <c r="E5918" s="65"/>
      <c r="F5918" s="65"/>
      <c r="G5918" s="145"/>
    </row>
    <row r="5919" spans="1:7">
      <c r="A5919" s="65"/>
      <c r="B5919" s="65"/>
      <c r="C5919" s="65"/>
      <c r="D5919" s="65"/>
      <c r="E5919" s="65"/>
      <c r="F5919" s="65"/>
      <c r="G5919" s="145"/>
    </row>
    <row r="5920" spans="1:7">
      <c r="A5920" s="65"/>
      <c r="B5920" s="65"/>
      <c r="C5920" s="65"/>
      <c r="D5920" s="65"/>
      <c r="E5920" s="65"/>
      <c r="F5920" s="65"/>
      <c r="G5920" s="145"/>
    </row>
    <row r="5921" spans="1:7">
      <c r="A5921" s="65"/>
      <c r="B5921" s="65"/>
      <c r="C5921" s="65"/>
      <c r="D5921" s="65"/>
      <c r="E5921" s="65"/>
      <c r="F5921" s="65"/>
      <c r="G5921" s="145"/>
    </row>
    <row r="5922" spans="1:7">
      <c r="A5922" s="65"/>
      <c r="B5922" s="65"/>
      <c r="C5922" s="65"/>
      <c r="D5922" s="65"/>
      <c r="E5922" s="65"/>
      <c r="F5922" s="65"/>
      <c r="G5922" s="145"/>
    </row>
    <row r="5923" spans="1:7">
      <c r="A5923" s="65"/>
      <c r="B5923" s="65"/>
      <c r="C5923" s="65"/>
      <c r="D5923" s="65"/>
      <c r="E5923" s="65"/>
      <c r="F5923" s="65"/>
      <c r="G5923" s="145"/>
    </row>
    <row r="5924" spans="1:7">
      <c r="A5924" s="65"/>
      <c r="B5924" s="65"/>
      <c r="C5924" s="65"/>
      <c r="D5924" s="65"/>
      <c r="E5924" s="65"/>
      <c r="F5924" s="65"/>
      <c r="G5924" s="145"/>
    </row>
    <row r="5925" spans="1:7">
      <c r="A5925" s="65"/>
      <c r="B5925" s="65"/>
      <c r="C5925" s="65"/>
      <c r="D5925" s="65"/>
      <c r="E5925" s="65"/>
      <c r="F5925" s="65"/>
      <c r="G5925" s="145"/>
    </row>
    <row r="5926" spans="1:7">
      <c r="A5926" s="65"/>
      <c r="B5926" s="65"/>
      <c r="C5926" s="65"/>
      <c r="D5926" s="65"/>
      <c r="E5926" s="65"/>
      <c r="F5926" s="65"/>
      <c r="G5926" s="145"/>
    </row>
    <row r="5927" spans="1:7">
      <c r="A5927" s="65"/>
      <c r="B5927" s="65"/>
      <c r="C5927" s="65"/>
      <c r="D5927" s="65"/>
      <c r="E5927" s="65"/>
      <c r="F5927" s="65"/>
      <c r="G5927" s="145"/>
    </row>
    <row r="5928" spans="1:7">
      <c r="A5928" s="65"/>
      <c r="B5928" s="65"/>
      <c r="C5928" s="65"/>
      <c r="D5928" s="65"/>
      <c r="E5928" s="65"/>
      <c r="F5928" s="65"/>
      <c r="G5928" s="145"/>
    </row>
    <row r="5929" spans="1:7">
      <c r="A5929" s="65"/>
      <c r="B5929" s="65"/>
      <c r="C5929" s="65"/>
      <c r="D5929" s="65"/>
      <c r="E5929" s="65"/>
      <c r="F5929" s="65"/>
      <c r="G5929" s="145"/>
    </row>
    <row r="5930" spans="1:7">
      <c r="A5930" s="65"/>
      <c r="B5930" s="65"/>
      <c r="C5930" s="65"/>
      <c r="D5930" s="65"/>
      <c r="E5930" s="65"/>
      <c r="F5930" s="65"/>
      <c r="G5930" s="145"/>
    </row>
    <row r="5931" spans="1:7">
      <c r="A5931" s="65"/>
      <c r="B5931" s="65"/>
      <c r="C5931" s="65"/>
      <c r="D5931" s="65"/>
      <c r="E5931" s="65"/>
      <c r="F5931" s="65"/>
      <c r="G5931" s="145"/>
    </row>
    <row r="5932" spans="1:7">
      <c r="A5932" s="65"/>
      <c r="B5932" s="65"/>
      <c r="C5932" s="65"/>
      <c r="D5932" s="65"/>
      <c r="E5932" s="65"/>
      <c r="F5932" s="65"/>
      <c r="G5932" s="145"/>
    </row>
    <row r="5933" spans="1:7">
      <c r="A5933" s="65"/>
      <c r="B5933" s="65"/>
      <c r="C5933" s="65"/>
      <c r="D5933" s="65"/>
      <c r="E5933" s="65"/>
      <c r="F5933" s="65"/>
      <c r="G5933" s="145"/>
    </row>
    <row r="5934" spans="1:7">
      <c r="A5934" s="65"/>
      <c r="B5934" s="65"/>
      <c r="C5934" s="65"/>
      <c r="D5934" s="65"/>
      <c r="E5934" s="65"/>
      <c r="F5934" s="65"/>
      <c r="G5934" s="145"/>
    </row>
    <row r="5935" spans="1:7">
      <c r="A5935" s="65"/>
      <c r="B5935" s="65"/>
      <c r="C5935" s="65"/>
      <c r="D5935" s="65"/>
      <c r="E5935" s="65"/>
      <c r="F5935" s="65"/>
      <c r="G5935" s="145"/>
    </row>
    <row r="5936" spans="1:7">
      <c r="A5936" s="65"/>
      <c r="B5936" s="65"/>
      <c r="C5936" s="65"/>
      <c r="D5936" s="65"/>
      <c r="E5936" s="65"/>
      <c r="F5936" s="65"/>
      <c r="G5936" s="145"/>
    </row>
    <row r="5937" spans="1:7">
      <c r="A5937" s="65"/>
      <c r="B5937" s="65"/>
      <c r="C5937" s="65"/>
      <c r="D5937" s="65"/>
      <c r="E5937" s="65"/>
      <c r="F5937" s="65"/>
      <c r="G5937" s="145"/>
    </row>
    <row r="5938" spans="1:7">
      <c r="A5938" s="65"/>
      <c r="B5938" s="65"/>
      <c r="C5938" s="65"/>
      <c r="D5938" s="65"/>
      <c r="E5938" s="65"/>
      <c r="F5938" s="65"/>
      <c r="G5938" s="145"/>
    </row>
    <row r="5939" spans="1:7">
      <c r="A5939" s="65"/>
      <c r="B5939" s="65"/>
      <c r="C5939" s="65"/>
      <c r="D5939" s="65"/>
      <c r="E5939" s="65"/>
      <c r="F5939" s="65"/>
      <c r="G5939" s="145"/>
    </row>
    <row r="5940" spans="1:7">
      <c r="A5940" s="65"/>
      <c r="B5940" s="65"/>
      <c r="C5940" s="65"/>
      <c r="D5940" s="65"/>
      <c r="E5940" s="65"/>
      <c r="F5940" s="65"/>
      <c r="G5940" s="145"/>
    </row>
    <row r="5941" spans="1:7">
      <c r="A5941" s="65"/>
      <c r="B5941" s="65"/>
      <c r="C5941" s="65"/>
      <c r="D5941" s="65"/>
      <c r="E5941" s="65"/>
      <c r="F5941" s="65"/>
      <c r="G5941" s="145"/>
    </row>
    <row r="5942" spans="1:7">
      <c r="A5942" s="65"/>
      <c r="B5942" s="65"/>
      <c r="C5942" s="65"/>
      <c r="D5942" s="65"/>
      <c r="E5942" s="65"/>
      <c r="F5942" s="65"/>
      <c r="G5942" s="145"/>
    </row>
    <row r="5943" spans="1:7">
      <c r="A5943" s="65"/>
      <c r="B5943" s="65"/>
      <c r="C5943" s="65"/>
      <c r="D5943" s="65"/>
      <c r="E5943" s="65"/>
      <c r="F5943" s="65"/>
      <c r="G5943" s="145"/>
    </row>
    <row r="5944" spans="1:7">
      <c r="A5944" s="65"/>
      <c r="B5944" s="65"/>
      <c r="C5944" s="65"/>
      <c r="D5944" s="65"/>
      <c r="E5944" s="65"/>
      <c r="F5944" s="65"/>
      <c r="G5944" s="145"/>
    </row>
    <row r="5945" spans="1:7">
      <c r="A5945" s="65"/>
      <c r="B5945" s="65"/>
      <c r="C5945" s="65"/>
      <c r="D5945" s="65"/>
      <c r="E5945" s="65"/>
      <c r="F5945" s="65"/>
      <c r="G5945" s="145"/>
    </row>
    <row r="5946" spans="1:7">
      <c r="A5946" s="65"/>
      <c r="B5946" s="65"/>
      <c r="C5946" s="65"/>
      <c r="D5946" s="65"/>
      <c r="E5946" s="65"/>
      <c r="F5946" s="65"/>
      <c r="G5946" s="145"/>
    </row>
    <row r="5947" spans="1:7">
      <c r="A5947" s="65"/>
      <c r="B5947" s="65"/>
      <c r="C5947" s="65"/>
      <c r="D5947" s="65"/>
      <c r="E5947" s="65"/>
      <c r="F5947" s="65"/>
      <c r="G5947" s="145"/>
    </row>
    <row r="5948" spans="1:7">
      <c r="A5948" s="65"/>
      <c r="B5948" s="65"/>
      <c r="C5948" s="65"/>
      <c r="D5948" s="65"/>
      <c r="E5948" s="65"/>
      <c r="F5948" s="65"/>
      <c r="G5948" s="145"/>
    </row>
    <row r="5949" spans="1:7">
      <c r="A5949" s="65"/>
      <c r="B5949" s="65"/>
      <c r="C5949" s="65"/>
      <c r="D5949" s="65"/>
      <c r="E5949" s="65"/>
      <c r="F5949" s="65"/>
      <c r="G5949" s="145"/>
    </row>
    <row r="5950" spans="1:7">
      <c r="A5950" s="65"/>
      <c r="B5950" s="65"/>
      <c r="C5950" s="65"/>
      <c r="D5950" s="65"/>
      <c r="E5950" s="65"/>
      <c r="F5950" s="65"/>
      <c r="G5950" s="145"/>
    </row>
    <row r="5951" spans="1:7">
      <c r="A5951" s="65"/>
      <c r="B5951" s="65"/>
      <c r="C5951" s="65"/>
      <c r="D5951" s="65"/>
      <c r="E5951" s="65"/>
      <c r="F5951" s="65"/>
      <c r="G5951" s="145"/>
    </row>
    <row r="5952" spans="1:7">
      <c r="A5952" s="65"/>
      <c r="B5952" s="65"/>
      <c r="C5952" s="65"/>
      <c r="D5952" s="65"/>
      <c r="E5952" s="65"/>
      <c r="F5952" s="65"/>
      <c r="G5952" s="145"/>
    </row>
    <row r="5953" spans="1:7">
      <c r="A5953" s="65"/>
      <c r="B5953" s="65"/>
      <c r="C5953" s="65"/>
      <c r="D5953" s="65"/>
      <c r="E5953" s="65"/>
      <c r="F5953" s="65"/>
      <c r="G5953" s="145"/>
    </row>
    <row r="5954" spans="1:7">
      <c r="A5954" s="65"/>
      <c r="B5954" s="65"/>
      <c r="C5954" s="65"/>
      <c r="D5954" s="65"/>
      <c r="E5954" s="65"/>
      <c r="F5954" s="65"/>
      <c r="G5954" s="145"/>
    </row>
    <row r="5955" spans="1:7">
      <c r="A5955" s="65"/>
      <c r="B5955" s="65"/>
      <c r="C5955" s="65"/>
      <c r="D5955" s="65"/>
      <c r="E5955" s="65"/>
      <c r="F5955" s="65"/>
      <c r="G5955" s="145"/>
    </row>
    <row r="5956" spans="1:7">
      <c r="A5956" s="65"/>
      <c r="B5956" s="65"/>
      <c r="C5956" s="65"/>
      <c r="D5956" s="65"/>
      <c r="E5956" s="65"/>
      <c r="F5956" s="65"/>
      <c r="G5956" s="145"/>
    </row>
    <row r="5957" spans="1:7">
      <c r="A5957" s="65"/>
      <c r="B5957" s="65"/>
      <c r="C5957" s="65"/>
      <c r="D5957" s="65"/>
      <c r="E5957" s="65"/>
      <c r="F5957" s="65"/>
      <c r="G5957" s="145"/>
    </row>
    <row r="5958" spans="1:7">
      <c r="A5958" s="65"/>
      <c r="B5958" s="65"/>
      <c r="C5958" s="65"/>
      <c r="D5958" s="65"/>
      <c r="E5958" s="65"/>
      <c r="F5958" s="65"/>
      <c r="G5958" s="145"/>
    </row>
    <row r="5959" spans="1:7">
      <c r="A5959" s="65"/>
      <c r="B5959" s="65"/>
      <c r="C5959" s="65"/>
      <c r="D5959" s="65"/>
      <c r="E5959" s="65"/>
      <c r="F5959" s="65"/>
      <c r="G5959" s="145"/>
    </row>
    <row r="5960" spans="1:7">
      <c r="A5960" s="65"/>
      <c r="B5960" s="65"/>
      <c r="C5960" s="65"/>
      <c r="D5960" s="65"/>
      <c r="E5960" s="65"/>
      <c r="F5960" s="65"/>
      <c r="G5960" s="145"/>
    </row>
    <row r="5961" spans="1:7">
      <c r="A5961" s="65"/>
      <c r="B5961" s="65"/>
      <c r="C5961" s="65"/>
      <c r="D5961" s="65"/>
      <c r="E5961" s="65"/>
      <c r="F5961" s="65"/>
      <c r="G5961" s="145"/>
    </row>
    <row r="5962" spans="1:7">
      <c r="A5962" s="65"/>
      <c r="B5962" s="65"/>
      <c r="C5962" s="65"/>
      <c r="D5962" s="65"/>
      <c r="E5962" s="65"/>
      <c r="F5962" s="65"/>
      <c r="G5962" s="145"/>
    </row>
    <row r="5963" spans="1:7">
      <c r="A5963" s="65"/>
      <c r="B5963" s="65"/>
      <c r="C5963" s="65"/>
      <c r="D5963" s="65"/>
      <c r="E5963" s="65"/>
      <c r="F5963" s="65"/>
      <c r="G5963" s="145"/>
    </row>
    <row r="5964" spans="1:7">
      <c r="A5964" s="65"/>
      <c r="B5964" s="65"/>
      <c r="C5964" s="65"/>
      <c r="D5964" s="65"/>
      <c r="E5964" s="65"/>
      <c r="F5964" s="65"/>
      <c r="G5964" s="145"/>
    </row>
    <row r="5965" spans="1:7">
      <c r="A5965" s="65"/>
      <c r="B5965" s="65"/>
      <c r="C5965" s="65"/>
      <c r="D5965" s="65"/>
      <c r="E5965" s="65"/>
      <c r="F5965" s="65"/>
      <c r="G5965" s="145"/>
    </row>
    <row r="5966" spans="1:7">
      <c r="A5966" s="65"/>
      <c r="B5966" s="65"/>
      <c r="C5966" s="65"/>
      <c r="D5966" s="65"/>
      <c r="E5966" s="65"/>
      <c r="F5966" s="65"/>
      <c r="G5966" s="145"/>
    </row>
    <row r="5967" spans="1:7">
      <c r="A5967" s="65"/>
      <c r="B5967" s="65"/>
      <c r="C5967" s="65"/>
      <c r="D5967" s="65"/>
      <c r="E5967" s="65"/>
      <c r="F5967" s="65"/>
      <c r="G5967" s="145"/>
    </row>
    <row r="5968" spans="1:7">
      <c r="A5968" s="65"/>
      <c r="B5968" s="65"/>
      <c r="C5968" s="65"/>
      <c r="D5968" s="65"/>
      <c r="E5968" s="65"/>
      <c r="F5968" s="65"/>
      <c r="G5968" s="145"/>
    </row>
    <row r="5969" spans="1:7">
      <c r="A5969" s="65"/>
      <c r="B5969" s="65"/>
      <c r="C5969" s="65"/>
      <c r="D5969" s="65"/>
      <c r="E5969" s="65"/>
      <c r="F5969" s="65"/>
      <c r="G5969" s="145"/>
    </row>
    <row r="5970" spans="1:7">
      <c r="A5970" s="65"/>
      <c r="B5970" s="65"/>
      <c r="C5970" s="65"/>
      <c r="D5970" s="65"/>
      <c r="E5970" s="65"/>
      <c r="F5970" s="65"/>
      <c r="G5970" s="145"/>
    </row>
    <row r="5971" spans="1:7">
      <c r="A5971" s="65"/>
      <c r="B5971" s="65"/>
      <c r="C5971" s="65"/>
      <c r="D5971" s="65"/>
      <c r="E5971" s="65"/>
      <c r="F5971" s="65"/>
      <c r="G5971" s="145"/>
    </row>
    <row r="5972" spans="1:7">
      <c r="A5972" s="65"/>
      <c r="B5972" s="65"/>
      <c r="C5972" s="65"/>
      <c r="D5972" s="65"/>
      <c r="E5972" s="65"/>
      <c r="F5972" s="65"/>
      <c r="G5972" s="145"/>
    </row>
    <row r="5973" spans="1:7">
      <c r="A5973" s="65"/>
      <c r="B5973" s="65"/>
      <c r="C5973" s="65"/>
      <c r="D5973" s="65"/>
      <c r="E5973" s="65"/>
      <c r="F5973" s="65"/>
      <c r="G5973" s="145"/>
    </row>
    <row r="5974" spans="1:7">
      <c r="A5974" s="65"/>
      <c r="B5974" s="65"/>
      <c r="C5974" s="65"/>
      <c r="D5974" s="65"/>
      <c r="E5974" s="65"/>
      <c r="F5974" s="65"/>
      <c r="G5974" s="145"/>
    </row>
    <row r="5975" spans="1:7">
      <c r="A5975" s="65"/>
      <c r="B5975" s="65"/>
      <c r="C5975" s="65"/>
      <c r="D5975" s="65"/>
      <c r="E5975" s="65"/>
      <c r="F5975" s="65"/>
      <c r="G5975" s="145"/>
    </row>
    <row r="5976" spans="1:7">
      <c r="A5976" s="65"/>
      <c r="B5976" s="65"/>
      <c r="C5976" s="65"/>
      <c r="D5976" s="65"/>
      <c r="E5976" s="65"/>
      <c r="F5976" s="65"/>
      <c r="G5976" s="145"/>
    </row>
    <row r="5977" spans="1:7">
      <c r="A5977" s="65"/>
      <c r="B5977" s="65"/>
      <c r="C5977" s="65"/>
      <c r="D5977" s="65"/>
      <c r="E5977" s="65"/>
      <c r="F5977" s="65"/>
      <c r="G5977" s="145"/>
    </row>
    <row r="5978" spans="1:7">
      <c r="A5978" s="65"/>
      <c r="B5978" s="65"/>
      <c r="C5978" s="65"/>
      <c r="D5978" s="65"/>
      <c r="E5978" s="65"/>
      <c r="F5978" s="65"/>
      <c r="G5978" s="145"/>
    </row>
    <row r="5979" spans="1:7">
      <c r="A5979" s="65"/>
      <c r="B5979" s="65"/>
      <c r="C5979" s="65"/>
      <c r="D5979" s="65"/>
      <c r="E5979" s="65"/>
      <c r="F5979" s="65"/>
      <c r="G5979" s="145"/>
    </row>
    <row r="5980" spans="1:7">
      <c r="A5980" s="65"/>
      <c r="B5980" s="65"/>
      <c r="C5980" s="65"/>
      <c r="D5980" s="65"/>
      <c r="E5980" s="65"/>
      <c r="F5980" s="65"/>
      <c r="G5980" s="145"/>
    </row>
    <row r="5981" spans="1:7">
      <c r="A5981" s="65"/>
      <c r="B5981" s="65"/>
      <c r="C5981" s="65"/>
      <c r="D5981" s="65"/>
      <c r="E5981" s="65"/>
      <c r="F5981" s="65"/>
      <c r="G5981" s="145"/>
    </row>
    <row r="5982" spans="1:7">
      <c r="A5982" s="65"/>
      <c r="B5982" s="65"/>
      <c r="C5982" s="65"/>
      <c r="D5982" s="65"/>
      <c r="E5982" s="65"/>
      <c r="F5982" s="65"/>
      <c r="G5982" s="145"/>
    </row>
    <row r="5983" spans="1:7">
      <c r="A5983" s="65"/>
      <c r="B5983" s="65"/>
      <c r="C5983" s="65"/>
      <c r="D5983" s="65"/>
      <c r="E5983" s="65"/>
      <c r="F5983" s="65"/>
      <c r="G5983" s="145"/>
    </row>
    <row r="5984" spans="1:7">
      <c r="A5984" s="65"/>
      <c r="B5984" s="65"/>
      <c r="C5984" s="65"/>
      <c r="D5984" s="65"/>
      <c r="E5984" s="65"/>
      <c r="F5984" s="65"/>
      <c r="G5984" s="145"/>
    </row>
    <row r="5985" spans="1:7">
      <c r="A5985" s="65"/>
      <c r="B5985" s="65"/>
      <c r="C5985" s="65"/>
      <c r="D5985" s="65"/>
      <c r="E5985" s="65"/>
      <c r="F5985" s="65"/>
      <c r="G5985" s="145"/>
    </row>
    <row r="5986" spans="1:7">
      <c r="A5986" s="65"/>
      <c r="B5986" s="65"/>
      <c r="C5986" s="65"/>
      <c r="D5986" s="65"/>
      <c r="E5986" s="65"/>
      <c r="F5986" s="65"/>
      <c r="G5986" s="145"/>
    </row>
    <row r="5987" spans="1:7">
      <c r="A5987" s="65"/>
      <c r="B5987" s="65"/>
      <c r="C5987" s="65"/>
      <c r="D5987" s="65"/>
      <c r="E5987" s="65"/>
      <c r="F5987" s="65"/>
      <c r="G5987" s="145"/>
    </row>
    <row r="5988" spans="1:7">
      <c r="A5988" s="65"/>
      <c r="B5988" s="65"/>
      <c r="C5988" s="65"/>
      <c r="D5988" s="65"/>
      <c r="E5988" s="65"/>
      <c r="F5988" s="65"/>
      <c r="G5988" s="145"/>
    </row>
    <row r="5989" spans="1:7">
      <c r="A5989" s="65"/>
      <c r="B5989" s="65"/>
      <c r="C5989" s="65"/>
      <c r="D5989" s="65"/>
      <c r="E5989" s="65"/>
      <c r="F5989" s="65"/>
      <c r="G5989" s="145"/>
    </row>
    <row r="5990" spans="1:7">
      <c r="A5990" s="65"/>
      <c r="B5990" s="65"/>
      <c r="C5990" s="65"/>
      <c r="D5990" s="65"/>
      <c r="E5990" s="65"/>
      <c r="F5990" s="65"/>
      <c r="G5990" s="145"/>
    </row>
    <row r="5991" spans="1:7">
      <c r="A5991" s="65"/>
      <c r="B5991" s="65"/>
      <c r="C5991" s="65"/>
      <c r="D5991" s="65"/>
      <c r="E5991" s="65"/>
      <c r="F5991" s="65"/>
      <c r="G5991" s="145"/>
    </row>
    <row r="5992" spans="1:7">
      <c r="A5992" s="65"/>
      <c r="B5992" s="65"/>
      <c r="C5992" s="65"/>
      <c r="D5992" s="65"/>
      <c r="E5992" s="65"/>
      <c r="F5992" s="65"/>
      <c r="G5992" s="145"/>
    </row>
    <row r="5993" spans="1:7">
      <c r="A5993" s="65"/>
      <c r="B5993" s="65"/>
      <c r="C5993" s="65"/>
      <c r="D5993" s="65"/>
      <c r="E5993" s="65"/>
      <c r="F5993" s="65"/>
      <c r="G5993" s="145"/>
    </row>
    <row r="5994" spans="1:7">
      <c r="A5994" s="65"/>
      <c r="B5994" s="65"/>
      <c r="C5994" s="65"/>
      <c r="D5994" s="65"/>
      <c r="E5994" s="65"/>
      <c r="F5994" s="65"/>
      <c r="G5994" s="145"/>
    </row>
    <row r="5995" spans="1:7">
      <c r="A5995" s="65"/>
      <c r="B5995" s="65"/>
      <c r="C5995" s="65"/>
      <c r="D5995" s="65"/>
      <c r="E5995" s="65"/>
      <c r="F5995" s="65"/>
      <c r="G5995" s="145"/>
    </row>
    <row r="5996" spans="1:7">
      <c r="A5996" s="65"/>
      <c r="B5996" s="65"/>
      <c r="C5996" s="65"/>
      <c r="D5996" s="65"/>
      <c r="E5996" s="65"/>
      <c r="F5996" s="65"/>
      <c r="G5996" s="145"/>
    </row>
    <row r="5997" spans="1:7">
      <c r="A5997" s="65"/>
      <c r="B5997" s="65"/>
      <c r="C5997" s="65"/>
      <c r="D5997" s="65"/>
      <c r="E5997" s="65"/>
      <c r="F5997" s="65"/>
      <c r="G5997" s="145"/>
    </row>
    <row r="5998" spans="1:7">
      <c r="A5998" s="65"/>
      <c r="B5998" s="65"/>
      <c r="C5998" s="65"/>
      <c r="D5998" s="65"/>
      <c r="E5998" s="65"/>
      <c r="F5998" s="65"/>
      <c r="G5998" s="145"/>
    </row>
    <row r="5999" spans="1:7">
      <c r="A5999" s="65"/>
      <c r="B5999" s="65"/>
      <c r="C5999" s="65"/>
      <c r="D5999" s="65"/>
      <c r="E5999" s="65"/>
      <c r="F5999" s="65"/>
      <c r="G5999" s="145"/>
    </row>
    <row r="6000" spans="1:7">
      <c r="A6000" s="65"/>
      <c r="B6000" s="65"/>
      <c r="C6000" s="65"/>
      <c r="D6000" s="65"/>
      <c r="E6000" s="65"/>
      <c r="F6000" s="65"/>
      <c r="G6000" s="145"/>
    </row>
    <row r="6001" spans="1:7">
      <c r="A6001" s="65"/>
      <c r="B6001" s="65"/>
      <c r="C6001" s="65"/>
      <c r="D6001" s="65"/>
      <c r="E6001" s="65"/>
      <c r="F6001" s="65"/>
      <c r="G6001" s="145"/>
    </row>
    <row r="6002" spans="1:7">
      <c r="A6002" s="65"/>
      <c r="B6002" s="65"/>
      <c r="C6002" s="65"/>
      <c r="D6002" s="65"/>
      <c r="E6002" s="65"/>
      <c r="F6002" s="65"/>
      <c r="G6002" s="145"/>
    </row>
    <row r="6003" spans="1:7">
      <c r="A6003" s="65"/>
      <c r="B6003" s="65"/>
      <c r="C6003" s="65"/>
      <c r="D6003" s="65"/>
      <c r="E6003" s="65"/>
      <c r="F6003" s="65"/>
      <c r="G6003" s="145"/>
    </row>
    <row r="6004" spans="1:7">
      <c r="A6004" s="65"/>
      <c r="B6004" s="65"/>
      <c r="C6004" s="65"/>
      <c r="D6004" s="65"/>
      <c r="E6004" s="65"/>
      <c r="F6004" s="65"/>
      <c r="G6004" s="145"/>
    </row>
    <row r="6005" spans="1:7">
      <c r="A6005" s="65"/>
      <c r="B6005" s="65"/>
      <c r="C6005" s="65"/>
      <c r="D6005" s="65"/>
      <c r="E6005" s="65"/>
      <c r="F6005" s="65"/>
      <c r="G6005" s="145"/>
    </row>
    <row r="6006" spans="1:7">
      <c r="A6006" s="65"/>
      <c r="B6006" s="65"/>
      <c r="C6006" s="65"/>
      <c r="D6006" s="65"/>
      <c r="E6006" s="65"/>
      <c r="F6006" s="65"/>
      <c r="G6006" s="145"/>
    </row>
    <row r="6007" spans="1:7">
      <c r="A6007" s="65"/>
      <c r="B6007" s="65"/>
      <c r="C6007" s="65"/>
      <c r="D6007" s="65"/>
      <c r="E6007" s="65"/>
      <c r="F6007" s="65"/>
      <c r="G6007" s="145"/>
    </row>
    <row r="6008" spans="1:7">
      <c r="A6008" s="65"/>
      <c r="B6008" s="65"/>
      <c r="C6008" s="65"/>
      <c r="D6008" s="65"/>
      <c r="E6008" s="65"/>
      <c r="F6008" s="65"/>
      <c r="G6008" s="145"/>
    </row>
    <row r="6009" spans="1:7">
      <c r="A6009" s="65"/>
      <c r="B6009" s="65"/>
      <c r="C6009" s="65"/>
      <c r="D6009" s="65"/>
      <c r="E6009" s="65"/>
      <c r="F6009" s="65"/>
      <c r="G6009" s="145"/>
    </row>
    <row r="6010" spans="1:7">
      <c r="A6010" s="65"/>
      <c r="B6010" s="65"/>
      <c r="C6010" s="65"/>
      <c r="D6010" s="65"/>
      <c r="E6010" s="65"/>
      <c r="F6010" s="65"/>
      <c r="G6010" s="145"/>
    </row>
    <row r="6011" spans="1:7">
      <c r="A6011" s="65"/>
      <c r="B6011" s="65"/>
      <c r="C6011" s="65"/>
      <c r="D6011" s="65"/>
      <c r="E6011" s="65"/>
      <c r="F6011" s="65"/>
      <c r="G6011" s="145"/>
    </row>
    <row r="6012" spans="1:7">
      <c r="A6012" s="65"/>
      <c r="B6012" s="65"/>
      <c r="C6012" s="65"/>
      <c r="D6012" s="65"/>
      <c r="E6012" s="65"/>
      <c r="F6012" s="65"/>
      <c r="G6012" s="145"/>
    </row>
    <row r="6013" spans="1:7">
      <c r="A6013" s="65"/>
      <c r="B6013" s="65"/>
      <c r="C6013" s="65"/>
      <c r="D6013" s="65"/>
      <c r="E6013" s="65"/>
      <c r="F6013" s="65"/>
      <c r="G6013" s="145"/>
    </row>
    <row r="6014" spans="1:7">
      <c r="A6014" s="65"/>
      <c r="B6014" s="65"/>
      <c r="C6014" s="65"/>
      <c r="D6014" s="65"/>
      <c r="E6014" s="65"/>
      <c r="F6014" s="65"/>
      <c r="G6014" s="145"/>
    </row>
    <row r="6015" spans="1:7">
      <c r="A6015" s="65"/>
      <c r="B6015" s="65"/>
      <c r="C6015" s="65"/>
      <c r="D6015" s="65"/>
      <c r="E6015" s="65"/>
      <c r="F6015" s="65"/>
      <c r="G6015" s="145"/>
    </row>
    <row r="6016" spans="1:7">
      <c r="A6016" s="65"/>
      <c r="B6016" s="65"/>
      <c r="C6016" s="65"/>
      <c r="D6016" s="65"/>
      <c r="E6016" s="65"/>
      <c r="F6016" s="65"/>
      <c r="G6016" s="145"/>
    </row>
    <row r="6017" spans="1:7">
      <c r="A6017" s="65"/>
      <c r="B6017" s="65"/>
      <c r="C6017" s="65"/>
      <c r="D6017" s="65"/>
      <c r="E6017" s="65"/>
      <c r="F6017" s="65"/>
      <c r="G6017" s="145"/>
    </row>
    <row r="6018" spans="1:7">
      <c r="A6018" s="65"/>
      <c r="B6018" s="65"/>
      <c r="C6018" s="65"/>
      <c r="D6018" s="65"/>
      <c r="E6018" s="65"/>
      <c r="F6018" s="65"/>
      <c r="G6018" s="145"/>
    </row>
    <row r="6019" spans="1:7">
      <c r="A6019" s="65"/>
      <c r="B6019" s="65"/>
      <c r="C6019" s="65"/>
      <c r="D6019" s="65"/>
      <c r="E6019" s="65"/>
      <c r="F6019" s="65"/>
      <c r="G6019" s="145"/>
    </row>
    <row r="6020" spans="1:7">
      <c r="A6020" s="65"/>
      <c r="B6020" s="65"/>
      <c r="C6020" s="65"/>
      <c r="D6020" s="65"/>
      <c r="E6020" s="65"/>
      <c r="F6020" s="65"/>
      <c r="G6020" s="145"/>
    </row>
    <row r="6021" spans="1:7">
      <c r="A6021" s="65"/>
      <c r="B6021" s="65"/>
      <c r="C6021" s="65"/>
      <c r="D6021" s="65"/>
      <c r="E6021" s="65"/>
      <c r="F6021" s="65"/>
      <c r="G6021" s="145"/>
    </row>
    <row r="6022" spans="1:7">
      <c r="A6022" s="65"/>
      <c r="B6022" s="65"/>
      <c r="C6022" s="65"/>
      <c r="D6022" s="65"/>
      <c r="E6022" s="65"/>
      <c r="F6022" s="65"/>
      <c r="G6022" s="145"/>
    </row>
    <row r="6023" spans="1:7">
      <c r="A6023" s="65"/>
      <c r="B6023" s="65"/>
      <c r="C6023" s="65"/>
      <c r="D6023" s="65"/>
      <c r="E6023" s="65"/>
      <c r="F6023" s="65"/>
      <c r="G6023" s="145"/>
    </row>
    <row r="6024" spans="1:7">
      <c r="A6024" s="65"/>
      <c r="B6024" s="65"/>
      <c r="C6024" s="65"/>
      <c r="D6024" s="65"/>
      <c r="E6024" s="65"/>
      <c r="F6024" s="65"/>
      <c r="G6024" s="145"/>
    </row>
    <row r="6025" spans="1:7">
      <c r="A6025" s="65"/>
      <c r="B6025" s="65"/>
      <c r="C6025" s="65"/>
      <c r="D6025" s="65"/>
      <c r="E6025" s="65"/>
      <c r="F6025" s="65"/>
      <c r="G6025" s="145"/>
    </row>
    <row r="6026" spans="1:7">
      <c r="A6026" s="65"/>
      <c r="B6026" s="65"/>
      <c r="C6026" s="65"/>
      <c r="D6026" s="65"/>
      <c r="E6026" s="65"/>
      <c r="F6026" s="65"/>
      <c r="G6026" s="145"/>
    </row>
    <row r="6027" spans="1:7">
      <c r="A6027" s="65"/>
      <c r="B6027" s="65"/>
      <c r="C6027" s="65"/>
      <c r="D6027" s="65"/>
      <c r="E6027" s="65"/>
      <c r="F6027" s="65"/>
      <c r="G6027" s="145"/>
    </row>
    <row r="6028" spans="1:7">
      <c r="A6028" s="65"/>
      <c r="B6028" s="65"/>
      <c r="C6028" s="65"/>
      <c r="D6028" s="65"/>
      <c r="E6028" s="65"/>
      <c r="F6028" s="65"/>
      <c r="G6028" s="145"/>
    </row>
    <row r="6029" spans="1:7">
      <c r="A6029" s="65"/>
      <c r="B6029" s="65"/>
      <c r="C6029" s="65"/>
      <c r="D6029" s="65"/>
      <c r="E6029" s="65"/>
      <c r="F6029" s="65"/>
      <c r="G6029" s="145"/>
    </row>
    <row r="6030" spans="1:7">
      <c r="A6030" s="65"/>
      <c r="B6030" s="65"/>
      <c r="C6030" s="65"/>
      <c r="D6030" s="65"/>
      <c r="E6030" s="65"/>
      <c r="F6030" s="65"/>
      <c r="G6030" s="145"/>
    </row>
    <row r="6031" spans="1:7">
      <c r="A6031" s="65"/>
      <c r="B6031" s="65"/>
      <c r="C6031" s="65"/>
      <c r="D6031" s="65"/>
      <c r="E6031" s="65"/>
      <c r="F6031" s="65"/>
      <c r="G6031" s="145"/>
    </row>
    <row r="6032" spans="1:7">
      <c r="A6032" s="65"/>
      <c r="B6032" s="65"/>
      <c r="C6032" s="65"/>
      <c r="D6032" s="65"/>
      <c r="E6032" s="65"/>
      <c r="F6032" s="65"/>
      <c r="G6032" s="145"/>
    </row>
    <row r="6033" spans="1:7">
      <c r="A6033" s="65"/>
      <c r="B6033" s="65"/>
      <c r="C6033" s="65"/>
      <c r="D6033" s="65"/>
      <c r="E6033" s="65"/>
      <c r="F6033" s="65"/>
      <c r="G6033" s="145"/>
    </row>
    <row r="6034" spans="1:7">
      <c r="A6034" s="65"/>
      <c r="B6034" s="65"/>
      <c r="C6034" s="65"/>
      <c r="D6034" s="65"/>
      <c r="E6034" s="65"/>
      <c r="F6034" s="65"/>
      <c r="G6034" s="145"/>
    </row>
    <row r="6035" spans="1:7">
      <c r="A6035" s="65"/>
      <c r="B6035" s="65"/>
      <c r="C6035" s="65"/>
      <c r="D6035" s="65"/>
      <c r="E6035" s="65"/>
      <c r="F6035" s="65"/>
      <c r="G6035" s="145"/>
    </row>
    <row r="6036" spans="1:7">
      <c r="A6036" s="65"/>
      <c r="B6036" s="65"/>
      <c r="C6036" s="65"/>
      <c r="D6036" s="65"/>
      <c r="E6036" s="65"/>
      <c r="F6036" s="65"/>
      <c r="G6036" s="145"/>
    </row>
    <row r="6037" spans="1:7">
      <c r="A6037" s="65"/>
      <c r="B6037" s="65"/>
      <c r="C6037" s="65"/>
      <c r="D6037" s="65"/>
      <c r="E6037" s="65"/>
      <c r="F6037" s="65"/>
      <c r="G6037" s="145"/>
    </row>
    <row r="6038" spans="1:7">
      <c r="A6038" s="65"/>
      <c r="B6038" s="65"/>
      <c r="C6038" s="65"/>
      <c r="D6038" s="65"/>
      <c r="E6038" s="65"/>
      <c r="F6038" s="65"/>
      <c r="G6038" s="145"/>
    </row>
    <row r="6039" spans="1:7">
      <c r="A6039" s="65"/>
      <c r="B6039" s="65"/>
      <c r="C6039" s="65"/>
      <c r="D6039" s="65"/>
      <c r="E6039" s="65"/>
      <c r="F6039" s="65"/>
      <c r="G6039" s="145"/>
    </row>
    <row r="6040" spans="1:7">
      <c r="A6040" s="65"/>
      <c r="B6040" s="65"/>
      <c r="C6040" s="65"/>
      <c r="D6040" s="65"/>
      <c r="E6040" s="65"/>
      <c r="F6040" s="65"/>
      <c r="G6040" s="145"/>
    </row>
    <row r="6041" spans="1:7">
      <c r="A6041" s="65"/>
      <c r="B6041" s="65"/>
      <c r="C6041" s="65"/>
      <c r="D6041" s="65"/>
      <c r="E6041" s="65"/>
      <c r="F6041" s="65"/>
      <c r="G6041" s="145"/>
    </row>
    <row r="6042" spans="1:7">
      <c r="A6042" s="65"/>
      <c r="B6042" s="65"/>
      <c r="C6042" s="65"/>
      <c r="D6042" s="65"/>
      <c r="E6042" s="65"/>
      <c r="F6042" s="65"/>
      <c r="G6042" s="145"/>
    </row>
    <row r="6043" spans="1:7">
      <c r="A6043" s="65"/>
      <c r="B6043" s="65"/>
      <c r="C6043" s="65"/>
      <c r="D6043" s="65"/>
      <c r="E6043" s="65"/>
      <c r="F6043" s="65"/>
      <c r="G6043" s="145"/>
    </row>
    <row r="6044" spans="1:7">
      <c r="A6044" s="65"/>
      <c r="B6044" s="65"/>
      <c r="C6044" s="65"/>
      <c r="D6044" s="65"/>
      <c r="E6044" s="65"/>
      <c r="F6044" s="65"/>
      <c r="G6044" s="145"/>
    </row>
    <row r="6045" spans="1:7">
      <c r="A6045" s="65"/>
      <c r="B6045" s="65"/>
      <c r="C6045" s="65"/>
      <c r="D6045" s="65"/>
      <c r="E6045" s="65"/>
      <c r="F6045" s="65"/>
      <c r="G6045" s="145"/>
    </row>
    <row r="6046" spans="1:7">
      <c r="A6046" s="65"/>
      <c r="B6046" s="65"/>
      <c r="C6046" s="65"/>
      <c r="D6046" s="65"/>
      <c r="E6046" s="65"/>
      <c r="F6046" s="65"/>
      <c r="G6046" s="145"/>
    </row>
    <row r="6047" spans="1:7">
      <c r="A6047" s="65"/>
      <c r="B6047" s="65"/>
      <c r="C6047" s="65"/>
      <c r="D6047" s="65"/>
      <c r="E6047" s="65"/>
      <c r="F6047" s="65"/>
      <c r="G6047" s="145"/>
    </row>
    <row r="6048" spans="1:7">
      <c r="A6048" s="65"/>
      <c r="B6048" s="65"/>
      <c r="C6048" s="65"/>
      <c r="D6048" s="65"/>
      <c r="E6048" s="65"/>
      <c r="F6048" s="65"/>
      <c r="G6048" s="145"/>
    </row>
    <row r="6049" spans="1:7">
      <c r="A6049" s="65"/>
      <c r="B6049" s="65"/>
      <c r="C6049" s="65"/>
      <c r="D6049" s="65"/>
      <c r="E6049" s="65"/>
      <c r="F6049" s="65"/>
      <c r="G6049" s="145"/>
    </row>
    <row r="6050" spans="1:7">
      <c r="A6050" s="65"/>
      <c r="B6050" s="65"/>
      <c r="C6050" s="65"/>
      <c r="D6050" s="65"/>
      <c r="E6050" s="65"/>
      <c r="F6050" s="65"/>
      <c r="G6050" s="145"/>
    </row>
    <row r="6051" spans="1:7">
      <c r="A6051" s="65"/>
      <c r="B6051" s="65"/>
      <c r="C6051" s="65"/>
      <c r="D6051" s="65"/>
      <c r="E6051" s="65"/>
      <c r="F6051" s="65"/>
      <c r="G6051" s="145"/>
    </row>
    <row r="6052" spans="1:7">
      <c r="A6052" s="65"/>
      <c r="B6052" s="65"/>
      <c r="C6052" s="65"/>
      <c r="D6052" s="65"/>
      <c r="E6052" s="65"/>
      <c r="F6052" s="65"/>
      <c r="G6052" s="145"/>
    </row>
    <row r="6053" spans="1:7">
      <c r="A6053" s="65"/>
      <c r="B6053" s="65"/>
      <c r="C6053" s="65"/>
      <c r="D6053" s="65"/>
      <c r="E6053" s="65"/>
      <c r="F6053" s="65"/>
      <c r="G6053" s="145"/>
    </row>
    <row r="6054" spans="1:7">
      <c r="A6054" s="65"/>
      <c r="B6054" s="65"/>
      <c r="C6054" s="65"/>
      <c r="D6054" s="65"/>
      <c r="E6054" s="65"/>
      <c r="F6054" s="65"/>
      <c r="G6054" s="145"/>
    </row>
    <row r="6055" spans="1:7">
      <c r="A6055" s="65"/>
      <c r="B6055" s="65"/>
      <c r="C6055" s="65"/>
      <c r="D6055" s="65"/>
      <c r="E6055" s="65"/>
      <c r="F6055" s="65"/>
      <c r="G6055" s="145"/>
    </row>
    <row r="6056" spans="1:7">
      <c r="A6056" s="65"/>
      <c r="B6056" s="65"/>
      <c r="C6056" s="65"/>
      <c r="D6056" s="65"/>
      <c r="E6056" s="65"/>
      <c r="F6056" s="65"/>
      <c r="G6056" s="145"/>
    </row>
    <row r="6057" spans="1:7">
      <c r="A6057" s="65"/>
      <c r="B6057" s="65"/>
      <c r="C6057" s="65"/>
      <c r="D6057" s="65"/>
      <c r="E6057" s="65"/>
      <c r="F6057" s="65"/>
      <c r="G6057" s="145"/>
    </row>
    <row r="6058" spans="1:7">
      <c r="A6058" s="65"/>
      <c r="B6058" s="65"/>
      <c r="C6058" s="65"/>
      <c r="D6058" s="65"/>
      <c r="E6058" s="65"/>
      <c r="F6058" s="65"/>
      <c r="G6058" s="145"/>
    </row>
    <row r="6059" spans="1:7">
      <c r="A6059" s="65"/>
      <c r="B6059" s="65"/>
      <c r="C6059" s="65"/>
      <c r="D6059" s="65"/>
      <c r="E6059" s="65"/>
      <c r="F6059" s="65"/>
      <c r="G6059" s="145"/>
    </row>
    <row r="6060" spans="1:7">
      <c r="A6060" s="65"/>
      <c r="B6060" s="65"/>
      <c r="C6060" s="65"/>
      <c r="D6060" s="65"/>
      <c r="E6060" s="65"/>
      <c r="F6060" s="65"/>
      <c r="G6060" s="145"/>
    </row>
    <row r="6061" spans="1:7">
      <c r="A6061" s="65"/>
      <c r="B6061" s="65"/>
      <c r="C6061" s="65"/>
      <c r="D6061" s="65"/>
      <c r="E6061" s="65"/>
      <c r="F6061" s="65"/>
      <c r="G6061" s="145"/>
    </row>
    <row r="6062" spans="1:7">
      <c r="A6062" s="65"/>
      <c r="B6062" s="65"/>
      <c r="C6062" s="65"/>
      <c r="D6062" s="65"/>
      <c r="E6062" s="65"/>
      <c r="F6062" s="65"/>
      <c r="G6062" s="145"/>
    </row>
    <row r="6063" spans="1:7">
      <c r="A6063" s="65"/>
      <c r="B6063" s="65"/>
      <c r="C6063" s="65"/>
      <c r="D6063" s="65"/>
      <c r="E6063" s="65"/>
      <c r="F6063" s="65"/>
      <c r="G6063" s="145"/>
    </row>
    <row r="6064" spans="1:7">
      <c r="A6064" s="65"/>
      <c r="B6064" s="65"/>
      <c r="C6064" s="65"/>
      <c r="D6064" s="65"/>
      <c r="E6064" s="65"/>
      <c r="F6064" s="65"/>
      <c r="G6064" s="145"/>
    </row>
    <row r="6065" spans="1:7">
      <c r="A6065" s="65"/>
      <c r="B6065" s="65"/>
      <c r="C6065" s="65"/>
      <c r="D6065" s="65"/>
      <c r="E6065" s="65"/>
      <c r="F6065" s="65"/>
      <c r="G6065" s="145"/>
    </row>
    <row r="6066" spans="1:7">
      <c r="A6066" s="65"/>
      <c r="B6066" s="65"/>
      <c r="C6066" s="65"/>
      <c r="D6066" s="65"/>
      <c r="E6066" s="65"/>
      <c r="F6066" s="65"/>
      <c r="G6066" s="145"/>
    </row>
    <row r="6067" spans="1:7">
      <c r="A6067" s="65"/>
      <c r="B6067" s="65"/>
      <c r="C6067" s="65"/>
      <c r="D6067" s="65"/>
      <c r="E6067" s="65"/>
      <c r="F6067" s="65"/>
      <c r="G6067" s="145"/>
    </row>
    <row r="6068" spans="1:7">
      <c r="A6068" s="65"/>
      <c r="B6068" s="65"/>
      <c r="C6068" s="65"/>
      <c r="D6068" s="65"/>
      <c r="E6068" s="65"/>
      <c r="F6068" s="65"/>
      <c r="G6068" s="145"/>
    </row>
    <row r="6069" spans="1:7">
      <c r="A6069" s="65"/>
      <c r="B6069" s="65"/>
      <c r="C6069" s="65"/>
      <c r="D6069" s="65"/>
      <c r="E6069" s="65"/>
      <c r="F6069" s="65"/>
      <c r="G6069" s="145"/>
    </row>
    <row r="6070" spans="1:7">
      <c r="A6070" s="65"/>
      <c r="B6070" s="65"/>
      <c r="C6070" s="65"/>
      <c r="D6070" s="65"/>
      <c r="E6070" s="65"/>
      <c r="F6070" s="65"/>
      <c r="G6070" s="145"/>
    </row>
    <row r="6071" spans="1:7">
      <c r="A6071" s="65"/>
      <c r="B6071" s="65"/>
      <c r="C6071" s="65"/>
      <c r="D6071" s="65"/>
      <c r="E6071" s="65"/>
      <c r="F6071" s="65"/>
      <c r="G6071" s="145"/>
    </row>
    <row r="6072" spans="1:7">
      <c r="A6072" s="65"/>
      <c r="B6072" s="65"/>
      <c r="C6072" s="65"/>
      <c r="D6072" s="65"/>
      <c r="E6072" s="65"/>
      <c r="F6072" s="65"/>
      <c r="G6072" s="145"/>
    </row>
    <row r="6073" spans="1:7">
      <c r="A6073" s="65"/>
      <c r="B6073" s="65"/>
      <c r="C6073" s="65"/>
      <c r="D6073" s="65"/>
      <c r="E6073" s="65"/>
      <c r="F6073" s="65"/>
      <c r="G6073" s="145"/>
    </row>
    <row r="6074" spans="1:7">
      <c r="A6074" s="65"/>
      <c r="B6074" s="65"/>
      <c r="C6074" s="65"/>
      <c r="D6074" s="65"/>
      <c r="E6074" s="65"/>
      <c r="F6074" s="65"/>
      <c r="G6074" s="145"/>
    </row>
    <row r="6075" spans="1:7">
      <c r="A6075" s="65"/>
      <c r="B6075" s="65"/>
      <c r="C6075" s="65"/>
      <c r="D6075" s="65"/>
      <c r="E6075" s="65"/>
      <c r="F6075" s="65"/>
      <c r="G6075" s="145"/>
    </row>
    <row r="6076" spans="1:7">
      <c r="A6076" s="65"/>
      <c r="B6076" s="65"/>
      <c r="C6076" s="65"/>
      <c r="D6076" s="65"/>
      <c r="E6076" s="65"/>
      <c r="F6076" s="65"/>
      <c r="G6076" s="145"/>
    </row>
    <row r="6077" spans="1:7">
      <c r="A6077" s="65"/>
      <c r="B6077" s="65"/>
      <c r="C6077" s="65"/>
      <c r="D6077" s="65"/>
      <c r="E6077" s="65"/>
      <c r="F6077" s="65"/>
      <c r="G6077" s="145"/>
    </row>
    <row r="6078" spans="1:7">
      <c r="A6078" s="65"/>
      <c r="B6078" s="65"/>
      <c r="C6078" s="65"/>
      <c r="D6078" s="65"/>
      <c r="E6078" s="65"/>
      <c r="F6078" s="65"/>
      <c r="G6078" s="145"/>
    </row>
    <row r="6079" spans="1:7">
      <c r="A6079" s="65"/>
      <c r="B6079" s="65"/>
      <c r="C6079" s="65"/>
      <c r="D6079" s="65"/>
      <c r="E6079" s="65"/>
      <c r="F6079" s="65"/>
      <c r="G6079" s="145"/>
    </row>
    <row r="6080" spans="1:7">
      <c r="A6080" s="65"/>
      <c r="B6080" s="65"/>
      <c r="C6080" s="65"/>
      <c r="D6080" s="65"/>
      <c r="E6080" s="65"/>
      <c r="F6080" s="65"/>
      <c r="G6080" s="145"/>
    </row>
    <row r="6081" spans="1:7">
      <c r="A6081" s="65"/>
      <c r="B6081" s="65"/>
      <c r="C6081" s="65"/>
      <c r="D6081" s="65"/>
      <c r="E6081" s="65"/>
      <c r="F6081" s="65"/>
      <c r="G6081" s="145"/>
    </row>
    <row r="6082" spans="1:7">
      <c r="A6082" s="65"/>
      <c r="B6082" s="65"/>
      <c r="C6082" s="65"/>
      <c r="D6082" s="65"/>
      <c r="E6082" s="65"/>
      <c r="F6082" s="65"/>
      <c r="G6082" s="145"/>
    </row>
    <row r="6083" spans="1:7">
      <c r="A6083" s="65"/>
      <c r="B6083" s="65"/>
      <c r="C6083" s="65"/>
      <c r="D6083" s="65"/>
      <c r="E6083" s="65"/>
      <c r="F6083" s="65"/>
      <c r="G6083" s="145"/>
    </row>
    <row r="6084" spans="1:7">
      <c r="A6084" s="65"/>
      <c r="B6084" s="65"/>
      <c r="C6084" s="65"/>
      <c r="D6084" s="65"/>
      <c r="E6084" s="65"/>
      <c r="F6084" s="65"/>
      <c r="G6084" s="145"/>
    </row>
    <row r="6085" spans="1:7">
      <c r="A6085" s="65"/>
      <c r="B6085" s="65"/>
      <c r="C6085" s="65"/>
      <c r="D6085" s="65"/>
      <c r="E6085" s="65"/>
      <c r="F6085" s="65"/>
      <c r="G6085" s="145"/>
    </row>
    <row r="6086" spans="1:7">
      <c r="A6086" s="65"/>
      <c r="B6086" s="65"/>
      <c r="C6086" s="65"/>
      <c r="D6086" s="65"/>
      <c r="E6086" s="65"/>
      <c r="F6086" s="65"/>
      <c r="G6086" s="145"/>
    </row>
    <row r="6087" spans="1:7">
      <c r="A6087" s="65"/>
      <c r="B6087" s="65"/>
      <c r="C6087" s="65"/>
      <c r="D6087" s="65"/>
      <c r="E6087" s="65"/>
      <c r="F6087" s="65"/>
      <c r="G6087" s="145"/>
    </row>
    <row r="6088" spans="1:7">
      <c r="A6088" s="65"/>
      <c r="B6088" s="65"/>
      <c r="C6088" s="65"/>
      <c r="D6088" s="65"/>
      <c r="E6088" s="65"/>
      <c r="F6088" s="65"/>
      <c r="G6088" s="145"/>
    </row>
    <row r="6089" spans="1:7">
      <c r="A6089" s="65"/>
      <c r="B6089" s="65"/>
      <c r="C6089" s="65"/>
      <c r="D6089" s="65"/>
      <c r="E6089" s="65"/>
      <c r="F6089" s="65"/>
      <c r="G6089" s="145"/>
    </row>
    <row r="6090" spans="1:7">
      <c r="A6090" s="65"/>
      <c r="B6090" s="65"/>
      <c r="C6090" s="65"/>
      <c r="D6090" s="65"/>
      <c r="E6090" s="65"/>
      <c r="F6090" s="65"/>
      <c r="G6090" s="145"/>
    </row>
    <row r="6091" spans="1:7">
      <c r="A6091" s="65"/>
      <c r="B6091" s="65"/>
      <c r="C6091" s="65"/>
      <c r="D6091" s="65"/>
      <c r="E6091" s="65"/>
      <c r="F6091" s="65"/>
      <c r="G6091" s="145"/>
    </row>
    <row r="6092" spans="1:7">
      <c r="A6092" s="65"/>
      <c r="B6092" s="65"/>
      <c r="C6092" s="65"/>
      <c r="D6092" s="65"/>
      <c r="E6092" s="65"/>
      <c r="F6092" s="65"/>
      <c r="G6092" s="145"/>
    </row>
    <row r="6093" spans="1:7">
      <c r="A6093" s="65"/>
      <c r="B6093" s="65"/>
      <c r="C6093" s="65"/>
      <c r="D6093" s="65"/>
      <c r="E6093" s="65"/>
      <c r="F6093" s="65"/>
      <c r="G6093" s="145"/>
    </row>
    <row r="6094" spans="1:7">
      <c r="A6094" s="65"/>
      <c r="B6094" s="65"/>
      <c r="C6094" s="65"/>
      <c r="D6094" s="65"/>
      <c r="E6094" s="65"/>
      <c r="F6094" s="65"/>
      <c r="G6094" s="145"/>
    </row>
    <row r="6095" spans="1:7">
      <c r="A6095" s="65"/>
      <c r="B6095" s="65"/>
      <c r="C6095" s="65"/>
      <c r="D6095" s="65"/>
      <c r="E6095" s="65"/>
      <c r="F6095" s="65"/>
      <c r="G6095" s="145"/>
    </row>
    <row r="6096" spans="1:7">
      <c r="A6096" s="65"/>
      <c r="B6096" s="65"/>
      <c r="C6096" s="65"/>
      <c r="D6096" s="65"/>
      <c r="E6096" s="65"/>
      <c r="F6096" s="65"/>
      <c r="G6096" s="145"/>
    </row>
    <row r="6097" spans="1:7">
      <c r="A6097" s="65"/>
      <c r="B6097" s="65"/>
      <c r="C6097" s="65"/>
      <c r="D6097" s="65"/>
      <c r="E6097" s="65"/>
      <c r="F6097" s="65"/>
      <c r="G6097" s="145"/>
    </row>
    <row r="6098" spans="1:7">
      <c r="A6098" s="65"/>
      <c r="B6098" s="65"/>
      <c r="C6098" s="65"/>
      <c r="D6098" s="65"/>
      <c r="E6098" s="65"/>
      <c r="F6098" s="65"/>
      <c r="G6098" s="145"/>
    </row>
    <row r="6099" spans="1:7">
      <c r="A6099" s="65"/>
      <c r="B6099" s="65"/>
      <c r="C6099" s="65"/>
      <c r="D6099" s="65"/>
      <c r="E6099" s="65"/>
      <c r="F6099" s="65"/>
      <c r="G6099" s="145"/>
    </row>
    <row r="6100" spans="1:7">
      <c r="A6100" s="65"/>
      <c r="B6100" s="65"/>
      <c r="C6100" s="65"/>
      <c r="D6100" s="65"/>
      <c r="E6100" s="65"/>
      <c r="F6100" s="65"/>
      <c r="G6100" s="145"/>
    </row>
    <row r="6101" spans="1:7">
      <c r="A6101" s="65"/>
      <c r="B6101" s="65"/>
      <c r="C6101" s="65"/>
      <c r="D6101" s="65"/>
      <c r="E6101" s="65"/>
      <c r="F6101" s="65"/>
      <c r="G6101" s="145"/>
    </row>
    <row r="6102" spans="1:7">
      <c r="A6102" s="65"/>
      <c r="B6102" s="65"/>
      <c r="C6102" s="65"/>
      <c r="D6102" s="65"/>
      <c r="E6102" s="65"/>
      <c r="F6102" s="65"/>
      <c r="G6102" s="145"/>
    </row>
    <row r="6103" spans="1:7">
      <c r="A6103" s="65"/>
      <c r="B6103" s="65"/>
      <c r="C6103" s="65"/>
      <c r="D6103" s="65"/>
      <c r="E6103" s="65"/>
      <c r="F6103" s="65"/>
      <c r="G6103" s="145"/>
    </row>
    <row r="6104" spans="1:7">
      <c r="A6104" s="65"/>
      <c r="B6104" s="65"/>
      <c r="C6104" s="65"/>
      <c r="D6104" s="65"/>
      <c r="E6104" s="65"/>
      <c r="F6104" s="65"/>
      <c r="G6104" s="145"/>
    </row>
    <row r="6105" spans="1:7">
      <c r="A6105" s="65"/>
      <c r="B6105" s="65"/>
      <c r="C6105" s="65"/>
      <c r="D6105" s="65"/>
      <c r="E6105" s="65"/>
      <c r="F6105" s="65"/>
      <c r="G6105" s="145"/>
    </row>
    <row r="6106" spans="1:7">
      <c r="A6106" s="65"/>
      <c r="B6106" s="65"/>
      <c r="C6106" s="65"/>
      <c r="D6106" s="65"/>
      <c r="E6106" s="65"/>
      <c r="F6106" s="65"/>
      <c r="G6106" s="145"/>
    </row>
    <row r="6107" spans="1:7">
      <c r="A6107" s="65"/>
      <c r="B6107" s="65"/>
      <c r="C6107" s="65"/>
      <c r="D6107" s="65"/>
      <c r="E6107" s="65"/>
      <c r="F6107" s="65"/>
      <c r="G6107" s="145"/>
    </row>
    <row r="6108" spans="1:7">
      <c r="A6108" s="65"/>
      <c r="B6108" s="65"/>
      <c r="C6108" s="65"/>
      <c r="D6108" s="65"/>
      <c r="E6108" s="65"/>
      <c r="F6108" s="65"/>
      <c r="G6108" s="145"/>
    </row>
    <row r="6109" spans="1:7">
      <c r="A6109" s="65"/>
      <c r="B6109" s="65"/>
      <c r="C6109" s="65"/>
      <c r="D6109" s="65"/>
      <c r="E6109" s="65"/>
      <c r="F6109" s="65"/>
      <c r="G6109" s="145"/>
    </row>
    <row r="6110" spans="1:7">
      <c r="A6110" s="65"/>
      <c r="B6110" s="65"/>
      <c r="C6110" s="65"/>
      <c r="D6110" s="65"/>
      <c r="E6110" s="65"/>
      <c r="F6110" s="65"/>
      <c r="G6110" s="145"/>
    </row>
    <row r="6111" spans="1:7">
      <c r="A6111" s="65"/>
      <c r="B6111" s="65"/>
      <c r="C6111" s="65"/>
      <c r="D6111" s="65"/>
      <c r="E6111" s="65"/>
      <c r="F6111" s="65"/>
      <c r="G6111" s="145"/>
    </row>
    <row r="6112" spans="1:7">
      <c r="A6112" s="65"/>
      <c r="B6112" s="65"/>
      <c r="C6112" s="65"/>
      <c r="D6112" s="65"/>
      <c r="E6112" s="65"/>
      <c r="F6112" s="65"/>
      <c r="G6112" s="145"/>
    </row>
    <row r="6113" spans="1:7">
      <c r="A6113" s="65"/>
      <c r="B6113" s="65"/>
      <c r="C6113" s="65"/>
      <c r="D6113" s="65"/>
      <c r="E6113" s="65"/>
      <c r="F6113" s="65"/>
      <c r="G6113" s="145"/>
    </row>
    <row r="6114" spans="1:7">
      <c r="A6114" s="65"/>
      <c r="B6114" s="65"/>
      <c r="C6114" s="65"/>
      <c r="D6114" s="65"/>
      <c r="E6114" s="65"/>
      <c r="F6114" s="65"/>
      <c r="G6114" s="145"/>
    </row>
    <row r="6115" spans="1:7">
      <c r="A6115" s="65"/>
      <c r="B6115" s="65"/>
      <c r="C6115" s="65"/>
      <c r="D6115" s="65"/>
      <c r="E6115" s="65"/>
      <c r="F6115" s="65"/>
      <c r="G6115" s="145"/>
    </row>
    <row r="6116" spans="1:7">
      <c r="A6116" s="65"/>
      <c r="B6116" s="65"/>
      <c r="C6116" s="65"/>
      <c r="D6116" s="65"/>
      <c r="E6116" s="65"/>
      <c r="F6116" s="65"/>
      <c r="G6116" s="145"/>
    </row>
    <row r="6117" spans="1:7">
      <c r="A6117" s="65"/>
      <c r="B6117" s="65"/>
      <c r="C6117" s="65"/>
      <c r="D6117" s="65"/>
      <c r="E6117" s="65"/>
      <c r="F6117" s="65"/>
      <c r="G6117" s="145"/>
    </row>
    <row r="6118" spans="1:7">
      <c r="A6118" s="65"/>
      <c r="B6118" s="65"/>
      <c r="C6118" s="65"/>
      <c r="D6118" s="65"/>
      <c r="E6118" s="65"/>
      <c r="F6118" s="65"/>
      <c r="G6118" s="145"/>
    </row>
    <row r="6119" spans="1:7">
      <c r="A6119" s="65"/>
      <c r="B6119" s="65"/>
      <c r="C6119" s="65"/>
      <c r="D6119" s="65"/>
      <c r="E6119" s="65"/>
      <c r="F6119" s="65"/>
      <c r="G6119" s="145"/>
    </row>
    <row r="6120" spans="1:7">
      <c r="A6120" s="65"/>
      <c r="B6120" s="65"/>
      <c r="C6120" s="65"/>
      <c r="D6120" s="65"/>
      <c r="E6120" s="65"/>
      <c r="F6120" s="65"/>
      <c r="G6120" s="145"/>
    </row>
    <row r="6121" spans="1:7">
      <c r="A6121" s="65"/>
      <c r="B6121" s="65"/>
      <c r="C6121" s="65"/>
      <c r="D6121" s="65"/>
      <c r="E6121" s="65"/>
      <c r="F6121" s="65"/>
      <c r="G6121" s="145"/>
    </row>
    <row r="6122" spans="1:7">
      <c r="A6122" s="65"/>
      <c r="B6122" s="65"/>
      <c r="C6122" s="65"/>
      <c r="D6122" s="65"/>
      <c r="E6122" s="65"/>
      <c r="F6122" s="65"/>
      <c r="G6122" s="145"/>
    </row>
    <row r="6123" spans="1:7">
      <c r="A6123" s="65"/>
      <c r="B6123" s="65"/>
      <c r="C6123" s="65"/>
      <c r="D6123" s="65"/>
      <c r="E6123" s="65"/>
      <c r="F6123" s="65"/>
      <c r="G6123" s="145"/>
    </row>
    <row r="6124" spans="1:7">
      <c r="A6124" s="65"/>
      <c r="B6124" s="65"/>
      <c r="C6124" s="65"/>
      <c r="D6124" s="65"/>
      <c r="E6124" s="65"/>
      <c r="F6124" s="65"/>
      <c r="G6124" s="145"/>
    </row>
    <row r="6125" spans="1:7">
      <c r="A6125" s="65"/>
      <c r="B6125" s="65"/>
      <c r="C6125" s="65"/>
      <c r="D6125" s="65"/>
      <c r="E6125" s="65"/>
      <c r="F6125" s="65"/>
      <c r="G6125" s="145"/>
    </row>
    <row r="6126" spans="1:7">
      <c r="A6126" s="65"/>
      <c r="B6126" s="65"/>
      <c r="C6126" s="65"/>
      <c r="D6126" s="65"/>
      <c r="E6126" s="65"/>
      <c r="F6126" s="65"/>
      <c r="G6126" s="145"/>
    </row>
    <row r="6127" spans="1:7">
      <c r="A6127" s="65"/>
      <c r="B6127" s="65"/>
      <c r="C6127" s="65"/>
      <c r="D6127" s="65"/>
      <c r="E6127" s="65"/>
      <c r="F6127" s="65"/>
      <c r="G6127" s="145"/>
    </row>
    <row r="6128" spans="1:7">
      <c r="A6128" s="65"/>
      <c r="B6128" s="65"/>
      <c r="C6128" s="65"/>
      <c r="D6128" s="65"/>
      <c r="E6128" s="65"/>
      <c r="F6128" s="65"/>
      <c r="G6128" s="145"/>
    </row>
    <row r="6129" spans="1:7">
      <c r="A6129" s="65"/>
      <c r="B6129" s="65"/>
      <c r="C6129" s="65"/>
      <c r="D6129" s="65"/>
      <c r="E6129" s="65"/>
      <c r="F6129" s="65"/>
      <c r="G6129" s="145"/>
    </row>
    <row r="6130" spans="1:7">
      <c r="A6130" s="65"/>
      <c r="B6130" s="65"/>
      <c r="C6130" s="65"/>
      <c r="D6130" s="65"/>
      <c r="E6130" s="65"/>
      <c r="F6130" s="65"/>
      <c r="G6130" s="145"/>
    </row>
    <row r="6131" spans="1:7">
      <c r="A6131" s="65"/>
      <c r="B6131" s="65"/>
      <c r="C6131" s="65"/>
      <c r="D6131" s="65"/>
      <c r="E6131" s="65"/>
      <c r="F6131" s="65"/>
      <c r="G6131" s="145"/>
    </row>
    <row r="6132" spans="1:7">
      <c r="A6132" s="65"/>
      <c r="B6132" s="65"/>
      <c r="C6132" s="65"/>
      <c r="D6132" s="65"/>
      <c r="E6132" s="65"/>
      <c r="F6132" s="65"/>
      <c r="G6132" s="145"/>
    </row>
    <row r="6133" spans="1:7">
      <c r="A6133" s="65"/>
      <c r="B6133" s="65"/>
      <c r="C6133" s="65"/>
      <c r="D6133" s="65"/>
      <c r="E6133" s="65"/>
      <c r="F6133" s="65"/>
      <c r="G6133" s="145"/>
    </row>
    <row r="6134" spans="1:7">
      <c r="A6134" s="65"/>
      <c r="B6134" s="65"/>
      <c r="C6134" s="65"/>
      <c r="D6134" s="65"/>
      <c r="E6134" s="65"/>
      <c r="F6134" s="65"/>
      <c r="G6134" s="145"/>
    </row>
    <row r="6135" spans="1:7">
      <c r="A6135" s="65"/>
      <c r="B6135" s="65"/>
      <c r="C6135" s="65"/>
      <c r="D6135" s="65"/>
      <c r="E6135" s="65"/>
      <c r="F6135" s="65"/>
      <c r="G6135" s="145"/>
    </row>
    <row r="6136" spans="1:7">
      <c r="A6136" s="65"/>
      <c r="B6136" s="65"/>
      <c r="C6136" s="65"/>
      <c r="D6136" s="65"/>
      <c r="E6136" s="65"/>
      <c r="F6136" s="65"/>
      <c r="G6136" s="145"/>
    </row>
    <row r="6137" spans="1:7">
      <c r="A6137" s="65"/>
      <c r="B6137" s="65"/>
      <c r="C6137" s="65"/>
      <c r="D6137" s="65"/>
      <c r="E6137" s="65"/>
      <c r="F6137" s="65"/>
      <c r="G6137" s="145"/>
    </row>
    <row r="6138" spans="1:7">
      <c r="A6138" s="65"/>
      <c r="B6138" s="65"/>
      <c r="C6138" s="65"/>
      <c r="D6138" s="65"/>
      <c r="E6138" s="65"/>
      <c r="F6138" s="65"/>
      <c r="G6138" s="145"/>
    </row>
    <row r="6139" spans="1:7">
      <c r="A6139" s="65"/>
      <c r="B6139" s="65"/>
      <c r="C6139" s="65"/>
      <c r="D6139" s="65"/>
      <c r="E6139" s="65"/>
      <c r="F6139" s="65"/>
      <c r="G6139" s="145"/>
    </row>
    <row r="6140" spans="1:7">
      <c r="A6140" s="65"/>
      <c r="B6140" s="65"/>
      <c r="C6140" s="65"/>
      <c r="D6140" s="65"/>
      <c r="E6140" s="65"/>
      <c r="F6140" s="65"/>
      <c r="G6140" s="145"/>
    </row>
    <row r="6141" spans="1:7">
      <c r="A6141" s="65"/>
      <c r="B6141" s="65"/>
      <c r="C6141" s="65"/>
      <c r="D6141" s="65"/>
      <c r="E6141" s="65"/>
      <c r="F6141" s="65"/>
      <c r="G6141" s="145"/>
    </row>
    <row r="6142" spans="1:7">
      <c r="A6142" s="65"/>
      <c r="B6142" s="65"/>
      <c r="C6142" s="65"/>
      <c r="D6142" s="65"/>
      <c r="E6142" s="65"/>
      <c r="F6142" s="65"/>
      <c r="G6142" s="145"/>
    </row>
    <row r="6143" spans="1:7">
      <c r="A6143" s="65"/>
      <c r="B6143" s="65"/>
      <c r="C6143" s="65"/>
      <c r="D6143" s="65"/>
      <c r="E6143" s="65"/>
      <c r="F6143" s="65"/>
      <c r="G6143" s="145"/>
    </row>
    <row r="6144" spans="1:7">
      <c r="A6144" s="65"/>
      <c r="B6144" s="65"/>
      <c r="C6144" s="65"/>
      <c r="D6144" s="65"/>
      <c r="E6144" s="65"/>
      <c r="F6144" s="65"/>
      <c r="G6144" s="145"/>
    </row>
    <row r="6145" spans="1:7">
      <c r="A6145" s="65"/>
      <c r="B6145" s="65"/>
      <c r="C6145" s="65"/>
      <c r="D6145" s="65"/>
      <c r="E6145" s="65"/>
      <c r="F6145" s="65"/>
      <c r="G6145" s="145"/>
    </row>
    <row r="6146" spans="1:7">
      <c r="A6146" s="65"/>
      <c r="B6146" s="65"/>
      <c r="C6146" s="65"/>
      <c r="D6146" s="65"/>
      <c r="E6146" s="65"/>
      <c r="F6146" s="65"/>
      <c r="G6146" s="145"/>
    </row>
    <row r="6147" spans="1:7">
      <c r="A6147" s="65"/>
      <c r="B6147" s="65"/>
      <c r="C6147" s="65"/>
      <c r="D6147" s="65"/>
      <c r="E6147" s="65"/>
      <c r="F6147" s="65"/>
      <c r="G6147" s="145"/>
    </row>
    <row r="6148" spans="1:7">
      <c r="A6148" s="65"/>
      <c r="B6148" s="65"/>
      <c r="C6148" s="65"/>
      <c r="D6148" s="65"/>
      <c r="E6148" s="65"/>
      <c r="F6148" s="65"/>
      <c r="G6148" s="145"/>
    </row>
    <row r="6149" spans="1:7">
      <c r="A6149" s="65"/>
      <c r="B6149" s="65"/>
      <c r="C6149" s="65"/>
      <c r="D6149" s="65"/>
      <c r="E6149" s="65"/>
      <c r="F6149" s="65"/>
      <c r="G6149" s="145"/>
    </row>
    <row r="6150" spans="1:7">
      <c r="A6150" s="65"/>
      <c r="B6150" s="65"/>
      <c r="C6150" s="65"/>
      <c r="D6150" s="65"/>
      <c r="E6150" s="65"/>
      <c r="F6150" s="65"/>
      <c r="G6150" s="145"/>
    </row>
    <row r="6151" spans="1:7">
      <c r="A6151" s="65"/>
      <c r="B6151" s="65"/>
      <c r="C6151" s="65"/>
      <c r="D6151" s="65"/>
      <c r="E6151" s="65"/>
      <c r="F6151" s="65"/>
      <c r="G6151" s="145"/>
    </row>
    <row r="6152" spans="1:7">
      <c r="A6152" s="65"/>
      <c r="B6152" s="65"/>
      <c r="C6152" s="65"/>
      <c r="D6152" s="65"/>
      <c r="E6152" s="65"/>
      <c r="F6152" s="65"/>
      <c r="G6152" s="145"/>
    </row>
    <row r="6153" spans="1:7">
      <c r="A6153" s="65"/>
      <c r="B6153" s="65"/>
      <c r="C6153" s="65"/>
      <c r="D6153" s="65"/>
      <c r="E6153" s="65"/>
      <c r="F6153" s="65"/>
      <c r="G6153" s="145"/>
    </row>
    <row r="6154" spans="1:7">
      <c r="A6154" s="65"/>
      <c r="B6154" s="65"/>
      <c r="C6154" s="65"/>
      <c r="D6154" s="65"/>
      <c r="E6154" s="65"/>
      <c r="F6154" s="65"/>
      <c r="G6154" s="145"/>
    </row>
    <row r="6155" spans="1:7">
      <c r="A6155" s="65"/>
      <c r="B6155" s="65"/>
      <c r="C6155" s="65"/>
      <c r="D6155" s="65"/>
      <c r="E6155" s="65"/>
      <c r="F6155" s="65"/>
      <c r="G6155" s="145"/>
    </row>
    <row r="6156" spans="1:7">
      <c r="A6156" s="65"/>
      <c r="B6156" s="65"/>
      <c r="C6156" s="65"/>
      <c r="D6156" s="65"/>
      <c r="E6156" s="65"/>
      <c r="F6156" s="65"/>
      <c r="G6156" s="145"/>
    </row>
    <row r="6157" spans="1:7">
      <c r="A6157" s="65"/>
      <c r="B6157" s="65"/>
      <c r="C6157" s="65"/>
      <c r="D6157" s="65"/>
      <c r="E6157" s="65"/>
      <c r="F6157" s="65"/>
      <c r="G6157" s="145"/>
    </row>
    <row r="6158" spans="1:7">
      <c r="A6158" s="65"/>
      <c r="B6158" s="65"/>
      <c r="C6158" s="65"/>
      <c r="D6158" s="65"/>
      <c r="E6158" s="65"/>
      <c r="F6158" s="65"/>
      <c r="G6158" s="145"/>
    </row>
    <row r="6159" spans="1:7">
      <c r="A6159" s="65"/>
      <c r="B6159" s="65"/>
      <c r="C6159" s="65"/>
      <c r="D6159" s="65"/>
      <c r="E6159" s="65"/>
      <c r="F6159" s="65"/>
      <c r="G6159" s="145"/>
    </row>
    <row r="6160" spans="1:7">
      <c r="A6160" s="65"/>
      <c r="B6160" s="65"/>
      <c r="C6160" s="65"/>
      <c r="D6160" s="65"/>
      <c r="E6160" s="65"/>
      <c r="F6160" s="65"/>
      <c r="G6160" s="145"/>
    </row>
    <row r="6161" spans="1:7">
      <c r="A6161" s="65"/>
      <c r="B6161" s="65"/>
      <c r="C6161" s="65"/>
      <c r="D6161" s="65"/>
      <c r="E6161" s="65"/>
      <c r="F6161" s="65"/>
      <c r="G6161" s="145"/>
    </row>
    <row r="6162" spans="1:7">
      <c r="A6162" s="65"/>
      <c r="B6162" s="65"/>
      <c r="C6162" s="65"/>
      <c r="D6162" s="65"/>
      <c r="E6162" s="65"/>
      <c r="F6162" s="65"/>
      <c r="G6162" s="145"/>
    </row>
    <row r="6163" spans="1:7">
      <c r="A6163" s="65"/>
      <c r="B6163" s="65"/>
      <c r="C6163" s="65"/>
      <c r="D6163" s="65"/>
      <c r="E6163" s="65"/>
      <c r="F6163" s="65"/>
      <c r="G6163" s="145"/>
    </row>
    <row r="6164" spans="1:7">
      <c r="A6164" s="65"/>
      <c r="B6164" s="65"/>
      <c r="C6164" s="65"/>
      <c r="D6164" s="65"/>
      <c r="E6164" s="65"/>
      <c r="F6164" s="65"/>
      <c r="G6164" s="145"/>
    </row>
    <row r="6165" spans="1:7">
      <c r="A6165" s="65"/>
      <c r="B6165" s="65"/>
      <c r="C6165" s="65"/>
      <c r="D6165" s="65"/>
      <c r="E6165" s="65"/>
      <c r="F6165" s="65"/>
      <c r="G6165" s="145"/>
    </row>
    <row r="6166" spans="1:7">
      <c r="A6166" s="65"/>
      <c r="B6166" s="65"/>
      <c r="C6166" s="65"/>
      <c r="D6166" s="65"/>
      <c r="E6166" s="65"/>
      <c r="F6166" s="65"/>
      <c r="G6166" s="145"/>
    </row>
    <row r="6167" spans="1:7">
      <c r="A6167" s="65"/>
      <c r="B6167" s="65"/>
      <c r="C6167" s="65"/>
      <c r="D6167" s="65"/>
      <c r="E6167" s="65"/>
      <c r="F6167" s="65"/>
      <c r="G6167" s="145"/>
    </row>
    <row r="6168" spans="1:7">
      <c r="A6168" s="65"/>
      <c r="B6168" s="65"/>
      <c r="C6168" s="65"/>
      <c r="D6168" s="65"/>
      <c r="E6168" s="65"/>
      <c r="F6168" s="65"/>
      <c r="G6168" s="145"/>
    </row>
    <row r="6169" spans="1:7">
      <c r="A6169" s="65"/>
      <c r="B6169" s="65"/>
      <c r="C6169" s="65"/>
      <c r="D6169" s="65"/>
      <c r="E6169" s="65"/>
      <c r="F6169" s="65"/>
      <c r="G6169" s="145"/>
    </row>
    <row r="6170" spans="1:7">
      <c r="A6170" s="65"/>
      <c r="B6170" s="65"/>
      <c r="C6170" s="65"/>
      <c r="D6170" s="65"/>
      <c r="E6170" s="65"/>
      <c r="F6170" s="65"/>
      <c r="G6170" s="145"/>
    </row>
    <row r="6171" spans="1:7">
      <c r="A6171" s="65"/>
      <c r="B6171" s="65"/>
      <c r="C6171" s="65"/>
      <c r="D6171" s="65"/>
      <c r="E6171" s="65"/>
      <c r="F6171" s="65"/>
      <c r="G6171" s="145"/>
    </row>
    <row r="6172" spans="1:7">
      <c r="A6172" s="65"/>
      <c r="B6172" s="65"/>
      <c r="C6172" s="65"/>
      <c r="D6172" s="65"/>
      <c r="E6172" s="65"/>
      <c r="F6172" s="65"/>
      <c r="G6172" s="145"/>
    </row>
    <row r="6173" spans="1:7">
      <c r="A6173" s="65"/>
      <c r="B6173" s="65"/>
      <c r="C6173" s="65"/>
      <c r="D6173" s="65"/>
      <c r="E6173" s="65"/>
      <c r="F6173" s="65"/>
      <c r="G6173" s="145"/>
    </row>
    <row r="6174" spans="1:7">
      <c r="A6174" s="65"/>
      <c r="B6174" s="65"/>
      <c r="C6174" s="65"/>
      <c r="D6174" s="65"/>
      <c r="E6174" s="65"/>
      <c r="F6174" s="65"/>
      <c r="G6174" s="145"/>
    </row>
    <row r="6175" spans="1:7">
      <c r="A6175" s="65"/>
      <c r="B6175" s="65"/>
      <c r="C6175" s="65"/>
      <c r="D6175" s="65"/>
      <c r="E6175" s="65"/>
      <c r="F6175" s="65"/>
      <c r="G6175" s="145"/>
    </row>
    <row r="6176" spans="1:7">
      <c r="A6176" s="65"/>
      <c r="B6176" s="65"/>
      <c r="C6176" s="65"/>
      <c r="D6176" s="65"/>
      <c r="E6176" s="65"/>
      <c r="F6176" s="65"/>
      <c r="G6176" s="145"/>
    </row>
    <row r="6177" spans="1:7">
      <c r="A6177" s="65"/>
      <c r="B6177" s="65"/>
      <c r="C6177" s="65"/>
      <c r="D6177" s="65"/>
      <c r="E6177" s="65"/>
      <c r="F6177" s="65"/>
      <c r="G6177" s="145"/>
    </row>
    <row r="6178" spans="1:7">
      <c r="A6178" s="65"/>
      <c r="B6178" s="65"/>
      <c r="C6178" s="65"/>
      <c r="D6178" s="65"/>
      <c r="E6178" s="65"/>
      <c r="F6178" s="65"/>
      <c r="G6178" s="145"/>
    </row>
    <row r="6179" spans="1:7">
      <c r="A6179" s="65"/>
      <c r="B6179" s="65"/>
      <c r="C6179" s="65"/>
      <c r="D6179" s="65"/>
      <c r="E6179" s="65"/>
      <c r="F6179" s="65"/>
      <c r="G6179" s="145"/>
    </row>
    <row r="6180" spans="1:7">
      <c r="A6180" s="65"/>
      <c r="B6180" s="65"/>
      <c r="C6180" s="65"/>
      <c r="D6180" s="65"/>
      <c r="E6180" s="65"/>
      <c r="F6180" s="65"/>
      <c r="G6180" s="145"/>
    </row>
    <row r="6181" spans="1:7">
      <c r="A6181" s="65"/>
      <c r="B6181" s="65"/>
      <c r="C6181" s="65"/>
      <c r="D6181" s="65"/>
      <c r="E6181" s="65"/>
      <c r="F6181" s="65"/>
      <c r="G6181" s="145"/>
    </row>
    <row r="6182" spans="1:7">
      <c r="A6182" s="65"/>
      <c r="B6182" s="65"/>
      <c r="C6182" s="65"/>
      <c r="D6182" s="65"/>
      <c r="E6182" s="65"/>
      <c r="F6182" s="65"/>
      <c r="G6182" s="145"/>
    </row>
    <row r="6183" spans="1:7">
      <c r="A6183" s="65"/>
      <c r="B6183" s="65"/>
      <c r="C6183" s="65"/>
      <c r="D6183" s="65"/>
      <c r="E6183" s="65"/>
      <c r="F6183" s="65"/>
      <c r="G6183" s="145"/>
    </row>
    <row r="6184" spans="1:7">
      <c r="A6184" s="65"/>
      <c r="B6184" s="65"/>
      <c r="C6184" s="65"/>
      <c r="D6184" s="65"/>
      <c r="E6184" s="65"/>
      <c r="F6184" s="65"/>
      <c r="G6184" s="145"/>
    </row>
    <row r="6185" spans="1:7">
      <c r="A6185" s="65"/>
      <c r="B6185" s="65"/>
      <c r="C6185" s="65"/>
      <c r="D6185" s="65"/>
      <c r="E6185" s="65"/>
      <c r="F6185" s="65"/>
      <c r="G6185" s="145"/>
    </row>
    <row r="6186" spans="1:7">
      <c r="A6186" s="65"/>
      <c r="B6186" s="65"/>
      <c r="C6186" s="65"/>
      <c r="D6186" s="65"/>
      <c r="E6186" s="65"/>
      <c r="F6186" s="65"/>
      <c r="G6186" s="145"/>
    </row>
    <row r="6187" spans="1:7">
      <c r="A6187" s="65"/>
      <c r="B6187" s="65"/>
      <c r="C6187" s="65"/>
      <c r="D6187" s="65"/>
      <c r="E6187" s="65"/>
      <c r="F6187" s="65"/>
      <c r="G6187" s="145"/>
    </row>
    <row r="6188" spans="1:7">
      <c r="A6188" s="65"/>
      <c r="B6188" s="65"/>
      <c r="C6188" s="65"/>
      <c r="D6188" s="65"/>
      <c r="E6188" s="65"/>
      <c r="F6188" s="65"/>
      <c r="G6188" s="145"/>
    </row>
    <row r="6189" spans="1:7">
      <c r="A6189" s="65"/>
      <c r="B6189" s="65"/>
      <c r="C6189" s="65"/>
      <c r="D6189" s="65"/>
      <c r="E6189" s="65"/>
      <c r="F6189" s="65"/>
      <c r="G6189" s="145"/>
    </row>
    <row r="6190" spans="1:7">
      <c r="A6190" s="65"/>
      <c r="B6190" s="65"/>
      <c r="C6190" s="65"/>
      <c r="D6190" s="65"/>
      <c r="E6190" s="65"/>
      <c r="F6190" s="65"/>
      <c r="G6190" s="145"/>
    </row>
    <row r="6191" spans="1:7">
      <c r="A6191" s="65"/>
      <c r="B6191" s="65"/>
      <c r="C6191" s="65"/>
      <c r="D6191" s="65"/>
      <c r="E6191" s="65"/>
      <c r="F6191" s="65"/>
      <c r="G6191" s="145"/>
    </row>
    <row r="6192" spans="1:7">
      <c r="A6192" s="65"/>
      <c r="B6192" s="65"/>
      <c r="C6192" s="65"/>
      <c r="D6192" s="65"/>
      <c r="E6192" s="65"/>
      <c r="F6192" s="65"/>
      <c r="G6192" s="145"/>
    </row>
    <row r="6193" spans="1:7">
      <c r="A6193" s="65"/>
      <c r="B6193" s="65"/>
      <c r="C6193" s="65"/>
      <c r="D6193" s="65"/>
      <c r="E6193" s="65"/>
      <c r="F6193" s="65"/>
      <c r="G6193" s="145"/>
    </row>
    <row r="6194" spans="1:7">
      <c r="A6194" s="65"/>
      <c r="B6194" s="65"/>
      <c r="C6194" s="65"/>
      <c r="D6194" s="65"/>
      <c r="E6194" s="65"/>
      <c r="F6194" s="65"/>
      <c r="G6194" s="145"/>
    </row>
    <row r="6195" spans="1:7">
      <c r="A6195" s="65"/>
      <c r="B6195" s="65"/>
      <c r="C6195" s="65"/>
      <c r="D6195" s="65"/>
      <c r="E6195" s="65"/>
      <c r="F6195" s="65"/>
      <c r="G6195" s="145"/>
    </row>
    <row r="6196" spans="1:7">
      <c r="A6196" s="65"/>
      <c r="B6196" s="65"/>
      <c r="C6196" s="65"/>
      <c r="D6196" s="65"/>
      <c r="E6196" s="65"/>
      <c r="F6196" s="65"/>
      <c r="G6196" s="145"/>
    </row>
    <row r="6197" spans="1:7">
      <c r="A6197" s="65"/>
      <c r="B6197" s="65"/>
      <c r="C6197" s="65"/>
      <c r="D6197" s="65"/>
      <c r="E6197" s="65"/>
      <c r="F6197" s="65"/>
      <c r="G6197" s="145"/>
    </row>
    <row r="6198" spans="1:7">
      <c r="A6198" s="65"/>
      <c r="B6198" s="65"/>
      <c r="C6198" s="65"/>
      <c r="D6198" s="65"/>
      <c r="E6198" s="65"/>
      <c r="F6198" s="65"/>
      <c r="G6198" s="145"/>
    </row>
    <row r="6199" spans="1:7">
      <c r="A6199" s="65"/>
      <c r="B6199" s="65"/>
      <c r="C6199" s="65"/>
      <c r="D6199" s="65"/>
      <c r="E6199" s="65"/>
      <c r="F6199" s="65"/>
      <c r="G6199" s="145"/>
    </row>
    <row r="6200" spans="1:7">
      <c r="A6200" s="65"/>
      <c r="B6200" s="65"/>
      <c r="C6200" s="65"/>
      <c r="D6200" s="65"/>
      <c r="E6200" s="65"/>
      <c r="F6200" s="65"/>
      <c r="G6200" s="145"/>
    </row>
    <row r="6201" spans="1:7">
      <c r="A6201" s="65"/>
      <c r="B6201" s="65"/>
      <c r="C6201" s="65"/>
      <c r="D6201" s="65"/>
      <c r="E6201" s="65"/>
      <c r="F6201" s="65"/>
      <c r="G6201" s="145"/>
    </row>
    <row r="6202" spans="1:7">
      <c r="A6202" s="65"/>
      <c r="B6202" s="65"/>
      <c r="C6202" s="65"/>
      <c r="D6202" s="65"/>
      <c r="E6202" s="65"/>
      <c r="F6202" s="65"/>
      <c r="G6202" s="145"/>
    </row>
    <row r="6203" spans="1:7">
      <c r="A6203" s="65"/>
      <c r="B6203" s="65"/>
      <c r="C6203" s="65"/>
      <c r="D6203" s="65"/>
      <c r="E6203" s="65"/>
      <c r="F6203" s="65"/>
      <c r="G6203" s="145"/>
    </row>
    <row r="6204" spans="1:7">
      <c r="A6204" s="65"/>
      <c r="B6204" s="65"/>
      <c r="C6204" s="65"/>
      <c r="D6204" s="65"/>
      <c r="E6204" s="65"/>
      <c r="F6204" s="65"/>
      <c r="G6204" s="145"/>
    </row>
    <row r="6205" spans="1:7">
      <c r="A6205" s="65"/>
      <c r="B6205" s="65"/>
      <c r="C6205" s="65"/>
      <c r="D6205" s="65"/>
      <c r="E6205" s="65"/>
      <c r="F6205" s="65"/>
      <c r="G6205" s="145"/>
    </row>
    <row r="6206" spans="1:7">
      <c r="A6206" s="65"/>
      <c r="B6206" s="65"/>
      <c r="C6206" s="65"/>
      <c r="D6206" s="65"/>
      <c r="E6206" s="65"/>
      <c r="F6206" s="65"/>
      <c r="G6206" s="145"/>
    </row>
    <row r="6207" spans="1:7">
      <c r="A6207" s="65"/>
      <c r="B6207" s="65"/>
      <c r="C6207" s="65"/>
      <c r="D6207" s="65"/>
      <c r="E6207" s="65"/>
      <c r="F6207" s="65"/>
      <c r="G6207" s="145"/>
    </row>
    <row r="6208" spans="1:7">
      <c r="A6208" s="65"/>
      <c r="B6208" s="65"/>
      <c r="C6208" s="65"/>
      <c r="D6208" s="65"/>
      <c r="E6208" s="65"/>
      <c r="F6208" s="65"/>
      <c r="G6208" s="145"/>
    </row>
    <row r="6209" spans="1:7">
      <c r="A6209" s="65"/>
      <c r="B6209" s="65"/>
      <c r="C6209" s="65"/>
      <c r="D6209" s="65"/>
      <c r="E6209" s="65"/>
      <c r="F6209" s="65"/>
      <c r="G6209" s="145"/>
    </row>
    <row r="6210" spans="1:7">
      <c r="A6210" s="65"/>
      <c r="B6210" s="65"/>
      <c r="C6210" s="65"/>
      <c r="D6210" s="65"/>
      <c r="E6210" s="65"/>
      <c r="F6210" s="65"/>
      <c r="G6210" s="145"/>
    </row>
    <row r="6211" spans="1:7">
      <c r="A6211" s="65"/>
      <c r="B6211" s="65"/>
      <c r="C6211" s="65"/>
      <c r="D6211" s="65"/>
      <c r="E6211" s="65"/>
      <c r="F6211" s="65"/>
      <c r="G6211" s="145"/>
    </row>
    <row r="6212" spans="1:7">
      <c r="A6212" s="65"/>
      <c r="B6212" s="65"/>
      <c r="C6212" s="65"/>
      <c r="D6212" s="65"/>
      <c r="E6212" s="65"/>
      <c r="F6212" s="65"/>
      <c r="G6212" s="145"/>
    </row>
    <row r="6213" spans="1:7">
      <c r="A6213" s="65"/>
      <c r="B6213" s="65"/>
      <c r="C6213" s="65"/>
      <c r="D6213" s="65"/>
      <c r="E6213" s="65"/>
      <c r="F6213" s="65"/>
      <c r="G6213" s="145"/>
    </row>
    <row r="6214" spans="1:7">
      <c r="A6214" s="65"/>
      <c r="B6214" s="65"/>
      <c r="C6214" s="65"/>
      <c r="D6214" s="65"/>
      <c r="E6214" s="65"/>
      <c r="F6214" s="65"/>
      <c r="G6214" s="145"/>
    </row>
    <row r="6215" spans="1:7">
      <c r="A6215" s="65"/>
      <c r="B6215" s="65"/>
      <c r="C6215" s="65"/>
      <c r="D6215" s="65"/>
      <c r="E6215" s="65"/>
      <c r="F6215" s="65"/>
      <c r="G6215" s="145"/>
    </row>
    <row r="6216" spans="1:7">
      <c r="A6216" s="65"/>
      <c r="B6216" s="65"/>
      <c r="C6216" s="65"/>
      <c r="D6216" s="65"/>
      <c r="E6216" s="65"/>
      <c r="F6216" s="65"/>
      <c r="G6216" s="145"/>
    </row>
    <row r="6217" spans="1:7">
      <c r="A6217" s="65"/>
      <c r="B6217" s="65"/>
      <c r="C6217" s="65"/>
      <c r="D6217" s="65"/>
      <c r="E6217" s="65"/>
      <c r="F6217" s="65"/>
      <c r="G6217" s="145"/>
    </row>
    <row r="6218" spans="1:7">
      <c r="A6218" s="65"/>
      <c r="B6218" s="65"/>
      <c r="C6218" s="65"/>
      <c r="D6218" s="65"/>
      <c r="E6218" s="65"/>
      <c r="F6218" s="65"/>
      <c r="G6218" s="145"/>
    </row>
    <row r="6219" spans="1:7">
      <c r="A6219" s="65"/>
      <c r="B6219" s="65"/>
      <c r="C6219" s="65"/>
      <c r="D6219" s="65"/>
      <c r="E6219" s="65"/>
      <c r="F6219" s="65"/>
      <c r="G6219" s="145"/>
    </row>
    <row r="6220" spans="1:7">
      <c r="A6220" s="65"/>
      <c r="B6220" s="65"/>
      <c r="C6220" s="65"/>
      <c r="D6220" s="65"/>
      <c r="E6220" s="65"/>
      <c r="F6220" s="65"/>
      <c r="G6220" s="145"/>
    </row>
    <row r="6221" spans="1:7">
      <c r="A6221" s="65"/>
      <c r="B6221" s="65"/>
      <c r="C6221" s="65"/>
      <c r="D6221" s="65"/>
      <c r="E6221" s="65"/>
      <c r="F6221" s="65"/>
      <c r="G6221" s="145"/>
    </row>
    <row r="6222" spans="1:7">
      <c r="A6222" s="65"/>
      <c r="B6222" s="65"/>
      <c r="C6222" s="65"/>
      <c r="D6222" s="65"/>
      <c r="E6222" s="65"/>
      <c r="F6222" s="65"/>
      <c r="G6222" s="145"/>
    </row>
    <row r="6223" spans="1:7">
      <c r="A6223" s="65"/>
      <c r="B6223" s="65"/>
      <c r="C6223" s="65"/>
      <c r="D6223" s="65"/>
      <c r="E6223" s="65"/>
      <c r="F6223" s="65"/>
      <c r="G6223" s="145"/>
    </row>
    <row r="6224" spans="1:7">
      <c r="A6224" s="65"/>
      <c r="B6224" s="65"/>
      <c r="C6224" s="65"/>
      <c r="D6224" s="65"/>
      <c r="E6224" s="65"/>
      <c r="F6224" s="65"/>
      <c r="G6224" s="145"/>
    </row>
    <row r="6225" spans="1:7">
      <c r="A6225" s="65"/>
      <c r="B6225" s="65"/>
      <c r="C6225" s="65"/>
      <c r="D6225" s="65"/>
      <c r="E6225" s="65"/>
      <c r="F6225" s="65"/>
      <c r="G6225" s="145"/>
    </row>
    <row r="6226" spans="1:7">
      <c r="A6226" s="65"/>
      <c r="B6226" s="65"/>
      <c r="C6226" s="65"/>
      <c r="D6226" s="65"/>
      <c r="E6226" s="65"/>
      <c r="F6226" s="65"/>
      <c r="G6226" s="145"/>
    </row>
    <row r="6227" spans="1:7">
      <c r="A6227" s="65"/>
      <c r="B6227" s="65"/>
      <c r="C6227" s="65"/>
      <c r="D6227" s="65"/>
      <c r="E6227" s="65"/>
      <c r="F6227" s="65"/>
      <c r="G6227" s="145"/>
    </row>
    <row r="6228" spans="1:7">
      <c r="A6228" s="65"/>
      <c r="B6228" s="65"/>
      <c r="C6228" s="65"/>
      <c r="D6228" s="65"/>
      <c r="E6228" s="65"/>
      <c r="F6228" s="65"/>
      <c r="G6228" s="145"/>
    </row>
    <row r="6229" spans="1:7">
      <c r="A6229" s="65"/>
      <c r="B6229" s="65"/>
      <c r="C6229" s="65"/>
      <c r="D6229" s="65"/>
      <c r="E6229" s="65"/>
      <c r="F6229" s="65"/>
      <c r="G6229" s="145"/>
    </row>
    <row r="6230" spans="1:7">
      <c r="A6230" s="65"/>
      <c r="B6230" s="65"/>
      <c r="C6230" s="65"/>
      <c r="D6230" s="65"/>
      <c r="E6230" s="65"/>
      <c r="F6230" s="65"/>
      <c r="G6230" s="145"/>
    </row>
    <row r="6231" spans="1:7">
      <c r="A6231" s="65"/>
      <c r="B6231" s="65"/>
      <c r="C6231" s="65"/>
      <c r="D6231" s="65"/>
      <c r="E6231" s="65"/>
      <c r="F6231" s="65"/>
      <c r="G6231" s="145"/>
    </row>
    <row r="6232" spans="1:7">
      <c r="A6232" s="65"/>
      <c r="B6232" s="65"/>
      <c r="C6232" s="65"/>
      <c r="D6232" s="65"/>
      <c r="E6232" s="65"/>
      <c r="F6232" s="65"/>
      <c r="G6232" s="145"/>
    </row>
    <row r="6233" spans="1:7">
      <c r="A6233" s="65"/>
      <c r="B6233" s="65"/>
      <c r="C6233" s="65"/>
      <c r="D6233" s="65"/>
      <c r="E6233" s="65"/>
      <c r="F6233" s="65"/>
      <c r="G6233" s="145"/>
    </row>
    <row r="6234" spans="1:7">
      <c r="A6234" s="65"/>
      <c r="B6234" s="65"/>
      <c r="C6234" s="65"/>
      <c r="D6234" s="65"/>
      <c r="E6234" s="65"/>
      <c r="F6234" s="65"/>
      <c r="G6234" s="145"/>
    </row>
    <row r="6235" spans="1:7">
      <c r="A6235" s="65"/>
      <c r="B6235" s="65"/>
      <c r="C6235" s="65"/>
      <c r="D6235" s="65"/>
      <c r="E6235" s="65"/>
      <c r="F6235" s="65"/>
      <c r="G6235" s="145"/>
    </row>
    <row r="6236" spans="1:7">
      <c r="A6236" s="65"/>
      <c r="B6236" s="65"/>
      <c r="C6236" s="65"/>
      <c r="D6236" s="65"/>
      <c r="E6236" s="65"/>
      <c r="F6236" s="65"/>
      <c r="G6236" s="145"/>
    </row>
    <row r="6237" spans="1:7">
      <c r="A6237" s="65"/>
      <c r="B6237" s="65"/>
      <c r="C6237" s="65"/>
      <c r="D6237" s="65"/>
      <c r="E6237" s="65"/>
      <c r="F6237" s="65"/>
      <c r="G6237" s="145"/>
    </row>
    <row r="6238" spans="1:7">
      <c r="A6238" s="65"/>
      <c r="B6238" s="65"/>
      <c r="C6238" s="65"/>
      <c r="D6238" s="65"/>
      <c r="E6238" s="65"/>
      <c r="F6238" s="65"/>
      <c r="G6238" s="145"/>
    </row>
    <row r="6239" spans="1:7">
      <c r="A6239" s="65"/>
      <c r="B6239" s="65"/>
      <c r="C6239" s="65"/>
      <c r="D6239" s="65"/>
      <c r="E6239" s="65"/>
      <c r="F6239" s="65"/>
      <c r="G6239" s="145"/>
    </row>
    <row r="6240" spans="1:7">
      <c r="A6240" s="65"/>
      <c r="B6240" s="65"/>
      <c r="C6240" s="65"/>
      <c r="D6240" s="65"/>
      <c r="E6240" s="65"/>
      <c r="F6240" s="65"/>
      <c r="G6240" s="145"/>
    </row>
    <row r="6241" spans="1:7">
      <c r="A6241" s="65"/>
      <c r="B6241" s="65"/>
      <c r="C6241" s="65"/>
      <c r="D6241" s="65"/>
      <c r="E6241" s="65"/>
      <c r="F6241" s="65"/>
      <c r="G6241" s="145"/>
    </row>
    <row r="6242" spans="1:7">
      <c r="A6242" s="65"/>
      <c r="B6242" s="65"/>
      <c r="C6242" s="65"/>
      <c r="D6242" s="65"/>
      <c r="E6242" s="65"/>
      <c r="F6242" s="65"/>
      <c r="G6242" s="145"/>
    </row>
    <row r="6243" spans="1:7">
      <c r="A6243" s="65"/>
      <c r="B6243" s="65"/>
      <c r="C6243" s="65"/>
      <c r="D6243" s="65"/>
      <c r="E6243" s="65"/>
      <c r="F6243" s="65"/>
      <c r="G6243" s="145"/>
    </row>
    <row r="6244" spans="1:7">
      <c r="A6244" s="65"/>
      <c r="B6244" s="65"/>
      <c r="C6244" s="65"/>
      <c r="D6244" s="65"/>
      <c r="E6244" s="65"/>
      <c r="F6244" s="65"/>
      <c r="G6244" s="145"/>
    </row>
    <row r="6245" spans="1:7">
      <c r="A6245" s="65"/>
      <c r="B6245" s="65"/>
      <c r="C6245" s="65"/>
      <c r="D6245" s="65"/>
      <c r="E6245" s="65"/>
      <c r="F6245" s="65"/>
      <c r="G6245" s="145"/>
    </row>
    <row r="6246" spans="1:7">
      <c r="A6246" s="65"/>
      <c r="B6246" s="65"/>
      <c r="C6246" s="65"/>
      <c r="D6246" s="65"/>
      <c r="E6246" s="65"/>
      <c r="F6246" s="65"/>
      <c r="G6246" s="145"/>
    </row>
    <row r="6247" spans="1:7">
      <c r="A6247" s="65"/>
      <c r="B6247" s="65"/>
      <c r="C6247" s="65"/>
      <c r="D6247" s="65"/>
      <c r="E6247" s="65"/>
      <c r="F6247" s="65"/>
      <c r="G6247" s="145"/>
    </row>
    <row r="6248" spans="1:7">
      <c r="A6248" s="65"/>
      <c r="B6248" s="65"/>
      <c r="C6248" s="65"/>
      <c r="D6248" s="65"/>
      <c r="E6248" s="65"/>
      <c r="F6248" s="65"/>
      <c r="G6248" s="145"/>
    </row>
    <row r="6249" spans="1:7">
      <c r="A6249" s="65"/>
      <c r="B6249" s="65"/>
      <c r="C6249" s="65"/>
      <c r="D6249" s="65"/>
      <c r="E6249" s="65"/>
      <c r="F6249" s="65"/>
      <c r="G6249" s="145"/>
    </row>
    <row r="6250" spans="1:7">
      <c r="A6250" s="65"/>
      <c r="B6250" s="65"/>
      <c r="C6250" s="65"/>
      <c r="D6250" s="65"/>
      <c r="E6250" s="65"/>
      <c r="F6250" s="65"/>
      <c r="G6250" s="145"/>
    </row>
    <row r="6251" spans="1:7">
      <c r="A6251" s="65"/>
      <c r="B6251" s="65"/>
      <c r="C6251" s="65"/>
      <c r="D6251" s="65"/>
      <c r="E6251" s="65"/>
      <c r="F6251" s="65"/>
      <c r="G6251" s="145"/>
    </row>
    <row r="6252" spans="1:7">
      <c r="A6252" s="65"/>
      <c r="B6252" s="65"/>
      <c r="C6252" s="65"/>
      <c r="D6252" s="65"/>
      <c r="E6252" s="65"/>
      <c r="F6252" s="65"/>
      <c r="G6252" s="145"/>
    </row>
    <row r="6253" spans="1:7">
      <c r="A6253" s="65"/>
      <c r="B6253" s="65"/>
      <c r="C6253" s="65"/>
      <c r="D6253" s="65"/>
      <c r="E6253" s="65"/>
      <c r="F6253" s="65"/>
      <c r="G6253" s="145"/>
    </row>
    <row r="6254" spans="1:7">
      <c r="A6254" s="65"/>
      <c r="B6254" s="65"/>
      <c r="C6254" s="65"/>
      <c r="D6254" s="65"/>
      <c r="E6254" s="65"/>
      <c r="F6254" s="65"/>
      <c r="G6254" s="145"/>
    </row>
    <row r="6255" spans="1:7">
      <c r="A6255" s="65"/>
      <c r="B6255" s="65"/>
      <c r="C6255" s="65"/>
      <c r="D6255" s="65"/>
      <c r="E6255" s="65"/>
      <c r="F6255" s="65"/>
      <c r="G6255" s="145"/>
    </row>
    <row r="6256" spans="1:7">
      <c r="A6256" s="65"/>
      <c r="B6256" s="65"/>
      <c r="C6256" s="65"/>
      <c r="D6256" s="65"/>
      <c r="E6256" s="65"/>
      <c r="F6256" s="65"/>
      <c r="G6256" s="145"/>
    </row>
    <row r="6257" spans="1:7">
      <c r="A6257" s="65"/>
      <c r="B6257" s="65"/>
      <c r="C6257" s="65"/>
      <c r="D6257" s="65"/>
      <c r="E6257" s="65"/>
      <c r="F6257" s="65"/>
      <c r="G6257" s="145"/>
    </row>
    <row r="6258" spans="1:7">
      <c r="A6258" s="65"/>
      <c r="B6258" s="65"/>
      <c r="C6258" s="65"/>
      <c r="D6258" s="65"/>
      <c r="E6258" s="65"/>
      <c r="F6258" s="65"/>
      <c r="G6258" s="145"/>
    </row>
    <row r="6259" spans="1:7">
      <c r="A6259" s="65"/>
      <c r="B6259" s="65"/>
      <c r="C6259" s="65"/>
      <c r="D6259" s="65"/>
      <c r="E6259" s="65"/>
      <c r="F6259" s="65"/>
      <c r="G6259" s="145"/>
    </row>
    <row r="6260" spans="1:7">
      <c r="A6260" s="65"/>
      <c r="B6260" s="65"/>
      <c r="C6260" s="65"/>
      <c r="D6260" s="65"/>
      <c r="E6260" s="65"/>
      <c r="F6260" s="65"/>
      <c r="G6260" s="145"/>
    </row>
    <row r="6261" spans="1:7">
      <c r="A6261" s="65"/>
      <c r="B6261" s="65"/>
      <c r="C6261" s="65"/>
      <c r="D6261" s="65"/>
      <c r="E6261" s="65"/>
      <c r="F6261" s="65"/>
      <c r="G6261" s="145"/>
    </row>
    <row r="6262" spans="1:7">
      <c r="A6262" s="65"/>
      <c r="B6262" s="65"/>
      <c r="C6262" s="65"/>
      <c r="D6262" s="65"/>
      <c r="E6262" s="65"/>
      <c r="F6262" s="65"/>
      <c r="G6262" s="145"/>
    </row>
    <row r="6263" spans="1:7">
      <c r="A6263" s="65"/>
      <c r="B6263" s="65"/>
      <c r="C6263" s="65"/>
      <c r="D6263" s="65"/>
      <c r="E6263" s="65"/>
      <c r="F6263" s="65"/>
      <c r="G6263" s="145"/>
    </row>
    <row r="6264" spans="1:7">
      <c r="A6264" s="65"/>
      <c r="B6264" s="65"/>
      <c r="C6264" s="65"/>
      <c r="D6264" s="65"/>
      <c r="E6264" s="65"/>
      <c r="F6264" s="65"/>
      <c r="G6264" s="145"/>
    </row>
    <row r="6265" spans="1:7">
      <c r="A6265" s="65"/>
      <c r="B6265" s="65"/>
      <c r="C6265" s="65"/>
      <c r="D6265" s="65"/>
      <c r="E6265" s="65"/>
      <c r="F6265" s="65"/>
      <c r="G6265" s="145"/>
    </row>
    <row r="6266" spans="1:7">
      <c r="A6266" s="65"/>
      <c r="B6266" s="65"/>
      <c r="C6266" s="65"/>
      <c r="D6266" s="65"/>
      <c r="E6266" s="65"/>
      <c r="F6266" s="65"/>
      <c r="G6266" s="145"/>
    </row>
    <row r="6267" spans="1:7">
      <c r="A6267" s="65"/>
      <c r="B6267" s="65"/>
      <c r="C6267" s="65"/>
      <c r="D6267" s="65"/>
      <c r="E6267" s="65"/>
      <c r="F6267" s="65"/>
      <c r="G6267" s="145"/>
    </row>
    <row r="6268" spans="1:7">
      <c r="A6268" s="65"/>
      <c r="B6268" s="65"/>
      <c r="C6268" s="65"/>
      <c r="D6268" s="65"/>
      <c r="E6268" s="65"/>
      <c r="F6268" s="65"/>
      <c r="G6268" s="145"/>
    </row>
    <row r="6269" spans="1:7">
      <c r="A6269" s="65"/>
      <c r="B6269" s="65"/>
      <c r="C6269" s="65"/>
      <c r="D6269" s="65"/>
      <c r="E6269" s="65"/>
      <c r="F6269" s="65"/>
      <c r="G6269" s="145"/>
    </row>
    <row r="6270" spans="1:7">
      <c r="A6270" s="65"/>
      <c r="B6270" s="65"/>
      <c r="C6270" s="65"/>
      <c r="D6270" s="65"/>
      <c r="E6270" s="65"/>
      <c r="F6270" s="65"/>
      <c r="G6270" s="145"/>
    </row>
    <row r="6271" spans="1:7">
      <c r="A6271" s="65"/>
      <c r="B6271" s="65"/>
      <c r="C6271" s="65"/>
      <c r="D6271" s="65"/>
      <c r="E6271" s="65"/>
      <c r="F6271" s="65"/>
      <c r="G6271" s="145"/>
    </row>
    <row r="6272" spans="1:7">
      <c r="A6272" s="65"/>
      <c r="B6272" s="65"/>
      <c r="C6272" s="65"/>
      <c r="D6272" s="65"/>
      <c r="E6272" s="65"/>
      <c r="F6272" s="65"/>
      <c r="G6272" s="145"/>
    </row>
    <row r="6273" spans="1:7">
      <c r="A6273" s="65"/>
      <c r="B6273" s="65"/>
      <c r="C6273" s="65"/>
      <c r="D6273" s="65"/>
      <c r="E6273" s="65"/>
      <c r="F6273" s="65"/>
      <c r="G6273" s="145"/>
    </row>
    <row r="6274" spans="1:7">
      <c r="A6274" s="65"/>
      <c r="B6274" s="65"/>
      <c r="C6274" s="65"/>
      <c r="D6274" s="65"/>
      <c r="E6274" s="65"/>
      <c r="F6274" s="65"/>
      <c r="G6274" s="145"/>
    </row>
    <row r="6275" spans="1:7">
      <c r="A6275" s="65"/>
      <c r="B6275" s="65"/>
      <c r="C6275" s="65"/>
      <c r="D6275" s="65"/>
      <c r="E6275" s="65"/>
      <c r="F6275" s="65"/>
      <c r="G6275" s="145"/>
    </row>
    <row r="6276" spans="1:7">
      <c r="A6276" s="65"/>
      <c r="B6276" s="65"/>
      <c r="C6276" s="65"/>
      <c r="D6276" s="65"/>
      <c r="E6276" s="65"/>
      <c r="F6276" s="65"/>
      <c r="G6276" s="145"/>
    </row>
    <row r="6277" spans="1:7">
      <c r="A6277" s="65"/>
      <c r="B6277" s="65"/>
      <c r="C6277" s="65"/>
      <c r="D6277" s="65"/>
      <c r="E6277" s="65"/>
      <c r="F6277" s="65"/>
      <c r="G6277" s="145"/>
    </row>
    <row r="6278" spans="1:7">
      <c r="A6278" s="65"/>
      <c r="B6278" s="65"/>
      <c r="C6278" s="65"/>
      <c r="D6278" s="65"/>
      <c r="E6278" s="65"/>
      <c r="F6278" s="65"/>
      <c r="G6278" s="145"/>
    </row>
    <row r="6279" spans="1:7">
      <c r="A6279" s="65"/>
      <c r="B6279" s="65"/>
      <c r="C6279" s="65"/>
      <c r="D6279" s="65"/>
      <c r="E6279" s="65"/>
      <c r="F6279" s="65"/>
      <c r="G6279" s="145"/>
    </row>
    <row r="6280" spans="1:7">
      <c r="A6280" s="65"/>
      <c r="B6280" s="65"/>
      <c r="C6280" s="65"/>
      <c r="D6280" s="65"/>
      <c r="E6280" s="65"/>
      <c r="F6280" s="65"/>
      <c r="G6280" s="145"/>
    </row>
    <row r="6281" spans="1:7">
      <c r="A6281" s="65"/>
      <c r="B6281" s="65"/>
      <c r="C6281" s="65"/>
      <c r="D6281" s="65"/>
      <c r="E6281" s="65"/>
      <c r="F6281" s="65"/>
      <c r="G6281" s="145"/>
    </row>
    <row r="6282" spans="1:7">
      <c r="A6282" s="65"/>
      <c r="B6282" s="65"/>
      <c r="C6282" s="65"/>
      <c r="D6282" s="65"/>
      <c r="E6282" s="65"/>
      <c r="F6282" s="65"/>
      <c r="G6282" s="145"/>
    </row>
    <row r="6283" spans="1:7">
      <c r="A6283" s="65"/>
      <c r="B6283" s="65"/>
      <c r="C6283" s="65"/>
      <c r="D6283" s="65"/>
      <c r="E6283" s="65"/>
      <c r="F6283" s="65"/>
      <c r="G6283" s="145"/>
    </row>
    <row r="6284" spans="1:7">
      <c r="A6284" s="65"/>
      <c r="B6284" s="65"/>
      <c r="C6284" s="65"/>
      <c r="D6284" s="65"/>
      <c r="E6284" s="65"/>
      <c r="F6284" s="65"/>
      <c r="G6284" s="145"/>
    </row>
    <row r="6285" spans="1:7">
      <c r="A6285" s="65"/>
      <c r="B6285" s="65"/>
      <c r="C6285" s="65"/>
      <c r="D6285" s="65"/>
      <c r="E6285" s="65"/>
      <c r="F6285" s="65"/>
      <c r="G6285" s="145"/>
    </row>
    <row r="6286" spans="1:7">
      <c r="A6286" s="65"/>
      <c r="B6286" s="65"/>
      <c r="C6286" s="65"/>
      <c r="D6286" s="65"/>
      <c r="E6286" s="65"/>
      <c r="F6286" s="65"/>
      <c r="G6286" s="145"/>
    </row>
    <row r="6287" spans="1:7">
      <c r="A6287" s="65"/>
      <c r="B6287" s="65"/>
      <c r="C6287" s="65"/>
      <c r="D6287" s="65"/>
      <c r="E6287" s="65"/>
      <c r="F6287" s="65"/>
      <c r="G6287" s="145"/>
    </row>
    <row r="6288" spans="1:7">
      <c r="A6288" s="65"/>
      <c r="B6288" s="65"/>
      <c r="C6288" s="65"/>
      <c r="D6288" s="65"/>
      <c r="E6288" s="65"/>
      <c r="F6288" s="65"/>
      <c r="G6288" s="145"/>
    </row>
    <row r="6289" spans="1:7">
      <c r="A6289" s="65"/>
      <c r="B6289" s="65"/>
      <c r="C6289" s="65"/>
      <c r="D6289" s="65"/>
      <c r="E6289" s="65"/>
      <c r="F6289" s="65"/>
      <c r="G6289" s="145"/>
    </row>
    <row r="6290" spans="1:7">
      <c r="A6290" s="65"/>
      <c r="B6290" s="65"/>
      <c r="C6290" s="65"/>
      <c r="D6290" s="65"/>
      <c r="E6290" s="65"/>
      <c r="F6290" s="65"/>
      <c r="G6290" s="145"/>
    </row>
    <row r="6291" spans="1:7">
      <c r="A6291" s="65"/>
      <c r="B6291" s="65"/>
      <c r="C6291" s="65"/>
      <c r="D6291" s="65"/>
      <c r="E6291" s="65"/>
      <c r="F6291" s="65"/>
      <c r="G6291" s="145"/>
    </row>
    <row r="6292" spans="1:7">
      <c r="A6292" s="65"/>
      <c r="B6292" s="65"/>
      <c r="C6292" s="65"/>
      <c r="D6292" s="65"/>
      <c r="E6292" s="65"/>
      <c r="F6292" s="65"/>
      <c r="G6292" s="145"/>
    </row>
    <row r="6293" spans="1:7">
      <c r="A6293" s="65"/>
      <c r="B6293" s="65"/>
      <c r="C6293" s="65"/>
      <c r="D6293" s="65"/>
      <c r="E6293" s="65"/>
      <c r="F6293" s="65"/>
      <c r="G6293" s="145"/>
    </row>
    <row r="6294" spans="1:7">
      <c r="A6294" s="65"/>
      <c r="B6294" s="65"/>
      <c r="C6294" s="65"/>
      <c r="D6294" s="65"/>
      <c r="E6294" s="65"/>
      <c r="F6294" s="65"/>
      <c r="G6294" s="145"/>
    </row>
    <row r="6295" spans="1:7">
      <c r="A6295" s="65"/>
      <c r="B6295" s="65"/>
      <c r="C6295" s="65"/>
      <c r="D6295" s="65"/>
      <c r="E6295" s="65"/>
      <c r="F6295" s="65"/>
      <c r="G6295" s="145"/>
    </row>
    <row r="6296" spans="1:7">
      <c r="A6296" s="65"/>
      <c r="B6296" s="65"/>
      <c r="C6296" s="65"/>
      <c r="D6296" s="65"/>
      <c r="E6296" s="65"/>
      <c r="F6296" s="65"/>
      <c r="G6296" s="145"/>
    </row>
    <row r="6297" spans="1:7">
      <c r="A6297" s="65"/>
      <c r="B6297" s="65"/>
      <c r="C6297" s="65"/>
      <c r="D6297" s="65"/>
      <c r="E6297" s="65"/>
      <c r="F6297" s="65"/>
      <c r="G6297" s="145"/>
    </row>
    <row r="6298" spans="1:7">
      <c r="A6298" s="65"/>
      <c r="B6298" s="65"/>
      <c r="C6298" s="65"/>
      <c r="D6298" s="65"/>
      <c r="E6298" s="65"/>
      <c r="F6298" s="65"/>
      <c r="G6298" s="145"/>
    </row>
    <row r="6299" spans="1:7">
      <c r="A6299" s="65"/>
      <c r="B6299" s="65"/>
      <c r="C6299" s="65"/>
      <c r="D6299" s="65"/>
      <c r="E6299" s="65"/>
      <c r="F6299" s="65"/>
      <c r="G6299" s="145"/>
    </row>
    <row r="6300" spans="1:7">
      <c r="A6300" s="65"/>
      <c r="B6300" s="65"/>
      <c r="C6300" s="65"/>
      <c r="D6300" s="65"/>
      <c r="E6300" s="65"/>
      <c r="F6300" s="65"/>
      <c r="G6300" s="145"/>
    </row>
    <row r="6301" spans="1:7">
      <c r="A6301" s="65"/>
      <c r="B6301" s="65"/>
      <c r="C6301" s="65"/>
      <c r="D6301" s="65"/>
      <c r="E6301" s="65"/>
      <c r="F6301" s="65"/>
      <c r="G6301" s="145"/>
    </row>
    <row r="6302" spans="1:7">
      <c r="A6302" s="65"/>
      <c r="B6302" s="65"/>
      <c r="C6302" s="65"/>
      <c r="D6302" s="65"/>
      <c r="E6302" s="65"/>
      <c r="F6302" s="65"/>
      <c r="G6302" s="145"/>
    </row>
    <row r="6303" spans="1:7">
      <c r="A6303" s="65"/>
      <c r="B6303" s="65"/>
      <c r="C6303" s="65"/>
      <c r="D6303" s="65"/>
      <c r="E6303" s="65"/>
      <c r="F6303" s="65"/>
      <c r="G6303" s="145"/>
    </row>
    <row r="6304" spans="1:7">
      <c r="A6304" s="65"/>
      <c r="B6304" s="65"/>
      <c r="C6304" s="65"/>
      <c r="D6304" s="65"/>
      <c r="E6304" s="65"/>
      <c r="F6304" s="65"/>
      <c r="G6304" s="145"/>
    </row>
    <row r="6305" spans="1:7">
      <c r="A6305" s="65"/>
      <c r="B6305" s="65"/>
      <c r="C6305" s="65"/>
      <c r="D6305" s="65"/>
      <c r="E6305" s="65"/>
      <c r="F6305" s="65"/>
      <c r="G6305" s="145"/>
    </row>
    <row r="6306" spans="1:7">
      <c r="A6306" s="65"/>
      <c r="B6306" s="65"/>
      <c r="C6306" s="65"/>
      <c r="D6306" s="65"/>
      <c r="E6306" s="65"/>
      <c r="F6306" s="65"/>
      <c r="G6306" s="145"/>
    </row>
    <row r="6307" spans="1:7">
      <c r="A6307" s="65"/>
      <c r="B6307" s="65"/>
      <c r="C6307" s="65"/>
      <c r="D6307" s="65"/>
      <c r="E6307" s="65"/>
      <c r="F6307" s="65"/>
      <c r="G6307" s="145"/>
    </row>
    <row r="6308" spans="1:7">
      <c r="A6308" s="65"/>
      <c r="B6308" s="65"/>
      <c r="C6308" s="65"/>
      <c r="D6308" s="65"/>
      <c r="E6308" s="65"/>
      <c r="F6308" s="65"/>
      <c r="G6308" s="145"/>
    </row>
    <row r="6309" spans="1:7">
      <c r="A6309" s="65"/>
      <c r="B6309" s="65"/>
      <c r="C6309" s="65"/>
      <c r="D6309" s="65"/>
      <c r="E6309" s="65"/>
      <c r="F6309" s="65"/>
      <c r="G6309" s="145"/>
    </row>
    <row r="6310" spans="1:7">
      <c r="A6310" s="65"/>
      <c r="B6310" s="65"/>
      <c r="C6310" s="65"/>
      <c r="D6310" s="65"/>
      <c r="E6310" s="65"/>
      <c r="F6310" s="65"/>
      <c r="G6310" s="145"/>
    </row>
    <row r="6311" spans="1:7">
      <c r="A6311" s="65"/>
      <c r="B6311" s="65"/>
      <c r="C6311" s="65"/>
      <c r="D6311" s="65"/>
      <c r="E6311" s="65"/>
      <c r="F6311" s="65"/>
      <c r="G6311" s="145"/>
    </row>
    <row r="6312" spans="1:7">
      <c r="A6312" s="65"/>
      <c r="B6312" s="65"/>
      <c r="C6312" s="65"/>
      <c r="D6312" s="65"/>
      <c r="E6312" s="65"/>
      <c r="F6312" s="65"/>
      <c r="G6312" s="145"/>
    </row>
    <row r="6313" spans="1:7">
      <c r="A6313" s="65"/>
      <c r="B6313" s="65"/>
      <c r="C6313" s="65"/>
      <c r="D6313" s="65"/>
      <c r="E6313" s="65"/>
      <c r="F6313" s="65"/>
      <c r="G6313" s="145"/>
    </row>
    <row r="6314" spans="1:7">
      <c r="A6314" s="65"/>
      <c r="B6314" s="65"/>
      <c r="C6314" s="65"/>
      <c r="D6314" s="65"/>
      <c r="E6314" s="65"/>
      <c r="F6314" s="65"/>
      <c r="G6314" s="145"/>
    </row>
    <row r="6315" spans="1:7">
      <c r="A6315" s="65"/>
      <c r="B6315" s="65"/>
      <c r="C6315" s="65"/>
      <c r="D6315" s="65"/>
      <c r="E6315" s="65"/>
      <c r="F6315" s="65"/>
      <c r="G6315" s="145"/>
    </row>
    <row r="6316" spans="1:7">
      <c r="A6316" s="65"/>
      <c r="B6316" s="65"/>
      <c r="C6316" s="65"/>
      <c r="D6316" s="65"/>
      <c r="E6316" s="65"/>
      <c r="F6316" s="65"/>
      <c r="G6316" s="145"/>
    </row>
    <row r="6317" spans="1:7">
      <c r="A6317" s="65"/>
      <c r="B6317" s="65"/>
      <c r="C6317" s="65"/>
      <c r="D6317" s="65"/>
      <c r="E6317" s="65"/>
      <c r="F6317" s="65"/>
      <c r="G6317" s="145"/>
    </row>
    <row r="6318" spans="1:7">
      <c r="A6318" s="65"/>
      <c r="B6318" s="65"/>
      <c r="C6318" s="65"/>
      <c r="D6318" s="65"/>
      <c r="E6318" s="65"/>
      <c r="F6318" s="65"/>
      <c r="G6318" s="145"/>
    </row>
    <row r="6319" spans="1:7">
      <c r="A6319" s="65"/>
      <c r="B6319" s="65"/>
      <c r="C6319" s="65"/>
      <c r="D6319" s="65"/>
      <c r="E6319" s="65"/>
      <c r="F6319" s="65"/>
      <c r="G6319" s="145"/>
    </row>
    <row r="6320" spans="1:7">
      <c r="A6320" s="65"/>
      <c r="B6320" s="65"/>
      <c r="C6320" s="65"/>
      <c r="D6320" s="65"/>
      <c r="E6320" s="65"/>
      <c r="F6320" s="65"/>
      <c r="G6320" s="145"/>
    </row>
    <row r="6321" spans="1:7">
      <c r="A6321" s="65"/>
      <c r="B6321" s="65"/>
      <c r="C6321" s="65"/>
      <c r="D6321" s="65"/>
      <c r="E6321" s="65"/>
      <c r="F6321" s="65"/>
      <c r="G6321" s="145"/>
    </row>
    <row r="6322" spans="1:7">
      <c r="A6322" s="65"/>
      <c r="B6322" s="65"/>
      <c r="C6322" s="65"/>
      <c r="D6322" s="65"/>
      <c r="E6322" s="65"/>
      <c r="F6322" s="65"/>
      <c r="G6322" s="145"/>
    </row>
    <row r="6323" spans="1:7">
      <c r="A6323" s="65"/>
      <c r="B6323" s="65"/>
      <c r="C6323" s="65"/>
      <c r="D6323" s="65"/>
      <c r="E6323" s="65"/>
      <c r="F6323" s="65"/>
      <c r="G6323" s="145"/>
    </row>
    <row r="6324" spans="1:7">
      <c r="A6324" s="65"/>
      <c r="B6324" s="65"/>
      <c r="C6324" s="65"/>
      <c r="D6324" s="65"/>
      <c r="E6324" s="65"/>
      <c r="F6324" s="65"/>
      <c r="G6324" s="145"/>
    </row>
    <row r="6325" spans="1:7">
      <c r="A6325" s="65"/>
      <c r="B6325" s="65"/>
      <c r="C6325" s="65"/>
      <c r="D6325" s="65"/>
      <c r="E6325" s="65"/>
      <c r="F6325" s="65"/>
      <c r="G6325" s="145"/>
    </row>
    <row r="6326" spans="1:7">
      <c r="A6326" s="65"/>
      <c r="B6326" s="65"/>
      <c r="C6326" s="65"/>
      <c r="D6326" s="65"/>
      <c r="E6326" s="65"/>
      <c r="F6326" s="65"/>
      <c r="G6326" s="145"/>
    </row>
    <row r="6327" spans="1:7">
      <c r="A6327" s="65"/>
      <c r="B6327" s="65"/>
      <c r="C6327" s="65"/>
      <c r="D6327" s="65"/>
      <c r="E6327" s="65"/>
      <c r="F6327" s="65"/>
      <c r="G6327" s="145"/>
    </row>
    <row r="6328" spans="1:7">
      <c r="A6328" s="65"/>
      <c r="B6328" s="65"/>
      <c r="C6328" s="65"/>
      <c r="D6328" s="65"/>
      <c r="E6328" s="65"/>
      <c r="F6328" s="65"/>
      <c r="G6328" s="145"/>
    </row>
    <row r="6329" spans="1:7">
      <c r="A6329" s="65"/>
      <c r="B6329" s="65"/>
      <c r="C6329" s="65"/>
      <c r="D6329" s="65"/>
      <c r="E6329" s="65"/>
      <c r="F6329" s="65"/>
      <c r="G6329" s="145"/>
    </row>
    <row r="6330" spans="1:7">
      <c r="A6330" s="65"/>
      <c r="B6330" s="65"/>
      <c r="C6330" s="65"/>
      <c r="D6330" s="65"/>
      <c r="E6330" s="65"/>
      <c r="F6330" s="65"/>
      <c r="G6330" s="145"/>
    </row>
    <row r="6331" spans="1:7">
      <c r="A6331" s="65"/>
      <c r="B6331" s="65"/>
      <c r="C6331" s="65"/>
      <c r="D6331" s="65"/>
      <c r="E6331" s="65"/>
      <c r="F6331" s="65"/>
      <c r="G6331" s="145"/>
    </row>
    <row r="6332" spans="1:7">
      <c r="A6332" s="65"/>
      <c r="B6332" s="65"/>
      <c r="C6332" s="65"/>
      <c r="D6332" s="65"/>
      <c r="E6332" s="65"/>
      <c r="F6332" s="65"/>
      <c r="G6332" s="145"/>
    </row>
    <row r="6333" spans="1:7">
      <c r="A6333" s="65"/>
      <c r="B6333" s="65"/>
      <c r="C6333" s="65"/>
      <c r="D6333" s="65"/>
      <c r="E6333" s="65"/>
      <c r="F6333" s="65"/>
      <c r="G6333" s="145"/>
    </row>
    <row r="6334" spans="1:7">
      <c r="A6334" s="65"/>
      <c r="B6334" s="65"/>
      <c r="C6334" s="65"/>
      <c r="D6334" s="65"/>
      <c r="E6334" s="65"/>
      <c r="F6334" s="65"/>
      <c r="G6334" s="145"/>
    </row>
    <row r="6335" spans="1:7">
      <c r="A6335" s="65"/>
      <c r="B6335" s="65"/>
      <c r="C6335" s="65"/>
      <c r="D6335" s="65"/>
      <c r="E6335" s="65"/>
      <c r="F6335" s="65"/>
      <c r="G6335" s="145"/>
    </row>
    <row r="6336" spans="1:7">
      <c r="A6336" s="65"/>
      <c r="B6336" s="65"/>
      <c r="C6336" s="65"/>
      <c r="D6336" s="65"/>
      <c r="E6336" s="65"/>
      <c r="F6336" s="65"/>
      <c r="G6336" s="145"/>
    </row>
    <row r="6337" spans="1:7">
      <c r="A6337" s="65"/>
      <c r="B6337" s="65"/>
      <c r="C6337" s="65"/>
      <c r="D6337" s="65"/>
      <c r="E6337" s="65"/>
      <c r="F6337" s="65"/>
      <c r="G6337" s="145"/>
    </row>
    <row r="6338" spans="1:7">
      <c r="A6338" s="65"/>
      <c r="B6338" s="65"/>
      <c r="C6338" s="65"/>
      <c r="D6338" s="65"/>
      <c r="E6338" s="65"/>
      <c r="F6338" s="65"/>
      <c r="G6338" s="145"/>
    </row>
    <row r="6339" spans="1:7">
      <c r="A6339" s="65"/>
      <c r="B6339" s="65"/>
      <c r="C6339" s="65"/>
      <c r="D6339" s="65"/>
      <c r="E6339" s="65"/>
      <c r="F6339" s="65"/>
      <c r="G6339" s="145"/>
    </row>
    <row r="6340" spans="1:7">
      <c r="A6340" s="65"/>
      <c r="B6340" s="65"/>
      <c r="C6340" s="65"/>
      <c r="D6340" s="65"/>
      <c r="E6340" s="65"/>
      <c r="F6340" s="65"/>
      <c r="G6340" s="145"/>
    </row>
    <row r="6341" spans="1:7">
      <c r="A6341" s="65"/>
      <c r="B6341" s="65"/>
      <c r="C6341" s="65"/>
      <c r="D6341" s="65"/>
      <c r="E6341" s="65"/>
      <c r="F6341" s="65"/>
      <c r="G6341" s="145"/>
    </row>
    <row r="6342" spans="1:7">
      <c r="A6342" s="65"/>
      <c r="B6342" s="65"/>
      <c r="C6342" s="65"/>
      <c r="D6342" s="65"/>
      <c r="E6342" s="65"/>
      <c r="F6342" s="65"/>
      <c r="G6342" s="145"/>
    </row>
    <row r="6343" spans="1:7">
      <c r="A6343" s="65"/>
      <c r="B6343" s="65"/>
      <c r="C6343" s="65"/>
      <c r="D6343" s="65"/>
      <c r="E6343" s="65"/>
      <c r="F6343" s="65"/>
      <c r="G6343" s="145"/>
    </row>
    <row r="6344" spans="1:7">
      <c r="A6344" s="65"/>
      <c r="B6344" s="65"/>
      <c r="C6344" s="65"/>
      <c r="D6344" s="65"/>
      <c r="E6344" s="65"/>
      <c r="F6344" s="65"/>
      <c r="G6344" s="145"/>
    </row>
    <row r="6345" spans="1:7">
      <c r="A6345" s="65"/>
      <c r="B6345" s="65"/>
      <c r="C6345" s="65"/>
      <c r="D6345" s="65"/>
      <c r="E6345" s="65"/>
      <c r="F6345" s="65"/>
      <c r="G6345" s="145"/>
    </row>
    <row r="6346" spans="1:7">
      <c r="A6346" s="65"/>
      <c r="B6346" s="65"/>
      <c r="C6346" s="65"/>
      <c r="D6346" s="65"/>
      <c r="E6346" s="65"/>
      <c r="F6346" s="65"/>
      <c r="G6346" s="145"/>
    </row>
    <row r="6347" spans="1:7">
      <c r="A6347" s="65"/>
      <c r="B6347" s="65"/>
      <c r="C6347" s="65"/>
      <c r="D6347" s="65"/>
      <c r="E6347" s="65"/>
      <c r="F6347" s="65"/>
      <c r="G6347" s="145"/>
    </row>
    <row r="6348" spans="1:7">
      <c r="A6348" s="65"/>
      <c r="B6348" s="65"/>
      <c r="C6348" s="65"/>
      <c r="D6348" s="65"/>
      <c r="E6348" s="65"/>
      <c r="F6348" s="65"/>
      <c r="G6348" s="145"/>
    </row>
    <row r="6349" spans="1:7">
      <c r="A6349" s="65"/>
      <c r="B6349" s="65"/>
      <c r="C6349" s="65"/>
      <c r="D6349" s="65"/>
      <c r="E6349" s="65"/>
      <c r="F6349" s="65"/>
      <c r="G6349" s="145"/>
    </row>
    <row r="6350" spans="1:7">
      <c r="A6350" s="65"/>
      <c r="B6350" s="65"/>
      <c r="C6350" s="65"/>
      <c r="D6350" s="65"/>
      <c r="E6350" s="65"/>
      <c r="F6350" s="65"/>
      <c r="G6350" s="145"/>
    </row>
    <row r="6351" spans="1:7">
      <c r="A6351" s="65"/>
      <c r="B6351" s="65"/>
      <c r="C6351" s="65"/>
      <c r="D6351" s="65"/>
      <c r="E6351" s="65"/>
      <c r="F6351" s="65"/>
      <c r="G6351" s="145"/>
    </row>
    <row r="6352" spans="1:7">
      <c r="A6352" s="65"/>
      <c r="B6352" s="65"/>
      <c r="C6352" s="65"/>
      <c r="D6352" s="65"/>
      <c r="E6352" s="65"/>
      <c r="F6352" s="65"/>
      <c r="G6352" s="145"/>
    </row>
    <row r="6353" spans="1:7">
      <c r="A6353" s="65"/>
      <c r="B6353" s="65"/>
      <c r="C6353" s="65"/>
      <c r="D6353" s="65"/>
      <c r="E6353" s="65"/>
      <c r="F6353" s="65"/>
      <c r="G6353" s="145"/>
    </row>
    <row r="6354" spans="1:7">
      <c r="A6354" s="65"/>
      <c r="B6354" s="65"/>
      <c r="C6354" s="65"/>
      <c r="D6354" s="65"/>
      <c r="E6354" s="65"/>
      <c r="F6354" s="65"/>
      <c r="G6354" s="145"/>
    </row>
    <row r="6355" spans="1:7">
      <c r="A6355" s="65"/>
      <c r="B6355" s="65"/>
      <c r="C6355" s="65"/>
      <c r="D6355" s="65"/>
      <c r="E6355" s="65"/>
      <c r="F6355" s="65"/>
      <c r="G6355" s="145"/>
    </row>
    <row r="6356" spans="1:7">
      <c r="A6356" s="65"/>
      <c r="B6356" s="65"/>
      <c r="C6356" s="65"/>
      <c r="D6356" s="65"/>
      <c r="E6356" s="65"/>
      <c r="F6356" s="65"/>
      <c r="G6356" s="145"/>
    </row>
    <row r="6357" spans="1:7">
      <c r="A6357" s="65"/>
      <c r="B6357" s="65"/>
      <c r="C6357" s="65"/>
      <c r="D6357" s="65"/>
      <c r="E6357" s="65"/>
      <c r="F6357" s="65"/>
      <c r="G6357" s="145"/>
    </row>
    <row r="6358" spans="1:7">
      <c r="A6358" s="65"/>
      <c r="B6358" s="65"/>
      <c r="C6358" s="65"/>
      <c r="D6358" s="65"/>
      <c r="E6358" s="65"/>
      <c r="F6358" s="65"/>
      <c r="G6358" s="145"/>
    </row>
    <row r="6359" spans="1:7">
      <c r="A6359" s="65"/>
      <c r="B6359" s="65"/>
      <c r="C6359" s="65"/>
      <c r="D6359" s="65"/>
      <c r="E6359" s="65"/>
      <c r="F6359" s="65"/>
      <c r="G6359" s="145"/>
    </row>
    <row r="6360" spans="1:7">
      <c r="A6360" s="65"/>
      <c r="B6360" s="65"/>
      <c r="C6360" s="65"/>
      <c r="D6360" s="65"/>
      <c r="E6360" s="65"/>
      <c r="F6360" s="65"/>
      <c r="G6360" s="145"/>
    </row>
    <row r="6361" spans="1:7">
      <c r="A6361" s="65"/>
      <c r="B6361" s="65"/>
      <c r="C6361" s="65"/>
      <c r="D6361" s="65"/>
      <c r="E6361" s="65"/>
      <c r="F6361" s="65"/>
      <c r="G6361" s="145"/>
    </row>
    <row r="6362" spans="1:7">
      <c r="A6362" s="65"/>
      <c r="B6362" s="65"/>
      <c r="C6362" s="65"/>
      <c r="D6362" s="65"/>
      <c r="E6362" s="65"/>
      <c r="F6362" s="65"/>
      <c r="G6362" s="145"/>
    </row>
    <row r="6363" spans="1:7">
      <c r="A6363" s="65"/>
      <c r="B6363" s="65"/>
      <c r="C6363" s="65"/>
      <c r="D6363" s="65"/>
      <c r="E6363" s="65"/>
      <c r="F6363" s="65"/>
      <c r="G6363" s="145"/>
    </row>
    <row r="6364" spans="1:7">
      <c r="A6364" s="65"/>
      <c r="B6364" s="65"/>
      <c r="C6364" s="65"/>
      <c r="D6364" s="65"/>
      <c r="E6364" s="65"/>
      <c r="F6364" s="65"/>
      <c r="G6364" s="145"/>
    </row>
    <row r="6365" spans="1:7">
      <c r="A6365" s="65"/>
      <c r="B6365" s="65"/>
      <c r="C6365" s="65"/>
      <c r="D6365" s="65"/>
      <c r="E6365" s="65"/>
      <c r="F6365" s="65"/>
      <c r="G6365" s="145"/>
    </row>
    <row r="6366" spans="1:7">
      <c r="A6366" s="65"/>
      <c r="B6366" s="65"/>
      <c r="C6366" s="65"/>
      <c r="D6366" s="65"/>
      <c r="E6366" s="65"/>
      <c r="F6366" s="65"/>
      <c r="G6366" s="145"/>
    </row>
    <row r="6367" spans="1:7">
      <c r="A6367" s="65"/>
      <c r="B6367" s="65"/>
      <c r="C6367" s="65"/>
      <c r="D6367" s="65"/>
      <c r="E6367" s="65"/>
      <c r="F6367" s="65"/>
      <c r="G6367" s="145"/>
    </row>
    <row r="6368" spans="1:7">
      <c r="A6368" s="65"/>
      <c r="B6368" s="65"/>
      <c r="C6368" s="65"/>
      <c r="D6368" s="65"/>
      <c r="E6368" s="65"/>
      <c r="F6368" s="65"/>
      <c r="G6368" s="145"/>
    </row>
    <row r="6369" spans="1:7">
      <c r="A6369" s="65"/>
      <c r="B6369" s="65"/>
      <c r="C6369" s="65"/>
      <c r="D6369" s="65"/>
      <c r="E6369" s="65"/>
      <c r="F6369" s="65"/>
      <c r="G6369" s="145"/>
    </row>
    <row r="6370" spans="1:7">
      <c r="A6370" s="65"/>
      <c r="B6370" s="65"/>
      <c r="C6370" s="65"/>
      <c r="D6370" s="65"/>
      <c r="E6370" s="65"/>
      <c r="F6370" s="65"/>
      <c r="G6370" s="145"/>
    </row>
    <row r="6371" spans="1:7">
      <c r="A6371" s="65"/>
      <c r="B6371" s="65"/>
      <c r="C6371" s="65"/>
      <c r="D6371" s="65"/>
      <c r="E6371" s="65"/>
      <c r="F6371" s="65"/>
      <c r="G6371" s="145"/>
    </row>
    <row r="6372" spans="1:7">
      <c r="A6372" s="65"/>
      <c r="B6372" s="65"/>
      <c r="C6372" s="65"/>
      <c r="D6372" s="65"/>
      <c r="E6372" s="65"/>
      <c r="F6372" s="65"/>
      <c r="G6372" s="145"/>
    </row>
    <row r="6373" spans="1:7">
      <c r="A6373" s="65"/>
      <c r="B6373" s="65"/>
      <c r="C6373" s="65"/>
      <c r="D6373" s="65"/>
      <c r="E6373" s="65"/>
      <c r="F6373" s="65"/>
      <c r="G6373" s="145"/>
    </row>
    <row r="6374" spans="1:7">
      <c r="A6374" s="65"/>
      <c r="B6374" s="65"/>
      <c r="C6374" s="65"/>
      <c r="D6374" s="65"/>
      <c r="E6374" s="65"/>
      <c r="F6374" s="65"/>
      <c r="G6374" s="145"/>
    </row>
    <row r="6375" spans="1:7">
      <c r="A6375" s="65"/>
      <c r="B6375" s="65"/>
      <c r="C6375" s="65"/>
      <c r="D6375" s="65"/>
      <c r="E6375" s="65"/>
      <c r="F6375" s="65"/>
      <c r="G6375" s="145"/>
    </row>
    <row r="6376" spans="1:7">
      <c r="A6376" s="65"/>
      <c r="B6376" s="65"/>
      <c r="C6376" s="65"/>
      <c r="D6376" s="65"/>
      <c r="E6376" s="65"/>
      <c r="F6376" s="65"/>
      <c r="G6376" s="145"/>
    </row>
    <row r="6377" spans="1:7">
      <c r="A6377" s="65"/>
      <c r="B6377" s="65"/>
      <c r="C6377" s="65"/>
      <c r="D6377" s="65"/>
      <c r="E6377" s="65"/>
      <c r="F6377" s="65"/>
      <c r="G6377" s="145"/>
    </row>
    <row r="6378" spans="1:7">
      <c r="A6378" s="65"/>
      <c r="B6378" s="65"/>
      <c r="C6378" s="65"/>
      <c r="D6378" s="65"/>
      <c r="E6378" s="65"/>
      <c r="F6378" s="65"/>
      <c r="G6378" s="145"/>
    </row>
    <row r="6379" spans="1:7">
      <c r="A6379" s="65"/>
      <c r="B6379" s="65"/>
      <c r="C6379" s="65"/>
      <c r="D6379" s="65"/>
      <c r="E6379" s="65"/>
      <c r="F6379" s="65"/>
      <c r="G6379" s="145"/>
    </row>
    <row r="6380" spans="1:7">
      <c r="A6380" s="65"/>
      <c r="B6380" s="65"/>
      <c r="C6380" s="65"/>
      <c r="D6380" s="65"/>
      <c r="E6380" s="65"/>
      <c r="F6380" s="65"/>
      <c r="G6380" s="145"/>
    </row>
    <row r="6381" spans="1:7">
      <c r="A6381" s="65"/>
      <c r="B6381" s="65"/>
      <c r="C6381" s="65"/>
      <c r="D6381" s="65"/>
      <c r="E6381" s="65"/>
      <c r="F6381" s="65"/>
      <c r="G6381" s="145"/>
    </row>
    <row r="6382" spans="1:7">
      <c r="A6382" s="65"/>
      <c r="B6382" s="65"/>
      <c r="C6382" s="65"/>
      <c r="D6382" s="65"/>
      <c r="E6382" s="65"/>
      <c r="F6382" s="65"/>
      <c r="G6382" s="145"/>
    </row>
    <row r="6383" spans="1:7">
      <c r="A6383" s="65"/>
      <c r="B6383" s="65"/>
      <c r="C6383" s="65"/>
      <c r="D6383" s="65"/>
      <c r="E6383" s="65"/>
      <c r="F6383" s="65"/>
      <c r="G6383" s="145"/>
    </row>
    <row r="6384" spans="1:7">
      <c r="A6384" s="65"/>
      <c r="B6384" s="65"/>
      <c r="C6384" s="65"/>
      <c r="D6384" s="65"/>
      <c r="E6384" s="65"/>
      <c r="F6384" s="65"/>
      <c r="G6384" s="145"/>
    </row>
    <row r="6385" spans="1:7">
      <c r="A6385" s="65"/>
      <c r="B6385" s="65"/>
      <c r="C6385" s="65"/>
      <c r="D6385" s="65"/>
      <c r="E6385" s="65"/>
      <c r="F6385" s="65"/>
      <c r="G6385" s="145"/>
    </row>
    <row r="6386" spans="1:7">
      <c r="A6386" s="65"/>
      <c r="B6386" s="65"/>
      <c r="C6386" s="65"/>
      <c r="D6386" s="65"/>
      <c r="E6386" s="65"/>
      <c r="F6386" s="65"/>
      <c r="G6386" s="145"/>
    </row>
    <row r="6387" spans="1:7">
      <c r="A6387" s="65"/>
      <c r="B6387" s="65"/>
      <c r="C6387" s="65"/>
      <c r="D6387" s="65"/>
      <c r="E6387" s="65"/>
      <c r="F6387" s="65"/>
      <c r="G6387" s="145"/>
    </row>
    <row r="6388" spans="1:7">
      <c r="A6388" s="65"/>
      <c r="B6388" s="65"/>
      <c r="C6388" s="65"/>
      <c r="D6388" s="65"/>
      <c r="E6388" s="65"/>
      <c r="F6388" s="65"/>
      <c r="G6388" s="145"/>
    </row>
    <row r="6389" spans="1:7">
      <c r="A6389" s="65"/>
      <c r="B6389" s="65"/>
      <c r="C6389" s="65"/>
      <c r="D6389" s="65"/>
      <c r="E6389" s="65"/>
      <c r="F6389" s="65"/>
      <c r="G6389" s="145"/>
    </row>
    <row r="6390" spans="1:7">
      <c r="A6390" s="65"/>
      <c r="B6390" s="65"/>
      <c r="C6390" s="65"/>
      <c r="D6390" s="65"/>
      <c r="E6390" s="65"/>
      <c r="F6390" s="65"/>
      <c r="G6390" s="145"/>
    </row>
    <row r="6391" spans="1:7">
      <c r="A6391" s="65"/>
      <c r="B6391" s="65"/>
      <c r="C6391" s="65"/>
      <c r="D6391" s="65"/>
      <c r="E6391" s="65"/>
      <c r="F6391" s="65"/>
      <c r="G6391" s="145"/>
    </row>
    <row r="6392" spans="1:7">
      <c r="A6392" s="65"/>
      <c r="B6392" s="65"/>
      <c r="C6392" s="65"/>
      <c r="D6392" s="65"/>
      <c r="E6392" s="65"/>
      <c r="F6392" s="65"/>
      <c r="G6392" s="145"/>
    </row>
    <row r="6393" spans="1:7">
      <c r="A6393" s="65"/>
      <c r="B6393" s="65"/>
      <c r="C6393" s="65"/>
      <c r="D6393" s="65"/>
      <c r="E6393" s="65"/>
      <c r="F6393" s="65"/>
      <c r="G6393" s="145"/>
    </row>
    <row r="6394" spans="1:7">
      <c r="A6394" s="65"/>
      <c r="B6394" s="65"/>
      <c r="C6394" s="65"/>
      <c r="D6394" s="65"/>
      <c r="E6394" s="65"/>
      <c r="F6394" s="65"/>
      <c r="G6394" s="145"/>
    </row>
    <row r="6395" spans="1:7">
      <c r="A6395" s="65"/>
      <c r="B6395" s="65"/>
      <c r="C6395" s="65"/>
      <c r="D6395" s="65"/>
      <c r="E6395" s="65"/>
      <c r="F6395" s="65"/>
      <c r="G6395" s="145"/>
    </row>
    <row r="6396" spans="1:7">
      <c r="A6396" s="65"/>
      <c r="B6396" s="65"/>
      <c r="C6396" s="65"/>
      <c r="D6396" s="65"/>
      <c r="E6396" s="65"/>
      <c r="F6396" s="65"/>
      <c r="G6396" s="145"/>
    </row>
    <row r="6397" spans="1:7">
      <c r="A6397" s="65"/>
      <c r="B6397" s="65"/>
      <c r="C6397" s="65"/>
      <c r="D6397" s="65"/>
      <c r="E6397" s="65"/>
      <c r="F6397" s="65"/>
      <c r="G6397" s="145"/>
    </row>
    <row r="6398" spans="1:7">
      <c r="A6398" s="65"/>
      <c r="B6398" s="65"/>
      <c r="C6398" s="65"/>
      <c r="D6398" s="65"/>
      <c r="E6398" s="65"/>
      <c r="F6398" s="65"/>
      <c r="G6398" s="145"/>
    </row>
    <row r="6399" spans="1:7">
      <c r="A6399" s="65"/>
      <c r="B6399" s="65"/>
      <c r="C6399" s="65"/>
      <c r="D6399" s="65"/>
      <c r="E6399" s="65"/>
      <c r="F6399" s="65"/>
      <c r="G6399" s="145"/>
    </row>
    <row r="6400" spans="1:7">
      <c r="A6400" s="65"/>
      <c r="B6400" s="65"/>
      <c r="C6400" s="65"/>
      <c r="D6400" s="65"/>
      <c r="E6400" s="65"/>
      <c r="F6400" s="65"/>
      <c r="G6400" s="145"/>
    </row>
    <row r="6401" spans="1:7">
      <c r="A6401" s="65"/>
      <c r="B6401" s="65"/>
      <c r="C6401" s="65"/>
      <c r="D6401" s="65"/>
      <c r="E6401" s="65"/>
      <c r="F6401" s="65"/>
      <c r="G6401" s="145"/>
    </row>
    <row r="6402" spans="1:7">
      <c r="A6402" s="65"/>
      <c r="B6402" s="65"/>
      <c r="C6402" s="65"/>
      <c r="D6402" s="65"/>
      <c r="E6402" s="65"/>
      <c r="F6402" s="65"/>
      <c r="G6402" s="145"/>
    </row>
    <row r="6403" spans="1:7">
      <c r="A6403" s="65"/>
      <c r="B6403" s="65"/>
      <c r="C6403" s="65"/>
      <c r="D6403" s="65"/>
      <c r="E6403" s="65"/>
      <c r="F6403" s="65"/>
      <c r="G6403" s="145"/>
    </row>
    <row r="6404" spans="1:7">
      <c r="A6404" s="65"/>
      <c r="B6404" s="65"/>
      <c r="C6404" s="65"/>
      <c r="D6404" s="65"/>
      <c r="E6404" s="65"/>
      <c r="F6404" s="65"/>
      <c r="G6404" s="145"/>
    </row>
    <row r="6405" spans="1:7">
      <c r="A6405" s="65"/>
      <c r="B6405" s="65"/>
      <c r="C6405" s="65"/>
      <c r="D6405" s="65"/>
      <c r="E6405" s="65"/>
      <c r="F6405" s="65"/>
      <c r="G6405" s="145"/>
    </row>
    <row r="6406" spans="1:7">
      <c r="A6406" s="65"/>
      <c r="B6406" s="65"/>
      <c r="C6406" s="65"/>
      <c r="D6406" s="65"/>
      <c r="E6406" s="65"/>
      <c r="F6406" s="65"/>
      <c r="G6406" s="145"/>
    </row>
    <row r="6407" spans="1:7">
      <c r="A6407" s="65"/>
      <c r="B6407" s="65"/>
      <c r="C6407" s="65"/>
      <c r="D6407" s="65"/>
      <c r="E6407" s="65"/>
      <c r="F6407" s="65"/>
      <c r="G6407" s="145"/>
    </row>
    <row r="6408" spans="1:7">
      <c r="A6408" s="65"/>
      <c r="B6408" s="65"/>
      <c r="C6408" s="65"/>
      <c r="D6408" s="65"/>
      <c r="E6408" s="65"/>
      <c r="F6408" s="65"/>
      <c r="G6408" s="145"/>
    </row>
    <row r="6409" spans="1:7">
      <c r="A6409" s="65"/>
      <c r="B6409" s="65"/>
      <c r="C6409" s="65"/>
      <c r="D6409" s="65"/>
      <c r="E6409" s="65"/>
      <c r="F6409" s="65"/>
      <c r="G6409" s="145"/>
    </row>
    <row r="6410" spans="1:7">
      <c r="A6410" s="65"/>
      <c r="B6410" s="65"/>
      <c r="C6410" s="65"/>
      <c r="D6410" s="65"/>
      <c r="E6410" s="65"/>
      <c r="F6410" s="65"/>
      <c r="G6410" s="145"/>
    </row>
    <row r="6411" spans="1:7">
      <c r="A6411" s="65"/>
      <c r="B6411" s="65"/>
      <c r="C6411" s="65"/>
      <c r="D6411" s="65"/>
      <c r="E6411" s="65"/>
      <c r="F6411" s="65"/>
      <c r="G6411" s="145"/>
    </row>
    <row r="6412" spans="1:7">
      <c r="A6412" s="65"/>
      <c r="B6412" s="65"/>
      <c r="C6412" s="65"/>
      <c r="D6412" s="65"/>
      <c r="E6412" s="65"/>
      <c r="F6412" s="65"/>
      <c r="G6412" s="145"/>
    </row>
    <row r="6413" spans="1:7">
      <c r="A6413" s="65"/>
      <c r="B6413" s="65"/>
      <c r="C6413" s="65"/>
      <c r="D6413" s="65"/>
      <c r="E6413" s="65"/>
      <c r="F6413" s="65"/>
      <c r="G6413" s="145"/>
    </row>
    <row r="6414" spans="1:7">
      <c r="A6414" s="65"/>
      <c r="B6414" s="65"/>
      <c r="C6414" s="65"/>
      <c r="D6414" s="65"/>
      <c r="E6414" s="65"/>
      <c r="F6414" s="65"/>
      <c r="G6414" s="145"/>
    </row>
    <row r="6415" spans="1:7">
      <c r="A6415" s="65"/>
      <c r="B6415" s="65"/>
      <c r="C6415" s="65"/>
      <c r="D6415" s="65"/>
      <c r="E6415" s="65"/>
      <c r="F6415" s="65"/>
      <c r="G6415" s="145"/>
    </row>
    <row r="6416" spans="1:7">
      <c r="A6416" s="65"/>
      <c r="B6416" s="65"/>
      <c r="C6416" s="65"/>
      <c r="D6416" s="65"/>
      <c r="E6416" s="65"/>
      <c r="F6416" s="65"/>
      <c r="G6416" s="145"/>
    </row>
    <row r="6417" spans="1:7">
      <c r="A6417" s="65"/>
      <c r="B6417" s="65"/>
      <c r="C6417" s="65"/>
      <c r="D6417" s="65"/>
      <c r="E6417" s="65"/>
      <c r="F6417" s="65"/>
      <c r="G6417" s="145"/>
    </row>
    <row r="6418" spans="1:7">
      <c r="A6418" s="65"/>
      <c r="B6418" s="65"/>
      <c r="C6418" s="65"/>
      <c r="D6418" s="65"/>
      <c r="E6418" s="65"/>
      <c r="F6418" s="65"/>
      <c r="G6418" s="145"/>
    </row>
    <row r="6419" spans="1:7">
      <c r="A6419" s="65"/>
      <c r="B6419" s="65"/>
      <c r="C6419" s="65"/>
      <c r="D6419" s="65"/>
      <c r="E6419" s="65"/>
      <c r="F6419" s="65"/>
      <c r="G6419" s="145"/>
    </row>
    <row r="6420" spans="1:7">
      <c r="A6420" s="65"/>
      <c r="B6420" s="65"/>
      <c r="C6420" s="65"/>
      <c r="D6420" s="65"/>
      <c r="E6420" s="65"/>
      <c r="F6420" s="65"/>
      <c r="G6420" s="145"/>
    </row>
    <row r="6421" spans="1:7">
      <c r="A6421" s="65"/>
      <c r="B6421" s="65"/>
      <c r="C6421" s="65"/>
      <c r="D6421" s="65"/>
      <c r="E6421" s="65"/>
      <c r="F6421" s="65"/>
      <c r="G6421" s="145"/>
    </row>
    <row r="6422" spans="1:7">
      <c r="A6422" s="65"/>
      <c r="B6422" s="65"/>
      <c r="C6422" s="65"/>
      <c r="D6422" s="65"/>
      <c r="E6422" s="65"/>
      <c r="F6422" s="65"/>
      <c r="G6422" s="145"/>
    </row>
    <row r="6423" spans="1:7">
      <c r="A6423" s="65"/>
      <c r="B6423" s="65"/>
      <c r="C6423" s="65"/>
      <c r="D6423" s="65"/>
      <c r="E6423" s="65"/>
      <c r="F6423" s="65"/>
      <c r="G6423" s="145"/>
    </row>
    <row r="6424" spans="1:7">
      <c r="A6424" s="65"/>
      <c r="B6424" s="65"/>
      <c r="C6424" s="65"/>
      <c r="D6424" s="65"/>
      <c r="E6424" s="65"/>
      <c r="F6424" s="65"/>
      <c r="G6424" s="145"/>
    </row>
    <row r="6425" spans="1:7">
      <c r="A6425" s="65"/>
      <c r="B6425" s="65"/>
      <c r="C6425" s="65"/>
      <c r="D6425" s="65"/>
      <c r="E6425" s="65"/>
      <c r="F6425" s="65"/>
      <c r="G6425" s="145"/>
    </row>
    <row r="6426" spans="1:7">
      <c r="A6426" s="65"/>
      <c r="B6426" s="65"/>
      <c r="C6426" s="65"/>
      <c r="D6426" s="65"/>
      <c r="E6426" s="65"/>
      <c r="F6426" s="65"/>
      <c r="G6426" s="145"/>
    </row>
    <row r="6427" spans="1:7">
      <c r="A6427" s="65"/>
      <c r="B6427" s="65"/>
      <c r="C6427" s="65"/>
      <c r="D6427" s="65"/>
      <c r="E6427" s="65"/>
      <c r="F6427" s="65"/>
      <c r="G6427" s="145"/>
    </row>
    <row r="6428" spans="1:7">
      <c r="A6428" s="65"/>
      <c r="B6428" s="65"/>
      <c r="C6428" s="65"/>
      <c r="D6428" s="65"/>
      <c r="E6428" s="65"/>
      <c r="F6428" s="65"/>
      <c r="G6428" s="145"/>
    </row>
    <row r="6429" spans="1:7">
      <c r="A6429" s="65"/>
      <c r="B6429" s="65"/>
      <c r="C6429" s="65"/>
      <c r="D6429" s="65"/>
      <c r="E6429" s="65"/>
      <c r="F6429" s="65"/>
      <c r="G6429" s="145"/>
    </row>
    <row r="6430" spans="1:7">
      <c r="A6430" s="65"/>
      <c r="B6430" s="65"/>
      <c r="C6430" s="65"/>
      <c r="D6430" s="65"/>
      <c r="E6430" s="65"/>
      <c r="F6430" s="65"/>
      <c r="G6430" s="145"/>
    </row>
    <row r="6431" spans="1:7">
      <c r="A6431" s="65"/>
      <c r="B6431" s="65"/>
      <c r="C6431" s="65"/>
      <c r="D6431" s="65"/>
      <c r="E6431" s="65"/>
      <c r="F6431" s="65"/>
      <c r="G6431" s="145"/>
    </row>
    <row r="6432" spans="1:7">
      <c r="A6432" s="65"/>
      <c r="B6432" s="65"/>
      <c r="C6432" s="65"/>
      <c r="D6432" s="65"/>
      <c r="E6432" s="65"/>
      <c r="F6432" s="65"/>
      <c r="G6432" s="145"/>
    </row>
    <row r="6433" spans="1:7">
      <c r="A6433" s="65"/>
      <c r="B6433" s="65"/>
      <c r="C6433" s="65"/>
      <c r="D6433" s="65"/>
      <c r="E6433" s="65"/>
      <c r="F6433" s="65"/>
      <c r="G6433" s="145"/>
    </row>
    <row r="6434" spans="1:7">
      <c r="A6434" s="65"/>
      <c r="B6434" s="65"/>
      <c r="C6434" s="65"/>
      <c r="D6434" s="65"/>
      <c r="E6434" s="65"/>
      <c r="F6434" s="65"/>
      <c r="G6434" s="145"/>
    </row>
    <row r="6435" spans="1:7">
      <c r="A6435" s="65"/>
      <c r="B6435" s="65"/>
      <c r="C6435" s="65"/>
      <c r="D6435" s="65"/>
      <c r="E6435" s="65"/>
      <c r="F6435" s="65"/>
      <c r="G6435" s="145"/>
    </row>
    <row r="6436" spans="1:7">
      <c r="A6436" s="65"/>
      <c r="B6436" s="65"/>
      <c r="C6436" s="65"/>
      <c r="D6436" s="65"/>
      <c r="E6436" s="65"/>
      <c r="F6436" s="65"/>
      <c r="G6436" s="145"/>
    </row>
    <row r="6437" spans="1:7">
      <c r="A6437" s="65"/>
      <c r="B6437" s="65"/>
      <c r="C6437" s="65"/>
      <c r="D6437" s="65"/>
      <c r="E6437" s="65"/>
      <c r="F6437" s="65"/>
      <c r="G6437" s="145"/>
    </row>
    <row r="6438" spans="1:7">
      <c r="A6438" s="65"/>
      <c r="B6438" s="65"/>
      <c r="C6438" s="65"/>
      <c r="D6438" s="65"/>
      <c r="E6438" s="65"/>
      <c r="F6438" s="65"/>
      <c r="G6438" s="145"/>
    </row>
    <row r="6439" spans="1:7">
      <c r="A6439" s="65"/>
      <c r="B6439" s="65"/>
      <c r="C6439" s="65"/>
      <c r="D6439" s="65"/>
      <c r="E6439" s="65"/>
      <c r="F6439" s="65"/>
      <c r="G6439" s="145"/>
    </row>
    <row r="6440" spans="1:7">
      <c r="A6440" s="65"/>
      <c r="B6440" s="65"/>
      <c r="C6440" s="65"/>
      <c r="D6440" s="65"/>
      <c r="E6440" s="65"/>
      <c r="F6440" s="65"/>
      <c r="G6440" s="145"/>
    </row>
    <row r="6441" spans="1:7">
      <c r="A6441" s="65"/>
      <c r="B6441" s="65"/>
      <c r="C6441" s="65"/>
      <c r="D6441" s="65"/>
      <c r="E6441" s="65"/>
      <c r="F6441" s="65"/>
      <c r="G6441" s="145"/>
    </row>
    <row r="6442" spans="1:7">
      <c r="A6442" s="65"/>
      <c r="B6442" s="65"/>
      <c r="C6442" s="65"/>
      <c r="D6442" s="65"/>
      <c r="E6442" s="65"/>
      <c r="F6442" s="65"/>
      <c r="G6442" s="145"/>
    </row>
    <row r="6443" spans="1:7">
      <c r="A6443" s="65"/>
      <c r="B6443" s="65"/>
      <c r="C6443" s="65"/>
      <c r="D6443" s="65"/>
      <c r="E6443" s="65"/>
      <c r="F6443" s="65"/>
      <c r="G6443" s="145"/>
    </row>
    <row r="6444" spans="1:7">
      <c r="A6444" s="65"/>
      <c r="B6444" s="65"/>
      <c r="C6444" s="65"/>
      <c r="D6444" s="65"/>
      <c r="E6444" s="65"/>
      <c r="F6444" s="65"/>
      <c r="G6444" s="145"/>
    </row>
    <row r="6445" spans="1:7">
      <c r="A6445" s="65"/>
      <c r="B6445" s="65"/>
      <c r="C6445" s="65"/>
      <c r="D6445" s="65"/>
      <c r="E6445" s="65"/>
      <c r="F6445" s="65"/>
      <c r="G6445" s="145"/>
    </row>
    <row r="6446" spans="1:7">
      <c r="A6446" s="65"/>
      <c r="B6446" s="65"/>
      <c r="C6446" s="65"/>
      <c r="D6446" s="65"/>
      <c r="E6446" s="65"/>
      <c r="F6446" s="65"/>
      <c r="G6446" s="145"/>
    </row>
    <row r="6447" spans="1:7">
      <c r="A6447" s="65"/>
      <c r="B6447" s="65"/>
      <c r="C6447" s="65"/>
      <c r="D6447" s="65"/>
      <c r="E6447" s="65"/>
      <c r="F6447" s="65"/>
      <c r="G6447" s="145"/>
    </row>
    <row r="6448" spans="1:7">
      <c r="A6448" s="65"/>
      <c r="B6448" s="65"/>
      <c r="C6448" s="65"/>
      <c r="D6448" s="65"/>
      <c r="E6448" s="65"/>
      <c r="F6448" s="65"/>
      <c r="G6448" s="145"/>
    </row>
    <row r="6449" spans="1:7">
      <c r="A6449" s="65"/>
      <c r="B6449" s="65"/>
      <c r="C6449" s="65"/>
      <c r="D6449" s="65"/>
      <c r="E6449" s="65"/>
      <c r="F6449" s="65"/>
      <c r="G6449" s="145"/>
    </row>
    <row r="6450" spans="1:7">
      <c r="A6450" s="65"/>
      <c r="B6450" s="65"/>
      <c r="C6450" s="65"/>
      <c r="D6450" s="65"/>
      <c r="E6450" s="65"/>
      <c r="F6450" s="65"/>
      <c r="G6450" s="145"/>
    </row>
    <row r="6451" spans="1:7">
      <c r="A6451" s="65"/>
      <c r="B6451" s="65"/>
      <c r="C6451" s="65"/>
      <c r="D6451" s="65"/>
      <c r="E6451" s="65"/>
      <c r="F6451" s="65"/>
      <c r="G6451" s="145"/>
    </row>
    <row r="6452" spans="1:7">
      <c r="A6452" s="65"/>
      <c r="B6452" s="65"/>
      <c r="C6452" s="65"/>
      <c r="D6452" s="65"/>
      <c r="E6452" s="65"/>
      <c r="F6452" s="65"/>
      <c r="G6452" s="145"/>
    </row>
    <row r="6453" spans="1:7">
      <c r="A6453" s="65"/>
      <c r="B6453" s="65"/>
      <c r="C6453" s="65"/>
      <c r="D6453" s="65"/>
      <c r="E6453" s="65"/>
      <c r="F6453" s="65"/>
      <c r="G6453" s="145"/>
    </row>
    <row r="6454" spans="1:7">
      <c r="A6454" s="65"/>
      <c r="B6454" s="65"/>
      <c r="C6454" s="65"/>
      <c r="D6454" s="65"/>
      <c r="E6454" s="65"/>
      <c r="F6454" s="65"/>
      <c r="G6454" s="145"/>
    </row>
    <row r="6455" spans="1:7">
      <c r="A6455" s="65"/>
      <c r="B6455" s="65"/>
      <c r="C6455" s="65"/>
      <c r="D6455" s="65"/>
      <c r="E6455" s="65"/>
      <c r="F6455" s="65"/>
      <c r="G6455" s="145"/>
    </row>
    <row r="6456" spans="1:7">
      <c r="A6456" s="65"/>
      <c r="B6456" s="65"/>
      <c r="C6456" s="65"/>
      <c r="D6456" s="65"/>
      <c r="E6456" s="65"/>
      <c r="F6456" s="65"/>
      <c r="G6456" s="145"/>
    </row>
    <row r="6457" spans="1:7">
      <c r="A6457" s="65"/>
      <c r="B6457" s="65"/>
      <c r="C6457" s="65"/>
      <c r="D6457" s="65"/>
      <c r="E6457" s="65"/>
      <c r="F6457" s="65"/>
      <c r="G6457" s="145"/>
    </row>
    <row r="6458" spans="1:7">
      <c r="A6458" s="65"/>
      <c r="B6458" s="65"/>
      <c r="C6458" s="65"/>
      <c r="D6458" s="65"/>
      <c r="E6458" s="65"/>
      <c r="F6458" s="65"/>
      <c r="G6458" s="145"/>
    </row>
    <row r="6459" spans="1:7">
      <c r="A6459" s="65"/>
      <c r="B6459" s="65"/>
      <c r="C6459" s="65"/>
      <c r="D6459" s="65"/>
      <c r="E6459" s="65"/>
      <c r="F6459" s="65"/>
      <c r="G6459" s="145"/>
    </row>
    <row r="6460" spans="1:7">
      <c r="A6460" s="65"/>
      <c r="B6460" s="65"/>
      <c r="C6460" s="65"/>
      <c r="D6460" s="65"/>
      <c r="E6460" s="65"/>
      <c r="F6460" s="65"/>
      <c r="G6460" s="145"/>
    </row>
    <row r="6461" spans="1:7">
      <c r="A6461" s="65"/>
      <c r="B6461" s="65"/>
      <c r="C6461" s="65"/>
      <c r="D6461" s="65"/>
      <c r="E6461" s="65"/>
      <c r="F6461" s="65"/>
      <c r="G6461" s="145"/>
    </row>
    <row r="6462" spans="1:7">
      <c r="A6462" s="65"/>
      <c r="B6462" s="65"/>
      <c r="C6462" s="65"/>
      <c r="D6462" s="65"/>
      <c r="E6462" s="65"/>
      <c r="F6462" s="65"/>
      <c r="G6462" s="145"/>
    </row>
    <row r="6463" spans="1:7">
      <c r="A6463" s="65"/>
      <c r="B6463" s="65"/>
      <c r="C6463" s="65"/>
      <c r="D6463" s="65"/>
      <c r="E6463" s="65"/>
      <c r="F6463" s="65"/>
      <c r="G6463" s="145"/>
    </row>
    <row r="6464" spans="1:7">
      <c r="A6464" s="65"/>
      <c r="B6464" s="65"/>
      <c r="C6464" s="65"/>
      <c r="D6464" s="65"/>
      <c r="E6464" s="65"/>
      <c r="F6464" s="65"/>
      <c r="G6464" s="145"/>
    </row>
    <row r="6465" spans="1:7">
      <c r="A6465" s="65"/>
      <c r="B6465" s="65"/>
      <c r="C6465" s="65"/>
      <c r="D6465" s="65"/>
      <c r="E6465" s="65"/>
      <c r="F6465" s="65"/>
      <c r="G6465" s="145"/>
    </row>
    <row r="6466" spans="1:7">
      <c r="A6466" s="65"/>
      <c r="B6466" s="65"/>
      <c r="C6466" s="65"/>
      <c r="D6466" s="65"/>
      <c r="E6466" s="65"/>
      <c r="F6466" s="65"/>
      <c r="G6466" s="145"/>
    </row>
    <row r="6467" spans="1:7">
      <c r="A6467" s="65"/>
      <c r="B6467" s="65"/>
      <c r="C6467" s="65"/>
      <c r="D6467" s="65"/>
      <c r="E6467" s="65"/>
      <c r="F6467" s="65"/>
      <c r="G6467" s="145"/>
    </row>
    <row r="6468" spans="1:7">
      <c r="A6468" s="65"/>
      <c r="B6468" s="65"/>
      <c r="C6468" s="65"/>
      <c r="D6468" s="65"/>
      <c r="E6468" s="65"/>
      <c r="F6468" s="65"/>
      <c r="G6468" s="145"/>
    </row>
    <row r="6469" spans="1:7">
      <c r="A6469" s="65"/>
      <c r="B6469" s="65"/>
      <c r="C6469" s="65"/>
      <c r="D6469" s="65"/>
      <c r="E6469" s="65"/>
      <c r="F6469" s="65"/>
      <c r="G6469" s="145"/>
    </row>
    <row r="6470" spans="1:7">
      <c r="A6470" s="65"/>
      <c r="B6470" s="65"/>
      <c r="C6470" s="65"/>
      <c r="D6470" s="65"/>
      <c r="E6470" s="65"/>
      <c r="F6470" s="65"/>
      <c r="G6470" s="145"/>
    </row>
    <row r="6471" spans="1:7">
      <c r="A6471" s="65"/>
      <c r="B6471" s="65"/>
      <c r="C6471" s="65"/>
      <c r="D6471" s="65"/>
      <c r="E6471" s="65"/>
      <c r="F6471" s="65"/>
      <c r="G6471" s="145"/>
    </row>
    <row r="6472" spans="1:7">
      <c r="A6472" s="65"/>
      <c r="B6472" s="65"/>
      <c r="C6472" s="65"/>
      <c r="D6472" s="65"/>
      <c r="E6472" s="65"/>
      <c r="F6472" s="65"/>
      <c r="G6472" s="145"/>
    </row>
    <row r="6473" spans="1:7">
      <c r="A6473" s="65"/>
      <c r="B6473" s="65"/>
      <c r="C6473" s="65"/>
      <c r="D6473" s="65"/>
      <c r="E6473" s="65"/>
      <c r="F6473" s="65"/>
      <c r="G6473" s="145"/>
    </row>
    <row r="6474" spans="1:7">
      <c r="A6474" s="65"/>
      <c r="B6474" s="65"/>
      <c r="C6474" s="65"/>
      <c r="D6474" s="65"/>
      <c r="E6474" s="65"/>
      <c r="F6474" s="65"/>
      <c r="G6474" s="145"/>
    </row>
    <row r="6475" spans="1:7">
      <c r="A6475" s="65"/>
      <c r="B6475" s="65"/>
      <c r="C6475" s="65"/>
      <c r="D6475" s="65"/>
      <c r="E6475" s="65"/>
      <c r="F6475" s="65"/>
      <c r="G6475" s="145"/>
    </row>
    <row r="6476" spans="1:7">
      <c r="A6476" s="65"/>
      <c r="B6476" s="65"/>
      <c r="C6476" s="65"/>
      <c r="D6476" s="65"/>
      <c r="E6476" s="65"/>
      <c r="F6476" s="65"/>
      <c r="G6476" s="145"/>
    </row>
    <row r="6477" spans="1:7">
      <c r="A6477" s="65"/>
      <c r="B6477" s="65"/>
      <c r="C6477" s="65"/>
      <c r="D6477" s="65"/>
      <c r="E6477" s="65"/>
      <c r="F6477" s="65"/>
      <c r="G6477" s="145"/>
    </row>
    <row r="6478" spans="1:7">
      <c r="A6478" s="65"/>
      <c r="B6478" s="65"/>
      <c r="C6478" s="65"/>
      <c r="D6478" s="65"/>
      <c r="E6478" s="65"/>
      <c r="F6478" s="65"/>
      <c r="G6478" s="145"/>
    </row>
    <row r="6479" spans="1:7">
      <c r="A6479" s="65"/>
      <c r="B6479" s="65"/>
      <c r="C6479" s="65"/>
      <c r="D6479" s="65"/>
      <c r="E6479" s="65"/>
      <c r="F6479" s="65"/>
      <c r="G6479" s="145"/>
    </row>
    <row r="6480" spans="1:7">
      <c r="A6480" s="65"/>
      <c r="B6480" s="65"/>
      <c r="C6480" s="65"/>
      <c r="D6480" s="65"/>
      <c r="E6480" s="65"/>
      <c r="F6480" s="65"/>
      <c r="G6480" s="145"/>
    </row>
    <row r="6481" spans="1:7">
      <c r="A6481" s="65"/>
      <c r="B6481" s="65"/>
      <c r="C6481" s="65"/>
      <c r="D6481" s="65"/>
      <c r="E6481" s="65"/>
      <c r="F6481" s="65"/>
      <c r="G6481" s="145"/>
    </row>
    <row r="6482" spans="1:7">
      <c r="A6482" s="65"/>
      <c r="B6482" s="65"/>
      <c r="C6482" s="65"/>
      <c r="D6482" s="65"/>
      <c r="E6482" s="65"/>
      <c r="F6482" s="65"/>
      <c r="G6482" s="145"/>
    </row>
    <row r="6483" spans="1:7">
      <c r="A6483" s="65"/>
      <c r="B6483" s="65"/>
      <c r="C6483" s="65"/>
      <c r="D6483" s="65"/>
      <c r="E6483" s="65"/>
      <c r="F6483" s="65"/>
      <c r="G6483" s="145"/>
    </row>
    <row r="6484" spans="1:7">
      <c r="A6484" s="65"/>
      <c r="B6484" s="65"/>
      <c r="C6484" s="65"/>
      <c r="D6484" s="65"/>
      <c r="E6484" s="65"/>
      <c r="F6484" s="65"/>
      <c r="G6484" s="145"/>
    </row>
    <row r="6485" spans="1:7">
      <c r="A6485" s="65"/>
      <c r="B6485" s="65"/>
      <c r="C6485" s="65"/>
      <c r="D6485" s="65"/>
      <c r="E6485" s="65"/>
      <c r="F6485" s="65"/>
      <c r="G6485" s="145"/>
    </row>
    <row r="6486" spans="1:7">
      <c r="A6486" s="65"/>
      <c r="B6486" s="65"/>
      <c r="C6486" s="65"/>
      <c r="D6486" s="65"/>
      <c r="E6486" s="65"/>
      <c r="F6486" s="65"/>
      <c r="G6486" s="145"/>
    </row>
    <row r="6487" spans="1:7">
      <c r="A6487" s="65"/>
      <c r="B6487" s="65"/>
      <c r="C6487" s="65"/>
      <c r="D6487" s="65"/>
      <c r="E6487" s="65"/>
      <c r="F6487" s="65"/>
      <c r="G6487" s="145"/>
    </row>
    <row r="6488" spans="1:7">
      <c r="A6488" s="65"/>
      <c r="B6488" s="65"/>
      <c r="C6488" s="65"/>
      <c r="D6488" s="65"/>
      <c r="E6488" s="65"/>
      <c r="F6488" s="65"/>
      <c r="G6488" s="145"/>
    </row>
    <row r="6489" spans="1:7">
      <c r="A6489" s="65"/>
      <c r="B6489" s="65"/>
      <c r="C6489" s="65"/>
      <c r="D6489" s="65"/>
      <c r="E6489" s="65"/>
      <c r="F6489" s="65"/>
      <c r="G6489" s="145"/>
    </row>
    <row r="6490" spans="1:7">
      <c r="A6490" s="65"/>
      <c r="B6490" s="65"/>
      <c r="C6490" s="65"/>
      <c r="D6490" s="65"/>
      <c r="E6490" s="65"/>
      <c r="F6490" s="65"/>
      <c r="G6490" s="145"/>
    </row>
    <row r="6491" spans="1:7">
      <c r="A6491" s="65"/>
      <c r="B6491" s="65"/>
      <c r="C6491" s="65"/>
      <c r="D6491" s="65"/>
      <c r="E6491" s="65"/>
      <c r="F6491" s="65"/>
      <c r="G6491" s="145"/>
    </row>
    <row r="6492" spans="1:7">
      <c r="A6492" s="65"/>
      <c r="B6492" s="65"/>
      <c r="C6492" s="65"/>
      <c r="D6492" s="65"/>
      <c r="E6492" s="65"/>
      <c r="F6492" s="65"/>
      <c r="G6492" s="145"/>
    </row>
    <row r="6493" spans="1:7">
      <c r="A6493" s="65"/>
      <c r="B6493" s="65"/>
      <c r="C6493" s="65"/>
      <c r="D6493" s="65"/>
      <c r="E6493" s="65"/>
      <c r="F6493" s="65"/>
      <c r="G6493" s="145"/>
    </row>
    <row r="6494" spans="1:7">
      <c r="A6494" s="65"/>
      <c r="B6494" s="65"/>
      <c r="C6494" s="65"/>
      <c r="D6494" s="65"/>
      <c r="E6494" s="65"/>
      <c r="F6494" s="65"/>
      <c r="G6494" s="145"/>
    </row>
    <row r="6495" spans="1:7">
      <c r="A6495" s="65"/>
      <c r="B6495" s="65"/>
      <c r="C6495" s="65"/>
      <c r="D6495" s="65"/>
      <c r="E6495" s="65"/>
      <c r="F6495" s="65"/>
      <c r="G6495" s="145"/>
    </row>
    <row r="6496" spans="1:7">
      <c r="A6496" s="65"/>
      <c r="B6496" s="65"/>
      <c r="C6496" s="65"/>
      <c r="D6496" s="65"/>
      <c r="E6496" s="65"/>
      <c r="F6496" s="65"/>
      <c r="G6496" s="145"/>
    </row>
    <row r="6497" spans="1:7">
      <c r="A6497" s="65"/>
      <c r="B6497" s="65"/>
      <c r="C6497" s="65"/>
      <c r="D6497" s="65"/>
      <c r="E6497" s="65"/>
      <c r="F6497" s="65"/>
      <c r="G6497" s="145"/>
    </row>
    <row r="6498" spans="1:7">
      <c r="A6498" s="65"/>
      <c r="B6498" s="65"/>
      <c r="C6498" s="65"/>
      <c r="D6498" s="65"/>
      <c r="E6498" s="65"/>
      <c r="F6498" s="65"/>
      <c r="G6498" s="145"/>
    </row>
    <row r="6499" spans="1:7">
      <c r="A6499" s="65"/>
      <c r="B6499" s="65"/>
      <c r="C6499" s="65"/>
      <c r="D6499" s="65"/>
      <c r="E6499" s="65"/>
      <c r="F6499" s="65"/>
      <c r="G6499" s="145"/>
    </row>
    <row r="6500" spans="1:7">
      <c r="A6500" s="65"/>
      <c r="B6500" s="65"/>
      <c r="C6500" s="65"/>
      <c r="D6500" s="65"/>
      <c r="E6500" s="65"/>
      <c r="F6500" s="65"/>
      <c r="G6500" s="145"/>
    </row>
    <row r="6501" spans="1:7">
      <c r="A6501" s="65"/>
      <c r="B6501" s="65"/>
      <c r="C6501" s="65"/>
      <c r="D6501" s="65"/>
      <c r="E6501" s="65"/>
      <c r="F6501" s="65"/>
      <c r="G6501" s="145"/>
    </row>
    <row r="6502" spans="1:7">
      <c r="A6502" s="65"/>
      <c r="B6502" s="65"/>
      <c r="C6502" s="65"/>
      <c r="D6502" s="65"/>
      <c r="E6502" s="65"/>
      <c r="F6502" s="65"/>
      <c r="G6502" s="145"/>
    </row>
    <row r="6503" spans="1:7">
      <c r="A6503" s="65"/>
      <c r="B6503" s="65"/>
      <c r="C6503" s="65"/>
      <c r="D6503" s="65"/>
      <c r="E6503" s="65"/>
      <c r="F6503" s="65"/>
      <c r="G6503" s="145"/>
    </row>
    <row r="6504" spans="1:7">
      <c r="A6504" s="65"/>
      <c r="B6504" s="65"/>
      <c r="C6504" s="65"/>
      <c r="D6504" s="65"/>
      <c r="E6504" s="65"/>
      <c r="F6504" s="65"/>
      <c r="G6504" s="145"/>
    </row>
    <row r="6505" spans="1:7">
      <c r="A6505" s="65"/>
      <c r="B6505" s="65"/>
      <c r="C6505" s="65"/>
      <c r="D6505" s="65"/>
      <c r="E6505" s="65"/>
      <c r="F6505" s="65"/>
      <c r="G6505" s="145"/>
    </row>
    <row r="6506" spans="1:7">
      <c r="A6506" s="65"/>
      <c r="B6506" s="65"/>
      <c r="C6506" s="65"/>
      <c r="D6506" s="65"/>
      <c r="E6506" s="65"/>
      <c r="F6506" s="65"/>
      <c r="G6506" s="145"/>
    </row>
    <row r="6507" spans="1:7">
      <c r="A6507" s="65"/>
      <c r="B6507" s="65"/>
      <c r="C6507" s="65"/>
      <c r="D6507" s="65"/>
      <c r="E6507" s="65"/>
      <c r="F6507" s="65"/>
      <c r="G6507" s="145"/>
    </row>
    <row r="6508" spans="1:7">
      <c r="A6508" s="65"/>
      <c r="B6508" s="65"/>
      <c r="C6508" s="65"/>
      <c r="D6508" s="65"/>
      <c r="E6508" s="65"/>
      <c r="F6508" s="65"/>
      <c r="G6508" s="145"/>
    </row>
    <row r="6509" spans="1:7">
      <c r="A6509" s="65"/>
      <c r="B6509" s="65"/>
      <c r="C6509" s="65"/>
      <c r="D6509" s="65"/>
      <c r="E6509" s="65"/>
      <c r="F6509" s="65"/>
      <c r="G6509" s="145"/>
    </row>
    <row r="6510" spans="1:7">
      <c r="A6510" s="65"/>
      <c r="B6510" s="65"/>
      <c r="C6510" s="65"/>
      <c r="D6510" s="65"/>
      <c r="E6510" s="65"/>
      <c r="F6510" s="65"/>
      <c r="G6510" s="145"/>
    </row>
    <row r="6511" spans="1:7">
      <c r="A6511" s="65"/>
      <c r="B6511" s="65"/>
      <c r="C6511" s="65"/>
      <c r="D6511" s="65"/>
      <c r="E6511" s="65"/>
      <c r="F6511" s="65"/>
      <c r="G6511" s="145"/>
    </row>
    <row r="6512" spans="1:7">
      <c r="A6512" s="65"/>
      <c r="B6512" s="65"/>
      <c r="C6512" s="65"/>
      <c r="D6512" s="65"/>
      <c r="E6512" s="65"/>
      <c r="F6512" s="65"/>
      <c r="G6512" s="145"/>
    </row>
    <row r="6513" spans="1:7">
      <c r="A6513" s="65"/>
      <c r="B6513" s="65"/>
      <c r="C6513" s="65"/>
      <c r="D6513" s="65"/>
      <c r="E6513" s="65"/>
      <c r="F6513" s="65"/>
      <c r="G6513" s="145"/>
    </row>
    <row r="6514" spans="1:7">
      <c r="A6514" s="65"/>
      <c r="B6514" s="65"/>
      <c r="C6514" s="65"/>
      <c r="D6514" s="65"/>
      <c r="E6514" s="65"/>
      <c r="F6514" s="65"/>
      <c r="G6514" s="145"/>
    </row>
    <row r="6515" spans="1:7">
      <c r="A6515" s="65"/>
      <c r="B6515" s="65"/>
      <c r="C6515" s="65"/>
      <c r="D6515" s="65"/>
      <c r="E6515" s="65"/>
      <c r="F6515" s="65"/>
      <c r="G6515" s="145"/>
    </row>
    <row r="6516" spans="1:7">
      <c r="A6516" s="65"/>
      <c r="B6516" s="65"/>
      <c r="C6516" s="65"/>
      <c r="D6516" s="65"/>
      <c r="E6516" s="65"/>
      <c r="F6516" s="65"/>
      <c r="G6516" s="145"/>
    </row>
    <row r="6517" spans="1:7">
      <c r="A6517" s="65"/>
      <c r="B6517" s="65"/>
      <c r="C6517" s="65"/>
      <c r="D6517" s="65"/>
      <c r="E6517" s="65"/>
      <c r="F6517" s="65"/>
      <c r="G6517" s="145"/>
    </row>
    <row r="6518" spans="1:7">
      <c r="A6518" s="65"/>
      <c r="B6518" s="65"/>
      <c r="C6518" s="65"/>
      <c r="D6518" s="65"/>
      <c r="E6518" s="65"/>
      <c r="F6518" s="65"/>
      <c r="G6518" s="145"/>
    </row>
    <row r="6519" spans="1:7">
      <c r="A6519" s="65"/>
      <c r="B6519" s="65"/>
      <c r="C6519" s="65"/>
      <c r="D6519" s="65"/>
      <c r="E6519" s="65"/>
      <c r="F6519" s="65"/>
      <c r="G6519" s="145"/>
    </row>
    <row r="6520" spans="1:7">
      <c r="A6520" s="65"/>
      <c r="B6520" s="65"/>
      <c r="C6520" s="65"/>
      <c r="D6520" s="65"/>
      <c r="E6520" s="65"/>
      <c r="F6520" s="65"/>
      <c r="G6520" s="145"/>
    </row>
    <row r="6521" spans="1:7">
      <c r="A6521" s="65"/>
      <c r="B6521" s="65"/>
      <c r="C6521" s="65"/>
      <c r="D6521" s="65"/>
      <c r="E6521" s="65"/>
      <c r="F6521" s="65"/>
      <c r="G6521" s="145"/>
    </row>
    <row r="6522" spans="1:7">
      <c r="A6522" s="65"/>
      <c r="B6522" s="65"/>
      <c r="C6522" s="65"/>
      <c r="D6522" s="65"/>
      <c r="E6522" s="65"/>
      <c r="F6522" s="65"/>
      <c r="G6522" s="145"/>
    </row>
    <row r="6523" spans="1:7">
      <c r="A6523" s="65"/>
      <c r="B6523" s="65"/>
      <c r="C6523" s="65"/>
      <c r="D6523" s="65"/>
      <c r="E6523" s="65"/>
      <c r="F6523" s="65"/>
      <c r="G6523" s="145"/>
    </row>
    <row r="6524" spans="1:7">
      <c r="A6524" s="65"/>
      <c r="B6524" s="65"/>
      <c r="C6524" s="65"/>
      <c r="D6524" s="65"/>
      <c r="E6524" s="65"/>
      <c r="F6524" s="65"/>
      <c r="G6524" s="145"/>
    </row>
    <row r="6525" spans="1:7">
      <c r="A6525" s="65"/>
      <c r="B6525" s="65"/>
      <c r="C6525" s="65"/>
      <c r="D6525" s="65"/>
      <c r="E6525" s="65"/>
      <c r="F6525" s="65"/>
      <c r="G6525" s="145"/>
    </row>
    <row r="6526" spans="1:7">
      <c r="A6526" s="65"/>
      <c r="B6526" s="65"/>
      <c r="C6526" s="65"/>
      <c r="D6526" s="65"/>
      <c r="E6526" s="65"/>
      <c r="F6526" s="65"/>
      <c r="G6526" s="145"/>
    </row>
    <row r="6527" spans="1:7">
      <c r="A6527" s="65"/>
      <c r="B6527" s="65"/>
      <c r="C6527" s="65"/>
      <c r="D6527" s="65"/>
      <c r="E6527" s="65"/>
      <c r="F6527" s="65"/>
      <c r="G6527" s="145"/>
    </row>
    <row r="6528" spans="1:7">
      <c r="A6528" s="65"/>
      <c r="B6528" s="65"/>
      <c r="C6528" s="65"/>
      <c r="D6528" s="65"/>
      <c r="E6528" s="65"/>
      <c r="F6528" s="65"/>
      <c r="G6528" s="145"/>
    </row>
    <row r="6529" spans="1:7">
      <c r="A6529" s="65"/>
      <c r="B6529" s="65"/>
      <c r="C6529" s="65"/>
      <c r="D6529" s="65"/>
      <c r="E6529" s="65"/>
      <c r="F6529" s="65"/>
      <c r="G6529" s="145"/>
    </row>
    <row r="6530" spans="1:7">
      <c r="A6530" s="65"/>
      <c r="B6530" s="65"/>
      <c r="C6530" s="65"/>
      <c r="D6530" s="65"/>
      <c r="E6530" s="65"/>
      <c r="F6530" s="65"/>
      <c r="G6530" s="145"/>
    </row>
    <row r="6531" spans="1:7">
      <c r="A6531" s="65"/>
      <c r="B6531" s="65"/>
      <c r="C6531" s="65"/>
      <c r="D6531" s="65"/>
      <c r="E6531" s="65"/>
      <c r="F6531" s="65"/>
      <c r="G6531" s="145"/>
    </row>
    <row r="6532" spans="1:7">
      <c r="A6532" s="65"/>
      <c r="B6532" s="65"/>
      <c r="C6532" s="65"/>
      <c r="D6532" s="65"/>
      <c r="E6532" s="65"/>
      <c r="F6532" s="65"/>
      <c r="G6532" s="145"/>
    </row>
    <row r="6533" spans="1:7">
      <c r="A6533" s="65"/>
      <c r="B6533" s="65"/>
      <c r="C6533" s="65"/>
      <c r="D6533" s="65"/>
      <c r="E6533" s="65"/>
      <c r="F6533" s="65"/>
      <c r="G6533" s="145"/>
    </row>
    <row r="6534" spans="1:7">
      <c r="A6534" s="65"/>
      <c r="B6534" s="65"/>
      <c r="C6534" s="65"/>
      <c r="D6534" s="65"/>
      <c r="E6534" s="65"/>
      <c r="F6534" s="65"/>
      <c r="G6534" s="145"/>
    </row>
    <row r="6535" spans="1:7">
      <c r="A6535" s="65"/>
      <c r="B6535" s="65"/>
      <c r="C6535" s="65"/>
      <c r="D6535" s="65"/>
      <c r="E6535" s="65"/>
      <c r="F6535" s="65"/>
      <c r="G6535" s="145"/>
    </row>
    <row r="6536" spans="1:7">
      <c r="A6536" s="65"/>
      <c r="B6536" s="65"/>
      <c r="C6536" s="65"/>
      <c r="D6536" s="65"/>
      <c r="E6536" s="65"/>
      <c r="F6536" s="65"/>
      <c r="G6536" s="145"/>
    </row>
    <row r="6537" spans="1:7">
      <c r="A6537" s="65"/>
      <c r="B6537" s="65"/>
      <c r="C6537" s="65"/>
      <c r="D6537" s="65"/>
      <c r="E6537" s="65"/>
      <c r="F6537" s="65"/>
      <c r="G6537" s="145"/>
    </row>
    <row r="6538" spans="1:7">
      <c r="A6538" s="65"/>
      <c r="B6538" s="65"/>
      <c r="C6538" s="65"/>
      <c r="D6538" s="65"/>
      <c r="E6538" s="65"/>
      <c r="F6538" s="65"/>
      <c r="G6538" s="145"/>
    </row>
    <row r="6539" spans="1:7">
      <c r="A6539" s="65"/>
      <c r="B6539" s="65"/>
      <c r="C6539" s="65"/>
      <c r="D6539" s="65"/>
      <c r="E6539" s="65"/>
      <c r="F6539" s="65"/>
      <c r="G6539" s="145"/>
    </row>
    <row r="6540" spans="1:7">
      <c r="A6540" s="65"/>
      <c r="B6540" s="65"/>
      <c r="C6540" s="65"/>
      <c r="D6540" s="65"/>
      <c r="E6540" s="65"/>
      <c r="F6540" s="65"/>
      <c r="G6540" s="145"/>
    </row>
    <row r="6541" spans="1:7">
      <c r="A6541" s="65"/>
      <c r="B6541" s="65"/>
      <c r="C6541" s="65"/>
      <c r="D6541" s="65"/>
      <c r="E6541" s="65"/>
      <c r="F6541" s="65"/>
      <c r="G6541" s="145"/>
    </row>
    <row r="6542" spans="1:7">
      <c r="A6542" s="65"/>
      <c r="B6542" s="65"/>
      <c r="C6542" s="65"/>
      <c r="D6542" s="65"/>
      <c r="E6542" s="65"/>
      <c r="F6542" s="65"/>
      <c r="G6542" s="145"/>
    </row>
    <row r="6543" spans="1:7">
      <c r="A6543" s="65"/>
      <c r="B6543" s="65"/>
      <c r="C6543" s="65"/>
      <c r="D6543" s="65"/>
      <c r="E6543" s="65"/>
      <c r="F6543" s="65"/>
      <c r="G6543" s="145"/>
    </row>
    <row r="6544" spans="1:7">
      <c r="A6544" s="65"/>
      <c r="B6544" s="65"/>
      <c r="C6544" s="65"/>
      <c r="D6544" s="65"/>
      <c r="E6544" s="65"/>
      <c r="F6544" s="65"/>
      <c r="G6544" s="145"/>
    </row>
    <row r="6545" spans="1:7">
      <c r="A6545" s="65"/>
      <c r="B6545" s="65"/>
      <c r="C6545" s="65"/>
      <c r="D6545" s="65"/>
      <c r="E6545" s="65"/>
      <c r="F6545" s="65"/>
      <c r="G6545" s="145"/>
    </row>
    <row r="6546" spans="1:7">
      <c r="A6546" s="65"/>
      <c r="B6546" s="65"/>
      <c r="C6546" s="65"/>
      <c r="D6546" s="65"/>
      <c r="E6546" s="65"/>
      <c r="F6546" s="65"/>
      <c r="G6546" s="145"/>
    </row>
    <row r="6547" spans="1:7">
      <c r="A6547" s="65"/>
      <c r="B6547" s="65"/>
      <c r="C6547" s="65"/>
      <c r="D6547" s="65"/>
      <c r="E6547" s="65"/>
      <c r="F6547" s="65"/>
      <c r="G6547" s="145"/>
    </row>
    <row r="6548" spans="1:7">
      <c r="A6548" s="65"/>
      <c r="B6548" s="65"/>
      <c r="C6548" s="65"/>
      <c r="D6548" s="65"/>
      <c r="E6548" s="65"/>
      <c r="F6548" s="65"/>
      <c r="G6548" s="145"/>
    </row>
    <row r="6549" spans="1:7">
      <c r="A6549" s="65"/>
      <c r="B6549" s="65"/>
      <c r="C6549" s="65"/>
      <c r="D6549" s="65"/>
      <c r="E6549" s="65"/>
      <c r="F6549" s="65"/>
      <c r="G6549" s="145"/>
    </row>
    <row r="6550" spans="1:7">
      <c r="A6550" s="65"/>
      <c r="B6550" s="65"/>
      <c r="C6550" s="65"/>
      <c r="D6550" s="65"/>
      <c r="E6550" s="65"/>
      <c r="F6550" s="65"/>
      <c r="G6550" s="145"/>
    </row>
    <row r="6551" spans="1:7">
      <c r="A6551" s="65"/>
      <c r="B6551" s="65"/>
      <c r="C6551" s="65"/>
      <c r="D6551" s="65"/>
      <c r="E6551" s="65"/>
      <c r="F6551" s="65"/>
      <c r="G6551" s="145"/>
    </row>
    <row r="6552" spans="1:7">
      <c r="A6552" s="65"/>
      <c r="B6552" s="65"/>
      <c r="C6552" s="65"/>
      <c r="D6552" s="65"/>
      <c r="E6552" s="65"/>
      <c r="F6552" s="65"/>
      <c r="G6552" s="145"/>
    </row>
    <row r="6553" spans="1:7">
      <c r="A6553" s="65"/>
      <c r="B6553" s="65"/>
      <c r="C6553" s="65"/>
      <c r="D6553" s="65"/>
      <c r="E6553" s="65"/>
      <c r="F6553" s="65"/>
      <c r="G6553" s="145"/>
    </row>
    <row r="6554" spans="1:7">
      <c r="A6554" s="65"/>
      <c r="B6554" s="65"/>
      <c r="C6554" s="65"/>
      <c r="D6554" s="65"/>
      <c r="E6554" s="65"/>
      <c r="F6554" s="65"/>
      <c r="G6554" s="145"/>
    </row>
    <row r="6555" spans="1:7">
      <c r="A6555" s="65"/>
      <c r="B6555" s="65"/>
      <c r="C6555" s="65"/>
      <c r="D6555" s="65"/>
      <c r="E6555" s="65"/>
      <c r="F6555" s="65"/>
      <c r="G6555" s="145"/>
    </row>
    <row r="6556" spans="1:7">
      <c r="A6556" s="65"/>
      <c r="B6556" s="65"/>
      <c r="C6556" s="65"/>
      <c r="D6556" s="65"/>
      <c r="E6556" s="65"/>
      <c r="F6556" s="65"/>
      <c r="G6556" s="145"/>
    </row>
    <row r="6557" spans="1:7">
      <c r="A6557" s="65"/>
      <c r="B6557" s="65"/>
      <c r="C6557" s="65"/>
      <c r="D6557" s="65"/>
      <c r="E6557" s="65"/>
      <c r="F6557" s="65"/>
      <c r="G6557" s="145"/>
    </row>
    <row r="6558" spans="1:7">
      <c r="A6558" s="65"/>
      <c r="B6558" s="65"/>
      <c r="C6558" s="65"/>
      <c r="D6558" s="65"/>
      <c r="E6558" s="65"/>
      <c r="F6558" s="65"/>
      <c r="G6558" s="145"/>
    </row>
    <row r="6559" spans="1:7">
      <c r="A6559" s="65"/>
      <c r="B6559" s="65"/>
      <c r="C6559" s="65"/>
      <c r="D6559" s="65"/>
      <c r="E6559" s="65"/>
      <c r="F6559" s="65"/>
      <c r="G6559" s="145"/>
    </row>
    <row r="6560" spans="1:7">
      <c r="A6560" s="65"/>
      <c r="B6560" s="65"/>
      <c r="C6560" s="65"/>
      <c r="D6560" s="65"/>
      <c r="E6560" s="65"/>
      <c r="F6560" s="65"/>
      <c r="G6560" s="145"/>
    </row>
    <row r="6561" spans="1:7">
      <c r="A6561" s="65"/>
      <c r="B6561" s="65"/>
      <c r="C6561" s="65"/>
      <c r="D6561" s="65"/>
      <c r="E6561" s="65"/>
      <c r="F6561" s="65"/>
      <c r="G6561" s="145"/>
    </row>
    <row r="6562" spans="1:7">
      <c r="A6562" s="65"/>
      <c r="B6562" s="65"/>
      <c r="C6562" s="65"/>
      <c r="D6562" s="65"/>
      <c r="E6562" s="65"/>
      <c r="F6562" s="65"/>
      <c r="G6562" s="145"/>
    </row>
    <row r="6563" spans="1:7">
      <c r="A6563" s="65"/>
      <c r="B6563" s="65"/>
      <c r="C6563" s="65"/>
      <c r="D6563" s="65"/>
      <c r="E6563" s="65"/>
      <c r="F6563" s="65"/>
      <c r="G6563" s="145"/>
    </row>
    <row r="6564" spans="1:7">
      <c r="A6564" s="65"/>
      <c r="B6564" s="65"/>
      <c r="C6564" s="65"/>
      <c r="D6564" s="65"/>
      <c r="E6564" s="65"/>
      <c r="F6564" s="65"/>
      <c r="G6564" s="145"/>
    </row>
    <row r="6565" spans="1:7">
      <c r="A6565" s="65"/>
      <c r="B6565" s="65"/>
      <c r="C6565" s="65"/>
      <c r="D6565" s="65"/>
      <c r="E6565" s="65"/>
      <c r="F6565" s="65"/>
      <c r="G6565" s="145"/>
    </row>
    <row r="6566" spans="1:7">
      <c r="A6566" s="65"/>
      <c r="B6566" s="65"/>
      <c r="C6566" s="65"/>
      <c r="D6566" s="65"/>
      <c r="E6566" s="65"/>
      <c r="F6566" s="65"/>
      <c r="G6566" s="145"/>
    </row>
    <row r="6567" spans="1:7">
      <c r="A6567" s="65"/>
      <c r="B6567" s="65"/>
      <c r="C6567" s="65"/>
      <c r="D6567" s="65"/>
      <c r="E6567" s="65"/>
      <c r="F6567" s="65"/>
      <c r="G6567" s="145"/>
    </row>
    <row r="6568" spans="1:7">
      <c r="A6568" s="65"/>
      <c r="B6568" s="65"/>
      <c r="C6568" s="65"/>
      <c r="D6568" s="65"/>
      <c r="E6568" s="65"/>
      <c r="F6568" s="65"/>
      <c r="G6568" s="145"/>
    </row>
    <row r="6569" spans="1:7">
      <c r="A6569" s="65"/>
      <c r="B6569" s="65"/>
      <c r="C6569" s="65"/>
      <c r="D6569" s="65"/>
      <c r="E6569" s="65"/>
      <c r="F6569" s="65"/>
      <c r="G6569" s="145"/>
    </row>
    <row r="6570" spans="1:7">
      <c r="A6570" s="65"/>
      <c r="B6570" s="65"/>
      <c r="C6570" s="65"/>
      <c r="D6570" s="65"/>
      <c r="E6570" s="65"/>
      <c r="F6570" s="65"/>
      <c r="G6570" s="145"/>
    </row>
    <row r="6571" spans="1:7">
      <c r="A6571" s="65"/>
      <c r="B6571" s="65"/>
      <c r="C6571" s="65"/>
      <c r="D6571" s="65"/>
      <c r="E6571" s="65"/>
      <c r="F6571" s="65"/>
      <c r="G6571" s="145"/>
    </row>
    <row r="6572" spans="1:7">
      <c r="A6572" s="65"/>
      <c r="B6572" s="65"/>
      <c r="C6572" s="65"/>
      <c r="D6572" s="65"/>
      <c r="E6572" s="65"/>
      <c r="F6572" s="65"/>
      <c r="G6572" s="145"/>
    </row>
    <row r="6573" spans="1:7">
      <c r="A6573" s="65"/>
      <c r="B6573" s="65"/>
      <c r="C6573" s="65"/>
      <c r="D6573" s="65"/>
      <c r="E6573" s="65"/>
      <c r="F6573" s="65"/>
      <c r="G6573" s="145"/>
    </row>
    <row r="6574" spans="1:7">
      <c r="A6574" s="65"/>
      <c r="B6574" s="65"/>
      <c r="C6574" s="65"/>
      <c r="D6574" s="65"/>
      <c r="E6574" s="65"/>
      <c r="F6574" s="65"/>
      <c r="G6574" s="145"/>
    </row>
    <row r="6575" spans="1:7">
      <c r="A6575" s="65"/>
      <c r="B6575" s="65"/>
      <c r="C6575" s="65"/>
      <c r="D6575" s="65"/>
      <c r="E6575" s="65"/>
      <c r="F6575" s="65"/>
      <c r="G6575" s="145"/>
    </row>
    <row r="6576" spans="1:7">
      <c r="A6576" s="65"/>
      <c r="B6576" s="65"/>
      <c r="C6576" s="65"/>
      <c r="D6576" s="65"/>
      <c r="E6576" s="65"/>
      <c r="F6576" s="65"/>
      <c r="G6576" s="145"/>
    </row>
    <row r="6577" spans="1:7">
      <c r="A6577" s="65"/>
      <c r="B6577" s="65"/>
      <c r="C6577" s="65"/>
      <c r="D6577" s="65"/>
      <c r="E6577" s="65"/>
      <c r="F6577" s="65"/>
      <c r="G6577" s="145"/>
    </row>
    <row r="6578" spans="1:7">
      <c r="A6578" s="65"/>
      <c r="B6578" s="65"/>
      <c r="C6578" s="65"/>
      <c r="D6578" s="65"/>
      <c r="E6578" s="65"/>
      <c r="F6578" s="65"/>
      <c r="G6578" s="145"/>
    </row>
    <row r="6579" spans="1:7">
      <c r="A6579" s="65"/>
      <c r="B6579" s="65"/>
      <c r="C6579" s="65"/>
      <c r="D6579" s="65"/>
      <c r="E6579" s="65"/>
      <c r="F6579" s="65"/>
      <c r="G6579" s="145"/>
    </row>
    <row r="6580" spans="1:7">
      <c r="A6580" s="65"/>
      <c r="B6580" s="65"/>
      <c r="C6580" s="65"/>
      <c r="D6580" s="65"/>
      <c r="E6580" s="65"/>
      <c r="F6580" s="65"/>
      <c r="G6580" s="145"/>
    </row>
    <row r="6581" spans="1:7">
      <c r="A6581" s="65"/>
      <c r="B6581" s="65"/>
      <c r="C6581" s="65"/>
      <c r="D6581" s="65"/>
      <c r="E6581" s="65"/>
      <c r="F6581" s="65"/>
      <c r="G6581" s="145"/>
    </row>
    <row r="6582" spans="1:7">
      <c r="A6582" s="65"/>
      <c r="B6582" s="65"/>
      <c r="C6582" s="65"/>
      <c r="D6582" s="65"/>
      <c r="E6582" s="65"/>
      <c r="F6582" s="65"/>
      <c r="G6582" s="145"/>
    </row>
    <row r="6583" spans="1:7">
      <c r="A6583" s="65"/>
      <c r="B6583" s="65"/>
      <c r="C6583" s="65"/>
      <c r="D6583" s="65"/>
      <c r="E6583" s="65"/>
      <c r="F6583" s="65"/>
      <c r="G6583" s="145"/>
    </row>
    <row r="6584" spans="1:7">
      <c r="A6584" s="65"/>
      <c r="B6584" s="65"/>
      <c r="C6584" s="65"/>
      <c r="D6584" s="65"/>
      <c r="E6584" s="65"/>
      <c r="F6584" s="65"/>
      <c r="G6584" s="145"/>
    </row>
    <row r="6585" spans="1:7">
      <c r="A6585" s="65"/>
      <c r="B6585" s="65"/>
      <c r="C6585" s="65"/>
      <c r="D6585" s="65"/>
      <c r="E6585" s="65"/>
      <c r="F6585" s="65"/>
      <c r="G6585" s="145"/>
    </row>
    <row r="6586" spans="1:7">
      <c r="A6586" s="65"/>
      <c r="B6586" s="65"/>
      <c r="C6586" s="65"/>
      <c r="D6586" s="65"/>
      <c r="E6586" s="65"/>
      <c r="F6586" s="65"/>
      <c r="G6586" s="145"/>
    </row>
    <row r="6587" spans="1:7">
      <c r="A6587" s="65"/>
      <c r="B6587" s="65"/>
      <c r="C6587" s="65"/>
      <c r="D6587" s="65"/>
      <c r="E6587" s="65"/>
      <c r="F6587" s="65"/>
      <c r="G6587" s="145"/>
    </row>
    <row r="6588" spans="1:7">
      <c r="A6588" s="65"/>
      <c r="B6588" s="65"/>
      <c r="C6588" s="65"/>
      <c r="D6588" s="65"/>
      <c r="E6588" s="65"/>
      <c r="F6588" s="65"/>
      <c r="G6588" s="145"/>
    </row>
    <row r="6589" spans="1:7">
      <c r="A6589" s="65"/>
      <c r="B6589" s="65"/>
      <c r="C6589" s="65"/>
      <c r="D6589" s="65"/>
      <c r="E6589" s="65"/>
      <c r="F6589" s="65"/>
      <c r="G6589" s="145"/>
    </row>
    <row r="6590" spans="1:7">
      <c r="A6590" s="65"/>
      <c r="B6590" s="65"/>
      <c r="C6590" s="65"/>
      <c r="D6590" s="65"/>
      <c r="E6590" s="65"/>
      <c r="F6590" s="65"/>
      <c r="G6590" s="145"/>
    </row>
    <row r="6591" spans="1:7">
      <c r="A6591" s="65"/>
      <c r="B6591" s="65"/>
      <c r="C6591" s="65"/>
      <c r="D6591" s="65"/>
      <c r="E6591" s="65"/>
      <c r="F6591" s="65"/>
      <c r="G6591" s="145"/>
    </row>
    <row r="6592" spans="1:7">
      <c r="A6592" s="65"/>
      <c r="B6592" s="65"/>
      <c r="C6592" s="65"/>
      <c r="D6592" s="65"/>
      <c r="E6592" s="65"/>
      <c r="F6592" s="65"/>
      <c r="G6592" s="145"/>
    </row>
    <row r="6593" spans="1:7">
      <c r="A6593" s="65"/>
      <c r="B6593" s="65"/>
      <c r="C6593" s="65"/>
      <c r="D6593" s="65"/>
      <c r="E6593" s="65"/>
      <c r="F6593" s="65"/>
      <c r="G6593" s="145"/>
    </row>
    <row r="6594" spans="1:7">
      <c r="A6594" s="65"/>
      <c r="B6594" s="65"/>
      <c r="C6594" s="65"/>
      <c r="D6594" s="65"/>
      <c r="E6594" s="65"/>
      <c r="F6594" s="65"/>
      <c r="G6594" s="145"/>
    </row>
    <row r="6595" spans="1:7">
      <c r="A6595" s="65"/>
      <c r="B6595" s="65"/>
      <c r="C6595" s="65"/>
      <c r="D6595" s="65"/>
      <c r="E6595" s="65"/>
      <c r="F6595" s="65"/>
      <c r="G6595" s="145"/>
    </row>
    <row r="6596" spans="1:7">
      <c r="A6596" s="65"/>
      <c r="B6596" s="65"/>
      <c r="C6596" s="65"/>
      <c r="D6596" s="65"/>
      <c r="E6596" s="65"/>
      <c r="F6596" s="65"/>
      <c r="G6596" s="145"/>
    </row>
    <row r="6597" spans="1:7">
      <c r="A6597" s="65"/>
      <c r="B6597" s="65"/>
      <c r="C6597" s="65"/>
      <c r="D6597" s="65"/>
      <c r="E6597" s="65"/>
      <c r="F6597" s="65"/>
      <c r="G6597" s="145"/>
    </row>
    <row r="6598" spans="1:7">
      <c r="A6598" s="65"/>
      <c r="B6598" s="65"/>
      <c r="C6598" s="65"/>
      <c r="D6598" s="65"/>
      <c r="E6598" s="65"/>
      <c r="F6598" s="65"/>
      <c r="G6598" s="145"/>
    </row>
    <row r="6599" spans="1:7">
      <c r="A6599" s="65"/>
      <c r="B6599" s="65"/>
      <c r="C6599" s="65"/>
      <c r="D6599" s="65"/>
      <c r="E6599" s="65"/>
      <c r="F6599" s="65"/>
      <c r="G6599" s="145"/>
    </row>
    <row r="6600" spans="1:7">
      <c r="A6600" s="65"/>
      <c r="B6600" s="65"/>
      <c r="C6600" s="65"/>
      <c r="D6600" s="65"/>
      <c r="E6600" s="65"/>
      <c r="F6600" s="65"/>
      <c r="G6600" s="145"/>
    </row>
    <row r="6601" spans="1:7">
      <c r="A6601" s="65"/>
      <c r="B6601" s="65"/>
      <c r="C6601" s="65"/>
      <c r="D6601" s="65"/>
      <c r="E6601" s="65"/>
      <c r="F6601" s="65"/>
      <c r="G6601" s="145"/>
    </row>
    <row r="6602" spans="1:7">
      <c r="A6602" s="65"/>
      <c r="B6602" s="65"/>
      <c r="C6602" s="65"/>
      <c r="D6602" s="65"/>
      <c r="E6602" s="65"/>
      <c r="F6602" s="65"/>
      <c r="G6602" s="145"/>
    </row>
    <row r="6603" spans="1:7">
      <c r="A6603" s="65"/>
      <c r="B6603" s="65"/>
      <c r="C6603" s="65"/>
      <c r="D6603" s="65"/>
      <c r="E6603" s="65"/>
      <c r="F6603" s="65"/>
      <c r="G6603" s="145"/>
    </row>
    <row r="6604" spans="1:7">
      <c r="A6604" s="65"/>
      <c r="B6604" s="65"/>
      <c r="C6604" s="65"/>
      <c r="D6604" s="65"/>
      <c r="E6604" s="65"/>
      <c r="F6604" s="65"/>
      <c r="G6604" s="145"/>
    </row>
    <row r="6605" spans="1:7">
      <c r="A6605" s="65"/>
      <c r="B6605" s="65"/>
      <c r="C6605" s="65"/>
      <c r="D6605" s="65"/>
      <c r="E6605" s="65"/>
      <c r="F6605" s="65"/>
      <c r="G6605" s="145"/>
    </row>
    <row r="6606" spans="1:7">
      <c r="A6606" s="65"/>
      <c r="B6606" s="65"/>
      <c r="C6606" s="65"/>
      <c r="D6606" s="65"/>
      <c r="E6606" s="65"/>
      <c r="F6606" s="65"/>
      <c r="G6606" s="145"/>
    </row>
    <row r="6607" spans="1:7">
      <c r="A6607" s="65"/>
      <c r="B6607" s="65"/>
      <c r="C6607" s="65"/>
      <c r="D6607" s="65"/>
      <c r="E6607" s="65"/>
      <c r="F6607" s="65"/>
      <c r="G6607" s="145"/>
    </row>
    <row r="6608" spans="1:7">
      <c r="A6608" s="65"/>
      <c r="B6608" s="65"/>
      <c r="C6608" s="65"/>
      <c r="D6608" s="65"/>
      <c r="E6608" s="65"/>
      <c r="F6608" s="65"/>
      <c r="G6608" s="145"/>
    </row>
    <row r="6609" spans="1:7">
      <c r="A6609" s="65"/>
      <c r="B6609" s="65"/>
      <c r="C6609" s="65"/>
      <c r="D6609" s="65"/>
      <c r="E6609" s="65"/>
      <c r="F6609" s="65"/>
      <c r="G6609" s="145"/>
    </row>
    <row r="6610" spans="1:7">
      <c r="A6610" s="65"/>
      <c r="B6610" s="65"/>
      <c r="C6610" s="65"/>
      <c r="D6610" s="65"/>
      <c r="E6610" s="65"/>
      <c r="F6610" s="65"/>
      <c r="G6610" s="145"/>
    </row>
    <row r="6611" spans="1:7">
      <c r="A6611" s="65"/>
      <c r="B6611" s="65"/>
      <c r="C6611" s="65"/>
      <c r="D6611" s="65"/>
      <c r="E6611" s="65"/>
      <c r="F6611" s="65"/>
      <c r="G6611" s="145"/>
    </row>
    <row r="6612" spans="1:7">
      <c r="A6612" s="65"/>
      <c r="B6612" s="65"/>
      <c r="C6612" s="65"/>
      <c r="D6612" s="65"/>
      <c r="E6612" s="65"/>
      <c r="F6612" s="65"/>
      <c r="G6612" s="145"/>
    </row>
    <row r="6613" spans="1:7">
      <c r="A6613" s="65"/>
      <c r="B6613" s="65"/>
      <c r="C6613" s="65"/>
      <c r="D6613" s="65"/>
      <c r="E6613" s="65"/>
      <c r="F6613" s="65"/>
      <c r="G6613" s="145"/>
    </row>
    <row r="6614" spans="1:7">
      <c r="A6614" s="65"/>
      <c r="B6614" s="65"/>
      <c r="C6614" s="65"/>
      <c r="D6614" s="65"/>
      <c r="E6614" s="65"/>
      <c r="F6614" s="65"/>
      <c r="G6614" s="145"/>
    </row>
    <row r="6615" spans="1:7">
      <c r="A6615" s="65"/>
      <c r="B6615" s="65"/>
      <c r="C6615" s="65"/>
      <c r="D6615" s="65"/>
      <c r="E6615" s="65"/>
      <c r="F6615" s="65"/>
      <c r="G6615" s="145"/>
    </row>
    <row r="6616" spans="1:7">
      <c r="A6616" s="65"/>
      <c r="B6616" s="65"/>
      <c r="C6616" s="65"/>
      <c r="D6616" s="65"/>
      <c r="E6616" s="65"/>
      <c r="F6616" s="65"/>
      <c r="G6616" s="145"/>
    </row>
    <row r="6617" spans="1:7">
      <c r="A6617" s="65"/>
      <c r="B6617" s="65"/>
      <c r="C6617" s="65"/>
      <c r="D6617" s="65"/>
      <c r="E6617" s="65"/>
      <c r="F6617" s="65"/>
      <c r="G6617" s="145"/>
    </row>
    <row r="6618" spans="1:7">
      <c r="A6618" s="65"/>
      <c r="B6618" s="65"/>
      <c r="C6618" s="65"/>
      <c r="D6618" s="65"/>
      <c r="E6618" s="65"/>
      <c r="F6618" s="65"/>
      <c r="G6618" s="145"/>
    </row>
    <row r="6619" spans="1:7">
      <c r="A6619" s="65"/>
      <c r="B6619" s="65"/>
      <c r="C6619" s="65"/>
      <c r="D6619" s="65"/>
      <c r="E6619" s="65"/>
      <c r="F6619" s="65"/>
      <c r="G6619" s="145"/>
    </row>
    <row r="6620" spans="1:7">
      <c r="A6620" s="65"/>
      <c r="B6620" s="65"/>
      <c r="C6620" s="65"/>
      <c r="D6620" s="65"/>
      <c r="E6620" s="65"/>
      <c r="F6620" s="65"/>
      <c r="G6620" s="145"/>
    </row>
    <row r="6621" spans="1:7">
      <c r="A6621" s="65"/>
      <c r="B6621" s="65"/>
      <c r="C6621" s="65"/>
      <c r="D6621" s="65"/>
      <c r="E6621" s="65"/>
      <c r="F6621" s="65"/>
      <c r="G6621" s="145"/>
    </row>
    <row r="6622" spans="1:7">
      <c r="A6622" s="65"/>
      <c r="B6622" s="65"/>
      <c r="C6622" s="65"/>
      <c r="D6622" s="65"/>
      <c r="E6622" s="65"/>
      <c r="F6622" s="65"/>
      <c r="G6622" s="145"/>
    </row>
    <row r="6623" spans="1:7">
      <c r="A6623" s="65"/>
      <c r="B6623" s="65"/>
      <c r="C6623" s="65"/>
      <c r="D6623" s="65"/>
      <c r="E6623" s="65"/>
      <c r="F6623" s="65"/>
      <c r="G6623" s="145"/>
    </row>
    <row r="6624" spans="1:7">
      <c r="A6624" s="65"/>
      <c r="B6624" s="65"/>
      <c r="C6624" s="65"/>
      <c r="D6624" s="65"/>
      <c r="E6624" s="65"/>
      <c r="F6624" s="65"/>
      <c r="G6624" s="145"/>
    </row>
    <row r="6625" spans="1:7">
      <c r="A6625" s="65"/>
      <c r="B6625" s="65"/>
      <c r="C6625" s="65"/>
      <c r="D6625" s="65"/>
      <c r="E6625" s="65"/>
      <c r="F6625" s="65"/>
      <c r="G6625" s="145"/>
    </row>
    <row r="6626" spans="1:7">
      <c r="A6626" s="65"/>
      <c r="B6626" s="65"/>
      <c r="C6626" s="65"/>
      <c r="D6626" s="65"/>
      <c r="E6626" s="65"/>
      <c r="F6626" s="65"/>
      <c r="G6626" s="145"/>
    </row>
    <row r="6627" spans="1:7">
      <c r="A6627" s="65"/>
      <c r="B6627" s="65"/>
      <c r="C6627" s="65"/>
      <c r="D6627" s="65"/>
      <c r="E6627" s="65"/>
      <c r="F6627" s="65"/>
      <c r="G6627" s="145"/>
    </row>
    <row r="6628" spans="1:7">
      <c r="A6628" s="65"/>
      <c r="B6628" s="65"/>
      <c r="C6628" s="65"/>
      <c r="D6628" s="65"/>
      <c r="E6628" s="65"/>
      <c r="F6628" s="65"/>
      <c r="G6628" s="145"/>
    </row>
    <row r="6629" spans="1:7">
      <c r="A6629" s="65"/>
      <c r="B6629" s="65"/>
      <c r="C6629" s="65"/>
      <c r="D6629" s="65"/>
      <c r="E6629" s="65"/>
      <c r="F6629" s="65"/>
      <c r="G6629" s="145"/>
    </row>
    <row r="6630" spans="1:7">
      <c r="A6630" s="65"/>
      <c r="B6630" s="65"/>
      <c r="C6630" s="65"/>
      <c r="D6630" s="65"/>
      <c r="E6630" s="65"/>
      <c r="F6630" s="65"/>
      <c r="G6630" s="145"/>
    </row>
    <row r="6631" spans="1:7">
      <c r="A6631" s="65"/>
      <c r="B6631" s="65"/>
      <c r="C6631" s="65"/>
      <c r="D6631" s="65"/>
      <c r="E6631" s="65"/>
      <c r="F6631" s="65"/>
      <c r="G6631" s="145"/>
    </row>
    <row r="6632" spans="1:7">
      <c r="A6632" s="65"/>
      <c r="B6632" s="65"/>
      <c r="C6632" s="65"/>
      <c r="D6632" s="65"/>
      <c r="E6632" s="65"/>
      <c r="F6632" s="65"/>
      <c r="G6632" s="145"/>
    </row>
    <row r="6633" spans="1:7">
      <c r="A6633" s="65"/>
      <c r="B6633" s="65"/>
      <c r="C6633" s="65"/>
      <c r="D6633" s="65"/>
      <c r="E6633" s="65"/>
      <c r="F6633" s="65"/>
      <c r="G6633" s="145"/>
    </row>
    <row r="6634" spans="1:7">
      <c r="A6634" s="65"/>
      <c r="B6634" s="65"/>
      <c r="C6634" s="65"/>
      <c r="D6634" s="65"/>
      <c r="E6634" s="65"/>
      <c r="F6634" s="65"/>
      <c r="G6634" s="145"/>
    </row>
    <row r="6635" spans="1:7">
      <c r="A6635" s="65"/>
      <c r="B6635" s="65"/>
      <c r="C6635" s="65"/>
      <c r="D6635" s="65"/>
      <c r="E6635" s="65"/>
      <c r="F6635" s="65"/>
      <c r="G6635" s="145"/>
    </row>
    <row r="6636" spans="1:7">
      <c r="A6636" s="65"/>
      <c r="B6636" s="65"/>
      <c r="C6636" s="65"/>
      <c r="D6636" s="65"/>
      <c r="E6636" s="65"/>
      <c r="F6636" s="65"/>
      <c r="G6636" s="145"/>
    </row>
    <row r="6637" spans="1:7">
      <c r="A6637" s="65"/>
      <c r="B6637" s="65"/>
      <c r="C6637" s="65"/>
      <c r="D6637" s="65"/>
      <c r="E6637" s="65"/>
      <c r="F6637" s="65"/>
      <c r="G6637" s="145"/>
    </row>
    <row r="6638" spans="1:7">
      <c r="A6638" s="65"/>
      <c r="B6638" s="65"/>
      <c r="C6638" s="65"/>
      <c r="D6638" s="65"/>
      <c r="E6638" s="65"/>
      <c r="F6638" s="65"/>
      <c r="G6638" s="145"/>
    </row>
    <row r="6639" spans="1:7">
      <c r="A6639" s="65"/>
      <c r="B6639" s="65"/>
      <c r="C6639" s="65"/>
      <c r="D6639" s="65"/>
      <c r="E6639" s="65"/>
      <c r="F6639" s="65"/>
      <c r="G6639" s="145"/>
    </row>
    <row r="6640" spans="1:7">
      <c r="A6640" s="65"/>
      <c r="B6640" s="65"/>
      <c r="C6640" s="65"/>
      <c r="D6640" s="65"/>
      <c r="E6640" s="65"/>
      <c r="F6640" s="65"/>
      <c r="G6640" s="145"/>
    </row>
    <row r="6641" spans="1:7">
      <c r="A6641" s="65"/>
      <c r="B6641" s="65"/>
      <c r="C6641" s="65"/>
      <c r="D6641" s="65"/>
      <c r="E6641" s="65"/>
      <c r="F6641" s="65"/>
      <c r="G6641" s="145"/>
    </row>
    <row r="6642" spans="1:7">
      <c r="A6642" s="65"/>
      <c r="B6642" s="65"/>
      <c r="C6642" s="65"/>
      <c r="D6642" s="65"/>
      <c r="E6642" s="65"/>
      <c r="F6642" s="65"/>
      <c r="G6642" s="145"/>
    </row>
    <row r="6643" spans="1:7">
      <c r="A6643" s="65"/>
      <c r="B6643" s="65"/>
      <c r="C6643" s="65"/>
      <c r="D6643" s="65"/>
      <c r="E6643" s="65"/>
      <c r="F6643" s="65"/>
      <c r="G6643" s="145"/>
    </row>
    <row r="6644" spans="1:7">
      <c r="A6644" s="65"/>
      <c r="B6644" s="65"/>
      <c r="C6644" s="65"/>
      <c r="D6644" s="65"/>
      <c r="E6644" s="65"/>
      <c r="F6644" s="65"/>
      <c r="G6644" s="145"/>
    </row>
    <row r="6645" spans="1:7">
      <c r="A6645" s="65"/>
      <c r="B6645" s="65"/>
      <c r="C6645" s="65"/>
      <c r="D6645" s="65"/>
      <c r="E6645" s="65"/>
      <c r="F6645" s="65"/>
      <c r="G6645" s="145"/>
    </row>
    <row r="6646" spans="1:7">
      <c r="A6646" s="65"/>
      <c r="B6646" s="65"/>
      <c r="C6646" s="65"/>
      <c r="D6646" s="65"/>
      <c r="E6646" s="65"/>
      <c r="F6646" s="65"/>
      <c r="G6646" s="145"/>
    </row>
    <row r="6647" spans="1:7">
      <c r="A6647" s="65"/>
      <c r="B6647" s="65"/>
      <c r="C6647" s="65"/>
      <c r="D6647" s="65"/>
      <c r="E6647" s="65"/>
      <c r="F6647" s="65"/>
      <c r="G6647" s="145"/>
    </row>
    <row r="6648" spans="1:7">
      <c r="A6648" s="65"/>
      <c r="B6648" s="65"/>
      <c r="C6648" s="65"/>
      <c r="D6648" s="65"/>
      <c r="E6648" s="65"/>
      <c r="F6648" s="65"/>
      <c r="G6648" s="145"/>
    </row>
    <row r="6649" spans="1:7">
      <c r="A6649" s="65"/>
      <c r="B6649" s="65"/>
      <c r="C6649" s="65"/>
      <c r="D6649" s="65"/>
      <c r="E6649" s="65"/>
      <c r="F6649" s="65"/>
      <c r="G6649" s="145"/>
    </row>
    <row r="6650" spans="1:7">
      <c r="A6650" s="65"/>
      <c r="B6650" s="65"/>
      <c r="C6650" s="65"/>
      <c r="D6650" s="65"/>
      <c r="E6650" s="65"/>
      <c r="F6650" s="65"/>
      <c r="G6650" s="145"/>
    </row>
    <row r="6651" spans="1:7">
      <c r="A6651" s="65"/>
      <c r="B6651" s="65"/>
      <c r="C6651" s="65"/>
      <c r="D6651" s="65"/>
      <c r="E6651" s="65"/>
      <c r="F6651" s="65"/>
      <c r="G6651" s="145"/>
    </row>
    <row r="6652" spans="1:7">
      <c r="A6652" s="65"/>
      <c r="B6652" s="65"/>
      <c r="C6652" s="65"/>
      <c r="D6652" s="65"/>
      <c r="E6652" s="65"/>
      <c r="F6652" s="65"/>
      <c r="G6652" s="145"/>
    </row>
    <row r="6653" spans="1:7">
      <c r="A6653" s="65"/>
      <c r="B6653" s="65"/>
      <c r="C6653" s="65"/>
      <c r="D6653" s="65"/>
      <c r="E6653" s="65"/>
      <c r="F6653" s="65"/>
      <c r="G6653" s="145"/>
    </row>
    <row r="6654" spans="1:7">
      <c r="A6654" s="65"/>
      <c r="B6654" s="65"/>
      <c r="C6654" s="65"/>
      <c r="D6654" s="65"/>
      <c r="E6654" s="65"/>
      <c r="F6654" s="65"/>
      <c r="G6654" s="145"/>
    </row>
    <row r="6655" spans="1:7">
      <c r="A6655" s="65"/>
      <c r="B6655" s="65"/>
      <c r="C6655" s="65"/>
      <c r="D6655" s="65"/>
      <c r="E6655" s="65"/>
      <c r="F6655" s="65"/>
      <c r="G6655" s="145"/>
    </row>
    <row r="6656" spans="1:7">
      <c r="A6656" s="65"/>
      <c r="B6656" s="65"/>
      <c r="C6656" s="65"/>
      <c r="D6656" s="65"/>
      <c r="E6656" s="65"/>
      <c r="F6656" s="65"/>
      <c r="G6656" s="145"/>
    </row>
    <row r="6657" spans="1:7">
      <c r="A6657" s="65"/>
      <c r="B6657" s="65"/>
      <c r="C6657" s="65"/>
      <c r="D6657" s="65"/>
      <c r="E6657" s="65"/>
      <c r="F6657" s="65"/>
      <c r="G6657" s="145"/>
    </row>
    <row r="6658" spans="1:7">
      <c r="A6658" s="65"/>
      <c r="B6658" s="65"/>
      <c r="C6658" s="65"/>
      <c r="D6658" s="65"/>
      <c r="E6658" s="65"/>
      <c r="F6658" s="65"/>
      <c r="G6658" s="145"/>
    </row>
    <row r="6659" spans="1:7">
      <c r="A6659" s="65"/>
      <c r="B6659" s="65"/>
      <c r="C6659" s="65"/>
      <c r="D6659" s="65"/>
      <c r="E6659" s="65"/>
      <c r="F6659" s="65"/>
      <c r="G6659" s="145"/>
    </row>
    <row r="6660" spans="1:7">
      <c r="A6660" s="65"/>
      <c r="B6660" s="65"/>
      <c r="C6660" s="65"/>
      <c r="D6660" s="65"/>
      <c r="E6660" s="65"/>
      <c r="F6660" s="65"/>
      <c r="G6660" s="145"/>
    </row>
    <row r="6661" spans="1:7">
      <c r="A6661" s="65"/>
      <c r="B6661" s="65"/>
      <c r="C6661" s="65"/>
      <c r="D6661" s="65"/>
      <c r="E6661" s="65"/>
      <c r="F6661" s="65"/>
      <c r="G6661" s="145"/>
    </row>
    <row r="6662" spans="1:7">
      <c r="A6662" s="65"/>
      <c r="B6662" s="65"/>
      <c r="C6662" s="65"/>
      <c r="D6662" s="65"/>
      <c r="E6662" s="65"/>
      <c r="F6662" s="65"/>
      <c r="G6662" s="145"/>
    </row>
    <row r="6663" spans="1:7">
      <c r="A6663" s="65"/>
      <c r="B6663" s="65"/>
      <c r="C6663" s="65"/>
      <c r="D6663" s="65"/>
      <c r="E6663" s="65"/>
      <c r="F6663" s="65"/>
      <c r="G6663" s="145"/>
    </row>
    <row r="6664" spans="1:7">
      <c r="A6664" s="65"/>
      <c r="B6664" s="65"/>
      <c r="C6664" s="65"/>
      <c r="D6664" s="65"/>
      <c r="E6664" s="65"/>
      <c r="F6664" s="65"/>
      <c r="G6664" s="145"/>
    </row>
    <row r="6665" spans="1:7">
      <c r="A6665" s="65"/>
      <c r="B6665" s="65"/>
      <c r="C6665" s="65"/>
      <c r="D6665" s="65"/>
      <c r="E6665" s="65"/>
      <c r="F6665" s="65"/>
      <c r="G6665" s="145"/>
    </row>
    <row r="6666" spans="1:7">
      <c r="A6666" s="65"/>
      <c r="B6666" s="65"/>
      <c r="C6666" s="65"/>
      <c r="D6666" s="65"/>
      <c r="E6666" s="65"/>
      <c r="F6666" s="65"/>
      <c r="G6666" s="145"/>
    </row>
    <row r="6667" spans="1:7">
      <c r="A6667" s="65"/>
      <c r="B6667" s="65"/>
      <c r="C6667" s="65"/>
      <c r="D6667" s="65"/>
      <c r="E6667" s="65"/>
      <c r="F6667" s="65"/>
      <c r="G6667" s="145"/>
    </row>
    <row r="6668" spans="1:7">
      <c r="A6668" s="65"/>
      <c r="B6668" s="65"/>
      <c r="C6668" s="65"/>
      <c r="D6668" s="65"/>
      <c r="E6668" s="65"/>
      <c r="F6668" s="65"/>
      <c r="G6668" s="145"/>
    </row>
    <row r="6669" spans="1:7">
      <c r="A6669" s="65"/>
      <c r="B6669" s="65"/>
      <c r="C6669" s="65"/>
      <c r="D6669" s="65"/>
      <c r="E6669" s="65"/>
      <c r="F6669" s="65"/>
      <c r="G6669" s="145"/>
    </row>
    <row r="6670" spans="1:7">
      <c r="A6670" s="65"/>
      <c r="B6670" s="65"/>
      <c r="C6670" s="65"/>
      <c r="D6670" s="65"/>
      <c r="E6670" s="65"/>
      <c r="F6670" s="65"/>
      <c r="G6670" s="145"/>
    </row>
    <row r="6671" spans="1:7">
      <c r="A6671" s="65"/>
      <c r="B6671" s="65"/>
      <c r="C6671" s="65"/>
      <c r="D6671" s="65"/>
      <c r="E6671" s="65"/>
      <c r="F6671" s="65"/>
      <c r="G6671" s="145"/>
    </row>
    <row r="6672" spans="1:7">
      <c r="A6672" s="65"/>
      <c r="B6672" s="65"/>
      <c r="C6672" s="65"/>
      <c r="D6672" s="65"/>
      <c r="E6672" s="65"/>
      <c r="F6672" s="65"/>
      <c r="G6672" s="145"/>
    </row>
    <row r="6673" spans="1:7">
      <c r="A6673" s="65"/>
      <c r="B6673" s="65"/>
      <c r="C6673" s="65"/>
      <c r="D6673" s="65"/>
      <c r="E6673" s="65"/>
      <c r="F6673" s="65"/>
      <c r="G6673" s="145"/>
    </row>
    <row r="6674" spans="1:7">
      <c r="A6674" s="65"/>
      <c r="B6674" s="65"/>
      <c r="C6674" s="65"/>
      <c r="D6674" s="65"/>
      <c r="E6674" s="65"/>
      <c r="F6674" s="65"/>
      <c r="G6674" s="145"/>
    </row>
    <row r="6675" spans="1:7">
      <c r="A6675" s="65"/>
      <c r="B6675" s="65"/>
      <c r="C6675" s="65"/>
      <c r="D6675" s="65"/>
      <c r="E6675" s="65"/>
      <c r="F6675" s="65"/>
      <c r="G6675" s="145"/>
    </row>
    <row r="6676" spans="1:7">
      <c r="A6676" s="65"/>
      <c r="B6676" s="65"/>
      <c r="C6676" s="65"/>
      <c r="D6676" s="65"/>
      <c r="E6676" s="65"/>
      <c r="F6676" s="65"/>
      <c r="G6676" s="145"/>
    </row>
    <row r="6677" spans="1:7">
      <c r="A6677" s="65"/>
      <c r="B6677" s="65"/>
      <c r="C6677" s="65"/>
      <c r="D6677" s="65"/>
      <c r="E6677" s="65"/>
      <c r="F6677" s="65"/>
      <c r="G6677" s="145"/>
    </row>
    <row r="6678" spans="1:7">
      <c r="A6678" s="65"/>
      <c r="B6678" s="65"/>
      <c r="C6678" s="65"/>
      <c r="D6678" s="65"/>
      <c r="E6678" s="65"/>
      <c r="F6678" s="65"/>
      <c r="G6678" s="145"/>
    </row>
    <row r="6679" spans="1:7">
      <c r="A6679" s="65"/>
      <c r="B6679" s="65"/>
      <c r="C6679" s="65"/>
      <c r="D6679" s="65"/>
      <c r="E6679" s="65"/>
      <c r="F6679" s="65"/>
      <c r="G6679" s="145"/>
    </row>
    <row r="6680" spans="1:7">
      <c r="A6680" s="65"/>
      <c r="B6680" s="65"/>
      <c r="C6680" s="65"/>
      <c r="D6680" s="65"/>
      <c r="E6680" s="65"/>
      <c r="F6680" s="65"/>
      <c r="G6680" s="145"/>
    </row>
    <row r="6681" spans="1:7">
      <c r="A6681" s="65"/>
      <c r="B6681" s="65"/>
      <c r="C6681" s="65"/>
      <c r="D6681" s="65"/>
      <c r="E6681" s="65"/>
      <c r="F6681" s="65"/>
      <c r="G6681" s="145"/>
    </row>
    <row r="6682" spans="1:7">
      <c r="A6682" s="65"/>
      <c r="B6682" s="65"/>
      <c r="C6682" s="65"/>
      <c r="D6682" s="65"/>
      <c r="E6682" s="65"/>
      <c r="F6682" s="65"/>
      <c r="G6682" s="145"/>
    </row>
    <row r="6683" spans="1:7">
      <c r="A6683" s="65"/>
      <c r="B6683" s="65"/>
      <c r="C6683" s="65"/>
      <c r="D6683" s="65"/>
      <c r="E6683" s="65"/>
      <c r="F6683" s="65"/>
      <c r="G6683" s="145"/>
    </row>
    <row r="6684" spans="1:7">
      <c r="A6684" s="65"/>
      <c r="B6684" s="65"/>
      <c r="C6684" s="65"/>
      <c r="D6684" s="65"/>
      <c r="E6684" s="65"/>
      <c r="F6684" s="65"/>
      <c r="G6684" s="145"/>
    </row>
    <row r="6685" spans="1:7">
      <c r="A6685" s="65"/>
      <c r="B6685" s="65"/>
      <c r="C6685" s="65"/>
      <c r="D6685" s="65"/>
      <c r="E6685" s="65"/>
      <c r="F6685" s="65"/>
      <c r="G6685" s="145"/>
    </row>
    <row r="6686" spans="1:7">
      <c r="A6686" s="65"/>
      <c r="B6686" s="65"/>
      <c r="C6686" s="65"/>
      <c r="D6686" s="65"/>
      <c r="E6686" s="65"/>
      <c r="F6686" s="65"/>
      <c r="G6686" s="145"/>
    </row>
    <row r="6687" spans="1:7">
      <c r="A6687" s="65"/>
      <c r="B6687" s="65"/>
      <c r="C6687" s="65"/>
      <c r="D6687" s="65"/>
      <c r="E6687" s="65"/>
      <c r="F6687" s="65"/>
      <c r="G6687" s="145"/>
    </row>
    <row r="6688" spans="1:7">
      <c r="A6688" s="65"/>
      <c r="B6688" s="65"/>
      <c r="C6688" s="65"/>
      <c r="D6688" s="65"/>
      <c r="E6688" s="65"/>
      <c r="F6688" s="65"/>
      <c r="G6688" s="145"/>
    </row>
    <row r="6689" spans="1:7">
      <c r="A6689" s="65"/>
      <c r="B6689" s="65"/>
      <c r="C6689" s="65"/>
      <c r="D6689" s="65"/>
      <c r="E6689" s="65"/>
      <c r="F6689" s="65"/>
      <c r="G6689" s="145"/>
    </row>
    <row r="6690" spans="1:7">
      <c r="A6690" s="65"/>
      <c r="B6690" s="65"/>
      <c r="C6690" s="65"/>
      <c r="D6690" s="65"/>
      <c r="E6690" s="65"/>
      <c r="F6690" s="65"/>
      <c r="G6690" s="145"/>
    </row>
    <row r="6691" spans="1:7">
      <c r="A6691" s="65"/>
      <c r="B6691" s="65"/>
      <c r="C6691" s="65"/>
      <c r="D6691" s="65"/>
      <c r="E6691" s="65"/>
      <c r="F6691" s="65"/>
      <c r="G6691" s="145"/>
    </row>
    <row r="6692" spans="1:7">
      <c r="A6692" s="65"/>
      <c r="B6692" s="65"/>
      <c r="C6692" s="65"/>
      <c r="D6692" s="65"/>
      <c r="E6692" s="65"/>
      <c r="F6692" s="65"/>
      <c r="G6692" s="145"/>
    </row>
    <row r="6693" spans="1:7">
      <c r="A6693" s="65"/>
      <c r="B6693" s="65"/>
      <c r="C6693" s="65"/>
      <c r="D6693" s="65"/>
      <c r="E6693" s="65"/>
      <c r="F6693" s="65"/>
      <c r="G6693" s="145"/>
    </row>
    <row r="6694" spans="1:7">
      <c r="A6694" s="65"/>
      <c r="B6694" s="65"/>
      <c r="C6694" s="65"/>
      <c r="D6694" s="65"/>
      <c r="E6694" s="65"/>
      <c r="F6694" s="65"/>
      <c r="G6694" s="145"/>
    </row>
    <row r="6695" spans="1:7">
      <c r="A6695" s="65"/>
      <c r="B6695" s="65"/>
      <c r="C6695" s="65"/>
      <c r="D6695" s="65"/>
      <c r="E6695" s="65"/>
      <c r="F6695" s="65"/>
      <c r="G6695" s="145"/>
    </row>
    <row r="6696" spans="1:7">
      <c r="A6696" s="65"/>
      <c r="B6696" s="65"/>
      <c r="C6696" s="65"/>
      <c r="D6696" s="65"/>
      <c r="E6696" s="65"/>
      <c r="F6696" s="65"/>
      <c r="G6696" s="145"/>
    </row>
    <row r="6697" spans="1:7">
      <c r="A6697" s="65"/>
      <c r="B6697" s="65"/>
      <c r="C6697" s="65"/>
      <c r="D6697" s="65"/>
      <c r="E6697" s="65"/>
      <c r="F6697" s="65"/>
      <c r="G6697" s="145"/>
    </row>
    <row r="6698" spans="1:7">
      <c r="A6698" s="65"/>
      <c r="B6698" s="65"/>
      <c r="C6698" s="65"/>
      <c r="D6698" s="65"/>
      <c r="E6698" s="65"/>
      <c r="F6698" s="65"/>
      <c r="G6698" s="145"/>
    </row>
    <row r="6699" spans="1:7">
      <c r="A6699" s="65"/>
      <c r="B6699" s="65"/>
      <c r="C6699" s="65"/>
      <c r="D6699" s="65"/>
      <c r="E6699" s="65"/>
      <c r="F6699" s="65"/>
      <c r="G6699" s="145"/>
    </row>
    <row r="6700" spans="1:7">
      <c r="A6700" s="65"/>
      <c r="B6700" s="65"/>
      <c r="C6700" s="65"/>
      <c r="D6700" s="65"/>
      <c r="E6700" s="65"/>
      <c r="F6700" s="65"/>
      <c r="G6700" s="145"/>
    </row>
    <row r="6701" spans="1:7">
      <c r="A6701" s="65"/>
      <c r="B6701" s="65"/>
      <c r="C6701" s="65"/>
      <c r="D6701" s="65"/>
      <c r="E6701" s="65"/>
      <c r="F6701" s="65"/>
      <c r="G6701" s="145"/>
    </row>
    <row r="6702" spans="1:7">
      <c r="A6702" s="65"/>
      <c r="B6702" s="65"/>
      <c r="C6702" s="65"/>
      <c r="D6702" s="65"/>
      <c r="E6702" s="65"/>
      <c r="F6702" s="65"/>
      <c r="G6702" s="145"/>
    </row>
    <row r="6703" spans="1:7">
      <c r="A6703" s="65"/>
      <c r="B6703" s="65"/>
      <c r="C6703" s="65"/>
      <c r="D6703" s="65"/>
      <c r="E6703" s="65"/>
      <c r="F6703" s="65"/>
      <c r="G6703" s="145"/>
    </row>
    <row r="6704" spans="1:7">
      <c r="A6704" s="65"/>
      <c r="B6704" s="65"/>
      <c r="C6704" s="65"/>
      <c r="D6704" s="65"/>
      <c r="E6704" s="65"/>
      <c r="F6704" s="65"/>
      <c r="G6704" s="145"/>
    </row>
    <row r="6705" spans="1:7">
      <c r="A6705" s="65"/>
      <c r="B6705" s="65"/>
      <c r="C6705" s="65"/>
      <c r="D6705" s="65"/>
      <c r="E6705" s="65"/>
      <c r="F6705" s="65"/>
      <c r="G6705" s="145"/>
    </row>
    <row r="6706" spans="1:7">
      <c r="A6706" s="65"/>
      <c r="B6706" s="65"/>
      <c r="C6706" s="65"/>
      <c r="D6706" s="65"/>
      <c r="E6706" s="65"/>
      <c r="F6706" s="65"/>
      <c r="G6706" s="145"/>
    </row>
    <row r="6707" spans="1:7">
      <c r="A6707" s="65"/>
      <c r="B6707" s="65"/>
      <c r="C6707" s="65"/>
      <c r="D6707" s="65"/>
      <c r="E6707" s="65"/>
      <c r="F6707" s="65"/>
      <c r="G6707" s="145"/>
    </row>
    <row r="6708" spans="1:7">
      <c r="A6708" s="65"/>
      <c r="B6708" s="65"/>
      <c r="C6708" s="65"/>
      <c r="D6708" s="65"/>
      <c r="E6708" s="65"/>
      <c r="F6708" s="65"/>
      <c r="G6708" s="145"/>
    </row>
    <row r="6709" spans="1:7">
      <c r="A6709" s="65"/>
      <c r="B6709" s="65"/>
      <c r="C6709" s="65"/>
      <c r="D6709" s="65"/>
      <c r="E6709" s="65"/>
      <c r="F6709" s="65"/>
      <c r="G6709" s="145"/>
    </row>
    <row r="6710" spans="1:7">
      <c r="A6710" s="65"/>
      <c r="B6710" s="65"/>
      <c r="C6710" s="65"/>
      <c r="D6710" s="65"/>
      <c r="E6710" s="65"/>
      <c r="F6710" s="65"/>
      <c r="G6710" s="145"/>
    </row>
    <row r="6711" spans="1:7">
      <c r="A6711" s="65"/>
      <c r="B6711" s="65"/>
      <c r="C6711" s="65"/>
      <c r="D6711" s="65"/>
      <c r="E6711" s="65"/>
      <c r="F6711" s="65"/>
      <c r="G6711" s="145"/>
    </row>
    <row r="6712" spans="1:7">
      <c r="A6712" s="65"/>
      <c r="B6712" s="65"/>
      <c r="C6712" s="65"/>
      <c r="D6712" s="65"/>
      <c r="E6712" s="65"/>
      <c r="F6712" s="65"/>
      <c r="G6712" s="145"/>
    </row>
    <row r="6713" spans="1:7">
      <c r="A6713" s="65"/>
      <c r="B6713" s="65"/>
      <c r="C6713" s="65"/>
      <c r="D6713" s="65"/>
      <c r="E6713" s="65"/>
      <c r="F6713" s="65"/>
      <c r="G6713" s="145"/>
    </row>
    <row r="6714" spans="1:7">
      <c r="A6714" s="65"/>
      <c r="B6714" s="65"/>
      <c r="C6714" s="65"/>
      <c r="D6714" s="65"/>
      <c r="E6714" s="65"/>
      <c r="F6714" s="65"/>
      <c r="G6714" s="145"/>
    </row>
    <row r="6715" spans="1:7">
      <c r="A6715" s="65"/>
      <c r="B6715" s="65"/>
      <c r="C6715" s="65"/>
      <c r="D6715" s="65"/>
      <c r="E6715" s="65"/>
      <c r="F6715" s="65"/>
      <c r="G6715" s="145"/>
    </row>
    <row r="6716" spans="1:7">
      <c r="A6716" s="65"/>
      <c r="B6716" s="65"/>
      <c r="C6716" s="65"/>
      <c r="D6716" s="65"/>
      <c r="E6716" s="65"/>
      <c r="F6716" s="65"/>
      <c r="G6716" s="145"/>
    </row>
    <row r="6717" spans="1:7">
      <c r="A6717" s="65"/>
      <c r="B6717" s="65"/>
      <c r="C6717" s="65"/>
      <c r="D6717" s="65"/>
      <c r="E6717" s="65"/>
      <c r="F6717" s="65"/>
      <c r="G6717" s="145"/>
    </row>
    <row r="6718" spans="1:7">
      <c r="A6718" s="65"/>
      <c r="B6718" s="65"/>
      <c r="C6718" s="65"/>
      <c r="D6718" s="65"/>
      <c r="E6718" s="65"/>
      <c r="F6718" s="65"/>
      <c r="G6718" s="145"/>
    </row>
    <row r="6719" spans="1:7">
      <c r="A6719" s="65"/>
      <c r="B6719" s="65"/>
      <c r="C6719" s="65"/>
      <c r="D6719" s="65"/>
      <c r="E6719" s="65"/>
      <c r="F6719" s="65"/>
      <c r="G6719" s="145"/>
    </row>
    <row r="6720" spans="1:7">
      <c r="A6720" s="65"/>
      <c r="B6720" s="65"/>
      <c r="C6720" s="65"/>
      <c r="D6720" s="65"/>
      <c r="E6720" s="65"/>
      <c r="F6720" s="65"/>
      <c r="G6720" s="145"/>
    </row>
    <row r="6721" spans="1:7">
      <c r="A6721" s="65"/>
      <c r="B6721" s="65"/>
      <c r="C6721" s="65"/>
      <c r="D6721" s="65"/>
      <c r="E6721" s="65"/>
      <c r="F6721" s="65"/>
      <c r="G6721" s="145"/>
    </row>
    <row r="6722" spans="1:7">
      <c r="A6722" s="65"/>
      <c r="B6722" s="65"/>
      <c r="C6722" s="65"/>
      <c r="D6722" s="65"/>
      <c r="E6722" s="65"/>
      <c r="F6722" s="65"/>
      <c r="G6722" s="145"/>
    </row>
    <row r="6723" spans="1:7">
      <c r="A6723" s="65"/>
      <c r="B6723" s="65"/>
      <c r="C6723" s="65"/>
      <c r="D6723" s="65"/>
      <c r="E6723" s="65"/>
      <c r="F6723" s="65"/>
      <c r="G6723" s="145"/>
    </row>
    <row r="6724" spans="1:7">
      <c r="A6724" s="65"/>
      <c r="B6724" s="65"/>
      <c r="C6724" s="65"/>
      <c r="D6724" s="65"/>
      <c r="E6724" s="65"/>
      <c r="F6724" s="65"/>
      <c r="G6724" s="145"/>
    </row>
    <row r="6725" spans="1:7">
      <c r="A6725" s="65"/>
      <c r="B6725" s="65"/>
      <c r="C6725" s="65"/>
      <c r="D6725" s="65"/>
      <c r="E6725" s="65"/>
      <c r="F6725" s="65"/>
      <c r="G6725" s="145"/>
    </row>
    <row r="6726" spans="1:7">
      <c r="A6726" s="65"/>
      <c r="B6726" s="65"/>
      <c r="C6726" s="65"/>
      <c r="D6726" s="65"/>
      <c r="E6726" s="65"/>
      <c r="F6726" s="65"/>
      <c r="G6726" s="145"/>
    </row>
    <row r="6727" spans="1:7">
      <c r="A6727" s="65"/>
      <c r="B6727" s="65"/>
      <c r="C6727" s="65"/>
      <c r="D6727" s="65"/>
      <c r="E6727" s="65"/>
      <c r="F6727" s="65"/>
      <c r="G6727" s="145"/>
    </row>
    <row r="6728" spans="1:7">
      <c r="A6728" s="65"/>
      <c r="B6728" s="65"/>
      <c r="C6728" s="65"/>
      <c r="D6728" s="65"/>
      <c r="E6728" s="65"/>
      <c r="F6728" s="65"/>
      <c r="G6728" s="145"/>
    </row>
    <row r="6729" spans="1:7">
      <c r="A6729" s="65"/>
      <c r="B6729" s="65"/>
      <c r="C6729" s="65"/>
      <c r="D6729" s="65"/>
      <c r="E6729" s="65"/>
      <c r="F6729" s="65"/>
      <c r="G6729" s="145"/>
    </row>
    <row r="6730" spans="1:7">
      <c r="A6730" s="65"/>
      <c r="B6730" s="65"/>
      <c r="C6730" s="65"/>
      <c r="D6730" s="65"/>
      <c r="E6730" s="65"/>
      <c r="F6730" s="65"/>
      <c r="G6730" s="145"/>
    </row>
    <row r="6731" spans="1:7">
      <c r="A6731" s="65"/>
      <c r="B6731" s="65"/>
      <c r="C6731" s="65"/>
      <c r="D6731" s="65"/>
      <c r="E6731" s="65"/>
      <c r="F6731" s="65"/>
      <c r="G6731" s="145"/>
    </row>
    <row r="6732" spans="1:7">
      <c r="A6732" s="65"/>
      <c r="B6732" s="65"/>
      <c r="C6732" s="65"/>
      <c r="D6732" s="65"/>
      <c r="E6732" s="65"/>
      <c r="F6732" s="65"/>
      <c r="G6732" s="145"/>
    </row>
    <row r="6733" spans="1:7">
      <c r="A6733" s="65"/>
      <c r="B6733" s="65"/>
      <c r="C6733" s="65"/>
      <c r="D6733" s="65"/>
      <c r="E6733" s="65"/>
      <c r="F6733" s="65"/>
      <c r="G6733" s="145"/>
    </row>
    <row r="6734" spans="1:7">
      <c r="A6734" s="65"/>
      <c r="B6734" s="65"/>
      <c r="C6734" s="65"/>
      <c r="D6734" s="65"/>
      <c r="E6734" s="65"/>
      <c r="F6734" s="65"/>
      <c r="G6734" s="145"/>
    </row>
    <row r="6735" spans="1:7">
      <c r="A6735" s="65"/>
      <c r="B6735" s="65"/>
      <c r="C6735" s="65"/>
      <c r="D6735" s="65"/>
      <c r="E6735" s="65"/>
      <c r="F6735" s="65"/>
      <c r="G6735" s="145"/>
    </row>
    <row r="6736" spans="1:7">
      <c r="A6736" s="65"/>
      <c r="B6736" s="65"/>
      <c r="C6736" s="65"/>
      <c r="D6736" s="65"/>
      <c r="E6736" s="65"/>
      <c r="F6736" s="65"/>
      <c r="G6736" s="145"/>
    </row>
    <row r="6737" spans="1:7">
      <c r="A6737" s="65"/>
      <c r="B6737" s="65"/>
      <c r="C6737" s="65"/>
      <c r="D6737" s="65"/>
      <c r="E6737" s="65"/>
      <c r="F6737" s="65"/>
      <c r="G6737" s="145"/>
    </row>
    <row r="6738" spans="1:7">
      <c r="A6738" s="65"/>
      <c r="B6738" s="65"/>
      <c r="C6738" s="65"/>
      <c r="D6738" s="65"/>
      <c r="E6738" s="65"/>
      <c r="F6738" s="65"/>
      <c r="G6738" s="145"/>
    </row>
    <row r="6739" spans="1:7">
      <c r="A6739" s="65"/>
      <c r="B6739" s="65"/>
      <c r="C6739" s="65"/>
      <c r="D6739" s="65"/>
      <c r="E6739" s="65"/>
      <c r="F6739" s="65"/>
      <c r="G6739" s="145"/>
    </row>
    <row r="6740" spans="1:7">
      <c r="A6740" s="65"/>
      <c r="B6740" s="65"/>
      <c r="C6740" s="65"/>
      <c r="D6740" s="65"/>
      <c r="E6740" s="65"/>
      <c r="F6740" s="65"/>
      <c r="G6740" s="145"/>
    </row>
    <row r="6741" spans="1:7">
      <c r="A6741" s="65"/>
      <c r="B6741" s="65"/>
      <c r="C6741" s="65"/>
      <c r="D6741" s="65"/>
      <c r="E6741" s="65"/>
      <c r="F6741" s="65"/>
      <c r="G6741" s="145"/>
    </row>
    <row r="6742" spans="1:7">
      <c r="A6742" s="65"/>
      <c r="B6742" s="65"/>
      <c r="C6742" s="65"/>
      <c r="D6742" s="65"/>
      <c r="E6742" s="65"/>
      <c r="F6742" s="65"/>
      <c r="G6742" s="145"/>
    </row>
    <row r="6743" spans="1:7">
      <c r="A6743" s="65"/>
      <c r="B6743" s="65"/>
      <c r="C6743" s="65"/>
      <c r="D6743" s="65"/>
      <c r="E6743" s="65"/>
      <c r="F6743" s="65"/>
      <c r="G6743" s="145"/>
    </row>
    <row r="6744" spans="1:7">
      <c r="A6744" s="65"/>
      <c r="B6744" s="65"/>
      <c r="C6744" s="65"/>
      <c r="D6744" s="65"/>
      <c r="E6744" s="65"/>
      <c r="F6744" s="65"/>
      <c r="G6744" s="145"/>
    </row>
    <row r="6745" spans="1:7">
      <c r="A6745" s="65"/>
      <c r="B6745" s="65"/>
      <c r="C6745" s="65"/>
      <c r="D6745" s="65"/>
      <c r="E6745" s="65"/>
      <c r="F6745" s="65"/>
      <c r="G6745" s="145"/>
    </row>
    <row r="6746" spans="1:7">
      <c r="A6746" s="65"/>
      <c r="B6746" s="65"/>
      <c r="C6746" s="65"/>
      <c r="D6746" s="65"/>
      <c r="E6746" s="65"/>
      <c r="F6746" s="65"/>
      <c r="G6746" s="145"/>
    </row>
    <row r="6747" spans="1:7">
      <c r="A6747" s="65"/>
      <c r="B6747" s="65"/>
      <c r="C6747" s="65"/>
      <c r="D6747" s="65"/>
      <c r="E6747" s="65"/>
      <c r="F6747" s="65"/>
      <c r="G6747" s="145"/>
    </row>
    <row r="6748" spans="1:7">
      <c r="A6748" s="65"/>
      <c r="B6748" s="65"/>
      <c r="C6748" s="65"/>
      <c r="D6748" s="65"/>
      <c r="E6748" s="65"/>
      <c r="F6748" s="65"/>
      <c r="G6748" s="145"/>
    </row>
    <row r="6749" spans="1:7">
      <c r="A6749" s="65"/>
      <c r="B6749" s="65"/>
      <c r="C6749" s="65"/>
      <c r="D6749" s="65"/>
      <c r="E6749" s="65"/>
      <c r="F6749" s="65"/>
      <c r="G6749" s="145"/>
    </row>
    <row r="6750" spans="1:7">
      <c r="A6750" s="65"/>
      <c r="B6750" s="65"/>
      <c r="C6750" s="65"/>
      <c r="D6750" s="65"/>
      <c r="E6750" s="65"/>
      <c r="F6750" s="65"/>
      <c r="G6750" s="145"/>
    </row>
    <row r="6751" spans="1:7">
      <c r="A6751" s="65"/>
      <c r="B6751" s="65"/>
      <c r="C6751" s="65"/>
      <c r="D6751" s="65"/>
      <c r="E6751" s="65"/>
      <c r="F6751" s="65"/>
      <c r="G6751" s="145"/>
    </row>
    <row r="6752" spans="1:7">
      <c r="A6752" s="65"/>
      <c r="B6752" s="65"/>
      <c r="C6752" s="65"/>
      <c r="D6752" s="65"/>
      <c r="E6752" s="65"/>
      <c r="F6752" s="65"/>
      <c r="G6752" s="145"/>
    </row>
    <row r="6753" spans="1:7">
      <c r="A6753" s="65"/>
      <c r="B6753" s="65"/>
      <c r="C6753" s="65"/>
      <c r="D6753" s="65"/>
      <c r="E6753" s="65"/>
      <c r="F6753" s="65"/>
      <c r="G6753" s="145"/>
    </row>
    <row r="6754" spans="1:7">
      <c r="A6754" s="65"/>
      <c r="B6754" s="65"/>
      <c r="C6754" s="65"/>
      <c r="D6754" s="65"/>
      <c r="E6754" s="65"/>
      <c r="F6754" s="65"/>
      <c r="G6754" s="145"/>
    </row>
    <row r="6755" spans="1:7">
      <c r="A6755" s="65"/>
      <c r="B6755" s="65"/>
      <c r="C6755" s="65"/>
      <c r="D6755" s="65"/>
      <c r="E6755" s="65"/>
      <c r="F6755" s="65"/>
      <c r="G6755" s="145"/>
    </row>
    <row r="6756" spans="1:7">
      <c r="A6756" s="65"/>
      <c r="B6756" s="65"/>
      <c r="C6756" s="65"/>
      <c r="D6756" s="65"/>
      <c r="E6756" s="65"/>
      <c r="F6756" s="65"/>
      <c r="G6756" s="145"/>
    </row>
    <row r="6757" spans="1:7">
      <c r="A6757" s="65"/>
      <c r="B6757" s="65"/>
      <c r="C6757" s="65"/>
      <c r="D6757" s="65"/>
      <c r="E6757" s="65"/>
      <c r="F6757" s="65"/>
      <c r="G6757" s="145"/>
    </row>
    <row r="6758" spans="1:7">
      <c r="A6758" s="65"/>
      <c r="B6758" s="65"/>
      <c r="C6758" s="65"/>
      <c r="D6758" s="65"/>
      <c r="E6758" s="65"/>
      <c r="F6758" s="65"/>
      <c r="G6758" s="145"/>
    </row>
    <row r="6759" spans="1:7">
      <c r="A6759" s="65"/>
      <c r="B6759" s="65"/>
      <c r="C6759" s="65"/>
      <c r="D6759" s="65"/>
      <c r="E6759" s="65"/>
      <c r="F6759" s="65"/>
      <c r="G6759" s="145"/>
    </row>
    <row r="6760" spans="1:7">
      <c r="A6760" s="65"/>
      <c r="B6760" s="65"/>
      <c r="C6760" s="65"/>
      <c r="D6760" s="65"/>
      <c r="E6760" s="65"/>
      <c r="F6760" s="65"/>
      <c r="G6760" s="145"/>
    </row>
    <row r="6761" spans="1:7">
      <c r="A6761" s="65"/>
      <c r="B6761" s="65"/>
      <c r="C6761" s="65"/>
      <c r="D6761" s="65"/>
      <c r="E6761" s="65"/>
      <c r="F6761" s="65"/>
      <c r="G6761" s="145"/>
    </row>
    <row r="6762" spans="1:7">
      <c r="A6762" s="65"/>
      <c r="B6762" s="65"/>
      <c r="C6762" s="65"/>
      <c r="D6762" s="65"/>
      <c r="E6762" s="65"/>
      <c r="F6762" s="65"/>
      <c r="G6762" s="145"/>
    </row>
    <row r="6763" spans="1:7">
      <c r="A6763" s="65"/>
      <c r="B6763" s="65"/>
      <c r="C6763" s="65"/>
      <c r="D6763" s="65"/>
      <c r="E6763" s="65"/>
      <c r="F6763" s="65"/>
      <c r="G6763" s="145"/>
    </row>
    <row r="6764" spans="1:7">
      <c r="A6764" s="65"/>
      <c r="B6764" s="65"/>
      <c r="C6764" s="65"/>
      <c r="D6764" s="65"/>
      <c r="E6764" s="65"/>
      <c r="F6764" s="65"/>
      <c r="G6764" s="145"/>
    </row>
    <row r="6765" spans="1:7">
      <c r="A6765" s="65"/>
      <c r="B6765" s="65"/>
      <c r="C6765" s="65"/>
      <c r="D6765" s="65"/>
      <c r="E6765" s="65"/>
      <c r="F6765" s="65"/>
      <c r="G6765" s="145"/>
    </row>
    <row r="6766" spans="1:7">
      <c r="A6766" s="65"/>
      <c r="B6766" s="65"/>
      <c r="C6766" s="65"/>
      <c r="D6766" s="65"/>
      <c r="E6766" s="65"/>
      <c r="F6766" s="65"/>
      <c r="G6766" s="145"/>
    </row>
    <row r="6767" spans="1:7">
      <c r="A6767" s="65"/>
      <c r="B6767" s="65"/>
      <c r="C6767" s="65"/>
      <c r="D6767" s="65"/>
      <c r="E6767" s="65"/>
      <c r="F6767" s="65"/>
      <c r="G6767" s="145"/>
    </row>
    <row r="6768" spans="1:7">
      <c r="A6768" s="65"/>
      <c r="B6768" s="65"/>
      <c r="C6768" s="65"/>
      <c r="D6768" s="65"/>
      <c r="E6768" s="65"/>
      <c r="F6768" s="65"/>
      <c r="G6768" s="145"/>
    </row>
    <row r="6769" spans="1:7">
      <c r="A6769" s="65"/>
      <c r="B6769" s="65"/>
      <c r="C6769" s="65"/>
      <c r="D6769" s="65"/>
      <c r="E6769" s="65"/>
      <c r="F6769" s="65"/>
      <c r="G6769" s="145"/>
    </row>
    <row r="6770" spans="1:7">
      <c r="A6770" s="65"/>
      <c r="B6770" s="65"/>
      <c r="C6770" s="65"/>
      <c r="D6770" s="65"/>
      <c r="E6770" s="65"/>
      <c r="F6770" s="65"/>
      <c r="G6770" s="145"/>
    </row>
    <row r="6771" spans="1:7">
      <c r="A6771" s="65"/>
      <c r="B6771" s="65"/>
      <c r="C6771" s="65"/>
      <c r="D6771" s="65"/>
      <c r="E6771" s="65"/>
      <c r="F6771" s="65"/>
      <c r="G6771" s="145"/>
    </row>
    <row r="6772" spans="1:7">
      <c r="A6772" s="65"/>
      <c r="B6772" s="65"/>
      <c r="C6772" s="65"/>
      <c r="D6772" s="65"/>
      <c r="E6772" s="65"/>
      <c r="F6772" s="65"/>
      <c r="G6772" s="145"/>
    </row>
    <row r="6773" spans="1:7">
      <c r="A6773" s="65"/>
      <c r="B6773" s="65"/>
      <c r="C6773" s="65"/>
      <c r="D6773" s="65"/>
      <c r="E6773" s="65"/>
      <c r="F6773" s="65"/>
      <c r="G6773" s="145"/>
    </row>
    <row r="6774" spans="1:7">
      <c r="A6774" s="65"/>
      <c r="B6774" s="65"/>
      <c r="C6774" s="65"/>
      <c r="D6774" s="65"/>
      <c r="E6774" s="65"/>
      <c r="F6774" s="65"/>
      <c r="G6774" s="145"/>
    </row>
    <row r="6775" spans="1:7">
      <c r="A6775" s="65"/>
      <c r="B6775" s="65"/>
      <c r="C6775" s="65"/>
      <c r="D6775" s="65"/>
      <c r="E6775" s="65"/>
      <c r="F6775" s="65"/>
      <c r="G6775" s="145"/>
    </row>
    <row r="6776" spans="1:7">
      <c r="A6776" s="65"/>
      <c r="B6776" s="65"/>
      <c r="C6776" s="65"/>
      <c r="D6776" s="65"/>
      <c r="E6776" s="65"/>
      <c r="F6776" s="65"/>
      <c r="G6776" s="145"/>
    </row>
    <row r="6777" spans="1:7">
      <c r="A6777" s="65"/>
      <c r="B6777" s="65"/>
      <c r="C6777" s="65"/>
      <c r="D6777" s="65"/>
      <c r="E6777" s="65"/>
      <c r="F6777" s="65"/>
      <c r="G6777" s="145"/>
    </row>
    <row r="6778" spans="1:7">
      <c r="A6778" s="65"/>
      <c r="B6778" s="65"/>
      <c r="C6778" s="65"/>
      <c r="D6778" s="65"/>
      <c r="E6778" s="65"/>
      <c r="F6778" s="65"/>
      <c r="G6778" s="145"/>
    </row>
    <row r="6779" spans="1:7">
      <c r="A6779" s="65"/>
      <c r="B6779" s="65"/>
      <c r="C6779" s="65"/>
      <c r="D6779" s="65"/>
      <c r="E6779" s="65"/>
      <c r="F6779" s="65"/>
      <c r="G6779" s="145"/>
    </row>
    <row r="6780" spans="1:7">
      <c r="A6780" s="65"/>
      <c r="B6780" s="65"/>
      <c r="C6780" s="65"/>
      <c r="D6780" s="65"/>
      <c r="E6780" s="65"/>
      <c r="F6780" s="65"/>
      <c r="G6780" s="145"/>
    </row>
    <row r="6781" spans="1:7">
      <c r="A6781" s="65"/>
      <c r="B6781" s="65"/>
      <c r="C6781" s="65"/>
      <c r="D6781" s="65"/>
      <c r="E6781" s="65"/>
      <c r="F6781" s="65"/>
      <c r="G6781" s="145"/>
    </row>
    <row r="6782" spans="1:7">
      <c r="A6782" s="65"/>
      <c r="B6782" s="65"/>
      <c r="C6782" s="65"/>
      <c r="D6782" s="65"/>
      <c r="E6782" s="65"/>
      <c r="F6782" s="65"/>
      <c r="G6782" s="145"/>
    </row>
    <row r="6783" spans="1:7">
      <c r="A6783" s="65"/>
      <c r="B6783" s="65"/>
      <c r="C6783" s="65"/>
      <c r="D6783" s="65"/>
      <c r="E6783" s="65"/>
      <c r="F6783" s="65"/>
      <c r="G6783" s="145"/>
    </row>
    <row r="6784" spans="1:7">
      <c r="A6784" s="65"/>
      <c r="B6784" s="65"/>
      <c r="C6784" s="65"/>
      <c r="D6784" s="65"/>
      <c r="E6784" s="65"/>
      <c r="F6784" s="65"/>
      <c r="G6784" s="145"/>
    </row>
    <row r="6785" spans="1:7">
      <c r="A6785" s="65"/>
      <c r="B6785" s="65"/>
      <c r="C6785" s="65"/>
      <c r="D6785" s="65"/>
      <c r="E6785" s="65"/>
      <c r="F6785" s="65"/>
      <c r="G6785" s="145"/>
    </row>
    <row r="6786" spans="1:7">
      <c r="A6786" s="65"/>
      <c r="B6786" s="65"/>
      <c r="C6786" s="65"/>
      <c r="D6786" s="65"/>
      <c r="E6786" s="65"/>
      <c r="F6786" s="65"/>
      <c r="G6786" s="145"/>
    </row>
    <row r="6787" spans="1:7">
      <c r="A6787" s="65"/>
      <c r="B6787" s="65"/>
      <c r="C6787" s="65"/>
      <c r="D6787" s="65"/>
      <c r="E6787" s="65"/>
      <c r="F6787" s="65"/>
      <c r="G6787" s="145"/>
    </row>
    <row r="6788" spans="1:7">
      <c r="A6788" s="65"/>
      <c r="B6788" s="65"/>
      <c r="C6788" s="65"/>
      <c r="D6788" s="65"/>
      <c r="E6788" s="65"/>
      <c r="F6788" s="65"/>
      <c r="G6788" s="145"/>
    </row>
    <row r="6789" spans="1:7">
      <c r="A6789" s="65"/>
      <c r="B6789" s="65"/>
      <c r="C6789" s="65"/>
      <c r="D6789" s="65"/>
      <c r="E6789" s="65"/>
      <c r="F6789" s="65"/>
      <c r="G6789" s="145"/>
    </row>
    <row r="6790" spans="1:7">
      <c r="A6790" s="65"/>
      <c r="B6790" s="65"/>
      <c r="C6790" s="65"/>
      <c r="D6790" s="65"/>
      <c r="E6790" s="65"/>
      <c r="F6790" s="65"/>
      <c r="G6790" s="145"/>
    </row>
    <row r="6791" spans="1:7">
      <c r="A6791" s="65"/>
      <c r="B6791" s="65"/>
      <c r="C6791" s="65"/>
      <c r="D6791" s="65"/>
      <c r="E6791" s="65"/>
      <c r="F6791" s="65"/>
      <c r="G6791" s="145"/>
    </row>
    <row r="6792" spans="1:7">
      <c r="A6792" s="65"/>
      <c r="B6792" s="65"/>
      <c r="C6792" s="65"/>
      <c r="D6792" s="65"/>
      <c r="E6792" s="65"/>
      <c r="F6792" s="65"/>
      <c r="G6792" s="145"/>
    </row>
    <row r="6793" spans="1:7">
      <c r="A6793" s="65"/>
      <c r="B6793" s="65"/>
      <c r="C6793" s="65"/>
      <c r="D6793" s="65"/>
      <c r="E6793" s="65"/>
      <c r="F6793" s="65"/>
      <c r="G6793" s="145"/>
    </row>
    <row r="6794" spans="1:7">
      <c r="A6794" s="65"/>
      <c r="B6794" s="65"/>
      <c r="C6794" s="65"/>
      <c r="D6794" s="65"/>
      <c r="E6794" s="65"/>
      <c r="F6794" s="65"/>
      <c r="G6794" s="145"/>
    </row>
    <row r="6795" spans="1:7">
      <c r="A6795" s="65"/>
      <c r="B6795" s="65"/>
      <c r="C6795" s="65"/>
      <c r="D6795" s="65"/>
      <c r="E6795" s="65"/>
      <c r="F6795" s="65"/>
      <c r="G6795" s="145"/>
    </row>
    <row r="6796" spans="1:7">
      <c r="A6796" s="65"/>
      <c r="B6796" s="65"/>
      <c r="C6796" s="65"/>
      <c r="D6796" s="65"/>
      <c r="E6796" s="65"/>
      <c r="F6796" s="65"/>
      <c r="G6796" s="145"/>
    </row>
    <row r="6797" spans="1:7">
      <c r="A6797" s="65"/>
      <c r="B6797" s="65"/>
      <c r="C6797" s="65"/>
      <c r="D6797" s="65"/>
      <c r="E6797" s="65"/>
      <c r="F6797" s="65"/>
      <c r="G6797" s="145"/>
    </row>
    <row r="6798" spans="1:7">
      <c r="A6798" s="65"/>
      <c r="B6798" s="65"/>
      <c r="C6798" s="65"/>
      <c r="D6798" s="65"/>
      <c r="E6798" s="65"/>
      <c r="F6798" s="65"/>
      <c r="G6798" s="145"/>
    </row>
    <row r="6799" spans="1:7">
      <c r="A6799" s="65"/>
      <c r="B6799" s="65"/>
      <c r="C6799" s="65"/>
      <c r="D6799" s="65"/>
      <c r="E6799" s="65"/>
      <c r="F6799" s="65"/>
      <c r="G6799" s="145"/>
    </row>
    <row r="6800" spans="1:7">
      <c r="A6800" s="65"/>
      <c r="B6800" s="65"/>
      <c r="C6800" s="65"/>
      <c r="D6800" s="65"/>
      <c r="E6800" s="65"/>
      <c r="F6800" s="65"/>
      <c r="G6800" s="145"/>
    </row>
    <row r="6801" spans="1:7">
      <c r="A6801" s="65"/>
      <c r="B6801" s="65"/>
      <c r="C6801" s="65"/>
      <c r="D6801" s="65"/>
      <c r="E6801" s="65"/>
      <c r="F6801" s="65"/>
      <c r="G6801" s="145"/>
    </row>
    <row r="6802" spans="1:7">
      <c r="A6802" s="65"/>
      <c r="B6802" s="65"/>
      <c r="C6802" s="65"/>
      <c r="D6802" s="65"/>
      <c r="E6802" s="65"/>
      <c r="F6802" s="65"/>
      <c r="G6802" s="145"/>
    </row>
    <row r="6803" spans="1:7">
      <c r="A6803" s="65"/>
      <c r="B6803" s="65"/>
      <c r="C6803" s="65"/>
      <c r="D6803" s="65"/>
      <c r="E6803" s="65"/>
      <c r="F6803" s="65"/>
      <c r="G6803" s="145"/>
    </row>
    <row r="6804" spans="1:7">
      <c r="A6804" s="65"/>
      <c r="B6804" s="65"/>
      <c r="C6804" s="65"/>
      <c r="D6804" s="65"/>
      <c r="E6804" s="65"/>
      <c r="F6804" s="65"/>
      <c r="G6804" s="145"/>
    </row>
    <row r="6805" spans="1:7">
      <c r="A6805" s="65"/>
      <c r="B6805" s="65"/>
      <c r="C6805" s="65"/>
      <c r="D6805" s="65"/>
      <c r="E6805" s="65"/>
      <c r="F6805" s="65"/>
      <c r="G6805" s="145"/>
    </row>
    <row r="6806" spans="1:7">
      <c r="A6806" s="65"/>
      <c r="B6806" s="65"/>
      <c r="C6806" s="65"/>
      <c r="D6806" s="65"/>
      <c r="E6806" s="65"/>
      <c r="F6806" s="65"/>
      <c r="G6806" s="145"/>
    </row>
    <row r="6807" spans="1:7">
      <c r="A6807" s="65"/>
      <c r="B6807" s="65"/>
      <c r="C6807" s="65"/>
      <c r="D6807" s="65"/>
      <c r="E6807" s="65"/>
      <c r="F6807" s="65"/>
      <c r="G6807" s="145"/>
    </row>
    <row r="6808" spans="1:7">
      <c r="A6808" s="65"/>
      <c r="B6808" s="65"/>
      <c r="C6808" s="65"/>
      <c r="D6808" s="65"/>
      <c r="E6808" s="65"/>
      <c r="F6808" s="65"/>
      <c r="G6808" s="145"/>
    </row>
    <row r="6809" spans="1:7">
      <c r="A6809" s="65"/>
      <c r="B6809" s="65"/>
      <c r="C6809" s="65"/>
      <c r="D6809" s="65"/>
      <c r="E6809" s="65"/>
      <c r="F6809" s="65"/>
      <c r="G6809" s="145"/>
    </row>
    <row r="6810" spans="1:7">
      <c r="A6810" s="65"/>
      <c r="B6810" s="65"/>
      <c r="C6810" s="65"/>
      <c r="D6810" s="65"/>
      <c r="E6810" s="65"/>
      <c r="F6810" s="65"/>
      <c r="G6810" s="145"/>
    </row>
    <row r="6811" spans="1:7">
      <c r="A6811" s="65"/>
      <c r="B6811" s="65"/>
      <c r="C6811" s="65"/>
      <c r="D6811" s="65"/>
      <c r="E6811" s="65"/>
      <c r="F6811" s="65"/>
      <c r="G6811" s="145"/>
    </row>
    <row r="6812" spans="1:7">
      <c r="A6812" s="65"/>
      <c r="B6812" s="65"/>
      <c r="C6812" s="65"/>
      <c r="D6812" s="65"/>
      <c r="E6812" s="65"/>
      <c r="F6812" s="65"/>
      <c r="G6812" s="145"/>
    </row>
    <row r="6813" spans="1:7">
      <c r="A6813" s="65"/>
      <c r="B6813" s="65"/>
      <c r="C6813" s="65"/>
      <c r="D6813" s="65"/>
      <c r="E6813" s="65"/>
      <c r="F6813" s="65"/>
      <c r="G6813" s="145"/>
    </row>
    <row r="6814" spans="1:7">
      <c r="A6814" s="65"/>
      <c r="B6814" s="65"/>
      <c r="C6814" s="65"/>
      <c r="D6814" s="65"/>
      <c r="E6814" s="65"/>
      <c r="F6814" s="65"/>
      <c r="G6814" s="145"/>
    </row>
    <row r="6815" spans="1:7">
      <c r="A6815" s="65"/>
      <c r="B6815" s="65"/>
      <c r="C6815" s="65"/>
      <c r="D6815" s="65"/>
      <c r="E6815" s="65"/>
      <c r="F6815" s="65"/>
      <c r="G6815" s="145"/>
    </row>
    <row r="6816" spans="1:7">
      <c r="A6816" s="65"/>
      <c r="B6816" s="65"/>
      <c r="C6816" s="65"/>
      <c r="D6816" s="65"/>
      <c r="E6816" s="65"/>
      <c r="F6816" s="65"/>
      <c r="G6816" s="145"/>
    </row>
    <row r="6817" spans="1:7">
      <c r="A6817" s="65"/>
      <c r="B6817" s="65"/>
      <c r="C6817" s="65"/>
      <c r="D6817" s="65"/>
      <c r="E6817" s="65"/>
      <c r="F6817" s="65"/>
      <c r="G6817" s="145"/>
    </row>
    <row r="6818" spans="1:7">
      <c r="A6818" s="65"/>
      <c r="B6818" s="65"/>
      <c r="C6818" s="65"/>
      <c r="D6818" s="65"/>
      <c r="E6818" s="65"/>
      <c r="F6818" s="65"/>
      <c r="G6818" s="145"/>
    </row>
    <row r="6819" spans="1:7">
      <c r="A6819" s="65"/>
      <c r="B6819" s="65"/>
      <c r="C6819" s="65"/>
      <c r="D6819" s="65"/>
      <c r="E6819" s="65"/>
      <c r="F6819" s="65"/>
      <c r="G6819" s="145"/>
    </row>
    <row r="6820" spans="1:7">
      <c r="A6820" s="65"/>
      <c r="B6820" s="65"/>
      <c r="C6820" s="65"/>
      <c r="D6820" s="65"/>
      <c r="E6820" s="65"/>
      <c r="F6820" s="65"/>
      <c r="G6820" s="145"/>
    </row>
    <row r="6821" spans="1:7">
      <c r="A6821" s="65"/>
      <c r="B6821" s="65"/>
      <c r="C6821" s="65"/>
      <c r="D6821" s="65"/>
      <c r="E6821" s="65"/>
      <c r="F6821" s="65"/>
      <c r="G6821" s="145"/>
    </row>
    <row r="6822" spans="1:7">
      <c r="A6822" s="65"/>
      <c r="B6822" s="65"/>
      <c r="C6822" s="65"/>
      <c r="D6822" s="65"/>
      <c r="E6822" s="65"/>
      <c r="F6822" s="65"/>
      <c r="G6822" s="145"/>
    </row>
    <row r="6823" spans="1:7">
      <c r="A6823" s="65"/>
      <c r="B6823" s="65"/>
      <c r="C6823" s="65"/>
      <c r="D6823" s="65"/>
      <c r="E6823" s="65"/>
      <c r="F6823" s="65"/>
      <c r="G6823" s="145"/>
    </row>
    <row r="6824" spans="1:7">
      <c r="A6824" s="65"/>
      <c r="B6824" s="65"/>
      <c r="C6824" s="65"/>
      <c r="D6824" s="65"/>
      <c r="E6824" s="65"/>
      <c r="F6824" s="65"/>
      <c r="G6824" s="145"/>
    </row>
    <row r="6825" spans="1:7">
      <c r="A6825" s="65"/>
      <c r="B6825" s="65"/>
      <c r="C6825" s="65"/>
      <c r="D6825" s="65"/>
      <c r="E6825" s="65"/>
      <c r="F6825" s="65"/>
      <c r="G6825" s="145"/>
    </row>
    <row r="6826" spans="1:7">
      <c r="A6826" s="65"/>
      <c r="B6826" s="65"/>
      <c r="C6826" s="65"/>
      <c r="D6826" s="65"/>
      <c r="E6826" s="65"/>
      <c r="F6826" s="65"/>
      <c r="G6826" s="145"/>
    </row>
    <row r="6827" spans="1:7">
      <c r="A6827" s="65"/>
      <c r="B6827" s="65"/>
      <c r="C6827" s="65"/>
      <c r="D6827" s="65"/>
      <c r="E6827" s="65"/>
      <c r="F6827" s="65"/>
      <c r="G6827" s="145"/>
    </row>
    <row r="6828" spans="1:7">
      <c r="A6828" s="65"/>
      <c r="B6828" s="65"/>
      <c r="C6828" s="65"/>
      <c r="D6828" s="65"/>
      <c r="E6828" s="65"/>
      <c r="F6828" s="65"/>
      <c r="G6828" s="145"/>
    </row>
    <row r="6829" spans="1:7">
      <c r="A6829" s="65"/>
      <c r="B6829" s="65"/>
      <c r="C6829" s="65"/>
      <c r="D6829" s="65"/>
      <c r="E6829" s="65"/>
      <c r="F6829" s="65"/>
      <c r="G6829" s="145"/>
    </row>
    <row r="6830" spans="1:7">
      <c r="A6830" s="65"/>
      <c r="B6830" s="65"/>
      <c r="C6830" s="65"/>
      <c r="D6830" s="65"/>
      <c r="E6830" s="65"/>
      <c r="F6830" s="65"/>
      <c r="G6830" s="145"/>
    </row>
    <row r="6831" spans="1:7">
      <c r="A6831" s="65"/>
      <c r="B6831" s="65"/>
      <c r="C6831" s="65"/>
      <c r="D6831" s="65"/>
      <c r="E6831" s="65"/>
      <c r="F6831" s="65"/>
      <c r="G6831" s="145"/>
    </row>
    <row r="6832" spans="1:7">
      <c r="A6832" s="65"/>
      <c r="B6832" s="65"/>
      <c r="C6832" s="65"/>
      <c r="D6832" s="65"/>
      <c r="E6832" s="65"/>
      <c r="F6832" s="65"/>
      <c r="G6832" s="145"/>
    </row>
    <row r="6833" spans="1:7">
      <c r="A6833" s="65"/>
      <c r="B6833" s="65"/>
      <c r="C6833" s="65"/>
      <c r="D6833" s="65"/>
      <c r="E6833" s="65"/>
      <c r="F6833" s="65"/>
      <c r="G6833" s="145"/>
    </row>
    <row r="6834" spans="1:7">
      <c r="A6834" s="65"/>
      <c r="B6834" s="65"/>
      <c r="C6834" s="65"/>
      <c r="D6834" s="65"/>
      <c r="E6834" s="65"/>
      <c r="F6834" s="65"/>
      <c r="G6834" s="145"/>
    </row>
    <row r="6835" spans="1:7">
      <c r="A6835" s="65"/>
      <c r="B6835" s="65"/>
      <c r="C6835" s="65"/>
      <c r="D6835" s="65"/>
      <c r="E6835" s="65"/>
      <c r="F6835" s="65"/>
      <c r="G6835" s="145"/>
    </row>
    <row r="6836" spans="1:7">
      <c r="A6836" s="65"/>
      <c r="B6836" s="65"/>
      <c r="C6836" s="65"/>
      <c r="D6836" s="65"/>
      <c r="E6836" s="65"/>
      <c r="F6836" s="65"/>
      <c r="G6836" s="145"/>
    </row>
    <row r="6837" spans="1:7">
      <c r="A6837" s="65"/>
      <c r="B6837" s="65"/>
      <c r="C6837" s="65"/>
      <c r="D6837" s="65"/>
      <c r="E6837" s="65"/>
      <c r="F6837" s="65"/>
      <c r="G6837" s="145"/>
    </row>
    <row r="6838" spans="1:7">
      <c r="A6838" s="65"/>
      <c r="B6838" s="65"/>
      <c r="C6838" s="65"/>
      <c r="D6838" s="65"/>
      <c r="E6838" s="65"/>
      <c r="F6838" s="65"/>
      <c r="G6838" s="145"/>
    </row>
    <row r="6839" spans="1:7">
      <c r="A6839" s="65"/>
      <c r="B6839" s="65"/>
      <c r="C6839" s="65"/>
      <c r="D6839" s="65"/>
      <c r="E6839" s="65"/>
      <c r="F6839" s="65"/>
      <c r="G6839" s="145"/>
    </row>
    <row r="6840" spans="1:7">
      <c r="A6840" s="65"/>
      <c r="B6840" s="65"/>
      <c r="C6840" s="65"/>
      <c r="D6840" s="65"/>
      <c r="E6840" s="65"/>
      <c r="F6840" s="65"/>
      <c r="G6840" s="145"/>
    </row>
    <row r="6841" spans="1:7">
      <c r="A6841" s="65"/>
      <c r="B6841" s="65"/>
      <c r="C6841" s="65"/>
      <c r="D6841" s="65"/>
      <c r="E6841" s="65"/>
      <c r="F6841" s="65"/>
      <c r="G6841" s="145"/>
    </row>
    <row r="6842" spans="1:7">
      <c r="A6842" s="65"/>
      <c r="B6842" s="65"/>
      <c r="C6842" s="65"/>
      <c r="D6842" s="65"/>
      <c r="E6842" s="65"/>
      <c r="F6842" s="65"/>
      <c r="G6842" s="145"/>
    </row>
    <row r="6843" spans="1:7">
      <c r="A6843" s="65"/>
      <c r="B6843" s="65"/>
      <c r="C6843" s="65"/>
      <c r="D6843" s="65"/>
      <c r="E6843" s="65"/>
      <c r="F6843" s="65"/>
      <c r="G6843" s="145"/>
    </row>
    <row r="6844" spans="1:7">
      <c r="A6844" s="65"/>
      <c r="B6844" s="65"/>
      <c r="C6844" s="65"/>
      <c r="D6844" s="65"/>
      <c r="E6844" s="65"/>
      <c r="F6844" s="65"/>
      <c r="G6844" s="145"/>
    </row>
    <row r="6845" spans="1:7">
      <c r="A6845" s="65"/>
      <c r="B6845" s="65"/>
      <c r="C6845" s="65"/>
      <c r="D6845" s="65"/>
      <c r="E6845" s="65"/>
      <c r="F6845" s="65"/>
      <c r="G6845" s="145"/>
    </row>
    <row r="6846" spans="1:7">
      <c r="A6846" s="65"/>
      <c r="B6846" s="65"/>
      <c r="C6846" s="65"/>
      <c r="D6846" s="65"/>
      <c r="E6846" s="65"/>
      <c r="F6846" s="65"/>
      <c r="G6846" s="145"/>
    </row>
    <row r="6847" spans="1:7">
      <c r="A6847" s="65"/>
      <c r="B6847" s="65"/>
      <c r="C6847" s="65"/>
      <c r="D6847" s="65"/>
      <c r="E6847" s="65"/>
      <c r="F6847" s="65"/>
      <c r="G6847" s="145"/>
    </row>
    <row r="6848" spans="1:7">
      <c r="A6848" s="65"/>
      <c r="B6848" s="65"/>
      <c r="C6848" s="65"/>
      <c r="D6848" s="65"/>
      <c r="E6848" s="65"/>
      <c r="F6848" s="65"/>
      <c r="G6848" s="145"/>
    </row>
    <row r="6849" spans="1:7">
      <c r="A6849" s="65"/>
      <c r="B6849" s="65"/>
      <c r="C6849" s="65"/>
      <c r="D6849" s="65"/>
      <c r="E6849" s="65"/>
      <c r="F6849" s="65"/>
      <c r="G6849" s="145"/>
    </row>
    <row r="6850" spans="1:7">
      <c r="A6850" s="65"/>
      <c r="B6850" s="65"/>
      <c r="C6850" s="65"/>
      <c r="D6850" s="65"/>
      <c r="E6850" s="65"/>
      <c r="F6850" s="65"/>
      <c r="G6850" s="145"/>
    </row>
    <row r="6851" spans="1:7">
      <c r="A6851" s="65"/>
      <c r="B6851" s="65"/>
      <c r="C6851" s="65"/>
      <c r="D6851" s="65"/>
      <c r="E6851" s="65"/>
      <c r="F6851" s="65"/>
      <c r="G6851" s="145"/>
    </row>
    <row r="6852" spans="1:7">
      <c r="A6852" s="65"/>
      <c r="B6852" s="65"/>
      <c r="C6852" s="65"/>
      <c r="D6852" s="65"/>
      <c r="E6852" s="65"/>
      <c r="F6852" s="65"/>
      <c r="G6852" s="145"/>
    </row>
    <row r="6853" spans="1:7">
      <c r="A6853" s="65"/>
      <c r="B6853" s="65"/>
      <c r="C6853" s="65"/>
      <c r="D6853" s="65"/>
      <c r="E6853" s="65"/>
      <c r="F6853" s="65"/>
      <c r="G6853" s="145"/>
    </row>
    <row r="6854" spans="1:7">
      <c r="A6854" s="65"/>
      <c r="B6854" s="65"/>
      <c r="C6854" s="65"/>
      <c r="D6854" s="65"/>
      <c r="E6854" s="65"/>
      <c r="F6854" s="65"/>
      <c r="G6854" s="145"/>
    </row>
    <row r="6855" spans="1:7">
      <c r="A6855" s="65"/>
      <c r="B6855" s="65"/>
      <c r="C6855" s="65"/>
      <c r="D6855" s="65"/>
      <c r="E6855" s="65"/>
      <c r="F6855" s="65"/>
      <c r="G6855" s="145"/>
    </row>
    <row r="6856" spans="1:7">
      <c r="A6856" s="65"/>
      <c r="B6856" s="65"/>
      <c r="C6856" s="65"/>
      <c r="D6856" s="65"/>
      <c r="E6856" s="65"/>
      <c r="F6856" s="65"/>
      <c r="G6856" s="145"/>
    </row>
    <row r="6857" spans="1:7">
      <c r="A6857" s="65"/>
      <c r="B6857" s="65"/>
      <c r="C6857" s="65"/>
      <c r="D6857" s="65"/>
      <c r="E6857" s="65"/>
      <c r="F6857" s="65"/>
      <c r="G6857" s="145"/>
    </row>
    <row r="6858" spans="1:7">
      <c r="A6858" s="65"/>
      <c r="B6858" s="65"/>
      <c r="C6858" s="65"/>
      <c r="D6858" s="65"/>
      <c r="E6858" s="65"/>
      <c r="F6858" s="65"/>
      <c r="G6858" s="145"/>
    </row>
    <row r="6859" spans="1:7">
      <c r="A6859" s="65"/>
      <c r="B6859" s="65"/>
      <c r="C6859" s="65"/>
      <c r="D6859" s="65"/>
      <c r="E6859" s="65"/>
      <c r="F6859" s="65"/>
      <c r="G6859" s="145"/>
    </row>
    <row r="6860" spans="1:7">
      <c r="A6860" s="65"/>
      <c r="B6860" s="65"/>
      <c r="C6860" s="65"/>
      <c r="D6860" s="65"/>
      <c r="E6860" s="65"/>
      <c r="F6860" s="65"/>
      <c r="G6860" s="145"/>
    </row>
    <row r="6861" spans="1:7">
      <c r="A6861" s="65"/>
      <c r="B6861" s="65"/>
      <c r="C6861" s="65"/>
      <c r="D6861" s="65"/>
      <c r="E6861" s="65"/>
      <c r="F6861" s="65"/>
      <c r="G6861" s="145"/>
    </row>
    <row r="6862" spans="1:7">
      <c r="A6862" s="65"/>
      <c r="B6862" s="65"/>
      <c r="C6862" s="65"/>
      <c r="D6862" s="65"/>
      <c r="E6862" s="65"/>
      <c r="F6862" s="65"/>
      <c r="G6862" s="145"/>
    </row>
    <row r="6863" spans="1:7">
      <c r="A6863" s="65"/>
      <c r="B6863" s="65"/>
      <c r="C6863" s="65"/>
      <c r="D6863" s="65"/>
      <c r="E6863" s="65"/>
      <c r="F6863" s="65"/>
      <c r="G6863" s="145"/>
    </row>
    <row r="6864" spans="1:7">
      <c r="A6864" s="65"/>
      <c r="B6864" s="65"/>
      <c r="C6864" s="65"/>
      <c r="D6864" s="65"/>
      <c r="E6864" s="65"/>
      <c r="F6864" s="65"/>
      <c r="G6864" s="145"/>
    </row>
    <row r="6865" spans="1:7">
      <c r="A6865" s="65"/>
      <c r="B6865" s="65"/>
      <c r="C6865" s="65"/>
      <c r="D6865" s="65"/>
      <c r="E6865" s="65"/>
      <c r="F6865" s="65"/>
      <c r="G6865" s="145"/>
    </row>
    <row r="6866" spans="1:7">
      <c r="A6866" s="65"/>
      <c r="B6866" s="65"/>
      <c r="C6866" s="65"/>
      <c r="D6866" s="65"/>
      <c r="E6866" s="65"/>
      <c r="F6866" s="65"/>
      <c r="G6866" s="145"/>
    </row>
    <row r="6867" spans="1:7">
      <c r="A6867" s="65"/>
      <c r="B6867" s="65"/>
      <c r="C6867" s="65"/>
      <c r="D6867" s="65"/>
      <c r="E6867" s="65"/>
      <c r="F6867" s="65"/>
      <c r="G6867" s="145"/>
    </row>
    <row r="6868" spans="1:7">
      <c r="A6868" s="65"/>
      <c r="B6868" s="65"/>
      <c r="C6868" s="65"/>
      <c r="D6868" s="65"/>
      <c r="E6868" s="65"/>
      <c r="F6868" s="65"/>
      <c r="G6868" s="145"/>
    </row>
    <row r="6869" spans="1:7">
      <c r="A6869" s="65"/>
      <c r="B6869" s="65"/>
      <c r="C6869" s="65"/>
      <c r="D6869" s="65"/>
      <c r="E6869" s="65"/>
      <c r="F6869" s="65"/>
      <c r="G6869" s="145"/>
    </row>
    <row r="6870" spans="1:7">
      <c r="A6870" s="65"/>
      <c r="B6870" s="65"/>
      <c r="C6870" s="65"/>
      <c r="D6870" s="65"/>
      <c r="E6870" s="65"/>
      <c r="F6870" s="65"/>
      <c r="G6870" s="145"/>
    </row>
    <row r="6871" spans="1:7">
      <c r="A6871" s="65"/>
      <c r="B6871" s="65"/>
      <c r="C6871" s="65"/>
      <c r="D6871" s="65"/>
      <c r="E6871" s="65"/>
      <c r="F6871" s="65"/>
      <c r="G6871" s="145"/>
    </row>
    <row r="6872" spans="1:7">
      <c r="A6872" s="65"/>
      <c r="B6872" s="65"/>
      <c r="C6872" s="65"/>
      <c r="D6872" s="65"/>
      <c r="E6872" s="65"/>
      <c r="F6872" s="65"/>
      <c r="G6872" s="145"/>
    </row>
    <row r="6873" spans="1:7">
      <c r="A6873" s="65"/>
      <c r="B6873" s="65"/>
      <c r="C6873" s="65"/>
      <c r="D6873" s="65"/>
      <c r="E6873" s="65"/>
      <c r="F6873" s="65"/>
      <c r="G6873" s="145"/>
    </row>
    <row r="6874" spans="1:7">
      <c r="A6874" s="65"/>
      <c r="B6874" s="65"/>
      <c r="C6874" s="65"/>
      <c r="D6874" s="65"/>
      <c r="E6874" s="65"/>
      <c r="F6874" s="65"/>
      <c r="G6874" s="145"/>
    </row>
    <row r="6875" spans="1:7">
      <c r="A6875" s="65"/>
      <c r="B6875" s="65"/>
      <c r="C6875" s="65"/>
      <c r="D6875" s="65"/>
      <c r="E6875" s="65"/>
      <c r="F6875" s="65"/>
      <c r="G6875" s="145"/>
    </row>
    <row r="6876" spans="1:7">
      <c r="A6876" s="65"/>
      <c r="B6876" s="65"/>
      <c r="C6876" s="65"/>
      <c r="D6876" s="65"/>
      <c r="E6876" s="65"/>
      <c r="F6876" s="65"/>
      <c r="G6876" s="145"/>
    </row>
    <row r="6877" spans="1:7">
      <c r="A6877" s="65"/>
      <c r="B6877" s="65"/>
      <c r="C6877" s="65"/>
      <c r="D6877" s="65"/>
      <c r="E6877" s="65"/>
      <c r="F6877" s="65"/>
      <c r="G6877" s="145"/>
    </row>
    <row r="6878" spans="1:7">
      <c r="A6878" s="65"/>
      <c r="B6878" s="65"/>
      <c r="C6878" s="65"/>
      <c r="D6878" s="65"/>
      <c r="E6878" s="65"/>
      <c r="F6878" s="65"/>
      <c r="G6878" s="145"/>
    </row>
    <row r="6879" spans="1:7">
      <c r="A6879" s="65"/>
      <c r="B6879" s="65"/>
      <c r="C6879" s="65"/>
      <c r="D6879" s="65"/>
      <c r="E6879" s="65"/>
      <c r="F6879" s="65"/>
      <c r="G6879" s="145"/>
    </row>
    <row r="6880" spans="1:7">
      <c r="A6880" s="65"/>
      <c r="B6880" s="65"/>
      <c r="C6880" s="65"/>
      <c r="D6880" s="65"/>
      <c r="E6880" s="65"/>
      <c r="F6880" s="65"/>
      <c r="G6880" s="145"/>
    </row>
    <row r="6881" spans="1:7">
      <c r="A6881" s="65"/>
      <c r="B6881" s="65"/>
      <c r="C6881" s="65"/>
      <c r="D6881" s="65"/>
      <c r="E6881" s="65"/>
      <c r="F6881" s="65"/>
      <c r="G6881" s="145"/>
    </row>
    <row r="6882" spans="1:7">
      <c r="A6882" s="65"/>
      <c r="B6882" s="65"/>
      <c r="C6882" s="65"/>
      <c r="D6882" s="65"/>
      <c r="E6882" s="65"/>
      <c r="F6882" s="65"/>
      <c r="G6882" s="145"/>
    </row>
    <row r="6883" spans="1:7">
      <c r="A6883" s="65"/>
      <c r="B6883" s="65"/>
      <c r="C6883" s="65"/>
      <c r="D6883" s="65"/>
      <c r="E6883" s="65"/>
      <c r="F6883" s="65"/>
      <c r="G6883" s="145"/>
    </row>
    <row r="6884" spans="1:7">
      <c r="A6884" s="65"/>
      <c r="B6884" s="65"/>
      <c r="C6884" s="65"/>
      <c r="D6884" s="65"/>
      <c r="E6884" s="65"/>
      <c r="F6884" s="65"/>
      <c r="G6884" s="145"/>
    </row>
    <row r="6885" spans="1:7">
      <c r="A6885" s="65"/>
      <c r="B6885" s="65"/>
      <c r="C6885" s="65"/>
      <c r="D6885" s="65"/>
      <c r="E6885" s="65"/>
      <c r="F6885" s="65"/>
      <c r="G6885" s="145"/>
    </row>
    <row r="6886" spans="1:7">
      <c r="A6886" s="65"/>
      <c r="B6886" s="65"/>
      <c r="C6886" s="65"/>
      <c r="D6886" s="65"/>
      <c r="E6886" s="65"/>
      <c r="F6886" s="65"/>
      <c r="G6886" s="145"/>
    </row>
    <row r="6887" spans="1:7">
      <c r="A6887" s="65"/>
      <c r="B6887" s="65"/>
      <c r="C6887" s="65"/>
      <c r="D6887" s="65"/>
      <c r="E6887" s="65"/>
      <c r="F6887" s="65"/>
      <c r="G6887" s="145"/>
    </row>
    <row r="6888" spans="1:7">
      <c r="A6888" s="65"/>
      <c r="B6888" s="65"/>
      <c r="C6888" s="65"/>
      <c r="D6888" s="65"/>
      <c r="E6888" s="65"/>
      <c r="F6888" s="65"/>
      <c r="G6888" s="145"/>
    </row>
    <row r="6889" spans="1:7">
      <c r="A6889" s="65"/>
      <c r="B6889" s="65"/>
      <c r="C6889" s="65"/>
      <c r="D6889" s="65"/>
      <c r="E6889" s="65"/>
      <c r="F6889" s="65"/>
      <c r="G6889" s="145"/>
    </row>
    <row r="6890" spans="1:7">
      <c r="A6890" s="65"/>
      <c r="B6890" s="65"/>
      <c r="C6890" s="65"/>
      <c r="D6890" s="65"/>
      <c r="E6890" s="65"/>
      <c r="F6890" s="65"/>
      <c r="G6890" s="145"/>
    </row>
    <row r="6891" spans="1:7">
      <c r="A6891" s="65"/>
      <c r="B6891" s="65"/>
      <c r="C6891" s="65"/>
      <c r="D6891" s="65"/>
      <c r="E6891" s="65"/>
      <c r="F6891" s="65"/>
      <c r="G6891" s="145"/>
    </row>
    <row r="6892" spans="1:7">
      <c r="A6892" s="65"/>
      <c r="B6892" s="65"/>
      <c r="C6892" s="65"/>
      <c r="D6892" s="65"/>
      <c r="E6892" s="65"/>
      <c r="F6892" s="65"/>
      <c r="G6892" s="145"/>
    </row>
    <row r="6893" spans="1:7">
      <c r="A6893" s="65"/>
      <c r="B6893" s="65"/>
      <c r="C6893" s="65"/>
      <c r="D6893" s="65"/>
      <c r="E6893" s="65"/>
      <c r="F6893" s="65"/>
      <c r="G6893" s="145"/>
    </row>
    <row r="6894" spans="1:7">
      <c r="A6894" s="65"/>
      <c r="B6894" s="65"/>
      <c r="C6894" s="65"/>
      <c r="D6894" s="65"/>
      <c r="E6894" s="65"/>
      <c r="F6894" s="65"/>
      <c r="G6894" s="145"/>
    </row>
    <row r="6895" spans="1:7">
      <c r="A6895" s="65"/>
      <c r="B6895" s="65"/>
      <c r="C6895" s="65"/>
      <c r="D6895" s="65"/>
      <c r="E6895" s="65"/>
      <c r="F6895" s="65"/>
      <c r="G6895" s="145"/>
    </row>
    <row r="6896" spans="1:7">
      <c r="A6896" s="65"/>
      <c r="B6896" s="65"/>
      <c r="C6896" s="65"/>
      <c r="D6896" s="65"/>
      <c r="E6896" s="65"/>
      <c r="F6896" s="65"/>
      <c r="G6896" s="145"/>
    </row>
    <row r="6897" spans="1:7">
      <c r="A6897" s="65"/>
      <c r="B6897" s="65"/>
      <c r="C6897" s="65"/>
      <c r="D6897" s="65"/>
      <c r="E6897" s="65"/>
      <c r="F6897" s="65"/>
      <c r="G6897" s="145"/>
    </row>
    <row r="6898" spans="1:7">
      <c r="A6898" s="65"/>
      <c r="B6898" s="65"/>
      <c r="C6898" s="65"/>
      <c r="D6898" s="65"/>
      <c r="E6898" s="65"/>
      <c r="F6898" s="65"/>
      <c r="G6898" s="145"/>
    </row>
    <row r="6899" spans="1:7">
      <c r="A6899" s="65"/>
      <c r="B6899" s="65"/>
      <c r="C6899" s="65"/>
      <c r="D6899" s="65"/>
      <c r="E6899" s="65"/>
      <c r="F6899" s="65"/>
      <c r="G6899" s="145"/>
    </row>
    <row r="6900" spans="1:7">
      <c r="A6900" s="65"/>
      <c r="B6900" s="65"/>
      <c r="C6900" s="65"/>
      <c r="D6900" s="65"/>
      <c r="E6900" s="65"/>
      <c r="F6900" s="65"/>
      <c r="G6900" s="145"/>
    </row>
    <row r="6901" spans="1:7">
      <c r="A6901" s="65"/>
      <c r="B6901" s="65"/>
      <c r="C6901" s="65"/>
      <c r="D6901" s="65"/>
      <c r="E6901" s="65"/>
      <c r="F6901" s="65"/>
      <c r="G6901" s="145"/>
    </row>
    <row r="6902" spans="1:7">
      <c r="A6902" s="65"/>
      <c r="B6902" s="65"/>
      <c r="C6902" s="65"/>
      <c r="D6902" s="65"/>
      <c r="E6902" s="65"/>
      <c r="F6902" s="65"/>
      <c r="G6902" s="145"/>
    </row>
    <row r="6903" spans="1:7">
      <c r="A6903" s="65"/>
      <c r="B6903" s="65"/>
      <c r="C6903" s="65"/>
      <c r="D6903" s="65"/>
      <c r="E6903" s="65"/>
      <c r="F6903" s="65"/>
      <c r="G6903" s="145"/>
    </row>
    <row r="6904" spans="1:7">
      <c r="A6904" s="65"/>
      <c r="B6904" s="65"/>
      <c r="C6904" s="65"/>
      <c r="D6904" s="65"/>
      <c r="E6904" s="65"/>
      <c r="F6904" s="65"/>
      <c r="G6904" s="145"/>
    </row>
    <row r="6905" spans="1:7">
      <c r="A6905" s="65"/>
      <c r="B6905" s="65"/>
      <c r="C6905" s="65"/>
      <c r="D6905" s="65"/>
      <c r="E6905" s="65"/>
      <c r="F6905" s="65"/>
      <c r="G6905" s="145"/>
    </row>
    <row r="6906" spans="1:7">
      <c r="A6906" s="65"/>
      <c r="B6906" s="65"/>
      <c r="C6906" s="65"/>
      <c r="D6906" s="65"/>
      <c r="E6906" s="65"/>
      <c r="F6906" s="65"/>
      <c r="G6906" s="145"/>
    </row>
    <row r="6907" spans="1:7">
      <c r="A6907" s="65"/>
      <c r="B6907" s="65"/>
      <c r="C6907" s="65"/>
      <c r="D6907" s="65"/>
      <c r="E6907" s="65"/>
      <c r="F6907" s="65"/>
      <c r="G6907" s="145"/>
    </row>
    <row r="6908" spans="1:7">
      <c r="A6908" s="65"/>
      <c r="B6908" s="65"/>
      <c r="C6908" s="65"/>
      <c r="D6908" s="65"/>
      <c r="E6908" s="65"/>
      <c r="F6908" s="65"/>
      <c r="G6908" s="145"/>
    </row>
    <row r="6909" spans="1:7">
      <c r="A6909" s="65"/>
      <c r="B6909" s="65"/>
      <c r="C6909" s="65"/>
      <c r="D6909" s="65"/>
      <c r="E6909" s="65"/>
      <c r="F6909" s="65"/>
      <c r="G6909" s="145"/>
    </row>
    <row r="6910" spans="1:7">
      <c r="A6910" s="65"/>
      <c r="B6910" s="65"/>
      <c r="C6910" s="65"/>
      <c r="D6910" s="65"/>
      <c r="E6910" s="65"/>
      <c r="F6910" s="65"/>
      <c r="G6910" s="145"/>
    </row>
    <row r="6911" spans="1:7">
      <c r="A6911" s="65"/>
      <c r="B6911" s="65"/>
      <c r="C6911" s="65"/>
      <c r="D6911" s="65"/>
      <c r="E6911" s="65"/>
      <c r="F6911" s="65"/>
      <c r="G6911" s="145"/>
    </row>
    <row r="6912" spans="1:7">
      <c r="A6912" s="65"/>
      <c r="B6912" s="65"/>
      <c r="C6912" s="65"/>
      <c r="D6912" s="65"/>
      <c r="E6912" s="65"/>
      <c r="F6912" s="65"/>
      <c r="G6912" s="145"/>
    </row>
    <row r="6913" spans="1:7">
      <c r="A6913" s="65"/>
      <c r="B6913" s="65"/>
      <c r="C6913" s="65"/>
      <c r="D6913" s="65"/>
      <c r="E6913" s="65"/>
      <c r="F6913" s="65"/>
      <c r="G6913" s="145"/>
    </row>
    <row r="6914" spans="1:7">
      <c r="A6914" s="65"/>
      <c r="B6914" s="65"/>
      <c r="C6914" s="65"/>
      <c r="D6914" s="65"/>
      <c r="E6914" s="65"/>
      <c r="F6914" s="65"/>
      <c r="G6914" s="145"/>
    </row>
    <row r="6915" spans="1:7">
      <c r="A6915" s="65"/>
      <c r="B6915" s="65"/>
      <c r="C6915" s="65"/>
      <c r="D6915" s="65"/>
      <c r="E6915" s="65"/>
      <c r="F6915" s="65"/>
      <c r="G6915" s="145"/>
    </row>
    <row r="6916" spans="1:7">
      <c r="A6916" s="65"/>
      <c r="B6916" s="65"/>
      <c r="C6916" s="65"/>
      <c r="D6916" s="65"/>
      <c r="E6916" s="65"/>
      <c r="F6916" s="65"/>
      <c r="G6916" s="145"/>
    </row>
    <row r="6917" spans="1:7">
      <c r="A6917" s="65"/>
      <c r="B6917" s="65"/>
      <c r="C6917" s="65"/>
      <c r="D6917" s="65"/>
      <c r="E6917" s="65"/>
      <c r="F6917" s="65"/>
      <c r="G6917" s="145"/>
    </row>
    <row r="6918" spans="1:7">
      <c r="A6918" s="65"/>
      <c r="B6918" s="65"/>
      <c r="C6918" s="65"/>
      <c r="D6918" s="65"/>
      <c r="E6918" s="65"/>
      <c r="F6918" s="65"/>
      <c r="G6918" s="145"/>
    </row>
    <row r="6919" spans="1:7">
      <c r="A6919" s="65"/>
      <c r="B6919" s="65"/>
      <c r="C6919" s="65"/>
      <c r="D6919" s="65"/>
      <c r="E6919" s="65"/>
      <c r="F6919" s="65"/>
      <c r="G6919" s="145"/>
    </row>
    <row r="6920" spans="1:7">
      <c r="A6920" s="65"/>
      <c r="B6920" s="65"/>
      <c r="C6920" s="65"/>
      <c r="D6920" s="65"/>
      <c r="E6920" s="65"/>
      <c r="F6920" s="65"/>
      <c r="G6920" s="145"/>
    </row>
    <row r="6921" spans="1:7">
      <c r="A6921" s="65"/>
      <c r="B6921" s="65"/>
      <c r="C6921" s="65"/>
      <c r="D6921" s="65"/>
      <c r="E6921" s="65"/>
      <c r="F6921" s="65"/>
      <c r="G6921" s="145"/>
    </row>
    <row r="6922" spans="1:7">
      <c r="A6922" s="65"/>
      <c r="B6922" s="65"/>
      <c r="C6922" s="65"/>
      <c r="D6922" s="65"/>
      <c r="E6922" s="65"/>
      <c r="F6922" s="65"/>
      <c r="G6922" s="145"/>
    </row>
    <row r="6923" spans="1:7">
      <c r="A6923" s="65"/>
      <c r="B6923" s="65"/>
      <c r="C6923" s="65"/>
      <c r="D6923" s="65"/>
      <c r="E6923" s="65"/>
      <c r="F6923" s="65"/>
      <c r="G6923" s="145"/>
    </row>
    <row r="6924" spans="1:7">
      <c r="A6924" s="65"/>
      <c r="B6924" s="65"/>
      <c r="C6924" s="65"/>
      <c r="D6924" s="65"/>
      <c r="E6924" s="65"/>
      <c r="F6924" s="65"/>
      <c r="G6924" s="145"/>
    </row>
    <row r="6925" spans="1:7">
      <c r="A6925" s="65"/>
      <c r="B6925" s="65"/>
      <c r="C6925" s="65"/>
      <c r="D6925" s="65"/>
      <c r="E6925" s="65"/>
      <c r="F6925" s="65"/>
      <c r="G6925" s="145"/>
    </row>
    <row r="6926" spans="1:7">
      <c r="A6926" s="65"/>
      <c r="B6926" s="65"/>
      <c r="C6926" s="65"/>
      <c r="D6926" s="65"/>
      <c r="E6926" s="65"/>
      <c r="F6926" s="65"/>
      <c r="G6926" s="145"/>
    </row>
    <row r="6927" spans="1:7">
      <c r="A6927" s="65"/>
      <c r="B6927" s="65"/>
      <c r="C6927" s="65"/>
      <c r="D6927" s="65"/>
      <c r="E6927" s="65"/>
      <c r="F6927" s="65"/>
      <c r="G6927" s="145"/>
    </row>
    <row r="6928" spans="1:7">
      <c r="A6928" s="65"/>
      <c r="B6928" s="65"/>
      <c r="C6928" s="65"/>
      <c r="D6928" s="65"/>
      <c r="E6928" s="65"/>
      <c r="F6928" s="65"/>
      <c r="G6928" s="145"/>
    </row>
    <row r="6929" spans="1:7">
      <c r="A6929" s="65"/>
      <c r="B6929" s="65"/>
      <c r="C6929" s="65"/>
      <c r="D6929" s="65"/>
      <c r="E6929" s="65"/>
      <c r="F6929" s="65"/>
      <c r="G6929" s="145"/>
    </row>
    <row r="6930" spans="1:7">
      <c r="A6930" s="65"/>
      <c r="B6930" s="65"/>
      <c r="C6930" s="65"/>
      <c r="D6930" s="65"/>
      <c r="E6930" s="65"/>
      <c r="F6930" s="65"/>
      <c r="G6930" s="145"/>
    </row>
    <row r="6931" spans="1:7">
      <c r="A6931" s="65"/>
      <c r="B6931" s="65"/>
      <c r="C6931" s="65"/>
      <c r="D6931" s="65"/>
      <c r="E6931" s="65"/>
      <c r="F6931" s="65"/>
      <c r="G6931" s="145"/>
    </row>
    <row r="6932" spans="1:7">
      <c r="A6932" s="65"/>
      <c r="B6932" s="65"/>
      <c r="C6932" s="65"/>
      <c r="D6932" s="65"/>
      <c r="E6932" s="65"/>
      <c r="F6932" s="65"/>
      <c r="G6932" s="145"/>
    </row>
    <row r="6933" spans="1:7">
      <c r="A6933" s="65"/>
      <c r="B6933" s="65"/>
      <c r="C6933" s="65"/>
      <c r="D6933" s="65"/>
      <c r="E6933" s="65"/>
      <c r="F6933" s="65"/>
      <c r="G6933" s="145"/>
    </row>
    <row r="6934" spans="1:7">
      <c r="A6934" s="65"/>
      <c r="B6934" s="65"/>
      <c r="C6934" s="65"/>
      <c r="D6934" s="65"/>
      <c r="E6934" s="65"/>
      <c r="F6934" s="65"/>
      <c r="G6934" s="145"/>
    </row>
    <row r="6935" spans="1:7">
      <c r="A6935" s="65"/>
      <c r="B6935" s="65"/>
      <c r="C6935" s="65"/>
      <c r="D6935" s="65"/>
      <c r="E6935" s="65"/>
      <c r="F6935" s="65"/>
      <c r="G6935" s="145"/>
    </row>
    <row r="6936" spans="1:7">
      <c r="A6936" s="65"/>
      <c r="B6936" s="65"/>
      <c r="C6936" s="65"/>
      <c r="D6936" s="65"/>
      <c r="E6936" s="65"/>
      <c r="F6936" s="65"/>
      <c r="G6936" s="145"/>
    </row>
    <row r="6937" spans="1:7">
      <c r="A6937" s="65"/>
      <c r="B6937" s="65"/>
      <c r="C6937" s="65"/>
      <c r="D6937" s="65"/>
      <c r="E6937" s="65"/>
      <c r="F6937" s="65"/>
      <c r="G6937" s="145"/>
    </row>
    <row r="6938" spans="1:7">
      <c r="A6938" s="65"/>
      <c r="B6938" s="65"/>
      <c r="C6938" s="65"/>
      <c r="D6938" s="65"/>
      <c r="E6938" s="65"/>
      <c r="F6938" s="65"/>
      <c r="G6938" s="145"/>
    </row>
    <row r="6939" spans="1:7">
      <c r="A6939" s="65"/>
      <c r="B6939" s="65"/>
      <c r="C6939" s="65"/>
      <c r="D6939" s="65"/>
      <c r="E6939" s="65"/>
      <c r="F6939" s="65"/>
      <c r="G6939" s="145"/>
    </row>
    <row r="6940" spans="1:7">
      <c r="A6940" s="65"/>
      <c r="B6940" s="65"/>
      <c r="C6940" s="65"/>
      <c r="D6940" s="65"/>
      <c r="E6940" s="65"/>
      <c r="F6940" s="65"/>
      <c r="G6940" s="145"/>
    </row>
    <row r="6941" spans="1:7">
      <c r="A6941" s="65"/>
      <c r="B6941" s="65"/>
      <c r="C6941" s="65"/>
      <c r="D6941" s="65"/>
      <c r="E6941" s="65"/>
      <c r="F6941" s="65"/>
      <c r="G6941" s="145"/>
    </row>
    <row r="6942" spans="1:7">
      <c r="A6942" s="65"/>
      <c r="B6942" s="65"/>
      <c r="C6942" s="65"/>
      <c r="D6942" s="65"/>
      <c r="E6942" s="65"/>
      <c r="F6942" s="65"/>
      <c r="G6942" s="145"/>
    </row>
    <row r="6943" spans="1:7">
      <c r="A6943" s="65"/>
      <c r="B6943" s="65"/>
      <c r="C6943" s="65"/>
      <c r="D6943" s="65"/>
      <c r="E6943" s="65"/>
      <c r="F6943" s="65"/>
      <c r="G6943" s="145"/>
    </row>
    <row r="6944" spans="1:7">
      <c r="A6944" s="65"/>
      <c r="B6944" s="65"/>
      <c r="C6944" s="65"/>
      <c r="D6944" s="65"/>
      <c r="E6944" s="65"/>
      <c r="F6944" s="65"/>
      <c r="G6944" s="145"/>
    </row>
    <row r="6945" spans="1:7">
      <c r="A6945" s="65"/>
      <c r="B6945" s="65"/>
      <c r="C6945" s="65"/>
      <c r="D6945" s="65"/>
      <c r="E6945" s="65"/>
      <c r="F6945" s="65"/>
      <c r="G6945" s="145"/>
    </row>
    <row r="6946" spans="1:7">
      <c r="A6946" s="65"/>
      <c r="B6946" s="65"/>
      <c r="C6946" s="65"/>
      <c r="D6946" s="65"/>
      <c r="E6946" s="65"/>
      <c r="F6946" s="65"/>
      <c r="G6946" s="145"/>
    </row>
    <row r="6947" spans="1:7">
      <c r="A6947" s="65"/>
      <c r="B6947" s="65"/>
      <c r="C6947" s="65"/>
      <c r="D6947" s="65"/>
      <c r="E6947" s="65"/>
      <c r="F6947" s="65"/>
      <c r="G6947" s="145"/>
    </row>
    <row r="6948" spans="1:7">
      <c r="A6948" s="65"/>
      <c r="B6948" s="65"/>
      <c r="C6948" s="65"/>
      <c r="D6948" s="65"/>
      <c r="E6948" s="65"/>
      <c r="F6948" s="65"/>
      <c r="G6948" s="145"/>
    </row>
    <row r="6949" spans="1:7">
      <c r="A6949" s="65"/>
      <c r="B6949" s="65"/>
      <c r="C6949" s="65"/>
      <c r="D6949" s="65"/>
      <c r="E6949" s="65"/>
      <c r="F6949" s="65"/>
      <c r="G6949" s="145"/>
    </row>
    <row r="6950" spans="1:7">
      <c r="A6950" s="65"/>
      <c r="B6950" s="65"/>
      <c r="C6950" s="65"/>
      <c r="D6950" s="65"/>
      <c r="E6950" s="65"/>
      <c r="F6950" s="65"/>
      <c r="G6950" s="145"/>
    </row>
    <row r="6951" spans="1:7">
      <c r="A6951" s="65"/>
      <c r="B6951" s="65"/>
      <c r="C6951" s="65"/>
      <c r="D6951" s="65"/>
      <c r="E6951" s="65"/>
      <c r="F6951" s="65"/>
      <c r="G6951" s="145"/>
    </row>
    <row r="6952" spans="1:7">
      <c r="A6952" s="65"/>
      <c r="B6952" s="65"/>
      <c r="C6952" s="65"/>
      <c r="D6952" s="65"/>
      <c r="E6952" s="65"/>
      <c r="F6952" s="65"/>
      <c r="G6952" s="145"/>
    </row>
    <row r="6953" spans="1:7">
      <c r="A6953" s="65"/>
      <c r="B6953" s="65"/>
      <c r="C6953" s="65"/>
      <c r="D6953" s="65"/>
      <c r="E6953" s="65"/>
      <c r="F6953" s="65"/>
      <c r="G6953" s="145"/>
    </row>
    <row r="6954" spans="1:7">
      <c r="A6954" s="65"/>
      <c r="B6954" s="65"/>
      <c r="C6954" s="65"/>
      <c r="D6954" s="65"/>
      <c r="E6954" s="65"/>
      <c r="F6954" s="65"/>
      <c r="G6954" s="145"/>
    </row>
    <row r="6955" spans="1:7">
      <c r="A6955" s="65"/>
      <c r="B6955" s="65"/>
      <c r="C6955" s="65"/>
      <c r="D6955" s="65"/>
      <c r="E6955" s="65"/>
      <c r="F6955" s="65"/>
      <c r="G6955" s="145"/>
    </row>
    <row r="6956" spans="1:7">
      <c r="A6956" s="65"/>
      <c r="B6956" s="65"/>
      <c r="C6956" s="65"/>
      <c r="D6956" s="65"/>
      <c r="E6956" s="65"/>
      <c r="F6956" s="65"/>
      <c r="G6956" s="145"/>
    </row>
    <row r="6957" spans="1:7">
      <c r="A6957" s="65"/>
      <c r="B6957" s="65"/>
      <c r="C6957" s="65"/>
      <c r="D6957" s="65"/>
      <c r="E6957" s="65"/>
      <c r="F6957" s="65"/>
      <c r="G6957" s="145"/>
    </row>
    <row r="6958" spans="1:7">
      <c r="A6958" s="65"/>
      <c r="B6958" s="65"/>
      <c r="C6958" s="65"/>
      <c r="D6958" s="65"/>
      <c r="E6958" s="65"/>
      <c r="F6958" s="65"/>
      <c r="G6958" s="145"/>
    </row>
    <row r="6959" spans="1:7">
      <c r="A6959" s="65"/>
      <c r="B6959" s="65"/>
      <c r="C6959" s="65"/>
      <c r="D6959" s="65"/>
      <c r="E6959" s="65"/>
      <c r="F6959" s="65"/>
      <c r="G6959" s="145"/>
    </row>
    <row r="6960" spans="1:7">
      <c r="A6960" s="65"/>
      <c r="B6960" s="65"/>
      <c r="C6960" s="65"/>
      <c r="D6960" s="65"/>
      <c r="E6960" s="65"/>
      <c r="F6960" s="65"/>
      <c r="G6960" s="145"/>
    </row>
    <row r="6961" spans="1:7">
      <c r="A6961" s="65"/>
      <c r="B6961" s="65"/>
      <c r="C6961" s="65"/>
      <c r="D6961" s="65"/>
      <c r="E6961" s="65"/>
      <c r="F6961" s="65"/>
      <c r="G6961" s="145"/>
    </row>
    <row r="6962" spans="1:7">
      <c r="A6962" s="65"/>
      <c r="B6962" s="65"/>
      <c r="C6962" s="65"/>
      <c r="D6962" s="65"/>
      <c r="E6962" s="65"/>
      <c r="F6962" s="65"/>
      <c r="G6962" s="145"/>
    </row>
    <row r="6963" spans="1:7">
      <c r="A6963" s="65"/>
      <c r="B6963" s="65"/>
      <c r="C6963" s="65"/>
      <c r="D6963" s="65"/>
      <c r="E6963" s="65"/>
      <c r="F6963" s="65"/>
      <c r="G6963" s="145"/>
    </row>
    <row r="6964" spans="1:7">
      <c r="A6964" s="65"/>
      <c r="B6964" s="65"/>
      <c r="C6964" s="65"/>
      <c r="D6964" s="65"/>
      <c r="E6964" s="65"/>
      <c r="F6964" s="65"/>
      <c r="G6964" s="145"/>
    </row>
    <row r="6965" spans="1:7">
      <c r="A6965" s="65"/>
      <c r="B6965" s="65"/>
      <c r="C6965" s="65"/>
      <c r="D6965" s="65"/>
      <c r="E6965" s="65"/>
      <c r="F6965" s="65"/>
      <c r="G6965" s="145"/>
    </row>
    <row r="6966" spans="1:7">
      <c r="A6966" s="65"/>
      <c r="B6966" s="65"/>
      <c r="C6966" s="65"/>
      <c r="D6966" s="65"/>
      <c r="E6966" s="65"/>
      <c r="F6966" s="65"/>
      <c r="G6966" s="145"/>
    </row>
    <row r="6967" spans="1:7">
      <c r="A6967" s="65"/>
      <c r="B6967" s="65"/>
      <c r="C6967" s="65"/>
      <c r="D6967" s="65"/>
      <c r="E6967" s="65"/>
      <c r="F6967" s="65"/>
      <c r="G6967" s="145"/>
    </row>
    <row r="6968" spans="1:7">
      <c r="A6968" s="65"/>
      <c r="B6968" s="65"/>
      <c r="C6968" s="65"/>
      <c r="D6968" s="65"/>
      <c r="E6968" s="65"/>
      <c r="F6968" s="65"/>
      <c r="G6968" s="145"/>
    </row>
    <row r="6969" spans="1:7">
      <c r="A6969" s="65"/>
      <c r="B6969" s="65"/>
      <c r="C6969" s="65"/>
      <c r="D6969" s="65"/>
      <c r="E6969" s="65"/>
      <c r="F6969" s="65"/>
      <c r="G6969" s="145"/>
    </row>
    <row r="6970" spans="1:7">
      <c r="A6970" s="65"/>
      <c r="B6970" s="65"/>
      <c r="C6970" s="65"/>
      <c r="D6970" s="65"/>
      <c r="E6970" s="65"/>
      <c r="F6970" s="65"/>
      <c r="G6970" s="145"/>
    </row>
    <row r="6971" spans="1:7">
      <c r="A6971" s="65"/>
      <c r="B6971" s="65"/>
      <c r="C6971" s="65"/>
      <c r="D6971" s="65"/>
      <c r="E6971" s="65"/>
      <c r="F6971" s="65"/>
      <c r="G6971" s="145"/>
    </row>
    <row r="6972" spans="1:7">
      <c r="A6972" s="65"/>
      <c r="B6972" s="65"/>
      <c r="C6972" s="65"/>
      <c r="D6972" s="65"/>
      <c r="E6972" s="65"/>
      <c r="F6972" s="65"/>
      <c r="G6972" s="145"/>
    </row>
    <row r="6973" spans="1:7">
      <c r="A6973" s="65"/>
      <c r="B6973" s="65"/>
      <c r="C6973" s="65"/>
      <c r="D6973" s="65"/>
      <c r="E6973" s="65"/>
      <c r="F6973" s="65"/>
      <c r="G6973" s="145"/>
    </row>
    <row r="6974" spans="1:7">
      <c r="A6974" s="65"/>
      <c r="B6974" s="65"/>
      <c r="C6974" s="65"/>
      <c r="D6974" s="65"/>
      <c r="E6974" s="65"/>
      <c r="F6974" s="65"/>
      <c r="G6974" s="145"/>
    </row>
    <row r="6975" spans="1:7">
      <c r="A6975" s="65"/>
      <c r="B6975" s="65"/>
      <c r="C6975" s="65"/>
      <c r="D6975" s="65"/>
      <c r="E6975" s="65"/>
      <c r="F6975" s="65"/>
      <c r="G6975" s="145"/>
    </row>
    <row r="6976" spans="1:7">
      <c r="A6976" s="65"/>
      <c r="B6976" s="65"/>
      <c r="C6976" s="65"/>
      <c r="D6976" s="65"/>
      <c r="E6976" s="65"/>
      <c r="F6976" s="65"/>
      <c r="G6976" s="145"/>
    </row>
    <row r="6977" spans="1:7">
      <c r="A6977" s="65"/>
      <c r="B6977" s="65"/>
      <c r="C6977" s="65"/>
      <c r="D6977" s="65"/>
      <c r="E6977" s="65"/>
      <c r="F6977" s="65"/>
      <c r="G6977" s="145"/>
    </row>
    <row r="6978" spans="1:7">
      <c r="A6978" s="65"/>
      <c r="B6978" s="65"/>
      <c r="C6978" s="65"/>
      <c r="D6978" s="65"/>
      <c r="E6978" s="65"/>
      <c r="F6978" s="65"/>
      <c r="G6978" s="145"/>
    </row>
    <row r="6979" spans="1:7">
      <c r="A6979" s="65"/>
      <c r="B6979" s="65"/>
      <c r="C6979" s="65"/>
      <c r="D6979" s="65"/>
      <c r="E6979" s="65"/>
      <c r="F6979" s="65"/>
      <c r="G6979" s="145"/>
    </row>
    <row r="6980" spans="1:7">
      <c r="A6980" s="65"/>
      <c r="B6980" s="65"/>
      <c r="C6980" s="65"/>
      <c r="D6980" s="65"/>
      <c r="E6980" s="65"/>
      <c r="F6980" s="65"/>
      <c r="G6980" s="145"/>
    </row>
    <row r="6981" spans="1:7">
      <c r="A6981" s="65"/>
      <c r="B6981" s="65"/>
      <c r="C6981" s="65"/>
      <c r="D6981" s="65"/>
      <c r="E6981" s="65"/>
      <c r="F6981" s="65"/>
      <c r="G6981" s="145"/>
    </row>
    <row r="6982" spans="1:7">
      <c r="A6982" s="65"/>
      <c r="B6982" s="65"/>
      <c r="C6982" s="65"/>
      <c r="D6982" s="65"/>
      <c r="E6982" s="65"/>
      <c r="F6982" s="65"/>
      <c r="G6982" s="145"/>
    </row>
    <row r="6983" spans="1:7">
      <c r="A6983" s="65"/>
      <c r="B6983" s="65"/>
      <c r="C6983" s="65"/>
      <c r="D6983" s="65"/>
      <c r="E6983" s="65"/>
      <c r="F6983" s="65"/>
      <c r="G6983" s="145"/>
    </row>
    <row r="6984" spans="1:7">
      <c r="A6984" s="65"/>
      <c r="B6984" s="65"/>
      <c r="C6984" s="65"/>
      <c r="D6984" s="65"/>
      <c r="E6984" s="65"/>
      <c r="F6984" s="65"/>
      <c r="G6984" s="145"/>
    </row>
    <row r="6985" spans="1:7">
      <c r="A6985" s="65"/>
      <c r="B6985" s="65"/>
      <c r="C6985" s="65"/>
      <c r="D6985" s="65"/>
      <c r="E6985" s="65"/>
      <c r="F6985" s="65"/>
      <c r="G6985" s="145"/>
    </row>
    <row r="6986" spans="1:7">
      <c r="A6986" s="65"/>
      <c r="B6986" s="65"/>
      <c r="C6986" s="65"/>
      <c r="D6986" s="65"/>
      <c r="E6986" s="65"/>
      <c r="F6986" s="65"/>
      <c r="G6986" s="145"/>
    </row>
    <row r="6987" spans="1:7">
      <c r="A6987" s="65"/>
      <c r="B6987" s="65"/>
      <c r="C6987" s="65"/>
      <c r="D6987" s="65"/>
      <c r="E6987" s="65"/>
      <c r="F6987" s="65"/>
      <c r="G6987" s="145"/>
    </row>
    <row r="6988" spans="1:7">
      <c r="A6988" s="65"/>
      <c r="B6988" s="65"/>
      <c r="C6988" s="65"/>
      <c r="D6988" s="65"/>
      <c r="E6988" s="65"/>
      <c r="F6988" s="65"/>
      <c r="G6988" s="145"/>
    </row>
    <row r="6989" spans="1:7">
      <c r="A6989" s="65"/>
      <c r="B6989" s="65"/>
      <c r="C6989" s="65"/>
      <c r="D6989" s="65"/>
      <c r="E6989" s="65"/>
      <c r="F6989" s="65"/>
      <c r="G6989" s="145"/>
    </row>
    <row r="6990" spans="1:7">
      <c r="A6990" s="65"/>
      <c r="B6990" s="65"/>
      <c r="C6990" s="65"/>
      <c r="D6990" s="65"/>
      <c r="E6990" s="65"/>
      <c r="F6990" s="65"/>
      <c r="G6990" s="145"/>
    </row>
    <row r="6991" spans="1:7">
      <c r="A6991" s="65"/>
      <c r="B6991" s="65"/>
      <c r="C6991" s="65"/>
      <c r="D6991" s="65"/>
      <c r="E6991" s="65"/>
      <c r="F6991" s="65"/>
      <c r="G6991" s="145"/>
    </row>
    <row r="6992" spans="1:7">
      <c r="A6992" s="65"/>
      <c r="B6992" s="65"/>
      <c r="C6992" s="65"/>
      <c r="D6992" s="65"/>
      <c r="E6992" s="65"/>
      <c r="F6992" s="65"/>
      <c r="G6992" s="145"/>
    </row>
    <row r="6993" spans="1:7">
      <c r="A6993" s="65"/>
      <c r="B6993" s="65"/>
      <c r="C6993" s="65"/>
      <c r="D6993" s="65"/>
      <c r="E6993" s="65"/>
      <c r="F6993" s="65"/>
      <c r="G6993" s="145"/>
    </row>
    <row r="6994" spans="1:7">
      <c r="A6994" s="65"/>
      <c r="B6994" s="65"/>
      <c r="C6994" s="65"/>
      <c r="D6994" s="65"/>
      <c r="E6994" s="65"/>
      <c r="F6994" s="65"/>
      <c r="G6994" s="145"/>
    </row>
    <row r="6995" spans="1:7">
      <c r="A6995" s="65"/>
      <c r="B6995" s="65"/>
      <c r="C6995" s="65"/>
      <c r="D6995" s="65"/>
      <c r="E6995" s="65"/>
      <c r="F6995" s="65"/>
      <c r="G6995" s="145"/>
    </row>
    <row r="6996" spans="1:7">
      <c r="A6996" s="65"/>
      <c r="B6996" s="65"/>
      <c r="C6996" s="65"/>
      <c r="D6996" s="65"/>
      <c r="E6996" s="65"/>
      <c r="F6996" s="65"/>
      <c r="G6996" s="145"/>
    </row>
    <row r="6997" spans="1:7">
      <c r="A6997" s="65"/>
      <c r="B6997" s="65"/>
      <c r="C6997" s="65"/>
      <c r="D6997" s="65"/>
      <c r="E6997" s="65"/>
      <c r="F6997" s="65"/>
      <c r="G6997" s="145"/>
    </row>
    <row r="6998" spans="1:7">
      <c r="A6998" s="65"/>
      <c r="B6998" s="65"/>
      <c r="C6998" s="65"/>
      <c r="D6998" s="65"/>
      <c r="E6998" s="65"/>
      <c r="F6998" s="65"/>
      <c r="G6998" s="145"/>
    </row>
    <row r="6999" spans="1:7">
      <c r="A6999" s="65"/>
      <c r="B6999" s="65"/>
      <c r="C6999" s="65"/>
      <c r="D6999" s="65"/>
      <c r="E6999" s="65"/>
      <c r="F6999" s="65"/>
      <c r="G6999" s="145"/>
    </row>
    <row r="7000" spans="1:7">
      <c r="A7000" s="65"/>
      <c r="B7000" s="65"/>
      <c r="C7000" s="65"/>
      <c r="D7000" s="65"/>
      <c r="E7000" s="65"/>
      <c r="F7000" s="65"/>
      <c r="G7000" s="145"/>
    </row>
    <row r="7001" spans="1:7">
      <c r="A7001" s="65"/>
      <c r="B7001" s="65"/>
      <c r="C7001" s="65"/>
      <c r="D7001" s="65"/>
      <c r="E7001" s="65"/>
      <c r="F7001" s="65"/>
      <c r="G7001" s="145"/>
    </row>
    <row r="7002" spans="1:7">
      <c r="A7002" s="65"/>
      <c r="B7002" s="65"/>
      <c r="C7002" s="65"/>
      <c r="D7002" s="65"/>
      <c r="E7002" s="65"/>
      <c r="F7002" s="65"/>
      <c r="G7002" s="145"/>
    </row>
    <row r="7003" spans="1:7">
      <c r="A7003" s="65"/>
      <c r="B7003" s="65"/>
      <c r="C7003" s="65"/>
      <c r="D7003" s="65"/>
      <c r="E7003" s="65"/>
      <c r="F7003" s="65"/>
      <c r="G7003" s="145"/>
    </row>
    <row r="7004" spans="1:7">
      <c r="A7004" s="65"/>
      <c r="B7004" s="65"/>
      <c r="C7004" s="65"/>
      <c r="D7004" s="65"/>
      <c r="E7004" s="65"/>
      <c r="F7004" s="65"/>
      <c r="G7004" s="145"/>
    </row>
    <row r="7005" spans="1:7">
      <c r="A7005" s="65"/>
      <c r="B7005" s="65"/>
      <c r="C7005" s="65"/>
      <c r="D7005" s="65"/>
      <c r="E7005" s="65"/>
      <c r="F7005" s="65"/>
      <c r="G7005" s="145"/>
    </row>
    <row r="7006" spans="1:7">
      <c r="A7006" s="65"/>
      <c r="B7006" s="65"/>
      <c r="C7006" s="65"/>
      <c r="D7006" s="65"/>
      <c r="E7006" s="65"/>
      <c r="F7006" s="65"/>
      <c r="G7006" s="145"/>
    </row>
    <row r="7007" spans="1:7">
      <c r="A7007" s="65"/>
      <c r="B7007" s="65"/>
      <c r="C7007" s="65"/>
      <c r="D7007" s="65"/>
      <c r="E7007" s="65"/>
      <c r="F7007" s="65"/>
      <c r="G7007" s="145"/>
    </row>
    <row r="7008" spans="1:7">
      <c r="A7008" s="65"/>
      <c r="B7008" s="65"/>
      <c r="C7008" s="65"/>
      <c r="D7008" s="65"/>
      <c r="E7008" s="65"/>
      <c r="F7008" s="65"/>
      <c r="G7008" s="145"/>
    </row>
    <row r="7009" spans="1:7">
      <c r="A7009" s="65"/>
      <c r="B7009" s="65"/>
      <c r="C7009" s="65"/>
      <c r="D7009" s="65"/>
      <c r="E7009" s="65"/>
      <c r="F7009" s="65"/>
      <c r="G7009" s="145"/>
    </row>
    <row r="7010" spans="1:7">
      <c r="A7010" s="65"/>
      <c r="B7010" s="65"/>
      <c r="C7010" s="65"/>
      <c r="D7010" s="65"/>
      <c r="E7010" s="65"/>
      <c r="F7010" s="65"/>
      <c r="G7010" s="145"/>
    </row>
    <row r="7011" spans="1:7">
      <c r="A7011" s="65"/>
      <c r="B7011" s="65"/>
      <c r="C7011" s="65"/>
      <c r="D7011" s="65"/>
      <c r="E7011" s="65"/>
      <c r="F7011" s="65"/>
      <c r="G7011" s="145"/>
    </row>
    <row r="7012" spans="1:7">
      <c r="A7012" s="65"/>
      <c r="B7012" s="65"/>
      <c r="C7012" s="65"/>
      <c r="D7012" s="65"/>
      <c r="E7012" s="65"/>
      <c r="F7012" s="65"/>
      <c r="G7012" s="145"/>
    </row>
    <row r="7013" spans="1:7">
      <c r="A7013" s="65"/>
      <c r="B7013" s="65"/>
      <c r="C7013" s="65"/>
      <c r="D7013" s="65"/>
      <c r="E7013" s="65"/>
      <c r="F7013" s="65"/>
      <c r="G7013" s="145"/>
    </row>
    <row r="7014" spans="1:7">
      <c r="A7014" s="65"/>
      <c r="B7014" s="65"/>
      <c r="C7014" s="65"/>
      <c r="D7014" s="65"/>
      <c r="E7014" s="65"/>
      <c r="F7014" s="65"/>
      <c r="G7014" s="145"/>
    </row>
    <row r="7015" spans="1:7">
      <c r="A7015" s="65"/>
      <c r="B7015" s="65"/>
      <c r="C7015" s="65"/>
      <c r="D7015" s="65"/>
      <c r="E7015" s="65"/>
      <c r="F7015" s="65"/>
      <c r="G7015" s="145"/>
    </row>
    <row r="7016" spans="1:7">
      <c r="A7016" s="65"/>
      <c r="B7016" s="65"/>
      <c r="C7016" s="65"/>
      <c r="D7016" s="65"/>
      <c r="E7016" s="65"/>
      <c r="F7016" s="65"/>
      <c r="G7016" s="145"/>
    </row>
    <row r="7017" spans="1:7">
      <c r="A7017" s="65"/>
      <c r="B7017" s="65"/>
      <c r="C7017" s="65"/>
      <c r="D7017" s="65"/>
      <c r="E7017" s="65"/>
      <c r="F7017" s="65"/>
      <c r="G7017" s="145"/>
    </row>
    <row r="7018" spans="1:7">
      <c r="A7018" s="65"/>
      <c r="B7018" s="65"/>
      <c r="C7018" s="65"/>
      <c r="D7018" s="65"/>
      <c r="E7018" s="65"/>
      <c r="F7018" s="65"/>
      <c r="G7018" s="145"/>
    </row>
    <row r="7019" spans="1:7">
      <c r="A7019" s="65"/>
      <c r="B7019" s="65"/>
      <c r="C7019" s="65"/>
      <c r="D7019" s="65"/>
      <c r="E7019" s="65"/>
      <c r="F7019" s="65"/>
      <c r="G7019" s="145"/>
    </row>
    <row r="7020" spans="1:7">
      <c r="A7020" s="65"/>
      <c r="B7020" s="65"/>
      <c r="C7020" s="65"/>
      <c r="D7020" s="65"/>
      <c r="E7020" s="65"/>
      <c r="F7020" s="65"/>
      <c r="G7020" s="145"/>
    </row>
    <row r="7021" spans="1:7">
      <c r="A7021" s="65"/>
      <c r="B7021" s="65"/>
      <c r="C7021" s="65"/>
      <c r="D7021" s="65"/>
      <c r="E7021" s="65"/>
      <c r="F7021" s="65"/>
      <c r="G7021" s="145"/>
    </row>
    <row r="7022" spans="1:7">
      <c r="A7022" s="65"/>
      <c r="B7022" s="65"/>
      <c r="C7022" s="65"/>
      <c r="D7022" s="65"/>
      <c r="E7022" s="65"/>
      <c r="F7022" s="65"/>
      <c r="G7022" s="145"/>
    </row>
    <row r="7023" spans="1:7">
      <c r="A7023" s="65"/>
      <c r="B7023" s="65"/>
      <c r="C7023" s="65"/>
      <c r="D7023" s="65"/>
      <c r="E7023" s="65"/>
      <c r="F7023" s="65"/>
      <c r="G7023" s="145"/>
    </row>
    <row r="7024" spans="1:7">
      <c r="A7024" s="65"/>
      <c r="B7024" s="65"/>
      <c r="C7024" s="65"/>
      <c r="D7024" s="65"/>
      <c r="E7024" s="65"/>
      <c r="F7024" s="65"/>
      <c r="G7024" s="145"/>
    </row>
    <row r="7025" spans="1:7">
      <c r="A7025" s="65"/>
      <c r="B7025" s="65"/>
      <c r="C7025" s="65"/>
      <c r="D7025" s="65"/>
      <c r="E7025" s="65"/>
      <c r="F7025" s="65"/>
      <c r="G7025" s="145"/>
    </row>
    <row r="7026" spans="1:7">
      <c r="A7026" s="65"/>
      <c r="B7026" s="65"/>
      <c r="C7026" s="65"/>
      <c r="D7026" s="65"/>
      <c r="E7026" s="65"/>
      <c r="F7026" s="65"/>
      <c r="G7026" s="145"/>
    </row>
    <row r="7027" spans="1:7">
      <c r="A7027" s="65"/>
      <c r="B7027" s="65"/>
      <c r="C7027" s="65"/>
      <c r="D7027" s="65"/>
      <c r="E7027" s="65"/>
      <c r="F7027" s="65"/>
      <c r="G7027" s="145"/>
    </row>
    <row r="7028" spans="1:7">
      <c r="A7028" s="65"/>
      <c r="B7028" s="65"/>
      <c r="C7028" s="65"/>
      <c r="D7028" s="65"/>
      <c r="E7028" s="65"/>
      <c r="F7028" s="65"/>
      <c r="G7028" s="145"/>
    </row>
    <row r="7029" spans="1:7">
      <c r="A7029" s="65"/>
      <c r="B7029" s="65"/>
      <c r="C7029" s="65"/>
      <c r="D7029" s="65"/>
      <c r="E7029" s="65"/>
      <c r="F7029" s="65"/>
      <c r="G7029" s="145"/>
    </row>
    <row r="7030" spans="1:7">
      <c r="A7030" s="65"/>
      <c r="B7030" s="65"/>
      <c r="C7030" s="65"/>
      <c r="D7030" s="65"/>
      <c r="E7030" s="65"/>
      <c r="F7030" s="65"/>
      <c r="G7030" s="145"/>
    </row>
    <row r="7031" spans="1:7">
      <c r="A7031" s="65"/>
      <c r="B7031" s="65"/>
      <c r="C7031" s="65"/>
      <c r="D7031" s="65"/>
      <c r="E7031" s="65"/>
      <c r="F7031" s="65"/>
      <c r="G7031" s="145"/>
    </row>
    <row r="7032" spans="1:7">
      <c r="A7032" s="65"/>
      <c r="B7032" s="65"/>
      <c r="C7032" s="65"/>
      <c r="D7032" s="65"/>
      <c r="E7032" s="65"/>
      <c r="F7032" s="65"/>
      <c r="G7032" s="145"/>
    </row>
    <row r="7033" spans="1:7">
      <c r="A7033" s="65"/>
      <c r="B7033" s="65"/>
      <c r="C7033" s="65"/>
      <c r="D7033" s="65"/>
      <c r="E7033" s="65"/>
      <c r="F7033" s="65"/>
      <c r="G7033" s="145"/>
    </row>
    <row r="7034" spans="1:7">
      <c r="A7034" s="65"/>
      <c r="B7034" s="65"/>
      <c r="C7034" s="65"/>
      <c r="D7034" s="65"/>
      <c r="E7034" s="65"/>
      <c r="F7034" s="65"/>
      <c r="G7034" s="145"/>
    </row>
    <row r="7035" spans="1:7">
      <c r="A7035" s="65"/>
      <c r="B7035" s="65"/>
      <c r="C7035" s="65"/>
      <c r="D7035" s="65"/>
      <c r="E7035" s="65"/>
      <c r="F7035" s="65"/>
      <c r="G7035" s="145"/>
    </row>
    <row r="7036" spans="1:7">
      <c r="A7036" s="65"/>
      <c r="B7036" s="65"/>
      <c r="C7036" s="65"/>
      <c r="D7036" s="65"/>
      <c r="E7036" s="65"/>
      <c r="F7036" s="65"/>
      <c r="G7036" s="145"/>
    </row>
    <row r="7037" spans="1:7">
      <c r="A7037" s="65"/>
      <c r="B7037" s="65"/>
      <c r="C7037" s="65"/>
      <c r="D7037" s="65"/>
      <c r="E7037" s="65"/>
      <c r="F7037" s="65"/>
      <c r="G7037" s="145"/>
    </row>
    <row r="7038" spans="1:7">
      <c r="A7038" s="65"/>
      <c r="B7038" s="65"/>
      <c r="C7038" s="65"/>
      <c r="D7038" s="65"/>
      <c r="E7038" s="65"/>
      <c r="F7038" s="65"/>
      <c r="G7038" s="145"/>
    </row>
    <row r="7039" spans="1:7">
      <c r="A7039" s="65"/>
      <c r="B7039" s="65"/>
      <c r="C7039" s="65"/>
      <c r="D7039" s="65"/>
      <c r="E7039" s="65"/>
      <c r="F7039" s="65"/>
      <c r="G7039" s="145"/>
    </row>
    <row r="7040" spans="1:7">
      <c r="A7040" s="65"/>
      <c r="B7040" s="65"/>
      <c r="C7040" s="65"/>
      <c r="D7040" s="65"/>
      <c r="E7040" s="65"/>
      <c r="F7040" s="65"/>
      <c r="G7040" s="145"/>
    </row>
    <row r="7041" spans="1:7">
      <c r="A7041" s="65"/>
      <c r="B7041" s="65"/>
      <c r="C7041" s="65"/>
      <c r="D7041" s="65"/>
      <c r="E7041" s="65"/>
      <c r="F7041" s="65"/>
      <c r="G7041" s="145"/>
    </row>
    <row r="7042" spans="1:7">
      <c r="A7042" s="65"/>
      <c r="B7042" s="65"/>
      <c r="C7042" s="65"/>
      <c r="D7042" s="65"/>
      <c r="E7042" s="65"/>
      <c r="F7042" s="65"/>
      <c r="G7042" s="145"/>
    </row>
    <row r="7043" spans="1:7">
      <c r="A7043" s="65"/>
      <c r="B7043" s="65"/>
      <c r="C7043" s="65"/>
      <c r="D7043" s="65"/>
      <c r="E7043" s="65"/>
      <c r="F7043" s="65"/>
      <c r="G7043" s="145"/>
    </row>
    <row r="7044" spans="1:7">
      <c r="A7044" s="65"/>
      <c r="B7044" s="65"/>
      <c r="C7044" s="65"/>
      <c r="D7044" s="65"/>
      <c r="E7044" s="65"/>
      <c r="F7044" s="65"/>
      <c r="G7044" s="145"/>
    </row>
    <row r="7045" spans="1:7">
      <c r="A7045" s="65"/>
      <c r="B7045" s="65"/>
      <c r="C7045" s="65"/>
      <c r="D7045" s="65"/>
      <c r="E7045" s="65"/>
      <c r="F7045" s="65"/>
      <c r="G7045" s="145"/>
    </row>
    <row r="7046" spans="1:7">
      <c r="A7046" s="65"/>
      <c r="B7046" s="65"/>
      <c r="C7046" s="65"/>
      <c r="D7046" s="65"/>
      <c r="E7046" s="65"/>
      <c r="F7046" s="65"/>
      <c r="G7046" s="145"/>
    </row>
    <row r="7047" spans="1:7">
      <c r="A7047" s="65"/>
      <c r="B7047" s="65"/>
      <c r="C7047" s="65"/>
      <c r="D7047" s="65"/>
      <c r="E7047" s="65"/>
      <c r="F7047" s="65"/>
      <c r="G7047" s="145"/>
    </row>
    <row r="7048" spans="1:7">
      <c r="A7048" s="65"/>
      <c r="B7048" s="65"/>
      <c r="C7048" s="65"/>
      <c r="D7048" s="65"/>
      <c r="E7048" s="65"/>
      <c r="F7048" s="65"/>
      <c r="G7048" s="145"/>
    </row>
    <row r="7049" spans="1:7">
      <c r="A7049" s="65"/>
      <c r="B7049" s="65"/>
      <c r="C7049" s="65"/>
      <c r="D7049" s="65"/>
      <c r="E7049" s="65"/>
      <c r="F7049" s="65"/>
      <c r="G7049" s="145"/>
    </row>
    <row r="7050" spans="1:7">
      <c r="A7050" s="65"/>
      <c r="B7050" s="65"/>
      <c r="C7050" s="65"/>
      <c r="D7050" s="65"/>
      <c r="E7050" s="65"/>
      <c r="F7050" s="65"/>
      <c r="G7050" s="145"/>
    </row>
    <row r="7051" spans="1:7">
      <c r="A7051" s="65"/>
      <c r="B7051" s="65"/>
      <c r="C7051" s="65"/>
      <c r="D7051" s="65"/>
      <c r="E7051" s="65"/>
      <c r="F7051" s="65"/>
      <c r="G7051" s="145"/>
    </row>
    <row r="7052" spans="1:7">
      <c r="A7052" s="65"/>
      <c r="B7052" s="65"/>
      <c r="C7052" s="65"/>
      <c r="D7052" s="65"/>
      <c r="E7052" s="65"/>
      <c r="F7052" s="65"/>
      <c r="G7052" s="145"/>
    </row>
    <row r="7053" spans="1:7">
      <c r="A7053" s="65"/>
      <c r="B7053" s="65"/>
      <c r="C7053" s="65"/>
      <c r="D7053" s="65"/>
      <c r="E7053" s="65"/>
      <c r="F7053" s="65"/>
      <c r="G7053" s="145"/>
    </row>
    <row r="7054" spans="1:7">
      <c r="A7054" s="65"/>
      <c r="B7054" s="65"/>
      <c r="C7054" s="65"/>
      <c r="D7054" s="65"/>
      <c r="E7054" s="65"/>
      <c r="F7054" s="65"/>
      <c r="G7054" s="145"/>
    </row>
    <row r="7055" spans="1:7">
      <c r="A7055" s="65"/>
      <c r="B7055" s="65"/>
      <c r="C7055" s="65"/>
      <c r="D7055" s="65"/>
      <c r="E7055" s="65"/>
      <c r="F7055" s="65"/>
      <c r="G7055" s="145"/>
    </row>
    <row r="7056" spans="1:7">
      <c r="A7056" s="65"/>
      <c r="B7056" s="65"/>
      <c r="C7056" s="65"/>
      <c r="D7056" s="65"/>
      <c r="E7056" s="65"/>
      <c r="F7056" s="65"/>
      <c r="G7056" s="145"/>
    </row>
    <row r="7057" spans="1:7">
      <c r="A7057" s="65"/>
      <c r="B7057" s="65"/>
      <c r="C7057" s="65"/>
      <c r="D7057" s="65"/>
      <c r="E7057" s="65"/>
      <c r="F7057" s="65"/>
      <c r="G7057" s="145"/>
    </row>
    <row r="7058" spans="1:7">
      <c r="A7058" s="65"/>
      <c r="B7058" s="65"/>
      <c r="C7058" s="65"/>
      <c r="D7058" s="65"/>
      <c r="E7058" s="65"/>
      <c r="F7058" s="65"/>
      <c r="G7058" s="145"/>
    </row>
    <row r="7059" spans="1:7">
      <c r="A7059" s="65"/>
      <c r="B7059" s="65"/>
      <c r="C7059" s="65"/>
      <c r="D7059" s="65"/>
      <c r="E7059" s="65"/>
      <c r="F7059" s="65"/>
      <c r="G7059" s="145"/>
    </row>
    <row r="7060" spans="1:7">
      <c r="A7060" s="65"/>
      <c r="B7060" s="65"/>
      <c r="C7060" s="65"/>
      <c r="D7060" s="65"/>
      <c r="E7060" s="65"/>
      <c r="F7060" s="65"/>
      <c r="G7060" s="145"/>
    </row>
    <row r="7061" spans="1:7">
      <c r="A7061" s="65"/>
      <c r="B7061" s="65"/>
      <c r="C7061" s="65"/>
      <c r="D7061" s="65"/>
      <c r="E7061" s="65"/>
      <c r="F7061" s="65"/>
      <c r="G7061" s="145"/>
    </row>
    <row r="7062" spans="1:7">
      <c r="A7062" s="65"/>
      <c r="B7062" s="65"/>
      <c r="C7062" s="65"/>
      <c r="D7062" s="65"/>
      <c r="E7062" s="65"/>
      <c r="F7062" s="65"/>
      <c r="G7062" s="145"/>
    </row>
    <row r="7063" spans="1:7">
      <c r="A7063" s="65"/>
      <c r="B7063" s="65"/>
      <c r="C7063" s="65"/>
      <c r="D7063" s="65"/>
      <c r="E7063" s="65"/>
      <c r="F7063" s="65"/>
      <c r="G7063" s="145"/>
    </row>
    <row r="7064" spans="1:7">
      <c r="A7064" s="65"/>
      <c r="B7064" s="65"/>
      <c r="C7064" s="65"/>
      <c r="D7064" s="65"/>
      <c r="E7064" s="65"/>
      <c r="F7064" s="65"/>
      <c r="G7064" s="145"/>
    </row>
    <row r="7065" spans="1:7">
      <c r="A7065" s="65"/>
      <c r="B7065" s="65"/>
      <c r="C7065" s="65"/>
      <c r="D7065" s="65"/>
      <c r="E7065" s="65"/>
      <c r="F7065" s="65"/>
      <c r="G7065" s="145"/>
    </row>
    <row r="7066" spans="1:7">
      <c r="A7066" s="65"/>
      <c r="B7066" s="65"/>
      <c r="C7066" s="65"/>
      <c r="D7066" s="65"/>
      <c r="E7066" s="65"/>
      <c r="F7066" s="65"/>
      <c r="G7066" s="145"/>
    </row>
    <row r="7067" spans="1:7">
      <c r="A7067" s="65"/>
      <c r="B7067" s="65"/>
      <c r="C7067" s="65"/>
      <c r="D7067" s="65"/>
      <c r="E7067" s="65"/>
      <c r="F7067" s="65"/>
      <c r="G7067" s="145"/>
    </row>
    <row r="7068" spans="1:7">
      <c r="A7068" s="65"/>
      <c r="B7068" s="65"/>
      <c r="C7068" s="65"/>
      <c r="D7068" s="65"/>
      <c r="E7068" s="65"/>
      <c r="F7068" s="65"/>
      <c r="G7068" s="145"/>
    </row>
    <row r="7069" spans="1:7">
      <c r="A7069" s="65"/>
      <c r="B7069" s="65"/>
      <c r="C7069" s="65"/>
      <c r="D7069" s="65"/>
      <c r="E7069" s="65"/>
      <c r="F7069" s="65"/>
      <c r="G7069" s="145"/>
    </row>
    <row r="7070" spans="1:7">
      <c r="A7070" s="65"/>
      <c r="B7070" s="65"/>
      <c r="C7070" s="65"/>
      <c r="D7070" s="65"/>
      <c r="E7070" s="65"/>
      <c r="F7070" s="65"/>
      <c r="G7070" s="145"/>
    </row>
    <row r="7071" spans="1:7">
      <c r="A7071" s="65"/>
      <c r="B7071" s="65"/>
      <c r="C7071" s="65"/>
      <c r="D7071" s="65"/>
      <c r="E7071" s="65"/>
      <c r="F7071" s="65"/>
      <c r="G7071" s="145"/>
    </row>
    <row r="7072" spans="1:7">
      <c r="A7072" s="65"/>
      <c r="B7072" s="65"/>
      <c r="C7072" s="65"/>
      <c r="D7072" s="65"/>
      <c r="E7072" s="65"/>
      <c r="F7072" s="65"/>
      <c r="G7072" s="145"/>
    </row>
    <row r="7073" spans="1:7">
      <c r="A7073" s="65"/>
      <c r="B7073" s="65"/>
      <c r="C7073" s="65"/>
      <c r="D7073" s="65"/>
      <c r="E7073" s="65"/>
      <c r="F7073" s="65"/>
      <c r="G7073" s="145"/>
    </row>
    <row r="7074" spans="1:7">
      <c r="A7074" s="65"/>
      <c r="B7074" s="65"/>
      <c r="C7074" s="65"/>
      <c r="D7074" s="65"/>
      <c r="E7074" s="65"/>
      <c r="F7074" s="65"/>
      <c r="G7074" s="145"/>
    </row>
    <row r="7075" spans="1:7">
      <c r="A7075" s="65"/>
      <c r="B7075" s="65"/>
      <c r="C7075" s="65"/>
      <c r="D7075" s="65"/>
      <c r="E7075" s="65"/>
      <c r="F7075" s="65"/>
      <c r="G7075" s="145"/>
    </row>
    <row r="7076" spans="1:7">
      <c r="A7076" s="65"/>
      <c r="B7076" s="65"/>
      <c r="C7076" s="65"/>
      <c r="D7076" s="65"/>
      <c r="E7076" s="65"/>
      <c r="F7076" s="65"/>
      <c r="G7076" s="145"/>
    </row>
    <row r="7077" spans="1:7">
      <c r="A7077" s="65"/>
      <c r="B7077" s="65"/>
      <c r="C7077" s="65"/>
      <c r="D7077" s="65"/>
      <c r="E7077" s="65"/>
      <c r="F7077" s="65"/>
      <c r="G7077" s="145"/>
    </row>
    <row r="7078" spans="1:7">
      <c r="A7078" s="65"/>
      <c r="B7078" s="65"/>
      <c r="C7078" s="65"/>
      <c r="D7078" s="65"/>
      <c r="E7078" s="65"/>
      <c r="F7078" s="65"/>
      <c r="G7078" s="145"/>
    </row>
    <row r="7079" spans="1:7">
      <c r="A7079" s="65"/>
      <c r="B7079" s="65"/>
      <c r="C7079" s="65"/>
      <c r="D7079" s="65"/>
      <c r="E7079" s="65"/>
      <c r="F7079" s="65"/>
      <c r="G7079" s="145"/>
    </row>
    <row r="7080" spans="1:7">
      <c r="A7080" s="65"/>
      <c r="B7080" s="65"/>
      <c r="C7080" s="65"/>
      <c r="D7080" s="65"/>
      <c r="E7080" s="65"/>
      <c r="F7080" s="65"/>
      <c r="G7080" s="145"/>
    </row>
    <row r="7081" spans="1:7">
      <c r="A7081" s="65"/>
      <c r="B7081" s="65"/>
      <c r="C7081" s="65"/>
      <c r="D7081" s="65"/>
      <c r="E7081" s="65"/>
      <c r="F7081" s="65"/>
      <c r="G7081" s="145"/>
    </row>
    <row r="7082" spans="1:7">
      <c r="A7082" s="65"/>
      <c r="B7082" s="65"/>
      <c r="C7082" s="65"/>
      <c r="D7082" s="65"/>
      <c r="E7082" s="65"/>
      <c r="F7082" s="65"/>
      <c r="G7082" s="145"/>
    </row>
    <row r="7083" spans="1:7">
      <c r="A7083" s="65"/>
      <c r="B7083" s="65"/>
      <c r="C7083" s="65"/>
      <c r="D7083" s="65"/>
      <c r="E7083" s="65"/>
      <c r="F7083" s="65"/>
      <c r="G7083" s="145"/>
    </row>
    <row r="7084" spans="1:7">
      <c r="A7084" s="65"/>
      <c r="B7084" s="65"/>
      <c r="C7084" s="65"/>
      <c r="D7084" s="65"/>
      <c r="E7084" s="65"/>
      <c r="F7084" s="65"/>
      <c r="G7084" s="145"/>
    </row>
    <row r="7085" spans="1:7">
      <c r="A7085" s="65"/>
      <c r="B7085" s="65"/>
      <c r="C7085" s="65"/>
      <c r="D7085" s="65"/>
      <c r="E7085" s="65"/>
      <c r="F7085" s="65"/>
      <c r="G7085" s="145"/>
    </row>
    <row r="7086" spans="1:7">
      <c r="A7086" s="65"/>
      <c r="B7086" s="65"/>
      <c r="C7086" s="65"/>
      <c r="D7086" s="65"/>
      <c r="E7086" s="65"/>
      <c r="F7086" s="65"/>
      <c r="G7086" s="145"/>
    </row>
    <row r="7087" spans="1:7">
      <c r="A7087" s="65"/>
      <c r="B7087" s="65"/>
      <c r="C7087" s="65"/>
      <c r="D7087" s="65"/>
      <c r="E7087" s="65"/>
      <c r="F7087" s="65"/>
      <c r="G7087" s="145"/>
    </row>
    <row r="7088" spans="1:7">
      <c r="A7088" s="65"/>
      <c r="B7088" s="65"/>
      <c r="C7088" s="65"/>
      <c r="D7088" s="65"/>
      <c r="E7088" s="65"/>
      <c r="F7088" s="65"/>
      <c r="G7088" s="145"/>
    </row>
    <row r="7089" spans="1:7">
      <c r="A7089" s="65"/>
      <c r="B7089" s="65"/>
      <c r="C7089" s="65"/>
      <c r="D7089" s="65"/>
      <c r="E7089" s="65"/>
      <c r="F7089" s="65"/>
      <c r="G7089" s="145"/>
    </row>
    <row r="7090" spans="1:7">
      <c r="A7090" s="65"/>
      <c r="B7090" s="65"/>
      <c r="C7090" s="65"/>
      <c r="D7090" s="65"/>
      <c r="E7090" s="65"/>
      <c r="F7090" s="65"/>
      <c r="G7090" s="145"/>
    </row>
    <row r="7091" spans="1:7">
      <c r="A7091" s="65"/>
      <c r="B7091" s="65"/>
      <c r="C7091" s="65"/>
      <c r="D7091" s="65"/>
      <c r="E7091" s="65"/>
      <c r="F7091" s="65"/>
      <c r="G7091" s="145"/>
    </row>
    <row r="7092" spans="1:7">
      <c r="A7092" s="65"/>
      <c r="B7092" s="65"/>
      <c r="C7092" s="65"/>
      <c r="D7092" s="65"/>
      <c r="E7092" s="65"/>
      <c r="F7092" s="65"/>
      <c r="G7092" s="145"/>
    </row>
    <row r="7093" spans="1:7">
      <c r="A7093" s="65"/>
      <c r="B7093" s="65"/>
      <c r="C7093" s="65"/>
      <c r="D7093" s="65"/>
      <c r="E7093" s="65"/>
      <c r="F7093" s="65"/>
      <c r="G7093" s="145"/>
    </row>
    <row r="7094" spans="1:7">
      <c r="A7094" s="65"/>
      <c r="B7094" s="65"/>
      <c r="C7094" s="65"/>
      <c r="D7094" s="65"/>
      <c r="E7094" s="65"/>
      <c r="F7094" s="65"/>
      <c r="G7094" s="145"/>
    </row>
    <row r="7095" spans="1:7">
      <c r="A7095" s="65"/>
      <c r="B7095" s="65"/>
      <c r="C7095" s="65"/>
      <c r="D7095" s="65"/>
      <c r="E7095" s="65"/>
      <c r="F7095" s="65"/>
      <c r="G7095" s="145"/>
    </row>
    <row r="7096" spans="1:7">
      <c r="A7096" s="65"/>
      <c r="B7096" s="65"/>
      <c r="C7096" s="65"/>
      <c r="D7096" s="65"/>
      <c r="E7096" s="65"/>
      <c r="F7096" s="65"/>
      <c r="G7096" s="145"/>
    </row>
    <row r="7097" spans="1:7">
      <c r="A7097" s="65"/>
      <c r="B7097" s="65"/>
      <c r="C7097" s="65"/>
      <c r="D7097" s="65"/>
      <c r="E7097" s="65"/>
      <c r="F7097" s="65"/>
      <c r="G7097" s="145"/>
    </row>
    <row r="7098" spans="1:7">
      <c r="A7098" s="65"/>
      <c r="B7098" s="65"/>
      <c r="C7098" s="65"/>
      <c r="D7098" s="65"/>
      <c r="E7098" s="65"/>
      <c r="F7098" s="65"/>
      <c r="G7098" s="145"/>
    </row>
    <row r="7099" spans="1:7">
      <c r="A7099" s="65"/>
      <c r="B7099" s="65"/>
      <c r="C7099" s="65"/>
      <c r="D7099" s="65"/>
      <c r="E7099" s="65"/>
      <c r="F7099" s="65"/>
      <c r="G7099" s="145"/>
    </row>
    <row r="7100" spans="1:7">
      <c r="A7100" s="65"/>
      <c r="B7100" s="65"/>
      <c r="C7100" s="65"/>
      <c r="D7100" s="65"/>
      <c r="E7100" s="65"/>
      <c r="F7100" s="65"/>
      <c r="G7100" s="145"/>
    </row>
    <row r="7101" spans="1:7">
      <c r="A7101" s="65"/>
      <c r="B7101" s="65"/>
      <c r="C7101" s="65"/>
      <c r="D7101" s="65"/>
      <c r="E7101" s="65"/>
      <c r="F7101" s="65"/>
      <c r="G7101" s="145"/>
    </row>
    <row r="7102" spans="1:7">
      <c r="A7102" s="65"/>
      <c r="B7102" s="65"/>
      <c r="C7102" s="65"/>
      <c r="D7102" s="65"/>
      <c r="E7102" s="65"/>
      <c r="F7102" s="65"/>
      <c r="G7102" s="145"/>
    </row>
    <row r="7103" spans="1:7">
      <c r="A7103" s="65"/>
      <c r="B7103" s="65"/>
      <c r="C7103" s="65"/>
      <c r="D7103" s="65"/>
      <c r="E7103" s="65"/>
      <c r="F7103" s="65"/>
      <c r="G7103" s="145"/>
    </row>
    <row r="7104" spans="1:7">
      <c r="A7104" s="65"/>
      <c r="B7104" s="65"/>
      <c r="C7104" s="65"/>
      <c r="D7104" s="65"/>
      <c r="E7104" s="65"/>
      <c r="F7104" s="65"/>
      <c r="G7104" s="145"/>
    </row>
    <row r="7105" spans="1:7">
      <c r="A7105" s="65"/>
      <c r="B7105" s="65"/>
      <c r="C7105" s="65"/>
      <c r="D7105" s="65"/>
      <c r="E7105" s="65"/>
      <c r="F7105" s="65"/>
      <c r="G7105" s="145"/>
    </row>
    <row r="7106" spans="1:7">
      <c r="A7106" s="65"/>
      <c r="B7106" s="65"/>
      <c r="C7106" s="65"/>
      <c r="D7106" s="65"/>
      <c r="E7106" s="65"/>
      <c r="F7106" s="65"/>
      <c r="G7106" s="145"/>
    </row>
    <row r="7107" spans="1:7">
      <c r="A7107" s="65"/>
      <c r="B7107" s="65"/>
      <c r="C7107" s="65"/>
      <c r="D7107" s="65"/>
      <c r="E7107" s="65"/>
      <c r="F7107" s="65"/>
      <c r="G7107" s="145"/>
    </row>
    <row r="7108" spans="1:7">
      <c r="A7108" s="65"/>
      <c r="B7108" s="65"/>
      <c r="C7108" s="65"/>
      <c r="D7108" s="65"/>
      <c r="E7108" s="65"/>
      <c r="F7108" s="65"/>
      <c r="G7108" s="145"/>
    </row>
    <row r="7109" spans="1:7">
      <c r="A7109" s="65"/>
      <c r="B7109" s="65"/>
      <c r="C7109" s="65"/>
      <c r="D7109" s="65"/>
      <c r="E7109" s="65"/>
      <c r="F7109" s="65"/>
      <c r="G7109" s="145"/>
    </row>
    <row r="7110" spans="1:7">
      <c r="A7110" s="65"/>
      <c r="B7110" s="65"/>
      <c r="C7110" s="65"/>
      <c r="D7110" s="65"/>
      <c r="E7110" s="65"/>
      <c r="F7110" s="65"/>
      <c r="G7110" s="145"/>
    </row>
    <row r="7111" spans="1:7">
      <c r="A7111" s="65"/>
      <c r="B7111" s="65"/>
      <c r="C7111" s="65"/>
      <c r="D7111" s="65"/>
      <c r="E7111" s="65"/>
      <c r="F7111" s="65"/>
      <c r="G7111" s="145"/>
    </row>
    <row r="7112" spans="1:7">
      <c r="A7112" s="65"/>
      <c r="B7112" s="65"/>
      <c r="C7112" s="65"/>
      <c r="D7112" s="65"/>
      <c r="E7112" s="65"/>
      <c r="F7112" s="65"/>
      <c r="G7112" s="145"/>
    </row>
    <row r="7113" spans="1:7">
      <c r="A7113" s="65"/>
      <c r="B7113" s="65"/>
      <c r="C7113" s="65"/>
      <c r="D7113" s="65"/>
      <c r="E7113" s="65"/>
      <c r="F7113" s="65"/>
      <c r="G7113" s="145"/>
    </row>
    <row r="7114" spans="1:7">
      <c r="A7114" s="65"/>
      <c r="B7114" s="65"/>
      <c r="C7114" s="65"/>
      <c r="D7114" s="65"/>
      <c r="E7114" s="65"/>
      <c r="F7114" s="65"/>
      <c r="G7114" s="145"/>
    </row>
    <row r="7115" spans="1:7">
      <c r="A7115" s="65"/>
      <c r="B7115" s="65"/>
      <c r="C7115" s="65"/>
      <c r="D7115" s="65"/>
      <c r="E7115" s="65"/>
      <c r="F7115" s="65"/>
      <c r="G7115" s="145"/>
    </row>
    <row r="7116" spans="1:7">
      <c r="A7116" s="65"/>
      <c r="B7116" s="65"/>
      <c r="C7116" s="65"/>
      <c r="D7116" s="65"/>
      <c r="E7116" s="65"/>
      <c r="F7116" s="65"/>
      <c r="G7116" s="145"/>
    </row>
    <row r="7117" spans="1:7">
      <c r="A7117" s="65"/>
      <c r="B7117" s="65"/>
      <c r="C7117" s="65"/>
      <c r="D7117" s="65"/>
      <c r="E7117" s="65"/>
      <c r="F7117" s="65"/>
      <c r="G7117" s="145"/>
    </row>
    <row r="7118" spans="1:7">
      <c r="A7118" s="65"/>
      <c r="B7118" s="65"/>
      <c r="C7118" s="65"/>
      <c r="D7118" s="65"/>
      <c r="E7118" s="65"/>
      <c r="F7118" s="65"/>
      <c r="G7118" s="145"/>
    </row>
    <row r="7119" spans="1:7">
      <c r="A7119" s="65"/>
      <c r="B7119" s="65"/>
      <c r="C7119" s="65"/>
      <c r="D7119" s="65"/>
      <c r="E7119" s="65"/>
      <c r="F7119" s="65"/>
      <c r="G7119" s="145"/>
    </row>
    <row r="7120" spans="1:7">
      <c r="A7120" s="65"/>
      <c r="B7120" s="65"/>
      <c r="C7120" s="65"/>
      <c r="D7120" s="65"/>
      <c r="E7120" s="65"/>
      <c r="F7120" s="65"/>
      <c r="G7120" s="145"/>
    </row>
    <row r="7121" spans="1:7">
      <c r="A7121" s="65"/>
      <c r="B7121" s="65"/>
      <c r="C7121" s="65"/>
      <c r="D7121" s="65"/>
      <c r="E7121" s="65"/>
      <c r="F7121" s="65"/>
      <c r="G7121" s="145"/>
    </row>
    <row r="7122" spans="1:7">
      <c r="A7122" s="65"/>
      <c r="B7122" s="65"/>
      <c r="C7122" s="65"/>
      <c r="D7122" s="65"/>
      <c r="E7122" s="65"/>
      <c r="F7122" s="65"/>
      <c r="G7122" s="145"/>
    </row>
    <row r="7123" spans="1:7">
      <c r="A7123" s="65"/>
      <c r="B7123" s="65"/>
      <c r="C7123" s="65"/>
      <c r="D7123" s="65"/>
      <c r="E7123" s="65"/>
      <c r="F7123" s="65"/>
      <c r="G7123" s="145"/>
    </row>
    <row r="7124" spans="1:7">
      <c r="A7124" s="65"/>
      <c r="B7124" s="65"/>
      <c r="C7124" s="65"/>
      <c r="D7124" s="65"/>
      <c r="E7124" s="65"/>
      <c r="F7124" s="65"/>
      <c r="G7124" s="145"/>
    </row>
    <row r="7125" spans="1:7">
      <c r="A7125" s="65"/>
      <c r="B7125" s="65"/>
      <c r="C7125" s="65"/>
      <c r="D7125" s="65"/>
      <c r="E7125" s="65"/>
      <c r="F7125" s="65"/>
      <c r="G7125" s="145"/>
    </row>
    <row r="7126" spans="1:7">
      <c r="A7126" s="65"/>
      <c r="B7126" s="65"/>
      <c r="C7126" s="65"/>
      <c r="D7126" s="65"/>
      <c r="E7126" s="65"/>
      <c r="F7126" s="65"/>
      <c r="G7126" s="145"/>
    </row>
    <row r="7127" spans="1:7">
      <c r="A7127" s="65"/>
      <c r="B7127" s="65"/>
      <c r="C7127" s="65"/>
      <c r="D7127" s="65"/>
      <c r="E7127" s="65"/>
      <c r="F7127" s="65"/>
      <c r="G7127" s="145"/>
    </row>
    <row r="7128" spans="1:7">
      <c r="A7128" s="65"/>
      <c r="B7128" s="65"/>
      <c r="C7128" s="65"/>
      <c r="D7128" s="65"/>
      <c r="E7128" s="65"/>
      <c r="F7128" s="65"/>
      <c r="G7128" s="145"/>
    </row>
    <row r="7129" spans="1:7">
      <c r="A7129" s="65"/>
      <c r="B7129" s="65"/>
      <c r="C7129" s="65"/>
      <c r="D7129" s="65"/>
      <c r="E7129" s="65"/>
      <c r="F7129" s="65"/>
      <c r="G7129" s="145"/>
    </row>
    <row r="7130" spans="1:7">
      <c r="A7130" s="65"/>
      <c r="B7130" s="65"/>
      <c r="C7130" s="65"/>
      <c r="D7130" s="65"/>
      <c r="E7130" s="65"/>
      <c r="F7130" s="65"/>
      <c r="G7130" s="145"/>
    </row>
    <row r="7131" spans="1:7">
      <c r="A7131" s="65"/>
      <c r="B7131" s="65"/>
      <c r="C7131" s="65"/>
      <c r="D7131" s="65"/>
      <c r="E7131" s="65"/>
      <c r="F7131" s="65"/>
      <c r="G7131" s="145"/>
    </row>
    <row r="7132" spans="1:7">
      <c r="A7132" s="65"/>
      <c r="B7132" s="65"/>
      <c r="C7132" s="65"/>
      <c r="D7132" s="65"/>
      <c r="E7132" s="65"/>
      <c r="F7132" s="65"/>
      <c r="G7132" s="145"/>
    </row>
    <row r="7133" spans="1:7">
      <c r="A7133" s="65"/>
      <c r="B7133" s="65"/>
      <c r="C7133" s="65"/>
      <c r="D7133" s="65"/>
      <c r="E7133" s="65"/>
      <c r="F7133" s="65"/>
      <c r="G7133" s="145"/>
    </row>
    <row r="7134" spans="1:7">
      <c r="A7134" s="65"/>
      <c r="B7134" s="65"/>
      <c r="C7134" s="65"/>
      <c r="D7134" s="65"/>
      <c r="E7134" s="65"/>
      <c r="F7134" s="65"/>
      <c r="G7134" s="145"/>
    </row>
    <row r="7135" spans="1:7">
      <c r="A7135" s="65"/>
      <c r="B7135" s="65"/>
      <c r="C7135" s="65"/>
      <c r="D7135" s="65"/>
      <c r="E7135" s="65"/>
      <c r="F7135" s="65"/>
      <c r="G7135" s="145"/>
    </row>
    <row r="7136" spans="1:7">
      <c r="A7136" s="65"/>
      <c r="B7136" s="65"/>
      <c r="C7136" s="65"/>
      <c r="D7136" s="65"/>
      <c r="E7136" s="65"/>
      <c r="F7136" s="65"/>
      <c r="G7136" s="145"/>
    </row>
    <row r="7137" spans="1:7">
      <c r="A7137" s="65"/>
      <c r="B7137" s="65"/>
      <c r="C7137" s="65"/>
      <c r="D7137" s="65"/>
      <c r="E7137" s="65"/>
      <c r="F7137" s="65"/>
      <c r="G7137" s="145"/>
    </row>
    <row r="7138" spans="1:7">
      <c r="A7138" s="65"/>
      <c r="B7138" s="65"/>
      <c r="C7138" s="65"/>
      <c r="D7138" s="65"/>
      <c r="E7138" s="65"/>
      <c r="F7138" s="65"/>
      <c r="G7138" s="145"/>
    </row>
    <row r="7139" spans="1:7">
      <c r="A7139" s="65"/>
      <c r="B7139" s="65"/>
      <c r="C7139" s="65"/>
      <c r="D7139" s="65"/>
      <c r="E7139" s="65"/>
      <c r="F7139" s="65"/>
      <c r="G7139" s="145"/>
    </row>
    <row r="7140" spans="1:7">
      <c r="A7140" s="65"/>
      <c r="B7140" s="65"/>
      <c r="C7140" s="65"/>
      <c r="D7140" s="65"/>
      <c r="E7140" s="65"/>
      <c r="F7140" s="65"/>
      <c r="G7140" s="145"/>
    </row>
    <row r="7141" spans="1:7">
      <c r="A7141" s="65"/>
      <c r="B7141" s="65"/>
      <c r="C7141" s="65"/>
      <c r="D7141" s="65"/>
      <c r="E7141" s="65"/>
      <c r="F7141" s="65"/>
      <c r="G7141" s="145"/>
    </row>
    <row r="7142" spans="1:7">
      <c r="A7142" s="65"/>
      <c r="B7142" s="65"/>
      <c r="C7142" s="65"/>
      <c r="D7142" s="65"/>
      <c r="E7142" s="65"/>
      <c r="F7142" s="65"/>
      <c r="G7142" s="145"/>
    </row>
    <row r="7143" spans="1:7">
      <c r="A7143" s="65"/>
      <c r="B7143" s="65"/>
      <c r="C7143" s="65"/>
      <c r="D7143" s="65"/>
      <c r="E7143" s="65"/>
      <c r="F7143" s="65"/>
      <c r="G7143" s="145"/>
    </row>
    <row r="7144" spans="1:7">
      <c r="A7144" s="65"/>
      <c r="B7144" s="65"/>
      <c r="C7144" s="65"/>
      <c r="D7144" s="65"/>
      <c r="E7144" s="65"/>
      <c r="F7144" s="65"/>
      <c r="G7144" s="145"/>
    </row>
    <row r="7145" spans="1:7">
      <c r="A7145" s="65"/>
      <c r="B7145" s="65"/>
      <c r="C7145" s="65"/>
      <c r="D7145" s="65"/>
      <c r="E7145" s="65"/>
      <c r="F7145" s="65"/>
      <c r="G7145" s="145"/>
    </row>
    <row r="7146" spans="1:7">
      <c r="A7146" s="65"/>
      <c r="B7146" s="65"/>
      <c r="C7146" s="65"/>
      <c r="D7146" s="65"/>
      <c r="E7146" s="65"/>
      <c r="F7146" s="65"/>
      <c r="G7146" s="145"/>
    </row>
    <row r="7147" spans="1:7">
      <c r="A7147" s="65"/>
      <c r="B7147" s="65"/>
      <c r="C7147" s="65"/>
      <c r="D7147" s="65"/>
      <c r="E7147" s="65"/>
      <c r="F7147" s="65"/>
      <c r="G7147" s="145"/>
    </row>
    <row r="7148" spans="1:7">
      <c r="A7148" s="65"/>
      <c r="B7148" s="65"/>
      <c r="C7148" s="65"/>
      <c r="D7148" s="65"/>
      <c r="E7148" s="65"/>
      <c r="F7148" s="65"/>
      <c r="G7148" s="145"/>
    </row>
    <row r="7149" spans="1:7">
      <c r="A7149" s="65"/>
      <c r="B7149" s="65"/>
      <c r="C7149" s="65"/>
      <c r="D7149" s="65"/>
      <c r="E7149" s="65"/>
      <c r="F7149" s="65"/>
      <c r="G7149" s="145"/>
    </row>
    <row r="7150" spans="1:7">
      <c r="A7150" s="65"/>
      <c r="B7150" s="65"/>
      <c r="C7150" s="65"/>
      <c r="D7150" s="65"/>
      <c r="E7150" s="65"/>
      <c r="F7150" s="65"/>
      <c r="G7150" s="145"/>
    </row>
    <row r="7151" spans="1:7">
      <c r="A7151" s="65"/>
      <c r="B7151" s="65"/>
      <c r="C7151" s="65"/>
      <c r="D7151" s="65"/>
      <c r="E7151" s="65"/>
      <c r="F7151" s="65"/>
      <c r="G7151" s="145"/>
    </row>
    <row r="7152" spans="1:7">
      <c r="A7152" s="65"/>
      <c r="B7152" s="65"/>
      <c r="C7152" s="65"/>
      <c r="D7152" s="65"/>
      <c r="E7152" s="65"/>
      <c r="F7152" s="65"/>
      <c r="G7152" s="145"/>
    </row>
    <row r="7153" spans="1:7">
      <c r="A7153" s="65"/>
      <c r="B7153" s="65"/>
      <c r="C7153" s="65"/>
      <c r="D7153" s="65"/>
      <c r="E7153" s="65"/>
      <c r="F7153" s="65"/>
      <c r="G7153" s="145"/>
    </row>
    <row r="7154" spans="1:7">
      <c r="A7154" s="65"/>
      <c r="B7154" s="65"/>
      <c r="C7154" s="65"/>
      <c r="D7154" s="65"/>
      <c r="E7154" s="65"/>
      <c r="F7154" s="65"/>
      <c r="G7154" s="145"/>
    </row>
    <row r="7155" spans="1:7">
      <c r="A7155" s="65"/>
      <c r="B7155" s="65"/>
      <c r="C7155" s="65"/>
      <c r="D7155" s="65"/>
      <c r="E7155" s="65"/>
      <c r="F7155" s="65"/>
      <c r="G7155" s="145"/>
    </row>
    <row r="7156" spans="1:7">
      <c r="A7156" s="65"/>
      <c r="B7156" s="65"/>
      <c r="C7156" s="65"/>
      <c r="D7156" s="65"/>
      <c r="E7156" s="65"/>
      <c r="F7156" s="65"/>
      <c r="G7156" s="145"/>
    </row>
    <row r="7157" spans="1:7">
      <c r="A7157" s="65"/>
      <c r="B7157" s="65"/>
      <c r="C7157" s="65"/>
      <c r="D7157" s="65"/>
      <c r="E7157" s="65"/>
      <c r="F7157" s="65"/>
      <c r="G7157" s="145"/>
    </row>
    <row r="7158" spans="1:7">
      <c r="A7158" s="65"/>
      <c r="B7158" s="65"/>
      <c r="C7158" s="65"/>
      <c r="D7158" s="65"/>
      <c r="E7158" s="65"/>
      <c r="F7158" s="65"/>
      <c r="G7158" s="145"/>
    </row>
    <row r="7159" spans="1:7">
      <c r="A7159" s="65"/>
      <c r="B7159" s="65"/>
      <c r="C7159" s="65"/>
      <c r="D7159" s="65"/>
      <c r="E7159" s="65"/>
      <c r="F7159" s="65"/>
      <c r="G7159" s="145"/>
    </row>
    <row r="7160" spans="1:7">
      <c r="A7160" s="65"/>
      <c r="B7160" s="65"/>
      <c r="C7160" s="65"/>
      <c r="D7160" s="65"/>
      <c r="E7160" s="65"/>
      <c r="F7160" s="65"/>
      <c r="G7160" s="145"/>
    </row>
    <row r="7161" spans="1:7">
      <c r="A7161" s="65"/>
      <c r="B7161" s="65"/>
      <c r="C7161" s="65"/>
      <c r="D7161" s="65"/>
      <c r="E7161" s="65"/>
      <c r="F7161" s="65"/>
      <c r="G7161" s="145"/>
    </row>
    <row r="7162" spans="1:7">
      <c r="A7162" s="65"/>
      <c r="B7162" s="65"/>
      <c r="C7162" s="65"/>
      <c r="D7162" s="65"/>
      <c r="E7162" s="65"/>
      <c r="F7162" s="65"/>
      <c r="G7162" s="145"/>
    </row>
    <row r="7163" spans="1:7">
      <c r="A7163" s="65"/>
      <c r="B7163" s="65"/>
      <c r="C7163" s="65"/>
      <c r="D7163" s="65"/>
      <c r="E7163" s="65"/>
      <c r="F7163" s="65"/>
      <c r="G7163" s="145"/>
    </row>
    <row r="7164" spans="1:7">
      <c r="A7164" s="65"/>
      <c r="B7164" s="65"/>
      <c r="C7164" s="65"/>
      <c r="D7164" s="65"/>
      <c r="E7164" s="65"/>
      <c r="F7164" s="65"/>
      <c r="G7164" s="145"/>
    </row>
    <row r="7165" spans="1:7">
      <c r="A7165" s="65"/>
      <c r="B7165" s="65"/>
      <c r="C7165" s="65"/>
      <c r="D7165" s="65"/>
      <c r="E7165" s="65"/>
      <c r="F7165" s="65"/>
      <c r="G7165" s="145"/>
    </row>
    <row r="7166" spans="1:7">
      <c r="A7166" s="65"/>
      <c r="B7166" s="65"/>
      <c r="C7166" s="65"/>
      <c r="D7166" s="65"/>
      <c r="E7166" s="65"/>
      <c r="F7166" s="65"/>
      <c r="G7166" s="145"/>
    </row>
    <row r="7167" spans="1:7">
      <c r="A7167" s="65"/>
      <c r="B7167" s="65"/>
      <c r="C7167" s="65"/>
      <c r="D7167" s="65"/>
      <c r="E7167" s="65"/>
      <c r="F7167" s="65"/>
      <c r="G7167" s="145"/>
    </row>
    <row r="7168" spans="1:7">
      <c r="A7168" s="65"/>
      <c r="B7168" s="65"/>
      <c r="C7168" s="65"/>
      <c r="D7168" s="65"/>
      <c r="E7168" s="65"/>
      <c r="F7168" s="65"/>
      <c r="G7168" s="145"/>
    </row>
    <row r="7169" spans="1:7">
      <c r="A7169" s="65"/>
      <c r="B7169" s="65"/>
      <c r="C7169" s="65"/>
      <c r="D7169" s="65"/>
      <c r="E7169" s="65"/>
      <c r="F7169" s="65"/>
      <c r="G7169" s="145"/>
    </row>
    <row r="7170" spans="1:7">
      <c r="A7170" s="65"/>
      <c r="B7170" s="65"/>
      <c r="C7170" s="65"/>
      <c r="D7170" s="65"/>
      <c r="E7170" s="65"/>
      <c r="F7170" s="65"/>
      <c r="G7170" s="145"/>
    </row>
    <row r="7171" spans="1:7">
      <c r="A7171" s="65"/>
      <c r="B7171" s="65"/>
      <c r="C7171" s="65"/>
      <c r="D7171" s="65"/>
      <c r="E7171" s="65"/>
      <c r="F7171" s="65"/>
      <c r="G7171" s="145"/>
    </row>
    <row r="7172" spans="1:7">
      <c r="A7172" s="65"/>
      <c r="B7172" s="65"/>
      <c r="C7172" s="65"/>
      <c r="D7172" s="65"/>
      <c r="E7172" s="65"/>
      <c r="F7172" s="65"/>
      <c r="G7172" s="145"/>
    </row>
    <row r="7173" spans="1:7">
      <c r="A7173" s="65"/>
      <c r="B7173" s="65"/>
      <c r="C7173" s="65"/>
      <c r="D7173" s="65"/>
      <c r="E7173" s="65"/>
      <c r="F7173" s="65"/>
      <c r="G7173" s="145"/>
    </row>
    <row r="7174" spans="1:7">
      <c r="A7174" s="65"/>
      <c r="B7174" s="65"/>
      <c r="C7174" s="65"/>
      <c r="D7174" s="65"/>
      <c r="E7174" s="65"/>
      <c r="F7174" s="65"/>
      <c r="G7174" s="145"/>
    </row>
    <row r="7175" spans="1:7">
      <c r="A7175" s="65"/>
      <c r="B7175" s="65"/>
      <c r="C7175" s="65"/>
      <c r="D7175" s="65"/>
      <c r="E7175" s="65"/>
      <c r="F7175" s="65"/>
      <c r="G7175" s="145"/>
    </row>
    <row r="7176" spans="1:7">
      <c r="A7176" s="65"/>
      <c r="B7176" s="65"/>
      <c r="C7176" s="65"/>
      <c r="D7176" s="65"/>
      <c r="E7176" s="65"/>
      <c r="F7176" s="65"/>
      <c r="G7176" s="145"/>
    </row>
    <row r="7177" spans="1:7">
      <c r="A7177" s="65"/>
      <c r="B7177" s="65"/>
      <c r="C7177" s="65"/>
      <c r="D7177" s="65"/>
      <c r="E7177" s="65"/>
      <c r="F7177" s="65"/>
      <c r="G7177" s="145"/>
    </row>
    <row r="7178" spans="1:7">
      <c r="A7178" s="65"/>
      <c r="B7178" s="65"/>
      <c r="C7178" s="65"/>
      <c r="D7178" s="65"/>
      <c r="E7178" s="65"/>
      <c r="F7178" s="65"/>
      <c r="G7178" s="145"/>
    </row>
    <row r="7179" spans="1:7">
      <c r="A7179" s="65"/>
      <c r="B7179" s="65"/>
      <c r="C7179" s="65"/>
      <c r="D7179" s="65"/>
      <c r="E7179" s="65"/>
      <c r="F7179" s="65"/>
      <c r="G7179" s="145"/>
    </row>
    <row r="7180" spans="1:7">
      <c r="A7180" s="65"/>
      <c r="B7180" s="65"/>
      <c r="C7180" s="65"/>
      <c r="D7180" s="65"/>
      <c r="E7180" s="65"/>
      <c r="F7180" s="65"/>
      <c r="G7180" s="145"/>
    </row>
    <row r="7181" spans="1:7">
      <c r="A7181" s="65"/>
      <c r="B7181" s="65"/>
      <c r="C7181" s="65"/>
      <c r="D7181" s="65"/>
      <c r="E7181" s="65"/>
      <c r="F7181" s="65"/>
      <c r="G7181" s="145"/>
    </row>
    <row r="7182" spans="1:7">
      <c r="A7182" s="65"/>
      <c r="B7182" s="65"/>
      <c r="C7182" s="65"/>
      <c r="D7182" s="65"/>
      <c r="E7182" s="65"/>
      <c r="F7182" s="65"/>
      <c r="G7182" s="145"/>
    </row>
    <row r="7183" spans="1:7">
      <c r="A7183" s="65"/>
      <c r="B7183" s="65"/>
      <c r="C7183" s="65"/>
      <c r="D7183" s="65"/>
      <c r="E7183" s="65"/>
      <c r="F7183" s="65"/>
      <c r="G7183" s="145"/>
    </row>
    <row r="7184" spans="1:7">
      <c r="A7184" s="65"/>
      <c r="B7184" s="65"/>
      <c r="C7184" s="65"/>
      <c r="D7184" s="65"/>
      <c r="E7184" s="65"/>
      <c r="F7184" s="65"/>
      <c r="G7184" s="145"/>
    </row>
    <row r="7185" spans="1:7">
      <c r="A7185" s="65"/>
      <c r="B7185" s="65"/>
      <c r="C7185" s="65"/>
      <c r="D7185" s="65"/>
      <c r="E7185" s="65"/>
      <c r="F7185" s="65"/>
      <c r="G7185" s="145"/>
    </row>
    <row r="7186" spans="1:7">
      <c r="A7186" s="65"/>
      <c r="B7186" s="65"/>
      <c r="C7186" s="65"/>
      <c r="D7186" s="65"/>
      <c r="E7186" s="65"/>
      <c r="F7186" s="65"/>
      <c r="G7186" s="145"/>
    </row>
    <row r="7187" spans="1:7">
      <c r="A7187" s="65"/>
      <c r="B7187" s="65"/>
      <c r="C7187" s="65"/>
      <c r="D7187" s="65"/>
      <c r="E7187" s="65"/>
      <c r="F7187" s="65"/>
      <c r="G7187" s="145"/>
    </row>
    <row r="7188" spans="1:7">
      <c r="A7188" s="65"/>
      <c r="B7188" s="65"/>
      <c r="C7188" s="65"/>
      <c r="D7188" s="65"/>
      <c r="E7188" s="65"/>
      <c r="F7188" s="65"/>
      <c r="G7188" s="145"/>
    </row>
    <row r="7189" spans="1:7">
      <c r="A7189" s="65"/>
      <c r="B7189" s="65"/>
      <c r="C7189" s="65"/>
      <c r="D7189" s="65"/>
      <c r="E7189" s="65"/>
      <c r="F7189" s="65"/>
      <c r="G7189" s="145"/>
    </row>
    <row r="7190" spans="1:7">
      <c r="A7190" s="65"/>
      <c r="B7190" s="65"/>
      <c r="C7190" s="65"/>
      <c r="D7190" s="65"/>
      <c r="E7190" s="65"/>
      <c r="F7190" s="65"/>
      <c r="G7190" s="145"/>
    </row>
    <row r="7191" spans="1:7">
      <c r="A7191" s="65"/>
      <c r="B7191" s="65"/>
      <c r="C7191" s="65"/>
      <c r="D7191" s="65"/>
      <c r="E7191" s="65"/>
      <c r="F7191" s="65"/>
      <c r="G7191" s="145"/>
    </row>
    <row r="7192" spans="1:7">
      <c r="A7192" s="65"/>
      <c r="B7192" s="65"/>
      <c r="C7192" s="65"/>
      <c r="D7192" s="65"/>
      <c r="E7192" s="65"/>
      <c r="F7192" s="65"/>
      <c r="G7192" s="145"/>
    </row>
    <row r="7193" spans="1:7">
      <c r="A7193" s="65"/>
      <c r="B7193" s="65"/>
      <c r="C7193" s="65"/>
      <c r="D7193" s="65"/>
      <c r="E7193" s="65"/>
      <c r="F7193" s="65"/>
      <c r="G7193" s="145"/>
    </row>
    <row r="7194" spans="1:7">
      <c r="A7194" s="65"/>
      <c r="B7194" s="65"/>
      <c r="C7194" s="65"/>
      <c r="D7194" s="65"/>
      <c r="E7194" s="65"/>
      <c r="F7194" s="65"/>
      <c r="G7194" s="145"/>
    </row>
    <row r="7195" spans="1:7">
      <c r="A7195" s="65"/>
      <c r="B7195" s="65"/>
      <c r="C7195" s="65"/>
      <c r="D7195" s="65"/>
      <c r="E7195" s="65"/>
      <c r="F7195" s="65"/>
      <c r="G7195" s="145"/>
    </row>
    <row r="7196" spans="1:7">
      <c r="A7196" s="65"/>
      <c r="B7196" s="65"/>
      <c r="C7196" s="65"/>
      <c r="D7196" s="65"/>
      <c r="E7196" s="65"/>
      <c r="F7196" s="65"/>
      <c r="G7196" s="145"/>
    </row>
    <row r="7197" spans="1:7">
      <c r="A7197" s="65"/>
      <c r="B7197" s="65"/>
      <c r="C7197" s="65"/>
      <c r="D7197" s="65"/>
      <c r="E7197" s="65"/>
      <c r="F7197" s="65"/>
      <c r="G7197" s="145"/>
    </row>
    <row r="7198" spans="1:7">
      <c r="A7198" s="65"/>
      <c r="B7198" s="65"/>
      <c r="C7198" s="65"/>
      <c r="D7198" s="65"/>
      <c r="E7198" s="65"/>
      <c r="F7198" s="65"/>
      <c r="G7198" s="145"/>
    </row>
    <row r="7199" spans="1:7">
      <c r="A7199" s="65"/>
      <c r="B7199" s="65"/>
      <c r="C7199" s="65"/>
      <c r="D7199" s="65"/>
      <c r="E7199" s="65"/>
      <c r="F7199" s="65"/>
      <c r="G7199" s="145"/>
    </row>
    <row r="7200" spans="1:7">
      <c r="A7200" s="65"/>
      <c r="B7200" s="65"/>
      <c r="C7200" s="65"/>
      <c r="D7200" s="65"/>
      <c r="E7200" s="65"/>
      <c r="F7200" s="65"/>
      <c r="G7200" s="145"/>
    </row>
    <row r="7201" spans="1:7">
      <c r="A7201" s="65"/>
      <c r="B7201" s="65"/>
      <c r="C7201" s="65"/>
      <c r="D7201" s="65"/>
      <c r="E7201" s="65"/>
      <c r="F7201" s="65"/>
      <c r="G7201" s="145"/>
    </row>
    <row r="7202" spans="1:7">
      <c r="A7202" s="65"/>
      <c r="B7202" s="65"/>
      <c r="C7202" s="65"/>
      <c r="D7202" s="65"/>
      <c r="E7202" s="65"/>
      <c r="F7202" s="65"/>
      <c r="G7202" s="145"/>
    </row>
    <row r="7203" spans="1:7">
      <c r="A7203" s="65"/>
      <c r="B7203" s="65"/>
      <c r="C7203" s="65"/>
      <c r="D7203" s="65"/>
      <c r="E7203" s="65"/>
      <c r="F7203" s="65"/>
      <c r="G7203" s="145"/>
    </row>
    <row r="7204" spans="1:7">
      <c r="A7204" s="65"/>
      <c r="B7204" s="65"/>
      <c r="C7204" s="65"/>
      <c r="D7204" s="65"/>
      <c r="E7204" s="65"/>
      <c r="F7204" s="65"/>
      <c r="G7204" s="145"/>
    </row>
    <row r="7205" spans="1:7">
      <c r="A7205" s="65"/>
      <c r="B7205" s="65"/>
      <c r="C7205" s="65"/>
      <c r="D7205" s="65"/>
      <c r="E7205" s="65"/>
      <c r="F7205" s="65"/>
      <c r="G7205" s="145"/>
    </row>
    <row r="7206" spans="1:7">
      <c r="A7206" s="65"/>
      <c r="B7206" s="65"/>
      <c r="C7206" s="65"/>
      <c r="D7206" s="65"/>
      <c r="E7206" s="65"/>
      <c r="F7206" s="65"/>
      <c r="G7206" s="145"/>
    </row>
    <row r="7207" spans="1:7">
      <c r="A7207" s="65"/>
      <c r="B7207" s="65"/>
      <c r="C7207" s="65"/>
      <c r="D7207" s="65"/>
      <c r="E7207" s="65"/>
      <c r="F7207" s="65"/>
      <c r="G7207" s="145"/>
    </row>
    <row r="7208" spans="1:7">
      <c r="A7208" s="65"/>
      <c r="B7208" s="65"/>
      <c r="C7208" s="65"/>
      <c r="D7208" s="65"/>
      <c r="E7208" s="65"/>
      <c r="F7208" s="65"/>
      <c r="G7208" s="145"/>
    </row>
    <row r="7209" spans="1:7">
      <c r="A7209" s="65"/>
      <c r="B7209" s="65"/>
      <c r="C7209" s="65"/>
      <c r="D7209" s="65"/>
      <c r="E7209" s="65"/>
      <c r="F7209" s="65"/>
      <c r="G7209" s="145"/>
    </row>
    <row r="7210" spans="1:7">
      <c r="A7210" s="65"/>
      <c r="B7210" s="65"/>
      <c r="C7210" s="65"/>
      <c r="D7210" s="65"/>
      <c r="E7210" s="65"/>
      <c r="F7210" s="65"/>
      <c r="G7210" s="145"/>
    </row>
    <row r="7211" spans="1:7">
      <c r="A7211" s="65"/>
      <c r="B7211" s="65"/>
      <c r="C7211" s="65"/>
      <c r="D7211" s="65"/>
      <c r="E7211" s="65"/>
      <c r="F7211" s="65"/>
      <c r="G7211" s="145"/>
    </row>
    <row r="7212" spans="1:7">
      <c r="A7212" s="65"/>
      <c r="B7212" s="65"/>
      <c r="C7212" s="65"/>
      <c r="D7212" s="65"/>
      <c r="E7212" s="65"/>
      <c r="F7212" s="65"/>
      <c r="G7212" s="145"/>
    </row>
    <row r="7213" spans="1:7">
      <c r="A7213" s="65"/>
      <c r="B7213" s="65"/>
      <c r="C7213" s="65"/>
      <c r="D7213" s="65"/>
      <c r="E7213" s="65"/>
      <c r="F7213" s="65"/>
      <c r="G7213" s="145"/>
    </row>
    <row r="7214" spans="1:7">
      <c r="A7214" s="65"/>
      <c r="B7214" s="65"/>
      <c r="C7214" s="65"/>
      <c r="D7214" s="65"/>
      <c r="E7214" s="65"/>
      <c r="F7214" s="65"/>
      <c r="G7214" s="145"/>
    </row>
    <row r="7215" spans="1:7">
      <c r="A7215" s="65"/>
      <c r="B7215" s="65"/>
      <c r="C7215" s="65"/>
      <c r="D7215" s="65"/>
      <c r="E7215" s="65"/>
      <c r="F7215" s="65"/>
      <c r="G7215" s="145"/>
    </row>
    <row r="7216" spans="1:7">
      <c r="A7216" s="65"/>
      <c r="B7216" s="65"/>
      <c r="C7216" s="65"/>
      <c r="D7216" s="65"/>
      <c r="E7216" s="65"/>
      <c r="F7216" s="65"/>
      <c r="G7216" s="145"/>
    </row>
    <row r="7217" spans="1:7">
      <c r="A7217" s="65"/>
      <c r="B7217" s="65"/>
      <c r="C7217" s="65"/>
      <c r="D7217" s="65"/>
      <c r="E7217" s="65"/>
      <c r="F7217" s="65"/>
      <c r="G7217" s="145"/>
    </row>
    <row r="7218" spans="1:7">
      <c r="A7218" s="65"/>
      <c r="B7218" s="65"/>
      <c r="C7218" s="65"/>
      <c r="D7218" s="65"/>
      <c r="E7218" s="65"/>
      <c r="F7218" s="65"/>
      <c r="G7218" s="145"/>
    </row>
    <row r="7219" spans="1:7">
      <c r="A7219" s="65"/>
      <c r="B7219" s="65"/>
      <c r="C7219" s="65"/>
      <c r="D7219" s="65"/>
      <c r="E7219" s="65"/>
      <c r="F7219" s="65"/>
      <c r="G7219" s="145"/>
    </row>
    <row r="7220" spans="1:7">
      <c r="A7220" s="65"/>
      <c r="B7220" s="65"/>
      <c r="C7220" s="65"/>
      <c r="D7220" s="65"/>
      <c r="E7220" s="65"/>
      <c r="F7220" s="65"/>
      <c r="G7220" s="145"/>
    </row>
    <row r="7221" spans="1:7">
      <c r="A7221" s="65"/>
      <c r="B7221" s="65"/>
      <c r="C7221" s="65"/>
      <c r="D7221" s="65"/>
      <c r="E7221" s="65"/>
      <c r="F7221" s="65"/>
      <c r="G7221" s="145"/>
    </row>
    <row r="7222" spans="1:7">
      <c r="A7222" s="65"/>
      <c r="B7222" s="65"/>
      <c r="C7222" s="65"/>
      <c r="D7222" s="65"/>
      <c r="E7222" s="65"/>
      <c r="F7222" s="65"/>
      <c r="G7222" s="145"/>
    </row>
    <row r="7223" spans="1:7">
      <c r="A7223" s="65"/>
      <c r="B7223" s="65"/>
      <c r="C7223" s="65"/>
      <c r="D7223" s="65"/>
      <c r="E7223" s="65"/>
      <c r="F7223" s="65"/>
      <c r="G7223" s="145"/>
    </row>
    <row r="7224" spans="1:7">
      <c r="A7224" s="65"/>
      <c r="B7224" s="65"/>
      <c r="C7224" s="65"/>
      <c r="D7224" s="65"/>
      <c r="E7224" s="65"/>
      <c r="F7224" s="65"/>
      <c r="G7224" s="145"/>
    </row>
    <row r="7225" spans="1:7">
      <c r="A7225" s="65"/>
      <c r="B7225" s="65"/>
      <c r="C7225" s="65"/>
      <c r="D7225" s="65"/>
      <c r="E7225" s="65"/>
      <c r="F7225" s="65"/>
      <c r="G7225" s="145"/>
    </row>
    <row r="7226" spans="1:7">
      <c r="A7226" s="65"/>
      <c r="B7226" s="65"/>
      <c r="C7226" s="65"/>
      <c r="D7226" s="65"/>
      <c r="E7226" s="65"/>
      <c r="F7226" s="65"/>
      <c r="G7226" s="145"/>
    </row>
    <row r="7227" spans="1:7">
      <c r="A7227" s="65"/>
      <c r="B7227" s="65"/>
      <c r="C7227" s="65"/>
      <c r="D7227" s="65"/>
      <c r="E7227" s="65"/>
      <c r="F7227" s="65"/>
      <c r="G7227" s="145"/>
    </row>
    <row r="7228" spans="1:7">
      <c r="A7228" s="65"/>
      <c r="B7228" s="65"/>
      <c r="C7228" s="65"/>
      <c r="D7228" s="65"/>
      <c r="E7228" s="65"/>
      <c r="F7228" s="65"/>
      <c r="G7228" s="145"/>
    </row>
    <row r="7229" spans="1:7">
      <c r="A7229" s="65"/>
      <c r="B7229" s="65"/>
      <c r="C7229" s="65"/>
      <c r="D7229" s="65"/>
      <c r="E7229" s="65"/>
      <c r="F7229" s="65"/>
      <c r="G7229" s="145"/>
    </row>
    <row r="7230" spans="1:7">
      <c r="A7230" s="65"/>
      <c r="B7230" s="65"/>
      <c r="C7230" s="65"/>
      <c r="D7230" s="65"/>
      <c r="E7230" s="65"/>
      <c r="F7230" s="65"/>
      <c r="G7230" s="145"/>
    </row>
    <row r="7231" spans="1:7">
      <c r="A7231" s="65"/>
      <c r="B7231" s="65"/>
      <c r="C7231" s="65"/>
      <c r="D7231" s="65"/>
      <c r="E7231" s="65"/>
      <c r="F7231" s="65"/>
      <c r="G7231" s="145"/>
    </row>
    <row r="7232" spans="1:7">
      <c r="A7232" s="65"/>
      <c r="B7232" s="65"/>
      <c r="C7232" s="65"/>
      <c r="D7232" s="65"/>
      <c r="E7232" s="65"/>
      <c r="F7232" s="65"/>
      <c r="G7232" s="145"/>
    </row>
    <row r="7233" spans="1:7">
      <c r="A7233" s="65"/>
      <c r="B7233" s="65"/>
      <c r="C7233" s="65"/>
      <c r="D7233" s="65"/>
      <c r="E7233" s="65"/>
      <c r="F7233" s="65"/>
      <c r="G7233" s="145"/>
    </row>
    <row r="7234" spans="1:7">
      <c r="A7234" s="65"/>
      <c r="B7234" s="65"/>
      <c r="C7234" s="65"/>
      <c r="D7234" s="65"/>
      <c r="E7234" s="65"/>
      <c r="F7234" s="65"/>
      <c r="G7234" s="145"/>
    </row>
    <row r="7235" spans="1:7">
      <c r="A7235" s="65"/>
      <c r="B7235" s="65"/>
      <c r="C7235" s="65"/>
      <c r="D7235" s="65"/>
      <c r="E7235" s="65"/>
      <c r="F7235" s="65"/>
      <c r="G7235" s="145"/>
    </row>
    <row r="7236" spans="1:7">
      <c r="A7236" s="65"/>
      <c r="B7236" s="65"/>
      <c r="C7236" s="65"/>
      <c r="D7236" s="65"/>
      <c r="E7236" s="65"/>
      <c r="F7236" s="65"/>
      <c r="G7236" s="145"/>
    </row>
    <row r="7237" spans="1:7">
      <c r="A7237" s="65"/>
      <c r="B7237" s="65"/>
      <c r="C7237" s="65"/>
      <c r="D7237" s="65"/>
      <c r="E7237" s="65"/>
      <c r="F7237" s="65"/>
      <c r="G7237" s="145"/>
    </row>
    <row r="7238" spans="1:7">
      <c r="A7238" s="65"/>
      <c r="B7238" s="65"/>
      <c r="C7238" s="65"/>
      <c r="D7238" s="65"/>
      <c r="E7238" s="65"/>
      <c r="F7238" s="65"/>
      <c r="G7238" s="145"/>
    </row>
    <row r="7239" spans="1:7">
      <c r="A7239" s="65"/>
      <c r="B7239" s="65"/>
      <c r="C7239" s="65"/>
      <c r="D7239" s="65"/>
      <c r="E7239" s="65"/>
      <c r="F7239" s="65"/>
      <c r="G7239" s="145"/>
    </row>
    <row r="7240" spans="1:7">
      <c r="A7240" s="65"/>
      <c r="B7240" s="65"/>
      <c r="C7240" s="65"/>
      <c r="D7240" s="65"/>
      <c r="E7240" s="65"/>
      <c r="F7240" s="65"/>
      <c r="G7240" s="145"/>
    </row>
    <row r="7241" spans="1:7">
      <c r="A7241" s="65"/>
      <c r="B7241" s="65"/>
      <c r="C7241" s="65"/>
      <c r="D7241" s="65"/>
      <c r="E7241" s="65"/>
      <c r="F7241" s="65"/>
      <c r="G7241" s="145"/>
    </row>
    <row r="7242" spans="1:7">
      <c r="A7242" s="65"/>
      <c r="B7242" s="65"/>
      <c r="C7242" s="65"/>
      <c r="D7242" s="65"/>
      <c r="E7242" s="65"/>
      <c r="F7242" s="65"/>
      <c r="G7242" s="145"/>
    </row>
    <row r="7243" spans="1:7">
      <c r="A7243" s="65"/>
      <c r="B7243" s="65"/>
      <c r="C7243" s="65"/>
      <c r="D7243" s="65"/>
      <c r="E7243" s="65"/>
      <c r="F7243" s="65"/>
      <c r="G7243" s="145"/>
    </row>
    <row r="7244" spans="1:7">
      <c r="A7244" s="65"/>
      <c r="B7244" s="65"/>
      <c r="C7244" s="65"/>
      <c r="D7244" s="65"/>
      <c r="E7244" s="65"/>
      <c r="F7244" s="65"/>
      <c r="G7244" s="145"/>
    </row>
    <row r="7245" spans="1:7">
      <c r="A7245" s="65"/>
      <c r="B7245" s="65"/>
      <c r="C7245" s="65"/>
      <c r="D7245" s="65"/>
      <c r="E7245" s="65"/>
      <c r="F7245" s="65"/>
      <c r="G7245" s="145"/>
    </row>
    <row r="7246" spans="1:7">
      <c r="A7246" s="65"/>
      <c r="B7246" s="65"/>
      <c r="C7246" s="65"/>
      <c r="D7246" s="65"/>
      <c r="E7246" s="65"/>
      <c r="F7246" s="65"/>
      <c r="G7246" s="145"/>
    </row>
    <row r="7247" spans="1:7">
      <c r="A7247" s="65"/>
      <c r="B7247" s="65"/>
      <c r="C7247" s="65"/>
      <c r="D7247" s="65"/>
      <c r="E7247" s="65"/>
      <c r="F7247" s="65"/>
      <c r="G7247" s="145"/>
    </row>
    <row r="7248" spans="1:7">
      <c r="A7248" s="65"/>
      <c r="B7248" s="65"/>
      <c r="C7248" s="65"/>
      <c r="D7248" s="65"/>
      <c r="E7248" s="65"/>
      <c r="F7248" s="65"/>
      <c r="G7248" s="145"/>
    </row>
    <row r="7249" spans="1:7">
      <c r="A7249" s="65"/>
      <c r="B7249" s="65"/>
      <c r="C7249" s="65"/>
      <c r="D7249" s="65"/>
      <c r="E7249" s="65"/>
      <c r="F7249" s="65"/>
      <c r="G7249" s="145"/>
    </row>
    <row r="7250" spans="1:7">
      <c r="A7250" s="65"/>
      <c r="B7250" s="65"/>
      <c r="C7250" s="65"/>
      <c r="D7250" s="65"/>
      <c r="E7250" s="65"/>
      <c r="F7250" s="65"/>
      <c r="G7250" s="145"/>
    </row>
    <row r="7251" spans="1:7">
      <c r="A7251" s="65"/>
      <c r="B7251" s="65"/>
      <c r="C7251" s="65"/>
      <c r="D7251" s="65"/>
      <c r="E7251" s="65"/>
      <c r="F7251" s="65"/>
      <c r="G7251" s="145"/>
    </row>
    <row r="7252" spans="1:7">
      <c r="A7252" s="65"/>
      <c r="B7252" s="65"/>
      <c r="C7252" s="65"/>
      <c r="D7252" s="65"/>
      <c r="E7252" s="65"/>
      <c r="F7252" s="65"/>
      <c r="G7252" s="145"/>
    </row>
    <row r="7253" spans="1:7">
      <c r="A7253" s="65"/>
      <c r="B7253" s="65"/>
      <c r="C7253" s="65"/>
      <c r="D7253" s="65"/>
      <c r="E7253" s="65"/>
      <c r="F7253" s="65"/>
      <c r="G7253" s="145"/>
    </row>
    <row r="7254" spans="1:7">
      <c r="A7254" s="65"/>
      <c r="B7254" s="65"/>
      <c r="C7254" s="65"/>
      <c r="D7254" s="65"/>
      <c r="E7254" s="65"/>
      <c r="F7254" s="65"/>
      <c r="G7254" s="145"/>
    </row>
    <row r="7255" spans="1:7">
      <c r="A7255" s="65"/>
      <c r="B7255" s="65"/>
      <c r="C7255" s="65"/>
      <c r="D7255" s="65"/>
      <c r="E7255" s="65"/>
      <c r="F7255" s="65"/>
      <c r="G7255" s="145"/>
    </row>
    <row r="7256" spans="1:7">
      <c r="A7256" s="65"/>
      <c r="B7256" s="65"/>
      <c r="C7256" s="65"/>
      <c r="D7256" s="65"/>
      <c r="E7256" s="65"/>
      <c r="F7256" s="65"/>
      <c r="G7256" s="145"/>
    </row>
    <row r="7257" spans="1:7">
      <c r="A7257" s="65"/>
      <c r="B7257" s="65"/>
      <c r="C7257" s="65"/>
      <c r="D7257" s="65"/>
      <c r="E7257" s="65"/>
      <c r="F7257" s="65"/>
      <c r="G7257" s="145"/>
    </row>
    <row r="7258" spans="1:7">
      <c r="A7258" s="65"/>
      <c r="B7258" s="65"/>
      <c r="C7258" s="65"/>
      <c r="D7258" s="65"/>
      <c r="E7258" s="65"/>
      <c r="F7258" s="65"/>
      <c r="G7258" s="145"/>
    </row>
    <row r="7259" spans="1:7">
      <c r="A7259" s="65"/>
      <c r="B7259" s="65"/>
      <c r="C7259" s="65"/>
      <c r="D7259" s="65"/>
      <c r="E7259" s="65"/>
      <c r="F7259" s="65"/>
      <c r="G7259" s="145"/>
    </row>
    <row r="7260" spans="1:7">
      <c r="A7260" s="65"/>
      <c r="B7260" s="65"/>
      <c r="C7260" s="65"/>
      <c r="D7260" s="65"/>
      <c r="E7260" s="65"/>
      <c r="F7260" s="65"/>
      <c r="G7260" s="145"/>
    </row>
    <row r="7261" spans="1:7">
      <c r="A7261" s="65"/>
      <c r="B7261" s="65"/>
      <c r="C7261" s="65"/>
      <c r="D7261" s="65"/>
      <c r="E7261" s="65"/>
      <c r="F7261" s="65"/>
      <c r="G7261" s="145"/>
    </row>
    <row r="7262" spans="1:7">
      <c r="A7262" s="65"/>
      <c r="B7262" s="65"/>
      <c r="C7262" s="65"/>
      <c r="D7262" s="65"/>
      <c r="E7262" s="65"/>
      <c r="F7262" s="65"/>
      <c r="G7262" s="145"/>
    </row>
    <row r="7263" spans="1:7">
      <c r="A7263" s="65"/>
      <c r="B7263" s="65"/>
      <c r="C7263" s="65"/>
      <c r="D7263" s="65"/>
      <c r="E7263" s="65"/>
      <c r="F7263" s="65"/>
      <c r="G7263" s="145"/>
    </row>
    <row r="7264" spans="1:7">
      <c r="A7264" s="65"/>
      <c r="B7264" s="65"/>
      <c r="C7264" s="65"/>
      <c r="D7264" s="65"/>
      <c r="E7264" s="65"/>
      <c r="F7264" s="65"/>
      <c r="G7264" s="145"/>
    </row>
    <row r="7265" spans="1:7">
      <c r="A7265" s="65"/>
      <c r="B7265" s="65"/>
      <c r="C7265" s="65"/>
      <c r="D7265" s="65"/>
      <c r="E7265" s="65"/>
      <c r="F7265" s="65"/>
      <c r="G7265" s="145"/>
    </row>
    <row r="7266" spans="1:7">
      <c r="A7266" s="65"/>
      <c r="B7266" s="65"/>
      <c r="C7266" s="65"/>
      <c r="D7266" s="65"/>
      <c r="E7266" s="65"/>
      <c r="F7266" s="65"/>
      <c r="G7266" s="145"/>
    </row>
    <row r="7267" spans="1:7">
      <c r="A7267" s="65"/>
      <c r="B7267" s="65"/>
      <c r="C7267" s="65"/>
      <c r="D7267" s="65"/>
      <c r="E7267" s="65"/>
      <c r="F7267" s="65"/>
      <c r="G7267" s="145"/>
    </row>
    <row r="7268" spans="1:7">
      <c r="A7268" s="65"/>
      <c r="B7268" s="65"/>
      <c r="C7268" s="65"/>
      <c r="D7268" s="65"/>
      <c r="E7268" s="65"/>
      <c r="F7268" s="65"/>
      <c r="G7268" s="145"/>
    </row>
    <row r="7269" spans="1:7">
      <c r="A7269" s="65"/>
      <c r="B7269" s="65"/>
      <c r="C7269" s="65"/>
      <c r="D7269" s="65"/>
      <c r="E7269" s="65"/>
      <c r="F7269" s="65"/>
      <c r="G7269" s="145"/>
    </row>
    <row r="7270" spans="1:7">
      <c r="A7270" s="65"/>
      <c r="B7270" s="65"/>
      <c r="C7270" s="65"/>
      <c r="D7270" s="65"/>
      <c r="E7270" s="65"/>
      <c r="F7270" s="65"/>
      <c r="G7270" s="145"/>
    </row>
    <row r="7271" spans="1:7">
      <c r="A7271" s="65"/>
      <c r="B7271" s="65"/>
      <c r="C7271" s="65"/>
      <c r="D7271" s="65"/>
      <c r="E7271" s="65"/>
      <c r="F7271" s="65"/>
      <c r="G7271" s="145"/>
    </row>
    <row r="7272" spans="1:7">
      <c r="A7272" s="65"/>
      <c r="B7272" s="65"/>
      <c r="C7272" s="65"/>
      <c r="D7272" s="65"/>
      <c r="E7272" s="65"/>
      <c r="F7272" s="65"/>
      <c r="G7272" s="145"/>
    </row>
    <row r="7273" spans="1:7">
      <c r="A7273" s="65"/>
      <c r="B7273" s="65"/>
      <c r="C7273" s="65"/>
      <c r="D7273" s="65"/>
      <c r="E7273" s="65"/>
      <c r="F7273" s="65"/>
      <c r="G7273" s="145"/>
    </row>
    <row r="7274" spans="1:7">
      <c r="A7274" s="65"/>
      <c r="B7274" s="65"/>
      <c r="C7274" s="65"/>
      <c r="D7274" s="65"/>
      <c r="E7274" s="65"/>
      <c r="F7274" s="65"/>
      <c r="G7274" s="145"/>
    </row>
    <row r="7275" spans="1:7">
      <c r="A7275" s="65"/>
      <c r="B7275" s="65"/>
      <c r="C7275" s="65"/>
      <c r="D7275" s="65"/>
      <c r="E7275" s="65"/>
      <c r="F7275" s="65"/>
      <c r="G7275" s="145"/>
    </row>
    <row r="7276" spans="1:7">
      <c r="A7276" s="65"/>
      <c r="B7276" s="65"/>
      <c r="C7276" s="65"/>
      <c r="D7276" s="65"/>
      <c r="E7276" s="65"/>
      <c r="F7276" s="65"/>
      <c r="G7276" s="145"/>
    </row>
    <row r="7277" spans="1:7">
      <c r="A7277" s="65"/>
      <c r="B7277" s="65"/>
      <c r="C7277" s="65"/>
      <c r="D7277" s="65"/>
      <c r="E7277" s="65"/>
      <c r="F7277" s="65"/>
      <c r="G7277" s="145"/>
    </row>
    <row r="7278" spans="1:7">
      <c r="A7278" s="65"/>
      <c r="B7278" s="65"/>
      <c r="C7278" s="65"/>
      <c r="D7278" s="65"/>
      <c r="E7278" s="65"/>
      <c r="F7278" s="65"/>
      <c r="G7278" s="145"/>
    </row>
    <row r="7279" spans="1:7">
      <c r="A7279" s="65"/>
      <c r="B7279" s="65"/>
      <c r="C7279" s="65"/>
      <c r="D7279" s="65"/>
      <c r="E7279" s="65"/>
      <c r="F7279" s="65"/>
      <c r="G7279" s="145"/>
    </row>
    <row r="7280" spans="1:7">
      <c r="A7280" s="65"/>
      <c r="B7280" s="65"/>
      <c r="C7280" s="65"/>
      <c r="D7280" s="65"/>
      <c r="E7280" s="65"/>
      <c r="F7280" s="65"/>
      <c r="G7280" s="145"/>
    </row>
    <row r="7281" spans="1:7">
      <c r="A7281" s="65"/>
      <c r="B7281" s="65"/>
      <c r="C7281" s="65"/>
      <c r="D7281" s="65"/>
      <c r="E7281" s="65"/>
      <c r="F7281" s="65"/>
      <c r="G7281" s="145"/>
    </row>
    <row r="7282" spans="1:7">
      <c r="A7282" s="65"/>
      <c r="B7282" s="65"/>
      <c r="C7282" s="65"/>
      <c r="D7282" s="65"/>
      <c r="E7282" s="65"/>
      <c r="F7282" s="65"/>
      <c r="G7282" s="145"/>
    </row>
    <row r="7283" spans="1:7">
      <c r="A7283" s="65"/>
      <c r="B7283" s="65"/>
      <c r="C7283" s="65"/>
      <c r="D7283" s="65"/>
      <c r="E7283" s="65"/>
      <c r="F7283" s="65"/>
      <c r="G7283" s="145"/>
    </row>
    <row r="7284" spans="1:7">
      <c r="A7284" s="65"/>
      <c r="B7284" s="65"/>
      <c r="C7284" s="65"/>
      <c r="D7284" s="65"/>
      <c r="E7284" s="65"/>
      <c r="F7284" s="65"/>
      <c r="G7284" s="145"/>
    </row>
    <row r="7285" spans="1:7">
      <c r="A7285" s="65"/>
      <c r="B7285" s="65"/>
      <c r="C7285" s="65"/>
      <c r="D7285" s="65"/>
      <c r="E7285" s="65"/>
      <c r="F7285" s="65"/>
      <c r="G7285" s="145"/>
    </row>
    <row r="7286" spans="1:7">
      <c r="A7286" s="65"/>
      <c r="B7286" s="65"/>
      <c r="C7286" s="65"/>
      <c r="D7286" s="65"/>
      <c r="E7286" s="65"/>
      <c r="F7286" s="65"/>
      <c r="G7286" s="145"/>
    </row>
    <row r="7287" spans="1:7">
      <c r="A7287" s="65"/>
      <c r="B7287" s="65"/>
      <c r="C7287" s="65"/>
      <c r="D7287" s="65"/>
      <c r="E7287" s="65"/>
      <c r="F7287" s="65"/>
      <c r="G7287" s="145"/>
    </row>
    <row r="7288" spans="1:7">
      <c r="A7288" s="65"/>
      <c r="B7288" s="65"/>
      <c r="C7288" s="65"/>
      <c r="D7288" s="65"/>
      <c r="E7288" s="65"/>
      <c r="F7288" s="65"/>
      <c r="G7288" s="145"/>
    </row>
    <row r="7289" spans="1:7">
      <c r="A7289" s="65"/>
      <c r="B7289" s="65"/>
      <c r="C7289" s="65"/>
      <c r="D7289" s="65"/>
      <c r="E7289" s="65"/>
      <c r="F7289" s="65"/>
      <c r="G7289" s="145"/>
    </row>
    <row r="7290" spans="1:7">
      <c r="A7290" s="65"/>
      <c r="B7290" s="65"/>
      <c r="C7290" s="65"/>
      <c r="D7290" s="65"/>
      <c r="E7290" s="65"/>
      <c r="F7290" s="65"/>
      <c r="G7290" s="145"/>
    </row>
    <row r="7291" spans="1:7">
      <c r="A7291" s="65"/>
      <c r="B7291" s="65"/>
      <c r="C7291" s="65"/>
      <c r="D7291" s="65"/>
      <c r="E7291" s="65"/>
      <c r="F7291" s="65"/>
      <c r="G7291" s="145"/>
    </row>
    <row r="7292" spans="1:7">
      <c r="A7292" s="65"/>
      <c r="B7292" s="65"/>
      <c r="C7292" s="65"/>
      <c r="D7292" s="65"/>
      <c r="E7292" s="65"/>
      <c r="F7292" s="65"/>
      <c r="G7292" s="145"/>
    </row>
    <row r="7293" spans="1:7">
      <c r="A7293" s="65"/>
      <c r="B7293" s="65"/>
      <c r="C7293" s="65"/>
      <c r="D7293" s="65"/>
      <c r="E7293" s="65"/>
      <c r="F7293" s="65"/>
      <c r="G7293" s="145"/>
    </row>
    <row r="7294" spans="1:7">
      <c r="A7294" s="65"/>
      <c r="B7294" s="65"/>
      <c r="C7294" s="65"/>
      <c r="D7294" s="65"/>
      <c r="E7294" s="65"/>
      <c r="F7294" s="65"/>
      <c r="G7294" s="145"/>
    </row>
    <row r="7295" spans="1:7">
      <c r="A7295" s="65"/>
      <c r="B7295" s="65"/>
      <c r="C7295" s="65"/>
      <c r="D7295" s="65"/>
      <c r="E7295" s="65"/>
      <c r="F7295" s="65"/>
      <c r="G7295" s="145"/>
    </row>
    <row r="7296" spans="1:7">
      <c r="A7296" s="65"/>
      <c r="B7296" s="65"/>
      <c r="C7296" s="65"/>
      <c r="D7296" s="65"/>
      <c r="E7296" s="65"/>
      <c r="F7296" s="65"/>
      <c r="G7296" s="145"/>
    </row>
    <row r="7297" spans="1:7">
      <c r="A7297" s="65"/>
      <c r="B7297" s="65"/>
      <c r="C7297" s="65"/>
      <c r="D7297" s="65"/>
      <c r="E7297" s="65"/>
      <c r="F7297" s="65"/>
      <c r="G7297" s="145"/>
    </row>
    <row r="7298" spans="1:7">
      <c r="A7298" s="65"/>
      <c r="B7298" s="65"/>
      <c r="C7298" s="65"/>
      <c r="D7298" s="65"/>
      <c r="E7298" s="65"/>
      <c r="F7298" s="65"/>
      <c r="G7298" s="145"/>
    </row>
    <row r="7299" spans="1:7">
      <c r="A7299" s="65"/>
      <c r="B7299" s="65"/>
      <c r="C7299" s="65"/>
      <c r="D7299" s="65"/>
      <c r="E7299" s="65"/>
      <c r="F7299" s="65"/>
      <c r="G7299" s="145"/>
    </row>
    <row r="7300" spans="1:7">
      <c r="A7300" s="65"/>
      <c r="B7300" s="65"/>
      <c r="C7300" s="65"/>
      <c r="D7300" s="65"/>
      <c r="E7300" s="65"/>
      <c r="F7300" s="65"/>
      <c r="G7300" s="145"/>
    </row>
    <row r="7301" spans="1:7">
      <c r="A7301" s="65"/>
      <c r="B7301" s="65"/>
      <c r="C7301" s="65"/>
      <c r="D7301" s="65"/>
      <c r="E7301" s="65"/>
      <c r="F7301" s="65"/>
      <c r="G7301" s="145"/>
    </row>
    <row r="7302" spans="1:7">
      <c r="A7302" s="65"/>
      <c r="B7302" s="65"/>
      <c r="C7302" s="65"/>
      <c r="D7302" s="65"/>
      <c r="E7302" s="65"/>
      <c r="F7302" s="65"/>
      <c r="G7302" s="145"/>
    </row>
    <row r="7303" spans="1:7">
      <c r="A7303" s="65"/>
      <c r="B7303" s="65"/>
      <c r="C7303" s="65"/>
      <c r="D7303" s="65"/>
      <c r="E7303" s="65"/>
      <c r="F7303" s="65"/>
      <c r="G7303" s="145"/>
    </row>
    <row r="7304" spans="1:7">
      <c r="A7304" s="65"/>
      <c r="B7304" s="65"/>
      <c r="C7304" s="65"/>
      <c r="D7304" s="65"/>
      <c r="E7304" s="65"/>
      <c r="F7304" s="65"/>
      <c r="G7304" s="145"/>
    </row>
    <row r="7305" spans="1:7">
      <c r="A7305" s="65"/>
      <c r="B7305" s="65"/>
      <c r="C7305" s="65"/>
      <c r="D7305" s="65"/>
      <c r="E7305" s="65"/>
      <c r="F7305" s="65"/>
      <c r="G7305" s="145"/>
    </row>
    <row r="7306" spans="1:7">
      <c r="A7306" s="65"/>
      <c r="B7306" s="65"/>
      <c r="C7306" s="65"/>
      <c r="D7306" s="65"/>
      <c r="E7306" s="65"/>
      <c r="F7306" s="65"/>
      <c r="G7306" s="145"/>
    </row>
    <row r="7307" spans="1:7">
      <c r="A7307" s="65"/>
      <c r="B7307" s="65"/>
      <c r="C7307" s="65"/>
      <c r="D7307" s="65"/>
      <c r="E7307" s="65"/>
      <c r="F7307" s="65"/>
      <c r="G7307" s="145"/>
    </row>
    <row r="7308" spans="1:7">
      <c r="A7308" s="65"/>
      <c r="B7308" s="65"/>
      <c r="C7308" s="65"/>
      <c r="D7308" s="65"/>
      <c r="E7308" s="65"/>
      <c r="F7308" s="65"/>
      <c r="G7308" s="145"/>
    </row>
    <row r="7309" spans="1:7">
      <c r="A7309" s="65"/>
      <c r="B7309" s="65"/>
      <c r="C7309" s="65"/>
      <c r="D7309" s="65"/>
      <c r="E7309" s="65"/>
      <c r="F7309" s="65"/>
      <c r="G7309" s="145"/>
    </row>
    <row r="7310" spans="1:7">
      <c r="A7310" s="65"/>
      <c r="B7310" s="65"/>
      <c r="C7310" s="65"/>
      <c r="D7310" s="65"/>
      <c r="E7310" s="65"/>
      <c r="F7310" s="65"/>
      <c r="G7310" s="145"/>
    </row>
    <row r="7311" spans="1:7">
      <c r="A7311" s="65"/>
      <c r="B7311" s="65"/>
      <c r="C7311" s="65"/>
      <c r="D7311" s="65"/>
      <c r="E7311" s="65"/>
      <c r="F7311" s="65"/>
      <c r="G7311" s="145"/>
    </row>
    <row r="7312" spans="1:7">
      <c r="A7312" s="65"/>
      <c r="B7312" s="65"/>
      <c r="C7312" s="65"/>
      <c r="D7312" s="65"/>
      <c r="E7312" s="65"/>
      <c r="F7312" s="65"/>
      <c r="G7312" s="145"/>
    </row>
    <row r="7313" spans="1:7">
      <c r="A7313" s="65"/>
      <c r="B7313" s="65"/>
      <c r="C7313" s="65"/>
      <c r="D7313" s="65"/>
      <c r="E7313" s="65"/>
      <c r="F7313" s="65"/>
      <c r="G7313" s="145"/>
    </row>
    <row r="7314" spans="1:7">
      <c r="A7314" s="65"/>
      <c r="B7314" s="65"/>
      <c r="C7314" s="65"/>
      <c r="D7314" s="65"/>
      <c r="E7314" s="65"/>
      <c r="F7314" s="65"/>
      <c r="G7314" s="145"/>
    </row>
    <row r="7315" spans="1:7">
      <c r="A7315" s="65"/>
      <c r="B7315" s="65"/>
      <c r="C7315" s="65"/>
      <c r="D7315" s="65"/>
      <c r="E7315" s="65"/>
      <c r="F7315" s="65"/>
      <c r="G7315" s="145"/>
    </row>
    <row r="7316" spans="1:7">
      <c r="A7316" s="65"/>
      <c r="B7316" s="65"/>
      <c r="C7316" s="65"/>
      <c r="D7316" s="65"/>
      <c r="E7316" s="65"/>
      <c r="F7316" s="65"/>
      <c r="G7316" s="145"/>
    </row>
    <row r="7317" spans="1:7">
      <c r="A7317" s="65"/>
      <c r="B7317" s="65"/>
      <c r="C7317" s="65"/>
      <c r="D7317" s="65"/>
      <c r="E7317" s="65"/>
      <c r="F7317" s="65"/>
      <c r="G7317" s="145"/>
    </row>
    <row r="7318" spans="1:7">
      <c r="A7318" s="65"/>
      <c r="B7318" s="65"/>
      <c r="C7318" s="65"/>
      <c r="D7318" s="65"/>
      <c r="E7318" s="65"/>
      <c r="F7318" s="65"/>
      <c r="G7318" s="145"/>
    </row>
    <row r="7319" spans="1:7">
      <c r="A7319" s="65"/>
      <c r="B7319" s="65"/>
      <c r="C7319" s="65"/>
      <c r="D7319" s="65"/>
      <c r="E7319" s="65"/>
      <c r="F7319" s="65"/>
      <c r="G7319" s="145"/>
    </row>
    <row r="7320" spans="1:7">
      <c r="A7320" s="65"/>
      <c r="B7320" s="65"/>
      <c r="C7320" s="65"/>
      <c r="D7320" s="65"/>
      <c r="E7320" s="65"/>
      <c r="F7320" s="65"/>
      <c r="G7320" s="145"/>
    </row>
    <row r="7321" spans="1:7">
      <c r="A7321" s="65"/>
      <c r="B7321" s="65"/>
      <c r="C7321" s="65"/>
      <c r="D7321" s="65"/>
      <c r="E7321" s="65"/>
      <c r="F7321" s="65"/>
      <c r="G7321" s="145"/>
    </row>
    <row r="7322" spans="1:7">
      <c r="A7322" s="65"/>
      <c r="B7322" s="65"/>
      <c r="C7322" s="65"/>
      <c r="D7322" s="65"/>
      <c r="E7322" s="65"/>
      <c r="F7322" s="65"/>
      <c r="G7322" s="145"/>
    </row>
    <row r="7323" spans="1:7">
      <c r="A7323" s="65"/>
      <c r="B7323" s="65"/>
      <c r="C7323" s="65"/>
      <c r="D7323" s="65"/>
      <c r="E7323" s="65"/>
      <c r="F7323" s="65"/>
      <c r="G7323" s="145"/>
    </row>
    <row r="7324" spans="1:7">
      <c r="A7324" s="65"/>
      <c r="B7324" s="65"/>
      <c r="C7324" s="65"/>
      <c r="D7324" s="65"/>
      <c r="E7324" s="65"/>
      <c r="F7324" s="65"/>
      <c r="G7324" s="145"/>
    </row>
    <row r="7325" spans="1:7">
      <c r="A7325" s="65"/>
      <c r="B7325" s="65"/>
      <c r="C7325" s="65"/>
      <c r="D7325" s="65"/>
      <c r="E7325" s="65"/>
      <c r="F7325" s="65"/>
      <c r="G7325" s="145"/>
    </row>
    <row r="7326" spans="1:7">
      <c r="A7326" s="65"/>
      <c r="B7326" s="65"/>
      <c r="C7326" s="65"/>
      <c r="D7326" s="65"/>
      <c r="E7326" s="65"/>
      <c r="F7326" s="65"/>
      <c r="G7326" s="145"/>
    </row>
    <row r="7327" spans="1:7">
      <c r="A7327" s="65"/>
      <c r="B7327" s="65"/>
      <c r="C7327" s="65"/>
      <c r="D7327" s="65"/>
      <c r="E7327" s="65"/>
      <c r="F7327" s="65"/>
      <c r="G7327" s="145"/>
    </row>
    <row r="7328" spans="1:7">
      <c r="A7328" s="65"/>
      <c r="B7328" s="65"/>
      <c r="C7328" s="65"/>
      <c r="D7328" s="65"/>
      <c r="E7328" s="65"/>
      <c r="F7328" s="65"/>
      <c r="G7328" s="145"/>
    </row>
    <row r="7329" spans="1:7">
      <c r="A7329" s="65"/>
      <c r="B7329" s="65"/>
      <c r="C7329" s="65"/>
      <c r="D7329" s="65"/>
      <c r="E7329" s="65"/>
      <c r="F7329" s="65"/>
      <c r="G7329" s="145"/>
    </row>
    <row r="7330" spans="1:7">
      <c r="A7330" s="65"/>
      <c r="B7330" s="65"/>
      <c r="C7330" s="65"/>
      <c r="D7330" s="65"/>
      <c r="E7330" s="65"/>
      <c r="F7330" s="65"/>
      <c r="G7330" s="145"/>
    </row>
    <row r="7331" spans="1:7">
      <c r="A7331" s="65"/>
      <c r="B7331" s="65"/>
      <c r="C7331" s="65"/>
      <c r="D7331" s="65"/>
      <c r="E7331" s="65"/>
      <c r="F7331" s="65"/>
      <c r="G7331" s="145"/>
    </row>
    <row r="7332" spans="1:7">
      <c r="A7332" s="65"/>
      <c r="B7332" s="65"/>
      <c r="C7332" s="65"/>
      <c r="D7332" s="65"/>
      <c r="E7332" s="65"/>
      <c r="F7332" s="65"/>
      <c r="G7332" s="145"/>
    </row>
    <row r="7333" spans="1:7">
      <c r="A7333" s="65"/>
      <c r="B7333" s="65"/>
      <c r="C7333" s="65"/>
      <c r="D7333" s="65"/>
      <c r="E7333" s="65"/>
      <c r="F7333" s="65"/>
      <c r="G7333" s="145"/>
    </row>
    <row r="7334" spans="1:7">
      <c r="A7334" s="65"/>
      <c r="B7334" s="65"/>
      <c r="C7334" s="65"/>
      <c r="D7334" s="65"/>
      <c r="E7334" s="65"/>
      <c r="F7334" s="65"/>
      <c r="G7334" s="145"/>
    </row>
    <row r="7335" spans="1:7">
      <c r="A7335" s="65"/>
      <c r="B7335" s="65"/>
      <c r="C7335" s="65"/>
      <c r="D7335" s="65"/>
      <c r="E7335" s="65"/>
      <c r="F7335" s="65"/>
      <c r="G7335" s="145"/>
    </row>
    <row r="7336" spans="1:7">
      <c r="A7336" s="65"/>
      <c r="B7336" s="65"/>
      <c r="C7336" s="65"/>
      <c r="D7336" s="65"/>
      <c r="E7336" s="65"/>
      <c r="F7336" s="65"/>
      <c r="G7336" s="145"/>
    </row>
    <row r="7337" spans="1:7">
      <c r="A7337" s="65"/>
      <c r="B7337" s="65"/>
      <c r="C7337" s="65"/>
      <c r="D7337" s="65"/>
      <c r="E7337" s="65"/>
      <c r="F7337" s="65"/>
      <c r="G7337" s="145"/>
    </row>
    <row r="7338" spans="1:7">
      <c r="A7338" s="65"/>
      <c r="B7338" s="65"/>
      <c r="C7338" s="65"/>
      <c r="D7338" s="65"/>
      <c r="E7338" s="65"/>
      <c r="F7338" s="65"/>
      <c r="G7338" s="145"/>
    </row>
    <row r="7339" spans="1:7">
      <c r="A7339" s="65"/>
      <c r="B7339" s="65"/>
      <c r="C7339" s="65"/>
      <c r="D7339" s="65"/>
      <c r="E7339" s="65"/>
      <c r="F7339" s="65"/>
      <c r="G7339" s="145"/>
    </row>
    <row r="7340" spans="1:7">
      <c r="A7340" s="65"/>
      <c r="B7340" s="65"/>
      <c r="C7340" s="65"/>
      <c r="D7340" s="65"/>
      <c r="E7340" s="65"/>
      <c r="F7340" s="65"/>
      <c r="G7340" s="145"/>
    </row>
    <row r="7341" spans="1:7">
      <c r="A7341" s="65"/>
      <c r="B7341" s="65"/>
      <c r="C7341" s="65"/>
      <c r="D7341" s="65"/>
      <c r="E7341" s="65"/>
      <c r="F7341" s="65"/>
      <c r="G7341" s="145"/>
    </row>
    <row r="7342" spans="1:7">
      <c r="A7342" s="65"/>
      <c r="B7342" s="65"/>
      <c r="C7342" s="65"/>
      <c r="D7342" s="65"/>
      <c r="E7342" s="65"/>
      <c r="F7342" s="65"/>
      <c r="G7342" s="145"/>
    </row>
    <row r="7343" spans="1:7">
      <c r="A7343" s="65"/>
      <c r="B7343" s="65"/>
      <c r="C7343" s="65"/>
      <c r="D7343" s="65"/>
      <c r="E7343" s="65"/>
      <c r="F7343" s="65"/>
      <c r="G7343" s="145"/>
    </row>
    <row r="7344" spans="1:7">
      <c r="A7344" s="65"/>
      <c r="B7344" s="65"/>
      <c r="C7344" s="65"/>
      <c r="D7344" s="65"/>
      <c r="E7344" s="65"/>
      <c r="F7344" s="65"/>
      <c r="G7344" s="145"/>
    </row>
    <row r="7345" spans="1:7">
      <c r="A7345" s="65"/>
      <c r="B7345" s="65"/>
      <c r="C7345" s="65"/>
      <c r="D7345" s="65"/>
      <c r="E7345" s="65"/>
      <c r="F7345" s="65"/>
      <c r="G7345" s="145"/>
    </row>
    <row r="7346" spans="1:7">
      <c r="A7346" s="65"/>
      <c r="B7346" s="65"/>
      <c r="C7346" s="65"/>
      <c r="D7346" s="65"/>
      <c r="E7346" s="65"/>
      <c r="F7346" s="65"/>
      <c r="G7346" s="145"/>
    </row>
    <row r="7347" spans="1:7">
      <c r="A7347" s="65"/>
      <c r="B7347" s="65"/>
      <c r="C7347" s="65"/>
      <c r="D7347" s="65"/>
      <c r="E7347" s="65"/>
      <c r="F7347" s="65"/>
      <c r="G7347" s="145"/>
    </row>
    <row r="7348" spans="1:7">
      <c r="A7348" s="65"/>
      <c r="B7348" s="65"/>
      <c r="C7348" s="65"/>
      <c r="D7348" s="65"/>
      <c r="E7348" s="65"/>
      <c r="F7348" s="65"/>
      <c r="G7348" s="145"/>
    </row>
    <row r="7349" spans="1:7">
      <c r="A7349" s="65"/>
      <c r="B7349" s="65"/>
      <c r="C7349" s="65"/>
      <c r="D7349" s="65"/>
      <c r="E7349" s="65"/>
      <c r="F7349" s="65"/>
      <c r="G7349" s="145"/>
    </row>
    <row r="7350" spans="1:7">
      <c r="A7350" s="65"/>
      <c r="B7350" s="65"/>
      <c r="C7350" s="65"/>
      <c r="D7350" s="65"/>
      <c r="E7350" s="65"/>
      <c r="F7350" s="65"/>
      <c r="G7350" s="145"/>
    </row>
    <row r="7351" spans="1:7">
      <c r="A7351" s="65"/>
      <c r="B7351" s="65"/>
      <c r="C7351" s="65"/>
      <c r="D7351" s="65"/>
      <c r="E7351" s="65"/>
      <c r="F7351" s="65"/>
      <c r="G7351" s="145"/>
    </row>
    <row r="7352" spans="1:7">
      <c r="A7352" s="65"/>
      <c r="B7352" s="65"/>
      <c r="C7352" s="65"/>
      <c r="D7352" s="65"/>
      <c r="E7352" s="65"/>
      <c r="F7352" s="65"/>
      <c r="G7352" s="145"/>
    </row>
    <row r="7353" spans="1:7">
      <c r="A7353" s="65"/>
      <c r="B7353" s="65"/>
      <c r="C7353" s="65"/>
      <c r="D7353" s="65"/>
      <c r="E7353" s="65"/>
      <c r="F7353" s="65"/>
      <c r="G7353" s="145"/>
    </row>
    <row r="7354" spans="1:7">
      <c r="A7354" s="65"/>
      <c r="B7354" s="65"/>
      <c r="C7354" s="65"/>
      <c r="D7354" s="65"/>
      <c r="E7354" s="65"/>
      <c r="F7354" s="65"/>
      <c r="G7354" s="145"/>
    </row>
    <row r="7355" spans="1:7">
      <c r="A7355" s="65"/>
      <c r="B7355" s="65"/>
      <c r="C7355" s="65"/>
      <c r="D7355" s="65"/>
      <c r="E7355" s="65"/>
      <c r="F7355" s="65"/>
      <c r="G7355" s="145"/>
    </row>
    <row r="7356" spans="1:7">
      <c r="A7356" s="65"/>
      <c r="B7356" s="65"/>
      <c r="C7356" s="65"/>
      <c r="D7356" s="65"/>
      <c r="E7356" s="65"/>
      <c r="F7356" s="65"/>
      <c r="G7356" s="145"/>
    </row>
    <row r="7357" spans="1:7">
      <c r="A7357" s="65"/>
      <c r="B7357" s="65"/>
      <c r="C7357" s="65"/>
      <c r="D7357" s="65"/>
      <c r="E7357" s="65"/>
      <c r="F7357" s="65"/>
      <c r="G7357" s="145"/>
    </row>
    <row r="7358" spans="1:7">
      <c r="A7358" s="65"/>
      <c r="B7358" s="65"/>
      <c r="C7358" s="65"/>
      <c r="D7358" s="65"/>
      <c r="E7358" s="65"/>
      <c r="F7358" s="65"/>
      <c r="G7358" s="145"/>
    </row>
    <row r="7359" spans="1:7">
      <c r="A7359" s="65"/>
      <c r="B7359" s="65"/>
      <c r="C7359" s="65"/>
      <c r="D7359" s="65"/>
      <c r="E7359" s="65"/>
      <c r="F7359" s="65"/>
      <c r="G7359" s="145"/>
    </row>
    <row r="7360" spans="1:7">
      <c r="A7360" s="65"/>
      <c r="B7360" s="65"/>
      <c r="C7360" s="65"/>
      <c r="D7360" s="65"/>
      <c r="E7360" s="65"/>
      <c r="F7360" s="65"/>
      <c r="G7360" s="145"/>
    </row>
    <row r="7361" spans="1:7">
      <c r="A7361" s="65"/>
      <c r="B7361" s="65"/>
      <c r="C7361" s="65"/>
      <c r="D7361" s="65"/>
      <c r="E7361" s="65"/>
      <c r="F7361" s="65"/>
      <c r="G7361" s="145"/>
    </row>
    <row r="7362" spans="1:7">
      <c r="A7362" s="65"/>
      <c r="B7362" s="65"/>
      <c r="C7362" s="65"/>
      <c r="D7362" s="65"/>
      <c r="E7362" s="65"/>
      <c r="F7362" s="65"/>
      <c r="G7362" s="145"/>
    </row>
    <row r="7363" spans="1:7">
      <c r="A7363" s="65"/>
      <c r="B7363" s="65"/>
      <c r="C7363" s="65"/>
      <c r="D7363" s="65"/>
      <c r="E7363" s="65"/>
      <c r="F7363" s="65"/>
      <c r="G7363" s="145"/>
    </row>
    <row r="7364" spans="1:7">
      <c r="A7364" s="65"/>
      <c r="B7364" s="65"/>
      <c r="C7364" s="65"/>
      <c r="D7364" s="65"/>
      <c r="E7364" s="65"/>
      <c r="F7364" s="65"/>
      <c r="G7364" s="145"/>
    </row>
    <row r="7365" spans="1:7">
      <c r="A7365" s="65"/>
      <c r="B7365" s="65"/>
      <c r="C7365" s="65"/>
      <c r="D7365" s="65"/>
      <c r="E7365" s="65"/>
      <c r="F7365" s="65"/>
      <c r="G7365" s="145"/>
    </row>
    <row r="7366" spans="1:7">
      <c r="A7366" s="65"/>
      <c r="B7366" s="65"/>
      <c r="C7366" s="65"/>
      <c r="D7366" s="65"/>
      <c r="E7366" s="65"/>
      <c r="F7366" s="65"/>
      <c r="G7366" s="145"/>
    </row>
    <row r="7367" spans="1:7">
      <c r="A7367" s="65"/>
      <c r="B7367" s="65"/>
      <c r="C7367" s="65"/>
      <c r="D7367" s="65"/>
      <c r="E7367" s="65"/>
      <c r="F7367" s="65"/>
      <c r="G7367" s="145"/>
    </row>
    <row r="7368" spans="1:7">
      <c r="A7368" s="65"/>
      <c r="B7368" s="65"/>
      <c r="C7368" s="65"/>
      <c r="D7368" s="65"/>
      <c r="E7368" s="65"/>
      <c r="F7368" s="65"/>
      <c r="G7368" s="145"/>
    </row>
    <row r="7369" spans="1:7">
      <c r="A7369" s="65"/>
      <c r="B7369" s="65"/>
      <c r="C7369" s="65"/>
      <c r="D7369" s="65"/>
      <c r="E7369" s="65"/>
      <c r="F7369" s="65"/>
      <c r="G7369" s="145"/>
    </row>
    <row r="7370" spans="1:7">
      <c r="A7370" s="65"/>
      <c r="B7370" s="65"/>
      <c r="C7370" s="65"/>
      <c r="D7370" s="65"/>
      <c r="E7370" s="65"/>
      <c r="F7370" s="65"/>
      <c r="G7370" s="145"/>
    </row>
    <row r="7371" spans="1:7">
      <c r="A7371" s="65"/>
      <c r="B7371" s="65"/>
      <c r="C7371" s="65"/>
      <c r="D7371" s="65"/>
      <c r="E7371" s="65"/>
      <c r="F7371" s="65"/>
      <c r="G7371" s="145"/>
    </row>
    <row r="7372" spans="1:7">
      <c r="A7372" s="65"/>
      <c r="B7372" s="65"/>
      <c r="C7372" s="65"/>
      <c r="D7372" s="65"/>
      <c r="E7372" s="65"/>
      <c r="F7372" s="65"/>
      <c r="G7372" s="145"/>
    </row>
    <row r="7373" spans="1:7">
      <c r="A7373" s="65"/>
      <c r="B7373" s="65"/>
      <c r="C7373" s="65"/>
      <c r="D7373" s="65"/>
      <c r="E7373" s="65"/>
      <c r="F7373" s="65"/>
      <c r="G7373" s="145"/>
    </row>
    <row r="7374" spans="1:7">
      <c r="A7374" s="65"/>
      <c r="B7374" s="65"/>
      <c r="C7374" s="65"/>
      <c r="D7374" s="65"/>
      <c r="E7374" s="65"/>
      <c r="F7374" s="65"/>
      <c r="G7374" s="145"/>
    </row>
    <row r="7375" spans="1:7">
      <c r="A7375" s="65"/>
      <c r="B7375" s="65"/>
      <c r="C7375" s="65"/>
      <c r="D7375" s="65"/>
      <c r="E7375" s="65"/>
      <c r="F7375" s="65"/>
      <c r="G7375" s="145"/>
    </row>
    <row r="7376" spans="1:7">
      <c r="A7376" s="65"/>
      <c r="B7376" s="65"/>
      <c r="C7376" s="65"/>
      <c r="D7376" s="65"/>
      <c r="E7376" s="65"/>
      <c r="F7376" s="65"/>
      <c r="G7376" s="145"/>
    </row>
    <row r="7377" spans="1:7">
      <c r="A7377" s="65"/>
      <c r="B7377" s="65"/>
      <c r="C7377" s="65"/>
      <c r="D7377" s="65"/>
      <c r="E7377" s="65"/>
      <c r="F7377" s="65"/>
      <c r="G7377" s="145"/>
    </row>
    <row r="7378" spans="1:7">
      <c r="A7378" s="65"/>
      <c r="B7378" s="65"/>
      <c r="C7378" s="65"/>
      <c r="D7378" s="65"/>
      <c r="E7378" s="65"/>
      <c r="F7378" s="65"/>
      <c r="G7378" s="145"/>
    </row>
    <row r="7379" spans="1:7">
      <c r="A7379" s="65"/>
      <c r="B7379" s="65"/>
      <c r="C7379" s="65"/>
      <c r="D7379" s="65"/>
      <c r="E7379" s="65"/>
      <c r="F7379" s="65"/>
      <c r="G7379" s="145"/>
    </row>
    <row r="7380" spans="1:7">
      <c r="A7380" s="65"/>
      <c r="B7380" s="65"/>
      <c r="C7380" s="65"/>
      <c r="D7380" s="65"/>
      <c r="E7380" s="65"/>
      <c r="F7380" s="65"/>
      <c r="G7380" s="145"/>
    </row>
    <row r="7381" spans="1:7">
      <c r="A7381" s="65"/>
      <c r="B7381" s="65"/>
      <c r="C7381" s="65"/>
      <c r="D7381" s="65"/>
      <c r="E7381" s="65"/>
      <c r="F7381" s="65"/>
      <c r="G7381" s="145"/>
    </row>
    <row r="7382" spans="1:7">
      <c r="A7382" s="65"/>
      <c r="B7382" s="65"/>
      <c r="C7382" s="65"/>
      <c r="D7382" s="65"/>
      <c r="E7382" s="65"/>
      <c r="F7382" s="65"/>
      <c r="G7382" s="145"/>
    </row>
    <row r="7383" spans="1:7">
      <c r="A7383" s="65"/>
      <c r="B7383" s="65"/>
      <c r="C7383" s="65"/>
      <c r="D7383" s="65"/>
      <c r="E7383" s="65"/>
      <c r="F7383" s="65"/>
      <c r="G7383" s="145"/>
    </row>
    <row r="7384" spans="1:7">
      <c r="A7384" s="65"/>
      <c r="B7384" s="65"/>
      <c r="C7384" s="65"/>
      <c r="D7384" s="65"/>
      <c r="E7384" s="65"/>
      <c r="F7384" s="65"/>
      <c r="G7384" s="145"/>
    </row>
    <row r="7385" spans="1:7">
      <c r="A7385" s="65"/>
      <c r="B7385" s="65"/>
      <c r="C7385" s="65"/>
      <c r="D7385" s="65"/>
      <c r="E7385" s="65"/>
      <c r="F7385" s="65"/>
      <c r="G7385" s="145"/>
    </row>
    <row r="7386" spans="1:7">
      <c r="A7386" s="65"/>
      <c r="B7386" s="65"/>
      <c r="C7386" s="65"/>
      <c r="D7386" s="65"/>
      <c r="E7386" s="65"/>
      <c r="F7386" s="65"/>
      <c r="G7386" s="145"/>
    </row>
    <row r="7387" spans="1:7">
      <c r="A7387" s="65"/>
      <c r="B7387" s="65"/>
      <c r="C7387" s="65"/>
      <c r="D7387" s="65"/>
      <c r="E7387" s="65"/>
      <c r="F7387" s="65"/>
      <c r="G7387" s="145"/>
    </row>
    <row r="7388" spans="1:7">
      <c r="A7388" s="65"/>
      <c r="B7388" s="65"/>
      <c r="C7388" s="65"/>
      <c r="D7388" s="65"/>
      <c r="E7388" s="65"/>
      <c r="F7388" s="65"/>
      <c r="G7388" s="145"/>
    </row>
    <row r="7389" spans="1:7">
      <c r="A7389" s="65"/>
      <c r="B7389" s="65"/>
      <c r="C7389" s="65"/>
      <c r="D7389" s="65"/>
      <c r="E7389" s="65"/>
      <c r="F7389" s="65"/>
      <c r="G7389" s="145"/>
    </row>
    <row r="7390" spans="1:7">
      <c r="A7390" s="65"/>
      <c r="B7390" s="65"/>
      <c r="C7390" s="65"/>
      <c r="D7390" s="65"/>
      <c r="E7390" s="65"/>
      <c r="F7390" s="65"/>
      <c r="G7390" s="145"/>
    </row>
    <row r="7391" spans="1:7">
      <c r="A7391" s="65"/>
      <c r="B7391" s="65"/>
      <c r="C7391" s="65"/>
      <c r="D7391" s="65"/>
      <c r="E7391" s="65"/>
      <c r="F7391" s="65"/>
      <c r="G7391" s="145"/>
    </row>
    <row r="7392" spans="1:7">
      <c r="A7392" s="65"/>
      <c r="B7392" s="65"/>
      <c r="C7392" s="65"/>
      <c r="D7392" s="65"/>
      <c r="E7392" s="65"/>
      <c r="F7392" s="65"/>
      <c r="G7392" s="145"/>
    </row>
    <row r="7393" spans="1:7">
      <c r="A7393" s="65"/>
      <c r="B7393" s="65"/>
      <c r="C7393" s="65"/>
      <c r="D7393" s="65"/>
      <c r="E7393" s="65"/>
      <c r="F7393" s="65"/>
      <c r="G7393" s="145"/>
    </row>
    <row r="7394" spans="1:7">
      <c r="A7394" s="65"/>
      <c r="B7394" s="65"/>
      <c r="C7394" s="65"/>
      <c r="D7394" s="65"/>
      <c r="E7394" s="65"/>
      <c r="F7394" s="65"/>
      <c r="G7394" s="145"/>
    </row>
    <row r="7395" spans="1:7">
      <c r="A7395" s="65"/>
      <c r="B7395" s="65"/>
      <c r="C7395" s="65"/>
      <c r="D7395" s="65"/>
      <c r="E7395" s="65"/>
      <c r="F7395" s="65"/>
      <c r="G7395" s="145"/>
    </row>
    <row r="7396" spans="1:7">
      <c r="A7396" s="65"/>
      <c r="B7396" s="65"/>
      <c r="C7396" s="65"/>
      <c r="D7396" s="65"/>
      <c r="E7396" s="65"/>
      <c r="F7396" s="65"/>
      <c r="G7396" s="145"/>
    </row>
    <row r="7397" spans="1:7">
      <c r="A7397" s="65"/>
      <c r="B7397" s="65"/>
      <c r="C7397" s="65"/>
      <c r="D7397" s="65"/>
      <c r="E7397" s="65"/>
      <c r="F7397" s="65"/>
      <c r="G7397" s="145"/>
    </row>
    <row r="7398" spans="1:7">
      <c r="A7398" s="65"/>
      <c r="B7398" s="65"/>
      <c r="C7398" s="65"/>
      <c r="D7398" s="65"/>
      <c r="E7398" s="65"/>
      <c r="F7398" s="65"/>
      <c r="G7398" s="145"/>
    </row>
    <row r="7399" spans="1:7">
      <c r="A7399" s="65"/>
      <c r="B7399" s="65"/>
      <c r="C7399" s="65"/>
      <c r="D7399" s="65"/>
      <c r="E7399" s="65"/>
      <c r="F7399" s="65"/>
      <c r="G7399" s="145"/>
    </row>
    <row r="7400" spans="1:7">
      <c r="A7400" s="65"/>
      <c r="B7400" s="65"/>
      <c r="C7400" s="65"/>
      <c r="D7400" s="65"/>
      <c r="E7400" s="65"/>
      <c r="F7400" s="65"/>
      <c r="G7400" s="145"/>
    </row>
    <row r="7401" spans="1:7">
      <c r="A7401" s="65"/>
      <c r="B7401" s="65"/>
      <c r="C7401" s="65"/>
      <c r="D7401" s="65"/>
      <c r="E7401" s="65"/>
      <c r="F7401" s="65"/>
      <c r="G7401" s="145"/>
    </row>
    <row r="7402" spans="1:7">
      <c r="A7402" s="65"/>
      <c r="B7402" s="65"/>
      <c r="C7402" s="65"/>
      <c r="D7402" s="65"/>
      <c r="E7402" s="65"/>
      <c r="F7402" s="65"/>
      <c r="G7402" s="145"/>
    </row>
    <row r="7403" spans="1:7">
      <c r="A7403" s="65"/>
      <c r="B7403" s="65"/>
      <c r="C7403" s="65"/>
      <c r="D7403" s="65"/>
      <c r="E7403" s="65"/>
      <c r="F7403" s="65"/>
      <c r="G7403" s="145"/>
    </row>
    <row r="7404" spans="1:7">
      <c r="A7404" s="65"/>
      <c r="B7404" s="65"/>
      <c r="C7404" s="65"/>
      <c r="D7404" s="65"/>
      <c r="E7404" s="65"/>
      <c r="F7404" s="65"/>
      <c r="G7404" s="145"/>
    </row>
    <row r="7405" spans="1:7">
      <c r="A7405" s="65"/>
      <c r="B7405" s="65"/>
      <c r="C7405" s="65"/>
      <c r="D7405" s="65"/>
      <c r="E7405" s="65"/>
      <c r="F7405" s="65"/>
      <c r="G7405" s="145"/>
    </row>
    <row r="7406" spans="1:7">
      <c r="A7406" s="65"/>
      <c r="B7406" s="65"/>
      <c r="C7406" s="65"/>
      <c r="D7406" s="65"/>
      <c r="E7406" s="65"/>
      <c r="F7406" s="65"/>
      <c r="G7406" s="145"/>
    </row>
    <row r="7407" spans="1:7">
      <c r="A7407" s="65"/>
      <c r="B7407" s="65"/>
      <c r="C7407" s="65"/>
      <c r="D7407" s="65"/>
      <c r="E7407" s="65"/>
      <c r="F7407" s="65"/>
      <c r="G7407" s="145"/>
    </row>
    <row r="7408" spans="1:7">
      <c r="A7408" s="65"/>
      <c r="B7408" s="65"/>
      <c r="C7408" s="65"/>
      <c r="D7408" s="65"/>
      <c r="E7408" s="65"/>
      <c r="F7408" s="65"/>
      <c r="G7408" s="145"/>
    </row>
    <row r="7409" spans="1:7">
      <c r="A7409" s="65"/>
      <c r="B7409" s="65"/>
      <c r="C7409" s="65"/>
      <c r="D7409" s="65"/>
      <c r="E7409" s="65"/>
      <c r="F7409" s="65"/>
      <c r="G7409" s="145"/>
    </row>
    <row r="7410" spans="1:7">
      <c r="A7410" s="65"/>
      <c r="B7410" s="65"/>
      <c r="C7410" s="65"/>
      <c r="D7410" s="65"/>
      <c r="E7410" s="65"/>
      <c r="F7410" s="65"/>
      <c r="G7410" s="145"/>
    </row>
    <row r="7411" spans="1:7">
      <c r="A7411" s="65"/>
      <c r="B7411" s="65"/>
      <c r="C7411" s="65"/>
      <c r="D7411" s="65"/>
      <c r="E7411" s="65"/>
      <c r="F7411" s="65"/>
      <c r="G7411" s="145"/>
    </row>
    <row r="7412" spans="1:7">
      <c r="A7412" s="65"/>
      <c r="B7412" s="65"/>
      <c r="C7412" s="65"/>
      <c r="D7412" s="65"/>
      <c r="E7412" s="65"/>
      <c r="F7412" s="65"/>
      <c r="G7412" s="145"/>
    </row>
    <row r="7413" spans="1:7">
      <c r="A7413" s="65"/>
      <c r="B7413" s="65"/>
      <c r="C7413" s="65"/>
      <c r="D7413" s="65"/>
      <c r="E7413" s="65"/>
      <c r="F7413" s="65"/>
      <c r="G7413" s="145"/>
    </row>
    <row r="7414" spans="1:7">
      <c r="A7414" s="65"/>
      <c r="B7414" s="65"/>
      <c r="C7414" s="65"/>
      <c r="D7414" s="65"/>
      <c r="E7414" s="65"/>
      <c r="F7414" s="65"/>
      <c r="G7414" s="145"/>
    </row>
    <row r="7415" spans="1:7">
      <c r="A7415" s="65"/>
      <c r="B7415" s="65"/>
      <c r="C7415" s="65"/>
      <c r="D7415" s="65"/>
      <c r="E7415" s="65"/>
      <c r="F7415" s="65"/>
      <c r="G7415" s="145"/>
    </row>
    <row r="7416" spans="1:7">
      <c r="A7416" s="65"/>
      <c r="B7416" s="65"/>
      <c r="C7416" s="65"/>
      <c r="D7416" s="65"/>
      <c r="E7416" s="65"/>
      <c r="F7416" s="65"/>
      <c r="G7416" s="145"/>
    </row>
    <row r="7417" spans="1:7">
      <c r="A7417" s="65"/>
      <c r="B7417" s="65"/>
      <c r="C7417" s="65"/>
      <c r="D7417" s="65"/>
      <c r="E7417" s="65"/>
      <c r="F7417" s="65"/>
      <c r="G7417" s="145"/>
    </row>
    <row r="7418" spans="1:7">
      <c r="A7418" s="65"/>
      <c r="B7418" s="65"/>
      <c r="C7418" s="65"/>
      <c r="D7418" s="65"/>
      <c r="E7418" s="65"/>
      <c r="F7418" s="65"/>
      <c r="G7418" s="145"/>
    </row>
    <row r="7419" spans="1:7">
      <c r="A7419" s="65"/>
      <c r="B7419" s="65"/>
      <c r="C7419" s="65"/>
      <c r="D7419" s="65"/>
      <c r="E7419" s="65"/>
      <c r="F7419" s="65"/>
      <c r="G7419" s="145"/>
    </row>
    <row r="7420" spans="1:7">
      <c r="A7420" s="65"/>
      <c r="B7420" s="65"/>
      <c r="C7420" s="65"/>
      <c r="D7420" s="65"/>
      <c r="E7420" s="65"/>
      <c r="F7420" s="65"/>
      <c r="G7420" s="145"/>
    </row>
    <row r="7421" spans="1:7">
      <c r="A7421" s="65"/>
      <c r="B7421" s="65"/>
      <c r="C7421" s="65"/>
      <c r="D7421" s="65"/>
      <c r="E7421" s="65"/>
      <c r="F7421" s="65"/>
      <c r="G7421" s="145"/>
    </row>
    <row r="7422" spans="1:7">
      <c r="A7422" s="65"/>
      <c r="B7422" s="65"/>
      <c r="C7422" s="65"/>
      <c r="D7422" s="65"/>
      <c r="E7422" s="65"/>
      <c r="F7422" s="65"/>
      <c r="G7422" s="145"/>
    </row>
    <row r="7423" spans="1:7">
      <c r="A7423" s="65"/>
      <c r="B7423" s="65"/>
      <c r="C7423" s="65"/>
      <c r="D7423" s="65"/>
      <c r="E7423" s="65"/>
      <c r="F7423" s="65"/>
      <c r="G7423" s="145"/>
    </row>
    <row r="7424" spans="1:7">
      <c r="A7424" s="65"/>
      <c r="B7424" s="65"/>
      <c r="C7424" s="65"/>
      <c r="D7424" s="65"/>
      <c r="E7424" s="65"/>
      <c r="F7424" s="65"/>
      <c r="G7424" s="145"/>
    </row>
    <row r="7425" spans="1:7">
      <c r="A7425" s="65"/>
      <c r="B7425" s="65"/>
      <c r="C7425" s="65"/>
      <c r="D7425" s="65"/>
      <c r="E7425" s="65"/>
      <c r="F7425" s="65"/>
      <c r="G7425" s="145"/>
    </row>
    <row r="7426" spans="1:7">
      <c r="A7426" s="65"/>
      <c r="B7426" s="65"/>
      <c r="C7426" s="65"/>
      <c r="D7426" s="65"/>
      <c r="E7426" s="65"/>
      <c r="F7426" s="65"/>
      <c r="G7426" s="145"/>
    </row>
    <row r="7427" spans="1:7">
      <c r="A7427" s="65"/>
      <c r="B7427" s="65"/>
      <c r="C7427" s="65"/>
      <c r="D7427" s="65"/>
      <c r="E7427" s="65"/>
      <c r="F7427" s="65"/>
      <c r="G7427" s="145"/>
    </row>
    <row r="7428" spans="1:7">
      <c r="A7428" s="65"/>
      <c r="B7428" s="65"/>
      <c r="C7428" s="65"/>
      <c r="D7428" s="65"/>
      <c r="E7428" s="65"/>
      <c r="F7428" s="65"/>
      <c r="G7428" s="145"/>
    </row>
    <row r="7429" spans="1:7">
      <c r="A7429" s="65"/>
      <c r="B7429" s="65"/>
      <c r="C7429" s="65"/>
      <c r="D7429" s="65"/>
      <c r="E7429" s="65"/>
      <c r="F7429" s="65"/>
      <c r="G7429" s="145"/>
    </row>
    <row r="7430" spans="1:7">
      <c r="A7430" s="65"/>
      <c r="B7430" s="65"/>
      <c r="C7430" s="65"/>
      <c r="D7430" s="65"/>
      <c r="E7430" s="65"/>
      <c r="F7430" s="65"/>
      <c r="G7430" s="145"/>
    </row>
    <row r="7431" spans="1:7">
      <c r="A7431" s="65"/>
      <c r="B7431" s="65"/>
      <c r="C7431" s="65"/>
      <c r="D7431" s="65"/>
      <c r="E7431" s="65"/>
      <c r="F7431" s="65"/>
      <c r="G7431" s="145"/>
    </row>
    <row r="7432" spans="1:7">
      <c r="A7432" s="65"/>
      <c r="B7432" s="65"/>
      <c r="C7432" s="65"/>
      <c r="D7432" s="65"/>
      <c r="E7432" s="65"/>
      <c r="F7432" s="65"/>
      <c r="G7432" s="145"/>
    </row>
    <row r="7433" spans="1:7">
      <c r="A7433" s="65"/>
      <c r="B7433" s="65"/>
      <c r="C7433" s="65"/>
      <c r="D7433" s="65"/>
      <c r="E7433" s="65"/>
      <c r="F7433" s="65"/>
      <c r="G7433" s="145"/>
    </row>
    <row r="7434" spans="1:7">
      <c r="A7434" s="65"/>
      <c r="B7434" s="65"/>
      <c r="C7434" s="65"/>
      <c r="D7434" s="65"/>
      <c r="E7434" s="65"/>
      <c r="F7434" s="65"/>
      <c r="G7434" s="145"/>
    </row>
    <row r="7435" spans="1:7">
      <c r="A7435" s="65"/>
      <c r="B7435" s="65"/>
      <c r="C7435" s="65"/>
      <c r="D7435" s="65"/>
      <c r="E7435" s="65"/>
      <c r="F7435" s="65"/>
      <c r="G7435" s="145"/>
    </row>
    <row r="7436" spans="1:7">
      <c r="A7436" s="65"/>
      <c r="B7436" s="65"/>
      <c r="C7436" s="65"/>
      <c r="D7436" s="65"/>
      <c r="E7436" s="65"/>
      <c r="F7436" s="65"/>
      <c r="G7436" s="145"/>
    </row>
    <row r="7437" spans="1:7">
      <c r="A7437" s="65"/>
      <c r="B7437" s="65"/>
      <c r="C7437" s="65"/>
      <c r="D7437" s="65"/>
      <c r="E7437" s="65"/>
      <c r="F7437" s="65"/>
      <c r="G7437" s="145"/>
    </row>
    <row r="7438" spans="1:7">
      <c r="A7438" s="65"/>
      <c r="B7438" s="65"/>
      <c r="C7438" s="65"/>
      <c r="D7438" s="65"/>
      <c r="E7438" s="65"/>
      <c r="F7438" s="65"/>
      <c r="G7438" s="145"/>
    </row>
    <row r="7439" spans="1:7">
      <c r="A7439" s="65"/>
      <c r="B7439" s="65"/>
      <c r="C7439" s="65"/>
      <c r="D7439" s="65"/>
      <c r="E7439" s="65"/>
      <c r="F7439" s="65"/>
      <c r="G7439" s="145"/>
    </row>
    <row r="7440" spans="1:7">
      <c r="A7440" s="65"/>
      <c r="B7440" s="65"/>
      <c r="C7440" s="65"/>
      <c r="D7440" s="65"/>
      <c r="E7440" s="65"/>
      <c r="F7440" s="65"/>
      <c r="G7440" s="145"/>
    </row>
    <row r="7441" spans="1:7">
      <c r="A7441" s="65"/>
      <c r="B7441" s="65"/>
      <c r="C7441" s="65"/>
      <c r="D7441" s="65"/>
      <c r="E7441" s="65"/>
      <c r="F7441" s="65"/>
      <c r="G7441" s="145"/>
    </row>
    <row r="7442" spans="1:7">
      <c r="A7442" s="65"/>
      <c r="B7442" s="65"/>
      <c r="C7442" s="65"/>
      <c r="D7442" s="65"/>
      <c r="E7442" s="65"/>
      <c r="F7442" s="65"/>
      <c r="G7442" s="145"/>
    </row>
    <row r="7443" spans="1:7">
      <c r="A7443" s="65"/>
      <c r="B7443" s="65"/>
      <c r="C7443" s="65"/>
      <c r="D7443" s="65"/>
      <c r="E7443" s="65"/>
      <c r="F7443" s="65"/>
      <c r="G7443" s="145"/>
    </row>
    <row r="7444" spans="1:7">
      <c r="A7444" s="65"/>
      <c r="B7444" s="65"/>
      <c r="C7444" s="65"/>
      <c r="D7444" s="65"/>
      <c r="E7444" s="65"/>
      <c r="F7444" s="65"/>
      <c r="G7444" s="145"/>
    </row>
    <row r="7445" spans="1:7">
      <c r="A7445" s="65"/>
      <c r="B7445" s="65"/>
      <c r="C7445" s="65"/>
      <c r="D7445" s="65"/>
      <c r="E7445" s="65"/>
      <c r="F7445" s="65"/>
      <c r="G7445" s="145"/>
    </row>
    <row r="7446" spans="1:7">
      <c r="A7446" s="65"/>
      <c r="B7446" s="65"/>
      <c r="C7446" s="65"/>
      <c r="D7446" s="65"/>
      <c r="E7446" s="65"/>
      <c r="F7446" s="65"/>
      <c r="G7446" s="145"/>
    </row>
    <row r="7447" spans="1:7">
      <c r="A7447" s="65"/>
      <c r="B7447" s="65"/>
      <c r="C7447" s="65"/>
      <c r="D7447" s="65"/>
      <c r="E7447" s="65"/>
      <c r="F7447" s="65"/>
      <c r="G7447" s="145"/>
    </row>
    <row r="7448" spans="1:7">
      <c r="A7448" s="65"/>
      <c r="B7448" s="65"/>
      <c r="C7448" s="65"/>
      <c r="D7448" s="65"/>
      <c r="E7448" s="65"/>
      <c r="F7448" s="65"/>
      <c r="G7448" s="145"/>
    </row>
    <row r="7449" spans="1:7">
      <c r="A7449" s="65"/>
      <c r="B7449" s="65"/>
      <c r="C7449" s="65"/>
      <c r="D7449" s="65"/>
      <c r="E7449" s="65"/>
      <c r="F7449" s="65"/>
      <c r="G7449" s="145"/>
    </row>
    <row r="7450" spans="1:7">
      <c r="A7450" s="65"/>
      <c r="B7450" s="65"/>
      <c r="C7450" s="65"/>
      <c r="D7450" s="65"/>
      <c r="E7450" s="65"/>
      <c r="F7450" s="65"/>
      <c r="G7450" s="145"/>
    </row>
    <row r="7451" spans="1:7">
      <c r="A7451" s="65"/>
      <c r="B7451" s="65"/>
      <c r="C7451" s="65"/>
      <c r="D7451" s="65"/>
      <c r="E7451" s="65"/>
      <c r="F7451" s="65"/>
      <c r="G7451" s="145"/>
    </row>
    <row r="7452" spans="1:7">
      <c r="A7452" s="65"/>
      <c r="B7452" s="65"/>
      <c r="C7452" s="65"/>
      <c r="D7452" s="65"/>
      <c r="E7452" s="65"/>
      <c r="F7452" s="65"/>
      <c r="G7452" s="145"/>
    </row>
    <row r="7453" spans="1:7">
      <c r="A7453" s="65"/>
      <c r="B7453" s="65"/>
      <c r="C7453" s="65"/>
      <c r="D7453" s="65"/>
      <c r="E7453" s="65"/>
      <c r="F7453" s="65"/>
      <c r="G7453" s="145"/>
    </row>
    <row r="7454" spans="1:7">
      <c r="A7454" s="65"/>
      <c r="B7454" s="65"/>
      <c r="C7454" s="65"/>
      <c r="D7454" s="65"/>
      <c r="E7454" s="65"/>
      <c r="F7454" s="65"/>
      <c r="G7454" s="145"/>
    </row>
    <row r="7455" spans="1:7">
      <c r="A7455" s="65"/>
      <c r="B7455" s="65"/>
      <c r="C7455" s="65"/>
      <c r="D7455" s="65"/>
      <c r="E7455" s="65"/>
      <c r="F7455" s="65"/>
      <c r="G7455" s="145"/>
    </row>
    <row r="7456" spans="1:7">
      <c r="A7456" s="65"/>
      <c r="B7456" s="65"/>
      <c r="C7456" s="65"/>
      <c r="D7456" s="65"/>
      <c r="E7456" s="65"/>
      <c r="F7456" s="65"/>
      <c r="G7456" s="145"/>
    </row>
    <row r="7457" spans="1:7">
      <c r="A7457" s="65"/>
      <c r="B7457" s="65"/>
      <c r="C7457" s="65"/>
      <c r="D7457" s="65"/>
      <c r="E7457" s="65"/>
      <c r="F7457" s="65"/>
      <c r="G7457" s="145"/>
    </row>
    <row r="7458" spans="1:7">
      <c r="A7458" s="65"/>
      <c r="B7458" s="65"/>
      <c r="C7458" s="65"/>
      <c r="D7458" s="65"/>
      <c r="E7458" s="65"/>
      <c r="F7458" s="65"/>
      <c r="G7458" s="145"/>
    </row>
    <row r="7459" spans="1:7">
      <c r="A7459" s="65"/>
      <c r="B7459" s="65"/>
      <c r="C7459" s="65"/>
      <c r="D7459" s="65"/>
      <c r="E7459" s="65"/>
      <c r="F7459" s="65"/>
      <c r="G7459" s="145"/>
    </row>
    <row r="7460" spans="1:7">
      <c r="A7460" s="65"/>
      <c r="B7460" s="65"/>
      <c r="C7460" s="65"/>
      <c r="D7460" s="65"/>
      <c r="E7460" s="65"/>
      <c r="F7460" s="65"/>
      <c r="G7460" s="145"/>
    </row>
    <row r="7461" spans="1:7">
      <c r="A7461" s="65"/>
      <c r="B7461" s="65"/>
      <c r="C7461" s="65"/>
      <c r="D7461" s="65"/>
      <c r="E7461" s="65"/>
      <c r="F7461" s="65"/>
      <c r="G7461" s="145"/>
    </row>
    <row r="7462" spans="1:7">
      <c r="A7462" s="65"/>
      <c r="B7462" s="65"/>
      <c r="C7462" s="65"/>
      <c r="D7462" s="65"/>
      <c r="E7462" s="65"/>
      <c r="F7462" s="65"/>
      <c r="G7462" s="145"/>
    </row>
    <row r="7463" spans="1:7">
      <c r="A7463" s="65"/>
      <c r="B7463" s="65"/>
      <c r="C7463" s="65"/>
      <c r="D7463" s="65"/>
      <c r="E7463" s="65"/>
      <c r="F7463" s="65"/>
      <c r="G7463" s="145"/>
    </row>
    <row r="7464" spans="1:7">
      <c r="A7464" s="65"/>
      <c r="B7464" s="65"/>
      <c r="C7464" s="65"/>
      <c r="D7464" s="65"/>
      <c r="E7464" s="65"/>
      <c r="F7464" s="65"/>
      <c r="G7464" s="145"/>
    </row>
    <row r="7465" spans="1:7">
      <c r="A7465" s="65"/>
      <c r="B7465" s="65"/>
      <c r="C7465" s="65"/>
      <c r="D7465" s="65"/>
      <c r="E7465" s="65"/>
      <c r="F7465" s="65"/>
      <c r="G7465" s="145"/>
    </row>
    <row r="7466" spans="1:7">
      <c r="A7466" s="65"/>
      <c r="B7466" s="65"/>
      <c r="C7466" s="65"/>
      <c r="D7466" s="65"/>
      <c r="E7466" s="65"/>
      <c r="F7466" s="65"/>
      <c r="G7466" s="145"/>
    </row>
    <row r="7467" spans="1:7">
      <c r="A7467" s="65"/>
      <c r="B7467" s="65"/>
      <c r="C7467" s="65"/>
      <c r="D7467" s="65"/>
      <c r="E7467" s="65"/>
      <c r="F7467" s="65"/>
      <c r="G7467" s="145"/>
    </row>
    <row r="7468" spans="1:7">
      <c r="A7468" s="65"/>
      <c r="B7468" s="65"/>
      <c r="C7468" s="65"/>
      <c r="D7468" s="65"/>
      <c r="E7468" s="65"/>
      <c r="F7468" s="65"/>
      <c r="G7468" s="145"/>
    </row>
    <row r="7469" spans="1:7">
      <c r="A7469" s="65"/>
      <c r="B7469" s="65"/>
      <c r="C7469" s="65"/>
      <c r="D7469" s="65"/>
      <c r="E7469" s="65"/>
      <c r="F7469" s="65"/>
      <c r="G7469" s="145"/>
    </row>
    <row r="7470" spans="1:7">
      <c r="A7470" s="65"/>
      <c r="B7470" s="65"/>
      <c r="C7470" s="65"/>
      <c r="D7470" s="65"/>
      <c r="E7470" s="65"/>
      <c r="F7470" s="65"/>
      <c r="G7470" s="145"/>
    </row>
    <row r="7471" spans="1:7">
      <c r="A7471" s="65"/>
      <c r="B7471" s="65"/>
      <c r="C7471" s="65"/>
      <c r="D7471" s="65"/>
      <c r="E7471" s="65"/>
      <c r="F7471" s="65"/>
      <c r="G7471" s="145"/>
    </row>
    <row r="7472" spans="1:7">
      <c r="A7472" s="65"/>
      <c r="B7472" s="65"/>
      <c r="C7472" s="65"/>
      <c r="D7472" s="65"/>
      <c r="E7472" s="65"/>
      <c r="F7472" s="65"/>
      <c r="G7472" s="145"/>
    </row>
    <row r="7473" spans="1:7">
      <c r="A7473" s="65"/>
      <c r="B7473" s="65"/>
      <c r="C7473" s="65"/>
      <c r="D7473" s="65"/>
      <c r="E7473" s="65"/>
      <c r="F7473" s="65"/>
      <c r="G7473" s="145"/>
    </row>
    <row r="7474" spans="1:7">
      <c r="A7474" s="65"/>
      <c r="B7474" s="65"/>
      <c r="C7474" s="65"/>
      <c r="D7474" s="65"/>
      <c r="E7474" s="65"/>
      <c r="F7474" s="65"/>
      <c r="G7474" s="145"/>
    </row>
    <row r="7475" spans="1:7">
      <c r="A7475" s="65"/>
      <c r="B7475" s="65"/>
      <c r="C7475" s="65"/>
      <c r="D7475" s="65"/>
      <c r="E7475" s="65"/>
      <c r="F7475" s="65"/>
      <c r="G7475" s="145"/>
    </row>
    <row r="7476" spans="1:7">
      <c r="A7476" s="65"/>
      <c r="B7476" s="65"/>
      <c r="C7476" s="65"/>
      <c r="D7476" s="65"/>
      <c r="E7476" s="65"/>
      <c r="F7476" s="65"/>
      <c r="G7476" s="145"/>
    </row>
    <row r="7477" spans="1:7">
      <c r="A7477" s="65"/>
      <c r="B7477" s="65"/>
      <c r="C7477" s="65"/>
      <c r="D7477" s="65"/>
      <c r="E7477" s="65"/>
      <c r="F7477" s="65"/>
      <c r="G7477" s="145"/>
    </row>
    <row r="7478" spans="1:7">
      <c r="A7478" s="65"/>
      <c r="B7478" s="65"/>
      <c r="C7478" s="65"/>
      <c r="D7478" s="65"/>
      <c r="E7478" s="65"/>
      <c r="F7478" s="65"/>
      <c r="G7478" s="145"/>
    </row>
    <row r="7479" spans="1:7">
      <c r="A7479" s="65"/>
      <c r="B7479" s="65"/>
      <c r="C7479" s="65"/>
      <c r="D7479" s="65"/>
      <c r="E7479" s="65"/>
      <c r="F7479" s="65"/>
      <c r="G7479" s="145"/>
    </row>
    <row r="7480" spans="1:7">
      <c r="A7480" s="65"/>
      <c r="B7480" s="65"/>
      <c r="C7480" s="65"/>
      <c r="D7480" s="65"/>
      <c r="E7480" s="65"/>
      <c r="F7480" s="65"/>
      <c r="G7480" s="145"/>
    </row>
    <row r="7481" spans="1:7">
      <c r="A7481" s="65"/>
      <c r="B7481" s="65"/>
      <c r="C7481" s="65"/>
      <c r="D7481" s="65"/>
      <c r="E7481" s="65"/>
      <c r="F7481" s="65"/>
      <c r="G7481" s="145"/>
    </row>
    <row r="7482" spans="1:7">
      <c r="A7482" s="65"/>
      <c r="B7482" s="65"/>
      <c r="C7482" s="65"/>
      <c r="D7482" s="65"/>
      <c r="E7482" s="65"/>
      <c r="F7482" s="65"/>
      <c r="G7482" s="145"/>
    </row>
    <row r="7483" spans="1:7">
      <c r="A7483" s="65"/>
      <c r="B7483" s="65"/>
      <c r="C7483" s="65"/>
      <c r="D7483" s="65"/>
      <c r="E7483" s="65"/>
      <c r="F7483" s="65"/>
      <c r="G7483" s="145"/>
    </row>
    <row r="7484" spans="1:7">
      <c r="A7484" s="65"/>
      <c r="B7484" s="65"/>
      <c r="C7484" s="65"/>
      <c r="D7484" s="65"/>
      <c r="E7484" s="65"/>
      <c r="F7484" s="65"/>
      <c r="G7484" s="145"/>
    </row>
    <row r="7485" spans="1:7">
      <c r="A7485" s="65"/>
      <c r="B7485" s="65"/>
      <c r="C7485" s="65"/>
      <c r="D7485" s="65"/>
      <c r="E7485" s="65"/>
      <c r="F7485" s="65"/>
      <c r="G7485" s="145"/>
    </row>
    <row r="7486" spans="1:7">
      <c r="A7486" s="65"/>
      <c r="B7486" s="65"/>
      <c r="C7486" s="65"/>
      <c r="D7486" s="65"/>
      <c r="E7486" s="65"/>
      <c r="F7486" s="65"/>
      <c r="G7486" s="145"/>
    </row>
    <row r="7487" spans="1:7">
      <c r="A7487" s="65"/>
      <c r="B7487" s="65"/>
      <c r="C7487" s="65"/>
      <c r="D7487" s="65"/>
      <c r="E7487" s="65"/>
      <c r="F7487" s="65"/>
      <c r="G7487" s="145"/>
    </row>
    <row r="7488" spans="1:7">
      <c r="A7488" s="65"/>
      <c r="B7488" s="65"/>
      <c r="C7488" s="65"/>
      <c r="D7488" s="65"/>
      <c r="E7488" s="65"/>
      <c r="F7488" s="65"/>
      <c r="G7488" s="145"/>
    </row>
    <row r="7489" spans="1:7">
      <c r="A7489" s="65"/>
      <c r="B7489" s="65"/>
      <c r="C7489" s="65"/>
      <c r="D7489" s="65"/>
      <c r="E7489" s="65"/>
      <c r="F7489" s="65"/>
      <c r="G7489" s="145"/>
    </row>
    <row r="7490" spans="1:7">
      <c r="A7490" s="65"/>
      <c r="B7490" s="65"/>
      <c r="C7490" s="65"/>
      <c r="D7490" s="65"/>
      <c r="E7490" s="65"/>
      <c r="F7490" s="65"/>
      <c r="G7490" s="145"/>
    </row>
    <row r="7491" spans="1:7">
      <c r="A7491" s="65"/>
      <c r="B7491" s="65"/>
      <c r="C7491" s="65"/>
      <c r="D7491" s="65"/>
      <c r="E7491" s="65"/>
      <c r="F7491" s="65"/>
      <c r="G7491" s="145"/>
    </row>
    <row r="7492" spans="1:7">
      <c r="A7492" s="65"/>
      <c r="B7492" s="65"/>
      <c r="C7492" s="65"/>
      <c r="D7492" s="65"/>
      <c r="E7492" s="65"/>
      <c r="F7492" s="65"/>
      <c r="G7492" s="145"/>
    </row>
    <row r="7493" spans="1:7">
      <c r="A7493" s="65"/>
      <c r="B7493" s="65"/>
      <c r="C7493" s="65"/>
      <c r="D7493" s="65"/>
      <c r="E7493" s="65"/>
      <c r="F7493" s="65"/>
      <c r="G7493" s="145"/>
    </row>
    <row r="7494" spans="1:7">
      <c r="A7494" s="65"/>
      <c r="B7494" s="65"/>
      <c r="C7494" s="65"/>
      <c r="D7494" s="65"/>
      <c r="E7494" s="65"/>
      <c r="F7494" s="65"/>
      <c r="G7494" s="145"/>
    </row>
    <row r="7495" spans="1:7">
      <c r="A7495" s="65"/>
      <c r="B7495" s="65"/>
      <c r="C7495" s="65"/>
      <c r="D7495" s="65"/>
      <c r="E7495" s="65"/>
      <c r="F7495" s="65"/>
      <c r="G7495" s="145"/>
    </row>
    <row r="7496" spans="1:7">
      <c r="A7496" s="65"/>
      <c r="B7496" s="65"/>
      <c r="C7496" s="65"/>
      <c r="D7496" s="65"/>
      <c r="E7496" s="65"/>
      <c r="F7496" s="65"/>
      <c r="G7496" s="145"/>
    </row>
    <row r="7497" spans="1:7">
      <c r="A7497" s="65"/>
      <c r="B7497" s="65"/>
      <c r="C7497" s="65"/>
      <c r="D7497" s="65"/>
      <c r="E7497" s="65"/>
      <c r="F7497" s="65"/>
      <c r="G7497" s="145"/>
    </row>
    <row r="7498" spans="1:7">
      <c r="A7498" s="65"/>
      <c r="B7498" s="65"/>
      <c r="C7498" s="65"/>
      <c r="D7498" s="65"/>
      <c r="E7498" s="65"/>
      <c r="F7498" s="65"/>
      <c r="G7498" s="145"/>
    </row>
    <row r="7499" spans="1:7">
      <c r="A7499" s="65"/>
      <c r="B7499" s="65"/>
      <c r="C7499" s="65"/>
      <c r="D7499" s="65"/>
      <c r="E7499" s="65"/>
      <c r="F7499" s="65"/>
      <c r="G7499" s="145"/>
    </row>
    <row r="7500" spans="1:7">
      <c r="A7500" s="65"/>
      <c r="B7500" s="65"/>
      <c r="C7500" s="65"/>
      <c r="D7500" s="65"/>
      <c r="E7500" s="65"/>
      <c r="F7500" s="65"/>
      <c r="G7500" s="145"/>
    </row>
    <row r="7501" spans="1:7">
      <c r="A7501" s="65"/>
      <c r="B7501" s="65"/>
      <c r="C7501" s="65"/>
      <c r="D7501" s="65"/>
      <c r="E7501" s="65"/>
      <c r="F7501" s="65"/>
      <c r="G7501" s="145"/>
    </row>
    <row r="7502" spans="1:7">
      <c r="A7502" s="65"/>
      <c r="B7502" s="65"/>
      <c r="C7502" s="65"/>
      <c r="D7502" s="65"/>
      <c r="E7502" s="65"/>
      <c r="F7502" s="65"/>
      <c r="G7502" s="145"/>
    </row>
    <row r="7503" spans="1:7">
      <c r="A7503" s="65"/>
      <c r="B7503" s="65"/>
      <c r="C7503" s="65"/>
      <c r="D7503" s="65"/>
      <c r="E7503" s="65"/>
      <c r="F7503" s="65"/>
      <c r="G7503" s="145"/>
    </row>
    <row r="7504" spans="1:7">
      <c r="A7504" s="65"/>
      <c r="B7504" s="65"/>
      <c r="C7504" s="65"/>
      <c r="D7504" s="65"/>
      <c r="E7504" s="65"/>
      <c r="F7504" s="65"/>
      <c r="G7504" s="145"/>
    </row>
    <row r="7505" spans="1:7">
      <c r="A7505" s="65"/>
      <c r="B7505" s="65"/>
      <c r="C7505" s="65"/>
      <c r="D7505" s="65"/>
      <c r="E7505" s="65"/>
      <c r="F7505" s="65"/>
      <c r="G7505" s="145"/>
    </row>
    <row r="7506" spans="1:7">
      <c r="A7506" s="65"/>
      <c r="B7506" s="65"/>
      <c r="C7506" s="65"/>
      <c r="D7506" s="65"/>
      <c r="E7506" s="65"/>
      <c r="F7506" s="65"/>
      <c r="G7506" s="145"/>
    </row>
    <row r="7507" spans="1:7">
      <c r="A7507" s="65"/>
      <c r="B7507" s="65"/>
      <c r="C7507" s="65"/>
      <c r="D7507" s="65"/>
      <c r="E7507" s="65"/>
      <c r="F7507" s="65"/>
      <c r="G7507" s="145"/>
    </row>
    <row r="7508" spans="1:7">
      <c r="A7508" s="65"/>
      <c r="B7508" s="65"/>
      <c r="C7508" s="65"/>
      <c r="D7508" s="65"/>
      <c r="E7508" s="65"/>
      <c r="F7508" s="65"/>
      <c r="G7508" s="145"/>
    </row>
    <row r="7509" spans="1:7">
      <c r="A7509" s="65"/>
      <c r="B7509" s="65"/>
      <c r="C7509" s="65"/>
      <c r="D7509" s="65"/>
      <c r="E7509" s="65"/>
      <c r="F7509" s="65"/>
      <c r="G7509" s="145"/>
    </row>
    <row r="7510" spans="1:7">
      <c r="A7510" s="65"/>
      <c r="B7510" s="65"/>
      <c r="C7510" s="65"/>
      <c r="D7510" s="65"/>
      <c r="E7510" s="65"/>
      <c r="F7510" s="65"/>
      <c r="G7510" s="145"/>
    </row>
    <row r="7511" spans="1:7">
      <c r="A7511" s="65"/>
      <c r="B7511" s="65"/>
      <c r="C7511" s="65"/>
      <c r="D7511" s="65"/>
      <c r="E7511" s="65"/>
      <c r="F7511" s="65"/>
      <c r="G7511" s="145"/>
    </row>
    <row r="7512" spans="1:7">
      <c r="A7512" s="65"/>
      <c r="B7512" s="65"/>
      <c r="C7512" s="65"/>
      <c r="D7512" s="65"/>
      <c r="E7512" s="65"/>
      <c r="F7512" s="65"/>
      <c r="G7512" s="145"/>
    </row>
    <row r="7513" spans="1:7">
      <c r="A7513" s="65"/>
      <c r="B7513" s="65"/>
      <c r="C7513" s="65"/>
      <c r="D7513" s="65"/>
      <c r="E7513" s="65"/>
      <c r="F7513" s="65"/>
      <c r="G7513" s="145"/>
    </row>
    <row r="7514" spans="1:7">
      <c r="A7514" s="65"/>
      <c r="B7514" s="65"/>
      <c r="C7514" s="65"/>
      <c r="D7514" s="65"/>
      <c r="E7514" s="65"/>
      <c r="F7514" s="65"/>
      <c r="G7514" s="145"/>
    </row>
    <row r="7515" spans="1:7">
      <c r="A7515" s="65"/>
      <c r="B7515" s="65"/>
      <c r="C7515" s="65"/>
      <c r="D7515" s="65"/>
      <c r="E7515" s="65"/>
      <c r="F7515" s="65"/>
      <c r="G7515" s="145"/>
    </row>
    <row r="7516" spans="1:7">
      <c r="A7516" s="65"/>
      <c r="B7516" s="65"/>
      <c r="C7516" s="65"/>
      <c r="D7516" s="65"/>
      <c r="E7516" s="65"/>
      <c r="F7516" s="65"/>
      <c r="G7516" s="145"/>
    </row>
    <row r="7517" spans="1:7">
      <c r="A7517" s="65"/>
      <c r="B7517" s="65"/>
      <c r="C7517" s="65"/>
      <c r="D7517" s="65"/>
      <c r="E7517" s="65"/>
      <c r="F7517" s="65"/>
      <c r="G7517" s="145"/>
    </row>
    <row r="7518" spans="1:7">
      <c r="A7518" s="65"/>
      <c r="B7518" s="65"/>
      <c r="C7518" s="65"/>
      <c r="D7518" s="65"/>
      <c r="E7518" s="65"/>
      <c r="F7518" s="65"/>
      <c r="G7518" s="145"/>
    </row>
    <row r="7519" spans="1:7">
      <c r="A7519" s="65"/>
      <c r="B7519" s="65"/>
      <c r="C7519" s="65"/>
      <c r="D7519" s="65"/>
      <c r="E7519" s="65"/>
      <c r="F7519" s="65"/>
      <c r="G7519" s="145"/>
    </row>
    <row r="7520" spans="1:7">
      <c r="A7520" s="65"/>
      <c r="B7520" s="65"/>
      <c r="C7520" s="65"/>
      <c r="D7520" s="65"/>
      <c r="E7520" s="65"/>
      <c r="F7520" s="65"/>
      <c r="G7520" s="145"/>
    </row>
    <row r="7521" spans="1:7">
      <c r="A7521" s="65"/>
      <c r="B7521" s="65"/>
      <c r="C7521" s="65"/>
      <c r="D7521" s="65"/>
      <c r="E7521" s="65"/>
      <c r="F7521" s="65"/>
      <c r="G7521" s="145"/>
    </row>
    <row r="7522" spans="1:7">
      <c r="A7522" s="65"/>
      <c r="B7522" s="65"/>
      <c r="C7522" s="65"/>
      <c r="D7522" s="65"/>
      <c r="E7522" s="65"/>
      <c r="F7522" s="65"/>
      <c r="G7522" s="145"/>
    </row>
    <row r="7523" spans="1:7">
      <c r="A7523" s="65"/>
      <c r="B7523" s="65"/>
      <c r="C7523" s="65"/>
      <c r="D7523" s="65"/>
      <c r="E7523" s="65"/>
      <c r="F7523" s="65"/>
      <c r="G7523" s="145"/>
    </row>
    <row r="7524" spans="1:7">
      <c r="A7524" s="65"/>
      <c r="B7524" s="65"/>
      <c r="C7524" s="65"/>
      <c r="D7524" s="65"/>
      <c r="E7524" s="65"/>
      <c r="F7524" s="65"/>
      <c r="G7524" s="145"/>
    </row>
    <row r="7525" spans="1:7">
      <c r="A7525" s="65"/>
      <c r="B7525" s="65"/>
      <c r="C7525" s="65"/>
      <c r="D7525" s="65"/>
      <c r="E7525" s="65"/>
      <c r="F7525" s="65"/>
      <c r="G7525" s="145"/>
    </row>
    <row r="7526" spans="1:7">
      <c r="A7526" s="65"/>
      <c r="B7526" s="65"/>
      <c r="C7526" s="65"/>
      <c r="D7526" s="65"/>
      <c r="E7526" s="65"/>
      <c r="F7526" s="65"/>
      <c r="G7526" s="145"/>
    </row>
    <row r="7527" spans="1:7">
      <c r="A7527" s="65"/>
      <c r="B7527" s="65"/>
      <c r="C7527" s="65"/>
      <c r="D7527" s="65"/>
      <c r="E7527" s="65"/>
      <c r="F7527" s="65"/>
      <c r="G7527" s="145"/>
    </row>
    <row r="7528" spans="1:7">
      <c r="A7528" s="65"/>
      <c r="B7528" s="65"/>
      <c r="C7528" s="65"/>
      <c r="D7528" s="65"/>
      <c r="E7528" s="65"/>
      <c r="F7528" s="65"/>
      <c r="G7528" s="145"/>
    </row>
    <row r="7529" spans="1:7">
      <c r="A7529" s="65"/>
      <c r="B7529" s="65"/>
      <c r="C7529" s="65"/>
      <c r="D7529" s="65"/>
      <c r="E7529" s="65"/>
      <c r="F7529" s="65"/>
      <c r="G7529" s="145"/>
    </row>
    <row r="7530" spans="1:7">
      <c r="A7530" s="65"/>
      <c r="B7530" s="65"/>
      <c r="C7530" s="65"/>
      <c r="D7530" s="65"/>
      <c r="E7530" s="65"/>
      <c r="F7530" s="65"/>
      <c r="G7530" s="145"/>
    </row>
    <row r="7531" spans="1:7">
      <c r="A7531" s="65"/>
      <c r="B7531" s="65"/>
      <c r="C7531" s="65"/>
      <c r="D7531" s="65"/>
      <c r="E7531" s="65"/>
      <c r="F7531" s="65"/>
      <c r="G7531" s="145"/>
    </row>
    <row r="7532" spans="1:7">
      <c r="A7532" s="65"/>
      <c r="B7532" s="65"/>
      <c r="C7532" s="65"/>
      <c r="D7532" s="65"/>
      <c r="E7532" s="65"/>
      <c r="F7532" s="65"/>
      <c r="G7532" s="145"/>
    </row>
    <row r="7533" spans="1:7">
      <c r="A7533" s="65"/>
      <c r="B7533" s="65"/>
      <c r="C7533" s="65"/>
      <c r="D7533" s="65"/>
      <c r="E7533" s="65"/>
      <c r="F7533" s="65"/>
      <c r="G7533" s="145"/>
    </row>
    <row r="7534" spans="1:7">
      <c r="A7534" s="65"/>
      <c r="B7534" s="65"/>
      <c r="C7534" s="65"/>
      <c r="D7534" s="65"/>
      <c r="E7534" s="65"/>
      <c r="F7534" s="65"/>
      <c r="G7534" s="145"/>
    </row>
    <row r="7535" spans="1:7">
      <c r="A7535" s="65"/>
      <c r="B7535" s="65"/>
      <c r="C7535" s="65"/>
      <c r="D7535" s="65"/>
      <c r="E7535" s="65"/>
      <c r="F7535" s="65"/>
      <c r="G7535" s="145"/>
    </row>
    <row r="7536" spans="1:7">
      <c r="A7536" s="65"/>
      <c r="B7536" s="65"/>
      <c r="C7536" s="65"/>
      <c r="D7536" s="65"/>
      <c r="E7536" s="65"/>
      <c r="F7536" s="65"/>
      <c r="G7536" s="145"/>
    </row>
    <row r="7537" spans="1:7">
      <c r="A7537" s="65"/>
      <c r="B7537" s="65"/>
      <c r="C7537" s="65"/>
      <c r="D7537" s="65"/>
      <c r="E7537" s="65"/>
      <c r="F7537" s="65"/>
      <c r="G7537" s="145"/>
    </row>
    <row r="7538" spans="1:7">
      <c r="A7538" s="65"/>
      <c r="B7538" s="65"/>
      <c r="C7538" s="65"/>
      <c r="D7538" s="65"/>
      <c r="E7538" s="65"/>
      <c r="F7538" s="65"/>
      <c r="G7538" s="145"/>
    </row>
    <row r="7539" spans="1:7">
      <c r="A7539" s="65"/>
      <c r="B7539" s="65"/>
      <c r="C7539" s="65"/>
      <c r="D7539" s="65"/>
      <c r="E7539" s="65"/>
      <c r="F7539" s="65"/>
      <c r="G7539" s="145"/>
    </row>
    <row r="7540" spans="1:7">
      <c r="A7540" s="65"/>
      <c r="B7540" s="65"/>
      <c r="C7540" s="65"/>
      <c r="D7540" s="65"/>
      <c r="E7540" s="65"/>
      <c r="F7540" s="65"/>
      <c r="G7540" s="145"/>
    </row>
    <row r="7541" spans="1:7">
      <c r="A7541" s="65"/>
      <c r="B7541" s="65"/>
      <c r="C7541" s="65"/>
      <c r="D7541" s="65"/>
      <c r="E7541" s="65"/>
      <c r="F7541" s="65"/>
      <c r="G7541" s="145"/>
    </row>
    <row r="7542" spans="1:7">
      <c r="A7542" s="65"/>
      <c r="B7542" s="65"/>
      <c r="C7542" s="65"/>
      <c r="D7542" s="65"/>
      <c r="E7542" s="65"/>
      <c r="F7542" s="65"/>
      <c r="G7542" s="145"/>
    </row>
    <row r="7543" spans="1:7">
      <c r="A7543" s="65"/>
      <c r="B7543" s="65"/>
      <c r="C7543" s="65"/>
      <c r="D7543" s="65"/>
      <c r="E7543" s="65"/>
      <c r="F7543" s="65"/>
      <c r="G7543" s="145"/>
    </row>
    <row r="7544" spans="1:7">
      <c r="A7544" s="65"/>
      <c r="B7544" s="65"/>
      <c r="C7544" s="65"/>
      <c r="D7544" s="65"/>
      <c r="E7544" s="65"/>
      <c r="F7544" s="65"/>
      <c r="G7544" s="145"/>
    </row>
    <row r="7545" spans="1:7">
      <c r="A7545" s="65"/>
      <c r="B7545" s="65"/>
      <c r="C7545" s="65"/>
      <c r="D7545" s="65"/>
      <c r="E7545" s="65"/>
      <c r="F7545" s="65"/>
      <c r="G7545" s="145"/>
    </row>
    <row r="7546" spans="1:7">
      <c r="A7546" s="65"/>
      <c r="B7546" s="65"/>
      <c r="C7546" s="65"/>
      <c r="D7546" s="65"/>
      <c r="E7546" s="65"/>
      <c r="F7546" s="65"/>
      <c r="G7546" s="145"/>
    </row>
    <row r="7547" spans="1:7">
      <c r="A7547" s="65"/>
      <c r="B7547" s="65"/>
      <c r="C7547" s="65"/>
      <c r="D7547" s="65"/>
      <c r="E7547" s="65"/>
      <c r="F7547" s="65"/>
      <c r="G7547" s="145"/>
    </row>
    <row r="7548" spans="1:7">
      <c r="A7548" s="65"/>
      <c r="B7548" s="65"/>
      <c r="C7548" s="65"/>
      <c r="D7548" s="65"/>
      <c r="E7548" s="65"/>
      <c r="F7548" s="65"/>
      <c r="G7548" s="145"/>
    </row>
    <row r="7549" spans="1:7">
      <c r="A7549" s="65"/>
      <c r="B7549" s="65"/>
      <c r="C7549" s="65"/>
      <c r="D7549" s="65"/>
      <c r="E7549" s="65"/>
      <c r="F7549" s="65"/>
      <c r="G7549" s="145"/>
    </row>
    <row r="7550" spans="1:7">
      <c r="A7550" s="65"/>
      <c r="B7550" s="65"/>
      <c r="C7550" s="65"/>
      <c r="D7550" s="65"/>
      <c r="E7550" s="65"/>
      <c r="F7550" s="65"/>
      <c r="G7550" s="145"/>
    </row>
    <row r="7551" spans="1:7">
      <c r="A7551" s="65"/>
      <c r="B7551" s="65"/>
      <c r="C7551" s="65"/>
      <c r="D7551" s="65"/>
      <c r="E7551" s="65"/>
      <c r="F7551" s="65"/>
      <c r="G7551" s="145"/>
    </row>
    <row r="7552" spans="1:7">
      <c r="A7552" s="65"/>
      <c r="B7552" s="65"/>
      <c r="C7552" s="65"/>
      <c r="D7552" s="65"/>
      <c r="E7552" s="65"/>
      <c r="F7552" s="65"/>
      <c r="G7552" s="145"/>
    </row>
    <row r="7553" spans="1:7">
      <c r="A7553" s="65"/>
      <c r="B7553" s="65"/>
      <c r="C7553" s="65"/>
      <c r="D7553" s="65"/>
      <c r="E7553" s="65"/>
      <c r="F7553" s="65"/>
      <c r="G7553" s="145"/>
    </row>
    <row r="7554" spans="1:7">
      <c r="A7554" s="65"/>
      <c r="B7554" s="65"/>
      <c r="C7554" s="65"/>
      <c r="D7554" s="65"/>
      <c r="E7554" s="65"/>
      <c r="F7554" s="65"/>
      <c r="G7554" s="145"/>
    </row>
    <row r="7555" spans="1:7">
      <c r="A7555" s="65"/>
      <c r="B7555" s="65"/>
      <c r="C7555" s="65"/>
      <c r="D7555" s="65"/>
      <c r="E7555" s="65"/>
      <c r="F7555" s="65"/>
      <c r="G7555" s="145"/>
    </row>
    <row r="7556" spans="1:7">
      <c r="A7556" s="65"/>
      <c r="B7556" s="65"/>
      <c r="C7556" s="65"/>
      <c r="D7556" s="65"/>
      <c r="E7556" s="65"/>
      <c r="F7556" s="65"/>
      <c r="G7556" s="145"/>
    </row>
    <row r="7557" spans="1:7">
      <c r="A7557" s="65"/>
      <c r="B7557" s="65"/>
      <c r="C7557" s="65"/>
      <c r="D7557" s="65"/>
      <c r="E7557" s="65"/>
      <c r="F7557" s="65"/>
      <c r="G7557" s="145"/>
    </row>
    <row r="7558" spans="1:7">
      <c r="A7558" s="65"/>
      <c r="B7558" s="65"/>
      <c r="C7558" s="65"/>
      <c r="D7558" s="65"/>
      <c r="E7558" s="65"/>
      <c r="F7558" s="65"/>
      <c r="G7558" s="145"/>
    </row>
    <row r="7559" spans="1:7">
      <c r="A7559" s="65"/>
      <c r="B7559" s="65"/>
      <c r="C7559" s="65"/>
      <c r="D7559" s="65"/>
      <c r="E7559" s="65"/>
      <c r="F7559" s="65"/>
      <c r="G7559" s="145"/>
    </row>
    <row r="7560" spans="1:7">
      <c r="A7560" s="65"/>
      <c r="B7560" s="65"/>
      <c r="C7560" s="65"/>
      <c r="D7560" s="65"/>
      <c r="E7560" s="65"/>
      <c r="F7560" s="65"/>
      <c r="G7560" s="145"/>
    </row>
    <row r="7561" spans="1:7">
      <c r="A7561" s="65"/>
      <c r="B7561" s="65"/>
      <c r="C7561" s="65"/>
      <c r="D7561" s="65"/>
      <c r="E7561" s="65"/>
      <c r="F7561" s="65"/>
      <c r="G7561" s="145"/>
    </row>
    <row r="7562" spans="1:7">
      <c r="A7562" s="65"/>
      <c r="B7562" s="65"/>
      <c r="C7562" s="65"/>
      <c r="D7562" s="65"/>
      <c r="E7562" s="65"/>
      <c r="F7562" s="65"/>
      <c r="G7562" s="145"/>
    </row>
    <row r="7563" spans="1:7">
      <c r="A7563" s="65"/>
      <c r="B7563" s="65"/>
      <c r="C7563" s="65"/>
      <c r="D7563" s="65"/>
      <c r="E7563" s="65"/>
      <c r="F7563" s="65"/>
      <c r="G7563" s="145"/>
    </row>
    <row r="7564" spans="1:7">
      <c r="A7564" s="65"/>
      <c r="B7564" s="65"/>
      <c r="C7564" s="65"/>
      <c r="D7564" s="65"/>
      <c r="E7564" s="65"/>
      <c r="F7564" s="65"/>
      <c r="G7564" s="145"/>
    </row>
    <row r="7565" spans="1:7">
      <c r="A7565" s="65"/>
      <c r="B7565" s="65"/>
      <c r="C7565" s="65"/>
      <c r="D7565" s="65"/>
      <c r="E7565" s="65"/>
      <c r="F7565" s="65"/>
      <c r="G7565" s="145"/>
    </row>
    <row r="7566" spans="1:7">
      <c r="A7566" s="65"/>
      <c r="B7566" s="65"/>
      <c r="C7566" s="65"/>
      <c r="D7566" s="65"/>
      <c r="E7566" s="65"/>
      <c r="F7566" s="65"/>
      <c r="G7566" s="145"/>
    </row>
    <row r="7567" spans="1:7">
      <c r="A7567" s="65"/>
      <c r="B7567" s="65"/>
      <c r="C7567" s="65"/>
      <c r="D7567" s="65"/>
      <c r="E7567" s="65"/>
      <c r="F7567" s="65"/>
      <c r="G7567" s="145"/>
    </row>
    <row r="7568" spans="1:7">
      <c r="A7568" s="65"/>
      <c r="B7568" s="65"/>
      <c r="C7568" s="65"/>
      <c r="D7568" s="65"/>
      <c r="E7568" s="65"/>
      <c r="F7568" s="65"/>
      <c r="G7568" s="145"/>
    </row>
    <row r="7569" spans="1:7">
      <c r="A7569" s="65"/>
      <c r="B7569" s="65"/>
      <c r="C7569" s="65"/>
      <c r="D7569" s="65"/>
      <c r="E7569" s="65"/>
      <c r="F7569" s="65"/>
      <c r="G7569" s="145"/>
    </row>
    <row r="7570" spans="1:7">
      <c r="A7570" s="65"/>
      <c r="B7570" s="65"/>
      <c r="C7570" s="65"/>
      <c r="D7570" s="65"/>
      <c r="E7570" s="65"/>
      <c r="F7570" s="65"/>
      <c r="G7570" s="145"/>
    </row>
    <row r="7571" spans="1:7">
      <c r="A7571" s="65"/>
      <c r="B7571" s="65"/>
      <c r="C7571" s="65"/>
      <c r="D7571" s="65"/>
      <c r="E7571" s="65"/>
      <c r="F7571" s="65"/>
      <c r="G7571" s="145"/>
    </row>
    <row r="7572" spans="1:7">
      <c r="A7572" s="65"/>
      <c r="B7572" s="65"/>
      <c r="C7572" s="65"/>
      <c r="D7572" s="65"/>
      <c r="E7572" s="65"/>
      <c r="F7572" s="65"/>
      <c r="G7572" s="145"/>
    </row>
    <row r="7573" spans="1:7">
      <c r="A7573" s="65"/>
      <c r="B7573" s="65"/>
      <c r="C7573" s="65"/>
      <c r="D7573" s="65"/>
      <c r="E7573" s="65"/>
      <c r="F7573" s="65"/>
      <c r="G7573" s="145"/>
    </row>
    <row r="7574" spans="1:7">
      <c r="A7574" s="65"/>
      <c r="B7574" s="65"/>
      <c r="C7574" s="65"/>
      <c r="D7574" s="65"/>
      <c r="E7574" s="65"/>
      <c r="F7574" s="65"/>
      <c r="G7574" s="145"/>
    </row>
    <row r="7575" spans="1:7">
      <c r="A7575" s="65"/>
      <c r="B7575" s="65"/>
      <c r="C7575" s="65"/>
      <c r="D7575" s="65"/>
      <c r="E7575" s="65"/>
      <c r="F7575" s="65"/>
      <c r="G7575" s="145"/>
    </row>
    <row r="7576" spans="1:7">
      <c r="A7576" s="65"/>
      <c r="B7576" s="65"/>
      <c r="C7576" s="65"/>
      <c r="D7576" s="65"/>
      <c r="E7576" s="65"/>
      <c r="F7576" s="65"/>
      <c r="G7576" s="145"/>
    </row>
    <row r="7577" spans="1:7">
      <c r="A7577" s="65"/>
      <c r="B7577" s="65"/>
      <c r="C7577" s="65"/>
      <c r="D7577" s="65"/>
      <c r="E7577" s="65"/>
      <c r="F7577" s="65"/>
      <c r="G7577" s="145"/>
    </row>
    <row r="7578" spans="1:7">
      <c r="A7578" s="65"/>
      <c r="B7578" s="65"/>
      <c r="C7578" s="65"/>
      <c r="D7578" s="65"/>
      <c r="E7578" s="65"/>
      <c r="F7578" s="65"/>
      <c r="G7578" s="145"/>
    </row>
    <row r="7579" spans="1:7">
      <c r="A7579" s="65"/>
      <c r="B7579" s="65"/>
      <c r="C7579" s="65"/>
      <c r="D7579" s="65"/>
      <c r="E7579" s="65"/>
      <c r="F7579" s="65"/>
      <c r="G7579" s="145"/>
    </row>
    <row r="7580" spans="1:7">
      <c r="A7580" s="65"/>
      <c r="B7580" s="65"/>
      <c r="C7580" s="65"/>
      <c r="D7580" s="65"/>
      <c r="E7580" s="65"/>
      <c r="F7580" s="65"/>
      <c r="G7580" s="145"/>
    </row>
    <row r="7581" spans="1:7">
      <c r="A7581" s="65"/>
      <c r="B7581" s="65"/>
      <c r="C7581" s="65"/>
      <c r="D7581" s="65"/>
      <c r="E7581" s="65"/>
      <c r="F7581" s="65"/>
      <c r="G7581" s="145"/>
    </row>
    <row r="7582" spans="1:7">
      <c r="A7582" s="65"/>
      <c r="B7582" s="65"/>
      <c r="C7582" s="65"/>
      <c r="D7582" s="65"/>
      <c r="E7582" s="65"/>
      <c r="F7582" s="65"/>
      <c r="G7582" s="145"/>
    </row>
    <row r="7583" spans="1:7">
      <c r="A7583" s="65"/>
      <c r="B7583" s="65"/>
      <c r="C7583" s="65"/>
      <c r="D7583" s="65"/>
      <c r="E7583" s="65"/>
      <c r="F7583" s="65"/>
      <c r="G7583" s="145"/>
    </row>
    <row r="7584" spans="1:7">
      <c r="A7584" s="65"/>
      <c r="B7584" s="65"/>
      <c r="C7584" s="65"/>
      <c r="D7584" s="65"/>
      <c r="E7584" s="65"/>
      <c r="F7584" s="65"/>
      <c r="G7584" s="145"/>
    </row>
    <row r="7585" spans="1:7">
      <c r="A7585" s="65"/>
      <c r="B7585" s="65"/>
      <c r="C7585" s="65"/>
      <c r="D7585" s="65"/>
      <c r="E7585" s="65"/>
      <c r="F7585" s="65"/>
      <c r="G7585" s="145"/>
    </row>
    <row r="7586" spans="1:7">
      <c r="A7586" s="65"/>
      <c r="B7586" s="65"/>
      <c r="C7586" s="65"/>
      <c r="D7586" s="65"/>
      <c r="E7586" s="65"/>
      <c r="F7586" s="65"/>
      <c r="G7586" s="145"/>
    </row>
    <row r="7587" spans="1:7">
      <c r="A7587" s="65"/>
      <c r="B7587" s="65"/>
      <c r="C7587" s="65"/>
      <c r="D7587" s="65"/>
      <c r="E7587" s="65"/>
      <c r="F7587" s="65"/>
      <c r="G7587" s="145"/>
    </row>
    <row r="7588" spans="1:7">
      <c r="A7588" s="65"/>
      <c r="B7588" s="65"/>
      <c r="C7588" s="65"/>
      <c r="D7588" s="65"/>
      <c r="E7588" s="65"/>
      <c r="F7588" s="65"/>
      <c r="G7588" s="145"/>
    </row>
    <row r="7589" spans="1:7">
      <c r="A7589" s="65"/>
      <c r="B7589" s="65"/>
      <c r="C7589" s="65"/>
      <c r="D7589" s="65"/>
      <c r="E7589" s="65"/>
      <c r="F7589" s="65"/>
      <c r="G7589" s="145"/>
    </row>
    <row r="7590" spans="1:7">
      <c r="A7590" s="65"/>
      <c r="B7590" s="65"/>
      <c r="C7590" s="65"/>
      <c r="D7590" s="65"/>
      <c r="E7590" s="65"/>
      <c r="F7590" s="65"/>
      <c r="G7590" s="145"/>
    </row>
    <row r="7591" spans="1:7">
      <c r="A7591" s="65"/>
      <c r="B7591" s="65"/>
      <c r="C7591" s="65"/>
      <c r="D7591" s="65"/>
      <c r="E7591" s="65"/>
      <c r="F7591" s="65"/>
      <c r="G7591" s="145"/>
    </row>
    <row r="7592" spans="1:7">
      <c r="A7592" s="65"/>
      <c r="B7592" s="65"/>
      <c r="C7592" s="65"/>
      <c r="D7592" s="65"/>
      <c r="E7592" s="65"/>
      <c r="F7592" s="65"/>
      <c r="G7592" s="145"/>
    </row>
    <row r="7593" spans="1:7">
      <c r="A7593" s="65"/>
      <c r="B7593" s="65"/>
      <c r="C7593" s="65"/>
      <c r="D7593" s="65"/>
      <c r="E7593" s="65"/>
      <c r="F7593" s="65"/>
      <c r="G7593" s="145"/>
    </row>
    <row r="7594" spans="1:7">
      <c r="A7594" s="65"/>
      <c r="B7594" s="65"/>
      <c r="C7594" s="65"/>
      <c r="D7594" s="65"/>
      <c r="E7594" s="65"/>
      <c r="F7594" s="65"/>
      <c r="G7594" s="145"/>
    </row>
    <row r="7595" spans="1:7">
      <c r="A7595" s="65"/>
      <c r="B7595" s="65"/>
      <c r="C7595" s="65"/>
      <c r="D7595" s="65"/>
      <c r="E7595" s="65"/>
      <c r="F7595" s="65"/>
      <c r="G7595" s="145"/>
    </row>
    <row r="7596" spans="1:7">
      <c r="A7596" s="65"/>
      <c r="B7596" s="65"/>
      <c r="C7596" s="65"/>
      <c r="D7596" s="65"/>
      <c r="E7596" s="65"/>
      <c r="F7596" s="65"/>
      <c r="G7596" s="145"/>
    </row>
    <row r="7597" spans="1:7">
      <c r="A7597" s="65"/>
      <c r="B7597" s="65"/>
      <c r="C7597" s="65"/>
      <c r="D7597" s="65"/>
      <c r="E7597" s="65"/>
      <c r="F7597" s="65"/>
      <c r="G7597" s="145"/>
    </row>
    <row r="7598" spans="1:7">
      <c r="A7598" s="65"/>
      <c r="B7598" s="65"/>
      <c r="C7598" s="65"/>
      <c r="D7598" s="65"/>
      <c r="E7598" s="65"/>
      <c r="F7598" s="65"/>
      <c r="G7598" s="145"/>
    </row>
    <row r="7599" spans="1:7">
      <c r="A7599" s="65"/>
      <c r="B7599" s="65"/>
      <c r="C7599" s="65"/>
      <c r="D7599" s="65"/>
      <c r="E7599" s="65"/>
      <c r="F7599" s="65"/>
      <c r="G7599" s="145"/>
    </row>
    <row r="7600" spans="1:7">
      <c r="A7600" s="65"/>
      <c r="B7600" s="65"/>
      <c r="C7600" s="65"/>
      <c r="D7600" s="65"/>
      <c r="E7600" s="65"/>
      <c r="F7600" s="65"/>
      <c r="G7600" s="145"/>
    </row>
    <row r="7601" spans="1:7">
      <c r="A7601" s="65"/>
      <c r="B7601" s="65"/>
      <c r="C7601" s="65"/>
      <c r="D7601" s="65"/>
      <c r="E7601" s="65"/>
      <c r="F7601" s="65"/>
      <c r="G7601" s="145"/>
    </row>
    <row r="7602" spans="1:7">
      <c r="A7602" s="65"/>
      <c r="B7602" s="65"/>
      <c r="C7602" s="65"/>
      <c r="D7602" s="65"/>
      <c r="E7602" s="65"/>
      <c r="F7602" s="65"/>
      <c r="G7602" s="145"/>
    </row>
    <row r="7603" spans="1:7">
      <c r="A7603" s="65"/>
      <c r="B7603" s="65"/>
      <c r="C7603" s="65"/>
      <c r="D7603" s="65"/>
      <c r="E7603" s="65"/>
      <c r="F7603" s="65"/>
      <c r="G7603" s="145"/>
    </row>
    <row r="7604" spans="1:7">
      <c r="A7604" s="65"/>
      <c r="B7604" s="65"/>
      <c r="C7604" s="65"/>
      <c r="D7604" s="65"/>
      <c r="E7604" s="65"/>
      <c r="F7604" s="65"/>
      <c r="G7604" s="145"/>
    </row>
    <row r="7605" spans="1:7">
      <c r="A7605" s="65"/>
      <c r="B7605" s="65"/>
      <c r="C7605" s="65"/>
      <c r="D7605" s="65"/>
      <c r="E7605" s="65"/>
      <c r="F7605" s="65"/>
      <c r="G7605" s="145"/>
    </row>
    <row r="7606" spans="1:7">
      <c r="A7606" s="65"/>
      <c r="B7606" s="65"/>
      <c r="C7606" s="65"/>
      <c r="D7606" s="65"/>
      <c r="E7606" s="65"/>
      <c r="F7606" s="65"/>
      <c r="G7606" s="145"/>
    </row>
    <row r="7607" spans="1:7">
      <c r="A7607" s="65"/>
      <c r="B7607" s="65"/>
      <c r="C7607" s="65"/>
      <c r="D7607" s="65"/>
      <c r="E7607" s="65"/>
      <c r="F7607" s="65"/>
      <c r="G7607" s="145"/>
    </row>
    <row r="7608" spans="1:7">
      <c r="A7608" s="65"/>
      <c r="B7608" s="65"/>
      <c r="C7608" s="65"/>
      <c r="D7608" s="65"/>
      <c r="E7608" s="65"/>
      <c r="F7608" s="65"/>
      <c r="G7608" s="145"/>
    </row>
    <row r="7609" spans="1:7">
      <c r="A7609" s="65"/>
      <c r="B7609" s="65"/>
      <c r="C7609" s="65"/>
      <c r="D7609" s="65"/>
      <c r="E7609" s="65"/>
      <c r="F7609" s="65"/>
      <c r="G7609" s="145"/>
    </row>
    <row r="7610" spans="1:7">
      <c r="A7610" s="65"/>
      <c r="B7610" s="65"/>
      <c r="C7610" s="65"/>
      <c r="D7610" s="65"/>
      <c r="E7610" s="65"/>
      <c r="F7610" s="65"/>
      <c r="G7610" s="145"/>
    </row>
    <row r="7611" spans="1:7">
      <c r="A7611" s="65"/>
      <c r="B7611" s="65"/>
      <c r="C7611" s="65"/>
      <c r="D7611" s="65"/>
      <c r="E7611" s="65"/>
      <c r="F7611" s="65"/>
      <c r="G7611" s="145"/>
    </row>
    <row r="7612" spans="1:7">
      <c r="A7612" s="65"/>
      <c r="B7612" s="65"/>
      <c r="C7612" s="65"/>
      <c r="D7612" s="65"/>
      <c r="E7612" s="65"/>
      <c r="F7612" s="65"/>
      <c r="G7612" s="145"/>
    </row>
    <row r="7613" spans="1:7">
      <c r="A7613" s="65"/>
      <c r="B7613" s="65"/>
      <c r="C7613" s="65"/>
      <c r="D7613" s="65"/>
      <c r="E7613" s="65"/>
      <c r="F7613" s="65"/>
      <c r="G7613" s="145"/>
    </row>
    <row r="7614" spans="1:7">
      <c r="A7614" s="65"/>
      <c r="B7614" s="65"/>
      <c r="C7614" s="65"/>
      <c r="D7614" s="65"/>
      <c r="E7614" s="65"/>
      <c r="F7614" s="65"/>
      <c r="G7614" s="145"/>
    </row>
    <row r="7615" spans="1:7">
      <c r="A7615" s="65"/>
      <c r="B7615" s="65"/>
      <c r="C7615" s="65"/>
      <c r="D7615" s="65"/>
      <c r="E7615" s="65"/>
      <c r="F7615" s="65"/>
      <c r="G7615" s="145"/>
    </row>
    <row r="7616" spans="1:7">
      <c r="A7616" s="65"/>
      <c r="B7616" s="65"/>
      <c r="C7616" s="65"/>
      <c r="D7616" s="65"/>
      <c r="E7616" s="65"/>
      <c r="F7616" s="65"/>
      <c r="G7616" s="145"/>
    </row>
    <row r="7617" spans="1:7">
      <c r="A7617" s="65"/>
      <c r="B7617" s="65"/>
      <c r="C7617" s="65"/>
      <c r="D7617" s="65"/>
      <c r="E7617" s="65"/>
      <c r="F7617" s="65"/>
      <c r="G7617" s="145"/>
    </row>
    <row r="7618" spans="1:7">
      <c r="A7618" s="65"/>
      <c r="B7618" s="65"/>
      <c r="C7618" s="65"/>
      <c r="D7618" s="65"/>
      <c r="E7618" s="65"/>
      <c r="F7618" s="65"/>
      <c r="G7618" s="145"/>
    </row>
    <row r="7619" spans="1:7">
      <c r="A7619" s="65"/>
      <c r="B7619" s="65"/>
      <c r="C7619" s="65"/>
      <c r="D7619" s="65"/>
      <c r="E7619" s="65"/>
      <c r="F7619" s="65"/>
      <c r="G7619" s="145"/>
    </row>
    <row r="7620" spans="1:7">
      <c r="A7620" s="65"/>
      <c r="B7620" s="65"/>
      <c r="C7620" s="65"/>
      <c r="D7620" s="65"/>
      <c r="E7620" s="65"/>
      <c r="F7620" s="65"/>
      <c r="G7620" s="145"/>
    </row>
    <row r="7621" spans="1:7">
      <c r="A7621" s="65"/>
      <c r="B7621" s="65"/>
      <c r="C7621" s="65"/>
      <c r="D7621" s="65"/>
      <c r="E7621" s="65"/>
      <c r="F7621" s="65"/>
      <c r="G7621" s="145"/>
    </row>
    <row r="7622" spans="1:7">
      <c r="A7622" s="65"/>
      <c r="B7622" s="65"/>
      <c r="C7622" s="65"/>
      <c r="D7622" s="65"/>
      <c r="E7622" s="65"/>
      <c r="F7622" s="65"/>
      <c r="G7622" s="145"/>
    </row>
    <row r="7623" spans="1:7">
      <c r="A7623" s="65"/>
      <c r="B7623" s="65"/>
      <c r="C7623" s="65"/>
      <c r="D7623" s="65"/>
      <c r="E7623" s="65"/>
      <c r="F7623" s="65"/>
      <c r="G7623" s="145"/>
    </row>
    <row r="7624" spans="1:7">
      <c r="A7624" s="65"/>
      <c r="B7624" s="65"/>
      <c r="C7624" s="65"/>
      <c r="D7624" s="65"/>
      <c r="E7624" s="65"/>
      <c r="F7624" s="65"/>
      <c r="G7624" s="145"/>
    </row>
    <row r="7625" spans="1:7">
      <c r="A7625" s="65"/>
      <c r="B7625" s="65"/>
      <c r="C7625" s="65"/>
      <c r="D7625" s="65"/>
      <c r="E7625" s="65"/>
      <c r="F7625" s="65"/>
      <c r="G7625" s="145"/>
    </row>
    <row r="7626" spans="1:7">
      <c r="A7626" s="65"/>
      <c r="B7626" s="65"/>
      <c r="C7626" s="65"/>
      <c r="D7626" s="65"/>
      <c r="E7626" s="65"/>
      <c r="F7626" s="65"/>
      <c r="G7626" s="145"/>
    </row>
    <row r="7627" spans="1:7">
      <c r="A7627" s="65"/>
      <c r="B7627" s="65"/>
      <c r="C7627" s="65"/>
      <c r="D7627" s="65"/>
      <c r="E7627" s="65"/>
      <c r="F7627" s="65"/>
      <c r="G7627" s="145"/>
    </row>
    <row r="7628" spans="1:7">
      <c r="A7628" s="65"/>
      <c r="B7628" s="65"/>
      <c r="C7628" s="65"/>
      <c r="D7628" s="65"/>
      <c r="E7628" s="65"/>
      <c r="F7628" s="65"/>
      <c r="G7628" s="145"/>
    </row>
    <row r="7629" spans="1:7">
      <c r="A7629" s="65"/>
      <c r="B7629" s="65"/>
      <c r="C7629" s="65"/>
      <c r="D7629" s="65"/>
      <c r="E7629" s="65"/>
      <c r="F7629" s="65"/>
      <c r="G7629" s="145"/>
    </row>
    <row r="7630" spans="1:7">
      <c r="A7630" s="65"/>
      <c r="B7630" s="65"/>
      <c r="C7630" s="65"/>
      <c r="D7630" s="65"/>
      <c r="E7630" s="65"/>
      <c r="F7630" s="65"/>
      <c r="G7630" s="145"/>
    </row>
    <row r="7631" spans="1:7">
      <c r="A7631" s="65"/>
      <c r="B7631" s="65"/>
      <c r="C7631" s="65"/>
      <c r="D7631" s="65"/>
      <c r="E7631" s="65"/>
      <c r="F7631" s="65"/>
      <c r="G7631" s="145"/>
    </row>
    <row r="7632" spans="1:7">
      <c r="A7632" s="65"/>
      <c r="B7632" s="65"/>
      <c r="C7632" s="65"/>
      <c r="D7632" s="65"/>
      <c r="E7632" s="65"/>
      <c r="F7632" s="65"/>
      <c r="G7632" s="145"/>
    </row>
    <row r="7633" spans="1:7">
      <c r="A7633" s="65"/>
      <c r="B7633" s="65"/>
      <c r="C7633" s="65"/>
      <c r="D7633" s="65"/>
      <c r="E7633" s="65"/>
      <c r="F7633" s="65"/>
      <c r="G7633" s="145"/>
    </row>
    <row r="7634" spans="1:7">
      <c r="A7634" s="65"/>
      <c r="B7634" s="65"/>
      <c r="C7634" s="65"/>
      <c r="D7634" s="65"/>
      <c r="E7634" s="65"/>
      <c r="F7634" s="65"/>
      <c r="G7634" s="145"/>
    </row>
    <row r="7635" spans="1:7">
      <c r="A7635" s="65"/>
      <c r="B7635" s="65"/>
      <c r="C7635" s="65"/>
      <c r="D7635" s="65"/>
      <c r="E7635" s="65"/>
      <c r="F7635" s="65"/>
      <c r="G7635" s="145"/>
    </row>
    <row r="7636" spans="1:7">
      <c r="A7636" s="65"/>
      <c r="B7636" s="65"/>
      <c r="C7636" s="65"/>
      <c r="D7636" s="65"/>
      <c r="E7636" s="65"/>
      <c r="F7636" s="65"/>
      <c r="G7636" s="145"/>
    </row>
    <row r="7637" spans="1:7">
      <c r="A7637" s="65"/>
      <c r="B7637" s="65"/>
      <c r="C7637" s="65"/>
      <c r="D7637" s="65"/>
      <c r="E7637" s="65"/>
      <c r="F7637" s="65"/>
      <c r="G7637" s="145"/>
    </row>
    <row r="7638" spans="1:7">
      <c r="A7638" s="65"/>
      <c r="B7638" s="65"/>
      <c r="C7638" s="65"/>
      <c r="D7638" s="65"/>
      <c r="E7638" s="65"/>
      <c r="F7638" s="65"/>
      <c r="G7638" s="145"/>
    </row>
    <row r="7639" spans="1:7">
      <c r="A7639" s="65"/>
      <c r="B7639" s="65"/>
      <c r="C7639" s="65"/>
      <c r="D7639" s="65"/>
      <c r="E7639" s="65"/>
      <c r="F7639" s="65"/>
      <c r="G7639" s="145"/>
    </row>
    <row r="7640" spans="1:7">
      <c r="A7640" s="65"/>
      <c r="B7640" s="65"/>
      <c r="C7640" s="65"/>
      <c r="D7640" s="65"/>
      <c r="E7640" s="65"/>
      <c r="F7640" s="65"/>
      <c r="G7640" s="145"/>
    </row>
    <row r="7641" spans="1:7">
      <c r="A7641" s="65"/>
      <c r="B7641" s="65"/>
      <c r="C7641" s="65"/>
      <c r="D7641" s="65"/>
      <c r="E7641" s="65"/>
      <c r="F7641" s="65"/>
      <c r="G7641" s="145"/>
    </row>
    <row r="7642" spans="1:7">
      <c r="A7642" s="65"/>
      <c r="B7642" s="65"/>
      <c r="C7642" s="65"/>
      <c r="D7642" s="65"/>
      <c r="E7642" s="65"/>
      <c r="F7642" s="65"/>
      <c r="G7642" s="145"/>
    </row>
    <row r="7643" spans="1:7">
      <c r="A7643" s="65"/>
      <c r="B7643" s="65"/>
      <c r="C7643" s="65"/>
      <c r="D7643" s="65"/>
      <c r="E7643" s="65"/>
      <c r="F7643" s="65"/>
      <c r="G7643" s="145"/>
    </row>
    <row r="7644" spans="1:7">
      <c r="A7644" s="65"/>
      <c r="B7644" s="65"/>
      <c r="C7644" s="65"/>
      <c r="D7644" s="65"/>
      <c r="E7644" s="65"/>
      <c r="F7644" s="65"/>
      <c r="G7644" s="145"/>
    </row>
    <row r="7645" spans="1:7">
      <c r="A7645" s="65"/>
      <c r="B7645" s="65"/>
      <c r="C7645" s="65"/>
      <c r="D7645" s="65"/>
      <c r="E7645" s="65"/>
      <c r="F7645" s="65"/>
      <c r="G7645" s="145"/>
    </row>
    <row r="7646" spans="1:7">
      <c r="A7646" s="65"/>
      <c r="B7646" s="65"/>
      <c r="C7646" s="65"/>
      <c r="D7646" s="65"/>
      <c r="E7646" s="65"/>
      <c r="F7646" s="65"/>
      <c r="G7646" s="145"/>
    </row>
    <row r="7647" spans="1:7">
      <c r="A7647" s="65"/>
      <c r="B7647" s="65"/>
      <c r="C7647" s="65"/>
      <c r="D7647" s="65"/>
      <c r="E7647" s="65"/>
      <c r="F7647" s="65"/>
      <c r="G7647" s="145"/>
    </row>
    <row r="7648" spans="1:7">
      <c r="A7648" s="65"/>
      <c r="B7648" s="65"/>
      <c r="C7648" s="65"/>
      <c r="D7648" s="65"/>
      <c r="E7648" s="65"/>
      <c r="F7648" s="65"/>
      <c r="G7648" s="145"/>
    </row>
    <row r="7649" spans="1:7">
      <c r="A7649" s="65"/>
      <c r="B7649" s="65"/>
      <c r="C7649" s="65"/>
      <c r="D7649" s="65"/>
      <c r="E7649" s="65"/>
      <c r="F7649" s="65"/>
      <c r="G7649" s="145"/>
    </row>
    <row r="7650" spans="1:7">
      <c r="A7650" s="65"/>
      <c r="B7650" s="65"/>
      <c r="C7650" s="65"/>
      <c r="D7650" s="65"/>
      <c r="E7650" s="65"/>
      <c r="F7650" s="65"/>
      <c r="G7650" s="145"/>
    </row>
    <row r="7651" spans="1:7">
      <c r="A7651" s="65"/>
      <c r="B7651" s="65"/>
      <c r="C7651" s="65"/>
      <c r="D7651" s="65"/>
      <c r="E7651" s="65"/>
      <c r="F7651" s="65"/>
      <c r="G7651" s="145"/>
    </row>
    <row r="7652" spans="1:7">
      <c r="A7652" s="65"/>
      <c r="B7652" s="65"/>
      <c r="C7652" s="65"/>
      <c r="D7652" s="65"/>
      <c r="E7652" s="65"/>
      <c r="F7652" s="65"/>
      <c r="G7652" s="145"/>
    </row>
    <row r="7653" spans="1:7">
      <c r="A7653" s="65"/>
      <c r="B7653" s="65"/>
      <c r="C7653" s="65"/>
      <c r="D7653" s="65"/>
      <c r="E7653" s="65"/>
      <c r="F7653" s="65"/>
      <c r="G7653" s="145"/>
    </row>
    <row r="7654" spans="1:7">
      <c r="A7654" s="65"/>
      <c r="B7654" s="65"/>
      <c r="C7654" s="65"/>
      <c r="D7654" s="65"/>
      <c r="E7654" s="65"/>
      <c r="F7654" s="65"/>
      <c r="G7654" s="145"/>
    </row>
    <row r="7655" spans="1:7">
      <c r="A7655" s="65"/>
      <c r="B7655" s="65"/>
      <c r="C7655" s="65"/>
      <c r="D7655" s="65"/>
      <c r="E7655" s="65"/>
      <c r="F7655" s="65"/>
      <c r="G7655" s="145"/>
    </row>
    <row r="7656" spans="1:7">
      <c r="A7656" s="65"/>
      <c r="B7656" s="65"/>
      <c r="C7656" s="65"/>
      <c r="D7656" s="65"/>
      <c r="E7656" s="65"/>
      <c r="F7656" s="65"/>
      <c r="G7656" s="145"/>
    </row>
    <row r="7657" spans="1:7">
      <c r="A7657" s="65"/>
      <c r="B7657" s="65"/>
      <c r="C7657" s="65"/>
      <c r="D7657" s="65"/>
      <c r="E7657" s="65"/>
      <c r="F7657" s="65"/>
      <c r="G7657" s="145"/>
    </row>
    <row r="7658" spans="1:7">
      <c r="A7658" s="65"/>
      <c r="B7658" s="65"/>
      <c r="C7658" s="65"/>
      <c r="D7658" s="65"/>
      <c r="E7658" s="65"/>
      <c r="F7658" s="65"/>
      <c r="G7658" s="145"/>
    </row>
    <row r="7659" spans="1:7">
      <c r="A7659" s="65"/>
      <c r="B7659" s="65"/>
      <c r="C7659" s="65"/>
      <c r="D7659" s="65"/>
      <c r="E7659" s="65"/>
      <c r="F7659" s="65"/>
      <c r="G7659" s="145"/>
    </row>
    <row r="7660" spans="1:7">
      <c r="A7660" s="65"/>
      <c r="B7660" s="65"/>
      <c r="C7660" s="65"/>
      <c r="D7660" s="65"/>
      <c r="E7660" s="65"/>
      <c r="F7660" s="65"/>
      <c r="G7660" s="145"/>
    </row>
    <row r="7661" spans="1:7">
      <c r="A7661" s="65"/>
      <c r="B7661" s="65"/>
      <c r="C7661" s="65"/>
      <c r="D7661" s="65"/>
      <c r="E7661" s="65"/>
      <c r="F7661" s="65"/>
      <c r="G7661" s="145"/>
    </row>
    <row r="7662" spans="1:7">
      <c r="A7662" s="65"/>
      <c r="B7662" s="65"/>
      <c r="C7662" s="65"/>
      <c r="D7662" s="65"/>
      <c r="E7662" s="65"/>
      <c r="F7662" s="65"/>
      <c r="G7662" s="145"/>
    </row>
    <row r="7663" spans="1:7">
      <c r="A7663" s="65"/>
      <c r="B7663" s="65"/>
      <c r="C7663" s="65"/>
      <c r="D7663" s="65"/>
      <c r="E7663" s="65"/>
      <c r="F7663" s="65"/>
      <c r="G7663" s="145"/>
    </row>
    <row r="7664" spans="1:7">
      <c r="A7664" s="65"/>
      <c r="B7664" s="65"/>
      <c r="C7664" s="65"/>
      <c r="D7664" s="65"/>
      <c r="E7664" s="65"/>
      <c r="F7664" s="65"/>
      <c r="G7664" s="145"/>
    </row>
    <row r="7665" spans="1:7">
      <c r="A7665" s="65"/>
      <c r="B7665" s="65"/>
      <c r="C7665" s="65"/>
      <c r="D7665" s="65"/>
      <c r="E7665" s="65"/>
      <c r="F7665" s="65"/>
      <c r="G7665" s="145"/>
    </row>
    <row r="7666" spans="1:7">
      <c r="A7666" s="65"/>
      <c r="B7666" s="65"/>
      <c r="C7666" s="65"/>
      <c r="D7666" s="65"/>
      <c r="E7666" s="65"/>
      <c r="F7666" s="65"/>
      <c r="G7666" s="145"/>
    </row>
    <row r="7667" spans="1:7">
      <c r="A7667" s="65"/>
      <c r="B7667" s="65"/>
      <c r="C7667" s="65"/>
      <c r="D7667" s="65"/>
      <c r="E7667" s="65"/>
      <c r="F7667" s="65"/>
      <c r="G7667" s="145"/>
    </row>
    <row r="7668" spans="1:7">
      <c r="A7668" s="65"/>
      <c r="B7668" s="65"/>
      <c r="C7668" s="65"/>
      <c r="D7668" s="65"/>
      <c r="E7668" s="65"/>
      <c r="F7668" s="65"/>
      <c r="G7668" s="145"/>
    </row>
    <row r="7669" spans="1:7">
      <c r="A7669" s="65"/>
      <c r="B7669" s="65"/>
      <c r="C7669" s="65"/>
      <c r="D7669" s="65"/>
      <c r="E7669" s="65"/>
      <c r="F7669" s="65"/>
      <c r="G7669" s="145"/>
    </row>
    <row r="7670" spans="1:7">
      <c r="A7670" s="65"/>
      <c r="B7670" s="65"/>
      <c r="C7670" s="65"/>
      <c r="D7670" s="65"/>
      <c r="E7670" s="65"/>
      <c r="F7670" s="65"/>
      <c r="G7670" s="145"/>
    </row>
    <row r="7671" spans="1:7">
      <c r="A7671" s="65"/>
      <c r="B7671" s="65"/>
      <c r="C7671" s="65"/>
      <c r="D7671" s="65"/>
      <c r="E7671" s="65"/>
      <c r="F7671" s="65"/>
      <c r="G7671" s="145"/>
    </row>
    <row r="7672" spans="1:7">
      <c r="A7672" s="65"/>
      <c r="B7672" s="65"/>
      <c r="C7672" s="65"/>
      <c r="D7672" s="65"/>
      <c r="E7672" s="65"/>
      <c r="F7672" s="65"/>
      <c r="G7672" s="145"/>
    </row>
    <row r="7673" spans="1:7">
      <c r="A7673" s="65"/>
      <c r="B7673" s="65"/>
      <c r="C7673" s="65"/>
      <c r="D7673" s="65"/>
      <c r="E7673" s="65"/>
      <c r="F7673" s="65"/>
      <c r="G7673" s="145"/>
    </row>
    <row r="7674" spans="1:7">
      <c r="A7674" s="65"/>
      <c r="B7674" s="65"/>
      <c r="C7674" s="65"/>
      <c r="D7674" s="65"/>
      <c r="E7674" s="65"/>
      <c r="F7674" s="65"/>
      <c r="G7674" s="145"/>
    </row>
    <row r="7675" spans="1:7">
      <c r="A7675" s="65"/>
      <c r="B7675" s="65"/>
      <c r="C7675" s="65"/>
      <c r="D7675" s="65"/>
      <c r="E7675" s="65"/>
      <c r="F7675" s="65"/>
      <c r="G7675" s="145"/>
    </row>
    <row r="7676" spans="1:7">
      <c r="A7676" s="65"/>
      <c r="B7676" s="65"/>
      <c r="C7676" s="65"/>
      <c r="D7676" s="65"/>
      <c r="E7676" s="65"/>
      <c r="F7676" s="65"/>
      <c r="G7676" s="145"/>
    </row>
    <row r="7677" spans="1:7">
      <c r="A7677" s="65"/>
      <c r="B7677" s="65"/>
      <c r="C7677" s="65"/>
      <c r="D7677" s="65"/>
      <c r="E7677" s="65"/>
      <c r="F7677" s="65"/>
      <c r="G7677" s="145"/>
    </row>
    <row r="7678" spans="1:7">
      <c r="A7678" s="65"/>
      <c r="B7678" s="65"/>
      <c r="C7678" s="65"/>
      <c r="D7678" s="65"/>
      <c r="E7678" s="65"/>
      <c r="F7678" s="65"/>
      <c r="G7678" s="145"/>
    </row>
    <row r="7679" spans="1:7">
      <c r="A7679" s="65"/>
      <c r="B7679" s="65"/>
      <c r="C7679" s="65"/>
      <c r="D7679" s="65"/>
      <c r="E7679" s="65"/>
      <c r="F7679" s="65"/>
      <c r="G7679" s="145"/>
    </row>
    <row r="7680" spans="1:7">
      <c r="A7680" s="65"/>
      <c r="B7680" s="65"/>
      <c r="C7680" s="65"/>
      <c r="D7680" s="65"/>
      <c r="E7680" s="65"/>
      <c r="F7680" s="65"/>
      <c r="G7680" s="145"/>
    </row>
    <row r="7681" spans="1:7">
      <c r="A7681" s="65"/>
      <c r="B7681" s="65"/>
      <c r="C7681" s="65"/>
      <c r="D7681" s="65"/>
      <c r="E7681" s="65"/>
      <c r="F7681" s="65"/>
      <c r="G7681" s="145"/>
    </row>
    <row r="7682" spans="1:7">
      <c r="A7682" s="65"/>
      <c r="B7682" s="65"/>
      <c r="C7682" s="65"/>
      <c r="D7682" s="65"/>
      <c r="E7682" s="65"/>
      <c r="F7682" s="65"/>
      <c r="G7682" s="145"/>
    </row>
    <row r="7683" spans="1:7">
      <c r="A7683" s="65"/>
      <c r="B7683" s="65"/>
      <c r="C7683" s="65"/>
      <c r="D7683" s="65"/>
      <c r="E7683" s="65"/>
      <c r="F7683" s="65"/>
      <c r="G7683" s="145"/>
    </row>
    <row r="7684" spans="1:7">
      <c r="A7684" s="65"/>
      <c r="B7684" s="65"/>
      <c r="C7684" s="65"/>
      <c r="D7684" s="65"/>
      <c r="E7684" s="65"/>
      <c r="F7684" s="65"/>
      <c r="G7684" s="145"/>
    </row>
    <row r="7685" spans="1:7">
      <c r="A7685" s="65"/>
      <c r="B7685" s="65"/>
      <c r="C7685" s="65"/>
      <c r="D7685" s="65"/>
      <c r="E7685" s="65"/>
      <c r="F7685" s="65"/>
      <c r="G7685" s="145"/>
    </row>
    <row r="7686" spans="1:7">
      <c r="A7686" s="65"/>
      <c r="B7686" s="65"/>
      <c r="C7686" s="65"/>
      <c r="D7686" s="65"/>
      <c r="E7686" s="65"/>
      <c r="F7686" s="65"/>
      <c r="G7686" s="145"/>
    </row>
    <row r="7687" spans="1:7">
      <c r="A7687" s="65"/>
      <c r="B7687" s="65"/>
      <c r="C7687" s="65"/>
      <c r="D7687" s="65"/>
      <c r="E7687" s="65"/>
      <c r="F7687" s="65"/>
      <c r="G7687" s="145"/>
    </row>
    <row r="7688" spans="1:7">
      <c r="A7688" s="65"/>
      <c r="B7688" s="65"/>
      <c r="C7688" s="65"/>
      <c r="D7688" s="65"/>
      <c r="E7688" s="65"/>
      <c r="F7688" s="65"/>
      <c r="G7688" s="145"/>
    </row>
    <row r="7689" spans="1:7">
      <c r="A7689" s="65"/>
      <c r="B7689" s="65"/>
      <c r="C7689" s="65"/>
      <c r="D7689" s="65"/>
      <c r="E7689" s="65"/>
      <c r="F7689" s="65"/>
      <c r="G7689" s="145"/>
    </row>
    <row r="7690" spans="1:7">
      <c r="A7690" s="65"/>
      <c r="B7690" s="65"/>
      <c r="C7690" s="65"/>
      <c r="D7690" s="65"/>
      <c r="E7690" s="65"/>
      <c r="F7690" s="65"/>
      <c r="G7690" s="145"/>
    </row>
    <row r="7691" spans="1:7">
      <c r="A7691" s="65"/>
      <c r="B7691" s="65"/>
      <c r="C7691" s="65"/>
      <c r="D7691" s="65"/>
      <c r="E7691" s="65"/>
      <c r="F7691" s="65"/>
      <c r="G7691" s="145"/>
    </row>
    <row r="7692" spans="1:7">
      <c r="A7692" s="65"/>
      <c r="B7692" s="65"/>
      <c r="C7692" s="65"/>
      <c r="D7692" s="65"/>
      <c r="E7692" s="65"/>
      <c r="F7692" s="65"/>
      <c r="G7692" s="145"/>
    </row>
    <row r="7693" spans="1:7">
      <c r="A7693" s="65"/>
      <c r="B7693" s="65"/>
      <c r="C7693" s="65"/>
      <c r="D7693" s="65"/>
      <c r="E7693" s="65"/>
      <c r="F7693" s="65"/>
      <c r="G7693" s="145"/>
    </row>
    <row r="7694" spans="1:7">
      <c r="A7694" s="65"/>
      <c r="B7694" s="65"/>
      <c r="C7694" s="65"/>
      <c r="D7694" s="65"/>
      <c r="E7694" s="65"/>
      <c r="F7694" s="65"/>
      <c r="G7694" s="145"/>
    </row>
    <row r="7695" spans="1:7">
      <c r="A7695" s="65"/>
      <c r="B7695" s="65"/>
      <c r="C7695" s="65"/>
      <c r="D7695" s="65"/>
      <c r="E7695" s="65"/>
      <c r="F7695" s="65"/>
      <c r="G7695" s="145"/>
    </row>
    <row r="7696" spans="1:7">
      <c r="A7696" s="65"/>
      <c r="B7696" s="65"/>
      <c r="C7696" s="65"/>
      <c r="D7696" s="65"/>
      <c r="E7696" s="65"/>
      <c r="F7696" s="65"/>
      <c r="G7696" s="145"/>
    </row>
    <row r="7697" spans="1:7">
      <c r="A7697" s="65"/>
      <c r="B7697" s="65"/>
      <c r="C7697" s="65"/>
      <c r="D7697" s="65"/>
      <c r="E7697" s="65"/>
      <c r="F7697" s="65"/>
      <c r="G7697" s="145"/>
    </row>
    <row r="7698" spans="1:7">
      <c r="A7698" s="65"/>
      <c r="B7698" s="65"/>
      <c r="C7698" s="65"/>
      <c r="D7698" s="65"/>
      <c r="E7698" s="65"/>
      <c r="F7698" s="65"/>
      <c r="G7698" s="145"/>
    </row>
    <row r="7699" spans="1:7">
      <c r="A7699" s="65"/>
      <c r="B7699" s="65"/>
      <c r="C7699" s="65"/>
      <c r="D7699" s="65"/>
      <c r="E7699" s="65"/>
      <c r="F7699" s="65"/>
      <c r="G7699" s="145"/>
    </row>
    <row r="7700" spans="1:7">
      <c r="A7700" s="65"/>
      <c r="B7700" s="65"/>
      <c r="C7700" s="65"/>
      <c r="D7700" s="65"/>
      <c r="E7700" s="65"/>
      <c r="F7700" s="65"/>
      <c r="G7700" s="145"/>
    </row>
    <row r="7701" spans="1:7">
      <c r="A7701" s="65"/>
      <c r="B7701" s="65"/>
      <c r="C7701" s="65"/>
      <c r="D7701" s="65"/>
      <c r="E7701" s="65"/>
      <c r="F7701" s="65"/>
      <c r="G7701" s="145"/>
    </row>
    <row r="7702" spans="1:7">
      <c r="A7702" s="65"/>
      <c r="B7702" s="65"/>
      <c r="C7702" s="65"/>
      <c r="D7702" s="65"/>
      <c r="E7702" s="65"/>
      <c r="F7702" s="65"/>
      <c r="G7702" s="145"/>
    </row>
    <row r="7703" spans="1:7">
      <c r="A7703" s="65"/>
      <c r="B7703" s="65"/>
      <c r="C7703" s="65"/>
      <c r="D7703" s="65"/>
      <c r="E7703" s="65"/>
      <c r="F7703" s="65"/>
      <c r="G7703" s="145"/>
    </row>
    <row r="7704" spans="1:7">
      <c r="A7704" s="65"/>
      <c r="B7704" s="65"/>
      <c r="C7704" s="65"/>
      <c r="D7704" s="65"/>
      <c r="E7704" s="65"/>
      <c r="F7704" s="65"/>
      <c r="G7704" s="145"/>
    </row>
    <row r="7705" spans="1:7">
      <c r="A7705" s="65"/>
      <c r="B7705" s="65"/>
      <c r="C7705" s="65"/>
      <c r="D7705" s="65"/>
      <c r="E7705" s="65"/>
      <c r="F7705" s="65"/>
      <c r="G7705" s="145"/>
    </row>
    <row r="7706" spans="1:7">
      <c r="A7706" s="65"/>
      <c r="B7706" s="65"/>
      <c r="C7706" s="65"/>
      <c r="D7706" s="65"/>
      <c r="E7706" s="65"/>
      <c r="F7706" s="65"/>
      <c r="G7706" s="145"/>
    </row>
    <row r="7707" spans="1:7">
      <c r="A7707" s="65"/>
      <c r="B7707" s="65"/>
      <c r="C7707" s="65"/>
      <c r="D7707" s="65"/>
      <c r="E7707" s="65"/>
      <c r="F7707" s="65"/>
      <c r="G7707" s="145"/>
    </row>
    <row r="7708" spans="1:7">
      <c r="A7708" s="65"/>
      <c r="B7708" s="65"/>
      <c r="C7708" s="65"/>
      <c r="D7708" s="65"/>
      <c r="E7708" s="65"/>
      <c r="F7708" s="65"/>
      <c r="G7708" s="145"/>
    </row>
    <row r="7709" spans="1:7">
      <c r="A7709" s="65"/>
      <c r="B7709" s="65"/>
      <c r="C7709" s="65"/>
      <c r="D7709" s="65"/>
      <c r="E7709" s="65"/>
      <c r="F7709" s="65"/>
      <c r="G7709" s="145"/>
    </row>
    <row r="7710" spans="1:7">
      <c r="A7710" s="65"/>
      <c r="B7710" s="65"/>
      <c r="C7710" s="65"/>
      <c r="D7710" s="65"/>
      <c r="E7710" s="65"/>
      <c r="F7710" s="65"/>
      <c r="G7710" s="145"/>
    </row>
    <row r="7711" spans="1:7">
      <c r="A7711" s="65"/>
      <c r="B7711" s="65"/>
      <c r="C7711" s="65"/>
      <c r="D7711" s="65"/>
      <c r="E7711" s="65"/>
      <c r="F7711" s="65"/>
      <c r="G7711" s="145"/>
    </row>
    <row r="7712" spans="1:7">
      <c r="A7712" s="65"/>
      <c r="B7712" s="65"/>
      <c r="C7712" s="65"/>
      <c r="D7712" s="65"/>
      <c r="E7712" s="65"/>
      <c r="F7712" s="65"/>
      <c r="G7712" s="145"/>
    </row>
    <row r="7713" spans="1:7">
      <c r="A7713" s="65"/>
      <c r="B7713" s="65"/>
      <c r="C7713" s="65"/>
      <c r="D7713" s="65"/>
      <c r="E7713" s="65"/>
      <c r="F7713" s="65"/>
      <c r="G7713" s="145"/>
    </row>
    <row r="7714" spans="1:7">
      <c r="A7714" s="65"/>
      <c r="B7714" s="65"/>
      <c r="C7714" s="65"/>
      <c r="D7714" s="65"/>
      <c r="E7714" s="65"/>
      <c r="F7714" s="65"/>
      <c r="G7714" s="145"/>
    </row>
    <row r="7715" spans="1:7">
      <c r="A7715" s="65"/>
      <c r="B7715" s="65"/>
      <c r="C7715" s="65"/>
      <c r="D7715" s="65"/>
      <c r="E7715" s="65"/>
      <c r="F7715" s="65"/>
      <c r="G7715" s="145"/>
    </row>
    <row r="7716" spans="1:7">
      <c r="A7716" s="65"/>
      <c r="B7716" s="65"/>
      <c r="C7716" s="65"/>
      <c r="D7716" s="65"/>
      <c r="E7716" s="65"/>
      <c r="F7716" s="65"/>
      <c r="G7716" s="145"/>
    </row>
    <row r="7717" spans="1:7">
      <c r="A7717" s="65"/>
      <c r="B7717" s="65"/>
      <c r="C7717" s="65"/>
      <c r="D7717" s="65"/>
      <c r="E7717" s="65"/>
      <c r="F7717" s="65"/>
      <c r="G7717" s="145"/>
    </row>
    <row r="7718" spans="1:7">
      <c r="A7718" s="65"/>
      <c r="B7718" s="65"/>
      <c r="C7718" s="65"/>
      <c r="D7718" s="65"/>
      <c r="E7718" s="65"/>
      <c r="F7718" s="65"/>
      <c r="G7718" s="145"/>
    </row>
    <row r="7719" spans="1:7">
      <c r="A7719" s="65"/>
      <c r="B7719" s="65"/>
      <c r="C7719" s="65"/>
      <c r="D7719" s="65"/>
      <c r="E7719" s="65"/>
      <c r="F7719" s="65"/>
      <c r="G7719" s="145"/>
    </row>
    <row r="7720" spans="1:7">
      <c r="A7720" s="65"/>
      <c r="B7720" s="65"/>
      <c r="C7720" s="65"/>
      <c r="D7720" s="65"/>
      <c r="E7720" s="65"/>
      <c r="F7720" s="65"/>
      <c r="G7720" s="145"/>
    </row>
    <row r="7721" spans="1:7">
      <c r="A7721" s="65"/>
      <c r="B7721" s="65"/>
      <c r="C7721" s="65"/>
      <c r="D7721" s="65"/>
      <c r="E7721" s="65"/>
      <c r="F7721" s="65"/>
      <c r="G7721" s="145"/>
    </row>
    <row r="7722" spans="1:7">
      <c r="A7722" s="65"/>
      <c r="B7722" s="65"/>
      <c r="C7722" s="65"/>
      <c r="D7722" s="65"/>
      <c r="E7722" s="65"/>
      <c r="F7722" s="65"/>
      <c r="G7722" s="145"/>
    </row>
    <row r="7723" spans="1:7">
      <c r="A7723" s="65"/>
      <c r="B7723" s="65"/>
      <c r="C7723" s="65"/>
      <c r="D7723" s="65"/>
      <c r="E7723" s="65"/>
      <c r="F7723" s="65"/>
      <c r="G7723" s="145"/>
    </row>
    <row r="7724" spans="1:7">
      <c r="A7724" s="65"/>
      <c r="B7724" s="65"/>
      <c r="C7724" s="65"/>
      <c r="D7724" s="65"/>
      <c r="E7724" s="65"/>
      <c r="F7724" s="65"/>
      <c r="G7724" s="145"/>
    </row>
    <row r="7725" spans="1:7">
      <c r="A7725" s="65"/>
      <c r="B7725" s="65"/>
      <c r="C7725" s="65"/>
      <c r="D7725" s="65"/>
      <c r="E7725" s="65"/>
      <c r="F7725" s="65"/>
      <c r="G7725" s="145"/>
    </row>
    <row r="7726" spans="1:7">
      <c r="A7726" s="65"/>
      <c r="B7726" s="65"/>
      <c r="C7726" s="65"/>
      <c r="D7726" s="65"/>
      <c r="E7726" s="65"/>
      <c r="F7726" s="65"/>
      <c r="G7726" s="145"/>
    </row>
    <row r="7727" spans="1:7">
      <c r="A7727" s="65"/>
      <c r="B7727" s="65"/>
      <c r="C7727" s="65"/>
      <c r="D7727" s="65"/>
      <c r="E7727" s="65"/>
      <c r="F7727" s="65"/>
      <c r="G7727" s="145"/>
    </row>
    <row r="7728" spans="1:7">
      <c r="A7728" s="65"/>
      <c r="B7728" s="65"/>
      <c r="C7728" s="65"/>
      <c r="D7728" s="65"/>
      <c r="E7728" s="65"/>
      <c r="F7728" s="65"/>
      <c r="G7728" s="145"/>
    </row>
    <row r="7729" spans="1:7">
      <c r="A7729" s="65"/>
      <c r="B7729" s="65"/>
      <c r="C7729" s="65"/>
      <c r="D7729" s="65"/>
      <c r="E7729" s="65"/>
      <c r="F7729" s="65"/>
      <c r="G7729" s="145"/>
    </row>
    <row r="7730" spans="1:7">
      <c r="A7730" s="65"/>
      <c r="B7730" s="65"/>
      <c r="C7730" s="65"/>
      <c r="D7730" s="65"/>
      <c r="E7730" s="65"/>
      <c r="F7730" s="65"/>
      <c r="G7730" s="145"/>
    </row>
    <row r="7731" spans="1:7">
      <c r="A7731" s="65"/>
      <c r="B7731" s="65"/>
      <c r="C7731" s="65"/>
      <c r="D7731" s="65"/>
      <c r="E7731" s="65"/>
      <c r="F7731" s="65"/>
      <c r="G7731" s="145"/>
    </row>
    <row r="7732" spans="1:7">
      <c r="A7732" s="65"/>
      <c r="B7732" s="65"/>
      <c r="C7732" s="65"/>
      <c r="D7732" s="65"/>
      <c r="E7732" s="65"/>
      <c r="F7732" s="65"/>
      <c r="G7732" s="145"/>
    </row>
    <row r="7733" spans="1:7">
      <c r="A7733" s="65"/>
      <c r="B7733" s="65"/>
      <c r="C7733" s="65"/>
      <c r="D7733" s="65"/>
      <c r="E7733" s="65"/>
      <c r="F7733" s="65"/>
      <c r="G7733" s="145"/>
    </row>
    <row r="7734" spans="1:7">
      <c r="A7734" s="65"/>
      <c r="B7734" s="65"/>
      <c r="C7734" s="65"/>
      <c r="D7734" s="65"/>
      <c r="E7734" s="65"/>
      <c r="F7734" s="65"/>
      <c r="G7734" s="145"/>
    </row>
    <row r="7735" spans="1:7">
      <c r="A7735" s="65"/>
      <c r="B7735" s="65"/>
      <c r="C7735" s="65"/>
      <c r="D7735" s="65"/>
      <c r="E7735" s="65"/>
      <c r="F7735" s="65"/>
      <c r="G7735" s="145"/>
    </row>
    <row r="7736" spans="1:7">
      <c r="A7736" s="65"/>
      <c r="B7736" s="65"/>
      <c r="C7736" s="65"/>
      <c r="D7736" s="65"/>
      <c r="E7736" s="65"/>
      <c r="F7736" s="65"/>
      <c r="G7736" s="145"/>
    </row>
    <row r="7737" spans="1:7">
      <c r="A7737" s="65"/>
      <c r="B7737" s="65"/>
      <c r="C7737" s="65"/>
      <c r="D7737" s="65"/>
      <c r="E7737" s="65"/>
      <c r="F7737" s="65"/>
      <c r="G7737" s="145"/>
    </row>
    <row r="7738" spans="1:7">
      <c r="A7738" s="65"/>
      <c r="B7738" s="65"/>
      <c r="C7738" s="65"/>
      <c r="D7738" s="65"/>
      <c r="E7738" s="65"/>
      <c r="F7738" s="65"/>
      <c r="G7738" s="145"/>
    </row>
    <row r="7739" spans="1:7">
      <c r="A7739" s="65"/>
      <c r="B7739" s="65"/>
      <c r="C7739" s="65"/>
      <c r="D7739" s="65"/>
      <c r="E7739" s="65"/>
      <c r="F7739" s="65"/>
      <c r="G7739" s="145"/>
    </row>
    <row r="7740" spans="1:7">
      <c r="A7740" s="65"/>
      <c r="B7740" s="65"/>
      <c r="C7740" s="65"/>
      <c r="D7740" s="65"/>
      <c r="E7740" s="65"/>
      <c r="F7740" s="65"/>
      <c r="G7740" s="145"/>
    </row>
    <row r="7741" spans="1:7">
      <c r="A7741" s="65"/>
      <c r="B7741" s="65"/>
      <c r="C7741" s="65"/>
      <c r="D7741" s="65"/>
      <c r="E7741" s="65"/>
      <c r="F7741" s="65"/>
      <c r="G7741" s="145"/>
    </row>
    <row r="7742" spans="1:7">
      <c r="A7742" s="65"/>
      <c r="B7742" s="65"/>
      <c r="C7742" s="65"/>
      <c r="D7742" s="65"/>
      <c r="E7742" s="65"/>
      <c r="F7742" s="65"/>
      <c r="G7742" s="145"/>
    </row>
    <row r="7743" spans="1:7">
      <c r="A7743" s="65"/>
      <c r="B7743" s="65"/>
      <c r="C7743" s="65"/>
      <c r="D7743" s="65"/>
      <c r="E7743" s="65"/>
      <c r="F7743" s="65"/>
      <c r="G7743" s="145"/>
    </row>
    <row r="7744" spans="1:7">
      <c r="A7744" s="65"/>
      <c r="B7744" s="65"/>
      <c r="C7744" s="65"/>
      <c r="D7744" s="65"/>
      <c r="E7744" s="65"/>
      <c r="F7744" s="65"/>
      <c r="G7744" s="145"/>
    </row>
    <row r="7745" spans="1:7">
      <c r="A7745" s="65"/>
      <c r="B7745" s="65"/>
      <c r="C7745" s="65"/>
      <c r="D7745" s="65"/>
      <c r="E7745" s="65"/>
      <c r="F7745" s="65"/>
      <c r="G7745" s="145"/>
    </row>
    <row r="7746" spans="1:7">
      <c r="A7746" s="65"/>
      <c r="B7746" s="65"/>
      <c r="C7746" s="65"/>
      <c r="D7746" s="65"/>
      <c r="E7746" s="65"/>
      <c r="F7746" s="65"/>
      <c r="G7746" s="145"/>
    </row>
    <row r="7747" spans="1:7">
      <c r="A7747" s="65"/>
      <c r="B7747" s="65"/>
      <c r="C7747" s="65"/>
      <c r="D7747" s="65"/>
      <c r="E7747" s="65"/>
      <c r="F7747" s="65"/>
      <c r="G7747" s="145"/>
    </row>
    <row r="7748" spans="1:7">
      <c r="A7748" s="65"/>
      <c r="B7748" s="65"/>
      <c r="C7748" s="65"/>
      <c r="D7748" s="65"/>
      <c r="E7748" s="65"/>
      <c r="F7748" s="65"/>
      <c r="G7748" s="145"/>
    </row>
    <row r="7749" spans="1:7">
      <c r="A7749" s="65"/>
      <c r="B7749" s="65"/>
      <c r="C7749" s="65"/>
      <c r="D7749" s="65"/>
      <c r="E7749" s="65"/>
      <c r="F7749" s="65"/>
      <c r="G7749" s="145"/>
    </row>
    <row r="7750" spans="1:7">
      <c r="A7750" s="65"/>
      <c r="B7750" s="65"/>
      <c r="C7750" s="65"/>
      <c r="D7750" s="65"/>
      <c r="E7750" s="65"/>
      <c r="F7750" s="65"/>
      <c r="G7750" s="145"/>
    </row>
    <row r="7751" spans="1:7">
      <c r="A7751" s="65"/>
      <c r="B7751" s="65"/>
      <c r="C7751" s="65"/>
      <c r="D7751" s="65"/>
      <c r="E7751" s="65"/>
      <c r="F7751" s="65"/>
      <c r="G7751" s="145"/>
    </row>
    <row r="7752" spans="1:7">
      <c r="A7752" s="65"/>
      <c r="B7752" s="65"/>
      <c r="C7752" s="65"/>
      <c r="D7752" s="65"/>
      <c r="E7752" s="65"/>
      <c r="F7752" s="65"/>
      <c r="G7752" s="145"/>
    </row>
    <row r="7753" spans="1:7">
      <c r="A7753" s="65"/>
      <c r="B7753" s="65"/>
      <c r="C7753" s="65"/>
      <c r="D7753" s="65"/>
      <c r="E7753" s="65"/>
      <c r="F7753" s="65"/>
      <c r="G7753" s="145"/>
    </row>
    <row r="7754" spans="1:7">
      <c r="A7754" s="65"/>
      <c r="B7754" s="65"/>
      <c r="C7754" s="65"/>
      <c r="D7754" s="65"/>
      <c r="E7754" s="65"/>
      <c r="F7754" s="65"/>
      <c r="G7754" s="145"/>
    </row>
    <row r="7755" spans="1:7">
      <c r="A7755" s="65"/>
      <c r="B7755" s="65"/>
      <c r="C7755" s="65"/>
      <c r="D7755" s="65"/>
      <c r="E7755" s="65"/>
      <c r="F7755" s="65"/>
      <c r="G7755" s="145"/>
    </row>
    <row r="7756" spans="1:7">
      <c r="A7756" s="65"/>
      <c r="B7756" s="65"/>
      <c r="C7756" s="65"/>
      <c r="D7756" s="65"/>
      <c r="E7756" s="65"/>
      <c r="F7756" s="65"/>
      <c r="G7756" s="145"/>
    </row>
    <row r="7757" spans="1:7">
      <c r="A7757" s="65"/>
      <c r="B7757" s="65"/>
      <c r="C7757" s="65"/>
      <c r="D7757" s="65"/>
      <c r="E7757" s="65"/>
      <c r="F7757" s="65"/>
      <c r="G7757" s="145"/>
    </row>
    <row r="7758" spans="1:7">
      <c r="A7758" s="65"/>
      <c r="B7758" s="65"/>
      <c r="C7758" s="65"/>
      <c r="D7758" s="65"/>
      <c r="E7758" s="65"/>
      <c r="F7758" s="65"/>
      <c r="G7758" s="145"/>
    </row>
    <row r="7759" spans="1:7">
      <c r="A7759" s="65"/>
      <c r="B7759" s="65"/>
      <c r="C7759" s="65"/>
      <c r="D7759" s="65"/>
      <c r="E7759" s="65"/>
      <c r="F7759" s="65"/>
      <c r="G7759" s="145"/>
    </row>
    <row r="7760" spans="1:7">
      <c r="A7760" s="65"/>
      <c r="B7760" s="65"/>
      <c r="C7760" s="65"/>
      <c r="D7760" s="65"/>
      <c r="E7760" s="65"/>
      <c r="F7760" s="65"/>
      <c r="G7760" s="145"/>
    </row>
    <row r="7761" spans="1:7">
      <c r="A7761" s="65"/>
      <c r="B7761" s="65"/>
      <c r="C7761" s="65"/>
      <c r="D7761" s="65"/>
      <c r="E7761" s="65"/>
      <c r="F7761" s="65"/>
      <c r="G7761" s="145"/>
    </row>
    <row r="7762" spans="1:7">
      <c r="A7762" s="65"/>
      <c r="B7762" s="65"/>
      <c r="C7762" s="65"/>
      <c r="D7762" s="65"/>
      <c r="E7762" s="65"/>
      <c r="F7762" s="65"/>
      <c r="G7762" s="145"/>
    </row>
    <row r="7763" spans="1:7">
      <c r="A7763" s="65"/>
      <c r="B7763" s="65"/>
      <c r="C7763" s="65"/>
      <c r="D7763" s="65"/>
      <c r="E7763" s="65"/>
      <c r="F7763" s="65"/>
      <c r="G7763" s="145"/>
    </row>
    <row r="7764" spans="1:7">
      <c r="A7764" s="65"/>
      <c r="B7764" s="65"/>
      <c r="C7764" s="65"/>
      <c r="D7764" s="65"/>
      <c r="E7764" s="65"/>
      <c r="F7764" s="65"/>
      <c r="G7764" s="145"/>
    </row>
    <row r="7765" spans="1:7">
      <c r="A7765" s="65"/>
      <c r="B7765" s="65"/>
      <c r="C7765" s="65"/>
      <c r="D7765" s="65"/>
      <c r="E7765" s="65"/>
      <c r="F7765" s="65"/>
      <c r="G7765" s="145"/>
    </row>
    <row r="7766" spans="1:7">
      <c r="A7766" s="65"/>
      <c r="B7766" s="65"/>
      <c r="C7766" s="65"/>
      <c r="D7766" s="65"/>
      <c r="E7766" s="65"/>
      <c r="F7766" s="65"/>
      <c r="G7766" s="145"/>
    </row>
    <row r="7767" spans="1:7">
      <c r="A7767" s="65"/>
      <c r="B7767" s="65"/>
      <c r="C7767" s="65"/>
      <c r="D7767" s="65"/>
      <c r="E7767" s="65"/>
      <c r="F7767" s="65"/>
      <c r="G7767" s="145"/>
    </row>
    <row r="7768" spans="1:7">
      <c r="A7768" s="65"/>
      <c r="B7768" s="65"/>
      <c r="C7768" s="65"/>
      <c r="D7768" s="65"/>
      <c r="E7768" s="65"/>
      <c r="F7768" s="65"/>
      <c r="G7768" s="145"/>
    </row>
    <row r="7769" spans="1:7">
      <c r="A7769" s="65"/>
      <c r="B7769" s="65"/>
      <c r="C7769" s="65"/>
      <c r="D7769" s="65"/>
      <c r="E7769" s="65"/>
      <c r="F7769" s="65"/>
      <c r="G7769" s="145"/>
    </row>
    <row r="7770" spans="1:7">
      <c r="A7770" s="65"/>
      <c r="B7770" s="65"/>
      <c r="C7770" s="65"/>
      <c r="D7770" s="65"/>
      <c r="E7770" s="65"/>
      <c r="F7770" s="65"/>
      <c r="G7770" s="145"/>
    </row>
    <row r="7771" spans="1:7">
      <c r="A7771" s="65"/>
      <c r="B7771" s="65"/>
      <c r="C7771" s="65"/>
      <c r="D7771" s="65"/>
      <c r="E7771" s="65"/>
      <c r="F7771" s="65"/>
      <c r="G7771" s="145"/>
    </row>
    <row r="7772" spans="1:7">
      <c r="A7772" s="65"/>
      <c r="B7772" s="65"/>
      <c r="C7772" s="65"/>
      <c r="D7772" s="65"/>
      <c r="E7772" s="65"/>
      <c r="F7772" s="65"/>
      <c r="G7772" s="145"/>
    </row>
    <row r="7773" spans="1:7">
      <c r="A7773" s="65"/>
      <c r="B7773" s="65"/>
      <c r="C7773" s="65"/>
      <c r="D7773" s="65"/>
      <c r="E7773" s="65"/>
      <c r="F7773" s="65"/>
      <c r="G7773" s="145"/>
    </row>
    <row r="7774" spans="1:7">
      <c r="A7774" s="65"/>
      <c r="B7774" s="65"/>
      <c r="C7774" s="65"/>
      <c r="D7774" s="65"/>
      <c r="E7774" s="65"/>
      <c r="F7774" s="65"/>
      <c r="G7774" s="145"/>
    </row>
    <row r="7775" spans="1:7">
      <c r="A7775" s="65"/>
      <c r="B7775" s="65"/>
      <c r="C7775" s="65"/>
      <c r="D7775" s="65"/>
      <c r="E7775" s="65"/>
      <c r="F7775" s="65"/>
      <c r="G7775" s="145"/>
    </row>
    <row r="7776" spans="1:7">
      <c r="A7776" s="65"/>
      <c r="B7776" s="65"/>
      <c r="C7776" s="65"/>
      <c r="D7776" s="65"/>
      <c r="E7776" s="65"/>
      <c r="F7776" s="65"/>
      <c r="G7776" s="145"/>
    </row>
    <row r="7777" spans="1:7">
      <c r="A7777" s="65"/>
      <c r="B7777" s="65"/>
      <c r="C7777" s="65"/>
      <c r="D7777" s="65"/>
      <c r="E7777" s="65"/>
      <c r="F7777" s="65"/>
      <c r="G7777" s="145"/>
    </row>
    <row r="7778" spans="1:7">
      <c r="A7778" s="65"/>
      <c r="B7778" s="65"/>
      <c r="C7778" s="65"/>
      <c r="D7778" s="65"/>
      <c r="E7778" s="65"/>
      <c r="F7778" s="65"/>
      <c r="G7778" s="145"/>
    </row>
    <row r="7779" spans="1:7">
      <c r="A7779" s="65"/>
      <c r="B7779" s="65"/>
      <c r="C7779" s="65"/>
      <c r="D7779" s="65"/>
      <c r="E7779" s="65"/>
      <c r="F7779" s="65"/>
      <c r="G7779" s="145"/>
    </row>
    <row r="7780" spans="1:7">
      <c r="A7780" s="65"/>
      <c r="B7780" s="65"/>
      <c r="C7780" s="65"/>
      <c r="D7780" s="65"/>
      <c r="E7780" s="65"/>
      <c r="F7780" s="65"/>
      <c r="G7780" s="145"/>
    </row>
    <row r="7781" spans="1:7">
      <c r="A7781" s="65"/>
      <c r="B7781" s="65"/>
      <c r="C7781" s="65"/>
      <c r="D7781" s="65"/>
      <c r="E7781" s="65"/>
      <c r="F7781" s="65"/>
      <c r="G7781" s="145"/>
    </row>
    <row r="7782" spans="1:7">
      <c r="A7782" s="65"/>
      <c r="B7782" s="65"/>
      <c r="C7782" s="65"/>
      <c r="D7782" s="65"/>
      <c r="E7782" s="65"/>
      <c r="F7782" s="65"/>
      <c r="G7782" s="145"/>
    </row>
    <row r="7783" spans="1:7">
      <c r="A7783" s="65"/>
      <c r="B7783" s="65"/>
      <c r="C7783" s="65"/>
      <c r="D7783" s="65"/>
      <c r="E7783" s="65"/>
      <c r="F7783" s="65"/>
      <c r="G7783" s="145"/>
    </row>
    <row r="7784" spans="1:7">
      <c r="A7784" s="65"/>
      <c r="B7784" s="65"/>
      <c r="C7784" s="65"/>
      <c r="D7784" s="65"/>
      <c r="E7784" s="65"/>
      <c r="F7784" s="65"/>
      <c r="G7784" s="145"/>
    </row>
    <row r="7785" spans="1:7">
      <c r="A7785" s="65"/>
      <c r="B7785" s="65"/>
      <c r="C7785" s="65"/>
      <c r="D7785" s="65"/>
      <c r="E7785" s="65"/>
      <c r="F7785" s="65"/>
      <c r="G7785" s="145"/>
    </row>
    <row r="7786" spans="1:7">
      <c r="A7786" s="65"/>
      <c r="B7786" s="65"/>
      <c r="C7786" s="65"/>
      <c r="D7786" s="65"/>
      <c r="E7786" s="65"/>
      <c r="F7786" s="65"/>
      <c r="G7786" s="145"/>
    </row>
    <row r="7787" spans="1:7">
      <c r="A7787" s="65"/>
      <c r="B7787" s="65"/>
      <c r="C7787" s="65"/>
      <c r="D7787" s="65"/>
      <c r="E7787" s="65"/>
      <c r="F7787" s="65"/>
      <c r="G7787" s="145"/>
    </row>
    <row r="7788" spans="1:7">
      <c r="A7788" s="65"/>
      <c r="B7788" s="65"/>
      <c r="C7788" s="65"/>
      <c r="D7788" s="65"/>
      <c r="E7788" s="65"/>
      <c r="F7788" s="65"/>
      <c r="G7788" s="145"/>
    </row>
    <row r="7789" spans="1:7">
      <c r="A7789" s="65"/>
      <c r="B7789" s="65"/>
      <c r="C7789" s="65"/>
      <c r="D7789" s="65"/>
      <c r="E7789" s="65"/>
      <c r="F7789" s="65"/>
      <c r="G7789" s="145"/>
    </row>
    <row r="7790" spans="1:7">
      <c r="A7790" s="65"/>
      <c r="B7790" s="65"/>
      <c r="C7790" s="65"/>
      <c r="D7790" s="65"/>
      <c r="E7790" s="65"/>
      <c r="F7790" s="65"/>
      <c r="G7790" s="145"/>
    </row>
    <row r="7791" spans="1:7">
      <c r="A7791" s="65"/>
      <c r="B7791" s="65"/>
      <c r="C7791" s="65"/>
      <c r="D7791" s="65"/>
      <c r="E7791" s="65"/>
      <c r="F7791" s="65"/>
      <c r="G7791" s="145"/>
    </row>
    <row r="7792" spans="1:7">
      <c r="A7792" s="65"/>
      <c r="B7792" s="65"/>
      <c r="C7792" s="65"/>
      <c r="D7792" s="65"/>
      <c r="E7792" s="65"/>
      <c r="F7792" s="65"/>
      <c r="G7792" s="145"/>
    </row>
    <row r="7793" spans="1:7">
      <c r="A7793" s="65"/>
      <c r="B7793" s="65"/>
      <c r="C7793" s="65"/>
      <c r="D7793" s="65"/>
      <c r="E7793" s="65"/>
      <c r="F7793" s="65"/>
      <c r="G7793" s="145"/>
    </row>
    <row r="7794" spans="1:7">
      <c r="A7794" s="65"/>
      <c r="B7794" s="65"/>
      <c r="C7794" s="65"/>
      <c r="D7794" s="65"/>
      <c r="E7794" s="65"/>
      <c r="F7794" s="65"/>
      <c r="G7794" s="145"/>
    </row>
    <row r="7795" spans="1:7">
      <c r="A7795" s="65"/>
      <c r="B7795" s="65"/>
      <c r="C7795" s="65"/>
      <c r="D7795" s="65"/>
      <c r="E7795" s="65"/>
      <c r="F7795" s="65"/>
      <c r="G7795" s="145"/>
    </row>
    <row r="7796" spans="1:7">
      <c r="A7796" s="65"/>
      <c r="B7796" s="65"/>
      <c r="C7796" s="65"/>
      <c r="D7796" s="65"/>
      <c r="E7796" s="65"/>
      <c r="F7796" s="65"/>
      <c r="G7796" s="145"/>
    </row>
    <row r="7797" spans="1:7">
      <c r="A7797" s="65"/>
      <c r="B7797" s="65"/>
      <c r="C7797" s="65"/>
      <c r="D7797" s="65"/>
      <c r="E7797" s="65"/>
      <c r="F7797" s="65"/>
      <c r="G7797" s="145"/>
    </row>
    <row r="7798" spans="1:7">
      <c r="A7798" s="65"/>
      <c r="B7798" s="65"/>
      <c r="C7798" s="65"/>
      <c r="D7798" s="65"/>
      <c r="E7798" s="65"/>
      <c r="F7798" s="65"/>
      <c r="G7798" s="145"/>
    </row>
    <row r="7799" spans="1:7">
      <c r="A7799" s="65"/>
      <c r="B7799" s="65"/>
      <c r="C7799" s="65"/>
      <c r="D7799" s="65"/>
      <c r="E7799" s="65"/>
      <c r="F7799" s="65"/>
      <c r="G7799" s="145"/>
    </row>
    <row r="7800" spans="1:7">
      <c r="A7800" s="65"/>
      <c r="B7800" s="65"/>
      <c r="C7800" s="65"/>
      <c r="D7800" s="65"/>
      <c r="E7800" s="65"/>
      <c r="F7800" s="65"/>
      <c r="G7800" s="145"/>
    </row>
    <row r="7801" spans="1:7">
      <c r="A7801" s="65"/>
      <c r="B7801" s="65"/>
      <c r="C7801" s="65"/>
      <c r="D7801" s="65"/>
      <c r="E7801" s="65"/>
      <c r="F7801" s="65"/>
      <c r="G7801" s="145"/>
    </row>
    <row r="7802" spans="1:7">
      <c r="A7802" s="65"/>
      <c r="B7802" s="65"/>
      <c r="C7802" s="65"/>
      <c r="D7802" s="65"/>
      <c r="E7802" s="65"/>
      <c r="F7802" s="65"/>
      <c r="G7802" s="145"/>
    </row>
    <row r="7803" spans="1:7">
      <c r="A7803" s="65"/>
      <c r="B7803" s="65"/>
      <c r="C7803" s="65"/>
      <c r="D7803" s="65"/>
      <c r="E7803" s="65"/>
      <c r="F7803" s="65"/>
      <c r="G7803" s="145"/>
    </row>
    <row r="7804" spans="1:7">
      <c r="A7804" s="65"/>
      <c r="B7804" s="65"/>
      <c r="C7804" s="65"/>
      <c r="D7804" s="65"/>
      <c r="E7804" s="65"/>
      <c r="F7804" s="65"/>
      <c r="G7804" s="145"/>
    </row>
    <row r="7805" spans="1:7">
      <c r="A7805" s="65"/>
      <c r="B7805" s="65"/>
      <c r="C7805" s="65"/>
      <c r="D7805" s="65"/>
      <c r="E7805" s="65"/>
      <c r="F7805" s="65"/>
      <c r="G7805" s="145"/>
    </row>
    <row r="7806" spans="1:7">
      <c r="A7806" s="65"/>
      <c r="B7806" s="65"/>
      <c r="C7806" s="65"/>
      <c r="D7806" s="65"/>
      <c r="E7806" s="65"/>
      <c r="F7806" s="65"/>
      <c r="G7806" s="145"/>
    </row>
    <row r="7807" spans="1:7">
      <c r="A7807" s="65"/>
      <c r="B7807" s="65"/>
      <c r="C7807" s="65"/>
      <c r="D7807" s="65"/>
      <c r="E7807" s="65"/>
      <c r="F7807" s="65"/>
      <c r="G7807" s="145"/>
    </row>
    <row r="7808" spans="1:7">
      <c r="A7808" s="65"/>
      <c r="B7808" s="65"/>
      <c r="C7808" s="65"/>
      <c r="D7808" s="65"/>
      <c r="E7808" s="65"/>
      <c r="F7808" s="65"/>
      <c r="G7808" s="145"/>
    </row>
    <row r="7809" spans="1:7">
      <c r="A7809" s="65"/>
      <c r="B7809" s="65"/>
      <c r="C7809" s="65"/>
      <c r="D7809" s="65"/>
      <c r="E7809" s="65"/>
      <c r="F7809" s="65"/>
      <c r="G7809" s="145"/>
    </row>
    <row r="7810" spans="1:7">
      <c r="A7810" s="65"/>
      <c r="B7810" s="65"/>
      <c r="C7810" s="65"/>
      <c r="D7810" s="65"/>
      <c r="E7810" s="65"/>
      <c r="F7810" s="65"/>
      <c r="G7810" s="145"/>
    </row>
    <row r="7811" spans="1:7">
      <c r="A7811" s="65"/>
      <c r="B7811" s="65"/>
      <c r="C7811" s="65"/>
      <c r="D7811" s="65"/>
      <c r="E7811" s="65"/>
      <c r="F7811" s="65"/>
      <c r="G7811" s="145"/>
    </row>
    <row r="7812" spans="1:7">
      <c r="A7812" s="65"/>
      <c r="B7812" s="65"/>
      <c r="C7812" s="65"/>
      <c r="D7812" s="65"/>
      <c r="E7812" s="65"/>
      <c r="F7812" s="65"/>
      <c r="G7812" s="145"/>
    </row>
    <row r="7813" spans="1:7">
      <c r="A7813" s="65"/>
      <c r="B7813" s="65"/>
      <c r="C7813" s="65"/>
      <c r="D7813" s="65"/>
      <c r="E7813" s="65"/>
      <c r="F7813" s="65"/>
      <c r="G7813" s="145"/>
    </row>
    <row r="7814" spans="1:7">
      <c r="A7814" s="65"/>
      <c r="B7814" s="65"/>
      <c r="C7814" s="65"/>
      <c r="D7814" s="65"/>
      <c r="E7814" s="65"/>
      <c r="F7814" s="65"/>
      <c r="G7814" s="145"/>
    </row>
    <row r="7815" spans="1:7">
      <c r="A7815" s="65"/>
      <c r="B7815" s="65"/>
      <c r="C7815" s="65"/>
      <c r="D7815" s="65"/>
      <c r="E7815" s="65"/>
      <c r="F7815" s="65"/>
      <c r="G7815" s="145"/>
    </row>
    <row r="7816" spans="1:7">
      <c r="A7816" s="65"/>
      <c r="B7816" s="65"/>
      <c r="C7816" s="65"/>
      <c r="D7816" s="65"/>
      <c r="E7816" s="65"/>
      <c r="F7816" s="65"/>
      <c r="G7816" s="145"/>
    </row>
    <row r="7817" spans="1:7">
      <c r="A7817" s="65"/>
      <c r="B7817" s="65"/>
      <c r="C7817" s="65"/>
      <c r="D7817" s="65"/>
      <c r="E7817" s="65"/>
      <c r="F7817" s="65"/>
      <c r="G7817" s="145"/>
    </row>
    <row r="7818" spans="1:7">
      <c r="A7818" s="65"/>
      <c r="B7818" s="65"/>
      <c r="C7818" s="65"/>
      <c r="D7818" s="65"/>
      <c r="E7818" s="65"/>
      <c r="F7818" s="65"/>
      <c r="G7818" s="145"/>
    </row>
    <row r="7819" spans="1:7">
      <c r="A7819" s="65"/>
      <c r="B7819" s="65"/>
      <c r="C7819" s="65"/>
      <c r="D7819" s="65"/>
      <c r="E7819" s="65"/>
      <c r="F7819" s="65"/>
      <c r="G7819" s="145"/>
    </row>
    <row r="7820" spans="1:7">
      <c r="A7820" s="65"/>
      <c r="B7820" s="65"/>
      <c r="C7820" s="65"/>
      <c r="D7820" s="65"/>
      <c r="E7820" s="65"/>
      <c r="F7820" s="65"/>
      <c r="G7820" s="145"/>
    </row>
    <row r="7821" spans="1:7">
      <c r="A7821" s="65"/>
      <c r="B7821" s="65"/>
      <c r="C7821" s="65"/>
      <c r="D7821" s="65"/>
      <c r="E7821" s="65"/>
      <c r="F7821" s="65"/>
      <c r="G7821" s="145"/>
    </row>
    <row r="7822" spans="1:7">
      <c r="A7822" s="65"/>
      <c r="B7822" s="65"/>
      <c r="C7822" s="65"/>
      <c r="D7822" s="65"/>
      <c r="E7822" s="65"/>
      <c r="F7822" s="65"/>
      <c r="G7822" s="145"/>
    </row>
    <row r="7823" spans="1:7">
      <c r="A7823" s="65"/>
      <c r="B7823" s="65"/>
      <c r="C7823" s="65"/>
      <c r="D7823" s="65"/>
      <c r="E7823" s="65"/>
      <c r="F7823" s="65"/>
      <c r="G7823" s="145"/>
    </row>
    <row r="7824" spans="1:7">
      <c r="A7824" s="65"/>
      <c r="B7824" s="65"/>
      <c r="C7824" s="65"/>
      <c r="D7824" s="65"/>
      <c r="E7824" s="65"/>
      <c r="F7824" s="65"/>
      <c r="G7824" s="145"/>
    </row>
    <row r="7825" spans="1:7">
      <c r="A7825" s="65"/>
      <c r="B7825" s="65"/>
      <c r="C7825" s="65"/>
      <c r="D7825" s="65"/>
      <c r="E7825" s="65"/>
      <c r="F7825" s="65"/>
      <c r="G7825" s="145"/>
    </row>
    <row r="7826" spans="1:7">
      <c r="A7826" s="65"/>
      <c r="B7826" s="65"/>
      <c r="C7826" s="65"/>
      <c r="D7826" s="65"/>
      <c r="E7826" s="65"/>
      <c r="F7826" s="65"/>
      <c r="G7826" s="145"/>
    </row>
    <row r="7827" spans="1:7">
      <c r="A7827" s="65"/>
      <c r="B7827" s="65"/>
      <c r="C7827" s="65"/>
      <c r="D7827" s="65"/>
      <c r="E7827" s="65"/>
      <c r="F7827" s="65"/>
      <c r="G7827" s="145"/>
    </row>
    <row r="7828" spans="1:7">
      <c r="A7828" s="65"/>
      <c r="B7828" s="65"/>
      <c r="C7828" s="65"/>
      <c r="D7828" s="65"/>
      <c r="E7828" s="65"/>
      <c r="F7828" s="65"/>
      <c r="G7828" s="145"/>
    </row>
    <row r="7829" spans="1:7">
      <c r="A7829" s="65"/>
      <c r="B7829" s="65"/>
      <c r="C7829" s="65"/>
      <c r="D7829" s="65"/>
      <c r="E7829" s="65"/>
      <c r="F7829" s="65"/>
      <c r="G7829" s="145"/>
    </row>
    <row r="7830" spans="1:7">
      <c r="A7830" s="65"/>
      <c r="B7830" s="65"/>
      <c r="C7830" s="65"/>
      <c r="D7830" s="65"/>
      <c r="E7830" s="65"/>
      <c r="F7830" s="65"/>
      <c r="G7830" s="145"/>
    </row>
    <row r="7831" spans="1:7">
      <c r="A7831" s="65"/>
      <c r="B7831" s="65"/>
      <c r="C7831" s="65"/>
      <c r="D7831" s="65"/>
      <c r="E7831" s="65"/>
      <c r="F7831" s="65"/>
      <c r="G7831" s="145"/>
    </row>
    <row r="7832" spans="1:7">
      <c r="A7832" s="65"/>
      <c r="B7832" s="65"/>
      <c r="C7832" s="65"/>
      <c r="D7832" s="65"/>
      <c r="E7832" s="65"/>
      <c r="F7832" s="65"/>
      <c r="G7832" s="145"/>
    </row>
    <row r="7833" spans="1:7">
      <c r="A7833" s="65"/>
      <c r="B7833" s="65"/>
      <c r="C7833" s="65"/>
      <c r="D7833" s="65"/>
      <c r="E7833" s="65"/>
      <c r="F7833" s="65"/>
      <c r="G7833" s="145"/>
    </row>
    <row r="7834" spans="1:7">
      <c r="A7834" s="65"/>
      <c r="B7834" s="65"/>
      <c r="C7834" s="65"/>
      <c r="D7834" s="65"/>
      <c r="E7834" s="65"/>
      <c r="F7834" s="65"/>
      <c r="G7834" s="145"/>
    </row>
    <row r="7835" spans="1:7">
      <c r="A7835" s="65"/>
      <c r="B7835" s="65"/>
      <c r="C7835" s="65"/>
      <c r="D7835" s="65"/>
      <c r="E7835" s="65"/>
      <c r="F7835" s="65"/>
      <c r="G7835" s="145"/>
    </row>
    <row r="7836" spans="1:7">
      <c r="A7836" s="65"/>
      <c r="B7836" s="65"/>
      <c r="C7836" s="65"/>
      <c r="D7836" s="65"/>
      <c r="E7836" s="65"/>
      <c r="F7836" s="65"/>
      <c r="G7836" s="145"/>
    </row>
    <row r="7837" spans="1:7">
      <c r="A7837" s="65"/>
      <c r="B7837" s="65"/>
      <c r="C7837" s="65"/>
      <c r="D7837" s="65"/>
      <c r="E7837" s="65"/>
      <c r="F7837" s="65"/>
      <c r="G7837" s="145"/>
    </row>
    <row r="7838" spans="1:7">
      <c r="A7838" s="65"/>
      <c r="B7838" s="65"/>
      <c r="C7838" s="65"/>
      <c r="D7838" s="65"/>
      <c r="E7838" s="65"/>
      <c r="F7838" s="65"/>
      <c r="G7838" s="145"/>
    </row>
    <row r="7839" spans="1:7">
      <c r="A7839" s="65"/>
      <c r="B7839" s="65"/>
      <c r="C7839" s="65"/>
      <c r="D7839" s="65"/>
      <c r="E7839" s="65"/>
      <c r="F7839" s="65"/>
      <c r="G7839" s="145"/>
    </row>
    <row r="7840" spans="1:7">
      <c r="A7840" s="65"/>
      <c r="B7840" s="65"/>
      <c r="C7840" s="65"/>
      <c r="D7840" s="65"/>
      <c r="E7840" s="65"/>
      <c r="F7840" s="65"/>
      <c r="G7840" s="145"/>
    </row>
    <row r="7841" spans="1:7">
      <c r="A7841" s="65"/>
      <c r="B7841" s="65"/>
      <c r="C7841" s="65"/>
      <c r="D7841" s="65"/>
      <c r="E7841" s="65"/>
      <c r="F7841" s="65"/>
      <c r="G7841" s="145"/>
    </row>
    <row r="7842" spans="1:7">
      <c r="A7842" s="65"/>
      <c r="B7842" s="65"/>
      <c r="C7842" s="65"/>
      <c r="D7842" s="65"/>
      <c r="E7842" s="65"/>
      <c r="F7842" s="65"/>
      <c r="G7842" s="145"/>
    </row>
    <row r="7843" spans="1:7">
      <c r="A7843" s="65"/>
      <c r="B7843" s="65"/>
      <c r="C7843" s="65"/>
      <c r="D7843" s="65"/>
      <c r="E7843" s="65"/>
      <c r="F7843" s="65"/>
      <c r="G7843" s="145"/>
    </row>
    <row r="7844" spans="1:7">
      <c r="A7844" s="65"/>
      <c r="B7844" s="65"/>
      <c r="C7844" s="65"/>
      <c r="D7844" s="65"/>
      <c r="E7844" s="65"/>
      <c r="F7844" s="65"/>
      <c r="G7844" s="145"/>
    </row>
    <row r="7845" spans="1:7">
      <c r="A7845" s="65"/>
      <c r="B7845" s="65"/>
      <c r="C7845" s="65"/>
      <c r="D7845" s="65"/>
      <c r="E7845" s="65"/>
      <c r="F7845" s="65"/>
      <c r="G7845" s="145"/>
    </row>
    <row r="7846" spans="1:7">
      <c r="A7846" s="65"/>
      <c r="B7846" s="65"/>
      <c r="C7846" s="65"/>
      <c r="D7846" s="65"/>
      <c r="E7846" s="65"/>
      <c r="F7846" s="65"/>
      <c r="G7846" s="145"/>
    </row>
    <row r="7847" spans="1:7">
      <c r="A7847" s="65"/>
      <c r="B7847" s="65"/>
      <c r="C7847" s="65"/>
      <c r="D7847" s="65"/>
      <c r="E7847" s="65"/>
      <c r="F7847" s="65"/>
      <c r="G7847" s="145"/>
    </row>
    <row r="7848" spans="1:7">
      <c r="A7848" s="65"/>
      <c r="B7848" s="65"/>
      <c r="C7848" s="65"/>
      <c r="D7848" s="65"/>
      <c r="E7848" s="65"/>
      <c r="F7848" s="65"/>
      <c r="G7848" s="145"/>
    </row>
    <row r="7849" spans="1:7">
      <c r="A7849" s="65"/>
      <c r="B7849" s="65"/>
      <c r="C7849" s="65"/>
      <c r="D7849" s="65"/>
      <c r="E7849" s="65"/>
      <c r="F7849" s="65"/>
      <c r="G7849" s="145"/>
    </row>
    <row r="7850" spans="1:7">
      <c r="A7850" s="65"/>
      <c r="B7850" s="65"/>
      <c r="C7850" s="65"/>
      <c r="D7850" s="65"/>
      <c r="E7850" s="65"/>
      <c r="F7850" s="65"/>
      <c r="G7850" s="145"/>
    </row>
    <row r="7851" spans="1:7">
      <c r="A7851" s="65"/>
      <c r="B7851" s="65"/>
      <c r="C7851" s="65"/>
      <c r="D7851" s="65"/>
      <c r="E7851" s="65"/>
      <c r="F7851" s="65"/>
      <c r="G7851" s="145"/>
    </row>
    <row r="7852" spans="1:7">
      <c r="A7852" s="65"/>
      <c r="B7852" s="65"/>
      <c r="C7852" s="65"/>
      <c r="D7852" s="65"/>
      <c r="E7852" s="65"/>
      <c r="F7852" s="65"/>
      <c r="G7852" s="145"/>
    </row>
    <row r="7853" spans="1:7">
      <c r="A7853" s="65"/>
      <c r="B7853" s="65"/>
      <c r="C7853" s="65"/>
      <c r="D7853" s="65"/>
      <c r="E7853" s="65"/>
      <c r="F7853" s="65"/>
      <c r="G7853" s="145"/>
    </row>
    <row r="7854" spans="1:7">
      <c r="A7854" s="65"/>
      <c r="B7854" s="65"/>
      <c r="C7854" s="65"/>
      <c r="D7854" s="65"/>
      <c r="E7854" s="65"/>
      <c r="F7854" s="65"/>
      <c r="G7854" s="145"/>
    </row>
    <row r="7855" spans="1:7">
      <c r="A7855" s="65"/>
      <c r="B7855" s="65"/>
      <c r="C7855" s="65"/>
      <c r="D7855" s="65"/>
      <c r="E7855" s="65"/>
      <c r="F7855" s="65"/>
      <c r="G7855" s="145"/>
    </row>
    <row r="7856" spans="1:7">
      <c r="A7856" s="65"/>
      <c r="B7856" s="65"/>
      <c r="C7856" s="65"/>
      <c r="D7856" s="65"/>
      <c r="E7856" s="65"/>
      <c r="F7856" s="65"/>
      <c r="G7856" s="145"/>
    </row>
    <row r="7857" spans="1:7">
      <c r="A7857" s="65"/>
      <c r="B7857" s="65"/>
      <c r="C7857" s="65"/>
      <c r="D7857" s="65"/>
      <c r="E7857" s="65"/>
      <c r="F7857" s="65"/>
      <c r="G7857" s="145"/>
    </row>
    <row r="7858" spans="1:7">
      <c r="A7858" s="65"/>
      <c r="B7858" s="65"/>
      <c r="C7858" s="65"/>
      <c r="D7858" s="65"/>
      <c r="E7858" s="65"/>
      <c r="F7858" s="65"/>
      <c r="G7858" s="145"/>
    </row>
    <row r="7859" spans="1:7">
      <c r="A7859" s="65"/>
      <c r="B7859" s="65"/>
      <c r="C7859" s="65"/>
      <c r="D7859" s="65"/>
      <c r="E7859" s="65"/>
      <c r="F7859" s="65"/>
      <c r="G7859" s="145"/>
    </row>
    <row r="7860" spans="1:7">
      <c r="A7860" s="65"/>
      <c r="B7860" s="65"/>
      <c r="C7860" s="65"/>
      <c r="D7860" s="65"/>
      <c r="E7860" s="65"/>
      <c r="F7860" s="65"/>
      <c r="G7860" s="145"/>
    </row>
    <row r="7861" spans="1:7">
      <c r="A7861" s="65"/>
      <c r="B7861" s="65"/>
      <c r="C7861" s="65"/>
      <c r="D7861" s="65"/>
      <c r="E7861" s="65"/>
      <c r="F7861" s="65"/>
      <c r="G7861" s="145"/>
    </row>
    <row r="7862" spans="1:7">
      <c r="A7862" s="65"/>
      <c r="B7862" s="65"/>
      <c r="C7862" s="65"/>
      <c r="D7862" s="65"/>
      <c r="E7862" s="65"/>
      <c r="F7862" s="65"/>
      <c r="G7862" s="145"/>
    </row>
    <row r="7863" spans="1:7">
      <c r="A7863" s="65"/>
      <c r="B7863" s="65"/>
      <c r="C7863" s="65"/>
      <c r="D7863" s="65"/>
      <c r="E7863" s="65"/>
      <c r="F7863" s="65"/>
      <c r="G7863" s="145"/>
    </row>
    <row r="7864" spans="1:7">
      <c r="A7864" s="65"/>
      <c r="B7864" s="65"/>
      <c r="C7864" s="65"/>
      <c r="D7864" s="65"/>
      <c r="E7864" s="65"/>
      <c r="F7864" s="65"/>
      <c r="G7864" s="145"/>
    </row>
    <row r="7865" spans="1:7">
      <c r="A7865" s="65"/>
      <c r="B7865" s="65"/>
      <c r="C7865" s="65"/>
      <c r="D7865" s="65"/>
      <c r="E7865" s="65"/>
      <c r="F7865" s="65"/>
      <c r="G7865" s="145"/>
    </row>
    <row r="7866" spans="1:7">
      <c r="A7866" s="65"/>
      <c r="B7866" s="65"/>
      <c r="C7866" s="65"/>
      <c r="D7866" s="65"/>
      <c r="E7866" s="65"/>
      <c r="F7866" s="65"/>
      <c r="G7866" s="145"/>
    </row>
    <row r="7867" spans="1:7">
      <c r="A7867" s="65"/>
      <c r="B7867" s="65"/>
      <c r="C7867" s="65"/>
      <c r="D7867" s="65"/>
      <c r="E7867" s="65"/>
      <c r="F7867" s="65"/>
      <c r="G7867" s="145"/>
    </row>
    <row r="7868" spans="1:7">
      <c r="A7868" s="65"/>
      <c r="B7868" s="65"/>
      <c r="C7868" s="65"/>
      <c r="D7868" s="65"/>
      <c r="E7868" s="65"/>
      <c r="F7868" s="65"/>
      <c r="G7868" s="145"/>
    </row>
    <row r="7869" spans="1:7">
      <c r="A7869" s="65"/>
      <c r="B7869" s="65"/>
      <c r="C7869" s="65"/>
      <c r="D7869" s="65"/>
      <c r="E7869" s="65"/>
      <c r="F7869" s="65"/>
      <c r="G7869" s="145"/>
    </row>
    <row r="7870" spans="1:7">
      <c r="A7870" s="65"/>
      <c r="B7870" s="65"/>
      <c r="C7870" s="65"/>
      <c r="D7870" s="65"/>
      <c r="E7870" s="65"/>
      <c r="F7870" s="65"/>
      <c r="G7870" s="145"/>
    </row>
    <row r="7871" spans="1:7">
      <c r="A7871" s="65"/>
      <c r="B7871" s="65"/>
      <c r="C7871" s="65"/>
      <c r="D7871" s="65"/>
      <c r="E7871" s="65"/>
      <c r="F7871" s="65"/>
      <c r="G7871" s="145"/>
    </row>
    <row r="7872" spans="1:7">
      <c r="A7872" s="65"/>
      <c r="B7872" s="65"/>
      <c r="C7872" s="65"/>
      <c r="D7872" s="65"/>
      <c r="E7872" s="65"/>
      <c r="F7872" s="65"/>
      <c r="G7872" s="145"/>
    </row>
    <row r="7873" spans="1:7">
      <c r="A7873" s="65"/>
      <c r="B7873" s="65"/>
      <c r="C7873" s="65"/>
      <c r="D7873" s="65"/>
      <c r="E7873" s="65"/>
      <c r="F7873" s="65"/>
      <c r="G7873" s="145"/>
    </row>
    <row r="7874" spans="1:7">
      <c r="A7874" s="65"/>
      <c r="B7874" s="65"/>
      <c r="C7874" s="65"/>
      <c r="D7874" s="65"/>
      <c r="E7874" s="65"/>
      <c r="F7874" s="65"/>
      <c r="G7874" s="145"/>
    </row>
    <row r="7875" spans="1:7">
      <c r="A7875" s="65"/>
      <c r="B7875" s="65"/>
      <c r="C7875" s="65"/>
      <c r="D7875" s="65"/>
      <c r="E7875" s="65"/>
      <c r="F7875" s="65"/>
      <c r="G7875" s="145"/>
    </row>
    <row r="7876" spans="1:7">
      <c r="A7876" s="65"/>
      <c r="B7876" s="65"/>
      <c r="C7876" s="65"/>
      <c r="D7876" s="65"/>
      <c r="E7876" s="65"/>
      <c r="F7876" s="65"/>
      <c r="G7876" s="145"/>
    </row>
    <row r="7877" spans="1:7">
      <c r="A7877" s="65"/>
      <c r="B7877" s="65"/>
      <c r="C7877" s="65"/>
      <c r="D7877" s="65"/>
      <c r="E7877" s="65"/>
      <c r="F7877" s="65"/>
      <c r="G7877" s="145"/>
    </row>
    <row r="7878" spans="1:7">
      <c r="A7878" s="65"/>
      <c r="B7878" s="65"/>
      <c r="C7878" s="65"/>
      <c r="D7878" s="65"/>
      <c r="E7878" s="65"/>
      <c r="F7878" s="65"/>
      <c r="G7878" s="145"/>
    </row>
    <row r="7879" spans="1:7">
      <c r="A7879" s="65"/>
      <c r="B7879" s="65"/>
      <c r="C7879" s="65"/>
      <c r="D7879" s="65"/>
      <c r="E7879" s="65"/>
      <c r="F7879" s="65"/>
      <c r="G7879" s="145"/>
    </row>
    <row r="7880" spans="1:7">
      <c r="A7880" s="65"/>
      <c r="B7880" s="65"/>
      <c r="C7880" s="65"/>
      <c r="D7880" s="65"/>
      <c r="E7880" s="65"/>
      <c r="F7880" s="65"/>
      <c r="G7880" s="145"/>
    </row>
    <row r="7881" spans="1:7">
      <c r="A7881" s="65"/>
      <c r="B7881" s="65"/>
      <c r="C7881" s="65"/>
      <c r="D7881" s="65"/>
      <c r="E7881" s="65"/>
      <c r="F7881" s="65"/>
      <c r="G7881" s="145"/>
    </row>
    <row r="7882" spans="1:7">
      <c r="A7882" s="65"/>
      <c r="B7882" s="65"/>
      <c r="C7882" s="65"/>
      <c r="D7882" s="65"/>
      <c r="E7882" s="65"/>
      <c r="F7882" s="65"/>
      <c r="G7882" s="145"/>
    </row>
    <row r="7883" spans="1:7">
      <c r="A7883" s="65"/>
      <c r="B7883" s="65"/>
      <c r="C7883" s="65"/>
      <c r="D7883" s="65"/>
      <c r="E7883" s="65"/>
      <c r="F7883" s="65"/>
      <c r="G7883" s="145"/>
    </row>
    <row r="7884" spans="1:7">
      <c r="A7884" s="65"/>
      <c r="B7884" s="65"/>
      <c r="C7884" s="65"/>
      <c r="D7884" s="65"/>
      <c r="E7884" s="65"/>
      <c r="F7884" s="65"/>
      <c r="G7884" s="145"/>
    </row>
    <row r="7885" spans="1:7">
      <c r="A7885" s="65"/>
      <c r="B7885" s="65"/>
      <c r="C7885" s="65"/>
      <c r="D7885" s="65"/>
      <c r="E7885" s="65"/>
      <c r="F7885" s="65"/>
      <c r="G7885" s="145"/>
    </row>
    <row r="7886" spans="1:7">
      <c r="A7886" s="65"/>
      <c r="B7886" s="65"/>
      <c r="C7886" s="65"/>
      <c r="D7886" s="65"/>
      <c r="E7886" s="65"/>
      <c r="F7886" s="65"/>
      <c r="G7886" s="145"/>
    </row>
    <row r="7887" spans="1:7">
      <c r="A7887" s="65"/>
      <c r="B7887" s="65"/>
      <c r="C7887" s="65"/>
      <c r="D7887" s="65"/>
      <c r="E7887" s="65"/>
      <c r="F7887" s="65"/>
      <c r="G7887" s="145"/>
    </row>
    <row r="7888" spans="1:7">
      <c r="A7888" s="65"/>
      <c r="B7888" s="65"/>
      <c r="C7888" s="65"/>
      <c r="D7888" s="65"/>
      <c r="E7888" s="65"/>
      <c r="F7888" s="65"/>
      <c r="G7888" s="145"/>
    </row>
    <row r="7889" spans="1:7">
      <c r="A7889" s="65"/>
      <c r="B7889" s="65"/>
      <c r="C7889" s="65"/>
      <c r="D7889" s="65"/>
      <c r="E7889" s="65"/>
      <c r="F7889" s="65"/>
      <c r="G7889" s="145"/>
    </row>
    <row r="7890" spans="1:7">
      <c r="A7890" s="65"/>
      <c r="B7890" s="65"/>
      <c r="C7890" s="65"/>
      <c r="D7890" s="65"/>
      <c r="E7890" s="65"/>
      <c r="F7890" s="65"/>
      <c r="G7890" s="145"/>
    </row>
    <row r="7891" spans="1:7">
      <c r="A7891" s="65"/>
      <c r="B7891" s="65"/>
      <c r="C7891" s="65"/>
      <c r="D7891" s="65"/>
      <c r="E7891" s="65"/>
      <c r="F7891" s="65"/>
      <c r="G7891" s="145"/>
    </row>
    <row r="7892" spans="1:7">
      <c r="A7892" s="65"/>
      <c r="B7892" s="65"/>
      <c r="C7892" s="65"/>
      <c r="D7892" s="65"/>
      <c r="E7892" s="65"/>
      <c r="F7892" s="65"/>
      <c r="G7892" s="145"/>
    </row>
    <row r="7893" spans="1:7">
      <c r="A7893" s="65"/>
      <c r="B7893" s="65"/>
      <c r="C7893" s="65"/>
      <c r="D7893" s="65"/>
      <c r="E7893" s="65"/>
      <c r="F7893" s="65"/>
      <c r="G7893" s="145"/>
    </row>
    <row r="7894" spans="1:7">
      <c r="A7894" s="65"/>
      <c r="B7894" s="65"/>
      <c r="C7894" s="65"/>
      <c r="D7894" s="65"/>
      <c r="E7894" s="65"/>
      <c r="F7894" s="65"/>
      <c r="G7894" s="145"/>
    </row>
    <row r="7895" spans="1:7">
      <c r="A7895" s="65"/>
      <c r="B7895" s="65"/>
      <c r="C7895" s="65"/>
      <c r="D7895" s="65"/>
      <c r="E7895" s="65"/>
      <c r="F7895" s="65"/>
      <c r="G7895" s="145"/>
    </row>
    <row r="7896" spans="1:7">
      <c r="A7896" s="65"/>
      <c r="B7896" s="65"/>
      <c r="C7896" s="65"/>
      <c r="D7896" s="65"/>
      <c r="E7896" s="65"/>
      <c r="F7896" s="65"/>
      <c r="G7896" s="145"/>
    </row>
    <row r="7897" spans="1:7">
      <c r="A7897" s="65"/>
      <c r="B7897" s="65"/>
      <c r="C7897" s="65"/>
      <c r="D7897" s="65"/>
      <c r="E7897" s="65"/>
      <c r="F7897" s="65"/>
      <c r="G7897" s="145"/>
    </row>
    <row r="7898" spans="1:7">
      <c r="A7898" s="65"/>
      <c r="B7898" s="65"/>
      <c r="C7898" s="65"/>
      <c r="D7898" s="65"/>
      <c r="E7898" s="65"/>
      <c r="F7898" s="65"/>
      <c r="G7898" s="145"/>
    </row>
    <row r="7899" spans="1:7">
      <c r="A7899" s="65"/>
      <c r="B7899" s="65"/>
      <c r="C7899" s="65"/>
      <c r="D7899" s="65"/>
      <c r="E7899" s="65"/>
      <c r="F7899" s="65"/>
      <c r="G7899" s="145"/>
    </row>
    <row r="7900" spans="1:7">
      <c r="A7900" s="65"/>
      <c r="B7900" s="65"/>
      <c r="C7900" s="65"/>
      <c r="D7900" s="65"/>
      <c r="E7900" s="65"/>
      <c r="F7900" s="65"/>
      <c r="G7900" s="145"/>
    </row>
    <row r="7901" spans="1:7">
      <c r="A7901" s="65"/>
      <c r="B7901" s="65"/>
      <c r="C7901" s="65"/>
      <c r="D7901" s="65"/>
      <c r="E7901" s="65"/>
      <c r="F7901" s="65"/>
      <c r="G7901" s="145"/>
    </row>
    <row r="7902" spans="1:7">
      <c r="A7902" s="65"/>
      <c r="B7902" s="65"/>
      <c r="C7902" s="65"/>
      <c r="D7902" s="65"/>
      <c r="E7902" s="65"/>
      <c r="F7902" s="65"/>
      <c r="G7902" s="145"/>
    </row>
    <row r="7903" spans="1:7">
      <c r="A7903" s="65"/>
      <c r="B7903" s="65"/>
      <c r="C7903" s="65"/>
      <c r="D7903" s="65"/>
      <c r="E7903" s="65"/>
      <c r="F7903" s="65"/>
      <c r="G7903" s="145"/>
    </row>
    <row r="7904" spans="1:7">
      <c r="A7904" s="65"/>
      <c r="B7904" s="65"/>
      <c r="C7904" s="65"/>
      <c r="D7904" s="65"/>
      <c r="E7904" s="65"/>
      <c r="F7904" s="65"/>
      <c r="G7904" s="145"/>
    </row>
    <row r="7905" spans="1:7">
      <c r="A7905" s="65"/>
      <c r="B7905" s="65"/>
      <c r="C7905" s="65"/>
      <c r="D7905" s="65"/>
      <c r="E7905" s="65"/>
      <c r="F7905" s="65"/>
      <c r="G7905" s="145"/>
    </row>
    <row r="7906" spans="1:7">
      <c r="A7906" s="65"/>
      <c r="B7906" s="65"/>
      <c r="C7906" s="65"/>
      <c r="D7906" s="65"/>
      <c r="E7906" s="65"/>
      <c r="F7906" s="65"/>
      <c r="G7906" s="145"/>
    </row>
    <row r="7907" spans="1:7">
      <c r="A7907" s="65"/>
      <c r="B7907" s="65"/>
      <c r="C7907" s="65"/>
      <c r="D7907" s="65"/>
      <c r="E7907" s="65"/>
      <c r="F7907" s="65"/>
      <c r="G7907" s="145"/>
    </row>
    <row r="7908" spans="1:7">
      <c r="A7908" s="65"/>
      <c r="B7908" s="65"/>
      <c r="C7908" s="65"/>
      <c r="D7908" s="65"/>
      <c r="E7908" s="65"/>
      <c r="F7908" s="65"/>
      <c r="G7908" s="145"/>
    </row>
    <row r="7909" spans="1:7">
      <c r="A7909" s="65"/>
      <c r="B7909" s="65"/>
      <c r="C7909" s="65"/>
      <c r="D7909" s="65"/>
      <c r="E7909" s="65"/>
      <c r="F7909" s="65"/>
      <c r="G7909" s="145"/>
    </row>
    <row r="7910" spans="1:7">
      <c r="A7910" s="65"/>
      <c r="B7910" s="65"/>
      <c r="C7910" s="65"/>
      <c r="D7910" s="65"/>
      <c r="E7910" s="65"/>
      <c r="F7910" s="65"/>
      <c r="G7910" s="145"/>
    </row>
    <row r="7911" spans="1:7">
      <c r="A7911" s="65"/>
      <c r="B7911" s="65"/>
      <c r="C7911" s="65"/>
      <c r="D7911" s="65"/>
      <c r="E7911" s="65"/>
      <c r="F7911" s="65"/>
      <c r="G7911" s="145"/>
    </row>
    <row r="7912" spans="1:7">
      <c r="A7912" s="65"/>
      <c r="B7912" s="65"/>
      <c r="C7912" s="65"/>
      <c r="D7912" s="65"/>
      <c r="E7912" s="65"/>
      <c r="F7912" s="65"/>
      <c r="G7912" s="145"/>
    </row>
    <row r="7913" spans="1:7">
      <c r="A7913" s="65"/>
      <c r="B7913" s="65"/>
      <c r="C7913" s="65"/>
      <c r="D7913" s="65"/>
      <c r="E7913" s="65"/>
      <c r="F7913" s="65"/>
      <c r="G7913" s="145"/>
    </row>
    <row r="7914" spans="1:7">
      <c r="A7914" s="65"/>
      <c r="B7914" s="65"/>
      <c r="C7914" s="65"/>
      <c r="D7914" s="65"/>
      <c r="E7914" s="65"/>
      <c r="F7914" s="65"/>
      <c r="G7914" s="145"/>
    </row>
    <row r="7915" spans="1:7">
      <c r="A7915" s="65"/>
      <c r="B7915" s="65"/>
      <c r="C7915" s="65"/>
      <c r="D7915" s="65"/>
      <c r="E7915" s="65"/>
      <c r="F7915" s="65"/>
      <c r="G7915" s="145"/>
    </row>
    <row r="7916" spans="1:7">
      <c r="A7916" s="65"/>
      <c r="B7916" s="65"/>
      <c r="C7916" s="65"/>
      <c r="D7916" s="65"/>
      <c r="E7916" s="65"/>
      <c r="F7916" s="65"/>
      <c r="G7916" s="145"/>
    </row>
    <row r="7917" spans="1:7">
      <c r="A7917" s="65"/>
      <c r="B7917" s="65"/>
      <c r="C7917" s="65"/>
      <c r="D7917" s="65"/>
      <c r="E7917" s="65"/>
      <c r="F7917" s="65"/>
      <c r="G7917" s="145"/>
    </row>
    <row r="7918" spans="1:7">
      <c r="A7918" s="65"/>
      <c r="B7918" s="65"/>
      <c r="C7918" s="65"/>
      <c r="D7918" s="65"/>
      <c r="E7918" s="65"/>
      <c r="F7918" s="65"/>
      <c r="G7918" s="145"/>
    </row>
    <row r="7919" spans="1:7">
      <c r="A7919" s="65"/>
      <c r="B7919" s="65"/>
      <c r="C7919" s="65"/>
      <c r="D7919" s="65"/>
      <c r="E7919" s="65"/>
      <c r="F7919" s="65"/>
      <c r="G7919" s="145"/>
    </row>
    <row r="7920" spans="1:7">
      <c r="A7920" s="65"/>
      <c r="B7920" s="65"/>
      <c r="C7920" s="65"/>
      <c r="D7920" s="65"/>
      <c r="E7920" s="65"/>
      <c r="F7920" s="65"/>
      <c r="G7920" s="145"/>
    </row>
    <row r="7921" spans="1:7">
      <c r="A7921" s="65"/>
      <c r="B7921" s="65"/>
      <c r="C7921" s="65"/>
      <c r="D7921" s="65"/>
      <c r="E7921" s="65"/>
      <c r="F7921" s="65"/>
      <c r="G7921" s="145"/>
    </row>
    <row r="7922" spans="1:7">
      <c r="A7922" s="65"/>
      <c r="B7922" s="65"/>
      <c r="C7922" s="65"/>
      <c r="D7922" s="65"/>
      <c r="E7922" s="65"/>
      <c r="F7922" s="65"/>
      <c r="G7922" s="145"/>
    </row>
    <row r="7923" spans="1:7">
      <c r="A7923" s="65"/>
      <c r="B7923" s="65"/>
      <c r="C7923" s="65"/>
      <c r="D7923" s="65"/>
      <c r="E7923" s="65"/>
      <c r="F7923" s="65"/>
      <c r="G7923" s="145"/>
    </row>
    <row r="7924" spans="1:7">
      <c r="A7924" s="65"/>
      <c r="B7924" s="65"/>
      <c r="C7924" s="65"/>
      <c r="D7924" s="65"/>
      <c r="E7924" s="65"/>
      <c r="F7924" s="65"/>
      <c r="G7924" s="145"/>
    </row>
    <row r="7925" spans="1:7">
      <c r="A7925" s="65"/>
      <c r="B7925" s="65"/>
      <c r="C7925" s="65"/>
      <c r="D7925" s="65"/>
      <c r="E7925" s="65"/>
      <c r="F7925" s="65"/>
      <c r="G7925" s="145"/>
    </row>
    <row r="7926" spans="1:7">
      <c r="A7926" s="65"/>
      <c r="B7926" s="65"/>
      <c r="C7926" s="65"/>
      <c r="D7926" s="65"/>
      <c r="E7926" s="65"/>
      <c r="F7926" s="65"/>
      <c r="G7926" s="145"/>
    </row>
    <row r="7927" spans="1:7">
      <c r="A7927" s="65"/>
      <c r="B7927" s="65"/>
      <c r="C7927" s="65"/>
      <c r="D7927" s="65"/>
      <c r="E7927" s="65"/>
      <c r="F7927" s="65"/>
      <c r="G7927" s="145"/>
    </row>
    <row r="7928" spans="1:7">
      <c r="A7928" s="65"/>
      <c r="B7928" s="65"/>
      <c r="C7928" s="65"/>
      <c r="D7928" s="65"/>
      <c r="E7928" s="65"/>
      <c r="F7928" s="65"/>
      <c r="G7928" s="145"/>
    </row>
    <row r="7929" spans="1:7">
      <c r="A7929" s="65"/>
      <c r="B7929" s="65"/>
      <c r="C7929" s="65"/>
      <c r="D7929" s="65"/>
      <c r="E7929" s="65"/>
      <c r="F7929" s="65"/>
      <c r="G7929" s="145"/>
    </row>
    <row r="7930" spans="1:7">
      <c r="A7930" s="65"/>
      <c r="B7930" s="65"/>
      <c r="C7930" s="65"/>
      <c r="D7930" s="65"/>
      <c r="E7930" s="65"/>
      <c r="F7930" s="65"/>
      <c r="G7930" s="145"/>
    </row>
    <row r="7931" spans="1:7">
      <c r="A7931" s="65"/>
      <c r="B7931" s="65"/>
      <c r="C7931" s="65"/>
      <c r="D7931" s="65"/>
      <c r="E7931" s="65"/>
      <c r="F7931" s="65"/>
      <c r="G7931" s="145"/>
    </row>
    <row r="7932" spans="1:7">
      <c r="A7932" s="65"/>
      <c r="B7932" s="65"/>
      <c r="C7932" s="65"/>
      <c r="D7932" s="65"/>
      <c r="E7932" s="65"/>
      <c r="F7932" s="65"/>
      <c r="G7932" s="145"/>
    </row>
    <row r="7933" spans="1:7">
      <c r="A7933" s="65"/>
      <c r="B7933" s="65"/>
      <c r="C7933" s="65"/>
      <c r="D7933" s="65"/>
      <c r="E7933" s="65"/>
      <c r="F7933" s="65"/>
      <c r="G7933" s="145"/>
    </row>
    <row r="7934" spans="1:7">
      <c r="A7934" s="65"/>
      <c r="B7934" s="65"/>
      <c r="C7934" s="65"/>
      <c r="D7934" s="65"/>
      <c r="E7934" s="65"/>
      <c r="F7934" s="65"/>
      <c r="G7934" s="145"/>
    </row>
    <row r="7935" spans="1:7">
      <c r="A7935" s="65"/>
      <c r="B7935" s="65"/>
      <c r="C7935" s="65"/>
      <c r="D7935" s="65"/>
      <c r="E7935" s="65"/>
      <c r="F7935" s="65"/>
      <c r="G7935" s="145"/>
    </row>
    <row r="7936" spans="1:7">
      <c r="A7936" s="65"/>
      <c r="B7936" s="65"/>
      <c r="C7936" s="65"/>
      <c r="D7936" s="65"/>
      <c r="E7936" s="65"/>
      <c r="F7936" s="65"/>
      <c r="G7936" s="145"/>
    </row>
    <row r="7937" spans="1:7">
      <c r="A7937" s="65"/>
      <c r="B7937" s="65"/>
      <c r="C7937" s="65"/>
      <c r="D7937" s="65"/>
      <c r="E7937" s="65"/>
      <c r="F7937" s="65"/>
      <c r="G7937" s="145"/>
    </row>
    <row r="7938" spans="1:7">
      <c r="A7938" s="65"/>
      <c r="B7938" s="65"/>
      <c r="C7938" s="65"/>
      <c r="D7938" s="65"/>
      <c r="E7938" s="65"/>
      <c r="F7938" s="65"/>
      <c r="G7938" s="145"/>
    </row>
    <row r="7939" spans="1:7">
      <c r="A7939" s="65"/>
      <c r="B7939" s="65"/>
      <c r="C7939" s="65"/>
      <c r="D7939" s="65"/>
      <c r="E7939" s="65"/>
      <c r="F7939" s="65"/>
      <c r="G7939" s="145"/>
    </row>
    <row r="7940" spans="1:7">
      <c r="A7940" s="65"/>
      <c r="B7940" s="65"/>
      <c r="C7940" s="65"/>
      <c r="D7940" s="65"/>
      <c r="E7940" s="65"/>
      <c r="F7940" s="65"/>
      <c r="G7940" s="145"/>
    </row>
    <row r="7941" spans="1:7">
      <c r="A7941" s="65"/>
      <c r="B7941" s="65"/>
      <c r="C7941" s="65"/>
      <c r="D7941" s="65"/>
      <c r="E7941" s="65"/>
      <c r="F7941" s="65"/>
      <c r="G7941" s="145"/>
    </row>
    <row r="7942" spans="1:7">
      <c r="A7942" s="65"/>
      <c r="B7942" s="65"/>
      <c r="C7942" s="65"/>
      <c r="D7942" s="65"/>
      <c r="E7942" s="65"/>
      <c r="F7942" s="65"/>
      <c r="G7942" s="145"/>
    </row>
    <row r="7943" spans="1:7">
      <c r="A7943" s="65"/>
      <c r="B7943" s="65"/>
      <c r="C7943" s="65"/>
      <c r="D7943" s="65"/>
      <c r="E7943" s="65"/>
      <c r="F7943" s="65"/>
      <c r="G7943" s="145"/>
    </row>
    <row r="7944" spans="1:7">
      <c r="A7944" s="65"/>
      <c r="B7944" s="65"/>
      <c r="C7944" s="65"/>
      <c r="D7944" s="65"/>
      <c r="E7944" s="65"/>
      <c r="F7944" s="65"/>
      <c r="G7944" s="145"/>
    </row>
    <row r="7945" spans="1:7">
      <c r="A7945" s="65"/>
      <c r="B7945" s="65"/>
      <c r="C7945" s="65"/>
      <c r="D7945" s="65"/>
      <c r="E7945" s="65"/>
      <c r="F7945" s="65"/>
      <c r="G7945" s="145"/>
    </row>
    <row r="7946" spans="1:7">
      <c r="A7946" s="65"/>
      <c r="B7946" s="65"/>
      <c r="C7946" s="65"/>
      <c r="D7946" s="65"/>
      <c r="E7946" s="65"/>
      <c r="F7946" s="65"/>
      <c r="G7946" s="145"/>
    </row>
    <row r="7947" spans="1:7">
      <c r="A7947" s="65"/>
      <c r="B7947" s="65"/>
      <c r="C7947" s="65"/>
      <c r="D7947" s="65"/>
      <c r="E7947" s="65"/>
      <c r="F7947" s="65"/>
      <c r="G7947" s="145"/>
    </row>
    <row r="7948" spans="1:7">
      <c r="A7948" s="65"/>
      <c r="B7948" s="65"/>
      <c r="C7948" s="65"/>
      <c r="D7948" s="65"/>
      <c r="E7948" s="65"/>
      <c r="F7948" s="65"/>
      <c r="G7948" s="145"/>
    </row>
    <row r="7949" spans="1:7">
      <c r="A7949" s="65"/>
      <c r="B7949" s="65"/>
      <c r="C7949" s="65"/>
      <c r="D7949" s="65"/>
      <c r="E7949" s="65"/>
      <c r="F7949" s="65"/>
      <c r="G7949" s="145"/>
    </row>
    <row r="7950" spans="1:7">
      <c r="A7950" s="65"/>
      <c r="B7950" s="65"/>
      <c r="C7950" s="65"/>
      <c r="D7950" s="65"/>
      <c r="E7950" s="65"/>
      <c r="F7950" s="65"/>
      <c r="G7950" s="145"/>
    </row>
    <row r="7951" spans="1:7">
      <c r="A7951" s="65"/>
      <c r="B7951" s="65"/>
      <c r="C7951" s="65"/>
      <c r="D7951" s="65"/>
      <c r="E7951" s="65"/>
      <c r="F7951" s="65"/>
      <c r="G7951" s="145"/>
    </row>
    <row r="7952" spans="1:7">
      <c r="A7952" s="65"/>
      <c r="B7952" s="65"/>
      <c r="C7952" s="65"/>
      <c r="D7952" s="65"/>
      <c r="E7952" s="65"/>
      <c r="F7952" s="65"/>
      <c r="G7952" s="145"/>
    </row>
    <row r="7953" spans="1:7">
      <c r="A7953" s="65"/>
      <c r="B7953" s="65"/>
      <c r="C7953" s="65"/>
      <c r="D7953" s="65"/>
      <c r="E7953" s="65"/>
      <c r="F7953" s="65"/>
      <c r="G7953" s="145"/>
    </row>
    <row r="7954" spans="1:7">
      <c r="A7954" s="65"/>
      <c r="B7954" s="65"/>
      <c r="C7954" s="65"/>
      <c r="D7954" s="65"/>
      <c r="E7954" s="65"/>
      <c r="F7954" s="65"/>
      <c r="G7954" s="145"/>
    </row>
    <row r="7955" spans="1:7">
      <c r="A7955" s="65"/>
      <c r="B7955" s="65"/>
      <c r="C7955" s="65"/>
      <c r="D7955" s="65"/>
      <c r="E7955" s="65"/>
      <c r="F7955" s="65"/>
      <c r="G7955" s="145"/>
    </row>
    <row r="7956" spans="1:7">
      <c r="A7956" s="65"/>
      <c r="B7956" s="65"/>
      <c r="C7956" s="65"/>
      <c r="D7956" s="65"/>
      <c r="E7956" s="65"/>
      <c r="F7956" s="65"/>
      <c r="G7956" s="145"/>
    </row>
    <row r="7957" spans="1:7">
      <c r="A7957" s="65"/>
      <c r="B7957" s="65"/>
      <c r="C7957" s="65"/>
      <c r="D7957" s="65"/>
      <c r="E7957" s="65"/>
      <c r="F7957" s="65"/>
      <c r="G7957" s="145"/>
    </row>
    <row r="7958" spans="1:7">
      <c r="A7958" s="65"/>
      <c r="B7958" s="65"/>
      <c r="C7958" s="65"/>
      <c r="D7958" s="65"/>
      <c r="E7958" s="65"/>
      <c r="F7958" s="65"/>
      <c r="G7958" s="145"/>
    </row>
    <row r="7959" spans="1:7">
      <c r="A7959" s="65"/>
      <c r="B7959" s="65"/>
      <c r="C7959" s="65"/>
      <c r="D7959" s="65"/>
      <c r="E7959" s="65"/>
      <c r="F7959" s="65"/>
      <c r="G7959" s="145"/>
    </row>
    <row r="7960" spans="1:7">
      <c r="A7960" s="65"/>
      <c r="B7960" s="65"/>
      <c r="C7960" s="65"/>
      <c r="D7960" s="65"/>
      <c r="E7960" s="65"/>
      <c r="F7960" s="65"/>
      <c r="G7960" s="145"/>
    </row>
    <row r="7961" spans="1:7">
      <c r="A7961" s="65"/>
      <c r="B7961" s="65"/>
      <c r="C7961" s="65"/>
      <c r="D7961" s="65"/>
      <c r="E7961" s="65"/>
      <c r="F7961" s="65"/>
      <c r="G7961" s="145"/>
    </row>
    <row r="7962" spans="1:7">
      <c r="A7962" s="65"/>
      <c r="B7962" s="65"/>
      <c r="C7962" s="65"/>
      <c r="D7962" s="65"/>
      <c r="E7962" s="65"/>
      <c r="F7962" s="65"/>
      <c r="G7962" s="145"/>
    </row>
    <row r="7963" spans="1:7">
      <c r="A7963" s="65"/>
      <c r="B7963" s="65"/>
      <c r="C7963" s="65"/>
      <c r="D7963" s="65"/>
      <c r="E7963" s="65"/>
      <c r="F7963" s="65"/>
      <c r="G7963" s="145"/>
    </row>
    <row r="7964" spans="1:7">
      <c r="A7964" s="65"/>
      <c r="B7964" s="65"/>
      <c r="C7964" s="65"/>
      <c r="D7964" s="65"/>
      <c r="E7964" s="65"/>
      <c r="F7964" s="65"/>
      <c r="G7964" s="145"/>
    </row>
    <row r="7965" spans="1:7">
      <c r="A7965" s="65"/>
      <c r="B7965" s="65"/>
      <c r="C7965" s="65"/>
      <c r="D7965" s="65"/>
      <c r="E7965" s="65"/>
      <c r="F7965" s="65"/>
      <c r="G7965" s="145"/>
    </row>
    <row r="7966" spans="1:7">
      <c r="A7966" s="65"/>
      <c r="B7966" s="65"/>
      <c r="C7966" s="65"/>
      <c r="D7966" s="65"/>
      <c r="E7966" s="65"/>
      <c r="F7966" s="65"/>
      <c r="G7966" s="145"/>
    </row>
    <row r="7967" spans="1:7">
      <c r="A7967" s="65"/>
      <c r="B7967" s="65"/>
      <c r="C7967" s="65"/>
      <c r="D7967" s="65"/>
      <c r="E7967" s="65"/>
      <c r="F7967" s="65"/>
      <c r="G7967" s="145"/>
    </row>
    <row r="7968" spans="1:7">
      <c r="A7968" s="65"/>
      <c r="B7968" s="65"/>
      <c r="C7968" s="65"/>
      <c r="D7968" s="65"/>
      <c r="E7968" s="65"/>
      <c r="F7968" s="65"/>
      <c r="G7968" s="145"/>
    </row>
    <row r="7969" spans="1:7">
      <c r="A7969" s="65"/>
      <c r="B7969" s="65"/>
      <c r="C7969" s="65"/>
      <c r="D7969" s="65"/>
      <c r="E7969" s="65"/>
      <c r="F7969" s="65"/>
      <c r="G7969" s="145"/>
    </row>
    <row r="7970" spans="1:7">
      <c r="A7970" s="65"/>
      <c r="B7970" s="65"/>
      <c r="C7970" s="65"/>
      <c r="D7970" s="65"/>
      <c r="E7970" s="65"/>
      <c r="F7970" s="65"/>
      <c r="G7970" s="145"/>
    </row>
    <row r="7971" spans="1:7">
      <c r="A7971" s="65"/>
      <c r="B7971" s="65"/>
      <c r="C7971" s="65"/>
      <c r="D7971" s="65"/>
      <c r="E7971" s="65"/>
      <c r="F7971" s="65"/>
      <c r="G7971" s="145"/>
    </row>
    <row r="7972" spans="1:7">
      <c r="A7972" s="65"/>
      <c r="B7972" s="65"/>
      <c r="C7972" s="65"/>
      <c r="D7972" s="65"/>
      <c r="E7972" s="65"/>
      <c r="F7972" s="65"/>
      <c r="G7972" s="145"/>
    </row>
    <row r="7973" spans="1:7">
      <c r="A7973" s="65"/>
      <c r="B7973" s="65"/>
      <c r="C7973" s="65"/>
      <c r="D7973" s="65"/>
      <c r="E7973" s="65"/>
      <c r="F7973" s="65"/>
      <c r="G7973" s="145"/>
    </row>
    <row r="7974" spans="1:7">
      <c r="A7974" s="65"/>
      <c r="B7974" s="65"/>
      <c r="C7974" s="65"/>
      <c r="D7974" s="65"/>
      <c r="E7974" s="65"/>
      <c r="F7974" s="65"/>
      <c r="G7974" s="145"/>
    </row>
    <row r="7975" spans="1:7">
      <c r="A7975" s="65"/>
      <c r="B7975" s="65"/>
      <c r="C7975" s="65"/>
      <c r="D7975" s="65"/>
      <c r="E7975" s="65"/>
      <c r="F7975" s="65"/>
      <c r="G7975" s="145"/>
    </row>
    <row r="7976" spans="1:7">
      <c r="A7976" s="65"/>
      <c r="B7976" s="65"/>
      <c r="C7976" s="65"/>
      <c r="D7976" s="65"/>
      <c r="E7976" s="65"/>
      <c r="F7976" s="65"/>
      <c r="G7976" s="145"/>
    </row>
    <row r="7977" spans="1:7">
      <c r="A7977" s="65"/>
      <c r="B7977" s="65"/>
      <c r="C7977" s="65"/>
      <c r="D7977" s="65"/>
      <c r="E7977" s="65"/>
      <c r="F7977" s="65"/>
      <c r="G7977" s="145"/>
    </row>
    <row r="7978" spans="1:7">
      <c r="A7978" s="65"/>
      <c r="B7978" s="65"/>
      <c r="C7978" s="65"/>
      <c r="D7978" s="65"/>
      <c r="E7978" s="65"/>
      <c r="F7978" s="65"/>
      <c r="G7978" s="145"/>
    </row>
    <row r="7979" spans="1:7">
      <c r="A7979" s="65"/>
      <c r="B7979" s="65"/>
      <c r="C7979" s="65"/>
      <c r="D7979" s="65"/>
      <c r="E7979" s="65"/>
      <c r="F7979" s="65"/>
      <c r="G7979" s="145"/>
    </row>
    <row r="7980" spans="1:7">
      <c r="A7980" s="65"/>
      <c r="B7980" s="65"/>
      <c r="C7980" s="65"/>
      <c r="D7980" s="65"/>
      <c r="E7980" s="65"/>
      <c r="F7980" s="65"/>
      <c r="G7980" s="145"/>
    </row>
    <row r="7981" spans="1:7">
      <c r="A7981" s="65"/>
      <c r="B7981" s="65"/>
      <c r="C7981" s="65"/>
      <c r="D7981" s="65"/>
      <c r="E7981" s="65"/>
      <c r="F7981" s="65"/>
      <c r="G7981" s="145"/>
    </row>
    <row r="7982" spans="1:7">
      <c r="A7982" s="65"/>
      <c r="B7982" s="65"/>
      <c r="C7982" s="65"/>
      <c r="D7982" s="65"/>
      <c r="E7982" s="65"/>
      <c r="F7982" s="65"/>
      <c r="G7982" s="145"/>
    </row>
    <row r="7983" spans="1:7">
      <c r="A7983" s="65"/>
      <c r="B7983" s="65"/>
      <c r="C7983" s="65"/>
      <c r="D7983" s="65"/>
      <c r="E7983" s="65"/>
      <c r="F7983" s="65"/>
      <c r="G7983" s="145"/>
    </row>
    <row r="7984" spans="1:7">
      <c r="A7984" s="65"/>
      <c r="B7984" s="65"/>
      <c r="C7984" s="65"/>
      <c r="D7984" s="65"/>
      <c r="E7984" s="65"/>
      <c r="F7984" s="65"/>
      <c r="G7984" s="145"/>
    </row>
    <row r="7985" spans="1:7">
      <c r="A7985" s="65"/>
      <c r="B7985" s="65"/>
      <c r="C7985" s="65"/>
      <c r="D7985" s="65"/>
      <c r="E7985" s="65"/>
      <c r="F7985" s="65"/>
      <c r="G7985" s="145"/>
    </row>
    <row r="7986" spans="1:7">
      <c r="A7986" s="65"/>
      <c r="B7986" s="65"/>
      <c r="C7986" s="65"/>
      <c r="D7986" s="65"/>
      <c r="E7986" s="65"/>
      <c r="F7986" s="65"/>
      <c r="G7986" s="145"/>
    </row>
    <row r="7987" spans="1:7">
      <c r="A7987" s="65"/>
      <c r="B7987" s="65"/>
      <c r="C7987" s="65"/>
      <c r="D7987" s="65"/>
      <c r="E7987" s="65"/>
      <c r="F7987" s="65"/>
      <c r="G7987" s="145"/>
    </row>
    <row r="7988" spans="1:7">
      <c r="A7988" s="65"/>
      <c r="B7988" s="65"/>
      <c r="C7988" s="65"/>
      <c r="D7988" s="65"/>
      <c r="E7988" s="65"/>
      <c r="F7988" s="65"/>
      <c r="G7988" s="145"/>
    </row>
    <row r="7989" spans="1:7">
      <c r="A7989" s="65"/>
      <c r="B7989" s="65"/>
      <c r="C7989" s="65"/>
      <c r="D7989" s="65"/>
      <c r="E7989" s="65"/>
      <c r="F7989" s="65"/>
      <c r="G7989" s="145"/>
    </row>
    <row r="7990" spans="1:7">
      <c r="A7990" s="65"/>
      <c r="B7990" s="65"/>
      <c r="C7990" s="65"/>
      <c r="D7990" s="65"/>
      <c r="E7990" s="65"/>
      <c r="F7990" s="65"/>
      <c r="G7990" s="145"/>
    </row>
    <row r="7991" spans="1:7">
      <c r="A7991" s="65"/>
      <c r="B7991" s="65"/>
      <c r="C7991" s="65"/>
      <c r="D7991" s="65"/>
      <c r="E7991" s="65"/>
      <c r="F7991" s="65"/>
      <c r="G7991" s="145"/>
    </row>
    <row r="7992" spans="1:7">
      <c r="A7992" s="65"/>
      <c r="B7992" s="65"/>
      <c r="C7992" s="65"/>
      <c r="D7992" s="65"/>
      <c r="E7992" s="65"/>
      <c r="F7992" s="65"/>
      <c r="G7992" s="145"/>
    </row>
    <row r="7993" spans="1:7">
      <c r="A7993" s="65"/>
      <c r="B7993" s="65"/>
      <c r="C7993" s="65"/>
      <c r="D7993" s="65"/>
      <c r="E7993" s="65"/>
      <c r="F7993" s="65"/>
      <c r="G7993" s="145"/>
    </row>
    <row r="7994" spans="1:7">
      <c r="A7994" s="65"/>
      <c r="B7994" s="65"/>
      <c r="C7994" s="65"/>
      <c r="D7994" s="65"/>
      <c r="E7994" s="65"/>
      <c r="F7994" s="65"/>
      <c r="G7994" s="145"/>
    </row>
    <row r="7995" spans="1:7">
      <c r="A7995" s="65"/>
      <c r="B7995" s="65"/>
      <c r="C7995" s="65"/>
      <c r="D7995" s="65"/>
      <c r="E7995" s="65"/>
      <c r="F7995" s="65"/>
      <c r="G7995" s="145"/>
    </row>
    <row r="7996" spans="1:7">
      <c r="A7996" s="65"/>
      <c r="B7996" s="65"/>
      <c r="C7996" s="65"/>
      <c r="D7996" s="65"/>
      <c r="E7996" s="65"/>
      <c r="F7996" s="65"/>
      <c r="G7996" s="145"/>
    </row>
    <row r="7997" spans="1:7">
      <c r="A7997" s="65"/>
      <c r="B7997" s="65"/>
      <c r="C7997" s="65"/>
      <c r="D7997" s="65"/>
      <c r="E7997" s="65"/>
      <c r="F7997" s="65"/>
      <c r="G7997" s="145"/>
    </row>
    <row r="7998" spans="1:7">
      <c r="A7998" s="65"/>
      <c r="B7998" s="65"/>
      <c r="C7998" s="65"/>
      <c r="D7998" s="65"/>
      <c r="E7998" s="65"/>
      <c r="F7998" s="65"/>
      <c r="G7998" s="145"/>
    </row>
    <row r="7999" spans="1:7">
      <c r="A7999" s="65"/>
      <c r="B7999" s="65"/>
      <c r="C7999" s="65"/>
      <c r="D7999" s="65"/>
      <c r="E7999" s="65"/>
      <c r="F7999" s="65"/>
      <c r="G7999" s="145"/>
    </row>
    <row r="8000" spans="1:7">
      <c r="A8000" s="65"/>
      <c r="B8000" s="65"/>
      <c r="C8000" s="65"/>
      <c r="D8000" s="65"/>
      <c r="E8000" s="65"/>
      <c r="F8000" s="65"/>
      <c r="G8000" s="145"/>
    </row>
    <row r="8001" spans="1:7">
      <c r="A8001" s="65"/>
      <c r="B8001" s="65"/>
      <c r="C8001" s="65"/>
      <c r="D8001" s="65"/>
      <c r="E8001" s="65"/>
      <c r="F8001" s="65"/>
      <c r="G8001" s="145"/>
    </row>
    <row r="8002" spans="1:7">
      <c r="A8002" s="65"/>
      <c r="B8002" s="65"/>
      <c r="C8002" s="65"/>
      <c r="D8002" s="65"/>
      <c r="E8002" s="65"/>
      <c r="F8002" s="65"/>
      <c r="G8002" s="145"/>
    </row>
    <row r="8003" spans="1:7">
      <c r="A8003" s="65"/>
      <c r="B8003" s="65"/>
      <c r="C8003" s="65"/>
      <c r="D8003" s="65"/>
      <c r="E8003" s="65"/>
      <c r="F8003" s="65"/>
      <c r="G8003" s="145"/>
    </row>
    <row r="8004" spans="1:7">
      <c r="A8004" s="65"/>
      <c r="B8004" s="65"/>
      <c r="C8004" s="65"/>
      <c r="D8004" s="65"/>
      <c r="E8004" s="65"/>
      <c r="F8004" s="65"/>
      <c r="G8004" s="145"/>
    </row>
    <row r="8005" spans="1:7">
      <c r="A8005" s="65"/>
      <c r="B8005" s="65"/>
      <c r="C8005" s="65"/>
      <c r="D8005" s="65"/>
      <c r="E8005" s="65"/>
      <c r="F8005" s="65"/>
      <c r="G8005" s="145"/>
    </row>
    <row r="8006" spans="1:7">
      <c r="A8006" s="65"/>
      <c r="B8006" s="65"/>
      <c r="C8006" s="65"/>
      <c r="D8006" s="65"/>
      <c r="E8006" s="65"/>
      <c r="F8006" s="65"/>
      <c r="G8006" s="145"/>
    </row>
    <row r="8007" spans="1:7">
      <c r="A8007" s="65"/>
      <c r="B8007" s="65"/>
      <c r="C8007" s="65"/>
      <c r="D8007" s="65"/>
      <c r="E8007" s="65"/>
      <c r="F8007" s="65"/>
      <c r="G8007" s="145"/>
    </row>
    <row r="8008" spans="1:7">
      <c r="A8008" s="65"/>
      <c r="B8008" s="65"/>
      <c r="C8008" s="65"/>
      <c r="D8008" s="65"/>
      <c r="E8008" s="65"/>
      <c r="F8008" s="65"/>
      <c r="G8008" s="145"/>
    </row>
    <row r="8009" spans="1:7">
      <c r="A8009" s="65"/>
      <c r="B8009" s="65"/>
      <c r="C8009" s="65"/>
      <c r="D8009" s="65"/>
      <c r="E8009" s="65"/>
      <c r="F8009" s="65"/>
      <c r="G8009" s="145"/>
    </row>
    <row r="8010" spans="1:7">
      <c r="A8010" s="65"/>
      <c r="B8010" s="65"/>
      <c r="C8010" s="65"/>
      <c r="D8010" s="65"/>
      <c r="E8010" s="65"/>
      <c r="F8010" s="65"/>
      <c r="G8010" s="145"/>
    </row>
    <row r="8011" spans="1:7">
      <c r="A8011" s="65"/>
      <c r="B8011" s="65"/>
      <c r="C8011" s="65"/>
      <c r="D8011" s="65"/>
      <c r="E8011" s="65"/>
      <c r="F8011" s="65"/>
      <c r="G8011" s="145"/>
    </row>
    <row r="8012" spans="1:7">
      <c r="A8012" s="65"/>
      <c r="B8012" s="65"/>
      <c r="C8012" s="65"/>
      <c r="D8012" s="65"/>
      <c r="E8012" s="65"/>
      <c r="F8012" s="65"/>
      <c r="G8012" s="145"/>
    </row>
    <row r="8013" spans="1:7">
      <c r="A8013" s="65"/>
      <c r="B8013" s="65"/>
      <c r="C8013" s="65"/>
      <c r="D8013" s="65"/>
      <c r="E8013" s="65"/>
      <c r="F8013" s="65"/>
      <c r="G8013" s="145"/>
    </row>
    <row r="8014" spans="1:7">
      <c r="A8014" s="65"/>
      <c r="B8014" s="65"/>
      <c r="C8014" s="65"/>
      <c r="D8014" s="65"/>
      <c r="E8014" s="65"/>
      <c r="F8014" s="65"/>
      <c r="G8014" s="145"/>
    </row>
    <row r="8015" spans="1:7">
      <c r="A8015" s="65"/>
      <c r="B8015" s="65"/>
      <c r="C8015" s="65"/>
      <c r="D8015" s="65"/>
      <c r="E8015" s="65"/>
      <c r="F8015" s="65"/>
      <c r="G8015" s="145"/>
    </row>
    <row r="8016" spans="1:7">
      <c r="A8016" s="65"/>
      <c r="B8016" s="65"/>
      <c r="C8016" s="65"/>
      <c r="D8016" s="65"/>
      <c r="E8016" s="65"/>
      <c r="F8016" s="65"/>
      <c r="G8016" s="145"/>
    </row>
    <row r="8017" spans="1:7">
      <c r="A8017" s="65"/>
      <c r="B8017" s="65"/>
      <c r="C8017" s="65"/>
      <c r="D8017" s="65"/>
      <c r="E8017" s="65"/>
      <c r="F8017" s="65"/>
      <c r="G8017" s="145"/>
    </row>
    <row r="8018" spans="1:7">
      <c r="A8018" s="65"/>
      <c r="B8018" s="65"/>
      <c r="C8018" s="65"/>
      <c r="D8018" s="65"/>
      <c r="E8018" s="65"/>
      <c r="F8018" s="65"/>
      <c r="G8018" s="145"/>
    </row>
    <row r="8019" spans="1:7">
      <c r="A8019" s="65"/>
      <c r="B8019" s="65"/>
      <c r="C8019" s="65"/>
      <c r="D8019" s="65"/>
      <c r="E8019" s="65"/>
      <c r="F8019" s="65"/>
      <c r="G8019" s="145"/>
    </row>
    <row r="8020" spans="1:7">
      <c r="A8020" s="65"/>
      <c r="B8020" s="65"/>
      <c r="C8020" s="65"/>
      <c r="D8020" s="65"/>
      <c r="E8020" s="65"/>
      <c r="F8020" s="65"/>
      <c r="G8020" s="145"/>
    </row>
    <row r="8021" spans="1:7">
      <c r="A8021" s="65"/>
      <c r="B8021" s="65"/>
      <c r="C8021" s="65"/>
      <c r="D8021" s="65"/>
      <c r="E8021" s="65"/>
      <c r="F8021" s="65"/>
      <c r="G8021" s="145"/>
    </row>
    <row r="8022" spans="1:7">
      <c r="A8022" s="65"/>
      <c r="B8022" s="65"/>
      <c r="C8022" s="65"/>
      <c r="D8022" s="65"/>
      <c r="E8022" s="65"/>
      <c r="F8022" s="65"/>
      <c r="G8022" s="145"/>
    </row>
    <row r="8023" spans="1:7">
      <c r="A8023" s="65"/>
      <c r="B8023" s="65"/>
      <c r="C8023" s="65"/>
      <c r="D8023" s="65"/>
      <c r="E8023" s="65"/>
      <c r="F8023" s="65"/>
      <c r="G8023" s="145"/>
    </row>
    <row r="8024" spans="1:7">
      <c r="A8024" s="65"/>
      <c r="B8024" s="65"/>
      <c r="C8024" s="65"/>
      <c r="D8024" s="65"/>
      <c r="E8024" s="65"/>
      <c r="F8024" s="65"/>
      <c r="G8024" s="145"/>
    </row>
    <row r="8025" spans="1:7">
      <c r="A8025" s="65"/>
      <c r="B8025" s="65"/>
      <c r="C8025" s="65"/>
      <c r="D8025" s="65"/>
      <c r="E8025" s="65"/>
      <c r="F8025" s="65"/>
      <c r="G8025" s="145"/>
    </row>
    <row r="8026" spans="1:7">
      <c r="A8026" s="65"/>
      <c r="B8026" s="65"/>
      <c r="C8026" s="65"/>
      <c r="D8026" s="65"/>
      <c r="E8026" s="65"/>
      <c r="F8026" s="65"/>
      <c r="G8026" s="145"/>
    </row>
    <row r="8027" spans="1:7">
      <c r="A8027" s="65"/>
      <c r="B8027" s="65"/>
      <c r="C8027" s="65"/>
      <c r="D8027" s="65"/>
      <c r="E8027" s="65"/>
      <c r="F8027" s="65"/>
      <c r="G8027" s="145"/>
    </row>
    <row r="8028" spans="1:7">
      <c r="A8028" s="65"/>
      <c r="B8028" s="65"/>
      <c r="C8028" s="65"/>
      <c r="D8028" s="65"/>
      <c r="E8028" s="65"/>
      <c r="F8028" s="65"/>
      <c r="G8028" s="145"/>
    </row>
    <row r="8029" spans="1:7">
      <c r="A8029" s="65"/>
      <c r="B8029" s="65"/>
      <c r="C8029" s="65"/>
      <c r="D8029" s="65"/>
      <c r="E8029" s="65"/>
      <c r="F8029" s="65"/>
      <c r="G8029" s="145"/>
    </row>
    <row r="8030" spans="1:7">
      <c r="A8030" s="65"/>
      <c r="B8030" s="65"/>
      <c r="C8030" s="65"/>
      <c r="D8030" s="65"/>
      <c r="E8030" s="65"/>
      <c r="F8030" s="65"/>
      <c r="G8030" s="145"/>
    </row>
    <row r="8031" spans="1:7">
      <c r="A8031" s="65"/>
      <c r="B8031" s="65"/>
      <c r="C8031" s="65"/>
      <c r="D8031" s="65"/>
      <c r="E8031" s="65"/>
      <c r="F8031" s="65"/>
      <c r="G8031" s="145"/>
    </row>
    <row r="8032" spans="1:7">
      <c r="A8032" s="65"/>
      <c r="B8032" s="65"/>
      <c r="C8032" s="65"/>
      <c r="D8032" s="65"/>
      <c r="E8032" s="65"/>
      <c r="F8032" s="65"/>
      <c r="G8032" s="145"/>
    </row>
    <row r="8033" spans="1:7">
      <c r="A8033" s="65"/>
      <c r="B8033" s="65"/>
      <c r="C8033" s="65"/>
      <c r="D8033" s="65"/>
      <c r="E8033" s="65"/>
      <c r="F8033" s="65"/>
      <c r="G8033" s="145"/>
    </row>
    <row r="8034" spans="1:7">
      <c r="A8034" s="65"/>
      <c r="B8034" s="65"/>
      <c r="C8034" s="65"/>
      <c r="D8034" s="65"/>
      <c r="E8034" s="65"/>
      <c r="F8034" s="65"/>
      <c r="G8034" s="145"/>
    </row>
    <row r="8035" spans="1:7">
      <c r="A8035" s="65"/>
      <c r="B8035" s="65"/>
      <c r="C8035" s="65"/>
      <c r="D8035" s="65"/>
      <c r="E8035" s="65"/>
      <c r="F8035" s="65"/>
      <c r="G8035" s="145"/>
    </row>
    <row r="8036" spans="1:7">
      <c r="A8036" s="65"/>
      <c r="B8036" s="65"/>
      <c r="C8036" s="65"/>
      <c r="D8036" s="65"/>
      <c r="E8036" s="65"/>
      <c r="F8036" s="65"/>
      <c r="G8036" s="145"/>
    </row>
    <row r="8037" spans="1:7">
      <c r="A8037" s="65"/>
      <c r="B8037" s="65"/>
      <c r="C8037" s="65"/>
      <c r="D8037" s="65"/>
      <c r="E8037" s="65"/>
      <c r="F8037" s="65"/>
      <c r="G8037" s="145"/>
    </row>
    <row r="8038" spans="1:7">
      <c r="A8038" s="65"/>
      <c r="B8038" s="65"/>
      <c r="C8038" s="65"/>
      <c r="D8038" s="65"/>
      <c r="E8038" s="65"/>
      <c r="F8038" s="65"/>
      <c r="G8038" s="145"/>
    </row>
    <row r="8039" spans="1:7">
      <c r="A8039" s="65"/>
      <c r="B8039" s="65"/>
      <c r="C8039" s="65"/>
      <c r="D8039" s="65"/>
      <c r="E8039" s="65"/>
      <c r="F8039" s="65"/>
      <c r="G8039" s="145"/>
    </row>
    <row r="8040" spans="1:7">
      <c r="A8040" s="65"/>
      <c r="B8040" s="65"/>
      <c r="C8040" s="65"/>
      <c r="D8040" s="65"/>
      <c r="E8040" s="65"/>
      <c r="F8040" s="65"/>
      <c r="G8040" s="145"/>
    </row>
    <row r="8041" spans="1:7">
      <c r="A8041" s="65"/>
      <c r="B8041" s="65"/>
      <c r="C8041" s="65"/>
      <c r="D8041" s="65"/>
      <c r="E8041" s="65"/>
      <c r="F8041" s="65"/>
      <c r="G8041" s="145"/>
    </row>
    <row r="8042" spans="1:7">
      <c r="A8042" s="65"/>
      <c r="B8042" s="65"/>
      <c r="C8042" s="65"/>
      <c r="D8042" s="65"/>
      <c r="E8042" s="65"/>
      <c r="F8042" s="65"/>
      <c r="G8042" s="145"/>
    </row>
    <row r="8043" spans="1:7">
      <c r="A8043" s="65"/>
      <c r="B8043" s="65"/>
      <c r="C8043" s="65"/>
      <c r="D8043" s="65"/>
      <c r="E8043" s="65"/>
      <c r="F8043" s="65"/>
      <c r="G8043" s="145"/>
    </row>
    <row r="8044" spans="1:7">
      <c r="A8044" s="65"/>
      <c r="B8044" s="65"/>
      <c r="C8044" s="65"/>
      <c r="D8044" s="65"/>
      <c r="E8044" s="65"/>
      <c r="F8044" s="65"/>
      <c r="G8044" s="145"/>
    </row>
    <row r="8045" spans="1:7">
      <c r="A8045" s="65"/>
      <c r="B8045" s="65"/>
      <c r="C8045" s="65"/>
      <c r="D8045" s="65"/>
      <c r="E8045" s="65"/>
      <c r="F8045" s="65"/>
      <c r="G8045" s="145"/>
    </row>
    <row r="8046" spans="1:7">
      <c r="A8046" s="65"/>
      <c r="B8046" s="65"/>
      <c r="C8046" s="65"/>
      <c r="D8046" s="65"/>
      <c r="E8046" s="65"/>
      <c r="F8046" s="65"/>
      <c r="G8046" s="145"/>
    </row>
    <row r="8047" spans="1:7">
      <c r="A8047" s="65"/>
      <c r="B8047" s="65"/>
      <c r="C8047" s="65"/>
      <c r="D8047" s="65"/>
      <c r="E8047" s="65"/>
      <c r="F8047" s="65"/>
      <c r="G8047" s="145"/>
    </row>
    <row r="8048" spans="1:7">
      <c r="A8048" s="65"/>
      <c r="B8048" s="65"/>
      <c r="C8048" s="65"/>
      <c r="D8048" s="65"/>
      <c r="E8048" s="65"/>
      <c r="F8048" s="65"/>
      <c r="G8048" s="145"/>
    </row>
    <row r="8049" spans="1:7">
      <c r="A8049" s="65"/>
      <c r="B8049" s="65"/>
      <c r="C8049" s="65"/>
      <c r="D8049" s="65"/>
      <c r="E8049" s="65"/>
      <c r="F8049" s="65"/>
      <c r="G8049" s="145"/>
    </row>
    <row r="8050" spans="1:7">
      <c r="A8050" s="65"/>
      <c r="B8050" s="65"/>
      <c r="C8050" s="65"/>
      <c r="D8050" s="65"/>
      <c r="E8050" s="65"/>
      <c r="F8050" s="65"/>
      <c r="G8050" s="145"/>
    </row>
    <row r="8051" spans="1:7">
      <c r="A8051" s="65"/>
      <c r="B8051" s="65"/>
      <c r="C8051" s="65"/>
      <c r="D8051" s="65"/>
      <c r="E8051" s="65"/>
      <c r="F8051" s="65"/>
      <c r="G8051" s="145"/>
    </row>
    <row r="8052" spans="1:7">
      <c r="A8052" s="65"/>
      <c r="B8052" s="65"/>
      <c r="C8052" s="65"/>
      <c r="D8052" s="65"/>
      <c r="E8052" s="65"/>
      <c r="F8052" s="65"/>
      <c r="G8052" s="145"/>
    </row>
    <row r="8053" spans="1:7">
      <c r="A8053" s="65"/>
      <c r="B8053" s="65"/>
      <c r="C8053" s="65"/>
      <c r="D8053" s="65"/>
      <c r="E8053" s="65"/>
      <c r="F8053" s="65"/>
      <c r="G8053" s="145"/>
    </row>
    <row r="8054" spans="1:7">
      <c r="A8054" s="65"/>
      <c r="B8054" s="65"/>
      <c r="C8054" s="65"/>
      <c r="D8054" s="65"/>
      <c r="E8054" s="65"/>
      <c r="F8054" s="65"/>
      <c r="G8054" s="145"/>
    </row>
    <row r="8055" spans="1:7">
      <c r="A8055" s="65"/>
      <c r="B8055" s="65"/>
      <c r="C8055" s="65"/>
      <c r="D8055" s="65"/>
      <c r="E8055" s="65"/>
      <c r="F8055" s="65"/>
      <c r="G8055" s="145"/>
    </row>
    <row r="8056" spans="1:7">
      <c r="A8056" s="65"/>
      <c r="B8056" s="65"/>
      <c r="C8056" s="65"/>
      <c r="D8056" s="65"/>
      <c r="E8056" s="65"/>
      <c r="F8056" s="65"/>
      <c r="G8056" s="145"/>
    </row>
    <row r="8057" spans="1:7">
      <c r="A8057" s="65"/>
      <c r="B8057" s="65"/>
      <c r="C8057" s="65"/>
      <c r="D8057" s="65"/>
      <c r="E8057" s="65"/>
      <c r="F8057" s="65"/>
      <c r="G8057" s="145"/>
    </row>
    <row r="8058" spans="1:7">
      <c r="A8058" s="65"/>
      <c r="B8058" s="65"/>
      <c r="C8058" s="65"/>
      <c r="D8058" s="65"/>
      <c r="E8058" s="65"/>
      <c r="F8058" s="65"/>
      <c r="G8058" s="145"/>
    </row>
    <row r="8059" spans="1:7">
      <c r="A8059" s="65"/>
      <c r="B8059" s="65"/>
      <c r="C8059" s="65"/>
      <c r="D8059" s="65"/>
      <c r="E8059" s="65"/>
      <c r="F8059" s="65"/>
      <c r="G8059" s="145"/>
    </row>
    <row r="8060" spans="1:7">
      <c r="A8060" s="65"/>
      <c r="B8060" s="65"/>
      <c r="C8060" s="65"/>
      <c r="D8060" s="65"/>
      <c r="E8060" s="65"/>
      <c r="F8060" s="65"/>
      <c r="G8060" s="145"/>
    </row>
    <row r="8061" spans="1:7">
      <c r="A8061" s="65"/>
      <c r="B8061" s="65"/>
      <c r="C8061" s="65"/>
      <c r="D8061" s="65"/>
      <c r="E8061" s="65"/>
      <c r="F8061" s="65"/>
      <c r="G8061" s="145"/>
    </row>
    <row r="8062" spans="1:7">
      <c r="A8062" s="65"/>
      <c r="B8062" s="65"/>
      <c r="C8062" s="65"/>
      <c r="D8062" s="65"/>
      <c r="E8062" s="65"/>
      <c r="F8062" s="65"/>
      <c r="G8062" s="145"/>
    </row>
    <row r="8063" spans="1:7">
      <c r="A8063" s="65"/>
      <c r="B8063" s="65"/>
      <c r="C8063" s="65"/>
      <c r="D8063" s="65"/>
      <c r="E8063" s="65"/>
      <c r="F8063" s="65"/>
      <c r="G8063" s="145"/>
    </row>
    <row r="8064" spans="1:7">
      <c r="A8064" s="65"/>
      <c r="B8064" s="65"/>
      <c r="C8064" s="65"/>
      <c r="D8064" s="65"/>
      <c r="E8064" s="65"/>
      <c r="F8064" s="65"/>
      <c r="G8064" s="145"/>
    </row>
    <row r="8065" spans="1:7">
      <c r="A8065" s="65"/>
      <c r="B8065" s="65"/>
      <c r="C8065" s="65"/>
      <c r="D8065" s="65"/>
      <c r="E8065" s="65"/>
      <c r="F8065" s="65"/>
      <c r="G8065" s="145"/>
    </row>
    <row r="8066" spans="1:7">
      <c r="A8066" s="65"/>
      <c r="B8066" s="65"/>
      <c r="C8066" s="65"/>
      <c r="D8066" s="65"/>
      <c r="E8066" s="65"/>
      <c r="F8066" s="65"/>
      <c r="G8066" s="145"/>
    </row>
    <row r="8067" spans="1:7">
      <c r="A8067" s="65"/>
      <c r="B8067" s="65"/>
      <c r="C8067" s="65"/>
      <c r="D8067" s="65"/>
      <c r="E8067" s="65"/>
      <c r="F8067" s="65"/>
      <c r="G8067" s="145"/>
    </row>
    <row r="8068" spans="1:7">
      <c r="A8068" s="65"/>
      <c r="B8068" s="65"/>
      <c r="C8068" s="65"/>
      <c r="D8068" s="65"/>
      <c r="E8068" s="65"/>
      <c r="F8068" s="65"/>
      <c r="G8068" s="145"/>
    </row>
    <row r="8069" spans="1:7">
      <c r="A8069" s="65"/>
      <c r="B8069" s="65"/>
      <c r="C8069" s="65"/>
      <c r="D8069" s="65"/>
      <c r="E8069" s="65"/>
      <c r="F8069" s="65"/>
      <c r="G8069" s="145"/>
    </row>
    <row r="8070" spans="1:7">
      <c r="A8070" s="65"/>
      <c r="B8070" s="65"/>
      <c r="C8070" s="65"/>
      <c r="D8070" s="65"/>
      <c r="E8070" s="65"/>
      <c r="F8070" s="65"/>
      <c r="G8070" s="145"/>
    </row>
    <row r="8071" spans="1:7">
      <c r="A8071" s="65"/>
      <c r="B8071" s="65"/>
      <c r="C8071" s="65"/>
      <c r="D8071" s="65"/>
      <c r="E8071" s="65"/>
      <c r="F8071" s="65"/>
      <c r="G8071" s="145"/>
    </row>
    <row r="8072" spans="1:7">
      <c r="A8072" s="65"/>
      <c r="B8072" s="65"/>
      <c r="C8072" s="65"/>
      <c r="D8072" s="65"/>
      <c r="E8072" s="65"/>
      <c r="F8072" s="65"/>
      <c r="G8072" s="145"/>
    </row>
    <row r="8073" spans="1:7">
      <c r="A8073" s="65"/>
      <c r="B8073" s="65"/>
      <c r="C8073" s="65"/>
      <c r="D8073" s="65"/>
      <c r="E8073" s="65"/>
      <c r="F8073" s="65"/>
      <c r="G8073" s="145"/>
    </row>
    <row r="8074" spans="1:7">
      <c r="A8074" s="65"/>
      <c r="B8074" s="65"/>
      <c r="C8074" s="65"/>
      <c r="D8074" s="65"/>
      <c r="E8074" s="65"/>
      <c r="F8074" s="65"/>
      <c r="G8074" s="145"/>
    </row>
    <row r="8075" spans="1:7">
      <c r="A8075" s="65"/>
      <c r="B8075" s="65"/>
      <c r="C8075" s="65"/>
      <c r="D8075" s="65"/>
      <c r="E8075" s="65"/>
      <c r="F8075" s="65"/>
      <c r="G8075" s="145"/>
    </row>
    <row r="8076" spans="1:7">
      <c r="A8076" s="65"/>
      <c r="B8076" s="65"/>
      <c r="C8076" s="65"/>
      <c r="D8076" s="65"/>
      <c r="E8076" s="65"/>
      <c r="F8076" s="65"/>
      <c r="G8076" s="145"/>
    </row>
    <row r="8077" spans="1:7">
      <c r="A8077" s="65"/>
      <c r="B8077" s="65"/>
      <c r="C8077" s="65"/>
      <c r="D8077" s="65"/>
      <c r="E8077" s="65"/>
      <c r="F8077" s="65"/>
      <c r="G8077" s="145"/>
    </row>
    <row r="8078" spans="1:7">
      <c r="A8078" s="65"/>
      <c r="B8078" s="65"/>
      <c r="C8078" s="65"/>
      <c r="D8078" s="65"/>
      <c r="E8078" s="65"/>
      <c r="F8078" s="65"/>
      <c r="G8078" s="145"/>
    </row>
    <row r="8079" spans="1:7">
      <c r="A8079" s="65"/>
      <c r="B8079" s="65"/>
      <c r="C8079" s="65"/>
      <c r="D8079" s="65"/>
      <c r="E8079" s="65"/>
      <c r="F8079" s="65"/>
      <c r="G8079" s="145"/>
    </row>
    <row r="8080" spans="1:7">
      <c r="A8080" s="65"/>
      <c r="B8080" s="65"/>
      <c r="C8080" s="65"/>
      <c r="D8080" s="65"/>
      <c r="E8080" s="65"/>
      <c r="F8080" s="65"/>
      <c r="G8080" s="145"/>
    </row>
    <row r="8081" spans="1:7">
      <c r="A8081" s="65"/>
      <c r="B8081" s="65"/>
      <c r="C8081" s="65"/>
      <c r="D8081" s="65"/>
      <c r="E8081" s="65"/>
      <c r="F8081" s="65"/>
      <c r="G8081" s="145"/>
    </row>
    <row r="8082" spans="1:7">
      <c r="A8082" s="65"/>
      <c r="B8082" s="65"/>
      <c r="C8082" s="65"/>
      <c r="D8082" s="65"/>
      <c r="E8082" s="65"/>
      <c r="F8082" s="65"/>
      <c r="G8082" s="145"/>
    </row>
    <row r="8083" spans="1:7">
      <c r="A8083" s="65"/>
      <c r="B8083" s="65"/>
      <c r="C8083" s="65"/>
      <c r="D8083" s="65"/>
      <c r="E8083" s="65"/>
      <c r="F8083" s="65"/>
      <c r="G8083" s="145"/>
    </row>
    <row r="8084" spans="1:7">
      <c r="A8084" s="65"/>
      <c r="B8084" s="65"/>
      <c r="C8084" s="65"/>
      <c r="D8084" s="65"/>
      <c r="E8084" s="65"/>
      <c r="F8084" s="65"/>
      <c r="G8084" s="145"/>
    </row>
    <row r="8085" spans="1:7">
      <c r="A8085" s="65"/>
      <c r="B8085" s="65"/>
      <c r="C8085" s="65"/>
      <c r="D8085" s="65"/>
      <c r="E8085" s="65"/>
      <c r="F8085" s="65"/>
      <c r="G8085" s="145"/>
    </row>
    <row r="8086" spans="1:7">
      <c r="A8086" s="65"/>
      <c r="B8086" s="65"/>
      <c r="C8086" s="65"/>
      <c r="D8086" s="65"/>
      <c r="E8086" s="65"/>
      <c r="F8086" s="65"/>
      <c r="G8086" s="145"/>
    </row>
    <row r="8087" spans="1:7">
      <c r="A8087" s="65"/>
      <c r="B8087" s="65"/>
      <c r="C8087" s="65"/>
      <c r="D8087" s="65"/>
      <c r="E8087" s="65"/>
      <c r="F8087" s="65"/>
      <c r="G8087" s="145"/>
    </row>
    <row r="8088" spans="1:7">
      <c r="A8088" s="65"/>
      <c r="B8088" s="65"/>
      <c r="C8088" s="65"/>
      <c r="D8088" s="65"/>
      <c r="E8088" s="65"/>
      <c r="F8088" s="65"/>
      <c r="G8088" s="145"/>
    </row>
    <row r="8089" spans="1:7">
      <c r="A8089" s="65"/>
      <c r="B8089" s="65"/>
      <c r="C8089" s="65"/>
      <c r="D8089" s="65"/>
      <c r="E8089" s="65"/>
      <c r="F8089" s="65"/>
      <c r="G8089" s="145"/>
    </row>
    <row r="8090" spans="1:7">
      <c r="A8090" s="65"/>
      <c r="B8090" s="65"/>
      <c r="C8090" s="65"/>
      <c r="D8090" s="65"/>
      <c r="E8090" s="65"/>
      <c r="F8090" s="65"/>
      <c r="G8090" s="145"/>
    </row>
    <row r="8091" spans="1:7">
      <c r="A8091" s="65"/>
      <c r="B8091" s="65"/>
      <c r="C8091" s="65"/>
      <c r="D8091" s="65"/>
      <c r="E8091" s="65"/>
      <c r="F8091" s="65"/>
      <c r="G8091" s="145"/>
    </row>
    <row r="8092" spans="1:7">
      <c r="A8092" s="65"/>
      <c r="B8092" s="65"/>
      <c r="C8092" s="65"/>
      <c r="D8092" s="65"/>
      <c r="E8092" s="65"/>
      <c r="F8092" s="65"/>
      <c r="G8092" s="145"/>
    </row>
    <row r="8093" spans="1:7">
      <c r="A8093" s="65"/>
      <c r="B8093" s="65"/>
      <c r="C8093" s="65"/>
      <c r="D8093" s="65"/>
      <c r="E8093" s="65"/>
      <c r="F8093" s="65"/>
      <c r="G8093" s="145"/>
    </row>
    <row r="8094" spans="1:7">
      <c r="A8094" s="65"/>
      <c r="B8094" s="65"/>
      <c r="C8094" s="65"/>
      <c r="D8094" s="65"/>
      <c r="E8094" s="65"/>
      <c r="F8094" s="65"/>
      <c r="G8094" s="145"/>
    </row>
    <row r="8095" spans="1:7">
      <c r="A8095" s="65"/>
      <c r="B8095" s="65"/>
      <c r="C8095" s="65"/>
      <c r="D8095" s="65"/>
      <c r="E8095" s="65"/>
      <c r="F8095" s="65"/>
      <c r="G8095" s="145"/>
    </row>
    <row r="8096" spans="1:7">
      <c r="A8096" s="65"/>
      <c r="B8096" s="65"/>
      <c r="C8096" s="65"/>
      <c r="D8096" s="65"/>
      <c r="E8096" s="65"/>
      <c r="F8096" s="65"/>
      <c r="G8096" s="145"/>
    </row>
    <row r="8097" spans="1:7">
      <c r="A8097" s="65"/>
      <c r="B8097" s="65"/>
      <c r="C8097" s="65"/>
      <c r="D8097" s="65"/>
      <c r="E8097" s="65"/>
      <c r="F8097" s="65"/>
      <c r="G8097" s="145"/>
    </row>
    <row r="8098" spans="1:7">
      <c r="A8098" s="65"/>
      <c r="B8098" s="65"/>
      <c r="C8098" s="65"/>
      <c r="D8098" s="65"/>
      <c r="E8098" s="65"/>
      <c r="F8098" s="65"/>
      <c r="G8098" s="145"/>
    </row>
    <row r="8099" spans="1:7">
      <c r="A8099" s="65"/>
      <c r="B8099" s="65"/>
      <c r="C8099" s="65"/>
      <c r="D8099" s="65"/>
      <c r="E8099" s="65"/>
      <c r="F8099" s="65"/>
      <c r="G8099" s="145"/>
    </row>
    <row r="8100" spans="1:7">
      <c r="A8100" s="65"/>
      <c r="B8100" s="65"/>
      <c r="C8100" s="65"/>
      <c r="D8100" s="65"/>
      <c r="E8100" s="65"/>
      <c r="F8100" s="65"/>
      <c r="G8100" s="145"/>
    </row>
    <row r="8101" spans="1:7">
      <c r="A8101" s="65"/>
      <c r="B8101" s="65"/>
      <c r="C8101" s="65"/>
      <c r="D8101" s="65"/>
      <c r="E8101" s="65"/>
      <c r="F8101" s="65"/>
      <c r="G8101" s="145"/>
    </row>
    <row r="8102" spans="1:7">
      <c r="A8102" s="65"/>
      <c r="B8102" s="65"/>
      <c r="C8102" s="65"/>
      <c r="D8102" s="65"/>
      <c r="E8102" s="65"/>
      <c r="F8102" s="65"/>
      <c r="G8102" s="145"/>
    </row>
    <row r="8103" spans="1:7">
      <c r="A8103" s="65"/>
      <c r="B8103" s="65"/>
      <c r="C8103" s="65"/>
      <c r="D8103" s="65"/>
      <c r="E8103" s="65"/>
      <c r="F8103" s="65"/>
      <c r="G8103" s="145"/>
    </row>
    <row r="8104" spans="1:7">
      <c r="A8104" s="65"/>
      <c r="B8104" s="65"/>
      <c r="C8104" s="65"/>
      <c r="D8104" s="65"/>
      <c r="E8104" s="65"/>
      <c r="F8104" s="65"/>
      <c r="G8104" s="145"/>
    </row>
    <row r="8105" spans="1:7">
      <c r="A8105" s="65"/>
      <c r="B8105" s="65"/>
      <c r="C8105" s="65"/>
      <c r="D8105" s="65"/>
      <c r="E8105" s="65"/>
      <c r="F8105" s="65"/>
      <c r="G8105" s="145"/>
    </row>
    <row r="8106" spans="1:7">
      <c r="A8106" s="65"/>
      <c r="B8106" s="65"/>
      <c r="C8106" s="65"/>
      <c r="D8106" s="65"/>
      <c r="E8106" s="65"/>
      <c r="F8106" s="65"/>
      <c r="G8106" s="145"/>
    </row>
    <row r="8107" spans="1:7">
      <c r="A8107" s="65"/>
      <c r="B8107" s="65"/>
      <c r="C8107" s="65"/>
      <c r="D8107" s="65"/>
      <c r="E8107" s="65"/>
      <c r="F8107" s="65"/>
      <c r="G8107" s="145"/>
    </row>
    <row r="8108" spans="1:7">
      <c r="A8108" s="65"/>
      <c r="B8108" s="65"/>
      <c r="C8108" s="65"/>
      <c r="D8108" s="65"/>
      <c r="E8108" s="65"/>
      <c r="F8108" s="65"/>
      <c r="G8108" s="145"/>
    </row>
    <row r="8109" spans="1:7">
      <c r="A8109" s="65"/>
      <c r="B8109" s="65"/>
      <c r="C8109" s="65"/>
      <c r="D8109" s="65"/>
      <c r="E8109" s="65"/>
      <c r="F8109" s="65"/>
      <c r="G8109" s="145"/>
    </row>
    <row r="8110" spans="1:7">
      <c r="A8110" s="65"/>
      <c r="B8110" s="65"/>
      <c r="C8110" s="65"/>
      <c r="D8110" s="65"/>
      <c r="E8110" s="65"/>
      <c r="F8110" s="65"/>
      <c r="G8110" s="145"/>
    </row>
    <row r="8111" spans="1:7">
      <c r="A8111" s="65"/>
      <c r="B8111" s="65"/>
      <c r="C8111" s="65"/>
      <c r="D8111" s="65"/>
      <c r="E8111" s="65"/>
      <c r="F8111" s="65"/>
      <c r="G8111" s="145"/>
    </row>
    <row r="8112" spans="1:7">
      <c r="A8112" s="65"/>
      <c r="B8112" s="65"/>
      <c r="C8112" s="65"/>
      <c r="D8112" s="65"/>
      <c r="E8112" s="65"/>
      <c r="F8112" s="65"/>
      <c r="G8112" s="145"/>
    </row>
    <row r="8113" spans="1:7">
      <c r="A8113" s="65"/>
      <c r="B8113" s="65"/>
      <c r="C8113" s="65"/>
      <c r="D8113" s="65"/>
      <c r="E8113" s="65"/>
      <c r="F8113" s="65"/>
      <c r="G8113" s="145"/>
    </row>
    <row r="8114" spans="1:7">
      <c r="A8114" s="65"/>
      <c r="B8114" s="65"/>
      <c r="C8114" s="65"/>
      <c r="D8114" s="65"/>
      <c r="E8114" s="65"/>
      <c r="F8114" s="65"/>
      <c r="G8114" s="145"/>
    </row>
    <row r="8115" spans="1:7">
      <c r="A8115" s="65"/>
      <c r="B8115" s="65"/>
      <c r="C8115" s="65"/>
      <c r="D8115" s="65"/>
      <c r="E8115" s="65"/>
      <c r="F8115" s="65"/>
      <c r="G8115" s="145"/>
    </row>
    <row r="8116" spans="1:7">
      <c r="A8116" s="65"/>
      <c r="B8116" s="65"/>
      <c r="C8116" s="65"/>
      <c r="D8116" s="65"/>
      <c r="E8116" s="65"/>
      <c r="F8116" s="65"/>
      <c r="G8116" s="145"/>
    </row>
    <row r="8117" spans="1:7">
      <c r="A8117" s="65"/>
      <c r="B8117" s="65"/>
      <c r="C8117" s="65"/>
      <c r="D8117" s="65"/>
      <c r="E8117" s="65"/>
      <c r="F8117" s="65"/>
      <c r="G8117" s="145"/>
    </row>
    <row r="8118" spans="1:7">
      <c r="A8118" s="65"/>
      <c r="B8118" s="65"/>
      <c r="C8118" s="65"/>
      <c r="D8118" s="65"/>
      <c r="E8118" s="65"/>
      <c r="F8118" s="65"/>
      <c r="G8118" s="145"/>
    </row>
    <row r="8119" spans="1:7">
      <c r="A8119" s="65"/>
      <c r="B8119" s="65"/>
      <c r="C8119" s="65"/>
      <c r="D8119" s="65"/>
      <c r="E8119" s="65"/>
      <c r="F8119" s="65"/>
      <c r="G8119" s="145"/>
    </row>
    <row r="8120" spans="1:7">
      <c r="A8120" s="65"/>
      <c r="B8120" s="65"/>
      <c r="C8120" s="65"/>
      <c r="D8120" s="65"/>
      <c r="E8120" s="65"/>
      <c r="F8120" s="65"/>
      <c r="G8120" s="145"/>
    </row>
    <row r="8121" spans="1:7">
      <c r="A8121" s="65"/>
      <c r="B8121" s="65"/>
      <c r="C8121" s="65"/>
      <c r="D8121" s="65"/>
      <c r="E8121" s="65"/>
      <c r="F8121" s="65"/>
      <c r="G8121" s="145"/>
    </row>
    <row r="8122" spans="1:7">
      <c r="A8122" s="65"/>
      <c r="B8122" s="65"/>
      <c r="C8122" s="65"/>
      <c r="D8122" s="65"/>
      <c r="E8122" s="65"/>
      <c r="F8122" s="65"/>
      <c r="G8122" s="145"/>
    </row>
    <row r="8123" spans="1:7">
      <c r="A8123" s="65"/>
      <c r="B8123" s="65"/>
      <c r="C8123" s="65"/>
      <c r="D8123" s="65"/>
      <c r="E8123" s="65"/>
      <c r="F8123" s="65"/>
      <c r="G8123" s="145"/>
    </row>
    <row r="8124" spans="1:7">
      <c r="A8124" s="65"/>
      <c r="B8124" s="65"/>
      <c r="C8124" s="65"/>
      <c r="D8124" s="65"/>
      <c r="E8124" s="65"/>
      <c r="F8124" s="65"/>
      <c r="G8124" s="145"/>
    </row>
    <row r="8125" spans="1:7">
      <c r="A8125" s="65"/>
      <c r="B8125" s="65"/>
      <c r="C8125" s="65"/>
      <c r="D8125" s="65"/>
      <c r="E8125" s="65"/>
      <c r="F8125" s="65"/>
      <c r="G8125" s="145"/>
    </row>
    <row r="8126" spans="1:7">
      <c r="A8126" s="65"/>
      <c r="B8126" s="65"/>
      <c r="C8126" s="65"/>
      <c r="D8126" s="65"/>
      <c r="E8126" s="65"/>
      <c r="F8126" s="65"/>
      <c r="G8126" s="145"/>
    </row>
    <row r="8127" spans="1:7">
      <c r="A8127" s="65"/>
      <c r="B8127" s="65"/>
      <c r="C8127" s="65"/>
      <c r="D8127" s="65"/>
      <c r="E8127" s="65"/>
      <c r="F8127" s="65"/>
      <c r="G8127" s="145"/>
    </row>
    <row r="8128" spans="1:7">
      <c r="A8128" s="65"/>
      <c r="B8128" s="65"/>
      <c r="C8128" s="65"/>
      <c r="D8128" s="65"/>
      <c r="E8128" s="65"/>
      <c r="F8128" s="65"/>
      <c r="G8128" s="145"/>
    </row>
    <row r="8129" spans="1:7">
      <c r="A8129" s="65"/>
      <c r="B8129" s="65"/>
      <c r="C8129" s="65"/>
      <c r="D8129" s="65"/>
      <c r="E8129" s="65"/>
      <c r="F8129" s="65"/>
      <c r="G8129" s="145"/>
    </row>
    <row r="8130" spans="1:7">
      <c r="A8130" s="65"/>
      <c r="B8130" s="65"/>
      <c r="C8130" s="65"/>
      <c r="D8130" s="65"/>
      <c r="E8130" s="65"/>
      <c r="F8130" s="65"/>
      <c r="G8130" s="145"/>
    </row>
    <row r="8131" spans="1:7">
      <c r="A8131" s="65"/>
      <c r="B8131" s="65"/>
      <c r="C8131" s="65"/>
      <c r="D8131" s="65"/>
      <c r="E8131" s="65"/>
      <c r="F8131" s="65"/>
      <c r="G8131" s="145"/>
    </row>
    <row r="8132" spans="1:7">
      <c r="A8132" s="65"/>
      <c r="B8132" s="65"/>
      <c r="C8132" s="65"/>
      <c r="D8132" s="65"/>
      <c r="E8132" s="65"/>
      <c r="F8132" s="65"/>
      <c r="G8132" s="145"/>
    </row>
    <row r="8133" spans="1:7">
      <c r="A8133" s="65"/>
      <c r="B8133" s="65"/>
      <c r="C8133" s="65"/>
      <c r="D8133" s="65"/>
      <c r="E8133" s="65"/>
      <c r="F8133" s="65"/>
      <c r="G8133" s="145"/>
    </row>
    <row r="8134" spans="1:7">
      <c r="A8134" s="65"/>
      <c r="B8134" s="65"/>
      <c r="C8134" s="65"/>
      <c r="D8134" s="65"/>
      <c r="E8134" s="65"/>
      <c r="F8134" s="65"/>
      <c r="G8134" s="145"/>
    </row>
    <row r="8135" spans="1:7">
      <c r="A8135" s="65"/>
      <c r="B8135" s="65"/>
      <c r="C8135" s="65"/>
      <c r="D8135" s="65"/>
      <c r="E8135" s="65"/>
      <c r="F8135" s="65"/>
      <c r="G8135" s="145"/>
    </row>
    <row r="8136" spans="1:7">
      <c r="A8136" s="65"/>
      <c r="B8136" s="65"/>
      <c r="C8136" s="65"/>
      <c r="D8136" s="65"/>
      <c r="E8136" s="65"/>
      <c r="F8136" s="65"/>
      <c r="G8136" s="145"/>
    </row>
    <row r="8137" spans="1:7">
      <c r="A8137" s="65"/>
      <c r="B8137" s="65"/>
      <c r="C8137" s="65"/>
      <c r="D8137" s="65"/>
      <c r="E8137" s="65"/>
      <c r="F8137" s="65"/>
      <c r="G8137" s="145"/>
    </row>
    <row r="8138" spans="1:7">
      <c r="A8138" s="65"/>
      <c r="B8138" s="65"/>
      <c r="C8138" s="65"/>
      <c r="D8138" s="65"/>
      <c r="E8138" s="65"/>
      <c r="F8138" s="65"/>
      <c r="G8138" s="145"/>
    </row>
    <row r="8139" spans="1:7">
      <c r="A8139" s="65"/>
      <c r="B8139" s="65"/>
      <c r="C8139" s="65"/>
      <c r="D8139" s="65"/>
      <c r="E8139" s="65"/>
      <c r="F8139" s="65"/>
      <c r="G8139" s="145"/>
    </row>
    <row r="8140" spans="1:7">
      <c r="A8140" s="65"/>
      <c r="B8140" s="65"/>
      <c r="C8140" s="65"/>
      <c r="D8140" s="65"/>
      <c r="E8140" s="65"/>
      <c r="F8140" s="65"/>
      <c r="G8140" s="145"/>
    </row>
    <row r="8141" spans="1:7">
      <c r="A8141" s="65"/>
      <c r="B8141" s="65"/>
      <c r="C8141" s="65"/>
      <c r="D8141" s="65"/>
      <c r="E8141" s="65"/>
      <c r="F8141" s="65"/>
      <c r="G8141" s="145"/>
    </row>
    <row r="8142" spans="1:7">
      <c r="A8142" s="65"/>
      <c r="B8142" s="65"/>
      <c r="C8142" s="65"/>
      <c r="D8142" s="65"/>
      <c r="E8142" s="65"/>
      <c r="F8142" s="65"/>
      <c r="G8142" s="145"/>
    </row>
    <row r="8143" spans="1:7">
      <c r="A8143" s="65"/>
      <c r="B8143" s="65"/>
      <c r="C8143" s="65"/>
      <c r="D8143" s="65"/>
      <c r="E8143" s="65"/>
      <c r="F8143" s="65"/>
      <c r="G8143" s="145"/>
    </row>
    <row r="8144" spans="1:7">
      <c r="A8144" s="65"/>
      <c r="B8144" s="65"/>
      <c r="C8144" s="65"/>
      <c r="D8144" s="65"/>
      <c r="E8144" s="65"/>
      <c r="F8144" s="65"/>
      <c r="G8144" s="145"/>
    </row>
    <row r="8145" spans="1:7">
      <c r="A8145" s="65"/>
      <c r="B8145" s="65"/>
      <c r="C8145" s="65"/>
      <c r="D8145" s="65"/>
      <c r="E8145" s="65"/>
      <c r="F8145" s="65"/>
      <c r="G8145" s="145"/>
    </row>
    <row r="8146" spans="1:7">
      <c r="A8146" s="65"/>
      <c r="B8146" s="65"/>
      <c r="C8146" s="65"/>
      <c r="D8146" s="65"/>
      <c r="E8146" s="65"/>
      <c r="F8146" s="65"/>
      <c r="G8146" s="145"/>
    </row>
    <row r="8147" spans="1:7">
      <c r="A8147" s="65"/>
      <c r="B8147" s="65"/>
      <c r="C8147" s="65"/>
      <c r="D8147" s="65"/>
      <c r="E8147" s="65"/>
      <c r="F8147" s="65"/>
      <c r="G8147" s="145"/>
    </row>
    <row r="8148" spans="1:7">
      <c r="A8148" s="65"/>
      <c r="B8148" s="65"/>
      <c r="C8148" s="65"/>
      <c r="D8148" s="65"/>
      <c r="E8148" s="65"/>
      <c r="F8148" s="65"/>
      <c r="G8148" s="145"/>
    </row>
    <row r="8149" spans="1:7">
      <c r="A8149" s="65"/>
      <c r="B8149" s="65"/>
      <c r="C8149" s="65"/>
      <c r="D8149" s="65"/>
      <c r="E8149" s="65"/>
      <c r="F8149" s="65"/>
      <c r="G8149" s="145"/>
    </row>
    <row r="8150" spans="1:7">
      <c r="A8150" s="65"/>
      <c r="B8150" s="65"/>
      <c r="C8150" s="65"/>
      <c r="D8150" s="65"/>
      <c r="E8150" s="65"/>
      <c r="F8150" s="65"/>
      <c r="G8150" s="145"/>
    </row>
    <row r="8151" spans="1:7">
      <c r="A8151" s="65"/>
      <c r="B8151" s="65"/>
      <c r="C8151" s="65"/>
      <c r="D8151" s="65"/>
      <c r="E8151" s="65"/>
      <c r="F8151" s="65"/>
      <c r="G8151" s="145"/>
    </row>
    <row r="8152" spans="1:7">
      <c r="A8152" s="65"/>
      <c r="B8152" s="65"/>
      <c r="C8152" s="65"/>
      <c r="D8152" s="65"/>
      <c r="E8152" s="65"/>
      <c r="F8152" s="65"/>
      <c r="G8152" s="145"/>
    </row>
    <row r="8153" spans="1:7">
      <c r="A8153" s="65"/>
      <c r="B8153" s="65"/>
      <c r="C8153" s="65"/>
      <c r="D8153" s="65"/>
      <c r="E8153" s="65"/>
      <c r="F8153" s="65"/>
      <c r="G8153" s="145"/>
    </row>
    <row r="8154" spans="1:7">
      <c r="A8154" s="65"/>
      <c r="B8154" s="65"/>
      <c r="C8154" s="65"/>
      <c r="D8154" s="65"/>
      <c r="E8154" s="65"/>
      <c r="F8154" s="65"/>
      <c r="G8154" s="145"/>
    </row>
    <row r="8155" spans="1:7">
      <c r="A8155" s="65"/>
      <c r="B8155" s="65"/>
      <c r="C8155" s="65"/>
      <c r="D8155" s="65"/>
      <c r="E8155" s="65"/>
      <c r="F8155" s="65"/>
      <c r="G8155" s="145"/>
    </row>
    <row r="8156" spans="1:7">
      <c r="A8156" s="65"/>
      <c r="B8156" s="65"/>
      <c r="C8156" s="65"/>
      <c r="D8156" s="65"/>
      <c r="E8156" s="65"/>
      <c r="F8156" s="65"/>
      <c r="G8156" s="145"/>
    </row>
    <row r="8157" spans="1:7">
      <c r="A8157" s="65"/>
      <c r="B8157" s="65"/>
      <c r="C8157" s="65"/>
      <c r="D8157" s="65"/>
      <c r="E8157" s="65"/>
      <c r="F8157" s="65"/>
      <c r="G8157" s="145"/>
    </row>
    <row r="8158" spans="1:7">
      <c r="A8158" s="65"/>
      <c r="B8158" s="65"/>
      <c r="C8158" s="65"/>
      <c r="D8158" s="65"/>
      <c r="E8158" s="65"/>
      <c r="F8158" s="65"/>
      <c r="G8158" s="145"/>
    </row>
    <row r="8159" spans="1:7">
      <c r="A8159" s="65"/>
      <c r="B8159" s="65"/>
      <c r="C8159" s="65"/>
      <c r="D8159" s="65"/>
      <c r="E8159" s="65"/>
      <c r="F8159" s="65"/>
      <c r="G8159" s="145"/>
    </row>
    <row r="8160" spans="1:7">
      <c r="A8160" s="65"/>
      <c r="B8160" s="65"/>
      <c r="C8160" s="65"/>
      <c r="D8160" s="65"/>
      <c r="E8160" s="65"/>
      <c r="F8160" s="65"/>
      <c r="G8160" s="145"/>
    </row>
    <row r="8161" spans="1:7">
      <c r="A8161" s="65"/>
      <c r="B8161" s="65"/>
      <c r="C8161" s="65"/>
      <c r="D8161" s="65"/>
      <c r="E8161" s="65"/>
      <c r="F8161" s="65"/>
      <c r="G8161" s="145"/>
    </row>
    <row r="8162" spans="1:7">
      <c r="A8162" s="65"/>
      <c r="B8162" s="65"/>
      <c r="C8162" s="65"/>
      <c r="D8162" s="65"/>
      <c r="E8162" s="65"/>
      <c r="F8162" s="65"/>
      <c r="G8162" s="145"/>
    </row>
    <row r="8163" spans="1:7">
      <c r="A8163" s="65"/>
      <c r="B8163" s="65"/>
      <c r="C8163" s="65"/>
      <c r="D8163" s="65"/>
      <c r="E8163" s="65"/>
      <c r="F8163" s="65"/>
      <c r="G8163" s="145"/>
    </row>
    <row r="8164" spans="1:7">
      <c r="A8164" s="65"/>
      <c r="B8164" s="65"/>
      <c r="C8164" s="65"/>
      <c r="D8164" s="65"/>
      <c r="E8164" s="65"/>
      <c r="F8164" s="65"/>
      <c r="G8164" s="145"/>
    </row>
    <row r="8165" spans="1:7">
      <c r="A8165" s="65"/>
      <c r="B8165" s="65"/>
      <c r="C8165" s="65"/>
      <c r="D8165" s="65"/>
      <c r="E8165" s="65"/>
      <c r="F8165" s="65"/>
      <c r="G8165" s="145"/>
    </row>
    <row r="8166" spans="1:7">
      <c r="A8166" s="65"/>
      <c r="B8166" s="65"/>
      <c r="C8166" s="65"/>
      <c r="D8166" s="65"/>
      <c r="E8166" s="65"/>
      <c r="F8166" s="65"/>
      <c r="G8166" s="145"/>
    </row>
    <row r="8167" spans="1:7">
      <c r="A8167" s="65"/>
      <c r="B8167" s="65"/>
      <c r="C8167" s="65"/>
      <c r="D8167" s="65"/>
      <c r="E8167" s="65"/>
      <c r="F8167" s="65"/>
      <c r="G8167" s="145"/>
    </row>
    <row r="8168" spans="1:7">
      <c r="A8168" s="65"/>
      <c r="B8168" s="65"/>
      <c r="C8168" s="65"/>
      <c r="D8168" s="65"/>
      <c r="E8168" s="65"/>
      <c r="F8168" s="65"/>
      <c r="G8168" s="145"/>
    </row>
    <row r="8169" spans="1:7">
      <c r="A8169" s="65"/>
      <c r="B8169" s="65"/>
      <c r="C8169" s="65"/>
      <c r="D8169" s="65"/>
      <c r="E8169" s="65"/>
      <c r="F8169" s="65"/>
      <c r="G8169" s="145"/>
    </row>
    <row r="8170" spans="1:7">
      <c r="A8170" s="65"/>
      <c r="B8170" s="65"/>
      <c r="C8170" s="65"/>
      <c r="D8170" s="65"/>
      <c r="E8170" s="65"/>
      <c r="F8170" s="65"/>
      <c r="G8170" s="145"/>
    </row>
    <row r="8171" spans="1:7">
      <c r="A8171" s="65"/>
      <c r="B8171" s="65"/>
      <c r="C8171" s="65"/>
      <c r="D8171" s="65"/>
      <c r="E8171" s="65"/>
      <c r="F8171" s="65"/>
      <c r="G8171" s="145"/>
    </row>
    <row r="8172" spans="1:7">
      <c r="A8172" s="65"/>
      <c r="B8172" s="65"/>
      <c r="C8172" s="65"/>
      <c r="D8172" s="65"/>
      <c r="E8172" s="65"/>
      <c r="F8172" s="65"/>
      <c r="G8172" s="145"/>
    </row>
    <row r="8173" spans="1:7">
      <c r="A8173" s="65"/>
      <c r="B8173" s="65"/>
      <c r="C8173" s="65"/>
      <c r="D8173" s="65"/>
      <c r="E8173" s="65"/>
      <c r="F8173" s="65"/>
      <c r="G8173" s="145"/>
    </row>
    <row r="8174" spans="1:7">
      <c r="A8174" s="65"/>
      <c r="B8174" s="65"/>
      <c r="C8174" s="65"/>
      <c r="D8174" s="65"/>
      <c r="E8174" s="65"/>
      <c r="F8174" s="65"/>
      <c r="G8174" s="145"/>
    </row>
    <row r="8175" spans="1:7">
      <c r="A8175" s="65"/>
      <c r="B8175" s="65"/>
      <c r="C8175" s="65"/>
      <c r="D8175" s="65"/>
      <c r="E8175" s="65"/>
      <c r="F8175" s="65"/>
      <c r="G8175" s="145"/>
    </row>
    <row r="8176" spans="1:7">
      <c r="A8176" s="65"/>
      <c r="B8176" s="65"/>
      <c r="C8176" s="65"/>
      <c r="D8176" s="65"/>
      <c r="E8176" s="65"/>
      <c r="F8176" s="65"/>
      <c r="G8176" s="145"/>
    </row>
    <row r="8177" spans="1:7">
      <c r="A8177" s="65"/>
      <c r="B8177" s="65"/>
      <c r="C8177" s="65"/>
      <c r="D8177" s="65"/>
      <c r="E8177" s="65"/>
      <c r="F8177" s="65"/>
      <c r="G8177" s="145"/>
    </row>
    <row r="8178" spans="1:7">
      <c r="A8178" s="65"/>
      <c r="B8178" s="65"/>
      <c r="C8178" s="65"/>
      <c r="D8178" s="65"/>
      <c r="E8178" s="65"/>
      <c r="F8178" s="65"/>
      <c r="G8178" s="145"/>
    </row>
    <row r="8179" spans="1:7">
      <c r="A8179" s="65"/>
      <c r="B8179" s="65"/>
      <c r="C8179" s="65"/>
      <c r="D8179" s="65"/>
      <c r="E8179" s="65"/>
      <c r="F8179" s="65"/>
      <c r="G8179" s="145"/>
    </row>
    <row r="8180" spans="1:7">
      <c r="A8180" s="65"/>
      <c r="B8180" s="65"/>
      <c r="C8180" s="65"/>
      <c r="D8180" s="65"/>
      <c r="E8180" s="65"/>
      <c r="F8180" s="65"/>
      <c r="G8180" s="145"/>
    </row>
    <row r="8181" spans="1:7">
      <c r="A8181" s="65"/>
      <c r="B8181" s="65"/>
      <c r="C8181" s="65"/>
      <c r="D8181" s="65"/>
      <c r="E8181" s="65"/>
      <c r="F8181" s="65"/>
      <c r="G8181" s="145"/>
    </row>
    <row r="8182" spans="1:7">
      <c r="A8182" s="65"/>
      <c r="B8182" s="65"/>
      <c r="C8182" s="65"/>
      <c r="D8182" s="65"/>
      <c r="E8182" s="65"/>
      <c r="F8182" s="65"/>
      <c r="G8182" s="145"/>
    </row>
    <row r="8183" spans="1:7">
      <c r="A8183" s="65"/>
      <c r="B8183" s="65"/>
      <c r="C8183" s="65"/>
      <c r="D8183" s="65"/>
      <c r="E8183" s="65"/>
      <c r="F8183" s="65"/>
      <c r="G8183" s="145"/>
    </row>
    <row r="8184" spans="1:7">
      <c r="A8184" s="65"/>
      <c r="B8184" s="65"/>
      <c r="C8184" s="65"/>
      <c r="D8184" s="65"/>
      <c r="E8184" s="65"/>
      <c r="F8184" s="65"/>
      <c r="G8184" s="145"/>
    </row>
    <row r="8185" spans="1:7">
      <c r="A8185" s="65"/>
      <c r="B8185" s="65"/>
      <c r="C8185" s="65"/>
      <c r="D8185" s="65"/>
      <c r="E8185" s="65"/>
      <c r="F8185" s="65"/>
      <c r="G8185" s="145"/>
    </row>
    <row r="8186" spans="1:7">
      <c r="A8186" s="65"/>
      <c r="B8186" s="65"/>
      <c r="C8186" s="65"/>
      <c r="D8186" s="65"/>
      <c r="E8186" s="65"/>
      <c r="F8186" s="65"/>
      <c r="G8186" s="145"/>
    </row>
    <row r="8187" spans="1:7">
      <c r="A8187" s="65"/>
      <c r="B8187" s="65"/>
      <c r="C8187" s="65"/>
      <c r="D8187" s="65"/>
      <c r="E8187" s="65"/>
      <c r="F8187" s="65"/>
      <c r="G8187" s="145"/>
    </row>
    <row r="8188" spans="1:7">
      <c r="A8188" s="65"/>
      <c r="B8188" s="65"/>
      <c r="C8188" s="65"/>
      <c r="D8188" s="65"/>
      <c r="E8188" s="65"/>
      <c r="F8188" s="65"/>
      <c r="G8188" s="145"/>
    </row>
    <row r="8189" spans="1:7">
      <c r="A8189" s="65"/>
      <c r="B8189" s="65"/>
      <c r="C8189" s="65"/>
      <c r="D8189" s="65"/>
      <c r="E8189" s="65"/>
      <c r="F8189" s="65"/>
      <c r="G8189" s="145"/>
    </row>
    <row r="8190" spans="1:7">
      <c r="A8190" s="65"/>
      <c r="B8190" s="65"/>
      <c r="C8190" s="65"/>
      <c r="D8190" s="65"/>
      <c r="E8190" s="65"/>
      <c r="F8190" s="65"/>
      <c r="G8190" s="145"/>
    </row>
    <row r="8191" spans="1:7">
      <c r="A8191" s="65"/>
      <c r="B8191" s="65"/>
      <c r="C8191" s="65"/>
      <c r="D8191" s="65"/>
      <c r="E8191" s="65"/>
      <c r="F8191" s="65"/>
      <c r="G8191" s="145"/>
    </row>
    <row r="8192" spans="1:7">
      <c r="A8192" s="65"/>
      <c r="B8192" s="65"/>
      <c r="C8192" s="65"/>
      <c r="D8192" s="65"/>
      <c r="E8192" s="65"/>
      <c r="F8192" s="65"/>
      <c r="G8192" s="145"/>
    </row>
    <row r="8193" spans="1:7">
      <c r="A8193" s="65"/>
      <c r="B8193" s="65"/>
      <c r="C8193" s="65"/>
      <c r="D8193" s="65"/>
      <c r="E8193" s="65"/>
      <c r="F8193" s="65"/>
      <c r="G8193" s="145"/>
    </row>
    <row r="8194" spans="1:7">
      <c r="A8194" s="65"/>
      <c r="B8194" s="65"/>
      <c r="C8194" s="65"/>
      <c r="D8194" s="65"/>
      <c r="E8194" s="65"/>
      <c r="F8194" s="65"/>
      <c r="G8194" s="145"/>
    </row>
    <row r="8195" spans="1:7">
      <c r="A8195" s="65"/>
      <c r="B8195" s="65"/>
      <c r="C8195" s="65"/>
      <c r="D8195" s="65"/>
      <c r="E8195" s="65"/>
      <c r="F8195" s="65"/>
      <c r="G8195" s="145"/>
    </row>
    <row r="8196" spans="1:7">
      <c r="A8196" s="65"/>
      <c r="B8196" s="65"/>
      <c r="C8196" s="65"/>
      <c r="D8196" s="65"/>
      <c r="E8196" s="65"/>
      <c r="F8196" s="65"/>
      <c r="G8196" s="145"/>
    </row>
    <row r="8197" spans="1:7">
      <c r="A8197" s="65"/>
      <c r="B8197" s="65"/>
      <c r="C8197" s="65"/>
      <c r="D8197" s="65"/>
      <c r="E8197" s="65"/>
      <c r="F8197" s="65"/>
      <c r="G8197" s="145"/>
    </row>
    <row r="8198" spans="1:7">
      <c r="A8198" s="65"/>
      <c r="B8198" s="65"/>
      <c r="C8198" s="65"/>
      <c r="D8198" s="65"/>
      <c r="E8198" s="65"/>
      <c r="F8198" s="65"/>
      <c r="G8198" s="145"/>
    </row>
    <row r="8199" spans="1:7">
      <c r="A8199" s="65"/>
      <c r="B8199" s="65"/>
      <c r="C8199" s="65"/>
      <c r="D8199" s="65"/>
      <c r="E8199" s="65"/>
      <c r="F8199" s="65"/>
      <c r="G8199" s="145"/>
    </row>
    <row r="8200" spans="1:7">
      <c r="A8200" s="65"/>
      <c r="B8200" s="65"/>
      <c r="C8200" s="65"/>
      <c r="D8200" s="65"/>
      <c r="E8200" s="65"/>
      <c r="F8200" s="65"/>
      <c r="G8200" s="145"/>
    </row>
    <row r="8201" spans="1:7">
      <c r="A8201" s="65"/>
      <c r="B8201" s="65"/>
      <c r="C8201" s="65"/>
      <c r="D8201" s="65"/>
      <c r="E8201" s="65"/>
      <c r="F8201" s="65"/>
      <c r="G8201" s="145"/>
    </row>
    <row r="8202" spans="1:7">
      <c r="A8202" s="65"/>
      <c r="B8202" s="65"/>
      <c r="C8202" s="65"/>
      <c r="D8202" s="65"/>
      <c r="E8202" s="65"/>
      <c r="F8202" s="65"/>
      <c r="G8202" s="145"/>
    </row>
    <row r="8203" spans="1:7">
      <c r="A8203" s="65"/>
      <c r="B8203" s="65"/>
      <c r="C8203" s="65"/>
      <c r="D8203" s="65"/>
      <c r="E8203" s="65"/>
      <c r="F8203" s="65"/>
      <c r="G8203" s="145"/>
    </row>
    <row r="8204" spans="1:7">
      <c r="A8204" s="65"/>
      <c r="B8204" s="65"/>
      <c r="C8204" s="65"/>
      <c r="D8204" s="65"/>
      <c r="E8204" s="65"/>
      <c r="F8204" s="65"/>
      <c r="G8204" s="145"/>
    </row>
    <row r="8205" spans="1:7">
      <c r="A8205" s="65"/>
      <c r="B8205" s="65"/>
      <c r="C8205" s="65"/>
      <c r="D8205" s="65"/>
      <c r="E8205" s="65"/>
      <c r="F8205" s="65"/>
      <c r="G8205" s="145"/>
    </row>
    <row r="8206" spans="1:7">
      <c r="A8206" s="65"/>
      <c r="B8206" s="65"/>
      <c r="C8206" s="65"/>
      <c r="D8206" s="65"/>
      <c r="E8206" s="65"/>
      <c r="F8206" s="65"/>
      <c r="G8206" s="145"/>
    </row>
    <row r="8207" spans="1:7">
      <c r="A8207" s="65"/>
      <c r="B8207" s="65"/>
      <c r="C8207" s="65"/>
      <c r="D8207" s="65"/>
      <c r="E8207" s="65"/>
      <c r="F8207" s="65"/>
      <c r="G8207" s="145"/>
    </row>
    <row r="8208" spans="1:7">
      <c r="A8208" s="65"/>
      <c r="B8208" s="65"/>
      <c r="C8208" s="65"/>
      <c r="D8208" s="65"/>
      <c r="E8208" s="65"/>
      <c r="F8208" s="65"/>
      <c r="G8208" s="145"/>
    </row>
    <row r="8209" spans="1:7">
      <c r="A8209" s="65"/>
      <c r="B8209" s="65"/>
      <c r="C8209" s="65"/>
      <c r="D8209" s="65"/>
      <c r="E8209" s="65"/>
      <c r="F8209" s="65"/>
      <c r="G8209" s="145"/>
    </row>
    <row r="8210" spans="1:7">
      <c r="A8210" s="65"/>
      <c r="B8210" s="65"/>
      <c r="C8210" s="65"/>
      <c r="D8210" s="65"/>
      <c r="E8210" s="65"/>
      <c r="F8210" s="65"/>
      <c r="G8210" s="145"/>
    </row>
    <row r="8211" spans="1:7">
      <c r="A8211" s="65"/>
      <c r="B8211" s="65"/>
      <c r="C8211" s="65"/>
      <c r="D8211" s="65"/>
      <c r="E8211" s="65"/>
      <c r="F8211" s="65"/>
      <c r="G8211" s="145"/>
    </row>
    <row r="8212" spans="1:7">
      <c r="A8212" s="65"/>
      <c r="B8212" s="65"/>
      <c r="C8212" s="65"/>
      <c r="D8212" s="65"/>
      <c r="E8212" s="65"/>
      <c r="F8212" s="65"/>
      <c r="G8212" s="145"/>
    </row>
    <row r="8213" spans="1:7">
      <c r="A8213" s="65"/>
      <c r="B8213" s="65"/>
      <c r="C8213" s="65"/>
      <c r="D8213" s="65"/>
      <c r="E8213" s="65"/>
      <c r="F8213" s="65"/>
      <c r="G8213" s="145"/>
    </row>
    <row r="8214" spans="1:7">
      <c r="A8214" s="65"/>
      <c r="B8214" s="65"/>
      <c r="C8214" s="65"/>
      <c r="D8214" s="65"/>
      <c r="E8214" s="65"/>
      <c r="F8214" s="65"/>
      <c r="G8214" s="145"/>
    </row>
    <row r="8215" spans="1:7">
      <c r="A8215" s="65"/>
      <c r="B8215" s="65"/>
      <c r="C8215" s="65"/>
      <c r="D8215" s="65"/>
      <c r="E8215" s="65"/>
      <c r="F8215" s="65"/>
      <c r="G8215" s="145"/>
    </row>
    <row r="8216" spans="1:7">
      <c r="A8216" s="65"/>
      <c r="B8216" s="65"/>
      <c r="C8216" s="65"/>
      <c r="D8216" s="65"/>
      <c r="E8216" s="65"/>
      <c r="F8216" s="65"/>
      <c r="G8216" s="145"/>
    </row>
    <row r="8217" spans="1:7">
      <c r="A8217" s="65"/>
      <c r="B8217" s="65"/>
      <c r="C8217" s="65"/>
      <c r="D8217" s="65"/>
      <c r="E8217" s="65"/>
      <c r="F8217" s="65"/>
      <c r="G8217" s="145"/>
    </row>
    <row r="8218" spans="1:7">
      <c r="A8218" s="65"/>
      <c r="B8218" s="65"/>
      <c r="C8218" s="65"/>
      <c r="D8218" s="65"/>
      <c r="E8218" s="65"/>
      <c r="F8218" s="65"/>
      <c r="G8218" s="145"/>
    </row>
    <row r="8219" spans="1:7">
      <c r="A8219" s="65"/>
      <c r="B8219" s="65"/>
      <c r="C8219" s="65"/>
      <c r="D8219" s="65"/>
      <c r="E8219" s="65"/>
      <c r="F8219" s="65"/>
      <c r="G8219" s="145"/>
    </row>
    <row r="8220" spans="1:7">
      <c r="A8220" s="65"/>
      <c r="B8220" s="65"/>
      <c r="C8220" s="65"/>
      <c r="D8220" s="65"/>
      <c r="E8220" s="65"/>
      <c r="F8220" s="65"/>
      <c r="G8220" s="145"/>
    </row>
    <row r="8221" spans="1:7">
      <c r="A8221" s="65"/>
      <c r="B8221" s="65"/>
      <c r="C8221" s="65"/>
      <c r="D8221" s="65"/>
      <c r="E8221" s="65"/>
      <c r="F8221" s="65"/>
      <c r="G8221" s="145"/>
    </row>
    <row r="8222" spans="1:7">
      <c r="A8222" s="65"/>
      <c r="B8222" s="65"/>
      <c r="C8222" s="65"/>
      <c r="D8222" s="65"/>
      <c r="E8222" s="65"/>
      <c r="F8222" s="65"/>
      <c r="G8222" s="145"/>
    </row>
    <row r="8223" spans="1:7">
      <c r="A8223" s="65"/>
      <c r="B8223" s="65"/>
      <c r="C8223" s="65"/>
      <c r="D8223" s="65"/>
      <c r="E8223" s="65"/>
      <c r="F8223" s="65"/>
      <c r="G8223" s="145"/>
    </row>
    <row r="8224" spans="1:7">
      <c r="A8224" s="65"/>
      <c r="B8224" s="65"/>
      <c r="C8224" s="65"/>
      <c r="D8224" s="65"/>
      <c r="E8224" s="65"/>
      <c r="F8224" s="65"/>
      <c r="G8224" s="145"/>
    </row>
    <row r="8225" spans="1:7">
      <c r="A8225" s="65"/>
      <c r="B8225" s="65"/>
      <c r="C8225" s="65"/>
      <c r="D8225" s="65"/>
      <c r="E8225" s="65"/>
      <c r="F8225" s="65"/>
      <c r="G8225" s="145"/>
    </row>
    <row r="8226" spans="1:7">
      <c r="A8226" s="65"/>
      <c r="B8226" s="65"/>
      <c r="C8226" s="65"/>
      <c r="D8226" s="65"/>
      <c r="E8226" s="65"/>
      <c r="F8226" s="65"/>
      <c r="G8226" s="145"/>
    </row>
    <row r="8227" spans="1:7">
      <c r="A8227" s="65"/>
      <c r="B8227" s="65"/>
      <c r="C8227" s="65"/>
      <c r="D8227" s="65"/>
      <c r="E8227" s="65"/>
      <c r="F8227" s="65"/>
      <c r="G8227" s="145"/>
    </row>
    <row r="8228" spans="1:7">
      <c r="A8228" s="65"/>
      <c r="B8228" s="65"/>
      <c r="C8228" s="65"/>
      <c r="D8228" s="65"/>
      <c r="E8228" s="65"/>
      <c r="F8228" s="65"/>
      <c r="G8228" s="145"/>
    </row>
    <row r="8229" spans="1:7">
      <c r="A8229" s="65"/>
      <c r="B8229" s="65"/>
      <c r="C8229" s="65"/>
      <c r="D8229" s="65"/>
      <c r="E8229" s="65"/>
      <c r="F8229" s="65"/>
      <c r="G8229" s="145"/>
    </row>
    <row r="8230" spans="1:7">
      <c r="A8230" s="65"/>
      <c r="B8230" s="65"/>
      <c r="C8230" s="65"/>
      <c r="D8230" s="65"/>
      <c r="E8230" s="65"/>
      <c r="F8230" s="65"/>
      <c r="G8230" s="145"/>
    </row>
    <row r="8231" spans="1:7">
      <c r="A8231" s="65"/>
      <c r="B8231" s="65"/>
      <c r="C8231" s="65"/>
      <c r="D8231" s="65"/>
      <c r="E8231" s="65"/>
      <c r="F8231" s="65"/>
      <c r="G8231" s="145"/>
    </row>
    <row r="8232" spans="1:7">
      <c r="A8232" s="65"/>
      <c r="B8232" s="65"/>
      <c r="C8232" s="65"/>
      <c r="D8232" s="65"/>
      <c r="E8232" s="65"/>
      <c r="F8232" s="65"/>
      <c r="G8232" s="145"/>
    </row>
    <row r="8233" spans="1:7">
      <c r="A8233" s="65"/>
      <c r="B8233" s="65"/>
      <c r="C8233" s="65"/>
      <c r="D8233" s="65"/>
      <c r="E8233" s="65"/>
      <c r="F8233" s="65"/>
      <c r="G8233" s="145"/>
    </row>
    <row r="8234" spans="1:7">
      <c r="A8234" s="65"/>
      <c r="B8234" s="65"/>
      <c r="C8234" s="65"/>
      <c r="D8234" s="65"/>
      <c r="E8234" s="65"/>
      <c r="F8234" s="65"/>
      <c r="G8234" s="145"/>
    </row>
    <row r="8235" spans="1:7">
      <c r="A8235" s="65"/>
      <c r="B8235" s="65"/>
      <c r="C8235" s="65"/>
      <c r="D8235" s="65"/>
      <c r="E8235" s="65"/>
      <c r="F8235" s="65"/>
      <c r="G8235" s="145"/>
    </row>
    <row r="8236" spans="1:7">
      <c r="A8236" s="65"/>
      <c r="B8236" s="65"/>
      <c r="C8236" s="65"/>
      <c r="D8236" s="65"/>
      <c r="E8236" s="65"/>
      <c r="F8236" s="65"/>
      <c r="G8236" s="145"/>
    </row>
    <row r="8237" spans="1:7">
      <c r="A8237" s="65"/>
      <c r="B8237" s="65"/>
      <c r="C8237" s="65"/>
      <c r="D8237" s="65"/>
      <c r="E8237" s="65"/>
      <c r="F8237" s="65"/>
      <c r="G8237" s="145"/>
    </row>
    <row r="8238" spans="1:7">
      <c r="A8238" s="65"/>
      <c r="B8238" s="65"/>
      <c r="C8238" s="65"/>
      <c r="D8238" s="65"/>
      <c r="E8238" s="65"/>
      <c r="F8238" s="65"/>
      <c r="G8238" s="145"/>
    </row>
    <row r="8239" spans="1:7">
      <c r="A8239" s="65"/>
      <c r="B8239" s="65"/>
      <c r="C8239" s="65"/>
      <c r="D8239" s="65"/>
      <c r="E8239" s="65"/>
      <c r="F8239" s="65"/>
      <c r="G8239" s="145"/>
    </row>
    <row r="8240" spans="1:7">
      <c r="A8240" s="65"/>
      <c r="B8240" s="65"/>
      <c r="C8240" s="65"/>
      <c r="D8240" s="65"/>
      <c r="E8240" s="65"/>
      <c r="F8240" s="65"/>
      <c r="G8240" s="145"/>
    </row>
    <row r="8241" spans="1:7">
      <c r="A8241" s="65"/>
      <c r="B8241" s="65"/>
      <c r="C8241" s="65"/>
      <c r="D8241" s="65"/>
      <c r="E8241" s="65"/>
      <c r="F8241" s="65"/>
      <c r="G8241" s="145"/>
    </row>
    <row r="8242" spans="1:7">
      <c r="A8242" s="65"/>
      <c r="B8242" s="65"/>
      <c r="C8242" s="65"/>
      <c r="D8242" s="65"/>
      <c r="E8242" s="65"/>
      <c r="F8242" s="65"/>
      <c r="G8242" s="145"/>
    </row>
    <row r="8243" spans="1:7">
      <c r="A8243" s="65"/>
      <c r="B8243" s="65"/>
      <c r="C8243" s="65"/>
      <c r="D8243" s="65"/>
      <c r="E8243" s="65"/>
      <c r="F8243" s="65"/>
      <c r="G8243" s="145"/>
    </row>
    <row r="8244" spans="1:7">
      <c r="A8244" s="65"/>
      <c r="B8244" s="65"/>
      <c r="C8244" s="65"/>
      <c r="D8244" s="65"/>
      <c r="E8244" s="65"/>
      <c r="F8244" s="65"/>
      <c r="G8244" s="145"/>
    </row>
    <row r="8245" spans="1:7">
      <c r="A8245" s="65"/>
      <c r="B8245" s="65"/>
      <c r="C8245" s="65"/>
      <c r="D8245" s="65"/>
      <c r="E8245" s="65"/>
      <c r="F8245" s="65"/>
      <c r="G8245" s="145"/>
    </row>
    <row r="8246" spans="1:7">
      <c r="A8246" s="65"/>
      <c r="B8246" s="65"/>
      <c r="C8246" s="65"/>
      <c r="D8246" s="65"/>
      <c r="E8246" s="65"/>
      <c r="F8246" s="65"/>
      <c r="G8246" s="145"/>
    </row>
    <row r="8247" spans="1:7">
      <c r="A8247" s="65"/>
      <c r="B8247" s="65"/>
      <c r="C8247" s="65"/>
      <c r="D8247" s="65"/>
      <c r="E8247" s="65"/>
      <c r="F8247" s="65"/>
      <c r="G8247" s="145"/>
    </row>
    <row r="8248" spans="1:7">
      <c r="A8248" s="65"/>
      <c r="B8248" s="65"/>
      <c r="C8248" s="65"/>
      <c r="D8248" s="65"/>
      <c r="E8248" s="65"/>
      <c r="F8248" s="65"/>
      <c r="G8248" s="145"/>
    </row>
    <row r="8249" spans="1:7">
      <c r="A8249" s="65"/>
      <c r="B8249" s="65"/>
      <c r="C8249" s="65"/>
      <c r="D8249" s="65"/>
      <c r="E8249" s="65"/>
      <c r="F8249" s="65"/>
      <c r="G8249" s="145"/>
    </row>
    <row r="8250" spans="1:7">
      <c r="A8250" s="65"/>
      <c r="B8250" s="65"/>
      <c r="C8250" s="65"/>
      <c r="D8250" s="65"/>
      <c r="E8250" s="65"/>
      <c r="F8250" s="65"/>
      <c r="G8250" s="145"/>
    </row>
    <row r="8251" spans="1:7">
      <c r="A8251" s="65"/>
      <c r="B8251" s="65"/>
      <c r="C8251" s="65"/>
      <c r="D8251" s="65"/>
      <c r="E8251" s="65"/>
      <c r="F8251" s="65"/>
      <c r="G8251" s="145"/>
    </row>
    <row r="8252" spans="1:7">
      <c r="A8252" s="65"/>
      <c r="B8252" s="65"/>
      <c r="C8252" s="65"/>
      <c r="D8252" s="65"/>
      <c r="E8252" s="65"/>
      <c r="F8252" s="65"/>
      <c r="G8252" s="145"/>
    </row>
    <row r="8253" spans="1:7">
      <c r="A8253" s="65"/>
      <c r="B8253" s="65"/>
      <c r="C8253" s="65"/>
      <c r="D8253" s="65"/>
      <c r="E8253" s="65"/>
      <c r="F8253" s="65"/>
      <c r="G8253" s="145"/>
    </row>
    <row r="8254" spans="1:7">
      <c r="A8254" s="65"/>
      <c r="B8254" s="65"/>
      <c r="C8254" s="65"/>
      <c r="D8254" s="65"/>
      <c r="E8254" s="65"/>
      <c r="F8254" s="65"/>
      <c r="G8254" s="145"/>
    </row>
    <row r="8255" spans="1:7">
      <c r="A8255" s="65"/>
      <c r="B8255" s="65"/>
      <c r="C8255" s="65"/>
      <c r="D8255" s="65"/>
      <c r="E8255" s="65"/>
      <c r="F8255" s="65"/>
      <c r="G8255" s="145"/>
    </row>
    <row r="8256" spans="1:7">
      <c r="A8256" s="65"/>
      <c r="B8256" s="65"/>
      <c r="C8256" s="65"/>
      <c r="D8256" s="65"/>
      <c r="E8256" s="65"/>
      <c r="F8256" s="65"/>
      <c r="G8256" s="145"/>
    </row>
    <row r="8257" spans="1:7">
      <c r="A8257" s="65"/>
      <c r="B8257" s="65"/>
      <c r="C8257" s="65"/>
      <c r="D8257" s="65"/>
      <c r="E8257" s="65"/>
      <c r="F8257" s="65"/>
      <c r="G8257" s="145"/>
    </row>
    <row r="8258" spans="1:7">
      <c r="A8258" s="65"/>
      <c r="B8258" s="65"/>
      <c r="C8258" s="65"/>
      <c r="D8258" s="65"/>
      <c r="E8258" s="65"/>
      <c r="F8258" s="65"/>
      <c r="G8258" s="145"/>
    </row>
    <row r="8259" spans="1:7">
      <c r="A8259" s="65"/>
      <c r="B8259" s="65"/>
      <c r="C8259" s="65"/>
      <c r="D8259" s="65"/>
      <c r="E8259" s="65"/>
      <c r="F8259" s="65"/>
      <c r="G8259" s="145"/>
    </row>
    <row r="8260" spans="1:7">
      <c r="A8260" s="65"/>
      <c r="B8260" s="65"/>
      <c r="C8260" s="65"/>
      <c r="D8260" s="65"/>
      <c r="E8260" s="65"/>
      <c r="F8260" s="65"/>
      <c r="G8260" s="145"/>
    </row>
    <row r="8261" spans="1:7">
      <c r="A8261" s="65"/>
      <c r="B8261" s="65"/>
      <c r="C8261" s="65"/>
      <c r="D8261" s="65"/>
      <c r="E8261" s="65"/>
      <c r="F8261" s="65"/>
      <c r="G8261" s="145"/>
    </row>
    <row r="8262" spans="1:7">
      <c r="A8262" s="65"/>
      <c r="B8262" s="65"/>
      <c r="C8262" s="65"/>
      <c r="D8262" s="65"/>
      <c r="E8262" s="65"/>
      <c r="F8262" s="65"/>
      <c r="G8262" s="145"/>
    </row>
    <row r="8263" spans="1:7">
      <c r="A8263" s="65"/>
      <c r="B8263" s="65"/>
      <c r="C8263" s="65"/>
      <c r="D8263" s="65"/>
      <c r="E8263" s="65"/>
      <c r="F8263" s="65"/>
      <c r="G8263" s="145"/>
    </row>
    <row r="8264" spans="1:7">
      <c r="A8264" s="65"/>
      <c r="B8264" s="65"/>
      <c r="C8264" s="65"/>
      <c r="D8264" s="65"/>
      <c r="E8264" s="65"/>
      <c r="F8264" s="65"/>
      <c r="G8264" s="145"/>
    </row>
    <row r="8265" spans="1:7">
      <c r="A8265" s="65"/>
      <c r="B8265" s="65"/>
      <c r="C8265" s="65"/>
      <c r="D8265" s="65"/>
      <c r="E8265" s="65"/>
      <c r="F8265" s="65"/>
      <c r="G8265" s="145"/>
    </row>
    <row r="8266" spans="1:7">
      <c r="A8266" s="65"/>
      <c r="B8266" s="65"/>
      <c r="C8266" s="65"/>
      <c r="D8266" s="65"/>
      <c r="E8266" s="65"/>
      <c r="F8266" s="65"/>
      <c r="G8266" s="145"/>
    </row>
    <row r="8267" spans="1:7">
      <c r="A8267" s="65"/>
      <c r="B8267" s="65"/>
      <c r="C8267" s="65"/>
      <c r="D8267" s="65"/>
      <c r="E8267" s="65"/>
      <c r="F8267" s="65"/>
      <c r="G8267" s="145"/>
    </row>
    <row r="8268" spans="1:7">
      <c r="A8268" s="65"/>
      <c r="B8268" s="65"/>
      <c r="C8268" s="65"/>
      <c r="D8268" s="65"/>
      <c r="E8268" s="65"/>
      <c r="F8268" s="65"/>
      <c r="G8268" s="145"/>
    </row>
    <row r="8269" spans="1:7">
      <c r="A8269" s="65"/>
      <c r="B8269" s="65"/>
      <c r="C8269" s="65"/>
      <c r="D8269" s="65"/>
      <c r="E8269" s="65"/>
      <c r="F8269" s="65"/>
      <c r="G8269" s="145"/>
    </row>
    <row r="8270" spans="1:7">
      <c r="A8270" s="65"/>
      <c r="B8270" s="65"/>
      <c r="C8270" s="65"/>
      <c r="D8270" s="65"/>
      <c r="E8270" s="65"/>
      <c r="F8270" s="65"/>
      <c r="G8270" s="145"/>
    </row>
    <row r="8271" spans="1:7">
      <c r="A8271" s="65"/>
      <c r="B8271" s="65"/>
      <c r="C8271" s="65"/>
      <c r="D8271" s="65"/>
      <c r="E8271" s="65"/>
      <c r="F8271" s="65"/>
      <c r="G8271" s="145"/>
    </row>
    <row r="8272" spans="1:7">
      <c r="A8272" s="65"/>
      <c r="B8272" s="65"/>
      <c r="C8272" s="65"/>
      <c r="D8272" s="65"/>
      <c r="E8272" s="65"/>
      <c r="F8272" s="65"/>
      <c r="G8272" s="145"/>
    </row>
    <row r="8273" spans="1:7">
      <c r="A8273" s="65"/>
      <c r="B8273" s="65"/>
      <c r="C8273" s="65"/>
      <c r="D8273" s="65"/>
      <c r="E8273" s="65"/>
      <c r="F8273" s="65"/>
      <c r="G8273" s="145"/>
    </row>
    <row r="8274" spans="1:7">
      <c r="A8274" s="65"/>
      <c r="B8274" s="65"/>
      <c r="C8274" s="65"/>
      <c r="D8274" s="65"/>
      <c r="E8274" s="65"/>
      <c r="F8274" s="65"/>
      <c r="G8274" s="145"/>
    </row>
    <row r="8275" spans="1:7">
      <c r="A8275" s="65"/>
      <c r="B8275" s="65"/>
      <c r="C8275" s="65"/>
      <c r="D8275" s="65"/>
      <c r="E8275" s="65"/>
      <c r="F8275" s="65"/>
      <c r="G8275" s="145"/>
    </row>
    <row r="8276" spans="1:7">
      <c r="A8276" s="65"/>
      <c r="B8276" s="65"/>
      <c r="C8276" s="65"/>
      <c r="D8276" s="65"/>
      <c r="E8276" s="65"/>
      <c r="F8276" s="65"/>
      <c r="G8276" s="145"/>
    </row>
    <row r="8277" spans="1:7">
      <c r="A8277" s="65"/>
      <c r="B8277" s="65"/>
      <c r="C8277" s="65"/>
      <c r="D8277" s="65"/>
      <c r="E8277" s="65"/>
      <c r="F8277" s="65"/>
      <c r="G8277" s="145"/>
    </row>
    <row r="8278" spans="1:7">
      <c r="A8278" s="65"/>
      <c r="B8278" s="65"/>
      <c r="C8278" s="65"/>
      <c r="D8278" s="65"/>
      <c r="E8278" s="65"/>
      <c r="F8278" s="65"/>
      <c r="G8278" s="145"/>
    </row>
    <row r="8279" spans="1:7">
      <c r="A8279" s="65"/>
      <c r="B8279" s="65"/>
      <c r="C8279" s="65"/>
      <c r="D8279" s="65"/>
      <c r="E8279" s="65"/>
      <c r="F8279" s="65"/>
      <c r="G8279" s="145"/>
    </row>
    <row r="8280" spans="1:7">
      <c r="A8280" s="65"/>
      <c r="B8280" s="65"/>
      <c r="C8280" s="65"/>
      <c r="D8280" s="65"/>
      <c r="E8280" s="65"/>
      <c r="F8280" s="65"/>
      <c r="G8280" s="145"/>
    </row>
    <row r="8281" spans="1:7">
      <c r="A8281" s="65"/>
      <c r="B8281" s="65"/>
      <c r="C8281" s="65"/>
      <c r="D8281" s="65"/>
      <c r="E8281" s="65"/>
      <c r="F8281" s="65"/>
      <c r="G8281" s="145"/>
    </row>
    <row r="8282" spans="1:7">
      <c r="A8282" s="65"/>
      <c r="B8282" s="65"/>
      <c r="C8282" s="65"/>
      <c r="D8282" s="65"/>
      <c r="E8282" s="65"/>
      <c r="F8282" s="65"/>
      <c r="G8282" s="145"/>
    </row>
    <row r="8283" spans="1:7">
      <c r="A8283" s="65"/>
      <c r="B8283" s="65"/>
      <c r="C8283" s="65"/>
      <c r="D8283" s="65"/>
      <c r="E8283" s="65"/>
      <c r="F8283" s="65"/>
      <c r="G8283" s="145"/>
    </row>
    <row r="8284" spans="1:7">
      <c r="A8284" s="65"/>
      <c r="B8284" s="65"/>
      <c r="C8284" s="65"/>
      <c r="D8284" s="65"/>
      <c r="E8284" s="65"/>
      <c r="F8284" s="65"/>
      <c r="G8284" s="145"/>
    </row>
    <row r="8285" spans="1:7">
      <c r="A8285" s="65"/>
      <c r="B8285" s="65"/>
      <c r="C8285" s="65"/>
      <c r="D8285" s="65"/>
      <c r="E8285" s="65"/>
      <c r="F8285" s="65"/>
      <c r="G8285" s="145"/>
    </row>
    <row r="8286" spans="1:7">
      <c r="A8286" s="65"/>
      <c r="B8286" s="65"/>
      <c r="C8286" s="65"/>
      <c r="D8286" s="65"/>
      <c r="E8286" s="65"/>
      <c r="F8286" s="65"/>
      <c r="G8286" s="145"/>
    </row>
    <row r="8287" spans="1:7">
      <c r="A8287" s="65"/>
      <c r="B8287" s="65"/>
      <c r="C8287" s="65"/>
      <c r="D8287" s="65"/>
      <c r="E8287" s="65"/>
      <c r="F8287" s="65"/>
      <c r="G8287" s="145"/>
    </row>
    <row r="8288" spans="1:7">
      <c r="A8288" s="65"/>
      <c r="B8288" s="65"/>
      <c r="C8288" s="65"/>
      <c r="D8288" s="65"/>
      <c r="E8288" s="65"/>
      <c r="F8288" s="65"/>
      <c r="G8288" s="145"/>
    </row>
    <row r="8289" spans="1:7">
      <c r="A8289" s="65"/>
      <c r="B8289" s="65"/>
      <c r="C8289" s="65"/>
      <c r="D8289" s="65"/>
      <c r="E8289" s="65"/>
      <c r="F8289" s="65"/>
      <c r="G8289" s="145"/>
    </row>
    <row r="8290" spans="1:7">
      <c r="A8290" s="65"/>
      <c r="B8290" s="65"/>
      <c r="C8290" s="65"/>
      <c r="D8290" s="65"/>
      <c r="E8290" s="65"/>
      <c r="F8290" s="65"/>
      <c r="G8290" s="145"/>
    </row>
    <row r="8291" spans="1:7">
      <c r="A8291" s="65"/>
      <c r="B8291" s="65"/>
      <c r="C8291" s="65"/>
      <c r="D8291" s="65"/>
      <c r="E8291" s="65"/>
      <c r="F8291" s="65"/>
      <c r="G8291" s="145"/>
    </row>
    <row r="8292" spans="1:7">
      <c r="A8292" s="65"/>
      <c r="B8292" s="65"/>
      <c r="C8292" s="65"/>
      <c r="D8292" s="65"/>
      <c r="E8292" s="65"/>
      <c r="F8292" s="65"/>
      <c r="G8292" s="145"/>
    </row>
    <row r="8293" spans="1:7">
      <c r="A8293" s="65"/>
      <c r="B8293" s="65"/>
      <c r="C8293" s="65"/>
      <c r="D8293" s="65"/>
      <c r="E8293" s="65"/>
      <c r="F8293" s="65"/>
      <c r="G8293" s="145"/>
    </row>
    <row r="8294" spans="1:7">
      <c r="A8294" s="65"/>
      <c r="B8294" s="65"/>
      <c r="C8294" s="65"/>
      <c r="D8294" s="65"/>
      <c r="E8294" s="65"/>
      <c r="F8294" s="65"/>
      <c r="G8294" s="145"/>
    </row>
    <row r="8295" spans="1:7">
      <c r="A8295" s="65"/>
      <c r="B8295" s="65"/>
      <c r="C8295" s="65"/>
      <c r="D8295" s="65"/>
      <c r="E8295" s="65"/>
      <c r="F8295" s="65"/>
      <c r="G8295" s="145"/>
    </row>
    <row r="8296" spans="1:7">
      <c r="A8296" s="65"/>
      <c r="B8296" s="65"/>
      <c r="C8296" s="65"/>
      <c r="D8296" s="65"/>
      <c r="E8296" s="65"/>
      <c r="F8296" s="65"/>
      <c r="G8296" s="145"/>
    </row>
    <row r="8297" spans="1:7">
      <c r="A8297" s="65"/>
      <c r="B8297" s="65"/>
      <c r="C8297" s="65"/>
      <c r="D8297" s="65"/>
      <c r="E8297" s="65"/>
      <c r="F8297" s="65"/>
      <c r="G8297" s="145"/>
    </row>
    <row r="8298" spans="1:7">
      <c r="A8298" s="65"/>
      <c r="B8298" s="65"/>
      <c r="C8298" s="65"/>
      <c r="D8298" s="65"/>
      <c r="E8298" s="65"/>
      <c r="F8298" s="65"/>
      <c r="G8298" s="145"/>
    </row>
    <row r="8299" spans="1:7">
      <c r="A8299" s="65"/>
      <c r="B8299" s="65"/>
      <c r="C8299" s="65"/>
      <c r="D8299" s="65"/>
      <c r="E8299" s="65"/>
      <c r="F8299" s="65"/>
      <c r="G8299" s="145"/>
    </row>
    <row r="8300" spans="1:7">
      <c r="A8300" s="65"/>
      <c r="B8300" s="65"/>
      <c r="C8300" s="65"/>
      <c r="D8300" s="65"/>
      <c r="E8300" s="65"/>
      <c r="F8300" s="65"/>
      <c r="G8300" s="145"/>
    </row>
    <row r="8301" spans="1:7">
      <c r="A8301" s="65"/>
      <c r="B8301" s="65"/>
      <c r="C8301" s="65"/>
      <c r="D8301" s="65"/>
      <c r="E8301" s="65"/>
      <c r="F8301" s="65"/>
      <c r="G8301" s="145"/>
    </row>
    <row r="8302" spans="1:7">
      <c r="A8302" s="65"/>
      <c r="B8302" s="65"/>
      <c r="C8302" s="65"/>
      <c r="D8302" s="65"/>
      <c r="E8302" s="65"/>
      <c r="F8302" s="65"/>
      <c r="G8302" s="145"/>
    </row>
    <row r="8303" spans="1:7">
      <c r="A8303" s="65"/>
      <c r="B8303" s="65"/>
      <c r="C8303" s="65"/>
      <c r="D8303" s="65"/>
      <c r="E8303" s="65"/>
      <c r="F8303" s="65"/>
      <c r="G8303" s="145"/>
    </row>
    <row r="8304" spans="1:7">
      <c r="A8304" s="65"/>
      <c r="B8304" s="65"/>
      <c r="C8304" s="65"/>
      <c r="D8304" s="65"/>
      <c r="E8304" s="65"/>
      <c r="F8304" s="65"/>
      <c r="G8304" s="145"/>
    </row>
    <row r="8305" spans="1:7">
      <c r="A8305" s="65"/>
      <c r="B8305" s="65"/>
      <c r="C8305" s="65"/>
      <c r="D8305" s="65"/>
      <c r="E8305" s="65"/>
      <c r="F8305" s="65"/>
      <c r="G8305" s="145"/>
    </row>
    <row r="8306" spans="1:7">
      <c r="A8306" s="65"/>
      <c r="B8306" s="65"/>
      <c r="C8306" s="65"/>
      <c r="D8306" s="65"/>
      <c r="E8306" s="65"/>
      <c r="F8306" s="65"/>
      <c r="G8306" s="145"/>
    </row>
    <row r="8307" spans="1:7">
      <c r="A8307" s="65"/>
      <c r="B8307" s="65"/>
      <c r="C8307" s="65"/>
      <c r="D8307" s="65"/>
      <c r="E8307" s="65"/>
      <c r="F8307" s="65"/>
      <c r="G8307" s="145"/>
    </row>
    <row r="8308" spans="1:7">
      <c r="A8308" s="65"/>
      <c r="B8308" s="65"/>
      <c r="C8308" s="65"/>
      <c r="D8308" s="65"/>
      <c r="E8308" s="65"/>
      <c r="F8308" s="65"/>
      <c r="G8308" s="145"/>
    </row>
    <row r="8309" spans="1:7">
      <c r="A8309" s="65"/>
      <c r="B8309" s="65"/>
      <c r="C8309" s="65"/>
      <c r="D8309" s="65"/>
      <c r="E8309" s="65"/>
      <c r="F8309" s="65"/>
      <c r="G8309" s="145"/>
    </row>
    <row r="8310" spans="1:7">
      <c r="A8310" s="65"/>
      <c r="B8310" s="65"/>
      <c r="C8310" s="65"/>
      <c r="D8310" s="65"/>
      <c r="E8310" s="65"/>
      <c r="F8310" s="65"/>
      <c r="G8310" s="145"/>
    </row>
    <row r="8311" spans="1:7">
      <c r="A8311" s="65"/>
      <c r="B8311" s="65"/>
      <c r="C8311" s="65"/>
      <c r="D8311" s="65"/>
      <c r="E8311" s="65"/>
      <c r="F8311" s="65"/>
      <c r="G8311" s="145"/>
    </row>
    <row r="8312" spans="1:7">
      <c r="A8312" s="65"/>
      <c r="B8312" s="65"/>
      <c r="C8312" s="65"/>
      <c r="D8312" s="65"/>
      <c r="E8312" s="65"/>
      <c r="F8312" s="65"/>
      <c r="G8312" s="145"/>
    </row>
    <row r="8313" spans="1:7">
      <c r="A8313" s="65"/>
      <c r="B8313" s="65"/>
      <c r="C8313" s="65"/>
      <c r="D8313" s="65"/>
      <c r="E8313" s="65"/>
      <c r="F8313" s="65"/>
      <c r="G8313" s="145"/>
    </row>
    <row r="8314" spans="1:7">
      <c r="A8314" s="65"/>
      <c r="B8314" s="65"/>
      <c r="C8314" s="65"/>
      <c r="D8314" s="65"/>
      <c r="E8314" s="65"/>
      <c r="F8314" s="65"/>
      <c r="G8314" s="145"/>
    </row>
    <row r="8315" spans="1:7">
      <c r="A8315" s="65"/>
      <c r="B8315" s="65"/>
      <c r="C8315" s="65"/>
      <c r="D8315" s="65"/>
      <c r="E8315" s="65"/>
      <c r="F8315" s="65"/>
      <c r="G8315" s="145"/>
    </row>
    <row r="8316" spans="1:7">
      <c r="A8316" s="65"/>
      <c r="B8316" s="65"/>
      <c r="C8316" s="65"/>
      <c r="D8316" s="65"/>
      <c r="E8316" s="65"/>
      <c r="F8316" s="65"/>
      <c r="G8316" s="145"/>
    </row>
    <row r="8317" spans="1:7">
      <c r="A8317" s="65"/>
      <c r="B8317" s="65"/>
      <c r="C8317" s="65"/>
      <c r="D8317" s="65"/>
      <c r="E8317" s="65"/>
      <c r="F8317" s="65"/>
      <c r="G8317" s="145"/>
    </row>
    <row r="8318" spans="1:7">
      <c r="A8318" s="65"/>
      <c r="B8318" s="65"/>
      <c r="C8318" s="65"/>
      <c r="D8318" s="65"/>
      <c r="E8318" s="65"/>
      <c r="F8318" s="65"/>
      <c r="G8318" s="145"/>
    </row>
    <row r="8319" spans="1:7">
      <c r="A8319" s="65"/>
      <c r="B8319" s="65"/>
      <c r="C8319" s="65"/>
      <c r="D8319" s="65"/>
      <c r="E8319" s="65"/>
      <c r="F8319" s="65"/>
      <c r="G8319" s="145"/>
    </row>
    <row r="8320" spans="1:7">
      <c r="A8320" s="65"/>
      <c r="B8320" s="65"/>
      <c r="C8320" s="65"/>
      <c r="D8320" s="65"/>
      <c r="E8320" s="65"/>
      <c r="F8320" s="65"/>
      <c r="G8320" s="145"/>
    </row>
    <row r="8321" spans="1:7">
      <c r="A8321" s="65"/>
      <c r="B8321" s="65"/>
      <c r="C8321" s="65"/>
      <c r="D8321" s="65"/>
      <c r="E8321" s="65"/>
      <c r="F8321" s="65"/>
      <c r="G8321" s="145"/>
    </row>
    <row r="8322" spans="1:7">
      <c r="A8322" s="65"/>
      <c r="B8322" s="65"/>
      <c r="C8322" s="65"/>
      <c r="D8322" s="65"/>
      <c r="E8322" s="65"/>
      <c r="F8322" s="65"/>
      <c r="G8322" s="145"/>
    </row>
    <row r="8323" spans="1:7">
      <c r="A8323" s="65"/>
      <c r="B8323" s="65"/>
      <c r="C8323" s="65"/>
      <c r="D8323" s="65"/>
      <c r="E8323" s="65"/>
      <c r="F8323" s="65"/>
      <c r="G8323" s="145"/>
    </row>
    <row r="8324" spans="1:7">
      <c r="A8324" s="65"/>
      <c r="B8324" s="65"/>
      <c r="C8324" s="65"/>
      <c r="D8324" s="65"/>
      <c r="E8324" s="65"/>
      <c r="F8324" s="65"/>
      <c r="G8324" s="145"/>
    </row>
    <row r="8325" spans="1:7">
      <c r="A8325" s="65"/>
      <c r="B8325" s="65"/>
      <c r="C8325" s="65"/>
      <c r="D8325" s="65"/>
      <c r="E8325" s="65"/>
      <c r="F8325" s="65"/>
      <c r="G8325" s="145"/>
    </row>
    <row r="8326" spans="1:7">
      <c r="A8326" s="65"/>
      <c r="B8326" s="65"/>
      <c r="C8326" s="65"/>
      <c r="D8326" s="65"/>
      <c r="E8326" s="65"/>
      <c r="F8326" s="65"/>
      <c r="G8326" s="145"/>
    </row>
    <row r="8327" spans="1:7">
      <c r="A8327" s="65"/>
      <c r="B8327" s="65"/>
      <c r="C8327" s="65"/>
      <c r="D8327" s="65"/>
      <c r="E8327" s="65"/>
      <c r="F8327" s="65"/>
      <c r="G8327" s="145"/>
    </row>
    <row r="8328" spans="1:7">
      <c r="A8328" s="65"/>
      <c r="B8328" s="65"/>
      <c r="C8328" s="65"/>
      <c r="D8328" s="65"/>
      <c r="E8328" s="65"/>
      <c r="F8328" s="65"/>
      <c r="G8328" s="145"/>
    </row>
    <row r="8329" spans="1:7">
      <c r="A8329" s="65"/>
      <c r="B8329" s="65"/>
      <c r="C8329" s="65"/>
      <c r="D8329" s="65"/>
      <c r="E8329" s="65"/>
      <c r="F8329" s="65"/>
      <c r="G8329" s="145"/>
    </row>
    <row r="8330" spans="1:7">
      <c r="A8330" s="65"/>
      <c r="B8330" s="65"/>
      <c r="C8330" s="65"/>
      <c r="D8330" s="65"/>
      <c r="E8330" s="65"/>
      <c r="F8330" s="65"/>
      <c r="G8330" s="145"/>
    </row>
    <row r="8331" spans="1:7">
      <c r="A8331" s="65"/>
      <c r="B8331" s="65"/>
      <c r="C8331" s="65"/>
      <c r="D8331" s="65"/>
      <c r="E8331" s="65"/>
      <c r="F8331" s="65"/>
      <c r="G8331" s="145"/>
    </row>
    <row r="8332" spans="1:7">
      <c r="A8332" s="65"/>
      <c r="B8332" s="65"/>
      <c r="C8332" s="65"/>
      <c r="D8332" s="65"/>
      <c r="E8332" s="65"/>
      <c r="F8332" s="65"/>
      <c r="G8332" s="145"/>
    </row>
    <row r="8333" spans="1:7">
      <c r="A8333" s="65"/>
      <c r="B8333" s="65"/>
      <c r="C8333" s="65"/>
      <c r="D8333" s="65"/>
      <c r="E8333" s="65"/>
      <c r="F8333" s="65"/>
      <c r="G8333" s="145"/>
    </row>
    <row r="8334" spans="1:7">
      <c r="A8334" s="65"/>
      <c r="B8334" s="65"/>
      <c r="C8334" s="65"/>
      <c r="D8334" s="65"/>
      <c r="E8334" s="65"/>
      <c r="F8334" s="65"/>
      <c r="G8334" s="145"/>
    </row>
    <row r="8335" spans="1:7">
      <c r="A8335" s="65"/>
      <c r="B8335" s="65"/>
      <c r="C8335" s="65"/>
      <c r="D8335" s="65"/>
      <c r="E8335" s="65"/>
      <c r="F8335" s="65"/>
      <c r="G8335" s="145"/>
    </row>
    <row r="8336" spans="1:7">
      <c r="A8336" s="65"/>
      <c r="B8336" s="65"/>
      <c r="C8336" s="65"/>
      <c r="D8336" s="65"/>
      <c r="E8336" s="65"/>
      <c r="F8336" s="65"/>
      <c r="G8336" s="145"/>
    </row>
    <row r="8337" spans="1:7">
      <c r="A8337" s="65"/>
      <c r="B8337" s="65"/>
      <c r="C8337" s="65"/>
      <c r="D8337" s="65"/>
      <c r="E8337" s="65"/>
      <c r="F8337" s="65"/>
      <c r="G8337" s="145"/>
    </row>
    <row r="8338" spans="1:7">
      <c r="A8338" s="65"/>
      <c r="B8338" s="65"/>
      <c r="C8338" s="65"/>
      <c r="D8338" s="65"/>
      <c r="E8338" s="65"/>
      <c r="F8338" s="65"/>
      <c r="G8338" s="145"/>
    </row>
    <row r="8339" spans="1:7">
      <c r="A8339" s="65"/>
      <c r="B8339" s="65"/>
      <c r="C8339" s="65"/>
      <c r="D8339" s="65"/>
      <c r="E8339" s="65"/>
      <c r="F8339" s="65"/>
      <c r="G8339" s="145"/>
    </row>
    <row r="8340" spans="1:7">
      <c r="A8340" s="65"/>
      <c r="B8340" s="65"/>
      <c r="C8340" s="65"/>
      <c r="D8340" s="65"/>
      <c r="E8340" s="65"/>
      <c r="F8340" s="65"/>
      <c r="G8340" s="145"/>
    </row>
    <row r="8341" spans="1:7">
      <c r="A8341" s="65"/>
      <c r="B8341" s="65"/>
      <c r="C8341" s="65"/>
      <c r="D8341" s="65"/>
      <c r="E8341" s="65"/>
      <c r="F8341" s="65"/>
      <c r="G8341" s="145"/>
    </row>
    <row r="8342" spans="1:7">
      <c r="A8342" s="65"/>
      <c r="B8342" s="65"/>
      <c r="C8342" s="65"/>
      <c r="D8342" s="65"/>
      <c r="E8342" s="65"/>
      <c r="F8342" s="65"/>
      <c r="G8342" s="145"/>
    </row>
    <row r="8343" spans="1:7">
      <c r="A8343" s="65"/>
      <c r="B8343" s="65"/>
      <c r="C8343" s="65"/>
      <c r="D8343" s="65"/>
      <c r="E8343" s="65"/>
      <c r="F8343" s="65"/>
      <c r="G8343" s="145"/>
    </row>
    <row r="8344" spans="1:7">
      <c r="A8344" s="65"/>
      <c r="B8344" s="65"/>
      <c r="C8344" s="65"/>
      <c r="D8344" s="65"/>
      <c r="E8344" s="65"/>
      <c r="F8344" s="65"/>
      <c r="G8344" s="145"/>
    </row>
    <row r="8345" spans="1:7">
      <c r="A8345" s="65"/>
      <c r="B8345" s="65"/>
      <c r="C8345" s="65"/>
      <c r="D8345" s="65"/>
      <c r="E8345" s="65"/>
      <c r="F8345" s="65"/>
      <c r="G8345" s="145"/>
    </row>
    <row r="8346" spans="1:7">
      <c r="A8346" s="65"/>
      <c r="B8346" s="65"/>
      <c r="C8346" s="65"/>
      <c r="D8346" s="65"/>
      <c r="E8346" s="65"/>
      <c r="F8346" s="65"/>
      <c r="G8346" s="145"/>
    </row>
    <row r="8347" spans="1:7">
      <c r="A8347" s="65"/>
      <c r="B8347" s="65"/>
      <c r="C8347" s="65"/>
      <c r="D8347" s="65"/>
      <c r="E8347" s="65"/>
      <c r="F8347" s="65"/>
      <c r="G8347" s="145"/>
    </row>
    <row r="8348" spans="1:7">
      <c r="A8348" s="65"/>
      <c r="B8348" s="65"/>
      <c r="C8348" s="65"/>
      <c r="D8348" s="65"/>
      <c r="E8348" s="65"/>
      <c r="F8348" s="65"/>
      <c r="G8348" s="145"/>
    </row>
    <row r="8349" spans="1:7">
      <c r="A8349" s="65"/>
      <c r="B8349" s="65"/>
      <c r="C8349" s="65"/>
      <c r="D8349" s="65"/>
      <c r="E8349" s="65"/>
      <c r="F8349" s="65"/>
      <c r="G8349" s="145"/>
    </row>
    <row r="8350" spans="1:7">
      <c r="A8350" s="65"/>
      <c r="B8350" s="65"/>
      <c r="C8350" s="65"/>
      <c r="D8350" s="65"/>
      <c r="E8350" s="65"/>
      <c r="F8350" s="65"/>
      <c r="G8350" s="145"/>
    </row>
    <row r="8351" spans="1:7">
      <c r="A8351" s="65"/>
      <c r="B8351" s="65"/>
      <c r="C8351" s="65"/>
      <c r="D8351" s="65"/>
      <c r="E8351" s="65"/>
      <c r="F8351" s="65"/>
      <c r="G8351" s="145"/>
    </row>
    <row r="8352" spans="1:7">
      <c r="A8352" s="65"/>
      <c r="B8352" s="65"/>
      <c r="C8352" s="65"/>
      <c r="D8352" s="65"/>
      <c r="E8352" s="65"/>
      <c r="F8352" s="65"/>
      <c r="G8352" s="145"/>
    </row>
    <row r="8353" spans="1:7">
      <c r="A8353" s="65"/>
      <c r="B8353" s="65"/>
      <c r="C8353" s="65"/>
      <c r="D8353" s="65"/>
      <c r="E8353" s="65"/>
      <c r="F8353" s="65"/>
      <c r="G8353" s="145"/>
    </row>
    <row r="8354" spans="1:7">
      <c r="A8354" s="65"/>
      <c r="B8354" s="65"/>
      <c r="C8354" s="65"/>
      <c r="D8354" s="65"/>
      <c r="E8354" s="65"/>
      <c r="F8354" s="65"/>
      <c r="G8354" s="145"/>
    </row>
    <row r="8355" spans="1:7">
      <c r="A8355" s="65"/>
      <c r="B8355" s="65"/>
      <c r="C8355" s="65"/>
      <c r="D8355" s="65"/>
      <c r="E8355" s="65"/>
      <c r="F8355" s="65"/>
      <c r="G8355" s="145"/>
    </row>
    <row r="8356" spans="1:7">
      <c r="A8356" s="65"/>
      <c r="B8356" s="65"/>
      <c r="C8356" s="65"/>
      <c r="D8356" s="65"/>
      <c r="E8356" s="65"/>
      <c r="F8356" s="65"/>
      <c r="G8356" s="145"/>
    </row>
    <row r="8357" spans="1:7">
      <c r="A8357" s="65"/>
      <c r="B8357" s="65"/>
      <c r="C8357" s="65"/>
      <c r="D8357" s="65"/>
      <c r="E8357" s="65"/>
      <c r="F8357" s="65"/>
      <c r="G8357" s="145"/>
    </row>
    <row r="8358" spans="1:7">
      <c r="A8358" s="65"/>
      <c r="B8358" s="65"/>
      <c r="C8358" s="65"/>
      <c r="D8358" s="65"/>
      <c r="E8358" s="65"/>
      <c r="F8358" s="65"/>
      <c r="G8358" s="145"/>
    </row>
    <row r="8359" spans="1:7">
      <c r="A8359" s="65"/>
      <c r="B8359" s="65"/>
      <c r="C8359" s="65"/>
      <c r="D8359" s="65"/>
      <c r="E8359" s="65"/>
      <c r="F8359" s="65"/>
      <c r="G8359" s="145"/>
    </row>
    <row r="8360" spans="1:7">
      <c r="A8360" s="65"/>
      <c r="B8360" s="65"/>
      <c r="C8360" s="65"/>
      <c r="D8360" s="65"/>
      <c r="E8360" s="65"/>
      <c r="F8360" s="65"/>
      <c r="G8360" s="145"/>
    </row>
    <row r="8361" spans="1:7">
      <c r="A8361" s="65"/>
      <c r="B8361" s="65"/>
      <c r="C8361" s="65"/>
      <c r="D8361" s="65"/>
      <c r="E8361" s="65"/>
      <c r="F8361" s="65"/>
      <c r="G8361" s="145"/>
    </row>
    <row r="8362" spans="1:7">
      <c r="A8362" s="65"/>
      <c r="B8362" s="65"/>
      <c r="C8362" s="65"/>
      <c r="D8362" s="65"/>
      <c r="E8362" s="65"/>
      <c r="F8362" s="65"/>
      <c r="G8362" s="145"/>
    </row>
    <row r="8363" spans="1:7">
      <c r="A8363" s="65"/>
      <c r="B8363" s="65"/>
      <c r="C8363" s="65"/>
      <c r="D8363" s="65"/>
      <c r="E8363" s="65"/>
      <c r="F8363" s="65"/>
      <c r="G8363" s="145"/>
    </row>
    <row r="8364" spans="1:7">
      <c r="A8364" s="65"/>
      <c r="B8364" s="65"/>
      <c r="C8364" s="65"/>
      <c r="D8364" s="65"/>
      <c r="E8364" s="65"/>
      <c r="F8364" s="65"/>
      <c r="G8364" s="145"/>
    </row>
    <row r="8365" spans="1:7">
      <c r="A8365" s="65"/>
      <c r="B8365" s="65"/>
      <c r="C8365" s="65"/>
      <c r="D8365" s="65"/>
      <c r="E8365" s="65"/>
      <c r="F8365" s="65"/>
      <c r="G8365" s="145"/>
    </row>
    <row r="8366" spans="1:7">
      <c r="A8366" s="65"/>
      <c r="B8366" s="65"/>
      <c r="C8366" s="65"/>
      <c r="D8366" s="65"/>
      <c r="E8366" s="65"/>
      <c r="F8366" s="65"/>
      <c r="G8366" s="145"/>
    </row>
    <row r="8367" spans="1:7">
      <c r="A8367" s="65"/>
      <c r="B8367" s="65"/>
      <c r="C8367" s="65"/>
      <c r="D8367" s="65"/>
      <c r="E8367" s="65"/>
      <c r="F8367" s="65"/>
      <c r="G8367" s="145"/>
    </row>
    <row r="8368" spans="1:7">
      <c r="A8368" s="65"/>
      <c r="B8368" s="65"/>
      <c r="C8368" s="65"/>
      <c r="D8368" s="65"/>
      <c r="E8368" s="65"/>
      <c r="F8368" s="65"/>
      <c r="G8368" s="145"/>
    </row>
    <row r="8369" spans="1:7">
      <c r="A8369" s="65"/>
      <c r="B8369" s="65"/>
      <c r="C8369" s="65"/>
      <c r="D8369" s="65"/>
      <c r="E8369" s="65"/>
      <c r="F8369" s="65"/>
      <c r="G8369" s="145"/>
    </row>
    <row r="8370" spans="1:7">
      <c r="A8370" s="65"/>
      <c r="B8370" s="65"/>
      <c r="C8370" s="65"/>
      <c r="D8370" s="65"/>
      <c r="E8370" s="65"/>
      <c r="F8370" s="65"/>
      <c r="G8370" s="145"/>
    </row>
    <row r="8371" spans="1:7">
      <c r="A8371" s="65"/>
      <c r="B8371" s="65"/>
      <c r="C8371" s="65"/>
      <c r="D8371" s="65"/>
      <c r="E8371" s="65"/>
      <c r="F8371" s="65"/>
      <c r="G8371" s="145"/>
    </row>
    <row r="8372" spans="1:7">
      <c r="A8372" s="65"/>
      <c r="B8372" s="65"/>
      <c r="C8372" s="65"/>
      <c r="D8372" s="65"/>
      <c r="E8372" s="65"/>
      <c r="F8372" s="65"/>
      <c r="G8372" s="145"/>
    </row>
    <row r="8373" spans="1:7">
      <c r="A8373" s="65"/>
      <c r="B8373" s="65"/>
      <c r="C8373" s="65"/>
      <c r="D8373" s="65"/>
      <c r="E8373" s="65"/>
      <c r="F8373" s="65"/>
      <c r="G8373" s="145"/>
    </row>
    <row r="8374" spans="1:7">
      <c r="A8374" s="65"/>
      <c r="B8374" s="65"/>
      <c r="C8374" s="65"/>
      <c r="D8374" s="65"/>
      <c r="E8374" s="65"/>
      <c r="F8374" s="65"/>
      <c r="G8374" s="145"/>
    </row>
    <row r="8375" spans="1:7">
      <c r="A8375" s="65"/>
      <c r="B8375" s="65"/>
      <c r="C8375" s="65"/>
      <c r="D8375" s="65"/>
      <c r="E8375" s="65"/>
      <c r="F8375" s="65"/>
      <c r="G8375" s="145"/>
    </row>
    <row r="8376" spans="1:7">
      <c r="A8376" s="65"/>
      <c r="B8376" s="65"/>
      <c r="C8376" s="65"/>
      <c r="D8376" s="65"/>
      <c r="E8376" s="65"/>
      <c r="F8376" s="65"/>
      <c r="G8376" s="145"/>
    </row>
    <row r="8377" spans="1:7">
      <c r="A8377" s="65"/>
      <c r="B8377" s="65"/>
      <c r="C8377" s="65"/>
      <c r="D8377" s="65"/>
      <c r="E8377" s="65"/>
      <c r="F8377" s="65"/>
      <c r="G8377" s="145"/>
    </row>
    <row r="8378" spans="1:7">
      <c r="A8378" s="65"/>
      <c r="B8378" s="65"/>
      <c r="C8378" s="65"/>
      <c r="D8378" s="65"/>
      <c r="E8378" s="65"/>
      <c r="F8378" s="65"/>
      <c r="G8378" s="145"/>
    </row>
    <row r="8379" spans="1:7">
      <c r="A8379" s="65"/>
      <c r="B8379" s="65"/>
      <c r="C8379" s="65"/>
      <c r="D8379" s="65"/>
      <c r="E8379" s="65"/>
      <c r="F8379" s="65"/>
      <c r="G8379" s="145"/>
    </row>
    <row r="8380" spans="1:7">
      <c r="A8380" s="65"/>
      <c r="B8380" s="65"/>
      <c r="C8380" s="65"/>
      <c r="D8380" s="65"/>
      <c r="E8380" s="65"/>
      <c r="F8380" s="65"/>
      <c r="G8380" s="145"/>
    </row>
    <row r="8381" spans="1:7">
      <c r="A8381" s="65"/>
      <c r="B8381" s="65"/>
      <c r="C8381" s="65"/>
      <c r="D8381" s="65"/>
      <c r="E8381" s="65"/>
      <c r="F8381" s="65"/>
      <c r="G8381" s="145"/>
    </row>
    <row r="8382" spans="1:7">
      <c r="A8382" s="65"/>
      <c r="B8382" s="65"/>
      <c r="C8382" s="65"/>
      <c r="D8382" s="65"/>
      <c r="E8382" s="65"/>
      <c r="F8382" s="65"/>
      <c r="G8382" s="145"/>
    </row>
    <row r="8383" spans="1:7">
      <c r="A8383" s="65"/>
      <c r="B8383" s="65"/>
      <c r="C8383" s="65"/>
      <c r="D8383" s="65"/>
      <c r="E8383" s="65"/>
      <c r="F8383" s="65"/>
      <c r="G8383" s="145"/>
    </row>
    <row r="8384" spans="1:7">
      <c r="A8384" s="65"/>
      <c r="B8384" s="65"/>
      <c r="C8384" s="65"/>
      <c r="D8384" s="65"/>
      <c r="E8384" s="65"/>
      <c r="F8384" s="65"/>
      <c r="G8384" s="145"/>
    </row>
    <row r="8385" spans="1:7">
      <c r="A8385" s="65"/>
      <c r="B8385" s="65"/>
      <c r="C8385" s="65"/>
      <c r="D8385" s="65"/>
      <c r="E8385" s="65"/>
      <c r="F8385" s="65"/>
      <c r="G8385" s="145"/>
    </row>
    <row r="8386" spans="1:7">
      <c r="A8386" s="65"/>
      <c r="B8386" s="65"/>
      <c r="C8386" s="65"/>
      <c r="D8386" s="65"/>
      <c r="E8386" s="65"/>
      <c r="F8386" s="65"/>
      <c r="G8386" s="145"/>
    </row>
    <row r="8387" spans="1:7">
      <c r="A8387" s="65"/>
      <c r="B8387" s="65"/>
      <c r="C8387" s="65"/>
      <c r="D8387" s="65"/>
      <c r="E8387" s="65"/>
      <c r="F8387" s="65"/>
      <c r="G8387" s="145"/>
    </row>
    <row r="8388" spans="1:7">
      <c r="A8388" s="65"/>
      <c r="B8388" s="65"/>
      <c r="C8388" s="65"/>
      <c r="D8388" s="65"/>
      <c r="E8388" s="65"/>
      <c r="F8388" s="65"/>
      <c r="G8388" s="145"/>
    </row>
    <row r="8389" spans="1:7">
      <c r="A8389" s="65"/>
      <c r="B8389" s="65"/>
      <c r="C8389" s="65"/>
      <c r="D8389" s="65"/>
      <c r="E8389" s="65"/>
      <c r="F8389" s="65"/>
      <c r="G8389" s="145"/>
    </row>
    <row r="8390" spans="1:7">
      <c r="A8390" s="65"/>
      <c r="B8390" s="65"/>
      <c r="C8390" s="65"/>
      <c r="D8390" s="65"/>
      <c r="E8390" s="65"/>
      <c r="F8390" s="65"/>
      <c r="G8390" s="145"/>
    </row>
    <row r="8391" spans="1:7">
      <c r="A8391" s="65"/>
      <c r="B8391" s="65"/>
      <c r="C8391" s="65"/>
      <c r="D8391" s="65"/>
      <c r="E8391" s="65"/>
      <c r="F8391" s="65"/>
      <c r="G8391" s="145"/>
    </row>
    <row r="8392" spans="1:7">
      <c r="A8392" s="65"/>
      <c r="B8392" s="65"/>
      <c r="C8392" s="65"/>
      <c r="D8392" s="65"/>
      <c r="E8392" s="65"/>
      <c r="F8392" s="65"/>
      <c r="G8392" s="145"/>
    </row>
    <row r="8393" spans="1:7">
      <c r="A8393" s="65"/>
      <c r="B8393" s="65"/>
      <c r="C8393" s="65"/>
      <c r="D8393" s="65"/>
      <c r="E8393" s="65"/>
      <c r="F8393" s="65"/>
      <c r="G8393" s="145"/>
    </row>
    <row r="8394" spans="1:7">
      <c r="A8394" s="65"/>
      <c r="B8394" s="65"/>
      <c r="C8394" s="65"/>
      <c r="D8394" s="65"/>
      <c r="E8394" s="65"/>
      <c r="F8394" s="65"/>
      <c r="G8394" s="145"/>
    </row>
    <row r="8395" spans="1:7">
      <c r="A8395" s="65"/>
      <c r="B8395" s="65"/>
      <c r="C8395" s="65"/>
      <c r="D8395" s="65"/>
      <c r="E8395" s="65"/>
      <c r="F8395" s="65"/>
      <c r="G8395" s="145"/>
    </row>
    <row r="8396" spans="1:7">
      <c r="A8396" s="65"/>
      <c r="B8396" s="65"/>
      <c r="C8396" s="65"/>
      <c r="D8396" s="65"/>
      <c r="E8396" s="65"/>
      <c r="F8396" s="65"/>
      <c r="G8396" s="145"/>
    </row>
    <row r="8397" spans="1:7">
      <c r="A8397" s="65"/>
      <c r="B8397" s="65"/>
      <c r="C8397" s="65"/>
      <c r="D8397" s="65"/>
      <c r="E8397" s="65"/>
      <c r="F8397" s="65"/>
      <c r="G8397" s="145"/>
    </row>
    <row r="8398" spans="1:7">
      <c r="A8398" s="65"/>
      <c r="B8398" s="65"/>
      <c r="C8398" s="65"/>
      <c r="D8398" s="65"/>
      <c r="E8398" s="65"/>
      <c r="F8398" s="65"/>
      <c r="G8398" s="145"/>
    </row>
    <row r="8399" spans="1:7">
      <c r="A8399" s="65"/>
      <c r="B8399" s="65"/>
      <c r="C8399" s="65"/>
      <c r="D8399" s="65"/>
      <c r="E8399" s="65"/>
      <c r="F8399" s="65"/>
      <c r="G8399" s="145"/>
    </row>
    <row r="8400" spans="1:7">
      <c r="A8400" s="65"/>
      <c r="B8400" s="65"/>
      <c r="C8400" s="65"/>
      <c r="D8400" s="65"/>
      <c r="E8400" s="65"/>
      <c r="F8400" s="65"/>
      <c r="G8400" s="145"/>
    </row>
    <row r="8401" spans="1:7">
      <c r="A8401" s="65"/>
      <c r="B8401" s="65"/>
      <c r="C8401" s="65"/>
      <c r="D8401" s="65"/>
      <c r="E8401" s="65"/>
      <c r="F8401" s="65"/>
      <c r="G8401" s="145"/>
    </row>
    <row r="8402" spans="1:7">
      <c r="A8402" s="65"/>
      <c r="B8402" s="65"/>
      <c r="C8402" s="65"/>
      <c r="D8402" s="65"/>
      <c r="E8402" s="65"/>
      <c r="F8402" s="65"/>
      <c r="G8402" s="145"/>
    </row>
    <row r="8403" spans="1:7">
      <c r="A8403" s="65"/>
      <c r="B8403" s="65"/>
      <c r="C8403" s="65"/>
      <c r="D8403" s="65"/>
      <c r="E8403" s="65"/>
      <c r="F8403" s="65"/>
      <c r="G8403" s="145"/>
    </row>
    <row r="8404" spans="1:7">
      <c r="A8404" s="65"/>
      <c r="B8404" s="65"/>
      <c r="C8404" s="65"/>
      <c r="D8404" s="65"/>
      <c r="E8404" s="65"/>
      <c r="F8404" s="65"/>
      <c r="G8404" s="145"/>
    </row>
    <row r="8405" spans="1:7">
      <c r="A8405" s="65"/>
      <c r="B8405" s="65"/>
      <c r="C8405" s="65"/>
      <c r="D8405" s="65"/>
      <c r="E8405" s="65"/>
      <c r="F8405" s="65"/>
      <c r="G8405" s="145"/>
    </row>
    <row r="8406" spans="1:7">
      <c r="A8406" s="65"/>
      <c r="B8406" s="65"/>
      <c r="C8406" s="65"/>
      <c r="D8406" s="65"/>
      <c r="E8406" s="65"/>
      <c r="F8406" s="65"/>
      <c r="G8406" s="145"/>
    </row>
    <row r="8407" spans="1:7">
      <c r="A8407" s="65"/>
      <c r="B8407" s="65"/>
      <c r="C8407" s="65"/>
      <c r="D8407" s="65"/>
      <c r="E8407" s="65"/>
      <c r="F8407" s="65"/>
      <c r="G8407" s="145"/>
    </row>
    <row r="8408" spans="1:7">
      <c r="A8408" s="65"/>
      <c r="B8408" s="65"/>
      <c r="C8408" s="65"/>
      <c r="D8408" s="65"/>
      <c r="E8408" s="65"/>
      <c r="F8408" s="65"/>
      <c r="G8408" s="145"/>
    </row>
    <row r="8409" spans="1:7">
      <c r="A8409" s="65"/>
      <c r="B8409" s="65"/>
      <c r="C8409" s="65"/>
      <c r="D8409" s="65"/>
      <c r="E8409" s="65"/>
      <c r="F8409" s="65"/>
      <c r="G8409" s="145"/>
    </row>
    <row r="8410" spans="1:7">
      <c r="A8410" s="65"/>
      <c r="B8410" s="65"/>
      <c r="C8410" s="65"/>
      <c r="D8410" s="65"/>
      <c r="E8410" s="65"/>
      <c r="F8410" s="65"/>
      <c r="G8410" s="145"/>
    </row>
    <row r="8411" spans="1:7">
      <c r="A8411" s="65"/>
      <c r="B8411" s="65"/>
      <c r="C8411" s="65"/>
      <c r="D8411" s="65"/>
      <c r="E8411" s="65"/>
      <c r="F8411" s="65"/>
      <c r="G8411" s="145"/>
    </row>
    <row r="8412" spans="1:7">
      <c r="A8412" s="65"/>
      <c r="B8412" s="65"/>
      <c r="C8412" s="65"/>
      <c r="D8412" s="65"/>
      <c r="E8412" s="65"/>
      <c r="F8412" s="65"/>
      <c r="G8412" s="145"/>
    </row>
    <row r="8413" spans="1:7">
      <c r="A8413" s="65"/>
      <c r="B8413" s="65"/>
      <c r="C8413" s="65"/>
      <c r="D8413" s="65"/>
      <c r="E8413" s="65"/>
      <c r="F8413" s="65"/>
      <c r="G8413" s="145"/>
    </row>
    <row r="8414" spans="1:7">
      <c r="A8414" s="65"/>
      <c r="B8414" s="65"/>
      <c r="C8414" s="65"/>
      <c r="D8414" s="65"/>
      <c r="E8414" s="65"/>
      <c r="F8414" s="65"/>
      <c r="G8414" s="145"/>
    </row>
    <row r="8415" spans="1:7">
      <c r="A8415" s="65"/>
      <c r="B8415" s="65"/>
      <c r="C8415" s="65"/>
      <c r="D8415" s="65"/>
      <c r="E8415" s="65"/>
      <c r="F8415" s="65"/>
      <c r="G8415" s="145"/>
    </row>
    <row r="8416" spans="1:7">
      <c r="A8416" s="65"/>
      <c r="B8416" s="65"/>
      <c r="C8416" s="65"/>
      <c r="D8416" s="65"/>
      <c r="E8416" s="65"/>
      <c r="F8416" s="65"/>
      <c r="G8416" s="145"/>
    </row>
    <row r="8417" spans="1:7">
      <c r="A8417" s="65"/>
      <c r="B8417" s="65"/>
      <c r="C8417" s="65"/>
      <c r="D8417" s="65"/>
      <c r="E8417" s="65"/>
      <c r="F8417" s="65"/>
      <c r="G8417" s="145"/>
    </row>
    <row r="8418" spans="1:7">
      <c r="A8418" s="65"/>
      <c r="B8418" s="65"/>
      <c r="C8418" s="65"/>
      <c r="D8418" s="65"/>
      <c r="E8418" s="65"/>
      <c r="F8418" s="65"/>
      <c r="G8418" s="145"/>
    </row>
    <row r="8419" spans="1:7">
      <c r="A8419" s="65"/>
      <c r="B8419" s="65"/>
      <c r="C8419" s="65"/>
      <c r="D8419" s="65"/>
      <c r="E8419" s="65"/>
      <c r="F8419" s="65"/>
      <c r="G8419" s="145"/>
    </row>
    <row r="8420" spans="1:7">
      <c r="A8420" s="65"/>
      <c r="B8420" s="65"/>
      <c r="C8420" s="65"/>
      <c r="D8420" s="65"/>
      <c r="E8420" s="65"/>
      <c r="F8420" s="65"/>
      <c r="G8420" s="145"/>
    </row>
    <row r="8421" spans="1:7">
      <c r="A8421" s="65"/>
      <c r="B8421" s="65"/>
      <c r="C8421" s="65"/>
      <c r="D8421" s="65"/>
      <c r="E8421" s="65"/>
      <c r="F8421" s="65"/>
      <c r="G8421" s="145"/>
    </row>
    <row r="8422" spans="1:7">
      <c r="A8422" s="65"/>
      <c r="B8422" s="65"/>
      <c r="C8422" s="65"/>
      <c r="D8422" s="65"/>
      <c r="E8422" s="65"/>
      <c r="F8422" s="65"/>
      <c r="G8422" s="145"/>
    </row>
    <row r="8423" spans="1:7">
      <c r="A8423" s="65"/>
      <c r="B8423" s="65"/>
      <c r="C8423" s="65"/>
      <c r="D8423" s="65"/>
      <c r="E8423" s="65"/>
      <c r="F8423" s="65"/>
      <c r="G8423" s="145"/>
    </row>
    <row r="8424" spans="1:7">
      <c r="A8424" s="65"/>
      <c r="B8424" s="65"/>
      <c r="C8424" s="65"/>
      <c r="D8424" s="65"/>
      <c r="E8424" s="65"/>
      <c r="F8424" s="65"/>
      <c r="G8424" s="145"/>
    </row>
    <row r="8425" spans="1:7">
      <c r="A8425" s="65"/>
      <c r="B8425" s="65"/>
      <c r="C8425" s="65"/>
      <c r="D8425" s="65"/>
      <c r="E8425" s="65"/>
      <c r="F8425" s="65"/>
      <c r="G8425" s="145"/>
    </row>
    <row r="8426" spans="1:7">
      <c r="A8426" s="65"/>
      <c r="B8426" s="65"/>
      <c r="C8426" s="65"/>
      <c r="D8426" s="65"/>
      <c r="E8426" s="65"/>
      <c r="F8426" s="65"/>
      <c r="G8426" s="145"/>
    </row>
    <row r="8427" spans="1:7">
      <c r="A8427" s="65"/>
      <c r="B8427" s="65"/>
      <c r="C8427" s="65"/>
      <c r="D8427" s="65"/>
      <c r="E8427" s="65"/>
      <c r="F8427" s="65"/>
      <c r="G8427" s="145"/>
    </row>
    <row r="8428" spans="1:7">
      <c r="A8428" s="65"/>
      <c r="B8428" s="65"/>
      <c r="C8428" s="65"/>
      <c r="D8428" s="65"/>
      <c r="E8428" s="65"/>
      <c r="F8428" s="65"/>
      <c r="G8428" s="145"/>
    </row>
    <row r="8429" spans="1:7">
      <c r="A8429" s="65"/>
      <c r="B8429" s="65"/>
      <c r="C8429" s="65"/>
      <c r="D8429" s="65"/>
      <c r="E8429" s="65"/>
      <c r="F8429" s="65"/>
      <c r="G8429" s="145"/>
    </row>
    <row r="8430" spans="1:7">
      <c r="A8430" s="65"/>
      <c r="B8430" s="65"/>
      <c r="C8430" s="65"/>
      <c r="D8430" s="65"/>
      <c r="E8430" s="65"/>
      <c r="F8430" s="65"/>
      <c r="G8430" s="145"/>
    </row>
    <row r="8431" spans="1:7">
      <c r="A8431" s="65"/>
      <c r="B8431" s="65"/>
      <c r="C8431" s="65"/>
      <c r="D8431" s="65"/>
      <c r="E8431" s="65"/>
      <c r="F8431" s="65"/>
      <c r="G8431" s="145"/>
    </row>
    <row r="8432" spans="1:7">
      <c r="A8432" s="65"/>
      <c r="B8432" s="65"/>
      <c r="C8432" s="65"/>
      <c r="D8432" s="65"/>
      <c r="E8432" s="65"/>
      <c r="F8432" s="65"/>
      <c r="G8432" s="145"/>
    </row>
    <row r="8433" spans="1:7">
      <c r="A8433" s="65"/>
      <c r="B8433" s="65"/>
      <c r="C8433" s="65"/>
      <c r="D8433" s="65"/>
      <c r="E8433" s="65"/>
      <c r="F8433" s="65"/>
      <c r="G8433" s="145"/>
    </row>
    <row r="8434" spans="1:7">
      <c r="A8434" s="65"/>
      <c r="B8434" s="65"/>
      <c r="C8434" s="65"/>
      <c r="D8434" s="65"/>
      <c r="E8434" s="65"/>
      <c r="F8434" s="65"/>
      <c r="G8434" s="145"/>
    </row>
    <row r="8435" spans="1:7">
      <c r="A8435" s="65"/>
      <c r="B8435" s="65"/>
      <c r="C8435" s="65"/>
      <c r="D8435" s="65"/>
      <c r="E8435" s="65"/>
      <c r="F8435" s="65"/>
      <c r="G8435" s="145"/>
    </row>
    <row r="8436" spans="1:7">
      <c r="A8436" s="65"/>
      <c r="B8436" s="65"/>
      <c r="C8436" s="65"/>
      <c r="D8436" s="65"/>
      <c r="E8436" s="65"/>
      <c r="F8436" s="65"/>
      <c r="G8436" s="145"/>
    </row>
    <row r="8437" spans="1:7">
      <c r="A8437" s="65"/>
      <c r="B8437" s="65"/>
      <c r="C8437" s="65"/>
      <c r="D8437" s="65"/>
      <c r="E8437" s="65"/>
      <c r="F8437" s="65"/>
      <c r="G8437" s="145"/>
    </row>
    <row r="8438" spans="1:7">
      <c r="A8438" s="65"/>
      <c r="B8438" s="65"/>
      <c r="C8438" s="65"/>
      <c r="D8438" s="65"/>
      <c r="E8438" s="65"/>
      <c r="F8438" s="65"/>
      <c r="G8438" s="145"/>
    </row>
    <row r="8439" spans="1:7">
      <c r="A8439" s="65"/>
      <c r="B8439" s="65"/>
      <c r="C8439" s="65"/>
      <c r="D8439" s="65"/>
      <c r="E8439" s="65"/>
      <c r="F8439" s="65"/>
      <c r="G8439" s="145"/>
    </row>
    <row r="8440" spans="1:7">
      <c r="A8440" s="65"/>
      <c r="B8440" s="65"/>
      <c r="C8440" s="65"/>
      <c r="D8440" s="65"/>
      <c r="E8440" s="65"/>
      <c r="F8440" s="65"/>
      <c r="G8440" s="145"/>
    </row>
    <row r="8441" spans="1:7">
      <c r="A8441" s="65"/>
      <c r="B8441" s="65"/>
      <c r="C8441" s="65"/>
      <c r="D8441" s="65"/>
      <c r="E8441" s="65"/>
      <c r="F8441" s="65"/>
      <c r="G8441" s="145"/>
    </row>
    <row r="8442" spans="1:7">
      <c r="A8442" s="65"/>
      <c r="B8442" s="65"/>
      <c r="C8442" s="65"/>
      <c r="D8442" s="65"/>
      <c r="E8442" s="65"/>
      <c r="F8442" s="65"/>
      <c r="G8442" s="145"/>
    </row>
    <row r="8443" spans="1:7">
      <c r="A8443" s="65"/>
      <c r="B8443" s="65"/>
      <c r="C8443" s="65"/>
      <c r="D8443" s="65"/>
      <c r="E8443" s="65"/>
      <c r="F8443" s="65"/>
      <c r="G8443" s="145"/>
    </row>
    <row r="8444" spans="1:7">
      <c r="A8444" s="65"/>
      <c r="B8444" s="65"/>
      <c r="C8444" s="65"/>
      <c r="D8444" s="65"/>
      <c r="E8444" s="65"/>
      <c r="F8444" s="65"/>
      <c r="G8444" s="145"/>
    </row>
    <row r="8445" spans="1:7">
      <c r="A8445" s="65"/>
      <c r="B8445" s="65"/>
      <c r="C8445" s="65"/>
      <c r="D8445" s="65"/>
      <c r="E8445" s="65"/>
      <c r="F8445" s="65"/>
      <c r="G8445" s="145"/>
    </row>
    <row r="8446" spans="1:7">
      <c r="A8446" s="65"/>
      <c r="B8446" s="65"/>
      <c r="C8446" s="65"/>
      <c r="D8446" s="65"/>
      <c r="E8446" s="65"/>
      <c r="F8446" s="65"/>
      <c r="G8446" s="145"/>
    </row>
    <row r="8447" spans="1:7">
      <c r="A8447" s="65"/>
      <c r="B8447" s="65"/>
      <c r="C8447" s="65"/>
      <c r="D8447" s="65"/>
      <c r="E8447" s="65"/>
      <c r="F8447" s="65"/>
      <c r="G8447" s="145"/>
    </row>
    <row r="8448" spans="1:7">
      <c r="A8448" s="65"/>
      <c r="B8448" s="65"/>
      <c r="C8448" s="65"/>
      <c r="D8448" s="65"/>
      <c r="E8448" s="65"/>
      <c r="F8448" s="65"/>
      <c r="G8448" s="145"/>
    </row>
    <row r="8449" spans="1:7">
      <c r="A8449" s="65"/>
      <c r="B8449" s="65"/>
      <c r="C8449" s="65"/>
      <c r="D8449" s="65"/>
      <c r="E8449" s="65"/>
      <c r="F8449" s="65"/>
      <c r="G8449" s="145"/>
    </row>
    <row r="8450" spans="1:7">
      <c r="A8450" s="65"/>
      <c r="B8450" s="65"/>
      <c r="C8450" s="65"/>
      <c r="D8450" s="65"/>
      <c r="E8450" s="65"/>
      <c r="F8450" s="65"/>
      <c r="G8450" s="145"/>
    </row>
    <row r="8451" spans="1:7">
      <c r="A8451" s="65"/>
      <c r="B8451" s="65"/>
      <c r="C8451" s="65"/>
      <c r="D8451" s="65"/>
      <c r="E8451" s="65"/>
      <c r="F8451" s="65"/>
      <c r="G8451" s="145"/>
    </row>
    <row r="8452" spans="1:7">
      <c r="A8452" s="65"/>
      <c r="B8452" s="65"/>
      <c r="C8452" s="65"/>
      <c r="D8452" s="65"/>
      <c r="E8452" s="65"/>
      <c r="F8452" s="65"/>
      <c r="G8452" s="145"/>
    </row>
    <row r="8453" spans="1:7">
      <c r="A8453" s="65"/>
      <c r="B8453" s="65"/>
      <c r="C8453" s="65"/>
      <c r="D8453" s="65"/>
      <c r="E8453" s="65"/>
      <c r="F8453" s="65"/>
      <c r="G8453" s="145"/>
    </row>
    <row r="8454" spans="1:7">
      <c r="A8454" s="65"/>
      <c r="B8454" s="65"/>
      <c r="C8454" s="65"/>
      <c r="D8454" s="65"/>
      <c r="E8454" s="65"/>
      <c r="F8454" s="65"/>
      <c r="G8454" s="145"/>
    </row>
    <row r="8455" spans="1:7">
      <c r="A8455" s="65"/>
      <c r="B8455" s="65"/>
      <c r="C8455" s="65"/>
      <c r="D8455" s="65"/>
      <c r="E8455" s="65"/>
      <c r="F8455" s="65"/>
      <c r="G8455" s="145"/>
    </row>
    <row r="8456" spans="1:7">
      <c r="A8456" s="65"/>
      <c r="B8456" s="65"/>
      <c r="C8456" s="65"/>
      <c r="D8456" s="65"/>
      <c r="E8456" s="65"/>
      <c r="F8456" s="65"/>
      <c r="G8456" s="145"/>
    </row>
    <row r="8457" spans="1:7">
      <c r="A8457" s="65"/>
      <c r="B8457" s="65"/>
      <c r="C8457" s="65"/>
      <c r="D8457" s="65"/>
      <c r="E8457" s="65"/>
      <c r="F8457" s="65"/>
      <c r="G8457" s="145"/>
    </row>
    <row r="8458" spans="1:7">
      <c r="A8458" s="65"/>
      <c r="B8458" s="65"/>
      <c r="C8458" s="65"/>
      <c r="D8458" s="65"/>
      <c r="E8458" s="65"/>
      <c r="F8458" s="65"/>
      <c r="G8458" s="145"/>
    </row>
    <row r="8459" spans="1:7">
      <c r="A8459" s="65"/>
      <c r="B8459" s="65"/>
      <c r="C8459" s="65"/>
      <c r="D8459" s="65"/>
      <c r="E8459" s="65"/>
      <c r="F8459" s="65"/>
      <c r="G8459" s="145"/>
    </row>
    <row r="8460" spans="1:7">
      <c r="A8460" s="65"/>
      <c r="B8460" s="65"/>
      <c r="C8460" s="65"/>
      <c r="D8460" s="65"/>
      <c r="E8460" s="65"/>
      <c r="F8460" s="65"/>
      <c r="G8460" s="145"/>
    </row>
    <row r="8461" spans="1:7">
      <c r="A8461" s="65"/>
      <c r="B8461" s="65"/>
      <c r="C8461" s="65"/>
      <c r="D8461" s="65"/>
      <c r="E8461" s="65"/>
      <c r="F8461" s="65"/>
      <c r="G8461" s="145"/>
    </row>
    <row r="8462" spans="1:7">
      <c r="A8462" s="65"/>
      <c r="B8462" s="65"/>
      <c r="C8462" s="65"/>
      <c r="D8462" s="65"/>
      <c r="E8462" s="65"/>
      <c r="F8462" s="65"/>
      <c r="G8462" s="145"/>
    </row>
    <row r="8463" spans="1:7">
      <c r="A8463" s="65"/>
      <c r="B8463" s="65"/>
      <c r="C8463" s="65"/>
      <c r="D8463" s="65"/>
      <c r="E8463" s="65"/>
      <c r="F8463" s="65"/>
      <c r="G8463" s="145"/>
    </row>
    <row r="8464" spans="1:7">
      <c r="A8464" s="65"/>
      <c r="B8464" s="65"/>
      <c r="C8464" s="65"/>
      <c r="D8464" s="65"/>
      <c r="E8464" s="65"/>
      <c r="F8464" s="65"/>
      <c r="G8464" s="145"/>
    </row>
    <row r="8465" spans="1:7">
      <c r="A8465" s="65"/>
      <c r="B8465" s="65"/>
      <c r="C8465" s="65"/>
      <c r="D8465" s="65"/>
      <c r="E8465" s="65"/>
      <c r="F8465" s="65"/>
      <c r="G8465" s="145"/>
    </row>
    <row r="8466" spans="1:7">
      <c r="A8466" s="65"/>
      <c r="B8466" s="65"/>
      <c r="C8466" s="65"/>
      <c r="D8466" s="65"/>
      <c r="E8466" s="65"/>
      <c r="F8466" s="65"/>
      <c r="G8466" s="145"/>
    </row>
    <row r="8467" spans="1:7">
      <c r="A8467" s="65"/>
      <c r="B8467" s="65"/>
      <c r="C8467" s="65"/>
      <c r="D8467" s="65"/>
      <c r="E8467" s="65"/>
      <c r="F8467" s="65"/>
      <c r="G8467" s="145"/>
    </row>
    <row r="8468" spans="1:7">
      <c r="A8468" s="65"/>
      <c r="B8468" s="65"/>
      <c r="C8468" s="65"/>
      <c r="D8468" s="65"/>
      <c r="E8468" s="65"/>
      <c r="F8468" s="65"/>
      <c r="G8468" s="145"/>
    </row>
    <row r="8469" spans="1:7">
      <c r="A8469" s="65"/>
      <c r="B8469" s="65"/>
      <c r="C8469" s="65"/>
      <c r="D8469" s="65"/>
      <c r="E8469" s="65"/>
      <c r="F8469" s="65"/>
      <c r="G8469" s="145"/>
    </row>
    <row r="8470" spans="1:7">
      <c r="A8470" s="65"/>
      <c r="B8470" s="65"/>
      <c r="C8470" s="65"/>
      <c r="D8470" s="65"/>
      <c r="E8470" s="65"/>
      <c r="F8470" s="65"/>
      <c r="G8470" s="145"/>
    </row>
    <row r="8471" spans="1:7">
      <c r="A8471" s="65"/>
      <c r="B8471" s="65"/>
      <c r="C8471" s="65"/>
      <c r="D8471" s="65"/>
      <c r="E8471" s="65"/>
      <c r="F8471" s="65"/>
      <c r="G8471" s="145"/>
    </row>
    <row r="8472" spans="1:7">
      <c r="A8472" s="65"/>
      <c r="B8472" s="65"/>
      <c r="C8472" s="65"/>
      <c r="D8472" s="65"/>
      <c r="E8472" s="65"/>
      <c r="F8472" s="65"/>
      <c r="G8472" s="145"/>
    </row>
    <row r="8473" spans="1:7">
      <c r="A8473" s="65"/>
      <c r="B8473" s="65"/>
      <c r="C8473" s="65"/>
      <c r="D8473" s="65"/>
      <c r="E8473" s="65"/>
      <c r="F8473" s="65"/>
      <c r="G8473" s="145"/>
    </row>
    <row r="8474" spans="1:7">
      <c r="A8474" s="65"/>
      <c r="B8474" s="65"/>
      <c r="C8474" s="65"/>
      <c r="D8474" s="65"/>
      <c r="E8474" s="65"/>
      <c r="F8474" s="65"/>
      <c r="G8474" s="145"/>
    </row>
    <row r="8475" spans="1:7">
      <c r="A8475" s="65"/>
      <c r="B8475" s="65"/>
      <c r="C8475" s="65"/>
      <c r="D8475" s="65"/>
      <c r="E8475" s="65"/>
      <c r="F8475" s="65"/>
      <c r="G8475" s="145"/>
    </row>
    <row r="8476" spans="1:7">
      <c r="A8476" s="65"/>
      <c r="B8476" s="65"/>
      <c r="C8476" s="65"/>
      <c r="D8476" s="65"/>
      <c r="E8476" s="65"/>
      <c r="F8476" s="65"/>
      <c r="G8476" s="145"/>
    </row>
    <row r="8477" spans="1:7">
      <c r="A8477" s="65"/>
      <c r="B8477" s="65"/>
      <c r="C8477" s="65"/>
      <c r="D8477" s="65"/>
      <c r="E8477" s="65"/>
      <c r="F8477" s="65"/>
      <c r="G8477" s="145"/>
    </row>
    <row r="8478" spans="1:7">
      <c r="A8478" s="65"/>
      <c r="B8478" s="65"/>
      <c r="C8478" s="65"/>
      <c r="D8478" s="65"/>
      <c r="E8478" s="65"/>
      <c r="F8478" s="65"/>
      <c r="G8478" s="145"/>
    </row>
    <row r="8479" spans="1:7">
      <c r="A8479" s="65"/>
      <c r="B8479" s="65"/>
      <c r="C8479" s="65"/>
      <c r="D8479" s="65"/>
      <c r="E8479" s="65"/>
      <c r="F8479" s="65"/>
      <c r="G8479" s="145"/>
    </row>
    <row r="8480" spans="1:7">
      <c r="A8480" s="65"/>
      <c r="B8480" s="65"/>
      <c r="C8480" s="65"/>
      <c r="D8480" s="65"/>
      <c r="E8480" s="65"/>
      <c r="F8480" s="65"/>
      <c r="G8480" s="145"/>
    </row>
    <row r="8481" spans="1:7">
      <c r="A8481" s="65"/>
      <c r="B8481" s="65"/>
      <c r="C8481" s="65"/>
      <c r="D8481" s="65"/>
      <c r="E8481" s="65"/>
      <c r="F8481" s="65"/>
      <c r="G8481" s="145"/>
    </row>
    <row r="8482" spans="1:7">
      <c r="A8482" s="65"/>
      <c r="B8482" s="65"/>
      <c r="C8482" s="65"/>
      <c r="D8482" s="65"/>
      <c r="E8482" s="65"/>
      <c r="F8482" s="65"/>
      <c r="G8482" s="145"/>
    </row>
    <row r="8483" spans="1:7">
      <c r="A8483" s="65"/>
      <c r="B8483" s="65"/>
      <c r="C8483" s="65"/>
      <c r="D8483" s="65"/>
      <c r="E8483" s="65"/>
      <c r="F8483" s="65"/>
      <c r="G8483" s="145"/>
    </row>
    <row r="8484" spans="1:7">
      <c r="A8484" s="65"/>
      <c r="B8484" s="65"/>
      <c r="C8484" s="65"/>
      <c r="D8484" s="65"/>
      <c r="E8484" s="65"/>
      <c r="F8484" s="65"/>
      <c r="G8484" s="145"/>
    </row>
    <row r="8485" spans="1:7">
      <c r="A8485" s="65"/>
      <c r="B8485" s="65"/>
      <c r="C8485" s="65"/>
      <c r="D8485" s="65"/>
      <c r="E8485" s="65"/>
      <c r="F8485" s="65"/>
      <c r="G8485" s="145"/>
    </row>
    <row r="8486" spans="1:7">
      <c r="A8486" s="65"/>
      <c r="B8486" s="65"/>
      <c r="C8486" s="65"/>
      <c r="D8486" s="65"/>
      <c r="E8486" s="65"/>
      <c r="F8486" s="65"/>
      <c r="G8486" s="145"/>
    </row>
    <row r="8487" spans="1:7">
      <c r="A8487" s="65"/>
      <c r="B8487" s="65"/>
      <c r="C8487" s="65"/>
      <c r="D8487" s="65"/>
      <c r="E8487" s="65"/>
      <c r="F8487" s="65"/>
      <c r="G8487" s="145"/>
    </row>
    <row r="8488" spans="1:7">
      <c r="A8488" s="65"/>
      <c r="B8488" s="65"/>
      <c r="C8488" s="65"/>
      <c r="D8488" s="65"/>
      <c r="E8488" s="65"/>
      <c r="F8488" s="65"/>
      <c r="G8488" s="145"/>
    </row>
    <row r="8489" spans="1:7">
      <c r="A8489" s="65"/>
      <c r="B8489" s="65"/>
      <c r="C8489" s="65"/>
      <c r="D8489" s="65"/>
      <c r="E8489" s="65"/>
      <c r="F8489" s="65"/>
      <c r="G8489" s="145"/>
    </row>
    <row r="8490" spans="1:7">
      <c r="A8490" s="65"/>
      <c r="B8490" s="65"/>
      <c r="C8490" s="65"/>
      <c r="D8490" s="65"/>
      <c r="E8490" s="65"/>
      <c r="F8490" s="65"/>
      <c r="G8490" s="145"/>
    </row>
    <row r="8491" spans="1:7">
      <c r="A8491" s="65"/>
      <c r="B8491" s="65"/>
      <c r="C8491" s="65"/>
      <c r="D8491" s="65"/>
      <c r="E8491" s="65"/>
      <c r="F8491" s="65"/>
      <c r="G8491" s="145"/>
    </row>
    <row r="8492" spans="1:7">
      <c r="A8492" s="65"/>
      <c r="B8492" s="65"/>
      <c r="C8492" s="65"/>
      <c r="D8492" s="65"/>
      <c r="E8492" s="65"/>
      <c r="F8492" s="65"/>
      <c r="G8492" s="145"/>
    </row>
    <row r="8493" spans="1:7">
      <c r="A8493" s="65"/>
      <c r="B8493" s="65"/>
      <c r="C8493" s="65"/>
      <c r="D8493" s="65"/>
      <c r="E8493" s="65"/>
      <c r="F8493" s="65"/>
      <c r="G8493" s="145"/>
    </row>
    <row r="8494" spans="1:7">
      <c r="A8494" s="65"/>
      <c r="B8494" s="65"/>
      <c r="C8494" s="65"/>
      <c r="D8494" s="65"/>
      <c r="E8494" s="65"/>
      <c r="F8494" s="65"/>
      <c r="G8494" s="145"/>
    </row>
    <row r="8495" spans="1:7">
      <c r="A8495" s="65"/>
      <c r="B8495" s="65"/>
      <c r="C8495" s="65"/>
      <c r="D8495" s="65"/>
      <c r="E8495" s="65"/>
      <c r="F8495" s="65"/>
      <c r="G8495" s="145"/>
    </row>
    <row r="8496" spans="1:7">
      <c r="A8496" s="65"/>
      <c r="B8496" s="65"/>
      <c r="C8496" s="65"/>
      <c r="D8496" s="65"/>
      <c r="E8496" s="65"/>
      <c r="F8496" s="65"/>
      <c r="G8496" s="145"/>
    </row>
    <row r="8497" spans="1:7">
      <c r="A8497" s="65"/>
      <c r="B8497" s="65"/>
      <c r="C8497" s="65"/>
      <c r="D8497" s="65"/>
      <c r="E8497" s="65"/>
      <c r="F8497" s="65"/>
      <c r="G8497" s="145"/>
    </row>
    <row r="8498" spans="1:7">
      <c r="A8498" s="65"/>
      <c r="B8498" s="65"/>
      <c r="C8498" s="65"/>
      <c r="D8498" s="65"/>
      <c r="E8498" s="65"/>
      <c r="F8498" s="65"/>
      <c r="G8498" s="145"/>
    </row>
    <row r="8499" spans="1:7">
      <c r="A8499" s="65"/>
      <c r="B8499" s="65"/>
      <c r="C8499" s="65"/>
      <c r="D8499" s="65"/>
      <c r="E8499" s="65"/>
      <c r="F8499" s="65"/>
      <c r="G8499" s="145"/>
    </row>
    <row r="8500" spans="1:7">
      <c r="A8500" s="65"/>
      <c r="B8500" s="65"/>
      <c r="C8500" s="65"/>
      <c r="D8500" s="65"/>
      <c r="E8500" s="65"/>
      <c r="F8500" s="65"/>
      <c r="G8500" s="145"/>
    </row>
    <row r="8501" spans="1:7">
      <c r="A8501" s="65"/>
      <c r="B8501" s="65"/>
      <c r="C8501" s="65"/>
      <c r="D8501" s="65"/>
      <c r="E8501" s="65"/>
      <c r="F8501" s="65"/>
      <c r="G8501" s="145"/>
    </row>
    <row r="8502" spans="1:7">
      <c r="A8502" s="65"/>
      <c r="B8502" s="65"/>
      <c r="C8502" s="65"/>
      <c r="D8502" s="65"/>
      <c r="E8502" s="65"/>
      <c r="F8502" s="65"/>
      <c r="G8502" s="145"/>
    </row>
    <row r="8503" spans="1:7">
      <c r="A8503" s="65"/>
      <c r="B8503" s="65"/>
      <c r="C8503" s="65"/>
      <c r="D8503" s="65"/>
      <c r="E8503" s="65"/>
      <c r="F8503" s="65"/>
      <c r="G8503" s="145"/>
    </row>
    <row r="8504" spans="1:7">
      <c r="A8504" s="65"/>
      <c r="B8504" s="65"/>
      <c r="C8504" s="65"/>
      <c r="D8504" s="65"/>
      <c r="E8504" s="65"/>
      <c r="F8504" s="65"/>
      <c r="G8504" s="145"/>
    </row>
    <row r="8505" spans="1:7">
      <c r="A8505" s="65"/>
      <c r="B8505" s="65"/>
      <c r="C8505" s="65"/>
      <c r="D8505" s="65"/>
      <c r="E8505" s="65"/>
      <c r="F8505" s="65"/>
      <c r="G8505" s="145"/>
    </row>
    <row r="8506" spans="1:7">
      <c r="A8506" s="65"/>
      <c r="B8506" s="65"/>
      <c r="C8506" s="65"/>
      <c r="D8506" s="65"/>
      <c r="E8506" s="65"/>
      <c r="F8506" s="65"/>
      <c r="G8506" s="145"/>
    </row>
    <row r="8507" spans="1:7">
      <c r="A8507" s="65"/>
      <c r="B8507" s="65"/>
      <c r="C8507" s="65"/>
      <c r="D8507" s="65"/>
      <c r="E8507" s="65"/>
      <c r="F8507" s="65"/>
      <c r="G8507" s="145"/>
    </row>
    <row r="8508" spans="1:7">
      <c r="A8508" s="65"/>
      <c r="B8508" s="65"/>
      <c r="C8508" s="65"/>
      <c r="D8508" s="65"/>
      <c r="E8508" s="65"/>
      <c r="F8508" s="65"/>
      <c r="G8508" s="145"/>
    </row>
    <row r="8509" spans="1:7">
      <c r="A8509" s="65"/>
      <c r="B8509" s="65"/>
      <c r="C8509" s="65"/>
      <c r="D8509" s="65"/>
      <c r="E8509" s="65"/>
      <c r="F8509" s="65"/>
      <c r="G8509" s="145"/>
    </row>
    <row r="8510" spans="1:7">
      <c r="A8510" s="65"/>
      <c r="B8510" s="65"/>
      <c r="C8510" s="65"/>
      <c r="D8510" s="65"/>
      <c r="E8510" s="65"/>
      <c r="F8510" s="65"/>
      <c r="G8510" s="145"/>
    </row>
    <row r="8511" spans="1:7">
      <c r="A8511" s="65"/>
      <c r="B8511" s="65"/>
      <c r="C8511" s="65"/>
      <c r="D8511" s="65"/>
      <c r="E8511" s="65"/>
      <c r="F8511" s="65"/>
      <c r="G8511" s="145"/>
    </row>
    <row r="8512" spans="1:7">
      <c r="A8512" s="65"/>
      <c r="B8512" s="65"/>
      <c r="C8512" s="65"/>
      <c r="D8512" s="65"/>
      <c r="E8512" s="65"/>
      <c r="F8512" s="65"/>
      <c r="G8512" s="145"/>
    </row>
    <row r="8513" spans="1:7">
      <c r="A8513" s="65"/>
      <c r="B8513" s="65"/>
      <c r="C8513" s="65"/>
      <c r="D8513" s="65"/>
      <c r="E8513" s="65"/>
      <c r="F8513" s="65"/>
      <c r="G8513" s="145"/>
    </row>
    <row r="8514" spans="1:7">
      <c r="A8514" s="65"/>
      <c r="B8514" s="65"/>
      <c r="C8514" s="65"/>
      <c r="D8514" s="65"/>
      <c r="E8514" s="65"/>
      <c r="F8514" s="65"/>
      <c r="G8514" s="145"/>
    </row>
    <row r="8515" spans="1:7">
      <c r="A8515" s="65"/>
      <c r="B8515" s="65"/>
      <c r="C8515" s="65"/>
      <c r="D8515" s="65"/>
      <c r="E8515" s="65"/>
      <c r="F8515" s="65"/>
      <c r="G8515" s="145"/>
    </row>
    <row r="8516" spans="1:7">
      <c r="A8516" s="65"/>
      <c r="B8516" s="65"/>
      <c r="C8516" s="65"/>
      <c r="D8516" s="65"/>
      <c r="E8516" s="65"/>
      <c r="F8516" s="65"/>
      <c r="G8516" s="145"/>
    </row>
    <row r="8517" spans="1:7">
      <c r="A8517" s="65"/>
      <c r="B8517" s="65"/>
      <c r="C8517" s="65"/>
      <c r="D8517" s="65"/>
      <c r="E8517" s="65"/>
      <c r="F8517" s="65"/>
      <c r="G8517" s="145"/>
    </row>
    <row r="8518" spans="1:7">
      <c r="A8518" s="65"/>
      <c r="B8518" s="65"/>
      <c r="C8518" s="65"/>
      <c r="D8518" s="65"/>
      <c r="E8518" s="65"/>
      <c r="F8518" s="65"/>
      <c r="G8518" s="145"/>
    </row>
    <row r="8519" spans="1:7">
      <c r="A8519" s="65"/>
      <c r="B8519" s="65"/>
      <c r="C8519" s="65"/>
      <c r="D8519" s="65"/>
      <c r="E8519" s="65"/>
      <c r="F8519" s="65"/>
      <c r="G8519" s="145"/>
    </row>
    <row r="8520" spans="1:7">
      <c r="A8520" s="65"/>
      <c r="B8520" s="65"/>
      <c r="C8520" s="65"/>
      <c r="D8520" s="65"/>
      <c r="E8520" s="65"/>
      <c r="F8520" s="65"/>
      <c r="G8520" s="145"/>
    </row>
    <row r="8521" spans="1:7">
      <c r="A8521" s="65"/>
      <c r="B8521" s="65"/>
      <c r="C8521" s="65"/>
      <c r="D8521" s="65"/>
      <c r="E8521" s="65"/>
      <c r="F8521" s="65"/>
      <c r="G8521" s="145"/>
    </row>
    <row r="8522" spans="1:7">
      <c r="A8522" s="65"/>
      <c r="B8522" s="65"/>
      <c r="C8522" s="65"/>
      <c r="D8522" s="65"/>
      <c r="E8522" s="65"/>
      <c r="F8522" s="65"/>
      <c r="G8522" s="145"/>
    </row>
    <row r="8523" spans="1:7">
      <c r="A8523" s="65"/>
      <c r="B8523" s="65"/>
      <c r="C8523" s="65"/>
      <c r="D8523" s="65"/>
      <c r="E8523" s="65"/>
      <c r="F8523" s="65"/>
      <c r="G8523" s="145"/>
    </row>
    <row r="8524" spans="1:7">
      <c r="A8524" s="65"/>
      <c r="B8524" s="65"/>
      <c r="C8524" s="65"/>
      <c r="D8524" s="65"/>
      <c r="E8524" s="65"/>
      <c r="F8524" s="65"/>
      <c r="G8524" s="145"/>
    </row>
    <row r="8525" spans="1:7">
      <c r="A8525" s="65"/>
      <c r="B8525" s="65"/>
      <c r="C8525" s="65"/>
      <c r="D8525" s="65"/>
      <c r="E8525" s="65"/>
      <c r="F8525" s="65"/>
      <c r="G8525" s="145"/>
    </row>
    <row r="8526" spans="1:7">
      <c r="A8526" s="65"/>
      <c r="B8526" s="65"/>
      <c r="C8526" s="65"/>
      <c r="D8526" s="65"/>
      <c r="E8526" s="65"/>
      <c r="F8526" s="65"/>
      <c r="G8526" s="145"/>
    </row>
    <row r="8527" spans="1:7">
      <c r="A8527" s="65"/>
      <c r="B8527" s="65"/>
      <c r="C8527" s="65"/>
      <c r="D8527" s="65"/>
      <c r="E8527" s="65"/>
      <c r="F8527" s="65"/>
      <c r="G8527" s="145"/>
    </row>
    <row r="8528" spans="1:7">
      <c r="A8528" s="65"/>
      <c r="B8528" s="65"/>
      <c r="C8528" s="65"/>
      <c r="D8528" s="65"/>
      <c r="E8528" s="65"/>
      <c r="F8528" s="65"/>
      <c r="G8528" s="145"/>
    </row>
    <row r="8529" spans="1:7">
      <c r="A8529" s="65"/>
      <c r="B8529" s="65"/>
      <c r="C8529" s="65"/>
      <c r="D8529" s="65"/>
      <c r="E8529" s="65"/>
      <c r="F8529" s="65"/>
      <c r="G8529" s="145"/>
    </row>
    <row r="8530" spans="1:7">
      <c r="A8530" s="65"/>
      <c r="B8530" s="65"/>
      <c r="C8530" s="65"/>
      <c r="D8530" s="65"/>
      <c r="E8530" s="65"/>
      <c r="F8530" s="65"/>
      <c r="G8530" s="145"/>
    </row>
    <row r="8531" spans="1:7">
      <c r="A8531" s="65"/>
      <c r="B8531" s="65"/>
      <c r="C8531" s="65"/>
      <c r="D8531" s="65"/>
      <c r="E8531" s="65"/>
      <c r="F8531" s="65"/>
      <c r="G8531" s="145"/>
    </row>
    <row r="8532" spans="1:7">
      <c r="A8532" s="65"/>
      <c r="B8532" s="65"/>
      <c r="C8532" s="65"/>
      <c r="D8532" s="65"/>
      <c r="E8532" s="65"/>
      <c r="F8532" s="65"/>
      <c r="G8532" s="145"/>
    </row>
    <row r="8533" spans="1:7">
      <c r="A8533" s="65"/>
      <c r="B8533" s="65"/>
      <c r="C8533" s="65"/>
      <c r="D8533" s="65"/>
      <c r="E8533" s="65"/>
      <c r="F8533" s="65"/>
      <c r="G8533" s="145"/>
    </row>
    <row r="8534" spans="1:7">
      <c r="A8534" s="65"/>
      <c r="B8534" s="65"/>
      <c r="C8534" s="65"/>
      <c r="D8534" s="65"/>
      <c r="E8534" s="65"/>
      <c r="F8534" s="65"/>
      <c r="G8534" s="145"/>
    </row>
    <row r="8535" spans="1:7">
      <c r="A8535" s="65"/>
      <c r="B8535" s="65"/>
      <c r="C8535" s="65"/>
      <c r="D8535" s="65"/>
      <c r="E8535" s="65"/>
      <c r="F8535" s="65"/>
      <c r="G8535" s="145"/>
    </row>
    <row r="8536" spans="1:7">
      <c r="A8536" s="65"/>
      <c r="B8536" s="65"/>
      <c r="C8536" s="65"/>
      <c r="D8536" s="65"/>
      <c r="E8536" s="65"/>
      <c r="F8536" s="65"/>
      <c r="G8536" s="145"/>
    </row>
    <row r="8537" spans="1:7">
      <c r="A8537" s="65"/>
      <c r="B8537" s="65"/>
      <c r="C8537" s="65"/>
      <c r="D8537" s="65"/>
      <c r="E8537" s="65"/>
      <c r="F8537" s="65"/>
      <c r="G8537" s="145"/>
    </row>
    <row r="8538" spans="1:7">
      <c r="A8538" s="65"/>
      <c r="B8538" s="65"/>
      <c r="C8538" s="65"/>
      <c r="D8538" s="65"/>
      <c r="E8538" s="65"/>
      <c r="F8538" s="65"/>
      <c r="G8538" s="145"/>
    </row>
    <row r="8539" spans="1:7">
      <c r="A8539" s="65"/>
      <c r="B8539" s="65"/>
      <c r="C8539" s="65"/>
      <c r="D8539" s="65"/>
      <c r="E8539" s="65"/>
      <c r="F8539" s="65"/>
      <c r="G8539" s="145"/>
    </row>
    <row r="8540" spans="1:7">
      <c r="A8540" s="65"/>
      <c r="B8540" s="65"/>
      <c r="C8540" s="65"/>
      <c r="D8540" s="65"/>
      <c r="E8540" s="65"/>
      <c r="F8540" s="65"/>
      <c r="G8540" s="145"/>
    </row>
    <row r="8541" spans="1:7">
      <c r="A8541" s="65"/>
      <c r="B8541" s="65"/>
      <c r="C8541" s="65"/>
      <c r="D8541" s="65"/>
      <c r="E8541" s="65"/>
      <c r="F8541" s="65"/>
      <c r="G8541" s="145"/>
    </row>
    <row r="8542" spans="1:7">
      <c r="A8542" s="65"/>
      <c r="B8542" s="65"/>
      <c r="C8542" s="65"/>
      <c r="D8542" s="65"/>
      <c r="E8542" s="65"/>
      <c r="F8542" s="65"/>
      <c r="G8542" s="145"/>
    </row>
    <row r="8543" spans="1:7">
      <c r="A8543" s="65"/>
      <c r="B8543" s="65"/>
      <c r="C8543" s="65"/>
      <c r="D8543" s="65"/>
      <c r="E8543" s="65"/>
      <c r="F8543" s="65"/>
      <c r="G8543" s="145"/>
    </row>
    <row r="8544" spans="1:7">
      <c r="A8544" s="65"/>
      <c r="B8544" s="65"/>
      <c r="C8544" s="65"/>
      <c r="D8544" s="65"/>
      <c r="E8544" s="65"/>
      <c r="F8544" s="65"/>
      <c r="G8544" s="145"/>
    </row>
    <row r="8545" spans="1:7">
      <c r="A8545" s="65"/>
      <c r="B8545" s="65"/>
      <c r="C8545" s="65"/>
      <c r="D8545" s="65"/>
      <c r="E8545" s="65"/>
      <c r="F8545" s="65"/>
      <c r="G8545" s="145"/>
    </row>
    <row r="8546" spans="1:7">
      <c r="A8546" s="65"/>
      <c r="B8546" s="65"/>
      <c r="C8546" s="65"/>
      <c r="D8546" s="65"/>
      <c r="E8546" s="65"/>
      <c r="F8546" s="65"/>
      <c r="G8546" s="145"/>
    </row>
    <row r="8547" spans="1:7">
      <c r="A8547" s="65"/>
      <c r="B8547" s="65"/>
      <c r="C8547" s="65"/>
      <c r="D8547" s="65"/>
      <c r="E8547" s="65"/>
      <c r="F8547" s="65"/>
      <c r="G8547" s="145"/>
    </row>
    <row r="8548" spans="1:7">
      <c r="A8548" s="65"/>
      <c r="B8548" s="65"/>
      <c r="C8548" s="65"/>
      <c r="D8548" s="65"/>
      <c r="E8548" s="65"/>
      <c r="F8548" s="65"/>
      <c r="G8548" s="145"/>
    </row>
    <row r="8549" spans="1:7">
      <c r="A8549" s="65"/>
      <c r="B8549" s="65"/>
      <c r="C8549" s="65"/>
      <c r="D8549" s="65"/>
      <c r="E8549" s="65"/>
      <c r="F8549" s="65"/>
      <c r="G8549" s="145"/>
    </row>
    <row r="8550" spans="1:7">
      <c r="A8550" s="65"/>
      <c r="B8550" s="65"/>
      <c r="C8550" s="65"/>
      <c r="D8550" s="65"/>
      <c r="E8550" s="65"/>
      <c r="F8550" s="65"/>
      <c r="G8550" s="145"/>
    </row>
    <row r="8551" spans="1:7">
      <c r="A8551" s="65"/>
      <c r="B8551" s="65"/>
      <c r="C8551" s="65"/>
      <c r="D8551" s="65"/>
      <c r="E8551" s="65"/>
      <c r="F8551" s="65"/>
      <c r="G8551" s="145"/>
    </row>
    <row r="8552" spans="1:7">
      <c r="A8552" s="65"/>
      <c r="B8552" s="65"/>
      <c r="C8552" s="65"/>
      <c r="D8552" s="65"/>
      <c r="E8552" s="65"/>
      <c r="F8552" s="65"/>
      <c r="G8552" s="145"/>
    </row>
    <row r="8553" spans="1:7">
      <c r="A8553" s="65"/>
      <c r="B8553" s="65"/>
      <c r="C8553" s="65"/>
      <c r="D8553" s="65"/>
      <c r="E8553" s="65"/>
      <c r="F8553" s="65"/>
      <c r="G8553" s="145"/>
    </row>
    <row r="8554" spans="1:7">
      <c r="A8554" s="65"/>
      <c r="B8554" s="65"/>
      <c r="C8554" s="65"/>
      <c r="D8554" s="65"/>
      <c r="E8554" s="65"/>
      <c r="F8554" s="65"/>
      <c r="G8554" s="145"/>
    </row>
    <row r="8555" spans="1:7">
      <c r="A8555" s="65"/>
      <c r="B8555" s="65"/>
      <c r="C8555" s="65"/>
      <c r="D8555" s="65"/>
      <c r="E8555" s="65"/>
      <c r="F8555" s="65"/>
      <c r="G8555" s="145"/>
    </row>
    <row r="8556" spans="1:7">
      <c r="A8556" s="65"/>
      <c r="B8556" s="65"/>
      <c r="C8556" s="65"/>
      <c r="D8556" s="65"/>
      <c r="E8556" s="65"/>
      <c r="F8556" s="65"/>
      <c r="G8556" s="145"/>
    </row>
    <row r="8557" spans="1:7">
      <c r="A8557" s="65"/>
      <c r="B8557" s="65"/>
      <c r="C8557" s="65"/>
      <c r="D8557" s="65"/>
      <c r="E8557" s="65"/>
      <c r="F8557" s="65"/>
      <c r="G8557" s="145"/>
    </row>
    <row r="8558" spans="1:7">
      <c r="A8558" s="65"/>
      <c r="B8558" s="65"/>
      <c r="C8558" s="65"/>
      <c r="D8558" s="65"/>
      <c r="E8558" s="65"/>
      <c r="F8558" s="65"/>
      <c r="G8558" s="145"/>
    </row>
    <row r="8559" spans="1:7">
      <c r="A8559" s="65"/>
      <c r="B8559" s="65"/>
      <c r="C8559" s="65"/>
      <c r="D8559" s="65"/>
      <c r="E8559" s="65"/>
      <c r="F8559" s="65"/>
      <c r="G8559" s="145"/>
    </row>
    <row r="8560" spans="1:7">
      <c r="A8560" s="65"/>
      <c r="B8560" s="65"/>
      <c r="C8560" s="65"/>
      <c r="D8560" s="65"/>
      <c r="E8560" s="65"/>
      <c r="F8560" s="65"/>
      <c r="G8560" s="145"/>
    </row>
    <row r="8561" spans="1:7">
      <c r="A8561" s="65"/>
      <c r="B8561" s="65"/>
      <c r="C8561" s="65"/>
      <c r="D8561" s="65"/>
      <c r="E8561" s="65"/>
      <c r="F8561" s="65"/>
      <c r="G8561" s="145"/>
    </row>
    <row r="8562" spans="1:7">
      <c r="A8562" s="65"/>
      <c r="B8562" s="65"/>
      <c r="C8562" s="65"/>
      <c r="D8562" s="65"/>
      <c r="E8562" s="65"/>
      <c r="F8562" s="65"/>
      <c r="G8562" s="145"/>
    </row>
    <row r="8563" spans="1:7">
      <c r="A8563" s="65"/>
      <c r="B8563" s="65"/>
      <c r="C8563" s="65"/>
      <c r="D8563" s="65"/>
      <c r="E8563" s="65"/>
      <c r="F8563" s="65"/>
      <c r="G8563" s="145"/>
    </row>
    <row r="8564" spans="1:7">
      <c r="A8564" s="65"/>
      <c r="B8564" s="65"/>
      <c r="C8564" s="65"/>
      <c r="D8564" s="65"/>
      <c r="E8564" s="65"/>
      <c r="F8564" s="65"/>
      <c r="G8564" s="145"/>
    </row>
    <row r="8565" spans="1:7">
      <c r="A8565" s="65"/>
      <c r="B8565" s="65"/>
      <c r="C8565" s="65"/>
      <c r="D8565" s="65"/>
      <c r="E8565" s="65"/>
      <c r="F8565" s="65"/>
      <c r="G8565" s="145"/>
    </row>
    <row r="8566" spans="1:7">
      <c r="A8566" s="65"/>
      <c r="B8566" s="65"/>
      <c r="C8566" s="65"/>
      <c r="D8566" s="65"/>
      <c r="E8566" s="65"/>
      <c r="F8566" s="65"/>
      <c r="G8566" s="145"/>
    </row>
    <row r="8567" spans="1:7">
      <c r="A8567" s="65"/>
      <c r="B8567" s="65"/>
      <c r="C8567" s="65"/>
      <c r="D8567" s="65"/>
      <c r="E8567" s="65"/>
      <c r="F8567" s="65"/>
      <c r="G8567" s="145"/>
    </row>
    <row r="8568" spans="1:7">
      <c r="A8568" s="65"/>
      <c r="B8568" s="65"/>
      <c r="C8568" s="65"/>
      <c r="D8568" s="65"/>
      <c r="E8568" s="65"/>
      <c r="F8568" s="65"/>
      <c r="G8568" s="145"/>
    </row>
    <row r="8569" spans="1:7">
      <c r="A8569" s="65"/>
      <c r="B8569" s="65"/>
      <c r="C8569" s="65"/>
      <c r="D8569" s="65"/>
      <c r="E8569" s="65"/>
      <c r="F8569" s="65"/>
      <c r="G8569" s="145"/>
    </row>
    <row r="8570" spans="1:7">
      <c r="A8570" s="65"/>
      <c r="B8570" s="65"/>
      <c r="C8570" s="65"/>
      <c r="D8570" s="65"/>
      <c r="E8570" s="65"/>
      <c r="F8570" s="65"/>
      <c r="G8570" s="145"/>
    </row>
    <row r="8571" spans="1:7">
      <c r="A8571" s="65"/>
      <c r="B8571" s="65"/>
      <c r="C8571" s="65"/>
      <c r="D8571" s="65"/>
      <c r="E8571" s="65"/>
      <c r="F8571" s="65"/>
      <c r="G8571" s="145"/>
    </row>
    <row r="8572" spans="1:7">
      <c r="A8572" s="65"/>
      <c r="B8572" s="65"/>
      <c r="C8572" s="65"/>
      <c r="D8572" s="65"/>
      <c r="E8572" s="65"/>
      <c r="F8572" s="65"/>
      <c r="G8572" s="145"/>
    </row>
    <row r="8573" spans="1:7">
      <c r="A8573" s="65"/>
      <c r="B8573" s="65"/>
      <c r="C8573" s="65"/>
      <c r="D8573" s="65"/>
      <c r="E8573" s="65"/>
      <c r="F8573" s="65"/>
      <c r="G8573" s="145"/>
    </row>
    <row r="8574" spans="1:7">
      <c r="A8574" s="65"/>
      <c r="B8574" s="65"/>
      <c r="C8574" s="65"/>
      <c r="D8574" s="65"/>
      <c r="E8574" s="65"/>
      <c r="F8574" s="65"/>
      <c r="G8574" s="145"/>
    </row>
    <row r="8575" spans="1:7">
      <c r="A8575" s="65"/>
      <c r="B8575" s="65"/>
      <c r="C8575" s="65"/>
      <c r="D8575" s="65"/>
      <c r="E8575" s="65"/>
      <c r="F8575" s="65"/>
      <c r="G8575" s="145"/>
    </row>
    <row r="8576" spans="1:7">
      <c r="A8576" s="65"/>
      <c r="B8576" s="65"/>
      <c r="C8576" s="65"/>
      <c r="D8576" s="65"/>
      <c r="E8576" s="65"/>
      <c r="F8576" s="65"/>
      <c r="G8576" s="145"/>
    </row>
    <row r="8577" spans="1:7">
      <c r="A8577" s="65"/>
      <c r="B8577" s="65"/>
      <c r="C8577" s="65"/>
      <c r="D8577" s="65"/>
      <c r="E8577" s="65"/>
      <c r="F8577" s="65"/>
      <c r="G8577" s="145"/>
    </row>
    <row r="8578" spans="1:7">
      <c r="A8578" s="65"/>
      <c r="B8578" s="65"/>
      <c r="C8578" s="65"/>
      <c r="D8578" s="65"/>
      <c r="E8578" s="65"/>
      <c r="F8578" s="65"/>
      <c r="G8578" s="145"/>
    </row>
    <row r="8579" spans="1:7">
      <c r="A8579" s="65"/>
      <c r="B8579" s="65"/>
      <c r="C8579" s="65"/>
      <c r="D8579" s="65"/>
      <c r="E8579" s="65"/>
      <c r="F8579" s="65"/>
      <c r="G8579" s="145"/>
    </row>
    <row r="8580" spans="1:7">
      <c r="A8580" s="65"/>
      <c r="B8580" s="65"/>
      <c r="C8580" s="65"/>
      <c r="D8580" s="65"/>
      <c r="E8580" s="65"/>
      <c r="F8580" s="65"/>
      <c r="G8580" s="145"/>
    </row>
    <row r="8581" spans="1:7">
      <c r="A8581" s="65"/>
      <c r="B8581" s="65"/>
      <c r="C8581" s="65"/>
      <c r="D8581" s="65"/>
      <c r="E8581" s="65"/>
      <c r="F8581" s="65"/>
      <c r="G8581" s="145"/>
    </row>
    <row r="8582" spans="1:7">
      <c r="A8582" s="65"/>
      <c r="B8582" s="65"/>
      <c r="C8582" s="65"/>
      <c r="D8582" s="65"/>
      <c r="E8582" s="65"/>
      <c r="F8582" s="65"/>
      <c r="G8582" s="145"/>
    </row>
    <row r="8583" spans="1:7">
      <c r="A8583" s="65"/>
      <c r="B8583" s="65"/>
      <c r="C8583" s="65"/>
      <c r="D8583" s="65"/>
      <c r="E8583" s="65"/>
      <c r="F8583" s="65"/>
      <c r="G8583" s="145"/>
    </row>
    <row r="8584" spans="1:7">
      <c r="A8584" s="65"/>
      <c r="B8584" s="65"/>
      <c r="C8584" s="65"/>
      <c r="D8584" s="65"/>
      <c r="E8584" s="65"/>
      <c r="F8584" s="65"/>
      <c r="G8584" s="145"/>
    </row>
    <row r="8585" spans="1:7">
      <c r="A8585" s="65"/>
      <c r="B8585" s="65"/>
      <c r="C8585" s="65"/>
      <c r="D8585" s="65"/>
      <c r="E8585" s="65"/>
      <c r="F8585" s="65"/>
      <c r="G8585" s="145"/>
    </row>
    <row r="8586" spans="1:7">
      <c r="A8586" s="65"/>
      <c r="B8586" s="65"/>
      <c r="C8586" s="65"/>
      <c r="D8586" s="65"/>
      <c r="E8586" s="65"/>
      <c r="F8586" s="65"/>
      <c r="G8586" s="145"/>
    </row>
    <row r="8587" spans="1:7">
      <c r="A8587" s="65"/>
      <c r="B8587" s="65"/>
      <c r="C8587" s="65"/>
      <c r="D8587" s="65"/>
      <c r="E8587" s="65"/>
      <c r="F8587" s="65"/>
      <c r="G8587" s="145"/>
    </row>
    <row r="8588" spans="1:7">
      <c r="A8588" s="65"/>
      <c r="B8588" s="65"/>
      <c r="C8588" s="65"/>
      <c r="D8588" s="65"/>
      <c r="E8588" s="65"/>
      <c r="F8588" s="65"/>
      <c r="G8588" s="145"/>
    </row>
    <row r="8589" spans="1:7">
      <c r="A8589" s="65"/>
      <c r="B8589" s="65"/>
      <c r="C8589" s="65"/>
      <c r="D8589" s="65"/>
      <c r="E8589" s="65"/>
      <c r="F8589" s="65"/>
      <c r="G8589" s="145"/>
    </row>
    <row r="8590" spans="1:7">
      <c r="A8590" s="65"/>
      <c r="B8590" s="65"/>
      <c r="C8590" s="65"/>
      <c r="D8590" s="65"/>
      <c r="E8590" s="65"/>
      <c r="F8590" s="65"/>
      <c r="G8590" s="145"/>
    </row>
    <row r="8591" spans="1:7">
      <c r="A8591" s="65"/>
      <c r="B8591" s="65"/>
      <c r="C8591" s="65"/>
      <c r="D8591" s="65"/>
      <c r="E8591" s="65"/>
      <c r="F8591" s="65"/>
      <c r="G8591" s="145"/>
    </row>
    <row r="8592" spans="1:7">
      <c r="A8592" s="65"/>
      <c r="B8592" s="65"/>
      <c r="C8592" s="65"/>
      <c r="D8592" s="65"/>
      <c r="E8592" s="65"/>
      <c r="F8592" s="65"/>
      <c r="G8592" s="145"/>
    </row>
    <row r="8593" spans="1:7">
      <c r="A8593" s="65"/>
      <c r="B8593" s="65"/>
      <c r="C8593" s="65"/>
      <c r="D8593" s="65"/>
      <c r="E8593" s="65"/>
      <c r="F8593" s="65"/>
      <c r="G8593" s="145"/>
    </row>
    <row r="8594" spans="1:7">
      <c r="A8594" s="65"/>
      <c r="B8594" s="65"/>
      <c r="C8594" s="65"/>
      <c r="D8594" s="65"/>
      <c r="E8594" s="65"/>
      <c r="F8594" s="65"/>
      <c r="G8594" s="145"/>
    </row>
    <row r="8595" spans="1:7">
      <c r="A8595" s="65"/>
      <c r="B8595" s="65"/>
      <c r="C8595" s="65"/>
      <c r="D8595" s="65"/>
      <c r="E8595" s="65"/>
      <c r="F8595" s="65"/>
      <c r="G8595" s="145"/>
    </row>
    <row r="8596" spans="1:7">
      <c r="A8596" s="65"/>
      <c r="B8596" s="65"/>
      <c r="C8596" s="65"/>
      <c r="D8596" s="65"/>
      <c r="E8596" s="65"/>
      <c r="F8596" s="65"/>
      <c r="G8596" s="145"/>
    </row>
    <row r="8597" spans="1:7">
      <c r="A8597" s="65"/>
      <c r="B8597" s="65"/>
      <c r="C8597" s="65"/>
      <c r="D8597" s="65"/>
      <c r="E8597" s="65"/>
      <c r="F8597" s="65"/>
      <c r="G8597" s="145"/>
    </row>
    <row r="8598" spans="1:7">
      <c r="A8598" s="65"/>
      <c r="B8598" s="65"/>
      <c r="C8598" s="65"/>
      <c r="D8598" s="65"/>
      <c r="E8598" s="65"/>
      <c r="F8598" s="65"/>
      <c r="G8598" s="145"/>
    </row>
    <row r="8599" spans="1:7">
      <c r="A8599" s="65"/>
      <c r="B8599" s="65"/>
      <c r="C8599" s="65"/>
      <c r="D8599" s="65"/>
      <c r="E8599" s="65"/>
      <c r="F8599" s="65"/>
      <c r="G8599" s="145"/>
    </row>
    <row r="8600" spans="1:7">
      <c r="A8600" s="65"/>
      <c r="B8600" s="65"/>
      <c r="C8600" s="65"/>
      <c r="D8600" s="65"/>
      <c r="E8600" s="65"/>
      <c r="F8600" s="65"/>
      <c r="G8600" s="145"/>
    </row>
    <row r="8601" spans="1:7">
      <c r="A8601" s="65"/>
      <c r="B8601" s="65"/>
      <c r="C8601" s="65"/>
      <c r="D8601" s="65"/>
      <c r="E8601" s="65"/>
      <c r="F8601" s="65"/>
      <c r="G8601" s="145"/>
    </row>
    <row r="8602" spans="1:7">
      <c r="A8602" s="65"/>
      <c r="B8602" s="65"/>
      <c r="C8602" s="65"/>
      <c r="D8602" s="65"/>
      <c r="E8602" s="65"/>
      <c r="F8602" s="65"/>
      <c r="G8602" s="145"/>
    </row>
    <row r="8603" spans="1:7">
      <c r="A8603" s="65"/>
      <c r="B8603" s="65"/>
      <c r="C8603" s="65"/>
      <c r="D8603" s="65"/>
      <c r="E8603" s="65"/>
      <c r="F8603" s="65"/>
      <c r="G8603" s="145"/>
    </row>
    <row r="8604" spans="1:7">
      <c r="A8604" s="65"/>
      <c r="B8604" s="65"/>
      <c r="C8604" s="65"/>
      <c r="D8604" s="65"/>
      <c r="E8604" s="65"/>
      <c r="F8604" s="65"/>
      <c r="G8604" s="145"/>
    </row>
    <row r="8605" spans="1:7">
      <c r="A8605" s="65"/>
      <c r="B8605" s="65"/>
      <c r="C8605" s="65"/>
      <c r="D8605" s="65"/>
      <c r="E8605" s="65"/>
      <c r="F8605" s="65"/>
      <c r="G8605" s="145"/>
    </row>
    <row r="8606" spans="1:7">
      <c r="A8606" s="65"/>
      <c r="B8606" s="65"/>
      <c r="C8606" s="65"/>
      <c r="D8606" s="65"/>
      <c r="E8606" s="65"/>
      <c r="F8606" s="65"/>
      <c r="G8606" s="145"/>
    </row>
    <row r="8607" spans="1:7">
      <c r="A8607" s="65"/>
      <c r="B8607" s="65"/>
      <c r="C8607" s="65"/>
      <c r="D8607" s="65"/>
      <c r="E8607" s="65"/>
      <c r="F8607" s="65"/>
      <c r="G8607" s="145"/>
    </row>
    <row r="8608" spans="1:7">
      <c r="A8608" s="65"/>
      <c r="B8608" s="65"/>
      <c r="C8608" s="65"/>
      <c r="D8608" s="65"/>
      <c r="E8608" s="65"/>
      <c r="F8608" s="65"/>
      <c r="G8608" s="145"/>
    </row>
    <row r="8609" spans="1:7">
      <c r="A8609" s="65"/>
      <c r="B8609" s="65"/>
      <c r="C8609" s="65"/>
      <c r="D8609" s="65"/>
      <c r="E8609" s="65"/>
      <c r="F8609" s="65"/>
      <c r="G8609" s="145"/>
    </row>
    <row r="8610" spans="1:7">
      <c r="A8610" s="65"/>
      <c r="B8610" s="65"/>
      <c r="C8610" s="65"/>
      <c r="D8610" s="65"/>
      <c r="E8610" s="65"/>
      <c r="F8610" s="65"/>
      <c r="G8610" s="145"/>
    </row>
    <row r="8611" spans="1:7">
      <c r="A8611" s="65"/>
      <c r="B8611" s="65"/>
      <c r="C8611" s="65"/>
      <c r="D8611" s="65"/>
      <c r="E8611" s="65"/>
      <c r="F8611" s="65"/>
      <c r="G8611" s="145"/>
    </row>
    <row r="8612" spans="1:7">
      <c r="A8612" s="65"/>
      <c r="B8612" s="65"/>
      <c r="C8612" s="65"/>
      <c r="D8612" s="65"/>
      <c r="E8612" s="65"/>
      <c r="F8612" s="65"/>
      <c r="G8612" s="145"/>
    </row>
    <row r="8613" spans="1:7">
      <c r="A8613" s="65"/>
      <c r="B8613" s="65"/>
      <c r="C8613" s="65"/>
      <c r="D8613" s="65"/>
      <c r="E8613" s="65"/>
      <c r="F8613" s="65"/>
      <c r="G8613" s="145"/>
    </row>
    <row r="8614" spans="1:7">
      <c r="A8614" s="65"/>
      <c r="B8614" s="65"/>
      <c r="C8614" s="65"/>
      <c r="D8614" s="65"/>
      <c r="E8614" s="65"/>
      <c r="F8614" s="65"/>
      <c r="G8614" s="145"/>
    </row>
    <row r="8615" spans="1:7">
      <c r="A8615" s="65"/>
      <c r="B8615" s="65"/>
      <c r="C8615" s="65"/>
      <c r="D8615" s="65"/>
      <c r="E8615" s="65"/>
      <c r="F8615" s="65"/>
      <c r="G8615" s="145"/>
    </row>
    <row r="8616" spans="1:7">
      <c r="A8616" s="65"/>
      <c r="B8616" s="65"/>
      <c r="C8616" s="65"/>
      <c r="D8616" s="65"/>
      <c r="E8616" s="65"/>
      <c r="F8616" s="65"/>
      <c r="G8616" s="145"/>
    </row>
    <row r="8617" spans="1:7">
      <c r="A8617" s="65"/>
      <c r="B8617" s="65"/>
      <c r="C8617" s="65"/>
      <c r="D8617" s="65"/>
      <c r="E8617" s="65"/>
      <c r="F8617" s="65"/>
      <c r="G8617" s="145"/>
    </row>
    <row r="8618" spans="1:7">
      <c r="A8618" s="65"/>
      <c r="B8618" s="65"/>
      <c r="C8618" s="65"/>
      <c r="D8618" s="65"/>
      <c r="E8618" s="65"/>
      <c r="F8618" s="65"/>
      <c r="G8618" s="145"/>
    </row>
    <row r="8619" spans="1:7">
      <c r="A8619" s="65"/>
      <c r="B8619" s="65"/>
      <c r="C8619" s="65"/>
      <c r="D8619" s="65"/>
      <c r="E8619" s="65"/>
      <c r="F8619" s="65"/>
      <c r="G8619" s="145"/>
    </row>
    <row r="8620" spans="1:7">
      <c r="A8620" s="65"/>
      <c r="B8620" s="65"/>
      <c r="C8620" s="65"/>
      <c r="D8620" s="65"/>
      <c r="E8620" s="65"/>
      <c r="F8620" s="65"/>
      <c r="G8620" s="145"/>
    </row>
    <row r="8621" spans="1:7">
      <c r="A8621" s="65"/>
      <c r="B8621" s="65"/>
      <c r="C8621" s="65"/>
      <c r="D8621" s="65"/>
      <c r="E8621" s="65"/>
      <c r="F8621" s="65"/>
      <c r="G8621" s="145"/>
    </row>
    <row r="8622" spans="1:7">
      <c r="A8622" s="65"/>
      <c r="B8622" s="65"/>
      <c r="C8622" s="65"/>
      <c r="D8622" s="65"/>
      <c r="E8622" s="65"/>
      <c r="F8622" s="65"/>
      <c r="G8622" s="145"/>
    </row>
    <row r="8623" spans="1:7">
      <c r="A8623" s="65"/>
      <c r="B8623" s="65"/>
      <c r="C8623" s="65"/>
      <c r="D8623" s="65"/>
      <c r="E8623" s="65"/>
      <c r="F8623" s="65"/>
      <c r="G8623" s="145"/>
    </row>
    <row r="8624" spans="1:7">
      <c r="A8624" s="65"/>
      <c r="B8624" s="65"/>
      <c r="C8624" s="65"/>
      <c r="D8624" s="65"/>
      <c r="E8624" s="65"/>
      <c r="F8624" s="65"/>
      <c r="G8624" s="145"/>
    </row>
    <row r="8625" spans="1:7">
      <c r="A8625" s="65"/>
      <c r="B8625" s="65"/>
      <c r="C8625" s="65"/>
      <c r="D8625" s="65"/>
      <c r="E8625" s="65"/>
      <c r="F8625" s="65"/>
      <c r="G8625" s="145"/>
    </row>
    <row r="8626" spans="1:7">
      <c r="A8626" s="65"/>
      <c r="B8626" s="65"/>
      <c r="C8626" s="65"/>
      <c r="D8626" s="65"/>
      <c r="E8626" s="65"/>
      <c r="F8626" s="65"/>
      <c r="G8626" s="145"/>
    </row>
    <row r="8627" spans="1:7">
      <c r="A8627" s="65"/>
      <c r="B8627" s="65"/>
      <c r="C8627" s="65"/>
      <c r="D8627" s="65"/>
      <c r="E8627" s="65"/>
      <c r="F8627" s="65"/>
      <c r="G8627" s="145"/>
    </row>
    <row r="8628" spans="1:7">
      <c r="A8628" s="65"/>
      <c r="B8628" s="65"/>
      <c r="C8628" s="65"/>
      <c r="D8628" s="65"/>
      <c r="E8628" s="65"/>
      <c r="F8628" s="65"/>
      <c r="G8628" s="145"/>
    </row>
    <row r="8629" spans="1:7">
      <c r="A8629" s="65"/>
      <c r="B8629" s="65"/>
      <c r="C8629" s="65"/>
      <c r="D8629" s="65"/>
      <c r="E8629" s="65"/>
      <c r="F8629" s="65"/>
      <c r="G8629" s="145"/>
    </row>
    <row r="8630" spans="1:7">
      <c r="A8630" s="65"/>
      <c r="B8630" s="65"/>
      <c r="C8630" s="65"/>
      <c r="D8630" s="65"/>
      <c r="E8630" s="65"/>
      <c r="F8630" s="65"/>
      <c r="G8630" s="145"/>
    </row>
    <row r="8631" spans="1:7">
      <c r="A8631" s="65"/>
      <c r="B8631" s="65"/>
      <c r="C8631" s="65"/>
      <c r="D8631" s="65"/>
      <c r="E8631" s="65"/>
      <c r="F8631" s="65"/>
      <c r="G8631" s="145"/>
    </row>
    <row r="8632" spans="1:7">
      <c r="A8632" s="65"/>
      <c r="B8632" s="65"/>
      <c r="C8632" s="65"/>
      <c r="D8632" s="65"/>
      <c r="E8632" s="65"/>
      <c r="F8632" s="65"/>
      <c r="G8632" s="145"/>
    </row>
    <row r="8633" spans="1:7">
      <c r="A8633" s="65"/>
      <c r="B8633" s="65"/>
      <c r="C8633" s="65"/>
      <c r="D8633" s="65"/>
      <c r="E8633" s="65"/>
      <c r="F8633" s="65"/>
      <c r="G8633" s="145"/>
    </row>
    <row r="8634" spans="1:7">
      <c r="A8634" s="65"/>
      <c r="B8634" s="65"/>
      <c r="C8634" s="65"/>
      <c r="D8634" s="65"/>
      <c r="E8634" s="65"/>
      <c r="F8634" s="65"/>
      <c r="G8634" s="145"/>
    </row>
    <row r="8635" spans="1:7">
      <c r="A8635" s="65"/>
      <c r="B8635" s="65"/>
      <c r="C8635" s="65"/>
      <c r="D8635" s="65"/>
      <c r="E8635" s="65"/>
      <c r="F8635" s="65"/>
      <c r="G8635" s="145"/>
    </row>
    <row r="8636" spans="1:7">
      <c r="A8636" s="65"/>
      <c r="B8636" s="65"/>
      <c r="C8636" s="65"/>
      <c r="D8636" s="65"/>
      <c r="E8636" s="65"/>
      <c r="F8636" s="65"/>
      <c r="G8636" s="145"/>
    </row>
    <row r="8637" spans="1:7">
      <c r="A8637" s="65"/>
      <c r="B8637" s="65"/>
      <c r="C8637" s="65"/>
      <c r="D8637" s="65"/>
      <c r="E8637" s="65"/>
      <c r="F8637" s="65"/>
      <c r="G8637" s="145"/>
    </row>
    <row r="8638" spans="1:7">
      <c r="A8638" s="65"/>
      <c r="B8638" s="65"/>
      <c r="C8638" s="65"/>
      <c r="D8638" s="65"/>
      <c r="E8638" s="65"/>
      <c r="F8638" s="65"/>
      <c r="G8638" s="145"/>
    </row>
    <row r="8639" spans="1:7">
      <c r="A8639" s="65"/>
      <c r="B8639" s="65"/>
      <c r="C8639" s="65"/>
      <c r="D8639" s="65"/>
      <c r="E8639" s="65"/>
      <c r="F8639" s="65"/>
      <c r="G8639" s="145"/>
    </row>
    <row r="8640" spans="1:7">
      <c r="A8640" s="65"/>
      <c r="B8640" s="65"/>
      <c r="C8640" s="65"/>
      <c r="D8640" s="65"/>
      <c r="E8640" s="65"/>
      <c r="F8640" s="65"/>
      <c r="G8640" s="145"/>
    </row>
    <row r="8641" spans="1:7">
      <c r="A8641" s="65"/>
      <c r="B8641" s="65"/>
      <c r="C8641" s="65"/>
      <c r="D8641" s="65"/>
      <c r="E8641" s="65"/>
      <c r="F8641" s="65"/>
      <c r="G8641" s="145"/>
    </row>
    <row r="8642" spans="1:7">
      <c r="A8642" s="65"/>
      <c r="B8642" s="65"/>
      <c r="C8642" s="65"/>
      <c r="D8642" s="65"/>
      <c r="E8642" s="65"/>
      <c r="F8642" s="65"/>
      <c r="G8642" s="145"/>
    </row>
    <row r="8643" spans="1:7">
      <c r="A8643" s="65"/>
      <c r="B8643" s="65"/>
      <c r="C8643" s="65"/>
      <c r="D8643" s="65"/>
      <c r="E8643" s="65"/>
      <c r="F8643" s="65"/>
      <c r="G8643" s="145"/>
    </row>
    <row r="8644" spans="1:7">
      <c r="A8644" s="65"/>
      <c r="B8644" s="65"/>
      <c r="C8644" s="65"/>
      <c r="D8644" s="65"/>
      <c r="E8644" s="65"/>
      <c r="F8644" s="65"/>
      <c r="G8644" s="145"/>
    </row>
    <row r="8645" spans="1:7">
      <c r="A8645" s="65"/>
      <c r="B8645" s="65"/>
      <c r="C8645" s="65"/>
      <c r="D8645" s="65"/>
      <c r="E8645" s="65"/>
      <c r="F8645" s="65"/>
      <c r="G8645" s="145"/>
    </row>
    <row r="8646" spans="1:7">
      <c r="A8646" s="65"/>
      <c r="B8646" s="65"/>
      <c r="C8646" s="65"/>
      <c r="D8646" s="65"/>
      <c r="E8646" s="65"/>
      <c r="F8646" s="65"/>
      <c r="G8646" s="145"/>
    </row>
    <row r="8647" spans="1:7">
      <c r="A8647" s="65"/>
      <c r="B8647" s="65"/>
      <c r="C8647" s="65"/>
      <c r="D8647" s="65"/>
      <c r="E8647" s="65"/>
      <c r="F8647" s="65"/>
      <c r="G8647" s="145"/>
    </row>
    <row r="8648" spans="1:7">
      <c r="A8648" s="65"/>
      <c r="B8648" s="65"/>
      <c r="C8648" s="65"/>
      <c r="D8648" s="65"/>
      <c r="E8648" s="65"/>
      <c r="F8648" s="65"/>
      <c r="G8648" s="145"/>
    </row>
    <row r="8649" spans="1:7">
      <c r="A8649" s="65"/>
      <c r="B8649" s="65"/>
      <c r="C8649" s="65"/>
      <c r="D8649" s="65"/>
      <c r="E8649" s="65"/>
      <c r="F8649" s="65"/>
      <c r="G8649" s="145"/>
    </row>
    <row r="8650" spans="1:7">
      <c r="A8650" s="65"/>
      <c r="B8650" s="65"/>
      <c r="C8650" s="65"/>
      <c r="D8650" s="65"/>
      <c r="E8650" s="65"/>
      <c r="F8650" s="65"/>
      <c r="G8650" s="145"/>
    </row>
    <row r="8651" spans="1:7">
      <c r="A8651" s="65"/>
      <c r="B8651" s="65"/>
      <c r="C8651" s="65"/>
      <c r="D8651" s="65"/>
      <c r="E8651" s="65"/>
      <c r="F8651" s="65"/>
      <c r="G8651" s="145"/>
    </row>
    <row r="8652" spans="1:7">
      <c r="A8652" s="65"/>
      <c r="B8652" s="65"/>
      <c r="C8652" s="65"/>
      <c r="D8652" s="65"/>
      <c r="E8652" s="65"/>
      <c r="F8652" s="65"/>
      <c r="G8652" s="145"/>
    </row>
    <row r="8653" spans="1:7">
      <c r="A8653" s="65"/>
      <c r="B8653" s="65"/>
      <c r="C8653" s="65"/>
      <c r="D8653" s="65"/>
      <c r="E8653" s="65"/>
      <c r="F8653" s="65"/>
      <c r="G8653" s="145"/>
    </row>
    <row r="8654" spans="1:7">
      <c r="A8654" s="65"/>
      <c r="B8654" s="65"/>
      <c r="C8654" s="65"/>
      <c r="D8654" s="65"/>
      <c r="E8654" s="65"/>
      <c r="F8654" s="65"/>
      <c r="G8654" s="145"/>
    </row>
    <row r="8655" spans="1:7">
      <c r="A8655" s="65"/>
      <c r="B8655" s="65"/>
      <c r="C8655" s="65"/>
      <c r="D8655" s="65"/>
      <c r="E8655" s="65"/>
      <c r="F8655" s="65"/>
      <c r="G8655" s="145"/>
    </row>
    <row r="8656" spans="1:7">
      <c r="A8656" s="65"/>
      <c r="B8656" s="65"/>
      <c r="C8656" s="65"/>
      <c r="D8656" s="65"/>
      <c r="E8656" s="65"/>
      <c r="F8656" s="65"/>
      <c r="G8656" s="145"/>
    </row>
    <row r="8657" spans="1:7">
      <c r="A8657" s="65"/>
      <c r="B8657" s="65"/>
      <c r="C8657" s="65"/>
      <c r="D8657" s="65"/>
      <c r="E8657" s="65"/>
      <c r="F8657" s="65"/>
      <c r="G8657" s="145"/>
    </row>
    <row r="8658" spans="1:7">
      <c r="A8658" s="65"/>
      <c r="B8658" s="65"/>
      <c r="C8658" s="65"/>
      <c r="D8658" s="65"/>
      <c r="E8658" s="65"/>
      <c r="F8658" s="65"/>
      <c r="G8658" s="145"/>
    </row>
    <row r="8659" spans="1:7">
      <c r="A8659" s="65"/>
      <c r="B8659" s="65"/>
      <c r="C8659" s="65"/>
      <c r="D8659" s="65"/>
      <c r="E8659" s="65"/>
      <c r="F8659" s="65"/>
      <c r="G8659" s="145"/>
    </row>
    <row r="8660" spans="1:7">
      <c r="A8660" s="65"/>
      <c r="B8660" s="65"/>
      <c r="C8660" s="65"/>
      <c r="D8660" s="65"/>
      <c r="E8660" s="65"/>
      <c r="F8660" s="65"/>
      <c r="G8660" s="145"/>
    </row>
    <row r="8661" spans="1:7">
      <c r="A8661" s="65"/>
      <c r="B8661" s="65"/>
      <c r="C8661" s="65"/>
      <c r="D8661" s="65"/>
      <c r="E8661" s="65"/>
      <c r="F8661" s="65"/>
      <c r="G8661" s="145"/>
    </row>
    <row r="8662" spans="1:7">
      <c r="A8662" s="65"/>
      <c r="B8662" s="65"/>
      <c r="C8662" s="65"/>
      <c r="D8662" s="65"/>
      <c r="E8662" s="65"/>
      <c r="F8662" s="65"/>
      <c r="G8662" s="145"/>
    </row>
    <row r="8663" spans="1:7">
      <c r="A8663" s="65"/>
      <c r="B8663" s="65"/>
      <c r="C8663" s="65"/>
      <c r="D8663" s="65"/>
      <c r="E8663" s="65"/>
      <c r="F8663" s="65"/>
      <c r="G8663" s="145"/>
    </row>
    <row r="8664" spans="1:7">
      <c r="A8664" s="65"/>
      <c r="B8664" s="65"/>
      <c r="C8664" s="65"/>
      <c r="D8664" s="65"/>
      <c r="E8664" s="65"/>
      <c r="F8664" s="65"/>
      <c r="G8664" s="145"/>
    </row>
    <row r="8665" spans="1:7">
      <c r="A8665" s="65"/>
      <c r="B8665" s="65"/>
      <c r="C8665" s="65"/>
      <c r="D8665" s="65"/>
      <c r="E8665" s="65"/>
      <c r="F8665" s="65"/>
      <c r="G8665" s="145"/>
    </row>
    <row r="8666" spans="1:7">
      <c r="A8666" s="65"/>
      <c r="B8666" s="65"/>
      <c r="C8666" s="65"/>
      <c r="D8666" s="65"/>
      <c r="E8666" s="65"/>
      <c r="F8666" s="65"/>
      <c r="G8666" s="145"/>
    </row>
    <row r="8667" spans="1:7">
      <c r="A8667" s="65"/>
      <c r="B8667" s="65"/>
      <c r="C8667" s="65"/>
      <c r="D8667" s="65"/>
      <c r="E8667" s="65"/>
      <c r="F8667" s="65"/>
      <c r="G8667" s="145"/>
    </row>
    <row r="8668" spans="1:7">
      <c r="A8668" s="65"/>
      <c r="B8668" s="65"/>
      <c r="C8668" s="65"/>
      <c r="D8668" s="65"/>
      <c r="E8668" s="65"/>
      <c r="F8668" s="65"/>
      <c r="G8668" s="145"/>
    </row>
    <row r="8669" spans="1:7">
      <c r="A8669" s="65"/>
      <c r="B8669" s="65"/>
      <c r="C8669" s="65"/>
      <c r="D8669" s="65"/>
      <c r="E8669" s="65"/>
      <c r="F8669" s="65"/>
      <c r="G8669" s="145"/>
    </row>
    <row r="8670" spans="1:7">
      <c r="A8670" s="65"/>
      <c r="B8670" s="65"/>
      <c r="C8670" s="65"/>
      <c r="D8670" s="65"/>
      <c r="E8670" s="65"/>
      <c r="F8670" s="65"/>
      <c r="G8670" s="145"/>
    </row>
    <row r="8671" spans="1:7">
      <c r="A8671" s="65"/>
      <c r="B8671" s="65"/>
      <c r="C8671" s="65"/>
      <c r="D8671" s="65"/>
      <c r="E8671" s="65"/>
      <c r="F8671" s="65"/>
      <c r="G8671" s="145"/>
    </row>
    <row r="8672" spans="1:7">
      <c r="A8672" s="65"/>
      <c r="B8672" s="65"/>
      <c r="C8672" s="65"/>
      <c r="D8672" s="65"/>
      <c r="E8672" s="65"/>
      <c r="F8672" s="65"/>
      <c r="G8672" s="145"/>
    </row>
    <row r="8673" spans="1:7">
      <c r="A8673" s="65"/>
      <c r="B8673" s="65"/>
      <c r="C8673" s="65"/>
      <c r="D8673" s="65"/>
      <c r="E8673" s="65"/>
      <c r="F8673" s="65"/>
      <c r="G8673" s="145"/>
    </row>
    <row r="8674" spans="1:7">
      <c r="A8674" s="65"/>
      <c r="B8674" s="65"/>
      <c r="C8674" s="65"/>
      <c r="D8674" s="65"/>
      <c r="E8674" s="65"/>
      <c r="F8674" s="65"/>
      <c r="G8674" s="145"/>
    </row>
    <row r="8675" spans="1:7">
      <c r="A8675" s="65"/>
      <c r="B8675" s="65"/>
      <c r="C8675" s="65"/>
      <c r="D8675" s="65"/>
      <c r="E8675" s="65"/>
      <c r="F8675" s="65"/>
      <c r="G8675" s="145"/>
    </row>
    <row r="8676" spans="1:7">
      <c r="A8676" s="65"/>
      <c r="B8676" s="65"/>
      <c r="C8676" s="65"/>
      <c r="D8676" s="65"/>
      <c r="E8676" s="65"/>
      <c r="F8676" s="65"/>
      <c r="G8676" s="145"/>
    </row>
    <row r="8677" spans="1:7">
      <c r="A8677" s="65"/>
      <c r="B8677" s="65"/>
      <c r="C8677" s="65"/>
      <c r="D8677" s="65"/>
      <c r="E8677" s="65"/>
      <c r="F8677" s="65"/>
      <c r="G8677" s="145"/>
    </row>
    <row r="8678" spans="1:7">
      <c r="A8678" s="65"/>
      <c r="B8678" s="65"/>
      <c r="C8678" s="65"/>
      <c r="D8678" s="65"/>
      <c r="E8678" s="65"/>
      <c r="F8678" s="65"/>
      <c r="G8678" s="145"/>
    </row>
    <row r="8679" spans="1:7">
      <c r="A8679" s="65"/>
      <c r="B8679" s="65"/>
      <c r="C8679" s="65"/>
      <c r="D8679" s="65"/>
      <c r="E8679" s="65"/>
      <c r="F8679" s="65"/>
      <c r="G8679" s="145"/>
    </row>
    <row r="8680" spans="1:7">
      <c r="A8680" s="65"/>
      <c r="B8680" s="65"/>
      <c r="C8680" s="65"/>
      <c r="D8680" s="65"/>
      <c r="E8680" s="65"/>
      <c r="F8680" s="65"/>
      <c r="G8680" s="145"/>
    </row>
    <row r="8681" spans="1:7">
      <c r="A8681" s="65"/>
      <c r="B8681" s="65"/>
      <c r="C8681" s="65"/>
      <c r="D8681" s="65"/>
      <c r="E8681" s="65"/>
      <c r="F8681" s="65"/>
      <c r="G8681" s="145"/>
    </row>
    <row r="8682" spans="1:7">
      <c r="A8682" s="65"/>
      <c r="B8682" s="65"/>
      <c r="C8682" s="65"/>
      <c r="D8682" s="65"/>
      <c r="E8682" s="65"/>
      <c r="F8682" s="65"/>
      <c r="G8682" s="145"/>
    </row>
    <row r="8683" spans="1:7">
      <c r="A8683" s="65"/>
      <c r="B8683" s="65"/>
      <c r="C8683" s="65"/>
      <c r="D8683" s="65"/>
      <c r="E8683" s="65"/>
      <c r="F8683" s="65"/>
      <c r="G8683" s="145"/>
    </row>
    <row r="8684" spans="1:7">
      <c r="A8684" s="65"/>
      <c r="B8684" s="65"/>
      <c r="C8684" s="65"/>
      <c r="D8684" s="65"/>
      <c r="E8684" s="65"/>
      <c r="F8684" s="65"/>
      <c r="G8684" s="145"/>
    </row>
    <row r="8685" spans="1:7">
      <c r="A8685" s="65"/>
      <c r="B8685" s="65"/>
      <c r="C8685" s="65"/>
      <c r="D8685" s="65"/>
      <c r="E8685" s="65"/>
      <c r="F8685" s="65"/>
      <c r="G8685" s="145"/>
    </row>
    <row r="8686" spans="1:7">
      <c r="A8686" s="65"/>
      <c r="B8686" s="65"/>
      <c r="C8686" s="65"/>
      <c r="D8686" s="65"/>
      <c r="E8686" s="65"/>
      <c r="F8686" s="65"/>
      <c r="G8686" s="145"/>
    </row>
    <row r="8687" spans="1:7">
      <c r="A8687" s="65"/>
      <c r="B8687" s="65"/>
      <c r="C8687" s="65"/>
      <c r="D8687" s="65"/>
      <c r="E8687" s="65"/>
      <c r="F8687" s="65"/>
      <c r="G8687" s="145"/>
    </row>
    <row r="8688" spans="1:7">
      <c r="A8688" s="65"/>
      <c r="B8688" s="65"/>
      <c r="C8688" s="65"/>
      <c r="D8688" s="65"/>
      <c r="E8688" s="65"/>
      <c r="F8688" s="65"/>
      <c r="G8688" s="145"/>
    </row>
    <row r="8689" spans="1:7">
      <c r="A8689" s="65"/>
      <c r="B8689" s="65"/>
      <c r="C8689" s="65"/>
      <c r="D8689" s="65"/>
      <c r="E8689" s="65"/>
      <c r="F8689" s="65"/>
      <c r="G8689" s="145"/>
    </row>
    <row r="8690" spans="1:7">
      <c r="A8690" s="65"/>
      <c r="B8690" s="65"/>
      <c r="C8690" s="65"/>
      <c r="D8690" s="65"/>
      <c r="E8690" s="65"/>
      <c r="F8690" s="65"/>
      <c r="G8690" s="145"/>
    </row>
    <row r="8691" spans="1:7">
      <c r="A8691" s="65"/>
      <c r="B8691" s="65"/>
      <c r="C8691" s="65"/>
      <c r="D8691" s="65"/>
      <c r="E8691" s="65"/>
      <c r="F8691" s="65"/>
      <c r="G8691" s="145"/>
    </row>
    <row r="8692" spans="1:7">
      <c r="A8692" s="65"/>
      <c r="B8692" s="65"/>
      <c r="C8692" s="65"/>
      <c r="D8692" s="65"/>
      <c r="E8692" s="65"/>
      <c r="F8692" s="65"/>
      <c r="G8692" s="145"/>
    </row>
    <row r="8693" spans="1:7">
      <c r="A8693" s="65"/>
      <c r="B8693" s="65"/>
      <c r="C8693" s="65"/>
      <c r="D8693" s="65"/>
      <c r="E8693" s="65"/>
      <c r="F8693" s="65"/>
      <c r="G8693" s="145"/>
    </row>
    <row r="8694" spans="1:7">
      <c r="A8694" s="65"/>
      <c r="B8694" s="65"/>
      <c r="C8694" s="65"/>
      <c r="D8694" s="65"/>
      <c r="E8694" s="65"/>
      <c r="F8694" s="65"/>
      <c r="G8694" s="145"/>
    </row>
    <row r="8695" spans="1:7">
      <c r="A8695" s="65"/>
      <c r="B8695" s="65"/>
      <c r="C8695" s="65"/>
      <c r="D8695" s="65"/>
      <c r="E8695" s="65"/>
      <c r="F8695" s="65"/>
      <c r="G8695" s="145"/>
    </row>
    <row r="8696" spans="1:7">
      <c r="A8696" s="65"/>
      <c r="B8696" s="65"/>
      <c r="C8696" s="65"/>
      <c r="D8696" s="65"/>
      <c r="E8696" s="65"/>
      <c r="F8696" s="65"/>
      <c r="G8696" s="145"/>
    </row>
    <row r="8697" spans="1:7">
      <c r="A8697" s="65"/>
      <c r="B8697" s="65"/>
      <c r="C8697" s="65"/>
      <c r="D8697" s="65"/>
      <c r="E8697" s="65"/>
      <c r="F8697" s="65"/>
      <c r="G8697" s="145"/>
    </row>
    <row r="8698" spans="1:7">
      <c r="A8698" s="65"/>
      <c r="B8698" s="65"/>
      <c r="C8698" s="65"/>
      <c r="D8698" s="65"/>
      <c r="E8698" s="65"/>
      <c r="F8698" s="65"/>
      <c r="G8698" s="145"/>
    </row>
    <row r="8699" spans="1:7">
      <c r="A8699" s="65"/>
      <c r="B8699" s="65"/>
      <c r="C8699" s="65"/>
      <c r="D8699" s="65"/>
      <c r="E8699" s="65"/>
      <c r="F8699" s="65"/>
      <c r="G8699" s="145"/>
    </row>
    <row r="8700" spans="1:7">
      <c r="A8700" s="65"/>
      <c r="B8700" s="65"/>
      <c r="C8700" s="65"/>
      <c r="D8700" s="65"/>
      <c r="E8700" s="65"/>
      <c r="F8700" s="65"/>
      <c r="G8700" s="145"/>
    </row>
    <row r="8701" spans="1:7">
      <c r="A8701" s="65"/>
      <c r="B8701" s="65"/>
      <c r="C8701" s="65"/>
      <c r="D8701" s="65"/>
      <c r="E8701" s="65"/>
      <c r="F8701" s="65"/>
      <c r="G8701" s="145"/>
    </row>
    <row r="8702" spans="1:7">
      <c r="A8702" s="65"/>
      <c r="B8702" s="65"/>
      <c r="C8702" s="65"/>
      <c r="D8702" s="65"/>
      <c r="E8702" s="65"/>
      <c r="F8702" s="65"/>
      <c r="G8702" s="145"/>
    </row>
    <row r="8703" spans="1:7">
      <c r="A8703" s="65"/>
      <c r="B8703" s="65"/>
      <c r="C8703" s="65"/>
      <c r="D8703" s="65"/>
      <c r="E8703" s="65"/>
      <c r="F8703" s="65"/>
      <c r="G8703" s="145"/>
    </row>
    <row r="8704" spans="1:7">
      <c r="A8704" s="65"/>
      <c r="B8704" s="65"/>
      <c r="C8704" s="65"/>
      <c r="D8704" s="65"/>
      <c r="E8704" s="65"/>
      <c r="F8704" s="65"/>
      <c r="G8704" s="145"/>
    </row>
    <row r="8705" spans="1:7">
      <c r="A8705" s="65"/>
      <c r="B8705" s="65"/>
      <c r="C8705" s="65"/>
      <c r="D8705" s="65"/>
      <c r="E8705" s="65"/>
      <c r="F8705" s="65"/>
      <c r="G8705" s="145"/>
    </row>
    <row r="8706" spans="1:7">
      <c r="A8706" s="65"/>
      <c r="B8706" s="65"/>
      <c r="C8706" s="65"/>
      <c r="D8706" s="65"/>
      <c r="E8706" s="65"/>
      <c r="F8706" s="65"/>
      <c r="G8706" s="145"/>
    </row>
    <row r="8707" spans="1:7">
      <c r="A8707" s="65"/>
      <c r="B8707" s="65"/>
      <c r="C8707" s="65"/>
      <c r="D8707" s="65"/>
      <c r="E8707" s="65"/>
      <c r="F8707" s="65"/>
      <c r="G8707" s="145"/>
    </row>
    <row r="8708" spans="1:7">
      <c r="A8708" s="65"/>
      <c r="B8708" s="65"/>
      <c r="C8708" s="65"/>
      <c r="D8708" s="65"/>
      <c r="E8708" s="65"/>
      <c r="F8708" s="65"/>
      <c r="G8708" s="145"/>
    </row>
    <row r="8709" spans="1:7">
      <c r="A8709" s="65"/>
      <c r="B8709" s="65"/>
      <c r="C8709" s="65"/>
      <c r="D8709" s="65"/>
      <c r="E8709" s="65"/>
      <c r="F8709" s="65"/>
      <c r="G8709" s="145"/>
    </row>
    <row r="8710" spans="1:7">
      <c r="A8710" s="65"/>
      <c r="B8710" s="65"/>
      <c r="C8710" s="65"/>
      <c r="D8710" s="65"/>
      <c r="E8710" s="65"/>
      <c r="F8710" s="65"/>
      <c r="G8710" s="145"/>
    </row>
    <row r="8711" spans="1:7">
      <c r="A8711" s="65"/>
      <c r="B8711" s="65"/>
      <c r="C8711" s="65"/>
      <c r="D8711" s="65"/>
      <c r="E8711" s="65"/>
      <c r="F8711" s="65"/>
      <c r="G8711" s="145"/>
    </row>
    <row r="8712" spans="1:7">
      <c r="A8712" s="65"/>
      <c r="B8712" s="65"/>
      <c r="C8712" s="65"/>
      <c r="D8712" s="65"/>
      <c r="E8712" s="65"/>
      <c r="F8712" s="65"/>
      <c r="G8712" s="145"/>
    </row>
    <row r="8713" spans="1:7">
      <c r="A8713" s="65"/>
      <c r="B8713" s="65"/>
      <c r="C8713" s="65"/>
      <c r="D8713" s="65"/>
      <c r="E8713" s="65"/>
      <c r="F8713" s="65"/>
      <c r="G8713" s="145"/>
    </row>
    <row r="8714" spans="1:7">
      <c r="A8714" s="65"/>
      <c r="B8714" s="65"/>
      <c r="C8714" s="65"/>
      <c r="D8714" s="65"/>
      <c r="E8714" s="65"/>
      <c r="F8714" s="65"/>
      <c r="G8714" s="145"/>
    </row>
    <row r="8715" spans="1:7">
      <c r="A8715" s="65"/>
      <c r="B8715" s="65"/>
      <c r="C8715" s="65"/>
      <c r="D8715" s="65"/>
      <c r="E8715" s="65"/>
      <c r="F8715" s="65"/>
      <c r="G8715" s="145"/>
    </row>
    <row r="8716" spans="1:7">
      <c r="A8716" s="65"/>
      <c r="B8716" s="65"/>
      <c r="C8716" s="65"/>
      <c r="D8716" s="65"/>
      <c r="E8716" s="65"/>
      <c r="F8716" s="65"/>
      <c r="G8716" s="145"/>
    </row>
    <row r="8717" spans="1:7">
      <c r="A8717" s="65"/>
      <c r="B8717" s="65"/>
      <c r="C8717" s="65"/>
      <c r="D8717" s="65"/>
      <c r="E8717" s="65"/>
      <c r="F8717" s="65"/>
      <c r="G8717" s="145"/>
    </row>
    <row r="8718" spans="1:7">
      <c r="A8718" s="65"/>
      <c r="B8718" s="65"/>
      <c r="C8718" s="65"/>
      <c r="D8718" s="65"/>
      <c r="E8718" s="65"/>
      <c r="F8718" s="65"/>
      <c r="G8718" s="145"/>
    </row>
    <row r="8719" spans="1:7">
      <c r="A8719" s="65"/>
      <c r="B8719" s="65"/>
      <c r="C8719" s="65"/>
      <c r="D8719" s="65"/>
      <c r="E8719" s="65"/>
      <c r="F8719" s="65"/>
      <c r="G8719" s="145"/>
    </row>
    <row r="8720" spans="1:7">
      <c r="A8720" s="65"/>
      <c r="B8720" s="65"/>
      <c r="C8720" s="65"/>
      <c r="D8720" s="65"/>
      <c r="E8720" s="65"/>
      <c r="F8720" s="65"/>
      <c r="G8720" s="145"/>
    </row>
    <row r="8721" spans="1:7">
      <c r="A8721" s="65"/>
      <c r="B8721" s="65"/>
      <c r="C8721" s="65"/>
      <c r="D8721" s="65"/>
      <c r="E8721" s="65"/>
      <c r="F8721" s="65"/>
      <c r="G8721" s="145"/>
    </row>
    <row r="8722" spans="1:7">
      <c r="A8722" s="65"/>
      <c r="B8722" s="65"/>
      <c r="C8722" s="65"/>
      <c r="D8722" s="65"/>
      <c r="E8722" s="65"/>
      <c r="F8722" s="65"/>
      <c r="G8722" s="145"/>
    </row>
    <row r="8723" spans="1:7">
      <c r="A8723" s="65"/>
      <c r="B8723" s="65"/>
      <c r="C8723" s="65"/>
      <c r="D8723" s="65"/>
      <c r="E8723" s="65"/>
      <c r="F8723" s="65"/>
      <c r="G8723" s="145"/>
    </row>
    <row r="8724" spans="1:7">
      <c r="A8724" s="65"/>
      <c r="B8724" s="65"/>
      <c r="C8724" s="65"/>
      <c r="D8724" s="65"/>
      <c r="E8724" s="65"/>
      <c r="F8724" s="65"/>
      <c r="G8724" s="145"/>
    </row>
    <row r="8725" spans="1:7">
      <c r="A8725" s="65"/>
      <c r="B8725" s="65"/>
      <c r="C8725" s="65"/>
      <c r="D8725" s="65"/>
      <c r="E8725" s="65"/>
      <c r="F8725" s="65"/>
      <c r="G8725" s="145"/>
    </row>
    <row r="8726" spans="1:7">
      <c r="A8726" s="65"/>
      <c r="B8726" s="65"/>
      <c r="C8726" s="65"/>
      <c r="D8726" s="65"/>
      <c r="E8726" s="65"/>
      <c r="F8726" s="65"/>
      <c r="G8726" s="145"/>
    </row>
    <row r="8727" spans="1:7">
      <c r="A8727" s="65"/>
      <c r="B8727" s="65"/>
      <c r="C8727" s="65"/>
      <c r="D8727" s="65"/>
      <c r="E8727" s="65"/>
      <c r="F8727" s="65"/>
      <c r="G8727" s="145"/>
    </row>
    <row r="8728" spans="1:7">
      <c r="A8728" s="65"/>
      <c r="B8728" s="65"/>
      <c r="C8728" s="65"/>
      <c r="D8728" s="65"/>
      <c r="E8728" s="65"/>
      <c r="F8728" s="65"/>
      <c r="G8728" s="145"/>
    </row>
    <row r="8729" spans="1:7">
      <c r="A8729" s="65"/>
      <c r="B8729" s="65"/>
      <c r="C8729" s="65"/>
      <c r="D8729" s="65"/>
      <c r="E8729" s="65"/>
      <c r="F8729" s="65"/>
      <c r="G8729" s="145"/>
    </row>
    <row r="8730" spans="1:7">
      <c r="A8730" s="65"/>
      <c r="B8730" s="65"/>
      <c r="C8730" s="65"/>
      <c r="D8730" s="65"/>
      <c r="E8730" s="65"/>
      <c r="F8730" s="65"/>
      <c r="G8730" s="145"/>
    </row>
    <row r="8731" spans="1:7">
      <c r="A8731" s="65"/>
      <c r="B8731" s="65"/>
      <c r="C8731" s="65"/>
      <c r="D8731" s="65"/>
      <c r="E8731" s="65"/>
      <c r="F8731" s="65"/>
      <c r="G8731" s="145"/>
    </row>
    <row r="8732" spans="1:7">
      <c r="A8732" s="65"/>
      <c r="B8732" s="65"/>
      <c r="C8732" s="65"/>
      <c r="D8732" s="65"/>
      <c r="E8732" s="65"/>
      <c r="F8732" s="65"/>
      <c r="G8732" s="145"/>
    </row>
    <row r="8733" spans="1:7">
      <c r="A8733" s="65"/>
      <c r="B8733" s="65"/>
      <c r="C8733" s="65"/>
      <c r="D8733" s="65"/>
      <c r="E8733" s="65"/>
      <c r="F8733" s="65"/>
      <c r="G8733" s="145"/>
    </row>
    <row r="8734" spans="1:7">
      <c r="A8734" s="65"/>
      <c r="B8734" s="65"/>
      <c r="C8734" s="65"/>
      <c r="D8734" s="65"/>
      <c r="E8734" s="65"/>
      <c r="F8734" s="65"/>
      <c r="G8734" s="145"/>
    </row>
    <row r="8735" spans="1:7">
      <c r="A8735" s="65"/>
      <c r="B8735" s="65"/>
      <c r="C8735" s="65"/>
      <c r="D8735" s="65"/>
      <c r="E8735" s="65"/>
      <c r="F8735" s="65"/>
      <c r="G8735" s="145"/>
    </row>
    <row r="8736" spans="1:7">
      <c r="A8736" s="65"/>
      <c r="B8736" s="65"/>
      <c r="C8736" s="65"/>
      <c r="D8736" s="65"/>
      <c r="E8736" s="65"/>
      <c r="F8736" s="65"/>
      <c r="G8736" s="145"/>
    </row>
    <row r="8737" spans="1:7">
      <c r="A8737" s="65"/>
      <c r="B8737" s="65"/>
      <c r="C8737" s="65"/>
      <c r="D8737" s="65"/>
      <c r="E8737" s="65"/>
      <c r="F8737" s="65"/>
      <c r="G8737" s="145"/>
    </row>
    <row r="8738" spans="1:7">
      <c r="A8738" s="65"/>
      <c r="B8738" s="65"/>
      <c r="C8738" s="65"/>
      <c r="D8738" s="65"/>
      <c r="E8738" s="65"/>
      <c r="F8738" s="65"/>
      <c r="G8738" s="145"/>
    </row>
    <row r="8739" spans="1:7">
      <c r="A8739" s="65"/>
      <c r="B8739" s="65"/>
      <c r="C8739" s="65"/>
      <c r="D8739" s="65"/>
      <c r="E8739" s="65"/>
      <c r="F8739" s="65"/>
      <c r="G8739" s="145"/>
    </row>
    <row r="8740" spans="1:7">
      <c r="A8740" s="65"/>
      <c r="B8740" s="65"/>
      <c r="C8740" s="65"/>
      <c r="D8740" s="65"/>
      <c r="E8740" s="65"/>
      <c r="F8740" s="65"/>
      <c r="G8740" s="145"/>
    </row>
    <row r="8741" spans="1:7">
      <c r="A8741" s="65"/>
      <c r="B8741" s="65"/>
      <c r="C8741" s="65"/>
      <c r="D8741" s="65"/>
      <c r="E8741" s="65"/>
      <c r="F8741" s="65"/>
      <c r="G8741" s="145"/>
    </row>
    <row r="8742" spans="1:7">
      <c r="A8742" s="65"/>
      <c r="B8742" s="65"/>
      <c r="C8742" s="65"/>
      <c r="D8742" s="65"/>
      <c r="E8742" s="65"/>
      <c r="F8742" s="65"/>
      <c r="G8742" s="145"/>
    </row>
    <row r="8743" spans="1:7">
      <c r="A8743" s="65"/>
      <c r="B8743" s="65"/>
      <c r="C8743" s="65"/>
      <c r="D8743" s="65"/>
      <c r="E8743" s="65"/>
      <c r="F8743" s="65"/>
      <c r="G8743" s="145"/>
    </row>
    <row r="8744" spans="1:7">
      <c r="A8744" s="65"/>
      <c r="B8744" s="65"/>
      <c r="C8744" s="65"/>
      <c r="D8744" s="65"/>
      <c r="E8744" s="65"/>
      <c r="F8744" s="65"/>
      <c r="G8744" s="145"/>
    </row>
    <row r="8745" spans="1:7">
      <c r="A8745" s="65"/>
      <c r="B8745" s="65"/>
      <c r="C8745" s="65"/>
      <c r="D8745" s="65"/>
      <c r="E8745" s="65"/>
      <c r="F8745" s="65"/>
      <c r="G8745" s="145"/>
    </row>
    <row r="8746" spans="1:7">
      <c r="A8746" s="65"/>
      <c r="B8746" s="65"/>
      <c r="C8746" s="65"/>
      <c r="D8746" s="65"/>
      <c r="E8746" s="65"/>
      <c r="F8746" s="65"/>
      <c r="G8746" s="145"/>
    </row>
    <row r="8747" spans="1:7">
      <c r="A8747" s="65"/>
      <c r="B8747" s="65"/>
      <c r="C8747" s="65"/>
      <c r="D8747" s="65"/>
      <c r="E8747" s="65"/>
      <c r="F8747" s="65"/>
      <c r="G8747" s="145"/>
    </row>
    <row r="8748" spans="1:7">
      <c r="A8748" s="65"/>
      <c r="B8748" s="65"/>
      <c r="C8748" s="65"/>
      <c r="D8748" s="65"/>
      <c r="E8748" s="65"/>
      <c r="F8748" s="65"/>
      <c r="G8748" s="145"/>
    </row>
    <row r="8749" spans="1:7">
      <c r="A8749" s="65"/>
      <c r="B8749" s="65"/>
      <c r="C8749" s="65"/>
      <c r="D8749" s="65"/>
      <c r="E8749" s="65"/>
      <c r="F8749" s="65"/>
      <c r="G8749" s="145"/>
    </row>
    <row r="8750" spans="1:7">
      <c r="A8750" s="65"/>
      <c r="B8750" s="65"/>
      <c r="C8750" s="65"/>
      <c r="D8750" s="65"/>
      <c r="E8750" s="65"/>
      <c r="F8750" s="65"/>
      <c r="G8750" s="145"/>
    </row>
    <row r="8751" spans="1:7">
      <c r="A8751" s="65"/>
      <c r="B8751" s="65"/>
      <c r="C8751" s="65"/>
      <c r="D8751" s="65"/>
      <c r="E8751" s="65"/>
      <c r="F8751" s="65"/>
      <c r="G8751" s="145"/>
    </row>
    <row r="8752" spans="1:7">
      <c r="A8752" s="65"/>
      <c r="B8752" s="65"/>
      <c r="C8752" s="65"/>
      <c r="D8752" s="65"/>
      <c r="E8752" s="65"/>
      <c r="F8752" s="65"/>
      <c r="G8752" s="145"/>
    </row>
    <row r="8753" spans="1:7">
      <c r="A8753" s="65"/>
      <c r="B8753" s="65"/>
      <c r="C8753" s="65"/>
      <c r="D8753" s="65"/>
      <c r="E8753" s="65"/>
      <c r="F8753" s="65"/>
      <c r="G8753" s="145"/>
    </row>
    <row r="8754" spans="1:7">
      <c r="A8754" s="65"/>
      <c r="B8754" s="65"/>
      <c r="C8754" s="65"/>
      <c r="D8754" s="65"/>
      <c r="E8754" s="65"/>
      <c r="F8754" s="65"/>
      <c r="G8754" s="145"/>
    </row>
    <row r="8755" spans="1:7">
      <c r="A8755" s="65"/>
      <c r="B8755" s="65"/>
      <c r="C8755" s="65"/>
      <c r="D8755" s="65"/>
      <c r="E8755" s="65"/>
      <c r="F8755" s="65"/>
      <c r="G8755" s="145"/>
    </row>
    <row r="8756" spans="1:7">
      <c r="A8756" s="65"/>
      <c r="B8756" s="65"/>
      <c r="C8756" s="65"/>
      <c r="D8756" s="65"/>
      <c r="E8756" s="65"/>
      <c r="F8756" s="65"/>
      <c r="G8756" s="145"/>
    </row>
    <row r="8757" spans="1:7">
      <c r="A8757" s="65"/>
      <c r="B8757" s="65"/>
      <c r="C8757" s="65"/>
      <c r="D8757" s="65"/>
      <c r="E8757" s="65"/>
      <c r="F8757" s="65"/>
      <c r="G8757" s="145"/>
    </row>
    <row r="8758" spans="1:7">
      <c r="A8758" s="65"/>
      <c r="B8758" s="65"/>
      <c r="C8758" s="65"/>
      <c r="D8758" s="65"/>
      <c r="E8758" s="65"/>
      <c r="F8758" s="65"/>
      <c r="G8758" s="145"/>
    </row>
    <row r="8759" spans="1:7">
      <c r="A8759" s="65"/>
      <c r="B8759" s="65"/>
      <c r="C8759" s="65"/>
      <c r="D8759" s="65"/>
      <c r="E8759" s="65"/>
      <c r="F8759" s="65"/>
      <c r="G8759" s="145"/>
    </row>
    <row r="8760" spans="1:7">
      <c r="A8760" s="65"/>
      <c r="B8760" s="65"/>
      <c r="C8760" s="65"/>
      <c r="D8760" s="65"/>
      <c r="E8760" s="65"/>
      <c r="F8760" s="65"/>
      <c r="G8760" s="145"/>
    </row>
    <row r="8761" spans="1:7">
      <c r="A8761" s="65"/>
      <c r="B8761" s="65"/>
      <c r="C8761" s="65"/>
      <c r="D8761" s="65"/>
      <c r="E8761" s="65"/>
      <c r="F8761" s="65"/>
      <c r="G8761" s="145"/>
    </row>
    <row r="8762" spans="1:7">
      <c r="A8762" s="65"/>
      <c r="B8762" s="65"/>
      <c r="C8762" s="65"/>
      <c r="D8762" s="65"/>
      <c r="E8762" s="65"/>
      <c r="F8762" s="65"/>
      <c r="G8762" s="145"/>
    </row>
    <row r="8763" spans="1:7">
      <c r="A8763" s="65"/>
      <c r="B8763" s="65"/>
      <c r="C8763" s="65"/>
      <c r="D8763" s="65"/>
      <c r="E8763" s="65"/>
      <c r="F8763" s="65"/>
      <c r="G8763" s="145"/>
    </row>
    <row r="8764" spans="1:7">
      <c r="A8764" s="65"/>
      <c r="B8764" s="65"/>
      <c r="C8764" s="65"/>
      <c r="D8764" s="65"/>
      <c r="E8764" s="65"/>
      <c r="F8764" s="65"/>
      <c r="G8764" s="145"/>
    </row>
    <row r="8765" spans="1:7">
      <c r="A8765" s="65"/>
      <c r="B8765" s="65"/>
      <c r="C8765" s="65"/>
      <c r="D8765" s="65"/>
      <c r="E8765" s="65"/>
      <c r="F8765" s="65"/>
      <c r="G8765" s="145"/>
    </row>
    <row r="8766" spans="1:7">
      <c r="A8766" s="65"/>
      <c r="B8766" s="65"/>
      <c r="C8766" s="65"/>
      <c r="D8766" s="65"/>
      <c r="E8766" s="65"/>
      <c r="F8766" s="65"/>
      <c r="G8766" s="145"/>
    </row>
    <row r="8767" spans="1:7">
      <c r="A8767" s="65"/>
      <c r="B8767" s="65"/>
      <c r="C8767" s="65"/>
      <c r="D8767" s="65"/>
      <c r="E8767" s="65"/>
      <c r="F8767" s="65"/>
      <c r="G8767" s="145"/>
    </row>
    <row r="8768" spans="1:7">
      <c r="A8768" s="65"/>
      <c r="B8768" s="65"/>
      <c r="C8768" s="65"/>
      <c r="D8768" s="65"/>
      <c r="E8768" s="65"/>
      <c r="F8768" s="65"/>
      <c r="G8768" s="145"/>
    </row>
    <row r="8769" spans="1:7">
      <c r="A8769" s="65"/>
      <c r="B8769" s="65"/>
      <c r="C8769" s="65"/>
      <c r="D8769" s="65"/>
      <c r="E8769" s="65"/>
      <c r="F8769" s="65"/>
      <c r="G8769" s="145"/>
    </row>
    <row r="8770" spans="1:7">
      <c r="A8770" s="65"/>
      <c r="B8770" s="65"/>
      <c r="C8770" s="65"/>
      <c r="D8770" s="65"/>
      <c r="E8770" s="65"/>
      <c r="F8770" s="65"/>
      <c r="G8770" s="145"/>
    </row>
    <row r="8771" spans="1:7">
      <c r="A8771" s="65"/>
      <c r="B8771" s="65"/>
      <c r="C8771" s="65"/>
      <c r="D8771" s="65"/>
      <c r="E8771" s="65"/>
      <c r="F8771" s="65"/>
      <c r="G8771" s="145"/>
    </row>
    <row r="8772" spans="1:7">
      <c r="A8772" s="65"/>
      <c r="B8772" s="65"/>
      <c r="C8772" s="65"/>
      <c r="D8772" s="65"/>
      <c r="E8772" s="65"/>
      <c r="F8772" s="65"/>
      <c r="G8772" s="145"/>
    </row>
    <row r="8773" spans="1:7">
      <c r="A8773" s="65"/>
      <c r="B8773" s="65"/>
      <c r="C8773" s="65"/>
      <c r="D8773" s="65"/>
      <c r="E8773" s="65"/>
      <c r="F8773" s="65"/>
      <c r="G8773" s="145"/>
    </row>
    <row r="8774" spans="1:7">
      <c r="A8774" s="65"/>
      <c r="B8774" s="65"/>
      <c r="C8774" s="65"/>
      <c r="D8774" s="65"/>
      <c r="E8774" s="65"/>
      <c r="F8774" s="65"/>
      <c r="G8774" s="145"/>
    </row>
    <row r="8775" spans="1:7">
      <c r="A8775" s="65"/>
      <c r="B8775" s="65"/>
      <c r="C8775" s="65"/>
      <c r="D8775" s="65"/>
      <c r="E8775" s="65"/>
      <c r="F8775" s="65"/>
      <c r="G8775" s="145"/>
    </row>
    <row r="8776" spans="1:7">
      <c r="A8776" s="65"/>
      <c r="B8776" s="65"/>
      <c r="C8776" s="65"/>
      <c r="D8776" s="65"/>
      <c r="E8776" s="65"/>
      <c r="F8776" s="65"/>
      <c r="G8776" s="145"/>
    </row>
    <row r="8777" spans="1:7">
      <c r="A8777" s="65"/>
      <c r="B8777" s="65"/>
      <c r="C8777" s="65"/>
      <c r="D8777" s="65"/>
      <c r="E8777" s="65"/>
      <c r="F8777" s="65"/>
      <c r="G8777" s="145"/>
    </row>
    <row r="8778" spans="1:7">
      <c r="A8778" s="65"/>
      <c r="B8778" s="65"/>
      <c r="C8778" s="65"/>
      <c r="D8778" s="65"/>
      <c r="E8778" s="65"/>
      <c r="F8778" s="65"/>
      <c r="G8778" s="145"/>
    </row>
    <row r="8779" spans="1:7">
      <c r="A8779" s="65"/>
      <c r="B8779" s="65"/>
      <c r="C8779" s="65"/>
      <c r="D8779" s="65"/>
      <c r="E8779" s="65"/>
      <c r="F8779" s="65"/>
      <c r="G8779" s="145"/>
    </row>
    <row r="8780" spans="1:7">
      <c r="A8780" s="65"/>
      <c r="B8780" s="65"/>
      <c r="C8780" s="65"/>
      <c r="D8780" s="65"/>
      <c r="E8780" s="65"/>
      <c r="F8780" s="65"/>
      <c r="G8780" s="145"/>
    </row>
    <row r="8781" spans="1:7">
      <c r="A8781" s="65"/>
      <c r="B8781" s="65"/>
      <c r="C8781" s="65"/>
      <c r="D8781" s="65"/>
      <c r="E8781" s="65"/>
      <c r="F8781" s="65"/>
      <c r="G8781" s="145"/>
    </row>
    <row r="8782" spans="1:7">
      <c r="A8782" s="65"/>
      <c r="B8782" s="65"/>
      <c r="C8782" s="65"/>
      <c r="D8782" s="65"/>
      <c r="E8782" s="65"/>
      <c r="F8782" s="65"/>
      <c r="G8782" s="145"/>
    </row>
    <row r="8783" spans="1:7">
      <c r="A8783" s="65"/>
      <c r="B8783" s="65"/>
      <c r="C8783" s="65"/>
      <c r="D8783" s="65"/>
      <c r="E8783" s="65"/>
      <c r="F8783" s="65"/>
      <c r="G8783" s="145"/>
    </row>
    <row r="8784" spans="1:7">
      <c r="A8784" s="65"/>
      <c r="B8784" s="65"/>
      <c r="C8784" s="65"/>
      <c r="D8784" s="65"/>
      <c r="E8784" s="65"/>
      <c r="F8784" s="65"/>
      <c r="G8784" s="145"/>
    </row>
    <row r="8785" spans="1:7">
      <c r="A8785" s="65"/>
      <c r="B8785" s="65"/>
      <c r="C8785" s="65"/>
      <c r="D8785" s="65"/>
      <c r="E8785" s="65"/>
      <c r="F8785" s="65"/>
      <c r="G8785" s="145"/>
    </row>
    <row r="8786" spans="1:7">
      <c r="A8786" s="65"/>
      <c r="B8786" s="65"/>
      <c r="C8786" s="65"/>
      <c r="D8786" s="65"/>
      <c r="E8786" s="65"/>
      <c r="F8786" s="65"/>
      <c r="G8786" s="145"/>
    </row>
    <row r="8787" spans="1:7">
      <c r="A8787" s="65"/>
      <c r="B8787" s="65"/>
      <c r="C8787" s="65"/>
      <c r="D8787" s="65"/>
      <c r="E8787" s="65"/>
      <c r="F8787" s="65"/>
      <c r="G8787" s="145"/>
    </row>
    <row r="8788" spans="1:7">
      <c r="A8788" s="65"/>
      <c r="B8788" s="65"/>
      <c r="C8788" s="65"/>
      <c r="D8788" s="65"/>
      <c r="E8788" s="65"/>
      <c r="F8788" s="65"/>
      <c r="G8788" s="145"/>
    </row>
    <row r="8789" spans="1:7">
      <c r="A8789" s="65"/>
      <c r="B8789" s="65"/>
      <c r="C8789" s="65"/>
      <c r="D8789" s="65"/>
      <c r="E8789" s="65"/>
      <c r="F8789" s="65"/>
      <c r="G8789" s="145"/>
    </row>
    <row r="8790" spans="1:7">
      <c r="A8790" s="65"/>
      <c r="B8790" s="65"/>
      <c r="C8790" s="65"/>
      <c r="D8790" s="65"/>
      <c r="E8790" s="65"/>
      <c r="F8790" s="65"/>
      <c r="G8790" s="145"/>
    </row>
    <row r="8791" spans="1:7">
      <c r="A8791" s="65"/>
      <c r="B8791" s="65"/>
      <c r="C8791" s="65"/>
      <c r="D8791" s="65"/>
      <c r="E8791" s="65"/>
      <c r="F8791" s="65"/>
      <c r="G8791" s="145"/>
    </row>
    <row r="8792" spans="1:7">
      <c r="A8792" s="65"/>
      <c r="B8792" s="65"/>
      <c r="C8792" s="65"/>
      <c r="D8792" s="65"/>
      <c r="E8792" s="65"/>
      <c r="F8792" s="65"/>
      <c r="G8792" s="145"/>
    </row>
    <row r="8793" spans="1:7">
      <c r="A8793" s="65"/>
      <c r="B8793" s="65"/>
      <c r="C8793" s="65"/>
      <c r="D8793" s="65"/>
      <c r="E8793" s="65"/>
      <c r="F8793" s="65"/>
      <c r="G8793" s="145"/>
    </row>
    <row r="8794" spans="1:7">
      <c r="A8794" s="65"/>
      <c r="B8794" s="65"/>
      <c r="C8794" s="65"/>
      <c r="D8794" s="65"/>
      <c r="E8794" s="65"/>
      <c r="F8794" s="65"/>
      <c r="G8794" s="145"/>
    </row>
    <row r="8795" spans="1:7">
      <c r="A8795" s="65"/>
      <c r="B8795" s="65"/>
      <c r="C8795" s="65"/>
      <c r="D8795" s="65"/>
      <c r="E8795" s="65"/>
      <c r="F8795" s="65"/>
      <c r="G8795" s="145"/>
    </row>
    <row r="8796" spans="1:7">
      <c r="A8796" s="65"/>
      <c r="B8796" s="65"/>
      <c r="C8796" s="65"/>
      <c r="D8796" s="65"/>
      <c r="E8796" s="65"/>
      <c r="F8796" s="65"/>
      <c r="G8796" s="145"/>
    </row>
    <row r="8797" spans="1:7">
      <c r="A8797" s="65"/>
      <c r="B8797" s="65"/>
      <c r="C8797" s="65"/>
      <c r="D8797" s="65"/>
      <c r="E8797" s="65"/>
      <c r="F8797" s="65"/>
      <c r="G8797" s="145"/>
    </row>
    <row r="8798" spans="1:7">
      <c r="A8798" s="65"/>
      <c r="B8798" s="65"/>
      <c r="C8798" s="65"/>
      <c r="D8798" s="65"/>
      <c r="E8798" s="65"/>
      <c r="F8798" s="65"/>
      <c r="G8798" s="145"/>
    </row>
    <row r="8799" spans="1:7">
      <c r="A8799" s="65"/>
      <c r="B8799" s="65"/>
      <c r="C8799" s="65"/>
      <c r="D8799" s="65"/>
      <c r="E8799" s="65"/>
      <c r="F8799" s="65"/>
      <c r="G8799" s="145"/>
    </row>
    <row r="8800" spans="1:7">
      <c r="A8800" s="65"/>
      <c r="B8800" s="65"/>
      <c r="C8800" s="65"/>
      <c r="D8800" s="65"/>
      <c r="E8800" s="65"/>
      <c r="F8800" s="65"/>
      <c r="G8800" s="145"/>
    </row>
    <row r="8801" spans="1:7">
      <c r="A8801" s="65"/>
      <c r="B8801" s="65"/>
      <c r="C8801" s="65"/>
      <c r="D8801" s="65"/>
      <c r="E8801" s="65"/>
      <c r="F8801" s="65"/>
      <c r="G8801" s="145"/>
    </row>
    <row r="8802" spans="1:7">
      <c r="A8802" s="65"/>
      <c r="B8802" s="65"/>
      <c r="C8802" s="65"/>
      <c r="D8802" s="65"/>
      <c r="E8802" s="65"/>
      <c r="F8802" s="65"/>
      <c r="G8802" s="145"/>
    </row>
    <row r="8803" spans="1:7">
      <c r="A8803" s="65"/>
      <c r="B8803" s="65"/>
      <c r="C8803" s="65"/>
      <c r="D8803" s="65"/>
      <c r="E8803" s="65"/>
      <c r="F8803" s="65"/>
      <c r="G8803" s="145"/>
    </row>
    <row r="8804" spans="1:7">
      <c r="A8804" s="65"/>
      <c r="B8804" s="65"/>
      <c r="C8804" s="65"/>
      <c r="D8804" s="65"/>
      <c r="E8804" s="65"/>
      <c r="F8804" s="65"/>
      <c r="G8804" s="145"/>
    </row>
    <row r="8805" spans="1:7">
      <c r="A8805" s="65"/>
      <c r="B8805" s="65"/>
      <c r="C8805" s="65"/>
      <c r="D8805" s="65"/>
      <c r="E8805" s="65"/>
      <c r="F8805" s="65"/>
      <c r="G8805" s="145"/>
    </row>
    <row r="8806" spans="1:7">
      <c r="A8806" s="65"/>
      <c r="B8806" s="65"/>
      <c r="C8806" s="65"/>
      <c r="D8806" s="65"/>
      <c r="E8806" s="65"/>
      <c r="F8806" s="65"/>
      <c r="G8806" s="145"/>
    </row>
    <row r="8807" spans="1:7">
      <c r="A8807" s="65"/>
      <c r="B8807" s="65"/>
      <c r="C8807" s="65"/>
      <c r="D8807" s="65"/>
      <c r="E8807" s="65"/>
      <c r="F8807" s="65"/>
      <c r="G8807" s="145"/>
    </row>
    <row r="8808" spans="1:7">
      <c r="A8808" s="65"/>
      <c r="B8808" s="65"/>
      <c r="C8808" s="65"/>
      <c r="D8808" s="65"/>
      <c r="E8808" s="65"/>
      <c r="F8808" s="65"/>
      <c r="G8808" s="145"/>
    </row>
    <row r="8809" spans="1:7">
      <c r="A8809" s="65"/>
      <c r="B8809" s="65"/>
      <c r="C8809" s="65"/>
      <c r="D8809" s="65"/>
      <c r="E8809" s="65"/>
      <c r="F8809" s="65"/>
      <c r="G8809" s="145"/>
    </row>
    <row r="8810" spans="1:7">
      <c r="A8810" s="65"/>
      <c r="B8810" s="65"/>
      <c r="C8810" s="65"/>
      <c r="D8810" s="65"/>
      <c r="E8810" s="65"/>
      <c r="F8810" s="65"/>
      <c r="G8810" s="145"/>
    </row>
    <row r="8811" spans="1:7">
      <c r="A8811" s="65"/>
      <c r="B8811" s="65"/>
      <c r="C8811" s="65"/>
      <c r="D8811" s="65"/>
      <c r="E8811" s="65"/>
      <c r="F8811" s="65"/>
      <c r="G8811" s="145"/>
    </row>
    <row r="8812" spans="1:7">
      <c r="A8812" s="65"/>
      <c r="B8812" s="65"/>
      <c r="C8812" s="65"/>
      <c r="D8812" s="65"/>
      <c r="E8812" s="65"/>
      <c r="F8812" s="65"/>
      <c r="G8812" s="145"/>
    </row>
    <row r="8813" spans="1:7">
      <c r="A8813" s="65"/>
      <c r="B8813" s="65"/>
      <c r="C8813" s="65"/>
      <c r="D8813" s="65"/>
      <c r="E8813" s="65"/>
      <c r="F8813" s="65"/>
      <c r="G8813" s="145"/>
    </row>
    <row r="8814" spans="1:7">
      <c r="A8814" s="65"/>
      <c r="B8814" s="65"/>
      <c r="C8814" s="65"/>
      <c r="D8814" s="65"/>
      <c r="E8814" s="65"/>
      <c r="F8814" s="65"/>
      <c r="G8814" s="145"/>
    </row>
    <row r="8815" spans="1:7">
      <c r="A8815" s="65"/>
      <c r="B8815" s="65"/>
      <c r="C8815" s="65"/>
      <c r="D8815" s="65"/>
      <c r="E8815" s="65"/>
      <c r="F8815" s="65"/>
      <c r="G8815" s="145"/>
    </row>
    <row r="8816" spans="1:7">
      <c r="A8816" s="65"/>
      <c r="B8816" s="65"/>
      <c r="C8816" s="65"/>
      <c r="D8816" s="65"/>
      <c r="E8816" s="65"/>
      <c r="F8816" s="65"/>
      <c r="G8816" s="145"/>
    </row>
    <row r="8817" spans="1:7">
      <c r="A8817" s="65"/>
      <c r="B8817" s="65"/>
      <c r="C8817" s="65"/>
      <c r="D8817" s="65"/>
      <c r="E8817" s="65"/>
      <c r="F8817" s="65"/>
      <c r="G8817" s="145"/>
    </row>
    <row r="8818" spans="1:7">
      <c r="A8818" s="65"/>
      <c r="B8818" s="65"/>
      <c r="C8818" s="65"/>
      <c r="D8818" s="65"/>
      <c r="E8818" s="65"/>
      <c r="F8818" s="65"/>
      <c r="G8818" s="145"/>
    </row>
    <row r="8819" spans="1:7">
      <c r="A8819" s="65"/>
      <c r="B8819" s="65"/>
      <c r="C8819" s="65"/>
      <c r="D8819" s="65"/>
      <c r="E8819" s="65"/>
      <c r="F8819" s="65"/>
      <c r="G8819" s="145"/>
    </row>
    <row r="8820" spans="1:7">
      <c r="A8820" s="65"/>
      <c r="B8820" s="65"/>
      <c r="C8820" s="65"/>
      <c r="D8820" s="65"/>
      <c r="E8820" s="65"/>
      <c r="F8820" s="65"/>
      <c r="G8820" s="145"/>
    </row>
    <row r="8821" spans="1:7">
      <c r="A8821" s="65"/>
      <c r="B8821" s="65"/>
      <c r="C8821" s="65"/>
      <c r="D8821" s="65"/>
      <c r="E8821" s="65"/>
      <c r="F8821" s="65"/>
      <c r="G8821" s="145"/>
    </row>
    <row r="8822" spans="1:7">
      <c r="A8822" s="65"/>
      <c r="B8822" s="65"/>
      <c r="C8822" s="65"/>
      <c r="D8822" s="65"/>
      <c r="E8822" s="65"/>
      <c r="F8822" s="65"/>
      <c r="G8822" s="145"/>
    </row>
    <row r="8823" spans="1:7">
      <c r="A8823" s="65"/>
      <c r="B8823" s="65"/>
      <c r="C8823" s="65"/>
      <c r="D8823" s="65"/>
      <c r="E8823" s="65"/>
      <c r="F8823" s="65"/>
      <c r="G8823" s="145"/>
    </row>
    <row r="8824" spans="1:7">
      <c r="A8824" s="65"/>
      <c r="B8824" s="65"/>
      <c r="C8824" s="65"/>
      <c r="D8824" s="65"/>
      <c r="E8824" s="65"/>
      <c r="F8824" s="65"/>
      <c r="G8824" s="145"/>
    </row>
    <row r="8825" spans="1:7">
      <c r="A8825" s="65"/>
      <c r="B8825" s="65"/>
      <c r="C8825" s="65"/>
      <c r="D8825" s="65"/>
      <c r="E8825" s="65"/>
      <c r="F8825" s="65"/>
      <c r="G8825" s="145"/>
    </row>
    <row r="8826" spans="1:7">
      <c r="A8826" s="65"/>
      <c r="B8826" s="65"/>
      <c r="C8826" s="65"/>
      <c r="D8826" s="65"/>
      <c r="E8826" s="65"/>
      <c r="F8826" s="65"/>
      <c r="G8826" s="145"/>
    </row>
    <row r="8827" spans="1:7">
      <c r="A8827" s="65"/>
      <c r="B8827" s="65"/>
      <c r="C8827" s="65"/>
      <c r="D8827" s="65"/>
      <c r="E8827" s="65"/>
      <c r="F8827" s="65"/>
      <c r="G8827" s="145"/>
    </row>
    <row r="8828" spans="1:7">
      <c r="A8828" s="65"/>
      <c r="B8828" s="65"/>
      <c r="C8828" s="65"/>
      <c r="D8828" s="65"/>
      <c r="E8828" s="65"/>
      <c r="F8828" s="65"/>
      <c r="G8828" s="145"/>
    </row>
    <row r="8829" spans="1:7">
      <c r="A8829" s="65"/>
      <c r="B8829" s="65"/>
      <c r="C8829" s="65"/>
      <c r="D8829" s="65"/>
      <c r="E8829" s="65"/>
      <c r="F8829" s="65"/>
      <c r="G8829" s="145"/>
    </row>
    <row r="8830" spans="1:7">
      <c r="A8830" s="65"/>
      <c r="B8830" s="65"/>
      <c r="C8830" s="65"/>
      <c r="D8830" s="65"/>
      <c r="E8830" s="65"/>
      <c r="F8830" s="65"/>
      <c r="G8830" s="145"/>
    </row>
    <row r="8831" spans="1:7">
      <c r="A8831" s="65"/>
      <c r="B8831" s="65"/>
      <c r="C8831" s="65"/>
      <c r="D8831" s="65"/>
      <c r="E8831" s="65"/>
      <c r="F8831" s="65"/>
      <c r="G8831" s="145"/>
    </row>
    <row r="8832" spans="1:7">
      <c r="A8832" s="65"/>
      <c r="B8832" s="65"/>
      <c r="C8832" s="65"/>
      <c r="D8832" s="65"/>
      <c r="E8832" s="65"/>
      <c r="F8832" s="65"/>
      <c r="G8832" s="145"/>
    </row>
    <row r="8833" spans="1:7">
      <c r="A8833" s="65"/>
      <c r="B8833" s="65"/>
      <c r="C8833" s="65"/>
      <c r="D8833" s="65"/>
      <c r="E8833" s="65"/>
      <c r="F8833" s="65"/>
      <c r="G8833" s="145"/>
    </row>
    <row r="8834" spans="1:7">
      <c r="A8834" s="65"/>
      <c r="B8834" s="65"/>
      <c r="C8834" s="65"/>
      <c r="D8834" s="65"/>
      <c r="E8834" s="65"/>
      <c r="F8834" s="65"/>
      <c r="G8834" s="145"/>
    </row>
    <row r="8835" spans="1:7">
      <c r="A8835" s="65"/>
      <c r="B8835" s="65"/>
      <c r="C8835" s="65"/>
      <c r="D8835" s="65"/>
      <c r="E8835" s="65"/>
      <c r="F8835" s="65"/>
      <c r="G8835" s="145"/>
    </row>
    <row r="8836" spans="1:7">
      <c r="A8836" s="65"/>
      <c r="B8836" s="65"/>
      <c r="C8836" s="65"/>
      <c r="D8836" s="65"/>
      <c r="E8836" s="65"/>
      <c r="F8836" s="65"/>
      <c r="G8836" s="145"/>
    </row>
    <row r="8837" spans="1:7">
      <c r="A8837" s="65"/>
      <c r="B8837" s="65"/>
      <c r="C8837" s="65"/>
      <c r="D8837" s="65"/>
      <c r="E8837" s="65"/>
      <c r="F8837" s="65"/>
      <c r="G8837" s="145"/>
    </row>
    <row r="8838" spans="1:7">
      <c r="A8838" s="65"/>
      <c r="B8838" s="65"/>
      <c r="C8838" s="65"/>
      <c r="D8838" s="65"/>
      <c r="E8838" s="65"/>
      <c r="F8838" s="65"/>
      <c r="G8838" s="145"/>
    </row>
    <row r="8839" spans="1:7">
      <c r="A8839" s="65"/>
      <c r="B8839" s="65"/>
      <c r="C8839" s="65"/>
      <c r="D8839" s="65"/>
      <c r="E8839" s="65"/>
      <c r="F8839" s="65"/>
      <c r="G8839" s="145"/>
    </row>
    <row r="8840" spans="1:7">
      <c r="A8840" s="65"/>
      <c r="B8840" s="65"/>
      <c r="C8840" s="65"/>
      <c r="D8840" s="65"/>
      <c r="E8840" s="65"/>
      <c r="F8840" s="65"/>
      <c r="G8840" s="145"/>
    </row>
    <row r="8841" spans="1:7">
      <c r="A8841" s="65"/>
      <c r="B8841" s="65"/>
      <c r="C8841" s="65"/>
      <c r="D8841" s="65"/>
      <c r="E8841" s="65"/>
      <c r="F8841" s="65"/>
      <c r="G8841" s="145"/>
    </row>
    <row r="8842" spans="1:7">
      <c r="A8842" s="65"/>
      <c r="B8842" s="65"/>
      <c r="C8842" s="65"/>
      <c r="D8842" s="65"/>
      <c r="E8842" s="65"/>
      <c r="F8842" s="65"/>
      <c r="G8842" s="145"/>
    </row>
    <row r="8843" spans="1:7">
      <c r="A8843" s="65"/>
      <c r="B8843" s="65"/>
      <c r="C8843" s="65"/>
      <c r="D8843" s="65"/>
      <c r="E8843" s="65"/>
      <c r="F8843" s="65"/>
      <c r="G8843" s="145"/>
    </row>
    <row r="8844" spans="1:7">
      <c r="A8844" s="65"/>
      <c r="B8844" s="65"/>
      <c r="C8844" s="65"/>
      <c r="D8844" s="65"/>
      <c r="E8844" s="65"/>
      <c r="F8844" s="65"/>
      <c r="G8844" s="145"/>
    </row>
    <row r="8845" spans="1:7">
      <c r="A8845" s="65"/>
      <c r="B8845" s="65"/>
      <c r="C8845" s="65"/>
      <c r="D8845" s="65"/>
      <c r="E8845" s="65"/>
      <c r="F8845" s="65"/>
      <c r="G8845" s="145"/>
    </row>
    <row r="8846" spans="1:7">
      <c r="A8846" s="65"/>
      <c r="B8846" s="65"/>
      <c r="C8846" s="65"/>
      <c r="D8846" s="65"/>
      <c r="E8846" s="65"/>
      <c r="F8846" s="65"/>
      <c r="G8846" s="145"/>
    </row>
    <row r="8847" spans="1:7">
      <c r="A8847" s="65"/>
      <c r="B8847" s="65"/>
      <c r="C8847" s="65"/>
      <c r="D8847" s="65"/>
      <c r="E8847" s="65"/>
      <c r="F8847" s="65"/>
      <c r="G8847" s="145"/>
    </row>
    <row r="8848" spans="1:7">
      <c r="A8848" s="65"/>
      <c r="B8848" s="65"/>
      <c r="C8848" s="65"/>
      <c r="D8848" s="65"/>
      <c r="E8848" s="65"/>
      <c r="F8848" s="65"/>
      <c r="G8848" s="145"/>
    </row>
    <row r="8849" spans="1:7">
      <c r="A8849" s="65"/>
      <c r="B8849" s="65"/>
      <c r="C8849" s="65"/>
      <c r="D8849" s="65"/>
      <c r="E8849" s="65"/>
      <c r="F8849" s="65"/>
      <c r="G8849" s="145"/>
    </row>
    <row r="8850" spans="1:7">
      <c r="A8850" s="65"/>
      <c r="B8850" s="65"/>
      <c r="C8850" s="65"/>
      <c r="D8850" s="65"/>
      <c r="E8850" s="65"/>
      <c r="F8850" s="65"/>
      <c r="G8850" s="145"/>
    </row>
    <row r="8851" spans="1:7">
      <c r="A8851" s="65"/>
      <c r="B8851" s="65"/>
      <c r="C8851" s="65"/>
      <c r="D8851" s="65"/>
      <c r="E8851" s="65"/>
      <c r="F8851" s="65"/>
      <c r="G8851" s="145"/>
    </row>
    <row r="8852" spans="1:7">
      <c r="A8852" s="65"/>
      <c r="B8852" s="65"/>
      <c r="C8852" s="65"/>
      <c r="D8852" s="65"/>
      <c r="E8852" s="65"/>
      <c r="F8852" s="65"/>
      <c r="G8852" s="145"/>
    </row>
    <row r="8853" spans="1:7">
      <c r="A8853" s="65"/>
      <c r="B8853" s="65"/>
      <c r="C8853" s="65"/>
      <c r="D8853" s="65"/>
      <c r="E8853" s="65"/>
      <c r="F8853" s="65"/>
      <c r="G8853" s="145"/>
    </row>
    <row r="8854" spans="1:7">
      <c r="A8854" s="65"/>
      <c r="B8854" s="65"/>
      <c r="C8854" s="65"/>
      <c r="D8854" s="65"/>
      <c r="E8854" s="65"/>
      <c r="F8854" s="65"/>
      <c r="G8854" s="145"/>
    </row>
    <row r="8855" spans="1:7">
      <c r="A8855" s="65"/>
      <c r="B8855" s="65"/>
      <c r="C8855" s="65"/>
      <c r="D8855" s="65"/>
      <c r="E8855" s="65"/>
      <c r="F8855" s="65"/>
      <c r="G8855" s="145"/>
    </row>
    <row r="8856" spans="1:7">
      <c r="A8856" s="65"/>
      <c r="B8856" s="65"/>
      <c r="C8856" s="65"/>
      <c r="D8856" s="65"/>
      <c r="E8856" s="65"/>
      <c r="F8856" s="65"/>
      <c r="G8856" s="145"/>
    </row>
    <row r="8857" spans="1:7">
      <c r="A8857" s="65"/>
      <c r="B8857" s="65"/>
      <c r="C8857" s="65"/>
      <c r="D8857" s="65"/>
      <c r="E8857" s="65"/>
      <c r="F8857" s="65"/>
      <c r="G8857" s="145"/>
    </row>
    <row r="8858" spans="1:7">
      <c r="A8858" s="65"/>
      <c r="B8858" s="65"/>
      <c r="C8858" s="65"/>
      <c r="D8858" s="65"/>
      <c r="E8858" s="65"/>
      <c r="F8858" s="65"/>
      <c r="G8858" s="145"/>
    </row>
    <row r="8859" spans="1:7">
      <c r="A8859" s="65"/>
      <c r="B8859" s="65"/>
      <c r="C8859" s="65"/>
      <c r="D8859" s="65"/>
      <c r="E8859" s="65"/>
      <c r="F8859" s="65"/>
      <c r="G8859" s="145"/>
    </row>
    <row r="8860" spans="1:7">
      <c r="A8860" s="65"/>
      <c r="B8860" s="65"/>
      <c r="C8860" s="65"/>
      <c r="D8860" s="65"/>
      <c r="E8860" s="65"/>
      <c r="F8860" s="65"/>
      <c r="G8860" s="145"/>
    </row>
    <row r="8861" spans="1:7">
      <c r="A8861" s="65"/>
      <c r="B8861" s="65"/>
      <c r="C8861" s="65"/>
      <c r="D8861" s="65"/>
      <c r="E8861" s="65"/>
      <c r="F8861" s="65"/>
      <c r="G8861" s="145"/>
    </row>
    <row r="8862" spans="1:7">
      <c r="A8862" s="65"/>
      <c r="B8862" s="65"/>
      <c r="C8862" s="65"/>
      <c r="D8862" s="65"/>
      <c r="E8862" s="65"/>
      <c r="F8862" s="65"/>
      <c r="G8862" s="145"/>
    </row>
    <row r="8863" spans="1:7">
      <c r="A8863" s="65"/>
      <c r="B8863" s="65"/>
      <c r="C8863" s="65"/>
      <c r="D8863" s="65"/>
      <c r="E8863" s="65"/>
      <c r="F8863" s="65"/>
      <c r="G8863" s="145"/>
    </row>
    <row r="8864" spans="1:7">
      <c r="A8864" s="65"/>
      <c r="B8864" s="65"/>
      <c r="C8864" s="65"/>
      <c r="D8864" s="65"/>
      <c r="E8864" s="65"/>
      <c r="F8864" s="65"/>
      <c r="G8864" s="145"/>
    </row>
    <row r="8865" spans="1:7">
      <c r="A8865" s="65"/>
      <c r="B8865" s="65"/>
      <c r="C8865" s="65"/>
      <c r="D8865" s="65"/>
      <c r="E8865" s="65"/>
      <c r="F8865" s="65"/>
      <c r="G8865" s="145"/>
    </row>
    <row r="8866" spans="1:7">
      <c r="A8866" s="65"/>
      <c r="B8866" s="65"/>
      <c r="C8866" s="65"/>
      <c r="D8866" s="65"/>
      <c r="E8866" s="65"/>
      <c r="F8866" s="65"/>
      <c r="G8866" s="145"/>
    </row>
    <row r="8867" spans="1:7">
      <c r="A8867" s="65"/>
      <c r="B8867" s="65"/>
      <c r="C8867" s="65"/>
      <c r="D8867" s="65"/>
      <c r="E8867" s="65"/>
      <c r="F8867" s="65"/>
      <c r="G8867" s="145"/>
    </row>
    <row r="8868" spans="1:7">
      <c r="A8868" s="65"/>
      <c r="B8868" s="65"/>
      <c r="C8868" s="65"/>
      <c r="D8868" s="65"/>
      <c r="E8868" s="65"/>
      <c r="F8868" s="65"/>
      <c r="G8868" s="145"/>
    </row>
    <row r="8869" spans="1:7">
      <c r="A8869" s="65"/>
      <c r="B8869" s="65"/>
      <c r="C8869" s="65"/>
      <c r="D8869" s="65"/>
      <c r="E8869" s="65"/>
      <c r="F8869" s="65"/>
      <c r="G8869" s="145"/>
    </row>
    <row r="8870" spans="1:7">
      <c r="A8870" s="65"/>
      <c r="B8870" s="65"/>
      <c r="C8870" s="65"/>
      <c r="D8870" s="65"/>
      <c r="E8870" s="65"/>
      <c r="F8870" s="65"/>
      <c r="G8870" s="145"/>
    </row>
    <row r="8871" spans="1:7">
      <c r="A8871" s="65"/>
      <c r="B8871" s="65"/>
      <c r="C8871" s="65"/>
      <c r="D8871" s="65"/>
      <c r="E8871" s="65"/>
      <c r="F8871" s="65"/>
      <c r="G8871" s="145"/>
    </row>
    <row r="8872" spans="1:7">
      <c r="A8872" s="65"/>
      <c r="B8872" s="65"/>
      <c r="C8872" s="65"/>
      <c r="D8872" s="65"/>
      <c r="E8872" s="65"/>
      <c r="F8872" s="65"/>
      <c r="G8872" s="145"/>
    </row>
    <row r="8873" spans="1:7">
      <c r="A8873" s="65"/>
      <c r="B8873" s="65"/>
      <c r="C8873" s="65"/>
      <c r="D8873" s="65"/>
      <c r="E8873" s="65"/>
      <c r="F8873" s="65"/>
      <c r="G8873" s="145"/>
    </row>
    <row r="8874" spans="1:7">
      <c r="A8874" s="65"/>
      <c r="B8874" s="65"/>
      <c r="C8874" s="65"/>
      <c r="D8874" s="65"/>
      <c r="E8874" s="65"/>
      <c r="F8874" s="65"/>
      <c r="G8874" s="145"/>
    </row>
    <row r="8875" spans="1:7">
      <c r="A8875" s="65"/>
      <c r="B8875" s="65"/>
      <c r="C8875" s="65"/>
      <c r="D8875" s="65"/>
      <c r="E8875" s="65"/>
      <c r="F8875" s="65"/>
      <c r="G8875" s="145"/>
    </row>
    <row r="8876" spans="1:7">
      <c r="A8876" s="65"/>
      <c r="B8876" s="65"/>
      <c r="C8876" s="65"/>
      <c r="D8876" s="65"/>
      <c r="E8876" s="65"/>
      <c r="F8876" s="65"/>
      <c r="G8876" s="145"/>
    </row>
    <row r="8877" spans="1:7">
      <c r="A8877" s="65"/>
      <c r="B8877" s="65"/>
      <c r="C8877" s="65"/>
      <c r="D8877" s="65"/>
      <c r="E8877" s="65"/>
      <c r="F8877" s="65"/>
      <c r="G8877" s="145"/>
    </row>
    <row r="8878" spans="1:7">
      <c r="A8878" s="65"/>
      <c r="B8878" s="65"/>
      <c r="C8878" s="65"/>
      <c r="D8878" s="65"/>
      <c r="E8878" s="65"/>
      <c r="F8878" s="65"/>
      <c r="G8878" s="145"/>
    </row>
    <row r="8879" spans="1:7">
      <c r="A8879" s="65"/>
      <c r="B8879" s="65"/>
      <c r="C8879" s="65"/>
      <c r="D8879" s="65"/>
      <c r="E8879" s="65"/>
      <c r="F8879" s="65"/>
      <c r="G8879" s="145"/>
    </row>
    <row r="8880" spans="1:7">
      <c r="A8880" s="65"/>
      <c r="B8880" s="65"/>
      <c r="C8880" s="65"/>
      <c r="D8880" s="65"/>
      <c r="E8880" s="65"/>
      <c r="F8880" s="65"/>
      <c r="G8880" s="145"/>
    </row>
    <row r="8881" spans="1:7">
      <c r="A8881" s="65"/>
      <c r="B8881" s="65"/>
      <c r="C8881" s="65"/>
      <c r="D8881" s="65"/>
      <c r="E8881" s="65"/>
      <c r="F8881" s="65"/>
      <c r="G8881" s="145"/>
    </row>
    <row r="8882" spans="1:7">
      <c r="A8882" s="65"/>
      <c r="B8882" s="65"/>
      <c r="C8882" s="65"/>
      <c r="D8882" s="65"/>
      <c r="E8882" s="65"/>
      <c r="F8882" s="65"/>
      <c r="G8882" s="145"/>
    </row>
    <row r="8883" spans="1:7">
      <c r="A8883" s="65"/>
      <c r="B8883" s="65"/>
      <c r="C8883" s="65"/>
      <c r="D8883" s="65"/>
      <c r="E8883" s="65"/>
      <c r="F8883" s="65"/>
      <c r="G8883" s="145"/>
    </row>
    <row r="8884" spans="1:7">
      <c r="A8884" s="65"/>
      <c r="B8884" s="65"/>
      <c r="C8884" s="65"/>
      <c r="D8884" s="65"/>
      <c r="E8884" s="65"/>
      <c r="F8884" s="65"/>
      <c r="G8884" s="145"/>
    </row>
    <row r="8885" spans="1:7">
      <c r="A8885" s="65"/>
      <c r="B8885" s="65"/>
      <c r="C8885" s="65"/>
      <c r="D8885" s="65"/>
      <c r="E8885" s="65"/>
      <c r="F8885" s="65"/>
      <c r="G8885" s="145"/>
    </row>
    <row r="8886" spans="1:7">
      <c r="A8886" s="65"/>
      <c r="B8886" s="65"/>
      <c r="C8886" s="65"/>
      <c r="D8886" s="65"/>
      <c r="E8886" s="65"/>
      <c r="F8886" s="65"/>
      <c r="G8886" s="145"/>
    </row>
    <row r="8887" spans="1:7">
      <c r="A8887" s="65"/>
      <c r="B8887" s="65"/>
      <c r="C8887" s="65"/>
      <c r="D8887" s="65"/>
      <c r="E8887" s="65"/>
      <c r="F8887" s="65"/>
      <c r="G8887" s="145"/>
    </row>
    <row r="8888" spans="1:7">
      <c r="A8888" s="65"/>
      <c r="B8888" s="65"/>
      <c r="C8888" s="65"/>
      <c r="D8888" s="65"/>
      <c r="E8888" s="65"/>
      <c r="F8888" s="65"/>
      <c r="G8888" s="145"/>
    </row>
    <row r="8889" spans="1:7">
      <c r="A8889" s="65"/>
      <c r="B8889" s="65"/>
      <c r="C8889" s="65"/>
      <c r="D8889" s="65"/>
      <c r="E8889" s="65"/>
      <c r="F8889" s="65"/>
      <c r="G8889" s="145"/>
    </row>
    <row r="8890" spans="1:7">
      <c r="A8890" s="65"/>
      <c r="B8890" s="65"/>
      <c r="C8890" s="65"/>
      <c r="D8890" s="65"/>
      <c r="E8890" s="65"/>
      <c r="F8890" s="65"/>
      <c r="G8890" s="145"/>
    </row>
    <row r="8891" spans="1:7">
      <c r="A8891" s="65"/>
      <c r="B8891" s="65"/>
      <c r="C8891" s="65"/>
      <c r="D8891" s="65"/>
      <c r="E8891" s="65"/>
      <c r="F8891" s="65"/>
      <c r="G8891" s="145"/>
    </row>
    <row r="8892" spans="1:7">
      <c r="A8892" s="65"/>
      <c r="B8892" s="65"/>
      <c r="C8892" s="65"/>
      <c r="D8892" s="65"/>
      <c r="E8892" s="65"/>
      <c r="F8892" s="65"/>
      <c r="G8892" s="145"/>
    </row>
    <row r="8893" spans="1:7">
      <c r="A8893" s="65"/>
      <c r="B8893" s="65"/>
      <c r="C8893" s="65"/>
      <c r="D8893" s="65"/>
      <c r="E8893" s="65"/>
      <c r="F8893" s="65"/>
      <c r="G8893" s="145"/>
    </row>
    <row r="8894" spans="1:7">
      <c r="A8894" s="65"/>
      <c r="B8894" s="65"/>
      <c r="C8894" s="65"/>
      <c r="D8894" s="65"/>
      <c r="E8894" s="65"/>
      <c r="F8894" s="65"/>
      <c r="G8894" s="145"/>
    </row>
    <row r="8895" spans="1:7">
      <c r="A8895" s="65"/>
      <c r="B8895" s="65"/>
      <c r="C8895" s="65"/>
      <c r="D8895" s="65"/>
      <c r="E8895" s="65"/>
      <c r="F8895" s="65"/>
      <c r="G8895" s="145"/>
    </row>
    <row r="8896" spans="1:7">
      <c r="A8896" s="65"/>
      <c r="B8896" s="65"/>
      <c r="C8896" s="65"/>
      <c r="D8896" s="65"/>
      <c r="E8896" s="65"/>
      <c r="F8896" s="65"/>
      <c r="G8896" s="145"/>
    </row>
    <row r="8897" spans="1:7">
      <c r="A8897" s="65"/>
      <c r="B8897" s="65"/>
      <c r="C8897" s="65"/>
      <c r="D8897" s="65"/>
      <c r="E8897" s="65"/>
      <c r="F8897" s="65"/>
      <c r="G8897" s="145"/>
    </row>
    <row r="8898" spans="1:7">
      <c r="A8898" s="65"/>
      <c r="B8898" s="65"/>
      <c r="C8898" s="65"/>
      <c r="D8898" s="65"/>
      <c r="E8898" s="65"/>
      <c r="F8898" s="65"/>
      <c r="G8898" s="145"/>
    </row>
    <row r="8899" spans="1:7">
      <c r="A8899" s="65"/>
      <c r="B8899" s="65"/>
      <c r="C8899" s="65"/>
      <c r="D8899" s="65"/>
      <c r="E8899" s="65"/>
      <c r="F8899" s="65"/>
      <c r="G8899" s="145"/>
    </row>
    <row r="8900" spans="1:7">
      <c r="A8900" s="65"/>
      <c r="B8900" s="65"/>
      <c r="C8900" s="65"/>
      <c r="D8900" s="65"/>
      <c r="E8900" s="65"/>
      <c r="F8900" s="65"/>
      <c r="G8900" s="145"/>
    </row>
    <row r="8901" spans="1:7">
      <c r="A8901" s="65"/>
      <c r="B8901" s="65"/>
      <c r="C8901" s="65"/>
      <c r="D8901" s="65"/>
      <c r="E8901" s="65"/>
      <c r="F8901" s="65"/>
      <c r="G8901" s="145"/>
    </row>
    <row r="8902" spans="1:7">
      <c r="A8902" s="65"/>
      <c r="B8902" s="65"/>
      <c r="C8902" s="65"/>
      <c r="D8902" s="65"/>
      <c r="E8902" s="65"/>
      <c r="F8902" s="65"/>
      <c r="G8902" s="145"/>
    </row>
    <row r="8903" spans="1:7">
      <c r="A8903" s="65"/>
      <c r="B8903" s="65"/>
      <c r="C8903" s="65"/>
      <c r="D8903" s="65"/>
      <c r="E8903" s="65"/>
      <c r="F8903" s="65"/>
      <c r="G8903" s="145"/>
    </row>
    <row r="8904" spans="1:7">
      <c r="A8904" s="65"/>
      <c r="B8904" s="65"/>
      <c r="C8904" s="65"/>
      <c r="D8904" s="65"/>
      <c r="E8904" s="65"/>
      <c r="F8904" s="65"/>
      <c r="G8904" s="145"/>
    </row>
    <row r="8905" spans="1:7">
      <c r="A8905" s="65"/>
      <c r="B8905" s="65"/>
      <c r="C8905" s="65"/>
      <c r="D8905" s="65"/>
      <c r="E8905" s="65"/>
      <c r="F8905" s="65"/>
      <c r="G8905" s="145"/>
    </row>
    <row r="8906" spans="1:7">
      <c r="A8906" s="65"/>
      <c r="B8906" s="65"/>
      <c r="C8906" s="65"/>
      <c r="D8906" s="65"/>
      <c r="E8906" s="65"/>
      <c r="F8906" s="65"/>
      <c r="G8906" s="145"/>
    </row>
    <row r="8907" spans="1:7">
      <c r="A8907" s="65"/>
      <c r="B8907" s="65"/>
      <c r="C8907" s="65"/>
      <c r="D8907" s="65"/>
      <c r="E8907" s="65"/>
      <c r="F8907" s="65"/>
      <c r="G8907" s="145"/>
    </row>
    <row r="8908" spans="1:7">
      <c r="A8908" s="65"/>
      <c r="B8908" s="65"/>
      <c r="C8908" s="65"/>
      <c r="D8908" s="65"/>
      <c r="E8908" s="65"/>
      <c r="F8908" s="65"/>
      <c r="G8908" s="145"/>
    </row>
    <row r="8909" spans="1:7">
      <c r="A8909" s="65"/>
      <c r="B8909" s="65"/>
      <c r="C8909" s="65"/>
      <c r="D8909" s="65"/>
      <c r="E8909" s="65"/>
      <c r="F8909" s="65"/>
      <c r="G8909" s="145"/>
    </row>
    <row r="8910" spans="1:7">
      <c r="A8910" s="65"/>
      <c r="B8910" s="65"/>
      <c r="C8910" s="65"/>
      <c r="D8910" s="65"/>
      <c r="E8910" s="65"/>
      <c r="F8910" s="65"/>
      <c r="G8910" s="145"/>
    </row>
    <row r="8911" spans="1:7">
      <c r="A8911" s="65"/>
      <c r="B8911" s="65"/>
      <c r="C8911" s="65"/>
      <c r="D8911" s="65"/>
      <c r="E8911" s="65"/>
      <c r="F8911" s="65"/>
      <c r="G8911" s="145"/>
    </row>
    <row r="8912" spans="1:7">
      <c r="A8912" s="65"/>
      <c r="B8912" s="65"/>
      <c r="C8912" s="65"/>
      <c r="D8912" s="65"/>
      <c r="E8912" s="65"/>
      <c r="F8912" s="65"/>
      <c r="G8912" s="145"/>
    </row>
    <row r="8913" spans="1:7">
      <c r="A8913" s="65"/>
      <c r="B8913" s="65"/>
      <c r="C8913" s="65"/>
      <c r="D8913" s="65"/>
      <c r="E8913" s="65"/>
      <c r="F8913" s="65"/>
      <c r="G8913" s="145"/>
    </row>
    <row r="8914" spans="1:7">
      <c r="A8914" s="65"/>
      <c r="B8914" s="65"/>
      <c r="C8914" s="65"/>
      <c r="D8914" s="65"/>
      <c r="E8914" s="65"/>
      <c r="F8914" s="65"/>
      <c r="G8914" s="145"/>
    </row>
    <row r="8915" spans="1:7">
      <c r="A8915" s="65"/>
      <c r="B8915" s="65"/>
      <c r="C8915" s="65"/>
      <c r="D8915" s="65"/>
      <c r="E8915" s="65"/>
      <c r="F8915" s="65"/>
      <c r="G8915" s="145"/>
    </row>
    <row r="8916" spans="1:7">
      <c r="A8916" s="65"/>
      <c r="B8916" s="65"/>
      <c r="C8916" s="65"/>
      <c r="D8916" s="65"/>
      <c r="E8916" s="65"/>
      <c r="F8916" s="65"/>
      <c r="G8916" s="145"/>
    </row>
    <row r="8917" spans="1:7">
      <c r="A8917" s="65"/>
      <c r="B8917" s="65"/>
      <c r="C8917" s="65"/>
      <c r="D8917" s="65"/>
      <c r="E8917" s="65"/>
      <c r="F8917" s="65"/>
      <c r="G8917" s="145"/>
    </row>
    <row r="8918" spans="1:7">
      <c r="A8918" s="65"/>
      <c r="B8918" s="65"/>
      <c r="C8918" s="65"/>
      <c r="D8918" s="65"/>
      <c r="E8918" s="65"/>
      <c r="F8918" s="65"/>
      <c r="G8918" s="145"/>
    </row>
    <row r="8919" spans="1:7">
      <c r="A8919" s="65"/>
      <c r="B8919" s="65"/>
      <c r="C8919" s="65"/>
      <c r="D8919" s="65"/>
      <c r="E8919" s="65"/>
      <c r="F8919" s="65"/>
      <c r="G8919" s="145"/>
    </row>
    <row r="8920" spans="1:7">
      <c r="A8920" s="65"/>
      <c r="B8920" s="65"/>
      <c r="C8920" s="65"/>
      <c r="D8920" s="65"/>
      <c r="E8920" s="65"/>
      <c r="F8920" s="65"/>
      <c r="G8920" s="145"/>
    </row>
    <row r="8921" spans="1:7">
      <c r="A8921" s="65"/>
      <c r="B8921" s="65"/>
      <c r="C8921" s="65"/>
      <c r="D8921" s="65"/>
      <c r="E8921" s="65"/>
      <c r="F8921" s="65"/>
      <c r="G8921" s="145"/>
    </row>
    <row r="8922" spans="1:7">
      <c r="A8922" s="65"/>
      <c r="B8922" s="65"/>
      <c r="C8922" s="65"/>
      <c r="D8922" s="65"/>
      <c r="E8922" s="65"/>
      <c r="F8922" s="65"/>
      <c r="G8922" s="145"/>
    </row>
    <row r="8923" spans="1:7">
      <c r="A8923" s="65"/>
      <c r="B8923" s="65"/>
      <c r="C8923" s="65"/>
      <c r="D8923" s="65"/>
      <c r="E8923" s="65"/>
      <c r="F8923" s="65"/>
      <c r="G8923" s="145"/>
    </row>
    <row r="8924" spans="1:7">
      <c r="A8924" s="65"/>
      <c r="B8924" s="65"/>
      <c r="C8924" s="65"/>
      <c r="D8924" s="65"/>
      <c r="E8924" s="65"/>
      <c r="F8924" s="65"/>
      <c r="G8924" s="145"/>
    </row>
    <row r="8925" spans="1:7">
      <c r="A8925" s="65"/>
      <c r="B8925" s="65"/>
      <c r="C8925" s="65"/>
      <c r="D8925" s="65"/>
      <c r="E8925" s="65"/>
      <c r="F8925" s="65"/>
      <c r="G8925" s="145"/>
    </row>
    <row r="8926" spans="1:7">
      <c r="A8926" s="65"/>
      <c r="B8926" s="65"/>
      <c r="C8926" s="65"/>
      <c r="D8926" s="65"/>
      <c r="E8926" s="65"/>
      <c r="F8926" s="65"/>
      <c r="G8926" s="145"/>
    </row>
    <row r="8927" spans="1:7">
      <c r="A8927" s="65"/>
      <c r="B8927" s="65"/>
      <c r="C8927" s="65"/>
      <c r="D8927" s="65"/>
      <c r="E8927" s="65"/>
      <c r="F8927" s="65"/>
      <c r="G8927" s="145"/>
    </row>
    <row r="8928" spans="1:7">
      <c r="A8928" s="65"/>
      <c r="B8928" s="65"/>
      <c r="C8928" s="65"/>
      <c r="D8928" s="65"/>
      <c r="E8928" s="65"/>
      <c r="F8928" s="65"/>
      <c r="G8928" s="145"/>
    </row>
    <row r="8929" spans="1:7">
      <c r="A8929" s="65"/>
      <c r="B8929" s="65"/>
      <c r="C8929" s="65"/>
      <c r="D8929" s="65"/>
      <c r="E8929" s="65"/>
      <c r="F8929" s="65"/>
      <c r="G8929" s="145"/>
    </row>
    <row r="8930" spans="1:7">
      <c r="A8930" s="65"/>
      <c r="B8930" s="65"/>
      <c r="C8930" s="65"/>
      <c r="D8930" s="65"/>
      <c r="E8930" s="65"/>
      <c r="F8930" s="65"/>
      <c r="G8930" s="145"/>
    </row>
    <row r="8931" spans="1:7">
      <c r="A8931" s="65"/>
      <c r="B8931" s="65"/>
      <c r="C8931" s="65"/>
      <c r="D8931" s="65"/>
      <c r="E8931" s="65"/>
      <c r="F8931" s="65"/>
      <c r="G8931" s="145"/>
    </row>
    <row r="8932" spans="1:7">
      <c r="A8932" s="65"/>
      <c r="B8932" s="65"/>
      <c r="C8932" s="65"/>
      <c r="D8932" s="65"/>
      <c r="E8932" s="65"/>
      <c r="F8932" s="65"/>
      <c r="G8932" s="145"/>
    </row>
    <row r="8933" spans="1:7">
      <c r="A8933" s="65"/>
      <c r="B8933" s="65"/>
      <c r="C8933" s="65"/>
      <c r="D8933" s="65"/>
      <c r="E8933" s="65"/>
      <c r="F8933" s="65"/>
      <c r="G8933" s="145"/>
    </row>
    <row r="8934" spans="1:7">
      <c r="A8934" s="65"/>
      <c r="B8934" s="65"/>
      <c r="C8934" s="65"/>
      <c r="D8934" s="65"/>
      <c r="E8934" s="65"/>
      <c r="F8934" s="65"/>
      <c r="G8934" s="145"/>
    </row>
    <row r="8935" spans="1:7">
      <c r="A8935" s="65"/>
      <c r="B8935" s="65"/>
      <c r="C8935" s="65"/>
      <c r="D8935" s="65"/>
      <c r="E8935" s="65"/>
      <c r="F8935" s="65"/>
      <c r="G8935" s="145"/>
    </row>
    <row r="8936" spans="1:7">
      <c r="A8936" s="65"/>
      <c r="B8936" s="65"/>
      <c r="C8936" s="65"/>
      <c r="D8936" s="65"/>
      <c r="E8936" s="65"/>
      <c r="F8936" s="65"/>
      <c r="G8936" s="145"/>
    </row>
    <row r="8937" spans="1:7">
      <c r="A8937" s="65"/>
      <c r="B8937" s="65"/>
      <c r="C8937" s="65"/>
      <c r="D8937" s="65"/>
      <c r="E8937" s="65"/>
      <c r="F8937" s="65"/>
      <c r="G8937" s="145"/>
    </row>
    <row r="8938" spans="1:7">
      <c r="A8938" s="65"/>
      <c r="B8938" s="65"/>
      <c r="C8938" s="65"/>
      <c r="D8938" s="65"/>
      <c r="E8938" s="65"/>
      <c r="F8938" s="65"/>
      <c r="G8938" s="145"/>
    </row>
    <row r="8939" spans="1:7">
      <c r="A8939" s="65"/>
      <c r="B8939" s="65"/>
      <c r="C8939" s="65"/>
      <c r="D8939" s="65"/>
      <c r="E8939" s="65"/>
      <c r="F8939" s="65"/>
      <c r="G8939" s="145"/>
    </row>
    <row r="8940" spans="1:7">
      <c r="A8940" s="65"/>
      <c r="B8940" s="65"/>
      <c r="C8940" s="65"/>
      <c r="D8940" s="65"/>
      <c r="E8940" s="65"/>
      <c r="F8940" s="65"/>
      <c r="G8940" s="145"/>
    </row>
    <row r="8941" spans="1:7">
      <c r="A8941" s="65"/>
      <c r="B8941" s="65"/>
      <c r="C8941" s="65"/>
      <c r="D8941" s="65"/>
      <c r="E8941" s="65"/>
      <c r="F8941" s="65"/>
      <c r="G8941" s="145"/>
    </row>
    <row r="8942" spans="1:7">
      <c r="A8942" s="65"/>
      <c r="B8942" s="65"/>
      <c r="C8942" s="65"/>
      <c r="D8942" s="65"/>
      <c r="E8942" s="65"/>
      <c r="F8942" s="65"/>
      <c r="G8942" s="145"/>
    </row>
    <row r="8943" spans="1:7">
      <c r="A8943" s="65"/>
      <c r="B8943" s="65"/>
      <c r="C8943" s="65"/>
      <c r="D8943" s="65"/>
      <c r="E8943" s="65"/>
      <c r="F8943" s="65"/>
      <c r="G8943" s="145"/>
    </row>
    <row r="8944" spans="1:7">
      <c r="A8944" s="65"/>
      <c r="B8944" s="65"/>
      <c r="C8944" s="65"/>
      <c r="D8944" s="65"/>
      <c r="E8944" s="65"/>
      <c r="F8944" s="65"/>
      <c r="G8944" s="145"/>
    </row>
    <row r="8945" spans="1:7">
      <c r="A8945" s="65"/>
      <c r="B8945" s="65"/>
      <c r="C8945" s="65"/>
      <c r="D8945" s="65"/>
      <c r="E8945" s="65"/>
      <c r="F8945" s="65"/>
      <c r="G8945" s="145"/>
    </row>
    <row r="8946" spans="1:7">
      <c r="A8946" s="65"/>
      <c r="B8946" s="65"/>
      <c r="C8946" s="65"/>
      <c r="D8946" s="65"/>
      <c r="E8946" s="65"/>
      <c r="F8946" s="65"/>
      <c r="G8946" s="145"/>
    </row>
    <row r="8947" spans="1:7">
      <c r="A8947" s="65"/>
      <c r="B8947" s="65"/>
      <c r="C8947" s="65"/>
      <c r="D8947" s="65"/>
      <c r="E8947" s="65"/>
      <c r="F8947" s="65"/>
      <c r="G8947" s="145"/>
    </row>
    <row r="8948" spans="1:7">
      <c r="A8948" s="65"/>
      <c r="B8948" s="65"/>
      <c r="C8948" s="65"/>
      <c r="D8948" s="65"/>
      <c r="E8948" s="65"/>
      <c r="F8948" s="65"/>
      <c r="G8948" s="145"/>
    </row>
    <row r="8949" spans="1:7">
      <c r="A8949" s="65"/>
      <c r="B8949" s="65"/>
      <c r="C8949" s="65"/>
      <c r="D8949" s="65"/>
      <c r="E8949" s="65"/>
      <c r="F8949" s="65"/>
      <c r="G8949" s="145"/>
    </row>
    <row r="8950" spans="1:7">
      <c r="A8950" s="65"/>
      <c r="B8950" s="65"/>
      <c r="C8950" s="65"/>
      <c r="D8950" s="65"/>
      <c r="E8950" s="65"/>
      <c r="F8950" s="65"/>
      <c r="G8950" s="145"/>
    </row>
    <row r="8951" spans="1:7">
      <c r="A8951" s="65"/>
      <c r="B8951" s="65"/>
      <c r="C8951" s="65"/>
      <c r="D8951" s="65"/>
      <c r="E8951" s="65"/>
      <c r="F8951" s="65"/>
      <c r="G8951" s="145"/>
    </row>
    <row r="8952" spans="1:7">
      <c r="A8952" s="65"/>
      <c r="B8952" s="65"/>
      <c r="C8952" s="65"/>
      <c r="D8952" s="65"/>
      <c r="E8952" s="65"/>
      <c r="F8952" s="65"/>
      <c r="G8952" s="145"/>
    </row>
    <row r="8953" spans="1:7">
      <c r="A8953" s="65"/>
      <c r="B8953" s="65"/>
      <c r="C8953" s="65"/>
      <c r="D8953" s="65"/>
      <c r="E8953" s="65"/>
      <c r="F8953" s="65"/>
      <c r="G8953" s="145"/>
    </row>
    <row r="8954" spans="1:7">
      <c r="A8954" s="65"/>
      <c r="B8954" s="65"/>
      <c r="C8954" s="65"/>
      <c r="D8954" s="65"/>
      <c r="E8954" s="65"/>
      <c r="F8954" s="65"/>
      <c r="G8954" s="145"/>
    </row>
    <row r="8955" spans="1:7">
      <c r="A8955" s="65"/>
      <c r="B8955" s="65"/>
      <c r="C8955" s="65"/>
      <c r="D8955" s="65"/>
      <c r="E8955" s="65"/>
      <c r="F8955" s="65"/>
      <c r="G8955" s="145"/>
    </row>
    <row r="8956" spans="1:7">
      <c r="A8956" s="65"/>
      <c r="B8956" s="65"/>
      <c r="C8956" s="65"/>
      <c r="D8956" s="65"/>
      <c r="E8956" s="65"/>
      <c r="F8956" s="65"/>
      <c r="G8956" s="145"/>
    </row>
    <row r="8957" spans="1:7">
      <c r="A8957" s="65"/>
      <c r="B8957" s="65"/>
      <c r="C8957" s="65"/>
      <c r="D8957" s="65"/>
      <c r="E8957" s="65"/>
      <c r="F8957" s="65"/>
      <c r="G8957" s="145"/>
    </row>
    <row r="8958" spans="1:7">
      <c r="A8958" s="65"/>
      <c r="B8958" s="65"/>
      <c r="C8958" s="65"/>
      <c r="D8958" s="65"/>
      <c r="E8958" s="65"/>
      <c r="F8958" s="65"/>
      <c r="G8958" s="145"/>
    </row>
    <row r="8959" spans="1:7">
      <c r="A8959" s="65"/>
      <c r="B8959" s="65"/>
      <c r="C8959" s="65"/>
      <c r="D8959" s="65"/>
      <c r="E8959" s="65"/>
      <c r="F8959" s="65"/>
      <c r="G8959" s="145"/>
    </row>
    <row r="8960" spans="1:7">
      <c r="A8960" s="65"/>
      <c r="B8960" s="65"/>
      <c r="C8960" s="65"/>
      <c r="D8960" s="65"/>
      <c r="E8960" s="65"/>
      <c r="F8960" s="65"/>
      <c r="G8960" s="145"/>
    </row>
    <row r="8961" spans="1:7">
      <c r="A8961" s="65"/>
      <c r="B8961" s="65"/>
      <c r="C8961" s="65"/>
      <c r="D8961" s="65"/>
      <c r="E8961" s="65"/>
      <c r="F8961" s="65"/>
      <c r="G8961" s="145"/>
    </row>
    <row r="8962" spans="1:7">
      <c r="A8962" s="65"/>
      <c r="B8962" s="65"/>
      <c r="C8962" s="65"/>
      <c r="D8962" s="65"/>
      <c r="E8962" s="65"/>
      <c r="F8962" s="65"/>
      <c r="G8962" s="145"/>
    </row>
    <row r="8963" spans="1:7">
      <c r="A8963" s="65"/>
      <c r="B8963" s="65"/>
      <c r="C8963" s="65"/>
      <c r="D8963" s="65"/>
      <c r="E8963" s="65"/>
      <c r="F8963" s="65"/>
      <c r="G8963" s="145"/>
    </row>
    <row r="8964" spans="1:7">
      <c r="A8964" s="65"/>
      <c r="B8964" s="65"/>
      <c r="C8964" s="65"/>
      <c r="D8964" s="65"/>
      <c r="E8964" s="65"/>
      <c r="F8964" s="65"/>
      <c r="G8964" s="145"/>
    </row>
    <row r="8965" spans="1:7">
      <c r="A8965" s="65"/>
      <c r="B8965" s="65"/>
      <c r="C8965" s="65"/>
      <c r="D8965" s="65"/>
      <c r="E8965" s="65"/>
      <c r="F8965" s="65"/>
      <c r="G8965" s="145"/>
    </row>
    <row r="8966" spans="1:7">
      <c r="A8966" s="65"/>
      <c r="B8966" s="65"/>
      <c r="C8966" s="65"/>
      <c r="D8966" s="65"/>
      <c r="E8966" s="65"/>
      <c r="F8966" s="65"/>
      <c r="G8966" s="145"/>
    </row>
    <row r="8967" spans="1:7">
      <c r="A8967" s="65"/>
      <c r="B8967" s="65"/>
      <c r="C8967" s="65"/>
      <c r="D8967" s="65"/>
      <c r="E8967" s="65"/>
      <c r="F8967" s="65"/>
      <c r="G8967" s="145"/>
    </row>
    <row r="8968" spans="1:7">
      <c r="A8968" s="65"/>
      <c r="B8968" s="65"/>
      <c r="C8968" s="65"/>
      <c r="D8968" s="65"/>
      <c r="E8968" s="65"/>
      <c r="F8968" s="65"/>
      <c r="G8968" s="145"/>
    </row>
    <row r="8969" spans="1:7">
      <c r="A8969" s="65"/>
      <c r="B8969" s="65"/>
      <c r="C8969" s="65"/>
      <c r="D8969" s="65"/>
      <c r="E8969" s="65"/>
      <c r="F8969" s="65"/>
      <c r="G8969" s="145"/>
    </row>
    <row r="8970" spans="1:7">
      <c r="A8970" s="65"/>
      <c r="B8970" s="65"/>
      <c r="C8970" s="65"/>
      <c r="D8970" s="65"/>
      <c r="E8970" s="65"/>
      <c r="F8970" s="65"/>
      <c r="G8970" s="145"/>
    </row>
    <row r="8971" spans="1:7">
      <c r="A8971" s="65"/>
      <c r="B8971" s="65"/>
      <c r="C8971" s="65"/>
      <c r="D8971" s="65"/>
      <c r="E8971" s="65"/>
      <c r="F8971" s="65"/>
      <c r="G8971" s="145"/>
    </row>
    <row r="8972" spans="1:7">
      <c r="A8972" s="65"/>
      <c r="B8972" s="65"/>
      <c r="C8972" s="65"/>
      <c r="D8972" s="65"/>
      <c r="E8972" s="65"/>
      <c r="F8972" s="65"/>
      <c r="G8972" s="145"/>
    </row>
    <row r="8973" spans="1:7">
      <c r="A8973" s="65"/>
      <c r="B8973" s="65"/>
      <c r="C8973" s="65"/>
      <c r="D8973" s="65"/>
      <c r="E8973" s="65"/>
      <c r="F8973" s="65"/>
      <c r="G8973" s="145"/>
    </row>
    <row r="8974" spans="1:7">
      <c r="A8974" s="65"/>
      <c r="B8974" s="65"/>
      <c r="C8974" s="65"/>
      <c r="D8974" s="65"/>
      <c r="E8974" s="65"/>
      <c r="F8974" s="65"/>
      <c r="G8974" s="145"/>
    </row>
    <row r="8975" spans="1:7">
      <c r="A8975" s="65"/>
      <c r="B8975" s="65"/>
      <c r="C8975" s="65"/>
      <c r="D8975" s="65"/>
      <c r="E8975" s="65"/>
      <c r="F8975" s="65"/>
      <c r="G8975" s="145"/>
    </row>
    <row r="8976" spans="1:7">
      <c r="A8976" s="65"/>
      <c r="B8976" s="65"/>
      <c r="C8976" s="65"/>
      <c r="D8976" s="65"/>
      <c r="E8976" s="65"/>
      <c r="F8976" s="65"/>
      <c r="G8976" s="145"/>
    </row>
    <row r="8977" spans="1:7">
      <c r="A8977" s="65"/>
      <c r="B8977" s="65"/>
      <c r="C8977" s="65"/>
      <c r="D8977" s="65"/>
      <c r="E8977" s="65"/>
      <c r="F8977" s="65"/>
      <c r="G8977" s="145"/>
    </row>
    <row r="8978" spans="1:7">
      <c r="A8978" s="65"/>
      <c r="B8978" s="65"/>
      <c r="C8978" s="65"/>
      <c r="D8978" s="65"/>
      <c r="E8978" s="65"/>
      <c r="F8978" s="65"/>
      <c r="G8978" s="145"/>
    </row>
    <row r="8979" spans="1:7">
      <c r="A8979" s="65"/>
      <c r="B8979" s="65"/>
      <c r="C8979" s="65"/>
      <c r="D8979" s="65"/>
      <c r="E8979" s="65"/>
      <c r="F8979" s="65"/>
      <c r="G8979" s="145"/>
    </row>
    <row r="8980" spans="1:7">
      <c r="A8980" s="65"/>
      <c r="B8980" s="65"/>
      <c r="C8980" s="65"/>
      <c r="D8980" s="65"/>
      <c r="E8980" s="65"/>
      <c r="F8980" s="65"/>
      <c r="G8980" s="145"/>
    </row>
    <row r="8981" spans="1:7">
      <c r="A8981" s="65"/>
      <c r="B8981" s="65"/>
      <c r="C8981" s="65"/>
      <c r="D8981" s="65"/>
      <c r="E8981" s="65"/>
      <c r="F8981" s="65"/>
      <c r="G8981" s="145"/>
    </row>
    <row r="8982" spans="1:7">
      <c r="A8982" s="65"/>
      <c r="B8982" s="65"/>
      <c r="C8982" s="65"/>
      <c r="D8982" s="65"/>
      <c r="E8982" s="65"/>
      <c r="F8982" s="65"/>
      <c r="G8982" s="145"/>
    </row>
    <row r="8983" spans="1:7">
      <c r="A8983" s="65"/>
      <c r="B8983" s="65"/>
      <c r="C8983" s="65"/>
      <c r="D8983" s="65"/>
      <c r="E8983" s="65"/>
      <c r="F8983" s="65"/>
      <c r="G8983" s="145"/>
    </row>
    <row r="8984" spans="1:7">
      <c r="A8984" s="65"/>
      <c r="B8984" s="65"/>
      <c r="C8984" s="65"/>
      <c r="D8984" s="65"/>
      <c r="E8984" s="65"/>
      <c r="F8984" s="65"/>
      <c r="G8984" s="145"/>
    </row>
    <row r="8985" spans="1:7">
      <c r="A8985" s="65"/>
      <c r="B8985" s="65"/>
      <c r="C8985" s="65"/>
      <c r="D8985" s="65"/>
      <c r="E8985" s="65"/>
      <c r="F8985" s="65"/>
      <c r="G8985" s="145"/>
    </row>
    <row r="8986" spans="1:7">
      <c r="A8986" s="65"/>
      <c r="B8986" s="65"/>
      <c r="C8986" s="65"/>
      <c r="D8986" s="65"/>
      <c r="E8986" s="65"/>
      <c r="F8986" s="65"/>
      <c r="G8986" s="145"/>
    </row>
    <row r="8987" spans="1:7">
      <c r="A8987" s="65"/>
      <c r="B8987" s="65"/>
      <c r="C8987" s="65"/>
      <c r="D8987" s="65"/>
      <c r="E8987" s="65"/>
      <c r="F8987" s="65"/>
      <c r="G8987" s="145"/>
    </row>
    <row r="8988" spans="1:7">
      <c r="A8988" s="65"/>
      <c r="B8988" s="65"/>
      <c r="C8988" s="65"/>
      <c r="D8988" s="65"/>
      <c r="E8988" s="65"/>
      <c r="F8988" s="65"/>
      <c r="G8988" s="145"/>
    </row>
    <row r="8989" spans="1:7">
      <c r="A8989" s="65"/>
      <c r="B8989" s="65"/>
      <c r="C8989" s="65"/>
      <c r="D8989" s="65"/>
      <c r="E8989" s="65"/>
      <c r="F8989" s="65"/>
      <c r="G8989" s="145"/>
    </row>
    <row r="8990" spans="1:7">
      <c r="A8990" s="65"/>
      <c r="B8990" s="65"/>
      <c r="C8990" s="65"/>
      <c r="D8990" s="65"/>
      <c r="E8990" s="65"/>
      <c r="F8990" s="65"/>
      <c r="G8990" s="145"/>
    </row>
    <row r="8991" spans="1:7">
      <c r="A8991" s="65"/>
      <c r="B8991" s="65"/>
      <c r="C8991" s="65"/>
      <c r="D8991" s="65"/>
      <c r="E8991" s="65"/>
      <c r="F8991" s="65"/>
      <c r="G8991" s="145"/>
    </row>
    <row r="8992" spans="1:7">
      <c r="A8992" s="65"/>
      <c r="B8992" s="65"/>
      <c r="C8992" s="65"/>
      <c r="D8992" s="65"/>
      <c r="E8992" s="65"/>
      <c r="F8992" s="65"/>
      <c r="G8992" s="145"/>
    </row>
    <row r="8993" spans="1:7">
      <c r="A8993" s="65"/>
      <c r="B8993" s="65"/>
      <c r="C8993" s="65"/>
      <c r="D8993" s="65"/>
      <c r="E8993" s="65"/>
      <c r="F8993" s="65"/>
      <c r="G8993" s="145"/>
    </row>
    <row r="8994" spans="1:7">
      <c r="A8994" s="65"/>
      <c r="B8994" s="65"/>
      <c r="C8994" s="65"/>
      <c r="D8994" s="65"/>
      <c r="E8994" s="65"/>
      <c r="F8994" s="65"/>
      <c r="G8994" s="145"/>
    </row>
    <row r="8995" spans="1:7">
      <c r="A8995" s="65"/>
      <c r="B8995" s="65"/>
      <c r="C8995" s="65"/>
      <c r="D8995" s="65"/>
      <c r="E8995" s="65"/>
      <c r="F8995" s="65"/>
      <c r="G8995" s="145"/>
    </row>
    <row r="8996" spans="1:7">
      <c r="A8996" s="65"/>
      <c r="B8996" s="65"/>
      <c r="C8996" s="65"/>
      <c r="D8996" s="65"/>
      <c r="E8996" s="65"/>
      <c r="F8996" s="65"/>
      <c r="G8996" s="145"/>
    </row>
    <row r="8997" spans="1:7">
      <c r="A8997" s="65"/>
      <c r="B8997" s="65"/>
      <c r="C8997" s="65"/>
      <c r="D8997" s="65"/>
      <c r="E8997" s="65"/>
      <c r="F8997" s="65"/>
      <c r="G8997" s="145"/>
    </row>
    <row r="8998" spans="1:7">
      <c r="A8998" s="65"/>
      <c r="B8998" s="65"/>
      <c r="C8998" s="65"/>
      <c r="D8998" s="65"/>
      <c r="E8998" s="65"/>
      <c r="F8998" s="65"/>
      <c r="G8998" s="145"/>
    </row>
    <row r="8999" spans="1:7">
      <c r="A8999" s="65"/>
      <c r="B8999" s="65"/>
      <c r="C8999" s="65"/>
      <c r="D8999" s="65"/>
      <c r="E8999" s="65"/>
      <c r="F8999" s="65"/>
      <c r="G8999" s="145"/>
    </row>
    <row r="9000" spans="1:7">
      <c r="A9000" s="65"/>
      <c r="B9000" s="65"/>
      <c r="C9000" s="65"/>
      <c r="D9000" s="65"/>
      <c r="E9000" s="65"/>
      <c r="F9000" s="65"/>
      <c r="G9000" s="145"/>
    </row>
    <row r="9001" spans="1:7">
      <c r="A9001" s="65"/>
      <c r="B9001" s="65"/>
      <c r="C9001" s="65"/>
      <c r="D9001" s="65"/>
      <c r="E9001" s="65"/>
      <c r="F9001" s="65"/>
      <c r="G9001" s="145"/>
    </row>
    <row r="9002" spans="1:7">
      <c r="A9002" s="65"/>
      <c r="B9002" s="65"/>
      <c r="C9002" s="65"/>
      <c r="D9002" s="65"/>
      <c r="E9002" s="65"/>
      <c r="F9002" s="65"/>
      <c r="G9002" s="145"/>
    </row>
    <row r="9003" spans="1:7">
      <c r="A9003" s="65"/>
      <c r="B9003" s="65"/>
      <c r="C9003" s="65"/>
      <c r="D9003" s="65"/>
      <c r="E9003" s="65"/>
      <c r="F9003" s="65"/>
      <c r="G9003" s="145"/>
    </row>
    <row r="9004" spans="1:7">
      <c r="A9004" s="65"/>
      <c r="B9004" s="65"/>
      <c r="C9004" s="65"/>
      <c r="D9004" s="65"/>
      <c r="E9004" s="65"/>
      <c r="F9004" s="65"/>
      <c r="G9004" s="145"/>
    </row>
    <row r="9005" spans="1:7">
      <c r="A9005" s="65"/>
      <c r="B9005" s="65"/>
      <c r="C9005" s="65"/>
      <c r="D9005" s="65"/>
      <c r="E9005" s="65"/>
      <c r="F9005" s="65"/>
      <c r="G9005" s="145"/>
    </row>
    <row r="9006" spans="1:7">
      <c r="A9006" s="65"/>
      <c r="B9006" s="65"/>
      <c r="C9006" s="65"/>
      <c r="D9006" s="65"/>
      <c r="E9006" s="65"/>
      <c r="F9006" s="65"/>
      <c r="G9006" s="145"/>
    </row>
    <row r="9007" spans="1:7">
      <c r="A9007" s="65"/>
      <c r="B9007" s="65"/>
      <c r="C9007" s="65"/>
      <c r="D9007" s="65"/>
      <c r="E9007" s="65"/>
      <c r="F9007" s="65"/>
      <c r="G9007" s="145"/>
    </row>
    <row r="9008" spans="1:7">
      <c r="A9008" s="65"/>
      <c r="B9008" s="65"/>
      <c r="C9008" s="65"/>
      <c r="D9008" s="65"/>
      <c r="E9008" s="65"/>
      <c r="F9008" s="65"/>
      <c r="G9008" s="145"/>
    </row>
    <row r="9009" spans="1:7">
      <c r="A9009" s="65"/>
      <c r="B9009" s="65"/>
      <c r="C9009" s="65"/>
      <c r="D9009" s="65"/>
      <c r="E9009" s="65"/>
      <c r="F9009" s="65"/>
      <c r="G9009" s="145"/>
    </row>
    <row r="9010" spans="1:7">
      <c r="A9010" s="65"/>
      <c r="B9010" s="65"/>
      <c r="C9010" s="65"/>
      <c r="D9010" s="65"/>
      <c r="E9010" s="65"/>
      <c r="F9010" s="65"/>
      <c r="G9010" s="145"/>
    </row>
    <row r="9011" spans="1:7">
      <c r="A9011" s="65"/>
      <c r="B9011" s="65"/>
      <c r="C9011" s="65"/>
      <c r="D9011" s="65"/>
      <c r="E9011" s="65"/>
      <c r="F9011" s="65"/>
      <c r="G9011" s="145"/>
    </row>
    <row r="9012" spans="1:7">
      <c r="A9012" s="65"/>
      <c r="B9012" s="65"/>
      <c r="C9012" s="65"/>
      <c r="D9012" s="65"/>
      <c r="E9012" s="65"/>
      <c r="F9012" s="65"/>
      <c r="G9012" s="145"/>
    </row>
    <row r="9013" spans="1:7">
      <c r="A9013" s="65"/>
      <c r="B9013" s="65"/>
      <c r="C9013" s="65"/>
      <c r="D9013" s="65"/>
      <c r="E9013" s="65"/>
      <c r="F9013" s="65"/>
      <c r="G9013" s="145"/>
    </row>
    <row r="9014" spans="1:7">
      <c r="A9014" s="65"/>
      <c r="B9014" s="65"/>
      <c r="C9014" s="65"/>
      <c r="D9014" s="65"/>
      <c r="E9014" s="65"/>
      <c r="F9014" s="65"/>
      <c r="G9014" s="145"/>
    </row>
    <row r="9015" spans="1:7">
      <c r="A9015" s="65"/>
      <c r="B9015" s="65"/>
      <c r="C9015" s="65"/>
      <c r="D9015" s="65"/>
      <c r="E9015" s="65"/>
      <c r="F9015" s="65"/>
      <c r="G9015" s="145"/>
    </row>
    <row r="9016" spans="1:7">
      <c r="A9016" s="65"/>
      <c r="B9016" s="65"/>
      <c r="C9016" s="65"/>
      <c r="D9016" s="65"/>
      <c r="E9016" s="65"/>
      <c r="F9016" s="65"/>
      <c r="G9016" s="145"/>
    </row>
    <row r="9017" spans="1:7">
      <c r="A9017" s="65"/>
      <c r="B9017" s="65"/>
      <c r="C9017" s="65"/>
      <c r="D9017" s="65"/>
      <c r="E9017" s="65"/>
      <c r="F9017" s="65"/>
      <c r="G9017" s="145"/>
    </row>
    <row r="9018" spans="1:7">
      <c r="A9018" s="65"/>
      <c r="B9018" s="65"/>
      <c r="C9018" s="65"/>
      <c r="D9018" s="65"/>
      <c r="E9018" s="65"/>
      <c r="F9018" s="65"/>
      <c r="G9018" s="145"/>
    </row>
    <row r="9019" spans="1:7">
      <c r="A9019" s="65"/>
      <c r="B9019" s="65"/>
      <c r="C9019" s="65"/>
      <c r="D9019" s="65"/>
      <c r="E9019" s="65"/>
      <c r="F9019" s="65"/>
      <c r="G9019" s="145"/>
    </row>
    <row r="9020" spans="1:7">
      <c r="A9020" s="65"/>
      <c r="B9020" s="65"/>
      <c r="C9020" s="65"/>
      <c r="D9020" s="65"/>
      <c r="E9020" s="65"/>
      <c r="F9020" s="65"/>
      <c r="G9020" s="145"/>
    </row>
    <row r="9021" spans="1:7">
      <c r="A9021" s="65"/>
      <c r="B9021" s="65"/>
      <c r="C9021" s="65"/>
      <c r="D9021" s="65"/>
      <c r="E9021" s="65"/>
      <c r="F9021" s="65"/>
      <c r="G9021" s="145"/>
    </row>
    <row r="9022" spans="1:7">
      <c r="A9022" s="65"/>
      <c r="B9022" s="65"/>
      <c r="C9022" s="65"/>
      <c r="D9022" s="65"/>
      <c r="E9022" s="65"/>
      <c r="F9022" s="65"/>
      <c r="G9022" s="145"/>
    </row>
    <row r="9023" spans="1:7">
      <c r="A9023" s="65"/>
      <c r="B9023" s="65"/>
      <c r="C9023" s="65"/>
      <c r="D9023" s="65"/>
      <c r="E9023" s="65"/>
      <c r="F9023" s="65"/>
      <c r="G9023" s="145"/>
    </row>
    <row r="9024" spans="1:7">
      <c r="A9024" s="65"/>
      <c r="B9024" s="65"/>
      <c r="C9024" s="65"/>
      <c r="D9024" s="65"/>
      <c r="E9024" s="65"/>
      <c r="F9024" s="65"/>
      <c r="G9024" s="145"/>
    </row>
    <row r="9025" spans="1:7">
      <c r="A9025" s="65"/>
      <c r="B9025" s="65"/>
      <c r="C9025" s="65"/>
      <c r="D9025" s="65"/>
      <c r="E9025" s="65"/>
      <c r="F9025" s="65"/>
      <c r="G9025" s="145"/>
    </row>
    <row r="9026" spans="1:7">
      <c r="A9026" s="65"/>
      <c r="B9026" s="65"/>
      <c r="C9026" s="65"/>
      <c r="D9026" s="65"/>
      <c r="E9026" s="65"/>
      <c r="F9026" s="65"/>
      <c r="G9026" s="145"/>
    </row>
    <row r="9027" spans="1:7">
      <c r="A9027" s="65"/>
      <c r="B9027" s="65"/>
      <c r="C9027" s="65"/>
      <c r="D9027" s="65"/>
      <c r="E9027" s="65"/>
      <c r="F9027" s="65"/>
      <c r="G9027" s="145"/>
    </row>
    <row r="9028" spans="1:7">
      <c r="A9028" s="65"/>
      <c r="B9028" s="65"/>
      <c r="C9028" s="65"/>
      <c r="D9028" s="65"/>
      <c r="E9028" s="65"/>
      <c r="F9028" s="65"/>
      <c r="G9028" s="145"/>
    </row>
    <row r="9029" spans="1:7">
      <c r="A9029" s="65"/>
      <c r="B9029" s="65"/>
      <c r="C9029" s="65"/>
      <c r="D9029" s="65"/>
      <c r="E9029" s="65"/>
      <c r="F9029" s="65"/>
      <c r="G9029" s="145"/>
    </row>
    <row r="9030" spans="1:7">
      <c r="A9030" s="65"/>
      <c r="B9030" s="65"/>
      <c r="C9030" s="65"/>
      <c r="D9030" s="65"/>
      <c r="E9030" s="65"/>
      <c r="F9030" s="65"/>
      <c r="G9030" s="145"/>
    </row>
    <row r="9031" spans="1:7">
      <c r="A9031" s="65"/>
      <c r="B9031" s="65"/>
      <c r="C9031" s="65"/>
      <c r="D9031" s="65"/>
      <c r="E9031" s="65"/>
      <c r="F9031" s="65"/>
      <c r="G9031" s="145"/>
    </row>
    <row r="9032" spans="1:7">
      <c r="A9032" s="65"/>
      <c r="B9032" s="65"/>
      <c r="C9032" s="65"/>
      <c r="D9032" s="65"/>
      <c r="E9032" s="65"/>
      <c r="F9032" s="65"/>
      <c r="G9032" s="145"/>
    </row>
    <row r="9033" spans="1:7">
      <c r="A9033" s="65"/>
      <c r="B9033" s="65"/>
      <c r="C9033" s="65"/>
      <c r="D9033" s="65"/>
      <c r="E9033" s="65"/>
      <c r="F9033" s="65"/>
      <c r="G9033" s="145"/>
    </row>
    <row r="9034" spans="1:7">
      <c r="A9034" s="65"/>
      <c r="B9034" s="65"/>
      <c r="C9034" s="65"/>
      <c r="D9034" s="65"/>
      <c r="E9034" s="65"/>
      <c r="F9034" s="65"/>
      <c r="G9034" s="145"/>
    </row>
    <row r="9035" spans="1:7">
      <c r="A9035" s="65"/>
      <c r="B9035" s="65"/>
      <c r="C9035" s="65"/>
      <c r="D9035" s="65"/>
      <c r="E9035" s="65"/>
      <c r="F9035" s="65"/>
      <c r="G9035" s="145"/>
    </row>
    <row r="9036" spans="1:7">
      <c r="A9036" s="65"/>
      <c r="B9036" s="65"/>
      <c r="C9036" s="65"/>
      <c r="D9036" s="65"/>
      <c r="E9036" s="65"/>
      <c r="F9036" s="65"/>
      <c r="G9036" s="145"/>
    </row>
    <row r="9037" spans="1:7">
      <c r="A9037" s="65"/>
      <c r="B9037" s="65"/>
      <c r="C9037" s="65"/>
      <c r="D9037" s="65"/>
      <c r="E9037" s="65"/>
      <c r="F9037" s="65"/>
      <c r="G9037" s="145"/>
    </row>
    <row r="9038" spans="1:7">
      <c r="A9038" s="65"/>
      <c r="B9038" s="65"/>
      <c r="C9038" s="65"/>
      <c r="D9038" s="65"/>
      <c r="E9038" s="65"/>
      <c r="F9038" s="65"/>
      <c r="G9038" s="145"/>
    </row>
    <row r="9039" spans="1:7">
      <c r="A9039" s="65"/>
      <c r="B9039" s="65"/>
      <c r="C9039" s="65"/>
      <c r="D9039" s="65"/>
      <c r="E9039" s="65"/>
      <c r="F9039" s="65"/>
      <c r="G9039" s="145"/>
    </row>
    <row r="9040" spans="1:7">
      <c r="A9040" s="65"/>
      <c r="B9040" s="65"/>
      <c r="C9040" s="65"/>
      <c r="D9040" s="65"/>
      <c r="E9040" s="65"/>
      <c r="F9040" s="65"/>
      <c r="G9040" s="145"/>
    </row>
    <row r="9041" spans="1:7">
      <c r="A9041" s="65"/>
      <c r="B9041" s="65"/>
      <c r="C9041" s="65"/>
      <c r="D9041" s="65"/>
      <c r="E9041" s="65"/>
      <c r="F9041" s="65"/>
      <c r="G9041" s="145"/>
    </row>
    <row r="9042" spans="1:7">
      <c r="A9042" s="65"/>
      <c r="B9042" s="65"/>
      <c r="C9042" s="65"/>
      <c r="D9042" s="65"/>
      <c r="E9042" s="65"/>
      <c r="F9042" s="65"/>
      <c r="G9042" s="145"/>
    </row>
    <row r="9043" spans="1:7">
      <c r="A9043" s="65"/>
      <c r="B9043" s="65"/>
      <c r="C9043" s="65"/>
      <c r="D9043" s="65"/>
      <c r="E9043" s="65"/>
      <c r="F9043" s="65"/>
      <c r="G9043" s="145"/>
    </row>
    <row r="9044" spans="1:7">
      <c r="A9044" s="65"/>
      <c r="B9044" s="65"/>
      <c r="C9044" s="65"/>
      <c r="D9044" s="65"/>
      <c r="E9044" s="65"/>
      <c r="F9044" s="65"/>
      <c r="G9044" s="145"/>
    </row>
    <row r="9045" spans="1:7">
      <c r="A9045" s="65"/>
      <c r="B9045" s="65"/>
      <c r="C9045" s="65"/>
      <c r="D9045" s="65"/>
      <c r="E9045" s="65"/>
      <c r="F9045" s="65"/>
      <c r="G9045" s="145"/>
    </row>
    <row r="9046" spans="1:7">
      <c r="A9046" s="65"/>
      <c r="B9046" s="65"/>
      <c r="C9046" s="65"/>
      <c r="D9046" s="65"/>
      <c r="E9046" s="65"/>
      <c r="F9046" s="65"/>
      <c r="G9046" s="145"/>
    </row>
    <row r="9047" spans="1:7">
      <c r="A9047" s="65"/>
      <c r="B9047" s="65"/>
      <c r="C9047" s="65"/>
      <c r="D9047" s="65"/>
      <c r="E9047" s="65"/>
      <c r="F9047" s="65"/>
      <c r="G9047" s="145"/>
    </row>
    <row r="9048" spans="1:7">
      <c r="A9048" s="65"/>
      <c r="B9048" s="65"/>
      <c r="C9048" s="65"/>
      <c r="D9048" s="65"/>
      <c r="E9048" s="65"/>
      <c r="F9048" s="65"/>
      <c r="G9048" s="145"/>
    </row>
    <row r="9049" spans="1:7">
      <c r="A9049" s="65"/>
      <c r="B9049" s="65"/>
      <c r="C9049" s="65"/>
      <c r="D9049" s="65"/>
      <c r="E9049" s="65"/>
      <c r="F9049" s="65"/>
      <c r="G9049" s="145"/>
    </row>
    <row r="9050" spans="1:7">
      <c r="A9050" s="65"/>
      <c r="B9050" s="65"/>
      <c r="C9050" s="65"/>
      <c r="D9050" s="65"/>
      <c r="E9050" s="65"/>
      <c r="F9050" s="65"/>
      <c r="G9050" s="145"/>
    </row>
    <row r="9051" spans="1:7">
      <c r="A9051" s="65"/>
      <c r="B9051" s="65"/>
      <c r="C9051" s="65"/>
      <c r="D9051" s="65"/>
      <c r="E9051" s="65"/>
      <c r="F9051" s="65"/>
      <c r="G9051" s="145"/>
    </row>
    <row r="9052" spans="1:7">
      <c r="A9052" s="65"/>
      <c r="B9052" s="65"/>
      <c r="C9052" s="65"/>
      <c r="D9052" s="65"/>
      <c r="E9052" s="65"/>
      <c r="F9052" s="65"/>
      <c r="G9052" s="145"/>
    </row>
    <row r="9053" spans="1:7">
      <c r="A9053" s="65"/>
      <c r="B9053" s="65"/>
      <c r="C9053" s="65"/>
      <c r="D9053" s="65"/>
      <c r="E9053" s="65"/>
      <c r="F9053" s="65"/>
      <c r="G9053" s="145"/>
    </row>
    <row r="9054" spans="1:7">
      <c r="A9054" s="65"/>
      <c r="B9054" s="65"/>
      <c r="C9054" s="65"/>
      <c r="D9054" s="65"/>
      <c r="E9054" s="65"/>
      <c r="F9054" s="65"/>
      <c r="G9054" s="145"/>
    </row>
    <row r="9055" spans="1:7">
      <c r="A9055" s="65"/>
      <c r="B9055" s="65"/>
      <c r="C9055" s="65"/>
      <c r="D9055" s="65"/>
      <c r="E9055" s="65"/>
      <c r="F9055" s="65"/>
      <c r="G9055" s="145"/>
    </row>
    <row r="9056" spans="1:7">
      <c r="A9056" s="65"/>
      <c r="B9056" s="65"/>
      <c r="C9056" s="65"/>
      <c r="D9056" s="65"/>
      <c r="E9056" s="65"/>
      <c r="F9056" s="65"/>
      <c r="G9056" s="145"/>
    </row>
    <row r="9057" spans="1:7">
      <c r="A9057" s="65"/>
      <c r="B9057" s="65"/>
      <c r="C9057" s="65"/>
      <c r="D9057" s="65"/>
      <c r="E9057" s="65"/>
      <c r="F9057" s="65"/>
      <c r="G9057" s="145"/>
    </row>
    <row r="9058" spans="1:7">
      <c r="A9058" s="65"/>
      <c r="B9058" s="65"/>
      <c r="C9058" s="65"/>
      <c r="D9058" s="65"/>
      <c r="E9058" s="65"/>
      <c r="F9058" s="65"/>
      <c r="G9058" s="145"/>
    </row>
    <row r="9059" spans="1:7">
      <c r="A9059" s="65"/>
      <c r="B9059" s="65"/>
      <c r="C9059" s="65"/>
      <c r="D9059" s="65"/>
      <c r="E9059" s="65"/>
      <c r="F9059" s="65"/>
      <c r="G9059" s="145"/>
    </row>
    <row r="9060" spans="1:7">
      <c r="A9060" s="65"/>
      <c r="B9060" s="65"/>
      <c r="C9060" s="65"/>
      <c r="D9060" s="65"/>
      <c r="E9060" s="65"/>
      <c r="F9060" s="65"/>
      <c r="G9060" s="145"/>
    </row>
    <row r="9061" spans="1:7">
      <c r="A9061" s="65"/>
      <c r="B9061" s="65"/>
      <c r="C9061" s="65"/>
      <c r="D9061" s="65"/>
      <c r="E9061" s="65"/>
      <c r="F9061" s="65"/>
      <c r="G9061" s="145"/>
    </row>
    <row r="9062" spans="1:7">
      <c r="A9062" s="65"/>
      <c r="B9062" s="65"/>
      <c r="C9062" s="65"/>
      <c r="D9062" s="65"/>
      <c r="E9062" s="65"/>
      <c r="F9062" s="65"/>
      <c r="G9062" s="145"/>
    </row>
    <row r="9063" spans="1:7">
      <c r="A9063" s="65"/>
      <c r="B9063" s="65"/>
      <c r="C9063" s="65"/>
      <c r="D9063" s="65"/>
      <c r="E9063" s="65"/>
      <c r="F9063" s="65"/>
      <c r="G9063" s="145"/>
    </row>
    <row r="9064" spans="1:7">
      <c r="A9064" s="65"/>
      <c r="B9064" s="65"/>
      <c r="C9064" s="65"/>
      <c r="D9064" s="65"/>
      <c r="E9064" s="65"/>
      <c r="F9064" s="65"/>
      <c r="G9064" s="145"/>
    </row>
    <row r="9065" spans="1:7">
      <c r="A9065" s="65"/>
      <c r="B9065" s="65"/>
      <c r="C9065" s="65"/>
      <c r="D9065" s="65"/>
      <c r="E9065" s="65"/>
      <c r="F9065" s="65"/>
      <c r="G9065" s="145"/>
    </row>
    <row r="9066" spans="1:7">
      <c r="A9066" s="65"/>
      <c r="B9066" s="65"/>
      <c r="C9066" s="65"/>
      <c r="D9066" s="65"/>
      <c r="E9066" s="65"/>
      <c r="F9066" s="65"/>
      <c r="G9066" s="145"/>
    </row>
    <row r="9067" spans="1:7">
      <c r="A9067" s="65"/>
      <c r="B9067" s="65"/>
      <c r="C9067" s="65"/>
      <c r="D9067" s="65"/>
      <c r="E9067" s="65"/>
      <c r="F9067" s="65"/>
      <c r="G9067" s="145"/>
    </row>
    <row r="9068" spans="1:7">
      <c r="A9068" s="65"/>
      <c r="B9068" s="65"/>
      <c r="C9068" s="65"/>
      <c r="D9068" s="65"/>
      <c r="E9068" s="65"/>
      <c r="F9068" s="65"/>
      <c r="G9068" s="145"/>
    </row>
    <row r="9069" spans="1:7">
      <c r="A9069" s="65"/>
      <c r="B9069" s="65"/>
      <c r="C9069" s="65"/>
      <c r="D9069" s="65"/>
      <c r="E9069" s="65"/>
      <c r="F9069" s="65"/>
      <c r="G9069" s="145"/>
    </row>
    <row r="9070" spans="1:7">
      <c r="A9070" s="65"/>
      <c r="B9070" s="65"/>
      <c r="C9070" s="65"/>
      <c r="D9070" s="65"/>
      <c r="E9070" s="65"/>
      <c r="F9070" s="65"/>
      <c r="G9070" s="145"/>
    </row>
    <row r="9071" spans="1:7">
      <c r="A9071" s="65"/>
      <c r="B9071" s="65"/>
      <c r="C9071" s="65"/>
      <c r="D9071" s="65"/>
      <c r="E9071" s="65"/>
      <c r="F9071" s="65"/>
      <c r="G9071" s="145"/>
    </row>
    <row r="9072" spans="1:7">
      <c r="A9072" s="65"/>
      <c r="B9072" s="65"/>
      <c r="C9072" s="65"/>
      <c r="D9072" s="65"/>
      <c r="E9072" s="65"/>
      <c r="F9072" s="65"/>
      <c r="G9072" s="145"/>
    </row>
    <row r="9073" spans="1:7">
      <c r="A9073" s="65"/>
      <c r="B9073" s="65"/>
      <c r="C9073" s="65"/>
      <c r="D9073" s="65"/>
      <c r="E9073" s="65"/>
      <c r="F9073" s="65"/>
      <c r="G9073" s="145"/>
    </row>
    <row r="9074" spans="1:7">
      <c r="A9074" s="65"/>
      <c r="B9074" s="65"/>
      <c r="C9074" s="65"/>
      <c r="D9074" s="65"/>
      <c r="E9074" s="65"/>
      <c r="F9074" s="65"/>
      <c r="G9074" s="145"/>
    </row>
    <row r="9075" spans="1:7">
      <c r="A9075" s="65"/>
      <c r="B9075" s="65"/>
      <c r="C9075" s="65"/>
      <c r="D9075" s="65"/>
      <c r="E9075" s="65"/>
      <c r="F9075" s="65"/>
      <c r="G9075" s="145"/>
    </row>
    <row r="9076" spans="1:7">
      <c r="A9076" s="65"/>
      <c r="B9076" s="65"/>
      <c r="C9076" s="65"/>
      <c r="D9076" s="65"/>
      <c r="E9076" s="65"/>
      <c r="F9076" s="65"/>
      <c r="G9076" s="145"/>
    </row>
    <row r="9077" spans="1:7">
      <c r="A9077" s="65"/>
      <c r="B9077" s="65"/>
      <c r="C9077" s="65"/>
      <c r="D9077" s="65"/>
      <c r="E9077" s="65"/>
      <c r="F9077" s="65"/>
      <c r="G9077" s="145"/>
    </row>
    <row r="9078" spans="1:7">
      <c r="A9078" s="65"/>
      <c r="B9078" s="65"/>
      <c r="C9078" s="65"/>
      <c r="D9078" s="65"/>
      <c r="E9078" s="65"/>
      <c r="F9078" s="65"/>
      <c r="G9078" s="145"/>
    </row>
    <row r="9079" spans="1:7">
      <c r="A9079" s="65"/>
      <c r="B9079" s="65"/>
      <c r="C9079" s="65"/>
      <c r="D9079" s="65"/>
      <c r="E9079" s="65"/>
      <c r="F9079" s="65"/>
      <c r="G9079" s="145"/>
    </row>
    <row r="9080" spans="1:7">
      <c r="A9080" s="65"/>
      <c r="B9080" s="65"/>
      <c r="C9080" s="65"/>
      <c r="D9080" s="65"/>
      <c r="E9080" s="65"/>
      <c r="F9080" s="65"/>
      <c r="G9080" s="145"/>
    </row>
    <row r="9081" spans="1:7">
      <c r="A9081" s="65"/>
      <c r="B9081" s="65"/>
      <c r="C9081" s="65"/>
      <c r="D9081" s="65"/>
      <c r="E9081" s="65"/>
      <c r="F9081" s="65"/>
      <c r="G9081" s="145"/>
    </row>
    <row r="9082" spans="1:7">
      <c r="A9082" s="65"/>
      <c r="B9082" s="65"/>
      <c r="C9082" s="65"/>
      <c r="D9082" s="65"/>
      <c r="E9082" s="65"/>
      <c r="F9082" s="65"/>
      <c r="G9082" s="145"/>
    </row>
    <row r="9083" spans="1:7">
      <c r="A9083" s="65"/>
      <c r="B9083" s="65"/>
      <c r="C9083" s="65"/>
      <c r="D9083" s="65"/>
      <c r="E9083" s="65"/>
      <c r="F9083" s="65"/>
      <c r="G9083" s="145"/>
    </row>
    <row r="9084" spans="1:7">
      <c r="A9084" s="65"/>
      <c r="B9084" s="65"/>
      <c r="C9084" s="65"/>
      <c r="D9084" s="65"/>
      <c r="E9084" s="65"/>
      <c r="F9084" s="65"/>
      <c r="G9084" s="145"/>
    </row>
    <row r="9085" spans="1:7">
      <c r="A9085" s="65"/>
      <c r="B9085" s="65"/>
      <c r="C9085" s="65"/>
      <c r="D9085" s="65"/>
      <c r="E9085" s="65"/>
      <c r="F9085" s="65"/>
      <c r="G9085" s="145"/>
    </row>
    <row r="9086" spans="1:7">
      <c r="A9086" s="65"/>
      <c r="B9086" s="65"/>
      <c r="C9086" s="65"/>
      <c r="D9086" s="65"/>
      <c r="E9086" s="65"/>
      <c r="F9086" s="65"/>
      <c r="G9086" s="145"/>
    </row>
    <row r="9087" spans="1:7">
      <c r="A9087" s="65"/>
      <c r="B9087" s="65"/>
      <c r="C9087" s="65"/>
      <c r="D9087" s="65"/>
      <c r="E9087" s="65"/>
      <c r="F9087" s="65"/>
      <c r="G9087" s="145"/>
    </row>
    <row r="9088" spans="1:7">
      <c r="A9088" s="65"/>
      <c r="B9088" s="65"/>
      <c r="C9088" s="65"/>
      <c r="D9088" s="65"/>
      <c r="E9088" s="65"/>
      <c r="F9088" s="65"/>
      <c r="G9088" s="145"/>
    </row>
    <row r="9089" spans="1:7">
      <c r="A9089" s="65"/>
      <c r="B9089" s="65"/>
      <c r="C9089" s="65"/>
      <c r="D9089" s="65"/>
      <c r="E9089" s="65"/>
      <c r="F9089" s="65"/>
      <c r="G9089" s="145"/>
    </row>
    <row r="9090" spans="1:7">
      <c r="A9090" s="65"/>
      <c r="B9090" s="65"/>
      <c r="C9090" s="65"/>
      <c r="D9090" s="65"/>
      <c r="E9090" s="65"/>
      <c r="F9090" s="65"/>
      <c r="G9090" s="145"/>
    </row>
    <row r="9091" spans="1:7">
      <c r="A9091" s="65"/>
      <c r="B9091" s="65"/>
      <c r="C9091" s="65"/>
      <c r="D9091" s="65"/>
      <c r="E9091" s="65"/>
      <c r="F9091" s="65"/>
      <c r="G9091" s="145"/>
    </row>
    <row r="9092" spans="1:7">
      <c r="A9092" s="65"/>
      <c r="B9092" s="65"/>
      <c r="C9092" s="65"/>
      <c r="D9092" s="65"/>
      <c r="E9092" s="65"/>
      <c r="F9092" s="65"/>
      <c r="G9092" s="145"/>
    </row>
    <row r="9093" spans="1:7">
      <c r="A9093" s="65"/>
      <c r="B9093" s="65"/>
      <c r="C9093" s="65"/>
      <c r="D9093" s="65"/>
      <c r="E9093" s="65"/>
      <c r="F9093" s="65"/>
      <c r="G9093" s="145"/>
    </row>
    <row r="9094" spans="1:7">
      <c r="A9094" s="65"/>
      <c r="B9094" s="65"/>
      <c r="C9094" s="65"/>
      <c r="D9094" s="65"/>
      <c r="E9094" s="65"/>
      <c r="F9094" s="65"/>
      <c r="G9094" s="145"/>
    </row>
    <row r="9095" spans="1:7">
      <c r="A9095" s="65"/>
      <c r="B9095" s="65"/>
      <c r="C9095" s="65"/>
      <c r="D9095" s="65"/>
      <c r="E9095" s="65"/>
      <c r="F9095" s="65"/>
      <c r="G9095" s="145"/>
    </row>
    <row r="9096" spans="1:7">
      <c r="A9096" s="65"/>
      <c r="B9096" s="65"/>
      <c r="C9096" s="65"/>
      <c r="D9096" s="65"/>
      <c r="E9096" s="65"/>
      <c r="F9096" s="65"/>
      <c r="G9096" s="145"/>
    </row>
    <row r="9097" spans="1:7">
      <c r="A9097" s="65"/>
      <c r="B9097" s="65"/>
      <c r="C9097" s="65"/>
      <c r="D9097" s="65"/>
      <c r="E9097" s="65"/>
      <c r="F9097" s="65"/>
      <c r="G9097" s="145"/>
    </row>
    <row r="9098" spans="1:7">
      <c r="A9098" s="65"/>
      <c r="B9098" s="65"/>
      <c r="C9098" s="65"/>
      <c r="D9098" s="65"/>
      <c r="E9098" s="65"/>
      <c r="F9098" s="65"/>
      <c r="G9098" s="145"/>
    </row>
    <row r="9099" spans="1:7">
      <c r="A9099" s="65"/>
      <c r="B9099" s="65"/>
      <c r="C9099" s="65"/>
      <c r="D9099" s="65"/>
      <c r="E9099" s="65"/>
      <c r="F9099" s="65"/>
      <c r="G9099" s="145"/>
    </row>
    <row r="9100" spans="1:7">
      <c r="A9100" s="65"/>
      <c r="B9100" s="65"/>
      <c r="C9100" s="65"/>
      <c r="D9100" s="65"/>
      <c r="E9100" s="65"/>
      <c r="F9100" s="65"/>
      <c r="G9100" s="145"/>
    </row>
    <row r="9101" spans="1:7">
      <c r="A9101" s="65"/>
      <c r="B9101" s="65"/>
      <c r="C9101" s="65"/>
      <c r="D9101" s="65"/>
      <c r="E9101" s="65"/>
      <c r="F9101" s="65"/>
      <c r="G9101" s="145"/>
    </row>
    <row r="9102" spans="1:7">
      <c r="A9102" s="65"/>
      <c r="B9102" s="65"/>
      <c r="C9102" s="65"/>
      <c r="D9102" s="65"/>
      <c r="E9102" s="65"/>
      <c r="F9102" s="65"/>
      <c r="G9102" s="145"/>
    </row>
    <row r="9103" spans="1:7">
      <c r="A9103" s="65"/>
      <c r="B9103" s="65"/>
      <c r="C9103" s="65"/>
      <c r="D9103" s="65"/>
      <c r="E9103" s="65"/>
      <c r="F9103" s="65"/>
      <c r="G9103" s="145"/>
    </row>
    <row r="9104" spans="1:7">
      <c r="A9104" s="65"/>
      <c r="B9104" s="65"/>
      <c r="C9104" s="65"/>
      <c r="D9104" s="65"/>
      <c r="E9104" s="65"/>
      <c r="F9104" s="65"/>
      <c r="G9104" s="145"/>
    </row>
    <row r="9105" spans="1:7">
      <c r="A9105" s="65"/>
      <c r="B9105" s="65"/>
      <c r="C9105" s="65"/>
      <c r="D9105" s="65"/>
      <c r="E9105" s="65"/>
      <c r="F9105" s="65"/>
      <c r="G9105" s="145"/>
    </row>
    <row r="9106" spans="1:7">
      <c r="A9106" s="65"/>
      <c r="B9106" s="65"/>
      <c r="C9106" s="65"/>
      <c r="D9106" s="65"/>
      <c r="E9106" s="65"/>
      <c r="F9106" s="65"/>
      <c r="G9106" s="145"/>
    </row>
    <row r="9107" spans="1:7">
      <c r="A9107" s="65"/>
      <c r="B9107" s="65"/>
      <c r="C9107" s="65"/>
      <c r="D9107" s="65"/>
      <c r="E9107" s="65"/>
      <c r="F9107" s="65"/>
      <c r="G9107" s="145"/>
    </row>
    <row r="9108" spans="1:7">
      <c r="A9108" s="65"/>
      <c r="B9108" s="65"/>
      <c r="C9108" s="65"/>
      <c r="D9108" s="65"/>
      <c r="E9108" s="65"/>
      <c r="F9108" s="65"/>
      <c r="G9108" s="145"/>
    </row>
    <row r="9109" spans="1:7">
      <c r="A9109" s="65"/>
      <c r="B9109" s="65"/>
      <c r="C9109" s="65"/>
      <c r="D9109" s="65"/>
      <c r="E9109" s="65"/>
      <c r="F9109" s="65"/>
      <c r="G9109" s="145"/>
    </row>
    <row r="9110" spans="1:7">
      <c r="A9110" s="65"/>
      <c r="B9110" s="65"/>
      <c r="C9110" s="65"/>
      <c r="D9110" s="65"/>
      <c r="E9110" s="65"/>
      <c r="F9110" s="65"/>
      <c r="G9110" s="145"/>
    </row>
    <row r="9111" spans="1:7">
      <c r="A9111" s="65"/>
      <c r="B9111" s="65"/>
      <c r="C9111" s="65"/>
      <c r="D9111" s="65"/>
      <c r="E9111" s="65"/>
      <c r="F9111" s="65"/>
      <c r="G9111" s="145"/>
    </row>
    <row r="9112" spans="1:7">
      <c r="A9112" s="65"/>
      <c r="B9112" s="65"/>
      <c r="C9112" s="65"/>
      <c r="D9112" s="65"/>
      <c r="E9112" s="65"/>
      <c r="F9112" s="65"/>
      <c r="G9112" s="145"/>
    </row>
    <row r="9113" spans="1:7">
      <c r="A9113" s="65"/>
      <c r="B9113" s="65"/>
      <c r="C9113" s="65"/>
      <c r="D9113" s="65"/>
      <c r="E9113" s="65"/>
      <c r="F9113" s="65"/>
      <c r="G9113" s="145"/>
    </row>
    <row r="9114" spans="1:7">
      <c r="A9114" s="65"/>
      <c r="B9114" s="65"/>
      <c r="C9114" s="65"/>
      <c r="D9114" s="65"/>
      <c r="E9114" s="65"/>
      <c r="F9114" s="65"/>
      <c r="G9114" s="145"/>
    </row>
    <row r="9115" spans="1:7">
      <c r="A9115" s="65"/>
      <c r="B9115" s="65"/>
      <c r="C9115" s="65"/>
      <c r="D9115" s="65"/>
      <c r="E9115" s="65"/>
      <c r="F9115" s="65"/>
      <c r="G9115" s="145"/>
    </row>
    <row r="9116" spans="1:7">
      <c r="A9116" s="65"/>
      <c r="B9116" s="65"/>
      <c r="C9116" s="65"/>
      <c r="D9116" s="65"/>
      <c r="E9116" s="65"/>
      <c r="F9116" s="65"/>
      <c r="G9116" s="145"/>
    </row>
    <row r="9117" spans="1:7">
      <c r="A9117" s="65"/>
      <c r="B9117" s="65"/>
      <c r="C9117" s="65"/>
      <c r="D9117" s="65"/>
      <c r="E9117" s="65"/>
      <c r="F9117" s="65"/>
      <c r="G9117" s="145"/>
    </row>
    <row r="9118" spans="1:7">
      <c r="A9118" s="65"/>
      <c r="B9118" s="65"/>
      <c r="C9118" s="65"/>
      <c r="D9118" s="65"/>
      <c r="E9118" s="65"/>
      <c r="F9118" s="65"/>
      <c r="G9118" s="145"/>
    </row>
    <row r="9119" spans="1:7">
      <c r="A9119" s="65"/>
      <c r="B9119" s="65"/>
      <c r="C9119" s="65"/>
      <c r="D9119" s="65"/>
      <c r="E9119" s="65"/>
      <c r="F9119" s="65"/>
      <c r="G9119" s="145"/>
    </row>
    <row r="9120" spans="1:7">
      <c r="A9120" s="65"/>
      <c r="B9120" s="65"/>
      <c r="C9120" s="65"/>
      <c r="D9120" s="65"/>
      <c r="E9120" s="65"/>
      <c r="F9120" s="65"/>
      <c r="G9120" s="145"/>
    </row>
    <row r="9121" spans="1:7">
      <c r="A9121" s="65"/>
      <c r="B9121" s="65"/>
      <c r="C9121" s="65"/>
      <c r="D9121" s="65"/>
      <c r="E9121" s="65"/>
      <c r="F9121" s="65"/>
      <c r="G9121" s="145"/>
    </row>
    <row r="9122" spans="1:7">
      <c r="A9122" s="65"/>
      <c r="B9122" s="65"/>
      <c r="C9122" s="65"/>
      <c r="D9122" s="65"/>
      <c r="E9122" s="65"/>
      <c r="F9122" s="65"/>
      <c r="G9122" s="145"/>
    </row>
    <row r="9123" spans="1:7">
      <c r="A9123" s="65"/>
      <c r="B9123" s="65"/>
      <c r="C9123" s="65"/>
      <c r="D9123" s="65"/>
      <c r="E9123" s="65"/>
      <c r="F9123" s="65"/>
      <c r="G9123" s="145"/>
    </row>
    <row r="9124" spans="1:7">
      <c r="A9124" s="65"/>
      <c r="B9124" s="65"/>
      <c r="C9124" s="65"/>
      <c r="D9124" s="65"/>
      <c r="E9124" s="65"/>
      <c r="F9124" s="65"/>
      <c r="G9124" s="145"/>
    </row>
    <row r="9125" spans="1:7">
      <c r="A9125" s="65"/>
      <c r="B9125" s="65"/>
      <c r="C9125" s="65"/>
      <c r="D9125" s="65"/>
      <c r="E9125" s="65"/>
      <c r="F9125" s="65"/>
      <c r="G9125" s="145"/>
    </row>
    <row r="9126" spans="1:7">
      <c r="A9126" s="65"/>
      <c r="B9126" s="65"/>
      <c r="C9126" s="65"/>
      <c r="D9126" s="65"/>
      <c r="E9126" s="65"/>
      <c r="F9126" s="65"/>
      <c r="G9126" s="145"/>
    </row>
    <row r="9127" spans="1:7">
      <c r="A9127" s="65"/>
      <c r="B9127" s="65"/>
      <c r="C9127" s="65"/>
      <c r="D9127" s="65"/>
      <c r="E9127" s="65"/>
      <c r="F9127" s="65"/>
      <c r="G9127" s="145"/>
    </row>
    <row r="9128" spans="1:7">
      <c r="A9128" s="65"/>
      <c r="B9128" s="65"/>
      <c r="C9128" s="65"/>
      <c r="D9128" s="65"/>
      <c r="E9128" s="65"/>
      <c r="F9128" s="65"/>
      <c r="G9128" s="145"/>
    </row>
    <row r="9129" spans="1:7">
      <c r="A9129" s="65"/>
      <c r="B9129" s="65"/>
      <c r="C9129" s="65"/>
      <c r="D9129" s="65"/>
      <c r="E9129" s="65"/>
      <c r="F9129" s="65"/>
      <c r="G9129" s="145"/>
    </row>
    <row r="9130" spans="1:7">
      <c r="A9130" s="65"/>
      <c r="B9130" s="65"/>
      <c r="C9130" s="65"/>
      <c r="D9130" s="65"/>
      <c r="E9130" s="65"/>
      <c r="F9130" s="65"/>
      <c r="G9130" s="145"/>
    </row>
    <row r="9131" spans="1:7">
      <c r="A9131" s="65"/>
      <c r="B9131" s="65"/>
      <c r="C9131" s="65"/>
      <c r="D9131" s="65"/>
      <c r="E9131" s="65"/>
      <c r="F9131" s="65"/>
      <c r="G9131" s="145"/>
    </row>
    <row r="9132" spans="1:7">
      <c r="A9132" s="65"/>
      <c r="B9132" s="65"/>
      <c r="C9132" s="65"/>
      <c r="D9132" s="65"/>
      <c r="E9132" s="65"/>
      <c r="F9132" s="65"/>
      <c r="G9132" s="145"/>
    </row>
    <row r="9133" spans="1:7">
      <c r="A9133" s="65"/>
      <c r="B9133" s="65"/>
      <c r="C9133" s="65"/>
      <c r="D9133" s="65"/>
      <c r="E9133" s="65"/>
      <c r="F9133" s="65"/>
      <c r="G9133" s="145"/>
    </row>
    <row r="9134" spans="1:7">
      <c r="A9134" s="65"/>
      <c r="B9134" s="65"/>
      <c r="C9134" s="65"/>
      <c r="D9134" s="65"/>
      <c r="E9134" s="65"/>
      <c r="F9134" s="65"/>
      <c r="G9134" s="145"/>
    </row>
    <row r="9135" spans="1:7">
      <c r="A9135" s="65"/>
      <c r="B9135" s="65"/>
      <c r="C9135" s="65"/>
      <c r="D9135" s="65"/>
      <c r="E9135" s="65"/>
      <c r="F9135" s="65"/>
      <c r="G9135" s="145"/>
    </row>
    <row r="9136" spans="1:7">
      <c r="A9136" s="65"/>
      <c r="B9136" s="65"/>
      <c r="C9136" s="65"/>
      <c r="D9136" s="65"/>
      <c r="E9136" s="65"/>
      <c r="F9136" s="65"/>
      <c r="G9136" s="145"/>
    </row>
    <row r="9137" spans="1:7">
      <c r="A9137" s="65"/>
      <c r="B9137" s="65"/>
      <c r="C9137" s="65"/>
      <c r="D9137" s="65"/>
      <c r="E9137" s="65"/>
      <c r="F9137" s="65"/>
      <c r="G9137" s="145"/>
    </row>
    <row r="9138" spans="1:7">
      <c r="A9138" s="65"/>
      <c r="B9138" s="65"/>
      <c r="C9138" s="65"/>
      <c r="D9138" s="65"/>
      <c r="E9138" s="65"/>
      <c r="F9138" s="65"/>
      <c r="G9138" s="145"/>
    </row>
    <row r="9139" spans="1:7">
      <c r="A9139" s="65"/>
      <c r="B9139" s="65"/>
      <c r="C9139" s="65"/>
      <c r="D9139" s="65"/>
      <c r="E9139" s="65"/>
      <c r="F9139" s="65"/>
      <c r="G9139" s="145"/>
    </row>
    <row r="9140" spans="1:7">
      <c r="A9140" s="65"/>
      <c r="B9140" s="65"/>
      <c r="C9140" s="65"/>
      <c r="D9140" s="65"/>
      <c r="E9140" s="65"/>
      <c r="F9140" s="65"/>
      <c r="G9140" s="145"/>
    </row>
    <row r="9141" spans="1:7">
      <c r="A9141" s="65"/>
      <c r="B9141" s="65"/>
      <c r="C9141" s="65"/>
      <c r="D9141" s="65"/>
      <c r="E9141" s="65"/>
      <c r="F9141" s="65"/>
      <c r="G9141" s="145"/>
    </row>
    <row r="9142" spans="1:7">
      <c r="A9142" s="65"/>
      <c r="B9142" s="65"/>
      <c r="C9142" s="65"/>
      <c r="D9142" s="65"/>
      <c r="E9142" s="65"/>
      <c r="F9142" s="65"/>
      <c r="G9142" s="145"/>
    </row>
    <row r="9143" spans="1:7">
      <c r="A9143" s="65"/>
      <c r="B9143" s="65"/>
      <c r="C9143" s="65"/>
      <c r="D9143" s="65"/>
      <c r="E9143" s="65"/>
      <c r="F9143" s="65"/>
      <c r="G9143" s="145"/>
    </row>
    <row r="9144" spans="1:7">
      <c r="A9144" s="65"/>
      <c r="B9144" s="65"/>
      <c r="C9144" s="65"/>
      <c r="D9144" s="65"/>
      <c r="E9144" s="65"/>
      <c r="F9144" s="65"/>
      <c r="G9144" s="145"/>
    </row>
    <row r="9145" spans="1:7">
      <c r="A9145" s="65"/>
      <c r="B9145" s="65"/>
      <c r="C9145" s="65"/>
      <c r="D9145" s="65"/>
      <c r="E9145" s="65"/>
      <c r="F9145" s="65"/>
      <c r="G9145" s="145"/>
    </row>
    <row r="9146" spans="1:7">
      <c r="A9146" s="65"/>
      <c r="B9146" s="65"/>
      <c r="C9146" s="65"/>
      <c r="D9146" s="65"/>
      <c r="E9146" s="65"/>
      <c r="F9146" s="65"/>
      <c r="G9146" s="145"/>
    </row>
    <row r="9147" spans="1:7">
      <c r="A9147" s="65"/>
      <c r="B9147" s="65"/>
      <c r="C9147" s="65"/>
      <c r="D9147" s="65"/>
      <c r="E9147" s="65"/>
      <c r="F9147" s="65"/>
      <c r="G9147" s="145"/>
    </row>
    <row r="9148" spans="1:7">
      <c r="A9148" s="65"/>
      <c r="B9148" s="65"/>
      <c r="C9148" s="65"/>
      <c r="D9148" s="65"/>
      <c r="E9148" s="65"/>
      <c r="F9148" s="65"/>
      <c r="G9148" s="145"/>
    </row>
    <row r="9149" spans="1:7">
      <c r="A9149" s="65"/>
      <c r="B9149" s="65"/>
      <c r="C9149" s="65"/>
      <c r="D9149" s="65"/>
      <c r="E9149" s="65"/>
      <c r="F9149" s="65"/>
      <c r="G9149" s="145"/>
    </row>
    <row r="9150" spans="1:7">
      <c r="A9150" s="65"/>
      <c r="B9150" s="65"/>
      <c r="C9150" s="65"/>
      <c r="D9150" s="65"/>
      <c r="E9150" s="65"/>
      <c r="F9150" s="65"/>
      <c r="G9150" s="145"/>
    </row>
    <row r="9151" spans="1:7">
      <c r="A9151" s="65"/>
      <c r="B9151" s="65"/>
      <c r="C9151" s="65"/>
      <c r="D9151" s="65"/>
      <c r="E9151" s="65"/>
      <c r="F9151" s="65"/>
      <c r="G9151" s="145"/>
    </row>
    <row r="9152" spans="1:7">
      <c r="A9152" s="65"/>
      <c r="B9152" s="65"/>
      <c r="C9152" s="65"/>
      <c r="D9152" s="65"/>
      <c r="E9152" s="65"/>
      <c r="F9152" s="65"/>
      <c r="G9152" s="145"/>
    </row>
    <row r="9153" spans="1:7">
      <c r="A9153" s="65"/>
      <c r="B9153" s="65"/>
      <c r="C9153" s="65"/>
      <c r="D9153" s="65"/>
      <c r="E9153" s="65"/>
      <c r="F9153" s="65"/>
      <c r="G9153" s="145"/>
    </row>
    <row r="9154" spans="1:7">
      <c r="A9154" s="65"/>
      <c r="B9154" s="65"/>
      <c r="C9154" s="65"/>
      <c r="D9154" s="65"/>
      <c r="E9154" s="65"/>
      <c r="F9154" s="65"/>
      <c r="G9154" s="145"/>
    </row>
    <row r="9155" spans="1:7">
      <c r="A9155" s="65"/>
      <c r="B9155" s="65"/>
      <c r="C9155" s="65"/>
      <c r="D9155" s="65"/>
      <c r="E9155" s="65"/>
      <c r="F9155" s="65"/>
      <c r="G9155" s="145"/>
    </row>
    <row r="9156" spans="1:7">
      <c r="A9156" s="65"/>
      <c r="B9156" s="65"/>
      <c r="C9156" s="65"/>
      <c r="D9156" s="65"/>
      <c r="E9156" s="65"/>
      <c r="F9156" s="65"/>
      <c r="G9156" s="145"/>
    </row>
    <row r="9157" spans="1:7">
      <c r="A9157" s="65"/>
      <c r="B9157" s="65"/>
      <c r="C9157" s="65"/>
      <c r="D9157" s="65"/>
      <c r="E9157" s="65"/>
      <c r="F9157" s="65"/>
      <c r="G9157" s="145"/>
    </row>
    <row r="9158" spans="1:7">
      <c r="A9158" s="65"/>
      <c r="B9158" s="65"/>
      <c r="C9158" s="65"/>
      <c r="D9158" s="65"/>
      <c r="E9158" s="65"/>
      <c r="F9158" s="65"/>
      <c r="G9158" s="145"/>
    </row>
    <row r="9159" spans="1:7">
      <c r="A9159" s="65"/>
      <c r="B9159" s="65"/>
      <c r="C9159" s="65"/>
      <c r="D9159" s="65"/>
      <c r="E9159" s="65"/>
      <c r="F9159" s="65"/>
      <c r="G9159" s="145"/>
    </row>
    <row r="9160" spans="1:7">
      <c r="A9160" s="65"/>
      <c r="B9160" s="65"/>
      <c r="C9160" s="65"/>
      <c r="D9160" s="65"/>
      <c r="E9160" s="65"/>
      <c r="F9160" s="65"/>
      <c r="G9160" s="145"/>
    </row>
    <row r="9161" spans="1:7">
      <c r="A9161" s="65"/>
      <c r="B9161" s="65"/>
      <c r="C9161" s="65"/>
      <c r="D9161" s="65"/>
      <c r="E9161" s="65"/>
      <c r="F9161" s="65"/>
      <c r="G9161" s="145"/>
    </row>
    <row r="9162" spans="1:7">
      <c r="A9162" s="65"/>
      <c r="B9162" s="65"/>
      <c r="C9162" s="65"/>
      <c r="D9162" s="65"/>
      <c r="E9162" s="65"/>
      <c r="F9162" s="65"/>
      <c r="G9162" s="145"/>
    </row>
    <row r="9163" spans="1:7">
      <c r="A9163" s="65"/>
      <c r="B9163" s="65"/>
      <c r="C9163" s="65"/>
      <c r="D9163" s="65"/>
      <c r="E9163" s="65"/>
      <c r="F9163" s="65"/>
      <c r="G9163" s="145"/>
    </row>
    <row r="9164" spans="1:7">
      <c r="A9164" s="65"/>
      <c r="B9164" s="65"/>
      <c r="C9164" s="65"/>
      <c r="D9164" s="65"/>
      <c r="E9164" s="65"/>
      <c r="F9164" s="65"/>
      <c r="G9164" s="145"/>
    </row>
    <row r="9165" spans="1:7">
      <c r="A9165" s="65"/>
      <c r="B9165" s="65"/>
      <c r="C9165" s="65"/>
      <c r="D9165" s="65"/>
      <c r="E9165" s="65"/>
      <c r="F9165" s="65"/>
      <c r="G9165" s="145"/>
    </row>
    <row r="9166" spans="1:7">
      <c r="A9166" s="65"/>
      <c r="B9166" s="65"/>
      <c r="C9166" s="65"/>
      <c r="D9166" s="65"/>
      <c r="E9166" s="65"/>
      <c r="F9166" s="65"/>
      <c r="G9166" s="145"/>
    </row>
    <row r="9167" spans="1:7">
      <c r="A9167" s="65"/>
      <c r="B9167" s="65"/>
      <c r="C9167" s="65"/>
      <c r="D9167" s="65"/>
      <c r="E9167" s="65"/>
      <c r="F9167" s="65"/>
      <c r="G9167" s="145"/>
    </row>
    <row r="9168" spans="1:7">
      <c r="A9168" s="65"/>
      <c r="B9168" s="65"/>
      <c r="C9168" s="65"/>
      <c r="D9168" s="65"/>
      <c r="E9168" s="65"/>
      <c r="F9168" s="65"/>
      <c r="G9168" s="145"/>
    </row>
    <row r="9169" spans="1:7">
      <c r="A9169" s="65"/>
      <c r="B9169" s="65"/>
      <c r="C9169" s="65"/>
      <c r="D9169" s="65"/>
      <c r="E9169" s="65"/>
      <c r="F9169" s="65"/>
      <c r="G9169" s="145"/>
    </row>
    <row r="9170" spans="1:7">
      <c r="A9170" s="65"/>
      <c r="B9170" s="65"/>
      <c r="C9170" s="65"/>
      <c r="D9170" s="65"/>
      <c r="E9170" s="65"/>
      <c r="F9170" s="65"/>
      <c r="G9170" s="145"/>
    </row>
    <row r="9171" spans="1:7">
      <c r="A9171" s="65"/>
      <c r="B9171" s="65"/>
      <c r="C9171" s="65"/>
      <c r="D9171" s="65"/>
      <c r="E9171" s="65"/>
      <c r="F9171" s="65"/>
      <c r="G9171" s="145"/>
    </row>
    <row r="9172" spans="1:7">
      <c r="A9172" s="65"/>
      <c r="B9172" s="65"/>
      <c r="C9172" s="65"/>
      <c r="D9172" s="65"/>
      <c r="E9172" s="65"/>
      <c r="F9172" s="65"/>
      <c r="G9172" s="145"/>
    </row>
    <row r="9173" spans="1:7">
      <c r="A9173" s="65"/>
      <c r="B9173" s="65"/>
      <c r="C9173" s="65"/>
      <c r="D9173" s="65"/>
      <c r="E9173" s="65"/>
      <c r="F9173" s="65"/>
      <c r="G9173" s="145"/>
    </row>
    <row r="9174" spans="1:7">
      <c r="A9174" s="65"/>
      <c r="B9174" s="65"/>
      <c r="C9174" s="65"/>
      <c r="D9174" s="65"/>
      <c r="E9174" s="65"/>
      <c r="F9174" s="65"/>
      <c r="G9174" s="145"/>
    </row>
    <row r="9175" spans="1:7">
      <c r="A9175" s="65"/>
      <c r="B9175" s="65"/>
      <c r="C9175" s="65"/>
      <c r="D9175" s="65"/>
      <c r="E9175" s="65"/>
      <c r="F9175" s="65"/>
      <c r="G9175" s="145"/>
    </row>
    <row r="9176" spans="1:7">
      <c r="A9176" s="65"/>
      <c r="B9176" s="65"/>
      <c r="C9176" s="65"/>
      <c r="D9176" s="65"/>
      <c r="E9176" s="65"/>
      <c r="F9176" s="65"/>
      <c r="G9176" s="145"/>
    </row>
    <row r="9177" spans="1:7">
      <c r="A9177" s="65"/>
      <c r="B9177" s="65"/>
      <c r="C9177" s="65"/>
      <c r="D9177" s="65"/>
      <c r="E9177" s="65"/>
      <c r="F9177" s="65"/>
      <c r="G9177" s="145"/>
    </row>
    <row r="9178" spans="1:7">
      <c r="A9178" s="65"/>
      <c r="B9178" s="65"/>
      <c r="C9178" s="65"/>
      <c r="D9178" s="65"/>
      <c r="E9178" s="65"/>
      <c r="F9178" s="65"/>
      <c r="G9178" s="145"/>
    </row>
    <row r="9179" spans="1:7">
      <c r="A9179" s="65"/>
      <c r="B9179" s="65"/>
      <c r="C9179" s="65"/>
      <c r="D9179" s="65"/>
      <c r="E9179" s="65"/>
      <c r="F9179" s="65"/>
      <c r="G9179" s="145"/>
    </row>
    <row r="9180" spans="1:7">
      <c r="A9180" s="65"/>
      <c r="B9180" s="65"/>
      <c r="C9180" s="65"/>
      <c r="D9180" s="65"/>
      <c r="E9180" s="65"/>
      <c r="F9180" s="65"/>
      <c r="G9180" s="145"/>
    </row>
    <row r="9181" spans="1:7">
      <c r="A9181" s="65"/>
      <c r="B9181" s="65"/>
      <c r="C9181" s="65"/>
      <c r="D9181" s="65"/>
      <c r="E9181" s="65"/>
      <c r="F9181" s="65"/>
      <c r="G9181" s="145"/>
    </row>
    <row r="9182" spans="1:7">
      <c r="A9182" s="65"/>
      <c r="B9182" s="65"/>
      <c r="C9182" s="65"/>
      <c r="D9182" s="65"/>
      <c r="E9182" s="65"/>
      <c r="F9182" s="65"/>
      <c r="G9182" s="145"/>
    </row>
    <row r="9183" spans="1:7">
      <c r="A9183" s="65"/>
      <c r="B9183" s="65"/>
      <c r="C9183" s="65"/>
      <c r="D9183" s="65"/>
      <c r="E9183" s="65"/>
      <c r="F9183" s="65"/>
      <c r="G9183" s="145"/>
    </row>
    <row r="9184" spans="1:7">
      <c r="A9184" s="65"/>
      <c r="B9184" s="65"/>
      <c r="C9184" s="65"/>
      <c r="D9184" s="65"/>
      <c r="E9184" s="65"/>
      <c r="F9184" s="65"/>
      <c r="G9184" s="145"/>
    </row>
    <row r="9185" spans="1:7">
      <c r="A9185" s="65"/>
      <c r="B9185" s="65"/>
      <c r="C9185" s="65"/>
      <c r="D9185" s="65"/>
      <c r="E9185" s="65"/>
      <c r="F9185" s="65"/>
      <c r="G9185" s="145"/>
    </row>
    <row r="9186" spans="1:7">
      <c r="A9186" s="65"/>
      <c r="B9186" s="65"/>
      <c r="C9186" s="65"/>
      <c r="D9186" s="65"/>
      <c r="E9186" s="65"/>
      <c r="F9186" s="65"/>
      <c r="G9186" s="145"/>
    </row>
    <row r="9187" spans="1:7">
      <c r="A9187" s="65"/>
      <c r="B9187" s="65"/>
      <c r="C9187" s="65"/>
      <c r="D9187" s="65"/>
      <c r="E9187" s="65"/>
      <c r="F9187" s="65"/>
      <c r="G9187" s="145"/>
    </row>
    <row r="9188" spans="1:7">
      <c r="A9188" s="65"/>
      <c r="B9188" s="65"/>
      <c r="C9188" s="65"/>
      <c r="D9188" s="65"/>
      <c r="E9188" s="65"/>
      <c r="F9188" s="65"/>
      <c r="G9188" s="145"/>
    </row>
    <row r="9189" spans="1:7">
      <c r="A9189" s="65"/>
      <c r="B9189" s="65"/>
      <c r="C9189" s="65"/>
      <c r="D9189" s="65"/>
      <c r="E9189" s="65"/>
      <c r="F9189" s="65"/>
      <c r="G9189" s="145"/>
    </row>
    <row r="9190" spans="1:7">
      <c r="A9190" s="65"/>
      <c r="B9190" s="65"/>
      <c r="C9190" s="65"/>
      <c r="D9190" s="65"/>
      <c r="E9190" s="65"/>
      <c r="F9190" s="65"/>
      <c r="G9190" s="145"/>
    </row>
    <row r="9191" spans="1:7">
      <c r="A9191" s="65"/>
      <c r="B9191" s="65"/>
      <c r="C9191" s="65"/>
      <c r="D9191" s="65"/>
      <c r="E9191" s="65"/>
      <c r="F9191" s="65"/>
      <c r="G9191" s="145"/>
    </row>
    <row r="9192" spans="1:7">
      <c r="A9192" s="65"/>
      <c r="B9192" s="65"/>
      <c r="C9192" s="65"/>
      <c r="D9192" s="65"/>
      <c r="E9192" s="65"/>
      <c r="F9192" s="65"/>
      <c r="G9192" s="145"/>
    </row>
    <row r="9193" spans="1:7">
      <c r="A9193" s="65"/>
      <c r="B9193" s="65"/>
      <c r="C9193" s="65"/>
      <c r="D9193" s="65"/>
      <c r="E9193" s="65"/>
      <c r="F9193" s="65"/>
      <c r="G9193" s="145"/>
    </row>
    <row r="9194" spans="1:7">
      <c r="A9194" s="65"/>
      <c r="B9194" s="65"/>
      <c r="C9194" s="65"/>
      <c r="D9194" s="65"/>
      <c r="E9194" s="65"/>
      <c r="F9194" s="65"/>
      <c r="G9194" s="145"/>
    </row>
    <row r="9195" spans="1:7">
      <c r="A9195" s="65"/>
      <c r="B9195" s="65"/>
      <c r="C9195" s="65"/>
      <c r="D9195" s="65"/>
      <c r="E9195" s="65"/>
      <c r="F9195" s="65"/>
      <c r="G9195" s="145"/>
    </row>
    <row r="9196" spans="1:7">
      <c r="A9196" s="65"/>
      <c r="B9196" s="65"/>
      <c r="C9196" s="65"/>
      <c r="D9196" s="65"/>
      <c r="E9196" s="65"/>
      <c r="F9196" s="65"/>
      <c r="G9196" s="145"/>
    </row>
    <row r="9197" spans="1:7">
      <c r="A9197" s="65"/>
      <c r="B9197" s="65"/>
      <c r="C9197" s="65"/>
      <c r="D9197" s="65"/>
      <c r="E9197" s="65"/>
      <c r="F9197" s="65"/>
      <c r="G9197" s="145"/>
    </row>
    <row r="9198" spans="1:7">
      <c r="A9198" s="65"/>
      <c r="B9198" s="65"/>
      <c r="C9198" s="65"/>
      <c r="D9198" s="65"/>
      <c r="E9198" s="65"/>
      <c r="F9198" s="65"/>
      <c r="G9198" s="145"/>
    </row>
    <row r="9199" spans="1:7">
      <c r="A9199" s="65"/>
      <c r="B9199" s="65"/>
      <c r="C9199" s="65"/>
      <c r="D9199" s="65"/>
      <c r="E9199" s="65"/>
      <c r="F9199" s="65"/>
      <c r="G9199" s="145"/>
    </row>
    <row r="9200" spans="1:7">
      <c r="A9200" s="65"/>
      <c r="B9200" s="65"/>
      <c r="C9200" s="65"/>
      <c r="D9200" s="65"/>
      <c r="E9200" s="65"/>
      <c r="F9200" s="65"/>
      <c r="G9200" s="145"/>
    </row>
    <row r="9201" spans="1:7">
      <c r="A9201" s="65"/>
      <c r="B9201" s="65"/>
      <c r="C9201" s="65"/>
      <c r="D9201" s="65"/>
      <c r="E9201" s="65"/>
      <c r="F9201" s="65"/>
      <c r="G9201" s="145"/>
    </row>
    <row r="9202" spans="1:7">
      <c r="A9202" s="65"/>
      <c r="B9202" s="65"/>
      <c r="C9202" s="65"/>
      <c r="D9202" s="65"/>
      <c r="E9202" s="65"/>
      <c r="F9202" s="65"/>
      <c r="G9202" s="145"/>
    </row>
    <row r="9203" spans="1:7">
      <c r="A9203" s="65"/>
      <c r="B9203" s="65"/>
      <c r="C9203" s="65"/>
      <c r="D9203" s="65"/>
      <c r="E9203" s="65"/>
      <c r="F9203" s="65"/>
      <c r="G9203" s="145"/>
    </row>
    <row r="9204" spans="1:7">
      <c r="A9204" s="65"/>
      <c r="B9204" s="65"/>
      <c r="C9204" s="65"/>
      <c r="D9204" s="65"/>
      <c r="E9204" s="65"/>
      <c r="F9204" s="65"/>
      <c r="G9204" s="145"/>
    </row>
    <row r="9205" spans="1:7">
      <c r="A9205" s="65"/>
      <c r="B9205" s="65"/>
      <c r="C9205" s="65"/>
      <c r="D9205" s="65"/>
      <c r="E9205" s="65"/>
      <c r="F9205" s="65"/>
      <c r="G9205" s="145"/>
    </row>
    <row r="9206" spans="1:7">
      <c r="A9206" s="65"/>
      <c r="B9206" s="65"/>
      <c r="C9206" s="65"/>
      <c r="D9206" s="65"/>
      <c r="E9206" s="65"/>
      <c r="F9206" s="65"/>
      <c r="G9206" s="145"/>
    </row>
    <row r="9207" spans="1:7">
      <c r="A9207" s="65"/>
      <c r="B9207" s="65"/>
      <c r="C9207" s="65"/>
      <c r="D9207" s="65"/>
      <c r="E9207" s="65"/>
      <c r="F9207" s="65"/>
      <c r="G9207" s="145"/>
    </row>
    <row r="9208" spans="1:7">
      <c r="A9208" s="65"/>
      <c r="B9208" s="65"/>
      <c r="C9208" s="65"/>
      <c r="D9208" s="65"/>
      <c r="E9208" s="65"/>
      <c r="F9208" s="65"/>
      <c r="G9208" s="145"/>
    </row>
    <row r="9209" spans="1:7">
      <c r="A9209" s="65"/>
      <c r="B9209" s="65"/>
      <c r="C9209" s="65"/>
      <c r="D9209" s="65"/>
      <c r="E9209" s="65"/>
      <c r="F9209" s="65"/>
      <c r="G9209" s="145"/>
    </row>
    <row r="9210" spans="1:7">
      <c r="A9210" s="65"/>
      <c r="B9210" s="65"/>
      <c r="C9210" s="65"/>
      <c r="D9210" s="65"/>
      <c r="E9210" s="65"/>
      <c r="F9210" s="65"/>
      <c r="G9210" s="145"/>
    </row>
    <row r="9211" spans="1:7">
      <c r="A9211" s="65"/>
      <c r="B9211" s="65"/>
      <c r="C9211" s="65"/>
      <c r="D9211" s="65"/>
      <c r="E9211" s="65"/>
      <c r="F9211" s="65"/>
      <c r="G9211" s="145"/>
    </row>
    <row r="9212" spans="1:7">
      <c r="A9212" s="65"/>
      <c r="B9212" s="65"/>
      <c r="C9212" s="65"/>
      <c r="D9212" s="65"/>
      <c r="E9212" s="65"/>
      <c r="F9212" s="65"/>
      <c r="G9212" s="145"/>
    </row>
    <row r="9213" spans="1:7">
      <c r="A9213" s="65"/>
      <c r="B9213" s="65"/>
      <c r="C9213" s="65"/>
      <c r="D9213" s="65"/>
      <c r="E9213" s="65"/>
      <c r="F9213" s="65"/>
      <c r="G9213" s="145"/>
    </row>
    <row r="9214" spans="1:7">
      <c r="A9214" s="65"/>
      <c r="B9214" s="65"/>
      <c r="C9214" s="65"/>
      <c r="D9214" s="65"/>
      <c r="E9214" s="65"/>
      <c r="F9214" s="65"/>
      <c r="G9214" s="145"/>
    </row>
    <row r="9215" spans="1:7">
      <c r="A9215" s="65"/>
      <c r="B9215" s="65"/>
      <c r="C9215" s="65"/>
      <c r="D9215" s="65"/>
      <c r="E9215" s="65"/>
      <c r="F9215" s="65"/>
      <c r="G9215" s="145"/>
    </row>
    <row r="9216" spans="1:7">
      <c r="A9216" s="65"/>
      <c r="B9216" s="65"/>
      <c r="C9216" s="65"/>
      <c r="D9216" s="65"/>
      <c r="E9216" s="65"/>
      <c r="F9216" s="65"/>
      <c r="G9216" s="145"/>
    </row>
    <row r="9217" spans="1:7">
      <c r="A9217" s="65"/>
      <c r="B9217" s="65"/>
      <c r="C9217" s="65"/>
      <c r="D9217" s="65"/>
      <c r="E9217" s="65"/>
      <c r="F9217" s="65"/>
      <c r="G9217" s="145"/>
    </row>
    <row r="9218" spans="1:7">
      <c r="A9218" s="65"/>
      <c r="B9218" s="65"/>
      <c r="C9218" s="65"/>
      <c r="D9218" s="65"/>
      <c r="E9218" s="65"/>
      <c r="F9218" s="65"/>
      <c r="G9218" s="145"/>
    </row>
    <row r="9219" spans="1:7">
      <c r="A9219" s="65"/>
      <c r="B9219" s="65"/>
      <c r="C9219" s="65"/>
      <c r="D9219" s="65"/>
      <c r="E9219" s="65"/>
      <c r="F9219" s="65"/>
      <c r="G9219" s="145"/>
    </row>
    <row r="9220" spans="1:7">
      <c r="A9220" s="65"/>
      <c r="B9220" s="65"/>
      <c r="C9220" s="65"/>
      <c r="D9220" s="65"/>
      <c r="E9220" s="65"/>
      <c r="F9220" s="65"/>
      <c r="G9220" s="145"/>
    </row>
    <row r="9221" spans="1:7">
      <c r="A9221" s="65"/>
      <c r="B9221" s="65"/>
      <c r="C9221" s="65"/>
      <c r="D9221" s="65"/>
      <c r="E9221" s="65"/>
      <c r="F9221" s="65"/>
      <c r="G9221" s="145"/>
    </row>
    <row r="9222" spans="1:7">
      <c r="A9222" s="65"/>
      <c r="B9222" s="65"/>
      <c r="C9222" s="65"/>
      <c r="D9222" s="65"/>
      <c r="E9222" s="65"/>
      <c r="F9222" s="65"/>
      <c r="G9222" s="145"/>
    </row>
    <row r="9223" spans="1:7">
      <c r="A9223" s="65"/>
      <c r="B9223" s="65"/>
      <c r="C9223" s="65"/>
      <c r="D9223" s="65"/>
      <c r="E9223" s="65"/>
      <c r="F9223" s="65"/>
      <c r="G9223" s="145"/>
    </row>
    <row r="9224" spans="1:7">
      <c r="A9224" s="65"/>
      <c r="B9224" s="65"/>
      <c r="C9224" s="65"/>
      <c r="D9224" s="65"/>
      <c r="E9224" s="65"/>
      <c r="F9224" s="65"/>
      <c r="G9224" s="145"/>
    </row>
    <row r="9225" spans="1:7">
      <c r="A9225" s="65"/>
      <c r="B9225" s="65"/>
      <c r="C9225" s="65"/>
      <c r="D9225" s="65"/>
      <c r="E9225" s="65"/>
      <c r="F9225" s="65"/>
      <c r="G9225" s="145"/>
    </row>
    <row r="9226" spans="1:7">
      <c r="A9226" s="65"/>
      <c r="B9226" s="65"/>
      <c r="C9226" s="65"/>
      <c r="D9226" s="65"/>
      <c r="E9226" s="65"/>
      <c r="F9226" s="65"/>
      <c r="G9226" s="145"/>
    </row>
    <row r="9227" spans="1:7">
      <c r="A9227" s="65"/>
      <c r="B9227" s="65"/>
      <c r="C9227" s="65"/>
      <c r="D9227" s="65"/>
      <c r="E9227" s="65"/>
      <c r="F9227" s="65"/>
      <c r="G9227" s="145"/>
    </row>
    <row r="9228" spans="1:7">
      <c r="A9228" s="65"/>
      <c r="B9228" s="65"/>
      <c r="C9228" s="65"/>
      <c r="D9228" s="65"/>
      <c r="E9228" s="65"/>
      <c r="F9228" s="65"/>
      <c r="G9228" s="145"/>
    </row>
    <row r="9229" spans="1:7">
      <c r="A9229" s="65"/>
      <c r="B9229" s="65"/>
      <c r="C9229" s="65"/>
      <c r="D9229" s="65"/>
      <c r="E9229" s="65"/>
      <c r="F9229" s="65"/>
      <c r="G9229" s="145"/>
    </row>
    <row r="9230" spans="1:7">
      <c r="A9230" s="65"/>
      <c r="B9230" s="65"/>
      <c r="C9230" s="65"/>
      <c r="D9230" s="65"/>
      <c r="E9230" s="65"/>
      <c r="F9230" s="65"/>
      <c r="G9230" s="145"/>
    </row>
    <row r="9231" spans="1:7">
      <c r="A9231" s="65"/>
      <c r="B9231" s="65"/>
      <c r="C9231" s="65"/>
      <c r="D9231" s="65"/>
      <c r="E9231" s="65"/>
      <c r="F9231" s="65"/>
      <c r="G9231" s="145"/>
    </row>
    <row r="9232" spans="1:7">
      <c r="A9232" s="65"/>
      <c r="B9232" s="65"/>
      <c r="C9232" s="65"/>
      <c r="D9232" s="65"/>
      <c r="E9232" s="65"/>
      <c r="F9232" s="65"/>
      <c r="G9232" s="145"/>
    </row>
    <row r="9233" spans="1:7">
      <c r="A9233" s="65"/>
      <c r="B9233" s="65"/>
      <c r="C9233" s="65"/>
      <c r="D9233" s="65"/>
      <c r="E9233" s="65"/>
      <c r="F9233" s="65"/>
      <c r="G9233" s="145"/>
    </row>
    <row r="9234" spans="1:7">
      <c r="A9234" s="65"/>
      <c r="B9234" s="65"/>
      <c r="C9234" s="65"/>
      <c r="D9234" s="65"/>
      <c r="E9234" s="65"/>
      <c r="F9234" s="65"/>
      <c r="G9234" s="145"/>
    </row>
    <row r="9235" spans="1:7">
      <c r="A9235" s="65"/>
      <c r="B9235" s="65"/>
      <c r="C9235" s="65"/>
      <c r="D9235" s="65"/>
      <c r="E9235" s="65"/>
      <c r="F9235" s="65"/>
      <c r="G9235" s="145"/>
    </row>
    <row r="9236" spans="1:7">
      <c r="A9236" s="65"/>
      <c r="B9236" s="65"/>
      <c r="C9236" s="65"/>
      <c r="D9236" s="65"/>
      <c r="E9236" s="65"/>
      <c r="F9236" s="65"/>
      <c r="G9236" s="145"/>
    </row>
    <row r="9237" spans="1:7">
      <c r="A9237" s="65"/>
      <c r="B9237" s="65"/>
      <c r="C9237" s="65"/>
      <c r="D9237" s="65"/>
      <c r="E9237" s="65"/>
      <c r="F9237" s="65"/>
      <c r="G9237" s="145"/>
    </row>
    <row r="9238" spans="1:7">
      <c r="A9238" s="65"/>
      <c r="B9238" s="65"/>
      <c r="C9238" s="65"/>
      <c r="D9238" s="65"/>
      <c r="E9238" s="65"/>
      <c r="F9238" s="65"/>
      <c r="G9238" s="145"/>
    </row>
    <row r="9239" spans="1:7">
      <c r="A9239" s="65"/>
      <c r="B9239" s="65"/>
      <c r="C9239" s="65"/>
      <c r="D9239" s="65"/>
      <c r="E9239" s="65"/>
      <c r="F9239" s="65"/>
      <c r="G9239" s="145"/>
    </row>
    <row r="9240" spans="1:7">
      <c r="A9240" s="65"/>
      <c r="B9240" s="65"/>
      <c r="C9240" s="65"/>
      <c r="D9240" s="65"/>
      <c r="E9240" s="65"/>
      <c r="F9240" s="65"/>
      <c r="G9240" s="145"/>
    </row>
    <row r="9241" spans="1:7">
      <c r="A9241" s="65"/>
      <c r="B9241" s="65"/>
      <c r="C9241" s="65"/>
      <c r="D9241" s="65"/>
      <c r="E9241" s="65"/>
      <c r="F9241" s="65"/>
      <c r="G9241" s="145"/>
    </row>
    <row r="9242" spans="1:7">
      <c r="A9242" s="65"/>
      <c r="B9242" s="65"/>
      <c r="C9242" s="65"/>
      <c r="D9242" s="65"/>
      <c r="E9242" s="65"/>
      <c r="F9242" s="65"/>
      <c r="G9242" s="145"/>
    </row>
    <row r="9243" spans="1:7">
      <c r="A9243" s="65"/>
      <c r="B9243" s="65"/>
      <c r="C9243" s="65"/>
      <c r="D9243" s="65"/>
      <c r="E9243" s="65"/>
      <c r="F9243" s="65"/>
      <c r="G9243" s="145"/>
    </row>
    <row r="9244" spans="1:7">
      <c r="A9244" s="65"/>
      <c r="B9244" s="65"/>
      <c r="C9244" s="65"/>
      <c r="D9244" s="65"/>
      <c r="E9244" s="65"/>
      <c r="F9244" s="65"/>
      <c r="G9244" s="145"/>
    </row>
    <row r="9245" spans="1:7">
      <c r="A9245" s="65"/>
      <c r="B9245" s="65"/>
      <c r="C9245" s="65"/>
      <c r="D9245" s="65"/>
      <c r="E9245" s="65"/>
      <c r="F9245" s="65"/>
      <c r="G9245" s="145"/>
    </row>
    <row r="9246" spans="1:7">
      <c r="A9246" s="65"/>
      <c r="B9246" s="65"/>
      <c r="C9246" s="65"/>
      <c r="D9246" s="65"/>
      <c r="E9246" s="65"/>
      <c r="F9246" s="65"/>
      <c r="G9246" s="145"/>
    </row>
    <row r="9247" spans="1:7">
      <c r="A9247" s="65"/>
      <c r="B9247" s="65"/>
      <c r="C9247" s="65"/>
      <c r="D9247" s="65"/>
      <c r="E9247" s="65"/>
      <c r="F9247" s="65"/>
      <c r="G9247" s="145"/>
    </row>
    <row r="9248" spans="1:7">
      <c r="A9248" s="65"/>
      <c r="B9248" s="65"/>
      <c r="C9248" s="65"/>
      <c r="D9248" s="65"/>
      <c r="E9248" s="65"/>
      <c r="F9248" s="65"/>
      <c r="G9248" s="145"/>
    </row>
    <row r="9249" spans="1:7">
      <c r="A9249" s="65"/>
      <c r="B9249" s="65"/>
      <c r="C9249" s="65"/>
      <c r="D9249" s="65"/>
      <c r="E9249" s="65"/>
      <c r="F9249" s="65"/>
      <c r="G9249" s="145"/>
    </row>
    <row r="9250" spans="1:7">
      <c r="A9250" s="65"/>
      <c r="B9250" s="65"/>
      <c r="C9250" s="65"/>
      <c r="D9250" s="65"/>
      <c r="E9250" s="65"/>
      <c r="F9250" s="65"/>
      <c r="G9250" s="145"/>
    </row>
    <row r="9251" spans="1:7">
      <c r="A9251" s="65"/>
      <c r="B9251" s="65"/>
      <c r="C9251" s="65"/>
      <c r="D9251" s="65"/>
      <c r="E9251" s="65"/>
      <c r="F9251" s="65"/>
      <c r="G9251" s="145"/>
    </row>
    <row r="9252" spans="1:7">
      <c r="A9252" s="65"/>
      <c r="B9252" s="65"/>
      <c r="C9252" s="65"/>
      <c r="D9252" s="65"/>
      <c r="E9252" s="65"/>
      <c r="F9252" s="65"/>
      <c r="G9252" s="145"/>
    </row>
    <row r="9253" spans="1:7">
      <c r="A9253" s="65"/>
      <c r="B9253" s="65"/>
      <c r="C9253" s="65"/>
      <c r="D9253" s="65"/>
      <c r="E9253" s="65"/>
      <c r="F9253" s="65"/>
      <c r="G9253" s="145"/>
    </row>
    <row r="9254" spans="1:7">
      <c r="A9254" s="65"/>
      <c r="B9254" s="65"/>
      <c r="C9254" s="65"/>
      <c r="D9254" s="65"/>
      <c r="E9254" s="65"/>
      <c r="F9254" s="65"/>
      <c r="G9254" s="145"/>
    </row>
    <row r="9255" spans="1:7">
      <c r="A9255" s="65"/>
      <c r="B9255" s="65"/>
      <c r="C9255" s="65"/>
      <c r="D9255" s="65"/>
      <c r="E9255" s="65"/>
      <c r="F9255" s="65"/>
      <c r="G9255" s="145"/>
    </row>
    <row r="9256" spans="1:7">
      <c r="A9256" s="65"/>
      <c r="B9256" s="65"/>
      <c r="C9256" s="65"/>
      <c r="D9256" s="65"/>
      <c r="E9256" s="65"/>
      <c r="F9256" s="65"/>
      <c r="G9256" s="145"/>
    </row>
    <row r="9257" spans="1:7">
      <c r="A9257" s="65"/>
      <c r="B9257" s="65"/>
      <c r="C9257" s="65"/>
      <c r="D9257" s="65"/>
      <c r="E9257" s="65"/>
      <c r="F9257" s="65"/>
      <c r="G9257" s="145"/>
    </row>
    <row r="9258" spans="1:7">
      <c r="A9258" s="65"/>
      <c r="B9258" s="65"/>
      <c r="C9258" s="65"/>
      <c r="D9258" s="65"/>
      <c r="E9258" s="65"/>
      <c r="F9258" s="65"/>
      <c r="G9258" s="145"/>
    </row>
    <row r="9259" spans="1:7">
      <c r="A9259" s="65"/>
      <c r="B9259" s="65"/>
      <c r="C9259" s="65"/>
      <c r="D9259" s="65"/>
      <c r="E9259" s="65"/>
      <c r="F9259" s="65"/>
      <c r="G9259" s="145"/>
    </row>
    <row r="9260" spans="1:7">
      <c r="A9260" s="65"/>
      <c r="B9260" s="65"/>
      <c r="C9260" s="65"/>
      <c r="D9260" s="65"/>
      <c r="E9260" s="65"/>
      <c r="F9260" s="65"/>
      <c r="G9260" s="145"/>
    </row>
    <row r="9261" spans="1:7">
      <c r="A9261" s="65"/>
      <c r="B9261" s="65"/>
      <c r="C9261" s="65"/>
      <c r="D9261" s="65"/>
      <c r="E9261" s="65"/>
      <c r="F9261" s="65"/>
      <c r="G9261" s="145"/>
    </row>
    <row r="9262" spans="1:7">
      <c r="A9262" s="65"/>
      <c r="B9262" s="65"/>
      <c r="C9262" s="65"/>
      <c r="D9262" s="65"/>
      <c r="E9262" s="65"/>
      <c r="F9262" s="65"/>
      <c r="G9262" s="145"/>
    </row>
    <row r="9263" spans="1:7">
      <c r="A9263" s="65"/>
      <c r="B9263" s="65"/>
      <c r="C9263" s="65"/>
      <c r="D9263" s="65"/>
      <c r="E9263" s="65"/>
      <c r="F9263" s="65"/>
      <c r="G9263" s="145"/>
    </row>
    <row r="9264" spans="1:7">
      <c r="A9264" s="65"/>
      <c r="B9264" s="65"/>
      <c r="C9264" s="65"/>
      <c r="D9264" s="65"/>
      <c r="E9264" s="65"/>
      <c r="F9264" s="65"/>
      <c r="G9264" s="145"/>
    </row>
    <row r="9265" spans="1:7">
      <c r="A9265" s="65"/>
      <c r="B9265" s="65"/>
      <c r="C9265" s="65"/>
      <c r="D9265" s="65"/>
      <c r="E9265" s="65"/>
      <c r="F9265" s="65"/>
      <c r="G9265" s="145"/>
    </row>
    <row r="9266" spans="1:7">
      <c r="A9266" s="65"/>
      <c r="B9266" s="65"/>
      <c r="C9266" s="65"/>
      <c r="D9266" s="65"/>
      <c r="E9266" s="65"/>
      <c r="F9266" s="65"/>
      <c r="G9266" s="145"/>
    </row>
    <row r="9267" spans="1:7">
      <c r="A9267" s="65"/>
      <c r="B9267" s="65"/>
      <c r="C9267" s="65"/>
      <c r="D9267" s="65"/>
      <c r="E9267" s="65"/>
      <c r="F9267" s="65"/>
      <c r="G9267" s="145"/>
    </row>
    <row r="9268" spans="1:7">
      <c r="A9268" s="65"/>
      <c r="B9268" s="65"/>
      <c r="C9268" s="65"/>
      <c r="D9268" s="65"/>
      <c r="E9268" s="65"/>
      <c r="F9268" s="65"/>
      <c r="G9268" s="145"/>
    </row>
    <row r="9269" spans="1:7">
      <c r="A9269" s="65"/>
      <c r="B9269" s="65"/>
      <c r="C9269" s="65"/>
      <c r="D9269" s="65"/>
      <c r="E9269" s="65"/>
      <c r="F9269" s="65"/>
      <c r="G9269" s="145"/>
    </row>
    <row r="9270" spans="1:7">
      <c r="A9270" s="65"/>
      <c r="B9270" s="65"/>
      <c r="C9270" s="65"/>
      <c r="D9270" s="65"/>
      <c r="E9270" s="65"/>
      <c r="F9270" s="65"/>
      <c r="G9270" s="145"/>
    </row>
    <row r="9271" spans="1:7">
      <c r="A9271" s="65"/>
      <c r="B9271" s="65"/>
      <c r="C9271" s="65"/>
      <c r="D9271" s="65"/>
      <c r="E9271" s="65"/>
      <c r="F9271" s="65"/>
      <c r="G9271" s="145"/>
    </row>
    <row r="9272" spans="1:7">
      <c r="A9272" s="65"/>
      <c r="B9272" s="65"/>
      <c r="C9272" s="65"/>
      <c r="D9272" s="65"/>
      <c r="E9272" s="65"/>
      <c r="F9272" s="65"/>
      <c r="G9272" s="145"/>
    </row>
    <row r="9273" spans="1:7">
      <c r="A9273" s="65"/>
      <c r="B9273" s="65"/>
      <c r="C9273" s="65"/>
      <c r="D9273" s="65"/>
      <c r="E9273" s="65"/>
      <c r="F9273" s="65"/>
      <c r="G9273" s="145"/>
    </row>
    <row r="9274" spans="1:7">
      <c r="A9274" s="65"/>
      <c r="B9274" s="65"/>
      <c r="C9274" s="65"/>
      <c r="D9274" s="65"/>
      <c r="E9274" s="65"/>
      <c r="F9274" s="65"/>
      <c r="G9274" s="145"/>
    </row>
    <row r="9275" spans="1:7">
      <c r="A9275" s="65"/>
      <c r="B9275" s="65"/>
      <c r="C9275" s="65"/>
      <c r="D9275" s="65"/>
      <c r="E9275" s="65"/>
      <c r="F9275" s="65"/>
      <c r="G9275" s="145"/>
    </row>
    <row r="9276" spans="1:7">
      <c r="A9276" s="65"/>
      <c r="B9276" s="65"/>
      <c r="C9276" s="65"/>
      <c r="D9276" s="65"/>
      <c r="E9276" s="65"/>
      <c r="F9276" s="65"/>
      <c r="G9276" s="145"/>
    </row>
    <row r="9277" spans="1:7">
      <c r="A9277" s="65"/>
      <c r="B9277" s="65"/>
      <c r="C9277" s="65"/>
      <c r="D9277" s="65"/>
      <c r="E9277" s="65"/>
      <c r="F9277" s="65"/>
      <c r="G9277" s="145"/>
    </row>
    <row r="9278" spans="1:7">
      <c r="A9278" s="65"/>
      <c r="B9278" s="65"/>
      <c r="C9278" s="65"/>
      <c r="D9278" s="65"/>
      <c r="E9278" s="65"/>
      <c r="F9278" s="65"/>
      <c r="G9278" s="145"/>
    </row>
    <row r="9279" spans="1:7">
      <c r="A9279" s="65"/>
      <c r="B9279" s="65"/>
      <c r="C9279" s="65"/>
      <c r="D9279" s="65"/>
      <c r="E9279" s="65"/>
      <c r="F9279" s="65"/>
      <c r="G9279" s="145"/>
    </row>
    <row r="9280" spans="1:7">
      <c r="A9280" s="65"/>
      <c r="B9280" s="65"/>
      <c r="C9280" s="65"/>
      <c r="D9280" s="65"/>
      <c r="E9280" s="65"/>
      <c r="F9280" s="65"/>
      <c r="G9280" s="145"/>
    </row>
    <row r="9281" spans="1:7">
      <c r="A9281" s="65"/>
      <c r="B9281" s="65"/>
      <c r="C9281" s="65"/>
      <c r="D9281" s="65"/>
      <c r="E9281" s="65"/>
      <c r="F9281" s="65"/>
      <c r="G9281" s="145"/>
    </row>
    <row r="9282" spans="1:7">
      <c r="A9282" s="65"/>
      <c r="B9282" s="65"/>
      <c r="C9282" s="65"/>
      <c r="D9282" s="65"/>
      <c r="E9282" s="65"/>
      <c r="F9282" s="65"/>
      <c r="G9282" s="145"/>
    </row>
    <row r="9283" spans="1:7">
      <c r="A9283" s="65"/>
      <c r="B9283" s="65"/>
      <c r="C9283" s="65"/>
      <c r="D9283" s="65"/>
      <c r="E9283" s="65"/>
      <c r="F9283" s="65"/>
      <c r="G9283" s="145"/>
    </row>
    <row r="9284" spans="1:7">
      <c r="A9284" s="65"/>
      <c r="B9284" s="65"/>
      <c r="C9284" s="65"/>
      <c r="D9284" s="65"/>
      <c r="E9284" s="65"/>
      <c r="F9284" s="65"/>
      <c r="G9284" s="145"/>
    </row>
    <row r="9285" spans="1:7">
      <c r="A9285" s="65"/>
      <c r="B9285" s="65"/>
      <c r="C9285" s="65"/>
      <c r="D9285" s="65"/>
      <c r="E9285" s="65"/>
      <c r="F9285" s="65"/>
      <c r="G9285" s="145"/>
    </row>
    <row r="9286" spans="1:7">
      <c r="A9286" s="65"/>
      <c r="B9286" s="65"/>
      <c r="C9286" s="65"/>
      <c r="D9286" s="65"/>
      <c r="E9286" s="65"/>
      <c r="F9286" s="65"/>
      <c r="G9286" s="145"/>
    </row>
    <row r="9287" spans="1:7">
      <c r="A9287" s="65"/>
      <c r="B9287" s="65"/>
      <c r="C9287" s="65"/>
      <c r="D9287" s="65"/>
      <c r="E9287" s="65"/>
      <c r="F9287" s="65"/>
      <c r="G9287" s="145"/>
    </row>
    <row r="9288" spans="1:7">
      <c r="A9288" s="65"/>
      <c r="B9288" s="65"/>
      <c r="C9288" s="65"/>
      <c r="D9288" s="65"/>
      <c r="E9288" s="65"/>
      <c r="F9288" s="65"/>
      <c r="G9288" s="145"/>
    </row>
    <row r="9289" spans="1:7">
      <c r="A9289" s="65"/>
      <c r="B9289" s="65"/>
      <c r="C9289" s="65"/>
      <c r="D9289" s="65"/>
      <c r="E9289" s="65"/>
      <c r="F9289" s="65"/>
      <c r="G9289" s="145"/>
    </row>
    <row r="9290" spans="1:7">
      <c r="A9290" s="65"/>
      <c r="B9290" s="65"/>
      <c r="C9290" s="65"/>
      <c r="D9290" s="65"/>
      <c r="E9290" s="65"/>
      <c r="F9290" s="65"/>
      <c r="G9290" s="145"/>
    </row>
    <row r="9291" spans="1:7">
      <c r="A9291" s="65"/>
      <c r="B9291" s="65"/>
      <c r="C9291" s="65"/>
      <c r="D9291" s="65"/>
      <c r="E9291" s="65"/>
      <c r="F9291" s="65"/>
      <c r="G9291" s="145"/>
    </row>
    <row r="9292" spans="1:7">
      <c r="A9292" s="65"/>
      <c r="B9292" s="65"/>
      <c r="C9292" s="65"/>
      <c r="D9292" s="65"/>
      <c r="E9292" s="65"/>
      <c r="F9292" s="65"/>
      <c r="G9292" s="145"/>
    </row>
    <row r="9293" spans="1:7">
      <c r="A9293" s="65"/>
      <c r="B9293" s="65"/>
      <c r="C9293" s="65"/>
      <c r="D9293" s="65"/>
      <c r="E9293" s="65"/>
      <c r="F9293" s="65"/>
      <c r="G9293" s="145"/>
    </row>
    <row r="9294" spans="1:7">
      <c r="A9294" s="65"/>
      <c r="B9294" s="65"/>
      <c r="C9294" s="65"/>
      <c r="D9294" s="65"/>
      <c r="E9294" s="65"/>
      <c r="F9294" s="65"/>
      <c r="G9294" s="145"/>
    </row>
    <row r="9295" spans="1:7">
      <c r="A9295" s="65"/>
      <c r="B9295" s="65"/>
      <c r="C9295" s="65"/>
      <c r="D9295" s="65"/>
      <c r="E9295" s="65"/>
      <c r="F9295" s="65"/>
      <c r="G9295" s="145"/>
    </row>
    <row r="9296" spans="1:7">
      <c r="A9296" s="65"/>
      <c r="B9296" s="65"/>
      <c r="C9296" s="65"/>
      <c r="D9296" s="65"/>
      <c r="E9296" s="65"/>
      <c r="F9296" s="65"/>
      <c r="G9296" s="145"/>
    </row>
    <row r="9297" spans="1:7">
      <c r="A9297" s="65"/>
      <c r="B9297" s="65"/>
      <c r="C9297" s="65"/>
      <c r="D9297" s="65"/>
      <c r="E9297" s="65"/>
      <c r="F9297" s="65"/>
      <c r="G9297" s="145"/>
    </row>
    <row r="9298" spans="1:7">
      <c r="A9298" s="65"/>
      <c r="B9298" s="65"/>
      <c r="C9298" s="65"/>
      <c r="D9298" s="65"/>
      <c r="E9298" s="65"/>
      <c r="F9298" s="65"/>
      <c r="G9298" s="145"/>
    </row>
    <row r="9299" spans="1:7">
      <c r="A9299" s="65"/>
      <c r="B9299" s="65"/>
      <c r="C9299" s="65"/>
      <c r="D9299" s="65"/>
      <c r="E9299" s="65"/>
      <c r="F9299" s="65"/>
      <c r="G9299" s="145"/>
    </row>
    <row r="9300" spans="1:7">
      <c r="A9300" s="65"/>
      <c r="B9300" s="65"/>
      <c r="C9300" s="65"/>
      <c r="D9300" s="65"/>
      <c r="E9300" s="65"/>
      <c r="F9300" s="65"/>
      <c r="G9300" s="145"/>
    </row>
    <row r="9301" spans="1:7">
      <c r="A9301" s="65"/>
      <c r="B9301" s="65"/>
      <c r="C9301" s="65"/>
      <c r="D9301" s="65"/>
      <c r="E9301" s="65"/>
      <c r="F9301" s="65"/>
      <c r="G9301" s="145"/>
    </row>
    <row r="9302" spans="1:7">
      <c r="A9302" s="65"/>
      <c r="B9302" s="65"/>
      <c r="C9302" s="65"/>
      <c r="D9302" s="65"/>
      <c r="E9302" s="65"/>
      <c r="F9302" s="65"/>
      <c r="G9302" s="145"/>
    </row>
    <row r="9303" spans="1:7">
      <c r="A9303" s="65"/>
      <c r="B9303" s="65"/>
      <c r="C9303" s="65"/>
      <c r="D9303" s="65"/>
      <c r="E9303" s="65"/>
      <c r="F9303" s="65"/>
      <c r="G9303" s="145"/>
    </row>
    <row r="9304" spans="1:7">
      <c r="A9304" s="65"/>
      <c r="B9304" s="65"/>
      <c r="C9304" s="65"/>
      <c r="D9304" s="65"/>
      <c r="E9304" s="65"/>
      <c r="F9304" s="65"/>
      <c r="G9304" s="145"/>
    </row>
    <row r="9305" spans="1:7">
      <c r="A9305" s="65"/>
      <c r="B9305" s="65"/>
      <c r="C9305" s="65"/>
      <c r="D9305" s="65"/>
      <c r="E9305" s="65"/>
      <c r="F9305" s="65"/>
      <c r="G9305" s="145"/>
    </row>
    <row r="9306" spans="1:7">
      <c r="A9306" s="65"/>
      <c r="B9306" s="65"/>
      <c r="C9306" s="65"/>
      <c r="D9306" s="65"/>
      <c r="E9306" s="65"/>
      <c r="F9306" s="65"/>
      <c r="G9306" s="145"/>
    </row>
    <row r="9307" spans="1:7">
      <c r="A9307" s="65"/>
      <c r="B9307" s="65"/>
      <c r="C9307" s="65"/>
      <c r="D9307" s="65"/>
      <c r="E9307" s="65"/>
      <c r="F9307" s="65"/>
      <c r="G9307" s="145"/>
    </row>
    <row r="9308" spans="1:7">
      <c r="A9308" s="65"/>
      <c r="B9308" s="65"/>
      <c r="C9308" s="65"/>
      <c r="D9308" s="65"/>
      <c r="E9308" s="65"/>
      <c r="F9308" s="65"/>
      <c r="G9308" s="145"/>
    </row>
    <row r="9309" spans="1:7">
      <c r="A9309" s="65"/>
      <c r="B9309" s="65"/>
      <c r="C9309" s="65"/>
      <c r="D9309" s="65"/>
      <c r="E9309" s="65"/>
      <c r="F9309" s="65"/>
      <c r="G9309" s="145"/>
    </row>
    <row r="9310" spans="1:7">
      <c r="A9310" s="65"/>
      <c r="B9310" s="65"/>
      <c r="C9310" s="65"/>
      <c r="D9310" s="65"/>
      <c r="E9310" s="65"/>
      <c r="F9310" s="65"/>
      <c r="G9310" s="145"/>
    </row>
    <row r="9311" spans="1:7">
      <c r="A9311" s="65"/>
      <c r="B9311" s="65"/>
      <c r="C9311" s="65"/>
      <c r="D9311" s="65"/>
      <c r="E9311" s="65"/>
      <c r="F9311" s="65"/>
      <c r="G9311" s="145"/>
    </row>
    <row r="9312" spans="1:7">
      <c r="A9312" s="65"/>
      <c r="B9312" s="65"/>
      <c r="C9312" s="65"/>
      <c r="D9312" s="65"/>
      <c r="E9312" s="65"/>
      <c r="F9312" s="65"/>
      <c r="G9312" s="145"/>
    </row>
    <row r="9313" spans="1:7">
      <c r="A9313" s="65"/>
      <c r="B9313" s="65"/>
      <c r="C9313" s="65"/>
      <c r="D9313" s="65"/>
      <c r="E9313" s="65"/>
      <c r="F9313" s="65"/>
      <c r="G9313" s="145"/>
    </row>
    <row r="9314" spans="1:7">
      <c r="A9314" s="65"/>
      <c r="B9314" s="65"/>
      <c r="C9314" s="65"/>
      <c r="D9314" s="65"/>
      <c r="E9314" s="65"/>
      <c r="F9314" s="65"/>
      <c r="G9314" s="145"/>
    </row>
    <row r="9315" spans="1:7">
      <c r="A9315" s="65"/>
      <c r="B9315" s="65"/>
      <c r="C9315" s="65"/>
      <c r="D9315" s="65"/>
      <c r="E9315" s="65"/>
      <c r="F9315" s="65"/>
      <c r="G9315" s="145"/>
    </row>
    <row r="9316" spans="1:7">
      <c r="A9316" s="65"/>
      <c r="B9316" s="65"/>
      <c r="C9316" s="65"/>
      <c r="D9316" s="65"/>
      <c r="E9316" s="65"/>
      <c r="F9316" s="65"/>
      <c r="G9316" s="145"/>
    </row>
    <row r="9317" spans="1:7">
      <c r="A9317" s="65"/>
      <c r="B9317" s="65"/>
      <c r="C9317" s="65"/>
      <c r="D9317" s="65"/>
      <c r="E9317" s="65"/>
      <c r="F9317" s="65"/>
      <c r="G9317" s="145"/>
    </row>
    <row r="9318" spans="1:7">
      <c r="A9318" s="65"/>
      <c r="B9318" s="65"/>
      <c r="C9318" s="65"/>
      <c r="D9318" s="65"/>
      <c r="E9318" s="65"/>
      <c r="F9318" s="65"/>
      <c r="G9318" s="145"/>
    </row>
    <row r="9319" spans="1:7">
      <c r="A9319" s="65"/>
      <c r="B9319" s="65"/>
      <c r="C9319" s="65"/>
      <c r="D9319" s="65"/>
      <c r="E9319" s="65"/>
      <c r="F9319" s="65"/>
      <c r="G9319" s="145"/>
    </row>
    <row r="9320" spans="1:7">
      <c r="A9320" s="65"/>
      <c r="B9320" s="65"/>
      <c r="C9320" s="65"/>
      <c r="D9320" s="65"/>
      <c r="E9320" s="65"/>
      <c r="F9320" s="65"/>
      <c r="G9320" s="145"/>
    </row>
    <row r="9321" spans="1:7">
      <c r="A9321" s="65"/>
      <c r="B9321" s="65"/>
      <c r="C9321" s="65"/>
      <c r="D9321" s="65"/>
      <c r="E9321" s="65"/>
      <c r="F9321" s="65"/>
      <c r="G9321" s="145"/>
    </row>
    <row r="9322" spans="1:7">
      <c r="A9322" s="65"/>
      <c r="B9322" s="65"/>
      <c r="C9322" s="65"/>
      <c r="D9322" s="65"/>
      <c r="E9322" s="65"/>
      <c r="F9322" s="65"/>
      <c r="G9322" s="145"/>
    </row>
    <row r="9323" spans="1:7">
      <c r="A9323" s="65"/>
      <c r="B9323" s="65"/>
      <c r="C9323" s="65"/>
      <c r="D9323" s="65"/>
      <c r="E9323" s="65"/>
      <c r="F9323" s="65"/>
      <c r="G9323" s="145"/>
    </row>
    <row r="9324" spans="1:7">
      <c r="A9324" s="65"/>
      <c r="B9324" s="65"/>
      <c r="C9324" s="65"/>
      <c r="D9324" s="65"/>
      <c r="E9324" s="65"/>
      <c r="F9324" s="65"/>
      <c r="G9324" s="145"/>
    </row>
    <row r="9325" spans="1:7">
      <c r="A9325" s="65"/>
      <c r="B9325" s="65"/>
      <c r="C9325" s="65"/>
      <c r="D9325" s="65"/>
      <c r="E9325" s="65"/>
      <c r="F9325" s="65"/>
      <c r="G9325" s="145"/>
    </row>
    <row r="9326" spans="1:7">
      <c r="A9326" s="65"/>
      <c r="B9326" s="65"/>
      <c r="C9326" s="65"/>
      <c r="D9326" s="65"/>
      <c r="E9326" s="65"/>
      <c r="F9326" s="65"/>
      <c r="G9326" s="145"/>
    </row>
    <row r="9327" spans="1:7">
      <c r="A9327" s="65"/>
      <c r="B9327" s="65"/>
      <c r="C9327" s="65"/>
      <c r="D9327" s="65"/>
      <c r="E9327" s="65"/>
      <c r="F9327" s="65"/>
      <c r="G9327" s="145"/>
    </row>
    <row r="9328" spans="1:7">
      <c r="A9328" s="65"/>
      <c r="B9328" s="65"/>
      <c r="C9328" s="65"/>
      <c r="D9328" s="65"/>
      <c r="E9328" s="65"/>
      <c r="F9328" s="65"/>
      <c r="G9328" s="145"/>
    </row>
    <row r="9329" spans="1:7">
      <c r="A9329" s="65"/>
      <c r="B9329" s="65"/>
      <c r="C9329" s="65"/>
      <c r="D9329" s="65"/>
      <c r="E9329" s="65"/>
      <c r="F9329" s="65"/>
      <c r="G9329" s="145"/>
    </row>
    <row r="9330" spans="1:7">
      <c r="A9330" s="65"/>
      <c r="B9330" s="65"/>
      <c r="C9330" s="65"/>
      <c r="D9330" s="65"/>
      <c r="E9330" s="65"/>
      <c r="F9330" s="65"/>
      <c r="G9330" s="145"/>
    </row>
    <row r="9331" spans="1:7">
      <c r="A9331" s="65"/>
      <c r="B9331" s="65"/>
      <c r="C9331" s="65"/>
      <c r="D9331" s="65"/>
      <c r="E9331" s="65"/>
      <c r="F9331" s="65"/>
      <c r="G9331" s="145"/>
    </row>
    <row r="9332" spans="1:7">
      <c r="A9332" s="65"/>
      <c r="B9332" s="65"/>
      <c r="C9332" s="65"/>
      <c r="D9332" s="65"/>
      <c r="E9332" s="65"/>
      <c r="F9332" s="65"/>
      <c r="G9332" s="145"/>
    </row>
    <row r="9333" spans="1:7">
      <c r="A9333" s="65"/>
      <c r="B9333" s="65"/>
      <c r="C9333" s="65"/>
      <c r="D9333" s="65"/>
      <c r="E9333" s="65"/>
      <c r="F9333" s="65"/>
      <c r="G9333" s="145"/>
    </row>
    <row r="9334" spans="1:7">
      <c r="A9334" s="65"/>
      <c r="B9334" s="65"/>
      <c r="C9334" s="65"/>
      <c r="D9334" s="65"/>
      <c r="E9334" s="65"/>
      <c r="F9334" s="65"/>
      <c r="G9334" s="145"/>
    </row>
    <row r="9335" spans="1:7">
      <c r="A9335" s="65"/>
      <c r="B9335" s="65"/>
      <c r="C9335" s="65"/>
      <c r="D9335" s="65"/>
      <c r="E9335" s="65"/>
      <c r="F9335" s="65"/>
      <c r="G9335" s="145"/>
    </row>
    <row r="9336" spans="1:7">
      <c r="A9336" s="65"/>
      <c r="B9336" s="65"/>
      <c r="C9336" s="65"/>
      <c r="D9336" s="65"/>
      <c r="E9336" s="65"/>
      <c r="F9336" s="65"/>
      <c r="G9336" s="145"/>
    </row>
    <row r="9337" spans="1:7">
      <c r="A9337" s="65"/>
      <c r="B9337" s="65"/>
      <c r="C9337" s="65"/>
      <c r="D9337" s="65"/>
      <c r="E9337" s="65"/>
      <c r="F9337" s="65"/>
      <c r="G9337" s="145"/>
    </row>
    <row r="9338" spans="1:7">
      <c r="A9338" s="65"/>
      <c r="B9338" s="65"/>
      <c r="C9338" s="65"/>
      <c r="D9338" s="65"/>
      <c r="E9338" s="65"/>
      <c r="F9338" s="65"/>
      <c r="G9338" s="145"/>
    </row>
    <row r="9339" spans="1:7">
      <c r="A9339" s="65"/>
      <c r="B9339" s="65"/>
      <c r="C9339" s="65"/>
      <c r="D9339" s="65"/>
      <c r="E9339" s="65"/>
      <c r="F9339" s="65"/>
      <c r="G9339" s="145"/>
    </row>
    <row r="9340" spans="1:7">
      <c r="A9340" s="65"/>
      <c r="B9340" s="65"/>
      <c r="C9340" s="65"/>
      <c r="D9340" s="65"/>
      <c r="E9340" s="65"/>
      <c r="F9340" s="65"/>
      <c r="G9340" s="145"/>
    </row>
    <row r="9341" spans="1:7">
      <c r="A9341" s="65"/>
      <c r="B9341" s="65"/>
      <c r="C9341" s="65"/>
      <c r="D9341" s="65"/>
      <c r="E9341" s="65"/>
      <c r="F9341" s="65"/>
      <c r="G9341" s="145"/>
    </row>
    <row r="9342" spans="1:7">
      <c r="A9342" s="65"/>
      <c r="B9342" s="65"/>
      <c r="C9342" s="65"/>
      <c r="D9342" s="65"/>
      <c r="E9342" s="65"/>
      <c r="F9342" s="65"/>
      <c r="G9342" s="145"/>
    </row>
    <row r="9343" spans="1:7">
      <c r="A9343" s="65"/>
      <c r="B9343" s="65"/>
      <c r="C9343" s="65"/>
      <c r="D9343" s="65"/>
      <c r="E9343" s="65"/>
      <c r="F9343" s="65"/>
      <c r="G9343" s="145"/>
    </row>
    <row r="9344" spans="1:7">
      <c r="A9344" s="65"/>
      <c r="B9344" s="65"/>
      <c r="C9344" s="65"/>
      <c r="D9344" s="65"/>
      <c r="E9344" s="65"/>
      <c r="F9344" s="65"/>
      <c r="G9344" s="145"/>
    </row>
    <row r="9345" spans="1:7">
      <c r="A9345" s="65"/>
      <c r="B9345" s="65"/>
      <c r="C9345" s="65"/>
      <c r="D9345" s="65"/>
      <c r="E9345" s="65"/>
      <c r="F9345" s="65"/>
      <c r="G9345" s="145"/>
    </row>
    <row r="9346" spans="1:7">
      <c r="A9346" s="65"/>
      <c r="B9346" s="65"/>
      <c r="C9346" s="65"/>
      <c r="D9346" s="65"/>
      <c r="E9346" s="65"/>
      <c r="F9346" s="65"/>
      <c r="G9346" s="145"/>
    </row>
    <row r="9347" spans="1:7">
      <c r="A9347" s="65"/>
      <c r="B9347" s="65"/>
      <c r="C9347" s="65"/>
      <c r="D9347" s="65"/>
      <c r="E9347" s="65"/>
      <c r="F9347" s="65"/>
      <c r="G9347" s="145"/>
    </row>
    <row r="9348" spans="1:7">
      <c r="A9348" s="65"/>
      <c r="B9348" s="65"/>
      <c r="C9348" s="65"/>
      <c r="D9348" s="65"/>
      <c r="E9348" s="65"/>
      <c r="F9348" s="65"/>
      <c r="G9348" s="145"/>
    </row>
    <row r="9349" spans="1:7">
      <c r="A9349" s="65"/>
      <c r="B9349" s="65"/>
      <c r="C9349" s="65"/>
      <c r="D9349" s="65"/>
      <c r="E9349" s="65"/>
      <c r="F9349" s="65"/>
      <c r="G9349" s="145"/>
    </row>
    <row r="9350" spans="1:7">
      <c r="A9350" s="65"/>
      <c r="B9350" s="65"/>
      <c r="C9350" s="65"/>
      <c r="D9350" s="65"/>
      <c r="E9350" s="65"/>
      <c r="F9350" s="65"/>
      <c r="G9350" s="145"/>
    </row>
    <row r="9351" spans="1:7">
      <c r="A9351" s="65"/>
      <c r="B9351" s="65"/>
      <c r="C9351" s="65"/>
      <c r="D9351" s="65"/>
      <c r="E9351" s="65"/>
      <c r="F9351" s="65"/>
      <c r="G9351" s="145"/>
    </row>
    <row r="9352" spans="1:7">
      <c r="A9352" s="65"/>
      <c r="B9352" s="65"/>
      <c r="C9352" s="65"/>
      <c r="D9352" s="65"/>
      <c r="E9352" s="65"/>
      <c r="F9352" s="65"/>
      <c r="G9352" s="145"/>
    </row>
    <row r="9353" spans="1:7">
      <c r="A9353" s="65"/>
      <c r="B9353" s="65"/>
      <c r="C9353" s="65"/>
      <c r="D9353" s="65"/>
      <c r="E9353" s="65"/>
      <c r="F9353" s="65"/>
      <c r="G9353" s="145"/>
    </row>
    <row r="9354" spans="1:7">
      <c r="A9354" s="65"/>
      <c r="B9354" s="65"/>
      <c r="C9354" s="65"/>
      <c r="D9354" s="65"/>
      <c r="E9354" s="65"/>
      <c r="F9354" s="65"/>
      <c r="G9354" s="145"/>
    </row>
    <row r="9355" spans="1:7">
      <c r="A9355" s="65"/>
      <c r="B9355" s="65"/>
      <c r="C9355" s="65"/>
      <c r="D9355" s="65"/>
      <c r="E9355" s="65"/>
      <c r="F9355" s="65"/>
      <c r="G9355" s="145"/>
    </row>
    <row r="9356" spans="1:7">
      <c r="A9356" s="65"/>
      <c r="B9356" s="65"/>
      <c r="C9356" s="65"/>
      <c r="D9356" s="65"/>
      <c r="E9356" s="65"/>
      <c r="F9356" s="65"/>
      <c r="G9356" s="145"/>
    </row>
    <row r="9357" spans="1:7">
      <c r="A9357" s="65"/>
      <c r="B9357" s="65"/>
      <c r="C9357" s="65"/>
      <c r="D9357" s="65"/>
      <c r="E9357" s="65"/>
      <c r="F9357" s="65"/>
      <c r="G9357" s="145"/>
    </row>
    <row r="9358" spans="1:7">
      <c r="A9358" s="65"/>
      <c r="B9358" s="65"/>
      <c r="C9358" s="65"/>
      <c r="D9358" s="65"/>
      <c r="E9358" s="65"/>
      <c r="F9358" s="65"/>
      <c r="G9358" s="145"/>
    </row>
    <row r="9359" spans="1:7">
      <c r="A9359" s="65"/>
      <c r="B9359" s="65"/>
      <c r="C9359" s="65"/>
      <c r="D9359" s="65"/>
      <c r="E9359" s="65"/>
      <c r="F9359" s="65"/>
      <c r="G9359" s="145"/>
    </row>
    <row r="9360" spans="1:7">
      <c r="A9360" s="65"/>
      <c r="B9360" s="65"/>
      <c r="C9360" s="65"/>
      <c r="D9360" s="65"/>
      <c r="E9360" s="65"/>
      <c r="F9360" s="65"/>
      <c r="G9360" s="145"/>
    </row>
    <row r="9361" spans="1:7">
      <c r="A9361" s="65"/>
      <c r="B9361" s="65"/>
      <c r="C9361" s="65"/>
      <c r="D9361" s="65"/>
      <c r="E9361" s="65"/>
      <c r="F9361" s="65"/>
      <c r="G9361" s="145"/>
    </row>
    <row r="9362" spans="1:7">
      <c r="A9362" s="65"/>
      <c r="B9362" s="65"/>
      <c r="C9362" s="65"/>
      <c r="D9362" s="65"/>
      <c r="E9362" s="65"/>
      <c r="F9362" s="65"/>
      <c r="G9362" s="145"/>
    </row>
    <row r="9363" spans="1:7">
      <c r="A9363" s="65"/>
      <c r="B9363" s="65"/>
      <c r="C9363" s="65"/>
      <c r="D9363" s="65"/>
      <c r="E9363" s="65"/>
      <c r="F9363" s="65"/>
      <c r="G9363" s="145"/>
    </row>
    <row r="9364" spans="1:7">
      <c r="A9364" s="65"/>
      <c r="B9364" s="65"/>
      <c r="C9364" s="65"/>
      <c r="D9364" s="65"/>
      <c r="E9364" s="65"/>
      <c r="F9364" s="65"/>
      <c r="G9364" s="145"/>
    </row>
    <row r="9365" spans="1:7">
      <c r="A9365" s="65"/>
      <c r="B9365" s="65"/>
      <c r="C9365" s="65"/>
      <c r="D9365" s="65"/>
      <c r="E9365" s="65"/>
      <c r="F9365" s="65"/>
      <c r="G9365" s="145"/>
    </row>
    <row r="9366" spans="1:7">
      <c r="A9366" s="65"/>
      <c r="B9366" s="65"/>
      <c r="C9366" s="65"/>
      <c r="D9366" s="65"/>
      <c r="E9366" s="65"/>
      <c r="F9366" s="65"/>
      <c r="G9366" s="145"/>
    </row>
    <row r="9367" spans="1:7">
      <c r="A9367" s="65"/>
      <c r="B9367" s="65"/>
      <c r="C9367" s="65"/>
      <c r="D9367" s="65"/>
      <c r="E9367" s="65"/>
      <c r="F9367" s="65"/>
      <c r="G9367" s="145"/>
    </row>
    <row r="9368" spans="1:7">
      <c r="A9368" s="65"/>
      <c r="B9368" s="65"/>
      <c r="C9368" s="65"/>
      <c r="D9368" s="65"/>
      <c r="E9368" s="65"/>
      <c r="F9368" s="65"/>
      <c r="G9368" s="145"/>
    </row>
    <row r="9369" spans="1:7">
      <c r="A9369" s="65"/>
      <c r="B9369" s="65"/>
      <c r="C9369" s="65"/>
      <c r="D9369" s="65"/>
      <c r="E9369" s="65"/>
      <c r="F9369" s="65"/>
      <c r="G9369" s="145"/>
    </row>
    <row r="9370" spans="1:7">
      <c r="A9370" s="65"/>
      <c r="B9370" s="65"/>
      <c r="C9370" s="65"/>
      <c r="D9370" s="65"/>
      <c r="E9370" s="65"/>
      <c r="F9370" s="65"/>
      <c r="G9370" s="145"/>
    </row>
    <row r="9371" spans="1:7">
      <c r="A9371" s="65"/>
      <c r="B9371" s="65"/>
      <c r="C9371" s="65"/>
      <c r="D9371" s="65"/>
      <c r="E9371" s="65"/>
      <c r="F9371" s="65"/>
      <c r="G9371" s="145"/>
    </row>
    <row r="9372" spans="1:7">
      <c r="A9372" s="65"/>
      <c r="B9372" s="65"/>
      <c r="C9372" s="65"/>
      <c r="D9372" s="65"/>
      <c r="E9372" s="65"/>
      <c r="F9372" s="65"/>
      <c r="G9372" s="145"/>
    </row>
    <row r="9373" spans="1:7">
      <c r="A9373" s="65"/>
      <c r="B9373" s="65"/>
      <c r="C9373" s="65"/>
      <c r="D9373" s="65"/>
      <c r="E9373" s="65"/>
      <c r="F9373" s="65"/>
      <c r="G9373" s="145"/>
    </row>
    <row r="9374" spans="1:7">
      <c r="A9374" s="65"/>
      <c r="B9374" s="65"/>
      <c r="C9374" s="65"/>
      <c r="D9374" s="65"/>
      <c r="E9374" s="65"/>
      <c r="F9374" s="65"/>
      <c r="G9374" s="145"/>
    </row>
    <row r="9375" spans="1:7">
      <c r="A9375" s="65"/>
      <c r="B9375" s="65"/>
      <c r="C9375" s="65"/>
      <c r="D9375" s="65"/>
      <c r="E9375" s="65"/>
      <c r="F9375" s="65"/>
      <c r="G9375" s="145"/>
    </row>
    <row r="9376" spans="1:7">
      <c r="A9376" s="65"/>
      <c r="B9376" s="65"/>
      <c r="C9376" s="65"/>
      <c r="D9376" s="65"/>
      <c r="E9376" s="65"/>
      <c r="F9376" s="65"/>
      <c r="G9376" s="145"/>
    </row>
    <row r="9377" spans="1:7">
      <c r="A9377" s="65"/>
      <c r="B9377" s="65"/>
      <c r="C9377" s="65"/>
      <c r="D9377" s="65"/>
      <c r="E9377" s="65"/>
      <c r="F9377" s="65"/>
      <c r="G9377" s="145"/>
    </row>
    <row r="9378" spans="1:7">
      <c r="A9378" s="65"/>
      <c r="B9378" s="65"/>
      <c r="C9378" s="65"/>
      <c r="D9378" s="65"/>
      <c r="E9378" s="65"/>
      <c r="F9378" s="65"/>
      <c r="G9378" s="145"/>
    </row>
    <row r="9379" spans="1:7">
      <c r="A9379" s="65"/>
      <c r="B9379" s="65"/>
      <c r="C9379" s="65"/>
      <c r="D9379" s="65"/>
      <c r="E9379" s="65"/>
      <c r="F9379" s="65"/>
      <c r="G9379" s="145"/>
    </row>
    <row r="9380" spans="1:7">
      <c r="A9380" s="65"/>
      <c r="B9380" s="65"/>
      <c r="C9380" s="65"/>
      <c r="D9380" s="65"/>
      <c r="E9380" s="65"/>
      <c r="F9380" s="65"/>
      <c r="G9380" s="145"/>
    </row>
    <row r="9381" spans="1:7">
      <c r="A9381" s="65"/>
      <c r="B9381" s="65"/>
      <c r="C9381" s="65"/>
      <c r="D9381" s="65"/>
      <c r="E9381" s="65"/>
      <c r="F9381" s="65"/>
      <c r="G9381" s="145"/>
    </row>
    <row r="9382" spans="1:7">
      <c r="A9382" s="65"/>
      <c r="B9382" s="65"/>
      <c r="C9382" s="65"/>
      <c r="D9382" s="65"/>
      <c r="E9382" s="65"/>
      <c r="F9382" s="65"/>
      <c r="G9382" s="145"/>
    </row>
    <row r="9383" spans="1:7">
      <c r="A9383" s="65"/>
      <c r="B9383" s="65"/>
      <c r="C9383" s="65"/>
      <c r="D9383" s="65"/>
      <c r="E9383" s="65"/>
      <c r="F9383" s="65"/>
      <c r="G9383" s="145"/>
    </row>
    <row r="9384" spans="1:7">
      <c r="A9384" s="65"/>
      <c r="B9384" s="65"/>
      <c r="C9384" s="65"/>
      <c r="D9384" s="65"/>
      <c r="E9384" s="65"/>
      <c r="F9384" s="65"/>
      <c r="G9384" s="145"/>
    </row>
    <row r="9385" spans="1:7">
      <c r="A9385" s="65"/>
      <c r="B9385" s="65"/>
      <c r="C9385" s="65"/>
      <c r="D9385" s="65"/>
      <c r="E9385" s="65"/>
      <c r="F9385" s="65"/>
      <c r="G9385" s="145"/>
    </row>
    <row r="9386" spans="1:7">
      <c r="A9386" s="65"/>
      <c r="B9386" s="65"/>
      <c r="C9386" s="65"/>
      <c r="D9386" s="65"/>
      <c r="E9386" s="65"/>
      <c r="F9386" s="65"/>
      <c r="G9386" s="145"/>
    </row>
    <row r="9387" spans="1:7">
      <c r="A9387" s="65"/>
      <c r="B9387" s="65"/>
      <c r="C9387" s="65"/>
      <c r="D9387" s="65"/>
      <c r="E9387" s="65"/>
      <c r="F9387" s="65"/>
      <c r="G9387" s="145"/>
    </row>
    <row r="9388" spans="1:7">
      <c r="A9388" s="65"/>
      <c r="B9388" s="65"/>
      <c r="C9388" s="65"/>
      <c r="D9388" s="65"/>
      <c r="E9388" s="65"/>
      <c r="F9388" s="65"/>
      <c r="G9388" s="145"/>
    </row>
    <row r="9389" spans="1:7">
      <c r="A9389" s="65"/>
      <c r="B9389" s="65"/>
      <c r="C9389" s="65"/>
      <c r="D9389" s="65"/>
      <c r="E9389" s="65"/>
      <c r="F9389" s="65"/>
      <c r="G9389" s="145"/>
    </row>
    <row r="9390" spans="1:7">
      <c r="A9390" s="65"/>
      <c r="B9390" s="65"/>
      <c r="C9390" s="65"/>
      <c r="D9390" s="65"/>
      <c r="E9390" s="65"/>
      <c r="F9390" s="65"/>
      <c r="G9390" s="145"/>
    </row>
    <row r="9391" spans="1:7">
      <c r="A9391" s="65"/>
      <c r="B9391" s="65"/>
      <c r="C9391" s="65"/>
      <c r="D9391" s="65"/>
      <c r="E9391" s="65"/>
      <c r="F9391" s="65"/>
      <c r="G9391" s="145"/>
    </row>
    <row r="9392" spans="1:7">
      <c r="A9392" s="65"/>
      <c r="B9392" s="65"/>
      <c r="C9392" s="65"/>
      <c r="D9392" s="65"/>
      <c r="E9392" s="65"/>
      <c r="F9392" s="65"/>
      <c r="G9392" s="145"/>
    </row>
    <row r="9393" spans="1:7">
      <c r="A9393" s="65"/>
      <c r="B9393" s="65"/>
      <c r="C9393" s="65"/>
      <c r="D9393" s="65"/>
      <c r="E9393" s="65"/>
      <c r="F9393" s="65"/>
      <c r="G9393" s="145"/>
    </row>
    <row r="9394" spans="1:7">
      <c r="A9394" s="65"/>
      <c r="B9394" s="65"/>
      <c r="C9394" s="65"/>
      <c r="D9394" s="65"/>
      <c r="E9394" s="65"/>
      <c r="F9394" s="65"/>
      <c r="G9394" s="145"/>
    </row>
    <row r="9395" spans="1:7">
      <c r="A9395" s="65"/>
      <c r="B9395" s="65"/>
      <c r="C9395" s="65"/>
      <c r="D9395" s="65"/>
      <c r="E9395" s="65"/>
      <c r="F9395" s="65"/>
      <c r="G9395" s="145"/>
    </row>
    <row r="9396" spans="1:7">
      <c r="A9396" s="65"/>
      <c r="B9396" s="65"/>
      <c r="C9396" s="65"/>
      <c r="D9396" s="65"/>
      <c r="E9396" s="65"/>
      <c r="F9396" s="65"/>
      <c r="G9396" s="145"/>
    </row>
    <row r="9397" spans="1:7">
      <c r="A9397" s="65"/>
      <c r="B9397" s="65"/>
      <c r="C9397" s="65"/>
      <c r="D9397" s="65"/>
      <c r="E9397" s="65"/>
      <c r="F9397" s="65"/>
      <c r="G9397" s="145"/>
    </row>
    <row r="9398" spans="1:7">
      <c r="A9398" s="65"/>
      <c r="B9398" s="65"/>
      <c r="C9398" s="65"/>
      <c r="D9398" s="65"/>
      <c r="E9398" s="65"/>
      <c r="F9398" s="65"/>
      <c r="G9398" s="145"/>
    </row>
    <row r="9399" spans="1:7">
      <c r="A9399" s="65"/>
      <c r="B9399" s="65"/>
      <c r="C9399" s="65"/>
      <c r="D9399" s="65"/>
      <c r="E9399" s="65"/>
      <c r="F9399" s="65"/>
      <c r="G9399" s="145"/>
    </row>
    <row r="9400" spans="1:7">
      <c r="A9400" s="65"/>
      <c r="B9400" s="65"/>
      <c r="C9400" s="65"/>
      <c r="D9400" s="65"/>
      <c r="E9400" s="65"/>
      <c r="F9400" s="65"/>
      <c r="G9400" s="145"/>
    </row>
    <row r="9401" spans="1:7">
      <c r="A9401" s="65"/>
      <c r="B9401" s="65"/>
      <c r="C9401" s="65"/>
      <c r="D9401" s="65"/>
      <c r="E9401" s="65"/>
      <c r="F9401" s="65"/>
      <c r="G9401" s="145"/>
    </row>
    <row r="9402" spans="1:7">
      <c r="A9402" s="65"/>
      <c r="B9402" s="65"/>
      <c r="C9402" s="65"/>
      <c r="D9402" s="65"/>
      <c r="E9402" s="65"/>
      <c r="F9402" s="65"/>
      <c r="G9402" s="145"/>
    </row>
    <row r="9403" spans="1:7">
      <c r="A9403" s="65"/>
      <c r="B9403" s="65"/>
      <c r="C9403" s="65"/>
      <c r="D9403" s="65"/>
      <c r="E9403" s="65"/>
      <c r="F9403" s="65"/>
      <c r="G9403" s="145"/>
    </row>
    <row r="9404" spans="1:7">
      <c r="A9404" s="65"/>
      <c r="B9404" s="65"/>
      <c r="C9404" s="65"/>
      <c r="D9404" s="65"/>
      <c r="E9404" s="65"/>
      <c r="F9404" s="65"/>
      <c r="G9404" s="145"/>
    </row>
    <row r="9405" spans="1:7">
      <c r="A9405" s="65"/>
      <c r="B9405" s="65"/>
      <c r="C9405" s="65"/>
      <c r="D9405" s="65"/>
      <c r="E9405" s="65"/>
      <c r="F9405" s="65"/>
      <c r="G9405" s="145"/>
    </row>
    <row r="9406" spans="1:7">
      <c r="A9406" s="65"/>
      <c r="B9406" s="65"/>
      <c r="C9406" s="65"/>
      <c r="D9406" s="65"/>
      <c r="E9406" s="65"/>
      <c r="F9406" s="65"/>
      <c r="G9406" s="145"/>
    </row>
    <row r="9407" spans="1:7">
      <c r="A9407" s="65"/>
      <c r="B9407" s="65"/>
      <c r="C9407" s="65"/>
      <c r="D9407" s="65"/>
      <c r="E9407" s="65"/>
      <c r="F9407" s="65"/>
      <c r="G9407" s="145"/>
    </row>
    <row r="9408" spans="1:7">
      <c r="A9408" s="65"/>
      <c r="B9408" s="65"/>
      <c r="C9408" s="65"/>
      <c r="D9408" s="65"/>
      <c r="E9408" s="65"/>
      <c r="F9408" s="65"/>
      <c r="G9408" s="145"/>
    </row>
    <row r="9409" spans="1:7">
      <c r="A9409" s="65"/>
      <c r="B9409" s="65"/>
      <c r="C9409" s="65"/>
      <c r="D9409" s="65"/>
      <c r="E9409" s="65"/>
      <c r="F9409" s="65"/>
      <c r="G9409" s="145"/>
    </row>
    <row r="9410" spans="1:7">
      <c r="A9410" s="65"/>
      <c r="B9410" s="65"/>
      <c r="C9410" s="65"/>
      <c r="D9410" s="65"/>
      <c r="E9410" s="65"/>
      <c r="F9410" s="65"/>
      <c r="G9410" s="145"/>
    </row>
    <row r="9411" spans="1:7">
      <c r="A9411" s="65"/>
      <c r="B9411" s="65"/>
      <c r="C9411" s="65"/>
      <c r="D9411" s="65"/>
      <c r="E9411" s="65"/>
      <c r="F9411" s="65"/>
      <c r="G9411" s="145"/>
    </row>
    <row r="9412" spans="1:7">
      <c r="A9412" s="65"/>
      <c r="B9412" s="65"/>
      <c r="C9412" s="65"/>
      <c r="D9412" s="65"/>
      <c r="E9412" s="65"/>
      <c r="F9412" s="65"/>
      <c r="G9412" s="145"/>
    </row>
    <row r="9413" spans="1:7">
      <c r="A9413" s="65"/>
      <c r="B9413" s="65"/>
      <c r="C9413" s="65"/>
      <c r="D9413" s="65"/>
      <c r="E9413" s="65"/>
      <c r="F9413" s="65"/>
      <c r="G9413" s="145"/>
    </row>
    <row r="9414" spans="1:7">
      <c r="A9414" s="65"/>
      <c r="B9414" s="65"/>
      <c r="C9414" s="65"/>
      <c r="D9414" s="65"/>
      <c r="E9414" s="65"/>
      <c r="F9414" s="65"/>
      <c r="G9414" s="145"/>
    </row>
    <row r="9415" spans="1:7">
      <c r="A9415" s="65"/>
      <c r="B9415" s="65"/>
      <c r="C9415" s="65"/>
      <c r="D9415" s="65"/>
      <c r="E9415" s="65"/>
      <c r="F9415" s="65"/>
      <c r="G9415" s="145"/>
    </row>
    <row r="9416" spans="1:7">
      <c r="A9416" s="65"/>
      <c r="B9416" s="65"/>
      <c r="C9416" s="65"/>
      <c r="D9416" s="65"/>
      <c r="E9416" s="65"/>
      <c r="F9416" s="65"/>
      <c r="G9416" s="145"/>
    </row>
    <row r="9417" spans="1:7">
      <c r="A9417" s="65"/>
      <c r="B9417" s="65"/>
      <c r="C9417" s="65"/>
      <c r="D9417" s="65"/>
      <c r="E9417" s="65"/>
      <c r="F9417" s="65"/>
      <c r="G9417" s="145"/>
    </row>
    <row r="9418" spans="1:7">
      <c r="A9418" s="65"/>
      <c r="B9418" s="65"/>
      <c r="C9418" s="65"/>
      <c r="D9418" s="65"/>
      <c r="E9418" s="65"/>
      <c r="F9418" s="65"/>
      <c r="G9418" s="145"/>
    </row>
    <row r="9419" spans="1:7">
      <c r="A9419" s="65"/>
      <c r="B9419" s="65"/>
      <c r="C9419" s="65"/>
      <c r="D9419" s="65"/>
      <c r="E9419" s="65"/>
      <c r="F9419" s="65"/>
      <c r="G9419" s="145"/>
    </row>
    <row r="9420" spans="1:7">
      <c r="A9420" s="65"/>
      <c r="B9420" s="65"/>
      <c r="C9420" s="65"/>
      <c r="D9420" s="65"/>
      <c r="E9420" s="65"/>
      <c r="F9420" s="65"/>
      <c r="G9420" s="145"/>
    </row>
    <row r="9421" spans="1:7">
      <c r="A9421" s="65"/>
      <c r="B9421" s="65"/>
      <c r="C9421" s="65"/>
      <c r="D9421" s="65"/>
      <c r="E9421" s="65"/>
      <c r="F9421" s="65"/>
      <c r="G9421" s="145"/>
    </row>
    <row r="9422" spans="1:7">
      <c r="A9422" s="65"/>
      <c r="B9422" s="65"/>
      <c r="C9422" s="65"/>
      <c r="D9422" s="65"/>
      <c r="E9422" s="65"/>
      <c r="F9422" s="65"/>
      <c r="G9422" s="145"/>
    </row>
    <row r="9423" spans="1:7">
      <c r="A9423" s="65"/>
      <c r="B9423" s="65"/>
      <c r="C9423" s="65"/>
      <c r="D9423" s="65"/>
      <c r="E9423" s="65"/>
      <c r="F9423" s="65"/>
      <c r="G9423" s="145"/>
    </row>
    <row r="9424" spans="1:7">
      <c r="A9424" s="65"/>
      <c r="B9424" s="65"/>
      <c r="C9424" s="65"/>
      <c r="D9424" s="65"/>
      <c r="E9424" s="65"/>
      <c r="F9424" s="65"/>
      <c r="G9424" s="145"/>
    </row>
    <row r="9425" spans="1:7">
      <c r="A9425" s="65"/>
      <c r="B9425" s="65"/>
      <c r="C9425" s="65"/>
      <c r="D9425" s="65"/>
      <c r="E9425" s="65"/>
      <c r="F9425" s="65"/>
      <c r="G9425" s="145"/>
    </row>
    <row r="9426" spans="1:7">
      <c r="A9426" s="65"/>
      <c r="B9426" s="65"/>
      <c r="C9426" s="65"/>
      <c r="D9426" s="65"/>
      <c r="E9426" s="65"/>
      <c r="F9426" s="65"/>
      <c r="G9426" s="145"/>
    </row>
    <row r="9427" spans="1:7">
      <c r="A9427" s="65"/>
      <c r="B9427" s="65"/>
      <c r="C9427" s="65"/>
      <c r="D9427" s="65"/>
      <c r="E9427" s="65"/>
      <c r="F9427" s="65"/>
      <c r="G9427" s="145"/>
    </row>
    <row r="9428" spans="1:7">
      <c r="A9428" s="65"/>
      <c r="B9428" s="65"/>
      <c r="C9428" s="65"/>
      <c r="D9428" s="65"/>
      <c r="E9428" s="65"/>
      <c r="F9428" s="65"/>
      <c r="G9428" s="145"/>
    </row>
    <row r="9429" spans="1:7">
      <c r="A9429" s="65"/>
      <c r="B9429" s="65"/>
      <c r="C9429" s="65"/>
      <c r="D9429" s="65"/>
      <c r="E9429" s="65"/>
      <c r="F9429" s="65"/>
      <c r="G9429" s="145"/>
    </row>
    <row r="9430" spans="1:7">
      <c r="A9430" s="65"/>
      <c r="B9430" s="65"/>
      <c r="C9430" s="65"/>
      <c r="D9430" s="65"/>
      <c r="E9430" s="65"/>
      <c r="F9430" s="65"/>
      <c r="G9430" s="145"/>
    </row>
    <row r="9431" spans="1:7">
      <c r="A9431" s="65"/>
      <c r="B9431" s="65"/>
      <c r="C9431" s="65"/>
      <c r="D9431" s="65"/>
      <c r="E9431" s="65"/>
      <c r="F9431" s="65"/>
      <c r="G9431" s="145"/>
    </row>
    <row r="9432" spans="1:7">
      <c r="A9432" s="65"/>
      <c r="B9432" s="65"/>
      <c r="C9432" s="65"/>
      <c r="D9432" s="65"/>
      <c r="E9432" s="65"/>
      <c r="F9432" s="65"/>
      <c r="G9432" s="145"/>
    </row>
    <row r="9433" spans="1:7">
      <c r="A9433" s="65"/>
      <c r="B9433" s="65"/>
      <c r="C9433" s="65"/>
      <c r="D9433" s="65"/>
      <c r="E9433" s="65"/>
      <c r="F9433" s="65"/>
      <c r="G9433" s="145"/>
    </row>
    <row r="9434" spans="1:7">
      <c r="A9434" s="65"/>
      <c r="B9434" s="65"/>
      <c r="C9434" s="65"/>
      <c r="D9434" s="65"/>
      <c r="E9434" s="65"/>
      <c r="F9434" s="65"/>
      <c r="G9434" s="145"/>
    </row>
    <row r="9435" spans="1:7">
      <c r="A9435" s="65"/>
      <c r="B9435" s="65"/>
      <c r="C9435" s="65"/>
      <c r="D9435" s="65"/>
      <c r="E9435" s="65"/>
      <c r="F9435" s="65"/>
      <c r="G9435" s="145"/>
    </row>
    <row r="9436" spans="1:7">
      <c r="A9436" s="65"/>
      <c r="B9436" s="65"/>
      <c r="C9436" s="65"/>
      <c r="D9436" s="65"/>
      <c r="E9436" s="65"/>
      <c r="F9436" s="65"/>
      <c r="G9436" s="145"/>
    </row>
    <row r="9437" spans="1:7">
      <c r="A9437" s="65"/>
      <c r="B9437" s="65"/>
      <c r="C9437" s="65"/>
      <c r="D9437" s="65"/>
      <c r="E9437" s="65"/>
      <c r="F9437" s="65"/>
      <c r="G9437" s="145"/>
    </row>
    <row r="9438" spans="1:7">
      <c r="A9438" s="65"/>
      <c r="B9438" s="65"/>
      <c r="C9438" s="65"/>
      <c r="D9438" s="65"/>
      <c r="E9438" s="65"/>
      <c r="F9438" s="65"/>
      <c r="G9438" s="145"/>
    </row>
    <row r="9439" spans="1:7">
      <c r="A9439" s="65"/>
      <c r="B9439" s="65"/>
      <c r="C9439" s="65"/>
      <c r="D9439" s="65"/>
      <c r="E9439" s="65"/>
      <c r="F9439" s="65"/>
      <c r="G9439" s="145"/>
    </row>
    <row r="9440" spans="1:7">
      <c r="A9440" s="65"/>
      <c r="B9440" s="65"/>
      <c r="C9440" s="65"/>
      <c r="D9440" s="65"/>
      <c r="E9440" s="65"/>
      <c r="F9440" s="65"/>
      <c r="G9440" s="145"/>
    </row>
    <row r="9441" spans="1:7">
      <c r="A9441" s="65"/>
      <c r="B9441" s="65"/>
      <c r="C9441" s="65"/>
      <c r="D9441" s="65"/>
      <c r="E9441" s="65"/>
      <c r="F9441" s="65"/>
      <c r="G9441" s="145"/>
    </row>
    <row r="9442" spans="1:7">
      <c r="A9442" s="65"/>
      <c r="B9442" s="65"/>
      <c r="C9442" s="65"/>
      <c r="D9442" s="65"/>
      <c r="E9442" s="65"/>
      <c r="F9442" s="65"/>
      <c r="G9442" s="145"/>
    </row>
    <row r="9443" spans="1:7">
      <c r="A9443" s="65"/>
      <c r="B9443" s="65"/>
      <c r="C9443" s="65"/>
      <c r="D9443" s="65"/>
      <c r="E9443" s="65"/>
      <c r="F9443" s="65"/>
      <c r="G9443" s="145"/>
    </row>
    <row r="9444" spans="1:7">
      <c r="A9444" s="65"/>
      <c r="B9444" s="65"/>
      <c r="C9444" s="65"/>
      <c r="D9444" s="65"/>
      <c r="E9444" s="65"/>
      <c r="F9444" s="65"/>
      <c r="G9444" s="145"/>
    </row>
    <row r="9445" spans="1:7">
      <c r="A9445" s="65"/>
      <c r="B9445" s="65"/>
      <c r="C9445" s="65"/>
      <c r="D9445" s="65"/>
      <c r="E9445" s="65"/>
      <c r="F9445" s="65"/>
      <c r="G9445" s="145"/>
    </row>
    <row r="9446" spans="1:7">
      <c r="A9446" s="65"/>
      <c r="B9446" s="65"/>
      <c r="C9446" s="65"/>
      <c r="D9446" s="65"/>
      <c r="E9446" s="65"/>
      <c r="F9446" s="65"/>
      <c r="G9446" s="145"/>
    </row>
    <row r="9447" spans="1:7">
      <c r="A9447" s="65"/>
      <c r="B9447" s="65"/>
      <c r="C9447" s="65"/>
      <c r="D9447" s="65"/>
      <c r="E9447" s="65"/>
      <c r="F9447" s="65"/>
      <c r="G9447" s="145"/>
    </row>
    <row r="9448" spans="1:7">
      <c r="A9448" s="65"/>
      <c r="B9448" s="65"/>
      <c r="C9448" s="65"/>
      <c r="D9448" s="65"/>
      <c r="E9448" s="65"/>
      <c r="F9448" s="65"/>
      <c r="G9448" s="145"/>
    </row>
    <row r="9449" spans="1:7">
      <c r="A9449" s="65"/>
      <c r="B9449" s="65"/>
      <c r="C9449" s="65"/>
      <c r="D9449" s="65"/>
      <c r="E9449" s="65"/>
      <c r="F9449" s="65"/>
      <c r="G9449" s="145"/>
    </row>
    <row r="9450" spans="1:7">
      <c r="A9450" s="65"/>
      <c r="B9450" s="65"/>
      <c r="C9450" s="65"/>
      <c r="D9450" s="65"/>
      <c r="E9450" s="65"/>
      <c r="F9450" s="65"/>
      <c r="G9450" s="145"/>
    </row>
    <row r="9451" spans="1:7">
      <c r="A9451" s="65"/>
      <c r="B9451" s="65"/>
      <c r="C9451" s="65"/>
      <c r="D9451" s="65"/>
      <c r="E9451" s="65"/>
      <c r="F9451" s="65"/>
      <c r="G9451" s="145"/>
    </row>
    <row r="9452" spans="1:7">
      <c r="A9452" s="65"/>
      <c r="B9452" s="65"/>
      <c r="C9452" s="65"/>
      <c r="D9452" s="65"/>
      <c r="E9452" s="65"/>
      <c r="F9452" s="65"/>
      <c r="G9452" s="145"/>
    </row>
    <row r="9453" spans="1:7">
      <c r="A9453" s="65"/>
      <c r="B9453" s="65"/>
      <c r="C9453" s="65"/>
      <c r="D9453" s="65"/>
      <c r="E9453" s="65"/>
      <c r="F9453" s="65"/>
      <c r="G9453" s="145"/>
    </row>
    <row r="9454" spans="1:7">
      <c r="A9454" s="65"/>
      <c r="B9454" s="65"/>
      <c r="C9454" s="65"/>
      <c r="D9454" s="65"/>
      <c r="E9454" s="65"/>
      <c r="F9454" s="65"/>
      <c r="G9454" s="145"/>
    </row>
    <row r="9455" spans="1:7">
      <c r="A9455" s="65"/>
      <c r="B9455" s="65"/>
      <c r="C9455" s="65"/>
      <c r="D9455" s="65"/>
      <c r="E9455" s="65"/>
      <c r="F9455" s="65"/>
      <c r="G9455" s="145"/>
    </row>
    <row r="9456" spans="1:7">
      <c r="A9456" s="65"/>
      <c r="B9456" s="65"/>
      <c r="C9456" s="65"/>
      <c r="D9456" s="65"/>
      <c r="E9456" s="65"/>
      <c r="F9456" s="65"/>
      <c r="G9456" s="145"/>
    </row>
    <row r="9457" spans="1:7">
      <c r="A9457" s="65"/>
      <c r="B9457" s="65"/>
      <c r="C9457" s="65"/>
      <c r="D9457" s="65"/>
      <c r="E9457" s="65"/>
      <c r="F9457" s="65"/>
      <c r="G9457" s="145"/>
    </row>
    <row r="9458" spans="1:7">
      <c r="A9458" s="65"/>
      <c r="B9458" s="65"/>
      <c r="C9458" s="65"/>
      <c r="D9458" s="65"/>
      <c r="E9458" s="65"/>
      <c r="F9458" s="65"/>
      <c r="G9458" s="145"/>
    </row>
    <row r="9459" spans="1:7">
      <c r="A9459" s="65"/>
      <c r="B9459" s="65"/>
      <c r="C9459" s="65"/>
      <c r="D9459" s="65"/>
      <c r="E9459" s="65"/>
      <c r="F9459" s="65"/>
      <c r="G9459" s="145"/>
    </row>
    <row r="9460" spans="1:7">
      <c r="A9460" s="65"/>
      <c r="B9460" s="65"/>
      <c r="C9460" s="65"/>
      <c r="D9460" s="65"/>
      <c r="E9460" s="65"/>
      <c r="F9460" s="65"/>
      <c r="G9460" s="145"/>
    </row>
    <row r="9461" spans="1:7">
      <c r="A9461" s="65"/>
      <c r="B9461" s="65"/>
      <c r="C9461" s="65"/>
      <c r="D9461" s="65"/>
      <c r="E9461" s="65"/>
      <c r="F9461" s="65"/>
      <c r="G9461" s="145"/>
    </row>
    <row r="9462" spans="1:7">
      <c r="A9462" s="65"/>
      <c r="B9462" s="65"/>
      <c r="C9462" s="65"/>
      <c r="D9462" s="65"/>
      <c r="E9462" s="65"/>
      <c r="F9462" s="65"/>
      <c r="G9462" s="145"/>
    </row>
    <row r="9463" spans="1:7">
      <c r="A9463" s="65"/>
      <c r="B9463" s="65"/>
      <c r="C9463" s="65"/>
      <c r="D9463" s="65"/>
      <c r="E9463" s="65"/>
      <c r="F9463" s="65"/>
      <c r="G9463" s="145"/>
    </row>
    <row r="9464" spans="1:7">
      <c r="A9464" s="65"/>
      <c r="B9464" s="65"/>
      <c r="C9464" s="65"/>
      <c r="D9464" s="65"/>
      <c r="E9464" s="65"/>
      <c r="F9464" s="65"/>
      <c r="G9464" s="145"/>
    </row>
    <row r="9465" spans="1:7">
      <c r="A9465" s="65"/>
      <c r="B9465" s="65"/>
      <c r="C9465" s="65"/>
      <c r="D9465" s="65"/>
      <c r="E9465" s="65"/>
      <c r="F9465" s="65"/>
      <c r="G9465" s="145"/>
    </row>
    <row r="9466" spans="1:7">
      <c r="A9466" s="65"/>
      <c r="B9466" s="65"/>
      <c r="C9466" s="65"/>
      <c r="D9466" s="65"/>
      <c r="E9466" s="65"/>
      <c r="F9466" s="65"/>
      <c r="G9466" s="145"/>
    </row>
    <row r="9467" spans="1:7">
      <c r="A9467" s="65"/>
      <c r="B9467" s="65"/>
      <c r="C9467" s="65"/>
      <c r="D9467" s="65"/>
      <c r="E9467" s="65"/>
      <c r="F9467" s="65"/>
      <c r="G9467" s="145"/>
    </row>
    <row r="9468" spans="1:7">
      <c r="A9468" s="65"/>
      <c r="B9468" s="65"/>
      <c r="C9468" s="65"/>
      <c r="D9468" s="65"/>
      <c r="E9468" s="65"/>
      <c r="F9468" s="65"/>
      <c r="G9468" s="145"/>
    </row>
    <row r="9469" spans="1:7">
      <c r="A9469" s="65"/>
      <c r="B9469" s="65"/>
      <c r="C9469" s="65"/>
      <c r="D9469" s="65"/>
      <c r="E9469" s="65"/>
      <c r="F9469" s="65"/>
      <c r="G9469" s="145"/>
    </row>
    <row r="9470" spans="1:7">
      <c r="A9470" s="65"/>
      <c r="B9470" s="65"/>
      <c r="C9470" s="65"/>
      <c r="D9470" s="65"/>
      <c r="E9470" s="65"/>
      <c r="F9470" s="65"/>
      <c r="G9470" s="145"/>
    </row>
    <row r="9471" spans="1:7">
      <c r="A9471" s="65"/>
      <c r="B9471" s="65"/>
      <c r="C9471" s="65"/>
      <c r="D9471" s="65"/>
      <c r="E9471" s="65"/>
      <c r="F9471" s="65"/>
      <c r="G9471" s="145"/>
    </row>
    <row r="9472" spans="1:7">
      <c r="A9472" s="65"/>
      <c r="B9472" s="65"/>
      <c r="C9472" s="65"/>
      <c r="D9472" s="65"/>
      <c r="E9472" s="65"/>
      <c r="F9472" s="65"/>
      <c r="G9472" s="145"/>
    </row>
    <row r="9473" spans="1:7">
      <c r="A9473" s="65"/>
      <c r="B9473" s="65"/>
      <c r="C9473" s="65"/>
      <c r="D9473" s="65"/>
      <c r="E9473" s="65"/>
      <c r="F9473" s="65"/>
      <c r="G9473" s="145"/>
    </row>
    <row r="9474" spans="1:7">
      <c r="A9474" s="65"/>
      <c r="B9474" s="65"/>
      <c r="C9474" s="65"/>
      <c r="D9474" s="65"/>
      <c r="E9474" s="65"/>
      <c r="F9474" s="65"/>
      <c r="G9474" s="145"/>
    </row>
    <row r="9475" spans="1:7">
      <c r="A9475" s="65"/>
      <c r="B9475" s="65"/>
      <c r="C9475" s="65"/>
      <c r="D9475" s="65"/>
      <c r="E9475" s="65"/>
      <c r="F9475" s="65"/>
      <c r="G9475" s="145"/>
    </row>
    <row r="9476" spans="1:7">
      <c r="A9476" s="65"/>
      <c r="B9476" s="65"/>
      <c r="C9476" s="65"/>
      <c r="D9476" s="65"/>
      <c r="E9476" s="65"/>
      <c r="F9476" s="65"/>
      <c r="G9476" s="145"/>
    </row>
    <row r="9477" spans="1:7">
      <c r="A9477" s="65"/>
      <c r="B9477" s="65"/>
      <c r="C9477" s="65"/>
      <c r="D9477" s="65"/>
      <c r="E9477" s="65"/>
      <c r="F9477" s="65"/>
      <c r="G9477" s="145"/>
    </row>
    <row r="9478" spans="1:7">
      <c r="A9478" s="65"/>
      <c r="B9478" s="65"/>
      <c r="C9478" s="65"/>
      <c r="D9478" s="65"/>
      <c r="E9478" s="65"/>
      <c r="F9478" s="65"/>
      <c r="G9478" s="145"/>
    </row>
    <row r="9479" spans="1:7">
      <c r="A9479" s="65"/>
      <c r="B9479" s="65"/>
      <c r="C9479" s="65"/>
      <c r="D9479" s="65"/>
      <c r="E9479" s="65"/>
      <c r="F9479" s="65"/>
      <c r="G9479" s="145"/>
    </row>
    <row r="9480" spans="1:7">
      <c r="A9480" s="65"/>
      <c r="B9480" s="65"/>
      <c r="C9480" s="65"/>
      <c r="D9480" s="65"/>
      <c r="E9480" s="65"/>
      <c r="F9480" s="65"/>
      <c r="G9480" s="145"/>
    </row>
    <row r="9481" spans="1:7">
      <c r="A9481" s="65"/>
      <c r="B9481" s="65"/>
      <c r="C9481" s="65"/>
      <c r="D9481" s="65"/>
      <c r="E9481" s="65"/>
      <c r="F9481" s="65"/>
      <c r="G9481" s="145"/>
    </row>
    <row r="9482" spans="1:7">
      <c r="A9482" s="65"/>
      <c r="B9482" s="65"/>
      <c r="C9482" s="65"/>
      <c r="D9482" s="65"/>
      <c r="E9482" s="65"/>
      <c r="F9482" s="65"/>
      <c r="G9482" s="145"/>
    </row>
    <row r="9483" spans="1:7">
      <c r="A9483" s="65"/>
      <c r="B9483" s="65"/>
      <c r="C9483" s="65"/>
      <c r="D9483" s="65"/>
      <c r="E9483" s="65"/>
      <c r="F9483" s="65"/>
      <c r="G9483" s="145"/>
    </row>
    <row r="9484" spans="1:7">
      <c r="A9484" s="65"/>
      <c r="B9484" s="65"/>
      <c r="C9484" s="65"/>
      <c r="D9484" s="65"/>
      <c r="E9484" s="65"/>
      <c r="F9484" s="65"/>
      <c r="G9484" s="145"/>
    </row>
    <row r="9485" spans="1:7">
      <c r="A9485" s="65"/>
      <c r="B9485" s="65"/>
      <c r="C9485" s="65"/>
      <c r="D9485" s="65"/>
      <c r="E9485" s="65"/>
      <c r="F9485" s="65"/>
      <c r="G9485" s="145"/>
    </row>
    <row r="9486" spans="1:7">
      <c r="A9486" s="65"/>
      <c r="B9486" s="65"/>
      <c r="C9486" s="65"/>
      <c r="D9486" s="65"/>
      <c r="E9486" s="65"/>
      <c r="F9486" s="65"/>
      <c r="G9486" s="145"/>
    </row>
    <row r="9487" spans="1:7">
      <c r="A9487" s="65"/>
      <c r="B9487" s="65"/>
      <c r="C9487" s="65"/>
      <c r="D9487" s="65"/>
      <c r="E9487" s="65"/>
      <c r="F9487" s="65"/>
      <c r="G9487" s="145"/>
    </row>
    <row r="9488" spans="1:7">
      <c r="A9488" s="65"/>
      <c r="B9488" s="65"/>
      <c r="C9488" s="65"/>
      <c r="D9488" s="65"/>
      <c r="E9488" s="65"/>
      <c r="F9488" s="65"/>
      <c r="G9488" s="145"/>
    </row>
    <row r="9489" spans="1:7">
      <c r="A9489" s="65"/>
      <c r="B9489" s="65"/>
      <c r="C9489" s="65"/>
      <c r="D9489" s="65"/>
      <c r="E9489" s="65"/>
      <c r="F9489" s="65"/>
      <c r="G9489" s="145"/>
    </row>
    <row r="9490" spans="1:7">
      <c r="A9490" s="65"/>
      <c r="B9490" s="65"/>
      <c r="C9490" s="65"/>
      <c r="D9490" s="65"/>
      <c r="E9490" s="65"/>
      <c r="F9490" s="65"/>
      <c r="G9490" s="145"/>
    </row>
    <row r="9491" spans="1:7">
      <c r="A9491" s="65"/>
      <c r="B9491" s="65"/>
      <c r="C9491" s="65"/>
      <c r="D9491" s="65"/>
      <c r="E9491" s="65"/>
      <c r="F9491" s="65"/>
      <c r="G9491" s="145"/>
    </row>
    <row r="9492" spans="1:7">
      <c r="A9492" s="65"/>
      <c r="B9492" s="65"/>
      <c r="C9492" s="65"/>
      <c r="D9492" s="65"/>
      <c r="E9492" s="65"/>
      <c r="F9492" s="65"/>
      <c r="G9492" s="145"/>
    </row>
    <row r="9493" spans="1:7">
      <c r="A9493" s="65"/>
      <c r="B9493" s="65"/>
      <c r="C9493" s="65"/>
      <c r="D9493" s="65"/>
      <c r="E9493" s="65"/>
      <c r="F9493" s="65"/>
      <c r="G9493" s="145"/>
    </row>
    <row r="9494" spans="1:7">
      <c r="A9494" s="65"/>
      <c r="B9494" s="65"/>
      <c r="C9494" s="65"/>
      <c r="D9494" s="65"/>
      <c r="E9494" s="65"/>
      <c r="F9494" s="65"/>
      <c r="G9494" s="145"/>
    </row>
    <row r="9495" spans="1:7">
      <c r="A9495" s="65"/>
      <c r="B9495" s="65"/>
      <c r="C9495" s="65"/>
      <c r="D9495" s="65"/>
      <c r="E9495" s="65"/>
      <c r="F9495" s="65"/>
      <c r="G9495" s="145"/>
    </row>
    <row r="9496" spans="1:7">
      <c r="A9496" s="65"/>
      <c r="B9496" s="65"/>
      <c r="C9496" s="65"/>
      <c r="D9496" s="65"/>
      <c r="E9496" s="65"/>
      <c r="F9496" s="65"/>
      <c r="G9496" s="145"/>
    </row>
    <row r="9497" spans="1:7">
      <c r="A9497" s="65"/>
      <c r="B9497" s="65"/>
      <c r="C9497" s="65"/>
      <c r="D9497" s="65"/>
      <c r="E9497" s="65"/>
      <c r="F9497" s="65"/>
      <c r="G9497" s="145"/>
    </row>
    <row r="9498" spans="1:7">
      <c r="A9498" s="65"/>
      <c r="B9498" s="65"/>
      <c r="C9498" s="65"/>
      <c r="D9498" s="65"/>
      <c r="E9498" s="65"/>
      <c r="F9498" s="65"/>
      <c r="G9498" s="145"/>
    </row>
    <row r="9499" spans="1:7">
      <c r="A9499" s="65"/>
      <c r="B9499" s="65"/>
      <c r="C9499" s="65"/>
      <c r="D9499" s="65"/>
      <c r="E9499" s="65"/>
      <c r="F9499" s="65"/>
      <c r="G9499" s="145"/>
    </row>
    <row r="9500" spans="1:7">
      <c r="A9500" s="65"/>
      <c r="B9500" s="65"/>
      <c r="C9500" s="65"/>
      <c r="D9500" s="65"/>
      <c r="E9500" s="65"/>
      <c r="F9500" s="65"/>
      <c r="G9500" s="145"/>
    </row>
    <row r="9501" spans="1:7">
      <c r="A9501" s="65"/>
      <c r="B9501" s="65"/>
      <c r="C9501" s="65"/>
      <c r="D9501" s="65"/>
      <c r="E9501" s="65"/>
      <c r="F9501" s="65"/>
      <c r="G9501" s="145"/>
    </row>
    <row r="9502" spans="1:7">
      <c r="A9502" s="65"/>
      <c r="B9502" s="65"/>
      <c r="C9502" s="65"/>
      <c r="D9502" s="65"/>
      <c r="E9502" s="65"/>
      <c r="F9502" s="65"/>
      <c r="G9502" s="145"/>
    </row>
    <row r="9503" spans="1:7">
      <c r="A9503" s="65"/>
      <c r="B9503" s="65"/>
      <c r="C9503" s="65"/>
      <c r="D9503" s="65"/>
      <c r="E9503" s="65"/>
      <c r="F9503" s="65"/>
      <c r="G9503" s="145"/>
    </row>
    <row r="9504" spans="1:7">
      <c r="A9504" s="65"/>
      <c r="B9504" s="65"/>
      <c r="C9504" s="65"/>
      <c r="D9504" s="65"/>
      <c r="E9504" s="65"/>
      <c r="F9504" s="65"/>
      <c r="G9504" s="145"/>
    </row>
    <row r="9505" spans="1:7">
      <c r="A9505" s="65"/>
      <c r="B9505" s="65"/>
      <c r="C9505" s="65"/>
      <c r="D9505" s="65"/>
      <c r="E9505" s="65"/>
      <c r="F9505" s="65"/>
      <c r="G9505" s="145"/>
    </row>
    <row r="9506" spans="1:7">
      <c r="A9506" s="65"/>
      <c r="B9506" s="65"/>
      <c r="C9506" s="65"/>
      <c r="D9506" s="65"/>
      <c r="E9506" s="65"/>
      <c r="F9506" s="65"/>
      <c r="G9506" s="145"/>
    </row>
    <row r="9507" spans="1:7">
      <c r="A9507" s="65"/>
      <c r="B9507" s="65"/>
      <c r="C9507" s="65"/>
      <c r="D9507" s="65"/>
      <c r="E9507" s="65"/>
      <c r="F9507" s="65"/>
      <c r="G9507" s="145"/>
    </row>
    <row r="9508" spans="1:7">
      <c r="A9508" s="65"/>
      <c r="B9508" s="65"/>
      <c r="C9508" s="65"/>
      <c r="D9508" s="65"/>
      <c r="E9508" s="65"/>
      <c r="F9508" s="65"/>
      <c r="G9508" s="145"/>
    </row>
    <row r="9509" spans="1:7">
      <c r="A9509" s="65"/>
      <c r="B9509" s="65"/>
      <c r="C9509" s="65"/>
      <c r="D9509" s="65"/>
      <c r="E9509" s="65"/>
      <c r="F9509" s="65"/>
      <c r="G9509" s="145"/>
    </row>
    <row r="9510" spans="1:7">
      <c r="A9510" s="65"/>
      <c r="B9510" s="65"/>
      <c r="C9510" s="65"/>
      <c r="D9510" s="65"/>
      <c r="E9510" s="65"/>
      <c r="F9510" s="65"/>
      <c r="G9510" s="145"/>
    </row>
    <row r="9511" spans="1:7">
      <c r="A9511" s="65"/>
      <c r="B9511" s="65"/>
      <c r="C9511" s="65"/>
      <c r="D9511" s="65"/>
      <c r="E9511" s="65"/>
      <c r="F9511" s="65"/>
      <c r="G9511" s="145"/>
    </row>
    <row r="9512" spans="1:7">
      <c r="A9512" s="65"/>
      <c r="B9512" s="65"/>
      <c r="C9512" s="65"/>
      <c r="D9512" s="65"/>
      <c r="E9512" s="65"/>
      <c r="F9512" s="65"/>
      <c r="G9512" s="145"/>
    </row>
    <row r="9513" spans="1:7">
      <c r="A9513" s="65"/>
      <c r="B9513" s="65"/>
      <c r="C9513" s="65"/>
      <c r="D9513" s="65"/>
      <c r="E9513" s="65"/>
      <c r="F9513" s="65"/>
      <c r="G9513" s="145"/>
    </row>
    <row r="9514" spans="1:7">
      <c r="A9514" s="65"/>
      <c r="B9514" s="65"/>
      <c r="C9514" s="65"/>
      <c r="D9514" s="65"/>
      <c r="E9514" s="65"/>
      <c r="F9514" s="65"/>
      <c r="G9514" s="145"/>
    </row>
    <row r="9515" spans="1:7">
      <c r="A9515" s="65"/>
      <c r="B9515" s="65"/>
      <c r="C9515" s="65"/>
      <c r="D9515" s="65"/>
      <c r="E9515" s="65"/>
      <c r="F9515" s="65"/>
      <c r="G9515" s="145"/>
    </row>
    <row r="9516" spans="1:7">
      <c r="A9516" s="65"/>
      <c r="B9516" s="65"/>
      <c r="C9516" s="65"/>
      <c r="D9516" s="65"/>
      <c r="E9516" s="65"/>
      <c r="F9516" s="65"/>
      <c r="G9516" s="145"/>
    </row>
    <row r="9517" spans="1:7">
      <c r="A9517" s="65"/>
      <c r="B9517" s="65"/>
      <c r="C9517" s="65"/>
      <c r="D9517" s="65"/>
      <c r="E9517" s="65"/>
      <c r="F9517" s="65"/>
      <c r="G9517" s="145"/>
    </row>
    <row r="9518" spans="1:7">
      <c r="A9518" s="65"/>
      <c r="B9518" s="65"/>
      <c r="C9518" s="65"/>
      <c r="D9518" s="65"/>
      <c r="E9518" s="65"/>
      <c r="F9518" s="65"/>
      <c r="G9518" s="145"/>
    </row>
    <row r="9519" spans="1:7">
      <c r="A9519" s="65"/>
      <c r="B9519" s="65"/>
      <c r="C9519" s="65"/>
      <c r="D9519" s="65"/>
      <c r="E9519" s="65"/>
      <c r="F9519" s="65"/>
      <c r="G9519" s="145"/>
    </row>
    <row r="9520" spans="1:7">
      <c r="A9520" s="65"/>
      <c r="B9520" s="65"/>
      <c r="C9520" s="65"/>
      <c r="D9520" s="65"/>
      <c r="E9520" s="65"/>
      <c r="F9520" s="65"/>
      <c r="G9520" s="145"/>
    </row>
    <row r="9521" spans="1:7">
      <c r="A9521" s="65"/>
      <c r="B9521" s="65"/>
      <c r="C9521" s="65"/>
      <c r="D9521" s="65"/>
      <c r="E9521" s="65"/>
      <c r="F9521" s="65"/>
      <c r="G9521" s="145"/>
    </row>
    <row r="9522" spans="1:7">
      <c r="A9522" s="65"/>
      <c r="B9522" s="65"/>
      <c r="C9522" s="65"/>
      <c r="D9522" s="65"/>
      <c r="E9522" s="65"/>
      <c r="F9522" s="65"/>
      <c r="G9522" s="145"/>
    </row>
    <row r="9523" spans="1:7">
      <c r="A9523" s="65"/>
      <c r="B9523" s="65"/>
      <c r="C9523" s="65"/>
      <c r="D9523" s="65"/>
      <c r="E9523" s="65"/>
      <c r="F9523" s="65"/>
      <c r="G9523" s="145"/>
    </row>
    <row r="9524" spans="1:7">
      <c r="A9524" s="65"/>
      <c r="B9524" s="65"/>
      <c r="C9524" s="65"/>
      <c r="D9524" s="65"/>
      <c r="E9524" s="65"/>
      <c r="F9524" s="65"/>
      <c r="G9524" s="145"/>
    </row>
    <row r="9525" spans="1:7">
      <c r="A9525" s="65"/>
      <c r="B9525" s="65"/>
      <c r="C9525" s="65"/>
      <c r="D9525" s="65"/>
      <c r="E9525" s="65"/>
      <c r="F9525" s="65"/>
      <c r="G9525" s="145"/>
    </row>
    <row r="9526" spans="1:7">
      <c r="A9526" s="65"/>
      <c r="B9526" s="65"/>
      <c r="C9526" s="65"/>
      <c r="D9526" s="65"/>
      <c r="E9526" s="65"/>
      <c r="F9526" s="65"/>
      <c r="G9526" s="145"/>
    </row>
    <row r="9527" spans="1:7">
      <c r="A9527" s="65"/>
      <c r="B9527" s="65"/>
      <c r="C9527" s="65"/>
      <c r="D9527" s="65"/>
      <c r="E9527" s="65"/>
      <c r="F9527" s="65"/>
      <c r="G9527" s="145"/>
    </row>
    <row r="9528" spans="1:7">
      <c r="A9528" s="65"/>
      <c r="B9528" s="65"/>
      <c r="C9528" s="65"/>
      <c r="D9528" s="65"/>
      <c r="E9528" s="65"/>
      <c r="F9528" s="65"/>
      <c r="G9528" s="145"/>
    </row>
    <row r="9529" spans="1:7">
      <c r="A9529" s="65"/>
      <c r="B9529" s="65"/>
      <c r="C9529" s="65"/>
      <c r="D9529" s="65"/>
      <c r="E9529" s="65"/>
      <c r="F9529" s="65"/>
      <c r="G9529" s="145"/>
    </row>
    <row r="9530" spans="1:7">
      <c r="A9530" s="65"/>
      <c r="B9530" s="65"/>
      <c r="C9530" s="65"/>
      <c r="D9530" s="65"/>
      <c r="E9530" s="65"/>
      <c r="F9530" s="65"/>
      <c r="G9530" s="145"/>
    </row>
    <row r="9531" spans="1:7">
      <c r="A9531" s="65"/>
      <c r="B9531" s="65"/>
      <c r="C9531" s="65"/>
      <c r="D9531" s="65"/>
      <c r="E9531" s="65"/>
      <c r="F9531" s="65"/>
      <c r="G9531" s="145"/>
    </row>
    <row r="9532" spans="1:7">
      <c r="A9532" s="65"/>
      <c r="B9532" s="65"/>
      <c r="C9532" s="65"/>
      <c r="D9532" s="65"/>
      <c r="E9532" s="65"/>
      <c r="F9532" s="65"/>
      <c r="G9532" s="145"/>
    </row>
    <row r="9533" spans="1:7">
      <c r="A9533" s="65"/>
      <c r="B9533" s="65"/>
      <c r="C9533" s="65"/>
      <c r="D9533" s="65"/>
      <c r="E9533" s="65"/>
      <c r="F9533" s="65"/>
      <c r="G9533" s="145"/>
    </row>
    <row r="9534" spans="1:7">
      <c r="A9534" s="65"/>
      <c r="B9534" s="65"/>
      <c r="C9534" s="65"/>
      <c r="D9534" s="65"/>
      <c r="E9534" s="65"/>
      <c r="F9534" s="65"/>
      <c r="G9534" s="145"/>
    </row>
    <row r="9535" spans="1:7">
      <c r="A9535" s="65"/>
      <c r="B9535" s="65"/>
      <c r="C9535" s="65"/>
      <c r="D9535" s="65"/>
      <c r="E9535" s="65"/>
      <c r="F9535" s="65"/>
      <c r="G9535" s="145"/>
    </row>
    <row r="9536" spans="1:7">
      <c r="A9536" s="65"/>
      <c r="B9536" s="65"/>
      <c r="C9536" s="65"/>
      <c r="D9536" s="65"/>
      <c r="E9536" s="65"/>
      <c r="F9536" s="65"/>
      <c r="G9536" s="145"/>
    </row>
    <row r="9537" spans="1:7">
      <c r="A9537" s="65"/>
      <c r="B9537" s="65"/>
      <c r="C9537" s="65"/>
      <c r="D9537" s="65"/>
      <c r="E9537" s="65"/>
      <c r="F9537" s="65"/>
      <c r="G9537" s="145"/>
    </row>
    <row r="9538" spans="1:7">
      <c r="A9538" s="65"/>
      <c r="B9538" s="65"/>
      <c r="C9538" s="65"/>
      <c r="D9538" s="65"/>
      <c r="E9538" s="65"/>
      <c r="F9538" s="65"/>
      <c r="G9538" s="145"/>
    </row>
    <row r="9539" spans="1:7">
      <c r="A9539" s="65"/>
      <c r="B9539" s="65"/>
      <c r="C9539" s="65"/>
      <c r="D9539" s="65"/>
      <c r="E9539" s="65"/>
      <c r="F9539" s="65"/>
      <c r="G9539" s="145"/>
    </row>
    <row r="9540" spans="1:7">
      <c r="A9540" s="65"/>
      <c r="B9540" s="65"/>
      <c r="C9540" s="65"/>
      <c r="D9540" s="65"/>
      <c r="E9540" s="65"/>
      <c r="F9540" s="65"/>
      <c r="G9540" s="145"/>
    </row>
    <row r="9541" spans="1:7">
      <c r="A9541" s="65"/>
      <c r="B9541" s="65"/>
      <c r="C9541" s="65"/>
      <c r="D9541" s="65"/>
      <c r="E9541" s="65"/>
      <c r="F9541" s="65"/>
      <c r="G9541" s="145"/>
    </row>
    <row r="9542" spans="1:7">
      <c r="A9542" s="65"/>
      <c r="B9542" s="65"/>
      <c r="C9542" s="65"/>
      <c r="D9542" s="65"/>
      <c r="E9542" s="65"/>
      <c r="F9542" s="65"/>
      <c r="G9542" s="145"/>
    </row>
    <row r="9543" spans="1:7">
      <c r="A9543" s="65"/>
      <c r="B9543" s="65"/>
      <c r="C9543" s="65"/>
      <c r="D9543" s="65"/>
      <c r="E9543" s="65"/>
      <c r="F9543" s="65"/>
      <c r="G9543" s="145"/>
    </row>
    <row r="9544" spans="1:7">
      <c r="A9544" s="65"/>
      <c r="B9544" s="65"/>
      <c r="C9544" s="65"/>
      <c r="D9544" s="65"/>
      <c r="E9544" s="65"/>
      <c r="F9544" s="65"/>
      <c r="G9544" s="145"/>
    </row>
    <row r="9545" spans="1:7">
      <c r="A9545" s="65"/>
      <c r="B9545" s="65"/>
      <c r="C9545" s="65"/>
      <c r="D9545" s="65"/>
      <c r="E9545" s="65"/>
      <c r="F9545" s="65"/>
      <c r="G9545" s="145"/>
    </row>
    <row r="9546" spans="1:7">
      <c r="A9546" s="65"/>
      <c r="B9546" s="65"/>
      <c r="C9546" s="65"/>
      <c r="D9546" s="65"/>
      <c r="E9546" s="65"/>
      <c r="F9546" s="65"/>
      <c r="G9546" s="145"/>
    </row>
    <row r="9547" spans="1:7">
      <c r="A9547" s="65"/>
      <c r="B9547" s="65"/>
      <c r="C9547" s="65"/>
      <c r="D9547" s="65"/>
      <c r="E9547" s="65"/>
      <c r="F9547" s="65"/>
      <c r="G9547" s="145"/>
    </row>
    <row r="9548" spans="1:7">
      <c r="A9548" s="65"/>
      <c r="B9548" s="65"/>
      <c r="C9548" s="65"/>
      <c r="D9548" s="65"/>
      <c r="E9548" s="65"/>
      <c r="F9548" s="65"/>
      <c r="G9548" s="145"/>
    </row>
    <row r="9549" spans="1:7">
      <c r="A9549" s="65"/>
      <c r="B9549" s="65"/>
      <c r="C9549" s="65"/>
      <c r="D9549" s="65"/>
      <c r="E9549" s="65"/>
      <c r="F9549" s="65"/>
      <c r="G9549" s="145"/>
    </row>
    <row r="9550" spans="1:7">
      <c r="A9550" s="65"/>
      <c r="B9550" s="65"/>
      <c r="C9550" s="65"/>
      <c r="D9550" s="65"/>
      <c r="E9550" s="65"/>
      <c r="F9550" s="65"/>
      <c r="G9550" s="145"/>
    </row>
    <row r="9551" spans="1:7">
      <c r="A9551" s="65"/>
      <c r="B9551" s="65"/>
      <c r="C9551" s="65"/>
      <c r="D9551" s="65"/>
      <c r="E9551" s="65"/>
      <c r="F9551" s="65"/>
      <c r="G9551" s="145"/>
    </row>
    <row r="9552" spans="1:7">
      <c r="A9552" s="65"/>
      <c r="B9552" s="65"/>
      <c r="C9552" s="65"/>
      <c r="D9552" s="65"/>
      <c r="E9552" s="65"/>
      <c r="F9552" s="65"/>
      <c r="G9552" s="145"/>
    </row>
    <row r="9553" spans="1:7">
      <c r="A9553" s="65"/>
      <c r="B9553" s="65"/>
      <c r="C9553" s="65"/>
      <c r="D9553" s="65"/>
      <c r="E9553" s="65"/>
      <c r="F9553" s="65"/>
      <c r="G9553" s="145"/>
    </row>
    <row r="9554" spans="1:7">
      <c r="A9554" s="65"/>
      <c r="B9554" s="65"/>
      <c r="C9554" s="65"/>
      <c r="D9554" s="65"/>
      <c r="E9554" s="65"/>
      <c r="F9554" s="65"/>
      <c r="G9554" s="145"/>
    </row>
    <row r="9555" spans="1:7">
      <c r="A9555" s="65"/>
      <c r="B9555" s="65"/>
      <c r="C9555" s="65"/>
      <c r="D9555" s="65"/>
      <c r="E9555" s="65"/>
      <c r="F9555" s="65"/>
      <c r="G9555" s="145"/>
    </row>
    <row r="9556" spans="1:7">
      <c r="A9556" s="65"/>
      <c r="B9556" s="65"/>
      <c r="C9556" s="65"/>
      <c r="D9556" s="65"/>
      <c r="E9556" s="65"/>
      <c r="F9556" s="65"/>
      <c r="G9556" s="145"/>
    </row>
    <row r="9557" spans="1:7">
      <c r="A9557" s="65"/>
      <c r="B9557" s="65"/>
      <c r="C9557" s="65"/>
      <c r="D9557" s="65"/>
      <c r="E9557" s="65"/>
      <c r="F9557" s="65"/>
      <c r="G9557" s="145"/>
    </row>
    <row r="9558" spans="1:7">
      <c r="A9558" s="65"/>
      <c r="B9558" s="65"/>
      <c r="C9558" s="65"/>
      <c r="D9558" s="65"/>
      <c r="E9558" s="65"/>
      <c r="F9558" s="65"/>
      <c r="G9558" s="145"/>
    </row>
    <row r="9559" spans="1:7">
      <c r="A9559" s="65"/>
      <c r="B9559" s="65"/>
      <c r="C9559" s="65"/>
      <c r="D9559" s="65"/>
      <c r="E9559" s="65"/>
      <c r="F9559" s="65"/>
      <c r="G9559" s="145"/>
    </row>
    <row r="9560" spans="1:7">
      <c r="A9560" s="65"/>
      <c r="B9560" s="65"/>
      <c r="C9560" s="65"/>
      <c r="D9560" s="65"/>
      <c r="E9560" s="65"/>
      <c r="F9560" s="65"/>
      <c r="G9560" s="145"/>
    </row>
    <row r="9561" spans="1:7">
      <c r="A9561" s="65"/>
      <c r="B9561" s="65"/>
      <c r="C9561" s="65"/>
      <c r="D9561" s="65"/>
      <c r="E9561" s="65"/>
      <c r="F9561" s="65"/>
      <c r="G9561" s="145"/>
    </row>
    <row r="9562" spans="1:7">
      <c r="A9562" s="65"/>
      <c r="B9562" s="65"/>
      <c r="C9562" s="65"/>
      <c r="D9562" s="65"/>
      <c r="E9562" s="65"/>
      <c r="F9562" s="65"/>
      <c r="G9562" s="145"/>
    </row>
    <row r="9563" spans="1:7">
      <c r="A9563" s="65"/>
      <c r="B9563" s="65"/>
      <c r="C9563" s="65"/>
      <c r="D9563" s="65"/>
      <c r="E9563" s="65"/>
      <c r="F9563" s="65"/>
      <c r="G9563" s="145"/>
    </row>
    <row r="9564" spans="1:7">
      <c r="A9564" s="65"/>
      <c r="B9564" s="65"/>
      <c r="C9564" s="65"/>
      <c r="D9564" s="65"/>
      <c r="E9564" s="65"/>
      <c r="F9564" s="65"/>
      <c r="G9564" s="145"/>
    </row>
    <row r="9565" spans="1:7">
      <c r="A9565" s="65"/>
      <c r="B9565" s="65"/>
      <c r="C9565" s="65"/>
      <c r="D9565" s="65"/>
      <c r="E9565" s="65"/>
      <c r="F9565" s="65"/>
      <c r="G9565" s="145"/>
    </row>
    <row r="9566" spans="1:7">
      <c r="A9566" s="65"/>
      <c r="B9566" s="65"/>
      <c r="C9566" s="65"/>
      <c r="D9566" s="65"/>
      <c r="E9566" s="65"/>
      <c r="F9566" s="65"/>
      <c r="G9566" s="145"/>
    </row>
    <row r="9567" spans="1:7">
      <c r="A9567" s="65"/>
      <c r="B9567" s="65"/>
      <c r="C9567" s="65"/>
      <c r="D9567" s="65"/>
      <c r="E9567" s="65"/>
      <c r="F9567" s="65"/>
      <c r="G9567" s="145"/>
    </row>
    <row r="9568" spans="1:7">
      <c r="A9568" s="65"/>
      <c r="B9568" s="65"/>
      <c r="C9568" s="65"/>
      <c r="D9568" s="65"/>
      <c r="E9568" s="65"/>
      <c r="F9568" s="65"/>
      <c r="G9568" s="145"/>
    </row>
    <row r="9569" spans="1:7">
      <c r="A9569" s="65"/>
      <c r="B9569" s="65"/>
      <c r="C9569" s="65"/>
      <c r="D9569" s="65"/>
      <c r="E9569" s="65"/>
      <c r="F9569" s="65"/>
      <c r="G9569" s="145"/>
    </row>
    <row r="9570" spans="1:7">
      <c r="A9570" s="65"/>
      <c r="B9570" s="65"/>
      <c r="C9570" s="65"/>
      <c r="D9570" s="65"/>
      <c r="E9570" s="65"/>
      <c r="F9570" s="65"/>
      <c r="G9570" s="145"/>
    </row>
    <row r="9571" spans="1:7">
      <c r="A9571" s="65"/>
      <c r="B9571" s="65"/>
      <c r="C9571" s="65"/>
      <c r="D9571" s="65"/>
      <c r="E9571" s="65"/>
      <c r="F9571" s="65"/>
      <c r="G9571" s="145"/>
    </row>
    <row r="9572" spans="1:7">
      <c r="A9572" s="65"/>
      <c r="B9572" s="65"/>
      <c r="C9572" s="65"/>
      <c r="D9572" s="65"/>
      <c r="E9572" s="65"/>
      <c r="F9572" s="65"/>
      <c r="G9572" s="145"/>
    </row>
    <row r="9573" spans="1:7">
      <c r="A9573" s="65"/>
      <c r="B9573" s="65"/>
      <c r="C9573" s="65"/>
      <c r="D9573" s="65"/>
      <c r="E9573" s="65"/>
      <c r="F9573" s="65"/>
      <c r="G9573" s="145"/>
    </row>
    <row r="9574" spans="1:7">
      <c r="A9574" s="65"/>
      <c r="B9574" s="65"/>
      <c r="C9574" s="65"/>
      <c r="D9574" s="65"/>
      <c r="E9574" s="65"/>
      <c r="F9574" s="65"/>
      <c r="G9574" s="145"/>
    </row>
    <row r="9575" spans="1:7">
      <c r="A9575" s="65"/>
      <c r="B9575" s="65"/>
      <c r="C9575" s="65"/>
      <c r="D9575" s="65"/>
      <c r="E9575" s="65"/>
      <c r="F9575" s="65"/>
      <c r="G9575" s="145"/>
    </row>
    <row r="9576" spans="1:7">
      <c r="A9576" s="65"/>
      <c r="B9576" s="65"/>
      <c r="C9576" s="65"/>
      <c r="D9576" s="65"/>
      <c r="E9576" s="65"/>
      <c r="F9576" s="65"/>
      <c r="G9576" s="145"/>
    </row>
    <row r="9577" spans="1:7">
      <c r="A9577" s="65"/>
      <c r="B9577" s="65"/>
      <c r="C9577" s="65"/>
      <c r="D9577" s="65"/>
      <c r="E9577" s="65"/>
      <c r="F9577" s="65"/>
      <c r="G9577" s="145"/>
    </row>
    <row r="9578" spans="1:7">
      <c r="A9578" s="65"/>
      <c r="B9578" s="65"/>
      <c r="C9578" s="65"/>
      <c r="D9578" s="65"/>
      <c r="E9578" s="65"/>
      <c r="F9578" s="65"/>
      <c r="G9578" s="145"/>
    </row>
    <row r="9579" spans="1:7">
      <c r="A9579" s="65"/>
      <c r="B9579" s="65"/>
      <c r="C9579" s="65"/>
      <c r="D9579" s="65"/>
      <c r="E9579" s="65"/>
      <c r="F9579" s="65"/>
      <c r="G9579" s="145"/>
    </row>
    <row r="9580" spans="1:7">
      <c r="A9580" s="65"/>
      <c r="B9580" s="65"/>
      <c r="C9580" s="65"/>
      <c r="D9580" s="65"/>
      <c r="E9580" s="65"/>
      <c r="F9580" s="65"/>
      <c r="G9580" s="145"/>
    </row>
    <row r="9581" spans="1:7">
      <c r="A9581" s="65"/>
      <c r="B9581" s="65"/>
      <c r="C9581" s="65"/>
      <c r="D9581" s="65"/>
      <c r="E9581" s="65"/>
      <c r="F9581" s="65"/>
      <c r="G9581" s="145"/>
    </row>
    <row r="9582" spans="1:7">
      <c r="A9582" s="65"/>
      <c r="B9582" s="65"/>
      <c r="C9582" s="65"/>
      <c r="D9582" s="65"/>
      <c r="E9582" s="65"/>
      <c r="F9582" s="65"/>
      <c r="G9582" s="145"/>
    </row>
    <row r="9583" spans="1:7">
      <c r="A9583" s="65"/>
      <c r="B9583" s="65"/>
      <c r="C9583" s="65"/>
      <c r="D9583" s="65"/>
      <c r="E9583" s="65"/>
      <c r="F9583" s="65"/>
      <c r="G9583" s="145"/>
    </row>
    <row r="9584" spans="1:7">
      <c r="A9584" s="65"/>
      <c r="B9584" s="65"/>
      <c r="C9584" s="65"/>
      <c r="D9584" s="65"/>
      <c r="E9584" s="65"/>
      <c r="F9584" s="65"/>
      <c r="G9584" s="145"/>
    </row>
    <row r="9585" spans="1:7">
      <c r="A9585" s="65"/>
      <c r="B9585" s="65"/>
      <c r="C9585" s="65"/>
      <c r="D9585" s="65"/>
      <c r="E9585" s="65"/>
      <c r="F9585" s="65"/>
      <c r="G9585" s="145"/>
    </row>
    <row r="9586" spans="1:7">
      <c r="A9586" s="65"/>
      <c r="B9586" s="65"/>
      <c r="C9586" s="65"/>
      <c r="D9586" s="65"/>
      <c r="E9586" s="65"/>
      <c r="F9586" s="65"/>
      <c r="G9586" s="145"/>
    </row>
    <row r="9587" spans="1:7">
      <c r="A9587" s="65"/>
      <c r="B9587" s="65"/>
      <c r="C9587" s="65"/>
      <c r="D9587" s="65"/>
      <c r="E9587" s="65"/>
      <c r="F9587" s="65"/>
      <c r="G9587" s="145"/>
    </row>
    <row r="9588" spans="1:7">
      <c r="A9588" s="65"/>
      <c r="B9588" s="65"/>
      <c r="C9588" s="65"/>
      <c r="D9588" s="65"/>
      <c r="E9588" s="65"/>
      <c r="F9588" s="65"/>
      <c r="G9588" s="145"/>
    </row>
    <row r="9589" spans="1:7">
      <c r="A9589" s="65"/>
      <c r="B9589" s="65"/>
      <c r="C9589" s="65"/>
      <c r="D9589" s="65"/>
      <c r="E9589" s="65"/>
      <c r="F9589" s="65"/>
      <c r="G9589" s="145"/>
    </row>
    <row r="9590" spans="1:7">
      <c r="A9590" s="65"/>
      <c r="B9590" s="65"/>
      <c r="C9590" s="65"/>
      <c r="D9590" s="65"/>
      <c r="E9590" s="65"/>
      <c r="F9590" s="65"/>
      <c r="G9590" s="145"/>
    </row>
    <row r="9591" spans="1:7">
      <c r="A9591" s="65"/>
      <c r="B9591" s="65"/>
      <c r="C9591" s="65"/>
      <c r="D9591" s="65"/>
      <c r="E9591" s="65"/>
      <c r="F9591" s="65"/>
      <c r="G9591" s="145"/>
    </row>
    <row r="9592" spans="1:7">
      <c r="A9592" s="65"/>
      <c r="B9592" s="65"/>
      <c r="C9592" s="65"/>
      <c r="D9592" s="65"/>
      <c r="E9592" s="65"/>
      <c r="F9592" s="65"/>
      <c r="G9592" s="145"/>
    </row>
    <row r="9593" spans="1:7">
      <c r="A9593" s="65"/>
      <c r="B9593" s="65"/>
      <c r="C9593" s="65"/>
      <c r="D9593" s="65"/>
      <c r="E9593" s="65"/>
      <c r="F9593" s="65"/>
      <c r="G9593" s="145"/>
    </row>
    <row r="9594" spans="1:7">
      <c r="A9594" s="65"/>
      <c r="B9594" s="65"/>
      <c r="C9594" s="65"/>
      <c r="D9594" s="65"/>
      <c r="E9594" s="65"/>
      <c r="F9594" s="65"/>
      <c r="G9594" s="145"/>
    </row>
    <row r="9595" spans="1:7">
      <c r="A9595" s="65"/>
      <c r="B9595" s="65"/>
      <c r="C9595" s="65"/>
      <c r="D9595" s="65"/>
      <c r="E9595" s="65"/>
      <c r="F9595" s="65"/>
      <c r="G9595" s="145"/>
    </row>
    <row r="9596" spans="1:7">
      <c r="A9596" s="65"/>
      <c r="B9596" s="65"/>
      <c r="C9596" s="65"/>
      <c r="D9596" s="65"/>
      <c r="E9596" s="65"/>
      <c r="F9596" s="65"/>
      <c r="G9596" s="145"/>
    </row>
    <row r="9597" spans="1:7">
      <c r="A9597" s="65"/>
      <c r="B9597" s="65"/>
      <c r="C9597" s="65"/>
      <c r="D9597" s="65"/>
      <c r="E9597" s="65"/>
      <c r="F9597" s="65"/>
      <c r="G9597" s="145"/>
    </row>
    <row r="9598" spans="1:7">
      <c r="A9598" s="65"/>
      <c r="B9598" s="65"/>
      <c r="C9598" s="65"/>
      <c r="D9598" s="65"/>
      <c r="E9598" s="65"/>
      <c r="F9598" s="65"/>
      <c r="G9598" s="145"/>
    </row>
    <row r="9599" spans="1:7">
      <c r="A9599" s="65"/>
      <c r="B9599" s="65"/>
      <c r="C9599" s="65"/>
      <c r="D9599" s="65"/>
      <c r="E9599" s="65"/>
      <c r="F9599" s="65"/>
      <c r="G9599" s="145"/>
    </row>
    <row r="9600" spans="1:7">
      <c r="A9600" s="65"/>
      <c r="B9600" s="65"/>
      <c r="C9600" s="65"/>
      <c r="D9600" s="65"/>
      <c r="E9600" s="65"/>
      <c r="F9600" s="65"/>
      <c r="G9600" s="145"/>
    </row>
    <row r="9601" spans="1:7">
      <c r="A9601" s="65"/>
      <c r="B9601" s="65"/>
      <c r="C9601" s="65"/>
      <c r="D9601" s="65"/>
      <c r="E9601" s="65"/>
      <c r="F9601" s="65"/>
      <c r="G9601" s="145"/>
    </row>
    <row r="9602" spans="1:7">
      <c r="A9602" s="65"/>
      <c r="B9602" s="65"/>
      <c r="C9602" s="65"/>
      <c r="D9602" s="65"/>
      <c r="E9602" s="65"/>
      <c r="F9602" s="65"/>
      <c r="G9602" s="145"/>
    </row>
    <row r="9603" spans="1:7">
      <c r="A9603" s="65"/>
      <c r="B9603" s="65"/>
      <c r="C9603" s="65"/>
      <c r="D9603" s="65"/>
      <c r="E9603" s="65"/>
      <c r="F9603" s="65"/>
      <c r="G9603" s="145"/>
    </row>
    <row r="9604" spans="1:7">
      <c r="A9604" s="65"/>
      <c r="B9604" s="65"/>
      <c r="C9604" s="65"/>
      <c r="D9604" s="65"/>
      <c r="E9604" s="65"/>
      <c r="F9604" s="65"/>
      <c r="G9604" s="145"/>
    </row>
    <row r="9605" spans="1:7">
      <c r="A9605" s="65"/>
      <c r="B9605" s="65"/>
      <c r="C9605" s="65"/>
      <c r="D9605" s="65"/>
      <c r="E9605" s="65"/>
      <c r="F9605" s="65"/>
      <c r="G9605" s="145"/>
    </row>
    <row r="9606" spans="1:7">
      <c r="A9606" s="65"/>
      <c r="B9606" s="65"/>
      <c r="C9606" s="65"/>
      <c r="D9606" s="65"/>
      <c r="E9606" s="65"/>
      <c r="F9606" s="65"/>
      <c r="G9606" s="145"/>
    </row>
    <row r="9607" spans="1:7">
      <c r="A9607" s="65"/>
      <c r="B9607" s="65"/>
      <c r="C9607" s="65"/>
      <c r="D9607" s="65"/>
      <c r="E9607" s="65"/>
      <c r="F9607" s="65"/>
      <c r="G9607" s="145"/>
    </row>
    <row r="9608" spans="1:7">
      <c r="A9608" s="65"/>
      <c r="B9608" s="65"/>
      <c r="C9608" s="65"/>
      <c r="D9608" s="65"/>
      <c r="E9608" s="65"/>
      <c r="F9608" s="65"/>
      <c r="G9608" s="145"/>
    </row>
    <row r="9609" spans="1:7">
      <c r="A9609" s="65"/>
      <c r="B9609" s="65"/>
      <c r="C9609" s="65"/>
      <c r="D9609" s="65"/>
      <c r="E9609" s="65"/>
      <c r="F9609" s="65"/>
      <c r="G9609" s="145"/>
    </row>
    <row r="9610" spans="1:7">
      <c r="A9610" s="65"/>
      <c r="B9610" s="65"/>
      <c r="C9610" s="65"/>
      <c r="D9610" s="65"/>
      <c r="E9610" s="65"/>
      <c r="F9610" s="65"/>
      <c r="G9610" s="145"/>
    </row>
    <row r="9611" spans="1:7">
      <c r="A9611" s="65"/>
      <c r="B9611" s="65"/>
      <c r="C9611" s="65"/>
      <c r="D9611" s="65"/>
      <c r="E9611" s="65"/>
      <c r="F9611" s="65"/>
      <c r="G9611" s="145"/>
    </row>
    <row r="9612" spans="1:7">
      <c r="A9612" s="65"/>
      <c r="B9612" s="65"/>
      <c r="C9612" s="65"/>
      <c r="D9612" s="65"/>
      <c r="E9612" s="65"/>
      <c r="F9612" s="65"/>
      <c r="G9612" s="145"/>
    </row>
    <row r="9613" spans="1:7">
      <c r="A9613" s="65"/>
      <c r="B9613" s="65"/>
      <c r="C9613" s="65"/>
      <c r="D9613" s="65"/>
      <c r="E9613" s="65"/>
      <c r="F9613" s="65"/>
      <c r="G9613" s="145"/>
    </row>
    <row r="9614" spans="1:7">
      <c r="A9614" s="65"/>
      <c r="B9614" s="65"/>
      <c r="C9614" s="65"/>
      <c r="D9614" s="65"/>
      <c r="E9614" s="65"/>
      <c r="F9614" s="65"/>
      <c r="G9614" s="145"/>
    </row>
    <row r="9615" spans="1:7">
      <c r="A9615" s="65"/>
      <c r="B9615" s="65"/>
      <c r="C9615" s="65"/>
      <c r="D9615" s="65"/>
      <c r="E9615" s="65"/>
      <c r="F9615" s="65"/>
      <c r="G9615" s="145"/>
    </row>
    <row r="9616" spans="1:7">
      <c r="A9616" s="65"/>
      <c r="B9616" s="65"/>
      <c r="C9616" s="65"/>
      <c r="D9616" s="65"/>
      <c r="E9616" s="65"/>
      <c r="F9616" s="65"/>
      <c r="G9616" s="145"/>
    </row>
    <row r="9617" spans="1:7">
      <c r="A9617" s="65"/>
      <c r="B9617" s="65"/>
      <c r="C9617" s="65"/>
      <c r="D9617" s="65"/>
      <c r="E9617" s="65"/>
      <c r="F9617" s="65"/>
      <c r="G9617" s="145"/>
    </row>
    <row r="9618" spans="1:7">
      <c r="A9618" s="65"/>
      <c r="B9618" s="65"/>
      <c r="C9618" s="65"/>
      <c r="D9618" s="65"/>
      <c r="E9618" s="65"/>
      <c r="F9618" s="65"/>
      <c r="G9618" s="145"/>
    </row>
    <row r="9619" spans="1:7">
      <c r="A9619" s="65"/>
      <c r="B9619" s="65"/>
      <c r="C9619" s="65"/>
      <c r="D9619" s="65"/>
      <c r="E9619" s="65"/>
      <c r="F9619" s="65"/>
      <c r="G9619" s="145"/>
    </row>
    <row r="9620" spans="1:7">
      <c r="A9620" s="65"/>
      <c r="B9620" s="65"/>
      <c r="C9620" s="65"/>
      <c r="D9620" s="65"/>
      <c r="E9620" s="65"/>
      <c r="F9620" s="65"/>
      <c r="G9620" s="145"/>
    </row>
    <row r="9621" spans="1:7">
      <c r="A9621" s="65"/>
      <c r="B9621" s="65"/>
      <c r="C9621" s="65"/>
      <c r="D9621" s="65"/>
      <c r="E9621" s="65"/>
      <c r="F9621" s="65"/>
      <c r="G9621" s="145"/>
    </row>
    <row r="9622" spans="1:7">
      <c r="A9622" s="65"/>
      <c r="B9622" s="65"/>
      <c r="C9622" s="65"/>
      <c r="D9622" s="65"/>
      <c r="E9622" s="65"/>
      <c r="F9622" s="65"/>
      <c r="G9622" s="145"/>
    </row>
    <row r="9623" spans="1:7">
      <c r="A9623" s="65"/>
      <c r="B9623" s="65"/>
      <c r="C9623" s="65"/>
      <c r="D9623" s="65"/>
      <c r="E9623" s="65"/>
      <c r="F9623" s="65"/>
      <c r="G9623" s="145"/>
    </row>
    <row r="9624" spans="1:7">
      <c r="A9624" s="65"/>
      <c r="B9624" s="65"/>
      <c r="C9624" s="65"/>
      <c r="D9624" s="65"/>
      <c r="E9624" s="65"/>
      <c r="F9624" s="65"/>
      <c r="G9624" s="145"/>
    </row>
    <row r="9625" spans="1:7">
      <c r="A9625" s="65"/>
      <c r="B9625" s="65"/>
      <c r="C9625" s="65"/>
      <c r="D9625" s="65"/>
      <c r="E9625" s="65"/>
      <c r="F9625" s="65"/>
      <c r="G9625" s="145"/>
    </row>
    <row r="9626" spans="1:7">
      <c r="A9626" s="65"/>
      <c r="B9626" s="65"/>
      <c r="C9626" s="65"/>
      <c r="D9626" s="65"/>
      <c r="E9626" s="65"/>
      <c r="F9626" s="65"/>
      <c r="G9626" s="145"/>
    </row>
    <row r="9627" spans="1:7">
      <c r="A9627" s="65"/>
      <c r="B9627" s="65"/>
      <c r="C9627" s="65"/>
      <c r="D9627" s="65"/>
      <c r="E9627" s="65"/>
      <c r="F9627" s="65"/>
      <c r="G9627" s="145"/>
    </row>
    <row r="9628" spans="1:7">
      <c r="A9628" s="65"/>
      <c r="B9628" s="65"/>
      <c r="C9628" s="65"/>
      <c r="D9628" s="65"/>
      <c r="E9628" s="65"/>
      <c r="F9628" s="65"/>
      <c r="G9628" s="145"/>
    </row>
    <row r="9629" spans="1:7">
      <c r="A9629" s="65"/>
      <c r="B9629" s="65"/>
      <c r="C9629" s="65"/>
      <c r="D9629" s="65"/>
      <c r="E9629" s="65"/>
      <c r="F9629" s="65"/>
      <c r="G9629" s="145"/>
    </row>
    <row r="9630" spans="1:7">
      <c r="A9630" s="65"/>
      <c r="B9630" s="65"/>
      <c r="C9630" s="65"/>
      <c r="D9630" s="65"/>
      <c r="E9630" s="65"/>
      <c r="F9630" s="65"/>
      <c r="G9630" s="145"/>
    </row>
    <row r="9631" spans="1:7">
      <c r="A9631" s="65"/>
      <c r="B9631" s="65"/>
      <c r="C9631" s="65"/>
      <c r="D9631" s="65"/>
      <c r="E9631" s="65"/>
      <c r="F9631" s="65"/>
      <c r="G9631" s="145"/>
    </row>
    <row r="9632" spans="1:7">
      <c r="A9632" s="65"/>
      <c r="B9632" s="65"/>
      <c r="C9632" s="65"/>
      <c r="D9632" s="65"/>
      <c r="E9632" s="65"/>
      <c r="F9632" s="65"/>
      <c r="G9632" s="145"/>
    </row>
    <row r="9633" spans="1:7">
      <c r="A9633" s="65"/>
      <c r="B9633" s="65"/>
      <c r="C9633" s="65"/>
      <c r="D9633" s="65"/>
      <c r="E9633" s="65"/>
      <c r="F9633" s="65"/>
      <c r="G9633" s="145"/>
    </row>
    <row r="9634" spans="1:7">
      <c r="A9634" s="65"/>
      <c r="B9634" s="65"/>
      <c r="C9634" s="65"/>
      <c r="D9634" s="65"/>
      <c r="E9634" s="65"/>
      <c r="F9634" s="65"/>
      <c r="G9634" s="145"/>
    </row>
    <row r="9635" spans="1:7">
      <c r="A9635" s="65"/>
      <c r="B9635" s="65"/>
      <c r="C9635" s="65"/>
      <c r="D9635" s="65"/>
      <c r="E9635" s="65"/>
      <c r="F9635" s="65"/>
      <c r="G9635" s="145"/>
    </row>
    <row r="9636" spans="1:7">
      <c r="A9636" s="65"/>
      <c r="B9636" s="65"/>
      <c r="C9636" s="65"/>
      <c r="D9636" s="65"/>
      <c r="E9636" s="65"/>
      <c r="F9636" s="65"/>
      <c r="G9636" s="145"/>
    </row>
    <row r="9637" spans="1:7">
      <c r="A9637" s="65"/>
      <c r="B9637" s="65"/>
      <c r="C9637" s="65"/>
      <c r="D9637" s="65"/>
      <c r="E9637" s="65"/>
      <c r="F9637" s="65"/>
      <c r="G9637" s="145"/>
    </row>
    <row r="9638" spans="1:7">
      <c r="A9638" s="65"/>
      <c r="B9638" s="65"/>
      <c r="C9638" s="65"/>
      <c r="D9638" s="65"/>
      <c r="E9638" s="65"/>
      <c r="F9638" s="65"/>
      <c r="G9638" s="145"/>
    </row>
    <row r="9639" spans="1:7">
      <c r="A9639" s="65"/>
      <c r="B9639" s="65"/>
      <c r="C9639" s="65"/>
      <c r="D9639" s="65"/>
      <c r="E9639" s="65"/>
      <c r="F9639" s="65"/>
      <c r="G9639" s="145"/>
    </row>
    <row r="9640" spans="1:7">
      <c r="A9640" s="65"/>
      <c r="B9640" s="65"/>
      <c r="C9640" s="65"/>
      <c r="D9640" s="65"/>
      <c r="E9640" s="65"/>
      <c r="F9640" s="65"/>
      <c r="G9640" s="145"/>
    </row>
    <row r="9641" spans="1:7">
      <c r="A9641" s="65"/>
      <c r="B9641" s="65"/>
      <c r="C9641" s="65"/>
      <c r="D9641" s="65"/>
      <c r="E9641" s="65"/>
      <c r="F9641" s="65"/>
      <c r="G9641" s="145"/>
    </row>
    <row r="9642" spans="1:7">
      <c r="A9642" s="65"/>
      <c r="B9642" s="65"/>
      <c r="C9642" s="65"/>
      <c r="D9642" s="65"/>
      <c r="E9642" s="65"/>
      <c r="F9642" s="65"/>
      <c r="G9642" s="145"/>
    </row>
    <row r="9643" spans="1:7">
      <c r="A9643" s="65"/>
      <c r="B9643" s="65"/>
      <c r="C9643" s="65"/>
      <c r="D9643" s="65"/>
      <c r="E9643" s="65"/>
      <c r="F9643" s="65"/>
      <c r="G9643" s="145"/>
    </row>
    <row r="9644" spans="1:7">
      <c r="A9644" s="65"/>
      <c r="B9644" s="65"/>
      <c r="C9644" s="65"/>
      <c r="D9644" s="65"/>
      <c r="E9644" s="65"/>
      <c r="F9644" s="65"/>
      <c r="G9644" s="145"/>
    </row>
    <row r="9645" spans="1:7">
      <c r="A9645" s="65"/>
      <c r="B9645" s="65"/>
      <c r="C9645" s="65"/>
      <c r="D9645" s="65"/>
      <c r="E9645" s="65"/>
      <c r="F9645" s="65"/>
      <c r="G9645" s="145"/>
    </row>
    <row r="9646" spans="1:7">
      <c r="A9646" s="65"/>
      <c r="B9646" s="65"/>
      <c r="C9646" s="65"/>
      <c r="D9646" s="65"/>
      <c r="E9646" s="65"/>
      <c r="F9646" s="65"/>
      <c r="G9646" s="145"/>
    </row>
    <row r="9647" spans="1:7">
      <c r="A9647" s="65"/>
      <c r="B9647" s="65"/>
      <c r="C9647" s="65"/>
      <c r="D9647" s="65"/>
      <c r="E9647" s="65"/>
      <c r="F9647" s="65"/>
      <c r="G9647" s="145"/>
    </row>
    <row r="9648" spans="1:7">
      <c r="A9648" s="65"/>
      <c r="B9648" s="65"/>
      <c r="C9648" s="65"/>
      <c r="D9648" s="65"/>
      <c r="E9648" s="65"/>
      <c r="F9648" s="65"/>
      <c r="G9648" s="145"/>
    </row>
    <row r="9649" spans="1:7">
      <c r="A9649" s="65"/>
      <c r="B9649" s="65"/>
      <c r="C9649" s="65"/>
      <c r="D9649" s="65"/>
      <c r="E9649" s="65"/>
      <c r="F9649" s="65"/>
      <c r="G9649" s="145"/>
    </row>
    <row r="9650" spans="1:7">
      <c r="A9650" s="65"/>
      <c r="B9650" s="65"/>
      <c r="C9650" s="65"/>
      <c r="D9650" s="65"/>
      <c r="E9650" s="65"/>
      <c r="F9650" s="65"/>
      <c r="G9650" s="145"/>
    </row>
    <row r="9651" spans="1:7">
      <c r="A9651" s="65"/>
      <c r="B9651" s="65"/>
      <c r="C9651" s="65"/>
      <c r="D9651" s="65"/>
      <c r="E9651" s="65"/>
      <c r="F9651" s="65"/>
      <c r="G9651" s="145"/>
    </row>
    <row r="9652" spans="1:7">
      <c r="A9652" s="65"/>
      <c r="B9652" s="65"/>
      <c r="C9652" s="65"/>
      <c r="D9652" s="65"/>
      <c r="E9652" s="65"/>
      <c r="F9652" s="65"/>
      <c r="G9652" s="145"/>
    </row>
    <row r="9653" spans="1:7">
      <c r="A9653" s="65"/>
      <c r="B9653" s="65"/>
      <c r="C9653" s="65"/>
      <c r="D9653" s="65"/>
      <c r="E9653" s="65"/>
      <c r="F9653" s="65"/>
      <c r="G9653" s="145"/>
    </row>
    <row r="9654" spans="1:7">
      <c r="A9654" s="65"/>
      <c r="B9654" s="65"/>
      <c r="C9654" s="65"/>
      <c r="D9654" s="65"/>
      <c r="E9654" s="65"/>
      <c r="F9654" s="65"/>
      <c r="G9654" s="145"/>
    </row>
    <row r="9655" spans="1:7">
      <c r="A9655" s="65"/>
      <c r="B9655" s="65"/>
      <c r="C9655" s="65"/>
      <c r="D9655" s="65"/>
      <c r="E9655" s="65"/>
      <c r="F9655" s="65"/>
      <c r="G9655" s="145"/>
    </row>
    <row r="9656" spans="1:7">
      <c r="A9656" s="65"/>
      <c r="B9656" s="65"/>
      <c r="C9656" s="65"/>
      <c r="D9656" s="65"/>
      <c r="E9656" s="65"/>
      <c r="F9656" s="65"/>
      <c r="G9656" s="145"/>
    </row>
    <row r="9657" spans="1:7">
      <c r="A9657" s="65"/>
      <c r="B9657" s="65"/>
      <c r="C9657" s="65"/>
      <c r="D9657" s="65"/>
      <c r="E9657" s="65"/>
      <c r="F9657" s="65"/>
      <c r="G9657" s="145"/>
    </row>
    <row r="9658" spans="1:7">
      <c r="A9658" s="65"/>
      <c r="B9658" s="65"/>
      <c r="C9658" s="65"/>
      <c r="D9658" s="65"/>
      <c r="E9658" s="65"/>
      <c r="F9658" s="65"/>
      <c r="G9658" s="145"/>
    </row>
    <row r="9659" spans="1:7">
      <c r="A9659" s="65"/>
      <c r="B9659" s="65"/>
      <c r="C9659" s="65"/>
      <c r="D9659" s="65"/>
      <c r="E9659" s="65"/>
      <c r="F9659" s="65"/>
      <c r="G9659" s="145"/>
    </row>
    <row r="9660" spans="1:7">
      <c r="A9660" s="65"/>
      <c r="B9660" s="65"/>
      <c r="C9660" s="65"/>
      <c r="D9660" s="65"/>
      <c r="E9660" s="65"/>
      <c r="F9660" s="65"/>
      <c r="G9660" s="145"/>
    </row>
    <row r="9661" spans="1:7">
      <c r="A9661" s="65"/>
      <c r="B9661" s="65"/>
      <c r="C9661" s="65"/>
      <c r="D9661" s="65"/>
      <c r="E9661" s="65"/>
      <c r="F9661" s="65"/>
      <c r="G9661" s="145"/>
    </row>
    <row r="9662" spans="1:7">
      <c r="A9662" s="65"/>
      <c r="B9662" s="65"/>
      <c r="C9662" s="65"/>
      <c r="D9662" s="65"/>
      <c r="E9662" s="65"/>
      <c r="F9662" s="65"/>
      <c r="G9662" s="145"/>
    </row>
    <row r="9663" spans="1:7">
      <c r="A9663" s="65"/>
      <c r="B9663" s="65"/>
      <c r="C9663" s="65"/>
      <c r="D9663" s="65"/>
      <c r="E9663" s="65"/>
      <c r="F9663" s="65"/>
      <c r="G9663" s="145"/>
    </row>
    <row r="9664" spans="1:7">
      <c r="A9664" s="65"/>
      <c r="B9664" s="65"/>
      <c r="C9664" s="65"/>
      <c r="D9664" s="65"/>
      <c r="E9664" s="65"/>
      <c r="F9664" s="65"/>
      <c r="G9664" s="145"/>
    </row>
    <row r="9665" spans="1:7">
      <c r="A9665" s="65"/>
      <c r="B9665" s="65"/>
      <c r="C9665" s="65"/>
      <c r="D9665" s="65"/>
      <c r="E9665" s="65"/>
      <c r="F9665" s="65"/>
      <c r="G9665" s="145"/>
    </row>
    <row r="9666" spans="1:7">
      <c r="A9666" s="65"/>
      <c r="B9666" s="65"/>
      <c r="C9666" s="65"/>
      <c r="D9666" s="65"/>
      <c r="E9666" s="65"/>
      <c r="F9666" s="65"/>
      <c r="G9666" s="145"/>
    </row>
    <row r="9667" spans="1:7">
      <c r="A9667" s="65"/>
      <c r="B9667" s="65"/>
      <c r="C9667" s="65"/>
      <c r="D9667" s="65"/>
      <c r="E9667" s="65"/>
      <c r="F9667" s="65"/>
      <c r="G9667" s="145"/>
    </row>
    <row r="9668" spans="1:7">
      <c r="A9668" s="65"/>
      <c r="B9668" s="65"/>
      <c r="C9668" s="65"/>
      <c r="D9668" s="65"/>
      <c r="E9668" s="65"/>
      <c r="F9668" s="65"/>
      <c r="G9668" s="145"/>
    </row>
    <row r="9669" spans="1:7">
      <c r="A9669" s="65"/>
      <c r="B9669" s="65"/>
      <c r="C9669" s="65"/>
      <c r="D9669" s="65"/>
      <c r="E9669" s="65"/>
      <c r="F9669" s="65"/>
      <c r="G9669" s="145"/>
    </row>
    <row r="9670" spans="1:7">
      <c r="A9670" s="65"/>
      <c r="B9670" s="65"/>
      <c r="C9670" s="65"/>
      <c r="D9670" s="65"/>
      <c r="E9670" s="65"/>
      <c r="F9670" s="65"/>
      <c r="G9670" s="145"/>
    </row>
    <row r="9671" spans="1:7">
      <c r="A9671" s="65"/>
      <c r="B9671" s="65"/>
      <c r="C9671" s="65"/>
      <c r="D9671" s="65"/>
      <c r="E9671" s="65"/>
      <c r="F9671" s="65"/>
      <c r="G9671" s="145"/>
    </row>
    <row r="9672" spans="1:7">
      <c r="A9672" s="65"/>
      <c r="B9672" s="65"/>
      <c r="C9672" s="65"/>
      <c r="D9672" s="65"/>
      <c r="E9672" s="65"/>
      <c r="F9672" s="65"/>
      <c r="G9672" s="145"/>
    </row>
    <row r="9673" spans="1:7">
      <c r="A9673" s="65"/>
      <c r="B9673" s="65"/>
      <c r="C9673" s="65"/>
      <c r="D9673" s="65"/>
      <c r="E9673" s="65"/>
      <c r="F9673" s="65"/>
      <c r="G9673" s="145"/>
    </row>
    <row r="9674" spans="1:7">
      <c r="A9674" s="65"/>
      <c r="B9674" s="65"/>
      <c r="C9674" s="65"/>
      <c r="D9674" s="65"/>
      <c r="E9674" s="65"/>
      <c r="F9674" s="65"/>
      <c r="G9674" s="145"/>
    </row>
    <row r="9675" spans="1:7">
      <c r="A9675" s="65"/>
      <c r="B9675" s="65"/>
      <c r="C9675" s="65"/>
      <c r="D9675" s="65"/>
      <c r="E9675" s="65"/>
      <c r="F9675" s="65"/>
      <c r="G9675" s="145"/>
    </row>
    <row r="9676" spans="1:7">
      <c r="A9676" s="65"/>
      <c r="B9676" s="65"/>
      <c r="C9676" s="65"/>
      <c r="D9676" s="65"/>
      <c r="E9676" s="65"/>
      <c r="F9676" s="65"/>
      <c r="G9676" s="145"/>
    </row>
    <row r="9677" spans="1:7">
      <c r="A9677" s="65"/>
      <c r="B9677" s="65"/>
      <c r="C9677" s="65"/>
      <c r="D9677" s="65"/>
      <c r="E9677" s="65"/>
      <c r="F9677" s="65"/>
      <c r="G9677" s="145"/>
    </row>
    <row r="9678" spans="1:7">
      <c r="A9678" s="65"/>
      <c r="B9678" s="65"/>
      <c r="C9678" s="65"/>
      <c r="D9678" s="65"/>
      <c r="E9678" s="65"/>
      <c r="F9678" s="65"/>
      <c r="G9678" s="145"/>
    </row>
    <row r="9679" spans="1:7">
      <c r="A9679" s="65"/>
      <c r="B9679" s="65"/>
      <c r="C9679" s="65"/>
      <c r="D9679" s="65"/>
      <c r="E9679" s="65"/>
      <c r="F9679" s="65"/>
      <c r="G9679" s="145"/>
    </row>
    <row r="9680" spans="1:7">
      <c r="A9680" s="65"/>
      <c r="B9680" s="65"/>
      <c r="C9680" s="65"/>
      <c r="D9680" s="65"/>
      <c r="E9680" s="65"/>
      <c r="F9680" s="65"/>
      <c r="G9680" s="145"/>
    </row>
    <row r="9681" spans="1:7">
      <c r="A9681" s="65"/>
      <c r="B9681" s="65"/>
      <c r="C9681" s="65"/>
      <c r="D9681" s="65"/>
      <c r="E9681" s="65"/>
      <c r="F9681" s="65"/>
      <c r="G9681" s="145"/>
    </row>
    <row r="9682" spans="1:7">
      <c r="A9682" s="65"/>
      <c r="B9682" s="65"/>
      <c r="C9682" s="65"/>
      <c r="D9682" s="65"/>
      <c r="E9682" s="65"/>
      <c r="F9682" s="65"/>
      <c r="G9682" s="145"/>
    </row>
    <row r="9683" spans="1:7">
      <c r="A9683" s="65"/>
      <c r="B9683" s="65"/>
      <c r="C9683" s="65"/>
      <c r="D9683" s="65"/>
      <c r="E9683" s="65"/>
      <c r="F9683" s="65"/>
      <c r="G9683" s="145"/>
    </row>
    <row r="9684" spans="1:7">
      <c r="A9684" s="65"/>
      <c r="B9684" s="65"/>
      <c r="C9684" s="65"/>
      <c r="D9684" s="65"/>
      <c r="E9684" s="65"/>
      <c r="F9684" s="65"/>
      <c r="G9684" s="145"/>
    </row>
    <row r="9685" spans="1:7">
      <c r="A9685" s="65"/>
      <c r="B9685" s="65"/>
      <c r="C9685" s="65"/>
      <c r="D9685" s="65"/>
      <c r="E9685" s="65"/>
      <c r="F9685" s="65"/>
      <c r="G9685" s="145"/>
    </row>
    <row r="9686" spans="1:7">
      <c r="A9686" s="65"/>
      <c r="B9686" s="65"/>
      <c r="C9686" s="65"/>
      <c r="D9686" s="65"/>
      <c r="E9686" s="65"/>
      <c r="F9686" s="65"/>
      <c r="G9686" s="145"/>
    </row>
    <row r="9687" spans="1:7">
      <c r="A9687" s="65"/>
      <c r="B9687" s="65"/>
      <c r="C9687" s="65"/>
      <c r="D9687" s="65"/>
      <c r="E9687" s="65"/>
      <c r="F9687" s="65"/>
      <c r="G9687" s="145"/>
    </row>
    <row r="9688" spans="1:7">
      <c r="A9688" s="65"/>
      <c r="B9688" s="65"/>
      <c r="C9688" s="65"/>
      <c r="D9688" s="65"/>
      <c r="E9688" s="65"/>
      <c r="F9688" s="65"/>
      <c r="G9688" s="145"/>
    </row>
    <row r="9689" spans="1:7">
      <c r="A9689" s="65"/>
      <c r="B9689" s="65"/>
      <c r="C9689" s="65"/>
      <c r="D9689" s="65"/>
      <c r="E9689" s="65"/>
      <c r="F9689" s="65"/>
      <c r="G9689" s="145"/>
    </row>
    <row r="9690" spans="1:7">
      <c r="A9690" s="65"/>
      <c r="B9690" s="65"/>
      <c r="C9690" s="65"/>
      <c r="D9690" s="65"/>
      <c r="E9690" s="65"/>
      <c r="F9690" s="65"/>
      <c r="G9690" s="145"/>
    </row>
    <row r="9691" spans="1:7">
      <c r="A9691" s="65"/>
      <c r="B9691" s="65"/>
      <c r="C9691" s="65"/>
      <c r="D9691" s="65"/>
      <c r="E9691" s="65"/>
      <c r="F9691" s="65"/>
      <c r="G9691" s="145"/>
    </row>
    <row r="9692" spans="1:7">
      <c r="A9692" s="65"/>
      <c r="B9692" s="65"/>
      <c r="C9692" s="65"/>
      <c r="D9692" s="65"/>
      <c r="E9692" s="65"/>
      <c r="F9692" s="65"/>
      <c r="G9692" s="145"/>
    </row>
    <row r="9693" spans="1:7">
      <c r="A9693" s="65"/>
      <c r="B9693" s="65"/>
      <c r="C9693" s="65"/>
      <c r="D9693" s="65"/>
      <c r="E9693" s="65"/>
      <c r="F9693" s="65"/>
      <c r="G9693" s="145"/>
    </row>
    <row r="9694" spans="1:7">
      <c r="A9694" s="65"/>
      <c r="B9694" s="65"/>
      <c r="C9694" s="65"/>
      <c r="D9694" s="65"/>
      <c r="E9694" s="65"/>
      <c r="F9694" s="65"/>
      <c r="G9694" s="145"/>
    </row>
    <row r="9695" spans="1:7">
      <c r="A9695" s="65"/>
      <c r="B9695" s="65"/>
      <c r="C9695" s="65"/>
      <c r="D9695" s="65"/>
      <c r="E9695" s="65"/>
      <c r="F9695" s="65"/>
      <c r="G9695" s="145"/>
    </row>
    <row r="9696" spans="1:7">
      <c r="A9696" s="65"/>
      <c r="B9696" s="65"/>
      <c r="C9696" s="65"/>
      <c r="D9696" s="65"/>
      <c r="E9696" s="65"/>
      <c r="F9696" s="65"/>
      <c r="G9696" s="145"/>
    </row>
    <row r="9697" spans="1:7">
      <c r="A9697" s="65"/>
      <c r="B9697" s="65"/>
      <c r="C9697" s="65"/>
      <c r="D9697" s="65"/>
      <c r="E9697" s="65"/>
      <c r="F9697" s="65"/>
      <c r="G9697" s="145"/>
    </row>
    <row r="9698" spans="1:7">
      <c r="A9698" s="65"/>
      <c r="B9698" s="65"/>
      <c r="C9698" s="65"/>
      <c r="D9698" s="65"/>
      <c r="E9698" s="65"/>
      <c r="F9698" s="65"/>
      <c r="G9698" s="145"/>
    </row>
    <row r="9699" spans="1:7">
      <c r="A9699" s="65"/>
      <c r="B9699" s="65"/>
      <c r="C9699" s="65"/>
      <c r="D9699" s="65"/>
      <c r="E9699" s="65"/>
      <c r="F9699" s="65"/>
      <c r="G9699" s="145"/>
    </row>
    <row r="9700" spans="1:7">
      <c r="A9700" s="65"/>
      <c r="B9700" s="65"/>
      <c r="C9700" s="65"/>
      <c r="D9700" s="65"/>
      <c r="E9700" s="65"/>
      <c r="F9700" s="65"/>
      <c r="G9700" s="145"/>
    </row>
    <row r="9701" spans="1:7">
      <c r="A9701" s="65"/>
      <c r="B9701" s="65"/>
      <c r="C9701" s="65"/>
      <c r="D9701" s="65"/>
      <c r="E9701" s="65"/>
      <c r="F9701" s="65"/>
      <c r="G9701" s="145"/>
    </row>
    <row r="9702" spans="1:7">
      <c r="A9702" s="65"/>
      <c r="B9702" s="65"/>
      <c r="C9702" s="65"/>
      <c r="D9702" s="65"/>
      <c r="E9702" s="65"/>
      <c r="F9702" s="65"/>
      <c r="G9702" s="145"/>
    </row>
    <row r="9703" spans="1:7">
      <c r="A9703" s="65"/>
      <c r="B9703" s="65"/>
      <c r="C9703" s="65"/>
      <c r="D9703" s="65"/>
      <c r="E9703" s="65"/>
      <c r="F9703" s="65"/>
      <c r="G9703" s="145"/>
    </row>
    <row r="9704" spans="1:7">
      <c r="A9704" s="65"/>
      <c r="B9704" s="65"/>
      <c r="C9704" s="65"/>
      <c r="D9704" s="65"/>
      <c r="E9704" s="65"/>
      <c r="F9704" s="65"/>
      <c r="G9704" s="145"/>
    </row>
    <row r="9705" spans="1:7">
      <c r="A9705" s="65"/>
      <c r="B9705" s="65"/>
      <c r="C9705" s="65"/>
      <c r="D9705" s="65"/>
      <c r="E9705" s="65"/>
      <c r="F9705" s="65"/>
      <c r="G9705" s="145"/>
    </row>
    <row r="9706" spans="1:7">
      <c r="A9706" s="65"/>
      <c r="B9706" s="65"/>
      <c r="C9706" s="65"/>
      <c r="D9706" s="65"/>
      <c r="E9706" s="65"/>
      <c r="F9706" s="65"/>
      <c r="G9706" s="145"/>
    </row>
    <row r="9707" spans="1:7">
      <c r="A9707" s="65"/>
      <c r="B9707" s="65"/>
      <c r="C9707" s="65"/>
      <c r="D9707" s="65"/>
      <c r="E9707" s="65"/>
      <c r="F9707" s="65"/>
      <c r="G9707" s="145"/>
    </row>
    <row r="9708" spans="1:7">
      <c r="A9708" s="65"/>
      <c r="B9708" s="65"/>
      <c r="C9708" s="65"/>
      <c r="D9708" s="65"/>
      <c r="E9708" s="65"/>
      <c r="F9708" s="65"/>
      <c r="G9708" s="145"/>
    </row>
    <row r="9709" spans="1:7">
      <c r="A9709" s="65"/>
      <c r="B9709" s="65"/>
      <c r="C9709" s="65"/>
      <c r="D9709" s="65"/>
      <c r="E9709" s="65"/>
      <c r="F9709" s="65"/>
      <c r="G9709" s="145"/>
    </row>
    <row r="9710" spans="1:7">
      <c r="A9710" s="65"/>
      <c r="B9710" s="65"/>
      <c r="C9710" s="65"/>
      <c r="D9710" s="65"/>
      <c r="E9710" s="65"/>
      <c r="F9710" s="65"/>
      <c r="G9710" s="145"/>
    </row>
    <row r="9711" spans="1:7">
      <c r="A9711" s="65"/>
      <c r="B9711" s="65"/>
      <c r="C9711" s="65"/>
      <c r="D9711" s="65"/>
      <c r="E9711" s="65"/>
      <c r="F9711" s="65"/>
      <c r="G9711" s="145"/>
    </row>
    <row r="9712" spans="1:7">
      <c r="A9712" s="65"/>
      <c r="B9712" s="65"/>
      <c r="C9712" s="65"/>
      <c r="D9712" s="65"/>
      <c r="E9712" s="65"/>
      <c r="F9712" s="65"/>
      <c r="G9712" s="145"/>
    </row>
    <row r="9713" spans="1:7">
      <c r="A9713" s="65"/>
      <c r="B9713" s="65"/>
      <c r="C9713" s="65"/>
      <c r="D9713" s="65"/>
      <c r="E9713" s="65"/>
      <c r="F9713" s="65"/>
      <c r="G9713" s="145"/>
    </row>
    <row r="9714" spans="1:7">
      <c r="A9714" s="65"/>
      <c r="B9714" s="65"/>
      <c r="C9714" s="65"/>
      <c r="D9714" s="65"/>
      <c r="E9714" s="65"/>
      <c r="F9714" s="65"/>
      <c r="G9714" s="145"/>
    </row>
    <row r="9715" spans="1:7">
      <c r="A9715" s="65"/>
      <c r="B9715" s="65"/>
      <c r="C9715" s="65"/>
      <c r="D9715" s="65"/>
      <c r="E9715" s="65"/>
      <c r="F9715" s="65"/>
      <c r="G9715" s="145"/>
    </row>
    <row r="9716" spans="1:7">
      <c r="A9716" s="65"/>
      <c r="B9716" s="65"/>
      <c r="C9716" s="65"/>
      <c r="D9716" s="65"/>
      <c r="E9716" s="65"/>
      <c r="F9716" s="65"/>
      <c r="G9716" s="145"/>
    </row>
    <row r="9717" spans="1:7">
      <c r="A9717" s="65"/>
      <c r="B9717" s="65"/>
      <c r="C9717" s="65"/>
      <c r="D9717" s="65"/>
      <c r="E9717" s="65"/>
      <c r="F9717" s="65"/>
      <c r="G9717" s="145"/>
    </row>
    <row r="9718" spans="1:7">
      <c r="A9718" s="65"/>
      <c r="B9718" s="65"/>
      <c r="C9718" s="65"/>
      <c r="D9718" s="65"/>
      <c r="E9718" s="65"/>
      <c r="F9718" s="65"/>
      <c r="G9718" s="145"/>
    </row>
    <row r="9719" spans="1:7">
      <c r="A9719" s="65"/>
      <c r="B9719" s="65"/>
      <c r="C9719" s="65"/>
      <c r="D9719" s="65"/>
      <c r="E9719" s="65"/>
      <c r="F9719" s="65"/>
      <c r="G9719" s="145"/>
    </row>
    <row r="9720" spans="1:7">
      <c r="A9720" s="65"/>
      <c r="B9720" s="65"/>
      <c r="C9720" s="65"/>
      <c r="D9720" s="65"/>
      <c r="E9720" s="65"/>
      <c r="F9720" s="65"/>
      <c r="G9720" s="145"/>
    </row>
    <row r="9721" spans="1:7">
      <c r="A9721" s="65"/>
      <c r="B9721" s="65"/>
      <c r="C9721" s="65"/>
      <c r="D9721" s="65"/>
      <c r="E9721" s="65"/>
      <c r="F9721" s="65"/>
      <c r="G9721" s="145"/>
    </row>
    <row r="9722" spans="1:7">
      <c r="A9722" s="65"/>
      <c r="B9722" s="65"/>
      <c r="C9722" s="65"/>
      <c r="D9722" s="65"/>
      <c r="E9722" s="65"/>
      <c r="F9722" s="65"/>
      <c r="G9722" s="145"/>
    </row>
    <row r="9723" spans="1:7">
      <c r="A9723" s="65"/>
      <c r="B9723" s="65"/>
      <c r="C9723" s="65"/>
      <c r="D9723" s="65"/>
      <c r="E9723" s="65"/>
      <c r="F9723" s="65"/>
      <c r="G9723" s="145"/>
    </row>
    <row r="9724" spans="1:7">
      <c r="A9724" s="65"/>
      <c r="B9724" s="65"/>
      <c r="C9724" s="65"/>
      <c r="D9724" s="65"/>
      <c r="E9724" s="65"/>
      <c r="F9724" s="65"/>
      <c r="G9724" s="145"/>
    </row>
    <row r="9725" spans="1:7">
      <c r="A9725" s="65"/>
      <c r="B9725" s="65"/>
      <c r="C9725" s="65"/>
      <c r="D9725" s="65"/>
      <c r="E9725" s="65"/>
      <c r="F9725" s="65"/>
      <c r="G9725" s="145"/>
    </row>
    <row r="9726" spans="1:7">
      <c r="A9726" s="65"/>
      <c r="B9726" s="65"/>
      <c r="C9726" s="65"/>
      <c r="D9726" s="65"/>
      <c r="E9726" s="65"/>
      <c r="F9726" s="65"/>
      <c r="G9726" s="145"/>
    </row>
    <row r="9727" spans="1:7">
      <c r="A9727" s="65"/>
      <c r="B9727" s="65"/>
      <c r="C9727" s="65"/>
      <c r="D9727" s="65"/>
      <c r="E9727" s="65"/>
      <c r="F9727" s="65"/>
      <c r="G9727" s="145"/>
    </row>
    <row r="9728" spans="1:7">
      <c r="A9728" s="65"/>
      <c r="B9728" s="65"/>
      <c r="C9728" s="65"/>
      <c r="D9728" s="65"/>
      <c r="E9728" s="65"/>
      <c r="F9728" s="65"/>
      <c r="G9728" s="145"/>
    </row>
    <row r="9729" spans="1:7">
      <c r="A9729" s="65"/>
      <c r="B9729" s="65"/>
      <c r="C9729" s="65"/>
      <c r="D9729" s="65"/>
      <c r="E9729" s="65"/>
      <c r="F9729" s="65"/>
      <c r="G9729" s="145"/>
    </row>
    <row r="9730" spans="1:7">
      <c r="A9730" s="65"/>
      <c r="B9730" s="65"/>
      <c r="C9730" s="65"/>
      <c r="D9730" s="65"/>
      <c r="E9730" s="65"/>
      <c r="F9730" s="65"/>
      <c r="G9730" s="145"/>
    </row>
    <row r="9731" spans="1:7">
      <c r="A9731" s="65"/>
      <c r="B9731" s="65"/>
      <c r="C9731" s="65"/>
      <c r="D9731" s="65"/>
      <c r="E9731" s="65"/>
      <c r="F9731" s="65"/>
      <c r="G9731" s="145"/>
    </row>
    <row r="9732" spans="1:7">
      <c r="A9732" s="65"/>
      <c r="B9732" s="65"/>
      <c r="C9732" s="65"/>
      <c r="D9732" s="65"/>
      <c r="E9732" s="65"/>
      <c r="F9732" s="65"/>
      <c r="G9732" s="145"/>
    </row>
    <row r="9733" spans="1:7">
      <c r="A9733" s="65"/>
      <c r="B9733" s="65"/>
      <c r="C9733" s="65"/>
      <c r="D9733" s="65"/>
      <c r="E9733" s="65"/>
      <c r="F9733" s="65"/>
      <c r="G9733" s="145"/>
    </row>
    <row r="9734" spans="1:7">
      <c r="A9734" s="65"/>
      <c r="B9734" s="65"/>
      <c r="C9734" s="65"/>
      <c r="D9734" s="65"/>
      <c r="E9734" s="65"/>
      <c r="F9734" s="65"/>
      <c r="G9734" s="145"/>
    </row>
    <row r="9735" spans="1:7">
      <c r="A9735" s="65"/>
      <c r="B9735" s="65"/>
      <c r="C9735" s="65"/>
      <c r="D9735" s="65"/>
      <c r="E9735" s="65"/>
      <c r="F9735" s="65"/>
      <c r="G9735" s="145"/>
    </row>
    <row r="9736" spans="1:7">
      <c r="A9736" s="65"/>
      <c r="B9736" s="65"/>
      <c r="C9736" s="65"/>
      <c r="D9736" s="65"/>
      <c r="E9736" s="65"/>
      <c r="F9736" s="65"/>
      <c r="G9736" s="145"/>
    </row>
    <row r="9737" spans="1:7">
      <c r="A9737" s="65"/>
      <c r="B9737" s="65"/>
      <c r="C9737" s="65"/>
      <c r="D9737" s="65"/>
      <c r="E9737" s="65"/>
      <c r="F9737" s="65"/>
      <c r="G9737" s="145"/>
    </row>
    <row r="9738" spans="1:7">
      <c r="A9738" s="65"/>
      <c r="B9738" s="65"/>
      <c r="C9738" s="65"/>
      <c r="D9738" s="65"/>
      <c r="E9738" s="65"/>
      <c r="F9738" s="65"/>
      <c r="G9738" s="145"/>
    </row>
    <row r="9739" spans="1:7">
      <c r="A9739" s="65"/>
      <c r="B9739" s="65"/>
      <c r="C9739" s="65"/>
      <c r="D9739" s="65"/>
      <c r="E9739" s="65"/>
      <c r="F9739" s="65"/>
      <c r="G9739" s="145"/>
    </row>
    <row r="9740" spans="1:7">
      <c r="A9740" s="65"/>
      <c r="B9740" s="65"/>
      <c r="C9740" s="65"/>
      <c r="D9740" s="65"/>
      <c r="E9740" s="65"/>
      <c r="F9740" s="65"/>
      <c r="G9740" s="145"/>
    </row>
    <row r="9741" spans="1:7">
      <c r="A9741" s="65"/>
      <c r="B9741" s="65"/>
      <c r="C9741" s="65"/>
      <c r="D9741" s="65"/>
      <c r="E9741" s="65"/>
      <c r="F9741" s="65"/>
      <c r="G9741" s="145"/>
    </row>
    <row r="9742" spans="1:7">
      <c r="A9742" s="65"/>
      <c r="B9742" s="65"/>
      <c r="C9742" s="65"/>
      <c r="D9742" s="65"/>
      <c r="E9742" s="65"/>
      <c r="F9742" s="65"/>
      <c r="G9742" s="145"/>
    </row>
    <row r="9743" spans="1:7">
      <c r="A9743" s="65"/>
      <c r="B9743" s="65"/>
      <c r="C9743" s="65"/>
      <c r="D9743" s="65"/>
      <c r="E9743" s="65"/>
      <c r="F9743" s="65"/>
      <c r="G9743" s="145"/>
    </row>
    <row r="9744" spans="1:7">
      <c r="A9744" s="65"/>
      <c r="B9744" s="65"/>
      <c r="C9744" s="65"/>
      <c r="D9744" s="65"/>
      <c r="E9744" s="65"/>
      <c r="F9744" s="65"/>
      <c r="G9744" s="145"/>
    </row>
    <row r="9745" spans="1:7">
      <c r="A9745" s="65"/>
      <c r="B9745" s="65"/>
      <c r="C9745" s="65"/>
      <c r="D9745" s="65"/>
      <c r="E9745" s="65"/>
      <c r="F9745" s="65"/>
      <c r="G9745" s="145"/>
    </row>
    <row r="9746" spans="1:7">
      <c r="A9746" s="65"/>
      <c r="B9746" s="65"/>
      <c r="C9746" s="65"/>
      <c r="D9746" s="65"/>
      <c r="E9746" s="65"/>
      <c r="F9746" s="65"/>
      <c r="G9746" s="145"/>
    </row>
    <row r="9747" spans="1:7">
      <c r="A9747" s="65"/>
      <c r="B9747" s="65"/>
      <c r="C9747" s="65"/>
      <c r="D9747" s="65"/>
      <c r="E9747" s="65"/>
      <c r="F9747" s="65"/>
      <c r="G9747" s="145"/>
    </row>
    <row r="9748" spans="1:7">
      <c r="A9748" s="65"/>
      <c r="B9748" s="65"/>
      <c r="C9748" s="65"/>
      <c r="D9748" s="65"/>
      <c r="E9748" s="65"/>
      <c r="F9748" s="65"/>
      <c r="G9748" s="145"/>
    </row>
    <row r="9749" spans="1:7">
      <c r="A9749" s="65"/>
      <c r="B9749" s="65"/>
      <c r="C9749" s="65"/>
      <c r="D9749" s="65"/>
      <c r="E9749" s="65"/>
      <c r="F9749" s="65"/>
      <c r="G9749" s="145"/>
    </row>
    <row r="9750" spans="1:7">
      <c r="A9750" s="65"/>
      <c r="B9750" s="65"/>
      <c r="C9750" s="65"/>
      <c r="D9750" s="65"/>
      <c r="E9750" s="65"/>
      <c r="F9750" s="65"/>
      <c r="G9750" s="145"/>
    </row>
    <row r="9751" spans="1:7">
      <c r="A9751" s="65"/>
      <c r="B9751" s="65"/>
      <c r="C9751" s="65"/>
      <c r="D9751" s="65"/>
      <c r="E9751" s="65"/>
      <c r="F9751" s="65"/>
      <c r="G9751" s="145"/>
    </row>
    <row r="9752" spans="1:7">
      <c r="A9752" s="65"/>
      <c r="B9752" s="65"/>
      <c r="C9752" s="65"/>
      <c r="D9752" s="65"/>
      <c r="E9752" s="65"/>
      <c r="F9752" s="65"/>
      <c r="G9752" s="145"/>
    </row>
    <row r="9753" spans="1:7">
      <c r="A9753" s="65"/>
      <c r="B9753" s="65"/>
      <c r="C9753" s="65"/>
      <c r="D9753" s="65"/>
      <c r="E9753" s="65"/>
      <c r="F9753" s="65"/>
      <c r="G9753" s="145"/>
    </row>
    <row r="9754" spans="1:7">
      <c r="A9754" s="65"/>
      <c r="B9754" s="65"/>
      <c r="C9754" s="65"/>
      <c r="D9754" s="65"/>
      <c r="E9754" s="65"/>
      <c r="F9754" s="65"/>
      <c r="G9754" s="145"/>
    </row>
    <row r="9755" spans="1:7">
      <c r="A9755" s="65"/>
      <c r="B9755" s="65"/>
      <c r="C9755" s="65"/>
      <c r="D9755" s="65"/>
      <c r="E9755" s="65"/>
      <c r="F9755" s="65"/>
      <c r="G9755" s="145"/>
    </row>
    <row r="9756" spans="1:7">
      <c r="A9756" s="65"/>
      <c r="B9756" s="65"/>
      <c r="C9756" s="65"/>
      <c r="D9756" s="65"/>
      <c r="E9756" s="65"/>
      <c r="F9756" s="65"/>
      <c r="G9756" s="145"/>
    </row>
    <row r="9757" spans="1:7">
      <c r="A9757" s="65"/>
      <c r="B9757" s="65"/>
      <c r="C9757" s="65"/>
      <c r="D9757" s="65"/>
      <c r="E9757" s="65"/>
      <c r="F9757" s="65"/>
      <c r="G9757" s="145"/>
    </row>
    <row r="9758" spans="1:7">
      <c r="A9758" s="65"/>
      <c r="B9758" s="65"/>
      <c r="C9758" s="65"/>
      <c r="D9758" s="65"/>
      <c r="E9758" s="65"/>
      <c r="F9758" s="65"/>
      <c r="G9758" s="145"/>
    </row>
    <row r="9759" spans="1:7">
      <c r="A9759" s="65"/>
      <c r="B9759" s="65"/>
      <c r="C9759" s="65"/>
      <c r="D9759" s="65"/>
      <c r="E9759" s="65"/>
      <c r="F9759" s="65"/>
      <c r="G9759" s="145"/>
    </row>
    <row r="9760" spans="1:7">
      <c r="A9760" s="65"/>
      <c r="B9760" s="65"/>
      <c r="C9760" s="65"/>
      <c r="D9760" s="65"/>
      <c r="E9760" s="65"/>
      <c r="F9760" s="65"/>
      <c r="G9760" s="145"/>
    </row>
    <row r="9761" spans="1:7">
      <c r="A9761" s="65"/>
      <c r="B9761" s="65"/>
      <c r="C9761" s="65"/>
      <c r="D9761" s="65"/>
      <c r="E9761" s="65"/>
      <c r="F9761" s="65"/>
      <c r="G9761" s="145"/>
    </row>
    <row r="9762" spans="1:7">
      <c r="A9762" s="65"/>
      <c r="B9762" s="65"/>
      <c r="C9762" s="65"/>
      <c r="D9762" s="65"/>
      <c r="E9762" s="65"/>
      <c r="F9762" s="65"/>
      <c r="G9762" s="145"/>
    </row>
    <row r="9763" spans="1:7">
      <c r="A9763" s="65"/>
      <c r="B9763" s="65"/>
      <c r="C9763" s="65"/>
      <c r="D9763" s="65"/>
      <c r="E9763" s="65"/>
      <c r="F9763" s="65"/>
      <c r="G9763" s="145"/>
    </row>
    <row r="9764" spans="1:7">
      <c r="A9764" s="65"/>
      <c r="B9764" s="65"/>
      <c r="C9764" s="65"/>
      <c r="D9764" s="65"/>
      <c r="E9764" s="65"/>
      <c r="F9764" s="65"/>
      <c r="G9764" s="145"/>
    </row>
    <row r="9765" spans="1:7">
      <c r="A9765" s="65"/>
      <c r="B9765" s="65"/>
      <c r="C9765" s="65"/>
      <c r="D9765" s="65"/>
      <c r="E9765" s="65"/>
      <c r="F9765" s="65"/>
      <c r="G9765" s="145"/>
    </row>
    <row r="9766" spans="1:7">
      <c r="A9766" s="65"/>
      <c r="B9766" s="65"/>
      <c r="C9766" s="65"/>
      <c r="D9766" s="65"/>
      <c r="E9766" s="65"/>
      <c r="F9766" s="65"/>
      <c r="G9766" s="145"/>
    </row>
    <row r="9767" spans="1:7">
      <c r="A9767" s="65"/>
      <c r="B9767" s="65"/>
      <c r="C9767" s="65"/>
      <c r="D9767" s="65"/>
      <c r="E9767" s="65"/>
      <c r="F9767" s="65"/>
      <c r="G9767" s="145"/>
    </row>
    <row r="9768" spans="1:7">
      <c r="A9768" s="65"/>
      <c r="B9768" s="65"/>
      <c r="C9768" s="65"/>
      <c r="D9768" s="65"/>
      <c r="E9768" s="65"/>
      <c r="F9768" s="65"/>
      <c r="G9768" s="145"/>
    </row>
    <row r="9769" spans="1:7">
      <c r="A9769" s="65"/>
      <c r="B9769" s="65"/>
      <c r="C9769" s="65"/>
      <c r="D9769" s="65"/>
      <c r="E9769" s="65"/>
      <c r="F9769" s="65"/>
      <c r="G9769" s="145"/>
    </row>
    <row r="9770" spans="1:7">
      <c r="A9770" s="65"/>
      <c r="B9770" s="65"/>
      <c r="C9770" s="65"/>
      <c r="D9770" s="65"/>
      <c r="E9770" s="65"/>
      <c r="F9770" s="65"/>
      <c r="G9770" s="145"/>
    </row>
    <row r="9771" spans="1:7">
      <c r="A9771" s="65"/>
      <c r="B9771" s="65"/>
      <c r="C9771" s="65"/>
      <c r="D9771" s="65"/>
      <c r="E9771" s="65"/>
      <c r="F9771" s="65"/>
      <c r="G9771" s="145"/>
    </row>
    <row r="9772" spans="1:7">
      <c r="A9772" s="65"/>
      <c r="B9772" s="65"/>
      <c r="C9772" s="65"/>
      <c r="D9772" s="65"/>
      <c r="E9772" s="65"/>
      <c r="F9772" s="65"/>
      <c r="G9772" s="145"/>
    </row>
    <row r="9773" spans="1:7">
      <c r="A9773" s="65"/>
      <c r="B9773" s="65"/>
      <c r="C9773" s="65"/>
      <c r="D9773" s="65"/>
      <c r="E9773" s="65"/>
      <c r="F9773" s="65"/>
      <c r="G9773" s="145"/>
    </row>
    <row r="9774" spans="1:7">
      <c r="A9774" s="65"/>
      <c r="B9774" s="65"/>
      <c r="C9774" s="65"/>
      <c r="D9774" s="65"/>
      <c r="E9774" s="65"/>
      <c r="F9774" s="65"/>
      <c r="G9774" s="145"/>
    </row>
    <row r="9775" spans="1:7">
      <c r="A9775" s="65"/>
      <c r="B9775" s="65"/>
      <c r="C9775" s="65"/>
      <c r="D9775" s="65"/>
      <c r="E9775" s="65"/>
      <c r="F9775" s="65"/>
      <c r="G9775" s="145"/>
    </row>
    <row r="9776" spans="1:7">
      <c r="A9776" s="65"/>
      <c r="B9776" s="65"/>
      <c r="C9776" s="65"/>
      <c r="D9776" s="65"/>
      <c r="E9776" s="65"/>
      <c r="F9776" s="65"/>
      <c r="G9776" s="145"/>
    </row>
    <row r="9777" spans="1:7">
      <c r="A9777" s="65"/>
      <c r="B9777" s="65"/>
      <c r="C9777" s="65"/>
      <c r="D9777" s="65"/>
      <c r="E9777" s="65"/>
      <c r="F9777" s="65"/>
      <c r="G9777" s="145"/>
    </row>
    <row r="9778" spans="1:7">
      <c r="A9778" s="65"/>
      <c r="B9778" s="65"/>
      <c r="C9778" s="65"/>
      <c r="D9778" s="65"/>
      <c r="E9778" s="65"/>
      <c r="F9778" s="65"/>
      <c r="G9778" s="145"/>
    </row>
    <row r="9779" spans="1:7">
      <c r="A9779" s="65"/>
      <c r="B9779" s="65"/>
      <c r="C9779" s="65"/>
      <c r="D9779" s="65"/>
      <c r="E9779" s="65"/>
      <c r="F9779" s="65"/>
      <c r="G9779" s="145"/>
    </row>
    <row r="9780" spans="1:7">
      <c r="A9780" s="65"/>
      <c r="B9780" s="65"/>
      <c r="C9780" s="65"/>
      <c r="D9780" s="65"/>
      <c r="E9780" s="65"/>
      <c r="F9780" s="65"/>
      <c r="G9780" s="145"/>
    </row>
    <row r="9781" spans="1:7">
      <c r="A9781" s="65"/>
      <c r="B9781" s="65"/>
      <c r="C9781" s="65"/>
      <c r="D9781" s="65"/>
      <c r="E9781" s="65"/>
      <c r="F9781" s="65"/>
      <c r="G9781" s="145"/>
    </row>
    <row r="9782" spans="1:7">
      <c r="A9782" s="65"/>
      <c r="B9782" s="65"/>
      <c r="C9782" s="65"/>
      <c r="D9782" s="65"/>
      <c r="E9782" s="65"/>
      <c r="F9782" s="65"/>
      <c r="G9782" s="145"/>
    </row>
    <row r="9783" spans="1:7">
      <c r="A9783" s="65"/>
      <c r="B9783" s="65"/>
      <c r="C9783" s="65"/>
      <c r="D9783" s="65"/>
      <c r="E9783" s="65"/>
      <c r="F9783" s="65"/>
      <c r="G9783" s="145"/>
    </row>
    <row r="9784" spans="1:7">
      <c r="A9784" s="65"/>
      <c r="B9784" s="65"/>
      <c r="C9784" s="65"/>
      <c r="D9784" s="65"/>
      <c r="E9784" s="65"/>
      <c r="F9784" s="65"/>
      <c r="G9784" s="145"/>
    </row>
    <row r="9785" spans="1:7">
      <c r="A9785" s="65"/>
      <c r="B9785" s="65"/>
      <c r="C9785" s="65"/>
      <c r="D9785" s="65"/>
      <c r="E9785" s="65"/>
      <c r="F9785" s="65"/>
      <c r="G9785" s="145"/>
    </row>
    <row r="9786" spans="1:7">
      <c r="A9786" s="65"/>
      <c r="B9786" s="65"/>
      <c r="C9786" s="65"/>
      <c r="D9786" s="65"/>
      <c r="E9786" s="65"/>
      <c r="F9786" s="65"/>
      <c r="G9786" s="145"/>
    </row>
    <row r="9787" spans="1:7">
      <c r="A9787" s="65"/>
      <c r="B9787" s="65"/>
      <c r="C9787" s="65"/>
      <c r="D9787" s="65"/>
      <c r="E9787" s="65"/>
      <c r="F9787" s="65"/>
      <c r="G9787" s="145"/>
    </row>
    <row r="9788" spans="1:7">
      <c r="A9788" s="65"/>
      <c r="B9788" s="65"/>
      <c r="C9788" s="65"/>
      <c r="D9788" s="65"/>
      <c r="E9788" s="65"/>
      <c r="F9788" s="65"/>
      <c r="G9788" s="145"/>
    </row>
    <row r="9789" spans="1:7">
      <c r="A9789" s="65"/>
      <c r="B9789" s="65"/>
      <c r="C9789" s="65"/>
      <c r="D9789" s="65"/>
      <c r="E9789" s="65"/>
      <c r="F9789" s="65"/>
      <c r="G9789" s="145"/>
    </row>
    <row r="9790" spans="1:7">
      <c r="A9790" s="65"/>
      <c r="B9790" s="65"/>
      <c r="C9790" s="65"/>
      <c r="D9790" s="65"/>
      <c r="E9790" s="65"/>
      <c r="F9790" s="65"/>
      <c r="G9790" s="145"/>
    </row>
    <row r="9791" spans="1:7">
      <c r="A9791" s="65"/>
      <c r="B9791" s="65"/>
      <c r="C9791" s="65"/>
      <c r="D9791" s="65"/>
      <c r="E9791" s="65"/>
      <c r="F9791" s="65"/>
      <c r="G9791" s="145"/>
    </row>
    <row r="9792" spans="1:7">
      <c r="A9792" s="65"/>
      <c r="B9792" s="65"/>
      <c r="C9792" s="65"/>
      <c r="D9792" s="65"/>
      <c r="E9792" s="65"/>
      <c r="F9792" s="65"/>
      <c r="G9792" s="145"/>
    </row>
    <row r="9793" spans="1:7">
      <c r="A9793" s="65"/>
      <c r="B9793" s="65"/>
      <c r="C9793" s="65"/>
      <c r="D9793" s="65"/>
      <c r="E9793" s="65"/>
      <c r="F9793" s="65"/>
      <c r="G9793" s="145"/>
    </row>
    <row r="9794" spans="1:7">
      <c r="A9794" s="65"/>
      <c r="B9794" s="65"/>
      <c r="C9794" s="65"/>
      <c r="D9794" s="65"/>
      <c r="E9794" s="65"/>
      <c r="F9794" s="65"/>
      <c r="G9794" s="145"/>
    </row>
    <row r="9795" spans="1:7">
      <c r="A9795" s="65"/>
      <c r="B9795" s="65"/>
      <c r="C9795" s="65"/>
      <c r="D9795" s="65"/>
      <c r="E9795" s="65"/>
      <c r="F9795" s="65"/>
      <c r="G9795" s="145"/>
    </row>
    <row r="9796" spans="1:7">
      <c r="A9796" s="65"/>
      <c r="B9796" s="65"/>
      <c r="C9796" s="65"/>
      <c r="D9796" s="65"/>
      <c r="E9796" s="65"/>
      <c r="F9796" s="65"/>
      <c r="G9796" s="145"/>
    </row>
    <row r="9797" spans="1:7">
      <c r="A9797" s="65"/>
      <c r="B9797" s="65"/>
      <c r="C9797" s="65"/>
      <c r="D9797" s="65"/>
      <c r="E9797" s="65"/>
      <c r="F9797" s="65"/>
      <c r="G9797" s="145"/>
    </row>
    <row r="9798" spans="1:7">
      <c r="A9798" s="65"/>
      <c r="B9798" s="65"/>
      <c r="C9798" s="65"/>
      <c r="D9798" s="65"/>
      <c r="E9798" s="65"/>
      <c r="F9798" s="65"/>
      <c r="G9798" s="145"/>
    </row>
    <row r="9799" spans="1:7">
      <c r="A9799" s="65"/>
      <c r="B9799" s="65"/>
      <c r="C9799" s="65"/>
      <c r="D9799" s="65"/>
      <c r="E9799" s="65"/>
      <c r="F9799" s="65"/>
      <c r="G9799" s="145"/>
    </row>
    <row r="9800" spans="1:7">
      <c r="A9800" s="65"/>
      <c r="B9800" s="65"/>
      <c r="C9800" s="65"/>
      <c r="D9800" s="65"/>
      <c r="E9800" s="65"/>
      <c r="F9800" s="65"/>
      <c r="G9800" s="145"/>
    </row>
    <row r="9801" spans="1:7">
      <c r="A9801" s="65"/>
      <c r="B9801" s="65"/>
      <c r="C9801" s="65"/>
      <c r="D9801" s="65"/>
      <c r="E9801" s="65"/>
      <c r="F9801" s="65"/>
      <c r="G9801" s="145"/>
    </row>
    <row r="9802" spans="1:7">
      <c r="A9802" s="65"/>
      <c r="B9802" s="65"/>
      <c r="C9802" s="65"/>
      <c r="D9802" s="65"/>
      <c r="E9802" s="65"/>
      <c r="F9802" s="65"/>
      <c r="G9802" s="145"/>
    </row>
    <row r="9803" spans="1:7">
      <c r="A9803" s="65"/>
      <c r="B9803" s="65"/>
      <c r="C9803" s="65"/>
      <c r="D9803" s="65"/>
      <c r="E9803" s="65"/>
      <c r="F9803" s="65"/>
      <c r="G9803" s="145"/>
    </row>
    <row r="9804" spans="1:7">
      <c r="A9804" s="65"/>
      <c r="B9804" s="65"/>
      <c r="C9804" s="65"/>
      <c r="D9804" s="65"/>
      <c r="E9804" s="65"/>
      <c r="F9804" s="65"/>
      <c r="G9804" s="145"/>
    </row>
    <row r="9805" spans="1:7">
      <c r="A9805" s="65"/>
      <c r="B9805" s="65"/>
      <c r="C9805" s="65"/>
      <c r="D9805" s="65"/>
      <c r="E9805" s="65"/>
      <c r="F9805" s="65"/>
      <c r="G9805" s="145"/>
    </row>
    <row r="9806" spans="1:7">
      <c r="A9806" s="65"/>
      <c r="B9806" s="65"/>
      <c r="C9806" s="65"/>
      <c r="D9806" s="65"/>
      <c r="E9806" s="65"/>
      <c r="F9806" s="65"/>
      <c r="G9806" s="145"/>
    </row>
    <row r="9807" spans="1:7">
      <c r="A9807" s="65"/>
      <c r="B9807" s="65"/>
      <c r="C9807" s="65"/>
      <c r="D9807" s="65"/>
      <c r="E9807" s="65"/>
      <c r="F9807" s="65"/>
      <c r="G9807" s="145"/>
    </row>
    <row r="9808" spans="1:7">
      <c r="A9808" s="65"/>
      <c r="B9808" s="65"/>
      <c r="C9808" s="65"/>
      <c r="D9808" s="65"/>
      <c r="E9808" s="65"/>
      <c r="F9808" s="65"/>
      <c r="G9808" s="145"/>
    </row>
    <row r="9809" spans="1:7">
      <c r="A9809" s="65"/>
      <c r="B9809" s="65"/>
      <c r="C9809" s="65"/>
      <c r="D9809" s="65"/>
      <c r="E9809" s="65"/>
      <c r="F9809" s="65"/>
      <c r="G9809" s="145"/>
    </row>
    <row r="9810" spans="1:7">
      <c r="A9810" s="65"/>
      <c r="B9810" s="65"/>
      <c r="C9810" s="65"/>
      <c r="D9810" s="65"/>
      <c r="E9810" s="65"/>
      <c r="F9810" s="65"/>
      <c r="G9810" s="145"/>
    </row>
    <row r="9811" spans="1:7">
      <c r="A9811" s="65"/>
      <c r="B9811" s="65"/>
      <c r="C9811" s="65"/>
      <c r="D9811" s="65"/>
      <c r="E9811" s="65"/>
      <c r="F9811" s="65"/>
      <c r="G9811" s="145"/>
    </row>
    <row r="9812" spans="1:7">
      <c r="A9812" s="65"/>
      <c r="B9812" s="65"/>
      <c r="C9812" s="65"/>
      <c r="D9812" s="65"/>
      <c r="E9812" s="65"/>
      <c r="F9812" s="65"/>
      <c r="G9812" s="145"/>
    </row>
    <row r="9813" spans="1:7">
      <c r="A9813" s="65"/>
      <c r="B9813" s="65"/>
      <c r="C9813" s="65"/>
      <c r="D9813" s="65"/>
      <c r="E9813" s="65"/>
      <c r="F9813" s="65"/>
      <c r="G9813" s="145"/>
    </row>
    <row r="9814" spans="1:7">
      <c r="A9814" s="65"/>
      <c r="B9814" s="65"/>
      <c r="C9814" s="65"/>
      <c r="D9814" s="65"/>
      <c r="E9814" s="65"/>
      <c r="F9814" s="65"/>
      <c r="G9814" s="145"/>
    </row>
    <row r="9815" spans="1:7">
      <c r="A9815" s="65"/>
      <c r="B9815" s="65"/>
      <c r="C9815" s="65"/>
      <c r="D9815" s="65"/>
      <c r="E9815" s="65"/>
      <c r="F9815" s="65"/>
      <c r="G9815" s="145"/>
    </row>
    <row r="9816" spans="1:7">
      <c r="A9816" s="65"/>
      <c r="B9816" s="65"/>
      <c r="C9816" s="65"/>
      <c r="D9816" s="65"/>
      <c r="E9816" s="65"/>
      <c r="F9816" s="65"/>
      <c r="G9816" s="145"/>
    </row>
    <row r="9817" spans="1:7">
      <c r="A9817" s="65"/>
      <c r="B9817" s="65"/>
      <c r="C9817" s="65"/>
      <c r="D9817" s="65"/>
      <c r="E9817" s="65"/>
      <c r="F9817" s="65"/>
      <c r="G9817" s="145"/>
    </row>
    <row r="9818" spans="1:7">
      <c r="A9818" s="65"/>
      <c r="B9818" s="65"/>
      <c r="C9818" s="65"/>
      <c r="D9818" s="65"/>
      <c r="E9818" s="65"/>
      <c r="F9818" s="65"/>
      <c r="G9818" s="145"/>
    </row>
    <row r="9819" spans="1:7">
      <c r="A9819" s="65"/>
      <c r="B9819" s="65"/>
      <c r="C9819" s="65"/>
      <c r="D9819" s="65"/>
      <c r="E9819" s="65"/>
      <c r="F9819" s="65"/>
      <c r="G9819" s="145"/>
    </row>
    <row r="9820" spans="1:7">
      <c r="A9820" s="65"/>
      <c r="B9820" s="65"/>
      <c r="C9820" s="65"/>
      <c r="D9820" s="65"/>
      <c r="E9820" s="65"/>
      <c r="F9820" s="65"/>
      <c r="G9820" s="145"/>
    </row>
    <row r="9821" spans="1:7">
      <c r="A9821" s="65"/>
      <c r="B9821" s="65"/>
      <c r="C9821" s="65"/>
      <c r="D9821" s="65"/>
      <c r="E9821" s="65"/>
      <c r="F9821" s="65"/>
      <c r="G9821" s="145"/>
    </row>
    <row r="9822" spans="1:7">
      <c r="A9822" s="65"/>
      <c r="B9822" s="65"/>
      <c r="C9822" s="65"/>
      <c r="D9822" s="65"/>
      <c r="E9822" s="65"/>
      <c r="F9822" s="65"/>
      <c r="G9822" s="145"/>
    </row>
    <row r="9823" spans="1:7">
      <c r="A9823" s="65"/>
      <c r="B9823" s="65"/>
      <c r="C9823" s="65"/>
      <c r="D9823" s="65"/>
      <c r="E9823" s="65"/>
      <c r="F9823" s="65"/>
      <c r="G9823" s="145"/>
    </row>
    <row r="9824" spans="1:7">
      <c r="A9824" s="65"/>
      <c r="B9824" s="65"/>
      <c r="C9824" s="65"/>
      <c r="D9824" s="65"/>
      <c r="E9824" s="65"/>
      <c r="F9824" s="65"/>
      <c r="G9824" s="145"/>
    </row>
    <row r="9825" spans="1:7">
      <c r="A9825" s="65"/>
      <c r="B9825" s="65"/>
      <c r="C9825" s="65"/>
      <c r="D9825" s="65"/>
      <c r="E9825" s="65"/>
      <c r="F9825" s="65"/>
      <c r="G9825" s="145"/>
    </row>
    <row r="9826" spans="1:7">
      <c r="A9826" s="65"/>
      <c r="B9826" s="65"/>
      <c r="C9826" s="65"/>
      <c r="D9826" s="65"/>
      <c r="E9826" s="65"/>
      <c r="F9826" s="65"/>
      <c r="G9826" s="145"/>
    </row>
    <row r="9827" spans="1:7">
      <c r="A9827" s="65"/>
      <c r="B9827" s="65"/>
      <c r="C9827" s="65"/>
      <c r="D9827" s="65"/>
      <c r="E9827" s="65"/>
      <c r="F9827" s="65"/>
      <c r="G9827" s="145"/>
    </row>
    <row r="9828" spans="1:7">
      <c r="A9828" s="65"/>
      <c r="B9828" s="65"/>
      <c r="C9828" s="65"/>
      <c r="D9828" s="65"/>
      <c r="E9828" s="65"/>
      <c r="F9828" s="65"/>
      <c r="G9828" s="145"/>
    </row>
    <row r="9829" spans="1:7">
      <c r="A9829" s="65"/>
      <c r="B9829" s="65"/>
      <c r="C9829" s="65"/>
      <c r="D9829" s="65"/>
      <c r="E9829" s="65"/>
      <c r="F9829" s="65"/>
      <c r="G9829" s="145"/>
    </row>
    <row r="9830" spans="1:7">
      <c r="A9830" s="65"/>
      <c r="B9830" s="65"/>
      <c r="C9830" s="65"/>
      <c r="D9830" s="65"/>
      <c r="E9830" s="65"/>
      <c r="F9830" s="65"/>
      <c r="G9830" s="145"/>
    </row>
    <row r="9831" spans="1:7">
      <c r="A9831" s="65"/>
      <c r="B9831" s="65"/>
      <c r="C9831" s="65"/>
      <c r="D9831" s="65"/>
      <c r="E9831" s="65"/>
      <c r="F9831" s="65"/>
      <c r="G9831" s="145"/>
    </row>
    <row r="9832" spans="1:7">
      <c r="A9832" s="65"/>
      <c r="B9832" s="65"/>
      <c r="C9832" s="65"/>
      <c r="D9832" s="65"/>
      <c r="E9832" s="65"/>
      <c r="F9832" s="65"/>
      <c r="G9832" s="145"/>
    </row>
    <row r="9833" spans="1:7">
      <c r="A9833" s="65"/>
      <c r="B9833" s="65"/>
      <c r="C9833" s="65"/>
      <c r="D9833" s="65"/>
      <c r="E9833" s="65"/>
      <c r="F9833" s="65"/>
      <c r="G9833" s="145"/>
    </row>
    <row r="9834" spans="1:7">
      <c r="A9834" s="65"/>
      <c r="B9834" s="65"/>
      <c r="C9834" s="65"/>
      <c r="D9834" s="65"/>
      <c r="E9834" s="65"/>
      <c r="F9834" s="65"/>
      <c r="G9834" s="145"/>
    </row>
    <row r="9835" spans="1:7">
      <c r="A9835" s="65"/>
      <c r="B9835" s="65"/>
      <c r="C9835" s="65"/>
      <c r="D9835" s="65"/>
      <c r="E9835" s="65"/>
      <c r="F9835" s="65"/>
      <c r="G9835" s="145"/>
    </row>
    <row r="9836" spans="1:7">
      <c r="A9836" s="65"/>
      <c r="B9836" s="65"/>
      <c r="C9836" s="65"/>
      <c r="D9836" s="65"/>
      <c r="E9836" s="65"/>
      <c r="F9836" s="65"/>
      <c r="G9836" s="145"/>
    </row>
    <row r="9837" spans="1:7">
      <c r="A9837" s="65"/>
      <c r="B9837" s="65"/>
      <c r="C9837" s="65"/>
      <c r="D9837" s="65"/>
      <c r="E9837" s="65"/>
      <c r="F9837" s="65"/>
      <c r="G9837" s="145"/>
    </row>
    <row r="9838" spans="1:7">
      <c r="A9838" s="65"/>
      <c r="B9838" s="65"/>
      <c r="C9838" s="65"/>
      <c r="D9838" s="65"/>
      <c r="E9838" s="65"/>
      <c r="F9838" s="65"/>
      <c r="G9838" s="145"/>
    </row>
    <row r="9839" spans="1:7">
      <c r="A9839" s="65"/>
      <c r="B9839" s="65"/>
      <c r="C9839" s="65"/>
      <c r="D9839" s="65"/>
      <c r="E9839" s="65"/>
      <c r="F9839" s="65"/>
      <c r="G9839" s="145"/>
    </row>
    <row r="9840" spans="1:7">
      <c r="A9840" s="65"/>
      <c r="B9840" s="65"/>
      <c r="C9840" s="65"/>
      <c r="D9840" s="65"/>
      <c r="E9840" s="65"/>
      <c r="F9840" s="65"/>
      <c r="G9840" s="145"/>
    </row>
    <row r="9841" spans="1:7">
      <c r="A9841" s="65"/>
      <c r="B9841" s="65"/>
      <c r="C9841" s="65"/>
      <c r="D9841" s="65"/>
      <c r="E9841" s="65"/>
      <c r="F9841" s="65"/>
      <c r="G9841" s="145"/>
    </row>
    <row r="9842" spans="1:7">
      <c r="A9842" s="65"/>
      <c r="B9842" s="65"/>
      <c r="C9842" s="65"/>
      <c r="D9842" s="65"/>
      <c r="E9842" s="65"/>
      <c r="F9842" s="65"/>
      <c r="G9842" s="145"/>
    </row>
    <row r="9843" spans="1:7">
      <c r="A9843" s="65"/>
      <c r="B9843" s="65"/>
      <c r="C9843" s="65"/>
      <c r="D9843" s="65"/>
      <c r="E9843" s="65"/>
      <c r="F9843" s="65"/>
      <c r="G9843" s="145"/>
    </row>
    <row r="9844" spans="1:7">
      <c r="A9844" s="65"/>
      <c r="B9844" s="65"/>
      <c r="C9844" s="65"/>
      <c r="D9844" s="65"/>
      <c r="E9844" s="65"/>
      <c r="F9844" s="65"/>
      <c r="G9844" s="145"/>
    </row>
    <row r="9845" spans="1:7">
      <c r="A9845" s="65"/>
      <c r="B9845" s="65"/>
      <c r="C9845" s="65"/>
      <c r="D9845" s="65"/>
      <c r="E9845" s="65"/>
      <c r="F9845" s="65"/>
      <c r="G9845" s="145"/>
    </row>
    <row r="9846" spans="1:7">
      <c r="A9846" s="65"/>
      <c r="B9846" s="65"/>
      <c r="C9846" s="65"/>
      <c r="D9846" s="65"/>
      <c r="E9846" s="65"/>
      <c r="F9846" s="65"/>
      <c r="G9846" s="145"/>
    </row>
    <row r="9847" spans="1:7">
      <c r="A9847" s="65"/>
      <c r="B9847" s="65"/>
      <c r="C9847" s="65"/>
      <c r="D9847" s="65"/>
      <c r="E9847" s="65"/>
      <c r="F9847" s="65"/>
      <c r="G9847" s="145"/>
    </row>
    <row r="9848" spans="1:7">
      <c r="A9848" s="65"/>
      <c r="B9848" s="65"/>
      <c r="C9848" s="65"/>
      <c r="D9848" s="65"/>
      <c r="E9848" s="65"/>
      <c r="F9848" s="65"/>
      <c r="G9848" s="145"/>
    </row>
    <row r="9849" spans="1:7">
      <c r="A9849" s="65"/>
      <c r="B9849" s="65"/>
      <c r="C9849" s="65"/>
      <c r="D9849" s="65"/>
      <c r="E9849" s="65"/>
      <c r="F9849" s="65"/>
      <c r="G9849" s="145"/>
    </row>
    <row r="9850" spans="1:7">
      <c r="A9850" s="65"/>
      <c r="B9850" s="65"/>
      <c r="C9850" s="65"/>
      <c r="D9850" s="65"/>
      <c r="E9850" s="65"/>
      <c r="F9850" s="65"/>
      <c r="G9850" s="145"/>
    </row>
    <row r="9851" spans="1:7">
      <c r="A9851" s="65"/>
      <c r="B9851" s="65"/>
      <c r="C9851" s="65"/>
      <c r="D9851" s="65"/>
      <c r="E9851" s="65"/>
      <c r="F9851" s="65"/>
      <c r="G9851" s="145"/>
    </row>
    <row r="9852" spans="1:7">
      <c r="A9852" s="65"/>
      <c r="B9852" s="65"/>
      <c r="C9852" s="65"/>
      <c r="D9852" s="65"/>
      <c r="E9852" s="65"/>
      <c r="F9852" s="65"/>
      <c r="G9852" s="145"/>
    </row>
    <row r="9853" spans="1:7">
      <c r="A9853" s="65"/>
      <c r="B9853" s="65"/>
      <c r="C9853" s="65"/>
      <c r="D9853" s="65"/>
      <c r="E9853" s="65"/>
      <c r="F9853" s="65"/>
      <c r="G9853" s="145"/>
    </row>
    <row r="9854" spans="1:7">
      <c r="A9854" s="65"/>
      <c r="B9854" s="65"/>
      <c r="C9854" s="65"/>
      <c r="D9854" s="65"/>
      <c r="E9854" s="65"/>
      <c r="F9854" s="65"/>
      <c r="G9854" s="145"/>
    </row>
    <row r="9855" spans="1:7">
      <c r="A9855" s="65"/>
      <c r="B9855" s="65"/>
      <c r="C9855" s="65"/>
      <c r="D9855" s="65"/>
      <c r="E9855" s="65"/>
      <c r="F9855" s="65"/>
      <c r="G9855" s="145"/>
    </row>
    <row r="9856" spans="1:7">
      <c r="A9856" s="65"/>
      <c r="B9856" s="65"/>
      <c r="C9856" s="65"/>
      <c r="D9856" s="65"/>
      <c r="E9856" s="65"/>
      <c r="F9856" s="65"/>
      <c r="G9856" s="145"/>
    </row>
    <row r="9857" spans="1:7">
      <c r="A9857" s="65"/>
      <c r="B9857" s="65"/>
      <c r="C9857" s="65"/>
      <c r="D9857" s="65"/>
      <c r="E9857" s="65"/>
      <c r="F9857" s="65"/>
      <c r="G9857" s="145"/>
    </row>
    <row r="9858" spans="1:7">
      <c r="A9858" s="65"/>
      <c r="B9858" s="65"/>
      <c r="C9858" s="65"/>
      <c r="D9858" s="65"/>
      <c r="E9858" s="65"/>
      <c r="F9858" s="65"/>
      <c r="G9858" s="145"/>
    </row>
    <row r="9859" spans="1:7">
      <c r="A9859" s="65"/>
      <c r="B9859" s="65"/>
      <c r="C9859" s="65"/>
      <c r="D9859" s="65"/>
      <c r="E9859" s="65"/>
      <c r="F9859" s="65"/>
      <c r="G9859" s="145"/>
    </row>
    <row r="9860" spans="1:7">
      <c r="A9860" s="65"/>
      <c r="B9860" s="65"/>
      <c r="C9860" s="65"/>
      <c r="D9860" s="65"/>
      <c r="E9860" s="65"/>
      <c r="F9860" s="65"/>
      <c r="G9860" s="145"/>
    </row>
    <row r="9861" spans="1:7">
      <c r="A9861" s="65"/>
      <c r="B9861" s="65"/>
      <c r="C9861" s="65"/>
      <c r="D9861" s="65"/>
      <c r="E9861" s="65"/>
      <c r="F9861" s="65"/>
      <c r="G9861" s="145"/>
    </row>
    <row r="9862" spans="1:7">
      <c r="A9862" s="65"/>
      <c r="B9862" s="65"/>
      <c r="C9862" s="65"/>
      <c r="D9862" s="65"/>
      <c r="E9862" s="65"/>
      <c r="F9862" s="65"/>
      <c r="G9862" s="145"/>
    </row>
    <row r="9863" spans="1:7">
      <c r="A9863" s="65"/>
      <c r="B9863" s="65"/>
      <c r="C9863" s="65"/>
      <c r="D9863" s="65"/>
      <c r="E9863" s="65"/>
      <c r="F9863" s="65"/>
      <c r="G9863" s="145"/>
    </row>
    <row r="9864" spans="1:7">
      <c r="A9864" s="65"/>
      <c r="B9864" s="65"/>
      <c r="C9864" s="65"/>
      <c r="D9864" s="65"/>
      <c r="E9864" s="65"/>
      <c r="F9864" s="65"/>
      <c r="G9864" s="145"/>
    </row>
    <row r="9865" spans="1:7">
      <c r="A9865" s="65"/>
      <c r="B9865" s="65"/>
      <c r="C9865" s="65"/>
      <c r="D9865" s="65"/>
      <c r="E9865" s="65"/>
      <c r="F9865" s="65"/>
      <c r="G9865" s="145"/>
    </row>
    <row r="9866" spans="1:7">
      <c r="A9866" s="65"/>
      <c r="B9866" s="65"/>
      <c r="C9866" s="65"/>
      <c r="D9866" s="65"/>
      <c r="E9866" s="65"/>
      <c r="F9866" s="65"/>
      <c r="G9866" s="145"/>
    </row>
    <row r="9867" spans="1:7">
      <c r="A9867" s="65"/>
      <c r="B9867" s="65"/>
      <c r="C9867" s="65"/>
      <c r="D9867" s="65"/>
      <c r="E9867" s="65"/>
      <c r="F9867" s="65"/>
      <c r="G9867" s="145"/>
    </row>
    <row r="9868" spans="1:7">
      <c r="A9868" s="65"/>
      <c r="B9868" s="65"/>
      <c r="C9868" s="65"/>
      <c r="D9868" s="65"/>
      <c r="E9868" s="65"/>
      <c r="F9868" s="65"/>
      <c r="G9868" s="145"/>
    </row>
    <row r="9869" spans="1:7">
      <c r="A9869" s="65"/>
      <c r="B9869" s="65"/>
      <c r="C9869" s="65"/>
      <c r="D9869" s="65"/>
      <c r="E9869" s="65"/>
      <c r="F9869" s="65"/>
      <c r="G9869" s="145"/>
    </row>
    <row r="9870" spans="1:7">
      <c r="A9870" s="65"/>
      <c r="B9870" s="65"/>
      <c r="C9870" s="65"/>
      <c r="D9870" s="65"/>
      <c r="E9870" s="65"/>
      <c r="F9870" s="65"/>
      <c r="G9870" s="145"/>
    </row>
    <row r="9871" spans="1:7">
      <c r="A9871" s="65"/>
      <c r="B9871" s="65"/>
      <c r="C9871" s="65"/>
      <c r="D9871" s="65"/>
      <c r="E9871" s="65"/>
      <c r="F9871" s="65"/>
      <c r="G9871" s="145"/>
    </row>
    <row r="9872" spans="1:7">
      <c r="A9872" s="65"/>
      <c r="B9872" s="65"/>
      <c r="C9872" s="65"/>
      <c r="D9872" s="65"/>
      <c r="E9872" s="65"/>
      <c r="F9872" s="65"/>
      <c r="G9872" s="145"/>
    </row>
    <row r="9873" spans="1:7">
      <c r="A9873" s="65"/>
      <c r="B9873" s="65"/>
      <c r="C9873" s="65"/>
      <c r="D9873" s="65"/>
      <c r="E9873" s="65"/>
      <c r="F9873" s="65"/>
      <c r="G9873" s="145"/>
    </row>
    <row r="9874" spans="1:7">
      <c r="A9874" s="65"/>
      <c r="B9874" s="65"/>
      <c r="C9874" s="65"/>
      <c r="D9874" s="65"/>
      <c r="E9874" s="65"/>
      <c r="F9874" s="65"/>
      <c r="G9874" s="145"/>
    </row>
    <row r="9875" spans="1:7">
      <c r="A9875" s="65"/>
      <c r="B9875" s="65"/>
      <c r="C9875" s="65"/>
      <c r="D9875" s="65"/>
      <c r="E9875" s="65"/>
      <c r="F9875" s="65"/>
      <c r="G9875" s="145"/>
    </row>
    <row r="9876" spans="1:7">
      <c r="A9876" s="65"/>
      <c r="B9876" s="65"/>
      <c r="C9876" s="65"/>
      <c r="D9876" s="65"/>
      <c r="E9876" s="65"/>
      <c r="F9876" s="65"/>
      <c r="G9876" s="145"/>
    </row>
    <row r="9877" spans="1:7">
      <c r="A9877" s="65"/>
      <c r="B9877" s="65"/>
      <c r="C9877" s="65"/>
      <c r="D9877" s="65"/>
      <c r="E9877" s="65"/>
      <c r="F9877" s="65"/>
      <c r="G9877" s="145"/>
    </row>
    <row r="9878" spans="1:7">
      <c r="A9878" s="65"/>
      <c r="B9878" s="65"/>
      <c r="C9878" s="65"/>
      <c r="D9878" s="65"/>
      <c r="E9878" s="65"/>
      <c r="F9878" s="65"/>
      <c r="G9878" s="145"/>
    </row>
    <row r="9879" spans="1:7">
      <c r="A9879" s="65"/>
      <c r="B9879" s="65"/>
      <c r="C9879" s="65"/>
      <c r="D9879" s="65"/>
      <c r="E9879" s="65"/>
      <c r="F9879" s="65"/>
      <c r="G9879" s="145"/>
    </row>
    <row r="9880" spans="1:7">
      <c r="A9880" s="65"/>
      <c r="B9880" s="65"/>
      <c r="C9880" s="65"/>
      <c r="D9880" s="65"/>
      <c r="E9880" s="65"/>
      <c r="F9880" s="65"/>
      <c r="G9880" s="145"/>
    </row>
    <row r="9881" spans="1:7">
      <c r="A9881" s="65"/>
      <c r="B9881" s="65"/>
      <c r="C9881" s="65"/>
      <c r="D9881" s="65"/>
      <c r="E9881" s="65"/>
      <c r="F9881" s="65"/>
      <c r="G9881" s="145"/>
    </row>
    <row r="9882" spans="1:7">
      <c r="A9882" s="65"/>
      <c r="B9882" s="65"/>
      <c r="C9882" s="65"/>
      <c r="D9882" s="65"/>
      <c r="E9882" s="65"/>
      <c r="F9882" s="65"/>
      <c r="G9882" s="145"/>
    </row>
    <row r="9883" spans="1:7">
      <c r="A9883" s="65"/>
      <c r="B9883" s="65"/>
      <c r="C9883" s="65"/>
      <c r="D9883" s="65"/>
      <c r="E9883" s="65"/>
      <c r="F9883" s="65"/>
      <c r="G9883" s="145"/>
    </row>
    <row r="9884" spans="1:7">
      <c r="A9884" s="65"/>
      <c r="B9884" s="65"/>
      <c r="C9884" s="65"/>
      <c r="D9884" s="65"/>
      <c r="E9884" s="65"/>
      <c r="F9884" s="65"/>
      <c r="G9884" s="145"/>
    </row>
    <row r="9885" spans="1:7">
      <c r="A9885" s="65"/>
      <c r="B9885" s="65"/>
      <c r="C9885" s="65"/>
      <c r="D9885" s="65"/>
      <c r="E9885" s="65"/>
      <c r="F9885" s="65"/>
      <c r="G9885" s="145"/>
    </row>
    <row r="9886" spans="1:7">
      <c r="A9886" s="65"/>
      <c r="B9886" s="65"/>
      <c r="C9886" s="65"/>
      <c r="D9886" s="65"/>
      <c r="E9886" s="65"/>
      <c r="F9886" s="65"/>
      <c r="G9886" s="145"/>
    </row>
    <row r="9887" spans="1:7">
      <c r="A9887" s="65"/>
      <c r="B9887" s="65"/>
      <c r="C9887" s="65"/>
      <c r="D9887" s="65"/>
      <c r="E9887" s="65"/>
      <c r="F9887" s="65"/>
      <c r="G9887" s="145"/>
    </row>
    <row r="9888" spans="1:7">
      <c r="A9888" s="65"/>
      <c r="B9888" s="65"/>
      <c r="C9888" s="65"/>
      <c r="D9888" s="65"/>
      <c r="E9888" s="65"/>
      <c r="F9888" s="65"/>
      <c r="G9888" s="145"/>
    </row>
    <row r="9889" spans="1:7">
      <c r="A9889" s="65"/>
      <c r="B9889" s="65"/>
      <c r="C9889" s="65"/>
      <c r="D9889" s="65"/>
      <c r="E9889" s="65"/>
      <c r="F9889" s="65"/>
      <c r="G9889" s="145"/>
    </row>
    <row r="9890" spans="1:7">
      <c r="A9890" s="65"/>
      <c r="B9890" s="65"/>
      <c r="C9890" s="65"/>
      <c r="D9890" s="65"/>
      <c r="E9890" s="65"/>
      <c r="F9890" s="65"/>
      <c r="G9890" s="145"/>
    </row>
    <row r="9891" spans="1:7">
      <c r="A9891" s="65"/>
      <c r="B9891" s="65"/>
      <c r="C9891" s="65"/>
      <c r="D9891" s="65"/>
      <c r="E9891" s="65"/>
      <c r="F9891" s="65"/>
      <c r="G9891" s="145"/>
    </row>
    <row r="9892" spans="1:7">
      <c r="A9892" s="65"/>
      <c r="B9892" s="65"/>
      <c r="C9892" s="65"/>
      <c r="D9892" s="65"/>
      <c r="E9892" s="65"/>
      <c r="F9892" s="65"/>
      <c r="G9892" s="145"/>
    </row>
    <row r="9893" spans="1:7">
      <c r="A9893" s="65"/>
      <c r="B9893" s="65"/>
      <c r="C9893" s="65"/>
      <c r="D9893" s="65"/>
      <c r="E9893" s="65"/>
      <c r="F9893" s="65"/>
      <c r="G9893" s="145"/>
    </row>
    <row r="9894" spans="1:7">
      <c r="A9894" s="65"/>
      <c r="B9894" s="65"/>
      <c r="C9894" s="65"/>
      <c r="D9894" s="65"/>
      <c r="E9894" s="65"/>
      <c r="F9894" s="65"/>
      <c r="G9894" s="145"/>
    </row>
    <row r="9895" spans="1:7">
      <c r="A9895" s="65"/>
      <c r="B9895" s="65"/>
      <c r="C9895" s="65"/>
      <c r="D9895" s="65"/>
      <c r="E9895" s="65"/>
      <c r="F9895" s="65"/>
      <c r="G9895" s="145"/>
    </row>
    <row r="9896" spans="1:7">
      <c r="A9896" s="65"/>
      <c r="B9896" s="65"/>
      <c r="C9896" s="65"/>
      <c r="D9896" s="65"/>
      <c r="E9896" s="65"/>
      <c r="F9896" s="65"/>
      <c r="G9896" s="145"/>
    </row>
    <row r="9897" spans="1:7">
      <c r="A9897" s="65"/>
      <c r="B9897" s="65"/>
      <c r="C9897" s="65"/>
      <c r="D9897" s="65"/>
      <c r="E9897" s="65"/>
      <c r="F9897" s="65"/>
      <c r="G9897" s="145"/>
    </row>
    <row r="9898" spans="1:7">
      <c r="A9898" s="65"/>
      <c r="B9898" s="65"/>
      <c r="C9898" s="65"/>
      <c r="D9898" s="65"/>
      <c r="E9898" s="65"/>
      <c r="F9898" s="65"/>
      <c r="G9898" s="145"/>
    </row>
    <row r="9899" spans="1:7">
      <c r="A9899" s="65"/>
      <c r="B9899" s="65"/>
      <c r="C9899" s="65"/>
      <c r="D9899" s="65"/>
      <c r="E9899" s="65"/>
      <c r="F9899" s="65"/>
      <c r="G9899" s="145"/>
    </row>
    <row r="9900" spans="1:7">
      <c r="A9900" s="65"/>
      <c r="B9900" s="65"/>
      <c r="C9900" s="65"/>
      <c r="D9900" s="65"/>
      <c r="E9900" s="65"/>
      <c r="F9900" s="65"/>
      <c r="G9900" s="145"/>
    </row>
    <row r="9901" spans="1:7">
      <c r="A9901" s="65"/>
      <c r="B9901" s="65"/>
      <c r="C9901" s="65"/>
      <c r="D9901" s="65"/>
      <c r="E9901" s="65"/>
      <c r="F9901" s="65"/>
      <c r="G9901" s="145"/>
    </row>
    <row r="9902" spans="1:7">
      <c r="A9902" s="65"/>
      <c r="B9902" s="65"/>
      <c r="C9902" s="65"/>
      <c r="D9902" s="65"/>
      <c r="E9902" s="65"/>
      <c r="F9902" s="65"/>
      <c r="G9902" s="145"/>
    </row>
    <row r="9903" spans="1:7">
      <c r="A9903" s="65"/>
      <c r="B9903" s="65"/>
      <c r="C9903" s="65"/>
      <c r="D9903" s="65"/>
      <c r="E9903" s="65"/>
      <c r="F9903" s="65"/>
      <c r="G9903" s="145"/>
    </row>
    <row r="9904" spans="1:7">
      <c r="A9904" s="65"/>
      <c r="B9904" s="65"/>
      <c r="C9904" s="65"/>
      <c r="D9904" s="65"/>
      <c r="E9904" s="65"/>
      <c r="F9904" s="65"/>
      <c r="G9904" s="145"/>
    </row>
    <row r="9905" spans="1:7">
      <c r="A9905" s="65"/>
      <c r="B9905" s="65"/>
      <c r="C9905" s="65"/>
      <c r="D9905" s="65"/>
      <c r="E9905" s="65"/>
      <c r="F9905" s="65"/>
      <c r="G9905" s="145"/>
    </row>
    <row r="9906" spans="1:7">
      <c r="A9906" s="65"/>
      <c r="B9906" s="65"/>
      <c r="C9906" s="65"/>
      <c r="D9906" s="65"/>
      <c r="E9906" s="65"/>
      <c r="F9906" s="65"/>
      <c r="G9906" s="145"/>
    </row>
    <row r="9907" spans="1:7">
      <c r="A9907" s="65"/>
      <c r="B9907" s="65"/>
      <c r="C9907" s="65"/>
      <c r="D9907" s="65"/>
      <c r="E9907" s="65"/>
      <c r="F9907" s="65"/>
      <c r="G9907" s="145"/>
    </row>
    <row r="9908" spans="1:7">
      <c r="A9908" s="65"/>
      <c r="B9908" s="65"/>
      <c r="C9908" s="65"/>
      <c r="D9908" s="65"/>
      <c r="E9908" s="65"/>
      <c r="F9908" s="65"/>
      <c r="G9908" s="145"/>
    </row>
    <row r="9909" spans="1:7">
      <c r="A9909" s="65"/>
      <c r="B9909" s="65"/>
      <c r="C9909" s="65"/>
      <c r="D9909" s="65"/>
      <c r="E9909" s="65"/>
      <c r="F9909" s="65"/>
      <c r="G9909" s="145"/>
    </row>
    <row r="9910" spans="1:7">
      <c r="A9910" s="65"/>
      <c r="B9910" s="65"/>
      <c r="C9910" s="65"/>
      <c r="D9910" s="65"/>
      <c r="E9910" s="65"/>
      <c r="F9910" s="65"/>
      <c r="G9910" s="145"/>
    </row>
    <row r="9911" spans="1:7">
      <c r="A9911" s="65"/>
      <c r="B9911" s="65"/>
      <c r="C9911" s="65"/>
      <c r="D9911" s="65"/>
      <c r="E9911" s="65"/>
      <c r="F9911" s="65"/>
      <c r="G9911" s="145"/>
    </row>
    <row r="9912" spans="1:7">
      <c r="A9912" s="65"/>
      <c r="B9912" s="65"/>
      <c r="C9912" s="65"/>
      <c r="D9912" s="65"/>
      <c r="E9912" s="65"/>
      <c r="F9912" s="65"/>
      <c r="G9912" s="145"/>
    </row>
    <row r="9913" spans="1:7">
      <c r="A9913" s="65"/>
      <c r="B9913" s="65"/>
      <c r="C9913" s="65"/>
      <c r="D9913" s="65"/>
      <c r="E9913" s="65"/>
      <c r="F9913" s="65"/>
      <c r="G9913" s="145"/>
    </row>
    <row r="9914" spans="1:7">
      <c r="A9914" s="65"/>
      <c r="B9914" s="65"/>
      <c r="C9914" s="65"/>
      <c r="D9914" s="65"/>
      <c r="E9914" s="65"/>
      <c r="F9914" s="65"/>
      <c r="G9914" s="145"/>
    </row>
    <row r="9915" spans="1:7">
      <c r="A9915" s="65"/>
      <c r="B9915" s="65"/>
      <c r="C9915" s="65"/>
      <c r="D9915" s="65"/>
      <c r="E9915" s="65"/>
      <c r="F9915" s="65"/>
      <c r="G9915" s="145"/>
    </row>
    <row r="9916" spans="1:7">
      <c r="A9916" s="65"/>
      <c r="B9916" s="65"/>
      <c r="C9916" s="65"/>
      <c r="D9916" s="65"/>
      <c r="E9916" s="65"/>
      <c r="F9916" s="65"/>
      <c r="G9916" s="145"/>
    </row>
    <row r="9917" spans="1:7">
      <c r="A9917" s="65"/>
      <c r="B9917" s="65"/>
      <c r="C9917" s="65"/>
      <c r="D9917" s="65"/>
      <c r="E9917" s="65"/>
      <c r="F9917" s="65"/>
      <c r="G9917" s="145"/>
    </row>
    <row r="9918" spans="1:7">
      <c r="A9918" s="65"/>
      <c r="B9918" s="65"/>
      <c r="C9918" s="65"/>
      <c r="D9918" s="65"/>
      <c r="E9918" s="65"/>
      <c r="F9918" s="65"/>
      <c r="G9918" s="145"/>
    </row>
    <row r="9919" spans="1:7">
      <c r="A9919" s="65"/>
      <c r="B9919" s="65"/>
      <c r="C9919" s="65"/>
      <c r="D9919" s="65"/>
      <c r="E9919" s="65"/>
      <c r="F9919" s="65"/>
      <c r="G9919" s="145"/>
    </row>
    <row r="9920" spans="1:7">
      <c r="A9920" s="65"/>
      <c r="B9920" s="65"/>
      <c r="C9920" s="65"/>
      <c r="D9920" s="65"/>
      <c r="E9920" s="65"/>
      <c r="F9920" s="65"/>
      <c r="G9920" s="145"/>
    </row>
    <row r="9921" spans="1:7">
      <c r="A9921" s="65"/>
      <c r="B9921" s="65"/>
      <c r="C9921" s="65"/>
      <c r="D9921" s="65"/>
      <c r="E9921" s="65"/>
      <c r="F9921" s="65"/>
      <c r="G9921" s="145"/>
    </row>
    <row r="9922" spans="1:7">
      <c r="A9922" s="65"/>
      <c r="B9922" s="65"/>
      <c r="C9922" s="65"/>
      <c r="D9922" s="65"/>
      <c r="E9922" s="65"/>
      <c r="F9922" s="65"/>
      <c r="G9922" s="145"/>
    </row>
    <row r="9923" spans="1:7">
      <c r="A9923" s="65"/>
      <c r="B9923" s="65"/>
      <c r="C9923" s="65"/>
      <c r="D9923" s="65"/>
      <c r="E9923" s="65"/>
      <c r="F9923" s="65"/>
      <c r="G9923" s="145"/>
    </row>
    <row r="9924" spans="1:7">
      <c r="A9924" s="65"/>
      <c r="B9924" s="65"/>
      <c r="C9924" s="65"/>
      <c r="D9924" s="65"/>
      <c r="E9924" s="65"/>
      <c r="F9924" s="65"/>
      <c r="G9924" s="145"/>
    </row>
    <row r="9925" spans="1:7">
      <c r="A9925" s="65"/>
      <c r="B9925" s="65"/>
      <c r="C9925" s="65"/>
      <c r="D9925" s="65"/>
      <c r="E9925" s="65"/>
      <c r="F9925" s="65"/>
      <c r="G9925" s="145"/>
    </row>
    <row r="9926" spans="1:7">
      <c r="A9926" s="65"/>
      <c r="B9926" s="65"/>
      <c r="C9926" s="65"/>
      <c r="D9926" s="65"/>
      <c r="E9926" s="65"/>
      <c r="F9926" s="65"/>
      <c r="G9926" s="145"/>
    </row>
    <row r="9927" spans="1:7">
      <c r="A9927" s="65"/>
      <c r="B9927" s="65"/>
      <c r="C9927" s="65"/>
      <c r="D9927" s="65"/>
      <c r="E9927" s="65"/>
      <c r="F9927" s="65"/>
      <c r="G9927" s="145"/>
    </row>
    <row r="9928" spans="1:7">
      <c r="A9928" s="65"/>
      <c r="B9928" s="65"/>
      <c r="C9928" s="65"/>
      <c r="D9928" s="65"/>
      <c r="E9928" s="65"/>
      <c r="F9928" s="65"/>
      <c r="G9928" s="145"/>
    </row>
    <row r="9929" spans="1:7">
      <c r="A9929" s="65"/>
      <c r="B9929" s="65"/>
      <c r="C9929" s="65"/>
      <c r="D9929" s="65"/>
      <c r="E9929" s="65"/>
      <c r="F9929" s="65"/>
      <c r="G9929" s="145"/>
    </row>
    <row r="9930" spans="1:7">
      <c r="A9930" s="65"/>
      <c r="B9930" s="65"/>
      <c r="C9930" s="65"/>
      <c r="D9930" s="65"/>
      <c r="E9930" s="65"/>
      <c r="F9930" s="65"/>
      <c r="G9930" s="145"/>
    </row>
    <row r="9931" spans="1:7">
      <c r="A9931" s="65"/>
      <c r="B9931" s="65"/>
      <c r="C9931" s="65"/>
      <c r="D9931" s="65"/>
      <c r="E9931" s="65"/>
      <c r="F9931" s="65"/>
      <c r="G9931" s="145"/>
    </row>
    <row r="9932" spans="1:7">
      <c r="A9932" s="65"/>
      <c r="B9932" s="65"/>
      <c r="C9932" s="65"/>
      <c r="D9932" s="65"/>
      <c r="E9932" s="65"/>
      <c r="F9932" s="65"/>
      <c r="G9932" s="145"/>
    </row>
    <row r="9933" spans="1:7">
      <c r="A9933" s="65"/>
      <c r="B9933" s="65"/>
      <c r="C9933" s="65"/>
      <c r="D9933" s="65"/>
      <c r="E9933" s="65"/>
      <c r="F9933" s="65"/>
      <c r="G9933" s="145"/>
    </row>
    <row r="9934" spans="1:7">
      <c r="A9934" s="65"/>
      <c r="B9934" s="65"/>
      <c r="C9934" s="65"/>
      <c r="D9934" s="65"/>
      <c r="E9934" s="65"/>
      <c r="F9934" s="65"/>
      <c r="G9934" s="145"/>
    </row>
    <row r="9935" spans="1:7">
      <c r="A9935" s="65"/>
      <c r="B9935" s="65"/>
      <c r="C9935" s="65"/>
      <c r="D9935" s="65"/>
      <c r="E9935" s="65"/>
      <c r="F9935" s="65"/>
      <c r="G9935" s="145"/>
    </row>
    <row r="9936" spans="1:7">
      <c r="A9936" s="65"/>
      <c r="B9936" s="65"/>
      <c r="C9936" s="65"/>
      <c r="D9936" s="65"/>
      <c r="E9936" s="65"/>
      <c r="F9936" s="65"/>
      <c r="G9936" s="145"/>
    </row>
    <row r="9937" spans="1:7">
      <c r="A9937" s="65"/>
      <c r="B9937" s="65"/>
      <c r="C9937" s="65"/>
      <c r="D9937" s="65"/>
      <c r="E9937" s="65"/>
      <c r="F9937" s="65"/>
      <c r="G9937" s="145"/>
    </row>
    <row r="9938" spans="1:7">
      <c r="A9938" s="65"/>
      <c r="B9938" s="65"/>
      <c r="C9938" s="65"/>
      <c r="D9938" s="65"/>
      <c r="E9938" s="65"/>
      <c r="F9938" s="65"/>
      <c r="G9938" s="145"/>
    </row>
    <row r="9939" spans="1:7">
      <c r="A9939" s="65"/>
      <c r="B9939" s="65"/>
      <c r="C9939" s="65"/>
      <c r="D9939" s="65"/>
      <c r="E9939" s="65"/>
      <c r="F9939" s="65"/>
      <c r="G9939" s="145"/>
    </row>
    <row r="9940" spans="1:7">
      <c r="A9940" s="65"/>
      <c r="B9940" s="65"/>
      <c r="C9940" s="65"/>
      <c r="D9940" s="65"/>
      <c r="E9940" s="65"/>
      <c r="F9940" s="65"/>
      <c r="G9940" s="145"/>
    </row>
    <row r="9941" spans="1:7">
      <c r="A9941" s="65"/>
      <c r="B9941" s="65"/>
      <c r="C9941" s="65"/>
      <c r="D9941" s="65"/>
      <c r="E9941" s="65"/>
      <c r="F9941" s="65"/>
      <c r="G9941" s="145"/>
    </row>
    <row r="9942" spans="1:7">
      <c r="A9942" s="65"/>
      <c r="B9942" s="65"/>
      <c r="C9942" s="65"/>
      <c r="D9942" s="65"/>
      <c r="E9942" s="65"/>
      <c r="F9942" s="65"/>
      <c r="G9942" s="145"/>
    </row>
    <row r="9943" spans="1:7">
      <c r="A9943" s="65"/>
      <c r="B9943" s="65"/>
      <c r="C9943" s="65"/>
      <c r="D9943" s="65"/>
      <c r="E9943" s="65"/>
      <c r="F9943" s="65"/>
      <c r="G9943" s="145"/>
    </row>
    <row r="9944" spans="1:7">
      <c r="A9944" s="65"/>
      <c r="B9944" s="65"/>
      <c r="C9944" s="65"/>
      <c r="D9944" s="65"/>
      <c r="E9944" s="65"/>
      <c r="F9944" s="65"/>
      <c r="G9944" s="145"/>
    </row>
    <row r="9945" spans="1:7">
      <c r="A9945" s="65"/>
      <c r="B9945" s="65"/>
      <c r="C9945" s="65"/>
      <c r="D9945" s="65"/>
      <c r="E9945" s="65"/>
      <c r="F9945" s="65"/>
      <c r="G9945" s="145"/>
    </row>
    <row r="9946" spans="1:7">
      <c r="A9946" s="65"/>
      <c r="B9946" s="65"/>
      <c r="C9946" s="65"/>
      <c r="D9946" s="65"/>
      <c r="E9946" s="65"/>
      <c r="F9946" s="65"/>
      <c r="G9946" s="145"/>
    </row>
    <row r="9947" spans="1:7">
      <c r="A9947" s="65"/>
      <c r="B9947" s="65"/>
      <c r="C9947" s="65"/>
      <c r="D9947" s="65"/>
      <c r="E9947" s="65"/>
      <c r="F9947" s="65"/>
      <c r="G9947" s="145"/>
    </row>
    <row r="9948" spans="1:7">
      <c r="A9948" s="65"/>
      <c r="B9948" s="65"/>
      <c r="C9948" s="65"/>
      <c r="D9948" s="65"/>
      <c r="E9948" s="65"/>
      <c r="F9948" s="65"/>
      <c r="G9948" s="145"/>
    </row>
    <row r="9949" spans="1:7">
      <c r="A9949" s="65"/>
      <c r="B9949" s="65"/>
      <c r="C9949" s="65"/>
      <c r="D9949" s="65"/>
      <c r="E9949" s="65"/>
      <c r="F9949" s="65"/>
      <c r="G9949" s="145"/>
    </row>
    <row r="9950" spans="1:7">
      <c r="A9950" s="65"/>
      <c r="B9950" s="65"/>
      <c r="C9950" s="65"/>
      <c r="D9950" s="65"/>
      <c r="E9950" s="65"/>
      <c r="F9950" s="65"/>
      <c r="G9950" s="145"/>
    </row>
    <row r="9951" spans="1:7">
      <c r="A9951" s="65"/>
      <c r="B9951" s="65"/>
      <c r="C9951" s="65"/>
      <c r="D9951" s="65"/>
      <c r="E9951" s="65"/>
      <c r="F9951" s="65"/>
      <c r="G9951" s="145"/>
    </row>
    <row r="9952" spans="1:7">
      <c r="A9952" s="65"/>
      <c r="B9952" s="65"/>
      <c r="C9952" s="65"/>
      <c r="D9952" s="65"/>
      <c r="E9952" s="65"/>
      <c r="F9952" s="65"/>
      <c r="G9952" s="145"/>
    </row>
    <row r="9953" spans="1:7">
      <c r="A9953" s="65"/>
      <c r="B9953" s="65"/>
      <c r="C9953" s="65"/>
      <c r="D9953" s="65"/>
      <c r="E9953" s="65"/>
      <c r="F9953" s="65"/>
      <c r="G9953" s="145"/>
    </row>
    <row r="9954" spans="1:7">
      <c r="A9954" s="65"/>
      <c r="B9954" s="65"/>
      <c r="C9954" s="65"/>
      <c r="D9954" s="65"/>
      <c r="E9954" s="65"/>
      <c r="F9954" s="65"/>
      <c r="G9954" s="145"/>
    </row>
    <row r="9955" spans="1:7">
      <c r="A9955" s="65"/>
      <c r="B9955" s="65"/>
      <c r="C9955" s="65"/>
      <c r="D9955" s="65"/>
      <c r="E9955" s="65"/>
      <c r="F9955" s="65"/>
      <c r="G9955" s="145"/>
    </row>
    <row r="9956" spans="1:7">
      <c r="A9956" s="65"/>
      <c r="B9956" s="65"/>
      <c r="C9956" s="65"/>
      <c r="D9956" s="65"/>
      <c r="E9956" s="65"/>
      <c r="F9956" s="65"/>
      <c r="G9956" s="145"/>
    </row>
    <row r="9957" spans="1:7">
      <c r="A9957" s="65"/>
      <c r="B9957" s="65"/>
      <c r="C9957" s="65"/>
      <c r="D9957" s="65"/>
      <c r="E9957" s="65"/>
      <c r="F9957" s="65"/>
      <c r="G9957" s="145"/>
    </row>
    <row r="9958" spans="1:7">
      <c r="A9958" s="65"/>
      <c r="B9958" s="65"/>
      <c r="C9958" s="65"/>
      <c r="D9958" s="65"/>
      <c r="E9958" s="65"/>
      <c r="F9958" s="65"/>
      <c r="G9958" s="145"/>
    </row>
    <row r="9959" spans="1:7">
      <c r="A9959" s="65"/>
      <c r="B9959" s="65"/>
      <c r="C9959" s="65"/>
      <c r="D9959" s="65"/>
      <c r="E9959" s="65"/>
      <c r="F9959" s="65"/>
      <c r="G9959" s="145"/>
    </row>
    <row r="9960" spans="1:7">
      <c r="A9960" s="65"/>
      <c r="B9960" s="65"/>
      <c r="C9960" s="65"/>
      <c r="D9960" s="65"/>
      <c r="E9960" s="65"/>
      <c r="F9960" s="65"/>
      <c r="G9960" s="145"/>
    </row>
    <row r="9961" spans="1:7">
      <c r="A9961" s="65"/>
      <c r="B9961" s="65"/>
      <c r="C9961" s="65"/>
      <c r="D9961" s="65"/>
      <c r="E9961" s="65"/>
      <c r="F9961" s="65"/>
      <c r="G9961" s="145"/>
    </row>
    <row r="9962" spans="1:7">
      <c r="A9962" s="65"/>
      <c r="B9962" s="65"/>
      <c r="C9962" s="65"/>
      <c r="D9962" s="65"/>
      <c r="E9962" s="65"/>
      <c r="F9962" s="65"/>
      <c r="G9962" s="145"/>
    </row>
    <row r="9963" spans="1:7">
      <c r="A9963" s="65"/>
      <c r="B9963" s="65"/>
      <c r="C9963" s="65"/>
      <c r="D9963" s="65"/>
      <c r="E9963" s="65"/>
      <c r="F9963" s="65"/>
      <c r="G9963" s="145"/>
    </row>
    <row r="9964" spans="1:7">
      <c r="A9964" s="65"/>
      <c r="B9964" s="65"/>
      <c r="C9964" s="65"/>
      <c r="D9964" s="65"/>
      <c r="E9964" s="65"/>
      <c r="F9964" s="65"/>
      <c r="G9964" s="145"/>
    </row>
    <row r="9965" spans="1:7">
      <c r="A9965" s="65"/>
      <c r="B9965" s="65"/>
      <c r="C9965" s="65"/>
      <c r="D9965" s="65"/>
      <c r="E9965" s="65"/>
      <c r="F9965" s="65"/>
      <c r="G9965" s="145"/>
    </row>
    <row r="9966" spans="1:7">
      <c r="A9966" s="65"/>
      <c r="B9966" s="65"/>
      <c r="C9966" s="65"/>
      <c r="D9966" s="65"/>
      <c r="E9966" s="65"/>
      <c r="F9966" s="65"/>
      <c r="G9966" s="145"/>
    </row>
    <row r="9967" spans="1:7">
      <c r="A9967" s="65"/>
      <c r="B9967" s="65"/>
      <c r="C9967" s="65"/>
      <c r="D9967" s="65"/>
      <c r="E9967" s="65"/>
      <c r="F9967" s="65"/>
      <c r="G9967" s="145"/>
    </row>
    <row r="9968" spans="1:7">
      <c r="A9968" s="65"/>
      <c r="B9968" s="65"/>
      <c r="C9968" s="65"/>
      <c r="D9968" s="65"/>
      <c r="E9968" s="65"/>
      <c r="F9968" s="65"/>
      <c r="G9968" s="145"/>
    </row>
    <row r="9969" spans="1:7">
      <c r="A9969" s="65"/>
      <c r="B9969" s="65"/>
      <c r="C9969" s="65"/>
      <c r="D9969" s="65"/>
      <c r="E9969" s="65"/>
      <c r="F9969" s="65"/>
      <c r="G9969" s="145"/>
    </row>
    <row r="9970" spans="1:7">
      <c r="A9970" s="65"/>
      <c r="B9970" s="65"/>
      <c r="C9970" s="65"/>
      <c r="D9970" s="65"/>
      <c r="E9970" s="65"/>
      <c r="F9970" s="65"/>
      <c r="G9970" s="145"/>
    </row>
    <row r="9971" spans="1:7">
      <c r="A9971" s="65"/>
      <c r="B9971" s="65"/>
      <c r="C9971" s="65"/>
      <c r="D9971" s="65"/>
      <c r="E9971" s="65"/>
      <c r="F9971" s="65"/>
      <c r="G9971" s="145"/>
    </row>
    <row r="9972" spans="1:7">
      <c r="A9972" s="65"/>
      <c r="B9972" s="65"/>
      <c r="C9972" s="65"/>
      <c r="D9972" s="65"/>
      <c r="E9972" s="65"/>
      <c r="F9972" s="65"/>
      <c r="G9972" s="145"/>
    </row>
    <row r="9973" spans="1:7">
      <c r="A9973" s="65"/>
      <c r="B9973" s="65"/>
      <c r="C9973" s="65"/>
      <c r="D9973" s="65"/>
      <c r="E9973" s="65"/>
      <c r="F9973" s="65"/>
      <c r="G9973" s="145"/>
    </row>
    <row r="9974" spans="1:7">
      <c r="A9974" s="65"/>
      <c r="B9974" s="65"/>
      <c r="C9974" s="65"/>
      <c r="D9974" s="65"/>
      <c r="E9974" s="65"/>
      <c r="F9974" s="65"/>
      <c r="G9974" s="145"/>
    </row>
    <row r="9975" spans="1:7">
      <c r="A9975" s="65"/>
      <c r="B9975" s="65"/>
      <c r="C9975" s="65"/>
      <c r="D9975" s="65"/>
      <c r="E9975" s="65"/>
      <c r="F9975" s="65"/>
      <c r="G9975" s="145"/>
    </row>
    <row r="9976" spans="1:7">
      <c r="A9976" s="65"/>
      <c r="B9976" s="65"/>
      <c r="C9976" s="65"/>
      <c r="D9976" s="65"/>
      <c r="E9976" s="65"/>
      <c r="F9976" s="65"/>
      <c r="G9976" s="145"/>
    </row>
    <row r="9977" spans="1:7">
      <c r="A9977" s="65"/>
      <c r="B9977" s="65"/>
      <c r="C9977" s="65"/>
      <c r="D9977" s="65"/>
      <c r="E9977" s="65"/>
      <c r="F9977" s="65"/>
      <c r="G9977" s="145"/>
    </row>
    <row r="9978" spans="1:7">
      <c r="A9978" s="65"/>
      <c r="B9978" s="65"/>
      <c r="C9978" s="65"/>
      <c r="D9978" s="65"/>
      <c r="E9978" s="65"/>
      <c r="F9978" s="65"/>
      <c r="G9978" s="145"/>
    </row>
    <row r="9979" spans="1:7">
      <c r="A9979" s="65"/>
      <c r="B9979" s="65"/>
      <c r="C9979" s="65"/>
      <c r="D9979" s="65"/>
      <c r="E9979" s="65"/>
      <c r="F9979" s="65"/>
      <c r="G9979" s="145"/>
    </row>
    <row r="9980" spans="1:7">
      <c r="A9980" s="65"/>
      <c r="B9980" s="65"/>
      <c r="C9980" s="65"/>
      <c r="D9980" s="65"/>
      <c r="E9980" s="65"/>
      <c r="F9980" s="65"/>
      <c r="G9980" s="145"/>
    </row>
    <row r="9981" spans="1:7">
      <c r="A9981" s="65"/>
      <c r="B9981" s="65"/>
      <c r="C9981" s="65"/>
      <c r="D9981" s="65"/>
      <c r="E9981" s="65"/>
      <c r="F9981" s="65"/>
      <c r="G9981" s="145"/>
    </row>
    <row r="9982" spans="1:7">
      <c r="A9982" s="65"/>
      <c r="B9982" s="65"/>
      <c r="C9982" s="65"/>
      <c r="D9982" s="65"/>
      <c r="E9982" s="65"/>
      <c r="F9982" s="65"/>
      <c r="G9982" s="145"/>
    </row>
    <row r="9983" spans="1:7">
      <c r="A9983" s="65"/>
      <c r="B9983" s="65"/>
      <c r="C9983" s="65"/>
      <c r="D9983" s="65"/>
      <c r="E9983" s="65"/>
      <c r="F9983" s="65"/>
      <c r="G9983" s="145"/>
    </row>
    <row r="9984" spans="1:7">
      <c r="A9984" s="65"/>
      <c r="B9984" s="65"/>
      <c r="C9984" s="65"/>
      <c r="D9984" s="65"/>
      <c r="E9984" s="65"/>
      <c r="F9984" s="65"/>
      <c r="G9984" s="145"/>
    </row>
    <row r="9985" spans="1:7">
      <c r="A9985" s="65"/>
      <c r="B9985" s="65"/>
      <c r="C9985" s="65"/>
      <c r="D9985" s="65"/>
      <c r="E9985" s="65"/>
      <c r="F9985" s="65"/>
      <c r="G9985" s="145"/>
    </row>
    <row r="9986" spans="1:7">
      <c r="A9986" s="65"/>
      <c r="B9986" s="65"/>
      <c r="C9986" s="65"/>
      <c r="D9986" s="65"/>
      <c r="E9986" s="65"/>
      <c r="F9986" s="65"/>
      <c r="G9986" s="145"/>
    </row>
    <row r="9987" spans="1:7">
      <c r="A9987" s="65"/>
      <c r="B9987" s="65"/>
      <c r="C9987" s="65"/>
      <c r="D9987" s="65"/>
      <c r="E9987" s="65"/>
      <c r="F9987" s="65"/>
      <c r="G9987" s="145"/>
    </row>
    <row r="9988" spans="1:7">
      <c r="A9988" s="65"/>
      <c r="B9988" s="65"/>
      <c r="C9988" s="65"/>
      <c r="D9988" s="65"/>
      <c r="E9988" s="65"/>
      <c r="F9988" s="65"/>
      <c r="G9988" s="145"/>
    </row>
    <row r="9989" spans="1:7">
      <c r="A9989" s="65"/>
      <c r="B9989" s="65"/>
      <c r="C9989" s="65"/>
      <c r="D9989" s="65"/>
      <c r="E9989" s="65"/>
      <c r="F9989" s="65"/>
      <c r="G9989" s="145"/>
    </row>
    <row r="9990" spans="1:7">
      <c r="A9990" s="65"/>
      <c r="B9990" s="65"/>
      <c r="C9990" s="65"/>
      <c r="D9990" s="65"/>
      <c r="E9990" s="65"/>
      <c r="F9990" s="65"/>
      <c r="G9990" s="145"/>
    </row>
    <row r="9991" spans="1:7">
      <c r="A9991" s="65"/>
      <c r="B9991" s="65"/>
      <c r="C9991" s="65"/>
      <c r="D9991" s="65"/>
      <c r="E9991" s="65"/>
      <c r="F9991" s="65"/>
      <c r="G9991" s="145"/>
    </row>
    <row r="9992" spans="1:7">
      <c r="A9992" s="65"/>
      <c r="B9992" s="65"/>
      <c r="C9992" s="65"/>
      <c r="D9992" s="65"/>
      <c r="E9992" s="65"/>
      <c r="F9992" s="65"/>
      <c r="G9992" s="145"/>
    </row>
    <row r="9993" spans="1:7">
      <c r="A9993" s="65"/>
      <c r="B9993" s="65"/>
      <c r="C9993" s="65"/>
      <c r="D9993" s="65"/>
      <c r="E9993" s="65"/>
      <c r="F9993" s="65"/>
      <c r="G9993" s="145"/>
    </row>
    <row r="9994" spans="1:7">
      <c r="A9994" s="65"/>
      <c r="B9994" s="65"/>
      <c r="C9994" s="65"/>
      <c r="D9994" s="65"/>
      <c r="E9994" s="65"/>
      <c r="F9994" s="65"/>
      <c r="G9994" s="145"/>
    </row>
    <row r="9995" spans="1:7">
      <c r="A9995" s="65"/>
      <c r="B9995" s="65"/>
      <c r="C9995" s="65"/>
      <c r="D9995" s="65"/>
      <c r="E9995" s="65"/>
      <c r="F9995" s="65"/>
      <c r="G9995" s="145"/>
    </row>
    <row r="9996" spans="1:7">
      <c r="A9996" s="65"/>
      <c r="B9996" s="65"/>
      <c r="C9996" s="65"/>
      <c r="D9996" s="65"/>
      <c r="E9996" s="65"/>
      <c r="F9996" s="65"/>
      <c r="G9996" s="145"/>
    </row>
    <row r="9997" spans="1:7">
      <c r="A9997" s="65"/>
      <c r="B9997" s="65"/>
      <c r="C9997" s="65"/>
      <c r="D9997" s="65"/>
      <c r="E9997" s="65"/>
      <c r="F9997" s="65"/>
      <c r="G9997" s="145"/>
    </row>
    <row r="9998" spans="1:7">
      <c r="A9998" s="65"/>
      <c r="B9998" s="65"/>
      <c r="C9998" s="65"/>
      <c r="D9998" s="65"/>
      <c r="E9998" s="65"/>
      <c r="F9998" s="65"/>
      <c r="G9998" s="145"/>
    </row>
    <row r="9999" spans="1:7">
      <c r="A9999" s="65"/>
      <c r="B9999" s="65"/>
      <c r="C9999" s="65"/>
      <c r="D9999" s="65"/>
      <c r="E9999" s="65"/>
      <c r="F9999" s="65"/>
      <c r="G9999" s="145"/>
    </row>
    <row r="10000" spans="1:7">
      <c r="A10000" s="65"/>
      <c r="B10000" s="65"/>
      <c r="C10000" s="65"/>
      <c r="D10000" s="65"/>
      <c r="E10000" s="65"/>
      <c r="F10000" s="65"/>
      <c r="G10000" s="145"/>
    </row>
    <row r="10001" spans="1:7">
      <c r="A10001" s="65"/>
      <c r="B10001" s="65"/>
      <c r="C10001" s="65"/>
      <c r="D10001" s="65"/>
      <c r="E10001" s="65"/>
      <c r="F10001" s="65"/>
      <c r="G10001" s="145"/>
    </row>
    <row r="10002" spans="1:7">
      <c r="A10002" s="65"/>
      <c r="B10002" s="65"/>
      <c r="C10002" s="65"/>
      <c r="D10002" s="65"/>
      <c r="E10002" s="65"/>
      <c r="F10002" s="65"/>
      <c r="G10002" s="145"/>
    </row>
    <row r="10003" spans="1:7">
      <c r="A10003" s="65"/>
      <c r="B10003" s="65"/>
      <c r="C10003" s="65"/>
      <c r="D10003" s="65"/>
      <c r="E10003" s="65"/>
      <c r="F10003" s="65"/>
      <c r="G10003" s="145"/>
    </row>
    <row r="10004" spans="1:7">
      <c r="A10004" s="65"/>
      <c r="B10004" s="65"/>
      <c r="C10004" s="65"/>
      <c r="D10004" s="65"/>
      <c r="E10004" s="65"/>
      <c r="F10004" s="65"/>
      <c r="G10004" s="145"/>
    </row>
    <row r="10005" spans="1:7">
      <c r="A10005" s="65"/>
      <c r="B10005" s="65"/>
      <c r="C10005" s="65"/>
      <c r="D10005" s="65"/>
      <c r="E10005" s="65"/>
      <c r="F10005" s="65"/>
      <c r="G10005" s="145"/>
    </row>
    <row r="10006" spans="1:7">
      <c r="A10006" s="65"/>
      <c r="B10006" s="65"/>
      <c r="C10006" s="65"/>
      <c r="D10006" s="65"/>
      <c r="E10006" s="65"/>
      <c r="F10006" s="65"/>
      <c r="G10006" s="145"/>
    </row>
    <row r="10007" spans="1:7">
      <c r="A10007" s="65"/>
      <c r="B10007" s="65"/>
      <c r="C10007" s="65"/>
      <c r="D10007" s="65"/>
      <c r="E10007" s="65"/>
      <c r="F10007" s="65"/>
      <c r="G10007" s="145"/>
    </row>
    <row r="10008" spans="1:7">
      <c r="A10008" s="65"/>
      <c r="B10008" s="65"/>
      <c r="C10008" s="65"/>
      <c r="D10008" s="65"/>
      <c r="E10008" s="65"/>
      <c r="F10008" s="65"/>
      <c r="G10008" s="145"/>
    </row>
    <row r="10009" spans="1:7">
      <c r="A10009" s="65"/>
      <c r="B10009" s="65"/>
      <c r="C10009" s="65"/>
      <c r="D10009" s="65"/>
      <c r="E10009" s="65"/>
      <c r="F10009" s="65"/>
      <c r="G10009" s="145"/>
    </row>
    <row r="10010" spans="1:7">
      <c r="A10010" s="65"/>
      <c r="B10010" s="65"/>
      <c r="C10010" s="65"/>
      <c r="D10010" s="65"/>
      <c r="E10010" s="65"/>
      <c r="F10010" s="65"/>
      <c r="G10010" s="145"/>
    </row>
    <row r="10011" spans="1:7">
      <c r="A10011" s="65"/>
      <c r="B10011" s="65"/>
      <c r="C10011" s="65"/>
      <c r="D10011" s="65"/>
      <c r="E10011" s="65"/>
      <c r="F10011" s="65"/>
      <c r="G10011" s="145"/>
    </row>
    <row r="10012" spans="1:7">
      <c r="A10012" s="65"/>
      <c r="B10012" s="65"/>
      <c r="C10012" s="65"/>
      <c r="D10012" s="65"/>
      <c r="E10012" s="65"/>
      <c r="F10012" s="65"/>
      <c r="G10012" s="145"/>
    </row>
    <row r="10013" spans="1:7">
      <c r="A10013" s="65"/>
      <c r="B10013" s="65"/>
      <c r="C10013" s="65"/>
      <c r="D10013" s="65"/>
      <c r="E10013" s="65"/>
      <c r="F10013" s="65"/>
      <c r="G10013" s="145"/>
    </row>
    <row r="10014" spans="1:7">
      <c r="A10014" s="65"/>
      <c r="B10014" s="65"/>
      <c r="C10014" s="65"/>
      <c r="D10014" s="65"/>
      <c r="E10014" s="65"/>
      <c r="F10014" s="65"/>
      <c r="G10014" s="145"/>
    </row>
    <row r="10015" spans="1:7">
      <c r="A10015" s="65"/>
      <c r="B10015" s="65"/>
      <c r="C10015" s="65"/>
      <c r="D10015" s="65"/>
      <c r="E10015" s="65"/>
      <c r="F10015" s="65"/>
      <c r="G10015" s="145"/>
    </row>
    <row r="10016" spans="1:7">
      <c r="A10016" s="65"/>
      <c r="B10016" s="65"/>
      <c r="C10016" s="65"/>
      <c r="D10016" s="65"/>
      <c r="E10016" s="65"/>
      <c r="F10016" s="65"/>
      <c r="G10016" s="145"/>
    </row>
    <row r="10017" spans="1:7">
      <c r="A10017" s="65"/>
      <c r="B10017" s="65"/>
      <c r="C10017" s="65"/>
      <c r="D10017" s="65"/>
      <c r="E10017" s="65"/>
      <c r="F10017" s="65"/>
      <c r="G10017" s="145"/>
    </row>
    <row r="10018" spans="1:7">
      <c r="A10018" s="65"/>
      <c r="B10018" s="65"/>
      <c r="C10018" s="65"/>
      <c r="D10018" s="65"/>
      <c r="E10018" s="65"/>
      <c r="F10018" s="65"/>
      <c r="G10018" s="145"/>
    </row>
    <row r="10019" spans="1:7">
      <c r="A10019" s="65"/>
      <c r="B10019" s="65"/>
      <c r="C10019" s="65"/>
      <c r="D10019" s="65"/>
      <c r="E10019" s="65"/>
      <c r="F10019" s="65"/>
      <c r="G10019" s="145"/>
    </row>
    <row r="10020" spans="1:7">
      <c r="A10020" s="65"/>
      <c r="B10020" s="65"/>
      <c r="C10020" s="65"/>
      <c r="D10020" s="65"/>
      <c r="E10020" s="65"/>
      <c r="F10020" s="65"/>
      <c r="G10020" s="145"/>
    </row>
    <row r="10021" spans="1:7">
      <c r="A10021" s="65"/>
      <c r="B10021" s="65"/>
      <c r="C10021" s="65"/>
      <c r="D10021" s="65"/>
      <c r="E10021" s="65"/>
      <c r="F10021" s="65"/>
      <c r="G10021" s="145"/>
    </row>
    <row r="10022" spans="1:7">
      <c r="A10022" s="65"/>
      <c r="B10022" s="65"/>
      <c r="C10022" s="65"/>
      <c r="D10022" s="65"/>
      <c r="E10022" s="65"/>
      <c r="F10022" s="65"/>
      <c r="G10022" s="145"/>
    </row>
    <row r="10023" spans="1:7">
      <c r="A10023" s="65"/>
      <c r="B10023" s="65"/>
      <c r="C10023" s="65"/>
      <c r="D10023" s="65"/>
      <c r="E10023" s="65"/>
      <c r="F10023" s="65"/>
      <c r="G10023" s="145"/>
    </row>
    <row r="10024" spans="1:7">
      <c r="A10024" s="65"/>
      <c r="B10024" s="65"/>
      <c r="C10024" s="65"/>
      <c r="D10024" s="65"/>
      <c r="E10024" s="65"/>
      <c r="F10024" s="65"/>
      <c r="G10024" s="145"/>
    </row>
    <row r="10025" spans="1:7">
      <c r="A10025" s="65"/>
      <c r="B10025" s="65"/>
      <c r="C10025" s="65"/>
      <c r="D10025" s="65"/>
      <c r="E10025" s="65"/>
      <c r="F10025" s="65"/>
      <c r="G10025" s="145"/>
    </row>
    <row r="10026" spans="1:7">
      <c r="A10026" s="65"/>
      <c r="B10026" s="65"/>
      <c r="C10026" s="65"/>
      <c r="D10026" s="65"/>
      <c r="E10026" s="65"/>
      <c r="F10026" s="65"/>
      <c r="G10026" s="145"/>
    </row>
    <row r="10027" spans="1:7">
      <c r="A10027" s="65"/>
      <c r="B10027" s="65"/>
      <c r="C10027" s="65"/>
      <c r="D10027" s="65"/>
      <c r="E10027" s="65"/>
      <c r="F10027" s="65"/>
      <c r="G10027" s="145"/>
    </row>
    <row r="10028" spans="1:7">
      <c r="A10028" s="65"/>
      <c r="B10028" s="65"/>
      <c r="C10028" s="65"/>
      <c r="D10028" s="65"/>
      <c r="E10028" s="65"/>
      <c r="F10028" s="65"/>
      <c r="G10028" s="145"/>
    </row>
    <row r="10029" spans="1:7">
      <c r="A10029" s="65"/>
      <c r="B10029" s="65"/>
      <c r="C10029" s="65"/>
      <c r="D10029" s="65"/>
      <c r="E10029" s="65"/>
      <c r="F10029" s="65"/>
      <c r="G10029" s="145"/>
    </row>
    <row r="10030" spans="1:7">
      <c r="A10030" s="65"/>
      <c r="B10030" s="65"/>
      <c r="C10030" s="65"/>
      <c r="D10030" s="65"/>
      <c r="E10030" s="65"/>
      <c r="F10030" s="65"/>
      <c r="G10030" s="145"/>
    </row>
    <row r="10031" spans="1:7">
      <c r="A10031" s="65"/>
      <c r="B10031" s="65"/>
      <c r="C10031" s="65"/>
      <c r="D10031" s="65"/>
      <c r="E10031" s="65"/>
      <c r="F10031" s="65"/>
      <c r="G10031" s="145"/>
    </row>
    <row r="10032" spans="1:7">
      <c r="A10032" s="65"/>
      <c r="B10032" s="65"/>
      <c r="C10032" s="65"/>
      <c r="D10032" s="65"/>
      <c r="E10032" s="65"/>
      <c r="F10032" s="65"/>
      <c r="G10032" s="145"/>
    </row>
    <row r="10033" spans="1:7">
      <c r="A10033" s="65"/>
      <c r="B10033" s="65"/>
      <c r="C10033" s="65"/>
      <c r="D10033" s="65"/>
      <c r="E10033" s="65"/>
      <c r="F10033" s="65"/>
      <c r="G10033" s="145"/>
    </row>
    <row r="10034" spans="1:7">
      <c r="A10034" s="65"/>
      <c r="B10034" s="65"/>
      <c r="C10034" s="65"/>
      <c r="D10034" s="65"/>
      <c r="E10034" s="65"/>
      <c r="F10034" s="65"/>
      <c r="G10034" s="145"/>
    </row>
    <row r="10035" spans="1:7">
      <c r="A10035" s="65"/>
      <c r="B10035" s="65"/>
      <c r="C10035" s="65"/>
      <c r="D10035" s="65"/>
      <c r="E10035" s="65"/>
      <c r="F10035" s="65"/>
      <c r="G10035" s="145"/>
    </row>
    <row r="10036" spans="1:7">
      <c r="A10036" s="65"/>
      <c r="B10036" s="65"/>
      <c r="C10036" s="65"/>
      <c r="D10036" s="65"/>
      <c r="E10036" s="65"/>
      <c r="F10036" s="65"/>
      <c r="G10036" s="145"/>
    </row>
    <row r="10037" spans="1:7">
      <c r="A10037" s="65"/>
      <c r="B10037" s="65"/>
      <c r="C10037" s="65"/>
      <c r="D10037" s="65"/>
      <c r="E10037" s="65"/>
      <c r="F10037" s="65"/>
      <c r="G10037" s="145"/>
    </row>
    <row r="10038" spans="1:7">
      <c r="A10038" s="65"/>
      <c r="B10038" s="65"/>
      <c r="C10038" s="65"/>
      <c r="D10038" s="65"/>
      <c r="E10038" s="65"/>
      <c r="F10038" s="65"/>
      <c r="G10038" s="145"/>
    </row>
    <row r="10039" spans="1:7">
      <c r="A10039" s="65"/>
      <c r="B10039" s="65"/>
      <c r="C10039" s="65"/>
      <c r="D10039" s="65"/>
      <c r="E10039" s="65"/>
      <c r="F10039" s="65"/>
      <c r="G10039" s="145"/>
    </row>
    <row r="10040" spans="1:7">
      <c r="A10040" s="65"/>
      <c r="B10040" s="65"/>
      <c r="C10040" s="65"/>
      <c r="D10040" s="65"/>
      <c r="E10040" s="65"/>
      <c r="F10040" s="65"/>
      <c r="G10040" s="145"/>
    </row>
    <row r="10041" spans="1:7">
      <c r="A10041" s="65"/>
      <c r="B10041" s="65"/>
      <c r="C10041" s="65"/>
      <c r="D10041" s="65"/>
      <c r="E10041" s="65"/>
      <c r="F10041" s="65"/>
      <c r="G10041" s="145"/>
    </row>
    <row r="10042" spans="1:7">
      <c r="A10042" s="65"/>
      <c r="B10042" s="65"/>
      <c r="C10042" s="65"/>
      <c r="D10042" s="65"/>
      <c r="E10042" s="65"/>
      <c r="F10042" s="65"/>
      <c r="G10042" s="145"/>
    </row>
    <row r="10043" spans="1:7">
      <c r="A10043" s="65"/>
      <c r="B10043" s="65"/>
      <c r="C10043" s="65"/>
      <c r="D10043" s="65"/>
      <c r="E10043" s="65"/>
      <c r="F10043" s="65"/>
      <c r="G10043" s="145"/>
    </row>
    <row r="10044" spans="1:7">
      <c r="A10044" s="65"/>
      <c r="B10044" s="65"/>
      <c r="C10044" s="65"/>
      <c r="D10044" s="65"/>
      <c r="E10044" s="65"/>
      <c r="F10044" s="65"/>
      <c r="G10044" s="145"/>
    </row>
    <row r="10045" spans="1:7">
      <c r="A10045" s="65"/>
      <c r="B10045" s="65"/>
      <c r="C10045" s="65"/>
      <c r="D10045" s="65"/>
      <c r="E10045" s="65"/>
      <c r="F10045" s="65"/>
      <c r="G10045" s="145"/>
    </row>
    <row r="10046" spans="1:7">
      <c r="A10046" s="65"/>
      <c r="B10046" s="65"/>
      <c r="C10046" s="65"/>
      <c r="D10046" s="65"/>
      <c r="E10046" s="65"/>
      <c r="F10046" s="65"/>
      <c r="G10046" s="145"/>
    </row>
    <row r="10047" spans="1:7">
      <c r="A10047" s="65"/>
      <c r="B10047" s="65"/>
      <c r="C10047" s="65"/>
      <c r="D10047" s="65"/>
      <c r="E10047" s="65"/>
      <c r="F10047" s="65"/>
      <c r="G10047" s="145"/>
    </row>
    <row r="10048" spans="1:7">
      <c r="A10048" s="65"/>
      <c r="B10048" s="65"/>
      <c r="C10048" s="65"/>
      <c r="D10048" s="65"/>
      <c r="E10048" s="65"/>
      <c r="F10048" s="65"/>
      <c r="G10048" s="145"/>
    </row>
    <row r="10049" spans="1:7">
      <c r="A10049" s="65"/>
      <c r="B10049" s="65"/>
      <c r="C10049" s="65"/>
      <c r="D10049" s="65"/>
      <c r="E10049" s="65"/>
      <c r="F10049" s="65"/>
      <c r="G10049" s="145"/>
    </row>
    <row r="10050" spans="1:7">
      <c r="A10050" s="65"/>
      <c r="B10050" s="65"/>
      <c r="C10050" s="65"/>
      <c r="D10050" s="65"/>
      <c r="E10050" s="65"/>
      <c r="F10050" s="65"/>
      <c r="G10050" s="145"/>
    </row>
    <row r="10051" spans="1:7">
      <c r="A10051" s="65"/>
      <c r="B10051" s="65"/>
      <c r="C10051" s="65"/>
      <c r="D10051" s="65"/>
      <c r="E10051" s="65"/>
      <c r="F10051" s="65"/>
      <c r="G10051" s="145"/>
    </row>
    <row r="10052" spans="1:7">
      <c r="A10052" s="65"/>
      <c r="B10052" s="65"/>
      <c r="C10052" s="65"/>
      <c r="D10052" s="65"/>
      <c r="E10052" s="65"/>
      <c r="F10052" s="65"/>
      <c r="G10052" s="145"/>
    </row>
    <row r="10053" spans="1:7">
      <c r="A10053" s="65"/>
      <c r="B10053" s="65"/>
      <c r="C10053" s="65"/>
      <c r="D10053" s="65"/>
      <c r="E10053" s="65"/>
      <c r="F10053" s="65"/>
      <c r="G10053" s="145"/>
    </row>
    <row r="10054" spans="1:7">
      <c r="A10054" s="65"/>
      <c r="B10054" s="65"/>
      <c r="C10054" s="65"/>
      <c r="D10054" s="65"/>
      <c r="E10054" s="65"/>
      <c r="F10054" s="65"/>
      <c r="G10054" s="145"/>
    </row>
    <row r="10055" spans="1:7">
      <c r="A10055" s="65"/>
      <c r="B10055" s="65"/>
      <c r="C10055" s="65"/>
      <c r="D10055" s="65"/>
      <c r="E10055" s="65"/>
      <c r="F10055" s="65"/>
      <c r="G10055" s="145"/>
    </row>
    <row r="10056" spans="1:7">
      <c r="A10056" s="65"/>
      <c r="B10056" s="65"/>
      <c r="C10056" s="65"/>
      <c r="D10056" s="65"/>
      <c r="E10056" s="65"/>
      <c r="F10056" s="65"/>
      <c r="G10056" s="145"/>
    </row>
    <row r="10057" spans="1:7">
      <c r="A10057" s="65"/>
      <c r="B10057" s="65"/>
      <c r="C10057" s="65"/>
      <c r="D10057" s="65"/>
      <c r="E10057" s="65"/>
      <c r="F10057" s="65"/>
      <c r="G10057" s="145"/>
    </row>
    <row r="10058" spans="1:7">
      <c r="A10058" s="65"/>
      <c r="B10058" s="65"/>
      <c r="C10058" s="65"/>
      <c r="D10058" s="65"/>
      <c r="E10058" s="65"/>
      <c r="F10058" s="65"/>
      <c r="G10058" s="145"/>
    </row>
    <row r="10059" spans="1:7">
      <c r="A10059" s="65"/>
      <c r="B10059" s="65"/>
      <c r="C10059" s="65"/>
      <c r="D10059" s="65"/>
      <c r="E10059" s="65"/>
      <c r="F10059" s="65"/>
      <c r="G10059" s="145"/>
    </row>
    <row r="10060" spans="1:7">
      <c r="A10060" s="65"/>
      <c r="B10060" s="65"/>
      <c r="C10060" s="65"/>
      <c r="D10060" s="65"/>
      <c r="E10060" s="65"/>
      <c r="F10060" s="65"/>
      <c r="G10060" s="145"/>
    </row>
    <row r="10061" spans="1:7">
      <c r="A10061" s="65"/>
      <c r="B10061" s="65"/>
      <c r="C10061" s="65"/>
      <c r="D10061" s="65"/>
      <c r="E10061" s="65"/>
      <c r="F10061" s="65"/>
      <c r="G10061" s="145"/>
    </row>
    <row r="10062" spans="1:7">
      <c r="A10062" s="65"/>
      <c r="B10062" s="65"/>
      <c r="C10062" s="65"/>
      <c r="D10062" s="65"/>
      <c r="E10062" s="65"/>
      <c r="F10062" s="65"/>
      <c r="G10062" s="145"/>
    </row>
    <row r="10063" spans="1:7">
      <c r="A10063" s="65"/>
      <c r="B10063" s="65"/>
      <c r="C10063" s="65"/>
      <c r="D10063" s="65"/>
      <c r="E10063" s="65"/>
      <c r="F10063" s="65"/>
      <c r="G10063" s="145"/>
    </row>
    <row r="10064" spans="1:7">
      <c r="A10064" s="65"/>
      <c r="B10064" s="65"/>
      <c r="C10064" s="65"/>
      <c r="D10064" s="65"/>
      <c r="E10064" s="65"/>
      <c r="F10064" s="65"/>
      <c r="G10064" s="145"/>
    </row>
    <row r="10065" spans="1:7">
      <c r="A10065" s="65"/>
      <c r="B10065" s="65"/>
      <c r="C10065" s="65"/>
      <c r="D10065" s="65"/>
      <c r="E10065" s="65"/>
      <c r="F10065" s="65"/>
      <c r="G10065" s="145"/>
    </row>
    <row r="10066" spans="1:7">
      <c r="A10066" s="65"/>
      <c r="B10066" s="65"/>
      <c r="C10066" s="65"/>
      <c r="D10066" s="65"/>
      <c r="E10066" s="65"/>
      <c r="F10066" s="65"/>
      <c r="G10066" s="145"/>
    </row>
    <row r="10067" spans="1:7">
      <c r="A10067" s="65"/>
      <c r="B10067" s="65"/>
      <c r="C10067" s="65"/>
      <c r="D10067" s="65"/>
      <c r="E10067" s="65"/>
      <c r="F10067" s="65"/>
      <c r="G10067" s="145"/>
    </row>
    <row r="10068" spans="1:7">
      <c r="A10068" s="65"/>
      <c r="B10068" s="65"/>
      <c r="C10068" s="65"/>
      <c r="D10068" s="65"/>
      <c r="E10068" s="65"/>
      <c r="F10068" s="65"/>
      <c r="G10068" s="145"/>
    </row>
    <row r="10069" spans="1:7">
      <c r="A10069" s="65"/>
      <c r="B10069" s="65"/>
      <c r="C10069" s="65"/>
      <c r="D10069" s="65"/>
      <c r="E10069" s="65"/>
      <c r="F10069" s="65"/>
      <c r="G10069" s="145"/>
    </row>
    <row r="10070" spans="1:7">
      <c r="A10070" s="65"/>
      <c r="B10070" s="65"/>
      <c r="C10070" s="65"/>
      <c r="D10070" s="65"/>
      <c r="E10070" s="65"/>
      <c r="F10070" s="65"/>
      <c r="G10070" s="145"/>
    </row>
    <row r="10071" spans="1:7">
      <c r="A10071" s="65"/>
      <c r="B10071" s="65"/>
      <c r="C10071" s="65"/>
      <c r="D10071" s="65"/>
      <c r="E10071" s="65"/>
      <c r="F10071" s="65"/>
      <c r="G10071" s="145"/>
    </row>
    <row r="10072" spans="1:7">
      <c r="A10072" s="65"/>
      <c r="B10072" s="65"/>
      <c r="C10072" s="65"/>
      <c r="D10072" s="65"/>
      <c r="E10072" s="65"/>
      <c r="F10072" s="65"/>
      <c r="G10072" s="145"/>
    </row>
    <row r="10073" spans="1:7">
      <c r="A10073" s="65"/>
      <c r="B10073" s="65"/>
      <c r="C10073" s="65"/>
      <c r="D10073" s="65"/>
      <c r="E10073" s="65"/>
      <c r="F10073" s="65"/>
      <c r="G10073" s="145"/>
    </row>
    <row r="10074" spans="1:7">
      <c r="A10074" s="65"/>
      <c r="B10074" s="65"/>
      <c r="C10074" s="65"/>
      <c r="D10074" s="65"/>
      <c r="E10074" s="65"/>
      <c r="F10074" s="65"/>
      <c r="G10074" s="145"/>
    </row>
    <row r="10075" spans="1:7">
      <c r="A10075" s="65"/>
      <c r="B10075" s="65"/>
      <c r="C10075" s="65"/>
      <c r="D10075" s="65"/>
      <c r="E10075" s="65"/>
      <c r="F10075" s="65"/>
      <c r="G10075" s="145"/>
    </row>
    <row r="10076" spans="1:7">
      <c r="A10076" s="65"/>
      <c r="B10076" s="65"/>
      <c r="C10076" s="65"/>
      <c r="D10076" s="65"/>
      <c r="E10076" s="65"/>
      <c r="F10076" s="65"/>
      <c r="G10076" s="145"/>
    </row>
    <row r="10077" spans="1:7">
      <c r="A10077" s="65"/>
      <c r="B10077" s="65"/>
      <c r="C10077" s="65"/>
      <c r="D10077" s="65"/>
      <c r="E10077" s="65"/>
      <c r="F10077" s="65"/>
      <c r="G10077" s="145"/>
    </row>
    <row r="10078" spans="1:7">
      <c r="A10078" s="65"/>
      <c r="B10078" s="65"/>
      <c r="C10078" s="65"/>
      <c r="D10078" s="65"/>
      <c r="E10078" s="65"/>
      <c r="F10078" s="65"/>
      <c r="G10078" s="145"/>
    </row>
    <row r="10079" spans="1:7">
      <c r="A10079" s="65"/>
      <c r="B10079" s="65"/>
      <c r="C10079" s="65"/>
      <c r="D10079" s="65"/>
      <c r="E10079" s="65"/>
      <c r="F10079" s="65"/>
      <c r="G10079" s="145"/>
    </row>
    <row r="10080" spans="1:7">
      <c r="A10080" s="65"/>
      <c r="B10080" s="65"/>
      <c r="C10080" s="65"/>
      <c r="D10080" s="65"/>
      <c r="E10080" s="65"/>
      <c r="F10080" s="65"/>
      <c r="G10080" s="145"/>
    </row>
    <row r="10081" spans="1:7">
      <c r="A10081" s="65"/>
      <c r="B10081" s="65"/>
      <c r="C10081" s="65"/>
      <c r="D10081" s="65"/>
      <c r="E10081" s="65"/>
      <c r="F10081" s="65"/>
      <c r="G10081" s="145"/>
    </row>
    <row r="10082" spans="1:7">
      <c r="A10082" s="65"/>
      <c r="B10082" s="65"/>
      <c r="C10082" s="65"/>
      <c r="D10082" s="65"/>
      <c r="E10082" s="65"/>
      <c r="F10082" s="65"/>
      <c r="G10082" s="145"/>
    </row>
    <row r="10083" spans="1:7">
      <c r="A10083" s="65"/>
      <c r="B10083" s="65"/>
      <c r="C10083" s="65"/>
      <c r="D10083" s="65"/>
      <c r="E10083" s="65"/>
      <c r="F10083" s="65"/>
      <c r="G10083" s="145"/>
    </row>
    <row r="10084" spans="1:7">
      <c r="A10084" s="65"/>
      <c r="B10084" s="65"/>
      <c r="C10084" s="65"/>
      <c r="D10084" s="65"/>
      <c r="E10084" s="65"/>
      <c r="F10084" s="65"/>
      <c r="G10084" s="145"/>
    </row>
    <row r="10085" spans="1:7">
      <c r="A10085" s="65"/>
      <c r="B10085" s="65"/>
      <c r="C10085" s="65"/>
      <c r="D10085" s="65"/>
      <c r="E10085" s="65"/>
      <c r="F10085" s="65"/>
      <c r="G10085" s="145"/>
    </row>
    <row r="10086" spans="1:7">
      <c r="A10086" s="65"/>
      <c r="B10086" s="65"/>
      <c r="C10086" s="65"/>
      <c r="D10086" s="65"/>
      <c r="E10086" s="65"/>
      <c r="F10086" s="65"/>
      <c r="G10086" s="145"/>
    </row>
    <row r="10087" spans="1:7">
      <c r="A10087" s="65"/>
      <c r="B10087" s="65"/>
      <c r="C10087" s="65"/>
      <c r="D10087" s="65"/>
      <c r="E10087" s="65"/>
      <c r="F10087" s="65"/>
      <c r="G10087" s="145"/>
    </row>
    <row r="10088" spans="1:7">
      <c r="A10088" s="65"/>
      <c r="B10088" s="65"/>
      <c r="C10088" s="65"/>
      <c r="D10088" s="65"/>
      <c r="E10088" s="65"/>
      <c r="F10088" s="65"/>
      <c r="G10088" s="145"/>
    </row>
    <row r="10089" spans="1:7">
      <c r="A10089" s="65"/>
      <c r="B10089" s="65"/>
      <c r="C10089" s="65"/>
      <c r="D10089" s="65"/>
      <c r="E10089" s="65"/>
      <c r="F10089" s="65"/>
      <c r="G10089" s="145"/>
    </row>
    <row r="10090" spans="1:7">
      <c r="A10090" s="65"/>
      <c r="B10090" s="65"/>
      <c r="C10090" s="65"/>
      <c r="D10090" s="65"/>
      <c r="E10090" s="65"/>
      <c r="F10090" s="65"/>
      <c r="G10090" s="145"/>
    </row>
    <row r="10091" spans="1:7">
      <c r="A10091" s="65"/>
      <c r="B10091" s="65"/>
      <c r="C10091" s="65"/>
      <c r="D10091" s="65"/>
      <c r="E10091" s="65"/>
      <c r="F10091" s="65"/>
      <c r="G10091" s="145"/>
    </row>
    <row r="10092" spans="1:7">
      <c r="A10092" s="65"/>
      <c r="B10092" s="65"/>
      <c r="C10092" s="65"/>
      <c r="D10092" s="65"/>
      <c r="E10092" s="65"/>
      <c r="F10092" s="65"/>
      <c r="G10092" s="145"/>
    </row>
    <row r="10093" spans="1:7">
      <c r="A10093" s="65"/>
      <c r="B10093" s="65"/>
      <c r="C10093" s="65"/>
      <c r="D10093" s="65"/>
      <c r="E10093" s="65"/>
      <c r="F10093" s="65"/>
      <c r="G10093" s="145"/>
    </row>
    <row r="10094" spans="1:7">
      <c r="A10094" s="65"/>
      <c r="B10094" s="65"/>
      <c r="C10094" s="65"/>
      <c r="D10094" s="65"/>
      <c r="E10094" s="65"/>
      <c r="F10094" s="65"/>
      <c r="G10094" s="145"/>
    </row>
    <row r="10095" spans="1:7">
      <c r="A10095" s="65"/>
      <c r="B10095" s="65"/>
      <c r="C10095" s="65"/>
      <c r="D10095" s="65"/>
      <c r="E10095" s="65"/>
      <c r="F10095" s="65"/>
      <c r="G10095" s="145"/>
    </row>
    <row r="10096" spans="1:7">
      <c r="A10096" s="65"/>
      <c r="B10096" s="65"/>
      <c r="C10096" s="65"/>
      <c r="D10096" s="65"/>
      <c r="E10096" s="65"/>
      <c r="F10096" s="65"/>
      <c r="G10096" s="145"/>
    </row>
    <row r="10097" spans="1:7">
      <c r="A10097" s="65"/>
      <c r="B10097" s="65"/>
      <c r="C10097" s="65"/>
      <c r="D10097" s="65"/>
      <c r="E10097" s="65"/>
      <c r="F10097" s="65"/>
      <c r="G10097" s="145"/>
    </row>
    <row r="10098" spans="1:7">
      <c r="A10098" s="65"/>
      <c r="B10098" s="65"/>
      <c r="C10098" s="65"/>
      <c r="D10098" s="65"/>
      <c r="E10098" s="65"/>
      <c r="F10098" s="65"/>
      <c r="G10098" s="145"/>
    </row>
    <row r="10099" spans="1:7">
      <c r="A10099" s="65"/>
      <c r="B10099" s="65"/>
      <c r="C10099" s="65"/>
      <c r="D10099" s="65"/>
      <c r="E10099" s="65"/>
      <c r="F10099" s="65"/>
      <c r="G10099" s="145"/>
    </row>
    <row r="10100" spans="1:7">
      <c r="A10100" s="65"/>
      <c r="B10100" s="65"/>
      <c r="C10100" s="65"/>
      <c r="D10100" s="65"/>
      <c r="E10100" s="65"/>
      <c r="F10100" s="65"/>
      <c r="G10100" s="145"/>
    </row>
    <row r="10101" spans="1:7">
      <c r="A10101" s="65"/>
      <c r="B10101" s="65"/>
      <c r="C10101" s="65"/>
      <c r="D10101" s="65"/>
      <c r="E10101" s="65"/>
      <c r="F10101" s="65"/>
      <c r="G10101" s="145"/>
    </row>
    <row r="10102" spans="1:7">
      <c r="A10102" s="65"/>
      <c r="B10102" s="65"/>
      <c r="C10102" s="65"/>
      <c r="D10102" s="65"/>
      <c r="E10102" s="65"/>
      <c r="F10102" s="65"/>
      <c r="G10102" s="145"/>
    </row>
    <row r="10103" spans="1:7">
      <c r="A10103" s="65"/>
      <c r="B10103" s="65"/>
      <c r="C10103" s="65"/>
      <c r="D10103" s="65"/>
      <c r="E10103" s="65"/>
      <c r="F10103" s="65"/>
      <c r="G10103" s="145"/>
    </row>
    <row r="10104" spans="1:7">
      <c r="A10104" s="65"/>
      <c r="B10104" s="65"/>
      <c r="C10104" s="65"/>
      <c r="D10104" s="65"/>
      <c r="E10104" s="65"/>
      <c r="F10104" s="65"/>
      <c r="G10104" s="145"/>
    </row>
    <row r="10105" spans="1:7">
      <c r="A10105" s="65"/>
      <c r="B10105" s="65"/>
      <c r="C10105" s="65"/>
      <c r="D10105" s="65"/>
      <c r="E10105" s="65"/>
      <c r="F10105" s="65"/>
      <c r="G10105" s="145"/>
    </row>
    <row r="10106" spans="1:7">
      <c r="A10106" s="65"/>
      <c r="B10106" s="65"/>
      <c r="C10106" s="65"/>
      <c r="D10106" s="65"/>
      <c r="E10106" s="65"/>
      <c r="F10106" s="65"/>
      <c r="G10106" s="145"/>
    </row>
    <row r="10107" spans="1:7">
      <c r="A10107" s="65"/>
      <c r="B10107" s="65"/>
      <c r="C10107" s="65"/>
      <c r="D10107" s="65"/>
      <c r="E10107" s="65"/>
      <c r="F10107" s="65"/>
      <c r="G10107" s="145"/>
    </row>
    <row r="10108" spans="1:7">
      <c r="A10108" s="65"/>
      <c r="B10108" s="65"/>
      <c r="C10108" s="65"/>
      <c r="D10108" s="65"/>
      <c r="E10108" s="65"/>
      <c r="F10108" s="65"/>
      <c r="G10108" s="145"/>
    </row>
    <row r="10109" spans="1:7">
      <c r="A10109" s="65"/>
      <c r="B10109" s="65"/>
      <c r="C10109" s="65"/>
      <c r="D10109" s="65"/>
      <c r="E10109" s="65"/>
      <c r="F10109" s="65"/>
      <c r="G10109" s="145"/>
    </row>
    <row r="10110" spans="1:7">
      <c r="A10110" s="65"/>
      <c r="B10110" s="65"/>
      <c r="C10110" s="65"/>
      <c r="D10110" s="65"/>
      <c r="E10110" s="65"/>
      <c r="F10110" s="65"/>
      <c r="G10110" s="145"/>
    </row>
    <row r="10111" spans="1:7">
      <c r="A10111" s="65"/>
      <c r="B10111" s="65"/>
      <c r="C10111" s="65"/>
      <c r="D10111" s="65"/>
      <c r="E10111" s="65"/>
      <c r="F10111" s="65"/>
      <c r="G10111" s="145"/>
    </row>
    <row r="10112" spans="1:7">
      <c r="A10112" s="65"/>
      <c r="B10112" s="65"/>
      <c r="C10112" s="65"/>
      <c r="D10112" s="65"/>
      <c r="E10112" s="65"/>
      <c r="F10112" s="65"/>
      <c r="G10112" s="145"/>
    </row>
    <row r="10113" spans="1:7">
      <c r="A10113" s="65"/>
      <c r="B10113" s="65"/>
      <c r="C10113" s="65"/>
      <c r="D10113" s="65"/>
      <c r="E10113" s="65"/>
      <c r="F10113" s="65"/>
      <c r="G10113" s="145"/>
    </row>
    <row r="10114" spans="1:7">
      <c r="A10114" s="65"/>
      <c r="B10114" s="65"/>
      <c r="C10114" s="65"/>
      <c r="D10114" s="65"/>
      <c r="E10114" s="65"/>
      <c r="F10114" s="65"/>
      <c r="G10114" s="145"/>
    </row>
    <row r="10115" spans="1:7">
      <c r="A10115" s="65"/>
      <c r="B10115" s="65"/>
      <c r="C10115" s="65"/>
      <c r="D10115" s="65"/>
      <c r="E10115" s="65"/>
      <c r="F10115" s="65"/>
      <c r="G10115" s="145"/>
    </row>
    <row r="10116" spans="1:7">
      <c r="A10116" s="65"/>
      <c r="B10116" s="65"/>
      <c r="C10116" s="65"/>
      <c r="D10116" s="65"/>
      <c r="E10116" s="65"/>
      <c r="F10116" s="65"/>
      <c r="G10116" s="145"/>
    </row>
    <row r="10117" spans="1:7">
      <c r="A10117" s="65"/>
      <c r="B10117" s="65"/>
      <c r="C10117" s="65"/>
      <c r="D10117" s="65"/>
      <c r="E10117" s="65"/>
      <c r="F10117" s="65"/>
      <c r="G10117" s="145"/>
    </row>
    <row r="10118" spans="1:7">
      <c r="A10118" s="65"/>
      <c r="B10118" s="65"/>
      <c r="C10118" s="65"/>
      <c r="D10118" s="65"/>
      <c r="E10118" s="65"/>
      <c r="F10118" s="65"/>
      <c r="G10118" s="145"/>
    </row>
    <row r="10119" spans="1:7">
      <c r="A10119" s="65"/>
      <c r="B10119" s="65"/>
      <c r="C10119" s="65"/>
      <c r="D10119" s="65"/>
      <c r="E10119" s="65"/>
      <c r="F10119" s="65"/>
      <c r="G10119" s="145"/>
    </row>
    <row r="10120" spans="1:7">
      <c r="A10120" s="65"/>
      <c r="B10120" s="65"/>
      <c r="C10120" s="65"/>
      <c r="D10120" s="65"/>
      <c r="E10120" s="65"/>
      <c r="F10120" s="65"/>
      <c r="G10120" s="145"/>
    </row>
    <row r="10121" spans="1:7">
      <c r="A10121" s="65"/>
      <c r="B10121" s="65"/>
      <c r="C10121" s="65"/>
      <c r="D10121" s="65"/>
      <c r="E10121" s="65"/>
      <c r="F10121" s="65"/>
      <c r="G10121" s="145"/>
    </row>
    <row r="10122" spans="1:7">
      <c r="A10122" s="65"/>
      <c r="B10122" s="65"/>
      <c r="C10122" s="65"/>
      <c r="D10122" s="65"/>
      <c r="E10122" s="65"/>
      <c r="F10122" s="65"/>
      <c r="G10122" s="145"/>
    </row>
    <row r="10123" spans="1:7">
      <c r="A10123" s="65"/>
      <c r="B10123" s="65"/>
      <c r="C10123" s="65"/>
      <c r="D10123" s="65"/>
      <c r="E10123" s="65"/>
      <c r="F10123" s="65"/>
      <c r="G10123" s="145"/>
    </row>
    <row r="10124" spans="1:7">
      <c r="A10124" s="65"/>
      <c r="B10124" s="65"/>
      <c r="C10124" s="65"/>
      <c r="D10124" s="65"/>
      <c r="E10124" s="65"/>
      <c r="F10124" s="65"/>
      <c r="G10124" s="145"/>
    </row>
    <row r="10125" spans="1:7">
      <c r="A10125" s="65"/>
      <c r="B10125" s="65"/>
      <c r="C10125" s="65"/>
      <c r="D10125" s="65"/>
      <c r="E10125" s="65"/>
      <c r="F10125" s="65"/>
      <c r="G10125" s="145"/>
    </row>
    <row r="10126" spans="1:7">
      <c r="A10126" s="65"/>
      <c r="B10126" s="65"/>
      <c r="C10126" s="65"/>
      <c r="D10126" s="65"/>
      <c r="E10126" s="65"/>
      <c r="F10126" s="65"/>
      <c r="G10126" s="145"/>
    </row>
    <row r="10127" spans="1:7">
      <c r="A10127" s="65"/>
      <c r="B10127" s="65"/>
      <c r="C10127" s="65"/>
      <c r="D10127" s="65"/>
      <c r="E10127" s="65"/>
      <c r="F10127" s="65"/>
      <c r="G10127" s="145"/>
    </row>
    <row r="10128" spans="1:7">
      <c r="A10128" s="65"/>
      <c r="B10128" s="65"/>
      <c r="C10128" s="65"/>
      <c r="D10128" s="65"/>
      <c r="E10128" s="65"/>
      <c r="F10128" s="65"/>
      <c r="G10128" s="145"/>
    </row>
    <row r="10129" spans="1:7">
      <c r="A10129" s="65"/>
      <c r="B10129" s="65"/>
      <c r="C10129" s="65"/>
      <c r="D10129" s="65"/>
      <c r="E10129" s="65"/>
      <c r="F10129" s="65"/>
      <c r="G10129" s="145"/>
    </row>
    <row r="10130" spans="1:7">
      <c r="A10130" s="65"/>
      <c r="B10130" s="65"/>
      <c r="C10130" s="65"/>
      <c r="D10130" s="65"/>
      <c r="E10130" s="65"/>
      <c r="F10130" s="65"/>
      <c r="G10130" s="145"/>
    </row>
    <row r="10131" spans="1:7">
      <c r="A10131" s="65"/>
      <c r="B10131" s="65"/>
      <c r="C10131" s="65"/>
      <c r="D10131" s="65"/>
      <c r="E10131" s="65"/>
      <c r="F10131" s="65"/>
      <c r="G10131" s="145"/>
    </row>
    <row r="10132" spans="1:7">
      <c r="A10132" s="65"/>
      <c r="B10132" s="65"/>
      <c r="C10132" s="65"/>
      <c r="D10132" s="65"/>
      <c r="E10132" s="65"/>
      <c r="F10132" s="65"/>
      <c r="G10132" s="145"/>
    </row>
    <row r="10133" spans="1:7">
      <c r="A10133" s="65"/>
      <c r="B10133" s="65"/>
      <c r="C10133" s="65"/>
      <c r="D10133" s="65"/>
      <c r="E10133" s="65"/>
      <c r="F10133" s="65"/>
      <c r="G10133" s="145"/>
    </row>
    <row r="10134" spans="1:7">
      <c r="A10134" s="65"/>
      <c r="B10134" s="65"/>
      <c r="C10134" s="65"/>
      <c r="D10134" s="65"/>
      <c r="E10134" s="65"/>
      <c r="F10134" s="65"/>
      <c r="G10134" s="145"/>
    </row>
    <row r="10135" spans="1:7">
      <c r="A10135" s="65"/>
      <c r="B10135" s="65"/>
      <c r="C10135" s="65"/>
      <c r="D10135" s="65"/>
      <c r="E10135" s="65"/>
      <c r="F10135" s="65"/>
      <c r="G10135" s="145"/>
    </row>
    <row r="10136" spans="1:7">
      <c r="A10136" s="65"/>
      <c r="B10136" s="65"/>
      <c r="C10136" s="65"/>
      <c r="D10136" s="65"/>
      <c r="E10136" s="65"/>
      <c r="F10136" s="65"/>
      <c r="G10136" s="145"/>
    </row>
    <row r="10137" spans="1:7">
      <c r="A10137" s="65"/>
      <c r="B10137" s="65"/>
      <c r="C10137" s="65"/>
      <c r="D10137" s="65"/>
      <c r="E10137" s="65"/>
      <c r="F10137" s="65"/>
      <c r="G10137" s="145"/>
    </row>
    <row r="10138" spans="1:7">
      <c r="A10138" s="65"/>
      <c r="B10138" s="65"/>
      <c r="C10138" s="65"/>
      <c r="D10138" s="65"/>
      <c r="E10138" s="65"/>
      <c r="F10138" s="65"/>
      <c r="G10138" s="145"/>
    </row>
    <row r="10139" spans="1:7">
      <c r="A10139" s="65"/>
      <c r="B10139" s="65"/>
      <c r="C10139" s="65"/>
      <c r="D10139" s="65"/>
      <c r="E10139" s="65"/>
      <c r="F10139" s="65"/>
      <c r="G10139" s="145"/>
    </row>
    <row r="10140" spans="1:7">
      <c r="A10140" s="65"/>
      <c r="B10140" s="65"/>
      <c r="C10140" s="65"/>
      <c r="D10140" s="65"/>
      <c r="E10140" s="65"/>
      <c r="F10140" s="65"/>
      <c r="G10140" s="145"/>
    </row>
    <row r="10141" spans="1:7">
      <c r="A10141" s="65"/>
      <c r="B10141" s="65"/>
      <c r="C10141" s="65"/>
      <c r="D10141" s="65"/>
      <c r="E10141" s="65"/>
      <c r="F10141" s="65"/>
      <c r="G10141" s="145"/>
    </row>
    <row r="10142" spans="1:7">
      <c r="A10142" s="65"/>
      <c r="B10142" s="65"/>
      <c r="C10142" s="65"/>
      <c r="D10142" s="65"/>
      <c r="E10142" s="65"/>
      <c r="F10142" s="65"/>
      <c r="G10142" s="145"/>
    </row>
    <row r="10143" spans="1:7">
      <c r="A10143" s="65"/>
      <c r="B10143" s="65"/>
      <c r="C10143" s="65"/>
      <c r="D10143" s="65"/>
      <c r="E10143" s="65"/>
      <c r="F10143" s="65"/>
      <c r="G10143" s="145"/>
    </row>
    <row r="10144" spans="1:7">
      <c r="A10144" s="65"/>
      <c r="B10144" s="65"/>
      <c r="C10144" s="65"/>
      <c r="D10144" s="65"/>
      <c r="E10144" s="65"/>
      <c r="F10144" s="65"/>
      <c r="G10144" s="145"/>
    </row>
    <row r="10145" spans="1:7">
      <c r="A10145" s="65"/>
      <c r="B10145" s="65"/>
      <c r="C10145" s="65"/>
      <c r="D10145" s="65"/>
      <c r="E10145" s="65"/>
      <c r="F10145" s="65"/>
      <c r="G10145" s="145"/>
    </row>
    <row r="10146" spans="1:7">
      <c r="A10146" s="65"/>
      <c r="B10146" s="65"/>
      <c r="C10146" s="65"/>
      <c r="D10146" s="65"/>
      <c r="E10146" s="65"/>
      <c r="F10146" s="65"/>
      <c r="G10146" s="145"/>
    </row>
    <row r="10147" spans="1:7">
      <c r="A10147" s="65"/>
      <c r="B10147" s="65"/>
      <c r="C10147" s="65"/>
      <c r="D10147" s="65"/>
      <c r="E10147" s="65"/>
      <c r="F10147" s="65"/>
      <c r="G10147" s="145"/>
    </row>
    <row r="10148" spans="1:7">
      <c r="A10148" s="65"/>
      <c r="B10148" s="65"/>
      <c r="C10148" s="65"/>
      <c r="D10148" s="65"/>
      <c r="E10148" s="65"/>
      <c r="F10148" s="65"/>
      <c r="G10148" s="145"/>
    </row>
    <row r="10149" spans="1:7">
      <c r="A10149" s="65"/>
      <c r="B10149" s="65"/>
      <c r="C10149" s="65"/>
      <c r="D10149" s="65"/>
      <c r="E10149" s="65"/>
      <c r="F10149" s="65"/>
      <c r="G10149" s="145"/>
    </row>
    <row r="10150" spans="1:7">
      <c r="A10150" s="65"/>
      <c r="B10150" s="65"/>
      <c r="C10150" s="65"/>
      <c r="D10150" s="65"/>
      <c r="E10150" s="65"/>
      <c r="F10150" s="65"/>
      <c r="G10150" s="145"/>
    </row>
    <row r="10151" spans="1:7">
      <c r="A10151" s="65"/>
      <c r="B10151" s="65"/>
      <c r="C10151" s="65"/>
      <c r="D10151" s="65"/>
      <c r="E10151" s="65"/>
      <c r="F10151" s="65"/>
      <c r="G10151" s="145"/>
    </row>
    <row r="10152" spans="1:7">
      <c r="A10152" s="65"/>
      <c r="B10152" s="65"/>
      <c r="C10152" s="65"/>
      <c r="D10152" s="65"/>
      <c r="E10152" s="65"/>
      <c r="F10152" s="65"/>
      <c r="G10152" s="145"/>
    </row>
    <row r="10153" spans="1:7">
      <c r="A10153" s="65"/>
      <c r="B10153" s="65"/>
      <c r="C10153" s="65"/>
      <c r="D10153" s="65"/>
      <c r="E10153" s="65"/>
      <c r="F10153" s="65"/>
      <c r="G10153" s="145"/>
    </row>
    <row r="10154" spans="1:7">
      <c r="A10154" s="65"/>
      <c r="B10154" s="65"/>
      <c r="C10154" s="65"/>
      <c r="D10154" s="65"/>
      <c r="E10154" s="65"/>
      <c r="F10154" s="65"/>
      <c r="G10154" s="145"/>
    </row>
    <row r="10155" spans="1:7">
      <c r="A10155" s="65"/>
      <c r="B10155" s="65"/>
      <c r="C10155" s="65"/>
      <c r="D10155" s="65"/>
      <c r="E10155" s="65"/>
      <c r="F10155" s="65"/>
      <c r="G10155" s="145"/>
    </row>
    <row r="10156" spans="1:7">
      <c r="A10156" s="65"/>
      <c r="B10156" s="65"/>
      <c r="C10156" s="65"/>
      <c r="D10156" s="65"/>
      <c r="E10156" s="65"/>
      <c r="F10156" s="65"/>
      <c r="G10156" s="145"/>
    </row>
    <row r="10157" spans="1:7">
      <c r="A10157" s="65"/>
      <c r="B10157" s="65"/>
      <c r="C10157" s="65"/>
      <c r="D10157" s="65"/>
      <c r="E10157" s="65"/>
      <c r="F10157" s="65"/>
      <c r="G10157" s="145"/>
    </row>
    <row r="10158" spans="1:7">
      <c r="A10158" s="65"/>
      <c r="B10158" s="65"/>
      <c r="C10158" s="65"/>
      <c r="D10158" s="65"/>
      <c r="E10158" s="65"/>
      <c r="F10158" s="65"/>
      <c r="G10158" s="145"/>
    </row>
    <row r="10159" spans="1:7">
      <c r="A10159" s="65"/>
      <c r="B10159" s="65"/>
      <c r="C10159" s="65"/>
      <c r="D10159" s="65"/>
      <c r="E10159" s="65"/>
      <c r="F10159" s="65"/>
      <c r="G10159" s="145"/>
    </row>
    <row r="10160" spans="1:7">
      <c r="A10160" s="65"/>
      <c r="B10160" s="65"/>
      <c r="C10160" s="65"/>
      <c r="D10160" s="65"/>
      <c r="E10160" s="65"/>
      <c r="F10160" s="65"/>
      <c r="G10160" s="145"/>
    </row>
    <row r="10161" spans="1:7">
      <c r="A10161" s="65"/>
      <c r="B10161" s="65"/>
      <c r="C10161" s="65"/>
      <c r="D10161" s="65"/>
      <c r="E10161" s="65"/>
      <c r="F10161" s="65"/>
      <c r="G10161" s="145"/>
    </row>
    <row r="10162" spans="1:7">
      <c r="A10162" s="65"/>
      <c r="B10162" s="65"/>
      <c r="C10162" s="65"/>
      <c r="D10162" s="65"/>
      <c r="E10162" s="65"/>
      <c r="F10162" s="65"/>
      <c r="G10162" s="145"/>
    </row>
    <row r="10163" spans="1:7">
      <c r="A10163" s="65"/>
      <c r="B10163" s="65"/>
      <c r="C10163" s="65"/>
      <c r="D10163" s="65"/>
      <c r="E10163" s="65"/>
      <c r="F10163" s="65"/>
      <c r="G10163" s="145"/>
    </row>
    <row r="10164" spans="1:7">
      <c r="A10164" s="65"/>
      <c r="B10164" s="65"/>
      <c r="C10164" s="65"/>
      <c r="D10164" s="65"/>
      <c r="E10164" s="65"/>
      <c r="F10164" s="65"/>
      <c r="G10164" s="145"/>
    </row>
    <row r="10165" spans="1:7">
      <c r="A10165" s="65"/>
      <c r="B10165" s="65"/>
      <c r="C10165" s="65"/>
      <c r="D10165" s="65"/>
      <c r="E10165" s="65"/>
      <c r="F10165" s="65"/>
      <c r="G10165" s="145"/>
    </row>
    <row r="10166" spans="1:7">
      <c r="A10166" s="65"/>
      <c r="B10166" s="65"/>
      <c r="C10166" s="65"/>
      <c r="D10166" s="65"/>
      <c r="E10166" s="65"/>
      <c r="F10166" s="65"/>
      <c r="G10166" s="145"/>
    </row>
    <row r="10167" spans="1:7">
      <c r="A10167" s="65"/>
      <c r="B10167" s="65"/>
      <c r="C10167" s="65"/>
      <c r="D10167" s="65"/>
      <c r="E10167" s="65"/>
      <c r="F10167" s="65"/>
      <c r="G10167" s="145"/>
    </row>
    <row r="10168" spans="1:7">
      <c r="A10168" s="65"/>
      <c r="B10168" s="65"/>
      <c r="C10168" s="65"/>
      <c r="D10168" s="65"/>
      <c r="E10168" s="65"/>
      <c r="F10168" s="65"/>
      <c r="G10168" s="145"/>
    </row>
    <row r="10169" spans="1:7">
      <c r="A10169" s="65"/>
      <c r="B10169" s="65"/>
      <c r="C10169" s="65"/>
      <c r="D10169" s="65"/>
      <c r="E10169" s="65"/>
      <c r="F10169" s="65"/>
      <c r="G10169" s="145"/>
    </row>
    <row r="10170" spans="1:7">
      <c r="A10170" s="65"/>
      <c r="B10170" s="65"/>
      <c r="C10170" s="65"/>
      <c r="D10170" s="65"/>
      <c r="E10170" s="65"/>
      <c r="F10170" s="65"/>
      <c r="G10170" s="145"/>
    </row>
    <row r="10171" spans="1:7">
      <c r="A10171" s="65"/>
      <c r="B10171" s="65"/>
      <c r="C10171" s="65"/>
      <c r="D10171" s="65"/>
      <c r="E10171" s="65"/>
      <c r="F10171" s="65"/>
      <c r="G10171" s="145"/>
    </row>
    <row r="10172" spans="1:7">
      <c r="A10172" s="65"/>
      <c r="B10172" s="65"/>
      <c r="C10172" s="65"/>
      <c r="D10172" s="65"/>
      <c r="E10172" s="65"/>
      <c r="F10172" s="65"/>
      <c r="G10172" s="145"/>
    </row>
    <row r="10173" spans="1:7">
      <c r="A10173" s="65"/>
      <c r="B10173" s="65"/>
      <c r="C10173" s="65"/>
      <c r="D10173" s="65"/>
      <c r="E10173" s="65"/>
      <c r="F10173" s="65"/>
      <c r="G10173" s="145"/>
    </row>
    <row r="10174" spans="1:7">
      <c r="A10174" s="65"/>
      <c r="B10174" s="65"/>
      <c r="C10174" s="65"/>
      <c r="D10174" s="65"/>
      <c r="E10174" s="65"/>
      <c r="F10174" s="65"/>
      <c r="G10174" s="145"/>
    </row>
    <row r="10175" spans="1:7">
      <c r="A10175" s="65"/>
      <c r="B10175" s="65"/>
      <c r="C10175" s="65"/>
      <c r="D10175" s="65"/>
      <c r="E10175" s="65"/>
      <c r="F10175" s="65"/>
      <c r="G10175" s="145"/>
    </row>
    <row r="10176" spans="1:7">
      <c r="A10176" s="65"/>
      <c r="B10176" s="65"/>
      <c r="C10176" s="65"/>
      <c r="D10176" s="65"/>
      <c r="E10176" s="65"/>
      <c r="F10176" s="65"/>
      <c r="G10176" s="145"/>
    </row>
    <row r="10177" spans="1:7">
      <c r="A10177" s="65"/>
      <c r="B10177" s="65"/>
      <c r="C10177" s="65"/>
      <c r="D10177" s="65"/>
      <c r="E10177" s="65"/>
      <c r="F10177" s="65"/>
      <c r="G10177" s="145"/>
    </row>
    <row r="10178" spans="1:7">
      <c r="A10178" s="65"/>
      <c r="B10178" s="65"/>
      <c r="C10178" s="65"/>
      <c r="D10178" s="65"/>
      <c r="E10178" s="65"/>
      <c r="F10178" s="65"/>
      <c r="G10178" s="145"/>
    </row>
    <row r="10179" spans="1:7">
      <c r="A10179" s="65"/>
      <c r="B10179" s="65"/>
      <c r="C10179" s="65"/>
      <c r="D10179" s="65"/>
      <c r="E10179" s="65"/>
      <c r="F10179" s="65"/>
      <c r="G10179" s="145"/>
    </row>
    <row r="10180" spans="1:7">
      <c r="A10180" s="65"/>
      <c r="B10180" s="65"/>
      <c r="C10180" s="65"/>
      <c r="D10180" s="65"/>
      <c r="E10180" s="65"/>
      <c r="F10180" s="65"/>
      <c r="G10180" s="145"/>
    </row>
    <row r="10181" spans="1:7">
      <c r="A10181" s="65"/>
      <c r="B10181" s="65"/>
      <c r="C10181" s="65"/>
      <c r="D10181" s="65"/>
      <c r="E10181" s="65"/>
      <c r="F10181" s="65"/>
      <c r="G10181" s="145"/>
    </row>
    <row r="10182" spans="1:7">
      <c r="A10182" s="65"/>
      <c r="B10182" s="65"/>
      <c r="C10182" s="65"/>
      <c r="D10182" s="65"/>
      <c r="E10182" s="65"/>
      <c r="F10182" s="65"/>
      <c r="G10182" s="145"/>
    </row>
    <row r="10183" spans="1:7">
      <c r="A10183" s="65"/>
      <c r="B10183" s="65"/>
      <c r="C10183" s="65"/>
      <c r="D10183" s="65"/>
      <c r="E10183" s="65"/>
      <c r="F10183" s="65"/>
      <c r="G10183" s="145"/>
    </row>
    <row r="10184" spans="1:7">
      <c r="A10184" s="65"/>
      <c r="B10184" s="65"/>
      <c r="C10184" s="65"/>
      <c r="D10184" s="65"/>
      <c r="E10184" s="65"/>
      <c r="F10184" s="65"/>
      <c r="G10184" s="145"/>
    </row>
    <row r="10185" spans="1:7">
      <c r="A10185" s="65"/>
      <c r="B10185" s="65"/>
      <c r="C10185" s="65"/>
      <c r="D10185" s="65"/>
      <c r="E10185" s="65"/>
      <c r="F10185" s="65"/>
      <c r="G10185" s="145"/>
    </row>
    <row r="10186" spans="1:7">
      <c r="A10186" s="65"/>
      <c r="B10186" s="65"/>
      <c r="C10186" s="65"/>
      <c r="D10186" s="65"/>
      <c r="E10186" s="65"/>
      <c r="F10186" s="65"/>
      <c r="G10186" s="145"/>
    </row>
    <row r="10187" spans="1:7">
      <c r="A10187" s="65"/>
      <c r="B10187" s="65"/>
      <c r="C10187" s="65"/>
      <c r="D10187" s="65"/>
      <c r="E10187" s="65"/>
      <c r="F10187" s="65"/>
      <c r="G10187" s="145"/>
    </row>
    <row r="10188" spans="1:7">
      <c r="A10188" s="65"/>
      <c r="B10188" s="65"/>
      <c r="C10188" s="65"/>
      <c r="D10188" s="65"/>
      <c r="E10188" s="65"/>
      <c r="F10188" s="65"/>
      <c r="G10188" s="145"/>
    </row>
    <row r="10189" spans="1:7">
      <c r="A10189" s="65"/>
      <c r="B10189" s="65"/>
      <c r="C10189" s="65"/>
      <c r="D10189" s="65"/>
      <c r="E10189" s="65"/>
      <c r="F10189" s="65"/>
      <c r="G10189" s="145"/>
    </row>
    <row r="10190" spans="1:7">
      <c r="A10190" s="65"/>
      <c r="B10190" s="65"/>
      <c r="C10190" s="65"/>
      <c r="D10190" s="65"/>
      <c r="E10190" s="65"/>
      <c r="F10190" s="65"/>
      <c r="G10190" s="145"/>
    </row>
    <row r="10191" spans="1:7">
      <c r="A10191" s="65"/>
      <c r="B10191" s="65"/>
      <c r="C10191" s="65"/>
      <c r="D10191" s="65"/>
      <c r="E10191" s="65"/>
      <c r="F10191" s="65"/>
      <c r="G10191" s="145"/>
    </row>
    <row r="10192" spans="1:7">
      <c r="A10192" s="65"/>
      <c r="B10192" s="65"/>
      <c r="C10192" s="65"/>
      <c r="D10192" s="65"/>
      <c r="E10192" s="65"/>
      <c r="F10192" s="65"/>
      <c r="G10192" s="145"/>
    </row>
    <row r="10193" spans="1:7">
      <c r="A10193" s="65"/>
      <c r="B10193" s="65"/>
      <c r="C10193" s="65"/>
      <c r="D10193" s="65"/>
      <c r="E10193" s="65"/>
      <c r="F10193" s="65"/>
      <c r="G10193" s="145"/>
    </row>
    <row r="10194" spans="1:7">
      <c r="A10194" s="65"/>
      <c r="B10194" s="65"/>
      <c r="C10194" s="65"/>
      <c r="D10194" s="65"/>
      <c r="E10194" s="65"/>
      <c r="F10194" s="65"/>
      <c r="G10194" s="145"/>
    </row>
    <row r="10195" spans="1:7">
      <c r="A10195" s="65"/>
      <c r="B10195" s="65"/>
      <c r="C10195" s="65"/>
      <c r="D10195" s="65"/>
      <c r="E10195" s="65"/>
      <c r="F10195" s="65"/>
      <c r="G10195" s="145"/>
    </row>
    <row r="10196" spans="1:7">
      <c r="A10196" s="65"/>
      <c r="B10196" s="65"/>
      <c r="C10196" s="65"/>
      <c r="D10196" s="65"/>
      <c r="E10196" s="65"/>
      <c r="F10196" s="65"/>
      <c r="G10196" s="145"/>
    </row>
    <row r="10197" spans="1:7">
      <c r="A10197" s="65"/>
      <c r="B10197" s="65"/>
      <c r="C10197" s="65"/>
      <c r="D10197" s="65"/>
      <c r="E10197" s="65"/>
      <c r="F10197" s="65"/>
      <c r="G10197" s="145"/>
    </row>
    <row r="10198" spans="1:7">
      <c r="A10198" s="65"/>
      <c r="B10198" s="65"/>
      <c r="C10198" s="65"/>
      <c r="D10198" s="65"/>
      <c r="E10198" s="65"/>
      <c r="F10198" s="65"/>
      <c r="G10198" s="145"/>
    </row>
    <row r="10199" spans="1:7">
      <c r="A10199" s="65"/>
      <c r="B10199" s="65"/>
      <c r="C10199" s="65"/>
      <c r="D10199" s="65"/>
      <c r="E10199" s="65"/>
      <c r="F10199" s="65"/>
      <c r="G10199" s="145"/>
    </row>
    <row r="10200" spans="1:7">
      <c r="A10200" s="65"/>
      <c r="B10200" s="65"/>
      <c r="C10200" s="65"/>
      <c r="D10200" s="65"/>
      <c r="E10200" s="65"/>
      <c r="F10200" s="65"/>
      <c r="G10200" s="145"/>
    </row>
    <row r="10201" spans="1:7">
      <c r="A10201" s="65"/>
      <c r="B10201" s="65"/>
      <c r="C10201" s="65"/>
      <c r="D10201" s="65"/>
      <c r="E10201" s="65"/>
      <c r="F10201" s="65"/>
      <c r="G10201" s="145"/>
    </row>
    <row r="10202" spans="1:7">
      <c r="A10202" s="65"/>
      <c r="B10202" s="65"/>
      <c r="C10202" s="65"/>
      <c r="D10202" s="65"/>
      <c r="E10202" s="65"/>
      <c r="F10202" s="65"/>
      <c r="G10202" s="145"/>
    </row>
    <row r="10203" spans="1:7">
      <c r="A10203" s="65"/>
      <c r="B10203" s="65"/>
      <c r="C10203" s="65"/>
      <c r="D10203" s="65"/>
      <c r="E10203" s="65"/>
      <c r="F10203" s="65"/>
      <c r="G10203" s="145"/>
    </row>
    <row r="10204" spans="1:7">
      <c r="A10204" s="65"/>
      <c r="B10204" s="65"/>
      <c r="C10204" s="65"/>
      <c r="D10204" s="65"/>
      <c r="E10204" s="65"/>
      <c r="F10204" s="65"/>
      <c r="G10204" s="145"/>
    </row>
    <row r="10205" spans="1:7">
      <c r="A10205" s="65"/>
      <c r="B10205" s="65"/>
      <c r="C10205" s="65"/>
      <c r="D10205" s="65"/>
      <c r="E10205" s="65"/>
      <c r="F10205" s="65"/>
      <c r="G10205" s="145"/>
    </row>
    <row r="10206" spans="1:7">
      <c r="A10206" s="65"/>
      <c r="B10206" s="65"/>
      <c r="C10206" s="65"/>
      <c r="D10206" s="65"/>
      <c r="E10206" s="65"/>
      <c r="F10206" s="65"/>
      <c r="G10206" s="145"/>
    </row>
    <row r="10207" spans="1:7">
      <c r="A10207" s="65"/>
      <c r="B10207" s="65"/>
      <c r="C10207" s="65"/>
      <c r="D10207" s="65"/>
      <c r="E10207" s="65"/>
      <c r="F10207" s="65"/>
      <c r="G10207" s="145"/>
    </row>
    <row r="10208" spans="1:7">
      <c r="A10208" s="65"/>
      <c r="B10208" s="65"/>
      <c r="C10208" s="65"/>
      <c r="D10208" s="65"/>
      <c r="E10208" s="65"/>
      <c r="F10208" s="65"/>
      <c r="G10208" s="145"/>
    </row>
    <row r="10209" spans="1:7">
      <c r="A10209" s="65"/>
      <c r="B10209" s="65"/>
      <c r="C10209" s="65"/>
      <c r="D10209" s="65"/>
      <c r="E10209" s="65"/>
      <c r="F10209" s="65"/>
      <c r="G10209" s="145"/>
    </row>
    <row r="10210" spans="1:7">
      <c r="A10210" s="65"/>
      <c r="B10210" s="65"/>
      <c r="C10210" s="65"/>
      <c r="D10210" s="65"/>
      <c r="E10210" s="65"/>
      <c r="F10210" s="65"/>
      <c r="G10210" s="145"/>
    </row>
    <row r="10211" spans="1:7">
      <c r="A10211" s="65"/>
      <c r="B10211" s="65"/>
      <c r="C10211" s="65"/>
      <c r="D10211" s="65"/>
      <c r="E10211" s="65"/>
      <c r="F10211" s="65"/>
      <c r="G10211" s="145"/>
    </row>
    <row r="10212" spans="1:7">
      <c r="A10212" s="65"/>
      <c r="B10212" s="65"/>
      <c r="C10212" s="65"/>
      <c r="D10212" s="65"/>
      <c r="E10212" s="65"/>
      <c r="F10212" s="65"/>
      <c r="G10212" s="145"/>
    </row>
    <row r="10213" spans="1:7">
      <c r="A10213" s="65"/>
      <c r="B10213" s="65"/>
      <c r="C10213" s="65"/>
      <c r="D10213" s="65"/>
      <c r="E10213" s="65"/>
      <c r="F10213" s="65"/>
      <c r="G10213" s="145"/>
    </row>
    <row r="10214" spans="1:7">
      <c r="A10214" s="65"/>
      <c r="B10214" s="65"/>
      <c r="C10214" s="65"/>
      <c r="D10214" s="65"/>
      <c r="E10214" s="65"/>
      <c r="F10214" s="65"/>
      <c r="G10214" s="145"/>
    </row>
    <row r="10215" spans="1:7">
      <c r="A10215" s="65"/>
      <c r="B10215" s="65"/>
      <c r="C10215" s="65"/>
      <c r="D10215" s="65"/>
      <c r="E10215" s="65"/>
      <c r="F10215" s="65"/>
      <c r="G10215" s="145"/>
    </row>
    <row r="10216" spans="1:7">
      <c r="A10216" s="65"/>
      <c r="B10216" s="65"/>
      <c r="C10216" s="65"/>
      <c r="D10216" s="65"/>
      <c r="E10216" s="65"/>
      <c r="F10216" s="65"/>
      <c r="G10216" s="145"/>
    </row>
    <row r="10217" spans="1:7">
      <c r="A10217" s="65"/>
      <c r="B10217" s="65"/>
      <c r="C10217" s="65"/>
      <c r="D10217" s="65"/>
      <c r="E10217" s="65"/>
      <c r="F10217" s="65"/>
      <c r="G10217" s="145"/>
    </row>
    <row r="10218" spans="1:7">
      <c r="A10218" s="65"/>
      <c r="B10218" s="65"/>
      <c r="C10218" s="65"/>
      <c r="D10218" s="65"/>
      <c r="E10218" s="65"/>
      <c r="F10218" s="65"/>
      <c r="G10218" s="145"/>
    </row>
    <row r="10219" spans="1:7">
      <c r="A10219" s="65"/>
      <c r="B10219" s="65"/>
      <c r="C10219" s="65"/>
      <c r="D10219" s="65"/>
      <c r="E10219" s="65"/>
      <c r="F10219" s="65"/>
      <c r="G10219" s="145"/>
    </row>
    <row r="10220" spans="1:7">
      <c r="A10220" s="65"/>
      <c r="B10220" s="65"/>
      <c r="C10220" s="65"/>
      <c r="D10220" s="65"/>
      <c r="E10220" s="65"/>
      <c r="F10220" s="65"/>
      <c r="G10220" s="145"/>
    </row>
    <row r="10221" spans="1:7">
      <c r="A10221" s="65"/>
      <c r="B10221" s="65"/>
      <c r="C10221" s="65"/>
      <c r="D10221" s="65"/>
      <c r="E10221" s="65"/>
      <c r="F10221" s="65"/>
      <c r="G10221" s="145"/>
    </row>
    <row r="10222" spans="1:7">
      <c r="A10222" s="65"/>
      <c r="B10222" s="65"/>
      <c r="C10222" s="65"/>
      <c r="D10222" s="65"/>
      <c r="E10222" s="65"/>
      <c r="F10222" s="65"/>
      <c r="G10222" s="145"/>
    </row>
    <row r="10223" spans="1:7">
      <c r="A10223" s="65"/>
      <c r="B10223" s="65"/>
      <c r="C10223" s="65"/>
      <c r="D10223" s="65"/>
      <c r="E10223" s="65"/>
      <c r="F10223" s="65"/>
      <c r="G10223" s="145"/>
    </row>
    <row r="10224" spans="1:7">
      <c r="A10224" s="65"/>
      <c r="B10224" s="65"/>
      <c r="C10224" s="65"/>
      <c r="D10224" s="65"/>
      <c r="E10224" s="65"/>
      <c r="F10224" s="65"/>
      <c r="G10224" s="145"/>
    </row>
    <row r="10225" spans="1:7">
      <c r="A10225" s="65"/>
      <c r="B10225" s="65"/>
      <c r="C10225" s="65"/>
      <c r="D10225" s="65"/>
      <c r="E10225" s="65"/>
      <c r="F10225" s="65"/>
      <c r="G10225" s="145"/>
    </row>
    <row r="10226" spans="1:7">
      <c r="A10226" s="65"/>
      <c r="B10226" s="65"/>
      <c r="C10226" s="65"/>
      <c r="D10226" s="65"/>
      <c r="E10226" s="65"/>
      <c r="F10226" s="65"/>
      <c r="G10226" s="145"/>
    </row>
    <row r="10227" spans="1:7">
      <c r="A10227" s="65"/>
      <c r="B10227" s="65"/>
      <c r="C10227" s="65"/>
      <c r="D10227" s="65"/>
      <c r="E10227" s="65"/>
      <c r="F10227" s="65"/>
      <c r="G10227" s="145"/>
    </row>
    <row r="10228" spans="1:7">
      <c r="A10228" s="65"/>
      <c r="B10228" s="65"/>
      <c r="C10228" s="65"/>
      <c r="D10228" s="65"/>
      <c r="E10228" s="65"/>
      <c r="F10228" s="65"/>
      <c r="G10228" s="145"/>
    </row>
    <row r="10229" spans="1:7">
      <c r="A10229" s="65"/>
      <c r="B10229" s="65"/>
      <c r="C10229" s="65"/>
      <c r="D10229" s="65"/>
      <c r="E10229" s="65"/>
      <c r="F10229" s="65"/>
      <c r="G10229" s="145"/>
    </row>
    <row r="10230" spans="1:7">
      <c r="A10230" s="65"/>
      <c r="B10230" s="65"/>
      <c r="C10230" s="65"/>
      <c r="D10230" s="65"/>
      <c r="E10230" s="65"/>
      <c r="F10230" s="65"/>
      <c r="G10230" s="145"/>
    </row>
    <row r="10231" spans="1:7">
      <c r="A10231" s="65"/>
      <c r="B10231" s="65"/>
      <c r="C10231" s="65"/>
      <c r="D10231" s="65"/>
      <c r="E10231" s="65"/>
      <c r="F10231" s="65"/>
      <c r="G10231" s="145"/>
    </row>
    <row r="10232" spans="1:7">
      <c r="A10232" s="65"/>
      <c r="B10232" s="65"/>
      <c r="C10232" s="65"/>
      <c r="D10232" s="65"/>
      <c r="E10232" s="65"/>
      <c r="F10232" s="65"/>
      <c r="G10232" s="145"/>
    </row>
    <row r="10233" spans="1:7">
      <c r="A10233" s="65"/>
      <c r="B10233" s="65"/>
      <c r="C10233" s="65"/>
      <c r="D10233" s="65"/>
      <c r="E10233" s="65"/>
      <c r="F10233" s="65"/>
      <c r="G10233" s="145"/>
    </row>
    <row r="10234" spans="1:7">
      <c r="A10234" s="65"/>
      <c r="B10234" s="65"/>
      <c r="C10234" s="65"/>
      <c r="D10234" s="65"/>
      <c r="E10234" s="65"/>
      <c r="F10234" s="65"/>
      <c r="G10234" s="145"/>
    </row>
    <row r="10235" spans="1:7">
      <c r="A10235" s="65"/>
      <c r="B10235" s="65"/>
      <c r="C10235" s="65"/>
      <c r="D10235" s="65"/>
      <c r="E10235" s="65"/>
      <c r="F10235" s="65"/>
      <c r="G10235" s="145"/>
    </row>
    <row r="10236" spans="1:7">
      <c r="A10236" s="65"/>
      <c r="B10236" s="65"/>
      <c r="C10236" s="65"/>
      <c r="D10236" s="65"/>
      <c r="E10236" s="65"/>
      <c r="F10236" s="65"/>
      <c r="G10236" s="145"/>
    </row>
    <row r="10237" spans="1:7">
      <c r="A10237" s="65"/>
      <c r="B10237" s="65"/>
      <c r="C10237" s="65"/>
      <c r="D10237" s="65"/>
      <c r="E10237" s="65"/>
      <c r="F10237" s="65"/>
      <c r="G10237" s="145"/>
    </row>
    <row r="10238" spans="1:7">
      <c r="A10238" s="65"/>
      <c r="B10238" s="65"/>
      <c r="C10238" s="65"/>
      <c r="D10238" s="65"/>
      <c r="E10238" s="65"/>
      <c r="F10238" s="65"/>
      <c r="G10238" s="145"/>
    </row>
    <row r="10239" spans="1:7">
      <c r="A10239" s="65"/>
      <c r="B10239" s="65"/>
      <c r="C10239" s="65"/>
      <c r="D10239" s="65"/>
      <c r="E10239" s="65"/>
      <c r="F10239" s="65"/>
      <c r="G10239" s="145"/>
    </row>
    <row r="10240" spans="1:7">
      <c r="A10240" s="65"/>
      <c r="B10240" s="65"/>
      <c r="C10240" s="65"/>
      <c r="D10240" s="65"/>
      <c r="E10240" s="65"/>
      <c r="F10240" s="65"/>
      <c r="G10240" s="145"/>
    </row>
    <row r="10241" spans="1:7">
      <c r="A10241" s="65"/>
      <c r="B10241" s="65"/>
      <c r="C10241" s="65"/>
      <c r="D10241" s="65"/>
      <c r="E10241" s="65"/>
      <c r="F10241" s="65"/>
      <c r="G10241" s="145"/>
    </row>
    <row r="10242" spans="1:7">
      <c r="A10242" s="65"/>
      <c r="B10242" s="65"/>
      <c r="C10242" s="65"/>
      <c r="D10242" s="65"/>
      <c r="E10242" s="65"/>
      <c r="F10242" s="65"/>
      <c r="G10242" s="145"/>
    </row>
    <row r="10243" spans="1:7">
      <c r="A10243" s="65"/>
      <c r="B10243" s="65"/>
      <c r="C10243" s="65"/>
      <c r="D10243" s="65"/>
      <c r="E10243" s="65"/>
      <c r="F10243" s="65"/>
      <c r="G10243" s="145"/>
    </row>
    <row r="10244" spans="1:7">
      <c r="A10244" s="65"/>
      <c r="B10244" s="65"/>
      <c r="C10244" s="65"/>
      <c r="D10244" s="65"/>
      <c r="E10244" s="65"/>
      <c r="F10244" s="65"/>
      <c r="G10244" s="145"/>
    </row>
    <row r="10245" spans="1:7">
      <c r="A10245" s="65"/>
      <c r="B10245" s="65"/>
      <c r="C10245" s="65"/>
      <c r="D10245" s="65"/>
      <c r="E10245" s="65"/>
      <c r="F10245" s="65"/>
      <c r="G10245" s="145"/>
    </row>
    <row r="10246" spans="1:7">
      <c r="A10246" s="65"/>
      <c r="B10246" s="65"/>
      <c r="C10246" s="65"/>
      <c r="D10246" s="65"/>
      <c r="E10246" s="65"/>
      <c r="F10246" s="65"/>
      <c r="G10246" s="145"/>
    </row>
    <row r="10247" spans="1:7">
      <c r="A10247" s="65"/>
      <c r="B10247" s="65"/>
      <c r="C10247" s="65"/>
      <c r="D10247" s="65"/>
      <c r="E10247" s="65"/>
      <c r="F10247" s="65"/>
      <c r="G10247" s="145"/>
    </row>
    <row r="10248" spans="1:7">
      <c r="A10248" s="65"/>
      <c r="B10248" s="65"/>
      <c r="C10248" s="65"/>
      <c r="D10248" s="65"/>
      <c r="E10248" s="65"/>
      <c r="F10248" s="65"/>
      <c r="G10248" s="145"/>
    </row>
    <row r="10249" spans="1:7">
      <c r="A10249" s="65"/>
      <c r="B10249" s="65"/>
      <c r="C10249" s="65"/>
      <c r="D10249" s="65"/>
      <c r="E10249" s="65"/>
      <c r="F10249" s="65"/>
      <c r="G10249" s="145"/>
    </row>
    <row r="10250" spans="1:7">
      <c r="A10250" s="65"/>
      <c r="B10250" s="65"/>
      <c r="C10250" s="65"/>
      <c r="D10250" s="65"/>
      <c r="E10250" s="65"/>
      <c r="F10250" s="65"/>
      <c r="G10250" s="145"/>
    </row>
    <row r="10251" spans="1:7">
      <c r="A10251" s="65"/>
      <c r="B10251" s="65"/>
      <c r="C10251" s="65"/>
      <c r="D10251" s="65"/>
      <c r="E10251" s="65"/>
      <c r="F10251" s="65"/>
      <c r="G10251" s="145"/>
    </row>
    <row r="10252" spans="1:7">
      <c r="A10252" s="65"/>
      <c r="B10252" s="65"/>
      <c r="C10252" s="65"/>
      <c r="D10252" s="65"/>
      <c r="E10252" s="65"/>
      <c r="F10252" s="65"/>
      <c r="G10252" s="145"/>
    </row>
    <row r="10253" spans="1:7">
      <c r="A10253" s="65"/>
      <c r="B10253" s="65"/>
      <c r="C10253" s="65"/>
      <c r="D10253" s="65"/>
      <c r="E10253" s="65"/>
      <c r="F10253" s="65"/>
      <c r="G10253" s="145"/>
    </row>
    <row r="10254" spans="1:7">
      <c r="A10254" s="65"/>
      <c r="B10254" s="65"/>
      <c r="C10254" s="65"/>
      <c r="D10254" s="65"/>
      <c r="E10254" s="65"/>
      <c r="F10254" s="65"/>
      <c r="G10254" s="145"/>
    </row>
    <row r="10255" spans="1:7">
      <c r="A10255" s="65"/>
      <c r="B10255" s="65"/>
      <c r="C10255" s="65"/>
      <c r="D10255" s="65"/>
      <c r="E10255" s="65"/>
      <c r="F10255" s="65"/>
      <c r="G10255" s="145"/>
    </row>
    <row r="10256" spans="1:7">
      <c r="A10256" s="65"/>
      <c r="B10256" s="65"/>
      <c r="C10256" s="65"/>
      <c r="D10256" s="65"/>
      <c r="E10256" s="65"/>
      <c r="F10256" s="65"/>
      <c r="G10256" s="145"/>
    </row>
    <row r="10257" spans="1:7">
      <c r="A10257" s="65"/>
      <c r="B10257" s="65"/>
      <c r="C10257" s="65"/>
      <c r="D10257" s="65"/>
      <c r="E10257" s="65"/>
      <c r="F10257" s="65"/>
      <c r="G10257" s="145"/>
    </row>
    <row r="10258" spans="1:7">
      <c r="A10258" s="65"/>
      <c r="B10258" s="65"/>
      <c r="C10258" s="65"/>
      <c r="D10258" s="65"/>
      <c r="E10258" s="65"/>
      <c r="F10258" s="65"/>
      <c r="G10258" s="145"/>
    </row>
    <row r="10259" spans="1:7">
      <c r="A10259" s="65"/>
      <c r="B10259" s="65"/>
      <c r="C10259" s="65"/>
      <c r="D10259" s="65"/>
      <c r="E10259" s="65"/>
      <c r="F10259" s="65"/>
      <c r="G10259" s="145"/>
    </row>
    <row r="10260" spans="1:7">
      <c r="A10260" s="65"/>
      <c r="B10260" s="65"/>
      <c r="C10260" s="65"/>
      <c r="D10260" s="65"/>
      <c r="E10260" s="65"/>
      <c r="F10260" s="65"/>
      <c r="G10260" s="145"/>
    </row>
    <row r="10261" spans="1:7">
      <c r="A10261" s="65"/>
      <c r="B10261" s="65"/>
      <c r="C10261" s="65"/>
      <c r="D10261" s="65"/>
      <c r="E10261" s="65"/>
      <c r="F10261" s="65"/>
      <c r="G10261" s="145"/>
    </row>
    <row r="10262" spans="1:7">
      <c r="A10262" s="65"/>
      <c r="B10262" s="65"/>
      <c r="C10262" s="65"/>
      <c r="D10262" s="65"/>
      <c r="E10262" s="65"/>
      <c r="F10262" s="65"/>
      <c r="G10262" s="145"/>
    </row>
    <row r="10263" spans="1:7">
      <c r="A10263" s="65"/>
      <c r="B10263" s="65"/>
      <c r="C10263" s="65"/>
      <c r="D10263" s="65"/>
      <c r="E10263" s="65"/>
      <c r="F10263" s="65"/>
      <c r="G10263" s="145"/>
    </row>
    <row r="10264" spans="1:7">
      <c r="A10264" s="65"/>
      <c r="B10264" s="65"/>
      <c r="C10264" s="65"/>
      <c r="D10264" s="65"/>
      <c r="E10264" s="65"/>
      <c r="F10264" s="65"/>
      <c r="G10264" s="145"/>
    </row>
    <row r="10265" spans="1:7">
      <c r="A10265" s="65"/>
      <c r="B10265" s="65"/>
      <c r="C10265" s="65"/>
      <c r="D10265" s="65"/>
      <c r="E10265" s="65"/>
      <c r="F10265" s="65"/>
      <c r="G10265" s="145"/>
    </row>
    <row r="10266" spans="1:7">
      <c r="A10266" s="65"/>
      <c r="B10266" s="65"/>
      <c r="C10266" s="65"/>
      <c r="D10266" s="65"/>
      <c r="E10266" s="65"/>
      <c r="F10266" s="65"/>
      <c r="G10266" s="145"/>
    </row>
    <row r="10267" spans="1:7">
      <c r="A10267" s="65"/>
      <c r="B10267" s="65"/>
      <c r="C10267" s="65"/>
      <c r="D10267" s="65"/>
      <c r="E10267" s="65"/>
      <c r="F10267" s="65"/>
      <c r="G10267" s="145"/>
    </row>
    <row r="10268" spans="1:7">
      <c r="A10268" s="65"/>
      <c r="B10268" s="65"/>
      <c r="C10268" s="65"/>
      <c r="D10268" s="65"/>
      <c r="E10268" s="65"/>
      <c r="F10268" s="65"/>
      <c r="G10268" s="145"/>
    </row>
    <row r="10269" spans="1:7">
      <c r="A10269" s="65"/>
      <c r="B10269" s="65"/>
      <c r="C10269" s="65"/>
      <c r="D10269" s="65"/>
      <c r="E10269" s="65"/>
      <c r="F10269" s="65"/>
      <c r="G10269" s="145"/>
    </row>
    <row r="10270" spans="1:7">
      <c r="A10270" s="65"/>
      <c r="B10270" s="65"/>
      <c r="C10270" s="65"/>
      <c r="D10270" s="65"/>
      <c r="E10270" s="65"/>
      <c r="F10270" s="65"/>
      <c r="G10270" s="145"/>
    </row>
    <row r="10271" spans="1:7">
      <c r="A10271" s="65"/>
      <c r="B10271" s="65"/>
      <c r="C10271" s="65"/>
      <c r="D10271" s="65"/>
      <c r="E10271" s="65"/>
      <c r="F10271" s="65"/>
      <c r="G10271" s="145"/>
    </row>
    <row r="10272" spans="1:7">
      <c r="A10272" s="65"/>
      <c r="B10272" s="65"/>
      <c r="C10272" s="65"/>
      <c r="D10272" s="65"/>
      <c r="E10272" s="65"/>
      <c r="F10272" s="65"/>
      <c r="G10272" s="145"/>
    </row>
    <row r="10273" spans="1:7">
      <c r="A10273" s="65"/>
      <c r="B10273" s="65"/>
      <c r="C10273" s="65"/>
      <c r="D10273" s="65"/>
      <c r="E10273" s="65"/>
      <c r="F10273" s="65"/>
      <c r="G10273" s="145"/>
    </row>
    <row r="10274" spans="1:7">
      <c r="A10274" s="65"/>
      <c r="B10274" s="65"/>
      <c r="C10274" s="65"/>
      <c r="D10274" s="65"/>
      <c r="E10274" s="65"/>
      <c r="F10274" s="65"/>
      <c r="G10274" s="145"/>
    </row>
    <row r="10275" spans="1:7">
      <c r="A10275" s="65"/>
      <c r="B10275" s="65"/>
      <c r="C10275" s="65"/>
      <c r="D10275" s="65"/>
      <c r="E10275" s="65"/>
      <c r="F10275" s="65"/>
      <c r="G10275" s="145"/>
    </row>
    <row r="10276" spans="1:7">
      <c r="A10276" s="65"/>
      <c r="B10276" s="65"/>
      <c r="C10276" s="65"/>
      <c r="D10276" s="65"/>
      <c r="E10276" s="65"/>
      <c r="F10276" s="65"/>
      <c r="G10276" s="145"/>
    </row>
    <row r="10277" spans="1:7">
      <c r="A10277" s="65"/>
      <c r="B10277" s="65"/>
      <c r="C10277" s="65"/>
      <c r="D10277" s="65"/>
      <c r="E10277" s="65"/>
      <c r="F10277" s="65"/>
      <c r="G10277" s="145"/>
    </row>
    <row r="10278" spans="1:7">
      <c r="A10278" s="65"/>
      <c r="B10278" s="65"/>
      <c r="C10278" s="65"/>
      <c r="D10278" s="65"/>
      <c r="E10278" s="65"/>
      <c r="F10278" s="65"/>
      <c r="G10278" s="145"/>
    </row>
    <row r="10279" spans="1:7">
      <c r="A10279" s="65"/>
      <c r="B10279" s="65"/>
      <c r="C10279" s="65"/>
      <c r="D10279" s="65"/>
      <c r="E10279" s="65"/>
      <c r="F10279" s="65"/>
      <c r="G10279" s="145"/>
    </row>
    <row r="10280" spans="1:7">
      <c r="A10280" s="65"/>
      <c r="B10280" s="65"/>
      <c r="C10280" s="65"/>
      <c r="D10280" s="65"/>
      <c r="E10280" s="65"/>
      <c r="F10280" s="65"/>
      <c r="G10280" s="145"/>
    </row>
    <row r="10281" spans="1:7">
      <c r="A10281" s="65"/>
      <c r="B10281" s="65"/>
      <c r="C10281" s="65"/>
      <c r="D10281" s="65"/>
      <c r="E10281" s="65"/>
      <c r="F10281" s="65"/>
      <c r="G10281" s="145"/>
    </row>
    <row r="10282" spans="1:7">
      <c r="A10282" s="65"/>
      <c r="B10282" s="65"/>
      <c r="C10282" s="65"/>
      <c r="D10282" s="65"/>
      <c r="E10282" s="65"/>
      <c r="F10282" s="65"/>
      <c r="G10282" s="145"/>
    </row>
    <row r="10283" spans="1:7">
      <c r="A10283" s="65"/>
      <c r="B10283" s="65"/>
      <c r="C10283" s="65"/>
      <c r="D10283" s="65"/>
      <c r="E10283" s="65"/>
      <c r="F10283" s="65"/>
      <c r="G10283" s="145"/>
    </row>
    <row r="10284" spans="1:7">
      <c r="A10284" s="65"/>
      <c r="B10284" s="65"/>
      <c r="C10284" s="65"/>
      <c r="D10284" s="65"/>
      <c r="E10284" s="65"/>
      <c r="F10284" s="65"/>
      <c r="G10284" s="145"/>
    </row>
    <row r="10285" spans="1:7">
      <c r="A10285" s="65"/>
      <c r="B10285" s="65"/>
      <c r="C10285" s="65"/>
      <c r="D10285" s="65"/>
      <c r="E10285" s="65"/>
      <c r="F10285" s="65"/>
      <c r="G10285" s="145"/>
    </row>
    <row r="10286" spans="1:7">
      <c r="A10286" s="65"/>
      <c r="B10286" s="65"/>
      <c r="C10286" s="65"/>
      <c r="D10286" s="65"/>
      <c r="E10286" s="65"/>
      <c r="F10286" s="65"/>
      <c r="G10286" s="145"/>
    </row>
    <row r="10287" spans="1:7">
      <c r="A10287" s="65"/>
      <c r="B10287" s="65"/>
      <c r="C10287" s="65"/>
      <c r="D10287" s="65"/>
      <c r="E10287" s="65"/>
      <c r="F10287" s="65"/>
      <c r="G10287" s="145"/>
    </row>
    <row r="10288" spans="1:7">
      <c r="A10288" s="65"/>
      <c r="B10288" s="65"/>
      <c r="C10288" s="65"/>
      <c r="D10288" s="65"/>
      <c r="E10288" s="65"/>
      <c r="F10288" s="65"/>
      <c r="G10288" s="145"/>
    </row>
    <row r="10289" spans="1:7">
      <c r="A10289" s="65"/>
      <c r="B10289" s="65"/>
      <c r="C10289" s="65"/>
      <c r="D10289" s="65"/>
      <c r="E10289" s="65"/>
      <c r="F10289" s="65"/>
      <c r="G10289" s="145"/>
    </row>
    <row r="10290" spans="1:7">
      <c r="A10290" s="65"/>
      <c r="B10290" s="65"/>
      <c r="C10290" s="65"/>
      <c r="D10290" s="65"/>
      <c r="E10290" s="65"/>
      <c r="F10290" s="65"/>
      <c r="G10290" s="145"/>
    </row>
    <row r="10291" spans="1:7">
      <c r="A10291" s="65"/>
      <c r="B10291" s="65"/>
      <c r="C10291" s="65"/>
      <c r="D10291" s="65"/>
      <c r="E10291" s="65"/>
      <c r="F10291" s="65"/>
      <c r="G10291" s="145"/>
    </row>
    <row r="10292" spans="1:7">
      <c r="A10292" s="65"/>
      <c r="B10292" s="65"/>
      <c r="C10292" s="65"/>
      <c r="D10292" s="65"/>
      <c r="E10292" s="65"/>
      <c r="F10292" s="65"/>
      <c r="G10292" s="145"/>
    </row>
    <row r="10293" spans="1:7">
      <c r="A10293" s="65"/>
      <c r="B10293" s="65"/>
      <c r="C10293" s="65"/>
      <c r="D10293" s="65"/>
      <c r="E10293" s="65"/>
      <c r="F10293" s="65"/>
      <c r="G10293" s="145"/>
    </row>
    <row r="10294" spans="1:7">
      <c r="A10294" s="65"/>
      <c r="B10294" s="65"/>
      <c r="C10294" s="65"/>
      <c r="D10294" s="65"/>
      <c r="E10294" s="65"/>
      <c r="F10294" s="65"/>
      <c r="G10294" s="145"/>
    </row>
    <row r="10295" spans="1:7">
      <c r="A10295" s="65"/>
      <c r="B10295" s="65"/>
      <c r="C10295" s="65"/>
      <c r="D10295" s="65"/>
      <c r="E10295" s="65"/>
      <c r="F10295" s="65"/>
      <c r="G10295" s="145"/>
    </row>
    <row r="10296" spans="1:7">
      <c r="A10296" s="65"/>
      <c r="B10296" s="65"/>
      <c r="C10296" s="65"/>
      <c r="D10296" s="65"/>
      <c r="E10296" s="65"/>
      <c r="F10296" s="65"/>
      <c r="G10296" s="145"/>
    </row>
    <row r="10297" spans="1:7">
      <c r="A10297" s="65"/>
      <c r="B10297" s="65"/>
      <c r="C10297" s="65"/>
      <c r="D10297" s="65"/>
      <c r="E10297" s="65"/>
      <c r="F10297" s="65"/>
      <c r="G10297" s="145"/>
    </row>
    <row r="10298" spans="1:7">
      <c r="A10298" s="65"/>
      <c r="B10298" s="65"/>
      <c r="C10298" s="65"/>
      <c r="D10298" s="65"/>
      <c r="E10298" s="65"/>
      <c r="F10298" s="65"/>
      <c r="G10298" s="145"/>
    </row>
    <row r="10299" spans="1:7">
      <c r="A10299" s="65"/>
      <c r="B10299" s="65"/>
      <c r="C10299" s="65"/>
      <c r="D10299" s="65"/>
      <c r="E10299" s="65"/>
      <c r="F10299" s="65"/>
      <c r="G10299" s="145"/>
    </row>
    <row r="10300" spans="1:7">
      <c r="A10300" s="65"/>
      <c r="B10300" s="65"/>
      <c r="C10300" s="65"/>
      <c r="D10300" s="65"/>
      <c r="E10300" s="65"/>
      <c r="F10300" s="65"/>
      <c r="G10300" s="145"/>
    </row>
    <row r="10301" spans="1:7">
      <c r="A10301" s="65"/>
      <c r="B10301" s="65"/>
      <c r="C10301" s="65"/>
      <c r="D10301" s="65"/>
      <c r="E10301" s="65"/>
      <c r="F10301" s="65"/>
      <c r="G10301" s="145"/>
    </row>
    <row r="10302" spans="1:7">
      <c r="A10302" s="65"/>
      <c r="B10302" s="65"/>
      <c r="C10302" s="65"/>
      <c r="D10302" s="65"/>
      <c r="E10302" s="65"/>
      <c r="F10302" s="65"/>
      <c r="G10302" s="145"/>
    </row>
    <row r="10303" spans="1:7">
      <c r="A10303" s="65"/>
      <c r="B10303" s="65"/>
      <c r="C10303" s="65"/>
      <c r="D10303" s="65"/>
      <c r="E10303" s="65"/>
      <c r="F10303" s="65"/>
      <c r="G10303" s="145"/>
    </row>
    <row r="10304" spans="1:7">
      <c r="A10304" s="65"/>
      <c r="B10304" s="65"/>
      <c r="C10304" s="65"/>
      <c r="D10304" s="65"/>
      <c r="E10304" s="65"/>
      <c r="F10304" s="65"/>
      <c r="G10304" s="145"/>
    </row>
    <row r="10305" spans="1:7">
      <c r="A10305" s="65"/>
      <c r="B10305" s="65"/>
      <c r="C10305" s="65"/>
      <c r="D10305" s="65"/>
      <c r="E10305" s="65"/>
      <c r="F10305" s="65"/>
      <c r="G10305" s="145"/>
    </row>
    <row r="10306" spans="1:7">
      <c r="A10306" s="65"/>
      <c r="B10306" s="65"/>
      <c r="C10306" s="65"/>
      <c r="D10306" s="65"/>
      <c r="E10306" s="65"/>
      <c r="F10306" s="65"/>
      <c r="G10306" s="145"/>
    </row>
    <row r="10307" spans="1:7">
      <c r="A10307" s="65"/>
      <c r="B10307" s="65"/>
      <c r="C10307" s="65"/>
      <c r="D10307" s="65"/>
      <c r="E10307" s="65"/>
      <c r="F10307" s="65"/>
      <c r="G10307" s="145"/>
    </row>
    <row r="10308" spans="1:7">
      <c r="A10308" s="65"/>
      <c r="B10308" s="65"/>
      <c r="C10308" s="65"/>
      <c r="D10308" s="65"/>
      <c r="E10308" s="65"/>
      <c r="F10308" s="65"/>
      <c r="G10308" s="145"/>
    </row>
    <row r="10309" spans="1:7">
      <c r="A10309" s="65"/>
      <c r="B10309" s="65"/>
      <c r="C10309" s="65"/>
      <c r="D10309" s="65"/>
      <c r="E10309" s="65"/>
      <c r="F10309" s="65"/>
      <c r="G10309" s="145"/>
    </row>
    <row r="10310" spans="1:7">
      <c r="A10310" s="65"/>
      <c r="B10310" s="65"/>
      <c r="C10310" s="65"/>
      <c r="D10310" s="65"/>
      <c r="E10310" s="65"/>
      <c r="F10310" s="65"/>
      <c r="G10310" s="145"/>
    </row>
    <row r="10311" spans="1:7">
      <c r="A10311" s="65"/>
      <c r="B10311" s="65"/>
      <c r="C10311" s="65"/>
      <c r="D10311" s="65"/>
      <c r="E10311" s="65"/>
      <c r="F10311" s="65"/>
      <c r="G10311" s="145"/>
    </row>
    <row r="10312" spans="1:7">
      <c r="A10312" s="65"/>
      <c r="B10312" s="65"/>
      <c r="C10312" s="65"/>
      <c r="D10312" s="65"/>
      <c r="E10312" s="65"/>
      <c r="F10312" s="65"/>
      <c r="G10312" s="145"/>
    </row>
    <row r="10313" spans="1:7">
      <c r="A10313" s="65"/>
      <c r="B10313" s="65"/>
      <c r="C10313" s="65"/>
      <c r="D10313" s="65"/>
      <c r="E10313" s="65"/>
      <c r="F10313" s="65"/>
      <c r="G10313" s="145"/>
    </row>
    <row r="10314" spans="1:7">
      <c r="A10314" s="65"/>
      <c r="B10314" s="65"/>
      <c r="C10314" s="65"/>
      <c r="D10314" s="65"/>
      <c r="E10314" s="65"/>
      <c r="F10314" s="65"/>
      <c r="G10314" s="145"/>
    </row>
    <row r="10315" spans="1:7">
      <c r="A10315" s="65"/>
      <c r="B10315" s="65"/>
      <c r="C10315" s="65"/>
      <c r="D10315" s="65"/>
      <c r="E10315" s="65"/>
      <c r="F10315" s="65"/>
      <c r="G10315" s="145"/>
    </row>
    <row r="10316" spans="1:7">
      <c r="A10316" s="65"/>
      <c r="B10316" s="65"/>
      <c r="C10316" s="65"/>
      <c r="D10316" s="65"/>
      <c r="E10316" s="65"/>
      <c r="F10316" s="65"/>
      <c r="G10316" s="145"/>
    </row>
    <row r="10317" spans="1:7">
      <c r="A10317" s="65"/>
      <c r="B10317" s="65"/>
      <c r="C10317" s="65"/>
      <c r="D10317" s="65"/>
      <c r="E10317" s="65"/>
      <c r="F10317" s="65"/>
      <c r="G10317" s="145"/>
    </row>
    <row r="10318" spans="1:7">
      <c r="A10318" s="65"/>
      <c r="B10318" s="65"/>
      <c r="C10318" s="65"/>
      <c r="D10318" s="65"/>
      <c r="E10318" s="65"/>
      <c r="F10318" s="65"/>
      <c r="G10318" s="145"/>
    </row>
    <row r="10319" spans="1:7">
      <c r="A10319" s="65"/>
      <c r="B10319" s="65"/>
      <c r="C10319" s="65"/>
      <c r="D10319" s="65"/>
      <c r="E10319" s="65"/>
      <c r="F10319" s="65"/>
      <c r="G10319" s="145"/>
    </row>
    <row r="10320" spans="1:7">
      <c r="A10320" s="65"/>
      <c r="B10320" s="65"/>
      <c r="C10320" s="65"/>
      <c r="D10320" s="65"/>
      <c r="E10320" s="65"/>
      <c r="F10320" s="65"/>
      <c r="G10320" s="145"/>
    </row>
    <row r="10321" spans="1:7">
      <c r="A10321" s="65"/>
      <c r="B10321" s="65"/>
      <c r="C10321" s="65"/>
      <c r="D10321" s="65"/>
      <c r="E10321" s="65"/>
      <c r="F10321" s="65"/>
      <c r="G10321" s="145"/>
    </row>
    <row r="10322" spans="1:7">
      <c r="A10322" s="65"/>
      <c r="B10322" s="65"/>
      <c r="C10322" s="65"/>
      <c r="D10322" s="65"/>
      <c r="E10322" s="65"/>
      <c r="F10322" s="65"/>
      <c r="G10322" s="145"/>
    </row>
    <row r="10323" spans="1:7">
      <c r="A10323" s="65"/>
      <c r="B10323" s="65"/>
      <c r="C10323" s="65"/>
      <c r="D10323" s="65"/>
      <c r="E10323" s="65"/>
      <c r="F10323" s="65"/>
      <c r="G10323" s="145"/>
    </row>
    <row r="10324" spans="1:7">
      <c r="A10324" s="65"/>
      <c r="B10324" s="65"/>
      <c r="C10324" s="65"/>
      <c r="D10324" s="65"/>
      <c r="E10324" s="65"/>
      <c r="F10324" s="65"/>
      <c r="G10324" s="145"/>
    </row>
    <row r="10325" spans="1:7">
      <c r="A10325" s="65"/>
      <c r="B10325" s="65"/>
      <c r="C10325" s="65"/>
      <c r="D10325" s="65"/>
      <c r="E10325" s="65"/>
      <c r="F10325" s="65"/>
      <c r="G10325" s="145"/>
    </row>
    <row r="10326" spans="1:7">
      <c r="A10326" s="65"/>
      <c r="B10326" s="65"/>
      <c r="C10326" s="65"/>
      <c r="D10326" s="65"/>
      <c r="E10326" s="65"/>
      <c r="F10326" s="65"/>
      <c r="G10326" s="145"/>
    </row>
    <row r="10327" spans="1:7">
      <c r="A10327" s="65"/>
      <c r="B10327" s="65"/>
      <c r="C10327" s="65"/>
      <c r="D10327" s="65"/>
      <c r="E10327" s="65"/>
      <c r="F10327" s="65"/>
      <c r="G10327" s="145"/>
    </row>
    <row r="10328" spans="1:7">
      <c r="A10328" s="65"/>
      <c r="B10328" s="65"/>
      <c r="C10328" s="65"/>
      <c r="D10328" s="65"/>
      <c r="E10328" s="65"/>
      <c r="F10328" s="65"/>
      <c r="G10328" s="145"/>
    </row>
    <row r="10329" spans="1:7">
      <c r="A10329" s="65"/>
      <c r="B10329" s="65"/>
      <c r="C10329" s="65"/>
      <c r="D10329" s="65"/>
      <c r="E10329" s="65"/>
      <c r="F10329" s="65"/>
      <c r="G10329" s="145"/>
    </row>
    <row r="10330" spans="1:7">
      <c r="A10330" s="65"/>
      <c r="B10330" s="65"/>
      <c r="C10330" s="65"/>
      <c r="D10330" s="65"/>
      <c r="E10330" s="65"/>
      <c r="F10330" s="65"/>
      <c r="G10330" s="145"/>
    </row>
    <row r="10331" spans="1:7">
      <c r="A10331" s="65"/>
      <c r="B10331" s="65"/>
      <c r="C10331" s="65"/>
      <c r="D10331" s="65"/>
      <c r="E10331" s="65"/>
      <c r="F10331" s="65"/>
      <c r="G10331" s="145"/>
    </row>
    <row r="10332" spans="1:7">
      <c r="A10332" s="65"/>
      <c r="B10332" s="65"/>
      <c r="C10332" s="65"/>
      <c r="D10332" s="65"/>
      <c r="E10332" s="65"/>
      <c r="F10332" s="65"/>
      <c r="G10332" s="145"/>
    </row>
    <row r="10333" spans="1:7">
      <c r="A10333" s="65"/>
      <c r="B10333" s="65"/>
      <c r="C10333" s="65"/>
      <c r="D10333" s="65"/>
      <c r="E10333" s="65"/>
      <c r="F10333" s="65"/>
      <c r="G10333" s="145"/>
    </row>
    <row r="10334" spans="1:7">
      <c r="A10334" s="65"/>
      <c r="B10334" s="65"/>
      <c r="C10334" s="65"/>
      <c r="D10334" s="65"/>
      <c r="E10334" s="65"/>
      <c r="F10334" s="65"/>
      <c r="G10334" s="145"/>
    </row>
    <row r="10335" spans="1:7">
      <c r="A10335" s="65"/>
      <c r="B10335" s="65"/>
      <c r="C10335" s="65"/>
      <c r="D10335" s="65"/>
      <c r="E10335" s="65"/>
      <c r="F10335" s="65"/>
      <c r="G10335" s="145"/>
    </row>
    <row r="10336" spans="1:7">
      <c r="A10336" s="65"/>
      <c r="B10336" s="65"/>
      <c r="C10336" s="65"/>
      <c r="D10336" s="65"/>
      <c r="E10336" s="65"/>
      <c r="F10336" s="65"/>
      <c r="G10336" s="145"/>
    </row>
    <row r="10337" spans="1:7">
      <c r="A10337" s="65"/>
      <c r="B10337" s="65"/>
      <c r="C10337" s="65"/>
      <c r="D10337" s="65"/>
      <c r="E10337" s="65"/>
      <c r="F10337" s="65"/>
      <c r="G10337" s="145"/>
    </row>
    <row r="10338" spans="1:7">
      <c r="A10338" s="65"/>
      <c r="B10338" s="65"/>
      <c r="C10338" s="65"/>
      <c r="D10338" s="65"/>
      <c r="E10338" s="65"/>
      <c r="F10338" s="65"/>
      <c r="G10338" s="145"/>
    </row>
    <row r="10339" spans="1:7">
      <c r="A10339" s="65"/>
      <c r="B10339" s="65"/>
      <c r="C10339" s="65"/>
      <c r="D10339" s="65"/>
      <c r="E10339" s="65"/>
      <c r="F10339" s="65"/>
      <c r="G10339" s="145"/>
    </row>
    <row r="10340" spans="1:7">
      <c r="A10340" s="65"/>
      <c r="B10340" s="65"/>
      <c r="C10340" s="65"/>
      <c r="D10340" s="65"/>
      <c r="E10340" s="65"/>
      <c r="F10340" s="65"/>
      <c r="G10340" s="145"/>
    </row>
    <row r="10341" spans="1:7">
      <c r="A10341" s="65"/>
      <c r="B10341" s="65"/>
      <c r="C10341" s="65"/>
      <c r="D10341" s="65"/>
      <c r="E10341" s="65"/>
      <c r="F10341" s="65"/>
      <c r="G10341" s="145"/>
    </row>
    <row r="10342" spans="1:7">
      <c r="A10342" s="65"/>
      <c r="B10342" s="65"/>
      <c r="C10342" s="65"/>
      <c r="D10342" s="65"/>
      <c r="E10342" s="65"/>
      <c r="F10342" s="65"/>
      <c r="G10342" s="145"/>
    </row>
    <row r="10343" spans="1:7">
      <c r="A10343" s="65"/>
      <c r="B10343" s="65"/>
      <c r="C10343" s="65"/>
      <c r="D10343" s="65"/>
      <c r="E10343" s="65"/>
      <c r="F10343" s="65"/>
      <c r="G10343" s="145"/>
    </row>
    <row r="10344" spans="1:7">
      <c r="A10344" s="65"/>
      <c r="B10344" s="65"/>
      <c r="C10344" s="65"/>
      <c r="D10344" s="65"/>
      <c r="E10344" s="65"/>
      <c r="F10344" s="65"/>
      <c r="G10344" s="145"/>
    </row>
    <row r="10345" spans="1:7">
      <c r="A10345" s="65"/>
      <c r="B10345" s="65"/>
      <c r="C10345" s="65"/>
      <c r="D10345" s="65"/>
      <c r="E10345" s="65"/>
      <c r="F10345" s="65"/>
      <c r="G10345" s="145"/>
    </row>
    <row r="10346" spans="1:7">
      <c r="A10346" s="65"/>
      <c r="B10346" s="65"/>
      <c r="C10346" s="65"/>
      <c r="D10346" s="65"/>
      <c r="E10346" s="65"/>
      <c r="F10346" s="65"/>
      <c r="G10346" s="145"/>
    </row>
    <row r="10347" spans="1:7">
      <c r="A10347" s="65"/>
      <c r="B10347" s="65"/>
      <c r="C10347" s="65"/>
      <c r="D10347" s="65"/>
      <c r="E10347" s="65"/>
      <c r="F10347" s="65"/>
      <c r="G10347" s="145"/>
    </row>
    <row r="10348" spans="1:7">
      <c r="A10348" s="65"/>
      <c r="B10348" s="65"/>
      <c r="C10348" s="65"/>
      <c r="D10348" s="65"/>
      <c r="E10348" s="65"/>
      <c r="F10348" s="65"/>
      <c r="G10348" s="145"/>
    </row>
    <row r="10349" spans="1:7">
      <c r="A10349" s="65"/>
      <c r="B10349" s="65"/>
      <c r="C10349" s="65"/>
      <c r="D10349" s="65"/>
      <c r="E10349" s="65"/>
      <c r="F10349" s="65"/>
      <c r="G10349" s="145"/>
    </row>
    <row r="10350" spans="1:7">
      <c r="A10350" s="65"/>
      <c r="B10350" s="65"/>
      <c r="C10350" s="65"/>
      <c r="D10350" s="65"/>
      <c r="E10350" s="65"/>
      <c r="F10350" s="65"/>
      <c r="G10350" s="145"/>
    </row>
    <row r="10351" spans="1:7">
      <c r="A10351" s="65"/>
      <c r="B10351" s="65"/>
      <c r="C10351" s="65"/>
      <c r="D10351" s="65"/>
      <c r="E10351" s="65"/>
      <c r="F10351" s="65"/>
      <c r="G10351" s="145"/>
    </row>
    <row r="10352" spans="1:7">
      <c r="A10352" s="65"/>
      <c r="B10352" s="65"/>
      <c r="C10352" s="65"/>
      <c r="D10352" s="65"/>
      <c r="E10352" s="65"/>
      <c r="F10352" s="65"/>
      <c r="G10352" s="145"/>
    </row>
    <row r="10353" spans="1:7">
      <c r="A10353" s="65"/>
      <c r="B10353" s="65"/>
      <c r="C10353" s="65"/>
      <c r="D10353" s="65"/>
      <c r="E10353" s="65"/>
      <c r="F10353" s="65"/>
      <c r="G10353" s="145"/>
    </row>
    <row r="10354" spans="1:7">
      <c r="A10354" s="65"/>
      <c r="B10354" s="65"/>
      <c r="C10354" s="65"/>
      <c r="D10354" s="65"/>
      <c r="E10354" s="65"/>
      <c r="F10354" s="65"/>
      <c r="G10354" s="145"/>
    </row>
    <row r="10355" spans="1:7">
      <c r="A10355" s="65"/>
      <c r="B10355" s="65"/>
      <c r="C10355" s="65"/>
      <c r="D10355" s="65"/>
      <c r="E10355" s="65"/>
      <c r="F10355" s="65"/>
      <c r="G10355" s="145"/>
    </row>
    <row r="10356" spans="1:7">
      <c r="A10356" s="65"/>
      <c r="B10356" s="65"/>
      <c r="C10356" s="65"/>
      <c r="D10356" s="65"/>
      <c r="E10356" s="65"/>
      <c r="F10356" s="65"/>
      <c r="G10356" s="145"/>
    </row>
    <row r="10357" spans="1:7">
      <c r="A10357" s="65"/>
      <c r="B10357" s="65"/>
      <c r="C10357" s="65"/>
      <c r="D10357" s="65"/>
      <c r="E10357" s="65"/>
      <c r="F10357" s="65"/>
      <c r="G10357" s="145"/>
    </row>
    <row r="10358" spans="1:7">
      <c r="A10358" s="65"/>
      <c r="B10358" s="65"/>
      <c r="C10358" s="65"/>
      <c r="D10358" s="65"/>
      <c r="E10358" s="65"/>
      <c r="F10358" s="65"/>
      <c r="G10358" s="145"/>
    </row>
    <row r="10359" spans="1:7">
      <c r="A10359" s="65"/>
      <c r="B10359" s="65"/>
      <c r="C10359" s="65"/>
      <c r="D10359" s="65"/>
      <c r="E10359" s="65"/>
      <c r="F10359" s="65"/>
      <c r="G10359" s="145"/>
    </row>
    <row r="10360" spans="1:7">
      <c r="A10360" s="65"/>
      <c r="B10360" s="65"/>
      <c r="C10360" s="65"/>
      <c r="D10360" s="65"/>
      <c r="E10360" s="65"/>
      <c r="F10360" s="65"/>
      <c r="G10360" s="145"/>
    </row>
    <row r="10361" spans="1:7">
      <c r="A10361" s="65"/>
      <c r="B10361" s="65"/>
      <c r="C10361" s="65"/>
      <c r="D10361" s="65"/>
      <c r="E10361" s="65"/>
      <c r="F10361" s="65"/>
      <c r="G10361" s="145"/>
    </row>
    <row r="10362" spans="1:7">
      <c r="A10362" s="65"/>
      <c r="B10362" s="65"/>
      <c r="C10362" s="65"/>
      <c r="D10362" s="65"/>
      <c r="E10362" s="65"/>
      <c r="F10362" s="65"/>
      <c r="G10362" s="145"/>
    </row>
    <row r="10363" spans="1:7">
      <c r="A10363" s="65"/>
      <c r="B10363" s="65"/>
      <c r="C10363" s="65"/>
      <c r="D10363" s="65"/>
      <c r="E10363" s="65"/>
      <c r="F10363" s="65"/>
      <c r="G10363" s="145"/>
    </row>
    <row r="10364" spans="1:7">
      <c r="A10364" s="65"/>
      <c r="B10364" s="65"/>
      <c r="C10364" s="65"/>
      <c r="D10364" s="65"/>
      <c r="E10364" s="65"/>
      <c r="F10364" s="65"/>
      <c r="G10364" s="145"/>
    </row>
    <row r="10365" spans="1:7">
      <c r="A10365" s="65"/>
      <c r="B10365" s="65"/>
      <c r="C10365" s="65"/>
      <c r="D10365" s="65"/>
      <c r="E10365" s="65"/>
      <c r="F10365" s="65"/>
      <c r="G10365" s="145"/>
    </row>
    <row r="10366" spans="1:7">
      <c r="A10366" s="65"/>
      <c r="B10366" s="65"/>
      <c r="C10366" s="65"/>
      <c r="D10366" s="65"/>
      <c r="E10366" s="65"/>
      <c r="F10366" s="65"/>
      <c r="G10366" s="145"/>
    </row>
    <row r="10367" spans="1:7">
      <c r="A10367" s="65"/>
      <c r="B10367" s="65"/>
      <c r="C10367" s="65"/>
      <c r="D10367" s="65"/>
      <c r="E10367" s="65"/>
      <c r="F10367" s="65"/>
      <c r="G10367" s="145"/>
    </row>
    <row r="10368" spans="1:7">
      <c r="A10368" s="65"/>
      <c r="B10368" s="65"/>
      <c r="C10368" s="65"/>
      <c r="D10368" s="65"/>
      <c r="E10368" s="65"/>
      <c r="F10368" s="65"/>
      <c r="G10368" s="145"/>
    </row>
    <row r="10369" spans="1:7">
      <c r="A10369" s="65"/>
      <c r="B10369" s="65"/>
      <c r="C10369" s="65"/>
      <c r="D10369" s="65"/>
      <c r="E10369" s="65"/>
      <c r="F10369" s="65"/>
      <c r="G10369" s="145"/>
    </row>
    <row r="10370" spans="1:7">
      <c r="A10370" s="65"/>
      <c r="B10370" s="65"/>
      <c r="C10370" s="65"/>
      <c r="D10370" s="65"/>
      <c r="E10370" s="65"/>
      <c r="F10370" s="65"/>
      <c r="G10370" s="145"/>
    </row>
    <row r="10371" spans="1:7">
      <c r="A10371" s="65"/>
      <c r="B10371" s="65"/>
      <c r="C10371" s="65"/>
      <c r="D10371" s="65"/>
      <c r="E10371" s="65"/>
      <c r="F10371" s="65"/>
      <c r="G10371" s="145"/>
    </row>
    <row r="10372" spans="1:7">
      <c r="A10372" s="65"/>
      <c r="B10372" s="65"/>
      <c r="C10372" s="65"/>
      <c r="D10372" s="65"/>
      <c r="E10372" s="65"/>
      <c r="F10372" s="65"/>
      <c r="G10372" s="145"/>
    </row>
    <row r="10373" spans="1:7">
      <c r="A10373" s="65"/>
      <c r="B10373" s="65"/>
      <c r="C10373" s="65"/>
      <c r="D10373" s="65"/>
      <c r="E10373" s="65"/>
      <c r="F10373" s="65"/>
      <c r="G10373" s="145"/>
    </row>
    <row r="10374" spans="1:7">
      <c r="A10374" s="65"/>
      <c r="B10374" s="65"/>
      <c r="C10374" s="65"/>
      <c r="D10374" s="65"/>
      <c r="E10374" s="65"/>
      <c r="F10374" s="65"/>
      <c r="G10374" s="145"/>
    </row>
    <row r="10375" spans="1:7">
      <c r="A10375" s="65"/>
      <c r="B10375" s="65"/>
      <c r="C10375" s="65"/>
      <c r="D10375" s="65"/>
      <c r="E10375" s="65"/>
      <c r="F10375" s="65"/>
      <c r="G10375" s="145"/>
    </row>
    <row r="10376" spans="1:7">
      <c r="A10376" s="65"/>
      <c r="B10376" s="65"/>
      <c r="C10376" s="65"/>
      <c r="D10376" s="65"/>
      <c r="E10376" s="65"/>
      <c r="F10376" s="65"/>
      <c r="G10376" s="145"/>
    </row>
    <row r="10377" spans="1:7">
      <c r="A10377" s="65"/>
      <c r="B10377" s="65"/>
      <c r="C10377" s="65"/>
      <c r="D10377" s="65"/>
      <c r="E10377" s="65"/>
      <c r="F10377" s="65"/>
      <c r="G10377" s="145"/>
    </row>
    <row r="10378" spans="1:7">
      <c r="A10378" s="65"/>
      <c r="B10378" s="65"/>
      <c r="C10378" s="65"/>
      <c r="D10378" s="65"/>
      <c r="E10378" s="65"/>
      <c r="F10378" s="65"/>
      <c r="G10378" s="145"/>
    </row>
    <row r="10379" spans="1:7">
      <c r="A10379" s="65"/>
      <c r="B10379" s="65"/>
      <c r="C10379" s="65"/>
      <c r="D10379" s="65"/>
      <c r="E10379" s="65"/>
      <c r="F10379" s="65"/>
      <c r="G10379" s="145"/>
    </row>
    <row r="10380" spans="1:7">
      <c r="A10380" s="65"/>
      <c r="B10380" s="65"/>
      <c r="C10380" s="65"/>
      <c r="D10380" s="65"/>
      <c r="E10380" s="65"/>
      <c r="F10380" s="65"/>
      <c r="G10380" s="145"/>
    </row>
    <row r="10381" spans="1:7">
      <c r="A10381" s="65"/>
      <c r="B10381" s="65"/>
      <c r="C10381" s="65"/>
      <c r="D10381" s="65"/>
      <c r="E10381" s="65"/>
      <c r="F10381" s="65"/>
      <c r="G10381" s="145"/>
    </row>
    <row r="10382" spans="1:7">
      <c r="A10382" s="65"/>
      <c r="B10382" s="65"/>
      <c r="C10382" s="65"/>
      <c r="D10382" s="65"/>
      <c r="E10382" s="65"/>
      <c r="F10382" s="65"/>
      <c r="G10382" s="145"/>
    </row>
    <row r="10383" spans="1:7">
      <c r="A10383" s="65"/>
      <c r="B10383" s="65"/>
      <c r="C10383" s="65"/>
      <c r="D10383" s="65"/>
      <c r="E10383" s="65"/>
      <c r="F10383" s="65"/>
      <c r="G10383" s="145"/>
    </row>
    <row r="10384" spans="1:7">
      <c r="A10384" s="65"/>
      <c r="B10384" s="65"/>
      <c r="C10384" s="65"/>
      <c r="D10384" s="65"/>
      <c r="E10384" s="65"/>
      <c r="F10384" s="65"/>
      <c r="G10384" s="145"/>
    </row>
    <row r="10385" spans="1:7">
      <c r="A10385" s="65"/>
      <c r="B10385" s="65"/>
      <c r="C10385" s="65"/>
      <c r="D10385" s="65"/>
      <c r="E10385" s="65"/>
      <c r="F10385" s="65"/>
      <c r="G10385" s="145"/>
    </row>
    <row r="10386" spans="1:7">
      <c r="A10386" s="65"/>
      <c r="B10386" s="65"/>
      <c r="C10386" s="65"/>
      <c r="D10386" s="65"/>
      <c r="E10386" s="65"/>
      <c r="F10386" s="65"/>
      <c r="G10386" s="145"/>
    </row>
    <row r="10387" spans="1:7">
      <c r="A10387" s="65"/>
      <c r="B10387" s="65"/>
      <c r="C10387" s="65"/>
      <c r="D10387" s="65"/>
      <c r="E10387" s="65"/>
      <c r="F10387" s="65"/>
      <c r="G10387" s="145"/>
    </row>
    <row r="10388" spans="1:7">
      <c r="A10388" s="65"/>
      <c r="B10388" s="65"/>
      <c r="C10388" s="65"/>
      <c r="D10388" s="65"/>
      <c r="E10388" s="65"/>
      <c r="F10388" s="65"/>
      <c r="G10388" s="145"/>
    </row>
    <row r="10389" spans="1:7">
      <c r="A10389" s="65"/>
      <c r="B10389" s="65"/>
      <c r="C10389" s="65"/>
      <c r="D10389" s="65"/>
      <c r="E10389" s="65"/>
      <c r="F10389" s="65"/>
      <c r="G10389" s="145"/>
    </row>
    <row r="10390" spans="1:7">
      <c r="A10390" s="65"/>
      <c r="B10390" s="65"/>
      <c r="C10390" s="65"/>
      <c r="D10390" s="65"/>
      <c r="E10390" s="65"/>
      <c r="F10390" s="65"/>
      <c r="G10390" s="145"/>
    </row>
    <row r="10391" spans="1:7">
      <c r="A10391" s="65"/>
      <c r="B10391" s="65"/>
      <c r="C10391" s="65"/>
      <c r="D10391" s="65"/>
      <c r="E10391" s="65"/>
      <c r="F10391" s="65"/>
      <c r="G10391" s="145"/>
    </row>
    <row r="10392" spans="1:7">
      <c r="A10392" s="65"/>
      <c r="B10392" s="65"/>
      <c r="C10392" s="65"/>
      <c r="D10392" s="65"/>
      <c r="E10392" s="65"/>
      <c r="F10392" s="65"/>
      <c r="G10392" s="145"/>
    </row>
    <row r="10393" spans="1:7">
      <c r="A10393" s="65"/>
      <c r="B10393" s="65"/>
      <c r="C10393" s="65"/>
      <c r="D10393" s="65"/>
      <c r="E10393" s="65"/>
      <c r="F10393" s="65"/>
      <c r="G10393" s="145"/>
    </row>
    <row r="10394" spans="1:7">
      <c r="A10394" s="65"/>
      <c r="B10394" s="65"/>
      <c r="C10394" s="65"/>
      <c r="D10394" s="65"/>
      <c r="E10394" s="65"/>
      <c r="F10394" s="65"/>
      <c r="G10394" s="145"/>
    </row>
    <row r="10395" spans="1:7">
      <c r="A10395" s="65"/>
      <c r="B10395" s="65"/>
      <c r="C10395" s="65"/>
      <c r="D10395" s="65"/>
      <c r="E10395" s="65"/>
      <c r="F10395" s="65"/>
      <c r="G10395" s="145"/>
    </row>
    <row r="10396" spans="1:7">
      <c r="A10396" s="65"/>
      <c r="B10396" s="65"/>
      <c r="C10396" s="65"/>
      <c r="D10396" s="65"/>
      <c r="E10396" s="65"/>
      <c r="F10396" s="65"/>
      <c r="G10396" s="145"/>
    </row>
    <row r="10397" spans="1:7">
      <c r="A10397" s="65"/>
      <c r="B10397" s="65"/>
      <c r="C10397" s="65"/>
      <c r="D10397" s="65"/>
      <c r="E10397" s="65"/>
      <c r="F10397" s="65"/>
      <c r="G10397" s="145"/>
    </row>
    <row r="10398" spans="1:7">
      <c r="A10398" s="65"/>
      <c r="B10398" s="65"/>
      <c r="C10398" s="65"/>
      <c r="D10398" s="65"/>
      <c r="E10398" s="65"/>
      <c r="F10398" s="65"/>
      <c r="G10398" s="145"/>
    </row>
    <row r="10399" spans="1:7">
      <c r="A10399" s="65"/>
      <c r="B10399" s="65"/>
      <c r="C10399" s="65"/>
      <c r="D10399" s="65"/>
      <c r="E10399" s="65"/>
      <c r="F10399" s="65"/>
      <c r="G10399" s="145"/>
    </row>
    <row r="10400" spans="1:7">
      <c r="A10400" s="65"/>
      <c r="B10400" s="65"/>
      <c r="C10400" s="65"/>
      <c r="D10400" s="65"/>
      <c r="E10400" s="65"/>
      <c r="F10400" s="65"/>
      <c r="G10400" s="145"/>
    </row>
    <row r="10401" spans="1:7">
      <c r="A10401" s="65"/>
      <c r="B10401" s="65"/>
      <c r="C10401" s="65"/>
      <c r="D10401" s="65"/>
      <c r="E10401" s="65"/>
      <c r="F10401" s="65"/>
      <c r="G10401" s="145"/>
    </row>
    <row r="10402" spans="1:7">
      <c r="A10402" s="65"/>
      <c r="B10402" s="65"/>
      <c r="C10402" s="65"/>
      <c r="D10402" s="65"/>
      <c r="E10402" s="65"/>
      <c r="F10402" s="65"/>
      <c r="G10402" s="145"/>
    </row>
    <row r="10403" spans="1:7">
      <c r="A10403" s="65"/>
      <c r="B10403" s="65"/>
      <c r="C10403" s="65"/>
      <c r="D10403" s="65"/>
      <c r="E10403" s="65"/>
      <c r="F10403" s="65"/>
      <c r="G10403" s="145"/>
    </row>
    <row r="10404" spans="1:7">
      <c r="A10404" s="65"/>
      <c r="B10404" s="65"/>
      <c r="C10404" s="65"/>
      <c r="D10404" s="65"/>
      <c r="E10404" s="65"/>
      <c r="F10404" s="65"/>
      <c r="G10404" s="145"/>
    </row>
    <row r="10405" spans="1:7">
      <c r="A10405" s="65"/>
      <c r="B10405" s="65"/>
      <c r="C10405" s="65"/>
      <c r="D10405" s="65"/>
      <c r="E10405" s="65"/>
      <c r="F10405" s="65"/>
      <c r="G10405" s="145"/>
    </row>
    <row r="10406" spans="1:7">
      <c r="A10406" s="65"/>
      <c r="B10406" s="65"/>
      <c r="C10406" s="65"/>
      <c r="D10406" s="65"/>
      <c r="E10406" s="65"/>
      <c r="F10406" s="65"/>
      <c r="G10406" s="145"/>
    </row>
    <row r="10407" spans="1:7">
      <c r="A10407" s="65"/>
      <c r="B10407" s="65"/>
      <c r="C10407" s="65"/>
      <c r="D10407" s="65"/>
      <c r="E10407" s="65"/>
      <c r="F10407" s="65"/>
      <c r="G10407" s="145"/>
    </row>
    <row r="10408" spans="1:7">
      <c r="A10408" s="65"/>
      <c r="B10408" s="65"/>
      <c r="C10408" s="65"/>
      <c r="D10408" s="65"/>
      <c r="E10408" s="65"/>
      <c r="F10408" s="65"/>
      <c r="G10408" s="145"/>
    </row>
    <row r="10409" spans="1:7">
      <c r="A10409" s="65"/>
      <c r="B10409" s="65"/>
      <c r="C10409" s="65"/>
      <c r="D10409" s="65"/>
      <c r="E10409" s="65"/>
      <c r="F10409" s="65"/>
      <c r="G10409" s="145"/>
    </row>
    <row r="10410" spans="1:7">
      <c r="A10410" s="65"/>
      <c r="B10410" s="65"/>
      <c r="C10410" s="65"/>
      <c r="D10410" s="65"/>
      <c r="E10410" s="65"/>
      <c r="F10410" s="65"/>
      <c r="G10410" s="145"/>
    </row>
    <row r="10411" spans="1:7">
      <c r="A10411" s="65"/>
      <c r="B10411" s="65"/>
      <c r="C10411" s="65"/>
      <c r="D10411" s="65"/>
      <c r="E10411" s="65"/>
      <c r="F10411" s="65"/>
      <c r="G10411" s="145"/>
    </row>
    <row r="10412" spans="1:7">
      <c r="A10412" s="65"/>
      <c r="B10412" s="65"/>
      <c r="C10412" s="65"/>
      <c r="D10412" s="65"/>
      <c r="E10412" s="65"/>
      <c r="F10412" s="65"/>
      <c r="G10412" s="145"/>
    </row>
    <row r="10413" spans="1:7">
      <c r="A10413" s="65"/>
      <c r="B10413" s="65"/>
      <c r="C10413" s="65"/>
      <c r="D10413" s="65"/>
      <c r="E10413" s="65"/>
      <c r="F10413" s="65"/>
      <c r="G10413" s="145"/>
    </row>
    <row r="10414" spans="1:7">
      <c r="A10414" s="65"/>
      <c r="B10414" s="65"/>
      <c r="C10414" s="65"/>
      <c r="D10414" s="65"/>
      <c r="E10414" s="65"/>
      <c r="F10414" s="65"/>
      <c r="G10414" s="145"/>
    </row>
    <row r="10415" spans="1:7">
      <c r="A10415" s="65"/>
      <c r="B10415" s="65"/>
      <c r="C10415" s="65"/>
      <c r="D10415" s="65"/>
      <c r="E10415" s="65"/>
      <c r="F10415" s="65"/>
      <c r="G10415" s="145"/>
    </row>
    <row r="10416" spans="1:7">
      <c r="A10416" s="65"/>
      <c r="B10416" s="65"/>
      <c r="C10416" s="65"/>
      <c r="D10416" s="65"/>
      <c r="E10416" s="65"/>
      <c r="F10416" s="65"/>
      <c r="G10416" s="145"/>
    </row>
    <row r="10417" spans="1:7">
      <c r="A10417" s="65"/>
      <c r="B10417" s="65"/>
      <c r="C10417" s="65"/>
      <c r="D10417" s="65"/>
      <c r="E10417" s="65"/>
      <c r="F10417" s="65"/>
      <c r="G10417" s="145"/>
    </row>
    <row r="10418" spans="1:7">
      <c r="A10418" s="65"/>
      <c r="B10418" s="65"/>
      <c r="C10418" s="65"/>
      <c r="D10418" s="65"/>
      <c r="E10418" s="65"/>
      <c r="F10418" s="65"/>
      <c r="G10418" s="145"/>
    </row>
    <row r="10419" spans="1:7">
      <c r="A10419" s="65"/>
      <c r="B10419" s="65"/>
      <c r="C10419" s="65"/>
      <c r="D10419" s="65"/>
      <c r="E10419" s="65"/>
      <c r="F10419" s="65"/>
      <c r="G10419" s="145"/>
    </row>
    <row r="10420" spans="1:7">
      <c r="A10420" s="65"/>
      <c r="B10420" s="65"/>
      <c r="C10420" s="65"/>
      <c r="D10420" s="65"/>
      <c r="E10420" s="65"/>
      <c r="F10420" s="65"/>
      <c r="G10420" s="145"/>
    </row>
    <row r="10421" spans="1:7">
      <c r="A10421" s="65"/>
      <c r="B10421" s="65"/>
      <c r="C10421" s="65"/>
      <c r="D10421" s="65"/>
      <c r="E10421" s="65"/>
      <c r="F10421" s="65"/>
      <c r="G10421" s="145"/>
    </row>
    <row r="10422" spans="1:7">
      <c r="A10422" s="65"/>
      <c r="B10422" s="65"/>
      <c r="C10422" s="65"/>
      <c r="D10422" s="65"/>
      <c r="E10422" s="65"/>
      <c r="F10422" s="65"/>
      <c r="G10422" s="145"/>
    </row>
    <row r="10423" spans="1:7">
      <c r="A10423" s="65"/>
      <c r="B10423" s="65"/>
      <c r="C10423" s="65"/>
      <c r="D10423" s="65"/>
      <c r="E10423" s="65"/>
      <c r="F10423" s="65"/>
      <c r="G10423" s="145"/>
    </row>
    <row r="10424" spans="1:7">
      <c r="A10424" s="65"/>
      <c r="B10424" s="65"/>
      <c r="C10424" s="65"/>
      <c r="D10424" s="65"/>
      <c r="E10424" s="65"/>
      <c r="F10424" s="65"/>
      <c r="G10424" s="145"/>
    </row>
    <row r="10425" spans="1:7">
      <c r="A10425" s="65"/>
      <c r="B10425" s="65"/>
      <c r="C10425" s="65"/>
      <c r="D10425" s="65"/>
      <c r="E10425" s="65"/>
      <c r="F10425" s="65"/>
      <c r="G10425" s="145"/>
    </row>
    <row r="10426" spans="1:7">
      <c r="A10426" s="65"/>
      <c r="B10426" s="65"/>
      <c r="C10426" s="65"/>
      <c r="D10426" s="65"/>
      <c r="E10426" s="65"/>
      <c r="F10426" s="65"/>
      <c r="G10426" s="145"/>
    </row>
    <row r="10427" spans="1:7">
      <c r="A10427" s="65"/>
      <c r="B10427" s="65"/>
      <c r="C10427" s="65"/>
      <c r="D10427" s="65"/>
      <c r="E10427" s="65"/>
      <c r="F10427" s="65"/>
      <c r="G10427" s="145"/>
    </row>
    <row r="10428" spans="1:7">
      <c r="A10428" s="65"/>
      <c r="B10428" s="65"/>
      <c r="C10428" s="65"/>
      <c r="D10428" s="65"/>
      <c r="E10428" s="65"/>
      <c r="F10428" s="65"/>
      <c r="G10428" s="145"/>
    </row>
    <row r="10429" spans="1:7">
      <c r="A10429" s="65"/>
      <c r="B10429" s="65"/>
      <c r="C10429" s="65"/>
      <c r="D10429" s="65"/>
      <c r="E10429" s="65"/>
      <c r="F10429" s="65"/>
      <c r="G10429" s="145"/>
    </row>
    <row r="10430" spans="1:7">
      <c r="A10430" s="65"/>
      <c r="B10430" s="65"/>
      <c r="C10430" s="65"/>
      <c r="D10430" s="65"/>
      <c r="E10430" s="65"/>
      <c r="F10430" s="65"/>
      <c r="G10430" s="145"/>
    </row>
    <row r="10431" spans="1:7">
      <c r="A10431" s="65"/>
      <c r="B10431" s="65"/>
      <c r="C10431" s="65"/>
      <c r="D10431" s="65"/>
      <c r="E10431" s="65"/>
      <c r="F10431" s="65"/>
      <c r="G10431" s="145"/>
    </row>
    <row r="10432" spans="1:7">
      <c r="A10432" s="65"/>
      <c r="B10432" s="65"/>
      <c r="C10432" s="65"/>
      <c r="D10432" s="65"/>
      <c r="E10432" s="65"/>
      <c r="F10432" s="65"/>
      <c r="G10432" s="145"/>
    </row>
    <row r="10433" spans="1:7">
      <c r="A10433" s="65"/>
      <c r="B10433" s="65"/>
      <c r="C10433" s="65"/>
      <c r="D10433" s="65"/>
      <c r="E10433" s="65"/>
      <c r="F10433" s="65"/>
      <c r="G10433" s="145"/>
    </row>
    <row r="10434" spans="1:7">
      <c r="A10434" s="65"/>
      <c r="B10434" s="65"/>
      <c r="C10434" s="65"/>
      <c r="D10434" s="65"/>
      <c r="E10434" s="65"/>
      <c r="F10434" s="65"/>
      <c r="G10434" s="145"/>
    </row>
    <row r="10435" spans="1:7">
      <c r="A10435" s="65"/>
      <c r="B10435" s="65"/>
      <c r="C10435" s="65"/>
      <c r="D10435" s="65"/>
      <c r="E10435" s="65"/>
      <c r="F10435" s="65"/>
      <c r="G10435" s="145"/>
    </row>
    <row r="10436" spans="1:7">
      <c r="A10436" s="65"/>
      <c r="B10436" s="65"/>
      <c r="C10436" s="65"/>
      <c r="D10436" s="65"/>
      <c r="E10436" s="65"/>
      <c r="F10436" s="65"/>
      <c r="G10436" s="145"/>
    </row>
    <row r="10437" spans="1:7">
      <c r="A10437" s="65"/>
      <c r="B10437" s="65"/>
      <c r="C10437" s="65"/>
      <c r="D10437" s="65"/>
      <c r="E10437" s="65"/>
      <c r="F10437" s="65"/>
      <c r="G10437" s="145"/>
    </row>
    <row r="10438" spans="1:7">
      <c r="A10438" s="65"/>
      <c r="B10438" s="65"/>
      <c r="C10438" s="65"/>
      <c r="D10438" s="65"/>
      <c r="E10438" s="65"/>
      <c r="F10438" s="65"/>
      <c r="G10438" s="145"/>
    </row>
    <row r="10439" spans="1:7">
      <c r="A10439" s="65"/>
      <c r="B10439" s="65"/>
      <c r="C10439" s="65"/>
      <c r="D10439" s="65"/>
      <c r="E10439" s="65"/>
      <c r="F10439" s="65"/>
      <c r="G10439" s="145"/>
    </row>
    <row r="10440" spans="1:7">
      <c r="A10440" s="65"/>
      <c r="B10440" s="65"/>
      <c r="C10440" s="65"/>
      <c r="D10440" s="65"/>
      <c r="E10440" s="65"/>
      <c r="F10440" s="65"/>
      <c r="G10440" s="145"/>
    </row>
    <row r="10441" spans="1:7">
      <c r="A10441" s="65"/>
      <c r="B10441" s="65"/>
      <c r="C10441" s="65"/>
      <c r="D10441" s="65"/>
      <c r="E10441" s="65"/>
      <c r="F10441" s="65"/>
      <c r="G10441" s="145"/>
    </row>
    <row r="10442" spans="1:7">
      <c r="A10442" s="65"/>
      <c r="B10442" s="65"/>
      <c r="C10442" s="65"/>
      <c r="D10442" s="65"/>
      <c r="E10442" s="65"/>
      <c r="F10442" s="65"/>
      <c r="G10442" s="145"/>
    </row>
    <row r="10443" spans="1:7">
      <c r="A10443" s="65"/>
      <c r="B10443" s="65"/>
      <c r="C10443" s="65"/>
      <c r="D10443" s="65"/>
      <c r="E10443" s="65"/>
      <c r="F10443" s="65"/>
      <c r="G10443" s="145"/>
    </row>
    <row r="10444" spans="1:7">
      <c r="A10444" s="65"/>
      <c r="B10444" s="65"/>
      <c r="C10444" s="65"/>
      <c r="D10444" s="65"/>
      <c r="E10444" s="65"/>
      <c r="F10444" s="65"/>
      <c r="G10444" s="145"/>
    </row>
    <row r="10445" spans="1:7">
      <c r="A10445" s="65"/>
      <c r="B10445" s="65"/>
      <c r="C10445" s="65"/>
      <c r="D10445" s="65"/>
      <c r="E10445" s="65"/>
      <c r="F10445" s="65"/>
      <c r="G10445" s="145"/>
    </row>
    <row r="10446" spans="1:7">
      <c r="A10446" s="65"/>
      <c r="B10446" s="65"/>
      <c r="C10446" s="65"/>
      <c r="D10446" s="65"/>
      <c r="E10446" s="65"/>
      <c r="F10446" s="65"/>
      <c r="G10446" s="145"/>
    </row>
    <row r="10447" spans="1:7">
      <c r="A10447" s="65"/>
      <c r="B10447" s="65"/>
      <c r="C10447" s="65"/>
      <c r="D10447" s="65"/>
      <c r="E10447" s="65"/>
      <c r="F10447" s="65"/>
      <c r="G10447" s="145"/>
    </row>
    <row r="10448" spans="1:7">
      <c r="A10448" s="65"/>
      <c r="B10448" s="65"/>
      <c r="C10448" s="65"/>
      <c r="D10448" s="65"/>
      <c r="E10448" s="65"/>
      <c r="F10448" s="65"/>
      <c r="G10448" s="145"/>
    </row>
    <row r="10449" spans="1:7">
      <c r="A10449" s="65"/>
      <c r="B10449" s="65"/>
      <c r="C10449" s="65"/>
      <c r="D10449" s="65"/>
      <c r="E10449" s="65"/>
      <c r="F10449" s="65"/>
      <c r="G10449" s="145"/>
    </row>
    <row r="10450" spans="1:7">
      <c r="A10450" s="65"/>
      <c r="B10450" s="65"/>
      <c r="C10450" s="65"/>
      <c r="D10450" s="65"/>
      <c r="E10450" s="65"/>
      <c r="F10450" s="65"/>
      <c r="G10450" s="145"/>
    </row>
    <row r="10451" spans="1:7">
      <c r="A10451" s="65"/>
      <c r="B10451" s="65"/>
      <c r="C10451" s="65"/>
      <c r="D10451" s="65"/>
      <c r="E10451" s="65"/>
      <c r="F10451" s="65"/>
      <c r="G10451" s="145"/>
    </row>
    <row r="10452" spans="1:7">
      <c r="A10452" s="65"/>
      <c r="B10452" s="65"/>
      <c r="C10452" s="65"/>
      <c r="D10452" s="65"/>
      <c r="E10452" s="65"/>
      <c r="F10452" s="65"/>
      <c r="G10452" s="145"/>
    </row>
    <row r="10453" spans="1:7">
      <c r="A10453" s="65"/>
      <c r="B10453" s="65"/>
      <c r="C10453" s="65"/>
      <c r="D10453" s="65"/>
      <c r="E10453" s="65"/>
      <c r="F10453" s="65"/>
      <c r="G10453" s="145"/>
    </row>
    <row r="10454" spans="1:7">
      <c r="A10454" s="65"/>
      <c r="B10454" s="65"/>
      <c r="C10454" s="65"/>
      <c r="D10454" s="65"/>
      <c r="E10454" s="65"/>
      <c r="F10454" s="65"/>
      <c r="G10454" s="145"/>
    </row>
    <row r="10455" spans="1:7">
      <c r="A10455" s="65"/>
      <c r="B10455" s="65"/>
      <c r="C10455" s="65"/>
      <c r="D10455" s="65"/>
      <c r="E10455" s="65"/>
      <c r="F10455" s="65"/>
      <c r="G10455" s="145"/>
    </row>
    <row r="10456" spans="1:7">
      <c r="A10456" s="65"/>
      <c r="B10456" s="65"/>
      <c r="C10456" s="65"/>
      <c r="D10456" s="65"/>
      <c r="E10456" s="65"/>
      <c r="F10456" s="65"/>
      <c r="G10456" s="145"/>
    </row>
    <row r="10457" spans="1:7">
      <c r="A10457" s="65"/>
      <c r="B10457" s="65"/>
      <c r="C10457" s="65"/>
      <c r="D10457" s="65"/>
      <c r="E10457" s="65"/>
      <c r="F10457" s="65"/>
      <c r="G10457" s="145"/>
    </row>
    <row r="10458" spans="1:7">
      <c r="A10458" s="65"/>
      <c r="B10458" s="65"/>
      <c r="C10458" s="65"/>
      <c r="D10458" s="65"/>
      <c r="E10458" s="65"/>
      <c r="F10458" s="65"/>
      <c r="G10458" s="145"/>
    </row>
    <row r="10459" spans="1:7">
      <c r="A10459" s="65"/>
      <c r="B10459" s="65"/>
      <c r="C10459" s="65"/>
      <c r="D10459" s="65"/>
      <c r="E10459" s="65"/>
      <c r="F10459" s="65"/>
      <c r="G10459" s="145"/>
    </row>
    <row r="10460" spans="1:7">
      <c r="A10460" s="65"/>
      <c r="B10460" s="65"/>
      <c r="C10460" s="65"/>
      <c r="D10460" s="65"/>
      <c r="E10460" s="65"/>
      <c r="F10460" s="65"/>
      <c r="G10460" s="145"/>
    </row>
    <row r="10461" spans="1:7">
      <c r="A10461" s="65"/>
      <c r="B10461" s="65"/>
      <c r="C10461" s="65"/>
      <c r="D10461" s="65"/>
      <c r="E10461" s="65"/>
      <c r="F10461" s="65"/>
      <c r="G10461" s="145"/>
    </row>
    <row r="10462" spans="1:7">
      <c r="A10462" s="65"/>
      <c r="B10462" s="65"/>
      <c r="C10462" s="65"/>
      <c r="D10462" s="65"/>
      <c r="E10462" s="65"/>
      <c r="F10462" s="65"/>
      <c r="G10462" s="145"/>
    </row>
    <row r="10463" spans="1:7">
      <c r="A10463" s="65"/>
      <c r="B10463" s="65"/>
      <c r="C10463" s="65"/>
      <c r="D10463" s="65"/>
      <c r="E10463" s="65"/>
      <c r="F10463" s="65"/>
      <c r="G10463" s="145"/>
    </row>
    <row r="10464" spans="1:7">
      <c r="A10464" s="65"/>
      <c r="B10464" s="65"/>
      <c r="C10464" s="65"/>
      <c r="D10464" s="65"/>
      <c r="E10464" s="65"/>
      <c r="F10464" s="65"/>
      <c r="G10464" s="145"/>
    </row>
    <row r="10465" spans="1:7">
      <c r="A10465" s="65"/>
      <c r="B10465" s="65"/>
      <c r="C10465" s="65"/>
      <c r="D10465" s="65"/>
      <c r="E10465" s="65"/>
      <c r="F10465" s="65"/>
      <c r="G10465" s="145"/>
    </row>
    <row r="10466" spans="1:7">
      <c r="A10466" s="65"/>
      <c r="B10466" s="65"/>
      <c r="C10466" s="65"/>
      <c r="D10466" s="65"/>
      <c r="E10466" s="65"/>
      <c r="F10466" s="65"/>
      <c r="G10466" s="145"/>
    </row>
    <row r="10467" spans="1:7">
      <c r="A10467" s="65"/>
      <c r="B10467" s="65"/>
      <c r="C10467" s="65"/>
      <c r="D10467" s="65"/>
      <c r="E10467" s="65"/>
      <c r="F10467" s="65"/>
      <c r="G10467" s="145"/>
    </row>
    <row r="10468" spans="1:7">
      <c r="A10468" s="65"/>
      <c r="B10468" s="65"/>
      <c r="C10468" s="65"/>
      <c r="D10468" s="65"/>
      <c r="E10468" s="65"/>
      <c r="F10468" s="65"/>
      <c r="G10468" s="145"/>
    </row>
    <row r="10469" spans="1:7">
      <c r="A10469" s="65"/>
      <c r="B10469" s="65"/>
      <c r="C10469" s="65"/>
      <c r="D10469" s="65"/>
      <c r="E10469" s="65"/>
      <c r="F10469" s="65"/>
      <c r="G10469" s="145"/>
    </row>
    <row r="10470" spans="1:7">
      <c r="A10470" s="65"/>
      <c r="B10470" s="65"/>
      <c r="C10470" s="65"/>
      <c r="D10470" s="65"/>
      <c r="E10470" s="65"/>
      <c r="F10470" s="65"/>
      <c r="G10470" s="145"/>
    </row>
    <row r="10471" spans="1:7">
      <c r="A10471" s="65"/>
      <c r="B10471" s="65"/>
      <c r="C10471" s="65"/>
      <c r="D10471" s="65"/>
      <c r="E10471" s="65"/>
      <c r="F10471" s="65"/>
      <c r="G10471" s="145"/>
    </row>
    <row r="10472" spans="1:7">
      <c r="A10472" s="65"/>
      <c r="B10472" s="65"/>
      <c r="C10472" s="65"/>
      <c r="D10472" s="65"/>
      <c r="E10472" s="65"/>
      <c r="F10472" s="65"/>
      <c r="G10472" s="145"/>
    </row>
    <row r="10473" spans="1:7">
      <c r="A10473" s="65"/>
      <c r="B10473" s="65"/>
      <c r="C10473" s="65"/>
      <c r="D10473" s="65"/>
      <c r="E10473" s="65"/>
      <c r="F10473" s="65"/>
      <c r="G10473" s="145"/>
    </row>
    <row r="10474" spans="1:7">
      <c r="A10474" s="65"/>
      <c r="B10474" s="65"/>
      <c r="C10474" s="65"/>
      <c r="D10474" s="65"/>
      <c r="E10474" s="65"/>
      <c r="F10474" s="65"/>
      <c r="G10474" s="145"/>
    </row>
    <row r="10475" spans="1:7">
      <c r="A10475" s="65"/>
      <c r="B10475" s="65"/>
      <c r="C10475" s="65"/>
      <c r="D10475" s="65"/>
      <c r="E10475" s="65"/>
      <c r="F10475" s="65"/>
      <c r="G10475" s="145"/>
    </row>
    <row r="10476" spans="1:7">
      <c r="A10476" s="65"/>
      <c r="B10476" s="65"/>
      <c r="C10476" s="65"/>
      <c r="D10476" s="65"/>
      <c r="E10476" s="65"/>
      <c r="F10476" s="65"/>
      <c r="G10476" s="145"/>
    </row>
    <row r="10477" spans="1:7">
      <c r="A10477" s="65"/>
      <c r="B10477" s="65"/>
      <c r="C10477" s="65"/>
      <c r="D10477" s="65"/>
      <c r="E10477" s="65"/>
      <c r="F10477" s="65"/>
      <c r="G10477" s="145"/>
    </row>
    <row r="10478" spans="1:7">
      <c r="A10478" s="65"/>
      <c r="B10478" s="65"/>
      <c r="C10478" s="65"/>
      <c r="D10478" s="65"/>
      <c r="E10478" s="65"/>
      <c r="F10478" s="65"/>
      <c r="G10478" s="145"/>
    </row>
    <row r="10479" spans="1:7">
      <c r="A10479" s="65"/>
      <c r="B10479" s="65"/>
      <c r="C10479" s="65"/>
      <c r="D10479" s="65"/>
      <c r="E10479" s="65"/>
      <c r="F10479" s="65"/>
      <c r="G10479" s="145"/>
    </row>
    <row r="10480" spans="1:7">
      <c r="A10480" s="65"/>
      <c r="B10480" s="65"/>
      <c r="C10480" s="65"/>
      <c r="D10480" s="65"/>
      <c r="E10480" s="65"/>
      <c r="F10480" s="65"/>
      <c r="G10480" s="145"/>
    </row>
    <row r="10481" spans="1:7">
      <c r="A10481" s="65"/>
      <c r="B10481" s="65"/>
      <c r="C10481" s="65"/>
      <c r="D10481" s="65"/>
      <c r="E10481" s="65"/>
      <c r="F10481" s="65"/>
      <c r="G10481" s="145"/>
    </row>
    <row r="10482" spans="1:7">
      <c r="A10482" s="65"/>
      <c r="B10482" s="65"/>
      <c r="C10482" s="65"/>
      <c r="D10482" s="65"/>
      <c r="E10482" s="65"/>
      <c r="F10482" s="65"/>
      <c r="G10482" s="145"/>
    </row>
    <row r="10483" spans="1:7">
      <c r="A10483" s="65"/>
      <c r="B10483" s="65"/>
      <c r="C10483" s="65"/>
      <c r="D10483" s="65"/>
      <c r="E10483" s="65"/>
      <c r="F10483" s="65"/>
      <c r="G10483" s="145"/>
    </row>
    <row r="10484" spans="1:7">
      <c r="A10484" s="65"/>
      <c r="B10484" s="65"/>
      <c r="C10484" s="65"/>
      <c r="D10484" s="65"/>
      <c r="E10484" s="65"/>
      <c r="F10484" s="65"/>
      <c r="G10484" s="145"/>
    </row>
    <row r="10485" spans="1:7">
      <c r="A10485" s="65"/>
      <c r="B10485" s="65"/>
      <c r="C10485" s="65"/>
      <c r="D10485" s="65"/>
      <c r="E10485" s="65"/>
      <c r="F10485" s="65"/>
      <c r="G10485" s="145"/>
    </row>
    <row r="10486" spans="1:7">
      <c r="A10486" s="65"/>
      <c r="B10486" s="65"/>
      <c r="C10486" s="65"/>
      <c r="D10486" s="65"/>
      <c r="E10486" s="65"/>
      <c r="F10486" s="65"/>
      <c r="G10486" s="145"/>
    </row>
    <row r="10487" spans="1:7">
      <c r="A10487" s="65"/>
      <c r="B10487" s="65"/>
      <c r="C10487" s="65"/>
      <c r="D10487" s="65"/>
      <c r="E10487" s="65"/>
      <c r="F10487" s="65"/>
      <c r="G10487" s="145"/>
    </row>
    <row r="10488" spans="1:7">
      <c r="A10488" s="65"/>
      <c r="B10488" s="65"/>
      <c r="C10488" s="65"/>
      <c r="D10488" s="65"/>
      <c r="E10488" s="65"/>
      <c r="F10488" s="65"/>
      <c r="G10488" s="145"/>
    </row>
    <row r="10489" spans="1:7">
      <c r="A10489" s="65"/>
      <c r="B10489" s="65"/>
      <c r="C10489" s="65"/>
      <c r="D10489" s="65"/>
      <c r="E10489" s="65"/>
      <c r="F10489" s="65"/>
      <c r="G10489" s="145"/>
    </row>
    <row r="10490" spans="1:7">
      <c r="A10490" s="65"/>
      <c r="B10490" s="65"/>
      <c r="C10490" s="65"/>
      <c r="D10490" s="65"/>
      <c r="E10490" s="65"/>
      <c r="F10490" s="65"/>
      <c r="G10490" s="145"/>
    </row>
    <row r="10491" spans="1:7">
      <c r="A10491" s="65"/>
      <c r="B10491" s="65"/>
      <c r="C10491" s="65"/>
      <c r="D10491" s="65"/>
      <c r="E10491" s="65"/>
      <c r="F10491" s="65"/>
      <c r="G10491" s="145"/>
    </row>
    <row r="10492" spans="1:7">
      <c r="A10492" s="65"/>
      <c r="B10492" s="65"/>
      <c r="C10492" s="65"/>
      <c r="D10492" s="65"/>
      <c r="E10492" s="65"/>
      <c r="F10492" s="65"/>
      <c r="G10492" s="145"/>
    </row>
    <row r="10493" spans="1:7">
      <c r="A10493" s="65"/>
      <c r="B10493" s="65"/>
      <c r="C10493" s="65"/>
      <c r="D10493" s="65"/>
      <c r="E10493" s="65"/>
      <c r="F10493" s="65"/>
      <c r="G10493" s="145"/>
    </row>
    <row r="10494" spans="1:7">
      <c r="A10494" s="65"/>
      <c r="B10494" s="65"/>
      <c r="C10494" s="65"/>
      <c r="D10494" s="65"/>
      <c r="E10494" s="65"/>
      <c r="F10494" s="65"/>
      <c r="G10494" s="145"/>
    </row>
    <row r="10495" spans="1:7">
      <c r="A10495" s="65"/>
      <c r="B10495" s="65"/>
      <c r="C10495" s="65"/>
      <c r="D10495" s="65"/>
      <c r="E10495" s="65"/>
      <c r="F10495" s="65"/>
      <c r="G10495" s="145"/>
    </row>
    <row r="10496" spans="1:7">
      <c r="A10496" s="65"/>
      <c r="B10496" s="65"/>
      <c r="C10496" s="65"/>
      <c r="D10496" s="65"/>
      <c r="E10496" s="65"/>
      <c r="F10496" s="65"/>
      <c r="G10496" s="145"/>
    </row>
    <row r="10497" spans="1:7">
      <c r="A10497" s="65"/>
      <c r="B10497" s="65"/>
      <c r="C10497" s="65"/>
      <c r="D10497" s="65"/>
      <c r="E10497" s="65"/>
      <c r="F10497" s="65"/>
      <c r="G10497" s="145"/>
    </row>
    <row r="10498" spans="1:7">
      <c r="A10498" s="65"/>
      <c r="B10498" s="65"/>
      <c r="C10498" s="65"/>
      <c r="D10498" s="65"/>
      <c r="E10498" s="65"/>
      <c r="F10498" s="65"/>
      <c r="G10498" s="145"/>
    </row>
    <row r="10499" spans="1:7">
      <c r="A10499" s="65"/>
      <c r="B10499" s="65"/>
      <c r="C10499" s="65"/>
      <c r="D10499" s="65"/>
      <c r="E10499" s="65"/>
      <c r="F10499" s="65"/>
      <c r="G10499" s="145"/>
    </row>
    <row r="10500" spans="1:7">
      <c r="A10500" s="65"/>
      <c r="B10500" s="65"/>
      <c r="C10500" s="65"/>
      <c r="D10500" s="65"/>
      <c r="E10500" s="65"/>
      <c r="F10500" s="65"/>
      <c r="G10500" s="145"/>
    </row>
    <row r="10501" spans="1:7">
      <c r="A10501" s="65"/>
      <c r="B10501" s="65"/>
      <c r="C10501" s="65"/>
      <c r="D10501" s="65"/>
      <c r="E10501" s="65"/>
      <c r="F10501" s="65"/>
      <c r="G10501" s="145"/>
    </row>
    <row r="10502" spans="1:7">
      <c r="A10502" s="65"/>
      <c r="B10502" s="65"/>
      <c r="C10502" s="65"/>
      <c r="D10502" s="65"/>
      <c r="E10502" s="65"/>
      <c r="F10502" s="65"/>
      <c r="G10502" s="145"/>
    </row>
    <row r="10503" spans="1:7">
      <c r="A10503" s="65"/>
      <c r="B10503" s="65"/>
      <c r="C10503" s="65"/>
      <c r="D10503" s="65"/>
      <c r="E10503" s="65"/>
      <c r="F10503" s="65"/>
      <c r="G10503" s="145"/>
    </row>
    <row r="10504" spans="1:7">
      <c r="A10504" s="65"/>
      <c r="B10504" s="65"/>
      <c r="C10504" s="65"/>
      <c r="D10504" s="65"/>
      <c r="E10504" s="65"/>
      <c r="F10504" s="65"/>
      <c r="G10504" s="145"/>
    </row>
    <row r="10505" spans="1:7">
      <c r="A10505" s="65"/>
      <c r="B10505" s="65"/>
      <c r="C10505" s="65"/>
      <c r="D10505" s="65"/>
      <c r="E10505" s="65"/>
      <c r="F10505" s="65"/>
      <c r="G10505" s="145"/>
    </row>
    <row r="10506" spans="1:7">
      <c r="A10506" s="65"/>
      <c r="B10506" s="65"/>
      <c r="C10506" s="65"/>
      <c r="D10506" s="65"/>
      <c r="E10506" s="65"/>
      <c r="F10506" s="65"/>
      <c r="G10506" s="145"/>
    </row>
    <row r="10507" spans="1:7">
      <c r="A10507" s="65"/>
      <c r="B10507" s="65"/>
      <c r="C10507" s="65"/>
      <c r="D10507" s="65"/>
      <c r="E10507" s="65"/>
      <c r="F10507" s="65"/>
      <c r="G10507" s="145"/>
    </row>
    <row r="10508" spans="1:7">
      <c r="A10508" s="65"/>
      <c r="B10508" s="65"/>
      <c r="C10508" s="65"/>
      <c r="D10508" s="65"/>
      <c r="E10508" s="65"/>
      <c r="F10508" s="65"/>
      <c r="G10508" s="145"/>
    </row>
    <row r="10509" spans="1:7">
      <c r="A10509" s="65"/>
      <c r="B10509" s="65"/>
      <c r="C10509" s="65"/>
      <c r="D10509" s="65"/>
      <c r="E10509" s="65"/>
      <c r="F10509" s="65"/>
      <c r="G10509" s="145"/>
    </row>
    <row r="10510" spans="1:7">
      <c r="A10510" s="65"/>
      <c r="B10510" s="65"/>
      <c r="C10510" s="65"/>
      <c r="D10510" s="65"/>
      <c r="E10510" s="65"/>
      <c r="F10510" s="65"/>
      <c r="G10510" s="145"/>
    </row>
    <row r="10511" spans="1:7">
      <c r="A10511" s="65"/>
      <c r="B10511" s="65"/>
      <c r="C10511" s="65"/>
      <c r="D10511" s="65"/>
      <c r="E10511" s="65"/>
      <c r="F10511" s="65"/>
      <c r="G10511" s="145"/>
    </row>
    <row r="10512" spans="1:7">
      <c r="A10512" s="65"/>
      <c r="B10512" s="65"/>
      <c r="C10512" s="65"/>
      <c r="D10512" s="65"/>
      <c r="E10512" s="65"/>
      <c r="F10512" s="65"/>
      <c r="G10512" s="145"/>
    </row>
    <row r="10513" spans="1:7">
      <c r="A10513" s="65"/>
      <c r="B10513" s="65"/>
      <c r="C10513" s="65"/>
      <c r="D10513" s="65"/>
      <c r="E10513" s="65"/>
      <c r="F10513" s="65"/>
      <c r="G10513" s="145"/>
    </row>
    <row r="10514" spans="1:7">
      <c r="A10514" s="65"/>
      <c r="B10514" s="65"/>
      <c r="C10514" s="65"/>
      <c r="D10514" s="65"/>
      <c r="E10514" s="65"/>
      <c r="F10514" s="65"/>
      <c r="G10514" s="145"/>
    </row>
    <row r="10515" spans="1:7">
      <c r="A10515" s="65"/>
      <c r="B10515" s="65"/>
      <c r="C10515" s="65"/>
      <c r="D10515" s="65"/>
      <c r="E10515" s="65"/>
      <c r="F10515" s="65"/>
      <c r="G10515" s="145"/>
    </row>
    <row r="10516" spans="1:7">
      <c r="A10516" s="65"/>
      <c r="B10516" s="65"/>
      <c r="C10516" s="65"/>
      <c r="D10516" s="65"/>
      <c r="E10516" s="65"/>
      <c r="F10516" s="65"/>
      <c r="G10516" s="145"/>
    </row>
    <row r="10517" spans="1:7">
      <c r="A10517" s="65"/>
      <c r="B10517" s="65"/>
      <c r="C10517" s="65"/>
      <c r="D10517" s="65"/>
      <c r="E10517" s="65"/>
      <c r="F10517" s="65"/>
      <c r="G10517" s="145"/>
    </row>
    <row r="10518" spans="1:7">
      <c r="A10518" s="65"/>
      <c r="B10518" s="65"/>
      <c r="C10518" s="65"/>
      <c r="D10518" s="65"/>
      <c r="E10518" s="65"/>
      <c r="F10518" s="65"/>
      <c r="G10518" s="145"/>
    </row>
    <row r="10519" spans="1:7">
      <c r="A10519" s="65"/>
      <c r="B10519" s="65"/>
      <c r="C10519" s="65"/>
      <c r="D10519" s="65"/>
      <c r="E10519" s="65"/>
      <c r="F10519" s="65"/>
      <c r="G10519" s="145"/>
    </row>
    <row r="10520" spans="1:7">
      <c r="A10520" s="65"/>
      <c r="B10520" s="65"/>
      <c r="C10520" s="65"/>
      <c r="D10520" s="65"/>
      <c r="E10520" s="65"/>
      <c r="F10520" s="65"/>
      <c r="G10520" s="145"/>
    </row>
    <row r="10521" spans="1:7">
      <c r="A10521" s="65"/>
      <c r="B10521" s="65"/>
      <c r="C10521" s="65"/>
      <c r="D10521" s="65"/>
      <c r="E10521" s="65"/>
      <c r="F10521" s="65"/>
      <c r="G10521" s="145"/>
    </row>
    <row r="10522" spans="1:7">
      <c r="A10522" s="65"/>
      <c r="B10522" s="65"/>
      <c r="C10522" s="65"/>
      <c r="D10522" s="65"/>
      <c r="E10522" s="65"/>
      <c r="F10522" s="65"/>
      <c r="G10522" s="145"/>
    </row>
    <row r="10523" spans="1:7">
      <c r="A10523" s="65"/>
      <c r="B10523" s="65"/>
      <c r="C10523" s="65"/>
      <c r="D10523" s="65"/>
      <c r="E10523" s="65"/>
      <c r="F10523" s="65"/>
      <c r="G10523" s="145"/>
    </row>
    <row r="10524" spans="1:7">
      <c r="A10524" s="65"/>
      <c r="B10524" s="65"/>
      <c r="C10524" s="65"/>
      <c r="D10524" s="65"/>
      <c r="E10524" s="65"/>
      <c r="F10524" s="65"/>
      <c r="G10524" s="145"/>
    </row>
    <row r="10525" spans="1:7">
      <c r="A10525" s="65"/>
      <c r="B10525" s="65"/>
      <c r="C10525" s="65"/>
      <c r="D10525" s="65"/>
      <c r="E10525" s="65"/>
      <c r="F10525" s="65"/>
      <c r="G10525" s="145"/>
    </row>
    <row r="10526" spans="1:7">
      <c r="A10526" s="65"/>
      <c r="B10526" s="65"/>
      <c r="C10526" s="65"/>
      <c r="D10526" s="65"/>
      <c r="E10526" s="65"/>
      <c r="F10526" s="65"/>
      <c r="G10526" s="145"/>
    </row>
    <row r="10527" spans="1:7">
      <c r="A10527" s="65"/>
      <c r="B10527" s="65"/>
      <c r="C10527" s="65"/>
      <c r="D10527" s="65"/>
      <c r="E10527" s="65"/>
      <c r="F10527" s="65"/>
      <c r="G10527" s="145"/>
    </row>
    <row r="10528" spans="1:7">
      <c r="A10528" s="65"/>
      <c r="B10528" s="65"/>
      <c r="C10528" s="65"/>
      <c r="D10528" s="65"/>
      <c r="E10528" s="65"/>
      <c r="F10528" s="65"/>
      <c r="G10528" s="145"/>
    </row>
    <row r="10529" spans="1:7">
      <c r="A10529" s="65"/>
      <c r="B10529" s="65"/>
      <c r="C10529" s="65"/>
      <c r="D10529" s="65"/>
      <c r="E10529" s="65"/>
      <c r="F10529" s="65"/>
      <c r="G10529" s="145"/>
    </row>
    <row r="10530" spans="1:7">
      <c r="A10530" s="65"/>
      <c r="B10530" s="65"/>
      <c r="C10530" s="65"/>
      <c r="D10530" s="65"/>
      <c r="E10530" s="65"/>
      <c r="F10530" s="65"/>
      <c r="G10530" s="145"/>
    </row>
    <row r="10531" spans="1:7">
      <c r="A10531" s="65"/>
      <c r="B10531" s="65"/>
      <c r="C10531" s="65"/>
      <c r="D10531" s="65"/>
      <c r="E10531" s="65"/>
      <c r="F10531" s="65"/>
      <c r="G10531" s="145"/>
    </row>
    <row r="10532" spans="1:7">
      <c r="A10532" s="65"/>
      <c r="B10532" s="65"/>
      <c r="C10532" s="65"/>
      <c r="D10532" s="65"/>
      <c r="E10532" s="65"/>
      <c r="F10532" s="65"/>
      <c r="G10532" s="145"/>
    </row>
    <row r="10533" spans="1:7">
      <c r="A10533" s="65"/>
      <c r="B10533" s="65"/>
      <c r="C10533" s="65"/>
      <c r="D10533" s="65"/>
      <c r="E10533" s="65"/>
      <c r="F10533" s="65"/>
      <c r="G10533" s="145"/>
    </row>
    <row r="10534" spans="1:7">
      <c r="A10534" s="65"/>
      <c r="B10534" s="65"/>
      <c r="C10534" s="65"/>
      <c r="D10534" s="65"/>
      <c r="E10534" s="65"/>
      <c r="F10534" s="65"/>
      <c r="G10534" s="145"/>
    </row>
    <row r="10535" spans="1:7">
      <c r="A10535" s="65"/>
      <c r="B10535" s="65"/>
      <c r="C10535" s="65"/>
      <c r="D10535" s="65"/>
      <c r="E10535" s="65"/>
      <c r="F10535" s="65"/>
      <c r="G10535" s="145"/>
    </row>
    <row r="10536" spans="1:7">
      <c r="A10536" s="65"/>
      <c r="B10536" s="65"/>
      <c r="C10536" s="65"/>
      <c r="D10536" s="65"/>
      <c r="E10536" s="65"/>
      <c r="F10536" s="65"/>
      <c r="G10536" s="145"/>
    </row>
    <row r="10537" spans="1:7">
      <c r="A10537" s="65"/>
      <c r="B10537" s="65"/>
      <c r="C10537" s="65"/>
      <c r="D10537" s="65"/>
      <c r="E10537" s="65"/>
      <c r="F10537" s="65"/>
      <c r="G10537" s="145"/>
    </row>
    <row r="10538" spans="1:7">
      <c r="A10538" s="65"/>
      <c r="B10538" s="65"/>
      <c r="C10538" s="65"/>
      <c r="D10538" s="65"/>
      <c r="E10538" s="65"/>
      <c r="F10538" s="65"/>
      <c r="G10538" s="145"/>
    </row>
    <row r="10539" spans="1:7">
      <c r="A10539" s="65"/>
      <c r="B10539" s="65"/>
      <c r="C10539" s="65"/>
      <c r="D10539" s="65"/>
      <c r="E10539" s="65"/>
      <c r="F10539" s="65"/>
      <c r="G10539" s="145"/>
    </row>
    <row r="10540" spans="1:7">
      <c r="A10540" s="65"/>
      <c r="B10540" s="65"/>
      <c r="C10540" s="65"/>
      <c r="D10540" s="65"/>
      <c r="E10540" s="65"/>
      <c r="F10540" s="65"/>
      <c r="G10540" s="145"/>
    </row>
    <row r="10541" spans="1:7">
      <c r="A10541" s="65"/>
      <c r="B10541" s="65"/>
      <c r="C10541" s="65"/>
      <c r="D10541" s="65"/>
      <c r="E10541" s="65"/>
      <c r="F10541" s="65"/>
      <c r="G10541" s="145"/>
    </row>
    <row r="10542" spans="1:7">
      <c r="A10542" s="65"/>
      <c r="B10542" s="65"/>
      <c r="C10542" s="65"/>
      <c r="D10542" s="65"/>
      <c r="E10542" s="65"/>
      <c r="F10542" s="65"/>
      <c r="G10542" s="145"/>
    </row>
    <row r="10543" spans="1:7">
      <c r="A10543" s="65"/>
      <c r="B10543" s="65"/>
      <c r="C10543" s="65"/>
      <c r="D10543" s="65"/>
      <c r="E10543" s="65"/>
      <c r="F10543" s="65"/>
      <c r="G10543" s="145"/>
    </row>
    <row r="10544" spans="1:7">
      <c r="A10544" s="65"/>
      <c r="B10544" s="65"/>
      <c r="C10544" s="65"/>
      <c r="D10544" s="65"/>
      <c r="E10544" s="65"/>
      <c r="F10544" s="65"/>
      <c r="G10544" s="145"/>
    </row>
    <row r="10545" spans="1:7">
      <c r="A10545" s="65"/>
      <c r="B10545" s="65"/>
      <c r="C10545" s="65"/>
      <c r="D10545" s="65"/>
      <c r="E10545" s="65"/>
      <c r="F10545" s="65"/>
      <c r="G10545" s="145"/>
    </row>
    <row r="10546" spans="1:7">
      <c r="A10546" s="65"/>
      <c r="B10546" s="65"/>
      <c r="C10546" s="65"/>
      <c r="D10546" s="65"/>
      <c r="E10546" s="65"/>
      <c r="F10546" s="65"/>
      <c r="G10546" s="145"/>
    </row>
    <row r="10547" spans="1:7">
      <c r="A10547" s="65"/>
      <c r="B10547" s="65"/>
      <c r="C10547" s="65"/>
      <c r="D10547" s="65"/>
      <c r="E10547" s="65"/>
      <c r="F10547" s="65"/>
      <c r="G10547" s="145"/>
    </row>
    <row r="10548" spans="1:7">
      <c r="A10548" s="65"/>
      <c r="B10548" s="65"/>
      <c r="C10548" s="65"/>
      <c r="D10548" s="65"/>
      <c r="E10548" s="65"/>
      <c r="F10548" s="65"/>
      <c r="G10548" s="145"/>
    </row>
    <row r="10549" spans="1:7">
      <c r="A10549" s="65"/>
      <c r="B10549" s="65"/>
      <c r="C10549" s="65"/>
      <c r="D10549" s="65"/>
      <c r="E10549" s="65"/>
      <c r="F10549" s="65"/>
      <c r="G10549" s="145"/>
    </row>
    <row r="10550" spans="1:7">
      <c r="A10550" s="65"/>
      <c r="B10550" s="65"/>
      <c r="C10550" s="65"/>
      <c r="D10550" s="65"/>
      <c r="E10550" s="65"/>
      <c r="F10550" s="65"/>
      <c r="G10550" s="145"/>
    </row>
    <row r="10551" spans="1:7">
      <c r="A10551" s="65"/>
      <c r="B10551" s="65"/>
      <c r="C10551" s="65"/>
      <c r="D10551" s="65"/>
      <c r="E10551" s="65"/>
      <c r="F10551" s="65"/>
      <c r="G10551" s="145"/>
    </row>
    <row r="10552" spans="1:7">
      <c r="A10552" s="65"/>
      <c r="B10552" s="65"/>
      <c r="C10552" s="65"/>
      <c r="D10552" s="65"/>
      <c r="E10552" s="65"/>
      <c r="F10552" s="65"/>
      <c r="G10552" s="145"/>
    </row>
    <row r="10553" spans="1:7">
      <c r="A10553" s="65"/>
      <c r="B10553" s="65"/>
      <c r="C10553" s="65"/>
      <c r="D10553" s="65"/>
      <c r="E10553" s="65"/>
      <c r="F10553" s="65"/>
      <c r="G10553" s="145"/>
    </row>
    <row r="10554" spans="1:7">
      <c r="A10554" s="65"/>
      <c r="B10554" s="65"/>
      <c r="C10554" s="65"/>
      <c r="D10554" s="65"/>
      <c r="E10554" s="65"/>
      <c r="F10554" s="65"/>
      <c r="G10554" s="145"/>
    </row>
    <row r="10555" spans="1:7">
      <c r="A10555" s="65"/>
      <c r="B10555" s="65"/>
      <c r="C10555" s="65"/>
      <c r="D10555" s="65"/>
      <c r="E10555" s="65"/>
      <c r="F10555" s="65"/>
      <c r="G10555" s="145"/>
    </row>
    <row r="10556" spans="1:7">
      <c r="A10556" s="65"/>
      <c r="B10556" s="65"/>
      <c r="C10556" s="65"/>
      <c r="D10556" s="65"/>
      <c r="E10556" s="65"/>
      <c r="F10556" s="65"/>
      <c r="G10556" s="145"/>
    </row>
    <row r="10557" spans="1:7">
      <c r="A10557" s="65"/>
      <c r="B10557" s="65"/>
      <c r="C10557" s="65"/>
      <c r="D10557" s="65"/>
      <c r="E10557" s="65"/>
      <c r="F10557" s="65"/>
      <c r="G10557" s="145"/>
    </row>
    <row r="10558" spans="1:7">
      <c r="A10558" s="65"/>
      <c r="B10558" s="65"/>
      <c r="C10558" s="65"/>
      <c r="D10558" s="65"/>
      <c r="E10558" s="65"/>
      <c r="F10558" s="65"/>
      <c r="G10558" s="145"/>
    </row>
    <row r="10559" spans="1:7">
      <c r="A10559" s="65"/>
      <c r="B10559" s="65"/>
      <c r="C10559" s="65"/>
      <c r="D10559" s="65"/>
      <c r="E10559" s="65"/>
      <c r="F10559" s="65"/>
      <c r="G10559" s="145"/>
    </row>
    <row r="10560" spans="1:7">
      <c r="A10560" s="65"/>
      <c r="B10560" s="65"/>
      <c r="C10560" s="65"/>
      <c r="D10560" s="65"/>
      <c r="E10560" s="65"/>
      <c r="F10560" s="65"/>
      <c r="G10560" s="145"/>
    </row>
    <row r="10561" spans="1:7">
      <c r="A10561" s="65"/>
      <c r="B10561" s="65"/>
      <c r="C10561" s="65"/>
      <c r="D10561" s="65"/>
      <c r="E10561" s="65"/>
      <c r="F10561" s="65"/>
      <c r="G10561" s="145"/>
    </row>
    <row r="10562" spans="1:7">
      <c r="A10562" s="65"/>
      <c r="B10562" s="65"/>
      <c r="C10562" s="65"/>
      <c r="D10562" s="65"/>
      <c r="E10562" s="65"/>
      <c r="F10562" s="65"/>
      <c r="G10562" s="145"/>
    </row>
    <row r="10563" spans="1:7">
      <c r="A10563" s="65"/>
      <c r="B10563" s="65"/>
      <c r="C10563" s="65"/>
      <c r="D10563" s="65"/>
      <c r="E10563" s="65"/>
      <c r="F10563" s="65"/>
      <c r="G10563" s="145"/>
    </row>
    <row r="10564" spans="1:7">
      <c r="A10564" s="65"/>
      <c r="B10564" s="65"/>
      <c r="C10564" s="65"/>
      <c r="D10564" s="65"/>
      <c r="E10564" s="65"/>
      <c r="F10564" s="65"/>
      <c r="G10564" s="145"/>
    </row>
    <row r="10565" spans="1:7">
      <c r="A10565" s="65"/>
      <c r="B10565" s="65"/>
      <c r="C10565" s="65"/>
      <c r="D10565" s="65"/>
      <c r="E10565" s="65"/>
      <c r="F10565" s="65"/>
      <c r="G10565" s="145"/>
    </row>
    <row r="10566" spans="1:7">
      <c r="A10566" s="65"/>
      <c r="B10566" s="65"/>
      <c r="C10566" s="65"/>
      <c r="D10566" s="65"/>
      <c r="E10566" s="65"/>
      <c r="F10566" s="65"/>
      <c r="G10566" s="145"/>
    </row>
    <row r="10567" spans="1:7">
      <c r="A10567" s="65"/>
      <c r="B10567" s="65"/>
      <c r="C10567" s="65"/>
      <c r="D10567" s="65"/>
      <c r="E10567" s="65"/>
      <c r="F10567" s="65"/>
      <c r="G10567" s="145"/>
    </row>
    <row r="10568" spans="1:7">
      <c r="A10568" s="65"/>
      <c r="B10568" s="65"/>
      <c r="C10568" s="65"/>
      <c r="D10568" s="65"/>
      <c r="E10568" s="65"/>
      <c r="F10568" s="65"/>
      <c r="G10568" s="145"/>
    </row>
    <row r="10569" spans="1:7">
      <c r="A10569" s="65"/>
      <c r="B10569" s="65"/>
      <c r="C10569" s="65"/>
      <c r="D10569" s="65"/>
      <c r="E10569" s="65"/>
      <c r="F10569" s="65"/>
      <c r="G10569" s="145"/>
    </row>
    <row r="10570" spans="1:7">
      <c r="A10570" s="65"/>
      <c r="B10570" s="65"/>
      <c r="C10570" s="65"/>
      <c r="D10570" s="65"/>
      <c r="E10570" s="65"/>
      <c r="F10570" s="65"/>
      <c r="G10570" s="145"/>
    </row>
    <row r="10571" spans="1:7">
      <c r="A10571" s="65"/>
      <c r="B10571" s="65"/>
      <c r="C10571" s="65"/>
      <c r="D10571" s="65"/>
      <c r="E10571" s="65"/>
      <c r="F10571" s="65"/>
      <c r="G10571" s="145"/>
    </row>
    <row r="10572" spans="1:7">
      <c r="A10572" s="65"/>
      <c r="B10572" s="65"/>
      <c r="C10572" s="65"/>
      <c r="D10572" s="65"/>
      <c r="E10572" s="65"/>
      <c r="F10572" s="65"/>
      <c r="G10572" s="145"/>
    </row>
    <row r="10573" spans="1:7">
      <c r="A10573" s="65"/>
      <c r="B10573" s="65"/>
      <c r="C10573" s="65"/>
      <c r="D10573" s="65"/>
      <c r="E10573" s="65"/>
      <c r="F10573" s="65"/>
      <c r="G10573" s="145"/>
    </row>
    <row r="10574" spans="1:7">
      <c r="A10574" s="65"/>
      <c r="B10574" s="65"/>
      <c r="C10574" s="65"/>
      <c r="D10574" s="65"/>
      <c r="E10574" s="65"/>
      <c r="F10574" s="65"/>
      <c r="G10574" s="145"/>
    </row>
    <row r="10575" spans="1:7">
      <c r="A10575" s="65"/>
      <c r="B10575" s="65"/>
      <c r="C10575" s="65"/>
      <c r="D10575" s="65"/>
      <c r="E10575" s="65"/>
      <c r="F10575" s="65"/>
      <c r="G10575" s="145"/>
    </row>
    <row r="10576" spans="1:7">
      <c r="A10576" s="65"/>
      <c r="B10576" s="65"/>
      <c r="C10576" s="65"/>
      <c r="D10576" s="65"/>
      <c r="E10576" s="65"/>
      <c r="F10576" s="65"/>
      <c r="G10576" s="145"/>
    </row>
    <row r="10577" spans="1:7">
      <c r="A10577" s="65"/>
      <c r="B10577" s="65"/>
      <c r="C10577" s="65"/>
      <c r="D10577" s="65"/>
      <c r="E10577" s="65"/>
      <c r="F10577" s="65"/>
      <c r="G10577" s="145"/>
    </row>
    <row r="10578" spans="1:7">
      <c r="A10578" s="65"/>
      <c r="B10578" s="65"/>
      <c r="C10578" s="65"/>
      <c r="D10578" s="65"/>
      <c r="E10578" s="65"/>
      <c r="F10578" s="65"/>
      <c r="G10578" s="145"/>
    </row>
    <row r="10579" spans="1:7">
      <c r="A10579" s="65"/>
      <c r="B10579" s="65"/>
      <c r="C10579" s="65"/>
      <c r="D10579" s="65"/>
      <c r="E10579" s="65"/>
      <c r="F10579" s="65"/>
      <c r="G10579" s="145"/>
    </row>
    <row r="10580" spans="1:7">
      <c r="A10580" s="65"/>
      <c r="B10580" s="65"/>
      <c r="C10580" s="65"/>
      <c r="D10580" s="65"/>
      <c r="E10580" s="65"/>
      <c r="F10580" s="65"/>
      <c r="G10580" s="145"/>
    </row>
    <row r="10581" spans="1:7">
      <c r="A10581" s="65"/>
      <c r="B10581" s="65"/>
      <c r="C10581" s="65"/>
      <c r="D10581" s="65"/>
      <c r="E10581" s="65"/>
      <c r="F10581" s="65"/>
      <c r="G10581" s="145"/>
    </row>
    <row r="10582" spans="1:7">
      <c r="A10582" s="65"/>
      <c r="B10582" s="65"/>
      <c r="C10582" s="65"/>
      <c r="D10582" s="65"/>
      <c r="E10582" s="65"/>
      <c r="F10582" s="65"/>
      <c r="G10582" s="145"/>
    </row>
    <row r="10583" spans="1:7">
      <c r="A10583" s="65"/>
      <c r="B10583" s="65"/>
      <c r="C10583" s="65"/>
      <c r="D10583" s="65"/>
      <c r="E10583" s="65"/>
      <c r="F10583" s="65"/>
      <c r="G10583" s="145"/>
    </row>
    <row r="10584" spans="1:7">
      <c r="A10584" s="65"/>
      <c r="B10584" s="65"/>
      <c r="C10584" s="65"/>
      <c r="D10584" s="65"/>
      <c r="E10584" s="65"/>
      <c r="F10584" s="65"/>
      <c r="G10584" s="145"/>
    </row>
    <row r="10585" spans="1:7">
      <c r="A10585" s="65"/>
      <c r="B10585" s="65"/>
      <c r="C10585" s="65"/>
      <c r="D10585" s="65"/>
      <c r="E10585" s="65"/>
      <c r="F10585" s="65"/>
      <c r="G10585" s="145"/>
    </row>
    <row r="10586" spans="1:7">
      <c r="A10586" s="65"/>
      <c r="B10586" s="65"/>
      <c r="C10586" s="65"/>
      <c r="D10586" s="65"/>
      <c r="E10586" s="65"/>
      <c r="F10586" s="65"/>
      <c r="G10586" s="145"/>
    </row>
    <row r="10587" spans="1:7">
      <c r="A10587" s="65"/>
      <c r="B10587" s="65"/>
      <c r="C10587" s="65"/>
      <c r="D10587" s="65"/>
      <c r="E10587" s="65"/>
      <c r="F10587" s="65"/>
      <c r="G10587" s="145"/>
    </row>
    <row r="10588" spans="1:7">
      <c r="A10588" s="65"/>
      <c r="B10588" s="65"/>
      <c r="C10588" s="65"/>
      <c r="D10588" s="65"/>
      <c r="E10588" s="65"/>
      <c r="F10588" s="65"/>
      <c r="G10588" s="145"/>
    </row>
    <row r="10589" spans="1:7">
      <c r="A10589" s="65"/>
      <c r="B10589" s="65"/>
      <c r="C10589" s="65"/>
      <c r="D10589" s="65"/>
      <c r="E10589" s="65"/>
      <c r="F10589" s="65"/>
      <c r="G10589" s="145"/>
    </row>
    <row r="10590" spans="1:7">
      <c r="A10590" s="65"/>
      <c r="B10590" s="65"/>
      <c r="C10590" s="65"/>
      <c r="D10590" s="65"/>
      <c r="E10590" s="65"/>
      <c r="F10590" s="65"/>
      <c r="G10590" s="145"/>
    </row>
    <row r="10591" spans="1:7">
      <c r="A10591" s="65"/>
      <c r="B10591" s="65"/>
      <c r="C10591" s="65"/>
      <c r="D10591" s="65"/>
      <c r="E10591" s="65"/>
      <c r="F10591" s="65"/>
      <c r="G10591" s="145"/>
    </row>
    <row r="10592" spans="1:7">
      <c r="A10592" s="65"/>
      <c r="B10592" s="65"/>
      <c r="C10592" s="65"/>
      <c r="D10592" s="65"/>
      <c r="E10592" s="65"/>
      <c r="F10592" s="65"/>
      <c r="G10592" s="145"/>
    </row>
    <row r="10593" spans="1:7">
      <c r="A10593" s="65"/>
      <c r="B10593" s="65"/>
      <c r="C10593" s="65"/>
      <c r="D10593" s="65"/>
      <c r="E10593" s="65"/>
      <c r="F10593" s="65"/>
      <c r="G10593" s="145"/>
    </row>
    <row r="10594" spans="1:7">
      <c r="A10594" s="65"/>
      <c r="B10594" s="65"/>
      <c r="C10594" s="65"/>
      <c r="D10594" s="65"/>
      <c r="E10594" s="65"/>
      <c r="F10594" s="65"/>
      <c r="G10594" s="145"/>
    </row>
    <row r="10595" spans="1:7">
      <c r="A10595" s="65"/>
      <c r="B10595" s="65"/>
      <c r="C10595" s="65"/>
      <c r="D10595" s="65"/>
      <c r="E10595" s="65"/>
      <c r="F10595" s="65"/>
      <c r="G10595" s="145"/>
    </row>
    <row r="10596" spans="1:7">
      <c r="A10596" s="65"/>
      <c r="B10596" s="65"/>
      <c r="C10596" s="65"/>
      <c r="D10596" s="65"/>
      <c r="E10596" s="65"/>
      <c r="F10596" s="65"/>
      <c r="G10596" s="145"/>
    </row>
    <row r="10597" spans="1:7">
      <c r="A10597" s="65"/>
      <c r="B10597" s="65"/>
      <c r="C10597" s="65"/>
      <c r="D10597" s="65"/>
      <c r="E10597" s="65"/>
      <c r="F10597" s="65"/>
      <c r="G10597" s="145"/>
    </row>
    <row r="10598" spans="1:7">
      <c r="A10598" s="65"/>
      <c r="B10598" s="65"/>
      <c r="C10598" s="65"/>
      <c r="D10598" s="65"/>
      <c r="E10598" s="65"/>
      <c r="F10598" s="65"/>
      <c r="G10598" s="145"/>
    </row>
    <row r="10599" spans="1:7">
      <c r="A10599" s="65"/>
      <c r="B10599" s="65"/>
      <c r="C10599" s="65"/>
      <c r="D10599" s="65"/>
      <c r="E10599" s="65"/>
      <c r="F10599" s="65"/>
      <c r="G10599" s="145"/>
    </row>
    <row r="10600" spans="1:7">
      <c r="A10600" s="65"/>
      <c r="B10600" s="65"/>
      <c r="C10600" s="65"/>
      <c r="D10600" s="65"/>
      <c r="E10600" s="65"/>
      <c r="F10600" s="65"/>
      <c r="G10600" s="145"/>
    </row>
    <row r="10601" spans="1:7">
      <c r="A10601" s="65"/>
      <c r="B10601" s="65"/>
      <c r="C10601" s="65"/>
      <c r="D10601" s="65"/>
      <c r="E10601" s="65"/>
      <c r="F10601" s="65"/>
      <c r="G10601" s="145"/>
    </row>
    <row r="10602" spans="1:7">
      <c r="A10602" s="65"/>
      <c r="B10602" s="65"/>
      <c r="C10602" s="65"/>
      <c r="D10602" s="65"/>
      <c r="E10602" s="65"/>
      <c r="F10602" s="65"/>
      <c r="G10602" s="145"/>
    </row>
    <row r="10603" spans="1:7">
      <c r="A10603" s="65"/>
      <c r="B10603" s="65"/>
      <c r="C10603" s="65"/>
      <c r="D10603" s="65"/>
      <c r="E10603" s="65"/>
      <c r="F10603" s="65"/>
      <c r="G10603" s="145"/>
    </row>
    <row r="10604" spans="1:7">
      <c r="A10604" s="65"/>
      <c r="B10604" s="65"/>
      <c r="C10604" s="65"/>
      <c r="D10604" s="65"/>
      <c r="E10604" s="65"/>
      <c r="F10604" s="65"/>
      <c r="G10604" s="145"/>
    </row>
    <row r="10605" spans="1:7">
      <c r="A10605" s="65"/>
      <c r="B10605" s="65"/>
      <c r="C10605" s="65"/>
      <c r="D10605" s="65"/>
      <c r="E10605" s="65"/>
      <c r="F10605" s="65"/>
      <c r="G10605" s="145"/>
    </row>
    <row r="10606" spans="1:7">
      <c r="A10606" s="65"/>
      <c r="B10606" s="65"/>
      <c r="C10606" s="65"/>
      <c r="D10606" s="65"/>
      <c r="E10606" s="65"/>
      <c r="F10606" s="65"/>
      <c r="G10606" s="145"/>
    </row>
    <row r="10607" spans="1:7">
      <c r="A10607" s="65"/>
      <c r="B10607" s="65"/>
      <c r="C10607" s="65"/>
      <c r="D10607" s="65"/>
      <c r="E10607" s="65"/>
      <c r="F10607" s="65"/>
      <c r="G10607" s="145"/>
    </row>
    <row r="10608" spans="1:7">
      <c r="A10608" s="65"/>
      <c r="B10608" s="65"/>
      <c r="C10608" s="65"/>
      <c r="D10608" s="65"/>
      <c r="E10608" s="65"/>
      <c r="F10608" s="65"/>
      <c r="G10608" s="145"/>
    </row>
    <row r="10609" spans="1:7">
      <c r="A10609" s="65"/>
      <c r="B10609" s="65"/>
      <c r="C10609" s="65"/>
      <c r="D10609" s="65"/>
      <c r="E10609" s="65"/>
      <c r="F10609" s="65"/>
      <c r="G10609" s="145"/>
    </row>
    <row r="10610" spans="1:7">
      <c r="A10610" s="65"/>
      <c r="B10610" s="65"/>
      <c r="C10610" s="65"/>
      <c r="D10610" s="65"/>
      <c r="E10610" s="65"/>
      <c r="F10610" s="65"/>
      <c r="G10610" s="145"/>
    </row>
    <row r="10611" spans="1:7">
      <c r="A10611" s="65"/>
      <c r="B10611" s="65"/>
      <c r="C10611" s="65"/>
      <c r="D10611" s="65"/>
      <c r="E10611" s="65"/>
      <c r="F10611" s="65"/>
      <c r="G10611" s="145"/>
    </row>
    <row r="10612" spans="1:7">
      <c r="A10612" s="65"/>
      <c r="B10612" s="65"/>
      <c r="C10612" s="65"/>
      <c r="D10612" s="65"/>
      <c r="E10612" s="65"/>
      <c r="F10612" s="65"/>
      <c r="G10612" s="145"/>
    </row>
    <row r="10613" spans="1:7">
      <c r="A10613" s="65"/>
      <c r="B10613" s="65"/>
      <c r="C10613" s="65"/>
      <c r="D10613" s="65"/>
      <c r="E10613" s="65"/>
      <c r="F10613" s="65"/>
      <c r="G10613" s="145"/>
    </row>
    <row r="10614" spans="1:7">
      <c r="A10614" s="65"/>
      <c r="B10614" s="65"/>
      <c r="C10614" s="65"/>
      <c r="D10614" s="65"/>
      <c r="E10614" s="65"/>
      <c r="F10614" s="65"/>
      <c r="G10614" s="145"/>
    </row>
    <row r="10615" spans="1:7">
      <c r="A10615" s="65"/>
      <c r="B10615" s="65"/>
      <c r="C10615" s="65"/>
      <c r="D10615" s="65"/>
      <c r="E10615" s="65"/>
      <c r="F10615" s="65"/>
      <c r="G10615" s="145"/>
    </row>
    <row r="10616" spans="1:7">
      <c r="A10616" s="65"/>
      <c r="B10616" s="65"/>
      <c r="C10616" s="65"/>
      <c r="D10616" s="65"/>
      <c r="E10616" s="65"/>
      <c r="F10616" s="65"/>
      <c r="G10616" s="145"/>
    </row>
    <row r="10617" spans="1:7">
      <c r="A10617" s="65"/>
      <c r="B10617" s="65"/>
      <c r="C10617" s="65"/>
      <c r="D10617" s="65"/>
      <c r="E10617" s="65"/>
      <c r="F10617" s="65"/>
      <c r="G10617" s="145"/>
    </row>
    <row r="10618" spans="1:7">
      <c r="A10618" s="65"/>
      <c r="B10618" s="65"/>
      <c r="C10618" s="65"/>
      <c r="D10618" s="65"/>
      <c r="E10618" s="65"/>
      <c r="F10618" s="65"/>
      <c r="G10618" s="145"/>
    </row>
    <row r="10619" spans="1:7">
      <c r="A10619" s="65"/>
      <c r="B10619" s="65"/>
      <c r="C10619" s="65"/>
      <c r="D10619" s="65"/>
      <c r="E10619" s="65"/>
      <c r="F10619" s="65"/>
      <c r="G10619" s="145"/>
    </row>
    <row r="10620" spans="1:7">
      <c r="A10620" s="65"/>
      <c r="B10620" s="65"/>
      <c r="C10620" s="65"/>
      <c r="D10620" s="65"/>
      <c r="E10620" s="65"/>
      <c r="F10620" s="65"/>
      <c r="G10620" s="145"/>
    </row>
    <row r="10621" spans="1:7">
      <c r="A10621" s="65"/>
      <c r="B10621" s="65"/>
      <c r="C10621" s="65"/>
      <c r="D10621" s="65"/>
      <c r="E10621" s="65"/>
      <c r="F10621" s="65"/>
      <c r="G10621" s="145"/>
    </row>
    <row r="10622" spans="1:7">
      <c r="A10622" s="65"/>
      <c r="B10622" s="65"/>
      <c r="C10622" s="65"/>
      <c r="D10622" s="65"/>
      <c r="E10622" s="65"/>
      <c r="F10622" s="65"/>
      <c r="G10622" s="145"/>
    </row>
    <row r="10623" spans="1:7">
      <c r="A10623" s="65"/>
      <c r="B10623" s="65"/>
      <c r="C10623" s="65"/>
      <c r="D10623" s="65"/>
      <c r="E10623" s="65"/>
      <c r="F10623" s="65"/>
      <c r="G10623" s="145"/>
    </row>
    <row r="10624" spans="1:7">
      <c r="A10624" s="65"/>
      <c r="B10624" s="65"/>
      <c r="C10624" s="65"/>
      <c r="D10624" s="65"/>
      <c r="E10624" s="65"/>
      <c r="F10624" s="65"/>
      <c r="G10624" s="145"/>
    </row>
    <row r="10625" spans="1:7">
      <c r="A10625" s="65"/>
      <c r="B10625" s="65"/>
      <c r="C10625" s="65"/>
      <c r="D10625" s="65"/>
      <c r="E10625" s="65"/>
      <c r="F10625" s="65"/>
      <c r="G10625" s="145"/>
    </row>
    <row r="10626" spans="1:7">
      <c r="A10626" s="65"/>
      <c r="B10626" s="65"/>
      <c r="C10626" s="65"/>
      <c r="D10626" s="65"/>
      <c r="E10626" s="65"/>
      <c r="F10626" s="65"/>
      <c r="G10626" s="145"/>
    </row>
    <row r="10627" spans="1:7">
      <c r="A10627" s="65"/>
      <c r="B10627" s="65"/>
      <c r="C10627" s="65"/>
      <c r="D10627" s="65"/>
      <c r="E10627" s="65"/>
      <c r="F10627" s="65"/>
      <c r="G10627" s="145"/>
    </row>
    <row r="10628" spans="1:7">
      <c r="A10628" s="65"/>
      <c r="B10628" s="65"/>
      <c r="C10628" s="65"/>
      <c r="D10628" s="65"/>
      <c r="E10628" s="65"/>
      <c r="F10628" s="65"/>
      <c r="G10628" s="145"/>
    </row>
    <row r="10629" spans="1:7">
      <c r="A10629" s="65"/>
      <c r="B10629" s="65"/>
      <c r="C10629" s="65"/>
      <c r="D10629" s="65"/>
      <c r="E10629" s="65"/>
      <c r="F10629" s="65"/>
      <c r="G10629" s="145"/>
    </row>
    <row r="10630" spans="1:7">
      <c r="A10630" s="65"/>
      <c r="B10630" s="65"/>
      <c r="C10630" s="65"/>
      <c r="D10630" s="65"/>
      <c r="E10630" s="65"/>
      <c r="F10630" s="65"/>
      <c r="G10630" s="145"/>
    </row>
    <row r="10631" spans="1:7">
      <c r="A10631" s="65"/>
      <c r="B10631" s="65"/>
      <c r="C10631" s="65"/>
      <c r="D10631" s="65"/>
      <c r="E10631" s="65"/>
      <c r="F10631" s="65"/>
      <c r="G10631" s="145"/>
    </row>
    <row r="10632" spans="1:7">
      <c r="A10632" s="65"/>
      <c r="B10632" s="65"/>
      <c r="C10632" s="65"/>
      <c r="D10632" s="65"/>
      <c r="E10632" s="65"/>
      <c r="F10632" s="65"/>
      <c r="G10632" s="145"/>
    </row>
    <row r="10633" spans="1:7">
      <c r="A10633" s="65"/>
      <c r="B10633" s="65"/>
      <c r="C10633" s="65"/>
      <c r="D10633" s="65"/>
      <c r="E10633" s="65"/>
      <c r="F10633" s="65"/>
      <c r="G10633" s="145"/>
    </row>
    <row r="10634" spans="1:7">
      <c r="A10634" s="65"/>
      <c r="B10634" s="65"/>
      <c r="C10634" s="65"/>
      <c r="D10634" s="65"/>
      <c r="E10634" s="65"/>
      <c r="F10634" s="65"/>
      <c r="G10634" s="145"/>
    </row>
    <row r="10635" spans="1:7">
      <c r="A10635" s="65"/>
      <c r="B10635" s="65"/>
      <c r="C10635" s="65"/>
      <c r="D10635" s="65"/>
      <c r="E10635" s="65"/>
      <c r="F10635" s="65"/>
      <c r="G10635" s="145"/>
    </row>
    <row r="10636" spans="1:7">
      <c r="A10636" s="65"/>
      <c r="B10636" s="65"/>
      <c r="C10636" s="65"/>
      <c r="D10636" s="65"/>
      <c r="E10636" s="65"/>
      <c r="F10636" s="65"/>
      <c r="G10636" s="145"/>
    </row>
    <row r="10637" spans="1:7">
      <c r="A10637" s="65"/>
      <c r="B10637" s="65"/>
      <c r="C10637" s="65"/>
      <c r="D10637" s="65"/>
      <c r="E10637" s="65"/>
      <c r="F10637" s="65"/>
      <c r="G10637" s="145"/>
    </row>
    <row r="10638" spans="1:7">
      <c r="A10638" s="65"/>
      <c r="B10638" s="65"/>
      <c r="C10638" s="65"/>
      <c r="D10638" s="65"/>
      <c r="E10638" s="65"/>
      <c r="F10638" s="65"/>
      <c r="G10638" s="145"/>
    </row>
    <row r="10639" spans="1:7">
      <c r="A10639" s="65"/>
      <c r="B10639" s="65"/>
      <c r="C10639" s="65"/>
      <c r="D10639" s="65"/>
      <c r="E10639" s="65"/>
      <c r="F10639" s="65"/>
      <c r="G10639" s="145"/>
    </row>
    <row r="10640" spans="1:7">
      <c r="A10640" s="65"/>
      <c r="B10640" s="65"/>
      <c r="C10640" s="65"/>
      <c r="D10640" s="65"/>
      <c r="E10640" s="65"/>
      <c r="F10640" s="65"/>
      <c r="G10640" s="145"/>
    </row>
    <row r="10641" spans="1:7">
      <c r="A10641" s="65"/>
      <c r="B10641" s="65"/>
      <c r="C10641" s="65"/>
      <c r="D10641" s="65"/>
      <c r="E10641" s="65"/>
      <c r="F10641" s="65"/>
      <c r="G10641" s="145"/>
    </row>
    <row r="10642" spans="1:7">
      <c r="A10642" s="65"/>
      <c r="B10642" s="65"/>
      <c r="C10642" s="65"/>
      <c r="D10642" s="65"/>
      <c r="E10642" s="65"/>
      <c r="F10642" s="65"/>
      <c r="G10642" s="145"/>
    </row>
    <row r="10643" spans="1:7">
      <c r="A10643" s="65"/>
      <c r="B10643" s="65"/>
      <c r="C10643" s="65"/>
      <c r="D10643" s="65"/>
      <c r="E10643" s="65"/>
      <c r="F10643" s="65"/>
      <c r="G10643" s="145"/>
    </row>
    <row r="10644" spans="1:7">
      <c r="A10644" s="65"/>
      <c r="B10644" s="65"/>
      <c r="C10644" s="65"/>
      <c r="D10644" s="65"/>
      <c r="E10644" s="65"/>
      <c r="F10644" s="65"/>
      <c r="G10644" s="145"/>
    </row>
    <row r="10645" spans="1:7">
      <c r="A10645" s="65"/>
      <c r="B10645" s="65"/>
      <c r="C10645" s="65"/>
      <c r="D10645" s="65"/>
      <c r="E10645" s="65"/>
      <c r="F10645" s="65"/>
      <c r="G10645" s="145"/>
    </row>
    <row r="10646" spans="1:7">
      <c r="A10646" s="65"/>
      <c r="B10646" s="65"/>
      <c r="C10646" s="65"/>
      <c r="D10646" s="65"/>
      <c r="E10646" s="65"/>
      <c r="F10646" s="65"/>
      <c r="G10646" s="145"/>
    </row>
    <row r="10647" spans="1:7">
      <c r="A10647" s="65"/>
      <c r="B10647" s="65"/>
      <c r="C10647" s="65"/>
      <c r="D10647" s="65"/>
      <c r="E10647" s="65"/>
      <c r="F10647" s="65"/>
      <c r="G10647" s="145"/>
    </row>
    <row r="10648" spans="1:7">
      <c r="A10648" s="65"/>
      <c r="B10648" s="65"/>
      <c r="C10648" s="65"/>
      <c r="D10648" s="65"/>
      <c r="E10648" s="65"/>
      <c r="F10648" s="65"/>
      <c r="G10648" s="145"/>
    </row>
    <row r="10649" spans="1:7">
      <c r="A10649" s="65"/>
      <c r="B10649" s="65"/>
      <c r="C10649" s="65"/>
      <c r="D10649" s="65"/>
      <c r="E10649" s="65"/>
      <c r="F10649" s="65"/>
      <c r="G10649" s="145"/>
    </row>
    <row r="10650" spans="1:7">
      <c r="A10650" s="65"/>
      <c r="B10650" s="65"/>
      <c r="C10650" s="65"/>
      <c r="D10650" s="65"/>
      <c r="E10650" s="65"/>
      <c r="F10650" s="65"/>
      <c r="G10650" s="145"/>
    </row>
    <row r="10651" spans="1:7">
      <c r="A10651" s="65"/>
      <c r="B10651" s="65"/>
      <c r="C10651" s="65"/>
      <c r="D10651" s="65"/>
      <c r="E10651" s="65"/>
      <c r="F10651" s="65"/>
      <c r="G10651" s="145"/>
    </row>
    <row r="10652" spans="1:7">
      <c r="A10652" s="65"/>
      <c r="B10652" s="65"/>
      <c r="C10652" s="65"/>
      <c r="D10652" s="65"/>
      <c r="E10652" s="65"/>
      <c r="F10652" s="65"/>
      <c r="G10652" s="145"/>
    </row>
    <row r="10653" spans="1:7">
      <c r="A10653" s="65"/>
      <c r="B10653" s="65"/>
      <c r="C10653" s="65"/>
      <c r="D10653" s="65"/>
      <c r="E10653" s="65"/>
      <c r="F10653" s="65"/>
      <c r="G10653" s="145"/>
    </row>
    <row r="10654" spans="1:7">
      <c r="A10654" s="65"/>
      <c r="B10654" s="65"/>
      <c r="C10654" s="65"/>
      <c r="D10654" s="65"/>
      <c r="E10654" s="65"/>
      <c r="F10654" s="65"/>
      <c r="G10654" s="145"/>
    </row>
    <row r="10655" spans="1:7">
      <c r="A10655" s="65"/>
      <c r="B10655" s="65"/>
      <c r="C10655" s="65"/>
      <c r="D10655" s="65"/>
      <c r="E10655" s="65"/>
      <c r="F10655" s="65"/>
      <c r="G10655" s="145"/>
    </row>
    <row r="10656" spans="1:7">
      <c r="A10656" s="65"/>
      <c r="B10656" s="65"/>
      <c r="C10656" s="65"/>
      <c r="D10656" s="65"/>
      <c r="E10656" s="65"/>
      <c r="F10656" s="65"/>
      <c r="G10656" s="145"/>
    </row>
    <row r="10657" spans="1:7">
      <c r="A10657" s="65"/>
      <c r="B10657" s="65"/>
      <c r="C10657" s="65"/>
      <c r="D10657" s="65"/>
      <c r="E10657" s="65"/>
      <c r="F10657" s="65"/>
      <c r="G10657" s="145"/>
    </row>
    <row r="10658" spans="1:7">
      <c r="A10658" s="65"/>
      <c r="B10658" s="65"/>
      <c r="C10658" s="65"/>
      <c r="D10658" s="65"/>
      <c r="E10658" s="65"/>
      <c r="F10658" s="65"/>
      <c r="G10658" s="145"/>
    </row>
    <row r="10659" spans="1:7">
      <c r="A10659" s="65"/>
      <c r="B10659" s="65"/>
      <c r="C10659" s="65"/>
      <c r="D10659" s="65"/>
      <c r="E10659" s="65"/>
      <c r="F10659" s="65"/>
      <c r="G10659" s="145"/>
    </row>
    <row r="10660" spans="1:7">
      <c r="A10660" s="65"/>
      <c r="B10660" s="65"/>
      <c r="C10660" s="65"/>
      <c r="D10660" s="65"/>
      <c r="E10660" s="65"/>
      <c r="F10660" s="65"/>
      <c r="G10660" s="145"/>
    </row>
    <row r="10661" spans="1:7">
      <c r="A10661" s="65"/>
      <c r="B10661" s="65"/>
      <c r="C10661" s="65"/>
      <c r="D10661" s="65"/>
      <c r="E10661" s="65"/>
      <c r="F10661" s="65"/>
      <c r="G10661" s="145"/>
    </row>
    <row r="10662" spans="1:7">
      <c r="A10662" s="65"/>
      <c r="B10662" s="65"/>
      <c r="C10662" s="65"/>
      <c r="D10662" s="65"/>
      <c r="E10662" s="65"/>
      <c r="F10662" s="65"/>
      <c r="G10662" s="145"/>
    </row>
    <row r="10663" spans="1:7">
      <c r="A10663" s="65"/>
      <c r="B10663" s="65"/>
      <c r="C10663" s="65"/>
      <c r="D10663" s="65"/>
      <c r="E10663" s="65"/>
      <c r="F10663" s="65"/>
      <c r="G10663" s="145"/>
    </row>
    <row r="10664" spans="1:7">
      <c r="A10664" s="65"/>
      <c r="B10664" s="65"/>
      <c r="C10664" s="65"/>
      <c r="D10664" s="65"/>
      <c r="E10664" s="65"/>
      <c r="F10664" s="65"/>
      <c r="G10664" s="145"/>
    </row>
    <row r="10665" spans="1:7">
      <c r="A10665" s="65"/>
      <c r="B10665" s="65"/>
      <c r="C10665" s="65"/>
      <c r="D10665" s="65"/>
      <c r="E10665" s="65"/>
      <c r="F10665" s="65"/>
      <c r="G10665" s="145"/>
    </row>
    <row r="10666" spans="1:7">
      <c r="A10666" s="65"/>
      <c r="B10666" s="65"/>
      <c r="C10666" s="65"/>
      <c r="D10666" s="65"/>
      <c r="E10666" s="65"/>
      <c r="F10666" s="65"/>
      <c r="G10666" s="145"/>
    </row>
    <row r="10667" spans="1:7">
      <c r="A10667" s="65"/>
      <c r="B10667" s="65"/>
      <c r="C10667" s="65"/>
      <c r="D10667" s="65"/>
      <c r="E10667" s="65"/>
      <c r="F10667" s="65"/>
      <c r="G10667" s="145"/>
    </row>
    <row r="10668" spans="1:7">
      <c r="A10668" s="65"/>
      <c r="B10668" s="65"/>
      <c r="C10668" s="65"/>
      <c r="D10668" s="65"/>
      <c r="E10668" s="65"/>
      <c r="F10668" s="65"/>
      <c r="G10668" s="145"/>
    </row>
    <row r="10669" spans="1:7">
      <c r="A10669" s="65"/>
      <c r="B10669" s="65"/>
      <c r="C10669" s="65"/>
      <c r="D10669" s="65"/>
      <c r="E10669" s="65"/>
      <c r="F10669" s="65"/>
      <c r="G10669" s="145"/>
    </row>
    <row r="10670" spans="1:7">
      <c r="A10670" s="65"/>
      <c r="B10670" s="65"/>
      <c r="C10670" s="65"/>
      <c r="D10670" s="65"/>
      <c r="E10670" s="65"/>
      <c r="F10670" s="65"/>
      <c r="G10670" s="145"/>
    </row>
    <row r="10671" spans="1:7">
      <c r="A10671" s="65"/>
      <c r="B10671" s="65"/>
      <c r="C10671" s="65"/>
      <c r="D10671" s="65"/>
      <c r="E10671" s="65"/>
      <c r="F10671" s="65"/>
      <c r="G10671" s="145"/>
    </row>
    <row r="10672" spans="1:7">
      <c r="A10672" s="65"/>
      <c r="B10672" s="65"/>
      <c r="C10672" s="65"/>
      <c r="D10672" s="65"/>
      <c r="E10672" s="65"/>
      <c r="F10672" s="65"/>
      <c r="G10672" s="145"/>
    </row>
    <row r="10673" spans="1:7">
      <c r="A10673" s="65"/>
      <c r="B10673" s="65"/>
      <c r="C10673" s="65"/>
      <c r="D10673" s="65"/>
      <c r="E10673" s="65"/>
      <c r="F10673" s="65"/>
      <c r="G10673" s="145"/>
    </row>
    <row r="10674" spans="1:7">
      <c r="A10674" s="65"/>
      <c r="B10674" s="65"/>
      <c r="C10674" s="65"/>
      <c r="D10674" s="65"/>
      <c r="E10674" s="65"/>
      <c r="F10674" s="65"/>
      <c r="G10674" s="145"/>
    </row>
    <row r="10675" spans="1:7">
      <c r="A10675" s="65"/>
      <c r="B10675" s="65"/>
      <c r="C10675" s="65"/>
      <c r="D10675" s="65"/>
      <c r="E10675" s="65"/>
      <c r="F10675" s="65"/>
      <c r="G10675" s="145"/>
    </row>
    <row r="10676" spans="1:7">
      <c r="A10676" s="65"/>
      <c r="B10676" s="65"/>
      <c r="C10676" s="65"/>
      <c r="D10676" s="65"/>
      <c r="E10676" s="65"/>
      <c r="F10676" s="65"/>
      <c r="G10676" s="145"/>
    </row>
    <row r="10677" spans="1:7">
      <c r="A10677" s="65"/>
      <c r="B10677" s="65"/>
      <c r="C10677" s="65"/>
      <c r="D10677" s="65"/>
      <c r="E10677" s="65"/>
      <c r="F10677" s="65"/>
      <c r="G10677" s="145"/>
    </row>
    <row r="10678" spans="1:7">
      <c r="A10678" s="65"/>
      <c r="B10678" s="65"/>
      <c r="C10678" s="65"/>
      <c r="D10678" s="65"/>
      <c r="E10678" s="65"/>
      <c r="F10678" s="65"/>
      <c r="G10678" s="145"/>
    </row>
    <row r="10679" spans="1:7">
      <c r="A10679" s="65"/>
      <c r="B10679" s="65"/>
      <c r="C10679" s="65"/>
      <c r="D10679" s="65"/>
      <c r="E10679" s="65"/>
      <c r="F10679" s="65"/>
      <c r="G10679" s="145"/>
    </row>
    <row r="10680" spans="1:7">
      <c r="A10680" s="65"/>
      <c r="B10680" s="65"/>
      <c r="C10680" s="65"/>
      <c r="D10680" s="65"/>
      <c r="E10680" s="65"/>
      <c r="F10680" s="65"/>
      <c r="G10680" s="145"/>
    </row>
    <row r="10681" spans="1:7">
      <c r="A10681" s="65"/>
      <c r="B10681" s="65"/>
      <c r="C10681" s="65"/>
      <c r="D10681" s="65"/>
      <c r="E10681" s="65"/>
      <c r="F10681" s="65"/>
      <c r="G10681" s="145"/>
    </row>
    <row r="10682" spans="1:7">
      <c r="A10682" s="65"/>
      <c r="B10682" s="65"/>
      <c r="C10682" s="65"/>
      <c r="D10682" s="65"/>
      <c r="E10682" s="65"/>
      <c r="F10682" s="65"/>
      <c r="G10682" s="145"/>
    </row>
    <row r="10683" spans="1:7">
      <c r="A10683" s="65"/>
      <c r="B10683" s="65"/>
      <c r="C10683" s="65"/>
      <c r="D10683" s="65"/>
      <c r="E10683" s="65"/>
      <c r="F10683" s="65"/>
      <c r="G10683" s="145"/>
    </row>
    <row r="10684" spans="1:7">
      <c r="A10684" s="65"/>
      <c r="B10684" s="65"/>
      <c r="C10684" s="65"/>
      <c r="D10684" s="65"/>
      <c r="E10684" s="65"/>
      <c r="F10684" s="65"/>
      <c r="G10684" s="145"/>
    </row>
    <row r="10685" spans="1:7">
      <c r="A10685" s="65"/>
      <c r="B10685" s="65"/>
      <c r="C10685" s="65"/>
      <c r="D10685" s="65"/>
      <c r="E10685" s="65"/>
      <c r="F10685" s="65"/>
      <c r="G10685" s="145"/>
    </row>
    <row r="10686" spans="1:7">
      <c r="A10686" s="65"/>
      <c r="B10686" s="65"/>
      <c r="C10686" s="65"/>
      <c r="D10686" s="65"/>
      <c r="E10686" s="65"/>
      <c r="F10686" s="65"/>
      <c r="G10686" s="145"/>
    </row>
    <row r="10687" spans="1:7">
      <c r="A10687" s="65"/>
      <c r="B10687" s="65"/>
      <c r="C10687" s="65"/>
      <c r="D10687" s="65"/>
      <c r="E10687" s="65"/>
      <c r="F10687" s="65"/>
      <c r="G10687" s="145"/>
    </row>
    <row r="10688" spans="1:7">
      <c r="A10688" s="65"/>
      <c r="B10688" s="65"/>
      <c r="C10688" s="65"/>
      <c r="D10688" s="65"/>
      <c r="E10688" s="65"/>
      <c r="F10688" s="65"/>
      <c r="G10688" s="145"/>
    </row>
    <row r="10689" spans="1:7">
      <c r="A10689" s="65"/>
      <c r="B10689" s="65"/>
      <c r="C10689" s="65"/>
      <c r="D10689" s="65"/>
      <c r="E10689" s="65"/>
      <c r="F10689" s="65"/>
      <c r="G10689" s="145"/>
    </row>
    <row r="10690" spans="1:7">
      <c r="A10690" s="65"/>
      <c r="B10690" s="65"/>
      <c r="C10690" s="65"/>
      <c r="D10690" s="65"/>
      <c r="E10690" s="65"/>
      <c r="F10690" s="65"/>
      <c r="G10690" s="145"/>
    </row>
    <row r="10691" spans="1:7">
      <c r="A10691" s="65"/>
      <c r="B10691" s="65"/>
      <c r="C10691" s="65"/>
      <c r="D10691" s="65"/>
      <c r="E10691" s="65"/>
      <c r="F10691" s="65"/>
      <c r="G10691" s="145"/>
    </row>
    <row r="10692" spans="1:7">
      <c r="A10692" s="65"/>
      <c r="B10692" s="65"/>
      <c r="C10692" s="65"/>
      <c r="D10692" s="65"/>
      <c r="E10692" s="65"/>
      <c r="F10692" s="65"/>
      <c r="G10692" s="145"/>
    </row>
    <row r="10693" spans="1:7">
      <c r="A10693" s="65"/>
      <c r="B10693" s="65"/>
      <c r="C10693" s="65"/>
      <c r="D10693" s="65"/>
      <c r="E10693" s="65"/>
      <c r="F10693" s="65"/>
      <c r="G10693" s="145"/>
    </row>
    <row r="10694" spans="1:7">
      <c r="A10694" s="65"/>
      <c r="B10694" s="65"/>
      <c r="C10694" s="65"/>
      <c r="D10694" s="65"/>
      <c r="E10694" s="65"/>
      <c r="F10694" s="65"/>
      <c r="G10694" s="145"/>
    </row>
    <row r="10695" spans="1:7">
      <c r="A10695" s="65"/>
      <c r="B10695" s="65"/>
      <c r="C10695" s="65"/>
      <c r="D10695" s="65"/>
      <c r="E10695" s="65"/>
      <c r="F10695" s="65"/>
      <c r="G10695" s="145"/>
    </row>
    <row r="10696" spans="1:7">
      <c r="A10696" s="65"/>
      <c r="B10696" s="65"/>
      <c r="C10696" s="65"/>
      <c r="D10696" s="65"/>
      <c r="E10696" s="65"/>
      <c r="F10696" s="65"/>
      <c r="G10696" s="145"/>
    </row>
    <row r="10697" spans="1:7">
      <c r="A10697" s="65"/>
      <c r="B10697" s="65"/>
      <c r="C10697" s="65"/>
      <c r="D10697" s="65"/>
      <c r="E10697" s="65"/>
      <c r="F10697" s="65"/>
      <c r="G10697" s="145"/>
    </row>
    <row r="10698" spans="1:7">
      <c r="A10698" s="65"/>
      <c r="B10698" s="65"/>
      <c r="C10698" s="65"/>
      <c r="D10698" s="65"/>
      <c r="E10698" s="65"/>
      <c r="F10698" s="65"/>
      <c r="G10698" s="145"/>
    </row>
    <row r="10699" spans="1:7">
      <c r="A10699" s="65"/>
      <c r="B10699" s="65"/>
      <c r="C10699" s="65"/>
      <c r="D10699" s="65"/>
      <c r="E10699" s="65"/>
      <c r="F10699" s="65"/>
      <c r="G10699" s="145"/>
    </row>
    <row r="10700" spans="1:7">
      <c r="A10700" s="65"/>
      <c r="B10700" s="65"/>
      <c r="C10700" s="65"/>
      <c r="D10700" s="65"/>
      <c r="E10700" s="65"/>
      <c r="F10700" s="65"/>
      <c r="G10700" s="145"/>
    </row>
    <row r="10701" spans="1:7">
      <c r="A10701" s="65"/>
      <c r="B10701" s="65"/>
      <c r="C10701" s="65"/>
      <c r="D10701" s="65"/>
      <c r="E10701" s="65"/>
      <c r="F10701" s="65"/>
      <c r="G10701" s="145"/>
    </row>
    <row r="10702" spans="1:7">
      <c r="A10702" s="65"/>
      <c r="B10702" s="65"/>
      <c r="C10702" s="65"/>
      <c r="D10702" s="65"/>
      <c r="E10702" s="65"/>
      <c r="F10702" s="65"/>
      <c r="G10702" s="145"/>
    </row>
    <row r="10703" spans="1:7">
      <c r="A10703" s="65"/>
      <c r="B10703" s="65"/>
      <c r="C10703" s="65"/>
      <c r="D10703" s="65"/>
      <c r="E10703" s="65"/>
      <c r="F10703" s="65"/>
      <c r="G10703" s="145"/>
    </row>
    <row r="10704" spans="1:7">
      <c r="A10704" s="65"/>
      <c r="B10704" s="65"/>
      <c r="C10704" s="65"/>
      <c r="D10704" s="65"/>
      <c r="E10704" s="65"/>
      <c r="F10704" s="65"/>
      <c r="G10704" s="145"/>
    </row>
    <row r="10705" spans="1:7">
      <c r="A10705" s="65"/>
      <c r="B10705" s="65"/>
      <c r="C10705" s="65"/>
      <c r="D10705" s="65"/>
      <c r="E10705" s="65"/>
      <c r="F10705" s="65"/>
      <c r="G10705" s="145"/>
    </row>
    <row r="10706" spans="1:7">
      <c r="A10706" s="65"/>
      <c r="B10706" s="65"/>
      <c r="C10706" s="65"/>
      <c r="D10706" s="65"/>
      <c r="E10706" s="65"/>
      <c r="F10706" s="65"/>
      <c r="G10706" s="145"/>
    </row>
    <row r="10707" spans="1:7">
      <c r="A10707" s="65"/>
      <c r="B10707" s="65"/>
      <c r="C10707" s="65"/>
      <c r="D10707" s="65"/>
      <c r="E10707" s="65"/>
      <c r="F10707" s="65"/>
      <c r="G10707" s="145"/>
    </row>
    <row r="10708" spans="1:7">
      <c r="A10708" s="65"/>
      <c r="B10708" s="65"/>
      <c r="C10708" s="65"/>
      <c r="D10708" s="65"/>
      <c r="E10708" s="65"/>
      <c r="F10708" s="65"/>
      <c r="G10708" s="145"/>
    </row>
    <row r="10709" spans="1:7">
      <c r="A10709" s="65"/>
      <c r="B10709" s="65"/>
      <c r="C10709" s="65"/>
      <c r="D10709" s="65"/>
      <c r="E10709" s="65"/>
      <c r="F10709" s="65"/>
      <c r="G10709" s="145"/>
    </row>
    <row r="10710" spans="1:7">
      <c r="A10710" s="65"/>
      <c r="B10710" s="65"/>
      <c r="C10710" s="65"/>
      <c r="D10710" s="65"/>
      <c r="E10710" s="65"/>
      <c r="F10710" s="65"/>
      <c r="G10710" s="145"/>
    </row>
    <row r="10711" spans="1:7">
      <c r="A10711" s="65"/>
      <c r="B10711" s="65"/>
      <c r="C10711" s="65"/>
      <c r="D10711" s="65"/>
      <c r="E10711" s="65"/>
      <c r="F10711" s="65"/>
      <c r="G10711" s="145"/>
    </row>
    <row r="10712" spans="1:7">
      <c r="A10712" s="65"/>
      <c r="B10712" s="65"/>
      <c r="C10712" s="65"/>
      <c r="D10712" s="65"/>
      <c r="E10712" s="65"/>
      <c r="F10712" s="65"/>
      <c r="G10712" s="145"/>
    </row>
    <row r="10713" spans="1:7">
      <c r="A10713" s="65"/>
      <c r="B10713" s="65"/>
      <c r="C10713" s="65"/>
      <c r="D10713" s="65"/>
      <c r="E10713" s="65"/>
      <c r="F10713" s="65"/>
      <c r="G10713" s="145"/>
    </row>
    <row r="10714" spans="1:7">
      <c r="A10714" s="65"/>
      <c r="B10714" s="65"/>
      <c r="C10714" s="65"/>
      <c r="D10714" s="65"/>
      <c r="E10714" s="65"/>
      <c r="F10714" s="65"/>
      <c r="G10714" s="145"/>
    </row>
    <row r="10715" spans="1:7">
      <c r="A10715" s="65"/>
      <c r="B10715" s="65"/>
      <c r="C10715" s="65"/>
      <c r="D10715" s="65"/>
      <c r="E10715" s="65"/>
      <c r="F10715" s="65"/>
      <c r="G10715" s="145"/>
    </row>
    <row r="10716" spans="1:7">
      <c r="A10716" s="65"/>
      <c r="B10716" s="65"/>
      <c r="C10716" s="65"/>
      <c r="D10716" s="65"/>
      <c r="E10716" s="65"/>
      <c r="F10716" s="65"/>
      <c r="G10716" s="145"/>
    </row>
    <row r="10717" spans="1:7">
      <c r="A10717" s="65"/>
      <c r="B10717" s="65"/>
      <c r="C10717" s="65"/>
      <c r="D10717" s="65"/>
      <c r="E10717" s="65"/>
      <c r="F10717" s="65"/>
      <c r="G10717" s="145"/>
    </row>
    <row r="10718" spans="1:7">
      <c r="A10718" s="65"/>
      <c r="B10718" s="65"/>
      <c r="C10718" s="65"/>
      <c r="D10718" s="65"/>
      <c r="E10718" s="65"/>
      <c r="F10718" s="65"/>
      <c r="G10718" s="145"/>
    </row>
    <row r="10719" spans="1:7">
      <c r="A10719" s="65"/>
      <c r="B10719" s="65"/>
      <c r="C10719" s="65"/>
      <c r="D10719" s="65"/>
      <c r="E10719" s="65"/>
      <c r="F10719" s="65"/>
      <c r="G10719" s="145"/>
    </row>
    <row r="10720" spans="1:7">
      <c r="A10720" s="65"/>
      <c r="B10720" s="65"/>
      <c r="C10720" s="65"/>
      <c r="D10720" s="65"/>
      <c r="E10720" s="65"/>
      <c r="F10720" s="65"/>
      <c r="G10720" s="145"/>
    </row>
    <row r="10721" spans="1:7">
      <c r="A10721" s="65"/>
      <c r="B10721" s="65"/>
      <c r="C10721" s="65"/>
      <c r="D10721" s="65"/>
      <c r="E10721" s="65"/>
      <c r="F10721" s="65"/>
      <c r="G10721" s="145"/>
    </row>
    <row r="10722" spans="1:7">
      <c r="A10722" s="65"/>
      <c r="B10722" s="65"/>
      <c r="C10722" s="65"/>
      <c r="D10722" s="65"/>
      <c r="E10722" s="65"/>
      <c r="F10722" s="65"/>
      <c r="G10722" s="145"/>
    </row>
    <row r="10723" spans="1:7">
      <c r="A10723" s="65"/>
      <c r="B10723" s="65"/>
      <c r="C10723" s="65"/>
      <c r="D10723" s="65"/>
      <c r="E10723" s="65"/>
      <c r="F10723" s="65"/>
      <c r="G10723" s="145"/>
    </row>
    <row r="10724" spans="1:7">
      <c r="A10724" s="65"/>
      <c r="B10724" s="65"/>
      <c r="C10724" s="65"/>
      <c r="D10724" s="65"/>
      <c r="E10724" s="65"/>
      <c r="F10724" s="65"/>
      <c r="G10724" s="145"/>
    </row>
    <row r="10725" spans="1:7">
      <c r="A10725" s="65"/>
      <c r="B10725" s="65"/>
      <c r="C10725" s="65"/>
      <c r="D10725" s="65"/>
      <c r="E10725" s="65"/>
      <c r="F10725" s="65"/>
      <c r="G10725" s="145"/>
    </row>
    <row r="10726" spans="1:7">
      <c r="A10726" s="65"/>
      <c r="B10726" s="65"/>
      <c r="C10726" s="65"/>
      <c r="D10726" s="65"/>
      <c r="E10726" s="65"/>
      <c r="F10726" s="65"/>
      <c r="G10726" s="145"/>
    </row>
    <row r="10727" spans="1:7">
      <c r="A10727" s="65"/>
      <c r="B10727" s="65"/>
      <c r="C10727" s="65"/>
      <c r="D10727" s="65"/>
      <c r="E10727" s="65"/>
      <c r="F10727" s="65"/>
      <c r="G10727" s="145"/>
    </row>
    <row r="10728" spans="1:7">
      <c r="A10728" s="65"/>
      <c r="B10728" s="65"/>
      <c r="C10728" s="65"/>
      <c r="D10728" s="65"/>
      <c r="E10728" s="65"/>
      <c r="F10728" s="65"/>
      <c r="G10728" s="145"/>
    </row>
    <row r="10729" spans="1:7">
      <c r="A10729" s="65"/>
      <c r="B10729" s="65"/>
      <c r="C10729" s="65"/>
      <c r="D10729" s="65"/>
      <c r="E10729" s="65"/>
      <c r="F10729" s="65"/>
      <c r="G10729" s="145"/>
    </row>
    <row r="10730" spans="1:7">
      <c r="A10730" s="65"/>
      <c r="B10730" s="65"/>
      <c r="C10730" s="65"/>
      <c r="D10730" s="65"/>
      <c r="E10730" s="65"/>
      <c r="F10730" s="65"/>
      <c r="G10730" s="145"/>
    </row>
    <row r="10731" spans="1:7">
      <c r="A10731" s="65"/>
      <c r="B10731" s="65"/>
      <c r="C10731" s="65"/>
      <c r="D10731" s="65"/>
      <c r="E10731" s="65"/>
      <c r="F10731" s="65"/>
      <c r="G10731" s="145"/>
    </row>
    <row r="10732" spans="1:7">
      <c r="A10732" s="65"/>
      <c r="B10732" s="65"/>
      <c r="C10732" s="65"/>
      <c r="D10732" s="65"/>
      <c r="E10732" s="65"/>
      <c r="F10732" s="65"/>
      <c r="G10732" s="145"/>
    </row>
    <row r="10733" spans="1:7">
      <c r="A10733" s="65"/>
      <c r="B10733" s="65"/>
      <c r="C10733" s="65"/>
      <c r="D10733" s="65"/>
      <c r="E10733" s="65"/>
      <c r="F10733" s="65"/>
      <c r="G10733" s="145"/>
    </row>
    <row r="10734" spans="1:7">
      <c r="A10734" s="65"/>
      <c r="B10734" s="65"/>
      <c r="C10734" s="65"/>
      <c r="D10734" s="65"/>
      <c r="E10734" s="65"/>
      <c r="F10734" s="65"/>
      <c r="G10734" s="145"/>
    </row>
    <row r="10735" spans="1:7">
      <c r="A10735" s="65"/>
      <c r="B10735" s="65"/>
      <c r="C10735" s="65"/>
      <c r="D10735" s="65"/>
      <c r="E10735" s="65"/>
      <c r="F10735" s="65"/>
      <c r="G10735" s="145"/>
    </row>
    <row r="10736" spans="1:7">
      <c r="A10736" s="65"/>
      <c r="B10736" s="65"/>
      <c r="C10736" s="65"/>
      <c r="D10736" s="65"/>
      <c r="E10736" s="65"/>
      <c r="F10736" s="65"/>
      <c r="G10736" s="145"/>
    </row>
    <row r="10737" spans="1:7">
      <c r="A10737" s="65"/>
      <c r="B10737" s="65"/>
      <c r="C10737" s="65"/>
      <c r="D10737" s="65"/>
      <c r="E10737" s="65"/>
      <c r="F10737" s="65"/>
      <c r="G10737" s="145"/>
    </row>
    <row r="10738" spans="1:7">
      <c r="A10738" s="65"/>
      <c r="B10738" s="65"/>
      <c r="C10738" s="65"/>
      <c r="D10738" s="65"/>
      <c r="E10738" s="65"/>
      <c r="F10738" s="65"/>
      <c r="G10738" s="145"/>
    </row>
    <row r="10739" spans="1:7">
      <c r="A10739" s="65"/>
      <c r="B10739" s="65"/>
      <c r="C10739" s="65"/>
      <c r="D10739" s="65"/>
      <c r="E10739" s="65"/>
      <c r="F10739" s="65"/>
      <c r="G10739" s="145"/>
    </row>
    <row r="10740" spans="1:7">
      <c r="A10740" s="65"/>
      <c r="B10740" s="65"/>
      <c r="C10740" s="65"/>
      <c r="D10740" s="65"/>
      <c r="E10740" s="65"/>
      <c r="F10740" s="65"/>
      <c r="G10740" s="145"/>
    </row>
    <row r="10741" spans="1:7">
      <c r="A10741" s="65"/>
      <c r="B10741" s="65"/>
      <c r="C10741" s="65"/>
      <c r="D10741" s="65"/>
      <c r="E10741" s="65"/>
      <c r="F10741" s="65"/>
      <c r="G10741" s="145"/>
    </row>
    <row r="10742" spans="1:7">
      <c r="A10742" s="65"/>
      <c r="B10742" s="65"/>
      <c r="C10742" s="65"/>
      <c r="D10742" s="65"/>
      <c r="E10742" s="65"/>
      <c r="F10742" s="65"/>
      <c r="G10742" s="145"/>
    </row>
    <row r="10743" spans="1:7">
      <c r="A10743" s="65"/>
      <c r="B10743" s="65"/>
      <c r="C10743" s="65"/>
      <c r="D10743" s="65"/>
      <c r="E10743" s="65"/>
      <c r="F10743" s="65"/>
      <c r="G10743" s="145"/>
    </row>
    <row r="10744" spans="1:7">
      <c r="A10744" s="65"/>
      <c r="B10744" s="65"/>
      <c r="C10744" s="65"/>
      <c r="D10744" s="65"/>
      <c r="E10744" s="65"/>
      <c r="F10744" s="65"/>
      <c r="G10744" s="145"/>
    </row>
    <row r="10745" spans="1:7">
      <c r="A10745" s="65"/>
      <c r="B10745" s="65"/>
      <c r="C10745" s="65"/>
      <c r="D10745" s="65"/>
      <c r="E10745" s="65"/>
      <c r="F10745" s="65"/>
      <c r="G10745" s="145"/>
    </row>
    <row r="10746" spans="1:7">
      <c r="A10746" s="65"/>
      <c r="B10746" s="65"/>
      <c r="C10746" s="65"/>
      <c r="D10746" s="65"/>
      <c r="E10746" s="65"/>
      <c r="F10746" s="65"/>
      <c r="G10746" s="145"/>
    </row>
    <row r="10747" spans="1:7">
      <c r="A10747" s="65"/>
      <c r="B10747" s="65"/>
      <c r="C10747" s="65"/>
      <c r="D10747" s="65"/>
      <c r="E10747" s="65"/>
      <c r="F10747" s="65"/>
      <c r="G10747" s="145"/>
    </row>
    <row r="10748" spans="1:7">
      <c r="A10748" s="65"/>
      <c r="B10748" s="65"/>
      <c r="C10748" s="65"/>
      <c r="D10748" s="65"/>
      <c r="E10748" s="65"/>
      <c r="F10748" s="65"/>
      <c r="G10748" s="145"/>
    </row>
    <row r="10749" spans="1:7">
      <c r="A10749" s="65"/>
      <c r="B10749" s="65"/>
      <c r="C10749" s="65"/>
      <c r="D10749" s="65"/>
      <c r="E10749" s="65"/>
      <c r="F10749" s="65"/>
      <c r="G10749" s="145"/>
    </row>
    <row r="10750" spans="1:7">
      <c r="A10750" s="65"/>
      <c r="B10750" s="65"/>
      <c r="C10750" s="65"/>
      <c r="D10750" s="65"/>
      <c r="E10750" s="65"/>
      <c r="F10750" s="65"/>
      <c r="G10750" s="145"/>
    </row>
    <row r="10751" spans="1:7">
      <c r="A10751" s="65"/>
      <c r="B10751" s="65"/>
      <c r="C10751" s="65"/>
      <c r="D10751" s="65"/>
      <c r="E10751" s="65"/>
      <c r="F10751" s="65"/>
      <c r="G10751" s="145"/>
    </row>
    <row r="10752" spans="1:7">
      <c r="A10752" s="65"/>
      <c r="B10752" s="65"/>
      <c r="C10752" s="65"/>
      <c r="D10752" s="65"/>
      <c r="E10752" s="65"/>
      <c r="F10752" s="65"/>
      <c r="G10752" s="145"/>
    </row>
    <row r="10753" spans="1:7">
      <c r="A10753" s="65"/>
      <c r="B10753" s="65"/>
      <c r="C10753" s="65"/>
      <c r="D10753" s="65"/>
      <c r="E10753" s="65"/>
      <c r="F10753" s="65"/>
      <c r="G10753" s="145"/>
    </row>
    <row r="10754" spans="1:7">
      <c r="A10754" s="65"/>
      <c r="B10754" s="65"/>
      <c r="C10754" s="65"/>
      <c r="D10754" s="65"/>
      <c r="E10754" s="65"/>
      <c r="F10754" s="65"/>
      <c r="G10754" s="145"/>
    </row>
    <row r="10755" spans="1:7">
      <c r="A10755" s="65"/>
      <c r="B10755" s="65"/>
      <c r="C10755" s="65"/>
      <c r="D10755" s="65"/>
      <c r="E10755" s="65"/>
      <c r="F10755" s="65"/>
      <c r="G10755" s="145"/>
    </row>
    <row r="10756" spans="1:7">
      <c r="A10756" s="65"/>
      <c r="B10756" s="65"/>
      <c r="C10756" s="65"/>
      <c r="D10756" s="65"/>
      <c r="E10756" s="65"/>
      <c r="F10756" s="65"/>
      <c r="G10756" s="145"/>
    </row>
    <row r="10757" spans="1:7">
      <c r="A10757" s="65"/>
      <c r="B10757" s="65"/>
      <c r="C10757" s="65"/>
      <c r="D10757" s="65"/>
      <c r="E10757" s="65"/>
      <c r="F10757" s="65"/>
      <c r="G10757" s="145"/>
    </row>
    <row r="10758" spans="1:7">
      <c r="A10758" s="65"/>
      <c r="B10758" s="65"/>
      <c r="C10758" s="65"/>
      <c r="D10758" s="65"/>
      <c r="E10758" s="65"/>
      <c r="F10758" s="65"/>
      <c r="G10758" s="145"/>
    </row>
    <row r="10759" spans="1:7">
      <c r="A10759" s="65"/>
      <c r="B10759" s="65"/>
      <c r="C10759" s="65"/>
      <c r="D10759" s="65"/>
      <c r="E10759" s="65"/>
      <c r="F10759" s="65"/>
      <c r="G10759" s="145"/>
    </row>
    <row r="10760" spans="1:7">
      <c r="A10760" s="65"/>
      <c r="B10760" s="65"/>
      <c r="C10760" s="65"/>
      <c r="D10760" s="65"/>
      <c r="E10760" s="65"/>
      <c r="F10760" s="65"/>
      <c r="G10760" s="145"/>
    </row>
    <row r="10761" spans="1:7">
      <c r="A10761" s="65"/>
      <c r="B10761" s="65"/>
      <c r="C10761" s="65"/>
      <c r="D10761" s="65"/>
      <c r="E10761" s="65"/>
      <c r="F10761" s="65"/>
      <c r="G10761" s="145"/>
    </row>
    <row r="10762" spans="1:7">
      <c r="A10762" s="65"/>
      <c r="B10762" s="65"/>
      <c r="C10762" s="65"/>
      <c r="D10762" s="65"/>
      <c r="E10762" s="65"/>
      <c r="F10762" s="65"/>
      <c r="G10762" s="145"/>
    </row>
    <row r="10763" spans="1:7">
      <c r="A10763" s="65"/>
      <c r="B10763" s="65"/>
      <c r="C10763" s="65"/>
      <c r="D10763" s="65"/>
      <c r="E10763" s="65"/>
      <c r="F10763" s="65"/>
      <c r="G10763" s="145"/>
    </row>
    <row r="10764" spans="1:7">
      <c r="A10764" s="65"/>
      <c r="B10764" s="65"/>
      <c r="C10764" s="65"/>
      <c r="D10764" s="65"/>
      <c r="E10764" s="65"/>
      <c r="F10764" s="65"/>
      <c r="G10764" s="145"/>
    </row>
    <row r="10765" spans="1:7">
      <c r="A10765" s="65"/>
      <c r="B10765" s="65"/>
      <c r="C10765" s="65"/>
      <c r="D10765" s="65"/>
      <c r="E10765" s="65"/>
      <c r="F10765" s="65"/>
      <c r="G10765" s="145"/>
    </row>
    <row r="10766" spans="1:7">
      <c r="A10766" s="65"/>
      <c r="B10766" s="65"/>
      <c r="C10766" s="65"/>
      <c r="D10766" s="65"/>
      <c r="E10766" s="65"/>
      <c r="F10766" s="65"/>
      <c r="G10766" s="145"/>
    </row>
    <row r="10767" spans="1:7">
      <c r="A10767" s="65"/>
      <c r="B10767" s="65"/>
      <c r="C10767" s="65"/>
      <c r="D10767" s="65"/>
      <c r="E10767" s="65"/>
      <c r="F10767" s="65"/>
      <c r="G10767" s="145"/>
    </row>
    <row r="10768" spans="1:7">
      <c r="A10768" s="65"/>
      <c r="B10768" s="65"/>
      <c r="C10768" s="65"/>
      <c r="D10768" s="65"/>
      <c r="E10768" s="65"/>
      <c r="F10768" s="65"/>
      <c r="G10768" s="145"/>
    </row>
    <row r="10769" spans="1:7">
      <c r="A10769" s="65"/>
      <c r="B10769" s="65"/>
      <c r="C10769" s="65"/>
      <c r="D10769" s="65"/>
      <c r="E10769" s="65"/>
      <c r="F10769" s="65"/>
      <c r="G10769" s="145"/>
    </row>
    <row r="10770" spans="1:7">
      <c r="A10770" s="65"/>
      <c r="B10770" s="65"/>
      <c r="C10770" s="65"/>
      <c r="D10770" s="65"/>
      <c r="E10770" s="65"/>
      <c r="F10770" s="65"/>
      <c r="G10770" s="145"/>
    </row>
    <row r="10771" spans="1:7">
      <c r="A10771" s="65"/>
      <c r="B10771" s="65"/>
      <c r="C10771" s="65"/>
      <c r="D10771" s="65"/>
      <c r="E10771" s="65"/>
      <c r="F10771" s="65"/>
      <c r="G10771" s="145"/>
    </row>
    <row r="10772" spans="1:7">
      <c r="A10772" s="65"/>
      <c r="B10772" s="65"/>
      <c r="C10772" s="65"/>
      <c r="D10772" s="65"/>
      <c r="E10772" s="65"/>
      <c r="F10772" s="65"/>
      <c r="G10772" s="145"/>
    </row>
    <row r="10773" spans="1:7">
      <c r="A10773" s="65"/>
      <c r="B10773" s="65"/>
      <c r="C10773" s="65"/>
      <c r="D10773" s="65"/>
      <c r="E10773" s="65"/>
      <c r="F10773" s="65"/>
      <c r="G10773" s="145"/>
    </row>
    <row r="10774" spans="1:7">
      <c r="A10774" s="65"/>
      <c r="B10774" s="65"/>
      <c r="C10774" s="65"/>
      <c r="D10774" s="65"/>
      <c r="E10774" s="65"/>
      <c r="F10774" s="65"/>
      <c r="G10774" s="145"/>
    </row>
    <row r="10775" spans="1:7">
      <c r="A10775" s="65"/>
      <c r="B10775" s="65"/>
      <c r="C10775" s="65"/>
      <c r="D10775" s="65"/>
      <c r="E10775" s="65"/>
      <c r="F10775" s="65"/>
      <c r="G10775" s="145"/>
    </row>
    <row r="10776" spans="1:7">
      <c r="A10776" s="65"/>
      <c r="B10776" s="65"/>
      <c r="C10776" s="65"/>
      <c r="D10776" s="65"/>
      <c r="E10776" s="65"/>
      <c r="F10776" s="65"/>
      <c r="G10776" s="145"/>
    </row>
    <row r="10777" spans="1:7">
      <c r="A10777" s="65"/>
      <c r="B10777" s="65"/>
      <c r="C10777" s="65"/>
      <c r="D10777" s="65"/>
      <c r="E10777" s="65"/>
      <c r="F10777" s="65"/>
      <c r="G10777" s="145"/>
    </row>
    <row r="10778" spans="1:7">
      <c r="A10778" s="65"/>
      <c r="B10778" s="65"/>
      <c r="C10778" s="65"/>
      <c r="D10778" s="65"/>
      <c r="E10778" s="65"/>
      <c r="F10778" s="65"/>
      <c r="G10778" s="145"/>
    </row>
    <row r="10779" spans="1:7">
      <c r="A10779" s="65"/>
      <c r="B10779" s="65"/>
      <c r="C10779" s="65"/>
      <c r="D10779" s="65"/>
      <c r="E10779" s="65"/>
      <c r="F10779" s="65"/>
      <c r="G10779" s="145"/>
    </row>
    <row r="10780" spans="1:7">
      <c r="A10780" s="65"/>
      <c r="B10780" s="65"/>
      <c r="C10780" s="65"/>
      <c r="D10780" s="65"/>
      <c r="E10780" s="65"/>
      <c r="F10780" s="65"/>
      <c r="G10780" s="145"/>
    </row>
    <row r="10781" spans="1:7">
      <c r="A10781" s="65"/>
      <c r="B10781" s="65"/>
      <c r="C10781" s="65"/>
      <c r="D10781" s="65"/>
      <c r="E10781" s="65"/>
      <c r="F10781" s="65"/>
      <c r="G10781" s="145"/>
    </row>
    <row r="10782" spans="1:7">
      <c r="A10782" s="65"/>
      <c r="B10782" s="65"/>
      <c r="C10782" s="65"/>
      <c r="D10782" s="65"/>
      <c r="E10782" s="65"/>
      <c r="F10782" s="65"/>
      <c r="G10782" s="145"/>
    </row>
    <row r="10783" spans="1:7">
      <c r="A10783" s="65"/>
      <c r="B10783" s="65"/>
      <c r="C10783" s="65"/>
      <c r="D10783" s="65"/>
      <c r="E10783" s="65"/>
      <c r="F10783" s="65"/>
      <c r="G10783" s="145"/>
    </row>
    <row r="10784" spans="1:7">
      <c r="A10784" s="65"/>
      <c r="B10784" s="65"/>
      <c r="C10784" s="65"/>
      <c r="D10784" s="65"/>
      <c r="E10784" s="65"/>
      <c r="F10784" s="65"/>
      <c r="G10784" s="145"/>
    </row>
    <row r="10785" spans="1:7">
      <c r="A10785" s="65"/>
      <c r="B10785" s="65"/>
      <c r="C10785" s="65"/>
      <c r="D10785" s="65"/>
      <c r="E10785" s="65"/>
      <c r="F10785" s="65"/>
      <c r="G10785" s="145"/>
    </row>
    <row r="10786" spans="1:7">
      <c r="A10786" s="65"/>
      <c r="B10786" s="65"/>
      <c r="C10786" s="65"/>
      <c r="D10786" s="65"/>
      <c r="E10786" s="65"/>
      <c r="F10786" s="65"/>
      <c r="G10786" s="145"/>
    </row>
    <row r="10787" spans="1:7">
      <c r="A10787" s="65"/>
      <c r="B10787" s="65"/>
      <c r="C10787" s="65"/>
      <c r="D10787" s="65"/>
      <c r="E10787" s="65"/>
      <c r="F10787" s="65"/>
      <c r="G10787" s="145"/>
    </row>
    <row r="10788" spans="1:7">
      <c r="A10788" s="65"/>
      <c r="B10788" s="65"/>
      <c r="C10788" s="65"/>
      <c r="D10788" s="65"/>
      <c r="E10788" s="65"/>
      <c r="F10788" s="65"/>
      <c r="G10788" s="145"/>
    </row>
    <row r="10789" spans="1:7">
      <c r="A10789" s="65"/>
      <c r="B10789" s="65"/>
      <c r="C10789" s="65"/>
      <c r="D10789" s="65"/>
      <c r="E10789" s="65"/>
      <c r="F10789" s="65"/>
      <c r="G10789" s="145"/>
    </row>
    <row r="10790" spans="1:7">
      <c r="A10790" s="65"/>
      <c r="B10790" s="65"/>
      <c r="C10790" s="65"/>
      <c r="D10790" s="65"/>
      <c r="E10790" s="65"/>
      <c r="F10790" s="65"/>
      <c r="G10790" s="145"/>
    </row>
    <row r="10791" spans="1:7">
      <c r="A10791" s="65"/>
      <c r="B10791" s="65"/>
      <c r="C10791" s="65"/>
      <c r="D10791" s="65"/>
      <c r="E10791" s="65"/>
      <c r="F10791" s="65"/>
      <c r="G10791" s="145"/>
    </row>
    <row r="10792" spans="1:7">
      <c r="A10792" s="65"/>
      <c r="B10792" s="65"/>
      <c r="C10792" s="65"/>
      <c r="D10792" s="65"/>
      <c r="E10792" s="65"/>
      <c r="F10792" s="65"/>
      <c r="G10792" s="145"/>
    </row>
    <row r="10793" spans="1:7">
      <c r="A10793" s="65"/>
      <c r="B10793" s="65"/>
      <c r="C10793" s="65"/>
      <c r="D10793" s="65"/>
      <c r="E10793" s="65"/>
      <c r="F10793" s="65"/>
      <c r="G10793" s="145"/>
    </row>
    <row r="10794" spans="1:7">
      <c r="A10794" s="65"/>
      <c r="B10794" s="65"/>
      <c r="C10794" s="65"/>
      <c r="D10794" s="65"/>
      <c r="E10794" s="65"/>
      <c r="F10794" s="65"/>
      <c r="G10794" s="145"/>
    </row>
    <row r="10795" spans="1:7">
      <c r="A10795" s="65"/>
      <c r="B10795" s="65"/>
      <c r="C10795" s="65"/>
      <c r="D10795" s="65"/>
      <c r="E10795" s="65"/>
      <c r="F10795" s="65"/>
      <c r="G10795" s="145"/>
    </row>
    <row r="10796" spans="1:7">
      <c r="A10796" s="65"/>
      <c r="B10796" s="65"/>
      <c r="C10796" s="65"/>
      <c r="D10796" s="65"/>
      <c r="E10796" s="65"/>
      <c r="F10796" s="65"/>
      <c r="G10796" s="145"/>
    </row>
    <row r="10797" spans="1:7">
      <c r="A10797" s="65"/>
      <c r="B10797" s="65"/>
      <c r="C10797" s="65"/>
      <c r="D10797" s="65"/>
      <c r="E10797" s="65"/>
      <c r="F10797" s="65"/>
      <c r="G10797" s="145"/>
    </row>
    <row r="10798" spans="1:7">
      <c r="A10798" s="65"/>
      <c r="B10798" s="65"/>
      <c r="C10798" s="65"/>
      <c r="D10798" s="65"/>
      <c r="E10798" s="65"/>
      <c r="F10798" s="65"/>
      <c r="G10798" s="145"/>
    </row>
    <row r="10799" spans="1:7">
      <c r="A10799" s="65"/>
      <c r="B10799" s="65"/>
      <c r="C10799" s="65"/>
      <c r="D10799" s="65"/>
      <c r="E10799" s="65"/>
      <c r="F10799" s="65"/>
      <c r="G10799" s="145"/>
    </row>
    <row r="10800" spans="1:7">
      <c r="A10800" s="65"/>
      <c r="B10800" s="65"/>
      <c r="C10800" s="65"/>
      <c r="D10800" s="65"/>
      <c r="E10800" s="65"/>
      <c r="F10800" s="65"/>
      <c r="G10800" s="145"/>
    </row>
    <row r="10801" spans="1:7">
      <c r="A10801" s="65"/>
      <c r="B10801" s="65"/>
      <c r="C10801" s="65"/>
      <c r="D10801" s="65"/>
      <c r="E10801" s="65"/>
      <c r="F10801" s="65"/>
      <c r="G10801" s="145"/>
    </row>
    <row r="10802" spans="1:7">
      <c r="A10802" s="65"/>
      <c r="B10802" s="65"/>
      <c r="C10802" s="65"/>
      <c r="D10802" s="65"/>
      <c r="E10802" s="65"/>
      <c r="F10802" s="65"/>
      <c r="G10802" s="145"/>
    </row>
    <row r="10803" spans="1:7">
      <c r="A10803" s="65"/>
      <c r="B10803" s="65"/>
      <c r="C10803" s="65"/>
      <c r="D10803" s="65"/>
      <c r="E10803" s="65"/>
      <c r="F10803" s="65"/>
      <c r="G10803" s="145"/>
    </row>
    <row r="10804" spans="1:7">
      <c r="A10804" s="65"/>
      <c r="B10804" s="65"/>
      <c r="C10804" s="65"/>
      <c r="D10804" s="65"/>
      <c r="E10804" s="65"/>
      <c r="F10804" s="65"/>
      <c r="G10804" s="145"/>
    </row>
    <row r="10805" spans="1:7">
      <c r="A10805" s="65"/>
      <c r="B10805" s="65"/>
      <c r="C10805" s="65"/>
      <c r="D10805" s="65"/>
      <c r="E10805" s="65"/>
      <c r="F10805" s="65"/>
      <c r="G10805" s="145"/>
    </row>
    <row r="10806" spans="1:7">
      <c r="A10806" s="65"/>
      <c r="B10806" s="65"/>
      <c r="C10806" s="65"/>
      <c r="D10806" s="65"/>
      <c r="E10806" s="65"/>
      <c r="F10806" s="65"/>
      <c r="G10806" s="145"/>
    </row>
    <row r="10807" spans="1:7">
      <c r="A10807" s="65"/>
      <c r="B10807" s="65"/>
      <c r="C10807" s="65"/>
      <c r="D10807" s="65"/>
      <c r="E10807" s="65"/>
      <c r="F10807" s="65"/>
      <c r="G10807" s="145"/>
    </row>
    <row r="10808" spans="1:7">
      <c r="A10808" s="65"/>
      <c r="B10808" s="65"/>
      <c r="C10808" s="65"/>
      <c r="D10808" s="65"/>
      <c r="E10808" s="65"/>
      <c r="F10808" s="65"/>
      <c r="G10808" s="145"/>
    </row>
    <row r="10809" spans="1:7">
      <c r="A10809" s="65"/>
      <c r="B10809" s="65"/>
      <c r="C10809" s="65"/>
      <c r="D10809" s="65"/>
      <c r="E10809" s="65"/>
      <c r="F10809" s="65"/>
      <c r="G10809" s="145"/>
    </row>
    <row r="10810" spans="1:7">
      <c r="A10810" s="65"/>
      <c r="B10810" s="65"/>
      <c r="C10810" s="65"/>
      <c r="D10810" s="65"/>
      <c r="E10810" s="65"/>
      <c r="F10810" s="65"/>
      <c r="G10810" s="145"/>
    </row>
    <row r="10811" spans="1:7">
      <c r="A10811" s="65"/>
      <c r="B10811" s="65"/>
      <c r="C10811" s="65"/>
      <c r="D10811" s="65"/>
      <c r="E10811" s="65"/>
      <c r="F10811" s="65"/>
      <c r="G10811" s="145"/>
    </row>
    <row r="10812" spans="1:7">
      <c r="A10812" s="65"/>
      <c r="B10812" s="65"/>
      <c r="C10812" s="65"/>
      <c r="D10812" s="65"/>
      <c r="E10812" s="65"/>
      <c r="F10812" s="65"/>
      <c r="G10812" s="145"/>
    </row>
    <row r="10813" spans="1:7">
      <c r="A10813" s="65"/>
      <c r="B10813" s="65"/>
      <c r="C10813" s="65"/>
      <c r="D10813" s="65"/>
      <c r="E10813" s="65"/>
      <c r="F10813" s="65"/>
      <c r="G10813" s="145"/>
    </row>
    <row r="10814" spans="1:7">
      <c r="A10814" s="65"/>
      <c r="B10814" s="65"/>
      <c r="C10814" s="65"/>
      <c r="D10814" s="65"/>
      <c r="E10814" s="65"/>
      <c r="F10814" s="65"/>
      <c r="G10814" s="145"/>
    </row>
    <row r="10815" spans="1:7">
      <c r="A10815" s="65"/>
      <c r="B10815" s="65"/>
      <c r="C10815" s="65"/>
      <c r="D10815" s="65"/>
      <c r="E10815" s="65"/>
      <c r="F10815" s="65"/>
      <c r="G10815" s="145"/>
    </row>
    <row r="10816" spans="1:7">
      <c r="A10816" s="65"/>
      <c r="B10816" s="65"/>
      <c r="C10816" s="65"/>
      <c r="D10816" s="65"/>
      <c r="E10816" s="65"/>
      <c r="F10816" s="65"/>
      <c r="G10816" s="145"/>
    </row>
    <row r="10817" spans="1:7">
      <c r="A10817" s="65"/>
      <c r="B10817" s="65"/>
      <c r="C10817" s="65"/>
      <c r="D10817" s="65"/>
      <c r="E10817" s="65"/>
      <c r="F10817" s="65"/>
      <c r="G10817" s="145"/>
    </row>
    <row r="10818" spans="1:7">
      <c r="A10818" s="65"/>
      <c r="B10818" s="65"/>
      <c r="C10818" s="65"/>
      <c r="D10818" s="65"/>
      <c r="E10818" s="65"/>
      <c r="F10818" s="65"/>
      <c r="G10818" s="145"/>
    </row>
    <row r="10819" spans="1:7">
      <c r="A10819" s="65"/>
      <c r="B10819" s="65"/>
      <c r="C10819" s="65"/>
      <c r="D10819" s="65"/>
      <c r="E10819" s="65"/>
      <c r="F10819" s="65"/>
      <c r="G10819" s="145"/>
    </row>
    <row r="10820" spans="1:7">
      <c r="A10820" s="65"/>
      <c r="B10820" s="65"/>
      <c r="C10820" s="65"/>
      <c r="D10820" s="65"/>
      <c r="E10820" s="65"/>
      <c r="F10820" s="65"/>
      <c r="G10820" s="145"/>
    </row>
    <row r="10821" spans="1:7">
      <c r="A10821" s="65"/>
      <c r="B10821" s="65"/>
      <c r="C10821" s="65"/>
      <c r="D10821" s="65"/>
      <c r="E10821" s="65"/>
      <c r="F10821" s="65"/>
      <c r="G10821" s="145"/>
    </row>
    <row r="10822" spans="1:7">
      <c r="A10822" s="65"/>
      <c r="B10822" s="65"/>
      <c r="C10822" s="65"/>
      <c r="D10822" s="65"/>
      <c r="E10822" s="65"/>
      <c r="F10822" s="65"/>
      <c r="G10822" s="145"/>
    </row>
    <row r="10823" spans="1:7">
      <c r="A10823" s="65"/>
      <c r="B10823" s="65"/>
      <c r="C10823" s="65"/>
      <c r="D10823" s="65"/>
      <c r="E10823" s="65"/>
      <c r="F10823" s="65"/>
      <c r="G10823" s="145"/>
    </row>
    <row r="10824" spans="1:7">
      <c r="A10824" s="65"/>
      <c r="B10824" s="65"/>
      <c r="C10824" s="65"/>
      <c r="D10824" s="65"/>
      <c r="E10824" s="65"/>
      <c r="F10824" s="65"/>
      <c r="G10824" s="145"/>
    </row>
    <row r="10825" spans="1:7">
      <c r="A10825" s="65"/>
      <c r="B10825" s="65"/>
      <c r="C10825" s="65"/>
      <c r="D10825" s="65"/>
      <c r="E10825" s="65"/>
      <c r="F10825" s="65"/>
      <c r="G10825" s="145"/>
    </row>
    <row r="10826" spans="1:7">
      <c r="A10826" s="65"/>
      <c r="B10826" s="65"/>
      <c r="C10826" s="65"/>
      <c r="D10826" s="65"/>
      <c r="E10826" s="65"/>
      <c r="F10826" s="65"/>
      <c r="G10826" s="145"/>
    </row>
    <row r="10827" spans="1:7">
      <c r="A10827" s="65"/>
      <c r="B10827" s="65"/>
      <c r="C10827" s="65"/>
      <c r="D10827" s="65"/>
      <c r="E10827" s="65"/>
      <c r="F10827" s="65"/>
      <c r="G10827" s="145"/>
    </row>
    <row r="10828" spans="1:7">
      <c r="A10828" s="65"/>
      <c r="B10828" s="65"/>
      <c r="C10828" s="65"/>
      <c r="D10828" s="65"/>
      <c r="E10828" s="65"/>
      <c r="F10828" s="65"/>
      <c r="G10828" s="145"/>
    </row>
    <row r="10829" spans="1:7">
      <c r="A10829" s="65"/>
      <c r="B10829" s="65"/>
      <c r="C10829" s="65"/>
      <c r="D10829" s="65"/>
      <c r="E10829" s="65"/>
      <c r="F10829" s="65"/>
      <c r="G10829" s="145"/>
    </row>
    <row r="10830" spans="1:7">
      <c r="A10830" s="65"/>
      <c r="B10830" s="65"/>
      <c r="C10830" s="65"/>
      <c r="D10830" s="65"/>
      <c r="E10830" s="65"/>
      <c r="F10830" s="65"/>
      <c r="G10830" s="145"/>
    </row>
    <row r="10831" spans="1:7">
      <c r="A10831" s="65"/>
      <c r="B10831" s="65"/>
      <c r="C10831" s="65"/>
      <c r="D10831" s="65"/>
      <c r="E10831" s="65"/>
      <c r="F10831" s="65"/>
      <c r="G10831" s="145"/>
    </row>
    <row r="10832" spans="1:7">
      <c r="A10832" s="65"/>
      <c r="B10832" s="65"/>
      <c r="C10832" s="65"/>
      <c r="D10832" s="65"/>
      <c r="E10832" s="65"/>
      <c r="F10832" s="65"/>
      <c r="G10832" s="145"/>
    </row>
    <row r="10833" spans="1:7">
      <c r="A10833" s="65"/>
      <c r="B10833" s="65"/>
      <c r="C10833" s="65"/>
      <c r="D10833" s="65"/>
      <c r="E10833" s="65"/>
      <c r="F10833" s="65"/>
      <c r="G10833" s="145"/>
    </row>
    <row r="10834" spans="1:7">
      <c r="A10834" s="65"/>
      <c r="B10834" s="65"/>
      <c r="C10834" s="65"/>
      <c r="D10834" s="65"/>
      <c r="E10834" s="65"/>
      <c r="F10834" s="65"/>
      <c r="G10834" s="145"/>
    </row>
    <row r="10835" spans="1:7">
      <c r="A10835" s="65"/>
      <c r="B10835" s="65"/>
      <c r="C10835" s="65"/>
      <c r="D10835" s="65"/>
      <c r="E10835" s="65"/>
      <c r="F10835" s="65"/>
      <c r="G10835" s="145"/>
    </row>
    <row r="10836" spans="1:7">
      <c r="A10836" s="65"/>
      <c r="B10836" s="65"/>
      <c r="C10836" s="65"/>
      <c r="D10836" s="65"/>
      <c r="E10836" s="65"/>
      <c r="F10836" s="65"/>
      <c r="G10836" s="145"/>
    </row>
    <row r="10837" spans="1:7">
      <c r="A10837" s="65"/>
      <c r="B10837" s="65"/>
      <c r="C10837" s="65"/>
      <c r="D10837" s="65"/>
      <c r="E10837" s="65"/>
      <c r="F10837" s="65"/>
      <c r="G10837" s="145"/>
    </row>
    <row r="10838" spans="1:7">
      <c r="A10838" s="65"/>
      <c r="B10838" s="65"/>
      <c r="C10838" s="65"/>
      <c r="D10838" s="65"/>
      <c r="E10838" s="65"/>
      <c r="F10838" s="65"/>
      <c r="G10838" s="145"/>
    </row>
    <row r="10839" spans="1:7">
      <c r="A10839" s="65"/>
      <c r="B10839" s="65"/>
      <c r="C10839" s="65"/>
      <c r="D10839" s="65"/>
      <c r="E10839" s="65"/>
      <c r="F10839" s="65"/>
      <c r="G10839" s="145"/>
    </row>
    <row r="10840" spans="1:7">
      <c r="A10840" s="65"/>
      <c r="B10840" s="65"/>
      <c r="C10840" s="65"/>
      <c r="D10840" s="65"/>
      <c r="E10840" s="65"/>
      <c r="F10840" s="65"/>
      <c r="G10840" s="145"/>
    </row>
    <row r="10841" spans="1:7">
      <c r="A10841" s="65"/>
      <c r="B10841" s="65"/>
      <c r="C10841" s="65"/>
      <c r="D10841" s="65"/>
      <c r="E10841" s="65"/>
      <c r="F10841" s="65"/>
      <c r="G10841" s="145"/>
    </row>
    <row r="10842" spans="1:7">
      <c r="A10842" s="65"/>
      <c r="B10842" s="65"/>
      <c r="C10842" s="65"/>
      <c r="D10842" s="65"/>
      <c r="E10842" s="65"/>
      <c r="F10842" s="65"/>
      <c r="G10842" s="145"/>
    </row>
    <row r="10843" spans="1:7">
      <c r="A10843" s="65"/>
      <c r="B10843" s="65"/>
      <c r="C10843" s="65"/>
      <c r="D10843" s="65"/>
      <c r="E10843" s="65"/>
      <c r="F10843" s="65"/>
      <c r="G10843" s="145"/>
    </row>
    <row r="10844" spans="1:7">
      <c r="A10844" s="65"/>
      <c r="B10844" s="65"/>
      <c r="C10844" s="65"/>
      <c r="D10844" s="65"/>
      <c r="E10844" s="65"/>
      <c r="F10844" s="65"/>
      <c r="G10844" s="145"/>
    </row>
    <row r="10845" spans="1:7">
      <c r="A10845" s="65"/>
      <c r="B10845" s="65"/>
      <c r="C10845" s="65"/>
      <c r="D10845" s="65"/>
      <c r="E10845" s="65"/>
      <c r="F10845" s="65"/>
      <c r="G10845" s="145"/>
    </row>
    <row r="10846" spans="1:7">
      <c r="A10846" s="65"/>
      <c r="B10846" s="65"/>
      <c r="C10846" s="65"/>
      <c r="D10846" s="65"/>
      <c r="E10846" s="65"/>
      <c r="F10846" s="65"/>
      <c r="G10846" s="145"/>
    </row>
    <row r="10847" spans="1:7">
      <c r="A10847" s="65"/>
      <c r="B10847" s="65"/>
      <c r="C10847" s="65"/>
      <c r="D10847" s="65"/>
      <c r="E10847" s="65"/>
      <c r="F10847" s="65"/>
      <c r="G10847" s="145"/>
    </row>
    <row r="10848" spans="1:7">
      <c r="A10848" s="65"/>
      <c r="B10848" s="65"/>
      <c r="C10848" s="65"/>
      <c r="D10848" s="65"/>
      <c r="E10848" s="65"/>
      <c r="F10848" s="65"/>
      <c r="G10848" s="145"/>
    </row>
    <row r="10849" spans="1:7">
      <c r="A10849" s="65"/>
      <c r="B10849" s="65"/>
      <c r="C10849" s="65"/>
      <c r="D10849" s="65"/>
      <c r="E10849" s="65"/>
      <c r="F10849" s="65"/>
      <c r="G10849" s="145"/>
    </row>
    <row r="10850" spans="1:7">
      <c r="A10850" s="65"/>
      <c r="B10850" s="65"/>
      <c r="C10850" s="65"/>
      <c r="D10850" s="65"/>
      <c r="E10850" s="65"/>
      <c r="F10850" s="65"/>
      <c r="G10850" s="145"/>
    </row>
    <row r="10851" spans="1:7">
      <c r="A10851" s="65"/>
      <c r="B10851" s="65"/>
      <c r="C10851" s="65"/>
      <c r="D10851" s="65"/>
      <c r="E10851" s="65"/>
      <c r="F10851" s="65"/>
      <c r="G10851" s="145"/>
    </row>
    <row r="10852" spans="1:7">
      <c r="A10852" s="65"/>
      <c r="B10852" s="65"/>
      <c r="C10852" s="65"/>
      <c r="D10852" s="65"/>
      <c r="E10852" s="65"/>
      <c r="F10852" s="65"/>
      <c r="G10852" s="145"/>
    </row>
    <row r="10853" spans="1:7">
      <c r="A10853" s="65"/>
      <c r="B10853" s="65"/>
      <c r="C10853" s="65"/>
      <c r="D10853" s="65"/>
      <c r="E10853" s="65"/>
      <c r="F10853" s="65"/>
      <c r="G10853" s="145"/>
    </row>
    <row r="10854" spans="1:7">
      <c r="A10854" s="65"/>
      <c r="B10854" s="65"/>
      <c r="C10854" s="65"/>
      <c r="D10854" s="65"/>
      <c r="E10854" s="65"/>
      <c r="F10854" s="65"/>
      <c r="G10854" s="145"/>
    </row>
    <row r="10855" spans="1:7">
      <c r="A10855" s="65"/>
      <c r="B10855" s="65"/>
      <c r="C10855" s="65"/>
      <c r="D10855" s="65"/>
      <c r="E10855" s="65"/>
      <c r="F10855" s="65"/>
      <c r="G10855" s="145"/>
    </row>
    <row r="10856" spans="1:7">
      <c r="A10856" s="65"/>
      <c r="B10856" s="65"/>
      <c r="C10856" s="65"/>
      <c r="D10856" s="65"/>
      <c r="E10856" s="65"/>
      <c r="F10856" s="65"/>
      <c r="G10856" s="145"/>
    </row>
    <row r="10857" spans="1:7">
      <c r="A10857" s="65"/>
      <c r="B10857" s="65"/>
      <c r="C10857" s="65"/>
      <c r="D10857" s="65"/>
      <c r="E10857" s="65"/>
      <c r="F10857" s="65"/>
      <c r="G10857" s="145"/>
    </row>
    <row r="10858" spans="1:7">
      <c r="A10858" s="65"/>
      <c r="B10858" s="65"/>
      <c r="C10858" s="65"/>
      <c r="D10858" s="65"/>
      <c r="E10858" s="65"/>
      <c r="F10858" s="65"/>
      <c r="G10858" s="145"/>
    </row>
    <row r="10859" spans="1:7">
      <c r="A10859" s="65"/>
      <c r="B10859" s="65"/>
      <c r="C10859" s="65"/>
      <c r="D10859" s="65"/>
      <c r="E10859" s="65"/>
      <c r="F10859" s="65"/>
      <c r="G10859" s="145"/>
    </row>
    <row r="10860" spans="1:7">
      <c r="A10860" s="65"/>
      <c r="B10860" s="65"/>
      <c r="C10860" s="65"/>
      <c r="D10860" s="65"/>
      <c r="E10860" s="65"/>
      <c r="F10860" s="65"/>
      <c r="G10860" s="145"/>
    </row>
    <row r="10861" spans="1:7">
      <c r="A10861" s="65"/>
      <c r="B10861" s="65"/>
      <c r="C10861" s="65"/>
      <c r="D10861" s="65"/>
      <c r="E10861" s="65"/>
      <c r="F10861" s="65"/>
      <c r="G10861" s="145"/>
    </row>
    <row r="10862" spans="1:7">
      <c r="A10862" s="65"/>
      <c r="B10862" s="65"/>
      <c r="C10862" s="65"/>
      <c r="D10862" s="65"/>
      <c r="E10862" s="65"/>
      <c r="F10862" s="65"/>
      <c r="G10862" s="145"/>
    </row>
    <row r="10863" spans="1:7">
      <c r="A10863" s="65"/>
      <c r="B10863" s="65"/>
      <c r="C10863" s="65"/>
      <c r="D10863" s="65"/>
      <c r="E10863" s="65"/>
      <c r="F10863" s="65"/>
      <c r="G10863" s="145"/>
    </row>
    <row r="10864" spans="1:7">
      <c r="A10864" s="65"/>
      <c r="B10864" s="65"/>
      <c r="C10864" s="65"/>
      <c r="D10864" s="65"/>
      <c r="E10864" s="65"/>
      <c r="F10864" s="65"/>
      <c r="G10864" s="145"/>
    </row>
    <row r="10865" spans="1:7">
      <c r="A10865" s="65"/>
      <c r="B10865" s="65"/>
      <c r="C10865" s="65"/>
      <c r="D10865" s="65"/>
      <c r="E10865" s="65"/>
      <c r="F10865" s="65"/>
      <c r="G10865" s="145"/>
    </row>
    <row r="10866" spans="1:7">
      <c r="A10866" s="65"/>
      <c r="B10866" s="65"/>
      <c r="C10866" s="65"/>
      <c r="D10866" s="65"/>
      <c r="E10866" s="65"/>
      <c r="F10866" s="65"/>
      <c r="G10866" s="145"/>
    </row>
    <row r="10867" spans="1:7">
      <c r="A10867" s="65"/>
      <c r="B10867" s="65"/>
      <c r="C10867" s="65"/>
      <c r="D10867" s="65"/>
      <c r="E10867" s="65"/>
      <c r="F10867" s="65"/>
      <c r="G10867" s="145"/>
    </row>
    <row r="10868" spans="1:7">
      <c r="A10868" s="65"/>
      <c r="B10868" s="65"/>
      <c r="C10868" s="65"/>
      <c r="D10868" s="65"/>
      <c r="E10868" s="65"/>
      <c r="F10868" s="65"/>
      <c r="G10868" s="145"/>
    </row>
    <row r="10869" spans="1:7">
      <c r="A10869" s="65"/>
      <c r="B10869" s="65"/>
      <c r="C10869" s="65"/>
      <c r="D10869" s="65"/>
      <c r="E10869" s="65"/>
      <c r="F10869" s="65"/>
      <c r="G10869" s="145"/>
    </row>
    <row r="10870" spans="1:7">
      <c r="A10870" s="65"/>
      <c r="B10870" s="65"/>
      <c r="C10870" s="65"/>
      <c r="D10870" s="65"/>
      <c r="E10870" s="65"/>
      <c r="F10870" s="65"/>
      <c r="G10870" s="145"/>
    </row>
    <row r="10871" spans="1:7">
      <c r="A10871" s="65"/>
      <c r="B10871" s="65"/>
      <c r="C10871" s="65"/>
      <c r="D10871" s="65"/>
      <c r="E10871" s="65"/>
      <c r="F10871" s="65"/>
      <c r="G10871" s="145"/>
    </row>
    <row r="10872" spans="1:7">
      <c r="A10872" s="65"/>
      <c r="B10872" s="65"/>
      <c r="C10872" s="65"/>
      <c r="D10872" s="65"/>
      <c r="E10872" s="65"/>
      <c r="F10872" s="65"/>
      <c r="G10872" s="145"/>
    </row>
    <row r="10873" spans="1:7">
      <c r="A10873" s="65"/>
      <c r="B10873" s="65"/>
      <c r="C10873" s="65"/>
      <c r="D10873" s="65"/>
      <c r="E10873" s="65"/>
      <c r="F10873" s="65"/>
      <c r="G10873" s="145"/>
    </row>
    <row r="10874" spans="1:7">
      <c r="A10874" s="65"/>
      <c r="B10874" s="65"/>
      <c r="C10874" s="65"/>
      <c r="D10874" s="65"/>
      <c r="E10874" s="65"/>
      <c r="F10874" s="65"/>
      <c r="G10874" s="145"/>
    </row>
    <row r="10875" spans="1:7">
      <c r="A10875" s="65"/>
      <c r="B10875" s="65"/>
      <c r="C10875" s="65"/>
      <c r="D10875" s="65"/>
      <c r="E10875" s="65"/>
      <c r="F10875" s="65"/>
      <c r="G10875" s="145"/>
    </row>
    <row r="10876" spans="1:7">
      <c r="A10876" s="65"/>
      <c r="B10876" s="65"/>
      <c r="C10876" s="65"/>
      <c r="D10876" s="65"/>
      <c r="E10876" s="65"/>
      <c r="F10876" s="65"/>
      <c r="G10876" s="145"/>
    </row>
    <row r="10877" spans="1:7">
      <c r="A10877" s="65"/>
      <c r="B10877" s="65"/>
      <c r="C10877" s="65"/>
      <c r="D10877" s="65"/>
      <c r="E10877" s="65"/>
      <c r="F10877" s="65"/>
      <c r="G10877" s="145"/>
    </row>
    <row r="10878" spans="1:7">
      <c r="A10878" s="65"/>
      <c r="B10878" s="65"/>
      <c r="C10878" s="65"/>
      <c r="D10878" s="65"/>
      <c r="E10878" s="65"/>
      <c r="F10878" s="65"/>
      <c r="G10878" s="145"/>
    </row>
    <row r="10879" spans="1:7">
      <c r="A10879" s="65"/>
      <c r="B10879" s="65"/>
      <c r="C10879" s="65"/>
      <c r="D10879" s="65"/>
      <c r="E10879" s="65"/>
      <c r="F10879" s="65"/>
      <c r="G10879" s="145"/>
    </row>
    <row r="10880" spans="1:7">
      <c r="A10880" s="65"/>
      <c r="B10880" s="65"/>
      <c r="C10880" s="65"/>
      <c r="D10880" s="65"/>
      <c r="E10880" s="65"/>
      <c r="F10880" s="65"/>
      <c r="G10880" s="145"/>
    </row>
    <row r="10881" spans="1:7">
      <c r="A10881" s="65"/>
      <c r="B10881" s="65"/>
      <c r="C10881" s="65"/>
      <c r="D10881" s="65"/>
      <c r="E10881" s="65"/>
      <c r="F10881" s="65"/>
      <c r="G10881" s="145"/>
    </row>
    <row r="10882" spans="1:7">
      <c r="A10882" s="65"/>
      <c r="B10882" s="65"/>
      <c r="C10882" s="65"/>
      <c r="D10882" s="65"/>
      <c r="E10882" s="65"/>
      <c r="F10882" s="65"/>
      <c r="G10882" s="145"/>
    </row>
    <row r="10883" spans="1:7">
      <c r="A10883" s="65"/>
      <c r="B10883" s="65"/>
      <c r="C10883" s="65"/>
      <c r="D10883" s="65"/>
      <c r="E10883" s="65"/>
      <c r="F10883" s="65"/>
      <c r="G10883" s="145"/>
    </row>
    <row r="10884" spans="1:7">
      <c r="A10884" s="65"/>
      <c r="B10884" s="65"/>
      <c r="C10884" s="65"/>
      <c r="D10884" s="65"/>
      <c r="E10884" s="65"/>
      <c r="F10884" s="65"/>
      <c r="G10884" s="145"/>
    </row>
    <row r="10885" spans="1:7">
      <c r="A10885" s="65"/>
      <c r="B10885" s="65"/>
      <c r="C10885" s="65"/>
      <c r="D10885" s="65"/>
      <c r="E10885" s="65"/>
      <c r="F10885" s="65"/>
      <c r="G10885" s="145"/>
    </row>
    <row r="10886" spans="1:7">
      <c r="A10886" s="65"/>
      <c r="B10886" s="65"/>
      <c r="C10886" s="65"/>
      <c r="D10886" s="65"/>
      <c r="E10886" s="65"/>
      <c r="F10886" s="65"/>
      <c r="G10886" s="145"/>
    </row>
    <row r="10887" spans="1:7">
      <c r="A10887" s="65"/>
      <c r="B10887" s="65"/>
      <c r="C10887" s="65"/>
      <c r="D10887" s="65"/>
      <c r="E10887" s="65"/>
      <c r="F10887" s="65"/>
      <c r="G10887" s="145"/>
    </row>
    <row r="10888" spans="1:7">
      <c r="A10888" s="65"/>
      <c r="B10888" s="65"/>
      <c r="C10888" s="65"/>
      <c r="D10888" s="65"/>
      <c r="E10888" s="65"/>
      <c r="F10888" s="65"/>
      <c r="G10888" s="145"/>
    </row>
    <row r="10889" spans="1:7">
      <c r="A10889" s="65"/>
      <c r="B10889" s="65"/>
      <c r="C10889" s="65"/>
      <c r="D10889" s="65"/>
      <c r="E10889" s="65"/>
      <c r="F10889" s="65"/>
      <c r="G10889" s="145"/>
    </row>
    <row r="10890" spans="1:7">
      <c r="A10890" s="65"/>
      <c r="B10890" s="65"/>
      <c r="C10890" s="65"/>
      <c r="D10890" s="65"/>
      <c r="E10890" s="65"/>
      <c r="F10890" s="65"/>
      <c r="G10890" s="145"/>
    </row>
    <row r="10891" spans="1:7">
      <c r="A10891" s="65"/>
      <c r="B10891" s="65"/>
      <c r="C10891" s="65"/>
      <c r="D10891" s="65"/>
      <c r="E10891" s="65"/>
      <c r="F10891" s="65"/>
      <c r="G10891" s="145"/>
    </row>
    <row r="10892" spans="1:7">
      <c r="A10892" s="65"/>
      <c r="B10892" s="65"/>
      <c r="C10892" s="65"/>
      <c r="D10892" s="65"/>
      <c r="E10892" s="65"/>
      <c r="F10892" s="65"/>
      <c r="G10892" s="145"/>
    </row>
    <row r="10893" spans="1:7">
      <c r="A10893" s="65"/>
      <c r="B10893" s="65"/>
      <c r="C10893" s="65"/>
      <c r="D10893" s="65"/>
      <c r="E10893" s="65"/>
      <c r="F10893" s="65"/>
      <c r="G10893" s="145"/>
    </row>
    <row r="10894" spans="1:7">
      <c r="A10894" s="65"/>
      <c r="B10894" s="65"/>
      <c r="C10894" s="65"/>
      <c r="D10894" s="65"/>
      <c r="E10894" s="65"/>
      <c r="F10894" s="65"/>
      <c r="G10894" s="145"/>
    </row>
    <row r="10895" spans="1:7">
      <c r="A10895" s="65"/>
      <c r="B10895" s="65"/>
      <c r="C10895" s="65"/>
      <c r="D10895" s="65"/>
      <c r="E10895" s="65"/>
      <c r="F10895" s="65"/>
      <c r="G10895" s="145"/>
    </row>
    <row r="10896" spans="1:7">
      <c r="A10896" s="65"/>
      <c r="B10896" s="65"/>
      <c r="C10896" s="65"/>
      <c r="D10896" s="65"/>
      <c r="E10896" s="65"/>
      <c r="F10896" s="65"/>
      <c r="G10896" s="145"/>
    </row>
    <row r="10897" spans="1:7">
      <c r="A10897" s="65"/>
      <c r="B10897" s="65"/>
      <c r="C10897" s="65"/>
      <c r="D10897" s="65"/>
      <c r="E10897" s="65"/>
      <c r="F10897" s="65"/>
      <c r="G10897" s="145"/>
    </row>
    <row r="10898" spans="1:7">
      <c r="A10898" s="65"/>
      <c r="B10898" s="65"/>
      <c r="C10898" s="65"/>
      <c r="D10898" s="65"/>
      <c r="E10898" s="65"/>
      <c r="F10898" s="65"/>
      <c r="G10898" s="145"/>
    </row>
    <row r="10899" spans="1:7">
      <c r="A10899" s="65"/>
      <c r="B10899" s="65"/>
      <c r="C10899" s="65"/>
      <c r="D10899" s="65"/>
      <c r="E10899" s="65"/>
      <c r="F10899" s="65"/>
      <c r="G10899" s="145"/>
    </row>
    <row r="10900" spans="1:7">
      <c r="A10900" s="65"/>
      <c r="B10900" s="65"/>
      <c r="C10900" s="65"/>
      <c r="D10900" s="65"/>
      <c r="E10900" s="65"/>
      <c r="F10900" s="65"/>
      <c r="G10900" s="145"/>
    </row>
    <row r="10901" spans="1:7">
      <c r="A10901" s="65"/>
      <c r="B10901" s="65"/>
      <c r="C10901" s="65"/>
      <c r="D10901" s="65"/>
      <c r="E10901" s="65"/>
      <c r="F10901" s="65"/>
      <c r="G10901" s="145"/>
    </row>
    <row r="10902" spans="1:7">
      <c r="A10902" s="65"/>
      <c r="B10902" s="65"/>
      <c r="C10902" s="65"/>
      <c r="D10902" s="65"/>
      <c r="E10902" s="65"/>
      <c r="F10902" s="65"/>
      <c r="G10902" s="145"/>
    </row>
    <row r="10903" spans="1:7">
      <c r="A10903" s="65"/>
      <c r="B10903" s="65"/>
      <c r="C10903" s="65"/>
      <c r="D10903" s="65"/>
      <c r="E10903" s="65"/>
      <c r="F10903" s="65"/>
      <c r="G10903" s="145"/>
    </row>
    <row r="10904" spans="1:7">
      <c r="A10904" s="65"/>
      <c r="B10904" s="65"/>
      <c r="C10904" s="65"/>
      <c r="D10904" s="65"/>
      <c r="E10904" s="65"/>
      <c r="F10904" s="65"/>
      <c r="G10904" s="145"/>
    </row>
    <row r="10905" spans="1:7">
      <c r="A10905" s="65"/>
      <c r="B10905" s="65"/>
      <c r="C10905" s="65"/>
      <c r="D10905" s="65"/>
      <c r="E10905" s="65"/>
      <c r="F10905" s="65"/>
      <c r="G10905" s="145"/>
    </row>
    <row r="10906" spans="1:7">
      <c r="A10906" s="65"/>
      <c r="B10906" s="65"/>
      <c r="C10906" s="65"/>
      <c r="D10906" s="65"/>
      <c r="E10906" s="65"/>
      <c r="F10906" s="65"/>
      <c r="G10906" s="145"/>
    </row>
    <row r="10907" spans="1:7">
      <c r="A10907" s="65"/>
      <c r="B10907" s="65"/>
      <c r="C10907" s="65"/>
      <c r="D10907" s="65"/>
      <c r="E10907" s="65"/>
      <c r="F10907" s="65"/>
      <c r="G10907" s="145"/>
    </row>
    <row r="10908" spans="1:7">
      <c r="A10908" s="65"/>
      <c r="B10908" s="65"/>
      <c r="C10908" s="65"/>
      <c r="D10908" s="65"/>
      <c r="E10908" s="65"/>
      <c r="F10908" s="65"/>
      <c r="G10908" s="145"/>
    </row>
    <row r="10909" spans="1:7">
      <c r="A10909" s="65"/>
      <c r="B10909" s="65"/>
      <c r="C10909" s="65"/>
      <c r="D10909" s="65"/>
      <c r="E10909" s="65"/>
      <c r="F10909" s="65"/>
      <c r="G10909" s="145"/>
    </row>
    <row r="10910" spans="1:7">
      <c r="A10910" s="65"/>
      <c r="B10910" s="65"/>
      <c r="C10910" s="65"/>
      <c r="D10910" s="65"/>
      <c r="E10910" s="65"/>
      <c r="F10910" s="65"/>
      <c r="G10910" s="145"/>
    </row>
    <row r="10911" spans="1:7">
      <c r="A10911" s="65"/>
      <c r="B10911" s="65"/>
      <c r="C10911" s="65"/>
      <c r="D10911" s="65"/>
      <c r="E10911" s="65"/>
      <c r="F10911" s="65"/>
      <c r="G10911" s="145"/>
    </row>
    <row r="10912" spans="1:7">
      <c r="A10912" s="65"/>
      <c r="B10912" s="65"/>
      <c r="C10912" s="65"/>
      <c r="D10912" s="65"/>
      <c r="E10912" s="65"/>
      <c r="F10912" s="65"/>
      <c r="G10912" s="145"/>
    </row>
    <row r="10913" spans="1:7">
      <c r="A10913" s="65"/>
      <c r="B10913" s="65"/>
      <c r="C10913" s="65"/>
      <c r="D10913" s="65"/>
      <c r="E10913" s="65"/>
      <c r="F10913" s="65"/>
      <c r="G10913" s="145"/>
    </row>
    <row r="10914" spans="1:7">
      <c r="A10914" s="65"/>
      <c r="B10914" s="65"/>
      <c r="C10914" s="65"/>
      <c r="D10914" s="65"/>
      <c r="E10914" s="65"/>
      <c r="F10914" s="65"/>
      <c r="G10914" s="145"/>
    </row>
    <row r="10915" spans="1:7">
      <c r="A10915" s="65"/>
      <c r="B10915" s="65"/>
      <c r="C10915" s="65"/>
      <c r="D10915" s="65"/>
      <c r="E10915" s="65"/>
      <c r="F10915" s="65"/>
      <c r="G10915" s="145"/>
    </row>
    <row r="10916" spans="1:7">
      <c r="A10916" s="65"/>
      <c r="B10916" s="65"/>
      <c r="C10916" s="65"/>
      <c r="D10916" s="65"/>
      <c r="E10916" s="65"/>
      <c r="F10916" s="65"/>
      <c r="G10916" s="145"/>
    </row>
    <row r="10917" spans="1:7">
      <c r="A10917" s="65"/>
      <c r="B10917" s="65"/>
      <c r="C10917" s="65"/>
      <c r="D10917" s="65"/>
      <c r="E10917" s="65"/>
      <c r="F10917" s="65"/>
      <c r="G10917" s="145"/>
    </row>
    <row r="10918" spans="1:7">
      <c r="A10918" s="65"/>
      <c r="B10918" s="65"/>
      <c r="C10918" s="65"/>
      <c r="D10918" s="65"/>
      <c r="E10918" s="65"/>
      <c r="F10918" s="65"/>
      <c r="G10918" s="145"/>
    </row>
    <row r="10919" spans="1:7">
      <c r="A10919" s="65"/>
      <c r="B10919" s="65"/>
      <c r="C10919" s="65"/>
      <c r="D10919" s="65"/>
      <c r="E10919" s="65"/>
      <c r="F10919" s="65"/>
      <c r="G10919" s="145"/>
    </row>
    <row r="10920" spans="1:7">
      <c r="A10920" s="65"/>
      <c r="B10920" s="65"/>
      <c r="C10920" s="65"/>
      <c r="D10920" s="65"/>
      <c r="E10920" s="65"/>
      <c r="F10920" s="65"/>
      <c r="G10920" s="145"/>
    </row>
    <row r="10921" spans="1:7">
      <c r="A10921" s="65"/>
      <c r="B10921" s="65"/>
      <c r="C10921" s="65"/>
      <c r="D10921" s="65"/>
      <c r="E10921" s="65"/>
      <c r="F10921" s="65"/>
      <c r="G10921" s="145"/>
    </row>
    <row r="10922" spans="1:7">
      <c r="A10922" s="65"/>
      <c r="B10922" s="65"/>
      <c r="C10922" s="65"/>
      <c r="D10922" s="65"/>
      <c r="E10922" s="65"/>
      <c r="F10922" s="65"/>
      <c r="G10922" s="145"/>
    </row>
    <row r="10923" spans="1:7">
      <c r="A10923" s="65"/>
      <c r="B10923" s="65"/>
      <c r="C10923" s="65"/>
      <c r="D10923" s="65"/>
      <c r="E10923" s="65"/>
      <c r="F10923" s="65"/>
      <c r="G10923" s="145"/>
    </row>
    <row r="10924" spans="1:7">
      <c r="A10924" s="65"/>
      <c r="B10924" s="65"/>
      <c r="C10924" s="65"/>
      <c r="D10924" s="65"/>
      <c r="E10924" s="65"/>
      <c r="F10924" s="65"/>
      <c r="G10924" s="145"/>
    </row>
    <row r="10925" spans="1:7">
      <c r="A10925" s="65"/>
      <c r="B10925" s="65"/>
      <c r="C10925" s="65"/>
      <c r="D10925" s="65"/>
      <c r="E10925" s="65"/>
      <c r="F10925" s="65"/>
      <c r="G10925" s="145"/>
    </row>
    <row r="10926" spans="1:7">
      <c r="A10926" s="65"/>
      <c r="B10926" s="65"/>
      <c r="C10926" s="65"/>
      <c r="D10926" s="65"/>
      <c r="E10926" s="65"/>
      <c r="F10926" s="65"/>
      <c r="G10926" s="145"/>
    </row>
    <row r="10927" spans="1:7">
      <c r="A10927" s="65"/>
      <c r="B10927" s="65"/>
      <c r="C10927" s="65"/>
      <c r="D10927" s="65"/>
      <c r="E10927" s="65"/>
      <c r="F10927" s="65"/>
      <c r="G10927" s="145"/>
    </row>
    <row r="10928" spans="1:7">
      <c r="A10928" s="65"/>
      <c r="B10928" s="65"/>
      <c r="C10928" s="65"/>
      <c r="D10928" s="65"/>
      <c r="E10928" s="65"/>
      <c r="F10928" s="65"/>
      <c r="G10928" s="145"/>
    </row>
    <row r="10929" spans="1:7">
      <c r="A10929" s="65"/>
      <c r="B10929" s="65"/>
      <c r="C10929" s="65"/>
      <c r="D10929" s="65"/>
      <c r="E10929" s="65"/>
      <c r="F10929" s="65"/>
      <c r="G10929" s="145"/>
    </row>
    <row r="10930" spans="1:7">
      <c r="A10930" s="65"/>
      <c r="B10930" s="65"/>
      <c r="C10930" s="65"/>
      <c r="D10930" s="65"/>
      <c r="E10930" s="65"/>
      <c r="F10930" s="65"/>
      <c r="G10930" s="145"/>
    </row>
    <row r="10931" spans="1:7">
      <c r="A10931" s="65"/>
      <c r="B10931" s="65"/>
      <c r="C10931" s="65"/>
      <c r="D10931" s="65"/>
      <c r="E10931" s="65"/>
      <c r="F10931" s="65"/>
      <c r="G10931" s="145"/>
    </row>
    <row r="10932" spans="1:7">
      <c r="A10932" s="65"/>
      <c r="B10932" s="65"/>
      <c r="C10932" s="65"/>
      <c r="D10932" s="65"/>
      <c r="E10932" s="65"/>
      <c r="F10932" s="65"/>
      <c r="G10932" s="145"/>
    </row>
    <row r="10933" spans="1:7">
      <c r="A10933" s="65"/>
      <c r="B10933" s="65"/>
      <c r="C10933" s="65"/>
      <c r="D10933" s="65"/>
      <c r="E10933" s="65"/>
      <c r="F10933" s="65"/>
      <c r="G10933" s="145"/>
    </row>
    <row r="10934" spans="1:7">
      <c r="A10934" s="65"/>
      <c r="B10934" s="65"/>
      <c r="C10934" s="65"/>
      <c r="D10934" s="65"/>
      <c r="E10934" s="65"/>
      <c r="F10934" s="65"/>
      <c r="G10934" s="145"/>
    </row>
    <row r="10935" spans="1:7">
      <c r="A10935" s="65"/>
      <c r="B10935" s="65"/>
      <c r="C10935" s="65"/>
      <c r="D10935" s="65"/>
      <c r="E10935" s="65"/>
      <c r="F10935" s="65"/>
      <c r="G10935" s="145"/>
    </row>
    <row r="10936" spans="1:7">
      <c r="A10936" s="65"/>
      <c r="B10936" s="65"/>
      <c r="C10936" s="65"/>
      <c r="D10936" s="65"/>
      <c r="E10936" s="65"/>
      <c r="F10936" s="65"/>
      <c r="G10936" s="145"/>
    </row>
    <row r="10937" spans="1:7">
      <c r="A10937" s="65"/>
      <c r="B10937" s="65"/>
      <c r="C10937" s="65"/>
      <c r="D10937" s="65"/>
      <c r="E10937" s="65"/>
      <c r="F10937" s="65"/>
      <c r="G10937" s="145"/>
    </row>
    <row r="10938" spans="1:7">
      <c r="A10938" s="65"/>
      <c r="B10938" s="65"/>
      <c r="C10938" s="65"/>
      <c r="D10938" s="65"/>
      <c r="E10938" s="65"/>
      <c r="F10938" s="65"/>
      <c r="G10938" s="145"/>
    </row>
    <row r="10939" spans="1:7">
      <c r="A10939" s="65"/>
      <c r="B10939" s="65"/>
      <c r="C10939" s="65"/>
      <c r="D10939" s="65"/>
      <c r="E10939" s="65"/>
      <c r="F10939" s="65"/>
      <c r="G10939" s="145"/>
    </row>
    <row r="10940" spans="1:7">
      <c r="A10940" s="65"/>
      <c r="B10940" s="65"/>
      <c r="C10940" s="65"/>
      <c r="D10940" s="65"/>
      <c r="E10940" s="65"/>
      <c r="F10940" s="65"/>
      <c r="G10940" s="145"/>
    </row>
    <row r="10941" spans="1:7">
      <c r="A10941" s="65"/>
      <c r="B10941" s="65"/>
      <c r="C10941" s="65"/>
      <c r="D10941" s="65"/>
      <c r="E10941" s="65"/>
      <c r="F10941" s="65"/>
      <c r="G10941" s="145"/>
    </row>
    <row r="10942" spans="1:7">
      <c r="A10942" s="65"/>
      <c r="B10942" s="65"/>
      <c r="C10942" s="65"/>
      <c r="D10942" s="65"/>
      <c r="E10942" s="65"/>
      <c r="F10942" s="65"/>
      <c r="G10942" s="145"/>
    </row>
    <row r="10943" spans="1:7">
      <c r="A10943" s="65"/>
      <c r="B10943" s="65"/>
      <c r="C10943" s="65"/>
      <c r="D10943" s="65"/>
      <c r="E10943" s="65"/>
      <c r="F10943" s="65"/>
      <c r="G10943" s="145"/>
    </row>
    <row r="10944" spans="1:7">
      <c r="A10944" s="65"/>
      <c r="B10944" s="65"/>
      <c r="C10944" s="65"/>
      <c r="D10944" s="65"/>
      <c r="E10944" s="65"/>
      <c r="F10944" s="65"/>
      <c r="G10944" s="145"/>
    </row>
    <row r="10945" spans="1:7">
      <c r="A10945" s="65"/>
      <c r="B10945" s="65"/>
      <c r="C10945" s="65"/>
      <c r="D10945" s="65"/>
      <c r="E10945" s="65"/>
      <c r="F10945" s="65"/>
      <c r="G10945" s="145"/>
    </row>
    <row r="10946" spans="1:7">
      <c r="A10946" s="65"/>
      <c r="B10946" s="65"/>
      <c r="C10946" s="65"/>
      <c r="D10946" s="65"/>
      <c r="E10946" s="65"/>
      <c r="F10946" s="65"/>
      <c r="G10946" s="145"/>
    </row>
    <row r="10947" spans="1:7">
      <c r="A10947" s="65"/>
      <c r="B10947" s="65"/>
      <c r="C10947" s="65"/>
      <c r="D10947" s="65"/>
      <c r="E10947" s="65"/>
      <c r="F10947" s="65"/>
      <c r="G10947" s="145"/>
    </row>
    <row r="10948" spans="1:7">
      <c r="A10948" s="65"/>
      <c r="B10948" s="65"/>
      <c r="C10948" s="65"/>
      <c r="D10948" s="65"/>
      <c r="E10948" s="65"/>
      <c r="F10948" s="65"/>
      <c r="G10948" s="145"/>
    </row>
    <row r="10949" spans="1:7">
      <c r="A10949" s="65"/>
      <c r="B10949" s="65"/>
      <c r="C10949" s="65"/>
      <c r="D10949" s="65"/>
      <c r="E10949" s="65"/>
      <c r="F10949" s="65"/>
      <c r="G10949" s="145"/>
    </row>
    <row r="10950" spans="1:7">
      <c r="A10950" s="65"/>
      <c r="B10950" s="65"/>
      <c r="C10950" s="65"/>
      <c r="D10950" s="65"/>
      <c r="E10950" s="65"/>
      <c r="F10950" s="65"/>
      <c r="G10950" s="145"/>
    </row>
    <row r="10951" spans="1:7">
      <c r="A10951" s="65"/>
      <c r="B10951" s="65"/>
      <c r="C10951" s="65"/>
      <c r="D10951" s="65"/>
      <c r="E10951" s="65"/>
      <c r="F10951" s="65"/>
      <c r="G10951" s="145"/>
    </row>
    <row r="10952" spans="1:7">
      <c r="A10952" s="65"/>
      <c r="B10952" s="65"/>
      <c r="C10952" s="65"/>
      <c r="D10952" s="65"/>
      <c r="E10952" s="65"/>
      <c r="F10952" s="65"/>
      <c r="G10952" s="145"/>
    </row>
    <row r="10953" spans="1:7">
      <c r="A10953" s="65"/>
      <c r="B10953" s="65"/>
      <c r="C10953" s="65"/>
      <c r="D10953" s="65"/>
      <c r="E10953" s="65"/>
      <c r="F10953" s="65"/>
      <c r="G10953" s="145"/>
    </row>
    <row r="10954" spans="1:7">
      <c r="A10954" s="65"/>
      <c r="B10954" s="65"/>
      <c r="C10954" s="65"/>
      <c r="D10954" s="65"/>
      <c r="E10954" s="65"/>
      <c r="F10954" s="65"/>
      <c r="G10954" s="145"/>
    </row>
    <row r="10955" spans="1:7">
      <c r="A10955" s="65"/>
      <c r="B10955" s="65"/>
      <c r="C10955" s="65"/>
      <c r="D10955" s="65"/>
      <c r="E10955" s="65"/>
      <c r="F10955" s="65"/>
      <c r="G10955" s="145"/>
    </row>
    <row r="10956" spans="1:7">
      <c r="A10956" s="65"/>
      <c r="B10956" s="65"/>
      <c r="C10956" s="65"/>
      <c r="D10956" s="65"/>
      <c r="E10956" s="65"/>
      <c r="F10956" s="65"/>
      <c r="G10956" s="145"/>
    </row>
    <row r="10957" spans="1:7">
      <c r="A10957" s="65"/>
      <c r="B10957" s="65"/>
      <c r="C10957" s="65"/>
      <c r="D10957" s="65"/>
      <c r="E10957" s="65"/>
      <c r="F10957" s="65"/>
      <c r="G10957" s="145"/>
    </row>
    <row r="10958" spans="1:7">
      <c r="A10958" s="65"/>
      <c r="B10958" s="65"/>
      <c r="C10958" s="65"/>
      <c r="D10958" s="65"/>
      <c r="E10958" s="65"/>
      <c r="F10958" s="65"/>
      <c r="G10958" s="145"/>
    </row>
    <row r="10959" spans="1:7">
      <c r="A10959" s="65"/>
      <c r="B10959" s="65"/>
      <c r="C10959" s="65"/>
      <c r="D10959" s="65"/>
      <c r="E10959" s="65"/>
      <c r="F10959" s="65"/>
      <c r="G10959" s="145"/>
    </row>
    <row r="10960" spans="1:7">
      <c r="A10960" s="65"/>
      <c r="B10960" s="65"/>
      <c r="C10960" s="65"/>
      <c r="D10960" s="65"/>
      <c r="E10960" s="65"/>
      <c r="F10960" s="65"/>
      <c r="G10960" s="145"/>
    </row>
    <row r="10961" spans="1:7">
      <c r="A10961" s="65"/>
      <c r="B10961" s="65"/>
      <c r="C10961" s="65"/>
      <c r="D10961" s="65"/>
      <c r="E10961" s="65"/>
      <c r="F10961" s="65"/>
      <c r="G10961" s="145"/>
    </row>
    <row r="10962" spans="1:7">
      <c r="A10962" s="65"/>
      <c r="B10962" s="65"/>
      <c r="C10962" s="65"/>
      <c r="D10962" s="65"/>
      <c r="E10962" s="65"/>
      <c r="F10962" s="65"/>
      <c r="G10962" s="145"/>
    </row>
    <row r="10963" spans="1:7">
      <c r="A10963" s="65"/>
      <c r="B10963" s="65"/>
      <c r="C10963" s="65"/>
      <c r="D10963" s="65"/>
      <c r="E10963" s="65"/>
      <c r="F10963" s="65"/>
      <c r="G10963" s="145"/>
    </row>
    <row r="10964" spans="1:7">
      <c r="A10964" s="65"/>
      <c r="B10964" s="65"/>
      <c r="C10964" s="65"/>
      <c r="D10964" s="65"/>
      <c r="E10964" s="65"/>
      <c r="F10964" s="65"/>
      <c r="G10964" s="145"/>
    </row>
    <row r="10965" spans="1:7">
      <c r="A10965" s="65"/>
      <c r="B10965" s="65"/>
      <c r="C10965" s="65"/>
      <c r="D10965" s="65"/>
      <c r="E10965" s="65"/>
      <c r="F10965" s="65"/>
      <c r="G10965" s="145"/>
    </row>
    <row r="10966" spans="1:7">
      <c r="A10966" s="65"/>
      <c r="B10966" s="65"/>
      <c r="C10966" s="65"/>
      <c r="D10966" s="65"/>
      <c r="E10966" s="65"/>
      <c r="F10966" s="65"/>
      <c r="G10966" s="145"/>
    </row>
    <row r="10967" spans="1:7">
      <c r="A10967" s="65"/>
      <c r="B10967" s="65"/>
      <c r="C10967" s="65"/>
      <c r="D10967" s="65"/>
      <c r="E10967" s="65"/>
      <c r="F10967" s="65"/>
      <c r="G10967" s="145"/>
    </row>
    <row r="10968" spans="1:7">
      <c r="A10968" s="65"/>
      <c r="B10968" s="65"/>
      <c r="C10968" s="65"/>
      <c r="D10968" s="65"/>
      <c r="E10968" s="65"/>
      <c r="F10968" s="65"/>
      <c r="G10968" s="145"/>
    </row>
    <row r="10969" spans="1:7">
      <c r="A10969" s="65"/>
      <c r="B10969" s="65"/>
      <c r="C10969" s="65"/>
      <c r="D10969" s="65"/>
      <c r="E10969" s="65"/>
      <c r="F10969" s="65"/>
      <c r="G10969" s="145"/>
    </row>
    <row r="10970" spans="1:7">
      <c r="A10970" s="65"/>
      <c r="B10970" s="65"/>
      <c r="C10970" s="65"/>
      <c r="D10970" s="65"/>
      <c r="E10970" s="65"/>
      <c r="F10970" s="65"/>
      <c r="G10970" s="145"/>
    </row>
    <row r="10971" spans="1:7">
      <c r="A10971" s="65"/>
      <c r="B10971" s="65"/>
      <c r="C10971" s="65"/>
      <c r="D10971" s="65"/>
      <c r="E10971" s="65"/>
      <c r="F10971" s="65"/>
      <c r="G10971" s="145"/>
    </row>
    <row r="10972" spans="1:7">
      <c r="A10972" s="65"/>
      <c r="B10972" s="65"/>
      <c r="C10972" s="65"/>
      <c r="D10972" s="65"/>
      <c r="E10972" s="65"/>
      <c r="F10972" s="65"/>
      <c r="G10972" s="145"/>
    </row>
    <row r="10973" spans="1:7">
      <c r="A10973" s="65"/>
      <c r="B10973" s="65"/>
      <c r="C10973" s="65"/>
      <c r="D10973" s="65"/>
      <c r="E10973" s="65"/>
      <c r="F10973" s="65"/>
      <c r="G10973" s="145"/>
    </row>
    <row r="10974" spans="1:7">
      <c r="A10974" s="65"/>
      <c r="B10974" s="65"/>
      <c r="C10974" s="65"/>
      <c r="D10974" s="65"/>
      <c r="E10974" s="65"/>
      <c r="F10974" s="65"/>
      <c r="G10974" s="145"/>
    </row>
    <row r="10975" spans="1:7">
      <c r="A10975" s="65"/>
      <c r="B10975" s="65"/>
      <c r="C10975" s="65"/>
      <c r="D10975" s="65"/>
      <c r="E10975" s="65"/>
      <c r="F10975" s="65"/>
      <c r="G10975" s="145"/>
    </row>
    <row r="10976" spans="1:7">
      <c r="A10976" s="65"/>
      <c r="B10976" s="65"/>
      <c r="C10976" s="65"/>
      <c r="D10976" s="65"/>
      <c r="E10976" s="65"/>
      <c r="F10976" s="65"/>
      <c r="G10976" s="145"/>
    </row>
    <row r="10977" spans="1:7">
      <c r="A10977" s="65"/>
      <c r="B10977" s="65"/>
      <c r="C10977" s="65"/>
      <c r="D10977" s="65"/>
      <c r="E10977" s="65"/>
      <c r="F10977" s="65"/>
      <c r="G10977" s="145"/>
    </row>
    <row r="10978" spans="1:7">
      <c r="A10978" s="65"/>
      <c r="B10978" s="65"/>
      <c r="C10978" s="65"/>
      <c r="D10978" s="65"/>
      <c r="E10978" s="65"/>
      <c r="F10978" s="65"/>
      <c r="G10978" s="145"/>
    </row>
    <row r="10979" spans="1:7">
      <c r="A10979" s="65"/>
      <c r="B10979" s="65"/>
      <c r="C10979" s="65"/>
      <c r="D10979" s="65"/>
      <c r="E10979" s="65"/>
      <c r="F10979" s="65"/>
      <c r="G10979" s="145"/>
    </row>
    <row r="10980" spans="1:7">
      <c r="A10980" s="65"/>
      <c r="B10980" s="65"/>
      <c r="C10980" s="65"/>
      <c r="D10980" s="65"/>
      <c r="E10980" s="65"/>
      <c r="F10980" s="65"/>
      <c r="G10980" s="145"/>
    </row>
    <row r="10981" spans="1:7">
      <c r="A10981" s="65"/>
      <c r="B10981" s="65"/>
      <c r="C10981" s="65"/>
      <c r="D10981" s="65"/>
      <c r="E10981" s="65"/>
      <c r="F10981" s="65"/>
      <c r="G10981" s="145"/>
    </row>
    <row r="10982" spans="1:7">
      <c r="A10982" s="65"/>
      <c r="B10982" s="65"/>
      <c r="C10982" s="65"/>
      <c r="D10982" s="65"/>
      <c r="E10982" s="65"/>
      <c r="F10982" s="65"/>
      <c r="G10982" s="145"/>
    </row>
    <row r="10983" spans="1:7">
      <c r="A10983" s="65"/>
      <c r="B10983" s="65"/>
      <c r="C10983" s="65"/>
      <c r="D10983" s="65"/>
      <c r="E10983" s="65"/>
      <c r="F10983" s="65"/>
      <c r="G10983" s="145"/>
    </row>
    <row r="10984" spans="1:7">
      <c r="A10984" s="65"/>
      <c r="B10984" s="65"/>
      <c r="C10984" s="65"/>
      <c r="D10984" s="65"/>
      <c r="E10984" s="65"/>
      <c r="F10984" s="65"/>
      <c r="G10984" s="145"/>
    </row>
    <row r="10985" spans="1:7">
      <c r="A10985" s="65"/>
      <c r="B10985" s="65"/>
      <c r="C10985" s="65"/>
      <c r="D10985" s="65"/>
      <c r="E10985" s="65"/>
      <c r="F10985" s="65"/>
      <c r="G10985" s="145"/>
    </row>
    <row r="10986" spans="1:7">
      <c r="A10986" s="65"/>
      <c r="B10986" s="65"/>
      <c r="C10986" s="65"/>
      <c r="D10986" s="65"/>
      <c r="E10986" s="65"/>
      <c r="F10986" s="65"/>
      <c r="G10986" s="145"/>
    </row>
    <row r="10987" spans="1:7">
      <c r="A10987" s="65"/>
      <c r="B10987" s="65"/>
      <c r="C10987" s="65"/>
      <c r="D10987" s="65"/>
      <c r="E10987" s="65"/>
      <c r="F10987" s="65"/>
      <c r="G10987" s="145"/>
    </row>
    <row r="10988" spans="1:7">
      <c r="A10988" s="65"/>
      <c r="B10988" s="65"/>
      <c r="C10988" s="65"/>
      <c r="D10988" s="65"/>
      <c r="E10988" s="65"/>
      <c r="F10988" s="65"/>
      <c r="G10988" s="145"/>
    </row>
    <row r="10989" spans="1:7">
      <c r="A10989" s="65"/>
      <c r="B10989" s="65"/>
      <c r="C10989" s="65"/>
      <c r="D10989" s="65"/>
      <c r="E10989" s="65"/>
      <c r="F10989" s="65"/>
      <c r="G10989" s="145"/>
    </row>
    <row r="10990" spans="1:7">
      <c r="A10990" s="65"/>
      <c r="B10990" s="65"/>
      <c r="C10990" s="65"/>
      <c r="D10990" s="65"/>
      <c r="E10990" s="65"/>
      <c r="F10990" s="65"/>
      <c r="G10990" s="145"/>
    </row>
    <row r="10991" spans="1:7">
      <c r="A10991" s="65"/>
      <c r="B10991" s="65"/>
      <c r="C10991" s="65"/>
      <c r="D10991" s="65"/>
      <c r="E10991" s="65"/>
      <c r="F10991" s="65"/>
      <c r="G10991" s="145"/>
    </row>
    <row r="10992" spans="1:7">
      <c r="A10992" s="65"/>
      <c r="B10992" s="65"/>
      <c r="C10992" s="65"/>
      <c r="D10992" s="65"/>
      <c r="E10992" s="65"/>
      <c r="F10992" s="65"/>
      <c r="G10992" s="145"/>
    </row>
    <row r="10993" spans="1:7">
      <c r="A10993" s="65"/>
      <c r="B10993" s="65"/>
      <c r="C10993" s="65"/>
      <c r="D10993" s="65"/>
      <c r="E10993" s="65"/>
      <c r="F10993" s="65"/>
      <c r="G10993" s="145"/>
    </row>
    <row r="10994" spans="1:7">
      <c r="A10994" s="65"/>
      <c r="B10994" s="65"/>
      <c r="C10994" s="65"/>
      <c r="D10994" s="65"/>
      <c r="E10994" s="65"/>
      <c r="F10994" s="65"/>
      <c r="G10994" s="145"/>
    </row>
    <row r="10995" spans="1:7">
      <c r="A10995" s="65"/>
      <c r="B10995" s="65"/>
      <c r="C10995" s="65"/>
      <c r="D10995" s="65"/>
      <c r="E10995" s="65"/>
      <c r="F10995" s="65"/>
      <c r="G10995" s="145"/>
    </row>
    <row r="10996" spans="1:7">
      <c r="A10996" s="65"/>
      <c r="B10996" s="65"/>
      <c r="C10996" s="65"/>
      <c r="D10996" s="65"/>
      <c r="E10996" s="65"/>
      <c r="F10996" s="65"/>
      <c r="G10996" s="145"/>
    </row>
    <row r="10997" spans="1:7">
      <c r="A10997" s="65"/>
      <c r="B10997" s="65"/>
      <c r="C10997" s="65"/>
      <c r="D10997" s="65"/>
      <c r="E10997" s="65"/>
      <c r="F10997" s="65"/>
      <c r="G10997" s="145"/>
    </row>
    <row r="10998" spans="1:7">
      <c r="A10998" s="65"/>
      <c r="B10998" s="65"/>
      <c r="C10998" s="65"/>
      <c r="D10998" s="65"/>
      <c r="E10998" s="65"/>
      <c r="F10998" s="65"/>
      <c r="G10998" s="145"/>
    </row>
    <row r="10999" spans="1:7">
      <c r="A10999" s="65"/>
      <c r="B10999" s="65"/>
      <c r="C10999" s="65"/>
      <c r="D10999" s="65"/>
      <c r="E10999" s="65"/>
      <c r="F10999" s="65"/>
      <c r="G10999" s="145"/>
    </row>
    <row r="11000" spans="1:7">
      <c r="A11000" s="65"/>
      <c r="B11000" s="65"/>
      <c r="C11000" s="65"/>
      <c r="D11000" s="65"/>
      <c r="E11000" s="65"/>
      <c r="F11000" s="65"/>
      <c r="G11000" s="145"/>
    </row>
    <row r="11001" spans="1:7">
      <c r="A11001" s="65"/>
      <c r="B11001" s="65"/>
      <c r="C11001" s="65"/>
      <c r="D11001" s="65"/>
      <c r="E11001" s="65"/>
      <c r="F11001" s="65"/>
      <c r="G11001" s="145"/>
    </row>
    <row r="11002" spans="1:7">
      <c r="A11002" s="65"/>
      <c r="B11002" s="65"/>
      <c r="C11002" s="65"/>
      <c r="D11002" s="65"/>
      <c r="E11002" s="65"/>
      <c r="F11002" s="65"/>
      <c r="G11002" s="145"/>
    </row>
    <row r="11003" spans="1:7">
      <c r="A11003" s="65"/>
      <c r="B11003" s="65"/>
      <c r="C11003" s="65"/>
      <c r="D11003" s="65"/>
      <c r="E11003" s="65"/>
      <c r="F11003" s="65"/>
      <c r="G11003" s="145"/>
    </row>
    <row r="11004" spans="1:7">
      <c r="A11004" s="65"/>
      <c r="B11004" s="65"/>
      <c r="C11004" s="65"/>
      <c r="D11004" s="65"/>
      <c r="E11004" s="65"/>
      <c r="F11004" s="65"/>
      <c r="G11004" s="145"/>
    </row>
    <row r="11005" spans="1:7">
      <c r="A11005" s="65"/>
      <c r="B11005" s="65"/>
      <c r="C11005" s="65"/>
      <c r="D11005" s="65"/>
      <c r="E11005" s="65"/>
      <c r="F11005" s="65"/>
      <c r="G11005" s="145"/>
    </row>
    <row r="11006" spans="1:7">
      <c r="A11006" s="65"/>
      <c r="B11006" s="65"/>
      <c r="C11006" s="65"/>
      <c r="D11006" s="65"/>
      <c r="E11006" s="65"/>
      <c r="F11006" s="65"/>
      <c r="G11006" s="145"/>
    </row>
    <row r="11007" spans="1:7">
      <c r="A11007" s="65"/>
      <c r="B11007" s="65"/>
      <c r="C11007" s="65"/>
      <c r="D11007" s="65"/>
      <c r="E11007" s="65"/>
      <c r="F11007" s="65"/>
      <c r="G11007" s="145"/>
    </row>
    <row r="11008" spans="1:7">
      <c r="A11008" s="65"/>
      <c r="B11008" s="65"/>
      <c r="C11008" s="65"/>
      <c r="D11008" s="65"/>
      <c r="E11008" s="65"/>
      <c r="F11008" s="65"/>
      <c r="G11008" s="145"/>
    </row>
    <row r="11009" spans="1:7">
      <c r="A11009" s="65"/>
      <c r="B11009" s="65"/>
      <c r="C11009" s="65"/>
      <c r="D11009" s="65"/>
      <c r="E11009" s="65"/>
      <c r="F11009" s="65"/>
      <c r="G11009" s="145"/>
    </row>
    <row r="11010" spans="1:7">
      <c r="A11010" s="65"/>
      <c r="B11010" s="65"/>
      <c r="C11010" s="65"/>
      <c r="D11010" s="65"/>
      <c r="E11010" s="65"/>
      <c r="F11010" s="65"/>
      <c r="G11010" s="145"/>
    </row>
    <row r="11011" spans="1:7">
      <c r="A11011" s="65"/>
      <c r="B11011" s="65"/>
      <c r="C11011" s="65"/>
      <c r="D11011" s="65"/>
      <c r="E11011" s="65"/>
      <c r="F11011" s="65"/>
      <c r="G11011" s="145"/>
    </row>
    <row r="11012" spans="1:7">
      <c r="A11012" s="65"/>
      <c r="B11012" s="65"/>
      <c r="C11012" s="65"/>
      <c r="D11012" s="65"/>
      <c r="E11012" s="65"/>
      <c r="F11012" s="65"/>
      <c r="G11012" s="145"/>
    </row>
    <row r="11013" spans="1:7">
      <c r="A11013" s="65"/>
      <c r="B11013" s="65"/>
      <c r="C11013" s="65"/>
      <c r="D11013" s="65"/>
      <c r="E11013" s="65"/>
      <c r="F11013" s="65"/>
      <c r="G11013" s="145"/>
    </row>
    <row r="11014" spans="1:7">
      <c r="A11014" s="65"/>
      <c r="B11014" s="65"/>
      <c r="C11014" s="65"/>
      <c r="D11014" s="65"/>
      <c r="E11014" s="65"/>
      <c r="F11014" s="65"/>
      <c r="G11014" s="145"/>
    </row>
    <row r="11015" spans="1:7">
      <c r="A11015" s="65"/>
      <c r="B11015" s="65"/>
      <c r="C11015" s="65"/>
      <c r="D11015" s="65"/>
      <c r="E11015" s="65"/>
      <c r="F11015" s="65"/>
      <c r="G11015" s="145"/>
    </row>
    <row r="11016" spans="1:7">
      <c r="A11016" s="65"/>
      <c r="B11016" s="65"/>
      <c r="C11016" s="65"/>
      <c r="D11016" s="65"/>
      <c r="E11016" s="65"/>
      <c r="F11016" s="65"/>
      <c r="G11016" s="145"/>
    </row>
    <row r="11017" spans="1:7">
      <c r="A11017" s="65"/>
      <c r="B11017" s="65"/>
      <c r="C11017" s="65"/>
      <c r="D11017" s="65"/>
      <c r="E11017" s="65"/>
      <c r="F11017" s="65"/>
      <c r="G11017" s="145"/>
    </row>
    <row r="11018" spans="1:7">
      <c r="A11018" s="65"/>
      <c r="B11018" s="65"/>
      <c r="C11018" s="65"/>
      <c r="D11018" s="65"/>
      <c r="E11018" s="65"/>
      <c r="F11018" s="65"/>
      <c r="G11018" s="145"/>
    </row>
    <row r="11019" spans="1:7">
      <c r="A11019" s="65"/>
      <c r="B11019" s="65"/>
      <c r="C11019" s="65"/>
      <c r="D11019" s="65"/>
      <c r="E11019" s="65"/>
      <c r="F11019" s="65"/>
      <c r="G11019" s="145"/>
    </row>
    <row r="11020" spans="1:7">
      <c r="A11020" s="65"/>
      <c r="B11020" s="65"/>
      <c r="C11020" s="65"/>
      <c r="D11020" s="65"/>
      <c r="E11020" s="65"/>
      <c r="F11020" s="65"/>
      <c r="G11020" s="145"/>
    </row>
    <row r="11021" spans="1:7">
      <c r="A11021" s="65"/>
      <c r="B11021" s="65"/>
      <c r="C11021" s="65"/>
      <c r="D11021" s="65"/>
      <c r="E11021" s="65"/>
      <c r="F11021" s="65"/>
      <c r="G11021" s="145"/>
    </row>
    <row r="11022" spans="1:7">
      <c r="A11022" s="65"/>
      <c r="B11022" s="65"/>
      <c r="C11022" s="65"/>
      <c r="D11022" s="65"/>
      <c r="E11022" s="65"/>
      <c r="F11022" s="65"/>
      <c r="G11022" s="145"/>
    </row>
    <row r="11023" spans="1:7">
      <c r="A11023" s="65"/>
      <c r="B11023" s="65"/>
      <c r="C11023" s="65"/>
      <c r="D11023" s="65"/>
      <c r="E11023" s="65"/>
      <c r="F11023" s="65"/>
      <c r="G11023" s="145"/>
    </row>
    <row r="11024" spans="1:7">
      <c r="A11024" s="65"/>
      <c r="B11024" s="65"/>
      <c r="C11024" s="65"/>
      <c r="D11024" s="65"/>
      <c r="E11024" s="65"/>
      <c r="F11024" s="65"/>
      <c r="G11024" s="145"/>
    </row>
    <row r="11025" spans="1:7">
      <c r="A11025" s="65"/>
      <c r="B11025" s="65"/>
      <c r="C11025" s="65"/>
      <c r="D11025" s="65"/>
      <c r="E11025" s="65"/>
      <c r="F11025" s="65"/>
      <c r="G11025" s="145"/>
    </row>
    <row r="11026" spans="1:7">
      <c r="A11026" s="65"/>
      <c r="B11026" s="65"/>
      <c r="C11026" s="65"/>
      <c r="D11026" s="65"/>
      <c r="E11026" s="65"/>
      <c r="F11026" s="65"/>
      <c r="G11026" s="145"/>
    </row>
    <row r="11027" spans="1:7">
      <c r="A11027" s="65"/>
      <c r="B11027" s="65"/>
      <c r="C11027" s="65"/>
      <c r="D11027" s="65"/>
      <c r="E11027" s="65"/>
      <c r="F11027" s="65"/>
      <c r="G11027" s="145"/>
    </row>
    <row r="11028" spans="1:7">
      <c r="A11028" s="65"/>
      <c r="B11028" s="65"/>
      <c r="C11028" s="65"/>
      <c r="D11028" s="65"/>
      <c r="E11028" s="65"/>
      <c r="F11028" s="65"/>
      <c r="G11028" s="145"/>
    </row>
    <row r="11029" spans="1:7">
      <c r="A11029" s="65"/>
      <c r="B11029" s="65"/>
      <c r="C11029" s="65"/>
      <c r="D11029" s="65"/>
      <c r="E11029" s="65"/>
      <c r="F11029" s="65"/>
      <c r="G11029" s="145"/>
    </row>
    <row r="11030" spans="1:7">
      <c r="A11030" s="65"/>
      <c r="B11030" s="65"/>
      <c r="C11030" s="65"/>
      <c r="D11030" s="65"/>
      <c r="E11030" s="65"/>
      <c r="F11030" s="65"/>
      <c r="G11030" s="145"/>
    </row>
    <row r="11031" spans="1:7">
      <c r="A11031" s="65"/>
      <c r="B11031" s="65"/>
      <c r="C11031" s="65"/>
      <c r="D11031" s="65"/>
      <c r="E11031" s="65"/>
      <c r="F11031" s="65"/>
      <c r="G11031" s="145"/>
    </row>
    <row r="11032" spans="1:7">
      <c r="A11032" s="65"/>
      <c r="B11032" s="65"/>
      <c r="C11032" s="65"/>
      <c r="D11032" s="65"/>
      <c r="E11032" s="65"/>
      <c r="F11032" s="65"/>
      <c r="G11032" s="145"/>
    </row>
    <row r="11033" spans="1:7">
      <c r="A11033" s="65"/>
      <c r="B11033" s="65"/>
      <c r="C11033" s="65"/>
      <c r="D11033" s="65"/>
      <c r="E11033" s="65"/>
      <c r="F11033" s="65"/>
      <c r="G11033" s="145"/>
    </row>
    <row r="11034" spans="1:7">
      <c r="A11034" s="65"/>
      <c r="B11034" s="65"/>
      <c r="C11034" s="65"/>
      <c r="D11034" s="65"/>
      <c r="E11034" s="65"/>
      <c r="F11034" s="65"/>
      <c r="G11034" s="145"/>
    </row>
    <row r="11035" spans="1:7">
      <c r="A11035" s="65"/>
      <c r="B11035" s="65"/>
      <c r="C11035" s="65"/>
      <c r="D11035" s="65"/>
      <c r="E11035" s="65"/>
      <c r="F11035" s="65"/>
      <c r="G11035" s="145"/>
    </row>
    <row r="11036" spans="1:7">
      <c r="A11036" s="65"/>
      <c r="B11036" s="65"/>
      <c r="C11036" s="65"/>
      <c r="D11036" s="65"/>
      <c r="E11036" s="65"/>
      <c r="F11036" s="65"/>
      <c r="G11036" s="145"/>
    </row>
    <row r="11037" spans="1:7">
      <c r="A11037" s="65"/>
      <c r="B11037" s="65"/>
      <c r="C11037" s="65"/>
      <c r="D11037" s="65"/>
      <c r="E11037" s="65"/>
      <c r="F11037" s="65"/>
      <c r="G11037" s="145"/>
    </row>
    <row r="11038" spans="1:7">
      <c r="A11038" s="65"/>
      <c r="B11038" s="65"/>
      <c r="C11038" s="65"/>
      <c r="D11038" s="65"/>
      <c r="E11038" s="65"/>
      <c r="F11038" s="65"/>
      <c r="G11038" s="145"/>
    </row>
    <row r="11039" spans="1:7">
      <c r="A11039" s="65"/>
      <c r="B11039" s="65"/>
      <c r="C11039" s="65"/>
      <c r="D11039" s="65"/>
      <c r="E11039" s="65"/>
      <c r="F11039" s="65"/>
      <c r="G11039" s="145"/>
    </row>
    <row r="11040" spans="1:7">
      <c r="A11040" s="65"/>
      <c r="B11040" s="65"/>
      <c r="C11040" s="65"/>
      <c r="D11040" s="65"/>
      <c r="E11040" s="65"/>
      <c r="F11040" s="65"/>
      <c r="G11040" s="145"/>
    </row>
    <row r="11041" spans="1:7">
      <c r="A11041" s="65"/>
      <c r="B11041" s="65"/>
      <c r="C11041" s="65"/>
      <c r="D11041" s="65"/>
      <c r="E11041" s="65"/>
      <c r="F11041" s="65"/>
      <c r="G11041" s="145"/>
    </row>
    <row r="11042" spans="1:7">
      <c r="A11042" s="65"/>
      <c r="B11042" s="65"/>
      <c r="C11042" s="65"/>
      <c r="D11042" s="65"/>
      <c r="E11042" s="65"/>
      <c r="F11042" s="65"/>
      <c r="G11042" s="145"/>
    </row>
    <row r="11043" spans="1:7">
      <c r="A11043" s="65"/>
      <c r="B11043" s="65"/>
      <c r="C11043" s="65"/>
      <c r="D11043" s="65"/>
      <c r="E11043" s="65"/>
      <c r="F11043" s="65"/>
      <c r="G11043" s="145"/>
    </row>
    <row r="11044" spans="1:7">
      <c r="A11044" s="65"/>
      <c r="B11044" s="65"/>
      <c r="C11044" s="65"/>
      <c r="D11044" s="65"/>
      <c r="E11044" s="65"/>
      <c r="F11044" s="65"/>
      <c r="G11044" s="145"/>
    </row>
    <row r="11045" spans="1:7">
      <c r="A11045" s="65"/>
      <c r="B11045" s="65"/>
      <c r="C11045" s="65"/>
      <c r="D11045" s="65"/>
      <c r="E11045" s="65"/>
      <c r="F11045" s="65"/>
      <c r="G11045" s="145"/>
    </row>
    <row r="11046" spans="1:7">
      <c r="A11046" s="65"/>
      <c r="B11046" s="65"/>
      <c r="C11046" s="65"/>
      <c r="D11046" s="65"/>
      <c r="E11046" s="65"/>
      <c r="F11046" s="65"/>
      <c r="G11046" s="145"/>
    </row>
    <row r="11047" spans="1:7">
      <c r="A11047" s="65"/>
      <c r="B11047" s="65"/>
      <c r="C11047" s="65"/>
      <c r="D11047" s="65"/>
      <c r="E11047" s="65"/>
      <c r="F11047" s="65"/>
      <c r="G11047" s="145"/>
    </row>
    <row r="11048" spans="1:7">
      <c r="A11048" s="65"/>
      <c r="B11048" s="65"/>
      <c r="C11048" s="65"/>
      <c r="D11048" s="65"/>
      <c r="E11048" s="65"/>
      <c r="F11048" s="65"/>
      <c r="G11048" s="145"/>
    </row>
    <row r="11049" spans="1:7">
      <c r="A11049" s="65"/>
      <c r="B11049" s="65"/>
      <c r="C11049" s="65"/>
      <c r="D11049" s="65"/>
      <c r="E11049" s="65"/>
      <c r="F11049" s="65"/>
      <c r="G11049" s="145"/>
    </row>
    <row r="11050" spans="1:7">
      <c r="A11050" s="65"/>
      <c r="B11050" s="65"/>
      <c r="C11050" s="65"/>
      <c r="D11050" s="65"/>
      <c r="E11050" s="65"/>
      <c r="F11050" s="65"/>
      <c r="G11050" s="145"/>
    </row>
    <row r="11051" spans="1:7">
      <c r="A11051" s="65"/>
      <c r="B11051" s="65"/>
      <c r="C11051" s="65"/>
      <c r="D11051" s="65"/>
      <c r="E11051" s="65"/>
      <c r="F11051" s="65"/>
      <c r="G11051" s="145"/>
    </row>
    <row r="11052" spans="1:7">
      <c r="A11052" s="65"/>
      <c r="B11052" s="65"/>
      <c r="C11052" s="65"/>
      <c r="D11052" s="65"/>
      <c r="E11052" s="65"/>
      <c r="F11052" s="65"/>
      <c r="G11052" s="145"/>
    </row>
    <row r="11053" spans="1:7">
      <c r="A11053" s="65"/>
      <c r="B11053" s="65"/>
      <c r="C11053" s="65"/>
      <c r="D11053" s="65"/>
      <c r="E11053" s="65"/>
      <c r="F11053" s="65"/>
      <c r="G11053" s="145"/>
    </row>
    <row r="11054" spans="1:7">
      <c r="A11054" s="65"/>
      <c r="B11054" s="65"/>
      <c r="C11054" s="65"/>
      <c r="D11054" s="65"/>
      <c r="E11054" s="65"/>
      <c r="F11054" s="65"/>
      <c r="G11054" s="145"/>
    </row>
    <row r="11055" spans="1:7">
      <c r="A11055" s="65"/>
      <c r="B11055" s="65"/>
      <c r="C11055" s="65"/>
      <c r="D11055" s="65"/>
      <c r="E11055" s="65"/>
      <c r="F11055" s="65"/>
      <c r="G11055" s="145"/>
    </row>
    <row r="11056" spans="1:7">
      <c r="A11056" s="65"/>
      <c r="B11056" s="65"/>
      <c r="C11056" s="65"/>
      <c r="D11056" s="65"/>
      <c r="E11056" s="65"/>
      <c r="F11056" s="65"/>
      <c r="G11056" s="145"/>
    </row>
    <row r="11057" spans="1:7">
      <c r="A11057" s="65"/>
      <c r="B11057" s="65"/>
      <c r="C11057" s="65"/>
      <c r="D11057" s="65"/>
      <c r="E11057" s="65"/>
      <c r="F11057" s="65"/>
      <c r="G11057" s="145"/>
    </row>
    <row r="11058" spans="1:7">
      <c r="A11058" s="65"/>
      <c r="B11058" s="65"/>
      <c r="C11058" s="65"/>
      <c r="D11058" s="65"/>
      <c r="E11058" s="65"/>
      <c r="F11058" s="65"/>
      <c r="G11058" s="145"/>
    </row>
    <row r="11059" spans="1:7">
      <c r="A11059" s="65"/>
      <c r="B11059" s="65"/>
      <c r="C11059" s="65"/>
      <c r="D11059" s="65"/>
      <c r="E11059" s="65"/>
      <c r="F11059" s="65"/>
      <c r="G11059" s="145"/>
    </row>
    <row r="11060" spans="1:7">
      <c r="A11060" s="65"/>
      <c r="B11060" s="65"/>
      <c r="C11060" s="65"/>
      <c r="D11060" s="65"/>
      <c r="E11060" s="65"/>
      <c r="F11060" s="65"/>
      <c r="G11060" s="145"/>
    </row>
    <row r="11061" spans="1:7">
      <c r="A11061" s="65"/>
      <c r="B11061" s="65"/>
      <c r="C11061" s="65"/>
      <c r="D11061" s="65"/>
      <c r="E11061" s="65"/>
      <c r="F11061" s="65"/>
      <c r="G11061" s="145"/>
    </row>
    <row r="11062" spans="1:7">
      <c r="A11062" s="65"/>
      <c r="B11062" s="65"/>
      <c r="C11062" s="65"/>
      <c r="D11062" s="65"/>
      <c r="E11062" s="65"/>
      <c r="F11062" s="65"/>
      <c r="G11062" s="145"/>
    </row>
    <row r="11063" spans="1:7">
      <c r="A11063" s="65"/>
      <c r="B11063" s="65"/>
      <c r="C11063" s="65"/>
      <c r="D11063" s="65"/>
      <c r="E11063" s="65"/>
      <c r="F11063" s="65"/>
      <c r="G11063" s="145"/>
    </row>
    <row r="11064" spans="1:7">
      <c r="A11064" s="65"/>
      <c r="B11064" s="65"/>
      <c r="C11064" s="65"/>
      <c r="D11064" s="65"/>
      <c r="E11064" s="65"/>
      <c r="F11064" s="65"/>
      <c r="G11064" s="145"/>
    </row>
    <row r="11065" spans="1:7">
      <c r="A11065" s="65"/>
      <c r="B11065" s="65"/>
      <c r="C11065" s="65"/>
      <c r="D11065" s="65"/>
      <c r="E11065" s="65"/>
      <c r="F11065" s="65"/>
      <c r="G11065" s="145"/>
    </row>
    <row r="11066" spans="1:7">
      <c r="A11066" s="65"/>
      <c r="B11066" s="65"/>
      <c r="C11066" s="65"/>
      <c r="D11066" s="65"/>
      <c r="E11066" s="65"/>
      <c r="F11066" s="65"/>
      <c r="G11066" s="145"/>
    </row>
    <row r="11067" spans="1:7">
      <c r="A11067" s="65"/>
      <c r="B11067" s="65"/>
      <c r="C11067" s="65"/>
      <c r="D11067" s="65"/>
      <c r="E11067" s="65"/>
      <c r="F11067" s="65"/>
      <c r="G11067" s="145"/>
    </row>
    <row r="11068" spans="1:7">
      <c r="A11068" s="65"/>
      <c r="B11068" s="65"/>
      <c r="C11068" s="65"/>
      <c r="D11068" s="65"/>
      <c r="E11068" s="65"/>
      <c r="F11068" s="65"/>
      <c r="G11068" s="145"/>
    </row>
    <row r="11069" spans="1:7">
      <c r="A11069" s="65"/>
      <c r="B11069" s="65"/>
      <c r="C11069" s="65"/>
      <c r="D11069" s="65"/>
      <c r="E11069" s="65"/>
      <c r="F11069" s="65"/>
      <c r="G11069" s="145"/>
    </row>
    <row r="11070" spans="1:7">
      <c r="A11070" s="65"/>
      <c r="B11070" s="65"/>
      <c r="C11070" s="65"/>
      <c r="D11070" s="65"/>
      <c r="E11070" s="65"/>
      <c r="F11070" s="65"/>
      <c r="G11070" s="145"/>
    </row>
    <row r="11071" spans="1:7">
      <c r="A11071" s="65"/>
      <c r="B11071" s="65"/>
      <c r="C11071" s="65"/>
      <c r="D11071" s="65"/>
      <c r="E11071" s="65"/>
      <c r="F11071" s="65"/>
      <c r="G11071" s="145"/>
    </row>
    <row r="11072" spans="1:7">
      <c r="A11072" s="65"/>
      <c r="B11072" s="65"/>
      <c r="C11072" s="65"/>
      <c r="D11072" s="65"/>
      <c r="E11072" s="65"/>
      <c r="F11072" s="65"/>
      <c r="G11072" s="145"/>
    </row>
    <row r="11073" spans="1:7">
      <c r="A11073" s="65"/>
      <c r="B11073" s="65"/>
      <c r="C11073" s="65"/>
      <c r="D11073" s="65"/>
      <c r="E11073" s="65"/>
      <c r="F11073" s="65"/>
      <c r="G11073" s="145"/>
    </row>
    <row r="11074" spans="1:7">
      <c r="A11074" s="65"/>
      <c r="B11074" s="65"/>
      <c r="C11074" s="65"/>
      <c r="D11074" s="65"/>
      <c r="E11074" s="65"/>
      <c r="F11074" s="65"/>
      <c r="G11074" s="145"/>
    </row>
    <row r="11075" spans="1:7">
      <c r="A11075" s="65"/>
      <c r="B11075" s="65"/>
      <c r="C11075" s="65"/>
      <c r="D11075" s="65"/>
      <c r="E11075" s="65"/>
      <c r="F11075" s="65"/>
      <c r="G11075" s="145"/>
    </row>
    <row r="11076" spans="1:7">
      <c r="A11076" s="65"/>
      <c r="B11076" s="65"/>
      <c r="C11076" s="65"/>
      <c r="D11076" s="65"/>
      <c r="E11076" s="65"/>
      <c r="F11076" s="65"/>
      <c r="G11076" s="145"/>
    </row>
    <row r="11077" spans="1:7">
      <c r="A11077" s="65"/>
      <c r="B11077" s="65"/>
      <c r="C11077" s="65"/>
      <c r="D11077" s="65"/>
      <c r="E11077" s="65"/>
      <c r="F11077" s="65"/>
      <c r="G11077" s="145"/>
    </row>
    <row r="11078" spans="1:7">
      <c r="A11078" s="65"/>
      <c r="B11078" s="65"/>
      <c r="C11078" s="65"/>
      <c r="D11078" s="65"/>
      <c r="E11078" s="65"/>
      <c r="F11078" s="65"/>
      <c r="G11078" s="145"/>
    </row>
    <row r="11079" spans="1:7">
      <c r="A11079" s="65"/>
      <c r="B11079" s="65"/>
      <c r="C11079" s="65"/>
      <c r="D11079" s="65"/>
      <c r="E11079" s="65"/>
      <c r="F11079" s="65"/>
      <c r="G11079" s="145"/>
    </row>
    <row r="11080" spans="1:7">
      <c r="A11080" s="65"/>
      <c r="B11080" s="65"/>
      <c r="C11080" s="65"/>
      <c r="D11080" s="65"/>
      <c r="E11080" s="65"/>
      <c r="F11080" s="65"/>
      <c r="G11080" s="145"/>
    </row>
    <row r="11081" spans="1:7">
      <c r="A11081" s="65"/>
      <c r="B11081" s="65"/>
      <c r="C11081" s="65"/>
      <c r="D11081" s="65"/>
      <c r="E11081" s="65"/>
      <c r="F11081" s="65"/>
      <c r="G11081" s="145"/>
    </row>
    <row r="11082" spans="1:7">
      <c r="A11082" s="65"/>
      <c r="B11082" s="65"/>
      <c r="C11082" s="65"/>
      <c r="D11082" s="65"/>
      <c r="E11082" s="65"/>
      <c r="F11082" s="65"/>
      <c r="G11082" s="145"/>
    </row>
    <row r="11083" spans="1:7">
      <c r="A11083" s="65"/>
      <c r="B11083" s="65"/>
      <c r="C11083" s="65"/>
      <c r="D11083" s="65"/>
      <c r="E11083" s="65"/>
      <c r="F11083" s="65"/>
      <c r="G11083" s="145"/>
    </row>
    <row r="11084" spans="1:7">
      <c r="A11084" s="65"/>
      <c r="B11084" s="65"/>
      <c r="C11084" s="65"/>
      <c r="D11084" s="65"/>
      <c r="E11084" s="65"/>
      <c r="F11084" s="65"/>
      <c r="G11084" s="145"/>
    </row>
    <row r="11085" spans="1:7">
      <c r="A11085" s="65"/>
      <c r="B11085" s="65"/>
      <c r="C11085" s="65"/>
      <c r="D11085" s="65"/>
      <c r="E11085" s="65"/>
      <c r="F11085" s="65"/>
      <c r="G11085" s="145"/>
    </row>
    <row r="11086" spans="1:7">
      <c r="A11086" s="65"/>
      <c r="B11086" s="65"/>
      <c r="C11086" s="65"/>
      <c r="D11086" s="65"/>
      <c r="E11086" s="65"/>
      <c r="F11086" s="65"/>
      <c r="G11086" s="145"/>
    </row>
    <row r="11087" spans="1:7">
      <c r="A11087" s="65"/>
      <c r="B11087" s="65"/>
      <c r="C11087" s="65"/>
      <c r="D11087" s="65"/>
      <c r="E11087" s="65"/>
      <c r="F11087" s="65"/>
      <c r="G11087" s="145"/>
    </row>
    <row r="11088" spans="1:7">
      <c r="A11088" s="65"/>
      <c r="B11088" s="65"/>
      <c r="C11088" s="65"/>
      <c r="D11088" s="65"/>
      <c r="E11088" s="65"/>
      <c r="F11088" s="65"/>
      <c r="G11088" s="145"/>
    </row>
    <row r="11089" spans="1:7">
      <c r="A11089" s="65"/>
      <c r="B11089" s="65"/>
      <c r="C11089" s="65"/>
      <c r="D11089" s="65"/>
      <c r="E11089" s="65"/>
      <c r="F11089" s="65"/>
      <c r="G11089" s="145"/>
    </row>
    <row r="11090" spans="1:7">
      <c r="A11090" s="65"/>
      <c r="B11090" s="65"/>
      <c r="C11090" s="65"/>
      <c r="D11090" s="65"/>
      <c r="E11090" s="65"/>
      <c r="F11090" s="65"/>
      <c r="G11090" s="145"/>
    </row>
    <row r="11091" spans="1:7">
      <c r="A11091" s="65"/>
      <c r="B11091" s="65"/>
      <c r="C11091" s="65"/>
      <c r="D11091" s="65"/>
      <c r="E11091" s="65"/>
      <c r="F11091" s="65"/>
      <c r="G11091" s="145"/>
    </row>
    <row r="11092" spans="1:7">
      <c r="A11092" s="65"/>
      <c r="B11092" s="65"/>
      <c r="C11092" s="65"/>
      <c r="D11092" s="65"/>
      <c r="E11092" s="65"/>
      <c r="F11092" s="65"/>
      <c r="G11092" s="145"/>
    </row>
    <row r="11093" spans="1:7">
      <c r="A11093" s="65"/>
      <c r="B11093" s="65"/>
      <c r="C11093" s="65"/>
      <c r="D11093" s="65"/>
      <c r="E11093" s="65"/>
      <c r="F11093" s="65"/>
      <c r="G11093" s="145"/>
    </row>
    <row r="11094" spans="1:7">
      <c r="A11094" s="65"/>
      <c r="B11094" s="65"/>
      <c r="C11094" s="65"/>
      <c r="D11094" s="65"/>
      <c r="E11094" s="65"/>
      <c r="F11094" s="65"/>
      <c r="G11094" s="145"/>
    </row>
    <row r="11095" spans="1:7">
      <c r="A11095" s="65"/>
      <c r="B11095" s="65"/>
      <c r="C11095" s="65"/>
      <c r="D11095" s="65"/>
      <c r="E11095" s="65"/>
      <c r="F11095" s="65"/>
      <c r="G11095" s="145"/>
    </row>
    <row r="11096" spans="1:7">
      <c r="A11096" s="65"/>
      <c r="B11096" s="65"/>
      <c r="C11096" s="65"/>
      <c r="D11096" s="65"/>
      <c r="E11096" s="65"/>
      <c r="F11096" s="65"/>
      <c r="G11096" s="145"/>
    </row>
    <row r="11097" spans="1:7">
      <c r="A11097" s="65"/>
      <c r="B11097" s="65"/>
      <c r="C11097" s="65"/>
      <c r="D11097" s="65"/>
      <c r="E11097" s="65"/>
      <c r="F11097" s="65"/>
      <c r="G11097" s="145"/>
    </row>
    <row r="11098" spans="1:7">
      <c r="A11098" s="65"/>
      <c r="B11098" s="65"/>
      <c r="C11098" s="65"/>
      <c r="D11098" s="65"/>
      <c r="E11098" s="65"/>
      <c r="F11098" s="65"/>
      <c r="G11098" s="145"/>
    </row>
    <row r="11099" spans="1:7">
      <c r="A11099" s="65"/>
      <c r="B11099" s="65"/>
      <c r="C11099" s="65"/>
      <c r="D11099" s="65"/>
      <c r="E11099" s="65"/>
      <c r="F11099" s="65"/>
      <c r="G11099" s="145"/>
    </row>
    <row r="11100" spans="1:7">
      <c r="A11100" s="65"/>
      <c r="B11100" s="65"/>
      <c r="C11100" s="65"/>
      <c r="D11100" s="65"/>
      <c r="E11100" s="65"/>
      <c r="F11100" s="65"/>
      <c r="G11100" s="145"/>
    </row>
    <row r="11101" spans="1:7">
      <c r="A11101" s="65"/>
      <c r="B11101" s="65"/>
      <c r="C11101" s="65"/>
      <c r="D11101" s="65"/>
      <c r="E11101" s="65"/>
      <c r="F11101" s="65"/>
      <c r="G11101" s="145"/>
    </row>
    <row r="11102" spans="1:7">
      <c r="A11102" s="65"/>
      <c r="B11102" s="65"/>
      <c r="C11102" s="65"/>
      <c r="D11102" s="65"/>
      <c r="E11102" s="65"/>
      <c r="F11102" s="65"/>
      <c r="G11102" s="145"/>
    </row>
    <row r="11103" spans="1:7">
      <c r="A11103" s="65"/>
      <c r="B11103" s="65"/>
      <c r="C11103" s="65"/>
      <c r="D11103" s="65"/>
      <c r="E11103" s="65"/>
      <c r="F11103" s="65"/>
      <c r="G11103" s="145"/>
    </row>
    <row r="11104" spans="1:7">
      <c r="A11104" s="65"/>
      <c r="B11104" s="65"/>
      <c r="C11104" s="65"/>
      <c r="D11104" s="65"/>
      <c r="E11104" s="65"/>
      <c r="F11104" s="65"/>
      <c r="G11104" s="145"/>
    </row>
    <row r="11105" spans="1:7">
      <c r="A11105" s="65"/>
      <c r="B11105" s="65"/>
      <c r="C11105" s="65"/>
      <c r="D11105" s="65"/>
      <c r="E11105" s="65"/>
      <c r="F11105" s="65"/>
      <c r="G11105" s="145"/>
    </row>
    <row r="11106" spans="1:7">
      <c r="A11106" s="65"/>
      <c r="B11106" s="65"/>
      <c r="C11106" s="65"/>
      <c r="D11106" s="65"/>
      <c r="E11106" s="65"/>
      <c r="F11106" s="65"/>
      <c r="G11106" s="145"/>
    </row>
    <row r="11107" spans="1:7">
      <c r="A11107" s="65"/>
      <c r="B11107" s="65"/>
      <c r="C11107" s="65"/>
      <c r="D11107" s="65"/>
      <c r="E11107" s="65"/>
      <c r="F11107" s="65"/>
      <c r="G11107" s="145"/>
    </row>
    <row r="11108" spans="1:7">
      <c r="A11108" s="65"/>
      <c r="B11108" s="65"/>
      <c r="C11108" s="65"/>
      <c r="D11108" s="65"/>
      <c r="E11108" s="65"/>
      <c r="F11108" s="65"/>
      <c r="G11108" s="145"/>
    </row>
    <row r="11109" spans="1:7">
      <c r="A11109" s="65"/>
      <c r="B11109" s="65"/>
      <c r="C11109" s="65"/>
      <c r="D11109" s="65"/>
      <c r="E11109" s="65"/>
      <c r="F11109" s="65"/>
      <c r="G11109" s="145"/>
    </row>
    <row r="11110" spans="1:7">
      <c r="A11110" s="65"/>
      <c r="B11110" s="65"/>
      <c r="C11110" s="65"/>
      <c r="D11110" s="65"/>
      <c r="E11110" s="65"/>
      <c r="F11110" s="65"/>
      <c r="G11110" s="145"/>
    </row>
    <row r="11111" spans="1:7">
      <c r="A11111" s="65"/>
      <c r="B11111" s="65"/>
      <c r="C11111" s="65"/>
      <c r="D11111" s="65"/>
      <c r="E11111" s="65"/>
      <c r="F11111" s="65"/>
      <c r="G11111" s="145"/>
    </row>
    <row r="11112" spans="1:7">
      <c r="A11112" s="65"/>
      <c r="B11112" s="65"/>
      <c r="C11112" s="65"/>
      <c r="D11112" s="65"/>
      <c r="E11112" s="65"/>
      <c r="F11112" s="65"/>
      <c r="G11112" s="145"/>
    </row>
    <row r="11113" spans="1:7">
      <c r="A11113" s="65"/>
      <c r="B11113" s="65"/>
      <c r="C11113" s="65"/>
      <c r="D11113" s="65"/>
      <c r="E11113" s="65"/>
      <c r="F11113" s="65"/>
      <c r="G11113" s="145"/>
    </row>
    <row r="11114" spans="1:7">
      <c r="A11114" s="65"/>
      <c r="B11114" s="65"/>
      <c r="C11114" s="65"/>
      <c r="D11114" s="65"/>
      <c r="E11114" s="65"/>
      <c r="F11114" s="65"/>
      <c r="G11114" s="145"/>
    </row>
    <row r="11115" spans="1:7">
      <c r="A11115" s="65"/>
      <c r="B11115" s="65"/>
      <c r="C11115" s="65"/>
      <c r="D11115" s="65"/>
      <c r="E11115" s="65"/>
      <c r="F11115" s="65"/>
      <c r="G11115" s="145"/>
    </row>
    <row r="11116" spans="1:7">
      <c r="A11116" s="65"/>
      <c r="B11116" s="65"/>
      <c r="C11116" s="65"/>
      <c r="D11116" s="65"/>
      <c r="E11116" s="65"/>
      <c r="F11116" s="65"/>
      <c r="G11116" s="145"/>
    </row>
    <row r="11117" spans="1:7">
      <c r="A11117" s="65"/>
      <c r="B11117" s="65"/>
      <c r="C11117" s="65"/>
      <c r="D11117" s="65"/>
      <c r="E11117" s="65"/>
      <c r="F11117" s="65"/>
      <c r="G11117" s="145"/>
    </row>
    <row r="11118" spans="1:7">
      <c r="A11118" s="65"/>
      <c r="B11118" s="65"/>
      <c r="C11118" s="65"/>
      <c r="D11118" s="65"/>
      <c r="E11118" s="65"/>
      <c r="F11118" s="65"/>
      <c r="G11118" s="145"/>
    </row>
    <row r="11119" spans="1:7">
      <c r="A11119" s="65"/>
      <c r="B11119" s="65"/>
      <c r="C11119" s="65"/>
      <c r="D11119" s="65"/>
      <c r="E11119" s="65"/>
      <c r="F11119" s="65"/>
      <c r="G11119" s="145"/>
    </row>
    <row r="11120" spans="1:7">
      <c r="A11120" s="65"/>
      <c r="B11120" s="65"/>
      <c r="C11120" s="65"/>
      <c r="D11120" s="65"/>
      <c r="E11120" s="65"/>
      <c r="F11120" s="65"/>
      <c r="G11120" s="145"/>
    </row>
    <row r="11121" spans="1:7">
      <c r="A11121" s="65"/>
      <c r="B11121" s="65"/>
      <c r="C11121" s="65"/>
      <c r="D11121" s="65"/>
      <c r="E11121" s="65"/>
      <c r="F11121" s="65"/>
      <c r="G11121" s="145"/>
    </row>
    <row r="11122" spans="1:7">
      <c r="A11122" s="65"/>
      <c r="B11122" s="65"/>
      <c r="C11122" s="65"/>
      <c r="D11122" s="65"/>
      <c r="E11122" s="65"/>
      <c r="F11122" s="65"/>
      <c r="G11122" s="145"/>
    </row>
    <row r="11123" spans="1:7">
      <c r="A11123" s="65"/>
      <c r="B11123" s="65"/>
      <c r="C11123" s="65"/>
      <c r="D11123" s="65"/>
      <c r="E11123" s="65"/>
      <c r="F11123" s="65"/>
      <c r="G11123" s="145"/>
    </row>
    <row r="11124" spans="1:7">
      <c r="A11124" s="65"/>
      <c r="B11124" s="65"/>
      <c r="C11124" s="65"/>
      <c r="D11124" s="65"/>
      <c r="E11124" s="65"/>
      <c r="F11124" s="65"/>
      <c r="G11124" s="145"/>
    </row>
    <row r="11125" spans="1:7">
      <c r="A11125" s="65"/>
      <c r="B11125" s="65"/>
      <c r="C11125" s="65"/>
      <c r="D11125" s="65"/>
      <c r="E11125" s="65"/>
      <c r="F11125" s="65"/>
      <c r="G11125" s="145"/>
    </row>
    <row r="11126" spans="1:7">
      <c r="A11126" s="65"/>
      <c r="B11126" s="65"/>
      <c r="C11126" s="65"/>
      <c r="D11126" s="65"/>
      <c r="E11126" s="65"/>
      <c r="F11126" s="65"/>
      <c r="G11126" s="145"/>
    </row>
    <row r="11127" spans="1:7">
      <c r="A11127" s="65"/>
      <c r="B11127" s="65"/>
      <c r="C11127" s="65"/>
      <c r="D11127" s="65"/>
      <c r="E11127" s="65"/>
      <c r="F11127" s="65"/>
      <c r="G11127" s="145"/>
    </row>
    <row r="11128" spans="1:7">
      <c r="A11128" s="65"/>
      <c r="B11128" s="65"/>
      <c r="C11128" s="65"/>
      <c r="D11128" s="65"/>
      <c r="E11128" s="65"/>
      <c r="F11128" s="65"/>
      <c r="G11128" s="145"/>
    </row>
    <row r="11129" spans="1:7">
      <c r="A11129" s="65"/>
      <c r="B11129" s="65"/>
      <c r="C11129" s="65"/>
      <c r="D11129" s="65"/>
      <c r="E11129" s="65"/>
      <c r="F11129" s="65"/>
      <c r="G11129" s="145"/>
    </row>
    <row r="11130" spans="1:7">
      <c r="A11130" s="65"/>
      <c r="B11130" s="65"/>
      <c r="C11130" s="65"/>
      <c r="D11130" s="65"/>
      <c r="E11130" s="65"/>
      <c r="F11130" s="65"/>
      <c r="G11130" s="145"/>
    </row>
    <row r="11131" spans="1:7">
      <c r="A11131" s="65"/>
      <c r="B11131" s="65"/>
      <c r="C11131" s="65"/>
      <c r="D11131" s="65"/>
      <c r="E11131" s="65"/>
      <c r="F11131" s="65"/>
      <c r="G11131" s="145"/>
    </row>
    <row r="11132" spans="1:7">
      <c r="A11132" s="65"/>
      <c r="B11132" s="65"/>
      <c r="C11132" s="65"/>
      <c r="D11132" s="65"/>
      <c r="E11132" s="65"/>
      <c r="F11132" s="65"/>
      <c r="G11132" s="145"/>
    </row>
    <row r="11133" spans="1:7">
      <c r="A11133" s="65"/>
      <c r="B11133" s="65"/>
      <c r="C11133" s="65"/>
      <c r="D11133" s="65"/>
      <c r="E11133" s="65"/>
      <c r="F11133" s="65"/>
      <c r="G11133" s="145"/>
    </row>
    <row r="11134" spans="1:7">
      <c r="A11134" s="65"/>
      <c r="B11134" s="65"/>
      <c r="C11134" s="65"/>
      <c r="D11134" s="65"/>
      <c r="E11134" s="65"/>
      <c r="F11134" s="65"/>
      <c r="G11134" s="145"/>
    </row>
    <row r="11135" spans="1:7">
      <c r="A11135" s="65"/>
      <c r="B11135" s="65"/>
      <c r="C11135" s="65"/>
      <c r="D11135" s="65"/>
      <c r="E11135" s="65"/>
      <c r="F11135" s="65"/>
      <c r="G11135" s="145"/>
    </row>
    <row r="11136" spans="1:7">
      <c r="A11136" s="65"/>
      <c r="B11136" s="65"/>
      <c r="C11136" s="65"/>
      <c r="D11136" s="65"/>
      <c r="E11136" s="65"/>
      <c r="F11136" s="65"/>
      <c r="G11136" s="145"/>
    </row>
    <row r="11137" spans="1:7">
      <c r="A11137" s="65"/>
      <c r="B11137" s="65"/>
      <c r="C11137" s="65"/>
      <c r="D11137" s="65"/>
      <c r="E11137" s="65"/>
      <c r="F11137" s="65"/>
      <c r="G11137" s="145"/>
    </row>
    <row r="11138" spans="1:7">
      <c r="A11138" s="65"/>
      <c r="B11138" s="65"/>
      <c r="C11138" s="65"/>
      <c r="D11138" s="65"/>
      <c r="E11138" s="65"/>
      <c r="F11138" s="65"/>
      <c r="G11138" s="145"/>
    </row>
    <row r="11139" spans="1:7">
      <c r="A11139" s="65"/>
      <c r="B11139" s="65"/>
      <c r="C11139" s="65"/>
      <c r="D11139" s="65"/>
      <c r="E11139" s="65"/>
      <c r="F11139" s="65"/>
      <c r="G11139" s="145"/>
    </row>
    <row r="11140" spans="1:7">
      <c r="A11140" s="65"/>
      <c r="B11140" s="65"/>
      <c r="C11140" s="65"/>
      <c r="D11140" s="65"/>
      <c r="E11140" s="65"/>
      <c r="F11140" s="65"/>
      <c r="G11140" s="145"/>
    </row>
    <row r="11141" spans="1:7">
      <c r="A11141" s="65"/>
      <c r="B11141" s="65"/>
      <c r="C11141" s="65"/>
      <c r="D11141" s="65"/>
      <c r="E11141" s="65"/>
      <c r="F11141" s="65"/>
      <c r="G11141" s="145"/>
    </row>
    <row r="11142" spans="1:7">
      <c r="A11142" s="65"/>
      <c r="B11142" s="65"/>
      <c r="C11142" s="65"/>
      <c r="D11142" s="65"/>
      <c r="E11142" s="65"/>
      <c r="F11142" s="65"/>
      <c r="G11142" s="145"/>
    </row>
    <row r="11143" spans="1:7">
      <c r="A11143" s="65"/>
      <c r="B11143" s="65"/>
      <c r="C11143" s="65"/>
      <c r="D11143" s="65"/>
      <c r="E11143" s="65"/>
      <c r="F11143" s="65"/>
      <c r="G11143" s="145"/>
    </row>
    <row r="11144" spans="1:7">
      <c r="A11144" s="65"/>
      <c r="B11144" s="65"/>
      <c r="C11144" s="65"/>
      <c r="D11144" s="65"/>
      <c r="E11144" s="65"/>
      <c r="F11144" s="65"/>
      <c r="G11144" s="145"/>
    </row>
    <row r="11145" spans="1:7">
      <c r="A11145" s="65"/>
      <c r="B11145" s="65"/>
      <c r="C11145" s="65"/>
      <c r="D11145" s="65"/>
      <c r="E11145" s="65"/>
      <c r="F11145" s="65"/>
      <c r="G11145" s="145"/>
    </row>
    <row r="11146" spans="1:7">
      <c r="A11146" s="65"/>
      <c r="B11146" s="65"/>
      <c r="C11146" s="65"/>
      <c r="D11146" s="65"/>
      <c r="E11146" s="65"/>
      <c r="F11146" s="65"/>
      <c r="G11146" s="145"/>
    </row>
    <row r="11147" spans="1:7">
      <c r="A11147" s="65"/>
      <c r="B11147" s="65"/>
      <c r="C11147" s="65"/>
      <c r="D11147" s="65"/>
      <c r="E11147" s="65"/>
      <c r="F11147" s="65"/>
      <c r="G11147" s="145"/>
    </row>
    <row r="11148" spans="1:7">
      <c r="A11148" s="65"/>
      <c r="B11148" s="65"/>
      <c r="C11148" s="65"/>
      <c r="D11148" s="65"/>
      <c r="E11148" s="65"/>
      <c r="F11148" s="65"/>
      <c r="G11148" s="145"/>
    </row>
    <row r="11149" spans="1:7">
      <c r="A11149" s="65"/>
      <c r="B11149" s="65"/>
      <c r="C11149" s="65"/>
      <c r="D11149" s="65"/>
      <c r="E11149" s="65"/>
      <c r="F11149" s="65"/>
      <c r="G11149" s="145"/>
    </row>
    <row r="11150" spans="1:7">
      <c r="A11150" s="65"/>
      <c r="B11150" s="65"/>
      <c r="C11150" s="65"/>
      <c r="D11150" s="65"/>
      <c r="E11150" s="65"/>
      <c r="F11150" s="65"/>
      <c r="G11150" s="145"/>
    </row>
    <row r="11151" spans="1:7">
      <c r="A11151" s="65"/>
      <c r="B11151" s="65"/>
      <c r="C11151" s="65"/>
      <c r="D11151" s="65"/>
      <c r="E11151" s="65"/>
      <c r="F11151" s="65"/>
      <c r="G11151" s="145"/>
    </row>
    <row r="11152" spans="1:7">
      <c r="A11152" s="65"/>
      <c r="B11152" s="65"/>
      <c r="C11152" s="65"/>
      <c r="D11152" s="65"/>
      <c r="E11152" s="65"/>
      <c r="F11152" s="65"/>
      <c r="G11152" s="145"/>
    </row>
    <row r="11153" spans="1:7">
      <c r="A11153" s="65"/>
      <c r="B11153" s="65"/>
      <c r="C11153" s="65"/>
      <c r="D11153" s="65"/>
      <c r="E11153" s="65"/>
      <c r="F11153" s="65"/>
      <c r="G11153" s="145"/>
    </row>
    <row r="11154" spans="1:7">
      <c r="A11154" s="65"/>
      <c r="B11154" s="65"/>
      <c r="C11154" s="65"/>
      <c r="D11154" s="65"/>
      <c r="E11154" s="65"/>
      <c r="F11154" s="65"/>
      <c r="G11154" s="145"/>
    </row>
    <row r="11155" spans="1:7">
      <c r="A11155" s="65"/>
      <c r="B11155" s="65"/>
      <c r="C11155" s="65"/>
      <c r="D11155" s="65"/>
      <c r="E11155" s="65"/>
      <c r="F11155" s="65"/>
      <c r="G11155" s="145"/>
    </row>
    <row r="11156" spans="1:7">
      <c r="A11156" s="65"/>
      <c r="B11156" s="65"/>
      <c r="C11156" s="65"/>
      <c r="D11156" s="65"/>
      <c r="E11156" s="65"/>
      <c r="F11156" s="65"/>
      <c r="G11156" s="145"/>
    </row>
    <row r="11157" spans="1:7">
      <c r="A11157" s="65"/>
      <c r="B11157" s="65"/>
      <c r="C11157" s="65"/>
      <c r="D11157" s="65"/>
      <c r="E11157" s="65"/>
      <c r="F11157" s="65"/>
      <c r="G11157" s="145"/>
    </row>
    <row r="11158" spans="1:7">
      <c r="A11158" s="65"/>
      <c r="B11158" s="65"/>
      <c r="C11158" s="65"/>
      <c r="D11158" s="65"/>
      <c r="E11158" s="65"/>
      <c r="F11158" s="65"/>
      <c r="G11158" s="145"/>
    </row>
    <row r="11159" spans="1:7">
      <c r="A11159" s="65"/>
      <c r="B11159" s="65"/>
      <c r="C11159" s="65"/>
      <c r="D11159" s="65"/>
      <c r="E11159" s="65"/>
      <c r="F11159" s="65"/>
      <c r="G11159" s="145"/>
    </row>
    <row r="11160" spans="1:7">
      <c r="A11160" s="65"/>
      <c r="B11160" s="65"/>
      <c r="C11160" s="65"/>
      <c r="D11160" s="65"/>
      <c r="E11160" s="65"/>
      <c r="F11160" s="65"/>
      <c r="G11160" s="145"/>
    </row>
    <row r="11161" spans="1:7">
      <c r="A11161" s="65"/>
      <c r="B11161" s="65"/>
      <c r="C11161" s="65"/>
      <c r="D11161" s="65"/>
      <c r="E11161" s="65"/>
      <c r="F11161" s="65"/>
      <c r="G11161" s="145"/>
    </row>
    <row r="11162" spans="1:7">
      <c r="A11162" s="65"/>
      <c r="B11162" s="65"/>
      <c r="C11162" s="65"/>
      <c r="D11162" s="65"/>
      <c r="E11162" s="65"/>
      <c r="F11162" s="65"/>
      <c r="G11162" s="145"/>
    </row>
    <row r="11163" spans="1:7">
      <c r="A11163" s="65"/>
      <c r="B11163" s="65"/>
      <c r="C11163" s="65"/>
      <c r="D11163" s="65"/>
      <c r="E11163" s="65"/>
      <c r="F11163" s="65"/>
      <c r="G11163" s="145"/>
    </row>
    <row r="11164" spans="1:7">
      <c r="A11164" s="65"/>
      <c r="B11164" s="65"/>
      <c r="C11164" s="65"/>
      <c r="D11164" s="65"/>
      <c r="E11164" s="65"/>
      <c r="F11164" s="65"/>
      <c r="G11164" s="145"/>
    </row>
    <row r="11165" spans="1:7">
      <c r="A11165" s="65"/>
      <c r="B11165" s="65"/>
      <c r="C11165" s="65"/>
      <c r="D11165" s="65"/>
      <c r="E11165" s="65"/>
      <c r="F11165" s="65"/>
      <c r="G11165" s="145"/>
    </row>
    <row r="11166" spans="1:7">
      <c r="A11166" s="65"/>
      <c r="B11166" s="65"/>
      <c r="C11166" s="65"/>
      <c r="D11166" s="65"/>
      <c r="E11166" s="65"/>
      <c r="F11166" s="65"/>
      <c r="G11166" s="145"/>
    </row>
    <row r="11167" spans="1:7">
      <c r="A11167" s="65"/>
      <c r="B11167" s="65"/>
      <c r="C11167" s="65"/>
      <c r="D11167" s="65"/>
      <c r="E11167" s="65"/>
      <c r="F11167" s="65"/>
      <c r="G11167" s="145"/>
    </row>
    <row r="11168" spans="1:7">
      <c r="A11168" s="65"/>
      <c r="B11168" s="65"/>
      <c r="C11168" s="65"/>
      <c r="D11168" s="65"/>
      <c r="E11168" s="65"/>
      <c r="F11168" s="65"/>
      <c r="G11168" s="145"/>
    </row>
    <row r="11169" spans="1:7">
      <c r="A11169" s="65"/>
      <c r="B11169" s="65"/>
      <c r="C11169" s="65"/>
      <c r="D11169" s="65"/>
      <c r="E11169" s="65"/>
      <c r="F11169" s="65"/>
      <c r="G11169" s="145"/>
    </row>
    <row r="11170" spans="1:7">
      <c r="A11170" s="65"/>
      <c r="B11170" s="65"/>
      <c r="C11170" s="65"/>
      <c r="D11170" s="65"/>
      <c r="E11170" s="65"/>
      <c r="F11170" s="65"/>
      <c r="G11170" s="145"/>
    </row>
    <row r="11171" spans="1:7">
      <c r="A11171" s="65"/>
      <c r="B11171" s="65"/>
      <c r="C11171" s="65"/>
      <c r="D11171" s="65"/>
      <c r="E11171" s="65"/>
      <c r="F11171" s="65"/>
      <c r="G11171" s="145"/>
    </row>
    <row r="11172" spans="1:7">
      <c r="A11172" s="65"/>
      <c r="B11172" s="65"/>
      <c r="C11172" s="65"/>
      <c r="D11172" s="65"/>
      <c r="E11172" s="65"/>
      <c r="F11172" s="65"/>
      <c r="G11172" s="145"/>
    </row>
    <row r="11173" spans="1:7">
      <c r="A11173" s="65"/>
      <c r="B11173" s="65"/>
      <c r="C11173" s="65"/>
      <c r="D11173" s="65"/>
      <c r="E11173" s="65"/>
      <c r="F11173" s="65"/>
      <c r="G11173" s="145"/>
    </row>
    <row r="11174" spans="1:7">
      <c r="A11174" s="65"/>
      <c r="B11174" s="65"/>
      <c r="C11174" s="65"/>
      <c r="D11174" s="65"/>
      <c r="E11174" s="65"/>
      <c r="F11174" s="65"/>
      <c r="G11174" s="145"/>
    </row>
    <row r="11175" spans="1:7">
      <c r="A11175" s="65"/>
      <c r="B11175" s="65"/>
      <c r="C11175" s="65"/>
      <c r="D11175" s="65"/>
      <c r="E11175" s="65"/>
      <c r="F11175" s="65"/>
      <c r="G11175" s="145"/>
    </row>
    <row r="11176" spans="1:7">
      <c r="A11176" s="65"/>
      <c r="B11176" s="65"/>
      <c r="C11176" s="65"/>
      <c r="D11176" s="65"/>
      <c r="E11176" s="65"/>
      <c r="F11176" s="65"/>
      <c r="G11176" s="145"/>
    </row>
    <row r="11177" spans="1:7">
      <c r="A11177" s="65"/>
      <c r="B11177" s="65"/>
      <c r="C11177" s="65"/>
      <c r="D11177" s="65"/>
      <c r="E11177" s="65"/>
      <c r="F11177" s="65"/>
      <c r="G11177" s="145"/>
    </row>
    <row r="11178" spans="1:7">
      <c r="A11178" s="65"/>
      <c r="B11178" s="65"/>
      <c r="C11178" s="65"/>
      <c r="D11178" s="65"/>
      <c r="E11178" s="65"/>
      <c r="F11178" s="65"/>
      <c r="G11178" s="145"/>
    </row>
    <row r="11179" spans="1:7">
      <c r="A11179" s="65"/>
      <c r="B11179" s="65"/>
      <c r="C11179" s="65"/>
      <c r="D11179" s="65"/>
      <c r="E11179" s="65"/>
      <c r="F11179" s="65"/>
      <c r="G11179" s="145"/>
    </row>
    <row r="11180" spans="1:7">
      <c r="A11180" s="65"/>
      <c r="B11180" s="65"/>
      <c r="C11180" s="65"/>
      <c r="D11180" s="65"/>
      <c r="E11180" s="65"/>
      <c r="F11180" s="65"/>
      <c r="G11180" s="145"/>
    </row>
    <row r="11181" spans="1:7">
      <c r="A11181" s="65"/>
      <c r="B11181" s="65"/>
      <c r="C11181" s="65"/>
      <c r="D11181" s="65"/>
      <c r="E11181" s="65"/>
      <c r="F11181" s="65"/>
      <c r="G11181" s="145"/>
    </row>
    <row r="11182" spans="1:7">
      <c r="A11182" s="65"/>
      <c r="B11182" s="65"/>
      <c r="C11182" s="65"/>
      <c r="D11182" s="65"/>
      <c r="E11182" s="65"/>
      <c r="F11182" s="65"/>
      <c r="G11182" s="145"/>
    </row>
    <row r="11183" spans="1:7">
      <c r="A11183" s="65"/>
      <c r="B11183" s="65"/>
      <c r="C11183" s="65"/>
      <c r="D11183" s="65"/>
      <c r="E11183" s="65"/>
      <c r="F11183" s="65"/>
      <c r="G11183" s="145"/>
    </row>
    <row r="11184" spans="1:7">
      <c r="A11184" s="65"/>
      <c r="B11184" s="65"/>
      <c r="C11184" s="65"/>
      <c r="D11184" s="65"/>
      <c r="E11184" s="65"/>
      <c r="F11184" s="65"/>
      <c r="G11184" s="145"/>
    </row>
    <row r="11185" spans="1:7">
      <c r="A11185" s="65"/>
      <c r="B11185" s="65"/>
      <c r="C11185" s="65"/>
      <c r="D11185" s="65"/>
      <c r="E11185" s="65"/>
      <c r="F11185" s="65"/>
      <c r="G11185" s="145"/>
    </row>
    <row r="11186" spans="1:7">
      <c r="A11186" s="65"/>
      <c r="B11186" s="65"/>
      <c r="C11186" s="65"/>
      <c r="D11186" s="65"/>
      <c r="E11186" s="65"/>
      <c r="F11186" s="65"/>
      <c r="G11186" s="145"/>
    </row>
    <row r="11187" spans="1:7">
      <c r="A11187" s="65"/>
      <c r="B11187" s="65"/>
      <c r="C11187" s="65"/>
      <c r="D11187" s="65"/>
      <c r="E11187" s="65"/>
      <c r="F11187" s="65"/>
      <c r="G11187" s="145"/>
    </row>
    <row r="11188" spans="1:7">
      <c r="A11188" s="65"/>
      <c r="B11188" s="65"/>
      <c r="C11188" s="65"/>
      <c r="D11188" s="65"/>
      <c r="E11188" s="65"/>
      <c r="F11188" s="65"/>
      <c r="G11188" s="145"/>
    </row>
    <row r="11189" spans="1:7">
      <c r="A11189" s="65"/>
      <c r="B11189" s="65"/>
      <c r="C11189" s="65"/>
      <c r="D11189" s="65"/>
      <c r="E11189" s="65"/>
      <c r="F11189" s="65"/>
      <c r="G11189" s="145"/>
    </row>
    <row r="11190" spans="1:7">
      <c r="A11190" s="65"/>
      <c r="B11190" s="65"/>
      <c r="C11190" s="65"/>
      <c r="D11190" s="65"/>
      <c r="E11190" s="65"/>
      <c r="F11190" s="65"/>
      <c r="G11190" s="145"/>
    </row>
    <row r="11191" spans="1:7">
      <c r="A11191" s="65"/>
      <c r="B11191" s="65"/>
      <c r="C11191" s="65"/>
      <c r="D11191" s="65"/>
      <c r="E11191" s="65"/>
      <c r="F11191" s="65"/>
      <c r="G11191" s="145"/>
    </row>
    <row r="11192" spans="1:7">
      <c r="A11192" s="65"/>
      <c r="B11192" s="65"/>
      <c r="C11192" s="65"/>
      <c r="D11192" s="65"/>
      <c r="E11192" s="65"/>
      <c r="F11192" s="65"/>
      <c r="G11192" s="145"/>
    </row>
    <row r="11193" spans="1:7">
      <c r="A11193" s="65"/>
      <c r="B11193" s="65"/>
      <c r="C11193" s="65"/>
      <c r="D11193" s="65"/>
      <c r="E11193" s="65"/>
      <c r="F11193" s="65"/>
      <c r="G11193" s="145"/>
    </row>
    <row r="11194" spans="1:7">
      <c r="A11194" s="65"/>
      <c r="B11194" s="65"/>
      <c r="C11194" s="65"/>
      <c r="D11194" s="65"/>
      <c r="E11194" s="65"/>
      <c r="F11194" s="65"/>
      <c r="G11194" s="145"/>
    </row>
    <row r="11195" spans="1:7">
      <c r="A11195" s="65"/>
      <c r="B11195" s="65"/>
      <c r="C11195" s="65"/>
      <c r="D11195" s="65"/>
      <c r="E11195" s="65"/>
      <c r="F11195" s="65"/>
      <c r="G11195" s="145"/>
    </row>
    <row r="11196" spans="1:7">
      <c r="A11196" s="65"/>
      <c r="B11196" s="65"/>
      <c r="C11196" s="65"/>
      <c r="D11196" s="65"/>
      <c r="E11196" s="65"/>
      <c r="F11196" s="65"/>
      <c r="G11196" s="145"/>
    </row>
    <row r="11197" spans="1:7">
      <c r="A11197" s="65"/>
      <c r="B11197" s="65"/>
      <c r="C11197" s="65"/>
      <c r="D11197" s="65"/>
      <c r="E11197" s="65"/>
      <c r="F11197" s="65"/>
      <c r="G11197" s="145"/>
    </row>
    <row r="11198" spans="1:7">
      <c r="A11198" s="65"/>
      <c r="B11198" s="65"/>
      <c r="C11198" s="65"/>
      <c r="D11198" s="65"/>
      <c r="E11198" s="65"/>
      <c r="F11198" s="65"/>
      <c r="G11198" s="145"/>
    </row>
    <row r="11199" spans="1:7">
      <c r="A11199" s="65"/>
      <c r="B11199" s="65"/>
      <c r="C11199" s="65"/>
      <c r="D11199" s="65"/>
      <c r="E11199" s="65"/>
      <c r="F11199" s="65"/>
      <c r="G11199" s="145"/>
    </row>
    <row r="11200" spans="1:7">
      <c r="A11200" s="65"/>
      <c r="B11200" s="65"/>
      <c r="C11200" s="65"/>
      <c r="D11200" s="65"/>
      <c r="E11200" s="65"/>
      <c r="F11200" s="65"/>
      <c r="G11200" s="145"/>
    </row>
    <row r="11201" spans="1:7">
      <c r="A11201" s="65"/>
      <c r="B11201" s="65"/>
      <c r="C11201" s="65"/>
      <c r="D11201" s="65"/>
      <c r="E11201" s="65"/>
      <c r="F11201" s="65"/>
      <c r="G11201" s="145"/>
    </row>
    <row r="11202" spans="1:7">
      <c r="A11202" s="65"/>
      <c r="B11202" s="65"/>
      <c r="C11202" s="65"/>
      <c r="D11202" s="65"/>
      <c r="E11202" s="65"/>
      <c r="F11202" s="65"/>
      <c r="G11202" s="145"/>
    </row>
    <row r="11203" spans="1:7">
      <c r="A11203" s="65"/>
      <c r="B11203" s="65"/>
      <c r="C11203" s="65"/>
      <c r="D11203" s="65"/>
      <c r="E11203" s="65"/>
      <c r="F11203" s="65"/>
      <c r="G11203" s="145"/>
    </row>
    <row r="11204" spans="1:7">
      <c r="A11204" s="65"/>
      <c r="B11204" s="65"/>
      <c r="C11204" s="65"/>
      <c r="D11204" s="65"/>
      <c r="E11204" s="65"/>
      <c r="F11204" s="65"/>
      <c r="G11204" s="145"/>
    </row>
    <row r="11205" spans="1:7">
      <c r="A11205" s="65"/>
      <c r="B11205" s="65"/>
      <c r="C11205" s="65"/>
      <c r="D11205" s="65"/>
      <c r="E11205" s="65"/>
      <c r="F11205" s="65"/>
      <c r="G11205" s="145"/>
    </row>
    <row r="11206" spans="1:7">
      <c r="A11206" s="65"/>
      <c r="B11206" s="65"/>
      <c r="C11206" s="65"/>
      <c r="D11206" s="65"/>
      <c r="E11206" s="65"/>
      <c r="F11206" s="65"/>
      <c r="G11206" s="145"/>
    </row>
    <row r="11207" spans="1:7">
      <c r="A11207" s="65"/>
      <c r="B11207" s="65"/>
      <c r="C11207" s="65"/>
      <c r="D11207" s="65"/>
      <c r="E11207" s="65"/>
      <c r="F11207" s="65"/>
      <c r="G11207" s="145"/>
    </row>
    <row r="11208" spans="1:7">
      <c r="A11208" s="65"/>
      <c r="B11208" s="65"/>
      <c r="C11208" s="65"/>
      <c r="D11208" s="65"/>
      <c r="E11208" s="65"/>
      <c r="F11208" s="65"/>
      <c r="G11208" s="145"/>
    </row>
    <row r="11209" spans="1:7">
      <c r="A11209" s="65"/>
      <c r="B11209" s="65"/>
      <c r="C11209" s="65"/>
      <c r="D11209" s="65"/>
      <c r="E11209" s="65"/>
      <c r="F11209" s="65"/>
      <c r="G11209" s="145"/>
    </row>
    <row r="11210" spans="1:7">
      <c r="A11210" s="65"/>
      <c r="B11210" s="65"/>
      <c r="C11210" s="65"/>
      <c r="D11210" s="65"/>
      <c r="E11210" s="65"/>
      <c r="F11210" s="65"/>
      <c r="G11210" s="145"/>
    </row>
    <row r="11211" spans="1:7">
      <c r="A11211" s="65"/>
      <c r="B11211" s="65"/>
      <c r="C11211" s="65"/>
      <c r="D11211" s="65"/>
      <c r="E11211" s="65"/>
      <c r="F11211" s="65"/>
      <c r="G11211" s="145"/>
    </row>
    <row r="11212" spans="1:7">
      <c r="A11212" s="65"/>
      <c r="B11212" s="65"/>
      <c r="C11212" s="65"/>
      <c r="D11212" s="65"/>
      <c r="E11212" s="65"/>
      <c r="F11212" s="65"/>
      <c r="G11212" s="145"/>
    </row>
    <row r="11213" spans="1:7">
      <c r="A11213" s="65"/>
      <c r="B11213" s="65"/>
      <c r="C11213" s="65"/>
      <c r="D11213" s="65"/>
      <c r="E11213" s="65"/>
      <c r="F11213" s="65"/>
      <c r="G11213" s="145"/>
    </row>
    <row r="11214" spans="1:7">
      <c r="A11214" s="65"/>
      <c r="B11214" s="65"/>
      <c r="C11214" s="65"/>
      <c r="D11214" s="65"/>
      <c r="E11214" s="65"/>
      <c r="F11214" s="65"/>
      <c r="G11214" s="145"/>
    </row>
    <row r="11215" spans="1:7">
      <c r="A11215" s="65"/>
      <c r="B11215" s="65"/>
      <c r="C11215" s="65"/>
      <c r="D11215" s="65"/>
      <c r="E11215" s="65"/>
      <c r="F11215" s="65"/>
      <c r="G11215" s="145"/>
    </row>
    <row r="11216" spans="1:7">
      <c r="A11216" s="65"/>
      <c r="B11216" s="65"/>
      <c r="C11216" s="65"/>
      <c r="D11216" s="65"/>
      <c r="E11216" s="65"/>
      <c r="F11216" s="65"/>
      <c r="G11216" s="145"/>
    </row>
    <row r="11217" spans="1:7">
      <c r="A11217" s="65"/>
      <c r="B11217" s="65"/>
      <c r="C11217" s="65"/>
      <c r="D11217" s="65"/>
      <c r="E11217" s="65"/>
      <c r="F11217" s="65"/>
      <c r="G11217" s="145"/>
    </row>
    <row r="11218" spans="1:7">
      <c r="A11218" s="65"/>
      <c r="B11218" s="65"/>
      <c r="C11218" s="65"/>
      <c r="D11218" s="65"/>
      <c r="E11218" s="65"/>
      <c r="F11218" s="65"/>
      <c r="G11218" s="145"/>
    </row>
    <row r="11219" spans="1:7">
      <c r="A11219" s="65"/>
      <c r="B11219" s="65"/>
      <c r="C11219" s="65"/>
      <c r="D11219" s="65"/>
      <c r="E11219" s="65"/>
      <c r="F11219" s="65"/>
      <c r="G11219" s="145"/>
    </row>
    <row r="11220" spans="1:7">
      <c r="A11220" s="65"/>
      <c r="B11220" s="65"/>
      <c r="C11220" s="65"/>
      <c r="D11220" s="65"/>
      <c r="E11220" s="65"/>
      <c r="F11220" s="65"/>
      <c r="G11220" s="145"/>
    </row>
    <row r="11221" spans="1:7">
      <c r="A11221" s="65"/>
      <c r="B11221" s="65"/>
      <c r="C11221" s="65"/>
      <c r="D11221" s="65"/>
      <c r="E11221" s="65"/>
      <c r="F11221" s="65"/>
      <c r="G11221" s="145"/>
    </row>
    <row r="11222" spans="1:7">
      <c r="A11222" s="65"/>
      <c r="B11222" s="65"/>
      <c r="C11222" s="65"/>
      <c r="D11222" s="65"/>
      <c r="E11222" s="65"/>
      <c r="F11222" s="65"/>
      <c r="G11222" s="145"/>
    </row>
    <row r="11223" spans="1:7">
      <c r="A11223" s="65"/>
      <c r="B11223" s="65"/>
      <c r="C11223" s="65"/>
      <c r="D11223" s="65"/>
      <c r="E11223" s="65"/>
      <c r="F11223" s="65"/>
      <c r="G11223" s="145"/>
    </row>
    <row r="11224" spans="1:7">
      <c r="A11224" s="65"/>
      <c r="B11224" s="65"/>
      <c r="C11224" s="65"/>
      <c r="D11224" s="65"/>
      <c r="E11224" s="65"/>
      <c r="F11224" s="65"/>
      <c r="G11224" s="145"/>
    </row>
    <row r="11225" spans="1:7">
      <c r="A11225" s="65"/>
      <c r="B11225" s="65"/>
      <c r="C11225" s="65"/>
      <c r="D11225" s="65"/>
      <c r="E11225" s="65"/>
      <c r="F11225" s="65"/>
      <c r="G11225" s="145"/>
    </row>
    <row r="11226" spans="1:7">
      <c r="A11226" s="65"/>
      <c r="B11226" s="65"/>
      <c r="C11226" s="65"/>
      <c r="D11226" s="65"/>
      <c r="E11226" s="65"/>
      <c r="F11226" s="65"/>
      <c r="G11226" s="145"/>
    </row>
    <row r="11227" spans="1:7">
      <c r="A11227" s="65"/>
      <c r="B11227" s="65"/>
      <c r="C11227" s="65"/>
      <c r="D11227" s="65"/>
      <c r="E11227" s="65"/>
      <c r="F11227" s="65"/>
      <c r="G11227" s="145"/>
    </row>
    <row r="11228" spans="1:7">
      <c r="A11228" s="65"/>
      <c r="B11228" s="65"/>
      <c r="C11228" s="65"/>
      <c r="D11228" s="65"/>
      <c r="E11228" s="65"/>
      <c r="F11228" s="65"/>
      <c r="G11228" s="145"/>
    </row>
    <row r="11229" spans="1:7">
      <c r="A11229" s="65"/>
      <c r="B11229" s="65"/>
      <c r="C11229" s="65"/>
      <c r="D11229" s="65"/>
      <c r="E11229" s="65"/>
      <c r="F11229" s="65"/>
      <c r="G11229" s="145"/>
    </row>
    <row r="11230" spans="1:7">
      <c r="A11230" s="65"/>
      <c r="B11230" s="65"/>
      <c r="C11230" s="65"/>
      <c r="D11230" s="65"/>
      <c r="E11230" s="65"/>
      <c r="F11230" s="65"/>
      <c r="G11230" s="145"/>
    </row>
    <row r="11231" spans="1:7">
      <c r="A11231" s="65"/>
      <c r="B11231" s="65"/>
      <c r="C11231" s="65"/>
      <c r="D11231" s="65"/>
      <c r="E11231" s="65"/>
      <c r="F11231" s="65"/>
      <c r="G11231" s="145"/>
    </row>
    <row r="11232" spans="1:7">
      <c r="A11232" s="65"/>
      <c r="B11232" s="65"/>
      <c r="C11232" s="65"/>
      <c r="D11232" s="65"/>
      <c r="E11232" s="65"/>
      <c r="F11232" s="65"/>
      <c r="G11232" s="145"/>
    </row>
    <row r="11233" spans="1:7">
      <c r="A11233" s="65"/>
      <c r="B11233" s="65"/>
      <c r="C11233" s="65"/>
      <c r="D11233" s="65"/>
      <c r="E11233" s="65"/>
      <c r="F11233" s="65"/>
      <c r="G11233" s="145"/>
    </row>
    <row r="11234" spans="1:7">
      <c r="A11234" s="65"/>
      <c r="B11234" s="65"/>
      <c r="C11234" s="65"/>
      <c r="D11234" s="65"/>
      <c r="E11234" s="65"/>
      <c r="F11234" s="65"/>
      <c r="G11234" s="145"/>
    </row>
    <row r="11235" spans="1:7">
      <c r="A11235" s="65"/>
      <c r="B11235" s="65"/>
      <c r="C11235" s="65"/>
      <c r="D11235" s="65"/>
      <c r="E11235" s="65"/>
      <c r="F11235" s="65"/>
      <c r="G11235" s="145"/>
    </row>
    <row r="11236" spans="1:7">
      <c r="A11236" s="65"/>
      <c r="B11236" s="65"/>
      <c r="C11236" s="65"/>
      <c r="D11236" s="65"/>
      <c r="E11236" s="65"/>
      <c r="F11236" s="65"/>
      <c r="G11236" s="145"/>
    </row>
    <row r="11237" spans="1:7">
      <c r="A11237" s="65"/>
      <c r="B11237" s="65"/>
      <c r="C11237" s="65"/>
      <c r="D11237" s="65"/>
      <c r="E11237" s="65"/>
      <c r="F11237" s="65"/>
      <c r="G11237" s="145"/>
    </row>
    <row r="11238" spans="1:7">
      <c r="A11238" s="65"/>
      <c r="B11238" s="65"/>
      <c r="C11238" s="65"/>
      <c r="D11238" s="65"/>
      <c r="E11238" s="65"/>
      <c r="F11238" s="65"/>
      <c r="G11238" s="145"/>
    </row>
    <row r="11239" spans="1:7">
      <c r="A11239" s="65"/>
      <c r="B11239" s="65"/>
      <c r="C11239" s="65"/>
      <c r="D11239" s="65"/>
      <c r="E11239" s="65"/>
      <c r="F11239" s="65"/>
      <c r="G11239" s="145"/>
    </row>
    <row r="11240" spans="1:7">
      <c r="A11240" s="65"/>
      <c r="B11240" s="65"/>
      <c r="C11240" s="65"/>
      <c r="D11240" s="65"/>
      <c r="E11240" s="65"/>
      <c r="F11240" s="65"/>
      <c r="G11240" s="145"/>
    </row>
    <row r="11241" spans="1:7">
      <c r="A11241" s="65"/>
      <c r="B11241" s="65"/>
      <c r="C11241" s="65"/>
      <c r="D11241" s="65"/>
      <c r="E11241" s="65"/>
      <c r="F11241" s="65"/>
      <c r="G11241" s="145"/>
    </row>
    <row r="11242" spans="1:7">
      <c r="A11242" s="65"/>
      <c r="B11242" s="65"/>
      <c r="C11242" s="65"/>
      <c r="D11242" s="65"/>
      <c r="E11242" s="65"/>
      <c r="F11242" s="65"/>
      <c r="G11242" s="145"/>
    </row>
    <row r="11243" spans="1:7">
      <c r="A11243" s="65"/>
      <c r="B11243" s="65"/>
      <c r="C11243" s="65"/>
      <c r="D11243" s="65"/>
      <c r="E11243" s="65"/>
      <c r="F11243" s="65"/>
      <c r="G11243" s="145"/>
    </row>
    <row r="11244" spans="1:7">
      <c r="A11244" s="65"/>
      <c r="B11244" s="65"/>
      <c r="C11244" s="65"/>
      <c r="D11244" s="65"/>
      <c r="E11244" s="65"/>
      <c r="F11244" s="65"/>
      <c r="G11244" s="145"/>
    </row>
    <row r="11245" spans="1:7">
      <c r="A11245" s="65"/>
      <c r="B11245" s="65"/>
      <c r="C11245" s="65"/>
      <c r="D11245" s="65"/>
      <c r="E11245" s="65"/>
      <c r="F11245" s="65"/>
      <c r="G11245" s="145"/>
    </row>
    <row r="11246" spans="1:7">
      <c r="A11246" s="65"/>
      <c r="B11246" s="65"/>
      <c r="C11246" s="65"/>
      <c r="D11246" s="65"/>
      <c r="E11246" s="65"/>
      <c r="F11246" s="65"/>
      <c r="G11246" s="145"/>
    </row>
    <row r="11247" spans="1:7">
      <c r="A11247" s="65"/>
      <c r="B11247" s="65"/>
      <c r="C11247" s="65"/>
      <c r="D11247" s="65"/>
      <c r="E11247" s="65"/>
      <c r="F11247" s="65"/>
      <c r="G11247" s="145"/>
    </row>
    <row r="11248" spans="1:7">
      <c r="A11248" s="65"/>
      <c r="B11248" s="65"/>
      <c r="C11248" s="65"/>
      <c r="D11248" s="65"/>
      <c r="E11248" s="65"/>
      <c r="F11248" s="65"/>
      <c r="G11248" s="145"/>
    </row>
    <row r="11249" spans="1:7">
      <c r="A11249" s="65"/>
      <c r="B11249" s="65"/>
      <c r="C11249" s="65"/>
      <c r="D11249" s="65"/>
      <c r="E11249" s="65"/>
      <c r="F11249" s="65"/>
      <c r="G11249" s="145"/>
    </row>
    <row r="11250" spans="1:7">
      <c r="A11250" s="65"/>
      <c r="B11250" s="65"/>
      <c r="C11250" s="65"/>
      <c r="D11250" s="65"/>
      <c r="E11250" s="65"/>
      <c r="F11250" s="65"/>
      <c r="G11250" s="145"/>
    </row>
    <row r="11251" spans="1:7">
      <c r="A11251" s="65"/>
      <c r="B11251" s="65"/>
      <c r="C11251" s="65"/>
      <c r="D11251" s="65"/>
      <c r="E11251" s="65"/>
      <c r="F11251" s="65"/>
      <c r="G11251" s="145"/>
    </row>
    <row r="11252" spans="1:7">
      <c r="A11252" s="65"/>
      <c r="B11252" s="65"/>
      <c r="C11252" s="65"/>
      <c r="D11252" s="65"/>
      <c r="E11252" s="65"/>
      <c r="F11252" s="65"/>
      <c r="G11252" s="145"/>
    </row>
    <row r="11253" spans="1:7">
      <c r="A11253" s="65"/>
      <c r="B11253" s="65"/>
      <c r="C11253" s="65"/>
      <c r="D11253" s="65"/>
      <c r="E11253" s="65"/>
      <c r="F11253" s="65"/>
      <c r="G11253" s="145"/>
    </row>
    <row r="11254" spans="1:7">
      <c r="A11254" s="65"/>
      <c r="B11254" s="65"/>
      <c r="C11254" s="65"/>
      <c r="D11254" s="65"/>
      <c r="E11254" s="65"/>
      <c r="F11254" s="65"/>
      <c r="G11254" s="145"/>
    </row>
    <row r="11255" spans="1:7">
      <c r="A11255" s="65"/>
      <c r="B11255" s="65"/>
      <c r="C11255" s="65"/>
      <c r="D11255" s="65"/>
      <c r="E11255" s="65"/>
      <c r="F11255" s="65"/>
      <c r="G11255" s="145"/>
    </row>
    <row r="11256" spans="1:7">
      <c r="A11256" s="65"/>
      <c r="B11256" s="65"/>
      <c r="C11256" s="65"/>
      <c r="D11256" s="65"/>
      <c r="E11256" s="65"/>
      <c r="F11256" s="65"/>
      <c r="G11256" s="145"/>
    </row>
    <row r="11257" spans="1:7">
      <c r="A11257" s="65"/>
      <c r="B11257" s="65"/>
      <c r="C11257" s="65"/>
      <c r="D11257" s="65"/>
      <c r="E11257" s="65"/>
      <c r="F11257" s="65"/>
      <c r="G11257" s="145"/>
    </row>
    <row r="11258" spans="1:7">
      <c r="A11258" s="65"/>
      <c r="B11258" s="65"/>
      <c r="C11258" s="65"/>
      <c r="D11258" s="65"/>
      <c r="E11258" s="65"/>
      <c r="F11258" s="65"/>
      <c r="G11258" s="145"/>
    </row>
    <row r="11259" spans="1:7">
      <c r="A11259" s="65"/>
      <c r="B11259" s="65"/>
      <c r="C11259" s="65"/>
      <c r="D11259" s="65"/>
      <c r="E11259" s="65"/>
      <c r="F11259" s="65"/>
      <c r="G11259" s="145"/>
    </row>
    <row r="11260" spans="1:7">
      <c r="A11260" s="65"/>
      <c r="B11260" s="65"/>
      <c r="C11260" s="65"/>
      <c r="D11260" s="65"/>
      <c r="E11260" s="65"/>
      <c r="F11260" s="65"/>
      <c r="G11260" s="145"/>
    </row>
    <row r="11261" spans="1:7">
      <c r="A11261" s="65"/>
      <c r="B11261" s="65"/>
      <c r="C11261" s="65"/>
      <c r="D11261" s="65"/>
      <c r="E11261" s="65"/>
      <c r="F11261" s="65"/>
      <c r="G11261" s="145"/>
    </row>
    <row r="11262" spans="1:7">
      <c r="A11262" s="65"/>
      <c r="B11262" s="65"/>
      <c r="C11262" s="65"/>
      <c r="D11262" s="65"/>
      <c r="E11262" s="65"/>
      <c r="F11262" s="65"/>
      <c r="G11262" s="145"/>
    </row>
    <row r="11263" spans="1:7">
      <c r="A11263" s="65"/>
      <c r="B11263" s="65"/>
      <c r="C11263" s="65"/>
      <c r="D11263" s="65"/>
      <c r="E11263" s="65"/>
      <c r="F11263" s="65"/>
      <c r="G11263" s="145"/>
    </row>
    <row r="11264" spans="1:7">
      <c r="A11264" s="65"/>
      <c r="B11264" s="65"/>
      <c r="C11264" s="65"/>
      <c r="D11264" s="65"/>
      <c r="E11264" s="65"/>
      <c r="F11264" s="65"/>
      <c r="G11264" s="145"/>
    </row>
    <row r="11265" spans="1:7">
      <c r="A11265" s="65"/>
      <c r="B11265" s="65"/>
      <c r="C11265" s="65"/>
      <c r="D11265" s="65"/>
      <c r="E11265" s="65"/>
      <c r="F11265" s="65"/>
      <c r="G11265" s="145"/>
    </row>
    <row r="11266" spans="1:7">
      <c r="A11266" s="65"/>
      <c r="B11266" s="65"/>
      <c r="C11266" s="65"/>
      <c r="D11266" s="65"/>
      <c r="E11266" s="65"/>
      <c r="F11266" s="65"/>
      <c r="G11266" s="145"/>
    </row>
    <row r="11267" spans="1:7">
      <c r="A11267" s="65"/>
      <c r="B11267" s="65"/>
      <c r="C11267" s="65"/>
      <c r="D11267" s="65"/>
      <c r="E11267" s="65"/>
      <c r="F11267" s="65"/>
      <c r="G11267" s="145"/>
    </row>
    <row r="11268" spans="1:7">
      <c r="A11268" s="65"/>
      <c r="B11268" s="65"/>
      <c r="C11268" s="65"/>
      <c r="D11268" s="65"/>
      <c r="E11268" s="65"/>
      <c r="F11268" s="65"/>
      <c r="G11268" s="145"/>
    </row>
    <row r="11269" spans="1:7">
      <c r="A11269" s="65"/>
      <c r="B11269" s="65"/>
      <c r="C11269" s="65"/>
      <c r="D11269" s="65"/>
      <c r="E11269" s="65"/>
      <c r="F11269" s="65"/>
      <c r="G11269" s="145"/>
    </row>
    <row r="11270" spans="1:7">
      <c r="A11270" s="65"/>
      <c r="B11270" s="65"/>
      <c r="C11270" s="65"/>
      <c r="D11270" s="65"/>
      <c r="E11270" s="65"/>
      <c r="F11270" s="65"/>
      <c r="G11270" s="145"/>
    </row>
    <row r="11271" spans="1:7">
      <c r="A11271" s="65"/>
      <c r="B11271" s="65"/>
      <c r="C11271" s="65"/>
      <c r="D11271" s="65"/>
      <c r="E11271" s="65"/>
      <c r="F11271" s="65"/>
      <c r="G11271" s="145"/>
    </row>
    <row r="11272" spans="1:7">
      <c r="A11272" s="65"/>
      <c r="B11272" s="65"/>
      <c r="C11272" s="65"/>
      <c r="D11272" s="65"/>
      <c r="E11272" s="65"/>
      <c r="F11272" s="65"/>
      <c r="G11272" s="145"/>
    </row>
    <row r="11273" spans="1:7">
      <c r="A11273" s="65"/>
      <c r="B11273" s="65"/>
      <c r="C11273" s="65"/>
      <c r="D11273" s="65"/>
      <c r="E11273" s="65"/>
      <c r="F11273" s="65"/>
      <c r="G11273" s="145"/>
    </row>
    <row r="11274" spans="1:7">
      <c r="A11274" s="65"/>
      <c r="B11274" s="65"/>
      <c r="C11274" s="65"/>
      <c r="D11274" s="65"/>
      <c r="E11274" s="65"/>
      <c r="F11274" s="65"/>
      <c r="G11274" s="145"/>
    </row>
    <row r="11275" spans="1:7">
      <c r="A11275" s="65"/>
      <c r="B11275" s="65"/>
      <c r="C11275" s="65"/>
      <c r="D11275" s="65"/>
      <c r="E11275" s="65"/>
      <c r="F11275" s="65"/>
      <c r="G11275" s="145"/>
    </row>
    <row r="11276" spans="1:7">
      <c r="A11276" s="65"/>
      <c r="B11276" s="65"/>
      <c r="C11276" s="65"/>
      <c r="D11276" s="65"/>
      <c r="E11276" s="65"/>
      <c r="F11276" s="65"/>
      <c r="G11276" s="145"/>
    </row>
    <row r="11277" spans="1:7">
      <c r="A11277" s="65"/>
      <c r="B11277" s="65"/>
      <c r="C11277" s="65"/>
      <c r="D11277" s="65"/>
      <c r="E11277" s="65"/>
      <c r="F11277" s="65"/>
      <c r="G11277" s="145"/>
    </row>
    <row r="11278" spans="1:7">
      <c r="A11278" s="65"/>
      <c r="B11278" s="65"/>
      <c r="C11278" s="65"/>
      <c r="D11278" s="65"/>
      <c r="E11278" s="65"/>
      <c r="F11278" s="65"/>
      <c r="G11278" s="145"/>
    </row>
    <row r="11279" spans="1:7">
      <c r="A11279" s="65"/>
      <c r="B11279" s="65"/>
      <c r="C11279" s="65"/>
      <c r="D11279" s="65"/>
      <c r="E11279" s="65"/>
      <c r="F11279" s="65"/>
      <c r="G11279" s="145"/>
    </row>
    <row r="11280" spans="1:7">
      <c r="A11280" s="65"/>
      <c r="B11280" s="65"/>
      <c r="C11280" s="65"/>
      <c r="D11280" s="65"/>
      <c r="E11280" s="65"/>
      <c r="F11280" s="65"/>
      <c r="G11280" s="145"/>
    </row>
    <row r="11281" spans="1:7">
      <c r="A11281" s="65"/>
      <c r="B11281" s="65"/>
      <c r="C11281" s="65"/>
      <c r="D11281" s="65"/>
      <c r="E11281" s="65"/>
      <c r="F11281" s="65"/>
      <c r="G11281" s="145"/>
    </row>
    <row r="11282" spans="1:7">
      <c r="A11282" s="65"/>
      <c r="B11282" s="65"/>
      <c r="C11282" s="65"/>
      <c r="D11282" s="65"/>
      <c r="E11282" s="65"/>
      <c r="F11282" s="65"/>
      <c r="G11282" s="145"/>
    </row>
    <row r="11283" spans="1:7">
      <c r="A11283" s="65"/>
      <c r="B11283" s="65"/>
      <c r="C11283" s="65"/>
      <c r="D11283" s="65"/>
      <c r="E11283" s="65"/>
      <c r="F11283" s="65"/>
      <c r="G11283" s="145"/>
    </row>
    <row r="11284" spans="1:7">
      <c r="A11284" s="65"/>
      <c r="B11284" s="65"/>
      <c r="C11284" s="65"/>
      <c r="D11284" s="65"/>
      <c r="E11284" s="65"/>
      <c r="F11284" s="65"/>
      <c r="G11284" s="145"/>
    </row>
    <row r="11285" spans="1:7">
      <c r="A11285" s="65"/>
      <c r="B11285" s="65"/>
      <c r="C11285" s="65"/>
      <c r="D11285" s="65"/>
      <c r="E11285" s="65"/>
      <c r="F11285" s="65"/>
      <c r="G11285" s="145"/>
    </row>
    <row r="11286" spans="1:7">
      <c r="A11286" s="65"/>
      <c r="B11286" s="65"/>
      <c r="C11286" s="65"/>
      <c r="D11286" s="65"/>
      <c r="E11286" s="65"/>
      <c r="F11286" s="65"/>
      <c r="G11286" s="145"/>
    </row>
    <row r="11287" spans="1:7">
      <c r="A11287" s="65"/>
      <c r="B11287" s="65"/>
      <c r="C11287" s="65"/>
      <c r="D11287" s="65"/>
      <c r="E11287" s="65"/>
      <c r="F11287" s="65"/>
      <c r="G11287" s="145"/>
    </row>
    <row r="11288" spans="1:7">
      <c r="A11288" s="65"/>
      <c r="B11288" s="65"/>
      <c r="C11288" s="65"/>
      <c r="D11288" s="65"/>
      <c r="E11288" s="65"/>
      <c r="F11288" s="65"/>
      <c r="G11288" s="145"/>
    </row>
    <row r="11289" spans="1:7">
      <c r="A11289" s="65"/>
      <c r="B11289" s="65"/>
      <c r="C11289" s="65"/>
      <c r="D11289" s="65"/>
      <c r="E11289" s="65"/>
      <c r="F11289" s="65"/>
      <c r="G11289" s="145"/>
    </row>
    <row r="11290" spans="1:7">
      <c r="A11290" s="65"/>
      <c r="B11290" s="65"/>
      <c r="C11290" s="65"/>
      <c r="D11290" s="65"/>
      <c r="E11290" s="65"/>
      <c r="F11290" s="65"/>
      <c r="G11290" s="145"/>
    </row>
    <row r="11291" spans="1:7">
      <c r="A11291" s="65"/>
      <c r="B11291" s="65"/>
      <c r="C11291" s="65"/>
      <c r="D11291" s="65"/>
      <c r="E11291" s="65"/>
      <c r="F11291" s="65"/>
      <c r="G11291" s="145"/>
    </row>
    <row r="11292" spans="1:7">
      <c r="A11292" s="65"/>
      <c r="B11292" s="65"/>
      <c r="C11292" s="65"/>
      <c r="D11292" s="65"/>
      <c r="E11292" s="65"/>
      <c r="F11292" s="65"/>
      <c r="G11292" s="145"/>
    </row>
    <row r="11293" spans="1:7">
      <c r="A11293" s="65"/>
      <c r="B11293" s="65"/>
      <c r="C11293" s="65"/>
      <c r="D11293" s="65"/>
      <c r="E11293" s="65"/>
      <c r="F11293" s="65"/>
      <c r="G11293" s="145"/>
    </row>
    <row r="11294" spans="1:7">
      <c r="A11294" s="65"/>
      <c r="B11294" s="65"/>
      <c r="C11294" s="65"/>
      <c r="D11294" s="65"/>
      <c r="E11294" s="65"/>
      <c r="F11294" s="65"/>
      <c r="G11294" s="145"/>
    </row>
    <row r="11295" spans="1:7">
      <c r="A11295" s="65"/>
      <c r="B11295" s="65"/>
      <c r="C11295" s="65"/>
      <c r="D11295" s="65"/>
      <c r="E11295" s="65"/>
      <c r="F11295" s="65"/>
      <c r="G11295" s="145"/>
    </row>
    <row r="11296" spans="1:7">
      <c r="A11296" s="65"/>
      <c r="B11296" s="65"/>
      <c r="C11296" s="65"/>
      <c r="D11296" s="65"/>
      <c r="E11296" s="65"/>
      <c r="F11296" s="65"/>
      <c r="G11296" s="145"/>
    </row>
    <row r="11297" spans="1:7">
      <c r="A11297" s="65"/>
      <c r="B11297" s="65"/>
      <c r="C11297" s="65"/>
      <c r="D11297" s="65"/>
      <c r="E11297" s="65"/>
      <c r="F11297" s="65"/>
      <c r="G11297" s="145"/>
    </row>
    <row r="11298" spans="1:7">
      <c r="A11298" s="65"/>
      <c r="B11298" s="65"/>
      <c r="C11298" s="65"/>
      <c r="D11298" s="65"/>
      <c r="E11298" s="65"/>
      <c r="F11298" s="65"/>
      <c r="G11298" s="145"/>
    </row>
    <row r="11299" spans="1:7">
      <c r="A11299" s="65"/>
      <c r="B11299" s="65"/>
      <c r="C11299" s="65"/>
      <c r="D11299" s="65"/>
      <c r="E11299" s="65"/>
      <c r="F11299" s="65"/>
      <c r="G11299" s="145"/>
    </row>
    <row r="11300" spans="1:7">
      <c r="A11300" s="65"/>
      <c r="B11300" s="65"/>
      <c r="C11300" s="65"/>
      <c r="D11300" s="65"/>
      <c r="E11300" s="65"/>
      <c r="F11300" s="65"/>
      <c r="G11300" s="145"/>
    </row>
    <row r="11301" spans="1:7">
      <c r="A11301" s="65"/>
      <c r="B11301" s="65"/>
      <c r="C11301" s="65"/>
      <c r="D11301" s="65"/>
      <c r="E11301" s="65"/>
      <c r="F11301" s="65"/>
      <c r="G11301" s="145"/>
    </row>
    <row r="11302" spans="1:7">
      <c r="A11302" s="65"/>
      <c r="B11302" s="65"/>
      <c r="C11302" s="65"/>
      <c r="D11302" s="65"/>
      <c r="E11302" s="65"/>
      <c r="F11302" s="65"/>
      <c r="G11302" s="145"/>
    </row>
    <row r="11303" spans="1:7">
      <c r="A11303" s="65"/>
      <c r="B11303" s="65"/>
      <c r="C11303" s="65"/>
      <c r="D11303" s="65"/>
      <c r="E11303" s="65"/>
      <c r="F11303" s="65"/>
      <c r="G11303" s="145"/>
    </row>
    <row r="11304" spans="1:7">
      <c r="A11304" s="65"/>
      <c r="B11304" s="65"/>
      <c r="C11304" s="65"/>
      <c r="D11304" s="65"/>
      <c r="E11304" s="65"/>
      <c r="F11304" s="65"/>
      <c r="G11304" s="145"/>
    </row>
    <row r="11305" spans="1:7">
      <c r="A11305" s="65"/>
      <c r="B11305" s="65"/>
      <c r="C11305" s="65"/>
      <c r="D11305" s="65"/>
      <c r="E11305" s="65"/>
      <c r="F11305" s="65"/>
      <c r="G11305" s="145"/>
    </row>
    <row r="11306" spans="1:7">
      <c r="A11306" s="65"/>
      <c r="B11306" s="65"/>
      <c r="C11306" s="65"/>
      <c r="D11306" s="65"/>
      <c r="E11306" s="65"/>
      <c r="F11306" s="65"/>
      <c r="G11306" s="145"/>
    </row>
    <row r="11307" spans="1:7">
      <c r="A11307" s="65"/>
      <c r="B11307" s="65"/>
      <c r="C11307" s="65"/>
      <c r="D11307" s="65"/>
      <c r="E11307" s="65"/>
      <c r="F11307" s="65"/>
      <c r="G11307" s="145"/>
    </row>
    <row r="11308" spans="1:7">
      <c r="A11308" s="65"/>
      <c r="B11308" s="65"/>
      <c r="C11308" s="65"/>
      <c r="D11308" s="65"/>
      <c r="E11308" s="65"/>
      <c r="F11308" s="65"/>
      <c r="G11308" s="145"/>
    </row>
    <row r="11309" spans="1:7">
      <c r="A11309" s="65"/>
      <c r="B11309" s="65"/>
      <c r="C11309" s="65"/>
      <c r="D11309" s="65"/>
      <c r="E11309" s="65"/>
      <c r="F11309" s="65"/>
      <c r="G11309" s="145"/>
    </row>
    <row r="11310" spans="1:7">
      <c r="A11310" s="65"/>
      <c r="B11310" s="65"/>
      <c r="C11310" s="65"/>
      <c r="D11310" s="65"/>
      <c r="E11310" s="65"/>
      <c r="F11310" s="65"/>
      <c r="G11310" s="145"/>
    </row>
    <row r="11311" spans="1:7">
      <c r="A11311" s="65"/>
      <c r="B11311" s="65"/>
      <c r="C11311" s="65"/>
      <c r="D11311" s="65"/>
      <c r="E11311" s="65"/>
      <c r="F11311" s="65"/>
      <c r="G11311" s="145"/>
    </row>
    <row r="11312" spans="1:7">
      <c r="A11312" s="65"/>
      <c r="B11312" s="65"/>
      <c r="C11312" s="65"/>
      <c r="D11312" s="65"/>
      <c r="E11312" s="65"/>
      <c r="F11312" s="65"/>
      <c r="G11312" s="145"/>
    </row>
    <row r="11313" spans="1:7">
      <c r="A11313" s="65"/>
      <c r="B11313" s="65"/>
      <c r="C11313" s="65"/>
      <c r="D11313" s="65"/>
      <c r="E11313" s="65"/>
      <c r="F11313" s="65"/>
      <c r="G11313" s="145"/>
    </row>
    <row r="11314" spans="1:7">
      <c r="A11314" s="65"/>
      <c r="B11314" s="65"/>
      <c r="C11314" s="65"/>
      <c r="D11314" s="65"/>
      <c r="E11314" s="65"/>
      <c r="F11314" s="65"/>
      <c r="G11314" s="145"/>
    </row>
    <row r="11315" spans="1:7">
      <c r="A11315" s="65"/>
      <c r="B11315" s="65"/>
      <c r="C11315" s="65"/>
      <c r="D11315" s="65"/>
      <c r="E11315" s="65"/>
      <c r="F11315" s="65"/>
      <c r="G11315" s="145"/>
    </row>
    <row r="11316" spans="1:7">
      <c r="A11316" s="65"/>
      <c r="B11316" s="65"/>
      <c r="C11316" s="65"/>
      <c r="D11316" s="65"/>
      <c r="E11316" s="65"/>
      <c r="F11316" s="65"/>
      <c r="G11316" s="145"/>
    </row>
    <row r="11317" spans="1:7">
      <c r="A11317" s="65"/>
      <c r="B11317" s="65"/>
      <c r="C11317" s="65"/>
      <c r="D11317" s="65"/>
      <c r="E11317" s="65"/>
      <c r="F11317" s="65"/>
      <c r="G11317" s="145"/>
    </row>
    <row r="11318" spans="1:7">
      <c r="A11318" s="65"/>
      <c r="B11318" s="65"/>
      <c r="C11318" s="65"/>
      <c r="D11318" s="65"/>
      <c r="E11318" s="65"/>
      <c r="F11318" s="65"/>
      <c r="G11318" s="145"/>
    </row>
    <row r="11319" spans="1:7">
      <c r="A11319" s="65"/>
      <c r="B11319" s="65"/>
      <c r="C11319" s="65"/>
      <c r="D11319" s="65"/>
      <c r="E11319" s="65"/>
      <c r="F11319" s="65"/>
      <c r="G11319" s="145"/>
    </row>
    <row r="11320" spans="1:7">
      <c r="A11320" s="65"/>
      <c r="B11320" s="65"/>
      <c r="C11320" s="65"/>
      <c r="D11320" s="65"/>
      <c r="E11320" s="65"/>
      <c r="F11320" s="65"/>
      <c r="G11320" s="145"/>
    </row>
    <row r="11321" spans="1:7">
      <c r="A11321" s="65"/>
      <c r="B11321" s="65"/>
      <c r="C11321" s="65"/>
      <c r="D11321" s="65"/>
      <c r="E11321" s="65"/>
      <c r="F11321" s="65"/>
      <c r="G11321" s="145"/>
    </row>
    <row r="11322" spans="1:7">
      <c r="A11322" s="65"/>
      <c r="B11322" s="65"/>
      <c r="C11322" s="65"/>
      <c r="D11322" s="65"/>
      <c r="E11322" s="65"/>
      <c r="F11322" s="65"/>
      <c r="G11322" s="145"/>
    </row>
    <row r="11323" spans="1:7">
      <c r="A11323" s="65"/>
      <c r="B11323" s="65"/>
      <c r="C11323" s="65"/>
      <c r="D11323" s="65"/>
      <c r="E11323" s="65"/>
      <c r="F11323" s="65"/>
      <c r="G11323" s="145"/>
    </row>
    <row r="11324" spans="1:7">
      <c r="A11324" s="65"/>
      <c r="B11324" s="65"/>
      <c r="C11324" s="65"/>
      <c r="D11324" s="65"/>
      <c r="E11324" s="65"/>
      <c r="F11324" s="65"/>
      <c r="G11324" s="145"/>
    </row>
    <row r="11325" spans="1:7">
      <c r="A11325" s="65"/>
      <c r="B11325" s="65"/>
      <c r="C11325" s="65"/>
      <c r="D11325" s="65"/>
      <c r="E11325" s="65"/>
      <c r="F11325" s="65"/>
      <c r="G11325" s="145"/>
    </row>
    <row r="11326" spans="1:7">
      <c r="A11326" s="65"/>
      <c r="B11326" s="65"/>
      <c r="C11326" s="65"/>
      <c r="D11326" s="65"/>
      <c r="E11326" s="65"/>
      <c r="F11326" s="65"/>
      <c r="G11326" s="145"/>
    </row>
    <row r="11327" spans="1:7">
      <c r="A11327" s="65"/>
      <c r="B11327" s="65"/>
      <c r="C11327" s="65"/>
      <c r="D11327" s="65"/>
      <c r="E11327" s="65"/>
      <c r="F11327" s="65"/>
      <c r="G11327" s="145"/>
    </row>
    <row r="11328" spans="1:7">
      <c r="A11328" s="65"/>
      <c r="B11328" s="65"/>
      <c r="C11328" s="65"/>
      <c r="D11328" s="65"/>
      <c r="E11328" s="65"/>
      <c r="F11328" s="65"/>
      <c r="G11328" s="145"/>
    </row>
    <row r="11329" spans="1:7">
      <c r="A11329" s="65"/>
      <c r="B11329" s="65"/>
      <c r="C11329" s="65"/>
      <c r="D11329" s="65"/>
      <c r="E11329" s="65"/>
      <c r="F11329" s="65"/>
      <c r="G11329" s="145"/>
    </row>
    <row r="11330" spans="1:7">
      <c r="A11330" s="65"/>
      <c r="B11330" s="65"/>
      <c r="C11330" s="65"/>
      <c r="D11330" s="65"/>
      <c r="E11330" s="65"/>
      <c r="F11330" s="65"/>
      <c r="G11330" s="145"/>
    </row>
    <row r="11331" spans="1:7">
      <c r="A11331" s="65"/>
      <c r="B11331" s="65"/>
      <c r="C11331" s="65"/>
      <c r="D11331" s="65"/>
      <c r="E11331" s="65"/>
      <c r="F11331" s="65"/>
      <c r="G11331" s="145"/>
    </row>
    <row r="11332" spans="1:7">
      <c r="A11332" s="65"/>
      <c r="B11332" s="65"/>
      <c r="C11332" s="65"/>
      <c r="D11332" s="65"/>
      <c r="E11332" s="65"/>
      <c r="F11332" s="65"/>
      <c r="G11332" s="145"/>
    </row>
    <row r="11333" spans="1:7">
      <c r="A11333" s="65"/>
      <c r="B11333" s="65"/>
      <c r="C11333" s="65"/>
      <c r="D11333" s="65"/>
      <c r="E11333" s="65"/>
      <c r="F11333" s="65"/>
      <c r="G11333" s="145"/>
    </row>
    <row r="11334" spans="1:7">
      <c r="A11334" s="65"/>
      <c r="B11334" s="65"/>
      <c r="C11334" s="65"/>
      <c r="D11334" s="65"/>
      <c r="E11334" s="65"/>
      <c r="F11334" s="65"/>
      <c r="G11334" s="145"/>
    </row>
    <row r="11335" spans="1:7">
      <c r="A11335" s="65"/>
      <c r="B11335" s="65"/>
      <c r="C11335" s="65"/>
      <c r="D11335" s="65"/>
      <c r="E11335" s="65"/>
      <c r="F11335" s="65"/>
      <c r="G11335" s="145"/>
    </row>
    <row r="11336" spans="1:7">
      <c r="A11336" s="65"/>
      <c r="B11336" s="65"/>
      <c r="C11336" s="65"/>
      <c r="D11336" s="65"/>
      <c r="E11336" s="65"/>
      <c r="F11336" s="65"/>
      <c r="G11336" s="145"/>
    </row>
    <row r="11337" spans="1:7">
      <c r="A11337" s="65"/>
      <c r="B11337" s="65"/>
      <c r="C11337" s="65"/>
      <c r="D11337" s="65"/>
      <c r="E11337" s="65"/>
      <c r="F11337" s="65"/>
      <c r="G11337" s="145"/>
    </row>
    <row r="11338" spans="1:7">
      <c r="A11338" s="65"/>
      <c r="B11338" s="65"/>
      <c r="C11338" s="65"/>
      <c r="D11338" s="65"/>
      <c r="E11338" s="65"/>
      <c r="F11338" s="65"/>
      <c r="G11338" s="145"/>
    </row>
    <row r="11339" spans="1:7">
      <c r="A11339" s="65"/>
      <c r="B11339" s="65"/>
      <c r="C11339" s="65"/>
      <c r="D11339" s="65"/>
      <c r="E11339" s="65"/>
      <c r="F11339" s="65"/>
      <c r="G11339" s="145"/>
    </row>
    <row r="11340" spans="1:7">
      <c r="A11340" s="65"/>
      <c r="B11340" s="65"/>
      <c r="C11340" s="65"/>
      <c r="D11340" s="65"/>
      <c r="E11340" s="65"/>
      <c r="F11340" s="65"/>
      <c r="G11340" s="145"/>
    </row>
    <row r="11341" spans="1:7">
      <c r="A11341" s="65"/>
      <c r="B11341" s="65"/>
      <c r="C11341" s="65"/>
      <c r="D11341" s="65"/>
      <c r="E11341" s="65"/>
      <c r="F11341" s="65"/>
      <c r="G11341" s="145"/>
    </row>
    <row r="11342" spans="1:7">
      <c r="A11342" s="65"/>
      <c r="B11342" s="65"/>
      <c r="C11342" s="65"/>
      <c r="D11342" s="65"/>
      <c r="E11342" s="65"/>
      <c r="F11342" s="65"/>
      <c r="G11342" s="145"/>
    </row>
    <row r="11343" spans="1:7">
      <c r="A11343" s="65"/>
      <c r="B11343" s="65"/>
      <c r="C11343" s="65"/>
      <c r="D11343" s="65"/>
      <c r="E11343" s="65"/>
      <c r="F11343" s="65"/>
      <c r="G11343" s="145"/>
    </row>
    <row r="11344" spans="1:7">
      <c r="A11344" s="65"/>
      <c r="B11344" s="65"/>
      <c r="C11344" s="65"/>
      <c r="D11344" s="65"/>
      <c r="E11344" s="65"/>
      <c r="F11344" s="65"/>
      <c r="G11344" s="145"/>
    </row>
    <row r="11345" spans="1:7">
      <c r="A11345" s="65"/>
      <c r="B11345" s="65"/>
      <c r="C11345" s="65"/>
      <c r="D11345" s="65"/>
      <c r="E11345" s="65"/>
      <c r="F11345" s="65"/>
      <c r="G11345" s="145"/>
    </row>
    <row r="11346" spans="1:7">
      <c r="A11346" s="65"/>
      <c r="B11346" s="65"/>
      <c r="C11346" s="65"/>
      <c r="D11346" s="65"/>
      <c r="E11346" s="65"/>
      <c r="F11346" s="65"/>
      <c r="G11346" s="145"/>
    </row>
    <row r="11347" spans="1:7">
      <c r="A11347" s="65"/>
      <c r="B11347" s="65"/>
      <c r="C11347" s="65"/>
      <c r="D11347" s="65"/>
      <c r="E11347" s="65"/>
      <c r="F11347" s="65"/>
      <c r="G11347" s="145"/>
    </row>
    <row r="11348" spans="1:7">
      <c r="A11348" s="65"/>
      <c r="B11348" s="65"/>
      <c r="C11348" s="65"/>
      <c r="D11348" s="65"/>
      <c r="E11348" s="65"/>
      <c r="F11348" s="65"/>
      <c r="G11348" s="145"/>
    </row>
    <row r="11349" spans="1:7">
      <c r="A11349" s="65"/>
      <c r="B11349" s="65"/>
      <c r="C11349" s="65"/>
      <c r="D11349" s="65"/>
      <c r="E11349" s="65"/>
      <c r="F11349" s="65"/>
      <c r="G11349" s="145"/>
    </row>
    <row r="11350" spans="1:7">
      <c r="A11350" s="65"/>
      <c r="B11350" s="65"/>
      <c r="C11350" s="65"/>
      <c r="D11350" s="65"/>
      <c r="E11350" s="65"/>
      <c r="F11350" s="65"/>
      <c r="G11350" s="145"/>
    </row>
    <row r="11351" spans="1:7">
      <c r="A11351" s="65"/>
      <c r="B11351" s="65"/>
      <c r="C11351" s="65"/>
      <c r="D11351" s="65"/>
      <c r="E11351" s="65"/>
      <c r="F11351" s="65"/>
      <c r="G11351" s="145"/>
    </row>
    <row r="11352" spans="1:7">
      <c r="A11352" s="65"/>
      <c r="B11352" s="65"/>
      <c r="C11352" s="65"/>
      <c r="D11352" s="65"/>
      <c r="E11352" s="65"/>
      <c r="F11352" s="65"/>
      <c r="G11352" s="145"/>
    </row>
    <row r="11353" spans="1:7">
      <c r="A11353" s="65"/>
      <c r="B11353" s="65"/>
      <c r="C11353" s="65"/>
      <c r="D11353" s="65"/>
      <c r="E11353" s="65"/>
      <c r="F11353" s="65"/>
      <c r="G11353" s="145"/>
    </row>
    <row r="11354" spans="1:7">
      <c r="A11354" s="65"/>
      <c r="B11354" s="65"/>
      <c r="C11354" s="65"/>
      <c r="D11354" s="65"/>
      <c r="E11354" s="65"/>
      <c r="F11354" s="65"/>
      <c r="G11354" s="145"/>
    </row>
    <row r="11355" spans="1:7">
      <c r="A11355" s="65"/>
      <c r="B11355" s="65"/>
      <c r="C11355" s="65"/>
      <c r="D11355" s="65"/>
      <c r="E11355" s="65"/>
      <c r="F11355" s="65"/>
      <c r="G11355" s="145"/>
    </row>
    <row r="11356" spans="1:7">
      <c r="A11356" s="65"/>
      <c r="B11356" s="65"/>
      <c r="C11356" s="65"/>
      <c r="D11356" s="65"/>
      <c r="E11356" s="65"/>
      <c r="F11356" s="65"/>
      <c r="G11356" s="145"/>
    </row>
    <row r="11357" spans="1:7">
      <c r="A11357" s="65"/>
      <c r="B11357" s="65"/>
      <c r="C11357" s="65"/>
      <c r="D11357" s="65"/>
      <c r="E11357" s="65"/>
      <c r="F11357" s="65"/>
      <c r="G11357" s="145"/>
    </row>
    <row r="11358" spans="1:7">
      <c r="A11358" s="65"/>
      <c r="B11358" s="65"/>
      <c r="C11358" s="65"/>
      <c r="D11358" s="65"/>
      <c r="E11358" s="65"/>
      <c r="F11358" s="65"/>
      <c r="G11358" s="145"/>
    </row>
    <row r="11359" spans="1:7">
      <c r="A11359" s="65"/>
      <c r="B11359" s="65"/>
      <c r="C11359" s="65"/>
      <c r="D11359" s="65"/>
      <c r="E11359" s="65"/>
      <c r="F11359" s="65"/>
      <c r="G11359" s="145"/>
    </row>
    <row r="11360" spans="1:7">
      <c r="A11360" s="65"/>
      <c r="B11360" s="65"/>
      <c r="C11360" s="65"/>
      <c r="D11360" s="65"/>
      <c r="E11360" s="65"/>
      <c r="F11360" s="65"/>
      <c r="G11360" s="145"/>
    </row>
    <row r="11361" spans="1:7">
      <c r="A11361" s="65"/>
      <c r="B11361" s="65"/>
      <c r="C11361" s="65"/>
      <c r="D11361" s="65"/>
      <c r="E11361" s="65"/>
      <c r="F11361" s="65"/>
      <c r="G11361" s="145"/>
    </row>
    <row r="11362" spans="1:7">
      <c r="A11362" s="65"/>
      <c r="B11362" s="65"/>
      <c r="C11362" s="65"/>
      <c r="D11362" s="65"/>
      <c r="E11362" s="65"/>
      <c r="F11362" s="65"/>
      <c r="G11362" s="145"/>
    </row>
    <row r="11363" spans="1:7">
      <c r="A11363" s="65"/>
      <c r="B11363" s="65"/>
      <c r="C11363" s="65"/>
      <c r="D11363" s="65"/>
      <c r="E11363" s="65"/>
      <c r="F11363" s="65"/>
      <c r="G11363" s="145"/>
    </row>
    <row r="11364" spans="1:7">
      <c r="A11364" s="65"/>
      <c r="B11364" s="65"/>
      <c r="C11364" s="65"/>
      <c r="D11364" s="65"/>
      <c r="E11364" s="65"/>
      <c r="F11364" s="65"/>
      <c r="G11364" s="145"/>
    </row>
    <row r="11365" spans="1:7">
      <c r="A11365" s="65"/>
      <c r="B11365" s="65"/>
      <c r="C11365" s="65"/>
      <c r="D11365" s="65"/>
      <c r="E11365" s="65"/>
      <c r="F11365" s="65"/>
      <c r="G11365" s="145"/>
    </row>
    <row r="11366" spans="1:7">
      <c r="A11366" s="65"/>
      <c r="B11366" s="65"/>
      <c r="C11366" s="65"/>
      <c r="D11366" s="65"/>
      <c r="E11366" s="65"/>
      <c r="F11366" s="65"/>
      <c r="G11366" s="145"/>
    </row>
    <row r="11367" spans="1:7">
      <c r="A11367" s="65"/>
      <c r="B11367" s="65"/>
      <c r="C11367" s="65"/>
      <c r="D11367" s="65"/>
      <c r="E11367" s="65"/>
      <c r="F11367" s="65"/>
      <c r="G11367" s="145"/>
    </row>
    <row r="11368" spans="1:7">
      <c r="A11368" s="65"/>
      <c r="B11368" s="65"/>
      <c r="C11368" s="65"/>
      <c r="D11368" s="65"/>
      <c r="E11368" s="65"/>
      <c r="F11368" s="65"/>
      <c r="G11368" s="145"/>
    </row>
    <row r="11369" spans="1:7">
      <c r="A11369" s="65"/>
      <c r="B11369" s="65"/>
      <c r="C11369" s="65"/>
      <c r="D11369" s="65"/>
      <c r="E11369" s="65"/>
      <c r="F11369" s="65"/>
      <c r="G11369" s="145"/>
    </row>
    <row r="11370" spans="1:7">
      <c r="A11370" s="65"/>
      <c r="B11370" s="65"/>
      <c r="C11370" s="65"/>
      <c r="D11370" s="65"/>
      <c r="E11370" s="65"/>
      <c r="F11370" s="65"/>
      <c r="G11370" s="145"/>
    </row>
    <row r="11371" spans="1:7">
      <c r="A11371" s="65"/>
      <c r="B11371" s="65"/>
      <c r="C11371" s="65"/>
      <c r="D11371" s="65"/>
      <c r="E11371" s="65"/>
      <c r="F11371" s="65"/>
      <c r="G11371" s="145"/>
    </row>
    <row r="11372" spans="1:7">
      <c r="A11372" s="65"/>
      <c r="B11372" s="65"/>
      <c r="C11372" s="65"/>
      <c r="D11372" s="65"/>
      <c r="E11372" s="65"/>
      <c r="F11372" s="65"/>
      <c r="G11372" s="145"/>
    </row>
    <row r="11373" spans="1:7">
      <c r="A11373" s="65"/>
      <c r="B11373" s="65"/>
      <c r="C11373" s="65"/>
      <c r="D11373" s="65"/>
      <c r="E11373" s="65"/>
      <c r="F11373" s="65"/>
      <c r="G11373" s="145"/>
    </row>
    <row r="11374" spans="1:7">
      <c r="A11374" s="65"/>
      <c r="B11374" s="65"/>
      <c r="C11374" s="65"/>
      <c r="D11374" s="65"/>
      <c r="E11374" s="65"/>
      <c r="F11374" s="65"/>
      <c r="G11374" s="145"/>
    </row>
    <row r="11375" spans="1:7">
      <c r="A11375" s="65"/>
      <c r="B11375" s="65"/>
      <c r="C11375" s="65"/>
      <c r="D11375" s="65"/>
      <c r="E11375" s="65"/>
      <c r="F11375" s="65"/>
      <c r="G11375" s="145"/>
    </row>
    <row r="11376" spans="1:7">
      <c r="A11376" s="65"/>
      <c r="B11376" s="65"/>
      <c r="C11376" s="65"/>
      <c r="D11376" s="65"/>
      <c r="E11376" s="65"/>
      <c r="F11376" s="65"/>
      <c r="G11376" s="145"/>
    </row>
    <row r="11377" spans="1:7">
      <c r="A11377" s="65"/>
      <c r="B11377" s="65"/>
      <c r="C11377" s="65"/>
      <c r="D11377" s="65"/>
      <c r="E11377" s="65"/>
      <c r="F11377" s="65"/>
      <c r="G11377" s="145"/>
    </row>
    <row r="11378" spans="1:7">
      <c r="A11378" s="65"/>
      <c r="B11378" s="65"/>
      <c r="C11378" s="65"/>
      <c r="D11378" s="65"/>
      <c r="E11378" s="65"/>
      <c r="F11378" s="65"/>
      <c r="G11378" s="145"/>
    </row>
    <row r="11379" spans="1:7">
      <c r="A11379" s="65"/>
      <c r="B11379" s="65"/>
      <c r="C11379" s="65"/>
      <c r="D11379" s="65"/>
      <c r="E11379" s="65"/>
      <c r="F11379" s="65"/>
      <c r="G11379" s="145"/>
    </row>
    <row r="11380" spans="1:7">
      <c r="A11380" s="65"/>
      <c r="B11380" s="65"/>
      <c r="C11380" s="65"/>
      <c r="D11380" s="65"/>
      <c r="E11380" s="65"/>
      <c r="F11380" s="65"/>
      <c r="G11380" s="145"/>
    </row>
    <row r="11381" spans="1:7">
      <c r="A11381" s="65"/>
      <c r="B11381" s="65"/>
      <c r="C11381" s="65"/>
      <c r="D11381" s="65"/>
      <c r="E11381" s="65"/>
      <c r="F11381" s="65"/>
      <c r="G11381" s="145"/>
    </row>
    <row r="11382" spans="1:7">
      <c r="A11382" s="65"/>
      <c r="B11382" s="65"/>
      <c r="C11382" s="65"/>
      <c r="D11382" s="65"/>
      <c r="E11382" s="65"/>
      <c r="F11382" s="65"/>
      <c r="G11382" s="145"/>
    </row>
    <row r="11383" spans="1:7">
      <c r="A11383" s="65"/>
      <c r="B11383" s="65"/>
      <c r="C11383" s="65"/>
      <c r="D11383" s="65"/>
      <c r="E11383" s="65"/>
      <c r="F11383" s="65"/>
      <c r="G11383" s="145"/>
    </row>
    <row r="11384" spans="1:7">
      <c r="A11384" s="65"/>
      <c r="B11384" s="65"/>
      <c r="C11384" s="65"/>
      <c r="D11384" s="65"/>
      <c r="E11384" s="65"/>
      <c r="F11384" s="65"/>
      <c r="G11384" s="145"/>
    </row>
    <row r="11385" spans="1:7">
      <c r="A11385" s="65"/>
      <c r="B11385" s="65"/>
      <c r="C11385" s="65"/>
      <c r="D11385" s="65"/>
      <c r="E11385" s="65"/>
      <c r="F11385" s="65"/>
      <c r="G11385" s="145"/>
    </row>
    <row r="11386" spans="1:7">
      <c r="A11386" s="65"/>
      <c r="B11386" s="65"/>
      <c r="C11386" s="65"/>
      <c r="D11386" s="65"/>
      <c r="E11386" s="65"/>
      <c r="F11386" s="65"/>
      <c r="G11386" s="145"/>
    </row>
    <row r="11387" spans="1:7">
      <c r="A11387" s="65"/>
      <c r="B11387" s="65"/>
      <c r="C11387" s="65"/>
      <c r="D11387" s="65"/>
      <c r="E11387" s="65"/>
      <c r="F11387" s="65"/>
      <c r="G11387" s="145"/>
    </row>
    <row r="11388" spans="1:7">
      <c r="A11388" s="65"/>
      <c r="B11388" s="65"/>
      <c r="C11388" s="65"/>
      <c r="D11388" s="65"/>
      <c r="E11388" s="65"/>
      <c r="F11388" s="65"/>
      <c r="G11388" s="145"/>
    </row>
    <row r="11389" spans="1:7">
      <c r="A11389" s="65"/>
      <c r="B11389" s="65"/>
      <c r="C11389" s="65"/>
      <c r="D11389" s="65"/>
      <c r="E11389" s="65"/>
      <c r="F11389" s="65"/>
      <c r="G11389" s="145"/>
    </row>
    <row r="11390" spans="1:7">
      <c r="A11390" s="65"/>
      <c r="B11390" s="65"/>
      <c r="C11390" s="65"/>
      <c r="D11390" s="65"/>
      <c r="E11390" s="65"/>
      <c r="F11390" s="65"/>
      <c r="G11390" s="145"/>
    </row>
    <row r="11391" spans="1:7">
      <c r="A11391" s="65"/>
      <c r="B11391" s="65"/>
      <c r="C11391" s="65"/>
      <c r="D11391" s="65"/>
      <c r="E11391" s="65"/>
      <c r="F11391" s="65"/>
      <c r="G11391" s="145"/>
    </row>
    <row r="11392" spans="1:7">
      <c r="A11392" s="65"/>
      <c r="B11392" s="65"/>
      <c r="C11392" s="65"/>
      <c r="D11392" s="65"/>
      <c r="E11392" s="65"/>
      <c r="F11392" s="65"/>
      <c r="G11392" s="145"/>
    </row>
    <row r="11393" spans="1:7">
      <c r="A11393" s="65"/>
      <c r="B11393" s="65"/>
      <c r="C11393" s="65"/>
      <c r="D11393" s="65"/>
      <c r="E11393" s="65"/>
      <c r="F11393" s="65"/>
      <c r="G11393" s="145"/>
    </row>
    <row r="11394" spans="1:7">
      <c r="A11394" s="65"/>
      <c r="B11394" s="65"/>
      <c r="C11394" s="65"/>
      <c r="D11394" s="65"/>
      <c r="E11394" s="65"/>
      <c r="F11394" s="65"/>
      <c r="G11394" s="145"/>
    </row>
    <row r="11395" spans="1:7">
      <c r="A11395" s="65"/>
      <c r="B11395" s="65"/>
      <c r="C11395" s="65"/>
      <c r="D11395" s="65"/>
      <c r="E11395" s="65"/>
      <c r="F11395" s="65"/>
      <c r="G11395" s="145"/>
    </row>
    <row r="11396" spans="1:7">
      <c r="A11396" s="65"/>
      <c r="B11396" s="65"/>
      <c r="C11396" s="65"/>
      <c r="D11396" s="65"/>
      <c r="E11396" s="65"/>
      <c r="F11396" s="65"/>
      <c r="G11396" s="145"/>
    </row>
    <row r="11397" spans="1:7">
      <c r="A11397" s="65"/>
      <c r="B11397" s="65"/>
      <c r="C11397" s="65"/>
      <c r="D11397" s="65"/>
      <c r="E11397" s="65"/>
      <c r="F11397" s="65"/>
      <c r="G11397" s="145"/>
    </row>
    <row r="11398" spans="1:7">
      <c r="A11398" s="65"/>
      <c r="B11398" s="65"/>
      <c r="C11398" s="65"/>
      <c r="D11398" s="65"/>
      <c r="E11398" s="65"/>
      <c r="F11398" s="65"/>
      <c r="G11398" s="145"/>
    </row>
    <row r="11399" spans="1:7">
      <c r="A11399" s="65"/>
      <c r="B11399" s="65"/>
      <c r="C11399" s="65"/>
      <c r="D11399" s="65"/>
      <c r="E11399" s="65"/>
      <c r="F11399" s="65"/>
      <c r="G11399" s="145"/>
    </row>
    <row r="11400" spans="1:7">
      <c r="A11400" s="65"/>
      <c r="B11400" s="65"/>
      <c r="C11400" s="65"/>
      <c r="D11400" s="65"/>
      <c r="E11400" s="65"/>
      <c r="F11400" s="65"/>
      <c r="G11400" s="145"/>
    </row>
    <row r="11401" spans="1:7">
      <c r="A11401" s="65"/>
      <c r="B11401" s="65"/>
      <c r="C11401" s="65"/>
      <c r="D11401" s="65"/>
      <c r="E11401" s="65"/>
      <c r="F11401" s="65"/>
      <c r="G11401" s="145"/>
    </row>
    <row r="11402" spans="1:7">
      <c r="A11402" s="65"/>
      <c r="B11402" s="65"/>
      <c r="C11402" s="65"/>
      <c r="D11402" s="65"/>
      <c r="E11402" s="65"/>
      <c r="F11402" s="65"/>
      <c r="G11402" s="145"/>
    </row>
    <row r="11403" spans="1:7">
      <c r="A11403" s="65"/>
      <c r="B11403" s="65"/>
      <c r="C11403" s="65"/>
      <c r="D11403" s="65"/>
      <c r="E11403" s="65"/>
      <c r="F11403" s="65"/>
      <c r="G11403" s="145"/>
    </row>
    <row r="11404" spans="1:7">
      <c r="A11404" s="65"/>
      <c r="B11404" s="65"/>
      <c r="C11404" s="65"/>
      <c r="D11404" s="65"/>
      <c r="E11404" s="65"/>
      <c r="F11404" s="65"/>
      <c r="G11404" s="145"/>
    </row>
    <row r="11405" spans="1:7">
      <c r="A11405" s="65"/>
      <c r="B11405" s="65"/>
      <c r="C11405" s="65"/>
      <c r="D11405" s="65"/>
      <c r="E11405" s="65"/>
      <c r="F11405" s="65"/>
      <c r="G11405" s="145"/>
    </row>
    <row r="11406" spans="1:7">
      <c r="A11406" s="65"/>
      <c r="B11406" s="65"/>
      <c r="C11406" s="65"/>
      <c r="D11406" s="65"/>
      <c r="E11406" s="65"/>
      <c r="F11406" s="65"/>
      <c r="G11406" s="145"/>
    </row>
    <row r="11407" spans="1:7">
      <c r="A11407" s="65"/>
      <c r="B11407" s="65"/>
      <c r="C11407" s="65"/>
      <c r="D11407" s="65"/>
      <c r="E11407" s="65"/>
      <c r="F11407" s="65"/>
      <c r="G11407" s="145"/>
    </row>
    <row r="11408" spans="1:7">
      <c r="A11408" s="65"/>
      <c r="B11408" s="65"/>
      <c r="C11408" s="65"/>
      <c r="D11408" s="65"/>
      <c r="E11408" s="65"/>
      <c r="F11408" s="65"/>
      <c r="G11408" s="145"/>
    </row>
    <row r="11409" spans="1:7">
      <c r="A11409" s="65"/>
      <c r="B11409" s="65"/>
      <c r="C11409" s="65"/>
      <c r="D11409" s="65"/>
      <c r="E11409" s="65"/>
      <c r="F11409" s="65"/>
      <c r="G11409" s="145"/>
    </row>
    <row r="11410" spans="1:7">
      <c r="A11410" s="65"/>
      <c r="B11410" s="65"/>
      <c r="C11410" s="65"/>
      <c r="D11410" s="65"/>
      <c r="E11410" s="65"/>
      <c r="F11410" s="65"/>
      <c r="G11410" s="145"/>
    </row>
    <row r="11411" spans="1:7">
      <c r="A11411" s="65"/>
      <c r="B11411" s="65"/>
      <c r="C11411" s="65"/>
      <c r="D11411" s="65"/>
      <c r="E11411" s="65"/>
      <c r="F11411" s="65"/>
      <c r="G11411" s="145"/>
    </row>
    <row r="11412" spans="1:7">
      <c r="A11412" s="65"/>
      <c r="B11412" s="65"/>
      <c r="C11412" s="65"/>
      <c r="D11412" s="65"/>
      <c r="E11412" s="65"/>
      <c r="F11412" s="65"/>
      <c r="G11412" s="145"/>
    </row>
    <row r="11413" spans="1:7">
      <c r="A11413" s="65"/>
      <c r="B11413" s="65"/>
      <c r="C11413" s="65"/>
      <c r="D11413" s="65"/>
      <c r="E11413" s="65"/>
      <c r="F11413" s="65"/>
      <c r="G11413" s="145"/>
    </row>
    <row r="11414" spans="1:7">
      <c r="A11414" s="65"/>
      <c r="B11414" s="65"/>
      <c r="C11414" s="65"/>
      <c r="D11414" s="65"/>
      <c r="E11414" s="65"/>
      <c r="F11414" s="65"/>
      <c r="G11414" s="145"/>
    </row>
    <row r="11415" spans="1:7">
      <c r="A11415" s="65"/>
      <c r="B11415" s="65"/>
      <c r="C11415" s="65"/>
      <c r="D11415" s="65"/>
      <c r="E11415" s="65"/>
      <c r="F11415" s="65"/>
      <c r="G11415" s="145"/>
    </row>
    <row r="11416" spans="1:7">
      <c r="A11416" s="65"/>
      <c r="B11416" s="65"/>
      <c r="C11416" s="65"/>
      <c r="D11416" s="65"/>
      <c r="E11416" s="65"/>
      <c r="F11416" s="65"/>
      <c r="G11416" s="145"/>
    </row>
    <row r="11417" spans="1:7">
      <c r="A11417" s="65"/>
      <c r="B11417" s="65"/>
      <c r="C11417" s="65"/>
      <c r="D11417" s="65"/>
      <c r="E11417" s="65"/>
      <c r="F11417" s="65"/>
      <c r="G11417" s="145"/>
    </row>
    <row r="11418" spans="1:7">
      <c r="A11418" s="65"/>
      <c r="B11418" s="65"/>
      <c r="C11418" s="65"/>
      <c r="D11418" s="65"/>
      <c r="E11418" s="65"/>
      <c r="F11418" s="65"/>
      <c r="G11418" s="145"/>
    </row>
    <row r="11419" spans="1:7">
      <c r="A11419" s="65"/>
      <c r="B11419" s="65"/>
      <c r="C11419" s="65"/>
      <c r="D11419" s="65"/>
      <c r="E11419" s="65"/>
      <c r="F11419" s="65"/>
      <c r="G11419" s="145"/>
    </row>
    <row r="11420" spans="1:7">
      <c r="A11420" s="65"/>
      <c r="B11420" s="65"/>
      <c r="C11420" s="65"/>
      <c r="D11420" s="65"/>
      <c r="E11420" s="65"/>
      <c r="F11420" s="65"/>
      <c r="G11420" s="145"/>
    </row>
    <row r="11421" spans="1:7">
      <c r="A11421" s="65"/>
      <c r="B11421" s="65"/>
      <c r="C11421" s="65"/>
      <c r="D11421" s="65"/>
      <c r="E11421" s="65"/>
      <c r="F11421" s="65"/>
      <c r="G11421" s="145"/>
    </row>
    <row r="11422" spans="1:7">
      <c r="A11422" s="65"/>
      <c r="B11422" s="65"/>
      <c r="C11422" s="65"/>
      <c r="D11422" s="65"/>
      <c r="E11422" s="65"/>
      <c r="F11422" s="65"/>
      <c r="G11422" s="145"/>
    </row>
    <row r="11423" spans="1:7">
      <c r="A11423" s="65"/>
      <c r="B11423" s="65"/>
      <c r="C11423" s="65"/>
      <c r="D11423" s="65"/>
      <c r="E11423" s="65"/>
      <c r="F11423" s="65"/>
      <c r="G11423" s="145"/>
    </row>
    <row r="11424" spans="1:7">
      <c r="A11424" s="65"/>
      <c r="B11424" s="65"/>
      <c r="C11424" s="65"/>
      <c r="D11424" s="65"/>
      <c r="E11424" s="65"/>
      <c r="F11424" s="65"/>
      <c r="G11424" s="145"/>
    </row>
    <row r="11425" spans="1:7">
      <c r="A11425" s="65"/>
      <c r="B11425" s="65"/>
      <c r="C11425" s="65"/>
      <c r="D11425" s="65"/>
      <c r="E11425" s="65"/>
      <c r="F11425" s="65"/>
      <c r="G11425" s="145"/>
    </row>
    <row r="11426" spans="1:7">
      <c r="A11426" s="65"/>
      <c r="B11426" s="65"/>
      <c r="C11426" s="65"/>
      <c r="D11426" s="65"/>
      <c r="E11426" s="65"/>
      <c r="F11426" s="65"/>
      <c r="G11426" s="145"/>
    </row>
    <row r="11427" spans="1:7">
      <c r="A11427" s="65"/>
      <c r="B11427" s="65"/>
      <c r="C11427" s="65"/>
      <c r="D11427" s="65"/>
      <c r="E11427" s="65"/>
      <c r="F11427" s="65"/>
      <c r="G11427" s="145"/>
    </row>
    <row r="11428" spans="1:7">
      <c r="A11428" s="65"/>
      <c r="B11428" s="65"/>
      <c r="C11428" s="65"/>
      <c r="D11428" s="65"/>
      <c r="E11428" s="65"/>
      <c r="F11428" s="65"/>
      <c r="G11428" s="145"/>
    </row>
    <row r="11429" spans="1:7">
      <c r="A11429" s="65"/>
      <c r="B11429" s="65"/>
      <c r="C11429" s="65"/>
      <c r="D11429" s="65"/>
      <c r="E11429" s="65"/>
      <c r="F11429" s="65"/>
      <c r="G11429" s="145"/>
    </row>
    <row r="11430" spans="1:7">
      <c r="A11430" s="65"/>
      <c r="B11430" s="65"/>
      <c r="C11430" s="65"/>
      <c r="D11430" s="65"/>
      <c r="E11430" s="65"/>
      <c r="F11430" s="65"/>
      <c r="G11430" s="145"/>
    </row>
    <row r="11431" spans="1:7">
      <c r="A11431" s="65"/>
      <c r="B11431" s="65"/>
      <c r="C11431" s="65"/>
      <c r="D11431" s="65"/>
      <c r="E11431" s="65"/>
      <c r="F11431" s="65"/>
      <c r="G11431" s="145"/>
    </row>
    <row r="11432" spans="1:7">
      <c r="A11432" s="65"/>
      <c r="B11432" s="65"/>
      <c r="C11432" s="65"/>
      <c r="D11432" s="65"/>
      <c r="E11432" s="65"/>
      <c r="F11432" s="65"/>
      <c r="G11432" s="145"/>
    </row>
    <row r="11433" spans="1:7">
      <c r="A11433" s="65"/>
      <c r="B11433" s="65"/>
      <c r="C11433" s="65"/>
      <c r="D11433" s="65"/>
      <c r="E11433" s="65"/>
      <c r="F11433" s="65"/>
      <c r="G11433" s="145"/>
    </row>
    <row r="11434" spans="1:7">
      <c r="A11434" s="65"/>
      <c r="B11434" s="65"/>
      <c r="C11434" s="65"/>
      <c r="D11434" s="65"/>
      <c r="E11434" s="65"/>
      <c r="F11434" s="65"/>
      <c r="G11434" s="145"/>
    </row>
    <row r="11435" spans="1:7">
      <c r="A11435" s="65"/>
      <c r="B11435" s="65"/>
      <c r="C11435" s="65"/>
      <c r="D11435" s="65"/>
      <c r="E11435" s="65"/>
      <c r="F11435" s="65"/>
      <c r="G11435" s="145"/>
    </row>
    <row r="11436" spans="1:7">
      <c r="A11436" s="65"/>
      <c r="B11436" s="65"/>
      <c r="C11436" s="65"/>
      <c r="D11436" s="65"/>
      <c r="E11436" s="65"/>
      <c r="F11436" s="65"/>
      <c r="G11436" s="145"/>
    </row>
    <row r="11437" spans="1:7">
      <c r="A11437" s="65"/>
      <c r="B11437" s="65"/>
      <c r="C11437" s="65"/>
      <c r="D11437" s="65"/>
      <c r="E11437" s="65"/>
      <c r="F11437" s="65"/>
      <c r="G11437" s="145"/>
    </row>
    <row r="11438" spans="1:7">
      <c r="A11438" s="65"/>
      <c r="B11438" s="65"/>
      <c r="C11438" s="65"/>
      <c r="D11438" s="65"/>
      <c r="E11438" s="65"/>
      <c r="F11438" s="65"/>
      <c r="G11438" s="145"/>
    </row>
    <row r="11439" spans="1:7">
      <c r="A11439" s="65"/>
      <c r="B11439" s="65"/>
      <c r="C11439" s="65"/>
      <c r="D11439" s="65"/>
      <c r="E11439" s="65"/>
      <c r="F11439" s="65"/>
      <c r="G11439" s="145"/>
    </row>
    <row r="11440" spans="1:7">
      <c r="A11440" s="65"/>
      <c r="B11440" s="65"/>
      <c r="C11440" s="65"/>
      <c r="D11440" s="65"/>
      <c r="E11440" s="65"/>
      <c r="F11440" s="65"/>
      <c r="G11440" s="145"/>
    </row>
    <row r="11441" spans="1:7">
      <c r="A11441" s="65"/>
      <c r="B11441" s="65"/>
      <c r="C11441" s="65"/>
      <c r="D11441" s="65"/>
      <c r="E11441" s="65"/>
      <c r="F11441" s="65"/>
      <c r="G11441" s="145"/>
    </row>
    <row r="11442" spans="1:7">
      <c r="A11442" s="65"/>
      <c r="B11442" s="65"/>
      <c r="C11442" s="65"/>
      <c r="D11442" s="65"/>
      <c r="E11442" s="65"/>
      <c r="F11442" s="65"/>
      <c r="G11442" s="145"/>
    </row>
    <row r="11443" spans="1:7">
      <c r="A11443" s="65"/>
      <c r="B11443" s="65"/>
      <c r="C11443" s="65"/>
      <c r="D11443" s="65"/>
      <c r="E11443" s="65"/>
      <c r="F11443" s="65"/>
      <c r="G11443" s="145"/>
    </row>
    <row r="11444" spans="1:7">
      <c r="A11444" s="65"/>
      <c r="B11444" s="65"/>
      <c r="C11444" s="65"/>
      <c r="D11444" s="65"/>
      <c r="E11444" s="65"/>
      <c r="F11444" s="65"/>
      <c r="G11444" s="145"/>
    </row>
    <row r="11445" spans="1:7">
      <c r="A11445" s="65"/>
      <c r="B11445" s="65"/>
      <c r="C11445" s="65"/>
      <c r="D11445" s="65"/>
      <c r="E11445" s="65"/>
      <c r="F11445" s="65"/>
      <c r="G11445" s="145"/>
    </row>
    <row r="11446" spans="1:7">
      <c r="A11446" s="65"/>
      <c r="B11446" s="65"/>
      <c r="C11446" s="65"/>
      <c r="D11446" s="65"/>
      <c r="E11446" s="65"/>
      <c r="F11446" s="65"/>
      <c r="G11446" s="145"/>
    </row>
    <row r="11447" spans="1:7">
      <c r="A11447" s="65"/>
      <c r="B11447" s="65"/>
      <c r="C11447" s="65"/>
      <c r="D11447" s="65"/>
      <c r="E11447" s="65"/>
      <c r="F11447" s="65"/>
      <c r="G11447" s="145"/>
    </row>
    <row r="11448" spans="1:7">
      <c r="A11448" s="65"/>
      <c r="B11448" s="65"/>
      <c r="C11448" s="65"/>
      <c r="D11448" s="65"/>
      <c r="E11448" s="65"/>
      <c r="F11448" s="65"/>
      <c r="G11448" s="145"/>
    </row>
    <row r="11449" spans="1:7">
      <c r="A11449" s="65"/>
      <c r="B11449" s="65"/>
      <c r="C11449" s="65"/>
      <c r="D11449" s="65"/>
      <c r="E11449" s="65"/>
      <c r="F11449" s="65"/>
      <c r="G11449" s="145"/>
    </row>
    <row r="11450" spans="1:7">
      <c r="A11450" s="65"/>
      <c r="B11450" s="65"/>
      <c r="C11450" s="65"/>
      <c r="D11450" s="65"/>
      <c r="E11450" s="65"/>
      <c r="F11450" s="65"/>
      <c r="G11450" s="145"/>
    </row>
    <row r="11451" spans="1:7">
      <c r="A11451" s="65"/>
      <c r="B11451" s="65"/>
      <c r="C11451" s="65"/>
      <c r="D11451" s="65"/>
      <c r="E11451" s="65"/>
      <c r="F11451" s="65"/>
      <c r="G11451" s="145"/>
    </row>
    <row r="11452" spans="1:7">
      <c r="A11452" s="65"/>
      <c r="B11452" s="65"/>
      <c r="C11452" s="65"/>
      <c r="D11452" s="65"/>
      <c r="E11452" s="65"/>
      <c r="F11452" s="65"/>
      <c r="G11452" s="145"/>
    </row>
    <row r="11453" spans="1:7">
      <c r="A11453" s="65"/>
      <c r="B11453" s="65"/>
      <c r="C11453" s="65"/>
      <c r="D11453" s="65"/>
      <c r="E11453" s="65"/>
      <c r="F11453" s="65"/>
      <c r="G11453" s="145"/>
    </row>
    <row r="11454" spans="1:7">
      <c r="A11454" s="65"/>
      <c r="B11454" s="65"/>
      <c r="C11454" s="65"/>
      <c r="D11454" s="65"/>
      <c r="E11454" s="65"/>
      <c r="F11454" s="65"/>
      <c r="G11454" s="145"/>
    </row>
    <row r="11455" spans="1:7">
      <c r="A11455" s="65"/>
      <c r="B11455" s="65"/>
      <c r="C11455" s="65"/>
      <c r="D11455" s="65"/>
      <c r="E11455" s="65"/>
      <c r="F11455" s="65"/>
      <c r="G11455" s="145"/>
    </row>
    <row r="11456" spans="1:7">
      <c r="A11456" s="65"/>
      <c r="B11456" s="65"/>
      <c r="C11456" s="65"/>
      <c r="D11456" s="65"/>
      <c r="E11456" s="65"/>
      <c r="F11456" s="65"/>
      <c r="G11456" s="145"/>
    </row>
    <row r="11457" spans="1:7">
      <c r="A11457" s="65"/>
      <c r="B11457" s="65"/>
      <c r="C11457" s="65"/>
      <c r="D11457" s="65"/>
      <c r="E11457" s="65"/>
      <c r="F11457" s="65"/>
      <c r="G11457" s="145"/>
    </row>
    <row r="11458" spans="1:7">
      <c r="A11458" s="65"/>
      <c r="B11458" s="65"/>
      <c r="C11458" s="65"/>
      <c r="D11458" s="65"/>
      <c r="E11458" s="65"/>
      <c r="F11458" s="65"/>
      <c r="G11458" s="145"/>
    </row>
    <row r="11459" spans="1:7">
      <c r="A11459" s="65"/>
      <c r="B11459" s="65"/>
      <c r="C11459" s="65"/>
      <c r="D11459" s="65"/>
      <c r="E11459" s="65"/>
      <c r="F11459" s="65"/>
      <c r="G11459" s="145"/>
    </row>
    <row r="11460" spans="1:7">
      <c r="A11460" s="65"/>
      <c r="B11460" s="65"/>
      <c r="C11460" s="65"/>
      <c r="D11460" s="65"/>
      <c r="E11460" s="65"/>
      <c r="F11460" s="65"/>
      <c r="G11460" s="145"/>
    </row>
    <row r="11461" spans="1:7">
      <c r="A11461" s="65"/>
      <c r="B11461" s="65"/>
      <c r="C11461" s="65"/>
      <c r="D11461" s="65"/>
      <c r="E11461" s="65"/>
      <c r="F11461" s="65"/>
      <c r="G11461" s="145"/>
    </row>
    <row r="11462" spans="1:7">
      <c r="A11462" s="65"/>
      <c r="B11462" s="65"/>
      <c r="C11462" s="65"/>
      <c r="D11462" s="65"/>
      <c r="E11462" s="65"/>
      <c r="F11462" s="65"/>
      <c r="G11462" s="145"/>
    </row>
    <row r="11463" spans="1:7">
      <c r="A11463" s="65"/>
      <c r="B11463" s="65"/>
      <c r="C11463" s="65"/>
      <c r="D11463" s="65"/>
      <c r="E11463" s="65"/>
      <c r="F11463" s="65"/>
      <c r="G11463" s="145"/>
    </row>
    <row r="11464" spans="1:7">
      <c r="A11464" s="65"/>
      <c r="B11464" s="65"/>
      <c r="C11464" s="65"/>
      <c r="D11464" s="65"/>
      <c r="E11464" s="65"/>
      <c r="F11464" s="65"/>
      <c r="G11464" s="145"/>
    </row>
    <row r="11465" spans="1:7">
      <c r="A11465" s="65"/>
      <c r="B11465" s="65"/>
      <c r="C11465" s="65"/>
      <c r="D11465" s="65"/>
      <c r="E11465" s="65"/>
      <c r="F11465" s="65"/>
      <c r="G11465" s="145"/>
    </row>
    <row r="11466" spans="1:7">
      <c r="A11466" s="65"/>
      <c r="B11466" s="65"/>
      <c r="C11466" s="65"/>
      <c r="D11466" s="65"/>
      <c r="E11466" s="65"/>
      <c r="F11466" s="65"/>
      <c r="G11466" s="145"/>
    </row>
    <row r="11467" spans="1:7">
      <c r="A11467" s="65"/>
      <c r="B11467" s="65"/>
      <c r="C11467" s="65"/>
      <c r="D11467" s="65"/>
      <c r="E11467" s="65"/>
      <c r="F11467" s="65"/>
      <c r="G11467" s="145"/>
    </row>
    <row r="11468" spans="1:7">
      <c r="A11468" s="65"/>
      <c r="B11468" s="65"/>
      <c r="C11468" s="65"/>
      <c r="D11468" s="65"/>
      <c r="E11468" s="65"/>
      <c r="F11468" s="65"/>
      <c r="G11468" s="145"/>
    </row>
    <row r="11469" spans="1:7">
      <c r="A11469" s="65"/>
      <c r="B11469" s="65"/>
      <c r="C11469" s="65"/>
      <c r="D11469" s="65"/>
      <c r="E11469" s="65"/>
      <c r="F11469" s="65"/>
      <c r="G11469" s="145"/>
    </row>
    <row r="11470" spans="1:7">
      <c r="A11470" s="65"/>
      <c r="B11470" s="65"/>
      <c r="C11470" s="65"/>
      <c r="D11470" s="65"/>
      <c r="E11470" s="65"/>
      <c r="F11470" s="65"/>
      <c r="G11470" s="145"/>
    </row>
    <row r="11471" spans="1:7">
      <c r="A11471" s="65"/>
      <c r="B11471" s="65"/>
      <c r="C11471" s="65"/>
      <c r="D11471" s="65"/>
      <c r="E11471" s="65"/>
      <c r="F11471" s="65"/>
      <c r="G11471" s="145"/>
    </row>
    <row r="11472" spans="1:7">
      <c r="A11472" s="65"/>
      <c r="B11472" s="65"/>
      <c r="C11472" s="65"/>
      <c r="D11472" s="65"/>
      <c r="E11472" s="65"/>
      <c r="F11472" s="65"/>
      <c r="G11472" s="145"/>
    </row>
    <row r="11473" spans="1:7">
      <c r="A11473" s="65"/>
      <c r="B11473" s="65"/>
      <c r="C11473" s="65"/>
      <c r="D11473" s="65"/>
      <c r="E11473" s="65"/>
      <c r="F11473" s="65"/>
      <c r="G11473" s="145"/>
    </row>
    <row r="11474" spans="1:7">
      <c r="A11474" s="65"/>
      <c r="B11474" s="65"/>
      <c r="C11474" s="65"/>
      <c r="D11474" s="65"/>
      <c r="E11474" s="65"/>
      <c r="F11474" s="65"/>
      <c r="G11474" s="145"/>
    </row>
    <row r="11475" spans="1:7">
      <c r="A11475" s="65"/>
      <c r="B11475" s="65"/>
      <c r="C11475" s="65"/>
      <c r="D11475" s="65"/>
      <c r="E11475" s="65"/>
      <c r="F11475" s="65"/>
      <c r="G11475" s="145"/>
    </row>
    <row r="11476" spans="1:7">
      <c r="A11476" s="65"/>
      <c r="B11476" s="65"/>
      <c r="C11476" s="65"/>
      <c r="D11476" s="65"/>
      <c r="E11476" s="65"/>
      <c r="F11476" s="65"/>
      <c r="G11476" s="145"/>
    </row>
    <row r="11477" spans="1:7">
      <c r="A11477" s="65"/>
      <c r="B11477" s="65"/>
      <c r="C11477" s="65"/>
      <c r="D11477" s="65"/>
      <c r="E11477" s="65"/>
      <c r="F11477" s="65"/>
      <c r="G11477" s="145"/>
    </row>
    <row r="11478" spans="1:7">
      <c r="A11478" s="65"/>
      <c r="B11478" s="65"/>
      <c r="C11478" s="65"/>
      <c r="D11478" s="65"/>
      <c r="E11478" s="65"/>
      <c r="F11478" s="65"/>
      <c r="G11478" s="145"/>
    </row>
    <row r="11479" spans="1:7">
      <c r="A11479" s="65"/>
      <c r="B11479" s="65"/>
      <c r="C11479" s="65"/>
      <c r="D11479" s="65"/>
      <c r="E11479" s="65"/>
      <c r="F11479" s="65"/>
      <c r="G11479" s="145"/>
    </row>
    <row r="11480" spans="1:7">
      <c r="A11480" s="65"/>
      <c r="B11480" s="65"/>
      <c r="C11480" s="65"/>
      <c r="D11480" s="65"/>
      <c r="E11480" s="65"/>
      <c r="F11480" s="65"/>
      <c r="G11480" s="145"/>
    </row>
    <row r="11481" spans="1:7">
      <c r="A11481" s="65"/>
      <c r="B11481" s="65"/>
      <c r="C11481" s="65"/>
      <c r="D11481" s="65"/>
      <c r="E11481" s="65"/>
      <c r="F11481" s="65"/>
      <c r="G11481" s="145"/>
    </row>
    <row r="11482" spans="1:7">
      <c r="A11482" s="65"/>
      <c r="B11482" s="65"/>
      <c r="C11482" s="65"/>
      <c r="D11482" s="65"/>
      <c r="E11482" s="65"/>
      <c r="F11482" s="65"/>
      <c r="G11482" s="145"/>
    </row>
    <row r="11483" spans="1:7">
      <c r="A11483" s="65"/>
      <c r="B11483" s="65"/>
      <c r="C11483" s="65"/>
      <c r="D11483" s="65"/>
      <c r="E11483" s="65"/>
      <c r="F11483" s="65"/>
      <c r="G11483" s="145"/>
    </row>
    <row r="11484" spans="1:7">
      <c r="A11484" s="65"/>
      <c r="B11484" s="65"/>
      <c r="C11484" s="65"/>
      <c r="D11484" s="65"/>
      <c r="E11484" s="65"/>
      <c r="F11484" s="65"/>
      <c r="G11484" s="145"/>
    </row>
    <row r="11485" spans="1:7">
      <c r="A11485" s="65"/>
      <c r="B11485" s="65"/>
      <c r="C11485" s="65"/>
      <c r="D11485" s="65"/>
      <c r="E11485" s="65"/>
      <c r="F11485" s="65"/>
      <c r="G11485" s="145"/>
    </row>
    <row r="11486" spans="1:7">
      <c r="A11486" s="65"/>
      <c r="B11486" s="65"/>
      <c r="C11486" s="65"/>
      <c r="D11486" s="65"/>
      <c r="E11486" s="65"/>
      <c r="F11486" s="65"/>
      <c r="G11486" s="145"/>
    </row>
    <row r="11487" spans="1:7">
      <c r="A11487" s="65"/>
      <c r="B11487" s="65"/>
      <c r="C11487" s="65"/>
      <c r="D11487" s="65"/>
      <c r="E11487" s="65"/>
      <c r="F11487" s="65"/>
      <c r="G11487" s="145"/>
    </row>
    <row r="11488" spans="1:7">
      <c r="A11488" s="65"/>
      <c r="B11488" s="65"/>
      <c r="C11488" s="65"/>
      <c r="D11488" s="65"/>
      <c r="E11488" s="65"/>
      <c r="F11488" s="65"/>
      <c r="G11488" s="145"/>
    </row>
    <row r="11489" spans="1:7">
      <c r="A11489" s="65"/>
      <c r="B11489" s="65"/>
      <c r="C11489" s="65"/>
      <c r="D11489" s="65"/>
      <c r="E11489" s="65"/>
      <c r="F11489" s="65"/>
      <c r="G11489" s="145"/>
    </row>
    <row r="11490" spans="1:7">
      <c r="A11490" s="65"/>
      <c r="B11490" s="65"/>
      <c r="C11490" s="65"/>
      <c r="D11490" s="65"/>
      <c r="E11490" s="65"/>
      <c r="F11490" s="65"/>
      <c r="G11490" s="145"/>
    </row>
    <row r="11491" spans="1:7">
      <c r="A11491" s="65"/>
      <c r="B11491" s="65"/>
      <c r="C11491" s="65"/>
      <c r="D11491" s="65"/>
      <c r="E11491" s="65"/>
      <c r="F11491" s="65"/>
      <c r="G11491" s="145"/>
    </row>
    <row r="11492" spans="1:7">
      <c r="A11492" s="65"/>
      <c r="B11492" s="65"/>
      <c r="C11492" s="65"/>
      <c r="D11492" s="65"/>
      <c r="E11492" s="65"/>
      <c r="F11492" s="65"/>
      <c r="G11492" s="145"/>
    </row>
    <row r="11493" spans="1:7">
      <c r="A11493" s="65"/>
      <c r="B11493" s="65"/>
      <c r="C11493" s="65"/>
      <c r="D11493" s="65"/>
      <c r="E11493" s="65"/>
      <c r="F11493" s="65"/>
      <c r="G11493" s="145"/>
    </row>
    <row r="11494" spans="1:7">
      <c r="A11494" s="65"/>
      <c r="B11494" s="65"/>
      <c r="C11494" s="65"/>
      <c r="D11494" s="65"/>
      <c r="E11494" s="65"/>
      <c r="F11494" s="65"/>
      <c r="G11494" s="145"/>
    </row>
    <row r="11495" spans="1:7">
      <c r="A11495" s="65"/>
      <c r="B11495" s="65"/>
      <c r="C11495" s="65"/>
      <c r="D11495" s="65"/>
      <c r="E11495" s="65"/>
      <c r="F11495" s="65"/>
      <c r="G11495" s="145"/>
    </row>
    <row r="11496" spans="1:7">
      <c r="A11496" s="65"/>
      <c r="B11496" s="65"/>
      <c r="C11496" s="65"/>
      <c r="D11496" s="65"/>
      <c r="E11496" s="65"/>
      <c r="F11496" s="65"/>
      <c r="G11496" s="145"/>
    </row>
    <row r="11497" spans="1:7">
      <c r="A11497" s="65"/>
      <c r="B11497" s="65"/>
      <c r="C11497" s="65"/>
      <c r="D11497" s="65"/>
      <c r="E11497" s="65"/>
      <c r="F11497" s="65"/>
      <c r="G11497" s="145"/>
    </row>
    <row r="11498" spans="1:7">
      <c r="A11498" s="65"/>
      <c r="B11498" s="65"/>
      <c r="C11498" s="65"/>
      <c r="D11498" s="65"/>
      <c r="E11498" s="65"/>
      <c r="F11498" s="65"/>
      <c r="G11498" s="145"/>
    </row>
    <row r="11499" spans="1:7">
      <c r="A11499" s="65"/>
      <c r="B11499" s="65"/>
      <c r="C11499" s="65"/>
      <c r="D11499" s="65"/>
      <c r="E11499" s="65"/>
      <c r="F11499" s="65"/>
      <c r="G11499" s="145"/>
    </row>
    <row r="11500" spans="1:7">
      <c r="A11500" s="65"/>
      <c r="B11500" s="65"/>
      <c r="C11500" s="65"/>
      <c r="D11500" s="65"/>
      <c r="E11500" s="65"/>
      <c r="F11500" s="65"/>
      <c r="G11500" s="145"/>
    </row>
    <row r="11501" spans="1:7">
      <c r="A11501" s="65"/>
      <c r="B11501" s="65"/>
      <c r="C11501" s="65"/>
      <c r="D11501" s="65"/>
      <c r="E11501" s="65"/>
      <c r="F11501" s="65"/>
      <c r="G11501" s="145"/>
    </row>
    <row r="11502" spans="1:7">
      <c r="A11502" s="65"/>
      <c r="B11502" s="65"/>
      <c r="C11502" s="65"/>
      <c r="D11502" s="65"/>
      <c r="E11502" s="65"/>
      <c r="F11502" s="65"/>
      <c r="G11502" s="145"/>
    </row>
    <row r="11503" spans="1:7">
      <c r="A11503" s="65"/>
      <c r="B11503" s="65"/>
      <c r="C11503" s="65"/>
      <c r="D11503" s="65"/>
      <c r="E11503" s="65"/>
      <c r="F11503" s="65"/>
      <c r="G11503" s="145"/>
    </row>
    <row r="11504" spans="1:7">
      <c r="A11504" s="65"/>
      <c r="B11504" s="65"/>
      <c r="C11504" s="65"/>
      <c r="D11504" s="65"/>
      <c r="E11504" s="65"/>
      <c r="F11504" s="65"/>
      <c r="G11504" s="145"/>
    </row>
    <row r="11505" spans="1:7">
      <c r="A11505" s="65"/>
      <c r="B11505" s="65"/>
      <c r="C11505" s="65"/>
      <c r="D11505" s="65"/>
      <c r="E11505" s="65"/>
      <c r="F11505" s="65"/>
      <c r="G11505" s="145"/>
    </row>
    <row r="11506" spans="1:7">
      <c r="A11506" s="65"/>
      <c r="B11506" s="65"/>
      <c r="C11506" s="65"/>
      <c r="D11506" s="65"/>
      <c r="E11506" s="65"/>
      <c r="F11506" s="65"/>
      <c r="G11506" s="145"/>
    </row>
    <row r="11507" spans="1:7">
      <c r="A11507" s="65"/>
      <c r="B11507" s="65"/>
      <c r="C11507" s="65"/>
      <c r="D11507" s="65"/>
      <c r="E11507" s="65"/>
      <c r="F11507" s="65"/>
      <c r="G11507" s="145"/>
    </row>
    <row r="11508" spans="1:7">
      <c r="A11508" s="65"/>
      <c r="B11508" s="65"/>
      <c r="C11508" s="65"/>
      <c r="D11508" s="65"/>
      <c r="E11508" s="65"/>
      <c r="F11508" s="65"/>
      <c r="G11508" s="145"/>
    </row>
    <row r="11509" spans="1:7">
      <c r="A11509" s="65"/>
      <c r="B11509" s="65"/>
      <c r="C11509" s="65"/>
      <c r="D11509" s="65"/>
      <c r="E11509" s="65"/>
      <c r="F11509" s="65"/>
      <c r="G11509" s="145"/>
    </row>
    <row r="11510" spans="1:7">
      <c r="A11510" s="65"/>
      <c r="B11510" s="65"/>
      <c r="C11510" s="65"/>
      <c r="D11510" s="65"/>
      <c r="E11510" s="65"/>
      <c r="F11510" s="65"/>
      <c r="G11510" s="145"/>
    </row>
    <row r="11511" spans="1:7">
      <c r="A11511" s="65"/>
      <c r="B11511" s="65"/>
      <c r="C11511" s="65"/>
      <c r="D11511" s="65"/>
      <c r="E11511" s="65"/>
      <c r="F11511" s="65"/>
      <c r="G11511" s="145"/>
    </row>
    <row r="11512" spans="1:7">
      <c r="A11512" s="65"/>
      <c r="B11512" s="65"/>
      <c r="C11512" s="65"/>
      <c r="D11512" s="65"/>
      <c r="E11512" s="65"/>
      <c r="F11512" s="65"/>
      <c r="G11512" s="145"/>
    </row>
    <row r="11513" spans="1:7">
      <c r="A11513" s="65"/>
      <c r="B11513" s="65"/>
      <c r="C11513" s="65"/>
      <c r="D11513" s="65"/>
      <c r="E11513" s="65"/>
      <c r="F11513" s="65"/>
      <c r="G11513" s="145"/>
    </row>
    <row r="11514" spans="1:7">
      <c r="A11514" s="65"/>
      <c r="B11514" s="65"/>
      <c r="C11514" s="65"/>
      <c r="D11514" s="65"/>
      <c r="E11514" s="65"/>
      <c r="F11514" s="65"/>
      <c r="G11514" s="145"/>
    </row>
    <row r="11515" spans="1:7">
      <c r="A11515" s="65"/>
      <c r="B11515" s="65"/>
      <c r="C11515" s="65"/>
      <c r="D11515" s="65"/>
      <c r="E11515" s="65"/>
      <c r="F11515" s="65"/>
      <c r="G11515" s="145"/>
    </row>
    <row r="11516" spans="1:7">
      <c r="A11516" s="65"/>
      <c r="B11516" s="65"/>
      <c r="C11516" s="65"/>
      <c r="D11516" s="65"/>
      <c r="E11516" s="65"/>
      <c r="F11516" s="65"/>
      <c r="G11516" s="145"/>
    </row>
    <row r="11517" spans="1:7">
      <c r="A11517" s="65"/>
      <c r="B11517" s="65"/>
      <c r="C11517" s="65"/>
      <c r="D11517" s="65"/>
      <c r="E11517" s="65"/>
      <c r="F11517" s="65"/>
      <c r="G11517" s="145"/>
    </row>
    <row r="11518" spans="1:7">
      <c r="A11518" s="65"/>
      <c r="B11518" s="65"/>
      <c r="C11518" s="65"/>
      <c r="D11518" s="65"/>
      <c r="E11518" s="65"/>
      <c r="F11518" s="65"/>
      <c r="G11518" s="145"/>
    </row>
    <row r="11519" spans="1:7">
      <c r="A11519" s="65"/>
      <c r="B11519" s="65"/>
      <c r="C11519" s="65"/>
      <c r="D11519" s="65"/>
      <c r="E11519" s="65"/>
      <c r="F11519" s="65"/>
      <c r="G11519" s="145"/>
    </row>
    <row r="11520" spans="1:7">
      <c r="A11520" s="65"/>
      <c r="B11520" s="65"/>
      <c r="C11520" s="65"/>
      <c r="D11520" s="65"/>
      <c r="E11520" s="65"/>
      <c r="F11520" s="65"/>
      <c r="G11520" s="145"/>
    </row>
    <row r="11521" spans="1:7">
      <c r="A11521" s="65"/>
      <c r="B11521" s="65"/>
      <c r="C11521" s="65"/>
      <c r="D11521" s="65"/>
      <c r="E11521" s="65"/>
      <c r="F11521" s="65"/>
      <c r="G11521" s="145"/>
    </row>
    <row r="11522" spans="1:7">
      <c r="A11522" s="65"/>
      <c r="B11522" s="65"/>
      <c r="C11522" s="65"/>
      <c r="D11522" s="65"/>
      <c r="E11522" s="65"/>
      <c r="F11522" s="65"/>
      <c r="G11522" s="145"/>
    </row>
    <row r="11523" spans="1:7">
      <c r="A11523" s="65"/>
      <c r="B11523" s="65"/>
      <c r="C11523" s="65"/>
      <c r="D11523" s="65"/>
      <c r="E11523" s="65"/>
      <c r="F11523" s="65"/>
      <c r="G11523" s="145"/>
    </row>
    <row r="11524" spans="1:7">
      <c r="A11524" s="65"/>
      <c r="B11524" s="65"/>
      <c r="C11524" s="65"/>
      <c r="D11524" s="65"/>
      <c r="E11524" s="65"/>
      <c r="F11524" s="65"/>
      <c r="G11524" s="145"/>
    </row>
    <row r="11525" spans="1:7">
      <c r="A11525" s="65"/>
      <c r="B11525" s="65"/>
      <c r="C11525" s="65"/>
      <c r="D11525" s="65"/>
      <c r="E11525" s="65"/>
      <c r="F11525" s="65"/>
      <c r="G11525" s="145"/>
    </row>
    <row r="11526" spans="1:7">
      <c r="A11526" s="65"/>
      <c r="B11526" s="65"/>
      <c r="C11526" s="65"/>
      <c r="D11526" s="65"/>
      <c r="E11526" s="65"/>
      <c r="F11526" s="65"/>
      <c r="G11526" s="145"/>
    </row>
    <row r="11527" spans="1:7">
      <c r="A11527" s="65"/>
      <c r="B11527" s="65"/>
      <c r="C11527" s="65"/>
      <c r="D11527" s="65"/>
      <c r="E11527" s="65"/>
      <c r="F11527" s="65"/>
      <c r="G11527" s="145"/>
    </row>
    <row r="11528" spans="1:7">
      <c r="A11528" s="65"/>
      <c r="B11528" s="65"/>
      <c r="C11528" s="65"/>
      <c r="D11528" s="65"/>
      <c r="E11528" s="65"/>
      <c r="F11528" s="65"/>
      <c r="G11528" s="145"/>
    </row>
    <row r="11529" spans="1:7">
      <c r="A11529" s="65"/>
      <c r="B11529" s="65"/>
      <c r="C11529" s="65"/>
      <c r="D11529" s="65"/>
      <c r="E11529" s="65"/>
      <c r="F11529" s="65"/>
      <c r="G11529" s="145"/>
    </row>
    <row r="11530" spans="1:7">
      <c r="A11530" s="65"/>
      <c r="B11530" s="65"/>
      <c r="C11530" s="65"/>
      <c r="D11530" s="65"/>
      <c r="E11530" s="65"/>
      <c r="F11530" s="65"/>
      <c r="G11530" s="145"/>
    </row>
    <row r="11531" spans="1:7">
      <c r="A11531" s="65"/>
      <c r="B11531" s="65"/>
      <c r="C11531" s="65"/>
      <c r="D11531" s="65"/>
      <c r="E11531" s="65"/>
      <c r="F11531" s="65"/>
      <c r="G11531" s="145"/>
    </row>
    <row r="11532" spans="1:7">
      <c r="A11532" s="65"/>
      <c r="B11532" s="65"/>
      <c r="C11532" s="65"/>
      <c r="D11532" s="65"/>
      <c r="E11532" s="65"/>
      <c r="F11532" s="65"/>
      <c r="G11532" s="145"/>
    </row>
    <row r="11533" spans="1:7">
      <c r="A11533" s="65"/>
      <c r="B11533" s="65"/>
      <c r="C11533" s="65"/>
      <c r="D11533" s="65"/>
      <c r="E11533" s="65"/>
      <c r="F11533" s="65"/>
      <c r="G11533" s="145"/>
    </row>
    <row r="11534" spans="1:7">
      <c r="A11534" s="65"/>
      <c r="B11534" s="65"/>
      <c r="C11534" s="65"/>
      <c r="D11534" s="65"/>
      <c r="E11534" s="65"/>
      <c r="F11534" s="65"/>
      <c r="G11534" s="145"/>
    </row>
    <row r="11535" spans="1:7">
      <c r="A11535" s="65"/>
      <c r="B11535" s="65"/>
      <c r="C11535" s="65"/>
      <c r="D11535" s="65"/>
      <c r="E11535" s="65"/>
      <c r="F11535" s="65"/>
      <c r="G11535" s="145"/>
    </row>
    <row r="11536" spans="1:7">
      <c r="A11536" s="65"/>
      <c r="B11536" s="65"/>
      <c r="C11536" s="65"/>
      <c r="D11536" s="65"/>
      <c r="E11536" s="65"/>
      <c r="F11536" s="65"/>
      <c r="G11536" s="145"/>
    </row>
    <row r="11537" spans="1:7">
      <c r="A11537" s="65"/>
      <c r="B11537" s="65"/>
      <c r="C11537" s="65"/>
      <c r="D11537" s="65"/>
      <c r="E11537" s="65"/>
      <c r="F11537" s="65"/>
      <c r="G11537" s="145"/>
    </row>
    <row r="11538" spans="1:7">
      <c r="A11538" s="65"/>
      <c r="B11538" s="65"/>
      <c r="C11538" s="65"/>
      <c r="D11538" s="65"/>
      <c r="E11538" s="65"/>
      <c r="F11538" s="65"/>
      <c r="G11538" s="145"/>
    </row>
    <row r="11539" spans="1:7">
      <c r="A11539" s="65"/>
      <c r="B11539" s="65"/>
      <c r="C11539" s="65"/>
      <c r="D11539" s="65"/>
      <c r="E11539" s="65"/>
      <c r="F11539" s="65"/>
      <c r="G11539" s="145"/>
    </row>
    <row r="11540" spans="1:7">
      <c r="A11540" s="65"/>
      <c r="B11540" s="65"/>
      <c r="C11540" s="65"/>
      <c r="D11540" s="65"/>
      <c r="E11540" s="65"/>
      <c r="F11540" s="65"/>
      <c r="G11540" s="145"/>
    </row>
    <row r="11541" spans="1:7">
      <c r="A11541" s="65"/>
      <c r="B11541" s="65"/>
      <c r="C11541" s="65"/>
      <c r="D11541" s="65"/>
      <c r="E11541" s="65"/>
      <c r="F11541" s="65"/>
      <c r="G11541" s="145"/>
    </row>
    <row r="11542" spans="1:7">
      <c r="A11542" s="65"/>
      <c r="B11542" s="65"/>
      <c r="C11542" s="65"/>
      <c r="D11542" s="65"/>
      <c r="E11542" s="65"/>
      <c r="F11542" s="65"/>
      <c r="G11542" s="145"/>
    </row>
    <row r="11543" spans="1:7">
      <c r="A11543" s="65"/>
      <c r="B11543" s="65"/>
      <c r="C11543" s="65"/>
      <c r="D11543" s="65"/>
      <c r="E11543" s="65"/>
      <c r="F11543" s="65"/>
      <c r="G11543" s="145"/>
    </row>
    <row r="11544" spans="1:7">
      <c r="A11544" s="65"/>
      <c r="B11544" s="65"/>
      <c r="C11544" s="65"/>
      <c r="D11544" s="65"/>
      <c r="E11544" s="65"/>
      <c r="F11544" s="65"/>
      <c r="G11544" s="145"/>
    </row>
    <row r="11545" spans="1:7">
      <c r="A11545" s="65"/>
      <c r="B11545" s="65"/>
      <c r="C11545" s="65"/>
      <c r="D11545" s="65"/>
      <c r="E11545" s="65"/>
      <c r="F11545" s="65"/>
      <c r="G11545" s="145"/>
    </row>
    <row r="11546" spans="1:7">
      <c r="A11546" s="65"/>
      <c r="B11546" s="65"/>
      <c r="C11546" s="65"/>
      <c r="D11546" s="65"/>
      <c r="E11546" s="65"/>
      <c r="F11546" s="65"/>
      <c r="G11546" s="145"/>
    </row>
    <row r="11547" spans="1:7">
      <c r="A11547" s="65"/>
      <c r="B11547" s="65"/>
      <c r="C11547" s="65"/>
      <c r="D11547" s="65"/>
      <c r="E11547" s="65"/>
      <c r="F11547" s="65"/>
      <c r="G11547" s="145"/>
    </row>
    <row r="11548" spans="1:7">
      <c r="A11548" s="65"/>
      <c r="B11548" s="65"/>
      <c r="C11548" s="65"/>
      <c r="D11548" s="65"/>
      <c r="E11548" s="65"/>
      <c r="F11548" s="65"/>
      <c r="G11548" s="145"/>
    </row>
    <row r="11549" spans="1:7">
      <c r="A11549" s="65"/>
      <c r="B11549" s="65"/>
      <c r="C11549" s="65"/>
      <c r="D11549" s="65"/>
      <c r="E11549" s="65"/>
      <c r="F11549" s="65"/>
      <c r="G11549" s="145"/>
    </row>
    <row r="11550" spans="1:7">
      <c r="A11550" s="65"/>
      <c r="B11550" s="65"/>
      <c r="C11550" s="65"/>
      <c r="D11550" s="65"/>
      <c r="E11550" s="65"/>
      <c r="F11550" s="65"/>
      <c r="G11550" s="145"/>
    </row>
    <row r="11551" spans="1:7">
      <c r="A11551" s="65"/>
      <c r="B11551" s="65"/>
      <c r="C11551" s="65"/>
      <c r="D11551" s="65"/>
      <c r="E11551" s="65"/>
      <c r="F11551" s="65"/>
      <c r="G11551" s="145"/>
    </row>
    <row r="11552" spans="1:7">
      <c r="A11552" s="65"/>
      <c r="B11552" s="65"/>
      <c r="C11552" s="65"/>
      <c r="D11552" s="65"/>
      <c r="E11552" s="65"/>
      <c r="F11552" s="65"/>
      <c r="G11552" s="145"/>
    </row>
    <row r="11553" spans="1:7">
      <c r="A11553" s="65"/>
      <c r="B11553" s="65"/>
      <c r="C11553" s="65"/>
      <c r="D11553" s="65"/>
      <c r="E11553" s="65"/>
      <c r="F11553" s="65"/>
      <c r="G11553" s="145"/>
    </row>
    <row r="11554" spans="1:7">
      <c r="A11554" s="65"/>
      <c r="B11554" s="65"/>
      <c r="C11554" s="65"/>
      <c r="D11554" s="65"/>
      <c r="E11554" s="65"/>
      <c r="F11554" s="65"/>
      <c r="G11554" s="145"/>
    </row>
    <row r="11555" spans="1:7">
      <c r="A11555" s="65"/>
      <c r="B11555" s="65"/>
      <c r="C11555" s="65"/>
      <c r="D11555" s="65"/>
      <c r="E11555" s="65"/>
      <c r="F11555" s="65"/>
      <c r="G11555" s="145"/>
    </row>
    <row r="11556" spans="1:7">
      <c r="A11556" s="65"/>
      <c r="B11556" s="65"/>
      <c r="C11556" s="65"/>
      <c r="D11556" s="65"/>
      <c r="E11556" s="65"/>
      <c r="F11556" s="65"/>
      <c r="G11556" s="145"/>
    </row>
    <row r="11557" spans="1:7">
      <c r="A11557" s="65"/>
      <c r="B11557" s="65"/>
      <c r="C11557" s="65"/>
      <c r="D11557" s="65"/>
      <c r="E11557" s="65"/>
      <c r="F11557" s="65"/>
      <c r="G11557" s="145"/>
    </row>
    <row r="11558" spans="1:7">
      <c r="A11558" s="65"/>
      <c r="B11558" s="65"/>
      <c r="C11558" s="65"/>
      <c r="D11558" s="65"/>
      <c r="E11558" s="65"/>
      <c r="F11558" s="65"/>
      <c r="G11558" s="145"/>
    </row>
    <row r="11559" spans="1:7">
      <c r="A11559" s="65"/>
      <c r="B11559" s="65"/>
      <c r="C11559" s="65"/>
      <c r="D11559" s="65"/>
      <c r="E11559" s="65"/>
      <c r="F11559" s="65"/>
      <c r="G11559" s="145"/>
    </row>
    <row r="11560" spans="1:7">
      <c r="A11560" s="65"/>
      <c r="B11560" s="65"/>
      <c r="C11560" s="65"/>
      <c r="D11560" s="65"/>
      <c r="E11560" s="65"/>
      <c r="F11560" s="65"/>
      <c r="G11560" s="145"/>
    </row>
    <row r="11561" spans="1:7">
      <c r="A11561" s="65"/>
      <c r="B11561" s="65"/>
      <c r="C11561" s="65"/>
      <c r="D11561" s="65"/>
      <c r="E11561" s="65"/>
      <c r="F11561" s="65"/>
      <c r="G11561" s="145"/>
    </row>
    <row r="11562" spans="1:7">
      <c r="A11562" s="65"/>
      <c r="B11562" s="65"/>
      <c r="C11562" s="65"/>
      <c r="D11562" s="65"/>
      <c r="E11562" s="65"/>
      <c r="F11562" s="65"/>
      <c r="G11562" s="145"/>
    </row>
    <row r="11563" spans="1:7">
      <c r="A11563" s="65"/>
      <c r="B11563" s="65"/>
      <c r="C11563" s="65"/>
      <c r="D11563" s="65"/>
      <c r="E11563" s="65"/>
      <c r="F11563" s="65"/>
      <c r="G11563" s="145"/>
    </row>
    <row r="11564" spans="1:7">
      <c r="A11564" s="65"/>
      <c r="B11564" s="65"/>
      <c r="C11564" s="65"/>
      <c r="D11564" s="65"/>
      <c r="E11564" s="65"/>
      <c r="F11564" s="65"/>
      <c r="G11564" s="145"/>
    </row>
    <row r="11565" spans="1:7">
      <c r="A11565" s="65"/>
      <c r="B11565" s="65"/>
      <c r="C11565" s="65"/>
      <c r="D11565" s="65"/>
      <c r="E11565" s="65"/>
      <c r="F11565" s="65"/>
      <c r="G11565" s="145"/>
    </row>
    <row r="11566" spans="1:7">
      <c r="A11566" s="65"/>
      <c r="B11566" s="65"/>
      <c r="C11566" s="65"/>
      <c r="D11566" s="65"/>
      <c r="E11566" s="65"/>
      <c r="F11566" s="65"/>
      <c r="G11566" s="145"/>
    </row>
    <row r="11567" spans="1:7">
      <c r="A11567" s="65"/>
      <c r="B11567" s="65"/>
      <c r="C11567" s="65"/>
      <c r="D11567" s="65"/>
      <c r="E11567" s="65"/>
      <c r="F11567" s="65"/>
      <c r="G11567" s="145"/>
    </row>
    <row r="11568" spans="1:7">
      <c r="A11568" s="65"/>
      <c r="B11568" s="65"/>
      <c r="C11568" s="65"/>
      <c r="D11568" s="65"/>
      <c r="E11568" s="65"/>
      <c r="F11568" s="65"/>
      <c r="G11568" s="145"/>
    </row>
    <row r="11569" spans="1:7">
      <c r="A11569" s="65"/>
      <c r="B11569" s="65"/>
      <c r="C11569" s="65"/>
      <c r="D11569" s="65"/>
      <c r="E11569" s="65"/>
      <c r="F11569" s="65"/>
      <c r="G11569" s="145"/>
    </row>
    <row r="11570" spans="1:7">
      <c r="A11570" s="65"/>
      <c r="B11570" s="65"/>
      <c r="C11570" s="65"/>
      <c r="D11570" s="65"/>
      <c r="E11570" s="65"/>
      <c r="F11570" s="65"/>
      <c r="G11570" s="145"/>
    </row>
    <row r="11571" spans="1:7">
      <c r="A11571" s="65"/>
      <c r="B11571" s="65"/>
      <c r="C11571" s="65"/>
      <c r="D11571" s="65"/>
      <c r="E11571" s="65"/>
      <c r="F11571" s="65"/>
      <c r="G11571" s="145"/>
    </row>
    <row r="11572" spans="1:7">
      <c r="A11572" s="65"/>
      <c r="B11572" s="65"/>
      <c r="C11572" s="65"/>
      <c r="D11572" s="65"/>
      <c r="E11572" s="65"/>
      <c r="F11572" s="65"/>
      <c r="G11572" s="145"/>
    </row>
    <row r="11573" spans="1:7">
      <c r="A11573" s="65"/>
      <c r="B11573" s="65"/>
      <c r="C11573" s="65"/>
      <c r="D11573" s="65"/>
      <c r="E11573" s="65"/>
      <c r="F11573" s="65"/>
      <c r="G11573" s="145"/>
    </row>
    <row r="11574" spans="1:7">
      <c r="A11574" s="65"/>
      <c r="B11574" s="65"/>
      <c r="C11574" s="65"/>
      <c r="D11574" s="65"/>
      <c r="E11574" s="65"/>
      <c r="F11574" s="65"/>
      <c r="G11574" s="145"/>
    </row>
    <row r="11575" spans="1:7">
      <c r="A11575" s="65"/>
      <c r="B11575" s="65"/>
      <c r="C11575" s="65"/>
      <c r="D11575" s="65"/>
      <c r="E11575" s="65"/>
      <c r="F11575" s="65"/>
      <c r="G11575" s="145"/>
    </row>
    <row r="11576" spans="1:7">
      <c r="A11576" s="65"/>
      <c r="B11576" s="65"/>
      <c r="C11576" s="65"/>
      <c r="D11576" s="65"/>
      <c r="E11576" s="65"/>
      <c r="F11576" s="65"/>
      <c r="G11576" s="145"/>
    </row>
    <row r="11577" spans="1:7">
      <c r="A11577" s="65"/>
      <c r="B11577" s="65"/>
      <c r="C11577" s="65"/>
      <c r="D11577" s="65"/>
      <c r="E11577" s="65"/>
      <c r="F11577" s="65"/>
      <c r="G11577" s="145"/>
    </row>
    <row r="11578" spans="1:7">
      <c r="A11578" s="65"/>
      <c r="B11578" s="65"/>
      <c r="C11578" s="65"/>
      <c r="D11578" s="65"/>
      <c r="E11578" s="65"/>
      <c r="F11578" s="65"/>
      <c r="G11578" s="145"/>
    </row>
    <row r="11579" spans="1:7">
      <c r="A11579" s="65"/>
      <c r="B11579" s="65"/>
      <c r="C11579" s="65"/>
      <c r="D11579" s="65"/>
      <c r="E11579" s="65"/>
      <c r="F11579" s="65"/>
      <c r="G11579" s="145"/>
    </row>
    <row r="11580" spans="1:7">
      <c r="A11580" s="65"/>
      <c r="B11580" s="65"/>
      <c r="C11580" s="65"/>
      <c r="D11580" s="65"/>
      <c r="E11580" s="65"/>
      <c r="F11580" s="65"/>
      <c r="G11580" s="145"/>
    </row>
    <row r="11581" spans="1:7">
      <c r="A11581" s="65"/>
      <c r="B11581" s="65"/>
      <c r="C11581" s="65"/>
      <c r="D11581" s="65"/>
      <c r="E11581" s="65"/>
      <c r="F11581" s="65"/>
      <c r="G11581" s="145"/>
    </row>
    <row r="11582" spans="1:7">
      <c r="A11582" s="65"/>
      <c r="B11582" s="65"/>
      <c r="C11582" s="65"/>
      <c r="D11582" s="65"/>
      <c r="E11582" s="65"/>
      <c r="F11582" s="65"/>
      <c r="G11582" s="145"/>
    </row>
    <row r="11583" spans="1:7">
      <c r="A11583" s="65"/>
      <c r="B11583" s="65"/>
      <c r="C11583" s="65"/>
      <c r="D11583" s="65"/>
      <c r="E11583" s="65"/>
      <c r="F11583" s="65"/>
      <c r="G11583" s="145"/>
    </row>
    <row r="11584" spans="1:7">
      <c r="A11584" s="65"/>
      <c r="B11584" s="65"/>
      <c r="C11584" s="65"/>
      <c r="D11584" s="65"/>
      <c r="E11584" s="65"/>
      <c r="F11584" s="65"/>
      <c r="G11584" s="145"/>
    </row>
    <row r="11585" spans="1:7">
      <c r="A11585" s="65"/>
      <c r="B11585" s="65"/>
      <c r="C11585" s="65"/>
      <c r="D11585" s="65"/>
      <c r="E11585" s="65"/>
      <c r="F11585" s="65"/>
      <c r="G11585" s="145"/>
    </row>
    <row r="11586" spans="1:7">
      <c r="A11586" s="65"/>
      <c r="B11586" s="65"/>
      <c r="C11586" s="65"/>
      <c r="D11586" s="65"/>
      <c r="E11586" s="65"/>
      <c r="F11586" s="65"/>
      <c r="G11586" s="145"/>
    </row>
    <row r="11587" spans="1:7">
      <c r="A11587" s="65"/>
      <c r="B11587" s="65"/>
      <c r="C11587" s="65"/>
      <c r="D11587" s="65"/>
      <c r="E11587" s="65"/>
      <c r="F11587" s="65"/>
      <c r="G11587" s="145"/>
    </row>
    <row r="11588" spans="1:7">
      <c r="A11588" s="65"/>
      <c r="B11588" s="65"/>
      <c r="C11588" s="65"/>
      <c r="D11588" s="65"/>
      <c r="E11588" s="65"/>
      <c r="F11588" s="65"/>
      <c r="G11588" s="145"/>
    </row>
    <row r="11589" spans="1:7">
      <c r="A11589" s="65"/>
      <c r="B11589" s="65"/>
      <c r="C11589" s="65"/>
      <c r="D11589" s="65"/>
      <c r="E11589" s="65"/>
      <c r="F11589" s="65"/>
      <c r="G11589" s="145"/>
    </row>
    <row r="11590" spans="1:7">
      <c r="A11590" s="65"/>
      <c r="B11590" s="65"/>
      <c r="C11590" s="65"/>
      <c r="D11590" s="65"/>
      <c r="E11590" s="65"/>
      <c r="F11590" s="65"/>
      <c r="G11590" s="145"/>
    </row>
    <row r="11591" spans="1:7">
      <c r="A11591" s="65"/>
      <c r="B11591" s="65"/>
      <c r="C11591" s="65"/>
      <c r="D11591" s="65"/>
      <c r="E11591" s="65"/>
      <c r="F11591" s="65"/>
      <c r="G11591" s="145"/>
    </row>
    <row r="11592" spans="1:7">
      <c r="A11592" s="65"/>
      <c r="B11592" s="65"/>
      <c r="C11592" s="65"/>
      <c r="D11592" s="65"/>
      <c r="E11592" s="65"/>
      <c r="F11592" s="65"/>
      <c r="G11592" s="145"/>
    </row>
    <row r="11593" spans="1:7">
      <c r="A11593" s="65"/>
      <c r="B11593" s="65"/>
      <c r="C11593" s="65"/>
      <c r="D11593" s="65"/>
      <c r="E11593" s="65"/>
      <c r="F11593" s="65"/>
      <c r="G11593" s="145"/>
    </row>
    <row r="11594" spans="1:7">
      <c r="A11594" s="65"/>
      <c r="B11594" s="65"/>
      <c r="C11594" s="65"/>
      <c r="D11594" s="65"/>
      <c r="E11594" s="65"/>
      <c r="F11594" s="65"/>
      <c r="G11594" s="145"/>
    </row>
    <row r="11595" spans="1:7">
      <c r="A11595" s="65"/>
      <c r="B11595" s="65"/>
      <c r="C11595" s="65"/>
      <c r="D11595" s="65"/>
      <c r="E11595" s="65"/>
      <c r="F11595" s="65"/>
      <c r="G11595" s="145"/>
    </row>
    <row r="11596" spans="1:7">
      <c r="A11596" s="65"/>
      <c r="B11596" s="65"/>
      <c r="C11596" s="65"/>
      <c r="D11596" s="65"/>
      <c r="E11596" s="65"/>
      <c r="F11596" s="65"/>
      <c r="G11596" s="145"/>
    </row>
    <row r="11597" spans="1:7">
      <c r="A11597" s="65"/>
      <c r="B11597" s="65"/>
      <c r="C11597" s="65"/>
      <c r="D11597" s="65"/>
      <c r="E11597" s="65"/>
      <c r="F11597" s="65"/>
      <c r="G11597" s="145"/>
    </row>
    <row r="11598" spans="1:7">
      <c r="A11598" s="65"/>
      <c r="B11598" s="65"/>
      <c r="C11598" s="65"/>
      <c r="D11598" s="65"/>
      <c r="E11598" s="65"/>
      <c r="F11598" s="65"/>
      <c r="G11598" s="145"/>
    </row>
    <row r="11599" spans="1:7">
      <c r="A11599" s="65"/>
      <c r="B11599" s="65"/>
      <c r="C11599" s="65"/>
      <c r="D11599" s="65"/>
      <c r="E11599" s="65"/>
      <c r="F11599" s="65"/>
      <c r="G11599" s="145"/>
    </row>
    <row r="11600" spans="1:7">
      <c r="A11600" s="65"/>
      <c r="B11600" s="65"/>
      <c r="C11600" s="65"/>
      <c r="D11600" s="65"/>
      <c r="E11600" s="65"/>
      <c r="F11600" s="65"/>
      <c r="G11600" s="145"/>
    </row>
    <row r="11601" spans="1:7">
      <c r="A11601" s="65"/>
      <c r="B11601" s="65"/>
      <c r="C11601" s="65"/>
      <c r="D11601" s="65"/>
      <c r="E11601" s="65"/>
      <c r="F11601" s="65"/>
      <c r="G11601" s="145"/>
    </row>
    <row r="11602" spans="1:7">
      <c r="A11602" s="65"/>
      <c r="B11602" s="65"/>
      <c r="C11602" s="65"/>
      <c r="D11602" s="65"/>
      <c r="E11602" s="65"/>
      <c r="F11602" s="65"/>
      <c r="G11602" s="145"/>
    </row>
    <row r="11603" spans="1:7">
      <c r="A11603" s="65"/>
      <c r="B11603" s="65"/>
      <c r="C11603" s="65"/>
      <c r="D11603" s="65"/>
      <c r="E11603" s="65"/>
      <c r="F11603" s="65"/>
      <c r="G11603" s="145"/>
    </row>
    <row r="11604" spans="1:7">
      <c r="A11604" s="65"/>
      <c r="B11604" s="65"/>
      <c r="C11604" s="65"/>
      <c r="D11604" s="65"/>
      <c r="E11604" s="65"/>
      <c r="F11604" s="65"/>
      <c r="G11604" s="145"/>
    </row>
    <row r="11605" spans="1:7">
      <c r="A11605" s="65"/>
      <c r="B11605" s="65"/>
      <c r="C11605" s="65"/>
      <c r="D11605" s="65"/>
      <c r="E11605" s="65"/>
      <c r="F11605" s="65"/>
      <c r="G11605" s="145"/>
    </row>
    <row r="11606" spans="1:7">
      <c r="A11606" s="65"/>
      <c r="B11606" s="65"/>
      <c r="C11606" s="65"/>
      <c r="D11606" s="65"/>
      <c r="E11606" s="65"/>
      <c r="F11606" s="65"/>
      <c r="G11606" s="145"/>
    </row>
    <row r="11607" spans="1:7">
      <c r="A11607" s="65"/>
      <c r="B11607" s="65"/>
      <c r="C11607" s="65"/>
      <c r="D11607" s="65"/>
      <c r="E11607" s="65"/>
      <c r="F11607" s="65"/>
      <c r="G11607" s="145"/>
    </row>
    <row r="11608" spans="1:7">
      <c r="A11608" s="65"/>
      <c r="B11608" s="65"/>
      <c r="C11608" s="65"/>
      <c r="D11608" s="65"/>
      <c r="E11608" s="65"/>
      <c r="F11608" s="65"/>
      <c r="G11608" s="145"/>
    </row>
    <row r="11609" spans="1:7">
      <c r="A11609" s="65"/>
      <c r="B11609" s="65"/>
      <c r="C11609" s="65"/>
      <c r="D11609" s="65"/>
      <c r="E11609" s="65"/>
      <c r="F11609" s="65"/>
      <c r="G11609" s="145"/>
    </row>
    <row r="11610" spans="1:7">
      <c r="A11610" s="65"/>
      <c r="B11610" s="65"/>
      <c r="C11610" s="65"/>
      <c r="D11610" s="65"/>
      <c r="E11610" s="65"/>
      <c r="F11610" s="65"/>
      <c r="G11610" s="145"/>
    </row>
    <row r="11611" spans="1:7">
      <c r="A11611" s="65"/>
      <c r="B11611" s="65"/>
      <c r="C11611" s="65"/>
      <c r="D11611" s="65"/>
      <c r="E11611" s="65"/>
      <c r="F11611" s="65"/>
      <c r="G11611" s="145"/>
    </row>
    <row r="11612" spans="1:7">
      <c r="A11612" s="65"/>
      <c r="B11612" s="65"/>
      <c r="C11612" s="65"/>
      <c r="D11612" s="65"/>
      <c r="E11612" s="65"/>
      <c r="F11612" s="65"/>
      <c r="G11612" s="145"/>
    </row>
    <row r="11613" spans="1:7">
      <c r="A11613" s="65"/>
      <c r="B11613" s="65"/>
      <c r="C11613" s="65"/>
      <c r="D11613" s="65"/>
      <c r="E11613" s="65"/>
      <c r="F11613" s="65"/>
      <c r="G11613" s="145"/>
    </row>
    <row r="11614" spans="1:7">
      <c r="A11614" s="65"/>
      <c r="B11614" s="65"/>
      <c r="C11614" s="65"/>
      <c r="D11614" s="65"/>
      <c r="E11614" s="65"/>
      <c r="F11614" s="65"/>
      <c r="G11614" s="145"/>
    </row>
    <row r="11615" spans="1:7">
      <c r="A11615" s="65"/>
      <c r="B11615" s="65"/>
      <c r="C11615" s="65"/>
      <c r="D11615" s="65"/>
      <c r="E11615" s="65"/>
      <c r="F11615" s="65"/>
      <c r="G11615" s="145"/>
    </row>
    <row r="11616" spans="1:7">
      <c r="A11616" s="65"/>
      <c r="B11616" s="65"/>
      <c r="C11616" s="65"/>
      <c r="D11616" s="65"/>
      <c r="E11616" s="65"/>
      <c r="F11616" s="65"/>
      <c r="G11616" s="145"/>
    </row>
    <row r="11617" spans="1:7">
      <c r="A11617" s="65"/>
      <c r="B11617" s="65"/>
      <c r="C11617" s="65"/>
      <c r="D11617" s="65"/>
      <c r="E11617" s="65"/>
      <c r="F11617" s="65"/>
      <c r="G11617" s="145"/>
    </row>
    <row r="11618" spans="1:7">
      <c r="A11618" s="65"/>
      <c r="B11618" s="65"/>
      <c r="C11618" s="65"/>
      <c r="D11618" s="65"/>
      <c r="E11618" s="65"/>
      <c r="F11618" s="65"/>
      <c r="G11618" s="145"/>
    </row>
    <row r="11619" spans="1:7">
      <c r="A11619" s="65"/>
      <c r="B11619" s="65"/>
      <c r="C11619" s="65"/>
      <c r="D11619" s="65"/>
      <c r="E11619" s="65"/>
      <c r="F11619" s="65"/>
      <c r="G11619" s="145"/>
    </row>
    <row r="11620" spans="1:7">
      <c r="A11620" s="65"/>
      <c r="B11620" s="65"/>
      <c r="C11620" s="65"/>
      <c r="D11620" s="65"/>
      <c r="E11620" s="65"/>
      <c r="F11620" s="65"/>
      <c r="G11620" s="145"/>
    </row>
    <row r="11621" spans="1:7">
      <c r="A11621" s="65"/>
      <c r="B11621" s="65"/>
      <c r="C11621" s="65"/>
      <c r="D11621" s="65"/>
      <c r="E11621" s="65"/>
      <c r="F11621" s="65"/>
      <c r="G11621" s="145"/>
    </row>
    <row r="11622" spans="1:7">
      <c r="A11622" s="65"/>
      <c r="B11622" s="65"/>
      <c r="C11622" s="65"/>
      <c r="D11622" s="65"/>
      <c r="E11622" s="65"/>
      <c r="F11622" s="65"/>
      <c r="G11622" s="145"/>
    </row>
    <row r="11623" spans="1:7">
      <c r="A11623" s="65"/>
      <c r="B11623" s="65"/>
      <c r="C11623" s="65"/>
      <c r="D11623" s="65"/>
      <c r="E11623" s="65"/>
      <c r="F11623" s="65"/>
      <c r="G11623" s="145"/>
    </row>
    <row r="11624" spans="1:7">
      <c r="A11624" s="65"/>
      <c r="B11624" s="65"/>
      <c r="C11624" s="65"/>
      <c r="D11624" s="65"/>
      <c r="E11624" s="65"/>
      <c r="F11624" s="65"/>
      <c r="G11624" s="145"/>
    </row>
    <row r="11625" spans="1:7">
      <c r="A11625" s="65"/>
      <c r="B11625" s="65"/>
      <c r="C11625" s="65"/>
      <c r="D11625" s="65"/>
      <c r="E11625" s="65"/>
      <c r="F11625" s="65"/>
      <c r="G11625" s="145"/>
    </row>
    <row r="11626" spans="1:7">
      <c r="A11626" s="65"/>
      <c r="B11626" s="65"/>
      <c r="C11626" s="65"/>
      <c r="D11626" s="65"/>
      <c r="E11626" s="65"/>
      <c r="F11626" s="65"/>
      <c r="G11626" s="145"/>
    </row>
    <row r="11627" spans="1:7">
      <c r="A11627" s="65"/>
      <c r="B11627" s="65"/>
      <c r="C11627" s="65"/>
      <c r="D11627" s="65"/>
      <c r="E11627" s="65"/>
      <c r="F11627" s="65"/>
      <c r="G11627" s="145"/>
    </row>
    <row r="11628" spans="1:7">
      <c r="A11628" s="65"/>
      <c r="B11628" s="65"/>
      <c r="C11628" s="65"/>
      <c r="D11628" s="65"/>
      <c r="E11628" s="65"/>
      <c r="F11628" s="65"/>
      <c r="G11628" s="145"/>
    </row>
    <row r="11629" spans="1:7">
      <c r="A11629" s="65"/>
      <c r="B11629" s="65"/>
      <c r="C11629" s="65"/>
      <c r="D11629" s="65"/>
      <c r="E11629" s="65"/>
      <c r="F11629" s="65"/>
      <c r="G11629" s="145"/>
    </row>
    <row r="11630" spans="1:7">
      <c r="A11630" s="65"/>
      <c r="B11630" s="65"/>
      <c r="C11630" s="65"/>
      <c r="D11630" s="65"/>
      <c r="E11630" s="65"/>
      <c r="F11630" s="65"/>
      <c r="G11630" s="145"/>
    </row>
    <row r="11631" spans="1:7">
      <c r="A11631" s="65"/>
      <c r="B11631" s="65"/>
      <c r="C11631" s="65"/>
      <c r="D11631" s="65"/>
      <c r="E11631" s="65"/>
      <c r="F11631" s="65"/>
      <c r="G11631" s="145"/>
    </row>
    <row r="11632" spans="1:7">
      <c r="A11632" s="65"/>
      <c r="B11632" s="65"/>
      <c r="C11632" s="65"/>
      <c r="D11632" s="65"/>
      <c r="E11632" s="65"/>
      <c r="F11632" s="65"/>
      <c r="G11632" s="145"/>
    </row>
    <row r="11633" spans="1:7">
      <c r="A11633" s="65"/>
      <c r="B11633" s="65"/>
      <c r="C11633" s="65"/>
      <c r="D11633" s="65"/>
      <c r="E11633" s="65"/>
      <c r="F11633" s="65"/>
      <c r="G11633" s="145"/>
    </row>
    <row r="11634" spans="1:7">
      <c r="A11634" s="65"/>
      <c r="B11634" s="65"/>
      <c r="C11634" s="65"/>
      <c r="D11634" s="65"/>
      <c r="E11634" s="65"/>
      <c r="F11634" s="65"/>
      <c r="G11634" s="145"/>
    </row>
    <row r="11635" spans="1:7">
      <c r="A11635" s="65"/>
      <c r="B11635" s="65"/>
      <c r="C11635" s="65"/>
      <c r="D11635" s="65"/>
      <c r="E11635" s="65"/>
      <c r="F11635" s="65"/>
      <c r="G11635" s="145"/>
    </row>
    <row r="11636" spans="1:7">
      <c r="A11636" s="65"/>
      <c r="B11636" s="65"/>
      <c r="C11636" s="65"/>
      <c r="D11636" s="65"/>
      <c r="E11636" s="65"/>
      <c r="F11636" s="65"/>
      <c r="G11636" s="145"/>
    </row>
    <row r="11637" spans="1:7">
      <c r="A11637" s="65"/>
      <c r="B11637" s="65"/>
      <c r="C11637" s="65"/>
      <c r="D11637" s="65"/>
      <c r="E11637" s="65"/>
      <c r="F11637" s="65"/>
      <c r="G11637" s="145"/>
    </row>
    <row r="11638" spans="1:7">
      <c r="A11638" s="65"/>
      <c r="B11638" s="65"/>
      <c r="C11638" s="65"/>
      <c r="D11638" s="65"/>
      <c r="E11638" s="65"/>
      <c r="F11638" s="65"/>
      <c r="G11638" s="145"/>
    </row>
    <row r="11639" spans="1:7">
      <c r="A11639" s="65"/>
      <c r="B11639" s="65"/>
      <c r="C11639" s="65"/>
      <c r="D11639" s="65"/>
      <c r="E11639" s="65"/>
      <c r="F11639" s="65"/>
      <c r="G11639" s="145"/>
    </row>
    <row r="11640" spans="1:7">
      <c r="A11640" s="65"/>
      <c r="B11640" s="65"/>
      <c r="C11640" s="65"/>
      <c r="D11640" s="65"/>
      <c r="E11640" s="65"/>
      <c r="F11640" s="65"/>
      <c r="G11640" s="145"/>
    </row>
    <row r="11641" spans="1:7">
      <c r="A11641" s="65"/>
      <c r="B11641" s="65"/>
      <c r="C11641" s="65"/>
      <c r="D11641" s="65"/>
      <c r="E11641" s="65"/>
      <c r="F11641" s="65"/>
      <c r="G11641" s="145"/>
    </row>
    <row r="11642" spans="1:7">
      <c r="A11642" s="65"/>
      <c r="B11642" s="65"/>
      <c r="C11642" s="65"/>
      <c r="D11642" s="65"/>
      <c r="E11642" s="65"/>
      <c r="F11642" s="65"/>
      <c r="G11642" s="145"/>
    </row>
    <row r="11643" spans="1:7">
      <c r="A11643" s="65"/>
      <c r="B11643" s="65"/>
      <c r="C11643" s="65"/>
      <c r="D11643" s="65"/>
      <c r="E11643" s="65"/>
      <c r="F11643" s="65"/>
      <c r="G11643" s="145"/>
    </row>
    <row r="11644" spans="1:7">
      <c r="A11644" s="65"/>
      <c r="B11644" s="65"/>
      <c r="C11644" s="65"/>
      <c r="D11644" s="65"/>
      <c r="E11644" s="65"/>
      <c r="F11644" s="65"/>
      <c r="G11644" s="145"/>
    </row>
    <row r="11645" spans="1:7">
      <c r="A11645" s="65"/>
      <c r="B11645" s="65"/>
      <c r="C11645" s="65"/>
      <c r="D11645" s="65"/>
      <c r="E11645" s="65"/>
      <c r="F11645" s="65"/>
      <c r="G11645" s="145"/>
    </row>
    <row r="11646" spans="1:7">
      <c r="A11646" s="65"/>
      <c r="B11646" s="65"/>
      <c r="C11646" s="65"/>
      <c r="D11646" s="65"/>
      <c r="E11646" s="65"/>
      <c r="F11646" s="65"/>
      <c r="G11646" s="145"/>
    </row>
    <row r="11647" spans="1:7">
      <c r="A11647" s="65"/>
      <c r="B11647" s="65"/>
      <c r="C11647" s="65"/>
      <c r="D11647" s="65"/>
      <c r="E11647" s="65"/>
      <c r="F11647" s="65"/>
      <c r="G11647" s="145"/>
    </row>
    <row r="11648" spans="1:7">
      <c r="A11648" s="65"/>
      <c r="B11648" s="65"/>
      <c r="C11648" s="65"/>
      <c r="D11648" s="65"/>
      <c r="E11648" s="65"/>
      <c r="F11648" s="65"/>
      <c r="G11648" s="145"/>
    </row>
    <row r="11649" spans="1:7">
      <c r="A11649" s="65"/>
      <c r="B11649" s="65"/>
      <c r="C11649" s="65"/>
      <c r="D11649" s="65"/>
      <c r="E11649" s="65"/>
      <c r="F11649" s="65"/>
      <c r="G11649" s="145"/>
    </row>
    <row r="11650" spans="1:7">
      <c r="A11650" s="65"/>
      <c r="B11650" s="65"/>
      <c r="C11650" s="65"/>
      <c r="D11650" s="65"/>
      <c r="E11650" s="65"/>
      <c r="F11650" s="65"/>
      <c r="G11650" s="145"/>
    </row>
    <row r="11651" spans="1:7">
      <c r="A11651" s="65"/>
      <c r="B11651" s="65"/>
      <c r="C11651" s="65"/>
      <c r="D11651" s="65"/>
      <c r="E11651" s="65"/>
      <c r="F11651" s="65"/>
      <c r="G11651" s="145"/>
    </row>
    <row r="11652" spans="1:7">
      <c r="A11652" s="65"/>
      <c r="B11652" s="65"/>
      <c r="C11652" s="65"/>
      <c r="D11652" s="65"/>
      <c r="E11652" s="65"/>
      <c r="F11652" s="65"/>
      <c r="G11652" s="145"/>
    </row>
    <row r="11653" spans="1:7">
      <c r="A11653" s="65"/>
      <c r="B11653" s="65"/>
      <c r="C11653" s="65"/>
      <c r="D11653" s="65"/>
      <c r="E11653" s="65"/>
      <c r="F11653" s="65"/>
      <c r="G11653" s="145"/>
    </row>
    <row r="11654" spans="1:7">
      <c r="A11654" s="65"/>
      <c r="B11654" s="65"/>
      <c r="C11654" s="65"/>
      <c r="D11654" s="65"/>
      <c r="E11654" s="65"/>
      <c r="F11654" s="65"/>
      <c r="G11654" s="145"/>
    </row>
    <row r="11655" spans="1:7">
      <c r="A11655" s="65"/>
      <c r="B11655" s="65"/>
      <c r="C11655" s="65"/>
      <c r="D11655" s="65"/>
      <c r="E11655" s="65"/>
      <c r="F11655" s="65"/>
      <c r="G11655" s="145"/>
    </row>
    <row r="11656" spans="1:7">
      <c r="A11656" s="65"/>
      <c r="B11656" s="65"/>
      <c r="C11656" s="65"/>
      <c r="D11656" s="65"/>
      <c r="E11656" s="65"/>
      <c r="F11656" s="65"/>
      <c r="G11656" s="145"/>
    </row>
    <row r="11657" spans="1:7">
      <c r="A11657" s="65"/>
      <c r="B11657" s="65"/>
      <c r="C11657" s="65"/>
      <c r="D11657" s="65"/>
      <c r="E11657" s="65"/>
      <c r="F11657" s="65"/>
      <c r="G11657" s="145"/>
    </row>
    <row r="11658" spans="1:7">
      <c r="A11658" s="65"/>
      <c r="B11658" s="65"/>
      <c r="C11658" s="65"/>
      <c r="D11658" s="65"/>
      <c r="E11658" s="65"/>
      <c r="F11658" s="65"/>
      <c r="G11658" s="145"/>
    </row>
    <row r="11659" spans="1:7">
      <c r="A11659" s="65"/>
      <c r="B11659" s="65"/>
      <c r="C11659" s="65"/>
      <c r="D11659" s="65"/>
      <c r="E11659" s="65"/>
      <c r="F11659" s="65"/>
      <c r="G11659" s="145"/>
    </row>
    <row r="11660" spans="1:7">
      <c r="A11660" s="65"/>
      <c r="B11660" s="65"/>
      <c r="C11660" s="65"/>
      <c r="D11660" s="65"/>
      <c r="E11660" s="65"/>
      <c r="F11660" s="65"/>
      <c r="G11660" s="145"/>
    </row>
    <row r="11661" spans="1:7">
      <c r="A11661" s="65"/>
      <c r="B11661" s="65"/>
      <c r="C11661" s="65"/>
      <c r="D11661" s="65"/>
      <c r="E11661" s="65"/>
      <c r="F11661" s="65"/>
      <c r="G11661" s="145"/>
    </row>
    <row r="11662" spans="1:7">
      <c r="A11662" s="65"/>
      <c r="B11662" s="65"/>
      <c r="C11662" s="65"/>
      <c r="D11662" s="65"/>
      <c r="E11662" s="65"/>
      <c r="F11662" s="65"/>
      <c r="G11662" s="145"/>
    </row>
    <row r="11663" spans="1:7">
      <c r="A11663" s="65"/>
      <c r="B11663" s="65"/>
      <c r="C11663" s="65"/>
      <c r="D11663" s="65"/>
      <c r="E11663" s="65"/>
      <c r="F11663" s="65"/>
      <c r="G11663" s="145"/>
    </row>
    <row r="11664" spans="1:7">
      <c r="A11664" s="65"/>
      <c r="B11664" s="65"/>
      <c r="C11664" s="65"/>
      <c r="D11664" s="65"/>
      <c r="E11664" s="65"/>
      <c r="F11664" s="65"/>
      <c r="G11664" s="145"/>
    </row>
    <row r="11665" spans="1:7">
      <c r="A11665" s="65"/>
      <c r="B11665" s="65"/>
      <c r="C11665" s="65"/>
      <c r="D11665" s="65"/>
      <c r="E11665" s="65"/>
      <c r="F11665" s="65"/>
      <c r="G11665" s="145"/>
    </row>
    <row r="11666" spans="1:7">
      <c r="A11666" s="65"/>
      <c r="B11666" s="65"/>
      <c r="C11666" s="65"/>
      <c r="D11666" s="65"/>
      <c r="E11666" s="65"/>
      <c r="F11666" s="65"/>
      <c r="G11666" s="145"/>
    </row>
    <row r="11667" spans="1:7">
      <c r="A11667" s="65"/>
      <c r="B11667" s="65"/>
      <c r="C11667" s="65"/>
      <c r="D11667" s="65"/>
      <c r="E11667" s="65"/>
      <c r="F11667" s="65"/>
      <c r="G11667" s="145"/>
    </row>
    <row r="11668" spans="1:7">
      <c r="A11668" s="65"/>
      <c r="B11668" s="65"/>
      <c r="C11668" s="65"/>
      <c r="D11668" s="65"/>
      <c r="E11668" s="65"/>
      <c r="F11668" s="65"/>
      <c r="G11668" s="145"/>
    </row>
    <row r="11669" spans="1:7">
      <c r="A11669" s="65"/>
      <c r="B11669" s="65"/>
      <c r="C11669" s="65"/>
      <c r="D11669" s="65"/>
      <c r="E11669" s="65"/>
      <c r="F11669" s="65"/>
      <c r="G11669" s="145"/>
    </row>
    <row r="11670" spans="1:7">
      <c r="A11670" s="65"/>
      <c r="B11670" s="65"/>
      <c r="C11670" s="65"/>
      <c r="D11670" s="65"/>
      <c r="E11670" s="65"/>
      <c r="F11670" s="65"/>
      <c r="G11670" s="145"/>
    </row>
    <row r="11671" spans="1:7">
      <c r="A11671" s="65"/>
      <c r="B11671" s="65"/>
      <c r="C11671" s="65"/>
      <c r="D11671" s="65"/>
      <c r="E11671" s="65"/>
      <c r="F11671" s="65"/>
      <c r="G11671" s="145"/>
    </row>
    <row r="11672" spans="1:7">
      <c r="A11672" s="65"/>
      <c r="B11672" s="65"/>
      <c r="C11672" s="65"/>
      <c r="D11672" s="65"/>
      <c r="E11672" s="65"/>
      <c r="F11672" s="65"/>
      <c r="G11672" s="145"/>
    </row>
    <row r="11673" spans="1:7">
      <c r="A11673" s="65"/>
      <c r="B11673" s="65"/>
      <c r="C11673" s="65"/>
      <c r="D11673" s="65"/>
      <c r="E11673" s="65"/>
      <c r="F11673" s="65"/>
      <c r="G11673" s="145"/>
    </row>
    <row r="11674" spans="1:7">
      <c r="A11674" s="65"/>
      <c r="B11674" s="65"/>
      <c r="C11674" s="65"/>
      <c r="D11674" s="65"/>
      <c r="E11674" s="65"/>
      <c r="F11674" s="65"/>
      <c r="G11674" s="145"/>
    </row>
    <row r="11675" spans="1:7">
      <c r="A11675" s="65"/>
      <c r="B11675" s="65"/>
      <c r="C11675" s="65"/>
      <c r="D11675" s="65"/>
      <c r="E11675" s="65"/>
      <c r="F11675" s="65"/>
      <c r="G11675" s="145"/>
    </row>
    <row r="11676" spans="1:7">
      <c r="A11676" s="65"/>
      <c r="B11676" s="65"/>
      <c r="C11676" s="65"/>
      <c r="D11676" s="65"/>
      <c r="E11676" s="65"/>
      <c r="F11676" s="65"/>
      <c r="G11676" s="145"/>
    </row>
    <row r="11677" spans="1:7">
      <c r="A11677" s="65"/>
      <c r="B11677" s="65"/>
      <c r="C11677" s="65"/>
      <c r="D11677" s="65"/>
      <c r="E11677" s="65"/>
      <c r="F11677" s="65"/>
      <c r="G11677" s="145"/>
    </row>
    <row r="11678" spans="1:7">
      <c r="A11678" s="65"/>
      <c r="B11678" s="65"/>
      <c r="C11678" s="65"/>
      <c r="D11678" s="65"/>
      <c r="E11678" s="65"/>
      <c r="F11678" s="65"/>
      <c r="G11678" s="145"/>
    </row>
    <row r="11679" spans="1:7">
      <c r="A11679" s="65"/>
      <c r="B11679" s="65"/>
      <c r="C11679" s="65"/>
      <c r="D11679" s="65"/>
      <c r="E11679" s="65"/>
      <c r="F11679" s="65"/>
      <c r="G11679" s="145"/>
    </row>
    <row r="11680" spans="1:7">
      <c r="A11680" s="65"/>
      <c r="B11680" s="65"/>
      <c r="C11680" s="65"/>
      <c r="D11680" s="65"/>
      <c r="E11680" s="65"/>
      <c r="F11680" s="65"/>
      <c r="G11680" s="145"/>
    </row>
    <row r="11681" spans="1:7">
      <c r="A11681" s="65"/>
      <c r="B11681" s="65"/>
      <c r="C11681" s="65"/>
      <c r="D11681" s="65"/>
      <c r="E11681" s="65"/>
      <c r="F11681" s="65"/>
      <c r="G11681" s="145"/>
    </row>
    <row r="11682" spans="1:7">
      <c r="A11682" s="65"/>
      <c r="B11682" s="65"/>
      <c r="C11682" s="65"/>
      <c r="D11682" s="65"/>
      <c r="E11682" s="65"/>
      <c r="F11682" s="65"/>
      <c r="G11682" s="145"/>
    </row>
    <row r="11683" spans="1:7">
      <c r="A11683" s="65"/>
      <c r="B11683" s="65"/>
      <c r="C11683" s="65"/>
      <c r="D11683" s="65"/>
      <c r="E11683" s="65"/>
      <c r="F11683" s="65"/>
      <c r="G11683" s="145"/>
    </row>
    <row r="11684" spans="1:7">
      <c r="A11684" s="65"/>
      <c r="B11684" s="65"/>
      <c r="C11684" s="65"/>
      <c r="D11684" s="65"/>
      <c r="E11684" s="65"/>
      <c r="F11684" s="65"/>
      <c r="G11684" s="145"/>
    </row>
    <row r="11685" spans="1:7">
      <c r="A11685" s="65"/>
      <c r="B11685" s="65"/>
      <c r="C11685" s="65"/>
      <c r="D11685" s="65"/>
      <c r="E11685" s="65"/>
      <c r="F11685" s="65"/>
      <c r="G11685" s="145"/>
    </row>
    <row r="11686" spans="1:7">
      <c r="A11686" s="65"/>
      <c r="B11686" s="65"/>
      <c r="C11686" s="65"/>
      <c r="D11686" s="65"/>
      <c r="E11686" s="65"/>
      <c r="F11686" s="65"/>
      <c r="G11686" s="145"/>
    </row>
    <row r="11687" spans="1:7">
      <c r="A11687" s="65"/>
      <c r="B11687" s="65"/>
      <c r="C11687" s="65"/>
      <c r="D11687" s="65"/>
      <c r="E11687" s="65"/>
      <c r="F11687" s="65"/>
      <c r="G11687" s="145"/>
    </row>
    <row r="11688" spans="1:7">
      <c r="A11688" s="65"/>
      <c r="B11688" s="65"/>
      <c r="C11688" s="65"/>
      <c r="D11688" s="65"/>
      <c r="E11688" s="65"/>
      <c r="F11688" s="65"/>
      <c r="G11688" s="145"/>
    </row>
    <row r="11689" spans="1:7">
      <c r="A11689" s="65"/>
      <c r="B11689" s="65"/>
      <c r="C11689" s="65"/>
      <c r="D11689" s="65"/>
      <c r="E11689" s="65"/>
      <c r="F11689" s="65"/>
      <c r="G11689" s="145"/>
    </row>
    <row r="11690" spans="1:7">
      <c r="A11690" s="65"/>
      <c r="B11690" s="65"/>
      <c r="C11690" s="65"/>
      <c r="D11690" s="65"/>
      <c r="E11690" s="65"/>
      <c r="F11690" s="65"/>
      <c r="G11690" s="145"/>
    </row>
    <row r="11691" spans="1:7">
      <c r="A11691" s="65"/>
      <c r="B11691" s="65"/>
      <c r="C11691" s="65"/>
      <c r="D11691" s="65"/>
      <c r="E11691" s="65"/>
      <c r="F11691" s="65"/>
      <c r="G11691" s="145"/>
    </row>
    <row r="11692" spans="1:7">
      <c r="A11692" s="65"/>
      <c r="B11692" s="65"/>
      <c r="C11692" s="65"/>
      <c r="D11692" s="65"/>
      <c r="E11692" s="65"/>
      <c r="F11692" s="65"/>
      <c r="G11692" s="145"/>
    </row>
    <row r="11693" spans="1:7">
      <c r="A11693" s="65"/>
      <c r="B11693" s="65"/>
      <c r="C11693" s="65"/>
      <c r="D11693" s="65"/>
      <c r="E11693" s="65"/>
      <c r="F11693" s="65"/>
      <c r="G11693" s="145"/>
    </row>
    <row r="11694" spans="1:7">
      <c r="A11694" s="65"/>
      <c r="B11694" s="65"/>
      <c r="C11694" s="65"/>
      <c r="D11694" s="65"/>
      <c r="E11694" s="65"/>
      <c r="F11694" s="65"/>
      <c r="G11694" s="145"/>
    </row>
    <row r="11695" spans="1:7">
      <c r="A11695" s="65"/>
      <c r="B11695" s="65"/>
      <c r="C11695" s="65"/>
      <c r="D11695" s="65"/>
      <c r="E11695" s="65"/>
      <c r="F11695" s="65"/>
      <c r="G11695" s="145"/>
    </row>
    <row r="11696" spans="1:7">
      <c r="A11696" s="65"/>
      <c r="B11696" s="65"/>
      <c r="C11696" s="65"/>
      <c r="D11696" s="65"/>
      <c r="E11696" s="65"/>
      <c r="F11696" s="65"/>
      <c r="G11696" s="145"/>
    </row>
    <row r="11697" spans="1:7">
      <c r="A11697" s="65"/>
      <c r="B11697" s="65"/>
      <c r="C11697" s="65"/>
      <c r="D11697" s="65"/>
      <c r="E11697" s="65"/>
      <c r="F11697" s="65"/>
      <c r="G11697" s="145"/>
    </row>
    <row r="11698" spans="1:7">
      <c r="A11698" s="65"/>
      <c r="B11698" s="65"/>
      <c r="C11698" s="65"/>
      <c r="D11698" s="65"/>
      <c r="E11698" s="65"/>
      <c r="F11698" s="65"/>
      <c r="G11698" s="145"/>
    </row>
    <row r="11699" spans="1:7">
      <c r="A11699" s="65"/>
      <c r="B11699" s="65"/>
      <c r="C11699" s="65"/>
      <c r="D11699" s="65"/>
      <c r="E11699" s="65"/>
      <c r="F11699" s="65"/>
      <c r="G11699" s="145"/>
    </row>
    <row r="11700" spans="1:7">
      <c r="A11700" s="65"/>
      <c r="B11700" s="65"/>
      <c r="C11700" s="65"/>
      <c r="D11700" s="65"/>
      <c r="E11700" s="65"/>
      <c r="F11700" s="65"/>
      <c r="G11700" s="145"/>
    </row>
    <row r="11701" spans="1:7">
      <c r="A11701" s="65"/>
      <c r="B11701" s="65"/>
      <c r="C11701" s="65"/>
      <c r="D11701" s="65"/>
      <c r="E11701" s="65"/>
      <c r="F11701" s="65"/>
      <c r="G11701" s="145"/>
    </row>
    <row r="11702" spans="1:7">
      <c r="A11702" s="65"/>
      <c r="B11702" s="65"/>
      <c r="C11702" s="65"/>
      <c r="D11702" s="65"/>
      <c r="E11702" s="65"/>
      <c r="F11702" s="65"/>
      <c r="G11702" s="145"/>
    </row>
    <row r="11703" spans="1:7">
      <c r="A11703" s="65"/>
      <c r="B11703" s="65"/>
      <c r="C11703" s="65"/>
      <c r="D11703" s="65"/>
      <c r="E11703" s="65"/>
      <c r="F11703" s="65"/>
      <c r="G11703" s="145"/>
    </row>
    <row r="11704" spans="1:7">
      <c r="A11704" s="65"/>
      <c r="B11704" s="65"/>
      <c r="C11704" s="65"/>
      <c r="D11704" s="65"/>
      <c r="E11704" s="65"/>
      <c r="F11704" s="65"/>
      <c r="G11704" s="145"/>
    </row>
    <row r="11705" spans="1:7">
      <c r="A11705" s="65"/>
      <c r="B11705" s="65"/>
      <c r="C11705" s="65"/>
      <c r="D11705" s="65"/>
      <c r="E11705" s="65"/>
      <c r="F11705" s="65"/>
      <c r="G11705" s="145"/>
    </row>
    <row r="11706" spans="1:7">
      <c r="A11706" s="65"/>
      <c r="B11706" s="65"/>
      <c r="C11706" s="65"/>
      <c r="D11706" s="65"/>
      <c r="E11706" s="65"/>
      <c r="F11706" s="65"/>
      <c r="G11706" s="145"/>
    </row>
    <row r="11707" spans="1:7">
      <c r="A11707" s="65"/>
      <c r="B11707" s="65"/>
      <c r="C11707" s="65"/>
      <c r="D11707" s="65"/>
      <c r="E11707" s="65"/>
      <c r="F11707" s="65"/>
      <c r="G11707" s="145"/>
    </row>
    <row r="11708" spans="1:7">
      <c r="A11708" s="65"/>
      <c r="B11708" s="65"/>
      <c r="C11708" s="65"/>
      <c r="D11708" s="65"/>
      <c r="E11708" s="65"/>
      <c r="F11708" s="65"/>
      <c r="G11708" s="145"/>
    </row>
    <row r="11709" spans="1:7">
      <c r="A11709" s="65"/>
      <c r="B11709" s="65"/>
      <c r="C11709" s="65"/>
      <c r="D11709" s="65"/>
      <c r="E11709" s="65"/>
      <c r="F11709" s="65"/>
      <c r="G11709" s="145"/>
    </row>
    <row r="11710" spans="1:7">
      <c r="A11710" s="65"/>
      <c r="B11710" s="65"/>
      <c r="C11710" s="65"/>
      <c r="D11710" s="65"/>
      <c r="E11710" s="65"/>
      <c r="F11710" s="65"/>
      <c r="G11710" s="145"/>
    </row>
    <row r="11711" spans="1:7">
      <c r="A11711" s="65"/>
      <c r="B11711" s="65"/>
      <c r="C11711" s="65"/>
      <c r="D11711" s="65"/>
      <c r="E11711" s="65"/>
      <c r="F11711" s="65"/>
      <c r="G11711" s="145"/>
    </row>
    <row r="11712" spans="1:7">
      <c r="A11712" s="65"/>
      <c r="B11712" s="65"/>
      <c r="C11712" s="65"/>
      <c r="D11712" s="65"/>
      <c r="E11712" s="65"/>
      <c r="F11712" s="65"/>
      <c r="G11712" s="145"/>
    </row>
    <row r="11713" spans="1:7">
      <c r="A11713" s="65"/>
      <c r="B11713" s="65"/>
      <c r="C11713" s="65"/>
      <c r="D11713" s="65"/>
      <c r="E11713" s="65"/>
      <c r="F11713" s="65"/>
      <c r="G11713" s="145"/>
    </row>
    <row r="11714" spans="1:7">
      <c r="A11714" s="65"/>
      <c r="B11714" s="65"/>
      <c r="C11714" s="65"/>
      <c r="D11714" s="65"/>
      <c r="E11714" s="65"/>
      <c r="F11714" s="65"/>
      <c r="G11714" s="145"/>
    </row>
    <row r="11715" spans="1:7">
      <c r="A11715" s="65"/>
      <c r="B11715" s="65"/>
      <c r="C11715" s="65"/>
      <c r="D11715" s="65"/>
      <c r="E11715" s="65"/>
      <c r="F11715" s="65"/>
      <c r="G11715" s="145"/>
    </row>
    <row r="11716" spans="1:7">
      <c r="A11716" s="65"/>
      <c r="B11716" s="65"/>
      <c r="C11716" s="65"/>
      <c r="D11716" s="65"/>
      <c r="E11716" s="65"/>
      <c r="F11716" s="65"/>
      <c r="G11716" s="145"/>
    </row>
    <row r="11717" spans="1:7">
      <c r="A11717" s="65"/>
      <c r="B11717" s="65"/>
      <c r="C11717" s="65"/>
      <c r="D11717" s="65"/>
      <c r="E11717" s="65"/>
      <c r="F11717" s="65"/>
      <c r="G11717" s="145"/>
    </row>
    <row r="11718" spans="1:7">
      <c r="A11718" s="65"/>
      <c r="B11718" s="65"/>
      <c r="C11718" s="65"/>
      <c r="D11718" s="65"/>
      <c r="E11718" s="65"/>
      <c r="F11718" s="65"/>
      <c r="G11718" s="145"/>
    </row>
    <row r="11719" spans="1:7">
      <c r="A11719" s="65"/>
      <c r="B11719" s="65"/>
      <c r="C11719" s="65"/>
      <c r="D11719" s="65"/>
      <c r="E11719" s="65"/>
      <c r="F11719" s="65"/>
      <c r="G11719" s="145"/>
    </row>
    <row r="11720" spans="1:7">
      <c r="A11720" s="65"/>
      <c r="B11720" s="65"/>
      <c r="C11720" s="65"/>
      <c r="D11720" s="65"/>
      <c r="E11720" s="65"/>
      <c r="F11720" s="65"/>
      <c r="G11720" s="145"/>
    </row>
    <row r="11721" spans="1:7">
      <c r="A11721" s="65"/>
      <c r="B11721" s="65"/>
      <c r="C11721" s="65"/>
      <c r="D11721" s="65"/>
      <c r="E11721" s="65"/>
      <c r="F11721" s="65"/>
      <c r="G11721" s="145"/>
    </row>
    <row r="11722" spans="1:7">
      <c r="A11722" s="65"/>
      <c r="B11722" s="65"/>
      <c r="C11722" s="65"/>
      <c r="D11722" s="65"/>
      <c r="E11722" s="65"/>
      <c r="F11722" s="65"/>
      <c r="G11722" s="145"/>
    </row>
    <row r="11723" spans="1:7">
      <c r="A11723" s="65"/>
      <c r="B11723" s="65"/>
      <c r="C11723" s="65"/>
      <c r="D11723" s="65"/>
      <c r="E11723" s="65"/>
      <c r="F11723" s="65"/>
      <c r="G11723" s="145"/>
    </row>
    <row r="11724" spans="1:7">
      <c r="A11724" s="65"/>
      <c r="B11724" s="65"/>
      <c r="C11724" s="65"/>
      <c r="D11724" s="65"/>
      <c r="E11724" s="65"/>
      <c r="F11724" s="65"/>
      <c r="G11724" s="145"/>
    </row>
    <row r="11725" spans="1:7">
      <c r="A11725" s="65"/>
      <c r="B11725" s="65"/>
      <c r="C11725" s="65"/>
      <c r="D11725" s="65"/>
      <c r="E11725" s="65"/>
      <c r="F11725" s="65"/>
      <c r="G11725" s="145"/>
    </row>
    <row r="11726" spans="1:7">
      <c r="A11726" s="65"/>
      <c r="B11726" s="65"/>
      <c r="C11726" s="65"/>
      <c r="D11726" s="65"/>
      <c r="E11726" s="65"/>
      <c r="F11726" s="65"/>
      <c r="G11726" s="145"/>
    </row>
    <row r="11727" spans="1:7">
      <c r="A11727" s="65"/>
      <c r="B11727" s="65"/>
      <c r="C11727" s="65"/>
      <c r="D11727" s="65"/>
      <c r="E11727" s="65"/>
      <c r="F11727" s="65"/>
      <c r="G11727" s="145"/>
    </row>
    <row r="11728" spans="1:7">
      <c r="A11728" s="65"/>
      <c r="B11728" s="65"/>
      <c r="C11728" s="65"/>
      <c r="D11728" s="65"/>
      <c r="E11728" s="65"/>
      <c r="F11728" s="65"/>
      <c r="G11728" s="145"/>
    </row>
    <row r="11729" spans="1:7">
      <c r="A11729" s="65"/>
      <c r="B11729" s="65"/>
      <c r="C11729" s="65"/>
      <c r="D11729" s="65"/>
      <c r="E11729" s="65"/>
      <c r="F11729" s="65"/>
      <c r="G11729" s="145"/>
    </row>
    <row r="11730" spans="1:7">
      <c r="A11730" s="65"/>
      <c r="B11730" s="65"/>
      <c r="C11730" s="65"/>
      <c r="D11730" s="65"/>
      <c r="E11730" s="65"/>
      <c r="F11730" s="65"/>
      <c r="G11730" s="145"/>
    </row>
    <row r="11731" spans="1:7">
      <c r="A11731" s="65"/>
      <c r="B11731" s="65"/>
      <c r="C11731" s="65"/>
      <c r="D11731" s="65"/>
      <c r="E11731" s="65"/>
      <c r="F11731" s="65"/>
      <c r="G11731" s="145"/>
    </row>
    <row r="11732" spans="1:7">
      <c r="A11732" s="65"/>
      <c r="B11732" s="65"/>
      <c r="C11732" s="65"/>
      <c r="D11732" s="65"/>
      <c r="E11732" s="65"/>
      <c r="F11732" s="65"/>
      <c r="G11732" s="145"/>
    </row>
    <row r="11733" spans="1:7">
      <c r="A11733" s="65"/>
      <c r="B11733" s="65"/>
      <c r="C11733" s="65"/>
      <c r="D11733" s="65"/>
      <c r="E11733" s="65"/>
      <c r="F11733" s="65"/>
      <c r="G11733" s="145"/>
    </row>
    <row r="11734" spans="1:7">
      <c r="A11734" s="65"/>
      <c r="B11734" s="65"/>
      <c r="C11734" s="65"/>
      <c r="D11734" s="65"/>
      <c r="E11734" s="65"/>
      <c r="F11734" s="65"/>
      <c r="G11734" s="145"/>
    </row>
    <row r="11735" spans="1:7">
      <c r="A11735" s="65"/>
      <c r="B11735" s="65"/>
      <c r="C11735" s="65"/>
      <c r="D11735" s="65"/>
      <c r="E11735" s="65"/>
      <c r="F11735" s="65"/>
      <c r="G11735" s="145"/>
    </row>
    <row r="11736" spans="1:7">
      <c r="A11736" s="65"/>
      <c r="B11736" s="65"/>
      <c r="C11736" s="65"/>
      <c r="D11736" s="65"/>
      <c r="E11736" s="65"/>
      <c r="F11736" s="65"/>
      <c r="G11736" s="145"/>
    </row>
    <row r="11737" spans="1:7">
      <c r="A11737" s="65"/>
      <c r="B11737" s="65"/>
      <c r="C11737" s="65"/>
      <c r="D11737" s="65"/>
      <c r="E11737" s="65"/>
      <c r="F11737" s="65"/>
      <c r="G11737" s="145"/>
    </row>
    <row r="11738" spans="1:7">
      <c r="A11738" s="65"/>
      <c r="B11738" s="65"/>
      <c r="C11738" s="65"/>
      <c r="D11738" s="65"/>
      <c r="E11738" s="65"/>
      <c r="F11738" s="65"/>
      <c r="G11738" s="145"/>
    </row>
    <row r="11739" spans="1:7">
      <c r="A11739" s="65"/>
      <c r="B11739" s="65"/>
      <c r="C11739" s="65"/>
      <c r="D11739" s="65"/>
      <c r="E11739" s="65"/>
      <c r="F11739" s="65"/>
      <c r="G11739" s="145"/>
    </row>
    <row r="11740" spans="1:7">
      <c r="A11740" s="65"/>
      <c r="B11740" s="65"/>
      <c r="C11740" s="65"/>
      <c r="D11740" s="65"/>
      <c r="E11740" s="65"/>
      <c r="F11740" s="65"/>
      <c r="G11740" s="145"/>
    </row>
    <row r="11741" spans="1:7">
      <c r="A11741" s="65"/>
      <c r="B11741" s="65"/>
      <c r="C11741" s="65"/>
      <c r="D11741" s="65"/>
      <c r="E11741" s="65"/>
      <c r="F11741" s="65"/>
      <c r="G11741" s="145"/>
    </row>
    <row r="11742" spans="1:7">
      <c r="A11742" s="65"/>
      <c r="B11742" s="65"/>
      <c r="C11742" s="65"/>
      <c r="D11742" s="65"/>
      <c r="E11742" s="65"/>
      <c r="F11742" s="65"/>
      <c r="G11742" s="145"/>
    </row>
    <row r="11743" spans="1:7">
      <c r="A11743" s="65"/>
      <c r="B11743" s="65"/>
      <c r="C11743" s="65"/>
      <c r="D11743" s="65"/>
      <c r="E11743" s="65"/>
      <c r="F11743" s="65"/>
      <c r="G11743" s="145"/>
    </row>
    <row r="11744" spans="1:7">
      <c r="A11744" s="65"/>
      <c r="B11744" s="65"/>
      <c r="C11744" s="65"/>
      <c r="D11744" s="65"/>
      <c r="E11744" s="65"/>
      <c r="F11744" s="65"/>
      <c r="G11744" s="145"/>
    </row>
    <row r="11745" spans="1:7">
      <c r="A11745" s="65"/>
      <c r="B11745" s="65"/>
      <c r="C11745" s="65"/>
      <c r="D11745" s="65"/>
      <c r="E11745" s="65"/>
      <c r="F11745" s="65"/>
      <c r="G11745" s="145"/>
    </row>
    <row r="11746" spans="1:7">
      <c r="A11746" s="65"/>
      <c r="B11746" s="65"/>
      <c r="C11746" s="65"/>
      <c r="D11746" s="65"/>
      <c r="E11746" s="65"/>
      <c r="F11746" s="65"/>
      <c r="G11746" s="145"/>
    </row>
    <row r="11747" spans="1:7">
      <c r="A11747" s="65"/>
      <c r="B11747" s="65"/>
      <c r="C11747" s="65"/>
      <c r="D11747" s="65"/>
      <c r="E11747" s="65"/>
      <c r="F11747" s="65"/>
      <c r="G11747" s="145"/>
    </row>
    <row r="11748" spans="1:7">
      <c r="A11748" s="65"/>
      <c r="B11748" s="65"/>
      <c r="C11748" s="65"/>
      <c r="D11748" s="65"/>
      <c r="E11748" s="65"/>
      <c r="F11748" s="65"/>
      <c r="G11748" s="145"/>
    </row>
    <row r="11749" spans="1:7">
      <c r="A11749" s="65"/>
      <c r="B11749" s="65"/>
      <c r="C11749" s="65"/>
      <c r="D11749" s="65"/>
      <c r="E11749" s="65"/>
      <c r="F11749" s="65"/>
      <c r="G11749" s="145"/>
    </row>
    <row r="11750" spans="1:7">
      <c r="A11750" s="65"/>
      <c r="B11750" s="65"/>
      <c r="C11750" s="65"/>
      <c r="D11750" s="65"/>
      <c r="E11750" s="65"/>
      <c r="F11750" s="65"/>
      <c r="G11750" s="145"/>
    </row>
    <row r="11751" spans="1:7">
      <c r="A11751" s="65"/>
      <c r="B11751" s="65"/>
      <c r="C11751" s="65"/>
      <c r="D11751" s="65"/>
      <c r="E11751" s="65"/>
      <c r="F11751" s="65"/>
      <c r="G11751" s="145"/>
    </row>
    <row r="11752" spans="1:7">
      <c r="A11752" s="65"/>
      <c r="B11752" s="65"/>
      <c r="C11752" s="65"/>
      <c r="D11752" s="65"/>
      <c r="E11752" s="65"/>
      <c r="F11752" s="65"/>
      <c r="G11752" s="145"/>
    </row>
    <row r="11753" spans="1:7">
      <c r="A11753" s="65"/>
      <c r="B11753" s="65"/>
      <c r="C11753" s="65"/>
      <c r="D11753" s="65"/>
      <c r="E11753" s="65"/>
      <c r="F11753" s="65"/>
      <c r="G11753" s="145"/>
    </row>
    <row r="11754" spans="1:7">
      <c r="A11754" s="65"/>
      <c r="B11754" s="65"/>
      <c r="C11754" s="65"/>
      <c r="D11754" s="65"/>
      <c r="E11754" s="65"/>
      <c r="F11754" s="65"/>
      <c r="G11754" s="145"/>
    </row>
    <row r="11755" spans="1:7">
      <c r="A11755" s="65"/>
      <c r="B11755" s="65"/>
      <c r="C11755" s="65"/>
      <c r="D11755" s="65"/>
      <c r="E11755" s="65"/>
      <c r="F11755" s="65"/>
      <c r="G11755" s="145"/>
    </row>
    <row r="11756" spans="1:7">
      <c r="A11756" s="65"/>
      <c r="B11756" s="65"/>
      <c r="C11756" s="65"/>
      <c r="D11756" s="65"/>
      <c r="E11756" s="65"/>
      <c r="F11756" s="65"/>
      <c r="G11756" s="145"/>
    </row>
    <row r="11757" spans="1:7">
      <c r="A11757" s="65"/>
      <c r="B11757" s="65"/>
      <c r="C11757" s="65"/>
      <c r="D11757" s="65"/>
      <c r="E11757" s="65"/>
      <c r="F11757" s="65"/>
      <c r="G11757" s="145"/>
    </row>
    <row r="11758" spans="1:7">
      <c r="A11758" s="65"/>
      <c r="B11758" s="65"/>
      <c r="C11758" s="65"/>
      <c r="D11758" s="65"/>
      <c r="E11758" s="65"/>
      <c r="F11758" s="65"/>
      <c r="G11758" s="145"/>
    </row>
    <row r="11759" spans="1:7">
      <c r="A11759" s="65"/>
      <c r="B11759" s="65"/>
      <c r="C11759" s="65"/>
      <c r="D11759" s="65"/>
      <c r="E11759" s="65"/>
      <c r="F11759" s="65"/>
      <c r="G11759" s="145"/>
    </row>
    <row r="11760" spans="1:7">
      <c r="A11760" s="65"/>
      <c r="B11760" s="65"/>
      <c r="C11760" s="65"/>
      <c r="D11760" s="65"/>
      <c r="E11760" s="65"/>
      <c r="F11760" s="65"/>
      <c r="G11760" s="145"/>
    </row>
    <row r="11761" spans="1:7">
      <c r="A11761" s="65"/>
      <c r="B11761" s="65"/>
      <c r="C11761" s="65"/>
      <c r="D11761" s="65"/>
      <c r="E11761" s="65"/>
      <c r="F11761" s="65"/>
      <c r="G11761" s="145"/>
    </row>
    <row r="11762" spans="1:7">
      <c r="A11762" s="65"/>
      <c r="B11762" s="65"/>
      <c r="C11762" s="65"/>
      <c r="D11762" s="65"/>
      <c r="E11762" s="65"/>
      <c r="F11762" s="65"/>
      <c r="G11762" s="145"/>
    </row>
    <row r="11763" spans="1:7">
      <c r="A11763" s="65"/>
      <c r="B11763" s="65"/>
      <c r="C11763" s="65"/>
      <c r="D11763" s="65"/>
      <c r="E11763" s="65"/>
      <c r="F11763" s="65"/>
      <c r="G11763" s="145"/>
    </row>
    <row r="11764" spans="1:7">
      <c r="A11764" s="65"/>
      <c r="B11764" s="65"/>
      <c r="C11764" s="65"/>
      <c r="D11764" s="65"/>
      <c r="E11764" s="65"/>
      <c r="F11764" s="65"/>
      <c r="G11764" s="145"/>
    </row>
    <row r="11765" spans="1:7">
      <c r="A11765" s="65"/>
      <c r="B11765" s="65"/>
      <c r="C11765" s="65"/>
      <c r="D11765" s="65"/>
      <c r="E11765" s="65"/>
      <c r="F11765" s="65"/>
      <c r="G11765" s="145"/>
    </row>
    <row r="11766" spans="1:7">
      <c r="A11766" s="65"/>
      <c r="B11766" s="65"/>
      <c r="C11766" s="65"/>
      <c r="D11766" s="65"/>
      <c r="E11766" s="65"/>
      <c r="F11766" s="65"/>
      <c r="G11766" s="145"/>
    </row>
    <row r="11767" spans="1:7">
      <c r="A11767" s="65"/>
      <c r="B11767" s="65"/>
      <c r="C11767" s="65"/>
      <c r="D11767" s="65"/>
      <c r="E11767" s="65"/>
      <c r="F11767" s="65"/>
      <c r="G11767" s="145"/>
    </row>
    <row r="11768" spans="1:7">
      <c r="A11768" s="65"/>
      <c r="B11768" s="65"/>
      <c r="C11768" s="65"/>
      <c r="D11768" s="65"/>
      <c r="E11768" s="65"/>
      <c r="F11768" s="65"/>
      <c r="G11768" s="145"/>
    </row>
    <row r="11769" spans="1:7">
      <c r="A11769" s="65"/>
      <c r="B11769" s="65"/>
      <c r="C11769" s="65"/>
      <c r="D11769" s="65"/>
      <c r="E11769" s="65"/>
      <c r="F11769" s="65"/>
      <c r="G11769" s="145"/>
    </row>
    <row r="11770" spans="1:7">
      <c r="A11770" s="65"/>
      <c r="B11770" s="65"/>
      <c r="C11770" s="65"/>
      <c r="D11770" s="65"/>
      <c r="E11770" s="65"/>
      <c r="F11770" s="65"/>
      <c r="G11770" s="145"/>
    </row>
    <row r="11771" spans="1:7">
      <c r="A11771" s="65"/>
      <c r="B11771" s="65"/>
      <c r="C11771" s="65"/>
      <c r="D11771" s="65"/>
      <c r="E11771" s="65"/>
      <c r="F11771" s="65"/>
      <c r="G11771" s="145"/>
    </row>
    <row r="11772" spans="1:7">
      <c r="A11772" s="65"/>
      <c r="B11772" s="65"/>
      <c r="C11772" s="65"/>
      <c r="D11772" s="65"/>
      <c r="E11772" s="65"/>
      <c r="F11772" s="65"/>
      <c r="G11772" s="145"/>
    </row>
    <row r="11773" spans="1:7">
      <c r="A11773" s="65"/>
      <c r="B11773" s="65"/>
      <c r="C11773" s="65"/>
      <c r="D11773" s="65"/>
      <c r="E11773" s="65"/>
      <c r="F11773" s="65"/>
      <c r="G11773" s="145"/>
    </row>
    <row r="11774" spans="1:7">
      <c r="A11774" s="65"/>
      <c r="B11774" s="65"/>
      <c r="C11774" s="65"/>
      <c r="D11774" s="65"/>
      <c r="E11774" s="65"/>
      <c r="F11774" s="65"/>
      <c r="G11774" s="145"/>
    </row>
    <row r="11775" spans="1:7">
      <c r="A11775" s="65"/>
      <c r="B11775" s="65"/>
      <c r="C11775" s="65"/>
      <c r="D11775" s="65"/>
      <c r="E11775" s="65"/>
      <c r="F11775" s="65"/>
      <c r="G11775" s="145"/>
    </row>
    <row r="11776" spans="1:7">
      <c r="A11776" s="65"/>
      <c r="B11776" s="65"/>
      <c r="C11776" s="65"/>
      <c r="D11776" s="65"/>
      <c r="E11776" s="65"/>
      <c r="F11776" s="65"/>
      <c r="G11776" s="145"/>
    </row>
    <row r="11777" spans="1:7">
      <c r="A11777" s="65"/>
      <c r="B11777" s="65"/>
      <c r="C11777" s="65"/>
      <c r="D11777" s="65"/>
      <c r="E11777" s="65"/>
      <c r="F11777" s="65"/>
      <c r="G11777" s="145"/>
    </row>
    <row r="11778" spans="1:7">
      <c r="A11778" s="65"/>
      <c r="B11778" s="65"/>
      <c r="C11778" s="65"/>
      <c r="D11778" s="65"/>
      <c r="E11778" s="65"/>
      <c r="F11778" s="65"/>
      <c r="G11778" s="145"/>
    </row>
    <row r="11779" spans="1:7">
      <c r="A11779" s="65"/>
      <c r="B11779" s="65"/>
      <c r="C11779" s="65"/>
      <c r="D11779" s="65"/>
      <c r="E11779" s="65"/>
      <c r="F11779" s="65"/>
      <c r="G11779" s="145"/>
    </row>
    <row r="11780" spans="1:7">
      <c r="A11780" s="65"/>
      <c r="B11780" s="65"/>
      <c r="C11780" s="65"/>
      <c r="D11780" s="65"/>
      <c r="E11780" s="65"/>
      <c r="F11780" s="65"/>
      <c r="G11780" s="145"/>
    </row>
    <row r="11781" spans="1:7">
      <c r="A11781" s="65"/>
      <c r="B11781" s="65"/>
      <c r="C11781" s="65"/>
      <c r="D11781" s="65"/>
      <c r="E11781" s="65"/>
      <c r="F11781" s="65"/>
      <c r="G11781" s="145"/>
    </row>
    <row r="11782" spans="1:7">
      <c r="A11782" s="65"/>
      <c r="B11782" s="65"/>
      <c r="C11782" s="65"/>
      <c r="D11782" s="65"/>
      <c r="E11782" s="65"/>
      <c r="F11782" s="65"/>
      <c r="G11782" s="145"/>
    </row>
    <row r="11783" spans="1:7">
      <c r="A11783" s="65"/>
      <c r="B11783" s="65"/>
      <c r="C11783" s="65"/>
      <c r="D11783" s="65"/>
      <c r="E11783" s="65"/>
      <c r="F11783" s="65"/>
      <c r="G11783" s="145"/>
    </row>
    <row r="11784" spans="1:7">
      <c r="A11784" s="65"/>
      <c r="B11784" s="65"/>
      <c r="C11784" s="65"/>
      <c r="D11784" s="65"/>
      <c r="E11784" s="65"/>
      <c r="F11784" s="65"/>
      <c r="G11784" s="145"/>
    </row>
    <row r="11785" spans="1:7">
      <c r="A11785" s="65"/>
      <c r="B11785" s="65"/>
      <c r="C11785" s="65"/>
      <c r="D11785" s="65"/>
      <c r="E11785" s="65"/>
      <c r="F11785" s="65"/>
      <c r="G11785" s="145"/>
    </row>
    <row r="11786" spans="1:7">
      <c r="A11786" s="65"/>
      <c r="B11786" s="65"/>
      <c r="C11786" s="65"/>
      <c r="D11786" s="65"/>
      <c r="E11786" s="65"/>
      <c r="F11786" s="65"/>
      <c r="G11786" s="145"/>
    </row>
    <row r="11787" spans="1:7">
      <c r="A11787" s="65"/>
      <c r="B11787" s="65"/>
      <c r="C11787" s="65"/>
      <c r="D11787" s="65"/>
      <c r="E11787" s="65"/>
      <c r="F11787" s="65"/>
      <c r="G11787" s="145"/>
    </row>
    <row r="11788" spans="1:7">
      <c r="A11788" s="65"/>
      <c r="B11788" s="65"/>
      <c r="C11788" s="65"/>
      <c r="D11788" s="65"/>
      <c r="E11788" s="65"/>
      <c r="F11788" s="65"/>
      <c r="G11788" s="145"/>
    </row>
    <row r="11789" spans="1:7">
      <c r="A11789" s="65"/>
      <c r="B11789" s="65"/>
      <c r="C11789" s="65"/>
      <c r="D11789" s="65"/>
      <c r="E11789" s="65"/>
      <c r="F11789" s="65"/>
      <c r="G11789" s="145"/>
    </row>
    <row r="11790" spans="1:7">
      <c r="A11790" s="65"/>
      <c r="B11790" s="65"/>
      <c r="C11790" s="65"/>
      <c r="D11790" s="65"/>
      <c r="E11790" s="65"/>
      <c r="F11790" s="65"/>
      <c r="G11790" s="145"/>
    </row>
    <row r="11791" spans="1:7">
      <c r="A11791" s="65"/>
      <c r="B11791" s="65"/>
      <c r="C11791" s="65"/>
      <c r="D11791" s="65"/>
      <c r="E11791" s="65"/>
      <c r="F11791" s="65"/>
      <c r="G11791" s="145"/>
    </row>
    <row r="11792" spans="1:7">
      <c r="A11792" s="65"/>
      <c r="B11792" s="65"/>
      <c r="C11792" s="65"/>
      <c r="D11792" s="65"/>
      <c r="E11792" s="65"/>
      <c r="F11792" s="65"/>
      <c r="G11792" s="145"/>
    </row>
    <row r="11793" spans="1:7">
      <c r="A11793" s="65"/>
      <c r="B11793" s="65"/>
      <c r="C11793" s="65"/>
      <c r="D11793" s="65"/>
      <c r="E11793" s="65"/>
      <c r="F11793" s="65"/>
      <c r="G11793" s="145"/>
    </row>
    <row r="11794" spans="1:7">
      <c r="A11794" s="65"/>
      <c r="B11794" s="65"/>
      <c r="C11794" s="65"/>
      <c r="D11794" s="65"/>
      <c r="E11794" s="65"/>
      <c r="F11794" s="65"/>
      <c r="G11794" s="145"/>
    </row>
    <row r="11795" spans="1:7">
      <c r="A11795" s="65"/>
      <c r="B11795" s="65"/>
      <c r="C11795" s="65"/>
      <c r="D11795" s="65"/>
      <c r="E11795" s="65"/>
      <c r="F11795" s="65"/>
      <c r="G11795" s="145"/>
    </row>
    <row r="11796" spans="1:7">
      <c r="A11796" s="65"/>
      <c r="B11796" s="65"/>
      <c r="C11796" s="65"/>
      <c r="D11796" s="65"/>
      <c r="E11796" s="65"/>
      <c r="F11796" s="65"/>
      <c r="G11796" s="145"/>
    </row>
    <row r="11797" spans="1:7">
      <c r="A11797" s="65"/>
      <c r="B11797" s="65"/>
      <c r="C11797" s="65"/>
      <c r="D11797" s="65"/>
      <c r="E11797" s="65"/>
      <c r="F11797" s="65"/>
      <c r="G11797" s="145"/>
    </row>
    <row r="11798" spans="1:7">
      <c r="A11798" s="65"/>
      <c r="B11798" s="65"/>
      <c r="C11798" s="65"/>
      <c r="D11798" s="65"/>
      <c r="E11798" s="65"/>
      <c r="F11798" s="65"/>
      <c r="G11798" s="145"/>
    </row>
    <row r="11799" spans="1:7">
      <c r="A11799" s="65"/>
      <c r="B11799" s="65"/>
      <c r="C11799" s="65"/>
      <c r="D11799" s="65"/>
      <c r="E11799" s="65"/>
      <c r="F11799" s="65"/>
      <c r="G11799" s="145"/>
    </row>
    <row r="11800" spans="1:7">
      <c r="A11800" s="65"/>
      <c r="B11800" s="65"/>
      <c r="C11800" s="65"/>
      <c r="D11800" s="65"/>
      <c r="E11800" s="65"/>
      <c r="F11800" s="65"/>
      <c r="G11800" s="145"/>
    </row>
    <row r="11801" spans="1:7">
      <c r="A11801" s="65"/>
      <c r="B11801" s="65"/>
      <c r="C11801" s="65"/>
      <c r="D11801" s="65"/>
      <c r="E11801" s="65"/>
      <c r="F11801" s="65"/>
      <c r="G11801" s="145"/>
    </row>
    <row r="11802" spans="1:7">
      <c r="A11802" s="65"/>
      <c r="B11802" s="65"/>
      <c r="C11802" s="65"/>
      <c r="D11802" s="65"/>
      <c r="E11802" s="65"/>
      <c r="F11802" s="65"/>
      <c r="G11802" s="145"/>
    </row>
    <row r="11803" spans="1:7">
      <c r="A11803" s="65"/>
      <c r="B11803" s="65"/>
      <c r="C11803" s="65"/>
      <c r="D11803" s="65"/>
      <c r="E11803" s="65"/>
      <c r="F11803" s="65"/>
      <c r="G11803" s="145"/>
    </row>
    <row r="11804" spans="1:7">
      <c r="A11804" s="65"/>
      <c r="B11804" s="65"/>
      <c r="C11804" s="65"/>
      <c r="D11804" s="65"/>
      <c r="E11804" s="65"/>
      <c r="F11804" s="65"/>
      <c r="G11804" s="145"/>
    </row>
    <row r="11805" spans="1:7">
      <c r="A11805" s="65"/>
      <c r="B11805" s="65"/>
      <c r="C11805" s="65"/>
      <c r="D11805" s="65"/>
      <c r="E11805" s="65"/>
      <c r="F11805" s="65"/>
      <c r="G11805" s="145"/>
    </row>
    <row r="11806" spans="1:7">
      <c r="A11806" s="65"/>
      <c r="B11806" s="65"/>
      <c r="C11806" s="65"/>
      <c r="D11806" s="65"/>
      <c r="E11806" s="65"/>
      <c r="F11806" s="65"/>
      <c r="G11806" s="145"/>
    </row>
    <row r="11807" spans="1:7">
      <c r="A11807" s="65"/>
      <c r="B11807" s="65"/>
      <c r="C11807" s="65"/>
      <c r="D11807" s="65"/>
      <c r="E11807" s="65"/>
      <c r="F11807" s="65"/>
      <c r="G11807" s="145"/>
    </row>
    <row r="11808" spans="1:7">
      <c r="A11808" s="65"/>
      <c r="B11808" s="65"/>
      <c r="C11808" s="65"/>
      <c r="D11808" s="65"/>
      <c r="E11808" s="65"/>
      <c r="F11808" s="65"/>
      <c r="G11808" s="145"/>
    </row>
    <row r="11809" spans="1:7">
      <c r="A11809" s="65"/>
      <c r="B11809" s="65"/>
      <c r="C11809" s="65"/>
      <c r="D11809" s="65"/>
      <c r="E11809" s="65"/>
      <c r="F11809" s="65"/>
      <c r="G11809" s="145"/>
    </row>
    <row r="11810" spans="1:7">
      <c r="A11810" s="65"/>
      <c r="B11810" s="65"/>
      <c r="C11810" s="65"/>
      <c r="D11810" s="65"/>
      <c r="E11810" s="65"/>
      <c r="F11810" s="65"/>
      <c r="G11810" s="145"/>
    </row>
    <row r="11811" spans="1:7">
      <c r="A11811" s="65"/>
      <c r="B11811" s="65"/>
      <c r="C11811" s="65"/>
      <c r="D11811" s="65"/>
      <c r="E11811" s="65"/>
      <c r="F11811" s="65"/>
      <c r="G11811" s="145"/>
    </row>
    <row r="11812" spans="1:7">
      <c r="A11812" s="65"/>
      <c r="B11812" s="65"/>
      <c r="C11812" s="65"/>
      <c r="D11812" s="65"/>
      <c r="E11812" s="65"/>
      <c r="F11812" s="65"/>
      <c r="G11812" s="145"/>
    </row>
    <row r="11813" spans="1:7">
      <c r="A11813" s="65"/>
      <c r="B11813" s="65"/>
      <c r="C11813" s="65"/>
      <c r="D11813" s="65"/>
      <c r="E11813" s="65"/>
      <c r="F11813" s="65"/>
      <c r="G11813" s="145"/>
    </row>
    <row r="11814" spans="1:7">
      <c r="A11814" s="65"/>
      <c r="B11814" s="65"/>
      <c r="C11814" s="65"/>
      <c r="D11814" s="65"/>
      <c r="E11814" s="65"/>
      <c r="F11814" s="65"/>
      <c r="G11814" s="145"/>
    </row>
    <row r="11815" spans="1:7">
      <c r="A11815" s="65"/>
      <c r="B11815" s="65"/>
      <c r="C11815" s="65"/>
      <c r="D11815" s="65"/>
      <c r="E11815" s="65"/>
      <c r="F11815" s="65"/>
      <c r="G11815" s="145"/>
    </row>
    <row r="11816" spans="1:7">
      <c r="A11816" s="65"/>
      <c r="B11816" s="65"/>
      <c r="C11816" s="65"/>
      <c r="D11816" s="65"/>
      <c r="E11816" s="65"/>
      <c r="F11816" s="65"/>
      <c r="G11816" s="145"/>
    </row>
    <row r="11817" spans="1:7">
      <c r="A11817" s="65"/>
      <c r="B11817" s="65"/>
      <c r="C11817" s="65"/>
      <c r="D11817" s="65"/>
      <c r="E11817" s="65"/>
      <c r="F11817" s="65"/>
      <c r="G11817" s="145"/>
    </row>
    <row r="11818" spans="1:7">
      <c r="A11818" s="65"/>
      <c r="B11818" s="65"/>
      <c r="C11818" s="65"/>
      <c r="D11818" s="65"/>
      <c r="E11818" s="65"/>
      <c r="F11818" s="65"/>
      <c r="G11818" s="145"/>
    </row>
    <row r="11819" spans="1:7">
      <c r="A11819" s="65"/>
      <c r="B11819" s="65"/>
      <c r="C11819" s="65"/>
      <c r="D11819" s="65"/>
      <c r="E11819" s="65"/>
      <c r="F11819" s="65"/>
      <c r="G11819" s="145"/>
    </row>
    <row r="11820" spans="1:7">
      <c r="A11820" s="65"/>
      <c r="B11820" s="65"/>
      <c r="C11820" s="65"/>
      <c r="D11820" s="65"/>
      <c r="E11820" s="65"/>
      <c r="F11820" s="65"/>
      <c r="G11820" s="145"/>
    </row>
    <row r="11821" spans="1:7">
      <c r="A11821" s="65"/>
      <c r="B11821" s="65"/>
      <c r="C11821" s="65"/>
      <c r="D11821" s="65"/>
      <c r="E11821" s="65"/>
      <c r="F11821" s="65"/>
      <c r="G11821" s="145"/>
    </row>
    <row r="11822" spans="1:7">
      <c r="A11822" s="65"/>
      <c r="B11822" s="65"/>
      <c r="C11822" s="65"/>
      <c r="D11822" s="65"/>
      <c r="E11822" s="65"/>
      <c r="F11822" s="65"/>
      <c r="G11822" s="145"/>
    </row>
    <row r="11823" spans="1:7">
      <c r="A11823" s="65"/>
      <c r="B11823" s="65"/>
      <c r="C11823" s="65"/>
      <c r="D11823" s="65"/>
      <c r="E11823" s="65"/>
      <c r="F11823" s="65"/>
      <c r="G11823" s="145"/>
    </row>
    <row r="11824" spans="1:7">
      <c r="A11824" s="65"/>
      <c r="B11824" s="65"/>
      <c r="C11824" s="65"/>
      <c r="D11824" s="65"/>
      <c r="E11824" s="65"/>
      <c r="F11824" s="65"/>
      <c r="G11824" s="145"/>
    </row>
    <row r="11825" spans="1:7">
      <c r="A11825" s="65"/>
      <c r="B11825" s="65"/>
      <c r="C11825" s="65"/>
      <c r="D11825" s="65"/>
      <c r="E11825" s="65"/>
      <c r="F11825" s="65"/>
      <c r="G11825" s="145"/>
    </row>
    <row r="11826" spans="1:7">
      <c r="A11826" s="65"/>
      <c r="B11826" s="65"/>
      <c r="C11826" s="65"/>
      <c r="D11826" s="65"/>
      <c r="E11826" s="65"/>
      <c r="F11826" s="65"/>
      <c r="G11826" s="145"/>
    </row>
    <row r="11827" spans="1:7">
      <c r="A11827" s="65"/>
      <c r="B11827" s="65"/>
      <c r="C11827" s="65"/>
      <c r="D11827" s="65"/>
      <c r="E11827" s="65"/>
      <c r="F11827" s="65"/>
      <c r="G11827" s="145"/>
    </row>
    <row r="11828" spans="1:7">
      <c r="A11828" s="65"/>
      <c r="B11828" s="65"/>
      <c r="C11828" s="65"/>
      <c r="D11828" s="65"/>
      <c r="E11828" s="65"/>
      <c r="F11828" s="65"/>
      <c r="G11828" s="145"/>
    </row>
    <row r="11829" spans="1:7">
      <c r="A11829" s="65"/>
      <c r="B11829" s="65"/>
      <c r="C11829" s="65"/>
      <c r="D11829" s="65"/>
      <c r="E11829" s="65"/>
      <c r="F11829" s="65"/>
      <c r="G11829" s="145"/>
    </row>
    <row r="11830" spans="1:7">
      <c r="A11830" s="65"/>
      <c r="B11830" s="65"/>
      <c r="C11830" s="65"/>
      <c r="D11830" s="65"/>
      <c r="E11830" s="65"/>
      <c r="F11830" s="65"/>
      <c r="G11830" s="145"/>
    </row>
    <row r="11831" spans="1:7">
      <c r="A11831" s="65"/>
      <c r="B11831" s="65"/>
      <c r="C11831" s="65"/>
      <c r="D11831" s="65"/>
      <c r="E11831" s="65"/>
      <c r="F11831" s="65"/>
      <c r="G11831" s="145"/>
    </row>
    <row r="11832" spans="1:7">
      <c r="A11832" s="65"/>
      <c r="B11832" s="65"/>
      <c r="C11832" s="65"/>
      <c r="D11832" s="65"/>
      <c r="E11832" s="65"/>
      <c r="F11832" s="65"/>
      <c r="G11832" s="145"/>
    </row>
    <row r="11833" spans="1:7">
      <c r="A11833" s="65"/>
      <c r="B11833" s="65"/>
      <c r="C11833" s="65"/>
      <c r="D11833" s="65"/>
      <c r="E11833" s="65"/>
      <c r="F11833" s="65"/>
      <c r="G11833" s="145"/>
    </row>
    <row r="11834" spans="1:7">
      <c r="A11834" s="65"/>
      <c r="B11834" s="65"/>
      <c r="C11834" s="65"/>
      <c r="D11834" s="65"/>
      <c r="E11834" s="65"/>
      <c r="F11834" s="65"/>
      <c r="G11834" s="145"/>
    </row>
    <row r="11835" spans="1:7">
      <c r="A11835" s="65"/>
      <c r="B11835" s="65"/>
      <c r="C11835" s="65"/>
      <c r="D11835" s="65"/>
      <c r="E11835" s="65"/>
      <c r="F11835" s="65"/>
      <c r="G11835" s="145"/>
    </row>
    <row r="11836" spans="1:7">
      <c r="A11836" s="65"/>
      <c r="B11836" s="65"/>
      <c r="C11836" s="65"/>
      <c r="D11836" s="65"/>
      <c r="E11836" s="65"/>
      <c r="F11836" s="65"/>
      <c r="G11836" s="145"/>
    </row>
    <row r="11837" spans="1:7">
      <c r="A11837" s="65"/>
      <c r="B11837" s="65"/>
      <c r="C11837" s="65"/>
      <c r="D11837" s="65"/>
      <c r="E11837" s="65"/>
      <c r="F11837" s="65"/>
      <c r="G11837" s="145"/>
    </row>
    <row r="11838" spans="1:7">
      <c r="A11838" s="65"/>
      <c r="B11838" s="65"/>
      <c r="C11838" s="65"/>
      <c r="D11838" s="65"/>
      <c r="E11838" s="65"/>
      <c r="F11838" s="65"/>
      <c r="G11838" s="145"/>
    </row>
    <row r="11839" spans="1:7">
      <c r="A11839" s="65"/>
      <c r="B11839" s="65"/>
      <c r="C11839" s="65"/>
      <c r="D11839" s="65"/>
      <c r="E11839" s="65"/>
      <c r="F11839" s="65"/>
      <c r="G11839" s="145"/>
    </row>
    <row r="11840" spans="1:7">
      <c r="A11840" s="65"/>
      <c r="B11840" s="65"/>
      <c r="C11840" s="65"/>
      <c r="D11840" s="65"/>
      <c r="E11840" s="65"/>
      <c r="F11840" s="65"/>
      <c r="G11840" s="145"/>
    </row>
    <row r="11841" spans="1:7">
      <c r="A11841" s="65"/>
      <c r="B11841" s="65"/>
      <c r="C11841" s="65"/>
      <c r="D11841" s="65"/>
      <c r="E11841" s="65"/>
      <c r="F11841" s="65"/>
      <c r="G11841" s="145"/>
    </row>
    <row r="11842" spans="1:7">
      <c r="A11842" s="65"/>
      <c r="B11842" s="65"/>
      <c r="C11842" s="65"/>
      <c r="D11842" s="65"/>
      <c r="E11842" s="65"/>
      <c r="F11842" s="65"/>
      <c r="G11842" s="145"/>
    </row>
    <row r="11843" spans="1:7">
      <c r="A11843" s="65"/>
      <c r="B11843" s="65"/>
      <c r="C11843" s="65"/>
      <c r="D11843" s="65"/>
      <c r="E11843" s="65"/>
      <c r="F11843" s="65"/>
      <c r="G11843" s="145"/>
    </row>
    <row r="11844" spans="1:7">
      <c r="A11844" s="65"/>
      <c r="B11844" s="65"/>
      <c r="C11844" s="65"/>
      <c r="D11844" s="65"/>
      <c r="E11844" s="65"/>
      <c r="F11844" s="65"/>
      <c r="G11844" s="145"/>
    </row>
    <row r="11845" spans="1:7">
      <c r="A11845" s="65"/>
      <c r="B11845" s="65"/>
      <c r="C11845" s="65"/>
      <c r="D11845" s="65"/>
      <c r="E11845" s="65"/>
      <c r="F11845" s="65"/>
      <c r="G11845" s="145"/>
    </row>
    <row r="11846" spans="1:7">
      <c r="A11846" s="65"/>
      <c r="B11846" s="65"/>
      <c r="C11846" s="65"/>
      <c r="D11846" s="65"/>
      <c r="E11846" s="65"/>
      <c r="F11846" s="65"/>
      <c r="G11846" s="145"/>
    </row>
    <row r="11847" spans="1:7">
      <c r="A11847" s="65"/>
      <c r="B11847" s="65"/>
      <c r="C11847" s="65"/>
      <c r="D11847" s="65"/>
      <c r="E11847" s="65"/>
      <c r="F11847" s="65"/>
      <c r="G11847" s="145"/>
    </row>
    <row r="11848" spans="1:7">
      <c r="A11848" s="65"/>
      <c r="B11848" s="65"/>
      <c r="C11848" s="65"/>
      <c r="D11848" s="65"/>
      <c r="E11848" s="65"/>
      <c r="F11848" s="65"/>
      <c r="G11848" s="145"/>
    </row>
    <row r="11849" spans="1:7">
      <c r="A11849" s="65"/>
      <c r="B11849" s="65"/>
      <c r="C11849" s="65"/>
      <c r="D11849" s="65"/>
      <c r="E11849" s="65"/>
      <c r="F11849" s="65"/>
      <c r="G11849" s="145"/>
    </row>
    <row r="11850" spans="1:7">
      <c r="A11850" s="65"/>
      <c r="B11850" s="65"/>
      <c r="C11850" s="65"/>
      <c r="D11850" s="65"/>
      <c r="E11850" s="65"/>
      <c r="F11850" s="65"/>
      <c r="G11850" s="145"/>
    </row>
    <row r="11851" spans="1:7">
      <c r="A11851" s="65"/>
      <c r="B11851" s="65"/>
      <c r="C11851" s="65"/>
      <c r="D11851" s="65"/>
      <c r="E11851" s="65"/>
      <c r="F11851" s="65"/>
      <c r="G11851" s="145"/>
    </row>
    <row r="11852" spans="1:7">
      <c r="A11852" s="65"/>
      <c r="B11852" s="65"/>
      <c r="C11852" s="65"/>
      <c r="D11852" s="65"/>
      <c r="E11852" s="65"/>
      <c r="F11852" s="65"/>
      <c r="G11852" s="145"/>
    </row>
    <row r="11853" spans="1:7">
      <c r="A11853" s="65"/>
      <c r="B11853" s="65"/>
      <c r="C11853" s="65"/>
      <c r="D11853" s="65"/>
      <c r="E11853" s="65"/>
      <c r="F11853" s="65"/>
      <c r="G11853" s="145"/>
    </row>
    <row r="11854" spans="1:7">
      <c r="A11854" s="65"/>
      <c r="B11854" s="65"/>
      <c r="C11854" s="65"/>
      <c r="D11854" s="65"/>
      <c r="E11854" s="65"/>
      <c r="F11854" s="65"/>
      <c r="G11854" s="145"/>
    </row>
    <row r="11855" spans="1:7">
      <c r="A11855" s="65"/>
      <c r="B11855" s="65"/>
      <c r="C11855" s="65"/>
      <c r="D11855" s="65"/>
      <c r="E11855" s="65"/>
      <c r="F11855" s="65"/>
      <c r="G11855" s="145"/>
    </row>
    <row r="11856" spans="1:7">
      <c r="A11856" s="65"/>
      <c r="B11856" s="65"/>
      <c r="C11856" s="65"/>
      <c r="D11856" s="65"/>
      <c r="E11856" s="65"/>
      <c r="F11856" s="65"/>
      <c r="G11856" s="145"/>
    </row>
    <row r="11857" spans="1:7">
      <c r="A11857" s="65"/>
      <c r="B11857" s="65"/>
      <c r="C11857" s="65"/>
      <c r="D11857" s="65"/>
      <c r="E11857" s="65"/>
      <c r="F11857" s="65"/>
      <c r="G11857" s="145"/>
    </row>
    <row r="11858" spans="1:7">
      <c r="A11858" s="65"/>
      <c r="B11858" s="65"/>
      <c r="C11858" s="65"/>
      <c r="D11858" s="65"/>
      <c r="E11858" s="65"/>
      <c r="F11858" s="65"/>
      <c r="G11858" s="145"/>
    </row>
    <row r="11859" spans="1:7">
      <c r="A11859" s="65"/>
      <c r="B11859" s="65"/>
      <c r="C11859" s="65"/>
      <c r="D11859" s="65"/>
      <c r="E11859" s="65"/>
      <c r="F11859" s="65"/>
      <c r="G11859" s="145"/>
    </row>
    <row r="11860" spans="1:7">
      <c r="A11860" s="65"/>
      <c r="B11860" s="65"/>
      <c r="C11860" s="65"/>
      <c r="D11860" s="65"/>
      <c r="E11860" s="65"/>
      <c r="F11860" s="65"/>
      <c r="G11860" s="145"/>
    </row>
    <row r="11861" spans="1:7">
      <c r="A11861" s="65"/>
      <c r="B11861" s="65"/>
      <c r="C11861" s="65"/>
      <c r="D11861" s="65"/>
      <c r="E11861" s="65"/>
      <c r="F11861" s="65"/>
      <c r="G11861" s="145"/>
    </row>
    <row r="11862" spans="1:7">
      <c r="A11862" s="65"/>
      <c r="B11862" s="65"/>
      <c r="C11862" s="65"/>
      <c r="D11862" s="65"/>
      <c r="E11862" s="65"/>
      <c r="F11862" s="65"/>
      <c r="G11862" s="145"/>
    </row>
    <row r="11863" spans="1:7">
      <c r="A11863" s="65"/>
      <c r="B11863" s="65"/>
      <c r="C11863" s="65"/>
      <c r="D11863" s="65"/>
      <c r="E11863" s="65"/>
      <c r="F11863" s="65"/>
      <c r="G11863" s="145"/>
    </row>
    <row r="11864" spans="1:7">
      <c r="A11864" s="65"/>
      <c r="B11864" s="65"/>
      <c r="C11864" s="65"/>
      <c r="D11864" s="65"/>
      <c r="E11864" s="65"/>
      <c r="F11864" s="65"/>
      <c r="G11864" s="145"/>
    </row>
    <row r="11865" spans="1:7">
      <c r="A11865" s="65"/>
      <c r="B11865" s="65"/>
      <c r="C11865" s="65"/>
      <c r="D11865" s="65"/>
      <c r="E11865" s="65"/>
      <c r="F11865" s="65"/>
      <c r="G11865" s="145"/>
    </row>
    <row r="11866" spans="1:7">
      <c r="A11866" s="65"/>
      <c r="B11866" s="65"/>
      <c r="C11866" s="65"/>
      <c r="D11866" s="65"/>
      <c r="E11866" s="65"/>
      <c r="F11866" s="65"/>
      <c r="G11866" s="145"/>
    </row>
    <row r="11867" spans="1:7">
      <c r="A11867" s="65"/>
      <c r="B11867" s="65"/>
      <c r="C11867" s="65"/>
      <c r="D11867" s="65"/>
      <c r="E11867" s="65"/>
      <c r="F11867" s="65"/>
      <c r="G11867" s="145"/>
    </row>
    <row r="11868" spans="1:7">
      <c r="A11868" s="65"/>
      <c r="B11868" s="65"/>
      <c r="C11868" s="65"/>
      <c r="D11868" s="65"/>
      <c r="E11868" s="65"/>
      <c r="F11868" s="65"/>
      <c r="G11868" s="145"/>
    </row>
    <row r="11869" spans="1:7">
      <c r="A11869" s="65"/>
      <c r="B11869" s="65"/>
      <c r="C11869" s="65"/>
      <c r="D11869" s="65"/>
      <c r="E11869" s="65"/>
      <c r="F11869" s="65"/>
      <c r="G11869" s="145"/>
    </row>
    <row r="11870" spans="1:7">
      <c r="A11870" s="65"/>
      <c r="B11870" s="65"/>
      <c r="C11870" s="65"/>
      <c r="D11870" s="65"/>
      <c r="E11870" s="65"/>
      <c r="F11870" s="65"/>
      <c r="G11870" s="145"/>
    </row>
    <row r="11871" spans="1:7">
      <c r="A11871" s="65"/>
      <c r="B11871" s="65"/>
      <c r="C11871" s="65"/>
      <c r="D11871" s="65"/>
      <c r="E11871" s="65"/>
      <c r="F11871" s="65"/>
      <c r="G11871" s="145"/>
    </row>
    <row r="11872" spans="1:7">
      <c r="A11872" s="65"/>
      <c r="B11872" s="65"/>
      <c r="C11872" s="65"/>
      <c r="D11872" s="65"/>
      <c r="E11872" s="65"/>
      <c r="F11872" s="65"/>
      <c r="G11872" s="145"/>
    </row>
    <row r="11873" spans="1:7">
      <c r="A11873" s="65"/>
      <c r="B11873" s="65"/>
      <c r="C11873" s="65"/>
      <c r="D11873" s="65"/>
      <c r="E11873" s="65"/>
      <c r="F11873" s="65"/>
      <c r="G11873" s="145"/>
    </row>
    <row r="11874" spans="1:7">
      <c r="A11874" s="65"/>
      <c r="B11874" s="65"/>
      <c r="C11874" s="65"/>
      <c r="D11874" s="65"/>
      <c r="E11874" s="65"/>
      <c r="F11874" s="65"/>
      <c r="G11874" s="145"/>
    </row>
    <row r="11875" spans="1:7">
      <c r="A11875" s="65"/>
      <c r="B11875" s="65"/>
      <c r="C11875" s="65"/>
      <c r="D11875" s="65"/>
      <c r="E11875" s="65"/>
      <c r="F11875" s="65"/>
      <c r="G11875" s="145"/>
    </row>
    <row r="11876" spans="1:7">
      <c r="A11876" s="65"/>
      <c r="B11876" s="65"/>
      <c r="C11876" s="65"/>
      <c r="D11876" s="65"/>
      <c r="E11876" s="65"/>
      <c r="F11876" s="65"/>
      <c r="G11876" s="145"/>
    </row>
    <row r="11877" spans="1:7">
      <c r="A11877" s="65"/>
      <c r="B11877" s="65"/>
      <c r="C11877" s="65"/>
      <c r="D11877" s="65"/>
      <c r="E11877" s="65"/>
      <c r="F11877" s="65"/>
      <c r="G11877" s="145"/>
    </row>
    <row r="11878" spans="1:7">
      <c r="A11878" s="65"/>
      <c r="B11878" s="65"/>
      <c r="C11878" s="65"/>
      <c r="D11878" s="65"/>
      <c r="E11878" s="65"/>
      <c r="F11878" s="65"/>
      <c r="G11878" s="145"/>
    </row>
    <row r="11879" spans="1:7">
      <c r="A11879" s="65"/>
      <c r="B11879" s="65"/>
      <c r="C11879" s="65"/>
      <c r="D11879" s="65"/>
      <c r="E11879" s="65"/>
      <c r="F11879" s="65"/>
      <c r="G11879" s="145"/>
    </row>
    <row r="11880" spans="1:7">
      <c r="A11880" s="65"/>
      <c r="B11880" s="65"/>
      <c r="C11880" s="65"/>
      <c r="D11880" s="65"/>
      <c r="E11880" s="65"/>
      <c r="F11880" s="65"/>
      <c r="G11880" s="145"/>
    </row>
    <row r="11881" spans="1:7">
      <c r="A11881" s="65"/>
      <c r="B11881" s="65"/>
      <c r="C11881" s="65"/>
      <c r="D11881" s="65"/>
      <c r="E11881" s="65"/>
      <c r="F11881" s="65"/>
      <c r="G11881" s="145"/>
    </row>
    <row r="11882" spans="1:7">
      <c r="A11882" s="65"/>
      <c r="B11882" s="65"/>
      <c r="C11882" s="65"/>
      <c r="D11882" s="65"/>
      <c r="E11882" s="65"/>
      <c r="F11882" s="65"/>
      <c r="G11882" s="145"/>
    </row>
    <row r="11883" spans="1:7">
      <c r="A11883" s="65"/>
      <c r="B11883" s="65"/>
      <c r="C11883" s="65"/>
      <c r="D11883" s="65"/>
      <c r="E11883" s="65"/>
      <c r="F11883" s="65"/>
      <c r="G11883" s="145"/>
    </row>
    <row r="11884" spans="1:7">
      <c r="A11884" s="65"/>
      <c r="B11884" s="65"/>
      <c r="C11884" s="65"/>
      <c r="D11884" s="65"/>
      <c r="E11884" s="65"/>
      <c r="F11884" s="65"/>
      <c r="G11884" s="145"/>
    </row>
    <row r="11885" spans="1:7">
      <c r="A11885" s="65"/>
      <c r="B11885" s="65"/>
      <c r="C11885" s="65"/>
      <c r="D11885" s="65"/>
      <c r="E11885" s="65"/>
      <c r="F11885" s="65"/>
      <c r="G11885" s="145"/>
    </row>
    <row r="11886" spans="1:7">
      <c r="A11886" s="65"/>
      <c r="B11886" s="65"/>
      <c r="C11886" s="65"/>
      <c r="D11886" s="65"/>
      <c r="E11886" s="65"/>
      <c r="F11886" s="65"/>
      <c r="G11886" s="145"/>
    </row>
    <row r="11887" spans="1:7">
      <c r="A11887" s="65"/>
      <c r="B11887" s="65"/>
      <c r="C11887" s="65"/>
      <c r="D11887" s="65"/>
      <c r="E11887" s="65"/>
      <c r="F11887" s="65"/>
      <c r="G11887" s="145"/>
    </row>
    <row r="11888" spans="1:7">
      <c r="A11888" s="65"/>
      <c r="B11888" s="65"/>
      <c r="C11888" s="65"/>
      <c r="D11888" s="65"/>
      <c r="E11888" s="65"/>
      <c r="F11888" s="65"/>
      <c r="G11888" s="145"/>
    </row>
    <row r="11889" spans="1:7">
      <c r="A11889" s="65"/>
      <c r="B11889" s="65"/>
      <c r="C11889" s="65"/>
      <c r="D11889" s="65"/>
      <c r="E11889" s="65"/>
      <c r="F11889" s="65"/>
      <c r="G11889" s="145"/>
    </row>
    <row r="11890" spans="1:7">
      <c r="A11890" s="65"/>
      <c r="B11890" s="65"/>
      <c r="C11890" s="65"/>
      <c r="D11890" s="65"/>
      <c r="E11890" s="65"/>
      <c r="F11890" s="65"/>
      <c r="G11890" s="145"/>
    </row>
    <row r="11891" spans="1:7">
      <c r="A11891" s="65"/>
      <c r="B11891" s="65"/>
      <c r="C11891" s="65"/>
      <c r="D11891" s="65"/>
      <c r="E11891" s="65"/>
      <c r="F11891" s="65"/>
      <c r="G11891" s="145"/>
    </row>
    <row r="11892" spans="1:7">
      <c r="A11892" s="65"/>
      <c r="B11892" s="65"/>
      <c r="C11892" s="65"/>
      <c r="D11892" s="65"/>
      <c r="E11892" s="65"/>
      <c r="F11892" s="65"/>
      <c r="G11892" s="145"/>
    </row>
    <row r="11893" spans="1:7">
      <c r="A11893" s="65"/>
      <c r="B11893" s="65"/>
      <c r="C11893" s="65"/>
      <c r="D11893" s="65"/>
      <c r="E11893" s="65"/>
      <c r="F11893" s="65"/>
      <c r="G11893" s="145"/>
    </row>
    <row r="11894" spans="1:7">
      <c r="A11894" s="65"/>
      <c r="B11894" s="65"/>
      <c r="C11894" s="65"/>
      <c r="D11894" s="65"/>
      <c r="E11894" s="65"/>
      <c r="F11894" s="65"/>
      <c r="G11894" s="145"/>
    </row>
    <row r="11895" spans="1:7">
      <c r="A11895" s="65"/>
      <c r="B11895" s="65"/>
      <c r="C11895" s="65"/>
      <c r="D11895" s="65"/>
      <c r="E11895" s="65"/>
      <c r="F11895" s="65"/>
      <c r="G11895" s="145"/>
    </row>
    <row r="11896" spans="1:7">
      <c r="A11896" s="65"/>
      <c r="B11896" s="65"/>
      <c r="C11896" s="65"/>
      <c r="D11896" s="65"/>
      <c r="E11896" s="65"/>
      <c r="F11896" s="65"/>
      <c r="G11896" s="145"/>
    </row>
    <row r="11897" spans="1:7">
      <c r="A11897" s="65"/>
      <c r="B11897" s="65"/>
      <c r="C11897" s="65"/>
      <c r="D11897" s="65"/>
      <c r="E11897" s="65"/>
      <c r="F11897" s="65"/>
      <c r="G11897" s="145"/>
    </row>
    <row r="11898" spans="1:7">
      <c r="A11898" s="65"/>
      <c r="B11898" s="65"/>
      <c r="C11898" s="65"/>
      <c r="D11898" s="65"/>
      <c r="E11898" s="65"/>
      <c r="F11898" s="65"/>
      <c r="G11898" s="145"/>
    </row>
    <row r="11899" spans="1:7">
      <c r="A11899" s="65"/>
      <c r="B11899" s="65"/>
      <c r="C11899" s="65"/>
      <c r="D11899" s="65"/>
      <c r="E11899" s="65"/>
      <c r="F11899" s="65"/>
      <c r="G11899" s="145"/>
    </row>
    <row r="11900" spans="1:7">
      <c r="A11900" s="65"/>
      <c r="B11900" s="65"/>
      <c r="C11900" s="65"/>
      <c r="D11900" s="65"/>
      <c r="E11900" s="65"/>
      <c r="F11900" s="65"/>
      <c r="G11900" s="145"/>
    </row>
    <row r="11901" spans="1:7">
      <c r="A11901" s="65"/>
      <c r="B11901" s="65"/>
      <c r="C11901" s="65"/>
      <c r="D11901" s="65"/>
      <c r="E11901" s="65"/>
      <c r="F11901" s="65"/>
      <c r="G11901" s="145"/>
    </row>
    <row r="11902" spans="1:7">
      <c r="A11902" s="65"/>
      <c r="B11902" s="65"/>
      <c r="C11902" s="65"/>
      <c r="D11902" s="65"/>
      <c r="E11902" s="65"/>
      <c r="F11902" s="65"/>
      <c r="G11902" s="145"/>
    </row>
    <row r="11903" spans="1:7">
      <c r="A11903" s="65"/>
      <c r="B11903" s="65"/>
      <c r="C11903" s="65"/>
      <c r="D11903" s="65"/>
      <c r="E11903" s="65"/>
      <c r="F11903" s="65"/>
      <c r="G11903" s="145"/>
    </row>
    <row r="11904" spans="1:7">
      <c r="A11904" s="65"/>
      <c r="B11904" s="65"/>
      <c r="C11904" s="65"/>
      <c r="D11904" s="65"/>
      <c r="E11904" s="65"/>
      <c r="F11904" s="65"/>
      <c r="G11904" s="145"/>
    </row>
    <row r="11905" spans="1:7">
      <c r="A11905" s="65"/>
      <c r="B11905" s="65"/>
      <c r="C11905" s="65"/>
      <c r="D11905" s="65"/>
      <c r="E11905" s="65"/>
      <c r="F11905" s="65"/>
      <c r="G11905" s="145"/>
    </row>
    <row r="11906" spans="1:7">
      <c r="A11906" s="65"/>
      <c r="B11906" s="65"/>
      <c r="C11906" s="65"/>
      <c r="D11906" s="65"/>
      <c r="E11906" s="65"/>
      <c r="F11906" s="65"/>
      <c r="G11906" s="145"/>
    </row>
    <row r="11907" spans="1:7">
      <c r="A11907" s="65"/>
      <c r="B11907" s="65"/>
      <c r="C11907" s="65"/>
      <c r="D11907" s="65"/>
      <c r="E11907" s="65"/>
      <c r="F11907" s="65"/>
      <c r="G11907" s="145"/>
    </row>
    <row r="11908" spans="1:7">
      <c r="A11908" s="65"/>
      <c r="B11908" s="65"/>
      <c r="C11908" s="65"/>
      <c r="D11908" s="65"/>
      <c r="E11908" s="65"/>
      <c r="F11908" s="65"/>
      <c r="G11908" s="145"/>
    </row>
    <row r="11909" spans="1:7">
      <c r="A11909" s="65"/>
      <c r="B11909" s="65"/>
      <c r="C11909" s="65"/>
      <c r="D11909" s="65"/>
      <c r="E11909" s="65"/>
      <c r="F11909" s="65"/>
      <c r="G11909" s="145"/>
    </row>
    <row r="11910" spans="1:7">
      <c r="A11910" s="65"/>
      <c r="B11910" s="65"/>
      <c r="C11910" s="65"/>
      <c r="D11910" s="65"/>
      <c r="E11910" s="65"/>
      <c r="F11910" s="65"/>
      <c r="G11910" s="145"/>
    </row>
    <row r="11911" spans="1:7">
      <c r="A11911" s="65"/>
      <c r="B11911" s="65"/>
      <c r="C11911" s="65"/>
      <c r="D11911" s="65"/>
      <c r="E11911" s="65"/>
      <c r="F11911" s="65"/>
      <c r="G11911" s="145"/>
    </row>
    <row r="11912" spans="1:7">
      <c r="A11912" s="65"/>
      <c r="B11912" s="65"/>
      <c r="C11912" s="65"/>
      <c r="D11912" s="65"/>
      <c r="E11912" s="65"/>
      <c r="F11912" s="65"/>
      <c r="G11912" s="145"/>
    </row>
    <row r="11913" spans="1:7">
      <c r="A11913" s="65"/>
      <c r="B11913" s="65"/>
      <c r="C11913" s="65"/>
      <c r="D11913" s="65"/>
      <c r="E11913" s="65"/>
      <c r="F11913" s="65"/>
      <c r="G11913" s="145"/>
    </row>
    <row r="11914" spans="1:7">
      <c r="A11914" s="65"/>
      <c r="B11914" s="65"/>
      <c r="C11914" s="65"/>
      <c r="D11914" s="65"/>
      <c r="E11914" s="65"/>
      <c r="F11914" s="65"/>
      <c r="G11914" s="145"/>
    </row>
    <row r="11915" spans="1:7">
      <c r="A11915" s="65"/>
      <c r="B11915" s="65"/>
      <c r="C11915" s="65"/>
      <c r="D11915" s="65"/>
      <c r="E11915" s="65"/>
      <c r="F11915" s="65"/>
      <c r="G11915" s="145"/>
    </row>
    <row r="11916" spans="1:7">
      <c r="A11916" s="65"/>
      <c r="B11916" s="65"/>
      <c r="C11916" s="65"/>
      <c r="D11916" s="65"/>
      <c r="E11916" s="65"/>
      <c r="F11916" s="65"/>
      <c r="G11916" s="145"/>
    </row>
    <row r="11917" spans="1:7">
      <c r="A11917" s="65"/>
      <c r="B11917" s="65"/>
      <c r="C11917" s="65"/>
      <c r="D11917" s="65"/>
      <c r="E11917" s="65"/>
      <c r="F11917" s="65"/>
      <c r="G11917" s="145"/>
    </row>
    <row r="11918" spans="1:7">
      <c r="A11918" s="65"/>
      <c r="B11918" s="65"/>
      <c r="C11918" s="65"/>
      <c r="D11918" s="65"/>
      <c r="E11918" s="65"/>
      <c r="F11918" s="65"/>
      <c r="G11918" s="145"/>
    </row>
    <row r="11919" spans="1:7">
      <c r="A11919" s="65"/>
      <c r="B11919" s="65"/>
      <c r="C11919" s="65"/>
      <c r="D11919" s="65"/>
      <c r="E11919" s="65"/>
      <c r="F11919" s="65"/>
      <c r="G11919" s="145"/>
    </row>
    <row r="11920" spans="1:7">
      <c r="A11920" s="65"/>
      <c r="B11920" s="65"/>
      <c r="C11920" s="65"/>
      <c r="D11920" s="65"/>
      <c r="E11920" s="65"/>
      <c r="F11920" s="65"/>
      <c r="G11920" s="145"/>
    </row>
    <row r="11921" spans="1:7">
      <c r="A11921" s="65"/>
      <c r="B11921" s="65"/>
      <c r="C11921" s="65"/>
      <c r="D11921" s="65"/>
      <c r="E11921" s="65"/>
      <c r="F11921" s="65"/>
      <c r="G11921" s="145"/>
    </row>
    <row r="11922" spans="1:7">
      <c r="A11922" s="65"/>
      <c r="B11922" s="65"/>
      <c r="C11922" s="65"/>
      <c r="D11922" s="65"/>
      <c r="E11922" s="65"/>
      <c r="F11922" s="65"/>
      <c r="G11922" s="145"/>
    </row>
    <row r="11923" spans="1:7">
      <c r="A11923" s="65"/>
      <c r="B11923" s="65"/>
      <c r="C11923" s="65"/>
      <c r="D11923" s="65"/>
      <c r="E11923" s="65"/>
      <c r="F11923" s="65"/>
      <c r="G11923" s="145"/>
    </row>
    <row r="11924" spans="1:7">
      <c r="A11924" s="65"/>
      <c r="B11924" s="65"/>
      <c r="C11924" s="65"/>
      <c r="D11924" s="65"/>
      <c r="E11924" s="65"/>
      <c r="F11924" s="65"/>
      <c r="G11924" s="145"/>
    </row>
    <row r="11925" spans="1:7">
      <c r="A11925" s="65"/>
      <c r="B11925" s="65"/>
      <c r="C11925" s="65"/>
      <c r="D11925" s="65"/>
      <c r="E11925" s="65"/>
      <c r="F11925" s="65"/>
      <c r="G11925" s="145"/>
    </row>
    <row r="11926" spans="1:7">
      <c r="A11926" s="65"/>
      <c r="B11926" s="65"/>
      <c r="C11926" s="65"/>
      <c r="D11926" s="65"/>
      <c r="E11926" s="65"/>
      <c r="F11926" s="65"/>
      <c r="G11926" s="145"/>
    </row>
    <row r="11927" spans="1:7">
      <c r="A11927" s="65"/>
      <c r="B11927" s="65"/>
      <c r="C11927" s="65"/>
      <c r="D11927" s="65"/>
      <c r="E11927" s="65"/>
      <c r="F11927" s="65"/>
      <c r="G11927" s="145"/>
    </row>
    <row r="11928" spans="1:7">
      <c r="A11928" s="65"/>
      <c r="B11928" s="65"/>
      <c r="C11928" s="65"/>
      <c r="D11928" s="65"/>
      <c r="E11928" s="65"/>
      <c r="F11928" s="65"/>
      <c r="G11928" s="145"/>
    </row>
    <row r="11929" spans="1:7">
      <c r="A11929" s="65"/>
      <c r="B11929" s="65"/>
      <c r="C11929" s="65"/>
      <c r="D11929" s="65"/>
      <c r="E11929" s="65"/>
      <c r="F11929" s="65"/>
      <c r="G11929" s="145"/>
    </row>
    <row r="11930" spans="1:7">
      <c r="A11930" s="65"/>
      <c r="B11930" s="65"/>
      <c r="C11930" s="65"/>
      <c r="D11930" s="65"/>
      <c r="E11930" s="65"/>
      <c r="F11930" s="65"/>
      <c r="G11930" s="145"/>
    </row>
    <row r="11931" spans="1:7">
      <c r="A11931" s="65"/>
      <c r="B11931" s="65"/>
      <c r="C11931" s="65"/>
      <c r="D11931" s="65"/>
      <c r="E11931" s="65"/>
      <c r="F11931" s="65"/>
      <c r="G11931" s="145"/>
    </row>
    <row r="11932" spans="1:7">
      <c r="A11932" s="65"/>
      <c r="B11932" s="65"/>
      <c r="C11932" s="65"/>
      <c r="D11932" s="65"/>
      <c r="E11932" s="65"/>
      <c r="F11932" s="65"/>
      <c r="G11932" s="145"/>
    </row>
    <row r="11933" spans="1:7">
      <c r="A11933" s="65"/>
      <c r="B11933" s="65"/>
      <c r="C11933" s="65"/>
      <c r="D11933" s="65"/>
      <c r="E11933" s="65"/>
      <c r="F11933" s="65"/>
      <c r="G11933" s="145"/>
    </row>
    <row r="11934" spans="1:7">
      <c r="A11934" s="65"/>
      <c r="B11934" s="65"/>
      <c r="C11934" s="65"/>
      <c r="D11934" s="65"/>
      <c r="E11934" s="65"/>
      <c r="F11934" s="65"/>
      <c r="G11934" s="145"/>
    </row>
    <row r="11935" spans="1:7">
      <c r="A11935" s="65"/>
      <c r="B11935" s="65"/>
      <c r="C11935" s="65"/>
      <c r="D11935" s="65"/>
      <c r="E11935" s="65"/>
      <c r="F11935" s="65"/>
      <c r="G11935" s="145"/>
    </row>
    <row r="11936" spans="1:7">
      <c r="A11936" s="65"/>
      <c r="B11936" s="65"/>
      <c r="C11936" s="65"/>
      <c r="D11936" s="65"/>
      <c r="E11936" s="65"/>
      <c r="F11936" s="65"/>
      <c r="G11936" s="145"/>
    </row>
    <row r="11937" spans="1:7">
      <c r="A11937" s="65"/>
      <c r="B11937" s="65"/>
      <c r="C11937" s="65"/>
      <c r="D11937" s="65"/>
      <c r="E11937" s="65"/>
      <c r="F11937" s="65"/>
      <c r="G11937" s="145"/>
    </row>
    <row r="11938" spans="1:7">
      <c r="A11938" s="65"/>
      <c r="B11938" s="65"/>
      <c r="C11938" s="65"/>
      <c r="D11938" s="65"/>
      <c r="E11938" s="65"/>
      <c r="F11938" s="65"/>
      <c r="G11938" s="145"/>
    </row>
    <row r="11939" spans="1:7">
      <c r="A11939" s="65"/>
      <c r="B11939" s="65"/>
      <c r="C11939" s="65"/>
      <c r="D11939" s="65"/>
      <c r="E11939" s="65"/>
      <c r="F11939" s="65"/>
      <c r="G11939" s="145"/>
    </row>
    <row r="11940" spans="1:7">
      <c r="A11940" s="65"/>
      <c r="B11940" s="65"/>
      <c r="C11940" s="65"/>
      <c r="D11940" s="65"/>
      <c r="E11940" s="65"/>
      <c r="F11940" s="65"/>
      <c r="G11940" s="145"/>
    </row>
    <row r="11941" spans="1:7">
      <c r="A11941" s="65"/>
      <c r="B11941" s="65"/>
      <c r="C11941" s="65"/>
      <c r="D11941" s="65"/>
      <c r="E11941" s="65"/>
      <c r="F11941" s="65"/>
      <c r="G11941" s="145"/>
    </row>
    <row r="11942" spans="1:7">
      <c r="A11942" s="65"/>
      <c r="B11942" s="65"/>
      <c r="C11942" s="65"/>
      <c r="D11942" s="65"/>
      <c r="E11942" s="65"/>
      <c r="F11942" s="65"/>
      <c r="G11942" s="145"/>
    </row>
    <row r="11943" spans="1:7">
      <c r="A11943" s="65"/>
      <c r="B11943" s="65"/>
      <c r="C11943" s="65"/>
      <c r="D11943" s="65"/>
      <c r="E11943" s="65"/>
      <c r="F11943" s="65"/>
      <c r="G11943" s="145"/>
    </row>
    <row r="11944" spans="1:7">
      <c r="A11944" s="65"/>
      <c r="B11944" s="65"/>
      <c r="C11944" s="65"/>
      <c r="D11944" s="65"/>
      <c r="E11944" s="65"/>
      <c r="F11944" s="65"/>
      <c r="G11944" s="145"/>
    </row>
    <row r="11945" spans="1:7">
      <c r="A11945" s="65"/>
      <c r="B11945" s="65"/>
      <c r="C11945" s="65"/>
      <c r="D11945" s="65"/>
      <c r="E11945" s="65"/>
      <c r="F11945" s="65"/>
      <c r="G11945" s="145"/>
    </row>
    <row r="11946" spans="1:7">
      <c r="A11946" s="65"/>
      <c r="B11946" s="65"/>
      <c r="C11946" s="65"/>
      <c r="D11946" s="65"/>
      <c r="E11946" s="65"/>
      <c r="F11946" s="65"/>
      <c r="G11946" s="145"/>
    </row>
    <row r="11947" spans="1:7">
      <c r="A11947" s="65"/>
      <c r="B11947" s="65"/>
      <c r="C11947" s="65"/>
      <c r="D11947" s="65"/>
      <c r="E11947" s="65"/>
      <c r="F11947" s="65"/>
      <c r="G11947" s="145"/>
    </row>
    <row r="11948" spans="1:7">
      <c r="A11948" s="65"/>
      <c r="B11948" s="65"/>
      <c r="C11948" s="65"/>
      <c r="D11948" s="65"/>
      <c r="E11948" s="65"/>
      <c r="F11948" s="65"/>
      <c r="G11948" s="145"/>
    </row>
    <row r="11949" spans="1:7">
      <c r="A11949" s="65"/>
      <c r="B11949" s="65"/>
      <c r="C11949" s="65"/>
      <c r="D11949" s="65"/>
      <c r="E11949" s="65"/>
      <c r="F11949" s="65"/>
      <c r="G11949" s="145"/>
    </row>
    <row r="11950" spans="1:7">
      <c r="A11950" s="65"/>
      <c r="B11950" s="65"/>
      <c r="C11950" s="65"/>
      <c r="D11950" s="65"/>
      <c r="E11950" s="65"/>
      <c r="F11950" s="65"/>
      <c r="G11950" s="145"/>
    </row>
    <row r="11951" spans="1:7">
      <c r="A11951" s="65"/>
      <c r="B11951" s="65"/>
      <c r="C11951" s="65"/>
      <c r="D11951" s="65"/>
      <c r="E11951" s="65"/>
      <c r="F11951" s="65"/>
      <c r="G11951" s="145"/>
    </row>
    <row r="11952" spans="1:7">
      <c r="A11952" s="65"/>
      <c r="B11952" s="65"/>
      <c r="C11952" s="65"/>
      <c r="D11952" s="65"/>
      <c r="E11952" s="65"/>
      <c r="F11952" s="65"/>
      <c r="G11952" s="145"/>
    </row>
    <row r="11953" spans="1:7">
      <c r="A11953" s="65"/>
      <c r="B11953" s="65"/>
      <c r="C11953" s="65"/>
      <c r="D11953" s="65"/>
      <c r="E11953" s="65"/>
      <c r="F11953" s="65"/>
      <c r="G11953" s="145"/>
    </row>
    <row r="11954" spans="1:7">
      <c r="A11954" s="65"/>
      <c r="B11954" s="65"/>
      <c r="C11954" s="65"/>
      <c r="D11954" s="65"/>
      <c r="E11954" s="65"/>
      <c r="F11954" s="65"/>
      <c r="G11954" s="145"/>
    </row>
    <row r="11955" spans="1:7">
      <c r="A11955" s="65"/>
      <c r="B11955" s="65"/>
      <c r="C11955" s="65"/>
      <c r="D11955" s="65"/>
      <c r="E11955" s="65"/>
      <c r="F11955" s="65"/>
      <c r="G11955" s="145"/>
    </row>
    <row r="11956" spans="1:7">
      <c r="A11956" s="65"/>
      <c r="B11956" s="65"/>
      <c r="C11956" s="65"/>
      <c r="D11956" s="65"/>
      <c r="E11956" s="65"/>
      <c r="F11956" s="65"/>
      <c r="G11956" s="145"/>
    </row>
    <row r="11957" spans="1:7">
      <c r="A11957" s="65"/>
      <c r="B11957" s="65"/>
      <c r="C11957" s="65"/>
      <c r="D11957" s="65"/>
      <c r="E11957" s="65"/>
      <c r="F11957" s="65"/>
      <c r="G11957" s="145"/>
    </row>
    <row r="11958" spans="1:7">
      <c r="A11958" s="65"/>
      <c r="B11958" s="65"/>
      <c r="C11958" s="65"/>
      <c r="D11958" s="65"/>
      <c r="E11958" s="65"/>
      <c r="F11958" s="65"/>
      <c r="G11958" s="145"/>
    </row>
    <row r="11959" spans="1:7">
      <c r="A11959" s="65"/>
      <c r="B11959" s="65"/>
      <c r="C11959" s="65"/>
      <c r="D11959" s="65"/>
      <c r="E11959" s="65"/>
      <c r="F11959" s="65"/>
      <c r="G11959" s="145"/>
    </row>
    <row r="11960" spans="1:7">
      <c r="A11960" s="65"/>
      <c r="B11960" s="65"/>
      <c r="C11960" s="65"/>
      <c r="D11960" s="65"/>
      <c r="E11960" s="65"/>
      <c r="F11960" s="65"/>
      <c r="G11960" s="145"/>
    </row>
    <row r="11961" spans="1:7">
      <c r="A11961" s="65"/>
      <c r="B11961" s="65"/>
      <c r="C11961" s="65"/>
      <c r="D11961" s="65"/>
      <c r="E11961" s="65"/>
      <c r="F11961" s="65"/>
      <c r="G11961" s="145"/>
    </row>
    <row r="11962" spans="1:7">
      <c r="A11962" s="65"/>
      <c r="B11962" s="65"/>
      <c r="C11962" s="65"/>
      <c r="D11962" s="65"/>
      <c r="E11962" s="65"/>
      <c r="F11962" s="65"/>
      <c r="G11962" s="145"/>
    </row>
    <row r="11963" spans="1:7">
      <c r="A11963" s="65"/>
      <c r="B11963" s="65"/>
      <c r="C11963" s="65"/>
      <c r="D11963" s="65"/>
      <c r="E11963" s="65"/>
      <c r="F11963" s="65"/>
      <c r="G11963" s="145"/>
    </row>
    <row r="11964" spans="1:7">
      <c r="A11964" s="65"/>
      <c r="B11964" s="65"/>
      <c r="C11964" s="65"/>
      <c r="D11964" s="65"/>
      <c r="E11964" s="65"/>
      <c r="F11964" s="65"/>
      <c r="G11964" s="145"/>
    </row>
    <row r="11965" spans="1:7">
      <c r="A11965" s="65"/>
      <c r="B11965" s="65"/>
      <c r="C11965" s="65"/>
      <c r="D11965" s="65"/>
      <c r="E11965" s="65"/>
      <c r="F11965" s="65"/>
      <c r="G11965" s="145"/>
    </row>
    <row r="11966" spans="1:7">
      <c r="A11966" s="65"/>
      <c r="B11966" s="65"/>
      <c r="C11966" s="65"/>
      <c r="D11966" s="65"/>
      <c r="E11966" s="65"/>
      <c r="F11966" s="65"/>
      <c r="G11966" s="145"/>
    </row>
    <row r="11967" spans="1:7">
      <c r="A11967" s="65"/>
      <c r="B11967" s="65"/>
      <c r="C11967" s="65"/>
      <c r="D11967" s="65"/>
      <c r="E11967" s="65"/>
      <c r="F11967" s="65"/>
      <c r="G11967" s="145"/>
    </row>
    <row r="11968" spans="1:7">
      <c r="A11968" s="65"/>
      <c r="B11968" s="65"/>
      <c r="C11968" s="65"/>
      <c r="D11968" s="65"/>
      <c r="E11968" s="65"/>
      <c r="F11968" s="65"/>
      <c r="G11968" s="145"/>
    </row>
    <row r="11969" spans="1:7">
      <c r="A11969" s="65"/>
      <c r="B11969" s="65"/>
      <c r="C11969" s="65"/>
      <c r="D11969" s="65"/>
      <c r="E11969" s="65"/>
      <c r="F11969" s="65"/>
      <c r="G11969" s="145"/>
    </row>
    <row r="11970" spans="1:7">
      <c r="A11970" s="65"/>
      <c r="B11970" s="65"/>
      <c r="C11970" s="65"/>
      <c r="D11970" s="65"/>
      <c r="E11970" s="65"/>
      <c r="F11970" s="65"/>
      <c r="G11970" s="145"/>
    </row>
    <row r="11971" spans="1:7">
      <c r="A11971" s="65"/>
      <c r="B11971" s="65"/>
      <c r="C11971" s="65"/>
      <c r="D11971" s="65"/>
      <c r="E11971" s="65"/>
      <c r="F11971" s="65"/>
      <c r="G11971" s="145"/>
    </row>
    <row r="11972" spans="1:7">
      <c r="A11972" s="65"/>
      <c r="B11972" s="65"/>
      <c r="C11972" s="65"/>
      <c r="D11972" s="65"/>
      <c r="E11972" s="65"/>
      <c r="F11972" s="65"/>
      <c r="G11972" s="145"/>
    </row>
    <row r="11973" spans="1:7">
      <c r="A11973" s="65"/>
      <c r="B11973" s="65"/>
      <c r="C11973" s="65"/>
      <c r="D11973" s="65"/>
      <c r="E11973" s="65"/>
      <c r="F11973" s="65"/>
      <c r="G11973" s="145"/>
    </row>
    <row r="11974" spans="1:7">
      <c r="A11974" s="65"/>
      <c r="B11974" s="65"/>
      <c r="C11974" s="65"/>
      <c r="D11974" s="65"/>
      <c r="E11974" s="65"/>
      <c r="F11974" s="65"/>
      <c r="G11974" s="145"/>
    </row>
    <row r="11975" spans="1:7">
      <c r="A11975" s="65"/>
      <c r="B11975" s="65"/>
      <c r="C11975" s="65"/>
      <c r="D11975" s="65"/>
      <c r="E11975" s="65"/>
      <c r="F11975" s="65"/>
      <c r="G11975" s="145"/>
    </row>
    <row r="11976" spans="1:7">
      <c r="A11976" s="65"/>
      <c r="B11976" s="65"/>
      <c r="C11976" s="65"/>
      <c r="D11976" s="65"/>
      <c r="E11976" s="65"/>
      <c r="F11976" s="65"/>
      <c r="G11976" s="145"/>
    </row>
    <row r="11977" spans="1:7">
      <c r="A11977" s="65"/>
      <c r="B11977" s="65"/>
      <c r="C11977" s="65"/>
      <c r="D11977" s="65"/>
      <c r="E11977" s="65"/>
      <c r="F11977" s="65"/>
      <c r="G11977" s="145"/>
    </row>
    <row r="11978" spans="1:7">
      <c r="A11978" s="65"/>
      <c r="B11978" s="65"/>
      <c r="C11978" s="65"/>
      <c r="D11978" s="65"/>
      <c r="E11978" s="65"/>
      <c r="F11978" s="65"/>
      <c r="G11978" s="145"/>
    </row>
    <row r="11979" spans="1:7">
      <c r="A11979" s="65"/>
      <c r="B11979" s="65"/>
      <c r="C11979" s="65"/>
      <c r="D11979" s="65"/>
      <c r="E11979" s="65"/>
      <c r="F11979" s="65"/>
      <c r="G11979" s="145"/>
    </row>
    <row r="11980" spans="1:7">
      <c r="A11980" s="65"/>
      <c r="B11980" s="65"/>
      <c r="C11980" s="65"/>
      <c r="D11980" s="65"/>
      <c r="E11980" s="65"/>
      <c r="F11980" s="65"/>
      <c r="G11980" s="145"/>
    </row>
    <row r="11981" spans="1:7">
      <c r="A11981" s="65"/>
      <c r="B11981" s="65"/>
      <c r="C11981" s="65"/>
      <c r="D11981" s="65"/>
      <c r="E11981" s="65"/>
      <c r="F11981" s="65"/>
      <c r="G11981" s="145"/>
    </row>
    <row r="11982" spans="1:7">
      <c r="A11982" s="65"/>
      <c r="B11982" s="65"/>
      <c r="C11982" s="65"/>
      <c r="D11982" s="65"/>
      <c r="E11982" s="65"/>
      <c r="F11982" s="65"/>
      <c r="G11982" s="145"/>
    </row>
    <row r="11983" spans="1:7">
      <c r="A11983" s="65"/>
      <c r="B11983" s="65"/>
      <c r="C11983" s="65"/>
      <c r="D11983" s="65"/>
      <c r="E11983" s="65"/>
      <c r="F11983" s="65"/>
      <c r="G11983" s="145"/>
    </row>
    <row r="11984" spans="1:7">
      <c r="A11984" s="65"/>
      <c r="B11984" s="65"/>
      <c r="C11984" s="65"/>
      <c r="D11984" s="65"/>
      <c r="E11984" s="65"/>
      <c r="F11984" s="65"/>
      <c r="G11984" s="145"/>
    </row>
    <row r="11985" spans="1:7">
      <c r="A11985" s="65"/>
      <c r="B11985" s="65"/>
      <c r="C11985" s="65"/>
      <c r="D11985" s="65"/>
      <c r="E11985" s="65"/>
      <c r="F11985" s="65"/>
      <c r="G11985" s="145"/>
    </row>
    <row r="11986" spans="1:7">
      <c r="A11986" s="65"/>
      <c r="B11986" s="65"/>
      <c r="C11986" s="65"/>
      <c r="D11986" s="65"/>
      <c r="E11986" s="65"/>
      <c r="F11986" s="65"/>
      <c r="G11986" s="145"/>
    </row>
    <row r="11987" spans="1:7">
      <c r="A11987" s="65"/>
      <c r="B11987" s="65"/>
      <c r="C11987" s="65"/>
      <c r="D11987" s="65"/>
      <c r="E11987" s="65"/>
      <c r="F11987" s="65"/>
      <c r="G11987" s="145"/>
    </row>
    <row r="11988" spans="1:7">
      <c r="A11988" s="65"/>
      <c r="B11988" s="65"/>
      <c r="C11988" s="65"/>
      <c r="D11988" s="65"/>
      <c r="E11988" s="65"/>
      <c r="F11988" s="65"/>
      <c r="G11988" s="145"/>
    </row>
    <row r="11989" spans="1:7">
      <c r="A11989" s="65"/>
      <c r="B11989" s="65"/>
      <c r="C11989" s="65"/>
      <c r="D11989" s="65"/>
      <c r="E11989" s="65"/>
      <c r="F11989" s="65"/>
      <c r="G11989" s="145"/>
    </row>
    <row r="11990" spans="1:7">
      <c r="A11990" s="65"/>
      <c r="B11990" s="65"/>
      <c r="C11990" s="65"/>
      <c r="D11990" s="65"/>
      <c r="E11990" s="65"/>
      <c r="F11990" s="65"/>
      <c r="G11990" s="145"/>
    </row>
    <row r="11991" spans="1:7">
      <c r="A11991" s="65"/>
      <c r="B11991" s="65"/>
      <c r="C11991" s="65"/>
      <c r="D11991" s="65"/>
      <c r="E11991" s="65"/>
      <c r="F11991" s="65"/>
      <c r="G11991" s="145"/>
    </row>
    <row r="11992" spans="1:7">
      <c r="A11992" s="65"/>
      <c r="B11992" s="65"/>
      <c r="C11992" s="65"/>
      <c r="D11992" s="65"/>
      <c r="E11992" s="65"/>
      <c r="F11992" s="65"/>
      <c r="G11992" s="145"/>
    </row>
    <row r="11993" spans="1:7">
      <c r="A11993" s="65"/>
      <c r="B11993" s="65"/>
      <c r="C11993" s="65"/>
      <c r="D11993" s="65"/>
      <c r="E11993" s="65"/>
      <c r="F11993" s="65"/>
      <c r="G11993" s="145"/>
    </row>
    <row r="11994" spans="1:7">
      <c r="A11994" s="65"/>
      <c r="B11994" s="65"/>
      <c r="C11994" s="65"/>
      <c r="D11994" s="65"/>
      <c r="E11994" s="65"/>
      <c r="F11994" s="65"/>
      <c r="G11994" s="145"/>
    </row>
    <row r="11995" spans="1:7">
      <c r="A11995" s="65"/>
      <c r="B11995" s="65"/>
      <c r="C11995" s="65"/>
      <c r="D11995" s="65"/>
      <c r="E11995" s="65"/>
      <c r="F11995" s="65"/>
      <c r="G11995" s="145"/>
    </row>
    <row r="11996" spans="1:7">
      <c r="A11996" s="65"/>
      <c r="B11996" s="65"/>
      <c r="C11996" s="65"/>
      <c r="D11996" s="65"/>
      <c r="E11996" s="65"/>
      <c r="F11996" s="65"/>
      <c r="G11996" s="145"/>
    </row>
    <row r="11997" spans="1:7">
      <c r="A11997" s="65"/>
      <c r="B11997" s="65"/>
      <c r="C11997" s="65"/>
      <c r="D11997" s="65"/>
      <c r="E11997" s="65"/>
      <c r="F11997" s="65"/>
      <c r="G11997" s="145"/>
    </row>
    <row r="11998" spans="1:7">
      <c r="A11998" s="65"/>
      <c r="B11998" s="65"/>
      <c r="C11998" s="65"/>
      <c r="D11998" s="65"/>
      <c r="E11998" s="65"/>
      <c r="F11998" s="65"/>
      <c r="G11998" s="145"/>
    </row>
    <row r="11999" spans="1:7">
      <c r="A11999" s="65"/>
      <c r="B11999" s="65"/>
      <c r="C11999" s="65"/>
      <c r="D11999" s="65"/>
      <c r="E11999" s="65"/>
      <c r="F11999" s="65"/>
      <c r="G11999" s="145"/>
    </row>
    <row r="12000" spans="1:7">
      <c r="A12000" s="65"/>
      <c r="B12000" s="65"/>
      <c r="C12000" s="65"/>
      <c r="D12000" s="65"/>
      <c r="E12000" s="65"/>
      <c r="F12000" s="65"/>
      <c r="G12000" s="145"/>
    </row>
    <row r="12001" spans="1:7">
      <c r="A12001" s="65"/>
      <c r="B12001" s="65"/>
      <c r="C12001" s="65"/>
      <c r="D12001" s="65"/>
      <c r="E12001" s="65"/>
      <c r="F12001" s="65"/>
      <c r="G12001" s="145"/>
    </row>
    <row r="12002" spans="1:7">
      <c r="A12002" s="65"/>
      <c r="B12002" s="65"/>
      <c r="C12002" s="65"/>
      <c r="D12002" s="65"/>
      <c r="E12002" s="65"/>
      <c r="F12002" s="65"/>
      <c r="G12002" s="145"/>
    </row>
    <row r="12003" spans="1:7">
      <c r="A12003" s="65"/>
      <c r="B12003" s="65"/>
      <c r="C12003" s="65"/>
      <c r="D12003" s="65"/>
      <c r="E12003" s="65"/>
      <c r="F12003" s="65"/>
      <c r="G12003" s="145"/>
    </row>
    <row r="12004" spans="1:7">
      <c r="A12004" s="65"/>
      <c r="B12004" s="65"/>
      <c r="C12004" s="65"/>
      <c r="D12004" s="65"/>
      <c r="E12004" s="65"/>
      <c r="F12004" s="65"/>
      <c r="G12004" s="145"/>
    </row>
    <row r="12005" spans="1:7">
      <c r="A12005" s="65"/>
      <c r="B12005" s="65"/>
      <c r="C12005" s="65"/>
      <c r="D12005" s="65"/>
      <c r="E12005" s="65"/>
      <c r="F12005" s="65"/>
      <c r="G12005" s="145"/>
    </row>
    <row r="12006" spans="1:7">
      <c r="A12006" s="65"/>
      <c r="B12006" s="65"/>
      <c r="C12006" s="65"/>
      <c r="D12006" s="65"/>
      <c r="E12006" s="65"/>
      <c r="F12006" s="65"/>
      <c r="G12006" s="145"/>
    </row>
    <row r="12007" spans="1:7">
      <c r="A12007" s="65"/>
      <c r="B12007" s="65"/>
      <c r="C12007" s="65"/>
      <c r="D12007" s="65"/>
      <c r="E12007" s="65"/>
      <c r="F12007" s="65"/>
      <c r="G12007" s="145"/>
    </row>
    <row r="12008" spans="1:7">
      <c r="A12008" s="65"/>
      <c r="B12008" s="65"/>
      <c r="C12008" s="65"/>
      <c r="D12008" s="65"/>
      <c r="E12008" s="65"/>
      <c r="F12008" s="65"/>
      <c r="G12008" s="145"/>
    </row>
    <row r="12009" spans="1:7">
      <c r="A12009" s="65"/>
      <c r="B12009" s="65"/>
      <c r="C12009" s="65"/>
      <c r="D12009" s="65"/>
      <c r="E12009" s="65"/>
      <c r="F12009" s="65"/>
      <c r="G12009" s="145"/>
    </row>
    <row r="12010" spans="1:7">
      <c r="A12010" s="65"/>
      <c r="B12010" s="65"/>
      <c r="C12010" s="65"/>
      <c r="D12010" s="65"/>
      <c r="E12010" s="65"/>
      <c r="F12010" s="65"/>
      <c r="G12010" s="145"/>
    </row>
    <row r="12011" spans="1:7">
      <c r="A12011" s="65"/>
      <c r="B12011" s="65"/>
      <c r="C12011" s="65"/>
      <c r="D12011" s="65"/>
      <c r="E12011" s="65"/>
      <c r="F12011" s="65"/>
      <c r="G12011" s="145"/>
    </row>
    <row r="12012" spans="1:7">
      <c r="A12012" s="65"/>
      <c r="B12012" s="65"/>
      <c r="C12012" s="65"/>
      <c r="D12012" s="65"/>
      <c r="E12012" s="65"/>
      <c r="F12012" s="65"/>
      <c r="G12012" s="145"/>
    </row>
    <row r="12013" spans="1:7">
      <c r="A12013" s="65"/>
      <c r="B12013" s="65"/>
      <c r="C12013" s="65"/>
      <c r="D12013" s="65"/>
      <c r="E12013" s="65"/>
      <c r="F12013" s="65"/>
      <c r="G12013" s="145"/>
    </row>
    <row r="12014" spans="1:7">
      <c r="A12014" s="65"/>
      <c r="B12014" s="65"/>
      <c r="C12014" s="65"/>
      <c r="D12014" s="65"/>
      <c r="E12014" s="65"/>
      <c r="F12014" s="65"/>
      <c r="G12014" s="145"/>
    </row>
    <row r="12015" spans="1:7">
      <c r="A12015" s="65"/>
      <c r="B12015" s="65"/>
      <c r="C12015" s="65"/>
      <c r="D12015" s="65"/>
      <c r="E12015" s="65"/>
      <c r="F12015" s="65"/>
      <c r="G12015" s="145"/>
    </row>
    <row r="12016" spans="1:7">
      <c r="A12016" s="65"/>
      <c r="B12016" s="65"/>
      <c r="C12016" s="65"/>
      <c r="D12016" s="65"/>
      <c r="E12016" s="65"/>
      <c r="F12016" s="65"/>
      <c r="G12016" s="145"/>
    </row>
    <row r="12017" spans="1:7">
      <c r="A12017" s="65"/>
      <c r="B12017" s="65"/>
      <c r="C12017" s="65"/>
      <c r="D12017" s="65"/>
      <c r="E12017" s="65"/>
      <c r="F12017" s="65"/>
      <c r="G12017" s="145"/>
    </row>
    <row r="12018" spans="1:7">
      <c r="A12018" s="65"/>
      <c r="B12018" s="65"/>
      <c r="C12018" s="65"/>
      <c r="D12018" s="65"/>
      <c r="E12018" s="65"/>
      <c r="F12018" s="65"/>
      <c r="G12018" s="145"/>
    </row>
    <row r="12019" spans="1:7">
      <c r="A12019" s="65"/>
      <c r="B12019" s="65"/>
      <c r="C12019" s="65"/>
      <c r="D12019" s="65"/>
      <c r="E12019" s="65"/>
      <c r="F12019" s="65"/>
      <c r="G12019" s="145"/>
    </row>
    <row r="12020" spans="1:7">
      <c r="A12020" s="65"/>
      <c r="B12020" s="65"/>
      <c r="C12020" s="65"/>
      <c r="D12020" s="65"/>
      <c r="E12020" s="65"/>
      <c r="F12020" s="65"/>
      <c r="G12020" s="145"/>
    </row>
    <row r="12021" spans="1:7">
      <c r="A12021" s="65"/>
      <c r="B12021" s="65"/>
      <c r="C12021" s="65"/>
      <c r="D12021" s="65"/>
      <c r="E12021" s="65"/>
      <c r="F12021" s="65"/>
      <c r="G12021" s="145"/>
    </row>
    <row r="12022" spans="1:7">
      <c r="A12022" s="65"/>
      <c r="B12022" s="65"/>
      <c r="C12022" s="65"/>
      <c r="D12022" s="65"/>
      <c r="E12022" s="65"/>
      <c r="F12022" s="65"/>
      <c r="G12022" s="145"/>
    </row>
    <row r="12023" spans="1:7">
      <c r="A12023" s="65"/>
      <c r="B12023" s="65"/>
      <c r="C12023" s="65"/>
      <c r="D12023" s="65"/>
      <c r="E12023" s="65"/>
      <c r="F12023" s="65"/>
      <c r="G12023" s="145"/>
    </row>
    <row r="12024" spans="1:7">
      <c r="A12024" s="65"/>
      <c r="B12024" s="65"/>
      <c r="C12024" s="65"/>
      <c r="D12024" s="65"/>
      <c r="E12024" s="65"/>
      <c r="F12024" s="65"/>
      <c r="G12024" s="145"/>
    </row>
    <row r="12025" spans="1:7">
      <c r="A12025" s="65"/>
      <c r="B12025" s="65"/>
      <c r="C12025" s="65"/>
      <c r="D12025" s="65"/>
      <c r="E12025" s="65"/>
      <c r="F12025" s="65"/>
      <c r="G12025" s="145"/>
    </row>
    <row r="12026" spans="1:7">
      <c r="A12026" s="65"/>
      <c r="B12026" s="65"/>
      <c r="C12026" s="65"/>
      <c r="D12026" s="65"/>
      <c r="E12026" s="65"/>
      <c r="F12026" s="65"/>
      <c r="G12026" s="145"/>
    </row>
    <row r="12027" spans="1:7">
      <c r="A12027" s="65"/>
      <c r="B12027" s="65"/>
      <c r="C12027" s="65"/>
      <c r="D12027" s="65"/>
      <c r="E12027" s="65"/>
      <c r="F12027" s="65"/>
      <c r="G12027" s="145"/>
    </row>
    <row r="12028" spans="1:7">
      <c r="A12028" s="65"/>
      <c r="B12028" s="65"/>
      <c r="C12028" s="65"/>
      <c r="D12028" s="65"/>
      <c r="E12028" s="65"/>
      <c r="F12028" s="65"/>
      <c r="G12028" s="145"/>
    </row>
    <row r="12029" spans="1:7">
      <c r="A12029" s="65"/>
      <c r="B12029" s="65"/>
      <c r="C12029" s="65"/>
      <c r="D12029" s="65"/>
      <c r="E12029" s="65"/>
      <c r="F12029" s="65"/>
      <c r="G12029" s="145"/>
    </row>
    <row r="12030" spans="1:7">
      <c r="A12030" s="65"/>
      <c r="B12030" s="65"/>
      <c r="C12030" s="65"/>
      <c r="D12030" s="65"/>
      <c r="E12030" s="65"/>
      <c r="F12030" s="65"/>
      <c r="G12030" s="145"/>
    </row>
    <row r="12031" spans="1:7">
      <c r="A12031" s="65"/>
      <c r="B12031" s="65"/>
      <c r="C12031" s="65"/>
      <c r="D12031" s="65"/>
      <c r="E12031" s="65"/>
      <c r="F12031" s="65"/>
      <c r="G12031" s="145"/>
    </row>
    <row r="12032" spans="1:7">
      <c r="A12032" s="65"/>
      <c r="B12032" s="65"/>
      <c r="C12032" s="65"/>
      <c r="D12032" s="65"/>
      <c r="E12032" s="65"/>
      <c r="F12032" s="65"/>
      <c r="G12032" s="145"/>
    </row>
    <row r="12033" spans="1:7">
      <c r="A12033" s="65"/>
      <c r="B12033" s="65"/>
      <c r="C12033" s="65"/>
      <c r="D12033" s="65"/>
      <c r="E12033" s="65"/>
      <c r="F12033" s="65"/>
      <c r="G12033" s="145"/>
    </row>
    <row r="12034" spans="1:7">
      <c r="A12034" s="65"/>
      <c r="B12034" s="65"/>
      <c r="C12034" s="65"/>
      <c r="D12034" s="65"/>
      <c r="E12034" s="65"/>
      <c r="F12034" s="65"/>
      <c r="G12034" s="145"/>
    </row>
    <row r="12035" spans="1:7">
      <c r="A12035" s="65"/>
      <c r="B12035" s="65"/>
      <c r="C12035" s="65"/>
      <c r="D12035" s="65"/>
      <c r="E12035" s="65"/>
      <c r="F12035" s="65"/>
      <c r="G12035" s="145"/>
    </row>
    <row r="12036" spans="1:7">
      <c r="A12036" s="65"/>
      <c r="B12036" s="65"/>
      <c r="C12036" s="65"/>
      <c r="D12036" s="65"/>
      <c r="E12036" s="65"/>
      <c r="F12036" s="65"/>
      <c r="G12036" s="145"/>
    </row>
    <row r="12037" spans="1:7">
      <c r="A12037" s="65"/>
      <c r="B12037" s="65"/>
      <c r="C12037" s="65"/>
      <c r="D12037" s="65"/>
      <c r="E12037" s="65"/>
      <c r="F12037" s="65"/>
      <c r="G12037" s="145"/>
    </row>
    <row r="12038" spans="1:7">
      <c r="A12038" s="65"/>
      <c r="B12038" s="65"/>
      <c r="C12038" s="65"/>
      <c r="D12038" s="65"/>
      <c r="E12038" s="65"/>
      <c r="F12038" s="65"/>
      <c r="G12038" s="145"/>
    </row>
    <row r="12039" spans="1:7">
      <c r="A12039" s="65"/>
      <c r="B12039" s="65"/>
      <c r="C12039" s="65"/>
      <c r="D12039" s="65"/>
      <c r="E12039" s="65"/>
      <c r="F12039" s="65"/>
      <c r="G12039" s="145"/>
    </row>
    <row r="12040" spans="1:7">
      <c r="A12040" s="65"/>
      <c r="B12040" s="65"/>
      <c r="C12040" s="65"/>
      <c r="D12040" s="65"/>
      <c r="E12040" s="65"/>
      <c r="F12040" s="65"/>
      <c r="G12040" s="145"/>
    </row>
    <row r="12041" spans="1:7">
      <c r="A12041" s="65"/>
      <c r="B12041" s="65"/>
      <c r="C12041" s="65"/>
      <c r="D12041" s="65"/>
      <c r="E12041" s="65"/>
      <c r="F12041" s="65"/>
      <c r="G12041" s="145"/>
    </row>
    <row r="12042" spans="1:7">
      <c r="A12042" s="65"/>
      <c r="B12042" s="65"/>
      <c r="C12042" s="65"/>
      <c r="D12042" s="65"/>
      <c r="E12042" s="65"/>
      <c r="F12042" s="65"/>
      <c r="G12042" s="145"/>
    </row>
    <row r="12043" spans="1:7">
      <c r="A12043" s="65"/>
      <c r="B12043" s="65"/>
      <c r="C12043" s="65"/>
      <c r="D12043" s="65"/>
      <c r="E12043" s="65"/>
      <c r="F12043" s="65"/>
      <c r="G12043" s="145"/>
    </row>
    <row r="12044" spans="1:7">
      <c r="A12044" s="65"/>
      <c r="B12044" s="65"/>
      <c r="C12044" s="65"/>
      <c r="D12044" s="65"/>
      <c r="E12044" s="65"/>
      <c r="F12044" s="65"/>
      <c r="G12044" s="145"/>
    </row>
    <row r="12045" spans="1:7">
      <c r="A12045" s="65"/>
      <c r="B12045" s="65"/>
      <c r="C12045" s="65"/>
      <c r="D12045" s="65"/>
      <c r="E12045" s="65"/>
      <c r="F12045" s="65"/>
      <c r="G12045" s="145"/>
    </row>
    <row r="12046" spans="1:7">
      <c r="A12046" s="65"/>
      <c r="B12046" s="65"/>
      <c r="C12046" s="65"/>
      <c r="D12046" s="65"/>
      <c r="E12046" s="65"/>
      <c r="F12046" s="65"/>
      <c r="G12046" s="145"/>
    </row>
    <row r="12047" spans="1:7">
      <c r="A12047" s="65"/>
      <c r="B12047" s="65"/>
      <c r="C12047" s="65"/>
      <c r="D12047" s="65"/>
      <c r="E12047" s="65"/>
      <c r="F12047" s="65"/>
      <c r="G12047" s="145"/>
    </row>
    <row r="12048" spans="1:7">
      <c r="A12048" s="65"/>
      <c r="B12048" s="65"/>
      <c r="C12048" s="65"/>
      <c r="D12048" s="65"/>
      <c r="E12048" s="65"/>
      <c r="F12048" s="65"/>
      <c r="G12048" s="145"/>
    </row>
    <row r="12049" spans="1:7">
      <c r="A12049" s="65"/>
      <c r="B12049" s="65"/>
      <c r="C12049" s="65"/>
      <c r="D12049" s="65"/>
      <c r="E12049" s="65"/>
      <c r="F12049" s="65"/>
      <c r="G12049" s="145"/>
    </row>
    <row r="12050" spans="1:7">
      <c r="A12050" s="65"/>
      <c r="B12050" s="65"/>
      <c r="C12050" s="65"/>
      <c r="D12050" s="65"/>
      <c r="E12050" s="65"/>
      <c r="F12050" s="65"/>
      <c r="G12050" s="145"/>
    </row>
    <row r="12051" spans="1:7">
      <c r="A12051" s="65"/>
      <c r="B12051" s="65"/>
      <c r="C12051" s="65"/>
      <c r="D12051" s="65"/>
      <c r="E12051" s="65"/>
      <c r="F12051" s="65"/>
      <c r="G12051" s="145"/>
    </row>
    <row r="12052" spans="1:7">
      <c r="A12052" s="65"/>
      <c r="B12052" s="65"/>
      <c r="C12052" s="65"/>
      <c r="D12052" s="65"/>
      <c r="E12052" s="65"/>
      <c r="F12052" s="65"/>
      <c r="G12052" s="145"/>
    </row>
    <row r="12053" spans="1:7">
      <c r="A12053" s="65"/>
      <c r="B12053" s="65"/>
      <c r="C12053" s="65"/>
      <c r="D12053" s="65"/>
      <c r="E12053" s="65"/>
      <c r="F12053" s="65"/>
      <c r="G12053" s="145"/>
    </row>
    <row r="12054" spans="1:7">
      <c r="A12054" s="65"/>
      <c r="B12054" s="65"/>
      <c r="C12054" s="65"/>
      <c r="D12054" s="65"/>
      <c r="E12054" s="65"/>
      <c r="F12054" s="65"/>
      <c r="G12054" s="145"/>
    </row>
    <row r="12055" spans="1:7">
      <c r="A12055" s="65"/>
      <c r="B12055" s="65"/>
      <c r="C12055" s="65"/>
      <c r="D12055" s="65"/>
      <c r="E12055" s="65"/>
      <c r="F12055" s="65"/>
      <c r="G12055" s="145"/>
    </row>
    <row r="12056" spans="1:7">
      <c r="A12056" s="65"/>
      <c r="B12056" s="65"/>
      <c r="C12056" s="65"/>
      <c r="D12056" s="65"/>
      <c r="E12056" s="65"/>
      <c r="F12056" s="65"/>
      <c r="G12056" s="145"/>
    </row>
    <row r="12057" spans="1:7">
      <c r="A12057" s="65"/>
      <c r="B12057" s="65"/>
      <c r="C12057" s="65"/>
      <c r="D12057" s="65"/>
      <c r="E12057" s="65"/>
      <c r="F12057" s="65"/>
      <c r="G12057" s="145"/>
    </row>
    <row r="12058" spans="1:7">
      <c r="A12058" s="65"/>
      <c r="B12058" s="65"/>
      <c r="C12058" s="65"/>
      <c r="D12058" s="65"/>
      <c r="E12058" s="65"/>
      <c r="F12058" s="65"/>
      <c r="G12058" s="145"/>
    </row>
    <row r="12059" spans="1:7">
      <c r="A12059" s="65"/>
      <c r="B12059" s="65"/>
      <c r="C12059" s="65"/>
      <c r="D12059" s="65"/>
      <c r="E12059" s="65"/>
      <c r="F12059" s="65"/>
      <c r="G12059" s="145"/>
    </row>
    <row r="12060" spans="1:7">
      <c r="A12060" s="65"/>
      <c r="B12060" s="65"/>
      <c r="C12060" s="65"/>
      <c r="D12060" s="65"/>
      <c r="E12060" s="65"/>
      <c r="F12060" s="65"/>
      <c r="G12060" s="145"/>
    </row>
    <row r="12061" spans="1:7">
      <c r="A12061" s="65"/>
      <c r="B12061" s="65"/>
      <c r="C12061" s="65"/>
      <c r="D12061" s="65"/>
      <c r="E12061" s="65"/>
      <c r="F12061" s="65"/>
      <c r="G12061" s="145"/>
    </row>
    <row r="12062" spans="1:7">
      <c r="A12062" s="65"/>
      <c r="B12062" s="65"/>
      <c r="C12062" s="65"/>
      <c r="D12062" s="65"/>
      <c r="E12062" s="65"/>
      <c r="F12062" s="65"/>
      <c r="G12062" s="145"/>
    </row>
    <row r="12063" spans="1:7">
      <c r="A12063" s="65"/>
      <c r="B12063" s="65"/>
      <c r="C12063" s="65"/>
      <c r="D12063" s="65"/>
      <c r="E12063" s="65"/>
      <c r="F12063" s="65"/>
      <c r="G12063" s="145"/>
    </row>
    <row r="12064" spans="1:7">
      <c r="A12064" s="65"/>
      <c r="B12064" s="65"/>
      <c r="C12064" s="65"/>
      <c r="D12064" s="65"/>
      <c r="E12064" s="65"/>
      <c r="F12064" s="65"/>
      <c r="G12064" s="145"/>
    </row>
    <row r="12065" spans="1:7">
      <c r="A12065" s="65"/>
      <c r="B12065" s="65"/>
      <c r="C12065" s="65"/>
      <c r="D12065" s="65"/>
      <c r="E12065" s="65"/>
      <c r="F12065" s="65"/>
      <c r="G12065" s="145"/>
    </row>
    <row r="12066" spans="1:7">
      <c r="A12066" s="65"/>
      <c r="B12066" s="65"/>
      <c r="C12066" s="65"/>
      <c r="D12066" s="65"/>
      <c r="E12066" s="65"/>
      <c r="F12066" s="65"/>
      <c r="G12066" s="145"/>
    </row>
    <row r="12067" spans="1:7">
      <c r="A12067" s="65"/>
      <c r="B12067" s="65"/>
      <c r="C12067" s="65"/>
      <c r="D12067" s="65"/>
      <c r="E12067" s="65"/>
      <c r="F12067" s="65"/>
      <c r="G12067" s="145"/>
    </row>
    <row r="12068" spans="1:7">
      <c r="A12068" s="65"/>
      <c r="B12068" s="65"/>
      <c r="C12068" s="65"/>
      <c r="D12068" s="65"/>
      <c r="E12068" s="65"/>
      <c r="F12068" s="65"/>
      <c r="G12068" s="145"/>
    </row>
    <row r="12069" spans="1:7">
      <c r="A12069" s="65"/>
      <c r="B12069" s="65"/>
      <c r="C12069" s="65"/>
      <c r="D12069" s="65"/>
      <c r="E12069" s="65"/>
      <c r="F12069" s="65"/>
      <c r="G12069" s="145"/>
    </row>
    <row r="12070" spans="1:7">
      <c r="A12070" s="65"/>
      <c r="B12070" s="65"/>
      <c r="C12070" s="65"/>
      <c r="D12070" s="65"/>
      <c r="E12070" s="65"/>
      <c r="F12070" s="65"/>
      <c r="G12070" s="145"/>
    </row>
    <row r="12071" spans="1:7">
      <c r="A12071" s="65"/>
      <c r="B12071" s="65"/>
      <c r="C12071" s="65"/>
      <c r="D12071" s="65"/>
      <c r="E12071" s="65"/>
      <c r="F12071" s="65"/>
      <c r="G12071" s="145"/>
    </row>
    <row r="12072" spans="1:7">
      <c r="A12072" s="65"/>
      <c r="B12072" s="65"/>
      <c r="C12072" s="65"/>
      <c r="D12072" s="65"/>
      <c r="E12072" s="65"/>
      <c r="F12072" s="65"/>
      <c r="G12072" s="145"/>
    </row>
    <row r="12073" spans="1:7">
      <c r="A12073" s="65"/>
      <c r="B12073" s="65"/>
      <c r="C12073" s="65"/>
      <c r="D12073" s="65"/>
      <c r="E12073" s="65"/>
      <c r="F12073" s="65"/>
      <c r="G12073" s="145"/>
    </row>
    <row r="12074" spans="1:7">
      <c r="A12074" s="65"/>
      <c r="B12074" s="65"/>
      <c r="C12074" s="65"/>
      <c r="D12074" s="65"/>
      <c r="E12074" s="65"/>
      <c r="F12074" s="65"/>
      <c r="G12074" s="145"/>
    </row>
    <row r="12075" spans="1:7">
      <c r="A12075" s="65"/>
      <c r="B12075" s="65"/>
      <c r="C12075" s="65"/>
      <c r="D12075" s="65"/>
      <c r="E12075" s="65"/>
      <c r="F12075" s="65"/>
      <c r="G12075" s="145"/>
    </row>
    <row r="12076" spans="1:7">
      <c r="A12076" s="65"/>
      <c r="B12076" s="65"/>
      <c r="C12076" s="65"/>
      <c r="D12076" s="65"/>
      <c r="E12076" s="65"/>
      <c r="F12076" s="65"/>
      <c r="G12076" s="145"/>
    </row>
    <row r="12077" spans="1:7">
      <c r="A12077" s="65"/>
      <c r="B12077" s="65"/>
      <c r="C12077" s="65"/>
      <c r="D12077" s="65"/>
      <c r="E12077" s="65"/>
      <c r="F12077" s="65"/>
      <c r="G12077" s="145"/>
    </row>
    <row r="12078" spans="1:7">
      <c r="A12078" s="65"/>
      <c r="B12078" s="65"/>
      <c r="C12078" s="65"/>
      <c r="D12078" s="65"/>
      <c r="E12078" s="65"/>
      <c r="F12078" s="65"/>
      <c r="G12078" s="145"/>
    </row>
    <row r="12079" spans="1:7">
      <c r="A12079" s="65"/>
      <c r="B12079" s="65"/>
      <c r="C12079" s="65"/>
      <c r="D12079" s="65"/>
      <c r="E12079" s="65"/>
      <c r="F12079" s="65"/>
      <c r="G12079" s="145"/>
    </row>
    <row r="12080" spans="1:7">
      <c r="A12080" s="65"/>
      <c r="B12080" s="65"/>
      <c r="C12080" s="65"/>
      <c r="D12080" s="65"/>
      <c r="E12080" s="65"/>
      <c r="F12080" s="65"/>
      <c r="G12080" s="145"/>
    </row>
    <row r="12081" spans="1:7">
      <c r="A12081" s="65"/>
      <c r="B12081" s="65"/>
      <c r="C12081" s="65"/>
      <c r="D12081" s="65"/>
      <c r="E12081" s="65"/>
      <c r="F12081" s="65"/>
      <c r="G12081" s="145"/>
    </row>
    <row r="12082" spans="1:7">
      <c r="A12082" s="65"/>
      <c r="B12082" s="65"/>
      <c r="C12082" s="65"/>
      <c r="D12082" s="65"/>
      <c r="E12082" s="65"/>
      <c r="F12082" s="65"/>
      <c r="G12082" s="145"/>
    </row>
    <row r="12083" spans="1:7">
      <c r="A12083" s="65"/>
      <c r="B12083" s="65"/>
      <c r="C12083" s="65"/>
      <c r="D12083" s="65"/>
      <c r="E12083" s="65"/>
      <c r="F12083" s="65"/>
      <c r="G12083" s="145"/>
    </row>
    <row r="12084" spans="1:7">
      <c r="A12084" s="65"/>
      <c r="B12084" s="65"/>
      <c r="C12084" s="65"/>
      <c r="D12084" s="65"/>
      <c r="E12084" s="65"/>
      <c r="F12084" s="65"/>
      <c r="G12084" s="145"/>
    </row>
    <row r="12085" spans="1:7">
      <c r="A12085" s="65"/>
      <c r="B12085" s="65"/>
      <c r="C12085" s="65"/>
      <c r="D12085" s="65"/>
      <c r="E12085" s="65"/>
      <c r="F12085" s="65"/>
      <c r="G12085" s="145"/>
    </row>
    <row r="12086" spans="1:7">
      <c r="A12086" s="65"/>
      <c r="B12086" s="65"/>
      <c r="C12086" s="65"/>
      <c r="D12086" s="65"/>
      <c r="E12086" s="65"/>
      <c r="F12086" s="65"/>
      <c r="G12086" s="145"/>
    </row>
    <row r="12087" spans="1:7">
      <c r="A12087" s="65"/>
      <c r="B12087" s="65"/>
      <c r="C12087" s="65"/>
      <c r="D12087" s="65"/>
      <c r="E12087" s="65"/>
      <c r="F12087" s="65"/>
      <c r="G12087" s="145"/>
    </row>
    <row r="12088" spans="1:7">
      <c r="A12088" s="65"/>
      <c r="B12088" s="65"/>
      <c r="C12088" s="65"/>
      <c r="D12088" s="65"/>
      <c r="E12088" s="65"/>
      <c r="F12088" s="65"/>
      <c r="G12088" s="145"/>
    </row>
    <row r="12089" spans="1:7">
      <c r="A12089" s="65"/>
      <c r="B12089" s="65"/>
      <c r="C12089" s="65"/>
      <c r="D12089" s="65"/>
      <c r="E12089" s="65"/>
      <c r="F12089" s="65"/>
      <c r="G12089" s="145"/>
    </row>
    <row r="12090" spans="1:7">
      <c r="A12090" s="65"/>
      <c r="B12090" s="65"/>
      <c r="C12090" s="65"/>
      <c r="D12090" s="65"/>
      <c r="E12090" s="65"/>
      <c r="F12090" s="65"/>
      <c r="G12090" s="145"/>
    </row>
    <row r="12091" spans="1:7">
      <c r="A12091" s="65"/>
      <c r="B12091" s="65"/>
      <c r="C12091" s="65"/>
      <c r="D12091" s="65"/>
      <c r="E12091" s="65"/>
      <c r="F12091" s="65"/>
      <c r="G12091" s="145"/>
    </row>
    <row r="12092" spans="1:7">
      <c r="A12092" s="65"/>
      <c r="B12092" s="65"/>
      <c r="C12092" s="65"/>
      <c r="D12092" s="65"/>
      <c r="E12092" s="65"/>
      <c r="F12092" s="65"/>
      <c r="G12092" s="145"/>
    </row>
    <row r="12093" spans="1:7">
      <c r="A12093" s="65"/>
      <c r="B12093" s="65"/>
      <c r="C12093" s="65"/>
      <c r="D12093" s="65"/>
      <c r="E12093" s="65"/>
      <c r="F12093" s="65"/>
      <c r="G12093" s="145"/>
    </row>
    <row r="12094" spans="1:7">
      <c r="A12094" s="65"/>
      <c r="B12094" s="65"/>
      <c r="C12094" s="65"/>
      <c r="D12094" s="65"/>
      <c r="E12094" s="65"/>
      <c r="F12094" s="65"/>
      <c r="G12094" s="145"/>
    </row>
    <row r="12095" spans="1:7">
      <c r="A12095" s="65"/>
      <c r="B12095" s="65"/>
      <c r="C12095" s="65"/>
      <c r="D12095" s="65"/>
      <c r="E12095" s="65"/>
      <c r="F12095" s="65"/>
      <c r="G12095" s="145"/>
    </row>
    <row r="12096" spans="1:7">
      <c r="A12096" s="65"/>
      <c r="B12096" s="65"/>
      <c r="C12096" s="65"/>
      <c r="D12096" s="65"/>
      <c r="E12096" s="65"/>
      <c r="F12096" s="65"/>
      <c r="G12096" s="145"/>
    </row>
    <row r="12097" spans="1:7">
      <c r="A12097" s="65"/>
      <c r="B12097" s="65"/>
      <c r="C12097" s="65"/>
      <c r="D12097" s="65"/>
      <c r="E12097" s="65"/>
      <c r="F12097" s="65"/>
      <c r="G12097" s="145"/>
    </row>
    <row r="12098" spans="1:7">
      <c r="A12098" s="65"/>
      <c r="B12098" s="65"/>
      <c r="C12098" s="65"/>
      <c r="D12098" s="65"/>
      <c r="E12098" s="65"/>
      <c r="F12098" s="65"/>
      <c r="G12098" s="145"/>
    </row>
    <row r="12099" spans="1:7">
      <c r="A12099" s="65"/>
      <c r="B12099" s="65"/>
      <c r="C12099" s="65"/>
      <c r="D12099" s="65"/>
      <c r="E12099" s="65"/>
      <c r="F12099" s="65"/>
      <c r="G12099" s="145"/>
    </row>
    <row r="12100" spans="1:7">
      <c r="A12100" s="65"/>
      <c r="B12100" s="65"/>
      <c r="C12100" s="65"/>
      <c r="D12100" s="65"/>
      <c r="E12100" s="65"/>
      <c r="F12100" s="65"/>
      <c r="G12100" s="145"/>
    </row>
    <row r="12101" spans="1:7">
      <c r="A12101" s="65"/>
      <c r="B12101" s="65"/>
      <c r="C12101" s="65"/>
      <c r="D12101" s="65"/>
      <c r="E12101" s="65"/>
      <c r="F12101" s="65"/>
      <c r="G12101" s="145"/>
    </row>
    <row r="12102" spans="1:7">
      <c r="A12102" s="65"/>
      <c r="B12102" s="65"/>
      <c r="C12102" s="65"/>
      <c r="D12102" s="65"/>
      <c r="E12102" s="65"/>
      <c r="F12102" s="65"/>
      <c r="G12102" s="145"/>
    </row>
    <row r="12103" spans="1:7">
      <c r="A12103" s="65"/>
      <c r="B12103" s="65"/>
      <c r="C12103" s="65"/>
      <c r="D12103" s="65"/>
      <c r="E12103" s="65"/>
      <c r="F12103" s="65"/>
      <c r="G12103" s="145"/>
    </row>
    <row r="12104" spans="1:7">
      <c r="A12104" s="65"/>
      <c r="B12104" s="65"/>
      <c r="C12104" s="65"/>
      <c r="D12104" s="65"/>
      <c r="E12104" s="65"/>
      <c r="F12104" s="65"/>
      <c r="G12104" s="145"/>
    </row>
    <row r="12105" spans="1:7">
      <c r="A12105" s="65"/>
      <c r="B12105" s="65"/>
      <c r="C12105" s="65"/>
      <c r="D12105" s="65"/>
      <c r="E12105" s="65"/>
      <c r="F12105" s="65"/>
      <c r="G12105" s="145"/>
    </row>
    <row r="12106" spans="1:7">
      <c r="A12106" s="65"/>
      <c r="B12106" s="65"/>
      <c r="C12106" s="65"/>
      <c r="D12106" s="65"/>
      <c r="E12106" s="65"/>
      <c r="F12106" s="65"/>
      <c r="G12106" s="145"/>
    </row>
    <row r="12107" spans="1:7">
      <c r="A12107" s="65"/>
      <c r="B12107" s="65"/>
      <c r="C12107" s="65"/>
      <c r="D12107" s="65"/>
      <c r="E12107" s="65"/>
      <c r="F12107" s="65"/>
      <c r="G12107" s="145"/>
    </row>
    <row r="12108" spans="1:7">
      <c r="A12108" s="65"/>
      <c r="B12108" s="65"/>
      <c r="C12108" s="65"/>
      <c r="D12108" s="65"/>
      <c r="E12108" s="65"/>
      <c r="F12108" s="65"/>
      <c r="G12108" s="145"/>
    </row>
    <row r="12109" spans="1:7">
      <c r="A12109" s="65"/>
      <c r="B12109" s="65"/>
      <c r="C12109" s="65"/>
      <c r="D12109" s="65"/>
      <c r="E12109" s="65"/>
      <c r="F12109" s="65"/>
      <c r="G12109" s="145"/>
    </row>
    <row r="12110" spans="1:7">
      <c r="A12110" s="65"/>
      <c r="B12110" s="65"/>
      <c r="C12110" s="65"/>
      <c r="D12110" s="65"/>
      <c r="E12110" s="65"/>
      <c r="F12110" s="65"/>
      <c r="G12110" s="145"/>
    </row>
    <row r="12111" spans="1:7">
      <c r="A12111" s="65"/>
      <c r="B12111" s="65"/>
      <c r="C12111" s="65"/>
      <c r="D12111" s="65"/>
      <c r="E12111" s="65"/>
      <c r="F12111" s="65"/>
      <c r="G12111" s="145"/>
    </row>
    <row r="12112" spans="1:7">
      <c r="A12112" s="65"/>
      <c r="B12112" s="65"/>
      <c r="C12112" s="65"/>
      <c r="D12112" s="65"/>
      <c r="E12112" s="65"/>
      <c r="F12112" s="65"/>
      <c r="G12112" s="145"/>
    </row>
    <row r="12113" spans="1:7">
      <c r="A12113" s="65"/>
      <c r="B12113" s="65"/>
      <c r="C12113" s="65"/>
      <c r="D12113" s="65"/>
      <c r="E12113" s="65"/>
      <c r="F12113" s="65"/>
      <c r="G12113" s="145"/>
    </row>
    <row r="12114" spans="1:7">
      <c r="A12114" s="65"/>
      <c r="B12114" s="65"/>
      <c r="C12114" s="65"/>
      <c r="D12114" s="65"/>
      <c r="E12114" s="65"/>
      <c r="F12114" s="65"/>
      <c r="G12114" s="145"/>
    </row>
    <row r="12115" spans="1:7">
      <c r="A12115" s="65"/>
      <c r="B12115" s="65"/>
      <c r="C12115" s="65"/>
      <c r="D12115" s="65"/>
      <c r="E12115" s="65"/>
      <c r="F12115" s="65"/>
      <c r="G12115" s="145"/>
    </row>
    <row r="12116" spans="1:7">
      <c r="A12116" s="65"/>
      <c r="B12116" s="65"/>
      <c r="C12116" s="65"/>
      <c r="D12116" s="65"/>
      <c r="E12116" s="65"/>
      <c r="F12116" s="65"/>
      <c r="G12116" s="145"/>
    </row>
    <row r="12117" spans="1:7">
      <c r="A12117" s="65"/>
      <c r="B12117" s="65"/>
      <c r="C12117" s="65"/>
      <c r="D12117" s="65"/>
      <c r="E12117" s="65"/>
      <c r="F12117" s="65"/>
      <c r="G12117" s="145"/>
    </row>
    <row r="12118" spans="1:7">
      <c r="A12118" s="65"/>
      <c r="B12118" s="65"/>
      <c r="C12118" s="65"/>
      <c r="D12118" s="65"/>
      <c r="E12118" s="65"/>
      <c r="F12118" s="65"/>
      <c r="G12118" s="145"/>
    </row>
    <row r="12119" spans="1:7">
      <c r="A12119" s="65"/>
      <c r="B12119" s="65"/>
      <c r="C12119" s="65"/>
      <c r="D12119" s="65"/>
      <c r="E12119" s="65"/>
      <c r="F12119" s="65"/>
      <c r="G12119" s="145"/>
    </row>
    <row r="12120" spans="1:7">
      <c r="A12120" s="65"/>
      <c r="B12120" s="65"/>
      <c r="C12120" s="65"/>
      <c r="D12120" s="65"/>
      <c r="E12120" s="65"/>
      <c r="F12120" s="65"/>
      <c r="G12120" s="145"/>
    </row>
    <row r="12121" spans="1:7">
      <c r="A12121" s="65"/>
      <c r="B12121" s="65"/>
      <c r="C12121" s="65"/>
      <c r="D12121" s="65"/>
      <c r="E12121" s="65"/>
      <c r="F12121" s="65"/>
      <c r="G12121" s="145"/>
    </row>
    <row r="12122" spans="1:7">
      <c r="A12122" s="65"/>
      <c r="B12122" s="65"/>
      <c r="C12122" s="65"/>
      <c r="D12122" s="65"/>
      <c r="E12122" s="65"/>
      <c r="F12122" s="65"/>
      <c r="G12122" s="145"/>
    </row>
    <row r="12123" spans="1:7">
      <c r="A12123" s="65"/>
      <c r="B12123" s="65"/>
      <c r="C12123" s="65"/>
      <c r="D12123" s="65"/>
      <c r="E12123" s="65"/>
      <c r="F12123" s="65"/>
      <c r="G12123" s="145"/>
    </row>
    <row r="12124" spans="1:7">
      <c r="A12124" s="65"/>
      <c r="B12124" s="65"/>
      <c r="C12124" s="65"/>
      <c r="D12124" s="65"/>
      <c r="E12124" s="65"/>
      <c r="F12124" s="65"/>
      <c r="G12124" s="145"/>
    </row>
    <row r="12125" spans="1:7">
      <c r="A12125" s="65"/>
      <c r="B12125" s="65"/>
      <c r="C12125" s="65"/>
      <c r="D12125" s="65"/>
      <c r="E12125" s="65"/>
      <c r="F12125" s="65"/>
      <c r="G12125" s="145"/>
    </row>
    <row r="12126" spans="1:7">
      <c r="A12126" s="65"/>
      <c r="B12126" s="65"/>
      <c r="C12126" s="65"/>
      <c r="D12126" s="65"/>
      <c r="E12126" s="65"/>
      <c r="F12126" s="65"/>
      <c r="G12126" s="145"/>
    </row>
    <row r="12127" spans="1:7">
      <c r="A12127" s="65"/>
      <c r="B12127" s="65"/>
      <c r="C12127" s="65"/>
      <c r="D12127" s="65"/>
      <c r="E12127" s="65"/>
      <c r="F12127" s="65"/>
      <c r="G12127" s="145"/>
    </row>
    <row r="12128" spans="1:7">
      <c r="A12128" s="65"/>
      <c r="B12128" s="65"/>
      <c r="C12128" s="65"/>
      <c r="D12128" s="65"/>
      <c r="E12128" s="65"/>
      <c r="F12128" s="65"/>
      <c r="G12128" s="145"/>
    </row>
    <row r="12129" spans="1:7">
      <c r="A12129" s="65"/>
      <c r="B12129" s="65"/>
      <c r="C12129" s="65"/>
      <c r="D12129" s="65"/>
      <c r="E12129" s="65"/>
      <c r="F12129" s="65"/>
      <c r="G12129" s="145"/>
    </row>
    <row r="12130" spans="1:7">
      <c r="A12130" s="65"/>
      <c r="B12130" s="65"/>
      <c r="C12130" s="65"/>
      <c r="D12130" s="65"/>
      <c r="E12130" s="65"/>
      <c r="F12130" s="65"/>
      <c r="G12130" s="145"/>
    </row>
    <row r="12131" spans="1:7">
      <c r="A12131" s="65"/>
      <c r="B12131" s="65"/>
      <c r="C12131" s="65"/>
      <c r="D12131" s="65"/>
      <c r="E12131" s="65"/>
      <c r="F12131" s="65"/>
      <c r="G12131" s="145"/>
    </row>
    <row r="12132" spans="1:7">
      <c r="A12132" s="65"/>
      <c r="B12132" s="65"/>
      <c r="C12132" s="65"/>
      <c r="D12132" s="65"/>
      <c r="E12132" s="65"/>
      <c r="F12132" s="65"/>
      <c r="G12132" s="145"/>
    </row>
    <row r="12133" spans="1:7">
      <c r="A12133" s="65"/>
      <c r="B12133" s="65"/>
      <c r="C12133" s="65"/>
      <c r="D12133" s="65"/>
      <c r="E12133" s="65"/>
      <c r="F12133" s="65"/>
      <c r="G12133" s="145"/>
    </row>
    <row r="12134" spans="1:7">
      <c r="A12134" s="65"/>
      <c r="B12134" s="65"/>
      <c r="C12134" s="65"/>
      <c r="D12134" s="65"/>
      <c r="E12134" s="65"/>
      <c r="F12134" s="65"/>
      <c r="G12134" s="145"/>
    </row>
    <row r="12135" spans="1:7">
      <c r="A12135" s="65"/>
      <c r="B12135" s="65"/>
      <c r="C12135" s="65"/>
      <c r="D12135" s="65"/>
      <c r="E12135" s="65"/>
      <c r="F12135" s="65"/>
      <c r="G12135" s="145"/>
    </row>
    <row r="12136" spans="1:7">
      <c r="A12136" s="65"/>
      <c r="B12136" s="65"/>
      <c r="C12136" s="65"/>
      <c r="D12136" s="65"/>
      <c r="E12136" s="65"/>
      <c r="F12136" s="65"/>
      <c r="G12136" s="145"/>
    </row>
    <row r="12137" spans="1:7">
      <c r="A12137" s="65"/>
      <c r="B12137" s="65"/>
      <c r="C12137" s="65"/>
      <c r="D12137" s="65"/>
      <c r="E12137" s="65"/>
      <c r="F12137" s="65"/>
      <c r="G12137" s="145"/>
    </row>
    <row r="12138" spans="1:7">
      <c r="A12138" s="65"/>
      <c r="B12138" s="65"/>
      <c r="C12138" s="65"/>
      <c r="D12138" s="65"/>
      <c r="E12138" s="65"/>
      <c r="F12138" s="65"/>
      <c r="G12138" s="145"/>
    </row>
    <row r="12139" spans="1:7">
      <c r="A12139" s="65"/>
      <c r="B12139" s="65"/>
      <c r="C12139" s="65"/>
      <c r="D12139" s="65"/>
      <c r="E12139" s="65"/>
      <c r="F12139" s="65"/>
      <c r="G12139" s="145"/>
    </row>
    <row r="12140" spans="1:7">
      <c r="A12140" s="65"/>
      <c r="B12140" s="65"/>
      <c r="C12140" s="65"/>
      <c r="D12140" s="65"/>
      <c r="E12140" s="65"/>
      <c r="F12140" s="65"/>
      <c r="G12140" s="145"/>
    </row>
    <row r="12141" spans="1:7">
      <c r="A12141" s="65"/>
      <c r="B12141" s="65"/>
      <c r="C12141" s="65"/>
      <c r="D12141" s="65"/>
      <c r="E12141" s="65"/>
      <c r="F12141" s="65"/>
      <c r="G12141" s="145"/>
    </row>
    <row r="12142" spans="1:7">
      <c r="A12142" s="65"/>
      <c r="B12142" s="65"/>
      <c r="C12142" s="65"/>
      <c r="D12142" s="65"/>
      <c r="E12142" s="65"/>
      <c r="F12142" s="65"/>
      <c r="G12142" s="145"/>
    </row>
    <row r="12143" spans="1:7">
      <c r="A12143" s="65"/>
      <c r="B12143" s="65"/>
      <c r="C12143" s="65"/>
      <c r="D12143" s="65"/>
      <c r="E12143" s="65"/>
      <c r="F12143" s="65"/>
      <c r="G12143" s="145"/>
    </row>
    <row r="12144" spans="1:7">
      <c r="A12144" s="65"/>
      <c r="B12144" s="65"/>
      <c r="C12144" s="65"/>
      <c r="D12144" s="65"/>
      <c r="E12144" s="65"/>
      <c r="F12144" s="65"/>
      <c r="G12144" s="145"/>
    </row>
    <row r="12145" spans="1:7">
      <c r="A12145" s="65"/>
      <c r="B12145" s="65"/>
      <c r="C12145" s="65"/>
      <c r="D12145" s="65"/>
      <c r="E12145" s="65"/>
      <c r="F12145" s="65"/>
      <c r="G12145" s="145"/>
    </row>
    <row r="12146" spans="1:7">
      <c r="A12146" s="65"/>
      <c r="B12146" s="65"/>
      <c r="C12146" s="65"/>
      <c r="D12146" s="65"/>
      <c r="E12146" s="65"/>
      <c r="F12146" s="65"/>
      <c r="G12146" s="145"/>
    </row>
    <row r="12147" spans="1:7">
      <c r="A12147" s="65"/>
      <c r="B12147" s="65"/>
      <c r="C12147" s="65"/>
      <c r="D12147" s="65"/>
      <c r="E12147" s="65"/>
      <c r="F12147" s="65"/>
      <c r="G12147" s="145"/>
    </row>
    <row r="12148" spans="1:7">
      <c r="A12148" s="65"/>
      <c r="B12148" s="65"/>
      <c r="C12148" s="65"/>
      <c r="D12148" s="65"/>
      <c r="E12148" s="65"/>
      <c r="F12148" s="65"/>
      <c r="G12148" s="145"/>
    </row>
    <row r="12149" spans="1:7">
      <c r="A12149" s="65"/>
      <c r="B12149" s="65"/>
      <c r="C12149" s="65"/>
      <c r="D12149" s="65"/>
      <c r="E12149" s="65"/>
      <c r="F12149" s="65"/>
      <c r="G12149" s="145"/>
    </row>
    <row r="12150" spans="1:7">
      <c r="A12150" s="65"/>
      <c r="B12150" s="65"/>
      <c r="C12150" s="65"/>
      <c r="D12150" s="65"/>
      <c r="E12150" s="65"/>
      <c r="F12150" s="65"/>
      <c r="G12150" s="145"/>
    </row>
    <row r="12151" spans="1:7">
      <c r="A12151" s="65"/>
      <c r="B12151" s="65"/>
      <c r="C12151" s="65"/>
      <c r="D12151" s="65"/>
      <c r="E12151" s="65"/>
      <c r="F12151" s="65"/>
      <c r="G12151" s="145"/>
    </row>
    <row r="12152" spans="1:7">
      <c r="A12152" s="65"/>
      <c r="B12152" s="65"/>
      <c r="C12152" s="65"/>
      <c r="D12152" s="65"/>
      <c r="E12152" s="65"/>
      <c r="F12152" s="65"/>
      <c r="G12152" s="145"/>
    </row>
    <row r="12153" spans="1:7">
      <c r="A12153" s="65"/>
      <c r="B12153" s="65"/>
      <c r="C12153" s="65"/>
      <c r="D12153" s="65"/>
      <c r="E12153" s="65"/>
      <c r="F12153" s="65"/>
      <c r="G12153" s="145"/>
    </row>
    <row r="12154" spans="1:7">
      <c r="A12154" s="65"/>
      <c r="B12154" s="65"/>
      <c r="C12154" s="65"/>
      <c r="D12154" s="65"/>
      <c r="E12154" s="65"/>
      <c r="F12154" s="65"/>
      <c r="G12154" s="145"/>
    </row>
    <row r="12155" spans="1:7">
      <c r="A12155" s="65"/>
      <c r="B12155" s="65"/>
      <c r="C12155" s="65"/>
      <c r="D12155" s="65"/>
      <c r="E12155" s="65"/>
      <c r="F12155" s="65"/>
      <c r="G12155" s="145"/>
    </row>
    <row r="12156" spans="1:7">
      <c r="A12156" s="65"/>
      <c r="B12156" s="65"/>
      <c r="C12156" s="65"/>
      <c r="D12156" s="65"/>
      <c r="E12156" s="65"/>
      <c r="F12156" s="65"/>
      <c r="G12156" s="145"/>
    </row>
    <row r="12157" spans="1:7">
      <c r="A12157" s="65"/>
      <c r="B12157" s="65"/>
      <c r="C12157" s="65"/>
      <c r="D12157" s="65"/>
      <c r="E12157" s="65"/>
      <c r="F12157" s="65"/>
      <c r="G12157" s="145"/>
    </row>
    <row r="12158" spans="1:7">
      <c r="A12158" s="65"/>
      <c r="B12158" s="65"/>
      <c r="C12158" s="65"/>
      <c r="D12158" s="65"/>
      <c r="E12158" s="65"/>
      <c r="F12158" s="65"/>
      <c r="G12158" s="145"/>
    </row>
    <row r="12159" spans="1:7">
      <c r="A12159" s="65"/>
      <c r="B12159" s="65"/>
      <c r="C12159" s="65"/>
      <c r="D12159" s="65"/>
      <c r="E12159" s="65"/>
      <c r="F12159" s="65"/>
      <c r="G12159" s="145"/>
    </row>
    <row r="12160" spans="1:7">
      <c r="A12160" s="65"/>
      <c r="B12160" s="65"/>
      <c r="C12160" s="65"/>
      <c r="D12160" s="65"/>
      <c r="E12160" s="65"/>
      <c r="F12160" s="65"/>
      <c r="G12160" s="145"/>
    </row>
    <row r="12161" spans="1:7">
      <c r="A12161" s="65"/>
      <c r="B12161" s="65"/>
      <c r="C12161" s="65"/>
      <c r="D12161" s="65"/>
      <c r="E12161" s="65"/>
      <c r="F12161" s="65"/>
      <c r="G12161" s="145"/>
    </row>
    <row r="12162" spans="1:7">
      <c r="A12162" s="65"/>
      <c r="B12162" s="65"/>
      <c r="C12162" s="65"/>
      <c r="D12162" s="65"/>
      <c r="E12162" s="65"/>
      <c r="F12162" s="65"/>
      <c r="G12162" s="145"/>
    </row>
    <row r="12163" spans="1:7">
      <c r="A12163" s="65"/>
      <c r="B12163" s="65"/>
      <c r="C12163" s="65"/>
      <c r="D12163" s="65"/>
      <c r="E12163" s="65"/>
      <c r="F12163" s="65"/>
      <c r="G12163" s="145"/>
    </row>
    <row r="12164" spans="1:7">
      <c r="A12164" s="65"/>
      <c r="B12164" s="65"/>
      <c r="C12164" s="65"/>
      <c r="D12164" s="65"/>
      <c r="E12164" s="65"/>
      <c r="F12164" s="65"/>
      <c r="G12164" s="145"/>
    </row>
    <row r="12165" spans="1:7">
      <c r="A12165" s="65"/>
      <c r="B12165" s="65"/>
      <c r="C12165" s="65"/>
      <c r="D12165" s="65"/>
      <c r="E12165" s="65"/>
      <c r="F12165" s="65"/>
      <c r="G12165" s="145"/>
    </row>
    <row r="12166" spans="1:7">
      <c r="A12166" s="65"/>
      <c r="B12166" s="65"/>
      <c r="C12166" s="65"/>
      <c r="D12166" s="65"/>
      <c r="E12166" s="65"/>
      <c r="F12166" s="65"/>
      <c r="G12166" s="145"/>
    </row>
    <row r="12167" spans="1:7">
      <c r="A12167" s="65"/>
      <c r="B12167" s="65"/>
      <c r="C12167" s="65"/>
      <c r="D12167" s="65"/>
      <c r="E12167" s="65"/>
      <c r="F12167" s="65"/>
      <c r="G12167" s="145"/>
    </row>
    <row r="12168" spans="1:7">
      <c r="A12168" s="65"/>
      <c r="B12168" s="65"/>
      <c r="C12168" s="65"/>
      <c r="D12168" s="65"/>
      <c r="E12168" s="65"/>
      <c r="F12168" s="65"/>
      <c r="G12168" s="145"/>
    </row>
    <row r="12169" spans="1:7">
      <c r="A12169" s="65"/>
      <c r="B12169" s="65"/>
      <c r="C12169" s="65"/>
      <c r="D12169" s="65"/>
      <c r="E12169" s="65"/>
      <c r="F12169" s="65"/>
      <c r="G12169" s="145"/>
    </row>
    <row r="12170" spans="1:7">
      <c r="A12170" s="65"/>
      <c r="B12170" s="65"/>
      <c r="C12170" s="65"/>
      <c r="D12170" s="65"/>
      <c r="E12170" s="65"/>
      <c r="F12170" s="65"/>
      <c r="G12170" s="145"/>
    </row>
    <row r="12171" spans="1:7">
      <c r="A12171" s="65"/>
      <c r="B12171" s="65"/>
      <c r="C12171" s="65"/>
      <c r="D12171" s="65"/>
      <c r="E12171" s="65"/>
      <c r="F12171" s="65"/>
      <c r="G12171" s="145"/>
    </row>
    <row r="12172" spans="1:7">
      <c r="A12172" s="65"/>
      <c r="B12172" s="65"/>
      <c r="C12172" s="65"/>
      <c r="D12172" s="65"/>
      <c r="E12172" s="65"/>
      <c r="F12172" s="65"/>
      <c r="G12172" s="145"/>
    </row>
    <row r="12173" spans="1:7">
      <c r="A12173" s="65"/>
      <c r="B12173" s="65"/>
      <c r="C12173" s="65"/>
      <c r="D12173" s="65"/>
      <c r="E12173" s="65"/>
      <c r="F12173" s="65"/>
      <c r="G12173" s="145"/>
    </row>
    <row r="12174" spans="1:7">
      <c r="A12174" s="65"/>
      <c r="B12174" s="65"/>
      <c r="C12174" s="65"/>
      <c r="D12174" s="65"/>
      <c r="E12174" s="65"/>
      <c r="F12174" s="65"/>
      <c r="G12174" s="145"/>
    </row>
    <row r="12175" spans="1:7">
      <c r="A12175" s="65"/>
      <c r="B12175" s="65"/>
      <c r="C12175" s="65"/>
      <c r="D12175" s="65"/>
      <c r="E12175" s="65"/>
      <c r="F12175" s="65"/>
      <c r="G12175" s="145"/>
    </row>
    <row r="12176" spans="1:7">
      <c r="A12176" s="65"/>
      <c r="B12176" s="65"/>
      <c r="C12176" s="65"/>
      <c r="D12176" s="65"/>
      <c r="E12176" s="65"/>
      <c r="F12176" s="65"/>
      <c r="G12176" s="145"/>
    </row>
    <row r="12177" spans="1:7">
      <c r="A12177" s="65"/>
      <c r="B12177" s="65"/>
      <c r="C12177" s="65"/>
      <c r="D12177" s="65"/>
      <c r="E12177" s="65"/>
      <c r="F12177" s="65"/>
      <c r="G12177" s="145"/>
    </row>
    <row r="12178" spans="1:7">
      <c r="A12178" s="65"/>
      <c r="B12178" s="65"/>
      <c r="C12178" s="65"/>
      <c r="D12178" s="65"/>
      <c r="E12178" s="65"/>
      <c r="F12178" s="65"/>
      <c r="G12178" s="145"/>
    </row>
    <row r="12179" spans="1:7">
      <c r="A12179" s="65"/>
      <c r="B12179" s="65"/>
      <c r="C12179" s="65"/>
      <c r="D12179" s="65"/>
      <c r="E12179" s="65"/>
      <c r="F12179" s="65"/>
      <c r="G12179" s="145"/>
    </row>
    <row r="12180" spans="1:7">
      <c r="A12180" s="65"/>
      <c r="B12180" s="65"/>
      <c r="C12180" s="65"/>
      <c r="D12180" s="65"/>
      <c r="E12180" s="65"/>
      <c r="F12180" s="65"/>
      <c r="G12180" s="145"/>
    </row>
    <row r="12181" spans="1:7">
      <c r="A12181" s="65"/>
      <c r="B12181" s="65"/>
      <c r="C12181" s="65"/>
      <c r="D12181" s="65"/>
      <c r="E12181" s="65"/>
      <c r="F12181" s="65"/>
      <c r="G12181" s="145"/>
    </row>
    <row r="12182" spans="1:7">
      <c r="A12182" s="65"/>
      <c r="B12182" s="65"/>
      <c r="C12182" s="65"/>
      <c r="D12182" s="65"/>
      <c r="E12182" s="65"/>
      <c r="F12182" s="65"/>
      <c r="G12182" s="145"/>
    </row>
    <row r="12183" spans="1:7">
      <c r="A12183" s="65"/>
      <c r="B12183" s="65"/>
      <c r="C12183" s="65"/>
      <c r="D12183" s="65"/>
      <c r="E12183" s="65"/>
      <c r="F12183" s="65"/>
      <c r="G12183" s="145"/>
    </row>
    <row r="12184" spans="1:7">
      <c r="A12184" s="65"/>
      <c r="B12184" s="65"/>
      <c r="C12184" s="65"/>
      <c r="D12184" s="65"/>
      <c r="E12184" s="65"/>
      <c r="F12184" s="65"/>
      <c r="G12184" s="145"/>
    </row>
    <row r="12185" spans="1:7">
      <c r="A12185" s="65"/>
      <c r="B12185" s="65"/>
      <c r="C12185" s="65"/>
      <c r="D12185" s="65"/>
      <c r="E12185" s="65"/>
      <c r="F12185" s="65"/>
      <c r="G12185" s="145"/>
    </row>
    <row r="12186" spans="1:7">
      <c r="A12186" s="65"/>
      <c r="B12186" s="65"/>
      <c r="C12186" s="65"/>
      <c r="D12186" s="65"/>
      <c r="E12186" s="65"/>
      <c r="F12186" s="65"/>
      <c r="G12186" s="145"/>
    </row>
    <row r="12187" spans="1:7">
      <c r="A12187" s="65"/>
      <c r="B12187" s="65"/>
      <c r="C12187" s="65"/>
      <c r="D12187" s="65"/>
      <c r="E12187" s="65"/>
      <c r="F12187" s="65"/>
      <c r="G12187" s="145"/>
    </row>
    <row r="12188" spans="1:7">
      <c r="A12188" s="65"/>
      <c r="B12188" s="65"/>
      <c r="C12188" s="65"/>
      <c r="D12188" s="65"/>
      <c r="E12188" s="65"/>
      <c r="F12188" s="65"/>
      <c r="G12188" s="145"/>
    </row>
    <row r="12189" spans="1:7">
      <c r="A12189" s="65"/>
      <c r="B12189" s="65"/>
      <c r="C12189" s="65"/>
      <c r="D12189" s="65"/>
      <c r="E12189" s="65"/>
      <c r="F12189" s="65"/>
      <c r="G12189" s="145"/>
    </row>
    <row r="12190" spans="1:7">
      <c r="A12190" s="65"/>
      <c r="B12190" s="65"/>
      <c r="C12190" s="65"/>
      <c r="D12190" s="65"/>
      <c r="E12190" s="65"/>
      <c r="F12190" s="65"/>
      <c r="G12190" s="145"/>
    </row>
    <row r="12191" spans="1:7">
      <c r="A12191" s="65"/>
      <c r="B12191" s="65"/>
      <c r="C12191" s="65"/>
      <c r="D12191" s="65"/>
      <c r="E12191" s="65"/>
      <c r="F12191" s="65"/>
      <c r="G12191" s="145"/>
    </row>
    <row r="12192" spans="1:7">
      <c r="A12192" s="65"/>
      <c r="B12192" s="65"/>
      <c r="C12192" s="65"/>
      <c r="D12192" s="65"/>
      <c r="E12192" s="65"/>
      <c r="F12192" s="65"/>
      <c r="G12192" s="145"/>
    </row>
    <row r="12193" spans="1:7">
      <c r="A12193" s="65"/>
      <c r="B12193" s="65"/>
      <c r="C12193" s="65"/>
      <c r="D12193" s="65"/>
      <c r="E12193" s="65"/>
      <c r="F12193" s="65"/>
      <c r="G12193" s="145"/>
    </row>
    <row r="12194" spans="1:7">
      <c r="A12194" s="65"/>
      <c r="B12194" s="65"/>
      <c r="C12194" s="65"/>
      <c r="D12194" s="65"/>
      <c r="E12194" s="65"/>
      <c r="F12194" s="65"/>
      <c r="G12194" s="145"/>
    </row>
    <row r="12195" spans="1:7">
      <c r="A12195" s="65"/>
      <c r="B12195" s="65"/>
      <c r="C12195" s="65"/>
      <c r="D12195" s="65"/>
      <c r="E12195" s="65"/>
      <c r="F12195" s="65"/>
      <c r="G12195" s="145"/>
    </row>
    <row r="12196" spans="1:7">
      <c r="A12196" s="65"/>
      <c r="B12196" s="65"/>
      <c r="C12196" s="65"/>
      <c r="D12196" s="65"/>
      <c r="E12196" s="65"/>
      <c r="F12196" s="65"/>
      <c r="G12196" s="145"/>
    </row>
    <row r="12197" spans="1:7">
      <c r="A12197" s="65"/>
      <c r="B12197" s="65"/>
      <c r="C12197" s="65"/>
      <c r="D12197" s="65"/>
      <c r="E12197" s="65"/>
      <c r="F12197" s="65"/>
      <c r="G12197" s="145"/>
    </row>
    <row r="12198" spans="1:7">
      <c r="A12198" s="65"/>
      <c r="B12198" s="65"/>
      <c r="C12198" s="65"/>
      <c r="D12198" s="65"/>
      <c r="E12198" s="65"/>
      <c r="F12198" s="65"/>
      <c r="G12198" s="145"/>
    </row>
    <row r="12199" spans="1:7">
      <c r="A12199" s="65"/>
      <c r="B12199" s="65"/>
      <c r="C12199" s="65"/>
      <c r="D12199" s="65"/>
      <c r="E12199" s="65"/>
      <c r="F12199" s="65"/>
      <c r="G12199" s="145"/>
    </row>
    <row r="12200" spans="1:7">
      <c r="A12200" s="65"/>
      <c r="B12200" s="65"/>
      <c r="C12200" s="65"/>
      <c r="D12200" s="65"/>
      <c r="E12200" s="65"/>
      <c r="F12200" s="65"/>
      <c r="G12200" s="145"/>
    </row>
    <row r="12201" spans="1:7">
      <c r="A12201" s="65"/>
      <c r="B12201" s="65"/>
      <c r="C12201" s="65"/>
      <c r="D12201" s="65"/>
      <c r="E12201" s="65"/>
      <c r="F12201" s="65"/>
      <c r="G12201" s="145"/>
    </row>
    <row r="12202" spans="1:7">
      <c r="A12202" s="65"/>
      <c r="B12202" s="65"/>
      <c r="C12202" s="65"/>
      <c r="D12202" s="65"/>
      <c r="E12202" s="65"/>
      <c r="F12202" s="65"/>
      <c r="G12202" s="145"/>
    </row>
    <row r="12203" spans="1:7">
      <c r="A12203" s="65"/>
      <c r="B12203" s="65"/>
      <c r="C12203" s="65"/>
      <c r="D12203" s="65"/>
      <c r="E12203" s="65"/>
      <c r="F12203" s="65"/>
      <c r="G12203" s="145"/>
    </row>
    <row r="12204" spans="1:7">
      <c r="A12204" s="65"/>
      <c r="B12204" s="65"/>
      <c r="C12204" s="65"/>
      <c r="D12204" s="65"/>
      <c r="E12204" s="65"/>
      <c r="F12204" s="65"/>
      <c r="G12204" s="145"/>
    </row>
    <row r="12205" spans="1:7">
      <c r="A12205" s="65"/>
      <c r="B12205" s="65"/>
      <c r="C12205" s="65"/>
      <c r="D12205" s="65"/>
      <c r="E12205" s="65"/>
      <c r="F12205" s="65"/>
      <c r="G12205" s="145"/>
    </row>
    <row r="12206" spans="1:7">
      <c r="A12206" s="65"/>
      <c r="B12206" s="65"/>
      <c r="C12206" s="65"/>
      <c r="D12206" s="65"/>
      <c r="E12206" s="65"/>
      <c r="F12206" s="65"/>
      <c r="G12206" s="145"/>
    </row>
    <row r="12207" spans="1:7">
      <c r="A12207" s="65"/>
      <c r="B12207" s="65"/>
      <c r="C12207" s="65"/>
      <c r="D12207" s="65"/>
      <c r="E12207" s="65"/>
      <c r="F12207" s="65"/>
      <c r="G12207" s="145"/>
    </row>
    <row r="12208" spans="1:7">
      <c r="A12208" s="65"/>
      <c r="B12208" s="65"/>
      <c r="C12208" s="65"/>
      <c r="D12208" s="65"/>
      <c r="E12208" s="65"/>
      <c r="F12208" s="65"/>
      <c r="G12208" s="145"/>
    </row>
    <row r="12209" spans="1:7">
      <c r="A12209" s="65"/>
      <c r="B12209" s="65"/>
      <c r="C12209" s="65"/>
      <c r="D12209" s="65"/>
      <c r="E12209" s="65"/>
      <c r="F12209" s="65"/>
      <c r="G12209" s="145"/>
    </row>
    <row r="12210" spans="1:7">
      <c r="A12210" s="65"/>
      <c r="B12210" s="65"/>
      <c r="C12210" s="65"/>
      <c r="D12210" s="65"/>
      <c r="E12210" s="65"/>
      <c r="F12210" s="65"/>
      <c r="G12210" s="145"/>
    </row>
    <row r="12211" spans="1:7">
      <c r="A12211" s="65"/>
      <c r="B12211" s="65"/>
      <c r="C12211" s="65"/>
      <c r="D12211" s="65"/>
      <c r="E12211" s="65"/>
      <c r="F12211" s="65"/>
      <c r="G12211" s="145"/>
    </row>
    <row r="12212" spans="1:7">
      <c r="A12212" s="65"/>
      <c r="B12212" s="65"/>
      <c r="C12212" s="65"/>
      <c r="D12212" s="65"/>
      <c r="E12212" s="65"/>
      <c r="F12212" s="65"/>
      <c r="G12212" s="145"/>
    </row>
    <row r="12213" spans="1:7">
      <c r="A12213" s="65"/>
      <c r="B12213" s="65"/>
      <c r="C12213" s="65"/>
      <c r="D12213" s="65"/>
      <c r="E12213" s="65"/>
      <c r="F12213" s="65"/>
      <c r="G12213" s="145"/>
    </row>
    <row r="12214" spans="1:7">
      <c r="A12214" s="65"/>
      <c r="B12214" s="65"/>
      <c r="C12214" s="65"/>
      <c r="D12214" s="65"/>
      <c r="E12214" s="65"/>
      <c r="F12214" s="65"/>
      <c r="G12214" s="145"/>
    </row>
    <row r="12215" spans="1:7">
      <c r="A12215" s="65"/>
      <c r="B12215" s="65"/>
      <c r="C12215" s="65"/>
      <c r="D12215" s="65"/>
      <c r="E12215" s="65"/>
      <c r="F12215" s="65"/>
      <c r="G12215" s="145"/>
    </row>
    <row r="12216" spans="1:7">
      <c r="A12216" s="65"/>
      <c r="B12216" s="65"/>
      <c r="C12216" s="65"/>
      <c r="D12216" s="65"/>
      <c r="E12216" s="65"/>
      <c r="F12216" s="65"/>
      <c r="G12216" s="145"/>
    </row>
    <row r="12217" spans="1:7">
      <c r="A12217" s="65"/>
      <c r="B12217" s="65"/>
      <c r="C12217" s="65"/>
      <c r="D12217" s="65"/>
      <c r="E12217" s="65"/>
      <c r="F12217" s="65"/>
      <c r="G12217" s="145"/>
    </row>
    <row r="12218" spans="1:7">
      <c r="A12218" s="65"/>
      <c r="B12218" s="65"/>
      <c r="C12218" s="65"/>
      <c r="D12218" s="65"/>
      <c r="E12218" s="65"/>
      <c r="F12218" s="65"/>
      <c r="G12218" s="145"/>
    </row>
    <row r="12219" spans="1:7">
      <c r="A12219" s="65"/>
      <c r="B12219" s="65"/>
      <c r="C12219" s="65"/>
      <c r="D12219" s="65"/>
      <c r="E12219" s="65"/>
      <c r="F12219" s="65"/>
      <c r="G12219" s="145"/>
    </row>
    <row r="12220" spans="1:7">
      <c r="A12220" s="65"/>
      <c r="B12220" s="65"/>
      <c r="C12220" s="65"/>
      <c r="D12220" s="65"/>
      <c r="E12220" s="65"/>
      <c r="F12220" s="65"/>
      <c r="G12220" s="145"/>
    </row>
    <row r="12221" spans="1:7">
      <c r="A12221" s="65"/>
      <c r="B12221" s="65"/>
      <c r="C12221" s="65"/>
      <c r="D12221" s="65"/>
      <c r="E12221" s="65"/>
      <c r="F12221" s="65"/>
      <c r="G12221" s="145"/>
    </row>
    <row r="12222" spans="1:7">
      <c r="A12222" s="65"/>
      <c r="B12222" s="65"/>
      <c r="C12222" s="65"/>
      <c r="D12222" s="65"/>
      <c r="E12222" s="65"/>
      <c r="F12222" s="65"/>
      <c r="G12222" s="145"/>
    </row>
    <row r="12223" spans="1:7">
      <c r="A12223" s="65"/>
      <c r="B12223" s="65"/>
      <c r="C12223" s="65"/>
      <c r="D12223" s="65"/>
      <c r="E12223" s="65"/>
      <c r="F12223" s="65"/>
      <c r="G12223" s="145"/>
    </row>
    <row r="12224" spans="1:7">
      <c r="A12224" s="65"/>
      <c r="B12224" s="65"/>
      <c r="C12224" s="65"/>
      <c r="D12224" s="65"/>
      <c r="E12224" s="65"/>
      <c r="F12224" s="65"/>
      <c r="G12224" s="145"/>
    </row>
    <row r="12225" spans="1:7">
      <c r="A12225" s="65"/>
      <c r="B12225" s="65"/>
      <c r="C12225" s="65"/>
      <c r="D12225" s="65"/>
      <c r="E12225" s="65"/>
      <c r="F12225" s="65"/>
      <c r="G12225" s="145"/>
    </row>
    <row r="12226" spans="1:7">
      <c r="A12226" s="65"/>
      <c r="B12226" s="65"/>
      <c r="C12226" s="65"/>
      <c r="D12226" s="65"/>
      <c r="E12226" s="65"/>
      <c r="F12226" s="65"/>
      <c r="G12226" s="145"/>
    </row>
    <row r="12227" spans="1:7">
      <c r="A12227" s="65"/>
      <c r="B12227" s="65"/>
      <c r="C12227" s="65"/>
      <c r="D12227" s="65"/>
      <c r="E12227" s="65"/>
      <c r="F12227" s="65"/>
      <c r="G12227" s="145"/>
    </row>
    <row r="12228" spans="1:7">
      <c r="A12228" s="65"/>
      <c r="B12228" s="65"/>
      <c r="C12228" s="65"/>
      <c r="D12228" s="65"/>
      <c r="E12228" s="65"/>
      <c r="F12228" s="65"/>
      <c r="G12228" s="145"/>
    </row>
    <row r="12229" spans="1:7">
      <c r="A12229" s="65"/>
      <c r="B12229" s="65"/>
      <c r="C12229" s="65"/>
      <c r="D12229" s="65"/>
      <c r="E12229" s="65"/>
      <c r="F12229" s="65"/>
      <c r="G12229" s="145"/>
    </row>
    <row r="12230" spans="1:7">
      <c r="A12230" s="65"/>
      <c r="B12230" s="65"/>
      <c r="C12230" s="65"/>
      <c r="D12230" s="65"/>
      <c r="E12230" s="65"/>
      <c r="F12230" s="65"/>
      <c r="G12230" s="145"/>
    </row>
    <row r="12231" spans="1:7">
      <c r="A12231" s="65"/>
      <c r="B12231" s="65"/>
      <c r="C12231" s="65"/>
      <c r="D12231" s="65"/>
      <c r="E12231" s="65"/>
      <c r="F12231" s="65"/>
      <c r="G12231" s="145"/>
    </row>
    <row r="12232" spans="1:7">
      <c r="A12232" s="65"/>
      <c r="B12232" s="65"/>
      <c r="C12232" s="65"/>
      <c r="D12232" s="65"/>
      <c r="E12232" s="65"/>
      <c r="F12232" s="65"/>
      <c r="G12232" s="145"/>
    </row>
    <row r="12233" spans="1:7">
      <c r="A12233" s="65"/>
      <c r="B12233" s="65"/>
      <c r="C12233" s="65"/>
      <c r="D12233" s="65"/>
      <c r="E12233" s="65"/>
      <c r="F12233" s="65"/>
      <c r="G12233" s="145"/>
    </row>
    <row r="12234" spans="1:7">
      <c r="A12234" s="65"/>
      <c r="B12234" s="65"/>
      <c r="C12234" s="65"/>
      <c r="D12234" s="65"/>
      <c r="E12234" s="65"/>
      <c r="F12234" s="65"/>
      <c r="G12234" s="145"/>
    </row>
    <row r="12235" spans="1:7">
      <c r="A12235" s="65"/>
      <c r="B12235" s="65"/>
      <c r="C12235" s="65"/>
      <c r="D12235" s="65"/>
      <c r="E12235" s="65"/>
      <c r="F12235" s="65"/>
      <c r="G12235" s="145"/>
    </row>
    <row r="12236" spans="1:7">
      <c r="A12236" s="65"/>
      <c r="B12236" s="65"/>
      <c r="C12236" s="65"/>
      <c r="D12236" s="65"/>
      <c r="E12236" s="65"/>
      <c r="F12236" s="65"/>
      <c r="G12236" s="145"/>
    </row>
    <row r="12237" spans="1:7">
      <c r="A12237" s="65"/>
      <c r="B12237" s="65"/>
      <c r="C12237" s="65"/>
      <c r="D12237" s="65"/>
      <c r="E12237" s="65"/>
      <c r="F12237" s="65"/>
      <c r="G12237" s="145"/>
    </row>
    <row r="12238" spans="1:7">
      <c r="A12238" s="65"/>
      <c r="B12238" s="65"/>
      <c r="C12238" s="65"/>
      <c r="D12238" s="65"/>
      <c r="E12238" s="65"/>
      <c r="F12238" s="65"/>
      <c r="G12238" s="145"/>
    </row>
    <row r="12239" spans="1:7">
      <c r="A12239" s="65"/>
      <c r="B12239" s="65"/>
      <c r="C12239" s="65"/>
      <c r="D12239" s="65"/>
      <c r="E12239" s="65"/>
      <c r="F12239" s="65"/>
      <c r="G12239" s="145"/>
    </row>
    <row r="12240" spans="1:7">
      <c r="A12240" s="65"/>
      <c r="B12240" s="65"/>
      <c r="C12240" s="65"/>
      <c r="D12240" s="65"/>
      <c r="E12240" s="65"/>
      <c r="F12240" s="65"/>
      <c r="G12240" s="145"/>
    </row>
    <row r="12241" spans="1:7">
      <c r="A12241" s="65"/>
      <c r="B12241" s="65"/>
      <c r="C12241" s="65"/>
      <c r="D12241" s="65"/>
      <c r="E12241" s="65"/>
      <c r="F12241" s="65"/>
      <c r="G12241" s="145"/>
    </row>
    <row r="12242" spans="1:7">
      <c r="A12242" s="65"/>
      <c r="B12242" s="65"/>
      <c r="C12242" s="65"/>
      <c r="D12242" s="65"/>
      <c r="E12242" s="65"/>
      <c r="F12242" s="65"/>
      <c r="G12242" s="145"/>
    </row>
    <row r="12243" spans="1:7">
      <c r="A12243" s="65"/>
      <c r="B12243" s="65"/>
      <c r="C12243" s="65"/>
      <c r="D12243" s="65"/>
      <c r="E12243" s="65"/>
      <c r="F12243" s="65"/>
      <c r="G12243" s="145"/>
    </row>
    <row r="12244" spans="1:7">
      <c r="A12244" s="65"/>
      <c r="B12244" s="65"/>
      <c r="C12244" s="65"/>
      <c r="D12244" s="65"/>
      <c r="E12244" s="65"/>
      <c r="F12244" s="65"/>
      <c r="G12244" s="145"/>
    </row>
    <row r="12245" spans="1:7">
      <c r="A12245" s="65"/>
      <c r="B12245" s="65"/>
      <c r="C12245" s="65"/>
      <c r="D12245" s="65"/>
      <c r="E12245" s="65"/>
      <c r="F12245" s="65"/>
      <c r="G12245" s="145"/>
    </row>
    <row r="12246" spans="1:7">
      <c r="A12246" s="65"/>
      <c r="B12246" s="65"/>
      <c r="C12246" s="65"/>
      <c r="D12246" s="65"/>
      <c r="E12246" s="65"/>
      <c r="F12246" s="65"/>
      <c r="G12246" s="145"/>
    </row>
    <row r="12247" spans="1:7">
      <c r="A12247" s="65"/>
      <c r="B12247" s="65"/>
      <c r="C12247" s="65"/>
      <c r="D12247" s="65"/>
      <c r="E12247" s="65"/>
      <c r="F12247" s="65"/>
      <c r="G12247" s="145"/>
    </row>
    <row r="12248" spans="1:7">
      <c r="A12248" s="65"/>
      <c r="B12248" s="65"/>
      <c r="C12248" s="65"/>
      <c r="D12248" s="65"/>
      <c r="E12248" s="65"/>
      <c r="F12248" s="65"/>
      <c r="G12248" s="145"/>
    </row>
    <row r="12249" spans="1:7">
      <c r="A12249" s="65"/>
      <c r="B12249" s="65"/>
      <c r="C12249" s="65"/>
      <c r="D12249" s="65"/>
      <c r="E12249" s="65"/>
      <c r="F12249" s="65"/>
      <c r="G12249" s="145"/>
    </row>
    <row r="12250" spans="1:7">
      <c r="A12250" s="65"/>
      <c r="B12250" s="65"/>
      <c r="C12250" s="65"/>
      <c r="D12250" s="65"/>
      <c r="E12250" s="65"/>
      <c r="F12250" s="65"/>
      <c r="G12250" s="145"/>
    </row>
    <row r="12251" spans="1:7">
      <c r="A12251" s="65"/>
      <c r="B12251" s="65"/>
      <c r="C12251" s="65"/>
      <c r="D12251" s="65"/>
      <c r="E12251" s="65"/>
      <c r="F12251" s="65"/>
      <c r="G12251" s="145"/>
    </row>
    <row r="12252" spans="1:7">
      <c r="A12252" s="65"/>
      <c r="B12252" s="65"/>
      <c r="C12252" s="65"/>
      <c r="D12252" s="65"/>
      <c r="E12252" s="65"/>
      <c r="F12252" s="65"/>
      <c r="G12252" s="145"/>
    </row>
    <row r="12253" spans="1:7">
      <c r="A12253" s="65"/>
      <c r="B12253" s="65"/>
      <c r="C12253" s="65"/>
      <c r="D12253" s="65"/>
      <c r="E12253" s="65"/>
      <c r="F12253" s="65"/>
      <c r="G12253" s="145"/>
    </row>
    <row r="12254" spans="1:7">
      <c r="A12254" s="65"/>
      <c r="B12254" s="65"/>
      <c r="C12254" s="65"/>
      <c r="D12254" s="65"/>
      <c r="E12254" s="65"/>
      <c r="F12254" s="65"/>
      <c r="G12254" s="145"/>
    </row>
    <row r="12255" spans="1:7">
      <c r="A12255" s="65"/>
      <c r="B12255" s="65"/>
      <c r="C12255" s="65"/>
      <c r="D12255" s="65"/>
      <c r="E12255" s="65"/>
      <c r="F12255" s="65"/>
      <c r="G12255" s="145"/>
    </row>
    <row r="12256" spans="1:7">
      <c r="A12256" s="65"/>
      <c r="B12256" s="65"/>
      <c r="C12256" s="65"/>
      <c r="D12256" s="65"/>
      <c r="E12256" s="65"/>
      <c r="F12256" s="65"/>
      <c r="G12256" s="145"/>
    </row>
    <row r="12257" spans="1:7">
      <c r="A12257" s="65"/>
      <c r="B12257" s="65"/>
      <c r="C12257" s="65"/>
      <c r="D12257" s="65"/>
      <c r="E12257" s="65"/>
      <c r="F12257" s="65"/>
      <c r="G12257" s="145"/>
    </row>
    <row r="12258" spans="1:7">
      <c r="A12258" s="65"/>
      <c r="B12258" s="65"/>
      <c r="C12258" s="65"/>
      <c r="D12258" s="65"/>
      <c r="E12258" s="65"/>
      <c r="F12258" s="65"/>
      <c r="G12258" s="145"/>
    </row>
    <row r="12259" spans="1:7">
      <c r="A12259" s="65"/>
      <c r="B12259" s="65"/>
      <c r="C12259" s="65"/>
      <c r="D12259" s="65"/>
      <c r="E12259" s="65"/>
      <c r="F12259" s="65"/>
      <c r="G12259" s="145"/>
    </row>
    <row r="12260" spans="1:7">
      <c r="A12260" s="65"/>
      <c r="B12260" s="65"/>
      <c r="C12260" s="65"/>
      <c r="D12260" s="65"/>
      <c r="E12260" s="65"/>
      <c r="F12260" s="65"/>
      <c r="G12260" s="145"/>
    </row>
    <row r="12261" spans="1:7">
      <c r="A12261" s="65"/>
      <c r="B12261" s="65"/>
      <c r="C12261" s="65"/>
      <c r="D12261" s="65"/>
      <c r="E12261" s="65"/>
      <c r="F12261" s="65"/>
      <c r="G12261" s="145"/>
    </row>
    <row r="12262" spans="1:7">
      <c r="A12262" s="65"/>
      <c r="B12262" s="65"/>
      <c r="C12262" s="65"/>
      <c r="D12262" s="65"/>
      <c r="E12262" s="65"/>
      <c r="F12262" s="65"/>
      <c r="G12262" s="145"/>
    </row>
    <row r="12263" spans="1:7">
      <c r="A12263" s="65"/>
      <c r="B12263" s="65"/>
      <c r="C12263" s="65"/>
      <c r="D12263" s="65"/>
      <c r="E12263" s="65"/>
      <c r="F12263" s="65"/>
      <c r="G12263" s="145"/>
    </row>
    <row r="12264" spans="1:7">
      <c r="A12264" s="65"/>
      <c r="B12264" s="65"/>
      <c r="C12264" s="65"/>
      <c r="D12264" s="65"/>
      <c r="E12264" s="65"/>
      <c r="F12264" s="65"/>
      <c r="G12264" s="145"/>
    </row>
    <row r="12265" spans="1:7">
      <c r="A12265" s="65"/>
      <c r="B12265" s="65"/>
      <c r="C12265" s="65"/>
      <c r="D12265" s="65"/>
      <c r="E12265" s="65"/>
      <c r="F12265" s="65"/>
      <c r="G12265" s="145"/>
    </row>
    <row r="12266" spans="1:7">
      <c r="A12266" s="65"/>
      <c r="B12266" s="65"/>
      <c r="C12266" s="65"/>
      <c r="D12266" s="65"/>
      <c r="E12266" s="65"/>
      <c r="F12266" s="65"/>
      <c r="G12266" s="145"/>
    </row>
    <row r="12267" spans="1:7">
      <c r="A12267" s="65"/>
      <c r="B12267" s="65"/>
      <c r="C12267" s="65"/>
      <c r="D12267" s="65"/>
      <c r="E12267" s="65"/>
      <c r="F12267" s="65"/>
      <c r="G12267" s="145"/>
    </row>
    <row r="12268" spans="1:7">
      <c r="A12268" s="65"/>
      <c r="B12268" s="65"/>
      <c r="C12268" s="65"/>
      <c r="D12268" s="65"/>
      <c r="E12268" s="65"/>
      <c r="F12268" s="65"/>
      <c r="G12268" s="145"/>
    </row>
    <row r="12269" spans="1:7">
      <c r="A12269" s="65"/>
      <c r="B12269" s="65"/>
      <c r="C12269" s="65"/>
      <c r="D12269" s="65"/>
      <c r="E12269" s="65"/>
      <c r="F12269" s="65"/>
      <c r="G12269" s="145"/>
    </row>
    <row r="12270" spans="1:7">
      <c r="A12270" s="65"/>
      <c r="B12270" s="65"/>
      <c r="C12270" s="65"/>
      <c r="D12270" s="65"/>
      <c r="E12270" s="65"/>
      <c r="F12270" s="65"/>
      <c r="G12270" s="145"/>
    </row>
    <row r="12271" spans="1:7">
      <c r="A12271" s="65"/>
      <c r="B12271" s="65"/>
      <c r="C12271" s="65"/>
      <c r="D12271" s="65"/>
      <c r="E12271" s="65"/>
      <c r="F12271" s="65"/>
      <c r="G12271" s="145"/>
    </row>
    <row r="12272" spans="1:7">
      <c r="A12272" s="65"/>
      <c r="B12272" s="65"/>
      <c r="C12272" s="65"/>
      <c r="D12272" s="65"/>
      <c r="E12272" s="65"/>
      <c r="F12272" s="65"/>
      <c r="G12272" s="145"/>
    </row>
    <row r="12273" spans="1:7">
      <c r="A12273" s="65"/>
      <c r="B12273" s="65"/>
      <c r="C12273" s="65"/>
      <c r="D12273" s="65"/>
      <c r="E12273" s="65"/>
      <c r="F12273" s="65"/>
      <c r="G12273" s="145"/>
    </row>
    <row r="12274" spans="1:7">
      <c r="A12274" s="65"/>
      <c r="B12274" s="65"/>
      <c r="C12274" s="65"/>
      <c r="D12274" s="65"/>
      <c r="E12274" s="65"/>
      <c r="F12274" s="65"/>
      <c r="G12274" s="145"/>
    </row>
    <row r="12275" spans="1:7">
      <c r="A12275" s="65"/>
      <c r="B12275" s="65"/>
      <c r="C12275" s="65"/>
      <c r="D12275" s="65"/>
      <c r="E12275" s="65"/>
      <c r="F12275" s="65"/>
      <c r="G12275" s="145"/>
    </row>
    <row r="12276" spans="1:7">
      <c r="A12276" s="65"/>
      <c r="B12276" s="65"/>
      <c r="C12276" s="65"/>
      <c r="D12276" s="65"/>
      <c r="E12276" s="65"/>
      <c r="F12276" s="65"/>
      <c r="G12276" s="145"/>
    </row>
    <row r="12277" spans="1:7">
      <c r="A12277" s="65"/>
      <c r="B12277" s="65"/>
      <c r="C12277" s="65"/>
      <c r="D12277" s="65"/>
      <c r="E12277" s="65"/>
      <c r="F12277" s="65"/>
      <c r="G12277" s="145"/>
    </row>
    <row r="12278" spans="1:7">
      <c r="A12278" s="65"/>
      <c r="B12278" s="65"/>
      <c r="C12278" s="65"/>
      <c r="D12278" s="65"/>
      <c r="E12278" s="65"/>
      <c r="F12278" s="65"/>
      <c r="G12278" s="145"/>
    </row>
    <row r="12279" spans="1:7">
      <c r="A12279" s="65"/>
      <c r="B12279" s="65"/>
      <c r="C12279" s="65"/>
      <c r="D12279" s="65"/>
      <c r="E12279" s="65"/>
      <c r="F12279" s="65"/>
      <c r="G12279" s="145"/>
    </row>
    <row r="12280" spans="1:7">
      <c r="A12280" s="65"/>
      <c r="B12280" s="65"/>
      <c r="C12280" s="65"/>
      <c r="D12280" s="65"/>
      <c r="E12280" s="65"/>
      <c r="F12280" s="65"/>
      <c r="G12280" s="145"/>
    </row>
    <row r="12281" spans="1:7">
      <c r="A12281" s="65"/>
      <c r="B12281" s="65"/>
      <c r="C12281" s="65"/>
      <c r="D12281" s="65"/>
      <c r="E12281" s="65"/>
      <c r="F12281" s="65"/>
      <c r="G12281" s="145"/>
    </row>
    <row r="12282" spans="1:7">
      <c r="A12282" s="65"/>
      <c r="B12282" s="65"/>
      <c r="C12282" s="65"/>
      <c r="D12282" s="65"/>
      <c r="E12282" s="65"/>
      <c r="F12282" s="65"/>
      <c r="G12282" s="145"/>
    </row>
    <row r="12283" spans="1:7">
      <c r="A12283" s="65"/>
      <c r="B12283" s="65"/>
      <c r="C12283" s="65"/>
      <c r="D12283" s="65"/>
      <c r="E12283" s="65"/>
      <c r="F12283" s="65"/>
      <c r="G12283" s="145"/>
    </row>
    <row r="12284" spans="1:7">
      <c r="A12284" s="65"/>
      <c r="B12284" s="65"/>
      <c r="C12284" s="65"/>
      <c r="D12284" s="65"/>
      <c r="E12284" s="65"/>
      <c r="F12284" s="65"/>
      <c r="G12284" s="145"/>
    </row>
    <row r="12285" spans="1:7">
      <c r="A12285" s="65"/>
      <c r="B12285" s="65"/>
      <c r="C12285" s="65"/>
      <c r="D12285" s="65"/>
      <c r="E12285" s="65"/>
      <c r="F12285" s="65"/>
      <c r="G12285" s="145"/>
    </row>
    <row r="12286" spans="1:7">
      <c r="A12286" s="65"/>
      <c r="B12286" s="65"/>
      <c r="C12286" s="65"/>
      <c r="D12286" s="65"/>
      <c r="E12286" s="65"/>
      <c r="F12286" s="65"/>
      <c r="G12286" s="145"/>
    </row>
    <row r="12287" spans="1:7">
      <c r="A12287" s="65"/>
      <c r="B12287" s="65"/>
      <c r="C12287" s="65"/>
      <c r="D12287" s="65"/>
      <c r="E12287" s="65"/>
      <c r="F12287" s="65"/>
      <c r="G12287" s="145"/>
    </row>
    <row r="12288" spans="1:7">
      <c r="A12288" s="65"/>
      <c r="B12288" s="65"/>
      <c r="C12288" s="65"/>
      <c r="D12288" s="65"/>
      <c r="E12288" s="65"/>
      <c r="F12288" s="65"/>
      <c r="G12288" s="145"/>
    </row>
    <row r="12289" spans="1:7">
      <c r="A12289" s="65"/>
      <c r="B12289" s="65"/>
      <c r="C12289" s="65"/>
      <c r="D12289" s="65"/>
      <c r="E12289" s="65"/>
      <c r="F12289" s="65"/>
      <c r="G12289" s="145"/>
    </row>
    <row r="12290" spans="1:7">
      <c r="A12290" s="65"/>
      <c r="B12290" s="65"/>
      <c r="C12290" s="65"/>
      <c r="D12290" s="65"/>
      <c r="E12290" s="65"/>
      <c r="F12290" s="65"/>
      <c r="G12290" s="145"/>
    </row>
    <row r="12291" spans="1:7">
      <c r="A12291" s="65"/>
      <c r="B12291" s="65"/>
      <c r="C12291" s="65"/>
      <c r="D12291" s="65"/>
      <c r="E12291" s="65"/>
      <c r="F12291" s="65"/>
      <c r="G12291" s="145"/>
    </row>
    <row r="12292" spans="1:7">
      <c r="A12292" s="65"/>
      <c r="B12292" s="65"/>
      <c r="C12292" s="65"/>
      <c r="D12292" s="65"/>
      <c r="E12292" s="65"/>
      <c r="F12292" s="65"/>
      <c r="G12292" s="145"/>
    </row>
    <row r="12293" spans="1:7">
      <c r="A12293" s="65"/>
      <c r="B12293" s="65"/>
      <c r="C12293" s="65"/>
      <c r="D12293" s="65"/>
      <c r="E12293" s="65"/>
      <c r="F12293" s="65"/>
      <c r="G12293" s="145"/>
    </row>
    <row r="12294" spans="1:7">
      <c r="A12294" s="65"/>
      <c r="B12294" s="65"/>
      <c r="C12294" s="65"/>
      <c r="D12294" s="65"/>
      <c r="E12294" s="65"/>
      <c r="F12294" s="65"/>
      <c r="G12294" s="145"/>
    </row>
    <row r="12295" spans="1:7">
      <c r="A12295" s="65"/>
      <c r="B12295" s="65"/>
      <c r="C12295" s="65"/>
      <c r="D12295" s="65"/>
      <c r="E12295" s="65"/>
      <c r="F12295" s="65"/>
      <c r="G12295" s="145"/>
    </row>
    <row r="12296" spans="1:7">
      <c r="A12296" s="65"/>
      <c r="B12296" s="65"/>
      <c r="C12296" s="65"/>
      <c r="D12296" s="65"/>
      <c r="E12296" s="65"/>
      <c r="F12296" s="65"/>
      <c r="G12296" s="145"/>
    </row>
    <row r="12297" spans="1:7">
      <c r="A12297" s="65"/>
      <c r="B12297" s="65"/>
      <c r="C12297" s="65"/>
      <c r="D12297" s="65"/>
      <c r="E12297" s="65"/>
      <c r="F12297" s="65"/>
      <c r="G12297" s="145"/>
    </row>
    <row r="12298" spans="1:7">
      <c r="A12298" s="65"/>
      <c r="B12298" s="65"/>
      <c r="C12298" s="65"/>
      <c r="D12298" s="65"/>
      <c r="E12298" s="65"/>
      <c r="F12298" s="65"/>
      <c r="G12298" s="145"/>
    </row>
    <row r="12299" spans="1:7">
      <c r="A12299" s="65"/>
      <c r="B12299" s="65"/>
      <c r="C12299" s="65"/>
      <c r="D12299" s="65"/>
      <c r="E12299" s="65"/>
      <c r="F12299" s="65"/>
      <c r="G12299" s="145"/>
    </row>
    <row r="12300" spans="1:7">
      <c r="A12300" s="65"/>
      <c r="B12300" s="65"/>
      <c r="C12300" s="65"/>
      <c r="D12300" s="65"/>
      <c r="E12300" s="65"/>
      <c r="F12300" s="65"/>
      <c r="G12300" s="145"/>
    </row>
    <row r="12301" spans="1:7">
      <c r="A12301" s="65"/>
      <c r="B12301" s="65"/>
      <c r="C12301" s="65"/>
      <c r="D12301" s="65"/>
      <c r="E12301" s="65"/>
      <c r="F12301" s="65"/>
      <c r="G12301" s="145"/>
    </row>
    <row r="12302" spans="1:7">
      <c r="A12302" s="65"/>
      <c r="B12302" s="65"/>
      <c r="C12302" s="65"/>
      <c r="D12302" s="65"/>
      <c r="E12302" s="65"/>
      <c r="F12302" s="65"/>
      <c r="G12302" s="145"/>
    </row>
    <row r="12303" spans="1:7">
      <c r="A12303" s="65"/>
      <c r="B12303" s="65"/>
      <c r="C12303" s="65"/>
      <c r="D12303" s="65"/>
      <c r="E12303" s="65"/>
      <c r="F12303" s="65"/>
      <c r="G12303" s="145"/>
    </row>
    <row r="12304" spans="1:7">
      <c r="A12304" s="65"/>
      <c r="B12304" s="65"/>
      <c r="C12304" s="65"/>
      <c r="D12304" s="65"/>
      <c r="E12304" s="65"/>
      <c r="F12304" s="65"/>
      <c r="G12304" s="145"/>
    </row>
    <row r="12305" spans="1:7">
      <c r="A12305" s="65"/>
      <c r="B12305" s="65"/>
      <c r="C12305" s="65"/>
      <c r="D12305" s="65"/>
      <c r="E12305" s="65"/>
      <c r="F12305" s="65"/>
      <c r="G12305" s="145"/>
    </row>
    <row r="12306" spans="1:7">
      <c r="A12306" s="65"/>
      <c r="B12306" s="65"/>
      <c r="C12306" s="65"/>
      <c r="D12306" s="65"/>
      <c r="E12306" s="65"/>
      <c r="F12306" s="65"/>
      <c r="G12306" s="145"/>
    </row>
    <row r="12307" spans="1:7">
      <c r="A12307" s="65"/>
      <c r="B12307" s="65"/>
      <c r="C12307" s="65"/>
      <c r="D12307" s="65"/>
      <c r="E12307" s="65"/>
      <c r="F12307" s="65"/>
      <c r="G12307" s="145"/>
    </row>
    <row r="12308" spans="1:7">
      <c r="A12308" s="65"/>
      <c r="B12308" s="65"/>
      <c r="C12308" s="65"/>
      <c r="D12308" s="65"/>
      <c r="E12308" s="65"/>
      <c r="F12308" s="65"/>
      <c r="G12308" s="145"/>
    </row>
    <row r="12309" spans="1:7">
      <c r="A12309" s="65"/>
      <c r="B12309" s="65"/>
      <c r="C12309" s="65"/>
      <c r="D12309" s="65"/>
      <c r="E12309" s="65"/>
      <c r="F12309" s="65"/>
      <c r="G12309" s="145"/>
    </row>
    <row r="12310" spans="1:7">
      <c r="A12310" s="65"/>
      <c r="B12310" s="65"/>
      <c r="C12310" s="65"/>
      <c r="D12310" s="65"/>
      <c r="E12310" s="65"/>
      <c r="F12310" s="65"/>
      <c r="G12310" s="145"/>
    </row>
    <row r="12311" spans="1:7">
      <c r="A12311" s="65"/>
      <c r="B12311" s="65"/>
      <c r="C12311" s="65"/>
      <c r="D12311" s="65"/>
      <c r="E12311" s="65"/>
      <c r="F12311" s="65"/>
      <c r="G12311" s="145"/>
    </row>
    <row r="12312" spans="1:7">
      <c r="A12312" s="65"/>
      <c r="B12312" s="65"/>
      <c r="C12312" s="65"/>
      <c r="D12312" s="65"/>
      <c r="E12312" s="65"/>
      <c r="F12312" s="65"/>
      <c r="G12312" s="145"/>
    </row>
    <row r="12313" spans="1:7">
      <c r="A12313" s="65"/>
      <c r="B12313" s="65"/>
      <c r="C12313" s="65"/>
      <c r="D12313" s="65"/>
      <c r="E12313" s="65"/>
      <c r="F12313" s="65"/>
      <c r="G12313" s="145"/>
    </row>
    <row r="12314" spans="1:7">
      <c r="A12314" s="65"/>
      <c r="B12314" s="65"/>
      <c r="C12314" s="65"/>
      <c r="D12314" s="65"/>
      <c r="E12314" s="65"/>
      <c r="F12314" s="65"/>
      <c r="G12314" s="145"/>
    </row>
    <row r="12315" spans="1:7">
      <c r="A12315" s="65"/>
      <c r="B12315" s="65"/>
      <c r="C12315" s="65"/>
      <c r="D12315" s="65"/>
      <c r="E12315" s="65"/>
      <c r="F12315" s="65"/>
      <c r="G12315" s="145"/>
    </row>
    <row r="12316" spans="1:7">
      <c r="A12316" s="65"/>
      <c r="B12316" s="65"/>
      <c r="C12316" s="65"/>
      <c r="D12316" s="65"/>
      <c r="E12316" s="65"/>
      <c r="F12316" s="65"/>
      <c r="G12316" s="145"/>
    </row>
    <row r="12317" spans="1:7">
      <c r="A12317" s="65"/>
      <c r="B12317" s="65"/>
      <c r="C12317" s="65"/>
      <c r="D12317" s="65"/>
      <c r="E12317" s="65"/>
      <c r="F12317" s="65"/>
      <c r="G12317" s="145"/>
    </row>
    <row r="12318" spans="1:7">
      <c r="A12318" s="65"/>
      <c r="B12318" s="65"/>
      <c r="C12318" s="65"/>
      <c r="D12318" s="65"/>
      <c r="E12318" s="65"/>
      <c r="F12318" s="65"/>
      <c r="G12318" s="145"/>
    </row>
    <row r="12319" spans="1:7">
      <c r="A12319" s="65"/>
      <c r="B12319" s="65"/>
      <c r="C12319" s="65"/>
      <c r="D12319" s="65"/>
      <c r="E12319" s="65"/>
      <c r="F12319" s="65"/>
      <c r="G12319" s="145"/>
    </row>
    <row r="12320" spans="1:7">
      <c r="A12320" s="65"/>
      <c r="B12320" s="65"/>
      <c r="C12320" s="65"/>
      <c r="D12320" s="65"/>
      <c r="E12320" s="65"/>
      <c r="F12320" s="65"/>
      <c r="G12320" s="145"/>
    </row>
    <row r="12321" spans="1:7">
      <c r="A12321" s="65"/>
      <c r="B12321" s="65"/>
      <c r="C12321" s="65"/>
      <c r="D12321" s="65"/>
      <c r="E12321" s="65"/>
      <c r="F12321" s="65"/>
      <c r="G12321" s="145"/>
    </row>
    <row r="12322" spans="1:7">
      <c r="A12322" s="65"/>
      <c r="B12322" s="65"/>
      <c r="C12322" s="65"/>
      <c r="D12322" s="65"/>
      <c r="E12322" s="65"/>
      <c r="F12322" s="65"/>
      <c r="G12322" s="145"/>
    </row>
    <row r="12323" spans="1:7">
      <c r="A12323" s="65"/>
      <c r="B12323" s="65"/>
      <c r="C12323" s="65"/>
      <c r="D12323" s="65"/>
      <c r="E12323" s="65"/>
      <c r="F12323" s="65"/>
      <c r="G12323" s="145"/>
    </row>
    <row r="12324" spans="1:7">
      <c r="A12324" s="65"/>
      <c r="B12324" s="65"/>
      <c r="C12324" s="65"/>
      <c r="D12324" s="65"/>
      <c r="E12324" s="65"/>
      <c r="F12324" s="65"/>
      <c r="G12324" s="145"/>
    </row>
    <row r="12325" spans="1:7">
      <c r="A12325" s="65"/>
      <c r="B12325" s="65"/>
      <c r="C12325" s="65"/>
      <c r="D12325" s="65"/>
      <c r="E12325" s="65"/>
      <c r="F12325" s="65"/>
      <c r="G12325" s="145"/>
    </row>
    <row r="12326" spans="1:7">
      <c r="A12326" s="65"/>
      <c r="B12326" s="65"/>
      <c r="C12326" s="65"/>
      <c r="D12326" s="65"/>
      <c r="E12326" s="65"/>
      <c r="F12326" s="65"/>
      <c r="G12326" s="145"/>
    </row>
    <row r="12327" spans="1:7">
      <c r="A12327" s="65"/>
      <c r="B12327" s="65"/>
      <c r="C12327" s="65"/>
      <c r="D12327" s="65"/>
      <c r="E12327" s="65"/>
      <c r="F12327" s="65"/>
      <c r="G12327" s="145"/>
    </row>
    <row r="12328" spans="1:7">
      <c r="A12328" s="65"/>
      <c r="B12328" s="65"/>
      <c r="C12328" s="65"/>
      <c r="D12328" s="65"/>
      <c r="E12328" s="65"/>
      <c r="F12328" s="65"/>
      <c r="G12328" s="145"/>
    </row>
    <row r="12329" spans="1:7">
      <c r="A12329" s="65"/>
      <c r="B12329" s="65"/>
      <c r="C12329" s="65"/>
      <c r="D12329" s="65"/>
      <c r="E12329" s="65"/>
      <c r="F12329" s="65"/>
      <c r="G12329" s="145"/>
    </row>
    <row r="12330" spans="1:7">
      <c r="A12330" s="65"/>
      <c r="B12330" s="65"/>
      <c r="C12330" s="65"/>
      <c r="D12330" s="65"/>
      <c r="E12330" s="65"/>
      <c r="F12330" s="65"/>
      <c r="G12330" s="145"/>
    </row>
    <row r="12331" spans="1:7">
      <c r="A12331" s="65"/>
      <c r="B12331" s="65"/>
      <c r="C12331" s="65"/>
      <c r="D12331" s="65"/>
      <c r="E12331" s="65"/>
      <c r="F12331" s="65"/>
      <c r="G12331" s="145"/>
    </row>
    <row r="12332" spans="1:7">
      <c r="A12332" s="65"/>
      <c r="B12332" s="65"/>
      <c r="C12332" s="65"/>
      <c r="D12332" s="65"/>
      <c r="E12332" s="65"/>
      <c r="F12332" s="65"/>
      <c r="G12332" s="145"/>
    </row>
    <row r="12333" spans="1:7">
      <c r="A12333" s="65"/>
      <c r="B12333" s="65"/>
      <c r="C12333" s="65"/>
      <c r="D12333" s="65"/>
      <c r="E12333" s="65"/>
      <c r="F12333" s="65"/>
      <c r="G12333" s="145"/>
    </row>
    <row r="12334" spans="1:7">
      <c r="A12334" s="65"/>
      <c r="B12334" s="65"/>
      <c r="C12334" s="65"/>
      <c r="D12334" s="65"/>
      <c r="E12334" s="65"/>
      <c r="F12334" s="65"/>
      <c r="G12334" s="145"/>
    </row>
    <row r="12335" spans="1:7">
      <c r="A12335" s="65"/>
      <c r="B12335" s="65"/>
      <c r="C12335" s="65"/>
      <c r="D12335" s="65"/>
      <c r="E12335" s="65"/>
      <c r="F12335" s="65"/>
      <c r="G12335" s="145"/>
    </row>
    <row r="12336" spans="1:7">
      <c r="A12336" s="65"/>
      <c r="B12336" s="65"/>
      <c r="C12336" s="65"/>
      <c r="D12336" s="65"/>
      <c r="E12336" s="65"/>
      <c r="F12336" s="65"/>
      <c r="G12336" s="145"/>
    </row>
    <row r="12337" spans="1:7">
      <c r="A12337" s="65"/>
      <c r="B12337" s="65"/>
      <c r="C12337" s="65"/>
      <c r="D12337" s="65"/>
      <c r="E12337" s="65"/>
      <c r="F12337" s="65"/>
      <c r="G12337" s="145"/>
    </row>
    <row r="12338" spans="1:7">
      <c r="A12338" s="65"/>
      <c r="B12338" s="65"/>
      <c r="C12338" s="65"/>
      <c r="D12338" s="65"/>
      <c r="E12338" s="65"/>
      <c r="F12338" s="65"/>
      <c r="G12338" s="145"/>
    </row>
    <row r="12339" spans="1:7">
      <c r="A12339" s="65"/>
      <c r="B12339" s="65"/>
      <c r="C12339" s="65"/>
      <c r="D12339" s="65"/>
      <c r="E12339" s="65"/>
      <c r="F12339" s="65"/>
      <c r="G12339" s="145"/>
    </row>
    <row r="12340" spans="1:7">
      <c r="A12340" s="65"/>
      <c r="B12340" s="65"/>
      <c r="C12340" s="65"/>
      <c r="D12340" s="65"/>
      <c r="E12340" s="65"/>
      <c r="F12340" s="65"/>
      <c r="G12340" s="145"/>
    </row>
    <row r="12341" spans="1:7">
      <c r="A12341" s="65"/>
      <c r="B12341" s="65"/>
      <c r="C12341" s="65"/>
      <c r="D12341" s="65"/>
      <c r="E12341" s="65"/>
      <c r="F12341" s="65"/>
      <c r="G12341" s="145"/>
    </row>
    <row r="12342" spans="1:7">
      <c r="A12342" s="65"/>
      <c r="B12342" s="65"/>
      <c r="C12342" s="65"/>
      <c r="D12342" s="65"/>
      <c r="E12342" s="65"/>
      <c r="F12342" s="65"/>
      <c r="G12342" s="145"/>
    </row>
    <row r="12343" spans="1:7">
      <c r="A12343" s="65"/>
      <c r="B12343" s="65"/>
      <c r="C12343" s="65"/>
      <c r="D12343" s="65"/>
      <c r="E12343" s="65"/>
      <c r="F12343" s="65"/>
      <c r="G12343" s="145"/>
    </row>
    <row r="12344" spans="1:7">
      <c r="A12344" s="65"/>
      <c r="B12344" s="65"/>
      <c r="C12344" s="65"/>
      <c r="D12344" s="65"/>
      <c r="E12344" s="65"/>
      <c r="F12344" s="65"/>
      <c r="G12344" s="145"/>
    </row>
    <row r="12345" spans="1:7">
      <c r="A12345" s="65"/>
      <c r="B12345" s="65"/>
      <c r="C12345" s="65"/>
      <c r="D12345" s="65"/>
      <c r="E12345" s="65"/>
      <c r="F12345" s="65"/>
      <c r="G12345" s="145"/>
    </row>
    <row r="12346" spans="1:7">
      <c r="A12346" s="65"/>
      <c r="B12346" s="65"/>
      <c r="C12346" s="65"/>
      <c r="D12346" s="65"/>
      <c r="E12346" s="65"/>
      <c r="F12346" s="65"/>
      <c r="G12346" s="145"/>
    </row>
    <row r="12347" spans="1:7">
      <c r="A12347" s="65"/>
      <c r="B12347" s="65"/>
      <c r="C12347" s="65"/>
      <c r="D12347" s="65"/>
      <c r="E12347" s="65"/>
      <c r="F12347" s="65"/>
      <c r="G12347" s="145"/>
    </row>
    <row r="12348" spans="1:7">
      <c r="A12348" s="65"/>
      <c r="B12348" s="65"/>
      <c r="C12348" s="65"/>
      <c r="D12348" s="65"/>
      <c r="E12348" s="65"/>
      <c r="F12348" s="65"/>
      <c r="G12348" s="145"/>
    </row>
    <row r="12349" spans="1:7">
      <c r="A12349" s="65"/>
      <c r="B12349" s="65"/>
      <c r="C12349" s="65"/>
      <c r="D12349" s="65"/>
      <c r="E12349" s="65"/>
      <c r="F12349" s="65"/>
      <c r="G12349" s="145"/>
    </row>
    <row r="12350" spans="1:7">
      <c r="A12350" s="65"/>
      <c r="B12350" s="65"/>
      <c r="C12350" s="65"/>
      <c r="D12350" s="65"/>
      <c r="E12350" s="65"/>
      <c r="F12350" s="65"/>
      <c r="G12350" s="145"/>
    </row>
    <row r="12351" spans="1:7">
      <c r="A12351" s="65"/>
      <c r="B12351" s="65"/>
      <c r="C12351" s="65"/>
      <c r="D12351" s="65"/>
      <c r="E12351" s="65"/>
      <c r="F12351" s="65"/>
      <c r="G12351" s="145"/>
    </row>
    <row r="12352" spans="1:7">
      <c r="A12352" s="65"/>
      <c r="B12352" s="65"/>
      <c r="C12352" s="65"/>
      <c r="D12352" s="65"/>
      <c r="E12352" s="65"/>
      <c r="F12352" s="65"/>
      <c r="G12352" s="145"/>
    </row>
    <row r="12353" spans="1:7">
      <c r="A12353" s="65"/>
      <c r="B12353" s="65"/>
      <c r="C12353" s="65"/>
      <c r="D12353" s="65"/>
      <c r="E12353" s="65"/>
      <c r="F12353" s="65"/>
      <c r="G12353" s="145"/>
    </row>
    <row r="12354" spans="1:7">
      <c r="A12354" s="65"/>
      <c r="B12354" s="65"/>
      <c r="C12354" s="65"/>
      <c r="D12354" s="65"/>
      <c r="E12354" s="65"/>
      <c r="F12354" s="65"/>
      <c r="G12354" s="145"/>
    </row>
    <row r="12355" spans="1:7">
      <c r="A12355" s="65"/>
      <c r="B12355" s="65"/>
      <c r="C12355" s="65"/>
      <c r="D12355" s="65"/>
      <c r="E12355" s="65"/>
      <c r="F12355" s="65"/>
      <c r="G12355" s="145"/>
    </row>
    <row r="12356" spans="1:7">
      <c r="A12356" s="65"/>
      <c r="B12356" s="65"/>
      <c r="C12356" s="65"/>
      <c r="D12356" s="65"/>
      <c r="E12356" s="65"/>
      <c r="F12356" s="65"/>
      <c r="G12356" s="145"/>
    </row>
    <row r="12357" spans="1:7">
      <c r="A12357" s="65"/>
      <c r="B12357" s="65"/>
      <c r="C12357" s="65"/>
      <c r="D12357" s="65"/>
      <c r="E12357" s="65"/>
      <c r="F12357" s="65"/>
      <c r="G12357" s="145"/>
    </row>
    <row r="12358" spans="1:7">
      <c r="A12358" s="65"/>
      <c r="B12358" s="65"/>
      <c r="C12358" s="65"/>
      <c r="D12358" s="65"/>
      <c r="E12358" s="65"/>
      <c r="F12358" s="65"/>
      <c r="G12358" s="145"/>
    </row>
    <row r="12359" spans="1:7">
      <c r="A12359" s="65"/>
      <c r="B12359" s="65"/>
      <c r="C12359" s="65"/>
      <c r="D12359" s="65"/>
      <c r="E12359" s="65"/>
      <c r="F12359" s="65"/>
      <c r="G12359" s="145"/>
    </row>
    <row r="12360" spans="1:7">
      <c r="A12360" s="65"/>
      <c r="B12360" s="65"/>
      <c r="C12360" s="65"/>
      <c r="D12360" s="65"/>
      <c r="E12360" s="65"/>
      <c r="F12360" s="65"/>
      <c r="G12360" s="145"/>
    </row>
    <row r="12361" spans="1:7">
      <c r="A12361" s="65"/>
      <c r="B12361" s="65"/>
      <c r="C12361" s="65"/>
      <c r="D12361" s="65"/>
      <c r="E12361" s="65"/>
      <c r="F12361" s="65"/>
      <c r="G12361" s="145"/>
    </row>
    <row r="12362" spans="1:7">
      <c r="A12362" s="65"/>
      <c r="B12362" s="65"/>
      <c r="C12362" s="65"/>
      <c r="D12362" s="65"/>
      <c r="E12362" s="65"/>
      <c r="F12362" s="65"/>
      <c r="G12362" s="145"/>
    </row>
    <row r="12363" spans="1:7">
      <c r="A12363" s="65"/>
      <c r="B12363" s="65"/>
      <c r="C12363" s="65"/>
      <c r="D12363" s="65"/>
      <c r="E12363" s="65"/>
      <c r="F12363" s="65"/>
      <c r="G12363" s="145"/>
    </row>
    <row r="12364" spans="1:7">
      <c r="A12364" s="65"/>
      <c r="B12364" s="65"/>
      <c r="C12364" s="65"/>
      <c r="D12364" s="65"/>
      <c r="E12364" s="65"/>
      <c r="F12364" s="65"/>
      <c r="G12364" s="145"/>
    </row>
    <row r="12365" spans="1:7">
      <c r="A12365" s="65"/>
      <c r="B12365" s="65"/>
      <c r="C12365" s="65"/>
      <c r="D12365" s="65"/>
      <c r="E12365" s="65"/>
      <c r="F12365" s="65"/>
      <c r="G12365" s="145"/>
    </row>
    <row r="12366" spans="1:7">
      <c r="A12366" s="65"/>
      <c r="B12366" s="65"/>
      <c r="C12366" s="65"/>
      <c r="D12366" s="65"/>
      <c r="E12366" s="65"/>
      <c r="F12366" s="65"/>
      <c r="G12366" s="145"/>
    </row>
    <row r="12367" spans="1:7">
      <c r="A12367" s="65"/>
      <c r="B12367" s="65"/>
      <c r="C12367" s="65"/>
      <c r="D12367" s="65"/>
      <c r="E12367" s="65"/>
      <c r="F12367" s="65"/>
      <c r="G12367" s="145"/>
    </row>
    <row r="12368" spans="1:7">
      <c r="A12368" s="65"/>
      <c r="B12368" s="65"/>
      <c r="C12368" s="65"/>
      <c r="D12368" s="65"/>
      <c r="E12368" s="65"/>
      <c r="F12368" s="65"/>
      <c r="G12368" s="145"/>
    </row>
    <row r="12369" spans="1:7">
      <c r="A12369" s="65"/>
      <c r="B12369" s="65"/>
      <c r="C12369" s="65"/>
      <c r="D12369" s="65"/>
      <c r="E12369" s="65"/>
      <c r="F12369" s="65"/>
      <c r="G12369" s="145"/>
    </row>
    <row r="12370" spans="1:7">
      <c r="A12370" s="65"/>
      <c r="B12370" s="65"/>
      <c r="C12370" s="65"/>
      <c r="D12370" s="65"/>
      <c r="E12370" s="65"/>
      <c r="F12370" s="65"/>
      <c r="G12370" s="145"/>
    </row>
    <row r="12371" spans="1:7">
      <c r="A12371" s="65"/>
      <c r="B12371" s="65"/>
      <c r="C12371" s="65"/>
      <c r="D12371" s="65"/>
      <c r="E12371" s="65"/>
      <c r="F12371" s="65"/>
      <c r="G12371" s="145"/>
    </row>
    <row r="12372" spans="1:7">
      <c r="A12372" s="65"/>
      <c r="B12372" s="65"/>
      <c r="C12372" s="65"/>
      <c r="D12372" s="65"/>
      <c r="E12372" s="65"/>
      <c r="F12372" s="65"/>
      <c r="G12372" s="145"/>
    </row>
    <row r="12373" spans="1:7">
      <c r="A12373" s="65"/>
      <c r="B12373" s="65"/>
      <c r="C12373" s="65"/>
      <c r="D12373" s="65"/>
      <c r="E12373" s="65"/>
      <c r="F12373" s="65"/>
      <c r="G12373" s="145"/>
    </row>
    <row r="12374" spans="1:7">
      <c r="A12374" s="65"/>
      <c r="B12374" s="65"/>
      <c r="C12374" s="65"/>
      <c r="D12374" s="65"/>
      <c r="E12374" s="65"/>
      <c r="F12374" s="65"/>
      <c r="G12374" s="145"/>
    </row>
    <row r="12375" spans="1:7">
      <c r="A12375" s="65"/>
      <c r="B12375" s="65"/>
      <c r="C12375" s="65"/>
      <c r="D12375" s="65"/>
      <c r="E12375" s="65"/>
      <c r="F12375" s="65"/>
      <c r="G12375" s="145"/>
    </row>
    <row r="12376" spans="1:7">
      <c r="A12376" s="65"/>
      <c r="B12376" s="65"/>
      <c r="C12376" s="65"/>
      <c r="D12376" s="65"/>
      <c r="E12376" s="65"/>
      <c r="F12376" s="65"/>
      <c r="G12376" s="145"/>
    </row>
    <row r="12377" spans="1:7">
      <c r="A12377" s="65"/>
      <c r="B12377" s="65"/>
      <c r="C12377" s="65"/>
      <c r="D12377" s="65"/>
      <c r="E12377" s="65"/>
      <c r="F12377" s="65"/>
      <c r="G12377" s="145"/>
    </row>
    <row r="12378" spans="1:7">
      <c r="A12378" s="65"/>
      <c r="B12378" s="65"/>
      <c r="C12378" s="65"/>
      <c r="D12378" s="65"/>
      <c r="E12378" s="65"/>
      <c r="F12378" s="65"/>
      <c r="G12378" s="145"/>
    </row>
    <row r="12379" spans="1:7">
      <c r="A12379" s="65"/>
      <c r="B12379" s="65"/>
      <c r="C12379" s="65"/>
      <c r="D12379" s="65"/>
      <c r="E12379" s="65"/>
      <c r="F12379" s="65"/>
      <c r="G12379" s="145"/>
    </row>
    <row r="12380" spans="1:7">
      <c r="A12380" s="65"/>
      <c r="B12380" s="65"/>
      <c r="C12380" s="65"/>
      <c r="D12380" s="65"/>
      <c r="E12380" s="65"/>
      <c r="F12380" s="65"/>
      <c r="G12380" s="145"/>
    </row>
    <row r="12381" spans="1:7">
      <c r="A12381" s="65"/>
      <c r="B12381" s="65"/>
      <c r="C12381" s="65"/>
      <c r="D12381" s="65"/>
      <c r="E12381" s="65"/>
      <c r="F12381" s="65"/>
      <c r="G12381" s="145"/>
    </row>
    <row r="12382" spans="1:7">
      <c r="A12382" s="65"/>
      <c r="B12382" s="65"/>
      <c r="C12382" s="65"/>
      <c r="D12382" s="65"/>
      <c r="E12382" s="65"/>
      <c r="F12382" s="65"/>
      <c r="G12382" s="145"/>
    </row>
    <row r="12383" spans="1:7">
      <c r="A12383" s="65"/>
      <c r="B12383" s="65"/>
      <c r="C12383" s="65"/>
      <c r="D12383" s="65"/>
      <c r="E12383" s="65"/>
      <c r="F12383" s="65"/>
      <c r="G12383" s="145"/>
    </row>
    <row r="12384" spans="1:7">
      <c r="A12384" s="65"/>
      <c r="B12384" s="65"/>
      <c r="C12384" s="65"/>
      <c r="D12384" s="65"/>
      <c r="E12384" s="65"/>
      <c r="F12384" s="65"/>
      <c r="G12384" s="145"/>
    </row>
    <row r="12385" spans="1:7">
      <c r="A12385" s="65"/>
      <c r="B12385" s="65"/>
      <c r="C12385" s="65"/>
      <c r="D12385" s="65"/>
      <c r="E12385" s="65"/>
      <c r="F12385" s="65"/>
      <c r="G12385" s="145"/>
    </row>
    <row r="12386" spans="1:7">
      <c r="A12386" s="65"/>
      <c r="B12386" s="65"/>
      <c r="C12386" s="65"/>
      <c r="D12386" s="65"/>
      <c r="E12386" s="65"/>
      <c r="F12386" s="65"/>
      <c r="G12386" s="145"/>
    </row>
    <row r="12387" spans="1:7">
      <c r="A12387" s="65"/>
      <c r="B12387" s="65"/>
      <c r="C12387" s="65"/>
      <c r="D12387" s="65"/>
      <c r="E12387" s="65"/>
      <c r="F12387" s="65"/>
      <c r="G12387" s="145"/>
    </row>
    <row r="12388" spans="1:7">
      <c r="A12388" s="65"/>
      <c r="B12388" s="65"/>
      <c r="C12388" s="65"/>
      <c r="D12388" s="65"/>
      <c r="E12388" s="65"/>
      <c r="F12388" s="65"/>
      <c r="G12388" s="145"/>
    </row>
    <row r="12389" spans="1:7">
      <c r="A12389" s="65"/>
      <c r="B12389" s="65"/>
      <c r="C12389" s="65"/>
      <c r="D12389" s="65"/>
      <c r="E12389" s="65"/>
      <c r="F12389" s="65"/>
      <c r="G12389" s="145"/>
    </row>
    <row r="12390" spans="1:7">
      <c r="A12390" s="65"/>
      <c r="B12390" s="65"/>
      <c r="C12390" s="65"/>
      <c r="D12390" s="65"/>
      <c r="E12390" s="65"/>
      <c r="F12390" s="65"/>
      <c r="G12390" s="145"/>
    </row>
    <row r="12391" spans="1:7">
      <c r="A12391" s="65"/>
      <c r="B12391" s="65"/>
      <c r="C12391" s="65"/>
      <c r="D12391" s="65"/>
      <c r="E12391" s="65"/>
      <c r="F12391" s="65"/>
      <c r="G12391" s="145"/>
    </row>
    <row r="12392" spans="1:7">
      <c r="A12392" s="65"/>
      <c r="B12392" s="65"/>
      <c r="C12392" s="65"/>
      <c r="D12392" s="65"/>
      <c r="E12392" s="65"/>
      <c r="F12392" s="65"/>
      <c r="G12392" s="145"/>
    </row>
    <row r="12393" spans="1:7">
      <c r="A12393" s="65"/>
      <c r="B12393" s="65"/>
      <c r="C12393" s="65"/>
      <c r="D12393" s="65"/>
      <c r="E12393" s="65"/>
      <c r="F12393" s="65"/>
      <c r="G12393" s="145"/>
    </row>
    <row r="12394" spans="1:7">
      <c r="A12394" s="65"/>
      <c r="B12394" s="65"/>
      <c r="C12394" s="65"/>
      <c r="D12394" s="65"/>
      <c r="E12394" s="65"/>
      <c r="F12394" s="65"/>
      <c r="G12394" s="145"/>
    </row>
    <row r="12395" spans="1:7">
      <c r="A12395" s="65"/>
      <c r="B12395" s="65"/>
      <c r="C12395" s="65"/>
      <c r="D12395" s="65"/>
      <c r="E12395" s="65"/>
      <c r="F12395" s="65"/>
      <c r="G12395" s="145"/>
    </row>
    <row r="12396" spans="1:7">
      <c r="A12396" s="65"/>
      <c r="B12396" s="65"/>
      <c r="C12396" s="65"/>
      <c r="D12396" s="65"/>
      <c r="E12396" s="65"/>
      <c r="F12396" s="65"/>
      <c r="G12396" s="145"/>
    </row>
    <row r="12397" spans="1:7">
      <c r="A12397" s="65"/>
      <c r="B12397" s="65"/>
      <c r="C12397" s="65"/>
      <c r="D12397" s="65"/>
      <c r="E12397" s="65"/>
      <c r="F12397" s="65"/>
      <c r="G12397" s="145"/>
    </row>
    <row r="12398" spans="1:7">
      <c r="A12398" s="65"/>
      <c r="B12398" s="65"/>
      <c r="C12398" s="65"/>
      <c r="D12398" s="65"/>
      <c r="E12398" s="65"/>
      <c r="F12398" s="65"/>
      <c r="G12398" s="145"/>
    </row>
    <row r="12399" spans="1:7">
      <c r="A12399" s="65"/>
      <c r="B12399" s="65"/>
      <c r="C12399" s="65"/>
      <c r="D12399" s="65"/>
      <c r="E12399" s="65"/>
      <c r="F12399" s="65"/>
      <c r="G12399" s="145"/>
    </row>
    <row r="12400" spans="1:7">
      <c r="A12400" s="65"/>
      <c r="B12400" s="65"/>
      <c r="C12400" s="65"/>
      <c r="D12400" s="65"/>
      <c r="E12400" s="65"/>
      <c r="F12400" s="65"/>
      <c r="G12400" s="145"/>
    </row>
    <row r="12401" spans="1:7">
      <c r="A12401" s="65"/>
      <c r="B12401" s="65"/>
      <c r="C12401" s="65"/>
      <c r="D12401" s="65"/>
      <c r="E12401" s="65"/>
      <c r="F12401" s="65"/>
      <c r="G12401" s="145"/>
    </row>
    <row r="12402" spans="1:7">
      <c r="A12402" s="65"/>
      <c r="B12402" s="65"/>
      <c r="C12402" s="65"/>
      <c r="D12402" s="65"/>
      <c r="E12402" s="65"/>
      <c r="F12402" s="65"/>
      <c r="G12402" s="145"/>
    </row>
    <row r="12403" spans="1:7">
      <c r="A12403" s="65"/>
      <c r="B12403" s="65"/>
      <c r="C12403" s="65"/>
      <c r="D12403" s="65"/>
      <c r="E12403" s="65"/>
      <c r="F12403" s="65"/>
      <c r="G12403" s="145"/>
    </row>
    <row r="12404" spans="1:7">
      <c r="A12404" s="65"/>
      <c r="B12404" s="65"/>
      <c r="C12404" s="65"/>
      <c r="D12404" s="65"/>
      <c r="E12404" s="65"/>
      <c r="F12404" s="65"/>
      <c r="G12404" s="145"/>
    </row>
    <row r="12405" spans="1:7">
      <c r="A12405" s="65"/>
      <c r="B12405" s="65"/>
      <c r="C12405" s="65"/>
      <c r="D12405" s="65"/>
      <c r="E12405" s="65"/>
      <c r="F12405" s="65"/>
      <c r="G12405" s="145"/>
    </row>
    <row r="12406" spans="1:7">
      <c r="A12406" s="65"/>
      <c r="B12406" s="65"/>
      <c r="C12406" s="65"/>
      <c r="D12406" s="65"/>
      <c r="E12406" s="65"/>
      <c r="F12406" s="65"/>
      <c r="G12406" s="145"/>
    </row>
    <row r="12407" spans="1:7">
      <c r="A12407" s="65"/>
      <c r="B12407" s="65"/>
      <c r="C12407" s="65"/>
      <c r="D12407" s="65"/>
      <c r="E12407" s="65"/>
      <c r="F12407" s="65"/>
      <c r="G12407" s="145"/>
    </row>
    <row r="12408" spans="1:7">
      <c r="A12408" s="65"/>
      <c r="B12408" s="65"/>
      <c r="C12408" s="65"/>
      <c r="D12408" s="65"/>
      <c r="E12408" s="65"/>
      <c r="F12408" s="65"/>
      <c r="G12408" s="145"/>
    </row>
    <row r="12409" spans="1:7">
      <c r="A12409" s="65"/>
      <c r="B12409" s="65"/>
      <c r="C12409" s="65"/>
      <c r="D12409" s="65"/>
      <c r="E12409" s="65"/>
      <c r="F12409" s="65"/>
      <c r="G12409" s="145"/>
    </row>
    <row r="12410" spans="1:7">
      <c r="A12410" s="65"/>
      <c r="B12410" s="65"/>
      <c r="C12410" s="65"/>
      <c r="D12410" s="65"/>
      <c r="E12410" s="65"/>
      <c r="F12410" s="65"/>
      <c r="G12410" s="145"/>
    </row>
    <row r="12411" spans="1:7">
      <c r="A12411" s="65"/>
      <c r="B12411" s="65"/>
      <c r="C12411" s="65"/>
      <c r="D12411" s="65"/>
      <c r="E12411" s="65"/>
      <c r="F12411" s="65"/>
      <c r="G12411" s="145"/>
    </row>
    <row r="12412" spans="1:7">
      <c r="A12412" s="65"/>
      <c r="B12412" s="65"/>
      <c r="C12412" s="65"/>
      <c r="D12412" s="65"/>
      <c r="E12412" s="65"/>
      <c r="F12412" s="65"/>
      <c r="G12412" s="145"/>
    </row>
    <row r="12413" spans="1:7">
      <c r="A12413" s="65"/>
      <c r="B12413" s="65"/>
      <c r="C12413" s="65"/>
      <c r="D12413" s="65"/>
      <c r="E12413" s="65"/>
      <c r="F12413" s="65"/>
      <c r="G12413" s="145"/>
    </row>
    <row r="12414" spans="1:7">
      <c r="A12414" s="65"/>
      <c r="B12414" s="65"/>
      <c r="C12414" s="65"/>
      <c r="D12414" s="65"/>
      <c r="E12414" s="65"/>
      <c r="F12414" s="65"/>
      <c r="G12414" s="145"/>
    </row>
    <row r="12415" spans="1:7">
      <c r="A12415" s="65"/>
      <c r="B12415" s="65"/>
      <c r="C12415" s="65"/>
      <c r="D12415" s="65"/>
      <c r="E12415" s="65"/>
      <c r="F12415" s="65"/>
      <c r="G12415" s="145"/>
    </row>
    <row r="12416" spans="1:7">
      <c r="A12416" s="65"/>
      <c r="B12416" s="65"/>
      <c r="C12416" s="65"/>
      <c r="D12416" s="65"/>
      <c r="E12416" s="65"/>
      <c r="F12416" s="65"/>
      <c r="G12416" s="145"/>
    </row>
    <row r="12417" spans="1:7">
      <c r="A12417" s="65"/>
      <c r="B12417" s="65"/>
      <c r="C12417" s="65"/>
      <c r="D12417" s="65"/>
      <c r="E12417" s="65"/>
      <c r="F12417" s="65"/>
      <c r="G12417" s="145"/>
    </row>
    <row r="12418" spans="1:7">
      <c r="A12418" s="65"/>
      <c r="B12418" s="65"/>
      <c r="C12418" s="65"/>
      <c r="D12418" s="65"/>
      <c r="E12418" s="65"/>
      <c r="F12418" s="65"/>
      <c r="G12418" s="145"/>
    </row>
    <row r="12419" spans="1:7">
      <c r="A12419" s="65"/>
      <c r="B12419" s="65"/>
      <c r="C12419" s="65"/>
      <c r="D12419" s="65"/>
      <c r="E12419" s="65"/>
      <c r="F12419" s="65"/>
      <c r="G12419" s="145"/>
    </row>
    <row r="12420" spans="1:7">
      <c r="A12420" s="65"/>
      <c r="B12420" s="65"/>
      <c r="C12420" s="65"/>
      <c r="D12420" s="65"/>
      <c r="E12420" s="65"/>
      <c r="F12420" s="65"/>
      <c r="G12420" s="145"/>
    </row>
    <row r="12421" spans="1:7">
      <c r="A12421" s="65"/>
      <c r="B12421" s="65"/>
      <c r="C12421" s="65"/>
      <c r="D12421" s="65"/>
      <c r="E12421" s="65"/>
      <c r="F12421" s="65"/>
      <c r="G12421" s="145"/>
    </row>
    <row r="12422" spans="1:7">
      <c r="A12422" s="65"/>
      <c r="B12422" s="65"/>
      <c r="C12422" s="65"/>
      <c r="D12422" s="65"/>
      <c r="E12422" s="65"/>
      <c r="F12422" s="65"/>
      <c r="G12422" s="145"/>
    </row>
    <row r="12423" spans="1:7">
      <c r="A12423" s="65"/>
      <c r="B12423" s="65"/>
      <c r="C12423" s="65"/>
      <c r="D12423" s="65"/>
      <c r="E12423" s="65"/>
      <c r="F12423" s="65"/>
      <c r="G12423" s="145"/>
    </row>
    <row r="12424" spans="1:7">
      <c r="A12424" s="65"/>
      <c r="B12424" s="65"/>
      <c r="C12424" s="65"/>
      <c r="D12424" s="65"/>
      <c r="E12424" s="65"/>
      <c r="F12424" s="65"/>
      <c r="G12424" s="145"/>
    </row>
    <row r="12425" spans="1:7">
      <c r="A12425" s="65"/>
      <c r="B12425" s="65"/>
      <c r="C12425" s="65"/>
      <c r="D12425" s="65"/>
      <c r="E12425" s="65"/>
      <c r="F12425" s="65"/>
      <c r="G12425" s="145"/>
    </row>
    <row r="12426" spans="1:7">
      <c r="A12426" s="65"/>
      <c r="B12426" s="65"/>
      <c r="C12426" s="65"/>
      <c r="D12426" s="65"/>
      <c r="E12426" s="65"/>
      <c r="F12426" s="65"/>
      <c r="G12426" s="145"/>
    </row>
    <row r="12427" spans="1:7">
      <c r="A12427" s="65"/>
      <c r="B12427" s="65"/>
      <c r="C12427" s="65"/>
      <c r="D12427" s="65"/>
      <c r="E12427" s="65"/>
      <c r="F12427" s="65"/>
      <c r="G12427" s="145"/>
    </row>
    <row r="12428" spans="1:7">
      <c r="A12428" s="65"/>
      <c r="B12428" s="65"/>
      <c r="C12428" s="65"/>
      <c r="D12428" s="65"/>
      <c r="E12428" s="65"/>
      <c r="F12428" s="65"/>
      <c r="G12428" s="145"/>
    </row>
    <row r="12429" spans="1:7">
      <c r="A12429" s="65"/>
      <c r="B12429" s="65"/>
      <c r="C12429" s="65"/>
      <c r="D12429" s="65"/>
      <c r="E12429" s="65"/>
      <c r="F12429" s="65"/>
      <c r="G12429" s="145"/>
    </row>
    <row r="12430" spans="1:7">
      <c r="A12430" s="65"/>
      <c r="B12430" s="65"/>
      <c r="C12430" s="65"/>
      <c r="D12430" s="65"/>
      <c r="E12430" s="65"/>
      <c r="F12430" s="65"/>
      <c r="G12430" s="145"/>
    </row>
    <row r="12431" spans="1:7">
      <c r="A12431" s="65"/>
      <c r="B12431" s="65"/>
      <c r="C12431" s="65"/>
      <c r="D12431" s="65"/>
      <c r="E12431" s="65"/>
      <c r="F12431" s="65"/>
      <c r="G12431" s="145"/>
    </row>
    <row r="12432" spans="1:7">
      <c r="A12432" s="65"/>
      <c r="B12432" s="65"/>
      <c r="C12432" s="65"/>
      <c r="D12432" s="65"/>
      <c r="E12432" s="65"/>
      <c r="F12432" s="65"/>
      <c r="G12432" s="145"/>
    </row>
    <row r="12433" spans="1:7">
      <c r="A12433" s="65"/>
      <c r="B12433" s="65"/>
      <c r="C12433" s="65"/>
      <c r="D12433" s="65"/>
      <c r="E12433" s="65"/>
      <c r="F12433" s="65"/>
      <c r="G12433" s="145"/>
    </row>
    <row r="12434" spans="1:7">
      <c r="A12434" s="65"/>
      <c r="B12434" s="65"/>
      <c r="C12434" s="65"/>
      <c r="D12434" s="65"/>
      <c r="E12434" s="65"/>
      <c r="F12434" s="65"/>
      <c r="G12434" s="145"/>
    </row>
    <row r="12435" spans="1:7">
      <c r="A12435" s="65"/>
      <c r="B12435" s="65"/>
      <c r="C12435" s="65"/>
      <c r="D12435" s="65"/>
      <c r="E12435" s="65"/>
      <c r="F12435" s="65"/>
      <c r="G12435" s="145"/>
    </row>
    <row r="12436" spans="1:7">
      <c r="A12436" s="65"/>
      <c r="B12436" s="65"/>
      <c r="C12436" s="65"/>
      <c r="D12436" s="65"/>
      <c r="E12436" s="65"/>
      <c r="F12436" s="65"/>
      <c r="G12436" s="145"/>
    </row>
    <row r="12437" spans="1:7">
      <c r="A12437" s="65"/>
      <c r="B12437" s="65"/>
      <c r="C12437" s="65"/>
      <c r="D12437" s="65"/>
      <c r="E12437" s="65"/>
      <c r="F12437" s="65"/>
      <c r="G12437" s="145"/>
    </row>
    <row r="12438" spans="1:7">
      <c r="A12438" s="65"/>
      <c r="B12438" s="65"/>
      <c r="C12438" s="65"/>
      <c r="D12438" s="65"/>
      <c r="E12438" s="65"/>
      <c r="F12438" s="65"/>
      <c r="G12438" s="145"/>
    </row>
    <row r="12439" spans="1:7">
      <c r="A12439" s="65"/>
      <c r="B12439" s="65"/>
      <c r="C12439" s="65"/>
      <c r="D12439" s="65"/>
      <c r="E12439" s="65"/>
      <c r="F12439" s="65"/>
      <c r="G12439" s="145"/>
    </row>
    <row r="12440" spans="1:7">
      <c r="A12440" s="65"/>
      <c r="B12440" s="65"/>
      <c r="C12440" s="65"/>
      <c r="D12440" s="65"/>
      <c r="E12440" s="65"/>
      <c r="F12440" s="65"/>
      <c r="G12440" s="145"/>
    </row>
    <row r="12441" spans="1:7">
      <c r="A12441" s="65"/>
      <c r="B12441" s="65"/>
      <c r="C12441" s="65"/>
      <c r="D12441" s="65"/>
      <c r="E12441" s="65"/>
      <c r="F12441" s="65"/>
      <c r="G12441" s="145"/>
    </row>
    <row r="12442" spans="1:7">
      <c r="A12442" s="65"/>
      <c r="B12442" s="65"/>
      <c r="C12442" s="65"/>
      <c r="D12442" s="65"/>
      <c r="E12442" s="65"/>
      <c r="F12442" s="65"/>
      <c r="G12442" s="145"/>
    </row>
    <row r="12443" spans="1:7">
      <c r="A12443" s="65"/>
      <c r="B12443" s="65"/>
      <c r="C12443" s="65"/>
      <c r="D12443" s="65"/>
      <c r="E12443" s="65"/>
      <c r="F12443" s="65"/>
      <c r="G12443" s="145"/>
    </row>
    <row r="12444" spans="1:7">
      <c r="A12444" s="65"/>
      <c r="B12444" s="65"/>
      <c r="C12444" s="65"/>
      <c r="D12444" s="65"/>
      <c r="E12444" s="65"/>
      <c r="F12444" s="65"/>
      <c r="G12444" s="145"/>
    </row>
    <row r="12445" spans="1:7">
      <c r="A12445" s="65"/>
      <c r="B12445" s="65"/>
      <c r="C12445" s="65"/>
      <c r="D12445" s="65"/>
      <c r="E12445" s="65"/>
      <c r="F12445" s="65"/>
      <c r="G12445" s="145"/>
    </row>
    <row r="12446" spans="1:7">
      <c r="A12446" s="65"/>
      <c r="B12446" s="65"/>
      <c r="C12446" s="65"/>
      <c r="D12446" s="65"/>
      <c r="E12446" s="65"/>
      <c r="F12446" s="65"/>
      <c r="G12446" s="145"/>
    </row>
    <row r="12447" spans="1:7">
      <c r="A12447" s="65"/>
      <c r="B12447" s="65"/>
      <c r="C12447" s="65"/>
      <c r="D12447" s="65"/>
      <c r="E12447" s="65"/>
      <c r="F12447" s="65"/>
      <c r="G12447" s="145"/>
    </row>
    <row r="12448" spans="1:7">
      <c r="A12448" s="65"/>
      <c r="B12448" s="65"/>
      <c r="C12448" s="65"/>
      <c r="D12448" s="65"/>
      <c r="E12448" s="65"/>
      <c r="F12448" s="65"/>
      <c r="G12448" s="145"/>
    </row>
    <row r="12449" spans="1:7">
      <c r="A12449" s="65"/>
      <c r="B12449" s="65"/>
      <c r="C12449" s="65"/>
      <c r="D12449" s="65"/>
      <c r="E12449" s="65"/>
      <c r="F12449" s="65"/>
      <c r="G12449" s="145"/>
    </row>
    <row r="12450" spans="1:7">
      <c r="A12450" s="65"/>
      <c r="B12450" s="65"/>
      <c r="C12450" s="65"/>
      <c r="D12450" s="65"/>
      <c r="E12450" s="65"/>
      <c r="F12450" s="65"/>
      <c r="G12450" s="145"/>
    </row>
    <row r="12451" spans="1:7">
      <c r="A12451" s="65"/>
      <c r="B12451" s="65"/>
      <c r="C12451" s="65"/>
      <c r="D12451" s="65"/>
      <c r="E12451" s="65"/>
      <c r="F12451" s="65"/>
      <c r="G12451" s="145"/>
    </row>
    <row r="12452" spans="1:7">
      <c r="A12452" s="65"/>
      <c r="B12452" s="65"/>
      <c r="C12452" s="65"/>
      <c r="D12452" s="65"/>
      <c r="E12452" s="65"/>
      <c r="F12452" s="65"/>
      <c r="G12452" s="145"/>
    </row>
    <row r="12453" spans="1:7">
      <c r="A12453" s="65"/>
      <c r="B12453" s="65"/>
      <c r="C12453" s="65"/>
      <c r="D12453" s="65"/>
      <c r="E12453" s="65"/>
      <c r="F12453" s="65"/>
      <c r="G12453" s="145"/>
    </row>
    <row r="12454" spans="1:7">
      <c r="A12454" s="65"/>
      <c r="B12454" s="65"/>
      <c r="C12454" s="65"/>
      <c r="D12454" s="65"/>
      <c r="E12454" s="65"/>
      <c r="F12454" s="65"/>
      <c r="G12454" s="145"/>
    </row>
    <row r="12455" spans="1:7">
      <c r="A12455" s="65"/>
      <c r="B12455" s="65"/>
      <c r="C12455" s="65"/>
      <c r="D12455" s="65"/>
      <c r="E12455" s="65"/>
      <c r="F12455" s="65"/>
      <c r="G12455" s="145"/>
    </row>
    <row r="12456" spans="1:7">
      <c r="A12456" s="65"/>
      <c r="B12456" s="65"/>
      <c r="C12456" s="65"/>
      <c r="D12456" s="65"/>
      <c r="E12456" s="65"/>
      <c r="F12456" s="65"/>
      <c r="G12456" s="145"/>
    </row>
    <row r="12457" spans="1:7">
      <c r="A12457" s="65"/>
      <c r="B12457" s="65"/>
      <c r="C12457" s="65"/>
      <c r="D12457" s="65"/>
      <c r="E12457" s="65"/>
      <c r="F12457" s="65"/>
      <c r="G12457" s="145"/>
    </row>
    <row r="12458" spans="1:7">
      <c r="A12458" s="65"/>
      <c r="B12458" s="65"/>
      <c r="C12458" s="65"/>
      <c r="D12458" s="65"/>
      <c r="E12458" s="65"/>
      <c r="F12458" s="65"/>
      <c r="G12458" s="145"/>
    </row>
    <row r="12459" spans="1:7">
      <c r="A12459" s="65"/>
      <c r="B12459" s="65"/>
      <c r="C12459" s="65"/>
      <c r="D12459" s="65"/>
      <c r="E12459" s="65"/>
      <c r="F12459" s="65"/>
      <c r="G12459" s="145"/>
    </row>
    <row r="12460" spans="1:7">
      <c r="A12460" s="65"/>
      <c r="B12460" s="65"/>
      <c r="C12460" s="65"/>
      <c r="D12460" s="65"/>
      <c r="E12460" s="65"/>
      <c r="F12460" s="65"/>
      <c r="G12460" s="145"/>
    </row>
    <row r="12461" spans="1:7">
      <c r="A12461" s="65"/>
      <c r="B12461" s="65"/>
      <c r="C12461" s="65"/>
      <c r="D12461" s="65"/>
      <c r="E12461" s="65"/>
      <c r="F12461" s="65"/>
      <c r="G12461" s="145"/>
    </row>
    <row r="12462" spans="1:7">
      <c r="A12462" s="65"/>
      <c r="B12462" s="65"/>
      <c r="C12462" s="65"/>
      <c r="D12462" s="65"/>
      <c r="E12462" s="65"/>
      <c r="F12462" s="65"/>
      <c r="G12462" s="145"/>
    </row>
    <row r="12463" spans="1:7">
      <c r="A12463" s="65"/>
      <c r="B12463" s="65"/>
      <c r="C12463" s="65"/>
      <c r="D12463" s="65"/>
      <c r="E12463" s="65"/>
      <c r="F12463" s="65"/>
      <c r="G12463" s="145"/>
    </row>
    <row r="12464" spans="1:7">
      <c r="A12464" s="65"/>
      <c r="B12464" s="65"/>
      <c r="C12464" s="65"/>
      <c r="D12464" s="65"/>
      <c r="E12464" s="65"/>
      <c r="F12464" s="65"/>
      <c r="G12464" s="145"/>
    </row>
    <row r="12465" spans="1:7">
      <c r="A12465" s="65"/>
      <c r="B12465" s="65"/>
      <c r="C12465" s="65"/>
      <c r="D12465" s="65"/>
      <c r="E12465" s="65"/>
      <c r="F12465" s="65"/>
      <c r="G12465" s="145"/>
    </row>
    <row r="12466" spans="1:7">
      <c r="A12466" s="65"/>
      <c r="B12466" s="65"/>
      <c r="C12466" s="65"/>
      <c r="D12466" s="65"/>
      <c r="E12466" s="65"/>
      <c r="F12466" s="65"/>
      <c r="G12466" s="145"/>
    </row>
    <row r="12467" spans="1:7">
      <c r="A12467" s="65"/>
      <c r="B12467" s="65"/>
      <c r="C12467" s="65"/>
      <c r="D12467" s="65"/>
      <c r="E12467" s="65"/>
      <c r="F12467" s="65"/>
      <c r="G12467" s="145"/>
    </row>
    <row r="12468" spans="1:7">
      <c r="A12468" s="65"/>
      <c r="B12468" s="65"/>
      <c r="C12468" s="65"/>
      <c r="D12468" s="65"/>
      <c r="E12468" s="65"/>
      <c r="F12468" s="65"/>
      <c r="G12468" s="145"/>
    </row>
    <row r="12469" spans="1:7">
      <c r="A12469" s="65"/>
      <c r="B12469" s="65"/>
      <c r="C12469" s="65"/>
      <c r="D12469" s="65"/>
      <c r="E12469" s="65"/>
      <c r="F12469" s="65"/>
      <c r="G12469" s="145"/>
    </row>
    <row r="12470" spans="1:7">
      <c r="A12470" s="65"/>
      <c r="B12470" s="65"/>
      <c r="C12470" s="65"/>
      <c r="D12470" s="65"/>
      <c r="E12470" s="65"/>
      <c r="F12470" s="65"/>
      <c r="G12470" s="145"/>
    </row>
    <row r="12471" spans="1:7">
      <c r="A12471" s="65"/>
      <c r="B12471" s="65"/>
      <c r="C12471" s="65"/>
      <c r="D12471" s="65"/>
      <c r="E12471" s="65"/>
      <c r="F12471" s="65"/>
      <c r="G12471" s="145"/>
    </row>
    <row r="12472" spans="1:7">
      <c r="A12472" s="65"/>
      <c r="B12472" s="65"/>
      <c r="C12472" s="65"/>
      <c r="D12472" s="65"/>
      <c r="E12472" s="65"/>
      <c r="F12472" s="65"/>
      <c r="G12472" s="145"/>
    </row>
    <row r="12473" spans="1:7">
      <c r="A12473" s="65"/>
      <c r="B12473" s="65"/>
      <c r="C12473" s="65"/>
      <c r="D12473" s="65"/>
      <c r="E12473" s="65"/>
      <c r="F12473" s="65"/>
      <c r="G12473" s="145"/>
    </row>
    <row r="12474" spans="1:7">
      <c r="A12474" s="65"/>
      <c r="B12474" s="65"/>
      <c r="C12474" s="65"/>
      <c r="D12474" s="65"/>
      <c r="E12474" s="65"/>
      <c r="F12474" s="65"/>
      <c r="G12474" s="145"/>
    </row>
    <row r="12475" spans="1:7">
      <c r="A12475" s="65"/>
      <c r="B12475" s="65"/>
      <c r="C12475" s="65"/>
      <c r="D12475" s="65"/>
      <c r="E12475" s="65"/>
      <c r="F12475" s="65"/>
      <c r="G12475" s="145"/>
    </row>
    <row r="12476" spans="1:7">
      <c r="A12476" s="65"/>
      <c r="B12476" s="65"/>
      <c r="C12476" s="65"/>
      <c r="D12476" s="65"/>
      <c r="E12476" s="65"/>
      <c r="F12476" s="65"/>
      <c r="G12476" s="145"/>
    </row>
    <row r="12477" spans="1:7">
      <c r="A12477" s="65"/>
      <c r="B12477" s="65"/>
      <c r="C12477" s="65"/>
      <c r="D12477" s="65"/>
      <c r="E12477" s="65"/>
      <c r="F12477" s="65"/>
      <c r="G12477" s="145"/>
    </row>
    <row r="12478" spans="1:7">
      <c r="A12478" s="65"/>
      <c r="B12478" s="65"/>
      <c r="C12478" s="65"/>
      <c r="D12478" s="65"/>
      <c r="E12478" s="65"/>
      <c r="F12478" s="65"/>
      <c r="G12478" s="145"/>
    </row>
    <row r="12479" spans="1:7">
      <c r="A12479" s="65"/>
      <c r="B12479" s="65"/>
      <c r="C12479" s="65"/>
      <c r="D12479" s="65"/>
      <c r="E12479" s="65"/>
      <c r="F12479" s="65"/>
      <c r="G12479" s="145"/>
    </row>
    <row r="12480" spans="1:7">
      <c r="A12480" s="65"/>
      <c r="B12480" s="65"/>
      <c r="C12480" s="65"/>
      <c r="D12480" s="65"/>
      <c r="E12480" s="65"/>
      <c r="F12480" s="65"/>
      <c r="G12480" s="145"/>
    </row>
    <row r="12481" spans="1:7">
      <c r="A12481" s="65"/>
      <c r="B12481" s="65"/>
      <c r="C12481" s="65"/>
      <c r="D12481" s="65"/>
      <c r="E12481" s="65"/>
      <c r="F12481" s="65"/>
      <c r="G12481" s="145"/>
    </row>
    <row r="12482" spans="1:7">
      <c r="A12482" s="65"/>
      <c r="B12482" s="65"/>
      <c r="C12482" s="65"/>
      <c r="D12482" s="65"/>
      <c r="E12482" s="65"/>
      <c r="F12482" s="65"/>
      <c r="G12482" s="145"/>
    </row>
    <row r="12483" spans="1:7">
      <c r="A12483" s="65"/>
      <c r="B12483" s="65"/>
      <c r="C12483" s="65"/>
      <c r="D12483" s="65"/>
      <c r="E12483" s="65"/>
      <c r="F12483" s="65"/>
      <c r="G12483" s="145"/>
    </row>
    <row r="12484" spans="1:7">
      <c r="A12484" s="65"/>
      <c r="B12484" s="65"/>
      <c r="C12484" s="65"/>
      <c r="D12484" s="65"/>
      <c r="E12484" s="65"/>
      <c r="F12484" s="65"/>
      <c r="G12484" s="145"/>
    </row>
    <row r="12485" spans="1:7">
      <c r="A12485" s="65"/>
      <c r="B12485" s="65"/>
      <c r="C12485" s="65"/>
      <c r="D12485" s="65"/>
      <c r="E12485" s="65"/>
      <c r="F12485" s="65"/>
      <c r="G12485" s="145"/>
    </row>
    <row r="12486" spans="1:7">
      <c r="A12486" s="65"/>
      <c r="B12486" s="65"/>
      <c r="C12486" s="65"/>
      <c r="D12486" s="65"/>
      <c r="E12486" s="65"/>
      <c r="F12486" s="65"/>
      <c r="G12486" s="145"/>
    </row>
    <row r="12487" spans="1:7">
      <c r="A12487" s="65"/>
      <c r="B12487" s="65"/>
      <c r="C12487" s="65"/>
      <c r="D12487" s="65"/>
      <c r="E12487" s="65"/>
      <c r="F12487" s="65"/>
      <c r="G12487" s="145"/>
    </row>
    <row r="12488" spans="1:7">
      <c r="A12488" s="65"/>
      <c r="B12488" s="65"/>
      <c r="C12488" s="65"/>
      <c r="D12488" s="65"/>
      <c r="E12488" s="65"/>
      <c r="F12488" s="65"/>
      <c r="G12488" s="145"/>
    </row>
    <row r="12489" spans="1:7">
      <c r="A12489" s="65"/>
      <c r="B12489" s="65"/>
      <c r="C12489" s="65"/>
      <c r="D12489" s="65"/>
      <c r="E12489" s="65"/>
      <c r="F12489" s="65"/>
      <c r="G12489" s="145"/>
    </row>
    <row r="12490" spans="1:7">
      <c r="A12490" s="65"/>
      <c r="B12490" s="65"/>
      <c r="C12490" s="65"/>
      <c r="D12490" s="65"/>
      <c r="E12490" s="65"/>
      <c r="F12490" s="65"/>
      <c r="G12490" s="145"/>
    </row>
    <row r="12491" spans="1:7">
      <c r="A12491" s="65"/>
      <c r="B12491" s="65"/>
      <c r="C12491" s="65"/>
      <c r="D12491" s="65"/>
      <c r="E12491" s="65"/>
      <c r="F12491" s="65"/>
      <c r="G12491" s="145"/>
    </row>
    <row r="12492" spans="1:7">
      <c r="A12492" s="65"/>
      <c r="B12492" s="65"/>
      <c r="C12492" s="65"/>
      <c r="D12492" s="65"/>
      <c r="E12492" s="65"/>
      <c r="F12492" s="65"/>
      <c r="G12492" s="145"/>
    </row>
    <row r="12493" spans="1:7">
      <c r="A12493" s="65"/>
      <c r="B12493" s="65"/>
      <c r="C12493" s="65"/>
      <c r="D12493" s="65"/>
      <c r="E12493" s="65"/>
      <c r="F12493" s="65"/>
      <c r="G12493" s="145"/>
    </row>
    <row r="12494" spans="1:7">
      <c r="A12494" s="65"/>
      <c r="B12494" s="65"/>
      <c r="C12494" s="65"/>
      <c r="D12494" s="65"/>
      <c r="E12494" s="65"/>
      <c r="F12494" s="65"/>
      <c r="G12494" s="145"/>
    </row>
    <row r="12495" spans="1:7">
      <c r="A12495" s="65"/>
      <c r="B12495" s="65"/>
      <c r="C12495" s="65"/>
      <c r="D12495" s="65"/>
      <c r="E12495" s="65"/>
      <c r="F12495" s="65"/>
      <c r="G12495" s="145"/>
    </row>
    <row r="12496" spans="1:7">
      <c r="A12496" s="65"/>
      <c r="B12496" s="65"/>
      <c r="C12496" s="65"/>
      <c r="D12496" s="65"/>
      <c r="E12496" s="65"/>
      <c r="F12496" s="65"/>
      <c r="G12496" s="145"/>
    </row>
    <row r="12497" spans="1:7">
      <c r="A12497" s="65"/>
      <c r="B12497" s="65"/>
      <c r="C12497" s="65"/>
      <c r="D12497" s="65"/>
      <c r="E12497" s="65"/>
      <c r="F12497" s="65"/>
      <c r="G12497" s="145"/>
    </row>
    <row r="12498" spans="1:7">
      <c r="A12498" s="65"/>
      <c r="B12498" s="65"/>
      <c r="C12498" s="65"/>
      <c r="D12498" s="65"/>
      <c r="E12498" s="65"/>
      <c r="F12498" s="65"/>
      <c r="G12498" s="145"/>
    </row>
    <row r="12499" spans="1:7">
      <c r="A12499" s="65"/>
      <c r="B12499" s="65"/>
      <c r="C12499" s="65"/>
      <c r="D12499" s="65"/>
      <c r="E12499" s="65"/>
      <c r="F12499" s="65"/>
      <c r="G12499" s="145"/>
    </row>
    <row r="12500" spans="1:7">
      <c r="A12500" s="65"/>
      <c r="B12500" s="65"/>
      <c r="C12500" s="65"/>
      <c r="D12500" s="65"/>
      <c r="E12500" s="65"/>
      <c r="F12500" s="65"/>
      <c r="G12500" s="145"/>
    </row>
    <row r="12501" spans="1:7">
      <c r="A12501" s="65"/>
      <c r="B12501" s="65"/>
      <c r="C12501" s="65"/>
      <c r="D12501" s="65"/>
      <c r="E12501" s="65"/>
      <c r="F12501" s="65"/>
      <c r="G12501" s="145"/>
    </row>
    <row r="12502" spans="1:7">
      <c r="A12502" s="65"/>
      <c r="B12502" s="65"/>
      <c r="C12502" s="65"/>
      <c r="D12502" s="65"/>
      <c r="E12502" s="65"/>
      <c r="F12502" s="65"/>
      <c r="G12502" s="145"/>
    </row>
    <row r="12503" spans="1:7">
      <c r="A12503" s="65"/>
      <c r="B12503" s="65"/>
      <c r="C12503" s="65"/>
      <c r="D12503" s="65"/>
      <c r="E12503" s="65"/>
      <c r="F12503" s="65"/>
      <c r="G12503" s="145"/>
    </row>
    <row r="12504" spans="1:7">
      <c r="A12504" s="65"/>
      <c r="B12504" s="65"/>
      <c r="C12504" s="65"/>
      <c r="D12504" s="65"/>
      <c r="E12504" s="65"/>
      <c r="F12504" s="65"/>
      <c r="G12504" s="145"/>
    </row>
    <row r="12505" spans="1:7">
      <c r="A12505" s="65"/>
      <c r="B12505" s="65"/>
      <c r="C12505" s="65"/>
      <c r="D12505" s="65"/>
      <c r="E12505" s="65"/>
      <c r="F12505" s="65"/>
      <c r="G12505" s="145"/>
    </row>
    <row r="12506" spans="1:7">
      <c r="A12506" s="65"/>
      <c r="B12506" s="65"/>
      <c r="C12506" s="65"/>
      <c r="D12506" s="65"/>
      <c r="E12506" s="65"/>
      <c r="F12506" s="65"/>
      <c r="G12506" s="145"/>
    </row>
    <row r="12507" spans="1:7">
      <c r="A12507" s="65"/>
      <c r="B12507" s="65"/>
      <c r="C12507" s="65"/>
      <c r="D12507" s="65"/>
      <c r="E12507" s="65"/>
      <c r="F12507" s="65"/>
      <c r="G12507" s="145"/>
    </row>
    <row r="12508" spans="1:7">
      <c r="A12508" s="65"/>
      <c r="B12508" s="65"/>
      <c r="C12508" s="65"/>
      <c r="D12508" s="65"/>
      <c r="E12508" s="65"/>
      <c r="F12508" s="65"/>
      <c r="G12508" s="145"/>
    </row>
    <row r="12509" spans="1:7">
      <c r="A12509" s="65"/>
      <c r="B12509" s="65"/>
      <c r="C12509" s="65"/>
      <c r="D12509" s="65"/>
      <c r="E12509" s="65"/>
      <c r="F12509" s="65"/>
      <c r="G12509" s="145"/>
    </row>
    <row r="12510" spans="1:7">
      <c r="A12510" s="65"/>
      <c r="B12510" s="65"/>
      <c r="C12510" s="65"/>
      <c r="D12510" s="65"/>
      <c r="E12510" s="65"/>
      <c r="F12510" s="65"/>
      <c r="G12510" s="145"/>
    </row>
    <row r="12511" spans="1:7">
      <c r="A12511" s="65"/>
      <c r="B12511" s="65"/>
      <c r="C12511" s="65"/>
      <c r="D12511" s="65"/>
      <c r="E12511" s="65"/>
      <c r="F12511" s="65"/>
      <c r="G12511" s="145"/>
    </row>
    <row r="12512" spans="1:7">
      <c r="A12512" s="65"/>
      <c r="B12512" s="65"/>
      <c r="C12512" s="65"/>
      <c r="D12512" s="65"/>
      <c r="E12512" s="65"/>
      <c r="F12512" s="65"/>
      <c r="G12512" s="145"/>
    </row>
    <row r="12513" spans="1:7">
      <c r="A12513" s="65"/>
      <c r="B12513" s="65"/>
      <c r="C12513" s="65"/>
      <c r="D12513" s="65"/>
      <c r="E12513" s="65"/>
      <c r="F12513" s="65"/>
      <c r="G12513" s="145"/>
    </row>
    <row r="12514" spans="1:7">
      <c r="A12514" s="65"/>
      <c r="B12514" s="65"/>
      <c r="C12514" s="65"/>
      <c r="D12514" s="65"/>
      <c r="E12514" s="65"/>
      <c r="F12514" s="65"/>
      <c r="G12514" s="145"/>
    </row>
    <row r="12515" spans="1:7">
      <c r="A12515" s="65"/>
      <c r="B12515" s="65"/>
      <c r="C12515" s="65"/>
      <c r="D12515" s="65"/>
      <c r="E12515" s="65"/>
      <c r="F12515" s="65"/>
      <c r="G12515" s="145"/>
    </row>
    <row r="12516" spans="1:7">
      <c r="A12516" s="65"/>
      <c r="B12516" s="65"/>
      <c r="C12516" s="65"/>
      <c r="D12516" s="65"/>
      <c r="E12516" s="65"/>
      <c r="F12516" s="65"/>
      <c r="G12516" s="145"/>
    </row>
    <row r="12517" spans="1:7">
      <c r="A12517" s="65"/>
      <c r="B12517" s="65"/>
      <c r="C12517" s="65"/>
      <c r="D12517" s="65"/>
      <c r="E12517" s="65"/>
      <c r="F12517" s="65"/>
      <c r="G12517" s="145"/>
    </row>
    <row r="12518" spans="1:7">
      <c r="A12518" s="65"/>
      <c r="B12518" s="65"/>
      <c r="C12518" s="65"/>
      <c r="D12518" s="65"/>
      <c r="E12518" s="65"/>
      <c r="F12518" s="65"/>
      <c r="G12518" s="145"/>
    </row>
    <row r="12519" spans="1:7">
      <c r="A12519" s="65"/>
      <c r="B12519" s="65"/>
      <c r="C12519" s="65"/>
      <c r="D12519" s="65"/>
      <c r="E12519" s="65"/>
      <c r="F12519" s="65"/>
      <c r="G12519" s="145"/>
    </row>
    <row r="12520" spans="1:7">
      <c r="A12520" s="65"/>
      <c r="B12520" s="65"/>
      <c r="C12520" s="65"/>
      <c r="D12520" s="65"/>
      <c r="E12520" s="65"/>
      <c r="F12520" s="65"/>
      <c r="G12520" s="145"/>
    </row>
    <row r="12521" spans="1:7">
      <c r="A12521" s="65"/>
      <c r="B12521" s="65"/>
      <c r="C12521" s="65"/>
      <c r="D12521" s="65"/>
      <c r="E12521" s="65"/>
      <c r="F12521" s="65"/>
      <c r="G12521" s="145"/>
    </row>
    <row r="12522" spans="1:7">
      <c r="A12522" s="65"/>
      <c r="B12522" s="65"/>
      <c r="C12522" s="65"/>
      <c r="D12522" s="65"/>
      <c r="E12522" s="65"/>
      <c r="F12522" s="65"/>
      <c r="G12522" s="145"/>
    </row>
    <row r="12523" spans="1:7">
      <c r="A12523" s="65"/>
      <c r="B12523" s="65"/>
      <c r="C12523" s="65"/>
      <c r="D12523" s="65"/>
      <c r="E12523" s="65"/>
      <c r="F12523" s="65"/>
      <c r="G12523" s="145"/>
    </row>
    <row r="12524" spans="1:7">
      <c r="A12524" s="65"/>
      <c r="B12524" s="65"/>
      <c r="C12524" s="65"/>
      <c r="D12524" s="65"/>
      <c r="E12524" s="65"/>
      <c r="F12524" s="65"/>
      <c r="G12524" s="145"/>
    </row>
    <row r="12525" spans="1:7">
      <c r="A12525" s="65"/>
      <c r="B12525" s="65"/>
      <c r="C12525" s="65"/>
      <c r="D12525" s="65"/>
      <c r="E12525" s="65"/>
      <c r="F12525" s="65"/>
      <c r="G12525" s="145"/>
    </row>
    <row r="12526" spans="1:7">
      <c r="A12526" s="65"/>
      <c r="B12526" s="65"/>
      <c r="C12526" s="65"/>
      <c r="D12526" s="65"/>
      <c r="E12526" s="65"/>
      <c r="F12526" s="65"/>
      <c r="G12526" s="145"/>
    </row>
    <row r="12527" spans="1:7">
      <c r="A12527" s="65"/>
      <c r="B12527" s="65"/>
      <c r="C12527" s="65"/>
      <c r="D12527" s="65"/>
      <c r="E12527" s="65"/>
      <c r="F12527" s="65"/>
      <c r="G12527" s="145"/>
    </row>
    <row r="12528" spans="1:7">
      <c r="A12528" s="65"/>
      <c r="B12528" s="65"/>
      <c r="C12528" s="65"/>
      <c r="D12528" s="65"/>
      <c r="E12528" s="65"/>
      <c r="F12528" s="65"/>
      <c r="G12528" s="145"/>
    </row>
    <row r="12529" spans="1:7">
      <c r="A12529" s="65"/>
      <c r="B12529" s="65"/>
      <c r="C12529" s="65"/>
      <c r="D12529" s="65"/>
      <c r="E12529" s="65"/>
      <c r="F12529" s="65"/>
      <c r="G12529" s="145"/>
    </row>
    <row r="12530" spans="1:7">
      <c r="A12530" s="65"/>
      <c r="B12530" s="65"/>
      <c r="C12530" s="65"/>
      <c r="D12530" s="65"/>
      <c r="E12530" s="65"/>
      <c r="F12530" s="65"/>
      <c r="G12530" s="145"/>
    </row>
    <row r="12531" spans="1:7">
      <c r="A12531" s="65"/>
      <c r="B12531" s="65"/>
      <c r="C12531" s="65"/>
      <c r="D12531" s="65"/>
      <c r="E12531" s="65"/>
      <c r="F12531" s="65"/>
      <c r="G12531" s="145"/>
    </row>
    <row r="12532" spans="1:7">
      <c r="A12532" s="65"/>
      <c r="B12532" s="65"/>
      <c r="C12532" s="65"/>
      <c r="D12532" s="65"/>
      <c r="E12532" s="65"/>
      <c r="F12532" s="65"/>
      <c r="G12532" s="145"/>
    </row>
    <row r="12533" spans="1:7">
      <c r="A12533" s="65"/>
      <c r="B12533" s="65"/>
      <c r="C12533" s="65"/>
      <c r="D12533" s="65"/>
      <c r="E12533" s="65"/>
      <c r="F12533" s="65"/>
      <c r="G12533" s="145"/>
    </row>
    <row r="12534" spans="1:7">
      <c r="A12534" s="65"/>
      <c r="B12534" s="65"/>
      <c r="C12534" s="65"/>
      <c r="D12534" s="65"/>
      <c r="E12534" s="65"/>
      <c r="F12534" s="65"/>
      <c r="G12534" s="145"/>
    </row>
    <row r="12535" spans="1:7">
      <c r="A12535" s="65"/>
      <c r="B12535" s="65"/>
      <c r="C12535" s="65"/>
      <c r="D12535" s="65"/>
      <c r="E12535" s="65"/>
      <c r="F12535" s="65"/>
      <c r="G12535" s="145"/>
    </row>
    <row r="12536" spans="1:7">
      <c r="A12536" s="65"/>
      <c r="B12536" s="65"/>
      <c r="C12536" s="65"/>
      <c r="D12536" s="65"/>
      <c r="E12536" s="65"/>
      <c r="F12536" s="65"/>
      <c r="G12536" s="145"/>
    </row>
    <row r="12537" spans="1:7">
      <c r="A12537" s="65"/>
      <c r="B12537" s="65"/>
      <c r="C12537" s="65"/>
      <c r="D12537" s="65"/>
      <c r="E12537" s="65"/>
      <c r="F12537" s="65"/>
      <c r="G12537" s="145"/>
    </row>
    <row r="12538" spans="1:7">
      <c r="A12538" s="65"/>
      <c r="B12538" s="65"/>
      <c r="C12538" s="65"/>
      <c r="D12538" s="65"/>
      <c r="E12538" s="65"/>
      <c r="F12538" s="65"/>
      <c r="G12538" s="145"/>
    </row>
    <row r="12539" spans="1:7">
      <c r="A12539" s="65"/>
      <c r="B12539" s="65"/>
      <c r="C12539" s="65"/>
      <c r="D12539" s="65"/>
      <c r="E12539" s="65"/>
      <c r="F12539" s="65"/>
      <c r="G12539" s="145"/>
    </row>
    <row r="12540" spans="1:7">
      <c r="A12540" s="65"/>
      <c r="B12540" s="65"/>
      <c r="C12540" s="65"/>
      <c r="D12540" s="65"/>
      <c r="E12540" s="65"/>
      <c r="F12540" s="65"/>
      <c r="G12540" s="145"/>
    </row>
    <row r="12541" spans="1:7">
      <c r="A12541" s="65"/>
      <c r="B12541" s="65"/>
      <c r="C12541" s="65"/>
      <c r="D12541" s="65"/>
      <c r="E12541" s="65"/>
      <c r="F12541" s="65"/>
      <c r="G12541" s="145"/>
    </row>
    <row r="12542" spans="1:7">
      <c r="A12542" s="65"/>
      <c r="B12542" s="65"/>
      <c r="C12542" s="65"/>
      <c r="D12542" s="65"/>
      <c r="E12542" s="65"/>
      <c r="F12542" s="65"/>
      <c r="G12542" s="145"/>
    </row>
    <row r="12543" spans="1:7">
      <c r="A12543" s="65"/>
      <c r="B12543" s="65"/>
      <c r="C12543" s="65"/>
      <c r="D12543" s="65"/>
      <c r="E12543" s="65"/>
      <c r="F12543" s="65"/>
      <c r="G12543" s="145"/>
    </row>
    <row r="12544" spans="1:7">
      <c r="A12544" s="65"/>
      <c r="B12544" s="65"/>
      <c r="C12544" s="65"/>
      <c r="D12544" s="65"/>
      <c r="E12544" s="65"/>
      <c r="F12544" s="65"/>
      <c r="G12544" s="145"/>
    </row>
    <row r="12545" spans="1:7">
      <c r="A12545" s="65"/>
      <c r="B12545" s="65"/>
      <c r="C12545" s="65"/>
      <c r="D12545" s="65"/>
      <c r="E12545" s="65"/>
      <c r="F12545" s="65"/>
      <c r="G12545" s="145"/>
    </row>
    <row r="12546" spans="1:7">
      <c r="A12546" s="65"/>
      <c r="B12546" s="65"/>
      <c r="C12546" s="65"/>
      <c r="D12546" s="65"/>
      <c r="E12546" s="65"/>
      <c r="F12546" s="65"/>
      <c r="G12546" s="145"/>
    </row>
    <row r="12547" spans="1:7">
      <c r="A12547" s="65"/>
      <c r="B12547" s="65"/>
      <c r="C12547" s="65"/>
      <c r="D12547" s="65"/>
      <c r="E12547" s="65"/>
      <c r="F12547" s="65"/>
      <c r="G12547" s="145"/>
    </row>
    <row r="12548" spans="1:7">
      <c r="A12548" s="65"/>
      <c r="B12548" s="65"/>
      <c r="C12548" s="65"/>
      <c r="D12548" s="65"/>
      <c r="E12548" s="65"/>
      <c r="F12548" s="65"/>
      <c r="G12548" s="145"/>
    </row>
    <row r="12549" spans="1:7">
      <c r="A12549" s="65"/>
      <c r="B12549" s="65"/>
      <c r="C12549" s="65"/>
      <c r="D12549" s="65"/>
      <c r="E12549" s="65"/>
      <c r="F12549" s="65"/>
      <c r="G12549" s="145"/>
    </row>
    <row r="12550" spans="1:7">
      <c r="A12550" s="65"/>
      <c r="B12550" s="65"/>
      <c r="C12550" s="65"/>
      <c r="D12550" s="65"/>
      <c r="E12550" s="65"/>
      <c r="F12550" s="65"/>
      <c r="G12550" s="145"/>
    </row>
    <row r="12551" spans="1:7">
      <c r="A12551" s="65"/>
      <c r="B12551" s="65"/>
      <c r="C12551" s="65"/>
      <c r="D12551" s="65"/>
      <c r="E12551" s="65"/>
      <c r="F12551" s="65"/>
      <c r="G12551" s="145"/>
    </row>
    <row r="12552" spans="1:7">
      <c r="A12552" s="65"/>
      <c r="B12552" s="65"/>
      <c r="C12552" s="65"/>
      <c r="D12552" s="65"/>
      <c r="E12552" s="65"/>
      <c r="F12552" s="65"/>
      <c r="G12552" s="145"/>
    </row>
    <row r="12553" spans="1:7">
      <c r="A12553" s="65"/>
      <c r="B12553" s="65"/>
      <c r="C12553" s="65"/>
      <c r="D12553" s="65"/>
      <c r="E12553" s="65"/>
      <c r="F12553" s="65"/>
      <c r="G12553" s="145"/>
    </row>
    <row r="12554" spans="1:7">
      <c r="A12554" s="65"/>
      <c r="B12554" s="65"/>
      <c r="C12554" s="65"/>
      <c r="D12554" s="65"/>
      <c r="E12554" s="65"/>
      <c r="F12554" s="65"/>
      <c r="G12554" s="145"/>
    </row>
    <row r="12555" spans="1:7">
      <c r="A12555" s="65"/>
      <c r="B12555" s="65"/>
      <c r="C12555" s="65"/>
      <c r="D12555" s="65"/>
      <c r="E12555" s="65"/>
      <c r="F12555" s="65"/>
      <c r="G12555" s="145"/>
    </row>
    <row r="12556" spans="1:7">
      <c r="A12556" s="65"/>
      <c r="B12556" s="65"/>
      <c r="C12556" s="65"/>
      <c r="D12556" s="65"/>
      <c r="E12556" s="65"/>
      <c r="F12556" s="65"/>
      <c r="G12556" s="145"/>
    </row>
    <row r="12557" spans="1:7">
      <c r="A12557" s="65"/>
      <c r="B12557" s="65"/>
      <c r="C12557" s="65"/>
      <c r="D12557" s="65"/>
      <c r="E12557" s="65"/>
      <c r="F12557" s="65"/>
      <c r="G12557" s="145"/>
    </row>
    <row r="12558" spans="1:7">
      <c r="A12558" s="65"/>
      <c r="B12558" s="65"/>
      <c r="C12558" s="65"/>
      <c r="D12558" s="65"/>
      <c r="E12558" s="65"/>
      <c r="F12558" s="65"/>
      <c r="G12558" s="145"/>
    </row>
    <row r="12559" spans="1:7">
      <c r="A12559" s="65"/>
      <c r="B12559" s="65"/>
      <c r="C12559" s="65"/>
      <c r="D12559" s="65"/>
      <c r="E12559" s="65"/>
      <c r="F12559" s="65"/>
      <c r="G12559" s="145"/>
    </row>
    <row r="12560" spans="1:7">
      <c r="A12560" s="65"/>
      <c r="B12560" s="65"/>
      <c r="C12560" s="65"/>
      <c r="D12560" s="65"/>
      <c r="E12560" s="65"/>
      <c r="F12560" s="65"/>
      <c r="G12560" s="145"/>
    </row>
    <row r="12561" spans="1:7">
      <c r="A12561" s="65"/>
      <c r="B12561" s="65"/>
      <c r="C12561" s="65"/>
      <c r="D12561" s="65"/>
      <c r="E12561" s="65"/>
      <c r="F12561" s="65"/>
      <c r="G12561" s="145"/>
    </row>
    <row r="12562" spans="1:7">
      <c r="A12562" s="65"/>
      <c r="B12562" s="65"/>
      <c r="C12562" s="65"/>
      <c r="D12562" s="65"/>
      <c r="E12562" s="65"/>
      <c r="F12562" s="65"/>
      <c r="G12562" s="145"/>
    </row>
    <row r="12563" spans="1:7">
      <c r="A12563" s="65"/>
      <c r="B12563" s="65"/>
      <c r="C12563" s="65"/>
      <c r="D12563" s="65"/>
      <c r="E12563" s="65"/>
      <c r="F12563" s="65"/>
      <c r="G12563" s="145"/>
    </row>
    <row r="12564" spans="1:7">
      <c r="A12564" s="65"/>
      <c r="B12564" s="65"/>
      <c r="C12564" s="65"/>
      <c r="D12564" s="65"/>
      <c r="E12564" s="65"/>
      <c r="F12564" s="65"/>
      <c r="G12564" s="145"/>
    </row>
    <row r="12565" spans="1:7">
      <c r="A12565" s="65"/>
      <c r="B12565" s="65"/>
      <c r="C12565" s="65"/>
      <c r="D12565" s="65"/>
      <c r="E12565" s="65"/>
      <c r="F12565" s="65"/>
      <c r="G12565" s="145"/>
    </row>
    <row r="12566" spans="1:7">
      <c r="A12566" s="65"/>
      <c r="B12566" s="65"/>
      <c r="C12566" s="65"/>
      <c r="D12566" s="65"/>
      <c r="E12566" s="65"/>
      <c r="F12566" s="65"/>
      <c r="G12566" s="145"/>
    </row>
    <row r="12567" spans="1:7">
      <c r="A12567" s="65"/>
      <c r="B12567" s="65"/>
      <c r="C12567" s="65"/>
      <c r="D12567" s="65"/>
      <c r="E12567" s="65"/>
      <c r="F12567" s="65"/>
      <c r="G12567" s="145"/>
    </row>
    <row r="12568" spans="1:7">
      <c r="A12568" s="65"/>
      <c r="B12568" s="65"/>
      <c r="C12568" s="65"/>
      <c r="D12568" s="65"/>
      <c r="E12568" s="65"/>
      <c r="F12568" s="65"/>
      <c r="G12568" s="145"/>
    </row>
    <row r="12569" spans="1:7">
      <c r="A12569" s="65"/>
      <c r="B12569" s="65"/>
      <c r="C12569" s="65"/>
      <c r="D12569" s="65"/>
      <c r="E12569" s="65"/>
      <c r="F12569" s="65"/>
      <c r="G12569" s="145"/>
    </row>
    <row r="12570" spans="1:7">
      <c r="A12570" s="65"/>
      <c r="B12570" s="65"/>
      <c r="C12570" s="65"/>
      <c r="D12570" s="65"/>
      <c r="E12570" s="65"/>
      <c r="F12570" s="65"/>
      <c r="G12570" s="145"/>
    </row>
    <row r="12571" spans="1:7">
      <c r="A12571" s="65"/>
      <c r="B12571" s="65"/>
      <c r="C12571" s="65"/>
      <c r="D12571" s="65"/>
      <c r="E12571" s="65"/>
      <c r="F12571" s="65"/>
      <c r="G12571" s="145"/>
    </row>
    <row r="12572" spans="1:7">
      <c r="A12572" s="65"/>
      <c r="B12572" s="65"/>
      <c r="C12572" s="65"/>
      <c r="D12572" s="65"/>
      <c r="E12572" s="65"/>
      <c r="F12572" s="65"/>
      <c r="G12572" s="145"/>
    </row>
    <row r="12573" spans="1:7">
      <c r="A12573" s="65"/>
      <c r="B12573" s="65"/>
      <c r="C12573" s="65"/>
      <c r="D12573" s="65"/>
      <c r="E12573" s="65"/>
      <c r="F12573" s="65"/>
      <c r="G12573" s="145"/>
    </row>
    <row r="12574" spans="1:7">
      <c r="A12574" s="65"/>
      <c r="B12574" s="65"/>
      <c r="C12574" s="65"/>
      <c r="D12574" s="65"/>
      <c r="E12574" s="65"/>
      <c r="F12574" s="65"/>
      <c r="G12574" s="145"/>
    </row>
    <row r="12575" spans="1:7">
      <c r="A12575" s="65"/>
      <c r="B12575" s="65"/>
      <c r="C12575" s="65"/>
      <c r="D12575" s="65"/>
      <c r="E12575" s="65"/>
      <c r="F12575" s="65"/>
      <c r="G12575" s="145"/>
    </row>
    <row r="12576" spans="1:7">
      <c r="A12576" s="65"/>
      <c r="B12576" s="65"/>
      <c r="C12576" s="65"/>
      <c r="D12576" s="65"/>
      <c r="E12576" s="65"/>
      <c r="F12576" s="65"/>
      <c r="G12576" s="145"/>
    </row>
    <row r="12577" spans="1:7">
      <c r="A12577" s="65"/>
      <c r="B12577" s="65"/>
      <c r="C12577" s="65"/>
      <c r="D12577" s="65"/>
      <c r="E12577" s="65"/>
      <c r="F12577" s="65"/>
      <c r="G12577" s="145"/>
    </row>
    <row r="12578" spans="1:7">
      <c r="A12578" s="65"/>
      <c r="B12578" s="65"/>
      <c r="C12578" s="65"/>
      <c r="D12578" s="65"/>
      <c r="E12578" s="65"/>
      <c r="F12578" s="65"/>
      <c r="G12578" s="145"/>
    </row>
    <row r="12579" spans="1:7">
      <c r="A12579" s="65"/>
      <c r="B12579" s="65"/>
      <c r="C12579" s="65"/>
      <c r="D12579" s="65"/>
      <c r="E12579" s="65"/>
      <c r="F12579" s="65"/>
      <c r="G12579" s="145"/>
    </row>
    <row r="12580" spans="1:7">
      <c r="A12580" s="65"/>
      <c r="B12580" s="65"/>
      <c r="C12580" s="65"/>
      <c r="D12580" s="65"/>
      <c r="E12580" s="65"/>
      <c r="F12580" s="65"/>
      <c r="G12580" s="145"/>
    </row>
    <row r="12581" spans="1:7">
      <c r="A12581" s="65"/>
      <c r="B12581" s="65"/>
      <c r="C12581" s="65"/>
      <c r="D12581" s="65"/>
      <c r="E12581" s="65"/>
      <c r="F12581" s="65"/>
      <c r="G12581" s="145"/>
    </row>
    <row r="12582" spans="1:7">
      <c r="A12582" s="65"/>
      <c r="B12582" s="65"/>
      <c r="C12582" s="65"/>
      <c r="D12582" s="65"/>
      <c r="E12582" s="65"/>
      <c r="F12582" s="65"/>
      <c r="G12582" s="145"/>
    </row>
    <row r="12583" spans="1:7">
      <c r="A12583" s="65"/>
      <c r="B12583" s="65"/>
      <c r="C12583" s="65"/>
      <c r="D12583" s="65"/>
      <c r="E12583" s="65"/>
      <c r="F12583" s="65"/>
      <c r="G12583" s="145"/>
    </row>
    <row r="12584" spans="1:7">
      <c r="A12584" s="65"/>
      <c r="B12584" s="65"/>
      <c r="C12584" s="65"/>
      <c r="D12584" s="65"/>
      <c r="E12584" s="65"/>
      <c r="F12584" s="65"/>
      <c r="G12584" s="145"/>
    </row>
    <row r="12585" spans="1:7">
      <c r="A12585" s="65"/>
      <c r="B12585" s="65"/>
      <c r="C12585" s="65"/>
      <c r="D12585" s="65"/>
      <c r="E12585" s="65"/>
      <c r="F12585" s="65"/>
      <c r="G12585" s="145"/>
    </row>
    <row r="12586" spans="1:7">
      <c r="A12586" s="65"/>
      <c r="B12586" s="65"/>
      <c r="C12586" s="65"/>
      <c r="D12586" s="65"/>
      <c r="E12586" s="65"/>
      <c r="F12586" s="65"/>
      <c r="G12586" s="145"/>
    </row>
    <row r="12587" spans="1:7">
      <c r="A12587" s="65"/>
      <c r="B12587" s="65"/>
      <c r="C12587" s="65"/>
      <c r="D12587" s="65"/>
      <c r="E12587" s="65"/>
      <c r="F12587" s="65"/>
      <c r="G12587" s="145"/>
    </row>
    <row r="12588" spans="1:7">
      <c r="A12588" s="65"/>
      <c r="B12588" s="65"/>
      <c r="C12588" s="65"/>
      <c r="D12588" s="65"/>
      <c r="E12588" s="65"/>
      <c r="F12588" s="65"/>
      <c r="G12588" s="145"/>
    </row>
    <row r="12589" spans="1:7">
      <c r="A12589" s="65"/>
      <c r="B12589" s="65"/>
      <c r="C12589" s="65"/>
      <c r="D12589" s="65"/>
      <c r="E12589" s="65"/>
      <c r="F12589" s="65"/>
      <c r="G12589" s="145"/>
    </row>
    <row r="12590" spans="1:7">
      <c r="A12590" s="65"/>
      <c r="B12590" s="65"/>
      <c r="C12590" s="65"/>
      <c r="D12590" s="65"/>
      <c r="E12590" s="65"/>
      <c r="F12590" s="65"/>
      <c r="G12590" s="145"/>
    </row>
    <row r="12591" spans="1:7">
      <c r="A12591" s="65"/>
      <c r="B12591" s="65"/>
      <c r="C12591" s="65"/>
      <c r="D12591" s="65"/>
      <c r="E12591" s="65"/>
      <c r="F12591" s="65"/>
      <c r="G12591" s="145"/>
    </row>
    <row r="12592" spans="1:7">
      <c r="A12592" s="65"/>
      <c r="B12592" s="65"/>
      <c r="C12592" s="65"/>
      <c r="D12592" s="65"/>
      <c r="E12592" s="65"/>
      <c r="F12592" s="65"/>
      <c r="G12592" s="145"/>
    </row>
    <row r="12593" spans="1:7">
      <c r="A12593" s="65"/>
      <c r="B12593" s="65"/>
      <c r="C12593" s="65"/>
      <c r="D12593" s="65"/>
      <c r="E12593" s="65"/>
      <c r="F12593" s="65"/>
      <c r="G12593" s="145"/>
    </row>
    <row r="12594" spans="1:7">
      <c r="A12594" s="65"/>
      <c r="B12594" s="65"/>
      <c r="C12594" s="65"/>
      <c r="D12594" s="65"/>
      <c r="E12594" s="65"/>
      <c r="F12594" s="65"/>
      <c r="G12594" s="145"/>
    </row>
    <row r="12595" spans="1:7">
      <c r="A12595" s="65"/>
      <c r="B12595" s="65"/>
      <c r="C12595" s="65"/>
      <c r="D12595" s="65"/>
      <c r="E12595" s="65"/>
      <c r="F12595" s="65"/>
      <c r="G12595" s="145"/>
    </row>
    <row r="12596" spans="1:7">
      <c r="A12596" s="65"/>
      <c r="B12596" s="65"/>
      <c r="C12596" s="65"/>
      <c r="D12596" s="65"/>
      <c r="E12596" s="65"/>
      <c r="F12596" s="65"/>
      <c r="G12596" s="145"/>
    </row>
    <row r="12597" spans="1:7">
      <c r="A12597" s="65"/>
      <c r="B12597" s="65"/>
      <c r="C12597" s="65"/>
      <c r="D12597" s="65"/>
      <c r="E12597" s="65"/>
      <c r="F12597" s="65"/>
      <c r="G12597" s="145"/>
    </row>
    <row r="12598" spans="1:7">
      <c r="A12598" s="65"/>
      <c r="B12598" s="65"/>
      <c r="C12598" s="65"/>
      <c r="D12598" s="65"/>
      <c r="E12598" s="65"/>
      <c r="F12598" s="65"/>
      <c r="G12598" s="145"/>
    </row>
    <row r="12599" spans="1:7">
      <c r="A12599" s="65"/>
      <c r="B12599" s="65"/>
      <c r="C12599" s="65"/>
      <c r="D12599" s="65"/>
      <c r="E12599" s="65"/>
      <c r="F12599" s="65"/>
      <c r="G12599" s="145"/>
    </row>
    <row r="12600" spans="1:7">
      <c r="A12600" s="65"/>
      <c r="B12600" s="65"/>
      <c r="C12600" s="65"/>
      <c r="D12600" s="65"/>
      <c r="E12600" s="65"/>
      <c r="F12600" s="65"/>
      <c r="G12600" s="145"/>
    </row>
    <row r="12601" spans="1:7">
      <c r="A12601" s="65"/>
      <c r="B12601" s="65"/>
      <c r="C12601" s="65"/>
      <c r="D12601" s="65"/>
      <c r="E12601" s="65"/>
      <c r="F12601" s="65"/>
      <c r="G12601" s="145"/>
    </row>
    <row r="12602" spans="1:7">
      <c r="A12602" s="65"/>
      <c r="B12602" s="65"/>
      <c r="C12602" s="65"/>
      <c r="D12602" s="65"/>
      <c r="E12602" s="65"/>
      <c r="F12602" s="65"/>
      <c r="G12602" s="145"/>
    </row>
    <row r="12603" spans="1:7">
      <c r="A12603" s="65"/>
      <c r="B12603" s="65"/>
      <c r="C12603" s="65"/>
      <c r="D12603" s="65"/>
      <c r="E12603" s="65"/>
      <c r="F12603" s="65"/>
      <c r="G12603" s="145"/>
    </row>
    <row r="12604" spans="1:7">
      <c r="A12604" s="65"/>
      <c r="B12604" s="65"/>
      <c r="C12604" s="65"/>
      <c r="D12604" s="65"/>
      <c r="E12604" s="65"/>
      <c r="F12604" s="65"/>
      <c r="G12604" s="145"/>
    </row>
    <row r="12605" spans="1:7">
      <c r="A12605" s="65"/>
      <c r="B12605" s="65"/>
      <c r="C12605" s="65"/>
      <c r="D12605" s="65"/>
      <c r="E12605" s="65"/>
      <c r="F12605" s="65"/>
      <c r="G12605" s="145"/>
    </row>
    <row r="12606" spans="1:7">
      <c r="A12606" s="65"/>
      <c r="B12606" s="65"/>
      <c r="C12606" s="65"/>
      <c r="D12606" s="65"/>
      <c r="E12606" s="65"/>
      <c r="F12606" s="65"/>
      <c r="G12606" s="145"/>
    </row>
    <row r="12607" spans="1:7">
      <c r="A12607" s="65"/>
      <c r="B12607" s="65"/>
      <c r="C12607" s="65"/>
      <c r="D12607" s="65"/>
      <c r="E12607" s="65"/>
      <c r="F12607" s="65"/>
      <c r="G12607" s="145"/>
    </row>
    <row r="12608" spans="1:7">
      <c r="A12608" s="65"/>
      <c r="B12608" s="65"/>
      <c r="C12608" s="65"/>
      <c r="D12608" s="65"/>
      <c r="E12608" s="65"/>
      <c r="F12608" s="65"/>
      <c r="G12608" s="145"/>
    </row>
    <row r="12609" spans="1:7">
      <c r="A12609" s="65"/>
      <c r="B12609" s="65"/>
      <c r="C12609" s="65"/>
      <c r="D12609" s="65"/>
      <c r="E12609" s="65"/>
      <c r="F12609" s="65"/>
      <c r="G12609" s="145"/>
    </row>
    <row r="12610" spans="1:7">
      <c r="A12610" s="65"/>
      <c r="B12610" s="65"/>
      <c r="C12610" s="65"/>
      <c r="D12610" s="65"/>
      <c r="E12610" s="65"/>
      <c r="F12610" s="65"/>
      <c r="G12610" s="145"/>
    </row>
    <row r="12611" spans="1:7">
      <c r="A12611" s="65"/>
      <c r="B12611" s="65"/>
      <c r="C12611" s="65"/>
      <c r="D12611" s="65"/>
      <c r="E12611" s="65"/>
      <c r="F12611" s="65"/>
      <c r="G12611" s="145"/>
    </row>
    <row r="12612" spans="1:7">
      <c r="A12612" s="65"/>
      <c r="B12612" s="65"/>
      <c r="C12612" s="65"/>
      <c r="D12612" s="65"/>
      <c r="E12612" s="65"/>
      <c r="F12612" s="65"/>
      <c r="G12612" s="145"/>
    </row>
    <row r="12613" spans="1:7">
      <c r="A12613" s="65"/>
      <c r="B12613" s="65"/>
      <c r="C12613" s="65"/>
      <c r="D12613" s="65"/>
      <c r="E12613" s="65"/>
      <c r="F12613" s="65"/>
      <c r="G12613" s="145"/>
    </row>
    <row r="12614" spans="1:7">
      <c r="A12614" s="65"/>
      <c r="B12614" s="65"/>
      <c r="C12614" s="65"/>
      <c r="D12614" s="65"/>
      <c r="E12614" s="65"/>
      <c r="F12614" s="65"/>
      <c r="G12614" s="145"/>
    </row>
    <row r="12615" spans="1:7">
      <c r="A12615" s="65"/>
      <c r="B12615" s="65"/>
      <c r="C12615" s="65"/>
      <c r="D12615" s="65"/>
      <c r="E12615" s="65"/>
      <c r="F12615" s="65"/>
      <c r="G12615" s="145"/>
    </row>
    <row r="12616" spans="1:7">
      <c r="A12616" s="65"/>
      <c r="B12616" s="65"/>
      <c r="C12616" s="65"/>
      <c r="D12616" s="65"/>
      <c r="E12616" s="65"/>
      <c r="F12616" s="65"/>
      <c r="G12616" s="145"/>
    </row>
    <row r="12617" spans="1:7">
      <c r="A12617" s="65"/>
      <c r="B12617" s="65"/>
      <c r="C12617" s="65"/>
      <c r="D12617" s="65"/>
      <c r="E12617" s="65"/>
      <c r="F12617" s="65"/>
      <c r="G12617" s="145"/>
    </row>
    <row r="12618" spans="1:7">
      <c r="A12618" s="65"/>
      <c r="B12618" s="65"/>
      <c r="C12618" s="65"/>
      <c r="D12618" s="65"/>
      <c r="E12618" s="65"/>
      <c r="F12618" s="65"/>
      <c r="G12618" s="145"/>
    </row>
    <row r="12619" spans="1:7">
      <c r="A12619" s="65"/>
      <c r="B12619" s="65"/>
      <c r="C12619" s="65"/>
      <c r="D12619" s="65"/>
      <c r="E12619" s="65"/>
      <c r="F12619" s="65"/>
      <c r="G12619" s="145"/>
    </row>
    <row r="12620" spans="1:7">
      <c r="A12620" s="65"/>
      <c r="B12620" s="65"/>
      <c r="C12620" s="65"/>
      <c r="D12620" s="65"/>
      <c r="E12620" s="65"/>
      <c r="F12620" s="65"/>
      <c r="G12620" s="145"/>
    </row>
    <row r="12621" spans="1:7">
      <c r="A12621" s="65"/>
      <c r="B12621" s="65"/>
      <c r="C12621" s="65"/>
      <c r="D12621" s="65"/>
      <c r="E12621" s="65"/>
      <c r="F12621" s="65"/>
      <c r="G12621" s="145"/>
    </row>
    <row r="12622" spans="1:7">
      <c r="A12622" s="65"/>
      <c r="B12622" s="65"/>
      <c r="C12622" s="65"/>
      <c r="D12622" s="65"/>
      <c r="E12622" s="65"/>
      <c r="F12622" s="65"/>
      <c r="G12622" s="145"/>
    </row>
    <row r="12623" spans="1:7">
      <c r="A12623" s="65"/>
      <c r="B12623" s="65"/>
      <c r="C12623" s="65"/>
      <c r="D12623" s="65"/>
      <c r="E12623" s="65"/>
      <c r="F12623" s="65"/>
      <c r="G12623" s="145"/>
    </row>
    <row r="12624" spans="1:7">
      <c r="A12624" s="65"/>
      <c r="B12624" s="65"/>
      <c r="C12624" s="65"/>
      <c r="D12624" s="65"/>
      <c r="E12624" s="65"/>
      <c r="F12624" s="65"/>
      <c r="G12624" s="145"/>
    </row>
    <row r="12625" spans="1:7">
      <c r="A12625" s="65"/>
      <c r="B12625" s="65"/>
      <c r="C12625" s="65"/>
      <c r="D12625" s="65"/>
      <c r="E12625" s="65"/>
      <c r="F12625" s="65"/>
      <c r="G12625" s="145"/>
    </row>
    <row r="12626" spans="1:7">
      <c r="A12626" s="65"/>
      <c r="B12626" s="65"/>
      <c r="C12626" s="65"/>
      <c r="D12626" s="65"/>
      <c r="E12626" s="65"/>
      <c r="F12626" s="65"/>
      <c r="G12626" s="145"/>
    </row>
    <row r="12627" spans="1:7">
      <c r="A12627" s="65"/>
      <c r="B12627" s="65"/>
      <c r="C12627" s="65"/>
      <c r="D12627" s="65"/>
      <c r="E12627" s="65"/>
      <c r="F12627" s="65"/>
      <c r="G12627" s="145"/>
    </row>
    <row r="12628" spans="1:7">
      <c r="A12628" s="65"/>
      <c r="B12628" s="65"/>
      <c r="C12628" s="65"/>
      <c r="D12628" s="65"/>
      <c r="E12628" s="65"/>
      <c r="F12628" s="65"/>
      <c r="G12628" s="145"/>
    </row>
    <row r="12629" spans="1:7">
      <c r="A12629" s="65"/>
      <c r="B12629" s="65"/>
      <c r="C12629" s="65"/>
      <c r="D12629" s="65"/>
      <c r="E12629" s="65"/>
      <c r="F12629" s="65"/>
      <c r="G12629" s="145"/>
    </row>
    <row r="12630" spans="1:7">
      <c r="A12630" s="65"/>
      <c r="B12630" s="65"/>
      <c r="C12630" s="65"/>
      <c r="D12630" s="65"/>
      <c r="E12630" s="65"/>
      <c r="F12630" s="65"/>
      <c r="G12630" s="145"/>
    </row>
    <row r="12631" spans="1:7">
      <c r="A12631" s="65"/>
      <c r="B12631" s="65"/>
      <c r="C12631" s="65"/>
      <c r="D12631" s="65"/>
      <c r="E12631" s="65"/>
      <c r="F12631" s="65"/>
      <c r="G12631" s="145"/>
    </row>
    <row r="12632" spans="1:7">
      <c r="A12632" s="65"/>
      <c r="B12632" s="65"/>
      <c r="C12632" s="65"/>
      <c r="D12632" s="65"/>
      <c r="E12632" s="65"/>
      <c r="F12632" s="65"/>
      <c r="G12632" s="145"/>
    </row>
    <row r="12633" spans="1:7">
      <c r="A12633" s="65"/>
      <c r="B12633" s="65"/>
      <c r="C12633" s="65"/>
      <c r="D12633" s="65"/>
      <c r="E12633" s="65"/>
      <c r="F12633" s="65"/>
      <c r="G12633" s="145"/>
    </row>
    <row r="12634" spans="1:7">
      <c r="A12634" s="65"/>
      <c r="B12634" s="65"/>
      <c r="C12634" s="65"/>
      <c r="D12634" s="65"/>
      <c r="E12634" s="65"/>
      <c r="F12634" s="65"/>
      <c r="G12634" s="145"/>
    </row>
    <row r="12635" spans="1:7">
      <c r="A12635" s="65"/>
      <c r="B12635" s="65"/>
      <c r="C12635" s="65"/>
      <c r="D12635" s="65"/>
      <c r="E12635" s="65"/>
      <c r="F12635" s="65"/>
      <c r="G12635" s="145"/>
    </row>
    <row r="12636" spans="1:7">
      <c r="A12636" s="65"/>
      <c r="B12636" s="65"/>
      <c r="C12636" s="65"/>
      <c r="D12636" s="65"/>
      <c r="E12636" s="65"/>
      <c r="F12636" s="65"/>
      <c r="G12636" s="145"/>
    </row>
    <row r="12637" spans="1:7">
      <c r="A12637" s="65"/>
      <c r="B12637" s="65"/>
      <c r="C12637" s="65"/>
      <c r="D12637" s="65"/>
      <c r="E12637" s="65"/>
      <c r="F12637" s="65"/>
      <c r="G12637" s="145"/>
    </row>
    <row r="12638" spans="1:7">
      <c r="A12638" s="65"/>
      <c r="B12638" s="65"/>
      <c r="C12638" s="65"/>
      <c r="D12638" s="65"/>
      <c r="E12638" s="65"/>
      <c r="F12638" s="65"/>
      <c r="G12638" s="145"/>
    </row>
    <row r="12639" spans="1:7">
      <c r="A12639" s="65"/>
      <c r="B12639" s="65"/>
      <c r="C12639" s="65"/>
      <c r="D12639" s="65"/>
      <c r="E12639" s="65"/>
      <c r="F12639" s="65"/>
      <c r="G12639" s="145"/>
    </row>
    <row r="12640" spans="1:7">
      <c r="A12640" s="65"/>
      <c r="B12640" s="65"/>
      <c r="C12640" s="65"/>
      <c r="D12640" s="65"/>
      <c r="E12640" s="65"/>
      <c r="F12640" s="65"/>
      <c r="G12640" s="145"/>
    </row>
    <row r="12641" spans="1:7">
      <c r="A12641" s="65"/>
      <c r="B12641" s="65"/>
      <c r="C12641" s="65"/>
      <c r="D12641" s="65"/>
      <c r="E12641" s="65"/>
      <c r="F12641" s="65"/>
      <c r="G12641" s="145"/>
    </row>
    <row r="12642" spans="1:7">
      <c r="A12642" s="65"/>
      <c r="B12642" s="65"/>
      <c r="C12642" s="65"/>
      <c r="D12642" s="65"/>
      <c r="E12642" s="65"/>
      <c r="F12642" s="65"/>
      <c r="G12642" s="145"/>
    </row>
    <row r="12643" spans="1:7">
      <c r="A12643" s="65"/>
      <c r="B12643" s="65"/>
      <c r="C12643" s="65"/>
      <c r="D12643" s="65"/>
      <c r="E12643" s="65"/>
      <c r="F12643" s="65"/>
      <c r="G12643" s="145"/>
    </row>
    <row r="12644" spans="1:7">
      <c r="A12644" s="65"/>
      <c r="B12644" s="65"/>
      <c r="C12644" s="65"/>
      <c r="D12644" s="65"/>
      <c r="E12644" s="65"/>
      <c r="F12644" s="65"/>
      <c r="G12644" s="145"/>
    </row>
    <row r="12645" spans="1:7">
      <c r="A12645" s="65"/>
      <c r="B12645" s="65"/>
      <c r="C12645" s="65"/>
      <c r="D12645" s="65"/>
      <c r="E12645" s="65"/>
      <c r="F12645" s="65"/>
      <c r="G12645" s="145"/>
    </row>
    <row r="12646" spans="1:7">
      <c r="A12646" s="65"/>
      <c r="B12646" s="65"/>
      <c r="C12646" s="65"/>
      <c r="D12646" s="65"/>
      <c r="E12646" s="65"/>
      <c r="F12646" s="65"/>
      <c r="G12646" s="145"/>
    </row>
    <row r="12647" spans="1:7">
      <c r="A12647" s="65"/>
      <c r="B12647" s="65"/>
      <c r="C12647" s="65"/>
      <c r="D12647" s="65"/>
      <c r="E12647" s="65"/>
      <c r="F12647" s="65"/>
      <c r="G12647" s="145"/>
    </row>
    <row r="12648" spans="1:7">
      <c r="A12648" s="65"/>
      <c r="B12648" s="65"/>
      <c r="C12648" s="65"/>
      <c r="D12648" s="65"/>
      <c r="E12648" s="65"/>
      <c r="F12648" s="65"/>
      <c r="G12648" s="145"/>
    </row>
    <row r="12649" spans="1:7">
      <c r="A12649" s="65"/>
      <c r="B12649" s="65"/>
      <c r="C12649" s="65"/>
      <c r="D12649" s="65"/>
      <c r="E12649" s="65"/>
      <c r="F12649" s="65"/>
      <c r="G12649" s="145"/>
    </row>
    <row r="12650" spans="1:7">
      <c r="A12650" s="65"/>
      <c r="B12650" s="65"/>
      <c r="C12650" s="65"/>
      <c r="D12650" s="65"/>
      <c r="E12650" s="65"/>
      <c r="F12650" s="65"/>
      <c r="G12650" s="145"/>
    </row>
    <row r="12651" spans="1:7">
      <c r="A12651" s="65"/>
      <c r="B12651" s="65"/>
      <c r="C12651" s="65"/>
      <c r="D12651" s="65"/>
      <c r="E12651" s="65"/>
      <c r="F12651" s="65"/>
      <c r="G12651" s="145"/>
    </row>
    <row r="12652" spans="1:7">
      <c r="A12652" s="65"/>
      <c r="B12652" s="65"/>
      <c r="C12652" s="65"/>
      <c r="D12652" s="65"/>
      <c r="E12652" s="65"/>
      <c r="F12652" s="65"/>
      <c r="G12652" s="145"/>
    </row>
    <row r="12653" spans="1:7">
      <c r="A12653" s="65"/>
      <c r="B12653" s="65"/>
      <c r="C12653" s="65"/>
      <c r="D12653" s="65"/>
      <c r="E12653" s="65"/>
      <c r="F12653" s="65"/>
      <c r="G12653" s="145"/>
    </row>
    <row r="12654" spans="1:7">
      <c r="A12654" s="65"/>
      <c r="B12654" s="65"/>
      <c r="C12654" s="65"/>
      <c r="D12654" s="65"/>
      <c r="E12654" s="65"/>
      <c r="F12654" s="65"/>
      <c r="G12654" s="145"/>
    </row>
    <row r="12655" spans="1:7">
      <c r="A12655" s="65"/>
      <c r="B12655" s="65"/>
      <c r="C12655" s="65"/>
      <c r="D12655" s="65"/>
      <c r="E12655" s="65"/>
      <c r="F12655" s="65"/>
      <c r="G12655" s="145"/>
    </row>
    <row r="12656" spans="1:7">
      <c r="A12656" s="65"/>
      <c r="B12656" s="65"/>
      <c r="C12656" s="65"/>
      <c r="D12656" s="65"/>
      <c r="E12656" s="65"/>
      <c r="F12656" s="65"/>
      <c r="G12656" s="145"/>
    </row>
    <row r="12657" spans="1:7">
      <c r="A12657" s="65"/>
      <c r="B12657" s="65"/>
      <c r="C12657" s="65"/>
      <c r="D12657" s="65"/>
      <c r="E12657" s="65"/>
      <c r="F12657" s="65"/>
      <c r="G12657" s="145"/>
    </row>
    <row r="12658" spans="1:7">
      <c r="A12658" s="65"/>
      <c r="B12658" s="65"/>
      <c r="C12658" s="65"/>
      <c r="D12658" s="65"/>
      <c r="E12658" s="65"/>
      <c r="F12658" s="65"/>
      <c r="G12658" s="145"/>
    </row>
    <row r="12659" spans="1:7">
      <c r="A12659" s="65"/>
      <c r="B12659" s="65"/>
      <c r="C12659" s="65"/>
      <c r="D12659" s="65"/>
      <c r="E12659" s="65"/>
      <c r="F12659" s="65"/>
      <c r="G12659" s="145"/>
    </row>
    <row r="12660" spans="1:7">
      <c r="A12660" s="65"/>
      <c r="B12660" s="65"/>
      <c r="C12660" s="65"/>
      <c r="D12660" s="65"/>
      <c r="E12660" s="65"/>
      <c r="F12660" s="65"/>
      <c r="G12660" s="145"/>
    </row>
    <row r="12661" spans="1:7">
      <c r="A12661" s="65"/>
      <c r="B12661" s="65"/>
      <c r="C12661" s="65"/>
      <c r="D12661" s="65"/>
      <c r="E12661" s="65"/>
      <c r="F12661" s="65"/>
      <c r="G12661" s="145"/>
    </row>
    <row r="12662" spans="1:7">
      <c r="A12662" s="65"/>
      <c r="B12662" s="65"/>
      <c r="C12662" s="65"/>
      <c r="D12662" s="65"/>
      <c r="E12662" s="65"/>
      <c r="F12662" s="65"/>
      <c r="G12662" s="145"/>
    </row>
    <row r="12663" spans="1:7">
      <c r="A12663" s="65"/>
      <c r="B12663" s="65"/>
      <c r="C12663" s="65"/>
      <c r="D12663" s="65"/>
      <c r="E12663" s="65"/>
      <c r="F12663" s="65"/>
      <c r="G12663" s="145"/>
    </row>
    <row r="12664" spans="1:7">
      <c r="A12664" s="65"/>
      <c r="B12664" s="65"/>
      <c r="C12664" s="65"/>
      <c r="D12664" s="65"/>
      <c r="E12664" s="65"/>
      <c r="F12664" s="65"/>
      <c r="G12664" s="145"/>
    </row>
    <row r="12665" spans="1:7">
      <c r="A12665" s="65"/>
      <c r="B12665" s="65"/>
      <c r="C12665" s="65"/>
      <c r="D12665" s="65"/>
      <c r="E12665" s="65"/>
      <c r="F12665" s="65"/>
      <c r="G12665" s="145"/>
    </row>
    <row r="12666" spans="1:7">
      <c r="A12666" s="65"/>
      <c r="B12666" s="65"/>
      <c r="C12666" s="65"/>
      <c r="D12666" s="65"/>
      <c r="E12666" s="65"/>
      <c r="F12666" s="65"/>
      <c r="G12666" s="145"/>
    </row>
    <row r="12667" spans="1:7">
      <c r="A12667" s="65"/>
      <c r="B12667" s="65"/>
      <c r="C12667" s="65"/>
      <c r="D12667" s="65"/>
      <c r="E12667" s="65"/>
      <c r="F12667" s="65"/>
      <c r="G12667" s="145"/>
    </row>
    <row r="12668" spans="1:7">
      <c r="A12668" s="65"/>
      <c r="B12668" s="65"/>
      <c r="C12668" s="65"/>
      <c r="D12668" s="65"/>
      <c r="E12668" s="65"/>
      <c r="F12668" s="65"/>
      <c r="G12668" s="145"/>
    </row>
    <row r="12669" spans="1:7">
      <c r="A12669" s="65"/>
      <c r="B12669" s="65"/>
      <c r="C12669" s="65"/>
      <c r="D12669" s="65"/>
      <c r="E12669" s="65"/>
      <c r="F12669" s="65"/>
      <c r="G12669" s="145"/>
    </row>
    <row r="12670" spans="1:7">
      <c r="A12670" s="65"/>
      <c r="B12670" s="65"/>
      <c r="C12670" s="65"/>
      <c r="D12670" s="65"/>
      <c r="E12670" s="65"/>
      <c r="F12670" s="65"/>
      <c r="G12670" s="145"/>
    </row>
    <row r="12671" spans="1:7">
      <c r="A12671" s="65"/>
      <c r="B12671" s="65"/>
      <c r="C12671" s="65"/>
      <c r="D12671" s="65"/>
      <c r="E12671" s="65"/>
      <c r="F12671" s="65"/>
      <c r="G12671" s="145"/>
    </row>
    <row r="12672" spans="1:7">
      <c r="A12672" s="65"/>
      <c r="B12672" s="65"/>
      <c r="C12672" s="65"/>
      <c r="D12672" s="65"/>
      <c r="E12672" s="65"/>
      <c r="F12672" s="65"/>
      <c r="G12672" s="145"/>
    </row>
    <row r="12673" spans="1:7">
      <c r="A12673" s="65"/>
      <c r="B12673" s="65"/>
      <c r="C12673" s="65"/>
      <c r="D12673" s="65"/>
      <c r="E12673" s="65"/>
      <c r="F12673" s="65"/>
      <c r="G12673" s="145"/>
    </row>
    <row r="12674" spans="1:7">
      <c r="A12674" s="65"/>
      <c r="B12674" s="65"/>
      <c r="C12674" s="65"/>
      <c r="D12674" s="65"/>
      <c r="E12674" s="65"/>
      <c r="F12674" s="65"/>
      <c r="G12674" s="145"/>
    </row>
    <row r="12675" spans="1:7">
      <c r="A12675" s="65"/>
      <c r="B12675" s="65"/>
      <c r="C12675" s="65"/>
      <c r="D12675" s="65"/>
      <c r="E12675" s="65"/>
      <c r="F12675" s="65"/>
      <c r="G12675" s="145"/>
    </row>
    <row r="12676" spans="1:7">
      <c r="A12676" s="65"/>
      <c r="B12676" s="65"/>
      <c r="C12676" s="65"/>
      <c r="D12676" s="65"/>
      <c r="E12676" s="65"/>
      <c r="F12676" s="65"/>
      <c r="G12676" s="145"/>
    </row>
    <row r="12677" spans="1:7">
      <c r="A12677" s="65"/>
      <c r="B12677" s="65"/>
      <c r="C12677" s="65"/>
      <c r="D12677" s="65"/>
      <c r="E12677" s="65"/>
      <c r="F12677" s="65"/>
      <c r="G12677" s="145"/>
    </row>
    <row r="12678" spans="1:7">
      <c r="A12678" s="65"/>
      <c r="B12678" s="65"/>
      <c r="C12678" s="65"/>
      <c r="D12678" s="65"/>
      <c r="E12678" s="65"/>
      <c r="F12678" s="65"/>
      <c r="G12678" s="145"/>
    </row>
    <row r="12679" spans="1:7">
      <c r="A12679" s="65"/>
      <c r="B12679" s="65"/>
      <c r="C12679" s="65"/>
      <c r="D12679" s="65"/>
      <c r="E12679" s="65"/>
      <c r="F12679" s="65"/>
      <c r="G12679" s="145"/>
    </row>
    <row r="12680" spans="1:7">
      <c r="A12680" s="65"/>
      <c r="B12680" s="65"/>
      <c r="C12680" s="65"/>
      <c r="D12680" s="65"/>
      <c r="E12680" s="65"/>
      <c r="F12680" s="65"/>
      <c r="G12680" s="145"/>
    </row>
    <row r="12681" spans="1:7">
      <c r="A12681" s="65"/>
      <c r="B12681" s="65"/>
      <c r="C12681" s="65"/>
      <c r="D12681" s="65"/>
      <c r="E12681" s="65"/>
      <c r="F12681" s="65"/>
      <c r="G12681" s="145"/>
    </row>
    <row r="12682" spans="1:7">
      <c r="A12682" s="65"/>
      <c r="B12682" s="65"/>
      <c r="C12682" s="65"/>
      <c r="D12682" s="65"/>
      <c r="E12682" s="65"/>
      <c r="F12682" s="65"/>
      <c r="G12682" s="145"/>
    </row>
    <row r="12683" spans="1:7">
      <c r="A12683" s="65"/>
      <c r="B12683" s="65"/>
      <c r="C12683" s="65"/>
      <c r="D12683" s="65"/>
      <c r="E12683" s="65"/>
      <c r="F12683" s="65"/>
      <c r="G12683" s="145"/>
    </row>
    <row r="12684" spans="1:7">
      <c r="A12684" s="65"/>
      <c r="B12684" s="65"/>
      <c r="C12684" s="65"/>
      <c r="D12684" s="65"/>
      <c r="E12684" s="65"/>
      <c r="F12684" s="65"/>
      <c r="G12684" s="145"/>
    </row>
    <row r="12685" spans="1:7">
      <c r="A12685" s="65"/>
      <c r="B12685" s="65"/>
      <c r="C12685" s="65"/>
      <c r="D12685" s="65"/>
      <c r="E12685" s="65"/>
      <c r="F12685" s="65"/>
      <c r="G12685" s="145"/>
    </row>
    <row r="12686" spans="1:7">
      <c r="A12686" s="65"/>
      <c r="B12686" s="65"/>
      <c r="C12686" s="65"/>
      <c r="D12686" s="65"/>
      <c r="E12686" s="65"/>
      <c r="F12686" s="65"/>
      <c r="G12686" s="145"/>
    </row>
    <row r="12687" spans="1:7">
      <c r="A12687" s="65"/>
      <c r="B12687" s="65"/>
      <c r="C12687" s="65"/>
      <c r="D12687" s="65"/>
      <c r="E12687" s="65"/>
      <c r="F12687" s="65"/>
      <c r="G12687" s="145"/>
    </row>
    <row r="12688" spans="1:7">
      <c r="A12688" s="65"/>
      <c r="B12688" s="65"/>
      <c r="C12688" s="65"/>
      <c r="D12688" s="65"/>
      <c r="E12688" s="65"/>
      <c r="F12688" s="65"/>
      <c r="G12688" s="145"/>
    </row>
    <row r="12689" spans="1:7">
      <c r="A12689" s="65"/>
      <c r="B12689" s="65"/>
      <c r="C12689" s="65"/>
      <c r="D12689" s="65"/>
      <c r="E12689" s="65"/>
      <c r="F12689" s="65"/>
      <c r="G12689" s="145"/>
    </row>
    <row r="12690" spans="1:7">
      <c r="A12690" s="65"/>
      <c r="B12690" s="65"/>
      <c r="C12690" s="65"/>
      <c r="D12690" s="65"/>
      <c r="E12690" s="65"/>
      <c r="F12690" s="65"/>
      <c r="G12690" s="145"/>
    </row>
    <row r="12691" spans="1:7">
      <c r="A12691" s="65"/>
      <c r="B12691" s="65"/>
      <c r="C12691" s="65"/>
      <c r="D12691" s="65"/>
      <c r="E12691" s="65"/>
      <c r="F12691" s="65"/>
      <c r="G12691" s="145"/>
    </row>
    <row r="12692" spans="1:7">
      <c r="A12692" s="65"/>
      <c r="B12692" s="65"/>
      <c r="C12692" s="65"/>
      <c r="D12692" s="65"/>
      <c r="E12692" s="65"/>
      <c r="F12692" s="65"/>
      <c r="G12692" s="145"/>
    </row>
    <row r="12693" spans="1:7">
      <c r="A12693" s="65"/>
      <c r="B12693" s="65"/>
      <c r="C12693" s="65"/>
      <c r="D12693" s="65"/>
      <c r="E12693" s="65"/>
      <c r="F12693" s="65"/>
      <c r="G12693" s="145"/>
    </row>
    <row r="12694" spans="1:7">
      <c r="A12694" s="65"/>
      <c r="B12694" s="65"/>
      <c r="C12694" s="65"/>
      <c r="D12694" s="65"/>
      <c r="E12694" s="65"/>
      <c r="F12694" s="65"/>
      <c r="G12694" s="145"/>
    </row>
    <row r="12695" spans="1:7">
      <c r="A12695" s="65"/>
      <c r="B12695" s="65"/>
      <c r="C12695" s="65"/>
      <c r="D12695" s="65"/>
      <c r="E12695" s="65"/>
      <c r="F12695" s="65"/>
      <c r="G12695" s="145"/>
    </row>
    <row r="12696" spans="1:7">
      <c r="A12696" s="65"/>
      <c r="B12696" s="65"/>
      <c r="C12696" s="65"/>
      <c r="D12696" s="65"/>
      <c r="E12696" s="65"/>
      <c r="F12696" s="65"/>
      <c r="G12696" s="145"/>
    </row>
    <row r="12697" spans="1:7">
      <c r="A12697" s="65"/>
      <c r="B12697" s="65"/>
      <c r="C12697" s="65"/>
      <c r="D12697" s="65"/>
      <c r="E12697" s="65"/>
      <c r="F12697" s="65"/>
      <c r="G12697" s="145"/>
    </row>
    <row r="12698" spans="1:7">
      <c r="A12698" s="65"/>
      <c r="B12698" s="65"/>
      <c r="C12698" s="65"/>
      <c r="D12698" s="65"/>
      <c r="E12698" s="65"/>
      <c r="F12698" s="65"/>
      <c r="G12698" s="145"/>
    </row>
    <row r="12699" spans="1:7">
      <c r="A12699" s="65"/>
      <c r="B12699" s="65"/>
      <c r="C12699" s="65"/>
      <c r="D12699" s="65"/>
      <c r="E12699" s="65"/>
      <c r="F12699" s="65"/>
      <c r="G12699" s="145"/>
    </row>
    <row r="12700" spans="1:7">
      <c r="A12700" s="65"/>
      <c r="B12700" s="65"/>
      <c r="C12700" s="65"/>
      <c r="D12700" s="65"/>
      <c r="E12700" s="65"/>
      <c r="F12700" s="65"/>
      <c r="G12700" s="145"/>
    </row>
    <row r="12701" spans="1:7">
      <c r="A12701" s="65"/>
      <c r="B12701" s="65"/>
      <c r="C12701" s="65"/>
      <c r="D12701" s="65"/>
      <c r="E12701" s="65"/>
      <c r="F12701" s="65"/>
      <c r="G12701" s="145"/>
    </row>
    <row r="12702" spans="1:7">
      <c r="A12702" s="65"/>
      <c r="B12702" s="65"/>
      <c r="C12702" s="65"/>
      <c r="D12702" s="65"/>
      <c r="E12702" s="65"/>
      <c r="F12702" s="65"/>
      <c r="G12702" s="145"/>
    </row>
    <row r="12703" spans="1:7">
      <c r="A12703" s="65"/>
      <c r="B12703" s="65"/>
      <c r="C12703" s="65"/>
      <c r="D12703" s="65"/>
      <c r="E12703" s="65"/>
      <c r="F12703" s="65"/>
      <c r="G12703" s="145"/>
    </row>
    <row r="12704" spans="1:7">
      <c r="A12704" s="65"/>
      <c r="B12704" s="65"/>
      <c r="C12704" s="65"/>
      <c r="D12704" s="65"/>
      <c r="E12704" s="65"/>
      <c r="F12704" s="65"/>
      <c r="G12704" s="145"/>
    </row>
    <row r="12705" spans="1:7">
      <c r="A12705" s="65"/>
      <c r="B12705" s="65"/>
      <c r="C12705" s="65"/>
      <c r="D12705" s="65"/>
      <c r="E12705" s="65"/>
      <c r="F12705" s="65"/>
      <c r="G12705" s="145"/>
    </row>
    <row r="12706" spans="1:7">
      <c r="A12706" s="65"/>
      <c r="B12706" s="65"/>
      <c r="C12706" s="65"/>
      <c r="D12706" s="65"/>
      <c r="E12706" s="65"/>
      <c r="F12706" s="65"/>
      <c r="G12706" s="145"/>
    </row>
    <row r="12707" spans="1:7">
      <c r="A12707" s="65"/>
      <c r="B12707" s="65"/>
      <c r="C12707" s="65"/>
      <c r="D12707" s="65"/>
      <c r="E12707" s="65"/>
      <c r="F12707" s="65"/>
      <c r="G12707" s="145"/>
    </row>
    <row r="12708" spans="1:7">
      <c r="A12708" s="65"/>
      <c r="B12708" s="65"/>
      <c r="C12708" s="65"/>
      <c r="D12708" s="65"/>
      <c r="E12708" s="65"/>
      <c r="F12708" s="65"/>
      <c r="G12708" s="145"/>
    </row>
    <row r="12709" spans="1:7">
      <c r="A12709" s="65"/>
      <c r="B12709" s="65"/>
      <c r="C12709" s="65"/>
      <c r="D12709" s="65"/>
      <c r="E12709" s="65"/>
      <c r="F12709" s="65"/>
      <c r="G12709" s="145"/>
    </row>
    <row r="12710" spans="1:7">
      <c r="A12710" s="65"/>
      <c r="B12710" s="65"/>
      <c r="C12710" s="65"/>
      <c r="D12710" s="65"/>
      <c r="E12710" s="65"/>
      <c r="F12710" s="65"/>
      <c r="G12710" s="145"/>
    </row>
    <row r="12711" spans="1:7">
      <c r="A12711" s="65"/>
      <c r="B12711" s="65"/>
      <c r="C12711" s="65"/>
      <c r="D12711" s="65"/>
      <c r="E12711" s="65"/>
      <c r="F12711" s="65"/>
      <c r="G12711" s="145"/>
    </row>
    <row r="12712" spans="1:7">
      <c r="A12712" s="65"/>
      <c r="B12712" s="65"/>
      <c r="C12712" s="65"/>
      <c r="D12712" s="65"/>
      <c r="E12712" s="65"/>
      <c r="F12712" s="65"/>
      <c r="G12712" s="145"/>
    </row>
    <row r="12713" spans="1:7">
      <c r="A12713" s="65"/>
      <c r="B12713" s="65"/>
      <c r="C12713" s="65"/>
      <c r="D12713" s="65"/>
      <c r="E12713" s="65"/>
      <c r="F12713" s="65"/>
      <c r="G12713" s="145"/>
    </row>
    <row r="12714" spans="1:7">
      <c r="A12714" s="65"/>
      <c r="B12714" s="65"/>
      <c r="C12714" s="65"/>
      <c r="D12714" s="65"/>
      <c r="E12714" s="65"/>
      <c r="F12714" s="65"/>
      <c r="G12714" s="145"/>
    </row>
    <row r="12715" spans="1:7">
      <c r="A12715" s="65"/>
      <c r="B12715" s="65"/>
      <c r="C12715" s="65"/>
      <c r="D12715" s="65"/>
      <c r="E12715" s="65"/>
      <c r="F12715" s="65"/>
      <c r="G12715" s="145"/>
    </row>
    <row r="12716" spans="1:7">
      <c r="A12716" s="65"/>
      <c r="B12716" s="65"/>
      <c r="C12716" s="65"/>
      <c r="D12716" s="65"/>
      <c r="E12716" s="65"/>
      <c r="F12716" s="65"/>
      <c r="G12716" s="145"/>
    </row>
    <row r="12717" spans="1:7">
      <c r="A12717" s="65"/>
      <c r="B12717" s="65"/>
      <c r="C12717" s="65"/>
      <c r="D12717" s="65"/>
      <c r="E12717" s="65"/>
      <c r="F12717" s="65"/>
      <c r="G12717" s="145"/>
    </row>
    <row r="12718" spans="1:7">
      <c r="A12718" s="65"/>
      <c r="B12718" s="65"/>
      <c r="C12718" s="65"/>
      <c r="D12718" s="65"/>
      <c r="E12718" s="65"/>
      <c r="F12718" s="65"/>
      <c r="G12718" s="145"/>
    </row>
    <row r="12719" spans="1:7">
      <c r="A12719" s="65"/>
      <c r="B12719" s="65"/>
      <c r="C12719" s="65"/>
      <c r="D12719" s="65"/>
      <c r="E12719" s="65"/>
      <c r="F12719" s="65"/>
      <c r="G12719" s="145"/>
    </row>
    <row r="12720" spans="1:7">
      <c r="A12720" s="65"/>
      <c r="B12720" s="65"/>
      <c r="C12720" s="65"/>
      <c r="D12720" s="65"/>
      <c r="E12720" s="65"/>
      <c r="F12720" s="65"/>
      <c r="G12720" s="145"/>
    </row>
    <row r="12721" spans="1:7">
      <c r="A12721" s="65"/>
      <c r="B12721" s="65"/>
      <c r="C12721" s="65"/>
      <c r="D12721" s="65"/>
      <c r="E12721" s="65"/>
      <c r="F12721" s="65"/>
      <c r="G12721" s="145"/>
    </row>
    <row r="12722" spans="1:7">
      <c r="A12722" s="65"/>
      <c r="B12722" s="65"/>
      <c r="C12722" s="65"/>
      <c r="D12722" s="65"/>
      <c r="E12722" s="65"/>
      <c r="F12722" s="65"/>
      <c r="G12722" s="145"/>
    </row>
    <row r="12723" spans="1:7">
      <c r="A12723" s="65"/>
      <c r="B12723" s="65"/>
      <c r="C12723" s="65"/>
      <c r="D12723" s="65"/>
      <c r="E12723" s="65"/>
      <c r="F12723" s="65"/>
      <c r="G12723" s="145"/>
    </row>
    <row r="12724" spans="1:7">
      <c r="A12724" s="65"/>
      <c r="B12724" s="65"/>
      <c r="C12724" s="65"/>
      <c r="D12724" s="65"/>
      <c r="E12724" s="65"/>
      <c r="F12724" s="65"/>
      <c r="G12724" s="145"/>
    </row>
    <row r="12725" spans="1:7">
      <c r="A12725" s="65"/>
      <c r="B12725" s="65"/>
      <c r="C12725" s="65"/>
      <c r="D12725" s="65"/>
      <c r="E12725" s="65"/>
      <c r="F12725" s="65"/>
      <c r="G12725" s="145"/>
    </row>
    <row r="12726" spans="1:7">
      <c r="A12726" s="65"/>
      <c r="B12726" s="65"/>
      <c r="C12726" s="65"/>
      <c r="D12726" s="65"/>
      <c r="E12726" s="65"/>
      <c r="F12726" s="65"/>
      <c r="G12726" s="145"/>
    </row>
    <row r="12727" spans="1:7">
      <c r="A12727" s="65"/>
      <c r="B12727" s="65"/>
      <c r="C12727" s="65"/>
      <c r="D12727" s="65"/>
      <c r="E12727" s="65"/>
      <c r="F12727" s="65"/>
      <c r="G12727" s="145"/>
    </row>
    <row r="12728" spans="1:7">
      <c r="A12728" s="65"/>
      <c r="B12728" s="65"/>
      <c r="C12728" s="65"/>
      <c r="D12728" s="65"/>
      <c r="E12728" s="65"/>
      <c r="F12728" s="65"/>
      <c r="G12728" s="145"/>
    </row>
    <row r="12729" spans="1:7">
      <c r="A12729" s="65"/>
      <c r="B12729" s="65"/>
      <c r="C12729" s="65"/>
      <c r="D12729" s="65"/>
      <c r="E12729" s="65"/>
      <c r="F12729" s="65"/>
      <c r="G12729" s="145"/>
    </row>
    <row r="12730" spans="1:7">
      <c r="A12730" s="65"/>
      <c r="B12730" s="65"/>
      <c r="C12730" s="65"/>
      <c r="D12730" s="65"/>
      <c r="E12730" s="65"/>
      <c r="F12730" s="65"/>
      <c r="G12730" s="145"/>
    </row>
    <row r="12731" spans="1:7">
      <c r="A12731" s="65"/>
      <c r="B12731" s="65"/>
      <c r="C12731" s="65"/>
      <c r="D12731" s="65"/>
      <c r="E12731" s="65"/>
      <c r="F12731" s="65"/>
      <c r="G12731" s="145"/>
    </row>
    <row r="12732" spans="1:7">
      <c r="A12732" s="65"/>
      <c r="B12732" s="65"/>
      <c r="C12732" s="65"/>
      <c r="D12732" s="65"/>
      <c r="E12732" s="65"/>
      <c r="F12732" s="65"/>
      <c r="G12732" s="145"/>
    </row>
    <row r="12733" spans="1:7">
      <c r="A12733" s="65"/>
      <c r="B12733" s="65"/>
      <c r="C12733" s="65"/>
      <c r="D12733" s="65"/>
      <c r="E12733" s="65"/>
      <c r="F12733" s="65"/>
      <c r="G12733" s="145"/>
    </row>
    <row r="12734" spans="1:7">
      <c r="A12734" s="65"/>
      <c r="B12734" s="65"/>
      <c r="C12734" s="65"/>
      <c r="D12734" s="65"/>
      <c r="E12734" s="65"/>
      <c r="F12734" s="65"/>
      <c r="G12734" s="145"/>
    </row>
    <row r="12735" spans="1:7">
      <c r="A12735" s="65"/>
      <c r="B12735" s="65"/>
      <c r="C12735" s="65"/>
      <c r="D12735" s="65"/>
      <c r="E12735" s="65"/>
      <c r="F12735" s="65"/>
      <c r="G12735" s="145"/>
    </row>
    <row r="12736" spans="1:7">
      <c r="A12736" s="65"/>
      <c r="B12736" s="65"/>
      <c r="C12736" s="65"/>
      <c r="D12736" s="65"/>
      <c r="E12736" s="65"/>
      <c r="F12736" s="65"/>
      <c r="G12736" s="145"/>
    </row>
    <row r="12737" spans="1:7">
      <c r="A12737" s="65"/>
      <c r="B12737" s="65"/>
      <c r="C12737" s="65"/>
      <c r="D12737" s="65"/>
      <c r="E12737" s="65"/>
      <c r="F12737" s="65"/>
      <c r="G12737" s="145"/>
    </row>
    <row r="12738" spans="1:7">
      <c r="A12738" s="65"/>
      <c r="B12738" s="65"/>
      <c r="C12738" s="65"/>
      <c r="D12738" s="65"/>
      <c r="E12738" s="65"/>
      <c r="F12738" s="65"/>
      <c r="G12738" s="145"/>
    </row>
    <row r="12739" spans="1:7">
      <c r="A12739" s="65"/>
      <c r="B12739" s="65"/>
      <c r="C12739" s="65"/>
      <c r="D12739" s="65"/>
      <c r="E12739" s="65"/>
      <c r="F12739" s="65"/>
      <c r="G12739" s="145"/>
    </row>
    <row r="12740" spans="1:7">
      <c r="A12740" s="65"/>
      <c r="B12740" s="65"/>
      <c r="C12740" s="65"/>
      <c r="D12740" s="65"/>
      <c r="E12740" s="65"/>
      <c r="F12740" s="65"/>
      <c r="G12740" s="145"/>
    </row>
    <row r="12741" spans="1:7">
      <c r="A12741" s="65"/>
      <c r="B12741" s="65"/>
      <c r="C12741" s="65"/>
      <c r="D12741" s="65"/>
      <c r="E12741" s="65"/>
      <c r="F12741" s="65"/>
      <c r="G12741" s="145"/>
    </row>
    <row r="12742" spans="1:7">
      <c r="A12742" s="65"/>
      <c r="B12742" s="65"/>
      <c r="C12742" s="65"/>
      <c r="D12742" s="65"/>
      <c r="E12742" s="65"/>
      <c r="F12742" s="65"/>
      <c r="G12742" s="145"/>
    </row>
    <row r="12743" spans="1:7">
      <c r="A12743" s="65"/>
      <c r="B12743" s="65"/>
      <c r="C12743" s="65"/>
      <c r="D12743" s="65"/>
      <c r="E12743" s="65"/>
      <c r="F12743" s="65"/>
      <c r="G12743" s="145"/>
    </row>
    <row r="12744" spans="1:7">
      <c r="A12744" s="65"/>
      <c r="B12744" s="65"/>
      <c r="C12744" s="65"/>
      <c r="D12744" s="65"/>
      <c r="E12744" s="65"/>
      <c r="F12744" s="65"/>
      <c r="G12744" s="145"/>
    </row>
    <row r="12745" spans="1:7">
      <c r="A12745" s="65"/>
      <c r="B12745" s="65"/>
      <c r="C12745" s="65"/>
      <c r="D12745" s="65"/>
      <c r="E12745" s="65"/>
      <c r="F12745" s="65"/>
      <c r="G12745" s="145"/>
    </row>
    <row r="12746" spans="1:7">
      <c r="A12746" s="65"/>
      <c r="B12746" s="65"/>
      <c r="C12746" s="65"/>
      <c r="D12746" s="65"/>
      <c r="E12746" s="65"/>
      <c r="F12746" s="65"/>
      <c r="G12746" s="145"/>
    </row>
    <row r="12747" spans="1:7">
      <c r="A12747" s="65"/>
      <c r="B12747" s="65"/>
      <c r="C12747" s="65"/>
      <c r="D12747" s="65"/>
      <c r="E12747" s="65"/>
      <c r="F12747" s="65"/>
      <c r="G12747" s="145"/>
    </row>
    <row r="12748" spans="1:7">
      <c r="A12748" s="65"/>
      <c r="B12748" s="65"/>
      <c r="C12748" s="65"/>
      <c r="D12748" s="65"/>
      <c r="E12748" s="65"/>
      <c r="F12748" s="65"/>
      <c r="G12748" s="145"/>
    </row>
    <row r="12749" spans="1:7">
      <c r="A12749" s="65"/>
      <c r="B12749" s="65"/>
      <c r="C12749" s="65"/>
      <c r="D12749" s="65"/>
      <c r="E12749" s="65"/>
      <c r="F12749" s="65"/>
      <c r="G12749" s="145"/>
    </row>
    <row r="12750" spans="1:7">
      <c r="A12750" s="65"/>
      <c r="B12750" s="65"/>
      <c r="C12750" s="65"/>
      <c r="D12750" s="65"/>
      <c r="E12750" s="65"/>
      <c r="F12750" s="65"/>
      <c r="G12750" s="145"/>
    </row>
    <row r="12751" spans="1:7">
      <c r="A12751" s="65"/>
      <c r="B12751" s="65"/>
      <c r="C12751" s="65"/>
      <c r="D12751" s="65"/>
      <c r="E12751" s="65"/>
      <c r="F12751" s="65"/>
      <c r="G12751" s="145"/>
    </row>
    <row r="12752" spans="1:7">
      <c r="A12752" s="65"/>
      <c r="B12752" s="65"/>
      <c r="C12752" s="65"/>
      <c r="D12752" s="65"/>
      <c r="E12752" s="65"/>
      <c r="F12752" s="65"/>
      <c r="G12752" s="145"/>
    </row>
    <row r="12753" spans="1:7">
      <c r="A12753" s="65"/>
      <c r="B12753" s="65"/>
      <c r="C12753" s="65"/>
      <c r="D12753" s="65"/>
      <c r="E12753" s="65"/>
      <c r="F12753" s="65"/>
      <c r="G12753" s="145"/>
    </row>
    <row r="12754" spans="1:7">
      <c r="A12754" s="65"/>
      <c r="B12754" s="65"/>
      <c r="C12754" s="65"/>
      <c r="D12754" s="65"/>
      <c r="E12754" s="65"/>
      <c r="F12754" s="65"/>
      <c r="G12754" s="145"/>
    </row>
    <row r="12755" spans="1:7">
      <c r="A12755" s="65"/>
      <c r="B12755" s="65"/>
      <c r="C12755" s="65"/>
      <c r="D12755" s="65"/>
      <c r="E12755" s="65"/>
      <c r="F12755" s="65"/>
      <c r="G12755" s="145"/>
    </row>
    <row r="12756" spans="1:7">
      <c r="A12756" s="65"/>
      <c r="B12756" s="65"/>
      <c r="C12756" s="65"/>
      <c r="D12756" s="65"/>
      <c r="E12756" s="65"/>
      <c r="F12756" s="65"/>
      <c r="G12756" s="145"/>
    </row>
    <row r="12757" spans="1:7">
      <c r="A12757" s="65"/>
      <c r="B12757" s="65"/>
      <c r="C12757" s="65"/>
      <c r="D12757" s="65"/>
      <c r="E12757" s="65"/>
      <c r="F12757" s="65"/>
      <c r="G12757" s="145"/>
    </row>
    <row r="12758" spans="1:7">
      <c r="A12758" s="65"/>
      <c r="B12758" s="65"/>
      <c r="C12758" s="65"/>
      <c r="D12758" s="65"/>
      <c r="E12758" s="65"/>
      <c r="F12758" s="65"/>
      <c r="G12758" s="145"/>
    </row>
    <row r="12759" spans="1:7">
      <c r="A12759" s="65"/>
      <c r="B12759" s="65"/>
      <c r="C12759" s="65"/>
      <c r="D12759" s="65"/>
      <c r="E12759" s="65"/>
      <c r="F12759" s="65"/>
      <c r="G12759" s="145"/>
    </row>
    <row r="12760" spans="1:7">
      <c r="A12760" s="65"/>
      <c r="B12760" s="65"/>
      <c r="C12760" s="65"/>
      <c r="D12760" s="65"/>
      <c r="E12760" s="65"/>
      <c r="F12760" s="65"/>
      <c r="G12760" s="145"/>
    </row>
    <row r="12761" spans="1:7">
      <c r="A12761" s="65"/>
      <c r="B12761" s="65"/>
      <c r="C12761" s="65"/>
      <c r="D12761" s="65"/>
      <c r="E12761" s="65"/>
      <c r="F12761" s="65"/>
      <c r="G12761" s="145"/>
    </row>
    <row r="12762" spans="1:7">
      <c r="A12762" s="65"/>
      <c r="B12762" s="65"/>
      <c r="C12762" s="65"/>
      <c r="D12762" s="65"/>
      <c r="E12762" s="65"/>
      <c r="F12762" s="65"/>
      <c r="G12762" s="145"/>
    </row>
    <row r="12763" spans="1:7">
      <c r="A12763" s="65"/>
      <c r="B12763" s="65"/>
      <c r="C12763" s="65"/>
      <c r="D12763" s="65"/>
      <c r="E12763" s="65"/>
      <c r="F12763" s="65"/>
      <c r="G12763" s="145"/>
    </row>
    <row r="12764" spans="1:7">
      <c r="A12764" s="65"/>
      <c r="B12764" s="65"/>
      <c r="C12764" s="65"/>
      <c r="D12764" s="65"/>
      <c r="E12764" s="65"/>
      <c r="F12764" s="65"/>
      <c r="G12764" s="145"/>
    </row>
    <row r="12765" spans="1:7">
      <c r="A12765" s="65"/>
      <c r="B12765" s="65"/>
      <c r="C12765" s="65"/>
      <c r="D12765" s="65"/>
      <c r="E12765" s="65"/>
      <c r="F12765" s="65"/>
      <c r="G12765" s="145"/>
    </row>
    <row r="12766" spans="1:7">
      <c r="A12766" s="65"/>
      <c r="B12766" s="65"/>
      <c r="C12766" s="65"/>
      <c r="D12766" s="65"/>
      <c r="E12766" s="65"/>
      <c r="F12766" s="65"/>
      <c r="G12766" s="145"/>
    </row>
    <row r="12767" spans="1:7">
      <c r="A12767" s="65"/>
      <c r="B12767" s="65"/>
      <c r="C12767" s="65"/>
      <c r="D12767" s="65"/>
      <c r="E12767" s="65"/>
      <c r="F12767" s="65"/>
      <c r="G12767" s="145"/>
    </row>
    <row r="12768" spans="1:7">
      <c r="A12768" s="65"/>
      <c r="B12768" s="65"/>
      <c r="C12768" s="65"/>
      <c r="D12768" s="65"/>
      <c r="E12768" s="65"/>
      <c r="F12768" s="65"/>
      <c r="G12768" s="145"/>
    </row>
    <row r="12769" spans="1:7">
      <c r="A12769" s="65"/>
      <c r="B12769" s="65"/>
      <c r="C12769" s="65"/>
      <c r="D12769" s="65"/>
      <c r="E12769" s="65"/>
      <c r="F12769" s="65"/>
      <c r="G12769" s="145"/>
    </row>
    <row r="12770" spans="1:7">
      <c r="A12770" s="65"/>
      <c r="B12770" s="65"/>
      <c r="C12770" s="65"/>
      <c r="D12770" s="65"/>
      <c r="E12770" s="65"/>
      <c r="F12770" s="65"/>
      <c r="G12770" s="145"/>
    </row>
    <row r="12771" spans="1:7">
      <c r="A12771" s="65"/>
      <c r="B12771" s="65"/>
      <c r="C12771" s="65"/>
      <c r="D12771" s="65"/>
      <c r="E12771" s="65"/>
      <c r="F12771" s="65"/>
      <c r="G12771" s="145"/>
    </row>
    <row r="12772" spans="1:7">
      <c r="A12772" s="65"/>
      <c r="B12772" s="65"/>
      <c r="C12772" s="65"/>
      <c r="D12772" s="65"/>
      <c r="E12772" s="65"/>
      <c r="F12772" s="65"/>
      <c r="G12772" s="145"/>
    </row>
    <row r="12773" spans="1:7">
      <c r="A12773" s="65"/>
      <c r="B12773" s="65"/>
      <c r="C12773" s="65"/>
      <c r="D12773" s="65"/>
      <c r="E12773" s="65"/>
      <c r="F12773" s="65"/>
      <c r="G12773" s="145"/>
    </row>
    <row r="12774" spans="1:7">
      <c r="A12774" s="65"/>
      <c r="B12774" s="65"/>
      <c r="C12774" s="65"/>
      <c r="D12774" s="65"/>
      <c r="E12774" s="65"/>
      <c r="F12774" s="65"/>
      <c r="G12774" s="145"/>
    </row>
    <row r="12775" spans="1:7">
      <c r="A12775" s="65"/>
      <c r="B12775" s="65"/>
      <c r="C12775" s="65"/>
      <c r="D12775" s="65"/>
      <c r="E12775" s="65"/>
      <c r="F12775" s="65"/>
      <c r="G12775" s="145"/>
    </row>
    <row r="12776" spans="1:7">
      <c r="A12776" s="65"/>
      <c r="B12776" s="65"/>
      <c r="C12776" s="65"/>
      <c r="D12776" s="65"/>
      <c r="E12776" s="65"/>
      <c r="F12776" s="65"/>
      <c r="G12776" s="145"/>
    </row>
    <row r="12777" spans="1:7">
      <c r="A12777" s="65"/>
      <c r="B12777" s="65"/>
      <c r="C12777" s="65"/>
      <c r="D12777" s="65"/>
      <c r="E12777" s="65"/>
      <c r="F12777" s="65"/>
      <c r="G12777" s="145"/>
    </row>
    <row r="12778" spans="1:7">
      <c r="A12778" s="65"/>
      <c r="B12778" s="65"/>
      <c r="C12778" s="65"/>
      <c r="D12778" s="65"/>
      <c r="E12778" s="65"/>
      <c r="F12778" s="65"/>
      <c r="G12778" s="145"/>
    </row>
    <row r="12779" spans="1:7">
      <c r="A12779" s="65"/>
      <c r="B12779" s="65"/>
      <c r="C12779" s="65"/>
      <c r="D12779" s="65"/>
      <c r="E12779" s="65"/>
      <c r="F12779" s="65"/>
      <c r="G12779" s="145"/>
    </row>
    <row r="12780" spans="1:7">
      <c r="A12780" s="65"/>
      <c r="B12780" s="65"/>
      <c r="C12780" s="65"/>
      <c r="D12780" s="65"/>
      <c r="E12780" s="65"/>
      <c r="F12780" s="65"/>
      <c r="G12780" s="145"/>
    </row>
    <row r="12781" spans="1:7">
      <c r="A12781" s="65"/>
      <c r="B12781" s="65"/>
      <c r="C12781" s="65"/>
      <c r="D12781" s="65"/>
      <c r="E12781" s="65"/>
      <c r="F12781" s="65"/>
      <c r="G12781" s="145"/>
    </row>
    <row r="12782" spans="1:7">
      <c r="A12782" s="65"/>
      <c r="B12782" s="65"/>
      <c r="C12782" s="65"/>
      <c r="D12782" s="65"/>
      <c r="E12782" s="65"/>
      <c r="F12782" s="65"/>
      <c r="G12782" s="145"/>
    </row>
    <row r="12783" spans="1:7">
      <c r="A12783" s="65"/>
      <c r="B12783" s="65"/>
      <c r="C12783" s="65"/>
      <c r="D12783" s="65"/>
      <c r="E12783" s="65"/>
      <c r="F12783" s="65"/>
      <c r="G12783" s="145"/>
    </row>
    <row r="12784" spans="1:7">
      <c r="A12784" s="65"/>
      <c r="B12784" s="65"/>
      <c r="C12784" s="65"/>
      <c r="D12784" s="65"/>
      <c r="E12784" s="65"/>
      <c r="F12784" s="65"/>
      <c r="G12784" s="145"/>
    </row>
    <row r="12785" spans="1:7">
      <c r="A12785" s="65"/>
      <c r="B12785" s="65"/>
      <c r="C12785" s="65"/>
      <c r="D12785" s="65"/>
      <c r="E12785" s="65"/>
      <c r="F12785" s="65"/>
      <c r="G12785" s="145"/>
    </row>
    <row r="12786" spans="1:7">
      <c r="A12786" s="65"/>
      <c r="B12786" s="65"/>
      <c r="C12786" s="65"/>
      <c r="D12786" s="65"/>
      <c r="E12786" s="65"/>
      <c r="F12786" s="65"/>
      <c r="G12786" s="145"/>
    </row>
    <row r="12787" spans="1:7">
      <c r="A12787" s="65"/>
      <c r="B12787" s="65"/>
      <c r="C12787" s="65"/>
      <c r="D12787" s="65"/>
      <c r="E12787" s="65"/>
      <c r="F12787" s="65"/>
      <c r="G12787" s="145"/>
    </row>
    <row r="12788" spans="1:7">
      <c r="A12788" s="65"/>
      <c r="B12788" s="65"/>
      <c r="C12788" s="65"/>
      <c r="D12788" s="65"/>
      <c r="E12788" s="65"/>
      <c r="F12788" s="65"/>
      <c r="G12788" s="145"/>
    </row>
    <row r="12789" spans="1:7">
      <c r="A12789" s="65"/>
      <c r="B12789" s="65"/>
      <c r="C12789" s="65"/>
      <c r="D12789" s="65"/>
      <c r="E12789" s="65"/>
      <c r="F12789" s="65"/>
      <c r="G12789" s="145"/>
    </row>
    <row r="12790" spans="1:7">
      <c r="A12790" s="65"/>
      <c r="B12790" s="65"/>
      <c r="C12790" s="65"/>
      <c r="D12790" s="65"/>
      <c r="E12790" s="65"/>
      <c r="F12790" s="65"/>
      <c r="G12790" s="145"/>
    </row>
    <row r="12791" spans="1:7">
      <c r="A12791" s="65"/>
      <c r="B12791" s="65"/>
      <c r="C12791" s="65"/>
      <c r="D12791" s="65"/>
      <c r="E12791" s="65"/>
      <c r="F12791" s="65"/>
      <c r="G12791" s="145"/>
    </row>
    <row r="12792" spans="1:7">
      <c r="A12792" s="65"/>
      <c r="B12792" s="65"/>
      <c r="C12792" s="65"/>
      <c r="D12792" s="65"/>
      <c r="E12792" s="65"/>
      <c r="F12792" s="65"/>
      <c r="G12792" s="145"/>
    </row>
    <row r="12793" spans="1:7">
      <c r="A12793" s="65"/>
      <c r="B12793" s="65"/>
      <c r="C12793" s="65"/>
      <c r="D12793" s="65"/>
      <c r="E12793" s="65"/>
      <c r="F12793" s="65"/>
      <c r="G12793" s="145"/>
    </row>
    <row r="12794" spans="1:7">
      <c r="A12794" s="65"/>
      <c r="B12794" s="65"/>
      <c r="C12794" s="65"/>
      <c r="D12794" s="65"/>
      <c r="E12794" s="65"/>
      <c r="F12794" s="65"/>
      <c r="G12794" s="145"/>
    </row>
    <row r="12795" spans="1:7">
      <c r="A12795" s="65"/>
      <c r="B12795" s="65"/>
      <c r="C12795" s="65"/>
      <c r="D12795" s="65"/>
      <c r="E12795" s="65"/>
      <c r="F12795" s="65"/>
      <c r="G12795" s="145"/>
    </row>
    <row r="12796" spans="1:7">
      <c r="A12796" s="65"/>
      <c r="B12796" s="65"/>
      <c r="C12796" s="65"/>
      <c r="D12796" s="65"/>
      <c r="E12796" s="65"/>
      <c r="F12796" s="65"/>
      <c r="G12796" s="145"/>
    </row>
    <row r="12797" spans="1:7">
      <c r="A12797" s="65"/>
      <c r="B12797" s="65"/>
      <c r="C12797" s="65"/>
      <c r="D12797" s="65"/>
      <c r="E12797" s="65"/>
      <c r="F12797" s="65"/>
      <c r="G12797" s="145"/>
    </row>
    <row r="12798" spans="1:7">
      <c r="A12798" s="65"/>
      <c r="B12798" s="65"/>
      <c r="C12798" s="65"/>
      <c r="D12798" s="65"/>
      <c r="E12798" s="65"/>
      <c r="F12798" s="65"/>
      <c r="G12798" s="145"/>
    </row>
    <row r="12799" spans="1:7">
      <c r="A12799" s="65"/>
      <c r="B12799" s="65"/>
      <c r="C12799" s="65"/>
      <c r="D12799" s="65"/>
      <c r="E12799" s="65"/>
      <c r="F12799" s="65"/>
      <c r="G12799" s="145"/>
    </row>
    <row r="12800" spans="1:7">
      <c r="A12800" s="65"/>
      <c r="B12800" s="65"/>
      <c r="C12800" s="65"/>
      <c r="D12800" s="65"/>
      <c r="E12800" s="65"/>
      <c r="F12800" s="65"/>
      <c r="G12800" s="145"/>
    </row>
    <row r="12801" spans="1:7">
      <c r="A12801" s="65"/>
      <c r="B12801" s="65"/>
      <c r="C12801" s="65"/>
      <c r="D12801" s="65"/>
      <c r="E12801" s="65"/>
      <c r="F12801" s="65"/>
      <c r="G12801" s="145"/>
    </row>
    <row r="12802" spans="1:7">
      <c r="A12802" s="65"/>
      <c r="B12802" s="65"/>
      <c r="C12802" s="65"/>
      <c r="D12802" s="65"/>
      <c r="E12802" s="65"/>
      <c r="F12802" s="65"/>
      <c r="G12802" s="145"/>
    </row>
    <row r="12803" spans="1:7">
      <c r="A12803" s="65"/>
      <c r="B12803" s="65"/>
      <c r="C12803" s="65"/>
      <c r="D12803" s="65"/>
      <c r="E12803" s="65"/>
      <c r="F12803" s="65"/>
      <c r="G12803" s="145"/>
    </row>
    <row r="12804" spans="1:7">
      <c r="A12804" s="65"/>
      <c r="B12804" s="65"/>
      <c r="C12804" s="65"/>
      <c r="D12804" s="65"/>
      <c r="E12804" s="65"/>
      <c r="F12804" s="65"/>
      <c r="G12804" s="145"/>
    </row>
    <row r="12805" spans="1:7">
      <c r="A12805" s="65"/>
      <c r="B12805" s="65"/>
      <c r="C12805" s="65"/>
      <c r="D12805" s="65"/>
      <c r="E12805" s="65"/>
      <c r="F12805" s="65"/>
      <c r="G12805" s="145"/>
    </row>
    <row r="12806" spans="1:7">
      <c r="A12806" s="65"/>
      <c r="B12806" s="65"/>
      <c r="C12806" s="65"/>
      <c r="D12806" s="65"/>
      <c r="E12806" s="65"/>
      <c r="F12806" s="65"/>
      <c r="G12806" s="145"/>
    </row>
    <row r="12807" spans="1:7">
      <c r="A12807" s="65"/>
      <c r="B12807" s="65"/>
      <c r="C12807" s="65"/>
      <c r="D12807" s="65"/>
      <c r="E12807" s="65"/>
      <c r="F12807" s="65"/>
      <c r="G12807" s="145"/>
    </row>
    <row r="12808" spans="1:7">
      <c r="A12808" s="65"/>
      <c r="B12808" s="65"/>
      <c r="C12808" s="65"/>
      <c r="D12808" s="65"/>
      <c r="E12808" s="65"/>
      <c r="F12808" s="65"/>
      <c r="G12808" s="145"/>
    </row>
    <row r="12809" spans="1:7">
      <c r="A12809" s="65"/>
      <c r="B12809" s="65"/>
      <c r="C12809" s="65"/>
      <c r="D12809" s="65"/>
      <c r="E12809" s="65"/>
      <c r="F12809" s="65"/>
      <c r="G12809" s="145"/>
    </row>
    <row r="12810" spans="1:7">
      <c r="A12810" s="65"/>
      <c r="B12810" s="65"/>
      <c r="C12810" s="65"/>
      <c r="D12810" s="65"/>
      <c r="E12810" s="65"/>
      <c r="F12810" s="65"/>
      <c r="G12810" s="145"/>
    </row>
    <row r="12811" spans="1:7">
      <c r="A12811" s="65"/>
      <c r="B12811" s="65"/>
      <c r="C12811" s="65"/>
      <c r="D12811" s="65"/>
      <c r="E12811" s="65"/>
      <c r="F12811" s="65"/>
      <c r="G12811" s="145"/>
    </row>
    <row r="12812" spans="1:7">
      <c r="A12812" s="65"/>
      <c r="B12812" s="65"/>
      <c r="C12812" s="65"/>
      <c r="D12812" s="65"/>
      <c r="E12812" s="65"/>
      <c r="F12812" s="65"/>
      <c r="G12812" s="145"/>
    </row>
    <row r="12813" spans="1:7">
      <c r="A12813" s="65"/>
      <c r="B12813" s="65"/>
      <c r="C12813" s="65"/>
      <c r="D12813" s="65"/>
      <c r="E12813" s="65"/>
      <c r="F12813" s="65"/>
      <c r="G12813" s="145"/>
    </row>
    <row r="12814" spans="1:7">
      <c r="A12814" s="65"/>
      <c r="B12814" s="65"/>
      <c r="C12814" s="65"/>
      <c r="D12814" s="65"/>
      <c r="E12814" s="65"/>
      <c r="F12814" s="65"/>
      <c r="G12814" s="145"/>
    </row>
    <row r="12815" spans="1:7">
      <c r="A12815" s="65"/>
      <c r="B12815" s="65"/>
      <c r="C12815" s="65"/>
      <c r="D12815" s="65"/>
      <c r="E12815" s="65"/>
      <c r="F12815" s="65"/>
      <c r="G12815" s="145"/>
    </row>
    <row r="12816" spans="1:7">
      <c r="A12816" s="65"/>
      <c r="B12816" s="65"/>
      <c r="C12816" s="65"/>
      <c r="D12816" s="65"/>
      <c r="E12816" s="65"/>
      <c r="F12816" s="65"/>
      <c r="G12816" s="145"/>
    </row>
    <row r="12817" spans="1:7">
      <c r="A12817" s="65"/>
      <c r="B12817" s="65"/>
      <c r="C12817" s="65"/>
      <c r="D12817" s="65"/>
      <c r="E12817" s="65"/>
      <c r="F12817" s="65"/>
      <c r="G12817" s="145"/>
    </row>
    <row r="12818" spans="1:7">
      <c r="A12818" s="65"/>
      <c r="B12818" s="65"/>
      <c r="C12818" s="65"/>
      <c r="D12818" s="65"/>
      <c r="E12818" s="65"/>
      <c r="F12818" s="65"/>
      <c r="G12818" s="145"/>
    </row>
    <row r="12819" spans="1:7">
      <c r="A12819" s="65"/>
      <c r="B12819" s="65"/>
      <c r="C12819" s="65"/>
      <c r="D12819" s="65"/>
      <c r="E12819" s="65"/>
      <c r="F12819" s="65"/>
      <c r="G12819" s="145"/>
    </row>
    <row r="12820" spans="1:7">
      <c r="A12820" s="65"/>
      <c r="B12820" s="65"/>
      <c r="C12820" s="65"/>
      <c r="D12820" s="65"/>
      <c r="E12820" s="65"/>
      <c r="F12820" s="65"/>
      <c r="G12820" s="145"/>
    </row>
    <row r="12821" spans="1:7">
      <c r="A12821" s="65"/>
      <c r="B12821" s="65"/>
      <c r="C12821" s="65"/>
      <c r="D12821" s="65"/>
      <c r="E12821" s="65"/>
      <c r="F12821" s="65"/>
      <c r="G12821" s="145"/>
    </row>
    <row r="12822" spans="1:7">
      <c r="A12822" s="65"/>
      <c r="B12822" s="65"/>
      <c r="C12822" s="65"/>
      <c r="D12822" s="65"/>
      <c r="E12822" s="65"/>
      <c r="F12822" s="65"/>
      <c r="G12822" s="145"/>
    </row>
    <row r="12823" spans="1:7">
      <c r="A12823" s="65"/>
      <c r="B12823" s="65"/>
      <c r="C12823" s="65"/>
      <c r="D12823" s="65"/>
      <c r="E12823" s="65"/>
      <c r="F12823" s="65"/>
      <c r="G12823" s="145"/>
    </row>
    <row r="12824" spans="1:7">
      <c r="A12824" s="65"/>
      <c r="B12824" s="65"/>
      <c r="C12824" s="65"/>
      <c r="D12824" s="65"/>
      <c r="E12824" s="65"/>
      <c r="F12824" s="65"/>
      <c r="G12824" s="145"/>
    </row>
    <row r="12825" spans="1:7">
      <c r="A12825" s="65"/>
      <c r="B12825" s="65"/>
      <c r="C12825" s="65"/>
      <c r="D12825" s="65"/>
      <c r="E12825" s="65"/>
      <c r="F12825" s="65"/>
      <c r="G12825" s="145"/>
    </row>
    <row r="12826" spans="1:7">
      <c r="A12826" s="65"/>
      <c r="B12826" s="65"/>
      <c r="C12826" s="65"/>
      <c r="D12826" s="65"/>
      <c r="E12826" s="65"/>
      <c r="F12826" s="65"/>
      <c r="G12826" s="145"/>
    </row>
    <row r="12827" spans="1:7">
      <c r="A12827" s="65"/>
      <c r="B12827" s="65"/>
      <c r="C12827" s="65"/>
      <c r="D12827" s="65"/>
      <c r="E12827" s="65"/>
      <c r="F12827" s="65"/>
      <c r="G12827" s="145"/>
    </row>
    <row r="12828" spans="1:7">
      <c r="A12828" s="65"/>
      <c r="B12828" s="65"/>
      <c r="C12828" s="65"/>
      <c r="D12828" s="65"/>
      <c r="E12828" s="65"/>
      <c r="F12828" s="65"/>
      <c r="G12828" s="145"/>
    </row>
    <row r="12829" spans="1:7">
      <c r="A12829" s="65"/>
      <c r="B12829" s="65"/>
      <c r="C12829" s="65"/>
      <c r="D12829" s="65"/>
      <c r="E12829" s="65"/>
      <c r="F12829" s="65"/>
      <c r="G12829" s="145"/>
    </row>
    <row r="12830" spans="1:7">
      <c r="A12830" s="65"/>
      <c r="B12830" s="65"/>
      <c r="C12830" s="65"/>
      <c r="D12830" s="65"/>
      <c r="E12830" s="65"/>
      <c r="F12830" s="65"/>
      <c r="G12830" s="145"/>
    </row>
    <row r="12831" spans="1:7">
      <c r="A12831" s="65"/>
      <c r="B12831" s="65"/>
      <c r="C12831" s="65"/>
      <c r="D12831" s="65"/>
      <c r="E12831" s="65"/>
      <c r="F12831" s="65"/>
      <c r="G12831" s="145"/>
    </row>
    <row r="12832" spans="1:7">
      <c r="A12832" s="65"/>
      <c r="B12832" s="65"/>
      <c r="C12832" s="65"/>
      <c r="D12832" s="65"/>
      <c r="E12832" s="65"/>
      <c r="F12832" s="65"/>
      <c r="G12832" s="145"/>
    </row>
    <row r="12833" spans="1:7">
      <c r="A12833" s="65"/>
      <c r="B12833" s="65"/>
      <c r="C12833" s="65"/>
      <c r="D12833" s="65"/>
      <c r="E12833" s="65"/>
      <c r="F12833" s="65"/>
      <c r="G12833" s="145"/>
    </row>
    <row r="12834" spans="1:7">
      <c r="A12834" s="65"/>
      <c r="B12834" s="65"/>
      <c r="C12834" s="65"/>
      <c r="D12834" s="65"/>
      <c r="E12834" s="65"/>
      <c r="F12834" s="65"/>
      <c r="G12834" s="145"/>
    </row>
    <row r="12835" spans="1:7">
      <c r="A12835" s="65"/>
      <c r="B12835" s="65"/>
      <c r="C12835" s="65"/>
      <c r="D12835" s="65"/>
      <c r="E12835" s="65"/>
      <c r="F12835" s="65"/>
      <c r="G12835" s="145"/>
    </row>
    <row r="12836" spans="1:7">
      <c r="A12836" s="65"/>
      <c r="B12836" s="65"/>
      <c r="C12836" s="65"/>
      <c r="D12836" s="65"/>
      <c r="E12836" s="65"/>
      <c r="F12836" s="65"/>
      <c r="G12836" s="145"/>
    </row>
    <row r="12837" spans="1:7">
      <c r="A12837" s="65"/>
      <c r="B12837" s="65"/>
      <c r="C12837" s="65"/>
      <c r="D12837" s="65"/>
      <c r="E12837" s="65"/>
      <c r="F12837" s="65"/>
      <c r="G12837" s="145"/>
    </row>
    <row r="12838" spans="1:7">
      <c r="A12838" s="65"/>
      <c r="B12838" s="65"/>
      <c r="C12838" s="65"/>
      <c r="D12838" s="65"/>
      <c r="E12838" s="65"/>
      <c r="F12838" s="65"/>
      <c r="G12838" s="145"/>
    </row>
    <row r="12839" spans="1:7">
      <c r="A12839" s="65"/>
      <c r="B12839" s="65"/>
      <c r="C12839" s="65"/>
      <c r="D12839" s="65"/>
      <c r="E12839" s="65"/>
      <c r="F12839" s="65"/>
      <c r="G12839" s="145"/>
    </row>
    <row r="12840" spans="1:7">
      <c r="A12840" s="65"/>
      <c r="B12840" s="65"/>
      <c r="C12840" s="65"/>
      <c r="D12840" s="65"/>
      <c r="E12840" s="65"/>
      <c r="F12840" s="65"/>
      <c r="G12840" s="145"/>
    </row>
    <row r="12841" spans="1:7">
      <c r="A12841" s="65"/>
      <c r="B12841" s="65"/>
      <c r="C12841" s="65"/>
      <c r="D12841" s="65"/>
      <c r="E12841" s="65"/>
      <c r="F12841" s="65"/>
      <c r="G12841" s="145"/>
    </row>
    <row r="12842" spans="1:7">
      <c r="A12842" s="65"/>
      <c r="B12842" s="65"/>
      <c r="C12842" s="65"/>
      <c r="D12842" s="65"/>
      <c r="E12842" s="65"/>
      <c r="F12842" s="65"/>
      <c r="G12842" s="145"/>
    </row>
    <row r="12843" spans="1:7">
      <c r="A12843" s="65"/>
      <c r="B12843" s="65"/>
      <c r="C12843" s="65"/>
      <c r="D12843" s="65"/>
      <c r="E12843" s="65"/>
      <c r="F12843" s="65"/>
      <c r="G12843" s="145"/>
    </row>
    <row r="12844" spans="1:7">
      <c r="A12844" s="65"/>
      <c r="B12844" s="65"/>
      <c r="C12844" s="65"/>
      <c r="D12844" s="65"/>
      <c r="E12844" s="65"/>
      <c r="F12844" s="65"/>
      <c r="G12844" s="145"/>
    </row>
    <row r="12845" spans="1:7">
      <c r="A12845" s="65"/>
      <c r="B12845" s="65"/>
      <c r="C12845" s="65"/>
      <c r="D12845" s="65"/>
      <c r="E12845" s="65"/>
      <c r="F12845" s="65"/>
      <c r="G12845" s="145"/>
    </row>
    <row r="12846" spans="1:7">
      <c r="A12846" s="65"/>
      <c r="B12846" s="65"/>
      <c r="C12846" s="65"/>
      <c r="D12846" s="65"/>
      <c r="E12846" s="65"/>
      <c r="F12846" s="65"/>
      <c r="G12846" s="145"/>
    </row>
    <row r="12847" spans="1:7">
      <c r="A12847" s="65"/>
      <c r="B12847" s="65"/>
      <c r="C12847" s="65"/>
      <c r="D12847" s="65"/>
      <c r="E12847" s="65"/>
      <c r="F12847" s="65"/>
      <c r="G12847" s="145"/>
    </row>
    <row r="12848" spans="1:7">
      <c r="A12848" s="65"/>
      <c r="B12848" s="65"/>
      <c r="C12848" s="65"/>
      <c r="D12848" s="65"/>
      <c r="E12848" s="65"/>
      <c r="F12848" s="65"/>
      <c r="G12848" s="145"/>
    </row>
    <row r="12849" spans="1:7">
      <c r="A12849" s="65"/>
      <c r="B12849" s="65"/>
      <c r="C12849" s="65"/>
      <c r="D12849" s="65"/>
      <c r="E12849" s="65"/>
      <c r="F12849" s="65"/>
      <c r="G12849" s="145"/>
    </row>
    <row r="12850" spans="1:7">
      <c r="A12850" s="65"/>
      <c r="B12850" s="65"/>
      <c r="C12850" s="65"/>
      <c r="D12850" s="65"/>
      <c r="E12850" s="65"/>
      <c r="F12850" s="65"/>
      <c r="G12850" s="145"/>
    </row>
    <row r="12851" spans="1:7">
      <c r="A12851" s="65"/>
      <c r="B12851" s="65"/>
      <c r="C12851" s="65"/>
      <c r="D12851" s="65"/>
      <c r="E12851" s="65"/>
      <c r="F12851" s="65"/>
      <c r="G12851" s="145"/>
    </row>
    <row r="12852" spans="1:7">
      <c r="A12852" s="65"/>
      <c r="B12852" s="65"/>
      <c r="C12852" s="65"/>
      <c r="D12852" s="65"/>
      <c r="E12852" s="65"/>
      <c r="F12852" s="65"/>
      <c r="G12852" s="145"/>
    </row>
    <row r="12853" spans="1:7">
      <c r="A12853" s="65"/>
      <c r="B12853" s="65"/>
      <c r="C12853" s="65"/>
      <c r="D12853" s="65"/>
      <c r="E12853" s="65"/>
      <c r="F12853" s="65"/>
      <c r="G12853" s="145"/>
    </row>
    <row r="12854" spans="1:7">
      <c r="A12854" s="65"/>
      <c r="B12854" s="65"/>
      <c r="C12854" s="65"/>
      <c r="D12854" s="65"/>
      <c r="E12854" s="65"/>
      <c r="F12854" s="65"/>
      <c r="G12854" s="145"/>
    </row>
    <row r="12855" spans="1:7">
      <c r="A12855" s="65"/>
      <c r="B12855" s="65"/>
      <c r="C12855" s="65"/>
      <c r="D12855" s="65"/>
      <c r="E12855" s="65"/>
      <c r="F12855" s="65"/>
      <c r="G12855" s="145"/>
    </row>
    <row r="12856" spans="1:7">
      <c r="A12856" s="65"/>
      <c r="B12856" s="65"/>
      <c r="C12856" s="65"/>
      <c r="D12856" s="65"/>
      <c r="E12856" s="65"/>
      <c r="F12856" s="65"/>
      <c r="G12856" s="145"/>
    </row>
    <row r="12857" spans="1:7">
      <c r="A12857" s="65"/>
      <c r="B12857" s="65"/>
      <c r="C12857" s="65"/>
      <c r="D12857" s="65"/>
      <c r="E12857" s="65"/>
      <c r="F12857" s="65"/>
      <c r="G12857" s="145"/>
    </row>
    <row r="12858" spans="1:7">
      <c r="A12858" s="65"/>
      <c r="B12858" s="65"/>
      <c r="C12858" s="65"/>
      <c r="D12858" s="65"/>
      <c r="E12858" s="65"/>
      <c r="F12858" s="65"/>
      <c r="G12858" s="145"/>
    </row>
    <row r="12859" spans="1:7">
      <c r="A12859" s="65"/>
      <c r="B12859" s="65"/>
      <c r="C12859" s="65"/>
      <c r="D12859" s="65"/>
      <c r="E12859" s="65"/>
      <c r="F12859" s="65"/>
      <c r="G12859" s="145"/>
    </row>
    <row r="12860" spans="1:7">
      <c r="A12860" s="65"/>
      <c r="B12860" s="65"/>
      <c r="C12860" s="65"/>
      <c r="D12860" s="65"/>
      <c r="E12860" s="65"/>
      <c r="F12860" s="65"/>
      <c r="G12860" s="145"/>
    </row>
    <row r="12861" spans="1:7">
      <c r="A12861" s="65"/>
      <c r="B12861" s="65"/>
      <c r="C12861" s="65"/>
      <c r="D12861" s="65"/>
      <c r="E12861" s="65"/>
      <c r="F12861" s="65"/>
      <c r="G12861" s="145"/>
    </row>
    <row r="12862" spans="1:7">
      <c r="A12862" s="65"/>
      <c r="B12862" s="65"/>
      <c r="C12862" s="65"/>
      <c r="D12862" s="65"/>
      <c r="E12862" s="65"/>
      <c r="F12862" s="65"/>
      <c r="G12862" s="145"/>
    </row>
    <row r="12863" spans="1:7">
      <c r="A12863" s="65"/>
      <c r="B12863" s="65"/>
      <c r="C12863" s="65"/>
      <c r="D12863" s="65"/>
      <c r="E12863" s="65"/>
      <c r="F12863" s="65"/>
      <c r="G12863" s="145"/>
    </row>
    <row r="12864" spans="1:7">
      <c r="A12864" s="65"/>
      <c r="B12864" s="65"/>
      <c r="C12864" s="65"/>
      <c r="D12864" s="65"/>
      <c r="E12864" s="65"/>
      <c r="F12864" s="65"/>
      <c r="G12864" s="145"/>
    </row>
    <row r="12865" spans="1:7">
      <c r="A12865" s="65"/>
      <c r="B12865" s="65"/>
      <c r="C12865" s="65"/>
      <c r="D12865" s="65"/>
      <c r="E12865" s="65"/>
      <c r="F12865" s="65"/>
      <c r="G12865" s="145"/>
    </row>
    <row r="12866" spans="1:7">
      <c r="A12866" s="65"/>
      <c r="B12866" s="65"/>
      <c r="C12866" s="65"/>
      <c r="D12866" s="65"/>
      <c r="E12866" s="65"/>
      <c r="F12866" s="65"/>
      <c r="G12866" s="145"/>
    </row>
    <row r="12867" spans="1:7">
      <c r="A12867" s="65"/>
      <c r="B12867" s="65"/>
      <c r="C12867" s="65"/>
      <c r="D12867" s="65"/>
      <c r="E12867" s="65"/>
      <c r="F12867" s="65"/>
      <c r="G12867" s="145"/>
    </row>
    <row r="12868" spans="1:7">
      <c r="A12868" s="65"/>
      <c r="B12868" s="65"/>
      <c r="C12868" s="65"/>
      <c r="D12868" s="65"/>
      <c r="E12868" s="65"/>
      <c r="F12868" s="65"/>
      <c r="G12868" s="145"/>
    </row>
    <row r="12869" spans="1:7">
      <c r="A12869" s="65"/>
      <c r="B12869" s="65"/>
      <c r="C12869" s="65"/>
      <c r="D12869" s="65"/>
      <c r="E12869" s="65"/>
      <c r="F12869" s="65"/>
      <c r="G12869" s="145"/>
    </row>
    <row r="12870" spans="1:7">
      <c r="A12870" s="65"/>
      <c r="B12870" s="65"/>
      <c r="C12870" s="65"/>
      <c r="D12870" s="65"/>
      <c r="E12870" s="65"/>
      <c r="F12870" s="65"/>
      <c r="G12870" s="145"/>
    </row>
    <row r="12871" spans="1:7">
      <c r="A12871" s="65"/>
      <c r="B12871" s="65"/>
      <c r="C12871" s="65"/>
      <c r="D12871" s="65"/>
      <c r="E12871" s="65"/>
      <c r="F12871" s="65"/>
      <c r="G12871" s="145"/>
    </row>
    <row r="12872" spans="1:7">
      <c r="A12872" s="65"/>
      <c r="B12872" s="65"/>
      <c r="C12872" s="65"/>
      <c r="D12872" s="65"/>
      <c r="E12872" s="65"/>
      <c r="F12872" s="65"/>
      <c r="G12872" s="145"/>
    </row>
    <row r="12873" spans="1:7">
      <c r="A12873" s="65"/>
      <c r="B12873" s="65"/>
      <c r="C12873" s="65"/>
      <c r="D12873" s="65"/>
      <c r="E12873" s="65"/>
      <c r="F12873" s="65"/>
      <c r="G12873" s="145"/>
    </row>
    <row r="12874" spans="1:7">
      <c r="A12874" s="65"/>
      <c r="B12874" s="65"/>
      <c r="C12874" s="65"/>
      <c r="D12874" s="65"/>
      <c r="E12874" s="65"/>
      <c r="F12874" s="65"/>
      <c r="G12874" s="145"/>
    </row>
    <row r="12875" spans="1:7">
      <c r="A12875" s="65"/>
      <c r="B12875" s="65"/>
      <c r="C12875" s="65"/>
      <c r="D12875" s="65"/>
      <c r="E12875" s="65"/>
      <c r="F12875" s="65"/>
      <c r="G12875" s="145"/>
    </row>
    <row r="12876" spans="1:7">
      <c r="A12876" s="65"/>
      <c r="B12876" s="65"/>
      <c r="C12876" s="65"/>
      <c r="D12876" s="65"/>
      <c r="E12876" s="65"/>
      <c r="F12876" s="65"/>
      <c r="G12876" s="145"/>
    </row>
    <row r="12877" spans="1:7">
      <c r="A12877" s="65"/>
      <c r="B12877" s="65"/>
      <c r="C12877" s="65"/>
      <c r="D12877" s="65"/>
      <c r="E12877" s="65"/>
      <c r="F12877" s="65"/>
      <c r="G12877" s="145"/>
    </row>
    <row r="12878" spans="1:7">
      <c r="A12878" s="65"/>
      <c r="B12878" s="65"/>
      <c r="C12878" s="65"/>
      <c r="D12878" s="65"/>
      <c r="E12878" s="65"/>
      <c r="F12878" s="65"/>
      <c r="G12878" s="145"/>
    </row>
    <row r="12879" spans="1:7">
      <c r="A12879" s="65"/>
      <c r="B12879" s="65"/>
      <c r="C12879" s="65"/>
      <c r="D12879" s="65"/>
      <c r="E12879" s="65"/>
      <c r="F12879" s="65"/>
      <c r="G12879" s="145"/>
    </row>
    <row r="12880" spans="1:7">
      <c r="A12880" s="65"/>
      <c r="B12880" s="65"/>
      <c r="C12880" s="65"/>
      <c r="D12880" s="65"/>
      <c r="E12880" s="65"/>
      <c r="F12880" s="65"/>
      <c r="G12880" s="145"/>
    </row>
    <row r="12881" spans="1:7">
      <c r="A12881" s="65"/>
      <c r="B12881" s="65"/>
      <c r="C12881" s="65"/>
      <c r="D12881" s="65"/>
      <c r="E12881" s="65"/>
      <c r="F12881" s="65"/>
      <c r="G12881" s="145"/>
    </row>
    <row r="12882" spans="1:7">
      <c r="A12882" s="65"/>
      <c r="B12882" s="65"/>
      <c r="C12882" s="65"/>
      <c r="D12882" s="65"/>
      <c r="E12882" s="65"/>
      <c r="F12882" s="65"/>
      <c r="G12882" s="145"/>
    </row>
    <row r="12883" spans="1:7">
      <c r="A12883" s="65"/>
      <c r="B12883" s="65"/>
      <c r="C12883" s="65"/>
      <c r="D12883" s="65"/>
      <c r="E12883" s="65"/>
      <c r="F12883" s="65"/>
      <c r="G12883" s="145"/>
    </row>
    <row r="12884" spans="1:7">
      <c r="A12884" s="65"/>
      <c r="B12884" s="65"/>
      <c r="C12884" s="65"/>
      <c r="D12884" s="65"/>
      <c r="E12884" s="65"/>
      <c r="F12884" s="65"/>
      <c r="G12884" s="145"/>
    </row>
    <row r="12885" spans="1:7">
      <c r="A12885" s="65"/>
      <c r="B12885" s="65"/>
      <c r="C12885" s="65"/>
      <c r="D12885" s="65"/>
      <c r="E12885" s="65"/>
      <c r="F12885" s="65"/>
      <c r="G12885" s="145"/>
    </row>
    <row r="12886" spans="1:7">
      <c r="A12886" s="65"/>
      <c r="B12886" s="65"/>
      <c r="C12886" s="65"/>
      <c r="D12886" s="65"/>
      <c r="E12886" s="65"/>
      <c r="F12886" s="65"/>
      <c r="G12886" s="145"/>
    </row>
    <row r="12887" spans="1:7">
      <c r="A12887" s="65"/>
      <c r="B12887" s="65"/>
      <c r="C12887" s="65"/>
      <c r="D12887" s="65"/>
      <c r="E12887" s="65"/>
      <c r="F12887" s="65"/>
      <c r="G12887" s="145"/>
    </row>
    <row r="12888" spans="1:7">
      <c r="A12888" s="65"/>
      <c r="B12888" s="65"/>
      <c r="C12888" s="65"/>
      <c r="D12888" s="65"/>
      <c r="E12888" s="65"/>
      <c r="F12888" s="65"/>
      <c r="G12888" s="145"/>
    </row>
    <row r="12889" spans="1:7">
      <c r="A12889" s="65"/>
      <c r="B12889" s="65"/>
      <c r="C12889" s="65"/>
      <c r="D12889" s="65"/>
      <c r="E12889" s="65"/>
      <c r="F12889" s="65"/>
      <c r="G12889" s="145"/>
    </row>
    <row r="12890" spans="1:7">
      <c r="A12890" s="65"/>
      <c r="B12890" s="65"/>
      <c r="C12890" s="65"/>
      <c r="D12890" s="65"/>
      <c r="E12890" s="65"/>
      <c r="F12890" s="65"/>
      <c r="G12890" s="145"/>
    </row>
    <row r="12891" spans="1:7">
      <c r="A12891" s="65"/>
      <c r="B12891" s="65"/>
      <c r="C12891" s="65"/>
      <c r="D12891" s="65"/>
      <c r="E12891" s="65"/>
      <c r="F12891" s="65"/>
      <c r="G12891" s="145"/>
    </row>
    <row r="12892" spans="1:7">
      <c r="A12892" s="65"/>
      <c r="B12892" s="65"/>
      <c r="C12892" s="65"/>
      <c r="D12892" s="65"/>
      <c r="E12892" s="65"/>
      <c r="F12892" s="65"/>
      <c r="G12892" s="145"/>
    </row>
    <row r="12893" spans="1:7">
      <c r="A12893" s="65"/>
      <c r="B12893" s="65"/>
      <c r="C12893" s="65"/>
      <c r="D12893" s="65"/>
      <c r="E12893" s="65"/>
      <c r="F12893" s="65"/>
      <c r="G12893" s="145"/>
    </row>
    <row r="12894" spans="1:7">
      <c r="A12894" s="65"/>
      <c r="B12894" s="65"/>
      <c r="C12894" s="65"/>
      <c r="D12894" s="65"/>
      <c r="E12894" s="65"/>
      <c r="F12894" s="65"/>
      <c r="G12894" s="145"/>
    </row>
    <row r="12895" spans="1:7">
      <c r="A12895" s="65"/>
      <c r="B12895" s="65"/>
      <c r="C12895" s="65"/>
      <c r="D12895" s="65"/>
      <c r="E12895" s="65"/>
      <c r="F12895" s="65"/>
      <c r="G12895" s="145"/>
    </row>
    <row r="12896" spans="1:7">
      <c r="A12896" s="65"/>
      <c r="B12896" s="65"/>
      <c r="C12896" s="65"/>
      <c r="D12896" s="65"/>
      <c r="E12896" s="65"/>
      <c r="F12896" s="65"/>
      <c r="G12896" s="145"/>
    </row>
    <row r="12897" spans="1:7">
      <c r="A12897" s="65"/>
      <c r="B12897" s="65"/>
      <c r="C12897" s="65"/>
      <c r="D12897" s="65"/>
      <c r="E12897" s="65"/>
      <c r="F12897" s="65"/>
      <c r="G12897" s="145"/>
    </row>
    <row r="12898" spans="1:7">
      <c r="A12898" s="65"/>
      <c r="B12898" s="65"/>
      <c r="C12898" s="65"/>
      <c r="D12898" s="65"/>
      <c r="E12898" s="65"/>
      <c r="F12898" s="65"/>
      <c r="G12898" s="145"/>
    </row>
    <row r="12899" spans="1:7">
      <c r="A12899" s="65"/>
      <c r="B12899" s="65"/>
      <c r="C12899" s="65"/>
      <c r="D12899" s="65"/>
      <c r="E12899" s="65"/>
      <c r="F12899" s="65"/>
      <c r="G12899" s="145"/>
    </row>
    <row r="12900" spans="1:7">
      <c r="A12900" s="65"/>
      <c r="B12900" s="65"/>
      <c r="C12900" s="65"/>
      <c r="D12900" s="65"/>
      <c r="E12900" s="65"/>
      <c r="F12900" s="65"/>
      <c r="G12900" s="145"/>
    </row>
    <row r="12901" spans="1:7">
      <c r="A12901" s="65"/>
      <c r="B12901" s="65"/>
      <c r="C12901" s="65"/>
      <c r="D12901" s="65"/>
      <c r="E12901" s="65"/>
      <c r="F12901" s="65"/>
      <c r="G12901" s="145"/>
    </row>
    <row r="12902" spans="1:7">
      <c r="A12902" s="65"/>
      <c r="B12902" s="65"/>
      <c r="C12902" s="65"/>
      <c r="D12902" s="65"/>
      <c r="E12902" s="65"/>
      <c r="F12902" s="65"/>
      <c r="G12902" s="145"/>
    </row>
    <row r="12903" spans="1:7">
      <c r="A12903" s="65"/>
      <c r="B12903" s="65"/>
      <c r="C12903" s="65"/>
      <c r="D12903" s="65"/>
      <c r="E12903" s="65"/>
      <c r="F12903" s="65"/>
      <c r="G12903" s="145"/>
    </row>
    <row r="12904" spans="1:7">
      <c r="A12904" s="65"/>
      <c r="B12904" s="65"/>
      <c r="C12904" s="65"/>
      <c r="D12904" s="65"/>
      <c r="E12904" s="65"/>
      <c r="F12904" s="65"/>
      <c r="G12904" s="145"/>
    </row>
    <row r="12905" spans="1:7">
      <c r="A12905" s="65"/>
      <c r="B12905" s="65"/>
      <c r="C12905" s="65"/>
      <c r="D12905" s="65"/>
      <c r="E12905" s="65"/>
      <c r="F12905" s="65"/>
      <c r="G12905" s="145"/>
    </row>
    <row r="12906" spans="1:7">
      <c r="A12906" s="65"/>
      <c r="B12906" s="65"/>
      <c r="C12906" s="65"/>
      <c r="D12906" s="65"/>
      <c r="E12906" s="65"/>
      <c r="F12906" s="65"/>
      <c r="G12906" s="145"/>
    </row>
    <row r="12907" spans="1:7">
      <c r="A12907" s="65"/>
      <c r="B12907" s="65"/>
      <c r="C12907" s="65"/>
      <c r="D12907" s="65"/>
      <c r="E12907" s="65"/>
      <c r="F12907" s="65"/>
      <c r="G12907" s="145"/>
    </row>
    <row r="12908" spans="1:7">
      <c r="A12908" s="65"/>
      <c r="B12908" s="65"/>
      <c r="C12908" s="65"/>
      <c r="D12908" s="65"/>
      <c r="E12908" s="65"/>
      <c r="F12908" s="65"/>
      <c r="G12908" s="145"/>
    </row>
    <row r="12909" spans="1:7">
      <c r="A12909" s="65"/>
      <c r="B12909" s="65"/>
      <c r="C12909" s="65"/>
      <c r="D12909" s="65"/>
      <c r="E12909" s="65"/>
      <c r="F12909" s="65"/>
      <c r="G12909" s="145"/>
    </row>
    <row r="12910" spans="1:7">
      <c r="A12910" s="65"/>
      <c r="B12910" s="65"/>
      <c r="C12910" s="65"/>
      <c r="D12910" s="65"/>
      <c r="E12910" s="65"/>
      <c r="F12910" s="65"/>
      <c r="G12910" s="145"/>
    </row>
    <row r="12911" spans="1:7">
      <c r="A12911" s="65"/>
      <c r="B12911" s="65"/>
      <c r="C12911" s="65"/>
      <c r="D12911" s="65"/>
      <c r="E12911" s="65"/>
      <c r="F12911" s="65"/>
      <c r="G12911" s="145"/>
    </row>
    <row r="12912" spans="1:7">
      <c r="A12912" s="65"/>
      <c r="B12912" s="65"/>
      <c r="C12912" s="65"/>
      <c r="D12912" s="65"/>
      <c r="E12912" s="65"/>
      <c r="F12912" s="65"/>
      <c r="G12912" s="145"/>
    </row>
    <row r="12913" spans="1:7">
      <c r="A12913" s="65"/>
      <c r="B12913" s="65"/>
      <c r="C12913" s="65"/>
      <c r="D12913" s="65"/>
      <c r="E12913" s="65"/>
      <c r="F12913" s="65"/>
      <c r="G12913" s="145"/>
    </row>
    <row r="12914" spans="1:7">
      <c r="A12914" s="65"/>
      <c r="B12914" s="65"/>
      <c r="C12914" s="65"/>
      <c r="D12914" s="65"/>
      <c r="E12914" s="65"/>
      <c r="F12914" s="65"/>
      <c r="G12914" s="145"/>
    </row>
    <row r="12915" spans="1:7">
      <c r="A12915" s="65"/>
      <c r="B12915" s="65"/>
      <c r="C12915" s="65"/>
      <c r="D12915" s="65"/>
      <c r="E12915" s="65"/>
      <c r="F12915" s="65"/>
      <c r="G12915" s="145"/>
    </row>
    <row r="12916" spans="1:7">
      <c r="A12916" s="65"/>
      <c r="B12916" s="65"/>
      <c r="C12916" s="65"/>
      <c r="D12916" s="65"/>
      <c r="E12916" s="65"/>
      <c r="F12916" s="65"/>
      <c r="G12916" s="145"/>
    </row>
    <row r="12917" spans="1:7">
      <c r="A12917" s="65"/>
      <c r="B12917" s="65"/>
      <c r="C12917" s="65"/>
      <c r="D12917" s="65"/>
      <c r="E12917" s="65"/>
      <c r="F12917" s="65"/>
      <c r="G12917" s="145"/>
    </row>
    <row r="12918" spans="1:7">
      <c r="A12918" s="65"/>
      <c r="B12918" s="65"/>
      <c r="C12918" s="65"/>
      <c r="D12918" s="65"/>
      <c r="E12918" s="65"/>
      <c r="F12918" s="65"/>
      <c r="G12918" s="145"/>
    </row>
    <row r="12919" spans="1:7">
      <c r="A12919" s="65"/>
      <c r="B12919" s="65"/>
      <c r="C12919" s="65"/>
      <c r="D12919" s="65"/>
      <c r="E12919" s="65"/>
      <c r="F12919" s="65"/>
      <c r="G12919" s="145"/>
    </row>
    <row r="12920" spans="1:7">
      <c r="A12920" s="65"/>
      <c r="B12920" s="65"/>
      <c r="C12920" s="65"/>
      <c r="D12920" s="65"/>
      <c r="E12920" s="65"/>
      <c r="F12920" s="65"/>
      <c r="G12920" s="145"/>
    </row>
    <row r="12921" spans="1:7">
      <c r="A12921" s="65"/>
      <c r="B12921" s="65"/>
      <c r="C12921" s="65"/>
      <c r="D12921" s="65"/>
      <c r="E12921" s="65"/>
      <c r="F12921" s="65"/>
      <c r="G12921" s="145"/>
    </row>
    <row r="12922" spans="1:7">
      <c r="A12922" s="65"/>
      <c r="B12922" s="65"/>
      <c r="C12922" s="65"/>
      <c r="D12922" s="65"/>
      <c r="E12922" s="65"/>
      <c r="F12922" s="65"/>
      <c r="G12922" s="145"/>
    </row>
    <row r="12923" spans="1:7">
      <c r="A12923" s="65"/>
      <c r="B12923" s="65"/>
      <c r="C12923" s="65"/>
      <c r="D12923" s="65"/>
      <c r="E12923" s="65"/>
      <c r="F12923" s="65"/>
      <c r="G12923" s="145"/>
    </row>
    <row r="12924" spans="1:7">
      <c r="A12924" s="65"/>
      <c r="B12924" s="65"/>
      <c r="C12924" s="65"/>
      <c r="D12924" s="65"/>
      <c r="E12924" s="65"/>
      <c r="F12924" s="65"/>
      <c r="G12924" s="145"/>
    </row>
    <row r="12925" spans="1:7">
      <c r="A12925" s="65"/>
      <c r="B12925" s="65"/>
      <c r="C12925" s="65"/>
      <c r="D12925" s="65"/>
      <c r="E12925" s="65"/>
      <c r="F12925" s="65"/>
      <c r="G12925" s="145"/>
    </row>
    <row r="12926" spans="1:7">
      <c r="A12926" s="65"/>
      <c r="B12926" s="65"/>
      <c r="C12926" s="65"/>
      <c r="D12926" s="65"/>
      <c r="E12926" s="65"/>
      <c r="F12926" s="65"/>
      <c r="G12926" s="145"/>
    </row>
    <row r="12927" spans="1:7">
      <c r="A12927" s="65"/>
      <c r="B12927" s="65"/>
      <c r="C12927" s="65"/>
      <c r="D12927" s="65"/>
      <c r="E12927" s="65"/>
      <c r="F12927" s="65"/>
      <c r="G12927" s="145"/>
    </row>
    <row r="12928" spans="1:7">
      <c r="A12928" s="65"/>
      <c r="B12928" s="65"/>
      <c r="C12928" s="65"/>
      <c r="D12928" s="65"/>
      <c r="E12928" s="65"/>
      <c r="F12928" s="65"/>
      <c r="G12928" s="145"/>
    </row>
    <row r="12929" spans="1:7">
      <c r="A12929" s="65"/>
      <c r="B12929" s="65"/>
      <c r="C12929" s="65"/>
      <c r="D12929" s="65"/>
      <c r="E12929" s="65"/>
      <c r="F12929" s="65"/>
      <c r="G12929" s="145"/>
    </row>
    <row r="12930" spans="1:7">
      <c r="A12930" s="65"/>
      <c r="B12930" s="65"/>
      <c r="C12930" s="65"/>
      <c r="D12930" s="65"/>
      <c r="E12930" s="65"/>
      <c r="F12930" s="65"/>
      <c r="G12930" s="145"/>
    </row>
    <row r="12931" spans="1:7">
      <c r="A12931" s="65"/>
      <c r="B12931" s="65"/>
      <c r="C12931" s="65"/>
      <c r="D12931" s="65"/>
      <c r="E12931" s="65"/>
      <c r="F12931" s="65"/>
      <c r="G12931" s="145"/>
    </row>
    <row r="12932" spans="1:7">
      <c r="A12932" s="65"/>
      <c r="B12932" s="65"/>
      <c r="C12932" s="65"/>
      <c r="D12932" s="65"/>
      <c r="E12932" s="65"/>
      <c r="F12932" s="65"/>
      <c r="G12932" s="145"/>
    </row>
    <row r="12933" spans="1:7">
      <c r="A12933" s="65"/>
      <c r="B12933" s="65"/>
      <c r="C12933" s="65"/>
      <c r="D12933" s="65"/>
      <c r="E12933" s="65"/>
      <c r="F12933" s="65"/>
      <c r="G12933" s="145"/>
    </row>
    <row r="12934" spans="1:7">
      <c r="A12934" s="65"/>
      <c r="B12934" s="65"/>
      <c r="C12934" s="65"/>
      <c r="D12934" s="65"/>
      <c r="E12934" s="65"/>
      <c r="F12934" s="65"/>
      <c r="G12934" s="145"/>
    </row>
    <row r="12935" spans="1:7">
      <c r="A12935" s="65"/>
      <c r="B12935" s="65"/>
      <c r="C12935" s="65"/>
      <c r="D12935" s="65"/>
      <c r="E12935" s="65"/>
      <c r="F12935" s="65"/>
      <c r="G12935" s="145"/>
    </row>
    <row r="12936" spans="1:7">
      <c r="A12936" s="65"/>
      <c r="B12936" s="65"/>
      <c r="C12936" s="65"/>
      <c r="D12936" s="65"/>
      <c r="E12936" s="65"/>
      <c r="F12936" s="65"/>
      <c r="G12936" s="145"/>
    </row>
    <row r="12937" spans="1:7">
      <c r="A12937" s="65"/>
      <c r="B12937" s="65"/>
      <c r="C12937" s="65"/>
      <c r="D12937" s="65"/>
      <c r="E12937" s="65"/>
      <c r="F12937" s="65"/>
      <c r="G12937" s="145"/>
    </row>
    <row r="12938" spans="1:7">
      <c r="A12938" s="65"/>
      <c r="B12938" s="65"/>
      <c r="C12938" s="65"/>
      <c r="D12938" s="65"/>
      <c r="E12938" s="65"/>
      <c r="F12938" s="65"/>
      <c r="G12938" s="145"/>
    </row>
    <row r="12939" spans="1:7">
      <c r="A12939" s="65"/>
      <c r="B12939" s="65"/>
      <c r="C12939" s="65"/>
      <c r="D12939" s="65"/>
      <c r="E12939" s="65"/>
      <c r="F12939" s="65"/>
      <c r="G12939" s="145"/>
    </row>
    <row r="12940" spans="1:7">
      <c r="A12940" s="65"/>
      <c r="B12940" s="65"/>
      <c r="C12940" s="65"/>
      <c r="D12940" s="65"/>
      <c r="E12940" s="65"/>
      <c r="F12940" s="65"/>
      <c r="G12940" s="145"/>
    </row>
    <row r="12941" spans="1:7">
      <c r="A12941" s="65"/>
      <c r="B12941" s="65"/>
      <c r="C12941" s="65"/>
      <c r="D12941" s="65"/>
      <c r="E12941" s="65"/>
      <c r="F12941" s="65"/>
      <c r="G12941" s="145"/>
    </row>
    <row r="12942" spans="1:7">
      <c r="A12942" s="65"/>
      <c r="B12942" s="65"/>
      <c r="C12942" s="65"/>
      <c r="D12942" s="65"/>
      <c r="E12942" s="65"/>
      <c r="F12942" s="65"/>
      <c r="G12942" s="145"/>
    </row>
    <row r="12943" spans="1:7">
      <c r="A12943" s="65"/>
      <c r="B12943" s="65"/>
      <c r="C12943" s="65"/>
      <c r="D12943" s="65"/>
      <c r="E12943" s="65"/>
      <c r="F12943" s="65"/>
      <c r="G12943" s="145"/>
    </row>
    <row r="12944" spans="1:7">
      <c r="A12944" s="65"/>
      <c r="B12944" s="65"/>
      <c r="C12944" s="65"/>
      <c r="D12944" s="65"/>
      <c r="E12944" s="65"/>
      <c r="F12944" s="65"/>
      <c r="G12944" s="145"/>
    </row>
    <row r="12945" spans="1:7">
      <c r="A12945" s="65"/>
      <c r="B12945" s="65"/>
      <c r="C12945" s="65"/>
      <c r="D12945" s="65"/>
      <c r="E12945" s="65"/>
      <c r="F12945" s="65"/>
      <c r="G12945" s="145"/>
    </row>
    <row r="12946" spans="1:7">
      <c r="A12946" s="65"/>
      <c r="B12946" s="65"/>
      <c r="C12946" s="65"/>
      <c r="D12946" s="65"/>
      <c r="E12946" s="65"/>
      <c r="F12946" s="65"/>
      <c r="G12946" s="145"/>
    </row>
    <row r="12947" spans="1:7">
      <c r="A12947" s="65"/>
      <c r="B12947" s="65"/>
      <c r="C12947" s="65"/>
      <c r="D12947" s="65"/>
      <c r="E12947" s="65"/>
      <c r="F12947" s="65"/>
      <c r="G12947" s="145"/>
    </row>
    <row r="12948" spans="1:7">
      <c r="A12948" s="65"/>
      <c r="B12948" s="65"/>
      <c r="C12948" s="65"/>
      <c r="D12948" s="65"/>
      <c r="E12948" s="65"/>
      <c r="F12948" s="65"/>
      <c r="G12948" s="145"/>
    </row>
    <row r="12949" spans="1:7">
      <c r="A12949" s="65"/>
      <c r="B12949" s="65"/>
      <c r="C12949" s="65"/>
      <c r="D12949" s="65"/>
      <c r="E12949" s="65"/>
      <c r="F12949" s="65"/>
      <c r="G12949" s="145"/>
    </row>
    <row r="12950" spans="1:7">
      <c r="A12950" s="65"/>
      <c r="B12950" s="65"/>
      <c r="C12950" s="65"/>
      <c r="D12950" s="65"/>
      <c r="E12950" s="65"/>
      <c r="F12950" s="65"/>
      <c r="G12950" s="145"/>
    </row>
    <row r="12951" spans="1:7">
      <c r="A12951" s="65"/>
      <c r="B12951" s="65"/>
      <c r="C12951" s="65"/>
      <c r="D12951" s="65"/>
      <c r="E12951" s="65"/>
      <c r="F12951" s="65"/>
      <c r="G12951" s="145"/>
    </row>
    <row r="12952" spans="1:7">
      <c r="A12952" s="65"/>
      <c r="B12952" s="65"/>
      <c r="C12952" s="65"/>
      <c r="D12952" s="65"/>
      <c r="E12952" s="65"/>
      <c r="F12952" s="65"/>
      <c r="G12952" s="145"/>
    </row>
    <row r="12953" spans="1:7">
      <c r="A12953" s="65"/>
      <c r="B12953" s="65"/>
      <c r="C12953" s="65"/>
      <c r="D12953" s="65"/>
      <c r="E12953" s="65"/>
      <c r="F12953" s="65"/>
      <c r="G12953" s="145"/>
    </row>
    <row r="12954" spans="1:7">
      <c r="A12954" s="65"/>
      <c r="B12954" s="65"/>
      <c r="C12954" s="65"/>
      <c r="D12954" s="65"/>
      <c r="E12954" s="65"/>
      <c r="F12954" s="65"/>
      <c r="G12954" s="145"/>
    </row>
    <row r="12955" spans="1:7">
      <c r="A12955" s="65"/>
      <c r="B12955" s="65"/>
      <c r="C12955" s="65"/>
      <c r="D12955" s="65"/>
      <c r="E12955" s="65"/>
      <c r="F12955" s="65"/>
      <c r="G12955" s="145"/>
    </row>
    <row r="12956" spans="1:7">
      <c r="A12956" s="65"/>
      <c r="B12956" s="65"/>
      <c r="C12956" s="65"/>
      <c r="D12956" s="65"/>
      <c r="E12956" s="65"/>
      <c r="F12956" s="65"/>
      <c r="G12956" s="145"/>
    </row>
    <row r="12957" spans="1:7">
      <c r="A12957" s="65"/>
      <c r="B12957" s="65"/>
      <c r="C12957" s="65"/>
      <c r="D12957" s="65"/>
      <c r="E12957" s="65"/>
      <c r="F12957" s="65"/>
      <c r="G12957" s="145"/>
    </row>
    <row r="12958" spans="1:7">
      <c r="A12958" s="65"/>
      <c r="B12958" s="65"/>
      <c r="C12958" s="65"/>
      <c r="D12958" s="65"/>
      <c r="E12958" s="65"/>
      <c r="F12958" s="65"/>
      <c r="G12958" s="145"/>
    </row>
    <row r="12959" spans="1:7">
      <c r="A12959" s="65"/>
      <c r="B12959" s="65"/>
      <c r="C12959" s="65"/>
      <c r="D12959" s="65"/>
      <c r="E12959" s="65"/>
      <c r="F12959" s="65"/>
      <c r="G12959" s="145"/>
    </row>
    <row r="12960" spans="1:7">
      <c r="A12960" s="65"/>
      <c r="B12960" s="65"/>
      <c r="C12960" s="65"/>
      <c r="D12960" s="65"/>
      <c r="E12960" s="65"/>
      <c r="F12960" s="65"/>
      <c r="G12960" s="145"/>
    </row>
    <row r="12961" spans="1:7">
      <c r="A12961" s="65"/>
      <c r="B12961" s="65"/>
      <c r="C12961" s="65"/>
      <c r="D12961" s="65"/>
      <c r="E12961" s="65"/>
      <c r="F12961" s="65"/>
      <c r="G12961" s="145"/>
    </row>
    <row r="12962" spans="1:7">
      <c r="A12962" s="65"/>
      <c r="B12962" s="65"/>
      <c r="C12962" s="65"/>
      <c r="D12962" s="65"/>
      <c r="E12962" s="65"/>
      <c r="F12962" s="65"/>
      <c r="G12962" s="145"/>
    </row>
    <row r="12963" spans="1:7">
      <c r="A12963" s="65"/>
      <c r="B12963" s="65"/>
      <c r="C12963" s="65"/>
      <c r="D12963" s="65"/>
      <c r="E12963" s="65"/>
      <c r="F12963" s="65"/>
      <c r="G12963" s="145"/>
    </row>
    <row r="12964" spans="1:7">
      <c r="A12964" s="65"/>
      <c r="B12964" s="65"/>
      <c r="C12964" s="65"/>
      <c r="D12964" s="65"/>
      <c r="E12964" s="65"/>
      <c r="F12964" s="65"/>
      <c r="G12964" s="145"/>
    </row>
    <row r="12965" spans="1:7">
      <c r="A12965" s="65"/>
      <c r="B12965" s="65"/>
      <c r="C12965" s="65"/>
      <c r="D12965" s="65"/>
      <c r="E12965" s="65"/>
      <c r="F12965" s="65"/>
      <c r="G12965" s="145"/>
    </row>
    <row r="12966" spans="1:7">
      <c r="A12966" s="65"/>
      <c r="B12966" s="65"/>
      <c r="C12966" s="65"/>
      <c r="D12966" s="65"/>
      <c r="E12966" s="65"/>
      <c r="F12966" s="65"/>
      <c r="G12966" s="145"/>
    </row>
    <row r="12967" spans="1:7">
      <c r="A12967" s="65"/>
      <c r="B12967" s="65"/>
      <c r="C12967" s="65"/>
      <c r="D12967" s="65"/>
      <c r="E12967" s="65"/>
      <c r="F12967" s="65"/>
      <c r="G12967" s="145"/>
    </row>
    <row r="12968" spans="1:7">
      <c r="A12968" s="65"/>
      <c r="B12968" s="65"/>
      <c r="C12968" s="65"/>
      <c r="D12968" s="65"/>
      <c r="E12968" s="65"/>
      <c r="F12968" s="65"/>
      <c r="G12968" s="145"/>
    </row>
    <row r="12969" spans="1:7">
      <c r="A12969" s="65"/>
      <c r="B12969" s="65"/>
      <c r="C12969" s="65"/>
      <c r="D12969" s="65"/>
      <c r="E12969" s="65"/>
      <c r="F12969" s="65"/>
      <c r="G12969" s="145"/>
    </row>
    <row r="12970" spans="1:7">
      <c r="A12970" s="65"/>
      <c r="B12970" s="65"/>
      <c r="C12970" s="65"/>
      <c r="D12970" s="65"/>
      <c r="E12970" s="65"/>
      <c r="F12970" s="65"/>
      <c r="G12970" s="145"/>
    </row>
    <row r="12971" spans="1:7">
      <c r="A12971" s="65"/>
      <c r="B12971" s="65"/>
      <c r="C12971" s="65"/>
      <c r="D12971" s="65"/>
      <c r="E12971" s="65"/>
      <c r="F12971" s="65"/>
      <c r="G12971" s="145"/>
    </row>
    <row r="12972" spans="1:7">
      <c r="A12972" s="65"/>
      <c r="B12972" s="65"/>
      <c r="C12972" s="65"/>
      <c r="D12972" s="65"/>
      <c r="E12972" s="65"/>
      <c r="F12972" s="65"/>
      <c r="G12972" s="145"/>
    </row>
    <row r="12973" spans="1:7">
      <c r="A12973" s="65"/>
      <c r="B12973" s="65"/>
      <c r="C12973" s="65"/>
      <c r="D12973" s="65"/>
      <c r="E12973" s="65"/>
      <c r="F12973" s="65"/>
      <c r="G12973" s="145"/>
    </row>
    <row r="12974" spans="1:7">
      <c r="A12974" s="65"/>
      <c r="B12974" s="65"/>
      <c r="C12974" s="65"/>
      <c r="D12974" s="65"/>
      <c r="E12974" s="65"/>
      <c r="F12974" s="65"/>
      <c r="G12974" s="145"/>
    </row>
    <row r="12975" spans="1:7">
      <c r="A12975" s="65"/>
      <c r="B12975" s="65"/>
      <c r="C12975" s="65"/>
      <c r="D12975" s="65"/>
      <c r="E12975" s="65"/>
      <c r="F12975" s="65"/>
      <c r="G12975" s="145"/>
    </row>
    <row r="12976" spans="1:7">
      <c r="A12976" s="65"/>
      <c r="B12976" s="65"/>
      <c r="C12976" s="65"/>
      <c r="D12976" s="65"/>
      <c r="E12976" s="65"/>
      <c r="F12976" s="65"/>
      <c r="G12976" s="145"/>
    </row>
    <row r="12977" spans="1:7">
      <c r="A12977" s="65"/>
      <c r="B12977" s="65"/>
      <c r="C12977" s="65"/>
      <c r="D12977" s="65"/>
      <c r="E12977" s="65"/>
      <c r="F12977" s="65"/>
      <c r="G12977" s="145"/>
    </row>
    <row r="12978" spans="1:7">
      <c r="A12978" s="65"/>
      <c r="B12978" s="65"/>
      <c r="C12978" s="65"/>
      <c r="D12978" s="65"/>
      <c r="E12978" s="65"/>
      <c r="F12978" s="65"/>
      <c r="G12978" s="145"/>
    </row>
    <row r="12979" spans="1:7">
      <c r="A12979" s="65"/>
      <c r="B12979" s="65"/>
      <c r="C12979" s="65"/>
      <c r="D12979" s="65"/>
      <c r="E12979" s="65"/>
      <c r="F12979" s="65"/>
      <c r="G12979" s="145"/>
    </row>
    <row r="12980" spans="1:7">
      <c r="A12980" s="65"/>
      <c r="B12980" s="65"/>
      <c r="C12980" s="65"/>
      <c r="D12980" s="65"/>
      <c r="E12980" s="65"/>
      <c r="F12980" s="65"/>
      <c r="G12980" s="145"/>
    </row>
    <row r="12981" spans="1:7">
      <c r="A12981" s="65"/>
      <c r="B12981" s="65"/>
      <c r="C12981" s="65"/>
      <c r="D12981" s="65"/>
      <c r="E12981" s="65"/>
      <c r="F12981" s="65"/>
      <c r="G12981" s="145"/>
    </row>
    <row r="12982" spans="1:7">
      <c r="A12982" s="65"/>
      <c r="B12982" s="65"/>
      <c r="C12982" s="65"/>
      <c r="D12982" s="65"/>
      <c r="E12982" s="65"/>
      <c r="F12982" s="65"/>
      <c r="G12982" s="145"/>
    </row>
    <row r="12983" spans="1:7">
      <c r="A12983" s="65"/>
      <c r="B12983" s="65"/>
      <c r="C12983" s="65"/>
      <c r="D12983" s="65"/>
      <c r="E12983" s="65"/>
      <c r="F12983" s="65"/>
      <c r="G12983" s="145"/>
    </row>
    <row r="12984" spans="1:7">
      <c r="A12984" s="65"/>
      <c r="B12984" s="65"/>
      <c r="C12984" s="65"/>
      <c r="D12984" s="65"/>
      <c r="E12984" s="65"/>
      <c r="F12984" s="65"/>
      <c r="G12984" s="145"/>
    </row>
    <row r="12985" spans="1:7">
      <c r="A12985" s="65"/>
      <c r="B12985" s="65"/>
      <c r="C12985" s="65"/>
      <c r="D12985" s="65"/>
      <c r="E12985" s="65"/>
      <c r="F12985" s="65"/>
      <c r="G12985" s="145"/>
    </row>
    <row r="12986" spans="1:7">
      <c r="A12986" s="65"/>
      <c r="B12986" s="65"/>
      <c r="C12986" s="65"/>
      <c r="D12986" s="65"/>
      <c r="E12986" s="65"/>
      <c r="F12986" s="65"/>
      <c r="G12986" s="145"/>
    </row>
    <row r="12987" spans="1:7">
      <c r="A12987" s="65"/>
      <c r="B12987" s="65"/>
      <c r="C12987" s="65"/>
      <c r="D12987" s="65"/>
      <c r="E12987" s="65"/>
      <c r="F12987" s="65"/>
      <c r="G12987" s="145"/>
    </row>
    <row r="12988" spans="1:7">
      <c r="A12988" s="65"/>
      <c r="B12988" s="65"/>
      <c r="C12988" s="65"/>
      <c r="D12988" s="65"/>
      <c r="E12988" s="65"/>
      <c r="F12988" s="65"/>
      <c r="G12988" s="145"/>
    </row>
    <row r="12989" spans="1:7">
      <c r="A12989" s="65"/>
      <c r="B12989" s="65"/>
      <c r="C12989" s="65"/>
      <c r="D12989" s="65"/>
      <c r="E12989" s="65"/>
      <c r="F12989" s="65"/>
      <c r="G12989" s="145"/>
    </row>
    <row r="12990" spans="1:7">
      <c r="A12990" s="65"/>
      <c r="B12990" s="65"/>
      <c r="C12990" s="65"/>
      <c r="D12990" s="65"/>
      <c r="E12990" s="65"/>
      <c r="F12990" s="65"/>
      <c r="G12990" s="145"/>
    </row>
    <row r="12991" spans="1:7">
      <c r="A12991" s="65"/>
      <c r="B12991" s="65"/>
      <c r="C12991" s="65"/>
      <c r="D12991" s="65"/>
      <c r="E12991" s="65"/>
      <c r="F12991" s="65"/>
      <c r="G12991" s="145"/>
    </row>
    <row r="12992" spans="1:7">
      <c r="A12992" s="65"/>
      <c r="B12992" s="65"/>
      <c r="C12992" s="65"/>
      <c r="D12992" s="65"/>
      <c r="E12992" s="65"/>
      <c r="F12992" s="65"/>
      <c r="G12992" s="145"/>
    </row>
    <row r="12993" spans="1:7">
      <c r="A12993" s="65"/>
      <c r="B12993" s="65"/>
      <c r="C12993" s="65"/>
      <c r="D12993" s="65"/>
      <c r="E12993" s="65"/>
      <c r="F12993" s="65"/>
      <c r="G12993" s="145"/>
    </row>
    <row r="12994" spans="1:7">
      <c r="A12994" s="65"/>
      <c r="B12994" s="65"/>
      <c r="C12994" s="65"/>
      <c r="D12994" s="65"/>
      <c r="E12994" s="65"/>
      <c r="F12994" s="65"/>
      <c r="G12994" s="145"/>
    </row>
    <row r="12995" spans="1:7">
      <c r="A12995" s="65"/>
      <c r="B12995" s="65"/>
      <c r="C12995" s="65"/>
      <c r="D12995" s="65"/>
      <c r="E12995" s="65"/>
      <c r="F12995" s="65"/>
      <c r="G12995" s="145"/>
    </row>
    <row r="12996" spans="1:7">
      <c r="A12996" s="65"/>
      <c r="B12996" s="65"/>
      <c r="C12996" s="65"/>
      <c r="D12996" s="65"/>
      <c r="E12996" s="65"/>
      <c r="F12996" s="65"/>
      <c r="G12996" s="145"/>
    </row>
    <row r="12997" spans="1:7">
      <c r="A12997" s="65"/>
      <c r="B12997" s="65"/>
      <c r="C12997" s="65"/>
      <c r="D12997" s="65"/>
      <c r="E12997" s="65"/>
      <c r="F12997" s="65"/>
      <c r="G12997" s="145"/>
    </row>
    <row r="12998" spans="1:7">
      <c r="A12998" s="65"/>
      <c r="B12998" s="65"/>
      <c r="C12998" s="65"/>
      <c r="D12998" s="65"/>
      <c r="E12998" s="65"/>
      <c r="F12998" s="65"/>
      <c r="G12998" s="145"/>
    </row>
    <row r="12999" spans="1:7">
      <c r="A12999" s="65"/>
      <c r="B12999" s="65"/>
      <c r="C12999" s="65"/>
      <c r="D12999" s="65"/>
      <c r="E12999" s="65"/>
      <c r="F12999" s="65"/>
      <c r="G12999" s="145"/>
    </row>
    <row r="13000" spans="1:7">
      <c r="A13000" s="65"/>
      <c r="B13000" s="65"/>
      <c r="C13000" s="65"/>
      <c r="D13000" s="65"/>
      <c r="E13000" s="65"/>
      <c r="F13000" s="65"/>
      <c r="G13000" s="145"/>
    </row>
    <row r="13001" spans="1:7">
      <c r="A13001" s="65"/>
      <c r="B13001" s="65"/>
      <c r="C13001" s="65"/>
      <c r="D13001" s="65"/>
      <c r="E13001" s="65"/>
      <c r="F13001" s="65"/>
      <c r="G13001" s="145"/>
    </row>
    <row r="13002" spans="1:7">
      <c r="A13002" s="65"/>
      <c r="B13002" s="65"/>
      <c r="C13002" s="65"/>
      <c r="D13002" s="65"/>
      <c r="E13002" s="65"/>
      <c r="F13002" s="65"/>
      <c r="G13002" s="145"/>
    </row>
    <row r="13003" spans="1:7">
      <c r="A13003" s="65"/>
      <c r="B13003" s="65"/>
      <c r="C13003" s="65"/>
      <c r="D13003" s="65"/>
      <c r="E13003" s="65"/>
      <c r="F13003" s="65"/>
      <c r="G13003" s="145"/>
    </row>
    <row r="13004" spans="1:7">
      <c r="A13004" s="65"/>
      <c r="B13004" s="65"/>
      <c r="C13004" s="65"/>
      <c r="D13004" s="65"/>
      <c r="E13004" s="65"/>
      <c r="F13004" s="65"/>
      <c r="G13004" s="145"/>
    </row>
    <row r="13005" spans="1:7">
      <c r="A13005" s="65"/>
      <c r="B13005" s="65"/>
      <c r="C13005" s="65"/>
      <c r="D13005" s="65"/>
      <c r="E13005" s="65"/>
      <c r="F13005" s="65"/>
      <c r="G13005" s="145"/>
    </row>
    <row r="13006" spans="1:7">
      <c r="A13006" s="65"/>
      <c r="B13006" s="65"/>
      <c r="C13006" s="65"/>
      <c r="D13006" s="65"/>
      <c r="E13006" s="65"/>
      <c r="F13006" s="65"/>
      <c r="G13006" s="145"/>
    </row>
    <row r="13007" spans="1:7">
      <c r="A13007" s="65"/>
      <c r="B13007" s="65"/>
      <c r="C13007" s="65"/>
      <c r="D13007" s="65"/>
      <c r="E13007" s="65"/>
      <c r="F13007" s="65"/>
      <c r="G13007" s="145"/>
    </row>
    <row r="13008" spans="1:7">
      <c r="A13008" s="65"/>
      <c r="B13008" s="65"/>
      <c r="C13008" s="65"/>
      <c r="D13008" s="65"/>
      <c r="E13008" s="65"/>
      <c r="F13008" s="65"/>
      <c r="G13008" s="145"/>
    </row>
    <row r="13009" spans="1:7">
      <c r="A13009" s="65"/>
      <c r="B13009" s="65"/>
      <c r="C13009" s="65"/>
      <c r="D13009" s="65"/>
      <c r="E13009" s="65"/>
      <c r="F13009" s="65"/>
      <c r="G13009" s="145"/>
    </row>
    <row r="13010" spans="1:7">
      <c r="A13010" s="65"/>
      <c r="B13010" s="65"/>
      <c r="C13010" s="65"/>
      <c r="D13010" s="65"/>
      <c r="E13010" s="65"/>
      <c r="F13010" s="65"/>
      <c r="G13010" s="145"/>
    </row>
    <row r="13011" spans="1:7">
      <c r="A13011" s="65"/>
      <c r="B13011" s="65"/>
      <c r="C13011" s="65"/>
      <c r="D13011" s="65"/>
      <c r="E13011" s="65"/>
      <c r="F13011" s="65"/>
      <c r="G13011" s="145"/>
    </row>
    <row r="13012" spans="1:7">
      <c r="A13012" s="65"/>
      <c r="B13012" s="65"/>
      <c r="C13012" s="65"/>
      <c r="D13012" s="65"/>
      <c r="E13012" s="65"/>
      <c r="F13012" s="65"/>
      <c r="G13012" s="145"/>
    </row>
    <row r="13013" spans="1:7">
      <c r="A13013" s="65"/>
      <c r="B13013" s="65"/>
      <c r="C13013" s="65"/>
      <c r="D13013" s="65"/>
      <c r="E13013" s="65"/>
      <c r="F13013" s="65"/>
      <c r="G13013" s="145"/>
    </row>
    <row r="13014" spans="1:7">
      <c r="A13014" s="65"/>
      <c r="B13014" s="65"/>
      <c r="C13014" s="65"/>
      <c r="D13014" s="65"/>
      <c r="E13014" s="65"/>
      <c r="F13014" s="65"/>
      <c r="G13014" s="145"/>
    </row>
    <row r="13015" spans="1:7">
      <c r="A13015" s="65"/>
      <c r="B13015" s="65"/>
      <c r="C13015" s="65"/>
      <c r="D13015" s="65"/>
      <c r="E13015" s="65"/>
      <c r="F13015" s="65"/>
      <c r="G13015" s="145"/>
    </row>
    <row r="13016" spans="1:7">
      <c r="A13016" s="65"/>
      <c r="B13016" s="65"/>
      <c r="C13016" s="65"/>
      <c r="D13016" s="65"/>
      <c r="E13016" s="65"/>
      <c r="F13016" s="65"/>
      <c r="G13016" s="145"/>
    </row>
    <row r="13017" spans="1:7">
      <c r="A13017" s="65"/>
      <c r="B13017" s="65"/>
      <c r="C13017" s="65"/>
      <c r="D13017" s="65"/>
      <c r="E13017" s="65"/>
      <c r="F13017" s="65"/>
      <c r="G13017" s="145"/>
    </row>
    <row r="13018" spans="1:7">
      <c r="A13018" s="65"/>
      <c r="B13018" s="65"/>
      <c r="C13018" s="65"/>
      <c r="D13018" s="65"/>
      <c r="E13018" s="65"/>
      <c r="F13018" s="65"/>
      <c r="G13018" s="145"/>
    </row>
    <row r="13019" spans="1:7">
      <c r="A13019" s="65"/>
      <c r="B13019" s="65"/>
      <c r="C13019" s="65"/>
      <c r="D13019" s="65"/>
      <c r="E13019" s="65"/>
      <c r="F13019" s="65"/>
      <c r="G13019" s="145"/>
    </row>
    <row r="13020" spans="1:7">
      <c r="A13020" s="65"/>
      <c r="B13020" s="65"/>
      <c r="C13020" s="65"/>
      <c r="D13020" s="65"/>
      <c r="E13020" s="65"/>
      <c r="F13020" s="65"/>
      <c r="G13020" s="145"/>
    </row>
    <row r="13021" spans="1:7">
      <c r="A13021" s="65"/>
      <c r="B13021" s="65"/>
      <c r="C13021" s="65"/>
      <c r="D13021" s="65"/>
      <c r="E13021" s="65"/>
      <c r="F13021" s="65"/>
      <c r="G13021" s="145"/>
    </row>
    <row r="13022" spans="1:7">
      <c r="A13022" s="65"/>
      <c r="B13022" s="65"/>
      <c r="C13022" s="65"/>
      <c r="D13022" s="65"/>
      <c r="E13022" s="65"/>
      <c r="F13022" s="65"/>
      <c r="G13022" s="145"/>
    </row>
    <row r="13023" spans="1:7">
      <c r="A13023" s="65"/>
      <c r="B13023" s="65"/>
      <c r="C13023" s="65"/>
      <c r="D13023" s="65"/>
      <c r="E13023" s="65"/>
      <c r="F13023" s="65"/>
      <c r="G13023" s="145"/>
    </row>
    <row r="13024" spans="1:7">
      <c r="A13024" s="65"/>
      <c r="B13024" s="65"/>
      <c r="C13024" s="65"/>
      <c r="D13024" s="65"/>
      <c r="E13024" s="65"/>
      <c r="F13024" s="65"/>
      <c r="G13024" s="145"/>
    </row>
    <row r="13025" spans="1:7">
      <c r="A13025" s="65"/>
      <c r="B13025" s="65"/>
      <c r="C13025" s="65"/>
      <c r="D13025" s="65"/>
      <c r="E13025" s="65"/>
      <c r="F13025" s="65"/>
      <c r="G13025" s="145"/>
    </row>
    <row r="13026" spans="1:7">
      <c r="A13026" s="65"/>
      <c r="B13026" s="65"/>
      <c r="C13026" s="65"/>
      <c r="D13026" s="65"/>
      <c r="E13026" s="65"/>
      <c r="F13026" s="65"/>
      <c r="G13026" s="145"/>
    </row>
    <row r="13027" spans="1:7">
      <c r="A13027" s="65"/>
      <c r="B13027" s="65"/>
      <c r="C13027" s="65"/>
      <c r="D13027" s="65"/>
      <c r="E13027" s="65"/>
      <c r="F13027" s="65"/>
      <c r="G13027" s="145"/>
    </row>
    <row r="13028" spans="1:7">
      <c r="A13028" s="65"/>
      <c r="B13028" s="65"/>
      <c r="C13028" s="65"/>
      <c r="D13028" s="65"/>
      <c r="E13028" s="65"/>
      <c r="F13028" s="65"/>
      <c r="G13028" s="145"/>
    </row>
    <row r="13029" spans="1:7">
      <c r="A13029" s="65"/>
      <c r="B13029" s="65"/>
      <c r="C13029" s="65"/>
      <c r="D13029" s="65"/>
      <c r="E13029" s="65"/>
      <c r="F13029" s="65"/>
      <c r="G13029" s="145"/>
    </row>
    <row r="13030" spans="1:7">
      <c r="A13030" s="65"/>
      <c r="B13030" s="65"/>
      <c r="C13030" s="65"/>
      <c r="D13030" s="65"/>
      <c r="E13030" s="65"/>
      <c r="F13030" s="65"/>
      <c r="G13030" s="145"/>
    </row>
    <row r="13031" spans="1:7">
      <c r="A13031" s="65"/>
      <c r="B13031" s="65"/>
      <c r="C13031" s="65"/>
      <c r="D13031" s="65"/>
      <c r="E13031" s="65"/>
      <c r="F13031" s="65"/>
      <c r="G13031" s="145"/>
    </row>
    <row r="13032" spans="1:7">
      <c r="A13032" s="65"/>
      <c r="B13032" s="65"/>
      <c r="C13032" s="65"/>
      <c r="D13032" s="65"/>
      <c r="E13032" s="65"/>
      <c r="F13032" s="65"/>
      <c r="G13032" s="145"/>
    </row>
    <row r="13033" spans="1:7">
      <c r="A13033" s="65"/>
      <c r="B13033" s="65"/>
      <c r="C13033" s="65"/>
      <c r="D13033" s="65"/>
      <c r="E13033" s="65"/>
      <c r="F13033" s="65"/>
      <c r="G13033" s="145"/>
    </row>
    <row r="13034" spans="1:7">
      <c r="A13034" s="65"/>
      <c r="B13034" s="65"/>
      <c r="C13034" s="65"/>
      <c r="D13034" s="65"/>
      <c r="E13034" s="65"/>
      <c r="F13034" s="65"/>
      <c r="G13034" s="145"/>
    </row>
    <row r="13035" spans="1:7">
      <c r="A13035" s="65"/>
      <c r="B13035" s="65"/>
      <c r="C13035" s="65"/>
      <c r="D13035" s="65"/>
      <c r="E13035" s="65"/>
      <c r="F13035" s="65"/>
      <c r="G13035" s="145"/>
    </row>
    <row r="13036" spans="1:7">
      <c r="A13036" s="65"/>
      <c r="B13036" s="65"/>
      <c r="C13036" s="65"/>
      <c r="D13036" s="65"/>
      <c r="E13036" s="65"/>
      <c r="F13036" s="65"/>
      <c r="G13036" s="145"/>
    </row>
    <row r="13037" spans="1:7">
      <c r="A13037" s="65"/>
      <c r="B13037" s="65"/>
      <c r="C13037" s="65"/>
      <c r="D13037" s="65"/>
      <c r="E13037" s="65"/>
      <c r="F13037" s="65"/>
      <c r="G13037" s="145"/>
    </row>
    <row r="13038" spans="1:7">
      <c r="A13038" s="65"/>
      <c r="B13038" s="65"/>
      <c r="C13038" s="65"/>
      <c r="D13038" s="65"/>
      <c r="E13038" s="65"/>
      <c r="F13038" s="65"/>
      <c r="G13038" s="145"/>
    </row>
    <row r="13039" spans="1:7">
      <c r="A13039" s="65"/>
      <c r="B13039" s="65"/>
      <c r="C13039" s="65"/>
      <c r="D13039" s="65"/>
      <c r="E13039" s="65"/>
      <c r="F13039" s="65"/>
      <c r="G13039" s="145"/>
    </row>
    <row r="13040" spans="1:7">
      <c r="A13040" s="65"/>
      <c r="B13040" s="65"/>
      <c r="C13040" s="65"/>
      <c r="D13040" s="65"/>
      <c r="E13040" s="65"/>
      <c r="F13040" s="65"/>
      <c r="G13040" s="145"/>
    </row>
    <row r="13041" spans="1:7">
      <c r="A13041" s="65"/>
      <c r="B13041" s="65"/>
      <c r="C13041" s="65"/>
      <c r="D13041" s="65"/>
      <c r="E13041" s="65"/>
      <c r="F13041" s="65"/>
      <c r="G13041" s="145"/>
    </row>
    <row r="13042" spans="1:7">
      <c r="A13042" s="65"/>
      <c r="B13042" s="65"/>
      <c r="C13042" s="65"/>
      <c r="D13042" s="65"/>
      <c r="E13042" s="65"/>
      <c r="F13042" s="65"/>
      <c r="G13042" s="145"/>
    </row>
    <row r="13043" spans="1:7">
      <c r="A13043" s="65"/>
      <c r="B13043" s="65"/>
      <c r="C13043" s="65"/>
      <c r="D13043" s="65"/>
      <c r="E13043" s="65"/>
      <c r="F13043" s="65"/>
      <c r="G13043" s="145"/>
    </row>
    <row r="13044" spans="1:7">
      <c r="A13044" s="65"/>
      <c r="B13044" s="65"/>
      <c r="C13044" s="65"/>
      <c r="D13044" s="65"/>
      <c r="E13044" s="65"/>
      <c r="F13044" s="65"/>
      <c r="G13044" s="145"/>
    </row>
    <row r="13045" spans="1:7">
      <c r="A13045" s="65"/>
      <c r="B13045" s="65"/>
      <c r="C13045" s="65"/>
      <c r="D13045" s="65"/>
      <c r="E13045" s="65"/>
      <c r="F13045" s="65"/>
      <c r="G13045" s="145"/>
    </row>
    <row r="13046" spans="1:7">
      <c r="A13046" s="65"/>
      <c r="B13046" s="65"/>
      <c r="C13046" s="65"/>
      <c r="D13046" s="65"/>
      <c r="E13046" s="65"/>
      <c r="F13046" s="65"/>
      <c r="G13046" s="145"/>
    </row>
    <row r="13047" spans="1:7">
      <c r="A13047" s="65"/>
      <c r="B13047" s="65"/>
      <c r="C13047" s="65"/>
      <c r="D13047" s="65"/>
      <c r="E13047" s="65"/>
      <c r="F13047" s="65"/>
      <c r="G13047" s="145"/>
    </row>
    <row r="13048" spans="1:7">
      <c r="A13048" s="65"/>
      <c r="B13048" s="65"/>
      <c r="C13048" s="65"/>
      <c r="D13048" s="65"/>
      <c r="E13048" s="65"/>
      <c r="F13048" s="65"/>
      <c r="G13048" s="145"/>
    </row>
    <row r="13049" spans="1:7">
      <c r="A13049" s="65"/>
      <c r="B13049" s="65"/>
      <c r="C13049" s="65"/>
      <c r="D13049" s="65"/>
      <c r="E13049" s="65"/>
      <c r="F13049" s="65"/>
      <c r="G13049" s="145"/>
    </row>
    <row r="13050" spans="1:7">
      <c r="A13050" s="65"/>
      <c r="B13050" s="65"/>
      <c r="C13050" s="65"/>
      <c r="D13050" s="65"/>
      <c r="E13050" s="65"/>
      <c r="F13050" s="65"/>
      <c r="G13050" s="145"/>
    </row>
    <row r="13051" spans="1:7">
      <c r="A13051" s="65"/>
      <c r="B13051" s="65"/>
      <c r="C13051" s="65"/>
      <c r="D13051" s="65"/>
      <c r="E13051" s="65"/>
      <c r="F13051" s="65"/>
      <c r="G13051" s="145"/>
    </row>
    <row r="13052" spans="1:7">
      <c r="A13052" s="65"/>
      <c r="B13052" s="65"/>
      <c r="C13052" s="65"/>
      <c r="D13052" s="65"/>
      <c r="E13052" s="65"/>
      <c r="F13052" s="65"/>
      <c r="G13052" s="145"/>
    </row>
    <row r="13053" spans="1:7">
      <c r="A13053" s="65"/>
      <c r="B13053" s="65"/>
      <c r="C13053" s="65"/>
      <c r="D13053" s="65"/>
      <c r="E13053" s="65"/>
      <c r="F13053" s="65"/>
      <c r="G13053" s="145"/>
    </row>
    <row r="13054" spans="1:7">
      <c r="A13054" s="65"/>
      <c r="B13054" s="65"/>
      <c r="C13054" s="65"/>
      <c r="D13054" s="65"/>
      <c r="E13054" s="65"/>
      <c r="F13054" s="65"/>
      <c r="G13054" s="145"/>
    </row>
    <row r="13055" spans="1:7">
      <c r="A13055" s="65"/>
      <c r="B13055" s="65"/>
      <c r="C13055" s="65"/>
      <c r="D13055" s="65"/>
      <c r="E13055" s="65"/>
      <c r="F13055" s="65"/>
      <c r="G13055" s="145"/>
    </row>
    <row r="13056" spans="1:7">
      <c r="A13056" s="65"/>
      <c r="B13056" s="65"/>
      <c r="C13056" s="65"/>
      <c r="D13056" s="65"/>
      <c r="E13056" s="65"/>
      <c r="F13056" s="65"/>
      <c r="G13056" s="145"/>
    </row>
    <row r="13057" spans="1:7">
      <c r="A13057" s="65"/>
      <c r="B13057" s="65"/>
      <c r="C13057" s="65"/>
      <c r="D13057" s="65"/>
      <c r="E13057" s="65"/>
      <c r="F13057" s="65"/>
      <c r="G13057" s="145"/>
    </row>
    <row r="13058" spans="1:7">
      <c r="A13058" s="65"/>
      <c r="B13058" s="65"/>
      <c r="C13058" s="65"/>
      <c r="D13058" s="65"/>
      <c r="E13058" s="65"/>
      <c r="F13058" s="65"/>
      <c r="G13058" s="145"/>
    </row>
    <row r="13059" spans="1:7">
      <c r="A13059" s="65"/>
      <c r="B13059" s="65"/>
      <c r="C13059" s="65"/>
      <c r="D13059" s="65"/>
      <c r="E13059" s="65"/>
      <c r="F13059" s="65"/>
      <c r="G13059" s="145"/>
    </row>
    <row r="13060" spans="1:7">
      <c r="A13060" s="65"/>
      <c r="B13060" s="65"/>
      <c r="C13060" s="65"/>
      <c r="D13060" s="65"/>
      <c r="E13060" s="65"/>
      <c r="F13060" s="65"/>
      <c r="G13060" s="145"/>
    </row>
    <row r="13061" spans="1:7">
      <c r="A13061" s="65"/>
      <c r="B13061" s="65"/>
      <c r="C13061" s="65"/>
      <c r="D13061" s="65"/>
      <c r="E13061" s="65"/>
      <c r="F13061" s="65"/>
      <c r="G13061" s="145"/>
    </row>
    <row r="13062" spans="1:7">
      <c r="A13062" s="65"/>
      <c r="B13062" s="65"/>
      <c r="C13062" s="65"/>
      <c r="D13062" s="65"/>
      <c r="E13062" s="65"/>
      <c r="F13062" s="65"/>
      <c r="G13062" s="145"/>
    </row>
    <row r="13063" spans="1:7">
      <c r="A13063" s="65"/>
      <c r="B13063" s="65"/>
      <c r="C13063" s="65"/>
      <c r="D13063" s="65"/>
      <c r="E13063" s="65"/>
      <c r="F13063" s="65"/>
      <c r="G13063" s="145"/>
    </row>
    <row r="13064" spans="1:7">
      <c r="A13064" s="65"/>
      <c r="B13064" s="65"/>
      <c r="C13064" s="65"/>
      <c r="D13064" s="65"/>
      <c r="E13064" s="65"/>
      <c r="F13064" s="65"/>
      <c r="G13064" s="145"/>
    </row>
    <row r="13065" spans="1:7">
      <c r="A13065" s="65"/>
      <c r="B13065" s="65"/>
      <c r="C13065" s="65"/>
      <c r="D13065" s="65"/>
      <c r="E13065" s="65"/>
      <c r="F13065" s="65"/>
      <c r="G13065" s="145"/>
    </row>
    <row r="13066" spans="1:7">
      <c r="A13066" s="65"/>
      <c r="B13066" s="65"/>
      <c r="C13066" s="65"/>
      <c r="D13066" s="65"/>
      <c r="E13066" s="65"/>
      <c r="F13066" s="65"/>
      <c r="G13066" s="145"/>
    </row>
    <row r="13067" spans="1:7">
      <c r="A13067" s="65"/>
      <c r="B13067" s="65"/>
      <c r="C13067" s="65"/>
      <c r="D13067" s="65"/>
      <c r="E13067" s="65"/>
      <c r="F13067" s="65"/>
      <c r="G13067" s="145"/>
    </row>
    <row r="13068" spans="1:7">
      <c r="A13068" s="65"/>
      <c r="B13068" s="65"/>
      <c r="C13068" s="65"/>
      <c r="D13068" s="65"/>
      <c r="E13068" s="65"/>
      <c r="F13068" s="65"/>
      <c r="G13068" s="145"/>
    </row>
    <row r="13069" spans="1:7">
      <c r="A13069" s="65"/>
      <c r="B13069" s="65"/>
      <c r="C13069" s="65"/>
      <c r="D13069" s="65"/>
      <c r="E13069" s="65"/>
      <c r="F13069" s="65"/>
      <c r="G13069" s="145"/>
    </row>
    <row r="13070" spans="1:7">
      <c r="A13070" s="65"/>
      <c r="B13070" s="65"/>
      <c r="C13070" s="65"/>
      <c r="D13070" s="65"/>
      <c r="E13070" s="65"/>
      <c r="F13070" s="65"/>
      <c r="G13070" s="145"/>
    </row>
    <row r="13071" spans="1:7">
      <c r="A13071" s="65"/>
      <c r="B13071" s="65"/>
      <c r="C13071" s="65"/>
      <c r="D13071" s="65"/>
      <c r="E13071" s="65"/>
      <c r="F13071" s="65"/>
      <c r="G13071" s="145"/>
    </row>
    <row r="13072" spans="1:7">
      <c r="A13072" s="65"/>
      <c r="B13072" s="65"/>
      <c r="C13072" s="65"/>
      <c r="D13072" s="65"/>
      <c r="E13072" s="65"/>
      <c r="F13072" s="65"/>
      <c r="G13072" s="145"/>
    </row>
    <row r="13073" spans="1:7">
      <c r="A13073" s="65"/>
      <c r="B13073" s="65"/>
      <c r="C13073" s="65"/>
      <c r="D13073" s="65"/>
      <c r="E13073" s="65"/>
      <c r="F13073" s="65"/>
      <c r="G13073" s="145"/>
    </row>
    <row r="13074" spans="1:7">
      <c r="A13074" s="65"/>
      <c r="B13074" s="65"/>
      <c r="C13074" s="65"/>
      <c r="D13074" s="65"/>
      <c r="E13074" s="65"/>
      <c r="F13074" s="65"/>
      <c r="G13074" s="145"/>
    </row>
    <row r="13075" spans="1:7">
      <c r="A13075" s="65"/>
      <c r="B13075" s="65"/>
      <c r="C13075" s="65"/>
      <c r="D13075" s="65"/>
      <c r="E13075" s="65"/>
      <c r="F13075" s="65"/>
      <c r="G13075" s="145"/>
    </row>
    <row r="13076" spans="1:7">
      <c r="A13076" s="65"/>
      <c r="B13076" s="65"/>
      <c r="C13076" s="65"/>
      <c r="D13076" s="65"/>
      <c r="E13076" s="65"/>
      <c r="F13076" s="65"/>
      <c r="G13076" s="145"/>
    </row>
    <row r="13077" spans="1:7">
      <c r="A13077" s="65"/>
      <c r="B13077" s="65"/>
      <c r="C13077" s="65"/>
      <c r="D13077" s="65"/>
      <c r="E13077" s="65"/>
      <c r="F13077" s="65"/>
      <c r="G13077" s="145"/>
    </row>
    <row r="13078" spans="1:7">
      <c r="A13078" s="65"/>
      <c r="B13078" s="65"/>
      <c r="C13078" s="65"/>
      <c r="D13078" s="65"/>
      <c r="E13078" s="65"/>
      <c r="F13078" s="65"/>
      <c r="G13078" s="145"/>
    </row>
    <row r="13079" spans="1:7">
      <c r="A13079" s="65"/>
      <c r="B13079" s="65"/>
      <c r="C13079" s="65"/>
      <c r="D13079" s="65"/>
      <c r="E13079" s="65"/>
      <c r="F13079" s="65"/>
      <c r="G13079" s="145"/>
    </row>
    <row r="13080" spans="1:7">
      <c r="A13080" s="65"/>
      <c r="B13080" s="65"/>
      <c r="C13080" s="65"/>
      <c r="D13080" s="65"/>
      <c r="E13080" s="65"/>
      <c r="F13080" s="65"/>
      <c r="G13080" s="145"/>
    </row>
    <row r="13081" spans="1:7">
      <c r="A13081" s="65"/>
      <c r="B13081" s="65"/>
      <c r="C13081" s="65"/>
      <c r="D13081" s="65"/>
      <c r="E13081" s="65"/>
      <c r="F13081" s="65"/>
      <c r="G13081" s="145"/>
    </row>
    <row r="13082" spans="1:7">
      <c r="A13082" s="65"/>
      <c r="B13082" s="65"/>
      <c r="C13082" s="65"/>
      <c r="D13082" s="65"/>
      <c r="E13082" s="65"/>
      <c r="F13082" s="65"/>
      <c r="G13082" s="145"/>
    </row>
    <row r="13083" spans="1:7">
      <c r="A13083" s="65"/>
      <c r="B13083" s="65"/>
      <c r="C13083" s="65"/>
      <c r="D13083" s="65"/>
      <c r="E13083" s="65"/>
      <c r="F13083" s="65"/>
      <c r="G13083" s="145"/>
    </row>
    <row r="13084" spans="1:7">
      <c r="A13084" s="65"/>
      <c r="B13084" s="65"/>
      <c r="C13084" s="65"/>
      <c r="D13084" s="65"/>
      <c r="E13084" s="65"/>
      <c r="F13084" s="65"/>
      <c r="G13084" s="145"/>
    </row>
    <row r="13085" spans="1:7">
      <c r="A13085" s="65"/>
      <c r="B13085" s="65"/>
      <c r="C13085" s="65"/>
      <c r="D13085" s="65"/>
      <c r="E13085" s="65"/>
      <c r="F13085" s="65"/>
      <c r="G13085" s="145"/>
    </row>
    <row r="13086" spans="1:7">
      <c r="A13086" s="65"/>
      <c r="B13086" s="65"/>
      <c r="C13086" s="65"/>
      <c r="D13086" s="65"/>
      <c r="E13086" s="65"/>
      <c r="F13086" s="65"/>
      <c r="G13086" s="145"/>
    </row>
    <row r="13087" spans="1:7">
      <c r="A13087" s="65"/>
      <c r="B13087" s="65"/>
      <c r="C13087" s="65"/>
      <c r="D13087" s="65"/>
      <c r="E13087" s="65"/>
      <c r="F13087" s="65"/>
      <c r="G13087" s="145"/>
    </row>
    <row r="13088" spans="1:7">
      <c r="A13088" s="65"/>
      <c r="B13088" s="65"/>
      <c r="C13088" s="65"/>
      <c r="D13088" s="65"/>
      <c r="E13088" s="65"/>
      <c r="F13088" s="65"/>
      <c r="G13088" s="145"/>
    </row>
    <row r="13089" spans="1:7">
      <c r="A13089" s="65"/>
      <c r="B13089" s="65"/>
      <c r="C13089" s="65"/>
      <c r="D13089" s="65"/>
      <c r="E13089" s="65"/>
      <c r="F13089" s="65"/>
      <c r="G13089" s="145"/>
    </row>
    <row r="13090" spans="1:7">
      <c r="A13090" s="65"/>
      <c r="B13090" s="65"/>
      <c r="C13090" s="65"/>
      <c r="D13090" s="65"/>
      <c r="E13090" s="65"/>
      <c r="F13090" s="65"/>
      <c r="G13090" s="145"/>
    </row>
    <row r="13091" spans="1:7">
      <c r="A13091" s="65"/>
      <c r="B13091" s="65"/>
      <c r="C13091" s="65"/>
      <c r="D13091" s="65"/>
      <c r="E13091" s="65"/>
      <c r="F13091" s="65"/>
      <c r="G13091" s="145"/>
    </row>
    <row r="13092" spans="1:7">
      <c r="A13092" s="65"/>
      <c r="B13092" s="65"/>
      <c r="C13092" s="65"/>
      <c r="D13092" s="65"/>
      <c r="E13092" s="65"/>
      <c r="F13092" s="65"/>
      <c r="G13092" s="145"/>
    </row>
    <row r="13093" spans="1:7">
      <c r="A13093" s="65"/>
      <c r="B13093" s="65"/>
      <c r="C13093" s="65"/>
      <c r="D13093" s="65"/>
      <c r="E13093" s="65"/>
      <c r="F13093" s="65"/>
      <c r="G13093" s="145"/>
    </row>
    <row r="13094" spans="1:7">
      <c r="A13094" s="65"/>
      <c r="B13094" s="65"/>
      <c r="C13094" s="65"/>
      <c r="D13094" s="65"/>
      <c r="E13094" s="65"/>
      <c r="F13094" s="65"/>
      <c r="G13094" s="145"/>
    </row>
    <row r="13095" spans="1:7">
      <c r="A13095" s="65"/>
      <c r="B13095" s="65"/>
      <c r="C13095" s="65"/>
      <c r="D13095" s="65"/>
      <c r="E13095" s="65"/>
      <c r="F13095" s="65"/>
      <c r="G13095" s="145"/>
    </row>
    <row r="13096" spans="1:7">
      <c r="A13096" s="65"/>
      <c r="B13096" s="65"/>
      <c r="C13096" s="65"/>
      <c r="D13096" s="65"/>
      <c r="E13096" s="65"/>
      <c r="F13096" s="65"/>
      <c r="G13096" s="145"/>
    </row>
    <row r="13097" spans="1:7">
      <c r="A13097" s="65"/>
      <c r="B13097" s="65"/>
      <c r="C13097" s="65"/>
      <c r="D13097" s="65"/>
      <c r="E13097" s="65"/>
      <c r="F13097" s="65"/>
      <c r="G13097" s="145"/>
    </row>
    <row r="13098" spans="1:7">
      <c r="A13098" s="65"/>
      <c r="B13098" s="65"/>
      <c r="C13098" s="65"/>
      <c r="D13098" s="65"/>
      <c r="E13098" s="65"/>
      <c r="F13098" s="65"/>
      <c r="G13098" s="145"/>
    </row>
    <row r="13099" spans="1:7">
      <c r="A13099" s="65"/>
      <c r="B13099" s="65"/>
      <c r="C13099" s="65"/>
      <c r="D13099" s="65"/>
      <c r="E13099" s="65"/>
      <c r="F13099" s="65"/>
      <c r="G13099" s="145"/>
    </row>
    <row r="13100" spans="1:7">
      <c r="A13100" s="65"/>
      <c r="B13100" s="65"/>
      <c r="C13100" s="65"/>
      <c r="D13100" s="65"/>
      <c r="E13100" s="65"/>
      <c r="F13100" s="65"/>
      <c r="G13100" s="145"/>
    </row>
    <row r="13101" spans="1:7">
      <c r="A13101" s="65"/>
      <c r="B13101" s="65"/>
      <c r="C13101" s="65"/>
      <c r="D13101" s="65"/>
      <c r="E13101" s="65"/>
      <c r="F13101" s="65"/>
      <c r="G13101" s="145"/>
    </row>
    <row r="13102" spans="1:7">
      <c r="A13102" s="65"/>
      <c r="B13102" s="65"/>
      <c r="C13102" s="65"/>
      <c r="D13102" s="65"/>
      <c r="E13102" s="65"/>
      <c r="F13102" s="65"/>
      <c r="G13102" s="145"/>
    </row>
    <row r="13103" spans="1:7">
      <c r="A13103" s="65"/>
      <c r="B13103" s="65"/>
      <c r="C13103" s="65"/>
      <c r="D13103" s="65"/>
      <c r="E13103" s="65"/>
      <c r="F13103" s="65"/>
      <c r="G13103" s="145"/>
    </row>
    <row r="13104" spans="1:7">
      <c r="A13104" s="65"/>
      <c r="B13104" s="65"/>
      <c r="C13104" s="65"/>
      <c r="D13104" s="65"/>
      <c r="E13104" s="65"/>
      <c r="F13104" s="65"/>
      <c r="G13104" s="145"/>
    </row>
    <row r="13105" spans="1:7">
      <c r="A13105" s="65"/>
      <c r="B13105" s="65"/>
      <c r="C13105" s="65"/>
      <c r="D13105" s="65"/>
      <c r="E13105" s="65"/>
      <c r="F13105" s="65"/>
      <c r="G13105" s="145"/>
    </row>
    <row r="13106" spans="1:7">
      <c r="A13106" s="65"/>
      <c r="B13106" s="65"/>
      <c r="C13106" s="65"/>
      <c r="D13106" s="65"/>
      <c r="E13106" s="65"/>
      <c r="F13106" s="65"/>
      <c r="G13106" s="145"/>
    </row>
    <row r="13107" spans="1:7">
      <c r="A13107" s="65"/>
      <c r="B13107" s="65"/>
      <c r="C13107" s="65"/>
      <c r="D13107" s="65"/>
      <c r="E13107" s="65"/>
      <c r="F13107" s="65"/>
      <c r="G13107" s="145"/>
    </row>
    <row r="13108" spans="1:7">
      <c r="A13108" s="65"/>
      <c r="B13108" s="65"/>
      <c r="C13108" s="65"/>
      <c r="D13108" s="65"/>
      <c r="E13108" s="65"/>
      <c r="F13108" s="65"/>
      <c r="G13108" s="145"/>
    </row>
    <row r="13109" spans="1:7">
      <c r="A13109" s="65"/>
      <c r="B13109" s="65"/>
      <c r="C13109" s="65"/>
      <c r="D13109" s="65"/>
      <c r="E13109" s="65"/>
      <c r="F13109" s="65"/>
      <c r="G13109" s="145"/>
    </row>
    <row r="13110" spans="1:7">
      <c r="A13110" s="65"/>
      <c r="B13110" s="65"/>
      <c r="C13110" s="65"/>
      <c r="D13110" s="65"/>
      <c r="E13110" s="65"/>
      <c r="F13110" s="65"/>
      <c r="G13110" s="145"/>
    </row>
    <row r="13111" spans="1:7">
      <c r="A13111" s="65"/>
      <c r="B13111" s="65"/>
      <c r="C13111" s="65"/>
      <c r="D13111" s="65"/>
      <c r="E13111" s="65"/>
      <c r="F13111" s="65"/>
      <c r="G13111" s="145"/>
    </row>
    <row r="13112" spans="1:7">
      <c r="A13112" s="65"/>
      <c r="B13112" s="65"/>
      <c r="C13112" s="65"/>
      <c r="D13112" s="65"/>
      <c r="E13112" s="65"/>
      <c r="F13112" s="65"/>
      <c r="G13112" s="145"/>
    </row>
    <row r="13113" spans="1:7">
      <c r="A13113" s="65"/>
      <c r="B13113" s="65"/>
      <c r="C13113" s="65"/>
      <c r="D13113" s="65"/>
      <c r="E13113" s="65"/>
      <c r="F13113" s="65"/>
      <c r="G13113" s="145"/>
    </row>
    <row r="13114" spans="1:7">
      <c r="A13114" s="65"/>
      <c r="B13114" s="65"/>
      <c r="C13114" s="65"/>
      <c r="D13114" s="65"/>
      <c r="E13114" s="65"/>
      <c r="F13114" s="65"/>
      <c r="G13114" s="145"/>
    </row>
    <row r="13115" spans="1:7">
      <c r="A13115" s="65"/>
      <c r="B13115" s="65"/>
      <c r="C13115" s="65"/>
      <c r="D13115" s="65"/>
      <c r="E13115" s="65"/>
      <c r="F13115" s="65"/>
      <c r="G13115" s="145"/>
    </row>
    <row r="13116" spans="1:7">
      <c r="A13116" s="65"/>
      <c r="B13116" s="65"/>
      <c r="C13116" s="65"/>
      <c r="D13116" s="65"/>
      <c r="E13116" s="65"/>
      <c r="F13116" s="65"/>
      <c r="G13116" s="145"/>
    </row>
    <row r="13117" spans="1:7">
      <c r="A13117" s="65"/>
      <c r="B13117" s="65"/>
      <c r="C13117" s="65"/>
      <c r="D13117" s="65"/>
      <c r="E13117" s="65"/>
      <c r="F13117" s="65"/>
      <c r="G13117" s="145"/>
    </row>
    <row r="13118" spans="1:7">
      <c r="A13118" s="65"/>
      <c r="B13118" s="65"/>
      <c r="C13118" s="65"/>
      <c r="D13118" s="65"/>
      <c r="E13118" s="65"/>
      <c r="F13118" s="65"/>
      <c r="G13118" s="145"/>
    </row>
    <row r="13119" spans="1:7">
      <c r="A13119" s="65"/>
      <c r="B13119" s="65"/>
      <c r="C13119" s="65"/>
      <c r="D13119" s="65"/>
      <c r="E13119" s="65"/>
      <c r="F13119" s="65"/>
      <c r="G13119" s="145"/>
    </row>
    <row r="13120" spans="1:7">
      <c r="A13120" s="65"/>
      <c r="B13120" s="65"/>
      <c r="C13120" s="65"/>
      <c r="D13120" s="65"/>
      <c r="E13120" s="65"/>
      <c r="F13120" s="65"/>
      <c r="G13120" s="145"/>
    </row>
    <row r="13121" spans="1:7">
      <c r="A13121" s="65"/>
      <c r="B13121" s="65"/>
      <c r="C13121" s="65"/>
      <c r="D13121" s="65"/>
      <c r="E13121" s="65"/>
      <c r="F13121" s="65"/>
      <c r="G13121" s="145"/>
    </row>
    <row r="13122" spans="1:7">
      <c r="A13122" s="65"/>
      <c r="B13122" s="65"/>
      <c r="C13122" s="65"/>
      <c r="D13122" s="65"/>
      <c r="E13122" s="65"/>
      <c r="F13122" s="65"/>
      <c r="G13122" s="145"/>
    </row>
    <row r="13123" spans="1:7">
      <c r="A13123" s="65"/>
      <c r="B13123" s="65"/>
      <c r="C13123" s="65"/>
      <c r="D13123" s="65"/>
      <c r="E13123" s="65"/>
      <c r="F13123" s="65"/>
      <c r="G13123" s="145"/>
    </row>
    <row r="13124" spans="1:7">
      <c r="A13124" s="65"/>
      <c r="B13124" s="65"/>
      <c r="C13124" s="65"/>
      <c r="D13124" s="65"/>
      <c r="E13124" s="65"/>
      <c r="F13124" s="65"/>
      <c r="G13124" s="145"/>
    </row>
    <row r="13125" spans="1:7">
      <c r="A13125" s="65"/>
      <c r="B13125" s="65"/>
      <c r="C13125" s="65"/>
      <c r="D13125" s="65"/>
      <c r="E13125" s="65"/>
      <c r="F13125" s="65"/>
      <c r="G13125" s="145"/>
    </row>
    <row r="13126" spans="1:7">
      <c r="A13126" s="65"/>
      <c r="B13126" s="65"/>
      <c r="C13126" s="65"/>
      <c r="D13126" s="65"/>
      <c r="E13126" s="65"/>
      <c r="F13126" s="65"/>
      <c r="G13126" s="145"/>
    </row>
    <row r="13127" spans="1:7">
      <c r="A13127" s="65"/>
      <c r="B13127" s="65"/>
      <c r="C13127" s="65"/>
      <c r="D13127" s="65"/>
      <c r="E13127" s="65"/>
      <c r="F13127" s="65"/>
      <c r="G13127" s="145"/>
    </row>
    <row r="13128" spans="1:7">
      <c r="A13128" s="65"/>
      <c r="B13128" s="65"/>
      <c r="C13128" s="65"/>
      <c r="D13128" s="65"/>
      <c r="E13128" s="65"/>
      <c r="F13128" s="65"/>
      <c r="G13128" s="145"/>
    </row>
    <row r="13129" spans="1:7">
      <c r="A13129" s="65"/>
      <c r="B13129" s="65"/>
      <c r="C13129" s="65"/>
      <c r="D13129" s="65"/>
      <c r="E13129" s="65"/>
      <c r="F13129" s="65"/>
      <c r="G13129" s="145"/>
    </row>
    <row r="13130" spans="1:7">
      <c r="A13130" s="65"/>
      <c r="B13130" s="65"/>
      <c r="C13130" s="65"/>
      <c r="D13130" s="65"/>
      <c r="E13130" s="65"/>
      <c r="F13130" s="65"/>
      <c r="G13130" s="145"/>
    </row>
    <row r="13131" spans="1:7">
      <c r="A13131" s="65"/>
      <c r="B13131" s="65"/>
      <c r="C13131" s="65"/>
      <c r="D13131" s="65"/>
      <c r="E13131" s="65"/>
      <c r="F13131" s="65"/>
      <c r="G13131" s="145"/>
    </row>
    <row r="13132" spans="1:7">
      <c r="A13132" s="65"/>
      <c r="B13132" s="65"/>
      <c r="C13132" s="65"/>
      <c r="D13132" s="65"/>
      <c r="E13132" s="65"/>
      <c r="F13132" s="65"/>
      <c r="G13132" s="145"/>
    </row>
    <row r="13133" spans="1:7">
      <c r="A13133" s="65"/>
      <c r="B13133" s="65"/>
      <c r="C13133" s="65"/>
      <c r="D13133" s="65"/>
      <c r="E13133" s="65"/>
      <c r="F13133" s="65"/>
      <c r="G13133" s="145"/>
    </row>
    <row r="13134" spans="1:7">
      <c r="A13134" s="65"/>
      <c r="B13134" s="65"/>
      <c r="C13134" s="65"/>
      <c r="D13134" s="65"/>
      <c r="E13134" s="65"/>
      <c r="F13134" s="65"/>
      <c r="G13134" s="145"/>
    </row>
    <row r="13135" spans="1:7">
      <c r="A13135" s="65"/>
      <c r="B13135" s="65"/>
      <c r="C13135" s="65"/>
      <c r="D13135" s="65"/>
      <c r="E13135" s="65"/>
      <c r="F13135" s="65"/>
      <c r="G13135" s="145"/>
    </row>
    <row r="13136" spans="1:7">
      <c r="A13136" s="65"/>
      <c r="B13136" s="65"/>
      <c r="C13136" s="65"/>
      <c r="D13136" s="65"/>
      <c r="E13136" s="65"/>
      <c r="F13136" s="65"/>
      <c r="G13136" s="145"/>
    </row>
    <row r="13137" spans="1:7">
      <c r="A13137" s="65"/>
      <c r="B13137" s="65"/>
      <c r="C13137" s="65"/>
      <c r="D13137" s="65"/>
      <c r="E13137" s="65"/>
      <c r="F13137" s="65"/>
      <c r="G13137" s="145"/>
    </row>
    <row r="13138" spans="1:7">
      <c r="A13138" s="65"/>
      <c r="B13138" s="65"/>
      <c r="C13138" s="65"/>
      <c r="D13138" s="65"/>
      <c r="E13138" s="65"/>
      <c r="F13138" s="65"/>
      <c r="G13138" s="145"/>
    </row>
    <row r="13139" spans="1:7">
      <c r="A13139" s="65"/>
      <c r="B13139" s="65"/>
      <c r="C13139" s="65"/>
      <c r="D13139" s="65"/>
      <c r="E13139" s="65"/>
      <c r="F13139" s="65"/>
      <c r="G13139" s="145"/>
    </row>
    <row r="13140" spans="1:7">
      <c r="A13140" s="65"/>
      <c r="B13140" s="65"/>
      <c r="C13140" s="65"/>
      <c r="D13140" s="65"/>
      <c r="E13140" s="65"/>
      <c r="F13140" s="65"/>
      <c r="G13140" s="145"/>
    </row>
    <row r="13141" spans="1:7">
      <c r="A13141" s="65"/>
      <c r="B13141" s="65"/>
      <c r="C13141" s="65"/>
      <c r="D13141" s="65"/>
      <c r="E13141" s="65"/>
      <c r="F13141" s="65"/>
      <c r="G13141" s="145"/>
    </row>
    <row r="13142" spans="1:7">
      <c r="A13142" s="65"/>
      <c r="B13142" s="65"/>
      <c r="C13142" s="65"/>
      <c r="D13142" s="65"/>
      <c r="E13142" s="65"/>
      <c r="F13142" s="65"/>
      <c r="G13142" s="145"/>
    </row>
    <row r="13143" spans="1:7">
      <c r="A13143" s="65"/>
      <c r="B13143" s="65"/>
      <c r="C13143" s="65"/>
      <c r="D13143" s="65"/>
      <c r="E13143" s="65"/>
      <c r="F13143" s="65"/>
      <c r="G13143" s="145"/>
    </row>
    <row r="13144" spans="1:7">
      <c r="A13144" s="65"/>
      <c r="B13144" s="65"/>
      <c r="C13144" s="65"/>
      <c r="D13144" s="65"/>
      <c r="E13144" s="65"/>
      <c r="F13144" s="65"/>
      <c r="G13144" s="145"/>
    </row>
    <row r="13145" spans="1:7">
      <c r="A13145" s="65"/>
      <c r="B13145" s="65"/>
      <c r="C13145" s="65"/>
      <c r="D13145" s="65"/>
      <c r="E13145" s="65"/>
      <c r="F13145" s="65"/>
      <c r="G13145" s="145"/>
    </row>
    <row r="13146" spans="1:7">
      <c r="A13146" s="65"/>
      <c r="B13146" s="65"/>
      <c r="C13146" s="65"/>
      <c r="D13146" s="65"/>
      <c r="E13146" s="65"/>
      <c r="F13146" s="65"/>
      <c r="G13146" s="145"/>
    </row>
    <row r="13147" spans="1:7">
      <c r="A13147" s="65"/>
      <c r="B13147" s="65"/>
      <c r="C13147" s="65"/>
      <c r="D13147" s="65"/>
      <c r="E13147" s="65"/>
      <c r="F13147" s="65"/>
      <c r="G13147" s="145"/>
    </row>
    <row r="13148" spans="1:7">
      <c r="A13148" s="65"/>
      <c r="B13148" s="65"/>
      <c r="C13148" s="65"/>
      <c r="D13148" s="65"/>
      <c r="E13148" s="65"/>
      <c r="F13148" s="65"/>
      <c r="G13148" s="145"/>
    </row>
    <row r="13149" spans="1:7">
      <c r="A13149" s="65"/>
      <c r="B13149" s="65"/>
      <c r="C13149" s="65"/>
      <c r="D13149" s="65"/>
      <c r="E13149" s="65"/>
      <c r="F13149" s="65"/>
      <c r="G13149" s="145"/>
    </row>
    <row r="13150" spans="1:7">
      <c r="A13150" s="65"/>
      <c r="B13150" s="65"/>
      <c r="C13150" s="65"/>
      <c r="D13150" s="65"/>
      <c r="E13150" s="65"/>
      <c r="F13150" s="65"/>
      <c r="G13150" s="145"/>
    </row>
    <row r="13151" spans="1:7">
      <c r="A13151" s="65"/>
      <c r="B13151" s="65"/>
      <c r="C13151" s="65"/>
      <c r="D13151" s="65"/>
      <c r="E13151" s="65"/>
      <c r="F13151" s="65"/>
      <c r="G13151" s="145"/>
    </row>
    <row r="13152" spans="1:7">
      <c r="A13152" s="65"/>
      <c r="B13152" s="65"/>
      <c r="C13152" s="65"/>
      <c r="D13152" s="65"/>
      <c r="E13152" s="65"/>
      <c r="F13152" s="65"/>
      <c r="G13152" s="145"/>
    </row>
    <row r="13153" spans="1:7">
      <c r="A13153" s="65"/>
      <c r="B13153" s="65"/>
      <c r="C13153" s="65"/>
      <c r="D13153" s="65"/>
      <c r="E13153" s="65"/>
      <c r="F13153" s="65"/>
      <c r="G13153" s="145"/>
    </row>
    <row r="13154" spans="1:7">
      <c r="A13154" s="65"/>
      <c r="B13154" s="65"/>
      <c r="C13154" s="65"/>
      <c r="D13154" s="65"/>
      <c r="E13154" s="65"/>
      <c r="F13154" s="65"/>
      <c r="G13154" s="145"/>
    </row>
    <row r="13155" spans="1:7">
      <c r="A13155" s="65"/>
      <c r="B13155" s="65"/>
      <c r="C13155" s="65"/>
      <c r="D13155" s="65"/>
      <c r="E13155" s="65"/>
      <c r="F13155" s="65"/>
      <c r="G13155" s="145"/>
    </row>
    <row r="13156" spans="1:7">
      <c r="A13156" s="65"/>
      <c r="B13156" s="65"/>
      <c r="C13156" s="65"/>
      <c r="D13156" s="65"/>
      <c r="E13156" s="65"/>
      <c r="F13156" s="65"/>
      <c r="G13156" s="145"/>
    </row>
    <row r="13157" spans="1:7">
      <c r="A13157" s="65"/>
      <c r="B13157" s="65"/>
      <c r="C13157" s="65"/>
      <c r="D13157" s="65"/>
      <c r="E13157" s="65"/>
      <c r="F13157" s="65"/>
      <c r="G13157" s="145"/>
    </row>
    <row r="13158" spans="1:7">
      <c r="A13158" s="65"/>
      <c r="B13158" s="65"/>
      <c r="C13158" s="65"/>
      <c r="D13158" s="65"/>
      <c r="E13158" s="65"/>
      <c r="F13158" s="65"/>
      <c r="G13158" s="145"/>
    </row>
    <row r="13159" spans="1:7">
      <c r="A13159" s="65"/>
      <c r="B13159" s="65"/>
      <c r="C13159" s="65"/>
      <c r="D13159" s="65"/>
      <c r="E13159" s="65"/>
      <c r="F13159" s="65"/>
      <c r="G13159" s="145"/>
    </row>
    <row r="13160" spans="1:7">
      <c r="A13160" s="65"/>
      <c r="B13160" s="65"/>
      <c r="C13160" s="65"/>
      <c r="D13160" s="65"/>
      <c r="E13160" s="65"/>
      <c r="F13160" s="65"/>
      <c r="G13160" s="145"/>
    </row>
    <row r="13161" spans="1:7">
      <c r="A13161" s="65"/>
      <c r="B13161" s="65"/>
      <c r="C13161" s="65"/>
      <c r="D13161" s="65"/>
      <c r="E13161" s="65"/>
      <c r="F13161" s="65"/>
      <c r="G13161" s="145"/>
    </row>
    <row r="13162" spans="1:7">
      <c r="A13162" s="65"/>
      <c r="B13162" s="65"/>
      <c r="C13162" s="65"/>
      <c r="D13162" s="65"/>
      <c r="E13162" s="65"/>
      <c r="F13162" s="65"/>
      <c r="G13162" s="145"/>
    </row>
    <row r="13163" spans="1:7">
      <c r="A13163" s="65"/>
      <c r="B13163" s="65"/>
      <c r="C13163" s="65"/>
      <c r="D13163" s="65"/>
      <c r="E13163" s="65"/>
      <c r="F13163" s="65"/>
      <c r="G13163" s="145"/>
    </row>
    <row r="13164" spans="1:7">
      <c r="A13164" s="65"/>
      <c r="B13164" s="65"/>
      <c r="C13164" s="65"/>
      <c r="D13164" s="65"/>
      <c r="E13164" s="65"/>
      <c r="F13164" s="65"/>
      <c r="G13164" s="145"/>
    </row>
    <row r="13165" spans="1:7">
      <c r="A13165" s="65"/>
      <c r="B13165" s="65"/>
      <c r="C13165" s="65"/>
      <c r="D13165" s="65"/>
      <c r="E13165" s="65"/>
      <c r="F13165" s="65"/>
      <c r="G13165" s="145"/>
    </row>
    <row r="13166" spans="1:7">
      <c r="A13166" s="65"/>
      <c r="B13166" s="65"/>
      <c r="C13166" s="65"/>
      <c r="D13166" s="65"/>
      <c r="E13166" s="65"/>
      <c r="F13166" s="65"/>
      <c r="G13166" s="145"/>
    </row>
    <row r="13167" spans="1:7">
      <c r="A13167" s="65"/>
      <c r="B13167" s="65"/>
      <c r="C13167" s="65"/>
      <c r="D13167" s="65"/>
      <c r="E13167" s="65"/>
      <c r="F13167" s="65"/>
      <c r="G13167" s="145"/>
    </row>
    <row r="13168" spans="1:7">
      <c r="A13168" s="65"/>
      <c r="B13168" s="65"/>
      <c r="C13168" s="65"/>
      <c r="D13168" s="65"/>
      <c r="E13168" s="65"/>
      <c r="F13168" s="65"/>
      <c r="G13168" s="145"/>
    </row>
    <row r="13169" spans="1:7">
      <c r="A13169" s="65"/>
      <c r="B13169" s="65"/>
      <c r="C13169" s="65"/>
      <c r="D13169" s="65"/>
      <c r="E13169" s="65"/>
      <c r="F13169" s="65"/>
      <c r="G13169" s="145"/>
    </row>
    <row r="13170" spans="1:7">
      <c r="A13170" s="65"/>
      <c r="B13170" s="65"/>
      <c r="C13170" s="65"/>
      <c r="D13170" s="65"/>
      <c r="E13170" s="65"/>
      <c r="F13170" s="65"/>
      <c r="G13170" s="145"/>
    </row>
    <row r="13171" spans="1:7">
      <c r="A13171" s="65"/>
      <c r="B13171" s="65"/>
      <c r="C13171" s="65"/>
      <c r="D13171" s="65"/>
      <c r="E13171" s="65"/>
      <c r="F13171" s="65"/>
      <c r="G13171" s="145"/>
    </row>
    <row r="13172" spans="1:7">
      <c r="A13172" s="65"/>
      <c r="B13172" s="65"/>
      <c r="C13172" s="65"/>
      <c r="D13172" s="65"/>
      <c r="E13172" s="65"/>
      <c r="F13172" s="65"/>
      <c r="G13172" s="145"/>
    </row>
    <row r="13173" spans="1:7">
      <c r="A13173" s="65"/>
      <c r="B13173" s="65"/>
      <c r="C13173" s="65"/>
      <c r="D13173" s="65"/>
      <c r="E13173" s="65"/>
      <c r="F13173" s="65"/>
      <c r="G13173" s="145"/>
    </row>
    <row r="13174" spans="1:7">
      <c r="A13174" s="65"/>
      <c r="B13174" s="65"/>
      <c r="C13174" s="65"/>
      <c r="D13174" s="65"/>
      <c r="E13174" s="65"/>
      <c r="F13174" s="65"/>
      <c r="G13174" s="145"/>
    </row>
    <row r="13175" spans="1:7">
      <c r="A13175" s="65"/>
      <c r="B13175" s="65"/>
      <c r="C13175" s="65"/>
      <c r="D13175" s="65"/>
      <c r="E13175" s="65"/>
      <c r="F13175" s="65"/>
      <c r="G13175" s="145"/>
    </row>
    <row r="13176" spans="1:7">
      <c r="A13176" s="65"/>
      <c r="B13176" s="65"/>
      <c r="C13176" s="65"/>
      <c r="D13176" s="65"/>
      <c r="E13176" s="65"/>
      <c r="F13176" s="65"/>
      <c r="G13176" s="145"/>
    </row>
    <row r="13177" spans="1:7">
      <c r="A13177" s="65"/>
      <c r="B13177" s="65"/>
      <c r="C13177" s="65"/>
      <c r="D13177" s="65"/>
      <c r="E13177" s="65"/>
      <c r="F13177" s="65"/>
      <c r="G13177" s="145"/>
    </row>
    <row r="13178" spans="1:7">
      <c r="A13178" s="65"/>
      <c r="B13178" s="65"/>
      <c r="C13178" s="65"/>
      <c r="D13178" s="65"/>
      <c r="E13178" s="65"/>
      <c r="F13178" s="65"/>
      <c r="G13178" s="145"/>
    </row>
    <row r="13179" spans="1:7">
      <c r="A13179" s="65"/>
      <c r="B13179" s="65"/>
      <c r="C13179" s="65"/>
      <c r="D13179" s="65"/>
      <c r="E13179" s="65"/>
      <c r="F13179" s="65"/>
      <c r="G13179" s="145"/>
    </row>
    <row r="13180" spans="1:7">
      <c r="A13180" s="65"/>
      <c r="B13180" s="65"/>
      <c r="C13180" s="65"/>
      <c r="D13180" s="65"/>
      <c r="E13180" s="65"/>
      <c r="F13180" s="65"/>
      <c r="G13180" s="145"/>
    </row>
    <row r="13181" spans="1:7">
      <c r="A13181" s="65"/>
      <c r="B13181" s="65"/>
      <c r="C13181" s="65"/>
      <c r="D13181" s="65"/>
      <c r="E13181" s="65"/>
      <c r="F13181" s="65"/>
      <c r="G13181" s="145"/>
    </row>
    <row r="13182" spans="1:7">
      <c r="A13182" s="65"/>
      <c r="B13182" s="65"/>
      <c r="C13182" s="65"/>
      <c r="D13182" s="65"/>
      <c r="E13182" s="65"/>
      <c r="F13182" s="65"/>
      <c r="G13182" s="145"/>
    </row>
    <row r="13183" spans="1:7">
      <c r="A13183" s="65"/>
      <c r="B13183" s="65"/>
      <c r="C13183" s="65"/>
      <c r="D13183" s="65"/>
      <c r="E13183" s="65"/>
      <c r="F13183" s="65"/>
      <c r="G13183" s="145"/>
    </row>
    <row r="13184" spans="1:7">
      <c r="A13184" s="65"/>
      <c r="B13184" s="65"/>
      <c r="C13184" s="65"/>
      <c r="D13184" s="65"/>
      <c r="E13184" s="65"/>
      <c r="F13184" s="65"/>
      <c r="G13184" s="145"/>
    </row>
    <row r="13185" spans="1:7">
      <c r="A13185" s="65"/>
      <c r="B13185" s="65"/>
      <c r="C13185" s="65"/>
      <c r="D13185" s="65"/>
      <c r="E13185" s="65"/>
      <c r="F13185" s="65"/>
      <c r="G13185" s="145"/>
    </row>
    <row r="13186" spans="1:7">
      <c r="A13186" s="65"/>
      <c r="B13186" s="65"/>
      <c r="C13186" s="65"/>
      <c r="D13186" s="65"/>
      <c r="E13186" s="65"/>
      <c r="F13186" s="65"/>
      <c r="G13186" s="145"/>
    </row>
    <row r="13187" spans="1:7">
      <c r="A13187" s="65"/>
      <c r="B13187" s="65"/>
      <c r="C13187" s="65"/>
      <c r="D13187" s="65"/>
      <c r="E13187" s="65"/>
      <c r="F13187" s="65"/>
      <c r="G13187" s="145"/>
    </row>
    <row r="13188" spans="1:7">
      <c r="A13188" s="65"/>
      <c r="B13188" s="65"/>
      <c r="C13188" s="65"/>
      <c r="D13188" s="65"/>
      <c r="E13188" s="65"/>
      <c r="F13188" s="65"/>
      <c r="G13188" s="145"/>
    </row>
    <row r="13189" spans="1:7">
      <c r="A13189" s="65"/>
      <c r="B13189" s="65"/>
      <c r="C13189" s="65"/>
      <c r="D13189" s="65"/>
      <c r="E13189" s="65"/>
      <c r="F13189" s="65"/>
      <c r="G13189" s="145"/>
    </row>
    <row r="13190" spans="1:7">
      <c r="A13190" s="65"/>
      <c r="B13190" s="65"/>
      <c r="C13190" s="65"/>
      <c r="D13190" s="65"/>
      <c r="E13190" s="65"/>
      <c r="F13190" s="65"/>
      <c r="G13190" s="145"/>
    </row>
    <row r="13191" spans="1:7">
      <c r="A13191" s="65"/>
      <c r="B13191" s="65"/>
      <c r="C13191" s="65"/>
      <c r="D13191" s="65"/>
      <c r="E13191" s="65"/>
      <c r="F13191" s="65"/>
      <c r="G13191" s="145"/>
    </row>
    <row r="13192" spans="1:7">
      <c r="A13192" s="65"/>
      <c r="B13192" s="65"/>
      <c r="C13192" s="65"/>
      <c r="D13192" s="65"/>
      <c r="E13192" s="65"/>
      <c r="F13192" s="65"/>
      <c r="G13192" s="145"/>
    </row>
    <row r="13193" spans="1:7">
      <c r="A13193" s="65"/>
      <c r="B13193" s="65"/>
      <c r="C13193" s="65"/>
      <c r="D13193" s="65"/>
      <c r="E13193" s="65"/>
      <c r="F13193" s="65"/>
      <c r="G13193" s="145"/>
    </row>
    <row r="13194" spans="1:7">
      <c r="A13194" s="65"/>
      <c r="B13194" s="65"/>
      <c r="C13194" s="65"/>
      <c r="D13194" s="65"/>
      <c r="E13194" s="65"/>
      <c r="F13194" s="65"/>
      <c r="G13194" s="145"/>
    </row>
    <row r="13195" spans="1:7">
      <c r="A13195" s="65"/>
      <c r="B13195" s="65"/>
      <c r="C13195" s="65"/>
      <c r="D13195" s="65"/>
      <c r="E13195" s="65"/>
      <c r="F13195" s="65"/>
      <c r="G13195" s="145"/>
    </row>
    <row r="13196" spans="1:7">
      <c r="A13196" s="65"/>
      <c r="B13196" s="65"/>
      <c r="C13196" s="65"/>
      <c r="D13196" s="65"/>
      <c r="E13196" s="65"/>
      <c r="F13196" s="65"/>
      <c r="G13196" s="145"/>
    </row>
    <row r="13197" spans="1:7">
      <c r="A13197" s="65"/>
      <c r="B13197" s="65"/>
      <c r="C13197" s="65"/>
      <c r="D13197" s="65"/>
      <c r="E13197" s="65"/>
      <c r="F13197" s="65"/>
      <c r="G13197" s="145"/>
    </row>
    <row r="13198" spans="1:7">
      <c r="A13198" s="65"/>
      <c r="B13198" s="65"/>
      <c r="C13198" s="65"/>
      <c r="D13198" s="65"/>
      <c r="E13198" s="65"/>
      <c r="F13198" s="65"/>
      <c r="G13198" s="145"/>
    </row>
    <row r="13199" spans="1:7">
      <c r="A13199" s="65"/>
      <c r="B13199" s="65"/>
      <c r="C13199" s="65"/>
      <c r="D13199" s="65"/>
      <c r="E13199" s="65"/>
      <c r="F13199" s="65"/>
      <c r="G13199" s="145"/>
    </row>
    <row r="13200" spans="1:7">
      <c r="A13200" s="65"/>
      <c r="B13200" s="65"/>
      <c r="C13200" s="65"/>
      <c r="D13200" s="65"/>
      <c r="E13200" s="65"/>
      <c r="F13200" s="65"/>
      <c r="G13200" s="145"/>
    </row>
    <row r="13201" spans="1:7">
      <c r="A13201" s="65"/>
      <c r="B13201" s="65"/>
      <c r="C13201" s="65"/>
      <c r="D13201" s="65"/>
      <c r="E13201" s="65"/>
      <c r="F13201" s="65"/>
      <c r="G13201" s="145"/>
    </row>
    <row r="13202" spans="1:7">
      <c r="A13202" s="65"/>
      <c r="B13202" s="65"/>
      <c r="C13202" s="65"/>
      <c r="D13202" s="65"/>
      <c r="E13202" s="65"/>
      <c r="F13202" s="65"/>
      <c r="G13202" s="145"/>
    </row>
    <row r="13203" spans="1:7">
      <c r="A13203" s="65"/>
      <c r="B13203" s="65"/>
      <c r="C13203" s="65"/>
      <c r="D13203" s="65"/>
      <c r="E13203" s="65"/>
      <c r="F13203" s="65"/>
      <c r="G13203" s="145"/>
    </row>
    <row r="13204" spans="1:7">
      <c r="A13204" s="65"/>
      <c r="B13204" s="65"/>
      <c r="C13204" s="65"/>
      <c r="D13204" s="65"/>
      <c r="E13204" s="65"/>
      <c r="F13204" s="65"/>
      <c r="G13204" s="145"/>
    </row>
    <row r="13205" spans="1:7">
      <c r="A13205" s="65"/>
      <c r="B13205" s="65"/>
      <c r="C13205" s="65"/>
      <c r="D13205" s="65"/>
      <c r="E13205" s="65"/>
      <c r="F13205" s="65"/>
      <c r="G13205" s="145"/>
    </row>
    <row r="13206" spans="1:7">
      <c r="A13206" s="65"/>
      <c r="B13206" s="65"/>
      <c r="C13206" s="65"/>
      <c r="D13206" s="65"/>
      <c r="E13206" s="65"/>
      <c r="F13206" s="65"/>
      <c r="G13206" s="145"/>
    </row>
    <row r="13207" spans="1:7">
      <c r="A13207" s="65"/>
      <c r="B13207" s="65"/>
      <c r="C13207" s="65"/>
      <c r="D13207" s="65"/>
      <c r="E13207" s="65"/>
      <c r="F13207" s="65"/>
      <c r="G13207" s="145"/>
    </row>
    <row r="13208" spans="1:7">
      <c r="A13208" s="65"/>
      <c r="B13208" s="65"/>
      <c r="C13208" s="65"/>
      <c r="D13208" s="65"/>
      <c r="E13208" s="65"/>
      <c r="F13208" s="65"/>
      <c r="G13208" s="145"/>
    </row>
    <row r="13209" spans="1:7">
      <c r="A13209" s="65"/>
      <c r="B13209" s="65"/>
      <c r="C13209" s="65"/>
      <c r="D13209" s="65"/>
      <c r="E13209" s="65"/>
      <c r="F13209" s="65"/>
      <c r="G13209" s="145"/>
    </row>
    <row r="13210" spans="1:7">
      <c r="A13210" s="65"/>
      <c r="B13210" s="65"/>
      <c r="C13210" s="65"/>
      <c r="D13210" s="65"/>
      <c r="E13210" s="65"/>
      <c r="F13210" s="65"/>
      <c r="G13210" s="145"/>
    </row>
    <row r="13211" spans="1:7">
      <c r="A13211" s="65"/>
      <c r="B13211" s="65"/>
      <c r="C13211" s="65"/>
      <c r="D13211" s="65"/>
      <c r="E13211" s="65"/>
      <c r="F13211" s="65"/>
      <c r="G13211" s="145"/>
    </row>
    <row r="13212" spans="1:7">
      <c r="A13212" s="65"/>
      <c r="B13212" s="65"/>
      <c r="C13212" s="65"/>
      <c r="D13212" s="65"/>
      <c r="E13212" s="65"/>
      <c r="F13212" s="65"/>
      <c r="G13212" s="145"/>
    </row>
    <row r="13213" spans="1:7">
      <c r="A13213" s="65"/>
      <c r="B13213" s="65"/>
      <c r="C13213" s="65"/>
      <c r="D13213" s="65"/>
      <c r="E13213" s="65"/>
      <c r="F13213" s="65"/>
      <c r="G13213" s="145"/>
    </row>
    <row r="13214" spans="1:7">
      <c r="A13214" s="65"/>
      <c r="B13214" s="65"/>
      <c r="C13214" s="65"/>
      <c r="D13214" s="65"/>
      <c r="E13214" s="65"/>
      <c r="F13214" s="65"/>
      <c r="G13214" s="145"/>
    </row>
    <row r="13215" spans="1:7">
      <c r="A13215" s="65"/>
      <c r="B13215" s="65"/>
      <c r="C13215" s="65"/>
      <c r="D13215" s="65"/>
      <c r="E13215" s="65"/>
      <c r="F13215" s="65"/>
      <c r="G13215" s="145"/>
    </row>
    <row r="13216" spans="1:7">
      <c r="A13216" s="65"/>
      <c r="B13216" s="65"/>
      <c r="C13216" s="65"/>
      <c r="D13216" s="65"/>
      <c r="E13216" s="65"/>
      <c r="F13216" s="65"/>
      <c r="G13216" s="145"/>
    </row>
    <row r="13217" spans="1:7">
      <c r="A13217" s="65"/>
      <c r="B13217" s="65"/>
      <c r="C13217" s="65"/>
      <c r="D13217" s="65"/>
      <c r="E13217" s="65"/>
      <c r="F13217" s="65"/>
      <c r="G13217" s="145"/>
    </row>
    <row r="13218" spans="1:7">
      <c r="A13218" s="65"/>
      <c r="B13218" s="65"/>
      <c r="C13218" s="65"/>
      <c r="D13218" s="65"/>
      <c r="E13218" s="65"/>
      <c r="F13218" s="65"/>
      <c r="G13218" s="145"/>
    </row>
    <row r="13219" spans="1:7">
      <c r="A13219" s="65"/>
      <c r="B13219" s="65"/>
      <c r="C13219" s="65"/>
      <c r="D13219" s="65"/>
      <c r="E13219" s="65"/>
      <c r="F13219" s="65"/>
      <c r="G13219" s="145"/>
    </row>
    <row r="13220" spans="1:7">
      <c r="A13220" s="65"/>
      <c r="B13220" s="65"/>
      <c r="C13220" s="65"/>
      <c r="D13220" s="65"/>
      <c r="E13220" s="65"/>
      <c r="F13220" s="65"/>
      <c r="G13220" s="145"/>
    </row>
    <row r="13221" spans="1:7">
      <c r="A13221" s="65"/>
      <c r="B13221" s="65"/>
      <c r="C13221" s="65"/>
      <c r="D13221" s="65"/>
      <c r="E13221" s="65"/>
      <c r="F13221" s="65"/>
      <c r="G13221" s="145"/>
    </row>
    <row r="13222" spans="1:7">
      <c r="A13222" s="65"/>
      <c r="B13222" s="65"/>
      <c r="C13222" s="65"/>
      <c r="D13222" s="65"/>
      <c r="E13222" s="65"/>
      <c r="F13222" s="65"/>
      <c r="G13222" s="145"/>
    </row>
    <row r="13223" spans="1:7">
      <c r="A13223" s="65"/>
      <c r="B13223" s="65"/>
      <c r="C13223" s="65"/>
      <c r="D13223" s="65"/>
      <c r="E13223" s="65"/>
      <c r="F13223" s="65"/>
      <c r="G13223" s="145"/>
    </row>
    <row r="13224" spans="1:7">
      <c r="A13224" s="65"/>
      <c r="B13224" s="65"/>
      <c r="C13224" s="65"/>
      <c r="D13224" s="65"/>
      <c r="E13224" s="65"/>
      <c r="F13224" s="65"/>
      <c r="G13224" s="145"/>
    </row>
    <row r="13225" spans="1:7">
      <c r="A13225" s="65"/>
      <c r="B13225" s="65"/>
      <c r="C13225" s="65"/>
      <c r="D13225" s="65"/>
      <c r="E13225" s="65"/>
      <c r="F13225" s="65"/>
      <c r="G13225" s="145"/>
    </row>
    <row r="13226" spans="1:7">
      <c r="A13226" s="65"/>
      <c r="B13226" s="65"/>
      <c r="C13226" s="65"/>
      <c r="D13226" s="65"/>
      <c r="E13226" s="65"/>
      <c r="F13226" s="65"/>
      <c r="G13226" s="145"/>
    </row>
    <row r="13227" spans="1:7">
      <c r="A13227" s="65"/>
      <c r="B13227" s="65"/>
      <c r="C13227" s="65"/>
      <c r="D13227" s="65"/>
      <c r="E13227" s="65"/>
      <c r="F13227" s="65"/>
      <c r="G13227" s="145"/>
    </row>
    <row r="13228" spans="1:7">
      <c r="A13228" s="65"/>
      <c r="B13228" s="65"/>
      <c r="C13228" s="65"/>
      <c r="D13228" s="65"/>
      <c r="E13228" s="65"/>
      <c r="F13228" s="65"/>
      <c r="G13228" s="145"/>
    </row>
    <row r="13229" spans="1:7">
      <c r="A13229" s="65"/>
      <c r="B13229" s="65"/>
      <c r="C13229" s="65"/>
      <c r="D13229" s="65"/>
      <c r="E13229" s="65"/>
      <c r="F13229" s="65"/>
      <c r="G13229" s="145"/>
    </row>
    <row r="13230" spans="1:7">
      <c r="A13230" s="65"/>
      <c r="B13230" s="65"/>
      <c r="C13230" s="65"/>
      <c r="D13230" s="65"/>
      <c r="E13230" s="65"/>
      <c r="F13230" s="65"/>
      <c r="G13230" s="145"/>
    </row>
    <row r="13231" spans="1:7">
      <c r="A13231" s="65"/>
      <c r="B13231" s="65"/>
      <c r="C13231" s="65"/>
      <c r="D13231" s="65"/>
      <c r="E13231" s="65"/>
      <c r="F13231" s="65"/>
      <c r="G13231" s="145"/>
    </row>
    <row r="13232" spans="1:7">
      <c r="A13232" s="65"/>
      <c r="B13232" s="65"/>
      <c r="C13232" s="65"/>
      <c r="D13232" s="65"/>
      <c r="E13232" s="65"/>
      <c r="F13232" s="65"/>
      <c r="G13232" s="145"/>
    </row>
    <row r="13233" spans="1:7">
      <c r="A13233" s="65"/>
      <c r="B13233" s="65"/>
      <c r="C13233" s="65"/>
      <c r="D13233" s="65"/>
      <c r="E13233" s="65"/>
      <c r="F13233" s="65"/>
      <c r="G13233" s="145"/>
    </row>
    <row r="13234" spans="1:7">
      <c r="A13234" s="65"/>
      <c r="B13234" s="65"/>
      <c r="C13234" s="65"/>
      <c r="D13234" s="65"/>
      <c r="E13234" s="65"/>
      <c r="F13234" s="65"/>
      <c r="G13234" s="145"/>
    </row>
    <row r="13235" spans="1:7">
      <c r="A13235" s="65"/>
      <c r="B13235" s="65"/>
      <c r="C13235" s="65"/>
      <c r="D13235" s="65"/>
      <c r="E13235" s="65"/>
      <c r="F13235" s="65"/>
      <c r="G13235" s="145"/>
    </row>
    <row r="13236" spans="1:7">
      <c r="A13236" s="65"/>
      <c r="B13236" s="65"/>
      <c r="C13236" s="65"/>
      <c r="D13236" s="65"/>
      <c r="E13236" s="65"/>
      <c r="F13236" s="65"/>
      <c r="G13236" s="145"/>
    </row>
    <row r="13237" spans="1:7">
      <c r="A13237" s="65"/>
      <c r="B13237" s="65"/>
      <c r="C13237" s="65"/>
      <c r="D13237" s="65"/>
      <c r="E13237" s="65"/>
      <c r="F13237" s="65"/>
      <c r="G13237" s="145"/>
    </row>
    <row r="13238" spans="1:7">
      <c r="A13238" s="65"/>
      <c r="B13238" s="65"/>
      <c r="C13238" s="65"/>
      <c r="D13238" s="65"/>
      <c r="E13238" s="65"/>
      <c r="F13238" s="65"/>
      <c r="G13238" s="145"/>
    </row>
    <row r="13239" spans="1:7">
      <c r="A13239" s="65"/>
      <c r="B13239" s="65"/>
      <c r="C13239" s="65"/>
      <c r="D13239" s="65"/>
      <c r="E13239" s="65"/>
      <c r="F13239" s="65"/>
      <c r="G13239" s="145"/>
    </row>
    <row r="13240" spans="1:7">
      <c r="A13240" s="65"/>
      <c r="B13240" s="65"/>
      <c r="C13240" s="65"/>
      <c r="D13240" s="65"/>
      <c r="E13240" s="65"/>
      <c r="F13240" s="65"/>
      <c r="G13240" s="145"/>
    </row>
    <row r="13241" spans="1:7">
      <c r="A13241" s="65"/>
      <c r="B13241" s="65"/>
      <c r="C13241" s="65"/>
      <c r="D13241" s="65"/>
      <c r="E13241" s="65"/>
      <c r="F13241" s="65"/>
      <c r="G13241" s="145"/>
    </row>
    <row r="13242" spans="1:7">
      <c r="A13242" s="65"/>
      <c r="B13242" s="65"/>
      <c r="C13242" s="65"/>
      <c r="D13242" s="65"/>
      <c r="E13242" s="65"/>
      <c r="F13242" s="65"/>
      <c r="G13242" s="145"/>
    </row>
    <row r="13243" spans="1:7">
      <c r="A13243" s="65"/>
      <c r="B13243" s="65"/>
      <c r="C13243" s="65"/>
      <c r="D13243" s="65"/>
      <c r="E13243" s="65"/>
      <c r="F13243" s="65"/>
      <c r="G13243" s="145"/>
    </row>
    <row r="13244" spans="1:7">
      <c r="A13244" s="65"/>
      <c r="B13244" s="65"/>
      <c r="C13244" s="65"/>
      <c r="D13244" s="65"/>
      <c r="E13244" s="65"/>
      <c r="F13244" s="65"/>
      <c r="G13244" s="145"/>
    </row>
    <row r="13245" spans="1:7">
      <c r="A13245" s="65"/>
      <c r="B13245" s="65"/>
      <c r="C13245" s="65"/>
      <c r="D13245" s="65"/>
      <c r="E13245" s="65"/>
      <c r="F13245" s="65"/>
      <c r="G13245" s="145"/>
    </row>
    <row r="13246" spans="1:7">
      <c r="A13246" s="65"/>
      <c r="B13246" s="65"/>
      <c r="C13246" s="65"/>
      <c r="D13246" s="65"/>
      <c r="E13246" s="65"/>
      <c r="F13246" s="65"/>
      <c r="G13246" s="145"/>
    </row>
    <row r="13247" spans="1:7">
      <c r="A13247" s="65"/>
      <c r="B13247" s="65"/>
      <c r="C13247" s="65"/>
      <c r="D13247" s="65"/>
      <c r="E13247" s="65"/>
      <c r="F13247" s="65"/>
      <c r="G13247" s="145"/>
    </row>
    <row r="13248" spans="1:7">
      <c r="A13248" s="65"/>
      <c r="B13248" s="65"/>
      <c r="C13248" s="65"/>
      <c r="D13248" s="65"/>
      <c r="E13248" s="65"/>
      <c r="F13248" s="65"/>
      <c r="G13248" s="145"/>
    </row>
    <row r="13249" spans="1:7">
      <c r="A13249" s="65"/>
      <c r="B13249" s="65"/>
      <c r="C13249" s="65"/>
      <c r="D13249" s="65"/>
      <c r="E13249" s="65"/>
      <c r="F13249" s="65"/>
      <c r="G13249" s="145"/>
    </row>
    <row r="13250" spans="1:7">
      <c r="A13250" s="65"/>
      <c r="B13250" s="65"/>
      <c r="C13250" s="65"/>
      <c r="D13250" s="65"/>
      <c r="E13250" s="65"/>
      <c r="F13250" s="65"/>
      <c r="G13250" s="145"/>
    </row>
    <row r="13251" spans="1:7">
      <c r="A13251" s="65"/>
      <c r="B13251" s="65"/>
      <c r="C13251" s="65"/>
      <c r="D13251" s="65"/>
      <c r="E13251" s="65"/>
      <c r="F13251" s="65"/>
      <c r="G13251" s="145"/>
    </row>
    <row r="13252" spans="1:7">
      <c r="A13252" s="65"/>
      <c r="B13252" s="65"/>
      <c r="C13252" s="65"/>
      <c r="D13252" s="65"/>
      <c r="E13252" s="65"/>
      <c r="F13252" s="65"/>
      <c r="G13252" s="145"/>
    </row>
    <row r="13253" spans="1:7">
      <c r="A13253" s="65"/>
      <c r="B13253" s="65"/>
      <c r="C13253" s="65"/>
      <c r="D13253" s="65"/>
      <c r="E13253" s="65"/>
      <c r="F13253" s="65"/>
      <c r="G13253" s="145"/>
    </row>
    <row r="13254" spans="1:7">
      <c r="A13254" s="65"/>
      <c r="B13254" s="65"/>
      <c r="C13254" s="65"/>
      <c r="D13254" s="65"/>
      <c r="E13254" s="65"/>
      <c r="F13254" s="65"/>
      <c r="G13254" s="145"/>
    </row>
    <row r="13255" spans="1:7">
      <c r="A13255" s="65"/>
      <c r="B13255" s="65"/>
      <c r="C13255" s="65"/>
      <c r="D13255" s="65"/>
      <c r="E13255" s="65"/>
      <c r="F13255" s="65"/>
      <c r="G13255" s="145"/>
    </row>
    <row r="13256" spans="1:7">
      <c r="A13256" s="65"/>
      <c r="B13256" s="65"/>
      <c r="C13256" s="65"/>
      <c r="D13256" s="65"/>
      <c r="E13256" s="65"/>
      <c r="F13256" s="65"/>
      <c r="G13256" s="145"/>
    </row>
    <row r="13257" spans="1:7">
      <c r="A13257" s="65"/>
      <c r="B13257" s="65"/>
      <c r="C13257" s="65"/>
      <c r="D13257" s="65"/>
      <c r="E13257" s="65"/>
      <c r="F13257" s="65"/>
      <c r="G13257" s="145"/>
    </row>
    <row r="13258" spans="1:7">
      <c r="A13258" s="65"/>
      <c r="B13258" s="65"/>
      <c r="C13258" s="65"/>
      <c r="D13258" s="65"/>
      <c r="E13258" s="65"/>
      <c r="F13258" s="65"/>
      <c r="G13258" s="145"/>
    </row>
    <row r="13259" spans="1:7">
      <c r="A13259" s="65"/>
      <c r="B13259" s="65"/>
      <c r="C13259" s="65"/>
      <c r="D13259" s="65"/>
      <c r="E13259" s="65"/>
      <c r="F13259" s="65"/>
      <c r="G13259" s="145"/>
    </row>
    <row r="13260" spans="1:7">
      <c r="A13260" s="65"/>
      <c r="B13260" s="65"/>
      <c r="C13260" s="65"/>
      <c r="D13260" s="65"/>
      <c r="E13260" s="65"/>
      <c r="F13260" s="65"/>
      <c r="G13260" s="145"/>
    </row>
    <row r="13261" spans="1:7">
      <c r="A13261" s="65"/>
      <c r="B13261" s="65"/>
      <c r="C13261" s="65"/>
      <c r="D13261" s="65"/>
      <c r="E13261" s="65"/>
      <c r="F13261" s="65"/>
      <c r="G13261" s="145"/>
    </row>
    <row r="13262" spans="1:7">
      <c r="A13262" s="65"/>
      <c r="B13262" s="65"/>
      <c r="C13262" s="65"/>
      <c r="D13262" s="65"/>
      <c r="E13262" s="65"/>
      <c r="F13262" s="65"/>
      <c r="G13262" s="145"/>
    </row>
    <row r="13263" spans="1:7">
      <c r="A13263" s="65"/>
      <c r="B13263" s="65"/>
      <c r="C13263" s="65"/>
      <c r="D13263" s="65"/>
      <c r="E13263" s="65"/>
      <c r="F13263" s="65"/>
      <c r="G13263" s="145"/>
    </row>
    <row r="13264" spans="1:7">
      <c r="A13264" s="65"/>
      <c r="B13264" s="65"/>
      <c r="C13264" s="65"/>
      <c r="D13264" s="65"/>
      <c r="E13264" s="65"/>
      <c r="F13264" s="65"/>
      <c r="G13264" s="145"/>
    </row>
    <row r="13265" spans="1:7">
      <c r="A13265" s="65"/>
      <c r="B13265" s="65"/>
      <c r="C13265" s="65"/>
      <c r="D13265" s="65"/>
      <c r="E13265" s="65"/>
      <c r="F13265" s="65"/>
      <c r="G13265" s="145"/>
    </row>
    <row r="13266" spans="1:7">
      <c r="A13266" s="65"/>
      <c r="B13266" s="65"/>
      <c r="C13266" s="65"/>
      <c r="D13266" s="65"/>
      <c r="E13266" s="65"/>
      <c r="F13266" s="65"/>
      <c r="G13266" s="145"/>
    </row>
    <row r="13267" spans="1:7">
      <c r="A13267" s="65"/>
      <c r="B13267" s="65"/>
      <c r="C13267" s="65"/>
      <c r="D13267" s="65"/>
      <c r="E13267" s="65"/>
      <c r="F13267" s="65"/>
      <c r="G13267" s="145"/>
    </row>
    <row r="13268" spans="1:7">
      <c r="A13268" s="65"/>
      <c r="B13268" s="65"/>
      <c r="C13268" s="65"/>
      <c r="D13268" s="65"/>
      <c r="E13268" s="65"/>
      <c r="F13268" s="65"/>
      <c r="G13268" s="145"/>
    </row>
    <row r="13269" spans="1:7">
      <c r="A13269" s="65"/>
      <c r="B13269" s="65"/>
      <c r="C13269" s="65"/>
      <c r="D13269" s="65"/>
      <c r="E13269" s="65"/>
      <c r="F13269" s="65"/>
      <c r="G13269" s="145"/>
    </row>
    <row r="13270" spans="1:7">
      <c r="A13270" s="65"/>
      <c r="B13270" s="65"/>
      <c r="C13270" s="65"/>
      <c r="D13270" s="65"/>
      <c r="E13270" s="65"/>
      <c r="F13270" s="65"/>
      <c r="G13270" s="145"/>
    </row>
    <row r="13271" spans="1:7">
      <c r="A13271" s="65"/>
      <c r="B13271" s="65"/>
      <c r="C13271" s="65"/>
      <c r="D13271" s="65"/>
      <c r="E13271" s="65"/>
      <c r="F13271" s="65"/>
      <c r="G13271" s="145"/>
    </row>
    <row r="13272" spans="1:7">
      <c r="A13272" s="65"/>
      <c r="B13272" s="65"/>
      <c r="C13272" s="65"/>
      <c r="D13272" s="65"/>
      <c r="E13272" s="65"/>
      <c r="F13272" s="65"/>
      <c r="G13272" s="145"/>
    </row>
    <row r="13273" spans="1:7">
      <c r="A13273" s="65"/>
      <c r="B13273" s="65"/>
      <c r="C13273" s="65"/>
      <c r="D13273" s="65"/>
      <c r="E13273" s="65"/>
      <c r="F13273" s="65"/>
      <c r="G13273" s="145"/>
    </row>
    <row r="13274" spans="1:7">
      <c r="A13274" s="65"/>
      <c r="B13274" s="65"/>
      <c r="C13274" s="65"/>
      <c r="D13274" s="65"/>
      <c r="E13274" s="65"/>
      <c r="F13274" s="65"/>
      <c r="G13274" s="145"/>
    </row>
    <row r="13275" spans="1:7">
      <c r="A13275" s="65"/>
      <c r="B13275" s="65"/>
      <c r="C13275" s="65"/>
      <c r="D13275" s="65"/>
      <c r="E13275" s="65"/>
      <c r="F13275" s="65"/>
      <c r="G13275" s="145"/>
    </row>
    <row r="13276" spans="1:7">
      <c r="A13276" s="65"/>
      <c r="B13276" s="65"/>
      <c r="C13276" s="65"/>
      <c r="D13276" s="65"/>
      <c r="E13276" s="65"/>
      <c r="F13276" s="65"/>
      <c r="G13276" s="145"/>
    </row>
    <row r="13277" spans="1:7">
      <c r="A13277" s="65"/>
      <c r="B13277" s="65"/>
      <c r="C13277" s="65"/>
      <c r="D13277" s="65"/>
      <c r="E13277" s="65"/>
      <c r="F13277" s="65"/>
      <c r="G13277" s="145"/>
    </row>
    <row r="13278" spans="1:7">
      <c r="A13278" s="65"/>
      <c r="B13278" s="65"/>
      <c r="C13278" s="65"/>
      <c r="D13278" s="65"/>
      <c r="E13278" s="65"/>
      <c r="F13278" s="65"/>
      <c r="G13278" s="145"/>
    </row>
    <row r="13279" spans="1:7">
      <c r="A13279" s="65"/>
      <c r="B13279" s="65"/>
      <c r="C13279" s="65"/>
      <c r="D13279" s="65"/>
      <c r="E13279" s="65"/>
      <c r="F13279" s="65"/>
      <c r="G13279" s="145"/>
    </row>
    <row r="13280" spans="1:7">
      <c r="A13280" s="65"/>
      <c r="B13280" s="65"/>
      <c r="C13280" s="65"/>
      <c r="D13280" s="65"/>
      <c r="E13280" s="65"/>
      <c r="F13280" s="65"/>
      <c r="G13280" s="145"/>
    </row>
    <row r="13281" spans="1:7">
      <c r="A13281" s="65"/>
      <c r="B13281" s="65"/>
      <c r="C13281" s="65"/>
      <c r="D13281" s="65"/>
      <c r="E13281" s="65"/>
      <c r="F13281" s="65"/>
      <c r="G13281" s="145"/>
    </row>
    <row r="13282" spans="1:7">
      <c r="A13282" s="65"/>
      <c r="B13282" s="65"/>
      <c r="C13282" s="65"/>
      <c r="D13282" s="65"/>
      <c r="E13282" s="65"/>
      <c r="F13282" s="65"/>
      <c r="G13282" s="145"/>
    </row>
    <row r="13283" spans="1:7">
      <c r="A13283" s="65"/>
      <c r="B13283" s="65"/>
      <c r="C13283" s="65"/>
      <c r="D13283" s="65"/>
      <c r="E13283" s="65"/>
      <c r="F13283" s="65"/>
      <c r="G13283" s="145"/>
    </row>
    <row r="13284" spans="1:7">
      <c r="A13284" s="65"/>
      <c r="B13284" s="65"/>
      <c r="C13284" s="65"/>
      <c r="D13284" s="65"/>
      <c r="E13284" s="65"/>
      <c r="F13284" s="65"/>
      <c r="G13284" s="145"/>
    </row>
    <row r="13285" spans="1:7">
      <c r="A13285" s="65"/>
      <c r="B13285" s="65"/>
      <c r="C13285" s="65"/>
      <c r="D13285" s="65"/>
      <c r="E13285" s="65"/>
      <c r="F13285" s="65"/>
      <c r="G13285" s="145"/>
    </row>
    <row r="13286" spans="1:7">
      <c r="A13286" s="65"/>
      <c r="B13286" s="65"/>
      <c r="C13286" s="65"/>
      <c r="D13286" s="65"/>
      <c r="E13286" s="65"/>
      <c r="F13286" s="65"/>
      <c r="G13286" s="145"/>
    </row>
    <row r="13287" spans="1:7">
      <c r="A13287" s="65"/>
      <c r="B13287" s="65"/>
      <c r="C13287" s="65"/>
      <c r="D13287" s="65"/>
      <c r="E13287" s="65"/>
      <c r="F13287" s="65"/>
      <c r="G13287" s="145"/>
    </row>
    <row r="13288" spans="1:7">
      <c r="A13288" s="65"/>
      <c r="B13288" s="65"/>
      <c r="C13288" s="65"/>
      <c r="D13288" s="65"/>
      <c r="E13288" s="65"/>
      <c r="F13288" s="65"/>
      <c r="G13288" s="145"/>
    </row>
    <row r="13289" spans="1:7">
      <c r="A13289" s="65"/>
      <c r="B13289" s="65"/>
      <c r="C13289" s="65"/>
      <c r="D13289" s="65"/>
      <c r="E13289" s="65"/>
      <c r="F13289" s="65"/>
      <c r="G13289" s="145"/>
    </row>
    <row r="13290" spans="1:7">
      <c r="A13290" s="65"/>
      <c r="B13290" s="65"/>
      <c r="C13290" s="65"/>
      <c r="D13290" s="65"/>
      <c r="E13290" s="65"/>
      <c r="F13290" s="65"/>
      <c r="G13290" s="145"/>
    </row>
    <row r="13291" spans="1:7">
      <c r="A13291" s="65"/>
      <c r="B13291" s="65"/>
      <c r="C13291" s="65"/>
      <c r="D13291" s="65"/>
      <c r="E13291" s="65"/>
      <c r="F13291" s="65"/>
      <c r="G13291" s="145"/>
    </row>
    <row r="13292" spans="1:7">
      <c r="A13292" s="65"/>
      <c r="B13292" s="65"/>
      <c r="C13292" s="65"/>
      <c r="D13292" s="65"/>
      <c r="E13292" s="65"/>
      <c r="F13292" s="65"/>
      <c r="G13292" s="145"/>
    </row>
    <row r="13293" spans="1:7">
      <c r="A13293" s="65"/>
      <c r="B13293" s="65"/>
      <c r="C13293" s="65"/>
      <c r="D13293" s="65"/>
      <c r="E13293" s="65"/>
      <c r="F13293" s="65"/>
      <c r="G13293" s="145"/>
    </row>
    <row r="13294" spans="1:7">
      <c r="A13294" s="65"/>
      <c r="B13294" s="65"/>
      <c r="C13294" s="65"/>
      <c r="D13294" s="65"/>
      <c r="E13294" s="65"/>
      <c r="F13294" s="65"/>
      <c r="G13294" s="145"/>
    </row>
    <row r="13295" spans="1:7">
      <c r="A13295" s="65"/>
      <c r="B13295" s="65"/>
      <c r="C13295" s="65"/>
      <c r="D13295" s="65"/>
      <c r="E13295" s="65"/>
      <c r="F13295" s="65"/>
      <c r="G13295" s="145"/>
    </row>
    <row r="13296" spans="1:7">
      <c r="A13296" s="65"/>
      <c r="B13296" s="65"/>
      <c r="C13296" s="65"/>
      <c r="D13296" s="65"/>
      <c r="E13296" s="65"/>
      <c r="F13296" s="65"/>
      <c r="G13296" s="145"/>
    </row>
    <row r="13297" spans="1:7">
      <c r="A13297" s="65"/>
      <c r="B13297" s="65"/>
      <c r="C13297" s="65"/>
      <c r="D13297" s="65"/>
      <c r="E13297" s="65"/>
      <c r="F13297" s="65"/>
      <c r="G13297" s="145"/>
    </row>
    <row r="13298" spans="1:7">
      <c r="A13298" s="65"/>
      <c r="B13298" s="65"/>
      <c r="C13298" s="65"/>
      <c r="D13298" s="65"/>
      <c r="E13298" s="65"/>
      <c r="F13298" s="65"/>
      <c r="G13298" s="145"/>
    </row>
    <row r="13299" spans="1:7">
      <c r="A13299" s="65"/>
      <c r="B13299" s="65"/>
      <c r="C13299" s="65"/>
      <c r="D13299" s="65"/>
      <c r="E13299" s="65"/>
      <c r="F13299" s="65"/>
      <c r="G13299" s="145"/>
    </row>
    <row r="13300" spans="1:7">
      <c r="A13300" s="65"/>
      <c r="B13300" s="65"/>
      <c r="C13300" s="65"/>
      <c r="D13300" s="65"/>
      <c r="E13300" s="65"/>
      <c r="F13300" s="65"/>
      <c r="G13300" s="145"/>
    </row>
    <row r="13301" spans="1:7">
      <c r="A13301" s="65"/>
      <c r="B13301" s="65"/>
      <c r="C13301" s="65"/>
      <c r="D13301" s="65"/>
      <c r="E13301" s="65"/>
      <c r="F13301" s="65"/>
      <c r="G13301" s="145"/>
    </row>
    <row r="13302" spans="1:7">
      <c r="A13302" s="65"/>
      <c r="B13302" s="65"/>
      <c r="C13302" s="65"/>
      <c r="D13302" s="65"/>
      <c r="E13302" s="65"/>
      <c r="F13302" s="65"/>
      <c r="G13302" s="145"/>
    </row>
    <row r="13303" spans="1:7">
      <c r="A13303" s="65"/>
      <c r="B13303" s="65"/>
      <c r="C13303" s="65"/>
      <c r="D13303" s="65"/>
      <c r="E13303" s="65"/>
      <c r="F13303" s="65"/>
      <c r="G13303" s="145"/>
    </row>
    <row r="13304" spans="1:7">
      <c r="A13304" s="65"/>
      <c r="B13304" s="65"/>
      <c r="C13304" s="65"/>
      <c r="D13304" s="65"/>
      <c r="E13304" s="65"/>
      <c r="F13304" s="65"/>
      <c r="G13304" s="145"/>
    </row>
    <row r="13305" spans="1:7">
      <c r="A13305" s="65"/>
      <c r="B13305" s="65"/>
      <c r="C13305" s="65"/>
      <c r="D13305" s="65"/>
      <c r="E13305" s="65"/>
      <c r="F13305" s="65"/>
      <c r="G13305" s="145"/>
    </row>
    <row r="13306" spans="1:7">
      <c r="A13306" s="65"/>
      <c r="B13306" s="65"/>
      <c r="C13306" s="65"/>
      <c r="D13306" s="65"/>
      <c r="E13306" s="65"/>
      <c r="F13306" s="65"/>
      <c r="G13306" s="145"/>
    </row>
    <row r="13307" spans="1:7">
      <c r="A13307" s="65"/>
      <c r="B13307" s="65"/>
      <c r="C13307" s="65"/>
      <c r="D13307" s="65"/>
      <c r="E13307" s="65"/>
      <c r="F13307" s="65"/>
      <c r="G13307" s="145"/>
    </row>
    <row r="13308" spans="1:7">
      <c r="A13308" s="65"/>
      <c r="B13308" s="65"/>
      <c r="C13308" s="65"/>
      <c r="D13308" s="65"/>
      <c r="E13308" s="65"/>
      <c r="F13308" s="65"/>
      <c r="G13308" s="145"/>
    </row>
    <row r="13309" spans="1:7">
      <c r="A13309" s="65"/>
      <c r="B13309" s="65"/>
      <c r="C13309" s="65"/>
      <c r="D13309" s="65"/>
      <c r="E13309" s="65"/>
      <c r="F13309" s="65"/>
      <c r="G13309" s="145"/>
    </row>
    <row r="13310" spans="1:7">
      <c r="A13310" s="65"/>
      <c r="B13310" s="65"/>
      <c r="C13310" s="65"/>
      <c r="D13310" s="65"/>
      <c r="E13310" s="65"/>
      <c r="F13310" s="65"/>
      <c r="G13310" s="145"/>
    </row>
    <row r="13311" spans="1:7">
      <c r="A13311" s="65"/>
      <c r="B13311" s="65"/>
      <c r="C13311" s="65"/>
      <c r="D13311" s="65"/>
      <c r="E13311" s="65"/>
      <c r="F13311" s="65"/>
      <c r="G13311" s="145"/>
    </row>
    <row r="13312" spans="1:7">
      <c r="A13312" s="65"/>
      <c r="B13312" s="65"/>
      <c r="C13312" s="65"/>
      <c r="D13312" s="65"/>
      <c r="E13312" s="65"/>
      <c r="F13312" s="65"/>
      <c r="G13312" s="145"/>
    </row>
    <row r="13313" spans="1:7">
      <c r="A13313" s="65"/>
      <c r="B13313" s="65"/>
      <c r="C13313" s="65"/>
      <c r="D13313" s="65"/>
      <c r="E13313" s="65"/>
      <c r="F13313" s="65"/>
      <c r="G13313" s="145"/>
    </row>
    <row r="13314" spans="1:7">
      <c r="A13314" s="65"/>
      <c r="B13314" s="65"/>
      <c r="C13314" s="65"/>
      <c r="D13314" s="65"/>
      <c r="E13314" s="65"/>
      <c r="F13314" s="65"/>
      <c r="G13314" s="145"/>
    </row>
    <row r="13315" spans="1:7">
      <c r="A13315" s="65"/>
      <c r="B13315" s="65"/>
      <c r="C13315" s="65"/>
      <c r="D13315" s="65"/>
      <c r="E13315" s="65"/>
      <c r="F13315" s="65"/>
      <c r="G13315" s="145"/>
    </row>
    <row r="13316" spans="1:7">
      <c r="A13316" s="65"/>
      <c r="B13316" s="65"/>
      <c r="C13316" s="65"/>
      <c r="D13316" s="65"/>
      <c r="E13316" s="65"/>
      <c r="F13316" s="65"/>
      <c r="G13316" s="145"/>
    </row>
    <row r="13317" spans="1:7">
      <c r="A13317" s="65"/>
      <c r="B13317" s="65"/>
      <c r="C13317" s="65"/>
      <c r="D13317" s="65"/>
      <c r="E13317" s="65"/>
      <c r="F13317" s="65"/>
      <c r="G13317" s="145"/>
    </row>
    <row r="13318" spans="1:7">
      <c r="A13318" s="65"/>
      <c r="B13318" s="65"/>
      <c r="C13318" s="65"/>
      <c r="D13318" s="65"/>
      <c r="E13318" s="65"/>
      <c r="F13318" s="65"/>
      <c r="G13318" s="145"/>
    </row>
    <row r="13319" spans="1:7">
      <c r="A13319" s="65"/>
      <c r="B13319" s="65"/>
      <c r="C13319" s="65"/>
      <c r="D13319" s="65"/>
      <c r="E13319" s="65"/>
      <c r="F13319" s="65"/>
      <c r="G13319" s="145"/>
    </row>
    <row r="13320" spans="1:7">
      <c r="A13320" s="65"/>
      <c r="B13320" s="65"/>
      <c r="C13320" s="65"/>
      <c r="D13320" s="65"/>
      <c r="E13320" s="65"/>
      <c r="F13320" s="65"/>
      <c r="G13320" s="145"/>
    </row>
    <row r="13321" spans="1:7">
      <c r="A13321" s="65"/>
      <c r="B13321" s="65"/>
      <c r="C13321" s="65"/>
      <c r="D13321" s="65"/>
      <c r="E13321" s="65"/>
      <c r="F13321" s="65"/>
      <c r="G13321" s="145"/>
    </row>
    <row r="13322" spans="1:7">
      <c r="A13322" s="65"/>
      <c r="B13322" s="65"/>
      <c r="C13322" s="65"/>
      <c r="D13322" s="65"/>
      <c r="E13322" s="65"/>
      <c r="F13322" s="65"/>
      <c r="G13322" s="145"/>
    </row>
    <row r="13323" spans="1:7">
      <c r="A13323" s="65"/>
      <c r="B13323" s="65"/>
      <c r="C13323" s="65"/>
      <c r="D13323" s="65"/>
      <c r="E13323" s="65"/>
      <c r="F13323" s="65"/>
      <c r="G13323" s="145"/>
    </row>
    <row r="13324" spans="1:7">
      <c r="A13324" s="65"/>
      <c r="B13324" s="65"/>
      <c r="C13324" s="65"/>
      <c r="D13324" s="65"/>
      <c r="E13324" s="65"/>
      <c r="F13324" s="65"/>
      <c r="G13324" s="145"/>
    </row>
    <row r="13325" spans="1:7">
      <c r="A13325" s="65"/>
      <c r="B13325" s="65"/>
      <c r="C13325" s="65"/>
      <c r="D13325" s="65"/>
      <c r="E13325" s="65"/>
      <c r="F13325" s="65"/>
      <c r="G13325" s="145"/>
    </row>
    <row r="13326" spans="1:7">
      <c r="A13326" s="65"/>
      <c r="B13326" s="65"/>
      <c r="C13326" s="65"/>
      <c r="D13326" s="65"/>
      <c r="E13326" s="65"/>
      <c r="F13326" s="65"/>
      <c r="G13326" s="145"/>
    </row>
    <row r="13327" spans="1:7">
      <c r="A13327" s="65"/>
      <c r="B13327" s="65"/>
      <c r="C13327" s="65"/>
      <c r="D13327" s="65"/>
      <c r="E13327" s="65"/>
      <c r="F13327" s="65"/>
      <c r="G13327" s="145"/>
    </row>
    <row r="13328" spans="1:7">
      <c r="A13328" s="65"/>
      <c r="B13328" s="65"/>
      <c r="C13328" s="65"/>
      <c r="D13328" s="65"/>
      <c r="E13328" s="65"/>
      <c r="F13328" s="65"/>
      <c r="G13328" s="145"/>
    </row>
    <row r="13329" spans="1:7">
      <c r="A13329" s="65"/>
      <c r="B13329" s="65"/>
      <c r="C13329" s="65"/>
      <c r="D13329" s="65"/>
      <c r="E13329" s="65"/>
      <c r="F13329" s="65"/>
      <c r="G13329" s="145"/>
    </row>
    <row r="13330" spans="1:7">
      <c r="A13330" s="65"/>
      <c r="B13330" s="65"/>
      <c r="C13330" s="65"/>
      <c r="D13330" s="65"/>
      <c r="E13330" s="65"/>
      <c r="F13330" s="65"/>
      <c r="G13330" s="145"/>
    </row>
    <row r="13331" spans="1:7">
      <c r="A13331" s="65"/>
      <c r="B13331" s="65"/>
      <c r="C13331" s="65"/>
      <c r="D13331" s="65"/>
      <c r="E13331" s="65"/>
      <c r="F13331" s="65"/>
      <c r="G13331" s="145"/>
    </row>
    <row r="13332" spans="1:7">
      <c r="A13332" s="65"/>
      <c r="B13332" s="65"/>
      <c r="C13332" s="65"/>
      <c r="D13332" s="65"/>
      <c r="E13332" s="65"/>
      <c r="F13332" s="65"/>
      <c r="G13332" s="145"/>
    </row>
    <row r="13333" spans="1:7">
      <c r="A13333" s="65"/>
      <c r="B13333" s="65"/>
      <c r="C13333" s="65"/>
      <c r="D13333" s="65"/>
      <c r="E13333" s="65"/>
      <c r="F13333" s="65"/>
      <c r="G13333" s="145"/>
    </row>
    <row r="13334" spans="1:7">
      <c r="A13334" s="65"/>
      <c r="B13334" s="65"/>
      <c r="C13334" s="65"/>
      <c r="D13334" s="65"/>
      <c r="E13334" s="65"/>
      <c r="F13334" s="65"/>
      <c r="G13334" s="145"/>
    </row>
    <row r="13335" spans="1:7">
      <c r="A13335" s="65"/>
      <c r="B13335" s="65"/>
      <c r="C13335" s="65"/>
      <c r="D13335" s="65"/>
      <c r="E13335" s="65"/>
      <c r="F13335" s="65"/>
      <c r="G13335" s="145"/>
    </row>
    <row r="13336" spans="1:7">
      <c r="A13336" s="65"/>
      <c r="B13336" s="65"/>
      <c r="C13336" s="65"/>
      <c r="D13336" s="65"/>
      <c r="E13336" s="65"/>
      <c r="F13336" s="65"/>
      <c r="G13336" s="145"/>
    </row>
    <row r="13337" spans="1:7">
      <c r="A13337" s="65"/>
      <c r="B13337" s="65"/>
      <c r="C13337" s="65"/>
      <c r="D13337" s="65"/>
      <c r="E13337" s="65"/>
      <c r="F13337" s="65"/>
      <c r="G13337" s="145"/>
    </row>
    <row r="13338" spans="1:7">
      <c r="A13338" s="65"/>
      <c r="B13338" s="65"/>
      <c r="C13338" s="65"/>
      <c r="D13338" s="65"/>
      <c r="E13338" s="65"/>
      <c r="F13338" s="65"/>
      <c r="G13338" s="145"/>
    </row>
    <row r="13339" spans="1:7">
      <c r="A13339" s="65"/>
      <c r="B13339" s="65"/>
      <c r="C13339" s="65"/>
      <c r="D13339" s="65"/>
      <c r="E13339" s="65"/>
      <c r="F13339" s="65"/>
      <c r="G13339" s="145"/>
    </row>
    <row r="13340" spans="1:7">
      <c r="A13340" s="65"/>
      <c r="B13340" s="65"/>
      <c r="C13340" s="65"/>
      <c r="D13340" s="65"/>
      <c r="E13340" s="65"/>
      <c r="F13340" s="65"/>
      <c r="G13340" s="145"/>
    </row>
    <row r="13341" spans="1:7">
      <c r="A13341" s="65"/>
      <c r="B13341" s="65"/>
      <c r="C13341" s="65"/>
      <c r="D13341" s="65"/>
      <c r="E13341" s="65"/>
      <c r="F13341" s="65"/>
      <c r="G13341" s="145"/>
    </row>
    <row r="13342" spans="1:7">
      <c r="A13342" s="65"/>
      <c r="B13342" s="65"/>
      <c r="C13342" s="65"/>
      <c r="D13342" s="65"/>
      <c r="E13342" s="65"/>
      <c r="F13342" s="65"/>
      <c r="G13342" s="145"/>
    </row>
    <row r="13343" spans="1:7">
      <c r="A13343" s="65"/>
      <c r="B13343" s="65"/>
      <c r="C13343" s="65"/>
      <c r="D13343" s="65"/>
      <c r="E13343" s="65"/>
      <c r="F13343" s="65"/>
      <c r="G13343" s="145"/>
    </row>
    <row r="13344" spans="1:7">
      <c r="A13344" s="65"/>
      <c r="B13344" s="65"/>
      <c r="C13344" s="65"/>
      <c r="D13344" s="65"/>
      <c r="E13344" s="65"/>
      <c r="F13344" s="65"/>
      <c r="G13344" s="145"/>
    </row>
    <row r="13345" spans="1:7">
      <c r="A13345" s="65"/>
      <c r="B13345" s="65"/>
      <c r="C13345" s="65"/>
      <c r="D13345" s="65"/>
      <c r="E13345" s="65"/>
      <c r="F13345" s="65"/>
      <c r="G13345" s="145"/>
    </row>
    <row r="13346" spans="1:7">
      <c r="A13346" s="65"/>
      <c r="B13346" s="65"/>
      <c r="C13346" s="65"/>
      <c r="D13346" s="65"/>
      <c r="E13346" s="65"/>
      <c r="F13346" s="65"/>
      <c r="G13346" s="145"/>
    </row>
    <row r="13347" spans="1:7">
      <c r="A13347" s="65"/>
      <c r="B13347" s="65"/>
      <c r="C13347" s="65"/>
      <c r="D13347" s="65"/>
      <c r="E13347" s="65"/>
      <c r="F13347" s="65"/>
      <c r="G13347" s="145"/>
    </row>
    <row r="13348" spans="1:7">
      <c r="A13348" s="65"/>
      <c r="B13348" s="65"/>
      <c r="C13348" s="65"/>
      <c r="D13348" s="65"/>
      <c r="E13348" s="65"/>
      <c r="F13348" s="65"/>
      <c r="G13348" s="145"/>
    </row>
    <row r="13349" spans="1:7">
      <c r="A13349" s="65"/>
      <c r="B13349" s="65"/>
      <c r="C13349" s="65"/>
      <c r="D13349" s="65"/>
      <c r="E13349" s="65"/>
      <c r="F13349" s="65"/>
      <c r="G13349" s="145"/>
    </row>
    <row r="13350" spans="1:7">
      <c r="A13350" s="65"/>
      <c r="B13350" s="65"/>
      <c r="C13350" s="65"/>
      <c r="D13350" s="65"/>
      <c r="E13350" s="65"/>
      <c r="F13350" s="65"/>
      <c r="G13350" s="145"/>
    </row>
    <row r="13351" spans="1:7">
      <c r="A13351" s="65"/>
      <c r="B13351" s="65"/>
      <c r="C13351" s="65"/>
      <c r="D13351" s="65"/>
      <c r="E13351" s="65"/>
      <c r="F13351" s="65"/>
      <c r="G13351" s="145"/>
    </row>
    <row r="13352" spans="1:7">
      <c r="A13352" s="65"/>
      <c r="B13352" s="65"/>
      <c r="C13352" s="65"/>
      <c r="D13352" s="65"/>
      <c r="E13352" s="65"/>
      <c r="F13352" s="65"/>
      <c r="G13352" s="145"/>
    </row>
    <row r="13353" spans="1:7">
      <c r="A13353" s="65"/>
      <c r="B13353" s="65"/>
      <c r="C13353" s="65"/>
      <c r="D13353" s="65"/>
      <c r="E13353" s="65"/>
      <c r="F13353" s="65"/>
      <c r="G13353" s="145"/>
    </row>
    <row r="13354" spans="1:7">
      <c r="A13354" s="65"/>
      <c r="B13354" s="65"/>
      <c r="C13354" s="65"/>
      <c r="D13354" s="65"/>
      <c r="E13354" s="65"/>
      <c r="F13354" s="65"/>
      <c r="G13354" s="145"/>
    </row>
    <row r="13355" spans="1:7">
      <c r="A13355" s="65"/>
      <c r="B13355" s="65"/>
      <c r="C13355" s="65"/>
      <c r="D13355" s="65"/>
      <c r="E13355" s="65"/>
      <c r="F13355" s="65"/>
      <c r="G13355" s="145"/>
    </row>
    <row r="13356" spans="1:7">
      <c r="A13356" s="65"/>
      <c r="B13356" s="65"/>
      <c r="C13356" s="65"/>
      <c r="D13356" s="65"/>
      <c r="E13356" s="65"/>
      <c r="F13356" s="65"/>
      <c r="G13356" s="145"/>
    </row>
    <row r="13357" spans="1:7">
      <c r="A13357" s="65"/>
      <c r="B13357" s="65"/>
      <c r="C13357" s="65"/>
      <c r="D13357" s="65"/>
      <c r="E13357" s="65"/>
      <c r="F13357" s="65"/>
      <c r="G13357" s="145"/>
    </row>
    <row r="13358" spans="1:7">
      <c r="A13358" s="65"/>
      <c r="B13358" s="65"/>
      <c r="C13358" s="65"/>
      <c r="D13358" s="65"/>
      <c r="E13358" s="65"/>
      <c r="F13358" s="65"/>
      <c r="G13358" s="145"/>
    </row>
    <row r="13359" spans="1:7">
      <c r="A13359" s="65"/>
      <c r="B13359" s="65"/>
      <c r="C13359" s="65"/>
      <c r="D13359" s="65"/>
      <c r="E13359" s="65"/>
      <c r="F13359" s="65"/>
      <c r="G13359" s="145"/>
    </row>
    <row r="13360" spans="1:7">
      <c r="A13360" s="65"/>
      <c r="B13360" s="65"/>
      <c r="C13360" s="65"/>
      <c r="D13360" s="65"/>
      <c r="E13360" s="65"/>
      <c r="F13360" s="65"/>
      <c r="G13360" s="145"/>
    </row>
    <row r="13361" spans="1:7">
      <c r="A13361" s="65"/>
      <c r="B13361" s="65"/>
      <c r="C13361" s="65"/>
      <c r="D13361" s="65"/>
      <c r="E13361" s="65"/>
      <c r="F13361" s="65"/>
      <c r="G13361" s="145"/>
    </row>
    <row r="13362" spans="1:7">
      <c r="A13362" s="65"/>
      <c r="B13362" s="65"/>
      <c r="C13362" s="65"/>
      <c r="D13362" s="65"/>
      <c r="E13362" s="65"/>
      <c r="F13362" s="65"/>
      <c r="G13362" s="145"/>
    </row>
    <row r="13363" spans="1:7">
      <c r="A13363" s="65"/>
      <c r="B13363" s="65"/>
      <c r="C13363" s="65"/>
      <c r="D13363" s="65"/>
      <c r="E13363" s="65"/>
      <c r="F13363" s="65"/>
      <c r="G13363" s="145"/>
    </row>
    <row r="13364" spans="1:7">
      <c r="A13364" s="65"/>
      <c r="B13364" s="65"/>
      <c r="C13364" s="65"/>
      <c r="D13364" s="65"/>
      <c r="E13364" s="65"/>
      <c r="F13364" s="65"/>
      <c r="G13364" s="145"/>
    </row>
    <row r="13365" spans="1:7">
      <c r="A13365" s="65"/>
      <c r="B13365" s="65"/>
      <c r="C13365" s="65"/>
      <c r="D13365" s="65"/>
      <c r="E13365" s="65"/>
      <c r="F13365" s="65"/>
      <c r="G13365" s="145"/>
    </row>
    <row r="13366" spans="1:7">
      <c r="A13366" s="65"/>
      <c r="B13366" s="65"/>
      <c r="C13366" s="65"/>
      <c r="D13366" s="65"/>
      <c r="E13366" s="65"/>
      <c r="F13366" s="65"/>
      <c r="G13366" s="145"/>
    </row>
    <row r="13367" spans="1:7">
      <c r="A13367" s="65"/>
      <c r="B13367" s="65"/>
      <c r="C13367" s="65"/>
      <c r="D13367" s="65"/>
      <c r="E13367" s="65"/>
      <c r="F13367" s="65"/>
      <c r="G13367" s="145"/>
    </row>
    <row r="13368" spans="1:7">
      <c r="A13368" s="65"/>
      <c r="B13368" s="65"/>
      <c r="C13368" s="65"/>
      <c r="D13368" s="65"/>
      <c r="E13368" s="65"/>
      <c r="F13368" s="65"/>
      <c r="G13368" s="145"/>
    </row>
    <row r="13369" spans="1:7">
      <c r="A13369" s="65"/>
      <c r="B13369" s="65"/>
      <c r="C13369" s="65"/>
      <c r="D13369" s="65"/>
      <c r="E13369" s="65"/>
      <c r="F13369" s="65"/>
      <c r="G13369" s="145"/>
    </row>
    <row r="13370" spans="1:7">
      <c r="A13370" s="65"/>
      <c r="B13370" s="65"/>
      <c r="C13370" s="65"/>
      <c r="D13370" s="65"/>
      <c r="E13370" s="65"/>
      <c r="F13370" s="65"/>
      <c r="G13370" s="145"/>
    </row>
    <row r="13371" spans="1:7">
      <c r="A13371" s="65"/>
      <c r="B13371" s="65"/>
      <c r="C13371" s="65"/>
      <c r="D13371" s="65"/>
      <c r="E13371" s="65"/>
      <c r="F13371" s="65"/>
      <c r="G13371" s="145"/>
    </row>
    <row r="13372" spans="1:7">
      <c r="A13372" s="65"/>
      <c r="B13372" s="65"/>
      <c r="C13372" s="65"/>
      <c r="D13372" s="65"/>
      <c r="E13372" s="65"/>
      <c r="F13372" s="65"/>
      <c r="G13372" s="145"/>
    </row>
    <row r="13373" spans="1:7">
      <c r="A13373" s="65"/>
      <c r="B13373" s="65"/>
      <c r="C13373" s="65"/>
      <c r="D13373" s="65"/>
      <c r="E13373" s="65"/>
      <c r="F13373" s="65"/>
      <c r="G13373" s="145"/>
    </row>
    <row r="13374" spans="1:7">
      <c r="A13374" s="65"/>
      <c r="B13374" s="65"/>
      <c r="C13374" s="65"/>
      <c r="D13374" s="65"/>
      <c r="E13374" s="65"/>
      <c r="F13374" s="65"/>
      <c r="G13374" s="145"/>
    </row>
    <row r="13375" spans="1:7">
      <c r="A13375" s="65"/>
      <c r="B13375" s="65"/>
      <c r="C13375" s="65"/>
      <c r="D13375" s="65"/>
      <c r="E13375" s="65"/>
      <c r="F13375" s="65"/>
      <c r="G13375" s="145"/>
    </row>
    <row r="13376" spans="1:7">
      <c r="A13376" s="65"/>
      <c r="B13376" s="65"/>
      <c r="C13376" s="65"/>
      <c r="D13376" s="65"/>
      <c r="E13376" s="65"/>
      <c r="F13376" s="65"/>
      <c r="G13376" s="145"/>
    </row>
    <row r="13377" spans="1:7">
      <c r="A13377" s="65"/>
      <c r="B13377" s="65"/>
      <c r="C13377" s="65"/>
      <c r="D13377" s="65"/>
      <c r="E13377" s="65"/>
      <c r="F13377" s="65"/>
      <c r="G13377" s="145"/>
    </row>
    <row r="13378" spans="1:7">
      <c r="A13378" s="65"/>
      <c r="B13378" s="65"/>
      <c r="C13378" s="65"/>
      <c r="D13378" s="65"/>
      <c r="E13378" s="65"/>
      <c r="F13378" s="65"/>
      <c r="G13378" s="145"/>
    </row>
    <row r="13379" spans="1:7">
      <c r="A13379" s="65"/>
      <c r="B13379" s="65"/>
      <c r="C13379" s="65"/>
      <c r="D13379" s="65"/>
      <c r="E13379" s="65"/>
      <c r="F13379" s="65"/>
      <c r="G13379" s="145"/>
    </row>
    <row r="13380" spans="1:7">
      <c r="A13380" s="65"/>
      <c r="B13380" s="65"/>
      <c r="C13380" s="65"/>
      <c r="D13380" s="65"/>
      <c r="E13380" s="65"/>
      <c r="F13380" s="65"/>
      <c r="G13380" s="145"/>
    </row>
    <row r="13381" spans="1:7">
      <c r="A13381" s="65"/>
      <c r="B13381" s="65"/>
      <c r="C13381" s="65"/>
      <c r="D13381" s="65"/>
      <c r="E13381" s="65"/>
      <c r="F13381" s="65"/>
      <c r="G13381" s="145"/>
    </row>
    <row r="13382" spans="1:7">
      <c r="A13382" s="65"/>
      <c r="B13382" s="65"/>
      <c r="C13382" s="65"/>
      <c r="D13382" s="65"/>
      <c r="E13382" s="65"/>
      <c r="F13382" s="65"/>
      <c r="G13382" s="145"/>
    </row>
    <row r="13383" spans="1:7">
      <c r="A13383" s="65"/>
      <c r="B13383" s="65"/>
      <c r="C13383" s="65"/>
      <c r="D13383" s="65"/>
      <c r="E13383" s="65"/>
      <c r="F13383" s="65"/>
      <c r="G13383" s="145"/>
    </row>
    <row r="13384" spans="1:7">
      <c r="A13384" s="65"/>
      <c r="B13384" s="65"/>
      <c r="C13384" s="65"/>
      <c r="D13384" s="65"/>
      <c r="E13384" s="65"/>
      <c r="F13384" s="65"/>
      <c r="G13384" s="145"/>
    </row>
    <row r="13385" spans="1:7">
      <c r="A13385" s="65"/>
      <c r="B13385" s="65"/>
      <c r="C13385" s="65"/>
      <c r="D13385" s="65"/>
      <c r="E13385" s="65"/>
      <c r="F13385" s="65"/>
      <c r="G13385" s="145"/>
    </row>
    <row r="13386" spans="1:7">
      <c r="A13386" s="65"/>
      <c r="B13386" s="65"/>
      <c r="C13386" s="65"/>
      <c r="D13386" s="65"/>
      <c r="E13386" s="65"/>
      <c r="F13386" s="65"/>
      <c r="G13386" s="145"/>
    </row>
    <row r="13387" spans="1:7">
      <c r="A13387" s="65"/>
      <c r="B13387" s="65"/>
      <c r="C13387" s="65"/>
      <c r="D13387" s="65"/>
      <c r="E13387" s="65"/>
      <c r="F13387" s="65"/>
      <c r="G13387" s="145"/>
    </row>
    <row r="13388" spans="1:7">
      <c r="A13388" s="65"/>
      <c r="B13388" s="65"/>
      <c r="C13388" s="65"/>
      <c r="D13388" s="65"/>
      <c r="E13388" s="65"/>
      <c r="F13388" s="65"/>
      <c r="G13388" s="145"/>
    </row>
    <row r="13389" spans="1:7">
      <c r="A13389" s="65"/>
      <c r="B13389" s="65"/>
      <c r="C13389" s="65"/>
      <c r="D13389" s="65"/>
      <c r="E13389" s="65"/>
      <c r="F13389" s="65"/>
      <c r="G13389" s="145"/>
    </row>
    <row r="13390" spans="1:7">
      <c r="A13390" s="65"/>
      <c r="B13390" s="65"/>
      <c r="C13390" s="65"/>
      <c r="D13390" s="65"/>
      <c r="E13390" s="65"/>
      <c r="F13390" s="65"/>
      <c r="G13390" s="145"/>
    </row>
    <row r="13391" spans="1:7">
      <c r="A13391" s="65"/>
      <c r="B13391" s="65"/>
      <c r="C13391" s="65"/>
      <c r="D13391" s="65"/>
      <c r="E13391" s="65"/>
      <c r="F13391" s="65"/>
      <c r="G13391" s="145"/>
    </row>
    <row r="13392" spans="1:7">
      <c r="A13392" s="65"/>
      <c r="B13392" s="65"/>
      <c r="C13392" s="65"/>
      <c r="D13392" s="65"/>
      <c r="E13392" s="65"/>
      <c r="F13392" s="65"/>
      <c r="G13392" s="145"/>
    </row>
    <row r="13393" spans="1:7">
      <c r="A13393" s="65"/>
      <c r="B13393" s="65"/>
      <c r="C13393" s="65"/>
      <c r="D13393" s="65"/>
      <c r="E13393" s="65"/>
      <c r="F13393" s="65"/>
      <c r="G13393" s="145"/>
    </row>
    <row r="13394" spans="1:7">
      <c r="A13394" s="65"/>
      <c r="B13394" s="65"/>
      <c r="C13394" s="65"/>
      <c r="D13394" s="65"/>
      <c r="E13394" s="65"/>
      <c r="F13394" s="65"/>
      <c r="G13394" s="145"/>
    </row>
    <row r="13395" spans="1:7">
      <c r="A13395" s="65"/>
      <c r="B13395" s="65"/>
      <c r="C13395" s="65"/>
      <c r="D13395" s="65"/>
      <c r="E13395" s="65"/>
      <c r="F13395" s="65"/>
      <c r="G13395" s="145"/>
    </row>
    <row r="13396" spans="1:7">
      <c r="A13396" s="65"/>
      <c r="B13396" s="65"/>
      <c r="C13396" s="65"/>
      <c r="D13396" s="65"/>
      <c r="E13396" s="65"/>
      <c r="F13396" s="65"/>
      <c r="G13396" s="145"/>
    </row>
    <row r="13397" spans="1:7">
      <c r="A13397" s="65"/>
      <c r="B13397" s="65"/>
      <c r="C13397" s="65"/>
      <c r="D13397" s="65"/>
      <c r="E13397" s="65"/>
      <c r="F13397" s="65"/>
      <c r="G13397" s="145"/>
    </row>
    <row r="13398" spans="1:7">
      <c r="A13398" s="65"/>
      <c r="B13398" s="65"/>
      <c r="C13398" s="65"/>
      <c r="D13398" s="65"/>
      <c r="E13398" s="65"/>
      <c r="F13398" s="65"/>
      <c r="G13398" s="145"/>
    </row>
    <row r="13399" spans="1:7">
      <c r="A13399" s="65"/>
      <c r="B13399" s="65"/>
      <c r="C13399" s="65"/>
      <c r="D13399" s="65"/>
      <c r="E13399" s="65"/>
      <c r="F13399" s="65"/>
      <c r="G13399" s="145"/>
    </row>
    <row r="13400" spans="1:7">
      <c r="A13400" s="65"/>
      <c r="B13400" s="65"/>
      <c r="C13400" s="65"/>
      <c r="D13400" s="65"/>
      <c r="E13400" s="65"/>
      <c r="F13400" s="65"/>
      <c r="G13400" s="145"/>
    </row>
    <row r="13401" spans="1:7">
      <c r="A13401" s="65"/>
      <c r="B13401" s="65"/>
      <c r="C13401" s="65"/>
      <c r="D13401" s="65"/>
      <c r="E13401" s="65"/>
      <c r="F13401" s="65"/>
      <c r="G13401" s="145"/>
    </row>
    <row r="13402" spans="1:7">
      <c r="A13402" s="65"/>
      <c r="B13402" s="65"/>
      <c r="C13402" s="65"/>
      <c r="D13402" s="65"/>
      <c r="E13402" s="65"/>
      <c r="F13402" s="65"/>
      <c r="G13402" s="145"/>
    </row>
    <row r="13403" spans="1:7">
      <c r="A13403" s="65"/>
      <c r="B13403" s="65"/>
      <c r="C13403" s="65"/>
      <c r="D13403" s="65"/>
      <c r="E13403" s="65"/>
      <c r="F13403" s="65"/>
      <c r="G13403" s="145"/>
    </row>
    <row r="13404" spans="1:7">
      <c r="A13404" s="65"/>
      <c r="B13404" s="65"/>
      <c r="C13404" s="65"/>
      <c r="D13404" s="65"/>
      <c r="E13404" s="65"/>
      <c r="F13404" s="65"/>
      <c r="G13404" s="145"/>
    </row>
    <row r="13405" spans="1:7">
      <c r="A13405" s="65"/>
      <c r="B13405" s="65"/>
      <c r="C13405" s="65"/>
      <c r="D13405" s="65"/>
      <c r="E13405" s="65"/>
      <c r="F13405" s="65"/>
      <c r="G13405" s="145"/>
    </row>
    <row r="13406" spans="1:7">
      <c r="A13406" s="65"/>
      <c r="B13406" s="65"/>
      <c r="C13406" s="65"/>
      <c r="D13406" s="65"/>
      <c r="E13406" s="65"/>
      <c r="F13406" s="65"/>
      <c r="G13406" s="145"/>
    </row>
    <row r="13407" spans="1:7">
      <c r="A13407" s="65"/>
      <c r="B13407" s="65"/>
      <c r="C13407" s="65"/>
      <c r="D13407" s="65"/>
      <c r="E13407" s="65"/>
      <c r="F13407" s="65"/>
      <c r="G13407" s="145"/>
    </row>
    <row r="13408" spans="1:7">
      <c r="A13408" s="65"/>
      <c r="B13408" s="65"/>
      <c r="C13408" s="65"/>
      <c r="D13408" s="65"/>
      <c r="E13408" s="65"/>
      <c r="F13408" s="65"/>
      <c r="G13408" s="145"/>
    </row>
    <row r="13409" spans="1:7">
      <c r="A13409" s="65"/>
      <c r="B13409" s="65"/>
      <c r="C13409" s="65"/>
      <c r="D13409" s="65"/>
      <c r="E13409" s="65"/>
      <c r="F13409" s="65"/>
      <c r="G13409" s="145"/>
    </row>
    <row r="13410" spans="1:7">
      <c r="A13410" s="65"/>
      <c r="B13410" s="65"/>
      <c r="C13410" s="65"/>
      <c r="D13410" s="65"/>
      <c r="E13410" s="65"/>
      <c r="F13410" s="65"/>
      <c r="G13410" s="145"/>
    </row>
    <row r="13411" spans="1:7">
      <c r="A13411" s="65"/>
      <c r="B13411" s="65"/>
      <c r="C13411" s="65"/>
      <c r="D13411" s="65"/>
      <c r="E13411" s="65"/>
      <c r="F13411" s="65"/>
      <c r="G13411" s="145"/>
    </row>
    <row r="13412" spans="1:7">
      <c r="A13412" s="65"/>
      <c r="B13412" s="65"/>
      <c r="C13412" s="65"/>
      <c r="D13412" s="65"/>
      <c r="E13412" s="65"/>
      <c r="F13412" s="65"/>
      <c r="G13412" s="145"/>
    </row>
    <row r="13413" spans="1:7">
      <c r="A13413" s="65"/>
      <c r="B13413" s="65"/>
      <c r="C13413" s="65"/>
      <c r="D13413" s="65"/>
      <c r="E13413" s="65"/>
      <c r="F13413" s="65"/>
      <c r="G13413" s="145"/>
    </row>
    <row r="13414" spans="1:7">
      <c r="A13414" s="65"/>
      <c r="B13414" s="65"/>
      <c r="C13414" s="65"/>
      <c r="D13414" s="65"/>
      <c r="E13414" s="65"/>
      <c r="F13414" s="65"/>
      <c r="G13414" s="145"/>
    </row>
    <row r="13415" spans="1:7">
      <c r="A13415" s="65"/>
      <c r="B13415" s="65"/>
      <c r="C13415" s="65"/>
      <c r="D13415" s="65"/>
      <c r="E13415" s="65"/>
      <c r="F13415" s="65"/>
      <c r="G13415" s="145"/>
    </row>
    <row r="13416" spans="1:7">
      <c r="A13416" s="65"/>
      <c r="B13416" s="65"/>
      <c r="C13416" s="65"/>
      <c r="D13416" s="65"/>
      <c r="E13416" s="65"/>
      <c r="F13416" s="65"/>
      <c r="G13416" s="145"/>
    </row>
    <row r="13417" spans="1:7">
      <c r="A13417" s="65"/>
      <c r="B13417" s="65"/>
      <c r="C13417" s="65"/>
      <c r="D13417" s="65"/>
      <c r="E13417" s="65"/>
      <c r="F13417" s="65"/>
      <c r="G13417" s="145"/>
    </row>
    <row r="13418" spans="1:7">
      <c r="A13418" s="65"/>
      <c r="B13418" s="65"/>
      <c r="C13418" s="65"/>
      <c r="D13418" s="65"/>
      <c r="E13418" s="65"/>
      <c r="F13418" s="65"/>
      <c r="G13418" s="145"/>
    </row>
    <row r="13419" spans="1:7">
      <c r="A13419" s="65"/>
      <c r="B13419" s="65"/>
      <c r="C13419" s="65"/>
      <c r="D13419" s="65"/>
      <c r="E13419" s="65"/>
      <c r="F13419" s="65"/>
      <c r="G13419" s="145"/>
    </row>
    <row r="13420" spans="1:7">
      <c r="A13420" s="65"/>
      <c r="B13420" s="65"/>
      <c r="C13420" s="65"/>
      <c r="D13420" s="65"/>
      <c r="E13420" s="65"/>
      <c r="F13420" s="65"/>
      <c r="G13420" s="145"/>
    </row>
    <row r="13421" spans="1:7">
      <c r="A13421" s="65"/>
      <c r="B13421" s="65"/>
      <c r="C13421" s="65"/>
      <c r="D13421" s="65"/>
      <c r="E13421" s="65"/>
      <c r="F13421" s="65"/>
      <c r="G13421" s="145"/>
    </row>
    <row r="13422" spans="1:7">
      <c r="A13422" s="65"/>
      <c r="B13422" s="65"/>
      <c r="C13422" s="65"/>
      <c r="D13422" s="65"/>
      <c r="E13422" s="65"/>
      <c r="F13422" s="65"/>
      <c r="G13422" s="145"/>
    </row>
    <row r="13423" spans="1:7">
      <c r="A13423" s="65"/>
      <c r="B13423" s="65"/>
      <c r="C13423" s="65"/>
      <c r="D13423" s="65"/>
      <c r="E13423" s="65"/>
      <c r="F13423" s="65"/>
      <c r="G13423" s="145"/>
    </row>
    <row r="13424" spans="1:7">
      <c r="A13424" s="65"/>
      <c r="B13424" s="65"/>
      <c r="C13424" s="65"/>
      <c r="D13424" s="65"/>
      <c r="E13424" s="65"/>
      <c r="F13424" s="65"/>
      <c r="G13424" s="145"/>
    </row>
    <row r="13425" spans="1:7">
      <c r="A13425" s="65"/>
      <c r="B13425" s="65"/>
      <c r="C13425" s="65"/>
      <c r="D13425" s="65"/>
      <c r="E13425" s="65"/>
      <c r="F13425" s="65"/>
      <c r="G13425" s="145"/>
    </row>
    <row r="13426" spans="1:7">
      <c r="A13426" s="65"/>
      <c r="B13426" s="65"/>
      <c r="C13426" s="65"/>
      <c r="D13426" s="65"/>
      <c r="E13426" s="65"/>
      <c r="F13426" s="65"/>
      <c r="G13426" s="145"/>
    </row>
    <row r="13427" spans="1:7">
      <c r="A13427" s="65"/>
      <c r="B13427" s="65"/>
      <c r="C13427" s="65"/>
      <c r="D13427" s="65"/>
      <c r="E13427" s="65"/>
      <c r="F13427" s="65"/>
      <c r="G13427" s="145"/>
    </row>
    <row r="13428" spans="1:7">
      <c r="A13428" s="65"/>
      <c r="B13428" s="65"/>
      <c r="C13428" s="65"/>
      <c r="D13428" s="65"/>
      <c r="E13428" s="65"/>
      <c r="F13428" s="65"/>
      <c r="G13428" s="145"/>
    </row>
    <row r="13429" spans="1:7">
      <c r="A13429" s="65"/>
      <c r="B13429" s="65"/>
      <c r="C13429" s="65"/>
      <c r="D13429" s="65"/>
      <c r="E13429" s="65"/>
      <c r="F13429" s="65"/>
      <c r="G13429" s="145"/>
    </row>
    <row r="13430" spans="1:7">
      <c r="A13430" s="65"/>
      <c r="B13430" s="65"/>
      <c r="C13430" s="65"/>
      <c r="D13430" s="65"/>
      <c r="E13430" s="65"/>
      <c r="F13430" s="65"/>
      <c r="G13430" s="145"/>
    </row>
    <row r="13431" spans="1:7">
      <c r="A13431" s="65"/>
      <c r="B13431" s="65"/>
      <c r="C13431" s="65"/>
      <c r="D13431" s="65"/>
      <c r="E13431" s="65"/>
      <c r="F13431" s="65"/>
      <c r="G13431" s="145"/>
    </row>
    <row r="13432" spans="1:7">
      <c r="A13432" s="65"/>
      <c r="B13432" s="65"/>
      <c r="C13432" s="65"/>
      <c r="D13432" s="65"/>
      <c r="E13432" s="65"/>
      <c r="F13432" s="65"/>
      <c r="G13432" s="145"/>
    </row>
    <row r="13433" spans="1:7">
      <c r="A13433" s="65"/>
      <c r="B13433" s="65"/>
      <c r="C13433" s="65"/>
      <c r="D13433" s="65"/>
      <c r="E13433" s="65"/>
      <c r="F13433" s="65"/>
      <c r="G13433" s="145"/>
    </row>
    <row r="13434" spans="1:7">
      <c r="A13434" s="65"/>
      <c r="B13434" s="65"/>
      <c r="C13434" s="65"/>
      <c r="D13434" s="65"/>
      <c r="E13434" s="65"/>
      <c r="F13434" s="65"/>
      <c r="G13434" s="145"/>
    </row>
    <row r="13435" spans="1:7">
      <c r="A13435" s="65"/>
      <c r="B13435" s="65"/>
      <c r="C13435" s="65"/>
      <c r="D13435" s="65"/>
      <c r="E13435" s="65"/>
      <c r="F13435" s="65"/>
      <c r="G13435" s="145"/>
    </row>
    <row r="13436" spans="1:7">
      <c r="A13436" s="65"/>
      <c r="B13436" s="65"/>
      <c r="C13436" s="65"/>
      <c r="D13436" s="65"/>
      <c r="E13436" s="65"/>
      <c r="F13436" s="65"/>
      <c r="G13436" s="145"/>
    </row>
    <row r="13437" spans="1:7">
      <c r="A13437" s="65"/>
      <c r="B13437" s="65"/>
      <c r="C13437" s="65"/>
      <c r="D13437" s="65"/>
      <c r="E13437" s="65"/>
      <c r="F13437" s="65"/>
      <c r="G13437" s="145"/>
    </row>
    <row r="13438" spans="1:7">
      <c r="A13438" s="65"/>
      <c r="B13438" s="65"/>
      <c r="C13438" s="65"/>
      <c r="D13438" s="65"/>
      <c r="E13438" s="65"/>
      <c r="F13438" s="65"/>
      <c r="G13438" s="145"/>
    </row>
    <row r="13439" spans="1:7">
      <c r="A13439" s="65"/>
      <c r="B13439" s="65"/>
      <c r="C13439" s="65"/>
      <c r="D13439" s="65"/>
      <c r="E13439" s="65"/>
      <c r="F13439" s="65"/>
      <c r="G13439" s="145"/>
    </row>
    <row r="13440" spans="1:7">
      <c r="A13440" s="65"/>
      <c r="B13440" s="65"/>
      <c r="C13440" s="65"/>
      <c r="D13440" s="65"/>
      <c r="E13440" s="65"/>
      <c r="F13440" s="65"/>
      <c r="G13440" s="145"/>
    </row>
    <row r="13441" spans="1:7">
      <c r="A13441" s="65"/>
      <c r="B13441" s="65"/>
      <c r="C13441" s="65"/>
      <c r="D13441" s="65"/>
      <c r="E13441" s="65"/>
      <c r="F13441" s="65"/>
      <c r="G13441" s="145"/>
    </row>
    <row r="13442" spans="1:7">
      <c r="A13442" s="65"/>
      <c r="B13442" s="65"/>
      <c r="C13442" s="65"/>
      <c r="D13442" s="65"/>
      <c r="E13442" s="65"/>
      <c r="F13442" s="65"/>
      <c r="G13442" s="145"/>
    </row>
    <row r="13443" spans="1:7">
      <c r="A13443" s="65"/>
      <c r="B13443" s="65"/>
      <c r="C13443" s="65"/>
      <c r="D13443" s="65"/>
      <c r="E13443" s="65"/>
      <c r="F13443" s="65"/>
      <c r="G13443" s="145"/>
    </row>
    <row r="13444" spans="1:7">
      <c r="A13444" s="65"/>
      <c r="B13444" s="65"/>
      <c r="C13444" s="65"/>
      <c r="D13444" s="65"/>
      <c r="E13444" s="65"/>
      <c r="F13444" s="65"/>
      <c r="G13444" s="145"/>
    </row>
    <row r="13445" spans="1:7">
      <c r="A13445" s="65"/>
      <c r="B13445" s="65"/>
      <c r="C13445" s="65"/>
      <c r="D13445" s="65"/>
      <c r="E13445" s="65"/>
      <c r="F13445" s="65"/>
      <c r="G13445" s="145"/>
    </row>
    <row r="13446" spans="1:7">
      <c r="A13446" s="65"/>
      <c r="B13446" s="65"/>
      <c r="C13446" s="65"/>
      <c r="D13446" s="65"/>
      <c r="E13446" s="65"/>
      <c r="F13446" s="65"/>
      <c r="G13446" s="145"/>
    </row>
    <row r="13447" spans="1:7">
      <c r="A13447" s="65"/>
      <c r="B13447" s="65"/>
      <c r="C13447" s="65"/>
      <c r="D13447" s="65"/>
      <c r="E13447" s="65"/>
      <c r="F13447" s="65"/>
      <c r="G13447" s="145"/>
    </row>
    <row r="13448" spans="1:7">
      <c r="A13448" s="65"/>
      <c r="B13448" s="65"/>
      <c r="C13448" s="65"/>
      <c r="D13448" s="65"/>
      <c r="E13448" s="65"/>
      <c r="F13448" s="65"/>
      <c r="G13448" s="145"/>
    </row>
    <row r="13449" spans="1:7">
      <c r="A13449" s="65"/>
      <c r="B13449" s="65"/>
      <c r="C13449" s="65"/>
      <c r="D13449" s="65"/>
      <c r="E13449" s="65"/>
      <c r="F13449" s="65"/>
      <c r="G13449" s="145"/>
    </row>
    <row r="13450" spans="1:7">
      <c r="A13450" s="65"/>
      <c r="B13450" s="65"/>
      <c r="C13450" s="65"/>
      <c r="D13450" s="65"/>
      <c r="E13450" s="65"/>
      <c r="F13450" s="65"/>
      <c r="G13450" s="145"/>
    </row>
    <row r="13451" spans="1:7">
      <c r="A13451" s="65"/>
      <c r="B13451" s="65"/>
      <c r="C13451" s="65"/>
      <c r="D13451" s="65"/>
      <c r="E13451" s="65"/>
      <c r="F13451" s="65"/>
      <c r="G13451" s="145"/>
    </row>
    <row r="13452" spans="1:7">
      <c r="A13452" s="65"/>
      <c r="B13452" s="65"/>
      <c r="C13452" s="65"/>
      <c r="D13452" s="65"/>
      <c r="E13452" s="65"/>
      <c r="F13452" s="65"/>
      <c r="G13452" s="145"/>
    </row>
    <row r="13453" spans="1:7">
      <c r="A13453" s="65"/>
      <c r="B13453" s="65"/>
      <c r="C13453" s="65"/>
      <c r="D13453" s="65"/>
      <c r="E13453" s="65"/>
      <c r="F13453" s="65"/>
      <c r="G13453" s="145"/>
    </row>
    <row r="13454" spans="1:7">
      <c r="A13454" s="65"/>
      <c r="B13454" s="65"/>
      <c r="C13454" s="65"/>
      <c r="D13454" s="65"/>
      <c r="E13454" s="65"/>
      <c r="F13454" s="65"/>
      <c r="G13454" s="145"/>
    </row>
    <row r="13455" spans="1:7">
      <c r="A13455" s="65"/>
      <c r="B13455" s="65"/>
      <c r="C13455" s="65"/>
      <c r="D13455" s="65"/>
      <c r="E13455" s="65"/>
      <c r="F13455" s="65"/>
      <c r="G13455" s="145"/>
    </row>
    <row r="13456" spans="1:7">
      <c r="A13456" s="65"/>
      <c r="B13456" s="65"/>
      <c r="C13456" s="65"/>
      <c r="D13456" s="65"/>
      <c r="E13456" s="65"/>
      <c r="F13456" s="65"/>
      <c r="G13456" s="145"/>
    </row>
    <row r="13457" spans="1:7">
      <c r="A13457" s="65"/>
      <c r="B13457" s="65"/>
      <c r="C13457" s="65"/>
      <c r="D13457" s="65"/>
      <c r="E13457" s="65"/>
      <c r="F13457" s="65"/>
      <c r="G13457" s="145"/>
    </row>
    <row r="13458" spans="1:7">
      <c r="A13458" s="65"/>
      <c r="B13458" s="65"/>
      <c r="C13458" s="65"/>
      <c r="D13458" s="65"/>
      <c r="E13458" s="65"/>
      <c r="F13458" s="65"/>
      <c r="G13458" s="145"/>
    </row>
    <row r="13459" spans="1:7">
      <c r="A13459" s="65"/>
      <c r="B13459" s="65"/>
      <c r="C13459" s="65"/>
      <c r="D13459" s="65"/>
      <c r="E13459" s="65"/>
      <c r="F13459" s="65"/>
      <c r="G13459" s="145"/>
    </row>
    <row r="13460" spans="1:7">
      <c r="A13460" s="65"/>
      <c r="B13460" s="65"/>
      <c r="C13460" s="65"/>
      <c r="D13460" s="65"/>
      <c r="E13460" s="65"/>
      <c r="F13460" s="65"/>
      <c r="G13460" s="145"/>
    </row>
    <row r="13461" spans="1:7">
      <c r="A13461" s="65"/>
      <c r="B13461" s="65"/>
      <c r="C13461" s="65"/>
      <c r="D13461" s="65"/>
      <c r="E13461" s="65"/>
      <c r="F13461" s="65"/>
      <c r="G13461" s="145"/>
    </row>
    <row r="13462" spans="1:7">
      <c r="A13462" s="65"/>
      <c r="B13462" s="65"/>
      <c r="C13462" s="65"/>
      <c r="D13462" s="65"/>
      <c r="E13462" s="65"/>
      <c r="F13462" s="65"/>
      <c r="G13462" s="145"/>
    </row>
    <row r="13463" spans="1:7">
      <c r="A13463" s="65"/>
      <c r="B13463" s="65"/>
      <c r="C13463" s="65"/>
      <c r="D13463" s="65"/>
      <c r="E13463" s="65"/>
      <c r="F13463" s="65"/>
      <c r="G13463" s="145"/>
    </row>
    <row r="13464" spans="1:7">
      <c r="A13464" s="65"/>
      <c r="B13464" s="65"/>
      <c r="C13464" s="65"/>
      <c r="D13464" s="65"/>
      <c r="E13464" s="65"/>
      <c r="F13464" s="65"/>
      <c r="G13464" s="145"/>
    </row>
    <row r="13465" spans="1:7">
      <c r="A13465" s="65"/>
      <c r="B13465" s="65"/>
      <c r="C13465" s="65"/>
      <c r="D13465" s="65"/>
      <c r="E13465" s="65"/>
      <c r="F13465" s="65"/>
      <c r="G13465" s="145"/>
    </row>
    <row r="13466" spans="1:7">
      <c r="A13466" s="65"/>
      <c r="B13466" s="65"/>
      <c r="C13466" s="65"/>
      <c r="D13466" s="65"/>
      <c r="E13466" s="65"/>
      <c r="F13466" s="65"/>
      <c r="G13466" s="145"/>
    </row>
    <row r="13467" spans="1:7">
      <c r="A13467" s="65"/>
      <c r="B13467" s="65"/>
      <c r="C13467" s="65"/>
      <c r="D13467" s="65"/>
      <c r="E13467" s="65"/>
      <c r="F13467" s="65"/>
      <c r="G13467" s="145"/>
    </row>
    <row r="13468" spans="1:7">
      <c r="A13468" s="65"/>
      <c r="B13468" s="65"/>
      <c r="C13468" s="65"/>
      <c r="D13468" s="65"/>
      <c r="E13468" s="65"/>
      <c r="F13468" s="65"/>
      <c r="G13468" s="145"/>
    </row>
    <row r="13469" spans="1:7">
      <c r="A13469" s="65"/>
      <c r="B13469" s="65"/>
      <c r="C13469" s="65"/>
      <c r="D13469" s="65"/>
      <c r="E13469" s="65"/>
      <c r="F13469" s="65"/>
      <c r="G13469" s="145"/>
    </row>
    <row r="13470" spans="1:7">
      <c r="A13470" s="65"/>
      <c r="B13470" s="65"/>
      <c r="C13470" s="65"/>
      <c r="D13470" s="65"/>
      <c r="E13470" s="65"/>
      <c r="F13470" s="65"/>
      <c r="G13470" s="145"/>
    </row>
    <row r="13471" spans="1:7">
      <c r="A13471" s="65"/>
      <c r="B13471" s="65"/>
      <c r="C13471" s="65"/>
      <c r="D13471" s="65"/>
      <c r="E13471" s="65"/>
      <c r="F13471" s="65"/>
      <c r="G13471" s="145"/>
    </row>
    <row r="13472" spans="1:7">
      <c r="A13472" s="65"/>
      <c r="B13472" s="65"/>
      <c r="C13472" s="65"/>
      <c r="D13472" s="65"/>
      <c r="E13472" s="65"/>
      <c r="F13472" s="65"/>
      <c r="G13472" s="145"/>
    </row>
    <row r="13473" spans="1:7">
      <c r="A13473" s="65"/>
      <c r="B13473" s="65"/>
      <c r="C13473" s="65"/>
      <c r="D13473" s="65"/>
      <c r="E13473" s="65"/>
      <c r="F13473" s="65"/>
      <c r="G13473" s="145"/>
    </row>
    <row r="13474" spans="1:7">
      <c r="A13474" s="65"/>
      <c r="B13474" s="65"/>
      <c r="C13474" s="65"/>
      <c r="D13474" s="65"/>
      <c r="E13474" s="65"/>
      <c r="F13474" s="65"/>
      <c r="G13474" s="145"/>
    </row>
    <row r="13475" spans="1:7">
      <c r="A13475" s="65"/>
      <c r="B13475" s="65"/>
      <c r="C13475" s="65"/>
      <c r="D13475" s="65"/>
      <c r="E13475" s="65"/>
      <c r="F13475" s="65"/>
      <c r="G13475" s="145"/>
    </row>
    <row r="13476" spans="1:7">
      <c r="A13476" s="65"/>
      <c r="B13476" s="65"/>
      <c r="C13476" s="65"/>
      <c r="D13476" s="65"/>
      <c r="E13476" s="65"/>
      <c r="F13476" s="65"/>
      <c r="G13476" s="145"/>
    </row>
    <row r="13477" spans="1:7">
      <c r="A13477" s="65"/>
      <c r="B13477" s="65"/>
      <c r="C13477" s="65"/>
      <c r="D13477" s="65"/>
      <c r="E13477" s="65"/>
      <c r="F13477" s="65"/>
      <c r="G13477" s="145"/>
    </row>
    <row r="13478" spans="1:7">
      <c r="A13478" s="65"/>
      <c r="B13478" s="65"/>
      <c r="C13478" s="65"/>
      <c r="D13478" s="65"/>
      <c r="E13478" s="65"/>
      <c r="F13478" s="65"/>
      <c r="G13478" s="145"/>
    </row>
    <row r="13479" spans="1:7">
      <c r="A13479" s="65"/>
      <c r="B13479" s="65"/>
      <c r="C13479" s="65"/>
      <c r="D13479" s="65"/>
      <c r="E13479" s="65"/>
      <c r="F13479" s="65"/>
      <c r="G13479" s="145"/>
    </row>
    <row r="13480" spans="1:7">
      <c r="A13480" s="65"/>
      <c r="B13480" s="65"/>
      <c r="C13480" s="65"/>
      <c r="D13480" s="65"/>
      <c r="E13480" s="65"/>
      <c r="F13480" s="65"/>
      <c r="G13480" s="145"/>
    </row>
    <row r="13481" spans="1:7">
      <c r="A13481" s="65"/>
      <c r="B13481" s="65"/>
      <c r="C13481" s="65"/>
      <c r="D13481" s="65"/>
      <c r="E13481" s="65"/>
      <c r="F13481" s="65"/>
      <c r="G13481" s="145"/>
    </row>
    <row r="13482" spans="1:7">
      <c r="A13482" s="65"/>
      <c r="B13482" s="65"/>
      <c r="C13482" s="65"/>
      <c r="D13482" s="65"/>
      <c r="E13482" s="65"/>
      <c r="F13482" s="65"/>
      <c r="G13482" s="145"/>
    </row>
    <row r="13483" spans="1:7">
      <c r="A13483" s="65"/>
      <c r="B13483" s="65"/>
      <c r="C13483" s="65"/>
      <c r="D13483" s="65"/>
      <c r="E13483" s="65"/>
      <c r="F13483" s="65"/>
      <c r="G13483" s="145"/>
    </row>
    <row r="13484" spans="1:7">
      <c r="A13484" s="65"/>
      <c r="B13484" s="65"/>
      <c r="C13484" s="65"/>
      <c r="D13484" s="65"/>
      <c r="E13484" s="65"/>
      <c r="F13484" s="65"/>
      <c r="G13484" s="145"/>
    </row>
    <row r="13485" spans="1:7">
      <c r="A13485" s="65"/>
      <c r="B13485" s="65"/>
      <c r="C13485" s="65"/>
      <c r="D13485" s="65"/>
      <c r="E13485" s="65"/>
      <c r="F13485" s="65"/>
      <c r="G13485" s="145"/>
    </row>
    <row r="13486" spans="1:7">
      <c r="A13486" s="65"/>
      <c r="B13486" s="65"/>
      <c r="C13486" s="65"/>
      <c r="D13486" s="65"/>
      <c r="E13486" s="65"/>
      <c r="F13486" s="65"/>
      <c r="G13486" s="145"/>
    </row>
    <row r="13487" spans="1:7">
      <c r="A13487" s="65"/>
      <c r="B13487" s="65"/>
      <c r="C13487" s="65"/>
      <c r="D13487" s="65"/>
      <c r="E13487" s="65"/>
      <c r="F13487" s="65"/>
      <c r="G13487" s="145"/>
    </row>
    <row r="13488" spans="1:7">
      <c r="A13488" s="65"/>
      <c r="B13488" s="65"/>
      <c r="C13488" s="65"/>
      <c r="D13488" s="65"/>
      <c r="E13488" s="65"/>
      <c r="F13488" s="65"/>
      <c r="G13488" s="145"/>
    </row>
    <row r="13489" spans="1:7">
      <c r="A13489" s="65"/>
      <c r="B13489" s="65"/>
      <c r="C13489" s="65"/>
      <c r="D13489" s="65"/>
      <c r="E13489" s="65"/>
      <c r="F13489" s="65"/>
      <c r="G13489" s="145"/>
    </row>
    <row r="13490" spans="1:7">
      <c r="A13490" s="65"/>
      <c r="B13490" s="65"/>
      <c r="C13490" s="65"/>
      <c r="D13490" s="65"/>
      <c r="E13490" s="65"/>
      <c r="F13490" s="65"/>
      <c r="G13490" s="145"/>
    </row>
    <row r="13491" spans="1:7">
      <c r="A13491" s="65"/>
      <c r="B13491" s="65"/>
      <c r="C13491" s="65"/>
      <c r="D13491" s="65"/>
      <c r="E13491" s="65"/>
      <c r="F13491" s="65"/>
      <c r="G13491" s="145"/>
    </row>
    <row r="13492" spans="1:7">
      <c r="A13492" s="65"/>
      <c r="B13492" s="65"/>
      <c r="C13492" s="65"/>
      <c r="D13492" s="65"/>
      <c r="E13492" s="65"/>
      <c r="F13492" s="65"/>
      <c r="G13492" s="145"/>
    </row>
    <row r="13493" spans="1:7">
      <c r="A13493" s="65"/>
      <c r="B13493" s="65"/>
      <c r="C13493" s="65"/>
      <c r="D13493" s="65"/>
      <c r="E13493" s="65"/>
      <c r="F13493" s="65"/>
      <c r="G13493" s="145"/>
    </row>
    <row r="13494" spans="1:7">
      <c r="A13494" s="65"/>
      <c r="B13494" s="65"/>
      <c r="C13494" s="65"/>
      <c r="D13494" s="65"/>
      <c r="E13494" s="65"/>
      <c r="F13494" s="65"/>
      <c r="G13494" s="145"/>
    </row>
    <row r="13495" spans="1:7">
      <c r="A13495" s="65"/>
      <c r="B13495" s="65"/>
      <c r="C13495" s="65"/>
      <c r="D13495" s="65"/>
      <c r="E13495" s="65"/>
      <c r="F13495" s="65"/>
      <c r="G13495" s="145"/>
    </row>
    <row r="13496" spans="1:7">
      <c r="A13496" s="65"/>
      <c r="B13496" s="65"/>
      <c r="C13496" s="65"/>
      <c r="D13496" s="65"/>
      <c r="E13496" s="65"/>
      <c r="F13496" s="65"/>
      <c r="G13496" s="145"/>
    </row>
    <row r="13497" spans="1:7">
      <c r="A13497" s="65"/>
      <c r="B13497" s="65"/>
      <c r="C13497" s="65"/>
      <c r="D13497" s="65"/>
      <c r="E13497" s="65"/>
      <c r="F13497" s="65"/>
      <c r="G13497" s="145"/>
    </row>
    <row r="13498" spans="1:7">
      <c r="A13498" s="65"/>
      <c r="B13498" s="65"/>
      <c r="C13498" s="65"/>
      <c r="D13498" s="65"/>
      <c r="E13498" s="65"/>
      <c r="F13498" s="65"/>
      <c r="G13498" s="145"/>
    </row>
    <row r="13499" spans="1:7">
      <c r="A13499" s="65"/>
      <c r="B13499" s="65"/>
      <c r="C13499" s="65"/>
      <c r="D13499" s="65"/>
      <c r="E13499" s="65"/>
      <c r="F13499" s="65"/>
      <c r="G13499" s="145"/>
    </row>
    <row r="13500" spans="1:7">
      <c r="A13500" s="65"/>
      <c r="B13500" s="65"/>
      <c r="C13500" s="65"/>
      <c r="D13500" s="65"/>
      <c r="E13500" s="65"/>
      <c r="F13500" s="65"/>
      <c r="G13500" s="145"/>
    </row>
    <row r="13501" spans="1:7">
      <c r="A13501" s="65"/>
      <c r="B13501" s="65"/>
      <c r="C13501" s="65"/>
      <c r="D13501" s="65"/>
      <c r="E13501" s="65"/>
      <c r="F13501" s="65"/>
      <c r="G13501" s="145"/>
    </row>
    <row r="13502" spans="1:7">
      <c r="A13502" s="65"/>
      <c r="B13502" s="65"/>
      <c r="C13502" s="65"/>
      <c r="D13502" s="65"/>
      <c r="E13502" s="65"/>
      <c r="F13502" s="65"/>
      <c r="G13502" s="145"/>
    </row>
    <row r="13503" spans="1:7">
      <c r="A13503" s="65"/>
      <c r="B13503" s="65"/>
      <c r="C13503" s="65"/>
      <c r="D13503" s="65"/>
      <c r="E13503" s="65"/>
      <c r="F13503" s="65"/>
      <c r="G13503" s="145"/>
    </row>
    <row r="13504" spans="1:7">
      <c r="A13504" s="65"/>
      <c r="B13504" s="65"/>
      <c r="C13504" s="65"/>
      <c r="D13504" s="65"/>
      <c r="E13504" s="65"/>
      <c r="F13504" s="65"/>
      <c r="G13504" s="145"/>
    </row>
    <row r="13505" spans="1:7">
      <c r="A13505" s="65"/>
      <c r="B13505" s="65"/>
      <c r="C13505" s="65"/>
      <c r="D13505" s="65"/>
      <c r="E13505" s="65"/>
      <c r="F13505" s="65"/>
      <c r="G13505" s="145"/>
    </row>
    <row r="13506" spans="1:7">
      <c r="A13506" s="65"/>
      <c r="B13506" s="65"/>
      <c r="C13506" s="65"/>
      <c r="D13506" s="65"/>
      <c r="E13506" s="65"/>
      <c r="F13506" s="65"/>
      <c r="G13506" s="145"/>
    </row>
    <row r="13507" spans="1:7">
      <c r="A13507" s="65"/>
      <c r="B13507" s="65"/>
      <c r="C13507" s="65"/>
      <c r="D13507" s="65"/>
      <c r="E13507" s="65"/>
      <c r="F13507" s="65"/>
      <c r="G13507" s="145"/>
    </row>
    <row r="13508" spans="1:7">
      <c r="A13508" s="65"/>
      <c r="B13508" s="65"/>
      <c r="C13508" s="65"/>
      <c r="D13508" s="65"/>
      <c r="E13508" s="65"/>
      <c r="F13508" s="65"/>
      <c r="G13508" s="145"/>
    </row>
    <row r="13509" spans="1:7">
      <c r="A13509" s="65"/>
      <c r="B13509" s="65"/>
      <c r="C13509" s="65"/>
      <c r="D13509" s="65"/>
      <c r="E13509" s="65"/>
      <c r="F13509" s="65"/>
      <c r="G13509" s="145"/>
    </row>
    <row r="13510" spans="1:7">
      <c r="A13510" s="65"/>
      <c r="B13510" s="65"/>
      <c r="C13510" s="65"/>
      <c r="D13510" s="65"/>
      <c r="E13510" s="65"/>
      <c r="F13510" s="65"/>
      <c r="G13510" s="145"/>
    </row>
    <row r="13511" spans="1:7">
      <c r="A13511" s="65"/>
      <c r="B13511" s="65"/>
      <c r="C13511" s="65"/>
      <c r="D13511" s="65"/>
      <c r="E13511" s="65"/>
      <c r="F13511" s="65"/>
      <c r="G13511" s="145"/>
    </row>
    <row r="13512" spans="1:7">
      <c r="A13512" s="65"/>
      <c r="B13512" s="65"/>
      <c r="C13512" s="65"/>
      <c r="D13512" s="65"/>
      <c r="E13512" s="65"/>
      <c r="F13512" s="65"/>
      <c r="G13512" s="145"/>
    </row>
    <row r="13513" spans="1:7">
      <c r="A13513" s="65"/>
      <c r="B13513" s="65"/>
      <c r="C13513" s="65"/>
      <c r="D13513" s="65"/>
      <c r="E13513" s="65"/>
      <c r="F13513" s="65"/>
      <c r="G13513" s="145"/>
    </row>
    <row r="13514" spans="1:7">
      <c r="A13514" s="65"/>
      <c r="B13514" s="65"/>
      <c r="C13514" s="65"/>
      <c r="D13514" s="65"/>
      <c r="E13514" s="65"/>
      <c r="F13514" s="65"/>
      <c r="G13514" s="145"/>
    </row>
    <row r="13515" spans="1:7">
      <c r="A13515" s="65"/>
      <c r="B13515" s="65"/>
      <c r="C13515" s="65"/>
      <c r="D13515" s="65"/>
      <c r="E13515" s="65"/>
      <c r="F13515" s="65"/>
      <c r="G13515" s="145"/>
    </row>
    <row r="13516" spans="1:7">
      <c r="A13516" s="65"/>
      <c r="B13516" s="65"/>
      <c r="C13516" s="65"/>
      <c r="D13516" s="65"/>
      <c r="E13516" s="65"/>
      <c r="F13516" s="65"/>
      <c r="G13516" s="145"/>
    </row>
    <row r="13517" spans="1:7">
      <c r="A13517" s="65"/>
      <c r="B13517" s="65"/>
      <c r="C13517" s="65"/>
      <c r="D13517" s="65"/>
      <c r="E13517" s="65"/>
      <c r="F13517" s="65"/>
      <c r="G13517" s="145"/>
    </row>
    <row r="13518" spans="1:7">
      <c r="A13518" s="65"/>
      <c r="B13518" s="65"/>
      <c r="C13518" s="65"/>
      <c r="D13518" s="65"/>
      <c r="E13518" s="65"/>
      <c r="F13518" s="65"/>
      <c r="G13518" s="145"/>
    </row>
    <row r="13519" spans="1:7">
      <c r="A13519" s="65"/>
      <c r="B13519" s="65"/>
      <c r="C13519" s="65"/>
      <c r="D13519" s="65"/>
      <c r="E13519" s="65"/>
      <c r="F13519" s="65"/>
      <c r="G13519" s="145"/>
    </row>
    <row r="13520" spans="1:7">
      <c r="A13520" s="65"/>
      <c r="B13520" s="65"/>
      <c r="C13520" s="65"/>
      <c r="D13520" s="65"/>
      <c r="E13520" s="65"/>
      <c r="F13520" s="65"/>
      <c r="G13520" s="145"/>
    </row>
    <row r="13521" spans="1:7">
      <c r="A13521" s="65"/>
      <c r="B13521" s="65"/>
      <c r="C13521" s="65"/>
      <c r="D13521" s="65"/>
      <c r="E13521" s="65"/>
      <c r="F13521" s="65"/>
      <c r="G13521" s="145"/>
    </row>
    <row r="13522" spans="1:7">
      <c r="A13522" s="65"/>
      <c r="B13522" s="65"/>
      <c r="C13522" s="65"/>
      <c r="D13522" s="65"/>
      <c r="E13522" s="65"/>
      <c r="F13522" s="65"/>
      <c r="G13522" s="145"/>
    </row>
    <row r="13523" spans="1:7">
      <c r="A13523" s="65"/>
      <c r="B13523" s="65"/>
      <c r="C13523" s="65"/>
      <c r="D13523" s="65"/>
      <c r="E13523" s="65"/>
      <c r="F13523" s="65"/>
      <c r="G13523" s="145"/>
    </row>
    <row r="13524" spans="1:7">
      <c r="A13524" s="65"/>
      <c r="B13524" s="65"/>
      <c r="C13524" s="65"/>
      <c r="D13524" s="65"/>
      <c r="E13524" s="65"/>
      <c r="F13524" s="65"/>
      <c r="G13524" s="145"/>
    </row>
    <row r="13525" spans="1:7">
      <c r="A13525" s="65"/>
      <c r="B13525" s="65"/>
      <c r="C13525" s="65"/>
      <c r="D13525" s="65"/>
      <c r="E13525" s="65"/>
      <c r="F13525" s="65"/>
      <c r="G13525" s="145"/>
    </row>
    <row r="13526" spans="1:7">
      <c r="A13526" s="65"/>
      <c r="B13526" s="65"/>
      <c r="C13526" s="65"/>
      <c r="D13526" s="65"/>
      <c r="E13526" s="65"/>
      <c r="F13526" s="65"/>
      <c r="G13526" s="145"/>
    </row>
    <row r="13527" spans="1:7">
      <c r="A13527" s="65"/>
      <c r="B13527" s="65"/>
      <c r="C13527" s="65"/>
      <c r="D13527" s="65"/>
      <c r="E13527" s="65"/>
      <c r="F13527" s="65"/>
      <c r="G13527" s="145"/>
    </row>
    <row r="13528" spans="1:7">
      <c r="A13528" s="65"/>
      <c r="B13528" s="65"/>
      <c r="C13528" s="65"/>
      <c r="D13528" s="65"/>
      <c r="E13528" s="65"/>
      <c r="F13528" s="65"/>
      <c r="G13528" s="145"/>
    </row>
    <row r="13529" spans="1:7">
      <c r="A13529" s="65"/>
      <c r="B13529" s="65"/>
      <c r="C13529" s="65"/>
      <c r="D13529" s="65"/>
      <c r="E13529" s="65"/>
      <c r="F13529" s="65"/>
      <c r="G13529" s="145"/>
    </row>
    <row r="13530" spans="1:7">
      <c r="A13530" s="65"/>
      <c r="B13530" s="65"/>
      <c r="C13530" s="65"/>
      <c r="D13530" s="65"/>
      <c r="E13530" s="65"/>
      <c r="F13530" s="65"/>
      <c r="G13530" s="145"/>
    </row>
    <row r="13531" spans="1:7">
      <c r="A13531" s="65"/>
      <c r="B13531" s="65"/>
      <c r="C13531" s="65"/>
      <c r="D13531" s="65"/>
      <c r="E13531" s="65"/>
      <c r="F13531" s="65"/>
      <c r="G13531" s="145"/>
    </row>
    <row r="13532" spans="1:7">
      <c r="A13532" s="65"/>
      <c r="B13532" s="65"/>
      <c r="C13532" s="65"/>
      <c r="D13532" s="65"/>
      <c r="E13532" s="65"/>
      <c r="F13532" s="65"/>
      <c r="G13532" s="145"/>
    </row>
    <row r="13533" spans="1:7">
      <c r="A13533" s="65"/>
      <c r="B13533" s="65"/>
      <c r="C13533" s="65"/>
      <c r="D13533" s="65"/>
      <c r="E13533" s="65"/>
      <c r="F13533" s="65"/>
      <c r="G13533" s="145"/>
    </row>
    <row r="13534" spans="1:7">
      <c r="A13534" s="65"/>
      <c r="B13534" s="65"/>
      <c r="C13534" s="65"/>
      <c r="D13534" s="65"/>
      <c r="E13534" s="65"/>
      <c r="F13534" s="65"/>
      <c r="G13534" s="145"/>
    </row>
    <row r="13535" spans="1:7">
      <c r="A13535" s="65"/>
      <c r="B13535" s="65"/>
      <c r="C13535" s="65"/>
      <c r="D13535" s="65"/>
      <c r="E13535" s="65"/>
      <c r="F13535" s="65"/>
      <c r="G13535" s="145"/>
    </row>
    <row r="13536" spans="1:7">
      <c r="A13536" s="65"/>
      <c r="B13536" s="65"/>
      <c r="C13536" s="65"/>
      <c r="D13536" s="65"/>
      <c r="E13536" s="65"/>
      <c r="F13536" s="65"/>
      <c r="G13536" s="145"/>
    </row>
    <row r="13537" spans="1:7">
      <c r="A13537" s="65"/>
      <c r="B13537" s="65"/>
      <c r="C13537" s="65"/>
      <c r="D13537" s="65"/>
      <c r="E13537" s="65"/>
      <c r="F13537" s="65"/>
      <c r="G13537" s="145"/>
    </row>
    <row r="13538" spans="1:7">
      <c r="A13538" s="65"/>
      <c r="B13538" s="65"/>
      <c r="C13538" s="65"/>
      <c r="D13538" s="65"/>
      <c r="E13538" s="65"/>
      <c r="F13538" s="65"/>
      <c r="G13538" s="145"/>
    </row>
    <row r="13539" spans="1:7">
      <c r="A13539" s="65"/>
      <c r="B13539" s="65"/>
      <c r="C13539" s="65"/>
      <c r="D13539" s="65"/>
      <c r="E13539" s="65"/>
      <c r="F13539" s="65"/>
      <c r="G13539" s="145"/>
    </row>
    <row r="13540" spans="1:7">
      <c r="A13540" s="65"/>
      <c r="B13540" s="65"/>
      <c r="C13540" s="65"/>
      <c r="D13540" s="65"/>
      <c r="E13540" s="65"/>
      <c r="F13540" s="65"/>
      <c r="G13540" s="145"/>
    </row>
    <row r="13541" spans="1:7">
      <c r="A13541" s="65"/>
      <c r="B13541" s="65"/>
      <c r="C13541" s="65"/>
      <c r="D13541" s="65"/>
      <c r="E13541" s="65"/>
      <c r="F13541" s="65"/>
      <c r="G13541" s="145"/>
    </row>
    <row r="13542" spans="1:7">
      <c r="A13542" s="65"/>
      <c r="B13542" s="65"/>
      <c r="C13542" s="65"/>
      <c r="D13542" s="65"/>
      <c r="E13542" s="65"/>
      <c r="F13542" s="65"/>
      <c r="G13542" s="145"/>
    </row>
    <row r="13543" spans="1:7">
      <c r="A13543" s="65"/>
      <c r="B13543" s="65"/>
      <c r="C13543" s="65"/>
      <c r="D13543" s="65"/>
      <c r="E13543" s="65"/>
      <c r="F13543" s="65"/>
      <c r="G13543" s="145"/>
    </row>
    <row r="13544" spans="1:7">
      <c r="A13544" s="65"/>
      <c r="B13544" s="65"/>
      <c r="C13544" s="65"/>
      <c r="D13544" s="65"/>
      <c r="E13544" s="65"/>
      <c r="F13544" s="65"/>
      <c r="G13544" s="145"/>
    </row>
    <row r="13545" spans="1:7">
      <c r="A13545" s="65"/>
      <c r="B13545" s="65"/>
      <c r="C13545" s="65"/>
      <c r="D13545" s="65"/>
      <c r="E13545" s="65"/>
      <c r="F13545" s="65"/>
      <c r="G13545" s="145"/>
    </row>
    <row r="13546" spans="1:7">
      <c r="A13546" s="65"/>
      <c r="B13546" s="65"/>
      <c r="C13546" s="65"/>
      <c r="D13546" s="65"/>
      <c r="E13546" s="65"/>
      <c r="F13546" s="65"/>
      <c r="G13546" s="145"/>
    </row>
    <row r="13547" spans="1:7">
      <c r="A13547" s="65"/>
      <c r="B13547" s="65"/>
      <c r="C13547" s="65"/>
      <c r="D13547" s="65"/>
      <c r="E13547" s="65"/>
      <c r="F13547" s="65"/>
      <c r="G13547" s="145"/>
    </row>
    <row r="13548" spans="1:7">
      <c r="A13548" s="65"/>
      <c r="B13548" s="65"/>
      <c r="C13548" s="65"/>
      <c r="D13548" s="65"/>
      <c r="E13548" s="65"/>
      <c r="F13548" s="65"/>
      <c r="G13548" s="145"/>
    </row>
    <row r="13549" spans="1:7">
      <c r="A13549" s="65"/>
      <c r="B13549" s="65"/>
      <c r="C13549" s="65"/>
      <c r="D13549" s="65"/>
      <c r="E13549" s="65"/>
      <c r="F13549" s="65"/>
      <c r="G13549" s="145"/>
    </row>
    <row r="13550" spans="1:7">
      <c r="A13550" s="65"/>
      <c r="B13550" s="65"/>
      <c r="C13550" s="65"/>
      <c r="D13550" s="65"/>
      <c r="E13550" s="65"/>
      <c r="F13550" s="65"/>
      <c r="G13550" s="145"/>
    </row>
    <row r="13551" spans="1:7">
      <c r="A13551" s="65"/>
      <c r="B13551" s="65"/>
      <c r="C13551" s="65"/>
      <c r="D13551" s="65"/>
      <c r="E13551" s="65"/>
      <c r="F13551" s="65"/>
      <c r="G13551" s="145"/>
    </row>
    <row r="13552" spans="1:7">
      <c r="A13552" s="65"/>
      <c r="B13552" s="65"/>
      <c r="C13552" s="65"/>
      <c r="D13552" s="65"/>
      <c r="E13552" s="65"/>
      <c r="F13552" s="65"/>
      <c r="G13552" s="145"/>
    </row>
    <row r="13553" spans="1:7">
      <c r="A13553" s="65"/>
      <c r="B13553" s="65"/>
      <c r="C13553" s="65"/>
      <c r="D13553" s="65"/>
      <c r="E13553" s="65"/>
      <c r="F13553" s="65"/>
      <c r="G13553" s="145"/>
    </row>
    <row r="13554" spans="1:7">
      <c r="A13554" s="65"/>
      <c r="B13554" s="65"/>
      <c r="C13554" s="65"/>
      <c r="D13554" s="65"/>
      <c r="E13554" s="65"/>
      <c r="F13554" s="65"/>
      <c r="G13554" s="145"/>
    </row>
    <row r="13555" spans="1:7">
      <c r="A13555" s="65"/>
      <c r="B13555" s="65"/>
      <c r="C13555" s="65"/>
      <c r="D13555" s="65"/>
      <c r="E13555" s="65"/>
      <c r="F13555" s="65"/>
      <c r="G13555" s="145"/>
    </row>
    <row r="13556" spans="1:7">
      <c r="A13556" s="65"/>
      <c r="B13556" s="65"/>
      <c r="C13556" s="65"/>
      <c r="D13556" s="65"/>
      <c r="E13556" s="65"/>
      <c r="F13556" s="65"/>
      <c r="G13556" s="145"/>
    </row>
    <row r="13557" spans="1:7">
      <c r="A13557" s="65"/>
      <c r="B13557" s="65"/>
      <c r="C13557" s="65"/>
      <c r="D13557" s="65"/>
      <c r="E13557" s="65"/>
      <c r="F13557" s="65"/>
      <c r="G13557" s="145"/>
    </row>
    <row r="13558" spans="1:7">
      <c r="A13558" s="65"/>
      <c r="B13558" s="65"/>
      <c r="C13558" s="65"/>
      <c r="D13558" s="65"/>
      <c r="E13558" s="65"/>
      <c r="F13558" s="65"/>
      <c r="G13558" s="145"/>
    </row>
    <row r="13559" spans="1:7">
      <c r="A13559" s="65"/>
      <c r="B13559" s="65"/>
      <c r="C13559" s="65"/>
      <c r="D13559" s="65"/>
      <c r="E13559" s="65"/>
      <c r="F13559" s="65"/>
      <c r="G13559" s="145"/>
    </row>
    <row r="13560" spans="1:7">
      <c r="A13560" s="65"/>
      <c r="B13560" s="65"/>
      <c r="C13560" s="65"/>
      <c r="D13560" s="65"/>
      <c r="E13560" s="65"/>
      <c r="F13560" s="65"/>
      <c r="G13560" s="145"/>
    </row>
    <row r="13561" spans="1:7">
      <c r="A13561" s="65"/>
      <c r="B13561" s="65"/>
      <c r="C13561" s="65"/>
      <c r="D13561" s="65"/>
      <c r="E13561" s="65"/>
      <c r="F13561" s="65"/>
      <c r="G13561" s="145"/>
    </row>
    <row r="13562" spans="1:7">
      <c r="A13562" s="65"/>
      <c r="B13562" s="65"/>
      <c r="C13562" s="65"/>
      <c r="D13562" s="65"/>
      <c r="E13562" s="65"/>
      <c r="F13562" s="65"/>
      <c r="G13562" s="145"/>
    </row>
    <row r="13563" spans="1:7">
      <c r="A13563" s="65"/>
      <c r="B13563" s="65"/>
      <c r="C13563" s="65"/>
      <c r="D13563" s="65"/>
      <c r="E13563" s="65"/>
      <c r="F13563" s="65"/>
      <c r="G13563" s="145"/>
    </row>
    <row r="13564" spans="1:7">
      <c r="A13564" s="65"/>
      <c r="B13564" s="65"/>
      <c r="C13564" s="65"/>
      <c r="D13564" s="65"/>
      <c r="E13564" s="65"/>
      <c r="F13564" s="65"/>
      <c r="G13564" s="145"/>
    </row>
    <row r="13565" spans="1:7">
      <c r="A13565" s="65"/>
      <c r="B13565" s="65"/>
      <c r="C13565" s="65"/>
      <c r="D13565" s="65"/>
      <c r="E13565" s="65"/>
      <c r="F13565" s="65"/>
      <c r="G13565" s="145"/>
    </row>
    <row r="13566" spans="1:7">
      <c r="A13566" s="65"/>
      <c r="B13566" s="65"/>
      <c r="C13566" s="65"/>
      <c r="D13566" s="65"/>
      <c r="E13566" s="65"/>
      <c r="F13566" s="65"/>
      <c r="G13566" s="145"/>
    </row>
    <row r="13567" spans="1:7">
      <c r="A13567" s="65"/>
      <c r="B13567" s="65"/>
      <c r="C13567" s="65"/>
      <c r="D13567" s="65"/>
      <c r="E13567" s="65"/>
      <c r="F13567" s="65"/>
      <c r="G13567" s="145"/>
    </row>
    <row r="13568" spans="1:7">
      <c r="A13568" s="65"/>
      <c r="B13568" s="65"/>
      <c r="C13568" s="65"/>
      <c r="D13568" s="65"/>
      <c r="E13568" s="65"/>
      <c r="F13568" s="65"/>
      <c r="G13568" s="145"/>
    </row>
    <row r="13569" spans="1:7">
      <c r="A13569" s="65"/>
      <c r="B13569" s="65"/>
      <c r="C13569" s="65"/>
      <c r="D13569" s="65"/>
      <c r="E13569" s="65"/>
      <c r="F13569" s="65"/>
      <c r="G13569" s="145"/>
    </row>
    <row r="13570" spans="1:7">
      <c r="A13570" s="65"/>
      <c r="B13570" s="65"/>
      <c r="C13570" s="65"/>
      <c r="D13570" s="65"/>
      <c r="E13570" s="65"/>
      <c r="F13570" s="65"/>
      <c r="G13570" s="145"/>
    </row>
    <row r="13571" spans="1:7">
      <c r="A13571" s="65"/>
      <c r="B13571" s="65"/>
      <c r="C13571" s="65"/>
      <c r="D13571" s="65"/>
      <c r="E13571" s="65"/>
      <c r="F13571" s="65"/>
      <c r="G13571" s="145"/>
    </row>
    <row r="13572" spans="1:7">
      <c r="A13572" s="65"/>
      <c r="B13572" s="65"/>
      <c r="C13572" s="65"/>
      <c r="D13572" s="65"/>
      <c r="E13572" s="65"/>
      <c r="F13572" s="65"/>
      <c r="G13572" s="145"/>
    </row>
    <row r="13573" spans="1:7">
      <c r="A13573" s="65"/>
      <c r="B13573" s="65"/>
      <c r="C13573" s="65"/>
      <c r="D13573" s="65"/>
      <c r="E13573" s="65"/>
      <c r="F13573" s="65"/>
      <c r="G13573" s="145"/>
    </row>
    <row r="13574" spans="1:7">
      <c r="A13574" s="65"/>
      <c r="B13574" s="65"/>
      <c r="C13574" s="65"/>
      <c r="D13574" s="65"/>
      <c r="E13574" s="65"/>
      <c r="F13574" s="65"/>
      <c r="G13574" s="145"/>
    </row>
    <row r="13575" spans="1:7">
      <c r="A13575" s="65"/>
      <c r="B13575" s="65"/>
      <c r="C13575" s="65"/>
      <c r="D13575" s="65"/>
      <c r="E13575" s="65"/>
      <c r="F13575" s="65"/>
      <c r="G13575" s="145"/>
    </row>
    <row r="13576" spans="1:7">
      <c r="A13576" s="65"/>
      <c r="B13576" s="65"/>
      <c r="C13576" s="65"/>
      <c r="D13576" s="65"/>
      <c r="E13576" s="65"/>
      <c r="F13576" s="65"/>
      <c r="G13576" s="145"/>
    </row>
    <row r="13577" spans="1:7">
      <c r="A13577" s="65"/>
      <c r="B13577" s="65"/>
      <c r="C13577" s="65"/>
      <c r="D13577" s="65"/>
      <c r="E13577" s="65"/>
      <c r="F13577" s="65"/>
      <c r="G13577" s="145"/>
    </row>
    <row r="13578" spans="1:7">
      <c r="A13578" s="65"/>
      <c r="B13578" s="65"/>
      <c r="C13578" s="65"/>
      <c r="D13578" s="65"/>
      <c r="E13578" s="65"/>
      <c r="F13578" s="65"/>
      <c r="G13578" s="145"/>
    </row>
    <row r="13579" spans="1:7">
      <c r="A13579" s="65"/>
      <c r="B13579" s="65"/>
      <c r="C13579" s="65"/>
      <c r="D13579" s="65"/>
      <c r="E13579" s="65"/>
      <c r="F13579" s="65"/>
      <c r="G13579" s="145"/>
    </row>
    <row r="13580" spans="1:7">
      <c r="A13580" s="65"/>
      <c r="B13580" s="65"/>
      <c r="C13580" s="65"/>
      <c r="D13580" s="65"/>
      <c r="E13580" s="65"/>
      <c r="F13580" s="65"/>
      <c r="G13580" s="145"/>
    </row>
    <row r="13581" spans="1:7">
      <c r="A13581" s="65"/>
      <c r="B13581" s="65"/>
      <c r="C13581" s="65"/>
      <c r="D13581" s="65"/>
      <c r="E13581" s="65"/>
      <c r="F13581" s="65"/>
      <c r="G13581" s="145"/>
    </row>
    <row r="13582" spans="1:7">
      <c r="A13582" s="65"/>
      <c r="B13582" s="65"/>
      <c r="C13582" s="65"/>
      <c r="D13582" s="65"/>
      <c r="E13582" s="65"/>
      <c r="F13582" s="65"/>
      <c r="G13582" s="145"/>
    </row>
    <row r="13583" spans="1:7">
      <c r="A13583" s="65"/>
      <c r="B13583" s="65"/>
      <c r="C13583" s="65"/>
      <c r="D13583" s="65"/>
      <c r="E13583" s="65"/>
      <c r="F13583" s="65"/>
      <c r="G13583" s="145"/>
    </row>
    <row r="13584" spans="1:7">
      <c r="A13584" s="65"/>
      <c r="B13584" s="65"/>
      <c r="C13584" s="65"/>
      <c r="D13584" s="65"/>
      <c r="E13584" s="65"/>
      <c r="F13584" s="65"/>
      <c r="G13584" s="145"/>
    </row>
    <row r="13585" spans="1:7">
      <c r="A13585" s="65"/>
      <c r="B13585" s="65"/>
      <c r="C13585" s="65"/>
      <c r="D13585" s="65"/>
      <c r="E13585" s="65"/>
      <c r="F13585" s="65"/>
      <c r="G13585" s="145"/>
    </row>
    <row r="13586" spans="1:7">
      <c r="A13586" s="65"/>
      <c r="B13586" s="65"/>
      <c r="C13586" s="65"/>
      <c r="D13586" s="65"/>
      <c r="E13586" s="65"/>
      <c r="F13586" s="65"/>
      <c r="G13586" s="145"/>
    </row>
    <row r="13587" spans="1:7">
      <c r="A13587" s="65"/>
      <c r="B13587" s="65"/>
      <c r="C13587" s="65"/>
      <c r="D13587" s="65"/>
      <c r="E13587" s="65"/>
      <c r="F13587" s="65"/>
      <c r="G13587" s="145"/>
    </row>
    <row r="13588" spans="1:7">
      <c r="A13588" s="65"/>
      <c r="B13588" s="65"/>
      <c r="C13588" s="65"/>
      <c r="D13588" s="65"/>
      <c r="E13588" s="65"/>
      <c r="F13588" s="65"/>
      <c r="G13588" s="145"/>
    </row>
    <row r="13589" spans="1:7">
      <c r="A13589" s="65"/>
      <c r="B13589" s="65"/>
      <c r="C13589" s="65"/>
      <c r="D13589" s="65"/>
      <c r="E13589" s="65"/>
      <c r="F13589" s="65"/>
      <c r="G13589" s="145"/>
    </row>
    <row r="13590" spans="1:7">
      <c r="A13590" s="65"/>
      <c r="B13590" s="65"/>
      <c r="C13590" s="65"/>
      <c r="D13590" s="65"/>
      <c r="E13590" s="65"/>
      <c r="F13590" s="65"/>
      <c r="G13590" s="145"/>
    </row>
    <row r="13591" spans="1:7">
      <c r="A13591" s="65"/>
      <c r="B13591" s="65"/>
      <c r="C13591" s="65"/>
      <c r="D13591" s="65"/>
      <c r="E13591" s="65"/>
      <c r="F13591" s="65"/>
      <c r="G13591" s="145"/>
    </row>
    <row r="13592" spans="1:7">
      <c r="A13592" s="65"/>
      <c r="B13592" s="65"/>
      <c r="C13592" s="65"/>
      <c r="D13592" s="65"/>
      <c r="E13592" s="65"/>
      <c r="F13592" s="65"/>
      <c r="G13592" s="145"/>
    </row>
    <row r="13593" spans="1:7">
      <c r="A13593" s="65"/>
      <c r="B13593" s="65"/>
      <c r="C13593" s="65"/>
      <c r="D13593" s="65"/>
      <c r="E13593" s="65"/>
      <c r="F13593" s="65"/>
      <c r="G13593" s="145"/>
    </row>
    <row r="13594" spans="1:7">
      <c r="A13594" s="65"/>
      <c r="B13594" s="65"/>
      <c r="C13594" s="65"/>
      <c r="D13594" s="65"/>
      <c r="E13594" s="65"/>
      <c r="F13594" s="65"/>
      <c r="G13594" s="145"/>
    </row>
    <row r="13595" spans="1:7">
      <c r="A13595" s="65"/>
      <c r="B13595" s="65"/>
      <c r="C13595" s="65"/>
      <c r="D13595" s="65"/>
      <c r="E13595" s="65"/>
      <c r="F13595" s="65"/>
      <c r="G13595" s="145"/>
    </row>
    <row r="13596" spans="1:7">
      <c r="A13596" s="65"/>
      <c r="B13596" s="65"/>
      <c r="C13596" s="65"/>
      <c r="D13596" s="65"/>
      <c r="E13596" s="65"/>
      <c r="F13596" s="65"/>
      <c r="G13596" s="145"/>
    </row>
    <row r="13597" spans="1:7">
      <c r="A13597" s="65"/>
      <c r="B13597" s="65"/>
      <c r="C13597" s="65"/>
      <c r="D13597" s="65"/>
      <c r="E13597" s="65"/>
      <c r="F13597" s="65"/>
      <c r="G13597" s="145"/>
    </row>
    <row r="13598" spans="1:7">
      <c r="A13598" s="65"/>
      <c r="B13598" s="65"/>
      <c r="C13598" s="65"/>
      <c r="D13598" s="65"/>
      <c r="E13598" s="65"/>
      <c r="F13598" s="65"/>
      <c r="G13598" s="145"/>
    </row>
    <row r="13599" spans="1:7">
      <c r="A13599" s="65"/>
      <c r="B13599" s="65"/>
      <c r="C13599" s="65"/>
      <c r="D13599" s="65"/>
      <c r="E13599" s="65"/>
      <c r="F13599" s="65"/>
      <c r="G13599" s="145"/>
    </row>
    <row r="13600" spans="1:7">
      <c r="A13600" s="65"/>
      <c r="B13600" s="65"/>
      <c r="C13600" s="65"/>
      <c r="D13600" s="65"/>
      <c r="E13600" s="65"/>
      <c r="F13600" s="65"/>
      <c r="G13600" s="145"/>
    </row>
    <row r="13601" spans="1:7">
      <c r="A13601" s="65"/>
      <c r="B13601" s="65"/>
      <c r="C13601" s="65"/>
      <c r="D13601" s="65"/>
      <c r="E13601" s="65"/>
      <c r="F13601" s="65"/>
      <c r="G13601" s="145"/>
    </row>
    <row r="13602" spans="1:7">
      <c r="A13602" s="65"/>
      <c r="B13602" s="65"/>
      <c r="C13602" s="65"/>
      <c r="D13602" s="65"/>
      <c r="E13602" s="65"/>
      <c r="F13602" s="65"/>
      <c r="G13602" s="145"/>
    </row>
    <row r="13603" spans="1:7">
      <c r="A13603" s="65"/>
      <c r="B13603" s="65"/>
      <c r="C13603" s="65"/>
      <c r="D13603" s="65"/>
      <c r="E13603" s="65"/>
      <c r="F13603" s="65"/>
      <c r="G13603" s="145"/>
    </row>
    <row r="13604" spans="1:7">
      <c r="A13604" s="65"/>
      <c r="B13604" s="65"/>
      <c r="C13604" s="65"/>
      <c r="D13604" s="65"/>
      <c r="E13604" s="65"/>
      <c r="F13604" s="65"/>
      <c r="G13604" s="145"/>
    </row>
    <row r="13605" spans="1:7">
      <c r="A13605" s="65"/>
      <c r="B13605" s="65"/>
      <c r="C13605" s="65"/>
      <c r="D13605" s="65"/>
      <c r="E13605" s="65"/>
      <c r="F13605" s="65"/>
      <c r="G13605" s="145"/>
    </row>
    <row r="13606" spans="1:7">
      <c r="A13606" s="65"/>
      <c r="B13606" s="65"/>
      <c r="C13606" s="65"/>
      <c r="D13606" s="65"/>
      <c r="E13606" s="65"/>
      <c r="F13606" s="65"/>
      <c r="G13606" s="145"/>
    </row>
    <row r="13607" spans="1:7">
      <c r="A13607" s="65"/>
      <c r="B13607" s="65"/>
      <c r="C13607" s="65"/>
      <c r="D13607" s="65"/>
      <c r="E13607" s="65"/>
      <c r="F13607" s="65"/>
      <c r="G13607" s="145"/>
    </row>
    <row r="13608" spans="1:7">
      <c r="A13608" s="65"/>
      <c r="B13608" s="65"/>
      <c r="C13608" s="65"/>
      <c r="D13608" s="65"/>
      <c r="E13608" s="65"/>
      <c r="F13608" s="65"/>
      <c r="G13608" s="145"/>
    </row>
    <row r="13609" spans="1:7">
      <c r="A13609" s="65"/>
      <c r="B13609" s="65"/>
      <c r="C13609" s="65"/>
      <c r="D13609" s="65"/>
      <c r="E13609" s="65"/>
      <c r="F13609" s="65"/>
      <c r="G13609" s="145"/>
    </row>
    <row r="13610" spans="1:7">
      <c r="A13610" s="65"/>
      <c r="B13610" s="65"/>
      <c r="C13610" s="65"/>
      <c r="D13610" s="65"/>
      <c r="E13610" s="65"/>
      <c r="F13610" s="65"/>
      <c r="G13610" s="145"/>
    </row>
    <row r="13611" spans="1:7">
      <c r="A13611" s="65"/>
      <c r="B13611" s="65"/>
      <c r="C13611" s="65"/>
      <c r="D13611" s="65"/>
      <c r="E13611" s="65"/>
      <c r="F13611" s="65"/>
      <c r="G13611" s="145"/>
    </row>
    <row r="13612" spans="1:7">
      <c r="A13612" s="65"/>
      <c r="B13612" s="65"/>
      <c r="C13612" s="65"/>
      <c r="D13612" s="65"/>
      <c r="E13612" s="65"/>
      <c r="F13612" s="65"/>
      <c r="G13612" s="145"/>
    </row>
    <row r="13613" spans="1:7">
      <c r="A13613" s="65"/>
      <c r="B13613" s="65"/>
      <c r="C13613" s="65"/>
      <c r="D13613" s="65"/>
      <c r="E13613" s="65"/>
      <c r="F13613" s="65"/>
      <c r="G13613" s="145"/>
    </row>
    <row r="13614" spans="1:7">
      <c r="A13614" s="65"/>
      <c r="B13614" s="65"/>
      <c r="C13614" s="65"/>
      <c r="D13614" s="65"/>
      <c r="E13614" s="65"/>
      <c r="F13614" s="65"/>
      <c r="G13614" s="145"/>
    </row>
    <row r="13615" spans="1:7">
      <c r="A13615" s="65"/>
      <c r="B13615" s="65"/>
      <c r="C13615" s="65"/>
      <c r="D13615" s="65"/>
      <c r="E13615" s="65"/>
      <c r="F13615" s="65"/>
      <c r="G13615" s="145"/>
    </row>
    <row r="13616" spans="1:7">
      <c r="A13616" s="65"/>
      <c r="B13616" s="65"/>
      <c r="C13616" s="65"/>
      <c r="D13616" s="65"/>
      <c r="E13616" s="65"/>
      <c r="F13616" s="65"/>
      <c r="G13616" s="145"/>
    </row>
    <row r="13617" spans="1:7">
      <c r="A13617" s="65"/>
      <c r="B13617" s="65"/>
      <c r="C13617" s="65"/>
      <c r="D13617" s="65"/>
      <c r="E13617" s="65"/>
      <c r="F13617" s="65"/>
      <c r="G13617" s="145"/>
    </row>
    <row r="13618" spans="1:7">
      <c r="A13618" s="65"/>
      <c r="B13618" s="65"/>
      <c r="C13618" s="65"/>
      <c r="D13618" s="65"/>
      <c r="E13618" s="65"/>
      <c r="F13618" s="65"/>
      <c r="G13618" s="145"/>
    </row>
    <row r="13619" spans="1:7">
      <c r="A13619" s="65"/>
      <c r="B13619" s="65"/>
      <c r="C13619" s="65"/>
      <c r="D13619" s="65"/>
      <c r="E13619" s="65"/>
      <c r="F13619" s="65"/>
      <c r="G13619" s="145"/>
    </row>
    <row r="13620" spans="1:7">
      <c r="A13620" s="65"/>
      <c r="B13620" s="65"/>
      <c r="C13620" s="65"/>
      <c r="D13620" s="65"/>
      <c r="E13620" s="65"/>
      <c r="F13620" s="65"/>
      <c r="G13620" s="145"/>
    </row>
    <row r="13621" spans="1:7">
      <c r="A13621" s="65"/>
      <c r="B13621" s="65"/>
      <c r="C13621" s="65"/>
      <c r="D13621" s="65"/>
      <c r="E13621" s="65"/>
      <c r="F13621" s="65"/>
      <c r="G13621" s="145"/>
    </row>
    <row r="13622" spans="1:7">
      <c r="A13622" s="65"/>
      <c r="B13622" s="65"/>
      <c r="C13622" s="65"/>
      <c r="D13622" s="65"/>
      <c r="E13622" s="65"/>
      <c r="F13622" s="65"/>
      <c r="G13622" s="145"/>
    </row>
    <row r="13623" spans="1:7">
      <c r="A13623" s="65"/>
      <c r="B13623" s="65"/>
      <c r="C13623" s="65"/>
      <c r="D13623" s="65"/>
      <c r="E13623" s="65"/>
      <c r="F13623" s="65"/>
      <c r="G13623" s="145"/>
    </row>
    <row r="13624" spans="1:7">
      <c r="A13624" s="65"/>
      <c r="B13624" s="65"/>
      <c r="C13624" s="65"/>
      <c r="D13624" s="65"/>
      <c r="E13624" s="65"/>
      <c r="F13624" s="65"/>
      <c r="G13624" s="145"/>
    </row>
    <row r="13625" spans="1:7">
      <c r="A13625" s="65"/>
      <c r="B13625" s="65"/>
      <c r="C13625" s="65"/>
      <c r="D13625" s="65"/>
      <c r="E13625" s="65"/>
      <c r="F13625" s="65"/>
      <c r="G13625" s="145"/>
    </row>
    <row r="13626" spans="1:7">
      <c r="A13626" s="65"/>
      <c r="B13626" s="65"/>
      <c r="C13626" s="65"/>
      <c r="D13626" s="65"/>
      <c r="E13626" s="65"/>
      <c r="F13626" s="65"/>
      <c r="G13626" s="145"/>
    </row>
    <row r="13627" spans="1:7">
      <c r="A13627" s="65"/>
      <c r="B13627" s="65"/>
      <c r="C13627" s="65"/>
      <c r="D13627" s="65"/>
      <c r="E13627" s="65"/>
      <c r="F13627" s="65"/>
      <c r="G13627" s="145"/>
    </row>
    <row r="13628" spans="1:7">
      <c r="A13628" s="65"/>
      <c r="B13628" s="65"/>
      <c r="C13628" s="65"/>
      <c r="D13628" s="65"/>
      <c r="E13628" s="65"/>
      <c r="F13628" s="65"/>
      <c r="G13628" s="145"/>
    </row>
    <row r="13629" spans="1:7">
      <c r="A13629" s="65"/>
      <c r="B13629" s="65"/>
      <c r="C13629" s="65"/>
      <c r="D13629" s="65"/>
      <c r="E13629" s="65"/>
      <c r="F13629" s="65"/>
      <c r="G13629" s="145"/>
    </row>
    <row r="13630" spans="1:7">
      <c r="A13630" s="65"/>
      <c r="B13630" s="65"/>
      <c r="C13630" s="65"/>
      <c r="D13630" s="65"/>
      <c r="E13630" s="65"/>
      <c r="F13630" s="65"/>
      <c r="G13630" s="145"/>
    </row>
    <row r="13631" spans="1:7">
      <c r="A13631" s="65"/>
      <c r="B13631" s="65"/>
      <c r="C13631" s="65"/>
      <c r="D13631" s="65"/>
      <c r="E13631" s="65"/>
      <c r="F13631" s="65"/>
      <c r="G13631" s="145"/>
    </row>
    <row r="13632" spans="1:7">
      <c r="A13632" s="65"/>
      <c r="B13632" s="65"/>
      <c r="C13632" s="65"/>
      <c r="D13632" s="65"/>
      <c r="E13632" s="65"/>
      <c r="F13632" s="65"/>
      <c r="G13632" s="145"/>
    </row>
    <row r="13633" spans="1:7">
      <c r="A13633" s="65"/>
      <c r="B13633" s="65"/>
      <c r="C13633" s="65"/>
      <c r="D13633" s="65"/>
      <c r="E13633" s="65"/>
      <c r="F13633" s="65"/>
      <c r="G13633" s="145"/>
    </row>
    <row r="13634" spans="1:7">
      <c r="A13634" s="65"/>
      <c r="B13634" s="65"/>
      <c r="C13634" s="65"/>
      <c r="D13634" s="65"/>
      <c r="E13634" s="65"/>
      <c r="F13634" s="65"/>
      <c r="G13634" s="145"/>
    </row>
    <row r="13635" spans="1:7">
      <c r="A13635" s="65"/>
      <c r="B13635" s="65"/>
      <c r="C13635" s="65"/>
      <c r="D13635" s="65"/>
      <c r="E13635" s="65"/>
      <c r="F13635" s="65"/>
      <c r="G13635" s="145"/>
    </row>
    <row r="13636" spans="1:7">
      <c r="A13636" s="65"/>
      <c r="B13636" s="65"/>
      <c r="C13636" s="65"/>
      <c r="D13636" s="65"/>
      <c r="E13636" s="65"/>
      <c r="F13636" s="65"/>
      <c r="G13636" s="145"/>
    </row>
    <row r="13637" spans="1:7">
      <c r="A13637" s="65"/>
      <c r="B13637" s="65"/>
      <c r="C13637" s="65"/>
      <c r="D13637" s="65"/>
      <c r="E13637" s="65"/>
      <c r="F13637" s="65"/>
      <c r="G13637" s="145"/>
    </row>
    <row r="13638" spans="1:7">
      <c r="A13638" s="65"/>
      <c r="B13638" s="65"/>
      <c r="C13638" s="65"/>
      <c r="D13638" s="65"/>
      <c r="E13638" s="65"/>
      <c r="F13638" s="65"/>
      <c r="G13638" s="145"/>
    </row>
    <row r="13639" spans="1:7">
      <c r="A13639" s="65"/>
      <c r="B13639" s="65"/>
      <c r="C13639" s="65"/>
      <c r="D13639" s="65"/>
      <c r="E13639" s="65"/>
      <c r="F13639" s="65"/>
      <c r="G13639" s="145"/>
    </row>
    <row r="13640" spans="1:7">
      <c r="A13640" s="65"/>
      <c r="B13640" s="65"/>
      <c r="C13640" s="65"/>
      <c r="D13640" s="65"/>
      <c r="E13640" s="65"/>
      <c r="F13640" s="65"/>
      <c r="G13640" s="145"/>
    </row>
    <row r="13641" spans="1:7">
      <c r="A13641" s="65"/>
      <c r="B13641" s="65"/>
      <c r="C13641" s="65"/>
      <c r="D13641" s="65"/>
      <c r="E13641" s="65"/>
      <c r="F13641" s="65"/>
      <c r="G13641" s="145"/>
    </row>
    <row r="13642" spans="1:7">
      <c r="A13642" s="65"/>
      <c r="B13642" s="65"/>
      <c r="C13642" s="65"/>
      <c r="D13642" s="65"/>
      <c r="E13642" s="65"/>
      <c r="F13642" s="65"/>
      <c r="G13642" s="145"/>
    </row>
    <row r="13643" spans="1:7">
      <c r="A13643" s="65"/>
      <c r="B13643" s="65"/>
      <c r="C13643" s="65"/>
      <c r="D13643" s="65"/>
      <c r="E13643" s="65"/>
      <c r="F13643" s="65"/>
      <c r="G13643" s="145"/>
    </row>
    <row r="13644" spans="1:7">
      <c r="A13644" s="65"/>
      <c r="B13644" s="65"/>
      <c r="C13644" s="65"/>
      <c r="D13644" s="65"/>
      <c r="E13644" s="65"/>
      <c r="F13644" s="65"/>
      <c r="G13644" s="145"/>
    </row>
    <row r="13645" spans="1:7">
      <c r="A13645" s="65"/>
      <c r="B13645" s="65"/>
      <c r="C13645" s="65"/>
      <c r="D13645" s="65"/>
      <c r="E13645" s="65"/>
      <c r="F13645" s="65"/>
      <c r="G13645" s="145"/>
    </row>
    <row r="13646" spans="1:7">
      <c r="A13646" s="65"/>
      <c r="B13646" s="65"/>
      <c r="C13646" s="65"/>
      <c r="D13646" s="65"/>
      <c r="E13646" s="65"/>
      <c r="F13646" s="65"/>
      <c r="G13646" s="145"/>
    </row>
    <row r="13647" spans="1:7">
      <c r="A13647" s="65"/>
      <c r="B13647" s="65"/>
      <c r="C13647" s="65"/>
      <c r="D13647" s="65"/>
      <c r="E13647" s="65"/>
      <c r="F13647" s="65"/>
      <c r="G13647" s="145"/>
    </row>
    <row r="13648" spans="1:7">
      <c r="A13648" s="65"/>
      <c r="B13648" s="65"/>
      <c r="C13648" s="65"/>
      <c r="D13648" s="65"/>
      <c r="E13648" s="65"/>
      <c r="F13648" s="65"/>
      <c r="G13648" s="145"/>
    </row>
    <row r="13649" spans="1:7">
      <c r="A13649" s="65"/>
      <c r="B13649" s="65"/>
      <c r="C13649" s="65"/>
      <c r="D13649" s="65"/>
      <c r="E13649" s="65"/>
      <c r="F13649" s="65"/>
      <c r="G13649" s="145"/>
    </row>
    <row r="13650" spans="1:7">
      <c r="A13650" s="65"/>
      <c r="B13650" s="65"/>
      <c r="C13650" s="65"/>
      <c r="D13650" s="65"/>
      <c r="E13650" s="65"/>
      <c r="F13650" s="65"/>
      <c r="G13650" s="145"/>
    </row>
    <row r="13651" spans="1:7">
      <c r="A13651" s="65"/>
      <c r="B13651" s="65"/>
      <c r="C13651" s="65"/>
      <c r="D13651" s="65"/>
      <c r="E13651" s="65"/>
      <c r="F13651" s="65"/>
      <c r="G13651" s="145"/>
    </row>
    <row r="13652" spans="1:7">
      <c r="A13652" s="65"/>
      <c r="B13652" s="65"/>
      <c r="C13652" s="65"/>
      <c r="D13652" s="65"/>
      <c r="E13652" s="65"/>
      <c r="F13652" s="65"/>
      <c r="G13652" s="145"/>
    </row>
    <row r="13653" spans="1:7">
      <c r="A13653" s="65"/>
      <c r="B13653" s="65"/>
      <c r="C13653" s="65"/>
      <c r="D13653" s="65"/>
      <c r="E13653" s="65"/>
      <c r="F13653" s="65"/>
      <c r="G13653" s="145"/>
    </row>
    <row r="13654" spans="1:7">
      <c r="A13654" s="65"/>
      <c r="B13654" s="65"/>
      <c r="C13654" s="65"/>
      <c r="D13654" s="65"/>
      <c r="E13654" s="65"/>
      <c r="F13654" s="65"/>
      <c r="G13654" s="145"/>
    </row>
    <row r="13655" spans="1:7">
      <c r="A13655" s="65"/>
      <c r="B13655" s="65"/>
      <c r="C13655" s="65"/>
      <c r="D13655" s="65"/>
      <c r="E13655" s="65"/>
      <c r="F13655" s="65"/>
      <c r="G13655" s="145"/>
    </row>
    <row r="13656" spans="1:7">
      <c r="A13656" s="65"/>
      <c r="B13656" s="65"/>
      <c r="C13656" s="65"/>
      <c r="D13656" s="65"/>
      <c r="E13656" s="65"/>
      <c r="F13656" s="65"/>
      <c r="G13656" s="145"/>
    </row>
    <row r="13657" spans="1:7">
      <c r="A13657" s="65"/>
      <c r="B13657" s="65"/>
      <c r="C13657" s="65"/>
      <c r="D13657" s="65"/>
      <c r="E13657" s="65"/>
      <c r="F13657" s="65"/>
      <c r="G13657" s="145"/>
    </row>
    <row r="13658" spans="1:7">
      <c r="A13658" s="65"/>
      <c r="B13658" s="65"/>
      <c r="C13658" s="65"/>
      <c r="D13658" s="65"/>
      <c r="E13658" s="65"/>
      <c r="F13658" s="65"/>
      <c r="G13658" s="145"/>
    </row>
    <row r="13659" spans="1:7">
      <c r="A13659" s="65"/>
      <c r="B13659" s="65"/>
      <c r="C13659" s="65"/>
      <c r="D13659" s="65"/>
      <c r="E13659" s="65"/>
      <c r="F13659" s="65"/>
      <c r="G13659" s="145"/>
    </row>
    <row r="13660" spans="1:7">
      <c r="A13660" s="65"/>
      <c r="B13660" s="65"/>
      <c r="C13660" s="65"/>
      <c r="D13660" s="65"/>
      <c r="E13660" s="65"/>
      <c r="F13660" s="65"/>
      <c r="G13660" s="145"/>
    </row>
    <row r="13661" spans="1:7">
      <c r="A13661" s="65"/>
      <c r="B13661" s="65"/>
      <c r="C13661" s="65"/>
      <c r="D13661" s="65"/>
      <c r="E13661" s="65"/>
      <c r="F13661" s="65"/>
      <c r="G13661" s="145"/>
    </row>
    <row r="13662" spans="1:7">
      <c r="A13662" s="65"/>
      <c r="B13662" s="65"/>
      <c r="C13662" s="65"/>
      <c r="D13662" s="65"/>
      <c r="E13662" s="65"/>
      <c r="F13662" s="65"/>
      <c r="G13662" s="145"/>
    </row>
    <row r="13663" spans="1:7">
      <c r="A13663" s="65"/>
      <c r="B13663" s="65"/>
      <c r="C13663" s="65"/>
      <c r="D13663" s="65"/>
      <c r="E13663" s="65"/>
      <c r="F13663" s="65"/>
      <c r="G13663" s="145"/>
    </row>
    <row r="13664" spans="1:7">
      <c r="A13664" s="65"/>
      <c r="B13664" s="65"/>
      <c r="C13664" s="65"/>
      <c r="D13664" s="65"/>
      <c r="E13664" s="65"/>
      <c r="F13664" s="65"/>
      <c r="G13664" s="145"/>
    </row>
    <row r="13665" spans="1:7">
      <c r="A13665" s="65"/>
      <c r="B13665" s="65"/>
      <c r="C13665" s="65"/>
      <c r="D13665" s="65"/>
      <c r="E13665" s="65"/>
      <c r="F13665" s="65"/>
      <c r="G13665" s="145"/>
    </row>
    <row r="13666" spans="1:7">
      <c r="A13666" s="65"/>
      <c r="B13666" s="65"/>
      <c r="C13666" s="65"/>
      <c r="D13666" s="65"/>
      <c r="E13666" s="65"/>
      <c r="F13666" s="65"/>
      <c r="G13666" s="145"/>
    </row>
    <row r="13667" spans="1:7">
      <c r="A13667" s="65"/>
      <c r="B13667" s="65"/>
      <c r="C13667" s="65"/>
      <c r="D13667" s="65"/>
      <c r="E13667" s="65"/>
      <c r="F13667" s="65"/>
      <c r="G13667" s="145"/>
    </row>
    <row r="13668" spans="1:7">
      <c r="A13668" s="65"/>
      <c r="B13668" s="65"/>
      <c r="C13668" s="65"/>
      <c r="D13668" s="65"/>
      <c r="E13668" s="65"/>
      <c r="F13668" s="65"/>
      <c r="G13668" s="145"/>
    </row>
    <row r="13669" spans="1:7">
      <c r="A13669" s="65"/>
      <c r="B13669" s="65"/>
      <c r="C13669" s="65"/>
      <c r="D13669" s="65"/>
      <c r="E13669" s="65"/>
      <c r="F13669" s="65"/>
      <c r="G13669" s="145"/>
    </row>
    <row r="13670" spans="1:7">
      <c r="A13670" s="65"/>
      <c r="B13670" s="65"/>
      <c r="C13670" s="65"/>
      <c r="D13670" s="65"/>
      <c r="E13670" s="65"/>
      <c r="F13670" s="65"/>
      <c r="G13670" s="145"/>
    </row>
    <row r="13671" spans="1:7">
      <c r="A13671" s="65"/>
      <c r="B13671" s="65"/>
      <c r="C13671" s="65"/>
      <c r="D13671" s="65"/>
      <c r="E13671" s="65"/>
      <c r="F13671" s="65"/>
      <c r="G13671" s="145"/>
    </row>
    <row r="13672" spans="1:7">
      <c r="A13672" s="65"/>
      <c r="B13672" s="65"/>
      <c r="C13672" s="65"/>
      <c r="D13672" s="65"/>
      <c r="E13672" s="65"/>
      <c r="F13672" s="65"/>
      <c r="G13672" s="145"/>
    </row>
    <row r="13673" spans="1:7">
      <c r="A13673" s="65"/>
      <c r="B13673" s="65"/>
      <c r="C13673" s="65"/>
      <c r="D13673" s="65"/>
      <c r="E13673" s="65"/>
      <c r="F13673" s="65"/>
      <c r="G13673" s="145"/>
    </row>
    <row r="13674" spans="1:7">
      <c r="A13674" s="65"/>
      <c r="B13674" s="65"/>
      <c r="C13674" s="65"/>
      <c r="D13674" s="65"/>
      <c r="E13674" s="65"/>
      <c r="F13674" s="65"/>
      <c r="G13674" s="145"/>
    </row>
    <row r="13675" spans="1:7">
      <c r="A13675" s="65"/>
      <c r="B13675" s="65"/>
      <c r="C13675" s="65"/>
      <c r="D13675" s="65"/>
      <c r="E13675" s="65"/>
      <c r="F13675" s="65"/>
      <c r="G13675" s="145"/>
    </row>
    <row r="13676" spans="1:7">
      <c r="A13676" s="65"/>
      <c r="B13676" s="65"/>
      <c r="C13676" s="65"/>
      <c r="D13676" s="65"/>
      <c r="E13676" s="65"/>
      <c r="F13676" s="65"/>
      <c r="G13676" s="145"/>
    </row>
    <row r="13677" spans="1:7">
      <c r="A13677" s="65"/>
      <c r="B13677" s="65"/>
      <c r="C13677" s="65"/>
      <c r="D13677" s="65"/>
      <c r="E13677" s="65"/>
      <c r="F13677" s="65"/>
      <c r="G13677" s="145"/>
    </row>
    <row r="13678" spans="1:7">
      <c r="A13678" s="65"/>
      <c r="B13678" s="65"/>
      <c r="C13678" s="65"/>
      <c r="D13678" s="65"/>
      <c r="E13678" s="65"/>
      <c r="F13678" s="65"/>
      <c r="G13678" s="145"/>
    </row>
    <row r="13679" spans="1:7">
      <c r="A13679" s="65"/>
      <c r="B13679" s="65"/>
      <c r="C13679" s="65"/>
      <c r="D13679" s="65"/>
      <c r="E13679" s="65"/>
      <c r="F13679" s="65"/>
      <c r="G13679" s="145"/>
    </row>
    <row r="13680" spans="1:7">
      <c r="A13680" s="65"/>
      <c r="B13680" s="65"/>
      <c r="C13680" s="65"/>
      <c r="D13680" s="65"/>
      <c r="E13680" s="65"/>
      <c r="F13680" s="65"/>
      <c r="G13680" s="145"/>
    </row>
    <row r="13681" spans="1:7">
      <c r="A13681" s="65"/>
      <c r="B13681" s="65"/>
      <c r="C13681" s="65"/>
      <c r="D13681" s="65"/>
      <c r="E13681" s="65"/>
      <c r="F13681" s="65"/>
      <c r="G13681" s="145"/>
    </row>
    <row r="13682" spans="1:7">
      <c r="A13682" s="65"/>
      <c r="B13682" s="65"/>
      <c r="C13682" s="65"/>
      <c r="D13682" s="65"/>
      <c r="E13682" s="65"/>
      <c r="F13682" s="65"/>
      <c r="G13682" s="145"/>
    </row>
    <row r="13683" spans="1:7">
      <c r="A13683" s="65"/>
      <c r="B13683" s="65"/>
      <c r="C13683" s="65"/>
      <c r="D13683" s="65"/>
      <c r="E13683" s="65"/>
      <c r="F13683" s="65"/>
      <c r="G13683" s="145"/>
    </row>
    <row r="13684" spans="1:7">
      <c r="A13684" s="65"/>
      <c r="B13684" s="65"/>
      <c r="C13684" s="65"/>
      <c r="D13684" s="65"/>
      <c r="E13684" s="65"/>
      <c r="F13684" s="65"/>
      <c r="G13684" s="145"/>
    </row>
    <row r="13685" spans="1:7">
      <c r="A13685" s="65"/>
      <c r="B13685" s="65"/>
      <c r="C13685" s="65"/>
      <c r="D13685" s="65"/>
      <c r="E13685" s="65"/>
      <c r="F13685" s="65"/>
      <c r="G13685" s="145"/>
    </row>
    <row r="13686" spans="1:7">
      <c r="A13686" s="65"/>
      <c r="B13686" s="65"/>
      <c r="C13686" s="65"/>
      <c r="D13686" s="65"/>
      <c r="E13686" s="65"/>
      <c r="F13686" s="65"/>
      <c r="G13686" s="145"/>
    </row>
    <row r="13687" spans="1:7">
      <c r="A13687" s="65"/>
      <c r="B13687" s="65"/>
      <c r="C13687" s="65"/>
      <c r="D13687" s="65"/>
      <c r="E13687" s="65"/>
      <c r="F13687" s="65"/>
      <c r="G13687" s="145"/>
    </row>
    <row r="13688" spans="1:7">
      <c r="A13688" s="65"/>
      <c r="B13688" s="65"/>
      <c r="C13688" s="65"/>
      <c r="D13688" s="65"/>
      <c r="E13688" s="65"/>
      <c r="F13688" s="65"/>
      <c r="G13688" s="145"/>
    </row>
    <row r="13689" spans="1:7">
      <c r="A13689" s="65"/>
      <c r="B13689" s="65"/>
      <c r="C13689" s="65"/>
      <c r="D13689" s="65"/>
      <c r="E13689" s="65"/>
      <c r="F13689" s="65"/>
      <c r="G13689" s="145"/>
    </row>
    <row r="13690" spans="1:7">
      <c r="A13690" s="65"/>
      <c r="B13690" s="65"/>
      <c r="C13690" s="65"/>
      <c r="D13690" s="65"/>
      <c r="E13690" s="65"/>
      <c r="F13690" s="65"/>
      <c r="G13690" s="145"/>
    </row>
    <row r="13691" spans="1:7">
      <c r="A13691" s="65"/>
      <c r="B13691" s="65"/>
      <c r="C13691" s="65"/>
      <c r="D13691" s="65"/>
      <c r="E13691" s="65"/>
      <c r="F13691" s="65"/>
      <c r="G13691" s="145"/>
    </row>
    <row r="13692" spans="1:7">
      <c r="A13692" s="65"/>
      <c r="B13692" s="65"/>
      <c r="C13692" s="65"/>
      <c r="D13692" s="65"/>
      <c r="E13692" s="65"/>
      <c r="F13692" s="65"/>
      <c r="G13692" s="145"/>
    </row>
    <row r="13693" spans="1:7">
      <c r="A13693" s="65"/>
      <c r="B13693" s="65"/>
      <c r="C13693" s="65"/>
      <c r="D13693" s="65"/>
      <c r="E13693" s="65"/>
      <c r="F13693" s="65"/>
      <c r="G13693" s="145"/>
    </row>
    <row r="13694" spans="1:7">
      <c r="A13694" s="65"/>
      <c r="B13694" s="65"/>
      <c r="C13694" s="65"/>
      <c r="D13694" s="65"/>
      <c r="E13694" s="65"/>
      <c r="F13694" s="65"/>
      <c r="G13694" s="145"/>
    </row>
    <row r="13695" spans="1:7">
      <c r="A13695" s="65"/>
      <c r="B13695" s="65"/>
      <c r="C13695" s="65"/>
      <c r="D13695" s="65"/>
      <c r="E13695" s="65"/>
      <c r="F13695" s="65"/>
      <c r="G13695" s="145"/>
    </row>
    <row r="13696" spans="1:7">
      <c r="A13696" s="65"/>
      <c r="B13696" s="65"/>
      <c r="C13696" s="65"/>
      <c r="D13696" s="65"/>
      <c r="E13696" s="65"/>
      <c r="F13696" s="65"/>
      <c r="G13696" s="145"/>
    </row>
    <row r="13697" spans="1:7">
      <c r="A13697" s="65"/>
      <c r="B13697" s="65"/>
      <c r="C13697" s="65"/>
      <c r="D13697" s="65"/>
      <c r="E13697" s="65"/>
      <c r="F13697" s="65"/>
      <c r="G13697" s="145"/>
    </row>
    <row r="13698" spans="1:7">
      <c r="A13698" s="65"/>
      <c r="B13698" s="65"/>
      <c r="C13698" s="65"/>
      <c r="D13698" s="65"/>
      <c r="E13698" s="65"/>
      <c r="F13698" s="65"/>
      <c r="G13698" s="145"/>
    </row>
    <row r="13699" spans="1:7">
      <c r="A13699" s="65"/>
      <c r="B13699" s="65"/>
      <c r="C13699" s="65"/>
      <c r="D13699" s="65"/>
      <c r="E13699" s="65"/>
      <c r="F13699" s="65"/>
      <c r="G13699" s="145"/>
    </row>
    <row r="13700" spans="1:7">
      <c r="A13700" s="65"/>
      <c r="B13700" s="65"/>
      <c r="C13700" s="65"/>
      <c r="D13700" s="65"/>
      <c r="E13700" s="65"/>
      <c r="F13700" s="65"/>
      <c r="G13700" s="145"/>
    </row>
    <row r="13701" spans="1:7">
      <c r="A13701" s="65"/>
      <c r="B13701" s="65"/>
      <c r="C13701" s="65"/>
      <c r="D13701" s="65"/>
      <c r="E13701" s="65"/>
      <c r="F13701" s="65"/>
      <c r="G13701" s="145"/>
    </row>
    <row r="13702" spans="1:7">
      <c r="A13702" s="65"/>
      <c r="B13702" s="65"/>
      <c r="C13702" s="65"/>
      <c r="D13702" s="65"/>
      <c r="E13702" s="65"/>
      <c r="F13702" s="65"/>
      <c r="G13702" s="145"/>
    </row>
    <row r="13703" spans="1:7">
      <c r="A13703" s="65"/>
      <c r="B13703" s="65"/>
      <c r="C13703" s="65"/>
      <c r="D13703" s="65"/>
      <c r="E13703" s="65"/>
      <c r="F13703" s="65"/>
      <c r="G13703" s="145"/>
    </row>
    <row r="13704" spans="1:7">
      <c r="A13704" s="65"/>
      <c r="B13704" s="65"/>
      <c r="C13704" s="65"/>
      <c r="D13704" s="65"/>
      <c r="E13704" s="65"/>
      <c r="F13704" s="65"/>
      <c r="G13704" s="145"/>
    </row>
    <row r="13705" spans="1:7">
      <c r="A13705" s="65"/>
      <c r="B13705" s="65"/>
      <c r="C13705" s="65"/>
      <c r="D13705" s="65"/>
      <c r="E13705" s="65"/>
      <c r="F13705" s="65"/>
      <c r="G13705" s="145"/>
    </row>
    <row r="13706" spans="1:7">
      <c r="A13706" s="65"/>
      <c r="B13706" s="65"/>
      <c r="C13706" s="65"/>
      <c r="D13706" s="65"/>
      <c r="E13706" s="65"/>
      <c r="F13706" s="65"/>
      <c r="G13706" s="145"/>
    </row>
    <row r="13707" spans="1:7">
      <c r="A13707" s="65"/>
      <c r="B13707" s="65"/>
      <c r="C13707" s="65"/>
      <c r="D13707" s="65"/>
      <c r="E13707" s="65"/>
      <c r="F13707" s="65"/>
      <c r="G13707" s="145"/>
    </row>
    <row r="13708" spans="1:7">
      <c r="A13708" s="65"/>
      <c r="B13708" s="65"/>
      <c r="C13708" s="65"/>
      <c r="D13708" s="65"/>
      <c r="E13708" s="65"/>
      <c r="F13708" s="65"/>
      <c r="G13708" s="145"/>
    </row>
    <row r="13709" spans="1:7">
      <c r="A13709" s="65"/>
      <c r="B13709" s="65"/>
      <c r="C13709" s="65"/>
      <c r="D13709" s="65"/>
      <c r="E13709" s="65"/>
      <c r="F13709" s="65"/>
      <c r="G13709" s="145"/>
    </row>
    <row r="13710" spans="1:7">
      <c r="A13710" s="65"/>
      <c r="B13710" s="65"/>
      <c r="C13710" s="65"/>
      <c r="D13710" s="65"/>
      <c r="E13710" s="65"/>
      <c r="F13710" s="65"/>
      <c r="G13710" s="145"/>
    </row>
    <row r="13711" spans="1:7">
      <c r="A13711" s="65"/>
      <c r="B13711" s="65"/>
      <c r="C13711" s="65"/>
      <c r="D13711" s="65"/>
      <c r="E13711" s="65"/>
      <c r="F13711" s="65"/>
      <c r="G13711" s="145"/>
    </row>
    <row r="13712" spans="1:7">
      <c r="A13712" s="65"/>
      <c r="B13712" s="65"/>
      <c r="C13712" s="65"/>
      <c r="D13712" s="65"/>
      <c r="E13712" s="65"/>
      <c r="F13712" s="65"/>
      <c r="G13712" s="145"/>
    </row>
    <row r="13713" spans="1:7">
      <c r="A13713" s="65"/>
      <c r="B13713" s="65"/>
      <c r="C13713" s="65"/>
      <c r="D13713" s="65"/>
      <c r="E13713" s="65"/>
      <c r="F13713" s="65"/>
      <c r="G13713" s="145"/>
    </row>
    <row r="13714" spans="1:7">
      <c r="A13714" s="65"/>
      <c r="B13714" s="65"/>
      <c r="C13714" s="65"/>
      <c r="D13714" s="65"/>
      <c r="E13714" s="65"/>
      <c r="F13714" s="65"/>
      <c r="G13714" s="145"/>
    </row>
    <row r="13715" spans="1:7">
      <c r="A13715" s="65"/>
      <c r="B13715" s="65"/>
      <c r="C13715" s="65"/>
      <c r="D13715" s="65"/>
      <c r="E13715" s="65"/>
      <c r="F13715" s="65"/>
      <c r="G13715" s="145"/>
    </row>
    <row r="13716" spans="1:7">
      <c r="A13716" s="65"/>
      <c r="B13716" s="65"/>
      <c r="C13716" s="65"/>
      <c r="D13716" s="65"/>
      <c r="E13716" s="65"/>
      <c r="F13716" s="65"/>
      <c r="G13716" s="145"/>
    </row>
    <row r="13717" spans="1:7">
      <c r="A13717" s="65"/>
      <c r="B13717" s="65"/>
      <c r="C13717" s="65"/>
      <c r="D13717" s="65"/>
      <c r="E13717" s="65"/>
      <c r="F13717" s="65"/>
      <c r="G13717" s="145"/>
    </row>
    <row r="13718" spans="1:7">
      <c r="A13718" s="65"/>
      <c r="B13718" s="65"/>
      <c r="C13718" s="65"/>
      <c r="D13718" s="65"/>
      <c r="E13718" s="65"/>
      <c r="F13718" s="65"/>
      <c r="G13718" s="145"/>
    </row>
    <row r="13719" spans="1:7">
      <c r="A13719" s="65"/>
      <c r="B13719" s="65"/>
      <c r="C13719" s="65"/>
      <c r="D13719" s="65"/>
      <c r="E13719" s="65"/>
      <c r="F13719" s="65"/>
      <c r="G13719" s="145"/>
    </row>
    <row r="13720" spans="1:7">
      <c r="A13720" s="65"/>
      <c r="B13720" s="65"/>
      <c r="C13720" s="65"/>
      <c r="D13720" s="65"/>
      <c r="E13720" s="65"/>
      <c r="F13720" s="65"/>
      <c r="G13720" s="145"/>
    </row>
    <row r="13721" spans="1:7">
      <c r="A13721" s="65"/>
      <c r="B13721" s="65"/>
      <c r="C13721" s="65"/>
      <c r="D13721" s="65"/>
      <c r="E13721" s="65"/>
      <c r="F13721" s="65"/>
      <c r="G13721" s="145"/>
    </row>
    <row r="13722" spans="1:7">
      <c r="A13722" s="65"/>
      <c r="B13722" s="65"/>
      <c r="C13722" s="65"/>
      <c r="D13722" s="65"/>
      <c r="E13722" s="65"/>
      <c r="F13722" s="65"/>
      <c r="G13722" s="145"/>
    </row>
    <row r="13723" spans="1:7">
      <c r="A13723" s="65"/>
      <c r="B13723" s="65"/>
      <c r="C13723" s="65"/>
      <c r="D13723" s="65"/>
      <c r="E13723" s="65"/>
      <c r="F13723" s="65"/>
      <c r="G13723" s="145"/>
    </row>
    <row r="13724" spans="1:7">
      <c r="A13724" s="65"/>
      <c r="B13724" s="65"/>
      <c r="C13724" s="65"/>
      <c r="D13724" s="65"/>
      <c r="E13724" s="65"/>
      <c r="F13724" s="65"/>
      <c r="G13724" s="145"/>
    </row>
    <row r="13725" spans="1:7">
      <c r="A13725" s="65"/>
      <c r="B13725" s="65"/>
      <c r="C13725" s="65"/>
      <c r="D13725" s="65"/>
      <c r="E13725" s="65"/>
      <c r="F13725" s="65"/>
      <c r="G13725" s="145"/>
    </row>
    <row r="13726" spans="1:7">
      <c r="A13726" s="65"/>
      <c r="B13726" s="65"/>
      <c r="C13726" s="65"/>
      <c r="D13726" s="65"/>
      <c r="E13726" s="65"/>
      <c r="F13726" s="65"/>
      <c r="G13726" s="145"/>
    </row>
    <row r="13727" spans="1:7">
      <c r="A13727" s="65"/>
      <c r="B13727" s="65"/>
      <c r="C13727" s="65"/>
      <c r="D13727" s="65"/>
      <c r="E13727" s="65"/>
      <c r="F13727" s="65"/>
      <c r="G13727" s="145"/>
    </row>
    <row r="13728" spans="1:7">
      <c r="A13728" s="65"/>
      <c r="B13728" s="65"/>
      <c r="C13728" s="65"/>
      <c r="D13728" s="65"/>
      <c r="E13728" s="65"/>
      <c r="F13728" s="65"/>
      <c r="G13728" s="145"/>
    </row>
    <row r="13729" spans="1:7">
      <c r="A13729" s="65"/>
      <c r="B13729" s="65"/>
      <c r="C13729" s="65"/>
      <c r="D13729" s="65"/>
      <c r="E13729" s="65"/>
      <c r="F13729" s="65"/>
      <c r="G13729" s="145"/>
    </row>
    <row r="13730" spans="1:7">
      <c r="A13730" s="65"/>
      <c r="B13730" s="65"/>
      <c r="C13730" s="65"/>
      <c r="D13730" s="65"/>
      <c r="E13730" s="65"/>
      <c r="F13730" s="65"/>
      <c r="G13730" s="145"/>
    </row>
    <row r="13731" spans="1:7">
      <c r="A13731" s="65"/>
      <c r="B13731" s="65"/>
      <c r="C13731" s="65"/>
      <c r="D13731" s="65"/>
      <c r="E13731" s="65"/>
      <c r="F13731" s="65"/>
      <c r="G13731" s="145"/>
    </row>
    <row r="13732" spans="1:7">
      <c r="A13732" s="65"/>
      <c r="B13732" s="65"/>
      <c r="C13732" s="65"/>
      <c r="D13732" s="65"/>
      <c r="E13732" s="65"/>
      <c r="F13732" s="65"/>
      <c r="G13732" s="145"/>
    </row>
    <row r="13733" spans="1:7">
      <c r="A13733" s="65"/>
      <c r="B13733" s="65"/>
      <c r="C13733" s="65"/>
      <c r="D13733" s="65"/>
      <c r="E13733" s="65"/>
      <c r="F13733" s="65"/>
      <c r="G13733" s="145"/>
    </row>
    <row r="13734" spans="1:7">
      <c r="A13734" s="65"/>
      <c r="B13734" s="65"/>
      <c r="C13734" s="65"/>
      <c r="D13734" s="65"/>
      <c r="E13734" s="65"/>
      <c r="F13734" s="65"/>
      <c r="G13734" s="145"/>
    </row>
    <row r="13735" spans="1:7">
      <c r="A13735" s="65"/>
      <c r="B13735" s="65"/>
      <c r="C13735" s="65"/>
      <c r="D13735" s="65"/>
      <c r="E13735" s="65"/>
      <c r="F13735" s="65"/>
      <c r="G13735" s="145"/>
    </row>
    <row r="13736" spans="1:7">
      <c r="A13736" s="65"/>
      <c r="B13736" s="65"/>
      <c r="C13736" s="65"/>
      <c r="D13736" s="65"/>
      <c r="E13736" s="65"/>
      <c r="F13736" s="65"/>
      <c r="G13736" s="145"/>
    </row>
    <row r="13737" spans="1:7">
      <c r="A13737" s="65"/>
      <c r="B13737" s="65"/>
      <c r="C13737" s="65"/>
      <c r="D13737" s="65"/>
      <c r="E13737" s="65"/>
      <c r="F13737" s="65"/>
      <c r="G13737" s="145"/>
    </row>
    <row r="13738" spans="1:7">
      <c r="A13738" s="65"/>
      <c r="B13738" s="65"/>
      <c r="C13738" s="65"/>
      <c r="D13738" s="65"/>
      <c r="E13738" s="65"/>
      <c r="F13738" s="65"/>
      <c r="G13738" s="145"/>
    </row>
    <row r="13739" spans="1:7">
      <c r="A13739" s="65"/>
      <c r="B13739" s="65"/>
      <c r="C13739" s="65"/>
      <c r="D13739" s="65"/>
      <c r="E13739" s="65"/>
      <c r="F13739" s="65"/>
      <c r="G13739" s="145"/>
    </row>
    <row r="13740" spans="1:7">
      <c r="A13740" s="65"/>
      <c r="B13740" s="65"/>
      <c r="C13740" s="65"/>
      <c r="D13740" s="65"/>
      <c r="E13740" s="65"/>
      <c r="F13740" s="65"/>
      <c r="G13740" s="145"/>
    </row>
    <row r="13741" spans="1:7">
      <c r="A13741" s="65"/>
      <c r="B13741" s="65"/>
      <c r="C13741" s="65"/>
      <c r="D13741" s="65"/>
      <c r="E13741" s="65"/>
      <c r="F13741" s="65"/>
      <c r="G13741" s="145"/>
    </row>
    <row r="13742" spans="1:7">
      <c r="A13742" s="65"/>
      <c r="B13742" s="65"/>
      <c r="C13742" s="65"/>
      <c r="D13742" s="65"/>
      <c r="E13742" s="65"/>
      <c r="F13742" s="65"/>
      <c r="G13742" s="145"/>
    </row>
    <row r="13743" spans="1:7">
      <c r="A13743" s="65"/>
      <c r="B13743" s="65"/>
      <c r="C13743" s="65"/>
      <c r="D13743" s="65"/>
      <c r="E13743" s="65"/>
      <c r="F13743" s="65"/>
      <c r="G13743" s="145"/>
    </row>
    <row r="13744" spans="1:7">
      <c r="A13744" s="65"/>
      <c r="B13744" s="65"/>
      <c r="C13744" s="65"/>
      <c r="D13744" s="65"/>
      <c r="E13744" s="65"/>
      <c r="F13744" s="65"/>
      <c r="G13744" s="145"/>
    </row>
    <row r="13745" spans="1:7">
      <c r="A13745" s="65"/>
      <c r="B13745" s="65"/>
      <c r="C13745" s="65"/>
      <c r="D13745" s="65"/>
      <c r="E13745" s="65"/>
      <c r="F13745" s="65"/>
      <c r="G13745" s="145"/>
    </row>
    <row r="13746" spans="1:7">
      <c r="A13746" s="65"/>
      <c r="B13746" s="65"/>
      <c r="C13746" s="65"/>
      <c r="D13746" s="65"/>
      <c r="E13746" s="65"/>
      <c r="F13746" s="65"/>
      <c r="G13746" s="145"/>
    </row>
    <row r="13747" spans="1:7">
      <c r="A13747" s="65"/>
      <c r="B13747" s="65"/>
      <c r="C13747" s="65"/>
      <c r="D13747" s="65"/>
      <c r="E13747" s="65"/>
      <c r="F13747" s="65"/>
      <c r="G13747" s="145"/>
    </row>
    <row r="13748" spans="1:7">
      <c r="A13748" s="65"/>
      <c r="B13748" s="65"/>
      <c r="C13748" s="65"/>
      <c r="D13748" s="65"/>
      <c r="E13748" s="65"/>
      <c r="F13748" s="65"/>
      <c r="G13748" s="145"/>
    </row>
    <row r="13749" spans="1:7">
      <c r="A13749" s="65"/>
      <c r="B13749" s="65"/>
      <c r="C13749" s="65"/>
      <c r="D13749" s="65"/>
      <c r="E13749" s="65"/>
      <c r="F13749" s="65"/>
      <c r="G13749" s="145"/>
    </row>
    <row r="13750" spans="1:7">
      <c r="A13750" s="65"/>
      <c r="B13750" s="65"/>
      <c r="C13750" s="65"/>
      <c r="D13750" s="65"/>
      <c r="E13750" s="65"/>
      <c r="F13750" s="65"/>
      <c r="G13750" s="145"/>
    </row>
    <row r="13751" spans="1:7">
      <c r="A13751" s="65"/>
      <c r="B13751" s="65"/>
      <c r="C13751" s="65"/>
      <c r="D13751" s="65"/>
      <c r="E13751" s="65"/>
      <c r="F13751" s="65"/>
      <c r="G13751" s="145"/>
    </row>
    <row r="13752" spans="1:7">
      <c r="A13752" s="65"/>
      <c r="B13752" s="65"/>
      <c r="C13752" s="65"/>
      <c r="D13752" s="65"/>
      <c r="E13752" s="65"/>
      <c r="F13752" s="65"/>
      <c r="G13752" s="145"/>
    </row>
    <row r="13753" spans="1:7">
      <c r="A13753" s="65"/>
      <c r="B13753" s="65"/>
      <c r="C13753" s="65"/>
      <c r="D13753" s="65"/>
      <c r="E13753" s="65"/>
      <c r="F13753" s="65"/>
      <c r="G13753" s="145"/>
    </row>
    <row r="13754" spans="1:7">
      <c r="A13754" s="65"/>
      <c r="B13754" s="65"/>
      <c r="C13754" s="65"/>
      <c r="D13754" s="65"/>
      <c r="E13754" s="65"/>
      <c r="F13754" s="65"/>
      <c r="G13754" s="145"/>
    </row>
    <row r="13755" spans="1:7">
      <c r="A13755" s="65"/>
      <c r="B13755" s="65"/>
      <c r="C13755" s="65"/>
      <c r="D13755" s="65"/>
      <c r="E13755" s="65"/>
      <c r="F13755" s="65"/>
      <c r="G13755" s="145"/>
    </row>
    <row r="13756" spans="1:7">
      <c r="A13756" s="65"/>
      <c r="B13756" s="65"/>
      <c r="C13756" s="65"/>
      <c r="D13756" s="65"/>
      <c r="E13756" s="65"/>
      <c r="F13756" s="65"/>
      <c r="G13756" s="145"/>
    </row>
    <row r="13757" spans="1:7">
      <c r="A13757" s="65"/>
      <c r="B13757" s="65"/>
      <c r="C13757" s="65"/>
      <c r="D13757" s="65"/>
      <c r="E13757" s="65"/>
      <c r="F13757" s="65"/>
      <c r="G13757" s="145"/>
    </row>
    <row r="13758" spans="1:7">
      <c r="A13758" s="65"/>
      <c r="B13758" s="65"/>
      <c r="C13758" s="65"/>
      <c r="D13758" s="65"/>
      <c r="E13758" s="65"/>
      <c r="F13758" s="65"/>
      <c r="G13758" s="145"/>
    </row>
    <row r="13759" spans="1:7">
      <c r="A13759" s="65"/>
      <c r="B13759" s="65"/>
      <c r="C13759" s="65"/>
      <c r="D13759" s="65"/>
      <c r="E13759" s="65"/>
      <c r="F13759" s="65"/>
      <c r="G13759" s="145"/>
    </row>
    <row r="13760" spans="1:7">
      <c r="A13760" s="65"/>
      <c r="B13760" s="65"/>
      <c r="C13760" s="65"/>
      <c r="D13760" s="65"/>
      <c r="E13760" s="65"/>
      <c r="F13760" s="65"/>
      <c r="G13760" s="145"/>
    </row>
    <row r="13761" spans="1:7">
      <c r="A13761" s="65"/>
      <c r="B13761" s="65"/>
      <c r="C13761" s="65"/>
      <c r="D13761" s="65"/>
      <c r="E13761" s="65"/>
      <c r="F13761" s="65"/>
      <c r="G13761" s="145"/>
    </row>
    <row r="13762" spans="1:7">
      <c r="A13762" s="65"/>
      <c r="B13762" s="65"/>
      <c r="C13762" s="65"/>
      <c r="D13762" s="65"/>
      <c r="E13762" s="65"/>
      <c r="F13762" s="65"/>
      <c r="G13762" s="145"/>
    </row>
    <row r="13763" spans="1:7">
      <c r="A13763" s="65"/>
      <c r="B13763" s="65"/>
      <c r="C13763" s="65"/>
      <c r="D13763" s="65"/>
      <c r="E13763" s="65"/>
      <c r="F13763" s="65"/>
      <c r="G13763" s="145"/>
    </row>
    <row r="13764" spans="1:7">
      <c r="A13764" s="65"/>
      <c r="B13764" s="65"/>
      <c r="C13764" s="65"/>
      <c r="D13764" s="65"/>
      <c r="E13764" s="65"/>
      <c r="F13764" s="65"/>
      <c r="G13764" s="145"/>
    </row>
    <row r="13765" spans="1:7">
      <c r="A13765" s="65"/>
      <c r="B13765" s="65"/>
      <c r="C13765" s="65"/>
      <c r="D13765" s="65"/>
      <c r="E13765" s="65"/>
      <c r="F13765" s="65"/>
      <c r="G13765" s="145"/>
    </row>
    <row r="13766" spans="1:7">
      <c r="A13766" s="65"/>
      <c r="B13766" s="65"/>
      <c r="C13766" s="65"/>
      <c r="D13766" s="65"/>
      <c r="E13766" s="65"/>
      <c r="F13766" s="65"/>
      <c r="G13766" s="145"/>
    </row>
    <row r="13767" spans="1:7">
      <c r="A13767" s="65"/>
      <c r="B13767" s="65"/>
      <c r="C13767" s="65"/>
      <c r="D13767" s="65"/>
      <c r="E13767" s="65"/>
      <c r="F13767" s="65"/>
      <c r="G13767" s="145"/>
    </row>
    <row r="13768" spans="1:7">
      <c r="A13768" s="65"/>
      <c r="B13768" s="65"/>
      <c r="C13768" s="65"/>
      <c r="D13768" s="65"/>
      <c r="E13768" s="65"/>
      <c r="F13768" s="65"/>
      <c r="G13768" s="145"/>
    </row>
    <row r="13769" spans="1:7">
      <c r="A13769" s="65"/>
      <c r="B13769" s="65"/>
      <c r="C13769" s="65"/>
      <c r="D13769" s="65"/>
      <c r="E13769" s="65"/>
      <c r="F13769" s="65"/>
      <c r="G13769" s="145"/>
    </row>
    <row r="13770" spans="1:7">
      <c r="A13770" s="65"/>
      <c r="B13770" s="65"/>
      <c r="C13770" s="65"/>
      <c r="D13770" s="65"/>
      <c r="E13770" s="65"/>
      <c r="F13770" s="65"/>
      <c r="G13770" s="145"/>
    </row>
    <row r="13771" spans="1:7">
      <c r="A13771" s="65"/>
      <c r="B13771" s="65"/>
      <c r="C13771" s="65"/>
      <c r="D13771" s="65"/>
      <c r="E13771" s="65"/>
      <c r="F13771" s="65"/>
      <c r="G13771" s="145"/>
    </row>
    <row r="13772" spans="1:7">
      <c r="A13772" s="65"/>
      <c r="B13772" s="65"/>
      <c r="C13772" s="65"/>
      <c r="D13772" s="65"/>
      <c r="E13772" s="65"/>
      <c r="F13772" s="65"/>
      <c r="G13772" s="145"/>
    </row>
    <row r="13773" spans="1:7">
      <c r="A13773" s="65"/>
      <c r="B13773" s="65"/>
      <c r="C13773" s="65"/>
      <c r="D13773" s="65"/>
      <c r="E13773" s="65"/>
      <c r="F13773" s="65"/>
      <c r="G13773" s="145"/>
    </row>
    <row r="13774" spans="1:7">
      <c r="A13774" s="65"/>
      <c r="B13774" s="65"/>
      <c r="C13774" s="65"/>
      <c r="D13774" s="65"/>
      <c r="E13774" s="65"/>
      <c r="F13774" s="65"/>
      <c r="G13774" s="145"/>
    </row>
    <row r="13775" spans="1:7">
      <c r="A13775" s="65"/>
      <c r="B13775" s="65"/>
      <c r="C13775" s="65"/>
      <c r="D13775" s="65"/>
      <c r="E13775" s="65"/>
      <c r="F13775" s="65"/>
      <c r="G13775" s="145"/>
    </row>
    <row r="13776" spans="1:7">
      <c r="A13776" s="65"/>
      <c r="B13776" s="65"/>
      <c r="C13776" s="65"/>
      <c r="D13776" s="65"/>
      <c r="E13776" s="65"/>
      <c r="F13776" s="65"/>
      <c r="G13776" s="145"/>
    </row>
    <row r="13777" spans="1:7">
      <c r="A13777" s="65"/>
      <c r="B13777" s="65"/>
      <c r="C13777" s="65"/>
      <c r="D13777" s="65"/>
      <c r="E13777" s="65"/>
      <c r="F13777" s="65"/>
      <c r="G13777" s="145"/>
    </row>
    <row r="13778" spans="1:7">
      <c r="A13778" s="65"/>
      <c r="B13778" s="65"/>
      <c r="C13778" s="65"/>
      <c r="D13778" s="65"/>
      <c r="E13778" s="65"/>
      <c r="F13778" s="65"/>
      <c r="G13778" s="145"/>
    </row>
    <row r="13779" spans="1:7">
      <c r="A13779" s="65"/>
      <c r="B13779" s="65"/>
      <c r="C13779" s="65"/>
      <c r="D13779" s="65"/>
      <c r="E13779" s="65"/>
      <c r="F13779" s="65"/>
      <c r="G13779" s="145"/>
    </row>
    <row r="13780" spans="1:7">
      <c r="A13780" s="65"/>
      <c r="B13780" s="65"/>
      <c r="C13780" s="65"/>
      <c r="D13780" s="65"/>
      <c r="E13780" s="65"/>
      <c r="F13780" s="65"/>
      <c r="G13780" s="145"/>
    </row>
    <row r="13781" spans="1:7">
      <c r="A13781" s="65"/>
      <c r="B13781" s="65"/>
      <c r="C13781" s="65"/>
      <c r="D13781" s="65"/>
      <c r="E13781" s="65"/>
      <c r="F13781" s="65"/>
      <c r="G13781" s="145"/>
    </row>
    <row r="13782" spans="1:7">
      <c r="A13782" s="65"/>
      <c r="B13782" s="65"/>
      <c r="C13782" s="65"/>
      <c r="D13782" s="65"/>
      <c r="E13782" s="65"/>
      <c r="F13782" s="65"/>
      <c r="G13782" s="145"/>
    </row>
    <row r="13783" spans="1:7">
      <c r="A13783" s="65"/>
      <c r="B13783" s="65"/>
      <c r="C13783" s="65"/>
      <c r="D13783" s="65"/>
      <c r="E13783" s="65"/>
      <c r="F13783" s="65"/>
      <c r="G13783" s="145"/>
    </row>
    <row r="13784" spans="1:7">
      <c r="A13784" s="65"/>
      <c r="B13784" s="65"/>
      <c r="C13784" s="65"/>
      <c r="D13784" s="65"/>
      <c r="E13784" s="65"/>
      <c r="F13784" s="65"/>
      <c r="G13784" s="145"/>
    </row>
    <row r="13785" spans="1:7">
      <c r="A13785" s="65"/>
      <c r="B13785" s="65"/>
      <c r="C13785" s="65"/>
      <c r="D13785" s="65"/>
      <c r="E13785" s="65"/>
      <c r="F13785" s="65"/>
      <c r="G13785" s="145"/>
    </row>
    <row r="13786" spans="1:7">
      <c r="A13786" s="65"/>
      <c r="B13786" s="65"/>
      <c r="C13786" s="65"/>
      <c r="D13786" s="65"/>
      <c r="E13786" s="65"/>
      <c r="F13786" s="65"/>
      <c r="G13786" s="145"/>
    </row>
    <row r="13787" spans="1:7">
      <c r="A13787" s="65"/>
      <c r="B13787" s="65"/>
      <c r="C13787" s="65"/>
      <c r="D13787" s="65"/>
      <c r="E13787" s="65"/>
      <c r="F13787" s="65"/>
      <c r="G13787" s="145"/>
    </row>
    <row r="13788" spans="1:7">
      <c r="A13788" s="65"/>
      <c r="B13788" s="65"/>
      <c r="C13788" s="65"/>
      <c r="D13788" s="65"/>
      <c r="E13788" s="65"/>
      <c r="F13788" s="65"/>
      <c r="G13788" s="145"/>
    </row>
    <row r="13789" spans="1:7">
      <c r="A13789" s="65"/>
      <c r="B13789" s="65"/>
      <c r="C13789" s="65"/>
      <c r="D13789" s="65"/>
      <c r="E13789" s="65"/>
      <c r="F13789" s="65"/>
      <c r="G13789" s="145"/>
    </row>
    <row r="13790" spans="1:7">
      <c r="A13790" s="65"/>
      <c r="B13790" s="65"/>
      <c r="C13790" s="65"/>
      <c r="D13790" s="65"/>
      <c r="E13790" s="65"/>
      <c r="F13790" s="65"/>
      <c r="G13790" s="145"/>
    </row>
    <row r="13791" spans="1:7">
      <c r="A13791" s="65"/>
      <c r="B13791" s="65"/>
      <c r="C13791" s="65"/>
      <c r="D13791" s="65"/>
      <c r="E13791" s="65"/>
      <c r="F13791" s="65"/>
      <c r="G13791" s="145"/>
    </row>
    <row r="13792" spans="1:7">
      <c r="A13792" s="65"/>
      <c r="B13792" s="65"/>
      <c r="C13792" s="65"/>
      <c r="D13792" s="65"/>
      <c r="E13792" s="65"/>
      <c r="F13792" s="65"/>
      <c r="G13792" s="145"/>
    </row>
    <row r="13793" spans="1:7">
      <c r="A13793" s="65"/>
      <c r="B13793" s="65"/>
      <c r="C13793" s="65"/>
      <c r="D13793" s="65"/>
      <c r="E13793" s="65"/>
      <c r="F13793" s="65"/>
      <c r="G13793" s="145"/>
    </row>
    <row r="13794" spans="1:7">
      <c r="A13794" s="65"/>
      <c r="B13794" s="65"/>
      <c r="C13794" s="65"/>
      <c r="D13794" s="65"/>
      <c r="E13794" s="65"/>
      <c r="F13794" s="65"/>
      <c r="G13794" s="145"/>
    </row>
    <row r="13795" spans="1:7">
      <c r="A13795" s="65"/>
      <c r="B13795" s="65"/>
      <c r="C13795" s="65"/>
      <c r="D13795" s="65"/>
      <c r="E13795" s="65"/>
      <c r="F13795" s="65"/>
      <c r="G13795" s="145"/>
    </row>
    <row r="13796" spans="1:7">
      <c r="A13796" s="65"/>
      <c r="B13796" s="65"/>
      <c r="C13796" s="65"/>
      <c r="D13796" s="65"/>
      <c r="E13796" s="65"/>
      <c r="F13796" s="65"/>
      <c r="G13796" s="145"/>
    </row>
    <row r="13797" spans="1:7">
      <c r="A13797" s="65"/>
      <c r="B13797" s="65"/>
      <c r="C13797" s="65"/>
      <c r="D13797" s="65"/>
      <c r="E13797" s="65"/>
      <c r="F13797" s="65"/>
      <c r="G13797" s="145"/>
    </row>
    <row r="13798" spans="1:7">
      <c r="A13798" s="65"/>
      <c r="B13798" s="65"/>
      <c r="C13798" s="65"/>
      <c r="D13798" s="65"/>
      <c r="E13798" s="65"/>
      <c r="F13798" s="65"/>
      <c r="G13798" s="145"/>
    </row>
    <row r="13799" spans="1:7">
      <c r="A13799" s="65"/>
      <c r="B13799" s="65"/>
      <c r="C13799" s="65"/>
      <c r="D13799" s="65"/>
      <c r="E13799" s="65"/>
      <c r="F13799" s="65"/>
      <c r="G13799" s="145"/>
    </row>
    <row r="13800" spans="1:7">
      <c r="A13800" s="65"/>
      <c r="B13800" s="65"/>
      <c r="C13800" s="65"/>
      <c r="D13800" s="65"/>
      <c r="E13800" s="65"/>
      <c r="F13800" s="65"/>
      <c r="G13800" s="145"/>
    </row>
    <row r="13801" spans="1:7">
      <c r="A13801" s="65"/>
      <c r="B13801" s="65"/>
      <c r="C13801" s="65"/>
      <c r="D13801" s="65"/>
      <c r="E13801" s="65"/>
      <c r="F13801" s="65"/>
      <c r="G13801" s="145"/>
    </row>
    <row r="13802" spans="1:7">
      <c r="A13802" s="65"/>
      <c r="B13802" s="65"/>
      <c r="C13802" s="65"/>
      <c r="D13802" s="65"/>
      <c r="E13802" s="65"/>
      <c r="F13802" s="65"/>
      <c r="G13802" s="145"/>
    </row>
    <row r="13803" spans="1:7">
      <c r="A13803" s="65"/>
      <c r="B13803" s="65"/>
      <c r="C13803" s="65"/>
      <c r="D13803" s="65"/>
      <c r="E13803" s="65"/>
      <c r="F13803" s="65"/>
      <c r="G13803" s="145"/>
    </row>
    <row r="13804" spans="1:7">
      <c r="A13804" s="65"/>
      <c r="B13804" s="65"/>
      <c r="C13804" s="65"/>
      <c r="D13804" s="65"/>
      <c r="E13804" s="65"/>
      <c r="F13804" s="65"/>
      <c r="G13804" s="145"/>
    </row>
    <row r="13805" spans="1:7">
      <c r="A13805" s="65"/>
      <c r="B13805" s="65"/>
      <c r="C13805" s="65"/>
      <c r="D13805" s="65"/>
      <c r="E13805" s="65"/>
      <c r="F13805" s="65"/>
      <c r="G13805" s="145"/>
    </row>
    <row r="13806" spans="1:7">
      <c r="A13806" s="65"/>
      <c r="B13806" s="65"/>
      <c r="C13806" s="65"/>
      <c r="D13806" s="65"/>
      <c r="E13806" s="65"/>
      <c r="F13806" s="65"/>
      <c r="G13806" s="145"/>
    </row>
    <row r="13807" spans="1:7">
      <c r="A13807" s="65"/>
      <c r="B13807" s="65"/>
      <c r="C13807" s="65"/>
      <c r="D13807" s="65"/>
      <c r="E13807" s="65"/>
      <c r="F13807" s="65"/>
      <c r="G13807" s="145"/>
    </row>
    <row r="13808" spans="1:7">
      <c r="A13808" s="65"/>
      <c r="B13808" s="65"/>
      <c r="C13808" s="65"/>
      <c r="D13808" s="65"/>
      <c r="E13808" s="65"/>
      <c r="F13808" s="65"/>
      <c r="G13808" s="145"/>
    </row>
    <row r="13809" spans="1:7">
      <c r="A13809" s="65"/>
      <c r="B13809" s="65"/>
      <c r="C13809" s="65"/>
      <c r="D13809" s="65"/>
      <c r="E13809" s="65"/>
      <c r="F13809" s="65"/>
      <c r="G13809" s="145"/>
    </row>
    <row r="13810" spans="1:7">
      <c r="A13810" s="65"/>
      <c r="B13810" s="65"/>
      <c r="C13810" s="65"/>
      <c r="D13810" s="65"/>
      <c r="E13810" s="65"/>
      <c r="F13810" s="65"/>
      <c r="G13810" s="145"/>
    </row>
    <row r="13811" spans="1:7">
      <c r="A13811" s="65"/>
      <c r="B13811" s="65"/>
      <c r="C13811" s="65"/>
      <c r="D13811" s="65"/>
      <c r="E13811" s="65"/>
      <c r="F13811" s="65"/>
      <c r="G13811" s="145"/>
    </row>
    <row r="13812" spans="1:7">
      <c r="A13812" s="65"/>
      <c r="B13812" s="65"/>
      <c r="C13812" s="65"/>
      <c r="D13812" s="65"/>
      <c r="E13812" s="65"/>
      <c r="F13812" s="65"/>
      <c r="G13812" s="145"/>
    </row>
    <row r="13813" spans="1:7">
      <c r="A13813" s="65"/>
      <c r="B13813" s="65"/>
      <c r="C13813" s="65"/>
      <c r="D13813" s="65"/>
      <c r="E13813" s="65"/>
      <c r="F13813" s="65"/>
      <c r="G13813" s="145"/>
    </row>
    <row r="13814" spans="1:7">
      <c r="A13814" s="65"/>
      <c r="B13814" s="65"/>
      <c r="C13814" s="65"/>
      <c r="D13814" s="65"/>
      <c r="E13814" s="65"/>
      <c r="F13814" s="65"/>
      <c r="G13814" s="145"/>
    </row>
    <row r="13815" spans="1:7">
      <c r="A13815" s="65"/>
      <c r="B13815" s="65"/>
      <c r="C13815" s="65"/>
      <c r="D13815" s="65"/>
      <c r="E13815" s="65"/>
      <c r="F13815" s="65"/>
      <c r="G13815" s="145"/>
    </row>
    <row r="13816" spans="1:7">
      <c r="A13816" s="65"/>
      <c r="B13816" s="65"/>
      <c r="C13816" s="65"/>
      <c r="D13816" s="65"/>
      <c r="E13816" s="65"/>
      <c r="F13816" s="65"/>
      <c r="G13816" s="145"/>
    </row>
    <row r="13817" spans="1:7">
      <c r="A13817" s="65"/>
      <c r="B13817" s="65"/>
      <c r="C13817" s="65"/>
      <c r="D13817" s="65"/>
      <c r="E13817" s="65"/>
      <c r="F13817" s="65"/>
      <c r="G13817" s="145"/>
    </row>
    <row r="13818" spans="1:7">
      <c r="A13818" s="65"/>
      <c r="B13818" s="65"/>
      <c r="C13818" s="65"/>
      <c r="D13818" s="65"/>
      <c r="E13818" s="65"/>
      <c r="F13818" s="65"/>
      <c r="G13818" s="145"/>
    </row>
    <row r="13819" spans="1:7">
      <c r="A13819" s="65"/>
      <c r="B13819" s="65"/>
      <c r="C13819" s="65"/>
      <c r="D13819" s="65"/>
      <c r="E13819" s="65"/>
      <c r="F13819" s="65"/>
      <c r="G13819" s="145"/>
    </row>
    <row r="13820" spans="1:7">
      <c r="A13820" s="65"/>
      <c r="B13820" s="65"/>
      <c r="C13820" s="65"/>
      <c r="D13820" s="65"/>
      <c r="E13820" s="65"/>
      <c r="F13820" s="65"/>
      <c r="G13820" s="145"/>
    </row>
    <row r="13821" spans="1:7">
      <c r="A13821" s="65"/>
      <c r="B13821" s="65"/>
      <c r="C13821" s="65"/>
      <c r="D13821" s="65"/>
      <c r="E13821" s="65"/>
      <c r="F13821" s="65"/>
      <c r="G13821" s="145"/>
    </row>
    <row r="13822" spans="1:7">
      <c r="A13822" s="65"/>
      <c r="B13822" s="65"/>
      <c r="C13822" s="65"/>
      <c r="D13822" s="65"/>
      <c r="E13822" s="65"/>
      <c r="F13822" s="65"/>
      <c r="G13822" s="145"/>
    </row>
    <row r="13823" spans="1:7">
      <c r="A13823" s="65"/>
      <c r="B13823" s="65"/>
      <c r="C13823" s="65"/>
      <c r="D13823" s="65"/>
      <c r="E13823" s="65"/>
      <c r="F13823" s="65"/>
      <c r="G13823" s="145"/>
    </row>
    <row r="13824" spans="1:7">
      <c r="A13824" s="65"/>
      <c r="B13824" s="65"/>
      <c r="C13824" s="65"/>
      <c r="D13824" s="65"/>
      <c r="E13824" s="65"/>
      <c r="F13824" s="65"/>
      <c r="G13824" s="145"/>
    </row>
    <row r="13825" spans="1:7">
      <c r="A13825" s="65"/>
      <c r="B13825" s="65"/>
      <c r="C13825" s="65"/>
      <c r="D13825" s="65"/>
      <c r="E13825" s="65"/>
      <c r="F13825" s="65"/>
      <c r="G13825" s="145"/>
    </row>
    <row r="13826" spans="1:7">
      <c r="A13826" s="65"/>
      <c r="B13826" s="65"/>
      <c r="C13826" s="65"/>
      <c r="D13826" s="65"/>
      <c r="E13826" s="65"/>
      <c r="F13826" s="65"/>
      <c r="G13826" s="145"/>
    </row>
    <row r="13827" spans="1:7">
      <c r="A13827" s="65"/>
      <c r="B13827" s="65"/>
      <c r="C13827" s="65"/>
      <c r="D13827" s="65"/>
      <c r="E13827" s="65"/>
      <c r="F13827" s="65"/>
      <c r="G13827" s="145"/>
    </row>
    <row r="13828" spans="1:7">
      <c r="A13828" s="65"/>
      <c r="B13828" s="65"/>
      <c r="C13828" s="65"/>
      <c r="D13828" s="65"/>
      <c r="E13828" s="65"/>
      <c r="F13828" s="65"/>
      <c r="G13828" s="145"/>
    </row>
    <row r="13829" spans="1:7">
      <c r="A13829" s="65"/>
      <c r="B13829" s="65"/>
      <c r="C13829" s="65"/>
      <c r="D13829" s="65"/>
      <c r="E13829" s="65"/>
      <c r="F13829" s="65"/>
      <c r="G13829" s="145"/>
    </row>
    <row r="13830" spans="1:7">
      <c r="A13830" s="65"/>
      <c r="B13830" s="65"/>
      <c r="C13830" s="65"/>
      <c r="D13830" s="65"/>
      <c r="E13830" s="65"/>
      <c r="F13830" s="65"/>
      <c r="G13830" s="145"/>
    </row>
    <row r="13831" spans="1:7">
      <c r="A13831" s="65"/>
      <c r="B13831" s="65"/>
      <c r="C13831" s="65"/>
      <c r="D13831" s="65"/>
      <c r="E13831" s="65"/>
      <c r="F13831" s="65"/>
      <c r="G13831" s="145"/>
    </row>
    <row r="13832" spans="1:7">
      <c r="A13832" s="65"/>
      <c r="B13832" s="65"/>
      <c r="C13832" s="65"/>
      <c r="D13832" s="65"/>
      <c r="E13832" s="65"/>
      <c r="F13832" s="65"/>
      <c r="G13832" s="145"/>
    </row>
    <row r="13833" spans="1:7">
      <c r="A13833" s="65"/>
      <c r="B13833" s="65"/>
      <c r="C13833" s="65"/>
      <c r="D13833" s="65"/>
      <c r="E13833" s="65"/>
      <c r="F13833" s="65"/>
      <c r="G13833" s="145"/>
    </row>
    <row r="13834" spans="1:7">
      <c r="A13834" s="65"/>
      <c r="B13834" s="65"/>
      <c r="C13834" s="65"/>
      <c r="D13834" s="65"/>
      <c r="E13834" s="65"/>
      <c r="F13834" s="65"/>
      <c r="G13834" s="145"/>
    </row>
    <row r="13835" spans="1:7">
      <c r="A13835" s="65"/>
      <c r="B13835" s="65"/>
      <c r="C13835" s="65"/>
      <c r="D13835" s="65"/>
      <c r="E13835" s="65"/>
      <c r="F13835" s="65"/>
      <c r="G13835" s="145"/>
    </row>
    <row r="13836" spans="1:7">
      <c r="A13836" s="65"/>
      <c r="B13836" s="65"/>
      <c r="C13836" s="65"/>
      <c r="D13836" s="65"/>
      <c r="E13836" s="65"/>
      <c r="F13836" s="65"/>
      <c r="G13836" s="145"/>
    </row>
    <row r="13837" spans="1:7">
      <c r="A13837" s="65"/>
      <c r="B13837" s="65"/>
      <c r="C13837" s="65"/>
      <c r="D13837" s="65"/>
      <c r="E13837" s="65"/>
      <c r="F13837" s="65"/>
      <c r="G13837" s="145"/>
    </row>
    <row r="13838" spans="1:7">
      <c r="A13838" s="65"/>
      <c r="B13838" s="65"/>
      <c r="C13838" s="65"/>
      <c r="D13838" s="65"/>
      <c r="E13838" s="65"/>
      <c r="F13838" s="65"/>
      <c r="G13838" s="145"/>
    </row>
    <row r="13839" spans="1:7">
      <c r="A13839" s="65"/>
      <c r="B13839" s="65"/>
      <c r="C13839" s="65"/>
      <c r="D13839" s="65"/>
      <c r="E13839" s="65"/>
      <c r="F13839" s="65"/>
      <c r="G13839" s="145"/>
    </row>
    <row r="13840" spans="1:7">
      <c r="A13840" s="65"/>
      <c r="B13840" s="65"/>
      <c r="C13840" s="65"/>
      <c r="D13840" s="65"/>
      <c r="E13840" s="65"/>
      <c r="F13840" s="65"/>
      <c r="G13840" s="145"/>
    </row>
    <row r="13841" spans="1:7">
      <c r="A13841" s="65"/>
      <c r="B13841" s="65"/>
      <c r="C13841" s="65"/>
      <c r="D13841" s="65"/>
      <c r="E13841" s="65"/>
      <c r="F13841" s="65"/>
      <c r="G13841" s="145"/>
    </row>
    <row r="13842" spans="1:7">
      <c r="A13842" s="65"/>
      <c r="B13842" s="65"/>
      <c r="C13842" s="65"/>
      <c r="D13842" s="65"/>
      <c r="E13842" s="65"/>
      <c r="F13842" s="65"/>
      <c r="G13842" s="145"/>
    </row>
    <row r="13843" spans="1:7">
      <c r="A13843" s="65"/>
      <c r="B13843" s="65"/>
      <c r="C13843" s="65"/>
      <c r="D13843" s="65"/>
      <c r="E13843" s="65"/>
      <c r="F13843" s="65"/>
      <c r="G13843" s="145"/>
    </row>
    <row r="13844" spans="1:7">
      <c r="A13844" s="65"/>
      <c r="B13844" s="65"/>
      <c r="C13844" s="65"/>
      <c r="D13844" s="65"/>
      <c r="E13844" s="65"/>
      <c r="F13844" s="65"/>
      <c r="G13844" s="145"/>
    </row>
    <row r="13845" spans="1:7">
      <c r="A13845" s="65"/>
      <c r="B13845" s="65"/>
      <c r="C13845" s="65"/>
      <c r="D13845" s="65"/>
      <c r="E13845" s="65"/>
      <c r="F13845" s="65"/>
      <c r="G13845" s="145"/>
    </row>
    <row r="13846" spans="1:7">
      <c r="A13846" s="65"/>
      <c r="B13846" s="65"/>
      <c r="C13846" s="65"/>
      <c r="D13846" s="65"/>
      <c r="E13846" s="65"/>
      <c r="F13846" s="65"/>
      <c r="G13846" s="145"/>
    </row>
    <row r="13847" spans="1:7">
      <c r="A13847" s="65"/>
      <c r="B13847" s="65"/>
      <c r="C13847" s="65"/>
      <c r="D13847" s="65"/>
      <c r="E13847" s="65"/>
      <c r="F13847" s="65"/>
      <c r="G13847" s="145"/>
    </row>
    <row r="13848" spans="1:7">
      <c r="A13848" s="65"/>
      <c r="B13848" s="65"/>
      <c r="C13848" s="65"/>
      <c r="D13848" s="65"/>
      <c r="E13848" s="65"/>
      <c r="F13848" s="65"/>
      <c r="G13848" s="145"/>
    </row>
    <row r="13849" spans="1:7">
      <c r="A13849" s="65"/>
      <c r="B13849" s="65"/>
      <c r="C13849" s="65"/>
      <c r="D13849" s="65"/>
      <c r="E13849" s="65"/>
      <c r="F13849" s="65"/>
      <c r="G13849" s="145"/>
    </row>
    <row r="13850" spans="1:7">
      <c r="A13850" s="65"/>
      <c r="B13850" s="65"/>
      <c r="C13850" s="65"/>
      <c r="D13850" s="65"/>
      <c r="E13850" s="65"/>
      <c r="F13850" s="65"/>
      <c r="G13850" s="145"/>
    </row>
    <row r="13851" spans="1:7">
      <c r="A13851" s="65"/>
      <c r="B13851" s="65"/>
      <c r="C13851" s="65"/>
      <c r="D13851" s="65"/>
      <c r="E13851" s="65"/>
      <c r="F13851" s="65"/>
      <c r="G13851" s="145"/>
    </row>
    <row r="13852" spans="1:7">
      <c r="A13852" s="65"/>
      <c r="B13852" s="65"/>
      <c r="C13852" s="65"/>
      <c r="D13852" s="65"/>
      <c r="E13852" s="65"/>
      <c r="F13852" s="65"/>
      <c r="G13852" s="145"/>
    </row>
    <row r="13853" spans="1:7">
      <c r="A13853" s="65"/>
      <c r="B13853" s="65"/>
      <c r="C13853" s="65"/>
      <c r="D13853" s="65"/>
      <c r="E13853" s="65"/>
      <c r="F13853" s="65"/>
      <c r="G13853" s="145"/>
    </row>
    <row r="13854" spans="1:7">
      <c r="A13854" s="65"/>
      <c r="B13854" s="65"/>
      <c r="C13854" s="65"/>
      <c r="D13854" s="65"/>
      <c r="E13854" s="65"/>
      <c r="F13854" s="65"/>
      <c r="G13854" s="145"/>
    </row>
    <row r="13855" spans="1:7">
      <c r="A13855" s="65"/>
      <c r="B13855" s="65"/>
      <c r="C13855" s="65"/>
      <c r="D13855" s="65"/>
      <c r="E13855" s="65"/>
      <c r="F13855" s="65"/>
      <c r="G13855" s="145"/>
    </row>
    <row r="13856" spans="1:7">
      <c r="A13856" s="65"/>
      <c r="B13856" s="65"/>
      <c r="C13856" s="65"/>
      <c r="D13856" s="65"/>
      <c r="E13856" s="65"/>
      <c r="F13856" s="65"/>
      <c r="G13856" s="145"/>
    </row>
    <row r="13857" spans="1:7">
      <c r="A13857" s="65"/>
      <c r="B13857" s="65"/>
      <c r="C13857" s="65"/>
      <c r="D13857" s="65"/>
      <c r="E13857" s="65"/>
      <c r="F13857" s="65"/>
      <c r="G13857" s="145"/>
    </row>
    <row r="13858" spans="1:7">
      <c r="A13858" s="65"/>
      <c r="B13858" s="65"/>
      <c r="C13858" s="65"/>
      <c r="D13858" s="65"/>
      <c r="E13858" s="65"/>
      <c r="F13858" s="65"/>
      <c r="G13858" s="145"/>
    </row>
    <row r="13859" spans="1:7">
      <c r="A13859" s="65"/>
      <c r="B13859" s="65"/>
      <c r="C13859" s="65"/>
      <c r="D13859" s="65"/>
      <c r="E13859" s="65"/>
      <c r="F13859" s="65"/>
      <c r="G13859" s="145"/>
    </row>
    <row r="13860" spans="1:7">
      <c r="A13860" s="65"/>
      <c r="B13860" s="65"/>
      <c r="C13860" s="65"/>
      <c r="D13860" s="65"/>
      <c r="E13860" s="65"/>
      <c r="F13860" s="65"/>
      <c r="G13860" s="145"/>
    </row>
    <row r="13861" spans="1:7">
      <c r="A13861" s="65"/>
      <c r="B13861" s="65"/>
      <c r="C13861" s="65"/>
      <c r="D13861" s="65"/>
      <c r="E13861" s="65"/>
      <c r="F13861" s="65"/>
      <c r="G13861" s="145"/>
    </row>
    <row r="13862" spans="1:7">
      <c r="A13862" s="65"/>
      <c r="B13862" s="65"/>
      <c r="C13862" s="65"/>
      <c r="D13862" s="65"/>
      <c r="E13862" s="65"/>
      <c r="F13862" s="65"/>
      <c r="G13862" s="145"/>
    </row>
    <row r="13863" spans="1:7">
      <c r="A13863" s="65"/>
      <c r="B13863" s="65"/>
      <c r="C13863" s="65"/>
      <c r="D13863" s="65"/>
      <c r="E13863" s="65"/>
      <c r="F13863" s="65"/>
      <c r="G13863" s="145"/>
    </row>
    <row r="13864" spans="1:7">
      <c r="A13864" s="65"/>
      <c r="B13864" s="65"/>
      <c r="C13864" s="65"/>
      <c r="D13864" s="65"/>
      <c r="E13864" s="65"/>
      <c r="F13864" s="65"/>
      <c r="G13864" s="145"/>
    </row>
    <row r="13865" spans="1:7">
      <c r="A13865" s="65"/>
      <c r="B13865" s="65"/>
      <c r="C13865" s="65"/>
      <c r="D13865" s="65"/>
      <c r="E13865" s="65"/>
      <c r="F13865" s="65"/>
      <c r="G13865" s="145"/>
    </row>
    <row r="13866" spans="1:7">
      <c r="A13866" s="65"/>
      <c r="B13866" s="65"/>
      <c r="C13866" s="65"/>
      <c r="D13866" s="65"/>
      <c r="E13866" s="65"/>
      <c r="F13866" s="65"/>
      <c r="G13866" s="145"/>
    </row>
    <row r="13867" spans="1:7">
      <c r="A13867" s="65"/>
      <c r="B13867" s="65"/>
      <c r="C13867" s="65"/>
      <c r="D13867" s="65"/>
      <c r="E13867" s="65"/>
      <c r="F13867" s="65"/>
      <c r="G13867" s="145"/>
    </row>
    <row r="13868" spans="1:7">
      <c r="A13868" s="65"/>
      <c r="B13868" s="65"/>
      <c r="C13868" s="65"/>
      <c r="D13868" s="65"/>
      <c r="E13868" s="65"/>
      <c r="F13868" s="65"/>
      <c r="G13868" s="145"/>
    </row>
    <row r="13869" spans="1:7">
      <c r="A13869" s="65"/>
      <c r="B13869" s="65"/>
      <c r="C13869" s="65"/>
      <c r="D13869" s="65"/>
      <c r="E13869" s="65"/>
      <c r="F13869" s="65"/>
      <c r="G13869" s="145"/>
    </row>
    <row r="13870" spans="1:7">
      <c r="A13870" s="65"/>
      <c r="B13870" s="65"/>
      <c r="C13870" s="65"/>
      <c r="D13870" s="65"/>
      <c r="E13870" s="65"/>
      <c r="F13870" s="65"/>
      <c r="G13870" s="145"/>
    </row>
    <row r="13871" spans="1:7">
      <c r="A13871" s="65"/>
      <c r="B13871" s="65"/>
      <c r="C13871" s="65"/>
      <c r="D13871" s="65"/>
      <c r="E13871" s="65"/>
      <c r="F13871" s="65"/>
      <c r="G13871" s="145"/>
    </row>
    <row r="13872" spans="1:7">
      <c r="A13872" s="65"/>
      <c r="B13872" s="65"/>
      <c r="C13872" s="65"/>
      <c r="D13872" s="65"/>
      <c r="E13872" s="65"/>
      <c r="F13872" s="65"/>
      <c r="G13872" s="145"/>
    </row>
    <row r="13873" spans="1:7">
      <c r="A13873" s="65"/>
      <c r="B13873" s="65"/>
      <c r="C13873" s="65"/>
      <c r="D13873" s="65"/>
      <c r="E13873" s="65"/>
      <c r="F13873" s="65"/>
      <c r="G13873" s="145"/>
    </row>
    <row r="13874" spans="1:7">
      <c r="A13874" s="65"/>
      <c r="B13874" s="65"/>
      <c r="C13874" s="65"/>
      <c r="D13874" s="65"/>
      <c r="E13874" s="65"/>
      <c r="F13874" s="65"/>
      <c r="G13874" s="145"/>
    </row>
    <row r="13875" spans="1:7">
      <c r="A13875" s="65"/>
      <c r="B13875" s="65"/>
      <c r="C13875" s="65"/>
      <c r="D13875" s="65"/>
      <c r="E13875" s="65"/>
      <c r="F13875" s="65"/>
      <c r="G13875" s="145"/>
    </row>
    <row r="13876" spans="1:7">
      <c r="A13876" s="65"/>
      <c r="B13876" s="65"/>
      <c r="C13876" s="65"/>
      <c r="D13876" s="65"/>
      <c r="E13876" s="65"/>
      <c r="F13876" s="65"/>
      <c r="G13876" s="145"/>
    </row>
    <row r="13877" spans="1:7">
      <c r="A13877" s="65"/>
      <c r="B13877" s="65"/>
      <c r="C13877" s="65"/>
      <c r="D13877" s="65"/>
      <c r="E13877" s="65"/>
      <c r="F13877" s="65"/>
      <c r="G13877" s="145"/>
    </row>
    <row r="13878" spans="1:7">
      <c r="A13878" s="65"/>
      <c r="B13878" s="65"/>
      <c r="C13878" s="65"/>
      <c r="D13878" s="65"/>
      <c r="E13878" s="65"/>
      <c r="F13878" s="65"/>
      <c r="G13878" s="145"/>
    </row>
    <row r="13879" spans="1:7">
      <c r="A13879" s="65"/>
      <c r="B13879" s="65"/>
      <c r="C13879" s="65"/>
      <c r="D13879" s="65"/>
      <c r="E13879" s="65"/>
      <c r="F13879" s="65"/>
      <c r="G13879" s="145"/>
    </row>
    <row r="13880" spans="1:7">
      <c r="A13880" s="65"/>
      <c r="B13880" s="65"/>
      <c r="C13880" s="65"/>
      <c r="D13880" s="65"/>
      <c r="E13880" s="65"/>
      <c r="F13880" s="65"/>
      <c r="G13880" s="145"/>
    </row>
    <row r="13881" spans="1:7">
      <c r="A13881" s="65"/>
      <c r="B13881" s="65"/>
      <c r="C13881" s="65"/>
      <c r="D13881" s="65"/>
      <c r="E13881" s="65"/>
      <c r="F13881" s="65"/>
      <c r="G13881" s="145"/>
    </row>
    <row r="13882" spans="1:7">
      <c r="A13882" s="65"/>
      <c r="B13882" s="65"/>
      <c r="C13882" s="65"/>
      <c r="D13882" s="65"/>
      <c r="E13882" s="65"/>
      <c r="F13882" s="65"/>
      <c r="G13882" s="145"/>
    </row>
    <row r="13883" spans="1:7">
      <c r="A13883" s="65"/>
      <c r="B13883" s="65"/>
      <c r="C13883" s="65"/>
      <c r="D13883" s="65"/>
      <c r="E13883" s="65"/>
      <c r="F13883" s="65"/>
      <c r="G13883" s="145"/>
    </row>
    <row r="13884" spans="1:7">
      <c r="A13884" s="65"/>
      <c r="B13884" s="65"/>
      <c r="C13884" s="65"/>
      <c r="D13884" s="65"/>
      <c r="E13884" s="65"/>
      <c r="F13884" s="65"/>
      <c r="G13884" s="145"/>
    </row>
    <row r="13885" spans="1:7">
      <c r="A13885" s="65"/>
      <c r="B13885" s="65"/>
      <c r="C13885" s="65"/>
      <c r="D13885" s="65"/>
      <c r="E13885" s="65"/>
      <c r="F13885" s="65"/>
      <c r="G13885" s="145"/>
    </row>
    <row r="13886" spans="1:7">
      <c r="A13886" s="65"/>
      <c r="B13886" s="65"/>
      <c r="C13886" s="65"/>
      <c r="D13886" s="65"/>
      <c r="E13886" s="65"/>
      <c r="F13886" s="65"/>
      <c r="G13886" s="145"/>
    </row>
    <row r="13887" spans="1:7">
      <c r="A13887" s="65"/>
      <c r="B13887" s="65"/>
      <c r="C13887" s="65"/>
      <c r="D13887" s="65"/>
      <c r="E13887" s="65"/>
      <c r="F13887" s="65"/>
      <c r="G13887" s="145"/>
    </row>
    <row r="13888" spans="1:7">
      <c r="A13888" s="65"/>
      <c r="B13888" s="65"/>
      <c r="C13888" s="65"/>
      <c r="D13888" s="65"/>
      <c r="E13888" s="65"/>
      <c r="F13888" s="65"/>
      <c r="G13888" s="145"/>
    </row>
    <row r="13889" spans="1:7">
      <c r="A13889" s="65"/>
      <c r="B13889" s="65"/>
      <c r="C13889" s="65"/>
      <c r="D13889" s="65"/>
      <c r="E13889" s="65"/>
      <c r="F13889" s="65"/>
      <c r="G13889" s="145"/>
    </row>
    <row r="13890" spans="1:7">
      <c r="A13890" s="65"/>
      <c r="B13890" s="65"/>
      <c r="C13890" s="65"/>
      <c r="D13890" s="65"/>
      <c r="E13890" s="65"/>
      <c r="F13890" s="65"/>
      <c r="G13890" s="145"/>
    </row>
    <row r="13891" spans="1:7">
      <c r="A13891" s="65"/>
      <c r="B13891" s="65"/>
      <c r="C13891" s="65"/>
      <c r="D13891" s="65"/>
      <c r="E13891" s="65"/>
      <c r="F13891" s="65"/>
      <c r="G13891" s="145"/>
    </row>
    <row r="13892" spans="1:7">
      <c r="A13892" s="65"/>
      <c r="B13892" s="65"/>
      <c r="C13892" s="65"/>
      <c r="D13892" s="65"/>
      <c r="E13892" s="65"/>
      <c r="F13892" s="65"/>
      <c r="G13892" s="145"/>
    </row>
    <row r="13893" spans="1:7">
      <c r="A13893" s="65"/>
      <c r="B13893" s="65"/>
      <c r="C13893" s="65"/>
      <c r="D13893" s="65"/>
      <c r="E13893" s="65"/>
      <c r="F13893" s="65"/>
      <c r="G13893" s="145"/>
    </row>
    <row r="13894" spans="1:7">
      <c r="A13894" s="65"/>
      <c r="B13894" s="65"/>
      <c r="C13894" s="65"/>
      <c r="D13894" s="65"/>
      <c r="E13894" s="65"/>
      <c r="F13894" s="65"/>
      <c r="G13894" s="145"/>
    </row>
    <row r="13895" spans="1:7">
      <c r="A13895" s="65"/>
      <c r="B13895" s="65"/>
      <c r="C13895" s="65"/>
      <c r="D13895" s="65"/>
      <c r="E13895" s="65"/>
      <c r="F13895" s="65"/>
      <c r="G13895" s="145"/>
    </row>
    <row r="13896" spans="1:7">
      <c r="A13896" s="65"/>
      <c r="B13896" s="65"/>
      <c r="C13896" s="65"/>
      <c r="D13896" s="65"/>
      <c r="E13896" s="65"/>
      <c r="F13896" s="65"/>
      <c r="G13896" s="145"/>
    </row>
    <row r="13897" spans="1:7">
      <c r="A13897" s="65"/>
      <c r="B13897" s="65"/>
      <c r="C13897" s="65"/>
      <c r="D13897" s="65"/>
      <c r="E13897" s="65"/>
      <c r="F13897" s="65"/>
      <c r="G13897" s="145"/>
    </row>
    <row r="13898" spans="1:7">
      <c r="A13898" s="65"/>
      <c r="B13898" s="65"/>
      <c r="C13898" s="65"/>
      <c r="D13898" s="65"/>
      <c r="E13898" s="65"/>
      <c r="F13898" s="65"/>
      <c r="G13898" s="145"/>
    </row>
    <row r="13899" spans="1:7">
      <c r="A13899" s="65"/>
      <c r="B13899" s="65"/>
      <c r="C13899" s="65"/>
      <c r="D13899" s="65"/>
      <c r="E13899" s="65"/>
      <c r="F13899" s="65"/>
      <c r="G13899" s="145"/>
    </row>
    <row r="13900" spans="1:7">
      <c r="A13900" s="65"/>
      <c r="B13900" s="65"/>
      <c r="C13900" s="65"/>
      <c r="D13900" s="65"/>
      <c r="E13900" s="65"/>
      <c r="F13900" s="65"/>
      <c r="G13900" s="145"/>
    </row>
    <row r="13901" spans="1:7">
      <c r="A13901" s="65"/>
      <c r="B13901" s="65"/>
      <c r="C13901" s="65"/>
      <c r="D13901" s="65"/>
      <c r="E13901" s="65"/>
      <c r="F13901" s="65"/>
      <c r="G13901" s="145"/>
    </row>
    <row r="13902" spans="1:7">
      <c r="A13902" s="65"/>
      <c r="B13902" s="65"/>
      <c r="C13902" s="65"/>
      <c r="D13902" s="65"/>
      <c r="E13902" s="65"/>
      <c r="F13902" s="65"/>
      <c r="G13902" s="145"/>
    </row>
    <row r="13903" spans="1:7">
      <c r="A13903" s="65"/>
      <c r="B13903" s="65"/>
      <c r="C13903" s="65"/>
      <c r="D13903" s="65"/>
      <c r="E13903" s="65"/>
      <c r="F13903" s="65"/>
      <c r="G13903" s="145"/>
    </row>
    <row r="13904" spans="1:7">
      <c r="A13904" s="65"/>
      <c r="B13904" s="65"/>
      <c r="C13904" s="65"/>
      <c r="D13904" s="65"/>
      <c r="E13904" s="65"/>
      <c r="F13904" s="65"/>
      <c r="G13904" s="145"/>
    </row>
    <row r="13905" spans="1:7">
      <c r="A13905" s="65"/>
      <c r="B13905" s="65"/>
      <c r="C13905" s="65"/>
      <c r="D13905" s="65"/>
      <c r="E13905" s="65"/>
      <c r="F13905" s="65"/>
      <c r="G13905" s="145"/>
    </row>
    <row r="13906" spans="1:7">
      <c r="A13906" s="65"/>
      <c r="B13906" s="65"/>
      <c r="C13906" s="65"/>
      <c r="D13906" s="65"/>
      <c r="E13906" s="65"/>
      <c r="F13906" s="65"/>
      <c r="G13906" s="145"/>
    </row>
    <row r="13907" spans="1:7">
      <c r="A13907" s="65"/>
      <c r="B13907" s="65"/>
      <c r="C13907" s="65"/>
      <c r="D13907" s="65"/>
      <c r="E13907" s="65"/>
      <c r="F13907" s="65"/>
      <c r="G13907" s="145"/>
    </row>
    <row r="13908" spans="1:7">
      <c r="A13908" s="65"/>
      <c r="B13908" s="65"/>
      <c r="C13908" s="65"/>
      <c r="D13908" s="65"/>
      <c r="E13908" s="65"/>
      <c r="F13908" s="65"/>
      <c r="G13908" s="145"/>
    </row>
    <row r="13909" spans="1:7">
      <c r="A13909" s="65"/>
      <c r="B13909" s="65"/>
      <c r="C13909" s="65"/>
      <c r="D13909" s="65"/>
      <c r="E13909" s="65"/>
      <c r="F13909" s="65"/>
      <c r="G13909" s="145"/>
    </row>
    <row r="13910" spans="1:7">
      <c r="A13910" s="65"/>
      <c r="B13910" s="65"/>
      <c r="C13910" s="65"/>
      <c r="D13910" s="65"/>
      <c r="E13910" s="65"/>
      <c r="F13910" s="65"/>
      <c r="G13910" s="145"/>
    </row>
    <row r="13911" spans="1:7">
      <c r="A13911" s="65"/>
      <c r="B13911" s="65"/>
      <c r="C13911" s="65"/>
      <c r="D13911" s="65"/>
      <c r="E13911" s="65"/>
      <c r="F13911" s="65"/>
      <c r="G13911" s="145"/>
    </row>
    <row r="13912" spans="1:7">
      <c r="A13912" s="65"/>
      <c r="B13912" s="65"/>
      <c r="C13912" s="65"/>
      <c r="D13912" s="65"/>
      <c r="E13912" s="65"/>
      <c r="F13912" s="65"/>
      <c r="G13912" s="145"/>
    </row>
    <row r="13913" spans="1:7">
      <c r="A13913" s="65"/>
      <c r="B13913" s="65"/>
      <c r="C13913" s="65"/>
      <c r="D13913" s="65"/>
      <c r="E13913" s="65"/>
      <c r="F13913" s="65"/>
      <c r="G13913" s="145"/>
    </row>
    <row r="13914" spans="1:7">
      <c r="A13914" s="65"/>
      <c r="B13914" s="65"/>
      <c r="C13914" s="65"/>
      <c r="D13914" s="65"/>
      <c r="E13914" s="65"/>
      <c r="F13914" s="65"/>
      <c r="G13914" s="145"/>
    </row>
    <row r="13915" spans="1:7">
      <c r="A13915" s="65"/>
      <c r="B13915" s="65"/>
      <c r="C13915" s="65"/>
      <c r="D13915" s="65"/>
      <c r="E13915" s="65"/>
      <c r="F13915" s="65"/>
      <c r="G13915" s="145"/>
    </row>
    <row r="13916" spans="1:7">
      <c r="A13916" s="65"/>
      <c r="B13916" s="65"/>
      <c r="C13916" s="65"/>
      <c r="D13916" s="65"/>
      <c r="E13916" s="65"/>
      <c r="F13916" s="65"/>
      <c r="G13916" s="145"/>
    </row>
    <row r="13917" spans="1:7">
      <c r="A13917" s="65"/>
      <c r="B13917" s="65"/>
      <c r="C13917" s="65"/>
      <c r="D13917" s="65"/>
      <c r="E13917" s="65"/>
      <c r="F13917" s="65"/>
      <c r="G13917" s="145"/>
    </row>
    <row r="13918" spans="1:7">
      <c r="A13918" s="65"/>
      <c r="B13918" s="65"/>
      <c r="C13918" s="65"/>
      <c r="D13918" s="65"/>
      <c r="E13918" s="65"/>
      <c r="F13918" s="65"/>
      <c r="G13918" s="145"/>
    </row>
    <row r="13919" spans="1:7">
      <c r="A13919" s="65"/>
      <c r="B13919" s="65"/>
      <c r="C13919" s="65"/>
      <c r="D13919" s="65"/>
      <c r="E13919" s="65"/>
      <c r="F13919" s="65"/>
      <c r="G13919" s="145"/>
    </row>
    <row r="13920" spans="1:7">
      <c r="A13920" s="65"/>
      <c r="B13920" s="65"/>
      <c r="C13920" s="65"/>
      <c r="D13920" s="65"/>
      <c r="E13920" s="65"/>
      <c r="F13920" s="65"/>
      <c r="G13920" s="145"/>
    </row>
    <row r="13921" spans="1:7">
      <c r="A13921" s="65"/>
      <c r="B13921" s="65"/>
      <c r="C13921" s="65"/>
      <c r="D13921" s="65"/>
      <c r="E13921" s="65"/>
      <c r="F13921" s="65"/>
      <c r="G13921" s="145"/>
    </row>
    <row r="13922" spans="1:7">
      <c r="A13922" s="65"/>
      <c r="B13922" s="65"/>
      <c r="C13922" s="65"/>
      <c r="D13922" s="65"/>
      <c r="E13922" s="65"/>
      <c r="F13922" s="65"/>
      <c r="G13922" s="145"/>
    </row>
    <row r="13923" spans="1:7">
      <c r="A13923" s="65"/>
      <c r="B13923" s="65"/>
      <c r="C13923" s="65"/>
      <c r="D13923" s="65"/>
      <c r="E13923" s="65"/>
      <c r="F13923" s="65"/>
      <c r="G13923" s="145"/>
    </row>
    <row r="13924" spans="1:7">
      <c r="A13924" s="65"/>
      <c r="B13924" s="65"/>
      <c r="C13924" s="65"/>
      <c r="D13924" s="65"/>
      <c r="E13924" s="65"/>
      <c r="F13924" s="65"/>
      <c r="G13924" s="145"/>
    </row>
    <row r="13925" spans="1:7">
      <c r="A13925" s="65"/>
      <c r="B13925" s="65"/>
      <c r="C13925" s="65"/>
      <c r="D13925" s="65"/>
      <c r="E13925" s="65"/>
      <c r="F13925" s="65"/>
      <c r="G13925" s="145"/>
    </row>
    <row r="13926" spans="1:7">
      <c r="A13926" s="65"/>
      <c r="B13926" s="65"/>
      <c r="C13926" s="65"/>
      <c r="D13926" s="65"/>
      <c r="E13926" s="65"/>
      <c r="F13926" s="65"/>
      <c r="G13926" s="145"/>
    </row>
    <row r="13927" spans="1:7">
      <c r="A13927" s="65"/>
      <c r="B13927" s="65"/>
      <c r="C13927" s="65"/>
      <c r="D13927" s="65"/>
      <c r="E13927" s="65"/>
      <c r="F13927" s="65"/>
      <c r="G13927" s="145"/>
    </row>
    <row r="13928" spans="1:7">
      <c r="A13928" s="65"/>
      <c r="B13928" s="65"/>
      <c r="C13928" s="65"/>
      <c r="D13928" s="65"/>
      <c r="E13928" s="65"/>
      <c r="F13928" s="65"/>
      <c r="G13928" s="145"/>
    </row>
    <row r="13929" spans="1:7">
      <c r="A13929" s="65"/>
      <c r="B13929" s="65"/>
      <c r="C13929" s="65"/>
      <c r="D13929" s="65"/>
      <c r="E13929" s="65"/>
      <c r="F13929" s="65"/>
      <c r="G13929" s="145"/>
    </row>
    <row r="13930" spans="1:7">
      <c r="A13930" s="65"/>
      <c r="B13930" s="65"/>
      <c r="C13930" s="65"/>
      <c r="D13930" s="65"/>
      <c r="E13930" s="65"/>
      <c r="F13930" s="65"/>
      <c r="G13930" s="145"/>
    </row>
    <row r="13931" spans="1:7">
      <c r="A13931" s="65"/>
      <c r="B13931" s="65"/>
      <c r="C13931" s="65"/>
      <c r="D13931" s="65"/>
      <c r="E13931" s="65"/>
      <c r="F13931" s="65"/>
      <c r="G13931" s="145"/>
    </row>
    <row r="13932" spans="1:7">
      <c r="A13932" s="65"/>
      <c r="B13932" s="65"/>
      <c r="C13932" s="65"/>
      <c r="D13932" s="65"/>
      <c r="E13932" s="65"/>
      <c r="F13932" s="65"/>
      <c r="G13932" s="145"/>
    </row>
    <row r="13933" spans="1:7">
      <c r="A13933" s="65"/>
      <c r="B13933" s="65"/>
      <c r="C13933" s="65"/>
      <c r="D13933" s="65"/>
      <c r="E13933" s="65"/>
      <c r="F13933" s="65"/>
      <c r="G13933" s="145"/>
    </row>
    <row r="13934" spans="1:7">
      <c r="A13934" s="65"/>
      <c r="B13934" s="65"/>
      <c r="C13934" s="65"/>
      <c r="D13934" s="65"/>
      <c r="E13934" s="65"/>
      <c r="F13934" s="65"/>
      <c r="G13934" s="145"/>
    </row>
    <row r="13935" spans="1:7">
      <c r="A13935" s="65"/>
      <c r="B13935" s="65"/>
      <c r="C13935" s="65"/>
      <c r="D13935" s="65"/>
      <c r="E13935" s="65"/>
      <c r="F13935" s="65"/>
      <c r="G13935" s="145"/>
    </row>
    <row r="13936" spans="1:7">
      <c r="A13936" s="65"/>
      <c r="B13936" s="65"/>
      <c r="C13936" s="65"/>
      <c r="D13936" s="65"/>
      <c r="E13936" s="65"/>
      <c r="F13936" s="65"/>
      <c r="G13936" s="145"/>
    </row>
    <row r="13937" spans="1:7">
      <c r="A13937" s="65"/>
      <c r="B13937" s="65"/>
      <c r="C13937" s="65"/>
      <c r="D13937" s="65"/>
      <c r="E13937" s="65"/>
      <c r="F13937" s="65"/>
      <c r="G13937" s="145"/>
    </row>
    <row r="13938" spans="1:7">
      <c r="A13938" s="65"/>
      <c r="B13938" s="65"/>
      <c r="C13938" s="65"/>
      <c r="D13938" s="65"/>
      <c r="E13938" s="65"/>
      <c r="F13938" s="65"/>
      <c r="G13938" s="145"/>
    </row>
    <row r="13939" spans="1:7">
      <c r="A13939" s="65"/>
      <c r="B13939" s="65"/>
      <c r="C13939" s="65"/>
      <c r="D13939" s="65"/>
      <c r="E13939" s="65"/>
      <c r="F13939" s="65"/>
      <c r="G13939" s="145"/>
    </row>
    <row r="13940" spans="1:7">
      <c r="A13940" s="65"/>
      <c r="B13940" s="65"/>
      <c r="C13940" s="65"/>
      <c r="D13940" s="65"/>
      <c r="E13940" s="65"/>
      <c r="F13940" s="65"/>
      <c r="G13940" s="145"/>
    </row>
    <row r="13941" spans="1:7">
      <c r="A13941" s="65"/>
      <c r="B13941" s="65"/>
      <c r="C13941" s="65"/>
      <c r="D13941" s="65"/>
      <c r="E13941" s="65"/>
      <c r="F13941" s="65"/>
      <c r="G13941" s="145"/>
    </row>
    <row r="13942" spans="1:7">
      <c r="A13942" s="65"/>
      <c r="B13942" s="65"/>
      <c r="C13942" s="65"/>
      <c r="D13942" s="65"/>
      <c r="E13942" s="65"/>
      <c r="F13942" s="65"/>
      <c r="G13942" s="145"/>
    </row>
    <row r="13943" spans="1:7">
      <c r="A13943" s="65"/>
      <c r="B13943" s="65"/>
      <c r="C13943" s="65"/>
      <c r="D13943" s="65"/>
      <c r="E13943" s="65"/>
      <c r="F13943" s="65"/>
      <c r="G13943" s="145"/>
    </row>
    <row r="13944" spans="1:7">
      <c r="A13944" s="65"/>
      <c r="B13944" s="65"/>
      <c r="C13944" s="65"/>
      <c r="D13944" s="65"/>
      <c r="E13944" s="65"/>
      <c r="F13944" s="65"/>
      <c r="G13944" s="145"/>
    </row>
    <row r="13945" spans="1:7">
      <c r="A13945" s="65"/>
      <c r="B13945" s="65"/>
      <c r="C13945" s="65"/>
      <c r="D13945" s="65"/>
      <c r="E13945" s="65"/>
      <c r="F13945" s="65"/>
      <c r="G13945" s="145"/>
    </row>
    <row r="13946" spans="1:7">
      <c r="A13946" s="65"/>
      <c r="B13946" s="65"/>
      <c r="C13946" s="65"/>
      <c r="D13946" s="65"/>
      <c r="E13946" s="65"/>
      <c r="F13946" s="65"/>
      <c r="G13946" s="145"/>
    </row>
    <row r="13947" spans="1:7">
      <c r="A13947" s="65"/>
      <c r="B13947" s="65"/>
      <c r="C13947" s="65"/>
      <c r="D13947" s="65"/>
      <c r="E13947" s="65"/>
      <c r="F13947" s="65"/>
      <c r="G13947" s="145"/>
    </row>
    <row r="13948" spans="1:7">
      <c r="A13948" s="65"/>
      <c r="B13948" s="65"/>
      <c r="C13948" s="65"/>
      <c r="D13948" s="65"/>
      <c r="E13948" s="65"/>
      <c r="F13948" s="65"/>
      <c r="G13948" s="145"/>
    </row>
    <row r="13949" spans="1:7">
      <c r="A13949" s="65"/>
      <c r="B13949" s="65"/>
      <c r="C13949" s="65"/>
      <c r="D13949" s="65"/>
      <c r="E13949" s="65"/>
      <c r="F13949" s="65"/>
      <c r="G13949" s="145"/>
    </row>
    <row r="13950" spans="1:7">
      <c r="A13950" s="65"/>
      <c r="B13950" s="65"/>
      <c r="C13950" s="65"/>
      <c r="D13950" s="65"/>
      <c r="E13950" s="65"/>
      <c r="F13950" s="65"/>
      <c r="G13950" s="145"/>
    </row>
    <row r="13951" spans="1:7">
      <c r="A13951" s="65"/>
      <c r="B13951" s="65"/>
      <c r="C13951" s="65"/>
      <c r="D13951" s="65"/>
      <c r="E13951" s="65"/>
      <c r="F13951" s="65"/>
      <c r="G13951" s="145"/>
    </row>
    <row r="13952" spans="1:7">
      <c r="A13952" s="65"/>
      <c r="B13952" s="65"/>
      <c r="C13952" s="65"/>
      <c r="D13952" s="65"/>
      <c r="E13952" s="65"/>
      <c r="F13952" s="65"/>
      <c r="G13952" s="145"/>
    </row>
    <row r="13953" spans="1:7">
      <c r="A13953" s="65"/>
      <c r="B13953" s="65"/>
      <c r="C13953" s="65"/>
      <c r="D13953" s="65"/>
      <c r="E13953" s="65"/>
      <c r="F13953" s="65"/>
      <c r="G13953" s="145"/>
    </row>
    <row r="13954" spans="1:7">
      <c r="A13954" s="65"/>
      <c r="B13954" s="65"/>
      <c r="C13954" s="65"/>
      <c r="D13954" s="65"/>
      <c r="E13954" s="65"/>
      <c r="F13954" s="65"/>
      <c r="G13954" s="145"/>
    </row>
    <row r="13955" spans="1:7">
      <c r="A13955" s="65"/>
      <c r="B13955" s="65"/>
      <c r="C13955" s="65"/>
      <c r="D13955" s="65"/>
      <c r="E13955" s="65"/>
      <c r="F13955" s="65"/>
      <c r="G13955" s="145"/>
    </row>
    <row r="13956" spans="1:7">
      <c r="A13956" s="65"/>
      <c r="B13956" s="65"/>
      <c r="C13956" s="65"/>
      <c r="D13956" s="65"/>
      <c r="E13956" s="65"/>
      <c r="F13956" s="65"/>
      <c r="G13956" s="145"/>
    </row>
    <row r="13957" spans="1:7">
      <c r="A13957" s="65"/>
      <c r="B13957" s="65"/>
      <c r="C13957" s="65"/>
      <c r="D13957" s="65"/>
      <c r="E13957" s="65"/>
      <c r="F13957" s="65"/>
      <c r="G13957" s="145"/>
    </row>
    <row r="13958" spans="1:7">
      <c r="A13958" s="65"/>
      <c r="B13958" s="65"/>
      <c r="C13958" s="65"/>
      <c r="D13958" s="65"/>
      <c r="E13958" s="65"/>
      <c r="F13958" s="65"/>
      <c r="G13958" s="145"/>
    </row>
    <row r="13959" spans="1:7">
      <c r="A13959" s="65"/>
      <c r="B13959" s="65"/>
      <c r="C13959" s="65"/>
      <c r="D13959" s="65"/>
      <c r="E13959" s="65"/>
      <c r="F13959" s="65"/>
      <c r="G13959" s="145"/>
    </row>
    <row r="13960" spans="1:7">
      <c r="A13960" s="65"/>
      <c r="B13960" s="65"/>
      <c r="C13960" s="65"/>
      <c r="D13960" s="65"/>
      <c r="E13960" s="65"/>
      <c r="F13960" s="65"/>
      <c r="G13960" s="145"/>
    </row>
    <row r="13961" spans="1:7">
      <c r="A13961" s="65"/>
      <c r="B13961" s="65"/>
      <c r="C13961" s="65"/>
      <c r="D13961" s="65"/>
      <c r="E13961" s="65"/>
      <c r="F13961" s="65"/>
      <c r="G13961" s="145"/>
    </row>
    <row r="13962" spans="1:7">
      <c r="A13962" s="65"/>
      <c r="B13962" s="65"/>
      <c r="C13962" s="65"/>
      <c r="D13962" s="65"/>
      <c r="E13962" s="65"/>
      <c r="F13962" s="65"/>
      <c r="G13962" s="145"/>
    </row>
    <row r="13963" spans="1:7">
      <c r="A13963" s="65"/>
      <c r="B13963" s="65"/>
      <c r="C13963" s="65"/>
      <c r="D13963" s="65"/>
      <c r="E13963" s="65"/>
      <c r="F13963" s="65"/>
      <c r="G13963" s="145"/>
    </row>
    <row r="13964" spans="1:7">
      <c r="A13964" s="65"/>
      <c r="B13964" s="65"/>
      <c r="C13964" s="65"/>
      <c r="D13964" s="65"/>
      <c r="E13964" s="65"/>
      <c r="F13964" s="65"/>
      <c r="G13964" s="145"/>
    </row>
    <row r="13965" spans="1:7">
      <c r="A13965" s="65"/>
      <c r="B13965" s="65"/>
      <c r="C13965" s="65"/>
      <c r="D13965" s="65"/>
      <c r="E13965" s="65"/>
      <c r="F13965" s="65"/>
      <c r="G13965" s="145"/>
    </row>
    <row r="13966" spans="1:7">
      <c r="A13966" s="65"/>
      <c r="B13966" s="65"/>
      <c r="C13966" s="65"/>
      <c r="D13966" s="65"/>
      <c r="E13966" s="65"/>
      <c r="F13966" s="65"/>
      <c r="G13966" s="145"/>
    </row>
    <row r="13967" spans="1:7">
      <c r="A13967" s="65"/>
      <c r="B13967" s="65"/>
      <c r="C13967" s="65"/>
      <c r="D13967" s="65"/>
      <c r="E13967" s="65"/>
      <c r="F13967" s="65"/>
      <c r="G13967" s="145"/>
    </row>
    <row r="13968" spans="1:7">
      <c r="A13968" s="65"/>
      <c r="B13968" s="65"/>
      <c r="C13968" s="65"/>
      <c r="D13968" s="65"/>
      <c r="E13968" s="65"/>
      <c r="F13968" s="65"/>
      <c r="G13968" s="145"/>
    </row>
    <row r="13969" spans="1:7">
      <c r="A13969" s="65"/>
      <c r="B13969" s="65"/>
      <c r="C13969" s="65"/>
      <c r="D13969" s="65"/>
      <c r="E13969" s="65"/>
      <c r="F13969" s="65"/>
      <c r="G13969" s="145"/>
    </row>
    <row r="13970" spans="1:7">
      <c r="A13970" s="65"/>
      <c r="B13970" s="65"/>
      <c r="C13970" s="65"/>
      <c r="D13970" s="65"/>
      <c r="E13970" s="65"/>
      <c r="F13970" s="65"/>
      <c r="G13970" s="145"/>
    </row>
    <row r="13971" spans="1:7">
      <c r="A13971" s="65"/>
      <c r="B13971" s="65"/>
      <c r="C13971" s="65"/>
      <c r="D13971" s="65"/>
      <c r="E13971" s="65"/>
      <c r="F13971" s="65"/>
      <c r="G13971" s="145"/>
    </row>
    <row r="13972" spans="1:7">
      <c r="A13972" s="65"/>
      <c r="B13972" s="65"/>
      <c r="C13972" s="65"/>
      <c r="D13972" s="65"/>
      <c r="E13972" s="65"/>
      <c r="F13972" s="65"/>
      <c r="G13972" s="145"/>
    </row>
    <row r="13973" spans="1:7">
      <c r="A13973" s="65"/>
      <c r="B13973" s="65"/>
      <c r="C13973" s="65"/>
      <c r="D13973" s="65"/>
      <c r="E13973" s="65"/>
      <c r="F13973" s="65"/>
      <c r="G13973" s="145"/>
    </row>
    <row r="13974" spans="1:7">
      <c r="A13974" s="65"/>
      <c r="B13974" s="65"/>
      <c r="C13974" s="65"/>
      <c r="D13974" s="65"/>
      <c r="E13974" s="65"/>
      <c r="F13974" s="65"/>
      <c r="G13974" s="145"/>
    </row>
    <row r="13975" spans="1:7">
      <c r="A13975" s="65"/>
      <c r="B13975" s="65"/>
      <c r="C13975" s="65"/>
      <c r="D13975" s="65"/>
      <c r="E13975" s="65"/>
      <c r="F13975" s="65"/>
      <c r="G13975" s="145"/>
    </row>
    <row r="13976" spans="1:7">
      <c r="A13976" s="65"/>
      <c r="B13976" s="65"/>
      <c r="C13976" s="65"/>
      <c r="D13976" s="65"/>
      <c r="E13976" s="65"/>
      <c r="F13976" s="65"/>
      <c r="G13976" s="145"/>
    </row>
    <row r="13977" spans="1:7">
      <c r="A13977" s="65"/>
      <c r="B13977" s="65"/>
      <c r="C13977" s="65"/>
      <c r="D13977" s="65"/>
      <c r="E13977" s="65"/>
      <c r="F13977" s="65"/>
      <c r="G13977" s="145"/>
    </row>
    <row r="13978" spans="1:7">
      <c r="A13978" s="65"/>
      <c r="B13978" s="65"/>
      <c r="C13978" s="65"/>
      <c r="D13978" s="65"/>
      <c r="E13978" s="65"/>
      <c r="F13978" s="65"/>
      <c r="G13978" s="145"/>
    </row>
    <row r="13979" spans="1:7">
      <c r="A13979" s="65"/>
      <c r="B13979" s="65"/>
      <c r="C13979" s="65"/>
      <c r="D13979" s="65"/>
      <c r="E13979" s="65"/>
      <c r="F13979" s="65"/>
      <c r="G13979" s="145"/>
    </row>
    <row r="13980" spans="1:7">
      <c r="A13980" s="65"/>
      <c r="B13980" s="65"/>
      <c r="C13980" s="65"/>
      <c r="D13980" s="65"/>
      <c r="E13980" s="65"/>
      <c r="F13980" s="65"/>
      <c r="G13980" s="145"/>
    </row>
    <row r="13981" spans="1:7">
      <c r="A13981" s="65"/>
      <c r="B13981" s="65"/>
      <c r="C13981" s="65"/>
      <c r="D13981" s="65"/>
      <c r="E13981" s="65"/>
      <c r="F13981" s="65"/>
      <c r="G13981" s="145"/>
    </row>
    <row r="13982" spans="1:7">
      <c r="A13982" s="65"/>
      <c r="B13982" s="65"/>
      <c r="C13982" s="65"/>
      <c r="D13982" s="65"/>
      <c r="E13982" s="65"/>
      <c r="F13982" s="65"/>
      <c r="G13982" s="145"/>
    </row>
    <row r="13983" spans="1:7">
      <c r="A13983" s="65"/>
      <c r="B13983" s="65"/>
      <c r="C13983" s="65"/>
      <c r="D13983" s="65"/>
      <c r="E13983" s="65"/>
      <c r="F13983" s="65"/>
      <c r="G13983" s="145"/>
    </row>
    <row r="13984" spans="1:7">
      <c r="A13984" s="65"/>
      <c r="B13984" s="65"/>
      <c r="C13984" s="65"/>
      <c r="D13984" s="65"/>
      <c r="E13984" s="65"/>
      <c r="F13984" s="65"/>
      <c r="G13984" s="145"/>
    </row>
    <row r="13985" spans="1:7">
      <c r="A13985" s="65"/>
      <c r="B13985" s="65"/>
      <c r="C13985" s="65"/>
      <c r="D13985" s="65"/>
      <c r="E13985" s="65"/>
      <c r="F13985" s="65"/>
      <c r="G13985" s="145"/>
    </row>
    <row r="13986" spans="1:7">
      <c r="A13986" s="65"/>
      <c r="B13986" s="65"/>
      <c r="C13986" s="65"/>
      <c r="D13986" s="65"/>
      <c r="E13986" s="65"/>
      <c r="F13986" s="65"/>
      <c r="G13986" s="145"/>
    </row>
    <row r="13987" spans="1:7">
      <c r="A13987" s="65"/>
      <c r="B13987" s="65"/>
      <c r="C13987" s="65"/>
      <c r="D13987" s="65"/>
      <c r="E13987" s="65"/>
      <c r="F13987" s="65"/>
      <c r="G13987" s="145"/>
    </row>
    <row r="13988" spans="1:7">
      <c r="A13988" s="65"/>
      <c r="B13988" s="65"/>
      <c r="C13988" s="65"/>
      <c r="D13988" s="65"/>
      <c r="E13988" s="65"/>
      <c r="F13988" s="65"/>
      <c r="G13988" s="145"/>
    </row>
    <row r="13989" spans="1:7">
      <c r="A13989" s="65"/>
      <c r="B13989" s="65"/>
      <c r="C13989" s="65"/>
      <c r="D13989" s="65"/>
      <c r="E13989" s="65"/>
      <c r="F13989" s="65"/>
      <c r="G13989" s="145"/>
    </row>
    <row r="13990" spans="1:7">
      <c r="A13990" s="65"/>
      <c r="B13990" s="65"/>
      <c r="C13990" s="65"/>
      <c r="D13990" s="65"/>
      <c r="E13990" s="65"/>
      <c r="F13990" s="65"/>
      <c r="G13990" s="145"/>
    </row>
    <row r="13991" spans="1:7">
      <c r="A13991" s="65"/>
      <c r="B13991" s="65"/>
      <c r="C13991" s="65"/>
      <c r="D13991" s="65"/>
      <c r="E13991" s="65"/>
      <c r="F13991" s="65"/>
      <c r="G13991" s="145"/>
    </row>
    <row r="13992" spans="1:7">
      <c r="A13992" s="65"/>
      <c r="B13992" s="65"/>
      <c r="C13992" s="65"/>
      <c r="D13992" s="65"/>
      <c r="E13992" s="65"/>
      <c r="F13992" s="65"/>
      <c r="G13992" s="145"/>
    </row>
    <row r="13993" spans="1:7">
      <c r="A13993" s="65"/>
      <c r="B13993" s="65"/>
      <c r="C13993" s="65"/>
      <c r="D13993" s="65"/>
      <c r="E13993" s="65"/>
      <c r="F13993" s="65"/>
      <c r="G13993" s="145"/>
    </row>
    <row r="13994" spans="1:7">
      <c r="A13994" s="65"/>
      <c r="B13994" s="65"/>
      <c r="C13994" s="65"/>
      <c r="D13994" s="65"/>
      <c r="E13994" s="65"/>
      <c r="F13994" s="65"/>
      <c r="G13994" s="145"/>
    </row>
    <row r="13995" spans="1:7">
      <c r="A13995" s="65"/>
      <c r="B13995" s="65"/>
      <c r="C13995" s="65"/>
      <c r="D13995" s="65"/>
      <c r="E13995" s="65"/>
      <c r="F13995" s="65"/>
      <c r="G13995" s="145"/>
    </row>
    <row r="13996" spans="1:7">
      <c r="A13996" s="65"/>
      <c r="B13996" s="65"/>
      <c r="C13996" s="65"/>
      <c r="D13996" s="65"/>
      <c r="E13996" s="65"/>
      <c r="F13996" s="65"/>
      <c r="G13996" s="145"/>
    </row>
    <row r="13997" spans="1:7">
      <c r="A13997" s="65"/>
      <c r="B13997" s="65"/>
      <c r="C13997" s="65"/>
      <c r="D13997" s="65"/>
      <c r="E13997" s="65"/>
      <c r="F13997" s="65"/>
      <c r="G13997" s="145"/>
    </row>
    <row r="13998" spans="1:7">
      <c r="A13998" s="65"/>
      <c r="B13998" s="65"/>
      <c r="C13998" s="65"/>
      <c r="D13998" s="65"/>
      <c r="E13998" s="65"/>
      <c r="F13998" s="65"/>
      <c r="G13998" s="145"/>
    </row>
    <row r="13999" spans="1:7">
      <c r="A13999" s="65"/>
      <c r="B13999" s="65"/>
      <c r="C13999" s="65"/>
      <c r="D13999" s="65"/>
      <c r="E13999" s="65"/>
      <c r="F13999" s="65"/>
      <c r="G13999" s="145"/>
    </row>
    <row r="14000" spans="1:7">
      <c r="A14000" s="65"/>
      <c r="B14000" s="65"/>
      <c r="C14000" s="65"/>
      <c r="D14000" s="65"/>
      <c r="E14000" s="65"/>
      <c r="F14000" s="65"/>
      <c r="G14000" s="145"/>
    </row>
    <row r="14001" spans="1:7">
      <c r="A14001" s="65"/>
      <c r="B14001" s="65"/>
      <c r="C14001" s="65"/>
      <c r="D14001" s="65"/>
      <c r="E14001" s="65"/>
      <c r="F14001" s="65"/>
      <c r="G14001" s="145"/>
    </row>
    <row r="14002" spans="1:7">
      <c r="A14002" s="65"/>
      <c r="B14002" s="65"/>
      <c r="C14002" s="65"/>
      <c r="D14002" s="65"/>
      <c r="E14002" s="65"/>
      <c r="F14002" s="65"/>
      <c r="G14002" s="145"/>
    </row>
    <row r="14003" spans="1:7">
      <c r="A14003" s="65"/>
      <c r="B14003" s="65"/>
      <c r="C14003" s="65"/>
      <c r="D14003" s="65"/>
      <c r="E14003" s="65"/>
      <c r="F14003" s="65"/>
      <c r="G14003" s="145"/>
    </row>
    <row r="14004" spans="1:7">
      <c r="A14004" s="65"/>
      <c r="B14004" s="65"/>
      <c r="C14004" s="65"/>
      <c r="D14004" s="65"/>
      <c r="E14004" s="65"/>
      <c r="F14004" s="65"/>
      <c r="G14004" s="145"/>
    </row>
    <row r="14005" spans="1:7">
      <c r="A14005" s="65"/>
      <c r="B14005" s="65"/>
      <c r="C14005" s="65"/>
      <c r="D14005" s="65"/>
      <c r="E14005" s="65"/>
      <c r="F14005" s="65"/>
      <c r="G14005" s="145"/>
    </row>
    <row r="14006" spans="1:7">
      <c r="A14006" s="65"/>
      <c r="B14006" s="65"/>
      <c r="C14006" s="65"/>
      <c r="D14006" s="65"/>
      <c r="E14006" s="65"/>
      <c r="F14006" s="65"/>
      <c r="G14006" s="145"/>
    </row>
    <row r="14007" spans="1:7">
      <c r="A14007" s="65"/>
      <c r="B14007" s="65"/>
      <c r="C14007" s="65"/>
      <c r="D14007" s="65"/>
      <c r="E14007" s="65"/>
      <c r="F14007" s="65"/>
      <c r="G14007" s="145"/>
    </row>
    <row r="14008" spans="1:7">
      <c r="A14008" s="65"/>
      <c r="B14008" s="65"/>
      <c r="C14008" s="65"/>
      <c r="D14008" s="65"/>
      <c r="E14008" s="65"/>
      <c r="F14008" s="65"/>
      <c r="G14008" s="145"/>
    </row>
    <row r="14009" spans="1:7">
      <c r="A14009" s="65"/>
      <c r="B14009" s="65"/>
      <c r="C14009" s="65"/>
      <c r="D14009" s="65"/>
      <c r="E14009" s="65"/>
      <c r="F14009" s="65"/>
      <c r="G14009" s="145"/>
    </row>
    <row r="14010" spans="1:7">
      <c r="A14010" s="65"/>
      <c r="B14010" s="65"/>
      <c r="C14010" s="65"/>
      <c r="D14010" s="65"/>
      <c r="E14010" s="65"/>
      <c r="F14010" s="65"/>
      <c r="G14010" s="145"/>
    </row>
    <row r="14011" spans="1:7">
      <c r="A14011" s="65"/>
      <c r="B14011" s="65"/>
      <c r="C14011" s="65"/>
      <c r="D14011" s="65"/>
      <c r="E14011" s="65"/>
      <c r="F14011" s="65"/>
      <c r="G14011" s="145"/>
    </row>
    <row r="14012" spans="1:7">
      <c r="A14012" s="65"/>
      <c r="B14012" s="65"/>
      <c r="C14012" s="65"/>
      <c r="D14012" s="65"/>
      <c r="E14012" s="65"/>
      <c r="F14012" s="65"/>
      <c r="G14012" s="145"/>
    </row>
    <row r="14013" spans="1:7">
      <c r="A14013" s="65"/>
      <c r="B14013" s="65"/>
      <c r="C14013" s="65"/>
      <c r="D14013" s="65"/>
      <c r="E14013" s="65"/>
      <c r="F14013" s="65"/>
      <c r="G14013" s="145"/>
    </row>
    <row r="14014" spans="1:7">
      <c r="A14014" s="65"/>
      <c r="B14014" s="65"/>
      <c r="C14014" s="65"/>
      <c r="D14014" s="65"/>
      <c r="E14014" s="65"/>
      <c r="F14014" s="65"/>
      <c r="G14014" s="145"/>
    </row>
    <row r="14015" spans="1:7">
      <c r="A14015" s="65"/>
      <c r="B14015" s="65"/>
      <c r="C14015" s="65"/>
      <c r="D14015" s="65"/>
      <c r="E14015" s="65"/>
      <c r="F14015" s="65"/>
      <c r="G14015" s="145"/>
    </row>
    <row r="14016" spans="1:7">
      <c r="A14016" s="65"/>
      <c r="B14016" s="65"/>
      <c r="C14016" s="65"/>
      <c r="D14016" s="65"/>
      <c r="E14016" s="65"/>
      <c r="F14016" s="65"/>
      <c r="G14016" s="145"/>
    </row>
    <row r="14017" spans="1:7">
      <c r="A14017" s="65"/>
      <c r="B14017" s="65"/>
      <c r="C14017" s="65"/>
      <c r="D14017" s="65"/>
      <c r="E14017" s="65"/>
      <c r="F14017" s="65"/>
      <c r="G14017" s="145"/>
    </row>
    <row r="14018" spans="1:7">
      <c r="A14018" s="65"/>
      <c r="B14018" s="65"/>
      <c r="C14018" s="65"/>
      <c r="D14018" s="65"/>
      <c r="E14018" s="65"/>
      <c r="F14018" s="65"/>
      <c r="G14018" s="145"/>
    </row>
    <row r="14019" spans="1:7">
      <c r="A14019" s="65"/>
      <c r="B14019" s="65"/>
      <c r="C14019" s="65"/>
      <c r="D14019" s="65"/>
      <c r="E14019" s="65"/>
      <c r="F14019" s="65"/>
      <c r="G14019" s="145"/>
    </row>
    <row r="14020" spans="1:7">
      <c r="A14020" s="65"/>
      <c r="B14020" s="65"/>
      <c r="C14020" s="65"/>
      <c r="D14020" s="65"/>
      <c r="E14020" s="65"/>
      <c r="F14020" s="65"/>
      <c r="G14020" s="145"/>
    </row>
    <row r="14021" spans="1:7">
      <c r="A14021" s="65"/>
      <c r="B14021" s="65"/>
      <c r="C14021" s="65"/>
      <c r="D14021" s="65"/>
      <c r="E14021" s="65"/>
      <c r="F14021" s="65"/>
      <c r="G14021" s="145"/>
    </row>
    <row r="14022" spans="1:7">
      <c r="A14022" s="65"/>
      <c r="B14022" s="65"/>
      <c r="C14022" s="65"/>
      <c r="D14022" s="65"/>
      <c r="E14022" s="65"/>
      <c r="F14022" s="65"/>
      <c r="G14022" s="145"/>
    </row>
    <row r="14023" spans="1:7">
      <c r="A14023" s="65"/>
      <c r="B14023" s="65"/>
      <c r="C14023" s="65"/>
      <c r="D14023" s="65"/>
      <c r="E14023" s="65"/>
      <c r="F14023" s="65"/>
      <c r="G14023" s="145"/>
    </row>
    <row r="14024" spans="1:7">
      <c r="A14024" s="65"/>
      <c r="B14024" s="65"/>
      <c r="C14024" s="65"/>
      <c r="D14024" s="65"/>
      <c r="E14024" s="65"/>
      <c r="F14024" s="65"/>
      <c r="G14024" s="145"/>
    </row>
    <row r="14025" spans="1:7">
      <c r="A14025" s="65"/>
      <c r="B14025" s="65"/>
      <c r="C14025" s="65"/>
      <c r="D14025" s="65"/>
      <c r="E14025" s="65"/>
      <c r="F14025" s="65"/>
      <c r="G14025" s="145"/>
    </row>
    <row r="14026" spans="1:7">
      <c r="A14026" s="65"/>
      <c r="B14026" s="65"/>
      <c r="C14026" s="65"/>
      <c r="D14026" s="65"/>
      <c r="E14026" s="65"/>
      <c r="F14026" s="65"/>
      <c r="G14026" s="145"/>
    </row>
    <row r="14027" spans="1:7">
      <c r="A14027" s="65"/>
      <c r="B14027" s="65"/>
      <c r="C14027" s="65"/>
      <c r="D14027" s="65"/>
      <c r="E14027" s="65"/>
      <c r="F14027" s="65"/>
      <c r="G14027" s="145"/>
    </row>
    <row r="14028" spans="1:7">
      <c r="A14028" s="65"/>
      <c r="B14028" s="65"/>
      <c r="C14028" s="65"/>
      <c r="D14028" s="65"/>
      <c r="E14028" s="65"/>
      <c r="F14028" s="65"/>
      <c r="G14028" s="145"/>
    </row>
    <row r="14029" spans="1:7">
      <c r="A14029" s="65"/>
      <c r="B14029" s="65"/>
      <c r="C14029" s="65"/>
      <c r="D14029" s="65"/>
      <c r="E14029" s="65"/>
      <c r="F14029" s="65"/>
      <c r="G14029" s="145"/>
    </row>
    <row r="14030" spans="1:7">
      <c r="A14030" s="65"/>
      <c r="B14030" s="65"/>
      <c r="C14030" s="65"/>
      <c r="D14030" s="65"/>
      <c r="E14030" s="65"/>
      <c r="F14030" s="65"/>
      <c r="G14030" s="145"/>
    </row>
    <row r="14031" spans="1:7">
      <c r="A14031" s="65"/>
      <c r="B14031" s="65"/>
      <c r="C14031" s="65"/>
      <c r="D14031" s="65"/>
      <c r="E14031" s="65"/>
      <c r="F14031" s="65"/>
      <c r="G14031" s="145"/>
    </row>
    <row r="14032" spans="1:7">
      <c r="A14032" s="65"/>
      <c r="B14032" s="65"/>
      <c r="C14032" s="65"/>
      <c r="D14032" s="65"/>
      <c r="E14032" s="65"/>
      <c r="F14032" s="65"/>
      <c r="G14032" s="145"/>
    </row>
    <row r="14033" spans="1:7">
      <c r="A14033" s="65"/>
      <c r="B14033" s="65"/>
      <c r="C14033" s="65"/>
      <c r="D14033" s="65"/>
      <c r="E14033" s="65"/>
      <c r="F14033" s="65"/>
      <c r="G14033" s="145"/>
    </row>
    <row r="14034" spans="1:7">
      <c r="A14034" s="65"/>
      <c r="B14034" s="65"/>
      <c r="C14034" s="65"/>
      <c r="D14034" s="65"/>
      <c r="E14034" s="65"/>
      <c r="F14034" s="65"/>
      <c r="G14034" s="145"/>
    </row>
    <row r="14035" spans="1:7">
      <c r="A14035" s="65"/>
      <c r="B14035" s="65"/>
      <c r="C14035" s="65"/>
      <c r="D14035" s="65"/>
      <c r="E14035" s="65"/>
      <c r="F14035" s="65"/>
      <c r="G14035" s="145"/>
    </row>
    <row r="14036" spans="1:7">
      <c r="A14036" s="65"/>
      <c r="B14036" s="65"/>
      <c r="C14036" s="65"/>
      <c r="D14036" s="65"/>
      <c r="E14036" s="65"/>
      <c r="F14036" s="65"/>
      <c r="G14036" s="145"/>
    </row>
    <row r="14037" spans="1:7">
      <c r="A14037" s="65"/>
      <c r="B14037" s="65"/>
      <c r="C14037" s="65"/>
      <c r="D14037" s="65"/>
      <c r="E14037" s="65"/>
      <c r="F14037" s="65"/>
      <c r="G14037" s="145"/>
    </row>
    <row r="14038" spans="1:7">
      <c r="A14038" s="65"/>
      <c r="B14038" s="65"/>
      <c r="C14038" s="65"/>
      <c r="D14038" s="65"/>
      <c r="E14038" s="65"/>
      <c r="F14038" s="65"/>
      <c r="G14038" s="145"/>
    </row>
    <row r="14039" spans="1:7">
      <c r="A14039" s="65"/>
      <c r="B14039" s="65"/>
      <c r="C14039" s="65"/>
      <c r="D14039" s="65"/>
      <c r="E14039" s="65"/>
      <c r="F14039" s="65"/>
      <c r="G14039" s="145"/>
    </row>
    <row r="14040" spans="1:7">
      <c r="A14040" s="65"/>
      <c r="B14040" s="65"/>
      <c r="C14040" s="65"/>
      <c r="D14040" s="65"/>
      <c r="E14040" s="65"/>
      <c r="F14040" s="65"/>
      <c r="G14040" s="145"/>
    </row>
    <row r="14041" spans="1:7">
      <c r="A14041" s="65"/>
      <c r="B14041" s="65"/>
      <c r="C14041" s="65"/>
      <c r="D14041" s="65"/>
      <c r="E14041" s="65"/>
      <c r="F14041" s="65"/>
      <c r="G14041" s="145"/>
    </row>
    <row r="14042" spans="1:7">
      <c r="A14042" s="65"/>
      <c r="B14042" s="65"/>
      <c r="C14042" s="65"/>
      <c r="D14042" s="65"/>
      <c r="E14042" s="65"/>
      <c r="F14042" s="65"/>
      <c r="G14042" s="145"/>
    </row>
    <row r="14043" spans="1:7">
      <c r="A14043" s="65"/>
      <c r="B14043" s="65"/>
      <c r="C14043" s="65"/>
      <c r="D14043" s="65"/>
      <c r="E14043" s="65"/>
      <c r="F14043" s="65"/>
      <c r="G14043" s="145"/>
    </row>
    <row r="14044" spans="1:7">
      <c r="A14044" s="65"/>
      <c r="B14044" s="65"/>
      <c r="C14044" s="65"/>
      <c r="D14044" s="65"/>
      <c r="E14044" s="65"/>
      <c r="F14044" s="65"/>
      <c r="G14044" s="145"/>
    </row>
    <row r="14045" spans="1:7">
      <c r="A14045" s="65"/>
      <c r="B14045" s="65"/>
      <c r="C14045" s="65"/>
      <c r="D14045" s="65"/>
      <c r="E14045" s="65"/>
      <c r="F14045" s="65"/>
      <c r="G14045" s="145"/>
    </row>
    <row r="14046" spans="1:7">
      <c r="A14046" s="65"/>
      <c r="B14046" s="65"/>
      <c r="C14046" s="65"/>
      <c r="D14046" s="65"/>
      <c r="E14046" s="65"/>
      <c r="F14046" s="65"/>
      <c r="G14046" s="145"/>
    </row>
    <row r="14047" spans="1:7">
      <c r="A14047" s="65"/>
      <c r="B14047" s="65"/>
      <c r="C14047" s="65"/>
      <c r="D14047" s="65"/>
      <c r="E14047" s="65"/>
      <c r="F14047" s="65"/>
      <c r="G14047" s="145"/>
    </row>
    <row r="14048" spans="1:7">
      <c r="A14048" s="65"/>
      <c r="B14048" s="65"/>
      <c r="C14048" s="65"/>
      <c r="D14048" s="65"/>
      <c r="E14048" s="65"/>
      <c r="F14048" s="65"/>
      <c r="G14048" s="145"/>
    </row>
    <row r="14049" spans="1:7">
      <c r="A14049" s="65"/>
      <c r="B14049" s="65"/>
      <c r="C14049" s="65"/>
      <c r="D14049" s="65"/>
      <c r="E14049" s="65"/>
      <c r="F14049" s="65"/>
      <c r="G14049" s="145"/>
    </row>
    <row r="14050" spans="1:7">
      <c r="A14050" s="65"/>
      <c r="B14050" s="65"/>
      <c r="C14050" s="65"/>
      <c r="D14050" s="65"/>
      <c r="E14050" s="65"/>
      <c r="F14050" s="65"/>
      <c r="G14050" s="145"/>
    </row>
    <row r="14051" spans="1:7">
      <c r="A14051" s="65"/>
      <c r="B14051" s="65"/>
      <c r="C14051" s="65"/>
      <c r="D14051" s="65"/>
      <c r="E14051" s="65"/>
      <c r="F14051" s="65"/>
      <c r="G14051" s="145"/>
    </row>
    <row r="14052" spans="1:7">
      <c r="A14052" s="65"/>
      <c r="B14052" s="65"/>
      <c r="C14052" s="65"/>
      <c r="D14052" s="65"/>
      <c r="E14052" s="65"/>
      <c r="F14052" s="65"/>
      <c r="G14052" s="145"/>
    </row>
    <row r="14053" spans="1:7">
      <c r="A14053" s="65"/>
      <c r="B14053" s="65"/>
      <c r="C14053" s="65"/>
      <c r="D14053" s="65"/>
      <c r="E14053" s="65"/>
      <c r="F14053" s="65"/>
      <c r="G14053" s="145"/>
    </row>
    <row r="14054" spans="1:7">
      <c r="A14054" s="65"/>
      <c r="B14054" s="65"/>
      <c r="C14054" s="65"/>
      <c r="D14054" s="65"/>
      <c r="E14054" s="65"/>
      <c r="F14054" s="65"/>
      <c r="G14054" s="145"/>
    </row>
    <row r="14055" spans="1:7">
      <c r="A14055" s="65"/>
      <c r="B14055" s="65"/>
      <c r="C14055" s="65"/>
      <c r="D14055" s="65"/>
      <c r="E14055" s="65"/>
      <c r="F14055" s="65"/>
      <c r="G14055" s="145"/>
    </row>
    <row r="14056" spans="1:7">
      <c r="A14056" s="65"/>
      <c r="B14056" s="65"/>
      <c r="C14056" s="65"/>
      <c r="D14056" s="65"/>
      <c r="E14056" s="65"/>
      <c r="F14056" s="65"/>
      <c r="G14056" s="145"/>
    </row>
    <row r="14057" spans="1:7">
      <c r="A14057" s="65"/>
      <c r="B14057" s="65"/>
      <c r="C14057" s="65"/>
      <c r="D14057" s="65"/>
      <c r="E14057" s="65"/>
      <c r="F14057" s="65"/>
      <c r="G14057" s="145"/>
    </row>
    <row r="14058" spans="1:7">
      <c r="A14058" s="65"/>
      <c r="B14058" s="65"/>
      <c r="C14058" s="65"/>
      <c r="D14058" s="65"/>
      <c r="E14058" s="65"/>
      <c r="F14058" s="65"/>
      <c r="G14058" s="145"/>
    </row>
    <row r="14059" spans="1:7">
      <c r="A14059" s="65"/>
      <c r="B14059" s="65"/>
      <c r="C14059" s="65"/>
      <c r="D14059" s="65"/>
      <c r="E14059" s="65"/>
      <c r="F14059" s="65"/>
      <c r="G14059" s="145"/>
    </row>
    <row r="14060" spans="1:7">
      <c r="A14060" s="65"/>
      <c r="B14060" s="65"/>
      <c r="C14060" s="65"/>
      <c r="D14060" s="65"/>
      <c r="E14060" s="65"/>
      <c r="F14060" s="65"/>
      <c r="G14060" s="145"/>
    </row>
    <row r="14061" spans="1:7">
      <c r="A14061" s="65"/>
      <c r="B14061" s="65"/>
      <c r="C14061" s="65"/>
      <c r="D14061" s="65"/>
      <c r="E14061" s="65"/>
      <c r="F14061" s="65"/>
      <c r="G14061" s="145"/>
    </row>
    <row r="14062" spans="1:7">
      <c r="A14062" s="65"/>
      <c r="B14062" s="65"/>
      <c r="C14062" s="65"/>
      <c r="D14062" s="65"/>
      <c r="E14062" s="65"/>
      <c r="F14062" s="65"/>
      <c r="G14062" s="145"/>
    </row>
    <row r="14063" spans="1:7">
      <c r="A14063" s="65"/>
      <c r="B14063" s="65"/>
      <c r="C14063" s="65"/>
      <c r="D14063" s="65"/>
      <c r="E14063" s="65"/>
      <c r="F14063" s="65"/>
      <c r="G14063" s="145"/>
    </row>
    <row r="14064" spans="1:7">
      <c r="A14064" s="65"/>
      <c r="B14064" s="65"/>
      <c r="C14064" s="65"/>
      <c r="D14064" s="65"/>
      <c r="E14064" s="65"/>
      <c r="F14064" s="65"/>
      <c r="G14064" s="145"/>
    </row>
    <row r="14065" spans="1:7">
      <c r="A14065" s="65"/>
      <c r="B14065" s="65"/>
      <c r="C14065" s="65"/>
      <c r="D14065" s="65"/>
      <c r="E14065" s="65"/>
      <c r="F14065" s="65"/>
      <c r="G14065" s="145"/>
    </row>
    <row r="14066" spans="1:7">
      <c r="A14066" s="65"/>
      <c r="B14066" s="65"/>
      <c r="C14066" s="65"/>
      <c r="D14066" s="65"/>
      <c r="E14066" s="65"/>
      <c r="F14066" s="65"/>
      <c r="G14066" s="145"/>
    </row>
    <row r="14067" spans="1:7">
      <c r="A14067" s="65"/>
      <c r="B14067" s="65"/>
      <c r="C14067" s="65"/>
      <c r="D14067" s="65"/>
      <c r="E14067" s="65"/>
      <c r="F14067" s="65"/>
      <c r="G14067" s="145"/>
    </row>
    <row r="14068" spans="1:7">
      <c r="A14068" s="65"/>
      <c r="B14068" s="65"/>
      <c r="C14068" s="65"/>
      <c r="D14068" s="65"/>
      <c r="E14068" s="65"/>
      <c r="F14068" s="65"/>
      <c r="G14068" s="145"/>
    </row>
    <row r="14069" spans="1:7">
      <c r="A14069" s="65"/>
      <c r="B14069" s="65"/>
      <c r="C14069" s="65"/>
      <c r="D14069" s="65"/>
      <c r="E14069" s="65"/>
      <c r="F14069" s="65"/>
      <c r="G14069" s="145"/>
    </row>
    <row r="14070" spans="1:7">
      <c r="A14070" s="65"/>
      <c r="B14070" s="65"/>
      <c r="C14070" s="65"/>
      <c r="D14070" s="65"/>
      <c r="E14070" s="65"/>
      <c r="F14070" s="65"/>
      <c r="G14070" s="145"/>
    </row>
    <row r="14071" spans="1:7">
      <c r="A14071" s="65"/>
      <c r="B14071" s="65"/>
      <c r="C14071" s="65"/>
      <c r="D14071" s="65"/>
      <c r="E14071" s="65"/>
      <c r="F14071" s="65"/>
      <c r="G14071" s="145"/>
    </row>
    <row r="14072" spans="1:7">
      <c r="A14072" s="65"/>
      <c r="B14072" s="65"/>
      <c r="C14072" s="65"/>
      <c r="D14072" s="65"/>
      <c r="E14072" s="65"/>
      <c r="F14072" s="65"/>
      <c r="G14072" s="145"/>
    </row>
    <row r="14073" spans="1:7">
      <c r="A14073" s="65"/>
      <c r="B14073" s="65"/>
      <c r="C14073" s="65"/>
      <c r="D14073" s="65"/>
      <c r="E14073" s="65"/>
      <c r="F14073" s="65"/>
      <c r="G14073" s="145"/>
    </row>
    <row r="14074" spans="1:7">
      <c r="A14074" s="65"/>
      <c r="B14074" s="65"/>
      <c r="C14074" s="65"/>
      <c r="D14074" s="65"/>
      <c r="E14074" s="65"/>
      <c r="F14074" s="65"/>
      <c r="G14074" s="145"/>
    </row>
    <row r="14075" spans="1:7">
      <c r="A14075" s="65"/>
      <c r="B14075" s="65"/>
      <c r="C14075" s="65"/>
      <c r="D14075" s="65"/>
      <c r="E14075" s="65"/>
      <c r="F14075" s="65"/>
      <c r="G14075" s="145"/>
    </row>
    <row r="14076" spans="1:7">
      <c r="A14076" s="65"/>
      <c r="B14076" s="65"/>
      <c r="C14076" s="65"/>
      <c r="D14076" s="65"/>
      <c r="E14076" s="65"/>
      <c r="F14076" s="65"/>
      <c r="G14076" s="145"/>
    </row>
    <row r="14077" spans="1:7">
      <c r="A14077" s="65"/>
      <c r="B14077" s="65"/>
      <c r="C14077" s="65"/>
      <c r="D14077" s="65"/>
      <c r="E14077" s="65"/>
      <c r="F14077" s="65"/>
      <c r="G14077" s="145"/>
    </row>
    <row r="14078" spans="1:7">
      <c r="A14078" s="65"/>
      <c r="B14078" s="65"/>
      <c r="C14078" s="65"/>
      <c r="D14078" s="65"/>
      <c r="E14078" s="65"/>
      <c r="F14078" s="65"/>
      <c r="G14078" s="145"/>
    </row>
    <row r="14079" spans="1:7">
      <c r="A14079" s="65"/>
      <c r="B14079" s="65"/>
      <c r="C14079" s="65"/>
      <c r="D14079" s="65"/>
      <c r="E14079" s="65"/>
      <c r="F14079" s="65"/>
      <c r="G14079" s="145"/>
    </row>
    <row r="14080" spans="1:7">
      <c r="A14080" s="65"/>
      <c r="B14080" s="65"/>
      <c r="C14080" s="65"/>
      <c r="D14080" s="65"/>
      <c r="E14080" s="65"/>
      <c r="F14080" s="65"/>
      <c r="G14080" s="145"/>
    </row>
    <row r="14081" spans="1:7">
      <c r="A14081" s="65"/>
      <c r="B14081" s="65"/>
      <c r="C14081" s="65"/>
      <c r="D14081" s="65"/>
      <c r="E14081" s="65"/>
      <c r="F14081" s="65"/>
      <c r="G14081" s="145"/>
    </row>
    <row r="14082" spans="1:7">
      <c r="A14082" s="65"/>
      <c r="B14082" s="65"/>
      <c r="C14082" s="65"/>
      <c r="D14082" s="65"/>
      <c r="E14082" s="65"/>
      <c r="F14082" s="65"/>
      <c r="G14082" s="145"/>
    </row>
    <row r="14083" spans="1:7">
      <c r="A14083" s="65"/>
      <c r="B14083" s="65"/>
      <c r="C14083" s="65"/>
      <c r="D14083" s="65"/>
      <c r="E14083" s="65"/>
      <c r="F14083" s="65"/>
      <c r="G14083" s="145"/>
    </row>
    <row r="14084" spans="1:7">
      <c r="A14084" s="65"/>
      <c r="B14084" s="65"/>
      <c r="C14084" s="65"/>
      <c r="D14084" s="65"/>
      <c r="E14084" s="65"/>
      <c r="F14084" s="65"/>
      <c r="G14084" s="145"/>
    </row>
    <row r="14085" spans="1:7">
      <c r="A14085" s="65"/>
      <c r="B14085" s="65"/>
      <c r="C14085" s="65"/>
      <c r="D14085" s="65"/>
      <c r="E14085" s="65"/>
      <c r="F14085" s="65"/>
      <c r="G14085" s="145"/>
    </row>
    <row r="14086" spans="1:7">
      <c r="A14086" s="65"/>
      <c r="B14086" s="65"/>
      <c r="C14086" s="65"/>
      <c r="D14086" s="65"/>
      <c r="E14086" s="65"/>
      <c r="F14086" s="65"/>
      <c r="G14086" s="145"/>
    </row>
    <row r="14087" spans="1:7">
      <c r="A14087" s="65"/>
      <c r="B14087" s="65"/>
      <c r="C14087" s="65"/>
      <c r="D14087" s="65"/>
      <c r="E14087" s="65"/>
      <c r="F14087" s="65"/>
      <c r="G14087" s="145"/>
    </row>
    <row r="14088" spans="1:7">
      <c r="A14088" s="65"/>
      <c r="B14088" s="65"/>
      <c r="C14088" s="65"/>
      <c r="D14088" s="65"/>
      <c r="E14088" s="65"/>
      <c r="F14088" s="65"/>
      <c r="G14088" s="145"/>
    </row>
    <row r="14089" spans="1:7">
      <c r="A14089" s="65"/>
      <c r="B14089" s="65"/>
      <c r="C14089" s="65"/>
      <c r="D14089" s="65"/>
      <c r="E14089" s="65"/>
      <c r="F14089" s="65"/>
      <c r="G14089" s="145"/>
    </row>
    <row r="14090" spans="1:7">
      <c r="A14090" s="65"/>
      <c r="B14090" s="65"/>
      <c r="C14090" s="65"/>
      <c r="D14090" s="65"/>
      <c r="E14090" s="65"/>
      <c r="F14090" s="65"/>
      <c r="G14090" s="145"/>
    </row>
    <row r="14091" spans="1:7">
      <c r="A14091" s="65"/>
      <c r="B14091" s="65"/>
      <c r="C14091" s="65"/>
      <c r="D14091" s="65"/>
      <c r="E14091" s="65"/>
      <c r="F14091" s="65"/>
      <c r="G14091" s="145"/>
    </row>
    <row r="14092" spans="1:7">
      <c r="A14092" s="65"/>
      <c r="B14092" s="65"/>
      <c r="C14092" s="65"/>
      <c r="D14092" s="65"/>
      <c r="E14092" s="65"/>
      <c r="F14092" s="65"/>
      <c r="G14092" s="145"/>
    </row>
    <row r="14093" spans="1:7">
      <c r="A14093" s="65"/>
      <c r="B14093" s="65"/>
      <c r="C14093" s="65"/>
      <c r="D14093" s="65"/>
      <c r="E14093" s="65"/>
      <c r="F14093" s="65"/>
      <c r="G14093" s="145"/>
    </row>
    <row r="14094" spans="1:7">
      <c r="A14094" s="65"/>
      <c r="B14094" s="65"/>
      <c r="C14094" s="65"/>
      <c r="D14094" s="65"/>
      <c r="E14094" s="65"/>
      <c r="F14094" s="65"/>
      <c r="G14094" s="145"/>
    </row>
    <row r="14095" spans="1:7">
      <c r="A14095" s="65"/>
      <c r="B14095" s="65"/>
      <c r="C14095" s="65"/>
      <c r="D14095" s="65"/>
      <c r="E14095" s="65"/>
      <c r="F14095" s="65"/>
      <c r="G14095" s="145"/>
    </row>
    <row r="14096" spans="1:7">
      <c r="A14096" s="65"/>
      <c r="B14096" s="65"/>
      <c r="C14096" s="65"/>
      <c r="D14096" s="65"/>
      <c r="E14096" s="65"/>
      <c r="F14096" s="65"/>
      <c r="G14096" s="145"/>
    </row>
    <row r="14097" spans="1:7">
      <c r="A14097" s="65"/>
      <c r="B14097" s="65"/>
      <c r="C14097" s="65"/>
      <c r="D14097" s="65"/>
      <c r="E14097" s="65"/>
      <c r="F14097" s="65"/>
      <c r="G14097" s="145"/>
    </row>
    <row r="14098" spans="1:7">
      <c r="A14098" s="65"/>
      <c r="B14098" s="65"/>
      <c r="C14098" s="65"/>
      <c r="D14098" s="65"/>
      <c r="E14098" s="65"/>
      <c r="F14098" s="65"/>
      <c r="G14098" s="145"/>
    </row>
    <row r="14099" spans="1:7">
      <c r="A14099" s="65"/>
      <c r="B14099" s="65"/>
      <c r="C14099" s="65"/>
      <c r="D14099" s="65"/>
      <c r="E14099" s="65"/>
      <c r="F14099" s="65"/>
      <c r="G14099" s="145"/>
    </row>
    <row r="14100" spans="1:7">
      <c r="A14100" s="65"/>
      <c r="B14100" s="65"/>
      <c r="C14100" s="65"/>
      <c r="D14100" s="65"/>
      <c r="E14100" s="65"/>
      <c r="F14100" s="65"/>
      <c r="G14100" s="145"/>
    </row>
    <row r="14101" spans="1:7">
      <c r="A14101" s="65"/>
      <c r="B14101" s="65"/>
      <c r="C14101" s="65"/>
      <c r="D14101" s="65"/>
      <c r="E14101" s="65"/>
      <c r="F14101" s="65"/>
      <c r="G14101" s="145"/>
    </row>
    <row r="14102" spans="1:7">
      <c r="A14102" s="65"/>
      <c r="B14102" s="65"/>
      <c r="C14102" s="65"/>
      <c r="D14102" s="65"/>
      <c r="E14102" s="65"/>
      <c r="F14102" s="65"/>
      <c r="G14102" s="145"/>
    </row>
    <row r="14103" spans="1:7">
      <c r="A14103" s="65"/>
      <c r="B14103" s="65"/>
      <c r="C14103" s="65"/>
      <c r="D14103" s="65"/>
      <c r="E14103" s="65"/>
      <c r="F14103" s="65"/>
      <c r="G14103" s="145"/>
    </row>
    <row r="14104" spans="1:7">
      <c r="A14104" s="65"/>
      <c r="B14104" s="65"/>
      <c r="C14104" s="65"/>
      <c r="D14104" s="65"/>
      <c r="E14104" s="65"/>
      <c r="F14104" s="65"/>
      <c r="G14104" s="145"/>
    </row>
    <row r="14105" spans="1:7">
      <c r="A14105" s="65"/>
      <c r="B14105" s="65"/>
      <c r="C14105" s="65"/>
      <c r="D14105" s="65"/>
      <c r="E14105" s="65"/>
      <c r="F14105" s="65"/>
      <c r="G14105" s="145"/>
    </row>
    <row r="14106" spans="1:7">
      <c r="A14106" s="65"/>
      <c r="B14106" s="65"/>
      <c r="C14106" s="65"/>
      <c r="D14106" s="65"/>
      <c r="E14106" s="65"/>
      <c r="F14106" s="65"/>
      <c r="G14106" s="145"/>
    </row>
    <row r="14107" spans="1:7">
      <c r="A14107" s="65"/>
      <c r="B14107" s="65"/>
      <c r="C14107" s="65"/>
      <c r="D14107" s="65"/>
      <c r="E14107" s="65"/>
      <c r="F14107" s="65"/>
      <c r="G14107" s="145"/>
    </row>
    <row r="14108" spans="1:7">
      <c r="A14108" s="65"/>
      <c r="B14108" s="65"/>
      <c r="C14108" s="65"/>
      <c r="D14108" s="65"/>
      <c r="E14108" s="65"/>
      <c r="F14108" s="65"/>
      <c r="G14108" s="145"/>
    </row>
    <row r="14109" spans="1:7">
      <c r="A14109" s="65"/>
      <c r="B14109" s="65"/>
      <c r="C14109" s="65"/>
      <c r="D14109" s="65"/>
      <c r="E14109" s="65"/>
      <c r="F14109" s="65"/>
      <c r="G14109" s="145"/>
    </row>
    <row r="14110" spans="1:7">
      <c r="A14110" s="65"/>
      <c r="B14110" s="65"/>
      <c r="C14110" s="65"/>
      <c r="D14110" s="65"/>
      <c r="E14110" s="65"/>
      <c r="F14110" s="65"/>
      <c r="G14110" s="145"/>
    </row>
    <row r="14111" spans="1:7">
      <c r="A14111" s="65"/>
      <c r="B14111" s="65"/>
      <c r="C14111" s="65"/>
      <c r="D14111" s="65"/>
      <c r="E14111" s="65"/>
      <c r="F14111" s="65"/>
      <c r="G14111" s="145"/>
    </row>
    <row r="14112" spans="1:7">
      <c r="A14112" s="65"/>
      <c r="B14112" s="65"/>
      <c r="C14112" s="65"/>
      <c r="D14112" s="65"/>
      <c r="E14112" s="65"/>
      <c r="F14112" s="65"/>
      <c r="G14112" s="145"/>
    </row>
    <row r="14113" spans="1:7">
      <c r="A14113" s="65"/>
      <c r="B14113" s="65"/>
      <c r="C14113" s="65"/>
      <c r="D14113" s="65"/>
      <c r="E14113" s="65"/>
      <c r="F14113" s="65"/>
      <c r="G14113" s="145"/>
    </row>
    <row r="14114" spans="1:7">
      <c r="A14114" s="65"/>
      <c r="B14114" s="65"/>
      <c r="C14114" s="65"/>
      <c r="D14114" s="65"/>
      <c r="E14114" s="65"/>
      <c r="F14114" s="65"/>
      <c r="G14114" s="145"/>
    </row>
    <row r="14115" spans="1:7">
      <c r="A14115" s="65"/>
      <c r="B14115" s="65"/>
      <c r="C14115" s="65"/>
      <c r="D14115" s="65"/>
      <c r="E14115" s="65"/>
      <c r="F14115" s="65"/>
      <c r="G14115" s="145"/>
    </row>
    <row r="14116" spans="1:7">
      <c r="A14116" s="65"/>
      <c r="B14116" s="65"/>
      <c r="C14116" s="65"/>
      <c r="D14116" s="65"/>
      <c r="E14116" s="65"/>
      <c r="F14116" s="65"/>
      <c r="G14116" s="145"/>
    </row>
    <row r="14117" spans="1:7">
      <c r="A14117" s="65"/>
      <c r="B14117" s="65"/>
      <c r="C14117" s="65"/>
      <c r="D14117" s="65"/>
      <c r="E14117" s="65"/>
      <c r="F14117" s="65"/>
      <c r="G14117" s="145"/>
    </row>
    <row r="14118" spans="1:7">
      <c r="A14118" s="65"/>
      <c r="B14118" s="65"/>
      <c r="C14118" s="65"/>
      <c r="D14118" s="65"/>
      <c r="E14118" s="65"/>
      <c r="F14118" s="65"/>
      <c r="G14118" s="145"/>
    </row>
    <row r="14119" spans="1:7">
      <c r="A14119" s="65"/>
      <c r="B14119" s="65"/>
      <c r="C14119" s="65"/>
      <c r="D14119" s="65"/>
      <c r="E14119" s="65"/>
      <c r="F14119" s="65"/>
      <c r="G14119" s="145"/>
    </row>
    <row r="14120" spans="1:7">
      <c r="A14120" s="65"/>
      <c r="B14120" s="65"/>
      <c r="C14120" s="65"/>
      <c r="D14120" s="65"/>
      <c r="E14120" s="65"/>
      <c r="F14120" s="65"/>
      <c r="G14120" s="145"/>
    </row>
    <row r="14121" spans="1:7">
      <c r="A14121" s="65"/>
      <c r="B14121" s="65"/>
      <c r="C14121" s="65"/>
      <c r="D14121" s="65"/>
      <c r="E14121" s="65"/>
      <c r="F14121" s="65"/>
      <c r="G14121" s="145"/>
    </row>
    <row r="14122" spans="1:7">
      <c r="A14122" s="65"/>
      <c r="B14122" s="65"/>
      <c r="C14122" s="65"/>
      <c r="D14122" s="65"/>
      <c r="E14122" s="65"/>
      <c r="F14122" s="65"/>
      <c r="G14122" s="145"/>
    </row>
    <row r="14123" spans="1:7">
      <c r="A14123" s="65"/>
      <c r="B14123" s="65"/>
      <c r="C14123" s="65"/>
      <c r="D14123" s="65"/>
      <c r="E14123" s="65"/>
      <c r="F14123" s="65"/>
      <c r="G14123" s="145"/>
    </row>
    <row r="14124" spans="1:7">
      <c r="A14124" s="65"/>
      <c r="B14124" s="65"/>
      <c r="C14124" s="65"/>
      <c r="D14124" s="65"/>
      <c r="E14124" s="65"/>
      <c r="F14124" s="65"/>
      <c r="G14124" s="145"/>
    </row>
    <row r="14125" spans="1:7">
      <c r="A14125" s="65"/>
      <c r="B14125" s="65"/>
      <c r="C14125" s="65"/>
      <c r="D14125" s="65"/>
      <c r="E14125" s="65"/>
      <c r="F14125" s="65"/>
      <c r="G14125" s="145"/>
    </row>
    <row r="14126" spans="1:7">
      <c r="A14126" s="65"/>
      <c r="B14126" s="65"/>
      <c r="C14126" s="65"/>
      <c r="D14126" s="65"/>
      <c r="E14126" s="65"/>
      <c r="F14126" s="65"/>
      <c r="G14126" s="145"/>
    </row>
    <row r="14127" spans="1:7">
      <c r="A14127" s="65"/>
      <c r="B14127" s="65"/>
      <c r="C14127" s="65"/>
      <c r="D14127" s="65"/>
      <c r="E14127" s="65"/>
      <c r="F14127" s="65"/>
      <c r="G14127" s="145"/>
    </row>
    <row r="14128" spans="1:7">
      <c r="A14128" s="65"/>
      <c r="B14128" s="65"/>
      <c r="C14128" s="65"/>
      <c r="D14128" s="65"/>
      <c r="E14128" s="65"/>
      <c r="F14128" s="65"/>
      <c r="G14128" s="145"/>
    </row>
    <row r="14129" spans="1:7">
      <c r="A14129" s="65"/>
      <c r="B14129" s="65"/>
      <c r="C14129" s="65"/>
      <c r="D14129" s="65"/>
      <c r="E14129" s="65"/>
      <c r="F14129" s="65"/>
      <c r="G14129" s="145"/>
    </row>
    <row r="14130" spans="1:7">
      <c r="A14130" s="65"/>
      <c r="B14130" s="65"/>
      <c r="C14130" s="65"/>
      <c r="D14130" s="65"/>
      <c r="E14130" s="65"/>
      <c r="F14130" s="65"/>
      <c r="G14130" s="145"/>
    </row>
    <row r="14131" spans="1:7">
      <c r="A14131" s="65"/>
      <c r="B14131" s="65"/>
      <c r="C14131" s="65"/>
      <c r="D14131" s="65"/>
      <c r="E14131" s="65"/>
      <c r="F14131" s="65"/>
      <c r="G14131" s="145"/>
    </row>
    <row r="14132" spans="1:7">
      <c r="A14132" s="65"/>
      <c r="B14132" s="65"/>
      <c r="C14132" s="65"/>
      <c r="D14132" s="65"/>
      <c r="E14132" s="65"/>
      <c r="F14132" s="65"/>
      <c r="G14132" s="145"/>
    </row>
    <row r="14133" spans="1:7">
      <c r="A14133" s="65"/>
      <c r="B14133" s="65"/>
      <c r="C14133" s="65"/>
      <c r="D14133" s="65"/>
      <c r="E14133" s="65"/>
      <c r="F14133" s="65"/>
      <c r="G14133" s="145"/>
    </row>
    <row r="14134" spans="1:7">
      <c r="A14134" s="65"/>
      <c r="B14134" s="65"/>
      <c r="C14134" s="65"/>
      <c r="D14134" s="65"/>
      <c r="E14134" s="65"/>
      <c r="F14134" s="65"/>
      <c r="G14134" s="145"/>
    </row>
    <row r="14135" spans="1:7">
      <c r="A14135" s="65"/>
      <c r="B14135" s="65"/>
      <c r="C14135" s="65"/>
      <c r="D14135" s="65"/>
      <c r="E14135" s="65"/>
      <c r="F14135" s="65"/>
      <c r="G14135" s="145"/>
    </row>
    <row r="14136" spans="1:7">
      <c r="A14136" s="65"/>
      <c r="B14136" s="65"/>
      <c r="C14136" s="65"/>
      <c r="D14136" s="65"/>
      <c r="E14136" s="65"/>
      <c r="F14136" s="65"/>
      <c r="G14136" s="145"/>
    </row>
    <row r="14137" spans="1:7">
      <c r="A14137" s="65"/>
      <c r="B14137" s="65"/>
      <c r="C14137" s="65"/>
      <c r="D14137" s="65"/>
      <c r="E14137" s="65"/>
      <c r="F14137" s="65"/>
      <c r="G14137" s="145"/>
    </row>
    <row r="14138" spans="1:7">
      <c r="A14138" s="65"/>
      <c r="B14138" s="65"/>
      <c r="C14138" s="65"/>
      <c r="D14138" s="65"/>
      <c r="E14138" s="65"/>
      <c r="F14138" s="65"/>
      <c r="G14138" s="145"/>
    </row>
    <row r="14139" spans="1:7">
      <c r="A14139" s="65"/>
      <c r="B14139" s="65"/>
      <c r="C14139" s="65"/>
      <c r="D14139" s="65"/>
      <c r="E14139" s="65"/>
      <c r="F14139" s="65"/>
      <c r="G14139" s="145"/>
    </row>
    <row r="14140" spans="1:7">
      <c r="A14140" s="65"/>
      <c r="B14140" s="65"/>
      <c r="C14140" s="65"/>
      <c r="D14140" s="65"/>
      <c r="E14140" s="65"/>
      <c r="F14140" s="65"/>
      <c r="G14140" s="145"/>
    </row>
    <row r="14141" spans="1:7">
      <c r="A14141" s="65"/>
      <c r="B14141" s="65"/>
      <c r="C14141" s="65"/>
      <c r="D14141" s="65"/>
      <c r="E14141" s="65"/>
      <c r="F14141" s="65"/>
      <c r="G14141" s="145"/>
    </row>
    <row r="14142" spans="1:7">
      <c r="A14142" s="65"/>
      <c r="B14142" s="65"/>
      <c r="C14142" s="65"/>
      <c r="D14142" s="65"/>
      <c r="E14142" s="65"/>
      <c r="F14142" s="65"/>
      <c r="G14142" s="145"/>
    </row>
    <row r="14143" spans="1:7">
      <c r="A14143" s="65"/>
      <c r="B14143" s="65"/>
      <c r="C14143" s="65"/>
      <c r="D14143" s="65"/>
      <c r="E14143" s="65"/>
      <c r="F14143" s="65"/>
      <c r="G14143" s="145"/>
    </row>
    <row r="14144" spans="1:7">
      <c r="A14144" s="65"/>
      <c r="B14144" s="65"/>
      <c r="C14144" s="65"/>
      <c r="D14144" s="65"/>
      <c r="E14144" s="65"/>
      <c r="F14144" s="65"/>
      <c r="G14144" s="145"/>
    </row>
    <row r="14145" spans="1:7">
      <c r="A14145" s="65"/>
      <c r="B14145" s="65"/>
      <c r="C14145" s="65"/>
      <c r="D14145" s="65"/>
      <c r="E14145" s="65"/>
      <c r="F14145" s="65"/>
      <c r="G14145" s="145"/>
    </row>
    <row r="14146" spans="1:7">
      <c r="A14146" s="65"/>
      <c r="B14146" s="65"/>
      <c r="C14146" s="65"/>
      <c r="D14146" s="65"/>
      <c r="E14146" s="65"/>
      <c r="F14146" s="65"/>
      <c r="G14146" s="145"/>
    </row>
    <row r="14147" spans="1:7">
      <c r="A14147" s="65"/>
      <c r="B14147" s="65"/>
      <c r="C14147" s="65"/>
      <c r="D14147" s="65"/>
      <c r="E14147" s="65"/>
      <c r="F14147" s="65"/>
      <c r="G14147" s="145"/>
    </row>
    <row r="14148" spans="1:7">
      <c r="A14148" s="65"/>
      <c r="B14148" s="65"/>
      <c r="C14148" s="65"/>
      <c r="D14148" s="65"/>
      <c r="E14148" s="65"/>
      <c r="F14148" s="65"/>
      <c r="G14148" s="145"/>
    </row>
    <row r="14149" spans="1:7">
      <c r="A14149" s="65"/>
      <c r="B14149" s="65"/>
      <c r="C14149" s="65"/>
      <c r="D14149" s="65"/>
      <c r="E14149" s="65"/>
      <c r="F14149" s="65"/>
      <c r="G14149" s="145"/>
    </row>
    <row r="14150" spans="1:7">
      <c r="A14150" s="65"/>
      <c r="B14150" s="65"/>
      <c r="C14150" s="65"/>
      <c r="D14150" s="65"/>
      <c r="E14150" s="65"/>
      <c r="F14150" s="65"/>
      <c r="G14150" s="145"/>
    </row>
    <row r="14151" spans="1:7">
      <c r="A14151" s="65"/>
      <c r="B14151" s="65"/>
      <c r="C14151" s="65"/>
      <c r="D14151" s="65"/>
      <c r="E14151" s="65"/>
      <c r="F14151" s="65"/>
      <c r="G14151" s="145"/>
    </row>
    <row r="14152" spans="1:7">
      <c r="A14152" s="65"/>
      <c r="B14152" s="65"/>
      <c r="C14152" s="65"/>
      <c r="D14152" s="65"/>
      <c r="E14152" s="65"/>
      <c r="F14152" s="65"/>
      <c r="G14152" s="145"/>
    </row>
    <row r="14153" spans="1:7">
      <c r="A14153" s="65"/>
      <c r="B14153" s="65"/>
      <c r="C14153" s="65"/>
      <c r="D14153" s="65"/>
      <c r="E14153" s="65"/>
      <c r="F14153" s="65"/>
      <c r="G14153" s="145"/>
    </row>
    <row r="14154" spans="1:7">
      <c r="A14154" s="65"/>
      <c r="B14154" s="65"/>
      <c r="C14154" s="65"/>
      <c r="D14154" s="65"/>
      <c r="E14154" s="65"/>
      <c r="F14154" s="65"/>
      <c r="G14154" s="145"/>
    </row>
    <row r="14155" spans="1:7">
      <c r="A14155" s="65"/>
      <c r="B14155" s="65"/>
      <c r="C14155" s="65"/>
      <c r="D14155" s="65"/>
      <c r="E14155" s="65"/>
      <c r="F14155" s="65"/>
      <c r="G14155" s="145"/>
    </row>
    <row r="14156" spans="1:7">
      <c r="A14156" s="65"/>
      <c r="B14156" s="65"/>
      <c r="C14156" s="65"/>
      <c r="D14156" s="65"/>
      <c r="E14156" s="65"/>
      <c r="F14156" s="65"/>
      <c r="G14156" s="145"/>
    </row>
    <row r="14157" spans="1:7">
      <c r="A14157" s="65"/>
      <c r="B14157" s="65"/>
      <c r="C14157" s="65"/>
      <c r="D14157" s="65"/>
      <c r="E14157" s="65"/>
      <c r="F14157" s="65"/>
      <c r="G14157" s="145"/>
    </row>
    <row r="14158" spans="1:7">
      <c r="A14158" s="65"/>
      <c r="B14158" s="65"/>
      <c r="C14158" s="65"/>
      <c r="D14158" s="65"/>
      <c r="E14158" s="65"/>
      <c r="F14158" s="65"/>
      <c r="G14158" s="145"/>
    </row>
    <row r="14159" spans="1:7">
      <c r="A14159" s="65"/>
      <c r="B14159" s="65"/>
      <c r="C14159" s="65"/>
      <c r="D14159" s="65"/>
      <c r="E14159" s="65"/>
      <c r="F14159" s="65"/>
      <c r="G14159" s="145"/>
    </row>
    <row r="14160" spans="1:7">
      <c r="A14160" s="65"/>
      <c r="B14160" s="65"/>
      <c r="C14160" s="65"/>
      <c r="D14160" s="65"/>
      <c r="E14160" s="65"/>
      <c r="F14160" s="65"/>
      <c r="G14160" s="145"/>
    </row>
    <row r="14161" spans="1:7">
      <c r="A14161" s="65"/>
      <c r="B14161" s="65"/>
      <c r="C14161" s="65"/>
      <c r="D14161" s="65"/>
      <c r="E14161" s="65"/>
      <c r="F14161" s="65"/>
      <c r="G14161" s="145"/>
    </row>
    <row r="14162" spans="1:7">
      <c r="A14162" s="65"/>
      <c r="B14162" s="65"/>
      <c r="C14162" s="65"/>
      <c r="D14162" s="65"/>
      <c r="E14162" s="65"/>
      <c r="F14162" s="65"/>
      <c r="G14162" s="145"/>
    </row>
    <row r="14163" spans="1:7">
      <c r="A14163" s="65"/>
      <c r="B14163" s="65"/>
      <c r="C14163" s="65"/>
      <c r="D14163" s="65"/>
      <c r="E14163" s="65"/>
      <c r="F14163" s="65"/>
      <c r="G14163" s="145"/>
    </row>
    <row r="14164" spans="1:7">
      <c r="A14164" s="65"/>
      <c r="B14164" s="65"/>
      <c r="C14164" s="65"/>
      <c r="D14164" s="65"/>
      <c r="E14164" s="65"/>
      <c r="F14164" s="65"/>
      <c r="G14164" s="145"/>
    </row>
    <row r="14165" spans="1:7">
      <c r="A14165" s="65"/>
      <c r="B14165" s="65"/>
      <c r="C14165" s="65"/>
      <c r="D14165" s="65"/>
      <c r="E14165" s="65"/>
      <c r="F14165" s="65"/>
      <c r="G14165" s="145"/>
    </row>
    <row r="14166" spans="1:7">
      <c r="A14166" s="65"/>
      <c r="B14166" s="65"/>
      <c r="C14166" s="65"/>
      <c r="D14166" s="65"/>
      <c r="E14166" s="65"/>
      <c r="F14166" s="65"/>
      <c r="G14166" s="145"/>
    </row>
    <row r="14167" spans="1:7">
      <c r="A14167" s="65"/>
      <c r="B14167" s="65"/>
      <c r="C14167" s="65"/>
      <c r="D14167" s="65"/>
      <c r="E14167" s="65"/>
      <c r="F14167" s="65"/>
      <c r="G14167" s="145"/>
    </row>
    <row r="14168" spans="1:7">
      <c r="A14168" s="65"/>
      <c r="B14168" s="65"/>
      <c r="C14168" s="65"/>
      <c r="D14168" s="65"/>
      <c r="E14168" s="65"/>
      <c r="F14168" s="65"/>
      <c r="G14168" s="145"/>
    </row>
    <row r="14169" spans="1:7">
      <c r="A14169" s="65"/>
      <c r="B14169" s="65"/>
      <c r="C14169" s="65"/>
      <c r="D14169" s="65"/>
      <c r="E14169" s="65"/>
      <c r="F14169" s="65"/>
      <c r="G14169" s="145"/>
    </row>
    <row r="14170" spans="1:7">
      <c r="A14170" s="65"/>
      <c r="B14170" s="65"/>
      <c r="C14170" s="65"/>
      <c r="D14170" s="65"/>
      <c r="E14170" s="65"/>
      <c r="F14170" s="65"/>
      <c r="G14170" s="145"/>
    </row>
    <row r="14171" spans="1:7">
      <c r="A14171" s="65"/>
      <c r="B14171" s="65"/>
      <c r="C14171" s="65"/>
      <c r="D14171" s="65"/>
      <c r="E14171" s="65"/>
      <c r="F14171" s="65"/>
      <c r="G14171" s="145"/>
    </row>
    <row r="14172" spans="1:7">
      <c r="A14172" s="65"/>
      <c r="B14172" s="65"/>
      <c r="C14172" s="65"/>
      <c r="D14172" s="65"/>
      <c r="E14172" s="65"/>
      <c r="F14172" s="65"/>
      <c r="G14172" s="145"/>
    </row>
    <row r="14173" spans="1:7">
      <c r="A14173" s="65"/>
      <c r="B14173" s="65"/>
      <c r="C14173" s="65"/>
      <c r="D14173" s="65"/>
      <c r="E14173" s="65"/>
      <c r="F14173" s="65"/>
      <c r="G14173" s="145"/>
    </row>
    <row r="14174" spans="1:7">
      <c r="A14174" s="65"/>
      <c r="B14174" s="65"/>
      <c r="C14174" s="65"/>
      <c r="D14174" s="65"/>
      <c r="E14174" s="65"/>
      <c r="F14174" s="65"/>
      <c r="G14174" s="145"/>
    </row>
    <row r="14175" spans="1:7">
      <c r="A14175" s="65"/>
      <c r="B14175" s="65"/>
      <c r="C14175" s="65"/>
      <c r="D14175" s="65"/>
      <c r="E14175" s="65"/>
      <c r="F14175" s="65"/>
      <c r="G14175" s="145"/>
    </row>
    <row r="14176" spans="1:7">
      <c r="A14176" s="65"/>
      <c r="B14176" s="65"/>
      <c r="C14176" s="65"/>
      <c r="D14176" s="65"/>
      <c r="E14176" s="65"/>
      <c r="F14176" s="65"/>
      <c r="G14176" s="145"/>
    </row>
    <row r="14177" spans="1:7">
      <c r="A14177" s="65"/>
      <c r="B14177" s="65"/>
      <c r="C14177" s="65"/>
      <c r="D14177" s="65"/>
      <c r="E14177" s="65"/>
      <c r="F14177" s="65"/>
      <c r="G14177" s="145"/>
    </row>
    <row r="14178" spans="1:7">
      <c r="A14178" s="65"/>
      <c r="B14178" s="65"/>
      <c r="C14178" s="65"/>
      <c r="D14178" s="65"/>
      <c r="E14178" s="65"/>
      <c r="F14178" s="65"/>
      <c r="G14178" s="145"/>
    </row>
    <row r="14179" spans="1:7">
      <c r="A14179" s="65"/>
      <c r="B14179" s="65"/>
      <c r="C14179" s="65"/>
      <c r="D14179" s="65"/>
      <c r="E14179" s="65"/>
      <c r="F14179" s="65"/>
      <c r="G14179" s="145"/>
    </row>
    <row r="14180" spans="1:7">
      <c r="A14180" s="65"/>
      <c r="B14180" s="65"/>
      <c r="C14180" s="65"/>
      <c r="D14180" s="65"/>
      <c r="E14180" s="65"/>
      <c r="F14180" s="65"/>
      <c r="G14180" s="145"/>
    </row>
    <row r="14181" spans="1:7">
      <c r="A14181" s="65"/>
      <c r="B14181" s="65"/>
      <c r="C14181" s="65"/>
      <c r="D14181" s="65"/>
      <c r="E14181" s="65"/>
      <c r="F14181" s="65"/>
      <c r="G14181" s="145"/>
    </row>
    <row r="14182" spans="1:7">
      <c r="A14182" s="65"/>
      <c r="B14182" s="65"/>
      <c r="C14182" s="65"/>
      <c r="D14182" s="65"/>
      <c r="E14182" s="65"/>
      <c r="F14182" s="65"/>
      <c r="G14182" s="145"/>
    </row>
    <row r="14183" spans="1:7">
      <c r="A14183" s="65"/>
      <c r="B14183" s="65"/>
      <c r="C14183" s="65"/>
      <c r="D14183" s="65"/>
      <c r="E14183" s="65"/>
      <c r="F14183" s="65"/>
      <c r="G14183" s="145"/>
    </row>
    <row r="14184" spans="1:7">
      <c r="A14184" s="65"/>
      <c r="B14184" s="65"/>
      <c r="C14184" s="65"/>
      <c r="D14184" s="65"/>
      <c r="E14184" s="65"/>
      <c r="F14184" s="65"/>
      <c r="G14184" s="145"/>
    </row>
    <row r="14185" spans="1:7">
      <c r="A14185" s="65"/>
      <c r="B14185" s="65"/>
      <c r="C14185" s="65"/>
      <c r="D14185" s="65"/>
      <c r="E14185" s="65"/>
      <c r="F14185" s="65"/>
      <c r="G14185" s="145"/>
    </row>
    <row r="14186" spans="1:7">
      <c r="A14186" s="65"/>
      <c r="B14186" s="65"/>
      <c r="C14186" s="65"/>
      <c r="D14186" s="65"/>
      <c r="E14186" s="65"/>
      <c r="F14186" s="65"/>
      <c r="G14186" s="145"/>
    </row>
    <row r="14187" spans="1:7">
      <c r="A14187" s="65"/>
      <c r="B14187" s="65"/>
      <c r="C14187" s="65"/>
      <c r="D14187" s="65"/>
      <c r="E14187" s="65"/>
      <c r="F14187" s="65"/>
      <c r="G14187" s="145"/>
    </row>
    <row r="14188" spans="1:7">
      <c r="A14188" s="65"/>
      <c r="B14188" s="65"/>
      <c r="C14188" s="65"/>
      <c r="D14188" s="65"/>
      <c r="E14188" s="65"/>
      <c r="F14188" s="65"/>
      <c r="G14188" s="145"/>
    </row>
    <row r="14189" spans="1:7">
      <c r="A14189" s="65"/>
      <c r="B14189" s="65"/>
      <c r="C14189" s="65"/>
      <c r="D14189" s="65"/>
      <c r="E14189" s="65"/>
      <c r="F14189" s="65"/>
      <c r="G14189" s="145"/>
    </row>
    <row r="14190" spans="1:7">
      <c r="A14190" s="65"/>
      <c r="B14190" s="65"/>
      <c r="C14190" s="65"/>
      <c r="D14190" s="65"/>
      <c r="E14190" s="65"/>
      <c r="F14190" s="65"/>
      <c r="G14190" s="145"/>
    </row>
    <row r="14191" spans="1:7">
      <c r="A14191" s="65"/>
      <c r="B14191" s="65"/>
      <c r="C14191" s="65"/>
      <c r="D14191" s="65"/>
      <c r="E14191" s="65"/>
      <c r="F14191" s="65"/>
      <c r="G14191" s="145"/>
    </row>
    <row r="14192" spans="1:7">
      <c r="A14192" s="65"/>
      <c r="B14192" s="65"/>
      <c r="C14192" s="65"/>
      <c r="D14192" s="65"/>
      <c r="E14192" s="65"/>
      <c r="F14192" s="65"/>
      <c r="G14192" s="145"/>
    </row>
    <row r="14193" spans="1:7">
      <c r="A14193" s="65"/>
      <c r="B14193" s="65"/>
      <c r="C14193" s="65"/>
      <c r="D14193" s="65"/>
      <c r="E14193" s="65"/>
      <c r="F14193" s="65"/>
      <c r="G14193" s="145"/>
    </row>
    <row r="14194" spans="1:7">
      <c r="A14194" s="65"/>
      <c r="B14194" s="65"/>
      <c r="C14194" s="65"/>
      <c r="D14194" s="65"/>
      <c r="E14194" s="65"/>
      <c r="F14194" s="65"/>
      <c r="G14194" s="145"/>
    </row>
    <row r="14195" spans="1:7">
      <c r="A14195" s="65"/>
      <c r="B14195" s="65"/>
      <c r="C14195" s="65"/>
      <c r="D14195" s="65"/>
      <c r="E14195" s="65"/>
      <c r="F14195" s="65"/>
      <c r="G14195" s="145"/>
    </row>
    <row r="14196" spans="1:7">
      <c r="A14196" s="65"/>
      <c r="B14196" s="65"/>
      <c r="C14196" s="65"/>
      <c r="D14196" s="65"/>
      <c r="E14196" s="65"/>
      <c r="F14196" s="65"/>
      <c r="G14196" s="145"/>
    </row>
    <row r="14197" spans="1:7">
      <c r="A14197" s="65"/>
      <c r="B14197" s="65"/>
      <c r="C14197" s="65"/>
      <c r="D14197" s="65"/>
      <c r="E14197" s="65"/>
      <c r="F14197" s="65"/>
      <c r="G14197" s="145"/>
    </row>
    <row r="14198" spans="1:7">
      <c r="A14198" s="65"/>
      <c r="B14198" s="65"/>
      <c r="C14198" s="65"/>
      <c r="D14198" s="65"/>
      <c r="E14198" s="65"/>
      <c r="F14198" s="65"/>
      <c r="G14198" s="145"/>
    </row>
    <row r="14199" spans="1:7">
      <c r="A14199" s="65"/>
      <c r="B14199" s="65"/>
      <c r="C14199" s="65"/>
      <c r="D14199" s="65"/>
      <c r="E14199" s="65"/>
      <c r="F14199" s="65"/>
      <c r="G14199" s="145"/>
    </row>
    <row r="14200" spans="1:7">
      <c r="A14200" s="65"/>
      <c r="B14200" s="65"/>
      <c r="C14200" s="65"/>
      <c r="D14200" s="65"/>
      <c r="E14200" s="65"/>
      <c r="F14200" s="65"/>
      <c r="G14200" s="145"/>
    </row>
    <row r="14201" spans="1:7">
      <c r="A14201" s="65"/>
      <c r="B14201" s="65"/>
      <c r="C14201" s="65"/>
      <c r="D14201" s="65"/>
      <c r="E14201" s="65"/>
      <c r="F14201" s="65"/>
      <c r="G14201" s="145"/>
    </row>
    <row r="14202" spans="1:7">
      <c r="A14202" s="65"/>
      <c r="B14202" s="65"/>
      <c r="C14202" s="65"/>
      <c r="D14202" s="65"/>
      <c r="E14202" s="65"/>
      <c r="F14202" s="65"/>
      <c r="G14202" s="145"/>
    </row>
    <row r="14203" spans="1:7">
      <c r="A14203" s="65"/>
      <c r="B14203" s="65"/>
      <c r="C14203" s="65"/>
      <c r="D14203" s="65"/>
      <c r="E14203" s="65"/>
      <c r="F14203" s="65"/>
      <c r="G14203" s="145"/>
    </row>
    <row r="14204" spans="1:7">
      <c r="A14204" s="65"/>
      <c r="B14204" s="65"/>
      <c r="C14204" s="65"/>
      <c r="D14204" s="65"/>
      <c r="E14204" s="65"/>
      <c r="F14204" s="65"/>
      <c r="G14204" s="145"/>
    </row>
    <row r="14205" spans="1:7">
      <c r="A14205" s="65"/>
      <c r="B14205" s="65"/>
      <c r="C14205" s="65"/>
      <c r="D14205" s="65"/>
      <c r="E14205" s="65"/>
      <c r="F14205" s="65"/>
      <c r="G14205" s="145"/>
    </row>
    <row r="14206" spans="1:7">
      <c r="A14206" s="65"/>
      <c r="B14206" s="65"/>
      <c r="C14206" s="65"/>
      <c r="D14206" s="65"/>
      <c r="E14206" s="65"/>
      <c r="F14206" s="65"/>
      <c r="G14206" s="145"/>
    </row>
    <row r="14207" spans="1:7">
      <c r="A14207" s="65"/>
      <c r="B14207" s="65"/>
      <c r="C14207" s="65"/>
      <c r="D14207" s="65"/>
      <c r="E14207" s="65"/>
      <c r="F14207" s="65"/>
      <c r="G14207" s="145"/>
    </row>
    <row r="14208" spans="1:7">
      <c r="A14208" s="65"/>
      <c r="B14208" s="65"/>
      <c r="C14208" s="65"/>
      <c r="D14208" s="65"/>
      <c r="E14208" s="65"/>
      <c r="F14208" s="65"/>
      <c r="G14208" s="145"/>
    </row>
    <row r="14209" spans="1:7">
      <c r="A14209" s="65"/>
      <c r="B14209" s="65"/>
      <c r="C14209" s="65"/>
      <c r="D14209" s="65"/>
      <c r="E14209" s="65"/>
      <c r="F14209" s="65"/>
      <c r="G14209" s="145"/>
    </row>
    <row r="14210" spans="1:7">
      <c r="A14210" s="65"/>
      <c r="B14210" s="65"/>
      <c r="C14210" s="65"/>
      <c r="D14210" s="65"/>
      <c r="E14210" s="65"/>
      <c r="F14210" s="65"/>
      <c r="G14210" s="145"/>
    </row>
    <row r="14211" spans="1:7">
      <c r="A14211" s="65"/>
      <c r="B14211" s="65"/>
      <c r="C14211" s="65"/>
      <c r="D14211" s="65"/>
      <c r="E14211" s="65"/>
      <c r="F14211" s="65"/>
      <c r="G14211" s="145"/>
    </row>
    <row r="14212" spans="1:7">
      <c r="A14212" s="65"/>
      <c r="B14212" s="65"/>
      <c r="C14212" s="65"/>
      <c r="D14212" s="65"/>
      <c r="E14212" s="65"/>
      <c r="F14212" s="65"/>
      <c r="G14212" s="145"/>
    </row>
    <row r="14213" spans="1:7">
      <c r="A14213" s="65"/>
      <c r="B14213" s="65"/>
      <c r="C14213" s="65"/>
      <c r="D14213" s="65"/>
      <c r="E14213" s="65"/>
      <c r="F14213" s="65"/>
      <c r="G14213" s="145"/>
    </row>
    <row r="14214" spans="1:7">
      <c r="A14214" s="65"/>
      <c r="B14214" s="65"/>
      <c r="C14214" s="65"/>
      <c r="D14214" s="65"/>
      <c r="E14214" s="65"/>
      <c r="F14214" s="65"/>
      <c r="G14214" s="145"/>
    </row>
    <row r="14215" spans="1:7">
      <c r="A14215" s="65"/>
      <c r="B14215" s="65"/>
      <c r="C14215" s="65"/>
      <c r="D14215" s="65"/>
      <c r="E14215" s="65"/>
      <c r="F14215" s="65"/>
      <c r="G14215" s="145"/>
    </row>
    <row r="14216" spans="1:7">
      <c r="A14216" s="65"/>
      <c r="B14216" s="65"/>
      <c r="C14216" s="65"/>
      <c r="D14216" s="65"/>
      <c r="E14216" s="65"/>
      <c r="F14216" s="65"/>
      <c r="G14216" s="145"/>
    </row>
    <row r="14217" spans="1:7">
      <c r="A14217" s="65"/>
      <c r="B14217" s="65"/>
      <c r="C14217" s="65"/>
      <c r="D14217" s="65"/>
      <c r="E14217" s="65"/>
      <c r="F14217" s="65"/>
      <c r="G14217" s="145"/>
    </row>
    <row r="14218" spans="1:7">
      <c r="A14218" s="65"/>
      <c r="B14218" s="65"/>
      <c r="C14218" s="65"/>
      <c r="D14218" s="65"/>
      <c r="E14218" s="65"/>
      <c r="F14218" s="65"/>
      <c r="G14218" s="145"/>
    </row>
    <row r="14219" spans="1:7">
      <c r="A14219" s="65"/>
      <c r="B14219" s="65"/>
      <c r="C14219" s="65"/>
      <c r="D14219" s="65"/>
      <c r="E14219" s="65"/>
      <c r="F14219" s="65"/>
      <c r="G14219" s="145"/>
    </row>
    <row r="14220" spans="1:7">
      <c r="A14220" s="65"/>
      <c r="B14220" s="65"/>
      <c r="C14220" s="65"/>
      <c r="D14220" s="65"/>
      <c r="E14220" s="65"/>
      <c r="F14220" s="65"/>
      <c r="G14220" s="145"/>
    </row>
    <row r="14221" spans="1:7">
      <c r="A14221" s="65"/>
      <c r="B14221" s="65"/>
      <c r="C14221" s="65"/>
      <c r="D14221" s="65"/>
      <c r="E14221" s="65"/>
      <c r="F14221" s="65"/>
      <c r="G14221" s="145"/>
    </row>
    <row r="14222" spans="1:7">
      <c r="A14222" s="65"/>
      <c r="B14222" s="65"/>
      <c r="C14222" s="65"/>
      <c r="D14222" s="65"/>
      <c r="E14222" s="65"/>
      <c r="F14222" s="65"/>
      <c r="G14222" s="145"/>
    </row>
    <row r="14223" spans="1:7">
      <c r="A14223" s="65"/>
      <c r="B14223" s="65"/>
      <c r="C14223" s="65"/>
      <c r="D14223" s="65"/>
      <c r="E14223" s="65"/>
      <c r="F14223" s="65"/>
      <c r="G14223" s="145"/>
    </row>
    <row r="14224" spans="1:7">
      <c r="A14224" s="65"/>
      <c r="B14224" s="65"/>
      <c r="C14224" s="65"/>
      <c r="D14224" s="65"/>
      <c r="E14224" s="65"/>
      <c r="F14224" s="65"/>
      <c r="G14224" s="145"/>
    </row>
    <row r="14225" spans="1:7">
      <c r="A14225" s="65"/>
      <c r="B14225" s="65"/>
      <c r="C14225" s="65"/>
      <c r="D14225" s="65"/>
      <c r="E14225" s="65"/>
      <c r="F14225" s="65"/>
      <c r="G14225" s="145"/>
    </row>
    <row r="14226" spans="1:7">
      <c r="A14226" s="65"/>
      <c r="B14226" s="65"/>
      <c r="C14226" s="65"/>
      <c r="D14226" s="65"/>
      <c r="E14226" s="65"/>
      <c r="F14226" s="65"/>
      <c r="G14226" s="145"/>
    </row>
    <row r="14227" spans="1:7">
      <c r="A14227" s="65"/>
      <c r="B14227" s="65"/>
      <c r="C14227" s="65"/>
      <c r="D14227" s="65"/>
      <c r="E14227" s="65"/>
      <c r="F14227" s="65"/>
      <c r="G14227" s="145"/>
    </row>
    <row r="14228" spans="1:7">
      <c r="A14228" s="65"/>
      <c r="B14228" s="65"/>
      <c r="C14228" s="65"/>
      <c r="D14228" s="65"/>
      <c r="E14228" s="65"/>
      <c r="F14228" s="65"/>
      <c r="G14228" s="145"/>
    </row>
    <row r="14229" spans="1:7">
      <c r="A14229" s="65"/>
      <c r="B14229" s="65"/>
      <c r="C14229" s="65"/>
      <c r="D14229" s="65"/>
      <c r="E14229" s="65"/>
      <c r="F14229" s="65"/>
      <c r="G14229" s="145"/>
    </row>
    <row r="14230" spans="1:7">
      <c r="A14230" s="65"/>
      <c r="B14230" s="65"/>
      <c r="C14230" s="65"/>
      <c r="D14230" s="65"/>
      <c r="E14230" s="65"/>
      <c r="F14230" s="65"/>
      <c r="G14230" s="145"/>
    </row>
    <row r="14231" spans="1:7">
      <c r="A14231" s="65"/>
      <c r="B14231" s="65"/>
      <c r="C14231" s="65"/>
      <c r="D14231" s="65"/>
      <c r="E14231" s="65"/>
      <c r="F14231" s="65"/>
      <c r="G14231" s="145"/>
    </row>
    <row r="14232" spans="1:7">
      <c r="A14232" s="65"/>
      <c r="B14232" s="65"/>
      <c r="C14232" s="65"/>
      <c r="D14232" s="65"/>
      <c r="E14232" s="65"/>
      <c r="F14232" s="65"/>
      <c r="G14232" s="145"/>
    </row>
    <row r="14233" spans="1:7">
      <c r="A14233" s="65"/>
      <c r="B14233" s="65"/>
      <c r="C14233" s="65"/>
      <c r="D14233" s="65"/>
      <c r="E14233" s="65"/>
      <c r="F14233" s="65"/>
      <c r="G14233" s="145"/>
    </row>
    <row r="14234" spans="1:7">
      <c r="A14234" s="65"/>
      <c r="B14234" s="65"/>
      <c r="C14234" s="65"/>
      <c r="D14234" s="65"/>
      <c r="E14234" s="65"/>
      <c r="F14234" s="65"/>
      <c r="G14234" s="145"/>
    </row>
    <row r="14235" spans="1:7">
      <c r="A14235" s="65"/>
      <c r="B14235" s="65"/>
      <c r="C14235" s="65"/>
      <c r="D14235" s="65"/>
      <c r="E14235" s="65"/>
      <c r="F14235" s="65"/>
      <c r="G14235" s="145"/>
    </row>
    <row r="14236" spans="1:7">
      <c r="A14236" s="65"/>
      <c r="B14236" s="65"/>
      <c r="C14236" s="65"/>
      <c r="D14236" s="65"/>
      <c r="E14236" s="65"/>
      <c r="F14236" s="65"/>
      <c r="G14236" s="145"/>
    </row>
    <row r="14237" spans="1:7">
      <c r="A14237" s="65"/>
      <c r="B14237" s="65"/>
      <c r="C14237" s="65"/>
      <c r="D14237" s="65"/>
      <c r="E14237" s="65"/>
      <c r="F14237" s="65"/>
      <c r="G14237" s="145"/>
    </row>
    <row r="14238" spans="1:7">
      <c r="A14238" s="65"/>
      <c r="B14238" s="65"/>
      <c r="C14238" s="65"/>
      <c r="D14238" s="65"/>
      <c r="E14238" s="65"/>
      <c r="F14238" s="65"/>
      <c r="G14238" s="145"/>
    </row>
    <row r="14239" spans="1:7">
      <c r="A14239" s="65"/>
      <c r="B14239" s="65"/>
      <c r="C14239" s="65"/>
      <c r="D14239" s="65"/>
      <c r="E14239" s="65"/>
      <c r="F14239" s="65"/>
      <c r="G14239" s="145"/>
    </row>
    <row r="14240" spans="1:7">
      <c r="A14240" s="65"/>
      <c r="B14240" s="65"/>
      <c r="C14240" s="65"/>
      <c r="D14240" s="65"/>
      <c r="E14240" s="65"/>
      <c r="F14240" s="65"/>
      <c r="G14240" s="145"/>
    </row>
    <row r="14241" spans="1:7">
      <c r="A14241" s="65"/>
      <c r="B14241" s="65"/>
      <c r="C14241" s="65"/>
      <c r="D14241" s="65"/>
      <c r="E14241" s="65"/>
      <c r="F14241" s="65"/>
      <c r="G14241" s="145"/>
    </row>
    <row r="14242" spans="1:7">
      <c r="A14242" s="65"/>
      <c r="B14242" s="65"/>
      <c r="C14242" s="65"/>
      <c r="D14242" s="65"/>
      <c r="E14242" s="65"/>
      <c r="F14242" s="65"/>
      <c r="G14242" s="145"/>
    </row>
    <row r="14243" spans="1:7">
      <c r="A14243" s="65"/>
      <c r="B14243" s="65"/>
      <c r="C14243" s="65"/>
      <c r="D14243" s="65"/>
      <c r="E14243" s="65"/>
      <c r="F14243" s="65"/>
      <c r="G14243" s="145"/>
    </row>
    <row r="14244" spans="1:7">
      <c r="A14244" s="65"/>
      <c r="B14244" s="65"/>
      <c r="C14244" s="65"/>
      <c r="D14244" s="65"/>
      <c r="E14244" s="65"/>
      <c r="F14244" s="65"/>
      <c r="G14244" s="145"/>
    </row>
    <row r="14245" spans="1:7">
      <c r="A14245" s="65"/>
      <c r="B14245" s="65"/>
      <c r="C14245" s="65"/>
      <c r="D14245" s="65"/>
      <c r="E14245" s="65"/>
      <c r="F14245" s="65"/>
      <c r="G14245" s="145"/>
    </row>
    <row r="14246" spans="1:7">
      <c r="A14246" s="65"/>
      <c r="B14246" s="65"/>
      <c r="C14246" s="65"/>
      <c r="D14246" s="65"/>
      <c r="E14246" s="65"/>
      <c r="F14246" s="65"/>
      <c r="G14246" s="145"/>
    </row>
    <row r="14247" spans="1:7">
      <c r="A14247" s="65"/>
      <c r="B14247" s="65"/>
      <c r="C14247" s="65"/>
      <c r="D14247" s="65"/>
      <c r="E14247" s="65"/>
      <c r="F14247" s="65"/>
      <c r="G14247" s="145"/>
    </row>
    <row r="14248" spans="1:7">
      <c r="A14248" s="65"/>
      <c r="B14248" s="65"/>
      <c r="C14248" s="65"/>
      <c r="D14248" s="65"/>
      <c r="E14248" s="65"/>
      <c r="F14248" s="65"/>
      <c r="G14248" s="145"/>
    </row>
    <row r="14249" spans="1:7">
      <c r="A14249" s="65"/>
      <c r="B14249" s="65"/>
      <c r="C14249" s="65"/>
      <c r="D14249" s="65"/>
      <c r="E14249" s="65"/>
      <c r="F14249" s="65"/>
      <c r="G14249" s="145"/>
    </row>
    <row r="14250" spans="1:7">
      <c r="A14250" s="65"/>
      <c r="B14250" s="65"/>
      <c r="C14250" s="65"/>
      <c r="D14250" s="65"/>
      <c r="E14250" s="65"/>
      <c r="F14250" s="65"/>
      <c r="G14250" s="145"/>
    </row>
    <row r="14251" spans="1:7">
      <c r="A14251" s="65"/>
      <c r="B14251" s="65"/>
      <c r="C14251" s="65"/>
      <c r="D14251" s="65"/>
      <c r="E14251" s="65"/>
      <c r="F14251" s="65"/>
      <c r="G14251" s="145"/>
    </row>
    <row r="14252" spans="1:7">
      <c r="A14252" s="65"/>
      <c r="B14252" s="65"/>
      <c r="C14252" s="65"/>
      <c r="D14252" s="65"/>
      <c r="E14252" s="65"/>
      <c r="F14252" s="65"/>
      <c r="G14252" s="145"/>
    </row>
    <row r="14253" spans="1:7">
      <c r="A14253" s="65"/>
      <c r="B14253" s="65"/>
      <c r="C14253" s="65"/>
      <c r="D14253" s="65"/>
      <c r="E14253" s="65"/>
      <c r="F14253" s="65"/>
      <c r="G14253" s="145"/>
    </row>
    <row r="14254" spans="1:7">
      <c r="A14254" s="65"/>
      <c r="B14254" s="65"/>
      <c r="C14254" s="65"/>
      <c r="D14254" s="65"/>
      <c r="E14254" s="65"/>
      <c r="F14254" s="65"/>
      <c r="G14254" s="145"/>
    </row>
    <row r="14255" spans="1:7">
      <c r="A14255" s="65"/>
      <c r="B14255" s="65"/>
      <c r="C14255" s="65"/>
      <c r="D14255" s="65"/>
      <c r="E14255" s="65"/>
      <c r="F14255" s="65"/>
      <c r="G14255" s="145"/>
    </row>
    <row r="14256" spans="1:7">
      <c r="A14256" s="65"/>
      <c r="B14256" s="65"/>
      <c r="C14256" s="65"/>
      <c r="D14256" s="65"/>
      <c r="E14256" s="65"/>
      <c r="F14256" s="65"/>
      <c r="G14256" s="145"/>
    </row>
    <row r="14257" spans="1:7">
      <c r="A14257" s="65"/>
      <c r="B14257" s="65"/>
      <c r="C14257" s="65"/>
      <c r="D14257" s="65"/>
      <c r="E14257" s="65"/>
      <c r="F14257" s="65"/>
      <c r="G14257" s="145"/>
    </row>
    <row r="14258" spans="1:7">
      <c r="A14258" s="65"/>
      <c r="B14258" s="65"/>
      <c r="C14258" s="65"/>
      <c r="D14258" s="65"/>
      <c r="E14258" s="65"/>
      <c r="F14258" s="65"/>
      <c r="G14258" s="145"/>
    </row>
    <row r="14259" spans="1:7">
      <c r="A14259" s="65"/>
      <c r="B14259" s="65"/>
      <c r="C14259" s="65"/>
      <c r="D14259" s="65"/>
      <c r="E14259" s="65"/>
      <c r="F14259" s="65"/>
      <c r="G14259" s="145"/>
    </row>
    <row r="14260" spans="1:7">
      <c r="A14260" s="65"/>
      <c r="B14260" s="65"/>
      <c r="C14260" s="65"/>
      <c r="D14260" s="65"/>
      <c r="E14260" s="65"/>
      <c r="F14260" s="65"/>
      <c r="G14260" s="145"/>
    </row>
    <row r="14261" spans="1:7">
      <c r="A14261" s="65"/>
      <c r="B14261" s="65"/>
      <c r="C14261" s="65"/>
      <c r="D14261" s="65"/>
      <c r="E14261" s="65"/>
      <c r="F14261" s="65"/>
      <c r="G14261" s="145"/>
    </row>
    <row r="14262" spans="1:7">
      <c r="A14262" s="65"/>
      <c r="B14262" s="65"/>
      <c r="C14262" s="65"/>
      <c r="D14262" s="65"/>
      <c r="E14262" s="65"/>
      <c r="F14262" s="65"/>
      <c r="G14262" s="145"/>
    </row>
    <row r="14263" spans="1:7">
      <c r="A14263" s="65"/>
      <c r="B14263" s="65"/>
      <c r="C14263" s="65"/>
      <c r="D14263" s="65"/>
      <c r="E14263" s="65"/>
      <c r="F14263" s="65"/>
      <c r="G14263" s="145"/>
    </row>
    <row r="14264" spans="1:7">
      <c r="A14264" s="65"/>
      <c r="B14264" s="65"/>
      <c r="C14264" s="65"/>
      <c r="D14264" s="65"/>
      <c r="E14264" s="65"/>
      <c r="F14264" s="65"/>
      <c r="G14264" s="145"/>
    </row>
    <row r="14265" spans="1:7">
      <c r="A14265" s="65"/>
      <c r="B14265" s="65"/>
      <c r="C14265" s="65"/>
      <c r="D14265" s="65"/>
      <c r="E14265" s="65"/>
      <c r="F14265" s="65"/>
      <c r="G14265" s="145"/>
    </row>
    <row r="14266" spans="1:7">
      <c r="A14266" s="65"/>
      <c r="B14266" s="65"/>
      <c r="C14266" s="65"/>
      <c r="D14266" s="65"/>
      <c r="E14266" s="65"/>
      <c r="F14266" s="65"/>
      <c r="G14266" s="145"/>
    </row>
    <row r="14267" spans="1:7">
      <c r="A14267" s="65"/>
      <c r="B14267" s="65"/>
      <c r="C14267" s="65"/>
      <c r="D14267" s="65"/>
      <c r="E14267" s="65"/>
      <c r="F14267" s="65"/>
      <c r="G14267" s="145"/>
    </row>
    <row r="14268" spans="1:7">
      <c r="A14268" s="65"/>
      <c r="B14268" s="65"/>
      <c r="C14268" s="65"/>
      <c r="D14268" s="65"/>
      <c r="E14268" s="65"/>
      <c r="F14268" s="65"/>
      <c r="G14268" s="145"/>
    </row>
    <row r="14269" spans="1:7">
      <c r="A14269" s="65"/>
      <c r="B14269" s="65"/>
      <c r="C14269" s="65"/>
      <c r="D14269" s="65"/>
      <c r="E14269" s="65"/>
      <c r="F14269" s="65"/>
      <c r="G14269" s="145"/>
    </row>
    <row r="14270" spans="1:7">
      <c r="A14270" s="65"/>
      <c r="B14270" s="65"/>
      <c r="C14270" s="65"/>
      <c r="D14270" s="65"/>
      <c r="E14270" s="65"/>
      <c r="F14270" s="65"/>
      <c r="G14270" s="145"/>
    </row>
    <row r="14271" spans="1:7">
      <c r="A14271" s="65"/>
      <c r="B14271" s="65"/>
      <c r="C14271" s="65"/>
      <c r="D14271" s="65"/>
      <c r="E14271" s="65"/>
      <c r="F14271" s="65"/>
      <c r="G14271" s="145"/>
    </row>
    <row r="14272" spans="1:7">
      <c r="A14272" s="65"/>
      <c r="B14272" s="65"/>
      <c r="C14272" s="65"/>
      <c r="D14272" s="65"/>
      <c r="E14272" s="65"/>
      <c r="F14272" s="65"/>
      <c r="G14272" s="145"/>
    </row>
    <row r="14273" spans="1:7">
      <c r="A14273" s="65"/>
      <c r="B14273" s="65"/>
      <c r="C14273" s="65"/>
      <c r="D14273" s="65"/>
      <c r="E14273" s="65"/>
      <c r="F14273" s="65"/>
      <c r="G14273" s="145"/>
    </row>
    <row r="14274" spans="1:7">
      <c r="A14274" s="65"/>
      <c r="B14274" s="65"/>
      <c r="C14274" s="65"/>
      <c r="D14274" s="65"/>
      <c r="E14274" s="65"/>
      <c r="F14274" s="65"/>
      <c r="G14274" s="145"/>
    </row>
    <row r="14275" spans="1:7">
      <c r="A14275" s="65"/>
      <c r="B14275" s="65"/>
      <c r="C14275" s="65"/>
      <c r="D14275" s="65"/>
      <c r="E14275" s="65"/>
      <c r="F14275" s="65"/>
      <c r="G14275" s="145"/>
    </row>
    <row r="14276" spans="1:7">
      <c r="A14276" s="65"/>
      <c r="B14276" s="65"/>
      <c r="C14276" s="65"/>
      <c r="D14276" s="65"/>
      <c r="E14276" s="65"/>
      <c r="F14276" s="65"/>
      <c r="G14276" s="145"/>
    </row>
    <row r="14277" spans="1:7">
      <c r="A14277" s="65"/>
      <c r="B14277" s="65"/>
      <c r="C14277" s="65"/>
      <c r="D14277" s="65"/>
      <c r="E14277" s="65"/>
      <c r="F14277" s="65"/>
      <c r="G14277" s="145"/>
    </row>
    <row r="14278" spans="1:7">
      <c r="A14278" s="65"/>
      <c r="B14278" s="65"/>
      <c r="C14278" s="65"/>
      <c r="D14278" s="65"/>
      <c r="E14278" s="65"/>
      <c r="F14278" s="65"/>
      <c r="G14278" s="145"/>
    </row>
    <row r="14279" spans="1:7">
      <c r="A14279" s="65"/>
      <c r="B14279" s="65"/>
      <c r="C14279" s="65"/>
      <c r="D14279" s="65"/>
      <c r="E14279" s="65"/>
      <c r="F14279" s="65"/>
      <c r="G14279" s="145"/>
    </row>
    <row r="14280" spans="1:7">
      <c r="A14280" s="65"/>
      <c r="B14280" s="65"/>
      <c r="C14280" s="65"/>
      <c r="D14280" s="65"/>
      <c r="E14280" s="65"/>
      <c r="F14280" s="65"/>
      <c r="G14280" s="145"/>
    </row>
    <row r="14281" spans="1:7">
      <c r="A14281" s="65"/>
      <c r="B14281" s="65"/>
      <c r="C14281" s="65"/>
      <c r="D14281" s="65"/>
      <c r="E14281" s="65"/>
      <c r="F14281" s="65"/>
      <c r="G14281" s="145"/>
    </row>
    <row r="14282" spans="1:7">
      <c r="A14282" s="65"/>
      <c r="B14282" s="65"/>
      <c r="C14282" s="65"/>
      <c r="D14282" s="65"/>
      <c r="E14282" s="65"/>
      <c r="F14282" s="65"/>
      <c r="G14282" s="145"/>
    </row>
    <row r="14283" spans="1:7">
      <c r="A14283" s="65"/>
      <c r="B14283" s="65"/>
      <c r="C14283" s="65"/>
      <c r="D14283" s="65"/>
      <c r="E14283" s="65"/>
      <c r="F14283" s="65"/>
      <c r="G14283" s="145"/>
    </row>
    <row r="14284" spans="1:7">
      <c r="A14284" s="65"/>
      <c r="B14284" s="65"/>
      <c r="C14284" s="65"/>
      <c r="D14284" s="65"/>
      <c r="E14284" s="65"/>
      <c r="F14284" s="65"/>
      <c r="G14284" s="145"/>
    </row>
    <row r="14285" spans="1:7">
      <c r="A14285" s="65"/>
      <c r="B14285" s="65"/>
      <c r="C14285" s="65"/>
      <c r="D14285" s="65"/>
      <c r="E14285" s="65"/>
      <c r="F14285" s="65"/>
      <c r="G14285" s="145"/>
    </row>
    <row r="14286" spans="1:7">
      <c r="A14286" s="65"/>
      <c r="B14286" s="65"/>
      <c r="C14286" s="65"/>
      <c r="D14286" s="65"/>
      <c r="E14286" s="65"/>
      <c r="F14286" s="65"/>
      <c r="G14286" s="145"/>
    </row>
    <row r="14287" spans="1:7">
      <c r="A14287" s="65"/>
      <c r="B14287" s="65"/>
      <c r="C14287" s="65"/>
      <c r="D14287" s="65"/>
      <c r="E14287" s="65"/>
      <c r="F14287" s="65"/>
      <c r="G14287" s="145"/>
    </row>
    <row r="14288" spans="1:7">
      <c r="A14288" s="65"/>
      <c r="B14288" s="65"/>
      <c r="C14288" s="65"/>
      <c r="D14288" s="65"/>
      <c r="E14288" s="65"/>
      <c r="F14288" s="65"/>
      <c r="G14288" s="145"/>
    </row>
    <row r="14289" spans="1:7">
      <c r="A14289" s="65"/>
      <c r="B14289" s="65"/>
      <c r="C14289" s="65"/>
      <c r="D14289" s="65"/>
      <c r="E14289" s="65"/>
      <c r="F14289" s="65"/>
      <c r="G14289" s="145"/>
    </row>
    <row r="14290" spans="1:7">
      <c r="A14290" s="65"/>
      <c r="B14290" s="65"/>
      <c r="C14290" s="65"/>
      <c r="D14290" s="65"/>
      <c r="E14290" s="65"/>
      <c r="F14290" s="65"/>
      <c r="G14290" s="145"/>
    </row>
    <row r="14291" spans="1:7">
      <c r="A14291" s="65"/>
      <c r="B14291" s="65"/>
      <c r="C14291" s="65"/>
      <c r="D14291" s="65"/>
      <c r="E14291" s="65"/>
      <c r="F14291" s="65"/>
      <c r="G14291" s="145"/>
    </row>
    <row r="14292" spans="1:7">
      <c r="A14292" s="65"/>
      <c r="B14292" s="65"/>
      <c r="C14292" s="65"/>
      <c r="D14292" s="65"/>
      <c r="E14292" s="65"/>
      <c r="F14292" s="65"/>
      <c r="G14292" s="145"/>
    </row>
    <row r="14293" spans="1:7">
      <c r="A14293" s="65"/>
      <c r="B14293" s="65"/>
      <c r="C14293" s="65"/>
      <c r="D14293" s="65"/>
      <c r="E14293" s="65"/>
      <c r="F14293" s="65"/>
      <c r="G14293" s="145"/>
    </row>
    <row r="14294" spans="1:7">
      <c r="A14294" s="65"/>
      <c r="B14294" s="65"/>
      <c r="C14294" s="65"/>
      <c r="D14294" s="65"/>
      <c r="E14294" s="65"/>
      <c r="F14294" s="65"/>
      <c r="G14294" s="145"/>
    </row>
    <row r="14295" spans="1:7">
      <c r="A14295" s="65"/>
      <c r="B14295" s="65"/>
      <c r="C14295" s="65"/>
      <c r="D14295" s="65"/>
      <c r="E14295" s="65"/>
      <c r="F14295" s="65"/>
      <c r="G14295" s="145"/>
    </row>
    <row r="14296" spans="1:7">
      <c r="A14296" s="65"/>
      <c r="B14296" s="65"/>
      <c r="C14296" s="65"/>
      <c r="D14296" s="65"/>
      <c r="E14296" s="65"/>
      <c r="F14296" s="65"/>
      <c r="G14296" s="145"/>
    </row>
    <row r="14297" spans="1:7">
      <c r="A14297" s="65"/>
      <c r="B14297" s="65"/>
      <c r="C14297" s="65"/>
      <c r="D14297" s="65"/>
      <c r="E14297" s="65"/>
      <c r="F14297" s="65"/>
      <c r="G14297" s="145"/>
    </row>
    <row r="14298" spans="1:7">
      <c r="A14298" s="65"/>
      <c r="B14298" s="65"/>
      <c r="C14298" s="65"/>
      <c r="D14298" s="65"/>
      <c r="E14298" s="65"/>
      <c r="F14298" s="65"/>
      <c r="G14298" s="145"/>
    </row>
    <row r="14299" spans="1:7">
      <c r="A14299" s="65"/>
      <c r="B14299" s="65"/>
      <c r="C14299" s="65"/>
      <c r="D14299" s="65"/>
      <c r="E14299" s="65"/>
      <c r="F14299" s="65"/>
      <c r="G14299" s="145"/>
    </row>
    <row r="14300" spans="1:7">
      <c r="A14300" s="65"/>
      <c r="B14300" s="65"/>
      <c r="C14300" s="65"/>
      <c r="D14300" s="65"/>
      <c r="E14300" s="65"/>
      <c r="F14300" s="65"/>
      <c r="G14300" s="145"/>
    </row>
    <row r="14301" spans="1:7">
      <c r="A14301" s="65"/>
      <c r="B14301" s="65"/>
      <c r="C14301" s="65"/>
      <c r="D14301" s="65"/>
      <c r="E14301" s="65"/>
      <c r="F14301" s="65"/>
      <c r="G14301" s="145"/>
    </row>
    <row r="14302" spans="1:7">
      <c r="A14302" s="65"/>
      <c r="B14302" s="65"/>
      <c r="C14302" s="65"/>
      <c r="D14302" s="65"/>
      <c r="E14302" s="65"/>
      <c r="F14302" s="65"/>
      <c r="G14302" s="145"/>
    </row>
    <row r="14303" spans="1:7">
      <c r="A14303" s="65"/>
      <c r="B14303" s="65"/>
      <c r="C14303" s="65"/>
      <c r="D14303" s="65"/>
      <c r="E14303" s="65"/>
      <c r="F14303" s="65"/>
      <c r="G14303" s="145"/>
    </row>
    <row r="14304" spans="1:7">
      <c r="A14304" s="65"/>
      <c r="B14304" s="65"/>
      <c r="C14304" s="65"/>
      <c r="D14304" s="65"/>
      <c r="E14304" s="65"/>
      <c r="F14304" s="65"/>
      <c r="G14304" s="145"/>
    </row>
    <row r="14305" spans="1:7">
      <c r="A14305" s="65"/>
      <c r="B14305" s="65"/>
      <c r="C14305" s="65"/>
      <c r="D14305" s="65"/>
      <c r="E14305" s="65"/>
      <c r="F14305" s="65"/>
      <c r="G14305" s="145"/>
    </row>
    <row r="14306" spans="1:7">
      <c r="A14306" s="65"/>
      <c r="B14306" s="65"/>
      <c r="C14306" s="65"/>
      <c r="D14306" s="65"/>
      <c r="E14306" s="65"/>
      <c r="F14306" s="65"/>
      <c r="G14306" s="145"/>
    </row>
    <row r="14307" spans="1:7">
      <c r="A14307" s="65"/>
      <c r="B14307" s="65"/>
      <c r="C14307" s="65"/>
      <c r="D14307" s="65"/>
      <c r="E14307" s="65"/>
      <c r="F14307" s="65"/>
      <c r="G14307" s="145"/>
    </row>
    <row r="14308" spans="1:7">
      <c r="A14308" s="65"/>
      <c r="B14308" s="65"/>
      <c r="C14308" s="65"/>
      <c r="D14308" s="65"/>
      <c r="E14308" s="65"/>
      <c r="F14308" s="65"/>
      <c r="G14308" s="145"/>
    </row>
    <row r="14309" spans="1:7">
      <c r="A14309" s="65"/>
      <c r="B14309" s="65"/>
      <c r="C14309" s="65"/>
      <c r="D14309" s="65"/>
      <c r="E14309" s="65"/>
      <c r="F14309" s="65"/>
      <c r="G14309" s="145"/>
    </row>
    <row r="14310" spans="1:7">
      <c r="A14310" s="65"/>
      <c r="B14310" s="65"/>
      <c r="C14310" s="65"/>
      <c r="D14310" s="65"/>
      <c r="E14310" s="65"/>
      <c r="F14310" s="65"/>
      <c r="G14310" s="145"/>
    </row>
    <row r="14311" spans="1:7">
      <c r="A14311" s="65"/>
      <c r="B14311" s="65"/>
      <c r="C14311" s="65"/>
      <c r="D14311" s="65"/>
      <c r="E14311" s="65"/>
      <c r="F14311" s="65"/>
      <c r="G14311" s="145"/>
    </row>
    <row r="14312" spans="1:7">
      <c r="A14312" s="65"/>
      <c r="B14312" s="65"/>
      <c r="C14312" s="65"/>
      <c r="D14312" s="65"/>
      <c r="E14312" s="65"/>
      <c r="F14312" s="65"/>
      <c r="G14312" s="145"/>
    </row>
    <row r="14313" spans="1:7">
      <c r="A14313" s="65"/>
      <c r="B14313" s="65"/>
      <c r="C14313" s="65"/>
      <c r="D14313" s="65"/>
      <c r="E14313" s="65"/>
      <c r="F14313" s="65"/>
      <c r="G14313" s="145"/>
    </row>
    <row r="14314" spans="1:7">
      <c r="A14314" s="65"/>
      <c r="B14314" s="65"/>
      <c r="C14314" s="65"/>
      <c r="D14314" s="65"/>
      <c r="E14314" s="65"/>
      <c r="F14314" s="65"/>
      <c r="G14314" s="145"/>
    </row>
    <row r="14315" spans="1:7">
      <c r="A14315" s="65"/>
      <c r="B14315" s="65"/>
      <c r="C14315" s="65"/>
      <c r="D14315" s="65"/>
      <c r="E14315" s="65"/>
      <c r="F14315" s="65"/>
      <c r="G14315" s="145"/>
    </row>
    <row r="14316" spans="1:7">
      <c r="A14316" s="65"/>
      <c r="B14316" s="65"/>
      <c r="C14316" s="65"/>
      <c r="D14316" s="65"/>
      <c r="E14316" s="65"/>
      <c r="F14316" s="65"/>
      <c r="G14316" s="145"/>
    </row>
    <row r="14317" spans="1:7">
      <c r="A14317" s="65"/>
      <c r="B14317" s="65"/>
      <c r="C14317" s="65"/>
      <c r="D14317" s="65"/>
      <c r="E14317" s="65"/>
      <c r="F14317" s="65"/>
      <c r="G14317" s="145"/>
    </row>
    <row r="14318" spans="1:7">
      <c r="A14318" s="65"/>
      <c r="B14318" s="65"/>
      <c r="C14318" s="65"/>
      <c r="D14318" s="65"/>
      <c r="E14318" s="65"/>
      <c r="F14318" s="65"/>
      <c r="G14318" s="145"/>
    </row>
    <row r="14319" spans="1:7">
      <c r="A14319" s="65"/>
      <c r="B14319" s="65"/>
      <c r="C14319" s="65"/>
      <c r="D14319" s="65"/>
      <c r="E14319" s="65"/>
      <c r="F14319" s="65"/>
      <c r="G14319" s="145"/>
    </row>
    <row r="14320" spans="1:7">
      <c r="A14320" s="65"/>
      <c r="B14320" s="65"/>
      <c r="C14320" s="65"/>
      <c r="D14320" s="65"/>
      <c r="E14320" s="65"/>
      <c r="F14320" s="65"/>
      <c r="G14320" s="145"/>
    </row>
    <row r="14321" spans="1:7">
      <c r="A14321" s="65"/>
      <c r="B14321" s="65"/>
      <c r="C14321" s="65"/>
      <c r="D14321" s="65"/>
      <c r="E14321" s="65"/>
      <c r="F14321" s="65"/>
      <c r="G14321" s="145"/>
    </row>
    <row r="14322" spans="1:7">
      <c r="A14322" s="65"/>
      <c r="B14322" s="65"/>
      <c r="C14322" s="65"/>
      <c r="D14322" s="65"/>
      <c r="E14322" s="65"/>
      <c r="F14322" s="65"/>
      <c r="G14322" s="145"/>
    </row>
    <row r="14323" spans="1:7">
      <c r="A14323" s="65"/>
      <c r="B14323" s="65"/>
      <c r="C14323" s="65"/>
      <c r="D14323" s="65"/>
      <c r="E14323" s="65"/>
      <c r="F14323" s="65"/>
      <c r="G14323" s="145"/>
    </row>
    <row r="14324" spans="1:7">
      <c r="A14324" s="65"/>
      <c r="B14324" s="65"/>
      <c r="C14324" s="65"/>
      <c r="D14324" s="65"/>
      <c r="E14324" s="65"/>
      <c r="F14324" s="65"/>
      <c r="G14324" s="145"/>
    </row>
    <row r="14325" spans="1:7">
      <c r="A14325" s="65"/>
      <c r="B14325" s="65"/>
      <c r="C14325" s="65"/>
      <c r="D14325" s="65"/>
      <c r="E14325" s="65"/>
      <c r="F14325" s="65"/>
      <c r="G14325" s="145"/>
    </row>
    <row r="14326" spans="1:7">
      <c r="A14326" s="65"/>
      <c r="B14326" s="65"/>
      <c r="C14326" s="65"/>
      <c r="D14326" s="65"/>
      <c r="E14326" s="65"/>
      <c r="F14326" s="65"/>
      <c r="G14326" s="145"/>
    </row>
    <row r="14327" spans="1:7">
      <c r="A14327" s="65"/>
      <c r="B14327" s="65"/>
      <c r="C14327" s="65"/>
      <c r="D14327" s="65"/>
      <c r="E14327" s="65"/>
      <c r="F14327" s="65"/>
      <c r="G14327" s="145"/>
    </row>
    <row r="14328" spans="1:7">
      <c r="A14328" s="65"/>
      <c r="B14328" s="65"/>
      <c r="C14328" s="65"/>
      <c r="D14328" s="65"/>
      <c r="E14328" s="65"/>
      <c r="F14328" s="65"/>
      <c r="G14328" s="145"/>
    </row>
    <row r="14329" spans="1:7">
      <c r="A14329" s="65"/>
      <c r="B14329" s="65"/>
      <c r="C14329" s="65"/>
      <c r="D14329" s="65"/>
      <c r="E14329" s="65"/>
      <c r="F14329" s="65"/>
      <c r="G14329" s="145"/>
    </row>
    <row r="14330" spans="1:7">
      <c r="A14330" s="65"/>
      <c r="B14330" s="65"/>
      <c r="C14330" s="65"/>
      <c r="D14330" s="65"/>
      <c r="E14330" s="65"/>
      <c r="F14330" s="65"/>
      <c r="G14330" s="145"/>
    </row>
    <row r="14331" spans="1:7">
      <c r="A14331" s="65"/>
      <c r="B14331" s="65"/>
      <c r="C14331" s="65"/>
      <c r="D14331" s="65"/>
      <c r="E14331" s="65"/>
      <c r="F14331" s="65"/>
      <c r="G14331" s="145"/>
    </row>
    <row r="14332" spans="1:7">
      <c r="A14332" s="65"/>
      <c r="B14332" s="65"/>
      <c r="C14332" s="65"/>
      <c r="D14332" s="65"/>
      <c r="E14332" s="65"/>
      <c r="F14332" s="65"/>
      <c r="G14332" s="145"/>
    </row>
    <row r="14333" spans="1:7">
      <c r="A14333" s="65"/>
      <c r="B14333" s="65"/>
      <c r="C14333" s="65"/>
      <c r="D14333" s="65"/>
      <c r="E14333" s="65"/>
      <c r="F14333" s="65"/>
      <c r="G14333" s="145"/>
    </row>
    <row r="14334" spans="1:7">
      <c r="A14334" s="65"/>
      <c r="B14334" s="65"/>
      <c r="C14334" s="65"/>
      <c r="D14334" s="65"/>
      <c r="E14334" s="65"/>
      <c r="F14334" s="65"/>
      <c r="G14334" s="145"/>
    </row>
    <row r="14335" spans="1:7">
      <c r="A14335" s="65"/>
      <c r="B14335" s="65"/>
      <c r="C14335" s="65"/>
      <c r="D14335" s="65"/>
      <c r="E14335" s="65"/>
      <c r="F14335" s="65"/>
      <c r="G14335" s="145"/>
    </row>
    <row r="14336" spans="1:7">
      <c r="A14336" s="65"/>
      <c r="B14336" s="65"/>
      <c r="C14336" s="65"/>
      <c r="D14336" s="65"/>
      <c r="E14336" s="65"/>
      <c r="F14336" s="65"/>
      <c r="G14336" s="145"/>
    </row>
    <row r="14337" spans="1:7">
      <c r="A14337" s="65"/>
      <c r="B14337" s="65"/>
      <c r="C14337" s="65"/>
      <c r="D14337" s="65"/>
      <c r="E14337" s="65"/>
      <c r="F14337" s="65"/>
      <c r="G14337" s="145"/>
    </row>
    <row r="14338" spans="1:7">
      <c r="A14338" s="65"/>
      <c r="B14338" s="65"/>
      <c r="C14338" s="65"/>
      <c r="D14338" s="65"/>
      <c r="E14338" s="65"/>
      <c r="F14338" s="65"/>
      <c r="G14338" s="145"/>
    </row>
    <row r="14339" spans="1:7">
      <c r="A14339" s="65"/>
      <c r="B14339" s="65"/>
      <c r="C14339" s="65"/>
      <c r="D14339" s="65"/>
      <c r="E14339" s="65"/>
      <c r="F14339" s="65"/>
      <c r="G14339" s="145"/>
    </row>
    <row r="14340" spans="1:7">
      <c r="A14340" s="65"/>
      <c r="B14340" s="65"/>
      <c r="C14340" s="65"/>
      <c r="D14340" s="65"/>
      <c r="E14340" s="65"/>
      <c r="F14340" s="65"/>
      <c r="G14340" s="145"/>
    </row>
    <row r="14341" spans="1:7">
      <c r="A14341" s="65"/>
      <c r="B14341" s="65"/>
      <c r="C14341" s="65"/>
      <c r="D14341" s="65"/>
      <c r="E14341" s="65"/>
      <c r="F14341" s="65"/>
      <c r="G14341" s="145"/>
    </row>
    <row r="14342" spans="1:7">
      <c r="A14342" s="65"/>
      <c r="B14342" s="65"/>
      <c r="C14342" s="65"/>
      <c r="D14342" s="65"/>
      <c r="E14342" s="65"/>
      <c r="F14342" s="65"/>
      <c r="G14342" s="145"/>
    </row>
    <row r="14343" spans="1:7">
      <c r="A14343" s="65"/>
      <c r="B14343" s="65"/>
      <c r="C14343" s="65"/>
      <c r="D14343" s="65"/>
      <c r="E14343" s="65"/>
      <c r="F14343" s="65"/>
      <c r="G14343" s="145"/>
    </row>
    <row r="14344" spans="1:7">
      <c r="A14344" s="65"/>
      <c r="B14344" s="65"/>
      <c r="C14344" s="65"/>
      <c r="D14344" s="65"/>
      <c r="E14344" s="65"/>
      <c r="F14344" s="65"/>
      <c r="G14344" s="145"/>
    </row>
    <row r="14345" spans="1:7">
      <c r="A14345" s="65"/>
      <c r="B14345" s="65"/>
      <c r="C14345" s="65"/>
      <c r="D14345" s="65"/>
      <c r="E14345" s="65"/>
      <c r="F14345" s="65"/>
      <c r="G14345" s="145"/>
    </row>
    <row r="14346" spans="1:7">
      <c r="A14346" s="65"/>
      <c r="B14346" s="65"/>
      <c r="C14346" s="65"/>
      <c r="D14346" s="65"/>
      <c r="E14346" s="65"/>
      <c r="F14346" s="65"/>
      <c r="G14346" s="145"/>
    </row>
    <row r="14347" spans="1:7">
      <c r="A14347" s="65"/>
      <c r="B14347" s="65"/>
      <c r="C14347" s="65"/>
      <c r="D14347" s="65"/>
      <c r="E14347" s="65"/>
      <c r="F14347" s="65"/>
      <c r="G14347" s="145"/>
    </row>
    <row r="14348" spans="1:7">
      <c r="A14348" s="65"/>
      <c r="B14348" s="65"/>
      <c r="C14348" s="65"/>
      <c r="D14348" s="65"/>
      <c r="E14348" s="65"/>
      <c r="F14348" s="65"/>
      <c r="G14348" s="145"/>
    </row>
    <row r="14349" spans="1:7">
      <c r="A14349" s="65"/>
      <c r="B14349" s="65"/>
      <c r="C14349" s="65"/>
      <c r="D14349" s="65"/>
      <c r="E14349" s="65"/>
      <c r="F14349" s="65"/>
      <c r="G14349" s="145"/>
    </row>
    <row r="14350" spans="1:7">
      <c r="A14350" s="65"/>
      <c r="B14350" s="65"/>
      <c r="C14350" s="65"/>
      <c r="D14350" s="65"/>
      <c r="E14350" s="65"/>
      <c r="F14350" s="65"/>
      <c r="G14350" s="145"/>
    </row>
    <row r="14351" spans="1:7">
      <c r="A14351" s="65"/>
      <c r="B14351" s="65"/>
      <c r="C14351" s="65"/>
      <c r="D14351" s="65"/>
      <c r="E14351" s="65"/>
      <c r="F14351" s="65"/>
      <c r="G14351" s="145"/>
    </row>
    <row r="14352" spans="1:7">
      <c r="A14352" s="65"/>
      <c r="B14352" s="65"/>
      <c r="C14352" s="65"/>
      <c r="D14352" s="65"/>
      <c r="E14352" s="65"/>
      <c r="F14352" s="65"/>
      <c r="G14352" s="145"/>
    </row>
    <row r="14353" spans="1:7">
      <c r="A14353" s="65"/>
      <c r="B14353" s="65"/>
      <c r="C14353" s="65"/>
      <c r="D14353" s="65"/>
      <c r="E14353" s="65"/>
      <c r="F14353" s="65"/>
      <c r="G14353" s="145"/>
    </row>
    <row r="14354" spans="1:7">
      <c r="A14354" s="65"/>
      <c r="B14354" s="65"/>
      <c r="C14354" s="65"/>
      <c r="D14354" s="65"/>
      <c r="E14354" s="65"/>
      <c r="F14354" s="65"/>
      <c r="G14354" s="145"/>
    </row>
    <row r="14355" spans="1:7">
      <c r="A14355" s="65"/>
      <c r="B14355" s="65"/>
      <c r="C14355" s="65"/>
      <c r="D14355" s="65"/>
      <c r="E14355" s="65"/>
      <c r="F14355" s="65"/>
      <c r="G14355" s="145"/>
    </row>
    <row r="14356" spans="1:7">
      <c r="A14356" s="65"/>
      <c r="B14356" s="65"/>
      <c r="C14356" s="65"/>
      <c r="D14356" s="65"/>
      <c r="E14356" s="65"/>
      <c r="F14356" s="65"/>
      <c r="G14356" s="145"/>
    </row>
    <row r="14357" spans="1:7">
      <c r="A14357" s="65"/>
      <c r="B14357" s="65"/>
      <c r="C14357" s="65"/>
      <c r="D14357" s="65"/>
      <c r="E14357" s="65"/>
      <c r="F14357" s="65"/>
      <c r="G14357" s="145"/>
    </row>
    <row r="14358" spans="1:7">
      <c r="A14358" s="65"/>
      <c r="B14358" s="65"/>
      <c r="C14358" s="65"/>
      <c r="D14358" s="65"/>
      <c r="E14358" s="65"/>
      <c r="F14358" s="65"/>
      <c r="G14358" s="145"/>
    </row>
    <row r="14359" spans="1:7">
      <c r="A14359" s="65"/>
      <c r="B14359" s="65"/>
      <c r="C14359" s="65"/>
      <c r="D14359" s="65"/>
      <c r="E14359" s="65"/>
      <c r="F14359" s="65"/>
      <c r="G14359" s="145"/>
    </row>
    <row r="14360" spans="1:7">
      <c r="A14360" s="65"/>
      <c r="B14360" s="65"/>
      <c r="C14360" s="65"/>
      <c r="D14360" s="65"/>
      <c r="E14360" s="65"/>
      <c r="F14360" s="65"/>
      <c r="G14360" s="145"/>
    </row>
    <row r="14361" spans="1:7">
      <c r="A14361" s="65"/>
      <c r="B14361" s="65"/>
      <c r="C14361" s="65"/>
      <c r="D14361" s="65"/>
      <c r="E14361" s="65"/>
      <c r="F14361" s="65"/>
      <c r="G14361" s="145"/>
    </row>
    <row r="14362" spans="1:7">
      <c r="A14362" s="65"/>
      <c r="B14362" s="65"/>
      <c r="C14362" s="65"/>
      <c r="D14362" s="65"/>
      <c r="E14362" s="65"/>
      <c r="F14362" s="65"/>
      <c r="G14362" s="145"/>
    </row>
    <row r="14363" spans="1:7">
      <c r="A14363" s="65"/>
      <c r="B14363" s="65"/>
      <c r="C14363" s="65"/>
      <c r="D14363" s="65"/>
      <c r="E14363" s="65"/>
      <c r="F14363" s="65"/>
      <c r="G14363" s="145"/>
    </row>
    <row r="14364" spans="1:7">
      <c r="A14364" s="65"/>
      <c r="B14364" s="65"/>
      <c r="C14364" s="65"/>
      <c r="D14364" s="65"/>
      <c r="E14364" s="65"/>
      <c r="F14364" s="65"/>
      <c r="G14364" s="145"/>
    </row>
    <row r="14365" spans="1:7">
      <c r="A14365" s="65"/>
      <c r="B14365" s="65"/>
      <c r="C14365" s="65"/>
      <c r="D14365" s="65"/>
      <c r="E14365" s="65"/>
      <c r="F14365" s="65"/>
      <c r="G14365" s="145"/>
    </row>
    <row r="14366" spans="1:7">
      <c r="A14366" s="65"/>
      <c r="B14366" s="65"/>
      <c r="C14366" s="65"/>
      <c r="D14366" s="65"/>
      <c r="E14366" s="65"/>
      <c r="F14366" s="65"/>
      <c r="G14366" s="145"/>
    </row>
    <row r="14367" spans="1:7">
      <c r="A14367" s="65"/>
      <c r="B14367" s="65"/>
      <c r="C14367" s="65"/>
      <c r="D14367" s="65"/>
      <c r="E14367" s="65"/>
      <c r="F14367" s="65"/>
      <c r="G14367" s="145"/>
    </row>
    <row r="14368" spans="1:7">
      <c r="A14368" s="65"/>
      <c r="B14368" s="65"/>
      <c r="C14368" s="65"/>
      <c r="D14368" s="65"/>
      <c r="E14368" s="65"/>
      <c r="F14368" s="65"/>
      <c r="G14368" s="145"/>
    </row>
    <row r="14369" spans="1:7">
      <c r="A14369" s="65"/>
      <c r="B14369" s="65"/>
      <c r="C14369" s="65"/>
      <c r="D14369" s="65"/>
      <c r="E14369" s="65"/>
      <c r="F14369" s="65"/>
      <c r="G14369" s="145"/>
    </row>
    <row r="14370" spans="1:7">
      <c r="A14370" s="65"/>
      <c r="B14370" s="65"/>
      <c r="C14370" s="65"/>
      <c r="D14370" s="65"/>
      <c r="E14370" s="65"/>
      <c r="F14370" s="65"/>
      <c r="G14370" s="145"/>
    </row>
    <row r="14371" spans="1:7">
      <c r="A14371" s="65"/>
      <c r="B14371" s="65"/>
      <c r="C14371" s="65"/>
      <c r="D14371" s="65"/>
      <c r="E14371" s="65"/>
      <c r="F14371" s="65"/>
      <c r="G14371" s="145"/>
    </row>
    <row r="14372" spans="1:7">
      <c r="A14372" s="65"/>
      <c r="B14372" s="65"/>
      <c r="C14372" s="65"/>
      <c r="D14372" s="65"/>
      <c r="E14372" s="65"/>
      <c r="F14372" s="65"/>
      <c r="G14372" s="145"/>
    </row>
    <row r="14373" spans="1:7">
      <c r="A14373" s="65"/>
      <c r="B14373" s="65"/>
      <c r="C14373" s="65"/>
      <c r="D14373" s="65"/>
      <c r="E14373" s="65"/>
      <c r="F14373" s="65"/>
      <c r="G14373" s="145"/>
    </row>
    <row r="14374" spans="1:7">
      <c r="A14374" s="65"/>
      <c r="B14374" s="65"/>
      <c r="C14374" s="65"/>
      <c r="D14374" s="65"/>
      <c r="E14374" s="65"/>
      <c r="F14374" s="65"/>
      <c r="G14374" s="145"/>
    </row>
    <row r="14375" spans="1:7">
      <c r="A14375" s="65"/>
      <c r="B14375" s="65"/>
      <c r="C14375" s="65"/>
      <c r="D14375" s="65"/>
      <c r="E14375" s="65"/>
      <c r="F14375" s="65"/>
      <c r="G14375" s="145"/>
    </row>
    <row r="14376" spans="1:7">
      <c r="A14376" s="65"/>
      <c r="B14376" s="65"/>
      <c r="C14376" s="65"/>
      <c r="D14376" s="65"/>
      <c r="E14376" s="65"/>
      <c r="F14376" s="65"/>
      <c r="G14376" s="145"/>
    </row>
    <row r="14377" spans="1:7">
      <c r="A14377" s="65"/>
      <c r="B14377" s="65"/>
      <c r="C14377" s="65"/>
      <c r="D14377" s="65"/>
      <c r="E14377" s="65"/>
      <c r="F14377" s="65"/>
      <c r="G14377" s="145"/>
    </row>
    <row r="14378" spans="1:7">
      <c r="A14378" s="65"/>
      <c r="B14378" s="65"/>
      <c r="C14378" s="65"/>
      <c r="D14378" s="65"/>
      <c r="E14378" s="65"/>
      <c r="F14378" s="65"/>
      <c r="G14378" s="145"/>
    </row>
    <row r="14379" spans="1:7">
      <c r="A14379" s="65"/>
      <c r="B14379" s="65"/>
      <c r="C14379" s="65"/>
      <c r="D14379" s="65"/>
      <c r="E14379" s="65"/>
      <c r="F14379" s="65"/>
      <c r="G14379" s="145"/>
    </row>
    <row r="14380" spans="1:7">
      <c r="A14380" s="65"/>
      <c r="B14380" s="65"/>
      <c r="C14380" s="65"/>
      <c r="D14380" s="65"/>
      <c r="E14380" s="65"/>
      <c r="F14380" s="65"/>
      <c r="G14380" s="145"/>
    </row>
    <row r="14381" spans="1:7">
      <c r="A14381" s="65"/>
      <c r="B14381" s="65"/>
      <c r="C14381" s="65"/>
      <c r="D14381" s="65"/>
      <c r="E14381" s="65"/>
      <c r="F14381" s="65"/>
      <c r="G14381" s="145"/>
    </row>
    <row r="14382" spans="1:7">
      <c r="A14382" s="65"/>
      <c r="B14382" s="65"/>
      <c r="C14382" s="65"/>
      <c r="D14382" s="65"/>
      <c r="E14382" s="65"/>
      <c r="F14382" s="65"/>
      <c r="G14382" s="145"/>
    </row>
    <row r="14383" spans="1:7">
      <c r="A14383" s="65"/>
      <c r="B14383" s="65"/>
      <c r="C14383" s="65"/>
      <c r="D14383" s="65"/>
      <c r="E14383" s="65"/>
      <c r="F14383" s="65"/>
      <c r="G14383" s="145"/>
    </row>
    <row r="14384" spans="1:7">
      <c r="A14384" s="65"/>
      <c r="B14384" s="65"/>
      <c r="C14384" s="65"/>
      <c r="D14384" s="65"/>
      <c r="E14384" s="65"/>
      <c r="F14384" s="65"/>
      <c r="G14384" s="145"/>
    </row>
    <row r="14385" spans="1:7">
      <c r="A14385" s="65"/>
      <c r="B14385" s="65"/>
      <c r="C14385" s="65"/>
      <c r="D14385" s="65"/>
      <c r="E14385" s="65"/>
      <c r="F14385" s="65"/>
      <c r="G14385" s="145"/>
    </row>
    <row r="14386" spans="1:7">
      <c r="A14386" s="65"/>
      <c r="B14386" s="65"/>
      <c r="C14386" s="65"/>
      <c r="D14386" s="65"/>
      <c r="E14386" s="65"/>
      <c r="F14386" s="65"/>
      <c r="G14386" s="145"/>
    </row>
    <row r="14387" spans="1:7">
      <c r="A14387" s="65"/>
      <c r="B14387" s="65"/>
      <c r="C14387" s="65"/>
      <c r="D14387" s="65"/>
      <c r="E14387" s="65"/>
      <c r="F14387" s="65"/>
      <c r="G14387" s="145"/>
    </row>
    <row r="14388" spans="1:7">
      <c r="A14388" s="65"/>
      <c r="B14388" s="65"/>
      <c r="C14388" s="65"/>
      <c r="D14388" s="65"/>
      <c r="E14388" s="65"/>
      <c r="F14388" s="65"/>
      <c r="G14388" s="145"/>
    </row>
    <row r="14389" spans="1:7">
      <c r="A14389" s="65"/>
      <c r="B14389" s="65"/>
      <c r="C14389" s="65"/>
      <c r="D14389" s="65"/>
      <c r="E14389" s="65"/>
      <c r="F14389" s="65"/>
      <c r="G14389" s="145"/>
    </row>
    <row r="14390" spans="1:7">
      <c r="A14390" s="65"/>
      <c r="B14390" s="65"/>
      <c r="C14390" s="65"/>
      <c r="D14390" s="65"/>
      <c r="E14390" s="65"/>
      <c r="F14390" s="65"/>
      <c r="G14390" s="145"/>
    </row>
    <row r="14391" spans="1:7">
      <c r="A14391" s="65"/>
      <c r="B14391" s="65"/>
      <c r="C14391" s="65"/>
      <c r="D14391" s="65"/>
      <c r="E14391" s="65"/>
      <c r="F14391" s="65"/>
      <c r="G14391" s="145"/>
    </row>
    <row r="14392" spans="1:7">
      <c r="A14392" s="65"/>
      <c r="B14392" s="65"/>
      <c r="C14392" s="65"/>
      <c r="D14392" s="65"/>
      <c r="E14392" s="65"/>
      <c r="F14392" s="65"/>
      <c r="G14392" s="145"/>
    </row>
    <row r="14393" spans="1:7">
      <c r="A14393" s="65"/>
      <c r="B14393" s="65"/>
      <c r="C14393" s="65"/>
      <c r="D14393" s="65"/>
      <c r="E14393" s="65"/>
      <c r="F14393" s="65"/>
      <c r="G14393" s="145"/>
    </row>
    <row r="14394" spans="1:7">
      <c r="A14394" s="65"/>
      <c r="B14394" s="65"/>
      <c r="C14394" s="65"/>
      <c r="D14394" s="65"/>
      <c r="E14394" s="65"/>
      <c r="F14394" s="65"/>
      <c r="G14394" s="145"/>
    </row>
    <row r="14395" spans="1:7">
      <c r="A14395" s="65"/>
      <c r="B14395" s="65"/>
      <c r="C14395" s="65"/>
      <c r="D14395" s="65"/>
      <c r="E14395" s="65"/>
      <c r="F14395" s="65"/>
      <c r="G14395" s="145"/>
    </row>
    <row r="14396" spans="1:7">
      <c r="A14396" s="65"/>
      <c r="B14396" s="65"/>
      <c r="C14396" s="65"/>
      <c r="D14396" s="65"/>
      <c r="E14396" s="65"/>
      <c r="F14396" s="65"/>
      <c r="G14396" s="145"/>
    </row>
    <row r="14397" spans="1:7">
      <c r="A14397" s="65"/>
      <c r="B14397" s="65"/>
      <c r="C14397" s="65"/>
      <c r="D14397" s="65"/>
      <c r="E14397" s="65"/>
      <c r="F14397" s="65"/>
      <c r="G14397" s="145"/>
    </row>
    <row r="14398" spans="1:7">
      <c r="A14398" s="65"/>
      <c r="B14398" s="65"/>
      <c r="C14398" s="65"/>
      <c r="D14398" s="65"/>
      <c r="E14398" s="65"/>
      <c r="F14398" s="65"/>
      <c r="G14398" s="145"/>
    </row>
    <row r="14399" spans="1:7">
      <c r="A14399" s="65"/>
      <c r="B14399" s="65"/>
      <c r="C14399" s="65"/>
      <c r="D14399" s="65"/>
      <c r="E14399" s="65"/>
      <c r="F14399" s="65"/>
      <c r="G14399" s="145"/>
    </row>
    <row r="14400" spans="1:7">
      <c r="A14400" s="65"/>
      <c r="B14400" s="65"/>
      <c r="C14400" s="65"/>
      <c r="D14400" s="65"/>
      <c r="E14400" s="65"/>
      <c r="F14400" s="65"/>
      <c r="G14400" s="145"/>
    </row>
    <row r="14401" spans="1:7">
      <c r="A14401" s="65"/>
      <c r="B14401" s="65"/>
      <c r="C14401" s="65"/>
      <c r="D14401" s="65"/>
      <c r="E14401" s="65"/>
      <c r="F14401" s="65"/>
      <c r="G14401" s="145"/>
    </row>
    <row r="14402" spans="1:7">
      <c r="A14402" s="65"/>
      <c r="B14402" s="65"/>
      <c r="C14402" s="65"/>
      <c r="D14402" s="65"/>
      <c r="E14402" s="65"/>
      <c r="F14402" s="65"/>
      <c r="G14402" s="145"/>
    </row>
    <row r="14403" spans="1:7">
      <c r="A14403" s="65"/>
      <c r="B14403" s="65"/>
      <c r="C14403" s="65"/>
      <c r="D14403" s="65"/>
      <c r="E14403" s="65"/>
      <c r="F14403" s="65"/>
      <c r="G14403" s="145"/>
    </row>
    <row r="14404" spans="1:7">
      <c r="A14404" s="65"/>
      <c r="B14404" s="65"/>
      <c r="C14404" s="65"/>
      <c r="D14404" s="65"/>
      <c r="E14404" s="65"/>
      <c r="F14404" s="65"/>
      <c r="G14404" s="145"/>
    </row>
    <row r="14405" spans="1:7">
      <c r="A14405" s="65"/>
      <c r="B14405" s="65"/>
      <c r="C14405" s="65"/>
      <c r="D14405" s="65"/>
      <c r="E14405" s="65"/>
      <c r="F14405" s="65"/>
      <c r="G14405" s="145"/>
    </row>
    <row r="14406" spans="1:7">
      <c r="A14406" s="65"/>
      <c r="B14406" s="65"/>
      <c r="C14406" s="65"/>
      <c r="D14406" s="65"/>
      <c r="E14406" s="65"/>
      <c r="F14406" s="65"/>
      <c r="G14406" s="145"/>
    </row>
    <row r="14407" spans="1:7">
      <c r="A14407" s="65"/>
      <c r="B14407" s="65"/>
      <c r="C14407" s="65"/>
      <c r="D14407" s="65"/>
      <c r="E14407" s="65"/>
      <c r="F14407" s="65"/>
      <c r="G14407" s="145"/>
    </row>
    <row r="14408" spans="1:7">
      <c r="A14408" s="65"/>
      <c r="B14408" s="65"/>
      <c r="C14408" s="65"/>
      <c r="D14408" s="65"/>
      <c r="E14408" s="65"/>
      <c r="F14408" s="65"/>
      <c r="G14408" s="145"/>
    </row>
    <row r="14409" spans="1:7">
      <c r="A14409" s="65"/>
      <c r="B14409" s="65"/>
      <c r="C14409" s="65"/>
      <c r="D14409" s="65"/>
      <c r="E14409" s="65"/>
      <c r="F14409" s="65"/>
      <c r="G14409" s="145"/>
    </row>
    <row r="14410" spans="1:7">
      <c r="A14410" s="65"/>
      <c r="B14410" s="65"/>
      <c r="C14410" s="65"/>
      <c r="D14410" s="65"/>
      <c r="E14410" s="65"/>
      <c r="F14410" s="65"/>
      <c r="G14410" s="145"/>
    </row>
    <row r="14411" spans="1:7">
      <c r="A14411" s="65"/>
      <c r="B14411" s="65"/>
      <c r="C14411" s="65"/>
      <c r="D14411" s="65"/>
      <c r="E14411" s="65"/>
      <c r="F14411" s="65"/>
      <c r="G14411" s="145"/>
    </row>
    <row r="14412" spans="1:7">
      <c r="A14412" s="65"/>
      <c r="B14412" s="65"/>
      <c r="C14412" s="65"/>
      <c r="D14412" s="65"/>
      <c r="E14412" s="65"/>
      <c r="F14412" s="65"/>
      <c r="G14412" s="145"/>
    </row>
    <row r="14413" spans="1:7">
      <c r="A14413" s="65"/>
      <c r="B14413" s="65"/>
      <c r="C14413" s="65"/>
      <c r="D14413" s="65"/>
      <c r="E14413" s="65"/>
      <c r="F14413" s="65"/>
      <c r="G14413" s="145"/>
    </row>
    <row r="14414" spans="1:7">
      <c r="A14414" s="65"/>
      <c r="B14414" s="65"/>
      <c r="C14414" s="65"/>
      <c r="D14414" s="65"/>
      <c r="E14414" s="65"/>
      <c r="F14414" s="65"/>
      <c r="G14414" s="145"/>
    </row>
    <row r="14415" spans="1:7">
      <c r="A14415" s="65"/>
      <c r="B14415" s="65"/>
      <c r="C14415" s="65"/>
      <c r="D14415" s="65"/>
      <c r="E14415" s="65"/>
      <c r="F14415" s="65"/>
      <c r="G14415" s="145"/>
    </row>
    <row r="14416" spans="1:7">
      <c r="A14416" s="65"/>
      <c r="B14416" s="65"/>
      <c r="C14416" s="65"/>
      <c r="D14416" s="65"/>
      <c r="E14416" s="65"/>
      <c r="F14416" s="65"/>
      <c r="G14416" s="145"/>
    </row>
    <row r="14417" spans="1:7">
      <c r="A14417" s="65"/>
      <c r="B14417" s="65"/>
      <c r="C14417" s="65"/>
      <c r="D14417" s="65"/>
      <c r="E14417" s="65"/>
      <c r="F14417" s="65"/>
      <c r="G14417" s="145"/>
    </row>
    <row r="14418" spans="1:7">
      <c r="A14418" s="65"/>
      <c r="B14418" s="65"/>
      <c r="C14418" s="65"/>
      <c r="D14418" s="65"/>
      <c r="E14418" s="65"/>
      <c r="F14418" s="65"/>
      <c r="G14418" s="145"/>
    </row>
    <row r="14419" spans="1:7">
      <c r="A14419" s="65"/>
      <c r="B14419" s="65"/>
      <c r="C14419" s="65"/>
      <c r="D14419" s="65"/>
      <c r="E14419" s="65"/>
      <c r="F14419" s="65"/>
      <c r="G14419" s="145"/>
    </row>
    <row r="14420" spans="1:7">
      <c r="A14420" s="65"/>
      <c r="B14420" s="65"/>
      <c r="C14420" s="65"/>
      <c r="D14420" s="65"/>
      <c r="E14420" s="65"/>
      <c r="F14420" s="65"/>
      <c r="G14420" s="145"/>
    </row>
    <row r="14421" spans="1:7">
      <c r="A14421" s="65"/>
      <c r="B14421" s="65"/>
      <c r="C14421" s="65"/>
      <c r="D14421" s="65"/>
      <c r="E14421" s="65"/>
      <c r="F14421" s="65"/>
      <c r="G14421" s="145"/>
    </row>
    <row r="14422" spans="1:7">
      <c r="A14422" s="65"/>
      <c r="B14422" s="65"/>
      <c r="C14422" s="65"/>
      <c r="D14422" s="65"/>
      <c r="E14422" s="65"/>
      <c r="F14422" s="65"/>
      <c r="G14422" s="145"/>
    </row>
    <row r="14423" spans="1:7">
      <c r="A14423" s="65"/>
      <c r="B14423" s="65"/>
      <c r="C14423" s="65"/>
      <c r="D14423" s="65"/>
      <c r="E14423" s="65"/>
      <c r="F14423" s="65"/>
      <c r="G14423" s="145"/>
    </row>
    <row r="14424" spans="1:7">
      <c r="A14424" s="65"/>
      <c r="B14424" s="65"/>
      <c r="C14424" s="65"/>
      <c r="D14424" s="65"/>
      <c r="E14424" s="65"/>
      <c r="F14424" s="65"/>
      <c r="G14424" s="145"/>
    </row>
    <row r="14425" spans="1:7">
      <c r="A14425" s="65"/>
      <c r="B14425" s="65"/>
      <c r="C14425" s="65"/>
      <c r="D14425" s="65"/>
      <c r="E14425" s="65"/>
      <c r="F14425" s="65"/>
      <c r="G14425" s="145"/>
    </row>
    <row r="14426" spans="1:7">
      <c r="A14426" s="65"/>
      <c r="B14426" s="65"/>
      <c r="C14426" s="65"/>
      <c r="D14426" s="65"/>
      <c r="E14426" s="65"/>
      <c r="F14426" s="65"/>
      <c r="G14426" s="145"/>
    </row>
    <row r="14427" spans="1:7">
      <c r="A14427" s="65"/>
      <c r="B14427" s="65"/>
      <c r="C14427" s="65"/>
      <c r="D14427" s="65"/>
      <c r="E14427" s="65"/>
      <c r="F14427" s="65"/>
      <c r="G14427" s="145"/>
    </row>
    <row r="14428" spans="1:7">
      <c r="A14428" s="65"/>
      <c r="B14428" s="65"/>
      <c r="C14428" s="65"/>
      <c r="D14428" s="65"/>
      <c r="E14428" s="65"/>
      <c r="F14428" s="65"/>
      <c r="G14428" s="145"/>
    </row>
    <row r="14429" spans="1:7">
      <c r="A14429" s="65"/>
      <c r="B14429" s="65"/>
      <c r="C14429" s="65"/>
      <c r="D14429" s="65"/>
      <c r="E14429" s="65"/>
      <c r="F14429" s="65"/>
      <c r="G14429" s="145"/>
    </row>
    <row r="14430" spans="1:7">
      <c r="A14430" s="65"/>
      <c r="B14430" s="65"/>
      <c r="C14430" s="65"/>
      <c r="D14430" s="65"/>
      <c r="E14430" s="65"/>
      <c r="F14430" s="65"/>
      <c r="G14430" s="145"/>
    </row>
    <row r="14431" spans="1:7">
      <c r="A14431" s="65"/>
      <c r="B14431" s="65"/>
      <c r="C14431" s="65"/>
      <c r="D14431" s="65"/>
      <c r="E14431" s="65"/>
      <c r="F14431" s="65"/>
      <c r="G14431" s="145"/>
    </row>
    <row r="14432" spans="1:7">
      <c r="A14432" s="65"/>
      <c r="B14432" s="65"/>
      <c r="C14432" s="65"/>
      <c r="D14432" s="65"/>
      <c r="E14432" s="65"/>
      <c r="F14432" s="65"/>
      <c r="G14432" s="145"/>
    </row>
    <row r="14433" spans="1:7">
      <c r="A14433" s="65"/>
      <c r="B14433" s="65"/>
      <c r="C14433" s="65"/>
      <c r="D14433" s="65"/>
      <c r="E14433" s="65"/>
      <c r="F14433" s="65"/>
      <c r="G14433" s="145"/>
    </row>
    <row r="14434" spans="1:7">
      <c r="A14434" s="65"/>
      <c r="B14434" s="65"/>
      <c r="C14434" s="65"/>
      <c r="D14434" s="65"/>
      <c r="E14434" s="65"/>
      <c r="F14434" s="65"/>
      <c r="G14434" s="145"/>
    </row>
    <row r="14435" spans="1:7">
      <c r="A14435" s="65"/>
      <c r="B14435" s="65"/>
      <c r="C14435" s="65"/>
      <c r="D14435" s="65"/>
      <c r="E14435" s="65"/>
      <c r="F14435" s="65"/>
      <c r="G14435" s="145"/>
    </row>
    <row r="14436" spans="1:7">
      <c r="A14436" s="65"/>
      <c r="B14436" s="65"/>
      <c r="C14436" s="65"/>
      <c r="D14436" s="65"/>
      <c r="E14436" s="65"/>
      <c r="F14436" s="65"/>
      <c r="G14436" s="145"/>
    </row>
    <row r="14437" spans="1:7">
      <c r="A14437" s="65"/>
      <c r="B14437" s="65"/>
      <c r="C14437" s="65"/>
      <c r="D14437" s="65"/>
      <c r="E14437" s="65"/>
      <c r="F14437" s="65"/>
      <c r="G14437" s="145"/>
    </row>
    <row r="14438" spans="1:7">
      <c r="A14438" s="65"/>
      <c r="B14438" s="65"/>
      <c r="C14438" s="65"/>
      <c r="D14438" s="65"/>
      <c r="E14438" s="65"/>
      <c r="F14438" s="65"/>
      <c r="G14438" s="145"/>
    </row>
    <row r="14439" spans="1:7">
      <c r="A14439" s="65"/>
      <c r="B14439" s="65"/>
      <c r="C14439" s="65"/>
      <c r="D14439" s="65"/>
      <c r="E14439" s="65"/>
      <c r="F14439" s="65"/>
      <c r="G14439" s="145"/>
    </row>
    <row r="14440" spans="1:7">
      <c r="A14440" s="65"/>
      <c r="B14440" s="65"/>
      <c r="C14440" s="65"/>
      <c r="D14440" s="65"/>
      <c r="E14440" s="65"/>
      <c r="F14440" s="65"/>
      <c r="G14440" s="145"/>
    </row>
    <row r="14441" spans="1:7">
      <c r="A14441" s="65"/>
      <c r="B14441" s="65"/>
      <c r="C14441" s="65"/>
      <c r="D14441" s="65"/>
      <c r="E14441" s="65"/>
      <c r="F14441" s="65"/>
      <c r="G14441" s="145"/>
    </row>
    <row r="14442" spans="1:7">
      <c r="A14442" s="65"/>
      <c r="B14442" s="65"/>
      <c r="C14442" s="65"/>
      <c r="D14442" s="65"/>
      <c r="E14442" s="65"/>
      <c r="F14442" s="65"/>
      <c r="G14442" s="145"/>
    </row>
    <row r="14443" spans="1:7">
      <c r="A14443" s="65"/>
      <c r="B14443" s="65"/>
      <c r="C14443" s="65"/>
      <c r="D14443" s="65"/>
      <c r="E14443" s="65"/>
      <c r="F14443" s="65"/>
      <c r="G14443" s="145"/>
    </row>
    <row r="14444" spans="1:7">
      <c r="A14444" s="65"/>
      <c r="B14444" s="65"/>
      <c r="C14444" s="65"/>
      <c r="D14444" s="65"/>
      <c r="E14444" s="65"/>
      <c r="F14444" s="65"/>
      <c r="G14444" s="145"/>
    </row>
    <row r="14445" spans="1:7">
      <c r="A14445" s="65"/>
      <c r="B14445" s="65"/>
      <c r="C14445" s="65"/>
      <c r="D14445" s="65"/>
      <c r="E14445" s="65"/>
      <c r="F14445" s="65"/>
      <c r="G14445" s="145"/>
    </row>
    <row r="14446" spans="1:7">
      <c r="A14446" s="65"/>
      <c r="B14446" s="65"/>
      <c r="C14446" s="65"/>
      <c r="D14446" s="65"/>
      <c r="E14446" s="65"/>
      <c r="F14446" s="65"/>
      <c r="G14446" s="145"/>
    </row>
    <row r="14447" spans="1:7">
      <c r="A14447" s="65"/>
      <c r="B14447" s="65"/>
      <c r="C14447" s="65"/>
      <c r="D14447" s="65"/>
      <c r="E14447" s="65"/>
      <c r="F14447" s="65"/>
      <c r="G14447" s="145"/>
    </row>
    <row r="14448" spans="1:7">
      <c r="A14448" s="65"/>
      <c r="B14448" s="65"/>
      <c r="C14448" s="65"/>
      <c r="D14448" s="65"/>
      <c r="E14448" s="65"/>
      <c r="F14448" s="65"/>
      <c r="G14448" s="145"/>
    </row>
    <row r="14449" spans="1:7">
      <c r="A14449" s="65"/>
      <c r="B14449" s="65"/>
      <c r="C14449" s="65"/>
      <c r="D14449" s="65"/>
      <c r="E14449" s="65"/>
      <c r="F14449" s="65"/>
      <c r="G14449" s="145"/>
    </row>
    <row r="14450" spans="1:7">
      <c r="A14450" s="65"/>
      <c r="B14450" s="65"/>
      <c r="C14450" s="65"/>
      <c r="D14450" s="65"/>
      <c r="E14450" s="65"/>
      <c r="F14450" s="65"/>
      <c r="G14450" s="145"/>
    </row>
    <row r="14451" spans="1:7">
      <c r="A14451" s="65"/>
      <c r="B14451" s="65"/>
      <c r="C14451" s="65"/>
      <c r="D14451" s="65"/>
      <c r="E14451" s="65"/>
      <c r="F14451" s="65"/>
      <c r="G14451" s="145"/>
    </row>
    <row r="14452" spans="1:7">
      <c r="A14452" s="65"/>
      <c r="B14452" s="65"/>
      <c r="C14452" s="65"/>
      <c r="D14452" s="65"/>
      <c r="E14452" s="65"/>
      <c r="F14452" s="65"/>
      <c r="G14452" s="145"/>
    </row>
    <row r="14453" spans="1:7">
      <c r="A14453" s="65"/>
      <c r="B14453" s="65"/>
      <c r="C14453" s="65"/>
      <c r="D14453" s="65"/>
      <c r="E14453" s="65"/>
      <c r="F14453" s="65"/>
      <c r="G14453" s="145"/>
    </row>
    <row r="14454" spans="1:7">
      <c r="A14454" s="65"/>
      <c r="B14454" s="65"/>
      <c r="C14454" s="65"/>
      <c r="D14454" s="65"/>
      <c r="E14454" s="65"/>
      <c r="F14454" s="65"/>
      <c r="G14454" s="145"/>
    </row>
    <row r="14455" spans="1:7">
      <c r="A14455" s="65"/>
      <c r="B14455" s="65"/>
      <c r="C14455" s="65"/>
      <c r="D14455" s="65"/>
      <c r="E14455" s="65"/>
      <c r="F14455" s="65"/>
      <c r="G14455" s="145"/>
    </row>
    <row r="14456" spans="1:7">
      <c r="A14456" s="65"/>
      <c r="B14456" s="65"/>
      <c r="C14456" s="65"/>
      <c r="D14456" s="65"/>
      <c r="E14456" s="65"/>
      <c r="F14456" s="65"/>
      <c r="G14456" s="145"/>
    </row>
    <row r="14457" spans="1:7">
      <c r="A14457" s="65"/>
      <c r="B14457" s="65"/>
      <c r="C14457" s="65"/>
      <c r="D14457" s="65"/>
      <c r="E14457" s="65"/>
      <c r="F14457" s="65"/>
      <c r="G14457" s="145"/>
    </row>
    <row r="14458" spans="1:7">
      <c r="A14458" s="65"/>
      <c r="B14458" s="65"/>
      <c r="C14458" s="65"/>
      <c r="D14458" s="65"/>
      <c r="E14458" s="65"/>
      <c r="F14458" s="65"/>
      <c r="G14458" s="145"/>
    </row>
    <row r="14459" spans="1:7">
      <c r="A14459" s="65"/>
      <c r="B14459" s="65"/>
      <c r="C14459" s="65"/>
      <c r="D14459" s="65"/>
      <c r="E14459" s="65"/>
      <c r="F14459" s="65"/>
      <c r="G14459" s="145"/>
    </row>
    <row r="14460" spans="1:7">
      <c r="A14460" s="65"/>
      <c r="B14460" s="65"/>
      <c r="C14460" s="65"/>
      <c r="D14460" s="65"/>
      <c r="E14460" s="65"/>
      <c r="F14460" s="65"/>
      <c r="G14460" s="145"/>
    </row>
    <row r="14461" spans="1:7">
      <c r="A14461" s="65"/>
      <c r="B14461" s="65"/>
      <c r="C14461" s="65"/>
      <c r="D14461" s="65"/>
      <c r="E14461" s="65"/>
      <c r="F14461" s="65"/>
      <c r="G14461" s="145"/>
    </row>
    <row r="14462" spans="1:7">
      <c r="A14462" s="65"/>
      <c r="B14462" s="65"/>
      <c r="C14462" s="65"/>
      <c r="D14462" s="65"/>
      <c r="E14462" s="65"/>
      <c r="F14462" s="65"/>
      <c r="G14462" s="145"/>
    </row>
    <row r="14463" spans="1:7">
      <c r="A14463" s="65"/>
      <c r="B14463" s="65"/>
      <c r="C14463" s="65"/>
      <c r="D14463" s="65"/>
      <c r="E14463" s="65"/>
      <c r="F14463" s="65"/>
      <c r="G14463" s="145"/>
    </row>
    <row r="14464" spans="1:7">
      <c r="A14464" s="65"/>
      <c r="B14464" s="65"/>
      <c r="C14464" s="65"/>
      <c r="D14464" s="65"/>
      <c r="E14464" s="65"/>
      <c r="F14464" s="65"/>
      <c r="G14464" s="145"/>
    </row>
    <row r="14465" spans="1:7">
      <c r="A14465" s="65"/>
      <c r="B14465" s="65"/>
      <c r="C14465" s="65"/>
      <c r="D14465" s="65"/>
      <c r="E14465" s="65"/>
      <c r="F14465" s="65"/>
      <c r="G14465" s="145"/>
    </row>
    <row r="14466" spans="1:7">
      <c r="A14466" s="65"/>
      <c r="B14466" s="65"/>
      <c r="C14466" s="65"/>
      <c r="D14466" s="65"/>
      <c r="E14466" s="65"/>
      <c r="F14466" s="65"/>
      <c r="G14466" s="145"/>
    </row>
    <row r="14467" spans="1:7">
      <c r="A14467" s="65"/>
      <c r="B14467" s="65"/>
      <c r="C14467" s="65"/>
      <c r="D14467" s="65"/>
      <c r="E14467" s="65"/>
      <c r="F14467" s="65"/>
      <c r="G14467" s="145"/>
    </row>
    <row r="14468" spans="1:7">
      <c r="A14468" s="65"/>
      <c r="B14468" s="65"/>
      <c r="C14468" s="65"/>
      <c r="D14468" s="65"/>
      <c r="E14468" s="65"/>
      <c r="F14468" s="65"/>
      <c r="G14468" s="145"/>
    </row>
    <row r="14469" spans="1:7">
      <c r="A14469" s="65"/>
      <c r="B14469" s="65"/>
      <c r="C14469" s="65"/>
      <c r="D14469" s="65"/>
      <c r="E14469" s="65"/>
      <c r="F14469" s="65"/>
      <c r="G14469" s="145"/>
    </row>
    <row r="14470" spans="1:7">
      <c r="A14470" s="65"/>
      <c r="B14470" s="65"/>
      <c r="C14470" s="65"/>
      <c r="D14470" s="65"/>
      <c r="E14470" s="65"/>
      <c r="F14470" s="65"/>
      <c r="G14470" s="145"/>
    </row>
    <row r="14471" spans="1:7">
      <c r="A14471" s="65"/>
      <c r="B14471" s="65"/>
      <c r="C14471" s="65"/>
      <c r="D14471" s="65"/>
      <c r="E14471" s="65"/>
      <c r="F14471" s="65"/>
      <c r="G14471" s="145"/>
    </row>
    <row r="14472" spans="1:7">
      <c r="A14472" s="65"/>
      <c r="B14472" s="65"/>
      <c r="C14472" s="65"/>
      <c r="D14472" s="65"/>
      <c r="E14472" s="65"/>
      <c r="F14472" s="65"/>
      <c r="G14472" s="145"/>
    </row>
    <row r="14473" spans="1:7">
      <c r="A14473" s="65"/>
      <c r="B14473" s="65"/>
      <c r="C14473" s="65"/>
      <c r="D14473" s="65"/>
      <c r="E14473" s="65"/>
      <c r="F14473" s="65"/>
      <c r="G14473" s="145"/>
    </row>
    <row r="14474" spans="1:7">
      <c r="A14474" s="65"/>
      <c r="B14474" s="65"/>
      <c r="C14474" s="65"/>
      <c r="D14474" s="65"/>
      <c r="E14474" s="65"/>
      <c r="F14474" s="65"/>
      <c r="G14474" s="145"/>
    </row>
    <row r="14475" spans="1:7">
      <c r="A14475" s="65"/>
      <c r="B14475" s="65"/>
      <c r="C14475" s="65"/>
      <c r="D14475" s="65"/>
      <c r="E14475" s="65"/>
      <c r="F14475" s="65"/>
      <c r="G14475" s="145"/>
    </row>
    <row r="14476" spans="1:7">
      <c r="A14476" s="65"/>
      <c r="B14476" s="65"/>
      <c r="C14476" s="65"/>
      <c r="D14476" s="65"/>
      <c r="E14476" s="65"/>
      <c r="F14476" s="65"/>
      <c r="G14476" s="145"/>
    </row>
    <row r="14477" spans="1:7">
      <c r="A14477" s="65"/>
      <c r="B14477" s="65"/>
      <c r="C14477" s="65"/>
      <c r="D14477" s="65"/>
      <c r="E14477" s="65"/>
      <c r="F14477" s="65"/>
      <c r="G14477" s="145"/>
    </row>
    <row r="14478" spans="1:7">
      <c r="A14478" s="65"/>
      <c r="B14478" s="65"/>
      <c r="C14478" s="65"/>
      <c r="D14478" s="65"/>
      <c r="E14478" s="65"/>
      <c r="F14478" s="65"/>
      <c r="G14478" s="145"/>
    </row>
    <row r="14479" spans="1:7">
      <c r="A14479" s="65"/>
      <c r="B14479" s="65"/>
      <c r="C14479" s="65"/>
      <c r="D14479" s="65"/>
      <c r="E14479" s="65"/>
      <c r="F14479" s="65"/>
      <c r="G14479" s="145"/>
    </row>
    <row r="14480" spans="1:7">
      <c r="A14480" s="65"/>
      <c r="B14480" s="65"/>
      <c r="C14480" s="65"/>
      <c r="D14480" s="65"/>
      <c r="E14480" s="65"/>
      <c r="F14480" s="65"/>
      <c r="G14480" s="145"/>
    </row>
    <row r="14481" spans="1:7">
      <c r="A14481" s="65"/>
      <c r="B14481" s="65"/>
      <c r="C14481" s="65"/>
      <c r="D14481" s="65"/>
      <c r="E14481" s="65"/>
      <c r="F14481" s="65"/>
      <c r="G14481" s="145"/>
    </row>
    <row r="14482" spans="1:7">
      <c r="A14482" s="65"/>
      <c r="B14482" s="65"/>
      <c r="C14482" s="65"/>
      <c r="D14482" s="65"/>
      <c r="E14482" s="65"/>
      <c r="F14482" s="65"/>
      <c r="G14482" s="145"/>
    </row>
    <row r="14483" spans="1:7">
      <c r="A14483" s="65"/>
      <c r="B14483" s="65"/>
      <c r="C14483" s="65"/>
      <c r="D14483" s="65"/>
      <c r="E14483" s="65"/>
      <c r="F14483" s="65"/>
      <c r="G14483" s="145"/>
    </row>
    <row r="14484" spans="1:7">
      <c r="A14484" s="65"/>
      <c r="B14484" s="65"/>
      <c r="C14484" s="65"/>
      <c r="D14484" s="65"/>
      <c r="E14484" s="65"/>
      <c r="F14484" s="65"/>
      <c r="G14484" s="145"/>
    </row>
    <row r="14485" spans="1:7">
      <c r="A14485" s="65"/>
      <c r="B14485" s="65"/>
      <c r="C14485" s="65"/>
      <c r="D14485" s="65"/>
      <c r="E14485" s="65"/>
      <c r="F14485" s="65"/>
      <c r="G14485" s="145"/>
    </row>
    <row r="14486" spans="1:7">
      <c r="A14486" s="65"/>
      <c r="B14486" s="65"/>
      <c r="C14486" s="65"/>
      <c r="D14486" s="65"/>
      <c r="E14486" s="65"/>
      <c r="F14486" s="65"/>
      <c r="G14486" s="145"/>
    </row>
    <row r="14487" spans="1:7">
      <c r="A14487" s="65"/>
      <c r="B14487" s="65"/>
      <c r="C14487" s="65"/>
      <c r="D14487" s="65"/>
      <c r="E14487" s="65"/>
      <c r="F14487" s="65"/>
      <c r="G14487" s="145"/>
    </row>
    <row r="14488" spans="1:7">
      <c r="A14488" s="65"/>
      <c r="B14488" s="65"/>
      <c r="C14488" s="65"/>
      <c r="D14488" s="65"/>
      <c r="E14488" s="65"/>
      <c r="F14488" s="65"/>
      <c r="G14488" s="145"/>
    </row>
    <row r="14489" spans="1:7">
      <c r="A14489" s="65"/>
      <c r="B14489" s="65"/>
      <c r="C14489" s="65"/>
      <c r="D14489" s="65"/>
      <c r="E14489" s="65"/>
      <c r="F14489" s="65"/>
      <c r="G14489" s="145"/>
    </row>
    <row r="14490" spans="1:7">
      <c r="A14490" s="65"/>
      <c r="B14490" s="65"/>
      <c r="C14490" s="65"/>
      <c r="D14490" s="65"/>
      <c r="E14490" s="65"/>
      <c r="F14490" s="65"/>
      <c r="G14490" s="145"/>
    </row>
    <row r="14491" spans="1:7">
      <c r="A14491" s="65"/>
      <c r="B14491" s="65"/>
      <c r="C14491" s="65"/>
      <c r="D14491" s="65"/>
      <c r="E14491" s="65"/>
      <c r="F14491" s="65"/>
      <c r="G14491" s="145"/>
    </row>
    <row r="14492" spans="1:7">
      <c r="A14492" s="65"/>
      <c r="B14492" s="65"/>
      <c r="C14492" s="65"/>
      <c r="D14492" s="65"/>
      <c r="E14492" s="65"/>
      <c r="F14492" s="65"/>
      <c r="G14492" s="145"/>
    </row>
    <row r="14493" spans="1:7">
      <c r="A14493" s="65"/>
      <c r="B14493" s="65"/>
      <c r="C14493" s="65"/>
      <c r="D14493" s="65"/>
      <c r="E14493" s="65"/>
      <c r="F14493" s="65"/>
      <c r="G14493" s="145"/>
    </row>
    <row r="14494" spans="1:7">
      <c r="A14494" s="65"/>
      <c r="B14494" s="65"/>
      <c r="C14494" s="65"/>
      <c r="D14494" s="65"/>
      <c r="E14494" s="65"/>
      <c r="F14494" s="65"/>
      <c r="G14494" s="145"/>
    </row>
    <row r="14495" spans="1:7">
      <c r="A14495" s="65"/>
      <c r="B14495" s="65"/>
      <c r="C14495" s="65"/>
      <c r="D14495" s="65"/>
      <c r="E14495" s="65"/>
      <c r="F14495" s="65"/>
      <c r="G14495" s="145"/>
    </row>
    <row r="14496" spans="1:7">
      <c r="A14496" s="65"/>
      <c r="B14496" s="65"/>
      <c r="C14496" s="65"/>
      <c r="D14496" s="65"/>
      <c r="E14496" s="65"/>
      <c r="F14496" s="65"/>
      <c r="G14496" s="145"/>
    </row>
    <row r="14497" spans="1:7">
      <c r="A14497" s="65"/>
      <c r="B14497" s="65"/>
      <c r="C14497" s="65"/>
      <c r="D14497" s="65"/>
      <c r="E14497" s="65"/>
      <c r="F14497" s="65"/>
      <c r="G14497" s="145"/>
    </row>
    <row r="14498" spans="1:7">
      <c r="A14498" s="65"/>
      <c r="B14498" s="65"/>
      <c r="C14498" s="65"/>
      <c r="D14498" s="65"/>
      <c r="E14498" s="65"/>
      <c r="F14498" s="65"/>
      <c r="G14498" s="145"/>
    </row>
    <row r="14499" spans="1:7">
      <c r="A14499" s="65"/>
      <c r="B14499" s="65"/>
      <c r="C14499" s="65"/>
      <c r="D14499" s="65"/>
      <c r="E14499" s="65"/>
      <c r="F14499" s="65"/>
      <c r="G14499" s="145"/>
    </row>
    <row r="14500" spans="1:7">
      <c r="A14500" s="65"/>
      <c r="B14500" s="65"/>
      <c r="C14500" s="65"/>
      <c r="D14500" s="65"/>
      <c r="E14500" s="65"/>
      <c r="F14500" s="65"/>
      <c r="G14500" s="145"/>
    </row>
    <row r="14501" spans="1:7">
      <c r="A14501" s="65"/>
      <c r="B14501" s="65"/>
      <c r="C14501" s="65"/>
      <c r="D14501" s="65"/>
      <c r="E14501" s="65"/>
      <c r="F14501" s="65"/>
      <c r="G14501" s="145"/>
    </row>
    <row r="14502" spans="1:7">
      <c r="A14502" s="65"/>
      <c r="B14502" s="65"/>
      <c r="C14502" s="65"/>
      <c r="D14502" s="65"/>
      <c r="E14502" s="65"/>
      <c r="F14502" s="65"/>
      <c r="G14502" s="145"/>
    </row>
    <row r="14503" spans="1:7">
      <c r="A14503" s="65"/>
      <c r="B14503" s="65"/>
      <c r="C14503" s="65"/>
      <c r="D14503" s="65"/>
      <c r="E14503" s="65"/>
      <c r="F14503" s="65"/>
      <c r="G14503" s="145"/>
    </row>
    <row r="14504" spans="1:7">
      <c r="A14504" s="65"/>
      <c r="B14504" s="65"/>
      <c r="C14504" s="65"/>
      <c r="D14504" s="65"/>
      <c r="E14504" s="65"/>
      <c r="F14504" s="65"/>
      <c r="G14504" s="145"/>
    </row>
    <row r="14505" spans="1:7">
      <c r="A14505" s="65"/>
      <c r="B14505" s="65"/>
      <c r="C14505" s="65"/>
      <c r="D14505" s="65"/>
      <c r="E14505" s="65"/>
      <c r="F14505" s="65"/>
      <c r="G14505" s="145"/>
    </row>
    <row r="14506" spans="1:7">
      <c r="A14506" s="65"/>
      <c r="B14506" s="65"/>
      <c r="C14506" s="65"/>
      <c r="D14506" s="65"/>
      <c r="E14506" s="65"/>
      <c r="F14506" s="65"/>
      <c r="G14506" s="145"/>
    </row>
    <row r="14507" spans="1:7">
      <c r="A14507" s="65"/>
      <c r="B14507" s="65"/>
      <c r="C14507" s="65"/>
      <c r="D14507" s="65"/>
      <c r="E14507" s="65"/>
      <c r="F14507" s="65"/>
      <c r="G14507" s="145"/>
    </row>
    <row r="14508" spans="1:7">
      <c r="A14508" s="65"/>
      <c r="B14508" s="65"/>
      <c r="C14508" s="65"/>
      <c r="D14508" s="65"/>
      <c r="E14508" s="65"/>
      <c r="F14508" s="65"/>
      <c r="G14508" s="145"/>
    </row>
    <row r="14509" spans="1:7">
      <c r="A14509" s="65"/>
      <c r="B14509" s="65"/>
      <c r="C14509" s="65"/>
      <c r="D14509" s="65"/>
      <c r="E14509" s="65"/>
      <c r="F14509" s="65"/>
      <c r="G14509" s="145"/>
    </row>
    <row r="14510" spans="1:7">
      <c r="A14510" s="65"/>
      <c r="B14510" s="65"/>
      <c r="C14510" s="65"/>
      <c r="D14510" s="65"/>
      <c r="E14510" s="65"/>
      <c r="F14510" s="65"/>
      <c r="G14510" s="145"/>
    </row>
    <row r="14511" spans="1:7">
      <c r="A14511" s="65"/>
      <c r="B14511" s="65"/>
      <c r="C14511" s="65"/>
      <c r="D14511" s="65"/>
      <c r="E14511" s="65"/>
      <c r="F14511" s="65"/>
      <c r="G14511" s="145"/>
    </row>
    <row r="14512" spans="1:7">
      <c r="A14512" s="65"/>
      <c r="B14512" s="65"/>
      <c r="C14512" s="65"/>
      <c r="D14512" s="65"/>
      <c r="E14512" s="65"/>
      <c r="F14512" s="65"/>
      <c r="G14512" s="145"/>
    </row>
    <row r="14513" spans="1:7">
      <c r="A14513" s="65"/>
      <c r="B14513" s="65"/>
      <c r="C14513" s="65"/>
      <c r="D14513" s="65"/>
      <c r="E14513" s="65"/>
      <c r="F14513" s="65"/>
      <c r="G14513" s="145"/>
    </row>
    <row r="14514" spans="1:7">
      <c r="A14514" s="65"/>
      <c r="B14514" s="65"/>
      <c r="C14514" s="65"/>
      <c r="D14514" s="65"/>
      <c r="E14514" s="65"/>
      <c r="F14514" s="65"/>
      <c r="G14514" s="145"/>
    </row>
    <row r="14515" spans="1:7">
      <c r="A14515" s="65"/>
      <c r="B14515" s="65"/>
      <c r="C14515" s="65"/>
      <c r="D14515" s="65"/>
      <c r="E14515" s="65"/>
      <c r="F14515" s="65"/>
      <c r="G14515" s="145"/>
    </row>
    <row r="14516" spans="1:7">
      <c r="A14516" s="65"/>
      <c r="B14516" s="65"/>
      <c r="C14516" s="65"/>
      <c r="D14516" s="65"/>
      <c r="E14516" s="65"/>
      <c r="F14516" s="65"/>
      <c r="G14516" s="145"/>
    </row>
    <row r="14517" spans="1:7">
      <c r="A14517" s="65"/>
      <c r="B14517" s="65"/>
      <c r="C14517" s="65"/>
      <c r="D14517" s="65"/>
      <c r="E14517" s="65"/>
      <c r="F14517" s="65"/>
      <c r="G14517" s="145"/>
    </row>
    <row r="14518" spans="1:7">
      <c r="A14518" s="65"/>
      <c r="B14518" s="65"/>
      <c r="C14518" s="65"/>
      <c r="D14518" s="65"/>
      <c r="E14518" s="65"/>
      <c r="F14518" s="65"/>
      <c r="G14518" s="145"/>
    </row>
    <row r="14519" spans="1:7">
      <c r="A14519" s="65"/>
      <c r="B14519" s="65"/>
      <c r="C14519" s="65"/>
      <c r="D14519" s="65"/>
      <c r="E14519" s="65"/>
      <c r="F14519" s="65"/>
      <c r="G14519" s="145"/>
    </row>
    <row r="14520" spans="1:7">
      <c r="A14520" s="65"/>
      <c r="B14520" s="65"/>
      <c r="C14520" s="65"/>
      <c r="D14520" s="65"/>
      <c r="E14520" s="65"/>
      <c r="F14520" s="65"/>
      <c r="G14520" s="145"/>
    </row>
    <row r="14521" spans="1:7">
      <c r="A14521" s="65"/>
      <c r="B14521" s="65"/>
      <c r="C14521" s="65"/>
      <c r="D14521" s="65"/>
      <c r="E14521" s="65"/>
      <c r="F14521" s="65"/>
      <c r="G14521" s="145"/>
    </row>
    <row r="14522" spans="1:7">
      <c r="A14522" s="65"/>
      <c r="B14522" s="65"/>
      <c r="C14522" s="65"/>
      <c r="D14522" s="65"/>
      <c r="E14522" s="65"/>
      <c r="F14522" s="65"/>
      <c r="G14522" s="145"/>
    </row>
    <row r="14523" spans="1:7">
      <c r="A14523" s="65"/>
      <c r="B14523" s="65"/>
      <c r="C14523" s="65"/>
      <c r="D14523" s="65"/>
      <c r="E14523" s="65"/>
      <c r="F14523" s="65"/>
      <c r="G14523" s="145"/>
    </row>
    <row r="14524" spans="1:7">
      <c r="A14524" s="65"/>
      <c r="B14524" s="65"/>
      <c r="C14524" s="65"/>
      <c r="D14524" s="65"/>
      <c r="E14524" s="65"/>
      <c r="F14524" s="65"/>
      <c r="G14524" s="145"/>
    </row>
    <row r="14525" spans="1:7">
      <c r="A14525" s="65"/>
      <c r="B14525" s="65"/>
      <c r="C14525" s="65"/>
      <c r="D14525" s="65"/>
      <c r="E14525" s="65"/>
      <c r="F14525" s="65"/>
      <c r="G14525" s="145"/>
    </row>
    <row r="14526" spans="1:7">
      <c r="A14526" s="65"/>
      <c r="B14526" s="65"/>
      <c r="C14526" s="65"/>
      <c r="D14526" s="65"/>
      <c r="E14526" s="65"/>
      <c r="F14526" s="65"/>
      <c r="G14526" s="145"/>
    </row>
    <row r="14527" spans="1:7">
      <c r="A14527" s="65"/>
      <c r="B14527" s="65"/>
      <c r="C14527" s="65"/>
      <c r="D14527" s="65"/>
      <c r="E14527" s="65"/>
      <c r="F14527" s="65"/>
      <c r="G14527" s="145"/>
    </row>
    <row r="14528" spans="1:7">
      <c r="A14528" s="65"/>
      <c r="B14528" s="65"/>
      <c r="C14528" s="65"/>
      <c r="D14528" s="65"/>
      <c r="E14528" s="65"/>
      <c r="F14528" s="65"/>
      <c r="G14528" s="145"/>
    </row>
    <row r="14529" spans="1:7">
      <c r="A14529" s="65"/>
      <c r="B14529" s="65"/>
      <c r="C14529" s="65"/>
      <c r="D14529" s="65"/>
      <c r="E14529" s="65"/>
      <c r="F14529" s="65"/>
      <c r="G14529" s="145"/>
    </row>
    <row r="14530" spans="1:7">
      <c r="A14530" s="65"/>
      <c r="B14530" s="65"/>
      <c r="C14530" s="65"/>
      <c r="D14530" s="65"/>
      <c r="E14530" s="65"/>
      <c r="F14530" s="65"/>
      <c r="G14530" s="145"/>
    </row>
    <row r="14531" spans="1:7">
      <c r="A14531" s="65"/>
      <c r="B14531" s="65"/>
      <c r="C14531" s="65"/>
      <c r="D14531" s="65"/>
      <c r="E14531" s="65"/>
      <c r="F14531" s="65"/>
      <c r="G14531" s="145"/>
    </row>
    <row r="14532" spans="1:7">
      <c r="A14532" s="65"/>
      <c r="B14532" s="65"/>
      <c r="C14532" s="65"/>
      <c r="D14532" s="65"/>
      <c r="E14532" s="65"/>
      <c r="F14532" s="65"/>
      <c r="G14532" s="145"/>
    </row>
    <row r="14533" spans="1:7">
      <c r="A14533" s="65"/>
      <c r="B14533" s="65"/>
      <c r="C14533" s="65"/>
      <c r="D14533" s="65"/>
      <c r="E14533" s="65"/>
      <c r="F14533" s="65"/>
      <c r="G14533" s="145"/>
    </row>
    <row r="14534" spans="1:7">
      <c r="A14534" s="65"/>
      <c r="B14534" s="65"/>
      <c r="C14534" s="65"/>
      <c r="D14534" s="65"/>
      <c r="E14534" s="65"/>
      <c r="F14534" s="65"/>
      <c r="G14534" s="145"/>
    </row>
    <row r="14535" spans="1:7">
      <c r="A14535" s="65"/>
      <c r="B14535" s="65"/>
      <c r="C14535" s="65"/>
      <c r="D14535" s="65"/>
      <c r="E14535" s="65"/>
      <c r="F14535" s="65"/>
      <c r="G14535" s="145"/>
    </row>
    <row r="14536" spans="1:7">
      <c r="A14536" s="65"/>
      <c r="B14536" s="65"/>
      <c r="C14536" s="65"/>
      <c r="D14536" s="65"/>
      <c r="E14536" s="65"/>
      <c r="F14536" s="65"/>
      <c r="G14536" s="145"/>
    </row>
    <row r="14537" spans="1:7">
      <c r="A14537" s="65"/>
      <c r="B14537" s="65"/>
      <c r="C14537" s="65"/>
      <c r="D14537" s="65"/>
      <c r="E14537" s="65"/>
      <c r="F14537" s="65"/>
      <c r="G14537" s="145"/>
    </row>
    <row r="14538" spans="1:7">
      <c r="A14538" s="65"/>
      <c r="B14538" s="65"/>
      <c r="C14538" s="65"/>
      <c r="D14538" s="65"/>
      <c r="E14538" s="65"/>
      <c r="F14538" s="65"/>
      <c r="G14538" s="145"/>
    </row>
    <row r="14539" spans="1:7">
      <c r="A14539" s="65"/>
      <c r="B14539" s="65"/>
      <c r="C14539" s="65"/>
      <c r="D14539" s="65"/>
      <c r="E14539" s="65"/>
      <c r="F14539" s="65"/>
      <c r="G14539" s="145"/>
    </row>
    <row r="14540" spans="1:7">
      <c r="A14540" s="65"/>
      <c r="B14540" s="65"/>
      <c r="C14540" s="65"/>
      <c r="D14540" s="65"/>
      <c r="E14540" s="65"/>
      <c r="F14540" s="65"/>
      <c r="G14540" s="145"/>
    </row>
    <row r="14541" spans="1:7">
      <c r="A14541" s="65"/>
      <c r="B14541" s="65"/>
      <c r="C14541" s="65"/>
      <c r="D14541" s="65"/>
      <c r="E14541" s="65"/>
      <c r="F14541" s="65"/>
      <c r="G14541" s="145"/>
    </row>
    <row r="14542" spans="1:7">
      <c r="A14542" s="65"/>
      <c r="B14542" s="65"/>
      <c r="C14542" s="65"/>
      <c r="D14542" s="65"/>
      <c r="E14542" s="65"/>
      <c r="F14542" s="65"/>
      <c r="G14542" s="145"/>
    </row>
    <row r="14543" spans="1:7">
      <c r="A14543" s="65"/>
      <c r="B14543" s="65"/>
      <c r="C14543" s="65"/>
      <c r="D14543" s="65"/>
      <c r="E14543" s="65"/>
      <c r="F14543" s="65"/>
      <c r="G14543" s="145"/>
    </row>
    <row r="14544" spans="1:7">
      <c r="A14544" s="65"/>
      <c r="B14544" s="65"/>
      <c r="C14544" s="65"/>
      <c r="D14544" s="65"/>
      <c r="E14544" s="65"/>
      <c r="F14544" s="65"/>
      <c r="G14544" s="145"/>
    </row>
    <row r="14545" spans="1:7">
      <c r="A14545" s="65"/>
      <c r="B14545" s="65"/>
      <c r="C14545" s="65"/>
      <c r="D14545" s="65"/>
      <c r="E14545" s="65"/>
      <c r="F14545" s="65"/>
      <c r="G14545" s="145"/>
    </row>
    <row r="14546" spans="1:7">
      <c r="A14546" s="65"/>
      <c r="B14546" s="65"/>
      <c r="C14546" s="65"/>
      <c r="D14546" s="65"/>
      <c r="E14546" s="65"/>
      <c r="F14546" s="65"/>
      <c r="G14546" s="145"/>
    </row>
    <row r="14547" spans="1:7">
      <c r="A14547" s="65"/>
      <c r="B14547" s="65"/>
      <c r="C14547" s="65"/>
      <c r="D14547" s="65"/>
      <c r="E14547" s="65"/>
      <c r="F14547" s="65"/>
      <c r="G14547" s="145"/>
    </row>
    <row r="14548" spans="1:7">
      <c r="A14548" s="65"/>
      <c r="B14548" s="65"/>
      <c r="C14548" s="65"/>
      <c r="D14548" s="65"/>
      <c r="E14548" s="65"/>
      <c r="F14548" s="65"/>
      <c r="G14548" s="145"/>
    </row>
    <row r="14549" spans="1:7">
      <c r="A14549" s="65"/>
      <c r="B14549" s="65"/>
      <c r="C14549" s="65"/>
      <c r="D14549" s="65"/>
      <c r="E14549" s="65"/>
      <c r="F14549" s="65"/>
      <c r="G14549" s="145"/>
    </row>
    <row r="14550" spans="1:7">
      <c r="A14550" s="65"/>
      <c r="B14550" s="65"/>
      <c r="C14550" s="65"/>
      <c r="D14550" s="65"/>
      <c r="E14550" s="65"/>
      <c r="F14550" s="65"/>
      <c r="G14550" s="145"/>
    </row>
    <row r="14551" spans="1:7">
      <c r="A14551" s="65"/>
      <c r="B14551" s="65"/>
      <c r="C14551" s="65"/>
      <c r="D14551" s="65"/>
      <c r="E14551" s="65"/>
      <c r="F14551" s="65"/>
      <c r="G14551" s="145"/>
    </row>
    <row r="14552" spans="1:7">
      <c r="A14552" s="65"/>
      <c r="B14552" s="65"/>
      <c r="C14552" s="65"/>
      <c r="D14552" s="65"/>
      <c r="E14552" s="65"/>
      <c r="F14552" s="65"/>
      <c r="G14552" s="145"/>
    </row>
    <row r="14553" spans="1:7">
      <c r="A14553" s="65"/>
      <c r="B14553" s="65"/>
      <c r="C14553" s="65"/>
      <c r="D14553" s="65"/>
      <c r="E14553" s="65"/>
      <c r="F14553" s="65"/>
      <c r="G14553" s="145"/>
    </row>
    <row r="14554" spans="1:7">
      <c r="A14554" s="65"/>
      <c r="B14554" s="65"/>
      <c r="C14554" s="65"/>
      <c r="D14554" s="65"/>
      <c r="E14554" s="65"/>
      <c r="F14554" s="65"/>
      <c r="G14554" s="145"/>
    </row>
    <row r="14555" spans="1:7">
      <c r="A14555" s="65"/>
      <c r="B14555" s="65"/>
      <c r="C14555" s="65"/>
      <c r="D14555" s="65"/>
      <c r="E14555" s="65"/>
      <c r="F14555" s="65"/>
      <c r="G14555" s="145"/>
    </row>
    <row r="14556" spans="1:7">
      <c r="A14556" s="65"/>
      <c r="B14556" s="65"/>
      <c r="C14556" s="65"/>
      <c r="D14556" s="65"/>
      <c r="E14556" s="65"/>
      <c r="F14556" s="65"/>
      <c r="G14556" s="145"/>
    </row>
    <row r="14557" spans="1:7">
      <c r="A14557" s="65"/>
      <c r="B14557" s="65"/>
      <c r="C14557" s="65"/>
      <c r="D14557" s="65"/>
      <c r="E14557" s="65"/>
      <c r="F14557" s="65"/>
      <c r="G14557" s="145"/>
    </row>
    <row r="14558" spans="1:7">
      <c r="A14558" s="65"/>
      <c r="B14558" s="65"/>
      <c r="C14558" s="65"/>
      <c r="D14558" s="65"/>
      <c r="E14558" s="65"/>
      <c r="F14558" s="65"/>
      <c r="G14558" s="145"/>
    </row>
    <row r="14559" spans="1:7">
      <c r="A14559" s="65"/>
      <c r="B14559" s="65"/>
      <c r="C14559" s="65"/>
      <c r="D14559" s="65"/>
      <c r="E14559" s="65"/>
      <c r="F14559" s="65"/>
      <c r="G14559" s="145"/>
    </row>
    <row r="14560" spans="1:7">
      <c r="A14560" s="65"/>
      <c r="B14560" s="65"/>
      <c r="C14560" s="65"/>
      <c r="D14560" s="65"/>
      <c r="E14560" s="65"/>
      <c r="F14560" s="65"/>
      <c r="G14560" s="145"/>
    </row>
    <row r="14561" spans="1:7">
      <c r="A14561" s="65"/>
      <c r="B14561" s="65"/>
      <c r="C14561" s="65"/>
      <c r="D14561" s="65"/>
      <c r="E14561" s="65"/>
      <c r="F14561" s="65"/>
      <c r="G14561" s="145"/>
    </row>
    <row r="14562" spans="1:7">
      <c r="A14562" s="65"/>
      <c r="B14562" s="65"/>
      <c r="C14562" s="65"/>
      <c r="D14562" s="65"/>
      <c r="E14562" s="65"/>
      <c r="F14562" s="65"/>
      <c r="G14562" s="145"/>
    </row>
    <row r="14563" spans="1:7">
      <c r="A14563" s="65"/>
      <c r="B14563" s="65"/>
      <c r="C14563" s="65"/>
      <c r="D14563" s="65"/>
      <c r="E14563" s="65"/>
      <c r="F14563" s="65"/>
      <c r="G14563" s="145"/>
    </row>
    <row r="14564" spans="1:7">
      <c r="A14564" s="65"/>
      <c r="B14564" s="65"/>
      <c r="C14564" s="65"/>
      <c r="D14564" s="65"/>
      <c r="E14564" s="65"/>
      <c r="F14564" s="65"/>
      <c r="G14564" s="145"/>
    </row>
    <row r="14565" spans="1:7">
      <c r="A14565" s="65"/>
      <c r="B14565" s="65"/>
      <c r="C14565" s="65"/>
      <c r="D14565" s="65"/>
      <c r="E14565" s="65"/>
      <c r="F14565" s="65"/>
      <c r="G14565" s="145"/>
    </row>
    <row r="14566" spans="1:7">
      <c r="A14566" s="65"/>
      <c r="B14566" s="65"/>
      <c r="C14566" s="65"/>
      <c r="D14566" s="65"/>
      <c r="E14566" s="65"/>
      <c r="F14566" s="65"/>
      <c r="G14566" s="145"/>
    </row>
    <row r="14567" spans="1:7">
      <c r="A14567" s="65"/>
      <c r="B14567" s="65"/>
      <c r="C14567" s="65"/>
      <c r="D14567" s="65"/>
      <c r="E14567" s="65"/>
      <c r="F14567" s="65"/>
      <c r="G14567" s="145"/>
    </row>
    <row r="14568" spans="1:7">
      <c r="A14568" s="65"/>
      <c r="B14568" s="65"/>
      <c r="C14568" s="65"/>
      <c r="D14568" s="65"/>
      <c r="E14568" s="65"/>
      <c r="F14568" s="65"/>
      <c r="G14568" s="145"/>
    </row>
    <row r="14569" spans="1:7">
      <c r="A14569" s="65"/>
      <c r="B14569" s="65"/>
      <c r="C14569" s="65"/>
      <c r="D14569" s="65"/>
      <c r="E14569" s="65"/>
      <c r="F14569" s="65"/>
      <c r="G14569" s="145"/>
    </row>
    <row r="14570" spans="1:7">
      <c r="A14570" s="65"/>
      <c r="B14570" s="65"/>
      <c r="C14570" s="65"/>
      <c r="D14570" s="65"/>
      <c r="E14570" s="65"/>
      <c r="F14570" s="65"/>
      <c r="G14570" s="145"/>
    </row>
    <row r="14571" spans="1:7">
      <c r="A14571" s="65"/>
      <c r="B14571" s="65"/>
      <c r="C14571" s="65"/>
      <c r="D14571" s="65"/>
      <c r="E14571" s="65"/>
      <c r="F14571" s="65"/>
      <c r="G14571" s="145"/>
    </row>
    <row r="14572" spans="1:7">
      <c r="A14572" s="65"/>
      <c r="B14572" s="65"/>
      <c r="C14572" s="65"/>
      <c r="D14572" s="65"/>
      <c r="E14572" s="65"/>
      <c r="F14572" s="65"/>
      <c r="G14572" s="145"/>
    </row>
    <row r="14573" spans="1:7">
      <c r="A14573" s="65"/>
      <c r="B14573" s="65"/>
      <c r="C14573" s="65"/>
      <c r="D14573" s="65"/>
      <c r="E14573" s="65"/>
      <c r="F14573" s="65"/>
      <c r="G14573" s="145"/>
    </row>
    <row r="14574" spans="1:7">
      <c r="A14574" s="65"/>
      <c r="B14574" s="65"/>
      <c r="C14574" s="65"/>
      <c r="D14574" s="65"/>
      <c r="E14574" s="65"/>
      <c r="F14574" s="65"/>
      <c r="G14574" s="145"/>
    </row>
    <row r="14575" spans="1:7">
      <c r="A14575" s="65"/>
      <c r="B14575" s="65"/>
      <c r="C14575" s="65"/>
      <c r="D14575" s="65"/>
      <c r="E14575" s="65"/>
      <c r="F14575" s="65"/>
      <c r="G14575" s="145"/>
    </row>
    <row r="14576" spans="1:7">
      <c r="A14576" s="65"/>
      <c r="B14576" s="65"/>
      <c r="C14576" s="65"/>
      <c r="D14576" s="65"/>
      <c r="E14576" s="65"/>
      <c r="F14576" s="65"/>
      <c r="G14576" s="145"/>
    </row>
    <row r="14577" spans="1:7">
      <c r="A14577" s="65"/>
      <c r="B14577" s="65"/>
      <c r="C14577" s="65"/>
      <c r="D14577" s="65"/>
      <c r="E14577" s="65"/>
      <c r="F14577" s="65"/>
      <c r="G14577" s="145"/>
    </row>
    <row r="14578" spans="1:7">
      <c r="A14578" s="65"/>
      <c r="B14578" s="65"/>
      <c r="C14578" s="65"/>
      <c r="D14578" s="65"/>
      <c r="E14578" s="65"/>
      <c r="F14578" s="65"/>
      <c r="G14578" s="145"/>
    </row>
    <row r="14579" spans="1:7">
      <c r="A14579" s="65"/>
      <c r="B14579" s="65"/>
      <c r="C14579" s="65"/>
      <c r="D14579" s="65"/>
      <c r="E14579" s="65"/>
      <c r="F14579" s="65"/>
      <c r="G14579" s="145"/>
    </row>
    <row r="14580" spans="1:7">
      <c r="A14580" s="65"/>
      <c r="B14580" s="65"/>
      <c r="C14580" s="65"/>
      <c r="D14580" s="65"/>
      <c r="E14580" s="65"/>
      <c r="F14580" s="65"/>
      <c r="G14580" s="145"/>
    </row>
    <row r="14581" spans="1:7">
      <c r="A14581" s="65"/>
      <c r="B14581" s="65"/>
      <c r="C14581" s="65"/>
      <c r="D14581" s="65"/>
      <c r="E14581" s="65"/>
      <c r="F14581" s="65"/>
      <c r="G14581" s="145"/>
    </row>
    <row r="14582" spans="1:7">
      <c r="A14582" s="65"/>
      <c r="B14582" s="65"/>
      <c r="C14582" s="65"/>
      <c r="D14582" s="65"/>
      <c r="E14582" s="65"/>
      <c r="F14582" s="65"/>
      <c r="G14582" s="145"/>
    </row>
    <row r="14583" spans="1:7">
      <c r="A14583" s="65"/>
      <c r="B14583" s="65"/>
      <c r="C14583" s="65"/>
      <c r="D14583" s="65"/>
      <c r="E14583" s="65"/>
      <c r="F14583" s="65"/>
      <c r="G14583" s="145"/>
    </row>
    <row r="14584" spans="1:7">
      <c r="A14584" s="65"/>
      <c r="B14584" s="65"/>
      <c r="C14584" s="65"/>
      <c r="D14584" s="65"/>
      <c r="E14584" s="65"/>
      <c r="F14584" s="65"/>
      <c r="G14584" s="145"/>
    </row>
    <row r="14585" spans="1:7">
      <c r="A14585" s="65"/>
      <c r="B14585" s="65"/>
      <c r="C14585" s="65"/>
      <c r="D14585" s="65"/>
      <c r="E14585" s="65"/>
      <c r="F14585" s="65"/>
      <c r="G14585" s="145"/>
    </row>
    <row r="14586" spans="1:7">
      <c r="A14586" s="65"/>
      <c r="B14586" s="65"/>
      <c r="C14586" s="65"/>
      <c r="D14586" s="65"/>
      <c r="E14586" s="65"/>
      <c r="F14586" s="65"/>
      <c r="G14586" s="145"/>
    </row>
    <row r="14587" spans="1:7">
      <c r="A14587" s="65"/>
      <c r="B14587" s="65"/>
      <c r="C14587" s="65"/>
      <c r="D14587" s="65"/>
      <c r="E14587" s="65"/>
      <c r="F14587" s="65"/>
      <c r="G14587" s="145"/>
    </row>
    <row r="14588" spans="1:7">
      <c r="A14588" s="65"/>
      <c r="B14588" s="65"/>
      <c r="C14588" s="65"/>
      <c r="D14588" s="65"/>
      <c r="E14588" s="65"/>
      <c r="F14588" s="65"/>
      <c r="G14588" s="145"/>
    </row>
    <row r="14589" spans="1:7">
      <c r="A14589" s="65"/>
      <c r="B14589" s="65"/>
      <c r="C14589" s="65"/>
      <c r="D14589" s="65"/>
      <c r="E14589" s="65"/>
      <c r="F14589" s="65"/>
      <c r="G14589" s="145"/>
    </row>
    <row r="14590" spans="1:7">
      <c r="A14590" s="65"/>
      <c r="B14590" s="65"/>
      <c r="C14590" s="65"/>
      <c r="D14590" s="65"/>
      <c r="E14590" s="65"/>
      <c r="F14590" s="65"/>
      <c r="G14590" s="145"/>
    </row>
    <row r="14591" spans="1:7">
      <c r="A14591" s="65"/>
      <c r="B14591" s="65"/>
      <c r="C14591" s="65"/>
      <c r="D14591" s="65"/>
      <c r="E14591" s="65"/>
      <c r="F14591" s="65"/>
      <c r="G14591" s="145"/>
    </row>
    <row r="14592" spans="1:7">
      <c r="A14592" s="65"/>
      <c r="B14592" s="65"/>
      <c r="C14592" s="65"/>
      <c r="D14592" s="65"/>
      <c r="E14592" s="65"/>
      <c r="F14592" s="65"/>
      <c r="G14592" s="145"/>
    </row>
    <row r="14593" spans="1:7">
      <c r="A14593" s="65"/>
      <c r="B14593" s="65"/>
      <c r="C14593" s="65"/>
      <c r="D14593" s="65"/>
      <c r="E14593" s="65"/>
      <c r="F14593" s="65"/>
      <c r="G14593" s="145"/>
    </row>
    <row r="14594" spans="1:7">
      <c r="A14594" s="65"/>
      <c r="B14594" s="65"/>
      <c r="C14594" s="65"/>
      <c r="D14594" s="65"/>
      <c r="E14594" s="65"/>
      <c r="F14594" s="65"/>
      <c r="G14594" s="145"/>
    </row>
    <row r="14595" spans="1:7">
      <c r="A14595" s="65"/>
      <c r="B14595" s="65"/>
      <c r="C14595" s="65"/>
      <c r="D14595" s="65"/>
      <c r="E14595" s="65"/>
      <c r="F14595" s="65"/>
      <c r="G14595" s="145"/>
    </row>
    <row r="14596" spans="1:7">
      <c r="A14596" s="65"/>
      <c r="B14596" s="65"/>
      <c r="C14596" s="65"/>
      <c r="D14596" s="65"/>
      <c r="E14596" s="65"/>
      <c r="F14596" s="65"/>
      <c r="G14596" s="145"/>
    </row>
    <row r="14597" spans="1:7">
      <c r="A14597" s="65"/>
      <c r="B14597" s="65"/>
      <c r="C14597" s="65"/>
      <c r="D14597" s="65"/>
      <c r="E14597" s="65"/>
      <c r="F14597" s="65"/>
      <c r="G14597" s="145"/>
    </row>
    <row r="14598" spans="1:7">
      <c r="A14598" s="65"/>
      <c r="B14598" s="65"/>
      <c r="C14598" s="65"/>
      <c r="D14598" s="65"/>
      <c r="E14598" s="65"/>
      <c r="F14598" s="65"/>
      <c r="G14598" s="145"/>
    </row>
    <row r="14599" spans="1:7">
      <c r="A14599" s="65"/>
      <c r="B14599" s="65"/>
      <c r="C14599" s="65"/>
      <c r="D14599" s="65"/>
      <c r="E14599" s="65"/>
      <c r="F14599" s="65"/>
      <c r="G14599" s="145"/>
    </row>
    <row r="14600" spans="1:7">
      <c r="A14600" s="65"/>
      <c r="B14600" s="65"/>
      <c r="C14600" s="65"/>
      <c r="D14600" s="65"/>
      <c r="E14600" s="65"/>
      <c r="F14600" s="65"/>
      <c r="G14600" s="145"/>
    </row>
    <row r="14601" spans="1:7">
      <c r="A14601" s="65"/>
      <c r="B14601" s="65"/>
      <c r="C14601" s="65"/>
      <c r="D14601" s="65"/>
      <c r="E14601" s="65"/>
      <c r="F14601" s="65"/>
      <c r="G14601" s="145"/>
    </row>
    <row r="14602" spans="1:7">
      <c r="A14602" s="65"/>
      <c r="B14602" s="65"/>
      <c r="C14602" s="65"/>
      <c r="D14602" s="65"/>
      <c r="E14602" s="65"/>
      <c r="F14602" s="65"/>
      <c r="G14602" s="145"/>
    </row>
    <row r="14603" spans="1:7">
      <c r="A14603" s="65"/>
      <c r="B14603" s="65"/>
      <c r="C14603" s="65"/>
      <c r="D14603" s="65"/>
      <c r="E14603" s="65"/>
      <c r="F14603" s="65"/>
      <c r="G14603" s="145"/>
    </row>
    <row r="14604" spans="1:7">
      <c r="A14604" s="65"/>
      <c r="B14604" s="65"/>
      <c r="C14604" s="65"/>
      <c r="D14604" s="65"/>
      <c r="E14604" s="65"/>
      <c r="F14604" s="65"/>
      <c r="G14604" s="145"/>
    </row>
    <row r="14605" spans="1:7">
      <c r="A14605" s="65"/>
      <c r="B14605" s="65"/>
      <c r="C14605" s="65"/>
      <c r="D14605" s="65"/>
      <c r="E14605" s="65"/>
      <c r="F14605" s="65"/>
      <c r="G14605" s="145"/>
    </row>
    <row r="14606" spans="1:7">
      <c r="A14606" s="65"/>
      <c r="B14606" s="65"/>
      <c r="C14606" s="65"/>
      <c r="D14606" s="65"/>
      <c r="E14606" s="65"/>
      <c r="F14606" s="65"/>
      <c r="G14606" s="145"/>
    </row>
    <row r="14607" spans="1:7">
      <c r="A14607" s="65"/>
      <c r="B14607" s="65"/>
      <c r="C14607" s="65"/>
      <c r="D14607" s="65"/>
      <c r="E14607" s="65"/>
      <c r="F14607" s="65"/>
      <c r="G14607" s="145"/>
    </row>
    <row r="14608" spans="1:7">
      <c r="A14608" s="65"/>
      <c r="B14608" s="65"/>
      <c r="C14608" s="65"/>
      <c r="D14608" s="65"/>
      <c r="E14608" s="65"/>
      <c r="F14608" s="65"/>
      <c r="G14608" s="145"/>
    </row>
    <row r="14609" spans="1:7">
      <c r="A14609" s="65"/>
      <c r="B14609" s="65"/>
      <c r="C14609" s="65"/>
      <c r="D14609" s="65"/>
      <c r="E14609" s="65"/>
      <c r="F14609" s="65"/>
      <c r="G14609" s="145"/>
    </row>
    <row r="14610" spans="1:7">
      <c r="A14610" s="65"/>
      <c r="B14610" s="65"/>
      <c r="C14610" s="65"/>
      <c r="D14610" s="65"/>
      <c r="E14610" s="65"/>
      <c r="F14610" s="65"/>
      <c r="G14610" s="145"/>
    </row>
    <row r="14611" spans="1:7">
      <c r="A14611" s="65"/>
      <c r="B14611" s="65"/>
      <c r="C14611" s="65"/>
      <c r="D14611" s="65"/>
      <c r="E14611" s="65"/>
      <c r="F14611" s="65"/>
      <c r="G14611" s="145"/>
    </row>
    <row r="14612" spans="1:7">
      <c r="A14612" s="65"/>
      <c r="B14612" s="65"/>
      <c r="C14612" s="65"/>
      <c r="D14612" s="65"/>
      <c r="E14612" s="65"/>
      <c r="F14612" s="65"/>
      <c r="G14612" s="145"/>
    </row>
    <row r="14613" spans="1:7">
      <c r="A14613" s="65"/>
      <c r="B14613" s="65"/>
      <c r="C14613" s="65"/>
      <c r="D14613" s="65"/>
      <c r="E14613" s="65"/>
      <c r="F14613" s="65"/>
      <c r="G14613" s="145"/>
    </row>
    <row r="14614" spans="1:7">
      <c r="A14614" s="65"/>
      <c r="B14614" s="65"/>
      <c r="C14614" s="65"/>
      <c r="D14614" s="65"/>
      <c r="E14614" s="65"/>
      <c r="F14614" s="65"/>
      <c r="G14614" s="145"/>
    </row>
    <row r="14615" spans="1:7">
      <c r="A14615" s="65"/>
      <c r="B14615" s="65"/>
      <c r="C14615" s="65"/>
      <c r="D14615" s="65"/>
      <c r="E14615" s="65"/>
      <c r="F14615" s="65"/>
      <c r="G14615" s="145"/>
    </row>
    <row r="14616" spans="1:7">
      <c r="A14616" s="65"/>
      <c r="B14616" s="65"/>
      <c r="C14616" s="65"/>
      <c r="D14616" s="65"/>
      <c r="E14616" s="65"/>
      <c r="F14616" s="65"/>
      <c r="G14616" s="145"/>
    </row>
    <row r="14617" spans="1:7">
      <c r="A14617" s="65"/>
      <c r="B14617" s="65"/>
      <c r="C14617" s="65"/>
      <c r="D14617" s="65"/>
      <c r="E14617" s="65"/>
      <c r="F14617" s="65"/>
      <c r="G14617" s="145"/>
    </row>
    <row r="14618" spans="1:7">
      <c r="A14618" s="65"/>
      <c r="B14618" s="65"/>
      <c r="C14618" s="65"/>
      <c r="D14618" s="65"/>
      <c r="E14618" s="65"/>
      <c r="F14618" s="65"/>
      <c r="G14618" s="145"/>
    </row>
    <row r="14619" spans="1:7">
      <c r="A14619" s="65"/>
      <c r="B14619" s="65"/>
      <c r="C14619" s="65"/>
      <c r="D14619" s="65"/>
      <c r="E14619" s="65"/>
      <c r="F14619" s="65"/>
      <c r="G14619" s="145"/>
    </row>
    <row r="14620" spans="1:7">
      <c r="A14620" s="65"/>
      <c r="B14620" s="65"/>
      <c r="C14620" s="65"/>
      <c r="D14620" s="65"/>
      <c r="E14620" s="65"/>
      <c r="F14620" s="65"/>
      <c r="G14620" s="145"/>
    </row>
    <row r="14621" spans="1:7">
      <c r="A14621" s="65"/>
      <c r="B14621" s="65"/>
      <c r="C14621" s="65"/>
      <c r="D14621" s="65"/>
      <c r="E14621" s="65"/>
      <c r="F14621" s="65"/>
      <c r="G14621" s="145"/>
    </row>
    <row r="14622" spans="1:7">
      <c r="A14622" s="65"/>
      <c r="B14622" s="65"/>
      <c r="C14622" s="65"/>
      <c r="D14622" s="65"/>
      <c r="E14622" s="65"/>
      <c r="F14622" s="65"/>
      <c r="G14622" s="145"/>
    </row>
    <row r="14623" spans="1:7">
      <c r="A14623" s="65"/>
      <c r="B14623" s="65"/>
      <c r="C14623" s="65"/>
      <c r="D14623" s="65"/>
      <c r="E14623" s="65"/>
      <c r="F14623" s="65"/>
      <c r="G14623" s="145"/>
    </row>
    <row r="14624" spans="1:7">
      <c r="A14624" s="65"/>
      <c r="B14624" s="65"/>
      <c r="C14624" s="65"/>
      <c r="D14624" s="65"/>
      <c r="E14624" s="65"/>
      <c r="F14624" s="65"/>
      <c r="G14624" s="145"/>
    </row>
    <row r="14625" spans="1:7">
      <c r="A14625" s="65"/>
      <c r="B14625" s="65"/>
      <c r="C14625" s="65"/>
      <c r="D14625" s="65"/>
      <c r="E14625" s="65"/>
      <c r="F14625" s="65"/>
      <c r="G14625" s="145"/>
    </row>
    <row r="14626" spans="1:7">
      <c r="A14626" s="65"/>
      <c r="B14626" s="65"/>
      <c r="C14626" s="65"/>
      <c r="D14626" s="65"/>
      <c r="E14626" s="65"/>
      <c r="F14626" s="65"/>
      <c r="G14626" s="145"/>
    </row>
    <row r="14627" spans="1:7">
      <c r="A14627" s="65"/>
      <c r="B14627" s="65"/>
      <c r="C14627" s="65"/>
      <c r="D14627" s="65"/>
      <c r="E14627" s="65"/>
      <c r="F14627" s="65"/>
      <c r="G14627" s="145"/>
    </row>
    <row r="14628" spans="1:7">
      <c r="A14628" s="65"/>
      <c r="B14628" s="65"/>
      <c r="C14628" s="65"/>
      <c r="D14628" s="65"/>
      <c r="E14628" s="65"/>
      <c r="F14628" s="65"/>
      <c r="G14628" s="145"/>
    </row>
    <row r="14629" spans="1:7">
      <c r="A14629" s="65"/>
      <c r="B14629" s="65"/>
      <c r="C14629" s="65"/>
      <c r="D14629" s="65"/>
      <c r="E14629" s="65"/>
      <c r="F14629" s="65"/>
      <c r="G14629" s="145"/>
    </row>
    <row r="14630" spans="1:7">
      <c r="A14630" s="65"/>
      <c r="B14630" s="65"/>
      <c r="C14630" s="65"/>
      <c r="D14630" s="65"/>
      <c r="E14630" s="65"/>
      <c r="F14630" s="65"/>
      <c r="G14630" s="145"/>
    </row>
    <row r="14631" spans="1:7">
      <c r="A14631" s="65"/>
      <c r="B14631" s="65"/>
      <c r="C14631" s="65"/>
      <c r="D14631" s="65"/>
      <c r="E14631" s="65"/>
      <c r="F14631" s="65"/>
      <c r="G14631" s="145"/>
    </row>
    <row r="14632" spans="1:7">
      <c r="A14632" s="65"/>
      <c r="B14632" s="65"/>
      <c r="C14632" s="65"/>
      <c r="D14632" s="65"/>
      <c r="E14632" s="65"/>
      <c r="F14632" s="65"/>
      <c r="G14632" s="145"/>
    </row>
    <row r="14633" spans="1:7">
      <c r="A14633" s="65"/>
      <c r="B14633" s="65"/>
      <c r="C14633" s="65"/>
      <c r="D14633" s="65"/>
      <c r="E14633" s="65"/>
      <c r="F14633" s="65"/>
      <c r="G14633" s="145"/>
    </row>
    <row r="14634" spans="1:7">
      <c r="A14634" s="65"/>
      <c r="B14634" s="65"/>
      <c r="C14634" s="65"/>
      <c r="D14634" s="65"/>
      <c r="E14634" s="65"/>
      <c r="F14634" s="65"/>
      <c r="G14634" s="145"/>
    </row>
    <row r="14635" spans="1:7">
      <c r="A14635" s="65"/>
      <c r="B14635" s="65"/>
      <c r="C14635" s="65"/>
      <c r="D14635" s="65"/>
      <c r="E14635" s="65"/>
      <c r="F14635" s="65"/>
      <c r="G14635" s="145"/>
    </row>
    <row r="14636" spans="1:7">
      <c r="A14636" s="65"/>
      <c r="B14636" s="65"/>
      <c r="C14636" s="65"/>
      <c r="D14636" s="65"/>
      <c r="E14636" s="65"/>
      <c r="F14636" s="65"/>
      <c r="G14636" s="145"/>
    </row>
    <row r="14637" spans="1:7">
      <c r="A14637" s="65"/>
      <c r="B14637" s="65"/>
      <c r="C14637" s="65"/>
      <c r="D14637" s="65"/>
      <c r="E14637" s="65"/>
      <c r="F14637" s="65"/>
      <c r="G14637" s="145"/>
    </row>
    <row r="14638" spans="1:7">
      <c r="A14638" s="65"/>
      <c r="B14638" s="65"/>
      <c r="C14638" s="65"/>
      <c r="D14638" s="65"/>
      <c r="E14638" s="65"/>
      <c r="F14638" s="65"/>
      <c r="G14638" s="145"/>
    </row>
    <row r="14639" spans="1:7">
      <c r="A14639" s="65"/>
      <c r="B14639" s="65"/>
      <c r="C14639" s="65"/>
      <c r="D14639" s="65"/>
      <c r="E14639" s="65"/>
      <c r="F14639" s="65"/>
      <c r="G14639" s="145"/>
    </row>
    <row r="14640" spans="1:7">
      <c r="A14640" s="65"/>
      <c r="B14640" s="65"/>
      <c r="C14640" s="65"/>
      <c r="D14640" s="65"/>
      <c r="E14640" s="65"/>
      <c r="F14640" s="65"/>
      <c r="G14640" s="145"/>
    </row>
    <row r="14641" spans="1:7">
      <c r="A14641" s="65"/>
      <c r="B14641" s="65"/>
      <c r="C14641" s="65"/>
      <c r="D14641" s="65"/>
      <c r="E14641" s="65"/>
      <c r="F14641" s="65"/>
      <c r="G14641" s="145"/>
    </row>
    <row r="14642" spans="1:7">
      <c r="A14642" s="65"/>
      <c r="B14642" s="65"/>
      <c r="C14642" s="65"/>
      <c r="D14642" s="65"/>
      <c r="E14642" s="65"/>
      <c r="F14642" s="65"/>
      <c r="G14642" s="145"/>
    </row>
    <row r="14643" spans="1:7">
      <c r="A14643" s="65"/>
      <c r="B14643" s="65"/>
      <c r="C14643" s="65"/>
      <c r="D14643" s="65"/>
      <c r="E14643" s="65"/>
      <c r="F14643" s="65"/>
      <c r="G14643" s="145"/>
    </row>
    <row r="14644" spans="1:7">
      <c r="A14644" s="65"/>
      <c r="B14644" s="65"/>
      <c r="C14644" s="65"/>
      <c r="D14644" s="65"/>
      <c r="E14644" s="65"/>
      <c r="F14644" s="65"/>
      <c r="G14644" s="145"/>
    </row>
    <row r="14645" spans="1:7">
      <c r="A14645" s="65"/>
      <c r="B14645" s="65"/>
      <c r="C14645" s="65"/>
      <c r="D14645" s="65"/>
      <c r="E14645" s="65"/>
      <c r="F14645" s="65"/>
      <c r="G14645" s="145"/>
    </row>
    <row r="14646" spans="1:7">
      <c r="A14646" s="65"/>
      <c r="B14646" s="65"/>
      <c r="C14646" s="65"/>
      <c r="D14646" s="65"/>
      <c r="E14646" s="65"/>
      <c r="F14646" s="65"/>
      <c r="G14646" s="145"/>
    </row>
    <row r="14647" spans="1:7">
      <c r="A14647" s="65"/>
      <c r="B14647" s="65"/>
      <c r="C14647" s="65"/>
      <c r="D14647" s="65"/>
      <c r="E14647" s="65"/>
      <c r="F14647" s="65"/>
      <c r="G14647" s="145"/>
    </row>
    <row r="14648" spans="1:7">
      <c r="A14648" s="65"/>
      <c r="B14648" s="65"/>
      <c r="C14648" s="65"/>
      <c r="D14648" s="65"/>
      <c r="E14648" s="65"/>
      <c r="F14648" s="65"/>
      <c r="G14648" s="145"/>
    </row>
    <row r="14649" spans="1:7">
      <c r="A14649" s="65"/>
      <c r="B14649" s="65"/>
      <c r="C14649" s="65"/>
      <c r="D14649" s="65"/>
      <c r="E14649" s="65"/>
      <c r="F14649" s="65"/>
      <c r="G14649" s="145"/>
    </row>
    <row r="14650" spans="1:7">
      <c r="A14650" s="65"/>
      <c r="B14650" s="65"/>
      <c r="C14650" s="65"/>
      <c r="D14650" s="65"/>
      <c r="E14650" s="65"/>
      <c r="F14650" s="65"/>
      <c r="G14650" s="145"/>
    </row>
    <row r="14651" spans="1:7">
      <c r="A14651" s="65"/>
      <c r="B14651" s="65"/>
      <c r="C14651" s="65"/>
      <c r="D14651" s="65"/>
      <c r="E14651" s="65"/>
      <c r="F14651" s="65"/>
      <c r="G14651" s="145"/>
    </row>
    <row r="14652" spans="1:7">
      <c r="A14652" s="65"/>
      <c r="B14652" s="65"/>
      <c r="C14652" s="65"/>
      <c r="D14652" s="65"/>
      <c r="E14652" s="65"/>
      <c r="F14652" s="65"/>
      <c r="G14652" s="145"/>
    </row>
    <row r="14653" spans="1:7">
      <c r="A14653" s="65"/>
      <c r="B14653" s="65"/>
      <c r="C14653" s="65"/>
      <c r="D14653" s="65"/>
      <c r="E14653" s="65"/>
      <c r="F14653" s="65"/>
      <c r="G14653" s="145"/>
    </row>
    <row r="14654" spans="1:7">
      <c r="A14654" s="65"/>
      <c r="B14654" s="65"/>
      <c r="C14654" s="65"/>
      <c r="D14654" s="65"/>
      <c r="E14654" s="65"/>
      <c r="F14654" s="65"/>
      <c r="G14654" s="145"/>
    </row>
    <row r="14655" spans="1:7">
      <c r="A14655" s="65"/>
      <c r="B14655" s="65"/>
      <c r="C14655" s="65"/>
      <c r="D14655" s="65"/>
      <c r="E14655" s="65"/>
      <c r="F14655" s="65"/>
      <c r="G14655" s="145"/>
    </row>
    <row r="14656" spans="1:7">
      <c r="A14656" s="65"/>
      <c r="B14656" s="65"/>
      <c r="C14656" s="65"/>
      <c r="D14656" s="65"/>
      <c r="E14656" s="65"/>
      <c r="F14656" s="65"/>
      <c r="G14656" s="145"/>
    </row>
    <row r="14657" spans="1:7">
      <c r="A14657" s="65"/>
      <c r="B14657" s="65"/>
      <c r="C14657" s="65"/>
      <c r="D14657" s="65"/>
      <c r="E14657" s="65"/>
      <c r="F14657" s="65"/>
      <c r="G14657" s="145"/>
    </row>
    <row r="14658" spans="1:7">
      <c r="A14658" s="65"/>
      <c r="B14658" s="65"/>
      <c r="C14658" s="65"/>
      <c r="D14658" s="65"/>
      <c r="E14658" s="65"/>
      <c r="F14658" s="65"/>
      <c r="G14658" s="145"/>
    </row>
    <row r="14659" spans="1:7">
      <c r="A14659" s="65"/>
      <c r="B14659" s="65"/>
      <c r="C14659" s="65"/>
      <c r="D14659" s="65"/>
      <c r="E14659" s="65"/>
      <c r="F14659" s="65"/>
      <c r="G14659" s="145"/>
    </row>
    <row r="14660" spans="1:7">
      <c r="A14660" s="65"/>
      <c r="B14660" s="65"/>
      <c r="C14660" s="65"/>
      <c r="D14660" s="65"/>
      <c r="E14660" s="65"/>
      <c r="F14660" s="65"/>
      <c r="G14660" s="145"/>
    </row>
    <row r="14661" spans="1:7">
      <c r="A14661" s="65"/>
      <c r="B14661" s="65"/>
      <c r="C14661" s="65"/>
      <c r="D14661" s="65"/>
      <c r="E14661" s="65"/>
      <c r="F14661" s="65"/>
      <c r="G14661" s="145"/>
    </row>
    <row r="14662" spans="1:7">
      <c r="A14662" s="65"/>
      <c r="B14662" s="65"/>
      <c r="C14662" s="65"/>
      <c r="D14662" s="65"/>
      <c r="E14662" s="65"/>
      <c r="F14662" s="65"/>
      <c r="G14662" s="145"/>
    </row>
    <row r="14663" spans="1:7">
      <c r="A14663" s="65"/>
      <c r="B14663" s="65"/>
      <c r="C14663" s="65"/>
      <c r="D14663" s="65"/>
      <c r="E14663" s="65"/>
      <c r="F14663" s="65"/>
      <c r="G14663" s="145"/>
    </row>
    <row r="14664" spans="1:7">
      <c r="A14664" s="65"/>
      <c r="B14664" s="65"/>
      <c r="C14664" s="65"/>
      <c r="D14664" s="65"/>
      <c r="E14664" s="65"/>
      <c r="F14664" s="65"/>
      <c r="G14664" s="145"/>
    </row>
    <row r="14665" spans="1:7">
      <c r="A14665" s="65"/>
      <c r="B14665" s="65"/>
      <c r="C14665" s="65"/>
      <c r="D14665" s="65"/>
      <c r="E14665" s="65"/>
      <c r="F14665" s="65"/>
      <c r="G14665" s="145"/>
    </row>
    <row r="14666" spans="1:7">
      <c r="A14666" s="65"/>
      <c r="B14666" s="65"/>
      <c r="C14666" s="65"/>
      <c r="D14666" s="65"/>
      <c r="E14666" s="65"/>
      <c r="F14666" s="65"/>
      <c r="G14666" s="145"/>
    </row>
    <row r="14667" spans="1:7">
      <c r="A14667" s="65"/>
      <c r="B14667" s="65"/>
      <c r="C14667" s="65"/>
      <c r="D14667" s="65"/>
      <c r="E14667" s="65"/>
      <c r="F14667" s="65"/>
      <c r="G14667" s="145"/>
    </row>
    <row r="14668" spans="1:7">
      <c r="A14668" s="65"/>
      <c r="B14668" s="65"/>
      <c r="C14668" s="65"/>
      <c r="D14668" s="65"/>
      <c r="E14668" s="65"/>
      <c r="F14668" s="65"/>
      <c r="G14668" s="145"/>
    </row>
    <row r="14669" spans="1:7">
      <c r="A14669" s="65"/>
      <c r="B14669" s="65"/>
      <c r="C14669" s="65"/>
      <c r="D14669" s="65"/>
      <c r="E14669" s="65"/>
      <c r="F14669" s="65"/>
      <c r="G14669" s="145"/>
    </row>
    <row r="14670" spans="1:7">
      <c r="A14670" s="65"/>
      <c r="B14670" s="65"/>
      <c r="C14670" s="65"/>
      <c r="D14670" s="65"/>
      <c r="E14670" s="65"/>
      <c r="F14670" s="65"/>
      <c r="G14670" s="145"/>
    </row>
    <row r="14671" spans="1:7">
      <c r="A14671" s="65"/>
      <c r="B14671" s="65"/>
      <c r="C14671" s="65"/>
      <c r="D14671" s="65"/>
      <c r="E14671" s="65"/>
      <c r="F14671" s="65"/>
      <c r="G14671" s="145"/>
    </row>
    <row r="14672" spans="1:7">
      <c r="A14672" s="65"/>
      <c r="B14672" s="65"/>
      <c r="C14672" s="65"/>
      <c r="D14672" s="65"/>
      <c r="E14672" s="65"/>
      <c r="F14672" s="65"/>
      <c r="G14672" s="145"/>
    </row>
    <row r="14673" spans="1:7">
      <c r="A14673" s="65"/>
      <c r="B14673" s="65"/>
      <c r="C14673" s="65"/>
      <c r="D14673" s="65"/>
      <c r="E14673" s="65"/>
      <c r="F14673" s="65"/>
      <c r="G14673" s="145"/>
    </row>
    <row r="14674" spans="1:7">
      <c r="A14674" s="65"/>
      <c r="B14674" s="65"/>
      <c r="C14674" s="65"/>
      <c r="D14674" s="65"/>
      <c r="E14674" s="65"/>
      <c r="F14674" s="65"/>
      <c r="G14674" s="145"/>
    </row>
    <row r="14675" spans="1:7">
      <c r="A14675" s="65"/>
      <c r="B14675" s="65"/>
      <c r="C14675" s="65"/>
      <c r="D14675" s="65"/>
      <c r="E14675" s="65"/>
      <c r="F14675" s="65"/>
      <c r="G14675" s="145"/>
    </row>
    <row r="14676" spans="1:7">
      <c r="A14676" s="65"/>
      <c r="B14676" s="65"/>
      <c r="C14676" s="65"/>
      <c r="D14676" s="65"/>
      <c r="E14676" s="65"/>
      <c r="F14676" s="65"/>
      <c r="G14676" s="145"/>
    </row>
    <row r="14677" spans="1:7">
      <c r="A14677" s="65"/>
      <c r="B14677" s="65"/>
      <c r="C14677" s="65"/>
      <c r="D14677" s="65"/>
      <c r="E14677" s="65"/>
      <c r="F14677" s="65"/>
      <c r="G14677" s="145"/>
    </row>
    <row r="14678" spans="1:7">
      <c r="A14678" s="65"/>
      <c r="B14678" s="65"/>
      <c r="C14678" s="65"/>
      <c r="D14678" s="65"/>
      <c r="E14678" s="65"/>
      <c r="F14678" s="65"/>
      <c r="G14678" s="145"/>
    </row>
    <row r="14679" spans="1:7">
      <c r="A14679" s="65"/>
      <c r="B14679" s="65"/>
      <c r="C14679" s="65"/>
      <c r="D14679" s="65"/>
      <c r="E14679" s="65"/>
      <c r="F14679" s="65"/>
      <c r="G14679" s="145"/>
    </row>
    <row r="14680" spans="1:7">
      <c r="A14680" s="65"/>
      <c r="B14680" s="65"/>
      <c r="C14680" s="65"/>
      <c r="D14680" s="65"/>
      <c r="E14680" s="65"/>
      <c r="F14680" s="65"/>
      <c r="G14680" s="145"/>
    </row>
    <row r="14681" spans="1:7">
      <c r="A14681" s="65"/>
      <c r="B14681" s="65"/>
      <c r="C14681" s="65"/>
      <c r="D14681" s="65"/>
      <c r="E14681" s="65"/>
      <c r="F14681" s="65"/>
      <c r="G14681" s="145"/>
    </row>
    <row r="14682" spans="1:7">
      <c r="A14682" s="65"/>
      <c r="B14682" s="65"/>
      <c r="C14682" s="65"/>
      <c r="D14682" s="65"/>
      <c r="E14682" s="65"/>
      <c r="F14682" s="65"/>
      <c r="G14682" s="145"/>
    </row>
    <row r="14683" spans="1:7">
      <c r="A14683" s="65"/>
      <c r="B14683" s="65"/>
      <c r="C14683" s="65"/>
      <c r="D14683" s="65"/>
      <c r="E14683" s="65"/>
      <c r="F14683" s="65"/>
      <c r="G14683" s="145"/>
    </row>
    <row r="14684" spans="1:7">
      <c r="A14684" s="65"/>
      <c r="B14684" s="65"/>
      <c r="C14684" s="65"/>
      <c r="D14684" s="65"/>
      <c r="E14684" s="65"/>
      <c r="F14684" s="65"/>
      <c r="G14684" s="145"/>
    </row>
    <row r="14685" spans="1:7">
      <c r="A14685" s="65"/>
      <c r="B14685" s="65"/>
      <c r="C14685" s="65"/>
      <c r="D14685" s="65"/>
      <c r="E14685" s="65"/>
      <c r="F14685" s="65"/>
      <c r="G14685" s="145"/>
    </row>
    <row r="14686" spans="1:7">
      <c r="A14686" s="65"/>
      <c r="B14686" s="65"/>
      <c r="C14686" s="65"/>
      <c r="D14686" s="65"/>
      <c r="E14686" s="65"/>
      <c r="F14686" s="65"/>
      <c r="G14686" s="145"/>
    </row>
    <row r="14687" spans="1:7">
      <c r="A14687" s="65"/>
      <c r="B14687" s="65"/>
      <c r="C14687" s="65"/>
      <c r="D14687" s="65"/>
      <c r="E14687" s="65"/>
      <c r="F14687" s="65"/>
      <c r="G14687" s="145"/>
    </row>
    <row r="14688" spans="1:7">
      <c r="A14688" s="65"/>
      <c r="B14688" s="65"/>
      <c r="C14688" s="65"/>
      <c r="D14688" s="65"/>
      <c r="E14688" s="65"/>
      <c r="F14688" s="65"/>
      <c r="G14688" s="145"/>
    </row>
    <row r="14689" spans="1:7">
      <c r="A14689" s="65"/>
      <c r="B14689" s="65"/>
      <c r="C14689" s="65"/>
      <c r="D14689" s="65"/>
      <c r="E14689" s="65"/>
      <c r="F14689" s="65"/>
      <c r="G14689" s="145"/>
    </row>
    <row r="14690" spans="1:7">
      <c r="A14690" s="65"/>
      <c r="B14690" s="65"/>
      <c r="C14690" s="65"/>
      <c r="D14690" s="65"/>
      <c r="E14690" s="65"/>
      <c r="F14690" s="65"/>
      <c r="G14690" s="145"/>
    </row>
    <row r="14691" spans="1:7">
      <c r="A14691" s="65"/>
      <c r="B14691" s="65"/>
      <c r="C14691" s="65"/>
      <c r="D14691" s="65"/>
      <c r="E14691" s="65"/>
      <c r="F14691" s="65"/>
      <c r="G14691" s="145"/>
    </row>
    <row r="14692" spans="1:7">
      <c r="A14692" s="65"/>
      <c r="B14692" s="65"/>
      <c r="C14692" s="65"/>
      <c r="D14692" s="65"/>
      <c r="E14692" s="65"/>
      <c r="F14692" s="65"/>
      <c r="G14692" s="145"/>
    </row>
    <row r="14693" spans="1:7">
      <c r="A14693" s="65"/>
      <c r="B14693" s="65"/>
      <c r="C14693" s="65"/>
      <c r="D14693" s="65"/>
      <c r="E14693" s="65"/>
      <c r="F14693" s="65"/>
      <c r="G14693" s="145"/>
    </row>
    <row r="14694" spans="1:7">
      <c r="A14694" s="65"/>
      <c r="B14694" s="65"/>
      <c r="C14694" s="65"/>
      <c r="D14694" s="65"/>
      <c r="E14694" s="65"/>
      <c r="F14694" s="65"/>
      <c r="G14694" s="145"/>
    </row>
    <row r="14695" spans="1:7">
      <c r="A14695" s="65"/>
      <c r="B14695" s="65"/>
      <c r="C14695" s="65"/>
      <c r="D14695" s="65"/>
      <c r="E14695" s="65"/>
      <c r="F14695" s="65"/>
      <c r="G14695" s="145"/>
    </row>
    <row r="14696" spans="1:7">
      <c r="A14696" s="65"/>
      <c r="B14696" s="65"/>
      <c r="C14696" s="65"/>
      <c r="D14696" s="65"/>
      <c r="E14696" s="65"/>
      <c r="F14696" s="65"/>
      <c r="G14696" s="145"/>
    </row>
    <row r="14697" spans="1:7">
      <c r="A14697" s="65"/>
      <c r="B14697" s="65"/>
      <c r="C14697" s="65"/>
      <c r="D14697" s="65"/>
      <c r="E14697" s="65"/>
      <c r="F14697" s="65"/>
      <c r="G14697" s="145"/>
    </row>
    <row r="14698" spans="1:7">
      <c r="A14698" s="65"/>
      <c r="B14698" s="65"/>
      <c r="C14698" s="65"/>
      <c r="D14698" s="65"/>
      <c r="E14698" s="65"/>
      <c r="F14698" s="65"/>
      <c r="G14698" s="145"/>
    </row>
    <row r="14699" spans="1:7">
      <c r="A14699" s="65"/>
      <c r="B14699" s="65"/>
      <c r="C14699" s="65"/>
      <c r="D14699" s="65"/>
      <c r="E14699" s="65"/>
      <c r="F14699" s="65"/>
      <c r="G14699" s="145"/>
    </row>
    <row r="14700" spans="1:7">
      <c r="A14700" s="65"/>
      <c r="B14700" s="65"/>
      <c r="C14700" s="65"/>
      <c r="D14700" s="65"/>
      <c r="E14700" s="65"/>
      <c r="F14700" s="65"/>
      <c r="G14700" s="145"/>
    </row>
    <row r="14701" spans="1:7">
      <c r="A14701" s="65"/>
      <c r="B14701" s="65"/>
      <c r="C14701" s="65"/>
      <c r="D14701" s="65"/>
      <c r="E14701" s="65"/>
      <c r="F14701" s="65"/>
      <c r="G14701" s="145"/>
    </row>
    <row r="14702" spans="1:7">
      <c r="A14702" s="65"/>
      <c r="B14702" s="65"/>
      <c r="C14702" s="65"/>
      <c r="D14702" s="65"/>
      <c r="E14702" s="65"/>
      <c r="F14702" s="65"/>
      <c r="G14702" s="145"/>
    </row>
    <row r="14703" spans="1:7">
      <c r="A14703" s="65"/>
      <c r="B14703" s="65"/>
      <c r="C14703" s="65"/>
      <c r="D14703" s="65"/>
      <c r="E14703" s="65"/>
      <c r="F14703" s="65"/>
      <c r="G14703" s="145"/>
    </row>
    <row r="14704" spans="1:7">
      <c r="A14704" s="65"/>
      <c r="B14704" s="65"/>
      <c r="C14704" s="65"/>
      <c r="D14704" s="65"/>
      <c r="E14704" s="65"/>
      <c r="F14704" s="65"/>
      <c r="G14704" s="145"/>
    </row>
    <row r="14705" spans="1:7">
      <c r="A14705" s="65"/>
      <c r="B14705" s="65"/>
      <c r="C14705" s="65"/>
      <c r="D14705" s="65"/>
      <c r="E14705" s="65"/>
      <c r="F14705" s="65"/>
      <c r="G14705" s="145"/>
    </row>
    <row r="14706" spans="1:7">
      <c r="A14706" s="65"/>
      <c r="B14706" s="65"/>
      <c r="C14706" s="65"/>
      <c r="D14706" s="65"/>
      <c r="E14706" s="65"/>
      <c r="F14706" s="65"/>
      <c r="G14706" s="145"/>
    </row>
    <row r="14707" spans="1:7">
      <c r="A14707" s="65"/>
      <c r="B14707" s="65"/>
      <c r="C14707" s="65"/>
      <c r="D14707" s="65"/>
      <c r="E14707" s="65"/>
      <c r="F14707" s="65"/>
      <c r="G14707" s="145"/>
    </row>
    <row r="14708" spans="1:7">
      <c r="A14708" s="65"/>
      <c r="B14708" s="65"/>
      <c r="C14708" s="65"/>
      <c r="D14708" s="65"/>
      <c r="E14708" s="65"/>
      <c r="F14708" s="65"/>
      <c r="G14708" s="145"/>
    </row>
    <row r="14709" spans="1:7">
      <c r="A14709" s="65"/>
      <c r="B14709" s="65"/>
      <c r="C14709" s="65"/>
      <c r="D14709" s="65"/>
      <c r="E14709" s="65"/>
      <c r="F14709" s="65"/>
      <c r="G14709" s="145"/>
    </row>
    <row r="14710" spans="1:7">
      <c r="A14710" s="65"/>
      <c r="B14710" s="65"/>
      <c r="C14710" s="65"/>
      <c r="D14710" s="65"/>
      <c r="E14710" s="65"/>
      <c r="F14710" s="65"/>
      <c r="G14710" s="145"/>
    </row>
    <row r="14711" spans="1:7">
      <c r="A14711" s="65"/>
      <c r="B14711" s="65"/>
      <c r="C14711" s="65"/>
      <c r="D14711" s="65"/>
      <c r="E14711" s="65"/>
      <c r="F14711" s="65"/>
      <c r="G14711" s="145"/>
    </row>
    <row r="14712" spans="1:7">
      <c r="A14712" s="65"/>
      <c r="B14712" s="65"/>
      <c r="C14712" s="65"/>
      <c r="D14712" s="65"/>
      <c r="E14712" s="65"/>
      <c r="F14712" s="65"/>
      <c r="G14712" s="145"/>
    </row>
    <row r="14713" spans="1:7">
      <c r="A14713" s="65"/>
      <c r="B14713" s="65"/>
      <c r="C14713" s="65"/>
      <c r="D14713" s="65"/>
      <c r="E14713" s="65"/>
      <c r="F14713" s="65"/>
      <c r="G14713" s="145"/>
    </row>
    <row r="14714" spans="1:7">
      <c r="A14714" s="65"/>
      <c r="B14714" s="65"/>
      <c r="C14714" s="65"/>
      <c r="D14714" s="65"/>
      <c r="E14714" s="65"/>
      <c r="F14714" s="65"/>
      <c r="G14714" s="145"/>
    </row>
    <row r="14715" spans="1:7">
      <c r="A14715" s="65"/>
      <c r="B14715" s="65"/>
      <c r="C14715" s="65"/>
      <c r="D14715" s="65"/>
      <c r="E14715" s="65"/>
      <c r="F14715" s="65"/>
      <c r="G14715" s="145"/>
    </row>
    <row r="14716" spans="1:7">
      <c r="A14716" s="65"/>
      <c r="B14716" s="65"/>
      <c r="C14716" s="65"/>
      <c r="D14716" s="65"/>
      <c r="E14716" s="65"/>
      <c r="F14716" s="65"/>
      <c r="G14716" s="145"/>
    </row>
    <row r="14717" spans="1:7">
      <c r="A14717" s="65"/>
      <c r="B14717" s="65"/>
      <c r="C14717" s="65"/>
      <c r="D14717" s="65"/>
      <c r="E14717" s="65"/>
      <c r="F14717" s="65"/>
      <c r="G14717" s="145"/>
    </row>
    <row r="14718" spans="1:7">
      <c r="A14718" s="65"/>
      <c r="B14718" s="65"/>
      <c r="C14718" s="65"/>
      <c r="D14718" s="65"/>
      <c r="E14718" s="65"/>
      <c r="F14718" s="65"/>
      <c r="G14718" s="145"/>
    </row>
    <row r="14719" spans="1:7">
      <c r="A14719" s="65"/>
      <c r="B14719" s="65"/>
      <c r="C14719" s="65"/>
      <c r="D14719" s="65"/>
      <c r="E14719" s="65"/>
      <c r="F14719" s="65"/>
      <c r="G14719" s="145"/>
    </row>
    <row r="14720" spans="1:7">
      <c r="A14720" s="65"/>
      <c r="B14720" s="65"/>
      <c r="C14720" s="65"/>
      <c r="D14720" s="65"/>
      <c r="E14720" s="65"/>
      <c r="F14720" s="65"/>
      <c r="G14720" s="145"/>
    </row>
    <row r="14721" spans="1:7">
      <c r="A14721" s="65"/>
      <c r="B14721" s="65"/>
      <c r="C14721" s="65"/>
      <c r="D14721" s="65"/>
      <c r="E14721" s="65"/>
      <c r="F14721" s="65"/>
      <c r="G14721" s="145"/>
    </row>
    <row r="14722" spans="1:7">
      <c r="A14722" s="65"/>
      <c r="B14722" s="65"/>
      <c r="C14722" s="65"/>
      <c r="D14722" s="65"/>
      <c r="E14722" s="65"/>
      <c r="F14722" s="65"/>
      <c r="G14722" s="145"/>
    </row>
    <row r="14723" spans="1:7">
      <c r="A14723" s="65"/>
      <c r="B14723" s="65"/>
      <c r="C14723" s="65"/>
      <c r="D14723" s="65"/>
      <c r="E14723" s="65"/>
      <c r="F14723" s="65"/>
      <c r="G14723" s="145"/>
    </row>
    <row r="14724" spans="1:7">
      <c r="A14724" s="65"/>
      <c r="B14724" s="65"/>
      <c r="C14724" s="65"/>
      <c r="D14724" s="65"/>
      <c r="E14724" s="65"/>
      <c r="F14724" s="65"/>
      <c r="G14724" s="145"/>
    </row>
    <row r="14725" spans="1:7">
      <c r="A14725" s="65"/>
      <c r="B14725" s="65"/>
      <c r="C14725" s="65"/>
      <c r="D14725" s="65"/>
      <c r="E14725" s="65"/>
      <c r="F14725" s="65"/>
      <c r="G14725" s="145"/>
    </row>
    <row r="14726" spans="1:7">
      <c r="A14726" s="65"/>
      <c r="B14726" s="65"/>
      <c r="C14726" s="65"/>
      <c r="D14726" s="65"/>
      <c r="E14726" s="65"/>
      <c r="F14726" s="65"/>
      <c r="G14726" s="145"/>
    </row>
    <row r="14727" spans="1:7">
      <c r="A14727" s="65"/>
      <c r="B14727" s="65"/>
      <c r="C14727" s="65"/>
      <c r="D14727" s="65"/>
      <c r="E14727" s="65"/>
      <c r="F14727" s="65"/>
      <c r="G14727" s="145"/>
    </row>
    <row r="14728" spans="1:7">
      <c r="A14728" s="65"/>
      <c r="B14728" s="65"/>
      <c r="C14728" s="65"/>
      <c r="D14728" s="65"/>
      <c r="E14728" s="65"/>
      <c r="F14728" s="65"/>
      <c r="G14728" s="145"/>
    </row>
    <row r="14729" spans="1:7">
      <c r="A14729" s="65"/>
      <c r="B14729" s="65"/>
      <c r="C14729" s="65"/>
      <c r="D14729" s="65"/>
      <c r="E14729" s="65"/>
      <c r="F14729" s="65"/>
      <c r="G14729" s="145"/>
    </row>
    <row r="14730" spans="1:7">
      <c r="A14730" s="65"/>
      <c r="B14730" s="65"/>
      <c r="C14730" s="65"/>
      <c r="D14730" s="65"/>
      <c r="E14730" s="65"/>
      <c r="F14730" s="65"/>
      <c r="G14730" s="145"/>
    </row>
    <row r="14731" spans="1:7">
      <c r="A14731" s="65"/>
      <c r="B14731" s="65"/>
      <c r="C14731" s="65"/>
      <c r="D14731" s="65"/>
      <c r="E14731" s="65"/>
      <c r="F14731" s="65"/>
      <c r="G14731" s="145"/>
    </row>
    <row r="14732" spans="1:7">
      <c r="A14732" s="65"/>
      <c r="B14732" s="65"/>
      <c r="C14732" s="65"/>
      <c r="D14732" s="65"/>
      <c r="E14732" s="65"/>
      <c r="F14732" s="65"/>
      <c r="G14732" s="145"/>
    </row>
    <row r="14733" spans="1:7">
      <c r="A14733" s="65"/>
      <c r="B14733" s="65"/>
      <c r="C14733" s="65"/>
      <c r="D14733" s="65"/>
      <c r="E14733" s="65"/>
      <c r="F14733" s="65"/>
      <c r="G14733" s="145"/>
    </row>
    <row r="14734" spans="1:7">
      <c r="A14734" s="65"/>
      <c r="B14734" s="65"/>
      <c r="C14734" s="65"/>
      <c r="D14734" s="65"/>
      <c r="E14734" s="65"/>
      <c r="F14734" s="65"/>
      <c r="G14734" s="145"/>
    </row>
    <row r="14735" spans="1:7">
      <c r="A14735" s="65"/>
      <c r="B14735" s="65"/>
      <c r="C14735" s="65"/>
      <c r="D14735" s="65"/>
      <c r="E14735" s="65"/>
      <c r="F14735" s="65"/>
      <c r="G14735" s="145"/>
    </row>
    <row r="14736" spans="1:7">
      <c r="A14736" s="65"/>
      <c r="B14736" s="65"/>
      <c r="C14736" s="65"/>
      <c r="D14736" s="65"/>
      <c r="E14736" s="65"/>
      <c r="F14736" s="65"/>
      <c r="G14736" s="145"/>
    </row>
    <row r="14737" spans="1:7">
      <c r="A14737" s="65"/>
      <c r="B14737" s="65"/>
      <c r="C14737" s="65"/>
      <c r="D14737" s="65"/>
      <c r="E14737" s="65"/>
      <c r="F14737" s="65"/>
      <c r="G14737" s="145"/>
    </row>
    <row r="14738" spans="1:7">
      <c r="A14738" s="65"/>
      <c r="B14738" s="65"/>
      <c r="C14738" s="65"/>
      <c r="D14738" s="65"/>
      <c r="E14738" s="65"/>
      <c r="F14738" s="65"/>
      <c r="G14738" s="145"/>
    </row>
    <row r="14739" spans="1:7">
      <c r="A14739" s="65"/>
      <c r="B14739" s="65"/>
      <c r="C14739" s="65"/>
      <c r="D14739" s="65"/>
      <c r="E14739" s="65"/>
      <c r="F14739" s="65"/>
      <c r="G14739" s="145"/>
    </row>
    <row r="14740" spans="1:7">
      <c r="A14740" s="65"/>
      <c r="B14740" s="65"/>
      <c r="C14740" s="65"/>
      <c r="D14740" s="65"/>
      <c r="E14740" s="65"/>
      <c r="F14740" s="65"/>
      <c r="G14740" s="145"/>
    </row>
    <row r="14741" spans="1:7">
      <c r="A14741" s="65"/>
      <c r="B14741" s="65"/>
      <c r="C14741" s="65"/>
      <c r="D14741" s="65"/>
      <c r="E14741" s="65"/>
      <c r="F14741" s="65"/>
      <c r="G14741" s="145"/>
    </row>
    <row r="14742" spans="1:7">
      <c r="A14742" s="65"/>
      <c r="B14742" s="65"/>
      <c r="C14742" s="65"/>
      <c r="D14742" s="65"/>
      <c r="E14742" s="65"/>
      <c r="F14742" s="65"/>
      <c r="G14742" s="145"/>
    </row>
    <row r="14743" spans="1:7">
      <c r="A14743" s="65"/>
      <c r="B14743" s="65"/>
      <c r="C14743" s="65"/>
      <c r="D14743" s="65"/>
      <c r="E14743" s="65"/>
      <c r="F14743" s="65"/>
      <c r="G14743" s="145"/>
    </row>
    <row r="14744" spans="1:7">
      <c r="A14744" s="65"/>
      <c r="B14744" s="65"/>
      <c r="C14744" s="65"/>
      <c r="D14744" s="65"/>
      <c r="E14744" s="65"/>
      <c r="F14744" s="65"/>
      <c r="G14744" s="145"/>
    </row>
    <row r="14745" spans="1:7">
      <c r="A14745" s="65"/>
      <c r="B14745" s="65"/>
      <c r="C14745" s="65"/>
      <c r="D14745" s="65"/>
      <c r="E14745" s="65"/>
      <c r="F14745" s="65"/>
      <c r="G14745" s="145"/>
    </row>
    <row r="14746" spans="1:7">
      <c r="A14746" s="65"/>
      <c r="B14746" s="65"/>
      <c r="C14746" s="65"/>
      <c r="D14746" s="65"/>
      <c r="E14746" s="65"/>
      <c r="F14746" s="65"/>
      <c r="G14746" s="145"/>
    </row>
    <row r="14747" spans="1:7">
      <c r="A14747" s="65"/>
      <c r="B14747" s="65"/>
      <c r="C14747" s="65"/>
      <c r="D14747" s="65"/>
      <c r="E14747" s="65"/>
      <c r="F14747" s="65"/>
      <c r="G14747" s="145"/>
    </row>
    <row r="14748" spans="1:7">
      <c r="A14748" s="65"/>
      <c r="B14748" s="65"/>
      <c r="C14748" s="65"/>
      <c r="D14748" s="65"/>
      <c r="E14748" s="65"/>
      <c r="F14748" s="65"/>
      <c r="G14748" s="145"/>
    </row>
    <row r="14749" spans="1:7">
      <c r="A14749" s="65"/>
      <c r="B14749" s="65"/>
      <c r="C14749" s="65"/>
      <c r="D14749" s="65"/>
      <c r="E14749" s="65"/>
      <c r="F14749" s="65"/>
      <c r="G14749" s="145"/>
    </row>
    <row r="14750" spans="1:7">
      <c r="A14750" s="65"/>
      <c r="B14750" s="65"/>
      <c r="C14750" s="65"/>
      <c r="D14750" s="65"/>
      <c r="E14750" s="65"/>
      <c r="F14750" s="65"/>
      <c r="G14750" s="145"/>
    </row>
    <row r="14751" spans="1:7">
      <c r="A14751" s="65"/>
      <c r="B14751" s="65"/>
      <c r="C14751" s="65"/>
      <c r="D14751" s="65"/>
      <c r="E14751" s="65"/>
      <c r="F14751" s="65"/>
      <c r="G14751" s="145"/>
    </row>
    <row r="14752" spans="1:7">
      <c r="A14752" s="65"/>
      <c r="B14752" s="65"/>
      <c r="C14752" s="65"/>
      <c r="D14752" s="65"/>
      <c r="E14752" s="65"/>
      <c r="F14752" s="65"/>
      <c r="G14752" s="145"/>
    </row>
    <row r="14753" spans="1:7">
      <c r="A14753" s="65"/>
      <c r="B14753" s="65"/>
      <c r="C14753" s="65"/>
      <c r="D14753" s="65"/>
      <c r="E14753" s="65"/>
      <c r="F14753" s="65"/>
      <c r="G14753" s="145"/>
    </row>
    <row r="14754" spans="1:7">
      <c r="A14754" s="65"/>
      <c r="B14754" s="65"/>
      <c r="C14754" s="65"/>
      <c r="D14754" s="65"/>
      <c r="E14754" s="65"/>
      <c r="F14754" s="65"/>
      <c r="G14754" s="145"/>
    </row>
    <row r="14755" spans="1:7">
      <c r="A14755" s="65"/>
      <c r="B14755" s="65"/>
      <c r="C14755" s="65"/>
      <c r="D14755" s="65"/>
      <c r="E14755" s="65"/>
      <c r="F14755" s="65"/>
      <c r="G14755" s="145"/>
    </row>
    <row r="14756" spans="1:7">
      <c r="A14756" s="65"/>
      <c r="B14756" s="65"/>
      <c r="C14756" s="65"/>
      <c r="D14756" s="65"/>
      <c r="E14756" s="65"/>
      <c r="F14756" s="65"/>
      <c r="G14756" s="145"/>
    </row>
    <row r="14757" spans="1:7">
      <c r="A14757" s="65"/>
      <c r="B14757" s="65"/>
      <c r="C14757" s="65"/>
      <c r="D14757" s="65"/>
      <c r="E14757" s="65"/>
      <c r="F14757" s="65"/>
      <c r="G14757" s="145"/>
    </row>
    <row r="14758" spans="1:7">
      <c r="A14758" s="65"/>
      <c r="B14758" s="65"/>
      <c r="C14758" s="65"/>
      <c r="D14758" s="65"/>
      <c r="E14758" s="65"/>
      <c r="F14758" s="65"/>
      <c r="G14758" s="145"/>
    </row>
    <row r="14759" spans="1:7">
      <c r="A14759" s="65"/>
      <c r="B14759" s="65"/>
      <c r="C14759" s="65"/>
      <c r="D14759" s="65"/>
      <c r="E14759" s="65"/>
      <c r="F14759" s="65"/>
      <c r="G14759" s="145"/>
    </row>
    <row r="14760" spans="1:7">
      <c r="A14760" s="65"/>
      <c r="B14760" s="65"/>
      <c r="C14760" s="65"/>
      <c r="D14760" s="65"/>
      <c r="E14760" s="65"/>
      <c r="F14760" s="65"/>
      <c r="G14760" s="145"/>
    </row>
    <row r="14761" spans="1:7">
      <c r="A14761" s="65"/>
      <c r="B14761" s="65"/>
      <c r="C14761" s="65"/>
      <c r="D14761" s="65"/>
      <c r="E14761" s="65"/>
      <c r="F14761" s="65"/>
      <c r="G14761" s="145"/>
    </row>
    <row r="14762" spans="1:7">
      <c r="A14762" s="65"/>
      <c r="B14762" s="65"/>
      <c r="C14762" s="65"/>
      <c r="D14762" s="65"/>
      <c r="E14762" s="65"/>
      <c r="F14762" s="65"/>
      <c r="G14762" s="145"/>
    </row>
    <row r="14763" spans="1:7">
      <c r="A14763" s="65"/>
      <c r="B14763" s="65"/>
      <c r="C14763" s="65"/>
      <c r="D14763" s="65"/>
      <c r="E14763" s="65"/>
      <c r="F14763" s="65"/>
      <c r="G14763" s="145"/>
    </row>
    <row r="14764" spans="1:7">
      <c r="A14764" s="65"/>
      <c r="B14764" s="65"/>
      <c r="C14764" s="65"/>
      <c r="D14764" s="65"/>
      <c r="E14764" s="65"/>
      <c r="F14764" s="65"/>
      <c r="G14764" s="145"/>
    </row>
    <row r="14765" spans="1:7">
      <c r="A14765" s="65"/>
      <c r="B14765" s="65"/>
      <c r="C14765" s="65"/>
      <c r="D14765" s="65"/>
      <c r="E14765" s="65"/>
      <c r="F14765" s="65"/>
      <c r="G14765" s="145"/>
    </row>
    <row r="14766" spans="1:7">
      <c r="A14766" s="65"/>
      <c r="B14766" s="65"/>
      <c r="C14766" s="65"/>
      <c r="D14766" s="65"/>
      <c r="E14766" s="65"/>
      <c r="F14766" s="65"/>
      <c r="G14766" s="145"/>
    </row>
    <row r="14767" spans="1:7">
      <c r="A14767" s="65"/>
      <c r="B14767" s="65"/>
      <c r="C14767" s="65"/>
      <c r="D14767" s="65"/>
      <c r="E14767" s="65"/>
      <c r="F14767" s="65"/>
      <c r="G14767" s="145"/>
    </row>
    <row r="14768" spans="1:7">
      <c r="A14768" s="65"/>
      <c r="B14768" s="65"/>
      <c r="C14768" s="65"/>
      <c r="D14768" s="65"/>
      <c r="E14768" s="65"/>
      <c r="F14768" s="65"/>
      <c r="G14768" s="145"/>
    </row>
    <row r="14769" spans="1:7">
      <c r="A14769" s="65"/>
      <c r="B14769" s="65"/>
      <c r="C14769" s="65"/>
      <c r="D14769" s="65"/>
      <c r="E14769" s="65"/>
      <c r="F14769" s="65"/>
      <c r="G14769" s="145"/>
    </row>
    <row r="14770" spans="1:7">
      <c r="A14770" s="65"/>
      <c r="B14770" s="65"/>
      <c r="C14770" s="65"/>
      <c r="D14770" s="65"/>
      <c r="E14770" s="65"/>
      <c r="F14770" s="65"/>
      <c r="G14770" s="145"/>
    </row>
    <row r="14771" spans="1:7">
      <c r="A14771" s="65"/>
      <c r="B14771" s="65"/>
      <c r="C14771" s="65"/>
      <c r="D14771" s="65"/>
      <c r="E14771" s="65"/>
      <c r="F14771" s="65"/>
      <c r="G14771" s="145"/>
    </row>
    <row r="14772" spans="1:7">
      <c r="A14772" s="65"/>
      <c r="B14772" s="65"/>
      <c r="C14772" s="65"/>
      <c r="D14772" s="65"/>
      <c r="E14772" s="65"/>
      <c r="F14772" s="65"/>
      <c r="G14772" s="145"/>
    </row>
    <row r="14773" spans="1:7">
      <c r="A14773" s="65"/>
      <c r="B14773" s="65"/>
      <c r="C14773" s="65"/>
      <c r="D14773" s="65"/>
      <c r="E14773" s="65"/>
      <c r="F14773" s="65"/>
      <c r="G14773" s="145"/>
    </row>
    <row r="14774" spans="1:7">
      <c r="A14774" s="65"/>
      <c r="B14774" s="65"/>
      <c r="C14774" s="65"/>
      <c r="D14774" s="65"/>
      <c r="E14774" s="65"/>
      <c r="F14774" s="65"/>
      <c r="G14774" s="145"/>
    </row>
    <row r="14775" spans="1:7">
      <c r="A14775" s="65"/>
      <c r="B14775" s="65"/>
      <c r="C14775" s="65"/>
      <c r="D14775" s="65"/>
      <c r="E14775" s="65"/>
      <c r="F14775" s="65"/>
      <c r="G14775" s="145"/>
    </row>
    <row r="14776" spans="1:7">
      <c r="A14776" s="65"/>
      <c r="B14776" s="65"/>
      <c r="C14776" s="65"/>
      <c r="D14776" s="65"/>
      <c r="E14776" s="65"/>
      <c r="F14776" s="65"/>
      <c r="G14776" s="145"/>
    </row>
    <row r="14777" spans="1:7">
      <c r="A14777" s="65"/>
      <c r="B14777" s="65"/>
      <c r="C14777" s="65"/>
      <c r="D14777" s="65"/>
      <c r="E14777" s="65"/>
      <c r="F14777" s="65"/>
      <c r="G14777" s="145"/>
    </row>
    <row r="14778" spans="1:7">
      <c r="A14778" s="65"/>
      <c r="B14778" s="65"/>
      <c r="C14778" s="65"/>
      <c r="D14778" s="65"/>
      <c r="E14778" s="65"/>
      <c r="F14778" s="65"/>
      <c r="G14778" s="145"/>
    </row>
    <row r="14779" spans="1:7">
      <c r="A14779" s="65"/>
      <c r="B14779" s="65"/>
      <c r="C14779" s="65"/>
      <c r="D14779" s="65"/>
      <c r="E14779" s="65"/>
      <c r="F14779" s="65"/>
      <c r="G14779" s="145"/>
    </row>
    <row r="14780" spans="1:7">
      <c r="A14780" s="65"/>
      <c r="B14780" s="65"/>
      <c r="C14780" s="65"/>
      <c r="D14780" s="65"/>
      <c r="E14780" s="65"/>
      <c r="F14780" s="65"/>
      <c r="G14780" s="145"/>
    </row>
    <row r="14781" spans="1:7">
      <c r="A14781" s="65"/>
      <c r="B14781" s="65"/>
      <c r="C14781" s="65"/>
      <c r="D14781" s="65"/>
      <c r="E14781" s="65"/>
      <c r="F14781" s="65"/>
      <c r="G14781" s="145"/>
    </row>
    <row r="14782" spans="1:7">
      <c r="A14782" s="65"/>
      <c r="B14782" s="65"/>
      <c r="C14782" s="65"/>
      <c r="D14782" s="65"/>
      <c r="E14782" s="65"/>
      <c r="F14782" s="65"/>
      <c r="G14782" s="145"/>
    </row>
    <row r="14783" spans="1:7">
      <c r="A14783" s="65"/>
      <c r="B14783" s="65"/>
      <c r="C14783" s="65"/>
      <c r="D14783" s="65"/>
      <c r="E14783" s="65"/>
      <c r="F14783" s="65"/>
      <c r="G14783" s="145"/>
    </row>
    <row r="14784" spans="1:7">
      <c r="A14784" s="65"/>
      <c r="B14784" s="65"/>
      <c r="C14784" s="65"/>
      <c r="D14784" s="65"/>
      <c r="E14784" s="65"/>
      <c r="F14784" s="65"/>
      <c r="G14784" s="145"/>
    </row>
    <row r="14785" spans="1:7">
      <c r="A14785" s="65"/>
      <c r="B14785" s="65"/>
      <c r="C14785" s="65"/>
      <c r="D14785" s="65"/>
      <c r="E14785" s="65"/>
      <c r="F14785" s="65"/>
      <c r="G14785" s="145"/>
    </row>
    <row r="14786" spans="1:7">
      <c r="A14786" s="65"/>
      <c r="B14786" s="65"/>
      <c r="C14786" s="65"/>
      <c r="D14786" s="65"/>
      <c r="E14786" s="65"/>
      <c r="F14786" s="65"/>
      <c r="G14786" s="145"/>
    </row>
    <row r="14787" spans="1:7">
      <c r="A14787" s="65"/>
      <c r="B14787" s="65"/>
      <c r="C14787" s="65"/>
      <c r="D14787" s="65"/>
      <c r="E14787" s="65"/>
      <c r="F14787" s="65"/>
      <c r="G14787" s="145"/>
    </row>
    <row r="14788" spans="1:7">
      <c r="A14788" s="65"/>
      <c r="B14788" s="65"/>
      <c r="C14788" s="65"/>
      <c r="D14788" s="65"/>
      <c r="E14788" s="65"/>
      <c r="F14788" s="65"/>
      <c r="G14788" s="145"/>
    </row>
    <row r="14789" spans="1:7">
      <c r="A14789" s="65"/>
      <c r="B14789" s="65"/>
      <c r="C14789" s="65"/>
      <c r="D14789" s="65"/>
      <c r="E14789" s="65"/>
      <c r="F14789" s="65"/>
      <c r="G14789" s="145"/>
    </row>
    <row r="14790" spans="1:7">
      <c r="A14790" s="65"/>
      <c r="B14790" s="65"/>
      <c r="C14790" s="65"/>
      <c r="D14790" s="65"/>
      <c r="E14790" s="65"/>
      <c r="F14790" s="65"/>
      <c r="G14790" s="145"/>
    </row>
    <row r="14791" spans="1:7">
      <c r="A14791" s="65"/>
      <c r="B14791" s="65"/>
      <c r="C14791" s="65"/>
      <c r="D14791" s="65"/>
      <c r="E14791" s="65"/>
      <c r="F14791" s="65"/>
      <c r="G14791" s="145"/>
    </row>
    <row r="14792" spans="1:7">
      <c r="A14792" s="65"/>
      <c r="B14792" s="65"/>
      <c r="C14792" s="65"/>
      <c r="D14792" s="65"/>
      <c r="E14792" s="65"/>
      <c r="F14792" s="65"/>
      <c r="G14792" s="145"/>
    </row>
    <row r="14793" spans="1:7">
      <c r="A14793" s="65"/>
      <c r="B14793" s="65"/>
      <c r="C14793" s="65"/>
      <c r="D14793" s="65"/>
      <c r="E14793" s="65"/>
      <c r="F14793" s="65"/>
      <c r="G14793" s="145"/>
    </row>
    <row r="14794" spans="1:7">
      <c r="A14794" s="65"/>
      <c r="B14794" s="65"/>
      <c r="C14794" s="65"/>
      <c r="D14794" s="65"/>
      <c r="E14794" s="65"/>
      <c r="F14794" s="65"/>
      <c r="G14794" s="145"/>
    </row>
    <row r="14795" spans="1:7">
      <c r="A14795" s="65"/>
      <c r="B14795" s="65"/>
      <c r="C14795" s="65"/>
      <c r="D14795" s="65"/>
      <c r="E14795" s="65"/>
      <c r="F14795" s="65"/>
      <c r="G14795" s="145"/>
    </row>
    <row r="14796" spans="1:7">
      <c r="A14796" s="65"/>
      <c r="B14796" s="65"/>
      <c r="C14796" s="65"/>
      <c r="D14796" s="65"/>
      <c r="E14796" s="65"/>
      <c r="F14796" s="65"/>
      <c r="G14796" s="145"/>
    </row>
    <row r="14797" spans="1:7">
      <c r="A14797" s="65"/>
      <c r="B14797" s="65"/>
      <c r="C14797" s="65"/>
      <c r="D14797" s="65"/>
      <c r="E14797" s="65"/>
      <c r="F14797" s="65"/>
      <c r="G14797" s="145"/>
    </row>
    <row r="14798" spans="1:7">
      <c r="A14798" s="65"/>
      <c r="B14798" s="65"/>
      <c r="C14798" s="65"/>
      <c r="D14798" s="65"/>
      <c r="E14798" s="65"/>
      <c r="F14798" s="65"/>
      <c r="G14798" s="145"/>
    </row>
    <row r="14799" spans="1:7">
      <c r="A14799" s="65"/>
      <c r="B14799" s="65"/>
      <c r="C14799" s="65"/>
      <c r="D14799" s="65"/>
      <c r="E14799" s="65"/>
      <c r="F14799" s="65"/>
      <c r="G14799" s="145"/>
    </row>
    <row r="14800" spans="1:7">
      <c r="A14800" s="65"/>
      <c r="B14800" s="65"/>
      <c r="C14800" s="65"/>
      <c r="D14800" s="65"/>
      <c r="E14800" s="65"/>
      <c r="F14800" s="65"/>
      <c r="G14800" s="145"/>
    </row>
    <row r="14801" spans="1:7">
      <c r="A14801" s="65"/>
      <c r="B14801" s="65"/>
      <c r="C14801" s="65"/>
      <c r="D14801" s="65"/>
      <c r="E14801" s="65"/>
      <c r="F14801" s="65"/>
      <c r="G14801" s="145"/>
    </row>
    <row r="14802" spans="1:7">
      <c r="A14802" s="65"/>
      <c r="B14802" s="65"/>
      <c r="C14802" s="65"/>
      <c r="D14802" s="65"/>
      <c r="E14802" s="65"/>
      <c r="F14802" s="65"/>
      <c r="G14802" s="145"/>
    </row>
    <row r="14803" spans="1:7">
      <c r="A14803" s="65"/>
      <c r="B14803" s="65"/>
      <c r="C14803" s="65"/>
      <c r="D14803" s="65"/>
      <c r="E14803" s="65"/>
      <c r="F14803" s="65"/>
      <c r="G14803" s="145"/>
    </row>
    <row r="14804" spans="1:7">
      <c r="A14804" s="65"/>
      <c r="B14804" s="65"/>
      <c r="C14804" s="65"/>
      <c r="D14804" s="65"/>
      <c r="E14804" s="65"/>
      <c r="F14804" s="65"/>
      <c r="G14804" s="145"/>
    </row>
    <row r="14805" spans="1:7">
      <c r="A14805" s="65"/>
      <c r="B14805" s="65"/>
      <c r="C14805" s="65"/>
      <c r="D14805" s="65"/>
      <c r="E14805" s="65"/>
      <c r="F14805" s="65"/>
      <c r="G14805" s="145"/>
    </row>
    <row r="14806" spans="1:7">
      <c r="A14806" s="65"/>
      <c r="B14806" s="65"/>
      <c r="C14806" s="65"/>
      <c r="D14806" s="65"/>
      <c r="E14806" s="65"/>
      <c r="F14806" s="65"/>
      <c r="G14806" s="145"/>
    </row>
    <row r="14807" spans="1:7">
      <c r="A14807" s="65"/>
      <c r="B14807" s="65"/>
      <c r="C14807" s="65"/>
      <c r="D14807" s="65"/>
      <c r="E14807" s="65"/>
      <c r="F14807" s="65"/>
      <c r="G14807" s="145"/>
    </row>
    <row r="14808" spans="1:7">
      <c r="A14808" s="65"/>
      <c r="B14808" s="65"/>
      <c r="C14808" s="65"/>
      <c r="D14808" s="65"/>
      <c r="E14808" s="65"/>
      <c r="F14808" s="65"/>
      <c r="G14808" s="145"/>
    </row>
    <row r="14809" spans="1:7">
      <c r="A14809" s="65"/>
      <c r="B14809" s="65"/>
      <c r="C14809" s="65"/>
      <c r="D14809" s="65"/>
      <c r="E14809" s="65"/>
      <c r="F14809" s="65"/>
      <c r="G14809" s="145"/>
    </row>
    <row r="14810" spans="1:7">
      <c r="A14810" s="65"/>
      <c r="B14810" s="65"/>
      <c r="C14810" s="65"/>
      <c r="D14810" s="65"/>
      <c r="E14810" s="65"/>
      <c r="F14810" s="65"/>
      <c r="G14810" s="145"/>
    </row>
    <row r="14811" spans="1:7">
      <c r="A14811" s="65"/>
      <c r="B14811" s="65"/>
      <c r="C14811" s="65"/>
      <c r="D14811" s="65"/>
      <c r="E14811" s="65"/>
      <c r="F14811" s="65"/>
      <c r="G14811" s="145"/>
    </row>
    <row r="14812" spans="1:7">
      <c r="A14812" s="65"/>
      <c r="B14812" s="65"/>
      <c r="C14812" s="65"/>
      <c r="D14812" s="65"/>
      <c r="E14812" s="65"/>
      <c r="F14812" s="65"/>
      <c r="G14812" s="145"/>
    </row>
    <row r="14813" spans="1:7">
      <c r="A14813" s="65"/>
      <c r="B14813" s="65"/>
      <c r="C14813" s="65"/>
      <c r="D14813" s="65"/>
      <c r="E14813" s="65"/>
      <c r="F14813" s="65"/>
      <c r="G14813" s="145"/>
    </row>
    <row r="14814" spans="1:7">
      <c r="A14814" s="65"/>
      <c r="B14814" s="65"/>
      <c r="C14814" s="65"/>
      <c r="D14814" s="65"/>
      <c r="E14814" s="65"/>
      <c r="F14814" s="65"/>
      <c r="G14814" s="145"/>
    </row>
    <row r="14815" spans="1:7">
      <c r="A14815" s="65"/>
      <c r="B14815" s="65"/>
      <c r="C14815" s="65"/>
      <c r="D14815" s="65"/>
      <c r="E14815" s="65"/>
      <c r="F14815" s="65"/>
      <c r="G14815" s="145"/>
    </row>
    <row r="14816" spans="1:7">
      <c r="A14816" s="65"/>
      <c r="B14816" s="65"/>
      <c r="C14816" s="65"/>
      <c r="D14816" s="65"/>
      <c r="E14816" s="65"/>
      <c r="F14816" s="65"/>
      <c r="G14816" s="145"/>
    </row>
    <row r="14817" spans="1:7">
      <c r="A14817" s="65"/>
      <c r="B14817" s="65"/>
      <c r="C14817" s="65"/>
      <c r="D14817" s="65"/>
      <c r="E14817" s="65"/>
      <c r="F14817" s="65"/>
      <c r="G14817" s="145"/>
    </row>
    <row r="14818" spans="1:7">
      <c r="A14818" s="65"/>
      <c r="B14818" s="65"/>
      <c r="C14818" s="65"/>
      <c r="D14818" s="65"/>
      <c r="E14818" s="65"/>
      <c r="F14818" s="65"/>
      <c r="G14818" s="145"/>
    </row>
    <row r="14819" spans="1:7">
      <c r="A14819" s="65"/>
      <c r="B14819" s="65"/>
      <c r="C14819" s="65"/>
      <c r="D14819" s="65"/>
      <c r="E14819" s="65"/>
      <c r="F14819" s="65"/>
      <c r="G14819" s="145"/>
    </row>
    <row r="14820" spans="1:7">
      <c r="A14820" s="65"/>
      <c r="B14820" s="65"/>
      <c r="C14820" s="65"/>
      <c r="D14820" s="65"/>
      <c r="E14820" s="65"/>
      <c r="F14820" s="65"/>
      <c r="G14820" s="145"/>
    </row>
    <row r="14821" spans="1:7">
      <c r="A14821" s="65"/>
      <c r="B14821" s="65"/>
      <c r="C14821" s="65"/>
      <c r="D14821" s="65"/>
      <c r="E14821" s="65"/>
      <c r="F14821" s="65"/>
      <c r="G14821" s="145"/>
    </row>
    <row r="14822" spans="1:7">
      <c r="A14822" s="65"/>
      <c r="B14822" s="65"/>
      <c r="C14822" s="65"/>
      <c r="D14822" s="65"/>
      <c r="E14822" s="65"/>
      <c r="F14822" s="65"/>
      <c r="G14822" s="145"/>
    </row>
    <row r="14823" spans="1:7">
      <c r="A14823" s="65"/>
      <c r="B14823" s="65"/>
      <c r="C14823" s="65"/>
      <c r="D14823" s="65"/>
      <c r="E14823" s="65"/>
      <c r="F14823" s="65"/>
      <c r="G14823" s="145"/>
    </row>
    <row r="14824" spans="1:7">
      <c r="A14824" s="65"/>
      <c r="B14824" s="65"/>
      <c r="C14824" s="65"/>
      <c r="D14824" s="65"/>
      <c r="E14824" s="65"/>
      <c r="F14824" s="65"/>
      <c r="G14824" s="145"/>
    </row>
    <row r="14825" spans="1:7">
      <c r="A14825" s="65"/>
      <c r="B14825" s="65"/>
      <c r="C14825" s="65"/>
      <c r="D14825" s="65"/>
      <c r="E14825" s="65"/>
      <c r="F14825" s="65"/>
      <c r="G14825" s="145"/>
    </row>
    <row r="14826" spans="1:7">
      <c r="A14826" s="65"/>
      <c r="B14826" s="65"/>
      <c r="C14826" s="65"/>
      <c r="D14826" s="65"/>
      <c r="E14826" s="65"/>
      <c r="F14826" s="65"/>
      <c r="G14826" s="145"/>
    </row>
    <row r="14827" spans="1:7">
      <c r="A14827" s="65"/>
      <c r="B14827" s="65"/>
      <c r="C14827" s="65"/>
      <c r="D14827" s="65"/>
      <c r="E14827" s="65"/>
      <c r="F14827" s="65"/>
      <c r="G14827" s="145"/>
    </row>
    <row r="14828" spans="1:7">
      <c r="A14828" s="65"/>
      <c r="B14828" s="65"/>
      <c r="C14828" s="65"/>
      <c r="D14828" s="65"/>
      <c r="E14828" s="65"/>
      <c r="F14828" s="65"/>
      <c r="G14828" s="145"/>
    </row>
    <row r="14829" spans="1:7">
      <c r="A14829" s="65"/>
      <c r="B14829" s="65"/>
      <c r="C14829" s="65"/>
      <c r="D14829" s="65"/>
      <c r="E14829" s="65"/>
      <c r="F14829" s="65"/>
      <c r="G14829" s="145"/>
    </row>
    <row r="14830" spans="1:7">
      <c r="A14830" s="65"/>
      <c r="B14830" s="65"/>
      <c r="C14830" s="65"/>
      <c r="D14830" s="65"/>
      <c r="E14830" s="65"/>
      <c r="F14830" s="65"/>
      <c r="G14830" s="145"/>
    </row>
    <row r="14831" spans="1:7">
      <c r="A14831" s="65"/>
      <c r="B14831" s="65"/>
      <c r="C14831" s="65"/>
      <c r="D14831" s="65"/>
      <c r="E14831" s="65"/>
      <c r="F14831" s="65"/>
      <c r="G14831" s="145"/>
    </row>
    <row r="14832" spans="1:7">
      <c r="A14832" s="65"/>
      <c r="B14832" s="65"/>
      <c r="C14832" s="65"/>
      <c r="D14832" s="65"/>
      <c r="E14832" s="65"/>
      <c r="F14832" s="65"/>
      <c r="G14832" s="145"/>
    </row>
    <row r="14833" spans="1:7">
      <c r="A14833" s="65"/>
      <c r="B14833" s="65"/>
      <c r="C14833" s="65"/>
      <c r="D14833" s="65"/>
      <c r="E14833" s="65"/>
      <c r="F14833" s="65"/>
      <c r="G14833" s="145"/>
    </row>
    <row r="14834" spans="1:7">
      <c r="A14834" s="65"/>
      <c r="B14834" s="65"/>
      <c r="C14834" s="65"/>
      <c r="D14834" s="65"/>
      <c r="E14834" s="65"/>
      <c r="F14834" s="65"/>
      <c r="G14834" s="145"/>
    </row>
    <row r="14835" spans="1:7">
      <c r="A14835" s="65"/>
      <c r="B14835" s="65"/>
      <c r="C14835" s="65"/>
      <c r="D14835" s="65"/>
      <c r="E14835" s="65"/>
      <c r="F14835" s="65"/>
      <c r="G14835" s="145"/>
    </row>
    <row r="14836" spans="1:7">
      <c r="A14836" s="65"/>
      <c r="B14836" s="65"/>
      <c r="C14836" s="65"/>
      <c r="D14836" s="65"/>
      <c r="E14836" s="65"/>
      <c r="F14836" s="65"/>
      <c r="G14836" s="145"/>
    </row>
    <row r="14837" spans="1:7">
      <c r="A14837" s="65"/>
      <c r="B14837" s="65"/>
      <c r="C14837" s="65"/>
      <c r="D14837" s="65"/>
      <c r="E14837" s="65"/>
      <c r="F14837" s="65"/>
      <c r="G14837" s="145"/>
    </row>
    <row r="14838" spans="1:7">
      <c r="A14838" s="65"/>
      <c r="B14838" s="65"/>
      <c r="C14838" s="65"/>
      <c r="D14838" s="65"/>
      <c r="E14838" s="65"/>
      <c r="F14838" s="65"/>
      <c r="G14838" s="145"/>
    </row>
    <row r="14839" spans="1:7">
      <c r="A14839" s="65"/>
      <c r="B14839" s="65"/>
      <c r="C14839" s="65"/>
      <c r="D14839" s="65"/>
      <c r="E14839" s="65"/>
      <c r="F14839" s="65"/>
      <c r="G14839" s="145"/>
    </row>
    <row r="14840" spans="1:7">
      <c r="A14840" s="65"/>
      <c r="B14840" s="65"/>
      <c r="C14840" s="65"/>
      <c r="D14840" s="65"/>
      <c r="E14840" s="65"/>
      <c r="F14840" s="65"/>
      <c r="G14840" s="145"/>
    </row>
    <row r="14841" spans="1:7">
      <c r="A14841" s="65"/>
      <c r="B14841" s="65"/>
      <c r="C14841" s="65"/>
      <c r="D14841" s="65"/>
      <c r="E14841" s="65"/>
      <c r="F14841" s="65"/>
      <c r="G14841" s="145"/>
    </row>
    <row r="14842" spans="1:7">
      <c r="A14842" s="65"/>
      <c r="B14842" s="65"/>
      <c r="C14842" s="65"/>
      <c r="D14842" s="65"/>
      <c r="E14842" s="65"/>
      <c r="F14842" s="65"/>
      <c r="G14842" s="145"/>
    </row>
    <row r="14843" spans="1:7">
      <c r="A14843" s="65"/>
      <c r="B14843" s="65"/>
      <c r="C14843" s="65"/>
      <c r="D14843" s="65"/>
      <c r="E14843" s="65"/>
      <c r="F14843" s="65"/>
      <c r="G14843" s="145"/>
    </row>
    <row r="14844" spans="1:7">
      <c r="A14844" s="65"/>
      <c r="B14844" s="65"/>
      <c r="C14844" s="65"/>
      <c r="D14844" s="65"/>
      <c r="E14844" s="65"/>
      <c r="F14844" s="65"/>
      <c r="G14844" s="145"/>
    </row>
    <row r="14845" spans="1:7">
      <c r="A14845" s="65"/>
      <c r="B14845" s="65"/>
      <c r="C14845" s="65"/>
      <c r="D14845" s="65"/>
      <c r="E14845" s="65"/>
      <c r="F14845" s="65"/>
      <c r="G14845" s="145"/>
    </row>
    <row r="14846" spans="1:7">
      <c r="A14846" s="65"/>
      <c r="B14846" s="65"/>
      <c r="C14846" s="65"/>
      <c r="D14846" s="65"/>
      <c r="E14846" s="65"/>
      <c r="F14846" s="65"/>
      <c r="G14846" s="145"/>
    </row>
    <row r="14847" spans="1:7">
      <c r="A14847" s="65"/>
      <c r="B14847" s="65"/>
      <c r="C14847" s="65"/>
      <c r="D14847" s="65"/>
      <c r="E14847" s="65"/>
      <c r="F14847" s="65"/>
      <c r="G14847" s="145"/>
    </row>
    <row r="14848" spans="1:7">
      <c r="A14848" s="65"/>
      <c r="B14848" s="65"/>
      <c r="C14848" s="65"/>
      <c r="D14848" s="65"/>
      <c r="E14848" s="65"/>
      <c r="F14848" s="65"/>
      <c r="G14848" s="145"/>
    </row>
    <row r="14849" spans="1:7">
      <c r="A14849" s="65"/>
      <c r="B14849" s="65"/>
      <c r="C14849" s="65"/>
      <c r="D14849" s="65"/>
      <c r="E14849" s="65"/>
      <c r="F14849" s="65"/>
      <c r="G14849" s="145"/>
    </row>
    <row r="14850" spans="1:7">
      <c r="A14850" s="65"/>
      <c r="B14850" s="65"/>
      <c r="C14850" s="65"/>
      <c r="D14850" s="65"/>
      <c r="E14850" s="65"/>
      <c r="F14850" s="65"/>
      <c r="G14850" s="145"/>
    </row>
    <row r="14851" spans="1:7">
      <c r="A14851" s="65"/>
      <c r="B14851" s="65"/>
      <c r="C14851" s="65"/>
      <c r="D14851" s="65"/>
      <c r="E14851" s="65"/>
      <c r="F14851" s="65"/>
      <c r="G14851" s="145"/>
    </row>
    <row r="14852" spans="1:7">
      <c r="A14852" s="65"/>
      <c r="B14852" s="65"/>
      <c r="C14852" s="65"/>
      <c r="D14852" s="65"/>
      <c r="E14852" s="65"/>
      <c r="F14852" s="65"/>
      <c r="G14852" s="145"/>
    </row>
    <row r="14853" spans="1:7">
      <c r="A14853" s="65"/>
      <c r="B14853" s="65"/>
      <c r="C14853" s="65"/>
      <c r="D14853" s="65"/>
      <c r="E14853" s="65"/>
      <c r="F14853" s="65"/>
      <c r="G14853" s="145"/>
    </row>
    <row r="14854" spans="1:7">
      <c r="A14854" s="65"/>
      <c r="B14854" s="65"/>
      <c r="C14854" s="65"/>
      <c r="D14854" s="65"/>
      <c r="E14854" s="65"/>
      <c r="F14854" s="65"/>
      <c r="G14854" s="145"/>
    </row>
    <row r="14855" spans="1:7">
      <c r="A14855" s="65"/>
      <c r="B14855" s="65"/>
      <c r="C14855" s="65"/>
      <c r="D14855" s="65"/>
      <c r="E14855" s="65"/>
      <c r="F14855" s="65"/>
      <c r="G14855" s="145"/>
    </row>
    <row r="14856" spans="1:7">
      <c r="A14856" s="65"/>
      <c r="B14856" s="65"/>
      <c r="C14856" s="65"/>
      <c r="D14856" s="65"/>
      <c r="E14856" s="65"/>
      <c r="F14856" s="65"/>
      <c r="G14856" s="145"/>
    </row>
    <row r="14857" spans="1:7">
      <c r="A14857" s="65"/>
      <c r="B14857" s="65"/>
      <c r="C14857" s="65"/>
      <c r="D14857" s="65"/>
      <c r="E14857" s="65"/>
      <c r="F14857" s="65"/>
      <c r="G14857" s="145"/>
    </row>
    <row r="14858" spans="1:7">
      <c r="A14858" s="65"/>
      <c r="B14858" s="65"/>
      <c r="C14858" s="65"/>
      <c r="D14858" s="65"/>
      <c r="E14858" s="65"/>
      <c r="F14858" s="65"/>
      <c r="G14858" s="145"/>
    </row>
    <row r="14859" spans="1:7">
      <c r="A14859" s="65"/>
      <c r="B14859" s="65"/>
      <c r="C14859" s="65"/>
      <c r="D14859" s="65"/>
      <c r="E14859" s="65"/>
      <c r="F14859" s="65"/>
      <c r="G14859" s="145"/>
    </row>
    <row r="14860" spans="1:7">
      <c r="A14860" s="65"/>
      <c r="B14860" s="65"/>
      <c r="C14860" s="65"/>
      <c r="D14860" s="65"/>
      <c r="E14860" s="65"/>
      <c r="F14860" s="65"/>
      <c r="G14860" s="145"/>
    </row>
    <row r="14861" spans="1:7">
      <c r="A14861" s="65"/>
      <c r="B14861" s="65"/>
      <c r="C14861" s="65"/>
      <c r="D14861" s="65"/>
      <c r="E14861" s="65"/>
      <c r="F14861" s="65"/>
      <c r="G14861" s="145"/>
    </row>
    <row r="14862" spans="1:7">
      <c r="A14862" s="65"/>
      <c r="B14862" s="65"/>
      <c r="C14862" s="65"/>
      <c r="D14862" s="65"/>
      <c r="E14862" s="65"/>
      <c r="F14862" s="65"/>
      <c r="G14862" s="145"/>
    </row>
    <row r="14863" spans="1:7">
      <c r="A14863" s="65"/>
      <c r="B14863" s="65"/>
      <c r="C14863" s="65"/>
      <c r="D14863" s="65"/>
      <c r="E14863" s="65"/>
      <c r="F14863" s="65"/>
      <c r="G14863" s="145"/>
    </row>
    <row r="14864" spans="1:7">
      <c r="A14864" s="65"/>
      <c r="B14864" s="65"/>
      <c r="C14864" s="65"/>
      <c r="D14864" s="65"/>
      <c r="E14864" s="65"/>
      <c r="F14864" s="65"/>
      <c r="G14864" s="145"/>
    </row>
    <row r="14865" spans="1:7">
      <c r="A14865" s="65"/>
      <c r="B14865" s="65"/>
      <c r="C14865" s="65"/>
      <c r="D14865" s="65"/>
      <c r="E14865" s="65"/>
      <c r="F14865" s="65"/>
      <c r="G14865" s="145"/>
    </row>
    <row r="14866" spans="1:7">
      <c r="A14866" s="65"/>
      <c r="B14866" s="65"/>
      <c r="C14866" s="65"/>
      <c r="D14866" s="65"/>
      <c r="E14866" s="65"/>
      <c r="F14866" s="65"/>
      <c r="G14866" s="145"/>
    </row>
    <row r="14867" spans="1:7">
      <c r="A14867" s="65"/>
      <c r="B14867" s="65"/>
      <c r="C14867" s="65"/>
      <c r="D14867" s="65"/>
      <c r="E14867" s="65"/>
      <c r="F14867" s="65"/>
      <c r="G14867" s="145"/>
    </row>
    <row r="14868" spans="1:7">
      <c r="A14868" s="65"/>
      <c r="B14868" s="65"/>
      <c r="C14868" s="65"/>
      <c r="D14868" s="65"/>
      <c r="E14868" s="65"/>
      <c r="F14868" s="65"/>
      <c r="G14868" s="145"/>
    </row>
    <row r="14869" spans="1:7">
      <c r="A14869" s="65"/>
      <c r="B14869" s="65"/>
      <c r="C14869" s="65"/>
      <c r="D14869" s="65"/>
      <c r="E14869" s="65"/>
      <c r="F14869" s="65"/>
      <c r="G14869" s="145"/>
    </row>
    <row r="14870" spans="1:7">
      <c r="A14870" s="65"/>
      <c r="B14870" s="65"/>
      <c r="C14870" s="65"/>
      <c r="D14870" s="65"/>
      <c r="E14870" s="65"/>
      <c r="F14870" s="65"/>
      <c r="G14870" s="145"/>
    </row>
    <row r="14871" spans="1:7">
      <c r="A14871" s="65"/>
      <c r="B14871" s="65"/>
      <c r="C14871" s="65"/>
      <c r="D14871" s="65"/>
      <c r="E14871" s="65"/>
      <c r="F14871" s="65"/>
      <c r="G14871" s="145"/>
    </row>
    <row r="14872" spans="1:7">
      <c r="A14872" s="65"/>
      <c r="B14872" s="65"/>
      <c r="C14872" s="65"/>
      <c r="D14872" s="65"/>
      <c r="E14872" s="65"/>
      <c r="F14872" s="65"/>
      <c r="G14872" s="145"/>
    </row>
    <row r="14873" spans="1:7">
      <c r="A14873" s="65"/>
      <c r="B14873" s="65"/>
      <c r="C14873" s="65"/>
      <c r="D14873" s="65"/>
      <c r="E14873" s="65"/>
      <c r="F14873" s="65"/>
      <c r="G14873" s="145"/>
    </row>
    <row r="14874" spans="1:7">
      <c r="A14874" s="65"/>
      <c r="B14874" s="65"/>
      <c r="C14874" s="65"/>
      <c r="D14874" s="65"/>
      <c r="E14874" s="65"/>
      <c r="F14874" s="65"/>
      <c r="G14874" s="145"/>
    </row>
    <row r="14875" spans="1:7">
      <c r="A14875" s="65"/>
      <c r="B14875" s="65"/>
      <c r="C14875" s="65"/>
      <c r="D14875" s="65"/>
      <c r="E14875" s="65"/>
      <c r="F14875" s="65"/>
      <c r="G14875" s="145"/>
    </row>
    <row r="14876" spans="1:7">
      <c r="A14876" s="65"/>
      <c r="B14876" s="65"/>
      <c r="C14876" s="65"/>
      <c r="D14876" s="65"/>
      <c r="E14876" s="65"/>
      <c r="F14876" s="65"/>
      <c r="G14876" s="145"/>
    </row>
    <row r="14877" spans="1:7">
      <c r="A14877" s="65"/>
      <c r="B14877" s="65"/>
      <c r="C14877" s="65"/>
      <c r="D14877" s="65"/>
      <c r="E14877" s="65"/>
      <c r="F14877" s="65"/>
      <c r="G14877" s="145"/>
    </row>
    <row r="14878" spans="1:7">
      <c r="A14878" s="65"/>
      <c r="B14878" s="65"/>
      <c r="C14878" s="65"/>
      <c r="D14878" s="65"/>
      <c r="E14878" s="65"/>
      <c r="F14878" s="65"/>
      <c r="G14878" s="145"/>
    </row>
    <row r="14879" spans="1:7">
      <c r="A14879" s="65"/>
      <c r="B14879" s="65"/>
      <c r="C14879" s="65"/>
      <c r="D14879" s="65"/>
      <c r="E14879" s="65"/>
      <c r="F14879" s="65"/>
      <c r="G14879" s="145"/>
    </row>
    <row r="14880" spans="1:7">
      <c r="A14880" s="65"/>
      <c r="B14880" s="65"/>
      <c r="C14880" s="65"/>
      <c r="D14880" s="65"/>
      <c r="E14880" s="65"/>
      <c r="F14880" s="65"/>
      <c r="G14880" s="145"/>
    </row>
    <row r="14881" spans="1:7">
      <c r="A14881" s="65"/>
      <c r="B14881" s="65"/>
      <c r="C14881" s="65"/>
      <c r="D14881" s="65"/>
      <c r="E14881" s="65"/>
      <c r="F14881" s="65"/>
      <c r="G14881" s="145"/>
    </row>
    <row r="14882" spans="1:7">
      <c r="A14882" s="65"/>
      <c r="B14882" s="65"/>
      <c r="C14882" s="65"/>
      <c r="D14882" s="65"/>
      <c r="E14882" s="65"/>
      <c r="F14882" s="65"/>
      <c r="G14882" s="145"/>
    </row>
    <row r="14883" spans="1:7">
      <c r="A14883" s="65"/>
      <c r="B14883" s="65"/>
      <c r="C14883" s="65"/>
      <c r="D14883" s="65"/>
      <c r="E14883" s="65"/>
      <c r="F14883" s="65"/>
      <c r="G14883" s="145"/>
    </row>
    <row r="14884" spans="1:7">
      <c r="A14884" s="65"/>
      <c r="B14884" s="65"/>
      <c r="C14884" s="65"/>
      <c r="D14884" s="65"/>
      <c r="E14884" s="65"/>
      <c r="F14884" s="65"/>
      <c r="G14884" s="145"/>
    </row>
    <row r="14885" spans="1:7">
      <c r="A14885" s="65"/>
      <c r="B14885" s="65"/>
      <c r="C14885" s="65"/>
      <c r="D14885" s="65"/>
      <c r="E14885" s="65"/>
      <c r="F14885" s="65"/>
      <c r="G14885" s="145"/>
    </row>
    <row r="14886" spans="1:7">
      <c r="A14886" s="65"/>
      <c r="B14886" s="65"/>
      <c r="C14886" s="65"/>
      <c r="D14886" s="65"/>
      <c r="E14886" s="65"/>
      <c r="F14886" s="65"/>
      <c r="G14886" s="145"/>
    </row>
    <row r="14887" spans="1:7">
      <c r="A14887" s="65"/>
      <c r="B14887" s="65"/>
      <c r="C14887" s="65"/>
      <c r="D14887" s="65"/>
      <c r="E14887" s="65"/>
      <c r="F14887" s="65"/>
      <c r="G14887" s="145"/>
    </row>
    <row r="14888" spans="1:7">
      <c r="A14888" s="65"/>
      <c r="B14888" s="65"/>
      <c r="C14888" s="65"/>
      <c r="D14888" s="65"/>
      <c r="E14888" s="65"/>
      <c r="F14888" s="65"/>
      <c r="G14888" s="145"/>
    </row>
    <row r="14889" spans="1:7">
      <c r="A14889" s="65"/>
      <c r="B14889" s="65"/>
      <c r="C14889" s="65"/>
      <c r="D14889" s="65"/>
      <c r="E14889" s="65"/>
      <c r="F14889" s="65"/>
      <c r="G14889" s="145"/>
    </row>
    <row r="14890" spans="1:7">
      <c r="A14890" s="65"/>
      <c r="B14890" s="65"/>
      <c r="C14890" s="65"/>
      <c r="D14890" s="65"/>
      <c r="E14890" s="65"/>
      <c r="F14890" s="65"/>
      <c r="G14890" s="145"/>
    </row>
    <row r="14891" spans="1:7">
      <c r="A14891" s="65"/>
      <c r="B14891" s="65"/>
      <c r="C14891" s="65"/>
      <c r="D14891" s="65"/>
      <c r="E14891" s="65"/>
      <c r="F14891" s="65"/>
      <c r="G14891" s="145"/>
    </row>
    <row r="14892" spans="1:7">
      <c r="A14892" s="65"/>
      <c r="B14892" s="65"/>
      <c r="C14892" s="65"/>
      <c r="D14892" s="65"/>
      <c r="E14892" s="65"/>
      <c r="F14892" s="65"/>
      <c r="G14892" s="145"/>
    </row>
    <row r="14893" spans="1:7">
      <c r="A14893" s="65"/>
      <c r="B14893" s="65"/>
      <c r="C14893" s="65"/>
      <c r="D14893" s="65"/>
      <c r="E14893" s="65"/>
      <c r="F14893" s="65"/>
      <c r="G14893" s="145"/>
    </row>
    <row r="14894" spans="1:7">
      <c r="A14894" s="65"/>
      <c r="B14894" s="65"/>
      <c r="C14894" s="65"/>
      <c r="D14894" s="65"/>
      <c r="E14894" s="65"/>
      <c r="F14894" s="65"/>
      <c r="G14894" s="145"/>
    </row>
    <row r="14895" spans="1:7">
      <c r="A14895" s="65"/>
      <c r="B14895" s="65"/>
      <c r="C14895" s="65"/>
      <c r="D14895" s="65"/>
      <c r="E14895" s="65"/>
      <c r="F14895" s="65"/>
      <c r="G14895" s="145"/>
    </row>
    <row r="14896" spans="1:7">
      <c r="A14896" s="65"/>
      <c r="B14896" s="65"/>
      <c r="C14896" s="65"/>
      <c r="D14896" s="65"/>
      <c r="E14896" s="65"/>
      <c r="F14896" s="65"/>
      <c r="G14896" s="145"/>
    </row>
    <row r="14897" spans="1:7">
      <c r="A14897" s="65"/>
      <c r="B14897" s="65"/>
      <c r="C14897" s="65"/>
      <c r="D14897" s="65"/>
      <c r="E14897" s="65"/>
      <c r="F14897" s="65"/>
      <c r="G14897" s="145"/>
    </row>
    <row r="14898" spans="1:7">
      <c r="A14898" s="65"/>
      <c r="B14898" s="65"/>
      <c r="C14898" s="65"/>
      <c r="D14898" s="65"/>
      <c r="E14898" s="65"/>
      <c r="F14898" s="65"/>
      <c r="G14898" s="145"/>
    </row>
    <row r="14899" spans="1:7">
      <c r="A14899" s="65"/>
      <c r="B14899" s="65"/>
      <c r="C14899" s="65"/>
      <c r="D14899" s="65"/>
      <c r="E14899" s="65"/>
      <c r="F14899" s="65"/>
      <c r="G14899" s="145"/>
    </row>
    <row r="14900" spans="1:7">
      <c r="A14900" s="65"/>
      <c r="B14900" s="65"/>
      <c r="C14900" s="65"/>
      <c r="D14900" s="65"/>
      <c r="E14900" s="65"/>
      <c r="F14900" s="65"/>
      <c r="G14900" s="145"/>
    </row>
    <row r="14901" spans="1:7">
      <c r="A14901" s="65"/>
      <c r="B14901" s="65"/>
      <c r="C14901" s="65"/>
      <c r="D14901" s="65"/>
      <c r="E14901" s="65"/>
      <c r="F14901" s="65"/>
      <c r="G14901" s="145"/>
    </row>
    <row r="14902" spans="1:7">
      <c r="A14902" s="65"/>
      <c r="B14902" s="65"/>
      <c r="C14902" s="65"/>
      <c r="D14902" s="65"/>
      <c r="E14902" s="65"/>
      <c r="F14902" s="65"/>
      <c r="G14902" s="145"/>
    </row>
    <row r="14903" spans="1:7">
      <c r="A14903" s="65"/>
      <c r="B14903" s="65"/>
      <c r="C14903" s="65"/>
      <c r="D14903" s="65"/>
      <c r="E14903" s="65"/>
      <c r="F14903" s="65"/>
      <c r="G14903" s="145"/>
    </row>
    <row r="14904" spans="1:7">
      <c r="A14904" s="65"/>
      <c r="B14904" s="65"/>
      <c r="C14904" s="65"/>
      <c r="D14904" s="65"/>
      <c r="E14904" s="65"/>
      <c r="F14904" s="65"/>
      <c r="G14904" s="145"/>
    </row>
    <row r="14905" spans="1:7">
      <c r="A14905" s="65"/>
      <c r="B14905" s="65"/>
      <c r="C14905" s="65"/>
      <c r="D14905" s="65"/>
      <c r="E14905" s="65"/>
      <c r="F14905" s="65"/>
      <c r="G14905" s="145"/>
    </row>
    <row r="14906" spans="1:7">
      <c r="A14906" s="65"/>
      <c r="B14906" s="65"/>
      <c r="C14906" s="65"/>
      <c r="D14906" s="65"/>
      <c r="E14906" s="65"/>
      <c r="F14906" s="65"/>
      <c r="G14906" s="145"/>
    </row>
    <row r="14907" spans="1:7">
      <c r="A14907" s="65"/>
      <c r="B14907" s="65"/>
      <c r="C14907" s="65"/>
      <c r="D14907" s="65"/>
      <c r="E14907" s="65"/>
      <c r="F14907" s="65"/>
      <c r="G14907" s="145"/>
    </row>
    <row r="14908" spans="1:7">
      <c r="A14908" s="65"/>
      <c r="B14908" s="65"/>
      <c r="C14908" s="65"/>
      <c r="D14908" s="65"/>
      <c r="E14908" s="65"/>
      <c r="F14908" s="65"/>
      <c r="G14908" s="145"/>
    </row>
    <row r="14909" spans="1:7">
      <c r="A14909" s="65"/>
      <c r="B14909" s="65"/>
      <c r="C14909" s="65"/>
      <c r="D14909" s="65"/>
      <c r="E14909" s="65"/>
      <c r="F14909" s="65"/>
      <c r="G14909" s="145"/>
    </row>
    <row r="14910" spans="1:7">
      <c r="A14910" s="65"/>
      <c r="B14910" s="65"/>
      <c r="C14910" s="65"/>
      <c r="D14910" s="65"/>
      <c r="E14910" s="65"/>
      <c r="F14910" s="65"/>
      <c r="G14910" s="145"/>
    </row>
    <row r="14911" spans="1:7">
      <c r="A14911" s="65"/>
      <c r="B14911" s="65"/>
      <c r="C14911" s="65"/>
      <c r="D14911" s="65"/>
      <c r="E14911" s="65"/>
      <c r="F14911" s="65"/>
      <c r="G14911" s="145"/>
    </row>
    <row r="14912" spans="1:7">
      <c r="A14912" s="65"/>
      <c r="B14912" s="65"/>
      <c r="C14912" s="65"/>
      <c r="D14912" s="65"/>
      <c r="E14912" s="65"/>
      <c r="F14912" s="65"/>
      <c r="G14912" s="145"/>
    </row>
    <row r="14913" spans="1:7">
      <c r="A14913" s="65"/>
      <c r="B14913" s="65"/>
      <c r="C14913" s="65"/>
      <c r="D14913" s="65"/>
      <c r="E14913" s="65"/>
      <c r="F14913" s="65"/>
      <c r="G14913" s="145"/>
    </row>
    <row r="14914" spans="1:7">
      <c r="A14914" s="65"/>
      <c r="B14914" s="65"/>
      <c r="C14914" s="65"/>
      <c r="D14914" s="65"/>
      <c r="E14914" s="65"/>
      <c r="F14914" s="65"/>
      <c r="G14914" s="145"/>
    </row>
    <row r="14915" spans="1:7">
      <c r="A14915" s="65"/>
      <c r="B14915" s="65"/>
      <c r="C14915" s="65"/>
      <c r="D14915" s="65"/>
      <c r="E14915" s="65"/>
      <c r="F14915" s="65"/>
      <c r="G14915" s="145"/>
    </row>
    <row r="14916" spans="1:7">
      <c r="A14916" s="65"/>
      <c r="B14916" s="65"/>
      <c r="C14916" s="65"/>
      <c r="D14916" s="65"/>
      <c r="E14916" s="65"/>
      <c r="F14916" s="65"/>
      <c r="G14916" s="145"/>
    </row>
    <row r="14917" spans="1:7">
      <c r="A14917" s="65"/>
      <c r="B14917" s="65"/>
      <c r="C14917" s="65"/>
      <c r="D14917" s="65"/>
      <c r="E14917" s="65"/>
      <c r="F14917" s="65"/>
      <c r="G14917" s="145"/>
    </row>
    <row r="14918" spans="1:7">
      <c r="A14918" s="65"/>
      <c r="B14918" s="65"/>
      <c r="C14918" s="65"/>
      <c r="D14918" s="65"/>
      <c r="E14918" s="65"/>
      <c r="F14918" s="65"/>
      <c r="G14918" s="145"/>
    </row>
    <row r="14919" spans="1:7">
      <c r="A14919" s="65"/>
      <c r="B14919" s="65"/>
      <c r="C14919" s="65"/>
      <c r="D14919" s="65"/>
      <c r="E14919" s="65"/>
      <c r="F14919" s="65"/>
      <c r="G14919" s="145"/>
    </row>
    <row r="14920" spans="1:7">
      <c r="A14920" s="65"/>
      <c r="B14920" s="65"/>
      <c r="C14920" s="65"/>
      <c r="D14920" s="65"/>
      <c r="E14920" s="65"/>
      <c r="F14920" s="65"/>
      <c r="G14920" s="145"/>
    </row>
    <row r="14921" spans="1:7">
      <c r="A14921" s="65"/>
      <c r="B14921" s="65"/>
      <c r="C14921" s="65"/>
      <c r="D14921" s="65"/>
      <c r="E14921" s="65"/>
      <c r="F14921" s="65"/>
      <c r="G14921" s="145"/>
    </row>
    <row r="14922" spans="1:7">
      <c r="A14922" s="65"/>
      <c r="B14922" s="65"/>
      <c r="C14922" s="65"/>
      <c r="D14922" s="65"/>
      <c r="E14922" s="65"/>
      <c r="F14922" s="65"/>
      <c r="G14922" s="145"/>
    </row>
    <row r="14923" spans="1:7">
      <c r="A14923" s="65"/>
      <c r="B14923" s="65"/>
      <c r="C14923" s="65"/>
      <c r="D14923" s="65"/>
      <c r="E14923" s="65"/>
      <c r="F14923" s="65"/>
      <c r="G14923" s="145"/>
    </row>
    <row r="14924" spans="1:7">
      <c r="A14924" s="65"/>
      <c r="B14924" s="65"/>
      <c r="C14924" s="65"/>
      <c r="D14924" s="65"/>
      <c r="E14924" s="65"/>
      <c r="F14924" s="65"/>
      <c r="G14924" s="145"/>
    </row>
    <row r="14925" spans="1:7">
      <c r="A14925" s="65"/>
      <c r="B14925" s="65"/>
      <c r="C14925" s="65"/>
      <c r="D14925" s="65"/>
      <c r="E14925" s="65"/>
      <c r="F14925" s="65"/>
      <c r="G14925" s="145"/>
    </row>
    <row r="14926" spans="1:7">
      <c r="A14926" s="65"/>
      <c r="B14926" s="65"/>
      <c r="C14926" s="65"/>
      <c r="D14926" s="65"/>
      <c r="E14926" s="65"/>
      <c r="F14926" s="65"/>
      <c r="G14926" s="145"/>
    </row>
    <row r="14927" spans="1:7">
      <c r="A14927" s="65"/>
      <c r="B14927" s="65"/>
      <c r="C14927" s="65"/>
      <c r="D14927" s="65"/>
      <c r="E14927" s="65"/>
      <c r="F14927" s="65"/>
      <c r="G14927" s="145"/>
    </row>
    <row r="14928" spans="1:7">
      <c r="A14928" s="65"/>
      <c r="B14928" s="65"/>
      <c r="C14928" s="65"/>
      <c r="D14928" s="65"/>
      <c r="E14928" s="65"/>
      <c r="F14928" s="65"/>
      <c r="G14928" s="145"/>
    </row>
    <row r="14929" spans="1:7">
      <c r="A14929" s="65"/>
      <c r="B14929" s="65"/>
      <c r="C14929" s="65"/>
      <c r="D14929" s="65"/>
      <c r="E14929" s="65"/>
      <c r="F14929" s="65"/>
      <c r="G14929" s="145"/>
    </row>
    <row r="14930" spans="1:7">
      <c r="A14930" s="65"/>
      <c r="B14930" s="65"/>
      <c r="C14930" s="65"/>
      <c r="D14930" s="65"/>
      <c r="E14930" s="65"/>
      <c r="F14930" s="65"/>
      <c r="G14930" s="145"/>
    </row>
    <row r="14931" spans="1:7">
      <c r="A14931" s="65"/>
      <c r="B14931" s="65"/>
      <c r="C14931" s="65"/>
      <c r="D14931" s="65"/>
      <c r="E14931" s="65"/>
      <c r="F14931" s="65"/>
      <c r="G14931" s="145"/>
    </row>
    <row r="14932" spans="1:7">
      <c r="A14932" s="65"/>
      <c r="B14932" s="65"/>
      <c r="C14932" s="65"/>
      <c r="D14932" s="65"/>
      <c r="E14932" s="65"/>
      <c r="F14932" s="65"/>
      <c r="G14932" s="145"/>
    </row>
    <row r="14933" spans="1:7">
      <c r="A14933" s="65"/>
      <c r="B14933" s="65"/>
      <c r="C14933" s="65"/>
      <c r="D14933" s="65"/>
      <c r="E14933" s="65"/>
      <c r="F14933" s="65"/>
      <c r="G14933" s="145"/>
    </row>
    <row r="14934" spans="1:7">
      <c r="A14934" s="65"/>
      <c r="B14934" s="65"/>
      <c r="C14934" s="65"/>
      <c r="D14934" s="65"/>
      <c r="E14934" s="65"/>
      <c r="F14934" s="65"/>
      <c r="G14934" s="145"/>
    </row>
    <row r="14935" spans="1:7">
      <c r="A14935" s="65"/>
      <c r="B14935" s="65"/>
      <c r="C14935" s="65"/>
      <c r="D14935" s="65"/>
      <c r="E14935" s="65"/>
      <c r="F14935" s="65"/>
      <c r="G14935" s="145"/>
    </row>
    <row r="14936" spans="1:7">
      <c r="A14936" s="65"/>
      <c r="B14936" s="65"/>
      <c r="C14936" s="65"/>
      <c r="D14936" s="65"/>
      <c r="E14936" s="65"/>
      <c r="F14936" s="65"/>
      <c r="G14936" s="145"/>
    </row>
    <row r="14937" spans="1:7">
      <c r="A14937" s="65"/>
      <c r="B14937" s="65"/>
      <c r="C14937" s="65"/>
      <c r="D14937" s="65"/>
      <c r="E14937" s="65"/>
      <c r="F14937" s="65"/>
      <c r="G14937" s="145"/>
    </row>
    <row r="14938" spans="1:7">
      <c r="A14938" s="65"/>
      <c r="B14938" s="65"/>
      <c r="C14938" s="65"/>
      <c r="D14938" s="65"/>
      <c r="E14938" s="65"/>
      <c r="F14938" s="65"/>
      <c r="G14938" s="145"/>
    </row>
    <row r="14939" spans="1:7">
      <c r="A14939" s="65"/>
      <c r="B14939" s="65"/>
      <c r="C14939" s="65"/>
      <c r="D14939" s="65"/>
      <c r="E14939" s="65"/>
      <c r="F14939" s="65"/>
      <c r="G14939" s="145"/>
    </row>
    <row r="14940" spans="1:7">
      <c r="A14940" s="65"/>
      <c r="B14940" s="65"/>
      <c r="C14940" s="65"/>
      <c r="D14940" s="65"/>
      <c r="E14940" s="65"/>
      <c r="F14940" s="65"/>
      <c r="G14940" s="145"/>
    </row>
    <row r="14941" spans="1:7">
      <c r="A14941" s="65"/>
      <c r="B14941" s="65"/>
      <c r="C14941" s="65"/>
      <c r="D14941" s="65"/>
      <c r="E14941" s="65"/>
      <c r="F14941" s="65"/>
      <c r="G14941" s="145"/>
    </row>
    <row r="14942" spans="1:7">
      <c r="A14942" s="65"/>
      <c r="B14942" s="65"/>
      <c r="C14942" s="65"/>
      <c r="D14942" s="65"/>
      <c r="E14942" s="65"/>
      <c r="F14942" s="65"/>
      <c r="G14942" s="145"/>
    </row>
    <row r="14943" spans="1:7">
      <c r="A14943" s="65"/>
      <c r="B14943" s="65"/>
      <c r="C14943" s="65"/>
      <c r="D14943" s="65"/>
      <c r="E14943" s="65"/>
      <c r="F14943" s="65"/>
      <c r="G14943" s="145"/>
    </row>
    <row r="14944" spans="1:7">
      <c r="A14944" s="65"/>
      <c r="B14944" s="65"/>
      <c r="C14944" s="65"/>
      <c r="D14944" s="65"/>
      <c r="E14944" s="65"/>
      <c r="F14944" s="65"/>
      <c r="G14944" s="145"/>
    </row>
    <row r="14945" spans="1:7">
      <c r="A14945" s="65"/>
      <c r="B14945" s="65"/>
      <c r="C14945" s="65"/>
      <c r="D14945" s="65"/>
      <c r="E14945" s="65"/>
      <c r="F14945" s="65"/>
      <c r="G14945" s="145"/>
    </row>
    <row r="14946" spans="1:7">
      <c r="A14946" s="65"/>
      <c r="B14946" s="65"/>
      <c r="C14946" s="65"/>
      <c r="D14946" s="65"/>
      <c r="E14946" s="65"/>
      <c r="F14946" s="65"/>
      <c r="G14946" s="145"/>
    </row>
    <row r="14947" spans="1:7">
      <c r="A14947" s="65"/>
      <c r="B14947" s="65"/>
      <c r="C14947" s="65"/>
      <c r="D14947" s="65"/>
      <c r="E14947" s="65"/>
      <c r="F14947" s="65"/>
      <c r="G14947" s="145"/>
    </row>
    <row r="14948" spans="1:7">
      <c r="A14948" s="65"/>
      <c r="B14948" s="65"/>
      <c r="C14948" s="65"/>
      <c r="D14948" s="65"/>
      <c r="E14948" s="65"/>
      <c r="F14948" s="65"/>
      <c r="G14948" s="145"/>
    </row>
    <row r="14949" spans="1:7">
      <c r="A14949" s="65"/>
      <c r="B14949" s="65"/>
      <c r="C14949" s="65"/>
      <c r="D14949" s="65"/>
      <c r="E14949" s="65"/>
      <c r="F14949" s="65"/>
      <c r="G14949" s="145"/>
    </row>
    <row r="14950" spans="1:7">
      <c r="A14950" s="65"/>
      <c r="B14950" s="65"/>
      <c r="C14950" s="65"/>
      <c r="D14950" s="65"/>
      <c r="E14950" s="65"/>
      <c r="F14950" s="65"/>
      <c r="G14950" s="145"/>
    </row>
    <row r="14951" spans="1:7">
      <c r="A14951" s="65"/>
      <c r="B14951" s="65"/>
      <c r="C14951" s="65"/>
      <c r="D14951" s="65"/>
      <c r="E14951" s="65"/>
      <c r="F14951" s="65"/>
      <c r="G14951" s="145"/>
    </row>
    <row r="14952" spans="1:7">
      <c r="A14952" s="65"/>
      <c r="B14952" s="65"/>
      <c r="C14952" s="65"/>
      <c r="D14952" s="65"/>
      <c r="E14952" s="65"/>
      <c r="F14952" s="65"/>
      <c r="G14952" s="145"/>
    </row>
    <row r="14953" spans="1:7">
      <c r="A14953" s="65"/>
      <c r="B14953" s="65"/>
      <c r="C14953" s="65"/>
      <c r="D14953" s="65"/>
      <c r="E14953" s="65"/>
      <c r="F14953" s="65"/>
      <c r="G14953" s="145"/>
    </row>
    <row r="14954" spans="1:7">
      <c r="A14954" s="65"/>
      <c r="B14954" s="65"/>
      <c r="C14954" s="65"/>
      <c r="D14954" s="65"/>
      <c r="E14954" s="65"/>
      <c r="F14954" s="65"/>
      <c r="G14954" s="145"/>
    </row>
    <row r="14955" spans="1:7">
      <c r="A14955" s="65"/>
      <c r="B14955" s="65"/>
      <c r="C14955" s="65"/>
      <c r="D14955" s="65"/>
      <c r="E14955" s="65"/>
      <c r="F14955" s="65"/>
      <c r="G14955" s="145"/>
    </row>
    <row r="14956" spans="1:7">
      <c r="A14956" s="65"/>
      <c r="B14956" s="65"/>
      <c r="C14956" s="65"/>
      <c r="D14956" s="65"/>
      <c r="E14956" s="65"/>
      <c r="F14956" s="65"/>
      <c r="G14956" s="145"/>
    </row>
    <row r="14957" spans="1:7">
      <c r="A14957" s="65"/>
      <c r="B14957" s="65"/>
      <c r="C14957" s="65"/>
      <c r="D14957" s="65"/>
      <c r="E14957" s="65"/>
      <c r="F14957" s="65"/>
      <c r="G14957" s="145"/>
    </row>
    <row r="14958" spans="1:7">
      <c r="A14958" s="65"/>
      <c r="B14958" s="65"/>
      <c r="C14958" s="65"/>
      <c r="D14958" s="65"/>
      <c r="E14958" s="65"/>
      <c r="F14958" s="65"/>
      <c r="G14958" s="145"/>
    </row>
    <row r="14959" spans="1:7">
      <c r="A14959" s="65"/>
      <c r="B14959" s="65"/>
      <c r="C14959" s="65"/>
      <c r="D14959" s="65"/>
      <c r="E14959" s="65"/>
      <c r="F14959" s="65"/>
      <c r="G14959" s="145"/>
    </row>
    <row r="14960" spans="1:7">
      <c r="A14960" s="65"/>
      <c r="B14960" s="65"/>
      <c r="C14960" s="65"/>
      <c r="D14960" s="65"/>
      <c r="E14960" s="65"/>
      <c r="F14960" s="65"/>
      <c r="G14960" s="145"/>
    </row>
    <row r="14961" spans="1:7">
      <c r="A14961" s="65"/>
      <c r="B14961" s="65"/>
      <c r="C14961" s="65"/>
      <c r="D14961" s="65"/>
      <c r="E14961" s="65"/>
      <c r="F14961" s="65"/>
      <c r="G14961" s="145"/>
    </row>
    <row r="14962" spans="1:7">
      <c r="A14962" s="65"/>
      <c r="B14962" s="65"/>
      <c r="C14962" s="65"/>
      <c r="D14962" s="65"/>
      <c r="E14962" s="65"/>
      <c r="F14962" s="65"/>
      <c r="G14962" s="145"/>
    </row>
    <row r="14963" spans="1:7">
      <c r="A14963" s="65"/>
      <c r="B14963" s="65"/>
      <c r="C14963" s="65"/>
      <c r="D14963" s="65"/>
      <c r="E14963" s="65"/>
      <c r="F14963" s="65"/>
      <c r="G14963" s="145"/>
    </row>
    <row r="14964" spans="1:7">
      <c r="A14964" s="65"/>
      <c r="B14964" s="65"/>
      <c r="C14964" s="65"/>
      <c r="D14964" s="65"/>
      <c r="E14964" s="65"/>
      <c r="F14964" s="65"/>
      <c r="G14964" s="145"/>
    </row>
    <row r="14965" spans="1:7">
      <c r="A14965" s="65"/>
      <c r="B14965" s="65"/>
      <c r="C14965" s="65"/>
      <c r="D14965" s="65"/>
      <c r="E14965" s="65"/>
      <c r="F14965" s="65"/>
      <c r="G14965" s="145"/>
    </row>
    <row r="14966" spans="1:7">
      <c r="A14966" s="65"/>
      <c r="B14966" s="65"/>
      <c r="C14966" s="65"/>
      <c r="D14966" s="65"/>
      <c r="E14966" s="65"/>
      <c r="F14966" s="65"/>
      <c r="G14966" s="145"/>
    </row>
    <row r="14967" spans="1:7">
      <c r="A14967" s="65"/>
      <c r="B14967" s="65"/>
      <c r="C14967" s="65"/>
      <c r="D14967" s="65"/>
      <c r="E14967" s="65"/>
      <c r="F14967" s="65"/>
      <c r="G14967" s="145"/>
    </row>
    <row r="14968" spans="1:7">
      <c r="A14968" s="65"/>
      <c r="B14968" s="65"/>
      <c r="C14968" s="65"/>
      <c r="D14968" s="65"/>
      <c r="E14968" s="65"/>
      <c r="F14968" s="65"/>
      <c r="G14968" s="145"/>
    </row>
    <row r="14969" spans="1:7">
      <c r="A14969" s="65"/>
      <c r="B14969" s="65"/>
      <c r="C14969" s="65"/>
      <c r="D14969" s="65"/>
      <c r="E14969" s="65"/>
      <c r="F14969" s="65"/>
      <c r="G14969" s="145"/>
    </row>
    <row r="14970" spans="1:7">
      <c r="A14970" s="65"/>
      <c r="B14970" s="65"/>
      <c r="C14970" s="65"/>
      <c r="D14970" s="65"/>
      <c r="E14970" s="65"/>
      <c r="F14970" s="65"/>
      <c r="G14970" s="145"/>
    </row>
    <row r="14971" spans="1:7">
      <c r="A14971" s="65"/>
      <c r="B14971" s="65"/>
      <c r="C14971" s="65"/>
      <c r="D14971" s="65"/>
      <c r="E14971" s="65"/>
      <c r="F14971" s="65"/>
      <c r="G14971" s="145"/>
    </row>
    <row r="14972" spans="1:7">
      <c r="A14972" s="65"/>
      <c r="B14972" s="65"/>
      <c r="C14972" s="65"/>
      <c r="D14972" s="65"/>
      <c r="E14972" s="65"/>
      <c r="F14972" s="65"/>
      <c r="G14972" s="145"/>
    </row>
    <row r="14973" spans="1:7">
      <c r="A14973" s="65"/>
      <c r="B14973" s="65"/>
      <c r="C14973" s="65"/>
      <c r="D14973" s="65"/>
      <c r="E14973" s="65"/>
      <c r="F14973" s="65"/>
      <c r="G14973" s="145"/>
    </row>
    <row r="14974" spans="1:7">
      <c r="A14974" s="65"/>
      <c r="B14974" s="65"/>
      <c r="C14974" s="65"/>
      <c r="D14974" s="65"/>
      <c r="E14974" s="65"/>
      <c r="F14974" s="65"/>
      <c r="G14974" s="145"/>
    </row>
    <row r="14975" spans="1:7">
      <c r="A14975" s="65"/>
      <c r="B14975" s="65"/>
      <c r="C14975" s="65"/>
      <c r="D14975" s="65"/>
      <c r="E14975" s="65"/>
      <c r="F14975" s="65"/>
      <c r="G14975" s="145"/>
    </row>
    <row r="14976" spans="1:7">
      <c r="A14976" s="65"/>
      <c r="B14976" s="65"/>
      <c r="C14976" s="65"/>
      <c r="D14976" s="65"/>
      <c r="E14976" s="65"/>
      <c r="F14976" s="65"/>
      <c r="G14976" s="145"/>
    </row>
    <row r="14977" spans="1:7">
      <c r="A14977" s="65"/>
      <c r="B14977" s="65"/>
      <c r="C14977" s="65"/>
      <c r="D14977" s="65"/>
      <c r="E14977" s="65"/>
      <c r="F14977" s="65"/>
      <c r="G14977" s="145"/>
    </row>
    <row r="14978" spans="1:7">
      <c r="A14978" s="65"/>
      <c r="B14978" s="65"/>
      <c r="C14978" s="65"/>
      <c r="D14978" s="65"/>
      <c r="E14978" s="65"/>
      <c r="F14978" s="65"/>
      <c r="G14978" s="145"/>
    </row>
    <row r="14979" spans="1:7">
      <c r="A14979" s="65"/>
      <c r="B14979" s="65"/>
      <c r="C14979" s="65"/>
      <c r="D14979" s="65"/>
      <c r="E14979" s="65"/>
      <c r="F14979" s="65"/>
      <c r="G14979" s="145"/>
    </row>
    <row r="14980" spans="1:7">
      <c r="A14980" s="65"/>
      <c r="B14980" s="65"/>
      <c r="C14980" s="65"/>
      <c r="D14980" s="65"/>
      <c r="E14980" s="65"/>
      <c r="F14980" s="65"/>
      <c r="G14980" s="145"/>
    </row>
    <row r="14981" spans="1:7">
      <c r="A14981" s="65"/>
      <c r="B14981" s="65"/>
      <c r="C14981" s="65"/>
      <c r="D14981" s="65"/>
      <c r="E14981" s="65"/>
      <c r="F14981" s="65"/>
      <c r="G14981" s="145"/>
    </row>
    <row r="14982" spans="1:7">
      <c r="A14982" s="65"/>
      <c r="B14982" s="65"/>
      <c r="C14982" s="65"/>
      <c r="D14982" s="65"/>
      <c r="E14982" s="65"/>
      <c r="F14982" s="65"/>
      <c r="G14982" s="145"/>
    </row>
    <row r="14983" spans="1:7">
      <c r="A14983" s="65"/>
      <c r="B14983" s="65"/>
      <c r="C14983" s="65"/>
      <c r="D14983" s="65"/>
      <c r="E14983" s="65"/>
      <c r="F14983" s="65"/>
      <c r="G14983" s="145"/>
    </row>
    <row r="14984" spans="1:7">
      <c r="A14984" s="65"/>
      <c r="B14984" s="65"/>
      <c r="C14984" s="65"/>
      <c r="D14984" s="65"/>
      <c r="E14984" s="65"/>
      <c r="F14984" s="65"/>
      <c r="G14984" s="145"/>
    </row>
    <row r="14985" spans="1:7">
      <c r="A14985" s="65"/>
      <c r="B14985" s="65"/>
      <c r="C14985" s="65"/>
      <c r="D14985" s="65"/>
      <c r="E14985" s="65"/>
      <c r="F14985" s="65"/>
      <c r="G14985" s="145"/>
    </row>
    <row r="14986" spans="1:7">
      <c r="A14986" s="65"/>
      <c r="B14986" s="65"/>
      <c r="C14986" s="65"/>
      <c r="D14986" s="65"/>
      <c r="E14986" s="65"/>
      <c r="F14986" s="65"/>
      <c r="G14986" s="145"/>
    </row>
    <row r="14987" spans="1:7">
      <c r="A14987" s="65"/>
      <c r="B14987" s="65"/>
      <c r="C14987" s="65"/>
      <c r="D14987" s="65"/>
      <c r="E14987" s="65"/>
      <c r="F14987" s="65"/>
      <c r="G14987" s="145"/>
    </row>
    <row r="14988" spans="1:7">
      <c r="A14988" s="65"/>
      <c r="B14988" s="65"/>
      <c r="C14988" s="65"/>
      <c r="D14988" s="65"/>
      <c r="E14988" s="65"/>
      <c r="F14988" s="65"/>
      <c r="G14988" s="145"/>
    </row>
    <row r="14989" spans="1:7">
      <c r="A14989" s="65"/>
      <c r="B14989" s="65"/>
      <c r="C14989" s="65"/>
      <c r="D14989" s="65"/>
      <c r="E14989" s="65"/>
      <c r="F14989" s="65"/>
      <c r="G14989" s="145"/>
    </row>
    <row r="14990" spans="1:7">
      <c r="A14990" s="65"/>
      <c r="B14990" s="65"/>
      <c r="C14990" s="65"/>
      <c r="D14990" s="65"/>
      <c r="E14990" s="65"/>
      <c r="F14990" s="65"/>
      <c r="G14990" s="145"/>
    </row>
    <row r="14991" spans="1:7">
      <c r="A14991" s="65"/>
      <c r="B14991" s="65"/>
      <c r="C14991" s="65"/>
      <c r="D14991" s="65"/>
      <c r="E14991" s="65"/>
      <c r="F14991" s="65"/>
      <c r="G14991" s="145"/>
    </row>
    <row r="14992" spans="1:7">
      <c r="A14992" s="65"/>
      <c r="B14992" s="65"/>
      <c r="C14992" s="65"/>
      <c r="D14992" s="65"/>
      <c r="E14992" s="65"/>
      <c r="F14992" s="65"/>
      <c r="G14992" s="145"/>
    </row>
    <row r="14993" spans="1:7">
      <c r="A14993" s="65"/>
      <c r="B14993" s="65"/>
      <c r="C14993" s="65"/>
      <c r="D14993" s="65"/>
      <c r="E14993" s="65"/>
      <c r="F14993" s="65"/>
      <c r="G14993" s="145"/>
    </row>
    <row r="14994" spans="1:7">
      <c r="A14994" s="65"/>
      <c r="B14994" s="65"/>
      <c r="C14994" s="65"/>
      <c r="D14994" s="65"/>
      <c r="E14994" s="65"/>
      <c r="F14994" s="65"/>
      <c r="G14994" s="145"/>
    </row>
    <row r="14995" spans="1:7">
      <c r="A14995" s="65"/>
      <c r="B14995" s="65"/>
      <c r="C14995" s="65"/>
      <c r="D14995" s="65"/>
      <c r="E14995" s="65"/>
      <c r="F14995" s="65"/>
      <c r="G14995" s="145"/>
    </row>
    <row r="14996" spans="1:7">
      <c r="A14996" s="65"/>
      <c r="B14996" s="65"/>
      <c r="C14996" s="65"/>
      <c r="D14996" s="65"/>
      <c r="E14996" s="65"/>
      <c r="F14996" s="65"/>
      <c r="G14996" s="145"/>
    </row>
    <row r="14997" spans="1:7">
      <c r="A14997" s="65"/>
      <c r="B14997" s="65"/>
      <c r="C14997" s="65"/>
      <c r="D14997" s="65"/>
      <c r="E14997" s="65"/>
      <c r="F14997" s="65"/>
      <c r="G14997" s="145"/>
    </row>
    <row r="14998" spans="1:7">
      <c r="A14998" s="65"/>
      <c r="B14998" s="65"/>
      <c r="C14998" s="65"/>
      <c r="D14998" s="65"/>
      <c r="E14998" s="65"/>
      <c r="F14998" s="65"/>
      <c r="G14998" s="145"/>
    </row>
    <row r="14999" spans="1:7">
      <c r="A14999" s="65"/>
      <c r="B14999" s="65"/>
      <c r="C14999" s="65"/>
      <c r="D14999" s="65"/>
      <c r="E14999" s="65"/>
      <c r="F14999" s="65"/>
      <c r="G14999" s="145"/>
    </row>
    <row r="15000" spans="1:7">
      <c r="A15000" s="65"/>
      <c r="B15000" s="65"/>
      <c r="C15000" s="65"/>
      <c r="D15000" s="65"/>
      <c r="E15000" s="65"/>
      <c r="F15000" s="65"/>
      <c r="G15000" s="145"/>
    </row>
    <row r="15001" spans="1:7">
      <c r="A15001" s="65"/>
      <c r="B15001" s="65"/>
      <c r="C15001" s="65"/>
      <c r="D15001" s="65"/>
      <c r="E15001" s="65"/>
      <c r="F15001" s="65"/>
      <c r="G15001" s="145"/>
    </row>
    <row r="15002" spans="1:7">
      <c r="A15002" s="65"/>
      <c r="B15002" s="65"/>
      <c r="C15002" s="65"/>
      <c r="D15002" s="65"/>
      <c r="E15002" s="65"/>
      <c r="F15002" s="65"/>
      <c r="G15002" s="145"/>
    </row>
    <row r="15003" spans="1:7">
      <c r="A15003" s="65"/>
      <c r="B15003" s="65"/>
      <c r="C15003" s="65"/>
      <c r="D15003" s="65"/>
      <c r="E15003" s="65"/>
      <c r="F15003" s="65"/>
      <c r="G15003" s="145"/>
    </row>
    <row r="15004" spans="1:7">
      <c r="A15004" s="65"/>
      <c r="B15004" s="65"/>
      <c r="C15004" s="65"/>
      <c r="D15004" s="65"/>
      <c r="E15004" s="65"/>
      <c r="F15004" s="65"/>
      <c r="G15004" s="145"/>
    </row>
    <row r="15005" spans="1:7">
      <c r="A15005" s="65"/>
      <c r="B15005" s="65"/>
      <c r="C15005" s="65"/>
      <c r="D15005" s="65"/>
      <c r="E15005" s="65"/>
      <c r="F15005" s="65"/>
      <c r="G15005" s="145"/>
    </row>
    <row r="15006" spans="1:7">
      <c r="A15006" s="65"/>
      <c r="B15006" s="65"/>
      <c r="C15006" s="65"/>
      <c r="D15006" s="65"/>
      <c r="E15006" s="65"/>
      <c r="F15006" s="65"/>
      <c r="G15006" s="145"/>
    </row>
    <row r="15007" spans="1:7">
      <c r="A15007" s="65"/>
      <c r="B15007" s="65"/>
      <c r="C15007" s="65"/>
      <c r="D15007" s="65"/>
      <c r="E15007" s="65"/>
      <c r="F15007" s="65"/>
      <c r="G15007" s="145"/>
    </row>
    <row r="15008" spans="1:7">
      <c r="A15008" s="65"/>
      <c r="B15008" s="65"/>
      <c r="C15008" s="65"/>
      <c r="D15008" s="65"/>
      <c r="E15008" s="65"/>
      <c r="F15008" s="65"/>
      <c r="G15008" s="145"/>
    </row>
    <row r="15009" spans="1:7">
      <c r="A15009" s="65"/>
      <c r="B15009" s="65"/>
      <c r="C15009" s="65"/>
      <c r="D15009" s="65"/>
      <c r="E15009" s="65"/>
      <c r="F15009" s="65"/>
      <c r="G15009" s="145"/>
    </row>
    <row r="15010" spans="1:7">
      <c r="A15010" s="65"/>
      <c r="B15010" s="65"/>
      <c r="C15010" s="65"/>
      <c r="D15010" s="65"/>
      <c r="E15010" s="65"/>
      <c r="F15010" s="65"/>
      <c r="G15010" s="145"/>
    </row>
    <row r="15011" spans="1:7">
      <c r="A15011" s="65"/>
      <c r="B15011" s="65"/>
      <c r="C15011" s="65"/>
      <c r="D15011" s="65"/>
      <c r="E15011" s="65"/>
      <c r="F15011" s="65"/>
      <c r="G15011" s="145"/>
    </row>
    <row r="15012" spans="1:7">
      <c r="A15012" s="65"/>
      <c r="B15012" s="65"/>
      <c r="C15012" s="65"/>
      <c r="D15012" s="65"/>
      <c r="E15012" s="65"/>
      <c r="F15012" s="65"/>
      <c r="G15012" s="145"/>
    </row>
    <row r="15013" spans="1:7">
      <c r="A15013" s="65"/>
      <c r="B15013" s="65"/>
      <c r="C15013" s="65"/>
      <c r="D15013" s="65"/>
      <c r="E15013" s="65"/>
      <c r="F15013" s="65"/>
      <c r="G15013" s="145"/>
    </row>
    <row r="15014" spans="1:7">
      <c r="A15014" s="65"/>
      <c r="B15014" s="65"/>
      <c r="C15014" s="65"/>
      <c r="D15014" s="65"/>
      <c r="E15014" s="65"/>
      <c r="F15014" s="65"/>
      <c r="G15014" s="145"/>
    </row>
    <row r="15015" spans="1:7">
      <c r="A15015" s="65"/>
      <c r="B15015" s="65"/>
      <c r="C15015" s="65"/>
      <c r="D15015" s="65"/>
      <c r="E15015" s="65"/>
      <c r="F15015" s="65"/>
      <c r="G15015" s="145"/>
    </row>
    <row r="15016" spans="1:7">
      <c r="A15016" s="65"/>
      <c r="B15016" s="65"/>
      <c r="C15016" s="65"/>
      <c r="D15016" s="65"/>
      <c r="E15016" s="65"/>
      <c r="F15016" s="65"/>
      <c r="G15016" s="145"/>
    </row>
    <row r="15017" spans="1:7">
      <c r="A15017" s="65"/>
      <c r="B15017" s="65"/>
      <c r="C15017" s="65"/>
      <c r="D15017" s="65"/>
      <c r="E15017" s="65"/>
      <c r="F15017" s="65"/>
      <c r="G15017" s="145"/>
    </row>
    <row r="15018" spans="1:7">
      <c r="A15018" s="65"/>
      <c r="B15018" s="65"/>
      <c r="C15018" s="65"/>
      <c r="D15018" s="65"/>
      <c r="E15018" s="65"/>
      <c r="F15018" s="65"/>
      <c r="G15018" s="145"/>
    </row>
    <row r="15019" spans="1:7">
      <c r="A15019" s="65"/>
      <c r="B15019" s="65"/>
      <c r="C15019" s="65"/>
      <c r="D15019" s="65"/>
      <c r="E15019" s="65"/>
      <c r="F15019" s="65"/>
      <c r="G15019" s="145"/>
    </row>
    <row r="15020" spans="1:7">
      <c r="A15020" s="65"/>
      <c r="B15020" s="65"/>
      <c r="C15020" s="65"/>
      <c r="D15020" s="65"/>
      <c r="E15020" s="65"/>
      <c r="F15020" s="65"/>
      <c r="G15020" s="145"/>
    </row>
    <row r="15021" spans="1:7">
      <c r="A15021" s="65"/>
      <c r="B15021" s="65"/>
      <c r="C15021" s="65"/>
      <c r="D15021" s="65"/>
      <c r="E15021" s="65"/>
      <c r="F15021" s="65"/>
      <c r="G15021" s="145"/>
    </row>
    <row r="15022" spans="1:7">
      <c r="A15022" s="65"/>
      <c r="B15022" s="65"/>
      <c r="C15022" s="65"/>
      <c r="D15022" s="65"/>
      <c r="E15022" s="65"/>
      <c r="F15022" s="65"/>
      <c r="G15022" s="145"/>
    </row>
    <row r="15023" spans="1:7">
      <c r="A15023" s="65"/>
      <c r="B15023" s="65"/>
      <c r="C15023" s="65"/>
      <c r="D15023" s="65"/>
      <c r="E15023" s="65"/>
      <c r="F15023" s="65"/>
      <c r="G15023" s="145"/>
    </row>
    <row r="15024" spans="1:7">
      <c r="A15024" s="65"/>
      <c r="B15024" s="65"/>
      <c r="C15024" s="65"/>
      <c r="D15024" s="65"/>
      <c r="E15024" s="65"/>
      <c r="F15024" s="65"/>
      <c r="G15024" s="145"/>
    </row>
    <row r="15025" spans="1:7">
      <c r="A15025" s="65"/>
      <c r="B15025" s="65"/>
      <c r="C15025" s="65"/>
      <c r="D15025" s="65"/>
      <c r="E15025" s="65"/>
      <c r="F15025" s="65"/>
      <c r="G15025" s="145"/>
    </row>
    <row r="15026" spans="1:7">
      <c r="A15026" s="65"/>
      <c r="B15026" s="65"/>
      <c r="C15026" s="65"/>
      <c r="D15026" s="65"/>
      <c r="E15026" s="65"/>
      <c r="F15026" s="65"/>
      <c r="G15026" s="145"/>
    </row>
    <row r="15027" spans="1:7">
      <c r="A15027" s="65"/>
      <c r="B15027" s="65"/>
      <c r="C15027" s="65"/>
      <c r="D15027" s="65"/>
      <c r="E15027" s="65"/>
      <c r="F15027" s="65"/>
      <c r="G15027" s="145"/>
    </row>
    <row r="15028" spans="1:7">
      <c r="A15028" s="65"/>
      <c r="B15028" s="65"/>
      <c r="C15028" s="65"/>
      <c r="D15028" s="65"/>
      <c r="E15028" s="65"/>
      <c r="F15028" s="65"/>
      <c r="G15028" s="145"/>
    </row>
    <row r="15029" spans="1:7">
      <c r="A15029" s="65"/>
      <c r="B15029" s="65"/>
      <c r="C15029" s="65"/>
      <c r="D15029" s="65"/>
      <c r="E15029" s="65"/>
      <c r="F15029" s="65"/>
      <c r="G15029" s="145"/>
    </row>
    <row r="15030" spans="1:7">
      <c r="A15030" s="65"/>
      <c r="B15030" s="65"/>
      <c r="C15030" s="65"/>
      <c r="D15030" s="65"/>
      <c r="E15030" s="65"/>
      <c r="F15030" s="65"/>
      <c r="G15030" s="145"/>
    </row>
    <row r="15031" spans="1:7">
      <c r="A15031" s="65"/>
      <c r="B15031" s="65"/>
      <c r="C15031" s="65"/>
      <c r="D15031" s="65"/>
      <c r="E15031" s="65"/>
      <c r="F15031" s="65"/>
      <c r="G15031" s="145"/>
    </row>
    <row r="15032" spans="1:7">
      <c r="A15032" s="65"/>
      <c r="B15032" s="65"/>
      <c r="C15032" s="65"/>
      <c r="D15032" s="65"/>
      <c r="E15032" s="65"/>
      <c r="F15032" s="65"/>
      <c r="G15032" s="145"/>
    </row>
    <row r="15033" spans="1:7">
      <c r="A15033" s="65"/>
      <c r="B15033" s="65"/>
      <c r="C15033" s="65"/>
      <c r="D15033" s="65"/>
      <c r="E15033" s="65"/>
      <c r="F15033" s="65"/>
      <c r="G15033" s="145"/>
    </row>
    <row r="15034" spans="1:7">
      <c r="A15034" s="65"/>
      <c r="B15034" s="65"/>
      <c r="C15034" s="65"/>
      <c r="D15034" s="65"/>
      <c r="E15034" s="65"/>
      <c r="F15034" s="65"/>
      <c r="G15034" s="145"/>
    </row>
    <row r="15035" spans="1:7">
      <c r="A15035" s="65"/>
      <c r="B15035" s="65"/>
      <c r="C15035" s="65"/>
      <c r="D15035" s="65"/>
      <c r="E15035" s="65"/>
      <c r="F15035" s="65"/>
      <c r="G15035" s="145"/>
    </row>
    <row r="15036" spans="1:7">
      <c r="A15036" s="65"/>
      <c r="B15036" s="65"/>
      <c r="C15036" s="65"/>
      <c r="D15036" s="65"/>
      <c r="E15036" s="65"/>
      <c r="F15036" s="65"/>
      <c r="G15036" s="145"/>
    </row>
    <row r="15037" spans="1:7">
      <c r="A15037" s="65"/>
      <c r="B15037" s="65"/>
      <c r="C15037" s="65"/>
      <c r="D15037" s="65"/>
      <c r="E15037" s="65"/>
      <c r="F15037" s="65"/>
      <c r="G15037" s="145"/>
    </row>
    <row r="15038" spans="1:7">
      <c r="A15038" s="65"/>
      <c r="B15038" s="65"/>
      <c r="C15038" s="65"/>
      <c r="D15038" s="65"/>
      <c r="E15038" s="65"/>
      <c r="F15038" s="65"/>
      <c r="G15038" s="145"/>
    </row>
    <row r="15039" spans="1:7">
      <c r="A15039" s="65"/>
      <c r="B15039" s="65"/>
      <c r="C15039" s="65"/>
      <c r="D15039" s="65"/>
      <c r="E15039" s="65"/>
      <c r="F15039" s="65"/>
      <c r="G15039" s="145"/>
    </row>
    <row r="15040" spans="1:7">
      <c r="A15040" s="65"/>
      <c r="B15040" s="65"/>
      <c r="C15040" s="65"/>
      <c r="D15040" s="65"/>
      <c r="E15040" s="65"/>
      <c r="F15040" s="65"/>
      <c r="G15040" s="145"/>
    </row>
    <row r="15041" spans="1:7">
      <c r="A15041" s="65"/>
      <c r="B15041" s="65"/>
      <c r="C15041" s="65"/>
      <c r="D15041" s="65"/>
      <c r="E15041" s="65"/>
      <c r="F15041" s="65"/>
      <c r="G15041" s="145"/>
    </row>
    <row r="15042" spans="1:7">
      <c r="A15042" s="65"/>
      <c r="B15042" s="65"/>
      <c r="C15042" s="65"/>
      <c r="D15042" s="65"/>
      <c r="E15042" s="65"/>
      <c r="F15042" s="65"/>
      <c r="G15042" s="145"/>
    </row>
    <row r="15043" spans="1:7">
      <c r="A15043" s="65"/>
      <c r="B15043" s="65"/>
      <c r="C15043" s="65"/>
      <c r="D15043" s="65"/>
      <c r="E15043" s="65"/>
      <c r="F15043" s="65"/>
      <c r="G15043" s="145"/>
    </row>
    <row r="15044" spans="1:7">
      <c r="A15044" s="65"/>
      <c r="B15044" s="65"/>
      <c r="C15044" s="65"/>
      <c r="D15044" s="65"/>
      <c r="E15044" s="65"/>
      <c r="F15044" s="65"/>
      <c r="G15044" s="145"/>
    </row>
    <row r="15045" spans="1:7">
      <c r="A15045" s="65"/>
      <c r="B15045" s="65"/>
      <c r="C15045" s="65"/>
      <c r="D15045" s="65"/>
      <c r="E15045" s="65"/>
      <c r="F15045" s="65"/>
      <c r="G15045" s="145"/>
    </row>
    <row r="15046" spans="1:7">
      <c r="A15046" s="65"/>
      <c r="B15046" s="65"/>
      <c r="C15046" s="65"/>
      <c r="D15046" s="65"/>
      <c r="E15046" s="65"/>
      <c r="F15046" s="65"/>
      <c r="G15046" s="145"/>
    </row>
    <row r="15047" spans="1:7">
      <c r="A15047" s="65"/>
      <c r="B15047" s="65"/>
      <c r="C15047" s="65"/>
      <c r="D15047" s="65"/>
      <c r="E15047" s="65"/>
      <c r="F15047" s="65"/>
      <c r="G15047" s="145"/>
    </row>
    <row r="15048" spans="1:7">
      <c r="A15048" s="65"/>
      <c r="B15048" s="65"/>
      <c r="C15048" s="65"/>
      <c r="D15048" s="65"/>
      <c r="E15048" s="65"/>
      <c r="F15048" s="65"/>
      <c r="G15048" s="145"/>
    </row>
    <row r="15049" spans="1:7">
      <c r="A15049" s="65"/>
      <c r="B15049" s="65"/>
      <c r="C15049" s="65"/>
      <c r="D15049" s="65"/>
      <c r="E15049" s="65"/>
      <c r="F15049" s="65"/>
      <c r="G15049" s="145"/>
    </row>
    <row r="15050" spans="1:7">
      <c r="A15050" s="65"/>
      <c r="B15050" s="65"/>
      <c r="C15050" s="65"/>
      <c r="D15050" s="65"/>
      <c r="E15050" s="65"/>
      <c r="F15050" s="65"/>
      <c r="G15050" s="145"/>
    </row>
    <row r="15051" spans="1:7">
      <c r="A15051" s="65"/>
      <c r="B15051" s="65"/>
      <c r="C15051" s="65"/>
      <c r="D15051" s="65"/>
      <c r="E15051" s="65"/>
      <c r="F15051" s="65"/>
      <c r="G15051" s="145"/>
    </row>
    <row r="15052" spans="1:7">
      <c r="A15052" s="65"/>
      <c r="B15052" s="65"/>
      <c r="C15052" s="65"/>
      <c r="D15052" s="65"/>
      <c r="E15052" s="65"/>
      <c r="F15052" s="65"/>
      <c r="G15052" s="145"/>
    </row>
    <row r="15053" spans="1:7">
      <c r="A15053" s="65"/>
      <c r="B15053" s="65"/>
      <c r="C15053" s="65"/>
      <c r="D15053" s="65"/>
      <c r="E15053" s="65"/>
      <c r="F15053" s="65"/>
      <c r="G15053" s="145"/>
    </row>
    <row r="15054" spans="1:7">
      <c r="A15054" s="65"/>
      <c r="B15054" s="65"/>
      <c r="C15054" s="65"/>
      <c r="D15054" s="65"/>
      <c r="E15054" s="65"/>
      <c r="F15054" s="65"/>
      <c r="G15054" s="145"/>
    </row>
    <row r="15055" spans="1:7">
      <c r="A15055" s="65"/>
      <c r="B15055" s="65"/>
      <c r="C15055" s="65"/>
      <c r="D15055" s="65"/>
      <c r="E15055" s="65"/>
      <c r="F15055" s="65"/>
      <c r="G15055" s="145"/>
    </row>
    <row r="15056" spans="1:7">
      <c r="A15056" s="65"/>
      <c r="B15056" s="65"/>
      <c r="C15056" s="65"/>
      <c r="D15056" s="65"/>
      <c r="E15056" s="65"/>
      <c r="F15056" s="65"/>
      <c r="G15056" s="145"/>
    </row>
    <row r="15057" spans="1:7">
      <c r="A15057" s="65"/>
      <c r="B15057" s="65"/>
      <c r="C15057" s="65"/>
      <c r="D15057" s="65"/>
      <c r="E15057" s="65"/>
      <c r="F15057" s="65"/>
      <c r="G15057" s="145"/>
    </row>
    <row r="15058" spans="1:7">
      <c r="A15058" s="65"/>
      <c r="B15058" s="65"/>
      <c r="C15058" s="65"/>
      <c r="D15058" s="65"/>
      <c r="E15058" s="65"/>
      <c r="F15058" s="65"/>
      <c r="G15058" s="145"/>
    </row>
    <row r="15059" spans="1:7">
      <c r="A15059" s="65"/>
      <c r="B15059" s="65"/>
      <c r="C15059" s="65"/>
      <c r="D15059" s="65"/>
      <c r="E15059" s="65"/>
      <c r="F15059" s="65"/>
      <c r="G15059" s="145"/>
    </row>
    <row r="15060" spans="1:7">
      <c r="A15060" s="65"/>
      <c r="B15060" s="65"/>
      <c r="C15060" s="65"/>
      <c r="D15060" s="65"/>
      <c r="E15060" s="65"/>
      <c r="F15060" s="65"/>
      <c r="G15060" s="145"/>
    </row>
    <row r="15061" spans="1:7">
      <c r="A15061" s="65"/>
      <c r="B15061" s="65"/>
      <c r="C15061" s="65"/>
      <c r="D15061" s="65"/>
      <c r="E15061" s="65"/>
      <c r="F15061" s="65"/>
      <c r="G15061" s="145"/>
    </row>
    <row r="15062" spans="1:7">
      <c r="A15062" s="65"/>
      <c r="B15062" s="65"/>
      <c r="C15062" s="65"/>
      <c r="D15062" s="65"/>
      <c r="E15062" s="65"/>
      <c r="F15062" s="65"/>
      <c r="G15062" s="145"/>
    </row>
    <row r="15063" spans="1:7">
      <c r="A15063" s="65"/>
      <c r="B15063" s="65"/>
      <c r="C15063" s="65"/>
      <c r="D15063" s="65"/>
      <c r="E15063" s="65"/>
      <c r="F15063" s="65"/>
      <c r="G15063" s="145"/>
    </row>
    <row r="15064" spans="1:7">
      <c r="A15064" s="65"/>
      <c r="B15064" s="65"/>
      <c r="C15064" s="65"/>
      <c r="D15064" s="65"/>
      <c r="E15064" s="65"/>
      <c r="F15064" s="65"/>
      <c r="G15064" s="145"/>
    </row>
    <row r="15065" spans="1:7">
      <c r="A15065" s="65"/>
      <c r="B15065" s="65"/>
      <c r="C15065" s="65"/>
      <c r="D15065" s="65"/>
      <c r="E15065" s="65"/>
      <c r="F15065" s="65"/>
      <c r="G15065" s="145"/>
    </row>
    <row r="15066" spans="1:7">
      <c r="A15066" s="65"/>
      <c r="B15066" s="65"/>
      <c r="C15066" s="65"/>
      <c r="D15066" s="65"/>
      <c r="E15066" s="65"/>
      <c r="F15066" s="65"/>
      <c r="G15066" s="145"/>
    </row>
    <row r="15067" spans="1:7">
      <c r="A15067" s="65"/>
      <c r="B15067" s="65"/>
      <c r="C15067" s="65"/>
      <c r="D15067" s="65"/>
      <c r="E15067" s="65"/>
      <c r="F15067" s="65"/>
      <c r="G15067" s="145"/>
    </row>
    <row r="15068" spans="1:7">
      <c r="A15068" s="65"/>
      <c r="B15068" s="65"/>
      <c r="C15068" s="65"/>
      <c r="D15068" s="65"/>
      <c r="E15068" s="65"/>
      <c r="F15068" s="65"/>
      <c r="G15068" s="145"/>
    </row>
    <row r="15069" spans="1:7">
      <c r="A15069" s="65"/>
      <c r="B15069" s="65"/>
      <c r="C15069" s="65"/>
      <c r="D15069" s="65"/>
      <c r="E15069" s="65"/>
      <c r="F15069" s="65"/>
      <c r="G15069" s="145"/>
    </row>
    <row r="15070" spans="1:7">
      <c r="A15070" s="65"/>
      <c r="B15070" s="65"/>
      <c r="C15070" s="65"/>
      <c r="D15070" s="65"/>
      <c r="E15070" s="65"/>
      <c r="F15070" s="65"/>
      <c r="G15070" s="145"/>
    </row>
    <row r="15071" spans="1:7">
      <c r="A15071" s="65"/>
      <c r="B15071" s="65"/>
      <c r="C15071" s="65"/>
      <c r="D15071" s="65"/>
      <c r="E15071" s="65"/>
      <c r="F15071" s="65"/>
      <c r="G15071" s="145"/>
    </row>
    <row r="15072" spans="1:7">
      <c r="A15072" s="65"/>
      <c r="B15072" s="65"/>
      <c r="C15072" s="65"/>
      <c r="D15072" s="65"/>
      <c r="E15072" s="65"/>
      <c r="F15072" s="65"/>
      <c r="G15072" s="145"/>
    </row>
    <row r="15073" spans="1:7">
      <c r="A15073" s="65"/>
      <c r="B15073" s="65"/>
      <c r="C15073" s="65"/>
      <c r="D15073" s="65"/>
      <c r="E15073" s="65"/>
      <c r="F15073" s="65"/>
      <c r="G15073" s="145"/>
    </row>
    <row r="15074" spans="1:7">
      <c r="A15074" s="65"/>
      <c r="B15074" s="65"/>
      <c r="C15074" s="65"/>
      <c r="D15074" s="65"/>
      <c r="E15074" s="65"/>
      <c r="F15074" s="65"/>
      <c r="G15074" s="145"/>
    </row>
    <row r="15075" spans="1:7">
      <c r="A15075" s="65"/>
      <c r="B15075" s="65"/>
      <c r="C15075" s="65"/>
      <c r="D15075" s="65"/>
      <c r="E15075" s="65"/>
      <c r="F15075" s="65"/>
      <c r="G15075" s="145"/>
    </row>
    <row r="15076" spans="1:7">
      <c r="A15076" s="65"/>
      <c r="B15076" s="65"/>
      <c r="C15076" s="65"/>
      <c r="D15076" s="65"/>
      <c r="E15076" s="65"/>
      <c r="F15076" s="65"/>
      <c r="G15076" s="145"/>
    </row>
    <row r="15077" spans="1:7">
      <c r="A15077" s="65"/>
      <c r="B15077" s="65"/>
      <c r="C15077" s="65"/>
      <c r="D15077" s="65"/>
      <c r="E15077" s="65"/>
      <c r="F15077" s="65"/>
      <c r="G15077" s="145"/>
    </row>
    <row r="15078" spans="1:7">
      <c r="A15078" s="65"/>
      <c r="B15078" s="65"/>
      <c r="C15078" s="65"/>
      <c r="D15078" s="65"/>
      <c r="E15078" s="65"/>
      <c r="F15078" s="65"/>
      <c r="G15078" s="145"/>
    </row>
    <row r="15079" spans="1:7">
      <c r="A15079" s="65"/>
      <c r="B15079" s="65"/>
      <c r="C15079" s="65"/>
      <c r="D15079" s="65"/>
      <c r="E15079" s="65"/>
      <c r="F15079" s="65"/>
      <c r="G15079" s="145"/>
    </row>
    <row r="15080" spans="1:7">
      <c r="A15080" s="65"/>
      <c r="B15080" s="65"/>
      <c r="C15080" s="65"/>
      <c r="D15080" s="65"/>
      <c r="E15080" s="65"/>
      <c r="F15080" s="65"/>
      <c r="G15080" s="145"/>
    </row>
    <row r="15081" spans="1:7">
      <c r="A15081" s="65"/>
      <c r="B15081" s="65"/>
      <c r="C15081" s="65"/>
      <c r="D15081" s="65"/>
      <c r="E15081" s="65"/>
      <c r="F15081" s="65"/>
      <c r="G15081" s="145"/>
    </row>
    <row r="15082" spans="1:7">
      <c r="A15082" s="65"/>
      <c r="B15082" s="65"/>
      <c r="C15082" s="65"/>
      <c r="D15082" s="65"/>
      <c r="E15082" s="65"/>
      <c r="F15082" s="65"/>
      <c r="G15082" s="145"/>
    </row>
    <row r="15083" spans="1:7">
      <c r="A15083" s="65"/>
      <c r="B15083" s="65"/>
      <c r="C15083" s="65"/>
      <c r="D15083" s="65"/>
      <c r="E15083" s="65"/>
      <c r="F15083" s="65"/>
      <c r="G15083" s="145"/>
    </row>
    <row r="15084" spans="1:7">
      <c r="A15084" s="65"/>
      <c r="B15084" s="65"/>
      <c r="C15084" s="65"/>
      <c r="D15084" s="65"/>
      <c r="E15084" s="65"/>
      <c r="F15084" s="65"/>
      <c r="G15084" s="145"/>
    </row>
    <row r="15085" spans="1:7">
      <c r="A15085" s="65"/>
      <c r="B15085" s="65"/>
      <c r="C15085" s="65"/>
      <c r="D15085" s="65"/>
      <c r="E15085" s="65"/>
      <c r="F15085" s="65"/>
      <c r="G15085" s="145"/>
    </row>
    <row r="15086" spans="1:7">
      <c r="A15086" s="65"/>
      <c r="B15086" s="65"/>
      <c r="C15086" s="65"/>
      <c r="D15086" s="65"/>
      <c r="E15086" s="65"/>
      <c r="F15086" s="65"/>
      <c r="G15086" s="145"/>
    </row>
    <row r="15087" spans="1:7">
      <c r="A15087" s="65"/>
      <c r="B15087" s="65"/>
      <c r="C15087" s="65"/>
      <c r="D15087" s="65"/>
      <c r="E15087" s="65"/>
      <c r="F15087" s="65"/>
      <c r="G15087" s="145"/>
    </row>
    <row r="15088" spans="1:7">
      <c r="A15088" s="65"/>
      <c r="B15088" s="65"/>
      <c r="C15088" s="65"/>
      <c r="D15088" s="65"/>
      <c r="E15088" s="65"/>
      <c r="F15088" s="65"/>
      <c r="G15088" s="145"/>
    </row>
    <row r="15089" spans="1:7">
      <c r="A15089" s="65"/>
      <c r="B15089" s="65"/>
      <c r="C15089" s="65"/>
      <c r="D15089" s="65"/>
      <c r="E15089" s="65"/>
      <c r="F15089" s="65"/>
      <c r="G15089" s="145"/>
    </row>
    <row r="15090" spans="1:7">
      <c r="A15090" s="65"/>
      <c r="B15090" s="65"/>
      <c r="C15090" s="65"/>
      <c r="D15090" s="65"/>
      <c r="E15090" s="65"/>
      <c r="F15090" s="65"/>
      <c r="G15090" s="145"/>
    </row>
    <row r="15091" spans="1:7">
      <c r="A15091" s="65"/>
      <c r="B15091" s="65"/>
      <c r="C15091" s="65"/>
      <c r="D15091" s="65"/>
      <c r="E15091" s="65"/>
      <c r="F15091" s="65"/>
      <c r="G15091" s="145"/>
    </row>
    <row r="15092" spans="1:7">
      <c r="A15092" s="65"/>
      <c r="B15092" s="65"/>
      <c r="C15092" s="65"/>
      <c r="D15092" s="65"/>
      <c r="E15092" s="65"/>
      <c r="F15092" s="65"/>
      <c r="G15092" s="145"/>
    </row>
    <row r="15093" spans="1:7">
      <c r="A15093" s="65"/>
      <c r="B15093" s="65"/>
      <c r="C15093" s="65"/>
      <c r="D15093" s="65"/>
      <c r="E15093" s="65"/>
      <c r="F15093" s="65"/>
      <c r="G15093" s="145"/>
    </row>
    <row r="15094" spans="1:7">
      <c r="A15094" s="65"/>
      <c r="B15094" s="65"/>
      <c r="C15094" s="65"/>
      <c r="D15094" s="65"/>
      <c r="E15094" s="65"/>
      <c r="F15094" s="65"/>
      <c r="G15094" s="145"/>
    </row>
    <row r="15095" spans="1:7">
      <c r="A15095" s="65"/>
      <c r="B15095" s="65"/>
      <c r="C15095" s="65"/>
      <c r="D15095" s="65"/>
      <c r="E15095" s="65"/>
      <c r="F15095" s="65"/>
      <c r="G15095" s="145"/>
    </row>
    <row r="15096" spans="1:7">
      <c r="A15096" s="65"/>
      <c r="B15096" s="65"/>
      <c r="C15096" s="65"/>
      <c r="D15096" s="65"/>
      <c r="E15096" s="65"/>
      <c r="F15096" s="65"/>
      <c r="G15096" s="145"/>
    </row>
    <row r="15097" spans="1:7">
      <c r="A15097" s="65"/>
      <c r="B15097" s="65"/>
      <c r="C15097" s="65"/>
      <c r="D15097" s="65"/>
      <c r="E15097" s="65"/>
      <c r="F15097" s="65"/>
      <c r="G15097" s="145"/>
    </row>
    <row r="15098" spans="1:7">
      <c r="A15098" s="65"/>
      <c r="B15098" s="65"/>
      <c r="C15098" s="65"/>
      <c r="D15098" s="65"/>
      <c r="E15098" s="65"/>
      <c r="F15098" s="65"/>
      <c r="G15098" s="145"/>
    </row>
    <row r="15099" spans="1:7">
      <c r="A15099" s="65"/>
      <c r="B15099" s="65"/>
      <c r="C15099" s="65"/>
      <c r="D15099" s="65"/>
      <c r="E15099" s="65"/>
      <c r="F15099" s="65"/>
      <c r="G15099" s="145"/>
    </row>
    <row r="15100" spans="1:7">
      <c r="A15100" s="65"/>
      <c r="B15100" s="65"/>
      <c r="C15100" s="65"/>
      <c r="D15100" s="65"/>
      <c r="E15100" s="65"/>
      <c r="F15100" s="65"/>
      <c r="G15100" s="145"/>
    </row>
    <row r="15101" spans="1:7">
      <c r="A15101" s="65"/>
      <c r="B15101" s="65"/>
      <c r="C15101" s="65"/>
      <c r="D15101" s="65"/>
      <c r="E15101" s="65"/>
      <c r="F15101" s="65"/>
      <c r="G15101" s="145"/>
    </row>
    <row r="15102" spans="1:7">
      <c r="A15102" s="65"/>
      <c r="B15102" s="65"/>
      <c r="C15102" s="65"/>
      <c r="D15102" s="65"/>
      <c r="E15102" s="65"/>
      <c r="F15102" s="65"/>
      <c r="G15102" s="145"/>
    </row>
    <row r="15103" spans="1:7">
      <c r="A15103" s="65"/>
      <c r="B15103" s="65"/>
      <c r="C15103" s="65"/>
      <c r="D15103" s="65"/>
      <c r="E15103" s="65"/>
      <c r="F15103" s="65"/>
      <c r="G15103" s="145"/>
    </row>
    <row r="15104" spans="1:7">
      <c r="A15104" s="65"/>
      <c r="B15104" s="65"/>
      <c r="C15104" s="65"/>
      <c r="D15104" s="65"/>
      <c r="E15104" s="65"/>
      <c r="F15104" s="65"/>
      <c r="G15104" s="145"/>
    </row>
    <row r="15105" spans="1:7">
      <c r="A15105" s="65"/>
      <c r="B15105" s="65"/>
      <c r="C15105" s="65"/>
      <c r="D15105" s="65"/>
      <c r="E15105" s="65"/>
      <c r="F15105" s="65"/>
      <c r="G15105" s="145"/>
    </row>
    <row r="15106" spans="1:7">
      <c r="A15106" s="65"/>
      <c r="B15106" s="65"/>
      <c r="C15106" s="65"/>
      <c r="D15106" s="65"/>
      <c r="E15106" s="65"/>
      <c r="F15106" s="65"/>
      <c r="G15106" s="145"/>
    </row>
    <row r="15107" spans="1:7">
      <c r="A15107" s="65"/>
      <c r="B15107" s="65"/>
      <c r="C15107" s="65"/>
      <c r="D15107" s="65"/>
      <c r="E15107" s="65"/>
      <c r="F15107" s="65"/>
      <c r="G15107" s="145"/>
    </row>
    <row r="15108" spans="1:7">
      <c r="A15108" s="65"/>
      <c r="B15108" s="65"/>
      <c r="C15108" s="65"/>
      <c r="D15108" s="65"/>
      <c r="E15108" s="65"/>
      <c r="F15108" s="65"/>
      <c r="G15108" s="145"/>
    </row>
    <row r="15109" spans="1:7">
      <c r="A15109" s="65"/>
      <c r="B15109" s="65"/>
      <c r="C15109" s="65"/>
      <c r="D15109" s="65"/>
      <c r="E15109" s="65"/>
      <c r="F15109" s="65"/>
      <c r="G15109" s="145"/>
    </row>
    <row r="15110" spans="1:7">
      <c r="A15110" s="65"/>
      <c r="B15110" s="65"/>
      <c r="C15110" s="65"/>
      <c r="D15110" s="65"/>
      <c r="E15110" s="65"/>
      <c r="F15110" s="65"/>
      <c r="G15110" s="145"/>
    </row>
    <row r="15111" spans="1:7">
      <c r="A15111" s="65"/>
      <c r="B15111" s="65"/>
      <c r="C15111" s="65"/>
      <c r="D15111" s="65"/>
      <c r="E15111" s="65"/>
      <c r="F15111" s="65"/>
      <c r="G15111" s="145"/>
    </row>
    <row r="15112" spans="1:7">
      <c r="A15112" s="65"/>
      <c r="B15112" s="65"/>
      <c r="C15112" s="65"/>
      <c r="D15112" s="65"/>
      <c r="E15112" s="65"/>
      <c r="F15112" s="65"/>
      <c r="G15112" s="145"/>
    </row>
    <row r="15113" spans="1:7">
      <c r="A15113" s="65"/>
      <c r="B15113" s="65"/>
      <c r="C15113" s="65"/>
      <c r="D15113" s="65"/>
      <c r="E15113" s="65"/>
      <c r="F15113" s="65"/>
      <c r="G15113" s="145"/>
    </row>
    <row r="15114" spans="1:7">
      <c r="A15114" s="65"/>
      <c r="B15114" s="65"/>
      <c r="C15114" s="65"/>
      <c r="D15114" s="65"/>
      <c r="E15114" s="65"/>
      <c r="F15114" s="65"/>
      <c r="G15114" s="145"/>
    </row>
    <row r="15115" spans="1:7">
      <c r="A15115" s="65"/>
      <c r="B15115" s="65"/>
      <c r="C15115" s="65"/>
      <c r="D15115" s="65"/>
      <c r="E15115" s="65"/>
      <c r="F15115" s="65"/>
      <c r="G15115" s="145"/>
    </row>
    <row r="15116" spans="1:7">
      <c r="A15116" s="65"/>
      <c r="B15116" s="65"/>
      <c r="C15116" s="65"/>
      <c r="D15116" s="65"/>
      <c r="E15116" s="65"/>
      <c r="F15116" s="65"/>
      <c r="G15116" s="145"/>
    </row>
    <row r="15117" spans="1:7">
      <c r="A15117" s="65"/>
      <c r="B15117" s="65"/>
      <c r="C15117" s="65"/>
      <c r="D15117" s="65"/>
      <c r="E15117" s="65"/>
      <c r="F15117" s="65"/>
      <c r="G15117" s="145"/>
    </row>
    <row r="15118" spans="1:7">
      <c r="A15118" s="65"/>
      <c r="B15118" s="65"/>
      <c r="C15118" s="65"/>
      <c r="D15118" s="65"/>
      <c r="E15118" s="65"/>
      <c r="F15118" s="65"/>
      <c r="G15118" s="145"/>
    </row>
    <row r="15119" spans="1:7">
      <c r="A15119" s="65"/>
      <c r="B15119" s="65"/>
      <c r="C15119" s="65"/>
      <c r="D15119" s="65"/>
      <c r="E15119" s="65"/>
      <c r="F15119" s="65"/>
      <c r="G15119" s="145"/>
    </row>
    <row r="15120" spans="1:7">
      <c r="A15120" s="65"/>
      <c r="B15120" s="65"/>
      <c r="C15120" s="65"/>
      <c r="D15120" s="65"/>
      <c r="E15120" s="65"/>
      <c r="F15120" s="65"/>
      <c r="G15120" s="145"/>
    </row>
    <row r="15121" spans="1:7">
      <c r="A15121" s="65"/>
      <c r="B15121" s="65"/>
      <c r="C15121" s="65"/>
      <c r="D15121" s="65"/>
      <c r="E15121" s="65"/>
      <c r="F15121" s="65"/>
      <c r="G15121" s="145"/>
    </row>
    <row r="15122" spans="1:7">
      <c r="A15122" s="65"/>
      <c r="B15122" s="65"/>
      <c r="C15122" s="65"/>
      <c r="D15122" s="65"/>
      <c r="E15122" s="65"/>
      <c r="F15122" s="65"/>
      <c r="G15122" s="145"/>
    </row>
    <row r="15123" spans="1:7">
      <c r="A15123" s="65"/>
      <c r="B15123" s="65"/>
      <c r="C15123" s="65"/>
      <c r="D15123" s="65"/>
      <c r="E15123" s="65"/>
      <c r="F15123" s="65"/>
      <c r="G15123" s="145"/>
    </row>
    <row r="15124" spans="1:7">
      <c r="A15124" s="65"/>
      <c r="B15124" s="65"/>
      <c r="C15124" s="65"/>
      <c r="D15124" s="65"/>
      <c r="E15124" s="65"/>
      <c r="F15124" s="65"/>
      <c r="G15124" s="145"/>
    </row>
    <row r="15125" spans="1:7">
      <c r="A15125" s="65"/>
      <c r="B15125" s="65"/>
      <c r="C15125" s="65"/>
      <c r="D15125" s="65"/>
      <c r="E15125" s="65"/>
      <c r="F15125" s="65"/>
      <c r="G15125" s="145"/>
    </row>
    <row r="15126" spans="1:7">
      <c r="A15126" s="65"/>
      <c r="B15126" s="65"/>
      <c r="C15126" s="65"/>
      <c r="D15126" s="65"/>
      <c r="E15126" s="65"/>
      <c r="F15126" s="65"/>
      <c r="G15126" s="145"/>
    </row>
    <row r="15127" spans="1:7">
      <c r="A15127" s="65"/>
      <c r="B15127" s="65"/>
      <c r="C15127" s="65"/>
      <c r="D15127" s="65"/>
      <c r="E15127" s="65"/>
      <c r="F15127" s="65"/>
      <c r="G15127" s="145"/>
    </row>
    <row r="15128" spans="1:7">
      <c r="A15128" s="65"/>
      <c r="B15128" s="65"/>
      <c r="C15128" s="65"/>
      <c r="D15128" s="65"/>
      <c r="E15128" s="65"/>
      <c r="F15128" s="65"/>
      <c r="G15128" s="145"/>
    </row>
    <row r="15129" spans="1:7">
      <c r="A15129" s="65"/>
      <c r="B15129" s="65"/>
      <c r="C15129" s="65"/>
      <c r="D15129" s="65"/>
      <c r="E15129" s="65"/>
      <c r="F15129" s="65"/>
      <c r="G15129" s="145"/>
    </row>
    <row r="15130" spans="1:7">
      <c r="A15130" s="65"/>
      <c r="B15130" s="65"/>
      <c r="C15130" s="65"/>
      <c r="D15130" s="65"/>
      <c r="E15130" s="65"/>
      <c r="F15130" s="65"/>
      <c r="G15130" s="145"/>
    </row>
    <row r="15131" spans="1:7">
      <c r="A15131" s="65"/>
      <c r="B15131" s="65"/>
      <c r="C15131" s="65"/>
      <c r="D15131" s="65"/>
      <c r="E15131" s="65"/>
      <c r="F15131" s="65"/>
      <c r="G15131" s="145"/>
    </row>
    <row r="15132" spans="1:7">
      <c r="A15132" s="65"/>
      <c r="B15132" s="65"/>
      <c r="C15132" s="65"/>
      <c r="D15132" s="65"/>
      <c r="E15132" s="65"/>
      <c r="F15132" s="65"/>
      <c r="G15132" s="145"/>
    </row>
    <row r="15133" spans="1:7">
      <c r="A15133" s="65"/>
      <c r="B15133" s="65"/>
      <c r="C15133" s="65"/>
      <c r="D15133" s="65"/>
      <c r="E15133" s="65"/>
      <c r="F15133" s="65"/>
      <c r="G15133" s="145"/>
    </row>
    <row r="15134" spans="1:7">
      <c r="A15134" s="65"/>
      <c r="B15134" s="65"/>
      <c r="C15134" s="65"/>
      <c r="D15134" s="65"/>
      <c r="E15134" s="65"/>
      <c r="F15134" s="65"/>
      <c r="G15134" s="145"/>
    </row>
    <row r="15135" spans="1:7">
      <c r="A15135" s="65"/>
      <c r="B15135" s="65"/>
      <c r="C15135" s="65"/>
      <c r="D15135" s="65"/>
      <c r="E15135" s="65"/>
      <c r="F15135" s="65"/>
      <c r="G15135" s="145"/>
    </row>
    <row r="15136" spans="1:7">
      <c r="A15136" s="65"/>
      <c r="B15136" s="65"/>
      <c r="C15136" s="65"/>
      <c r="D15136" s="65"/>
      <c r="E15136" s="65"/>
      <c r="F15136" s="65"/>
      <c r="G15136" s="145"/>
    </row>
    <row r="15137" spans="1:7">
      <c r="A15137" s="65"/>
      <c r="B15137" s="65"/>
      <c r="C15137" s="65"/>
      <c r="D15137" s="65"/>
      <c r="E15137" s="65"/>
      <c r="F15137" s="65"/>
      <c r="G15137" s="145"/>
    </row>
    <row r="15138" spans="1:7">
      <c r="A15138" s="65"/>
      <c r="B15138" s="65"/>
      <c r="C15138" s="65"/>
      <c r="D15138" s="65"/>
      <c r="E15138" s="65"/>
      <c r="F15138" s="65"/>
      <c r="G15138" s="145"/>
    </row>
    <row r="15139" spans="1:7">
      <c r="A15139" s="65"/>
      <c r="B15139" s="65"/>
      <c r="C15139" s="65"/>
      <c r="D15139" s="65"/>
      <c r="E15139" s="65"/>
      <c r="F15139" s="65"/>
      <c r="G15139" s="145"/>
    </row>
    <row r="15140" spans="1:7">
      <c r="A15140" s="65"/>
      <c r="B15140" s="65"/>
      <c r="C15140" s="65"/>
      <c r="D15140" s="65"/>
      <c r="E15140" s="65"/>
      <c r="F15140" s="65"/>
      <c r="G15140" s="145"/>
    </row>
    <row r="15141" spans="1:7">
      <c r="A15141" s="65"/>
      <c r="B15141" s="65"/>
      <c r="C15141" s="65"/>
      <c r="D15141" s="65"/>
      <c r="E15141" s="65"/>
      <c r="F15141" s="65"/>
      <c r="G15141" s="145"/>
    </row>
    <row r="15142" spans="1:7">
      <c r="A15142" s="65"/>
      <c r="B15142" s="65"/>
      <c r="C15142" s="65"/>
      <c r="D15142" s="65"/>
      <c r="E15142" s="65"/>
      <c r="F15142" s="65"/>
      <c r="G15142" s="145"/>
    </row>
    <row r="15143" spans="1:7">
      <c r="A15143" s="65"/>
      <c r="B15143" s="65"/>
      <c r="C15143" s="65"/>
      <c r="D15143" s="65"/>
      <c r="E15143" s="65"/>
      <c r="F15143" s="65"/>
      <c r="G15143" s="145"/>
    </row>
    <row r="15144" spans="1:7">
      <c r="A15144" s="65"/>
      <c r="B15144" s="65"/>
      <c r="C15144" s="65"/>
      <c r="D15144" s="65"/>
      <c r="E15144" s="65"/>
      <c r="F15144" s="65"/>
      <c r="G15144" s="145"/>
    </row>
    <row r="15145" spans="1:7">
      <c r="A15145" s="65"/>
      <c r="B15145" s="65"/>
      <c r="C15145" s="65"/>
      <c r="D15145" s="65"/>
      <c r="E15145" s="65"/>
      <c r="F15145" s="65"/>
      <c r="G15145" s="145"/>
    </row>
    <row r="15146" spans="1:7">
      <c r="A15146" s="65"/>
      <c r="B15146" s="65"/>
      <c r="C15146" s="65"/>
      <c r="D15146" s="65"/>
      <c r="E15146" s="65"/>
      <c r="F15146" s="65"/>
      <c r="G15146" s="145"/>
    </row>
    <row r="15147" spans="1:7">
      <c r="A15147" s="65"/>
      <c r="B15147" s="65"/>
      <c r="C15147" s="65"/>
      <c r="D15147" s="65"/>
      <c r="E15147" s="65"/>
      <c r="F15147" s="65"/>
      <c r="G15147" s="145"/>
    </row>
    <row r="15148" spans="1:7">
      <c r="A15148" s="65"/>
      <c r="B15148" s="65"/>
      <c r="C15148" s="65"/>
      <c r="D15148" s="65"/>
      <c r="E15148" s="65"/>
      <c r="F15148" s="65"/>
      <c r="G15148" s="145"/>
    </row>
    <row r="15149" spans="1:7">
      <c r="A15149" s="65"/>
      <c r="B15149" s="65"/>
      <c r="C15149" s="65"/>
      <c r="D15149" s="65"/>
      <c r="E15149" s="65"/>
      <c r="F15149" s="65"/>
      <c r="G15149" s="145"/>
    </row>
    <row r="15150" spans="1:7">
      <c r="A15150" s="65"/>
      <c r="B15150" s="65"/>
      <c r="C15150" s="65"/>
      <c r="D15150" s="65"/>
      <c r="E15150" s="65"/>
      <c r="F15150" s="65"/>
      <c r="G15150" s="145"/>
    </row>
    <row r="15151" spans="1:7">
      <c r="A15151" s="65"/>
      <c r="B15151" s="65"/>
      <c r="C15151" s="65"/>
      <c r="D15151" s="65"/>
      <c r="E15151" s="65"/>
      <c r="F15151" s="65"/>
      <c r="G15151" s="145"/>
    </row>
    <row r="15152" spans="1:7">
      <c r="A15152" s="65"/>
      <c r="B15152" s="65"/>
      <c r="C15152" s="65"/>
      <c r="D15152" s="65"/>
      <c r="E15152" s="65"/>
      <c r="F15152" s="65"/>
      <c r="G15152" s="145"/>
    </row>
    <row r="15153" spans="1:7">
      <c r="A15153" s="65"/>
      <c r="B15153" s="65"/>
      <c r="C15153" s="65"/>
      <c r="D15153" s="65"/>
      <c r="E15153" s="65"/>
      <c r="F15153" s="65"/>
      <c r="G15153" s="145"/>
    </row>
    <row r="15154" spans="1:7">
      <c r="A15154" s="65"/>
      <c r="B15154" s="65"/>
      <c r="C15154" s="65"/>
      <c r="D15154" s="65"/>
      <c r="E15154" s="65"/>
      <c r="F15154" s="65"/>
      <c r="G15154" s="145"/>
    </row>
    <row r="15155" spans="1:7">
      <c r="A15155" s="65"/>
      <c r="B15155" s="65"/>
      <c r="C15155" s="65"/>
      <c r="D15155" s="65"/>
      <c r="E15155" s="65"/>
      <c r="F15155" s="65"/>
      <c r="G15155" s="145"/>
    </row>
    <row r="15156" spans="1:7">
      <c r="A15156" s="65"/>
      <c r="B15156" s="65"/>
      <c r="C15156" s="65"/>
      <c r="D15156" s="65"/>
      <c r="E15156" s="65"/>
      <c r="F15156" s="65"/>
      <c r="G15156" s="145"/>
    </row>
    <row r="15157" spans="1:7">
      <c r="A15157" s="65"/>
      <c r="B15157" s="65"/>
      <c r="C15157" s="65"/>
      <c r="D15157" s="65"/>
      <c r="E15157" s="65"/>
      <c r="F15157" s="65"/>
      <c r="G15157" s="145"/>
    </row>
    <row r="15158" spans="1:7">
      <c r="A15158" s="65"/>
      <c r="B15158" s="65"/>
      <c r="C15158" s="65"/>
      <c r="D15158" s="65"/>
      <c r="E15158" s="65"/>
      <c r="F15158" s="65"/>
      <c r="G15158" s="145"/>
    </row>
    <row r="15159" spans="1:7">
      <c r="A15159" s="65"/>
      <c r="B15159" s="65"/>
      <c r="C15159" s="65"/>
      <c r="D15159" s="65"/>
      <c r="E15159" s="65"/>
      <c r="F15159" s="65"/>
      <c r="G15159" s="145"/>
    </row>
    <row r="15160" spans="1:7">
      <c r="A15160" s="65"/>
      <c r="B15160" s="65"/>
      <c r="C15160" s="65"/>
      <c r="D15160" s="65"/>
      <c r="E15160" s="65"/>
      <c r="F15160" s="65"/>
      <c r="G15160" s="145"/>
    </row>
    <row r="15161" spans="1:7">
      <c r="A15161" s="65"/>
      <c r="B15161" s="65"/>
      <c r="C15161" s="65"/>
      <c r="D15161" s="65"/>
      <c r="E15161" s="65"/>
      <c r="F15161" s="65"/>
      <c r="G15161" s="145"/>
    </row>
    <row r="15162" spans="1:7">
      <c r="A15162" s="65"/>
      <c r="B15162" s="65"/>
      <c r="C15162" s="65"/>
      <c r="D15162" s="65"/>
      <c r="E15162" s="65"/>
      <c r="F15162" s="65"/>
      <c r="G15162" s="145"/>
    </row>
    <row r="15163" spans="1:7">
      <c r="A15163" s="65"/>
      <c r="B15163" s="65"/>
      <c r="C15163" s="65"/>
      <c r="D15163" s="65"/>
      <c r="E15163" s="65"/>
      <c r="F15163" s="65"/>
      <c r="G15163" s="145"/>
    </row>
    <row r="15164" spans="1:7">
      <c r="A15164" s="65"/>
      <c r="B15164" s="65"/>
      <c r="C15164" s="65"/>
      <c r="D15164" s="65"/>
      <c r="E15164" s="65"/>
      <c r="F15164" s="65"/>
      <c r="G15164" s="145"/>
    </row>
    <row r="15165" spans="1:7">
      <c r="A15165" s="65"/>
      <c r="B15165" s="65"/>
      <c r="C15165" s="65"/>
      <c r="D15165" s="65"/>
      <c r="E15165" s="65"/>
      <c r="F15165" s="65"/>
      <c r="G15165" s="145"/>
    </row>
    <row r="15166" spans="1:7">
      <c r="A15166" s="65"/>
      <c r="B15166" s="65"/>
      <c r="C15166" s="65"/>
      <c r="D15166" s="65"/>
      <c r="E15166" s="65"/>
      <c r="F15166" s="65"/>
      <c r="G15166" s="145"/>
    </row>
    <row r="15167" spans="1:7">
      <c r="A15167" s="65"/>
      <c r="B15167" s="65"/>
      <c r="C15167" s="65"/>
      <c r="D15167" s="65"/>
      <c r="E15167" s="65"/>
      <c r="F15167" s="65"/>
      <c r="G15167" s="145"/>
    </row>
    <row r="15168" spans="1:7">
      <c r="A15168" s="65"/>
      <c r="B15168" s="65"/>
      <c r="C15168" s="65"/>
      <c r="D15168" s="65"/>
      <c r="E15168" s="65"/>
      <c r="F15168" s="65"/>
      <c r="G15168" s="145"/>
    </row>
    <row r="15169" spans="1:7">
      <c r="A15169" s="65"/>
      <c r="B15169" s="65"/>
      <c r="C15169" s="65"/>
      <c r="D15169" s="65"/>
      <c r="E15169" s="65"/>
      <c r="F15169" s="65"/>
      <c r="G15169" s="145"/>
    </row>
    <row r="15170" spans="1:7">
      <c r="A15170" s="65"/>
      <c r="B15170" s="65"/>
      <c r="C15170" s="65"/>
      <c r="D15170" s="65"/>
      <c r="E15170" s="65"/>
      <c r="F15170" s="65"/>
      <c r="G15170" s="145"/>
    </row>
    <row r="15171" spans="1:7">
      <c r="A15171" s="65"/>
      <c r="B15171" s="65"/>
      <c r="C15171" s="65"/>
      <c r="D15171" s="65"/>
      <c r="E15171" s="65"/>
      <c r="F15171" s="65"/>
      <c r="G15171" s="145"/>
    </row>
    <row r="15172" spans="1:7">
      <c r="A15172" s="65"/>
      <c r="B15172" s="65"/>
      <c r="C15172" s="65"/>
      <c r="D15172" s="65"/>
      <c r="E15172" s="65"/>
      <c r="F15172" s="65"/>
      <c r="G15172" s="145"/>
    </row>
    <row r="15173" spans="1:7">
      <c r="A15173" s="65"/>
      <c r="B15173" s="65"/>
      <c r="C15173" s="65"/>
      <c r="D15173" s="65"/>
      <c r="E15173" s="65"/>
      <c r="F15173" s="65"/>
      <c r="G15173" s="145"/>
    </row>
    <row r="15174" spans="1:7">
      <c r="A15174" s="65"/>
      <c r="B15174" s="65"/>
      <c r="C15174" s="65"/>
      <c r="D15174" s="65"/>
      <c r="E15174" s="65"/>
      <c r="F15174" s="65"/>
      <c r="G15174" s="145"/>
    </row>
    <row r="15175" spans="1:7">
      <c r="A15175" s="65"/>
      <c r="B15175" s="65"/>
      <c r="C15175" s="65"/>
      <c r="D15175" s="65"/>
      <c r="E15175" s="65"/>
      <c r="F15175" s="65"/>
      <c r="G15175" s="145"/>
    </row>
    <row r="15176" spans="1:7">
      <c r="A15176" s="65"/>
      <c r="B15176" s="65"/>
      <c r="C15176" s="65"/>
      <c r="D15176" s="65"/>
      <c r="E15176" s="65"/>
      <c r="F15176" s="65"/>
      <c r="G15176" s="145"/>
    </row>
    <row r="15177" spans="1:7">
      <c r="A15177" s="65"/>
      <c r="B15177" s="65"/>
      <c r="C15177" s="65"/>
      <c r="D15177" s="65"/>
      <c r="E15177" s="65"/>
      <c r="F15177" s="65"/>
      <c r="G15177" s="145"/>
    </row>
    <row r="15178" spans="1:7">
      <c r="A15178" s="65"/>
      <c r="B15178" s="65"/>
      <c r="C15178" s="65"/>
      <c r="D15178" s="65"/>
      <c r="E15178" s="65"/>
      <c r="F15178" s="65"/>
      <c r="G15178" s="145"/>
    </row>
    <row r="15179" spans="1:7">
      <c r="A15179" s="65"/>
      <c r="B15179" s="65"/>
      <c r="C15179" s="65"/>
      <c r="D15179" s="65"/>
      <c r="E15179" s="65"/>
      <c r="F15179" s="65"/>
      <c r="G15179" s="145"/>
    </row>
    <row r="15180" spans="1:7">
      <c r="A15180" s="65"/>
      <c r="B15180" s="65"/>
      <c r="C15180" s="65"/>
      <c r="D15180" s="65"/>
      <c r="E15180" s="65"/>
      <c r="F15180" s="65"/>
      <c r="G15180" s="145"/>
    </row>
    <row r="15181" spans="1:7">
      <c r="A15181" s="65"/>
      <c r="B15181" s="65"/>
      <c r="C15181" s="65"/>
      <c r="D15181" s="65"/>
      <c r="E15181" s="65"/>
      <c r="F15181" s="65"/>
      <c r="G15181" s="145"/>
    </row>
    <row r="15182" spans="1:7">
      <c r="A15182" s="65"/>
      <c r="B15182" s="65"/>
      <c r="C15182" s="65"/>
      <c r="D15182" s="65"/>
      <c r="E15182" s="65"/>
      <c r="F15182" s="65"/>
      <c r="G15182" s="145"/>
    </row>
    <row r="15183" spans="1:7">
      <c r="A15183" s="65"/>
      <c r="B15183" s="65"/>
      <c r="C15183" s="65"/>
      <c r="D15183" s="65"/>
      <c r="E15183" s="65"/>
      <c r="F15183" s="65"/>
      <c r="G15183" s="145"/>
    </row>
    <row r="15184" spans="1:7">
      <c r="A15184" s="65"/>
      <c r="B15184" s="65"/>
      <c r="C15184" s="65"/>
      <c r="D15184" s="65"/>
      <c r="E15184" s="65"/>
      <c r="F15184" s="65"/>
      <c r="G15184" s="145"/>
    </row>
    <row r="15185" spans="1:7">
      <c r="A15185" s="65"/>
      <c r="B15185" s="65"/>
      <c r="C15185" s="65"/>
      <c r="D15185" s="65"/>
      <c r="E15185" s="65"/>
      <c r="F15185" s="65"/>
      <c r="G15185" s="145"/>
    </row>
    <row r="15186" spans="1:7">
      <c r="A15186" s="65"/>
      <c r="B15186" s="65"/>
      <c r="C15186" s="65"/>
      <c r="D15186" s="65"/>
      <c r="E15186" s="65"/>
      <c r="F15186" s="65"/>
      <c r="G15186" s="145"/>
    </row>
    <row r="15187" spans="1:7">
      <c r="A15187" s="65"/>
      <c r="B15187" s="65"/>
      <c r="C15187" s="65"/>
      <c r="D15187" s="65"/>
      <c r="E15187" s="65"/>
      <c r="F15187" s="65"/>
      <c r="G15187" s="145"/>
    </row>
    <row r="15188" spans="1:7">
      <c r="A15188" s="65"/>
      <c r="B15188" s="65"/>
      <c r="C15188" s="65"/>
      <c r="D15188" s="65"/>
      <c r="E15188" s="65"/>
      <c r="F15188" s="65"/>
      <c r="G15188" s="145"/>
    </row>
    <row r="15189" spans="1:7">
      <c r="A15189" s="65"/>
      <c r="B15189" s="65"/>
      <c r="C15189" s="65"/>
      <c r="D15189" s="65"/>
      <c r="E15189" s="65"/>
      <c r="F15189" s="65"/>
      <c r="G15189" s="145"/>
    </row>
    <row r="15190" spans="1:7">
      <c r="A15190" s="65"/>
      <c r="B15190" s="65"/>
      <c r="C15190" s="65"/>
      <c r="D15190" s="65"/>
      <c r="E15190" s="65"/>
      <c r="F15190" s="65"/>
      <c r="G15190" s="145"/>
    </row>
    <row r="15191" spans="1:7">
      <c r="A15191" s="65"/>
      <c r="B15191" s="65"/>
      <c r="C15191" s="65"/>
      <c r="D15191" s="65"/>
      <c r="E15191" s="65"/>
      <c r="F15191" s="65"/>
      <c r="G15191" s="145"/>
    </row>
    <row r="15192" spans="1:7">
      <c r="A15192" s="65"/>
      <c r="B15192" s="65"/>
      <c r="C15192" s="65"/>
      <c r="D15192" s="65"/>
      <c r="E15192" s="65"/>
      <c r="F15192" s="65"/>
      <c r="G15192" s="145"/>
    </row>
    <row r="15193" spans="1:7">
      <c r="A15193" s="65"/>
      <c r="B15193" s="65"/>
      <c r="C15193" s="65"/>
      <c r="D15193" s="65"/>
      <c r="E15193" s="65"/>
      <c r="F15193" s="65"/>
      <c r="G15193" s="145"/>
    </row>
    <row r="15194" spans="1:7">
      <c r="A15194" s="65"/>
      <c r="B15194" s="65"/>
      <c r="C15194" s="65"/>
      <c r="D15194" s="65"/>
      <c r="E15194" s="65"/>
      <c r="F15194" s="65"/>
      <c r="G15194" s="145"/>
    </row>
    <row r="15195" spans="1:7">
      <c r="A15195" s="65"/>
      <c r="B15195" s="65"/>
      <c r="C15195" s="65"/>
      <c r="D15195" s="65"/>
      <c r="E15195" s="65"/>
      <c r="F15195" s="65"/>
      <c r="G15195" s="145"/>
    </row>
    <row r="15196" spans="1:7">
      <c r="A15196" s="65"/>
      <c r="B15196" s="65"/>
      <c r="C15196" s="65"/>
      <c r="D15196" s="65"/>
      <c r="E15196" s="65"/>
      <c r="F15196" s="65"/>
      <c r="G15196" s="145"/>
    </row>
    <row r="15197" spans="1:7">
      <c r="A15197" s="65"/>
      <c r="B15197" s="65"/>
      <c r="C15197" s="65"/>
      <c r="D15197" s="65"/>
      <c r="E15197" s="65"/>
      <c r="F15197" s="65"/>
      <c r="G15197" s="145"/>
    </row>
    <row r="15198" spans="1:7">
      <c r="A15198" s="65"/>
      <c r="B15198" s="65"/>
      <c r="C15198" s="65"/>
      <c r="D15198" s="65"/>
      <c r="E15198" s="65"/>
      <c r="F15198" s="65"/>
      <c r="G15198" s="145"/>
    </row>
    <row r="15199" spans="1:7">
      <c r="A15199" s="65"/>
      <c r="B15199" s="65"/>
      <c r="C15199" s="65"/>
      <c r="D15199" s="65"/>
      <c r="E15199" s="65"/>
      <c r="F15199" s="65"/>
      <c r="G15199" s="145"/>
    </row>
    <row r="15200" spans="1:7">
      <c r="A15200" s="65"/>
      <c r="B15200" s="65"/>
      <c r="C15200" s="65"/>
      <c r="D15200" s="65"/>
      <c r="E15200" s="65"/>
      <c r="F15200" s="65"/>
      <c r="G15200" s="145"/>
    </row>
    <row r="15201" spans="1:7">
      <c r="A15201" s="65"/>
      <c r="B15201" s="65"/>
      <c r="C15201" s="65"/>
      <c r="D15201" s="65"/>
      <c r="E15201" s="65"/>
      <c r="F15201" s="65"/>
      <c r="G15201" s="145"/>
    </row>
    <row r="15202" spans="1:7">
      <c r="A15202" s="65"/>
      <c r="B15202" s="65"/>
      <c r="C15202" s="65"/>
      <c r="D15202" s="65"/>
      <c r="E15202" s="65"/>
      <c r="F15202" s="65"/>
      <c r="G15202" s="145"/>
    </row>
    <row r="15203" spans="1:7">
      <c r="A15203" s="65"/>
      <c r="B15203" s="65"/>
      <c r="C15203" s="65"/>
      <c r="D15203" s="65"/>
      <c r="E15203" s="65"/>
      <c r="F15203" s="65"/>
      <c r="G15203" s="145"/>
    </row>
    <row r="15204" spans="1:7">
      <c r="A15204" s="65"/>
      <c r="B15204" s="65"/>
      <c r="C15204" s="65"/>
      <c r="D15204" s="65"/>
      <c r="E15204" s="65"/>
      <c r="F15204" s="65"/>
      <c r="G15204" s="145"/>
    </row>
    <row r="15205" spans="1:7">
      <c r="A15205" s="65"/>
      <c r="B15205" s="65"/>
      <c r="C15205" s="65"/>
      <c r="D15205" s="65"/>
      <c r="E15205" s="65"/>
      <c r="F15205" s="65"/>
      <c r="G15205" s="145"/>
    </row>
    <row r="15206" spans="1:7">
      <c r="A15206" s="65"/>
      <c r="B15206" s="65"/>
      <c r="C15206" s="65"/>
      <c r="D15206" s="65"/>
      <c r="E15206" s="65"/>
      <c r="F15206" s="65"/>
      <c r="G15206" s="145"/>
    </row>
    <row r="15207" spans="1:7">
      <c r="A15207" s="65"/>
      <c r="B15207" s="65"/>
      <c r="C15207" s="65"/>
      <c r="D15207" s="65"/>
      <c r="E15207" s="65"/>
      <c r="F15207" s="65"/>
      <c r="G15207" s="145"/>
    </row>
    <row r="15208" spans="1:7">
      <c r="A15208" s="65"/>
      <c r="B15208" s="65"/>
      <c r="C15208" s="65"/>
      <c r="D15208" s="65"/>
      <c r="E15208" s="65"/>
      <c r="F15208" s="65"/>
      <c r="G15208" s="145"/>
    </row>
    <row r="15209" spans="1:7">
      <c r="A15209" s="65"/>
      <c r="B15209" s="65"/>
      <c r="C15209" s="65"/>
      <c r="D15209" s="65"/>
      <c r="E15209" s="65"/>
      <c r="F15209" s="65"/>
      <c r="G15209" s="145"/>
    </row>
    <row r="15210" spans="1:7">
      <c r="A15210" s="65"/>
      <c r="B15210" s="65"/>
      <c r="C15210" s="65"/>
      <c r="D15210" s="65"/>
      <c r="E15210" s="65"/>
      <c r="F15210" s="65"/>
      <c r="G15210" s="145"/>
    </row>
    <row r="15211" spans="1:7">
      <c r="A15211" s="65"/>
      <c r="B15211" s="65"/>
      <c r="C15211" s="65"/>
      <c r="D15211" s="65"/>
      <c r="E15211" s="65"/>
      <c r="F15211" s="65"/>
      <c r="G15211" s="145"/>
    </row>
    <row r="15212" spans="1:7">
      <c r="A15212" s="65"/>
      <c r="B15212" s="65"/>
      <c r="C15212" s="65"/>
      <c r="D15212" s="65"/>
      <c r="E15212" s="65"/>
      <c r="F15212" s="65"/>
      <c r="G15212" s="145"/>
    </row>
    <row r="15213" spans="1:7">
      <c r="A15213" s="65"/>
      <c r="B15213" s="65"/>
      <c r="C15213" s="65"/>
      <c r="D15213" s="65"/>
      <c r="E15213" s="65"/>
      <c r="F15213" s="65"/>
      <c r="G15213" s="145"/>
    </row>
    <row r="15214" spans="1:7">
      <c r="A15214" s="65"/>
      <c r="B15214" s="65"/>
      <c r="C15214" s="65"/>
      <c r="D15214" s="65"/>
      <c r="E15214" s="65"/>
      <c r="F15214" s="65"/>
      <c r="G15214" s="145"/>
    </row>
    <row r="15215" spans="1:7">
      <c r="A15215" s="65"/>
      <c r="B15215" s="65"/>
      <c r="C15215" s="65"/>
      <c r="D15215" s="65"/>
      <c r="E15215" s="65"/>
      <c r="F15215" s="65"/>
      <c r="G15215" s="145"/>
    </row>
    <row r="15216" spans="1:7">
      <c r="A15216" s="65"/>
      <c r="B15216" s="65"/>
      <c r="C15216" s="65"/>
      <c r="D15216" s="65"/>
      <c r="E15216" s="65"/>
      <c r="F15216" s="65"/>
      <c r="G15216" s="145"/>
    </row>
    <row r="15217" spans="1:7">
      <c r="A15217" s="65"/>
      <c r="B15217" s="65"/>
      <c r="C15217" s="65"/>
      <c r="D15217" s="65"/>
      <c r="E15217" s="65"/>
      <c r="F15217" s="65"/>
      <c r="G15217" s="145"/>
    </row>
    <row r="15218" spans="1:7">
      <c r="A15218" s="65"/>
      <c r="B15218" s="65"/>
      <c r="C15218" s="65"/>
      <c r="D15218" s="65"/>
      <c r="E15218" s="65"/>
      <c r="F15218" s="65"/>
      <c r="G15218" s="145"/>
    </row>
    <row r="15219" spans="1:7">
      <c r="A15219" s="65"/>
      <c r="B15219" s="65"/>
      <c r="C15219" s="65"/>
      <c r="D15219" s="65"/>
      <c r="E15219" s="65"/>
      <c r="F15219" s="65"/>
      <c r="G15219" s="145"/>
    </row>
    <row r="15220" spans="1:7">
      <c r="A15220" s="65"/>
      <c r="B15220" s="65"/>
      <c r="C15220" s="65"/>
      <c r="D15220" s="65"/>
      <c r="E15220" s="65"/>
      <c r="F15220" s="65"/>
      <c r="G15220" s="145"/>
    </row>
    <row r="15221" spans="1:7">
      <c r="A15221" s="65"/>
      <c r="B15221" s="65"/>
      <c r="C15221" s="65"/>
      <c r="D15221" s="65"/>
      <c r="E15221" s="65"/>
      <c r="F15221" s="65"/>
      <c r="G15221" s="145"/>
    </row>
    <row r="15222" spans="1:7">
      <c r="A15222" s="65"/>
      <c r="B15222" s="65"/>
      <c r="C15222" s="65"/>
      <c r="D15222" s="65"/>
      <c r="E15222" s="65"/>
      <c r="F15222" s="65"/>
      <c r="G15222" s="145"/>
    </row>
    <row r="15223" spans="1:7">
      <c r="A15223" s="65"/>
      <c r="B15223" s="65"/>
      <c r="C15223" s="65"/>
      <c r="D15223" s="65"/>
      <c r="E15223" s="65"/>
      <c r="F15223" s="65"/>
      <c r="G15223" s="145"/>
    </row>
    <row r="15224" spans="1:7">
      <c r="A15224" s="65"/>
      <c r="B15224" s="65"/>
      <c r="C15224" s="65"/>
      <c r="D15224" s="65"/>
      <c r="E15224" s="65"/>
      <c r="F15224" s="65"/>
      <c r="G15224" s="145"/>
    </row>
    <row r="15225" spans="1:7">
      <c r="A15225" s="65"/>
      <c r="B15225" s="65"/>
      <c r="C15225" s="65"/>
      <c r="D15225" s="65"/>
      <c r="E15225" s="65"/>
      <c r="F15225" s="65"/>
      <c r="G15225" s="145"/>
    </row>
    <row r="15226" spans="1:7">
      <c r="A15226" s="65"/>
      <c r="B15226" s="65"/>
      <c r="C15226" s="65"/>
      <c r="D15226" s="65"/>
      <c r="E15226" s="65"/>
      <c r="F15226" s="65"/>
      <c r="G15226" s="145"/>
    </row>
    <row r="15227" spans="1:7">
      <c r="A15227" s="65"/>
      <c r="B15227" s="65"/>
      <c r="C15227" s="65"/>
      <c r="D15227" s="65"/>
      <c r="E15227" s="65"/>
      <c r="F15227" s="65"/>
      <c r="G15227" s="145"/>
    </row>
    <row r="15228" spans="1:7">
      <c r="A15228" s="65"/>
      <c r="B15228" s="65"/>
      <c r="C15228" s="65"/>
      <c r="D15228" s="65"/>
      <c r="E15228" s="65"/>
      <c r="F15228" s="65"/>
      <c r="G15228" s="145"/>
    </row>
    <row r="15229" spans="1:7">
      <c r="A15229" s="65"/>
      <c r="B15229" s="65"/>
      <c r="C15229" s="65"/>
      <c r="D15229" s="65"/>
      <c r="E15229" s="65"/>
      <c r="F15229" s="65"/>
      <c r="G15229" s="145"/>
    </row>
    <row r="15230" spans="1:7">
      <c r="A15230" s="65"/>
      <c r="B15230" s="65"/>
      <c r="C15230" s="65"/>
      <c r="D15230" s="65"/>
      <c r="E15230" s="65"/>
      <c r="F15230" s="65"/>
      <c r="G15230" s="145"/>
    </row>
    <row r="15231" spans="1:7">
      <c r="A15231" s="65"/>
      <c r="B15231" s="65"/>
      <c r="C15231" s="65"/>
      <c r="D15231" s="65"/>
      <c r="E15231" s="65"/>
      <c r="F15231" s="65"/>
      <c r="G15231" s="145"/>
    </row>
    <row r="15232" spans="1:7">
      <c r="A15232" s="65"/>
      <c r="B15232" s="65"/>
      <c r="C15232" s="65"/>
      <c r="D15232" s="65"/>
      <c r="E15232" s="65"/>
      <c r="F15232" s="65"/>
      <c r="G15232" s="145"/>
    </row>
    <row r="15233" spans="1:7">
      <c r="A15233" s="65"/>
      <c r="B15233" s="65"/>
      <c r="C15233" s="65"/>
      <c r="D15233" s="65"/>
      <c r="E15233" s="65"/>
      <c r="F15233" s="65"/>
      <c r="G15233" s="145"/>
    </row>
    <row r="15234" spans="1:7">
      <c r="A15234" s="65"/>
      <c r="B15234" s="65"/>
      <c r="C15234" s="65"/>
      <c r="D15234" s="65"/>
      <c r="E15234" s="65"/>
      <c r="F15234" s="65"/>
      <c r="G15234" s="145"/>
    </row>
    <row r="15235" spans="1:7">
      <c r="A15235" s="65"/>
      <c r="B15235" s="65"/>
      <c r="C15235" s="65"/>
      <c r="D15235" s="65"/>
      <c r="E15235" s="65"/>
      <c r="F15235" s="65"/>
      <c r="G15235" s="145"/>
    </row>
    <row r="15236" spans="1:7">
      <c r="A15236" s="65"/>
      <c r="B15236" s="65"/>
      <c r="C15236" s="65"/>
      <c r="D15236" s="65"/>
      <c r="E15236" s="65"/>
      <c r="F15236" s="65"/>
      <c r="G15236" s="145"/>
    </row>
    <row r="15237" spans="1:7">
      <c r="A15237" s="65"/>
      <c r="B15237" s="65"/>
      <c r="C15237" s="65"/>
      <c r="D15237" s="65"/>
      <c r="E15237" s="65"/>
      <c r="F15237" s="65"/>
      <c r="G15237" s="145"/>
    </row>
    <row r="15238" spans="1:7">
      <c r="A15238" s="65"/>
      <c r="B15238" s="65"/>
      <c r="C15238" s="65"/>
      <c r="D15238" s="65"/>
      <c r="E15238" s="65"/>
      <c r="F15238" s="65"/>
      <c r="G15238" s="145"/>
    </row>
    <row r="15239" spans="1:7">
      <c r="A15239" s="65"/>
      <c r="B15239" s="65"/>
      <c r="C15239" s="65"/>
      <c r="D15239" s="65"/>
      <c r="E15239" s="65"/>
      <c r="F15239" s="65"/>
      <c r="G15239" s="145"/>
    </row>
    <row r="15240" spans="1:7">
      <c r="A15240" s="65"/>
      <c r="B15240" s="65"/>
      <c r="C15240" s="65"/>
      <c r="D15240" s="65"/>
      <c r="E15240" s="65"/>
      <c r="F15240" s="65"/>
      <c r="G15240" s="145"/>
    </row>
    <row r="15241" spans="1:7">
      <c r="A15241" s="65"/>
      <c r="B15241" s="65"/>
      <c r="C15241" s="65"/>
      <c r="D15241" s="65"/>
      <c r="E15241" s="65"/>
      <c r="F15241" s="65"/>
      <c r="G15241" s="145"/>
    </row>
    <row r="15242" spans="1:7">
      <c r="A15242" s="65"/>
      <c r="B15242" s="65"/>
      <c r="C15242" s="65"/>
      <c r="D15242" s="65"/>
      <c r="E15242" s="65"/>
      <c r="F15242" s="65"/>
      <c r="G15242" s="145"/>
    </row>
    <row r="15243" spans="1:7">
      <c r="A15243" s="65"/>
      <c r="B15243" s="65"/>
      <c r="C15243" s="65"/>
      <c r="D15243" s="65"/>
      <c r="E15243" s="65"/>
      <c r="F15243" s="65"/>
      <c r="G15243" s="145"/>
    </row>
    <row r="15244" spans="1:7">
      <c r="A15244" s="65"/>
      <c r="B15244" s="65"/>
      <c r="C15244" s="65"/>
      <c r="D15244" s="65"/>
      <c r="E15244" s="65"/>
      <c r="F15244" s="65"/>
      <c r="G15244" s="145"/>
    </row>
    <row r="15245" spans="1:7">
      <c r="A15245" s="65"/>
      <c r="B15245" s="65"/>
      <c r="C15245" s="65"/>
      <c r="D15245" s="65"/>
      <c r="E15245" s="65"/>
      <c r="F15245" s="65"/>
      <c r="G15245" s="145"/>
    </row>
    <row r="15246" spans="1:7">
      <c r="A15246" s="65"/>
      <c r="B15246" s="65"/>
      <c r="C15246" s="65"/>
      <c r="D15246" s="65"/>
      <c r="E15246" s="65"/>
      <c r="F15246" s="65"/>
      <c r="G15246" s="145"/>
    </row>
    <row r="15247" spans="1:7">
      <c r="A15247" s="65"/>
      <c r="B15247" s="65"/>
      <c r="C15247" s="65"/>
      <c r="D15247" s="65"/>
      <c r="E15247" s="65"/>
      <c r="F15247" s="65"/>
      <c r="G15247" s="145"/>
    </row>
    <row r="15248" spans="1:7">
      <c r="A15248" s="65"/>
      <c r="B15248" s="65"/>
      <c r="C15248" s="65"/>
      <c r="D15248" s="65"/>
      <c r="E15248" s="65"/>
      <c r="F15248" s="65"/>
      <c r="G15248" s="145"/>
    </row>
    <row r="15249" spans="1:7">
      <c r="A15249" s="65"/>
      <c r="B15249" s="65"/>
      <c r="C15249" s="65"/>
      <c r="D15249" s="65"/>
      <c r="E15249" s="65"/>
      <c r="F15249" s="65"/>
      <c r="G15249" s="145"/>
    </row>
    <row r="15250" spans="1:7">
      <c r="A15250" s="65"/>
      <c r="B15250" s="65"/>
      <c r="C15250" s="65"/>
      <c r="D15250" s="65"/>
      <c r="E15250" s="65"/>
      <c r="F15250" s="65"/>
      <c r="G15250" s="145"/>
    </row>
    <row r="15251" spans="1:7">
      <c r="A15251" s="65"/>
      <c r="B15251" s="65"/>
      <c r="C15251" s="65"/>
      <c r="D15251" s="65"/>
      <c r="E15251" s="65"/>
      <c r="F15251" s="65"/>
      <c r="G15251" s="145"/>
    </row>
    <row r="15252" spans="1:7">
      <c r="A15252" s="65"/>
      <c r="B15252" s="65"/>
      <c r="C15252" s="65"/>
      <c r="D15252" s="65"/>
      <c r="E15252" s="65"/>
      <c r="F15252" s="65"/>
      <c r="G15252" s="145"/>
    </row>
    <row r="15253" spans="1:7">
      <c r="A15253" s="65"/>
      <c r="B15253" s="65"/>
      <c r="C15253" s="65"/>
      <c r="D15253" s="65"/>
      <c r="E15253" s="65"/>
      <c r="F15253" s="65"/>
      <c r="G15253" s="145"/>
    </row>
    <row r="15254" spans="1:7">
      <c r="A15254" s="65"/>
      <c r="B15254" s="65"/>
      <c r="C15254" s="65"/>
      <c r="D15254" s="65"/>
      <c r="E15254" s="65"/>
      <c r="F15254" s="65"/>
      <c r="G15254" s="145"/>
    </row>
    <row r="15255" spans="1:7">
      <c r="A15255" s="65"/>
      <c r="B15255" s="65"/>
      <c r="C15255" s="65"/>
      <c r="D15255" s="65"/>
      <c r="E15255" s="65"/>
      <c r="F15255" s="65"/>
      <c r="G15255" s="145"/>
    </row>
    <row r="15256" spans="1:7">
      <c r="A15256" s="65"/>
      <c r="B15256" s="65"/>
      <c r="C15256" s="65"/>
      <c r="D15256" s="65"/>
      <c r="E15256" s="65"/>
      <c r="F15256" s="65"/>
      <c r="G15256" s="145"/>
    </row>
    <row r="15257" spans="1:7">
      <c r="A15257" s="65"/>
      <c r="B15257" s="65"/>
      <c r="C15257" s="65"/>
      <c r="D15257" s="65"/>
      <c r="E15257" s="65"/>
      <c r="F15257" s="65"/>
      <c r="G15257" s="145"/>
    </row>
    <row r="15258" spans="1:7">
      <c r="A15258" s="65"/>
      <c r="B15258" s="65"/>
      <c r="C15258" s="65"/>
      <c r="D15258" s="65"/>
      <c r="E15258" s="65"/>
      <c r="F15258" s="65"/>
      <c r="G15258" s="145"/>
    </row>
    <row r="15259" spans="1:7">
      <c r="A15259" s="65"/>
      <c r="B15259" s="65"/>
      <c r="C15259" s="65"/>
      <c r="D15259" s="65"/>
      <c r="E15259" s="65"/>
      <c r="F15259" s="65"/>
      <c r="G15259" s="145"/>
    </row>
    <row r="15260" spans="1:7">
      <c r="A15260" s="65"/>
      <c r="B15260" s="65"/>
      <c r="C15260" s="65"/>
      <c r="D15260" s="65"/>
      <c r="E15260" s="65"/>
      <c r="F15260" s="65"/>
      <c r="G15260" s="145"/>
    </row>
    <row r="15261" spans="1:7">
      <c r="A15261" s="65"/>
      <c r="B15261" s="65"/>
      <c r="C15261" s="65"/>
      <c r="D15261" s="65"/>
      <c r="E15261" s="65"/>
      <c r="F15261" s="65"/>
      <c r="G15261" s="145"/>
    </row>
    <row r="15262" spans="1:7">
      <c r="A15262" s="65"/>
      <c r="B15262" s="65"/>
      <c r="C15262" s="65"/>
      <c r="D15262" s="65"/>
      <c r="E15262" s="65"/>
      <c r="F15262" s="65"/>
      <c r="G15262" s="145"/>
    </row>
    <row r="15263" spans="1:7">
      <c r="A15263" s="65"/>
      <c r="B15263" s="65"/>
      <c r="C15263" s="65"/>
      <c r="D15263" s="65"/>
      <c r="E15263" s="65"/>
      <c r="F15263" s="65"/>
      <c r="G15263" s="145"/>
    </row>
    <row r="15264" spans="1:7">
      <c r="A15264" s="65"/>
      <c r="B15264" s="65"/>
      <c r="C15264" s="65"/>
      <c r="D15264" s="65"/>
      <c r="E15264" s="65"/>
      <c r="F15264" s="65"/>
      <c r="G15264" s="145"/>
    </row>
    <row r="15265" spans="1:7">
      <c r="A15265" s="65"/>
      <c r="B15265" s="65"/>
      <c r="C15265" s="65"/>
      <c r="D15265" s="65"/>
      <c r="E15265" s="65"/>
      <c r="F15265" s="65"/>
      <c r="G15265" s="145"/>
    </row>
    <row r="15266" spans="1:7">
      <c r="A15266" s="65"/>
      <c r="B15266" s="65"/>
      <c r="C15266" s="65"/>
      <c r="D15266" s="65"/>
      <c r="E15266" s="65"/>
      <c r="F15266" s="65"/>
      <c r="G15266" s="145"/>
    </row>
    <row r="15267" spans="1:7">
      <c r="A15267" s="65"/>
      <c r="B15267" s="65"/>
      <c r="C15267" s="65"/>
      <c r="D15267" s="65"/>
      <c r="E15267" s="65"/>
      <c r="F15267" s="65"/>
      <c r="G15267" s="145"/>
    </row>
    <row r="15268" spans="1:7">
      <c r="A15268" s="65"/>
      <c r="B15268" s="65"/>
      <c r="C15268" s="65"/>
      <c r="D15268" s="65"/>
      <c r="E15268" s="65"/>
      <c r="F15268" s="65"/>
      <c r="G15268" s="145"/>
    </row>
    <row r="15269" spans="1:7">
      <c r="A15269" s="65"/>
      <c r="B15269" s="65"/>
      <c r="C15269" s="65"/>
      <c r="D15269" s="65"/>
      <c r="E15269" s="65"/>
      <c r="F15269" s="65"/>
      <c r="G15269" s="145"/>
    </row>
    <row r="15270" spans="1:7">
      <c r="A15270" s="65"/>
      <c r="B15270" s="65"/>
      <c r="C15270" s="65"/>
      <c r="D15270" s="65"/>
      <c r="E15270" s="65"/>
      <c r="F15270" s="65"/>
      <c r="G15270" s="145"/>
    </row>
    <row r="15271" spans="1:7">
      <c r="A15271" s="65"/>
      <c r="B15271" s="65"/>
      <c r="C15271" s="65"/>
      <c r="D15271" s="65"/>
      <c r="E15271" s="65"/>
      <c r="F15271" s="65"/>
      <c r="G15271" s="145"/>
    </row>
    <row r="15272" spans="1:7">
      <c r="A15272" s="65"/>
      <c r="B15272" s="65"/>
      <c r="C15272" s="65"/>
      <c r="D15272" s="65"/>
      <c r="E15272" s="65"/>
      <c r="F15272" s="65"/>
      <c r="G15272" s="145"/>
    </row>
    <row r="15273" spans="1:7">
      <c r="A15273" s="65"/>
      <c r="B15273" s="65"/>
      <c r="C15273" s="65"/>
      <c r="D15273" s="65"/>
      <c r="E15273" s="65"/>
      <c r="F15273" s="65"/>
      <c r="G15273" s="145"/>
    </row>
    <row r="15274" spans="1:7">
      <c r="A15274" s="65"/>
      <c r="B15274" s="65"/>
      <c r="C15274" s="65"/>
      <c r="D15274" s="65"/>
      <c r="E15274" s="65"/>
      <c r="F15274" s="65"/>
      <c r="G15274" s="145"/>
    </row>
    <row r="15275" spans="1:7">
      <c r="A15275" s="65"/>
      <c r="B15275" s="65"/>
      <c r="C15275" s="65"/>
      <c r="D15275" s="65"/>
      <c r="E15275" s="65"/>
      <c r="F15275" s="65"/>
      <c r="G15275" s="145"/>
    </row>
    <row r="15276" spans="1:7">
      <c r="A15276" s="65"/>
      <c r="B15276" s="65"/>
      <c r="C15276" s="65"/>
      <c r="D15276" s="65"/>
      <c r="E15276" s="65"/>
      <c r="F15276" s="65"/>
      <c r="G15276" s="145"/>
    </row>
    <row r="15277" spans="1:7">
      <c r="A15277" s="65"/>
      <c r="B15277" s="65"/>
      <c r="C15277" s="65"/>
      <c r="D15277" s="65"/>
      <c r="E15277" s="65"/>
      <c r="F15277" s="65"/>
      <c r="G15277" s="145"/>
    </row>
    <row r="15278" spans="1:7">
      <c r="A15278" s="65"/>
      <c r="B15278" s="65"/>
      <c r="C15278" s="65"/>
      <c r="D15278" s="65"/>
      <c r="E15278" s="65"/>
      <c r="F15278" s="65"/>
      <c r="G15278" s="145"/>
    </row>
    <row r="15279" spans="1:7">
      <c r="A15279" s="65"/>
      <c r="B15279" s="65"/>
      <c r="C15279" s="65"/>
      <c r="D15279" s="65"/>
      <c r="E15279" s="65"/>
      <c r="F15279" s="65"/>
      <c r="G15279" s="145"/>
    </row>
    <row r="15280" spans="1:7">
      <c r="A15280" s="65"/>
      <c r="B15280" s="65"/>
      <c r="C15280" s="65"/>
      <c r="D15280" s="65"/>
      <c r="E15280" s="65"/>
      <c r="F15280" s="65"/>
      <c r="G15280" s="145"/>
    </row>
    <row r="15281" spans="1:7">
      <c r="A15281" s="65"/>
      <c r="B15281" s="65"/>
      <c r="C15281" s="65"/>
      <c r="D15281" s="65"/>
      <c r="E15281" s="65"/>
      <c r="F15281" s="65"/>
      <c r="G15281" s="145"/>
    </row>
    <row r="15282" spans="1:7">
      <c r="A15282" s="65"/>
      <c r="B15282" s="65"/>
      <c r="C15282" s="65"/>
      <c r="D15282" s="65"/>
      <c r="E15282" s="65"/>
      <c r="F15282" s="65"/>
      <c r="G15282" s="145"/>
    </row>
    <row r="15283" spans="1:7">
      <c r="A15283" s="65"/>
      <c r="B15283" s="65"/>
      <c r="C15283" s="65"/>
      <c r="D15283" s="65"/>
      <c r="E15283" s="65"/>
      <c r="F15283" s="65"/>
      <c r="G15283" s="145"/>
    </row>
    <row r="15284" spans="1:7">
      <c r="A15284" s="65"/>
      <c r="B15284" s="65"/>
      <c r="C15284" s="65"/>
      <c r="D15284" s="65"/>
      <c r="E15284" s="65"/>
      <c r="F15284" s="65"/>
      <c r="G15284" s="145"/>
    </row>
    <row r="15285" spans="1:7">
      <c r="A15285" s="65"/>
      <c r="B15285" s="65"/>
      <c r="C15285" s="65"/>
      <c r="D15285" s="65"/>
      <c r="E15285" s="65"/>
      <c r="F15285" s="65"/>
      <c r="G15285" s="145"/>
    </row>
    <row r="15286" spans="1:7">
      <c r="A15286" s="65"/>
      <c r="B15286" s="65"/>
      <c r="C15286" s="65"/>
      <c r="D15286" s="65"/>
      <c r="E15286" s="65"/>
      <c r="F15286" s="65"/>
      <c r="G15286" s="145"/>
    </row>
    <row r="15287" spans="1:7">
      <c r="A15287" s="65"/>
      <c r="B15287" s="65"/>
      <c r="C15287" s="65"/>
      <c r="D15287" s="65"/>
      <c r="E15287" s="65"/>
      <c r="F15287" s="65"/>
      <c r="G15287" s="145"/>
    </row>
    <row r="15288" spans="1:7">
      <c r="A15288" s="65"/>
      <c r="B15288" s="65"/>
      <c r="C15288" s="65"/>
      <c r="D15288" s="65"/>
      <c r="E15288" s="65"/>
      <c r="F15288" s="65"/>
      <c r="G15288" s="145"/>
    </row>
    <row r="15289" spans="1:7">
      <c r="A15289" s="65"/>
      <c r="B15289" s="65"/>
      <c r="C15289" s="65"/>
      <c r="D15289" s="65"/>
      <c r="E15289" s="65"/>
      <c r="F15289" s="65"/>
      <c r="G15289" s="145"/>
    </row>
    <row r="15290" spans="1:7">
      <c r="A15290" s="65"/>
      <c r="B15290" s="65"/>
      <c r="C15290" s="65"/>
      <c r="D15290" s="65"/>
      <c r="E15290" s="65"/>
      <c r="F15290" s="65"/>
      <c r="G15290" s="145"/>
    </row>
    <row r="15291" spans="1:7">
      <c r="A15291" s="65"/>
      <c r="B15291" s="65"/>
      <c r="C15291" s="65"/>
      <c r="D15291" s="65"/>
      <c r="E15291" s="65"/>
      <c r="F15291" s="65"/>
      <c r="G15291" s="145"/>
    </row>
    <row r="15292" spans="1:7">
      <c r="A15292" s="65"/>
      <c r="B15292" s="65"/>
      <c r="C15292" s="65"/>
      <c r="D15292" s="65"/>
      <c r="E15292" s="65"/>
      <c r="F15292" s="65"/>
      <c r="G15292" s="145"/>
    </row>
    <row r="15293" spans="1:7">
      <c r="A15293" s="65"/>
      <c r="B15293" s="65"/>
      <c r="C15293" s="65"/>
      <c r="D15293" s="65"/>
      <c r="E15293" s="65"/>
      <c r="F15293" s="65"/>
      <c r="G15293" s="145"/>
    </row>
    <row r="15294" spans="1:7">
      <c r="A15294" s="65"/>
      <c r="B15294" s="65"/>
      <c r="C15294" s="65"/>
      <c r="D15294" s="65"/>
      <c r="E15294" s="65"/>
      <c r="F15294" s="65"/>
      <c r="G15294" s="145"/>
    </row>
    <row r="15295" spans="1:7">
      <c r="A15295" s="65"/>
      <c r="B15295" s="65"/>
      <c r="C15295" s="65"/>
      <c r="D15295" s="65"/>
      <c r="E15295" s="65"/>
      <c r="F15295" s="65"/>
      <c r="G15295" s="145"/>
    </row>
    <row r="15296" spans="1:7">
      <c r="A15296" s="65"/>
      <c r="B15296" s="65"/>
      <c r="C15296" s="65"/>
      <c r="D15296" s="65"/>
      <c r="E15296" s="65"/>
      <c r="F15296" s="65"/>
      <c r="G15296" s="145"/>
    </row>
    <row r="15297" spans="1:7">
      <c r="A15297" s="65"/>
      <c r="B15297" s="65"/>
      <c r="C15297" s="65"/>
      <c r="D15297" s="65"/>
      <c r="E15297" s="65"/>
      <c r="F15297" s="65"/>
      <c r="G15297" s="145"/>
    </row>
    <row r="15298" spans="1:7">
      <c r="A15298" s="65"/>
      <c r="B15298" s="65"/>
      <c r="C15298" s="65"/>
      <c r="D15298" s="65"/>
      <c r="E15298" s="65"/>
      <c r="F15298" s="65"/>
      <c r="G15298" s="145"/>
    </row>
    <row r="15299" spans="1:7">
      <c r="A15299" s="65"/>
      <c r="B15299" s="65"/>
      <c r="C15299" s="65"/>
      <c r="D15299" s="65"/>
      <c r="E15299" s="65"/>
      <c r="F15299" s="65"/>
      <c r="G15299" s="145"/>
    </row>
    <row r="15300" spans="1:7">
      <c r="A15300" s="65"/>
      <c r="B15300" s="65"/>
      <c r="C15300" s="65"/>
      <c r="D15300" s="65"/>
      <c r="E15300" s="65"/>
      <c r="F15300" s="65"/>
      <c r="G15300" s="145"/>
    </row>
    <row r="15301" spans="1:7">
      <c r="A15301" s="65"/>
      <c r="B15301" s="65"/>
      <c r="C15301" s="65"/>
      <c r="D15301" s="65"/>
      <c r="E15301" s="65"/>
      <c r="F15301" s="65"/>
      <c r="G15301" s="145"/>
    </row>
    <row r="15302" spans="1:7">
      <c r="A15302" s="65"/>
      <c r="B15302" s="65"/>
      <c r="C15302" s="65"/>
      <c r="D15302" s="65"/>
      <c r="E15302" s="65"/>
      <c r="F15302" s="65"/>
      <c r="G15302" s="145"/>
    </row>
    <row r="15303" spans="1:7">
      <c r="A15303" s="65"/>
      <c r="B15303" s="65"/>
      <c r="C15303" s="65"/>
      <c r="D15303" s="65"/>
      <c r="E15303" s="65"/>
      <c r="F15303" s="65"/>
      <c r="G15303" s="145"/>
    </row>
    <row r="15304" spans="1:7">
      <c r="A15304" s="65"/>
      <c r="B15304" s="65"/>
      <c r="C15304" s="65"/>
      <c r="D15304" s="65"/>
      <c r="E15304" s="65"/>
      <c r="F15304" s="65"/>
      <c r="G15304" s="145"/>
    </row>
    <row r="15305" spans="1:7">
      <c r="A15305" s="65"/>
      <c r="B15305" s="65"/>
      <c r="C15305" s="65"/>
      <c r="D15305" s="65"/>
      <c r="E15305" s="65"/>
      <c r="F15305" s="65"/>
      <c r="G15305" s="145"/>
    </row>
    <row r="15306" spans="1:7">
      <c r="A15306" s="65"/>
      <c r="B15306" s="65"/>
      <c r="C15306" s="65"/>
      <c r="D15306" s="65"/>
      <c r="E15306" s="65"/>
      <c r="F15306" s="65"/>
      <c r="G15306" s="145"/>
    </row>
    <row r="15307" spans="1:7">
      <c r="A15307" s="65"/>
      <c r="B15307" s="65"/>
      <c r="C15307" s="65"/>
      <c r="D15307" s="65"/>
      <c r="E15307" s="65"/>
      <c r="F15307" s="65"/>
      <c r="G15307" s="145"/>
    </row>
    <row r="15308" spans="1:7">
      <c r="A15308" s="65"/>
      <c r="B15308" s="65"/>
      <c r="C15308" s="65"/>
      <c r="D15308" s="65"/>
      <c r="E15308" s="65"/>
      <c r="F15308" s="65"/>
      <c r="G15308" s="145"/>
    </row>
    <row r="15309" spans="1:7">
      <c r="A15309" s="65"/>
      <c r="B15309" s="65"/>
      <c r="C15309" s="65"/>
      <c r="D15309" s="65"/>
      <c r="E15309" s="65"/>
      <c r="F15309" s="65"/>
      <c r="G15309" s="145"/>
    </row>
    <row r="15310" spans="1:7">
      <c r="A15310" s="65"/>
      <c r="B15310" s="65"/>
      <c r="C15310" s="65"/>
      <c r="D15310" s="65"/>
      <c r="E15310" s="65"/>
      <c r="F15310" s="65"/>
      <c r="G15310" s="145"/>
    </row>
    <row r="15311" spans="1:7">
      <c r="A15311" s="65"/>
      <c r="B15311" s="65"/>
      <c r="C15311" s="65"/>
      <c r="D15311" s="65"/>
      <c r="E15311" s="65"/>
      <c r="F15311" s="65"/>
      <c r="G15311" s="145"/>
    </row>
    <row r="15312" spans="1:7">
      <c r="A15312" s="65"/>
      <c r="B15312" s="65"/>
      <c r="C15312" s="65"/>
      <c r="D15312" s="65"/>
      <c r="E15312" s="65"/>
      <c r="F15312" s="65"/>
      <c r="G15312" s="145"/>
    </row>
    <row r="15313" spans="1:7">
      <c r="A15313" s="65"/>
      <c r="B15313" s="65"/>
      <c r="C15313" s="65"/>
      <c r="D15313" s="65"/>
      <c r="E15313" s="65"/>
      <c r="F15313" s="65"/>
      <c r="G15313" s="145"/>
    </row>
    <row r="15314" spans="1:7">
      <c r="A15314" s="65"/>
      <c r="B15314" s="65"/>
      <c r="C15314" s="65"/>
      <c r="D15314" s="65"/>
      <c r="E15314" s="65"/>
      <c r="F15314" s="65"/>
      <c r="G15314" s="145"/>
    </row>
    <row r="15315" spans="1:7">
      <c r="A15315" s="65"/>
      <c r="B15315" s="65"/>
      <c r="C15315" s="65"/>
      <c r="D15315" s="65"/>
      <c r="E15315" s="65"/>
      <c r="F15315" s="65"/>
      <c r="G15315" s="145"/>
    </row>
    <row r="15316" spans="1:7">
      <c r="A15316" s="65"/>
      <c r="B15316" s="65"/>
      <c r="C15316" s="65"/>
      <c r="D15316" s="65"/>
      <c r="E15316" s="65"/>
      <c r="F15316" s="65"/>
      <c r="G15316" s="145"/>
    </row>
    <row r="15317" spans="1:7">
      <c r="A15317" s="65"/>
      <c r="B15317" s="65"/>
      <c r="C15317" s="65"/>
      <c r="D15317" s="65"/>
      <c r="E15317" s="65"/>
      <c r="F15317" s="65"/>
      <c r="G15317" s="145"/>
    </row>
    <row r="15318" spans="1:7">
      <c r="A15318" s="65"/>
      <c r="B15318" s="65"/>
      <c r="C15318" s="65"/>
      <c r="D15318" s="65"/>
      <c r="E15318" s="65"/>
      <c r="F15318" s="65"/>
      <c r="G15318" s="145"/>
    </row>
    <row r="15319" spans="1:7">
      <c r="A15319" s="65"/>
      <c r="B15319" s="65"/>
      <c r="C15319" s="65"/>
      <c r="D15319" s="65"/>
      <c r="E15319" s="65"/>
      <c r="F15319" s="65"/>
      <c r="G15319" s="145"/>
    </row>
    <row r="15320" spans="1:7">
      <c r="A15320" s="65"/>
      <c r="B15320" s="65"/>
      <c r="C15320" s="65"/>
      <c r="D15320" s="65"/>
      <c r="E15320" s="65"/>
      <c r="F15320" s="65"/>
      <c r="G15320" s="145"/>
    </row>
    <row r="15321" spans="1:7">
      <c r="A15321" s="65"/>
      <c r="B15321" s="65"/>
      <c r="C15321" s="65"/>
      <c r="D15321" s="65"/>
      <c r="E15321" s="65"/>
      <c r="F15321" s="65"/>
      <c r="G15321" s="145"/>
    </row>
    <row r="15322" spans="1:7">
      <c r="A15322" s="65"/>
      <c r="B15322" s="65"/>
      <c r="C15322" s="65"/>
      <c r="D15322" s="65"/>
      <c r="E15322" s="65"/>
      <c r="F15322" s="65"/>
      <c r="G15322" s="145"/>
    </row>
    <row r="15323" spans="1:7">
      <c r="A15323" s="65"/>
      <c r="B15323" s="65"/>
      <c r="C15323" s="65"/>
      <c r="D15323" s="65"/>
      <c r="E15323" s="65"/>
      <c r="F15323" s="65"/>
      <c r="G15323" s="145"/>
    </row>
    <row r="15324" spans="1:7">
      <c r="A15324" s="65"/>
      <c r="B15324" s="65"/>
      <c r="C15324" s="65"/>
      <c r="D15324" s="65"/>
      <c r="E15324" s="65"/>
      <c r="F15324" s="65"/>
      <c r="G15324" s="145"/>
    </row>
    <row r="15325" spans="1:7">
      <c r="A15325" s="65"/>
      <c r="B15325" s="65"/>
      <c r="C15325" s="65"/>
      <c r="D15325" s="65"/>
      <c r="E15325" s="65"/>
      <c r="F15325" s="65"/>
      <c r="G15325" s="145"/>
    </row>
    <row r="15326" spans="1:7">
      <c r="A15326" s="65"/>
      <c r="B15326" s="65"/>
      <c r="C15326" s="65"/>
      <c r="D15326" s="65"/>
      <c r="E15326" s="65"/>
      <c r="F15326" s="65"/>
      <c r="G15326" s="145"/>
    </row>
    <row r="15327" spans="1:7">
      <c r="A15327" s="65"/>
      <c r="B15327" s="65"/>
      <c r="C15327" s="65"/>
      <c r="D15327" s="65"/>
      <c r="E15327" s="65"/>
      <c r="F15327" s="65"/>
      <c r="G15327" s="145"/>
    </row>
    <row r="15328" spans="1:7">
      <c r="A15328" s="65"/>
      <c r="B15328" s="65"/>
      <c r="C15328" s="65"/>
      <c r="D15328" s="65"/>
      <c r="E15328" s="65"/>
      <c r="F15328" s="65"/>
      <c r="G15328" s="145"/>
    </row>
    <row r="15329" spans="1:7">
      <c r="A15329" s="65"/>
      <c r="B15329" s="65"/>
      <c r="C15329" s="65"/>
      <c r="D15329" s="65"/>
      <c r="E15329" s="65"/>
      <c r="F15329" s="65"/>
      <c r="G15329" s="145"/>
    </row>
    <row r="15330" spans="1:7">
      <c r="A15330" s="65"/>
      <c r="B15330" s="65"/>
      <c r="C15330" s="65"/>
      <c r="D15330" s="65"/>
      <c r="E15330" s="65"/>
      <c r="F15330" s="65"/>
      <c r="G15330" s="145"/>
    </row>
    <row r="15331" spans="1:7">
      <c r="A15331" s="65"/>
      <c r="B15331" s="65"/>
      <c r="C15331" s="65"/>
      <c r="D15331" s="65"/>
      <c r="E15331" s="65"/>
      <c r="F15331" s="65"/>
      <c r="G15331" s="145"/>
    </row>
    <row r="15332" spans="1:7">
      <c r="A15332" s="65"/>
      <c r="B15332" s="65"/>
      <c r="C15332" s="65"/>
      <c r="D15332" s="65"/>
      <c r="E15332" s="65"/>
      <c r="F15332" s="65"/>
      <c r="G15332" s="145"/>
    </row>
    <row r="15333" spans="1:7">
      <c r="A15333" s="65"/>
      <c r="B15333" s="65"/>
      <c r="C15333" s="65"/>
      <c r="D15333" s="65"/>
      <c r="E15333" s="65"/>
      <c r="F15333" s="65"/>
      <c r="G15333" s="145"/>
    </row>
    <row r="15334" spans="1:7">
      <c r="A15334" s="65"/>
      <c r="B15334" s="65"/>
      <c r="C15334" s="65"/>
      <c r="D15334" s="65"/>
      <c r="E15334" s="65"/>
      <c r="F15334" s="65"/>
      <c r="G15334" s="145"/>
    </row>
    <row r="15335" spans="1:7">
      <c r="A15335" s="65"/>
      <c r="B15335" s="65"/>
      <c r="C15335" s="65"/>
      <c r="D15335" s="65"/>
      <c r="E15335" s="65"/>
      <c r="F15335" s="65"/>
      <c r="G15335" s="145"/>
    </row>
    <row r="15336" spans="1:7">
      <c r="A15336" s="65"/>
      <c r="B15336" s="65"/>
      <c r="C15336" s="65"/>
      <c r="D15336" s="65"/>
      <c r="E15336" s="65"/>
      <c r="F15336" s="65"/>
      <c r="G15336" s="145"/>
    </row>
    <row r="15337" spans="1:7">
      <c r="A15337" s="65"/>
      <c r="B15337" s="65"/>
      <c r="C15337" s="65"/>
      <c r="D15337" s="65"/>
      <c r="E15337" s="65"/>
      <c r="F15337" s="65"/>
      <c r="G15337" s="145"/>
    </row>
    <row r="15338" spans="1:7">
      <c r="A15338" s="65"/>
      <c r="B15338" s="65"/>
      <c r="C15338" s="65"/>
      <c r="D15338" s="65"/>
      <c r="E15338" s="65"/>
      <c r="F15338" s="65"/>
      <c r="G15338" s="145"/>
    </row>
    <row r="15339" spans="1:7">
      <c r="A15339" s="65"/>
      <c r="B15339" s="65"/>
      <c r="C15339" s="65"/>
      <c r="D15339" s="65"/>
      <c r="E15339" s="65"/>
      <c r="F15339" s="65"/>
      <c r="G15339" s="145"/>
    </row>
    <row r="15340" spans="1:7">
      <c r="A15340" s="65"/>
      <c r="B15340" s="65"/>
      <c r="C15340" s="65"/>
      <c r="D15340" s="65"/>
      <c r="E15340" s="65"/>
      <c r="F15340" s="65"/>
      <c r="G15340" s="145"/>
    </row>
    <row r="15341" spans="1:7">
      <c r="A15341" s="65"/>
      <c r="B15341" s="65"/>
      <c r="C15341" s="65"/>
      <c r="D15341" s="65"/>
      <c r="E15341" s="65"/>
      <c r="F15341" s="65"/>
      <c r="G15341" s="145"/>
    </row>
    <row r="15342" spans="1:7">
      <c r="A15342" s="65"/>
      <c r="B15342" s="65"/>
      <c r="C15342" s="65"/>
      <c r="D15342" s="65"/>
      <c r="E15342" s="65"/>
      <c r="F15342" s="65"/>
      <c r="G15342" s="145"/>
    </row>
    <row r="15343" spans="1:7">
      <c r="A15343" s="65"/>
      <c r="B15343" s="65"/>
      <c r="C15343" s="65"/>
      <c r="D15343" s="65"/>
      <c r="E15343" s="65"/>
      <c r="F15343" s="65"/>
      <c r="G15343" s="145"/>
    </row>
    <row r="15344" spans="1:7">
      <c r="A15344" s="65"/>
      <c r="B15344" s="65"/>
      <c r="C15344" s="65"/>
      <c r="D15344" s="65"/>
      <c r="E15344" s="65"/>
      <c r="F15344" s="65"/>
      <c r="G15344" s="145"/>
    </row>
    <row r="15345" spans="1:7">
      <c r="A15345" s="65"/>
      <c r="B15345" s="65"/>
      <c r="C15345" s="65"/>
      <c r="D15345" s="65"/>
      <c r="E15345" s="65"/>
      <c r="F15345" s="65"/>
      <c r="G15345" s="145"/>
    </row>
    <row r="15346" spans="1:7">
      <c r="A15346" s="65"/>
      <c r="B15346" s="65"/>
      <c r="C15346" s="65"/>
      <c r="D15346" s="65"/>
      <c r="E15346" s="65"/>
      <c r="F15346" s="65"/>
      <c r="G15346" s="145"/>
    </row>
    <row r="15347" spans="1:7">
      <c r="A15347" s="65"/>
      <c r="B15347" s="65"/>
      <c r="C15347" s="65"/>
      <c r="D15347" s="65"/>
      <c r="E15347" s="65"/>
      <c r="F15347" s="65"/>
      <c r="G15347" s="145"/>
    </row>
    <row r="15348" spans="1:7">
      <c r="A15348" s="65"/>
      <c r="B15348" s="65"/>
      <c r="C15348" s="65"/>
      <c r="D15348" s="65"/>
      <c r="E15348" s="65"/>
      <c r="F15348" s="65"/>
      <c r="G15348" s="145"/>
    </row>
    <row r="15349" spans="1:7">
      <c r="A15349" s="65"/>
      <c r="B15349" s="65"/>
      <c r="C15349" s="65"/>
      <c r="D15349" s="65"/>
      <c r="E15349" s="65"/>
      <c r="F15349" s="65"/>
      <c r="G15349" s="145"/>
    </row>
    <row r="15350" spans="1:7">
      <c r="A15350" s="65"/>
      <c r="B15350" s="65"/>
      <c r="C15350" s="65"/>
      <c r="D15350" s="65"/>
      <c r="E15350" s="65"/>
      <c r="F15350" s="65"/>
      <c r="G15350" s="145"/>
    </row>
    <row r="15351" spans="1:7">
      <c r="A15351" s="65"/>
      <c r="B15351" s="65"/>
      <c r="C15351" s="65"/>
      <c r="D15351" s="65"/>
      <c r="E15351" s="65"/>
      <c r="F15351" s="65"/>
      <c r="G15351" s="145"/>
    </row>
    <row r="15352" spans="1:7">
      <c r="A15352" s="65"/>
      <c r="B15352" s="65"/>
      <c r="C15352" s="65"/>
      <c r="D15352" s="65"/>
      <c r="E15352" s="65"/>
      <c r="F15352" s="65"/>
      <c r="G15352" s="145"/>
    </row>
    <row r="15353" spans="1:7">
      <c r="A15353" s="65"/>
      <c r="B15353" s="65"/>
      <c r="C15353" s="65"/>
      <c r="D15353" s="65"/>
      <c r="E15353" s="65"/>
      <c r="F15353" s="65"/>
      <c r="G15353" s="145"/>
    </row>
    <row r="15354" spans="1:7">
      <c r="A15354" s="65"/>
      <c r="B15354" s="65"/>
      <c r="C15354" s="65"/>
      <c r="D15354" s="65"/>
      <c r="E15354" s="65"/>
      <c r="F15354" s="65"/>
      <c r="G15354" s="145"/>
    </row>
    <row r="15355" spans="1:7">
      <c r="A15355" s="65"/>
      <c r="B15355" s="65"/>
      <c r="C15355" s="65"/>
      <c r="D15355" s="65"/>
      <c r="E15355" s="65"/>
      <c r="F15355" s="65"/>
      <c r="G15355" s="145"/>
    </row>
    <row r="15356" spans="1:7">
      <c r="A15356" s="65"/>
      <c r="B15356" s="65"/>
      <c r="C15356" s="65"/>
      <c r="D15356" s="65"/>
      <c r="E15356" s="65"/>
      <c r="F15356" s="65"/>
      <c r="G15356" s="145"/>
    </row>
    <row r="15357" spans="1:7">
      <c r="A15357" s="65"/>
      <c r="B15357" s="65"/>
      <c r="C15357" s="65"/>
      <c r="D15357" s="65"/>
      <c r="E15357" s="65"/>
      <c r="F15357" s="65"/>
      <c r="G15357" s="145"/>
    </row>
    <row r="15358" spans="1:7">
      <c r="A15358" s="65"/>
      <c r="B15358" s="65"/>
      <c r="C15358" s="65"/>
      <c r="D15358" s="65"/>
      <c r="E15358" s="65"/>
      <c r="F15358" s="65"/>
      <c r="G15358" s="145"/>
    </row>
    <row r="15359" spans="1:7">
      <c r="A15359" s="65"/>
      <c r="B15359" s="65"/>
      <c r="C15359" s="65"/>
      <c r="D15359" s="65"/>
      <c r="E15359" s="65"/>
      <c r="F15359" s="65"/>
      <c r="G15359" s="145"/>
    </row>
    <row r="15360" spans="1:7">
      <c r="A15360" s="65"/>
      <c r="B15360" s="65"/>
      <c r="C15360" s="65"/>
      <c r="D15360" s="65"/>
      <c r="E15360" s="65"/>
      <c r="F15360" s="65"/>
      <c r="G15360" s="145"/>
    </row>
    <row r="15361" spans="1:7">
      <c r="A15361" s="65"/>
      <c r="B15361" s="65"/>
      <c r="C15361" s="65"/>
      <c r="D15361" s="65"/>
      <c r="E15361" s="65"/>
      <c r="F15361" s="65"/>
      <c r="G15361" s="145"/>
    </row>
    <row r="15362" spans="1:7">
      <c r="A15362" s="65"/>
      <c r="B15362" s="65"/>
      <c r="C15362" s="65"/>
      <c r="D15362" s="65"/>
      <c r="E15362" s="65"/>
      <c r="F15362" s="65"/>
      <c r="G15362" s="145"/>
    </row>
    <row r="15363" spans="1:7">
      <c r="A15363" s="65"/>
      <c r="B15363" s="65"/>
      <c r="C15363" s="65"/>
      <c r="D15363" s="65"/>
      <c r="E15363" s="65"/>
      <c r="F15363" s="65"/>
      <c r="G15363" s="145"/>
    </row>
    <row r="15364" spans="1:7">
      <c r="A15364" s="65"/>
      <c r="B15364" s="65"/>
      <c r="C15364" s="65"/>
      <c r="D15364" s="65"/>
      <c r="E15364" s="65"/>
      <c r="F15364" s="65"/>
      <c r="G15364" s="145"/>
    </row>
    <row r="15365" spans="1:7">
      <c r="A15365" s="65"/>
      <c r="B15365" s="65"/>
      <c r="C15365" s="65"/>
      <c r="D15365" s="65"/>
      <c r="E15365" s="65"/>
      <c r="F15365" s="65"/>
      <c r="G15365" s="145"/>
    </row>
    <row r="15366" spans="1:7">
      <c r="A15366" s="65"/>
      <c r="B15366" s="65"/>
      <c r="C15366" s="65"/>
      <c r="D15366" s="65"/>
      <c r="E15366" s="65"/>
      <c r="F15366" s="65"/>
      <c r="G15366" s="145"/>
    </row>
    <row r="15367" spans="1:7">
      <c r="A15367" s="65"/>
      <c r="B15367" s="65"/>
      <c r="C15367" s="65"/>
      <c r="D15367" s="65"/>
      <c r="E15367" s="65"/>
      <c r="F15367" s="65"/>
      <c r="G15367" s="145"/>
    </row>
    <row r="15368" spans="1:7">
      <c r="A15368" s="65"/>
      <c r="B15368" s="65"/>
      <c r="C15368" s="65"/>
      <c r="D15368" s="65"/>
      <c r="E15368" s="65"/>
      <c r="F15368" s="65"/>
      <c r="G15368" s="145"/>
    </row>
    <row r="15369" spans="1:7">
      <c r="A15369" s="65"/>
      <c r="B15369" s="65"/>
      <c r="C15369" s="65"/>
      <c r="D15369" s="65"/>
      <c r="E15369" s="65"/>
      <c r="F15369" s="65"/>
      <c r="G15369" s="145"/>
    </row>
    <row r="15370" spans="1:7">
      <c r="A15370" s="65"/>
      <c r="B15370" s="65"/>
      <c r="C15370" s="65"/>
      <c r="D15370" s="65"/>
      <c r="E15370" s="65"/>
      <c r="F15370" s="65"/>
      <c r="G15370" s="145"/>
    </row>
    <row r="15371" spans="1:7">
      <c r="A15371" s="65"/>
      <c r="B15371" s="65"/>
      <c r="C15371" s="65"/>
      <c r="D15371" s="65"/>
      <c r="E15371" s="65"/>
      <c r="F15371" s="65"/>
      <c r="G15371" s="145"/>
    </row>
    <row r="15372" spans="1:7">
      <c r="A15372" s="65"/>
      <c r="B15372" s="65"/>
      <c r="C15372" s="65"/>
      <c r="D15372" s="65"/>
      <c r="E15372" s="65"/>
      <c r="F15372" s="65"/>
      <c r="G15372" s="145"/>
    </row>
    <row r="15373" spans="1:7">
      <c r="A15373" s="65"/>
      <c r="B15373" s="65"/>
      <c r="C15373" s="65"/>
      <c r="D15373" s="65"/>
      <c r="E15373" s="65"/>
      <c r="F15373" s="65"/>
      <c r="G15373" s="145"/>
    </row>
    <row r="15374" spans="1:7">
      <c r="A15374" s="65"/>
      <c r="B15374" s="65"/>
      <c r="C15374" s="65"/>
      <c r="D15374" s="65"/>
      <c r="E15374" s="65"/>
      <c r="F15374" s="65"/>
      <c r="G15374" s="145"/>
    </row>
    <row r="15375" spans="1:7">
      <c r="A15375" s="65"/>
      <c r="B15375" s="65"/>
      <c r="C15375" s="65"/>
      <c r="D15375" s="65"/>
      <c r="E15375" s="65"/>
      <c r="F15375" s="65"/>
      <c r="G15375" s="145"/>
    </row>
    <row r="15376" spans="1:7">
      <c r="A15376" s="65"/>
      <c r="B15376" s="65"/>
      <c r="C15376" s="65"/>
      <c r="D15376" s="65"/>
      <c r="E15376" s="65"/>
      <c r="F15376" s="65"/>
      <c r="G15376" s="145"/>
    </row>
    <row r="15377" spans="1:7">
      <c r="A15377" s="65"/>
      <c r="B15377" s="65"/>
      <c r="C15377" s="65"/>
      <c r="D15377" s="65"/>
      <c r="E15377" s="65"/>
      <c r="F15377" s="65"/>
      <c r="G15377" s="145"/>
    </row>
    <row r="15378" spans="1:7">
      <c r="A15378" s="65"/>
      <c r="B15378" s="65"/>
      <c r="C15378" s="65"/>
      <c r="D15378" s="65"/>
      <c r="E15378" s="65"/>
      <c r="F15378" s="65"/>
      <c r="G15378" s="145"/>
    </row>
    <row r="15379" spans="1:7">
      <c r="A15379" s="65"/>
      <c r="B15379" s="65"/>
      <c r="C15379" s="65"/>
      <c r="D15379" s="65"/>
      <c r="E15379" s="65"/>
      <c r="F15379" s="65"/>
      <c r="G15379" s="145"/>
    </row>
    <row r="15380" spans="1:7">
      <c r="A15380" s="65"/>
      <c r="B15380" s="65"/>
      <c r="C15380" s="65"/>
      <c r="D15380" s="65"/>
      <c r="E15380" s="65"/>
      <c r="F15380" s="65"/>
      <c r="G15380" s="145"/>
    </row>
    <row r="15381" spans="1:7">
      <c r="A15381" s="65"/>
      <c r="B15381" s="65"/>
      <c r="C15381" s="65"/>
      <c r="D15381" s="65"/>
      <c r="E15381" s="65"/>
      <c r="F15381" s="65"/>
      <c r="G15381" s="145"/>
    </row>
    <row r="15382" spans="1:7">
      <c r="A15382" s="65"/>
      <c r="B15382" s="65"/>
      <c r="C15382" s="65"/>
      <c r="D15382" s="65"/>
      <c r="E15382" s="65"/>
      <c r="F15382" s="65"/>
      <c r="G15382" s="145"/>
    </row>
    <row r="15383" spans="1:7">
      <c r="A15383" s="65"/>
      <c r="B15383" s="65"/>
      <c r="C15383" s="65"/>
      <c r="D15383" s="65"/>
      <c r="E15383" s="65"/>
      <c r="F15383" s="65"/>
      <c r="G15383" s="145"/>
    </row>
    <row r="15384" spans="1:7">
      <c r="A15384" s="65"/>
      <c r="B15384" s="65"/>
      <c r="C15384" s="65"/>
      <c r="D15384" s="65"/>
      <c r="E15384" s="65"/>
      <c r="F15384" s="65"/>
      <c r="G15384" s="145"/>
    </row>
    <row r="15385" spans="1:7">
      <c r="A15385" s="65"/>
      <c r="B15385" s="65"/>
      <c r="C15385" s="65"/>
      <c r="D15385" s="65"/>
      <c r="E15385" s="65"/>
      <c r="F15385" s="65"/>
      <c r="G15385" s="145"/>
    </row>
    <row r="15386" spans="1:7">
      <c r="A15386" s="65"/>
      <c r="B15386" s="65"/>
      <c r="C15386" s="65"/>
      <c r="D15386" s="65"/>
      <c r="E15386" s="65"/>
      <c r="F15386" s="65"/>
      <c r="G15386" s="145"/>
    </row>
    <row r="15387" spans="1:7">
      <c r="A15387" s="65"/>
      <c r="B15387" s="65"/>
      <c r="C15387" s="65"/>
      <c r="D15387" s="65"/>
      <c r="E15387" s="65"/>
      <c r="F15387" s="65"/>
      <c r="G15387" s="145"/>
    </row>
    <row r="15388" spans="1:7">
      <c r="A15388" s="65"/>
      <c r="B15388" s="65"/>
      <c r="C15388" s="65"/>
      <c r="D15388" s="65"/>
      <c r="E15388" s="65"/>
      <c r="F15388" s="65"/>
      <c r="G15388" s="145"/>
    </row>
    <row r="15389" spans="1:7">
      <c r="A15389" s="65"/>
      <c r="B15389" s="65"/>
      <c r="C15389" s="65"/>
      <c r="D15389" s="65"/>
      <c r="E15389" s="65"/>
      <c r="F15389" s="65"/>
      <c r="G15389" s="145"/>
    </row>
    <row r="15390" spans="1:7">
      <c r="A15390" s="65"/>
      <c r="B15390" s="65"/>
      <c r="C15390" s="65"/>
      <c r="D15390" s="65"/>
      <c r="E15390" s="65"/>
      <c r="F15390" s="65"/>
      <c r="G15390" s="145"/>
    </row>
    <row r="15391" spans="1:7">
      <c r="A15391" s="65"/>
      <c r="B15391" s="65"/>
      <c r="C15391" s="65"/>
      <c r="D15391" s="65"/>
      <c r="E15391" s="65"/>
      <c r="F15391" s="65"/>
      <c r="G15391" s="145"/>
    </row>
    <row r="15392" spans="1:7">
      <c r="A15392" s="65"/>
      <c r="B15392" s="65"/>
      <c r="C15392" s="65"/>
      <c r="D15392" s="65"/>
      <c r="E15392" s="65"/>
      <c r="F15392" s="65"/>
      <c r="G15392" s="145"/>
    </row>
    <row r="15393" spans="1:7">
      <c r="A15393" s="65"/>
      <c r="B15393" s="65"/>
      <c r="C15393" s="65"/>
      <c r="D15393" s="65"/>
      <c r="E15393" s="65"/>
      <c r="F15393" s="65"/>
      <c r="G15393" s="145"/>
    </row>
    <row r="15394" spans="1:7">
      <c r="A15394" s="65"/>
      <c r="B15394" s="65"/>
      <c r="C15394" s="65"/>
      <c r="D15394" s="65"/>
      <c r="E15394" s="65"/>
      <c r="F15394" s="65"/>
      <c r="G15394" s="145"/>
    </row>
    <row r="15395" spans="1:7">
      <c r="A15395" s="65"/>
      <c r="B15395" s="65"/>
      <c r="C15395" s="65"/>
      <c r="D15395" s="65"/>
      <c r="E15395" s="65"/>
      <c r="F15395" s="65"/>
      <c r="G15395" s="145"/>
    </row>
    <row r="15396" spans="1:7">
      <c r="A15396" s="65"/>
      <c r="B15396" s="65"/>
      <c r="C15396" s="65"/>
      <c r="D15396" s="65"/>
      <c r="E15396" s="65"/>
      <c r="F15396" s="65"/>
      <c r="G15396" s="145"/>
    </row>
    <row r="15397" spans="1:7">
      <c r="A15397" s="65"/>
      <c r="B15397" s="65"/>
      <c r="C15397" s="65"/>
      <c r="D15397" s="65"/>
      <c r="E15397" s="65"/>
      <c r="F15397" s="65"/>
      <c r="G15397" s="145"/>
    </row>
    <row r="15398" spans="1:7">
      <c r="A15398" s="65"/>
      <c r="B15398" s="65"/>
      <c r="C15398" s="65"/>
      <c r="D15398" s="65"/>
      <c r="E15398" s="65"/>
      <c r="F15398" s="65"/>
      <c r="G15398" s="145"/>
    </row>
    <row r="15399" spans="1:7">
      <c r="A15399" s="65"/>
      <c r="B15399" s="65"/>
      <c r="C15399" s="65"/>
      <c r="D15399" s="65"/>
      <c r="E15399" s="65"/>
      <c r="F15399" s="65"/>
      <c r="G15399" s="145"/>
    </row>
    <row r="15400" spans="1:7">
      <c r="A15400" s="65"/>
      <c r="B15400" s="65"/>
      <c r="C15400" s="65"/>
      <c r="D15400" s="65"/>
      <c r="E15400" s="65"/>
      <c r="F15400" s="65"/>
      <c r="G15400" s="145"/>
    </row>
    <row r="15401" spans="1:7">
      <c r="A15401" s="65"/>
      <c r="B15401" s="65"/>
      <c r="C15401" s="65"/>
      <c r="D15401" s="65"/>
      <c r="E15401" s="65"/>
      <c r="F15401" s="65"/>
      <c r="G15401" s="145"/>
    </row>
    <row r="15402" spans="1:7">
      <c r="A15402" s="65"/>
      <c r="B15402" s="65"/>
      <c r="C15402" s="65"/>
      <c r="D15402" s="65"/>
      <c r="E15402" s="65"/>
      <c r="F15402" s="65"/>
      <c r="G15402" s="145"/>
    </row>
    <row r="15403" spans="1:7">
      <c r="A15403" s="65"/>
      <c r="B15403" s="65"/>
      <c r="C15403" s="65"/>
      <c r="D15403" s="65"/>
      <c r="E15403" s="65"/>
      <c r="F15403" s="65"/>
      <c r="G15403" s="145"/>
    </row>
    <row r="15404" spans="1:7">
      <c r="A15404" s="65"/>
      <c r="B15404" s="65"/>
      <c r="C15404" s="65"/>
      <c r="D15404" s="65"/>
      <c r="E15404" s="65"/>
      <c r="F15404" s="65"/>
      <c r="G15404" s="145"/>
    </row>
    <row r="15405" spans="1:7">
      <c r="A15405" s="65"/>
      <c r="B15405" s="65"/>
      <c r="C15405" s="65"/>
      <c r="D15405" s="65"/>
      <c r="E15405" s="65"/>
      <c r="F15405" s="65"/>
      <c r="G15405" s="145"/>
    </row>
    <row r="15406" spans="1:7">
      <c r="A15406" s="65"/>
      <c r="B15406" s="65"/>
      <c r="C15406" s="65"/>
      <c r="D15406" s="65"/>
      <c r="E15406" s="65"/>
      <c r="F15406" s="65"/>
      <c r="G15406" s="145"/>
    </row>
    <row r="15407" spans="1:7">
      <c r="A15407" s="65"/>
      <c r="B15407" s="65"/>
      <c r="C15407" s="65"/>
      <c r="D15407" s="65"/>
      <c r="E15407" s="65"/>
      <c r="F15407" s="65"/>
      <c r="G15407" s="145"/>
    </row>
    <row r="15408" spans="1:7">
      <c r="A15408" s="65"/>
      <c r="B15408" s="65"/>
      <c r="C15408" s="65"/>
      <c r="D15408" s="65"/>
      <c r="E15408" s="65"/>
      <c r="F15408" s="65"/>
      <c r="G15408" s="145"/>
    </row>
    <row r="15409" spans="1:7">
      <c r="A15409" s="65"/>
      <c r="B15409" s="65"/>
      <c r="C15409" s="65"/>
      <c r="D15409" s="65"/>
      <c r="E15409" s="65"/>
      <c r="F15409" s="65"/>
      <c r="G15409" s="145"/>
    </row>
    <row r="15410" spans="1:7">
      <c r="A15410" s="65"/>
      <c r="B15410" s="65"/>
      <c r="C15410" s="65"/>
      <c r="D15410" s="65"/>
      <c r="E15410" s="65"/>
      <c r="F15410" s="65"/>
      <c r="G15410" s="145"/>
    </row>
    <row r="15411" spans="1:7">
      <c r="A15411" s="65"/>
      <c r="B15411" s="65"/>
      <c r="C15411" s="65"/>
      <c r="D15411" s="65"/>
      <c r="E15411" s="65"/>
      <c r="F15411" s="65"/>
      <c r="G15411" s="145"/>
    </row>
    <row r="15412" spans="1:7">
      <c r="A15412" s="65"/>
      <c r="B15412" s="65"/>
      <c r="C15412" s="65"/>
      <c r="D15412" s="65"/>
      <c r="E15412" s="65"/>
      <c r="F15412" s="65"/>
      <c r="G15412" s="145"/>
    </row>
    <row r="15413" spans="1:7">
      <c r="A15413" s="65"/>
      <c r="B15413" s="65"/>
      <c r="C15413" s="65"/>
      <c r="D15413" s="65"/>
      <c r="E15413" s="65"/>
      <c r="F15413" s="65"/>
      <c r="G15413" s="145"/>
    </row>
    <row r="15414" spans="1:7">
      <c r="A15414" s="65"/>
      <c r="B15414" s="65"/>
      <c r="C15414" s="65"/>
      <c r="D15414" s="65"/>
      <c r="E15414" s="65"/>
      <c r="F15414" s="65"/>
      <c r="G15414" s="145"/>
    </row>
    <row r="15415" spans="1:7">
      <c r="A15415" s="65"/>
      <c r="B15415" s="65"/>
      <c r="C15415" s="65"/>
      <c r="D15415" s="65"/>
      <c r="E15415" s="65"/>
      <c r="F15415" s="65"/>
      <c r="G15415" s="145"/>
    </row>
    <row r="15416" spans="1:7">
      <c r="A15416" s="65"/>
      <c r="B15416" s="65"/>
      <c r="C15416" s="65"/>
      <c r="D15416" s="65"/>
      <c r="E15416" s="65"/>
      <c r="F15416" s="65"/>
      <c r="G15416" s="145"/>
    </row>
    <row r="15417" spans="1:7">
      <c r="A15417" s="65"/>
      <c r="B15417" s="65"/>
      <c r="C15417" s="65"/>
      <c r="D15417" s="65"/>
      <c r="E15417" s="65"/>
      <c r="F15417" s="65"/>
      <c r="G15417" s="145"/>
    </row>
    <row r="15418" spans="1:7">
      <c r="A15418" s="65"/>
      <c r="B15418" s="65"/>
      <c r="C15418" s="65"/>
      <c r="D15418" s="65"/>
      <c r="E15418" s="65"/>
      <c r="F15418" s="65"/>
      <c r="G15418" s="145"/>
    </row>
    <row r="15419" spans="1:7">
      <c r="A15419" s="65"/>
      <c r="B15419" s="65"/>
      <c r="C15419" s="65"/>
      <c r="D15419" s="65"/>
      <c r="E15419" s="65"/>
      <c r="F15419" s="65"/>
      <c r="G15419" s="145"/>
    </row>
    <row r="15420" spans="1:7">
      <c r="A15420" s="65"/>
      <c r="B15420" s="65"/>
      <c r="C15420" s="65"/>
      <c r="D15420" s="65"/>
      <c r="E15420" s="65"/>
      <c r="F15420" s="65"/>
      <c r="G15420" s="145"/>
    </row>
    <row r="15421" spans="1:7">
      <c r="A15421" s="65"/>
      <c r="B15421" s="65"/>
      <c r="C15421" s="65"/>
      <c r="D15421" s="65"/>
      <c r="E15421" s="65"/>
      <c r="F15421" s="65"/>
      <c r="G15421" s="145"/>
    </row>
    <row r="15422" spans="1:7">
      <c r="A15422" s="65"/>
      <c r="B15422" s="65"/>
      <c r="C15422" s="65"/>
      <c r="D15422" s="65"/>
      <c r="E15422" s="65"/>
      <c r="F15422" s="65"/>
      <c r="G15422" s="145"/>
    </row>
    <row r="15423" spans="1:7">
      <c r="A15423" s="65"/>
      <c r="B15423" s="65"/>
      <c r="C15423" s="65"/>
      <c r="D15423" s="65"/>
      <c r="E15423" s="65"/>
      <c r="F15423" s="65"/>
      <c r="G15423" s="145"/>
    </row>
    <row r="15424" spans="1:7">
      <c r="A15424" s="65"/>
      <c r="B15424" s="65"/>
      <c r="C15424" s="65"/>
      <c r="D15424" s="65"/>
      <c r="E15424" s="65"/>
      <c r="F15424" s="65"/>
      <c r="G15424" s="145"/>
    </row>
    <row r="15425" spans="1:7">
      <c r="A15425" s="65"/>
      <c r="B15425" s="65"/>
      <c r="C15425" s="65"/>
      <c r="D15425" s="65"/>
      <c r="E15425" s="65"/>
      <c r="F15425" s="65"/>
      <c r="G15425" s="145"/>
    </row>
    <row r="15426" spans="1:7">
      <c r="A15426" s="65"/>
      <c r="B15426" s="65"/>
      <c r="C15426" s="65"/>
      <c r="D15426" s="65"/>
      <c r="E15426" s="65"/>
      <c r="F15426" s="65"/>
      <c r="G15426" s="145"/>
    </row>
    <row r="15427" spans="1:7">
      <c r="A15427" s="65"/>
      <c r="B15427" s="65"/>
      <c r="C15427" s="65"/>
      <c r="D15427" s="65"/>
      <c r="E15427" s="65"/>
      <c r="F15427" s="65"/>
      <c r="G15427" s="145"/>
    </row>
    <row r="15428" spans="1:7">
      <c r="A15428" s="65"/>
      <c r="B15428" s="65"/>
      <c r="C15428" s="65"/>
      <c r="D15428" s="65"/>
      <c r="E15428" s="65"/>
      <c r="F15428" s="65"/>
      <c r="G15428" s="145"/>
    </row>
    <row r="15429" spans="1:7">
      <c r="A15429" s="65"/>
      <c r="B15429" s="65"/>
      <c r="C15429" s="65"/>
      <c r="D15429" s="65"/>
      <c r="E15429" s="65"/>
      <c r="F15429" s="65"/>
      <c r="G15429" s="145"/>
    </row>
    <row r="15430" spans="1:7">
      <c r="A15430" s="65"/>
      <c r="B15430" s="65"/>
      <c r="C15430" s="65"/>
      <c r="D15430" s="65"/>
      <c r="E15430" s="65"/>
      <c r="F15430" s="65"/>
      <c r="G15430" s="145"/>
    </row>
    <row r="15431" spans="1:7">
      <c r="A15431" s="65"/>
      <c r="B15431" s="65"/>
      <c r="C15431" s="65"/>
      <c r="D15431" s="65"/>
      <c r="E15431" s="65"/>
      <c r="F15431" s="65"/>
      <c r="G15431" s="145"/>
    </row>
    <row r="15432" spans="1:7">
      <c r="A15432" s="65"/>
      <c r="B15432" s="65"/>
      <c r="C15432" s="65"/>
      <c r="D15432" s="65"/>
      <c r="E15432" s="65"/>
      <c r="F15432" s="65"/>
      <c r="G15432" s="145"/>
    </row>
    <row r="15433" spans="1:7">
      <c r="A15433" s="65"/>
      <c r="B15433" s="65"/>
      <c r="C15433" s="65"/>
      <c r="D15433" s="65"/>
      <c r="E15433" s="65"/>
      <c r="F15433" s="65"/>
      <c r="G15433" s="145"/>
    </row>
    <row r="15434" spans="1:7">
      <c r="A15434" s="65"/>
      <c r="B15434" s="65"/>
      <c r="C15434" s="65"/>
      <c r="D15434" s="65"/>
      <c r="E15434" s="65"/>
      <c r="F15434" s="65"/>
      <c r="G15434" s="145"/>
    </row>
    <row r="15435" spans="1:7">
      <c r="A15435" s="65"/>
      <c r="B15435" s="65"/>
      <c r="C15435" s="65"/>
      <c r="D15435" s="65"/>
      <c r="E15435" s="65"/>
      <c r="F15435" s="65"/>
      <c r="G15435" s="145"/>
    </row>
    <row r="15436" spans="1:7">
      <c r="A15436" s="65"/>
      <c r="B15436" s="65"/>
      <c r="C15436" s="65"/>
      <c r="D15436" s="65"/>
      <c r="E15436" s="65"/>
      <c r="F15436" s="65"/>
      <c r="G15436" s="145"/>
    </row>
    <row r="15437" spans="1:7">
      <c r="A15437" s="65"/>
      <c r="B15437" s="65"/>
      <c r="C15437" s="65"/>
      <c r="D15437" s="65"/>
      <c r="E15437" s="65"/>
      <c r="F15437" s="65"/>
      <c r="G15437" s="145"/>
    </row>
    <row r="15438" spans="1:7">
      <c r="A15438" s="65"/>
      <c r="B15438" s="65"/>
      <c r="C15438" s="65"/>
      <c r="D15438" s="65"/>
      <c r="E15438" s="65"/>
      <c r="F15438" s="65"/>
      <c r="G15438" s="145"/>
    </row>
    <row r="15439" spans="1:7">
      <c r="A15439" s="65"/>
      <c r="B15439" s="65"/>
      <c r="C15439" s="65"/>
      <c r="D15439" s="65"/>
      <c r="E15439" s="65"/>
      <c r="F15439" s="65"/>
      <c r="G15439" s="145"/>
    </row>
    <row r="15440" spans="1:7">
      <c r="A15440" s="65"/>
      <c r="B15440" s="65"/>
      <c r="C15440" s="65"/>
      <c r="D15440" s="65"/>
      <c r="E15440" s="65"/>
      <c r="F15440" s="65"/>
      <c r="G15440" s="145"/>
    </row>
    <row r="15441" spans="1:7">
      <c r="A15441" s="65"/>
      <c r="B15441" s="65"/>
      <c r="C15441" s="65"/>
      <c r="D15441" s="65"/>
      <c r="E15441" s="65"/>
      <c r="F15441" s="65"/>
      <c r="G15441" s="145"/>
    </row>
    <row r="15442" spans="1:7">
      <c r="A15442" s="65"/>
      <c r="B15442" s="65"/>
      <c r="C15442" s="65"/>
      <c r="D15442" s="65"/>
      <c r="E15442" s="65"/>
      <c r="F15442" s="65"/>
      <c r="G15442" s="145"/>
    </row>
    <row r="15443" spans="1:7">
      <c r="A15443" s="65"/>
      <c r="B15443" s="65"/>
      <c r="C15443" s="65"/>
      <c r="D15443" s="65"/>
      <c r="E15443" s="65"/>
      <c r="F15443" s="65"/>
      <c r="G15443" s="145"/>
    </row>
    <row r="15444" spans="1:7">
      <c r="A15444" s="65"/>
      <c r="B15444" s="65"/>
      <c r="C15444" s="65"/>
      <c r="D15444" s="65"/>
      <c r="E15444" s="65"/>
      <c r="F15444" s="65"/>
      <c r="G15444" s="145"/>
    </row>
    <row r="15445" spans="1:7">
      <c r="A15445" s="65"/>
      <c r="B15445" s="65"/>
      <c r="C15445" s="65"/>
      <c r="D15445" s="65"/>
      <c r="E15445" s="65"/>
      <c r="F15445" s="65"/>
      <c r="G15445" s="145"/>
    </row>
    <row r="15446" spans="1:7">
      <c r="A15446" s="65"/>
      <c r="B15446" s="65"/>
      <c r="C15446" s="65"/>
      <c r="D15446" s="65"/>
      <c r="E15446" s="65"/>
      <c r="F15446" s="65"/>
      <c r="G15446" s="145"/>
    </row>
    <row r="15447" spans="1:7">
      <c r="A15447" s="65"/>
      <c r="B15447" s="65"/>
      <c r="C15447" s="65"/>
      <c r="D15447" s="65"/>
      <c r="E15447" s="65"/>
      <c r="F15447" s="65"/>
      <c r="G15447" s="145"/>
    </row>
    <row r="15448" spans="1:7">
      <c r="A15448" s="65"/>
      <c r="B15448" s="65"/>
      <c r="C15448" s="65"/>
      <c r="D15448" s="65"/>
      <c r="E15448" s="65"/>
      <c r="F15448" s="65"/>
      <c r="G15448" s="145"/>
    </row>
    <row r="15449" spans="1:7">
      <c r="A15449" s="65"/>
      <c r="B15449" s="65"/>
      <c r="C15449" s="65"/>
      <c r="D15449" s="65"/>
      <c r="E15449" s="65"/>
      <c r="F15449" s="65"/>
      <c r="G15449" s="145"/>
    </row>
    <row r="15450" spans="1:7">
      <c r="A15450" s="65"/>
      <c r="B15450" s="65"/>
      <c r="C15450" s="65"/>
      <c r="D15450" s="65"/>
      <c r="E15450" s="65"/>
      <c r="F15450" s="65"/>
      <c r="G15450" s="145"/>
    </row>
    <row r="15451" spans="1:7">
      <c r="A15451" s="65"/>
      <c r="B15451" s="65"/>
      <c r="C15451" s="65"/>
      <c r="D15451" s="65"/>
      <c r="E15451" s="65"/>
      <c r="F15451" s="65"/>
      <c r="G15451" s="145"/>
    </row>
    <row r="15452" spans="1:7">
      <c r="A15452" s="65"/>
      <c r="B15452" s="65"/>
      <c r="C15452" s="65"/>
      <c r="D15452" s="65"/>
      <c r="E15452" s="65"/>
      <c r="F15452" s="65"/>
      <c r="G15452" s="145"/>
    </row>
    <row r="15453" spans="1:7">
      <c r="A15453" s="65"/>
      <c r="B15453" s="65"/>
      <c r="C15453" s="65"/>
      <c r="D15453" s="65"/>
      <c r="E15453" s="65"/>
      <c r="F15453" s="65"/>
      <c r="G15453" s="145"/>
    </row>
    <row r="15454" spans="1:7">
      <c r="A15454" s="65"/>
      <c r="B15454" s="65"/>
      <c r="C15454" s="65"/>
      <c r="D15454" s="65"/>
      <c r="E15454" s="65"/>
      <c r="F15454" s="65"/>
      <c r="G15454" s="145"/>
    </row>
    <row r="15455" spans="1:7">
      <c r="A15455" s="65"/>
      <c r="B15455" s="65"/>
      <c r="C15455" s="65"/>
      <c r="D15455" s="65"/>
      <c r="E15455" s="65"/>
      <c r="F15455" s="65"/>
      <c r="G15455" s="145"/>
    </row>
    <row r="15456" spans="1:7">
      <c r="A15456" s="65"/>
      <c r="B15456" s="65"/>
      <c r="C15456" s="65"/>
      <c r="D15456" s="65"/>
      <c r="E15456" s="65"/>
      <c r="F15456" s="65"/>
      <c r="G15456" s="145"/>
    </row>
    <row r="15457" spans="1:7">
      <c r="A15457" s="65"/>
      <c r="B15457" s="65"/>
      <c r="C15457" s="65"/>
      <c r="D15457" s="65"/>
      <c r="E15457" s="65"/>
      <c r="F15457" s="65"/>
      <c r="G15457" s="145"/>
    </row>
    <row r="15458" spans="1:7">
      <c r="A15458" s="65"/>
      <c r="B15458" s="65"/>
      <c r="C15458" s="65"/>
      <c r="D15458" s="65"/>
      <c r="E15458" s="65"/>
      <c r="F15458" s="65"/>
      <c r="G15458" s="145"/>
    </row>
    <row r="15459" spans="1:7">
      <c r="A15459" s="65"/>
      <c r="B15459" s="65"/>
      <c r="C15459" s="65"/>
      <c r="D15459" s="65"/>
      <c r="E15459" s="65"/>
      <c r="F15459" s="65"/>
      <c r="G15459" s="145"/>
    </row>
    <row r="15460" spans="1:7">
      <c r="A15460" s="65"/>
      <c r="B15460" s="65"/>
      <c r="C15460" s="65"/>
      <c r="D15460" s="65"/>
      <c r="E15460" s="65"/>
      <c r="F15460" s="65"/>
      <c r="G15460" s="145"/>
    </row>
    <row r="15461" spans="1:7">
      <c r="A15461" s="65"/>
      <c r="B15461" s="65"/>
      <c r="C15461" s="65"/>
      <c r="D15461" s="65"/>
      <c r="E15461" s="65"/>
      <c r="F15461" s="65"/>
      <c r="G15461" s="145"/>
    </row>
    <row r="15462" spans="1:7">
      <c r="A15462" s="65"/>
      <c r="B15462" s="65"/>
      <c r="C15462" s="65"/>
      <c r="D15462" s="65"/>
      <c r="E15462" s="65"/>
      <c r="F15462" s="65"/>
      <c r="G15462" s="145"/>
    </row>
    <row r="15463" spans="1:7">
      <c r="A15463" s="65"/>
      <c r="B15463" s="65"/>
      <c r="C15463" s="65"/>
      <c r="D15463" s="65"/>
      <c r="E15463" s="65"/>
      <c r="F15463" s="65"/>
      <c r="G15463" s="145"/>
    </row>
    <row r="15464" spans="1:7">
      <c r="A15464" s="65"/>
      <c r="B15464" s="65"/>
      <c r="C15464" s="65"/>
      <c r="D15464" s="65"/>
      <c r="E15464" s="65"/>
      <c r="F15464" s="65"/>
      <c r="G15464" s="145"/>
    </row>
    <row r="15465" spans="1:7">
      <c r="A15465" s="65"/>
      <c r="B15465" s="65"/>
      <c r="C15465" s="65"/>
      <c r="D15465" s="65"/>
      <c r="E15465" s="65"/>
      <c r="F15465" s="65"/>
      <c r="G15465" s="145"/>
    </row>
    <row r="15466" spans="1:7">
      <c r="A15466" s="65"/>
      <c r="B15466" s="65"/>
      <c r="C15466" s="65"/>
      <c r="D15466" s="65"/>
      <c r="E15466" s="65"/>
      <c r="F15466" s="65"/>
      <c r="G15466" s="145"/>
    </row>
    <row r="15467" spans="1:7">
      <c r="A15467" s="65"/>
      <c r="B15467" s="65"/>
      <c r="C15467" s="65"/>
      <c r="D15467" s="65"/>
      <c r="E15467" s="65"/>
      <c r="F15467" s="65"/>
      <c r="G15467" s="145"/>
    </row>
    <row r="15468" spans="1:7">
      <c r="A15468" s="65"/>
      <c r="B15468" s="65"/>
      <c r="C15468" s="65"/>
      <c r="D15468" s="65"/>
      <c r="E15468" s="65"/>
      <c r="F15468" s="65"/>
      <c r="G15468" s="145"/>
    </row>
    <row r="15469" spans="1:7">
      <c r="A15469" s="65"/>
      <c r="B15469" s="65"/>
      <c r="C15469" s="65"/>
      <c r="D15469" s="65"/>
      <c r="E15469" s="65"/>
      <c r="F15469" s="65"/>
      <c r="G15469" s="145"/>
    </row>
    <row r="15470" spans="1:7">
      <c r="A15470" s="65"/>
      <c r="B15470" s="65"/>
      <c r="C15470" s="65"/>
      <c r="D15470" s="65"/>
      <c r="E15470" s="65"/>
      <c r="F15470" s="65"/>
      <c r="G15470" s="145"/>
    </row>
    <row r="15471" spans="1:7">
      <c r="A15471" s="65"/>
      <c r="B15471" s="65"/>
      <c r="C15471" s="65"/>
      <c r="D15471" s="65"/>
      <c r="E15471" s="65"/>
      <c r="F15471" s="65"/>
      <c r="G15471" s="145"/>
    </row>
    <row r="15472" spans="1:7">
      <c r="A15472" s="65"/>
      <c r="B15472" s="65"/>
      <c r="C15472" s="65"/>
      <c r="D15472" s="65"/>
      <c r="E15472" s="65"/>
      <c r="F15472" s="65"/>
      <c r="G15472" s="145"/>
    </row>
    <row r="15473" spans="1:7">
      <c r="A15473" s="65"/>
      <c r="B15473" s="65"/>
      <c r="C15473" s="65"/>
      <c r="D15473" s="65"/>
      <c r="E15473" s="65"/>
      <c r="F15473" s="65"/>
      <c r="G15473" s="145"/>
    </row>
    <row r="15474" spans="1:7">
      <c r="A15474" s="65"/>
      <c r="B15474" s="65"/>
      <c r="C15474" s="65"/>
      <c r="D15474" s="65"/>
      <c r="E15474" s="65"/>
      <c r="F15474" s="65"/>
      <c r="G15474" s="145"/>
    </row>
    <row r="15475" spans="1:7">
      <c r="A15475" s="65"/>
      <c r="B15475" s="65"/>
      <c r="C15475" s="65"/>
      <c r="D15475" s="65"/>
      <c r="E15475" s="65"/>
      <c r="F15475" s="65"/>
      <c r="G15475" s="145"/>
    </row>
    <row r="15476" spans="1:7">
      <c r="A15476" s="65"/>
      <c r="B15476" s="65"/>
      <c r="C15476" s="65"/>
      <c r="D15476" s="65"/>
      <c r="E15476" s="65"/>
      <c r="F15476" s="65"/>
      <c r="G15476" s="145"/>
    </row>
    <row r="15477" spans="1:7">
      <c r="A15477" s="65"/>
      <c r="B15477" s="65"/>
      <c r="C15477" s="65"/>
      <c r="D15477" s="65"/>
      <c r="E15477" s="65"/>
      <c r="F15477" s="65"/>
      <c r="G15477" s="145"/>
    </row>
    <row r="15478" spans="1:7">
      <c r="A15478" s="65"/>
      <c r="B15478" s="65"/>
      <c r="C15478" s="65"/>
      <c r="D15478" s="65"/>
      <c r="E15478" s="65"/>
      <c r="F15478" s="65"/>
      <c r="G15478" s="145"/>
    </row>
    <row r="15479" spans="1:7">
      <c r="A15479" s="65"/>
      <c r="B15479" s="65"/>
      <c r="C15479" s="65"/>
      <c r="D15479" s="65"/>
      <c r="E15479" s="65"/>
      <c r="F15479" s="65"/>
      <c r="G15479" s="145"/>
    </row>
    <row r="15480" spans="1:7">
      <c r="A15480" s="65"/>
      <c r="B15480" s="65"/>
      <c r="C15480" s="65"/>
      <c r="D15480" s="65"/>
      <c r="E15480" s="65"/>
      <c r="F15480" s="65"/>
      <c r="G15480" s="145"/>
    </row>
    <row r="15481" spans="1:7">
      <c r="A15481" s="65"/>
      <c r="B15481" s="65"/>
      <c r="C15481" s="65"/>
      <c r="D15481" s="65"/>
      <c r="E15481" s="65"/>
      <c r="F15481" s="65"/>
      <c r="G15481" s="145"/>
    </row>
    <row r="15482" spans="1:7">
      <c r="A15482" s="65"/>
      <c r="B15482" s="65"/>
      <c r="C15482" s="65"/>
      <c r="D15482" s="65"/>
      <c r="E15482" s="65"/>
      <c r="F15482" s="65"/>
      <c r="G15482" s="145"/>
    </row>
    <row r="15483" spans="1:7">
      <c r="A15483" s="65"/>
      <c r="B15483" s="65"/>
      <c r="C15483" s="65"/>
      <c r="D15483" s="65"/>
      <c r="E15483" s="65"/>
      <c r="F15483" s="65"/>
      <c r="G15483" s="145"/>
    </row>
    <row r="15484" spans="1:7">
      <c r="A15484" s="65"/>
      <c r="B15484" s="65"/>
      <c r="C15484" s="65"/>
      <c r="D15484" s="65"/>
      <c r="E15484" s="65"/>
      <c r="F15484" s="65"/>
      <c r="G15484" s="145"/>
    </row>
    <row r="15485" spans="1:7">
      <c r="A15485" s="65"/>
      <c r="B15485" s="65"/>
      <c r="C15485" s="65"/>
      <c r="D15485" s="65"/>
      <c r="E15485" s="65"/>
      <c r="F15485" s="65"/>
      <c r="G15485" s="145"/>
    </row>
    <row r="15486" spans="1:7">
      <c r="A15486" s="65"/>
      <c r="B15486" s="65"/>
      <c r="C15486" s="65"/>
      <c r="D15486" s="65"/>
      <c r="E15486" s="65"/>
      <c r="F15486" s="65"/>
      <c r="G15486" s="145"/>
    </row>
    <row r="15487" spans="1:7">
      <c r="A15487" s="65"/>
      <c r="B15487" s="65"/>
      <c r="C15487" s="65"/>
      <c r="D15487" s="65"/>
      <c r="E15487" s="65"/>
      <c r="F15487" s="65"/>
      <c r="G15487" s="145"/>
    </row>
    <row r="15488" spans="1:7">
      <c r="A15488" s="65"/>
      <c r="B15488" s="65"/>
      <c r="C15488" s="65"/>
      <c r="D15488" s="65"/>
      <c r="E15488" s="65"/>
      <c r="F15488" s="65"/>
      <c r="G15488" s="145"/>
    </row>
    <row r="15489" spans="1:7">
      <c r="A15489" s="65"/>
      <c r="B15489" s="65"/>
      <c r="C15489" s="65"/>
      <c r="D15489" s="65"/>
      <c r="E15489" s="65"/>
      <c r="F15489" s="65"/>
      <c r="G15489" s="145"/>
    </row>
    <row r="15490" spans="1:7">
      <c r="A15490" s="65"/>
      <c r="B15490" s="65"/>
      <c r="C15490" s="65"/>
      <c r="D15490" s="65"/>
      <c r="E15490" s="65"/>
      <c r="F15490" s="65"/>
      <c r="G15490" s="145"/>
    </row>
    <row r="15491" spans="1:7">
      <c r="A15491" s="65"/>
      <c r="B15491" s="65"/>
      <c r="C15491" s="65"/>
      <c r="D15491" s="65"/>
      <c r="E15491" s="65"/>
      <c r="F15491" s="65"/>
      <c r="G15491" s="145"/>
    </row>
    <row r="15492" spans="1:7">
      <c r="A15492" s="65"/>
      <c r="B15492" s="65"/>
      <c r="C15492" s="65"/>
      <c r="D15492" s="65"/>
      <c r="E15492" s="65"/>
      <c r="F15492" s="65"/>
      <c r="G15492" s="145"/>
    </row>
    <row r="15493" spans="1:7">
      <c r="A15493" s="65"/>
      <c r="B15493" s="65"/>
      <c r="C15493" s="65"/>
      <c r="D15493" s="65"/>
      <c r="E15493" s="65"/>
      <c r="F15493" s="65"/>
      <c r="G15493" s="145"/>
    </row>
    <row r="15494" spans="1:7">
      <c r="A15494" s="65"/>
      <c r="B15494" s="65"/>
      <c r="C15494" s="65"/>
      <c r="D15494" s="65"/>
      <c r="E15494" s="65"/>
      <c r="F15494" s="65"/>
      <c r="G15494" s="145"/>
    </row>
    <row r="15495" spans="1:7">
      <c r="A15495" s="65"/>
      <c r="B15495" s="65"/>
      <c r="C15495" s="65"/>
      <c r="D15495" s="65"/>
      <c r="E15495" s="65"/>
      <c r="F15495" s="65"/>
      <c r="G15495" s="145"/>
    </row>
    <row r="15496" spans="1:7">
      <c r="A15496" s="65"/>
      <c r="B15496" s="65"/>
      <c r="C15496" s="65"/>
      <c r="D15496" s="65"/>
      <c r="E15496" s="65"/>
      <c r="F15496" s="65"/>
      <c r="G15496" s="145"/>
    </row>
    <row r="15497" spans="1:7">
      <c r="A15497" s="65"/>
      <c r="B15497" s="65"/>
      <c r="C15497" s="65"/>
      <c r="D15497" s="65"/>
      <c r="E15497" s="65"/>
      <c r="F15497" s="65"/>
      <c r="G15497" s="145"/>
    </row>
    <row r="15498" spans="1:7">
      <c r="A15498" s="65"/>
      <c r="B15498" s="65"/>
      <c r="C15498" s="65"/>
      <c r="D15498" s="65"/>
      <c r="E15498" s="65"/>
      <c r="F15498" s="65"/>
      <c r="G15498" s="145"/>
    </row>
    <row r="15499" spans="1:7">
      <c r="A15499" s="65"/>
      <c r="B15499" s="65"/>
      <c r="C15499" s="65"/>
      <c r="D15499" s="65"/>
      <c r="E15499" s="65"/>
      <c r="F15499" s="65"/>
      <c r="G15499" s="145"/>
    </row>
    <row r="15500" spans="1:7">
      <c r="A15500" s="65"/>
      <c r="B15500" s="65"/>
      <c r="C15500" s="65"/>
      <c r="D15500" s="65"/>
      <c r="E15500" s="65"/>
      <c r="F15500" s="65"/>
      <c r="G15500" s="145"/>
    </row>
    <row r="15501" spans="1:7">
      <c r="A15501" s="65"/>
      <c r="B15501" s="65"/>
      <c r="C15501" s="65"/>
      <c r="D15501" s="65"/>
      <c r="E15501" s="65"/>
      <c r="F15501" s="65"/>
      <c r="G15501" s="145"/>
    </row>
    <row r="15502" spans="1:7">
      <c r="A15502" s="65"/>
      <c r="B15502" s="65"/>
      <c r="C15502" s="65"/>
      <c r="D15502" s="65"/>
      <c r="E15502" s="65"/>
      <c r="F15502" s="65"/>
      <c r="G15502" s="145"/>
    </row>
    <row r="15503" spans="1:7">
      <c r="A15503" s="65"/>
      <c r="B15503" s="65"/>
      <c r="C15503" s="65"/>
      <c r="D15503" s="65"/>
      <c r="E15503" s="65"/>
      <c r="F15503" s="65"/>
      <c r="G15503" s="145"/>
    </row>
    <row r="15504" spans="1:7">
      <c r="A15504" s="65"/>
      <c r="B15504" s="65"/>
      <c r="C15504" s="65"/>
      <c r="D15504" s="65"/>
      <c r="E15504" s="65"/>
      <c r="F15504" s="65"/>
      <c r="G15504" s="145"/>
    </row>
    <row r="15505" spans="1:7">
      <c r="A15505" s="65"/>
      <c r="B15505" s="65"/>
      <c r="C15505" s="65"/>
      <c r="D15505" s="65"/>
      <c r="E15505" s="65"/>
      <c r="F15505" s="65"/>
      <c r="G15505" s="145"/>
    </row>
    <row r="15506" spans="1:7">
      <c r="A15506" s="65"/>
      <c r="B15506" s="65"/>
      <c r="C15506" s="65"/>
      <c r="D15506" s="65"/>
      <c r="E15506" s="65"/>
      <c r="F15506" s="65"/>
      <c r="G15506" s="145"/>
    </row>
    <row r="15507" spans="1:7">
      <c r="A15507" s="65"/>
      <c r="B15507" s="65"/>
      <c r="C15507" s="65"/>
      <c r="D15507" s="65"/>
      <c r="E15507" s="65"/>
      <c r="F15507" s="65"/>
      <c r="G15507" s="145"/>
    </row>
    <row r="15508" spans="1:7">
      <c r="A15508" s="65"/>
      <c r="B15508" s="65"/>
      <c r="C15508" s="65"/>
      <c r="D15508" s="65"/>
      <c r="E15508" s="65"/>
      <c r="F15508" s="65"/>
      <c r="G15508" s="145"/>
    </row>
    <row r="15509" spans="1:7">
      <c r="A15509" s="65"/>
      <c r="B15509" s="65"/>
      <c r="C15509" s="65"/>
      <c r="D15509" s="65"/>
      <c r="E15509" s="65"/>
      <c r="F15509" s="65"/>
      <c r="G15509" s="145"/>
    </row>
    <row r="15510" spans="1:7">
      <c r="A15510" s="65"/>
      <c r="B15510" s="65"/>
      <c r="C15510" s="65"/>
      <c r="D15510" s="65"/>
      <c r="E15510" s="65"/>
      <c r="F15510" s="65"/>
      <c r="G15510" s="145"/>
    </row>
    <row r="15511" spans="1:7">
      <c r="A15511" s="65"/>
      <c r="B15511" s="65"/>
      <c r="C15511" s="65"/>
      <c r="D15511" s="65"/>
      <c r="E15511" s="65"/>
      <c r="F15511" s="65"/>
      <c r="G15511" s="145"/>
    </row>
    <row r="15512" spans="1:7">
      <c r="A15512" s="65"/>
      <c r="B15512" s="65"/>
      <c r="C15512" s="65"/>
      <c r="D15512" s="65"/>
      <c r="E15512" s="65"/>
      <c r="F15512" s="65"/>
      <c r="G15512" s="145"/>
    </row>
    <row r="15513" spans="1:7">
      <c r="A15513" s="65"/>
      <c r="B15513" s="65"/>
      <c r="C15513" s="65"/>
      <c r="D15513" s="65"/>
      <c r="E15513" s="65"/>
      <c r="F15513" s="65"/>
      <c r="G15513" s="145"/>
    </row>
    <row r="15514" spans="1:7">
      <c r="A15514" s="65"/>
      <c r="B15514" s="65"/>
      <c r="C15514" s="65"/>
      <c r="D15514" s="65"/>
      <c r="E15514" s="65"/>
      <c r="F15514" s="65"/>
      <c r="G15514" s="145"/>
    </row>
    <row r="15515" spans="1:7">
      <c r="A15515" s="65"/>
      <c r="B15515" s="65"/>
      <c r="C15515" s="65"/>
      <c r="D15515" s="65"/>
      <c r="E15515" s="65"/>
      <c r="F15515" s="65"/>
      <c r="G15515" s="145"/>
    </row>
    <row r="15516" spans="1:7">
      <c r="A15516" s="65"/>
      <c r="B15516" s="65"/>
      <c r="C15516" s="65"/>
      <c r="D15516" s="65"/>
      <c r="E15516" s="65"/>
      <c r="F15516" s="65"/>
      <c r="G15516" s="145"/>
    </row>
    <row r="15517" spans="1:7">
      <c r="A15517" s="65"/>
      <c r="B15517" s="65"/>
      <c r="C15517" s="65"/>
      <c r="D15517" s="65"/>
      <c r="E15517" s="65"/>
      <c r="F15517" s="65"/>
      <c r="G15517" s="145"/>
    </row>
    <row r="15518" spans="1:7">
      <c r="A15518" s="65"/>
      <c r="B15518" s="65"/>
      <c r="C15518" s="65"/>
      <c r="D15518" s="65"/>
      <c r="E15518" s="65"/>
      <c r="F15518" s="65"/>
      <c r="G15518" s="145"/>
    </row>
    <row r="15519" spans="1:7">
      <c r="A15519" s="65"/>
      <c r="B15519" s="65"/>
      <c r="C15519" s="65"/>
      <c r="D15519" s="65"/>
      <c r="E15519" s="65"/>
      <c r="F15519" s="65"/>
      <c r="G15519" s="145"/>
    </row>
    <row r="15520" spans="1:7">
      <c r="A15520" s="65"/>
      <c r="B15520" s="65"/>
      <c r="C15520" s="65"/>
      <c r="D15520" s="65"/>
      <c r="E15520" s="65"/>
      <c r="F15520" s="65"/>
      <c r="G15520" s="145"/>
    </row>
    <row r="15521" spans="1:7">
      <c r="A15521" s="65"/>
      <c r="B15521" s="65"/>
      <c r="C15521" s="65"/>
      <c r="D15521" s="65"/>
      <c r="E15521" s="65"/>
      <c r="F15521" s="65"/>
      <c r="G15521" s="145"/>
    </row>
    <row r="15522" spans="1:7">
      <c r="A15522" s="65"/>
      <c r="B15522" s="65"/>
      <c r="C15522" s="65"/>
      <c r="D15522" s="65"/>
      <c r="E15522" s="65"/>
      <c r="F15522" s="65"/>
      <c r="G15522" s="145"/>
    </row>
    <row r="15523" spans="1:7">
      <c r="A15523" s="65"/>
      <c r="B15523" s="65"/>
      <c r="C15523" s="65"/>
      <c r="D15523" s="65"/>
      <c r="E15523" s="65"/>
      <c r="F15523" s="65"/>
      <c r="G15523" s="145"/>
    </row>
    <row r="15524" spans="1:7">
      <c r="A15524" s="65"/>
      <c r="B15524" s="65"/>
      <c r="C15524" s="65"/>
      <c r="D15524" s="65"/>
      <c r="E15524" s="65"/>
      <c r="F15524" s="65"/>
      <c r="G15524" s="145"/>
    </row>
    <row r="15525" spans="1:7">
      <c r="A15525" s="65"/>
      <c r="B15525" s="65"/>
      <c r="C15525" s="65"/>
      <c r="D15525" s="65"/>
      <c r="E15525" s="65"/>
      <c r="F15525" s="65"/>
      <c r="G15525" s="145"/>
    </row>
    <row r="15526" spans="1:7">
      <c r="A15526" s="65"/>
      <c r="B15526" s="65"/>
      <c r="C15526" s="65"/>
      <c r="D15526" s="65"/>
      <c r="E15526" s="65"/>
      <c r="F15526" s="65"/>
      <c r="G15526" s="145"/>
    </row>
    <row r="15527" spans="1:7">
      <c r="A15527" s="65"/>
      <c r="B15527" s="65"/>
      <c r="C15527" s="65"/>
      <c r="D15527" s="65"/>
      <c r="E15527" s="65"/>
      <c r="F15527" s="65"/>
      <c r="G15527" s="145"/>
    </row>
    <row r="15528" spans="1:7">
      <c r="A15528" s="65"/>
      <c r="B15528" s="65"/>
      <c r="C15528" s="65"/>
      <c r="D15528" s="65"/>
      <c r="E15528" s="65"/>
      <c r="F15528" s="65"/>
      <c r="G15528" s="145"/>
    </row>
    <row r="15529" spans="1:7">
      <c r="A15529" s="65"/>
      <c r="B15529" s="65"/>
      <c r="C15529" s="65"/>
      <c r="D15529" s="65"/>
      <c r="E15529" s="65"/>
      <c r="F15529" s="65"/>
      <c r="G15529" s="145"/>
    </row>
    <row r="15530" spans="1:7">
      <c r="A15530" s="65"/>
      <c r="B15530" s="65"/>
      <c r="C15530" s="65"/>
      <c r="D15530" s="65"/>
      <c r="E15530" s="65"/>
      <c r="F15530" s="65"/>
      <c r="G15530" s="145"/>
    </row>
    <row r="15531" spans="1:7">
      <c r="A15531" s="65"/>
      <c r="B15531" s="65"/>
      <c r="C15531" s="65"/>
      <c r="D15531" s="65"/>
      <c r="E15531" s="65"/>
      <c r="F15531" s="65"/>
      <c r="G15531" s="145"/>
    </row>
    <row r="15532" spans="1:7">
      <c r="A15532" s="65"/>
      <c r="B15532" s="65"/>
      <c r="C15532" s="65"/>
      <c r="D15532" s="65"/>
      <c r="E15532" s="65"/>
      <c r="F15532" s="65"/>
      <c r="G15532" s="145"/>
    </row>
    <row r="15533" spans="1:7">
      <c r="A15533" s="65"/>
      <c r="B15533" s="65"/>
      <c r="C15533" s="65"/>
      <c r="D15533" s="65"/>
      <c r="E15533" s="65"/>
      <c r="F15533" s="65"/>
      <c r="G15533" s="145"/>
    </row>
    <row r="15534" spans="1:7">
      <c r="A15534" s="65"/>
      <c r="B15534" s="65"/>
      <c r="C15534" s="65"/>
      <c r="D15534" s="65"/>
      <c r="E15534" s="65"/>
      <c r="F15534" s="65"/>
      <c r="G15534" s="145"/>
    </row>
    <row r="15535" spans="1:7">
      <c r="A15535" s="65"/>
      <c r="B15535" s="65"/>
      <c r="C15535" s="65"/>
      <c r="D15535" s="65"/>
      <c r="E15535" s="65"/>
      <c r="F15535" s="65"/>
      <c r="G15535" s="145"/>
    </row>
    <row r="15536" spans="1:7">
      <c r="A15536" s="65"/>
      <c r="B15536" s="65"/>
      <c r="C15536" s="65"/>
      <c r="D15536" s="65"/>
      <c r="E15536" s="65"/>
      <c r="F15536" s="65"/>
      <c r="G15536" s="145"/>
    </row>
    <row r="15537" spans="1:7">
      <c r="A15537" s="65"/>
      <c r="B15537" s="65"/>
      <c r="C15537" s="65"/>
      <c r="D15537" s="65"/>
      <c r="E15537" s="65"/>
      <c r="F15537" s="65"/>
      <c r="G15537" s="145"/>
    </row>
    <row r="15538" spans="1:7">
      <c r="A15538" s="65"/>
      <c r="B15538" s="65"/>
      <c r="C15538" s="65"/>
      <c r="D15538" s="65"/>
      <c r="E15538" s="65"/>
      <c r="F15538" s="65"/>
      <c r="G15538" s="145"/>
    </row>
    <row r="15539" spans="1:7">
      <c r="A15539" s="65"/>
      <c r="B15539" s="65"/>
      <c r="C15539" s="65"/>
      <c r="D15539" s="65"/>
      <c r="E15539" s="65"/>
      <c r="F15539" s="65"/>
      <c r="G15539" s="145"/>
    </row>
    <row r="15540" spans="1:7">
      <c r="A15540" s="65"/>
      <c r="B15540" s="65"/>
      <c r="C15540" s="65"/>
      <c r="D15540" s="65"/>
      <c r="E15540" s="65"/>
      <c r="F15540" s="65"/>
      <c r="G15540" s="145"/>
    </row>
    <row r="15541" spans="1:7">
      <c r="A15541" s="65"/>
      <c r="B15541" s="65"/>
      <c r="C15541" s="65"/>
      <c r="D15541" s="65"/>
      <c r="E15541" s="65"/>
      <c r="F15541" s="65"/>
      <c r="G15541" s="145"/>
    </row>
    <row r="15542" spans="1:7">
      <c r="A15542" s="65"/>
      <c r="B15542" s="65"/>
      <c r="C15542" s="65"/>
      <c r="D15542" s="65"/>
      <c r="E15542" s="65"/>
      <c r="F15542" s="65"/>
      <c r="G15542" s="145"/>
    </row>
    <row r="15543" spans="1:7">
      <c r="A15543" s="65"/>
      <c r="B15543" s="65"/>
      <c r="C15543" s="65"/>
      <c r="D15543" s="65"/>
      <c r="E15543" s="65"/>
      <c r="F15543" s="65"/>
      <c r="G15543" s="145"/>
    </row>
    <row r="15544" spans="1:7">
      <c r="A15544" s="65"/>
      <c r="B15544" s="65"/>
      <c r="C15544" s="65"/>
      <c r="D15544" s="65"/>
      <c r="E15544" s="65"/>
      <c r="F15544" s="65"/>
      <c r="G15544" s="145"/>
    </row>
    <row r="15545" spans="1:7">
      <c r="A15545" s="65"/>
      <c r="B15545" s="65"/>
      <c r="C15545" s="65"/>
      <c r="D15545" s="65"/>
      <c r="E15545" s="65"/>
      <c r="F15545" s="65"/>
      <c r="G15545" s="145"/>
    </row>
    <row r="15546" spans="1:7">
      <c r="A15546" s="65"/>
      <c r="B15546" s="65"/>
      <c r="C15546" s="65"/>
      <c r="D15546" s="65"/>
      <c r="E15546" s="65"/>
      <c r="F15546" s="65"/>
      <c r="G15546" s="145"/>
    </row>
    <row r="15547" spans="1:7">
      <c r="A15547" s="65"/>
      <c r="B15547" s="65"/>
      <c r="C15547" s="65"/>
      <c r="D15547" s="65"/>
      <c r="E15547" s="65"/>
      <c r="F15547" s="65"/>
      <c r="G15547" s="145"/>
    </row>
    <row r="15548" spans="1:7">
      <c r="A15548" s="65"/>
      <c r="B15548" s="65"/>
      <c r="C15548" s="65"/>
      <c r="D15548" s="65"/>
      <c r="E15548" s="65"/>
      <c r="F15548" s="65"/>
      <c r="G15548" s="145"/>
    </row>
    <row r="15549" spans="1:7">
      <c r="A15549" s="65"/>
      <c r="B15549" s="65"/>
      <c r="C15549" s="65"/>
      <c r="D15549" s="65"/>
      <c r="E15549" s="65"/>
      <c r="F15549" s="65"/>
      <c r="G15549" s="145"/>
    </row>
    <row r="15550" spans="1:7">
      <c r="A15550" s="65"/>
      <c r="B15550" s="65"/>
      <c r="C15550" s="65"/>
      <c r="D15550" s="65"/>
      <c r="E15550" s="65"/>
      <c r="F15550" s="65"/>
      <c r="G15550" s="145"/>
    </row>
    <row r="15551" spans="1:7">
      <c r="A15551" s="65"/>
      <c r="B15551" s="65"/>
      <c r="C15551" s="65"/>
      <c r="D15551" s="65"/>
      <c r="E15551" s="65"/>
      <c r="F15551" s="65"/>
      <c r="G15551" s="145"/>
    </row>
    <row r="15552" spans="1:7">
      <c r="A15552" s="65"/>
      <c r="B15552" s="65"/>
      <c r="C15552" s="65"/>
      <c r="D15552" s="65"/>
      <c r="E15552" s="65"/>
      <c r="F15552" s="65"/>
      <c r="G15552" s="145"/>
    </row>
    <row r="15553" spans="1:7">
      <c r="A15553" s="65"/>
      <c r="B15553" s="65"/>
      <c r="C15553" s="65"/>
      <c r="D15553" s="65"/>
      <c r="E15553" s="65"/>
      <c r="F15553" s="65"/>
      <c r="G15553" s="145"/>
    </row>
    <row r="15554" spans="1:7">
      <c r="A15554" s="65"/>
      <c r="B15554" s="65"/>
      <c r="C15554" s="65"/>
      <c r="D15554" s="65"/>
      <c r="E15554" s="65"/>
      <c r="F15554" s="65"/>
      <c r="G15554" s="145"/>
    </row>
    <row r="15555" spans="1:7">
      <c r="A15555" s="65"/>
      <c r="B15555" s="65"/>
      <c r="C15555" s="65"/>
      <c r="D15555" s="65"/>
      <c r="E15555" s="65"/>
      <c r="F15555" s="65"/>
      <c r="G15555" s="145"/>
    </row>
    <row r="15556" spans="1:7">
      <c r="A15556" s="65"/>
      <c r="B15556" s="65"/>
      <c r="C15556" s="65"/>
      <c r="D15556" s="65"/>
      <c r="E15556" s="65"/>
      <c r="F15556" s="65"/>
      <c r="G15556" s="145"/>
    </row>
    <row r="15557" spans="1:7">
      <c r="A15557" s="65"/>
      <c r="B15557" s="65"/>
      <c r="C15557" s="65"/>
      <c r="D15557" s="65"/>
      <c r="E15557" s="65"/>
      <c r="F15557" s="65"/>
      <c r="G15557" s="145"/>
    </row>
    <row r="15558" spans="1:7">
      <c r="A15558" s="65"/>
      <c r="B15558" s="65"/>
      <c r="C15558" s="65"/>
      <c r="D15558" s="65"/>
      <c r="E15558" s="65"/>
      <c r="F15558" s="65"/>
      <c r="G15558" s="145"/>
    </row>
    <row r="15559" spans="1:7">
      <c r="A15559" s="65"/>
      <c r="B15559" s="65"/>
      <c r="C15559" s="65"/>
      <c r="D15559" s="65"/>
      <c r="E15559" s="65"/>
      <c r="F15559" s="65"/>
      <c r="G15559" s="145"/>
    </row>
    <row r="15560" spans="1:7">
      <c r="A15560" s="65"/>
      <c r="B15560" s="65"/>
      <c r="C15560" s="65"/>
      <c r="D15560" s="65"/>
      <c r="E15560" s="65"/>
      <c r="F15560" s="65"/>
      <c r="G15560" s="145"/>
    </row>
    <row r="15561" spans="1:7">
      <c r="A15561" s="65"/>
      <c r="B15561" s="65"/>
      <c r="C15561" s="65"/>
      <c r="D15561" s="65"/>
      <c r="E15561" s="65"/>
      <c r="F15561" s="65"/>
      <c r="G15561" s="145"/>
    </row>
    <row r="15562" spans="1:7">
      <c r="A15562" s="65"/>
      <c r="B15562" s="65"/>
      <c r="C15562" s="65"/>
      <c r="D15562" s="65"/>
      <c r="E15562" s="65"/>
      <c r="F15562" s="65"/>
      <c r="G15562" s="145"/>
    </row>
    <row r="15563" spans="1:7">
      <c r="A15563" s="65"/>
      <c r="B15563" s="65"/>
      <c r="C15563" s="65"/>
      <c r="D15563" s="65"/>
      <c r="E15563" s="65"/>
      <c r="F15563" s="65"/>
      <c r="G15563" s="145"/>
    </row>
    <row r="15564" spans="1:7">
      <c r="A15564" s="65"/>
      <c r="B15564" s="65"/>
      <c r="C15564" s="65"/>
      <c r="D15564" s="65"/>
      <c r="E15564" s="65"/>
      <c r="F15564" s="65"/>
      <c r="G15564" s="145"/>
    </row>
    <row r="15565" spans="1:7">
      <c r="A15565" s="65"/>
      <c r="B15565" s="65"/>
      <c r="C15565" s="65"/>
      <c r="D15565" s="65"/>
      <c r="E15565" s="65"/>
      <c r="F15565" s="65"/>
      <c r="G15565" s="145"/>
    </row>
    <row r="15566" spans="1:7">
      <c r="A15566" s="65"/>
      <c r="B15566" s="65"/>
      <c r="C15566" s="65"/>
      <c r="D15566" s="65"/>
      <c r="E15566" s="65"/>
      <c r="F15566" s="65"/>
      <c r="G15566" s="145"/>
    </row>
    <row r="15567" spans="1:7">
      <c r="A15567" s="65"/>
      <c r="B15567" s="65"/>
      <c r="C15567" s="65"/>
      <c r="D15567" s="65"/>
      <c r="E15567" s="65"/>
      <c r="F15567" s="65"/>
      <c r="G15567" s="145"/>
    </row>
    <row r="15568" spans="1:7">
      <c r="A15568" s="65"/>
      <c r="B15568" s="65"/>
      <c r="C15568" s="65"/>
      <c r="D15568" s="65"/>
      <c r="E15568" s="65"/>
      <c r="F15568" s="65"/>
      <c r="G15568" s="145"/>
    </row>
    <row r="15569" spans="1:7">
      <c r="A15569" s="65"/>
      <c r="B15569" s="65"/>
      <c r="C15569" s="65"/>
      <c r="D15569" s="65"/>
      <c r="E15569" s="65"/>
      <c r="F15569" s="65"/>
      <c r="G15569" s="145"/>
    </row>
    <row r="15570" spans="1:7">
      <c r="A15570" s="65"/>
      <c r="B15570" s="65"/>
      <c r="C15570" s="65"/>
      <c r="D15570" s="65"/>
      <c r="E15570" s="65"/>
      <c r="F15570" s="65"/>
      <c r="G15570" s="145"/>
    </row>
    <row r="15571" spans="1:7">
      <c r="A15571" s="65"/>
      <c r="B15571" s="65"/>
      <c r="C15571" s="65"/>
      <c r="D15571" s="65"/>
      <c r="E15571" s="65"/>
      <c r="F15571" s="65"/>
      <c r="G15571" s="145"/>
    </row>
    <row r="15572" spans="1:7">
      <c r="A15572" s="65"/>
      <c r="B15572" s="65"/>
      <c r="C15572" s="65"/>
      <c r="D15572" s="65"/>
      <c r="E15572" s="65"/>
      <c r="F15572" s="65"/>
      <c r="G15572" s="145"/>
    </row>
    <row r="15573" spans="1:7">
      <c r="A15573" s="65"/>
      <c r="B15573" s="65"/>
      <c r="C15573" s="65"/>
      <c r="D15573" s="65"/>
      <c r="E15573" s="65"/>
      <c r="F15573" s="65"/>
      <c r="G15573" s="145"/>
    </row>
    <row r="15574" spans="1:7">
      <c r="A15574" s="65"/>
      <c r="B15574" s="65"/>
      <c r="C15574" s="65"/>
      <c r="D15574" s="65"/>
      <c r="E15574" s="65"/>
      <c r="F15574" s="65"/>
      <c r="G15574" s="145"/>
    </row>
    <row r="15575" spans="1:7">
      <c r="A15575" s="65"/>
      <c r="B15575" s="65"/>
      <c r="C15575" s="65"/>
      <c r="D15575" s="65"/>
      <c r="E15575" s="65"/>
      <c r="F15575" s="65"/>
      <c r="G15575" s="145"/>
    </row>
    <row r="15576" spans="1:7">
      <c r="A15576" s="65"/>
      <c r="B15576" s="65"/>
      <c r="C15576" s="65"/>
      <c r="D15576" s="65"/>
      <c r="E15576" s="65"/>
      <c r="F15576" s="65"/>
      <c r="G15576" s="145"/>
    </row>
    <row r="15577" spans="1:7">
      <c r="A15577" s="65"/>
      <c r="B15577" s="65"/>
      <c r="C15577" s="65"/>
      <c r="D15577" s="65"/>
      <c r="E15577" s="65"/>
      <c r="F15577" s="65"/>
      <c r="G15577" s="145"/>
    </row>
    <row r="15578" spans="1:7">
      <c r="A15578" s="65"/>
      <c r="B15578" s="65"/>
      <c r="C15578" s="65"/>
      <c r="D15578" s="65"/>
      <c r="E15578" s="65"/>
      <c r="F15578" s="65"/>
      <c r="G15578" s="145"/>
    </row>
    <row r="15579" spans="1:7">
      <c r="A15579" s="65"/>
      <c r="B15579" s="65"/>
      <c r="C15579" s="65"/>
      <c r="D15579" s="65"/>
      <c r="E15579" s="65"/>
      <c r="F15579" s="65"/>
      <c r="G15579" s="145"/>
    </row>
    <row r="15580" spans="1:7">
      <c r="A15580" s="65"/>
      <c r="B15580" s="65"/>
      <c r="C15580" s="65"/>
      <c r="D15580" s="65"/>
      <c r="E15580" s="65"/>
      <c r="F15580" s="65"/>
      <c r="G15580" s="145"/>
    </row>
    <row r="15581" spans="1:7">
      <c r="A15581" s="65"/>
      <c r="B15581" s="65"/>
      <c r="C15581" s="65"/>
      <c r="D15581" s="65"/>
      <c r="E15581" s="65"/>
      <c r="F15581" s="65"/>
      <c r="G15581" s="145"/>
    </row>
    <row r="15582" spans="1:7">
      <c r="A15582" s="65"/>
      <c r="B15582" s="65"/>
      <c r="C15582" s="65"/>
      <c r="D15582" s="65"/>
      <c r="E15582" s="65"/>
      <c r="F15582" s="65"/>
      <c r="G15582" s="145"/>
    </row>
    <row r="15583" spans="1:7">
      <c r="A15583" s="65"/>
      <c r="B15583" s="65"/>
      <c r="C15583" s="65"/>
      <c r="D15583" s="65"/>
      <c r="E15583" s="65"/>
      <c r="F15583" s="65"/>
      <c r="G15583" s="145"/>
    </row>
    <row r="15584" spans="1:7">
      <c r="A15584" s="65"/>
      <c r="B15584" s="65"/>
      <c r="C15584" s="65"/>
      <c r="D15584" s="65"/>
      <c r="E15584" s="65"/>
      <c r="F15584" s="65"/>
      <c r="G15584" s="145"/>
    </row>
    <row r="15585" spans="1:7">
      <c r="A15585" s="65"/>
      <c r="B15585" s="65"/>
      <c r="C15585" s="65"/>
      <c r="D15585" s="65"/>
      <c r="E15585" s="65"/>
      <c r="F15585" s="65"/>
      <c r="G15585" s="145"/>
    </row>
    <row r="15586" spans="1:7">
      <c r="A15586" s="65"/>
      <c r="B15586" s="65"/>
      <c r="C15586" s="65"/>
      <c r="D15586" s="65"/>
      <c r="E15586" s="65"/>
      <c r="F15586" s="65"/>
      <c r="G15586" s="145"/>
    </row>
    <row r="15587" spans="1:7">
      <c r="A15587" s="65"/>
      <c r="B15587" s="65"/>
      <c r="C15587" s="65"/>
      <c r="D15587" s="65"/>
      <c r="E15587" s="65"/>
      <c r="F15587" s="65"/>
      <c r="G15587" s="145"/>
    </row>
    <row r="15588" spans="1:7">
      <c r="A15588" s="65"/>
      <c r="B15588" s="65"/>
      <c r="C15588" s="65"/>
      <c r="D15588" s="65"/>
      <c r="E15588" s="65"/>
      <c r="F15588" s="65"/>
      <c r="G15588" s="145"/>
    </row>
    <row r="15589" spans="1:7">
      <c r="A15589" s="65"/>
      <c r="B15589" s="65"/>
      <c r="C15589" s="65"/>
      <c r="D15589" s="65"/>
      <c r="E15589" s="65"/>
      <c r="F15589" s="65"/>
      <c r="G15589" s="145"/>
    </row>
    <row r="15590" spans="1:7">
      <c r="A15590" s="65"/>
      <c r="B15590" s="65"/>
      <c r="C15590" s="65"/>
      <c r="D15590" s="65"/>
      <c r="E15590" s="65"/>
      <c r="F15590" s="65"/>
      <c r="G15590" s="145"/>
    </row>
    <row r="15591" spans="1:7">
      <c r="A15591" s="65"/>
      <c r="B15591" s="65"/>
      <c r="C15591" s="65"/>
      <c r="D15591" s="65"/>
      <c r="E15591" s="65"/>
      <c r="F15591" s="65"/>
      <c r="G15591" s="145"/>
    </row>
    <row r="15592" spans="1:7">
      <c r="A15592" s="65"/>
      <c r="B15592" s="65"/>
      <c r="C15592" s="65"/>
      <c r="D15592" s="65"/>
      <c r="E15592" s="65"/>
      <c r="F15592" s="65"/>
      <c r="G15592" s="145"/>
    </row>
    <row r="15593" spans="1:7">
      <c r="A15593" s="65"/>
      <c r="B15593" s="65"/>
      <c r="C15593" s="65"/>
      <c r="D15593" s="65"/>
      <c r="E15593" s="65"/>
      <c r="F15593" s="65"/>
      <c r="G15593" s="145"/>
    </row>
    <row r="15594" spans="1:7">
      <c r="A15594" s="65"/>
      <c r="B15594" s="65"/>
      <c r="C15594" s="65"/>
      <c r="D15594" s="65"/>
      <c r="E15594" s="65"/>
      <c r="F15594" s="65"/>
      <c r="G15594" s="145"/>
    </row>
    <row r="15595" spans="1:7">
      <c r="A15595" s="65"/>
      <c r="B15595" s="65"/>
      <c r="C15595" s="65"/>
      <c r="D15595" s="65"/>
      <c r="E15595" s="65"/>
      <c r="F15595" s="65"/>
      <c r="G15595" s="145"/>
    </row>
    <row r="15596" spans="1:7">
      <c r="A15596" s="65"/>
      <c r="B15596" s="65"/>
      <c r="C15596" s="65"/>
      <c r="D15596" s="65"/>
      <c r="E15596" s="65"/>
      <c r="F15596" s="65"/>
      <c r="G15596" s="145"/>
    </row>
    <row r="15597" spans="1:7">
      <c r="A15597" s="65"/>
      <c r="B15597" s="65"/>
      <c r="C15597" s="65"/>
      <c r="D15597" s="65"/>
      <c r="E15597" s="65"/>
      <c r="F15597" s="65"/>
      <c r="G15597" s="145"/>
    </row>
    <row r="15598" spans="1:7">
      <c r="A15598" s="65"/>
      <c r="B15598" s="65"/>
      <c r="C15598" s="65"/>
      <c r="D15598" s="65"/>
      <c r="E15598" s="65"/>
      <c r="F15598" s="65"/>
      <c r="G15598" s="145"/>
    </row>
    <row r="15599" spans="1:7">
      <c r="A15599" s="65"/>
      <c r="B15599" s="65"/>
      <c r="C15599" s="65"/>
      <c r="D15599" s="65"/>
      <c r="E15599" s="65"/>
      <c r="F15599" s="65"/>
      <c r="G15599" s="145"/>
    </row>
    <row r="15600" spans="1:7">
      <c r="A15600" s="65"/>
      <c r="B15600" s="65"/>
      <c r="C15600" s="65"/>
      <c r="D15600" s="65"/>
      <c r="E15600" s="65"/>
      <c r="F15600" s="65"/>
      <c r="G15600" s="145"/>
    </row>
    <row r="15601" spans="1:7">
      <c r="A15601" s="65"/>
      <c r="B15601" s="65"/>
      <c r="C15601" s="65"/>
      <c r="D15601" s="65"/>
      <c r="E15601" s="65"/>
      <c r="F15601" s="65"/>
      <c r="G15601" s="145"/>
    </row>
    <row r="15602" spans="1:7">
      <c r="A15602" s="65"/>
      <c r="B15602" s="65"/>
      <c r="C15602" s="65"/>
      <c r="D15602" s="65"/>
      <c r="E15602" s="65"/>
      <c r="F15602" s="65"/>
      <c r="G15602" s="145"/>
    </row>
    <row r="15603" spans="1:7">
      <c r="A15603" s="65"/>
      <c r="B15603" s="65"/>
      <c r="C15603" s="65"/>
      <c r="D15603" s="65"/>
      <c r="E15603" s="65"/>
      <c r="F15603" s="65"/>
      <c r="G15603" s="145"/>
    </row>
    <row r="15604" spans="1:7">
      <c r="A15604" s="65"/>
      <c r="B15604" s="65"/>
      <c r="C15604" s="65"/>
      <c r="D15604" s="65"/>
      <c r="E15604" s="65"/>
      <c r="F15604" s="65"/>
      <c r="G15604" s="145"/>
    </row>
    <row r="15605" spans="1:7">
      <c r="A15605" s="65"/>
      <c r="B15605" s="65"/>
      <c r="C15605" s="65"/>
      <c r="D15605" s="65"/>
      <c r="E15605" s="65"/>
      <c r="F15605" s="65"/>
      <c r="G15605" s="145"/>
    </row>
    <row r="15606" spans="1:7">
      <c r="A15606" s="65"/>
      <c r="B15606" s="65"/>
      <c r="C15606" s="65"/>
      <c r="D15606" s="65"/>
      <c r="E15606" s="65"/>
      <c r="F15606" s="65"/>
      <c r="G15606" s="145"/>
    </row>
    <row r="15607" spans="1:7">
      <c r="A15607" s="65"/>
      <c r="B15607" s="65"/>
      <c r="C15607" s="65"/>
      <c r="D15607" s="65"/>
      <c r="E15607" s="65"/>
      <c r="F15607" s="65"/>
      <c r="G15607" s="145"/>
    </row>
    <row r="15608" spans="1:7">
      <c r="A15608" s="65"/>
      <c r="B15608" s="65"/>
      <c r="C15608" s="65"/>
      <c r="D15608" s="65"/>
      <c r="E15608" s="65"/>
      <c r="F15608" s="65"/>
      <c r="G15608" s="145"/>
    </row>
    <row r="15609" spans="1:7">
      <c r="A15609" s="65"/>
      <c r="B15609" s="65"/>
      <c r="C15609" s="65"/>
      <c r="D15609" s="65"/>
      <c r="E15609" s="65"/>
      <c r="F15609" s="65"/>
      <c r="G15609" s="145"/>
    </row>
    <row r="15610" spans="1:7">
      <c r="A15610" s="65"/>
      <c r="B15610" s="65"/>
      <c r="C15610" s="65"/>
      <c r="D15610" s="65"/>
      <c r="E15610" s="65"/>
      <c r="F15610" s="65"/>
      <c r="G15610" s="145"/>
    </row>
    <row r="15611" spans="1:7">
      <c r="A15611" s="65"/>
      <c r="B15611" s="65"/>
      <c r="C15611" s="65"/>
      <c r="D15611" s="65"/>
      <c r="E15611" s="65"/>
      <c r="F15611" s="65"/>
      <c r="G15611" s="145"/>
    </row>
    <row r="15612" spans="1:7">
      <c r="A15612" s="65"/>
      <c r="B15612" s="65"/>
      <c r="C15612" s="65"/>
      <c r="D15612" s="65"/>
      <c r="E15612" s="65"/>
      <c r="F15612" s="65"/>
      <c r="G15612" s="145"/>
    </row>
    <row r="15613" spans="1:7">
      <c r="A15613" s="65"/>
      <c r="B15613" s="65"/>
      <c r="C15613" s="65"/>
      <c r="D15613" s="65"/>
      <c r="E15613" s="65"/>
      <c r="F15613" s="65"/>
      <c r="G15613" s="145"/>
    </row>
    <row r="15614" spans="1:7">
      <c r="A15614" s="65"/>
      <c r="B15614" s="65"/>
      <c r="C15614" s="65"/>
      <c r="D15614" s="65"/>
      <c r="E15614" s="65"/>
      <c r="F15614" s="65"/>
      <c r="G15614" s="145"/>
    </row>
    <row r="15615" spans="1:7">
      <c r="A15615" s="65"/>
      <c r="B15615" s="65"/>
      <c r="C15615" s="65"/>
      <c r="D15615" s="65"/>
      <c r="E15615" s="65"/>
      <c r="F15615" s="65"/>
      <c r="G15615" s="145"/>
    </row>
    <row r="15616" spans="1:7">
      <c r="A15616" s="65"/>
      <c r="B15616" s="65"/>
      <c r="C15616" s="65"/>
      <c r="D15616" s="65"/>
      <c r="E15616" s="65"/>
      <c r="F15616" s="65"/>
      <c r="G15616" s="145"/>
    </row>
    <row r="15617" spans="1:7">
      <c r="A15617" s="65"/>
      <c r="B15617" s="65"/>
      <c r="C15617" s="65"/>
      <c r="D15617" s="65"/>
      <c r="E15617" s="65"/>
      <c r="F15617" s="65"/>
      <c r="G15617" s="145"/>
    </row>
    <row r="15618" spans="1:7">
      <c r="A15618" s="65"/>
      <c r="B15618" s="65"/>
      <c r="C15618" s="65"/>
      <c r="D15618" s="65"/>
      <c r="E15618" s="65"/>
      <c r="F15618" s="65"/>
      <c r="G15618" s="145"/>
    </row>
    <row r="15619" spans="1:7">
      <c r="A15619" s="65"/>
      <c r="B15619" s="65"/>
      <c r="C15619" s="65"/>
      <c r="D15619" s="65"/>
      <c r="E15619" s="65"/>
      <c r="F15619" s="65"/>
      <c r="G15619" s="145"/>
    </row>
    <row r="15620" spans="1:7">
      <c r="A15620" s="65"/>
      <c r="B15620" s="65"/>
      <c r="C15620" s="65"/>
      <c r="D15620" s="65"/>
      <c r="E15620" s="65"/>
      <c r="F15620" s="65"/>
      <c r="G15620" s="145"/>
    </row>
    <row r="15621" spans="1:7">
      <c r="A15621" s="65"/>
      <c r="B15621" s="65"/>
      <c r="C15621" s="65"/>
      <c r="D15621" s="65"/>
      <c r="E15621" s="65"/>
      <c r="F15621" s="65"/>
      <c r="G15621" s="145"/>
    </row>
    <row r="15622" spans="1:7">
      <c r="A15622" s="65"/>
      <c r="B15622" s="65"/>
      <c r="C15622" s="65"/>
      <c r="D15622" s="65"/>
      <c r="E15622" s="65"/>
      <c r="F15622" s="65"/>
      <c r="G15622" s="145"/>
    </row>
    <row r="15623" spans="1:7">
      <c r="A15623" s="65"/>
      <c r="B15623" s="65"/>
      <c r="C15623" s="65"/>
      <c r="D15623" s="65"/>
      <c r="E15623" s="65"/>
      <c r="F15623" s="65"/>
      <c r="G15623" s="145"/>
    </row>
    <row r="15624" spans="1:7">
      <c r="A15624" s="65"/>
      <c r="B15624" s="65"/>
      <c r="C15624" s="65"/>
      <c r="D15624" s="65"/>
      <c r="E15624" s="65"/>
      <c r="F15624" s="65"/>
      <c r="G15624" s="145"/>
    </row>
    <row r="15625" spans="1:7">
      <c r="A15625" s="65"/>
      <c r="B15625" s="65"/>
      <c r="C15625" s="65"/>
      <c r="D15625" s="65"/>
      <c r="E15625" s="65"/>
      <c r="F15625" s="65"/>
      <c r="G15625" s="145"/>
    </row>
    <row r="15626" spans="1:7">
      <c r="A15626" s="65"/>
      <c r="B15626" s="65"/>
      <c r="C15626" s="65"/>
      <c r="D15626" s="65"/>
      <c r="E15626" s="65"/>
      <c r="F15626" s="65"/>
      <c r="G15626" s="145"/>
    </row>
    <row r="15627" spans="1:7">
      <c r="A15627" s="65"/>
      <c r="B15627" s="65"/>
      <c r="C15627" s="65"/>
      <c r="D15627" s="65"/>
      <c r="E15627" s="65"/>
      <c r="F15627" s="65"/>
      <c r="G15627" s="145"/>
    </row>
    <row r="15628" spans="1:7">
      <c r="A15628" s="65"/>
      <c r="B15628" s="65"/>
      <c r="C15628" s="65"/>
      <c r="D15628" s="65"/>
      <c r="E15628" s="65"/>
      <c r="F15628" s="65"/>
      <c r="G15628" s="145"/>
    </row>
    <row r="15629" spans="1:7">
      <c r="A15629" s="65"/>
      <c r="B15629" s="65"/>
      <c r="C15629" s="65"/>
      <c r="D15629" s="65"/>
      <c r="E15629" s="65"/>
      <c r="F15629" s="65"/>
      <c r="G15629" s="145"/>
    </row>
    <row r="15630" spans="1:7">
      <c r="A15630" s="65"/>
      <c r="B15630" s="65"/>
      <c r="C15630" s="65"/>
      <c r="D15630" s="65"/>
      <c r="E15630" s="65"/>
      <c r="F15630" s="65"/>
      <c r="G15630" s="145"/>
    </row>
    <row r="15631" spans="1:7">
      <c r="A15631" s="65"/>
      <c r="B15631" s="65"/>
      <c r="C15631" s="65"/>
      <c r="D15631" s="65"/>
      <c r="E15631" s="65"/>
      <c r="F15631" s="65"/>
      <c r="G15631" s="145"/>
    </row>
    <row r="15632" spans="1:7">
      <c r="A15632" s="65"/>
      <c r="B15632" s="65"/>
      <c r="C15632" s="65"/>
      <c r="D15632" s="65"/>
      <c r="E15632" s="65"/>
      <c r="F15632" s="65"/>
      <c r="G15632" s="145"/>
    </row>
    <row r="15633" spans="1:7">
      <c r="A15633" s="65"/>
      <c r="B15633" s="65"/>
      <c r="C15633" s="65"/>
      <c r="D15633" s="65"/>
      <c r="E15633" s="65"/>
      <c r="F15633" s="65"/>
      <c r="G15633" s="145"/>
    </row>
    <row r="15634" spans="1:7">
      <c r="A15634" s="65"/>
      <c r="B15634" s="65"/>
      <c r="C15634" s="65"/>
      <c r="D15634" s="65"/>
      <c r="E15634" s="65"/>
      <c r="F15634" s="65"/>
      <c r="G15634" s="145"/>
    </row>
    <row r="15635" spans="1:7">
      <c r="A15635" s="65"/>
      <c r="B15635" s="65"/>
      <c r="C15635" s="65"/>
      <c r="D15635" s="65"/>
      <c r="E15635" s="65"/>
      <c r="F15635" s="65"/>
      <c r="G15635" s="145"/>
    </row>
    <row r="15636" spans="1:7">
      <c r="A15636" s="65"/>
      <c r="B15636" s="65"/>
      <c r="C15636" s="65"/>
      <c r="D15636" s="65"/>
      <c r="E15636" s="65"/>
      <c r="F15636" s="65"/>
      <c r="G15636" s="145"/>
    </row>
    <row r="15637" spans="1:7">
      <c r="A15637" s="65"/>
      <c r="B15637" s="65"/>
      <c r="C15637" s="65"/>
      <c r="D15637" s="65"/>
      <c r="E15637" s="65"/>
      <c r="F15637" s="65"/>
      <c r="G15637" s="145"/>
    </row>
    <row r="15638" spans="1:7">
      <c r="A15638" s="65"/>
      <c r="B15638" s="65"/>
      <c r="C15638" s="65"/>
      <c r="D15638" s="65"/>
      <c r="E15638" s="65"/>
      <c r="F15638" s="65"/>
      <c r="G15638" s="145"/>
    </row>
    <row r="15639" spans="1:7">
      <c r="A15639" s="65"/>
      <c r="B15639" s="65"/>
      <c r="C15639" s="65"/>
      <c r="D15639" s="65"/>
      <c r="E15639" s="65"/>
      <c r="F15639" s="65"/>
      <c r="G15639" s="145"/>
    </row>
    <row r="15640" spans="1:7">
      <c r="A15640" s="65"/>
      <c r="B15640" s="65"/>
      <c r="C15640" s="65"/>
      <c r="D15640" s="65"/>
      <c r="E15640" s="65"/>
      <c r="F15640" s="65"/>
      <c r="G15640" s="145"/>
    </row>
    <row r="15641" spans="1:7">
      <c r="A15641" s="65"/>
      <c r="B15641" s="65"/>
      <c r="C15641" s="65"/>
      <c r="D15641" s="65"/>
      <c r="E15641" s="65"/>
      <c r="F15641" s="65"/>
      <c r="G15641" s="145"/>
    </row>
    <row r="15642" spans="1:7">
      <c r="A15642" s="65"/>
      <c r="B15642" s="65"/>
      <c r="C15642" s="65"/>
      <c r="D15642" s="65"/>
      <c r="E15642" s="65"/>
      <c r="F15642" s="65"/>
      <c r="G15642" s="145"/>
    </row>
    <row r="15643" spans="1:7">
      <c r="A15643" s="65"/>
      <c r="B15643" s="65"/>
      <c r="C15643" s="65"/>
      <c r="D15643" s="65"/>
      <c r="E15643" s="65"/>
      <c r="F15643" s="65"/>
      <c r="G15643" s="145"/>
    </row>
    <row r="15644" spans="1:7">
      <c r="A15644" s="65"/>
      <c r="B15644" s="65"/>
      <c r="C15644" s="65"/>
      <c r="D15644" s="65"/>
      <c r="E15644" s="65"/>
      <c r="F15644" s="65"/>
      <c r="G15644" s="145"/>
    </row>
    <row r="15645" spans="1:7">
      <c r="A15645" s="65"/>
      <c r="B15645" s="65"/>
      <c r="C15645" s="65"/>
      <c r="D15645" s="65"/>
      <c r="E15645" s="65"/>
      <c r="F15645" s="65"/>
      <c r="G15645" s="145"/>
    </row>
    <row r="15646" spans="1:7">
      <c r="A15646" s="65"/>
      <c r="B15646" s="65"/>
      <c r="C15646" s="65"/>
      <c r="D15646" s="65"/>
      <c r="E15646" s="65"/>
      <c r="F15646" s="65"/>
      <c r="G15646" s="145"/>
    </row>
    <row r="15647" spans="1:7">
      <c r="A15647" s="65"/>
      <c r="B15647" s="65"/>
      <c r="C15647" s="65"/>
      <c r="D15647" s="65"/>
      <c r="E15647" s="65"/>
      <c r="F15647" s="65"/>
      <c r="G15647" s="145"/>
    </row>
    <row r="15648" spans="1:7">
      <c r="A15648" s="65"/>
      <c r="B15648" s="65"/>
      <c r="C15648" s="65"/>
      <c r="D15648" s="65"/>
      <c r="E15648" s="65"/>
      <c r="F15648" s="65"/>
      <c r="G15648" s="145"/>
    </row>
    <row r="15649" spans="1:7">
      <c r="A15649" s="65"/>
      <c r="B15649" s="65"/>
      <c r="C15649" s="65"/>
      <c r="D15649" s="65"/>
      <c r="E15649" s="65"/>
      <c r="F15649" s="65"/>
      <c r="G15649" s="145"/>
    </row>
    <row r="15650" spans="1:7">
      <c r="A15650" s="65"/>
      <c r="B15650" s="65"/>
      <c r="C15650" s="65"/>
      <c r="D15650" s="65"/>
      <c r="E15650" s="65"/>
      <c r="F15650" s="65"/>
      <c r="G15650" s="145"/>
    </row>
    <row r="15651" spans="1:7">
      <c r="A15651" s="65"/>
      <c r="B15651" s="65"/>
      <c r="C15651" s="65"/>
      <c r="D15651" s="65"/>
      <c r="E15651" s="65"/>
      <c r="F15651" s="65"/>
      <c r="G15651" s="145"/>
    </row>
    <row r="15652" spans="1:7">
      <c r="A15652" s="65"/>
      <c r="B15652" s="65"/>
      <c r="C15652" s="65"/>
      <c r="D15652" s="65"/>
      <c r="E15652" s="65"/>
      <c r="F15652" s="65"/>
      <c r="G15652" s="145"/>
    </row>
    <row r="15653" spans="1:7">
      <c r="A15653" s="65"/>
      <c r="B15653" s="65"/>
      <c r="C15653" s="65"/>
      <c r="D15653" s="65"/>
      <c r="E15653" s="65"/>
      <c r="F15653" s="65"/>
      <c r="G15653" s="145"/>
    </row>
    <row r="15654" spans="1:7">
      <c r="A15654" s="65"/>
      <c r="B15654" s="65"/>
      <c r="C15654" s="65"/>
      <c r="D15654" s="65"/>
      <c r="E15654" s="65"/>
      <c r="F15654" s="65"/>
      <c r="G15654" s="145"/>
    </row>
    <row r="15655" spans="1:7">
      <c r="A15655" s="65"/>
      <c r="B15655" s="65"/>
      <c r="C15655" s="65"/>
      <c r="D15655" s="65"/>
      <c r="E15655" s="65"/>
      <c r="F15655" s="65"/>
      <c r="G15655" s="145"/>
    </row>
    <row r="15656" spans="1:7">
      <c r="A15656" s="65"/>
      <c r="B15656" s="65"/>
      <c r="C15656" s="65"/>
      <c r="D15656" s="65"/>
      <c r="E15656" s="65"/>
      <c r="F15656" s="65"/>
      <c r="G15656" s="145"/>
    </row>
    <row r="15657" spans="1:7">
      <c r="A15657" s="65"/>
      <c r="B15657" s="65"/>
      <c r="C15657" s="65"/>
      <c r="D15657" s="65"/>
      <c r="E15657" s="65"/>
      <c r="F15657" s="65"/>
      <c r="G15657" s="145"/>
    </row>
    <row r="15658" spans="1:7">
      <c r="A15658" s="65"/>
      <c r="B15658" s="65"/>
      <c r="C15658" s="65"/>
      <c r="D15658" s="65"/>
      <c r="E15658" s="65"/>
      <c r="F15658" s="65"/>
      <c r="G15658" s="145"/>
    </row>
    <row r="15659" spans="1:7">
      <c r="A15659" s="65"/>
      <c r="B15659" s="65"/>
      <c r="C15659" s="65"/>
      <c r="D15659" s="65"/>
      <c r="E15659" s="65"/>
      <c r="F15659" s="65"/>
      <c r="G15659" s="145"/>
    </row>
    <row r="15660" spans="1:7">
      <c r="A15660" s="65"/>
      <c r="B15660" s="65"/>
      <c r="C15660" s="65"/>
      <c r="D15660" s="65"/>
      <c r="E15660" s="65"/>
      <c r="F15660" s="65"/>
      <c r="G15660" s="145"/>
    </row>
    <row r="15661" spans="1:7">
      <c r="A15661" s="65"/>
      <c r="B15661" s="65"/>
      <c r="C15661" s="65"/>
      <c r="D15661" s="65"/>
      <c r="E15661" s="65"/>
      <c r="F15661" s="65"/>
      <c r="G15661" s="145"/>
    </row>
    <row r="15662" spans="1:7">
      <c r="A15662" s="65"/>
      <c r="B15662" s="65"/>
      <c r="C15662" s="65"/>
      <c r="D15662" s="65"/>
      <c r="E15662" s="65"/>
      <c r="F15662" s="65"/>
      <c r="G15662" s="145"/>
    </row>
    <row r="15663" spans="1:7">
      <c r="A15663" s="65"/>
      <c r="B15663" s="65"/>
      <c r="C15663" s="65"/>
      <c r="D15663" s="65"/>
      <c r="E15663" s="65"/>
      <c r="F15663" s="65"/>
      <c r="G15663" s="145"/>
    </row>
    <row r="15664" spans="1:7">
      <c r="A15664" s="65"/>
      <c r="B15664" s="65"/>
      <c r="C15664" s="65"/>
      <c r="D15664" s="65"/>
      <c r="E15664" s="65"/>
      <c r="F15664" s="65"/>
      <c r="G15664" s="145"/>
    </row>
    <row r="15665" spans="1:7">
      <c r="A15665" s="65"/>
      <c r="B15665" s="65"/>
      <c r="C15665" s="65"/>
      <c r="D15665" s="65"/>
      <c r="E15665" s="65"/>
      <c r="F15665" s="65"/>
      <c r="G15665" s="145"/>
    </row>
    <row r="15666" spans="1:7">
      <c r="A15666" s="65"/>
      <c r="B15666" s="65"/>
      <c r="C15666" s="65"/>
      <c r="D15666" s="65"/>
      <c r="E15666" s="65"/>
      <c r="F15666" s="65"/>
      <c r="G15666" s="145"/>
    </row>
    <row r="15667" spans="1:7">
      <c r="A15667" s="65"/>
      <c r="B15667" s="65"/>
      <c r="C15667" s="65"/>
      <c r="D15667" s="65"/>
      <c r="E15667" s="65"/>
      <c r="F15667" s="65"/>
      <c r="G15667" s="145"/>
    </row>
    <row r="15668" spans="1:7">
      <c r="A15668" s="65"/>
      <c r="B15668" s="65"/>
      <c r="C15668" s="65"/>
      <c r="D15668" s="65"/>
      <c r="E15668" s="65"/>
      <c r="F15668" s="65"/>
      <c r="G15668" s="145"/>
    </row>
    <row r="15669" spans="1:7">
      <c r="A15669" s="65"/>
      <c r="B15669" s="65"/>
      <c r="C15669" s="65"/>
      <c r="D15669" s="65"/>
      <c r="E15669" s="65"/>
      <c r="F15669" s="65"/>
      <c r="G15669" s="145"/>
    </row>
    <row r="15670" spans="1:7">
      <c r="A15670" s="65"/>
      <c r="B15670" s="65"/>
      <c r="C15670" s="65"/>
      <c r="D15670" s="65"/>
      <c r="E15670" s="65"/>
      <c r="F15670" s="65"/>
      <c r="G15670" s="145"/>
    </row>
    <row r="15671" spans="1:7">
      <c r="A15671" s="65"/>
      <c r="B15671" s="65"/>
      <c r="C15671" s="65"/>
      <c r="D15671" s="65"/>
      <c r="E15671" s="65"/>
      <c r="F15671" s="65"/>
      <c r="G15671" s="145"/>
    </row>
    <row r="15672" spans="1:7">
      <c r="A15672" s="65"/>
      <c r="B15672" s="65"/>
      <c r="C15672" s="65"/>
      <c r="D15672" s="65"/>
      <c r="E15672" s="65"/>
      <c r="F15672" s="65"/>
      <c r="G15672" s="145"/>
    </row>
    <row r="15673" spans="1:7">
      <c r="A15673" s="65"/>
      <c r="B15673" s="65"/>
      <c r="C15673" s="65"/>
      <c r="D15673" s="65"/>
      <c r="E15673" s="65"/>
      <c r="F15673" s="65"/>
      <c r="G15673" s="145"/>
    </row>
    <row r="15674" spans="1:7">
      <c r="A15674" s="65"/>
      <c r="B15674" s="65"/>
      <c r="C15674" s="65"/>
      <c r="D15674" s="65"/>
      <c r="E15674" s="65"/>
      <c r="F15674" s="65"/>
      <c r="G15674" s="145"/>
    </row>
    <row r="15675" spans="1:7">
      <c r="A15675" s="65"/>
      <c r="B15675" s="65"/>
      <c r="C15675" s="65"/>
      <c r="D15675" s="65"/>
      <c r="E15675" s="65"/>
      <c r="F15675" s="65"/>
      <c r="G15675" s="145"/>
    </row>
    <row r="15676" spans="1:7">
      <c r="A15676" s="65"/>
      <c r="B15676" s="65"/>
      <c r="C15676" s="65"/>
      <c r="D15676" s="65"/>
      <c r="E15676" s="65"/>
      <c r="F15676" s="65"/>
      <c r="G15676" s="145"/>
    </row>
    <row r="15677" spans="1:7">
      <c r="A15677" s="65"/>
      <c r="B15677" s="65"/>
      <c r="C15677" s="65"/>
      <c r="D15677" s="65"/>
      <c r="E15677" s="65"/>
      <c r="F15677" s="65"/>
      <c r="G15677" s="145"/>
    </row>
    <row r="15678" spans="1:7">
      <c r="A15678" s="65"/>
      <c r="B15678" s="65"/>
      <c r="C15678" s="65"/>
      <c r="D15678" s="65"/>
      <c r="E15678" s="65"/>
      <c r="F15678" s="65"/>
      <c r="G15678" s="145"/>
    </row>
    <row r="15679" spans="1:7">
      <c r="A15679" s="65"/>
      <c r="B15679" s="65"/>
      <c r="C15679" s="65"/>
      <c r="D15679" s="65"/>
      <c r="E15679" s="65"/>
      <c r="F15679" s="65"/>
      <c r="G15679" s="145"/>
    </row>
    <row r="15680" spans="1:7">
      <c r="A15680" s="65"/>
      <c r="B15680" s="65"/>
      <c r="C15680" s="65"/>
      <c r="D15680" s="65"/>
      <c r="E15680" s="65"/>
      <c r="F15680" s="65"/>
      <c r="G15680" s="145"/>
    </row>
    <row r="15681" spans="1:7">
      <c r="A15681" s="65"/>
      <c r="B15681" s="65"/>
      <c r="C15681" s="65"/>
      <c r="D15681" s="65"/>
      <c r="E15681" s="65"/>
      <c r="F15681" s="65"/>
      <c r="G15681" s="145"/>
    </row>
    <row r="15682" spans="1:7">
      <c r="A15682" s="65"/>
      <c r="B15682" s="65"/>
      <c r="C15682" s="65"/>
      <c r="D15682" s="65"/>
      <c r="E15682" s="65"/>
      <c r="F15682" s="65"/>
      <c r="G15682" s="145"/>
    </row>
    <row r="15683" spans="1:7">
      <c r="A15683" s="65"/>
      <c r="B15683" s="65"/>
      <c r="C15683" s="65"/>
      <c r="D15683" s="65"/>
      <c r="E15683" s="65"/>
      <c r="F15683" s="65"/>
      <c r="G15683" s="145"/>
    </row>
    <row r="15684" spans="1:7">
      <c r="A15684" s="65"/>
      <c r="B15684" s="65"/>
      <c r="C15684" s="65"/>
      <c r="D15684" s="65"/>
      <c r="E15684" s="65"/>
      <c r="F15684" s="65"/>
      <c r="G15684" s="145"/>
    </row>
    <row r="15685" spans="1:7">
      <c r="A15685" s="65"/>
      <c r="B15685" s="65"/>
      <c r="C15685" s="65"/>
      <c r="D15685" s="65"/>
      <c r="E15685" s="65"/>
      <c r="F15685" s="65"/>
      <c r="G15685" s="145"/>
    </row>
    <row r="15686" spans="1:7">
      <c r="A15686" s="65"/>
      <c r="B15686" s="65"/>
      <c r="C15686" s="65"/>
      <c r="D15686" s="65"/>
      <c r="E15686" s="65"/>
      <c r="F15686" s="65"/>
      <c r="G15686" s="145"/>
    </row>
    <row r="15687" spans="1:7">
      <c r="A15687" s="65"/>
      <c r="B15687" s="65"/>
      <c r="C15687" s="65"/>
      <c r="D15687" s="65"/>
      <c r="E15687" s="65"/>
      <c r="F15687" s="65"/>
      <c r="G15687" s="145"/>
    </row>
    <row r="15688" spans="1:7">
      <c r="A15688" s="65"/>
      <c r="B15688" s="65"/>
      <c r="C15688" s="65"/>
      <c r="D15688" s="65"/>
      <c r="E15688" s="65"/>
      <c r="F15688" s="65"/>
      <c r="G15688" s="145"/>
    </row>
    <row r="15689" spans="1:7">
      <c r="A15689" s="65"/>
      <c r="B15689" s="65"/>
      <c r="C15689" s="65"/>
      <c r="D15689" s="65"/>
      <c r="E15689" s="65"/>
      <c r="F15689" s="65"/>
      <c r="G15689" s="145"/>
    </row>
    <row r="15690" spans="1:7">
      <c r="A15690" s="65"/>
      <c r="B15690" s="65"/>
      <c r="C15690" s="65"/>
      <c r="D15690" s="65"/>
      <c r="E15690" s="65"/>
      <c r="F15690" s="65"/>
      <c r="G15690" s="145"/>
    </row>
    <row r="15691" spans="1:7">
      <c r="A15691" s="65"/>
      <c r="B15691" s="65"/>
      <c r="C15691" s="65"/>
      <c r="D15691" s="65"/>
      <c r="E15691" s="65"/>
      <c r="F15691" s="65"/>
      <c r="G15691" s="145"/>
    </row>
    <row r="15692" spans="1:7">
      <c r="A15692" s="65"/>
      <c r="B15692" s="65"/>
      <c r="C15692" s="65"/>
      <c r="D15692" s="65"/>
      <c r="E15692" s="65"/>
      <c r="F15692" s="65"/>
      <c r="G15692" s="145"/>
    </row>
    <row r="15693" spans="1:7">
      <c r="A15693" s="65"/>
      <c r="B15693" s="65"/>
      <c r="C15693" s="65"/>
      <c r="D15693" s="65"/>
      <c r="E15693" s="65"/>
      <c r="F15693" s="65"/>
      <c r="G15693" s="145"/>
    </row>
    <row r="15694" spans="1:7">
      <c r="A15694" s="65"/>
      <c r="B15694" s="65"/>
      <c r="C15694" s="65"/>
      <c r="D15694" s="65"/>
      <c r="E15694" s="65"/>
      <c r="F15694" s="65"/>
      <c r="G15694" s="145"/>
    </row>
    <row r="15695" spans="1:7">
      <c r="A15695" s="65"/>
      <c r="B15695" s="65"/>
      <c r="C15695" s="65"/>
      <c r="D15695" s="65"/>
      <c r="E15695" s="65"/>
      <c r="F15695" s="65"/>
      <c r="G15695" s="145"/>
    </row>
    <row r="15696" spans="1:7">
      <c r="A15696" s="65"/>
      <c r="B15696" s="65"/>
      <c r="C15696" s="65"/>
      <c r="D15696" s="65"/>
      <c r="E15696" s="65"/>
      <c r="F15696" s="65"/>
      <c r="G15696" s="145"/>
    </row>
    <row r="15697" spans="1:7">
      <c r="A15697" s="65"/>
      <c r="B15697" s="65"/>
      <c r="C15697" s="65"/>
      <c r="D15697" s="65"/>
      <c r="E15697" s="65"/>
      <c r="F15697" s="65"/>
      <c r="G15697" s="145"/>
    </row>
    <row r="15698" spans="1:7">
      <c r="A15698" s="65"/>
      <c r="B15698" s="65"/>
      <c r="C15698" s="65"/>
      <c r="D15698" s="65"/>
      <c r="E15698" s="65"/>
      <c r="F15698" s="65"/>
      <c r="G15698" s="145"/>
    </row>
    <row r="15699" spans="1:7">
      <c r="A15699" s="65"/>
      <c r="B15699" s="65"/>
      <c r="C15699" s="65"/>
      <c r="D15699" s="65"/>
      <c r="E15699" s="65"/>
      <c r="F15699" s="65"/>
      <c r="G15699" s="145"/>
    </row>
    <row r="15700" spans="1:7">
      <c r="A15700" s="65"/>
      <c r="B15700" s="65"/>
      <c r="C15700" s="65"/>
      <c r="D15700" s="65"/>
      <c r="E15700" s="65"/>
      <c r="F15700" s="65"/>
      <c r="G15700" s="145"/>
    </row>
    <row r="15701" spans="1:7">
      <c r="A15701" s="65"/>
      <c r="B15701" s="65"/>
      <c r="C15701" s="65"/>
      <c r="D15701" s="65"/>
      <c r="E15701" s="65"/>
      <c r="F15701" s="65"/>
      <c r="G15701" s="145"/>
    </row>
    <row r="15702" spans="1:7">
      <c r="A15702" s="65"/>
      <c r="B15702" s="65"/>
      <c r="C15702" s="65"/>
      <c r="D15702" s="65"/>
      <c r="E15702" s="65"/>
      <c r="F15702" s="65"/>
      <c r="G15702" s="145"/>
    </row>
    <row r="15703" spans="1:7">
      <c r="A15703" s="65"/>
      <c r="B15703" s="65"/>
      <c r="C15703" s="65"/>
      <c r="D15703" s="65"/>
      <c r="E15703" s="65"/>
      <c r="F15703" s="65"/>
      <c r="G15703" s="145"/>
    </row>
    <row r="15704" spans="1:7">
      <c r="A15704" s="65"/>
      <c r="B15704" s="65"/>
      <c r="C15704" s="65"/>
      <c r="D15704" s="65"/>
      <c r="E15704" s="65"/>
      <c r="F15704" s="65"/>
      <c r="G15704" s="145"/>
    </row>
    <row r="15705" spans="1:7">
      <c r="A15705" s="65"/>
      <c r="B15705" s="65"/>
      <c r="C15705" s="65"/>
      <c r="D15705" s="65"/>
      <c r="E15705" s="65"/>
      <c r="F15705" s="65"/>
      <c r="G15705" s="145"/>
    </row>
    <row r="15706" spans="1:7">
      <c r="A15706" s="65"/>
      <c r="B15706" s="65"/>
      <c r="C15706" s="65"/>
      <c r="D15706" s="65"/>
      <c r="E15706" s="65"/>
      <c r="F15706" s="65"/>
      <c r="G15706" s="145"/>
    </row>
    <row r="15707" spans="1:7">
      <c r="A15707" s="65"/>
      <c r="B15707" s="65"/>
      <c r="C15707" s="65"/>
      <c r="D15707" s="65"/>
      <c r="E15707" s="65"/>
      <c r="F15707" s="65"/>
      <c r="G15707" s="145"/>
    </row>
    <row r="15708" spans="1:7">
      <c r="A15708" s="65"/>
      <c r="B15708" s="65"/>
      <c r="C15708" s="65"/>
      <c r="D15708" s="65"/>
      <c r="E15708" s="65"/>
      <c r="F15708" s="65"/>
      <c r="G15708" s="145"/>
    </row>
    <row r="15709" spans="1:7">
      <c r="A15709" s="65"/>
      <c r="B15709" s="65"/>
      <c r="C15709" s="65"/>
      <c r="D15709" s="65"/>
      <c r="E15709" s="65"/>
      <c r="F15709" s="65"/>
      <c r="G15709" s="145"/>
    </row>
    <row r="15710" spans="1:7">
      <c r="A15710" s="65"/>
      <c r="B15710" s="65"/>
      <c r="C15710" s="65"/>
      <c r="D15710" s="65"/>
      <c r="E15710" s="65"/>
      <c r="F15710" s="65"/>
      <c r="G15710" s="145"/>
    </row>
    <row r="15711" spans="1:7">
      <c r="A15711" s="65"/>
      <c r="B15711" s="65"/>
      <c r="C15711" s="65"/>
      <c r="D15711" s="65"/>
      <c r="E15711" s="65"/>
      <c r="F15711" s="65"/>
      <c r="G15711" s="145"/>
    </row>
    <row r="15712" spans="1:7">
      <c r="A15712" s="65"/>
      <c r="B15712" s="65"/>
      <c r="C15712" s="65"/>
      <c r="D15712" s="65"/>
      <c r="E15712" s="65"/>
      <c r="F15712" s="65"/>
      <c r="G15712" s="145"/>
    </row>
    <row r="15713" spans="1:7">
      <c r="A15713" s="65"/>
      <c r="B15713" s="65"/>
      <c r="C15713" s="65"/>
      <c r="D15713" s="65"/>
      <c r="E15713" s="65"/>
      <c r="F15713" s="65"/>
      <c r="G15713" s="145"/>
    </row>
    <row r="15714" spans="1:7">
      <c r="A15714" s="65"/>
      <c r="B15714" s="65"/>
      <c r="C15714" s="65"/>
      <c r="D15714" s="65"/>
      <c r="E15714" s="65"/>
      <c r="F15714" s="65"/>
      <c r="G15714" s="145"/>
    </row>
    <row r="15715" spans="1:7">
      <c r="A15715" s="65"/>
      <c r="B15715" s="65"/>
      <c r="C15715" s="65"/>
      <c r="D15715" s="65"/>
      <c r="E15715" s="65"/>
      <c r="F15715" s="65"/>
      <c r="G15715" s="145"/>
    </row>
    <row r="15716" spans="1:7">
      <c r="A15716" s="65"/>
      <c r="B15716" s="65"/>
      <c r="C15716" s="65"/>
      <c r="D15716" s="65"/>
      <c r="E15716" s="65"/>
      <c r="F15716" s="65"/>
      <c r="G15716" s="145"/>
    </row>
    <row r="15717" spans="1:7">
      <c r="A15717" s="65"/>
      <c r="B15717" s="65"/>
      <c r="C15717" s="65"/>
      <c r="D15717" s="65"/>
      <c r="E15717" s="65"/>
      <c r="F15717" s="65"/>
      <c r="G15717" s="145"/>
    </row>
    <row r="15718" spans="1:7">
      <c r="A15718" s="65"/>
      <c r="B15718" s="65"/>
      <c r="C15718" s="65"/>
      <c r="D15718" s="65"/>
      <c r="E15718" s="65"/>
      <c r="F15718" s="65"/>
      <c r="G15718" s="145"/>
    </row>
    <row r="15719" spans="1:7">
      <c r="A15719" s="65"/>
      <c r="B15719" s="65"/>
      <c r="C15719" s="65"/>
      <c r="D15719" s="65"/>
      <c r="E15719" s="65"/>
      <c r="F15719" s="65"/>
      <c r="G15719" s="145"/>
    </row>
    <row r="15720" spans="1:7">
      <c r="A15720" s="65"/>
      <c r="B15720" s="65"/>
      <c r="C15720" s="65"/>
      <c r="D15720" s="65"/>
      <c r="E15720" s="65"/>
      <c r="F15720" s="65"/>
      <c r="G15720" s="145"/>
    </row>
    <row r="15721" spans="1:7">
      <c r="A15721" s="65"/>
      <c r="B15721" s="65"/>
      <c r="C15721" s="65"/>
      <c r="D15721" s="65"/>
      <c r="E15721" s="65"/>
      <c r="F15721" s="65"/>
      <c r="G15721" s="145"/>
    </row>
    <row r="15722" spans="1:7">
      <c r="A15722" s="65"/>
      <c r="B15722" s="65"/>
      <c r="C15722" s="65"/>
      <c r="D15722" s="65"/>
      <c r="E15722" s="65"/>
      <c r="F15722" s="65"/>
      <c r="G15722" s="145"/>
    </row>
    <row r="15723" spans="1:7">
      <c r="A15723" s="65"/>
      <c r="B15723" s="65"/>
      <c r="C15723" s="65"/>
      <c r="D15723" s="65"/>
      <c r="E15723" s="65"/>
      <c r="F15723" s="65"/>
      <c r="G15723" s="145"/>
    </row>
    <row r="15724" spans="1:7">
      <c r="A15724" s="65"/>
      <c r="B15724" s="65"/>
      <c r="C15724" s="65"/>
      <c r="D15724" s="65"/>
      <c r="E15724" s="65"/>
      <c r="F15724" s="65"/>
      <c r="G15724" s="145"/>
    </row>
    <row r="15725" spans="1:7">
      <c r="A15725" s="65"/>
      <c r="B15725" s="65"/>
      <c r="C15725" s="65"/>
      <c r="D15725" s="65"/>
      <c r="E15725" s="65"/>
      <c r="F15725" s="65"/>
      <c r="G15725" s="145"/>
    </row>
    <row r="15726" spans="1:7">
      <c r="A15726" s="65"/>
      <c r="B15726" s="65"/>
      <c r="C15726" s="65"/>
      <c r="D15726" s="65"/>
      <c r="E15726" s="65"/>
      <c r="F15726" s="65"/>
      <c r="G15726" s="145"/>
    </row>
    <row r="15727" spans="1:7">
      <c r="A15727" s="65"/>
      <c r="B15727" s="65"/>
      <c r="C15727" s="65"/>
      <c r="D15727" s="65"/>
      <c r="E15727" s="65"/>
      <c r="F15727" s="65"/>
      <c r="G15727" s="145"/>
    </row>
    <row r="15728" spans="1:7">
      <c r="A15728" s="65"/>
      <c r="B15728" s="65"/>
      <c r="C15728" s="65"/>
      <c r="D15728" s="65"/>
      <c r="E15728" s="65"/>
      <c r="F15728" s="65"/>
      <c r="G15728" s="145"/>
    </row>
    <row r="15729" spans="1:7">
      <c r="A15729" s="65"/>
      <c r="B15729" s="65"/>
      <c r="C15729" s="65"/>
      <c r="D15729" s="65"/>
      <c r="E15729" s="65"/>
      <c r="F15729" s="65"/>
      <c r="G15729" s="145"/>
    </row>
    <row r="15730" spans="1:7">
      <c r="A15730" s="65"/>
      <c r="B15730" s="65"/>
      <c r="C15730" s="65"/>
      <c r="D15730" s="65"/>
      <c r="E15730" s="65"/>
      <c r="F15730" s="65"/>
      <c r="G15730" s="145"/>
    </row>
    <row r="15731" spans="1:7">
      <c r="A15731" s="65"/>
      <c r="B15731" s="65"/>
      <c r="C15731" s="65"/>
      <c r="D15731" s="65"/>
      <c r="E15731" s="65"/>
      <c r="F15731" s="65"/>
      <c r="G15731" s="145"/>
    </row>
    <row r="15732" spans="1:7">
      <c r="A15732" s="65"/>
      <c r="B15732" s="65"/>
      <c r="C15732" s="65"/>
      <c r="D15732" s="65"/>
      <c r="E15732" s="65"/>
      <c r="F15732" s="65"/>
      <c r="G15732" s="145"/>
    </row>
    <row r="15733" spans="1:7">
      <c r="A15733" s="65"/>
      <c r="B15733" s="65"/>
      <c r="C15733" s="65"/>
      <c r="D15733" s="65"/>
      <c r="E15733" s="65"/>
      <c r="F15733" s="65"/>
      <c r="G15733" s="145"/>
    </row>
    <row r="15734" spans="1:7">
      <c r="A15734" s="65"/>
      <c r="B15734" s="65"/>
      <c r="C15734" s="65"/>
      <c r="D15734" s="65"/>
      <c r="E15734" s="65"/>
      <c r="F15734" s="65"/>
      <c r="G15734" s="145"/>
    </row>
    <row r="15735" spans="1:7">
      <c r="A15735" s="65"/>
      <c r="B15735" s="65"/>
      <c r="C15735" s="65"/>
      <c r="D15735" s="65"/>
      <c r="E15735" s="65"/>
      <c r="F15735" s="65"/>
      <c r="G15735" s="145"/>
    </row>
    <row r="15736" spans="1:7">
      <c r="A15736" s="65"/>
      <c r="B15736" s="65"/>
      <c r="C15736" s="65"/>
      <c r="D15736" s="65"/>
      <c r="E15736" s="65"/>
      <c r="F15736" s="65"/>
      <c r="G15736" s="145"/>
    </row>
    <row r="15737" spans="1:7">
      <c r="A15737" s="65"/>
      <c r="B15737" s="65"/>
      <c r="C15737" s="65"/>
      <c r="D15737" s="65"/>
      <c r="E15737" s="65"/>
      <c r="F15737" s="65"/>
      <c r="G15737" s="145"/>
    </row>
    <row r="15738" spans="1:7">
      <c r="A15738" s="65"/>
      <c r="B15738" s="65"/>
      <c r="C15738" s="65"/>
      <c r="D15738" s="65"/>
      <c r="E15738" s="65"/>
      <c r="F15738" s="65"/>
      <c r="G15738" s="145"/>
    </row>
    <row r="15739" spans="1:7">
      <c r="A15739" s="65"/>
      <c r="B15739" s="65"/>
      <c r="C15739" s="65"/>
      <c r="D15739" s="65"/>
      <c r="E15739" s="65"/>
      <c r="F15739" s="65"/>
      <c r="G15739" s="145"/>
    </row>
    <row r="15740" spans="1:7">
      <c r="A15740" s="65"/>
      <c r="B15740" s="65"/>
      <c r="C15740" s="65"/>
      <c r="D15740" s="65"/>
      <c r="E15740" s="65"/>
      <c r="F15740" s="65"/>
      <c r="G15740" s="145"/>
    </row>
    <row r="15741" spans="1:7">
      <c r="A15741" s="65"/>
      <c r="B15741" s="65"/>
      <c r="C15741" s="65"/>
      <c r="D15741" s="65"/>
      <c r="E15741" s="65"/>
      <c r="F15741" s="65"/>
      <c r="G15741" s="145"/>
    </row>
    <row r="15742" spans="1:7">
      <c r="A15742" s="65"/>
      <c r="B15742" s="65"/>
      <c r="C15742" s="65"/>
      <c r="D15742" s="65"/>
      <c r="E15742" s="65"/>
      <c r="F15742" s="65"/>
      <c r="G15742" s="145"/>
    </row>
    <row r="15743" spans="1:7">
      <c r="A15743" s="65"/>
      <c r="B15743" s="65"/>
      <c r="C15743" s="65"/>
      <c r="D15743" s="65"/>
      <c r="E15743" s="65"/>
      <c r="F15743" s="65"/>
      <c r="G15743" s="145"/>
    </row>
    <row r="15744" spans="1:7">
      <c r="A15744" s="65"/>
      <c r="B15744" s="65"/>
      <c r="C15744" s="65"/>
      <c r="D15744" s="65"/>
      <c r="E15744" s="65"/>
      <c r="F15744" s="65"/>
      <c r="G15744" s="145"/>
    </row>
    <row r="15745" spans="1:7">
      <c r="A15745" s="65"/>
      <c r="B15745" s="65"/>
      <c r="C15745" s="65"/>
      <c r="D15745" s="65"/>
      <c r="E15745" s="65"/>
      <c r="F15745" s="65"/>
      <c r="G15745" s="145"/>
    </row>
    <row r="15746" spans="1:7">
      <c r="A15746" s="65"/>
      <c r="B15746" s="65"/>
      <c r="C15746" s="65"/>
      <c r="D15746" s="65"/>
      <c r="E15746" s="65"/>
      <c r="F15746" s="65"/>
      <c r="G15746" s="145"/>
    </row>
    <row r="15747" spans="1:7">
      <c r="A15747" s="65"/>
      <c r="B15747" s="65"/>
      <c r="C15747" s="65"/>
      <c r="D15747" s="65"/>
      <c r="E15747" s="65"/>
      <c r="F15747" s="65"/>
      <c r="G15747" s="145"/>
    </row>
    <row r="15748" spans="1:7">
      <c r="A15748" s="65"/>
      <c r="B15748" s="65"/>
      <c r="C15748" s="65"/>
      <c r="D15748" s="65"/>
      <c r="E15748" s="65"/>
      <c r="F15748" s="65"/>
      <c r="G15748" s="145"/>
    </row>
    <row r="15749" spans="1:7">
      <c r="A15749" s="65"/>
      <c r="B15749" s="65"/>
      <c r="C15749" s="65"/>
      <c r="D15749" s="65"/>
      <c r="E15749" s="65"/>
      <c r="F15749" s="65"/>
      <c r="G15749" s="145"/>
    </row>
    <row r="15750" spans="1:7">
      <c r="A15750" s="65"/>
      <c r="B15750" s="65"/>
      <c r="C15750" s="65"/>
      <c r="D15750" s="65"/>
      <c r="E15750" s="65"/>
      <c r="F15750" s="65"/>
      <c r="G15750" s="145"/>
    </row>
    <row r="15751" spans="1:7">
      <c r="A15751" s="65"/>
      <c r="B15751" s="65"/>
      <c r="C15751" s="65"/>
      <c r="D15751" s="65"/>
      <c r="E15751" s="65"/>
      <c r="F15751" s="65"/>
      <c r="G15751" s="145"/>
    </row>
    <row r="15752" spans="1:7">
      <c r="A15752" s="65"/>
      <c r="B15752" s="65"/>
      <c r="C15752" s="65"/>
      <c r="D15752" s="65"/>
      <c r="E15752" s="65"/>
      <c r="F15752" s="65"/>
      <c r="G15752" s="145"/>
    </row>
    <row r="15753" spans="1:7">
      <c r="A15753" s="65"/>
      <c r="B15753" s="65"/>
      <c r="C15753" s="65"/>
      <c r="D15753" s="65"/>
      <c r="E15753" s="65"/>
      <c r="F15753" s="65"/>
      <c r="G15753" s="145"/>
    </row>
    <row r="15754" spans="1:7">
      <c r="A15754" s="65"/>
      <c r="B15754" s="65"/>
      <c r="C15754" s="65"/>
      <c r="D15754" s="65"/>
      <c r="E15754" s="65"/>
      <c r="F15754" s="65"/>
      <c r="G15754" s="145"/>
    </row>
    <row r="15755" spans="1:7">
      <c r="A15755" s="65"/>
      <c r="B15755" s="65"/>
      <c r="C15755" s="65"/>
      <c r="D15755" s="65"/>
      <c r="E15755" s="65"/>
      <c r="F15755" s="65"/>
      <c r="G15755" s="145"/>
    </row>
    <row r="15756" spans="1:7">
      <c r="A15756" s="65"/>
      <c r="B15756" s="65"/>
      <c r="C15756" s="65"/>
      <c r="D15756" s="65"/>
      <c r="E15756" s="65"/>
      <c r="F15756" s="65"/>
      <c r="G15756" s="145"/>
    </row>
    <row r="15757" spans="1:7">
      <c r="A15757" s="65"/>
      <c r="B15757" s="65"/>
      <c r="C15757" s="65"/>
      <c r="D15757" s="65"/>
      <c r="E15757" s="65"/>
      <c r="F15757" s="65"/>
      <c r="G15757" s="145"/>
    </row>
    <row r="15758" spans="1:7">
      <c r="A15758" s="65"/>
      <c r="B15758" s="65"/>
      <c r="C15758" s="65"/>
      <c r="D15758" s="65"/>
      <c r="E15758" s="65"/>
      <c r="F15758" s="65"/>
      <c r="G15758" s="145"/>
    </row>
    <row r="15759" spans="1:7">
      <c r="A15759" s="65"/>
      <c r="B15759" s="65"/>
      <c r="C15759" s="65"/>
      <c r="D15759" s="65"/>
      <c r="E15759" s="65"/>
      <c r="F15759" s="65"/>
      <c r="G15759" s="145"/>
    </row>
    <row r="15760" spans="1:7">
      <c r="A15760" s="65"/>
      <c r="B15760" s="65"/>
      <c r="C15760" s="65"/>
      <c r="D15760" s="65"/>
      <c r="E15760" s="65"/>
      <c r="F15760" s="65"/>
      <c r="G15760" s="145"/>
    </row>
    <row r="15761" spans="1:7">
      <c r="A15761" s="65"/>
      <c r="B15761" s="65"/>
      <c r="C15761" s="65"/>
      <c r="D15761" s="65"/>
      <c r="E15761" s="65"/>
      <c r="F15761" s="65"/>
      <c r="G15761" s="145"/>
    </row>
    <row r="15762" spans="1:7">
      <c r="A15762" s="65"/>
      <c r="B15762" s="65"/>
      <c r="C15762" s="65"/>
      <c r="D15762" s="65"/>
      <c r="E15762" s="65"/>
      <c r="F15762" s="65"/>
      <c r="G15762" s="145"/>
    </row>
    <row r="15763" spans="1:7">
      <c r="A15763" s="65"/>
      <c r="B15763" s="65"/>
      <c r="C15763" s="65"/>
      <c r="D15763" s="65"/>
      <c r="E15763" s="65"/>
      <c r="F15763" s="65"/>
      <c r="G15763" s="145"/>
    </row>
    <row r="15764" spans="1:7">
      <c r="A15764" s="65"/>
      <c r="B15764" s="65"/>
      <c r="C15764" s="65"/>
      <c r="D15764" s="65"/>
      <c r="E15764" s="65"/>
      <c r="F15764" s="65"/>
      <c r="G15764" s="145"/>
    </row>
    <row r="15765" spans="1:7">
      <c r="A15765" s="65"/>
      <c r="B15765" s="65"/>
      <c r="C15765" s="65"/>
      <c r="D15765" s="65"/>
      <c r="E15765" s="65"/>
      <c r="F15765" s="65"/>
      <c r="G15765" s="145"/>
    </row>
    <row r="15766" spans="1:7">
      <c r="A15766" s="65"/>
      <c r="B15766" s="65"/>
      <c r="C15766" s="65"/>
      <c r="D15766" s="65"/>
      <c r="E15766" s="65"/>
      <c r="F15766" s="65"/>
      <c r="G15766" s="145"/>
    </row>
    <row r="15767" spans="1:7">
      <c r="A15767" s="65"/>
      <c r="B15767" s="65"/>
      <c r="C15767" s="65"/>
      <c r="D15767" s="65"/>
      <c r="E15767" s="65"/>
      <c r="F15767" s="65"/>
      <c r="G15767" s="145"/>
    </row>
    <row r="15768" spans="1:7">
      <c r="A15768" s="65"/>
      <c r="B15768" s="65"/>
      <c r="C15768" s="65"/>
      <c r="D15768" s="65"/>
      <c r="E15768" s="65"/>
      <c r="F15768" s="65"/>
      <c r="G15768" s="145"/>
    </row>
    <row r="15769" spans="1:7">
      <c r="A15769" s="65"/>
      <c r="B15769" s="65"/>
      <c r="C15769" s="65"/>
      <c r="D15769" s="65"/>
      <c r="E15769" s="65"/>
      <c r="F15769" s="65"/>
      <c r="G15769" s="145"/>
    </row>
    <row r="15770" spans="1:7">
      <c r="A15770" s="65"/>
      <c r="B15770" s="65"/>
      <c r="C15770" s="65"/>
      <c r="D15770" s="65"/>
      <c r="E15770" s="65"/>
      <c r="F15770" s="65"/>
      <c r="G15770" s="145"/>
    </row>
    <row r="15771" spans="1:7">
      <c r="A15771" s="65"/>
      <c r="B15771" s="65"/>
      <c r="C15771" s="65"/>
      <c r="D15771" s="65"/>
      <c r="E15771" s="65"/>
      <c r="F15771" s="65"/>
      <c r="G15771" s="145"/>
    </row>
    <row r="15772" spans="1:7">
      <c r="A15772" s="65"/>
      <c r="B15772" s="65"/>
      <c r="C15772" s="65"/>
      <c r="D15772" s="65"/>
      <c r="E15772" s="65"/>
      <c r="F15772" s="65"/>
      <c r="G15772" s="145"/>
    </row>
    <row r="15773" spans="1:7">
      <c r="A15773" s="65"/>
      <c r="B15773" s="65"/>
      <c r="C15773" s="65"/>
      <c r="D15773" s="65"/>
      <c r="E15773" s="65"/>
      <c r="F15773" s="65"/>
      <c r="G15773" s="145"/>
    </row>
    <row r="15774" spans="1:7">
      <c r="A15774" s="65"/>
      <c r="B15774" s="65"/>
      <c r="C15774" s="65"/>
      <c r="D15774" s="65"/>
      <c r="E15774" s="65"/>
      <c r="F15774" s="65"/>
      <c r="G15774" s="145"/>
    </row>
    <row r="15775" spans="1:7">
      <c r="A15775" s="65"/>
      <c r="B15775" s="65"/>
      <c r="C15775" s="65"/>
      <c r="D15775" s="65"/>
      <c r="E15775" s="65"/>
      <c r="F15775" s="65"/>
      <c r="G15775" s="145"/>
    </row>
    <row r="15776" spans="1:7">
      <c r="A15776" s="65"/>
      <c r="B15776" s="65"/>
      <c r="C15776" s="65"/>
      <c r="D15776" s="65"/>
      <c r="E15776" s="65"/>
      <c r="F15776" s="65"/>
      <c r="G15776" s="145"/>
    </row>
    <row r="15777" spans="1:7">
      <c r="A15777" s="65"/>
      <c r="B15777" s="65"/>
      <c r="C15777" s="65"/>
      <c r="D15777" s="65"/>
      <c r="E15777" s="65"/>
      <c r="F15777" s="65"/>
      <c r="G15777" s="145"/>
    </row>
    <row r="15778" spans="1:7">
      <c r="A15778" s="65"/>
      <c r="B15778" s="65"/>
      <c r="C15778" s="65"/>
      <c r="D15778" s="65"/>
      <c r="E15778" s="65"/>
      <c r="F15778" s="65"/>
      <c r="G15778" s="145"/>
    </row>
    <row r="15779" spans="1:7">
      <c r="A15779" s="65"/>
      <c r="B15779" s="65"/>
      <c r="C15779" s="65"/>
      <c r="D15779" s="65"/>
      <c r="E15779" s="65"/>
      <c r="F15779" s="65"/>
      <c r="G15779" s="145"/>
    </row>
    <row r="15780" spans="1:7">
      <c r="A15780" s="65"/>
      <c r="B15780" s="65"/>
      <c r="C15780" s="65"/>
      <c r="D15780" s="65"/>
      <c r="E15780" s="65"/>
      <c r="F15780" s="65"/>
      <c r="G15780" s="145"/>
    </row>
    <row r="15781" spans="1:7">
      <c r="A15781" s="65"/>
      <c r="B15781" s="65"/>
      <c r="C15781" s="65"/>
      <c r="D15781" s="65"/>
      <c r="E15781" s="65"/>
      <c r="F15781" s="65"/>
      <c r="G15781" s="145"/>
    </row>
    <row r="15782" spans="1:7">
      <c r="A15782" s="65"/>
      <c r="B15782" s="65"/>
      <c r="C15782" s="65"/>
      <c r="D15782" s="65"/>
      <c r="E15782" s="65"/>
      <c r="F15782" s="65"/>
      <c r="G15782" s="145"/>
    </row>
    <row r="15783" spans="1:7">
      <c r="A15783" s="65"/>
      <c r="B15783" s="65"/>
      <c r="C15783" s="65"/>
      <c r="D15783" s="65"/>
      <c r="E15783" s="65"/>
      <c r="F15783" s="65"/>
      <c r="G15783" s="145"/>
    </row>
    <row r="15784" spans="1:7">
      <c r="A15784" s="65"/>
      <c r="B15784" s="65"/>
      <c r="C15784" s="65"/>
      <c r="D15784" s="65"/>
      <c r="E15784" s="65"/>
      <c r="F15784" s="65"/>
      <c r="G15784" s="145"/>
    </row>
    <row r="15785" spans="1:7">
      <c r="A15785" s="65"/>
      <c r="B15785" s="65"/>
      <c r="C15785" s="65"/>
      <c r="D15785" s="65"/>
      <c r="E15785" s="65"/>
      <c r="F15785" s="65"/>
      <c r="G15785" s="145"/>
    </row>
    <row r="15786" spans="1:7">
      <c r="A15786" s="65"/>
      <c r="B15786" s="65"/>
      <c r="C15786" s="65"/>
      <c r="D15786" s="65"/>
      <c r="E15786" s="65"/>
      <c r="F15786" s="65"/>
      <c r="G15786" s="145"/>
    </row>
    <row r="15787" spans="1:7">
      <c r="A15787" s="65"/>
      <c r="B15787" s="65"/>
      <c r="C15787" s="65"/>
      <c r="D15787" s="65"/>
      <c r="E15787" s="65"/>
      <c r="F15787" s="65"/>
      <c r="G15787" s="145"/>
    </row>
    <row r="15788" spans="1:7">
      <c r="A15788" s="65"/>
      <c r="B15788" s="65"/>
      <c r="C15788" s="65"/>
      <c r="D15788" s="65"/>
      <c r="E15788" s="65"/>
      <c r="F15788" s="65"/>
      <c r="G15788" s="145"/>
    </row>
    <row r="15789" spans="1:7">
      <c r="A15789" s="65"/>
      <c r="B15789" s="65"/>
      <c r="C15789" s="65"/>
      <c r="D15789" s="65"/>
      <c r="E15789" s="65"/>
      <c r="F15789" s="65"/>
      <c r="G15789" s="145"/>
    </row>
    <row r="15790" spans="1:7">
      <c r="A15790" s="65"/>
      <c r="B15790" s="65"/>
      <c r="C15790" s="65"/>
      <c r="D15790" s="65"/>
      <c r="E15790" s="65"/>
      <c r="F15790" s="65"/>
      <c r="G15790" s="145"/>
    </row>
    <row r="15791" spans="1:7">
      <c r="A15791" s="65"/>
      <c r="B15791" s="65"/>
      <c r="C15791" s="65"/>
      <c r="D15791" s="65"/>
      <c r="E15791" s="65"/>
      <c r="F15791" s="65"/>
      <c r="G15791" s="145"/>
    </row>
    <row r="15792" spans="1:7">
      <c r="A15792" s="65"/>
      <c r="B15792" s="65"/>
      <c r="C15792" s="65"/>
      <c r="D15792" s="65"/>
      <c r="E15792" s="65"/>
      <c r="F15792" s="65"/>
      <c r="G15792" s="145"/>
    </row>
    <row r="15793" spans="1:7">
      <c r="A15793" s="65"/>
      <c r="B15793" s="65"/>
      <c r="C15793" s="65"/>
      <c r="D15793" s="65"/>
      <c r="E15793" s="65"/>
      <c r="F15793" s="65"/>
      <c r="G15793" s="145"/>
    </row>
    <row r="15794" spans="1:7">
      <c r="A15794" s="65"/>
      <c r="B15794" s="65"/>
      <c r="C15794" s="65"/>
      <c r="D15794" s="65"/>
      <c r="E15794" s="65"/>
      <c r="F15794" s="65"/>
      <c r="G15794" s="145"/>
    </row>
    <row r="15795" spans="1:7">
      <c r="A15795" s="65"/>
      <c r="B15795" s="65"/>
      <c r="C15795" s="65"/>
      <c r="D15795" s="65"/>
      <c r="E15795" s="65"/>
      <c r="F15795" s="65"/>
      <c r="G15795" s="145"/>
    </row>
    <row r="15796" spans="1:7">
      <c r="A15796" s="65"/>
      <c r="B15796" s="65"/>
      <c r="C15796" s="65"/>
      <c r="D15796" s="65"/>
      <c r="E15796" s="65"/>
      <c r="F15796" s="65"/>
      <c r="G15796" s="145"/>
    </row>
    <row r="15797" spans="1:7">
      <c r="A15797" s="65"/>
      <c r="B15797" s="65"/>
      <c r="C15797" s="65"/>
      <c r="D15797" s="65"/>
      <c r="E15797" s="65"/>
      <c r="F15797" s="65"/>
      <c r="G15797" s="145"/>
    </row>
    <row r="15798" spans="1:7">
      <c r="A15798" s="65"/>
      <c r="B15798" s="65"/>
      <c r="C15798" s="65"/>
      <c r="D15798" s="65"/>
      <c r="E15798" s="65"/>
      <c r="F15798" s="65"/>
      <c r="G15798" s="145"/>
    </row>
    <row r="15799" spans="1:7">
      <c r="A15799" s="65"/>
      <c r="B15799" s="65"/>
      <c r="C15799" s="65"/>
      <c r="D15799" s="65"/>
      <c r="E15799" s="65"/>
      <c r="F15799" s="65"/>
      <c r="G15799" s="145"/>
    </row>
    <row r="15800" spans="1:7">
      <c r="A15800" s="65"/>
      <c r="B15800" s="65"/>
      <c r="C15800" s="65"/>
      <c r="D15800" s="65"/>
      <c r="E15800" s="65"/>
      <c r="F15800" s="65"/>
      <c r="G15800" s="145"/>
    </row>
    <row r="15801" spans="1:7">
      <c r="A15801" s="65"/>
      <c r="B15801" s="65"/>
      <c r="C15801" s="65"/>
      <c r="D15801" s="65"/>
      <c r="E15801" s="65"/>
      <c r="F15801" s="65"/>
      <c r="G15801" s="145"/>
    </row>
    <row r="15802" spans="1:7">
      <c r="A15802" s="65"/>
      <c r="B15802" s="65"/>
      <c r="C15802" s="65"/>
      <c r="D15802" s="65"/>
      <c r="E15802" s="65"/>
      <c r="F15802" s="65"/>
      <c r="G15802" s="145"/>
    </row>
    <row r="15803" spans="1:7">
      <c r="A15803" s="65"/>
      <c r="B15803" s="65"/>
      <c r="C15803" s="65"/>
      <c r="D15803" s="65"/>
      <c r="E15803" s="65"/>
      <c r="F15803" s="65"/>
      <c r="G15803" s="145"/>
    </row>
    <row r="15804" spans="1:7">
      <c r="A15804" s="65"/>
      <c r="B15804" s="65"/>
      <c r="C15804" s="65"/>
      <c r="D15804" s="65"/>
      <c r="E15804" s="65"/>
      <c r="F15804" s="65"/>
      <c r="G15804" s="145"/>
    </row>
    <row r="15805" spans="1:7">
      <c r="A15805" s="65"/>
      <c r="B15805" s="65"/>
      <c r="C15805" s="65"/>
      <c r="D15805" s="65"/>
      <c r="E15805" s="65"/>
      <c r="F15805" s="65"/>
      <c r="G15805" s="145"/>
    </row>
    <row r="15806" spans="1:7">
      <c r="A15806" s="65"/>
      <c r="B15806" s="65"/>
      <c r="C15806" s="65"/>
      <c r="D15806" s="65"/>
      <c r="E15806" s="65"/>
      <c r="F15806" s="65"/>
      <c r="G15806" s="145"/>
    </row>
    <row r="15807" spans="1:7">
      <c r="A15807" s="65"/>
      <c r="B15807" s="65"/>
      <c r="C15807" s="65"/>
      <c r="D15807" s="65"/>
      <c r="E15807" s="65"/>
      <c r="F15807" s="65"/>
      <c r="G15807" s="145"/>
    </row>
    <row r="15808" spans="1:7">
      <c r="A15808" s="65"/>
      <c r="B15808" s="65"/>
      <c r="C15808" s="65"/>
      <c r="D15808" s="65"/>
      <c r="E15808" s="65"/>
      <c r="F15808" s="65"/>
      <c r="G15808" s="145"/>
    </row>
    <row r="15809" spans="1:7">
      <c r="A15809" s="65"/>
      <c r="B15809" s="65"/>
      <c r="C15809" s="65"/>
      <c r="D15809" s="65"/>
      <c r="E15809" s="65"/>
      <c r="F15809" s="65"/>
      <c r="G15809" s="145"/>
    </row>
    <row r="15810" spans="1:7">
      <c r="A15810" s="65"/>
      <c r="B15810" s="65"/>
      <c r="C15810" s="65"/>
      <c r="D15810" s="65"/>
      <c r="E15810" s="65"/>
      <c r="F15810" s="65"/>
      <c r="G15810" s="145"/>
    </row>
    <row r="15811" spans="1:7">
      <c r="A15811" s="65"/>
      <c r="B15811" s="65"/>
      <c r="C15811" s="65"/>
      <c r="D15811" s="65"/>
      <c r="E15811" s="65"/>
      <c r="F15811" s="65"/>
      <c r="G15811" s="145"/>
    </row>
    <row r="15812" spans="1:7">
      <c r="A15812" s="65"/>
      <c r="B15812" s="65"/>
      <c r="C15812" s="65"/>
      <c r="D15812" s="65"/>
      <c r="E15812" s="65"/>
      <c r="F15812" s="65"/>
      <c r="G15812" s="145"/>
    </row>
    <row r="15813" spans="1:7">
      <c r="A15813" s="65"/>
      <c r="B15813" s="65"/>
      <c r="C15813" s="65"/>
      <c r="D15813" s="65"/>
      <c r="E15813" s="65"/>
      <c r="F15813" s="65"/>
      <c r="G15813" s="145"/>
    </row>
    <row r="15814" spans="1:7">
      <c r="A15814" s="65"/>
      <c r="B15814" s="65"/>
      <c r="C15814" s="65"/>
      <c r="D15814" s="65"/>
      <c r="E15814" s="65"/>
      <c r="F15814" s="65"/>
      <c r="G15814" s="145"/>
    </row>
    <row r="15815" spans="1:7">
      <c r="A15815" s="65"/>
      <c r="B15815" s="65"/>
      <c r="C15815" s="65"/>
      <c r="D15815" s="65"/>
      <c r="E15815" s="65"/>
      <c r="F15815" s="65"/>
      <c r="G15815" s="145"/>
    </row>
    <row r="15816" spans="1:7">
      <c r="A15816" s="65"/>
      <c r="B15816" s="65"/>
      <c r="C15816" s="65"/>
      <c r="D15816" s="65"/>
      <c r="E15816" s="65"/>
      <c r="F15816" s="65"/>
      <c r="G15816" s="145"/>
    </row>
    <row r="15817" spans="1:7">
      <c r="A15817" s="65"/>
      <c r="B15817" s="65"/>
      <c r="C15817" s="65"/>
      <c r="D15817" s="65"/>
      <c r="E15817" s="65"/>
      <c r="F15817" s="65"/>
      <c r="G15817" s="145"/>
    </row>
    <row r="15818" spans="1:7">
      <c r="A15818" s="65"/>
      <c r="B15818" s="65"/>
      <c r="C15818" s="65"/>
      <c r="D15818" s="65"/>
      <c r="E15818" s="65"/>
      <c r="F15818" s="65"/>
      <c r="G15818" s="145"/>
    </row>
    <row r="15819" spans="1:7">
      <c r="A15819" s="65"/>
      <c r="B15819" s="65"/>
      <c r="C15819" s="65"/>
      <c r="D15819" s="65"/>
      <c r="E15819" s="65"/>
      <c r="F15819" s="65"/>
      <c r="G15819" s="145"/>
    </row>
    <row r="15820" spans="1:7">
      <c r="A15820" s="65"/>
      <c r="B15820" s="65"/>
      <c r="C15820" s="65"/>
      <c r="D15820" s="65"/>
      <c r="E15820" s="65"/>
      <c r="F15820" s="65"/>
      <c r="G15820" s="145"/>
    </row>
    <row r="15821" spans="1:7">
      <c r="A15821" s="65"/>
      <c r="B15821" s="65"/>
      <c r="C15821" s="65"/>
      <c r="D15821" s="65"/>
      <c r="E15821" s="65"/>
      <c r="F15821" s="65"/>
      <c r="G15821" s="145"/>
    </row>
    <row r="15822" spans="1:7">
      <c r="A15822" s="65"/>
      <c r="B15822" s="65"/>
      <c r="C15822" s="65"/>
      <c r="D15822" s="65"/>
      <c r="E15822" s="65"/>
      <c r="F15822" s="65"/>
      <c r="G15822" s="145"/>
    </row>
    <row r="15823" spans="1:7">
      <c r="A15823" s="65"/>
      <c r="B15823" s="65"/>
      <c r="C15823" s="65"/>
      <c r="D15823" s="65"/>
      <c r="E15823" s="65"/>
      <c r="F15823" s="65"/>
      <c r="G15823" s="145"/>
    </row>
    <row r="15824" spans="1:7">
      <c r="A15824" s="65"/>
      <c r="B15824" s="65"/>
      <c r="C15824" s="65"/>
      <c r="D15824" s="65"/>
      <c r="E15824" s="65"/>
      <c r="F15824" s="65"/>
      <c r="G15824" s="145"/>
    </row>
    <row r="15825" spans="1:7">
      <c r="A15825" s="65"/>
      <c r="B15825" s="65"/>
      <c r="C15825" s="65"/>
      <c r="D15825" s="65"/>
      <c r="E15825" s="65"/>
      <c r="F15825" s="65"/>
      <c r="G15825" s="145"/>
    </row>
    <row r="15826" spans="1:7">
      <c r="A15826" s="65"/>
      <c r="B15826" s="65"/>
      <c r="C15826" s="65"/>
      <c r="D15826" s="65"/>
      <c r="E15826" s="65"/>
      <c r="F15826" s="65"/>
      <c r="G15826" s="145"/>
    </row>
    <row r="15827" spans="1:7">
      <c r="A15827" s="65"/>
      <c r="B15827" s="65"/>
      <c r="C15827" s="65"/>
      <c r="D15827" s="65"/>
      <c r="E15827" s="65"/>
      <c r="F15827" s="65"/>
      <c r="G15827" s="145"/>
    </row>
    <row r="15828" spans="1:7">
      <c r="A15828" s="65"/>
      <c r="B15828" s="65"/>
      <c r="C15828" s="65"/>
      <c r="D15828" s="65"/>
      <c r="E15828" s="65"/>
      <c r="F15828" s="65"/>
      <c r="G15828" s="145"/>
    </row>
    <row r="15829" spans="1:7">
      <c r="A15829" s="65"/>
      <c r="B15829" s="65"/>
      <c r="C15829" s="65"/>
      <c r="D15829" s="65"/>
      <c r="E15829" s="65"/>
      <c r="F15829" s="65"/>
      <c r="G15829" s="145"/>
    </row>
    <row r="15830" spans="1:7">
      <c r="A15830" s="65"/>
      <c r="B15830" s="65"/>
      <c r="C15830" s="65"/>
      <c r="D15830" s="65"/>
      <c r="E15830" s="65"/>
      <c r="F15830" s="65"/>
      <c r="G15830" s="145"/>
    </row>
    <row r="15831" spans="1:7">
      <c r="A15831" s="65"/>
      <c r="B15831" s="65"/>
      <c r="C15831" s="65"/>
      <c r="D15831" s="65"/>
      <c r="E15831" s="65"/>
      <c r="F15831" s="65"/>
      <c r="G15831" s="145"/>
    </row>
    <row r="15832" spans="1:7">
      <c r="A15832" s="65"/>
      <c r="B15832" s="65"/>
      <c r="C15832" s="65"/>
      <c r="D15832" s="65"/>
      <c r="E15832" s="65"/>
      <c r="F15832" s="65"/>
      <c r="G15832" s="145"/>
    </row>
    <row r="15833" spans="1:7">
      <c r="A15833" s="65"/>
      <c r="B15833" s="65"/>
      <c r="C15833" s="65"/>
      <c r="D15833" s="65"/>
      <c r="E15833" s="65"/>
      <c r="F15833" s="65"/>
      <c r="G15833" s="145"/>
    </row>
    <row r="15834" spans="1:7">
      <c r="A15834" s="65"/>
      <c r="B15834" s="65"/>
      <c r="C15834" s="65"/>
      <c r="D15834" s="65"/>
      <c r="E15834" s="65"/>
      <c r="F15834" s="65"/>
      <c r="G15834" s="145"/>
    </row>
    <row r="15835" spans="1:7">
      <c r="A15835" s="65"/>
      <c r="B15835" s="65"/>
      <c r="C15835" s="65"/>
      <c r="D15835" s="65"/>
      <c r="E15835" s="65"/>
      <c r="F15835" s="65"/>
      <c r="G15835" s="145"/>
    </row>
    <row r="15836" spans="1:7">
      <c r="A15836" s="65"/>
      <c r="B15836" s="65"/>
      <c r="C15836" s="65"/>
      <c r="D15836" s="65"/>
      <c r="E15836" s="65"/>
      <c r="F15836" s="65"/>
      <c r="G15836" s="145"/>
    </row>
    <row r="15837" spans="1:7">
      <c r="A15837" s="65"/>
      <c r="B15837" s="65"/>
      <c r="C15837" s="65"/>
      <c r="D15837" s="65"/>
      <c r="E15837" s="65"/>
      <c r="F15837" s="65"/>
      <c r="G15837" s="145"/>
    </row>
    <row r="15838" spans="1:7">
      <c r="A15838" s="65"/>
      <c r="B15838" s="65"/>
      <c r="C15838" s="65"/>
      <c r="D15838" s="65"/>
      <c r="E15838" s="65"/>
      <c r="F15838" s="65"/>
      <c r="G15838" s="145"/>
    </row>
    <row r="15839" spans="1:7">
      <c r="A15839" s="65"/>
      <c r="B15839" s="65"/>
      <c r="C15839" s="65"/>
      <c r="D15839" s="65"/>
      <c r="E15839" s="65"/>
      <c r="F15839" s="65"/>
      <c r="G15839" s="145"/>
    </row>
    <row r="15840" spans="1:7">
      <c r="A15840" s="65"/>
      <c r="B15840" s="65"/>
      <c r="C15840" s="65"/>
      <c r="D15840" s="65"/>
      <c r="E15840" s="65"/>
      <c r="F15840" s="65"/>
      <c r="G15840" s="145"/>
    </row>
    <row r="15841" spans="1:7">
      <c r="A15841" s="65"/>
      <c r="B15841" s="65"/>
      <c r="C15841" s="65"/>
      <c r="D15841" s="65"/>
      <c r="E15841" s="65"/>
      <c r="F15841" s="65"/>
      <c r="G15841" s="145"/>
    </row>
    <row r="15842" spans="1:7">
      <c r="A15842" s="65"/>
      <c r="B15842" s="65"/>
      <c r="C15842" s="65"/>
      <c r="D15842" s="65"/>
      <c r="E15842" s="65"/>
      <c r="F15842" s="65"/>
      <c r="G15842" s="145"/>
    </row>
    <row r="15843" spans="1:7">
      <c r="A15843" s="65"/>
      <c r="B15843" s="65"/>
      <c r="C15843" s="65"/>
      <c r="D15843" s="65"/>
      <c r="E15843" s="65"/>
      <c r="F15843" s="65"/>
      <c r="G15843" s="145"/>
    </row>
    <row r="15844" spans="1:7">
      <c r="A15844" s="65"/>
      <c r="B15844" s="65"/>
      <c r="C15844" s="65"/>
      <c r="D15844" s="65"/>
      <c r="E15844" s="65"/>
      <c r="F15844" s="65"/>
      <c r="G15844" s="145"/>
    </row>
    <row r="15845" spans="1:7">
      <c r="A15845" s="65"/>
      <c r="B15845" s="65"/>
      <c r="C15845" s="65"/>
      <c r="D15845" s="65"/>
      <c r="E15845" s="65"/>
      <c r="F15845" s="65"/>
      <c r="G15845" s="145"/>
    </row>
    <row r="15846" spans="1:7">
      <c r="A15846" s="65"/>
      <c r="B15846" s="65"/>
      <c r="C15846" s="65"/>
      <c r="D15846" s="65"/>
      <c r="E15846" s="65"/>
      <c r="F15846" s="65"/>
      <c r="G15846" s="145"/>
    </row>
    <row r="15847" spans="1:7">
      <c r="A15847" s="65"/>
      <c r="B15847" s="65"/>
      <c r="C15847" s="65"/>
      <c r="D15847" s="65"/>
      <c r="E15847" s="65"/>
      <c r="F15847" s="65"/>
      <c r="G15847" s="145"/>
    </row>
    <row r="15848" spans="1:7">
      <c r="A15848" s="65"/>
      <c r="B15848" s="65"/>
      <c r="C15848" s="65"/>
      <c r="D15848" s="65"/>
      <c r="E15848" s="65"/>
      <c r="F15848" s="65"/>
      <c r="G15848" s="145"/>
    </row>
    <row r="15849" spans="1:7">
      <c r="A15849" s="65"/>
      <c r="B15849" s="65"/>
      <c r="C15849" s="65"/>
      <c r="D15849" s="65"/>
      <c r="E15849" s="65"/>
      <c r="F15849" s="65"/>
      <c r="G15849" s="145"/>
    </row>
    <row r="15850" spans="1:7">
      <c r="A15850" s="65"/>
      <c r="B15850" s="65"/>
      <c r="C15850" s="65"/>
      <c r="D15850" s="65"/>
      <c r="E15850" s="65"/>
      <c r="F15850" s="65"/>
      <c r="G15850" s="145"/>
    </row>
    <row r="15851" spans="1:7">
      <c r="A15851" s="65"/>
      <c r="B15851" s="65"/>
      <c r="C15851" s="65"/>
      <c r="D15851" s="65"/>
      <c r="E15851" s="65"/>
      <c r="F15851" s="65"/>
      <c r="G15851" s="145"/>
    </row>
    <row r="15852" spans="1:7">
      <c r="A15852" s="65"/>
      <c r="B15852" s="65"/>
      <c r="C15852" s="65"/>
      <c r="D15852" s="65"/>
      <c r="E15852" s="65"/>
      <c r="F15852" s="65"/>
      <c r="G15852" s="145"/>
    </row>
    <row r="15853" spans="1:7">
      <c r="A15853" s="65"/>
      <c r="B15853" s="65"/>
      <c r="C15853" s="65"/>
      <c r="D15853" s="65"/>
      <c r="E15853" s="65"/>
      <c r="F15853" s="65"/>
      <c r="G15853" s="145"/>
    </row>
    <row r="15854" spans="1:7">
      <c r="A15854" s="65"/>
      <c r="B15854" s="65"/>
      <c r="C15854" s="65"/>
      <c r="D15854" s="65"/>
      <c r="E15854" s="65"/>
      <c r="F15854" s="65"/>
      <c r="G15854" s="145"/>
    </row>
    <row r="15855" spans="1:7">
      <c r="A15855" s="65"/>
      <c r="B15855" s="65"/>
      <c r="C15855" s="65"/>
      <c r="D15855" s="65"/>
      <c r="E15855" s="65"/>
      <c r="F15855" s="65"/>
      <c r="G15855" s="145"/>
    </row>
    <row r="15856" spans="1:7">
      <c r="A15856" s="65"/>
      <c r="B15856" s="65"/>
      <c r="C15856" s="65"/>
      <c r="D15856" s="65"/>
      <c r="E15856" s="65"/>
      <c r="F15856" s="65"/>
      <c r="G15856" s="145"/>
    </row>
    <row r="15857" spans="1:7">
      <c r="A15857" s="65"/>
      <c r="B15857" s="65"/>
      <c r="C15857" s="65"/>
      <c r="D15857" s="65"/>
      <c r="E15857" s="65"/>
      <c r="F15857" s="65"/>
      <c r="G15857" s="145"/>
    </row>
    <row r="15858" spans="1:7">
      <c r="A15858" s="65"/>
      <c r="B15858" s="65"/>
      <c r="C15858" s="65"/>
      <c r="D15858" s="65"/>
      <c r="E15858" s="65"/>
      <c r="F15858" s="65"/>
      <c r="G15858" s="145"/>
    </row>
    <row r="15859" spans="1:7">
      <c r="A15859" s="65"/>
      <c r="B15859" s="65"/>
      <c r="C15859" s="65"/>
      <c r="D15859" s="65"/>
      <c r="E15859" s="65"/>
      <c r="F15859" s="65"/>
      <c r="G15859" s="145"/>
    </row>
    <row r="15860" spans="1:7">
      <c r="A15860" s="65"/>
      <c r="B15860" s="65"/>
      <c r="C15860" s="65"/>
      <c r="D15860" s="65"/>
      <c r="E15860" s="65"/>
      <c r="F15860" s="65"/>
      <c r="G15860" s="145"/>
    </row>
    <row r="15861" spans="1:7">
      <c r="A15861" s="65"/>
      <c r="B15861" s="65"/>
      <c r="C15861" s="65"/>
      <c r="D15861" s="65"/>
      <c r="E15861" s="65"/>
      <c r="F15861" s="65"/>
      <c r="G15861" s="145"/>
    </row>
    <row r="15862" spans="1:7">
      <c r="A15862" s="65"/>
      <c r="B15862" s="65"/>
      <c r="C15862" s="65"/>
      <c r="D15862" s="65"/>
      <c r="E15862" s="65"/>
      <c r="F15862" s="65"/>
      <c r="G15862" s="145"/>
    </row>
    <row r="15863" spans="1:7">
      <c r="A15863" s="65"/>
      <c r="B15863" s="65"/>
      <c r="C15863" s="65"/>
      <c r="D15863" s="65"/>
      <c r="E15863" s="65"/>
      <c r="F15863" s="65"/>
      <c r="G15863" s="145"/>
    </row>
    <row r="15864" spans="1:7">
      <c r="A15864" s="65"/>
      <c r="B15864" s="65"/>
      <c r="C15864" s="65"/>
      <c r="D15864" s="65"/>
      <c r="E15864" s="65"/>
      <c r="F15864" s="65"/>
      <c r="G15864" s="145"/>
    </row>
    <row r="15865" spans="1:7">
      <c r="A15865" s="65"/>
      <c r="B15865" s="65"/>
      <c r="C15865" s="65"/>
      <c r="D15865" s="65"/>
      <c r="E15865" s="65"/>
      <c r="F15865" s="65"/>
      <c r="G15865" s="145"/>
    </row>
    <row r="15866" spans="1:7">
      <c r="A15866" s="65"/>
      <c r="B15866" s="65"/>
      <c r="C15866" s="65"/>
      <c r="D15866" s="65"/>
      <c r="E15866" s="65"/>
      <c r="F15866" s="65"/>
      <c r="G15866" s="145"/>
    </row>
    <row r="15867" spans="1:7">
      <c r="A15867" s="65"/>
      <c r="B15867" s="65"/>
      <c r="C15867" s="65"/>
      <c r="D15867" s="65"/>
      <c r="E15867" s="65"/>
      <c r="F15867" s="65"/>
      <c r="G15867" s="145"/>
    </row>
    <row r="15868" spans="1:7">
      <c r="A15868" s="65"/>
      <c r="B15868" s="65"/>
      <c r="C15868" s="65"/>
      <c r="D15868" s="65"/>
      <c r="E15868" s="65"/>
      <c r="F15868" s="65"/>
      <c r="G15868" s="145"/>
    </row>
    <row r="15869" spans="1:7">
      <c r="A15869" s="65"/>
      <c r="B15869" s="65"/>
      <c r="C15869" s="65"/>
      <c r="D15869" s="65"/>
      <c r="E15869" s="65"/>
      <c r="F15869" s="65"/>
      <c r="G15869" s="145"/>
    </row>
    <row r="15870" spans="1:7">
      <c r="A15870" s="65"/>
      <c r="B15870" s="65"/>
      <c r="C15870" s="65"/>
      <c r="D15870" s="65"/>
      <c r="E15870" s="65"/>
      <c r="F15870" s="65"/>
      <c r="G15870" s="145"/>
    </row>
    <row r="15871" spans="1:7">
      <c r="A15871" s="65"/>
      <c r="B15871" s="65"/>
      <c r="C15871" s="65"/>
      <c r="D15871" s="65"/>
      <c r="E15871" s="65"/>
      <c r="F15871" s="65"/>
      <c r="G15871" s="145"/>
    </row>
    <row r="15872" spans="1:7">
      <c r="A15872" s="65"/>
      <c r="B15872" s="65"/>
      <c r="C15872" s="65"/>
      <c r="D15872" s="65"/>
      <c r="E15872" s="65"/>
      <c r="F15872" s="65"/>
      <c r="G15872" s="145"/>
    </row>
    <row r="15873" spans="1:7">
      <c r="A15873" s="65"/>
      <c r="B15873" s="65"/>
      <c r="C15873" s="65"/>
      <c r="D15873" s="65"/>
      <c r="E15873" s="65"/>
      <c r="F15873" s="65"/>
      <c r="G15873" s="145"/>
    </row>
    <row r="15874" spans="1:7">
      <c r="A15874" s="65"/>
      <c r="B15874" s="65"/>
      <c r="C15874" s="65"/>
      <c r="D15874" s="65"/>
      <c r="E15874" s="65"/>
      <c r="F15874" s="65"/>
      <c r="G15874" s="145"/>
    </row>
    <row r="15875" spans="1:7">
      <c r="A15875" s="65"/>
      <c r="B15875" s="65"/>
      <c r="C15875" s="65"/>
      <c r="D15875" s="65"/>
      <c r="E15875" s="65"/>
      <c r="F15875" s="65"/>
      <c r="G15875" s="145"/>
    </row>
    <row r="15876" spans="1:7">
      <c r="A15876" s="65"/>
      <c r="B15876" s="65"/>
      <c r="C15876" s="65"/>
      <c r="D15876" s="65"/>
      <c r="E15876" s="65"/>
      <c r="F15876" s="65"/>
      <c r="G15876" s="145"/>
    </row>
    <row r="15877" spans="1:7">
      <c r="A15877" s="65"/>
      <c r="B15877" s="65"/>
      <c r="C15877" s="65"/>
      <c r="D15877" s="65"/>
      <c r="E15877" s="65"/>
      <c r="F15877" s="65"/>
      <c r="G15877" s="145"/>
    </row>
    <row r="15878" spans="1:7">
      <c r="A15878" s="65"/>
      <c r="B15878" s="65"/>
      <c r="C15878" s="65"/>
      <c r="D15878" s="65"/>
      <c r="E15878" s="65"/>
      <c r="F15878" s="65"/>
      <c r="G15878" s="145"/>
    </row>
    <row r="15879" spans="1:7">
      <c r="A15879" s="65"/>
      <c r="B15879" s="65"/>
      <c r="C15879" s="65"/>
      <c r="D15879" s="65"/>
      <c r="E15879" s="65"/>
      <c r="F15879" s="65"/>
      <c r="G15879" s="145"/>
    </row>
    <row r="15880" spans="1:7">
      <c r="A15880" s="65"/>
      <c r="B15880" s="65"/>
      <c r="C15880" s="65"/>
      <c r="D15880" s="65"/>
      <c r="E15880" s="65"/>
      <c r="F15880" s="65"/>
      <c r="G15880" s="145"/>
    </row>
    <row r="15881" spans="1:7">
      <c r="A15881" s="65"/>
      <c r="B15881" s="65"/>
      <c r="C15881" s="65"/>
      <c r="D15881" s="65"/>
      <c r="E15881" s="65"/>
      <c r="F15881" s="65"/>
      <c r="G15881" s="145"/>
    </row>
    <row r="15882" spans="1:7">
      <c r="A15882" s="65"/>
      <c r="B15882" s="65"/>
      <c r="C15882" s="65"/>
      <c r="D15882" s="65"/>
      <c r="E15882" s="65"/>
      <c r="F15882" s="65"/>
      <c r="G15882" s="145"/>
    </row>
    <row r="15883" spans="1:7">
      <c r="A15883" s="65"/>
      <c r="B15883" s="65"/>
      <c r="C15883" s="65"/>
      <c r="D15883" s="65"/>
      <c r="E15883" s="65"/>
      <c r="F15883" s="65"/>
      <c r="G15883" s="145"/>
    </row>
    <row r="15884" spans="1:7">
      <c r="A15884" s="65"/>
      <c r="B15884" s="65"/>
      <c r="C15884" s="65"/>
      <c r="D15884" s="65"/>
      <c r="E15884" s="65"/>
      <c r="F15884" s="65"/>
      <c r="G15884" s="145"/>
    </row>
    <row r="15885" spans="1:7">
      <c r="A15885" s="65"/>
      <c r="B15885" s="65"/>
      <c r="C15885" s="65"/>
      <c r="D15885" s="65"/>
      <c r="E15885" s="65"/>
      <c r="F15885" s="65"/>
      <c r="G15885" s="145"/>
    </row>
    <row r="15886" spans="1:7">
      <c r="A15886" s="65"/>
      <c r="B15886" s="65"/>
      <c r="C15886" s="65"/>
      <c r="D15886" s="65"/>
      <c r="E15886" s="65"/>
      <c r="F15886" s="65"/>
      <c r="G15886" s="145"/>
    </row>
    <row r="15887" spans="1:7">
      <c r="A15887" s="65"/>
      <c r="B15887" s="65"/>
      <c r="C15887" s="65"/>
      <c r="D15887" s="65"/>
      <c r="E15887" s="65"/>
      <c r="F15887" s="65"/>
      <c r="G15887" s="145"/>
    </row>
    <row r="15888" spans="1:7">
      <c r="A15888" s="65"/>
      <c r="B15888" s="65"/>
      <c r="C15888" s="65"/>
      <c r="D15888" s="65"/>
      <c r="E15888" s="65"/>
      <c r="F15888" s="65"/>
      <c r="G15888" s="145"/>
    </row>
    <row r="15889" spans="1:7">
      <c r="A15889" s="65"/>
      <c r="B15889" s="65"/>
      <c r="C15889" s="65"/>
      <c r="D15889" s="65"/>
      <c r="E15889" s="65"/>
      <c r="F15889" s="65"/>
      <c r="G15889" s="145"/>
    </row>
    <row r="15890" spans="1:7">
      <c r="A15890" s="65"/>
      <c r="B15890" s="65"/>
      <c r="C15890" s="65"/>
      <c r="D15890" s="65"/>
      <c r="E15890" s="65"/>
      <c r="F15890" s="65"/>
      <c r="G15890" s="145"/>
    </row>
    <row r="15891" spans="1:7">
      <c r="A15891" s="65"/>
      <c r="B15891" s="65"/>
      <c r="C15891" s="65"/>
      <c r="D15891" s="65"/>
      <c r="E15891" s="65"/>
      <c r="F15891" s="65"/>
      <c r="G15891" s="145"/>
    </row>
    <row r="15892" spans="1:7">
      <c r="A15892" s="65"/>
      <c r="B15892" s="65"/>
      <c r="C15892" s="65"/>
      <c r="D15892" s="65"/>
      <c r="E15892" s="65"/>
      <c r="F15892" s="65"/>
      <c r="G15892" s="145"/>
    </row>
    <row r="15893" spans="1:7">
      <c r="A15893" s="65"/>
      <c r="B15893" s="65"/>
      <c r="C15893" s="65"/>
      <c r="D15893" s="65"/>
      <c r="E15893" s="65"/>
      <c r="F15893" s="65"/>
      <c r="G15893" s="145"/>
    </row>
    <row r="15894" spans="1:7">
      <c r="A15894" s="65"/>
      <c r="B15894" s="65"/>
      <c r="C15894" s="65"/>
      <c r="D15894" s="65"/>
      <c r="E15894" s="65"/>
      <c r="F15894" s="65"/>
      <c r="G15894" s="145"/>
    </row>
    <row r="15895" spans="1:7">
      <c r="A15895" s="65"/>
      <c r="B15895" s="65"/>
      <c r="C15895" s="65"/>
      <c r="D15895" s="65"/>
      <c r="E15895" s="65"/>
      <c r="F15895" s="65"/>
      <c r="G15895" s="145"/>
    </row>
    <row r="15896" spans="1:7">
      <c r="A15896" s="65"/>
      <c r="B15896" s="65"/>
      <c r="C15896" s="65"/>
      <c r="D15896" s="65"/>
      <c r="E15896" s="65"/>
      <c r="F15896" s="65"/>
      <c r="G15896" s="145"/>
    </row>
    <row r="15897" spans="1:7">
      <c r="A15897" s="65"/>
      <c r="B15897" s="65"/>
      <c r="C15897" s="65"/>
      <c r="D15897" s="65"/>
      <c r="E15897" s="65"/>
      <c r="F15897" s="65"/>
      <c r="G15897" s="145"/>
    </row>
    <row r="15898" spans="1:7">
      <c r="A15898" s="65"/>
      <c r="B15898" s="65"/>
      <c r="C15898" s="65"/>
      <c r="D15898" s="65"/>
      <c r="E15898" s="65"/>
      <c r="F15898" s="65"/>
      <c r="G15898" s="145"/>
    </row>
    <row r="15899" spans="1:7">
      <c r="A15899" s="65"/>
      <c r="B15899" s="65"/>
      <c r="C15899" s="65"/>
      <c r="D15899" s="65"/>
      <c r="E15899" s="65"/>
      <c r="F15899" s="65"/>
      <c r="G15899" s="145"/>
    </row>
    <row r="15900" spans="1:7">
      <c r="A15900" s="65"/>
      <c r="B15900" s="65"/>
      <c r="C15900" s="65"/>
      <c r="D15900" s="65"/>
      <c r="E15900" s="65"/>
      <c r="F15900" s="65"/>
      <c r="G15900" s="145"/>
    </row>
    <row r="15901" spans="1:7">
      <c r="A15901" s="65"/>
      <c r="B15901" s="65"/>
      <c r="C15901" s="65"/>
      <c r="D15901" s="65"/>
      <c r="E15901" s="65"/>
      <c r="F15901" s="65"/>
      <c r="G15901" s="145"/>
    </row>
    <row r="15902" spans="1:7">
      <c r="A15902" s="65"/>
      <c r="B15902" s="65"/>
      <c r="C15902" s="65"/>
      <c r="D15902" s="65"/>
      <c r="E15902" s="65"/>
      <c r="F15902" s="65"/>
      <c r="G15902" s="145"/>
    </row>
    <row r="15903" spans="1:7">
      <c r="A15903" s="65"/>
      <c r="B15903" s="65"/>
      <c r="C15903" s="65"/>
      <c r="D15903" s="65"/>
      <c r="E15903" s="65"/>
      <c r="F15903" s="65"/>
      <c r="G15903" s="145"/>
    </row>
    <row r="15904" spans="1:7">
      <c r="A15904" s="65"/>
      <c r="B15904" s="65"/>
      <c r="C15904" s="65"/>
      <c r="D15904" s="65"/>
      <c r="E15904" s="65"/>
      <c r="F15904" s="65"/>
      <c r="G15904" s="145"/>
    </row>
    <row r="15905" spans="1:7">
      <c r="A15905" s="65"/>
      <c r="B15905" s="65"/>
      <c r="C15905" s="65"/>
      <c r="D15905" s="65"/>
      <c r="E15905" s="65"/>
      <c r="F15905" s="65"/>
      <c r="G15905" s="145"/>
    </row>
    <row r="15906" spans="1:7">
      <c r="A15906" s="65"/>
      <c r="B15906" s="65"/>
      <c r="C15906" s="65"/>
      <c r="D15906" s="65"/>
      <c r="E15906" s="65"/>
      <c r="F15906" s="65"/>
      <c r="G15906" s="145"/>
    </row>
    <row r="15907" spans="1:7">
      <c r="A15907" s="65"/>
      <c r="B15907" s="65"/>
      <c r="C15907" s="65"/>
      <c r="D15907" s="65"/>
      <c r="E15907" s="65"/>
      <c r="F15907" s="65"/>
      <c r="G15907" s="145"/>
    </row>
    <row r="15908" spans="1:7">
      <c r="A15908" s="65"/>
      <c r="B15908" s="65"/>
      <c r="C15908" s="65"/>
      <c r="D15908" s="65"/>
      <c r="E15908" s="65"/>
      <c r="F15908" s="65"/>
      <c r="G15908" s="145"/>
    </row>
    <row r="15909" spans="1:7">
      <c r="A15909" s="65"/>
      <c r="B15909" s="65"/>
      <c r="C15909" s="65"/>
      <c r="D15909" s="65"/>
      <c r="E15909" s="65"/>
      <c r="F15909" s="65"/>
      <c r="G15909" s="145"/>
    </row>
    <row r="15910" spans="1:7">
      <c r="A15910" s="65"/>
      <c r="B15910" s="65"/>
      <c r="C15910" s="65"/>
      <c r="D15910" s="65"/>
      <c r="E15910" s="65"/>
      <c r="F15910" s="65"/>
      <c r="G15910" s="145"/>
    </row>
    <row r="15911" spans="1:7">
      <c r="A15911" s="65"/>
      <c r="B15911" s="65"/>
      <c r="C15911" s="65"/>
      <c r="D15911" s="65"/>
      <c r="E15911" s="65"/>
      <c r="F15911" s="65"/>
      <c r="G15911" s="145"/>
    </row>
    <row r="15912" spans="1:7">
      <c r="A15912" s="65"/>
      <c r="B15912" s="65"/>
      <c r="C15912" s="65"/>
      <c r="D15912" s="65"/>
      <c r="E15912" s="65"/>
      <c r="F15912" s="65"/>
      <c r="G15912" s="145"/>
    </row>
    <row r="15913" spans="1:7">
      <c r="A15913" s="65"/>
      <c r="B15913" s="65"/>
      <c r="C15913" s="65"/>
      <c r="D15913" s="65"/>
      <c r="E15913" s="65"/>
      <c r="F15913" s="65"/>
      <c r="G15913" s="145"/>
    </row>
    <row r="15914" spans="1:7">
      <c r="A15914" s="65"/>
      <c r="B15914" s="65"/>
      <c r="C15914" s="65"/>
      <c r="D15914" s="65"/>
      <c r="E15914" s="65"/>
      <c r="F15914" s="65"/>
      <c r="G15914" s="145"/>
    </row>
    <row r="15915" spans="1:7">
      <c r="A15915" s="65"/>
      <c r="B15915" s="65"/>
      <c r="C15915" s="65"/>
      <c r="D15915" s="65"/>
      <c r="E15915" s="65"/>
      <c r="F15915" s="65"/>
      <c r="G15915" s="145"/>
    </row>
    <row r="15916" spans="1:7">
      <c r="A15916" s="65"/>
      <c r="B15916" s="65"/>
      <c r="C15916" s="65"/>
      <c r="D15916" s="65"/>
      <c r="E15916" s="65"/>
      <c r="F15916" s="65"/>
      <c r="G15916" s="145"/>
    </row>
    <row r="15917" spans="1:7">
      <c r="A15917" s="65"/>
      <c r="B15917" s="65"/>
      <c r="C15917" s="65"/>
      <c r="D15917" s="65"/>
      <c r="E15917" s="65"/>
      <c r="F15917" s="65"/>
      <c r="G15917" s="145"/>
    </row>
    <row r="15918" spans="1:7">
      <c r="A15918" s="65"/>
      <c r="B15918" s="65"/>
      <c r="C15918" s="65"/>
      <c r="D15918" s="65"/>
      <c r="E15918" s="65"/>
      <c r="F15918" s="65"/>
      <c r="G15918" s="145"/>
    </row>
    <row r="15919" spans="1:7">
      <c r="A15919" s="65"/>
      <c r="B15919" s="65"/>
      <c r="C15919" s="65"/>
      <c r="D15919" s="65"/>
      <c r="E15919" s="65"/>
      <c r="F15919" s="65"/>
      <c r="G15919" s="145"/>
    </row>
    <row r="15920" spans="1:7">
      <c r="A15920" s="65"/>
      <c r="B15920" s="65"/>
      <c r="C15920" s="65"/>
      <c r="D15920" s="65"/>
      <c r="E15920" s="65"/>
      <c r="F15920" s="65"/>
      <c r="G15920" s="145"/>
    </row>
    <row r="15921" spans="1:7">
      <c r="A15921" s="65"/>
      <c r="B15921" s="65"/>
      <c r="C15921" s="65"/>
      <c r="D15921" s="65"/>
      <c r="E15921" s="65"/>
      <c r="F15921" s="65"/>
      <c r="G15921" s="145"/>
    </row>
    <row r="15922" spans="1:7">
      <c r="A15922" s="65"/>
      <c r="B15922" s="65"/>
      <c r="C15922" s="65"/>
      <c r="D15922" s="65"/>
      <c r="E15922" s="65"/>
      <c r="F15922" s="65"/>
      <c r="G15922" s="145"/>
    </row>
    <row r="15923" spans="1:7">
      <c r="A15923" s="65"/>
      <c r="B15923" s="65"/>
      <c r="C15923" s="65"/>
      <c r="D15923" s="65"/>
      <c r="E15923" s="65"/>
      <c r="F15923" s="65"/>
      <c r="G15923" s="145"/>
    </row>
    <row r="15924" spans="1:7">
      <c r="A15924" s="65"/>
      <c r="B15924" s="65"/>
      <c r="C15924" s="65"/>
      <c r="D15924" s="65"/>
      <c r="E15924" s="65"/>
      <c r="F15924" s="65"/>
      <c r="G15924" s="145"/>
    </row>
    <row r="15925" spans="1:7">
      <c r="A15925" s="65"/>
      <c r="B15925" s="65"/>
      <c r="C15925" s="65"/>
      <c r="D15925" s="65"/>
      <c r="E15925" s="65"/>
      <c r="F15925" s="65"/>
      <c r="G15925" s="145"/>
    </row>
    <row r="15926" spans="1:7">
      <c r="A15926" s="65"/>
      <c r="B15926" s="65"/>
      <c r="C15926" s="65"/>
      <c r="D15926" s="65"/>
      <c r="E15926" s="65"/>
      <c r="F15926" s="65"/>
      <c r="G15926" s="145"/>
    </row>
    <row r="15927" spans="1:7">
      <c r="A15927" s="65"/>
      <c r="B15927" s="65"/>
      <c r="C15927" s="65"/>
      <c r="D15927" s="65"/>
      <c r="E15927" s="65"/>
      <c r="F15927" s="65"/>
      <c r="G15927" s="145"/>
    </row>
    <row r="15928" spans="1:7">
      <c r="A15928" s="65"/>
      <c r="B15928" s="65"/>
      <c r="C15928" s="65"/>
      <c r="D15928" s="65"/>
      <c r="E15928" s="65"/>
      <c r="F15928" s="65"/>
      <c r="G15928" s="145"/>
    </row>
    <row r="15929" spans="1:7">
      <c r="A15929" s="65"/>
      <c r="B15929" s="65"/>
      <c r="C15929" s="65"/>
      <c r="D15929" s="65"/>
      <c r="E15929" s="65"/>
      <c r="F15929" s="65"/>
      <c r="G15929" s="145"/>
    </row>
    <row r="15930" spans="1:7">
      <c r="A15930" s="65"/>
      <c r="B15930" s="65"/>
      <c r="C15930" s="65"/>
      <c r="D15930" s="65"/>
      <c r="E15930" s="65"/>
      <c r="F15930" s="65"/>
      <c r="G15930" s="145"/>
    </row>
    <row r="15931" spans="1:7">
      <c r="A15931" s="65"/>
      <c r="B15931" s="65"/>
      <c r="C15931" s="65"/>
      <c r="D15931" s="65"/>
      <c r="E15931" s="65"/>
      <c r="F15931" s="65"/>
      <c r="G15931" s="145"/>
    </row>
    <row r="15932" spans="1:7">
      <c r="A15932" s="65"/>
      <c r="B15932" s="65"/>
      <c r="C15932" s="65"/>
      <c r="D15932" s="65"/>
      <c r="E15932" s="65"/>
      <c r="F15932" s="65"/>
      <c r="G15932" s="145"/>
    </row>
    <row r="15933" spans="1:7">
      <c r="A15933" s="65"/>
      <c r="B15933" s="65"/>
      <c r="C15933" s="65"/>
      <c r="D15933" s="65"/>
      <c r="E15933" s="65"/>
      <c r="F15933" s="65"/>
      <c r="G15933" s="145"/>
    </row>
    <row r="15934" spans="1:7">
      <c r="A15934" s="65"/>
      <c r="B15934" s="65"/>
      <c r="C15934" s="65"/>
      <c r="D15934" s="65"/>
      <c r="E15934" s="65"/>
      <c r="F15934" s="65"/>
      <c r="G15934" s="145"/>
    </row>
    <row r="15935" spans="1:7">
      <c r="A15935" s="65"/>
      <c r="B15935" s="65"/>
      <c r="C15935" s="65"/>
      <c r="D15935" s="65"/>
      <c r="E15935" s="65"/>
      <c r="F15935" s="65"/>
      <c r="G15935" s="145"/>
    </row>
    <row r="15936" spans="1:7">
      <c r="A15936" s="65"/>
      <c r="B15936" s="65"/>
      <c r="C15936" s="65"/>
      <c r="D15936" s="65"/>
      <c r="E15936" s="65"/>
      <c r="F15936" s="65"/>
      <c r="G15936" s="145"/>
    </row>
    <row r="15937" spans="1:7">
      <c r="A15937" s="65"/>
      <c r="B15937" s="65"/>
      <c r="C15937" s="65"/>
      <c r="D15937" s="65"/>
      <c r="E15937" s="65"/>
      <c r="F15937" s="65"/>
      <c r="G15937" s="145"/>
    </row>
    <row r="15938" spans="1:7">
      <c r="A15938" s="65"/>
      <c r="B15938" s="65"/>
      <c r="C15938" s="65"/>
      <c r="D15938" s="65"/>
      <c r="E15938" s="65"/>
      <c r="F15938" s="65"/>
      <c r="G15938" s="145"/>
    </row>
    <row r="15939" spans="1:7">
      <c r="A15939" s="65"/>
      <c r="B15939" s="65"/>
      <c r="C15939" s="65"/>
      <c r="D15939" s="65"/>
      <c r="E15939" s="65"/>
      <c r="F15939" s="65"/>
      <c r="G15939" s="145"/>
    </row>
    <row r="15940" spans="1:7">
      <c r="A15940" s="65"/>
      <c r="B15940" s="65"/>
      <c r="C15940" s="65"/>
      <c r="D15940" s="65"/>
      <c r="E15940" s="65"/>
      <c r="F15940" s="65"/>
      <c r="G15940" s="145"/>
    </row>
    <row r="15941" spans="1:7">
      <c r="A15941" s="65"/>
      <c r="B15941" s="65"/>
      <c r="C15941" s="65"/>
      <c r="D15941" s="65"/>
      <c r="E15941" s="65"/>
      <c r="F15941" s="65"/>
      <c r="G15941" s="145"/>
    </row>
    <row r="15942" spans="1:7">
      <c r="A15942" s="65"/>
      <c r="B15942" s="65"/>
      <c r="C15942" s="65"/>
      <c r="D15942" s="65"/>
      <c r="E15942" s="65"/>
      <c r="F15942" s="65"/>
      <c r="G15942" s="145"/>
    </row>
    <row r="15943" spans="1:7">
      <c r="A15943" s="65"/>
      <c r="B15943" s="65"/>
      <c r="C15943" s="65"/>
      <c r="D15943" s="65"/>
      <c r="E15943" s="65"/>
      <c r="F15943" s="65"/>
      <c r="G15943" s="145"/>
    </row>
    <row r="15944" spans="1:7">
      <c r="A15944" s="65"/>
      <c r="B15944" s="65"/>
      <c r="C15944" s="65"/>
      <c r="D15944" s="65"/>
      <c r="E15944" s="65"/>
      <c r="F15944" s="65"/>
      <c r="G15944" s="145"/>
    </row>
    <row r="15945" spans="1:7">
      <c r="A15945" s="65"/>
      <c r="B15945" s="65"/>
      <c r="C15945" s="65"/>
      <c r="D15945" s="65"/>
      <c r="E15945" s="65"/>
      <c r="F15945" s="65"/>
      <c r="G15945" s="145"/>
    </row>
    <row r="15946" spans="1:7">
      <c r="A15946" s="65"/>
      <c r="B15946" s="65"/>
      <c r="C15946" s="65"/>
      <c r="D15946" s="65"/>
      <c r="E15946" s="65"/>
      <c r="F15946" s="65"/>
      <c r="G15946" s="145"/>
    </row>
    <row r="15947" spans="1:7">
      <c r="A15947" s="65"/>
      <c r="B15947" s="65"/>
      <c r="C15947" s="65"/>
      <c r="D15947" s="65"/>
      <c r="E15947" s="65"/>
      <c r="F15947" s="65"/>
      <c r="G15947" s="145"/>
    </row>
    <row r="15948" spans="1:7">
      <c r="A15948" s="65"/>
      <c r="B15948" s="65"/>
      <c r="C15948" s="65"/>
      <c r="D15948" s="65"/>
      <c r="E15948" s="65"/>
      <c r="F15948" s="65"/>
      <c r="G15948" s="145"/>
    </row>
    <row r="15949" spans="1:7">
      <c r="A15949" s="65"/>
      <c r="B15949" s="65"/>
      <c r="C15949" s="65"/>
      <c r="D15949" s="65"/>
      <c r="E15949" s="65"/>
      <c r="F15949" s="65"/>
      <c r="G15949" s="145"/>
    </row>
    <row r="15950" spans="1:7">
      <c r="A15950" s="65"/>
      <c r="B15950" s="65"/>
      <c r="C15950" s="65"/>
      <c r="D15950" s="65"/>
      <c r="E15950" s="65"/>
      <c r="F15950" s="65"/>
      <c r="G15950" s="145"/>
    </row>
    <row r="15951" spans="1:7">
      <c r="A15951" s="65"/>
      <c r="B15951" s="65"/>
      <c r="C15951" s="65"/>
      <c r="D15951" s="65"/>
      <c r="E15951" s="65"/>
      <c r="F15951" s="65"/>
      <c r="G15951" s="145"/>
    </row>
    <row r="15952" spans="1:7">
      <c r="A15952" s="65"/>
      <c r="B15952" s="65"/>
      <c r="C15952" s="65"/>
      <c r="D15952" s="65"/>
      <c r="E15952" s="65"/>
      <c r="F15952" s="65"/>
      <c r="G15952" s="145"/>
    </row>
    <row r="15953" spans="1:7">
      <c r="A15953" s="65"/>
      <c r="B15953" s="65"/>
      <c r="C15953" s="65"/>
      <c r="D15953" s="65"/>
      <c r="E15953" s="65"/>
      <c r="F15953" s="65"/>
      <c r="G15953" s="145"/>
    </row>
    <row r="15954" spans="1:7">
      <c r="A15954" s="65"/>
      <c r="B15954" s="65"/>
      <c r="C15954" s="65"/>
      <c r="D15954" s="65"/>
      <c r="E15954" s="65"/>
      <c r="F15954" s="65"/>
      <c r="G15954" s="145"/>
    </row>
    <row r="15955" spans="1:7">
      <c r="A15955" s="65"/>
      <c r="B15955" s="65"/>
      <c r="C15955" s="65"/>
      <c r="D15955" s="65"/>
      <c r="E15955" s="65"/>
      <c r="F15955" s="65"/>
      <c r="G15955" s="145"/>
    </row>
    <row r="15956" spans="1:7">
      <c r="A15956" s="65"/>
      <c r="B15956" s="65"/>
      <c r="C15956" s="65"/>
      <c r="D15956" s="65"/>
      <c r="E15956" s="65"/>
      <c r="F15956" s="65"/>
      <c r="G15956" s="145"/>
    </row>
    <row r="15957" spans="1:7">
      <c r="A15957" s="65"/>
      <c r="B15957" s="65"/>
      <c r="C15957" s="65"/>
      <c r="D15957" s="65"/>
      <c r="E15957" s="65"/>
      <c r="F15957" s="65"/>
      <c r="G15957" s="145"/>
    </row>
    <row r="15958" spans="1:7">
      <c r="A15958" s="65"/>
      <c r="B15958" s="65"/>
      <c r="C15958" s="65"/>
      <c r="D15958" s="65"/>
      <c r="E15958" s="65"/>
      <c r="F15958" s="65"/>
      <c r="G15958" s="145"/>
    </row>
    <row r="15959" spans="1:7">
      <c r="A15959" s="65"/>
      <c r="B15959" s="65"/>
      <c r="C15959" s="65"/>
      <c r="D15959" s="65"/>
      <c r="E15959" s="65"/>
      <c r="F15959" s="65"/>
      <c r="G15959" s="145"/>
    </row>
    <row r="15960" spans="1:7">
      <c r="A15960" s="65"/>
      <c r="B15960" s="65"/>
      <c r="C15960" s="65"/>
      <c r="D15960" s="65"/>
      <c r="E15960" s="65"/>
      <c r="F15960" s="65"/>
      <c r="G15960" s="145"/>
    </row>
    <row r="15961" spans="1:7">
      <c r="A15961" s="65"/>
      <c r="B15961" s="65"/>
      <c r="C15961" s="65"/>
      <c r="D15961" s="65"/>
      <c r="E15961" s="65"/>
      <c r="F15961" s="65"/>
      <c r="G15961" s="145"/>
    </row>
    <row r="15962" spans="1:7">
      <c r="A15962" s="65"/>
      <c r="B15962" s="65"/>
      <c r="C15962" s="65"/>
      <c r="D15962" s="65"/>
      <c r="E15962" s="65"/>
      <c r="F15962" s="65"/>
      <c r="G15962" s="145"/>
    </row>
    <row r="15963" spans="1:7">
      <c r="A15963" s="65"/>
      <c r="B15963" s="65"/>
      <c r="C15963" s="65"/>
      <c r="D15963" s="65"/>
      <c r="E15963" s="65"/>
      <c r="F15963" s="65"/>
      <c r="G15963" s="145"/>
    </row>
    <row r="15964" spans="1:7">
      <c r="A15964" s="65"/>
      <c r="B15964" s="65"/>
      <c r="C15964" s="65"/>
      <c r="D15964" s="65"/>
      <c r="E15964" s="65"/>
      <c r="F15964" s="65"/>
      <c r="G15964" s="145"/>
    </row>
    <row r="15965" spans="1:7">
      <c r="A15965" s="65"/>
      <c r="B15965" s="65"/>
      <c r="C15965" s="65"/>
      <c r="D15965" s="65"/>
      <c r="E15965" s="65"/>
      <c r="F15965" s="65"/>
      <c r="G15965" s="145"/>
    </row>
    <row r="15966" spans="1:7">
      <c r="A15966" s="65"/>
      <c r="B15966" s="65"/>
      <c r="C15966" s="65"/>
      <c r="D15966" s="65"/>
      <c r="E15966" s="65"/>
      <c r="F15966" s="65"/>
      <c r="G15966" s="145"/>
    </row>
    <row r="15967" spans="1:7">
      <c r="A15967" s="65"/>
      <c r="B15967" s="65"/>
      <c r="C15967" s="65"/>
      <c r="D15967" s="65"/>
      <c r="E15967" s="65"/>
      <c r="F15967" s="65"/>
      <c r="G15967" s="145"/>
    </row>
    <row r="15968" spans="1:7">
      <c r="A15968" s="65"/>
      <c r="B15968" s="65"/>
      <c r="C15968" s="65"/>
      <c r="D15968" s="65"/>
      <c r="E15968" s="65"/>
      <c r="F15968" s="65"/>
      <c r="G15968" s="145"/>
    </row>
    <row r="15969" spans="1:7">
      <c r="A15969" s="65"/>
      <c r="B15969" s="65"/>
      <c r="C15969" s="65"/>
      <c r="D15969" s="65"/>
      <c r="E15969" s="65"/>
      <c r="F15969" s="65"/>
      <c r="G15969" s="145"/>
    </row>
    <row r="15970" spans="1:7">
      <c r="A15970" s="65"/>
      <c r="B15970" s="65"/>
      <c r="C15970" s="65"/>
      <c r="D15970" s="65"/>
      <c r="E15970" s="65"/>
      <c r="F15970" s="65"/>
      <c r="G15970" s="145"/>
    </row>
    <row r="15971" spans="1:7">
      <c r="A15971" s="65"/>
      <c r="B15971" s="65"/>
      <c r="C15971" s="65"/>
      <c r="D15971" s="65"/>
      <c r="E15971" s="65"/>
      <c r="F15971" s="65"/>
      <c r="G15971" s="145"/>
    </row>
    <row r="15972" spans="1:7">
      <c r="A15972" s="65"/>
      <c r="B15972" s="65"/>
      <c r="C15972" s="65"/>
      <c r="D15972" s="65"/>
      <c r="E15972" s="65"/>
      <c r="F15972" s="65"/>
      <c r="G15972" s="145"/>
    </row>
    <row r="15973" spans="1:7">
      <c r="A15973" s="65"/>
      <c r="B15973" s="65"/>
      <c r="C15973" s="65"/>
      <c r="D15973" s="65"/>
      <c r="E15973" s="65"/>
      <c r="F15973" s="65"/>
      <c r="G15973" s="145"/>
    </row>
    <row r="15974" spans="1:7">
      <c r="A15974" s="65"/>
      <c r="B15974" s="65"/>
      <c r="C15974" s="65"/>
      <c r="D15974" s="65"/>
      <c r="E15974" s="65"/>
      <c r="F15974" s="65"/>
      <c r="G15974" s="145"/>
    </row>
    <row r="15975" spans="1:7">
      <c r="A15975" s="65"/>
      <c r="B15975" s="65"/>
      <c r="C15975" s="65"/>
      <c r="D15975" s="65"/>
      <c r="E15975" s="65"/>
      <c r="F15975" s="65"/>
      <c r="G15975" s="145"/>
    </row>
    <row r="15976" spans="1:7">
      <c r="A15976" s="65"/>
      <c r="B15976" s="65"/>
      <c r="C15976" s="65"/>
      <c r="D15976" s="65"/>
      <c r="E15976" s="65"/>
      <c r="F15976" s="65"/>
      <c r="G15976" s="145"/>
    </row>
    <row r="15977" spans="1:7">
      <c r="A15977" s="65"/>
      <c r="B15977" s="65"/>
      <c r="C15977" s="65"/>
      <c r="D15977" s="65"/>
      <c r="E15977" s="65"/>
      <c r="F15977" s="65"/>
      <c r="G15977" s="145"/>
    </row>
    <row r="15978" spans="1:7">
      <c r="A15978" s="65"/>
      <c r="B15978" s="65"/>
      <c r="C15978" s="65"/>
      <c r="D15978" s="65"/>
      <c r="E15978" s="65"/>
      <c r="F15978" s="65"/>
      <c r="G15978" s="145"/>
    </row>
    <row r="15979" spans="1:7">
      <c r="A15979" s="65"/>
      <c r="B15979" s="65"/>
      <c r="C15979" s="65"/>
      <c r="D15979" s="65"/>
      <c r="E15979" s="65"/>
      <c r="F15979" s="65"/>
      <c r="G15979" s="145"/>
    </row>
    <row r="15980" spans="1:7">
      <c r="A15980" s="65"/>
      <c r="B15980" s="65"/>
      <c r="C15980" s="65"/>
      <c r="D15980" s="65"/>
      <c r="E15980" s="65"/>
      <c r="F15980" s="65"/>
      <c r="G15980" s="145"/>
    </row>
    <row r="15981" spans="1:7">
      <c r="A15981" s="65"/>
      <c r="B15981" s="65"/>
      <c r="C15981" s="65"/>
      <c r="D15981" s="65"/>
      <c r="E15981" s="65"/>
      <c r="F15981" s="65"/>
      <c r="G15981" s="145"/>
    </row>
    <row r="15982" spans="1:7">
      <c r="A15982" s="65"/>
      <c r="B15982" s="65"/>
      <c r="C15982" s="65"/>
      <c r="D15982" s="65"/>
      <c r="E15982" s="65"/>
      <c r="F15982" s="65"/>
      <c r="G15982" s="145"/>
    </row>
    <row r="15983" spans="1:7">
      <c r="A15983" s="65"/>
      <c r="B15983" s="65"/>
      <c r="C15983" s="65"/>
      <c r="D15983" s="65"/>
      <c r="E15983" s="65"/>
      <c r="F15983" s="65"/>
      <c r="G15983" s="145"/>
    </row>
    <row r="15984" spans="1:7">
      <c r="A15984" s="65"/>
      <c r="B15984" s="65"/>
      <c r="C15984" s="65"/>
      <c r="D15984" s="65"/>
      <c r="E15984" s="65"/>
      <c r="F15984" s="65"/>
      <c r="G15984" s="145"/>
    </row>
    <row r="15985" spans="1:7">
      <c r="A15985" s="65"/>
      <c r="B15985" s="65"/>
      <c r="C15985" s="65"/>
      <c r="D15985" s="65"/>
      <c r="E15985" s="65"/>
      <c r="F15985" s="65"/>
      <c r="G15985" s="145"/>
    </row>
    <row r="15986" spans="1:7">
      <c r="A15986" s="65"/>
      <c r="B15986" s="65"/>
      <c r="C15986" s="65"/>
      <c r="D15986" s="65"/>
      <c r="E15986" s="65"/>
      <c r="F15986" s="65"/>
      <c r="G15986" s="145"/>
    </row>
    <row r="15987" spans="1:7">
      <c r="A15987" s="65"/>
      <c r="B15987" s="65"/>
      <c r="C15987" s="65"/>
      <c r="D15987" s="65"/>
      <c r="E15987" s="65"/>
      <c r="F15987" s="65"/>
      <c r="G15987" s="145"/>
    </row>
    <row r="15988" spans="1:7">
      <c r="A15988" s="65"/>
      <c r="B15988" s="65"/>
      <c r="C15988" s="65"/>
      <c r="D15988" s="65"/>
      <c r="E15988" s="65"/>
      <c r="F15988" s="65"/>
      <c r="G15988" s="145"/>
    </row>
    <row r="15989" spans="1:7">
      <c r="A15989" s="65"/>
      <c r="B15989" s="65"/>
      <c r="C15989" s="65"/>
      <c r="D15989" s="65"/>
      <c r="E15989" s="65"/>
      <c r="F15989" s="65"/>
      <c r="G15989" s="145"/>
    </row>
    <row r="15990" spans="1:7">
      <c r="A15990" s="65"/>
      <c r="B15990" s="65"/>
      <c r="C15990" s="65"/>
      <c r="D15990" s="65"/>
      <c r="E15990" s="65"/>
      <c r="F15990" s="65"/>
      <c r="G15990" s="145"/>
    </row>
    <row r="15991" spans="1:7">
      <c r="A15991" s="65"/>
      <c r="B15991" s="65"/>
      <c r="C15991" s="65"/>
      <c r="D15991" s="65"/>
      <c r="E15991" s="65"/>
      <c r="F15991" s="65"/>
      <c r="G15991" s="145"/>
    </row>
    <row r="15992" spans="1:7">
      <c r="A15992" s="65"/>
      <c r="B15992" s="65"/>
      <c r="C15992" s="65"/>
      <c r="D15992" s="65"/>
      <c r="E15992" s="65"/>
      <c r="F15992" s="65"/>
      <c r="G15992" s="145"/>
    </row>
    <row r="15993" spans="1:7">
      <c r="A15993" s="65"/>
      <c r="B15993" s="65"/>
      <c r="C15993" s="65"/>
      <c r="D15993" s="65"/>
      <c r="E15993" s="65"/>
      <c r="F15993" s="65"/>
      <c r="G15993" s="145"/>
    </row>
    <row r="15994" spans="1:7">
      <c r="A15994" s="65"/>
      <c r="B15994" s="65"/>
      <c r="C15994" s="65"/>
      <c r="D15994" s="65"/>
      <c r="E15994" s="65"/>
      <c r="F15994" s="65"/>
      <c r="G15994" s="145"/>
    </row>
    <row r="15995" spans="1:7">
      <c r="A15995" s="65"/>
      <c r="B15995" s="65"/>
      <c r="C15995" s="65"/>
      <c r="D15995" s="65"/>
      <c r="E15995" s="65"/>
      <c r="F15995" s="65"/>
      <c r="G15995" s="145"/>
    </row>
    <row r="15996" spans="1:7">
      <c r="A15996" s="65"/>
      <c r="B15996" s="65"/>
      <c r="C15996" s="65"/>
      <c r="D15996" s="65"/>
      <c r="E15996" s="65"/>
      <c r="F15996" s="65"/>
      <c r="G15996" s="145"/>
    </row>
    <row r="15997" spans="1:7">
      <c r="A15997" s="65"/>
      <c r="B15997" s="65"/>
      <c r="C15997" s="65"/>
      <c r="D15997" s="65"/>
      <c r="E15997" s="65"/>
      <c r="F15997" s="65"/>
      <c r="G15997" s="145"/>
    </row>
    <row r="15998" spans="1:7">
      <c r="A15998" s="65"/>
      <c r="B15998" s="65"/>
      <c r="C15998" s="65"/>
      <c r="D15998" s="65"/>
      <c r="E15998" s="65"/>
      <c r="F15998" s="65"/>
      <c r="G15998" s="145"/>
    </row>
    <row r="15999" spans="1:7">
      <c r="A15999" s="65"/>
      <c r="B15999" s="65"/>
      <c r="C15999" s="65"/>
      <c r="D15999" s="65"/>
      <c r="E15999" s="65"/>
      <c r="F15999" s="65"/>
      <c r="G15999" s="145"/>
    </row>
    <row r="16000" spans="1:7">
      <c r="A16000" s="65"/>
      <c r="B16000" s="65"/>
      <c r="C16000" s="65"/>
      <c r="D16000" s="65"/>
      <c r="E16000" s="65"/>
      <c r="F16000" s="65"/>
      <c r="G16000" s="145"/>
    </row>
    <row r="16001" spans="1:7">
      <c r="A16001" s="65"/>
      <c r="B16001" s="65"/>
      <c r="C16001" s="65"/>
      <c r="D16001" s="65"/>
      <c r="E16001" s="65"/>
      <c r="F16001" s="65"/>
      <c r="G16001" s="145"/>
    </row>
    <row r="16002" spans="1:7">
      <c r="A16002" s="65"/>
      <c r="B16002" s="65"/>
      <c r="C16002" s="65"/>
      <c r="D16002" s="65"/>
      <c r="E16002" s="65"/>
      <c r="F16002" s="65"/>
      <c r="G16002" s="145"/>
    </row>
    <row r="16003" spans="1:7">
      <c r="A16003" s="65"/>
      <c r="B16003" s="65"/>
      <c r="C16003" s="65"/>
      <c r="D16003" s="65"/>
      <c r="E16003" s="65"/>
      <c r="F16003" s="65"/>
      <c r="G16003" s="145"/>
    </row>
    <row r="16004" spans="1:7">
      <c r="A16004" s="65"/>
      <c r="B16004" s="65"/>
      <c r="C16004" s="65"/>
      <c r="D16004" s="65"/>
      <c r="E16004" s="65"/>
      <c r="F16004" s="65"/>
      <c r="G16004" s="145"/>
    </row>
    <row r="16005" spans="1:7">
      <c r="A16005" s="65"/>
      <c r="B16005" s="65"/>
      <c r="C16005" s="65"/>
      <c r="D16005" s="65"/>
      <c r="E16005" s="65"/>
      <c r="F16005" s="65"/>
      <c r="G16005" s="145"/>
    </row>
    <row r="16006" spans="1:7">
      <c r="A16006" s="65"/>
      <c r="B16006" s="65"/>
      <c r="C16006" s="65"/>
      <c r="D16006" s="65"/>
      <c r="E16006" s="65"/>
      <c r="F16006" s="65"/>
      <c r="G16006" s="145"/>
    </row>
    <row r="16007" spans="1:7">
      <c r="A16007" s="65"/>
      <c r="B16007" s="65"/>
      <c r="C16007" s="65"/>
      <c r="D16007" s="65"/>
      <c r="E16007" s="65"/>
      <c r="F16007" s="65"/>
      <c r="G16007" s="145"/>
    </row>
    <row r="16008" spans="1:7">
      <c r="A16008" s="65"/>
      <c r="B16008" s="65"/>
      <c r="C16008" s="65"/>
      <c r="D16008" s="65"/>
      <c r="E16008" s="65"/>
      <c r="F16008" s="65"/>
      <c r="G16008" s="145"/>
    </row>
    <row r="16009" spans="1:7">
      <c r="A16009" s="65"/>
      <c r="B16009" s="65"/>
      <c r="C16009" s="65"/>
      <c r="D16009" s="65"/>
      <c r="E16009" s="65"/>
      <c r="F16009" s="65"/>
      <c r="G16009" s="145"/>
    </row>
    <row r="16010" spans="1:7">
      <c r="A16010" s="65"/>
      <c r="B16010" s="65"/>
      <c r="C16010" s="65"/>
      <c r="D16010" s="65"/>
      <c r="E16010" s="65"/>
      <c r="F16010" s="65"/>
      <c r="G16010" s="145"/>
    </row>
    <row r="16011" spans="1:7">
      <c r="A16011" s="65"/>
      <c r="B16011" s="65"/>
      <c r="C16011" s="65"/>
      <c r="D16011" s="65"/>
      <c r="E16011" s="65"/>
      <c r="F16011" s="65"/>
      <c r="G16011" s="145"/>
    </row>
    <row r="16012" spans="1:7">
      <c r="A16012" s="65"/>
      <c r="B16012" s="65"/>
      <c r="C16012" s="65"/>
      <c r="D16012" s="65"/>
      <c r="E16012" s="65"/>
      <c r="F16012" s="65"/>
      <c r="G16012" s="145"/>
    </row>
    <row r="16013" spans="1:7">
      <c r="A16013" s="65"/>
      <c r="B16013" s="65"/>
      <c r="C16013" s="65"/>
      <c r="D16013" s="65"/>
      <c r="E16013" s="65"/>
      <c r="F16013" s="65"/>
      <c r="G16013" s="145"/>
    </row>
    <row r="16014" spans="1:7">
      <c r="A16014" s="65"/>
      <c r="B16014" s="65"/>
      <c r="C16014" s="65"/>
      <c r="D16014" s="65"/>
      <c r="E16014" s="65"/>
      <c r="F16014" s="65"/>
      <c r="G16014" s="145"/>
    </row>
    <row r="16015" spans="1:7">
      <c r="A16015" s="65"/>
      <c r="B16015" s="65"/>
      <c r="C16015" s="65"/>
      <c r="D16015" s="65"/>
      <c r="E16015" s="65"/>
      <c r="F16015" s="65"/>
      <c r="G16015" s="145"/>
    </row>
    <row r="16016" spans="1:7">
      <c r="A16016" s="65"/>
      <c r="B16016" s="65"/>
      <c r="C16016" s="65"/>
      <c r="D16016" s="65"/>
      <c r="E16016" s="65"/>
      <c r="F16016" s="65"/>
      <c r="G16016" s="145"/>
    </row>
    <row r="16017" spans="1:7">
      <c r="A16017" s="65"/>
      <c r="B16017" s="65"/>
      <c r="C16017" s="65"/>
      <c r="D16017" s="65"/>
      <c r="E16017" s="65"/>
      <c r="F16017" s="65"/>
      <c r="G16017" s="145"/>
    </row>
    <row r="16018" spans="1:7">
      <c r="A16018" s="65"/>
      <c r="B16018" s="65"/>
      <c r="C16018" s="65"/>
      <c r="D16018" s="65"/>
      <c r="E16018" s="65"/>
      <c r="F16018" s="65"/>
      <c r="G16018" s="145"/>
    </row>
    <row r="16019" spans="1:7">
      <c r="A16019" s="65"/>
      <c r="B16019" s="65"/>
      <c r="C16019" s="65"/>
      <c r="D16019" s="65"/>
      <c r="E16019" s="65"/>
      <c r="F16019" s="65"/>
      <c r="G16019" s="145"/>
    </row>
    <row r="16020" spans="1:7">
      <c r="A16020" s="65"/>
      <c r="B16020" s="65"/>
      <c r="C16020" s="65"/>
      <c r="D16020" s="65"/>
      <c r="E16020" s="65"/>
      <c r="F16020" s="65"/>
      <c r="G16020" s="145"/>
    </row>
    <row r="16021" spans="1:7">
      <c r="A16021" s="65"/>
      <c r="B16021" s="65"/>
      <c r="C16021" s="65"/>
      <c r="D16021" s="65"/>
      <c r="E16021" s="65"/>
      <c r="F16021" s="65"/>
      <c r="G16021" s="145"/>
    </row>
    <row r="16022" spans="1:7">
      <c r="A16022" s="65"/>
      <c r="B16022" s="65"/>
      <c r="C16022" s="65"/>
      <c r="D16022" s="65"/>
      <c r="E16022" s="65"/>
      <c r="F16022" s="65"/>
      <c r="G16022" s="145"/>
    </row>
    <row r="16023" spans="1:7">
      <c r="A16023" s="65"/>
      <c r="B16023" s="65"/>
      <c r="C16023" s="65"/>
      <c r="D16023" s="65"/>
      <c r="E16023" s="65"/>
      <c r="F16023" s="65"/>
      <c r="G16023" s="145"/>
    </row>
    <row r="16024" spans="1:7">
      <c r="A16024" s="65"/>
      <c r="B16024" s="65"/>
      <c r="C16024" s="65"/>
      <c r="D16024" s="65"/>
      <c r="E16024" s="65"/>
      <c r="F16024" s="65"/>
      <c r="G16024" s="145"/>
    </row>
    <row r="16025" spans="1:7">
      <c r="A16025" s="65"/>
      <c r="B16025" s="65"/>
      <c r="C16025" s="65"/>
      <c r="D16025" s="65"/>
      <c r="E16025" s="65"/>
      <c r="F16025" s="65"/>
      <c r="G16025" s="145"/>
    </row>
    <row r="16026" spans="1:7">
      <c r="A16026" s="65"/>
      <c r="B16026" s="65"/>
      <c r="C16026" s="65"/>
      <c r="D16026" s="65"/>
      <c r="E16026" s="65"/>
      <c r="F16026" s="65"/>
      <c r="G16026" s="145"/>
    </row>
    <row r="16027" spans="1:7">
      <c r="A16027" s="65"/>
      <c r="B16027" s="65"/>
      <c r="C16027" s="65"/>
      <c r="D16027" s="65"/>
      <c r="E16027" s="65"/>
      <c r="F16027" s="65"/>
      <c r="G16027" s="145"/>
    </row>
    <row r="16028" spans="1:7">
      <c r="A16028" s="65"/>
      <c r="B16028" s="65"/>
      <c r="C16028" s="65"/>
      <c r="D16028" s="65"/>
      <c r="E16028" s="65"/>
      <c r="F16028" s="65"/>
      <c r="G16028" s="145"/>
    </row>
    <row r="16029" spans="1:7">
      <c r="A16029" s="65"/>
      <c r="B16029" s="65"/>
      <c r="C16029" s="65"/>
      <c r="D16029" s="65"/>
      <c r="E16029" s="65"/>
      <c r="F16029" s="65"/>
      <c r="G16029" s="145"/>
    </row>
    <row r="16030" spans="1:7">
      <c r="A16030" s="65"/>
      <c r="B16030" s="65"/>
      <c r="C16030" s="65"/>
      <c r="D16030" s="65"/>
      <c r="E16030" s="65"/>
      <c r="F16030" s="65"/>
      <c r="G16030" s="145"/>
    </row>
    <row r="16031" spans="1:7">
      <c r="A16031" s="65"/>
      <c r="B16031" s="65"/>
      <c r="C16031" s="65"/>
      <c r="D16031" s="65"/>
      <c r="E16031" s="65"/>
      <c r="F16031" s="65"/>
      <c r="G16031" s="145"/>
    </row>
    <row r="16032" spans="1:7">
      <c r="A16032" s="65"/>
      <c r="B16032" s="65"/>
      <c r="C16032" s="65"/>
      <c r="D16032" s="65"/>
      <c r="E16032" s="65"/>
      <c r="F16032" s="65"/>
      <c r="G16032" s="145"/>
    </row>
    <row r="16033" spans="1:7">
      <c r="A16033" s="65"/>
      <c r="B16033" s="65"/>
      <c r="C16033" s="65"/>
      <c r="D16033" s="65"/>
      <c r="E16033" s="65"/>
      <c r="F16033" s="65"/>
      <c r="G16033" s="145"/>
    </row>
    <row r="16034" spans="1:7">
      <c r="A16034" s="65"/>
      <c r="B16034" s="65"/>
      <c r="C16034" s="65"/>
      <c r="D16034" s="65"/>
      <c r="E16034" s="65"/>
      <c r="F16034" s="65"/>
      <c r="G16034" s="145"/>
    </row>
    <row r="16035" spans="1:7">
      <c r="A16035" s="65"/>
      <c r="B16035" s="65"/>
      <c r="C16035" s="65"/>
      <c r="D16035" s="65"/>
      <c r="E16035" s="65"/>
      <c r="F16035" s="65"/>
      <c r="G16035" s="145"/>
    </row>
    <row r="16036" spans="1:7">
      <c r="A16036" s="65"/>
      <c r="B16036" s="65"/>
      <c r="C16036" s="65"/>
      <c r="D16036" s="65"/>
      <c r="E16036" s="65"/>
      <c r="F16036" s="65"/>
      <c r="G16036" s="145"/>
    </row>
    <row r="16037" spans="1:7">
      <c r="A16037" s="65"/>
      <c r="B16037" s="65"/>
      <c r="C16037" s="65"/>
      <c r="D16037" s="65"/>
      <c r="E16037" s="65"/>
      <c r="F16037" s="65"/>
      <c r="G16037" s="145"/>
    </row>
    <row r="16038" spans="1:7">
      <c r="A16038" s="65"/>
      <c r="B16038" s="65"/>
      <c r="C16038" s="65"/>
      <c r="D16038" s="65"/>
      <c r="E16038" s="65"/>
      <c r="F16038" s="65"/>
      <c r="G16038" s="145"/>
    </row>
    <row r="16039" spans="1:7">
      <c r="A16039" s="65"/>
      <c r="B16039" s="65"/>
      <c r="C16039" s="65"/>
      <c r="D16039" s="65"/>
      <c r="E16039" s="65"/>
      <c r="F16039" s="65"/>
      <c r="G16039" s="145"/>
    </row>
    <row r="16040" spans="1:7">
      <c r="A16040" s="65"/>
      <c r="B16040" s="65"/>
      <c r="C16040" s="65"/>
      <c r="D16040" s="65"/>
      <c r="E16040" s="65"/>
      <c r="F16040" s="65"/>
      <c r="G16040" s="145"/>
    </row>
    <row r="16041" spans="1:7">
      <c r="A16041" s="65"/>
      <c r="B16041" s="65"/>
      <c r="C16041" s="65"/>
      <c r="D16041" s="65"/>
      <c r="E16041" s="65"/>
      <c r="F16041" s="65"/>
      <c r="G16041" s="145"/>
    </row>
    <row r="16042" spans="1:7">
      <c r="A16042" s="65"/>
      <c r="B16042" s="65"/>
      <c r="C16042" s="65"/>
      <c r="D16042" s="65"/>
      <c r="E16042" s="65"/>
      <c r="F16042" s="65"/>
      <c r="G16042" s="145"/>
    </row>
    <row r="16043" spans="1:7">
      <c r="A16043" s="65"/>
      <c r="B16043" s="65"/>
      <c r="C16043" s="65"/>
      <c r="D16043" s="65"/>
      <c r="E16043" s="65"/>
      <c r="F16043" s="65"/>
      <c r="G16043" s="145"/>
    </row>
    <row r="16044" spans="1:7">
      <c r="A16044" s="65"/>
      <c r="B16044" s="65"/>
      <c r="C16044" s="65"/>
      <c r="D16044" s="65"/>
      <c r="E16044" s="65"/>
      <c r="F16044" s="65"/>
      <c r="G16044" s="145"/>
    </row>
    <row r="16045" spans="1:7">
      <c r="A16045" s="65"/>
      <c r="B16045" s="65"/>
      <c r="C16045" s="65"/>
      <c r="D16045" s="65"/>
      <c r="E16045" s="65"/>
      <c r="F16045" s="65"/>
      <c r="G16045" s="145"/>
    </row>
    <row r="16046" spans="1:7">
      <c r="A16046" s="65"/>
      <c r="B16046" s="65"/>
      <c r="C16046" s="65"/>
      <c r="D16046" s="65"/>
      <c r="E16046" s="65"/>
      <c r="F16046" s="65"/>
      <c r="G16046" s="145"/>
    </row>
    <row r="16047" spans="1:7">
      <c r="A16047" s="65"/>
      <c r="B16047" s="65"/>
      <c r="C16047" s="65"/>
      <c r="D16047" s="65"/>
      <c r="E16047" s="65"/>
      <c r="F16047" s="65"/>
      <c r="G16047" s="145"/>
    </row>
    <row r="16048" spans="1:7">
      <c r="A16048" s="65"/>
      <c r="B16048" s="65"/>
      <c r="C16048" s="65"/>
      <c r="D16048" s="65"/>
      <c r="E16048" s="65"/>
      <c r="F16048" s="65"/>
      <c r="G16048" s="145"/>
    </row>
    <row r="16049" spans="1:7">
      <c r="A16049" s="65"/>
      <c r="B16049" s="65"/>
      <c r="C16049" s="65"/>
      <c r="D16049" s="65"/>
      <c r="E16049" s="65"/>
      <c r="F16049" s="65"/>
      <c r="G16049" s="145"/>
    </row>
    <row r="16050" spans="1:7">
      <c r="A16050" s="65"/>
      <c r="B16050" s="65"/>
      <c r="C16050" s="65"/>
      <c r="D16050" s="65"/>
      <c r="E16050" s="65"/>
      <c r="F16050" s="65"/>
      <c r="G16050" s="145"/>
    </row>
    <row r="16051" spans="1:7">
      <c r="A16051" s="65"/>
      <c r="B16051" s="65"/>
      <c r="C16051" s="65"/>
      <c r="D16051" s="65"/>
      <c r="E16051" s="65"/>
      <c r="F16051" s="65"/>
      <c r="G16051" s="145"/>
    </row>
    <row r="16052" spans="1:7">
      <c r="A16052" s="65"/>
      <c r="B16052" s="65"/>
      <c r="C16052" s="65"/>
      <c r="D16052" s="65"/>
      <c r="E16052" s="65"/>
      <c r="F16052" s="65"/>
      <c r="G16052" s="145"/>
    </row>
    <row r="16053" spans="1:7">
      <c r="A16053" s="65"/>
      <c r="B16053" s="65"/>
      <c r="C16053" s="65"/>
      <c r="D16053" s="65"/>
      <c r="E16053" s="65"/>
      <c r="F16053" s="65"/>
      <c r="G16053" s="145"/>
    </row>
    <row r="16054" spans="1:7">
      <c r="A16054" s="65"/>
      <c r="B16054" s="65"/>
      <c r="C16054" s="65"/>
      <c r="D16054" s="65"/>
      <c r="E16054" s="65"/>
      <c r="F16054" s="65"/>
      <c r="G16054" s="145"/>
    </row>
    <row r="16055" spans="1:7">
      <c r="A16055" s="65"/>
      <c r="B16055" s="65"/>
      <c r="C16055" s="65"/>
      <c r="D16055" s="65"/>
      <c r="E16055" s="65"/>
      <c r="F16055" s="65"/>
      <c r="G16055" s="145"/>
    </row>
    <row r="16056" spans="1:7">
      <c r="A16056" s="65"/>
      <c r="B16056" s="65"/>
      <c r="C16056" s="65"/>
      <c r="D16056" s="65"/>
      <c r="E16056" s="65"/>
      <c r="F16056" s="65"/>
      <c r="G16056" s="145"/>
    </row>
    <row r="16057" spans="1:7">
      <c r="A16057" s="65"/>
      <c r="B16057" s="65"/>
      <c r="C16057" s="65"/>
      <c r="D16057" s="65"/>
      <c r="E16057" s="65"/>
      <c r="F16057" s="65"/>
      <c r="G16057" s="145"/>
    </row>
    <row r="16058" spans="1:7">
      <c r="A16058" s="65"/>
      <c r="B16058" s="65"/>
      <c r="C16058" s="65"/>
      <c r="D16058" s="65"/>
      <c r="E16058" s="65"/>
      <c r="F16058" s="65"/>
      <c r="G16058" s="145"/>
    </row>
    <row r="16059" spans="1:7">
      <c r="A16059" s="65"/>
      <c r="B16059" s="65"/>
      <c r="C16059" s="65"/>
      <c r="D16059" s="65"/>
      <c r="E16059" s="65"/>
      <c r="F16059" s="65"/>
      <c r="G16059" s="145"/>
    </row>
    <row r="16060" spans="1:7">
      <c r="A16060" s="65"/>
      <c r="B16060" s="65"/>
      <c r="C16060" s="65"/>
      <c r="D16060" s="65"/>
      <c r="E16060" s="65"/>
      <c r="F16060" s="65"/>
      <c r="G16060" s="145"/>
    </row>
    <row r="16061" spans="1:7">
      <c r="A16061" s="65"/>
      <c r="B16061" s="65"/>
      <c r="C16061" s="65"/>
      <c r="D16061" s="65"/>
      <c r="E16061" s="65"/>
      <c r="F16061" s="65"/>
      <c r="G16061" s="145"/>
    </row>
    <row r="16062" spans="1:7">
      <c r="A16062" s="65"/>
      <c r="B16062" s="65"/>
      <c r="C16062" s="65"/>
      <c r="D16062" s="65"/>
      <c r="E16062" s="65"/>
      <c r="F16062" s="65"/>
      <c r="G16062" s="145"/>
    </row>
    <row r="16063" spans="1:7">
      <c r="A16063" s="65"/>
      <c r="B16063" s="65"/>
      <c r="C16063" s="65"/>
      <c r="D16063" s="65"/>
      <c r="E16063" s="65"/>
      <c r="F16063" s="65"/>
      <c r="G16063" s="145"/>
    </row>
    <row r="16064" spans="1:7">
      <c r="A16064" s="65"/>
      <c r="B16064" s="65"/>
      <c r="C16064" s="65"/>
      <c r="D16064" s="65"/>
      <c r="E16064" s="65"/>
      <c r="F16064" s="65"/>
      <c r="G16064" s="145"/>
    </row>
    <row r="16065" spans="1:7">
      <c r="A16065" s="65"/>
      <c r="B16065" s="65"/>
      <c r="C16065" s="65"/>
      <c r="D16065" s="65"/>
      <c r="E16065" s="65"/>
      <c r="F16065" s="65"/>
      <c r="G16065" s="145"/>
    </row>
    <row r="16066" spans="1:7">
      <c r="A16066" s="65"/>
      <c r="B16066" s="65"/>
      <c r="C16066" s="65"/>
      <c r="D16066" s="65"/>
      <c r="E16066" s="65"/>
      <c r="F16066" s="65"/>
      <c r="G16066" s="145"/>
    </row>
    <row r="16067" spans="1:7">
      <c r="A16067" s="65"/>
      <c r="B16067" s="65"/>
      <c r="C16067" s="65"/>
      <c r="D16067" s="65"/>
      <c r="E16067" s="65"/>
      <c r="F16067" s="65"/>
      <c r="G16067" s="145"/>
    </row>
    <row r="16068" spans="1:7">
      <c r="A16068" s="65"/>
      <c r="B16068" s="65"/>
      <c r="C16068" s="65"/>
      <c r="D16068" s="65"/>
      <c r="E16068" s="65"/>
      <c r="F16068" s="65"/>
      <c r="G16068" s="145"/>
    </row>
    <row r="16069" spans="1:7">
      <c r="A16069" s="65"/>
      <c r="B16069" s="65"/>
      <c r="C16069" s="65"/>
      <c r="D16069" s="65"/>
      <c r="E16069" s="65"/>
      <c r="F16069" s="65"/>
      <c r="G16069" s="145"/>
    </row>
    <row r="16070" spans="1:7">
      <c r="A16070" s="65"/>
      <c r="B16070" s="65"/>
      <c r="C16070" s="65"/>
      <c r="D16070" s="65"/>
      <c r="E16070" s="65"/>
      <c r="F16070" s="65"/>
      <c r="G16070" s="145"/>
    </row>
    <row r="16071" spans="1:7">
      <c r="A16071" s="65"/>
      <c r="B16071" s="65"/>
      <c r="C16071" s="65"/>
      <c r="D16071" s="65"/>
      <c r="E16071" s="65"/>
      <c r="F16071" s="65"/>
      <c r="G16071" s="145"/>
    </row>
    <row r="16072" spans="1:7">
      <c r="A16072" s="65"/>
      <c r="B16072" s="65"/>
      <c r="C16072" s="65"/>
      <c r="D16072" s="65"/>
      <c r="E16072" s="65"/>
      <c r="F16072" s="65"/>
      <c r="G16072" s="145"/>
    </row>
    <row r="16073" spans="1:7">
      <c r="A16073" s="65"/>
      <c r="B16073" s="65"/>
      <c r="C16073" s="65"/>
      <c r="D16073" s="65"/>
      <c r="E16073" s="65"/>
      <c r="F16073" s="65"/>
      <c r="G16073" s="145"/>
    </row>
    <row r="16074" spans="1:7">
      <c r="A16074" s="65"/>
      <c r="B16074" s="65"/>
      <c r="C16074" s="65"/>
      <c r="D16074" s="65"/>
      <c r="E16074" s="65"/>
      <c r="F16074" s="65"/>
      <c r="G16074" s="145"/>
    </row>
    <row r="16075" spans="1:7">
      <c r="A16075" s="65"/>
      <c r="B16075" s="65"/>
      <c r="C16075" s="65"/>
      <c r="D16075" s="65"/>
      <c r="E16075" s="65"/>
      <c r="F16075" s="65"/>
      <c r="G16075" s="145"/>
    </row>
    <row r="16076" spans="1:7">
      <c r="A16076" s="65"/>
      <c r="B16076" s="65"/>
      <c r="C16076" s="65"/>
      <c r="D16076" s="65"/>
      <c r="E16076" s="65"/>
      <c r="F16076" s="65"/>
      <c r="G16076" s="145"/>
    </row>
    <row r="16077" spans="1:7">
      <c r="A16077" s="65"/>
      <c r="B16077" s="65"/>
      <c r="C16077" s="65"/>
      <c r="D16077" s="65"/>
      <c r="E16077" s="65"/>
      <c r="F16077" s="65"/>
      <c r="G16077" s="145"/>
    </row>
    <row r="16078" spans="1:7">
      <c r="A16078" s="65"/>
      <c r="B16078" s="65"/>
      <c r="C16078" s="65"/>
      <c r="D16078" s="65"/>
      <c r="E16078" s="65"/>
      <c r="F16078" s="65"/>
      <c r="G16078" s="145"/>
    </row>
    <row r="16079" spans="1:7">
      <c r="A16079" s="65"/>
      <c r="B16079" s="65"/>
      <c r="C16079" s="65"/>
      <c r="D16079" s="65"/>
      <c r="E16079" s="65"/>
      <c r="F16079" s="65"/>
      <c r="G16079" s="145"/>
    </row>
    <row r="16080" spans="1:7">
      <c r="A16080" s="65"/>
      <c r="B16080" s="65"/>
      <c r="C16080" s="65"/>
      <c r="D16080" s="65"/>
      <c r="E16080" s="65"/>
      <c r="F16080" s="65"/>
      <c r="G16080" s="145"/>
    </row>
    <row r="16081" spans="1:7">
      <c r="A16081" s="65"/>
      <c r="B16081" s="65"/>
      <c r="C16081" s="65"/>
      <c r="D16081" s="65"/>
      <c r="E16081" s="65"/>
      <c r="F16081" s="65"/>
      <c r="G16081" s="145"/>
    </row>
    <row r="16082" spans="1:7">
      <c r="A16082" s="65"/>
      <c r="B16082" s="65"/>
      <c r="C16082" s="65"/>
      <c r="D16082" s="65"/>
      <c r="E16082" s="65"/>
      <c r="F16082" s="65"/>
      <c r="G16082" s="145"/>
    </row>
    <row r="16083" spans="1:7">
      <c r="A16083" s="65"/>
      <c r="B16083" s="65"/>
      <c r="C16083" s="65"/>
      <c r="D16083" s="65"/>
      <c r="E16083" s="65"/>
      <c r="F16083" s="65"/>
      <c r="G16083" s="145"/>
    </row>
    <row r="16084" spans="1:7">
      <c r="A16084" s="65"/>
      <c r="B16084" s="65"/>
      <c r="C16084" s="65"/>
      <c r="D16084" s="65"/>
      <c r="E16084" s="65"/>
      <c r="F16084" s="65"/>
      <c r="G16084" s="145"/>
    </row>
    <row r="16085" spans="1:7">
      <c r="A16085" s="65"/>
      <c r="B16085" s="65"/>
      <c r="C16085" s="65"/>
      <c r="D16085" s="65"/>
      <c r="E16085" s="65"/>
      <c r="F16085" s="65"/>
      <c r="G16085" s="145"/>
    </row>
    <row r="16086" spans="1:7">
      <c r="A16086" s="65"/>
      <c r="B16086" s="65"/>
      <c r="C16086" s="65"/>
      <c r="D16086" s="65"/>
      <c r="E16086" s="65"/>
      <c r="F16086" s="65"/>
      <c r="G16086" s="145"/>
    </row>
    <row r="16087" spans="1:7">
      <c r="A16087" s="65"/>
      <c r="B16087" s="65"/>
      <c r="C16087" s="65"/>
      <c r="D16087" s="65"/>
      <c r="E16087" s="65"/>
      <c r="F16087" s="65"/>
      <c r="G16087" s="145"/>
    </row>
    <row r="16088" spans="1:7">
      <c r="A16088" s="65"/>
      <c r="B16088" s="65"/>
      <c r="C16088" s="65"/>
      <c r="D16088" s="65"/>
      <c r="E16088" s="65"/>
      <c r="F16088" s="65"/>
      <c r="G16088" s="145"/>
    </row>
    <row r="16089" spans="1:7">
      <c r="A16089" s="65"/>
      <c r="B16089" s="65"/>
      <c r="C16089" s="65"/>
      <c r="D16089" s="65"/>
      <c r="E16089" s="65"/>
      <c r="F16089" s="65"/>
      <c r="G16089" s="145"/>
    </row>
    <row r="16090" spans="1:7">
      <c r="A16090" s="65"/>
      <c r="B16090" s="65"/>
      <c r="C16090" s="65"/>
      <c r="D16090" s="65"/>
      <c r="E16090" s="65"/>
      <c r="F16090" s="65"/>
      <c r="G16090" s="145"/>
    </row>
    <row r="16091" spans="1:7">
      <c r="A16091" s="65"/>
      <c r="B16091" s="65"/>
      <c r="C16091" s="65"/>
      <c r="D16091" s="65"/>
      <c r="E16091" s="65"/>
      <c r="F16091" s="65"/>
      <c r="G16091" s="145"/>
    </row>
    <row r="16092" spans="1:7">
      <c r="A16092" s="65"/>
      <c r="B16092" s="65"/>
      <c r="C16092" s="65"/>
      <c r="D16092" s="65"/>
      <c r="E16092" s="65"/>
      <c r="F16092" s="65"/>
      <c r="G16092" s="145"/>
    </row>
    <row r="16093" spans="1:7">
      <c r="A16093" s="65"/>
      <c r="B16093" s="65"/>
      <c r="C16093" s="65"/>
      <c r="D16093" s="65"/>
      <c r="E16093" s="65"/>
      <c r="F16093" s="65"/>
      <c r="G16093" s="145"/>
    </row>
    <row r="16094" spans="1:7">
      <c r="A16094" s="65"/>
      <c r="B16094" s="65"/>
      <c r="C16094" s="65"/>
      <c r="D16094" s="65"/>
      <c r="E16094" s="65"/>
      <c r="F16094" s="65"/>
      <c r="G16094" s="145"/>
    </row>
    <row r="16095" spans="1:7">
      <c r="A16095" s="65"/>
      <c r="B16095" s="65"/>
      <c r="C16095" s="65"/>
      <c r="D16095" s="65"/>
      <c r="E16095" s="65"/>
      <c r="F16095" s="65"/>
      <c r="G16095" s="145"/>
    </row>
    <row r="16096" spans="1:7">
      <c r="A16096" s="65"/>
      <c r="B16096" s="65"/>
      <c r="C16096" s="65"/>
      <c r="D16096" s="65"/>
      <c r="E16096" s="65"/>
      <c r="F16096" s="65"/>
      <c r="G16096" s="145"/>
    </row>
    <row r="16097" spans="1:7">
      <c r="A16097" s="65"/>
      <c r="B16097" s="65"/>
      <c r="C16097" s="65"/>
      <c r="D16097" s="65"/>
      <c r="E16097" s="65"/>
      <c r="F16097" s="65"/>
      <c r="G16097" s="145"/>
    </row>
    <row r="16098" spans="1:7">
      <c r="A16098" s="65"/>
      <c r="B16098" s="65"/>
      <c r="C16098" s="65"/>
      <c r="D16098" s="65"/>
      <c r="E16098" s="65"/>
      <c r="F16098" s="65"/>
      <c r="G16098" s="145"/>
    </row>
    <row r="16099" spans="1:7">
      <c r="A16099" s="65"/>
      <c r="B16099" s="65"/>
      <c r="C16099" s="65"/>
      <c r="D16099" s="65"/>
      <c r="E16099" s="65"/>
      <c r="F16099" s="65"/>
      <c r="G16099" s="145"/>
    </row>
    <row r="16100" spans="1:7">
      <c r="A16100" s="65"/>
      <c r="B16100" s="65"/>
      <c r="C16100" s="65"/>
      <c r="D16100" s="65"/>
      <c r="E16100" s="65"/>
      <c r="F16100" s="65"/>
      <c r="G16100" s="145"/>
    </row>
    <row r="16101" spans="1:7">
      <c r="A16101" s="65"/>
      <c r="B16101" s="65"/>
      <c r="C16101" s="65"/>
      <c r="D16101" s="65"/>
      <c r="E16101" s="65"/>
      <c r="F16101" s="65"/>
      <c r="G16101" s="145"/>
    </row>
    <row r="16102" spans="1:7">
      <c r="A16102" s="65"/>
      <c r="B16102" s="65"/>
      <c r="C16102" s="65"/>
      <c r="D16102" s="65"/>
      <c r="E16102" s="65"/>
      <c r="F16102" s="65"/>
      <c r="G16102" s="145"/>
    </row>
    <row r="16103" spans="1:7">
      <c r="A16103" s="65"/>
      <c r="B16103" s="65"/>
      <c r="C16103" s="65"/>
      <c r="D16103" s="65"/>
      <c r="E16103" s="65"/>
      <c r="F16103" s="65"/>
      <c r="G16103" s="145"/>
    </row>
    <row r="16104" spans="1:7">
      <c r="A16104" s="65"/>
      <c r="B16104" s="65"/>
      <c r="C16104" s="65"/>
      <c r="D16104" s="65"/>
      <c r="E16104" s="65"/>
      <c r="F16104" s="65"/>
      <c r="G16104" s="145"/>
    </row>
    <row r="16105" spans="1:7">
      <c r="A16105" s="65"/>
      <c r="B16105" s="65"/>
      <c r="C16105" s="65"/>
      <c r="D16105" s="65"/>
      <c r="E16105" s="65"/>
      <c r="F16105" s="65"/>
      <c r="G16105" s="145"/>
    </row>
    <row r="16106" spans="1:7">
      <c r="A16106" s="65"/>
      <c r="B16106" s="65"/>
      <c r="C16106" s="65"/>
      <c r="D16106" s="65"/>
      <c r="E16106" s="65"/>
      <c r="F16106" s="65"/>
      <c r="G16106" s="145"/>
    </row>
    <row r="16107" spans="1:7">
      <c r="A16107" s="65"/>
      <c r="B16107" s="65"/>
      <c r="C16107" s="65"/>
      <c r="D16107" s="65"/>
      <c r="E16107" s="65"/>
      <c r="F16107" s="65"/>
      <c r="G16107" s="145"/>
    </row>
    <row r="16108" spans="1:7">
      <c r="A16108" s="65"/>
      <c r="B16108" s="65"/>
      <c r="C16108" s="65"/>
      <c r="D16108" s="65"/>
      <c r="E16108" s="65"/>
      <c r="F16108" s="65"/>
      <c r="G16108" s="145"/>
    </row>
    <row r="16109" spans="1:7">
      <c r="A16109" s="65"/>
      <c r="B16109" s="65"/>
      <c r="C16109" s="65"/>
      <c r="D16109" s="65"/>
      <c r="E16109" s="65"/>
      <c r="F16109" s="65"/>
      <c r="G16109" s="145"/>
    </row>
    <row r="16110" spans="1:7">
      <c r="A16110" s="65"/>
      <c r="B16110" s="65"/>
      <c r="C16110" s="65"/>
      <c r="D16110" s="65"/>
      <c r="E16110" s="65"/>
      <c r="F16110" s="65"/>
      <c r="G16110" s="145"/>
    </row>
    <row r="16111" spans="1:7">
      <c r="A16111" s="65"/>
      <c r="B16111" s="65"/>
      <c r="C16111" s="65"/>
      <c r="D16111" s="65"/>
      <c r="E16111" s="65"/>
      <c r="F16111" s="65"/>
      <c r="G16111" s="145"/>
    </row>
    <row r="16112" spans="1:7">
      <c r="A16112" s="65"/>
      <c r="B16112" s="65"/>
      <c r="C16112" s="65"/>
      <c r="D16112" s="65"/>
      <c r="E16112" s="65"/>
      <c r="F16112" s="65"/>
      <c r="G16112" s="145"/>
    </row>
    <row r="16113" spans="1:7">
      <c r="A16113" s="65"/>
      <c r="B16113" s="65"/>
      <c r="C16113" s="65"/>
      <c r="D16113" s="65"/>
      <c r="E16113" s="65"/>
      <c r="F16113" s="65"/>
      <c r="G16113" s="145"/>
    </row>
    <row r="16114" spans="1:7">
      <c r="A16114" s="65"/>
      <c r="B16114" s="65"/>
      <c r="C16114" s="65"/>
      <c r="D16114" s="65"/>
      <c r="E16114" s="65"/>
      <c r="F16114" s="65"/>
      <c r="G16114" s="145"/>
    </row>
    <row r="16115" spans="1:7">
      <c r="A16115" s="65"/>
      <c r="B16115" s="65"/>
      <c r="C16115" s="65"/>
      <c r="D16115" s="65"/>
      <c r="E16115" s="65"/>
      <c r="F16115" s="65"/>
      <c r="G16115" s="145"/>
    </row>
    <row r="16116" spans="1:7">
      <c r="A16116" s="65"/>
      <c r="B16116" s="65"/>
      <c r="C16116" s="65"/>
      <c r="D16116" s="65"/>
      <c r="E16116" s="65"/>
      <c r="F16116" s="65"/>
      <c r="G16116" s="145"/>
    </row>
    <row r="16117" spans="1:7">
      <c r="A16117" s="65"/>
      <c r="B16117" s="65"/>
      <c r="C16117" s="65"/>
      <c r="D16117" s="65"/>
      <c r="E16117" s="65"/>
      <c r="F16117" s="65"/>
      <c r="G16117" s="145"/>
    </row>
    <row r="16118" spans="1:7">
      <c r="A16118" s="65"/>
      <c r="B16118" s="65"/>
      <c r="C16118" s="65"/>
      <c r="D16118" s="65"/>
      <c r="E16118" s="65"/>
      <c r="F16118" s="65"/>
      <c r="G16118" s="145"/>
    </row>
    <row r="16119" spans="1:7">
      <c r="A16119" s="65"/>
      <c r="B16119" s="65"/>
      <c r="C16119" s="65"/>
      <c r="D16119" s="65"/>
      <c r="E16119" s="65"/>
      <c r="F16119" s="65"/>
      <c r="G16119" s="145"/>
    </row>
    <row r="16120" spans="1:7">
      <c r="A16120" s="65"/>
      <c r="B16120" s="65"/>
      <c r="C16120" s="65"/>
      <c r="D16120" s="65"/>
      <c r="E16120" s="65"/>
      <c r="F16120" s="65"/>
      <c r="G16120" s="145"/>
    </row>
    <row r="16121" spans="1:7">
      <c r="A16121" s="65"/>
      <c r="B16121" s="65"/>
      <c r="C16121" s="65"/>
      <c r="D16121" s="65"/>
      <c r="E16121" s="65"/>
      <c r="F16121" s="65"/>
      <c r="G16121" s="145"/>
    </row>
    <row r="16122" spans="1:7">
      <c r="A16122" s="65"/>
      <c r="B16122" s="65"/>
      <c r="C16122" s="65"/>
      <c r="D16122" s="65"/>
      <c r="E16122" s="65"/>
      <c r="F16122" s="65"/>
      <c r="G16122" s="145"/>
    </row>
    <row r="16123" spans="1:7">
      <c r="A16123" s="65"/>
      <c r="B16123" s="65"/>
      <c r="C16123" s="65"/>
      <c r="D16123" s="65"/>
      <c r="E16123" s="65"/>
      <c r="F16123" s="65"/>
      <c r="G16123" s="145"/>
    </row>
    <row r="16124" spans="1:7">
      <c r="A16124" s="65"/>
      <c r="B16124" s="65"/>
      <c r="C16124" s="65"/>
      <c r="D16124" s="65"/>
      <c r="E16124" s="65"/>
      <c r="F16124" s="65"/>
      <c r="G16124" s="145"/>
    </row>
    <row r="16125" spans="1:7">
      <c r="A16125" s="65"/>
      <c r="B16125" s="65"/>
      <c r="C16125" s="65"/>
      <c r="D16125" s="65"/>
      <c r="E16125" s="65"/>
      <c r="F16125" s="65"/>
      <c r="G16125" s="145"/>
    </row>
    <row r="16126" spans="1:7">
      <c r="A16126" s="65"/>
      <c r="B16126" s="65"/>
      <c r="C16126" s="65"/>
      <c r="D16126" s="65"/>
      <c r="E16126" s="65"/>
      <c r="F16126" s="65"/>
      <c r="G16126" s="145"/>
    </row>
    <row r="16127" spans="1:7">
      <c r="A16127" s="65"/>
      <c r="B16127" s="65"/>
      <c r="C16127" s="65"/>
      <c r="D16127" s="65"/>
      <c r="E16127" s="65"/>
      <c r="F16127" s="65"/>
      <c r="G16127" s="145"/>
    </row>
    <row r="16128" spans="1:7">
      <c r="A16128" s="65"/>
      <c r="B16128" s="65"/>
      <c r="C16128" s="65"/>
      <c r="D16128" s="65"/>
      <c r="E16128" s="65"/>
      <c r="F16128" s="65"/>
      <c r="G16128" s="145"/>
    </row>
    <row r="16129" spans="1:7">
      <c r="A16129" s="65"/>
      <c r="B16129" s="65"/>
      <c r="C16129" s="65"/>
      <c r="D16129" s="65"/>
      <c r="E16129" s="65"/>
      <c r="F16129" s="65"/>
      <c r="G16129" s="145"/>
    </row>
    <row r="16130" spans="1:7">
      <c r="A16130" s="65"/>
      <c r="B16130" s="65"/>
      <c r="C16130" s="65"/>
      <c r="D16130" s="65"/>
      <c r="E16130" s="65"/>
      <c r="F16130" s="65"/>
      <c r="G16130" s="145"/>
    </row>
    <row r="16131" spans="1:7">
      <c r="A16131" s="65"/>
      <c r="B16131" s="65"/>
      <c r="C16131" s="65"/>
      <c r="D16131" s="65"/>
      <c r="E16131" s="65"/>
      <c r="F16131" s="65"/>
      <c r="G16131" s="145"/>
    </row>
    <row r="16132" spans="1:7">
      <c r="A16132" s="65"/>
      <c r="B16132" s="65"/>
      <c r="C16132" s="65"/>
      <c r="D16132" s="65"/>
      <c r="E16132" s="65"/>
      <c r="F16132" s="65"/>
      <c r="G16132" s="145"/>
    </row>
    <row r="16133" spans="1:7">
      <c r="A16133" s="65"/>
      <c r="B16133" s="65"/>
      <c r="C16133" s="65"/>
      <c r="D16133" s="65"/>
      <c r="E16133" s="65"/>
      <c r="F16133" s="65"/>
      <c r="G16133" s="145"/>
    </row>
    <row r="16134" spans="1:7">
      <c r="A16134" s="65"/>
      <c r="B16134" s="65"/>
      <c r="C16134" s="65"/>
      <c r="D16134" s="65"/>
      <c r="E16134" s="65"/>
      <c r="F16134" s="65"/>
      <c r="G16134" s="145"/>
    </row>
    <row r="16135" spans="1:7">
      <c r="A16135" s="65"/>
      <c r="B16135" s="65"/>
      <c r="C16135" s="65"/>
      <c r="D16135" s="65"/>
      <c r="E16135" s="65"/>
      <c r="F16135" s="65"/>
      <c r="G16135" s="145"/>
    </row>
    <row r="16136" spans="1:7">
      <c r="A16136" s="65"/>
      <c r="B16136" s="65"/>
      <c r="C16136" s="65"/>
      <c r="D16136" s="65"/>
      <c r="E16136" s="65"/>
      <c r="F16136" s="65"/>
      <c r="G16136" s="145"/>
    </row>
    <row r="16137" spans="1:7">
      <c r="A16137" s="65"/>
      <c r="B16137" s="65"/>
      <c r="C16137" s="65"/>
      <c r="D16137" s="65"/>
      <c r="E16137" s="65"/>
      <c r="F16137" s="65"/>
      <c r="G16137" s="145"/>
    </row>
    <row r="16138" spans="1:7">
      <c r="A16138" s="65"/>
      <c r="B16138" s="65"/>
      <c r="C16138" s="65"/>
      <c r="D16138" s="65"/>
      <c r="E16138" s="65"/>
      <c r="F16138" s="65"/>
      <c r="G16138" s="145"/>
    </row>
    <row r="16139" spans="1:7">
      <c r="A16139" s="65"/>
      <c r="B16139" s="65"/>
      <c r="C16139" s="65"/>
      <c r="D16139" s="65"/>
      <c r="E16139" s="65"/>
      <c r="F16139" s="65"/>
      <c r="G16139" s="145"/>
    </row>
    <row r="16140" spans="1:7">
      <c r="A16140" s="65"/>
      <c r="B16140" s="65"/>
      <c r="C16140" s="65"/>
      <c r="D16140" s="65"/>
      <c r="E16140" s="65"/>
      <c r="F16140" s="65"/>
      <c r="G16140" s="145"/>
    </row>
    <row r="16141" spans="1:7">
      <c r="A16141" s="65"/>
      <c r="B16141" s="65"/>
      <c r="C16141" s="65"/>
      <c r="D16141" s="65"/>
      <c r="E16141" s="65"/>
      <c r="F16141" s="65"/>
      <c r="G16141" s="145"/>
    </row>
    <row r="16142" spans="1:7">
      <c r="A16142" s="65"/>
      <c r="B16142" s="65"/>
      <c r="C16142" s="65"/>
      <c r="D16142" s="65"/>
      <c r="E16142" s="65"/>
      <c r="F16142" s="65"/>
      <c r="G16142" s="145"/>
    </row>
    <row r="16143" spans="1:7">
      <c r="A16143" s="65"/>
      <c r="B16143" s="65"/>
      <c r="C16143" s="65"/>
      <c r="D16143" s="65"/>
      <c r="E16143" s="65"/>
      <c r="F16143" s="65"/>
      <c r="G16143" s="145"/>
    </row>
    <row r="16144" spans="1:7">
      <c r="A16144" s="65"/>
      <c r="B16144" s="65"/>
      <c r="C16144" s="65"/>
      <c r="D16144" s="65"/>
      <c r="E16144" s="65"/>
      <c r="F16144" s="65"/>
      <c r="G16144" s="145"/>
    </row>
    <row r="16145" spans="1:7">
      <c r="A16145" s="65"/>
      <c r="B16145" s="65"/>
      <c r="C16145" s="65"/>
      <c r="D16145" s="65"/>
      <c r="E16145" s="65"/>
      <c r="F16145" s="65"/>
      <c r="G16145" s="145"/>
    </row>
    <row r="16146" spans="1:7">
      <c r="A16146" s="65"/>
      <c r="B16146" s="65"/>
      <c r="C16146" s="65"/>
      <c r="D16146" s="65"/>
      <c r="E16146" s="65"/>
      <c r="F16146" s="65"/>
      <c r="G16146" s="145"/>
    </row>
    <row r="16147" spans="1:7">
      <c r="A16147" s="65"/>
      <c r="B16147" s="65"/>
      <c r="C16147" s="65"/>
      <c r="D16147" s="65"/>
      <c r="E16147" s="65"/>
      <c r="F16147" s="65"/>
      <c r="G16147" s="145"/>
    </row>
    <row r="16148" spans="1:7">
      <c r="A16148" s="65"/>
      <c r="B16148" s="65"/>
      <c r="C16148" s="65"/>
      <c r="D16148" s="65"/>
      <c r="E16148" s="65"/>
      <c r="F16148" s="65"/>
      <c r="G16148" s="145"/>
    </row>
    <row r="16149" spans="1:7">
      <c r="A16149" s="65"/>
      <c r="B16149" s="65"/>
      <c r="C16149" s="65"/>
      <c r="D16149" s="65"/>
      <c r="E16149" s="65"/>
      <c r="F16149" s="65"/>
      <c r="G16149" s="145"/>
    </row>
    <row r="16150" spans="1:7">
      <c r="A16150" s="65"/>
      <c r="B16150" s="65"/>
      <c r="C16150" s="65"/>
      <c r="D16150" s="65"/>
      <c r="E16150" s="65"/>
      <c r="F16150" s="65"/>
      <c r="G16150" s="145"/>
    </row>
    <row r="16151" spans="1:7">
      <c r="A16151" s="65"/>
      <c r="B16151" s="65"/>
      <c r="C16151" s="65"/>
      <c r="D16151" s="65"/>
      <c r="E16151" s="65"/>
      <c r="F16151" s="65"/>
      <c r="G16151" s="145"/>
    </row>
    <row r="16152" spans="1:7">
      <c r="A16152" s="65"/>
      <c r="B16152" s="65"/>
      <c r="C16152" s="65"/>
      <c r="D16152" s="65"/>
      <c r="E16152" s="65"/>
      <c r="F16152" s="65"/>
      <c r="G16152" s="145"/>
    </row>
    <row r="16153" spans="1:7">
      <c r="A16153" s="65"/>
      <c r="B16153" s="65"/>
      <c r="C16153" s="65"/>
      <c r="D16153" s="65"/>
      <c r="E16153" s="65"/>
      <c r="F16153" s="65"/>
      <c r="G16153" s="145"/>
    </row>
    <row r="16154" spans="1:7">
      <c r="A16154" s="65"/>
      <c r="B16154" s="65"/>
      <c r="C16154" s="65"/>
      <c r="D16154" s="65"/>
      <c r="E16154" s="65"/>
      <c r="F16154" s="65"/>
      <c r="G16154" s="145"/>
    </row>
    <row r="16155" spans="1:7">
      <c r="A16155" s="65"/>
      <c r="B16155" s="65"/>
      <c r="C16155" s="65"/>
      <c r="D16155" s="65"/>
      <c r="E16155" s="65"/>
      <c r="F16155" s="65"/>
      <c r="G16155" s="145"/>
    </row>
    <row r="16156" spans="1:7">
      <c r="A16156" s="65"/>
      <c r="B16156" s="65"/>
      <c r="C16156" s="65"/>
      <c r="D16156" s="65"/>
      <c r="E16156" s="65"/>
      <c r="F16156" s="65"/>
      <c r="G16156" s="145"/>
    </row>
    <row r="16157" spans="1:7">
      <c r="A16157" s="65"/>
      <c r="B16157" s="65"/>
      <c r="C16157" s="65"/>
      <c r="D16157" s="65"/>
      <c r="E16157" s="65"/>
      <c r="F16157" s="65"/>
      <c r="G16157" s="145"/>
    </row>
    <row r="16158" spans="1:7">
      <c r="A16158" s="65"/>
      <c r="B16158" s="65"/>
      <c r="C16158" s="65"/>
      <c r="D16158" s="65"/>
      <c r="E16158" s="65"/>
      <c r="F16158" s="65"/>
      <c r="G16158" s="145"/>
    </row>
    <row r="16159" spans="1:7">
      <c r="A16159" s="65"/>
      <c r="B16159" s="65"/>
      <c r="C16159" s="65"/>
      <c r="D16159" s="65"/>
      <c r="E16159" s="65"/>
      <c r="F16159" s="65"/>
      <c r="G16159" s="145"/>
    </row>
    <row r="16160" spans="1:7">
      <c r="A16160" s="65"/>
      <c r="B16160" s="65"/>
      <c r="C16160" s="65"/>
      <c r="D16160" s="65"/>
      <c r="E16160" s="65"/>
      <c r="F16160" s="65"/>
      <c r="G16160" s="145"/>
    </row>
    <row r="16161" spans="1:7">
      <c r="A16161" s="65"/>
      <c r="B16161" s="65"/>
      <c r="C16161" s="65"/>
      <c r="D16161" s="65"/>
      <c r="E16161" s="65"/>
      <c r="F16161" s="65"/>
      <c r="G16161" s="145"/>
    </row>
    <row r="16162" spans="1:7">
      <c r="A16162" s="65"/>
      <c r="B16162" s="65"/>
      <c r="C16162" s="65"/>
      <c r="D16162" s="65"/>
      <c r="E16162" s="65"/>
      <c r="F16162" s="65"/>
      <c r="G16162" s="145"/>
    </row>
    <row r="16163" spans="1:7">
      <c r="A16163" s="65"/>
      <c r="B16163" s="65"/>
      <c r="C16163" s="65"/>
      <c r="D16163" s="65"/>
      <c r="E16163" s="65"/>
      <c r="F16163" s="65"/>
      <c r="G16163" s="145"/>
    </row>
    <row r="16164" spans="1:7">
      <c r="A16164" s="65"/>
      <c r="B16164" s="65"/>
      <c r="C16164" s="65"/>
      <c r="D16164" s="65"/>
      <c r="E16164" s="65"/>
      <c r="F16164" s="65"/>
      <c r="G16164" s="145"/>
    </row>
    <row r="16165" spans="1:7">
      <c r="A16165" s="65"/>
      <c r="B16165" s="65"/>
      <c r="C16165" s="65"/>
      <c r="D16165" s="65"/>
      <c r="E16165" s="65"/>
      <c r="F16165" s="65"/>
      <c r="G16165" s="145"/>
    </row>
    <row r="16166" spans="1:7">
      <c r="A16166" s="65"/>
      <c r="B16166" s="65"/>
      <c r="C16166" s="65"/>
      <c r="D16166" s="65"/>
      <c r="E16166" s="65"/>
      <c r="F16166" s="65"/>
      <c r="G16166" s="145"/>
    </row>
    <row r="16167" spans="1:7">
      <c r="A16167" s="65"/>
      <c r="B16167" s="65"/>
      <c r="C16167" s="65"/>
      <c r="D16167" s="65"/>
      <c r="E16167" s="65"/>
      <c r="F16167" s="65"/>
      <c r="G16167" s="145"/>
    </row>
    <row r="16168" spans="1:7">
      <c r="A16168" s="65"/>
      <c r="B16168" s="65"/>
      <c r="C16168" s="65"/>
      <c r="D16168" s="65"/>
      <c r="E16168" s="65"/>
      <c r="F16168" s="65"/>
      <c r="G16168" s="145"/>
    </row>
    <row r="16169" spans="1:7">
      <c r="A16169" s="65"/>
      <c r="B16169" s="65"/>
      <c r="C16169" s="65"/>
      <c r="D16169" s="65"/>
      <c r="E16169" s="65"/>
      <c r="F16169" s="65"/>
      <c r="G16169" s="145"/>
    </row>
    <row r="16170" spans="1:7">
      <c r="A16170" s="65"/>
      <c r="B16170" s="65"/>
      <c r="C16170" s="65"/>
      <c r="D16170" s="65"/>
      <c r="E16170" s="65"/>
      <c r="F16170" s="65"/>
      <c r="G16170" s="145"/>
    </row>
    <row r="16171" spans="1:7">
      <c r="A16171" s="65"/>
      <c r="B16171" s="65"/>
      <c r="C16171" s="65"/>
      <c r="D16171" s="65"/>
      <c r="E16171" s="65"/>
      <c r="F16171" s="65"/>
      <c r="G16171" s="145"/>
    </row>
    <row r="16172" spans="1:7">
      <c r="A16172" s="65"/>
      <c r="B16172" s="65"/>
      <c r="C16172" s="65"/>
      <c r="D16172" s="65"/>
      <c r="E16172" s="65"/>
      <c r="F16172" s="65"/>
      <c r="G16172" s="145"/>
    </row>
    <row r="16173" spans="1:7">
      <c r="A16173" s="65"/>
      <c r="B16173" s="65"/>
      <c r="C16173" s="65"/>
      <c r="D16173" s="65"/>
      <c r="E16173" s="65"/>
      <c r="F16173" s="65"/>
      <c r="G16173" s="145"/>
    </row>
    <row r="16174" spans="1:7">
      <c r="A16174" s="65"/>
      <c r="B16174" s="65"/>
      <c r="C16174" s="65"/>
      <c r="D16174" s="65"/>
      <c r="E16174" s="65"/>
      <c r="F16174" s="65"/>
      <c r="G16174" s="145"/>
    </row>
    <row r="16175" spans="1:7">
      <c r="A16175" s="65"/>
      <c r="B16175" s="65"/>
      <c r="C16175" s="65"/>
      <c r="D16175" s="65"/>
      <c r="E16175" s="65"/>
      <c r="F16175" s="65"/>
      <c r="G16175" s="145"/>
    </row>
    <row r="16176" spans="1:7">
      <c r="A16176" s="65"/>
      <c r="B16176" s="65"/>
      <c r="C16176" s="65"/>
      <c r="D16176" s="65"/>
      <c r="E16176" s="65"/>
      <c r="F16176" s="65"/>
      <c r="G16176" s="145"/>
    </row>
    <row r="16177" spans="1:7">
      <c r="A16177" s="65"/>
      <c r="B16177" s="65"/>
      <c r="C16177" s="65"/>
      <c r="D16177" s="65"/>
      <c r="E16177" s="65"/>
      <c r="F16177" s="65"/>
      <c r="G16177" s="145"/>
    </row>
    <row r="16178" spans="1:7">
      <c r="A16178" s="65"/>
      <c r="B16178" s="65"/>
      <c r="C16178" s="65"/>
      <c r="D16178" s="65"/>
      <c r="E16178" s="65"/>
      <c r="F16178" s="65"/>
      <c r="G16178" s="145"/>
    </row>
    <row r="16179" spans="1:7">
      <c r="A16179" s="65"/>
      <c r="B16179" s="65"/>
      <c r="C16179" s="65"/>
      <c r="D16179" s="65"/>
      <c r="E16179" s="65"/>
      <c r="F16179" s="65"/>
      <c r="G16179" s="145"/>
    </row>
    <row r="16180" spans="1:7">
      <c r="A16180" s="65"/>
      <c r="B16180" s="65"/>
      <c r="C16180" s="65"/>
      <c r="D16180" s="65"/>
      <c r="E16180" s="65"/>
      <c r="F16180" s="65"/>
      <c r="G16180" s="145"/>
    </row>
    <row r="16181" spans="1:7">
      <c r="A16181" s="65"/>
      <c r="B16181" s="65"/>
      <c r="C16181" s="65"/>
      <c r="D16181" s="65"/>
      <c r="E16181" s="65"/>
      <c r="F16181" s="65"/>
      <c r="G16181" s="145"/>
    </row>
    <row r="16182" spans="1:7">
      <c r="A16182" s="65"/>
      <c r="B16182" s="65"/>
      <c r="C16182" s="65"/>
      <c r="D16182" s="65"/>
      <c r="E16182" s="65"/>
      <c r="F16182" s="65"/>
      <c r="G16182" s="145"/>
    </row>
    <row r="16183" spans="1:7">
      <c r="A16183" s="65"/>
      <c r="B16183" s="65"/>
      <c r="C16183" s="65"/>
      <c r="D16183" s="65"/>
      <c r="E16183" s="65"/>
      <c r="F16183" s="65"/>
      <c r="G16183" s="145"/>
    </row>
    <row r="16184" spans="1:7">
      <c r="A16184" s="65"/>
      <c r="B16184" s="65"/>
      <c r="C16184" s="65"/>
      <c r="D16184" s="65"/>
      <c r="E16184" s="65"/>
      <c r="F16184" s="65"/>
      <c r="G16184" s="145"/>
    </row>
    <row r="16185" spans="1:7">
      <c r="A16185" s="65"/>
      <c r="B16185" s="65"/>
      <c r="C16185" s="65"/>
      <c r="D16185" s="65"/>
      <c r="E16185" s="65"/>
      <c r="F16185" s="65"/>
      <c r="G16185" s="145"/>
    </row>
    <row r="16186" spans="1:7">
      <c r="A16186" s="65"/>
      <c r="B16186" s="65"/>
      <c r="C16186" s="65"/>
      <c r="D16186" s="65"/>
      <c r="E16186" s="65"/>
      <c r="F16186" s="65"/>
      <c r="G16186" s="145"/>
    </row>
    <row r="16187" spans="1:7">
      <c r="A16187" s="65"/>
      <c r="B16187" s="65"/>
      <c r="C16187" s="65"/>
      <c r="D16187" s="65"/>
      <c r="E16187" s="65"/>
      <c r="F16187" s="65"/>
      <c r="G16187" s="145"/>
    </row>
    <row r="16188" spans="1:7">
      <c r="A16188" s="65"/>
      <c r="B16188" s="65"/>
      <c r="C16188" s="65"/>
      <c r="D16188" s="65"/>
      <c r="E16188" s="65"/>
      <c r="F16188" s="65"/>
      <c r="G16188" s="145"/>
    </row>
    <row r="16189" spans="1:7">
      <c r="A16189" s="65"/>
      <c r="B16189" s="65"/>
      <c r="C16189" s="65"/>
      <c r="D16189" s="65"/>
      <c r="E16189" s="65"/>
      <c r="F16189" s="65"/>
      <c r="G16189" s="145"/>
    </row>
    <row r="16190" spans="1:7">
      <c r="A16190" s="65"/>
      <c r="B16190" s="65"/>
      <c r="C16190" s="65"/>
      <c r="D16190" s="65"/>
      <c r="E16190" s="65"/>
      <c r="F16190" s="65"/>
      <c r="G16190" s="145"/>
    </row>
    <row r="16191" spans="1:7">
      <c r="A16191" s="65"/>
      <c r="B16191" s="65"/>
      <c r="C16191" s="65"/>
      <c r="D16191" s="65"/>
      <c r="E16191" s="65"/>
      <c r="F16191" s="65"/>
      <c r="G16191" s="145"/>
    </row>
    <row r="16192" spans="1:7">
      <c r="A16192" s="65"/>
      <c r="B16192" s="65"/>
      <c r="C16192" s="65"/>
      <c r="D16192" s="65"/>
      <c r="E16192" s="65"/>
      <c r="F16192" s="65"/>
      <c r="G16192" s="145"/>
    </row>
    <row r="16193" spans="1:7">
      <c r="A16193" s="65"/>
      <c r="B16193" s="65"/>
      <c r="C16193" s="65"/>
      <c r="D16193" s="65"/>
      <c r="E16193" s="65"/>
      <c r="F16193" s="65"/>
      <c r="G16193" s="145"/>
    </row>
    <row r="16194" spans="1:7">
      <c r="A16194" s="65"/>
      <c r="B16194" s="65"/>
      <c r="C16194" s="65"/>
      <c r="D16194" s="65"/>
      <c r="E16194" s="65"/>
      <c r="F16194" s="65"/>
      <c r="G16194" s="145"/>
    </row>
    <row r="16195" spans="1:7">
      <c r="A16195" s="65"/>
      <c r="B16195" s="65"/>
      <c r="C16195" s="65"/>
      <c r="D16195" s="65"/>
      <c r="E16195" s="65"/>
      <c r="F16195" s="65"/>
      <c r="G16195" s="145"/>
    </row>
    <row r="16196" spans="1:7">
      <c r="A16196" s="65"/>
      <c r="B16196" s="65"/>
      <c r="C16196" s="65"/>
      <c r="D16196" s="65"/>
      <c r="E16196" s="65"/>
      <c r="F16196" s="65"/>
      <c r="G16196" s="145"/>
    </row>
    <row r="16197" spans="1:7">
      <c r="A16197" s="65"/>
      <c r="B16197" s="65"/>
      <c r="C16197" s="65"/>
      <c r="D16197" s="65"/>
      <c r="E16197" s="65"/>
      <c r="F16197" s="65"/>
      <c r="G16197" s="145"/>
    </row>
    <row r="16198" spans="1:7">
      <c r="A16198" s="65"/>
      <c r="B16198" s="65"/>
      <c r="C16198" s="65"/>
      <c r="D16198" s="65"/>
      <c r="E16198" s="65"/>
      <c r="F16198" s="65"/>
      <c r="G16198" s="145"/>
    </row>
    <row r="16199" spans="1:7">
      <c r="A16199" s="65"/>
      <c r="B16199" s="65"/>
      <c r="C16199" s="65"/>
      <c r="D16199" s="65"/>
      <c r="E16199" s="65"/>
      <c r="F16199" s="65"/>
      <c r="G16199" s="145"/>
    </row>
    <row r="16200" spans="1:7">
      <c r="A16200" s="65"/>
      <c r="B16200" s="65"/>
      <c r="C16200" s="65"/>
      <c r="D16200" s="65"/>
      <c r="E16200" s="65"/>
      <c r="F16200" s="65"/>
      <c r="G16200" s="145"/>
    </row>
    <row r="16201" spans="1:7">
      <c r="A16201" s="65"/>
      <c r="B16201" s="65"/>
      <c r="C16201" s="65"/>
      <c r="D16201" s="65"/>
      <c r="E16201" s="65"/>
      <c r="F16201" s="65"/>
      <c r="G16201" s="145"/>
    </row>
    <row r="16202" spans="1:7">
      <c r="A16202" s="65"/>
      <c r="B16202" s="65"/>
      <c r="C16202" s="65"/>
      <c r="D16202" s="65"/>
      <c r="E16202" s="65"/>
      <c r="F16202" s="65"/>
      <c r="G16202" s="145"/>
    </row>
    <row r="16203" spans="1:7">
      <c r="A16203" s="65"/>
      <c r="B16203" s="65"/>
      <c r="C16203" s="65"/>
      <c r="D16203" s="65"/>
      <c r="E16203" s="65"/>
      <c r="F16203" s="65"/>
      <c r="G16203" s="145"/>
    </row>
    <row r="16204" spans="1:7">
      <c r="A16204" s="65"/>
      <c r="B16204" s="65"/>
      <c r="C16204" s="65"/>
      <c r="D16204" s="65"/>
      <c r="E16204" s="65"/>
      <c r="F16204" s="65"/>
      <c r="G16204" s="145"/>
    </row>
    <row r="16205" spans="1:7">
      <c r="A16205" s="65"/>
      <c r="B16205" s="65"/>
      <c r="C16205" s="65"/>
      <c r="D16205" s="65"/>
      <c r="E16205" s="65"/>
      <c r="F16205" s="65"/>
      <c r="G16205" s="145"/>
    </row>
    <row r="16206" spans="1:7">
      <c r="A16206" s="65"/>
      <c r="B16206" s="65"/>
      <c r="C16206" s="65"/>
      <c r="D16206" s="65"/>
      <c r="E16206" s="65"/>
      <c r="F16206" s="65"/>
      <c r="G16206" s="145"/>
    </row>
    <row r="16207" spans="1:7">
      <c r="A16207" s="65"/>
      <c r="B16207" s="65"/>
      <c r="C16207" s="65"/>
      <c r="D16207" s="65"/>
      <c r="E16207" s="65"/>
      <c r="F16207" s="65"/>
      <c r="G16207" s="145"/>
    </row>
    <row r="16208" spans="1:7">
      <c r="A16208" s="65"/>
      <c r="B16208" s="65"/>
      <c r="C16208" s="65"/>
      <c r="D16208" s="65"/>
      <c r="E16208" s="65"/>
      <c r="F16208" s="65"/>
      <c r="G16208" s="145"/>
    </row>
    <row r="16209" spans="1:7">
      <c r="A16209" s="65"/>
      <c r="B16209" s="65"/>
      <c r="C16209" s="65"/>
      <c r="D16209" s="65"/>
      <c r="E16209" s="65"/>
      <c r="F16209" s="65"/>
      <c r="G16209" s="145"/>
    </row>
    <row r="16210" spans="1:7">
      <c r="A16210" s="65"/>
      <c r="B16210" s="65"/>
      <c r="C16210" s="65"/>
      <c r="D16210" s="65"/>
      <c r="E16210" s="65"/>
      <c r="F16210" s="65"/>
      <c r="G16210" s="145"/>
    </row>
    <row r="16211" spans="1:7">
      <c r="A16211" s="65"/>
      <c r="B16211" s="65"/>
      <c r="C16211" s="65"/>
      <c r="D16211" s="65"/>
      <c r="E16211" s="65"/>
      <c r="F16211" s="65"/>
      <c r="G16211" s="145"/>
    </row>
    <row r="16212" spans="1:7">
      <c r="A16212" s="65"/>
      <c r="B16212" s="65"/>
      <c r="C16212" s="65"/>
      <c r="D16212" s="65"/>
      <c r="E16212" s="65"/>
      <c r="F16212" s="65"/>
      <c r="G16212" s="145"/>
    </row>
    <row r="16213" spans="1:7">
      <c r="A16213" s="65"/>
      <c r="B16213" s="65"/>
      <c r="C16213" s="65"/>
      <c r="D16213" s="65"/>
      <c r="E16213" s="65"/>
      <c r="F16213" s="65"/>
      <c r="G16213" s="145"/>
    </row>
    <row r="16214" spans="1:7">
      <c r="A16214" s="65"/>
      <c r="B16214" s="65"/>
      <c r="C16214" s="65"/>
      <c r="D16214" s="65"/>
      <c r="E16214" s="65"/>
      <c r="F16214" s="65"/>
      <c r="G16214" s="145"/>
    </row>
    <row r="16215" spans="1:7">
      <c r="A16215" s="65"/>
      <c r="B16215" s="65"/>
      <c r="C16215" s="65"/>
      <c r="D16215" s="65"/>
      <c r="E16215" s="65"/>
      <c r="F16215" s="65"/>
      <c r="G16215" s="145"/>
    </row>
    <row r="16216" spans="1:7">
      <c r="A16216" s="65"/>
      <c r="B16216" s="65"/>
      <c r="C16216" s="65"/>
      <c r="D16216" s="65"/>
      <c r="E16216" s="65"/>
      <c r="F16216" s="65"/>
      <c r="G16216" s="145"/>
    </row>
    <row r="16217" spans="1:7">
      <c r="A16217" s="65"/>
      <c r="B16217" s="65"/>
      <c r="C16217" s="65"/>
      <c r="D16217" s="65"/>
      <c r="E16217" s="65"/>
      <c r="F16217" s="65"/>
      <c r="G16217" s="145"/>
    </row>
    <row r="16218" spans="1:7">
      <c r="A16218" s="65"/>
      <c r="B16218" s="65"/>
      <c r="C16218" s="65"/>
      <c r="D16218" s="65"/>
      <c r="E16218" s="65"/>
      <c r="F16218" s="65"/>
      <c r="G16218" s="145"/>
    </row>
    <row r="16219" spans="1:7">
      <c r="A16219" s="65"/>
      <c r="B16219" s="65"/>
      <c r="C16219" s="65"/>
      <c r="D16219" s="65"/>
      <c r="E16219" s="65"/>
      <c r="F16219" s="65"/>
      <c r="G16219" s="145"/>
    </row>
    <row r="16220" spans="1:7">
      <c r="A16220" s="65"/>
      <c r="B16220" s="65"/>
      <c r="C16220" s="65"/>
      <c r="D16220" s="65"/>
      <c r="E16220" s="65"/>
      <c r="F16220" s="65"/>
      <c r="G16220" s="145"/>
    </row>
    <row r="16221" spans="1:7">
      <c r="A16221" s="65"/>
      <c r="B16221" s="65"/>
      <c r="C16221" s="65"/>
      <c r="D16221" s="65"/>
      <c r="E16221" s="65"/>
      <c r="F16221" s="65"/>
      <c r="G16221" s="145"/>
    </row>
    <row r="16222" spans="1:7">
      <c r="A16222" s="65"/>
      <c r="B16222" s="65"/>
      <c r="C16222" s="65"/>
      <c r="D16222" s="65"/>
      <c r="E16222" s="65"/>
      <c r="F16222" s="65"/>
      <c r="G16222" s="145"/>
    </row>
    <row r="16223" spans="1:7">
      <c r="A16223" s="65"/>
      <c r="B16223" s="65"/>
      <c r="C16223" s="65"/>
      <c r="D16223" s="65"/>
      <c r="E16223" s="65"/>
      <c r="F16223" s="65"/>
      <c r="G16223" s="145"/>
    </row>
    <row r="16224" spans="1:7">
      <c r="A16224" s="65"/>
      <c r="B16224" s="65"/>
      <c r="C16224" s="65"/>
      <c r="D16224" s="65"/>
      <c r="E16224" s="65"/>
      <c r="F16224" s="65"/>
      <c r="G16224" s="145"/>
    </row>
    <row r="16225" spans="1:7">
      <c r="A16225" s="65"/>
      <c r="B16225" s="65"/>
      <c r="C16225" s="65"/>
      <c r="D16225" s="65"/>
      <c r="E16225" s="65"/>
      <c r="F16225" s="65"/>
      <c r="G16225" s="145"/>
    </row>
    <row r="16226" spans="1:7">
      <c r="A16226" s="65"/>
      <c r="B16226" s="65"/>
      <c r="C16226" s="65"/>
      <c r="D16226" s="65"/>
      <c r="E16226" s="65"/>
      <c r="F16226" s="65"/>
      <c r="G16226" s="145"/>
    </row>
    <row r="16227" spans="1:7">
      <c r="A16227" s="65"/>
      <c r="B16227" s="65"/>
      <c r="C16227" s="65"/>
      <c r="D16227" s="65"/>
      <c r="E16227" s="65"/>
      <c r="F16227" s="65"/>
      <c r="G16227" s="145"/>
    </row>
    <row r="16228" spans="1:7">
      <c r="A16228" s="65"/>
      <c r="B16228" s="65"/>
      <c r="C16228" s="65"/>
      <c r="D16228" s="65"/>
      <c r="E16228" s="65"/>
      <c r="F16228" s="65"/>
      <c r="G16228" s="145"/>
    </row>
    <row r="16229" spans="1:7">
      <c r="A16229" s="65"/>
      <c r="B16229" s="65"/>
      <c r="C16229" s="65"/>
      <c r="D16229" s="65"/>
      <c r="E16229" s="65"/>
      <c r="F16229" s="65"/>
      <c r="G16229" s="145"/>
    </row>
    <row r="16230" spans="1:7">
      <c r="A16230" s="65"/>
      <c r="B16230" s="65"/>
      <c r="C16230" s="65"/>
      <c r="D16230" s="65"/>
      <c r="E16230" s="65"/>
      <c r="F16230" s="65"/>
      <c r="G16230" s="145"/>
    </row>
    <row r="16231" spans="1:7">
      <c r="A16231" s="65"/>
      <c r="B16231" s="65"/>
      <c r="C16231" s="65"/>
      <c r="D16231" s="65"/>
      <c r="E16231" s="65"/>
      <c r="F16231" s="65"/>
      <c r="G16231" s="145"/>
    </row>
    <row r="16232" spans="1:7">
      <c r="A16232" s="65"/>
      <c r="B16232" s="65"/>
      <c r="C16232" s="65"/>
      <c r="D16232" s="65"/>
      <c r="E16232" s="65"/>
      <c r="F16232" s="65"/>
      <c r="G16232" s="145"/>
    </row>
    <row r="16233" spans="1:7">
      <c r="A16233" s="65"/>
      <c r="B16233" s="65"/>
      <c r="C16233" s="65"/>
      <c r="D16233" s="65"/>
      <c r="E16233" s="65"/>
      <c r="F16233" s="65"/>
      <c r="G16233" s="145"/>
    </row>
    <row r="16234" spans="1:7">
      <c r="A16234" s="65"/>
      <c r="B16234" s="65"/>
      <c r="C16234" s="65"/>
      <c r="D16234" s="65"/>
      <c r="E16234" s="65"/>
      <c r="F16234" s="65"/>
      <c r="G16234" s="145"/>
    </row>
    <row r="16235" spans="1:7">
      <c r="A16235" s="65"/>
      <c r="B16235" s="65"/>
      <c r="C16235" s="65"/>
      <c r="D16235" s="65"/>
      <c r="E16235" s="65"/>
      <c r="F16235" s="65"/>
      <c r="G16235" s="145"/>
    </row>
    <row r="16236" spans="1:7">
      <c r="A16236" s="65"/>
      <c r="B16236" s="65"/>
      <c r="C16236" s="65"/>
      <c r="D16236" s="65"/>
      <c r="E16236" s="65"/>
      <c r="F16236" s="65"/>
      <c r="G16236" s="145"/>
    </row>
    <row r="16237" spans="1:7">
      <c r="A16237" s="65"/>
      <c r="B16237" s="65"/>
      <c r="C16237" s="65"/>
      <c r="D16237" s="65"/>
      <c r="E16237" s="65"/>
      <c r="F16237" s="65"/>
      <c r="G16237" s="145"/>
    </row>
    <row r="16238" spans="1:7">
      <c r="A16238" s="65"/>
      <c r="B16238" s="65"/>
      <c r="C16238" s="65"/>
      <c r="D16238" s="65"/>
      <c r="E16238" s="65"/>
      <c r="F16238" s="65"/>
      <c r="G16238" s="145"/>
    </row>
    <row r="16239" spans="1:7">
      <c r="A16239" s="65"/>
      <c r="B16239" s="65"/>
      <c r="C16239" s="65"/>
      <c r="D16239" s="65"/>
      <c r="E16239" s="65"/>
      <c r="F16239" s="65"/>
      <c r="G16239" s="145"/>
    </row>
    <row r="16240" spans="1:7">
      <c r="A16240" s="65"/>
      <c r="B16240" s="65"/>
      <c r="C16240" s="65"/>
      <c r="D16240" s="65"/>
      <c r="E16240" s="65"/>
      <c r="F16240" s="65"/>
      <c r="G16240" s="145"/>
    </row>
    <row r="16241" spans="1:7">
      <c r="A16241" s="65"/>
      <c r="B16241" s="65"/>
      <c r="C16241" s="65"/>
      <c r="D16241" s="65"/>
      <c r="E16241" s="65"/>
      <c r="F16241" s="65"/>
      <c r="G16241" s="145"/>
    </row>
    <row r="16242" spans="1:7">
      <c r="A16242" s="65"/>
      <c r="B16242" s="65"/>
      <c r="C16242" s="65"/>
      <c r="D16242" s="65"/>
      <c r="E16242" s="65"/>
      <c r="F16242" s="65"/>
      <c r="G16242" s="145"/>
    </row>
    <row r="16243" spans="1:7">
      <c r="A16243" s="65"/>
      <c r="B16243" s="65"/>
      <c r="C16243" s="65"/>
      <c r="D16243" s="65"/>
      <c r="E16243" s="65"/>
      <c r="F16243" s="65"/>
      <c r="G16243" s="145"/>
    </row>
    <row r="16244" spans="1:7">
      <c r="A16244" s="65"/>
      <c r="B16244" s="65"/>
      <c r="C16244" s="65"/>
      <c r="D16244" s="65"/>
      <c r="E16244" s="65"/>
      <c r="F16244" s="65"/>
      <c r="G16244" s="145"/>
    </row>
    <row r="16245" spans="1:7">
      <c r="A16245" s="65"/>
      <c r="B16245" s="65"/>
      <c r="C16245" s="65"/>
      <c r="D16245" s="65"/>
      <c r="E16245" s="65"/>
      <c r="F16245" s="65"/>
      <c r="G16245" s="145"/>
    </row>
    <row r="16246" spans="1:7">
      <c r="A16246" s="65"/>
      <c r="B16246" s="65"/>
      <c r="C16246" s="65"/>
      <c r="D16246" s="65"/>
      <c r="E16246" s="65"/>
      <c r="F16246" s="65"/>
      <c r="G16246" s="145"/>
    </row>
    <row r="16247" spans="1:7">
      <c r="A16247" s="65"/>
      <c r="B16247" s="65"/>
      <c r="C16247" s="65"/>
      <c r="D16247" s="65"/>
      <c r="E16247" s="65"/>
      <c r="F16247" s="65"/>
      <c r="G16247" s="145"/>
    </row>
    <row r="16248" spans="1:7">
      <c r="A16248" s="65"/>
      <c r="B16248" s="65"/>
      <c r="C16248" s="65"/>
      <c r="D16248" s="65"/>
      <c r="E16248" s="65"/>
      <c r="F16248" s="65"/>
      <c r="G16248" s="145"/>
    </row>
    <row r="16249" spans="1:7">
      <c r="A16249" s="65"/>
      <c r="B16249" s="65"/>
      <c r="C16249" s="65"/>
      <c r="D16249" s="65"/>
      <c r="E16249" s="65"/>
      <c r="F16249" s="65"/>
      <c r="G16249" s="145"/>
    </row>
    <row r="16250" spans="1:7">
      <c r="A16250" s="65"/>
      <c r="B16250" s="65"/>
      <c r="C16250" s="65"/>
      <c r="D16250" s="65"/>
      <c r="E16250" s="65"/>
      <c r="F16250" s="65"/>
      <c r="G16250" s="145"/>
    </row>
    <row r="16251" spans="1:7">
      <c r="A16251" s="65"/>
      <c r="B16251" s="65"/>
      <c r="C16251" s="65"/>
      <c r="D16251" s="65"/>
      <c r="E16251" s="65"/>
      <c r="F16251" s="65"/>
      <c r="G16251" s="145"/>
    </row>
    <row r="16252" spans="1:7">
      <c r="A16252" s="65"/>
      <c r="B16252" s="65"/>
      <c r="C16252" s="65"/>
      <c r="D16252" s="65"/>
      <c r="E16252" s="65"/>
      <c r="F16252" s="65"/>
      <c r="G16252" s="145"/>
    </row>
    <row r="16253" spans="1:7">
      <c r="A16253" s="65"/>
      <c r="B16253" s="65"/>
      <c r="C16253" s="65"/>
      <c r="D16253" s="65"/>
      <c r="E16253" s="65"/>
      <c r="F16253" s="65"/>
      <c r="G16253" s="145"/>
    </row>
    <row r="16254" spans="1:7">
      <c r="A16254" s="65"/>
      <c r="B16254" s="65"/>
      <c r="C16254" s="65"/>
      <c r="D16254" s="65"/>
      <c r="E16254" s="65"/>
      <c r="F16254" s="65"/>
      <c r="G16254" s="145"/>
    </row>
    <row r="16255" spans="1:7">
      <c r="A16255" s="65"/>
      <c r="B16255" s="65"/>
      <c r="C16255" s="65"/>
      <c r="D16255" s="65"/>
      <c r="E16255" s="65"/>
      <c r="F16255" s="65"/>
      <c r="G16255" s="145"/>
    </row>
    <row r="16256" spans="1:7">
      <c r="A16256" s="65"/>
      <c r="B16256" s="65"/>
      <c r="C16256" s="65"/>
      <c r="D16256" s="65"/>
      <c r="E16256" s="65"/>
      <c r="F16256" s="65"/>
      <c r="G16256" s="145"/>
    </row>
    <row r="16257" spans="1:7">
      <c r="A16257" s="65"/>
      <c r="B16257" s="65"/>
      <c r="C16257" s="65"/>
      <c r="D16257" s="65"/>
      <c r="E16257" s="65"/>
      <c r="F16257" s="65"/>
      <c r="G16257" s="145"/>
    </row>
    <row r="16258" spans="1:7">
      <c r="A16258" s="65"/>
      <c r="B16258" s="65"/>
      <c r="C16258" s="65"/>
      <c r="D16258" s="65"/>
      <c r="E16258" s="65"/>
      <c r="F16258" s="65"/>
      <c r="G16258" s="145"/>
    </row>
    <row r="16259" spans="1:7">
      <c r="A16259" s="65"/>
      <c r="B16259" s="65"/>
      <c r="C16259" s="65"/>
      <c r="D16259" s="65"/>
      <c r="E16259" s="65"/>
      <c r="F16259" s="65"/>
      <c r="G16259" s="145"/>
    </row>
    <row r="16260" spans="1:7">
      <c r="A16260" s="65"/>
      <c r="B16260" s="65"/>
      <c r="C16260" s="65"/>
      <c r="D16260" s="65"/>
      <c r="E16260" s="65"/>
      <c r="F16260" s="65"/>
      <c r="G16260" s="145"/>
    </row>
    <row r="16261" spans="1:7">
      <c r="A16261" s="65"/>
      <c r="B16261" s="65"/>
      <c r="C16261" s="65"/>
      <c r="D16261" s="65"/>
      <c r="E16261" s="65"/>
      <c r="F16261" s="65"/>
      <c r="G16261" s="145"/>
    </row>
    <row r="16262" spans="1:7">
      <c r="A16262" s="65"/>
      <c r="B16262" s="65"/>
      <c r="C16262" s="65"/>
      <c r="D16262" s="65"/>
      <c r="E16262" s="65"/>
      <c r="F16262" s="65"/>
      <c r="G16262" s="145"/>
    </row>
    <row r="16263" spans="1:7">
      <c r="A16263" s="65"/>
      <c r="B16263" s="65"/>
      <c r="C16263" s="65"/>
      <c r="D16263" s="65"/>
      <c r="E16263" s="65"/>
      <c r="F16263" s="65"/>
      <c r="G16263" s="145"/>
    </row>
    <row r="16264" spans="1:7">
      <c r="A16264" s="65"/>
      <c r="B16264" s="65"/>
      <c r="C16264" s="65"/>
      <c r="D16264" s="65"/>
      <c r="E16264" s="65"/>
      <c r="F16264" s="65"/>
      <c r="G16264" s="145"/>
    </row>
    <row r="16265" spans="1:7">
      <c r="A16265" s="65"/>
      <c r="B16265" s="65"/>
      <c r="C16265" s="65"/>
      <c r="D16265" s="65"/>
      <c r="E16265" s="65"/>
      <c r="F16265" s="65"/>
      <c r="G16265" s="145"/>
    </row>
    <row r="16266" spans="1:7">
      <c r="A16266" s="65"/>
      <c r="B16266" s="65"/>
      <c r="C16266" s="65"/>
      <c r="D16266" s="65"/>
      <c r="E16266" s="65"/>
      <c r="F16266" s="65"/>
      <c r="G16266" s="145"/>
    </row>
    <row r="16267" spans="1:7">
      <c r="A16267" s="65"/>
      <c r="B16267" s="65"/>
      <c r="C16267" s="65"/>
      <c r="D16267" s="65"/>
      <c r="E16267" s="65"/>
      <c r="F16267" s="65"/>
      <c r="G16267" s="145"/>
    </row>
    <row r="16268" spans="1:7">
      <c r="A16268" s="65"/>
      <c r="B16268" s="65"/>
      <c r="C16268" s="65"/>
      <c r="D16268" s="65"/>
      <c r="E16268" s="65"/>
      <c r="F16268" s="65"/>
      <c r="G16268" s="145"/>
    </row>
    <row r="16269" spans="1:7">
      <c r="A16269" s="65"/>
      <c r="B16269" s="65"/>
      <c r="C16269" s="65"/>
      <c r="D16269" s="65"/>
      <c r="E16269" s="65"/>
      <c r="F16269" s="65"/>
      <c r="G16269" s="145"/>
    </row>
    <row r="16270" spans="1:7">
      <c r="A16270" s="65"/>
      <c r="B16270" s="65"/>
      <c r="C16270" s="65"/>
      <c r="D16270" s="65"/>
      <c r="E16270" s="65"/>
      <c r="F16270" s="65"/>
      <c r="G16270" s="145"/>
    </row>
    <row r="16271" spans="1:7">
      <c r="A16271" s="65"/>
      <c r="B16271" s="65"/>
      <c r="C16271" s="65"/>
      <c r="D16271" s="65"/>
      <c r="E16271" s="65"/>
      <c r="F16271" s="65"/>
      <c r="G16271" s="145"/>
    </row>
    <row r="16272" spans="1:7">
      <c r="A16272" s="65"/>
      <c r="B16272" s="65"/>
      <c r="C16272" s="65"/>
      <c r="D16272" s="65"/>
      <c r="E16272" s="65"/>
      <c r="F16272" s="65"/>
      <c r="G16272" s="145"/>
    </row>
    <row r="16273" spans="1:7">
      <c r="A16273" s="65"/>
      <c r="B16273" s="65"/>
      <c r="C16273" s="65"/>
      <c r="D16273" s="65"/>
      <c r="E16273" s="65"/>
      <c r="F16273" s="65"/>
      <c r="G16273" s="145"/>
    </row>
    <row r="16274" spans="1:7">
      <c r="A16274" s="65"/>
      <c r="B16274" s="65"/>
      <c r="C16274" s="65"/>
      <c r="D16274" s="65"/>
      <c r="E16274" s="65"/>
      <c r="F16274" s="65"/>
      <c r="G16274" s="145"/>
    </row>
    <row r="16275" spans="1:7">
      <c r="A16275" s="65"/>
      <c r="B16275" s="65"/>
      <c r="C16275" s="65"/>
      <c r="D16275" s="65"/>
      <c r="E16275" s="65"/>
      <c r="F16275" s="65"/>
      <c r="G16275" s="145"/>
    </row>
    <row r="16276" spans="1:7">
      <c r="A16276" s="65"/>
      <c r="B16276" s="65"/>
      <c r="C16276" s="65"/>
      <c r="D16276" s="65"/>
      <c r="E16276" s="65"/>
      <c r="F16276" s="65"/>
      <c r="G16276" s="145"/>
    </row>
    <row r="16277" spans="1:7">
      <c r="A16277" s="65"/>
      <c r="B16277" s="65"/>
      <c r="C16277" s="65"/>
      <c r="D16277" s="65"/>
      <c r="E16277" s="65"/>
      <c r="F16277" s="65"/>
      <c r="G16277" s="145"/>
    </row>
    <row r="16278" spans="1:7">
      <c r="A16278" s="65"/>
      <c r="B16278" s="65"/>
      <c r="C16278" s="65"/>
      <c r="D16278" s="65"/>
      <c r="E16278" s="65"/>
      <c r="F16278" s="65"/>
      <c r="G16278" s="145"/>
    </row>
    <row r="16279" spans="1:7">
      <c r="A16279" s="65"/>
      <c r="B16279" s="65"/>
      <c r="C16279" s="65"/>
      <c r="D16279" s="65"/>
      <c r="E16279" s="65"/>
      <c r="F16279" s="65"/>
      <c r="G16279" s="145"/>
    </row>
    <row r="16280" spans="1:7">
      <c r="A16280" s="65"/>
      <c r="B16280" s="65"/>
      <c r="C16280" s="65"/>
      <c r="D16280" s="65"/>
      <c r="E16280" s="65"/>
      <c r="F16280" s="65"/>
      <c r="G16280" s="145"/>
    </row>
    <row r="16281" spans="1:7">
      <c r="A16281" s="65"/>
      <c r="B16281" s="65"/>
      <c r="C16281" s="65"/>
      <c r="D16281" s="65"/>
      <c r="E16281" s="65"/>
      <c r="F16281" s="65"/>
      <c r="G16281" s="145"/>
    </row>
    <row r="16282" spans="1:7">
      <c r="A16282" s="65"/>
      <c r="B16282" s="65"/>
      <c r="C16282" s="65"/>
      <c r="D16282" s="65"/>
      <c r="E16282" s="65"/>
      <c r="F16282" s="65"/>
      <c r="G16282" s="145"/>
    </row>
    <row r="16283" spans="1:7">
      <c r="A16283" s="65"/>
      <c r="B16283" s="65"/>
      <c r="C16283" s="65"/>
      <c r="D16283" s="65"/>
      <c r="E16283" s="65"/>
      <c r="F16283" s="65"/>
      <c r="G16283" s="145"/>
    </row>
    <row r="16284" spans="1:7">
      <c r="A16284" s="65"/>
      <c r="B16284" s="65"/>
      <c r="C16284" s="65"/>
      <c r="D16284" s="65"/>
      <c r="E16284" s="65"/>
      <c r="F16284" s="65"/>
      <c r="G16284" s="145"/>
    </row>
    <row r="16285" spans="1:7">
      <c r="A16285" s="65"/>
      <c r="B16285" s="65"/>
      <c r="C16285" s="65"/>
      <c r="D16285" s="65"/>
      <c r="E16285" s="65"/>
      <c r="F16285" s="65"/>
      <c r="G16285" s="145"/>
    </row>
    <row r="16286" spans="1:7">
      <c r="A16286" s="65"/>
      <c r="B16286" s="65"/>
      <c r="C16286" s="65"/>
      <c r="D16286" s="65"/>
      <c r="E16286" s="65"/>
      <c r="F16286" s="65"/>
      <c r="G16286" s="145"/>
    </row>
    <row r="16287" spans="1:7">
      <c r="A16287" s="65"/>
      <c r="B16287" s="65"/>
      <c r="C16287" s="65"/>
      <c r="D16287" s="65"/>
      <c r="E16287" s="65"/>
      <c r="F16287" s="65"/>
      <c r="G16287" s="145"/>
    </row>
    <row r="16288" spans="1:7">
      <c r="A16288" s="65"/>
      <c r="B16288" s="65"/>
      <c r="C16288" s="65"/>
      <c r="D16288" s="65"/>
      <c r="E16288" s="65"/>
      <c r="F16288" s="65"/>
      <c r="G16288" s="145"/>
    </row>
    <row r="16289" spans="1:7">
      <c r="A16289" s="65"/>
      <c r="B16289" s="65"/>
      <c r="C16289" s="65"/>
      <c r="D16289" s="65"/>
      <c r="E16289" s="65"/>
      <c r="F16289" s="65"/>
      <c r="G16289" s="145"/>
    </row>
    <row r="16290" spans="1:7">
      <c r="A16290" s="65"/>
      <c r="B16290" s="65"/>
      <c r="C16290" s="65"/>
      <c r="D16290" s="65"/>
      <c r="E16290" s="65"/>
      <c r="F16290" s="65"/>
      <c r="G16290" s="145"/>
    </row>
    <row r="16291" spans="1:7">
      <c r="A16291" s="65"/>
      <c r="B16291" s="65"/>
      <c r="C16291" s="65"/>
      <c r="D16291" s="65"/>
      <c r="E16291" s="65"/>
      <c r="F16291" s="65"/>
      <c r="G16291" s="145"/>
    </row>
    <row r="16292" spans="1:7">
      <c r="A16292" s="65"/>
      <c r="B16292" s="65"/>
      <c r="C16292" s="65"/>
      <c r="D16292" s="65"/>
      <c r="E16292" s="65"/>
      <c r="F16292" s="65"/>
      <c r="G16292" s="145"/>
    </row>
    <row r="16293" spans="1:7">
      <c r="A16293" s="65"/>
      <c r="B16293" s="65"/>
      <c r="C16293" s="65"/>
      <c r="D16293" s="65"/>
      <c r="E16293" s="65"/>
      <c r="F16293" s="65"/>
      <c r="G16293" s="145"/>
    </row>
    <row r="16294" spans="1:7">
      <c r="A16294" s="65"/>
      <c r="B16294" s="65"/>
      <c r="C16294" s="65"/>
      <c r="D16294" s="65"/>
      <c r="E16294" s="65"/>
      <c r="F16294" s="65"/>
      <c r="G16294" s="145"/>
    </row>
    <row r="16295" spans="1:7">
      <c r="A16295" s="65"/>
      <c r="B16295" s="65"/>
      <c r="C16295" s="65"/>
      <c r="D16295" s="65"/>
      <c r="E16295" s="65"/>
      <c r="F16295" s="65"/>
      <c r="G16295" s="145"/>
    </row>
    <row r="16296" spans="1:7">
      <c r="A16296" s="65"/>
      <c r="B16296" s="65"/>
      <c r="C16296" s="65"/>
      <c r="D16296" s="65"/>
      <c r="E16296" s="65"/>
      <c r="F16296" s="65"/>
      <c r="G16296" s="145"/>
    </row>
    <row r="16297" spans="1:7">
      <c r="A16297" s="65"/>
      <c r="B16297" s="65"/>
      <c r="C16297" s="65"/>
      <c r="D16297" s="65"/>
      <c r="E16297" s="65"/>
      <c r="F16297" s="65"/>
      <c r="G16297" s="145"/>
    </row>
    <row r="16298" spans="1:7">
      <c r="A16298" s="65"/>
      <c r="B16298" s="65"/>
      <c r="C16298" s="65"/>
      <c r="D16298" s="65"/>
      <c r="E16298" s="65"/>
      <c r="F16298" s="65"/>
      <c r="G16298" s="145"/>
    </row>
    <row r="16299" spans="1:7">
      <c r="A16299" s="65"/>
      <c r="B16299" s="65"/>
      <c r="C16299" s="65"/>
      <c r="D16299" s="65"/>
      <c r="E16299" s="65"/>
      <c r="F16299" s="65"/>
      <c r="G16299" s="145"/>
    </row>
    <row r="16300" spans="1:7">
      <c r="A16300" s="65"/>
      <c r="B16300" s="65"/>
      <c r="C16300" s="65"/>
      <c r="D16300" s="65"/>
      <c r="E16300" s="65"/>
      <c r="F16300" s="65"/>
      <c r="G16300" s="145"/>
    </row>
    <row r="16301" spans="1:7">
      <c r="A16301" s="65"/>
      <c r="B16301" s="65"/>
      <c r="C16301" s="65"/>
      <c r="D16301" s="65"/>
      <c r="E16301" s="65"/>
      <c r="F16301" s="65"/>
      <c r="G16301" s="145"/>
    </row>
    <row r="16302" spans="1:7">
      <c r="A16302" s="65"/>
      <c r="B16302" s="65"/>
      <c r="C16302" s="65"/>
      <c r="D16302" s="65"/>
      <c r="E16302" s="65"/>
      <c r="F16302" s="65"/>
      <c r="G16302" s="145"/>
    </row>
    <row r="16303" spans="1:7">
      <c r="A16303" s="65"/>
      <c r="B16303" s="65"/>
      <c r="C16303" s="65"/>
      <c r="D16303" s="65"/>
      <c r="E16303" s="65"/>
      <c r="F16303" s="65"/>
      <c r="G16303" s="145"/>
    </row>
    <row r="16304" spans="1:7">
      <c r="A16304" s="65"/>
      <c r="B16304" s="65"/>
      <c r="C16304" s="65"/>
      <c r="D16304" s="65"/>
      <c r="E16304" s="65"/>
      <c r="F16304" s="65"/>
      <c r="G16304" s="145"/>
    </row>
    <row r="16305" spans="1:7">
      <c r="A16305" s="65"/>
      <c r="B16305" s="65"/>
      <c r="C16305" s="65"/>
      <c r="D16305" s="65"/>
      <c r="E16305" s="65"/>
      <c r="F16305" s="65"/>
      <c r="G16305" s="145"/>
    </row>
    <row r="16306" spans="1:7">
      <c r="A16306" s="65"/>
      <c r="B16306" s="65"/>
      <c r="C16306" s="65"/>
      <c r="D16306" s="65"/>
      <c r="E16306" s="65"/>
      <c r="F16306" s="65"/>
      <c r="G16306" s="145"/>
    </row>
    <row r="16307" spans="1:7">
      <c r="A16307" s="65"/>
      <c r="B16307" s="65"/>
      <c r="C16307" s="65"/>
      <c r="D16307" s="65"/>
      <c r="E16307" s="65"/>
      <c r="F16307" s="65"/>
      <c r="G16307" s="145"/>
    </row>
    <row r="16308" spans="1:7">
      <c r="A16308" s="65"/>
      <c r="B16308" s="65"/>
      <c r="C16308" s="65"/>
      <c r="D16308" s="65"/>
      <c r="E16308" s="65"/>
      <c r="F16308" s="65"/>
      <c r="G16308" s="145"/>
    </row>
    <row r="16309" spans="1:7">
      <c r="A16309" s="65"/>
      <c r="B16309" s="65"/>
      <c r="C16309" s="65"/>
      <c r="D16309" s="65"/>
      <c r="E16309" s="65"/>
      <c r="F16309" s="65"/>
      <c r="G16309" s="145"/>
    </row>
    <row r="16310" spans="1:7">
      <c r="A16310" s="65"/>
      <c r="B16310" s="65"/>
      <c r="C16310" s="65"/>
      <c r="D16310" s="65"/>
      <c r="E16310" s="65"/>
      <c r="F16310" s="65"/>
      <c r="G16310" s="145"/>
    </row>
    <row r="16311" spans="1:7">
      <c r="A16311" s="65"/>
      <c r="B16311" s="65"/>
      <c r="C16311" s="65"/>
      <c r="D16311" s="65"/>
      <c r="E16311" s="65"/>
      <c r="F16311" s="65"/>
      <c r="G16311" s="145"/>
    </row>
    <row r="16312" spans="1:7">
      <c r="A16312" s="65"/>
      <c r="B16312" s="65"/>
      <c r="C16312" s="65"/>
      <c r="D16312" s="65"/>
      <c r="E16312" s="65"/>
      <c r="F16312" s="65"/>
      <c r="G16312" s="145"/>
    </row>
    <row r="16313" spans="1:7">
      <c r="A16313" s="65"/>
      <c r="B16313" s="65"/>
      <c r="C16313" s="65"/>
      <c r="D16313" s="65"/>
      <c r="E16313" s="65"/>
      <c r="F16313" s="65"/>
      <c r="G16313" s="145"/>
    </row>
    <row r="16314" spans="1:7">
      <c r="A16314" s="65"/>
      <c r="B16314" s="65"/>
      <c r="C16314" s="65"/>
      <c r="D16314" s="65"/>
      <c r="E16314" s="65"/>
      <c r="F16314" s="65"/>
      <c r="G16314" s="145"/>
    </row>
    <row r="16315" spans="1:7">
      <c r="A16315" s="65"/>
      <c r="B16315" s="65"/>
      <c r="C16315" s="65"/>
      <c r="D16315" s="65"/>
      <c r="E16315" s="65"/>
      <c r="F16315" s="65"/>
      <c r="G16315" s="145"/>
    </row>
    <row r="16316" spans="1:7">
      <c r="A16316" s="65"/>
      <c r="B16316" s="65"/>
      <c r="C16316" s="65"/>
      <c r="D16316" s="65"/>
      <c r="E16316" s="65"/>
      <c r="F16316" s="65"/>
      <c r="G16316" s="145"/>
    </row>
    <row r="16317" spans="1:7">
      <c r="A16317" s="65"/>
      <c r="B16317" s="65"/>
      <c r="C16317" s="65"/>
      <c r="D16317" s="65"/>
      <c r="E16317" s="65"/>
      <c r="F16317" s="65"/>
      <c r="G16317" s="145"/>
    </row>
    <row r="16318" spans="1:7">
      <c r="A16318" s="65"/>
      <c r="B16318" s="65"/>
      <c r="C16318" s="65"/>
      <c r="D16318" s="65"/>
      <c r="E16318" s="65"/>
      <c r="F16318" s="65"/>
      <c r="G16318" s="145"/>
    </row>
    <row r="16319" spans="1:7">
      <c r="A16319" s="65"/>
      <c r="B16319" s="65"/>
      <c r="C16319" s="65"/>
      <c r="D16319" s="65"/>
      <c r="E16319" s="65"/>
      <c r="F16319" s="65"/>
      <c r="G16319" s="145"/>
    </row>
    <row r="16320" spans="1:7">
      <c r="A16320" s="65"/>
      <c r="B16320" s="65"/>
      <c r="C16320" s="65"/>
      <c r="D16320" s="65"/>
      <c r="E16320" s="65"/>
      <c r="F16320" s="65"/>
      <c r="G16320" s="145"/>
    </row>
    <row r="16321" spans="1:7">
      <c r="A16321" s="65"/>
      <c r="B16321" s="65"/>
      <c r="C16321" s="65"/>
      <c r="D16321" s="65"/>
      <c r="E16321" s="65"/>
      <c r="F16321" s="65"/>
      <c r="G16321" s="145"/>
    </row>
    <row r="16322" spans="1:7">
      <c r="A16322" s="65"/>
      <c r="B16322" s="65"/>
      <c r="C16322" s="65"/>
      <c r="D16322" s="65"/>
      <c r="E16322" s="65"/>
      <c r="F16322" s="65"/>
      <c r="G16322" s="145"/>
    </row>
    <row r="16323" spans="1:7">
      <c r="A16323" s="65"/>
      <c r="B16323" s="65"/>
      <c r="C16323" s="65"/>
      <c r="D16323" s="65"/>
      <c r="E16323" s="65"/>
      <c r="F16323" s="65"/>
      <c r="G16323" s="145"/>
    </row>
    <row r="16324" spans="1:7">
      <c r="A16324" s="65"/>
      <c r="B16324" s="65"/>
      <c r="C16324" s="65"/>
      <c r="D16324" s="65"/>
      <c r="E16324" s="65"/>
      <c r="F16324" s="65"/>
      <c r="G16324" s="145"/>
    </row>
    <row r="16325" spans="1:7">
      <c r="A16325" s="65"/>
      <c r="B16325" s="65"/>
      <c r="C16325" s="65"/>
      <c r="D16325" s="65"/>
      <c r="E16325" s="65"/>
      <c r="F16325" s="65"/>
      <c r="G16325" s="145"/>
    </row>
    <row r="16326" spans="1:7">
      <c r="A16326" s="65"/>
      <c r="B16326" s="65"/>
      <c r="C16326" s="65"/>
      <c r="D16326" s="65"/>
      <c r="E16326" s="65"/>
      <c r="F16326" s="65"/>
      <c r="G16326" s="145"/>
    </row>
    <row r="16327" spans="1:7">
      <c r="A16327" s="65"/>
      <c r="B16327" s="65"/>
      <c r="C16327" s="65"/>
      <c r="D16327" s="65"/>
      <c r="E16327" s="65"/>
      <c r="F16327" s="65"/>
      <c r="G16327" s="145"/>
    </row>
    <row r="16328" spans="1:7">
      <c r="A16328" s="65"/>
      <c r="B16328" s="65"/>
      <c r="C16328" s="65"/>
      <c r="D16328" s="65"/>
      <c r="E16328" s="65"/>
      <c r="F16328" s="65"/>
      <c r="G16328" s="145"/>
    </row>
    <row r="16329" spans="1:7">
      <c r="A16329" s="65"/>
      <c r="B16329" s="65"/>
      <c r="C16329" s="65"/>
      <c r="D16329" s="65"/>
      <c r="E16329" s="65"/>
      <c r="F16329" s="65"/>
      <c r="G16329" s="145"/>
    </row>
    <row r="16330" spans="1:7">
      <c r="A16330" s="65"/>
      <c r="B16330" s="65"/>
      <c r="C16330" s="65"/>
      <c r="D16330" s="65"/>
      <c r="E16330" s="65"/>
      <c r="F16330" s="65"/>
      <c r="G16330" s="145"/>
    </row>
    <row r="16331" spans="1:7">
      <c r="A16331" s="65"/>
      <c r="B16331" s="65"/>
      <c r="C16331" s="65"/>
      <c r="D16331" s="65"/>
      <c r="E16331" s="65"/>
      <c r="F16331" s="65"/>
      <c r="G16331" s="145"/>
    </row>
    <row r="16332" spans="1:7">
      <c r="A16332" s="65"/>
      <c r="B16332" s="65"/>
      <c r="C16332" s="65"/>
      <c r="D16332" s="65"/>
      <c r="E16332" s="65"/>
      <c r="F16332" s="65"/>
      <c r="G16332" s="145"/>
    </row>
    <row r="16333" spans="1:7">
      <c r="A16333" s="65"/>
      <c r="B16333" s="65"/>
      <c r="C16333" s="65"/>
      <c r="D16333" s="65"/>
      <c r="E16333" s="65"/>
      <c r="F16333" s="65"/>
      <c r="G16333" s="145"/>
    </row>
    <row r="16334" spans="1:7">
      <c r="A16334" s="65"/>
      <c r="B16334" s="65"/>
      <c r="C16334" s="65"/>
      <c r="D16334" s="65"/>
      <c r="E16334" s="65"/>
      <c r="F16334" s="65"/>
      <c r="G16334" s="145"/>
    </row>
    <row r="16335" spans="1:7">
      <c r="A16335" s="65"/>
      <c r="B16335" s="65"/>
      <c r="C16335" s="65"/>
      <c r="D16335" s="65"/>
      <c r="E16335" s="65"/>
      <c r="F16335" s="65"/>
      <c r="G16335" s="145"/>
    </row>
    <row r="16336" spans="1:7">
      <c r="A16336" s="65"/>
      <c r="B16336" s="65"/>
      <c r="C16336" s="65"/>
      <c r="D16336" s="65"/>
      <c r="E16336" s="65"/>
      <c r="F16336" s="65"/>
      <c r="G16336" s="145"/>
    </row>
    <row r="16337" spans="1:7">
      <c r="A16337" s="65"/>
      <c r="B16337" s="65"/>
      <c r="C16337" s="65"/>
      <c r="D16337" s="65"/>
      <c r="E16337" s="65"/>
      <c r="F16337" s="65"/>
      <c r="G16337" s="145"/>
    </row>
    <row r="16338" spans="1:7">
      <c r="A16338" s="65"/>
      <c r="B16338" s="65"/>
      <c r="C16338" s="65"/>
      <c r="D16338" s="65"/>
      <c r="E16338" s="65"/>
      <c r="F16338" s="65"/>
      <c r="G16338" s="145"/>
    </row>
    <row r="16339" spans="1:7">
      <c r="A16339" s="65"/>
      <c r="B16339" s="65"/>
      <c r="C16339" s="65"/>
      <c r="D16339" s="65"/>
      <c r="E16339" s="65"/>
      <c r="F16339" s="65"/>
      <c r="G16339" s="145"/>
    </row>
    <row r="16340" spans="1:7">
      <c r="A16340" s="65"/>
      <c r="B16340" s="65"/>
      <c r="C16340" s="65"/>
      <c r="D16340" s="65"/>
      <c r="E16340" s="65"/>
      <c r="F16340" s="65"/>
      <c r="G16340" s="145"/>
    </row>
    <row r="16341" spans="1:7">
      <c r="A16341" s="65"/>
      <c r="B16341" s="65"/>
      <c r="C16341" s="65"/>
      <c r="D16341" s="65"/>
      <c r="E16341" s="65"/>
      <c r="F16341" s="65"/>
      <c r="G16341" s="145"/>
    </row>
    <row r="16342" spans="1:7">
      <c r="A16342" s="65"/>
      <c r="B16342" s="65"/>
      <c r="C16342" s="65"/>
      <c r="D16342" s="65"/>
      <c r="E16342" s="65"/>
      <c r="F16342" s="65"/>
      <c r="G16342" s="145"/>
    </row>
    <row r="16343" spans="1:7">
      <c r="A16343" s="65"/>
      <c r="B16343" s="65"/>
      <c r="C16343" s="65"/>
      <c r="D16343" s="65"/>
      <c r="E16343" s="65"/>
      <c r="F16343" s="65"/>
      <c r="G16343" s="145"/>
    </row>
    <row r="16344" spans="1:7">
      <c r="A16344" s="65"/>
      <c r="B16344" s="65"/>
      <c r="C16344" s="65"/>
      <c r="D16344" s="65"/>
      <c r="E16344" s="65"/>
      <c r="F16344" s="65"/>
      <c r="G16344" s="145"/>
    </row>
    <row r="16345" spans="1:7">
      <c r="A16345" s="65"/>
      <c r="B16345" s="65"/>
      <c r="C16345" s="65"/>
      <c r="D16345" s="65"/>
      <c r="E16345" s="65"/>
      <c r="F16345" s="65"/>
      <c r="G16345" s="145"/>
    </row>
    <row r="16346" spans="1:7">
      <c r="A16346" s="65"/>
      <c r="B16346" s="65"/>
      <c r="C16346" s="65"/>
      <c r="D16346" s="65"/>
      <c r="E16346" s="65"/>
      <c r="F16346" s="65"/>
      <c r="G16346" s="145"/>
    </row>
    <row r="16347" spans="1:7">
      <c r="A16347" s="65"/>
      <c r="B16347" s="65"/>
      <c r="C16347" s="65"/>
      <c r="D16347" s="65"/>
      <c r="E16347" s="65"/>
      <c r="F16347" s="65"/>
      <c r="G16347" s="145"/>
    </row>
    <row r="16348" spans="1:7">
      <c r="A16348" s="65"/>
      <c r="B16348" s="65"/>
      <c r="C16348" s="65"/>
      <c r="D16348" s="65"/>
      <c r="E16348" s="65"/>
      <c r="F16348" s="65"/>
      <c r="G16348" s="145"/>
    </row>
    <row r="16349" spans="1:7">
      <c r="A16349" s="65"/>
      <c r="B16349" s="65"/>
      <c r="C16349" s="65"/>
      <c r="D16349" s="65"/>
      <c r="E16349" s="65"/>
      <c r="F16349" s="65"/>
      <c r="G16349" s="145"/>
    </row>
    <row r="16350" spans="1:7">
      <c r="A16350" s="65"/>
      <c r="B16350" s="65"/>
      <c r="C16350" s="65"/>
      <c r="D16350" s="65"/>
      <c r="E16350" s="65"/>
      <c r="F16350" s="65"/>
      <c r="G16350" s="145"/>
    </row>
    <row r="16351" spans="1:7">
      <c r="A16351" s="65"/>
      <c r="B16351" s="65"/>
      <c r="C16351" s="65"/>
      <c r="D16351" s="65"/>
      <c r="E16351" s="65"/>
      <c r="F16351" s="65"/>
      <c r="G16351" s="145"/>
    </row>
    <row r="16352" spans="1:7">
      <c r="A16352" s="65"/>
      <c r="B16352" s="65"/>
      <c r="C16352" s="65"/>
      <c r="D16352" s="65"/>
      <c r="E16352" s="65"/>
      <c r="F16352" s="65"/>
      <c r="G16352" s="145"/>
    </row>
    <row r="16353" spans="1:7">
      <c r="A16353" s="65"/>
      <c r="B16353" s="65"/>
      <c r="C16353" s="65"/>
      <c r="D16353" s="65"/>
      <c r="E16353" s="65"/>
      <c r="F16353" s="65"/>
      <c r="G16353" s="145"/>
    </row>
    <row r="16354" spans="1:7">
      <c r="A16354" s="65"/>
      <c r="B16354" s="65"/>
      <c r="C16354" s="65"/>
      <c r="D16354" s="65"/>
      <c r="E16354" s="65"/>
      <c r="F16354" s="65"/>
      <c r="G16354" s="145"/>
    </row>
    <row r="16355" spans="1:7">
      <c r="A16355" s="65"/>
      <c r="B16355" s="65"/>
      <c r="C16355" s="65"/>
      <c r="D16355" s="65"/>
      <c r="E16355" s="65"/>
      <c r="F16355" s="65"/>
      <c r="G16355" s="145"/>
    </row>
    <row r="16356" spans="1:7">
      <c r="A16356" s="65"/>
      <c r="B16356" s="65"/>
      <c r="C16356" s="65"/>
      <c r="D16356" s="65"/>
      <c r="E16356" s="65"/>
      <c r="F16356" s="65"/>
      <c r="G16356" s="145"/>
    </row>
    <row r="16357" spans="1:7">
      <c r="A16357" s="65"/>
      <c r="B16357" s="65"/>
      <c r="C16357" s="65"/>
      <c r="D16357" s="65"/>
      <c r="E16357" s="65"/>
      <c r="F16357" s="65"/>
      <c r="G16357" s="145"/>
    </row>
    <row r="16358" spans="1:7">
      <c r="A16358" s="65"/>
      <c r="B16358" s="65"/>
      <c r="C16358" s="65"/>
      <c r="D16358" s="65"/>
      <c r="E16358" s="65"/>
      <c r="F16358" s="65"/>
      <c r="G16358" s="145"/>
    </row>
    <row r="16359" spans="1:7">
      <c r="A16359" s="65"/>
      <c r="B16359" s="65"/>
      <c r="C16359" s="65"/>
      <c r="D16359" s="65"/>
      <c r="E16359" s="65"/>
      <c r="F16359" s="65"/>
      <c r="G16359" s="145"/>
    </row>
    <row r="16360" spans="1:7">
      <c r="A16360" s="65"/>
      <c r="B16360" s="65"/>
      <c r="C16360" s="65"/>
      <c r="D16360" s="65"/>
      <c r="E16360" s="65"/>
      <c r="F16360" s="65"/>
      <c r="G16360" s="145"/>
    </row>
    <row r="16361" spans="1:7">
      <c r="A16361" s="65"/>
      <c r="B16361" s="65"/>
      <c r="C16361" s="65"/>
      <c r="D16361" s="65"/>
      <c r="E16361" s="65"/>
      <c r="F16361" s="65"/>
      <c r="G16361" s="145"/>
    </row>
    <row r="16362" spans="1:7">
      <c r="A16362" s="65"/>
      <c r="B16362" s="65"/>
      <c r="C16362" s="65"/>
      <c r="D16362" s="65"/>
      <c r="E16362" s="65"/>
      <c r="F16362" s="65"/>
      <c r="G16362" s="145"/>
    </row>
    <row r="16363" spans="1:7">
      <c r="A16363" s="65"/>
      <c r="B16363" s="65"/>
      <c r="C16363" s="65"/>
      <c r="D16363" s="65"/>
      <c r="E16363" s="65"/>
      <c r="F16363" s="65"/>
      <c r="G16363" s="145"/>
    </row>
    <row r="16364" spans="1:7">
      <c r="A16364" s="65"/>
      <c r="B16364" s="65"/>
      <c r="C16364" s="65"/>
      <c r="D16364" s="65"/>
      <c r="E16364" s="65"/>
      <c r="F16364" s="65"/>
      <c r="G16364" s="145"/>
    </row>
    <row r="16365" spans="1:7">
      <c r="A16365" s="65"/>
      <c r="B16365" s="65"/>
      <c r="C16365" s="65"/>
      <c r="D16365" s="65"/>
      <c r="E16365" s="65"/>
      <c r="F16365" s="65"/>
      <c r="G16365" s="145"/>
    </row>
    <row r="16366" spans="1:7">
      <c r="A16366" s="65"/>
      <c r="B16366" s="65"/>
      <c r="C16366" s="65"/>
      <c r="D16366" s="65"/>
      <c r="E16366" s="65"/>
      <c r="F16366" s="65"/>
      <c r="G16366" s="145"/>
    </row>
    <row r="16367" spans="1:7">
      <c r="A16367" s="65"/>
      <c r="B16367" s="65"/>
      <c r="C16367" s="65"/>
      <c r="D16367" s="65"/>
      <c r="E16367" s="65"/>
      <c r="F16367" s="65"/>
      <c r="G16367" s="145"/>
    </row>
    <row r="16368" spans="1:7">
      <c r="A16368" s="65"/>
      <c r="B16368" s="65"/>
      <c r="C16368" s="65"/>
      <c r="D16368" s="65"/>
      <c r="E16368" s="65"/>
      <c r="F16368" s="65"/>
      <c r="G16368" s="145"/>
    </row>
    <row r="16369" spans="1:7">
      <c r="A16369" s="65"/>
      <c r="B16369" s="65"/>
      <c r="C16369" s="65"/>
      <c r="D16369" s="65"/>
      <c r="E16369" s="65"/>
      <c r="F16369" s="65"/>
      <c r="G16369" s="145"/>
    </row>
    <row r="16370" spans="1:7">
      <c r="A16370" s="65"/>
      <c r="B16370" s="65"/>
      <c r="C16370" s="65"/>
      <c r="D16370" s="65"/>
      <c r="E16370" s="65"/>
      <c r="F16370" s="65"/>
      <c r="G16370" s="145"/>
    </row>
    <row r="16371" spans="1:7">
      <c r="A16371" s="65"/>
      <c r="B16371" s="65"/>
      <c r="C16371" s="65"/>
      <c r="D16371" s="65"/>
      <c r="E16371" s="65"/>
      <c r="F16371" s="65"/>
      <c r="G16371" s="145"/>
    </row>
    <row r="16372" spans="1:7">
      <c r="A16372" s="65"/>
      <c r="B16372" s="65"/>
      <c r="C16372" s="65"/>
      <c r="D16372" s="65"/>
      <c r="E16372" s="65"/>
      <c r="F16372" s="65"/>
      <c r="G16372" s="145"/>
    </row>
    <row r="16373" spans="1:7">
      <c r="A16373" s="65"/>
      <c r="B16373" s="65"/>
      <c r="C16373" s="65"/>
      <c r="D16373" s="65"/>
      <c r="E16373" s="65"/>
      <c r="F16373" s="65"/>
      <c r="G16373" s="145"/>
    </row>
    <row r="16374" spans="1:7">
      <c r="A16374" s="65"/>
      <c r="B16374" s="65"/>
      <c r="C16374" s="65"/>
      <c r="D16374" s="65"/>
      <c r="E16374" s="65"/>
      <c r="F16374" s="65"/>
      <c r="G16374" s="145"/>
    </row>
    <row r="16375" spans="1:7">
      <c r="A16375" s="65"/>
      <c r="B16375" s="65"/>
      <c r="C16375" s="65"/>
      <c r="D16375" s="65"/>
      <c r="E16375" s="65"/>
      <c r="F16375" s="65"/>
      <c r="G16375" s="145"/>
    </row>
    <row r="16376" spans="1:7">
      <c r="A16376" s="65"/>
      <c r="B16376" s="65"/>
      <c r="C16376" s="65"/>
      <c r="D16376" s="65"/>
      <c r="E16376" s="65"/>
      <c r="F16376" s="65"/>
      <c r="G16376" s="145"/>
    </row>
    <row r="16377" spans="1:7">
      <c r="A16377" s="65"/>
      <c r="B16377" s="65"/>
      <c r="C16377" s="65"/>
      <c r="D16377" s="65"/>
      <c r="E16377" s="65"/>
      <c r="F16377" s="65"/>
      <c r="G16377" s="145"/>
    </row>
    <row r="16378" spans="1:7">
      <c r="A16378" s="65"/>
      <c r="B16378" s="65"/>
      <c r="C16378" s="65"/>
      <c r="D16378" s="65"/>
      <c r="E16378" s="65"/>
      <c r="F16378" s="65"/>
      <c r="G16378" s="145"/>
    </row>
    <row r="16379" spans="1:7">
      <c r="A16379" s="65"/>
      <c r="B16379" s="65"/>
      <c r="C16379" s="65"/>
      <c r="D16379" s="65"/>
      <c r="E16379" s="65"/>
      <c r="F16379" s="65"/>
      <c r="G16379" s="145"/>
    </row>
    <row r="16380" spans="1:7">
      <c r="A16380" s="65"/>
      <c r="B16380" s="65"/>
      <c r="C16380" s="65"/>
      <c r="D16380" s="65"/>
      <c r="E16380" s="65"/>
      <c r="F16380" s="65"/>
      <c r="G16380" s="145"/>
    </row>
    <row r="16381" spans="1:7">
      <c r="A16381" s="65"/>
      <c r="B16381" s="65"/>
      <c r="C16381" s="65"/>
      <c r="D16381" s="65"/>
      <c r="E16381" s="65"/>
      <c r="F16381" s="65"/>
      <c r="G16381" s="145"/>
    </row>
    <row r="16382" spans="1:7">
      <c r="A16382" s="65"/>
      <c r="B16382" s="65"/>
      <c r="C16382" s="65"/>
      <c r="D16382" s="65"/>
      <c r="E16382" s="65"/>
      <c r="F16382" s="65"/>
      <c r="G16382" s="145"/>
    </row>
    <row r="16383" spans="1:7">
      <c r="A16383" s="65"/>
      <c r="B16383" s="65"/>
      <c r="C16383" s="65"/>
      <c r="D16383" s="65"/>
      <c r="E16383" s="65"/>
      <c r="F16383" s="65"/>
      <c r="G16383" s="145"/>
    </row>
    <row r="16384" spans="1:7">
      <c r="A16384" s="65"/>
      <c r="B16384" s="65"/>
      <c r="C16384" s="65"/>
      <c r="D16384" s="65"/>
      <c r="E16384" s="65"/>
      <c r="F16384" s="65"/>
      <c r="G16384" s="145"/>
    </row>
    <row r="16385" spans="1:7">
      <c r="A16385" s="65"/>
      <c r="B16385" s="65"/>
      <c r="C16385" s="65"/>
      <c r="D16385" s="65"/>
      <c r="E16385" s="65"/>
      <c r="F16385" s="65"/>
      <c r="G16385" s="145"/>
    </row>
    <row r="16386" spans="1:7">
      <c r="A16386" s="65"/>
      <c r="B16386" s="65"/>
      <c r="C16386" s="65"/>
      <c r="D16386" s="65"/>
      <c r="E16386" s="65"/>
      <c r="F16386" s="65"/>
      <c r="G16386" s="145"/>
    </row>
    <row r="16387" spans="1:7">
      <c r="A16387" s="65"/>
      <c r="B16387" s="65"/>
      <c r="C16387" s="65"/>
      <c r="D16387" s="65"/>
      <c r="E16387" s="65"/>
      <c r="F16387" s="65"/>
      <c r="G16387" s="145"/>
    </row>
    <row r="16388" spans="1:7">
      <c r="A16388" s="65"/>
      <c r="B16388" s="65"/>
      <c r="C16388" s="65"/>
      <c r="D16388" s="65"/>
      <c r="E16388" s="65"/>
      <c r="F16388" s="65"/>
      <c r="G16388" s="145"/>
    </row>
    <row r="16389" spans="1:7">
      <c r="A16389" s="65"/>
      <c r="B16389" s="65"/>
      <c r="C16389" s="65"/>
      <c r="D16389" s="65"/>
      <c r="E16389" s="65"/>
      <c r="F16389" s="65"/>
      <c r="G16389" s="145"/>
    </row>
    <row r="16390" spans="1:7">
      <c r="A16390" s="65"/>
      <c r="B16390" s="65"/>
      <c r="C16390" s="65"/>
      <c r="D16390" s="65"/>
      <c r="E16390" s="65"/>
      <c r="F16390" s="65"/>
      <c r="G16390" s="145"/>
    </row>
    <row r="16391" spans="1:7">
      <c r="A16391" s="65"/>
      <c r="B16391" s="65"/>
      <c r="C16391" s="65"/>
      <c r="D16391" s="65"/>
      <c r="E16391" s="65"/>
      <c r="F16391" s="65"/>
      <c r="G16391" s="145"/>
    </row>
    <row r="16392" spans="1:7">
      <c r="A16392" s="65"/>
      <c r="B16392" s="65"/>
      <c r="C16392" s="65"/>
      <c r="D16392" s="65"/>
      <c r="E16392" s="65"/>
      <c r="F16392" s="65"/>
      <c r="G16392" s="145"/>
    </row>
    <row r="16393" spans="1:7">
      <c r="A16393" s="65"/>
      <c r="B16393" s="65"/>
      <c r="C16393" s="65"/>
      <c r="D16393" s="65"/>
      <c r="E16393" s="65"/>
      <c r="F16393" s="65"/>
      <c r="G16393" s="145"/>
    </row>
    <row r="16394" spans="1:7">
      <c r="A16394" s="65"/>
      <c r="B16394" s="65"/>
      <c r="C16394" s="65"/>
      <c r="D16394" s="65"/>
      <c r="E16394" s="65"/>
      <c r="F16394" s="65"/>
      <c r="G16394" s="145"/>
    </row>
    <row r="16395" spans="1:7">
      <c r="A16395" s="65"/>
      <c r="B16395" s="65"/>
      <c r="C16395" s="65"/>
      <c r="D16395" s="65"/>
      <c r="E16395" s="65"/>
      <c r="F16395" s="65"/>
      <c r="G16395" s="145"/>
    </row>
    <row r="16396" spans="1:7">
      <c r="A16396" s="65"/>
      <c r="B16396" s="65"/>
      <c r="C16396" s="65"/>
      <c r="D16396" s="65"/>
      <c r="E16396" s="65"/>
      <c r="F16396" s="65"/>
      <c r="G16396" s="145"/>
    </row>
    <row r="16397" spans="1:7">
      <c r="A16397" s="65"/>
      <c r="B16397" s="65"/>
      <c r="C16397" s="65"/>
      <c r="D16397" s="65"/>
      <c r="E16397" s="65"/>
      <c r="F16397" s="65"/>
      <c r="G16397" s="145"/>
    </row>
    <row r="16398" spans="1:7">
      <c r="A16398" s="65"/>
      <c r="B16398" s="65"/>
      <c r="C16398" s="65"/>
      <c r="D16398" s="65"/>
      <c r="E16398" s="65"/>
      <c r="F16398" s="65"/>
      <c r="G16398" s="145"/>
    </row>
    <row r="16399" spans="1:7">
      <c r="A16399" s="65"/>
      <c r="B16399" s="65"/>
      <c r="C16399" s="65"/>
      <c r="D16399" s="65"/>
      <c r="E16399" s="65"/>
      <c r="F16399" s="65"/>
      <c r="G16399" s="145"/>
    </row>
    <row r="16400" spans="1:7">
      <c r="A16400" s="65"/>
      <c r="B16400" s="65"/>
      <c r="C16400" s="65"/>
      <c r="D16400" s="65"/>
      <c r="E16400" s="65"/>
      <c r="F16400" s="65"/>
      <c r="G16400" s="145"/>
    </row>
    <row r="16401" spans="1:7">
      <c r="A16401" s="65"/>
      <c r="B16401" s="65"/>
      <c r="C16401" s="65"/>
      <c r="D16401" s="65"/>
      <c r="E16401" s="65"/>
      <c r="F16401" s="65"/>
      <c r="G16401" s="145"/>
    </row>
    <row r="16402" spans="1:7">
      <c r="A16402" s="65"/>
      <c r="B16402" s="65"/>
      <c r="C16402" s="65"/>
      <c r="D16402" s="65"/>
      <c r="E16402" s="65"/>
      <c r="F16402" s="65"/>
      <c r="G16402" s="145"/>
    </row>
    <row r="16403" spans="1:7">
      <c r="A16403" s="65"/>
      <c r="B16403" s="65"/>
      <c r="C16403" s="65"/>
      <c r="D16403" s="65"/>
      <c r="E16403" s="65"/>
      <c r="F16403" s="65"/>
      <c r="G16403" s="145"/>
    </row>
    <row r="16404" spans="1:7">
      <c r="A16404" s="65"/>
      <c r="B16404" s="65"/>
      <c r="C16404" s="65"/>
      <c r="D16404" s="65"/>
      <c r="E16404" s="65"/>
      <c r="F16404" s="65"/>
      <c r="G16404" s="145"/>
    </row>
    <row r="16405" spans="1:7">
      <c r="A16405" s="65"/>
      <c r="B16405" s="65"/>
      <c r="C16405" s="65"/>
      <c r="D16405" s="65"/>
      <c r="E16405" s="65"/>
      <c r="F16405" s="65"/>
      <c r="G16405" s="145"/>
    </row>
    <row r="16406" spans="1:7">
      <c r="A16406" s="65"/>
      <c r="B16406" s="65"/>
      <c r="C16406" s="65"/>
      <c r="D16406" s="65"/>
      <c r="E16406" s="65"/>
      <c r="F16406" s="65"/>
      <c r="G16406" s="145"/>
    </row>
    <row r="16407" spans="1:7">
      <c r="A16407" s="65"/>
      <c r="B16407" s="65"/>
      <c r="C16407" s="65"/>
      <c r="D16407" s="65"/>
      <c r="E16407" s="65"/>
      <c r="F16407" s="65"/>
      <c r="G16407" s="145"/>
    </row>
    <row r="16408" spans="1:7">
      <c r="A16408" s="65"/>
      <c r="B16408" s="65"/>
      <c r="C16408" s="65"/>
      <c r="D16408" s="65"/>
      <c r="E16408" s="65"/>
      <c r="F16408" s="65"/>
      <c r="G16408" s="145"/>
    </row>
    <row r="16409" spans="1:7">
      <c r="A16409" s="65"/>
      <c r="B16409" s="65"/>
      <c r="C16409" s="65"/>
      <c r="D16409" s="65"/>
      <c r="E16409" s="65"/>
      <c r="F16409" s="65"/>
      <c r="G16409" s="145"/>
    </row>
    <row r="16410" spans="1:7">
      <c r="A16410" s="65"/>
      <c r="B16410" s="65"/>
      <c r="C16410" s="65"/>
      <c r="D16410" s="65"/>
      <c r="E16410" s="65"/>
      <c r="F16410" s="65"/>
      <c r="G16410" s="145"/>
    </row>
    <row r="16411" spans="1:7">
      <c r="A16411" s="65"/>
      <c r="B16411" s="65"/>
      <c r="C16411" s="65"/>
      <c r="D16411" s="65"/>
      <c r="E16411" s="65"/>
      <c r="F16411" s="65"/>
      <c r="G16411" s="145"/>
    </row>
    <row r="16412" spans="1:7">
      <c r="A16412" s="65"/>
      <c r="B16412" s="65"/>
      <c r="C16412" s="65"/>
      <c r="D16412" s="65"/>
      <c r="E16412" s="65"/>
      <c r="F16412" s="65"/>
      <c r="G16412" s="145"/>
    </row>
    <row r="16413" spans="1:7">
      <c r="A16413" s="65"/>
      <c r="B16413" s="65"/>
      <c r="C16413" s="65"/>
      <c r="D16413" s="65"/>
      <c r="E16413" s="65"/>
      <c r="F16413" s="65"/>
      <c r="G16413" s="145"/>
    </row>
    <row r="16414" spans="1:7">
      <c r="A16414" s="65"/>
      <c r="B16414" s="65"/>
      <c r="C16414" s="65"/>
      <c r="D16414" s="65"/>
      <c r="E16414" s="65"/>
      <c r="F16414" s="65"/>
      <c r="G16414" s="145"/>
    </row>
    <row r="16415" spans="1:7">
      <c r="A16415" s="65"/>
      <c r="B16415" s="65"/>
      <c r="C16415" s="65"/>
      <c r="D16415" s="65"/>
      <c r="E16415" s="65"/>
      <c r="F16415" s="65"/>
      <c r="G16415" s="145"/>
    </row>
    <row r="16416" spans="1:7">
      <c r="A16416" s="65"/>
      <c r="B16416" s="65"/>
      <c r="C16416" s="65"/>
      <c r="D16416" s="65"/>
      <c r="E16416" s="65"/>
      <c r="F16416" s="65"/>
      <c r="G16416" s="145"/>
    </row>
    <row r="16417" spans="1:7">
      <c r="A16417" s="65"/>
      <c r="B16417" s="65"/>
      <c r="C16417" s="65"/>
      <c r="D16417" s="65"/>
      <c r="E16417" s="65"/>
      <c r="F16417" s="65"/>
      <c r="G16417" s="145"/>
    </row>
    <row r="16418" spans="1:7">
      <c r="A16418" s="65"/>
      <c r="B16418" s="65"/>
      <c r="C16418" s="65"/>
      <c r="D16418" s="65"/>
      <c r="E16418" s="65"/>
      <c r="F16418" s="65"/>
      <c r="G16418" s="145"/>
    </row>
    <row r="16419" spans="1:7">
      <c r="A16419" s="65"/>
      <c r="B16419" s="65"/>
      <c r="C16419" s="65"/>
      <c r="D16419" s="65"/>
      <c r="E16419" s="65"/>
      <c r="F16419" s="65"/>
      <c r="G16419" s="145"/>
    </row>
    <row r="16420" spans="1:7">
      <c r="A16420" s="65"/>
      <c r="B16420" s="65"/>
      <c r="C16420" s="65"/>
      <c r="D16420" s="65"/>
      <c r="E16420" s="65"/>
      <c r="F16420" s="65"/>
      <c r="G16420" s="145"/>
    </row>
    <row r="16421" spans="1:7">
      <c r="A16421" s="65"/>
      <c r="B16421" s="65"/>
      <c r="C16421" s="65"/>
      <c r="D16421" s="65"/>
      <c r="E16421" s="65"/>
      <c r="F16421" s="65"/>
      <c r="G16421" s="145"/>
    </row>
    <row r="16422" spans="1:7">
      <c r="A16422" s="65"/>
      <c r="B16422" s="65"/>
      <c r="C16422" s="65"/>
      <c r="D16422" s="65"/>
      <c r="E16422" s="65"/>
      <c r="F16422" s="65"/>
      <c r="G16422" s="145"/>
    </row>
    <row r="16423" spans="1:7">
      <c r="A16423" s="65"/>
      <c r="B16423" s="65"/>
      <c r="C16423" s="65"/>
      <c r="D16423" s="65"/>
      <c r="E16423" s="65"/>
      <c r="F16423" s="65"/>
      <c r="G16423" s="145"/>
    </row>
    <row r="16424" spans="1:7">
      <c r="A16424" s="65"/>
      <c r="B16424" s="65"/>
      <c r="C16424" s="65"/>
      <c r="D16424" s="65"/>
      <c r="E16424" s="65"/>
      <c r="F16424" s="65"/>
      <c r="G16424" s="145"/>
    </row>
    <row r="16425" spans="1:7">
      <c r="A16425" s="65"/>
      <c r="B16425" s="65"/>
      <c r="C16425" s="65"/>
      <c r="D16425" s="65"/>
      <c r="E16425" s="65"/>
      <c r="F16425" s="65"/>
      <c r="G16425" s="145"/>
    </row>
    <row r="16426" spans="1:7">
      <c r="A16426" s="65"/>
      <c r="B16426" s="65"/>
      <c r="C16426" s="65"/>
      <c r="D16426" s="65"/>
      <c r="E16426" s="65"/>
      <c r="F16426" s="65"/>
      <c r="G16426" s="145"/>
    </row>
    <row r="16427" spans="1:7">
      <c r="A16427" s="65"/>
      <c r="B16427" s="65"/>
      <c r="C16427" s="65"/>
      <c r="D16427" s="65"/>
      <c r="E16427" s="65"/>
      <c r="F16427" s="65"/>
      <c r="G16427" s="145"/>
    </row>
    <row r="16428" spans="1:7">
      <c r="A16428" s="65"/>
      <c r="B16428" s="65"/>
      <c r="C16428" s="65"/>
      <c r="D16428" s="65"/>
      <c r="E16428" s="65"/>
      <c r="F16428" s="65"/>
      <c r="G16428" s="145"/>
    </row>
    <row r="16429" spans="1:7">
      <c r="A16429" s="65"/>
      <c r="B16429" s="65"/>
      <c r="C16429" s="65"/>
      <c r="D16429" s="65"/>
      <c r="E16429" s="65"/>
      <c r="F16429" s="65"/>
      <c r="G16429" s="145"/>
    </row>
    <row r="16430" spans="1:7">
      <c r="A16430" s="65"/>
      <c r="B16430" s="65"/>
      <c r="C16430" s="65"/>
      <c r="D16430" s="65"/>
      <c r="E16430" s="65"/>
      <c r="F16430" s="65"/>
      <c r="G16430" s="145"/>
    </row>
    <row r="16431" spans="1:7">
      <c r="A16431" s="65"/>
      <c r="B16431" s="65"/>
      <c r="C16431" s="65"/>
      <c r="D16431" s="65"/>
      <c r="E16431" s="65"/>
      <c r="F16431" s="65"/>
      <c r="G16431" s="145"/>
    </row>
    <row r="16432" spans="1:7">
      <c r="A16432" s="65"/>
      <c r="B16432" s="65"/>
      <c r="C16432" s="65"/>
      <c r="D16432" s="65"/>
      <c r="E16432" s="65"/>
      <c r="F16432" s="65"/>
      <c r="G16432" s="145"/>
    </row>
    <row r="16433" spans="1:7">
      <c r="A16433" s="65"/>
      <c r="B16433" s="65"/>
      <c r="C16433" s="65"/>
      <c r="D16433" s="65"/>
      <c r="E16433" s="65"/>
      <c r="F16433" s="65"/>
      <c r="G16433" s="145"/>
    </row>
    <row r="16434" spans="1:7">
      <c r="A16434" s="65"/>
      <c r="B16434" s="65"/>
      <c r="C16434" s="65"/>
      <c r="D16434" s="65"/>
      <c r="E16434" s="65"/>
      <c r="F16434" s="65"/>
      <c r="G16434" s="145"/>
    </row>
    <row r="16435" spans="1:7">
      <c r="A16435" s="65"/>
      <c r="B16435" s="65"/>
      <c r="C16435" s="65"/>
      <c r="D16435" s="65"/>
      <c r="E16435" s="65"/>
      <c r="F16435" s="65"/>
      <c r="G16435" s="145"/>
    </row>
    <row r="16436" spans="1:7">
      <c r="A16436" s="65"/>
      <c r="B16436" s="65"/>
      <c r="C16436" s="65"/>
      <c r="D16436" s="65"/>
      <c r="E16436" s="65"/>
      <c r="F16436" s="65"/>
      <c r="G16436" s="145"/>
    </row>
    <row r="16437" spans="1:7">
      <c r="A16437" s="65"/>
      <c r="B16437" s="65"/>
      <c r="C16437" s="65"/>
      <c r="D16437" s="65"/>
      <c r="E16437" s="65"/>
      <c r="F16437" s="65"/>
      <c r="G16437" s="145"/>
    </row>
    <row r="16438" spans="1:7">
      <c r="A16438" s="65"/>
      <c r="B16438" s="65"/>
      <c r="C16438" s="65"/>
      <c r="D16438" s="65"/>
      <c r="E16438" s="65"/>
      <c r="F16438" s="65"/>
      <c r="G16438" s="145"/>
    </row>
    <row r="16439" spans="1:7">
      <c r="A16439" s="65"/>
      <c r="B16439" s="65"/>
      <c r="C16439" s="65"/>
      <c r="D16439" s="65"/>
      <c r="E16439" s="65"/>
      <c r="F16439" s="65"/>
      <c r="G16439" s="145"/>
    </row>
    <row r="16440" spans="1:7">
      <c r="A16440" s="65"/>
      <c r="B16440" s="65"/>
      <c r="C16440" s="65"/>
      <c r="D16440" s="65"/>
      <c r="E16440" s="65"/>
      <c r="F16440" s="65"/>
      <c r="G16440" s="145"/>
    </row>
    <row r="16441" spans="1:7">
      <c r="A16441" s="65"/>
      <c r="B16441" s="65"/>
      <c r="C16441" s="65"/>
      <c r="D16441" s="65"/>
      <c r="E16441" s="65"/>
      <c r="F16441" s="65"/>
      <c r="G16441" s="145"/>
    </row>
    <row r="16442" spans="1:7">
      <c r="A16442" s="65"/>
      <c r="B16442" s="65"/>
      <c r="C16442" s="65"/>
      <c r="D16442" s="65"/>
      <c r="E16442" s="65"/>
      <c r="F16442" s="65"/>
      <c r="G16442" s="145"/>
    </row>
    <row r="16443" spans="1:7">
      <c r="A16443" s="65"/>
      <c r="B16443" s="65"/>
      <c r="C16443" s="65"/>
      <c r="D16443" s="65"/>
      <c r="E16443" s="65"/>
      <c r="F16443" s="65"/>
      <c r="G16443" s="145"/>
    </row>
    <row r="16444" spans="1:7">
      <c r="A16444" s="65"/>
      <c r="B16444" s="65"/>
      <c r="C16444" s="65"/>
      <c r="D16444" s="65"/>
      <c r="E16444" s="65"/>
      <c r="F16444" s="65"/>
      <c r="G16444" s="145"/>
    </row>
    <row r="16445" spans="1:7">
      <c r="A16445" s="65"/>
      <c r="B16445" s="65"/>
      <c r="C16445" s="65"/>
      <c r="D16445" s="65"/>
      <c r="E16445" s="65"/>
      <c r="F16445" s="65"/>
      <c r="G16445" s="145"/>
    </row>
    <row r="16446" spans="1:7">
      <c r="A16446" s="65"/>
      <c r="B16446" s="65"/>
      <c r="C16446" s="65"/>
      <c r="D16446" s="65"/>
      <c r="E16446" s="65"/>
      <c r="F16446" s="65"/>
      <c r="G16446" s="145"/>
    </row>
    <row r="16447" spans="1:7">
      <c r="A16447" s="65"/>
      <c r="B16447" s="65"/>
      <c r="C16447" s="65"/>
      <c r="D16447" s="65"/>
      <c r="E16447" s="65"/>
      <c r="F16447" s="65"/>
      <c r="G16447" s="145"/>
    </row>
    <row r="16448" spans="1:7">
      <c r="A16448" s="65"/>
      <c r="B16448" s="65"/>
      <c r="C16448" s="65"/>
      <c r="D16448" s="65"/>
      <c r="E16448" s="65"/>
      <c r="F16448" s="65"/>
      <c r="G16448" s="145"/>
    </row>
    <row r="16449" spans="1:7">
      <c r="A16449" s="65"/>
      <c r="B16449" s="65"/>
      <c r="C16449" s="65"/>
      <c r="D16449" s="65"/>
      <c r="E16449" s="65"/>
      <c r="F16449" s="65"/>
      <c r="G16449" s="145"/>
    </row>
    <row r="16450" spans="1:7">
      <c r="A16450" s="65"/>
      <c r="B16450" s="65"/>
      <c r="C16450" s="65"/>
      <c r="D16450" s="65"/>
      <c r="E16450" s="65"/>
      <c r="F16450" s="65"/>
      <c r="G16450" s="145"/>
    </row>
    <row r="16451" spans="1:7">
      <c r="A16451" s="65"/>
      <c r="B16451" s="65"/>
      <c r="C16451" s="65"/>
      <c r="D16451" s="65"/>
      <c r="E16451" s="65"/>
      <c r="F16451" s="65"/>
      <c r="G16451" s="145"/>
    </row>
    <row r="16452" spans="1:7">
      <c r="A16452" s="65"/>
      <c r="B16452" s="65"/>
      <c r="C16452" s="65"/>
      <c r="D16452" s="65"/>
      <c r="E16452" s="65"/>
      <c r="F16452" s="65"/>
      <c r="G16452" s="145"/>
    </row>
    <row r="16453" spans="1:7">
      <c r="A16453" s="65"/>
      <c r="B16453" s="65"/>
      <c r="C16453" s="65"/>
      <c r="D16453" s="65"/>
      <c r="E16453" s="65"/>
      <c r="F16453" s="65"/>
      <c r="G16453" s="145"/>
    </row>
    <row r="16454" spans="1:7">
      <c r="A16454" s="65"/>
      <c r="B16454" s="65"/>
      <c r="C16454" s="65"/>
      <c r="D16454" s="65"/>
      <c r="E16454" s="65"/>
      <c r="F16454" s="65"/>
      <c r="G16454" s="145"/>
    </row>
    <row r="16455" spans="1:7">
      <c r="A16455" s="65"/>
      <c r="B16455" s="65"/>
      <c r="C16455" s="65"/>
      <c r="D16455" s="65"/>
      <c r="E16455" s="65"/>
      <c r="F16455" s="65"/>
      <c r="G16455" s="145"/>
    </row>
    <row r="16456" spans="1:7">
      <c r="A16456" s="65"/>
      <c r="B16456" s="65"/>
      <c r="C16456" s="65"/>
      <c r="D16456" s="65"/>
      <c r="E16456" s="65"/>
      <c r="F16456" s="65"/>
      <c r="G16456" s="145"/>
    </row>
    <row r="16457" spans="1:7">
      <c r="A16457" s="65"/>
      <c r="B16457" s="65"/>
      <c r="C16457" s="65"/>
      <c r="D16457" s="65"/>
      <c r="E16457" s="65"/>
      <c r="F16457" s="65"/>
      <c r="G16457" s="145"/>
    </row>
    <row r="16458" spans="1:7">
      <c r="A16458" s="65"/>
      <c r="B16458" s="65"/>
      <c r="C16458" s="65"/>
      <c r="D16458" s="65"/>
      <c r="E16458" s="65"/>
      <c r="F16458" s="65"/>
      <c r="G16458" s="145"/>
    </row>
    <row r="16459" spans="1:7">
      <c r="A16459" s="65"/>
      <c r="B16459" s="65"/>
      <c r="C16459" s="65"/>
      <c r="D16459" s="65"/>
      <c r="E16459" s="65"/>
      <c r="F16459" s="65"/>
      <c r="G16459" s="145"/>
    </row>
    <row r="16460" spans="1:7">
      <c r="A16460" s="65"/>
      <c r="B16460" s="65"/>
      <c r="C16460" s="65"/>
      <c r="D16460" s="65"/>
      <c r="E16460" s="65"/>
      <c r="F16460" s="65"/>
      <c r="G16460" s="145"/>
    </row>
    <row r="16461" spans="1:7">
      <c r="A16461" s="65"/>
      <c r="B16461" s="65"/>
      <c r="C16461" s="65"/>
      <c r="D16461" s="65"/>
      <c r="E16461" s="65"/>
      <c r="F16461" s="65"/>
      <c r="G16461" s="145"/>
    </row>
    <row r="16462" spans="1:7">
      <c r="A16462" s="65"/>
      <c r="B16462" s="65"/>
      <c r="C16462" s="65"/>
      <c r="D16462" s="65"/>
      <c r="E16462" s="65"/>
      <c r="F16462" s="65"/>
      <c r="G16462" s="145"/>
    </row>
    <row r="16463" spans="1:7">
      <c r="A16463" s="65"/>
      <c r="B16463" s="65"/>
      <c r="C16463" s="65"/>
      <c r="D16463" s="65"/>
      <c r="E16463" s="65"/>
      <c r="F16463" s="65"/>
      <c r="G16463" s="145"/>
    </row>
    <row r="16464" spans="1:7">
      <c r="A16464" s="65"/>
      <c r="B16464" s="65"/>
      <c r="C16464" s="65"/>
      <c r="D16464" s="65"/>
      <c r="E16464" s="65"/>
      <c r="F16464" s="65"/>
      <c r="G16464" s="145"/>
    </row>
    <row r="16465" spans="1:7">
      <c r="A16465" s="65"/>
      <c r="B16465" s="65"/>
      <c r="C16465" s="65"/>
      <c r="D16465" s="65"/>
      <c r="E16465" s="65"/>
      <c r="F16465" s="65"/>
      <c r="G16465" s="145"/>
    </row>
    <row r="16466" spans="1:7">
      <c r="A16466" s="65"/>
      <c r="B16466" s="65"/>
      <c r="C16466" s="65"/>
      <c r="D16466" s="65"/>
      <c r="E16466" s="65"/>
      <c r="F16466" s="65"/>
      <c r="G16466" s="145"/>
    </row>
    <row r="16467" spans="1:7">
      <c r="A16467" s="65"/>
      <c r="B16467" s="65"/>
      <c r="C16467" s="65"/>
      <c r="D16467" s="65"/>
      <c r="E16467" s="65"/>
      <c r="F16467" s="65"/>
      <c r="G16467" s="145"/>
    </row>
    <row r="16468" spans="1:7">
      <c r="A16468" s="65"/>
      <c r="B16468" s="65"/>
      <c r="C16468" s="65"/>
      <c r="D16468" s="65"/>
      <c r="E16468" s="65"/>
      <c r="F16468" s="65"/>
      <c r="G16468" s="145"/>
    </row>
    <row r="16469" spans="1:7">
      <c r="A16469" s="65"/>
      <c r="B16469" s="65"/>
      <c r="C16469" s="65"/>
      <c r="D16469" s="65"/>
      <c r="E16469" s="65"/>
      <c r="F16469" s="65"/>
      <c r="G16469" s="145"/>
    </row>
    <row r="16470" spans="1:7">
      <c r="A16470" s="65"/>
      <c r="B16470" s="65"/>
      <c r="C16470" s="65"/>
      <c r="D16470" s="65"/>
      <c r="E16470" s="65"/>
      <c r="F16470" s="65"/>
      <c r="G16470" s="145"/>
    </row>
    <row r="16471" spans="1:7">
      <c r="A16471" s="65"/>
      <c r="B16471" s="65"/>
      <c r="C16471" s="65"/>
      <c r="D16471" s="65"/>
      <c r="E16471" s="65"/>
      <c r="F16471" s="65"/>
      <c r="G16471" s="145"/>
    </row>
    <row r="16472" spans="1:7">
      <c r="A16472" s="65"/>
      <c r="B16472" s="65"/>
      <c r="C16472" s="65"/>
      <c r="D16472" s="65"/>
      <c r="E16472" s="65"/>
      <c r="F16472" s="65"/>
      <c r="G16472" s="145"/>
    </row>
    <row r="16473" spans="1:7">
      <c r="A16473" s="65"/>
      <c r="B16473" s="65"/>
      <c r="C16473" s="65"/>
      <c r="D16473" s="65"/>
      <c r="E16473" s="65"/>
      <c r="F16473" s="65"/>
      <c r="G16473" s="145"/>
    </row>
    <row r="16474" spans="1:7">
      <c r="A16474" s="65"/>
      <c r="B16474" s="65"/>
      <c r="C16474" s="65"/>
      <c r="D16474" s="65"/>
      <c r="E16474" s="65"/>
      <c r="F16474" s="65"/>
      <c r="G16474" s="145"/>
    </row>
    <row r="16475" spans="1:7">
      <c r="A16475" s="65"/>
      <c r="B16475" s="65"/>
      <c r="C16475" s="65"/>
      <c r="D16475" s="65"/>
      <c r="E16475" s="65"/>
      <c r="F16475" s="65"/>
      <c r="G16475" s="145"/>
    </row>
    <row r="16476" spans="1:7">
      <c r="A16476" s="65"/>
      <c r="B16476" s="65"/>
      <c r="C16476" s="65"/>
      <c r="D16476" s="65"/>
      <c r="E16476" s="65"/>
      <c r="F16476" s="65"/>
      <c r="G16476" s="145"/>
    </row>
    <row r="16477" spans="1:7">
      <c r="A16477" s="65"/>
      <c r="B16477" s="65"/>
      <c r="C16477" s="65"/>
      <c r="D16477" s="65"/>
      <c r="E16477" s="65"/>
      <c r="F16477" s="65"/>
      <c r="G16477" s="145"/>
    </row>
    <row r="16478" spans="1:7">
      <c r="A16478" s="65"/>
      <c r="B16478" s="65"/>
      <c r="C16478" s="65"/>
      <c r="D16478" s="65"/>
      <c r="E16478" s="65"/>
      <c r="F16478" s="65"/>
      <c r="G16478" s="145"/>
    </row>
    <row r="16479" spans="1:7">
      <c r="A16479" s="65"/>
      <c r="B16479" s="65"/>
      <c r="C16479" s="65"/>
      <c r="D16479" s="65"/>
      <c r="E16479" s="65"/>
      <c r="F16479" s="65"/>
      <c r="G16479" s="145"/>
    </row>
    <row r="16480" spans="1:7">
      <c r="A16480" s="65"/>
      <c r="B16480" s="65"/>
      <c r="C16480" s="65"/>
      <c r="D16480" s="65"/>
      <c r="E16480" s="65"/>
      <c r="F16480" s="65"/>
      <c r="G16480" s="145"/>
    </row>
    <row r="16481" spans="1:7">
      <c r="A16481" s="65"/>
      <c r="B16481" s="65"/>
      <c r="C16481" s="65"/>
      <c r="D16481" s="65"/>
      <c r="E16481" s="65"/>
      <c r="F16481" s="65"/>
      <c r="G16481" s="145"/>
    </row>
    <row r="16482" spans="1:7">
      <c r="A16482" s="65"/>
      <c r="B16482" s="65"/>
      <c r="C16482" s="65"/>
      <c r="D16482" s="65"/>
      <c r="E16482" s="65"/>
      <c r="F16482" s="65"/>
      <c r="G16482" s="145"/>
    </row>
    <row r="16483" spans="1:7">
      <c r="A16483" s="65"/>
      <c r="B16483" s="65"/>
      <c r="C16483" s="65"/>
      <c r="D16483" s="65"/>
      <c r="E16483" s="65"/>
      <c r="F16483" s="65"/>
      <c r="G16483" s="145"/>
    </row>
    <row r="16484" spans="1:7">
      <c r="A16484" s="65"/>
      <c r="B16484" s="65"/>
      <c r="C16484" s="65"/>
      <c r="D16484" s="65"/>
      <c r="E16484" s="65"/>
      <c r="F16484" s="65"/>
      <c r="G16484" s="145"/>
    </row>
    <row r="16485" spans="1:7">
      <c r="A16485" s="65"/>
      <c r="B16485" s="65"/>
      <c r="C16485" s="65"/>
      <c r="D16485" s="65"/>
      <c r="E16485" s="65"/>
      <c r="F16485" s="65"/>
      <c r="G16485" s="145"/>
    </row>
    <row r="16486" spans="1:7">
      <c r="A16486" s="65"/>
      <c r="B16486" s="65"/>
      <c r="C16486" s="65"/>
      <c r="D16486" s="65"/>
      <c r="E16486" s="65"/>
      <c r="F16486" s="65"/>
      <c r="G16486" s="145"/>
    </row>
    <row r="16487" spans="1:7">
      <c r="A16487" s="65"/>
      <c r="B16487" s="65"/>
      <c r="C16487" s="65"/>
      <c r="D16487" s="65"/>
      <c r="E16487" s="65"/>
      <c r="F16487" s="65"/>
      <c r="G16487" s="145"/>
    </row>
    <row r="16488" spans="1:7">
      <c r="A16488" s="65"/>
      <c r="B16488" s="65"/>
      <c r="C16488" s="65"/>
      <c r="D16488" s="65"/>
      <c r="E16488" s="65"/>
      <c r="F16488" s="65"/>
      <c r="G16488" s="145"/>
    </row>
    <row r="16489" spans="1:7">
      <c r="A16489" s="65"/>
      <c r="B16489" s="65"/>
      <c r="C16489" s="65"/>
      <c r="D16489" s="65"/>
      <c r="E16489" s="65"/>
      <c r="F16489" s="65"/>
      <c r="G16489" s="145"/>
    </row>
    <row r="16490" spans="1:7">
      <c r="A16490" s="65"/>
      <c r="B16490" s="65"/>
      <c r="C16490" s="65"/>
      <c r="D16490" s="65"/>
      <c r="E16490" s="65"/>
      <c r="F16490" s="65"/>
      <c r="G16490" s="145"/>
    </row>
    <row r="16491" spans="1:7">
      <c r="A16491" s="65"/>
      <c r="B16491" s="65"/>
      <c r="C16491" s="65"/>
      <c r="D16491" s="65"/>
      <c r="E16491" s="65"/>
      <c r="F16491" s="65"/>
      <c r="G16491" s="145"/>
    </row>
    <row r="16492" spans="1:7">
      <c r="A16492" s="65"/>
      <c r="B16492" s="65"/>
      <c r="C16492" s="65"/>
      <c r="D16492" s="65"/>
      <c r="E16492" s="65"/>
      <c r="F16492" s="65"/>
      <c r="G16492" s="145"/>
    </row>
    <row r="16493" spans="1:7">
      <c r="A16493" s="65"/>
      <c r="B16493" s="65"/>
      <c r="C16493" s="65"/>
      <c r="D16493" s="65"/>
      <c r="E16493" s="65"/>
      <c r="F16493" s="65"/>
      <c r="G16493" s="145"/>
    </row>
    <row r="16494" spans="1:7">
      <c r="A16494" s="65"/>
      <c r="B16494" s="65"/>
      <c r="C16494" s="65"/>
      <c r="D16494" s="65"/>
      <c r="E16494" s="65"/>
      <c r="F16494" s="65"/>
      <c r="G16494" s="145"/>
    </row>
    <row r="16495" spans="1:7">
      <c r="A16495" s="65"/>
      <c r="B16495" s="65"/>
      <c r="C16495" s="65"/>
      <c r="D16495" s="65"/>
      <c r="E16495" s="65"/>
      <c r="F16495" s="65"/>
      <c r="G16495" s="145"/>
    </row>
    <row r="16496" spans="1:7">
      <c r="A16496" s="65"/>
      <c r="B16496" s="65"/>
      <c r="C16496" s="65"/>
      <c r="D16496" s="65"/>
      <c r="E16496" s="65"/>
      <c r="F16496" s="65"/>
      <c r="G16496" s="145"/>
    </row>
    <row r="16497" spans="1:7">
      <c r="A16497" s="65"/>
      <c r="B16497" s="65"/>
      <c r="C16497" s="65"/>
      <c r="D16497" s="65"/>
      <c r="E16497" s="65"/>
      <c r="F16497" s="65"/>
      <c r="G16497" s="145"/>
    </row>
    <row r="16498" spans="1:7">
      <c r="A16498" s="65"/>
      <c r="B16498" s="65"/>
      <c r="C16498" s="65"/>
      <c r="D16498" s="65"/>
      <c r="E16498" s="65"/>
      <c r="F16498" s="65"/>
      <c r="G16498" s="145"/>
    </row>
    <row r="16499" spans="1:7">
      <c r="A16499" s="65"/>
      <c r="B16499" s="65"/>
      <c r="C16499" s="65"/>
      <c r="D16499" s="65"/>
      <c r="E16499" s="65"/>
      <c r="F16499" s="65"/>
      <c r="G16499" s="145"/>
    </row>
    <row r="16500" spans="1:7">
      <c r="A16500" s="65"/>
      <c r="B16500" s="65"/>
      <c r="C16500" s="65"/>
      <c r="D16500" s="65"/>
      <c r="E16500" s="65"/>
      <c r="F16500" s="65"/>
      <c r="G16500" s="145"/>
    </row>
    <row r="16501" spans="1:7">
      <c r="A16501" s="65"/>
      <c r="B16501" s="65"/>
      <c r="C16501" s="65"/>
      <c r="D16501" s="65"/>
      <c r="E16501" s="65"/>
      <c r="F16501" s="65"/>
      <c r="G16501" s="145"/>
    </row>
    <row r="16502" spans="1:7">
      <c r="A16502" s="65"/>
      <c r="B16502" s="65"/>
      <c r="C16502" s="65"/>
      <c r="D16502" s="65"/>
      <c r="E16502" s="65"/>
      <c r="F16502" s="65"/>
      <c r="G16502" s="145"/>
    </row>
    <row r="16503" spans="1:7">
      <c r="A16503" s="65"/>
      <c r="B16503" s="65"/>
      <c r="C16503" s="65"/>
      <c r="D16503" s="65"/>
      <c r="E16503" s="65"/>
      <c r="F16503" s="65"/>
      <c r="G16503" s="145"/>
    </row>
    <row r="16504" spans="1:7">
      <c r="A16504" s="65"/>
      <c r="B16504" s="65"/>
      <c r="C16504" s="65"/>
      <c r="D16504" s="65"/>
      <c r="E16504" s="65"/>
      <c r="F16504" s="65"/>
      <c r="G16504" s="145"/>
    </row>
    <row r="16505" spans="1:7">
      <c r="A16505" s="65"/>
      <c r="B16505" s="65"/>
      <c r="C16505" s="65"/>
      <c r="D16505" s="65"/>
      <c r="E16505" s="65"/>
      <c r="F16505" s="65"/>
      <c r="G16505" s="145"/>
    </row>
    <row r="16506" spans="1:7">
      <c r="A16506" s="65"/>
      <c r="B16506" s="65"/>
      <c r="C16506" s="65"/>
      <c r="D16506" s="65"/>
      <c r="E16506" s="65"/>
      <c r="F16506" s="65"/>
      <c r="G16506" s="145"/>
    </row>
    <row r="16507" spans="1:7">
      <c r="A16507" s="65"/>
      <c r="B16507" s="65"/>
      <c r="C16507" s="65"/>
      <c r="D16507" s="65"/>
      <c r="E16507" s="65"/>
      <c r="F16507" s="65"/>
      <c r="G16507" s="145"/>
    </row>
    <row r="16508" spans="1:7">
      <c r="A16508" s="65"/>
      <c r="B16508" s="65"/>
      <c r="C16508" s="65"/>
      <c r="D16508" s="65"/>
      <c r="E16508" s="65"/>
      <c r="F16508" s="65"/>
      <c r="G16508" s="145"/>
    </row>
    <row r="16509" spans="1:7">
      <c r="A16509" s="65"/>
      <c r="B16509" s="65"/>
      <c r="C16509" s="65"/>
      <c r="D16509" s="65"/>
      <c r="E16509" s="65"/>
      <c r="F16509" s="65"/>
      <c r="G16509" s="145"/>
    </row>
    <row r="16510" spans="1:7">
      <c r="A16510" s="65"/>
      <c r="B16510" s="65"/>
      <c r="C16510" s="65"/>
      <c r="D16510" s="65"/>
      <c r="E16510" s="65"/>
      <c r="F16510" s="65"/>
      <c r="G16510" s="145"/>
    </row>
    <row r="16511" spans="1:7">
      <c r="A16511" s="65"/>
      <c r="B16511" s="65"/>
      <c r="C16511" s="65"/>
      <c r="D16511" s="65"/>
      <c r="E16511" s="65"/>
      <c r="F16511" s="65"/>
      <c r="G16511" s="145"/>
    </row>
    <row r="16512" spans="1:7">
      <c r="A16512" s="65"/>
      <c r="B16512" s="65"/>
      <c r="C16512" s="65"/>
      <c r="D16512" s="65"/>
      <c r="E16512" s="65"/>
      <c r="F16512" s="65"/>
      <c r="G16512" s="145"/>
    </row>
    <row r="16513" spans="1:7">
      <c r="A16513" s="65"/>
      <c r="B16513" s="65"/>
      <c r="C16513" s="65"/>
      <c r="D16513" s="65"/>
      <c r="E16513" s="65"/>
      <c r="F16513" s="65"/>
      <c r="G16513" s="145"/>
    </row>
    <row r="16514" spans="1:7">
      <c r="A16514" s="65"/>
      <c r="B16514" s="65"/>
      <c r="C16514" s="65"/>
      <c r="D16514" s="65"/>
      <c r="E16514" s="65"/>
      <c r="F16514" s="65"/>
      <c r="G16514" s="145"/>
    </row>
    <row r="16515" spans="1:7">
      <c r="A16515" s="65"/>
      <c r="B16515" s="65"/>
      <c r="C16515" s="65"/>
      <c r="D16515" s="65"/>
      <c r="E16515" s="65"/>
      <c r="F16515" s="65"/>
      <c r="G16515" s="145"/>
    </row>
    <row r="16516" spans="1:7">
      <c r="A16516" s="65"/>
      <c r="B16516" s="65"/>
      <c r="C16516" s="65"/>
      <c r="D16516" s="65"/>
      <c r="E16516" s="65"/>
      <c r="F16516" s="65"/>
      <c r="G16516" s="145"/>
    </row>
    <row r="16517" spans="1:7">
      <c r="A16517" s="65"/>
      <c r="B16517" s="65"/>
      <c r="C16517" s="65"/>
      <c r="D16517" s="65"/>
      <c r="E16517" s="65"/>
      <c r="F16517" s="65"/>
      <c r="G16517" s="145"/>
    </row>
    <row r="16518" spans="1:7">
      <c r="A16518" s="65"/>
      <c r="B16518" s="65"/>
      <c r="C16518" s="65"/>
      <c r="D16518" s="65"/>
      <c r="E16518" s="65"/>
      <c r="F16518" s="65"/>
      <c r="G16518" s="145"/>
    </row>
    <row r="16519" spans="1:7">
      <c r="A16519" s="65"/>
      <c r="B16519" s="65"/>
      <c r="C16519" s="65"/>
      <c r="D16519" s="65"/>
      <c r="E16519" s="65"/>
      <c r="F16519" s="65"/>
      <c r="G16519" s="145"/>
    </row>
    <row r="16520" spans="1:7">
      <c r="A16520" s="65"/>
      <c r="B16520" s="65"/>
      <c r="C16520" s="65"/>
      <c r="D16520" s="65"/>
      <c r="E16520" s="65"/>
      <c r="F16520" s="65"/>
      <c r="G16520" s="145"/>
    </row>
    <row r="16521" spans="1:7">
      <c r="A16521" s="65"/>
      <c r="B16521" s="65"/>
      <c r="C16521" s="65"/>
      <c r="D16521" s="65"/>
      <c r="E16521" s="65"/>
      <c r="F16521" s="65"/>
      <c r="G16521" s="145"/>
    </row>
    <row r="16522" spans="1:7">
      <c r="A16522" s="65"/>
      <c r="B16522" s="65"/>
      <c r="C16522" s="65"/>
      <c r="D16522" s="65"/>
      <c r="E16522" s="65"/>
      <c r="F16522" s="65"/>
      <c r="G16522" s="145"/>
    </row>
    <row r="16523" spans="1:7">
      <c r="A16523" s="65"/>
      <c r="B16523" s="65"/>
      <c r="C16523" s="65"/>
      <c r="D16523" s="65"/>
      <c r="E16523" s="65"/>
      <c r="F16523" s="65"/>
      <c r="G16523" s="145"/>
    </row>
    <row r="16524" spans="1:7">
      <c r="A16524" s="65"/>
      <c r="B16524" s="65"/>
      <c r="C16524" s="65"/>
      <c r="D16524" s="65"/>
      <c r="E16524" s="65"/>
      <c r="F16524" s="65"/>
      <c r="G16524" s="145"/>
    </row>
    <row r="16525" spans="1:7">
      <c r="A16525" s="65"/>
      <c r="B16525" s="65"/>
      <c r="C16525" s="65"/>
      <c r="D16525" s="65"/>
      <c r="E16525" s="65"/>
      <c r="F16525" s="65"/>
      <c r="G16525" s="145"/>
    </row>
    <row r="16526" spans="1:7">
      <c r="A16526" s="65"/>
      <c r="B16526" s="65"/>
      <c r="C16526" s="65"/>
      <c r="D16526" s="65"/>
      <c r="E16526" s="65"/>
      <c r="F16526" s="65"/>
      <c r="G16526" s="145"/>
    </row>
    <row r="16527" spans="1:7">
      <c r="A16527" s="65"/>
      <c r="B16527" s="65"/>
      <c r="C16527" s="65"/>
      <c r="D16527" s="65"/>
      <c r="E16527" s="65"/>
      <c r="F16527" s="65"/>
      <c r="G16527" s="145"/>
    </row>
    <row r="16528" spans="1:7">
      <c r="A16528" s="65"/>
      <c r="B16528" s="65"/>
      <c r="C16528" s="65"/>
      <c r="D16528" s="65"/>
      <c r="E16528" s="65"/>
      <c r="F16528" s="65"/>
      <c r="G16528" s="145"/>
    </row>
    <row r="16529" spans="1:7">
      <c r="A16529" s="65"/>
      <c r="B16529" s="65"/>
      <c r="C16529" s="65"/>
      <c r="D16529" s="65"/>
      <c r="E16529" s="65"/>
      <c r="F16529" s="65"/>
      <c r="G16529" s="145"/>
    </row>
    <row r="16530" spans="1:7">
      <c r="A16530" s="65"/>
      <c r="B16530" s="65"/>
      <c r="C16530" s="65"/>
      <c r="D16530" s="65"/>
      <c r="E16530" s="65"/>
      <c r="F16530" s="65"/>
      <c r="G16530" s="145"/>
    </row>
    <row r="16531" spans="1:7">
      <c r="A16531" s="65"/>
      <c r="B16531" s="65"/>
      <c r="C16531" s="65"/>
      <c r="D16531" s="65"/>
      <c r="E16531" s="65"/>
      <c r="F16531" s="65"/>
      <c r="G16531" s="145"/>
    </row>
    <row r="16532" spans="1:7">
      <c r="A16532" s="65"/>
      <c r="B16532" s="65"/>
      <c r="C16532" s="65"/>
      <c r="D16532" s="65"/>
      <c r="E16532" s="65"/>
      <c r="F16532" s="65"/>
      <c r="G16532" s="145"/>
    </row>
    <row r="16533" spans="1:7">
      <c r="A16533" s="65"/>
      <c r="B16533" s="65"/>
      <c r="C16533" s="65"/>
      <c r="D16533" s="65"/>
      <c r="E16533" s="65"/>
      <c r="F16533" s="65"/>
      <c r="G16533" s="145"/>
    </row>
    <row r="16534" spans="1:7">
      <c r="A16534" s="65"/>
      <c r="B16534" s="65"/>
      <c r="C16534" s="65"/>
      <c r="D16534" s="65"/>
      <c r="E16534" s="65"/>
      <c r="F16534" s="65"/>
      <c r="G16534" s="145"/>
    </row>
    <row r="16535" spans="1:7">
      <c r="A16535" s="65"/>
      <c r="B16535" s="65"/>
      <c r="C16535" s="65"/>
      <c r="D16535" s="65"/>
      <c r="E16535" s="65"/>
      <c r="F16535" s="65"/>
      <c r="G16535" s="145"/>
    </row>
    <row r="16536" spans="1:7">
      <c r="A16536" s="65"/>
      <c r="B16536" s="65"/>
      <c r="C16536" s="65"/>
      <c r="D16536" s="65"/>
      <c r="E16536" s="65"/>
      <c r="F16536" s="65"/>
      <c r="G16536" s="145"/>
    </row>
    <row r="16537" spans="1:7">
      <c r="A16537" s="65"/>
      <c r="B16537" s="65"/>
      <c r="C16537" s="65"/>
      <c r="D16537" s="65"/>
      <c r="E16537" s="65"/>
      <c r="F16537" s="65"/>
      <c r="G16537" s="145"/>
    </row>
    <row r="16538" spans="1:7">
      <c r="A16538" s="65"/>
      <c r="B16538" s="65"/>
      <c r="C16538" s="65"/>
      <c r="D16538" s="65"/>
      <c r="E16538" s="65"/>
      <c r="F16538" s="65"/>
      <c r="G16538" s="145"/>
    </row>
    <row r="16539" spans="1:7">
      <c r="A16539" s="65"/>
      <c r="B16539" s="65"/>
      <c r="C16539" s="65"/>
      <c r="D16539" s="65"/>
      <c r="E16539" s="65"/>
      <c r="F16539" s="65"/>
      <c r="G16539" s="145"/>
    </row>
    <row r="16540" spans="1:7">
      <c r="A16540" s="65"/>
      <c r="B16540" s="65"/>
      <c r="C16540" s="65"/>
      <c r="D16540" s="65"/>
      <c r="E16540" s="65"/>
      <c r="F16540" s="65"/>
      <c r="G16540" s="145"/>
    </row>
    <row r="16541" spans="1:7">
      <c r="A16541" s="65"/>
      <c r="B16541" s="65"/>
      <c r="C16541" s="65"/>
      <c r="D16541" s="65"/>
      <c r="E16541" s="65"/>
      <c r="F16541" s="65"/>
      <c r="G16541" s="145"/>
    </row>
    <row r="16542" spans="1:7">
      <c r="A16542" s="65"/>
      <c r="B16542" s="65"/>
      <c r="C16542" s="65"/>
      <c r="D16542" s="65"/>
      <c r="E16542" s="65"/>
      <c r="F16542" s="65"/>
      <c r="G16542" s="145"/>
    </row>
    <row r="16543" spans="1:7">
      <c r="A16543" s="65"/>
      <c r="B16543" s="65"/>
      <c r="C16543" s="65"/>
      <c r="D16543" s="65"/>
      <c r="E16543" s="65"/>
      <c r="F16543" s="65"/>
      <c r="G16543" s="145"/>
    </row>
    <row r="16544" spans="1:7">
      <c r="A16544" s="65"/>
      <c r="B16544" s="65"/>
      <c r="C16544" s="65"/>
      <c r="D16544" s="65"/>
      <c r="E16544" s="65"/>
      <c r="F16544" s="65"/>
      <c r="G16544" s="145"/>
    </row>
    <row r="16545" spans="1:7">
      <c r="A16545" s="65"/>
      <c r="B16545" s="65"/>
      <c r="C16545" s="65"/>
      <c r="D16545" s="65"/>
      <c r="E16545" s="65"/>
      <c r="F16545" s="65"/>
      <c r="G16545" s="145"/>
    </row>
    <row r="16546" spans="1:7">
      <c r="A16546" s="65"/>
      <c r="B16546" s="65"/>
      <c r="C16546" s="65"/>
      <c r="D16546" s="65"/>
      <c r="E16546" s="65"/>
      <c r="F16546" s="65"/>
      <c r="G16546" s="145"/>
    </row>
    <row r="16547" spans="1:7">
      <c r="A16547" s="65"/>
      <c r="B16547" s="65"/>
      <c r="C16547" s="65"/>
      <c r="D16547" s="65"/>
      <c r="E16547" s="65"/>
      <c r="F16547" s="65"/>
      <c r="G16547" s="145"/>
    </row>
    <row r="16548" spans="1:7">
      <c r="A16548" s="65"/>
      <c r="B16548" s="65"/>
      <c r="C16548" s="65"/>
      <c r="D16548" s="65"/>
      <c r="E16548" s="65"/>
      <c r="F16548" s="65"/>
      <c r="G16548" s="145"/>
    </row>
    <row r="16549" spans="1:7">
      <c r="A16549" s="65"/>
      <c r="B16549" s="65"/>
      <c r="C16549" s="65"/>
      <c r="D16549" s="65"/>
      <c r="E16549" s="65"/>
      <c r="F16549" s="65"/>
      <c r="G16549" s="145"/>
    </row>
    <row r="16550" spans="1:7">
      <c r="A16550" s="65"/>
      <c r="B16550" s="65"/>
      <c r="C16550" s="65"/>
      <c r="D16550" s="65"/>
      <c r="E16550" s="65"/>
      <c r="F16550" s="65"/>
      <c r="G16550" s="145"/>
    </row>
    <row r="16551" spans="1:7">
      <c r="A16551" s="65"/>
      <c r="B16551" s="65"/>
      <c r="C16551" s="65"/>
      <c r="D16551" s="65"/>
      <c r="E16551" s="65"/>
      <c r="F16551" s="65"/>
      <c r="G16551" s="145"/>
    </row>
    <row r="16552" spans="1:7">
      <c r="A16552" s="65"/>
      <c r="B16552" s="65"/>
      <c r="C16552" s="65"/>
      <c r="D16552" s="65"/>
      <c r="E16552" s="65"/>
      <c r="F16552" s="65"/>
      <c r="G16552" s="145"/>
    </row>
    <row r="16553" spans="1:7">
      <c r="A16553" s="65"/>
      <c r="B16553" s="65"/>
      <c r="C16553" s="65"/>
      <c r="D16553" s="65"/>
      <c r="E16553" s="65"/>
      <c r="F16553" s="65"/>
      <c r="G16553" s="145"/>
    </row>
    <row r="16554" spans="1:7">
      <c r="A16554" s="65"/>
      <c r="B16554" s="65"/>
      <c r="C16554" s="65"/>
      <c r="D16554" s="65"/>
      <c r="E16554" s="65"/>
      <c r="F16554" s="65"/>
      <c r="G16554" s="145"/>
    </row>
    <row r="16555" spans="1:7">
      <c r="A16555" s="65"/>
      <c r="B16555" s="65"/>
      <c r="C16555" s="65"/>
      <c r="D16555" s="65"/>
      <c r="E16555" s="65"/>
      <c r="F16555" s="65"/>
      <c r="G16555" s="145"/>
    </row>
    <row r="16556" spans="1:7">
      <c r="A16556" s="65"/>
      <c r="B16556" s="65"/>
      <c r="C16556" s="65"/>
      <c r="D16556" s="65"/>
      <c r="E16556" s="65"/>
      <c r="F16556" s="65"/>
      <c r="G16556" s="145"/>
    </row>
    <row r="16557" spans="1:7">
      <c r="A16557" s="65"/>
      <c r="B16557" s="65"/>
      <c r="C16557" s="65"/>
      <c r="D16557" s="65"/>
      <c r="E16557" s="65"/>
      <c r="F16557" s="65"/>
      <c r="G16557" s="145"/>
    </row>
    <row r="16558" spans="1:7">
      <c r="A16558" s="65"/>
      <c r="B16558" s="65"/>
      <c r="C16558" s="65"/>
      <c r="D16558" s="65"/>
      <c r="E16558" s="65"/>
      <c r="F16558" s="65"/>
      <c r="G16558" s="145"/>
    </row>
    <row r="16559" spans="1:7">
      <c r="A16559" s="65"/>
      <c r="B16559" s="65"/>
      <c r="C16559" s="65"/>
      <c r="D16559" s="65"/>
      <c r="E16559" s="65"/>
      <c r="F16559" s="65"/>
      <c r="G16559" s="145"/>
    </row>
    <row r="16560" spans="1:7">
      <c r="A16560" s="65"/>
      <c r="B16560" s="65"/>
      <c r="C16560" s="65"/>
      <c r="D16560" s="65"/>
      <c r="E16560" s="65"/>
      <c r="F16560" s="65"/>
      <c r="G16560" s="145"/>
    </row>
    <row r="16561" spans="1:7">
      <c r="A16561" s="65"/>
      <c r="B16561" s="65"/>
      <c r="C16561" s="65"/>
      <c r="D16561" s="65"/>
      <c r="E16561" s="65"/>
      <c r="F16561" s="65"/>
      <c r="G16561" s="145"/>
    </row>
    <row r="16562" spans="1:7">
      <c r="A16562" s="65"/>
      <c r="B16562" s="65"/>
      <c r="C16562" s="65"/>
      <c r="D16562" s="65"/>
      <c r="E16562" s="65"/>
      <c r="F16562" s="65"/>
      <c r="G16562" s="145"/>
    </row>
    <row r="16563" spans="1:7">
      <c r="A16563" s="65"/>
      <c r="B16563" s="65"/>
      <c r="C16563" s="65"/>
      <c r="D16563" s="65"/>
      <c r="E16563" s="65"/>
      <c r="F16563" s="65"/>
      <c r="G16563" s="145"/>
    </row>
    <row r="16564" spans="1:7">
      <c r="A16564" s="65"/>
      <c r="B16564" s="65"/>
      <c r="C16564" s="65"/>
      <c r="D16564" s="65"/>
      <c r="E16564" s="65"/>
      <c r="F16564" s="65"/>
      <c r="G16564" s="145"/>
    </row>
    <row r="16565" spans="1:7">
      <c r="A16565" s="65"/>
      <c r="B16565" s="65"/>
      <c r="C16565" s="65"/>
      <c r="D16565" s="65"/>
      <c r="E16565" s="65"/>
      <c r="F16565" s="65"/>
      <c r="G16565" s="145"/>
    </row>
    <row r="16566" spans="1:7">
      <c r="A16566" s="65"/>
      <c r="B16566" s="65"/>
      <c r="C16566" s="65"/>
      <c r="D16566" s="65"/>
      <c r="E16566" s="65"/>
      <c r="F16566" s="65"/>
      <c r="G16566" s="145"/>
    </row>
    <row r="16567" spans="1:7">
      <c r="A16567" s="65"/>
      <c r="B16567" s="65"/>
      <c r="C16567" s="65"/>
      <c r="D16567" s="65"/>
      <c r="E16567" s="65"/>
      <c r="F16567" s="65"/>
      <c r="G16567" s="145"/>
    </row>
    <row r="16568" spans="1:7">
      <c r="A16568" s="65"/>
      <c r="B16568" s="65"/>
      <c r="C16568" s="65"/>
      <c r="D16568" s="65"/>
      <c r="E16568" s="65"/>
      <c r="F16568" s="65"/>
      <c r="G16568" s="145"/>
    </row>
    <row r="16569" spans="1:7">
      <c r="A16569" s="65"/>
      <c r="B16569" s="65"/>
      <c r="C16569" s="65"/>
      <c r="D16569" s="65"/>
      <c r="E16569" s="65"/>
      <c r="F16569" s="65"/>
      <c r="G16569" s="145"/>
    </row>
    <row r="16570" spans="1:7">
      <c r="A16570" s="65"/>
      <c r="B16570" s="65"/>
      <c r="C16570" s="65"/>
      <c r="D16570" s="65"/>
      <c r="E16570" s="65"/>
      <c r="F16570" s="65"/>
      <c r="G16570" s="145"/>
    </row>
    <row r="16571" spans="1:7">
      <c r="A16571" s="65"/>
      <c r="B16571" s="65"/>
      <c r="C16571" s="65"/>
      <c r="D16571" s="65"/>
      <c r="E16571" s="65"/>
      <c r="F16571" s="65"/>
      <c r="G16571" s="145"/>
    </row>
    <row r="16572" spans="1:7">
      <c r="A16572" s="65"/>
      <c r="B16572" s="65"/>
      <c r="C16572" s="65"/>
      <c r="D16572" s="65"/>
      <c r="E16572" s="65"/>
      <c r="F16572" s="65"/>
      <c r="G16572" s="145"/>
    </row>
    <row r="16573" spans="1:7">
      <c r="A16573" s="65"/>
      <c r="B16573" s="65"/>
      <c r="C16573" s="65"/>
      <c r="D16573" s="65"/>
      <c r="E16573" s="65"/>
      <c r="F16573" s="65"/>
      <c r="G16573" s="145"/>
    </row>
    <row r="16574" spans="1:7">
      <c r="A16574" s="65"/>
      <c r="B16574" s="65"/>
      <c r="C16574" s="65"/>
      <c r="D16574" s="65"/>
      <c r="E16574" s="65"/>
      <c r="F16574" s="65"/>
      <c r="G16574" s="145"/>
    </row>
    <row r="16575" spans="1:7">
      <c r="A16575" s="65"/>
      <c r="B16575" s="65"/>
      <c r="C16575" s="65"/>
      <c r="D16575" s="65"/>
      <c r="E16575" s="65"/>
      <c r="F16575" s="65"/>
      <c r="G16575" s="145"/>
    </row>
    <row r="16576" spans="1:7">
      <c r="A16576" s="65"/>
      <c r="B16576" s="65"/>
      <c r="C16576" s="65"/>
      <c r="D16576" s="65"/>
      <c r="E16576" s="65"/>
      <c r="F16576" s="65"/>
      <c r="G16576" s="145"/>
    </row>
    <row r="16577" spans="1:7">
      <c r="A16577" s="65"/>
      <c r="B16577" s="65"/>
      <c r="C16577" s="65"/>
      <c r="D16577" s="65"/>
      <c r="E16577" s="65"/>
      <c r="F16577" s="65"/>
      <c r="G16577" s="145"/>
    </row>
    <row r="16578" spans="1:7">
      <c r="A16578" s="65"/>
      <c r="B16578" s="65"/>
      <c r="C16578" s="65"/>
      <c r="D16578" s="65"/>
      <c r="E16578" s="65"/>
      <c r="F16578" s="65"/>
      <c r="G16578" s="145"/>
    </row>
    <row r="16579" spans="1:7">
      <c r="A16579" s="65"/>
      <c r="B16579" s="65"/>
      <c r="C16579" s="65"/>
      <c r="D16579" s="65"/>
      <c r="E16579" s="65"/>
      <c r="F16579" s="65"/>
      <c r="G16579" s="145"/>
    </row>
    <row r="16580" spans="1:7">
      <c r="A16580" s="65"/>
      <c r="B16580" s="65"/>
      <c r="C16580" s="65"/>
      <c r="D16580" s="65"/>
      <c r="E16580" s="65"/>
      <c r="F16580" s="65"/>
      <c r="G16580" s="145"/>
    </row>
    <row r="16581" spans="1:7">
      <c r="A16581" s="65"/>
      <c r="B16581" s="65"/>
      <c r="C16581" s="65"/>
      <c r="D16581" s="65"/>
      <c r="E16581" s="65"/>
      <c r="F16581" s="65"/>
      <c r="G16581" s="145"/>
    </row>
    <row r="16582" spans="1:7">
      <c r="A16582" s="65"/>
      <c r="B16582" s="65"/>
      <c r="C16582" s="65"/>
      <c r="D16582" s="65"/>
      <c r="E16582" s="65"/>
      <c r="F16582" s="65"/>
      <c r="G16582" s="145"/>
    </row>
    <row r="16583" spans="1:7">
      <c r="A16583" s="65"/>
      <c r="B16583" s="65"/>
      <c r="C16583" s="65"/>
      <c r="D16583" s="65"/>
      <c r="E16583" s="65"/>
      <c r="F16583" s="65"/>
      <c r="G16583" s="145"/>
    </row>
    <row r="16584" spans="1:7">
      <c r="A16584" s="65"/>
      <c r="B16584" s="65"/>
      <c r="C16584" s="65"/>
      <c r="D16584" s="65"/>
      <c r="E16584" s="65"/>
      <c r="F16584" s="65"/>
      <c r="G16584" s="145"/>
    </row>
    <row r="16585" spans="1:7">
      <c r="A16585" s="65"/>
      <c r="B16585" s="65"/>
      <c r="C16585" s="65"/>
      <c r="D16585" s="65"/>
      <c r="E16585" s="65"/>
      <c r="F16585" s="65"/>
      <c r="G16585" s="145"/>
    </row>
    <row r="16586" spans="1:7">
      <c r="A16586" s="65"/>
      <c r="B16586" s="65"/>
      <c r="C16586" s="65"/>
      <c r="D16586" s="65"/>
      <c r="E16586" s="65"/>
      <c r="F16586" s="65"/>
      <c r="G16586" s="145"/>
    </row>
    <row r="16587" spans="1:7">
      <c r="A16587" s="65"/>
      <c r="B16587" s="65"/>
      <c r="C16587" s="65"/>
      <c r="D16587" s="65"/>
      <c r="E16587" s="65"/>
      <c r="F16587" s="65"/>
      <c r="G16587" s="145"/>
    </row>
    <row r="16588" spans="1:7">
      <c r="A16588" s="65"/>
      <c r="B16588" s="65"/>
      <c r="C16588" s="65"/>
      <c r="D16588" s="65"/>
      <c r="E16588" s="65"/>
      <c r="F16588" s="65"/>
      <c r="G16588" s="145"/>
    </row>
    <row r="16589" spans="1:7">
      <c r="A16589" s="65"/>
      <c r="B16589" s="65"/>
      <c r="C16589" s="65"/>
      <c r="D16589" s="65"/>
      <c r="E16589" s="65"/>
      <c r="F16589" s="65"/>
      <c r="G16589" s="145"/>
    </row>
    <row r="16590" spans="1:7">
      <c r="A16590" s="65"/>
      <c r="B16590" s="65"/>
      <c r="C16590" s="65"/>
      <c r="D16590" s="65"/>
      <c r="E16590" s="65"/>
      <c r="F16590" s="65"/>
      <c r="G16590" s="145"/>
    </row>
    <row r="16591" spans="1:7">
      <c r="A16591" s="65"/>
      <c r="B16591" s="65"/>
      <c r="C16591" s="65"/>
      <c r="D16591" s="65"/>
      <c r="E16591" s="65"/>
      <c r="F16591" s="65"/>
      <c r="G16591" s="145"/>
    </row>
    <row r="16592" spans="1:7">
      <c r="A16592" s="65"/>
      <c r="B16592" s="65"/>
      <c r="C16592" s="65"/>
      <c r="D16592" s="65"/>
      <c r="E16592" s="65"/>
      <c r="F16592" s="65"/>
      <c r="G16592" s="145"/>
    </row>
    <row r="16593" spans="1:7">
      <c r="A16593" s="65"/>
      <c r="B16593" s="65"/>
      <c r="C16593" s="65"/>
      <c r="D16593" s="65"/>
      <c r="E16593" s="65"/>
      <c r="F16593" s="65"/>
      <c r="G16593" s="145"/>
    </row>
    <row r="16594" spans="1:7">
      <c r="A16594" s="65"/>
      <c r="B16594" s="65"/>
      <c r="C16594" s="65"/>
      <c r="D16594" s="65"/>
      <c r="E16594" s="65"/>
      <c r="F16594" s="65"/>
      <c r="G16594" s="145"/>
    </row>
    <row r="16595" spans="1:7">
      <c r="A16595" s="65"/>
      <c r="B16595" s="65"/>
      <c r="C16595" s="65"/>
      <c r="D16595" s="65"/>
      <c r="E16595" s="65"/>
      <c r="F16595" s="65"/>
      <c r="G16595" s="145"/>
    </row>
    <row r="16596" spans="1:7">
      <c r="A16596" s="65"/>
      <c r="B16596" s="65"/>
      <c r="C16596" s="65"/>
      <c r="D16596" s="65"/>
      <c r="E16596" s="65"/>
      <c r="F16596" s="65"/>
      <c r="G16596" s="145"/>
    </row>
    <row r="16597" spans="1:7">
      <c r="A16597" s="65"/>
      <c r="B16597" s="65"/>
      <c r="C16597" s="65"/>
      <c r="D16597" s="65"/>
      <c r="E16597" s="65"/>
      <c r="F16597" s="65"/>
      <c r="G16597" s="145"/>
    </row>
    <row r="16598" spans="1:7">
      <c r="A16598" s="65"/>
      <c r="B16598" s="65"/>
      <c r="C16598" s="65"/>
      <c r="D16598" s="65"/>
      <c r="E16598" s="65"/>
      <c r="F16598" s="65"/>
      <c r="G16598" s="145"/>
    </row>
    <row r="16599" spans="1:7">
      <c r="A16599" s="65"/>
      <c r="B16599" s="65"/>
      <c r="C16599" s="65"/>
      <c r="D16599" s="65"/>
      <c r="E16599" s="65"/>
      <c r="F16599" s="65"/>
      <c r="G16599" s="145"/>
    </row>
    <row r="16600" spans="1:7">
      <c r="A16600" s="65"/>
      <c r="B16600" s="65"/>
      <c r="C16600" s="65"/>
      <c r="D16600" s="65"/>
      <c r="E16600" s="65"/>
      <c r="F16600" s="65"/>
      <c r="G16600" s="145"/>
    </row>
    <row r="16601" spans="1:7">
      <c r="A16601" s="65"/>
      <c r="B16601" s="65"/>
      <c r="C16601" s="65"/>
      <c r="D16601" s="65"/>
      <c r="E16601" s="65"/>
      <c r="F16601" s="65"/>
      <c r="G16601" s="145"/>
    </row>
    <row r="16602" spans="1:7">
      <c r="A16602" s="65"/>
      <c r="B16602" s="65"/>
      <c r="C16602" s="65"/>
      <c r="D16602" s="65"/>
      <c r="E16602" s="65"/>
      <c r="F16602" s="65"/>
      <c r="G16602" s="145"/>
    </row>
    <row r="16603" spans="1:7">
      <c r="A16603" s="65"/>
      <c r="B16603" s="65"/>
      <c r="C16603" s="65"/>
      <c r="D16603" s="65"/>
      <c r="E16603" s="65"/>
      <c r="F16603" s="65"/>
      <c r="G16603" s="145"/>
    </row>
    <row r="16604" spans="1:7">
      <c r="A16604" s="65"/>
      <c r="B16604" s="65"/>
      <c r="C16604" s="65"/>
      <c r="D16604" s="65"/>
      <c r="E16604" s="65"/>
      <c r="F16604" s="65"/>
      <c r="G16604" s="145"/>
    </row>
    <row r="16605" spans="1:7">
      <c r="A16605" s="65"/>
      <c r="B16605" s="65"/>
      <c r="C16605" s="65"/>
      <c r="D16605" s="65"/>
      <c r="E16605" s="65"/>
      <c r="F16605" s="65"/>
      <c r="G16605" s="145"/>
    </row>
    <row r="16606" spans="1:7">
      <c r="A16606" s="65"/>
      <c r="B16606" s="65"/>
      <c r="C16606" s="65"/>
      <c r="D16606" s="65"/>
      <c r="E16606" s="65"/>
      <c r="F16606" s="65"/>
      <c r="G16606" s="145"/>
    </row>
    <row r="16607" spans="1:7">
      <c r="A16607" s="65"/>
      <c r="B16607" s="65"/>
      <c r="C16607" s="65"/>
      <c r="D16607" s="65"/>
      <c r="E16607" s="65"/>
      <c r="F16607" s="65"/>
      <c r="G16607" s="145"/>
    </row>
    <row r="16608" spans="1:7">
      <c r="A16608" s="65"/>
      <c r="B16608" s="65"/>
      <c r="C16608" s="65"/>
      <c r="D16608" s="65"/>
      <c r="E16608" s="65"/>
      <c r="F16608" s="65"/>
      <c r="G16608" s="145"/>
    </row>
    <row r="16609" spans="1:7">
      <c r="A16609" s="65"/>
      <c r="B16609" s="65"/>
      <c r="C16609" s="65"/>
      <c r="D16609" s="65"/>
      <c r="E16609" s="65"/>
      <c r="F16609" s="65"/>
      <c r="G16609" s="145"/>
    </row>
    <row r="16610" spans="1:7">
      <c r="A16610" s="65"/>
      <c r="B16610" s="65"/>
      <c r="C16610" s="65"/>
      <c r="D16610" s="65"/>
      <c r="E16610" s="65"/>
      <c r="F16610" s="65"/>
      <c r="G16610" s="145"/>
    </row>
    <row r="16611" spans="1:7">
      <c r="A16611" s="65"/>
      <c r="B16611" s="65"/>
      <c r="C16611" s="65"/>
      <c r="D16611" s="65"/>
      <c r="E16611" s="65"/>
      <c r="F16611" s="65"/>
      <c r="G16611" s="145"/>
    </row>
    <row r="16612" spans="1:7">
      <c r="A16612" s="65"/>
      <c r="B16612" s="65"/>
      <c r="C16612" s="65"/>
      <c r="D16612" s="65"/>
      <c r="E16612" s="65"/>
      <c r="F16612" s="65"/>
      <c r="G16612" s="145"/>
    </row>
    <row r="16613" spans="1:7">
      <c r="A16613" s="65"/>
      <c r="B16613" s="65"/>
      <c r="C16613" s="65"/>
      <c r="D16613" s="65"/>
      <c r="E16613" s="65"/>
      <c r="F16613" s="65"/>
      <c r="G16613" s="145"/>
    </row>
    <row r="16614" spans="1:7">
      <c r="A16614" s="65"/>
      <c r="B16614" s="65"/>
      <c r="C16614" s="65"/>
      <c r="D16614" s="65"/>
      <c r="E16614" s="65"/>
      <c r="F16614" s="65"/>
      <c r="G16614" s="145"/>
    </row>
    <row r="16615" spans="1:7">
      <c r="A16615" s="65"/>
      <c r="B16615" s="65"/>
      <c r="C16615" s="65"/>
      <c r="D16615" s="65"/>
      <c r="E16615" s="65"/>
      <c r="F16615" s="65"/>
      <c r="G16615" s="145"/>
    </row>
    <row r="16616" spans="1:7">
      <c r="A16616" s="65"/>
      <c r="B16616" s="65"/>
      <c r="C16616" s="65"/>
      <c r="D16616" s="65"/>
      <c r="E16616" s="65"/>
      <c r="F16616" s="65"/>
      <c r="G16616" s="145"/>
    </row>
    <row r="16617" spans="1:7">
      <c r="A16617" s="65"/>
      <c r="B16617" s="65"/>
      <c r="C16617" s="65"/>
      <c r="D16617" s="65"/>
      <c r="E16617" s="65"/>
      <c r="F16617" s="65"/>
      <c r="G16617" s="145"/>
    </row>
    <row r="16618" spans="1:7">
      <c r="A16618" s="65"/>
      <c r="B16618" s="65"/>
      <c r="C16618" s="65"/>
      <c r="D16618" s="65"/>
      <c r="E16618" s="65"/>
      <c r="F16618" s="65"/>
      <c r="G16618" s="145"/>
    </row>
    <row r="16619" spans="1:7">
      <c r="A16619" s="65"/>
      <c r="B16619" s="65"/>
      <c r="C16619" s="65"/>
      <c r="D16619" s="65"/>
      <c r="E16619" s="65"/>
      <c r="F16619" s="65"/>
      <c r="G16619" s="145"/>
    </row>
    <row r="16620" spans="1:7">
      <c r="A16620" s="65"/>
      <c r="B16620" s="65"/>
      <c r="C16620" s="65"/>
      <c r="D16620" s="65"/>
      <c r="E16620" s="65"/>
      <c r="F16620" s="65"/>
      <c r="G16620" s="145"/>
    </row>
    <row r="16621" spans="1:7">
      <c r="A16621" s="65"/>
      <c r="B16621" s="65"/>
      <c r="C16621" s="65"/>
      <c r="D16621" s="65"/>
      <c r="E16621" s="65"/>
      <c r="F16621" s="65"/>
      <c r="G16621" s="145"/>
    </row>
    <row r="16622" spans="1:7">
      <c r="A16622" s="65"/>
      <c r="B16622" s="65"/>
      <c r="C16622" s="65"/>
      <c r="D16622" s="65"/>
      <c r="E16622" s="65"/>
      <c r="F16622" s="65"/>
      <c r="G16622" s="145"/>
    </row>
    <row r="16623" spans="1:7">
      <c r="A16623" s="65"/>
      <c r="B16623" s="65"/>
      <c r="C16623" s="65"/>
      <c r="D16623" s="65"/>
      <c r="E16623" s="65"/>
      <c r="F16623" s="65"/>
      <c r="G16623" s="145"/>
    </row>
    <row r="16624" spans="1:7">
      <c r="A16624" s="65"/>
      <c r="B16624" s="65"/>
      <c r="C16624" s="65"/>
      <c r="D16624" s="65"/>
      <c r="E16624" s="65"/>
      <c r="F16624" s="65"/>
      <c r="G16624" s="145"/>
    </row>
    <row r="16625" spans="1:7">
      <c r="A16625" s="65"/>
      <c r="B16625" s="65"/>
      <c r="C16625" s="65"/>
      <c r="D16625" s="65"/>
      <c r="E16625" s="65"/>
      <c r="F16625" s="65"/>
      <c r="G16625" s="145"/>
    </row>
    <row r="16626" spans="1:7">
      <c r="A16626" s="65"/>
      <c r="B16626" s="65"/>
      <c r="C16626" s="65"/>
      <c r="D16626" s="65"/>
      <c r="E16626" s="65"/>
      <c r="F16626" s="65"/>
      <c r="G16626" s="145"/>
    </row>
    <row r="16627" spans="1:7">
      <c r="A16627" s="65"/>
      <c r="B16627" s="65"/>
      <c r="C16627" s="65"/>
      <c r="D16627" s="65"/>
      <c r="E16627" s="65"/>
      <c r="F16627" s="65"/>
      <c r="G16627" s="145"/>
    </row>
    <row r="16628" spans="1:7">
      <c r="A16628" s="65"/>
      <c r="B16628" s="65"/>
      <c r="C16628" s="65"/>
      <c r="D16628" s="65"/>
      <c r="E16628" s="65"/>
      <c r="F16628" s="65"/>
      <c r="G16628" s="145"/>
    </row>
    <row r="16629" spans="1:7">
      <c r="A16629" s="65"/>
      <c r="B16629" s="65"/>
      <c r="C16629" s="65"/>
      <c r="D16629" s="65"/>
      <c r="E16629" s="65"/>
      <c r="F16629" s="65"/>
      <c r="G16629" s="145"/>
    </row>
    <row r="16630" spans="1:7">
      <c r="A16630" s="65"/>
      <c r="B16630" s="65"/>
      <c r="C16630" s="65"/>
      <c r="D16630" s="65"/>
      <c r="E16630" s="65"/>
      <c r="F16630" s="65"/>
      <c r="G16630" s="145"/>
    </row>
    <row r="16631" spans="1:7">
      <c r="A16631" s="65"/>
      <c r="B16631" s="65"/>
      <c r="C16631" s="65"/>
      <c r="D16631" s="65"/>
      <c r="E16631" s="65"/>
      <c r="F16631" s="65"/>
      <c r="G16631" s="145"/>
    </row>
    <row r="16632" spans="1:7">
      <c r="A16632" s="65"/>
      <c r="B16632" s="65"/>
      <c r="C16632" s="65"/>
      <c r="D16632" s="65"/>
      <c r="E16632" s="65"/>
      <c r="F16632" s="65"/>
      <c r="G16632" s="145"/>
    </row>
    <row r="16633" spans="1:7">
      <c r="A16633" s="65"/>
      <c r="B16633" s="65"/>
      <c r="C16633" s="65"/>
      <c r="D16633" s="65"/>
      <c r="E16633" s="65"/>
      <c r="F16633" s="65"/>
      <c r="G16633" s="145"/>
    </row>
    <row r="16634" spans="1:7">
      <c r="A16634" s="65"/>
      <c r="B16634" s="65"/>
      <c r="C16634" s="65"/>
      <c r="D16634" s="65"/>
      <c r="E16634" s="65"/>
      <c r="F16634" s="65"/>
      <c r="G16634" s="145"/>
    </row>
    <row r="16635" spans="1:7">
      <c r="A16635" s="65"/>
      <c r="B16635" s="65"/>
      <c r="C16635" s="65"/>
      <c r="D16635" s="65"/>
      <c r="E16635" s="65"/>
      <c r="F16635" s="65"/>
      <c r="G16635" s="145"/>
    </row>
    <row r="16636" spans="1:7">
      <c r="A16636" s="65"/>
      <c r="B16636" s="65"/>
      <c r="C16636" s="65"/>
      <c r="D16636" s="65"/>
      <c r="E16636" s="65"/>
      <c r="F16636" s="65"/>
      <c r="G16636" s="145"/>
    </row>
    <row r="16637" spans="1:7">
      <c r="A16637" s="65"/>
      <c r="B16637" s="65"/>
      <c r="C16637" s="65"/>
      <c r="D16637" s="65"/>
      <c r="E16637" s="65"/>
      <c r="F16637" s="65"/>
      <c r="G16637" s="145"/>
    </row>
    <row r="16638" spans="1:7">
      <c r="A16638" s="65"/>
      <c r="B16638" s="65"/>
      <c r="C16638" s="65"/>
      <c r="D16638" s="65"/>
      <c r="E16638" s="65"/>
      <c r="F16638" s="65"/>
      <c r="G16638" s="145"/>
    </row>
    <row r="16639" spans="1:7">
      <c r="A16639" s="65"/>
      <c r="B16639" s="65"/>
      <c r="C16639" s="65"/>
      <c r="D16639" s="65"/>
      <c r="E16639" s="65"/>
      <c r="F16639" s="65"/>
      <c r="G16639" s="145"/>
    </row>
    <row r="16640" spans="1:7">
      <c r="A16640" s="65"/>
      <c r="B16640" s="65"/>
      <c r="C16640" s="65"/>
      <c r="D16640" s="65"/>
      <c r="E16640" s="65"/>
      <c r="F16640" s="65"/>
      <c r="G16640" s="145"/>
    </row>
    <row r="16641" spans="1:7">
      <c r="A16641" s="65"/>
      <c r="B16641" s="65"/>
      <c r="C16641" s="65"/>
      <c r="D16641" s="65"/>
      <c r="E16641" s="65"/>
      <c r="F16641" s="65"/>
      <c r="G16641" s="145"/>
    </row>
    <row r="16642" spans="1:7">
      <c r="A16642" s="65"/>
      <c r="B16642" s="65"/>
      <c r="C16642" s="65"/>
      <c r="D16642" s="65"/>
      <c r="E16642" s="65"/>
      <c r="F16642" s="65"/>
      <c r="G16642" s="145"/>
    </row>
    <row r="16643" spans="1:7">
      <c r="A16643" s="65"/>
      <c r="B16643" s="65"/>
      <c r="C16643" s="65"/>
      <c r="D16643" s="65"/>
      <c r="E16643" s="65"/>
      <c r="F16643" s="65"/>
      <c r="G16643" s="145"/>
    </row>
    <row r="16644" spans="1:7">
      <c r="A16644" s="65"/>
      <c r="B16644" s="65"/>
      <c r="C16644" s="65"/>
      <c r="D16644" s="65"/>
      <c r="E16644" s="65"/>
      <c r="F16644" s="65"/>
      <c r="G16644" s="145"/>
    </row>
    <row r="16645" spans="1:7">
      <c r="A16645" s="65"/>
      <c r="B16645" s="65"/>
      <c r="C16645" s="65"/>
      <c r="D16645" s="65"/>
      <c r="E16645" s="65"/>
      <c r="F16645" s="65"/>
      <c r="G16645" s="145"/>
    </row>
    <row r="16646" spans="1:7">
      <c r="A16646" s="65"/>
      <c r="B16646" s="65"/>
      <c r="C16646" s="65"/>
      <c r="D16646" s="65"/>
      <c r="E16646" s="65"/>
      <c r="F16646" s="65"/>
      <c r="G16646" s="145"/>
    </row>
    <row r="16647" spans="1:7">
      <c r="A16647" s="65"/>
      <c r="B16647" s="65"/>
      <c r="C16647" s="65"/>
      <c r="D16647" s="65"/>
      <c r="E16647" s="65"/>
      <c r="F16647" s="65"/>
      <c r="G16647" s="145"/>
    </row>
    <row r="16648" spans="1:7">
      <c r="A16648" s="65"/>
      <c r="B16648" s="65"/>
      <c r="C16648" s="65"/>
      <c r="D16648" s="65"/>
      <c r="E16648" s="65"/>
      <c r="F16648" s="65"/>
      <c r="G16648" s="145"/>
    </row>
    <row r="16649" spans="1:7">
      <c r="A16649" s="65"/>
      <c r="B16649" s="65"/>
      <c r="C16649" s="65"/>
      <c r="D16649" s="65"/>
      <c r="E16649" s="65"/>
      <c r="F16649" s="65"/>
      <c r="G16649" s="145"/>
    </row>
    <row r="16650" spans="1:7">
      <c r="A16650" s="65"/>
      <c r="B16650" s="65"/>
      <c r="C16650" s="65"/>
      <c r="D16650" s="65"/>
      <c r="E16650" s="65"/>
      <c r="F16650" s="65"/>
      <c r="G16650" s="145"/>
    </row>
    <row r="16651" spans="1:7">
      <c r="A16651" s="65"/>
      <c r="B16651" s="65"/>
      <c r="C16651" s="65"/>
      <c r="D16651" s="65"/>
      <c r="E16651" s="65"/>
      <c r="F16651" s="65"/>
      <c r="G16651" s="145"/>
    </row>
    <row r="16652" spans="1:7">
      <c r="A16652" s="65"/>
      <c r="B16652" s="65"/>
      <c r="C16652" s="65"/>
      <c r="D16652" s="65"/>
      <c r="E16652" s="65"/>
      <c r="F16652" s="65"/>
      <c r="G16652" s="145"/>
    </row>
    <row r="16653" spans="1:7">
      <c r="A16653" s="65"/>
      <c r="B16653" s="65"/>
      <c r="C16653" s="65"/>
      <c r="D16653" s="65"/>
      <c r="E16653" s="65"/>
      <c r="F16653" s="65"/>
      <c r="G16653" s="145"/>
    </row>
    <row r="16654" spans="1:7">
      <c r="A16654" s="65"/>
      <c r="B16654" s="65"/>
      <c r="C16654" s="65"/>
      <c r="D16654" s="65"/>
      <c r="E16654" s="65"/>
      <c r="F16654" s="65"/>
      <c r="G16654" s="145"/>
    </row>
    <row r="16655" spans="1:7">
      <c r="A16655" s="65"/>
      <c r="B16655" s="65"/>
      <c r="C16655" s="65"/>
      <c r="D16655" s="65"/>
      <c r="E16655" s="65"/>
      <c r="F16655" s="65"/>
      <c r="G16655" s="145"/>
    </row>
    <row r="16656" spans="1:7">
      <c r="A16656" s="65"/>
      <c r="B16656" s="65"/>
      <c r="C16656" s="65"/>
      <c r="D16656" s="65"/>
      <c r="E16656" s="65"/>
      <c r="F16656" s="65"/>
      <c r="G16656" s="145"/>
    </row>
    <row r="16657" spans="1:7">
      <c r="A16657" s="65"/>
      <c r="B16657" s="65"/>
      <c r="C16657" s="65"/>
      <c r="D16657" s="65"/>
      <c r="E16657" s="65"/>
      <c r="F16657" s="65"/>
      <c r="G16657" s="145"/>
    </row>
    <row r="16658" spans="1:7">
      <c r="A16658" s="65"/>
      <c r="B16658" s="65"/>
      <c r="C16658" s="65"/>
      <c r="D16658" s="65"/>
      <c r="E16658" s="65"/>
      <c r="F16658" s="65"/>
      <c r="G16658" s="145"/>
    </row>
    <row r="16659" spans="1:7">
      <c r="A16659" s="65"/>
      <c r="B16659" s="65"/>
      <c r="C16659" s="65"/>
      <c r="D16659" s="65"/>
      <c r="E16659" s="65"/>
      <c r="F16659" s="65"/>
      <c r="G16659" s="145"/>
    </row>
    <row r="16660" spans="1:7">
      <c r="A16660" s="65"/>
      <c r="B16660" s="65"/>
      <c r="C16660" s="65"/>
      <c r="D16660" s="65"/>
      <c r="E16660" s="65"/>
      <c r="F16660" s="65"/>
      <c r="G16660" s="145"/>
    </row>
    <row r="16661" spans="1:7">
      <c r="A16661" s="65"/>
      <c r="B16661" s="65"/>
      <c r="C16661" s="65"/>
      <c r="D16661" s="65"/>
      <c r="E16661" s="65"/>
      <c r="F16661" s="65"/>
      <c r="G16661" s="145"/>
    </row>
    <row r="16662" spans="1:7">
      <c r="A16662" s="65"/>
      <c r="B16662" s="65"/>
      <c r="C16662" s="65"/>
      <c r="D16662" s="65"/>
      <c r="E16662" s="65"/>
      <c r="F16662" s="65"/>
      <c r="G16662" s="145"/>
    </row>
    <row r="16663" spans="1:7">
      <c r="A16663" s="65"/>
      <c r="B16663" s="65"/>
      <c r="C16663" s="65"/>
      <c r="D16663" s="65"/>
      <c r="E16663" s="65"/>
      <c r="F16663" s="65"/>
      <c r="G16663" s="145"/>
    </row>
    <row r="16664" spans="1:7">
      <c r="A16664" s="65"/>
      <c r="B16664" s="65"/>
      <c r="C16664" s="65"/>
      <c r="D16664" s="65"/>
      <c r="E16664" s="65"/>
      <c r="F16664" s="65"/>
      <c r="G16664" s="145"/>
    </row>
    <row r="16665" spans="1:7">
      <c r="A16665" s="65"/>
      <c r="B16665" s="65"/>
      <c r="C16665" s="65"/>
      <c r="D16665" s="65"/>
      <c r="E16665" s="65"/>
      <c r="F16665" s="65"/>
      <c r="G16665" s="145"/>
    </row>
    <row r="16666" spans="1:7">
      <c r="A16666" s="65"/>
      <c r="B16666" s="65"/>
      <c r="C16666" s="65"/>
      <c r="D16666" s="65"/>
      <c r="E16666" s="65"/>
      <c r="F16666" s="65"/>
      <c r="G16666" s="145"/>
    </row>
    <row r="16667" spans="1:7">
      <c r="A16667" s="65"/>
      <c r="B16667" s="65"/>
      <c r="C16667" s="65"/>
      <c r="D16667" s="65"/>
      <c r="E16667" s="65"/>
      <c r="F16667" s="65"/>
      <c r="G16667" s="145"/>
    </row>
    <row r="16668" spans="1:7">
      <c r="A16668" s="65"/>
      <c r="B16668" s="65"/>
      <c r="C16668" s="65"/>
      <c r="D16668" s="65"/>
      <c r="E16668" s="65"/>
      <c r="F16668" s="65"/>
      <c r="G16668" s="145"/>
    </row>
    <row r="16669" spans="1:7">
      <c r="A16669" s="65"/>
      <c r="B16669" s="65"/>
      <c r="C16669" s="65"/>
      <c r="D16669" s="65"/>
      <c r="E16669" s="65"/>
      <c r="F16669" s="65"/>
      <c r="G16669" s="145"/>
    </row>
    <row r="16670" spans="1:7">
      <c r="A16670" s="65"/>
      <c r="B16670" s="65"/>
      <c r="C16670" s="65"/>
      <c r="D16670" s="65"/>
      <c r="E16670" s="65"/>
      <c r="F16670" s="65"/>
      <c r="G16670" s="145"/>
    </row>
    <row r="16671" spans="1:7">
      <c r="A16671" s="65"/>
      <c r="B16671" s="65"/>
      <c r="C16671" s="65"/>
      <c r="D16671" s="65"/>
      <c r="E16671" s="65"/>
      <c r="F16671" s="65"/>
      <c r="G16671" s="145"/>
    </row>
    <row r="16672" spans="1:7">
      <c r="A16672" s="65"/>
      <c r="B16672" s="65"/>
      <c r="C16672" s="65"/>
      <c r="D16672" s="65"/>
      <c r="E16672" s="65"/>
      <c r="F16672" s="65"/>
      <c r="G16672" s="145"/>
    </row>
    <row r="16673" spans="1:7">
      <c r="A16673" s="65"/>
      <c r="B16673" s="65"/>
      <c r="C16673" s="65"/>
      <c r="D16673" s="65"/>
      <c r="E16673" s="65"/>
      <c r="F16673" s="65"/>
      <c r="G16673" s="145"/>
    </row>
    <row r="16674" spans="1:7">
      <c r="A16674" s="65"/>
      <c r="B16674" s="65"/>
      <c r="C16674" s="65"/>
      <c r="D16674" s="65"/>
      <c r="E16674" s="65"/>
      <c r="F16674" s="65"/>
      <c r="G16674" s="145"/>
    </row>
    <row r="16675" spans="1:7">
      <c r="A16675" s="65"/>
      <c r="B16675" s="65"/>
      <c r="C16675" s="65"/>
      <c r="D16675" s="65"/>
      <c r="E16675" s="65"/>
      <c r="F16675" s="65"/>
      <c r="G16675" s="145"/>
    </row>
    <row r="16676" spans="1:7">
      <c r="A16676" s="65"/>
      <c r="B16676" s="65"/>
      <c r="C16676" s="65"/>
      <c r="D16676" s="65"/>
      <c r="E16676" s="65"/>
      <c r="F16676" s="65"/>
      <c r="G16676" s="145"/>
    </row>
    <row r="16677" spans="1:7">
      <c r="A16677" s="65"/>
      <c r="B16677" s="65"/>
      <c r="C16677" s="65"/>
      <c r="D16677" s="65"/>
      <c r="E16677" s="65"/>
      <c r="F16677" s="65"/>
      <c r="G16677" s="145"/>
    </row>
    <row r="16678" spans="1:7">
      <c r="A16678" s="65"/>
      <c r="B16678" s="65"/>
      <c r="C16678" s="65"/>
      <c r="D16678" s="65"/>
      <c r="E16678" s="65"/>
      <c r="F16678" s="65"/>
      <c r="G16678" s="145"/>
    </row>
    <row r="16679" spans="1:7">
      <c r="A16679" s="65"/>
      <c r="B16679" s="65"/>
      <c r="C16679" s="65"/>
      <c r="D16679" s="65"/>
      <c r="E16679" s="65"/>
      <c r="F16679" s="65"/>
      <c r="G16679" s="145"/>
    </row>
    <row r="16680" spans="1:7">
      <c r="A16680" s="65"/>
      <c r="B16680" s="65"/>
      <c r="C16680" s="65"/>
      <c r="D16680" s="65"/>
      <c r="E16680" s="65"/>
      <c r="F16680" s="65"/>
      <c r="G16680" s="145"/>
    </row>
    <row r="16681" spans="1:7">
      <c r="A16681" s="65"/>
      <c r="B16681" s="65"/>
      <c r="C16681" s="65"/>
      <c r="D16681" s="65"/>
      <c r="E16681" s="65"/>
      <c r="F16681" s="65"/>
      <c r="G16681" s="145"/>
    </row>
    <row r="16682" spans="1:7">
      <c r="A16682" s="65"/>
      <c r="B16682" s="65"/>
      <c r="C16682" s="65"/>
      <c r="D16682" s="65"/>
      <c r="E16682" s="65"/>
      <c r="F16682" s="65"/>
      <c r="G16682" s="145"/>
    </row>
    <row r="16683" spans="1:7">
      <c r="A16683" s="65"/>
      <c r="B16683" s="65"/>
      <c r="C16683" s="65"/>
      <c r="D16683" s="65"/>
      <c r="E16683" s="65"/>
      <c r="F16683" s="65"/>
      <c r="G16683" s="145"/>
    </row>
    <row r="16684" spans="1:7">
      <c r="A16684" s="65"/>
      <c r="B16684" s="65"/>
      <c r="C16684" s="65"/>
      <c r="D16684" s="65"/>
      <c r="E16684" s="65"/>
      <c r="F16684" s="65"/>
      <c r="G16684" s="145"/>
    </row>
    <row r="16685" spans="1:7">
      <c r="A16685" s="65"/>
      <c r="B16685" s="65"/>
      <c r="C16685" s="65"/>
      <c r="D16685" s="65"/>
      <c r="E16685" s="65"/>
      <c r="F16685" s="65"/>
      <c r="G16685" s="145"/>
    </row>
    <row r="16686" spans="1:7">
      <c r="A16686" s="65"/>
      <c r="B16686" s="65"/>
      <c r="C16686" s="65"/>
      <c r="D16686" s="65"/>
      <c r="E16686" s="65"/>
      <c r="F16686" s="65"/>
      <c r="G16686" s="145"/>
    </row>
    <row r="16687" spans="1:7">
      <c r="A16687" s="65"/>
      <c r="B16687" s="65"/>
      <c r="C16687" s="65"/>
      <c r="D16687" s="65"/>
      <c r="E16687" s="65"/>
      <c r="F16687" s="65"/>
      <c r="G16687" s="145"/>
    </row>
    <row r="16688" spans="1:7">
      <c r="A16688" s="65"/>
      <c r="B16688" s="65"/>
      <c r="C16688" s="65"/>
      <c r="D16688" s="65"/>
      <c r="E16688" s="65"/>
      <c r="F16688" s="65"/>
      <c r="G16688" s="145"/>
    </row>
    <row r="16689" spans="1:7">
      <c r="A16689" s="65"/>
      <c r="B16689" s="65"/>
      <c r="C16689" s="65"/>
      <c r="D16689" s="65"/>
      <c r="E16689" s="65"/>
      <c r="F16689" s="65"/>
      <c r="G16689" s="145"/>
    </row>
    <row r="16690" spans="1:7">
      <c r="A16690" s="65"/>
      <c r="B16690" s="65"/>
      <c r="C16690" s="65"/>
      <c r="D16690" s="65"/>
      <c r="E16690" s="65"/>
      <c r="F16690" s="65"/>
      <c r="G16690" s="145"/>
    </row>
    <row r="16691" spans="1:7">
      <c r="A16691" s="65"/>
      <c r="B16691" s="65"/>
      <c r="C16691" s="65"/>
      <c r="D16691" s="65"/>
      <c r="E16691" s="65"/>
      <c r="F16691" s="65"/>
      <c r="G16691" s="145"/>
    </row>
    <row r="16692" spans="1:7">
      <c r="A16692" s="65"/>
      <c r="B16692" s="65"/>
      <c r="C16692" s="65"/>
      <c r="D16692" s="65"/>
      <c r="E16692" s="65"/>
      <c r="F16692" s="65"/>
      <c r="G16692" s="145"/>
    </row>
    <row r="16693" spans="1:7">
      <c r="A16693" s="65"/>
      <c r="B16693" s="65"/>
      <c r="C16693" s="65"/>
      <c r="D16693" s="65"/>
      <c r="E16693" s="65"/>
      <c r="F16693" s="65"/>
      <c r="G16693" s="145"/>
    </row>
    <row r="16694" spans="1:7">
      <c r="A16694" s="65"/>
      <c r="B16694" s="65"/>
      <c r="C16694" s="65"/>
      <c r="D16694" s="65"/>
      <c r="E16694" s="65"/>
      <c r="F16694" s="65"/>
      <c r="G16694" s="145"/>
    </row>
    <row r="16695" spans="1:7">
      <c r="A16695" s="65"/>
      <c r="B16695" s="65"/>
      <c r="C16695" s="65"/>
      <c r="D16695" s="65"/>
      <c r="E16695" s="65"/>
      <c r="F16695" s="65"/>
      <c r="G16695" s="145"/>
    </row>
    <row r="16696" spans="1:7">
      <c r="A16696" s="65"/>
      <c r="B16696" s="65"/>
      <c r="C16696" s="65"/>
      <c r="D16696" s="65"/>
      <c r="E16696" s="65"/>
      <c r="F16696" s="65"/>
      <c r="G16696" s="145"/>
    </row>
    <row r="16697" spans="1:7">
      <c r="A16697" s="65"/>
      <c r="B16697" s="65"/>
      <c r="C16697" s="65"/>
      <c r="D16697" s="65"/>
      <c r="E16697" s="65"/>
      <c r="F16697" s="65"/>
      <c r="G16697" s="145"/>
    </row>
    <row r="16698" spans="1:7">
      <c r="A16698" s="65"/>
      <c r="B16698" s="65"/>
      <c r="C16698" s="65"/>
      <c r="D16698" s="65"/>
      <c r="E16698" s="65"/>
      <c r="F16698" s="65"/>
      <c r="G16698" s="145"/>
    </row>
    <row r="16699" spans="1:7">
      <c r="A16699" s="65"/>
      <c r="B16699" s="65"/>
      <c r="C16699" s="65"/>
      <c r="D16699" s="65"/>
      <c r="E16699" s="65"/>
      <c r="F16699" s="65"/>
      <c r="G16699" s="145"/>
    </row>
    <row r="16700" spans="1:7">
      <c r="A16700" s="65"/>
      <c r="B16700" s="65"/>
      <c r="C16700" s="65"/>
      <c r="D16700" s="65"/>
      <c r="E16700" s="65"/>
      <c r="F16700" s="65"/>
      <c r="G16700" s="145"/>
    </row>
    <row r="16701" spans="1:7">
      <c r="A16701" s="65"/>
      <c r="B16701" s="65"/>
      <c r="C16701" s="65"/>
      <c r="D16701" s="65"/>
      <c r="E16701" s="65"/>
      <c r="F16701" s="65"/>
      <c r="G16701" s="145"/>
    </row>
    <row r="16702" spans="1:7">
      <c r="A16702" s="65"/>
      <c r="B16702" s="65"/>
      <c r="C16702" s="65"/>
      <c r="D16702" s="65"/>
      <c r="E16702" s="65"/>
      <c r="F16702" s="65"/>
      <c r="G16702" s="145"/>
    </row>
    <row r="16703" spans="1:7">
      <c r="A16703" s="65"/>
      <c r="B16703" s="65"/>
      <c r="C16703" s="65"/>
      <c r="D16703" s="65"/>
      <c r="E16703" s="65"/>
      <c r="F16703" s="65"/>
      <c r="G16703" s="145"/>
    </row>
    <row r="16704" spans="1:7">
      <c r="A16704" s="65"/>
      <c r="B16704" s="65"/>
      <c r="C16704" s="65"/>
      <c r="D16704" s="65"/>
      <c r="E16704" s="65"/>
      <c r="F16704" s="65"/>
      <c r="G16704" s="145"/>
    </row>
    <row r="16705" spans="1:7">
      <c r="A16705" s="65"/>
      <c r="B16705" s="65"/>
      <c r="C16705" s="65"/>
      <c r="D16705" s="65"/>
      <c r="E16705" s="65"/>
      <c r="F16705" s="65"/>
      <c r="G16705" s="145"/>
    </row>
    <row r="16706" spans="1:7">
      <c r="A16706" s="65"/>
      <c r="B16706" s="65"/>
      <c r="C16706" s="65"/>
      <c r="D16706" s="65"/>
      <c r="E16706" s="65"/>
      <c r="F16706" s="65"/>
      <c r="G16706" s="145"/>
    </row>
    <row r="16707" spans="1:7">
      <c r="A16707" s="65"/>
      <c r="B16707" s="65"/>
      <c r="C16707" s="65"/>
      <c r="D16707" s="65"/>
      <c r="E16707" s="65"/>
      <c r="F16707" s="65"/>
      <c r="G16707" s="145"/>
    </row>
    <row r="16708" spans="1:7">
      <c r="A16708" s="65"/>
      <c r="B16708" s="65"/>
      <c r="C16708" s="65"/>
      <c r="D16708" s="65"/>
      <c r="E16708" s="65"/>
      <c r="F16708" s="65"/>
      <c r="G16708" s="145"/>
    </row>
    <row r="16709" spans="1:7">
      <c r="A16709" s="65"/>
      <c r="B16709" s="65"/>
      <c r="C16709" s="65"/>
      <c r="D16709" s="65"/>
      <c r="E16709" s="65"/>
      <c r="F16709" s="65"/>
      <c r="G16709" s="145"/>
    </row>
    <row r="16710" spans="1:7">
      <c r="A16710" s="65"/>
      <c r="B16710" s="65"/>
      <c r="C16710" s="65"/>
      <c r="D16710" s="65"/>
      <c r="E16710" s="65"/>
      <c r="F16710" s="65"/>
      <c r="G16710" s="145"/>
    </row>
    <row r="16711" spans="1:7">
      <c r="A16711" s="65"/>
      <c r="B16711" s="65"/>
      <c r="C16711" s="65"/>
      <c r="D16711" s="65"/>
      <c r="E16711" s="65"/>
      <c r="F16711" s="65"/>
      <c r="G16711" s="145"/>
    </row>
    <row r="16712" spans="1:7">
      <c r="A16712" s="65"/>
      <c r="B16712" s="65"/>
      <c r="C16712" s="65"/>
      <c r="D16712" s="65"/>
      <c r="E16712" s="65"/>
      <c r="F16712" s="65"/>
      <c r="G16712" s="145"/>
    </row>
    <row r="16713" spans="1:7">
      <c r="A16713" s="65"/>
      <c r="B16713" s="65"/>
      <c r="C16713" s="65"/>
      <c r="D16713" s="65"/>
      <c r="E16713" s="65"/>
      <c r="F16713" s="65"/>
      <c r="G16713" s="145"/>
    </row>
    <row r="16714" spans="1:7">
      <c r="A16714" s="65"/>
      <c r="B16714" s="65"/>
      <c r="C16714" s="65"/>
      <c r="D16714" s="65"/>
      <c r="E16714" s="65"/>
      <c r="F16714" s="65"/>
      <c r="G16714" s="145"/>
    </row>
    <row r="16715" spans="1:7">
      <c r="A16715" s="65"/>
      <c r="B16715" s="65"/>
      <c r="C16715" s="65"/>
      <c r="D16715" s="65"/>
      <c r="E16715" s="65"/>
      <c r="F16715" s="65"/>
      <c r="G16715" s="145"/>
    </row>
    <row r="16716" spans="1:7">
      <c r="A16716" s="65"/>
      <c r="B16716" s="65"/>
      <c r="C16716" s="65"/>
      <c r="D16716" s="65"/>
      <c r="E16716" s="65"/>
      <c r="F16716" s="65"/>
      <c r="G16716" s="145"/>
    </row>
    <row r="16717" spans="1:7">
      <c r="A16717" s="65"/>
      <c r="B16717" s="65"/>
      <c r="C16717" s="65"/>
      <c r="D16717" s="65"/>
      <c r="E16717" s="65"/>
      <c r="F16717" s="65"/>
      <c r="G16717" s="145"/>
    </row>
    <row r="16718" spans="1:7">
      <c r="A16718" s="65"/>
      <c r="B16718" s="65"/>
      <c r="C16718" s="65"/>
      <c r="D16718" s="65"/>
      <c r="E16718" s="65"/>
      <c r="F16718" s="65"/>
      <c r="G16718" s="145"/>
    </row>
    <row r="16719" spans="1:7">
      <c r="A16719" s="65"/>
      <c r="B16719" s="65"/>
      <c r="C16719" s="65"/>
      <c r="D16719" s="65"/>
      <c r="E16719" s="65"/>
      <c r="F16719" s="65"/>
      <c r="G16719" s="145"/>
    </row>
    <row r="16720" spans="1:7">
      <c r="A16720" s="65"/>
      <c r="B16720" s="65"/>
      <c r="C16720" s="65"/>
      <c r="D16720" s="65"/>
      <c r="E16720" s="65"/>
      <c r="F16720" s="65"/>
      <c r="G16720" s="145"/>
    </row>
    <row r="16721" spans="1:7">
      <c r="A16721" s="65"/>
      <c r="B16721" s="65"/>
      <c r="C16721" s="65"/>
      <c r="D16721" s="65"/>
      <c r="E16721" s="65"/>
      <c r="F16721" s="65"/>
      <c r="G16721" s="145"/>
    </row>
    <row r="16722" spans="1:7">
      <c r="A16722" s="65"/>
      <c r="B16722" s="65"/>
      <c r="C16722" s="65"/>
      <c r="D16722" s="65"/>
      <c r="E16722" s="65"/>
      <c r="F16722" s="65"/>
      <c r="G16722" s="145"/>
    </row>
    <row r="16723" spans="1:7">
      <c r="A16723" s="65"/>
      <c r="B16723" s="65"/>
      <c r="C16723" s="65"/>
      <c r="D16723" s="65"/>
      <c r="E16723" s="65"/>
      <c r="F16723" s="65"/>
      <c r="G16723" s="145"/>
    </row>
    <row r="16724" spans="1:7">
      <c r="A16724" s="65"/>
      <c r="B16724" s="65"/>
      <c r="C16724" s="65"/>
      <c r="D16724" s="65"/>
      <c r="E16724" s="65"/>
      <c r="F16724" s="65"/>
      <c r="G16724" s="145"/>
    </row>
    <row r="16725" spans="1:7">
      <c r="A16725" s="65"/>
      <c r="B16725" s="65"/>
      <c r="C16725" s="65"/>
      <c r="D16725" s="65"/>
      <c r="E16725" s="65"/>
      <c r="F16725" s="65"/>
      <c r="G16725" s="145"/>
    </row>
    <row r="16726" spans="1:7">
      <c r="A16726" s="65"/>
      <c r="B16726" s="65"/>
      <c r="C16726" s="65"/>
      <c r="D16726" s="65"/>
      <c r="E16726" s="65"/>
      <c r="F16726" s="65"/>
      <c r="G16726" s="145"/>
    </row>
    <row r="16727" spans="1:7">
      <c r="A16727" s="65"/>
      <c r="B16727" s="65"/>
      <c r="C16727" s="65"/>
      <c r="D16727" s="65"/>
      <c r="E16727" s="65"/>
      <c r="F16727" s="65"/>
      <c r="G16727" s="145"/>
    </row>
    <row r="16728" spans="1:7">
      <c r="A16728" s="65"/>
      <c r="B16728" s="65"/>
      <c r="C16728" s="65"/>
      <c r="D16728" s="65"/>
      <c r="E16728" s="65"/>
      <c r="F16728" s="65"/>
      <c r="G16728" s="145"/>
    </row>
    <row r="16729" spans="1:7">
      <c r="A16729" s="65"/>
      <c r="B16729" s="65"/>
      <c r="C16729" s="65"/>
      <c r="D16729" s="65"/>
      <c r="E16729" s="65"/>
      <c r="F16729" s="65"/>
      <c r="G16729" s="145"/>
    </row>
    <row r="16730" spans="1:7">
      <c r="A16730" s="65"/>
      <c r="B16730" s="65"/>
      <c r="C16730" s="65"/>
      <c r="D16730" s="65"/>
      <c r="E16730" s="65"/>
      <c r="F16730" s="65"/>
      <c r="G16730" s="145"/>
    </row>
    <row r="16731" spans="1:7">
      <c r="A16731" s="65"/>
      <c r="B16731" s="65"/>
      <c r="C16731" s="65"/>
      <c r="D16731" s="65"/>
      <c r="E16731" s="65"/>
      <c r="F16731" s="65"/>
      <c r="G16731" s="145"/>
    </row>
    <row r="16732" spans="1:7">
      <c r="A16732" s="65"/>
      <c r="B16732" s="65"/>
      <c r="C16732" s="65"/>
      <c r="D16732" s="65"/>
      <c r="E16732" s="65"/>
      <c r="F16732" s="65"/>
      <c r="G16732" s="145"/>
    </row>
    <row r="16733" spans="1:7">
      <c r="A16733" s="65"/>
      <c r="B16733" s="65"/>
      <c r="C16733" s="65"/>
      <c r="D16733" s="65"/>
      <c r="E16733" s="65"/>
      <c r="F16733" s="65"/>
      <c r="G16733" s="145"/>
    </row>
    <row r="16734" spans="1:7">
      <c r="A16734" s="65"/>
      <c r="B16734" s="65"/>
      <c r="C16734" s="65"/>
      <c r="D16734" s="65"/>
      <c r="E16734" s="65"/>
      <c r="F16734" s="65"/>
      <c r="G16734" s="145"/>
    </row>
    <row r="16735" spans="1:7">
      <c r="A16735" s="65"/>
      <c r="B16735" s="65"/>
      <c r="C16735" s="65"/>
      <c r="D16735" s="65"/>
      <c r="E16735" s="65"/>
      <c r="F16735" s="65"/>
      <c r="G16735" s="145"/>
    </row>
    <row r="16736" spans="1:7">
      <c r="A16736" s="65"/>
      <c r="B16736" s="65"/>
      <c r="C16736" s="65"/>
      <c r="D16736" s="65"/>
      <c r="E16736" s="65"/>
      <c r="F16736" s="65"/>
      <c r="G16736" s="145"/>
    </row>
    <row r="16737" spans="1:7">
      <c r="A16737" s="65"/>
      <c r="B16737" s="65"/>
      <c r="C16737" s="65"/>
      <c r="D16737" s="65"/>
      <c r="E16737" s="65"/>
      <c r="F16737" s="65"/>
      <c r="G16737" s="145"/>
    </row>
    <row r="16738" spans="1:7">
      <c r="A16738" s="65"/>
      <c r="B16738" s="65"/>
      <c r="C16738" s="65"/>
      <c r="D16738" s="65"/>
      <c r="E16738" s="65"/>
      <c r="F16738" s="65"/>
      <c r="G16738" s="145"/>
    </row>
    <row r="16739" spans="1:7">
      <c r="A16739" s="65"/>
      <c r="B16739" s="65"/>
      <c r="C16739" s="65"/>
      <c r="D16739" s="65"/>
      <c r="E16739" s="65"/>
      <c r="F16739" s="65"/>
      <c r="G16739" s="145"/>
    </row>
    <row r="16740" spans="1:7">
      <c r="A16740" s="65"/>
      <c r="B16740" s="65"/>
      <c r="C16740" s="65"/>
      <c r="D16740" s="65"/>
      <c r="E16740" s="65"/>
      <c r="F16740" s="65"/>
      <c r="G16740" s="145"/>
    </row>
    <row r="16741" spans="1:7">
      <c r="A16741" s="65"/>
      <c r="B16741" s="65"/>
      <c r="C16741" s="65"/>
      <c r="D16741" s="65"/>
      <c r="E16741" s="65"/>
      <c r="F16741" s="65"/>
      <c r="G16741" s="145"/>
    </row>
    <row r="16742" spans="1:7">
      <c r="A16742" s="65"/>
      <c r="B16742" s="65"/>
      <c r="C16742" s="65"/>
      <c r="D16742" s="65"/>
      <c r="E16742" s="65"/>
      <c r="F16742" s="65"/>
      <c r="G16742" s="145"/>
    </row>
    <row r="16743" spans="1:7">
      <c r="A16743" s="65"/>
      <c r="B16743" s="65"/>
      <c r="C16743" s="65"/>
      <c r="D16743" s="65"/>
      <c r="E16743" s="65"/>
      <c r="F16743" s="65"/>
      <c r="G16743" s="145"/>
    </row>
    <row r="16744" spans="1:7">
      <c r="A16744" s="65"/>
      <c r="B16744" s="65"/>
      <c r="C16744" s="65"/>
      <c r="D16744" s="65"/>
      <c r="E16744" s="65"/>
      <c r="F16744" s="65"/>
      <c r="G16744" s="145"/>
    </row>
    <row r="16745" spans="1:7">
      <c r="A16745" s="65"/>
      <c r="B16745" s="65"/>
      <c r="C16745" s="65"/>
      <c r="D16745" s="65"/>
      <c r="E16745" s="65"/>
      <c r="F16745" s="65"/>
      <c r="G16745" s="145"/>
    </row>
    <row r="16746" spans="1:7">
      <c r="A16746" s="65"/>
      <c r="B16746" s="65"/>
      <c r="C16746" s="65"/>
      <c r="D16746" s="65"/>
      <c r="E16746" s="65"/>
      <c r="F16746" s="65"/>
      <c r="G16746" s="145"/>
    </row>
    <row r="16747" spans="1:7">
      <c r="A16747" s="65"/>
      <c r="B16747" s="65"/>
      <c r="C16747" s="65"/>
      <c r="D16747" s="65"/>
      <c r="E16747" s="65"/>
      <c r="F16747" s="65"/>
      <c r="G16747" s="145"/>
    </row>
    <row r="16748" spans="1:7">
      <c r="A16748" s="65"/>
      <c r="B16748" s="65"/>
      <c r="C16748" s="65"/>
      <c r="D16748" s="65"/>
      <c r="E16748" s="65"/>
      <c r="F16748" s="65"/>
      <c r="G16748" s="145"/>
    </row>
    <row r="16749" spans="1:7">
      <c r="A16749" s="65"/>
      <c r="B16749" s="65"/>
      <c r="C16749" s="65"/>
      <c r="D16749" s="65"/>
      <c r="E16749" s="65"/>
      <c r="F16749" s="65"/>
      <c r="G16749" s="145"/>
    </row>
    <row r="16750" spans="1:7">
      <c r="A16750" s="65"/>
      <c r="B16750" s="65"/>
      <c r="C16750" s="65"/>
      <c r="D16750" s="65"/>
      <c r="E16750" s="65"/>
      <c r="F16750" s="65"/>
      <c r="G16750" s="145"/>
    </row>
    <row r="16751" spans="1:7">
      <c r="A16751" s="65"/>
      <c r="B16751" s="65"/>
      <c r="C16751" s="65"/>
      <c r="D16751" s="65"/>
      <c r="E16751" s="65"/>
      <c r="F16751" s="65"/>
      <c r="G16751" s="145"/>
    </row>
    <row r="16752" spans="1:7">
      <c r="A16752" s="65"/>
      <c r="B16752" s="65"/>
      <c r="C16752" s="65"/>
      <c r="D16752" s="65"/>
      <c r="E16752" s="65"/>
      <c r="F16752" s="65"/>
      <c r="G16752" s="145"/>
    </row>
    <row r="16753" spans="1:7">
      <c r="A16753" s="65"/>
      <c r="B16753" s="65"/>
      <c r="C16753" s="65"/>
      <c r="D16753" s="65"/>
      <c r="E16753" s="65"/>
      <c r="F16753" s="65"/>
      <c r="G16753" s="145"/>
    </row>
    <row r="16754" spans="1:7">
      <c r="A16754" s="65"/>
      <c r="B16754" s="65"/>
      <c r="C16754" s="65"/>
      <c r="D16754" s="65"/>
      <c r="E16754" s="65"/>
      <c r="F16754" s="65"/>
      <c r="G16754" s="145"/>
    </row>
    <row r="16755" spans="1:7">
      <c r="A16755" s="65"/>
      <c r="B16755" s="65"/>
      <c r="C16755" s="65"/>
      <c r="D16755" s="65"/>
      <c r="E16755" s="65"/>
      <c r="F16755" s="65"/>
      <c r="G16755" s="145"/>
    </row>
    <row r="16756" spans="1:7">
      <c r="A16756" s="65"/>
      <c r="B16756" s="65"/>
      <c r="C16756" s="65"/>
      <c r="D16756" s="65"/>
      <c r="E16756" s="65"/>
      <c r="F16756" s="65"/>
      <c r="G16756" s="145"/>
    </row>
    <row r="16757" spans="1:7">
      <c r="A16757" s="65"/>
      <c r="B16757" s="65"/>
      <c r="C16757" s="65"/>
      <c r="D16757" s="65"/>
      <c r="E16757" s="65"/>
      <c r="F16757" s="65"/>
      <c r="G16757" s="145"/>
    </row>
    <row r="16758" spans="1:7">
      <c r="A16758" s="65"/>
      <c r="B16758" s="65"/>
      <c r="C16758" s="65"/>
      <c r="D16758" s="65"/>
      <c r="E16758" s="65"/>
      <c r="F16758" s="65"/>
      <c r="G16758" s="145"/>
    </row>
    <row r="16759" spans="1:7">
      <c r="A16759" s="65"/>
      <c r="B16759" s="65"/>
      <c r="C16759" s="65"/>
      <c r="D16759" s="65"/>
      <c r="E16759" s="65"/>
      <c r="F16759" s="65"/>
      <c r="G16759" s="145"/>
    </row>
    <row r="16760" spans="1:7">
      <c r="A16760" s="65"/>
      <c r="B16760" s="65"/>
      <c r="C16760" s="65"/>
      <c r="D16760" s="65"/>
      <c r="E16760" s="65"/>
      <c r="F16760" s="65"/>
      <c r="G16760" s="145"/>
    </row>
    <row r="16761" spans="1:7">
      <c r="A16761" s="65"/>
      <c r="B16761" s="65"/>
      <c r="C16761" s="65"/>
      <c r="D16761" s="65"/>
      <c r="E16761" s="65"/>
      <c r="F16761" s="65"/>
      <c r="G16761" s="145"/>
    </row>
    <row r="16762" spans="1:7">
      <c r="A16762" s="65"/>
      <c r="B16762" s="65"/>
      <c r="C16762" s="65"/>
      <c r="D16762" s="65"/>
      <c r="E16762" s="65"/>
      <c r="F16762" s="65"/>
      <c r="G16762" s="145"/>
    </row>
    <row r="16763" spans="1:7">
      <c r="A16763" s="65"/>
      <c r="B16763" s="65"/>
      <c r="C16763" s="65"/>
      <c r="D16763" s="65"/>
      <c r="E16763" s="65"/>
      <c r="F16763" s="65"/>
      <c r="G16763" s="145"/>
    </row>
    <row r="16764" spans="1:7">
      <c r="A16764" s="65"/>
      <c r="B16764" s="65"/>
      <c r="C16764" s="65"/>
      <c r="D16764" s="65"/>
      <c r="E16764" s="65"/>
      <c r="F16764" s="65"/>
      <c r="G16764" s="145"/>
    </row>
    <row r="16765" spans="1:7">
      <c r="A16765" s="65"/>
      <c r="B16765" s="65"/>
      <c r="C16765" s="65"/>
      <c r="D16765" s="65"/>
      <c r="E16765" s="65"/>
      <c r="F16765" s="65"/>
      <c r="G16765" s="145"/>
    </row>
    <row r="16766" spans="1:7">
      <c r="A16766" s="65"/>
      <c r="B16766" s="65"/>
      <c r="C16766" s="65"/>
      <c r="D16766" s="65"/>
      <c r="E16766" s="65"/>
      <c r="F16766" s="65"/>
      <c r="G16766" s="145"/>
    </row>
    <row r="16767" spans="1:7">
      <c r="A16767" s="65"/>
      <c r="B16767" s="65"/>
      <c r="C16767" s="65"/>
      <c r="D16767" s="65"/>
      <c r="E16767" s="65"/>
      <c r="F16767" s="65"/>
      <c r="G16767" s="145"/>
    </row>
    <row r="16768" spans="1:7">
      <c r="A16768" s="65"/>
      <c r="B16768" s="65"/>
      <c r="C16768" s="65"/>
      <c r="D16768" s="65"/>
      <c r="E16768" s="65"/>
      <c r="F16768" s="65"/>
      <c r="G16768" s="145"/>
    </row>
    <row r="16769" spans="1:7">
      <c r="A16769" s="65"/>
      <c r="B16769" s="65"/>
      <c r="C16769" s="65"/>
      <c r="D16769" s="65"/>
      <c r="E16769" s="65"/>
      <c r="F16769" s="65"/>
      <c r="G16769" s="145"/>
    </row>
    <row r="16770" spans="1:7">
      <c r="A16770" s="65"/>
      <c r="B16770" s="65"/>
      <c r="C16770" s="65"/>
      <c r="D16770" s="65"/>
      <c r="E16770" s="65"/>
      <c r="F16770" s="65"/>
      <c r="G16770" s="145"/>
    </row>
    <row r="16771" spans="1:7">
      <c r="A16771" s="65"/>
      <c r="B16771" s="65"/>
      <c r="C16771" s="65"/>
      <c r="D16771" s="65"/>
      <c r="E16771" s="65"/>
      <c r="F16771" s="65"/>
      <c r="G16771" s="145"/>
    </row>
    <row r="16772" spans="1:7">
      <c r="A16772" s="65"/>
      <c r="B16772" s="65"/>
      <c r="C16772" s="65"/>
      <c r="D16772" s="65"/>
      <c r="E16772" s="65"/>
      <c r="F16772" s="65"/>
      <c r="G16772" s="145"/>
    </row>
    <row r="16773" spans="1:7">
      <c r="A16773" s="65"/>
      <c r="B16773" s="65"/>
      <c r="C16773" s="65"/>
      <c r="D16773" s="65"/>
      <c r="E16773" s="65"/>
      <c r="F16773" s="65"/>
      <c r="G16773" s="145"/>
    </row>
    <row r="16774" spans="1:7">
      <c r="A16774" s="65"/>
      <c r="B16774" s="65"/>
      <c r="C16774" s="65"/>
      <c r="D16774" s="65"/>
      <c r="E16774" s="65"/>
      <c r="F16774" s="65"/>
      <c r="G16774" s="145"/>
    </row>
    <row r="16775" spans="1:7">
      <c r="A16775" s="65"/>
      <c r="B16775" s="65"/>
      <c r="C16775" s="65"/>
      <c r="D16775" s="65"/>
      <c r="E16775" s="65"/>
      <c r="F16775" s="65"/>
      <c r="G16775" s="145"/>
    </row>
    <row r="16776" spans="1:7">
      <c r="A16776" s="65"/>
      <c r="B16776" s="65"/>
      <c r="C16776" s="65"/>
      <c r="D16776" s="65"/>
      <c r="E16776" s="65"/>
      <c r="F16776" s="65"/>
      <c r="G16776" s="145"/>
    </row>
    <row r="16777" spans="1:7">
      <c r="A16777" s="65"/>
      <c r="B16777" s="65"/>
      <c r="C16777" s="65"/>
      <c r="D16777" s="65"/>
      <c r="E16777" s="65"/>
      <c r="F16777" s="65"/>
      <c r="G16777" s="145"/>
    </row>
    <row r="16778" spans="1:7">
      <c r="A16778" s="65"/>
      <c r="B16778" s="65"/>
      <c r="C16778" s="65"/>
      <c r="D16778" s="65"/>
      <c r="E16778" s="65"/>
      <c r="F16778" s="65"/>
      <c r="G16778" s="145"/>
    </row>
    <row r="16779" spans="1:7">
      <c r="A16779" s="65"/>
      <c r="B16779" s="65"/>
      <c r="C16779" s="65"/>
      <c r="D16779" s="65"/>
      <c r="E16779" s="65"/>
      <c r="F16779" s="65"/>
      <c r="G16779" s="145"/>
    </row>
    <row r="16780" spans="1:7">
      <c r="A16780" s="65"/>
      <c r="B16780" s="65"/>
      <c r="C16780" s="65"/>
      <c r="D16780" s="65"/>
      <c r="E16780" s="65"/>
      <c r="F16780" s="65"/>
      <c r="G16780" s="145"/>
    </row>
    <row r="16781" spans="1:7">
      <c r="A16781" s="65"/>
      <c r="B16781" s="65"/>
      <c r="C16781" s="65"/>
      <c r="D16781" s="65"/>
      <c r="E16781" s="65"/>
      <c r="F16781" s="65"/>
      <c r="G16781" s="145"/>
    </row>
    <row r="16782" spans="1:7">
      <c r="A16782" s="65"/>
      <c r="B16782" s="65"/>
      <c r="C16782" s="65"/>
      <c r="D16782" s="65"/>
      <c r="E16782" s="65"/>
      <c r="F16782" s="65"/>
      <c r="G16782" s="145"/>
    </row>
    <row r="16783" spans="1:7">
      <c r="A16783" s="65"/>
      <c r="B16783" s="65"/>
      <c r="C16783" s="65"/>
      <c r="D16783" s="65"/>
      <c r="E16783" s="65"/>
      <c r="F16783" s="65"/>
      <c r="G16783" s="145"/>
    </row>
    <row r="16784" spans="1:7">
      <c r="A16784" s="65"/>
      <c r="B16784" s="65"/>
      <c r="C16784" s="65"/>
      <c r="D16784" s="65"/>
      <c r="E16784" s="65"/>
      <c r="F16784" s="65"/>
      <c r="G16784" s="145"/>
    </row>
    <row r="16785" spans="1:7">
      <c r="A16785" s="65"/>
      <c r="B16785" s="65"/>
      <c r="C16785" s="65"/>
      <c r="D16785" s="65"/>
      <c r="E16785" s="65"/>
      <c r="F16785" s="65"/>
      <c r="G16785" s="145"/>
    </row>
    <row r="16786" spans="1:7">
      <c r="A16786" s="65"/>
      <c r="B16786" s="65"/>
      <c r="C16786" s="65"/>
      <c r="D16786" s="65"/>
      <c r="E16786" s="65"/>
      <c r="F16786" s="65"/>
      <c r="G16786" s="145"/>
    </row>
    <row r="16787" spans="1:7">
      <c r="A16787" s="65"/>
      <c r="B16787" s="65"/>
      <c r="C16787" s="65"/>
      <c r="D16787" s="65"/>
      <c r="E16787" s="65"/>
      <c r="F16787" s="65"/>
      <c r="G16787" s="145"/>
    </row>
    <row r="16788" spans="1:7">
      <c r="A16788" s="65"/>
      <c r="B16788" s="65"/>
      <c r="C16788" s="65"/>
      <c r="D16788" s="65"/>
      <c r="E16788" s="65"/>
      <c r="F16788" s="65"/>
      <c r="G16788" s="145"/>
    </row>
    <row r="16789" spans="1:7">
      <c r="A16789" s="65"/>
      <c r="B16789" s="65"/>
      <c r="C16789" s="65"/>
      <c r="D16789" s="65"/>
      <c r="E16789" s="65"/>
      <c r="F16789" s="65"/>
      <c r="G16789" s="145"/>
    </row>
    <row r="16790" spans="1:7">
      <c r="A16790" s="65"/>
      <c r="B16790" s="65"/>
      <c r="C16790" s="65"/>
      <c r="D16790" s="65"/>
      <c r="E16790" s="65"/>
      <c r="F16790" s="65"/>
      <c r="G16790" s="145"/>
    </row>
    <row r="16791" spans="1:7">
      <c r="A16791" s="65"/>
      <c r="B16791" s="65"/>
      <c r="C16791" s="65"/>
      <c r="D16791" s="65"/>
      <c r="E16791" s="65"/>
      <c r="F16791" s="65"/>
      <c r="G16791" s="145"/>
    </row>
    <row r="16792" spans="1:7">
      <c r="A16792" s="65"/>
      <c r="B16792" s="65"/>
      <c r="C16792" s="65"/>
      <c r="D16792" s="65"/>
      <c r="E16792" s="65"/>
      <c r="F16792" s="65"/>
      <c r="G16792" s="145"/>
    </row>
    <row r="16793" spans="1:7">
      <c r="A16793" s="65"/>
      <c r="B16793" s="65"/>
      <c r="C16793" s="65"/>
      <c r="D16793" s="65"/>
      <c r="E16793" s="65"/>
      <c r="F16793" s="65"/>
      <c r="G16793" s="145"/>
    </row>
    <row r="16794" spans="1:7">
      <c r="A16794" s="65"/>
      <c r="B16794" s="65"/>
      <c r="C16794" s="65"/>
      <c r="D16794" s="65"/>
      <c r="E16794" s="65"/>
      <c r="F16794" s="65"/>
      <c r="G16794" s="145"/>
    </row>
    <row r="16795" spans="1:7">
      <c r="A16795" s="65"/>
      <c r="B16795" s="65"/>
      <c r="C16795" s="65"/>
      <c r="D16795" s="65"/>
      <c r="E16795" s="65"/>
      <c r="F16795" s="65"/>
      <c r="G16795" s="145"/>
    </row>
    <row r="16796" spans="1:7">
      <c r="A16796" s="65"/>
      <c r="B16796" s="65"/>
      <c r="C16796" s="65"/>
      <c r="D16796" s="65"/>
      <c r="E16796" s="65"/>
      <c r="F16796" s="65"/>
      <c r="G16796" s="145"/>
    </row>
    <row r="16797" spans="1:7">
      <c r="A16797" s="65"/>
      <c r="B16797" s="65"/>
      <c r="C16797" s="65"/>
      <c r="D16797" s="65"/>
      <c r="E16797" s="65"/>
      <c r="F16797" s="65"/>
      <c r="G16797" s="145"/>
    </row>
    <row r="16798" spans="1:7">
      <c r="A16798" s="65"/>
      <c r="B16798" s="65"/>
      <c r="C16798" s="65"/>
      <c r="D16798" s="65"/>
      <c r="E16798" s="65"/>
      <c r="F16798" s="65"/>
      <c r="G16798" s="145"/>
    </row>
    <row r="16799" spans="1:7">
      <c r="A16799" s="65"/>
      <c r="B16799" s="65"/>
      <c r="C16799" s="65"/>
      <c r="D16799" s="65"/>
      <c r="E16799" s="65"/>
      <c r="F16799" s="65"/>
      <c r="G16799" s="145"/>
    </row>
    <row r="16800" spans="1:7">
      <c r="A16800" s="65"/>
      <c r="B16800" s="65"/>
      <c r="C16800" s="65"/>
      <c r="D16800" s="65"/>
      <c r="E16800" s="65"/>
      <c r="F16800" s="65"/>
      <c r="G16800" s="145"/>
    </row>
    <row r="16801" spans="1:7">
      <c r="A16801" s="65"/>
      <c r="B16801" s="65"/>
      <c r="C16801" s="65"/>
      <c r="D16801" s="65"/>
      <c r="E16801" s="65"/>
      <c r="F16801" s="65"/>
      <c r="G16801" s="145"/>
    </row>
    <row r="16802" spans="1:7">
      <c r="A16802" s="65"/>
      <c r="B16802" s="65"/>
      <c r="C16802" s="65"/>
      <c r="D16802" s="65"/>
      <c r="E16802" s="65"/>
      <c r="F16802" s="65"/>
      <c r="G16802" s="145"/>
    </row>
    <row r="16803" spans="1:7">
      <c r="A16803" s="65"/>
      <c r="B16803" s="65"/>
      <c r="C16803" s="65"/>
      <c r="D16803" s="65"/>
      <c r="E16803" s="65"/>
      <c r="F16803" s="65"/>
      <c r="G16803" s="145"/>
    </row>
    <row r="16804" spans="1:7">
      <c r="A16804" s="65"/>
      <c r="B16804" s="65"/>
      <c r="C16804" s="65"/>
      <c r="D16804" s="65"/>
      <c r="E16804" s="65"/>
      <c r="F16804" s="65"/>
      <c r="G16804" s="145"/>
    </row>
    <row r="16805" spans="1:7">
      <c r="A16805" s="65"/>
      <c r="B16805" s="65"/>
      <c r="C16805" s="65"/>
      <c r="D16805" s="65"/>
      <c r="E16805" s="65"/>
      <c r="F16805" s="65"/>
      <c r="G16805" s="145"/>
    </row>
    <row r="16806" spans="1:7">
      <c r="A16806" s="65"/>
      <c r="B16806" s="65"/>
      <c r="C16806" s="65"/>
      <c r="D16806" s="65"/>
      <c r="E16806" s="65"/>
      <c r="F16806" s="65"/>
      <c r="G16806" s="145"/>
    </row>
    <row r="16807" spans="1:7">
      <c r="A16807" s="65"/>
      <c r="B16807" s="65"/>
      <c r="C16807" s="65"/>
      <c r="D16807" s="65"/>
      <c r="E16807" s="65"/>
      <c r="F16807" s="65"/>
      <c r="G16807" s="145"/>
    </row>
    <row r="16808" spans="1:7">
      <c r="A16808" s="65"/>
      <c r="B16808" s="65"/>
      <c r="C16808" s="65"/>
      <c r="D16808" s="65"/>
      <c r="E16808" s="65"/>
      <c r="F16808" s="65"/>
      <c r="G16808" s="145"/>
    </row>
    <row r="16809" spans="1:7">
      <c r="A16809" s="65"/>
      <c r="B16809" s="65"/>
      <c r="C16809" s="65"/>
      <c r="D16809" s="65"/>
      <c r="E16809" s="65"/>
      <c r="F16809" s="65"/>
      <c r="G16809" s="145"/>
    </row>
    <row r="16810" spans="1:7">
      <c r="A16810" s="65"/>
      <c r="B16810" s="65"/>
      <c r="C16810" s="65"/>
      <c r="D16810" s="65"/>
      <c r="E16810" s="65"/>
      <c r="F16810" s="65"/>
      <c r="G16810" s="145"/>
    </row>
    <row r="16811" spans="1:7">
      <c r="A16811" s="65"/>
      <c r="B16811" s="65"/>
      <c r="C16811" s="65"/>
      <c r="D16811" s="65"/>
      <c r="E16811" s="65"/>
      <c r="F16811" s="65"/>
      <c r="G16811" s="145"/>
    </row>
    <row r="16812" spans="1:7">
      <c r="A16812" s="65"/>
      <c r="B16812" s="65"/>
      <c r="C16812" s="65"/>
      <c r="D16812" s="65"/>
      <c r="E16812" s="65"/>
      <c r="F16812" s="65"/>
      <c r="G16812" s="145"/>
    </row>
    <row r="16813" spans="1:7">
      <c r="A16813" s="65"/>
      <c r="B16813" s="65"/>
      <c r="C16813" s="65"/>
      <c r="D16813" s="65"/>
      <c r="E16813" s="65"/>
      <c r="F16813" s="65"/>
      <c r="G16813" s="145"/>
    </row>
    <row r="16814" spans="1:7">
      <c r="A16814" s="65"/>
      <c r="B16814" s="65"/>
      <c r="C16814" s="65"/>
      <c r="D16814" s="65"/>
      <c r="E16814" s="65"/>
      <c r="F16814" s="65"/>
      <c r="G16814" s="145"/>
    </row>
    <row r="16815" spans="1:7">
      <c r="A16815" s="65"/>
      <c r="B16815" s="65"/>
      <c r="C16815" s="65"/>
      <c r="D16815" s="65"/>
      <c r="E16815" s="65"/>
      <c r="F16815" s="65"/>
      <c r="G16815" s="145"/>
    </row>
    <row r="16816" spans="1:7">
      <c r="A16816" s="65"/>
      <c r="B16816" s="65"/>
      <c r="C16816" s="65"/>
      <c r="D16816" s="65"/>
      <c r="E16816" s="65"/>
      <c r="F16816" s="65"/>
      <c r="G16816" s="145"/>
    </row>
    <row r="16817" spans="1:7">
      <c r="A16817" s="65"/>
      <c r="B16817" s="65"/>
      <c r="C16817" s="65"/>
      <c r="D16817" s="65"/>
      <c r="E16817" s="65"/>
      <c r="F16817" s="65"/>
      <c r="G16817" s="145"/>
    </row>
    <row r="16818" spans="1:7">
      <c r="A16818" s="65"/>
      <c r="B16818" s="65"/>
      <c r="C16818" s="65"/>
      <c r="D16818" s="65"/>
      <c r="E16818" s="65"/>
      <c r="F16818" s="65"/>
      <c r="G16818" s="145"/>
    </row>
    <row r="16819" spans="1:7">
      <c r="A16819" s="65"/>
      <c r="B16819" s="65"/>
      <c r="C16819" s="65"/>
      <c r="D16819" s="65"/>
      <c r="E16819" s="65"/>
      <c r="F16819" s="65"/>
      <c r="G16819" s="145"/>
    </row>
    <row r="16820" spans="1:7">
      <c r="A16820" s="65"/>
      <c r="B16820" s="65"/>
      <c r="C16820" s="65"/>
      <c r="D16820" s="65"/>
      <c r="E16820" s="65"/>
      <c r="F16820" s="65"/>
      <c r="G16820" s="145"/>
    </row>
    <row r="16821" spans="1:7">
      <c r="A16821" s="65"/>
      <c r="B16821" s="65"/>
      <c r="C16821" s="65"/>
      <c r="D16821" s="65"/>
      <c r="E16821" s="65"/>
      <c r="F16821" s="65"/>
      <c r="G16821" s="145"/>
    </row>
    <row r="16822" spans="1:7">
      <c r="A16822" s="65"/>
      <c r="B16822" s="65"/>
      <c r="C16822" s="65"/>
      <c r="D16822" s="65"/>
      <c r="E16822" s="65"/>
      <c r="F16822" s="65"/>
      <c r="G16822" s="145"/>
    </row>
    <row r="16823" spans="1:7">
      <c r="A16823" s="65"/>
      <c r="B16823" s="65"/>
      <c r="C16823" s="65"/>
      <c r="D16823" s="65"/>
      <c r="E16823" s="65"/>
      <c r="F16823" s="65"/>
      <c r="G16823" s="145"/>
    </row>
    <row r="16824" spans="1:7">
      <c r="A16824" s="65"/>
      <c r="B16824" s="65"/>
      <c r="C16824" s="65"/>
      <c r="D16824" s="65"/>
      <c r="E16824" s="65"/>
      <c r="F16824" s="65"/>
      <c r="G16824" s="145"/>
    </row>
    <row r="16825" spans="1:7">
      <c r="A16825" s="65"/>
      <c r="B16825" s="65"/>
      <c r="C16825" s="65"/>
      <c r="D16825" s="65"/>
      <c r="E16825" s="65"/>
      <c r="F16825" s="65"/>
      <c r="G16825" s="145"/>
    </row>
    <row r="16826" spans="1:7">
      <c r="A16826" s="65"/>
      <c r="B16826" s="65"/>
      <c r="C16826" s="65"/>
      <c r="D16826" s="65"/>
      <c r="E16826" s="65"/>
      <c r="F16826" s="65"/>
      <c r="G16826" s="145"/>
    </row>
    <row r="16827" spans="1:7">
      <c r="A16827" s="65"/>
      <c r="B16827" s="65"/>
      <c r="C16827" s="65"/>
      <c r="D16827" s="65"/>
      <c r="E16827" s="65"/>
      <c r="F16827" s="65"/>
      <c r="G16827" s="145"/>
    </row>
    <row r="16828" spans="1:7">
      <c r="A16828" s="65"/>
      <c r="B16828" s="65"/>
      <c r="C16828" s="65"/>
      <c r="D16828" s="65"/>
      <c r="E16828" s="65"/>
      <c r="F16828" s="65"/>
      <c r="G16828" s="145"/>
    </row>
    <row r="16829" spans="1:7">
      <c r="A16829" s="65"/>
      <c r="B16829" s="65"/>
      <c r="C16829" s="65"/>
      <c r="D16829" s="65"/>
      <c r="E16829" s="65"/>
      <c r="F16829" s="65"/>
      <c r="G16829" s="145"/>
    </row>
    <row r="16830" spans="1:7">
      <c r="A16830" s="65"/>
      <c r="B16830" s="65"/>
      <c r="C16830" s="65"/>
      <c r="D16830" s="65"/>
      <c r="E16830" s="65"/>
      <c r="F16830" s="65"/>
      <c r="G16830" s="145"/>
    </row>
    <row r="16831" spans="1:7">
      <c r="A16831" s="65"/>
      <c r="B16831" s="65"/>
      <c r="C16831" s="65"/>
      <c r="D16831" s="65"/>
      <c r="E16831" s="65"/>
      <c r="F16831" s="65"/>
      <c r="G16831" s="145"/>
    </row>
    <row r="16832" spans="1:7">
      <c r="A16832" s="65"/>
      <c r="B16832" s="65"/>
      <c r="C16832" s="65"/>
      <c r="D16832" s="65"/>
      <c r="E16832" s="65"/>
      <c r="F16832" s="65"/>
      <c r="G16832" s="145"/>
    </row>
    <row r="16833" spans="1:7">
      <c r="A16833" s="65"/>
      <c r="B16833" s="65"/>
      <c r="C16833" s="65"/>
      <c r="D16833" s="65"/>
      <c r="E16833" s="65"/>
      <c r="F16833" s="65"/>
      <c r="G16833" s="145"/>
    </row>
    <row r="16834" spans="1:7">
      <c r="A16834" s="65"/>
      <c r="B16834" s="65"/>
      <c r="C16834" s="65"/>
      <c r="D16834" s="65"/>
      <c r="E16834" s="65"/>
      <c r="F16834" s="65"/>
      <c r="G16834" s="145"/>
    </row>
    <row r="16835" spans="1:7">
      <c r="A16835" s="65"/>
      <c r="B16835" s="65"/>
      <c r="C16835" s="65"/>
      <c r="D16835" s="65"/>
      <c r="E16835" s="65"/>
      <c r="F16835" s="65"/>
      <c r="G16835" s="145"/>
    </row>
    <row r="16836" spans="1:7">
      <c r="A16836" s="65"/>
      <c r="B16836" s="65"/>
      <c r="C16836" s="65"/>
      <c r="D16836" s="65"/>
      <c r="E16836" s="65"/>
      <c r="F16836" s="65"/>
      <c r="G16836" s="145"/>
    </row>
    <row r="16837" spans="1:7">
      <c r="A16837" s="65"/>
      <c r="B16837" s="65"/>
      <c r="C16837" s="65"/>
      <c r="D16837" s="65"/>
      <c r="E16837" s="65"/>
      <c r="F16837" s="65"/>
      <c r="G16837" s="145"/>
    </row>
    <row r="16838" spans="1:7">
      <c r="A16838" s="65"/>
      <c r="B16838" s="65"/>
      <c r="C16838" s="65"/>
      <c r="D16838" s="65"/>
      <c r="E16838" s="65"/>
      <c r="F16838" s="65"/>
      <c r="G16838" s="145"/>
    </row>
    <row r="16839" spans="1:7">
      <c r="A16839" s="65"/>
      <c r="B16839" s="65"/>
      <c r="C16839" s="65"/>
      <c r="D16839" s="65"/>
      <c r="E16839" s="65"/>
      <c r="F16839" s="65"/>
      <c r="G16839" s="145"/>
    </row>
    <row r="16840" spans="1:7">
      <c r="A16840" s="65"/>
      <c r="B16840" s="65"/>
      <c r="C16840" s="65"/>
      <c r="D16840" s="65"/>
      <c r="E16840" s="65"/>
      <c r="F16840" s="65"/>
      <c r="G16840" s="145"/>
    </row>
    <row r="16841" spans="1:7">
      <c r="A16841" s="65"/>
      <c r="B16841" s="65"/>
      <c r="C16841" s="65"/>
      <c r="D16841" s="65"/>
      <c r="E16841" s="65"/>
      <c r="F16841" s="65"/>
      <c r="G16841" s="145"/>
    </row>
    <row r="16842" spans="1:7">
      <c r="A16842" s="65"/>
      <c r="B16842" s="65"/>
      <c r="C16842" s="65"/>
      <c r="D16842" s="65"/>
      <c r="E16842" s="65"/>
      <c r="F16842" s="65"/>
      <c r="G16842" s="145"/>
    </row>
    <row r="16843" spans="1:7">
      <c r="A16843" s="65"/>
      <c r="B16843" s="65"/>
      <c r="C16843" s="65"/>
      <c r="D16843" s="65"/>
      <c r="E16843" s="65"/>
      <c r="F16843" s="65"/>
      <c r="G16843" s="145"/>
    </row>
    <row r="16844" spans="1:7">
      <c r="A16844" s="65"/>
      <c r="B16844" s="65"/>
      <c r="C16844" s="65"/>
      <c r="D16844" s="65"/>
      <c r="E16844" s="65"/>
      <c r="F16844" s="65"/>
      <c r="G16844" s="145"/>
    </row>
    <row r="16845" spans="1:7">
      <c r="A16845" s="65"/>
      <c r="B16845" s="65"/>
      <c r="C16845" s="65"/>
      <c r="D16845" s="65"/>
      <c r="E16845" s="65"/>
      <c r="F16845" s="65"/>
      <c r="G16845" s="145"/>
    </row>
    <row r="16846" spans="1:7">
      <c r="A16846" s="65"/>
      <c r="B16846" s="65"/>
      <c r="C16846" s="65"/>
      <c r="D16846" s="65"/>
      <c r="E16846" s="65"/>
      <c r="F16846" s="65"/>
      <c r="G16846" s="145"/>
    </row>
    <row r="16847" spans="1:7">
      <c r="A16847" s="65"/>
      <c r="B16847" s="65"/>
      <c r="C16847" s="65"/>
      <c r="D16847" s="65"/>
      <c r="E16847" s="65"/>
      <c r="F16847" s="65"/>
      <c r="G16847" s="145"/>
    </row>
    <row r="16848" spans="1:7">
      <c r="A16848" s="65"/>
      <c r="B16848" s="65"/>
      <c r="C16848" s="65"/>
      <c r="D16848" s="65"/>
      <c r="E16848" s="65"/>
      <c r="F16848" s="65"/>
      <c r="G16848" s="145"/>
    </row>
    <row r="16849" spans="1:7">
      <c r="A16849" s="65"/>
      <c r="B16849" s="65"/>
      <c r="C16849" s="65"/>
      <c r="D16849" s="65"/>
      <c r="E16849" s="65"/>
      <c r="F16849" s="65"/>
      <c r="G16849" s="145"/>
    </row>
    <row r="16850" spans="1:7">
      <c r="A16850" s="65"/>
      <c r="B16850" s="65"/>
      <c r="C16850" s="65"/>
      <c r="D16850" s="65"/>
      <c r="E16850" s="65"/>
      <c r="F16850" s="65"/>
      <c r="G16850" s="145"/>
    </row>
    <row r="16851" spans="1:7">
      <c r="A16851" s="65"/>
      <c r="B16851" s="65"/>
      <c r="C16851" s="65"/>
      <c r="D16851" s="65"/>
      <c r="E16851" s="65"/>
      <c r="F16851" s="65"/>
      <c r="G16851" s="145"/>
    </row>
    <row r="16852" spans="1:7">
      <c r="A16852" s="65"/>
      <c r="B16852" s="65"/>
      <c r="C16852" s="65"/>
      <c r="D16852" s="65"/>
      <c r="E16852" s="65"/>
      <c r="F16852" s="65"/>
      <c r="G16852" s="145"/>
    </row>
    <row r="16853" spans="1:7">
      <c r="A16853" s="65"/>
      <c r="B16853" s="65"/>
      <c r="C16853" s="65"/>
      <c r="D16853" s="65"/>
      <c r="E16853" s="65"/>
      <c r="F16853" s="65"/>
      <c r="G16853" s="145"/>
    </row>
    <row r="16854" spans="1:7">
      <c r="A16854" s="65"/>
      <c r="B16854" s="65"/>
      <c r="C16854" s="65"/>
      <c r="D16854" s="65"/>
      <c r="E16854" s="65"/>
      <c r="F16854" s="65"/>
      <c r="G16854" s="145"/>
    </row>
    <row r="16855" spans="1:7">
      <c r="A16855" s="65"/>
      <c r="B16855" s="65"/>
      <c r="C16855" s="65"/>
      <c r="D16855" s="65"/>
      <c r="E16855" s="65"/>
      <c r="F16855" s="65"/>
      <c r="G16855" s="145"/>
    </row>
    <row r="16856" spans="1:7">
      <c r="A16856" s="65"/>
      <c r="B16856" s="65"/>
      <c r="C16856" s="65"/>
      <c r="D16856" s="65"/>
      <c r="E16856" s="65"/>
      <c r="F16856" s="65"/>
      <c r="G16856" s="145"/>
    </row>
    <row r="16857" spans="1:7">
      <c r="A16857" s="65"/>
      <c r="B16857" s="65"/>
      <c r="C16857" s="65"/>
      <c r="D16857" s="65"/>
      <c r="E16857" s="65"/>
      <c r="F16857" s="65"/>
      <c r="G16857" s="145"/>
    </row>
    <row r="16858" spans="1:7">
      <c r="A16858" s="65"/>
      <c r="B16858" s="65"/>
      <c r="C16858" s="65"/>
      <c r="D16858" s="65"/>
      <c r="E16858" s="65"/>
      <c r="F16858" s="65"/>
      <c r="G16858" s="145"/>
    </row>
    <row r="16859" spans="1:7">
      <c r="A16859" s="65"/>
      <c r="B16859" s="65"/>
      <c r="C16859" s="65"/>
      <c r="D16859" s="65"/>
      <c r="E16859" s="65"/>
      <c r="F16859" s="65"/>
      <c r="G16859" s="145"/>
    </row>
    <row r="16860" spans="1:7">
      <c r="A16860" s="65"/>
      <c r="B16860" s="65"/>
      <c r="C16860" s="65"/>
      <c r="D16860" s="65"/>
      <c r="E16860" s="65"/>
      <c r="F16860" s="65"/>
      <c r="G16860" s="145"/>
    </row>
    <row r="16861" spans="1:7">
      <c r="A16861" s="65"/>
      <c r="B16861" s="65"/>
      <c r="C16861" s="65"/>
      <c r="D16861" s="65"/>
      <c r="E16861" s="65"/>
      <c r="F16861" s="65"/>
      <c r="G16861" s="145"/>
    </row>
    <row r="16862" spans="1:7">
      <c r="A16862" s="65"/>
      <c r="B16862" s="65"/>
      <c r="C16862" s="65"/>
      <c r="D16862" s="65"/>
      <c r="E16862" s="65"/>
      <c r="F16862" s="65"/>
      <c r="G16862" s="145"/>
    </row>
    <row r="16863" spans="1:7">
      <c r="A16863" s="65"/>
      <c r="B16863" s="65"/>
      <c r="C16863" s="65"/>
      <c r="D16863" s="65"/>
      <c r="E16863" s="65"/>
      <c r="F16863" s="65"/>
      <c r="G16863" s="145"/>
    </row>
    <row r="16864" spans="1:7">
      <c r="A16864" s="65"/>
      <c r="B16864" s="65"/>
      <c r="C16864" s="65"/>
      <c r="D16864" s="65"/>
      <c r="E16864" s="65"/>
      <c r="F16864" s="65"/>
      <c r="G16864" s="145"/>
    </row>
    <row r="16865" spans="1:7">
      <c r="A16865" s="65"/>
      <c r="B16865" s="65"/>
      <c r="C16865" s="65"/>
      <c r="D16865" s="65"/>
      <c r="E16865" s="65"/>
      <c r="F16865" s="65"/>
      <c r="G16865" s="145"/>
    </row>
    <row r="16866" spans="1:7">
      <c r="A16866" s="65"/>
      <c r="B16866" s="65"/>
      <c r="C16866" s="65"/>
      <c r="D16866" s="65"/>
      <c r="E16866" s="65"/>
      <c r="F16866" s="65"/>
      <c r="G16866" s="145"/>
    </row>
    <row r="16867" spans="1:7">
      <c r="A16867" s="65"/>
      <c r="B16867" s="65"/>
      <c r="C16867" s="65"/>
      <c r="D16867" s="65"/>
      <c r="E16867" s="65"/>
      <c r="F16867" s="65"/>
      <c r="G16867" s="145"/>
    </row>
    <row r="16868" spans="1:7">
      <c r="A16868" s="65"/>
      <c r="B16868" s="65"/>
      <c r="C16868" s="65"/>
      <c r="D16868" s="65"/>
      <c r="E16868" s="65"/>
      <c r="F16868" s="65"/>
      <c r="G16868" s="145"/>
    </row>
    <row r="16869" spans="1:7">
      <c r="A16869" s="65"/>
      <c r="B16869" s="65"/>
      <c r="C16869" s="65"/>
      <c r="D16869" s="65"/>
      <c r="E16869" s="65"/>
      <c r="F16869" s="65"/>
      <c r="G16869" s="145"/>
    </row>
    <row r="16870" spans="1:7">
      <c r="A16870" s="65"/>
      <c r="B16870" s="65"/>
      <c r="C16870" s="65"/>
      <c r="D16870" s="65"/>
      <c r="E16870" s="65"/>
      <c r="F16870" s="65"/>
      <c r="G16870" s="145"/>
    </row>
    <row r="16871" spans="1:7">
      <c r="A16871" s="65"/>
      <c r="B16871" s="65"/>
      <c r="C16871" s="65"/>
      <c r="D16871" s="65"/>
      <c r="E16871" s="65"/>
      <c r="F16871" s="65"/>
      <c r="G16871" s="145"/>
    </row>
    <row r="16872" spans="1:7">
      <c r="A16872" s="65"/>
      <c r="B16872" s="65"/>
      <c r="C16872" s="65"/>
      <c r="D16872" s="65"/>
      <c r="E16872" s="65"/>
      <c r="F16872" s="65"/>
      <c r="G16872" s="145"/>
    </row>
    <row r="16873" spans="1:7">
      <c r="A16873" s="65"/>
      <c r="B16873" s="65"/>
      <c r="C16873" s="65"/>
      <c r="D16873" s="65"/>
      <c r="E16873" s="65"/>
      <c r="F16873" s="65"/>
      <c r="G16873" s="145"/>
    </row>
    <row r="16874" spans="1:7">
      <c r="A16874" s="65"/>
      <c r="B16874" s="65"/>
      <c r="C16874" s="65"/>
      <c r="D16874" s="65"/>
      <c r="E16874" s="65"/>
      <c r="F16874" s="65"/>
      <c r="G16874" s="145"/>
    </row>
    <row r="16875" spans="1:7">
      <c r="A16875" s="65"/>
      <c r="B16875" s="65"/>
      <c r="C16875" s="65"/>
      <c r="D16875" s="65"/>
      <c r="E16875" s="65"/>
      <c r="F16875" s="65"/>
      <c r="G16875" s="145"/>
    </row>
    <row r="16876" spans="1:7">
      <c r="A16876" s="65"/>
      <c r="B16876" s="65"/>
      <c r="C16876" s="65"/>
      <c r="D16876" s="65"/>
      <c r="E16876" s="65"/>
      <c r="F16876" s="65"/>
      <c r="G16876" s="145"/>
    </row>
    <row r="16877" spans="1:7">
      <c r="A16877" s="65"/>
      <c r="B16877" s="65"/>
      <c r="C16877" s="65"/>
      <c r="D16877" s="65"/>
      <c r="E16877" s="65"/>
      <c r="F16877" s="65"/>
      <c r="G16877" s="145"/>
    </row>
    <row r="16878" spans="1:7">
      <c r="A16878" s="65"/>
      <c r="B16878" s="65"/>
      <c r="C16878" s="65"/>
      <c r="D16878" s="65"/>
      <c r="E16878" s="65"/>
      <c r="F16878" s="65"/>
      <c r="G16878" s="145"/>
    </row>
    <row r="16879" spans="1:7">
      <c r="A16879" s="65"/>
      <c r="B16879" s="65"/>
      <c r="C16879" s="65"/>
      <c r="D16879" s="65"/>
      <c r="E16879" s="65"/>
      <c r="F16879" s="65"/>
      <c r="G16879" s="145"/>
    </row>
    <row r="16880" spans="1:7">
      <c r="A16880" s="65"/>
      <c r="B16880" s="65"/>
      <c r="C16880" s="65"/>
      <c r="D16880" s="65"/>
      <c r="E16880" s="65"/>
      <c r="F16880" s="65"/>
      <c r="G16880" s="145"/>
    </row>
    <row r="16881" spans="1:7">
      <c r="A16881" s="65"/>
      <c r="B16881" s="65"/>
      <c r="C16881" s="65"/>
      <c r="D16881" s="65"/>
      <c r="E16881" s="65"/>
      <c r="F16881" s="65"/>
      <c r="G16881" s="145"/>
    </row>
    <row r="16882" spans="1:7">
      <c r="A16882" s="65"/>
      <c r="B16882" s="65"/>
      <c r="C16882" s="65"/>
      <c r="D16882" s="65"/>
      <c r="E16882" s="65"/>
      <c r="F16882" s="65"/>
      <c r="G16882" s="145"/>
    </row>
    <row r="16883" spans="1:7">
      <c r="A16883" s="65"/>
      <c r="B16883" s="65"/>
      <c r="C16883" s="65"/>
      <c r="D16883" s="65"/>
      <c r="E16883" s="65"/>
      <c r="F16883" s="65"/>
      <c r="G16883" s="145"/>
    </row>
    <row r="16884" spans="1:7">
      <c r="A16884" s="65"/>
      <c r="B16884" s="65"/>
      <c r="C16884" s="65"/>
      <c r="D16884" s="65"/>
      <c r="E16884" s="65"/>
      <c r="F16884" s="65"/>
      <c r="G16884" s="145"/>
    </row>
    <row r="16885" spans="1:7">
      <c r="A16885" s="65"/>
      <c r="B16885" s="65"/>
      <c r="C16885" s="65"/>
      <c r="D16885" s="65"/>
      <c r="E16885" s="65"/>
      <c r="F16885" s="65"/>
      <c r="G16885" s="145"/>
    </row>
    <row r="16886" spans="1:7">
      <c r="A16886" s="65"/>
      <c r="B16886" s="65"/>
      <c r="C16886" s="65"/>
      <c r="D16886" s="65"/>
      <c r="E16886" s="65"/>
      <c r="F16886" s="65"/>
      <c r="G16886" s="145"/>
    </row>
    <row r="16887" spans="1:7">
      <c r="A16887" s="65"/>
      <c r="B16887" s="65"/>
      <c r="C16887" s="65"/>
      <c r="D16887" s="65"/>
      <c r="E16887" s="65"/>
      <c r="F16887" s="65"/>
      <c r="G16887" s="145"/>
    </row>
    <row r="16888" spans="1:7">
      <c r="A16888" s="65"/>
      <c r="B16888" s="65"/>
      <c r="C16888" s="65"/>
      <c r="D16888" s="65"/>
      <c r="E16888" s="65"/>
      <c r="F16888" s="65"/>
      <c r="G16888" s="145"/>
    </row>
    <row r="16889" spans="1:7">
      <c r="A16889" s="65"/>
      <c r="B16889" s="65"/>
      <c r="C16889" s="65"/>
      <c r="D16889" s="65"/>
      <c r="E16889" s="65"/>
      <c r="F16889" s="65"/>
      <c r="G16889" s="145"/>
    </row>
    <row r="16890" spans="1:7">
      <c r="A16890" s="65"/>
      <c r="B16890" s="65"/>
      <c r="C16890" s="65"/>
      <c r="D16890" s="65"/>
      <c r="E16890" s="65"/>
      <c r="F16890" s="65"/>
      <c r="G16890" s="145"/>
    </row>
    <row r="16891" spans="1:7">
      <c r="A16891" s="65"/>
      <c r="B16891" s="65"/>
      <c r="C16891" s="65"/>
      <c r="D16891" s="65"/>
      <c r="E16891" s="65"/>
      <c r="F16891" s="65"/>
      <c r="G16891" s="145"/>
    </row>
    <row r="16892" spans="1:7">
      <c r="A16892" s="65"/>
      <c r="B16892" s="65"/>
      <c r="C16892" s="65"/>
      <c r="D16892" s="65"/>
      <c r="E16892" s="65"/>
      <c r="F16892" s="65"/>
      <c r="G16892" s="145"/>
    </row>
    <row r="16893" spans="1:7">
      <c r="A16893" s="65"/>
      <c r="B16893" s="65"/>
      <c r="C16893" s="65"/>
      <c r="D16893" s="65"/>
      <c r="E16893" s="65"/>
      <c r="F16893" s="65"/>
      <c r="G16893" s="145"/>
    </row>
    <row r="16894" spans="1:7">
      <c r="A16894" s="65"/>
      <c r="B16894" s="65"/>
      <c r="C16894" s="65"/>
      <c r="D16894" s="65"/>
      <c r="E16894" s="65"/>
      <c r="F16894" s="65"/>
      <c r="G16894" s="145"/>
    </row>
    <row r="16895" spans="1:7">
      <c r="A16895" s="65"/>
      <c r="B16895" s="65"/>
      <c r="C16895" s="65"/>
      <c r="D16895" s="65"/>
      <c r="E16895" s="65"/>
      <c r="F16895" s="65"/>
      <c r="G16895" s="145"/>
    </row>
    <row r="16896" spans="1:7">
      <c r="A16896" s="65"/>
      <c r="B16896" s="65"/>
      <c r="C16896" s="65"/>
      <c r="D16896" s="65"/>
      <c r="E16896" s="65"/>
      <c r="F16896" s="65"/>
      <c r="G16896" s="145"/>
    </row>
    <row r="16897" spans="1:7">
      <c r="A16897" s="65"/>
      <c r="B16897" s="65"/>
      <c r="C16897" s="65"/>
      <c r="D16897" s="65"/>
      <c r="E16897" s="65"/>
      <c r="F16897" s="65"/>
      <c r="G16897" s="145"/>
    </row>
    <row r="16898" spans="1:7">
      <c r="A16898" s="65"/>
      <c r="B16898" s="65"/>
      <c r="C16898" s="65"/>
      <c r="D16898" s="65"/>
      <c r="E16898" s="65"/>
      <c r="F16898" s="65"/>
      <c r="G16898" s="145"/>
    </row>
    <row r="16899" spans="1:7">
      <c r="A16899" s="65"/>
      <c r="B16899" s="65"/>
      <c r="C16899" s="65"/>
      <c r="D16899" s="65"/>
      <c r="E16899" s="65"/>
      <c r="F16899" s="65"/>
      <c r="G16899" s="145"/>
    </row>
    <row r="16900" spans="1:7">
      <c r="A16900" s="65"/>
      <c r="B16900" s="65"/>
      <c r="C16900" s="65"/>
      <c r="D16900" s="65"/>
      <c r="E16900" s="65"/>
      <c r="F16900" s="65"/>
      <c r="G16900" s="145"/>
    </row>
    <row r="16901" spans="1:7">
      <c r="A16901" s="65"/>
      <c r="B16901" s="65"/>
      <c r="C16901" s="65"/>
      <c r="D16901" s="65"/>
      <c r="E16901" s="65"/>
      <c r="F16901" s="65"/>
      <c r="G16901" s="145"/>
    </row>
    <row r="16902" spans="1:7">
      <c r="A16902" s="65"/>
      <c r="B16902" s="65"/>
      <c r="C16902" s="65"/>
      <c r="D16902" s="65"/>
      <c r="E16902" s="65"/>
      <c r="F16902" s="65"/>
      <c r="G16902" s="145"/>
    </row>
    <row r="16903" spans="1:7">
      <c r="A16903" s="65"/>
      <c r="B16903" s="65"/>
      <c r="C16903" s="65"/>
      <c r="D16903" s="65"/>
      <c r="E16903" s="65"/>
      <c r="F16903" s="65"/>
      <c r="G16903" s="145"/>
    </row>
    <row r="16904" spans="1:7">
      <c r="A16904" s="65"/>
      <c r="B16904" s="65"/>
      <c r="C16904" s="65"/>
      <c r="D16904" s="65"/>
      <c r="E16904" s="65"/>
      <c r="F16904" s="65"/>
      <c r="G16904" s="145"/>
    </row>
    <row r="16905" spans="1:7">
      <c r="A16905" s="65"/>
      <c r="B16905" s="65"/>
      <c r="C16905" s="65"/>
      <c r="D16905" s="65"/>
      <c r="E16905" s="65"/>
      <c r="F16905" s="65"/>
      <c r="G16905" s="145"/>
    </row>
    <row r="16906" spans="1:7">
      <c r="A16906" s="65"/>
      <c r="B16906" s="65"/>
      <c r="C16906" s="65"/>
      <c r="D16906" s="65"/>
      <c r="E16906" s="65"/>
      <c r="F16906" s="65"/>
      <c r="G16906" s="145"/>
    </row>
    <row r="16907" spans="1:7">
      <c r="A16907" s="65"/>
      <c r="B16907" s="65"/>
      <c r="C16907" s="65"/>
      <c r="D16907" s="65"/>
      <c r="E16907" s="65"/>
      <c r="F16907" s="65"/>
      <c r="G16907" s="145"/>
    </row>
    <row r="16908" spans="1:7">
      <c r="A16908" s="65"/>
      <c r="B16908" s="65"/>
      <c r="C16908" s="65"/>
      <c r="D16908" s="65"/>
      <c r="E16908" s="65"/>
      <c r="F16908" s="65"/>
      <c r="G16908" s="145"/>
    </row>
    <row r="16909" spans="1:7">
      <c r="A16909" s="65"/>
      <c r="B16909" s="65"/>
      <c r="C16909" s="65"/>
      <c r="D16909" s="65"/>
      <c r="E16909" s="65"/>
      <c r="F16909" s="65"/>
      <c r="G16909" s="145"/>
    </row>
    <row r="16910" spans="1:7">
      <c r="A16910" s="65"/>
      <c r="B16910" s="65"/>
      <c r="C16910" s="65"/>
      <c r="D16910" s="65"/>
      <c r="E16910" s="65"/>
      <c r="F16910" s="65"/>
      <c r="G16910" s="145"/>
    </row>
    <row r="16911" spans="1:7">
      <c r="A16911" s="65"/>
      <c r="B16911" s="65"/>
      <c r="C16911" s="65"/>
      <c r="D16911" s="65"/>
      <c r="E16911" s="65"/>
      <c r="F16911" s="65"/>
      <c r="G16911" s="145"/>
    </row>
    <row r="16912" spans="1:7">
      <c r="A16912" s="65"/>
      <c r="B16912" s="65"/>
      <c r="C16912" s="65"/>
      <c r="D16912" s="65"/>
      <c r="E16912" s="65"/>
      <c r="F16912" s="65"/>
      <c r="G16912" s="145"/>
    </row>
    <row r="16913" spans="1:7">
      <c r="A16913" s="65"/>
      <c r="B16913" s="65"/>
      <c r="C16913" s="65"/>
      <c r="D16913" s="65"/>
      <c r="E16913" s="65"/>
      <c r="F16913" s="65"/>
      <c r="G16913" s="145"/>
    </row>
    <row r="16914" spans="1:7">
      <c r="A16914" s="65"/>
      <c r="B16914" s="65"/>
      <c r="C16914" s="65"/>
      <c r="D16914" s="65"/>
      <c r="E16914" s="65"/>
      <c r="F16914" s="65"/>
      <c r="G16914" s="145"/>
    </row>
    <row r="16915" spans="1:7">
      <c r="A16915" s="65"/>
      <c r="B16915" s="65"/>
      <c r="C16915" s="65"/>
      <c r="D16915" s="65"/>
      <c r="E16915" s="65"/>
      <c r="F16915" s="65"/>
      <c r="G16915" s="145"/>
    </row>
    <row r="16916" spans="1:7">
      <c r="A16916" s="65"/>
      <c r="B16916" s="65"/>
      <c r="C16916" s="65"/>
      <c r="D16916" s="65"/>
      <c r="E16916" s="65"/>
      <c r="F16916" s="65"/>
      <c r="G16916" s="145"/>
    </row>
    <row r="16917" spans="1:7">
      <c r="A16917" s="65"/>
      <c r="B16917" s="65"/>
      <c r="C16917" s="65"/>
      <c r="D16917" s="65"/>
      <c r="E16917" s="65"/>
      <c r="F16917" s="65"/>
      <c r="G16917" s="145"/>
    </row>
    <row r="16918" spans="1:7">
      <c r="A16918" s="65"/>
      <c r="B16918" s="65"/>
      <c r="C16918" s="65"/>
      <c r="D16918" s="65"/>
      <c r="E16918" s="65"/>
      <c r="F16918" s="65"/>
      <c r="G16918" s="145"/>
    </row>
    <row r="16919" spans="1:7">
      <c r="A16919" s="65"/>
      <c r="B16919" s="65"/>
      <c r="C16919" s="65"/>
      <c r="D16919" s="65"/>
      <c r="E16919" s="65"/>
      <c r="F16919" s="65"/>
      <c r="G16919" s="145"/>
    </row>
    <row r="16920" spans="1:7">
      <c r="A16920" s="65"/>
      <c r="B16920" s="65"/>
      <c r="C16920" s="65"/>
      <c r="D16920" s="65"/>
      <c r="E16920" s="65"/>
      <c r="F16920" s="65"/>
      <c r="G16920" s="145"/>
    </row>
    <row r="16921" spans="1:7">
      <c r="A16921" s="65"/>
      <c r="B16921" s="65"/>
      <c r="C16921" s="65"/>
      <c r="D16921" s="65"/>
      <c r="E16921" s="65"/>
      <c r="F16921" s="65"/>
      <c r="G16921" s="145"/>
    </row>
    <row r="16922" spans="1:7">
      <c r="A16922" s="65"/>
      <c r="B16922" s="65"/>
      <c r="C16922" s="65"/>
      <c r="D16922" s="65"/>
      <c r="E16922" s="65"/>
      <c r="F16922" s="65"/>
      <c r="G16922" s="145"/>
    </row>
    <row r="16923" spans="1:7">
      <c r="A16923" s="65"/>
      <c r="B16923" s="65"/>
      <c r="C16923" s="65"/>
      <c r="D16923" s="65"/>
      <c r="E16923" s="65"/>
      <c r="F16923" s="65"/>
      <c r="G16923" s="145"/>
    </row>
    <row r="16924" spans="1:7">
      <c r="A16924" s="65"/>
      <c r="B16924" s="65"/>
      <c r="C16924" s="65"/>
      <c r="D16924" s="65"/>
      <c r="E16924" s="65"/>
      <c r="F16924" s="65"/>
      <c r="G16924" s="145"/>
    </row>
    <row r="16925" spans="1:7">
      <c r="A16925" s="65"/>
      <c r="B16925" s="65"/>
      <c r="C16925" s="65"/>
      <c r="D16925" s="65"/>
      <c r="E16925" s="65"/>
      <c r="F16925" s="65"/>
      <c r="G16925" s="145"/>
    </row>
    <row r="16926" spans="1:7">
      <c r="A16926" s="65"/>
      <c r="B16926" s="65"/>
      <c r="C16926" s="65"/>
      <c r="D16926" s="65"/>
      <c r="E16926" s="65"/>
      <c r="F16926" s="65"/>
      <c r="G16926" s="145"/>
    </row>
    <row r="16927" spans="1:7">
      <c r="A16927" s="65"/>
      <c r="B16927" s="65"/>
      <c r="C16927" s="65"/>
      <c r="D16927" s="65"/>
      <c r="E16927" s="65"/>
      <c r="F16927" s="65"/>
      <c r="G16927" s="145"/>
    </row>
    <row r="16928" spans="1:7">
      <c r="A16928" s="65"/>
      <c r="B16928" s="65"/>
      <c r="C16928" s="65"/>
      <c r="D16928" s="65"/>
      <c r="E16928" s="65"/>
      <c r="F16928" s="65"/>
      <c r="G16928" s="145"/>
    </row>
    <row r="16929" spans="1:7">
      <c r="A16929" s="65"/>
      <c r="B16929" s="65"/>
      <c r="C16929" s="65"/>
      <c r="D16929" s="65"/>
      <c r="E16929" s="65"/>
      <c r="F16929" s="65"/>
      <c r="G16929" s="145"/>
    </row>
    <row r="16930" spans="1:7">
      <c r="A16930" s="65"/>
      <c r="B16930" s="65"/>
      <c r="C16930" s="65"/>
      <c r="D16930" s="65"/>
      <c r="E16930" s="65"/>
      <c r="F16930" s="65"/>
      <c r="G16930" s="145"/>
    </row>
    <row r="16931" spans="1:7">
      <c r="A16931" s="65"/>
      <c r="B16931" s="65"/>
      <c r="C16931" s="65"/>
      <c r="D16931" s="65"/>
      <c r="E16931" s="65"/>
      <c r="F16931" s="65"/>
      <c r="G16931" s="145"/>
    </row>
    <row r="16932" spans="1:7">
      <c r="A16932" s="65"/>
      <c r="B16932" s="65"/>
      <c r="C16932" s="65"/>
      <c r="D16932" s="65"/>
      <c r="E16932" s="65"/>
      <c r="F16932" s="65"/>
      <c r="G16932" s="145"/>
    </row>
    <row r="16933" spans="1:7">
      <c r="A16933" s="65"/>
      <c r="B16933" s="65"/>
      <c r="C16933" s="65"/>
      <c r="D16933" s="65"/>
      <c r="E16933" s="65"/>
      <c r="F16933" s="65"/>
      <c r="G16933" s="145"/>
    </row>
    <row r="16934" spans="1:7">
      <c r="A16934" s="65"/>
      <c r="B16934" s="65"/>
      <c r="C16934" s="65"/>
      <c r="D16934" s="65"/>
      <c r="E16934" s="65"/>
      <c r="F16934" s="65"/>
      <c r="G16934" s="145"/>
    </row>
    <row r="16935" spans="1:7">
      <c r="A16935" s="65"/>
      <c r="B16935" s="65"/>
      <c r="C16935" s="65"/>
      <c r="D16935" s="65"/>
      <c r="E16935" s="65"/>
      <c r="F16935" s="65"/>
      <c r="G16935" s="145"/>
    </row>
    <row r="16936" spans="1:7">
      <c r="A16936" s="65"/>
      <c r="B16936" s="65"/>
      <c r="C16936" s="65"/>
      <c r="D16936" s="65"/>
      <c r="E16936" s="65"/>
      <c r="F16936" s="65"/>
      <c r="G16936" s="145"/>
    </row>
    <row r="16937" spans="1:7">
      <c r="A16937" s="65"/>
      <c r="B16937" s="65"/>
      <c r="C16937" s="65"/>
      <c r="D16937" s="65"/>
      <c r="E16937" s="65"/>
      <c r="F16937" s="65"/>
      <c r="G16937" s="145"/>
    </row>
    <row r="16938" spans="1:7">
      <c r="A16938" s="65"/>
      <c r="B16938" s="65"/>
      <c r="C16938" s="65"/>
      <c r="D16938" s="65"/>
      <c r="E16938" s="65"/>
      <c r="F16938" s="65"/>
      <c r="G16938" s="145"/>
    </row>
    <row r="16939" spans="1:7">
      <c r="A16939" s="65"/>
      <c r="B16939" s="65"/>
      <c r="C16939" s="65"/>
      <c r="D16939" s="65"/>
      <c r="E16939" s="65"/>
      <c r="F16939" s="65"/>
      <c r="G16939" s="145"/>
    </row>
    <row r="16940" spans="1:7">
      <c r="A16940" s="65"/>
      <c r="B16940" s="65"/>
      <c r="C16940" s="65"/>
      <c r="D16940" s="65"/>
      <c r="E16940" s="65"/>
      <c r="F16940" s="65"/>
      <c r="G16940" s="145"/>
    </row>
    <row r="16941" spans="1:7">
      <c r="A16941" s="65"/>
      <c r="B16941" s="65"/>
      <c r="C16941" s="65"/>
      <c r="D16941" s="65"/>
      <c r="E16941" s="65"/>
      <c r="F16941" s="65"/>
      <c r="G16941" s="145"/>
    </row>
    <row r="16942" spans="1:7">
      <c r="A16942" s="65"/>
      <c r="B16942" s="65"/>
      <c r="C16942" s="65"/>
      <c r="D16942" s="65"/>
      <c r="E16942" s="65"/>
      <c r="F16942" s="65"/>
      <c r="G16942" s="145"/>
    </row>
    <row r="16943" spans="1:7">
      <c r="A16943" s="65"/>
      <c r="B16943" s="65"/>
      <c r="C16943" s="65"/>
      <c r="D16943" s="65"/>
      <c r="E16943" s="65"/>
      <c r="F16943" s="65"/>
      <c r="G16943" s="145"/>
    </row>
    <row r="16944" spans="1:7">
      <c r="A16944" s="65"/>
      <c r="B16944" s="65"/>
      <c r="C16944" s="65"/>
      <c r="D16944" s="65"/>
      <c r="E16944" s="65"/>
      <c r="F16944" s="65"/>
      <c r="G16944" s="145"/>
    </row>
    <row r="16945" spans="1:7">
      <c r="A16945" s="65"/>
      <c r="B16945" s="65"/>
      <c r="C16945" s="65"/>
      <c r="D16945" s="65"/>
      <c r="E16945" s="65"/>
      <c r="F16945" s="65"/>
      <c r="G16945" s="145"/>
    </row>
    <row r="16946" spans="1:7">
      <c r="A16946" s="65"/>
      <c r="B16946" s="65"/>
      <c r="C16946" s="65"/>
      <c r="D16946" s="65"/>
      <c r="E16946" s="65"/>
      <c r="F16946" s="65"/>
      <c r="G16946" s="145"/>
    </row>
    <row r="16947" spans="1:7">
      <c r="A16947" s="65"/>
      <c r="B16947" s="65"/>
      <c r="C16947" s="65"/>
      <c r="D16947" s="65"/>
      <c r="E16947" s="65"/>
      <c r="F16947" s="65"/>
      <c r="G16947" s="145"/>
    </row>
    <row r="16948" spans="1:7">
      <c r="A16948" s="65"/>
      <c r="B16948" s="65"/>
      <c r="C16948" s="65"/>
      <c r="D16948" s="65"/>
      <c r="E16948" s="65"/>
      <c r="F16948" s="65"/>
      <c r="G16948" s="145"/>
    </row>
    <row r="16949" spans="1:7">
      <c r="A16949" s="65"/>
      <c r="B16949" s="65"/>
      <c r="C16949" s="65"/>
      <c r="D16949" s="65"/>
      <c r="E16949" s="65"/>
      <c r="F16949" s="65"/>
      <c r="G16949" s="145"/>
    </row>
    <row r="16950" spans="1:7">
      <c r="A16950" s="65"/>
      <c r="B16950" s="65"/>
      <c r="C16950" s="65"/>
      <c r="D16950" s="65"/>
      <c r="E16950" s="65"/>
      <c r="F16950" s="65"/>
      <c r="G16950" s="145"/>
    </row>
    <row r="16951" spans="1:7">
      <c r="A16951" s="65"/>
      <c r="B16951" s="65"/>
      <c r="C16951" s="65"/>
      <c r="D16951" s="65"/>
      <c r="E16951" s="65"/>
      <c r="F16951" s="65"/>
      <c r="G16951" s="145"/>
    </row>
    <row r="16952" spans="1:7">
      <c r="A16952" s="65"/>
      <c r="B16952" s="65"/>
      <c r="C16952" s="65"/>
      <c r="D16952" s="65"/>
      <c r="E16952" s="65"/>
      <c r="F16952" s="65"/>
      <c r="G16952" s="145"/>
    </row>
    <row r="16953" spans="1:7">
      <c r="A16953" s="65"/>
      <c r="B16953" s="65"/>
      <c r="C16953" s="65"/>
      <c r="D16953" s="65"/>
      <c r="E16953" s="65"/>
      <c r="F16953" s="65"/>
      <c r="G16953" s="145"/>
    </row>
    <row r="16954" spans="1:7">
      <c r="A16954" s="65"/>
      <c r="B16954" s="65"/>
      <c r="C16954" s="65"/>
      <c r="D16954" s="65"/>
      <c r="E16954" s="65"/>
      <c r="F16954" s="65"/>
      <c r="G16954" s="145"/>
    </row>
    <row r="16955" spans="1:7">
      <c r="A16955" s="65"/>
      <c r="B16955" s="65"/>
      <c r="C16955" s="65"/>
      <c r="D16955" s="65"/>
      <c r="E16955" s="65"/>
      <c r="F16955" s="65"/>
      <c r="G16955" s="145"/>
    </row>
    <row r="16956" spans="1:7">
      <c r="A16956" s="65"/>
      <c r="B16956" s="65"/>
      <c r="C16956" s="65"/>
      <c r="D16956" s="65"/>
      <c r="E16956" s="65"/>
      <c r="F16956" s="65"/>
      <c r="G16956" s="145"/>
    </row>
    <row r="16957" spans="1:7">
      <c r="A16957" s="65"/>
      <c r="B16957" s="65"/>
      <c r="C16957" s="65"/>
      <c r="D16957" s="65"/>
      <c r="E16957" s="65"/>
      <c r="F16957" s="65"/>
      <c r="G16957" s="145"/>
    </row>
    <row r="16958" spans="1:7">
      <c r="A16958" s="65"/>
      <c r="B16958" s="65"/>
      <c r="C16958" s="65"/>
      <c r="D16958" s="65"/>
      <c r="E16958" s="65"/>
      <c r="F16958" s="65"/>
      <c r="G16958" s="145"/>
    </row>
    <row r="16959" spans="1:7">
      <c r="A16959" s="65"/>
      <c r="B16959" s="65"/>
      <c r="C16959" s="65"/>
      <c r="D16959" s="65"/>
      <c r="E16959" s="65"/>
      <c r="F16959" s="65"/>
      <c r="G16959" s="145"/>
    </row>
    <row r="16960" spans="1:7">
      <c r="A16960" s="65"/>
      <c r="B16960" s="65"/>
      <c r="C16960" s="65"/>
      <c r="D16960" s="65"/>
      <c r="E16960" s="65"/>
      <c r="F16960" s="65"/>
      <c r="G16960" s="145"/>
    </row>
    <row r="16961" spans="1:7">
      <c r="A16961" s="65"/>
      <c r="B16961" s="65"/>
      <c r="C16961" s="65"/>
      <c r="D16961" s="65"/>
      <c r="E16961" s="65"/>
      <c r="F16961" s="65"/>
      <c r="G16961" s="145"/>
    </row>
    <row r="16962" spans="1:7">
      <c r="A16962" s="65"/>
      <c r="B16962" s="65"/>
      <c r="C16962" s="65"/>
      <c r="D16962" s="65"/>
      <c r="E16962" s="65"/>
      <c r="F16962" s="65"/>
      <c r="G16962" s="145"/>
    </row>
    <row r="16963" spans="1:7">
      <c r="A16963" s="65"/>
      <c r="B16963" s="65"/>
      <c r="C16963" s="65"/>
      <c r="D16963" s="65"/>
      <c r="E16963" s="65"/>
      <c r="F16963" s="65"/>
      <c r="G16963" s="145"/>
    </row>
    <row r="16964" spans="1:7">
      <c r="A16964" s="65"/>
      <c r="B16964" s="65"/>
      <c r="C16964" s="65"/>
      <c r="D16964" s="65"/>
      <c r="E16964" s="65"/>
      <c r="F16964" s="65"/>
      <c r="G16964" s="145"/>
    </row>
    <row r="16965" spans="1:7">
      <c r="A16965" s="65"/>
      <c r="B16965" s="65"/>
      <c r="C16965" s="65"/>
      <c r="D16965" s="65"/>
      <c r="E16965" s="65"/>
      <c r="F16965" s="65"/>
      <c r="G16965" s="145"/>
    </row>
    <row r="16966" spans="1:7">
      <c r="A16966" s="65"/>
      <c r="B16966" s="65"/>
      <c r="C16966" s="65"/>
      <c r="D16966" s="65"/>
      <c r="E16966" s="65"/>
      <c r="F16966" s="65"/>
      <c r="G16966" s="145"/>
    </row>
    <row r="16967" spans="1:7">
      <c r="A16967" s="65"/>
      <c r="B16967" s="65"/>
      <c r="C16967" s="65"/>
      <c r="D16967" s="65"/>
      <c r="E16967" s="65"/>
      <c r="F16967" s="65"/>
      <c r="G16967" s="145"/>
    </row>
    <row r="16968" spans="1:7">
      <c r="A16968" s="65"/>
      <c r="B16968" s="65"/>
      <c r="C16968" s="65"/>
      <c r="D16968" s="65"/>
      <c r="E16968" s="65"/>
      <c r="F16968" s="65"/>
      <c r="G16968" s="145"/>
    </row>
    <row r="16969" spans="1:7">
      <c r="A16969" s="65"/>
      <c r="B16969" s="65"/>
      <c r="C16969" s="65"/>
      <c r="D16969" s="65"/>
      <c r="E16969" s="65"/>
      <c r="F16969" s="65"/>
      <c r="G16969" s="145"/>
    </row>
    <row r="16970" spans="1:7">
      <c r="A16970" s="65"/>
      <c r="B16970" s="65"/>
      <c r="C16970" s="65"/>
      <c r="D16970" s="65"/>
      <c r="E16970" s="65"/>
      <c r="F16970" s="65"/>
      <c r="G16970" s="145"/>
    </row>
    <row r="16971" spans="1:7">
      <c r="A16971" s="65"/>
      <c r="B16971" s="65"/>
      <c r="C16971" s="65"/>
      <c r="D16971" s="65"/>
      <c r="E16971" s="65"/>
      <c r="F16971" s="65"/>
      <c r="G16971" s="145"/>
    </row>
    <row r="16972" spans="1:7">
      <c r="A16972" s="65"/>
      <c r="B16972" s="65"/>
      <c r="C16972" s="65"/>
      <c r="D16972" s="65"/>
      <c r="E16972" s="65"/>
      <c r="F16972" s="65"/>
      <c r="G16972" s="145"/>
    </row>
    <row r="16973" spans="1:7">
      <c r="A16973" s="65"/>
      <c r="B16973" s="65"/>
      <c r="C16973" s="65"/>
      <c r="D16973" s="65"/>
      <c r="E16973" s="65"/>
      <c r="F16973" s="65"/>
      <c r="G16973" s="145"/>
    </row>
    <row r="16974" spans="1:7">
      <c r="A16974" s="65"/>
      <c r="B16974" s="65"/>
      <c r="C16974" s="65"/>
      <c r="D16974" s="65"/>
      <c r="E16974" s="65"/>
      <c r="F16974" s="65"/>
      <c r="G16974" s="145"/>
    </row>
    <row r="16975" spans="1:7">
      <c r="A16975" s="65"/>
      <c r="B16975" s="65"/>
      <c r="C16975" s="65"/>
      <c r="D16975" s="65"/>
      <c r="E16975" s="65"/>
      <c r="F16975" s="65"/>
      <c r="G16975" s="145"/>
    </row>
    <row r="16976" spans="1:7">
      <c r="A16976" s="65"/>
      <c r="B16976" s="65"/>
      <c r="C16976" s="65"/>
      <c r="D16976" s="65"/>
      <c r="E16976" s="65"/>
      <c r="F16976" s="65"/>
      <c r="G16976" s="145"/>
    </row>
    <row r="16977" spans="1:7">
      <c r="A16977" s="65"/>
      <c r="B16977" s="65"/>
      <c r="C16977" s="65"/>
      <c r="D16977" s="65"/>
      <c r="E16977" s="65"/>
      <c r="F16977" s="65"/>
      <c r="G16977" s="145"/>
    </row>
    <row r="16978" spans="1:7">
      <c r="A16978" s="65"/>
      <c r="B16978" s="65"/>
      <c r="C16978" s="65"/>
      <c r="D16978" s="65"/>
      <c r="E16978" s="65"/>
      <c r="F16978" s="65"/>
      <c r="G16978" s="145"/>
    </row>
    <row r="16979" spans="1:7">
      <c r="A16979" s="65"/>
      <c r="B16979" s="65"/>
      <c r="C16979" s="65"/>
      <c r="D16979" s="65"/>
      <c r="E16979" s="65"/>
      <c r="F16979" s="65"/>
      <c r="G16979" s="145"/>
    </row>
    <row r="16980" spans="1:7">
      <c r="A16980" s="65"/>
      <c r="B16980" s="65"/>
      <c r="C16980" s="65"/>
      <c r="D16980" s="65"/>
      <c r="E16980" s="65"/>
      <c r="F16980" s="65"/>
      <c r="G16980" s="145"/>
    </row>
    <row r="16981" spans="1:7">
      <c r="A16981" s="65"/>
      <c r="B16981" s="65"/>
      <c r="C16981" s="65"/>
      <c r="D16981" s="65"/>
      <c r="E16981" s="65"/>
      <c r="F16981" s="65"/>
      <c r="G16981" s="145"/>
    </row>
    <row r="16982" spans="1:7">
      <c r="A16982" s="65"/>
      <c r="B16982" s="65"/>
      <c r="C16982" s="65"/>
      <c r="D16982" s="65"/>
      <c r="E16982" s="65"/>
      <c r="F16982" s="65"/>
      <c r="G16982" s="145"/>
    </row>
    <row r="16983" spans="1:7">
      <c r="A16983" s="65"/>
      <c r="B16983" s="65"/>
      <c r="C16983" s="65"/>
      <c r="D16983" s="65"/>
      <c r="E16983" s="65"/>
      <c r="F16983" s="65"/>
      <c r="G16983" s="145"/>
    </row>
    <row r="16984" spans="1:7">
      <c r="A16984" s="65"/>
      <c r="B16984" s="65"/>
      <c r="C16984" s="65"/>
      <c r="D16984" s="65"/>
      <c r="E16984" s="65"/>
      <c r="F16984" s="65"/>
      <c r="G16984" s="145"/>
    </row>
    <row r="16985" spans="1:7">
      <c r="A16985" s="65"/>
      <c r="B16985" s="65"/>
      <c r="C16985" s="65"/>
      <c r="D16985" s="65"/>
      <c r="E16985" s="65"/>
      <c r="F16985" s="65"/>
      <c r="G16985" s="145"/>
    </row>
    <row r="16986" spans="1:7">
      <c r="A16986" s="65"/>
      <c r="B16986" s="65"/>
      <c r="C16986" s="65"/>
      <c r="D16986" s="65"/>
      <c r="E16986" s="65"/>
      <c r="F16986" s="65"/>
      <c r="G16986" s="145"/>
    </row>
    <row r="16987" spans="1:7">
      <c r="A16987" s="65"/>
      <c r="B16987" s="65"/>
      <c r="C16987" s="65"/>
      <c r="D16987" s="65"/>
      <c r="E16987" s="65"/>
      <c r="F16987" s="65"/>
      <c r="G16987" s="145"/>
    </row>
    <row r="16988" spans="1:7">
      <c r="A16988" s="65"/>
      <c r="B16988" s="65"/>
      <c r="C16988" s="65"/>
      <c r="D16988" s="65"/>
      <c r="E16988" s="65"/>
      <c r="F16988" s="65"/>
      <c r="G16988" s="145"/>
    </row>
    <row r="16989" spans="1:7">
      <c r="A16989" s="65"/>
      <c r="B16989" s="65"/>
      <c r="C16989" s="65"/>
      <c r="D16989" s="65"/>
      <c r="E16989" s="65"/>
      <c r="F16989" s="65"/>
      <c r="G16989" s="145"/>
    </row>
    <row r="16990" spans="1:7">
      <c r="A16990" s="65"/>
      <c r="B16990" s="65"/>
      <c r="C16990" s="65"/>
      <c r="D16990" s="65"/>
      <c r="E16990" s="65"/>
      <c r="F16990" s="65"/>
      <c r="G16990" s="145"/>
    </row>
    <row r="16991" spans="1:7">
      <c r="A16991" s="65"/>
      <c r="B16991" s="65"/>
      <c r="C16991" s="65"/>
      <c r="D16991" s="65"/>
      <c r="E16991" s="65"/>
      <c r="F16991" s="65"/>
      <c r="G16991" s="145"/>
    </row>
    <row r="16992" spans="1:7">
      <c r="A16992" s="65"/>
      <c r="B16992" s="65"/>
      <c r="C16992" s="65"/>
      <c r="D16992" s="65"/>
      <c r="E16992" s="65"/>
      <c r="F16992" s="65"/>
      <c r="G16992" s="145"/>
    </row>
    <row r="16993" spans="1:7">
      <c r="A16993" s="65"/>
      <c r="B16993" s="65"/>
      <c r="C16993" s="65"/>
      <c r="D16993" s="65"/>
      <c r="E16993" s="65"/>
      <c r="F16993" s="65"/>
      <c r="G16993" s="145"/>
    </row>
    <row r="16994" spans="1:7">
      <c r="A16994" s="65"/>
      <c r="B16994" s="65"/>
      <c r="C16994" s="65"/>
      <c r="D16994" s="65"/>
      <c r="E16994" s="65"/>
      <c r="F16994" s="65"/>
      <c r="G16994" s="145"/>
    </row>
    <row r="16995" spans="1:7">
      <c r="A16995" s="65"/>
      <c r="B16995" s="65"/>
      <c r="C16995" s="65"/>
      <c r="D16995" s="65"/>
      <c r="E16995" s="65"/>
      <c r="F16995" s="65"/>
      <c r="G16995" s="145"/>
    </row>
    <row r="16996" spans="1:7">
      <c r="A16996" s="65"/>
      <c r="B16996" s="65"/>
      <c r="C16996" s="65"/>
      <c r="D16996" s="65"/>
      <c r="E16996" s="65"/>
      <c r="F16996" s="65"/>
      <c r="G16996" s="145"/>
    </row>
    <row r="16997" spans="1:7">
      <c r="A16997" s="65"/>
      <c r="B16997" s="65"/>
      <c r="C16997" s="65"/>
      <c r="D16997" s="65"/>
      <c r="E16997" s="65"/>
      <c r="F16997" s="65"/>
      <c r="G16997" s="145"/>
    </row>
    <row r="16998" spans="1:7">
      <c r="A16998" s="65"/>
      <c r="B16998" s="65"/>
      <c r="C16998" s="65"/>
      <c r="D16998" s="65"/>
      <c r="E16998" s="65"/>
      <c r="F16998" s="65"/>
      <c r="G16998" s="145"/>
    </row>
    <row r="16999" spans="1:7">
      <c r="A16999" s="65"/>
      <c r="B16999" s="65"/>
      <c r="C16999" s="65"/>
      <c r="D16999" s="65"/>
      <c r="E16999" s="65"/>
      <c r="F16999" s="65"/>
      <c r="G16999" s="145"/>
    </row>
    <row r="17000" spans="1:7">
      <c r="A17000" s="65"/>
      <c r="B17000" s="65"/>
      <c r="C17000" s="65"/>
      <c r="D17000" s="65"/>
      <c r="E17000" s="65"/>
      <c r="F17000" s="65"/>
      <c r="G17000" s="145"/>
    </row>
    <row r="17001" spans="1:7">
      <c r="A17001" s="65"/>
      <c r="B17001" s="65"/>
      <c r="C17001" s="65"/>
      <c r="D17001" s="65"/>
      <c r="E17001" s="65"/>
      <c r="F17001" s="65"/>
      <c r="G17001" s="145"/>
    </row>
    <row r="17002" spans="1:7">
      <c r="A17002" s="65"/>
      <c r="B17002" s="65"/>
      <c r="C17002" s="65"/>
      <c r="D17002" s="65"/>
      <c r="E17002" s="65"/>
      <c r="F17002" s="65"/>
      <c r="G17002" s="145"/>
    </row>
    <row r="17003" spans="1:7">
      <c r="A17003" s="65"/>
      <c r="B17003" s="65"/>
      <c r="C17003" s="65"/>
      <c r="D17003" s="65"/>
      <c r="E17003" s="65"/>
      <c r="F17003" s="65"/>
      <c r="G17003" s="145"/>
    </row>
    <row r="17004" spans="1:7">
      <c r="A17004" s="65"/>
      <c r="B17004" s="65"/>
      <c r="C17004" s="65"/>
      <c r="D17004" s="65"/>
      <c r="E17004" s="65"/>
      <c r="F17004" s="65"/>
      <c r="G17004" s="145"/>
    </row>
    <row r="17005" spans="1:7">
      <c r="A17005" s="65"/>
      <c r="B17005" s="65"/>
      <c r="C17005" s="65"/>
      <c r="D17005" s="65"/>
      <c r="E17005" s="65"/>
      <c r="F17005" s="65"/>
      <c r="G17005" s="145"/>
    </row>
    <row r="17006" spans="1:7">
      <c r="A17006" s="65"/>
      <c r="B17006" s="65"/>
      <c r="C17006" s="65"/>
      <c r="D17006" s="65"/>
      <c r="E17006" s="65"/>
      <c r="F17006" s="65"/>
      <c r="G17006" s="145"/>
    </row>
    <row r="17007" spans="1:7">
      <c r="A17007" s="65"/>
      <c r="B17007" s="65"/>
      <c r="C17007" s="65"/>
      <c r="D17007" s="65"/>
      <c r="E17007" s="65"/>
      <c r="F17007" s="65"/>
      <c r="G17007" s="145"/>
    </row>
    <row r="17008" spans="1:7">
      <c r="A17008" s="65"/>
      <c r="B17008" s="65"/>
      <c r="C17008" s="65"/>
      <c r="D17008" s="65"/>
      <c r="E17008" s="65"/>
      <c r="F17008" s="65"/>
      <c r="G17008" s="145"/>
    </row>
    <row r="17009" spans="1:7">
      <c r="A17009" s="65"/>
      <c r="B17009" s="65"/>
      <c r="C17009" s="65"/>
      <c r="D17009" s="65"/>
      <c r="E17009" s="65"/>
      <c r="F17009" s="65"/>
      <c r="G17009" s="145"/>
    </row>
    <row r="17010" spans="1:7">
      <c r="A17010" s="65"/>
      <c r="B17010" s="65"/>
      <c r="C17010" s="65"/>
      <c r="D17010" s="65"/>
      <c r="E17010" s="65"/>
      <c r="F17010" s="65"/>
      <c r="G17010" s="145"/>
    </row>
    <row r="17011" spans="1:7">
      <c r="A17011" s="65"/>
      <c r="B17011" s="65"/>
      <c r="C17011" s="65"/>
      <c r="D17011" s="65"/>
      <c r="E17011" s="65"/>
      <c r="F17011" s="65"/>
      <c r="G17011" s="145"/>
    </row>
    <row r="17012" spans="1:7">
      <c r="A17012" s="65"/>
      <c r="B17012" s="65"/>
      <c r="C17012" s="65"/>
      <c r="D17012" s="65"/>
      <c r="E17012" s="65"/>
      <c r="F17012" s="65"/>
      <c r="G17012" s="145"/>
    </row>
    <row r="17013" spans="1:7">
      <c r="A17013" s="65"/>
      <c r="B17013" s="65"/>
      <c r="C17013" s="65"/>
      <c r="D17013" s="65"/>
      <c r="E17013" s="65"/>
      <c r="F17013" s="65"/>
      <c r="G17013" s="145"/>
    </row>
    <row r="17014" spans="1:7">
      <c r="A17014" s="65"/>
      <c r="B17014" s="65"/>
      <c r="C17014" s="65"/>
      <c r="D17014" s="65"/>
      <c r="E17014" s="65"/>
      <c r="F17014" s="65"/>
      <c r="G17014" s="145"/>
    </row>
    <row r="17015" spans="1:7">
      <c r="A17015" s="65"/>
      <c r="B17015" s="65"/>
      <c r="C17015" s="65"/>
      <c r="D17015" s="65"/>
      <c r="E17015" s="65"/>
      <c r="F17015" s="65"/>
      <c r="G17015" s="145"/>
    </row>
    <row r="17016" spans="1:7">
      <c r="A17016" s="65"/>
      <c r="B17016" s="65"/>
      <c r="C17016" s="65"/>
      <c r="D17016" s="65"/>
      <c r="E17016" s="65"/>
      <c r="F17016" s="65"/>
      <c r="G17016" s="145"/>
    </row>
    <row r="17017" spans="1:7">
      <c r="A17017" s="65"/>
      <c r="B17017" s="65"/>
      <c r="C17017" s="65"/>
      <c r="D17017" s="65"/>
      <c r="E17017" s="65"/>
      <c r="F17017" s="65"/>
      <c r="G17017" s="145"/>
    </row>
    <row r="17018" spans="1:7">
      <c r="A17018" s="65"/>
      <c r="B17018" s="65"/>
      <c r="C17018" s="65"/>
      <c r="D17018" s="65"/>
      <c r="E17018" s="65"/>
      <c r="F17018" s="65"/>
      <c r="G17018" s="145"/>
    </row>
    <row r="17019" spans="1:7">
      <c r="A17019" s="65"/>
      <c r="B17019" s="65"/>
      <c r="C17019" s="65"/>
      <c r="D17019" s="65"/>
      <c r="E17019" s="65"/>
      <c r="F17019" s="65"/>
      <c r="G17019" s="145"/>
    </row>
    <row r="17020" spans="1:7">
      <c r="A17020" s="65"/>
      <c r="B17020" s="65"/>
      <c r="C17020" s="65"/>
      <c r="D17020" s="65"/>
      <c r="E17020" s="65"/>
      <c r="F17020" s="65"/>
      <c r="G17020" s="145"/>
    </row>
    <row r="17021" spans="1:7">
      <c r="A17021" s="65"/>
      <c r="B17021" s="65"/>
      <c r="C17021" s="65"/>
      <c r="D17021" s="65"/>
      <c r="E17021" s="65"/>
      <c r="F17021" s="65"/>
      <c r="G17021" s="145"/>
    </row>
    <row r="17022" spans="1:7">
      <c r="A17022" s="65"/>
      <c r="B17022" s="65"/>
      <c r="C17022" s="65"/>
      <c r="D17022" s="65"/>
      <c r="E17022" s="65"/>
      <c r="F17022" s="65"/>
      <c r="G17022" s="145"/>
    </row>
    <row r="17023" spans="1:7">
      <c r="A17023" s="65"/>
      <c r="B17023" s="65"/>
      <c r="C17023" s="65"/>
      <c r="D17023" s="65"/>
      <c r="E17023" s="65"/>
      <c r="F17023" s="65"/>
      <c r="G17023" s="145"/>
    </row>
    <row r="17024" spans="1:7">
      <c r="A17024" s="65"/>
      <c r="B17024" s="65"/>
      <c r="C17024" s="65"/>
      <c r="D17024" s="65"/>
      <c r="E17024" s="65"/>
      <c r="F17024" s="65"/>
      <c r="G17024" s="145"/>
    </row>
    <row r="17025" spans="1:7">
      <c r="A17025" s="65"/>
      <c r="B17025" s="65"/>
      <c r="C17025" s="65"/>
      <c r="D17025" s="65"/>
      <c r="E17025" s="65"/>
      <c r="F17025" s="65"/>
      <c r="G17025" s="145"/>
    </row>
    <row r="17026" spans="1:7">
      <c r="A17026" s="65"/>
      <c r="B17026" s="65"/>
      <c r="C17026" s="65"/>
      <c r="D17026" s="65"/>
      <c r="E17026" s="65"/>
      <c r="F17026" s="65"/>
      <c r="G17026" s="145"/>
    </row>
    <row r="17027" spans="1:7">
      <c r="A17027" s="65"/>
      <c r="B17027" s="65"/>
      <c r="C17027" s="65"/>
      <c r="D17027" s="65"/>
      <c r="E17027" s="65"/>
      <c r="F17027" s="65"/>
      <c r="G17027" s="145"/>
    </row>
    <row r="17028" spans="1:7">
      <c r="A17028" s="65"/>
      <c r="B17028" s="65"/>
      <c r="C17028" s="65"/>
      <c r="D17028" s="65"/>
      <c r="E17028" s="65"/>
      <c r="F17028" s="65"/>
      <c r="G17028" s="145"/>
    </row>
    <row r="17029" spans="1:7">
      <c r="A17029" s="65"/>
      <c r="B17029" s="65"/>
      <c r="C17029" s="65"/>
      <c r="D17029" s="65"/>
      <c r="E17029" s="65"/>
      <c r="F17029" s="65"/>
      <c r="G17029" s="145"/>
    </row>
    <row r="17030" spans="1:7">
      <c r="A17030" s="65"/>
      <c r="B17030" s="65"/>
      <c r="C17030" s="65"/>
      <c r="D17030" s="65"/>
      <c r="E17030" s="65"/>
      <c r="F17030" s="65"/>
      <c r="G17030" s="145"/>
    </row>
    <row r="17031" spans="1:7">
      <c r="A17031" s="65"/>
      <c r="B17031" s="65"/>
      <c r="C17031" s="65"/>
      <c r="D17031" s="65"/>
      <c r="E17031" s="65"/>
      <c r="F17031" s="65"/>
      <c r="G17031" s="145"/>
    </row>
    <row r="17032" spans="1:7">
      <c r="A17032" s="65"/>
      <c r="B17032" s="65"/>
      <c r="C17032" s="65"/>
      <c r="D17032" s="65"/>
      <c r="E17032" s="65"/>
      <c r="F17032" s="65"/>
      <c r="G17032" s="145"/>
    </row>
    <row r="17033" spans="1:7">
      <c r="A17033" s="65"/>
      <c r="B17033" s="65"/>
      <c r="C17033" s="65"/>
      <c r="D17033" s="65"/>
      <c r="E17033" s="65"/>
      <c r="F17033" s="65"/>
      <c r="G17033" s="145"/>
    </row>
    <row r="17034" spans="1:7">
      <c r="A17034" s="65"/>
      <c r="B17034" s="65"/>
      <c r="C17034" s="65"/>
      <c r="D17034" s="65"/>
      <c r="E17034" s="65"/>
      <c r="F17034" s="65"/>
      <c r="G17034" s="145"/>
    </row>
    <row r="17035" spans="1:7">
      <c r="A17035" s="65"/>
      <c r="B17035" s="65"/>
      <c r="C17035" s="65"/>
      <c r="D17035" s="65"/>
      <c r="E17035" s="65"/>
      <c r="F17035" s="65"/>
      <c r="G17035" s="145"/>
    </row>
    <row r="17036" spans="1:7">
      <c r="A17036" s="65"/>
      <c r="B17036" s="65"/>
      <c r="C17036" s="65"/>
      <c r="D17036" s="65"/>
      <c r="E17036" s="65"/>
      <c r="F17036" s="65"/>
      <c r="G17036" s="145"/>
    </row>
    <row r="17037" spans="1:7">
      <c r="A17037" s="65"/>
      <c r="B17037" s="65"/>
      <c r="C17037" s="65"/>
      <c r="D17037" s="65"/>
      <c r="E17037" s="65"/>
      <c r="F17037" s="65"/>
      <c r="G17037" s="145"/>
    </row>
    <row r="17038" spans="1:7">
      <c r="A17038" s="65"/>
      <c r="B17038" s="65"/>
      <c r="C17038" s="65"/>
      <c r="D17038" s="65"/>
      <c r="E17038" s="65"/>
      <c r="F17038" s="65"/>
      <c r="G17038" s="145"/>
    </row>
    <row r="17039" spans="1:7">
      <c r="A17039" s="65"/>
      <c r="B17039" s="65"/>
      <c r="C17039" s="65"/>
      <c r="D17039" s="65"/>
      <c r="E17039" s="65"/>
      <c r="F17039" s="65"/>
      <c r="G17039" s="145"/>
    </row>
    <row r="17040" spans="1:7">
      <c r="A17040" s="65"/>
      <c r="B17040" s="65"/>
      <c r="C17040" s="65"/>
      <c r="D17040" s="65"/>
      <c r="E17040" s="65"/>
      <c r="F17040" s="65"/>
      <c r="G17040" s="145"/>
    </row>
    <row r="17041" spans="1:7">
      <c r="A17041" s="65"/>
      <c r="B17041" s="65"/>
      <c r="C17041" s="65"/>
      <c r="D17041" s="65"/>
      <c r="E17041" s="65"/>
      <c r="F17041" s="65"/>
      <c r="G17041" s="145"/>
    </row>
    <row r="17042" spans="1:7">
      <c r="A17042" s="65"/>
      <c r="B17042" s="65"/>
      <c r="C17042" s="65"/>
      <c r="D17042" s="65"/>
      <c r="E17042" s="65"/>
      <c r="F17042" s="65"/>
      <c r="G17042" s="145"/>
    </row>
    <row r="17043" spans="1:7">
      <c r="A17043" s="65"/>
      <c r="B17043" s="65"/>
      <c r="C17043" s="65"/>
      <c r="D17043" s="65"/>
      <c r="E17043" s="65"/>
      <c r="F17043" s="65"/>
      <c r="G17043" s="145"/>
    </row>
    <row r="17044" spans="1:7">
      <c r="A17044" s="65"/>
      <c r="B17044" s="65"/>
      <c r="C17044" s="65"/>
      <c r="D17044" s="65"/>
      <c r="E17044" s="65"/>
      <c r="F17044" s="65"/>
      <c r="G17044" s="145"/>
    </row>
    <row r="17045" spans="1:7">
      <c r="A17045" s="65"/>
      <c r="B17045" s="65"/>
      <c r="C17045" s="65"/>
      <c r="D17045" s="65"/>
      <c r="E17045" s="65"/>
      <c r="F17045" s="65"/>
      <c r="G17045" s="145"/>
    </row>
    <row r="17046" spans="1:7">
      <c r="A17046" s="65"/>
      <c r="B17046" s="65"/>
      <c r="C17046" s="65"/>
      <c r="D17046" s="65"/>
      <c r="E17046" s="65"/>
      <c r="F17046" s="65"/>
      <c r="G17046" s="145"/>
    </row>
    <row r="17047" spans="1:7">
      <c r="A17047" s="65"/>
      <c r="B17047" s="65"/>
      <c r="C17047" s="65"/>
      <c r="D17047" s="65"/>
      <c r="E17047" s="65"/>
      <c r="F17047" s="65"/>
      <c r="G17047" s="145"/>
    </row>
    <row r="17048" spans="1:7">
      <c r="A17048" s="65"/>
      <c r="B17048" s="65"/>
      <c r="C17048" s="65"/>
      <c r="D17048" s="65"/>
      <c r="E17048" s="65"/>
      <c r="F17048" s="65"/>
      <c r="G17048" s="145"/>
    </row>
    <row r="17049" spans="1:7">
      <c r="A17049" s="65"/>
      <c r="B17049" s="65"/>
      <c r="C17049" s="65"/>
      <c r="D17049" s="65"/>
      <c r="E17049" s="65"/>
      <c r="F17049" s="65"/>
      <c r="G17049" s="145"/>
    </row>
    <row r="17050" spans="1:7">
      <c r="A17050" s="65"/>
      <c r="B17050" s="65"/>
      <c r="C17050" s="65"/>
      <c r="D17050" s="65"/>
      <c r="E17050" s="65"/>
      <c r="F17050" s="65"/>
      <c r="G17050" s="145"/>
    </row>
    <row r="17051" spans="1:7">
      <c r="A17051" s="65"/>
      <c r="B17051" s="65"/>
      <c r="C17051" s="65"/>
      <c r="D17051" s="65"/>
      <c r="E17051" s="65"/>
      <c r="F17051" s="65"/>
      <c r="G17051" s="145"/>
    </row>
    <row r="17052" spans="1:7">
      <c r="A17052" s="65"/>
      <c r="B17052" s="65"/>
      <c r="C17052" s="65"/>
      <c r="D17052" s="65"/>
      <c r="E17052" s="65"/>
      <c r="F17052" s="65"/>
      <c r="G17052" s="145"/>
    </row>
    <row r="17053" spans="1:7">
      <c r="A17053" s="65"/>
      <c r="B17053" s="65"/>
      <c r="C17053" s="65"/>
      <c r="D17053" s="65"/>
      <c r="E17053" s="65"/>
      <c r="F17053" s="65"/>
      <c r="G17053" s="145"/>
    </row>
    <row r="17054" spans="1:7">
      <c r="A17054" s="65"/>
      <c r="B17054" s="65"/>
      <c r="C17054" s="65"/>
      <c r="D17054" s="65"/>
      <c r="E17054" s="65"/>
      <c r="F17054" s="65"/>
      <c r="G17054" s="145"/>
    </row>
    <row r="17055" spans="1:7">
      <c r="A17055" s="65"/>
      <c r="B17055" s="65"/>
      <c r="C17055" s="65"/>
      <c r="D17055" s="65"/>
      <c r="E17055" s="65"/>
      <c r="F17055" s="65"/>
      <c r="G17055" s="145"/>
    </row>
    <row r="17056" spans="1:7">
      <c r="A17056" s="65"/>
      <c r="B17056" s="65"/>
      <c r="C17056" s="65"/>
      <c r="D17056" s="65"/>
      <c r="E17056" s="65"/>
      <c r="F17056" s="65"/>
      <c r="G17056" s="145"/>
    </row>
    <row r="17057" spans="1:7">
      <c r="A17057" s="65"/>
      <c r="B17057" s="65"/>
      <c r="C17057" s="65"/>
      <c r="D17057" s="65"/>
      <c r="E17057" s="65"/>
      <c r="F17057" s="65"/>
      <c r="G17057" s="145"/>
    </row>
    <row r="17058" spans="1:7">
      <c r="A17058" s="65"/>
      <c r="B17058" s="65"/>
      <c r="C17058" s="65"/>
      <c r="D17058" s="65"/>
      <c r="E17058" s="65"/>
      <c r="F17058" s="65"/>
      <c r="G17058" s="145"/>
    </row>
    <row r="17059" spans="1:7">
      <c r="A17059" s="65"/>
      <c r="B17059" s="65"/>
      <c r="C17059" s="65"/>
      <c r="D17059" s="65"/>
      <c r="E17059" s="65"/>
      <c r="F17059" s="65"/>
      <c r="G17059" s="145"/>
    </row>
    <row r="17060" spans="1:7">
      <c r="A17060" s="65"/>
      <c r="B17060" s="65"/>
      <c r="C17060" s="65"/>
      <c r="D17060" s="65"/>
      <c r="E17060" s="65"/>
      <c r="F17060" s="65"/>
      <c r="G17060" s="145"/>
    </row>
    <row r="17061" spans="1:7">
      <c r="A17061" s="65"/>
      <c r="B17061" s="65"/>
      <c r="C17061" s="65"/>
      <c r="D17061" s="65"/>
      <c r="E17061" s="65"/>
      <c r="F17061" s="65"/>
      <c r="G17061" s="145"/>
    </row>
    <row r="17062" spans="1:7">
      <c r="A17062" s="65"/>
      <c r="B17062" s="65"/>
      <c r="C17062" s="65"/>
      <c r="D17062" s="65"/>
      <c r="E17062" s="65"/>
      <c r="F17062" s="65"/>
      <c r="G17062" s="145"/>
    </row>
    <row r="17063" spans="1:7">
      <c r="A17063" s="65"/>
      <c r="B17063" s="65"/>
      <c r="C17063" s="65"/>
      <c r="D17063" s="65"/>
      <c r="E17063" s="65"/>
      <c r="F17063" s="65"/>
      <c r="G17063" s="145"/>
    </row>
    <row r="17064" spans="1:7">
      <c r="A17064" s="65"/>
      <c r="B17064" s="65"/>
      <c r="C17064" s="65"/>
      <c r="D17064" s="65"/>
      <c r="E17064" s="65"/>
      <c r="F17064" s="65"/>
      <c r="G17064" s="145"/>
    </row>
    <row r="17065" spans="1:7">
      <c r="A17065" s="65"/>
      <c r="B17065" s="65"/>
      <c r="C17065" s="65"/>
      <c r="D17065" s="65"/>
      <c r="E17065" s="65"/>
      <c r="F17065" s="65"/>
      <c r="G17065" s="145"/>
    </row>
    <row r="17066" spans="1:7">
      <c r="A17066" s="65"/>
      <c r="B17066" s="65"/>
      <c r="C17066" s="65"/>
      <c r="D17066" s="65"/>
      <c r="E17066" s="65"/>
      <c r="F17066" s="65"/>
      <c r="G17066" s="145"/>
    </row>
    <row r="17067" spans="1:7">
      <c r="A17067" s="65"/>
      <c r="B17067" s="65"/>
      <c r="C17067" s="65"/>
      <c r="D17067" s="65"/>
      <c r="E17067" s="65"/>
      <c r="F17067" s="65"/>
      <c r="G17067" s="145"/>
    </row>
    <row r="17068" spans="1:7">
      <c r="A17068" s="65"/>
      <c r="B17068" s="65"/>
      <c r="C17068" s="65"/>
      <c r="D17068" s="65"/>
      <c r="E17068" s="65"/>
      <c r="F17068" s="65"/>
      <c r="G17068" s="145"/>
    </row>
    <row r="17069" spans="1:7">
      <c r="A17069" s="65"/>
      <c r="B17069" s="65"/>
      <c r="C17069" s="65"/>
      <c r="D17069" s="65"/>
      <c r="E17069" s="65"/>
      <c r="F17069" s="65"/>
      <c r="G17069" s="145"/>
    </row>
    <row r="17070" spans="1:7">
      <c r="A17070" s="65"/>
      <c r="B17070" s="65"/>
      <c r="C17070" s="65"/>
      <c r="D17070" s="65"/>
      <c r="E17070" s="65"/>
      <c r="F17070" s="65"/>
      <c r="G17070" s="145"/>
    </row>
    <row r="17071" spans="1:7">
      <c r="A17071" s="65"/>
      <c r="B17071" s="65"/>
      <c r="C17071" s="65"/>
      <c r="D17071" s="65"/>
      <c r="E17071" s="65"/>
      <c r="F17071" s="65"/>
      <c r="G17071" s="145"/>
    </row>
    <row r="17072" spans="1:7">
      <c r="A17072" s="65"/>
      <c r="B17072" s="65"/>
      <c r="C17072" s="65"/>
      <c r="D17072" s="65"/>
      <c r="E17072" s="65"/>
      <c r="F17072" s="65"/>
      <c r="G17072" s="145"/>
    </row>
    <row r="17073" spans="1:7">
      <c r="A17073" s="65"/>
      <c r="B17073" s="65"/>
      <c r="C17073" s="65"/>
      <c r="D17073" s="65"/>
      <c r="E17073" s="65"/>
      <c r="F17073" s="65"/>
      <c r="G17073" s="145"/>
    </row>
    <row r="17074" spans="1:7">
      <c r="A17074" s="65"/>
      <c r="B17074" s="65"/>
      <c r="C17074" s="65"/>
      <c r="D17074" s="65"/>
      <c r="E17074" s="65"/>
      <c r="F17074" s="65"/>
      <c r="G17074" s="145"/>
    </row>
    <row r="17075" spans="1:7">
      <c r="A17075" s="65"/>
      <c r="B17075" s="65"/>
      <c r="C17075" s="65"/>
      <c r="D17075" s="65"/>
      <c r="E17075" s="65"/>
      <c r="F17075" s="65"/>
      <c r="G17075" s="145"/>
    </row>
    <row r="17076" spans="1:7">
      <c r="A17076" s="65"/>
      <c r="B17076" s="65"/>
      <c r="C17076" s="65"/>
      <c r="D17076" s="65"/>
      <c r="E17076" s="65"/>
      <c r="F17076" s="65"/>
      <c r="G17076" s="145"/>
    </row>
    <row r="17077" spans="1:7">
      <c r="A17077" s="65"/>
      <c r="B17077" s="65"/>
      <c r="C17077" s="65"/>
      <c r="D17077" s="65"/>
      <c r="E17077" s="65"/>
      <c r="F17077" s="65"/>
      <c r="G17077" s="145"/>
    </row>
    <row r="17078" spans="1:7">
      <c r="A17078" s="65"/>
      <c r="B17078" s="65"/>
      <c r="C17078" s="65"/>
      <c r="D17078" s="65"/>
      <c r="E17078" s="65"/>
      <c r="F17078" s="65"/>
      <c r="G17078" s="145"/>
    </row>
    <row r="17079" spans="1:7">
      <c r="A17079" s="65"/>
      <c r="B17079" s="65"/>
      <c r="C17079" s="65"/>
      <c r="D17079" s="65"/>
      <c r="E17079" s="65"/>
      <c r="F17079" s="65"/>
      <c r="G17079" s="145"/>
    </row>
    <row r="17080" spans="1:7">
      <c r="A17080" s="65"/>
      <c r="B17080" s="65"/>
      <c r="C17080" s="65"/>
      <c r="D17080" s="65"/>
      <c r="E17080" s="65"/>
      <c r="F17080" s="65"/>
      <c r="G17080" s="145"/>
    </row>
    <row r="17081" spans="1:7">
      <c r="A17081" s="65"/>
      <c r="B17081" s="65"/>
      <c r="C17081" s="65"/>
      <c r="D17081" s="65"/>
      <c r="E17081" s="65"/>
      <c r="F17081" s="65"/>
      <c r="G17081" s="145"/>
    </row>
    <row r="17082" spans="1:7">
      <c r="A17082" s="65"/>
      <c r="B17082" s="65"/>
      <c r="C17082" s="65"/>
      <c r="D17082" s="65"/>
      <c r="E17082" s="65"/>
      <c r="F17082" s="65"/>
      <c r="G17082" s="145"/>
    </row>
    <row r="17083" spans="1:7">
      <c r="A17083" s="65"/>
      <c r="B17083" s="65"/>
      <c r="C17083" s="65"/>
      <c r="D17083" s="65"/>
      <c r="E17083" s="65"/>
      <c r="F17083" s="65"/>
      <c r="G17083" s="145"/>
    </row>
    <row r="17084" spans="1:7">
      <c r="A17084" s="65"/>
      <c r="B17084" s="65"/>
      <c r="C17084" s="65"/>
      <c r="D17084" s="65"/>
      <c r="E17084" s="65"/>
      <c r="F17084" s="65"/>
      <c r="G17084" s="145"/>
    </row>
    <row r="17085" spans="1:7">
      <c r="A17085" s="65"/>
      <c r="B17085" s="65"/>
      <c r="C17085" s="65"/>
      <c r="D17085" s="65"/>
      <c r="E17085" s="65"/>
      <c r="F17085" s="65"/>
      <c r="G17085" s="145"/>
    </row>
    <row r="17086" spans="1:7">
      <c r="A17086" s="65"/>
      <c r="B17086" s="65"/>
      <c r="C17086" s="65"/>
      <c r="D17086" s="65"/>
      <c r="E17086" s="65"/>
      <c r="F17086" s="65"/>
      <c r="G17086" s="145"/>
    </row>
    <row r="17087" spans="1:7">
      <c r="A17087" s="65"/>
      <c r="B17087" s="65"/>
      <c r="C17087" s="65"/>
      <c r="D17087" s="65"/>
      <c r="E17087" s="65"/>
      <c r="F17087" s="65"/>
      <c r="G17087" s="145"/>
    </row>
    <row r="17088" spans="1:7">
      <c r="A17088" s="65"/>
      <c r="B17088" s="65"/>
      <c r="C17088" s="65"/>
      <c r="D17088" s="65"/>
      <c r="E17088" s="65"/>
      <c r="F17088" s="65"/>
      <c r="G17088" s="145"/>
    </row>
    <row r="17089" spans="1:7">
      <c r="A17089" s="65"/>
      <c r="B17089" s="65"/>
      <c r="C17089" s="65"/>
      <c r="D17089" s="65"/>
      <c r="E17089" s="65"/>
      <c r="F17089" s="65"/>
      <c r="G17089" s="145"/>
    </row>
    <row r="17090" spans="1:7">
      <c r="A17090" s="65"/>
      <c r="B17090" s="65"/>
      <c r="C17090" s="65"/>
      <c r="D17090" s="65"/>
      <c r="E17090" s="65"/>
      <c r="F17090" s="65"/>
      <c r="G17090" s="145"/>
    </row>
    <row r="17091" spans="1:7">
      <c r="A17091" s="65"/>
      <c r="B17091" s="65"/>
      <c r="C17091" s="65"/>
      <c r="D17091" s="65"/>
      <c r="E17091" s="65"/>
      <c r="F17091" s="65"/>
      <c r="G17091" s="145"/>
    </row>
    <row r="17092" spans="1:7">
      <c r="A17092" s="65"/>
      <c r="B17092" s="65"/>
      <c r="C17092" s="65"/>
      <c r="D17092" s="65"/>
      <c r="E17092" s="65"/>
      <c r="F17092" s="65"/>
      <c r="G17092" s="145"/>
    </row>
    <row r="17093" spans="1:7">
      <c r="A17093" s="65"/>
      <c r="B17093" s="65"/>
      <c r="C17093" s="65"/>
      <c r="D17093" s="65"/>
      <c r="E17093" s="65"/>
      <c r="F17093" s="65"/>
      <c r="G17093" s="145"/>
    </row>
    <row r="17094" spans="1:7">
      <c r="A17094" s="65"/>
      <c r="B17094" s="65"/>
      <c r="C17094" s="65"/>
      <c r="D17094" s="65"/>
      <c r="E17094" s="65"/>
      <c r="F17094" s="65"/>
      <c r="G17094" s="145"/>
    </row>
    <row r="17095" spans="1:7">
      <c r="A17095" s="65"/>
      <c r="B17095" s="65"/>
      <c r="C17095" s="65"/>
      <c r="D17095" s="65"/>
      <c r="E17095" s="65"/>
      <c r="F17095" s="65"/>
      <c r="G17095" s="145"/>
    </row>
    <row r="17096" spans="1:7">
      <c r="A17096" s="65"/>
      <c r="B17096" s="65"/>
      <c r="C17096" s="65"/>
      <c r="D17096" s="65"/>
      <c r="E17096" s="65"/>
      <c r="F17096" s="65"/>
      <c r="G17096" s="145"/>
    </row>
    <row r="17097" spans="1:7">
      <c r="A17097" s="65"/>
      <c r="B17097" s="65"/>
      <c r="C17097" s="65"/>
      <c r="D17097" s="65"/>
      <c r="E17097" s="65"/>
      <c r="F17097" s="65"/>
      <c r="G17097" s="145"/>
    </row>
    <row r="17098" spans="1:7">
      <c r="A17098" s="65"/>
      <c r="B17098" s="65"/>
      <c r="C17098" s="65"/>
      <c r="D17098" s="65"/>
      <c r="E17098" s="65"/>
      <c r="F17098" s="65"/>
      <c r="G17098" s="145"/>
    </row>
    <row r="17099" spans="1:7">
      <c r="A17099" s="65"/>
      <c r="B17099" s="65"/>
      <c r="C17099" s="65"/>
      <c r="D17099" s="65"/>
      <c r="E17099" s="65"/>
      <c r="F17099" s="65"/>
      <c r="G17099" s="145"/>
    </row>
    <row r="17100" spans="1:7">
      <c r="A17100" s="65"/>
      <c r="B17100" s="65"/>
      <c r="C17100" s="65"/>
      <c r="D17100" s="65"/>
      <c r="E17100" s="65"/>
      <c r="F17100" s="65"/>
      <c r="G17100" s="145"/>
    </row>
    <row r="17101" spans="1:7">
      <c r="A17101" s="65"/>
      <c r="B17101" s="65"/>
      <c r="C17101" s="65"/>
      <c r="D17101" s="65"/>
      <c r="E17101" s="65"/>
      <c r="F17101" s="65"/>
      <c r="G17101" s="145"/>
    </row>
    <row r="17102" spans="1:7">
      <c r="A17102" s="65"/>
      <c r="B17102" s="65"/>
      <c r="C17102" s="65"/>
      <c r="D17102" s="65"/>
      <c r="E17102" s="65"/>
      <c r="F17102" s="65"/>
      <c r="G17102" s="145"/>
    </row>
    <row r="17103" spans="1:7">
      <c r="A17103" s="65"/>
      <c r="B17103" s="65"/>
      <c r="C17103" s="65"/>
      <c r="D17103" s="65"/>
      <c r="E17103" s="65"/>
      <c r="F17103" s="65"/>
      <c r="G17103" s="145"/>
    </row>
    <row r="17104" spans="1:7">
      <c r="A17104" s="65"/>
      <c r="B17104" s="65"/>
      <c r="C17104" s="65"/>
      <c r="D17104" s="65"/>
      <c r="E17104" s="65"/>
      <c r="F17104" s="65"/>
      <c r="G17104" s="145"/>
    </row>
    <row r="17105" spans="1:7">
      <c r="A17105" s="65"/>
      <c r="B17105" s="65"/>
      <c r="C17105" s="65"/>
      <c r="D17105" s="65"/>
      <c r="E17105" s="65"/>
      <c r="F17105" s="65"/>
      <c r="G17105" s="145"/>
    </row>
    <row r="17106" spans="1:7">
      <c r="A17106" s="65"/>
      <c r="B17106" s="65"/>
      <c r="C17106" s="65"/>
      <c r="D17106" s="65"/>
      <c r="E17106" s="65"/>
      <c r="F17106" s="65"/>
      <c r="G17106" s="145"/>
    </row>
    <row r="17107" spans="1:7">
      <c r="A17107" s="65"/>
      <c r="B17107" s="65"/>
      <c r="C17107" s="65"/>
      <c r="D17107" s="65"/>
      <c r="E17107" s="65"/>
      <c r="F17107" s="65"/>
      <c r="G17107" s="145"/>
    </row>
    <row r="17108" spans="1:7">
      <c r="A17108" s="65"/>
      <c r="B17108" s="65"/>
      <c r="C17108" s="65"/>
      <c r="D17108" s="65"/>
      <c r="E17108" s="65"/>
      <c r="F17108" s="65"/>
      <c r="G17108" s="145"/>
    </row>
    <row r="17109" spans="1:7">
      <c r="A17109" s="65"/>
      <c r="B17109" s="65"/>
      <c r="C17109" s="65"/>
      <c r="D17109" s="65"/>
      <c r="E17109" s="65"/>
      <c r="F17109" s="65"/>
      <c r="G17109" s="145"/>
    </row>
    <row r="17110" spans="1:7">
      <c r="A17110" s="65"/>
      <c r="B17110" s="65"/>
      <c r="C17110" s="65"/>
      <c r="D17110" s="65"/>
      <c r="E17110" s="65"/>
      <c r="F17110" s="65"/>
      <c r="G17110" s="145"/>
    </row>
    <row r="17111" spans="1:7">
      <c r="A17111" s="65"/>
      <c r="B17111" s="65"/>
      <c r="C17111" s="65"/>
      <c r="D17111" s="65"/>
      <c r="E17111" s="65"/>
      <c r="F17111" s="65"/>
      <c r="G17111" s="145"/>
    </row>
    <row r="17112" spans="1:7">
      <c r="A17112" s="65"/>
      <c r="B17112" s="65"/>
      <c r="C17112" s="65"/>
      <c r="D17112" s="65"/>
      <c r="E17112" s="65"/>
      <c r="F17112" s="65"/>
      <c r="G17112" s="145"/>
    </row>
    <row r="17113" spans="1:7">
      <c r="A17113" s="65"/>
      <c r="B17113" s="65"/>
      <c r="C17113" s="65"/>
      <c r="D17113" s="65"/>
      <c r="E17113" s="65"/>
      <c r="F17113" s="65"/>
      <c r="G17113" s="145"/>
    </row>
    <row r="17114" spans="1:7">
      <c r="A17114" s="65"/>
      <c r="B17114" s="65"/>
      <c r="C17114" s="65"/>
      <c r="D17114" s="65"/>
      <c r="E17114" s="65"/>
      <c r="F17114" s="65"/>
      <c r="G17114" s="145"/>
    </row>
    <row r="17115" spans="1:7">
      <c r="A17115" s="65"/>
      <c r="B17115" s="65"/>
      <c r="C17115" s="65"/>
      <c r="D17115" s="65"/>
      <c r="E17115" s="65"/>
      <c r="F17115" s="65"/>
      <c r="G17115" s="145"/>
    </row>
    <row r="17116" spans="1:7">
      <c r="A17116" s="65"/>
      <c r="B17116" s="65"/>
      <c r="C17116" s="65"/>
      <c r="D17116" s="65"/>
      <c r="E17116" s="65"/>
      <c r="F17116" s="65"/>
      <c r="G17116" s="145"/>
    </row>
    <row r="17117" spans="1:7">
      <c r="A17117" s="65"/>
      <c r="B17117" s="65"/>
      <c r="C17117" s="65"/>
      <c r="D17117" s="65"/>
      <c r="E17117" s="65"/>
      <c r="F17117" s="65"/>
      <c r="G17117" s="145"/>
    </row>
    <row r="17118" spans="1:7">
      <c r="A17118" s="65"/>
      <c r="B17118" s="65"/>
      <c r="C17118" s="65"/>
      <c r="D17118" s="65"/>
      <c r="E17118" s="65"/>
      <c r="F17118" s="65"/>
      <c r="G17118" s="145"/>
    </row>
    <row r="17119" spans="1:7">
      <c r="A17119" s="65"/>
      <c r="B17119" s="65"/>
      <c r="C17119" s="65"/>
      <c r="D17119" s="65"/>
      <c r="E17119" s="65"/>
      <c r="F17119" s="65"/>
      <c r="G17119" s="145"/>
    </row>
    <row r="17120" spans="1:7">
      <c r="A17120" s="65"/>
      <c r="B17120" s="65"/>
      <c r="C17120" s="65"/>
      <c r="D17120" s="65"/>
      <c r="E17120" s="65"/>
      <c r="F17120" s="65"/>
      <c r="G17120" s="145"/>
    </row>
    <row r="17121" spans="1:7">
      <c r="A17121" s="65"/>
      <c r="B17121" s="65"/>
      <c r="C17121" s="65"/>
      <c r="D17121" s="65"/>
      <c r="E17121" s="65"/>
      <c r="F17121" s="65"/>
      <c r="G17121" s="145"/>
    </row>
    <row r="17122" spans="1:7">
      <c r="A17122" s="65"/>
      <c r="B17122" s="65"/>
      <c r="C17122" s="65"/>
      <c r="D17122" s="65"/>
      <c r="E17122" s="65"/>
      <c r="F17122" s="65"/>
      <c r="G17122" s="145"/>
    </row>
    <row r="17123" spans="1:7">
      <c r="A17123" s="65"/>
      <c r="B17123" s="65"/>
      <c r="C17123" s="65"/>
      <c r="D17123" s="65"/>
      <c r="E17123" s="65"/>
      <c r="F17123" s="65"/>
      <c r="G17123" s="145"/>
    </row>
    <row r="17124" spans="1:7">
      <c r="A17124" s="65"/>
      <c r="B17124" s="65"/>
      <c r="C17124" s="65"/>
      <c r="D17124" s="65"/>
      <c r="E17124" s="65"/>
      <c r="F17124" s="65"/>
      <c r="G17124" s="145"/>
    </row>
    <row r="17125" spans="1:7">
      <c r="A17125" s="65"/>
      <c r="B17125" s="65"/>
      <c r="C17125" s="65"/>
      <c r="D17125" s="65"/>
      <c r="E17125" s="65"/>
      <c r="F17125" s="65"/>
      <c r="G17125" s="145"/>
    </row>
    <row r="17126" spans="1:7">
      <c r="A17126" s="65"/>
      <c r="B17126" s="65"/>
      <c r="C17126" s="65"/>
      <c r="D17126" s="65"/>
      <c r="E17126" s="65"/>
      <c r="F17126" s="65"/>
      <c r="G17126" s="145"/>
    </row>
    <row r="17127" spans="1:7">
      <c r="A17127" s="65"/>
      <c r="B17127" s="65"/>
      <c r="C17127" s="65"/>
      <c r="D17127" s="65"/>
      <c r="E17127" s="65"/>
      <c r="F17127" s="65"/>
      <c r="G17127" s="145"/>
    </row>
    <row r="17128" spans="1:7">
      <c r="A17128" s="65"/>
      <c r="B17128" s="65"/>
      <c r="C17128" s="65"/>
      <c r="D17128" s="65"/>
      <c r="E17128" s="65"/>
      <c r="F17128" s="65"/>
      <c r="G17128" s="145"/>
    </row>
    <row r="17129" spans="1:7">
      <c r="A17129" s="65"/>
      <c r="B17129" s="65"/>
      <c r="C17129" s="65"/>
      <c r="D17129" s="65"/>
      <c r="E17129" s="65"/>
      <c r="F17129" s="65"/>
      <c r="G17129" s="145"/>
    </row>
    <row r="17130" spans="1:7">
      <c r="A17130" s="65"/>
      <c r="B17130" s="65"/>
      <c r="C17130" s="65"/>
      <c r="D17130" s="65"/>
      <c r="E17130" s="65"/>
      <c r="F17130" s="65"/>
      <c r="G17130" s="145"/>
    </row>
    <row r="17131" spans="1:7">
      <c r="A17131" s="65"/>
      <c r="B17131" s="65"/>
      <c r="C17131" s="65"/>
      <c r="D17131" s="65"/>
      <c r="E17131" s="65"/>
      <c r="F17131" s="65"/>
      <c r="G17131" s="145"/>
    </row>
    <row r="17132" spans="1:7">
      <c r="A17132" s="65"/>
      <c r="B17132" s="65"/>
      <c r="C17132" s="65"/>
      <c r="D17132" s="65"/>
      <c r="E17132" s="65"/>
      <c r="F17132" s="65"/>
      <c r="G17132" s="145"/>
    </row>
    <row r="17133" spans="1:7">
      <c r="A17133" s="65"/>
      <c r="B17133" s="65"/>
      <c r="C17133" s="65"/>
      <c r="D17133" s="65"/>
      <c r="E17133" s="65"/>
      <c r="F17133" s="65"/>
      <c r="G17133" s="145"/>
    </row>
    <row r="17134" spans="1:7">
      <c r="A17134" s="65"/>
      <c r="B17134" s="65"/>
      <c r="C17134" s="65"/>
      <c r="D17134" s="65"/>
      <c r="E17134" s="65"/>
      <c r="F17134" s="65"/>
      <c r="G17134" s="145"/>
    </row>
    <row r="17135" spans="1:7">
      <c r="A17135" s="65"/>
      <c r="B17135" s="65"/>
      <c r="C17135" s="65"/>
      <c r="D17135" s="65"/>
      <c r="E17135" s="65"/>
      <c r="F17135" s="65"/>
      <c r="G17135" s="145"/>
    </row>
    <row r="17136" spans="1:7">
      <c r="A17136" s="65"/>
      <c r="B17136" s="65"/>
      <c r="C17136" s="65"/>
      <c r="D17136" s="65"/>
      <c r="E17136" s="65"/>
      <c r="F17136" s="65"/>
      <c r="G17136" s="145"/>
    </row>
    <row r="17137" spans="1:7">
      <c r="A17137" s="65"/>
      <c r="B17137" s="65"/>
      <c r="C17137" s="65"/>
      <c r="D17137" s="65"/>
      <c r="E17137" s="65"/>
      <c r="F17137" s="65"/>
      <c r="G17137" s="145"/>
    </row>
    <row r="17138" spans="1:7">
      <c r="A17138" s="65"/>
      <c r="B17138" s="65"/>
      <c r="C17138" s="65"/>
      <c r="D17138" s="65"/>
      <c r="E17138" s="65"/>
      <c r="F17138" s="65"/>
      <c r="G17138" s="145"/>
    </row>
    <row r="17139" spans="1:7">
      <c r="A17139" s="65"/>
      <c r="B17139" s="65"/>
      <c r="C17139" s="65"/>
      <c r="D17139" s="65"/>
      <c r="E17139" s="65"/>
      <c r="F17139" s="65"/>
      <c r="G17139" s="145"/>
    </row>
    <row r="17140" spans="1:7">
      <c r="A17140" s="65"/>
      <c r="B17140" s="65"/>
      <c r="C17140" s="65"/>
      <c r="D17140" s="65"/>
      <c r="E17140" s="65"/>
      <c r="F17140" s="65"/>
      <c r="G17140" s="145"/>
    </row>
    <row r="17141" spans="1:7">
      <c r="A17141" s="65"/>
      <c r="B17141" s="65"/>
      <c r="C17141" s="65"/>
      <c r="D17141" s="65"/>
      <c r="E17141" s="65"/>
      <c r="F17141" s="65"/>
      <c r="G17141" s="145"/>
    </row>
    <row r="17142" spans="1:7">
      <c r="A17142" s="65"/>
      <c r="B17142" s="65"/>
      <c r="C17142" s="65"/>
      <c r="D17142" s="65"/>
      <c r="E17142" s="65"/>
      <c r="F17142" s="65"/>
      <c r="G17142" s="145"/>
    </row>
    <row r="17143" spans="1:7">
      <c r="A17143" s="65"/>
      <c r="B17143" s="65"/>
      <c r="C17143" s="65"/>
      <c r="D17143" s="65"/>
      <c r="E17143" s="65"/>
      <c r="F17143" s="65"/>
      <c r="G17143" s="145"/>
    </row>
    <row r="17144" spans="1:7">
      <c r="A17144" s="65"/>
      <c r="B17144" s="65"/>
      <c r="C17144" s="65"/>
      <c r="D17144" s="65"/>
      <c r="E17144" s="65"/>
      <c r="F17144" s="65"/>
      <c r="G17144" s="145"/>
    </row>
    <row r="17145" spans="1:7">
      <c r="A17145" s="65"/>
      <c r="B17145" s="65"/>
      <c r="C17145" s="65"/>
      <c r="D17145" s="65"/>
      <c r="E17145" s="65"/>
      <c r="F17145" s="65"/>
      <c r="G17145" s="145"/>
    </row>
    <row r="17146" spans="1:7">
      <c r="A17146" s="65"/>
      <c r="B17146" s="65"/>
      <c r="C17146" s="65"/>
      <c r="D17146" s="65"/>
      <c r="E17146" s="65"/>
      <c r="F17146" s="65"/>
      <c r="G17146" s="145"/>
    </row>
    <row r="17147" spans="1:7">
      <c r="A17147" s="65"/>
      <c r="B17147" s="65"/>
      <c r="C17147" s="65"/>
      <c r="D17147" s="65"/>
      <c r="E17147" s="65"/>
      <c r="F17147" s="65"/>
      <c r="G17147" s="145"/>
    </row>
    <row r="17148" spans="1:7">
      <c r="A17148" s="65"/>
      <c r="B17148" s="65"/>
      <c r="C17148" s="65"/>
      <c r="D17148" s="65"/>
      <c r="E17148" s="65"/>
      <c r="F17148" s="65"/>
      <c r="G17148" s="145"/>
    </row>
    <row r="17149" spans="1:7">
      <c r="A17149" s="65"/>
      <c r="B17149" s="65"/>
      <c r="C17149" s="65"/>
      <c r="D17149" s="65"/>
      <c r="E17149" s="65"/>
      <c r="F17149" s="65"/>
      <c r="G17149" s="145"/>
    </row>
    <row r="17150" spans="1:7">
      <c r="A17150" s="65"/>
      <c r="B17150" s="65"/>
      <c r="C17150" s="65"/>
      <c r="D17150" s="65"/>
      <c r="E17150" s="65"/>
      <c r="F17150" s="65"/>
      <c r="G17150" s="145"/>
    </row>
    <row r="17151" spans="1:7">
      <c r="A17151" s="65"/>
      <c r="B17151" s="65"/>
      <c r="C17151" s="65"/>
      <c r="D17151" s="65"/>
      <c r="E17151" s="65"/>
      <c r="F17151" s="65"/>
      <c r="G17151" s="145"/>
    </row>
    <row r="17152" spans="1:7">
      <c r="A17152" s="65"/>
      <c r="B17152" s="65"/>
      <c r="C17152" s="65"/>
      <c r="D17152" s="65"/>
      <c r="E17152" s="65"/>
      <c r="F17152" s="65"/>
      <c r="G17152" s="145"/>
    </row>
    <row r="17153" spans="1:7">
      <c r="A17153" s="65"/>
      <c r="B17153" s="65"/>
      <c r="C17153" s="65"/>
      <c r="D17153" s="65"/>
      <c r="E17153" s="65"/>
      <c r="F17153" s="65"/>
      <c r="G17153" s="145"/>
    </row>
    <row r="17154" spans="1:7">
      <c r="A17154" s="65"/>
      <c r="B17154" s="65"/>
      <c r="C17154" s="65"/>
      <c r="D17154" s="65"/>
      <c r="E17154" s="65"/>
      <c r="F17154" s="65"/>
      <c r="G17154" s="145"/>
    </row>
    <row r="17155" spans="1:7">
      <c r="A17155" s="65"/>
      <c r="B17155" s="65"/>
      <c r="C17155" s="65"/>
      <c r="D17155" s="65"/>
      <c r="E17155" s="65"/>
      <c r="F17155" s="65"/>
      <c r="G17155" s="145"/>
    </row>
    <row r="17156" spans="1:7">
      <c r="A17156" s="65"/>
      <c r="B17156" s="65"/>
      <c r="C17156" s="65"/>
      <c r="D17156" s="65"/>
      <c r="E17156" s="65"/>
      <c r="F17156" s="65"/>
      <c r="G17156" s="145"/>
    </row>
    <row r="17157" spans="1:7">
      <c r="A17157" s="65"/>
      <c r="B17157" s="65"/>
      <c r="C17157" s="65"/>
      <c r="D17157" s="65"/>
      <c r="E17157" s="65"/>
      <c r="F17157" s="65"/>
      <c r="G17157" s="145"/>
    </row>
    <row r="17158" spans="1:7">
      <c r="A17158" s="65"/>
      <c r="B17158" s="65"/>
      <c r="C17158" s="65"/>
      <c r="D17158" s="65"/>
      <c r="E17158" s="65"/>
      <c r="F17158" s="65"/>
      <c r="G17158" s="145"/>
    </row>
    <row r="17159" spans="1:7">
      <c r="A17159" s="65"/>
      <c r="B17159" s="65"/>
      <c r="C17159" s="65"/>
      <c r="D17159" s="65"/>
      <c r="E17159" s="65"/>
      <c r="F17159" s="65"/>
      <c r="G17159" s="145"/>
    </row>
    <row r="17160" spans="1:7">
      <c r="A17160" s="65"/>
      <c r="B17160" s="65"/>
      <c r="C17160" s="65"/>
      <c r="D17160" s="65"/>
      <c r="E17160" s="65"/>
      <c r="F17160" s="65"/>
      <c r="G17160" s="145"/>
    </row>
    <row r="17161" spans="1:7">
      <c r="A17161" s="65"/>
      <c r="B17161" s="65"/>
      <c r="C17161" s="65"/>
      <c r="D17161" s="65"/>
      <c r="E17161" s="65"/>
      <c r="F17161" s="65"/>
      <c r="G17161" s="145"/>
    </row>
    <row r="17162" spans="1:7">
      <c r="A17162" s="65"/>
      <c r="B17162" s="65"/>
      <c r="C17162" s="65"/>
      <c r="D17162" s="65"/>
      <c r="E17162" s="65"/>
      <c r="F17162" s="65"/>
      <c r="G17162" s="145"/>
    </row>
    <row r="17163" spans="1:7">
      <c r="A17163" s="65"/>
      <c r="B17163" s="65"/>
      <c r="C17163" s="65"/>
      <c r="D17163" s="65"/>
      <c r="E17163" s="65"/>
      <c r="F17163" s="65"/>
      <c r="G17163" s="145"/>
    </row>
    <row r="17164" spans="1:7">
      <c r="A17164" s="65"/>
      <c r="B17164" s="65"/>
      <c r="C17164" s="65"/>
      <c r="D17164" s="65"/>
      <c r="E17164" s="65"/>
      <c r="F17164" s="65"/>
      <c r="G17164" s="145"/>
    </row>
    <row r="17165" spans="1:7">
      <c r="A17165" s="65"/>
      <c r="B17165" s="65"/>
      <c r="C17165" s="65"/>
      <c r="D17165" s="65"/>
      <c r="E17165" s="65"/>
      <c r="F17165" s="65"/>
      <c r="G17165" s="145"/>
    </row>
    <row r="17166" spans="1:7">
      <c r="A17166" s="65"/>
      <c r="B17166" s="65"/>
      <c r="C17166" s="65"/>
      <c r="D17166" s="65"/>
      <c r="E17166" s="65"/>
      <c r="F17166" s="65"/>
      <c r="G17166" s="145"/>
    </row>
    <row r="17167" spans="1:7">
      <c r="A17167" s="65"/>
      <c r="B17167" s="65"/>
      <c r="C17167" s="65"/>
      <c r="D17167" s="65"/>
      <c r="E17167" s="65"/>
      <c r="F17167" s="65"/>
      <c r="G17167" s="145"/>
    </row>
    <row r="17168" spans="1:7">
      <c r="A17168" s="65"/>
      <c r="B17168" s="65"/>
      <c r="C17168" s="65"/>
      <c r="D17168" s="65"/>
      <c r="E17168" s="65"/>
      <c r="F17168" s="65"/>
      <c r="G17168" s="145"/>
    </row>
    <row r="17169" spans="1:7">
      <c r="A17169" s="65"/>
      <c r="B17169" s="65"/>
      <c r="C17169" s="65"/>
      <c r="D17169" s="65"/>
      <c r="E17169" s="65"/>
      <c r="F17169" s="65"/>
      <c r="G17169" s="145"/>
    </row>
    <row r="17170" spans="1:7">
      <c r="A17170" s="65"/>
      <c r="B17170" s="65"/>
      <c r="C17170" s="65"/>
      <c r="D17170" s="65"/>
      <c r="E17170" s="65"/>
      <c r="F17170" s="65"/>
      <c r="G17170" s="145"/>
    </row>
    <row r="17171" spans="1:7">
      <c r="A17171" s="65"/>
      <c r="B17171" s="65"/>
      <c r="C17171" s="65"/>
      <c r="D17171" s="65"/>
      <c r="E17171" s="65"/>
      <c r="F17171" s="65"/>
      <c r="G17171" s="145"/>
    </row>
    <row r="17172" spans="1:7">
      <c r="A17172" s="65"/>
      <c r="B17172" s="65"/>
      <c r="C17172" s="65"/>
      <c r="D17172" s="65"/>
      <c r="E17172" s="65"/>
      <c r="F17172" s="65"/>
      <c r="G17172" s="145"/>
    </row>
    <row r="17173" spans="1:7">
      <c r="A17173" s="65"/>
      <c r="B17173" s="65"/>
      <c r="C17173" s="65"/>
      <c r="D17173" s="65"/>
      <c r="E17173" s="65"/>
      <c r="F17173" s="65"/>
      <c r="G17173" s="145"/>
    </row>
    <row r="17174" spans="1:7">
      <c r="A17174" s="65"/>
      <c r="B17174" s="65"/>
      <c r="C17174" s="65"/>
      <c r="D17174" s="65"/>
      <c r="E17174" s="65"/>
      <c r="F17174" s="65"/>
      <c r="G17174" s="145"/>
    </row>
    <row r="17175" spans="1:7">
      <c r="A17175" s="65"/>
      <c r="B17175" s="65"/>
      <c r="C17175" s="65"/>
      <c r="D17175" s="65"/>
      <c r="E17175" s="65"/>
      <c r="F17175" s="65"/>
      <c r="G17175" s="145"/>
    </row>
    <row r="17176" spans="1:7">
      <c r="A17176" s="65"/>
      <c r="B17176" s="65"/>
      <c r="C17176" s="65"/>
      <c r="D17176" s="65"/>
      <c r="E17176" s="65"/>
      <c r="F17176" s="65"/>
      <c r="G17176" s="145"/>
    </row>
    <row r="17177" spans="1:7">
      <c r="A17177" s="65"/>
      <c r="B17177" s="65"/>
      <c r="C17177" s="65"/>
      <c r="D17177" s="65"/>
      <c r="E17177" s="65"/>
      <c r="F17177" s="65"/>
      <c r="G17177" s="145"/>
    </row>
    <row r="17178" spans="1:7">
      <c r="A17178" s="65"/>
      <c r="B17178" s="65"/>
      <c r="C17178" s="65"/>
      <c r="D17178" s="65"/>
      <c r="E17178" s="65"/>
      <c r="F17178" s="65"/>
      <c r="G17178" s="145"/>
    </row>
    <row r="17179" spans="1:7">
      <c r="A17179" s="65"/>
      <c r="B17179" s="65"/>
      <c r="C17179" s="65"/>
      <c r="D17179" s="65"/>
      <c r="E17179" s="65"/>
      <c r="F17179" s="65"/>
      <c r="G17179" s="145"/>
    </row>
    <row r="17180" spans="1:7">
      <c r="A17180" s="65"/>
      <c r="B17180" s="65"/>
      <c r="C17180" s="65"/>
      <c r="D17180" s="65"/>
      <c r="E17180" s="65"/>
      <c r="F17180" s="65"/>
      <c r="G17180" s="145"/>
    </row>
    <row r="17181" spans="1:7">
      <c r="A17181" s="65"/>
      <c r="B17181" s="65"/>
      <c r="C17181" s="65"/>
      <c r="D17181" s="65"/>
      <c r="E17181" s="65"/>
      <c r="F17181" s="65"/>
      <c r="G17181" s="145"/>
    </row>
    <row r="17182" spans="1:7">
      <c r="A17182" s="65"/>
      <c r="B17182" s="65"/>
      <c r="C17182" s="65"/>
      <c r="D17182" s="65"/>
      <c r="E17182" s="65"/>
      <c r="F17182" s="65"/>
      <c r="G17182" s="145"/>
    </row>
    <row r="17183" spans="1:7">
      <c r="A17183" s="65"/>
      <c r="B17183" s="65"/>
      <c r="C17183" s="65"/>
      <c r="D17183" s="65"/>
      <c r="E17183" s="65"/>
      <c r="F17183" s="65"/>
      <c r="G17183" s="145"/>
    </row>
    <row r="17184" spans="1:7">
      <c r="A17184" s="65"/>
      <c r="B17184" s="65"/>
      <c r="C17184" s="65"/>
      <c r="D17184" s="65"/>
      <c r="E17184" s="65"/>
      <c r="F17184" s="65"/>
      <c r="G17184" s="145"/>
    </row>
    <row r="17185" spans="1:7">
      <c r="A17185" s="65"/>
      <c r="B17185" s="65"/>
      <c r="C17185" s="65"/>
      <c r="D17185" s="65"/>
      <c r="E17185" s="65"/>
      <c r="F17185" s="65"/>
      <c r="G17185" s="145"/>
    </row>
    <row r="17186" spans="1:7">
      <c r="A17186" s="65"/>
      <c r="B17186" s="65"/>
      <c r="C17186" s="65"/>
      <c r="D17186" s="65"/>
      <c r="E17186" s="65"/>
      <c r="F17186" s="65"/>
      <c r="G17186" s="145"/>
    </row>
    <row r="17187" spans="1:7">
      <c r="A17187" s="65"/>
      <c r="B17187" s="65"/>
      <c r="C17187" s="65"/>
      <c r="D17187" s="65"/>
      <c r="E17187" s="65"/>
      <c r="F17187" s="65"/>
      <c r="G17187" s="145"/>
    </row>
    <row r="17188" spans="1:7">
      <c r="A17188" s="65"/>
      <c r="B17188" s="65"/>
      <c r="C17188" s="65"/>
      <c r="D17188" s="65"/>
      <c r="E17188" s="65"/>
      <c r="F17188" s="65"/>
      <c r="G17188" s="145"/>
    </row>
    <row r="17189" spans="1:7">
      <c r="A17189" s="65"/>
      <c r="B17189" s="65"/>
      <c r="C17189" s="65"/>
      <c r="D17189" s="65"/>
      <c r="E17189" s="65"/>
      <c r="F17189" s="65"/>
      <c r="G17189" s="145"/>
    </row>
    <row r="17190" spans="1:7">
      <c r="A17190" s="65"/>
      <c r="B17190" s="65"/>
      <c r="C17190" s="65"/>
      <c r="D17190" s="65"/>
      <c r="E17190" s="65"/>
      <c r="F17190" s="65"/>
      <c r="G17190" s="145"/>
    </row>
    <row r="17191" spans="1:7">
      <c r="A17191" s="65"/>
      <c r="B17191" s="65"/>
      <c r="C17191" s="65"/>
      <c r="D17191" s="65"/>
      <c r="E17191" s="65"/>
      <c r="F17191" s="65"/>
      <c r="G17191" s="145"/>
    </row>
    <row r="17192" spans="1:7">
      <c r="A17192" s="65"/>
      <c r="B17192" s="65"/>
      <c r="C17192" s="65"/>
      <c r="D17192" s="65"/>
      <c r="E17192" s="65"/>
      <c r="F17192" s="65"/>
      <c r="G17192" s="145"/>
    </row>
    <row r="17193" spans="1:7">
      <c r="A17193" s="65"/>
      <c r="B17193" s="65"/>
      <c r="C17193" s="65"/>
      <c r="D17193" s="65"/>
      <c r="E17193" s="65"/>
      <c r="F17193" s="65"/>
      <c r="G17193" s="145"/>
    </row>
    <row r="17194" spans="1:7">
      <c r="A17194" s="65"/>
      <c r="B17194" s="65"/>
      <c r="C17194" s="65"/>
      <c r="D17194" s="65"/>
      <c r="E17194" s="65"/>
      <c r="F17194" s="65"/>
      <c r="G17194" s="145"/>
    </row>
    <row r="17195" spans="1:7">
      <c r="A17195" s="65"/>
      <c r="B17195" s="65"/>
      <c r="C17195" s="65"/>
      <c r="D17195" s="65"/>
      <c r="E17195" s="65"/>
      <c r="F17195" s="65"/>
      <c r="G17195" s="145"/>
    </row>
    <row r="17196" spans="1:7">
      <c r="A17196" s="65"/>
      <c r="B17196" s="65"/>
      <c r="C17196" s="65"/>
      <c r="D17196" s="65"/>
      <c r="E17196" s="65"/>
      <c r="F17196" s="65"/>
      <c r="G17196" s="145"/>
    </row>
    <row r="17197" spans="1:7">
      <c r="A17197" s="65"/>
      <c r="B17197" s="65"/>
      <c r="C17197" s="65"/>
      <c r="D17197" s="65"/>
      <c r="E17197" s="65"/>
      <c r="F17197" s="65"/>
      <c r="G17197" s="145"/>
    </row>
    <row r="17198" spans="1:7">
      <c r="A17198" s="65"/>
      <c r="B17198" s="65"/>
      <c r="C17198" s="65"/>
      <c r="D17198" s="65"/>
      <c r="E17198" s="65"/>
      <c r="F17198" s="65"/>
      <c r="G17198" s="145"/>
    </row>
    <row r="17199" spans="1:7">
      <c r="A17199" s="65"/>
      <c r="B17199" s="65"/>
      <c r="C17199" s="65"/>
      <c r="D17199" s="65"/>
      <c r="E17199" s="65"/>
      <c r="F17199" s="65"/>
      <c r="G17199" s="145"/>
    </row>
    <row r="17200" spans="1:7">
      <c r="A17200" s="65"/>
      <c r="B17200" s="65"/>
      <c r="C17200" s="65"/>
      <c r="D17200" s="65"/>
      <c r="E17200" s="65"/>
      <c r="F17200" s="65"/>
      <c r="G17200" s="145"/>
    </row>
    <row r="17201" spans="1:7">
      <c r="A17201" s="65"/>
      <c r="B17201" s="65"/>
      <c r="C17201" s="65"/>
      <c r="D17201" s="65"/>
      <c r="E17201" s="65"/>
      <c r="F17201" s="65"/>
      <c r="G17201" s="145"/>
    </row>
    <row r="17202" spans="1:7">
      <c r="A17202" s="65"/>
      <c r="B17202" s="65"/>
      <c r="C17202" s="65"/>
      <c r="D17202" s="65"/>
      <c r="E17202" s="65"/>
      <c r="F17202" s="65"/>
      <c r="G17202" s="145"/>
    </row>
    <row r="17203" spans="1:7">
      <c r="A17203" s="65"/>
      <c r="B17203" s="65"/>
      <c r="C17203" s="65"/>
      <c r="D17203" s="65"/>
      <c r="E17203" s="65"/>
      <c r="F17203" s="65"/>
      <c r="G17203" s="145"/>
    </row>
    <row r="17204" spans="1:7">
      <c r="A17204" s="65"/>
      <c r="B17204" s="65"/>
      <c r="C17204" s="65"/>
      <c r="D17204" s="65"/>
      <c r="E17204" s="65"/>
      <c r="F17204" s="65"/>
      <c r="G17204" s="145"/>
    </row>
    <row r="17205" spans="1:7">
      <c r="A17205" s="65"/>
      <c r="B17205" s="65"/>
      <c r="C17205" s="65"/>
      <c r="D17205" s="65"/>
      <c r="E17205" s="65"/>
      <c r="F17205" s="65"/>
      <c r="G17205" s="145"/>
    </row>
    <row r="17206" spans="1:7">
      <c r="A17206" s="65"/>
      <c r="B17206" s="65"/>
      <c r="C17206" s="65"/>
      <c r="D17206" s="65"/>
      <c r="E17206" s="65"/>
      <c r="F17206" s="65"/>
      <c r="G17206" s="145"/>
    </row>
    <row r="17207" spans="1:7">
      <c r="A17207" s="65"/>
      <c r="B17207" s="65"/>
      <c r="C17207" s="65"/>
      <c r="D17207" s="65"/>
      <c r="E17207" s="65"/>
      <c r="F17207" s="65"/>
      <c r="G17207" s="145"/>
    </row>
    <row r="17208" spans="1:7">
      <c r="A17208" s="65"/>
      <c r="B17208" s="65"/>
      <c r="C17208" s="65"/>
      <c r="D17208" s="65"/>
      <c r="E17208" s="65"/>
      <c r="F17208" s="65"/>
      <c r="G17208" s="145"/>
    </row>
    <row r="17209" spans="1:7">
      <c r="A17209" s="65"/>
      <c r="B17209" s="65"/>
      <c r="C17209" s="65"/>
      <c r="D17209" s="65"/>
      <c r="E17209" s="65"/>
      <c r="F17209" s="65"/>
      <c r="G17209" s="145"/>
    </row>
    <row r="17210" spans="1:7">
      <c r="A17210" s="65"/>
      <c r="B17210" s="65"/>
      <c r="C17210" s="65"/>
      <c r="D17210" s="65"/>
      <c r="E17210" s="65"/>
      <c r="F17210" s="65"/>
      <c r="G17210" s="145"/>
    </row>
    <row r="17211" spans="1:7">
      <c r="A17211" s="65"/>
      <c r="B17211" s="65"/>
      <c r="C17211" s="65"/>
      <c r="D17211" s="65"/>
      <c r="E17211" s="65"/>
      <c r="F17211" s="65"/>
      <c r="G17211" s="145"/>
    </row>
    <row r="17212" spans="1:7">
      <c r="A17212" s="65"/>
      <c r="B17212" s="65"/>
      <c r="C17212" s="65"/>
      <c r="D17212" s="65"/>
      <c r="E17212" s="65"/>
      <c r="F17212" s="65"/>
      <c r="G17212" s="145"/>
    </row>
    <row r="17213" spans="1:7">
      <c r="A17213" s="65"/>
      <c r="B17213" s="65"/>
      <c r="C17213" s="65"/>
      <c r="D17213" s="65"/>
      <c r="E17213" s="65"/>
      <c r="F17213" s="65"/>
      <c r="G17213" s="145"/>
    </row>
    <row r="17214" spans="1:7">
      <c r="A17214" s="65"/>
      <c r="B17214" s="65"/>
      <c r="C17214" s="65"/>
      <c r="D17214" s="65"/>
      <c r="E17214" s="65"/>
      <c r="F17214" s="65"/>
      <c r="G17214" s="145"/>
    </row>
    <row r="17215" spans="1:7">
      <c r="A17215" s="65"/>
      <c r="B17215" s="65"/>
      <c r="C17215" s="65"/>
      <c r="D17215" s="65"/>
      <c r="E17215" s="65"/>
      <c r="F17215" s="65"/>
      <c r="G17215" s="145"/>
    </row>
    <row r="17216" spans="1:7">
      <c r="A17216" s="65"/>
      <c r="B17216" s="65"/>
      <c r="C17216" s="65"/>
      <c r="D17216" s="65"/>
      <c r="E17216" s="65"/>
      <c r="F17216" s="65"/>
      <c r="G17216" s="145"/>
    </row>
    <row r="17217" spans="1:7">
      <c r="A17217" s="65"/>
      <c r="B17217" s="65"/>
      <c r="C17217" s="65"/>
      <c r="D17217" s="65"/>
      <c r="E17217" s="65"/>
      <c r="F17217" s="65"/>
      <c r="G17217" s="145"/>
    </row>
    <row r="17218" spans="1:7">
      <c r="A17218" s="65"/>
      <c r="B17218" s="65"/>
      <c r="C17218" s="65"/>
      <c r="D17218" s="65"/>
      <c r="E17218" s="65"/>
      <c r="F17218" s="65"/>
      <c r="G17218" s="145"/>
    </row>
    <row r="17219" spans="1:7">
      <c r="A17219" s="65"/>
      <c r="B17219" s="65"/>
      <c r="C17219" s="65"/>
      <c r="D17219" s="65"/>
      <c r="E17219" s="65"/>
      <c r="F17219" s="65"/>
      <c r="G17219" s="145"/>
    </row>
    <row r="17220" spans="1:7">
      <c r="A17220" s="65"/>
      <c r="B17220" s="65"/>
      <c r="C17220" s="65"/>
      <c r="D17220" s="65"/>
      <c r="E17220" s="65"/>
      <c r="F17220" s="65"/>
      <c r="G17220" s="145"/>
    </row>
    <row r="17221" spans="1:7">
      <c r="A17221" s="65"/>
      <c r="B17221" s="65"/>
      <c r="C17221" s="65"/>
      <c r="D17221" s="65"/>
      <c r="E17221" s="65"/>
      <c r="F17221" s="65"/>
      <c r="G17221" s="145"/>
    </row>
    <row r="17222" spans="1:7">
      <c r="A17222" s="65"/>
      <c r="B17222" s="65"/>
      <c r="C17222" s="65"/>
      <c r="D17222" s="65"/>
      <c r="E17222" s="65"/>
      <c r="F17222" s="65"/>
      <c r="G17222" s="145"/>
    </row>
    <row r="17223" spans="1:7">
      <c r="A17223" s="65"/>
      <c r="B17223" s="65"/>
      <c r="C17223" s="65"/>
      <c r="D17223" s="65"/>
      <c r="E17223" s="65"/>
      <c r="F17223" s="65"/>
      <c r="G17223" s="145"/>
    </row>
    <row r="17224" spans="1:7">
      <c r="A17224" s="65"/>
      <c r="B17224" s="65"/>
      <c r="C17224" s="65"/>
      <c r="D17224" s="65"/>
      <c r="E17224" s="65"/>
      <c r="F17224" s="65"/>
      <c r="G17224" s="145"/>
    </row>
    <row r="17225" spans="1:7">
      <c r="A17225" s="65"/>
      <c r="B17225" s="65"/>
      <c r="C17225" s="65"/>
      <c r="D17225" s="65"/>
      <c r="E17225" s="65"/>
      <c r="F17225" s="65"/>
      <c r="G17225" s="145"/>
    </row>
    <row r="17226" spans="1:7">
      <c r="A17226" s="65"/>
      <c r="B17226" s="65"/>
      <c r="C17226" s="65"/>
      <c r="D17226" s="65"/>
      <c r="E17226" s="65"/>
      <c r="F17226" s="65"/>
      <c r="G17226" s="145"/>
    </row>
    <row r="17227" spans="1:7">
      <c r="A17227" s="65"/>
      <c r="B17227" s="65"/>
      <c r="C17227" s="65"/>
      <c r="D17227" s="65"/>
      <c r="E17227" s="65"/>
      <c r="F17227" s="65"/>
      <c r="G17227" s="145"/>
    </row>
    <row r="17228" spans="1:7">
      <c r="A17228" s="65"/>
      <c r="B17228" s="65"/>
      <c r="C17228" s="65"/>
      <c r="D17228" s="65"/>
      <c r="E17228" s="65"/>
      <c r="F17228" s="65"/>
      <c r="G17228" s="145"/>
    </row>
    <row r="17229" spans="1:7">
      <c r="A17229" s="65"/>
      <c r="B17229" s="65"/>
      <c r="C17229" s="65"/>
      <c r="D17229" s="65"/>
      <c r="E17229" s="65"/>
      <c r="F17229" s="65"/>
      <c r="G17229" s="145"/>
    </row>
    <row r="17230" spans="1:7">
      <c r="A17230" s="65"/>
      <c r="B17230" s="65"/>
      <c r="C17230" s="65"/>
      <c r="D17230" s="65"/>
      <c r="E17230" s="65"/>
      <c r="F17230" s="65"/>
      <c r="G17230" s="145"/>
    </row>
    <row r="17231" spans="1:7">
      <c r="A17231" s="65"/>
      <c r="B17231" s="65"/>
      <c r="C17231" s="65"/>
      <c r="D17231" s="65"/>
      <c r="E17231" s="65"/>
      <c r="F17231" s="65"/>
      <c r="G17231" s="145"/>
    </row>
    <row r="17232" spans="1:7">
      <c r="A17232" s="65"/>
      <c r="B17232" s="65"/>
      <c r="C17232" s="65"/>
      <c r="D17232" s="65"/>
      <c r="E17232" s="65"/>
      <c r="F17232" s="65"/>
      <c r="G17232" s="145"/>
    </row>
    <row r="17233" spans="1:7">
      <c r="A17233" s="65"/>
      <c r="B17233" s="65"/>
      <c r="C17233" s="65"/>
      <c r="D17233" s="65"/>
      <c r="E17233" s="65"/>
      <c r="F17233" s="65"/>
      <c r="G17233" s="145"/>
    </row>
    <row r="17234" spans="1:7">
      <c r="A17234" s="65"/>
      <c r="B17234" s="65"/>
      <c r="C17234" s="65"/>
      <c r="D17234" s="65"/>
      <c r="E17234" s="65"/>
      <c r="F17234" s="65"/>
      <c r="G17234" s="145"/>
    </row>
    <row r="17235" spans="1:7">
      <c r="A17235" s="65"/>
      <c r="B17235" s="65"/>
      <c r="C17235" s="65"/>
      <c r="D17235" s="65"/>
      <c r="E17235" s="65"/>
      <c r="F17235" s="65"/>
      <c r="G17235" s="145"/>
    </row>
    <row r="17236" spans="1:7">
      <c r="A17236" s="65"/>
      <c r="B17236" s="65"/>
      <c r="C17236" s="65"/>
      <c r="D17236" s="65"/>
      <c r="E17236" s="65"/>
      <c r="F17236" s="65"/>
      <c r="G17236" s="145"/>
    </row>
    <row r="17237" spans="1:7">
      <c r="A17237" s="65"/>
      <c r="B17237" s="65"/>
      <c r="C17237" s="65"/>
      <c r="D17237" s="65"/>
      <c r="E17237" s="65"/>
      <c r="F17237" s="65"/>
      <c r="G17237" s="145"/>
    </row>
    <row r="17238" spans="1:7">
      <c r="A17238" s="65"/>
      <c r="B17238" s="65"/>
      <c r="C17238" s="65"/>
      <c r="D17238" s="65"/>
      <c r="E17238" s="65"/>
      <c r="F17238" s="65"/>
      <c r="G17238" s="145"/>
    </row>
    <row r="17239" spans="1:7">
      <c r="A17239" s="65"/>
      <c r="B17239" s="65"/>
      <c r="C17239" s="65"/>
      <c r="D17239" s="65"/>
      <c r="E17239" s="65"/>
      <c r="F17239" s="65"/>
      <c r="G17239" s="145"/>
    </row>
    <row r="17240" spans="1:7">
      <c r="A17240" s="65"/>
      <c r="B17240" s="65"/>
      <c r="C17240" s="65"/>
      <c r="D17240" s="65"/>
      <c r="E17240" s="65"/>
      <c r="F17240" s="65"/>
      <c r="G17240" s="145"/>
    </row>
    <row r="17241" spans="1:7">
      <c r="A17241" s="65"/>
      <c r="B17241" s="65"/>
      <c r="C17241" s="65"/>
      <c r="D17241" s="65"/>
      <c r="E17241" s="65"/>
      <c r="F17241" s="65"/>
      <c r="G17241" s="145"/>
    </row>
    <row r="17242" spans="1:7">
      <c r="A17242" s="65"/>
      <c r="B17242" s="65"/>
      <c r="C17242" s="65"/>
      <c r="D17242" s="65"/>
      <c r="E17242" s="65"/>
      <c r="F17242" s="65"/>
      <c r="G17242" s="145"/>
    </row>
    <row r="17243" spans="1:7">
      <c r="A17243" s="65"/>
      <c r="B17243" s="65"/>
      <c r="C17243" s="65"/>
      <c r="D17243" s="65"/>
      <c r="E17243" s="65"/>
      <c r="F17243" s="65"/>
      <c r="G17243" s="145"/>
    </row>
    <row r="17244" spans="1:7">
      <c r="A17244" s="65"/>
      <c r="B17244" s="65"/>
      <c r="C17244" s="65"/>
      <c r="D17244" s="65"/>
      <c r="E17244" s="65"/>
      <c r="F17244" s="65"/>
      <c r="G17244" s="145"/>
    </row>
    <row r="17245" spans="1:7">
      <c r="A17245" s="65"/>
      <c r="B17245" s="65"/>
      <c r="C17245" s="65"/>
      <c r="D17245" s="65"/>
      <c r="E17245" s="65"/>
      <c r="F17245" s="65"/>
      <c r="G17245" s="145"/>
    </row>
    <row r="17246" spans="1:7">
      <c r="A17246" s="65"/>
      <c r="B17246" s="65"/>
      <c r="C17246" s="65"/>
      <c r="D17246" s="65"/>
      <c r="E17246" s="65"/>
      <c r="F17246" s="65"/>
      <c r="G17246" s="145"/>
    </row>
    <row r="17247" spans="1:7">
      <c r="A17247" s="65"/>
      <c r="B17247" s="65"/>
      <c r="C17247" s="65"/>
      <c r="D17247" s="65"/>
      <c r="E17247" s="65"/>
      <c r="F17247" s="65"/>
      <c r="G17247" s="145"/>
    </row>
    <row r="17248" spans="1:7">
      <c r="A17248" s="65"/>
      <c r="B17248" s="65"/>
      <c r="C17248" s="65"/>
      <c r="D17248" s="65"/>
      <c r="E17248" s="65"/>
      <c r="F17248" s="65"/>
      <c r="G17248" s="145"/>
    </row>
    <row r="17249" spans="1:7">
      <c r="A17249" s="65"/>
      <c r="B17249" s="65"/>
      <c r="C17249" s="65"/>
      <c r="D17249" s="65"/>
      <c r="E17249" s="65"/>
      <c r="F17249" s="65"/>
      <c r="G17249" s="145"/>
    </row>
    <row r="17250" spans="1:7">
      <c r="A17250" s="65"/>
      <c r="B17250" s="65"/>
      <c r="C17250" s="65"/>
      <c r="D17250" s="65"/>
      <c r="E17250" s="65"/>
      <c r="F17250" s="65"/>
      <c r="G17250" s="145"/>
    </row>
    <row r="17251" spans="1:7">
      <c r="A17251" s="65"/>
      <c r="B17251" s="65"/>
      <c r="C17251" s="65"/>
      <c r="D17251" s="65"/>
      <c r="E17251" s="65"/>
      <c r="F17251" s="65"/>
      <c r="G17251" s="145"/>
    </row>
    <row r="17252" spans="1:7">
      <c r="A17252" s="65"/>
      <c r="B17252" s="65"/>
      <c r="C17252" s="65"/>
      <c r="D17252" s="65"/>
      <c r="E17252" s="65"/>
      <c r="F17252" s="65"/>
      <c r="G17252" s="145"/>
    </row>
    <row r="17253" spans="1:7">
      <c r="A17253" s="65"/>
      <c r="B17253" s="65"/>
      <c r="C17253" s="65"/>
      <c r="D17253" s="65"/>
      <c r="E17253" s="65"/>
      <c r="F17253" s="65"/>
      <c r="G17253" s="145"/>
    </row>
    <row r="17254" spans="1:7">
      <c r="A17254" s="65"/>
      <c r="B17254" s="65"/>
      <c r="C17254" s="65"/>
      <c r="D17254" s="65"/>
      <c r="E17254" s="65"/>
      <c r="F17254" s="65"/>
      <c r="G17254" s="145"/>
    </row>
    <row r="17255" spans="1:7">
      <c r="A17255" s="65"/>
      <c r="B17255" s="65"/>
      <c r="C17255" s="65"/>
      <c r="D17255" s="65"/>
      <c r="E17255" s="65"/>
      <c r="F17255" s="65"/>
      <c r="G17255" s="145"/>
    </row>
    <row r="17256" spans="1:7">
      <c r="A17256" s="65"/>
      <c r="B17256" s="65"/>
      <c r="C17256" s="65"/>
      <c r="D17256" s="65"/>
      <c r="E17256" s="65"/>
      <c r="F17256" s="65"/>
      <c r="G17256" s="145"/>
    </row>
    <row r="17257" spans="1:7">
      <c r="A17257" s="65"/>
      <c r="B17257" s="65"/>
      <c r="C17257" s="65"/>
      <c r="D17257" s="65"/>
      <c r="E17257" s="65"/>
      <c r="F17257" s="65"/>
      <c r="G17257" s="145"/>
    </row>
    <row r="17258" spans="1:7">
      <c r="A17258" s="65"/>
      <c r="B17258" s="65"/>
      <c r="C17258" s="65"/>
      <c r="D17258" s="65"/>
      <c r="E17258" s="65"/>
      <c r="F17258" s="65"/>
      <c r="G17258" s="145"/>
    </row>
    <row r="17259" spans="1:7">
      <c r="A17259" s="65"/>
      <c r="B17259" s="65"/>
      <c r="C17259" s="65"/>
      <c r="D17259" s="65"/>
      <c r="E17259" s="65"/>
      <c r="F17259" s="65"/>
      <c r="G17259" s="145"/>
    </row>
    <row r="17260" spans="1:7">
      <c r="A17260" s="65"/>
      <c r="B17260" s="65"/>
      <c r="C17260" s="65"/>
      <c r="D17260" s="65"/>
      <c r="E17260" s="65"/>
      <c r="F17260" s="65"/>
      <c r="G17260" s="145"/>
    </row>
    <row r="17261" spans="1:7">
      <c r="A17261" s="65"/>
      <c r="B17261" s="65"/>
      <c r="C17261" s="65"/>
      <c r="D17261" s="65"/>
      <c r="E17261" s="65"/>
      <c r="F17261" s="65"/>
      <c r="G17261" s="145"/>
    </row>
    <row r="17262" spans="1:7">
      <c r="A17262" s="65"/>
      <c r="B17262" s="65"/>
      <c r="C17262" s="65"/>
      <c r="D17262" s="65"/>
      <c r="E17262" s="65"/>
      <c r="F17262" s="65"/>
      <c r="G17262" s="145"/>
    </row>
    <row r="17263" spans="1:7">
      <c r="A17263" s="65"/>
      <c r="B17263" s="65"/>
      <c r="C17263" s="65"/>
      <c r="D17263" s="65"/>
      <c r="E17263" s="65"/>
      <c r="F17263" s="65"/>
      <c r="G17263" s="145"/>
    </row>
    <row r="17264" spans="1:7">
      <c r="A17264" s="65"/>
      <c r="B17264" s="65"/>
      <c r="C17264" s="65"/>
      <c r="D17264" s="65"/>
      <c r="E17264" s="65"/>
      <c r="F17264" s="65"/>
      <c r="G17264" s="145"/>
    </row>
    <row r="17265" spans="1:7">
      <c r="A17265" s="65"/>
      <c r="B17265" s="65"/>
      <c r="C17265" s="65"/>
      <c r="D17265" s="65"/>
      <c r="E17265" s="65"/>
      <c r="F17265" s="65"/>
      <c r="G17265" s="145"/>
    </row>
    <row r="17266" spans="1:7">
      <c r="A17266" s="65"/>
      <c r="B17266" s="65"/>
      <c r="C17266" s="65"/>
      <c r="D17266" s="65"/>
      <c r="E17266" s="65"/>
      <c r="F17266" s="65"/>
      <c r="G17266" s="145"/>
    </row>
    <row r="17267" spans="1:7">
      <c r="A17267" s="65"/>
      <c r="B17267" s="65"/>
      <c r="C17267" s="65"/>
      <c r="D17267" s="65"/>
      <c r="E17267" s="65"/>
      <c r="F17267" s="65"/>
      <c r="G17267" s="145"/>
    </row>
    <row r="17268" spans="1:7">
      <c r="A17268" s="65"/>
      <c r="B17268" s="65"/>
      <c r="C17268" s="65"/>
      <c r="D17268" s="65"/>
      <c r="E17268" s="65"/>
      <c r="F17268" s="65"/>
      <c r="G17268" s="145"/>
    </row>
    <row r="17269" spans="1:7">
      <c r="A17269" s="65"/>
      <c r="B17269" s="65"/>
      <c r="C17269" s="65"/>
      <c r="D17269" s="65"/>
      <c r="E17269" s="65"/>
      <c r="F17269" s="65"/>
      <c r="G17269" s="145"/>
    </row>
    <row r="17270" spans="1:7">
      <c r="A17270" s="65"/>
      <c r="B17270" s="65"/>
      <c r="C17270" s="65"/>
      <c r="D17270" s="65"/>
      <c r="E17270" s="65"/>
      <c r="F17270" s="65"/>
      <c r="G17270" s="145"/>
    </row>
    <row r="17271" spans="1:7">
      <c r="A17271" s="65"/>
      <c r="B17271" s="65"/>
      <c r="C17271" s="65"/>
      <c r="D17271" s="65"/>
      <c r="E17271" s="65"/>
      <c r="F17271" s="65"/>
      <c r="G17271" s="145"/>
    </row>
    <row r="17272" spans="1:7">
      <c r="A17272" s="65"/>
      <c r="B17272" s="65"/>
      <c r="C17272" s="65"/>
      <c r="D17272" s="65"/>
      <c r="E17272" s="65"/>
      <c r="F17272" s="65"/>
      <c r="G17272" s="145"/>
    </row>
    <row r="17273" spans="1:7">
      <c r="A17273" s="65"/>
      <c r="B17273" s="65"/>
      <c r="C17273" s="65"/>
      <c r="D17273" s="65"/>
      <c r="E17273" s="65"/>
      <c r="F17273" s="65"/>
      <c r="G17273" s="145"/>
    </row>
    <row r="17274" spans="1:7">
      <c r="A17274" s="65"/>
      <c r="B17274" s="65"/>
      <c r="C17274" s="65"/>
      <c r="D17274" s="65"/>
      <c r="E17274" s="65"/>
      <c r="F17274" s="65"/>
      <c r="G17274" s="145"/>
    </row>
    <row r="17275" spans="1:7">
      <c r="A17275" s="65"/>
      <c r="B17275" s="65"/>
      <c r="C17275" s="65"/>
      <c r="D17275" s="65"/>
      <c r="E17275" s="65"/>
      <c r="F17275" s="65"/>
      <c r="G17275" s="145"/>
    </row>
    <row r="17276" spans="1:7">
      <c r="A17276" s="65"/>
      <c r="B17276" s="65"/>
      <c r="C17276" s="65"/>
      <c r="D17276" s="65"/>
      <c r="E17276" s="65"/>
      <c r="F17276" s="65"/>
      <c r="G17276" s="145"/>
    </row>
    <row r="17277" spans="1:7">
      <c r="A17277" s="65"/>
      <c r="B17277" s="65"/>
      <c r="C17277" s="65"/>
      <c r="D17277" s="65"/>
      <c r="E17277" s="65"/>
      <c r="F17277" s="65"/>
      <c r="G17277" s="145"/>
    </row>
    <row r="17278" spans="1:7">
      <c r="A17278" s="65"/>
      <c r="B17278" s="65"/>
      <c r="C17278" s="65"/>
      <c r="D17278" s="65"/>
      <c r="E17278" s="65"/>
      <c r="F17278" s="65"/>
      <c r="G17278" s="145"/>
    </row>
    <row r="17279" spans="1:7">
      <c r="A17279" s="65"/>
      <c r="B17279" s="65"/>
      <c r="C17279" s="65"/>
      <c r="D17279" s="65"/>
      <c r="E17279" s="65"/>
      <c r="F17279" s="65"/>
      <c r="G17279" s="145"/>
    </row>
    <row r="17280" spans="1:7">
      <c r="A17280" s="65"/>
      <c r="B17280" s="65"/>
      <c r="C17280" s="65"/>
      <c r="D17280" s="65"/>
      <c r="E17280" s="65"/>
      <c r="F17280" s="65"/>
      <c r="G17280" s="145"/>
    </row>
    <row r="17281" spans="1:7">
      <c r="A17281" s="65"/>
      <c r="B17281" s="65"/>
      <c r="C17281" s="65"/>
      <c r="D17281" s="65"/>
      <c r="E17281" s="65"/>
      <c r="F17281" s="65"/>
      <c r="G17281" s="145"/>
    </row>
    <row r="17282" spans="1:7">
      <c r="A17282" s="65"/>
      <c r="B17282" s="65"/>
      <c r="C17282" s="65"/>
      <c r="D17282" s="65"/>
      <c r="E17282" s="65"/>
      <c r="F17282" s="65"/>
      <c r="G17282" s="145"/>
    </row>
    <row r="17283" spans="1:7">
      <c r="A17283" s="65"/>
      <c r="B17283" s="65"/>
      <c r="C17283" s="65"/>
      <c r="D17283" s="65"/>
      <c r="E17283" s="65"/>
      <c r="F17283" s="65"/>
      <c r="G17283" s="145"/>
    </row>
    <row r="17284" spans="1:7">
      <c r="A17284" s="65"/>
      <c r="B17284" s="65"/>
      <c r="C17284" s="65"/>
      <c r="D17284" s="65"/>
      <c r="E17284" s="65"/>
      <c r="F17284" s="65"/>
      <c r="G17284" s="145"/>
    </row>
    <row r="17285" spans="1:7">
      <c r="A17285" s="65"/>
      <c r="B17285" s="65"/>
      <c r="C17285" s="65"/>
      <c r="D17285" s="65"/>
      <c r="E17285" s="65"/>
      <c r="F17285" s="65"/>
      <c r="G17285" s="145"/>
    </row>
    <row r="17286" spans="1:7">
      <c r="A17286" s="65"/>
      <c r="B17286" s="65"/>
      <c r="C17286" s="65"/>
      <c r="D17286" s="65"/>
      <c r="E17286" s="65"/>
      <c r="F17286" s="65"/>
      <c r="G17286" s="145"/>
    </row>
    <row r="17287" spans="1:7">
      <c r="A17287" s="65"/>
      <c r="B17287" s="65"/>
      <c r="C17287" s="65"/>
      <c r="D17287" s="65"/>
      <c r="E17287" s="65"/>
      <c r="F17287" s="65"/>
      <c r="G17287" s="145"/>
    </row>
    <row r="17288" spans="1:7">
      <c r="A17288" s="65"/>
      <c r="B17288" s="65"/>
      <c r="C17288" s="65"/>
      <c r="D17288" s="65"/>
      <c r="E17288" s="65"/>
      <c r="F17288" s="65"/>
      <c r="G17288" s="145"/>
    </row>
    <row r="17289" spans="1:7">
      <c r="A17289" s="65"/>
      <c r="B17289" s="65"/>
      <c r="C17289" s="65"/>
      <c r="D17289" s="65"/>
      <c r="E17289" s="65"/>
      <c r="F17289" s="65"/>
      <c r="G17289" s="145"/>
    </row>
    <row r="17290" spans="1:7">
      <c r="A17290" s="65"/>
      <c r="B17290" s="65"/>
      <c r="C17290" s="65"/>
      <c r="D17290" s="65"/>
      <c r="E17290" s="65"/>
      <c r="F17290" s="65"/>
      <c r="G17290" s="145"/>
    </row>
    <row r="17291" spans="1:7">
      <c r="A17291" s="65"/>
      <c r="B17291" s="65"/>
      <c r="C17291" s="65"/>
      <c r="D17291" s="65"/>
      <c r="E17291" s="65"/>
      <c r="F17291" s="65"/>
      <c r="G17291" s="145"/>
    </row>
    <row r="17292" spans="1:7">
      <c r="A17292" s="65"/>
      <c r="B17292" s="65"/>
      <c r="C17292" s="65"/>
      <c r="D17292" s="65"/>
      <c r="E17292" s="65"/>
      <c r="F17292" s="65"/>
      <c r="G17292" s="145"/>
    </row>
    <row r="17293" spans="1:7">
      <c r="A17293" s="65"/>
      <c r="B17293" s="65"/>
      <c r="C17293" s="65"/>
      <c r="D17293" s="65"/>
      <c r="E17293" s="65"/>
      <c r="F17293" s="65"/>
      <c r="G17293" s="145"/>
    </row>
    <row r="17294" spans="1:7">
      <c r="A17294" s="65"/>
      <c r="B17294" s="65"/>
      <c r="C17294" s="65"/>
      <c r="D17294" s="65"/>
      <c r="E17294" s="65"/>
      <c r="F17294" s="65"/>
      <c r="G17294" s="145"/>
    </row>
    <row r="17295" spans="1:7">
      <c r="A17295" s="65"/>
      <c r="B17295" s="65"/>
      <c r="C17295" s="65"/>
      <c r="D17295" s="65"/>
      <c r="E17295" s="65"/>
      <c r="F17295" s="65"/>
      <c r="G17295" s="145"/>
    </row>
    <row r="17296" spans="1:7">
      <c r="A17296" s="65"/>
      <c r="B17296" s="65"/>
      <c r="C17296" s="65"/>
      <c r="D17296" s="65"/>
      <c r="E17296" s="65"/>
      <c r="F17296" s="65"/>
      <c r="G17296" s="145"/>
    </row>
    <row r="17297" spans="1:7">
      <c r="A17297" s="65"/>
      <c r="B17297" s="65"/>
      <c r="C17297" s="65"/>
      <c r="D17297" s="65"/>
      <c r="E17297" s="65"/>
      <c r="F17297" s="65"/>
      <c r="G17297" s="145"/>
    </row>
    <row r="17298" spans="1:7">
      <c r="A17298" s="65"/>
      <c r="B17298" s="65"/>
      <c r="C17298" s="65"/>
      <c r="D17298" s="65"/>
      <c r="E17298" s="65"/>
      <c r="F17298" s="65"/>
      <c r="G17298" s="145"/>
    </row>
    <row r="17299" spans="1:7">
      <c r="A17299" s="65"/>
      <c r="B17299" s="65"/>
      <c r="C17299" s="65"/>
      <c r="D17299" s="65"/>
      <c r="E17299" s="65"/>
      <c r="F17299" s="65"/>
      <c r="G17299" s="145"/>
    </row>
    <row r="17300" spans="1:7">
      <c r="A17300" s="65"/>
      <c r="B17300" s="65"/>
      <c r="C17300" s="65"/>
      <c r="D17300" s="65"/>
      <c r="E17300" s="65"/>
      <c r="F17300" s="65"/>
      <c r="G17300" s="145"/>
    </row>
    <row r="17301" spans="1:7">
      <c r="A17301" s="65"/>
      <c r="B17301" s="65"/>
      <c r="C17301" s="65"/>
      <c r="D17301" s="65"/>
      <c r="E17301" s="65"/>
      <c r="F17301" s="65"/>
      <c r="G17301" s="145"/>
    </row>
    <row r="17302" spans="1:7">
      <c r="A17302" s="65"/>
      <c r="B17302" s="65"/>
      <c r="C17302" s="65"/>
      <c r="D17302" s="65"/>
      <c r="E17302" s="65"/>
      <c r="F17302" s="65"/>
      <c r="G17302" s="145"/>
    </row>
    <row r="17303" spans="1:7">
      <c r="A17303" s="65"/>
      <c r="B17303" s="65"/>
      <c r="C17303" s="65"/>
      <c r="D17303" s="65"/>
      <c r="E17303" s="65"/>
      <c r="F17303" s="65"/>
      <c r="G17303" s="145"/>
    </row>
    <row r="17304" spans="1:7">
      <c r="A17304" s="65"/>
      <c r="B17304" s="65"/>
      <c r="C17304" s="65"/>
      <c r="D17304" s="65"/>
      <c r="E17304" s="65"/>
      <c r="F17304" s="65"/>
      <c r="G17304" s="145"/>
    </row>
    <row r="17305" spans="1:7">
      <c r="A17305" s="65"/>
      <c r="B17305" s="65"/>
      <c r="C17305" s="65"/>
      <c r="D17305" s="65"/>
      <c r="E17305" s="65"/>
      <c r="F17305" s="65"/>
      <c r="G17305" s="145"/>
    </row>
    <row r="17306" spans="1:7">
      <c r="A17306" s="65"/>
      <c r="B17306" s="65"/>
      <c r="C17306" s="65"/>
      <c r="D17306" s="65"/>
      <c r="E17306" s="65"/>
      <c r="F17306" s="65"/>
      <c r="G17306" s="145"/>
    </row>
    <row r="17307" spans="1:7">
      <c r="A17307" s="65"/>
      <c r="B17307" s="65"/>
      <c r="C17307" s="65"/>
      <c r="D17307" s="65"/>
      <c r="E17307" s="65"/>
      <c r="F17307" s="65"/>
      <c r="G17307" s="145"/>
    </row>
    <row r="17308" spans="1:7">
      <c r="A17308" s="65"/>
      <c r="B17308" s="65"/>
      <c r="C17308" s="65"/>
      <c r="D17308" s="65"/>
      <c r="E17308" s="65"/>
      <c r="F17308" s="65"/>
      <c r="G17308" s="145"/>
    </row>
    <row r="17309" spans="1:7">
      <c r="A17309" s="65"/>
      <c r="B17309" s="65"/>
      <c r="C17309" s="65"/>
      <c r="D17309" s="65"/>
      <c r="E17309" s="65"/>
      <c r="F17309" s="65"/>
      <c r="G17309" s="145"/>
    </row>
    <row r="17310" spans="1:7">
      <c r="A17310" s="65"/>
      <c r="B17310" s="65"/>
      <c r="C17310" s="65"/>
      <c r="D17310" s="65"/>
      <c r="E17310" s="65"/>
      <c r="F17310" s="65"/>
      <c r="G17310" s="145"/>
    </row>
    <row r="17311" spans="1:7">
      <c r="A17311" s="65"/>
      <c r="B17311" s="65"/>
      <c r="C17311" s="65"/>
      <c r="D17311" s="65"/>
      <c r="E17311" s="65"/>
      <c r="F17311" s="65"/>
      <c r="G17311" s="145"/>
    </row>
    <row r="17312" spans="1:7">
      <c r="A17312" s="65"/>
      <c r="B17312" s="65"/>
      <c r="C17312" s="65"/>
      <c r="D17312" s="65"/>
      <c r="E17312" s="65"/>
      <c r="F17312" s="65"/>
      <c r="G17312" s="145"/>
    </row>
    <row r="17313" spans="1:7">
      <c r="A17313" s="65"/>
      <c r="B17313" s="65"/>
      <c r="C17313" s="65"/>
      <c r="D17313" s="65"/>
      <c r="E17313" s="65"/>
      <c r="F17313" s="65"/>
      <c r="G17313" s="145"/>
    </row>
    <row r="17314" spans="1:7">
      <c r="A17314" s="65"/>
      <c r="B17314" s="65"/>
      <c r="C17314" s="65"/>
      <c r="D17314" s="65"/>
      <c r="E17314" s="65"/>
      <c r="F17314" s="65"/>
      <c r="G17314" s="145"/>
    </row>
    <row r="17315" spans="1:7">
      <c r="A17315" s="65"/>
      <c r="B17315" s="65"/>
      <c r="C17315" s="65"/>
      <c r="D17315" s="65"/>
      <c r="E17315" s="65"/>
      <c r="F17315" s="65"/>
      <c r="G17315" s="145"/>
    </row>
    <row r="17316" spans="1:7">
      <c r="A17316" s="65"/>
      <c r="B17316" s="65"/>
      <c r="C17316" s="65"/>
      <c r="D17316" s="65"/>
      <c r="E17316" s="65"/>
      <c r="F17316" s="65"/>
      <c r="G17316" s="145"/>
    </row>
    <row r="17317" spans="1:7">
      <c r="A17317" s="65"/>
      <c r="B17317" s="65"/>
      <c r="C17317" s="65"/>
      <c r="D17317" s="65"/>
      <c r="E17317" s="65"/>
      <c r="F17317" s="65"/>
      <c r="G17317" s="145"/>
    </row>
    <row r="17318" spans="1:7">
      <c r="A17318" s="65"/>
      <c r="B17318" s="65"/>
      <c r="C17318" s="65"/>
      <c r="D17318" s="65"/>
      <c r="E17318" s="65"/>
      <c r="F17318" s="65"/>
      <c r="G17318" s="145"/>
    </row>
    <row r="17319" spans="1:7">
      <c r="A17319" s="65"/>
      <c r="B17319" s="65"/>
      <c r="C17319" s="65"/>
      <c r="D17319" s="65"/>
      <c r="E17319" s="65"/>
      <c r="F17319" s="65"/>
      <c r="G17319" s="145"/>
    </row>
    <row r="17320" spans="1:7">
      <c r="A17320" s="65"/>
      <c r="B17320" s="65"/>
      <c r="C17320" s="65"/>
      <c r="D17320" s="65"/>
      <c r="E17320" s="65"/>
      <c r="F17320" s="65"/>
      <c r="G17320" s="145"/>
    </row>
    <row r="17321" spans="1:7">
      <c r="A17321" s="65"/>
      <c r="B17321" s="65"/>
      <c r="C17321" s="65"/>
      <c r="D17321" s="65"/>
      <c r="E17321" s="65"/>
      <c r="F17321" s="65"/>
      <c r="G17321" s="145"/>
    </row>
    <row r="17322" spans="1:7">
      <c r="A17322" s="65"/>
      <c r="B17322" s="65"/>
      <c r="C17322" s="65"/>
      <c r="D17322" s="65"/>
      <c r="E17322" s="65"/>
      <c r="F17322" s="65"/>
      <c r="G17322" s="145"/>
    </row>
    <row r="17323" spans="1:7">
      <c r="A17323" s="65"/>
      <c r="B17323" s="65"/>
      <c r="C17323" s="65"/>
      <c r="D17323" s="65"/>
      <c r="E17323" s="65"/>
      <c r="F17323" s="65"/>
      <c r="G17323" s="145"/>
    </row>
    <row r="17324" spans="1:7">
      <c r="A17324" s="65"/>
      <c r="B17324" s="65"/>
      <c r="C17324" s="65"/>
      <c r="D17324" s="65"/>
      <c r="E17324" s="65"/>
      <c r="F17324" s="65"/>
      <c r="G17324" s="145"/>
    </row>
    <row r="17325" spans="1:7">
      <c r="A17325" s="65"/>
      <c r="B17325" s="65"/>
      <c r="C17325" s="65"/>
      <c r="D17325" s="65"/>
      <c r="E17325" s="65"/>
      <c r="F17325" s="65"/>
      <c r="G17325" s="145"/>
    </row>
    <row r="17326" spans="1:7">
      <c r="A17326" s="65"/>
      <c r="B17326" s="65"/>
      <c r="C17326" s="65"/>
      <c r="D17326" s="65"/>
      <c r="E17326" s="65"/>
      <c r="F17326" s="65"/>
      <c r="G17326" s="145"/>
    </row>
    <row r="17327" spans="1:7">
      <c r="A17327" s="65"/>
      <c r="B17327" s="65"/>
      <c r="C17327" s="65"/>
      <c r="D17327" s="65"/>
      <c r="E17327" s="65"/>
      <c r="F17327" s="65"/>
      <c r="G17327" s="145"/>
    </row>
    <row r="17328" spans="1:7">
      <c r="A17328" s="65"/>
      <c r="B17328" s="65"/>
      <c r="C17328" s="65"/>
      <c r="D17328" s="65"/>
      <c r="E17328" s="65"/>
      <c r="F17328" s="65"/>
      <c r="G17328" s="145"/>
    </row>
    <row r="17329" spans="1:7">
      <c r="A17329" s="65"/>
      <c r="B17329" s="65"/>
      <c r="C17329" s="65"/>
      <c r="D17329" s="65"/>
      <c r="E17329" s="65"/>
      <c r="F17329" s="65"/>
      <c r="G17329" s="145"/>
    </row>
    <row r="17330" spans="1:7">
      <c r="A17330" s="65"/>
      <c r="B17330" s="65"/>
      <c r="C17330" s="65"/>
      <c r="D17330" s="65"/>
      <c r="E17330" s="65"/>
      <c r="F17330" s="65"/>
      <c r="G17330" s="145"/>
    </row>
    <row r="17331" spans="1:7">
      <c r="A17331" s="65"/>
      <c r="B17331" s="65"/>
      <c r="C17331" s="65"/>
      <c r="D17331" s="65"/>
      <c r="E17331" s="65"/>
      <c r="F17331" s="65"/>
      <c r="G17331" s="145"/>
    </row>
    <row r="17332" spans="1:7">
      <c r="A17332" s="65"/>
      <c r="B17332" s="65"/>
      <c r="C17332" s="65"/>
      <c r="D17332" s="65"/>
      <c r="E17332" s="65"/>
      <c r="F17332" s="65"/>
      <c r="G17332" s="145"/>
    </row>
    <row r="17333" spans="1:7">
      <c r="A17333" s="65"/>
      <c r="B17333" s="65"/>
      <c r="C17333" s="65"/>
      <c r="D17333" s="65"/>
      <c r="E17333" s="65"/>
      <c r="F17333" s="65"/>
      <c r="G17333" s="145"/>
    </row>
    <row r="17334" spans="1:7">
      <c r="A17334" s="65"/>
      <c r="B17334" s="65"/>
      <c r="C17334" s="65"/>
      <c r="D17334" s="65"/>
      <c r="E17334" s="65"/>
      <c r="F17334" s="65"/>
      <c r="G17334" s="145"/>
    </row>
    <row r="17335" spans="1:7">
      <c r="A17335" s="65"/>
      <c r="B17335" s="65"/>
      <c r="C17335" s="65"/>
      <c r="D17335" s="65"/>
      <c r="E17335" s="65"/>
      <c r="F17335" s="65"/>
      <c r="G17335" s="145"/>
    </row>
    <row r="17336" spans="1:7">
      <c r="A17336" s="65"/>
      <c r="B17336" s="65"/>
      <c r="C17336" s="65"/>
      <c r="D17336" s="65"/>
      <c r="E17336" s="65"/>
      <c r="F17336" s="65"/>
      <c r="G17336" s="145"/>
    </row>
    <row r="17337" spans="1:7">
      <c r="A17337" s="65"/>
      <c r="B17337" s="65"/>
      <c r="C17337" s="65"/>
      <c r="D17337" s="65"/>
      <c r="E17337" s="65"/>
      <c r="F17337" s="65"/>
      <c r="G17337" s="145"/>
    </row>
    <row r="17338" spans="1:7">
      <c r="A17338" s="65"/>
      <c r="B17338" s="65"/>
      <c r="C17338" s="65"/>
      <c r="D17338" s="65"/>
      <c r="E17338" s="65"/>
      <c r="F17338" s="65"/>
      <c r="G17338" s="145"/>
    </row>
    <row r="17339" spans="1:7">
      <c r="A17339" s="65"/>
      <c r="B17339" s="65"/>
      <c r="C17339" s="65"/>
      <c r="D17339" s="65"/>
      <c r="E17339" s="65"/>
      <c r="F17339" s="65"/>
      <c r="G17339" s="145"/>
    </row>
    <row r="17340" spans="1:7">
      <c r="A17340" s="65"/>
      <c r="B17340" s="65"/>
      <c r="C17340" s="65"/>
      <c r="D17340" s="65"/>
      <c r="E17340" s="65"/>
      <c r="F17340" s="65"/>
      <c r="G17340" s="145"/>
    </row>
    <row r="17341" spans="1:7">
      <c r="A17341" s="65"/>
      <c r="B17341" s="65"/>
      <c r="C17341" s="65"/>
      <c r="D17341" s="65"/>
      <c r="E17341" s="65"/>
      <c r="F17341" s="65"/>
      <c r="G17341" s="145"/>
    </row>
    <row r="17342" spans="1:7">
      <c r="A17342" s="65"/>
      <c r="B17342" s="65"/>
      <c r="C17342" s="65"/>
      <c r="D17342" s="65"/>
      <c r="E17342" s="65"/>
      <c r="F17342" s="65"/>
      <c r="G17342" s="145"/>
    </row>
    <row r="17343" spans="1:7">
      <c r="A17343" s="65"/>
      <c r="B17343" s="65"/>
      <c r="C17343" s="65"/>
      <c r="D17343" s="65"/>
      <c r="E17343" s="65"/>
      <c r="F17343" s="65"/>
      <c r="G17343" s="145"/>
    </row>
    <row r="17344" spans="1:7">
      <c r="A17344" s="65"/>
      <c r="B17344" s="65"/>
      <c r="C17344" s="65"/>
      <c r="D17344" s="65"/>
      <c r="E17344" s="65"/>
      <c r="F17344" s="65"/>
      <c r="G17344" s="145"/>
    </row>
    <row r="17345" spans="1:7">
      <c r="A17345" s="65"/>
      <c r="B17345" s="65"/>
      <c r="C17345" s="65"/>
      <c r="D17345" s="65"/>
      <c r="E17345" s="65"/>
      <c r="F17345" s="65"/>
      <c r="G17345" s="145"/>
    </row>
    <row r="17346" spans="1:7">
      <c r="A17346" s="65"/>
      <c r="B17346" s="65"/>
      <c r="C17346" s="65"/>
      <c r="D17346" s="65"/>
      <c r="E17346" s="65"/>
      <c r="F17346" s="65"/>
      <c r="G17346" s="145"/>
    </row>
    <row r="17347" spans="1:7">
      <c r="A17347" s="65"/>
      <c r="B17347" s="65"/>
      <c r="C17347" s="65"/>
      <c r="D17347" s="65"/>
      <c r="E17347" s="65"/>
      <c r="F17347" s="65"/>
      <c r="G17347" s="145"/>
    </row>
    <row r="17348" spans="1:7">
      <c r="A17348" s="65"/>
      <c r="B17348" s="65"/>
      <c r="C17348" s="65"/>
      <c r="D17348" s="65"/>
      <c r="E17348" s="65"/>
      <c r="F17348" s="65"/>
      <c r="G17348" s="145"/>
    </row>
    <row r="17349" spans="1:7">
      <c r="A17349" s="65"/>
      <c r="B17349" s="65"/>
      <c r="C17349" s="65"/>
      <c r="D17349" s="65"/>
      <c r="E17349" s="65"/>
      <c r="F17349" s="65"/>
      <c r="G17349" s="145"/>
    </row>
    <row r="17350" spans="1:7">
      <c r="A17350" s="65"/>
      <c r="B17350" s="65"/>
      <c r="C17350" s="65"/>
      <c r="D17350" s="65"/>
      <c r="E17350" s="65"/>
      <c r="F17350" s="65"/>
      <c r="G17350" s="145"/>
    </row>
    <row r="17351" spans="1:7">
      <c r="A17351" s="65"/>
      <c r="B17351" s="65"/>
      <c r="C17351" s="65"/>
      <c r="D17351" s="65"/>
      <c r="E17351" s="65"/>
      <c r="F17351" s="65"/>
      <c r="G17351" s="145"/>
    </row>
    <row r="17352" spans="1:7">
      <c r="A17352" s="65"/>
      <c r="B17352" s="65"/>
      <c r="C17352" s="65"/>
      <c r="D17352" s="65"/>
      <c r="E17352" s="65"/>
      <c r="F17352" s="65"/>
      <c r="G17352" s="145"/>
    </row>
    <row r="17353" spans="1:7">
      <c r="A17353" s="65"/>
      <c r="B17353" s="65"/>
      <c r="C17353" s="65"/>
      <c r="D17353" s="65"/>
      <c r="E17353" s="65"/>
      <c r="F17353" s="65"/>
      <c r="G17353" s="145"/>
    </row>
    <row r="17354" spans="1:7">
      <c r="A17354" s="65"/>
      <c r="B17354" s="65"/>
      <c r="C17354" s="65"/>
      <c r="D17354" s="65"/>
      <c r="E17354" s="65"/>
      <c r="F17354" s="65"/>
      <c r="G17354" s="145"/>
    </row>
    <row r="17355" spans="1:7">
      <c r="A17355" s="65"/>
      <c r="B17355" s="65"/>
      <c r="C17355" s="65"/>
      <c r="D17355" s="65"/>
      <c r="E17355" s="65"/>
      <c r="F17355" s="65"/>
      <c r="G17355" s="145"/>
    </row>
    <row r="17356" spans="1:7">
      <c r="A17356" s="65"/>
      <c r="B17356" s="65"/>
      <c r="C17356" s="65"/>
      <c r="D17356" s="65"/>
      <c r="E17356" s="65"/>
      <c r="F17356" s="65"/>
      <c r="G17356" s="145"/>
    </row>
    <row r="17357" spans="1:7">
      <c r="A17357" s="65"/>
      <c r="B17357" s="65"/>
      <c r="C17357" s="65"/>
      <c r="D17357" s="65"/>
      <c r="E17357" s="65"/>
      <c r="F17357" s="65"/>
      <c r="G17357" s="145"/>
    </row>
    <row r="17358" spans="1:7">
      <c r="A17358" s="65"/>
      <c r="B17358" s="65"/>
      <c r="C17358" s="65"/>
      <c r="D17358" s="65"/>
      <c r="E17358" s="65"/>
      <c r="F17358" s="65"/>
      <c r="G17358" s="145"/>
    </row>
    <row r="17359" spans="1:7">
      <c r="A17359" s="65"/>
      <c r="B17359" s="65"/>
      <c r="C17359" s="65"/>
      <c r="D17359" s="65"/>
      <c r="E17359" s="65"/>
      <c r="F17359" s="65"/>
      <c r="G17359" s="145"/>
    </row>
    <row r="17360" spans="1:7">
      <c r="A17360" s="65"/>
      <c r="B17360" s="65"/>
      <c r="C17360" s="65"/>
      <c r="D17360" s="65"/>
      <c r="E17360" s="65"/>
      <c r="F17360" s="65"/>
      <c r="G17360" s="145"/>
    </row>
    <row r="17361" spans="1:7">
      <c r="A17361" s="65"/>
      <c r="B17361" s="65"/>
      <c r="C17361" s="65"/>
      <c r="D17361" s="65"/>
      <c r="E17361" s="65"/>
      <c r="F17361" s="65"/>
      <c r="G17361" s="145"/>
    </row>
    <row r="17362" spans="1:7">
      <c r="A17362" s="65"/>
      <c r="B17362" s="65"/>
      <c r="C17362" s="65"/>
      <c r="D17362" s="65"/>
      <c r="E17362" s="65"/>
      <c r="F17362" s="65"/>
      <c r="G17362" s="145"/>
    </row>
    <row r="17363" spans="1:7">
      <c r="A17363" s="65"/>
      <c r="B17363" s="65"/>
      <c r="C17363" s="65"/>
      <c r="D17363" s="65"/>
      <c r="E17363" s="65"/>
      <c r="F17363" s="65"/>
      <c r="G17363" s="145"/>
    </row>
    <row r="17364" spans="1:7">
      <c r="A17364" s="65"/>
      <c r="B17364" s="65"/>
      <c r="C17364" s="65"/>
      <c r="D17364" s="65"/>
      <c r="E17364" s="65"/>
      <c r="F17364" s="65"/>
      <c r="G17364" s="145"/>
    </row>
    <row r="17365" spans="1:7">
      <c r="A17365" s="65"/>
      <c r="B17365" s="65"/>
      <c r="C17365" s="65"/>
      <c r="D17365" s="65"/>
      <c r="E17365" s="65"/>
      <c r="F17365" s="65"/>
      <c r="G17365" s="145"/>
    </row>
    <row r="17366" spans="1:7">
      <c r="A17366" s="65"/>
      <c r="B17366" s="65"/>
      <c r="C17366" s="65"/>
      <c r="D17366" s="65"/>
      <c r="E17366" s="65"/>
      <c r="F17366" s="65"/>
      <c r="G17366" s="145"/>
    </row>
    <row r="17367" spans="1:7">
      <c r="A17367" s="65"/>
      <c r="B17367" s="65"/>
      <c r="C17367" s="65"/>
      <c r="D17367" s="65"/>
      <c r="E17367" s="65"/>
      <c r="F17367" s="65"/>
      <c r="G17367" s="145"/>
    </row>
    <row r="17368" spans="1:7">
      <c r="A17368" s="65"/>
      <c r="B17368" s="65"/>
      <c r="C17368" s="65"/>
      <c r="D17368" s="65"/>
      <c r="E17368" s="65"/>
      <c r="F17368" s="65"/>
      <c r="G17368" s="145"/>
    </row>
    <row r="17369" spans="1:7">
      <c r="A17369" s="65"/>
      <c r="B17369" s="65"/>
      <c r="C17369" s="65"/>
      <c r="D17369" s="65"/>
      <c r="E17369" s="65"/>
      <c r="F17369" s="65"/>
      <c r="G17369" s="145"/>
    </row>
    <row r="17370" spans="1:7">
      <c r="A17370" s="65"/>
      <c r="B17370" s="65"/>
      <c r="C17370" s="65"/>
      <c r="D17370" s="65"/>
      <c r="E17370" s="65"/>
      <c r="F17370" s="65"/>
      <c r="G17370" s="145"/>
    </row>
    <row r="17371" spans="1:7">
      <c r="A17371" s="65"/>
      <c r="B17371" s="65"/>
      <c r="C17371" s="65"/>
      <c r="D17371" s="65"/>
      <c r="E17371" s="65"/>
      <c r="F17371" s="65"/>
      <c r="G17371" s="145"/>
    </row>
    <row r="17372" spans="1:7">
      <c r="A17372" s="65"/>
      <c r="B17372" s="65"/>
      <c r="C17372" s="65"/>
      <c r="D17372" s="65"/>
      <c r="E17372" s="65"/>
      <c r="F17372" s="65"/>
      <c r="G17372" s="145"/>
    </row>
    <row r="17373" spans="1:7">
      <c r="A17373" s="65"/>
      <c r="B17373" s="65"/>
      <c r="C17373" s="65"/>
      <c r="D17373" s="65"/>
      <c r="E17373" s="65"/>
      <c r="F17373" s="65"/>
      <c r="G17373" s="145"/>
    </row>
    <row r="17374" spans="1:7">
      <c r="A17374" s="65"/>
      <c r="B17374" s="65"/>
      <c r="C17374" s="65"/>
      <c r="D17374" s="65"/>
      <c r="E17374" s="65"/>
      <c r="F17374" s="65"/>
      <c r="G17374" s="145"/>
    </row>
    <row r="17375" spans="1:7">
      <c r="A17375" s="65"/>
      <c r="B17375" s="65"/>
      <c r="C17375" s="65"/>
      <c r="D17375" s="65"/>
      <c r="E17375" s="65"/>
      <c r="F17375" s="65"/>
      <c r="G17375" s="145"/>
    </row>
    <row r="17376" spans="1:7">
      <c r="A17376" s="65"/>
      <c r="B17376" s="65"/>
      <c r="C17376" s="65"/>
      <c r="D17376" s="65"/>
      <c r="E17376" s="65"/>
      <c r="F17376" s="65"/>
      <c r="G17376" s="145"/>
    </row>
    <row r="17377" spans="1:7">
      <c r="A17377" s="65"/>
      <c r="B17377" s="65"/>
      <c r="C17377" s="65"/>
      <c r="D17377" s="65"/>
      <c r="E17377" s="65"/>
      <c r="F17377" s="65"/>
      <c r="G17377" s="145"/>
    </row>
    <row r="17378" spans="1:7">
      <c r="A17378" s="65"/>
      <c r="B17378" s="65"/>
      <c r="C17378" s="65"/>
      <c r="D17378" s="65"/>
      <c r="E17378" s="65"/>
      <c r="F17378" s="65"/>
      <c r="G17378" s="145"/>
    </row>
    <row r="17379" spans="1:7">
      <c r="A17379" s="65"/>
      <c r="B17379" s="65"/>
      <c r="C17379" s="65"/>
      <c r="D17379" s="65"/>
      <c r="E17379" s="65"/>
      <c r="F17379" s="65"/>
      <c r="G17379" s="145"/>
    </row>
    <row r="17380" spans="1:7">
      <c r="A17380" s="65"/>
      <c r="B17380" s="65"/>
      <c r="C17380" s="65"/>
      <c r="D17380" s="65"/>
      <c r="E17380" s="65"/>
      <c r="F17380" s="65"/>
      <c r="G17380" s="145"/>
    </row>
    <row r="17381" spans="1:7">
      <c r="A17381" s="65"/>
      <c r="B17381" s="65"/>
      <c r="C17381" s="65"/>
      <c r="D17381" s="65"/>
      <c r="E17381" s="65"/>
      <c r="F17381" s="65"/>
      <c r="G17381" s="145"/>
    </row>
    <row r="17382" spans="1:7">
      <c r="A17382" s="65"/>
      <c r="B17382" s="65"/>
      <c r="C17382" s="65"/>
      <c r="D17382" s="65"/>
      <c r="E17382" s="65"/>
      <c r="F17382" s="65"/>
      <c r="G17382" s="145"/>
    </row>
    <row r="17383" spans="1:7">
      <c r="A17383" s="65"/>
      <c r="B17383" s="65"/>
      <c r="C17383" s="65"/>
      <c r="D17383" s="65"/>
      <c r="E17383" s="65"/>
      <c r="F17383" s="65"/>
      <c r="G17383" s="145"/>
    </row>
    <row r="17384" spans="1:7">
      <c r="A17384" s="65"/>
      <c r="B17384" s="65"/>
      <c r="C17384" s="65"/>
      <c r="D17384" s="65"/>
      <c r="E17384" s="65"/>
      <c r="F17384" s="65"/>
      <c r="G17384" s="145"/>
    </row>
    <row r="17385" spans="1:7">
      <c r="A17385" s="65"/>
      <c r="B17385" s="65"/>
      <c r="C17385" s="65"/>
      <c r="D17385" s="65"/>
      <c r="E17385" s="65"/>
      <c r="F17385" s="65"/>
      <c r="G17385" s="145"/>
    </row>
    <row r="17386" spans="1:7">
      <c r="A17386" s="65"/>
      <c r="B17386" s="65"/>
      <c r="C17386" s="65"/>
      <c r="D17386" s="65"/>
      <c r="E17386" s="65"/>
      <c r="F17386" s="65"/>
      <c r="G17386" s="145"/>
    </row>
    <row r="17387" spans="1:7">
      <c r="A17387" s="65"/>
      <c r="B17387" s="65"/>
      <c r="C17387" s="65"/>
      <c r="D17387" s="65"/>
      <c r="E17387" s="65"/>
      <c r="F17387" s="65"/>
      <c r="G17387" s="145"/>
    </row>
    <row r="17388" spans="1:7">
      <c r="A17388" s="65"/>
      <c r="B17388" s="65"/>
      <c r="C17388" s="65"/>
      <c r="D17388" s="65"/>
      <c r="E17388" s="65"/>
      <c r="F17388" s="65"/>
      <c r="G17388" s="145"/>
    </row>
    <row r="17389" spans="1:7">
      <c r="A17389" s="65"/>
      <c r="B17389" s="65"/>
      <c r="C17389" s="65"/>
      <c r="D17389" s="65"/>
      <c r="E17389" s="65"/>
      <c r="F17389" s="65"/>
      <c r="G17389" s="145"/>
    </row>
    <row r="17390" spans="1:7">
      <c r="A17390" s="65"/>
      <c r="B17390" s="65"/>
      <c r="C17390" s="65"/>
      <c r="D17390" s="65"/>
      <c r="E17390" s="65"/>
      <c r="F17390" s="65"/>
      <c r="G17390" s="145"/>
    </row>
    <row r="17391" spans="1:7">
      <c r="A17391" s="65"/>
      <c r="B17391" s="65"/>
      <c r="C17391" s="65"/>
      <c r="D17391" s="65"/>
      <c r="E17391" s="65"/>
      <c r="F17391" s="65"/>
      <c r="G17391" s="145"/>
    </row>
    <row r="17392" spans="1:7">
      <c r="A17392" s="65"/>
      <c r="B17392" s="65"/>
      <c r="C17392" s="65"/>
      <c r="D17392" s="65"/>
      <c r="E17392" s="65"/>
      <c r="F17392" s="65"/>
      <c r="G17392" s="145"/>
    </row>
    <row r="17393" spans="1:7">
      <c r="A17393" s="65"/>
      <c r="B17393" s="65"/>
      <c r="C17393" s="65"/>
      <c r="D17393" s="65"/>
      <c r="E17393" s="65"/>
      <c r="F17393" s="65"/>
      <c r="G17393" s="145"/>
    </row>
    <row r="17394" spans="1:7">
      <c r="A17394" s="65"/>
      <c r="B17394" s="65"/>
      <c r="C17394" s="65"/>
      <c r="D17394" s="65"/>
      <c r="E17394" s="65"/>
      <c r="F17394" s="65"/>
      <c r="G17394" s="145"/>
    </row>
    <row r="17395" spans="1:7">
      <c r="A17395" s="65"/>
      <c r="B17395" s="65"/>
      <c r="C17395" s="65"/>
      <c r="D17395" s="65"/>
      <c r="E17395" s="65"/>
      <c r="F17395" s="65"/>
      <c r="G17395" s="145"/>
    </row>
    <row r="17396" spans="1:7">
      <c r="A17396" s="65"/>
      <c r="B17396" s="65"/>
      <c r="C17396" s="65"/>
      <c r="D17396" s="65"/>
      <c r="E17396" s="65"/>
      <c r="F17396" s="65"/>
      <c r="G17396" s="145"/>
    </row>
    <row r="17397" spans="1:7">
      <c r="A17397" s="65"/>
      <c r="B17397" s="65"/>
      <c r="C17397" s="65"/>
      <c r="D17397" s="65"/>
      <c r="E17397" s="65"/>
      <c r="F17397" s="65"/>
      <c r="G17397" s="145"/>
    </row>
    <row r="17398" spans="1:7">
      <c r="A17398" s="65"/>
      <c r="B17398" s="65"/>
      <c r="C17398" s="65"/>
      <c r="D17398" s="65"/>
      <c r="E17398" s="65"/>
      <c r="F17398" s="65"/>
      <c r="G17398" s="145"/>
    </row>
    <row r="17399" spans="1:7">
      <c r="A17399" s="65"/>
      <c r="B17399" s="65"/>
      <c r="C17399" s="65"/>
      <c r="D17399" s="65"/>
      <c r="E17399" s="65"/>
      <c r="F17399" s="65"/>
      <c r="G17399" s="145"/>
    </row>
    <row r="17400" spans="1:7">
      <c r="A17400" s="65"/>
      <c r="B17400" s="65"/>
      <c r="C17400" s="65"/>
      <c r="D17400" s="65"/>
      <c r="E17400" s="65"/>
      <c r="F17400" s="65"/>
      <c r="G17400" s="145"/>
    </row>
    <row r="17401" spans="1:7">
      <c r="A17401" s="65"/>
      <c r="B17401" s="65"/>
      <c r="C17401" s="65"/>
      <c r="D17401" s="65"/>
      <c r="E17401" s="65"/>
      <c r="F17401" s="65"/>
      <c r="G17401" s="145"/>
    </row>
    <row r="17402" spans="1:7">
      <c r="A17402" s="65"/>
      <c r="B17402" s="65"/>
      <c r="C17402" s="65"/>
      <c r="D17402" s="65"/>
      <c r="E17402" s="65"/>
      <c r="F17402" s="65"/>
      <c r="G17402" s="145"/>
    </row>
    <row r="17403" spans="1:7">
      <c r="A17403" s="65"/>
      <c r="B17403" s="65"/>
      <c r="C17403" s="65"/>
      <c r="D17403" s="65"/>
      <c r="E17403" s="65"/>
      <c r="F17403" s="65"/>
      <c r="G17403" s="145"/>
    </row>
    <row r="17404" spans="1:7">
      <c r="A17404" s="65"/>
      <c r="B17404" s="65"/>
      <c r="C17404" s="65"/>
      <c r="D17404" s="65"/>
      <c r="E17404" s="65"/>
      <c r="F17404" s="65"/>
      <c r="G17404" s="145"/>
    </row>
    <row r="17405" spans="1:7">
      <c r="A17405" s="65"/>
      <c r="B17405" s="65"/>
      <c r="C17405" s="65"/>
      <c r="D17405" s="65"/>
      <c r="E17405" s="65"/>
      <c r="F17405" s="65"/>
      <c r="G17405" s="145"/>
    </row>
    <row r="17406" spans="1:7">
      <c r="A17406" s="65"/>
      <c r="B17406" s="65"/>
      <c r="C17406" s="65"/>
      <c r="D17406" s="65"/>
      <c r="E17406" s="65"/>
      <c r="F17406" s="65"/>
      <c r="G17406" s="145"/>
    </row>
    <row r="17407" spans="1:7">
      <c r="A17407" s="65"/>
      <c r="B17407" s="65"/>
      <c r="C17407" s="65"/>
      <c r="D17407" s="65"/>
      <c r="E17407" s="65"/>
      <c r="F17407" s="65"/>
      <c r="G17407" s="145"/>
    </row>
    <row r="17408" spans="1:7">
      <c r="A17408" s="65"/>
      <c r="B17408" s="65"/>
      <c r="C17408" s="65"/>
      <c r="D17408" s="65"/>
      <c r="E17408" s="65"/>
      <c r="F17408" s="65"/>
      <c r="G17408" s="145"/>
    </row>
    <row r="17409" spans="1:7">
      <c r="A17409" s="65"/>
      <c r="B17409" s="65"/>
      <c r="C17409" s="65"/>
      <c r="D17409" s="65"/>
      <c r="E17409" s="65"/>
      <c r="F17409" s="65"/>
      <c r="G17409" s="145"/>
    </row>
    <row r="17410" spans="1:7">
      <c r="A17410" s="65"/>
      <c r="B17410" s="65"/>
      <c r="C17410" s="65"/>
      <c r="D17410" s="65"/>
      <c r="E17410" s="65"/>
      <c r="F17410" s="65"/>
      <c r="G17410" s="145"/>
    </row>
    <row r="17411" spans="1:7">
      <c r="A17411" s="65"/>
      <c r="B17411" s="65"/>
      <c r="C17411" s="65"/>
      <c r="D17411" s="65"/>
      <c r="E17411" s="65"/>
      <c r="F17411" s="65"/>
      <c r="G17411" s="145"/>
    </row>
    <row r="17412" spans="1:7">
      <c r="A17412" s="65"/>
      <c r="B17412" s="65"/>
      <c r="C17412" s="65"/>
      <c r="D17412" s="65"/>
      <c r="E17412" s="65"/>
      <c r="F17412" s="65"/>
      <c r="G17412" s="145"/>
    </row>
    <row r="17413" spans="1:7">
      <c r="A17413" s="65"/>
      <c r="B17413" s="65"/>
      <c r="C17413" s="65"/>
      <c r="D17413" s="65"/>
      <c r="E17413" s="65"/>
      <c r="F17413" s="65"/>
      <c r="G17413" s="145"/>
    </row>
    <row r="17414" spans="1:7">
      <c r="A17414" s="65"/>
      <c r="B17414" s="65"/>
      <c r="C17414" s="65"/>
      <c r="D17414" s="65"/>
      <c r="E17414" s="65"/>
      <c r="F17414" s="65"/>
      <c r="G17414" s="145"/>
    </row>
    <row r="17415" spans="1:7">
      <c r="A17415" s="65"/>
      <c r="B17415" s="65"/>
      <c r="C17415" s="65"/>
      <c r="D17415" s="65"/>
      <c r="E17415" s="65"/>
      <c r="F17415" s="65"/>
      <c r="G17415" s="145"/>
    </row>
    <row r="17416" spans="1:7">
      <c r="A17416" s="65"/>
      <c r="B17416" s="65"/>
      <c r="C17416" s="65"/>
      <c r="D17416" s="65"/>
      <c r="E17416" s="65"/>
      <c r="F17416" s="65"/>
      <c r="G17416" s="145"/>
    </row>
    <row r="17417" spans="1:7">
      <c r="A17417" s="65"/>
      <c r="B17417" s="65"/>
      <c r="C17417" s="65"/>
      <c r="D17417" s="65"/>
      <c r="E17417" s="65"/>
      <c r="F17417" s="65"/>
      <c r="G17417" s="145"/>
    </row>
    <row r="17418" spans="1:7">
      <c r="A17418" s="65"/>
      <c r="B17418" s="65"/>
      <c r="C17418" s="65"/>
      <c r="D17418" s="65"/>
      <c r="E17418" s="65"/>
      <c r="F17418" s="65"/>
      <c r="G17418" s="145"/>
    </row>
    <row r="17419" spans="1:7">
      <c r="A17419" s="65"/>
      <c r="B17419" s="65"/>
      <c r="C17419" s="65"/>
      <c r="D17419" s="65"/>
      <c r="E17419" s="65"/>
      <c r="F17419" s="65"/>
      <c r="G17419" s="145"/>
    </row>
    <row r="17420" spans="1:7">
      <c r="A17420" s="65"/>
      <c r="B17420" s="65"/>
      <c r="C17420" s="65"/>
      <c r="D17420" s="65"/>
      <c r="E17420" s="65"/>
      <c r="F17420" s="65"/>
      <c r="G17420" s="145"/>
    </row>
    <row r="17421" spans="1:7">
      <c r="A17421" s="65"/>
      <c r="B17421" s="65"/>
      <c r="C17421" s="65"/>
      <c r="D17421" s="65"/>
      <c r="E17421" s="65"/>
      <c r="F17421" s="65"/>
      <c r="G17421" s="145"/>
    </row>
    <row r="17422" spans="1:7">
      <c r="A17422" s="65"/>
      <c r="B17422" s="65"/>
      <c r="C17422" s="65"/>
      <c r="D17422" s="65"/>
      <c r="E17422" s="65"/>
      <c r="F17422" s="65"/>
      <c r="G17422" s="145"/>
    </row>
    <row r="17423" spans="1:7">
      <c r="A17423" s="65"/>
      <c r="B17423" s="65"/>
      <c r="C17423" s="65"/>
      <c r="D17423" s="65"/>
      <c r="E17423" s="65"/>
      <c r="F17423" s="65"/>
      <c r="G17423" s="145"/>
    </row>
    <row r="17424" spans="1:7">
      <c r="A17424" s="65"/>
      <c r="B17424" s="65"/>
      <c r="C17424" s="65"/>
      <c r="D17424" s="65"/>
      <c r="E17424" s="65"/>
      <c r="F17424" s="65"/>
      <c r="G17424" s="145"/>
    </row>
    <row r="17425" spans="1:7">
      <c r="A17425" s="65"/>
      <c r="B17425" s="65"/>
      <c r="C17425" s="65"/>
      <c r="D17425" s="65"/>
      <c r="E17425" s="65"/>
      <c r="F17425" s="65"/>
      <c r="G17425" s="145"/>
    </row>
    <row r="17426" spans="1:7">
      <c r="A17426" s="65"/>
      <c r="B17426" s="65"/>
      <c r="C17426" s="65"/>
      <c r="D17426" s="65"/>
      <c r="E17426" s="65"/>
      <c r="F17426" s="65"/>
      <c r="G17426" s="145"/>
    </row>
    <row r="17427" spans="1:7">
      <c r="A17427" s="65"/>
      <c r="B17427" s="65"/>
      <c r="C17427" s="65"/>
      <c r="D17427" s="65"/>
      <c r="E17427" s="65"/>
      <c r="F17427" s="65"/>
      <c r="G17427" s="145"/>
    </row>
    <row r="17428" spans="1:7">
      <c r="A17428" s="65"/>
      <c r="B17428" s="65"/>
      <c r="C17428" s="65"/>
      <c r="D17428" s="65"/>
      <c r="E17428" s="65"/>
      <c r="F17428" s="65"/>
      <c r="G17428" s="145"/>
    </row>
    <row r="17429" spans="1:7">
      <c r="A17429" s="65"/>
      <c r="B17429" s="65"/>
      <c r="C17429" s="65"/>
      <c r="D17429" s="65"/>
      <c r="E17429" s="65"/>
      <c r="F17429" s="65"/>
      <c r="G17429" s="145"/>
    </row>
    <row r="17430" spans="1:7">
      <c r="A17430" s="65"/>
      <c r="B17430" s="65"/>
      <c r="C17430" s="65"/>
      <c r="D17430" s="65"/>
      <c r="E17430" s="65"/>
      <c r="F17430" s="65"/>
      <c r="G17430" s="145"/>
    </row>
    <row r="17431" spans="1:7">
      <c r="A17431" s="65"/>
      <c r="B17431" s="65"/>
      <c r="C17431" s="65"/>
      <c r="D17431" s="65"/>
      <c r="E17431" s="65"/>
      <c r="F17431" s="65"/>
      <c r="G17431" s="145"/>
    </row>
    <row r="17432" spans="1:7">
      <c r="A17432" s="65"/>
      <c r="B17432" s="65"/>
      <c r="C17432" s="65"/>
      <c r="D17432" s="65"/>
      <c r="E17432" s="65"/>
      <c r="F17432" s="65"/>
      <c r="G17432" s="145"/>
    </row>
    <row r="17433" spans="1:7">
      <c r="A17433" s="65"/>
      <c r="B17433" s="65"/>
      <c r="C17433" s="65"/>
      <c r="D17433" s="65"/>
      <c r="E17433" s="65"/>
      <c r="F17433" s="65"/>
      <c r="G17433" s="145"/>
    </row>
    <row r="17434" spans="1:7">
      <c r="A17434" s="65"/>
      <c r="B17434" s="65"/>
      <c r="C17434" s="65"/>
      <c r="D17434" s="65"/>
      <c r="E17434" s="65"/>
      <c r="F17434" s="65"/>
      <c r="G17434" s="145"/>
    </row>
    <row r="17435" spans="1:7">
      <c r="A17435" s="65"/>
      <c r="B17435" s="65"/>
      <c r="C17435" s="65"/>
      <c r="D17435" s="65"/>
      <c r="E17435" s="65"/>
      <c r="F17435" s="65"/>
      <c r="G17435" s="145"/>
    </row>
    <row r="17436" spans="1:7">
      <c r="A17436" s="65"/>
      <c r="B17436" s="65"/>
      <c r="C17436" s="65"/>
      <c r="D17436" s="65"/>
      <c r="E17436" s="65"/>
      <c r="F17436" s="65"/>
      <c r="G17436" s="145"/>
    </row>
    <row r="17437" spans="1:7">
      <c r="A17437" s="65"/>
      <c r="B17437" s="65"/>
      <c r="C17437" s="65"/>
      <c r="D17437" s="65"/>
      <c r="E17437" s="65"/>
      <c r="F17437" s="65"/>
      <c r="G17437" s="145"/>
    </row>
    <row r="17438" spans="1:7">
      <c r="A17438" s="65"/>
      <c r="B17438" s="65"/>
      <c r="C17438" s="65"/>
      <c r="D17438" s="65"/>
      <c r="E17438" s="65"/>
      <c r="F17438" s="65"/>
      <c r="G17438" s="145"/>
    </row>
    <row r="17439" spans="1:7">
      <c r="A17439" s="65"/>
      <c r="B17439" s="65"/>
      <c r="C17439" s="65"/>
      <c r="D17439" s="65"/>
      <c r="E17439" s="65"/>
      <c r="F17439" s="65"/>
      <c r="G17439" s="145"/>
    </row>
    <row r="17440" spans="1:7">
      <c r="A17440" s="65"/>
      <c r="B17440" s="65"/>
      <c r="C17440" s="65"/>
      <c r="D17440" s="65"/>
      <c r="E17440" s="65"/>
      <c r="F17440" s="65"/>
      <c r="G17440" s="145"/>
    </row>
    <row r="17441" spans="1:7">
      <c r="A17441" s="65"/>
      <c r="B17441" s="65"/>
      <c r="C17441" s="65"/>
      <c r="D17441" s="65"/>
      <c r="E17441" s="65"/>
      <c r="F17441" s="65"/>
      <c r="G17441" s="145"/>
    </row>
    <row r="17442" spans="1:7">
      <c r="A17442" s="65"/>
      <c r="B17442" s="65"/>
      <c r="C17442" s="65"/>
      <c r="D17442" s="65"/>
      <c r="E17442" s="65"/>
      <c r="F17442" s="65"/>
      <c r="G17442" s="145"/>
    </row>
    <row r="17443" spans="1:7">
      <c r="A17443" s="65"/>
      <c r="B17443" s="65"/>
      <c r="C17443" s="65"/>
      <c r="D17443" s="65"/>
      <c r="E17443" s="65"/>
      <c r="F17443" s="65"/>
      <c r="G17443" s="145"/>
    </row>
    <row r="17444" spans="1:7">
      <c r="A17444" s="65"/>
      <c r="B17444" s="65"/>
      <c r="C17444" s="65"/>
      <c r="D17444" s="65"/>
      <c r="E17444" s="65"/>
      <c r="F17444" s="65"/>
      <c r="G17444" s="145"/>
    </row>
    <row r="17445" spans="1:7">
      <c r="A17445" s="65"/>
      <c r="B17445" s="65"/>
      <c r="C17445" s="65"/>
      <c r="D17445" s="65"/>
      <c r="E17445" s="65"/>
      <c r="F17445" s="65"/>
      <c r="G17445" s="145"/>
    </row>
    <row r="17446" spans="1:7">
      <c r="A17446" s="65"/>
      <c r="B17446" s="65"/>
      <c r="C17446" s="65"/>
      <c r="D17446" s="65"/>
      <c r="E17446" s="65"/>
      <c r="F17446" s="65"/>
      <c r="G17446" s="145"/>
    </row>
    <row r="17447" spans="1:7">
      <c r="A17447" s="65"/>
      <c r="B17447" s="65"/>
      <c r="C17447" s="65"/>
      <c r="D17447" s="65"/>
      <c r="E17447" s="65"/>
      <c r="F17447" s="65"/>
      <c r="G17447" s="145"/>
    </row>
    <row r="17448" spans="1:7">
      <c r="A17448" s="65"/>
      <c r="B17448" s="65"/>
      <c r="C17448" s="65"/>
      <c r="D17448" s="65"/>
      <c r="E17448" s="65"/>
      <c r="F17448" s="65"/>
      <c r="G17448" s="145"/>
    </row>
    <row r="17449" spans="1:7">
      <c r="A17449" s="65"/>
      <c r="B17449" s="65"/>
      <c r="C17449" s="65"/>
      <c r="D17449" s="65"/>
      <c r="E17449" s="65"/>
      <c r="F17449" s="65"/>
      <c r="G17449" s="145"/>
    </row>
    <row r="17450" spans="1:7">
      <c r="A17450" s="65"/>
      <c r="B17450" s="65"/>
      <c r="C17450" s="65"/>
      <c r="D17450" s="65"/>
      <c r="E17450" s="65"/>
      <c r="F17450" s="65"/>
      <c r="G17450" s="145"/>
    </row>
    <row r="17451" spans="1:7">
      <c r="A17451" s="65"/>
      <c r="B17451" s="65"/>
      <c r="C17451" s="65"/>
      <c r="D17451" s="65"/>
      <c r="E17451" s="65"/>
      <c r="F17451" s="65"/>
      <c r="G17451" s="145"/>
    </row>
    <row r="17452" spans="1:7">
      <c r="A17452" s="65"/>
      <c r="B17452" s="65"/>
      <c r="C17452" s="65"/>
      <c r="D17452" s="65"/>
      <c r="E17452" s="65"/>
      <c r="F17452" s="65"/>
      <c r="G17452" s="145"/>
    </row>
    <row r="17453" spans="1:7">
      <c r="A17453" s="65"/>
      <c r="B17453" s="65"/>
      <c r="C17453" s="65"/>
      <c r="D17453" s="65"/>
      <c r="E17453" s="65"/>
      <c r="F17453" s="65"/>
      <c r="G17453" s="145"/>
    </row>
    <row r="17454" spans="1:7">
      <c r="A17454" s="65"/>
      <c r="B17454" s="65"/>
      <c r="C17454" s="65"/>
      <c r="D17454" s="65"/>
      <c r="E17454" s="65"/>
      <c r="F17454" s="65"/>
      <c r="G17454" s="145"/>
    </row>
    <row r="17455" spans="1:7">
      <c r="A17455" s="65"/>
      <c r="B17455" s="65"/>
      <c r="C17455" s="65"/>
      <c r="D17455" s="65"/>
      <c r="E17455" s="65"/>
      <c r="F17455" s="65"/>
      <c r="G17455" s="145"/>
    </row>
    <row r="17456" spans="1:7">
      <c r="A17456" s="65"/>
      <c r="B17456" s="65"/>
      <c r="C17456" s="65"/>
      <c r="D17456" s="65"/>
      <c r="E17456" s="65"/>
      <c r="F17456" s="65"/>
      <c r="G17456" s="145"/>
    </row>
    <row r="17457" spans="1:7">
      <c r="A17457" s="65"/>
      <c r="B17457" s="65"/>
      <c r="C17457" s="65"/>
      <c r="D17457" s="65"/>
      <c r="E17457" s="65"/>
      <c r="F17457" s="65"/>
      <c r="G17457" s="145"/>
    </row>
    <row r="17458" spans="1:7">
      <c r="A17458" s="65"/>
      <c r="B17458" s="65"/>
      <c r="C17458" s="65"/>
      <c r="D17458" s="65"/>
      <c r="E17458" s="65"/>
      <c r="F17458" s="65"/>
      <c r="G17458" s="145"/>
    </row>
    <row r="17459" spans="1:7">
      <c r="A17459" s="65"/>
      <c r="B17459" s="65"/>
      <c r="C17459" s="65"/>
      <c r="D17459" s="65"/>
      <c r="E17459" s="65"/>
      <c r="F17459" s="65"/>
      <c r="G17459" s="145"/>
    </row>
    <row r="17460" spans="1:7">
      <c r="A17460" s="65"/>
      <c r="B17460" s="65"/>
      <c r="C17460" s="65"/>
      <c r="D17460" s="65"/>
      <c r="E17460" s="65"/>
      <c r="F17460" s="65"/>
      <c r="G17460" s="145"/>
    </row>
    <row r="17461" spans="1:7">
      <c r="A17461" s="65"/>
      <c r="B17461" s="65"/>
      <c r="C17461" s="65"/>
      <c r="D17461" s="65"/>
      <c r="E17461" s="65"/>
      <c r="F17461" s="65"/>
      <c r="G17461" s="145"/>
    </row>
    <row r="17462" spans="1:7">
      <c r="A17462" s="65"/>
      <c r="B17462" s="65"/>
      <c r="C17462" s="65"/>
      <c r="D17462" s="65"/>
      <c r="E17462" s="65"/>
      <c r="F17462" s="65"/>
      <c r="G17462" s="145"/>
    </row>
    <row r="17463" spans="1:7">
      <c r="A17463" s="65"/>
      <c r="B17463" s="65"/>
      <c r="C17463" s="65"/>
      <c r="D17463" s="65"/>
      <c r="E17463" s="65"/>
      <c r="F17463" s="65"/>
      <c r="G17463" s="145"/>
    </row>
    <row r="17464" spans="1:7">
      <c r="A17464" s="65"/>
      <c r="B17464" s="65"/>
      <c r="C17464" s="65"/>
      <c r="D17464" s="65"/>
      <c r="E17464" s="65"/>
      <c r="F17464" s="65"/>
      <c r="G17464" s="145"/>
    </row>
    <row r="17465" spans="1:7">
      <c r="A17465" s="65"/>
      <c r="B17465" s="65"/>
      <c r="C17465" s="65"/>
      <c r="D17465" s="65"/>
      <c r="E17465" s="65"/>
      <c r="F17465" s="65"/>
      <c r="G17465" s="145"/>
    </row>
    <row r="17466" spans="1:7">
      <c r="A17466" s="65"/>
      <c r="B17466" s="65"/>
      <c r="C17466" s="65"/>
      <c r="D17466" s="65"/>
      <c r="E17466" s="65"/>
      <c r="F17466" s="65"/>
      <c r="G17466" s="145"/>
    </row>
    <row r="17467" spans="1:7">
      <c r="A17467" s="65"/>
      <c r="B17467" s="65"/>
      <c r="C17467" s="65"/>
      <c r="D17467" s="65"/>
      <c r="E17467" s="65"/>
      <c r="F17467" s="65"/>
      <c r="G17467" s="145"/>
    </row>
    <row r="17468" spans="1:7">
      <c r="A17468" s="65"/>
      <c r="B17468" s="65"/>
      <c r="C17468" s="65"/>
      <c r="D17468" s="65"/>
      <c r="E17468" s="65"/>
      <c r="F17468" s="65"/>
      <c r="G17468" s="145"/>
    </row>
    <row r="17469" spans="1:7">
      <c r="A17469" s="65"/>
      <c r="B17469" s="65"/>
      <c r="C17469" s="65"/>
      <c r="D17469" s="65"/>
      <c r="E17469" s="65"/>
      <c r="F17469" s="65"/>
      <c r="G17469" s="145"/>
    </row>
    <row r="17470" spans="1:7">
      <c r="A17470" s="65"/>
      <c r="B17470" s="65"/>
      <c r="C17470" s="65"/>
      <c r="D17470" s="65"/>
      <c r="E17470" s="65"/>
      <c r="F17470" s="65"/>
      <c r="G17470" s="145"/>
    </row>
    <row r="17471" spans="1:7">
      <c r="A17471" s="65"/>
      <c r="B17471" s="65"/>
      <c r="C17471" s="65"/>
      <c r="D17471" s="65"/>
      <c r="E17471" s="65"/>
      <c r="F17471" s="65"/>
      <c r="G17471" s="145"/>
    </row>
    <row r="17472" spans="1:7">
      <c r="A17472" s="65"/>
      <c r="B17472" s="65"/>
      <c r="C17472" s="65"/>
      <c r="D17472" s="65"/>
      <c r="E17472" s="65"/>
      <c r="F17472" s="65"/>
      <c r="G17472" s="145"/>
    </row>
    <row r="17473" spans="1:7">
      <c r="A17473" s="65"/>
      <c r="B17473" s="65"/>
      <c r="C17473" s="65"/>
      <c r="D17473" s="65"/>
      <c r="E17473" s="65"/>
      <c r="F17473" s="65"/>
      <c r="G17473" s="145"/>
    </row>
    <row r="17474" spans="1:7">
      <c r="A17474" s="65"/>
      <c r="B17474" s="65"/>
      <c r="C17474" s="65"/>
      <c r="D17474" s="65"/>
      <c r="E17474" s="65"/>
      <c r="F17474" s="65"/>
      <c r="G17474" s="145"/>
    </row>
    <row r="17475" spans="1:7">
      <c r="A17475" s="65"/>
      <c r="B17475" s="65"/>
      <c r="C17475" s="65"/>
      <c r="D17475" s="65"/>
      <c r="E17475" s="65"/>
      <c r="F17475" s="65"/>
      <c r="G17475" s="145"/>
    </row>
    <row r="17476" spans="1:7">
      <c r="A17476" s="65"/>
      <c r="B17476" s="65"/>
      <c r="C17476" s="65"/>
      <c r="D17476" s="65"/>
      <c r="E17476" s="65"/>
      <c r="F17476" s="65"/>
      <c r="G17476" s="145"/>
    </row>
    <row r="17477" spans="1:7">
      <c r="A17477" s="65"/>
      <c r="B17477" s="65"/>
      <c r="C17477" s="65"/>
      <c r="D17477" s="65"/>
      <c r="E17477" s="65"/>
      <c r="F17477" s="65"/>
      <c r="G17477" s="145"/>
    </row>
    <row r="17478" spans="1:7">
      <c r="A17478" s="65"/>
      <c r="B17478" s="65"/>
      <c r="C17478" s="65"/>
      <c r="D17478" s="65"/>
      <c r="E17478" s="65"/>
      <c r="F17478" s="65"/>
      <c r="G17478" s="145"/>
    </row>
    <row r="17479" spans="1:7">
      <c r="A17479" s="65"/>
      <c r="B17479" s="65"/>
      <c r="C17479" s="65"/>
      <c r="D17479" s="65"/>
      <c r="E17479" s="65"/>
      <c r="F17479" s="65"/>
      <c r="G17479" s="145"/>
    </row>
    <row r="17480" spans="1:7">
      <c r="A17480" s="65"/>
      <c r="B17480" s="65"/>
      <c r="C17480" s="65"/>
      <c r="D17480" s="65"/>
      <c r="E17480" s="65"/>
      <c r="F17480" s="65"/>
      <c r="G17480" s="145"/>
    </row>
    <row r="17481" spans="1:7">
      <c r="A17481" s="65"/>
      <c r="B17481" s="65"/>
      <c r="C17481" s="65"/>
      <c r="D17481" s="65"/>
      <c r="E17481" s="65"/>
      <c r="F17481" s="65"/>
      <c r="G17481" s="145"/>
    </row>
    <row r="17482" spans="1:7">
      <c r="A17482" s="65"/>
      <c r="B17482" s="65"/>
      <c r="C17482" s="65"/>
      <c r="D17482" s="65"/>
      <c r="E17482" s="65"/>
      <c r="F17482" s="65"/>
      <c r="G17482" s="145"/>
    </row>
    <row r="17483" spans="1:7">
      <c r="A17483" s="65"/>
      <c r="B17483" s="65"/>
      <c r="C17483" s="65"/>
      <c r="D17483" s="65"/>
      <c r="E17483" s="65"/>
      <c r="F17483" s="65"/>
      <c r="G17483" s="145"/>
    </row>
    <row r="17484" spans="1:7">
      <c r="A17484" s="65"/>
      <c r="B17484" s="65"/>
      <c r="C17484" s="65"/>
      <c r="D17484" s="65"/>
      <c r="E17484" s="65"/>
      <c r="F17484" s="65"/>
      <c r="G17484" s="145"/>
    </row>
    <row r="17485" spans="1:7">
      <c r="A17485" s="65"/>
      <c r="B17485" s="65"/>
      <c r="C17485" s="65"/>
      <c r="D17485" s="65"/>
      <c r="E17485" s="65"/>
      <c r="F17485" s="65"/>
      <c r="G17485" s="145"/>
    </row>
    <row r="17486" spans="1:7">
      <c r="A17486" s="65"/>
      <c r="B17486" s="65"/>
      <c r="C17486" s="65"/>
      <c r="D17486" s="65"/>
      <c r="E17486" s="65"/>
      <c r="F17486" s="65"/>
      <c r="G17486" s="145"/>
    </row>
    <row r="17487" spans="1:7">
      <c r="A17487" s="65"/>
      <c r="B17487" s="65"/>
      <c r="C17487" s="65"/>
      <c r="D17487" s="65"/>
      <c r="E17487" s="65"/>
      <c r="F17487" s="65"/>
      <c r="G17487" s="145"/>
    </row>
    <row r="17488" spans="1:7">
      <c r="A17488" s="65"/>
      <c r="B17488" s="65"/>
      <c r="C17488" s="65"/>
      <c r="D17488" s="65"/>
      <c r="E17488" s="65"/>
      <c r="F17488" s="65"/>
      <c r="G17488" s="145"/>
    </row>
    <row r="17489" spans="1:7">
      <c r="A17489" s="65"/>
      <c r="B17489" s="65"/>
      <c r="C17489" s="65"/>
      <c r="D17489" s="65"/>
      <c r="E17489" s="65"/>
      <c r="F17489" s="65"/>
      <c r="G17489" s="145"/>
    </row>
    <row r="17490" spans="1:7">
      <c r="A17490" s="65"/>
      <c r="B17490" s="65"/>
      <c r="C17490" s="65"/>
      <c r="D17490" s="65"/>
      <c r="E17490" s="65"/>
      <c r="F17490" s="65"/>
      <c r="G17490" s="145"/>
    </row>
    <row r="17491" spans="1:7">
      <c r="A17491" s="65"/>
      <c r="B17491" s="65"/>
      <c r="C17491" s="65"/>
      <c r="D17491" s="65"/>
      <c r="E17491" s="65"/>
      <c r="F17491" s="65"/>
      <c r="G17491" s="145"/>
    </row>
    <row r="17492" spans="1:7">
      <c r="A17492" s="65"/>
      <c r="B17492" s="65"/>
      <c r="C17492" s="65"/>
      <c r="D17492" s="65"/>
      <c r="E17492" s="65"/>
      <c r="F17492" s="65"/>
      <c r="G17492" s="145"/>
    </row>
    <row r="17493" spans="1:7">
      <c r="A17493" s="65"/>
      <c r="B17493" s="65"/>
      <c r="C17493" s="65"/>
      <c r="D17493" s="65"/>
      <c r="E17493" s="65"/>
      <c r="F17493" s="65"/>
      <c r="G17493" s="145"/>
    </row>
    <row r="17494" spans="1:7">
      <c r="A17494" s="65"/>
      <c r="B17494" s="65"/>
      <c r="C17494" s="65"/>
      <c r="D17494" s="65"/>
      <c r="E17494" s="65"/>
      <c r="F17494" s="65"/>
      <c r="G17494" s="145"/>
    </row>
    <row r="17495" spans="1:7">
      <c r="A17495" s="65"/>
      <c r="B17495" s="65"/>
      <c r="C17495" s="65"/>
      <c r="D17495" s="65"/>
      <c r="E17495" s="65"/>
      <c r="F17495" s="65"/>
      <c r="G17495" s="145"/>
    </row>
    <row r="17496" spans="1:7">
      <c r="A17496" s="65"/>
      <c r="B17496" s="65"/>
      <c r="C17496" s="65"/>
      <c r="D17496" s="65"/>
      <c r="E17496" s="65"/>
      <c r="F17496" s="65"/>
      <c r="G17496" s="145"/>
    </row>
    <row r="17497" spans="1:7">
      <c r="A17497" s="65"/>
      <c r="B17497" s="65"/>
      <c r="C17497" s="65"/>
      <c r="D17497" s="65"/>
      <c r="E17497" s="65"/>
      <c r="F17497" s="65"/>
      <c r="G17497" s="145"/>
    </row>
    <row r="17498" spans="1:7">
      <c r="A17498" s="65"/>
      <c r="B17498" s="65"/>
      <c r="C17498" s="65"/>
      <c r="D17498" s="65"/>
      <c r="E17498" s="65"/>
      <c r="F17498" s="65"/>
      <c r="G17498" s="145"/>
    </row>
    <row r="17499" spans="1:7">
      <c r="A17499" s="65"/>
      <c r="B17499" s="65"/>
      <c r="C17499" s="65"/>
      <c r="D17499" s="65"/>
      <c r="E17499" s="65"/>
      <c r="F17499" s="65"/>
      <c r="G17499" s="145"/>
    </row>
    <row r="17500" spans="1:7">
      <c r="A17500" s="65"/>
      <c r="B17500" s="65"/>
      <c r="C17500" s="65"/>
      <c r="D17500" s="65"/>
      <c r="E17500" s="65"/>
      <c r="F17500" s="65"/>
      <c r="G17500" s="145"/>
    </row>
    <row r="17501" spans="1:7">
      <c r="A17501" s="65"/>
      <c r="B17501" s="65"/>
      <c r="C17501" s="65"/>
      <c r="D17501" s="65"/>
      <c r="E17501" s="65"/>
      <c r="F17501" s="65"/>
      <c r="G17501" s="145"/>
    </row>
    <row r="17502" spans="1:7">
      <c r="A17502" s="65"/>
      <c r="B17502" s="65"/>
      <c r="C17502" s="65"/>
      <c r="D17502" s="65"/>
      <c r="E17502" s="65"/>
      <c r="F17502" s="65"/>
      <c r="G17502" s="145"/>
    </row>
    <row r="17503" spans="1:7">
      <c r="A17503" s="65"/>
      <c r="B17503" s="65"/>
      <c r="C17503" s="65"/>
      <c r="D17503" s="65"/>
      <c r="E17503" s="65"/>
      <c r="F17503" s="65"/>
      <c r="G17503" s="145"/>
    </row>
    <row r="17504" spans="1:7">
      <c r="A17504" s="65"/>
      <c r="B17504" s="65"/>
      <c r="C17504" s="65"/>
      <c r="D17504" s="65"/>
      <c r="E17504" s="65"/>
      <c r="F17504" s="65"/>
      <c r="G17504" s="145"/>
    </row>
    <row r="17505" spans="1:7">
      <c r="A17505" s="65"/>
      <c r="B17505" s="65"/>
      <c r="C17505" s="65"/>
      <c r="D17505" s="65"/>
      <c r="E17505" s="65"/>
      <c r="F17505" s="65"/>
      <c r="G17505" s="145"/>
    </row>
    <row r="17506" spans="1:7">
      <c r="A17506" s="65"/>
      <c r="B17506" s="65"/>
      <c r="C17506" s="65"/>
      <c r="D17506" s="65"/>
      <c r="E17506" s="65"/>
      <c r="F17506" s="65"/>
      <c r="G17506" s="145"/>
    </row>
    <row r="17507" spans="1:7">
      <c r="A17507" s="65"/>
      <c r="B17507" s="65"/>
      <c r="C17507" s="65"/>
      <c r="D17507" s="65"/>
      <c r="E17507" s="65"/>
      <c r="F17507" s="65"/>
      <c r="G17507" s="145"/>
    </row>
    <row r="17508" spans="1:7">
      <c r="A17508" s="65"/>
      <c r="B17508" s="65"/>
      <c r="C17508" s="65"/>
      <c r="D17508" s="65"/>
      <c r="E17508" s="65"/>
      <c r="F17508" s="65"/>
      <c r="G17508" s="145"/>
    </row>
    <row r="17509" spans="1:7">
      <c r="A17509" s="65"/>
      <c r="B17509" s="65"/>
      <c r="C17509" s="65"/>
      <c r="D17509" s="65"/>
      <c r="E17509" s="65"/>
      <c r="F17509" s="65"/>
      <c r="G17509" s="145"/>
    </row>
    <row r="17510" spans="1:7">
      <c r="A17510" s="65"/>
      <c r="B17510" s="65"/>
      <c r="C17510" s="65"/>
      <c r="D17510" s="65"/>
      <c r="E17510" s="65"/>
      <c r="F17510" s="65"/>
      <c r="G17510" s="145"/>
    </row>
    <row r="17511" spans="1:7">
      <c r="A17511" s="65"/>
      <c r="B17511" s="65"/>
      <c r="C17511" s="65"/>
      <c r="D17511" s="65"/>
      <c r="E17511" s="65"/>
      <c r="F17511" s="65"/>
      <c r="G17511" s="145"/>
    </row>
    <row r="17512" spans="1:7">
      <c r="A17512" s="65"/>
      <c r="B17512" s="65"/>
      <c r="C17512" s="65"/>
      <c r="D17512" s="65"/>
      <c r="E17512" s="65"/>
      <c r="F17512" s="65"/>
      <c r="G17512" s="145"/>
    </row>
    <row r="17513" spans="1:7">
      <c r="A17513" s="65"/>
      <c r="B17513" s="65"/>
      <c r="C17513" s="65"/>
      <c r="D17513" s="65"/>
      <c r="E17513" s="65"/>
      <c r="F17513" s="65"/>
      <c r="G17513" s="145"/>
    </row>
    <row r="17514" spans="1:7">
      <c r="A17514" s="65"/>
      <c r="B17514" s="65"/>
      <c r="C17514" s="65"/>
      <c r="D17514" s="65"/>
      <c r="E17514" s="65"/>
      <c r="F17514" s="65"/>
      <c r="G17514" s="145"/>
    </row>
    <row r="17515" spans="1:7">
      <c r="A17515" s="65"/>
      <c r="B17515" s="65"/>
      <c r="C17515" s="65"/>
      <c r="D17515" s="65"/>
      <c r="E17515" s="65"/>
      <c r="F17515" s="65"/>
      <c r="G17515" s="145"/>
    </row>
    <row r="17516" spans="1:7">
      <c r="A17516" s="65"/>
      <c r="B17516" s="65"/>
      <c r="C17516" s="65"/>
      <c r="D17516" s="65"/>
      <c r="E17516" s="65"/>
      <c r="F17516" s="65"/>
      <c r="G17516" s="145"/>
    </row>
    <row r="17517" spans="1:7">
      <c r="A17517" s="65"/>
      <c r="B17517" s="65"/>
      <c r="C17517" s="65"/>
      <c r="D17517" s="65"/>
      <c r="E17517" s="65"/>
      <c r="F17517" s="65"/>
      <c r="G17517" s="145"/>
    </row>
    <row r="17518" spans="1:7">
      <c r="A17518" s="65"/>
      <c r="B17518" s="65"/>
      <c r="C17518" s="65"/>
      <c r="D17518" s="65"/>
      <c r="E17518" s="65"/>
      <c r="F17518" s="65"/>
      <c r="G17518" s="145"/>
    </row>
    <row r="17519" spans="1:7">
      <c r="A17519" s="65"/>
      <c r="B17519" s="65"/>
      <c r="C17519" s="65"/>
      <c r="D17519" s="65"/>
      <c r="E17519" s="65"/>
      <c r="F17519" s="65"/>
      <c r="G17519" s="145"/>
    </row>
    <row r="17520" spans="1:7">
      <c r="A17520" s="65"/>
      <c r="B17520" s="65"/>
      <c r="C17520" s="65"/>
      <c r="D17520" s="65"/>
      <c r="E17520" s="65"/>
      <c r="F17520" s="65"/>
      <c r="G17520" s="145"/>
    </row>
    <row r="17521" spans="1:7">
      <c r="A17521" s="65"/>
      <c r="B17521" s="65"/>
      <c r="C17521" s="65"/>
      <c r="D17521" s="65"/>
      <c r="E17521" s="65"/>
      <c r="F17521" s="65"/>
      <c r="G17521" s="145"/>
    </row>
    <row r="17522" spans="1:7">
      <c r="A17522" s="65"/>
      <c r="B17522" s="65"/>
      <c r="C17522" s="65"/>
      <c r="D17522" s="65"/>
      <c r="E17522" s="65"/>
      <c r="F17522" s="65"/>
      <c r="G17522" s="145"/>
    </row>
    <row r="17523" spans="1:7">
      <c r="A17523" s="65"/>
      <c r="B17523" s="65"/>
      <c r="C17523" s="65"/>
      <c r="D17523" s="65"/>
      <c r="E17523" s="65"/>
      <c r="F17523" s="65"/>
      <c r="G17523" s="145"/>
    </row>
    <row r="17524" spans="1:7">
      <c r="A17524" s="65"/>
      <c r="B17524" s="65"/>
      <c r="C17524" s="65"/>
      <c r="D17524" s="65"/>
      <c r="E17524" s="65"/>
      <c r="F17524" s="65"/>
      <c r="G17524" s="145"/>
    </row>
    <row r="17525" spans="1:7">
      <c r="A17525" s="65"/>
      <c r="B17525" s="65"/>
      <c r="C17525" s="65"/>
      <c r="D17525" s="65"/>
      <c r="E17525" s="65"/>
      <c r="F17525" s="65"/>
      <c r="G17525" s="145"/>
    </row>
    <row r="17526" spans="1:7">
      <c r="A17526" s="65"/>
      <c r="B17526" s="65"/>
      <c r="C17526" s="65"/>
      <c r="D17526" s="65"/>
      <c r="E17526" s="65"/>
      <c r="F17526" s="65"/>
      <c r="G17526" s="145"/>
    </row>
    <row r="17527" spans="1:7">
      <c r="A17527" s="65"/>
      <c r="B17527" s="65"/>
      <c r="C17527" s="65"/>
      <c r="D17527" s="65"/>
      <c r="E17527" s="65"/>
      <c r="F17527" s="65"/>
      <c r="G17527" s="145"/>
    </row>
    <row r="17528" spans="1:7">
      <c r="A17528" s="65"/>
      <c r="B17528" s="65"/>
      <c r="C17528" s="65"/>
      <c r="D17528" s="65"/>
      <c r="E17528" s="65"/>
      <c r="F17528" s="65"/>
      <c r="G17528" s="145"/>
    </row>
    <row r="17529" spans="1:7">
      <c r="A17529" s="65"/>
      <c r="B17529" s="65"/>
      <c r="C17529" s="65"/>
      <c r="D17529" s="65"/>
      <c r="E17529" s="65"/>
      <c r="F17529" s="65"/>
      <c r="G17529" s="145"/>
    </row>
    <row r="17530" spans="1:7">
      <c r="A17530" s="65"/>
      <c r="B17530" s="65"/>
      <c r="C17530" s="65"/>
      <c r="D17530" s="65"/>
      <c r="E17530" s="65"/>
      <c r="F17530" s="65"/>
      <c r="G17530" s="145"/>
    </row>
    <row r="17531" spans="1:7">
      <c r="A17531" s="65"/>
      <c r="B17531" s="65"/>
      <c r="C17531" s="65"/>
      <c r="D17531" s="65"/>
      <c r="E17531" s="65"/>
      <c r="F17531" s="65"/>
      <c r="G17531" s="145"/>
    </row>
    <row r="17532" spans="1:7">
      <c r="A17532" s="65"/>
      <c r="B17532" s="65"/>
      <c r="C17532" s="65"/>
      <c r="D17532" s="65"/>
      <c r="E17532" s="65"/>
      <c r="F17532" s="65"/>
      <c r="G17532" s="145"/>
    </row>
    <row r="17533" spans="1:7">
      <c r="A17533" s="65"/>
      <c r="B17533" s="65"/>
      <c r="C17533" s="65"/>
      <c r="D17533" s="65"/>
      <c r="E17533" s="65"/>
      <c r="F17533" s="65"/>
      <c r="G17533" s="145"/>
    </row>
    <row r="17534" spans="1:7">
      <c r="A17534" s="65"/>
      <c r="B17534" s="65"/>
      <c r="C17534" s="65"/>
      <c r="D17534" s="65"/>
      <c r="E17534" s="65"/>
      <c r="F17534" s="65"/>
      <c r="G17534" s="145"/>
    </row>
    <row r="17535" spans="1:7">
      <c r="A17535" s="65"/>
      <c r="B17535" s="65"/>
      <c r="C17535" s="65"/>
      <c r="D17535" s="65"/>
      <c r="E17535" s="65"/>
      <c r="F17535" s="65"/>
      <c r="G17535" s="145"/>
    </row>
    <row r="17536" spans="1:7">
      <c r="A17536" s="65"/>
      <c r="B17536" s="65"/>
      <c r="C17536" s="65"/>
      <c r="D17536" s="65"/>
      <c r="E17536" s="65"/>
      <c r="F17536" s="65"/>
      <c r="G17536" s="145"/>
    </row>
    <row r="17537" spans="1:7">
      <c r="A17537" s="65"/>
      <c r="B17537" s="65"/>
      <c r="C17537" s="65"/>
      <c r="D17537" s="65"/>
      <c r="E17537" s="65"/>
      <c r="F17537" s="65"/>
      <c r="G17537" s="145"/>
    </row>
    <row r="17538" spans="1:7">
      <c r="A17538" s="65"/>
      <c r="B17538" s="65"/>
      <c r="C17538" s="65"/>
      <c r="D17538" s="65"/>
      <c r="E17538" s="65"/>
      <c r="F17538" s="65"/>
      <c r="G17538" s="145"/>
    </row>
    <row r="17539" spans="1:7">
      <c r="A17539" s="65"/>
      <c r="B17539" s="65"/>
      <c r="C17539" s="65"/>
      <c r="D17539" s="65"/>
      <c r="E17539" s="65"/>
      <c r="F17539" s="65"/>
      <c r="G17539" s="145"/>
    </row>
    <row r="17540" spans="1:7">
      <c r="A17540" s="65"/>
      <c r="B17540" s="65"/>
      <c r="C17540" s="65"/>
      <c r="D17540" s="65"/>
      <c r="E17540" s="65"/>
      <c r="F17540" s="65"/>
      <c r="G17540" s="145"/>
    </row>
    <row r="17541" spans="1:7">
      <c r="A17541" s="65"/>
      <c r="B17541" s="65"/>
      <c r="C17541" s="65"/>
      <c r="D17541" s="65"/>
      <c r="E17541" s="65"/>
      <c r="F17541" s="65"/>
      <c r="G17541" s="145"/>
    </row>
    <row r="17542" spans="1:7">
      <c r="A17542" s="65"/>
      <c r="B17542" s="65"/>
      <c r="C17542" s="65"/>
      <c r="D17542" s="65"/>
      <c r="E17542" s="65"/>
      <c r="F17542" s="65"/>
      <c r="G17542" s="145"/>
    </row>
    <row r="17543" spans="1:7">
      <c r="A17543" s="65"/>
      <c r="B17543" s="65"/>
      <c r="C17543" s="65"/>
      <c r="D17543" s="65"/>
      <c r="E17543" s="65"/>
      <c r="F17543" s="65"/>
      <c r="G17543" s="145"/>
    </row>
    <row r="17544" spans="1:7">
      <c r="A17544" s="65"/>
      <c r="B17544" s="65"/>
      <c r="C17544" s="65"/>
      <c r="D17544" s="65"/>
      <c r="E17544" s="65"/>
      <c r="F17544" s="65"/>
      <c r="G17544" s="145"/>
    </row>
    <row r="17545" spans="1:7">
      <c r="A17545" s="65"/>
      <c r="B17545" s="65"/>
      <c r="C17545" s="65"/>
      <c r="D17545" s="65"/>
      <c r="E17545" s="65"/>
      <c r="F17545" s="65"/>
      <c r="G17545" s="145"/>
    </row>
    <row r="17546" spans="1:7">
      <c r="A17546" s="65"/>
      <c r="B17546" s="65"/>
      <c r="C17546" s="65"/>
      <c r="D17546" s="65"/>
      <c r="E17546" s="65"/>
      <c r="F17546" s="65"/>
      <c r="G17546" s="145"/>
    </row>
    <row r="17547" spans="1:7">
      <c r="A17547" s="65"/>
      <c r="B17547" s="65"/>
      <c r="C17547" s="65"/>
      <c r="D17547" s="65"/>
      <c r="E17547" s="65"/>
      <c r="F17547" s="65"/>
      <c r="G17547" s="145"/>
    </row>
    <row r="17548" spans="1:7">
      <c r="A17548" s="65"/>
      <c r="B17548" s="65"/>
      <c r="C17548" s="65"/>
      <c r="D17548" s="65"/>
      <c r="E17548" s="65"/>
      <c r="F17548" s="65"/>
      <c r="G17548" s="145"/>
    </row>
    <row r="17549" spans="1:7">
      <c r="A17549" s="65"/>
      <c r="B17549" s="65"/>
      <c r="C17549" s="65"/>
      <c r="D17549" s="65"/>
      <c r="E17549" s="65"/>
      <c r="F17549" s="65"/>
      <c r="G17549" s="145"/>
    </row>
    <row r="17550" spans="1:7">
      <c r="A17550" s="65"/>
      <c r="B17550" s="65"/>
      <c r="C17550" s="65"/>
      <c r="D17550" s="65"/>
      <c r="E17550" s="65"/>
      <c r="F17550" s="65"/>
      <c r="G17550" s="145"/>
    </row>
    <row r="17551" spans="1:7">
      <c r="A17551" s="65"/>
      <c r="B17551" s="65"/>
      <c r="C17551" s="65"/>
      <c r="D17551" s="65"/>
      <c r="E17551" s="65"/>
      <c r="F17551" s="65"/>
      <c r="G17551" s="145"/>
    </row>
    <row r="17552" spans="1:7">
      <c r="A17552" s="65"/>
      <c r="B17552" s="65"/>
      <c r="C17552" s="65"/>
      <c r="D17552" s="65"/>
      <c r="E17552" s="65"/>
      <c r="F17552" s="65"/>
      <c r="G17552" s="145"/>
    </row>
    <row r="17553" spans="1:7">
      <c r="A17553" s="65"/>
      <c r="B17553" s="65"/>
      <c r="C17553" s="65"/>
      <c r="D17553" s="65"/>
      <c r="E17553" s="65"/>
      <c r="F17553" s="65"/>
      <c r="G17553" s="145"/>
    </row>
    <row r="17554" spans="1:7">
      <c r="A17554" s="65"/>
      <c r="B17554" s="65"/>
      <c r="C17554" s="65"/>
      <c r="D17554" s="65"/>
      <c r="E17554" s="65"/>
      <c r="F17554" s="65"/>
      <c r="G17554" s="145"/>
    </row>
    <row r="17555" spans="1:7">
      <c r="A17555" s="65"/>
      <c r="B17555" s="65"/>
      <c r="C17555" s="65"/>
      <c r="D17555" s="65"/>
      <c r="E17555" s="65"/>
      <c r="F17555" s="65"/>
      <c r="G17555" s="145"/>
    </row>
    <row r="17556" spans="1:7">
      <c r="A17556" s="65"/>
      <c r="B17556" s="65"/>
      <c r="C17556" s="65"/>
      <c r="D17556" s="65"/>
      <c r="E17556" s="65"/>
      <c r="F17556" s="65"/>
      <c r="G17556" s="145"/>
    </row>
    <row r="17557" spans="1:7">
      <c r="A17557" s="65"/>
      <c r="B17557" s="65"/>
      <c r="C17557" s="65"/>
      <c r="D17557" s="65"/>
      <c r="E17557" s="65"/>
      <c r="F17557" s="65"/>
      <c r="G17557" s="145"/>
    </row>
    <row r="17558" spans="1:7">
      <c r="A17558" s="65"/>
      <c r="B17558" s="65"/>
      <c r="C17558" s="65"/>
      <c r="D17558" s="65"/>
      <c r="E17558" s="65"/>
      <c r="F17558" s="65"/>
      <c r="G17558" s="145"/>
    </row>
    <row r="17559" spans="1:7">
      <c r="A17559" s="65"/>
      <c r="B17559" s="65"/>
      <c r="C17559" s="65"/>
      <c r="D17559" s="65"/>
      <c r="E17559" s="65"/>
      <c r="F17559" s="65"/>
      <c r="G17559" s="145"/>
    </row>
    <row r="17560" spans="1:7">
      <c r="A17560" s="65"/>
      <c r="B17560" s="65"/>
      <c r="C17560" s="65"/>
      <c r="D17560" s="65"/>
      <c r="E17560" s="65"/>
      <c r="F17560" s="65"/>
      <c r="G17560" s="145"/>
    </row>
    <row r="17561" spans="1:7">
      <c r="A17561" s="65"/>
      <c r="B17561" s="65"/>
      <c r="C17561" s="65"/>
      <c r="D17561" s="65"/>
      <c r="E17561" s="65"/>
      <c r="F17561" s="65"/>
      <c r="G17561" s="145"/>
    </row>
    <row r="17562" spans="1:7">
      <c r="A17562" s="65"/>
      <c r="B17562" s="65"/>
      <c r="C17562" s="65"/>
      <c r="D17562" s="65"/>
      <c r="E17562" s="65"/>
      <c r="F17562" s="65"/>
      <c r="G17562" s="145"/>
    </row>
    <row r="17563" spans="1:7">
      <c r="A17563" s="65"/>
      <c r="B17563" s="65"/>
      <c r="C17563" s="65"/>
      <c r="D17563" s="65"/>
      <c r="E17563" s="65"/>
      <c r="F17563" s="65"/>
      <c r="G17563" s="145"/>
    </row>
    <row r="17564" spans="1:7">
      <c r="A17564" s="65"/>
      <c r="B17564" s="65"/>
      <c r="C17564" s="65"/>
      <c r="D17564" s="65"/>
      <c r="E17564" s="65"/>
      <c r="F17564" s="65"/>
      <c r="G17564" s="145"/>
    </row>
    <row r="17565" spans="1:7">
      <c r="A17565" s="65"/>
      <c r="B17565" s="65"/>
      <c r="C17565" s="65"/>
      <c r="D17565" s="65"/>
      <c r="E17565" s="65"/>
      <c r="F17565" s="65"/>
      <c r="G17565" s="145"/>
    </row>
    <row r="17566" spans="1:7">
      <c r="A17566" s="65"/>
      <c r="B17566" s="65"/>
      <c r="C17566" s="65"/>
      <c r="D17566" s="65"/>
      <c r="E17566" s="65"/>
      <c r="F17566" s="65"/>
      <c r="G17566" s="145"/>
    </row>
    <row r="17567" spans="1:7">
      <c r="A17567" s="65"/>
      <c r="B17567" s="65"/>
      <c r="C17567" s="65"/>
      <c r="D17567" s="65"/>
      <c r="E17567" s="65"/>
      <c r="F17567" s="65"/>
      <c r="G17567" s="145"/>
    </row>
    <row r="17568" spans="1:7">
      <c r="A17568" s="65"/>
      <c r="B17568" s="65"/>
      <c r="C17568" s="65"/>
      <c r="D17568" s="65"/>
      <c r="E17568" s="65"/>
      <c r="F17568" s="65"/>
      <c r="G17568" s="145"/>
    </row>
    <row r="17569" spans="1:7">
      <c r="A17569" s="65"/>
      <c r="B17569" s="65"/>
      <c r="C17569" s="65"/>
      <c r="D17569" s="65"/>
      <c r="E17569" s="65"/>
      <c r="F17569" s="65"/>
      <c r="G17569" s="145"/>
    </row>
    <row r="17570" spans="1:7">
      <c r="A17570" s="65"/>
      <c r="B17570" s="65"/>
      <c r="C17570" s="65"/>
      <c r="D17570" s="65"/>
      <c r="E17570" s="65"/>
      <c r="F17570" s="65"/>
      <c r="G17570" s="145"/>
    </row>
    <row r="17571" spans="1:7">
      <c r="A17571" s="65"/>
      <c r="B17571" s="65"/>
      <c r="C17571" s="65"/>
      <c r="D17571" s="65"/>
      <c r="E17571" s="65"/>
      <c r="F17571" s="65"/>
      <c r="G17571" s="145"/>
    </row>
    <row r="17572" spans="1:7">
      <c r="A17572" s="65"/>
      <c r="B17572" s="65"/>
      <c r="C17572" s="65"/>
      <c r="D17572" s="65"/>
      <c r="E17572" s="65"/>
      <c r="F17572" s="65"/>
      <c r="G17572" s="145"/>
    </row>
    <row r="17573" spans="1:7">
      <c r="A17573" s="65"/>
      <c r="B17573" s="65"/>
      <c r="C17573" s="65"/>
      <c r="D17573" s="65"/>
      <c r="E17573" s="65"/>
      <c r="F17573" s="65"/>
      <c r="G17573" s="145"/>
    </row>
    <row r="17574" spans="1:7">
      <c r="A17574" s="65"/>
      <c r="B17574" s="65"/>
      <c r="C17574" s="65"/>
      <c r="D17574" s="65"/>
      <c r="E17574" s="65"/>
      <c r="F17574" s="65"/>
      <c r="G17574" s="145"/>
    </row>
    <row r="17575" spans="1:7">
      <c r="A17575" s="65"/>
      <c r="B17575" s="65"/>
      <c r="C17575" s="65"/>
      <c r="D17575" s="65"/>
      <c r="E17575" s="65"/>
      <c r="F17575" s="65"/>
      <c r="G17575" s="145"/>
    </row>
    <row r="17576" spans="1:7">
      <c r="A17576" s="65"/>
      <c r="B17576" s="65"/>
      <c r="C17576" s="65"/>
      <c r="D17576" s="65"/>
      <c r="E17576" s="65"/>
      <c r="F17576" s="65"/>
      <c r="G17576" s="145"/>
    </row>
    <row r="17577" spans="1:7">
      <c r="A17577" s="65"/>
      <c r="B17577" s="65"/>
      <c r="C17577" s="65"/>
      <c r="D17577" s="65"/>
      <c r="E17577" s="65"/>
      <c r="F17577" s="65"/>
      <c r="G17577" s="145"/>
    </row>
    <row r="17578" spans="1:7">
      <c r="A17578" s="65"/>
      <c r="B17578" s="65"/>
      <c r="C17578" s="65"/>
      <c r="D17578" s="65"/>
      <c r="E17578" s="65"/>
      <c r="F17578" s="65"/>
      <c r="G17578" s="145"/>
    </row>
    <row r="17579" spans="1:7">
      <c r="A17579" s="65"/>
      <c r="B17579" s="65"/>
      <c r="C17579" s="65"/>
      <c r="D17579" s="65"/>
      <c r="E17579" s="65"/>
      <c r="F17579" s="65"/>
      <c r="G17579" s="145"/>
    </row>
    <row r="17580" spans="1:7">
      <c r="A17580" s="65"/>
      <c r="B17580" s="65"/>
      <c r="C17580" s="65"/>
      <c r="D17580" s="65"/>
      <c r="E17580" s="65"/>
      <c r="F17580" s="65"/>
      <c r="G17580" s="145"/>
    </row>
    <row r="17581" spans="1:7">
      <c r="A17581" s="65"/>
      <c r="B17581" s="65"/>
      <c r="C17581" s="65"/>
      <c r="D17581" s="65"/>
      <c r="E17581" s="65"/>
      <c r="F17581" s="65"/>
      <c r="G17581" s="145"/>
    </row>
    <row r="17582" spans="1:7">
      <c r="A17582" s="65"/>
      <c r="B17582" s="65"/>
      <c r="C17582" s="65"/>
      <c r="D17582" s="65"/>
      <c r="E17582" s="65"/>
      <c r="F17582" s="65"/>
      <c r="G17582" s="145"/>
    </row>
    <row r="17583" spans="1:7">
      <c r="A17583" s="65"/>
      <c r="B17583" s="65"/>
      <c r="C17583" s="65"/>
      <c r="D17583" s="65"/>
      <c r="E17583" s="65"/>
      <c r="F17583" s="65"/>
      <c r="G17583" s="145"/>
    </row>
    <row r="17584" spans="1:7">
      <c r="A17584" s="65"/>
      <c r="B17584" s="65"/>
      <c r="C17584" s="65"/>
      <c r="D17584" s="65"/>
      <c r="E17584" s="65"/>
      <c r="F17584" s="65"/>
      <c r="G17584" s="145"/>
    </row>
    <row r="17585" spans="1:7">
      <c r="A17585" s="65"/>
      <c r="B17585" s="65"/>
      <c r="C17585" s="65"/>
      <c r="D17585" s="65"/>
      <c r="E17585" s="65"/>
      <c r="F17585" s="65"/>
      <c r="G17585" s="145"/>
    </row>
    <row r="17586" spans="1:7">
      <c r="A17586" s="65"/>
      <c r="B17586" s="65"/>
      <c r="C17586" s="65"/>
      <c r="D17586" s="65"/>
      <c r="E17586" s="65"/>
      <c r="F17586" s="65"/>
      <c r="G17586" s="145"/>
    </row>
    <row r="17587" spans="1:7">
      <c r="A17587" s="65"/>
      <c r="B17587" s="65"/>
      <c r="C17587" s="65"/>
      <c r="D17587" s="65"/>
      <c r="E17587" s="65"/>
      <c r="F17587" s="65"/>
      <c r="G17587" s="145"/>
    </row>
    <row r="17588" spans="1:7">
      <c r="A17588" s="65"/>
      <c r="B17588" s="65"/>
      <c r="C17588" s="65"/>
      <c r="D17588" s="65"/>
      <c r="E17588" s="65"/>
      <c r="F17588" s="65"/>
      <c r="G17588" s="145"/>
    </row>
    <row r="17589" spans="1:7">
      <c r="A17589" s="65"/>
      <c r="B17589" s="65"/>
      <c r="C17589" s="65"/>
      <c r="D17589" s="65"/>
      <c r="E17589" s="65"/>
      <c r="F17589" s="65"/>
      <c r="G17589" s="145"/>
    </row>
    <row r="17590" spans="1:7">
      <c r="A17590" s="65"/>
      <c r="B17590" s="65"/>
      <c r="C17590" s="65"/>
      <c r="D17590" s="65"/>
      <c r="E17590" s="65"/>
      <c r="F17590" s="65"/>
      <c r="G17590" s="145"/>
    </row>
    <row r="17591" spans="1:7">
      <c r="A17591" s="65"/>
      <c r="B17591" s="65"/>
      <c r="C17591" s="65"/>
      <c r="D17591" s="65"/>
      <c r="E17591" s="65"/>
      <c r="F17591" s="65"/>
      <c r="G17591" s="145"/>
    </row>
    <row r="17592" spans="1:7">
      <c r="A17592" s="65"/>
      <c r="B17592" s="65"/>
      <c r="C17592" s="65"/>
      <c r="D17592" s="65"/>
      <c r="E17592" s="65"/>
      <c r="F17592" s="65"/>
      <c r="G17592" s="145"/>
    </row>
    <row r="17593" spans="1:7">
      <c r="A17593" s="65"/>
      <c r="B17593" s="65"/>
      <c r="C17593" s="65"/>
      <c r="D17593" s="65"/>
      <c r="E17593" s="65"/>
      <c r="F17593" s="65"/>
      <c r="G17593" s="145"/>
    </row>
    <row r="17594" spans="1:7">
      <c r="A17594" s="65"/>
      <c r="B17594" s="65"/>
      <c r="C17594" s="65"/>
      <c r="D17594" s="65"/>
      <c r="E17594" s="65"/>
      <c r="F17594" s="65"/>
      <c r="G17594" s="145"/>
    </row>
    <row r="17595" spans="1:7">
      <c r="A17595" s="65"/>
      <c r="B17595" s="65"/>
      <c r="C17595" s="65"/>
      <c r="D17595" s="65"/>
      <c r="E17595" s="65"/>
      <c r="F17595" s="65"/>
      <c r="G17595" s="145"/>
    </row>
    <row r="17596" spans="1:7">
      <c r="A17596" s="65"/>
      <c r="B17596" s="65"/>
      <c r="C17596" s="65"/>
      <c r="D17596" s="65"/>
      <c r="E17596" s="65"/>
      <c r="F17596" s="65"/>
      <c r="G17596" s="145"/>
    </row>
    <row r="17597" spans="1:7">
      <c r="A17597" s="65"/>
      <c r="B17597" s="65"/>
      <c r="C17597" s="65"/>
      <c r="D17597" s="65"/>
      <c r="E17597" s="65"/>
      <c r="F17597" s="65"/>
      <c r="G17597" s="145"/>
    </row>
    <row r="17598" spans="1:7">
      <c r="A17598" s="65"/>
      <c r="B17598" s="65"/>
      <c r="C17598" s="65"/>
      <c r="D17598" s="65"/>
      <c r="E17598" s="65"/>
      <c r="F17598" s="65"/>
      <c r="G17598" s="145"/>
    </row>
    <row r="17599" spans="1:7">
      <c r="A17599" s="65"/>
      <c r="B17599" s="65"/>
      <c r="C17599" s="65"/>
      <c r="D17599" s="65"/>
      <c r="E17599" s="65"/>
      <c r="F17599" s="65"/>
      <c r="G17599" s="145"/>
    </row>
    <row r="17600" spans="1:7">
      <c r="A17600" s="65"/>
      <c r="B17600" s="65"/>
      <c r="C17600" s="65"/>
      <c r="D17600" s="65"/>
      <c r="E17600" s="65"/>
      <c r="F17600" s="65"/>
      <c r="G17600" s="145"/>
    </row>
    <row r="17601" spans="1:7">
      <c r="A17601" s="65"/>
      <c r="B17601" s="65"/>
      <c r="C17601" s="65"/>
      <c r="D17601" s="65"/>
      <c r="E17601" s="65"/>
      <c r="F17601" s="65"/>
      <c r="G17601" s="145"/>
    </row>
    <row r="17602" spans="1:7">
      <c r="A17602" s="65"/>
      <c r="B17602" s="65"/>
      <c r="C17602" s="65"/>
      <c r="D17602" s="65"/>
      <c r="E17602" s="65"/>
      <c r="F17602" s="65"/>
      <c r="G17602" s="145"/>
    </row>
    <row r="17603" spans="1:7">
      <c r="A17603" s="65"/>
      <c r="B17603" s="65"/>
      <c r="C17603" s="65"/>
      <c r="D17603" s="65"/>
      <c r="E17603" s="65"/>
      <c r="F17603" s="65"/>
      <c r="G17603" s="145"/>
    </row>
    <row r="17604" spans="1:7">
      <c r="A17604" s="65"/>
      <c r="B17604" s="65"/>
      <c r="C17604" s="65"/>
      <c r="D17604" s="65"/>
      <c r="E17604" s="65"/>
      <c r="F17604" s="65"/>
      <c r="G17604" s="145"/>
    </row>
    <row r="17605" spans="1:7">
      <c r="A17605" s="65"/>
      <c r="B17605" s="65"/>
      <c r="C17605" s="65"/>
      <c r="D17605" s="65"/>
      <c r="E17605" s="65"/>
      <c r="F17605" s="65"/>
      <c r="G17605" s="145"/>
    </row>
    <row r="17606" spans="1:7">
      <c r="A17606" s="65"/>
      <c r="B17606" s="65"/>
      <c r="C17606" s="65"/>
      <c r="D17606" s="65"/>
      <c r="E17606" s="65"/>
      <c r="F17606" s="65"/>
      <c r="G17606" s="145"/>
    </row>
    <row r="17607" spans="1:7">
      <c r="A17607" s="65"/>
      <c r="B17607" s="65"/>
      <c r="C17607" s="65"/>
      <c r="D17607" s="65"/>
      <c r="E17607" s="65"/>
      <c r="F17607" s="65"/>
      <c r="G17607" s="145"/>
    </row>
    <row r="17608" spans="1:7">
      <c r="A17608" s="65"/>
      <c r="B17608" s="65"/>
      <c r="C17608" s="65"/>
      <c r="D17608" s="65"/>
      <c r="E17608" s="65"/>
      <c r="F17608" s="65"/>
      <c r="G17608" s="145"/>
    </row>
    <row r="17609" spans="1:7">
      <c r="A17609" s="65"/>
      <c r="B17609" s="65"/>
      <c r="C17609" s="65"/>
      <c r="D17609" s="65"/>
      <c r="E17609" s="65"/>
      <c r="F17609" s="65"/>
      <c r="G17609" s="145"/>
    </row>
    <row r="17610" spans="1:7">
      <c r="A17610" s="65"/>
      <c r="B17610" s="65"/>
      <c r="C17610" s="65"/>
      <c r="D17610" s="65"/>
      <c r="E17610" s="65"/>
      <c r="F17610" s="65"/>
      <c r="G17610" s="145"/>
    </row>
    <row r="17611" spans="1:7">
      <c r="A17611" s="65"/>
      <c r="B17611" s="65"/>
      <c r="C17611" s="65"/>
      <c r="D17611" s="65"/>
      <c r="E17611" s="65"/>
      <c r="F17611" s="65"/>
      <c r="G17611" s="145"/>
    </row>
    <row r="17612" spans="1:7">
      <c r="A17612" s="65"/>
      <c r="B17612" s="65"/>
      <c r="C17612" s="65"/>
      <c r="D17612" s="65"/>
      <c r="E17612" s="65"/>
      <c r="F17612" s="65"/>
      <c r="G17612" s="145"/>
    </row>
    <row r="17613" spans="1:7">
      <c r="A17613" s="65"/>
      <c r="B17613" s="65"/>
      <c r="C17613" s="65"/>
      <c r="D17613" s="65"/>
      <c r="E17613" s="65"/>
      <c r="F17613" s="65"/>
      <c r="G17613" s="145"/>
    </row>
    <row r="17614" spans="1:7">
      <c r="A17614" s="65"/>
      <c r="B17614" s="65"/>
      <c r="C17614" s="65"/>
      <c r="D17614" s="65"/>
      <c r="E17614" s="65"/>
      <c r="F17614" s="65"/>
      <c r="G17614" s="145"/>
    </row>
    <row r="17615" spans="1:7">
      <c r="A17615" s="65"/>
      <c r="B17615" s="65"/>
      <c r="C17615" s="65"/>
      <c r="D17615" s="65"/>
      <c r="E17615" s="65"/>
      <c r="F17615" s="65"/>
      <c r="G17615" s="145"/>
    </row>
    <row r="17616" spans="1:7">
      <c r="A17616" s="65"/>
      <c r="B17616" s="65"/>
      <c r="C17616" s="65"/>
      <c r="D17616" s="65"/>
      <c r="E17616" s="65"/>
      <c r="F17616" s="65"/>
      <c r="G17616" s="145"/>
    </row>
    <row r="17617" spans="1:7">
      <c r="A17617" s="65"/>
      <c r="B17617" s="65"/>
      <c r="C17617" s="65"/>
      <c r="D17617" s="65"/>
      <c r="E17617" s="65"/>
      <c r="F17617" s="65"/>
      <c r="G17617" s="145"/>
    </row>
    <row r="17618" spans="1:7">
      <c r="A17618" s="65"/>
      <c r="B17618" s="65"/>
      <c r="C17618" s="65"/>
      <c r="D17618" s="65"/>
      <c r="E17618" s="65"/>
      <c r="F17618" s="65"/>
      <c r="G17618" s="145"/>
    </row>
    <row r="17619" spans="1:7">
      <c r="A17619" s="65"/>
      <c r="B17619" s="65"/>
      <c r="C17619" s="65"/>
      <c r="D17619" s="65"/>
      <c r="E17619" s="65"/>
      <c r="F17619" s="65"/>
      <c r="G17619" s="145"/>
    </row>
    <row r="17620" spans="1:7">
      <c r="A17620" s="65"/>
      <c r="B17620" s="65"/>
      <c r="C17620" s="65"/>
      <c r="D17620" s="65"/>
      <c r="E17620" s="65"/>
      <c r="F17620" s="65"/>
      <c r="G17620" s="145"/>
    </row>
    <row r="17621" spans="1:7">
      <c r="A17621" s="65"/>
      <c r="B17621" s="65"/>
      <c r="C17621" s="65"/>
      <c r="D17621" s="65"/>
      <c r="E17621" s="65"/>
      <c r="F17621" s="65"/>
      <c r="G17621" s="145"/>
    </row>
    <row r="17622" spans="1:7">
      <c r="A17622" s="65"/>
      <c r="B17622" s="65"/>
      <c r="C17622" s="65"/>
      <c r="D17622" s="65"/>
      <c r="E17622" s="65"/>
      <c r="F17622" s="65"/>
      <c r="G17622" s="145"/>
    </row>
    <row r="17623" spans="1:7">
      <c r="A17623" s="65"/>
      <c r="B17623" s="65"/>
      <c r="C17623" s="65"/>
      <c r="D17623" s="65"/>
      <c r="E17623" s="65"/>
      <c r="F17623" s="65"/>
      <c r="G17623" s="145"/>
    </row>
    <row r="17624" spans="1:7">
      <c r="A17624" s="65"/>
      <c r="B17624" s="65"/>
      <c r="C17624" s="65"/>
      <c r="D17624" s="65"/>
      <c r="E17624" s="65"/>
      <c r="F17624" s="65"/>
      <c r="G17624" s="145"/>
    </row>
    <row r="17625" spans="1:7">
      <c r="A17625" s="65"/>
      <c r="B17625" s="65"/>
      <c r="C17625" s="65"/>
      <c r="D17625" s="65"/>
      <c r="E17625" s="65"/>
      <c r="F17625" s="65"/>
      <c r="G17625" s="145"/>
    </row>
    <row r="17626" spans="1:7">
      <c r="A17626" s="65"/>
      <c r="B17626" s="65"/>
      <c r="C17626" s="65"/>
      <c r="D17626" s="65"/>
      <c r="E17626" s="65"/>
      <c r="F17626" s="65"/>
      <c r="G17626" s="145"/>
    </row>
    <row r="17627" spans="1:7">
      <c r="A17627" s="65"/>
      <c r="B17627" s="65"/>
      <c r="C17627" s="65"/>
      <c r="D17627" s="65"/>
      <c r="E17627" s="65"/>
      <c r="F17627" s="65"/>
      <c r="G17627" s="145"/>
    </row>
    <row r="17628" spans="1:7">
      <c r="A17628" s="65"/>
      <c r="B17628" s="65"/>
      <c r="C17628" s="65"/>
      <c r="D17628" s="65"/>
      <c r="E17628" s="65"/>
      <c r="F17628" s="65"/>
      <c r="G17628" s="145"/>
    </row>
    <row r="17629" spans="1:7">
      <c r="A17629" s="65"/>
      <c r="B17629" s="65"/>
      <c r="C17629" s="65"/>
      <c r="D17629" s="65"/>
      <c r="E17629" s="65"/>
      <c r="F17629" s="65"/>
      <c r="G17629" s="145"/>
    </row>
    <row r="17630" spans="1:7">
      <c r="A17630" s="65"/>
      <c r="B17630" s="65"/>
      <c r="C17630" s="65"/>
      <c r="D17630" s="65"/>
      <c r="E17630" s="65"/>
      <c r="F17630" s="65"/>
      <c r="G17630" s="145"/>
    </row>
    <row r="17631" spans="1:7">
      <c r="A17631" s="65"/>
      <c r="B17631" s="65"/>
      <c r="C17631" s="65"/>
      <c r="D17631" s="65"/>
      <c r="E17631" s="65"/>
      <c r="F17631" s="65"/>
      <c r="G17631" s="145"/>
    </row>
    <row r="17632" spans="1:7">
      <c r="A17632" s="65"/>
      <c r="B17632" s="65"/>
      <c r="C17632" s="65"/>
      <c r="D17632" s="65"/>
      <c r="E17632" s="65"/>
      <c r="F17632" s="65"/>
      <c r="G17632" s="145"/>
    </row>
    <row r="17633" spans="1:7">
      <c r="A17633" s="65"/>
      <c r="B17633" s="65"/>
      <c r="C17633" s="65"/>
      <c r="D17633" s="65"/>
      <c r="E17633" s="65"/>
      <c r="F17633" s="65"/>
      <c r="G17633" s="145"/>
    </row>
    <row r="17634" spans="1:7">
      <c r="A17634" s="65"/>
      <c r="B17634" s="65"/>
      <c r="C17634" s="65"/>
      <c r="D17634" s="65"/>
      <c r="E17634" s="65"/>
      <c r="F17634" s="65"/>
      <c r="G17634" s="145"/>
    </row>
    <row r="17635" spans="1:7">
      <c r="A17635" s="65"/>
      <c r="B17635" s="65"/>
      <c r="C17635" s="65"/>
      <c r="D17635" s="65"/>
      <c r="E17635" s="65"/>
      <c r="F17635" s="65"/>
      <c r="G17635" s="145"/>
    </row>
    <row r="17636" spans="1:7">
      <c r="A17636" s="65"/>
      <c r="B17636" s="65"/>
      <c r="C17636" s="65"/>
      <c r="D17636" s="65"/>
      <c r="E17636" s="65"/>
      <c r="F17636" s="65"/>
      <c r="G17636" s="145"/>
    </row>
    <row r="17637" spans="1:7">
      <c r="A17637" s="65"/>
      <c r="B17637" s="65"/>
      <c r="C17637" s="65"/>
      <c r="D17637" s="65"/>
      <c r="E17637" s="65"/>
      <c r="F17637" s="65"/>
      <c r="G17637" s="145"/>
    </row>
    <row r="17638" spans="1:7">
      <c r="A17638" s="65"/>
      <c r="B17638" s="65"/>
      <c r="C17638" s="65"/>
      <c r="D17638" s="65"/>
      <c r="E17638" s="65"/>
      <c r="F17638" s="65"/>
      <c r="G17638" s="145"/>
    </row>
    <row r="17639" spans="1:7">
      <c r="A17639" s="65"/>
      <c r="B17639" s="65"/>
      <c r="C17639" s="65"/>
      <c r="D17639" s="65"/>
      <c r="E17639" s="65"/>
      <c r="F17639" s="65"/>
      <c r="G17639" s="145"/>
    </row>
    <row r="17640" spans="1:7">
      <c r="A17640" s="65"/>
      <c r="B17640" s="65"/>
      <c r="C17640" s="65"/>
      <c r="D17640" s="65"/>
      <c r="E17640" s="65"/>
      <c r="F17640" s="65"/>
      <c r="G17640" s="145"/>
    </row>
    <row r="17641" spans="1:7">
      <c r="A17641" s="65"/>
      <c r="B17641" s="65"/>
      <c r="C17641" s="65"/>
      <c r="D17641" s="65"/>
      <c r="E17641" s="65"/>
      <c r="F17641" s="65"/>
      <c r="G17641" s="145"/>
    </row>
    <row r="17642" spans="1:7">
      <c r="A17642" s="65"/>
      <c r="B17642" s="65"/>
      <c r="C17642" s="65"/>
      <c r="D17642" s="65"/>
      <c r="E17642" s="65"/>
      <c r="F17642" s="65"/>
      <c r="G17642" s="145"/>
    </row>
    <row r="17643" spans="1:7">
      <c r="A17643" s="65"/>
      <c r="B17643" s="65"/>
      <c r="C17643" s="65"/>
      <c r="D17643" s="65"/>
      <c r="E17643" s="65"/>
      <c r="F17643" s="65"/>
      <c r="G17643" s="145"/>
    </row>
    <row r="17644" spans="1:7">
      <c r="A17644" s="65"/>
      <c r="B17644" s="65"/>
      <c r="C17644" s="65"/>
      <c r="D17644" s="65"/>
      <c r="E17644" s="65"/>
      <c r="F17644" s="65"/>
      <c r="G17644" s="145"/>
    </row>
    <row r="17645" spans="1:7">
      <c r="A17645" s="65"/>
      <c r="B17645" s="65"/>
      <c r="C17645" s="65"/>
      <c r="D17645" s="65"/>
      <c r="E17645" s="65"/>
      <c r="F17645" s="65"/>
      <c r="G17645" s="145"/>
    </row>
    <row r="17646" spans="1:7">
      <c r="A17646" s="65"/>
      <c r="B17646" s="65"/>
      <c r="C17646" s="65"/>
      <c r="D17646" s="65"/>
      <c r="E17646" s="65"/>
      <c r="F17646" s="65"/>
      <c r="G17646" s="145"/>
    </row>
    <row r="17647" spans="1:7">
      <c r="A17647" s="65"/>
      <c r="B17647" s="65"/>
      <c r="C17647" s="65"/>
      <c r="D17647" s="65"/>
      <c r="E17647" s="65"/>
      <c r="F17647" s="65"/>
      <c r="G17647" s="145"/>
    </row>
    <row r="17648" spans="1:7">
      <c r="A17648" s="65"/>
      <c r="B17648" s="65"/>
      <c r="C17648" s="65"/>
      <c r="D17648" s="65"/>
      <c r="E17648" s="65"/>
      <c r="F17648" s="65"/>
      <c r="G17648" s="145"/>
    </row>
    <row r="17649" spans="1:7">
      <c r="A17649" s="65"/>
      <c r="B17649" s="65"/>
      <c r="C17649" s="65"/>
      <c r="D17649" s="65"/>
      <c r="E17649" s="65"/>
      <c r="F17649" s="65"/>
      <c r="G17649" s="145"/>
    </row>
    <row r="17650" spans="1:7">
      <c r="A17650" s="65"/>
      <c r="B17650" s="65"/>
      <c r="C17650" s="65"/>
      <c r="D17650" s="65"/>
      <c r="E17650" s="65"/>
      <c r="F17650" s="65"/>
      <c r="G17650" s="145"/>
    </row>
    <row r="17651" spans="1:7">
      <c r="A17651" s="65"/>
      <c r="B17651" s="65"/>
      <c r="C17651" s="65"/>
      <c r="D17651" s="65"/>
      <c r="E17651" s="65"/>
      <c r="F17651" s="65"/>
      <c r="G17651" s="145"/>
    </row>
    <row r="17652" spans="1:7">
      <c r="A17652" s="65"/>
      <c r="B17652" s="65"/>
      <c r="C17652" s="65"/>
      <c r="D17652" s="65"/>
      <c r="E17652" s="65"/>
      <c r="F17652" s="65"/>
      <c r="G17652" s="145"/>
    </row>
    <row r="17653" spans="1:7">
      <c r="A17653" s="65"/>
      <c r="B17653" s="65"/>
      <c r="C17653" s="65"/>
      <c r="D17653" s="65"/>
      <c r="E17653" s="65"/>
      <c r="F17653" s="65"/>
      <c r="G17653" s="145"/>
    </row>
    <row r="17654" spans="1:7">
      <c r="A17654" s="65"/>
      <c r="B17654" s="65"/>
      <c r="C17654" s="65"/>
      <c r="D17654" s="65"/>
      <c r="E17654" s="65"/>
      <c r="F17654" s="65"/>
      <c r="G17654" s="145"/>
    </row>
    <row r="17655" spans="1:7">
      <c r="A17655" s="65"/>
      <c r="B17655" s="65"/>
      <c r="C17655" s="65"/>
      <c r="D17655" s="65"/>
      <c r="E17655" s="65"/>
      <c r="F17655" s="65"/>
      <c r="G17655" s="145"/>
    </row>
    <row r="17656" spans="1:7">
      <c r="A17656" s="65"/>
      <c r="B17656" s="65"/>
      <c r="C17656" s="65"/>
      <c r="D17656" s="65"/>
      <c r="E17656" s="65"/>
      <c r="F17656" s="65"/>
      <c r="G17656" s="145"/>
    </row>
    <row r="17657" spans="1:7">
      <c r="A17657" s="65"/>
      <c r="B17657" s="65"/>
      <c r="C17657" s="65"/>
      <c r="D17657" s="65"/>
      <c r="E17657" s="65"/>
      <c r="F17657" s="65"/>
      <c r="G17657" s="145"/>
    </row>
    <row r="17658" spans="1:7">
      <c r="A17658" s="65"/>
      <c r="B17658" s="65"/>
      <c r="C17658" s="65"/>
      <c r="D17658" s="65"/>
      <c r="E17658" s="65"/>
      <c r="F17658" s="65"/>
      <c r="G17658" s="145"/>
    </row>
    <row r="17659" spans="1:7">
      <c r="A17659" s="65"/>
      <c r="B17659" s="65"/>
      <c r="C17659" s="65"/>
      <c r="D17659" s="65"/>
      <c r="E17659" s="65"/>
      <c r="F17659" s="65"/>
      <c r="G17659" s="145"/>
    </row>
    <row r="17660" spans="1:7">
      <c r="A17660" s="65"/>
      <c r="B17660" s="65"/>
      <c r="C17660" s="65"/>
      <c r="D17660" s="65"/>
      <c r="E17660" s="65"/>
      <c r="F17660" s="65"/>
      <c r="G17660" s="145"/>
    </row>
    <row r="17661" spans="1:7">
      <c r="A17661" s="65"/>
      <c r="B17661" s="65"/>
      <c r="C17661" s="65"/>
      <c r="D17661" s="65"/>
      <c r="E17661" s="65"/>
      <c r="F17661" s="65"/>
      <c r="G17661" s="145"/>
    </row>
    <row r="17662" spans="1:7">
      <c r="A17662" s="65"/>
      <c r="B17662" s="65"/>
      <c r="C17662" s="65"/>
      <c r="D17662" s="65"/>
      <c r="E17662" s="65"/>
      <c r="F17662" s="65"/>
      <c r="G17662" s="145"/>
    </row>
    <row r="17663" spans="1:7">
      <c r="A17663" s="65"/>
      <c r="B17663" s="65"/>
      <c r="C17663" s="65"/>
      <c r="D17663" s="65"/>
      <c r="E17663" s="65"/>
      <c r="F17663" s="65"/>
      <c r="G17663" s="145"/>
    </row>
    <row r="17664" spans="1:7">
      <c r="A17664" s="65"/>
      <c r="B17664" s="65"/>
      <c r="C17664" s="65"/>
      <c r="D17664" s="65"/>
      <c r="E17664" s="65"/>
      <c r="F17664" s="65"/>
      <c r="G17664" s="145"/>
    </row>
    <row r="17665" spans="1:7">
      <c r="A17665" s="65"/>
      <c r="B17665" s="65"/>
      <c r="C17665" s="65"/>
      <c r="D17665" s="65"/>
      <c r="E17665" s="65"/>
      <c r="F17665" s="65"/>
      <c r="G17665" s="145"/>
    </row>
    <row r="17666" spans="1:7">
      <c r="A17666" s="65"/>
      <c r="B17666" s="65"/>
      <c r="C17666" s="65"/>
      <c r="D17666" s="65"/>
      <c r="E17666" s="65"/>
      <c r="F17666" s="65"/>
      <c r="G17666" s="145"/>
    </row>
    <row r="17667" spans="1:7">
      <c r="A17667" s="65"/>
      <c r="B17667" s="65"/>
      <c r="C17667" s="65"/>
      <c r="D17667" s="65"/>
      <c r="E17667" s="65"/>
      <c r="F17667" s="65"/>
      <c r="G17667" s="145"/>
    </row>
    <row r="17668" spans="1:7">
      <c r="A17668" s="65"/>
      <c r="B17668" s="65"/>
      <c r="C17668" s="65"/>
      <c r="D17668" s="65"/>
      <c r="E17668" s="65"/>
      <c r="F17668" s="65"/>
      <c r="G17668" s="145"/>
    </row>
    <row r="17669" spans="1:7">
      <c r="A17669" s="65"/>
      <c r="B17669" s="65"/>
      <c r="C17669" s="65"/>
      <c r="D17669" s="65"/>
      <c r="E17669" s="65"/>
      <c r="F17669" s="65"/>
      <c r="G17669" s="145"/>
    </row>
    <row r="17670" spans="1:7">
      <c r="A17670" s="65"/>
      <c r="B17670" s="65"/>
      <c r="C17670" s="65"/>
      <c r="D17670" s="65"/>
      <c r="E17670" s="65"/>
      <c r="F17670" s="65"/>
      <c r="G17670" s="145"/>
    </row>
    <row r="17671" spans="1:7">
      <c r="A17671" s="65"/>
      <c r="B17671" s="65"/>
      <c r="C17671" s="65"/>
      <c r="D17671" s="65"/>
      <c r="E17671" s="65"/>
      <c r="F17671" s="65"/>
      <c r="G17671" s="145"/>
    </row>
    <row r="17672" spans="1:7">
      <c r="A17672" s="65"/>
      <c r="B17672" s="65"/>
      <c r="C17672" s="65"/>
      <c r="D17672" s="65"/>
      <c r="E17672" s="65"/>
      <c r="F17672" s="65"/>
      <c r="G17672" s="145"/>
    </row>
    <row r="17673" spans="1:7">
      <c r="A17673" s="65"/>
      <c r="B17673" s="65"/>
      <c r="C17673" s="65"/>
      <c r="D17673" s="65"/>
      <c r="E17673" s="65"/>
      <c r="F17673" s="65"/>
      <c r="G17673" s="145"/>
    </row>
    <row r="17674" spans="1:7">
      <c r="A17674" s="65"/>
      <c r="B17674" s="65"/>
      <c r="C17674" s="65"/>
      <c r="D17674" s="65"/>
      <c r="E17674" s="65"/>
      <c r="F17674" s="65"/>
      <c r="G17674" s="145"/>
    </row>
    <row r="17675" spans="1:7">
      <c r="A17675" s="65"/>
      <c r="B17675" s="65"/>
      <c r="C17675" s="65"/>
      <c r="D17675" s="65"/>
      <c r="E17675" s="65"/>
      <c r="F17675" s="65"/>
      <c r="G17675" s="145"/>
    </row>
    <row r="17676" spans="1:7">
      <c r="A17676" s="65"/>
      <c r="B17676" s="65"/>
      <c r="C17676" s="65"/>
      <c r="D17676" s="65"/>
      <c r="E17676" s="65"/>
      <c r="F17676" s="65"/>
      <c r="G17676" s="145"/>
    </row>
    <row r="17677" spans="1:7">
      <c r="A17677" s="65"/>
      <c r="B17677" s="65"/>
      <c r="C17677" s="65"/>
      <c r="D17677" s="65"/>
      <c r="E17677" s="65"/>
      <c r="F17677" s="65"/>
      <c r="G17677" s="145"/>
    </row>
    <row r="17678" spans="1:7">
      <c r="A17678" s="65"/>
      <c r="B17678" s="65"/>
      <c r="C17678" s="65"/>
      <c r="D17678" s="65"/>
      <c r="E17678" s="65"/>
      <c r="F17678" s="65"/>
      <c r="G17678" s="145"/>
    </row>
    <row r="17679" spans="1:7">
      <c r="A17679" s="65"/>
      <c r="B17679" s="65"/>
      <c r="C17679" s="65"/>
      <c r="D17679" s="65"/>
      <c r="E17679" s="65"/>
      <c r="F17679" s="65"/>
      <c r="G17679" s="145"/>
    </row>
    <row r="17680" spans="1:7">
      <c r="A17680" s="65"/>
      <c r="B17680" s="65"/>
      <c r="C17680" s="65"/>
      <c r="D17680" s="65"/>
      <c r="E17680" s="65"/>
      <c r="F17680" s="65"/>
      <c r="G17680" s="145"/>
    </row>
    <row r="17681" spans="1:7">
      <c r="A17681" s="65"/>
      <c r="B17681" s="65"/>
      <c r="C17681" s="65"/>
      <c r="D17681" s="65"/>
      <c r="E17681" s="65"/>
      <c r="F17681" s="65"/>
      <c r="G17681" s="145"/>
    </row>
    <row r="17682" spans="1:7">
      <c r="A17682" s="65"/>
      <c r="B17682" s="65"/>
      <c r="C17682" s="65"/>
      <c r="D17682" s="65"/>
      <c r="E17682" s="65"/>
      <c r="F17682" s="65"/>
      <c r="G17682" s="145"/>
    </row>
    <row r="17683" spans="1:7">
      <c r="A17683" s="65"/>
      <c r="B17683" s="65"/>
      <c r="C17683" s="65"/>
      <c r="D17683" s="65"/>
      <c r="E17683" s="65"/>
      <c r="F17683" s="65"/>
      <c r="G17683" s="145"/>
    </row>
    <row r="17684" spans="1:7">
      <c r="A17684" s="65"/>
      <c r="B17684" s="65"/>
      <c r="C17684" s="65"/>
      <c r="D17684" s="65"/>
      <c r="E17684" s="65"/>
      <c r="F17684" s="65"/>
      <c r="G17684" s="145"/>
    </row>
    <row r="17685" spans="1:7">
      <c r="A17685" s="65"/>
      <c r="B17685" s="65"/>
      <c r="C17685" s="65"/>
      <c r="D17685" s="65"/>
      <c r="E17685" s="65"/>
      <c r="F17685" s="65"/>
      <c r="G17685" s="145"/>
    </row>
    <row r="17686" spans="1:7">
      <c r="A17686" s="65"/>
      <c r="B17686" s="65"/>
      <c r="C17686" s="65"/>
      <c r="D17686" s="65"/>
      <c r="E17686" s="65"/>
      <c r="F17686" s="65"/>
      <c r="G17686" s="145"/>
    </row>
    <row r="17687" spans="1:7">
      <c r="A17687" s="65"/>
      <c r="B17687" s="65"/>
      <c r="C17687" s="65"/>
      <c r="D17687" s="65"/>
      <c r="E17687" s="65"/>
      <c r="F17687" s="65"/>
      <c r="G17687" s="145"/>
    </row>
    <row r="17688" spans="1:7">
      <c r="A17688" s="65"/>
      <c r="B17688" s="65"/>
      <c r="C17688" s="65"/>
      <c r="D17688" s="65"/>
      <c r="E17688" s="65"/>
      <c r="F17688" s="65"/>
      <c r="G17688" s="145"/>
    </row>
    <row r="17689" spans="1:7">
      <c r="A17689" s="65"/>
      <c r="B17689" s="65"/>
      <c r="C17689" s="65"/>
      <c r="D17689" s="65"/>
      <c r="E17689" s="65"/>
      <c r="F17689" s="65"/>
      <c r="G17689" s="145"/>
    </row>
    <row r="17690" spans="1:7">
      <c r="A17690" s="65"/>
      <c r="B17690" s="65"/>
      <c r="C17690" s="65"/>
      <c r="D17690" s="65"/>
      <c r="E17690" s="65"/>
      <c r="F17690" s="65"/>
      <c r="G17690" s="145"/>
    </row>
    <row r="17691" spans="1:7">
      <c r="A17691" s="65"/>
      <c r="B17691" s="65"/>
      <c r="C17691" s="65"/>
      <c r="D17691" s="65"/>
      <c r="E17691" s="65"/>
      <c r="F17691" s="65"/>
      <c r="G17691" s="145"/>
    </row>
    <row r="17692" spans="1:7">
      <c r="A17692" s="65"/>
      <c r="B17692" s="65"/>
      <c r="C17692" s="65"/>
      <c r="D17692" s="65"/>
      <c r="E17692" s="65"/>
      <c r="F17692" s="65"/>
      <c r="G17692" s="145"/>
    </row>
    <row r="17693" spans="1:7">
      <c r="A17693" s="65"/>
      <c r="B17693" s="65"/>
      <c r="C17693" s="65"/>
      <c r="D17693" s="65"/>
      <c r="E17693" s="65"/>
      <c r="F17693" s="65"/>
      <c r="G17693" s="145"/>
    </row>
    <row r="17694" spans="1:7">
      <c r="A17694" s="65"/>
      <c r="B17694" s="65"/>
      <c r="C17694" s="65"/>
      <c r="D17694" s="65"/>
      <c r="E17694" s="65"/>
      <c r="F17694" s="65"/>
      <c r="G17694" s="145"/>
    </row>
    <row r="17695" spans="1:7">
      <c r="A17695" s="65"/>
      <c r="B17695" s="65"/>
      <c r="C17695" s="65"/>
      <c r="D17695" s="65"/>
      <c r="E17695" s="65"/>
      <c r="F17695" s="65"/>
      <c r="G17695" s="145"/>
    </row>
    <row r="17696" spans="1:7">
      <c r="A17696" s="65"/>
      <c r="B17696" s="65"/>
      <c r="C17696" s="65"/>
      <c r="D17696" s="65"/>
      <c r="E17696" s="65"/>
      <c r="F17696" s="65"/>
      <c r="G17696" s="145"/>
    </row>
    <row r="17697" spans="1:7">
      <c r="A17697" s="65"/>
      <c r="B17697" s="65"/>
      <c r="C17697" s="65"/>
      <c r="D17697" s="65"/>
      <c r="E17697" s="65"/>
      <c r="F17697" s="65"/>
      <c r="G17697" s="145"/>
    </row>
    <row r="17698" spans="1:7">
      <c r="A17698" s="65"/>
      <c r="B17698" s="65"/>
      <c r="C17698" s="65"/>
      <c r="D17698" s="65"/>
      <c r="E17698" s="65"/>
      <c r="F17698" s="65"/>
      <c r="G17698" s="145"/>
    </row>
    <row r="17699" spans="1:7">
      <c r="A17699" s="65"/>
      <c r="B17699" s="65"/>
      <c r="C17699" s="65"/>
      <c r="D17699" s="65"/>
      <c r="E17699" s="65"/>
      <c r="F17699" s="65"/>
      <c r="G17699" s="145"/>
    </row>
    <row r="17700" spans="1:7">
      <c r="A17700" s="65"/>
      <c r="B17700" s="65"/>
      <c r="C17700" s="65"/>
      <c r="D17700" s="65"/>
      <c r="E17700" s="65"/>
      <c r="F17700" s="65"/>
      <c r="G17700" s="145"/>
    </row>
    <row r="17701" spans="1:7">
      <c r="A17701" s="65"/>
      <c r="B17701" s="65"/>
      <c r="C17701" s="65"/>
      <c r="D17701" s="65"/>
      <c r="E17701" s="65"/>
      <c r="F17701" s="65"/>
      <c r="G17701" s="145"/>
    </row>
    <row r="17702" spans="1:7">
      <c r="A17702" s="65"/>
      <c r="B17702" s="65"/>
      <c r="C17702" s="65"/>
      <c r="D17702" s="65"/>
      <c r="E17702" s="65"/>
      <c r="F17702" s="65"/>
      <c r="G17702" s="145"/>
    </row>
    <row r="17703" spans="1:7">
      <c r="A17703" s="65"/>
      <c r="B17703" s="65"/>
      <c r="C17703" s="65"/>
      <c r="D17703" s="65"/>
      <c r="E17703" s="65"/>
      <c r="F17703" s="65"/>
      <c r="G17703" s="145"/>
    </row>
    <row r="17704" spans="1:7">
      <c r="A17704" s="65"/>
      <c r="B17704" s="65"/>
      <c r="C17704" s="65"/>
      <c r="D17704" s="65"/>
      <c r="E17704" s="65"/>
      <c r="F17704" s="65"/>
      <c r="G17704" s="145"/>
    </row>
    <row r="17705" spans="1:7">
      <c r="A17705" s="65"/>
      <c r="B17705" s="65"/>
      <c r="C17705" s="65"/>
      <c r="D17705" s="65"/>
      <c r="E17705" s="65"/>
      <c r="F17705" s="65"/>
      <c r="G17705" s="145"/>
    </row>
    <row r="17706" spans="1:7">
      <c r="A17706" s="65"/>
      <c r="B17706" s="65"/>
      <c r="C17706" s="65"/>
      <c r="D17706" s="65"/>
      <c r="E17706" s="65"/>
      <c r="F17706" s="65"/>
      <c r="G17706" s="145"/>
    </row>
    <row r="17707" spans="1:7">
      <c r="A17707" s="65"/>
      <c r="B17707" s="65"/>
      <c r="C17707" s="65"/>
      <c r="D17707" s="65"/>
      <c r="E17707" s="65"/>
      <c r="F17707" s="65"/>
      <c r="G17707" s="145"/>
    </row>
    <row r="17708" spans="1:7">
      <c r="A17708" s="65"/>
      <c r="B17708" s="65"/>
      <c r="C17708" s="65"/>
      <c r="D17708" s="65"/>
      <c r="E17708" s="65"/>
      <c r="F17708" s="65"/>
      <c r="G17708" s="145"/>
    </row>
    <row r="17709" spans="1:7">
      <c r="A17709" s="65"/>
      <c r="B17709" s="65"/>
      <c r="C17709" s="65"/>
      <c r="D17709" s="65"/>
      <c r="E17709" s="65"/>
      <c r="F17709" s="65"/>
      <c r="G17709" s="145"/>
    </row>
    <row r="17710" spans="1:7">
      <c r="A17710" s="65"/>
      <c r="B17710" s="65"/>
      <c r="C17710" s="65"/>
      <c r="D17710" s="65"/>
      <c r="E17710" s="65"/>
      <c r="F17710" s="65"/>
      <c r="G17710" s="145"/>
    </row>
    <row r="17711" spans="1:7">
      <c r="A17711" s="65"/>
      <c r="B17711" s="65"/>
      <c r="C17711" s="65"/>
      <c r="D17711" s="65"/>
      <c r="E17711" s="65"/>
      <c r="F17711" s="65"/>
      <c r="G17711" s="145"/>
    </row>
    <row r="17712" spans="1:7">
      <c r="A17712" s="65"/>
      <c r="B17712" s="65"/>
      <c r="C17712" s="65"/>
      <c r="D17712" s="65"/>
      <c r="E17712" s="65"/>
      <c r="F17712" s="65"/>
      <c r="G17712" s="145"/>
    </row>
    <row r="17713" spans="1:7">
      <c r="A17713" s="65"/>
      <c r="B17713" s="65"/>
      <c r="C17713" s="65"/>
      <c r="D17713" s="65"/>
      <c r="E17713" s="65"/>
      <c r="F17713" s="65"/>
      <c r="G17713" s="145"/>
    </row>
    <row r="17714" spans="1:7">
      <c r="A17714" s="65"/>
      <c r="B17714" s="65"/>
      <c r="C17714" s="65"/>
      <c r="D17714" s="65"/>
      <c r="E17714" s="65"/>
      <c r="F17714" s="65"/>
      <c r="G17714" s="145"/>
    </row>
    <row r="17715" spans="1:7">
      <c r="A17715" s="65"/>
      <c r="B17715" s="65"/>
      <c r="C17715" s="65"/>
      <c r="D17715" s="65"/>
      <c r="E17715" s="65"/>
      <c r="F17715" s="65"/>
      <c r="G17715" s="145"/>
    </row>
    <row r="17716" spans="1:7">
      <c r="A17716" s="65"/>
      <c r="B17716" s="65"/>
      <c r="C17716" s="65"/>
      <c r="D17716" s="65"/>
      <c r="E17716" s="65"/>
      <c r="F17716" s="65"/>
      <c r="G17716" s="145"/>
    </row>
    <row r="17717" spans="1:7">
      <c r="A17717" s="65"/>
      <c r="B17717" s="65"/>
      <c r="C17717" s="65"/>
      <c r="D17717" s="65"/>
      <c r="E17717" s="65"/>
      <c r="F17717" s="65"/>
      <c r="G17717" s="145"/>
    </row>
    <row r="17718" spans="1:7">
      <c r="A17718" s="65"/>
      <c r="B17718" s="65"/>
      <c r="C17718" s="65"/>
      <c r="D17718" s="65"/>
      <c r="E17718" s="65"/>
      <c r="F17718" s="65"/>
      <c r="G17718" s="145"/>
    </row>
    <row r="17719" spans="1:7">
      <c r="A17719" s="65"/>
      <c r="B17719" s="65"/>
      <c r="C17719" s="65"/>
      <c r="D17719" s="65"/>
      <c r="E17719" s="65"/>
      <c r="F17719" s="65"/>
      <c r="G17719" s="145"/>
    </row>
    <row r="17720" spans="1:7">
      <c r="A17720" s="65"/>
      <c r="B17720" s="65"/>
      <c r="C17720" s="65"/>
      <c r="D17720" s="65"/>
      <c r="E17720" s="65"/>
      <c r="F17720" s="65"/>
      <c r="G17720" s="145"/>
    </row>
    <row r="17721" spans="1:7">
      <c r="A17721" s="65"/>
      <c r="B17721" s="65"/>
      <c r="C17721" s="65"/>
      <c r="D17721" s="65"/>
      <c r="E17721" s="65"/>
      <c r="F17721" s="65"/>
      <c r="G17721" s="145"/>
    </row>
    <row r="17722" spans="1:7">
      <c r="A17722" s="65"/>
      <c r="B17722" s="65"/>
      <c r="C17722" s="65"/>
      <c r="D17722" s="65"/>
      <c r="E17722" s="65"/>
      <c r="F17722" s="65"/>
      <c r="G17722" s="145"/>
    </row>
    <row r="17723" spans="1:7">
      <c r="A17723" s="65"/>
      <c r="B17723" s="65"/>
      <c r="C17723" s="65"/>
      <c r="D17723" s="65"/>
      <c r="E17723" s="65"/>
      <c r="F17723" s="65"/>
      <c r="G17723" s="145"/>
    </row>
    <row r="17724" spans="1:7">
      <c r="A17724" s="65"/>
      <c r="B17724" s="65"/>
      <c r="C17724" s="65"/>
      <c r="D17724" s="65"/>
      <c r="E17724" s="65"/>
      <c r="F17724" s="65"/>
      <c r="G17724" s="145"/>
    </row>
    <row r="17725" spans="1:7">
      <c r="A17725" s="65"/>
      <c r="B17725" s="65"/>
      <c r="C17725" s="65"/>
      <c r="D17725" s="65"/>
      <c r="E17725" s="65"/>
      <c r="F17725" s="65"/>
      <c r="G17725" s="145"/>
    </row>
    <row r="17726" spans="1:7">
      <c r="A17726" s="65"/>
      <c r="B17726" s="65"/>
      <c r="C17726" s="65"/>
      <c r="D17726" s="65"/>
      <c r="E17726" s="65"/>
      <c r="F17726" s="65"/>
      <c r="G17726" s="145"/>
    </row>
    <row r="17727" spans="1:7">
      <c r="A17727" s="65"/>
      <c r="B17727" s="65"/>
      <c r="C17727" s="65"/>
      <c r="D17727" s="65"/>
      <c r="E17727" s="65"/>
      <c r="F17727" s="65"/>
      <c r="G17727" s="145"/>
    </row>
    <row r="17728" spans="1:7">
      <c r="A17728" s="65"/>
      <c r="B17728" s="65"/>
      <c r="C17728" s="65"/>
      <c r="D17728" s="65"/>
      <c r="E17728" s="65"/>
      <c r="F17728" s="65"/>
      <c r="G17728" s="145"/>
    </row>
    <row r="17729" spans="1:7">
      <c r="A17729" s="65"/>
      <c r="B17729" s="65"/>
      <c r="C17729" s="65"/>
      <c r="D17729" s="65"/>
      <c r="E17729" s="65"/>
      <c r="F17729" s="65"/>
      <c r="G17729" s="145"/>
    </row>
    <row r="17730" spans="1:7">
      <c r="A17730" s="65"/>
      <c r="B17730" s="65"/>
      <c r="C17730" s="65"/>
      <c r="D17730" s="65"/>
      <c r="E17730" s="65"/>
      <c r="F17730" s="65"/>
      <c r="G17730" s="145"/>
    </row>
    <row r="17731" spans="1:7">
      <c r="A17731" s="65"/>
      <c r="B17731" s="65"/>
      <c r="C17731" s="65"/>
      <c r="D17731" s="65"/>
      <c r="E17731" s="65"/>
      <c r="F17731" s="65"/>
      <c r="G17731" s="145"/>
    </row>
    <row r="17732" spans="1:7">
      <c r="A17732" s="65"/>
      <c r="B17732" s="65"/>
      <c r="C17732" s="65"/>
      <c r="D17732" s="65"/>
      <c r="E17732" s="65"/>
      <c r="F17732" s="65"/>
      <c r="G17732" s="145"/>
    </row>
    <row r="17733" spans="1:7">
      <c r="A17733" s="65"/>
      <c r="B17733" s="65"/>
      <c r="C17733" s="65"/>
      <c r="D17733" s="65"/>
      <c r="E17733" s="65"/>
      <c r="F17733" s="65"/>
      <c r="G17733" s="145"/>
    </row>
    <row r="17734" spans="1:7">
      <c r="A17734" s="65"/>
      <c r="B17734" s="65"/>
      <c r="C17734" s="65"/>
      <c r="D17734" s="65"/>
      <c r="E17734" s="65"/>
      <c r="F17734" s="65"/>
      <c r="G17734" s="145"/>
    </row>
    <row r="17735" spans="1:7">
      <c r="A17735" s="65"/>
      <c r="B17735" s="65"/>
      <c r="C17735" s="65"/>
      <c r="D17735" s="65"/>
      <c r="E17735" s="65"/>
      <c r="F17735" s="65"/>
      <c r="G17735" s="145"/>
    </row>
    <row r="17736" spans="1:7">
      <c r="A17736" s="65"/>
      <c r="B17736" s="65"/>
      <c r="C17736" s="65"/>
      <c r="D17736" s="65"/>
      <c r="E17736" s="65"/>
      <c r="F17736" s="65"/>
      <c r="G17736" s="145"/>
    </row>
    <row r="17737" spans="1:7">
      <c r="A17737" s="65"/>
      <c r="B17737" s="65"/>
      <c r="C17737" s="65"/>
      <c r="D17737" s="65"/>
      <c r="E17737" s="65"/>
      <c r="F17737" s="65"/>
      <c r="G17737" s="145"/>
    </row>
    <row r="17738" spans="1:7">
      <c r="A17738" s="65"/>
      <c r="B17738" s="65"/>
      <c r="C17738" s="65"/>
      <c r="D17738" s="65"/>
      <c r="E17738" s="65"/>
      <c r="F17738" s="65"/>
      <c r="G17738" s="145"/>
    </row>
    <row r="17739" spans="1:7">
      <c r="A17739" s="65"/>
      <c r="B17739" s="65"/>
      <c r="C17739" s="65"/>
      <c r="D17739" s="65"/>
      <c r="E17739" s="65"/>
      <c r="F17739" s="65"/>
      <c r="G17739" s="145"/>
    </row>
    <row r="17740" spans="1:7">
      <c r="A17740" s="65"/>
      <c r="B17740" s="65"/>
      <c r="C17740" s="65"/>
      <c r="D17740" s="65"/>
      <c r="E17740" s="65"/>
      <c r="F17740" s="65"/>
      <c r="G17740" s="145"/>
    </row>
    <row r="17741" spans="1:7">
      <c r="A17741" s="65"/>
      <c r="B17741" s="65"/>
      <c r="C17741" s="65"/>
      <c r="D17741" s="65"/>
      <c r="E17741" s="65"/>
      <c r="F17741" s="65"/>
      <c r="G17741" s="145"/>
    </row>
    <row r="17742" spans="1:7">
      <c r="A17742" s="65"/>
      <c r="B17742" s="65"/>
      <c r="C17742" s="65"/>
      <c r="D17742" s="65"/>
      <c r="E17742" s="65"/>
      <c r="F17742" s="65"/>
      <c r="G17742" s="145"/>
    </row>
    <row r="17743" spans="1:7">
      <c r="A17743" s="65"/>
      <c r="B17743" s="65"/>
      <c r="C17743" s="65"/>
      <c r="D17743" s="65"/>
      <c r="E17743" s="65"/>
      <c r="F17743" s="65"/>
      <c r="G17743" s="145"/>
    </row>
    <row r="17744" spans="1:7">
      <c r="A17744" s="65"/>
      <c r="B17744" s="65"/>
      <c r="C17744" s="65"/>
      <c r="D17744" s="65"/>
      <c r="E17744" s="65"/>
      <c r="F17744" s="65"/>
      <c r="G17744" s="145"/>
    </row>
    <row r="17745" spans="1:7">
      <c r="A17745" s="65"/>
      <c r="B17745" s="65"/>
      <c r="C17745" s="65"/>
      <c r="D17745" s="65"/>
      <c r="E17745" s="65"/>
      <c r="F17745" s="65"/>
      <c r="G17745" s="145"/>
    </row>
    <row r="17746" spans="1:7">
      <c r="A17746" s="65"/>
      <c r="B17746" s="65"/>
      <c r="C17746" s="65"/>
      <c r="D17746" s="65"/>
      <c r="E17746" s="65"/>
      <c r="F17746" s="65"/>
      <c r="G17746" s="145"/>
    </row>
    <row r="17747" spans="1:7">
      <c r="A17747" s="65"/>
      <c r="B17747" s="65"/>
      <c r="C17747" s="65"/>
      <c r="D17747" s="65"/>
      <c r="E17747" s="65"/>
      <c r="F17747" s="65"/>
      <c r="G17747" s="145"/>
    </row>
    <row r="17748" spans="1:7">
      <c r="A17748" s="65"/>
      <c r="B17748" s="65"/>
      <c r="C17748" s="65"/>
      <c r="D17748" s="65"/>
      <c r="E17748" s="65"/>
      <c r="F17748" s="65"/>
      <c r="G17748" s="145"/>
    </row>
    <row r="17749" spans="1:7">
      <c r="A17749" s="65"/>
      <c r="B17749" s="65"/>
      <c r="C17749" s="65"/>
      <c r="D17749" s="65"/>
      <c r="E17749" s="65"/>
      <c r="F17749" s="65"/>
      <c r="G17749" s="145"/>
    </row>
    <row r="17750" spans="1:7">
      <c r="A17750" s="65"/>
      <c r="B17750" s="65"/>
      <c r="C17750" s="65"/>
      <c r="D17750" s="65"/>
      <c r="E17750" s="65"/>
      <c r="F17750" s="65"/>
      <c r="G17750" s="145"/>
    </row>
    <row r="17751" spans="1:7">
      <c r="A17751" s="65"/>
      <c r="B17751" s="65"/>
      <c r="C17751" s="65"/>
      <c r="D17751" s="65"/>
      <c r="E17751" s="65"/>
      <c r="F17751" s="65"/>
      <c r="G17751" s="145"/>
    </row>
    <row r="17752" spans="1:7">
      <c r="A17752" s="65"/>
      <c r="B17752" s="65"/>
      <c r="C17752" s="65"/>
      <c r="D17752" s="65"/>
      <c r="E17752" s="65"/>
      <c r="F17752" s="65"/>
      <c r="G17752" s="145"/>
    </row>
    <row r="17753" spans="1:7">
      <c r="A17753" s="65"/>
      <c r="B17753" s="65"/>
      <c r="C17753" s="65"/>
      <c r="D17753" s="65"/>
      <c r="E17753" s="65"/>
      <c r="F17753" s="65"/>
      <c r="G17753" s="145"/>
    </row>
    <row r="17754" spans="1:7">
      <c r="A17754" s="65"/>
      <c r="B17754" s="65"/>
      <c r="C17754" s="65"/>
      <c r="D17754" s="65"/>
      <c r="E17754" s="65"/>
      <c r="F17754" s="65"/>
      <c r="G17754" s="145"/>
    </row>
    <row r="17755" spans="1:7">
      <c r="A17755" s="65"/>
      <c r="B17755" s="65"/>
      <c r="C17755" s="65"/>
      <c r="D17755" s="65"/>
      <c r="E17755" s="65"/>
      <c r="F17755" s="65"/>
      <c r="G17755" s="145"/>
    </row>
    <row r="17756" spans="1:7">
      <c r="A17756" s="65"/>
      <c r="B17756" s="65"/>
      <c r="C17756" s="65"/>
      <c r="D17756" s="65"/>
      <c r="E17756" s="65"/>
      <c r="F17756" s="65"/>
      <c r="G17756" s="145"/>
    </row>
    <row r="17757" spans="1:7">
      <c r="A17757" s="65"/>
      <c r="B17757" s="65"/>
      <c r="C17757" s="65"/>
      <c r="D17757" s="65"/>
      <c r="E17757" s="65"/>
      <c r="F17757" s="65"/>
      <c r="G17757" s="145"/>
    </row>
    <row r="17758" spans="1:7">
      <c r="A17758" s="65"/>
      <c r="B17758" s="65"/>
      <c r="C17758" s="65"/>
      <c r="D17758" s="65"/>
      <c r="E17758" s="65"/>
      <c r="F17758" s="65"/>
      <c r="G17758" s="145"/>
    </row>
    <row r="17759" spans="1:7">
      <c r="A17759" s="65"/>
      <c r="B17759" s="65"/>
      <c r="C17759" s="65"/>
      <c r="D17759" s="65"/>
      <c r="E17759" s="65"/>
      <c r="F17759" s="65"/>
      <c r="G17759" s="145"/>
    </row>
    <row r="17760" spans="1:7">
      <c r="A17760" s="65"/>
      <c r="B17760" s="65"/>
      <c r="C17760" s="65"/>
      <c r="D17760" s="65"/>
      <c r="E17760" s="65"/>
      <c r="F17760" s="65"/>
      <c r="G17760" s="145"/>
    </row>
    <row r="17761" spans="1:7">
      <c r="A17761" s="65"/>
      <c r="B17761" s="65"/>
      <c r="C17761" s="65"/>
      <c r="D17761" s="65"/>
      <c r="E17761" s="65"/>
      <c r="F17761" s="65"/>
      <c r="G17761" s="145"/>
    </row>
    <row r="17762" spans="1:7">
      <c r="A17762" s="65"/>
      <c r="B17762" s="65"/>
      <c r="C17762" s="65"/>
      <c r="D17762" s="65"/>
      <c r="E17762" s="65"/>
      <c r="F17762" s="65"/>
      <c r="G17762" s="145"/>
    </row>
    <row r="17763" spans="1:7">
      <c r="A17763" s="65"/>
      <c r="B17763" s="65"/>
      <c r="C17763" s="65"/>
      <c r="D17763" s="65"/>
      <c r="E17763" s="65"/>
      <c r="F17763" s="65"/>
      <c r="G17763" s="145"/>
    </row>
    <row r="17764" spans="1:7">
      <c r="A17764" s="65"/>
      <c r="B17764" s="65"/>
      <c r="C17764" s="65"/>
      <c r="D17764" s="65"/>
      <c r="E17764" s="65"/>
      <c r="F17764" s="65"/>
      <c r="G17764" s="145"/>
    </row>
    <row r="17765" spans="1:7">
      <c r="A17765" s="65"/>
      <c r="B17765" s="65"/>
      <c r="C17765" s="65"/>
      <c r="D17765" s="65"/>
      <c r="E17765" s="65"/>
      <c r="F17765" s="65"/>
      <c r="G17765" s="145"/>
    </row>
    <row r="17766" spans="1:7">
      <c r="A17766" s="65"/>
      <c r="B17766" s="65"/>
      <c r="C17766" s="65"/>
      <c r="D17766" s="65"/>
      <c r="E17766" s="65"/>
      <c r="F17766" s="65"/>
      <c r="G17766" s="145"/>
    </row>
    <row r="17767" spans="1:7">
      <c r="A17767" s="65"/>
      <c r="B17767" s="65"/>
      <c r="C17767" s="65"/>
      <c r="D17767" s="65"/>
      <c r="E17767" s="65"/>
      <c r="F17767" s="65"/>
      <c r="G17767" s="145"/>
    </row>
    <row r="17768" spans="1:7">
      <c r="A17768" s="65"/>
      <c r="B17768" s="65"/>
      <c r="C17768" s="65"/>
      <c r="D17768" s="65"/>
      <c r="E17768" s="65"/>
      <c r="F17768" s="65"/>
      <c r="G17768" s="145"/>
    </row>
    <row r="17769" spans="1:7">
      <c r="A17769" s="65"/>
      <c r="B17769" s="65"/>
      <c r="C17769" s="65"/>
      <c r="D17769" s="65"/>
      <c r="E17769" s="65"/>
      <c r="F17769" s="65"/>
      <c r="G17769" s="145"/>
    </row>
    <row r="17770" spans="1:7">
      <c r="A17770" s="65"/>
      <c r="B17770" s="65"/>
      <c r="C17770" s="65"/>
      <c r="D17770" s="65"/>
      <c r="E17770" s="65"/>
      <c r="F17770" s="65"/>
      <c r="G17770" s="145"/>
    </row>
    <row r="17771" spans="1:7">
      <c r="A17771" s="65"/>
      <c r="B17771" s="65"/>
      <c r="C17771" s="65"/>
      <c r="D17771" s="65"/>
      <c r="E17771" s="65"/>
      <c r="F17771" s="65"/>
      <c r="G17771" s="145"/>
    </row>
    <row r="17772" spans="1:7">
      <c r="A17772" s="65"/>
      <c r="B17772" s="65"/>
      <c r="C17772" s="65"/>
      <c r="D17772" s="65"/>
      <c r="E17772" s="65"/>
      <c r="F17772" s="65"/>
      <c r="G17772" s="145"/>
    </row>
    <row r="17773" spans="1:7">
      <c r="A17773" s="65"/>
      <c r="B17773" s="65"/>
      <c r="C17773" s="65"/>
      <c r="D17773" s="65"/>
      <c r="E17773" s="65"/>
      <c r="F17773" s="65"/>
      <c r="G17773" s="145"/>
    </row>
    <row r="17774" spans="1:7">
      <c r="A17774" s="65"/>
      <c r="B17774" s="65"/>
      <c r="C17774" s="65"/>
      <c r="D17774" s="65"/>
      <c r="E17774" s="65"/>
      <c r="F17774" s="65"/>
      <c r="G17774" s="145"/>
    </row>
    <row r="17775" spans="1:7">
      <c r="A17775" s="65"/>
      <c r="B17775" s="65"/>
      <c r="C17775" s="65"/>
      <c r="D17775" s="65"/>
      <c r="E17775" s="65"/>
      <c r="F17775" s="65"/>
      <c r="G17775" s="145"/>
    </row>
    <row r="17776" spans="1:7">
      <c r="A17776" s="65"/>
      <c r="B17776" s="65"/>
      <c r="C17776" s="65"/>
      <c r="D17776" s="65"/>
      <c r="E17776" s="65"/>
      <c r="F17776" s="65"/>
      <c r="G17776" s="145"/>
    </row>
    <row r="17777" spans="1:7">
      <c r="A17777" s="65"/>
      <c r="B17777" s="65"/>
      <c r="C17777" s="65"/>
      <c r="D17777" s="65"/>
      <c r="E17777" s="65"/>
      <c r="F17777" s="65"/>
      <c r="G17777" s="145"/>
    </row>
    <row r="17778" spans="1:7">
      <c r="A17778" s="65"/>
      <c r="B17778" s="65"/>
      <c r="C17778" s="65"/>
      <c r="D17778" s="65"/>
      <c r="E17778" s="65"/>
      <c r="F17778" s="65"/>
      <c r="G17778" s="145"/>
    </row>
    <row r="17779" spans="1:7">
      <c r="A17779" s="65"/>
      <c r="B17779" s="65"/>
      <c r="C17779" s="65"/>
      <c r="D17779" s="65"/>
      <c r="E17779" s="65"/>
      <c r="F17779" s="65"/>
      <c r="G17779" s="145"/>
    </row>
    <row r="17780" spans="1:7">
      <c r="A17780" s="65"/>
      <c r="B17780" s="65"/>
      <c r="C17780" s="65"/>
      <c r="D17780" s="65"/>
      <c r="E17780" s="65"/>
      <c r="F17780" s="65"/>
      <c r="G17780" s="145"/>
    </row>
    <row r="17781" spans="1:7">
      <c r="A17781" s="65"/>
      <c r="B17781" s="65"/>
      <c r="C17781" s="65"/>
      <c r="D17781" s="65"/>
      <c r="E17781" s="65"/>
      <c r="F17781" s="65"/>
      <c r="G17781" s="145"/>
    </row>
    <row r="17782" spans="1:7">
      <c r="A17782" s="65"/>
      <c r="B17782" s="65"/>
      <c r="C17782" s="65"/>
      <c r="D17782" s="65"/>
      <c r="E17782" s="65"/>
      <c r="F17782" s="65"/>
      <c r="G17782" s="145"/>
    </row>
    <row r="17783" spans="1:7">
      <c r="A17783" s="65"/>
      <c r="B17783" s="65"/>
      <c r="C17783" s="65"/>
      <c r="D17783" s="65"/>
      <c r="E17783" s="65"/>
      <c r="F17783" s="65"/>
      <c r="G17783" s="145"/>
    </row>
    <row r="17784" spans="1:7">
      <c r="A17784" s="65"/>
      <c r="B17784" s="65"/>
      <c r="C17784" s="65"/>
      <c r="D17784" s="65"/>
      <c r="E17784" s="65"/>
      <c r="F17784" s="65"/>
      <c r="G17784" s="145"/>
    </row>
    <row r="17785" spans="1:7">
      <c r="A17785" s="65"/>
      <c r="B17785" s="65"/>
      <c r="C17785" s="65"/>
      <c r="D17785" s="65"/>
      <c r="E17785" s="65"/>
      <c r="F17785" s="65"/>
      <c r="G17785" s="145"/>
    </row>
    <row r="17786" spans="1:7">
      <c r="A17786" s="65"/>
      <c r="B17786" s="65"/>
      <c r="C17786" s="65"/>
      <c r="D17786" s="65"/>
      <c r="E17786" s="65"/>
      <c r="F17786" s="65"/>
      <c r="G17786" s="145"/>
    </row>
    <row r="17787" spans="1:7">
      <c r="A17787" s="65"/>
      <c r="B17787" s="65"/>
      <c r="C17787" s="65"/>
      <c r="D17787" s="65"/>
      <c r="E17787" s="65"/>
      <c r="F17787" s="65"/>
      <c r="G17787" s="145"/>
    </row>
    <row r="17788" spans="1:7">
      <c r="A17788" s="65"/>
      <c r="B17788" s="65"/>
      <c r="C17788" s="65"/>
      <c r="D17788" s="65"/>
      <c r="E17788" s="65"/>
      <c r="F17788" s="65"/>
      <c r="G17788" s="145"/>
    </row>
    <row r="17789" spans="1:7">
      <c r="A17789" s="65"/>
      <c r="B17789" s="65"/>
      <c r="C17789" s="65"/>
      <c r="D17789" s="65"/>
      <c r="E17789" s="65"/>
      <c r="F17789" s="65"/>
      <c r="G17789" s="145"/>
    </row>
    <row r="17790" spans="1:7">
      <c r="A17790" s="65"/>
      <c r="B17790" s="65"/>
      <c r="C17790" s="65"/>
      <c r="D17790" s="65"/>
      <c r="E17790" s="65"/>
      <c r="F17790" s="65"/>
      <c r="G17790" s="145"/>
    </row>
    <row r="17791" spans="1:7">
      <c r="A17791" s="65"/>
      <c r="B17791" s="65"/>
      <c r="C17791" s="65"/>
      <c r="D17791" s="65"/>
      <c r="E17791" s="65"/>
      <c r="F17791" s="65"/>
      <c r="G17791" s="145"/>
    </row>
    <row r="17792" spans="1:7">
      <c r="A17792" s="65"/>
      <c r="B17792" s="65"/>
      <c r="C17792" s="65"/>
      <c r="D17792" s="65"/>
      <c r="E17792" s="65"/>
      <c r="F17792" s="65"/>
      <c r="G17792" s="145"/>
    </row>
    <row r="17793" spans="1:7">
      <c r="A17793" s="65"/>
      <c r="B17793" s="65"/>
      <c r="C17793" s="65"/>
      <c r="D17793" s="65"/>
      <c r="E17793" s="65"/>
      <c r="F17793" s="65"/>
      <c r="G17793" s="145"/>
    </row>
    <row r="17794" spans="1:7">
      <c r="A17794" s="65"/>
      <c r="B17794" s="65"/>
      <c r="C17794" s="65"/>
      <c r="D17794" s="65"/>
      <c r="E17794" s="65"/>
      <c r="F17794" s="65"/>
      <c r="G17794" s="145"/>
    </row>
    <row r="17795" spans="1:7">
      <c r="A17795" s="65"/>
      <c r="B17795" s="65"/>
      <c r="C17795" s="65"/>
      <c r="D17795" s="65"/>
      <c r="E17795" s="65"/>
      <c r="F17795" s="65"/>
      <c r="G17795" s="145"/>
    </row>
    <row r="17796" spans="1:7">
      <c r="A17796" s="65"/>
      <c r="B17796" s="65"/>
      <c r="C17796" s="65"/>
      <c r="D17796" s="65"/>
      <c r="E17796" s="65"/>
      <c r="F17796" s="65"/>
      <c r="G17796" s="145"/>
    </row>
    <row r="17797" spans="1:7">
      <c r="A17797" s="65"/>
      <c r="B17797" s="65"/>
      <c r="C17797" s="65"/>
      <c r="D17797" s="65"/>
      <c r="E17797" s="65"/>
      <c r="F17797" s="65"/>
      <c r="G17797" s="145"/>
    </row>
    <row r="17798" spans="1:7">
      <c r="A17798" s="65"/>
      <c r="B17798" s="65"/>
      <c r="C17798" s="65"/>
      <c r="D17798" s="65"/>
      <c r="E17798" s="65"/>
      <c r="F17798" s="65"/>
      <c r="G17798" s="145"/>
    </row>
    <row r="17799" spans="1:7">
      <c r="A17799" s="65"/>
      <c r="B17799" s="65"/>
      <c r="C17799" s="65"/>
      <c r="D17799" s="65"/>
      <c r="E17799" s="65"/>
      <c r="F17799" s="65"/>
      <c r="G17799" s="145"/>
    </row>
    <row r="17800" spans="1:7">
      <c r="A17800" s="65"/>
      <c r="B17800" s="65"/>
      <c r="C17800" s="65"/>
      <c r="D17800" s="65"/>
      <c r="E17800" s="65"/>
      <c r="F17800" s="65"/>
      <c r="G17800" s="145"/>
    </row>
    <row r="17801" spans="1:7">
      <c r="A17801" s="65"/>
      <c r="B17801" s="65"/>
      <c r="C17801" s="65"/>
      <c r="D17801" s="65"/>
      <c r="E17801" s="65"/>
      <c r="F17801" s="65"/>
      <c r="G17801" s="145"/>
    </row>
    <row r="17802" spans="1:7">
      <c r="A17802" s="65"/>
      <c r="B17802" s="65"/>
      <c r="C17802" s="65"/>
      <c r="D17802" s="65"/>
      <c r="E17802" s="65"/>
      <c r="F17802" s="65"/>
      <c r="G17802" s="145"/>
    </row>
    <row r="17803" spans="1:7">
      <c r="A17803" s="65"/>
      <c r="B17803" s="65"/>
      <c r="C17803" s="65"/>
      <c r="D17803" s="65"/>
      <c r="E17803" s="65"/>
      <c r="F17803" s="65"/>
      <c r="G17803" s="145"/>
    </row>
    <row r="17804" spans="1:7">
      <c r="A17804" s="65"/>
      <c r="B17804" s="65"/>
      <c r="C17804" s="65"/>
      <c r="D17804" s="65"/>
      <c r="E17804" s="65"/>
      <c r="F17804" s="65"/>
      <c r="G17804" s="145"/>
    </row>
    <row r="17805" spans="1:7">
      <c r="A17805" s="65"/>
      <c r="B17805" s="65"/>
      <c r="C17805" s="65"/>
      <c r="D17805" s="65"/>
      <c r="E17805" s="65"/>
      <c r="F17805" s="65"/>
      <c r="G17805" s="145"/>
    </row>
    <row r="17806" spans="1:7">
      <c r="A17806" s="65"/>
      <c r="B17806" s="65"/>
      <c r="C17806" s="65"/>
      <c r="D17806" s="65"/>
      <c r="E17806" s="65"/>
      <c r="F17806" s="65"/>
      <c r="G17806" s="145"/>
    </row>
    <row r="17807" spans="1:7">
      <c r="A17807" s="65"/>
      <c r="B17807" s="65"/>
      <c r="C17807" s="65"/>
      <c r="D17807" s="65"/>
      <c r="E17807" s="65"/>
      <c r="F17807" s="65"/>
      <c r="G17807" s="145"/>
    </row>
    <row r="17808" spans="1:7">
      <c r="A17808" s="65"/>
      <c r="B17808" s="65"/>
      <c r="C17808" s="65"/>
      <c r="D17808" s="65"/>
      <c r="E17808" s="65"/>
      <c r="F17808" s="65"/>
      <c r="G17808" s="145"/>
    </row>
    <row r="17809" spans="1:7">
      <c r="A17809" s="65"/>
      <c r="B17809" s="65"/>
      <c r="C17809" s="65"/>
      <c r="D17809" s="65"/>
      <c r="E17809" s="65"/>
      <c r="F17809" s="65"/>
      <c r="G17809" s="145"/>
    </row>
    <row r="17810" spans="1:7">
      <c r="A17810" s="65"/>
      <c r="B17810" s="65"/>
      <c r="C17810" s="65"/>
      <c r="D17810" s="65"/>
      <c r="E17810" s="65"/>
      <c r="F17810" s="65"/>
      <c r="G17810" s="145"/>
    </row>
    <row r="17811" spans="1:7">
      <c r="A17811" s="65"/>
      <c r="B17811" s="65"/>
      <c r="C17811" s="65"/>
      <c r="D17811" s="65"/>
      <c r="E17811" s="65"/>
      <c r="F17811" s="65"/>
      <c r="G17811" s="145"/>
    </row>
    <row r="17812" spans="1:7">
      <c r="A17812" s="65"/>
      <c r="B17812" s="65"/>
      <c r="C17812" s="65"/>
      <c r="D17812" s="65"/>
      <c r="E17812" s="65"/>
      <c r="F17812" s="65"/>
      <c r="G17812" s="145"/>
    </row>
    <row r="17813" spans="1:7">
      <c r="A17813" s="65"/>
      <c r="B17813" s="65"/>
      <c r="C17813" s="65"/>
      <c r="D17813" s="65"/>
      <c r="E17813" s="65"/>
      <c r="F17813" s="65"/>
      <c r="G17813" s="145"/>
    </row>
    <row r="17814" spans="1:7">
      <c r="A17814" s="65"/>
      <c r="B17814" s="65"/>
      <c r="C17814" s="65"/>
      <c r="D17814" s="65"/>
      <c r="E17814" s="65"/>
      <c r="F17814" s="65"/>
      <c r="G17814" s="145"/>
    </row>
    <row r="17815" spans="1:7">
      <c r="A17815" s="65"/>
      <c r="B17815" s="65"/>
      <c r="C17815" s="65"/>
      <c r="D17815" s="65"/>
      <c r="E17815" s="65"/>
      <c r="F17815" s="65"/>
      <c r="G17815" s="145"/>
    </row>
    <row r="17816" spans="1:7">
      <c r="A17816" s="65"/>
      <c r="B17816" s="65"/>
      <c r="C17816" s="65"/>
      <c r="D17816" s="65"/>
      <c r="E17816" s="65"/>
      <c r="F17816" s="65"/>
      <c r="G17816" s="145"/>
    </row>
    <row r="17817" spans="1:7">
      <c r="A17817" s="65"/>
      <c r="B17817" s="65"/>
      <c r="C17817" s="65"/>
      <c r="D17817" s="65"/>
      <c r="E17817" s="65"/>
      <c r="F17817" s="65"/>
      <c r="G17817" s="145"/>
    </row>
    <row r="17818" spans="1:7">
      <c r="A17818" s="65"/>
      <c r="B17818" s="65"/>
      <c r="C17818" s="65"/>
      <c r="D17818" s="65"/>
      <c r="E17818" s="65"/>
      <c r="F17818" s="65"/>
      <c r="G17818" s="145"/>
    </row>
    <row r="17819" spans="1:7">
      <c r="A17819" s="65"/>
      <c r="B17819" s="65"/>
      <c r="C17819" s="65"/>
      <c r="D17819" s="65"/>
      <c r="E17819" s="65"/>
      <c r="F17819" s="65"/>
      <c r="G17819" s="145"/>
    </row>
    <row r="17820" spans="1:7">
      <c r="A17820" s="65"/>
      <c r="B17820" s="65"/>
      <c r="C17820" s="65"/>
      <c r="D17820" s="65"/>
      <c r="E17820" s="65"/>
      <c r="F17820" s="65"/>
      <c r="G17820" s="145"/>
    </row>
    <row r="17821" spans="1:7">
      <c r="A17821" s="65"/>
      <c r="B17821" s="65"/>
      <c r="C17821" s="65"/>
      <c r="D17821" s="65"/>
      <c r="E17821" s="65"/>
      <c r="F17821" s="65"/>
      <c r="G17821" s="145"/>
    </row>
    <row r="17822" spans="1:7">
      <c r="A17822" s="65"/>
      <c r="B17822" s="65"/>
      <c r="C17822" s="65"/>
      <c r="D17822" s="65"/>
      <c r="E17822" s="65"/>
      <c r="F17822" s="65"/>
      <c r="G17822" s="145"/>
    </row>
    <row r="17823" spans="1:7">
      <c r="A17823" s="65"/>
      <c r="B17823" s="65"/>
      <c r="C17823" s="65"/>
      <c r="D17823" s="65"/>
      <c r="E17823" s="65"/>
      <c r="F17823" s="65"/>
      <c r="G17823" s="145"/>
    </row>
    <row r="17824" spans="1:7">
      <c r="A17824" s="65"/>
      <c r="B17824" s="65"/>
      <c r="C17824" s="65"/>
      <c r="D17824" s="65"/>
      <c r="E17824" s="65"/>
      <c r="F17824" s="65"/>
      <c r="G17824" s="145"/>
    </row>
    <row r="17825" spans="1:7">
      <c r="A17825" s="65"/>
      <c r="B17825" s="65"/>
      <c r="C17825" s="65"/>
      <c r="D17825" s="65"/>
      <c r="E17825" s="65"/>
      <c r="F17825" s="65"/>
      <c r="G17825" s="145"/>
    </row>
    <row r="17826" spans="1:7">
      <c r="A17826" s="65"/>
      <c r="B17826" s="65"/>
      <c r="C17826" s="65"/>
      <c r="D17826" s="65"/>
      <c r="E17826" s="65"/>
      <c r="F17826" s="65"/>
      <c r="G17826" s="145"/>
    </row>
    <row r="17827" spans="1:7">
      <c r="A17827" s="65"/>
      <c r="B17827" s="65"/>
      <c r="C17827" s="65"/>
      <c r="D17827" s="65"/>
      <c r="E17827" s="65"/>
      <c r="F17827" s="65"/>
      <c r="G17827" s="145"/>
    </row>
    <row r="17828" spans="1:7">
      <c r="A17828" s="65"/>
      <c r="B17828" s="65"/>
      <c r="C17828" s="65"/>
      <c r="D17828" s="65"/>
      <c r="E17828" s="65"/>
      <c r="F17828" s="65"/>
      <c r="G17828" s="145"/>
    </row>
    <row r="17829" spans="1:7">
      <c r="A17829" s="65"/>
      <c r="B17829" s="65"/>
      <c r="C17829" s="65"/>
      <c r="D17829" s="65"/>
      <c r="E17829" s="65"/>
      <c r="F17829" s="65"/>
      <c r="G17829" s="145"/>
    </row>
    <row r="17830" spans="1:7">
      <c r="A17830" s="65"/>
      <c r="B17830" s="65"/>
      <c r="C17830" s="65"/>
      <c r="D17830" s="65"/>
      <c r="E17830" s="65"/>
      <c r="F17830" s="65"/>
      <c r="G17830" s="145"/>
    </row>
    <row r="17831" spans="1:7">
      <c r="A17831" s="65"/>
      <c r="B17831" s="65"/>
      <c r="C17831" s="65"/>
      <c r="D17831" s="65"/>
      <c r="E17831" s="65"/>
      <c r="F17831" s="65"/>
      <c r="G17831" s="145"/>
    </row>
    <row r="17832" spans="1:7">
      <c r="A17832" s="65"/>
      <c r="B17832" s="65"/>
      <c r="C17832" s="65"/>
      <c r="D17832" s="65"/>
      <c r="E17832" s="65"/>
      <c r="F17832" s="65"/>
      <c r="G17832" s="145"/>
    </row>
    <row r="17833" spans="1:7">
      <c r="A17833" s="65"/>
      <c r="B17833" s="65"/>
      <c r="C17833" s="65"/>
      <c r="D17833" s="65"/>
      <c r="E17833" s="65"/>
      <c r="F17833" s="65"/>
      <c r="G17833" s="145"/>
    </row>
    <row r="17834" spans="1:7">
      <c r="A17834" s="65"/>
      <c r="B17834" s="65"/>
      <c r="C17834" s="65"/>
      <c r="D17834" s="65"/>
      <c r="E17834" s="65"/>
      <c r="F17834" s="65"/>
      <c r="G17834" s="145"/>
    </row>
    <row r="17835" spans="1:7">
      <c r="A17835" s="65"/>
      <c r="B17835" s="65"/>
      <c r="C17835" s="65"/>
      <c r="D17835" s="65"/>
      <c r="E17835" s="65"/>
      <c r="F17835" s="65"/>
      <c r="G17835" s="145"/>
    </row>
    <row r="17836" spans="1:7">
      <c r="A17836" s="65"/>
      <c r="B17836" s="65"/>
      <c r="C17836" s="65"/>
      <c r="D17836" s="65"/>
      <c r="E17836" s="65"/>
      <c r="F17836" s="65"/>
      <c r="G17836" s="145"/>
    </row>
    <row r="17837" spans="1:7">
      <c r="A17837" s="65"/>
      <c r="B17837" s="65"/>
      <c r="C17837" s="65"/>
      <c r="D17837" s="65"/>
      <c r="E17837" s="65"/>
      <c r="F17837" s="65"/>
      <c r="G17837" s="145"/>
    </row>
    <row r="17838" spans="1:7">
      <c r="A17838" s="65"/>
      <c r="B17838" s="65"/>
      <c r="C17838" s="65"/>
      <c r="D17838" s="65"/>
      <c r="E17838" s="65"/>
      <c r="F17838" s="65"/>
      <c r="G17838" s="145"/>
    </row>
    <row r="17839" spans="1:7">
      <c r="A17839" s="65"/>
      <c r="B17839" s="65"/>
      <c r="C17839" s="65"/>
      <c r="D17839" s="65"/>
      <c r="E17839" s="65"/>
      <c r="F17839" s="65"/>
      <c r="G17839" s="145"/>
    </row>
    <row r="17840" spans="1:7">
      <c r="A17840" s="65"/>
      <c r="B17840" s="65"/>
      <c r="C17840" s="65"/>
      <c r="D17840" s="65"/>
      <c r="E17840" s="65"/>
      <c r="F17840" s="65"/>
      <c r="G17840" s="145"/>
    </row>
    <row r="17841" spans="1:7">
      <c r="A17841" s="65"/>
      <c r="B17841" s="65"/>
      <c r="C17841" s="65"/>
      <c r="D17841" s="65"/>
      <c r="E17841" s="65"/>
      <c r="F17841" s="65"/>
      <c r="G17841" s="145"/>
    </row>
    <row r="17842" spans="1:7">
      <c r="A17842" s="65"/>
      <c r="B17842" s="65"/>
      <c r="C17842" s="65"/>
      <c r="D17842" s="65"/>
      <c r="E17842" s="65"/>
      <c r="F17842" s="65"/>
      <c r="G17842" s="145"/>
    </row>
    <row r="17843" spans="1:7">
      <c r="A17843" s="65"/>
      <c r="B17843" s="65"/>
      <c r="C17843" s="65"/>
      <c r="D17843" s="65"/>
      <c r="E17843" s="65"/>
      <c r="F17843" s="65"/>
      <c r="G17843" s="145"/>
    </row>
    <row r="17844" spans="1:7">
      <c r="A17844" s="65"/>
      <c r="B17844" s="65"/>
      <c r="C17844" s="65"/>
      <c r="D17844" s="65"/>
      <c r="E17844" s="65"/>
      <c r="F17844" s="65"/>
      <c r="G17844" s="145"/>
    </row>
    <row r="17845" spans="1:7">
      <c r="A17845" s="65"/>
      <c r="B17845" s="65"/>
      <c r="C17845" s="65"/>
      <c r="D17845" s="65"/>
      <c r="E17845" s="65"/>
      <c r="F17845" s="65"/>
      <c r="G17845" s="145"/>
    </row>
    <row r="17846" spans="1:7">
      <c r="A17846" s="65"/>
      <c r="B17846" s="65"/>
      <c r="C17846" s="65"/>
      <c r="D17846" s="65"/>
      <c r="E17846" s="65"/>
      <c r="F17846" s="65"/>
      <c r="G17846" s="145"/>
    </row>
    <row r="17847" spans="1:7">
      <c r="A17847" s="65"/>
      <c r="B17847" s="65"/>
      <c r="C17847" s="65"/>
      <c r="D17847" s="65"/>
      <c r="E17847" s="65"/>
      <c r="F17847" s="65"/>
      <c r="G17847" s="145"/>
    </row>
    <row r="17848" spans="1:7">
      <c r="A17848" s="65"/>
      <c r="B17848" s="65"/>
      <c r="C17848" s="65"/>
      <c r="D17848" s="65"/>
      <c r="E17848" s="65"/>
      <c r="F17848" s="65"/>
      <c r="G17848" s="145"/>
    </row>
    <row r="17849" spans="1:7">
      <c r="A17849" s="65"/>
      <c r="B17849" s="65"/>
      <c r="C17849" s="65"/>
      <c r="D17849" s="65"/>
      <c r="E17849" s="65"/>
      <c r="F17849" s="65"/>
      <c r="G17849" s="145"/>
    </row>
    <row r="17850" spans="1:7">
      <c r="A17850" s="65"/>
      <c r="B17850" s="65"/>
      <c r="C17850" s="65"/>
      <c r="D17850" s="65"/>
      <c r="E17850" s="65"/>
      <c r="F17850" s="65"/>
      <c r="G17850" s="145"/>
    </row>
    <row r="17851" spans="1:7">
      <c r="A17851" s="65"/>
      <c r="B17851" s="65"/>
      <c r="C17851" s="65"/>
      <c r="D17851" s="65"/>
      <c r="E17851" s="65"/>
      <c r="F17851" s="65"/>
      <c r="G17851" s="145"/>
    </row>
    <row r="17852" spans="1:7">
      <c r="A17852" s="65"/>
      <c r="B17852" s="65"/>
      <c r="C17852" s="65"/>
      <c r="D17852" s="65"/>
      <c r="E17852" s="65"/>
      <c r="F17852" s="65"/>
      <c r="G17852" s="145"/>
    </row>
    <row r="17853" spans="1:7">
      <c r="A17853" s="65"/>
      <c r="B17853" s="65"/>
      <c r="C17853" s="65"/>
      <c r="D17853" s="65"/>
      <c r="E17853" s="65"/>
      <c r="F17853" s="65"/>
      <c r="G17853" s="145"/>
    </row>
    <row r="17854" spans="1:7">
      <c r="A17854" s="65"/>
      <c r="B17854" s="65"/>
      <c r="C17854" s="65"/>
      <c r="D17854" s="65"/>
      <c r="E17854" s="65"/>
      <c r="F17854" s="65"/>
      <c r="G17854" s="145"/>
    </row>
    <row r="17855" spans="1:7">
      <c r="A17855" s="65"/>
      <c r="B17855" s="65"/>
      <c r="C17855" s="65"/>
      <c r="D17855" s="65"/>
      <c r="E17855" s="65"/>
      <c r="F17855" s="65"/>
      <c r="G17855" s="145"/>
    </row>
    <row r="17856" spans="1:7">
      <c r="A17856" s="65"/>
      <c r="B17856" s="65"/>
      <c r="C17856" s="65"/>
      <c r="D17856" s="65"/>
      <c r="E17856" s="65"/>
      <c r="F17856" s="65"/>
      <c r="G17856" s="145"/>
    </row>
    <row r="17857" spans="1:7">
      <c r="A17857" s="65"/>
      <c r="B17857" s="65"/>
      <c r="C17857" s="65"/>
      <c r="D17857" s="65"/>
      <c r="E17857" s="65"/>
      <c r="F17857" s="65"/>
      <c r="G17857" s="145"/>
    </row>
    <row r="17858" spans="1:7">
      <c r="A17858" s="65"/>
      <c r="B17858" s="65"/>
      <c r="C17858" s="65"/>
      <c r="D17858" s="65"/>
      <c r="E17858" s="65"/>
      <c r="F17858" s="65"/>
      <c r="G17858" s="145"/>
    </row>
    <row r="17859" spans="1:7">
      <c r="A17859" s="65"/>
      <c r="B17859" s="65"/>
      <c r="C17859" s="65"/>
      <c r="D17859" s="65"/>
      <c r="E17859" s="65"/>
      <c r="F17859" s="65"/>
      <c r="G17859" s="145"/>
    </row>
    <row r="17860" spans="1:7">
      <c r="A17860" s="65"/>
      <c r="B17860" s="65"/>
      <c r="C17860" s="65"/>
      <c r="D17860" s="65"/>
      <c r="E17860" s="65"/>
      <c r="F17860" s="65"/>
      <c r="G17860" s="145"/>
    </row>
    <row r="17861" spans="1:7">
      <c r="A17861" s="65"/>
      <c r="B17861" s="65"/>
      <c r="C17861" s="65"/>
      <c r="D17861" s="65"/>
      <c r="E17861" s="65"/>
      <c r="F17861" s="65"/>
      <c r="G17861" s="145"/>
    </row>
    <row r="17862" spans="1:7">
      <c r="A17862" s="65"/>
      <c r="B17862" s="65"/>
      <c r="C17862" s="65"/>
      <c r="D17862" s="65"/>
      <c r="E17862" s="65"/>
      <c r="F17862" s="65"/>
      <c r="G17862" s="145"/>
    </row>
    <row r="17863" spans="1:7">
      <c r="A17863" s="65"/>
      <c r="B17863" s="65"/>
      <c r="C17863" s="65"/>
      <c r="D17863" s="65"/>
      <c r="E17863" s="65"/>
      <c r="F17863" s="65"/>
      <c r="G17863" s="145"/>
    </row>
    <row r="17864" spans="1:7">
      <c r="A17864" s="65"/>
      <c r="B17864" s="65"/>
      <c r="C17864" s="65"/>
      <c r="D17864" s="65"/>
      <c r="E17864" s="65"/>
      <c r="F17864" s="65"/>
      <c r="G17864" s="145"/>
    </row>
    <row r="17865" spans="1:7">
      <c r="A17865" s="65"/>
      <c r="B17865" s="65"/>
      <c r="C17865" s="65"/>
      <c r="D17865" s="65"/>
      <c r="E17865" s="65"/>
      <c r="F17865" s="65"/>
      <c r="G17865" s="145"/>
    </row>
    <row r="17866" spans="1:7">
      <c r="A17866" s="65"/>
      <c r="B17866" s="65"/>
      <c r="C17866" s="65"/>
      <c r="D17866" s="65"/>
      <c r="E17866" s="65"/>
      <c r="F17866" s="65"/>
      <c r="G17866" s="145"/>
    </row>
    <row r="17867" spans="1:7">
      <c r="A17867" s="65"/>
      <c r="B17867" s="65"/>
      <c r="C17867" s="65"/>
      <c r="D17867" s="65"/>
      <c r="E17867" s="65"/>
      <c r="F17867" s="65"/>
      <c r="G17867" s="145"/>
    </row>
    <row r="17868" spans="1:7">
      <c r="A17868" s="65"/>
      <c r="B17868" s="65"/>
      <c r="C17868" s="65"/>
      <c r="D17868" s="65"/>
      <c r="E17868" s="65"/>
      <c r="F17868" s="65"/>
      <c r="G17868" s="145"/>
    </row>
    <row r="17869" spans="1:7">
      <c r="A17869" s="65"/>
      <c r="B17869" s="65"/>
      <c r="C17869" s="65"/>
      <c r="D17869" s="65"/>
      <c r="E17869" s="65"/>
      <c r="F17869" s="65"/>
      <c r="G17869" s="145"/>
    </row>
    <row r="17870" spans="1:7">
      <c r="A17870" s="65"/>
      <c r="B17870" s="65"/>
      <c r="C17870" s="65"/>
      <c r="D17870" s="65"/>
      <c r="E17870" s="65"/>
      <c r="F17870" s="65"/>
      <c r="G17870" s="145"/>
    </row>
    <row r="17871" spans="1:7">
      <c r="A17871" s="65"/>
      <c r="B17871" s="65"/>
      <c r="C17871" s="65"/>
      <c r="D17871" s="65"/>
      <c r="E17871" s="65"/>
      <c r="F17871" s="65"/>
      <c r="G17871" s="145"/>
    </row>
    <row r="17872" spans="1:7">
      <c r="A17872" s="65"/>
      <c r="B17872" s="65"/>
      <c r="C17872" s="65"/>
      <c r="D17872" s="65"/>
      <c r="E17872" s="65"/>
      <c r="F17872" s="65"/>
      <c r="G17872" s="145"/>
    </row>
    <row r="17873" spans="1:7">
      <c r="A17873" s="65"/>
      <c r="B17873" s="65"/>
      <c r="C17873" s="65"/>
      <c r="D17873" s="65"/>
      <c r="E17873" s="65"/>
      <c r="F17873" s="65"/>
      <c r="G17873" s="145"/>
    </row>
    <row r="17874" spans="1:7">
      <c r="A17874" s="65"/>
      <c r="B17874" s="65"/>
      <c r="C17874" s="65"/>
      <c r="D17874" s="65"/>
      <c r="E17874" s="65"/>
      <c r="F17874" s="65"/>
      <c r="G17874" s="145"/>
    </row>
    <row r="17875" spans="1:7">
      <c r="A17875" s="65"/>
      <c r="B17875" s="65"/>
      <c r="C17875" s="65"/>
      <c r="D17875" s="65"/>
      <c r="E17875" s="65"/>
      <c r="F17875" s="65"/>
      <c r="G17875" s="145"/>
    </row>
    <row r="17876" spans="1:7">
      <c r="A17876" s="65"/>
      <c r="B17876" s="65"/>
      <c r="C17876" s="65"/>
      <c r="D17876" s="65"/>
      <c r="E17876" s="65"/>
      <c r="F17876" s="65"/>
      <c r="G17876" s="145"/>
    </row>
    <row r="17877" spans="1:7">
      <c r="A17877" s="65"/>
      <c r="B17877" s="65"/>
      <c r="C17877" s="65"/>
      <c r="D17877" s="65"/>
      <c r="E17877" s="65"/>
      <c r="F17877" s="65"/>
      <c r="G17877" s="145"/>
    </row>
    <row r="17878" spans="1:7">
      <c r="A17878" s="65"/>
      <c r="B17878" s="65"/>
      <c r="C17878" s="65"/>
      <c r="D17878" s="65"/>
      <c r="E17878" s="65"/>
      <c r="F17878" s="65"/>
      <c r="G17878" s="145"/>
    </row>
    <row r="17879" spans="1:7">
      <c r="A17879" s="65"/>
      <c r="B17879" s="65"/>
      <c r="C17879" s="65"/>
      <c r="D17879" s="65"/>
      <c r="E17879" s="65"/>
      <c r="F17879" s="65"/>
      <c r="G17879" s="145"/>
    </row>
    <row r="17880" spans="1:7">
      <c r="A17880" s="65"/>
      <c r="B17880" s="65"/>
      <c r="C17880" s="65"/>
      <c r="D17880" s="65"/>
      <c r="E17880" s="65"/>
      <c r="F17880" s="65"/>
      <c r="G17880" s="145"/>
    </row>
    <row r="17881" spans="1:7">
      <c r="A17881" s="65"/>
      <c r="B17881" s="65"/>
      <c r="C17881" s="65"/>
      <c r="D17881" s="65"/>
      <c r="E17881" s="65"/>
      <c r="F17881" s="65"/>
      <c r="G17881" s="145"/>
    </row>
    <row r="17882" spans="1:7">
      <c r="A17882" s="65"/>
      <c r="B17882" s="65"/>
      <c r="C17882" s="65"/>
      <c r="D17882" s="65"/>
      <c r="E17882" s="65"/>
      <c r="F17882" s="65"/>
      <c r="G17882" s="145"/>
    </row>
    <row r="17883" spans="1:7">
      <c r="A17883" s="65"/>
      <c r="B17883" s="65"/>
      <c r="C17883" s="65"/>
      <c r="D17883" s="65"/>
      <c r="E17883" s="65"/>
      <c r="F17883" s="65"/>
      <c r="G17883" s="145"/>
    </row>
    <row r="17884" spans="1:7">
      <c r="A17884" s="65"/>
      <c r="B17884" s="65"/>
      <c r="C17884" s="65"/>
      <c r="D17884" s="65"/>
      <c r="E17884" s="65"/>
      <c r="F17884" s="65"/>
      <c r="G17884" s="145"/>
    </row>
    <row r="17885" spans="1:7">
      <c r="A17885" s="65"/>
      <c r="B17885" s="65"/>
      <c r="C17885" s="65"/>
      <c r="D17885" s="65"/>
      <c r="E17885" s="65"/>
      <c r="F17885" s="65"/>
      <c r="G17885" s="145"/>
    </row>
    <row r="17886" spans="1:7">
      <c r="A17886" s="65"/>
      <c r="B17886" s="65"/>
      <c r="C17886" s="65"/>
      <c r="D17886" s="65"/>
      <c r="E17886" s="65"/>
      <c r="F17886" s="65"/>
      <c r="G17886" s="145"/>
    </row>
    <row r="17887" spans="1:7">
      <c r="A17887" s="65"/>
      <c r="B17887" s="65"/>
      <c r="C17887" s="65"/>
      <c r="D17887" s="65"/>
      <c r="E17887" s="65"/>
      <c r="F17887" s="65"/>
      <c r="G17887" s="145"/>
    </row>
    <row r="17888" spans="1:7">
      <c r="A17888" s="65"/>
      <c r="B17888" s="65"/>
      <c r="C17888" s="65"/>
      <c r="D17888" s="65"/>
      <c r="E17888" s="65"/>
      <c r="F17888" s="65"/>
      <c r="G17888" s="145"/>
    </row>
    <row r="17889" spans="1:7">
      <c r="A17889" s="65"/>
      <c r="B17889" s="65"/>
      <c r="C17889" s="65"/>
      <c r="D17889" s="65"/>
      <c r="E17889" s="65"/>
      <c r="F17889" s="65"/>
      <c r="G17889" s="145"/>
    </row>
    <row r="17890" spans="1:7">
      <c r="A17890" s="65"/>
      <c r="B17890" s="65"/>
      <c r="C17890" s="65"/>
      <c r="D17890" s="65"/>
      <c r="E17890" s="65"/>
      <c r="F17890" s="65"/>
      <c r="G17890" s="145"/>
    </row>
    <row r="17891" spans="1:7">
      <c r="A17891" s="65"/>
      <c r="B17891" s="65"/>
      <c r="C17891" s="65"/>
      <c r="D17891" s="65"/>
      <c r="E17891" s="65"/>
      <c r="F17891" s="65"/>
      <c r="G17891" s="145"/>
    </row>
    <row r="17892" spans="1:7">
      <c r="A17892" s="65"/>
      <c r="B17892" s="65"/>
      <c r="C17892" s="65"/>
      <c r="D17892" s="65"/>
      <c r="E17892" s="65"/>
      <c r="F17892" s="65"/>
      <c r="G17892" s="145"/>
    </row>
    <row r="17893" spans="1:7">
      <c r="A17893" s="65"/>
      <c r="B17893" s="65"/>
      <c r="C17893" s="65"/>
      <c r="D17893" s="65"/>
      <c r="E17893" s="65"/>
      <c r="F17893" s="65"/>
      <c r="G17893" s="145"/>
    </row>
    <row r="17894" spans="1:7">
      <c r="A17894" s="65"/>
      <c r="B17894" s="65"/>
      <c r="C17894" s="65"/>
      <c r="D17894" s="65"/>
      <c r="E17894" s="65"/>
      <c r="F17894" s="65"/>
      <c r="G17894" s="145"/>
    </row>
    <row r="17895" spans="1:7">
      <c r="A17895" s="65"/>
      <c r="B17895" s="65"/>
      <c r="C17895" s="65"/>
      <c r="D17895" s="65"/>
      <c r="E17895" s="65"/>
      <c r="F17895" s="65"/>
      <c r="G17895" s="145"/>
    </row>
    <row r="17896" spans="1:7">
      <c r="A17896" s="65"/>
      <c r="B17896" s="65"/>
      <c r="C17896" s="65"/>
      <c r="D17896" s="65"/>
      <c r="E17896" s="65"/>
      <c r="F17896" s="65"/>
      <c r="G17896" s="145"/>
    </row>
    <row r="17897" spans="1:7">
      <c r="A17897" s="65"/>
      <c r="B17897" s="65"/>
      <c r="C17897" s="65"/>
      <c r="D17897" s="65"/>
      <c r="E17897" s="65"/>
      <c r="F17897" s="65"/>
      <c r="G17897" s="145"/>
    </row>
    <row r="17898" spans="1:7">
      <c r="A17898" s="65"/>
      <c r="B17898" s="65"/>
      <c r="C17898" s="65"/>
      <c r="D17898" s="65"/>
      <c r="E17898" s="65"/>
      <c r="F17898" s="65"/>
      <c r="G17898" s="145"/>
    </row>
    <row r="17899" spans="1:7">
      <c r="A17899" s="65"/>
      <c r="B17899" s="65"/>
      <c r="C17899" s="65"/>
      <c r="D17899" s="65"/>
      <c r="E17899" s="65"/>
      <c r="F17899" s="65"/>
      <c r="G17899" s="145"/>
    </row>
    <row r="17900" spans="1:7">
      <c r="A17900" s="65"/>
      <c r="B17900" s="65"/>
      <c r="C17900" s="65"/>
      <c r="D17900" s="65"/>
      <c r="E17900" s="65"/>
      <c r="F17900" s="65"/>
      <c r="G17900" s="145"/>
    </row>
    <row r="17901" spans="1:7">
      <c r="A17901" s="65"/>
      <c r="B17901" s="65"/>
      <c r="C17901" s="65"/>
      <c r="D17901" s="65"/>
      <c r="E17901" s="65"/>
      <c r="F17901" s="65"/>
      <c r="G17901" s="145"/>
    </row>
    <row r="17902" spans="1:7">
      <c r="A17902" s="65"/>
      <c r="B17902" s="65"/>
      <c r="C17902" s="65"/>
      <c r="D17902" s="65"/>
      <c r="E17902" s="65"/>
      <c r="F17902" s="65"/>
      <c r="G17902" s="145"/>
    </row>
    <row r="17903" spans="1:7">
      <c r="A17903" s="65"/>
      <c r="B17903" s="65"/>
      <c r="C17903" s="65"/>
      <c r="D17903" s="65"/>
      <c r="E17903" s="65"/>
      <c r="F17903" s="65"/>
      <c r="G17903" s="145"/>
    </row>
    <row r="17904" spans="1:7">
      <c r="A17904" s="65"/>
      <c r="B17904" s="65"/>
      <c r="C17904" s="65"/>
      <c r="D17904" s="65"/>
      <c r="E17904" s="65"/>
      <c r="F17904" s="65"/>
      <c r="G17904" s="145"/>
    </row>
    <row r="17905" spans="1:7">
      <c r="A17905" s="65"/>
      <c r="B17905" s="65"/>
      <c r="C17905" s="65"/>
      <c r="D17905" s="65"/>
      <c r="E17905" s="65"/>
      <c r="F17905" s="65"/>
      <c r="G17905" s="145"/>
    </row>
    <row r="17906" spans="1:7">
      <c r="A17906" s="65"/>
      <c r="B17906" s="65"/>
      <c r="C17906" s="65"/>
      <c r="D17906" s="65"/>
      <c r="E17906" s="65"/>
      <c r="F17906" s="65"/>
      <c r="G17906" s="145"/>
    </row>
    <row r="17907" spans="1:7">
      <c r="A17907" s="65"/>
      <c r="B17907" s="65"/>
      <c r="C17907" s="65"/>
      <c r="D17907" s="65"/>
      <c r="E17907" s="65"/>
      <c r="F17907" s="65"/>
      <c r="G17907" s="145"/>
    </row>
    <row r="17908" spans="1:7">
      <c r="A17908" s="65"/>
      <c r="B17908" s="65"/>
      <c r="C17908" s="65"/>
      <c r="D17908" s="65"/>
      <c r="E17908" s="65"/>
      <c r="F17908" s="65"/>
      <c r="G17908" s="145"/>
    </row>
    <row r="17909" spans="1:7">
      <c r="A17909" s="65"/>
      <c r="B17909" s="65"/>
      <c r="C17909" s="65"/>
      <c r="D17909" s="65"/>
      <c r="E17909" s="65"/>
      <c r="F17909" s="65"/>
      <c r="G17909" s="145"/>
    </row>
    <row r="17910" spans="1:7">
      <c r="A17910" s="65"/>
      <c r="B17910" s="65"/>
      <c r="C17910" s="65"/>
      <c r="D17910" s="65"/>
      <c r="E17910" s="65"/>
      <c r="F17910" s="65"/>
      <c r="G17910" s="145"/>
    </row>
    <row r="17911" spans="1:7">
      <c r="A17911" s="65"/>
      <c r="B17911" s="65"/>
      <c r="C17911" s="65"/>
      <c r="D17911" s="65"/>
      <c r="E17911" s="65"/>
      <c r="F17911" s="65"/>
      <c r="G17911" s="145"/>
    </row>
    <row r="17912" spans="1:7">
      <c r="A17912" s="65"/>
      <c r="B17912" s="65"/>
      <c r="C17912" s="65"/>
      <c r="D17912" s="65"/>
      <c r="E17912" s="65"/>
      <c r="F17912" s="65"/>
      <c r="G17912" s="145"/>
    </row>
    <row r="17913" spans="1:7">
      <c r="A17913" s="65"/>
      <c r="B17913" s="65"/>
      <c r="C17913" s="65"/>
      <c r="D17913" s="65"/>
      <c r="E17913" s="65"/>
      <c r="F17913" s="65"/>
      <c r="G17913" s="145"/>
    </row>
    <row r="17914" spans="1:7">
      <c r="A17914" s="65"/>
      <c r="B17914" s="65"/>
      <c r="C17914" s="65"/>
      <c r="D17914" s="65"/>
      <c r="E17914" s="65"/>
      <c r="F17914" s="65"/>
      <c r="G17914" s="145"/>
    </row>
    <row r="17915" spans="1:7">
      <c r="A17915" s="65"/>
      <c r="B17915" s="65"/>
      <c r="C17915" s="65"/>
      <c r="D17915" s="65"/>
      <c r="E17915" s="65"/>
      <c r="F17915" s="65"/>
      <c r="G17915" s="145"/>
    </row>
    <row r="17916" spans="1:7">
      <c r="A17916" s="65"/>
      <c r="B17916" s="65"/>
      <c r="C17916" s="65"/>
      <c r="D17916" s="65"/>
      <c r="E17916" s="65"/>
      <c r="F17916" s="65"/>
      <c r="G17916" s="145"/>
    </row>
    <row r="17917" spans="1:7">
      <c r="A17917" s="65"/>
      <c r="B17917" s="65"/>
      <c r="C17917" s="65"/>
      <c r="D17917" s="65"/>
      <c r="E17917" s="65"/>
      <c r="F17917" s="65"/>
      <c r="G17917" s="145"/>
    </row>
    <row r="17918" spans="1:7">
      <c r="A17918" s="65"/>
      <c r="B17918" s="65"/>
      <c r="C17918" s="65"/>
      <c r="D17918" s="65"/>
      <c r="E17918" s="65"/>
      <c r="F17918" s="65"/>
      <c r="G17918" s="145"/>
    </row>
    <row r="17919" spans="1:7">
      <c r="A17919" s="65"/>
      <c r="B17919" s="65"/>
      <c r="C17919" s="65"/>
      <c r="D17919" s="65"/>
      <c r="E17919" s="65"/>
      <c r="F17919" s="65"/>
      <c r="G17919" s="145"/>
    </row>
    <row r="17920" spans="1:7">
      <c r="A17920" s="65"/>
      <c r="B17920" s="65"/>
      <c r="C17920" s="65"/>
      <c r="D17920" s="65"/>
      <c r="E17920" s="65"/>
      <c r="F17920" s="65"/>
      <c r="G17920" s="145"/>
    </row>
    <row r="17921" spans="1:7">
      <c r="A17921" s="65"/>
      <c r="B17921" s="65"/>
      <c r="C17921" s="65"/>
      <c r="D17921" s="65"/>
      <c r="E17921" s="65"/>
      <c r="F17921" s="65"/>
      <c r="G17921" s="145"/>
    </row>
    <row r="17922" spans="1:7">
      <c r="A17922" s="65"/>
      <c r="B17922" s="65"/>
      <c r="C17922" s="65"/>
      <c r="D17922" s="65"/>
      <c r="E17922" s="65"/>
      <c r="F17922" s="65"/>
      <c r="G17922" s="145"/>
    </row>
    <row r="17923" spans="1:7">
      <c r="A17923" s="65"/>
      <c r="B17923" s="65"/>
      <c r="C17923" s="65"/>
      <c r="D17923" s="65"/>
      <c r="E17923" s="65"/>
      <c r="F17923" s="65"/>
      <c r="G17923" s="145"/>
    </row>
    <row r="17924" spans="1:7">
      <c r="A17924" s="65"/>
      <c r="B17924" s="65"/>
      <c r="C17924" s="65"/>
      <c r="D17924" s="65"/>
      <c r="E17924" s="65"/>
      <c r="F17924" s="65"/>
      <c r="G17924" s="145"/>
    </row>
    <row r="17925" spans="1:7">
      <c r="A17925" s="65"/>
      <c r="B17925" s="65"/>
      <c r="C17925" s="65"/>
      <c r="D17925" s="65"/>
      <c r="E17925" s="65"/>
      <c r="F17925" s="65"/>
      <c r="G17925" s="145"/>
    </row>
    <row r="17926" spans="1:7">
      <c r="A17926" s="65"/>
      <c r="B17926" s="65"/>
      <c r="C17926" s="65"/>
      <c r="D17926" s="65"/>
      <c r="E17926" s="65"/>
      <c r="F17926" s="65"/>
      <c r="G17926" s="145"/>
    </row>
    <row r="17927" spans="1:7">
      <c r="A17927" s="65"/>
      <c r="B17927" s="65"/>
      <c r="C17927" s="65"/>
      <c r="D17927" s="65"/>
      <c r="E17927" s="65"/>
      <c r="F17927" s="65"/>
      <c r="G17927" s="145"/>
    </row>
    <row r="17928" spans="1:7">
      <c r="A17928" s="65"/>
      <c r="B17928" s="65"/>
      <c r="C17928" s="65"/>
      <c r="D17928" s="65"/>
      <c r="E17928" s="65"/>
      <c r="F17928" s="65"/>
      <c r="G17928" s="145"/>
    </row>
    <row r="17929" spans="1:7">
      <c r="A17929" s="65"/>
      <c r="B17929" s="65"/>
      <c r="C17929" s="65"/>
      <c r="D17929" s="65"/>
      <c r="E17929" s="65"/>
      <c r="F17929" s="65"/>
      <c r="G17929" s="145"/>
    </row>
    <row r="17930" spans="1:7">
      <c r="A17930" s="65"/>
      <c r="B17930" s="65"/>
      <c r="C17930" s="65"/>
      <c r="D17930" s="65"/>
      <c r="E17930" s="65"/>
      <c r="F17930" s="65"/>
      <c r="G17930" s="145"/>
    </row>
    <row r="17931" spans="1:7">
      <c r="A17931" s="65"/>
      <c r="B17931" s="65"/>
      <c r="C17931" s="65"/>
      <c r="D17931" s="65"/>
      <c r="E17931" s="65"/>
      <c r="F17931" s="65"/>
      <c r="G17931" s="145"/>
    </row>
    <row r="17932" spans="1:7">
      <c r="A17932" s="65"/>
      <c r="B17932" s="65"/>
      <c r="C17932" s="65"/>
      <c r="D17932" s="65"/>
      <c r="E17932" s="65"/>
      <c r="F17932" s="65"/>
      <c r="G17932" s="145"/>
    </row>
    <row r="17933" spans="1:7">
      <c r="A17933" s="65"/>
      <c r="B17933" s="65"/>
      <c r="C17933" s="65"/>
      <c r="D17933" s="65"/>
      <c r="E17933" s="65"/>
      <c r="F17933" s="65"/>
      <c r="G17933" s="145"/>
    </row>
    <row r="17934" spans="1:7">
      <c r="A17934" s="65"/>
      <c r="B17934" s="65"/>
      <c r="C17934" s="65"/>
      <c r="D17934" s="65"/>
      <c r="E17934" s="65"/>
      <c r="F17934" s="65"/>
      <c r="G17934" s="145"/>
    </row>
    <row r="17935" spans="1:7">
      <c r="A17935" s="65"/>
      <c r="B17935" s="65"/>
      <c r="C17935" s="65"/>
      <c r="D17935" s="65"/>
      <c r="E17935" s="65"/>
      <c r="F17935" s="65"/>
      <c r="G17935" s="145"/>
    </row>
    <row r="17936" spans="1:7">
      <c r="A17936" s="65"/>
      <c r="B17936" s="65"/>
      <c r="C17936" s="65"/>
      <c r="D17936" s="65"/>
      <c r="E17936" s="65"/>
      <c r="F17936" s="65"/>
      <c r="G17936" s="145"/>
    </row>
    <row r="17937" spans="1:7">
      <c r="A17937" s="65"/>
      <c r="B17937" s="65"/>
      <c r="C17937" s="65"/>
      <c r="D17937" s="65"/>
      <c r="E17937" s="65"/>
      <c r="F17937" s="65"/>
      <c r="G17937" s="145"/>
    </row>
    <row r="17938" spans="1:7">
      <c r="A17938" s="65"/>
      <c r="B17938" s="65"/>
      <c r="C17938" s="65"/>
      <c r="D17938" s="65"/>
      <c r="E17938" s="65"/>
      <c r="F17938" s="65"/>
      <c r="G17938" s="145"/>
    </row>
    <row r="17939" spans="1:7">
      <c r="A17939" s="65"/>
      <c r="B17939" s="65"/>
      <c r="C17939" s="65"/>
      <c r="D17939" s="65"/>
      <c r="E17939" s="65"/>
      <c r="F17939" s="65"/>
      <c r="G17939" s="145"/>
    </row>
    <row r="17940" spans="1:7">
      <c r="A17940" s="65"/>
      <c r="B17940" s="65"/>
      <c r="C17940" s="65"/>
      <c r="D17940" s="65"/>
      <c r="E17940" s="65"/>
      <c r="F17940" s="65"/>
      <c r="G17940" s="145"/>
    </row>
    <row r="17941" spans="1:7">
      <c r="A17941" s="65"/>
      <c r="B17941" s="65"/>
      <c r="C17941" s="65"/>
      <c r="D17941" s="65"/>
      <c r="E17941" s="65"/>
      <c r="F17941" s="65"/>
      <c r="G17941" s="145"/>
    </row>
    <row r="17942" spans="1:7">
      <c r="A17942" s="65"/>
      <c r="B17942" s="65"/>
      <c r="C17942" s="65"/>
      <c r="D17942" s="65"/>
      <c r="E17942" s="65"/>
      <c r="F17942" s="65"/>
      <c r="G17942" s="145"/>
    </row>
    <row r="17943" spans="1:7">
      <c r="A17943" s="65"/>
      <c r="B17943" s="65"/>
      <c r="C17943" s="65"/>
      <c r="D17943" s="65"/>
      <c r="E17943" s="65"/>
      <c r="F17943" s="65"/>
      <c r="G17943" s="145"/>
    </row>
    <row r="17944" spans="1:7">
      <c r="A17944" s="65"/>
      <c r="B17944" s="65"/>
      <c r="C17944" s="65"/>
      <c r="D17944" s="65"/>
      <c r="E17944" s="65"/>
      <c r="F17944" s="65"/>
      <c r="G17944" s="145"/>
    </row>
    <row r="17945" spans="1:7">
      <c r="A17945" s="65"/>
      <c r="B17945" s="65"/>
      <c r="C17945" s="65"/>
      <c r="D17945" s="65"/>
      <c r="E17945" s="65"/>
      <c r="F17945" s="65"/>
      <c r="G17945" s="145"/>
    </row>
    <row r="17946" spans="1:7">
      <c r="A17946" s="65"/>
      <c r="B17946" s="65"/>
      <c r="C17946" s="65"/>
      <c r="D17946" s="65"/>
      <c r="E17946" s="65"/>
      <c r="F17946" s="65"/>
      <c r="G17946" s="145"/>
    </row>
    <row r="17947" spans="1:7">
      <c r="A17947" s="65"/>
      <c r="B17947" s="65"/>
      <c r="C17947" s="65"/>
      <c r="D17947" s="65"/>
      <c r="E17947" s="65"/>
      <c r="F17947" s="65"/>
      <c r="G17947" s="145"/>
    </row>
    <row r="17948" spans="1:7">
      <c r="A17948" s="65"/>
      <c r="B17948" s="65"/>
      <c r="C17948" s="65"/>
      <c r="D17948" s="65"/>
      <c r="E17948" s="65"/>
      <c r="F17948" s="65"/>
      <c r="G17948" s="145"/>
    </row>
    <row r="17949" spans="1:7">
      <c r="A17949" s="65"/>
      <c r="B17949" s="65"/>
      <c r="C17949" s="65"/>
      <c r="D17949" s="65"/>
      <c r="E17949" s="65"/>
      <c r="F17949" s="65"/>
      <c r="G17949" s="145"/>
    </row>
    <row r="17950" spans="1:7">
      <c r="A17950" s="65"/>
      <c r="B17950" s="65"/>
      <c r="C17950" s="65"/>
      <c r="D17950" s="65"/>
      <c r="E17950" s="65"/>
      <c r="F17950" s="65"/>
      <c r="G17950" s="145"/>
    </row>
    <row r="17951" spans="1:7">
      <c r="A17951" s="65"/>
      <c r="B17951" s="65"/>
      <c r="C17951" s="65"/>
      <c r="D17951" s="65"/>
      <c r="E17951" s="65"/>
      <c r="F17951" s="65"/>
      <c r="G17951" s="145"/>
    </row>
    <row r="17952" spans="1:7">
      <c r="A17952" s="65"/>
      <c r="B17952" s="65"/>
      <c r="C17952" s="65"/>
      <c r="D17952" s="65"/>
      <c r="E17952" s="65"/>
      <c r="F17952" s="65"/>
      <c r="G17952" s="145"/>
    </row>
    <row r="17953" spans="1:7">
      <c r="A17953" s="65"/>
      <c r="B17953" s="65"/>
      <c r="C17953" s="65"/>
      <c r="D17953" s="65"/>
      <c r="E17953" s="65"/>
      <c r="F17953" s="65"/>
      <c r="G17953" s="145"/>
    </row>
    <row r="17954" spans="1:7">
      <c r="A17954" s="65"/>
      <c r="B17954" s="65"/>
      <c r="C17954" s="65"/>
      <c r="D17954" s="65"/>
      <c r="E17954" s="65"/>
      <c r="F17954" s="65"/>
      <c r="G17954" s="145"/>
    </row>
    <row r="17955" spans="1:7">
      <c r="A17955" s="65"/>
      <c r="B17955" s="65"/>
      <c r="C17955" s="65"/>
      <c r="D17955" s="65"/>
      <c r="E17955" s="65"/>
      <c r="F17955" s="65"/>
      <c r="G17955" s="145"/>
    </row>
    <row r="17956" spans="1:7">
      <c r="A17956" s="65"/>
      <c r="B17956" s="65"/>
      <c r="C17956" s="65"/>
      <c r="D17956" s="65"/>
      <c r="E17956" s="65"/>
      <c r="F17956" s="65"/>
      <c r="G17956" s="145"/>
    </row>
    <row r="17957" spans="1:7">
      <c r="A17957" s="65"/>
      <c r="B17957" s="65"/>
      <c r="C17957" s="65"/>
      <c r="D17957" s="65"/>
      <c r="E17957" s="65"/>
      <c r="F17957" s="65"/>
      <c r="G17957" s="145"/>
    </row>
    <row r="17958" spans="1:7">
      <c r="A17958" s="65"/>
      <c r="B17958" s="65"/>
      <c r="C17958" s="65"/>
      <c r="D17958" s="65"/>
      <c r="E17958" s="65"/>
      <c r="F17958" s="65"/>
      <c r="G17958" s="145"/>
    </row>
    <row r="17959" spans="1:7">
      <c r="A17959" s="65"/>
      <c r="B17959" s="65"/>
      <c r="C17959" s="65"/>
      <c r="D17959" s="65"/>
      <c r="E17959" s="65"/>
      <c r="F17959" s="65"/>
      <c r="G17959" s="145"/>
    </row>
    <row r="17960" spans="1:7">
      <c r="A17960" s="65"/>
      <c r="B17960" s="65"/>
      <c r="C17960" s="65"/>
      <c r="D17960" s="65"/>
      <c r="E17960" s="65"/>
      <c r="F17960" s="65"/>
      <c r="G17960" s="145"/>
    </row>
    <row r="17961" spans="1:7">
      <c r="A17961" s="65"/>
      <c r="B17961" s="65"/>
      <c r="C17961" s="65"/>
      <c r="D17961" s="65"/>
      <c r="E17961" s="65"/>
      <c r="F17961" s="65"/>
      <c r="G17961" s="145"/>
    </row>
    <row r="17962" spans="1:7">
      <c r="A17962" s="65"/>
      <c r="B17962" s="65"/>
      <c r="C17962" s="65"/>
      <c r="D17962" s="65"/>
      <c r="E17962" s="65"/>
      <c r="F17962" s="65"/>
      <c r="G17962" s="145"/>
    </row>
    <row r="17963" spans="1:7">
      <c r="A17963" s="65"/>
      <c r="B17963" s="65"/>
      <c r="C17963" s="65"/>
      <c r="D17963" s="65"/>
      <c r="E17963" s="65"/>
      <c r="F17963" s="65"/>
      <c r="G17963" s="145"/>
    </row>
    <row r="17964" spans="1:7">
      <c r="A17964" s="65"/>
      <c r="B17964" s="65"/>
      <c r="C17964" s="65"/>
      <c r="D17964" s="65"/>
      <c r="E17964" s="65"/>
      <c r="F17964" s="65"/>
      <c r="G17964" s="145"/>
    </row>
    <row r="17965" spans="1:7">
      <c r="A17965" s="65"/>
      <c r="B17965" s="65"/>
      <c r="C17965" s="65"/>
      <c r="D17965" s="65"/>
      <c r="E17965" s="65"/>
      <c r="F17965" s="65"/>
      <c r="G17965" s="145"/>
    </row>
    <row r="17966" spans="1:7">
      <c r="A17966" s="65"/>
      <c r="B17966" s="65"/>
      <c r="C17966" s="65"/>
      <c r="D17966" s="65"/>
      <c r="E17966" s="65"/>
      <c r="F17966" s="65"/>
      <c r="G17966" s="145"/>
    </row>
    <row r="17967" spans="1:7">
      <c r="A17967" s="65"/>
      <c r="B17967" s="65"/>
      <c r="C17967" s="65"/>
      <c r="D17967" s="65"/>
      <c r="E17967" s="65"/>
      <c r="F17967" s="65"/>
      <c r="G17967" s="145"/>
    </row>
    <row r="17968" spans="1:7">
      <c r="A17968" s="65"/>
      <c r="B17968" s="65"/>
      <c r="C17968" s="65"/>
      <c r="D17968" s="65"/>
      <c r="E17968" s="65"/>
      <c r="F17968" s="65"/>
      <c r="G17968" s="145"/>
    </row>
    <row r="17969" spans="1:7">
      <c r="A17969" s="65"/>
      <c r="B17969" s="65"/>
      <c r="C17969" s="65"/>
      <c r="D17969" s="65"/>
      <c r="E17969" s="65"/>
      <c r="F17969" s="65"/>
      <c r="G17969" s="145"/>
    </row>
    <row r="17970" spans="1:7">
      <c r="A17970" s="65"/>
      <c r="B17970" s="65"/>
      <c r="C17970" s="65"/>
      <c r="D17970" s="65"/>
      <c r="E17970" s="65"/>
      <c r="F17970" s="65"/>
      <c r="G17970" s="145"/>
    </row>
    <row r="17971" spans="1:7">
      <c r="A17971" s="65"/>
      <c r="B17971" s="65"/>
      <c r="C17971" s="65"/>
      <c r="D17971" s="65"/>
      <c r="E17971" s="65"/>
      <c r="F17971" s="65"/>
      <c r="G17971" s="145"/>
    </row>
    <row r="17972" spans="1:7">
      <c r="A17972" s="65"/>
      <c r="B17972" s="65"/>
      <c r="C17972" s="65"/>
      <c r="D17972" s="65"/>
      <c r="E17972" s="65"/>
      <c r="F17972" s="65"/>
      <c r="G17972" s="145"/>
    </row>
    <row r="17973" spans="1:7">
      <c r="A17973" s="65"/>
      <c r="B17973" s="65"/>
      <c r="C17973" s="65"/>
      <c r="D17973" s="65"/>
      <c r="E17973" s="65"/>
      <c r="F17973" s="65"/>
      <c r="G17973" s="145"/>
    </row>
    <row r="17974" spans="1:7">
      <c r="A17974" s="65"/>
      <c r="B17974" s="65"/>
      <c r="C17974" s="65"/>
      <c r="D17974" s="65"/>
      <c r="E17974" s="65"/>
      <c r="F17974" s="65"/>
      <c r="G17974" s="145"/>
    </row>
    <row r="17975" spans="1:7">
      <c r="A17975" s="65"/>
      <c r="B17975" s="65"/>
      <c r="C17975" s="65"/>
      <c r="D17975" s="65"/>
      <c r="E17975" s="65"/>
      <c r="F17975" s="65"/>
      <c r="G17975" s="145"/>
    </row>
    <row r="17976" spans="1:7">
      <c r="A17976" s="65"/>
      <c r="B17976" s="65"/>
      <c r="C17976" s="65"/>
      <c r="D17976" s="65"/>
      <c r="E17976" s="65"/>
      <c r="F17976" s="65"/>
      <c r="G17976" s="145"/>
    </row>
    <row r="17977" spans="1:7">
      <c r="A17977" s="65"/>
      <c r="B17977" s="65"/>
      <c r="C17977" s="65"/>
      <c r="D17977" s="65"/>
      <c r="E17977" s="65"/>
      <c r="F17977" s="65"/>
      <c r="G17977" s="145"/>
    </row>
    <row r="17978" spans="1:7">
      <c r="A17978" s="65"/>
      <c r="B17978" s="65"/>
      <c r="C17978" s="65"/>
      <c r="D17978" s="65"/>
      <c r="E17978" s="65"/>
      <c r="F17978" s="65"/>
      <c r="G17978" s="145"/>
    </row>
    <row r="17979" spans="1:7">
      <c r="A17979" s="65"/>
      <c r="B17979" s="65"/>
      <c r="C17979" s="65"/>
      <c r="D17979" s="65"/>
      <c r="E17979" s="65"/>
      <c r="F17979" s="65"/>
      <c r="G17979" s="145"/>
    </row>
    <row r="17980" spans="1:7">
      <c r="A17980" s="65"/>
      <c r="B17980" s="65"/>
      <c r="C17980" s="65"/>
      <c r="D17980" s="65"/>
      <c r="E17980" s="65"/>
      <c r="F17980" s="65"/>
      <c r="G17980" s="145"/>
    </row>
    <row r="17981" spans="1:7">
      <c r="A17981" s="65"/>
      <c r="B17981" s="65"/>
      <c r="C17981" s="65"/>
      <c r="D17981" s="65"/>
      <c r="E17981" s="65"/>
      <c r="F17981" s="65"/>
      <c r="G17981" s="145"/>
    </row>
    <row r="17982" spans="1:7">
      <c r="A17982" s="65"/>
      <c r="B17982" s="65"/>
      <c r="C17982" s="65"/>
      <c r="D17982" s="65"/>
      <c r="E17982" s="65"/>
      <c r="F17982" s="65"/>
      <c r="G17982" s="145"/>
    </row>
    <row r="17983" spans="1:7">
      <c r="A17983" s="65"/>
      <c r="B17983" s="65"/>
      <c r="C17983" s="65"/>
      <c r="D17983" s="65"/>
      <c r="E17983" s="65"/>
      <c r="F17983" s="65"/>
      <c r="G17983" s="145"/>
    </row>
    <row r="17984" spans="1:7">
      <c r="A17984" s="65"/>
      <c r="B17984" s="65"/>
      <c r="C17984" s="65"/>
      <c r="D17984" s="65"/>
      <c r="E17984" s="65"/>
      <c r="F17984" s="65"/>
      <c r="G17984" s="145"/>
    </row>
    <row r="17985" spans="1:7">
      <c r="A17985" s="65"/>
      <c r="B17985" s="65"/>
      <c r="C17985" s="65"/>
      <c r="D17985" s="65"/>
      <c r="E17985" s="65"/>
      <c r="F17985" s="65"/>
      <c r="G17985" s="145"/>
    </row>
    <row r="17986" spans="1:7">
      <c r="A17986" s="65"/>
      <c r="B17986" s="65"/>
      <c r="C17986" s="65"/>
      <c r="D17986" s="65"/>
      <c r="E17986" s="65"/>
      <c r="F17986" s="65"/>
      <c r="G17986" s="145"/>
    </row>
    <row r="17987" spans="1:7">
      <c r="A17987" s="65"/>
      <c r="B17987" s="65"/>
      <c r="C17987" s="65"/>
      <c r="D17987" s="65"/>
      <c r="E17987" s="65"/>
      <c r="F17987" s="65"/>
      <c r="G17987" s="145"/>
    </row>
    <row r="17988" spans="1:7">
      <c r="A17988" s="65"/>
      <c r="B17988" s="65"/>
      <c r="C17988" s="65"/>
      <c r="D17988" s="65"/>
      <c r="E17988" s="65"/>
      <c r="F17988" s="65"/>
      <c r="G17988" s="145"/>
    </row>
    <row r="17989" spans="1:7">
      <c r="A17989" s="65"/>
      <c r="B17989" s="65"/>
      <c r="C17989" s="65"/>
      <c r="D17989" s="65"/>
      <c r="E17989" s="65"/>
      <c r="F17989" s="65"/>
      <c r="G17989" s="145"/>
    </row>
    <row r="17990" spans="1:7">
      <c r="A17990" s="65"/>
      <c r="B17990" s="65"/>
      <c r="C17990" s="65"/>
      <c r="D17990" s="65"/>
      <c r="E17990" s="65"/>
      <c r="F17990" s="65"/>
      <c r="G17990" s="145"/>
    </row>
    <row r="17991" spans="1:7">
      <c r="A17991" s="65"/>
      <c r="B17991" s="65"/>
      <c r="C17991" s="65"/>
      <c r="D17991" s="65"/>
      <c r="E17991" s="65"/>
      <c r="F17991" s="65"/>
      <c r="G17991" s="145"/>
    </row>
    <row r="17992" spans="1:7">
      <c r="A17992" s="65"/>
      <c r="B17992" s="65"/>
      <c r="C17992" s="65"/>
      <c r="D17992" s="65"/>
      <c r="E17992" s="65"/>
      <c r="F17992" s="65"/>
      <c r="G17992" s="145"/>
    </row>
    <row r="17993" spans="1:7">
      <c r="A17993" s="65"/>
      <c r="B17993" s="65"/>
      <c r="C17993" s="65"/>
      <c r="D17993" s="65"/>
      <c r="E17993" s="65"/>
      <c r="F17993" s="65"/>
      <c r="G17993" s="145"/>
    </row>
    <row r="17994" spans="1:7">
      <c r="A17994" s="65"/>
      <c r="B17994" s="65"/>
      <c r="C17994" s="65"/>
      <c r="D17994" s="65"/>
      <c r="E17994" s="65"/>
      <c r="F17994" s="65"/>
      <c r="G17994" s="145"/>
    </row>
    <row r="17995" spans="1:7">
      <c r="A17995" s="65"/>
      <c r="B17995" s="65"/>
      <c r="C17995" s="65"/>
      <c r="D17995" s="65"/>
      <c r="E17995" s="65"/>
      <c r="F17995" s="65"/>
      <c r="G17995" s="145"/>
    </row>
    <row r="17996" spans="1:7">
      <c r="A17996" s="65"/>
      <c r="B17996" s="65"/>
      <c r="C17996" s="65"/>
      <c r="D17996" s="65"/>
      <c r="E17996" s="65"/>
      <c r="F17996" s="65"/>
      <c r="G17996" s="145"/>
    </row>
    <row r="17997" spans="1:7">
      <c r="A17997" s="65"/>
      <c r="B17997" s="65"/>
      <c r="C17997" s="65"/>
      <c r="D17997" s="65"/>
      <c r="E17997" s="65"/>
      <c r="F17997" s="65"/>
      <c r="G17997" s="145"/>
    </row>
    <row r="17998" spans="1:7">
      <c r="A17998" s="65"/>
      <c r="B17998" s="65"/>
      <c r="C17998" s="65"/>
      <c r="D17998" s="65"/>
      <c r="E17998" s="65"/>
      <c r="F17998" s="65"/>
      <c r="G17998" s="145"/>
    </row>
    <row r="17999" spans="1:7">
      <c r="A17999" s="65"/>
      <c r="B17999" s="65"/>
      <c r="C17999" s="65"/>
      <c r="D17999" s="65"/>
      <c r="E17999" s="65"/>
      <c r="F17999" s="65"/>
      <c r="G17999" s="145"/>
    </row>
    <row r="18000" spans="1:7">
      <c r="A18000" s="65"/>
      <c r="B18000" s="65"/>
      <c r="C18000" s="65"/>
      <c r="D18000" s="65"/>
      <c r="E18000" s="65"/>
      <c r="F18000" s="65"/>
      <c r="G18000" s="145"/>
    </row>
    <row r="18001" spans="1:7">
      <c r="A18001" s="65"/>
      <c r="B18001" s="65"/>
      <c r="C18001" s="65"/>
      <c r="D18001" s="65"/>
      <c r="E18001" s="65"/>
      <c r="F18001" s="65"/>
      <c r="G18001" s="145"/>
    </row>
    <row r="18002" spans="1:7">
      <c r="A18002" s="65"/>
      <c r="B18002" s="65"/>
      <c r="C18002" s="65"/>
      <c r="D18002" s="65"/>
      <c r="E18002" s="65"/>
      <c r="F18002" s="65"/>
      <c r="G18002" s="145"/>
    </row>
    <row r="18003" spans="1:7">
      <c r="A18003" s="65"/>
      <c r="B18003" s="65"/>
      <c r="C18003" s="65"/>
      <c r="D18003" s="65"/>
      <c r="E18003" s="65"/>
      <c r="F18003" s="65"/>
      <c r="G18003" s="145"/>
    </row>
    <row r="18004" spans="1:7">
      <c r="A18004" s="65"/>
      <c r="B18004" s="65"/>
      <c r="C18004" s="65"/>
      <c r="D18004" s="65"/>
      <c r="E18004" s="65"/>
      <c r="F18004" s="65"/>
      <c r="G18004" s="145"/>
    </row>
    <row r="18005" spans="1:7">
      <c r="A18005" s="65"/>
      <c r="B18005" s="65"/>
      <c r="C18005" s="65"/>
      <c r="D18005" s="65"/>
      <c r="E18005" s="65"/>
      <c r="F18005" s="65"/>
      <c r="G18005" s="145"/>
    </row>
    <row r="18006" spans="1:7">
      <c r="A18006" s="65"/>
      <c r="B18006" s="65"/>
      <c r="C18006" s="65"/>
      <c r="D18006" s="65"/>
      <c r="E18006" s="65"/>
      <c r="F18006" s="65"/>
      <c r="G18006" s="145"/>
    </row>
    <row r="18007" spans="1:7">
      <c r="A18007" s="65"/>
      <c r="B18007" s="65"/>
      <c r="C18007" s="65"/>
      <c r="D18007" s="65"/>
      <c r="E18007" s="65"/>
      <c r="F18007" s="65"/>
      <c r="G18007" s="145"/>
    </row>
    <row r="18008" spans="1:7">
      <c r="A18008" s="65"/>
      <c r="B18008" s="65"/>
      <c r="C18008" s="65"/>
      <c r="D18008" s="65"/>
      <c r="E18008" s="65"/>
      <c r="F18008" s="65"/>
      <c r="G18008" s="145"/>
    </row>
    <row r="18009" spans="1:7">
      <c r="A18009" s="65"/>
      <c r="B18009" s="65"/>
      <c r="C18009" s="65"/>
      <c r="D18009" s="65"/>
      <c r="E18009" s="65"/>
      <c r="F18009" s="65"/>
      <c r="G18009" s="145"/>
    </row>
    <row r="18010" spans="1:7">
      <c r="A18010" s="65"/>
      <c r="B18010" s="65"/>
      <c r="C18010" s="65"/>
      <c r="D18010" s="65"/>
      <c r="E18010" s="65"/>
      <c r="F18010" s="65"/>
      <c r="G18010" s="145"/>
    </row>
    <row r="18011" spans="1:7">
      <c r="A18011" s="65"/>
      <c r="B18011" s="65"/>
      <c r="C18011" s="65"/>
      <c r="D18011" s="65"/>
      <c r="E18011" s="65"/>
      <c r="F18011" s="65"/>
      <c r="G18011" s="145"/>
    </row>
    <row r="18012" spans="1:7">
      <c r="A18012" s="65"/>
      <c r="B18012" s="65"/>
      <c r="C18012" s="65"/>
      <c r="D18012" s="65"/>
      <c r="E18012" s="65"/>
      <c r="F18012" s="65"/>
      <c r="G18012" s="145"/>
    </row>
    <row r="18013" spans="1:7">
      <c r="A18013" s="65"/>
      <c r="B18013" s="65"/>
      <c r="C18013" s="65"/>
      <c r="D18013" s="65"/>
      <c r="E18013" s="65"/>
      <c r="F18013" s="65"/>
      <c r="G18013" s="145"/>
    </row>
    <row r="18014" spans="1:7">
      <c r="A18014" s="65"/>
      <c r="B18014" s="65"/>
      <c r="C18014" s="65"/>
      <c r="D18014" s="65"/>
      <c r="E18014" s="65"/>
      <c r="F18014" s="65"/>
      <c r="G18014" s="145"/>
    </row>
    <row r="18015" spans="1:7">
      <c r="A18015" s="65"/>
      <c r="B18015" s="65"/>
      <c r="C18015" s="65"/>
      <c r="D18015" s="65"/>
      <c r="E18015" s="65"/>
      <c r="F18015" s="65"/>
      <c r="G18015" s="145"/>
    </row>
    <row r="18016" spans="1:7">
      <c r="A18016" s="65"/>
      <c r="B18016" s="65"/>
      <c r="C18016" s="65"/>
      <c r="D18016" s="65"/>
      <c r="E18016" s="65"/>
      <c r="F18016" s="65"/>
      <c r="G18016" s="145"/>
    </row>
    <row r="18017" spans="1:7">
      <c r="A18017" s="65"/>
      <c r="B18017" s="65"/>
      <c r="C18017" s="65"/>
      <c r="D18017" s="65"/>
      <c r="E18017" s="65"/>
      <c r="F18017" s="65"/>
      <c r="G18017" s="145"/>
    </row>
    <row r="18018" spans="1:7">
      <c r="A18018" s="65"/>
      <c r="B18018" s="65"/>
      <c r="C18018" s="65"/>
      <c r="D18018" s="65"/>
      <c r="E18018" s="65"/>
      <c r="F18018" s="65"/>
      <c r="G18018" s="145"/>
    </row>
    <row r="18019" spans="1:7">
      <c r="A18019" s="65"/>
      <c r="B18019" s="65"/>
      <c r="C18019" s="65"/>
      <c r="D18019" s="65"/>
      <c r="E18019" s="65"/>
      <c r="F18019" s="65"/>
      <c r="G18019" s="145"/>
    </row>
    <row r="18020" spans="1:7">
      <c r="A18020" s="65"/>
      <c r="B18020" s="65"/>
      <c r="C18020" s="65"/>
      <c r="D18020" s="65"/>
      <c r="E18020" s="65"/>
      <c r="F18020" s="65"/>
      <c r="G18020" s="145"/>
    </row>
    <row r="18021" spans="1:7">
      <c r="A18021" s="65"/>
      <c r="B18021" s="65"/>
      <c r="C18021" s="65"/>
      <c r="D18021" s="65"/>
      <c r="E18021" s="65"/>
      <c r="F18021" s="65"/>
      <c r="G18021" s="145"/>
    </row>
    <row r="18022" spans="1:7">
      <c r="A18022" s="65"/>
      <c r="B18022" s="65"/>
      <c r="C18022" s="65"/>
      <c r="D18022" s="65"/>
      <c r="E18022" s="65"/>
      <c r="F18022" s="65"/>
      <c r="G18022" s="145"/>
    </row>
    <row r="18023" spans="1:7">
      <c r="A18023" s="65"/>
      <c r="B18023" s="65"/>
      <c r="C18023" s="65"/>
      <c r="D18023" s="65"/>
      <c r="E18023" s="65"/>
      <c r="F18023" s="65"/>
      <c r="G18023" s="145"/>
    </row>
    <row r="18024" spans="1:7">
      <c r="A18024" s="65"/>
      <c r="B18024" s="65"/>
      <c r="C18024" s="65"/>
      <c r="D18024" s="65"/>
      <c r="E18024" s="65"/>
      <c r="F18024" s="65"/>
      <c r="G18024" s="145"/>
    </row>
    <row r="18025" spans="1:7">
      <c r="A18025" s="65"/>
      <c r="B18025" s="65"/>
      <c r="C18025" s="65"/>
      <c r="D18025" s="65"/>
      <c r="E18025" s="65"/>
      <c r="F18025" s="65"/>
      <c r="G18025" s="145"/>
    </row>
    <row r="18026" spans="1:7">
      <c r="A18026" s="65"/>
      <c r="B18026" s="65"/>
      <c r="C18026" s="65"/>
      <c r="D18026" s="65"/>
      <c r="E18026" s="65"/>
      <c r="F18026" s="65"/>
      <c r="G18026" s="145"/>
    </row>
    <row r="18027" spans="1:7">
      <c r="A18027" s="65"/>
      <c r="B18027" s="65"/>
      <c r="C18027" s="65"/>
      <c r="D18027" s="65"/>
      <c r="E18027" s="65"/>
      <c r="F18027" s="65"/>
      <c r="G18027" s="145"/>
    </row>
    <row r="18028" spans="1:7">
      <c r="A18028" s="65"/>
      <c r="B18028" s="65"/>
      <c r="C18028" s="65"/>
      <c r="D18028" s="65"/>
      <c r="E18028" s="65"/>
      <c r="F18028" s="65"/>
      <c r="G18028" s="145"/>
    </row>
    <row r="18029" spans="1:7">
      <c r="A18029" s="65"/>
      <c r="B18029" s="65"/>
      <c r="C18029" s="65"/>
      <c r="D18029" s="65"/>
      <c r="E18029" s="65"/>
      <c r="F18029" s="65"/>
      <c r="G18029" s="145"/>
    </row>
    <row r="18030" spans="1:7">
      <c r="A18030" s="65"/>
      <c r="B18030" s="65"/>
      <c r="C18030" s="65"/>
      <c r="D18030" s="65"/>
      <c r="E18030" s="65"/>
      <c r="F18030" s="65"/>
      <c r="G18030" s="145"/>
    </row>
    <row r="18031" spans="1:7">
      <c r="A18031" s="65"/>
      <c r="B18031" s="65"/>
      <c r="C18031" s="65"/>
      <c r="D18031" s="65"/>
      <c r="E18031" s="65"/>
      <c r="F18031" s="65"/>
      <c r="G18031" s="145"/>
    </row>
    <row r="18032" spans="1:7">
      <c r="A18032" s="65"/>
      <c r="B18032" s="65"/>
      <c r="C18032" s="65"/>
      <c r="D18032" s="65"/>
      <c r="E18032" s="65"/>
      <c r="F18032" s="65"/>
      <c r="G18032" s="145"/>
    </row>
    <row r="18033" spans="1:7">
      <c r="A18033" s="65"/>
      <c r="B18033" s="65"/>
      <c r="C18033" s="65"/>
      <c r="D18033" s="65"/>
      <c r="E18033" s="65"/>
      <c r="F18033" s="65"/>
      <c r="G18033" s="145"/>
    </row>
    <row r="18034" spans="1:7">
      <c r="A18034" s="65"/>
      <c r="B18034" s="65"/>
      <c r="C18034" s="65"/>
      <c r="D18034" s="65"/>
      <c r="E18034" s="65"/>
      <c r="F18034" s="65"/>
      <c r="G18034" s="145"/>
    </row>
    <row r="18035" spans="1:7">
      <c r="A18035" s="65"/>
      <c r="B18035" s="65"/>
      <c r="C18035" s="65"/>
      <c r="D18035" s="65"/>
      <c r="E18035" s="65"/>
      <c r="F18035" s="65"/>
      <c r="G18035" s="145"/>
    </row>
    <row r="18036" spans="1:7">
      <c r="A18036" s="65"/>
      <c r="B18036" s="65"/>
      <c r="C18036" s="65"/>
      <c r="D18036" s="65"/>
      <c r="E18036" s="65"/>
      <c r="F18036" s="65"/>
      <c r="G18036" s="145"/>
    </row>
    <row r="18037" spans="1:7">
      <c r="A18037" s="65"/>
      <c r="B18037" s="65"/>
      <c r="C18037" s="65"/>
      <c r="D18037" s="65"/>
      <c r="E18037" s="65"/>
      <c r="F18037" s="65"/>
      <c r="G18037" s="145"/>
    </row>
    <row r="18038" spans="1:7">
      <c r="A18038" s="65"/>
      <c r="B18038" s="65"/>
      <c r="C18038" s="65"/>
      <c r="D18038" s="65"/>
      <c r="E18038" s="65"/>
      <c r="F18038" s="65"/>
      <c r="G18038" s="145"/>
    </row>
    <row r="18039" spans="1:7">
      <c r="A18039" s="65"/>
      <c r="B18039" s="65"/>
      <c r="C18039" s="65"/>
      <c r="D18039" s="65"/>
      <c r="E18039" s="65"/>
      <c r="F18039" s="65"/>
      <c r="G18039" s="145"/>
    </row>
    <row r="18040" spans="1:7">
      <c r="A18040" s="65"/>
      <c r="B18040" s="65"/>
      <c r="C18040" s="65"/>
      <c r="D18040" s="65"/>
      <c r="E18040" s="65"/>
      <c r="F18040" s="65"/>
      <c r="G18040" s="145"/>
    </row>
    <row r="18041" spans="1:7">
      <c r="A18041" s="65"/>
      <c r="B18041" s="65"/>
      <c r="C18041" s="65"/>
      <c r="D18041" s="65"/>
      <c r="E18041" s="65"/>
      <c r="F18041" s="65"/>
      <c r="G18041" s="145"/>
    </row>
    <row r="18042" spans="1:7">
      <c r="A18042" s="65"/>
      <c r="B18042" s="65"/>
      <c r="C18042" s="65"/>
      <c r="D18042" s="65"/>
      <c r="E18042" s="65"/>
      <c r="F18042" s="65"/>
      <c r="G18042" s="145"/>
    </row>
    <row r="18043" spans="1:7">
      <c r="A18043" s="65"/>
      <c r="B18043" s="65"/>
      <c r="C18043" s="65"/>
      <c r="D18043" s="65"/>
      <c r="E18043" s="65"/>
      <c r="F18043" s="65"/>
      <c r="G18043" s="145"/>
    </row>
    <row r="18044" spans="1:7">
      <c r="A18044" s="65"/>
      <c r="B18044" s="65"/>
      <c r="C18044" s="65"/>
      <c r="D18044" s="65"/>
      <c r="E18044" s="65"/>
      <c r="F18044" s="65"/>
      <c r="G18044" s="145"/>
    </row>
    <row r="18045" spans="1:7">
      <c r="A18045" s="65"/>
      <c r="B18045" s="65"/>
      <c r="C18045" s="65"/>
      <c r="D18045" s="65"/>
      <c r="E18045" s="65"/>
      <c r="F18045" s="65"/>
      <c r="G18045" s="145"/>
    </row>
    <row r="18046" spans="1:7">
      <c r="A18046" s="65"/>
      <c r="B18046" s="65"/>
      <c r="C18046" s="65"/>
      <c r="D18046" s="65"/>
      <c r="E18046" s="65"/>
      <c r="F18046" s="65"/>
      <c r="G18046" s="145"/>
    </row>
    <row r="18047" spans="1:7">
      <c r="A18047" s="65"/>
      <c r="B18047" s="65"/>
      <c r="C18047" s="65"/>
      <c r="D18047" s="65"/>
      <c r="E18047" s="65"/>
      <c r="F18047" s="65"/>
      <c r="G18047" s="145"/>
    </row>
    <row r="18048" spans="1:7">
      <c r="A18048" s="65"/>
      <c r="B18048" s="65"/>
      <c r="C18048" s="65"/>
      <c r="D18048" s="65"/>
      <c r="E18048" s="65"/>
      <c r="F18048" s="65"/>
      <c r="G18048" s="145"/>
    </row>
    <row r="18049" spans="1:7">
      <c r="A18049" s="65"/>
      <c r="B18049" s="65"/>
      <c r="C18049" s="65"/>
      <c r="D18049" s="65"/>
      <c r="E18049" s="65"/>
      <c r="F18049" s="65"/>
      <c r="G18049" s="145"/>
    </row>
    <row r="18050" spans="1:7">
      <c r="A18050" s="65"/>
      <c r="B18050" s="65"/>
      <c r="C18050" s="65"/>
      <c r="D18050" s="65"/>
      <c r="E18050" s="65"/>
      <c r="F18050" s="65"/>
      <c r="G18050" s="145"/>
    </row>
    <row r="18051" spans="1:7">
      <c r="A18051" s="65"/>
      <c r="B18051" s="65"/>
      <c r="C18051" s="65"/>
      <c r="D18051" s="65"/>
      <c r="E18051" s="65"/>
      <c r="F18051" s="65"/>
      <c r="G18051" s="145"/>
    </row>
    <row r="18052" spans="1:7">
      <c r="A18052" s="65"/>
      <c r="B18052" s="65"/>
      <c r="C18052" s="65"/>
      <c r="D18052" s="65"/>
      <c r="E18052" s="65"/>
      <c r="F18052" s="65"/>
      <c r="G18052" s="145"/>
    </row>
    <row r="18053" spans="1:7">
      <c r="A18053" s="65"/>
      <c r="B18053" s="65"/>
      <c r="C18053" s="65"/>
      <c r="D18053" s="65"/>
      <c r="E18053" s="65"/>
      <c r="F18053" s="65"/>
      <c r="G18053" s="145"/>
    </row>
    <row r="18054" spans="1:7">
      <c r="A18054" s="65"/>
      <c r="B18054" s="65"/>
      <c r="C18054" s="65"/>
      <c r="D18054" s="65"/>
      <c r="E18054" s="65"/>
      <c r="F18054" s="65"/>
      <c r="G18054" s="145"/>
    </row>
    <row r="18055" spans="1:7">
      <c r="A18055" s="65"/>
      <c r="B18055" s="65"/>
      <c r="C18055" s="65"/>
      <c r="D18055" s="65"/>
      <c r="E18055" s="65"/>
      <c r="F18055" s="65"/>
      <c r="G18055" s="145"/>
    </row>
    <row r="18056" spans="1:7">
      <c r="A18056" s="65"/>
      <c r="B18056" s="65"/>
      <c r="C18056" s="65"/>
      <c r="D18056" s="65"/>
      <c r="E18056" s="65"/>
      <c r="F18056" s="65"/>
      <c r="G18056" s="145"/>
    </row>
    <row r="18057" spans="1:7">
      <c r="A18057" s="65"/>
      <c r="B18057" s="65"/>
      <c r="C18057" s="65"/>
      <c r="D18057" s="65"/>
      <c r="E18057" s="65"/>
      <c r="F18057" s="65"/>
      <c r="G18057" s="145"/>
    </row>
    <row r="18058" spans="1:7">
      <c r="A18058" s="65"/>
      <c r="B18058" s="65"/>
      <c r="C18058" s="65"/>
      <c r="D18058" s="65"/>
      <c r="E18058" s="65"/>
      <c r="F18058" s="65"/>
      <c r="G18058" s="145"/>
    </row>
    <row r="18059" spans="1:7">
      <c r="A18059" s="65"/>
      <c r="B18059" s="65"/>
      <c r="C18059" s="65"/>
      <c r="D18059" s="65"/>
      <c r="E18059" s="65"/>
      <c r="F18059" s="65"/>
      <c r="G18059" s="145"/>
    </row>
    <row r="18060" spans="1:7">
      <c r="A18060" s="65"/>
      <c r="B18060" s="65"/>
      <c r="C18060" s="65"/>
      <c r="D18060" s="65"/>
      <c r="E18060" s="65"/>
      <c r="F18060" s="65"/>
      <c r="G18060" s="145"/>
    </row>
    <row r="18061" spans="1:7">
      <c r="A18061" s="65"/>
      <c r="B18061" s="65"/>
      <c r="C18061" s="65"/>
      <c r="D18061" s="65"/>
      <c r="E18061" s="65"/>
      <c r="F18061" s="65"/>
      <c r="G18061" s="145"/>
    </row>
    <row r="18062" spans="1:7">
      <c r="A18062" s="65"/>
      <c r="B18062" s="65"/>
      <c r="C18062" s="65"/>
      <c r="D18062" s="65"/>
      <c r="E18062" s="65"/>
      <c r="F18062" s="65"/>
      <c r="G18062" s="145"/>
    </row>
    <row r="18063" spans="1:7">
      <c r="A18063" s="65"/>
      <c r="B18063" s="65"/>
      <c r="C18063" s="65"/>
      <c r="D18063" s="65"/>
      <c r="E18063" s="65"/>
      <c r="F18063" s="65"/>
      <c r="G18063" s="145"/>
    </row>
    <row r="18064" spans="1:7">
      <c r="A18064" s="65"/>
      <c r="B18064" s="65"/>
      <c r="C18064" s="65"/>
      <c r="D18064" s="65"/>
      <c r="E18064" s="65"/>
      <c r="F18064" s="65"/>
      <c r="G18064" s="145"/>
    </row>
    <row r="18065" spans="1:7">
      <c r="A18065" s="65"/>
      <c r="B18065" s="65"/>
      <c r="C18065" s="65"/>
      <c r="D18065" s="65"/>
      <c r="E18065" s="65"/>
      <c r="F18065" s="65"/>
      <c r="G18065" s="145"/>
    </row>
    <row r="18066" spans="1:7">
      <c r="A18066" s="65"/>
      <c r="B18066" s="65"/>
      <c r="C18066" s="65"/>
      <c r="D18066" s="65"/>
      <c r="E18066" s="65"/>
      <c r="F18066" s="65"/>
      <c r="G18066" s="145"/>
    </row>
    <row r="18067" spans="1:7">
      <c r="A18067" s="65"/>
      <c r="B18067" s="65"/>
      <c r="C18067" s="65"/>
      <c r="D18067" s="65"/>
      <c r="E18067" s="65"/>
      <c r="F18067" s="65"/>
      <c r="G18067" s="145"/>
    </row>
    <row r="18068" spans="1:7">
      <c r="A18068" s="65"/>
      <c r="B18068" s="65"/>
      <c r="C18068" s="65"/>
      <c r="D18068" s="65"/>
      <c r="E18068" s="65"/>
      <c r="F18068" s="65"/>
      <c r="G18068" s="145"/>
    </row>
    <row r="18069" spans="1:7">
      <c r="A18069" s="65"/>
      <c r="B18069" s="65"/>
      <c r="C18069" s="65"/>
      <c r="D18069" s="65"/>
      <c r="E18069" s="65"/>
      <c r="F18069" s="65"/>
      <c r="G18069" s="145"/>
    </row>
    <row r="18070" spans="1:7">
      <c r="A18070" s="65"/>
      <c r="B18070" s="65"/>
      <c r="C18070" s="65"/>
      <c r="D18070" s="65"/>
      <c r="E18070" s="65"/>
      <c r="F18070" s="65"/>
      <c r="G18070" s="145"/>
    </row>
    <row r="18071" spans="1:7">
      <c r="A18071" s="65"/>
      <c r="B18071" s="65"/>
      <c r="C18071" s="65"/>
      <c r="D18071" s="65"/>
      <c r="E18071" s="65"/>
      <c r="F18071" s="65"/>
      <c r="G18071" s="145"/>
    </row>
    <row r="18072" spans="1:7">
      <c r="A18072" s="65"/>
      <c r="B18072" s="65"/>
      <c r="C18072" s="65"/>
      <c r="D18072" s="65"/>
      <c r="E18072" s="65"/>
      <c r="F18072" s="65"/>
      <c r="G18072" s="145"/>
    </row>
    <row r="18073" spans="1:7">
      <c r="A18073" s="65"/>
      <c r="B18073" s="65"/>
      <c r="C18073" s="65"/>
      <c r="D18073" s="65"/>
      <c r="E18073" s="65"/>
      <c r="F18073" s="65"/>
      <c r="G18073" s="145"/>
    </row>
    <row r="18074" spans="1:7">
      <c r="A18074" s="65"/>
      <c r="B18074" s="65"/>
      <c r="C18074" s="65"/>
      <c r="D18074" s="65"/>
      <c r="E18074" s="65"/>
      <c r="F18074" s="65"/>
      <c r="G18074" s="145"/>
    </row>
    <row r="18075" spans="1:7">
      <c r="A18075" s="65"/>
      <c r="B18075" s="65"/>
      <c r="C18075" s="65"/>
      <c r="D18075" s="65"/>
      <c r="E18075" s="65"/>
      <c r="F18075" s="65"/>
      <c r="G18075" s="145"/>
    </row>
    <row r="18076" spans="1:7">
      <c r="A18076" s="65"/>
      <c r="B18076" s="65"/>
      <c r="C18076" s="65"/>
      <c r="D18076" s="65"/>
      <c r="E18076" s="65"/>
      <c r="F18076" s="65"/>
      <c r="G18076" s="145"/>
    </row>
    <row r="18077" spans="1:7">
      <c r="A18077" s="65"/>
      <c r="B18077" s="65"/>
      <c r="C18077" s="65"/>
      <c r="D18077" s="65"/>
      <c r="E18077" s="65"/>
      <c r="F18077" s="65"/>
      <c r="G18077" s="145"/>
    </row>
    <row r="18078" spans="1:7">
      <c r="A18078" s="65"/>
      <c r="B18078" s="65"/>
      <c r="C18078" s="65"/>
      <c r="D18078" s="65"/>
      <c r="E18078" s="65"/>
      <c r="F18078" s="65"/>
      <c r="G18078" s="145"/>
    </row>
    <row r="18079" spans="1:7">
      <c r="A18079" s="65"/>
      <c r="B18079" s="65"/>
      <c r="C18079" s="65"/>
      <c r="D18079" s="65"/>
      <c r="E18079" s="65"/>
      <c r="F18079" s="65"/>
      <c r="G18079" s="145"/>
    </row>
    <row r="18080" spans="1:7">
      <c r="A18080" s="65"/>
      <c r="B18080" s="65"/>
      <c r="C18080" s="65"/>
      <c r="D18080" s="65"/>
      <c r="E18080" s="65"/>
      <c r="F18080" s="65"/>
      <c r="G18080" s="145"/>
    </row>
    <row r="18081" spans="1:7">
      <c r="A18081" s="65"/>
      <c r="B18081" s="65"/>
      <c r="C18081" s="65"/>
      <c r="D18081" s="65"/>
      <c r="E18081" s="65"/>
      <c r="F18081" s="65"/>
      <c r="G18081" s="145"/>
    </row>
    <row r="18082" spans="1:7">
      <c r="A18082" s="65"/>
      <c r="B18082" s="65"/>
      <c r="C18082" s="65"/>
      <c r="D18082" s="65"/>
      <c r="E18082" s="65"/>
      <c r="F18082" s="65"/>
      <c r="G18082" s="145"/>
    </row>
    <row r="18083" spans="1:7">
      <c r="A18083" s="65"/>
      <c r="B18083" s="65"/>
      <c r="C18083" s="65"/>
      <c r="D18083" s="65"/>
      <c r="E18083" s="65"/>
      <c r="F18083" s="65"/>
      <c r="G18083" s="145"/>
    </row>
    <row r="18084" spans="1:7">
      <c r="A18084" s="65"/>
      <c r="B18084" s="65"/>
      <c r="C18084" s="65"/>
      <c r="D18084" s="65"/>
      <c r="E18084" s="65"/>
      <c r="F18084" s="65"/>
      <c r="G18084" s="145"/>
    </row>
    <row r="18085" spans="1:7">
      <c r="A18085" s="65"/>
      <c r="B18085" s="65"/>
      <c r="C18085" s="65"/>
      <c r="D18085" s="65"/>
      <c r="E18085" s="65"/>
      <c r="F18085" s="65"/>
      <c r="G18085" s="145"/>
    </row>
    <row r="18086" spans="1:7">
      <c r="A18086" s="65"/>
      <c r="B18086" s="65"/>
      <c r="C18086" s="65"/>
      <c r="D18086" s="65"/>
      <c r="E18086" s="65"/>
      <c r="F18086" s="65"/>
      <c r="G18086" s="145"/>
    </row>
    <row r="18087" spans="1:7">
      <c r="A18087" s="65"/>
      <c r="B18087" s="65"/>
      <c r="C18087" s="65"/>
      <c r="D18087" s="65"/>
      <c r="E18087" s="65"/>
      <c r="F18087" s="65"/>
      <c r="G18087" s="145"/>
    </row>
    <row r="18088" spans="1:7">
      <c r="A18088" s="65"/>
      <c r="B18088" s="65"/>
      <c r="C18088" s="65"/>
      <c r="D18088" s="65"/>
      <c r="E18088" s="65"/>
      <c r="F18088" s="65"/>
      <c r="G18088" s="145"/>
    </row>
    <row r="18089" spans="1:7">
      <c r="A18089" s="65"/>
      <c r="B18089" s="65"/>
      <c r="C18089" s="65"/>
      <c r="D18089" s="65"/>
      <c r="E18089" s="65"/>
      <c r="F18089" s="65"/>
      <c r="G18089" s="145"/>
    </row>
    <row r="18090" spans="1:7">
      <c r="A18090" s="65"/>
      <c r="B18090" s="65"/>
      <c r="C18090" s="65"/>
      <c r="D18090" s="65"/>
      <c r="E18090" s="65"/>
      <c r="F18090" s="65"/>
      <c r="G18090" s="145"/>
    </row>
    <row r="18091" spans="1:7">
      <c r="A18091" s="65"/>
      <c r="B18091" s="65"/>
      <c r="C18091" s="65"/>
      <c r="D18091" s="65"/>
      <c r="E18091" s="65"/>
      <c r="F18091" s="65"/>
      <c r="G18091" s="145"/>
    </row>
    <row r="18092" spans="1:7">
      <c r="A18092" s="65"/>
      <c r="B18092" s="65"/>
      <c r="C18092" s="65"/>
      <c r="D18092" s="65"/>
      <c r="E18092" s="65"/>
      <c r="F18092" s="65"/>
      <c r="G18092" s="145"/>
    </row>
    <row r="18093" spans="1:7">
      <c r="A18093" s="65"/>
      <c r="B18093" s="65"/>
      <c r="C18093" s="65"/>
      <c r="D18093" s="65"/>
      <c r="E18093" s="65"/>
      <c r="F18093" s="65"/>
      <c r="G18093" s="145"/>
    </row>
    <row r="18094" spans="1:7">
      <c r="A18094" s="65"/>
      <c r="B18094" s="65"/>
      <c r="C18094" s="65"/>
      <c r="D18094" s="65"/>
      <c r="E18094" s="65"/>
      <c r="F18094" s="65"/>
      <c r="G18094" s="145"/>
    </row>
    <row r="18095" spans="1:7">
      <c r="A18095" s="65"/>
      <c r="B18095" s="65"/>
      <c r="C18095" s="65"/>
      <c r="D18095" s="65"/>
      <c r="E18095" s="65"/>
      <c r="F18095" s="65"/>
      <c r="G18095" s="145"/>
    </row>
    <row r="18096" spans="1:7">
      <c r="A18096" s="65"/>
      <c r="B18096" s="65"/>
      <c r="C18096" s="65"/>
      <c r="D18096" s="65"/>
      <c r="E18096" s="65"/>
      <c r="F18096" s="65"/>
      <c r="G18096" s="145"/>
    </row>
    <row r="18097" spans="1:7">
      <c r="A18097" s="65"/>
      <c r="B18097" s="65"/>
      <c r="C18097" s="65"/>
      <c r="D18097" s="65"/>
      <c r="E18097" s="65"/>
      <c r="F18097" s="65"/>
      <c r="G18097" s="145"/>
    </row>
    <row r="18098" spans="1:7">
      <c r="A18098" s="65"/>
      <c r="B18098" s="65"/>
      <c r="C18098" s="65"/>
      <c r="D18098" s="65"/>
      <c r="E18098" s="65"/>
      <c r="F18098" s="65"/>
      <c r="G18098" s="145"/>
    </row>
    <row r="18099" spans="1:7">
      <c r="A18099" s="65"/>
      <c r="B18099" s="65"/>
      <c r="C18099" s="65"/>
      <c r="D18099" s="65"/>
      <c r="E18099" s="65"/>
      <c r="F18099" s="65"/>
      <c r="G18099" s="145"/>
    </row>
    <row r="18100" spans="1:7">
      <c r="A18100" s="65"/>
      <c r="B18100" s="65"/>
      <c r="C18100" s="65"/>
      <c r="D18100" s="65"/>
      <c r="E18100" s="65"/>
      <c r="F18100" s="65"/>
      <c r="G18100" s="145"/>
    </row>
    <row r="18101" spans="1:7">
      <c r="A18101" s="65"/>
      <c r="B18101" s="65"/>
      <c r="C18101" s="65"/>
      <c r="D18101" s="65"/>
      <c r="E18101" s="65"/>
      <c r="F18101" s="65"/>
      <c r="G18101" s="145"/>
    </row>
    <row r="18102" spans="1:7">
      <c r="A18102" s="65"/>
      <c r="B18102" s="65"/>
      <c r="C18102" s="65"/>
      <c r="D18102" s="65"/>
      <c r="E18102" s="65"/>
      <c r="F18102" s="65"/>
      <c r="G18102" s="145"/>
    </row>
    <row r="18103" spans="1:7">
      <c r="A18103" s="65"/>
      <c r="B18103" s="65"/>
      <c r="C18103" s="65"/>
      <c r="D18103" s="65"/>
      <c r="E18103" s="65"/>
      <c r="F18103" s="65"/>
      <c r="G18103" s="145"/>
    </row>
    <row r="18104" spans="1:7">
      <c r="A18104" s="65"/>
      <c r="B18104" s="65"/>
      <c r="C18104" s="65"/>
      <c r="D18104" s="65"/>
      <c r="E18104" s="65"/>
      <c r="F18104" s="65"/>
      <c r="G18104" s="145"/>
    </row>
    <row r="18105" spans="1:7">
      <c r="A18105" s="65"/>
      <c r="B18105" s="65"/>
      <c r="C18105" s="65"/>
      <c r="D18105" s="65"/>
      <c r="E18105" s="65"/>
      <c r="F18105" s="65"/>
      <c r="G18105" s="145"/>
    </row>
    <row r="18106" spans="1:7">
      <c r="A18106" s="65"/>
      <c r="B18106" s="65"/>
      <c r="C18106" s="65"/>
      <c r="D18106" s="65"/>
      <c r="E18106" s="65"/>
      <c r="F18106" s="65"/>
      <c r="G18106" s="145"/>
    </row>
    <row r="18107" spans="1:7">
      <c r="A18107" s="65"/>
      <c r="B18107" s="65"/>
      <c r="C18107" s="65"/>
      <c r="D18107" s="65"/>
      <c r="E18107" s="65"/>
      <c r="F18107" s="65"/>
      <c r="G18107" s="145"/>
    </row>
    <row r="18108" spans="1:7">
      <c r="A18108" s="65"/>
      <c r="B18108" s="65"/>
      <c r="C18108" s="65"/>
      <c r="D18108" s="65"/>
      <c r="E18108" s="65"/>
      <c r="F18108" s="65"/>
      <c r="G18108" s="145"/>
    </row>
    <row r="18109" spans="1:7">
      <c r="A18109" s="65"/>
      <c r="B18109" s="65"/>
      <c r="C18109" s="65"/>
      <c r="D18109" s="65"/>
      <c r="E18109" s="65"/>
      <c r="F18109" s="65"/>
      <c r="G18109" s="145"/>
    </row>
    <row r="18110" spans="1:7">
      <c r="A18110" s="65"/>
      <c r="B18110" s="65"/>
      <c r="C18110" s="65"/>
      <c r="D18110" s="65"/>
      <c r="E18110" s="65"/>
      <c r="F18110" s="65"/>
      <c r="G18110" s="145"/>
    </row>
    <row r="18111" spans="1:7">
      <c r="A18111" s="65"/>
      <c r="B18111" s="65"/>
      <c r="C18111" s="65"/>
      <c r="D18111" s="65"/>
      <c r="E18111" s="65"/>
      <c r="F18111" s="65"/>
      <c r="G18111" s="145"/>
    </row>
    <row r="18112" spans="1:7">
      <c r="A18112" s="65"/>
      <c r="B18112" s="65"/>
      <c r="C18112" s="65"/>
      <c r="D18112" s="65"/>
      <c r="E18112" s="65"/>
      <c r="F18112" s="65"/>
      <c r="G18112" s="145"/>
    </row>
    <row r="18113" spans="1:7">
      <c r="A18113" s="65"/>
      <c r="B18113" s="65"/>
      <c r="C18113" s="65"/>
      <c r="D18113" s="65"/>
      <c r="E18113" s="65"/>
      <c r="F18113" s="65"/>
      <c r="G18113" s="145"/>
    </row>
    <row r="18114" spans="1:7">
      <c r="A18114" s="65"/>
      <c r="B18114" s="65"/>
      <c r="C18114" s="65"/>
      <c r="D18114" s="65"/>
      <c r="E18114" s="65"/>
      <c r="F18114" s="65"/>
      <c r="G18114" s="145"/>
    </row>
    <row r="18115" spans="1:7">
      <c r="A18115" s="65"/>
      <c r="B18115" s="65"/>
      <c r="C18115" s="65"/>
      <c r="D18115" s="65"/>
      <c r="E18115" s="65"/>
      <c r="F18115" s="65"/>
      <c r="G18115" s="145"/>
    </row>
    <row r="18116" spans="1:7">
      <c r="A18116" s="65"/>
      <c r="B18116" s="65"/>
      <c r="C18116" s="65"/>
      <c r="D18116" s="65"/>
      <c r="E18116" s="65"/>
      <c r="F18116" s="65"/>
      <c r="G18116" s="145"/>
    </row>
    <row r="18117" spans="1:7">
      <c r="A18117" s="65"/>
      <c r="B18117" s="65"/>
      <c r="C18117" s="65"/>
      <c r="D18117" s="65"/>
      <c r="E18117" s="65"/>
      <c r="F18117" s="65"/>
      <c r="G18117" s="145"/>
    </row>
    <row r="18118" spans="1:7">
      <c r="A18118" s="65"/>
      <c r="B18118" s="65"/>
      <c r="C18118" s="65"/>
      <c r="D18118" s="65"/>
      <c r="E18118" s="65"/>
      <c r="F18118" s="65"/>
      <c r="G18118" s="145"/>
    </row>
    <row r="18119" spans="1:7">
      <c r="A18119" s="65"/>
      <c r="B18119" s="65"/>
      <c r="C18119" s="65"/>
      <c r="D18119" s="65"/>
      <c r="E18119" s="65"/>
      <c r="F18119" s="65"/>
      <c r="G18119" s="145"/>
    </row>
    <row r="18120" spans="1:7">
      <c r="A18120" s="65"/>
      <c r="B18120" s="65"/>
      <c r="C18120" s="65"/>
      <c r="D18120" s="65"/>
      <c r="E18120" s="65"/>
      <c r="F18120" s="65"/>
      <c r="G18120" s="145"/>
    </row>
    <row r="18121" spans="1:7">
      <c r="A18121" s="65"/>
      <c r="B18121" s="65"/>
      <c r="C18121" s="65"/>
      <c r="D18121" s="65"/>
      <c r="E18121" s="65"/>
      <c r="F18121" s="65"/>
      <c r="G18121" s="145"/>
    </row>
    <row r="18122" spans="1:7">
      <c r="A18122" s="65"/>
      <c r="B18122" s="65"/>
      <c r="C18122" s="65"/>
      <c r="D18122" s="65"/>
      <c r="E18122" s="65"/>
      <c r="F18122" s="65"/>
      <c r="G18122" s="145"/>
    </row>
    <row r="18123" spans="1:7">
      <c r="A18123" s="65"/>
      <c r="B18123" s="65"/>
      <c r="C18123" s="65"/>
      <c r="D18123" s="65"/>
      <c r="E18123" s="65"/>
      <c r="F18123" s="65"/>
      <c r="G18123" s="145"/>
    </row>
    <row r="18124" spans="1:7">
      <c r="A18124" s="65"/>
      <c r="B18124" s="65"/>
      <c r="C18124" s="65"/>
      <c r="D18124" s="65"/>
      <c r="E18124" s="65"/>
      <c r="F18124" s="65"/>
      <c r="G18124" s="145"/>
    </row>
    <row r="18125" spans="1:7">
      <c r="A18125" s="65"/>
      <c r="B18125" s="65"/>
      <c r="C18125" s="65"/>
      <c r="D18125" s="65"/>
      <c r="E18125" s="65"/>
      <c r="F18125" s="65"/>
      <c r="G18125" s="145"/>
    </row>
    <row r="18126" spans="1:7">
      <c r="A18126" s="65"/>
      <c r="B18126" s="65"/>
      <c r="C18126" s="65"/>
      <c r="D18126" s="65"/>
      <c r="E18126" s="65"/>
      <c r="F18126" s="65"/>
      <c r="G18126" s="145"/>
    </row>
    <row r="18127" spans="1:7">
      <c r="A18127" s="65"/>
      <c r="B18127" s="65"/>
      <c r="C18127" s="65"/>
      <c r="D18127" s="65"/>
      <c r="E18127" s="65"/>
      <c r="F18127" s="65"/>
      <c r="G18127" s="145"/>
    </row>
    <row r="18128" spans="1:7">
      <c r="A18128" s="65"/>
      <c r="B18128" s="65"/>
      <c r="C18128" s="65"/>
      <c r="D18128" s="65"/>
      <c r="E18128" s="65"/>
      <c r="F18128" s="65"/>
      <c r="G18128" s="145"/>
    </row>
    <row r="18129" spans="1:7">
      <c r="A18129" s="65"/>
      <c r="B18129" s="65"/>
      <c r="C18129" s="65"/>
      <c r="D18129" s="65"/>
      <c r="E18129" s="65"/>
      <c r="F18129" s="65"/>
      <c r="G18129" s="145"/>
    </row>
    <row r="18130" spans="1:7">
      <c r="A18130" s="65"/>
      <c r="B18130" s="65"/>
      <c r="C18130" s="65"/>
      <c r="D18130" s="65"/>
      <c r="E18130" s="65"/>
      <c r="F18130" s="65"/>
      <c r="G18130" s="145"/>
    </row>
    <row r="18131" spans="1:7">
      <c r="A18131" s="65"/>
      <c r="B18131" s="65"/>
      <c r="C18131" s="65"/>
      <c r="D18131" s="65"/>
      <c r="E18131" s="65"/>
      <c r="F18131" s="65"/>
      <c r="G18131" s="145"/>
    </row>
    <row r="18132" spans="1:7">
      <c r="A18132" s="65"/>
      <c r="B18132" s="65"/>
      <c r="C18132" s="65"/>
      <c r="D18132" s="65"/>
      <c r="E18132" s="65"/>
      <c r="F18132" s="65"/>
      <c r="G18132" s="145"/>
    </row>
    <row r="18133" spans="1:7">
      <c r="A18133" s="65"/>
      <c r="B18133" s="65"/>
      <c r="C18133" s="65"/>
      <c r="D18133" s="65"/>
      <c r="E18133" s="65"/>
      <c r="F18133" s="65"/>
      <c r="G18133" s="145"/>
    </row>
    <row r="18134" spans="1:7">
      <c r="A18134" s="65"/>
      <c r="B18134" s="65"/>
      <c r="C18134" s="65"/>
      <c r="D18134" s="65"/>
      <c r="E18134" s="65"/>
      <c r="F18134" s="65"/>
      <c r="G18134" s="145"/>
    </row>
    <row r="18135" spans="1:7">
      <c r="A18135" s="65"/>
      <c r="B18135" s="65"/>
      <c r="C18135" s="65"/>
      <c r="D18135" s="65"/>
      <c r="E18135" s="65"/>
      <c r="F18135" s="65"/>
      <c r="G18135" s="145"/>
    </row>
    <row r="18136" spans="1:7">
      <c r="A18136" s="65"/>
      <c r="B18136" s="65"/>
      <c r="C18136" s="65"/>
      <c r="D18136" s="65"/>
      <c r="E18136" s="65"/>
      <c r="F18136" s="65"/>
      <c r="G18136" s="145"/>
    </row>
    <row r="18137" spans="1:7">
      <c r="A18137" s="65"/>
      <c r="B18137" s="65"/>
      <c r="C18137" s="65"/>
      <c r="D18137" s="65"/>
      <c r="E18137" s="65"/>
      <c r="F18137" s="65"/>
      <c r="G18137" s="145"/>
    </row>
    <row r="18138" spans="1:7">
      <c r="A18138" s="65"/>
      <c r="B18138" s="65"/>
      <c r="C18138" s="65"/>
      <c r="D18138" s="65"/>
      <c r="E18138" s="65"/>
      <c r="F18138" s="65"/>
      <c r="G18138" s="145"/>
    </row>
    <row r="18139" spans="1:7">
      <c r="A18139" s="65"/>
      <c r="B18139" s="65"/>
      <c r="C18139" s="65"/>
      <c r="D18139" s="65"/>
      <c r="E18139" s="65"/>
      <c r="F18139" s="65"/>
      <c r="G18139" s="145"/>
    </row>
    <row r="18140" spans="1:7">
      <c r="A18140" s="65"/>
      <c r="B18140" s="65"/>
      <c r="C18140" s="65"/>
      <c r="D18140" s="65"/>
      <c r="E18140" s="65"/>
      <c r="F18140" s="65"/>
      <c r="G18140" s="145"/>
    </row>
    <row r="18141" spans="1:7">
      <c r="A18141" s="65"/>
      <c r="B18141" s="65"/>
      <c r="C18141" s="65"/>
      <c r="D18141" s="65"/>
      <c r="E18141" s="65"/>
      <c r="F18141" s="65"/>
      <c r="G18141" s="145"/>
    </row>
    <row r="18142" spans="1:7">
      <c r="A18142" s="65"/>
      <c r="B18142" s="65"/>
      <c r="C18142" s="65"/>
      <c r="D18142" s="65"/>
      <c r="E18142" s="65"/>
      <c r="F18142" s="65"/>
      <c r="G18142" s="145"/>
    </row>
    <row r="18143" spans="1:7">
      <c r="A18143" s="65"/>
      <c r="B18143" s="65"/>
      <c r="C18143" s="65"/>
      <c r="D18143" s="65"/>
      <c r="E18143" s="65"/>
      <c r="F18143" s="65"/>
      <c r="G18143" s="145"/>
    </row>
    <row r="18144" spans="1:7">
      <c r="A18144" s="65"/>
      <c r="B18144" s="65"/>
      <c r="C18144" s="65"/>
      <c r="D18144" s="65"/>
      <c r="E18144" s="65"/>
      <c r="F18144" s="65"/>
      <c r="G18144" s="145"/>
    </row>
    <row r="18145" spans="1:7">
      <c r="A18145" s="65"/>
      <c r="B18145" s="65"/>
      <c r="C18145" s="65"/>
      <c r="D18145" s="65"/>
      <c r="E18145" s="65"/>
      <c r="F18145" s="65"/>
      <c r="G18145" s="145"/>
    </row>
    <row r="18146" spans="1:7">
      <c r="A18146" s="65"/>
      <c r="B18146" s="65"/>
      <c r="C18146" s="65"/>
      <c r="D18146" s="65"/>
      <c r="E18146" s="65"/>
      <c r="F18146" s="65"/>
      <c r="G18146" s="145"/>
    </row>
    <row r="18147" spans="1:7">
      <c r="A18147" s="65"/>
      <c r="B18147" s="65"/>
      <c r="C18147" s="65"/>
      <c r="D18147" s="65"/>
      <c r="E18147" s="65"/>
      <c r="F18147" s="65"/>
      <c r="G18147" s="145"/>
    </row>
    <row r="18148" spans="1:7">
      <c r="A18148" s="65"/>
      <c r="B18148" s="65"/>
      <c r="C18148" s="65"/>
      <c r="D18148" s="65"/>
      <c r="E18148" s="65"/>
      <c r="F18148" s="65"/>
      <c r="G18148" s="145"/>
    </row>
    <row r="18149" spans="1:7">
      <c r="A18149" s="65"/>
      <c r="B18149" s="65"/>
      <c r="C18149" s="65"/>
      <c r="D18149" s="65"/>
      <c r="E18149" s="65"/>
      <c r="F18149" s="65"/>
      <c r="G18149" s="145"/>
    </row>
    <row r="18150" spans="1:7">
      <c r="A18150" s="65"/>
      <c r="B18150" s="65"/>
      <c r="C18150" s="65"/>
      <c r="D18150" s="65"/>
      <c r="E18150" s="65"/>
      <c r="F18150" s="65"/>
      <c r="G18150" s="145"/>
    </row>
    <row r="18151" spans="1:7">
      <c r="A18151" s="65"/>
      <c r="B18151" s="65"/>
      <c r="C18151" s="65"/>
      <c r="D18151" s="65"/>
      <c r="E18151" s="65"/>
      <c r="F18151" s="65"/>
      <c r="G18151" s="145"/>
    </row>
    <row r="18152" spans="1:7">
      <c r="A18152" s="65"/>
      <c r="B18152" s="65"/>
      <c r="C18152" s="65"/>
      <c r="D18152" s="65"/>
      <c r="E18152" s="65"/>
      <c r="F18152" s="65"/>
      <c r="G18152" s="145"/>
    </row>
    <row r="18153" spans="1:7">
      <c r="A18153" s="65"/>
      <c r="B18153" s="65"/>
      <c r="C18153" s="65"/>
      <c r="D18153" s="65"/>
      <c r="E18153" s="65"/>
      <c r="F18153" s="65"/>
      <c r="G18153" s="145"/>
    </row>
    <row r="18154" spans="1:7">
      <c r="A18154" s="65"/>
      <c r="B18154" s="65"/>
      <c r="C18154" s="65"/>
      <c r="D18154" s="65"/>
      <c r="E18154" s="65"/>
      <c r="F18154" s="65"/>
      <c r="G18154" s="145"/>
    </row>
    <row r="18155" spans="1:7">
      <c r="A18155" s="65"/>
      <c r="B18155" s="65"/>
      <c r="C18155" s="65"/>
      <c r="D18155" s="65"/>
      <c r="E18155" s="65"/>
      <c r="F18155" s="65"/>
      <c r="G18155" s="145"/>
    </row>
    <row r="18156" spans="1:7">
      <c r="A18156" s="65"/>
      <c r="B18156" s="65"/>
      <c r="C18156" s="65"/>
      <c r="D18156" s="65"/>
      <c r="E18156" s="65"/>
      <c r="F18156" s="65"/>
      <c r="G18156" s="145"/>
    </row>
    <row r="18157" spans="1:7">
      <c r="A18157" s="65"/>
      <c r="B18157" s="65"/>
      <c r="C18157" s="65"/>
      <c r="D18157" s="65"/>
      <c r="E18157" s="65"/>
      <c r="F18157" s="65"/>
      <c r="G18157" s="145"/>
    </row>
    <row r="18158" spans="1:7">
      <c r="A18158" s="65"/>
      <c r="B18158" s="65"/>
      <c r="C18158" s="65"/>
      <c r="D18158" s="65"/>
      <c r="E18158" s="65"/>
      <c r="F18158" s="65"/>
      <c r="G18158" s="145"/>
    </row>
    <row r="18159" spans="1:7">
      <c r="A18159" s="65"/>
      <c r="B18159" s="65"/>
      <c r="C18159" s="65"/>
      <c r="D18159" s="65"/>
      <c r="E18159" s="65"/>
      <c r="F18159" s="65"/>
      <c r="G18159" s="145"/>
    </row>
    <row r="18160" spans="1:7">
      <c r="A18160" s="65"/>
      <c r="B18160" s="65"/>
      <c r="C18160" s="65"/>
      <c r="D18160" s="65"/>
      <c r="E18160" s="65"/>
      <c r="F18160" s="65"/>
      <c r="G18160" s="145"/>
    </row>
    <row r="18161" spans="1:7">
      <c r="A18161" s="65"/>
      <c r="B18161" s="65"/>
      <c r="C18161" s="65"/>
      <c r="D18161" s="65"/>
      <c r="E18161" s="65"/>
      <c r="F18161" s="65"/>
      <c r="G18161" s="145"/>
    </row>
    <row r="18162" spans="1:7">
      <c r="A18162" s="65"/>
      <c r="B18162" s="65"/>
      <c r="C18162" s="65"/>
      <c r="D18162" s="65"/>
      <c r="E18162" s="65"/>
      <c r="F18162" s="65"/>
      <c r="G18162" s="145"/>
    </row>
    <row r="18163" spans="1:7">
      <c r="A18163" s="65"/>
      <c r="B18163" s="65"/>
      <c r="C18163" s="65"/>
      <c r="D18163" s="65"/>
      <c r="E18163" s="65"/>
      <c r="F18163" s="65"/>
      <c r="G18163" s="145"/>
    </row>
    <row r="18164" spans="1:7">
      <c r="A18164" s="65"/>
      <c r="B18164" s="65"/>
      <c r="C18164" s="65"/>
      <c r="D18164" s="65"/>
      <c r="E18164" s="65"/>
      <c r="F18164" s="65"/>
      <c r="G18164" s="145"/>
    </row>
    <row r="18165" spans="1:7">
      <c r="A18165" s="65"/>
      <c r="B18165" s="65"/>
      <c r="C18165" s="65"/>
      <c r="D18165" s="65"/>
      <c r="E18165" s="65"/>
      <c r="F18165" s="65"/>
      <c r="G18165" s="145"/>
    </row>
    <row r="18166" spans="1:7">
      <c r="A18166" s="65"/>
      <c r="B18166" s="65"/>
      <c r="C18166" s="65"/>
      <c r="D18166" s="65"/>
      <c r="E18166" s="65"/>
      <c r="F18166" s="65"/>
      <c r="G18166" s="145"/>
    </row>
    <row r="18167" spans="1:7">
      <c r="A18167" s="65"/>
      <c r="B18167" s="65"/>
      <c r="C18167" s="65"/>
      <c r="D18167" s="65"/>
      <c r="E18167" s="65"/>
      <c r="F18167" s="65"/>
      <c r="G18167" s="145"/>
    </row>
    <row r="18168" spans="1:7">
      <c r="A18168" s="65"/>
      <c r="B18168" s="65"/>
      <c r="C18168" s="65"/>
      <c r="D18168" s="65"/>
      <c r="E18168" s="65"/>
      <c r="F18168" s="65"/>
      <c r="G18168" s="145"/>
    </row>
    <row r="18169" spans="1:7">
      <c r="A18169" s="65"/>
      <c r="B18169" s="65"/>
      <c r="C18169" s="65"/>
      <c r="D18169" s="65"/>
      <c r="E18169" s="65"/>
      <c r="F18169" s="65"/>
      <c r="G18169" s="145"/>
    </row>
    <row r="18170" spans="1:7">
      <c r="A18170" s="65"/>
      <c r="B18170" s="65"/>
      <c r="C18170" s="65"/>
      <c r="D18170" s="65"/>
      <c r="E18170" s="65"/>
      <c r="F18170" s="65"/>
      <c r="G18170" s="145"/>
    </row>
    <row r="18171" spans="1:7">
      <c r="A18171" s="65"/>
      <c r="B18171" s="65"/>
      <c r="C18171" s="65"/>
      <c r="D18171" s="65"/>
      <c r="E18171" s="65"/>
      <c r="F18171" s="65"/>
      <c r="G18171" s="145"/>
    </row>
    <row r="18172" spans="1:7">
      <c r="A18172" s="65"/>
      <c r="B18172" s="65"/>
      <c r="C18172" s="65"/>
      <c r="D18172" s="65"/>
      <c r="E18172" s="65"/>
      <c r="F18172" s="65"/>
      <c r="G18172" s="145"/>
    </row>
    <row r="18173" spans="1:7">
      <c r="A18173" s="65"/>
      <c r="B18173" s="65"/>
      <c r="C18173" s="65"/>
      <c r="D18173" s="65"/>
      <c r="E18173" s="65"/>
      <c r="F18173" s="65"/>
      <c r="G18173" s="145"/>
    </row>
    <row r="18174" spans="1:7">
      <c r="A18174" s="65"/>
      <c r="B18174" s="65"/>
      <c r="C18174" s="65"/>
      <c r="D18174" s="65"/>
      <c r="E18174" s="65"/>
      <c r="F18174" s="65"/>
      <c r="G18174" s="145"/>
    </row>
    <row r="18175" spans="1:7">
      <c r="A18175" s="65"/>
      <c r="B18175" s="65"/>
      <c r="C18175" s="65"/>
      <c r="D18175" s="65"/>
      <c r="E18175" s="65"/>
      <c r="F18175" s="65"/>
      <c r="G18175" s="145"/>
    </row>
    <row r="18176" spans="1:7">
      <c r="A18176" s="65"/>
      <c r="B18176" s="65"/>
      <c r="C18176" s="65"/>
      <c r="D18176" s="65"/>
      <c r="E18176" s="65"/>
      <c r="F18176" s="65"/>
      <c r="G18176" s="145"/>
    </row>
    <row r="18177" spans="1:7">
      <c r="A18177" s="65"/>
      <c r="B18177" s="65"/>
      <c r="C18177" s="65"/>
      <c r="D18177" s="65"/>
      <c r="E18177" s="65"/>
      <c r="F18177" s="65"/>
      <c r="G18177" s="145"/>
    </row>
    <row r="18178" spans="1:7">
      <c r="A18178" s="65"/>
      <c r="B18178" s="65"/>
      <c r="C18178" s="65"/>
      <c r="D18178" s="65"/>
      <c r="E18178" s="65"/>
      <c r="F18178" s="65"/>
      <c r="G18178" s="145"/>
    </row>
    <row r="18179" spans="1:7">
      <c r="A18179" s="65"/>
      <c r="B18179" s="65"/>
      <c r="C18179" s="65"/>
      <c r="D18179" s="65"/>
      <c r="E18179" s="65"/>
      <c r="F18179" s="65"/>
      <c r="G18179" s="145"/>
    </row>
    <row r="18180" spans="1:7">
      <c r="A18180" s="65"/>
      <c r="B18180" s="65"/>
      <c r="C18180" s="65"/>
      <c r="D18180" s="65"/>
      <c r="E18180" s="65"/>
      <c r="F18180" s="65"/>
      <c r="G18180" s="145"/>
    </row>
    <row r="18181" spans="1:7">
      <c r="A18181" s="65"/>
      <c r="B18181" s="65"/>
      <c r="C18181" s="65"/>
      <c r="D18181" s="65"/>
      <c r="E18181" s="65"/>
      <c r="F18181" s="65"/>
      <c r="G18181" s="145"/>
    </row>
    <row r="18182" spans="1:7">
      <c r="A18182" s="65"/>
      <c r="B18182" s="65"/>
      <c r="C18182" s="65"/>
      <c r="D18182" s="65"/>
      <c r="E18182" s="65"/>
      <c r="F18182" s="65"/>
      <c r="G18182" s="145"/>
    </row>
    <row r="18183" spans="1:7">
      <c r="A18183" s="65"/>
      <c r="B18183" s="65"/>
      <c r="C18183" s="65"/>
      <c r="D18183" s="65"/>
      <c r="E18183" s="65"/>
      <c r="F18183" s="65"/>
      <c r="G18183" s="145"/>
    </row>
    <row r="18184" spans="1:7">
      <c r="A18184" s="65"/>
      <c r="B18184" s="65"/>
      <c r="C18184" s="65"/>
      <c r="D18184" s="65"/>
      <c r="E18184" s="65"/>
      <c r="F18184" s="65"/>
      <c r="G18184" s="145"/>
    </row>
    <row r="18185" spans="1:7">
      <c r="A18185" s="65"/>
      <c r="B18185" s="65"/>
      <c r="C18185" s="65"/>
      <c r="D18185" s="65"/>
      <c r="E18185" s="65"/>
      <c r="F18185" s="65"/>
      <c r="G18185" s="145"/>
    </row>
    <row r="18186" spans="1:7">
      <c r="A18186" s="65"/>
      <c r="B18186" s="65"/>
      <c r="C18186" s="65"/>
      <c r="D18186" s="65"/>
      <c r="E18186" s="65"/>
      <c r="F18186" s="65"/>
      <c r="G18186" s="145"/>
    </row>
    <row r="18187" spans="1:7">
      <c r="A18187" s="65"/>
      <c r="B18187" s="65"/>
      <c r="C18187" s="65"/>
      <c r="D18187" s="65"/>
      <c r="E18187" s="65"/>
      <c r="F18187" s="65"/>
      <c r="G18187" s="145"/>
    </row>
    <row r="18188" spans="1:7">
      <c r="A18188" s="65"/>
      <c r="B18188" s="65"/>
      <c r="C18188" s="65"/>
      <c r="D18188" s="65"/>
      <c r="E18188" s="65"/>
      <c r="F18188" s="65"/>
      <c r="G18188" s="145"/>
    </row>
    <row r="18189" spans="1:7">
      <c r="A18189" s="65"/>
      <c r="B18189" s="65"/>
      <c r="C18189" s="65"/>
      <c r="D18189" s="65"/>
      <c r="E18189" s="65"/>
      <c r="F18189" s="65"/>
      <c r="G18189" s="145"/>
    </row>
    <row r="18190" spans="1:7">
      <c r="A18190" s="65"/>
      <c r="B18190" s="65"/>
      <c r="C18190" s="65"/>
      <c r="D18190" s="65"/>
      <c r="E18190" s="65"/>
      <c r="F18190" s="65"/>
      <c r="G18190" s="145"/>
    </row>
    <row r="18191" spans="1:7">
      <c r="A18191" s="65"/>
      <c r="B18191" s="65"/>
      <c r="C18191" s="65"/>
      <c r="D18191" s="65"/>
      <c r="E18191" s="65"/>
      <c r="F18191" s="65"/>
      <c r="G18191" s="145"/>
    </row>
    <row r="18192" spans="1:7">
      <c r="A18192" s="65"/>
      <c r="B18192" s="65"/>
      <c r="C18192" s="65"/>
      <c r="D18192" s="65"/>
      <c r="E18192" s="65"/>
      <c r="F18192" s="65"/>
      <c r="G18192" s="145"/>
    </row>
    <row r="18193" spans="1:7">
      <c r="A18193" s="65"/>
      <c r="B18193" s="65"/>
      <c r="C18193" s="65"/>
      <c r="D18193" s="65"/>
      <c r="E18193" s="65"/>
      <c r="F18193" s="65"/>
      <c r="G18193" s="145"/>
    </row>
    <row r="18194" spans="1:7">
      <c r="A18194" s="65"/>
      <c r="B18194" s="65"/>
      <c r="C18194" s="65"/>
      <c r="D18194" s="65"/>
      <c r="E18194" s="65"/>
      <c r="F18194" s="65"/>
      <c r="G18194" s="145"/>
    </row>
    <row r="18195" spans="1:7">
      <c r="A18195" s="65"/>
      <c r="B18195" s="65"/>
      <c r="C18195" s="65"/>
      <c r="D18195" s="65"/>
      <c r="E18195" s="65"/>
      <c r="F18195" s="65"/>
      <c r="G18195" s="145"/>
    </row>
    <row r="18196" spans="1:7">
      <c r="A18196" s="65"/>
      <c r="B18196" s="65"/>
      <c r="C18196" s="65"/>
      <c r="D18196" s="65"/>
      <c r="E18196" s="65"/>
      <c r="F18196" s="65"/>
      <c r="G18196" s="145"/>
    </row>
    <row r="18197" spans="1:7">
      <c r="A18197" s="65"/>
      <c r="B18197" s="65"/>
      <c r="C18197" s="65"/>
      <c r="D18197" s="65"/>
      <c r="E18197" s="65"/>
      <c r="F18197" s="65"/>
      <c r="G18197" s="145"/>
    </row>
    <row r="18198" spans="1:7">
      <c r="A18198" s="65"/>
      <c r="B18198" s="65"/>
      <c r="C18198" s="65"/>
      <c r="D18198" s="65"/>
      <c r="E18198" s="65"/>
      <c r="F18198" s="65"/>
      <c r="G18198" s="145"/>
    </row>
    <row r="18199" spans="1:7">
      <c r="A18199" s="65"/>
      <c r="B18199" s="65"/>
      <c r="C18199" s="65"/>
      <c r="D18199" s="65"/>
      <c r="E18199" s="65"/>
      <c r="F18199" s="65"/>
      <c r="G18199" s="145"/>
    </row>
    <row r="18200" spans="1:7">
      <c r="A18200" s="65"/>
      <c r="B18200" s="65"/>
      <c r="C18200" s="65"/>
      <c r="D18200" s="65"/>
      <c r="E18200" s="65"/>
      <c r="F18200" s="65"/>
      <c r="G18200" s="145"/>
    </row>
    <row r="18201" spans="1:7">
      <c r="A18201" s="65"/>
      <c r="B18201" s="65"/>
      <c r="C18201" s="65"/>
      <c r="D18201" s="65"/>
      <c r="E18201" s="65"/>
      <c r="F18201" s="65"/>
      <c r="G18201" s="145"/>
    </row>
    <row r="18202" spans="1:7">
      <c r="A18202" s="65"/>
      <c r="B18202" s="65"/>
      <c r="C18202" s="65"/>
      <c r="D18202" s="65"/>
      <c r="E18202" s="65"/>
      <c r="F18202" s="65"/>
      <c r="G18202" s="145"/>
    </row>
    <row r="18203" spans="1:7">
      <c r="A18203" s="65"/>
      <c r="B18203" s="65"/>
      <c r="C18203" s="65"/>
      <c r="D18203" s="65"/>
      <c r="E18203" s="65"/>
      <c r="F18203" s="65"/>
      <c r="G18203" s="145"/>
    </row>
    <row r="18204" spans="1:7">
      <c r="A18204" s="65"/>
      <c r="B18204" s="65"/>
      <c r="C18204" s="65"/>
      <c r="D18204" s="65"/>
      <c r="E18204" s="65"/>
      <c r="F18204" s="65"/>
      <c r="G18204" s="145"/>
    </row>
    <row r="18205" spans="1:7">
      <c r="A18205" s="65"/>
      <c r="B18205" s="65"/>
      <c r="C18205" s="65"/>
      <c r="D18205" s="65"/>
      <c r="E18205" s="65"/>
      <c r="F18205" s="65"/>
      <c r="G18205" s="145"/>
    </row>
    <row r="18206" spans="1:7">
      <c r="A18206" s="65"/>
      <c r="B18206" s="65"/>
      <c r="C18206" s="65"/>
      <c r="D18206" s="65"/>
      <c r="E18206" s="65"/>
      <c r="F18206" s="65"/>
      <c r="G18206" s="145"/>
    </row>
    <row r="18207" spans="1:7">
      <c r="A18207" s="65"/>
      <c r="B18207" s="65"/>
      <c r="C18207" s="65"/>
      <c r="D18207" s="65"/>
      <c r="E18207" s="65"/>
      <c r="F18207" s="65"/>
      <c r="G18207" s="145"/>
    </row>
    <row r="18208" spans="1:7">
      <c r="A18208" s="65"/>
      <c r="B18208" s="65"/>
      <c r="C18208" s="65"/>
      <c r="D18208" s="65"/>
      <c r="E18208" s="65"/>
      <c r="F18208" s="65"/>
      <c r="G18208" s="145"/>
    </row>
    <row r="18209" spans="1:7">
      <c r="A18209" s="65"/>
      <c r="B18209" s="65"/>
      <c r="C18209" s="65"/>
      <c r="D18209" s="65"/>
      <c r="E18209" s="65"/>
      <c r="F18209" s="65"/>
      <c r="G18209" s="145"/>
    </row>
    <row r="18210" spans="1:7">
      <c r="A18210" s="65"/>
      <c r="B18210" s="65"/>
      <c r="C18210" s="65"/>
      <c r="D18210" s="65"/>
      <c r="E18210" s="65"/>
      <c r="F18210" s="65"/>
      <c r="G18210" s="145"/>
    </row>
    <row r="18211" spans="1:7">
      <c r="A18211" s="65"/>
      <c r="B18211" s="65"/>
      <c r="C18211" s="65"/>
      <c r="D18211" s="65"/>
      <c r="E18211" s="65"/>
      <c r="F18211" s="65"/>
      <c r="G18211" s="145"/>
    </row>
    <row r="18212" spans="1:7">
      <c r="A18212" s="65"/>
      <c r="B18212" s="65"/>
      <c r="C18212" s="65"/>
      <c r="D18212" s="65"/>
      <c r="E18212" s="65"/>
      <c r="F18212" s="65"/>
      <c r="G18212" s="145"/>
    </row>
    <row r="18213" spans="1:7">
      <c r="A18213" s="65"/>
      <c r="B18213" s="65"/>
      <c r="C18213" s="65"/>
      <c r="D18213" s="65"/>
      <c r="E18213" s="65"/>
      <c r="F18213" s="65"/>
      <c r="G18213" s="145"/>
    </row>
    <row r="18214" spans="1:7">
      <c r="A18214" s="65"/>
      <c r="B18214" s="65"/>
      <c r="C18214" s="65"/>
      <c r="D18214" s="65"/>
      <c r="E18214" s="65"/>
      <c r="F18214" s="65"/>
      <c r="G18214" s="145"/>
    </row>
    <row r="18215" spans="1:7">
      <c r="A18215" s="65"/>
      <c r="B18215" s="65"/>
      <c r="C18215" s="65"/>
      <c r="D18215" s="65"/>
      <c r="E18215" s="65"/>
      <c r="F18215" s="65"/>
      <c r="G18215" s="145"/>
    </row>
    <row r="18216" spans="1:7">
      <c r="A18216" s="65"/>
      <c r="B18216" s="65"/>
      <c r="C18216" s="65"/>
      <c r="D18216" s="65"/>
      <c r="E18216" s="65"/>
      <c r="F18216" s="65"/>
      <c r="G18216" s="145"/>
    </row>
    <row r="18217" spans="1:7">
      <c r="A18217" s="65"/>
      <c r="B18217" s="65"/>
      <c r="C18217" s="65"/>
      <c r="D18217" s="65"/>
      <c r="E18217" s="65"/>
      <c r="F18217" s="65"/>
      <c r="G18217" s="145"/>
    </row>
    <row r="18218" spans="1:7">
      <c r="A18218" s="65"/>
      <c r="B18218" s="65"/>
      <c r="C18218" s="65"/>
      <c r="D18218" s="65"/>
      <c r="E18218" s="65"/>
      <c r="F18218" s="65"/>
      <c r="G18218" s="145"/>
    </row>
    <row r="18219" spans="1:7">
      <c r="A18219" s="65"/>
      <c r="B18219" s="65"/>
      <c r="C18219" s="65"/>
      <c r="D18219" s="65"/>
      <c r="E18219" s="65"/>
      <c r="F18219" s="65"/>
      <c r="G18219" s="145"/>
    </row>
    <row r="18220" spans="1:7">
      <c r="A18220" s="65"/>
      <c r="B18220" s="65"/>
      <c r="C18220" s="65"/>
      <c r="D18220" s="65"/>
      <c r="E18220" s="65"/>
      <c r="F18220" s="65"/>
      <c r="G18220" s="145"/>
    </row>
    <row r="18221" spans="1:7">
      <c r="A18221" s="65"/>
      <c r="B18221" s="65"/>
      <c r="C18221" s="65"/>
      <c r="D18221" s="65"/>
      <c r="E18221" s="65"/>
      <c r="F18221" s="65"/>
      <c r="G18221" s="145"/>
    </row>
    <row r="18222" spans="1:7">
      <c r="A18222" s="65"/>
      <c r="B18222" s="65"/>
      <c r="C18222" s="65"/>
      <c r="D18222" s="65"/>
      <c r="E18222" s="65"/>
      <c r="F18222" s="65"/>
      <c r="G18222" s="145"/>
    </row>
    <row r="18223" spans="1:7">
      <c r="A18223" s="65"/>
      <c r="B18223" s="65"/>
      <c r="C18223" s="65"/>
      <c r="D18223" s="65"/>
      <c r="E18223" s="65"/>
      <c r="F18223" s="65"/>
      <c r="G18223" s="145"/>
    </row>
    <row r="18224" spans="1:7">
      <c r="A18224" s="65"/>
      <c r="B18224" s="65"/>
      <c r="C18224" s="65"/>
      <c r="D18224" s="65"/>
      <c r="E18224" s="65"/>
      <c r="F18224" s="65"/>
      <c r="G18224" s="145"/>
    </row>
    <row r="18225" spans="1:7">
      <c r="A18225" s="65"/>
      <c r="B18225" s="65"/>
      <c r="C18225" s="65"/>
      <c r="D18225" s="65"/>
      <c r="E18225" s="65"/>
      <c r="F18225" s="65"/>
      <c r="G18225" s="145"/>
    </row>
    <row r="18226" spans="1:7">
      <c r="A18226" s="65"/>
      <c r="B18226" s="65"/>
      <c r="C18226" s="65"/>
      <c r="D18226" s="65"/>
      <c r="E18226" s="65"/>
      <c r="F18226" s="65"/>
      <c r="G18226" s="145"/>
    </row>
    <row r="18227" spans="1:7">
      <c r="A18227" s="65"/>
      <c r="B18227" s="65"/>
      <c r="C18227" s="65"/>
      <c r="D18227" s="65"/>
      <c r="E18227" s="65"/>
      <c r="F18227" s="65"/>
      <c r="G18227" s="145"/>
    </row>
    <row r="18228" spans="1:7">
      <c r="A18228" s="65"/>
      <c r="B18228" s="65"/>
      <c r="C18228" s="65"/>
      <c r="D18228" s="65"/>
      <c r="E18228" s="65"/>
      <c r="F18228" s="65"/>
      <c r="G18228" s="145"/>
    </row>
    <row r="18229" spans="1:7">
      <c r="A18229" s="65"/>
      <c r="B18229" s="65"/>
      <c r="C18229" s="65"/>
      <c r="D18229" s="65"/>
      <c r="E18229" s="65"/>
      <c r="F18229" s="65"/>
      <c r="G18229" s="145"/>
    </row>
    <row r="18230" spans="1:7">
      <c r="A18230" s="65"/>
      <c r="B18230" s="65"/>
      <c r="C18230" s="65"/>
      <c r="D18230" s="65"/>
      <c r="E18230" s="65"/>
      <c r="F18230" s="65"/>
      <c r="G18230" s="145"/>
    </row>
    <row r="18231" spans="1:7">
      <c r="A18231" s="65"/>
      <c r="B18231" s="65"/>
      <c r="C18231" s="65"/>
      <c r="D18231" s="65"/>
      <c r="E18231" s="65"/>
      <c r="F18231" s="65"/>
      <c r="G18231" s="145"/>
    </row>
    <row r="18232" spans="1:7">
      <c r="A18232" s="65"/>
      <c r="B18232" s="65"/>
      <c r="C18232" s="65"/>
      <c r="D18232" s="65"/>
      <c r="E18232" s="65"/>
      <c r="F18232" s="65"/>
      <c r="G18232" s="145"/>
    </row>
    <row r="18233" spans="1:7">
      <c r="A18233" s="65"/>
      <c r="B18233" s="65"/>
      <c r="C18233" s="65"/>
      <c r="D18233" s="65"/>
      <c r="E18233" s="65"/>
      <c r="F18233" s="65"/>
      <c r="G18233" s="145"/>
    </row>
    <row r="18234" spans="1:7">
      <c r="A18234" s="65"/>
      <c r="B18234" s="65"/>
      <c r="C18234" s="65"/>
      <c r="D18234" s="65"/>
      <c r="E18234" s="65"/>
      <c r="F18234" s="65"/>
      <c r="G18234" s="145"/>
    </row>
    <row r="18235" spans="1:7">
      <c r="A18235" s="65"/>
      <c r="B18235" s="65"/>
      <c r="C18235" s="65"/>
      <c r="D18235" s="65"/>
      <c r="E18235" s="65"/>
      <c r="F18235" s="65"/>
      <c r="G18235" s="145"/>
    </row>
    <row r="18236" spans="1:7">
      <c r="A18236" s="65"/>
      <c r="B18236" s="65"/>
      <c r="C18236" s="65"/>
      <c r="D18236" s="65"/>
      <c r="E18236" s="65"/>
      <c r="F18236" s="65"/>
      <c r="G18236" s="145"/>
    </row>
    <row r="18237" spans="1:7">
      <c r="A18237" s="65"/>
      <c r="B18237" s="65"/>
      <c r="C18237" s="65"/>
      <c r="D18237" s="65"/>
      <c r="E18237" s="65"/>
      <c r="F18237" s="65"/>
      <c r="G18237" s="145"/>
    </row>
    <row r="18238" spans="1:7">
      <c r="A18238" s="65"/>
      <c r="B18238" s="65"/>
      <c r="C18238" s="65"/>
      <c r="D18238" s="65"/>
      <c r="E18238" s="65"/>
      <c r="F18238" s="65"/>
      <c r="G18238" s="145"/>
    </row>
    <row r="18239" spans="1:7">
      <c r="A18239" s="65"/>
      <c r="B18239" s="65"/>
      <c r="C18239" s="65"/>
      <c r="D18239" s="65"/>
      <c r="E18239" s="65"/>
      <c r="F18239" s="65"/>
      <c r="G18239" s="145"/>
    </row>
    <row r="18240" spans="1:7">
      <c r="A18240" s="65"/>
      <c r="B18240" s="65"/>
      <c r="C18240" s="65"/>
      <c r="D18240" s="65"/>
      <c r="E18240" s="65"/>
      <c r="F18240" s="65"/>
      <c r="G18240" s="145"/>
    </row>
    <row r="18241" spans="1:7">
      <c r="A18241" s="65"/>
      <c r="B18241" s="65"/>
      <c r="C18241" s="65"/>
      <c r="D18241" s="65"/>
      <c r="E18241" s="65"/>
      <c r="F18241" s="65"/>
      <c r="G18241" s="145"/>
    </row>
    <row r="18242" spans="1:7">
      <c r="A18242" s="65"/>
      <c r="B18242" s="65"/>
      <c r="C18242" s="65"/>
      <c r="D18242" s="65"/>
      <c r="E18242" s="65"/>
      <c r="F18242" s="65"/>
      <c r="G18242" s="145"/>
    </row>
    <row r="18243" spans="1:7">
      <c r="A18243" s="65"/>
      <c r="B18243" s="65"/>
      <c r="C18243" s="65"/>
      <c r="D18243" s="65"/>
      <c r="E18243" s="65"/>
      <c r="F18243" s="65"/>
      <c r="G18243" s="145"/>
    </row>
    <row r="18244" spans="1:7">
      <c r="A18244" s="65"/>
      <c r="B18244" s="65"/>
      <c r="C18244" s="65"/>
      <c r="D18244" s="65"/>
      <c r="E18244" s="65"/>
      <c r="F18244" s="65"/>
      <c r="G18244" s="145"/>
    </row>
    <row r="18245" spans="1:7">
      <c r="A18245" s="65"/>
      <c r="B18245" s="65"/>
      <c r="C18245" s="65"/>
      <c r="D18245" s="65"/>
      <c r="E18245" s="65"/>
      <c r="F18245" s="65"/>
      <c r="G18245" s="145"/>
    </row>
    <row r="18246" spans="1:7">
      <c r="A18246" s="65"/>
      <c r="B18246" s="65"/>
      <c r="C18246" s="65"/>
      <c r="D18246" s="65"/>
      <c r="E18246" s="65"/>
      <c r="F18246" s="65"/>
      <c r="G18246" s="145"/>
    </row>
    <row r="18247" spans="1:7">
      <c r="A18247" s="65"/>
      <c r="B18247" s="65"/>
      <c r="C18247" s="65"/>
      <c r="D18247" s="65"/>
      <c r="E18247" s="65"/>
      <c r="F18247" s="65"/>
      <c r="G18247" s="145"/>
    </row>
    <row r="18248" spans="1:7">
      <c r="A18248" s="65"/>
      <c r="B18248" s="65"/>
      <c r="C18248" s="65"/>
      <c r="D18248" s="65"/>
      <c r="E18248" s="65"/>
      <c r="F18248" s="65"/>
      <c r="G18248" s="145"/>
    </row>
    <row r="18249" spans="1:7">
      <c r="A18249" s="65"/>
      <c r="B18249" s="65"/>
      <c r="C18249" s="65"/>
      <c r="D18249" s="65"/>
      <c r="E18249" s="65"/>
      <c r="F18249" s="65"/>
      <c r="G18249" s="145"/>
    </row>
    <row r="18250" spans="1:7">
      <c r="A18250" s="65"/>
      <c r="B18250" s="65"/>
      <c r="C18250" s="65"/>
      <c r="D18250" s="65"/>
      <c r="E18250" s="65"/>
      <c r="F18250" s="65"/>
      <c r="G18250" s="145"/>
    </row>
    <row r="18251" spans="1:7">
      <c r="A18251" s="65"/>
      <c r="B18251" s="65"/>
      <c r="C18251" s="65"/>
      <c r="D18251" s="65"/>
      <c r="E18251" s="65"/>
      <c r="F18251" s="65"/>
      <c r="G18251" s="145"/>
    </row>
    <row r="18252" spans="1:7">
      <c r="A18252" s="65"/>
      <c r="B18252" s="65"/>
      <c r="C18252" s="65"/>
      <c r="D18252" s="65"/>
      <c r="E18252" s="65"/>
      <c r="F18252" s="65"/>
      <c r="G18252" s="145"/>
    </row>
    <row r="18253" spans="1:7">
      <c r="A18253" s="65"/>
      <c r="B18253" s="65"/>
      <c r="C18253" s="65"/>
      <c r="D18253" s="65"/>
      <c r="E18253" s="65"/>
      <c r="F18253" s="65"/>
      <c r="G18253" s="145"/>
    </row>
    <row r="18254" spans="1:7">
      <c r="A18254" s="65"/>
      <c r="B18254" s="65"/>
      <c r="C18254" s="65"/>
      <c r="D18254" s="65"/>
      <c r="E18254" s="65"/>
      <c r="F18254" s="65"/>
      <c r="G18254" s="145"/>
    </row>
    <row r="18255" spans="1:7">
      <c r="A18255" s="65"/>
      <c r="B18255" s="65"/>
      <c r="C18255" s="65"/>
      <c r="D18255" s="65"/>
      <c r="E18255" s="65"/>
      <c r="F18255" s="65"/>
      <c r="G18255" s="145"/>
    </row>
    <row r="18256" spans="1:7">
      <c r="A18256" s="65"/>
      <c r="B18256" s="65"/>
      <c r="C18256" s="65"/>
      <c r="D18256" s="65"/>
      <c r="E18256" s="65"/>
      <c r="F18256" s="65"/>
      <c r="G18256" s="145"/>
    </row>
    <row r="18257" spans="1:7">
      <c r="A18257" s="65"/>
      <c r="B18257" s="65"/>
      <c r="C18257" s="65"/>
      <c r="D18257" s="65"/>
      <c r="E18257" s="65"/>
      <c r="F18257" s="65"/>
      <c r="G18257" s="145"/>
    </row>
    <row r="18258" spans="1:7">
      <c r="A18258" s="65"/>
      <c r="B18258" s="65"/>
      <c r="C18258" s="65"/>
      <c r="D18258" s="65"/>
      <c r="E18258" s="65"/>
      <c r="F18258" s="65"/>
      <c r="G18258" s="145"/>
    </row>
    <row r="18259" spans="1:7">
      <c r="A18259" s="65"/>
      <c r="B18259" s="65"/>
      <c r="C18259" s="65"/>
      <c r="D18259" s="65"/>
      <c r="E18259" s="65"/>
      <c r="F18259" s="65"/>
      <c r="G18259" s="145"/>
    </row>
    <row r="18260" spans="1:7">
      <c r="A18260" s="65"/>
      <c r="B18260" s="65"/>
      <c r="C18260" s="65"/>
      <c r="D18260" s="65"/>
      <c r="E18260" s="65"/>
      <c r="F18260" s="65"/>
      <c r="G18260" s="145"/>
    </row>
    <row r="18261" spans="1:7">
      <c r="A18261" s="65"/>
      <c r="B18261" s="65"/>
      <c r="C18261" s="65"/>
      <c r="D18261" s="65"/>
      <c r="E18261" s="65"/>
      <c r="F18261" s="65"/>
      <c r="G18261" s="145"/>
    </row>
    <row r="18262" spans="1:7">
      <c r="A18262" s="65"/>
      <c r="B18262" s="65"/>
      <c r="C18262" s="65"/>
      <c r="D18262" s="65"/>
      <c r="E18262" s="65"/>
      <c r="F18262" s="65"/>
      <c r="G18262" s="145"/>
    </row>
    <row r="18263" spans="1:7">
      <c r="A18263" s="65"/>
      <c r="B18263" s="65"/>
      <c r="C18263" s="65"/>
      <c r="D18263" s="65"/>
      <c r="E18263" s="65"/>
      <c r="F18263" s="65"/>
      <c r="G18263" s="145"/>
    </row>
    <row r="18264" spans="1:7">
      <c r="A18264" s="65"/>
      <c r="B18264" s="65"/>
      <c r="C18264" s="65"/>
      <c r="D18264" s="65"/>
      <c r="E18264" s="65"/>
      <c r="F18264" s="65"/>
      <c r="G18264" s="145"/>
    </row>
    <row r="18265" spans="1:7">
      <c r="A18265" s="65"/>
      <c r="B18265" s="65"/>
      <c r="C18265" s="65"/>
      <c r="D18265" s="65"/>
      <c r="E18265" s="65"/>
      <c r="F18265" s="65"/>
      <c r="G18265" s="145"/>
    </row>
    <row r="18266" spans="1:7">
      <c r="A18266" s="65"/>
      <c r="B18266" s="65"/>
      <c r="C18266" s="65"/>
      <c r="D18266" s="65"/>
      <c r="E18266" s="65"/>
      <c r="F18266" s="65"/>
      <c r="G18266" s="145"/>
    </row>
    <row r="18267" spans="1:7">
      <c r="A18267" s="65"/>
      <c r="B18267" s="65"/>
      <c r="C18267" s="65"/>
      <c r="D18267" s="65"/>
      <c r="E18267" s="65"/>
      <c r="F18267" s="65"/>
      <c r="G18267" s="145"/>
    </row>
    <row r="18268" spans="1:7">
      <c r="A18268" s="65"/>
      <c r="B18268" s="65"/>
      <c r="C18268" s="65"/>
      <c r="D18268" s="65"/>
      <c r="E18268" s="65"/>
      <c r="F18268" s="65"/>
      <c r="G18268" s="145"/>
    </row>
    <row r="18269" spans="1:7">
      <c r="A18269" s="65"/>
      <c r="B18269" s="65"/>
      <c r="C18269" s="65"/>
      <c r="D18269" s="65"/>
      <c r="E18269" s="65"/>
      <c r="F18269" s="65"/>
      <c r="G18269" s="145"/>
    </row>
    <row r="18270" spans="1:7">
      <c r="A18270" s="65"/>
      <c r="B18270" s="65"/>
      <c r="C18270" s="65"/>
      <c r="D18270" s="65"/>
      <c r="E18270" s="65"/>
      <c r="F18270" s="65"/>
      <c r="G18270" s="145"/>
    </row>
    <row r="18271" spans="1:7">
      <c r="A18271" s="65"/>
      <c r="B18271" s="65"/>
      <c r="C18271" s="65"/>
      <c r="D18271" s="65"/>
      <c r="E18271" s="65"/>
      <c r="F18271" s="65"/>
      <c r="G18271" s="145"/>
    </row>
    <row r="18272" spans="1:7">
      <c r="A18272" s="65"/>
      <c r="B18272" s="65"/>
      <c r="C18272" s="65"/>
      <c r="D18272" s="65"/>
      <c r="E18272" s="65"/>
      <c r="F18272" s="65"/>
      <c r="G18272" s="145"/>
    </row>
    <row r="18273" spans="1:7">
      <c r="A18273" s="65"/>
      <c r="B18273" s="65"/>
      <c r="C18273" s="65"/>
      <c r="D18273" s="65"/>
      <c r="E18273" s="65"/>
      <c r="F18273" s="65"/>
      <c r="G18273" s="145"/>
    </row>
    <row r="18274" spans="1:7">
      <c r="A18274" s="65"/>
      <c r="B18274" s="65"/>
      <c r="C18274" s="65"/>
      <c r="D18274" s="65"/>
      <c r="E18274" s="65"/>
      <c r="F18274" s="65"/>
      <c r="G18274" s="145"/>
    </row>
    <row r="18275" spans="1:7">
      <c r="A18275" s="65"/>
      <c r="B18275" s="65"/>
      <c r="C18275" s="65"/>
      <c r="D18275" s="65"/>
      <c r="E18275" s="65"/>
      <c r="F18275" s="65"/>
      <c r="G18275" s="145"/>
    </row>
    <row r="18276" spans="1:7">
      <c r="A18276" s="65"/>
      <c r="B18276" s="65"/>
      <c r="C18276" s="65"/>
      <c r="D18276" s="65"/>
      <c r="E18276" s="65"/>
      <c r="F18276" s="65"/>
      <c r="G18276" s="145"/>
    </row>
    <row r="18277" spans="1:7">
      <c r="A18277" s="65"/>
      <c r="B18277" s="65"/>
      <c r="C18277" s="65"/>
      <c r="D18277" s="65"/>
      <c r="E18277" s="65"/>
      <c r="F18277" s="65"/>
      <c r="G18277" s="145"/>
    </row>
    <row r="18278" spans="1:7">
      <c r="A18278" s="65"/>
      <c r="B18278" s="65"/>
      <c r="C18278" s="65"/>
      <c r="D18278" s="65"/>
      <c r="E18278" s="65"/>
      <c r="F18278" s="65"/>
      <c r="G18278" s="145"/>
    </row>
    <row r="18279" spans="1:7">
      <c r="A18279" s="65"/>
      <c r="B18279" s="65"/>
      <c r="C18279" s="65"/>
      <c r="D18279" s="65"/>
      <c r="E18279" s="65"/>
      <c r="F18279" s="65"/>
      <c r="G18279" s="145"/>
    </row>
    <row r="18280" spans="1:7">
      <c r="A18280" s="65"/>
      <c r="B18280" s="65"/>
      <c r="C18280" s="65"/>
      <c r="D18280" s="65"/>
      <c r="E18280" s="65"/>
      <c r="F18280" s="65"/>
      <c r="G18280" s="145"/>
    </row>
    <row r="18281" spans="1:7">
      <c r="A18281" s="65"/>
      <c r="B18281" s="65"/>
      <c r="C18281" s="65"/>
      <c r="D18281" s="65"/>
      <c r="E18281" s="65"/>
      <c r="F18281" s="65"/>
      <c r="G18281" s="145"/>
    </row>
    <row r="18282" spans="1:7">
      <c r="A18282" s="65"/>
      <c r="B18282" s="65"/>
      <c r="C18282" s="65"/>
      <c r="D18282" s="65"/>
      <c r="E18282" s="65"/>
      <c r="F18282" s="65"/>
      <c r="G18282" s="145"/>
    </row>
    <row r="18283" spans="1:7">
      <c r="A18283" s="65"/>
      <c r="B18283" s="65"/>
      <c r="C18283" s="65"/>
      <c r="D18283" s="65"/>
      <c r="E18283" s="65"/>
      <c r="F18283" s="65"/>
      <c r="G18283" s="145"/>
    </row>
    <row r="18284" spans="1:7">
      <c r="A18284" s="65"/>
      <c r="B18284" s="65"/>
      <c r="C18284" s="65"/>
      <c r="D18284" s="65"/>
      <c r="E18284" s="65"/>
      <c r="F18284" s="65"/>
      <c r="G18284" s="145"/>
    </row>
    <row r="18285" spans="1:7">
      <c r="A18285" s="65"/>
      <c r="B18285" s="65"/>
      <c r="C18285" s="65"/>
      <c r="D18285" s="65"/>
      <c r="E18285" s="65"/>
      <c r="F18285" s="65"/>
      <c r="G18285" s="145"/>
    </row>
    <row r="18286" spans="1:7">
      <c r="A18286" s="65"/>
      <c r="B18286" s="65"/>
      <c r="C18286" s="65"/>
      <c r="D18286" s="65"/>
      <c r="E18286" s="65"/>
      <c r="F18286" s="65"/>
      <c r="G18286" s="145"/>
    </row>
    <row r="18287" spans="1:7">
      <c r="A18287" s="65"/>
      <c r="B18287" s="65"/>
      <c r="C18287" s="65"/>
      <c r="D18287" s="65"/>
      <c r="E18287" s="65"/>
      <c r="F18287" s="65"/>
      <c r="G18287" s="145"/>
    </row>
    <row r="18288" spans="1:7">
      <c r="A18288" s="65"/>
      <c r="B18288" s="65"/>
      <c r="C18288" s="65"/>
      <c r="D18288" s="65"/>
      <c r="E18288" s="65"/>
      <c r="F18288" s="65"/>
      <c r="G18288" s="145"/>
    </row>
    <row r="18289" spans="1:7">
      <c r="A18289" s="65"/>
      <c r="B18289" s="65"/>
      <c r="C18289" s="65"/>
      <c r="D18289" s="65"/>
      <c r="E18289" s="65"/>
      <c r="F18289" s="65"/>
      <c r="G18289" s="145"/>
    </row>
    <row r="18290" spans="1:7">
      <c r="A18290" s="65"/>
      <c r="B18290" s="65"/>
      <c r="C18290" s="65"/>
      <c r="D18290" s="65"/>
      <c r="E18290" s="65"/>
      <c r="F18290" s="65"/>
      <c r="G18290" s="145"/>
    </row>
    <row r="18291" spans="1:7">
      <c r="A18291" s="65"/>
      <c r="B18291" s="65"/>
      <c r="C18291" s="65"/>
      <c r="D18291" s="65"/>
      <c r="E18291" s="65"/>
      <c r="F18291" s="65"/>
      <c r="G18291" s="145"/>
    </row>
    <row r="18292" spans="1:7">
      <c r="A18292" s="65"/>
      <c r="B18292" s="65"/>
      <c r="C18292" s="65"/>
      <c r="D18292" s="65"/>
      <c r="E18292" s="65"/>
      <c r="F18292" s="65"/>
      <c r="G18292" s="145"/>
    </row>
    <row r="18293" spans="1:7">
      <c r="A18293" s="65"/>
      <c r="B18293" s="65"/>
      <c r="C18293" s="65"/>
      <c r="D18293" s="65"/>
      <c r="E18293" s="65"/>
      <c r="F18293" s="65"/>
      <c r="G18293" s="145"/>
    </row>
    <row r="18294" spans="1:7">
      <c r="A18294" s="65"/>
      <c r="B18294" s="65"/>
      <c r="C18294" s="65"/>
      <c r="D18294" s="65"/>
      <c r="E18294" s="65"/>
      <c r="F18294" s="65"/>
      <c r="G18294" s="145"/>
    </row>
    <row r="18295" spans="1:7">
      <c r="A18295" s="65"/>
      <c r="B18295" s="65"/>
      <c r="C18295" s="65"/>
      <c r="D18295" s="65"/>
      <c r="E18295" s="65"/>
      <c r="F18295" s="65"/>
      <c r="G18295" s="145"/>
    </row>
    <row r="18296" spans="1:7">
      <c r="A18296" s="65"/>
      <c r="B18296" s="65"/>
      <c r="C18296" s="65"/>
      <c r="D18296" s="65"/>
      <c r="E18296" s="65"/>
      <c r="F18296" s="65"/>
      <c r="G18296" s="145"/>
    </row>
    <row r="18297" spans="1:7">
      <c r="A18297" s="65"/>
      <c r="B18297" s="65"/>
      <c r="C18297" s="65"/>
      <c r="D18297" s="65"/>
      <c r="E18297" s="65"/>
      <c r="F18297" s="65"/>
      <c r="G18297" s="145"/>
    </row>
    <row r="18298" spans="1:7">
      <c r="A18298" s="65"/>
      <c r="B18298" s="65"/>
      <c r="C18298" s="65"/>
      <c r="D18298" s="65"/>
      <c r="E18298" s="65"/>
      <c r="F18298" s="65"/>
      <c r="G18298" s="145"/>
    </row>
    <row r="18299" spans="1:7">
      <c r="A18299" s="65"/>
      <c r="B18299" s="65"/>
      <c r="C18299" s="65"/>
      <c r="D18299" s="65"/>
      <c r="E18299" s="65"/>
      <c r="F18299" s="65"/>
      <c r="G18299" s="145"/>
    </row>
    <row r="18300" spans="1:7">
      <c r="A18300" s="65"/>
      <c r="B18300" s="65"/>
      <c r="C18300" s="65"/>
      <c r="D18300" s="65"/>
      <c r="E18300" s="65"/>
      <c r="F18300" s="65"/>
      <c r="G18300" s="145"/>
    </row>
    <row r="18301" spans="1:7">
      <c r="A18301" s="65"/>
      <c r="B18301" s="65"/>
      <c r="C18301" s="65"/>
      <c r="D18301" s="65"/>
      <c r="E18301" s="65"/>
      <c r="F18301" s="65"/>
      <c r="G18301" s="145"/>
    </row>
    <row r="18302" spans="1:7">
      <c r="A18302" s="65"/>
      <c r="B18302" s="65"/>
      <c r="C18302" s="65"/>
      <c r="D18302" s="65"/>
      <c r="E18302" s="65"/>
      <c r="F18302" s="65"/>
      <c r="G18302" s="145"/>
    </row>
    <row r="18303" spans="1:7">
      <c r="A18303" s="65"/>
      <c r="B18303" s="65"/>
      <c r="C18303" s="65"/>
      <c r="D18303" s="65"/>
      <c r="E18303" s="65"/>
      <c r="F18303" s="65"/>
      <c r="G18303" s="145"/>
    </row>
    <row r="18304" spans="1:7">
      <c r="A18304" s="65"/>
      <c r="B18304" s="65"/>
      <c r="C18304" s="65"/>
      <c r="D18304" s="65"/>
      <c r="E18304" s="65"/>
      <c r="F18304" s="65"/>
      <c r="G18304" s="145"/>
    </row>
    <row r="18305" spans="1:7">
      <c r="A18305" s="65"/>
      <c r="B18305" s="65"/>
      <c r="C18305" s="65"/>
      <c r="D18305" s="65"/>
      <c r="E18305" s="65"/>
      <c r="F18305" s="65"/>
      <c r="G18305" s="145"/>
    </row>
    <row r="18306" spans="1:7">
      <c r="A18306" s="65"/>
      <c r="B18306" s="65"/>
      <c r="C18306" s="65"/>
      <c r="D18306" s="65"/>
      <c r="E18306" s="65"/>
      <c r="F18306" s="65"/>
      <c r="G18306" s="145"/>
    </row>
    <row r="18307" spans="1:7">
      <c r="A18307" s="65"/>
      <c r="B18307" s="65"/>
      <c r="C18307" s="65"/>
      <c r="D18307" s="65"/>
      <c r="E18307" s="65"/>
      <c r="F18307" s="65"/>
      <c r="G18307" s="145"/>
    </row>
    <row r="18308" spans="1:7">
      <c r="A18308" s="65"/>
      <c r="B18308" s="65"/>
      <c r="C18308" s="65"/>
      <c r="D18308" s="65"/>
      <c r="E18308" s="65"/>
      <c r="F18308" s="65"/>
      <c r="G18308" s="145"/>
    </row>
    <row r="18309" spans="1:7">
      <c r="A18309" s="65"/>
      <c r="B18309" s="65"/>
      <c r="C18309" s="65"/>
      <c r="D18309" s="65"/>
      <c r="E18309" s="65"/>
      <c r="F18309" s="65"/>
      <c r="G18309" s="145"/>
    </row>
    <row r="18310" spans="1:7">
      <c r="A18310" s="65"/>
      <c r="B18310" s="65"/>
      <c r="C18310" s="65"/>
      <c r="D18310" s="65"/>
      <c r="E18310" s="65"/>
      <c r="F18310" s="65"/>
      <c r="G18310" s="145"/>
    </row>
    <row r="18311" spans="1:7">
      <c r="A18311" s="65"/>
      <c r="B18311" s="65"/>
      <c r="C18311" s="65"/>
      <c r="D18311" s="65"/>
      <c r="E18311" s="65"/>
      <c r="F18311" s="65"/>
      <c r="G18311" s="145"/>
    </row>
    <row r="18312" spans="1:7">
      <c r="A18312" s="65"/>
      <c r="B18312" s="65"/>
      <c r="C18312" s="65"/>
      <c r="D18312" s="65"/>
      <c r="E18312" s="65"/>
      <c r="F18312" s="65"/>
      <c r="G18312" s="145"/>
    </row>
    <row r="18313" spans="1:7">
      <c r="A18313" s="65"/>
      <c r="B18313" s="65"/>
      <c r="C18313" s="65"/>
      <c r="D18313" s="65"/>
      <c r="E18313" s="65"/>
      <c r="F18313" s="65"/>
      <c r="G18313" s="145"/>
    </row>
    <row r="18314" spans="1:7">
      <c r="A18314" s="65"/>
      <c r="B18314" s="65"/>
      <c r="C18314" s="65"/>
      <c r="D18314" s="65"/>
      <c r="E18314" s="65"/>
      <c r="F18314" s="65"/>
      <c r="G18314" s="145"/>
    </row>
    <row r="18315" spans="1:7">
      <c r="A18315" s="65"/>
      <c r="B18315" s="65"/>
      <c r="C18315" s="65"/>
      <c r="D18315" s="65"/>
      <c r="E18315" s="65"/>
      <c r="F18315" s="65"/>
      <c r="G18315" s="145"/>
    </row>
    <row r="18316" spans="1:7">
      <c r="A18316" s="65"/>
      <c r="B18316" s="65"/>
      <c r="C18316" s="65"/>
      <c r="D18316" s="65"/>
      <c r="E18316" s="65"/>
      <c r="F18316" s="65"/>
      <c r="G18316" s="145"/>
    </row>
    <row r="18317" spans="1:7">
      <c r="A18317" s="65"/>
      <c r="B18317" s="65"/>
      <c r="C18317" s="65"/>
      <c r="D18317" s="65"/>
      <c r="E18317" s="65"/>
      <c r="F18317" s="65"/>
      <c r="G18317" s="145"/>
    </row>
    <row r="18318" spans="1:7">
      <c r="A18318" s="65"/>
      <c r="B18318" s="65"/>
      <c r="C18318" s="65"/>
      <c r="D18318" s="65"/>
      <c r="E18318" s="65"/>
      <c r="F18318" s="65"/>
      <c r="G18318" s="145"/>
    </row>
    <row r="18319" spans="1:7">
      <c r="A18319" s="65"/>
      <c r="B18319" s="65"/>
      <c r="C18319" s="65"/>
      <c r="D18319" s="65"/>
      <c r="E18319" s="65"/>
      <c r="F18319" s="65"/>
      <c r="G18319" s="145"/>
    </row>
    <row r="18320" spans="1:7">
      <c r="A18320" s="65"/>
      <c r="B18320" s="65"/>
      <c r="C18320" s="65"/>
      <c r="D18320" s="65"/>
      <c r="E18320" s="65"/>
      <c r="F18320" s="65"/>
      <c r="G18320" s="145"/>
    </row>
    <row r="18321" spans="1:7">
      <c r="A18321" s="65"/>
      <c r="B18321" s="65"/>
      <c r="C18321" s="65"/>
      <c r="D18321" s="65"/>
      <c r="E18321" s="65"/>
      <c r="F18321" s="65"/>
      <c r="G18321" s="145"/>
    </row>
    <row r="18322" spans="1:7">
      <c r="A18322" s="65"/>
      <c r="B18322" s="65"/>
      <c r="C18322" s="65"/>
      <c r="D18322" s="65"/>
      <c r="E18322" s="65"/>
      <c r="F18322" s="65"/>
      <c r="G18322" s="145"/>
    </row>
    <row r="18323" spans="1:7">
      <c r="A18323" s="65"/>
      <c r="B18323" s="65"/>
      <c r="C18323" s="65"/>
      <c r="D18323" s="65"/>
      <c r="E18323" s="65"/>
      <c r="F18323" s="65"/>
      <c r="G18323" s="145"/>
    </row>
    <row r="18324" spans="1:7">
      <c r="A18324" s="65"/>
      <c r="B18324" s="65"/>
      <c r="C18324" s="65"/>
      <c r="D18324" s="65"/>
      <c r="E18324" s="65"/>
      <c r="F18324" s="65"/>
      <c r="G18324" s="145"/>
    </row>
    <row r="18325" spans="1:7">
      <c r="A18325" s="65"/>
      <c r="B18325" s="65"/>
      <c r="C18325" s="65"/>
      <c r="D18325" s="65"/>
      <c r="E18325" s="65"/>
      <c r="F18325" s="65"/>
      <c r="G18325" s="145"/>
    </row>
    <row r="18326" spans="1:7">
      <c r="A18326" s="65"/>
      <c r="B18326" s="65"/>
      <c r="C18326" s="65"/>
      <c r="D18326" s="65"/>
      <c r="E18326" s="65"/>
      <c r="F18326" s="65"/>
      <c r="G18326" s="145"/>
    </row>
    <row r="18327" spans="1:7">
      <c r="A18327" s="65"/>
      <c r="B18327" s="65"/>
      <c r="C18327" s="65"/>
      <c r="D18327" s="65"/>
      <c r="E18327" s="65"/>
      <c r="F18327" s="65"/>
      <c r="G18327" s="145"/>
    </row>
    <row r="18328" spans="1:7">
      <c r="A18328" s="65"/>
      <c r="B18328" s="65"/>
      <c r="C18328" s="65"/>
      <c r="D18328" s="65"/>
      <c r="E18328" s="65"/>
      <c r="F18328" s="65"/>
      <c r="G18328" s="145"/>
    </row>
    <row r="18329" spans="1:7">
      <c r="A18329" s="65"/>
      <c r="B18329" s="65"/>
      <c r="C18329" s="65"/>
      <c r="D18329" s="65"/>
      <c r="E18329" s="65"/>
      <c r="F18329" s="65"/>
      <c r="G18329" s="145"/>
    </row>
    <row r="18330" spans="1:7">
      <c r="A18330" s="65"/>
      <c r="B18330" s="65"/>
      <c r="C18330" s="65"/>
      <c r="D18330" s="65"/>
      <c r="E18330" s="65"/>
      <c r="F18330" s="65"/>
      <c r="G18330" s="145"/>
    </row>
    <row r="18331" spans="1:7">
      <c r="A18331" s="65"/>
      <c r="B18331" s="65"/>
      <c r="C18331" s="65"/>
      <c r="D18331" s="65"/>
      <c r="E18331" s="65"/>
      <c r="F18331" s="65"/>
      <c r="G18331" s="145"/>
    </row>
    <row r="18332" spans="1:7">
      <c r="A18332" s="65"/>
      <c r="B18332" s="65"/>
      <c r="C18332" s="65"/>
      <c r="D18332" s="65"/>
      <c r="E18332" s="65"/>
      <c r="F18332" s="65"/>
      <c r="G18332" s="145"/>
    </row>
    <row r="18333" spans="1:7">
      <c r="A18333" s="65"/>
      <c r="B18333" s="65"/>
      <c r="C18333" s="65"/>
      <c r="D18333" s="65"/>
      <c r="E18333" s="65"/>
      <c r="F18333" s="65"/>
      <c r="G18333" s="145"/>
    </row>
    <row r="18334" spans="1:7">
      <c r="A18334" s="65"/>
      <c r="B18334" s="65"/>
      <c r="C18334" s="65"/>
      <c r="D18334" s="65"/>
      <c r="E18334" s="65"/>
      <c r="F18334" s="65"/>
      <c r="G18334" s="145"/>
    </row>
    <row r="18335" spans="1:7">
      <c r="A18335" s="65"/>
      <c r="B18335" s="65"/>
      <c r="C18335" s="65"/>
      <c r="D18335" s="65"/>
      <c r="E18335" s="65"/>
      <c r="F18335" s="65"/>
      <c r="G18335" s="145"/>
    </row>
    <row r="18336" spans="1:7">
      <c r="A18336" s="65"/>
      <c r="B18336" s="65"/>
      <c r="C18336" s="65"/>
      <c r="D18336" s="65"/>
      <c r="E18336" s="65"/>
      <c r="F18336" s="65"/>
      <c r="G18336" s="145"/>
    </row>
    <row r="18337" spans="1:7">
      <c r="A18337" s="65"/>
      <c r="B18337" s="65"/>
      <c r="C18337" s="65"/>
      <c r="D18337" s="65"/>
      <c r="E18337" s="65"/>
      <c r="F18337" s="65"/>
      <c r="G18337" s="145"/>
    </row>
    <row r="18338" spans="1:7">
      <c r="A18338" s="65"/>
      <c r="B18338" s="65"/>
      <c r="C18338" s="65"/>
      <c r="D18338" s="65"/>
      <c r="E18338" s="65"/>
      <c r="F18338" s="65"/>
      <c r="G18338" s="145"/>
    </row>
    <row r="18339" spans="1:7">
      <c r="A18339" s="65"/>
      <c r="B18339" s="65"/>
      <c r="C18339" s="65"/>
      <c r="D18339" s="65"/>
      <c r="E18339" s="65"/>
      <c r="F18339" s="65"/>
      <c r="G18339" s="145"/>
    </row>
    <row r="18340" spans="1:7">
      <c r="A18340" s="65"/>
      <c r="B18340" s="65"/>
      <c r="C18340" s="65"/>
      <c r="D18340" s="65"/>
      <c r="E18340" s="65"/>
      <c r="F18340" s="65"/>
      <c r="G18340" s="145"/>
    </row>
    <row r="18341" spans="1:7">
      <c r="A18341" s="65"/>
      <c r="B18341" s="65"/>
      <c r="C18341" s="65"/>
      <c r="D18341" s="65"/>
      <c r="E18341" s="65"/>
      <c r="F18341" s="65"/>
      <c r="G18341" s="145"/>
    </row>
    <row r="18342" spans="1:7">
      <c r="A18342" s="65"/>
      <c r="B18342" s="65"/>
      <c r="C18342" s="65"/>
      <c r="D18342" s="65"/>
      <c r="E18342" s="65"/>
      <c r="F18342" s="65"/>
      <c r="G18342" s="145"/>
    </row>
    <row r="18343" spans="1:7">
      <c r="A18343" s="65"/>
      <c r="B18343" s="65"/>
      <c r="C18343" s="65"/>
      <c r="D18343" s="65"/>
      <c r="E18343" s="65"/>
      <c r="F18343" s="65"/>
      <c r="G18343" s="145"/>
    </row>
    <row r="18344" spans="1:7">
      <c r="A18344" s="65"/>
      <c r="B18344" s="65"/>
      <c r="C18344" s="65"/>
      <c r="D18344" s="65"/>
      <c r="E18344" s="65"/>
      <c r="F18344" s="65"/>
      <c r="G18344" s="145"/>
    </row>
    <row r="18345" spans="1:7">
      <c r="A18345" s="65"/>
      <c r="B18345" s="65"/>
      <c r="C18345" s="65"/>
      <c r="D18345" s="65"/>
      <c r="E18345" s="65"/>
      <c r="F18345" s="65"/>
      <c r="G18345" s="145"/>
    </row>
    <row r="18346" spans="1:7">
      <c r="A18346" s="65"/>
      <c r="B18346" s="65"/>
      <c r="C18346" s="65"/>
      <c r="D18346" s="65"/>
      <c r="E18346" s="65"/>
      <c r="F18346" s="65"/>
      <c r="G18346" s="145"/>
    </row>
    <row r="18347" spans="1:7">
      <c r="A18347" s="65"/>
      <c r="B18347" s="65"/>
      <c r="C18347" s="65"/>
      <c r="D18347" s="65"/>
      <c r="E18347" s="65"/>
      <c r="F18347" s="65"/>
      <c r="G18347" s="145"/>
    </row>
    <row r="18348" spans="1:7">
      <c r="A18348" s="65"/>
      <c r="B18348" s="65"/>
      <c r="C18348" s="65"/>
      <c r="D18348" s="65"/>
      <c r="E18348" s="65"/>
      <c r="F18348" s="65"/>
      <c r="G18348" s="145"/>
    </row>
    <row r="18349" spans="1:7">
      <c r="A18349" s="65"/>
      <c r="B18349" s="65"/>
      <c r="C18349" s="65"/>
      <c r="D18349" s="65"/>
      <c r="E18349" s="65"/>
      <c r="F18349" s="65"/>
      <c r="G18349" s="145"/>
    </row>
    <row r="18350" spans="1:7">
      <c r="A18350" s="65"/>
      <c r="B18350" s="65"/>
      <c r="C18350" s="65"/>
      <c r="D18350" s="65"/>
      <c r="E18350" s="65"/>
      <c r="F18350" s="65"/>
      <c r="G18350" s="145"/>
    </row>
    <row r="18351" spans="1:7">
      <c r="A18351" s="65"/>
      <c r="B18351" s="65"/>
      <c r="C18351" s="65"/>
      <c r="D18351" s="65"/>
      <c r="E18351" s="65"/>
      <c r="F18351" s="65"/>
      <c r="G18351" s="145"/>
    </row>
    <row r="18352" spans="1:7">
      <c r="A18352" s="65"/>
      <c r="B18352" s="65"/>
      <c r="C18352" s="65"/>
      <c r="D18352" s="65"/>
      <c r="E18352" s="65"/>
      <c r="F18352" s="65"/>
      <c r="G18352" s="145"/>
    </row>
    <row r="18353" spans="1:7">
      <c r="A18353" s="65"/>
      <c r="B18353" s="65"/>
      <c r="C18353" s="65"/>
      <c r="D18353" s="65"/>
      <c r="E18353" s="65"/>
      <c r="F18353" s="65"/>
      <c r="G18353" s="145"/>
    </row>
    <row r="18354" spans="1:7">
      <c r="A18354" s="65"/>
      <c r="B18354" s="65"/>
      <c r="C18354" s="65"/>
      <c r="D18354" s="65"/>
      <c r="E18354" s="65"/>
      <c r="F18354" s="65"/>
      <c r="G18354" s="145"/>
    </row>
    <row r="18355" spans="1:7">
      <c r="A18355" s="65"/>
      <c r="B18355" s="65"/>
      <c r="C18355" s="65"/>
      <c r="D18355" s="65"/>
      <c r="E18355" s="65"/>
      <c r="F18355" s="65"/>
      <c r="G18355" s="145"/>
    </row>
    <row r="18356" spans="1:7">
      <c r="A18356" s="65"/>
      <c r="B18356" s="65"/>
      <c r="C18356" s="65"/>
      <c r="D18356" s="65"/>
      <c r="E18356" s="65"/>
      <c r="F18356" s="65"/>
      <c r="G18356" s="145"/>
    </row>
    <row r="18357" spans="1:7">
      <c r="A18357" s="65"/>
      <c r="B18357" s="65"/>
      <c r="C18357" s="65"/>
      <c r="D18357" s="65"/>
      <c r="E18357" s="65"/>
      <c r="F18357" s="65"/>
      <c r="G18357" s="145"/>
    </row>
    <row r="18358" spans="1:7">
      <c r="A18358" s="65"/>
      <c r="B18358" s="65"/>
      <c r="C18358" s="65"/>
      <c r="D18358" s="65"/>
      <c r="E18358" s="65"/>
      <c r="F18358" s="65"/>
      <c r="G18358" s="145"/>
    </row>
    <row r="18359" spans="1:7">
      <c r="A18359" s="65"/>
      <c r="B18359" s="65"/>
      <c r="C18359" s="65"/>
      <c r="D18359" s="65"/>
      <c r="E18359" s="65"/>
      <c r="F18359" s="65"/>
      <c r="G18359" s="145"/>
    </row>
    <row r="18360" spans="1:7">
      <c r="A18360" s="65"/>
      <c r="B18360" s="65"/>
      <c r="C18360" s="65"/>
      <c r="D18360" s="65"/>
      <c r="E18360" s="65"/>
      <c r="F18360" s="65"/>
      <c r="G18360" s="145"/>
    </row>
    <row r="18361" spans="1:7">
      <c r="A18361" s="65"/>
      <c r="B18361" s="65"/>
      <c r="C18361" s="65"/>
      <c r="D18361" s="65"/>
      <c r="E18361" s="65"/>
      <c r="F18361" s="65"/>
      <c r="G18361" s="145"/>
    </row>
    <row r="18362" spans="1:7">
      <c r="A18362" s="65"/>
      <c r="B18362" s="65"/>
      <c r="C18362" s="65"/>
      <c r="D18362" s="65"/>
      <c r="E18362" s="65"/>
      <c r="F18362" s="65"/>
      <c r="G18362" s="145"/>
    </row>
    <row r="18363" spans="1:7">
      <c r="A18363" s="65"/>
      <c r="B18363" s="65"/>
      <c r="C18363" s="65"/>
      <c r="D18363" s="65"/>
      <c r="E18363" s="65"/>
      <c r="F18363" s="65"/>
      <c r="G18363" s="145"/>
    </row>
    <row r="18364" spans="1:7">
      <c r="A18364" s="65"/>
      <c r="B18364" s="65"/>
      <c r="C18364" s="65"/>
      <c r="D18364" s="65"/>
      <c r="E18364" s="65"/>
      <c r="F18364" s="65"/>
      <c r="G18364" s="145"/>
    </row>
    <row r="18365" spans="1:7">
      <c r="A18365" s="65"/>
      <c r="B18365" s="65"/>
      <c r="C18365" s="65"/>
      <c r="D18365" s="65"/>
      <c r="E18365" s="65"/>
      <c r="F18365" s="65"/>
      <c r="G18365" s="145"/>
    </row>
    <row r="18366" spans="1:7">
      <c r="A18366" s="65"/>
      <c r="B18366" s="65"/>
      <c r="C18366" s="65"/>
      <c r="D18366" s="65"/>
      <c r="E18366" s="65"/>
      <c r="F18366" s="65"/>
      <c r="G18366" s="145"/>
    </row>
    <row r="18367" spans="1:7">
      <c r="A18367" s="65"/>
      <c r="B18367" s="65"/>
      <c r="C18367" s="65"/>
      <c r="D18367" s="65"/>
      <c r="E18367" s="65"/>
      <c r="F18367" s="65"/>
      <c r="G18367" s="145"/>
    </row>
    <row r="18368" spans="1:7">
      <c r="A18368" s="65"/>
      <c r="B18368" s="65"/>
      <c r="C18368" s="65"/>
      <c r="D18368" s="65"/>
      <c r="E18368" s="65"/>
      <c r="F18368" s="65"/>
      <c r="G18368" s="145"/>
    </row>
    <row r="18369" spans="1:7">
      <c r="A18369" s="65"/>
      <c r="B18369" s="65"/>
      <c r="C18369" s="65"/>
      <c r="D18369" s="65"/>
      <c r="E18369" s="65"/>
      <c r="F18369" s="65"/>
      <c r="G18369" s="145"/>
    </row>
    <row r="18370" spans="1:7">
      <c r="A18370" s="65"/>
      <c r="B18370" s="65"/>
      <c r="C18370" s="65"/>
      <c r="D18370" s="65"/>
      <c r="E18370" s="65"/>
      <c r="F18370" s="65"/>
      <c r="G18370" s="145"/>
    </row>
    <row r="18371" spans="1:7">
      <c r="A18371" s="65"/>
      <c r="B18371" s="65"/>
      <c r="C18371" s="65"/>
      <c r="D18371" s="65"/>
      <c r="E18371" s="65"/>
      <c r="F18371" s="65"/>
      <c r="G18371" s="145"/>
    </row>
    <row r="18372" spans="1:7">
      <c r="A18372" s="65"/>
      <c r="B18372" s="65"/>
      <c r="C18372" s="65"/>
      <c r="D18372" s="65"/>
      <c r="E18372" s="65"/>
      <c r="F18372" s="65"/>
      <c r="G18372" s="145"/>
    </row>
    <row r="18373" spans="1:7">
      <c r="A18373" s="65"/>
      <c r="B18373" s="65"/>
      <c r="C18373" s="65"/>
      <c r="D18373" s="65"/>
      <c r="E18373" s="65"/>
      <c r="F18373" s="65"/>
      <c r="G18373" s="145"/>
    </row>
    <row r="18374" spans="1:7">
      <c r="A18374" s="65"/>
      <c r="B18374" s="65"/>
      <c r="C18374" s="65"/>
      <c r="D18374" s="65"/>
      <c r="E18374" s="65"/>
      <c r="F18374" s="65"/>
      <c r="G18374" s="145"/>
    </row>
    <row r="18375" spans="1:7">
      <c r="A18375" s="65"/>
      <c r="B18375" s="65"/>
      <c r="C18375" s="65"/>
      <c r="D18375" s="65"/>
      <c r="E18375" s="65"/>
      <c r="F18375" s="65"/>
      <c r="G18375" s="145"/>
    </row>
    <row r="18376" spans="1:7">
      <c r="A18376" s="65"/>
      <c r="B18376" s="65"/>
      <c r="C18376" s="65"/>
      <c r="D18376" s="65"/>
      <c r="E18376" s="65"/>
      <c r="F18376" s="65"/>
      <c r="G18376" s="145"/>
    </row>
    <row r="18377" spans="1:7">
      <c r="A18377" s="65"/>
      <c r="B18377" s="65"/>
      <c r="C18377" s="65"/>
      <c r="D18377" s="65"/>
      <c r="E18377" s="65"/>
      <c r="F18377" s="65"/>
      <c r="G18377" s="145"/>
    </row>
    <row r="18378" spans="1:7">
      <c r="A18378" s="65"/>
      <c r="B18378" s="65"/>
      <c r="C18378" s="65"/>
      <c r="D18378" s="65"/>
      <c r="E18378" s="65"/>
      <c r="F18378" s="65"/>
      <c r="G18378" s="145"/>
    </row>
    <row r="18379" spans="1:7">
      <c r="A18379" s="65"/>
      <c r="B18379" s="65"/>
      <c r="C18379" s="65"/>
      <c r="D18379" s="65"/>
      <c r="E18379" s="65"/>
      <c r="F18379" s="65"/>
      <c r="G18379" s="145"/>
    </row>
    <row r="18380" spans="1:7">
      <c r="A18380" s="65"/>
      <c r="B18380" s="65"/>
      <c r="C18380" s="65"/>
      <c r="D18380" s="65"/>
      <c r="E18380" s="65"/>
      <c r="F18380" s="65"/>
      <c r="G18380" s="145"/>
    </row>
    <row r="18381" spans="1:7">
      <c r="A18381" s="65"/>
      <c r="B18381" s="65"/>
      <c r="C18381" s="65"/>
      <c r="D18381" s="65"/>
      <c r="E18381" s="65"/>
      <c r="F18381" s="65"/>
      <c r="G18381" s="145"/>
    </row>
    <row r="18382" spans="1:7">
      <c r="A18382" s="65"/>
      <c r="B18382" s="65"/>
      <c r="C18382" s="65"/>
      <c r="D18382" s="65"/>
      <c r="E18382" s="65"/>
      <c r="F18382" s="65"/>
      <c r="G18382" s="145"/>
    </row>
    <row r="18383" spans="1:7">
      <c r="A18383" s="65"/>
      <c r="B18383" s="65"/>
      <c r="C18383" s="65"/>
      <c r="D18383" s="65"/>
      <c r="E18383" s="65"/>
      <c r="F18383" s="65"/>
      <c r="G18383" s="145"/>
    </row>
    <row r="18384" spans="1:7">
      <c r="A18384" s="65"/>
      <c r="B18384" s="65"/>
      <c r="C18384" s="65"/>
      <c r="D18384" s="65"/>
      <c r="E18384" s="65"/>
      <c r="F18384" s="65"/>
      <c r="G18384" s="145"/>
    </row>
    <row r="18385" spans="1:7">
      <c r="A18385" s="65"/>
      <c r="B18385" s="65"/>
      <c r="C18385" s="65"/>
      <c r="D18385" s="65"/>
      <c r="E18385" s="65"/>
      <c r="F18385" s="65"/>
      <c r="G18385" s="145"/>
    </row>
    <row r="18386" spans="1:7">
      <c r="A18386" s="65"/>
      <c r="B18386" s="65"/>
      <c r="C18386" s="65"/>
      <c r="D18386" s="65"/>
      <c r="E18386" s="65"/>
      <c r="F18386" s="65"/>
      <c r="G18386" s="145"/>
    </row>
    <row r="18387" spans="1:7">
      <c r="A18387" s="65"/>
      <c r="B18387" s="65"/>
      <c r="C18387" s="65"/>
      <c r="D18387" s="65"/>
      <c r="E18387" s="65"/>
      <c r="F18387" s="65"/>
      <c r="G18387" s="145"/>
    </row>
    <row r="18388" spans="1:7">
      <c r="A18388" s="65"/>
      <c r="B18388" s="65"/>
      <c r="C18388" s="65"/>
      <c r="D18388" s="65"/>
      <c r="E18388" s="65"/>
      <c r="F18388" s="65"/>
      <c r="G18388" s="145"/>
    </row>
    <row r="18389" spans="1:7">
      <c r="A18389" s="65"/>
      <c r="B18389" s="65"/>
      <c r="C18389" s="65"/>
      <c r="D18389" s="65"/>
      <c r="E18389" s="65"/>
      <c r="F18389" s="65"/>
      <c r="G18389" s="145"/>
    </row>
    <row r="18390" spans="1:7">
      <c r="A18390" s="65"/>
      <c r="B18390" s="65"/>
      <c r="C18390" s="65"/>
      <c r="D18390" s="65"/>
      <c r="E18390" s="65"/>
      <c r="F18390" s="65"/>
      <c r="G18390" s="145"/>
    </row>
    <row r="18391" spans="1:7">
      <c r="A18391" s="65"/>
      <c r="B18391" s="65"/>
      <c r="C18391" s="65"/>
      <c r="D18391" s="65"/>
      <c r="E18391" s="65"/>
      <c r="F18391" s="65"/>
      <c r="G18391" s="145"/>
    </row>
    <row r="18392" spans="1:7">
      <c r="A18392" s="65"/>
      <c r="B18392" s="65"/>
      <c r="C18392" s="65"/>
      <c r="D18392" s="65"/>
      <c r="E18392" s="65"/>
      <c r="F18392" s="65"/>
      <c r="G18392" s="145"/>
    </row>
    <row r="18393" spans="1:7">
      <c r="A18393" s="65"/>
      <c r="B18393" s="65"/>
      <c r="C18393" s="65"/>
      <c r="D18393" s="65"/>
      <c r="E18393" s="65"/>
      <c r="F18393" s="65"/>
      <c r="G18393" s="145"/>
    </row>
    <row r="18394" spans="1:7">
      <c r="A18394" s="65"/>
      <c r="B18394" s="65"/>
      <c r="C18394" s="65"/>
      <c r="D18394" s="65"/>
      <c r="E18394" s="65"/>
      <c r="F18394" s="65"/>
      <c r="G18394" s="145"/>
    </row>
    <row r="18395" spans="1:7">
      <c r="A18395" s="65"/>
      <c r="B18395" s="65"/>
      <c r="C18395" s="65"/>
      <c r="D18395" s="65"/>
      <c r="E18395" s="65"/>
      <c r="F18395" s="65"/>
      <c r="G18395" s="145"/>
    </row>
    <row r="18396" spans="1:7">
      <c r="A18396" s="65"/>
      <c r="B18396" s="65"/>
      <c r="C18396" s="65"/>
      <c r="D18396" s="65"/>
      <c r="E18396" s="65"/>
      <c r="F18396" s="65"/>
      <c r="G18396" s="145"/>
    </row>
    <row r="18397" spans="1:7">
      <c r="A18397" s="65"/>
      <c r="B18397" s="65"/>
      <c r="C18397" s="65"/>
      <c r="D18397" s="65"/>
      <c r="E18397" s="65"/>
      <c r="F18397" s="65"/>
      <c r="G18397" s="145"/>
    </row>
    <row r="18398" spans="1:7">
      <c r="A18398" s="65"/>
      <c r="B18398" s="65"/>
      <c r="C18398" s="65"/>
      <c r="D18398" s="65"/>
      <c r="E18398" s="65"/>
      <c r="F18398" s="65"/>
      <c r="G18398" s="145"/>
    </row>
    <row r="18399" spans="1:7">
      <c r="A18399" s="65"/>
      <c r="B18399" s="65"/>
      <c r="C18399" s="65"/>
      <c r="D18399" s="65"/>
      <c r="E18399" s="65"/>
      <c r="F18399" s="65"/>
      <c r="G18399" s="145"/>
    </row>
    <row r="18400" spans="1:7">
      <c r="A18400" s="65"/>
      <c r="B18400" s="65"/>
      <c r="C18400" s="65"/>
      <c r="D18400" s="65"/>
      <c r="E18400" s="65"/>
      <c r="F18400" s="65"/>
      <c r="G18400" s="145"/>
    </row>
    <row r="18401" spans="1:7">
      <c r="A18401" s="65"/>
      <c r="B18401" s="65"/>
      <c r="C18401" s="65"/>
      <c r="D18401" s="65"/>
      <c r="E18401" s="65"/>
      <c r="F18401" s="65"/>
      <c r="G18401" s="145"/>
    </row>
    <row r="18402" spans="1:7">
      <c r="A18402" s="65"/>
      <c r="B18402" s="65"/>
      <c r="C18402" s="65"/>
      <c r="D18402" s="65"/>
      <c r="E18402" s="65"/>
      <c r="F18402" s="65"/>
      <c r="G18402" s="145"/>
    </row>
    <row r="18403" spans="1:7">
      <c r="A18403" s="65"/>
      <c r="B18403" s="65"/>
      <c r="C18403" s="65"/>
      <c r="D18403" s="65"/>
      <c r="E18403" s="65"/>
      <c r="F18403" s="65"/>
      <c r="G18403" s="145"/>
    </row>
    <row r="18404" spans="1:7">
      <c r="A18404" s="65"/>
      <c r="B18404" s="65"/>
      <c r="C18404" s="65"/>
      <c r="D18404" s="65"/>
      <c r="E18404" s="65"/>
      <c r="F18404" s="65"/>
      <c r="G18404" s="145"/>
    </row>
    <row r="18405" spans="1:7">
      <c r="A18405" s="65"/>
      <c r="B18405" s="65"/>
      <c r="C18405" s="65"/>
      <c r="D18405" s="65"/>
      <c r="E18405" s="65"/>
      <c r="F18405" s="65"/>
      <c r="G18405" s="145"/>
    </row>
    <row r="18406" spans="1:7">
      <c r="A18406" s="65"/>
      <c r="B18406" s="65"/>
      <c r="C18406" s="65"/>
      <c r="D18406" s="65"/>
      <c r="E18406" s="65"/>
      <c r="F18406" s="65"/>
      <c r="G18406" s="145"/>
    </row>
    <row r="18407" spans="1:7">
      <c r="A18407" s="65"/>
      <c r="B18407" s="65"/>
      <c r="C18407" s="65"/>
      <c r="D18407" s="65"/>
      <c r="E18407" s="65"/>
      <c r="F18407" s="65"/>
      <c r="G18407" s="145"/>
    </row>
    <row r="18408" spans="1:7">
      <c r="A18408" s="65"/>
      <c r="B18408" s="65"/>
      <c r="C18408" s="65"/>
      <c r="D18408" s="65"/>
      <c r="E18408" s="65"/>
      <c r="F18408" s="65"/>
      <c r="G18408" s="145"/>
    </row>
    <row r="18409" spans="1:7">
      <c r="A18409" s="65"/>
      <c r="B18409" s="65"/>
      <c r="C18409" s="65"/>
      <c r="D18409" s="65"/>
      <c r="E18409" s="65"/>
      <c r="F18409" s="65"/>
      <c r="G18409" s="145"/>
    </row>
    <row r="18410" spans="1:7">
      <c r="A18410" s="65"/>
      <c r="B18410" s="65"/>
      <c r="C18410" s="65"/>
      <c r="D18410" s="65"/>
      <c r="E18410" s="65"/>
      <c r="F18410" s="65"/>
      <c r="G18410" s="145"/>
    </row>
    <row r="18411" spans="1:7">
      <c r="A18411" s="65"/>
      <c r="B18411" s="65"/>
      <c r="C18411" s="65"/>
      <c r="D18411" s="65"/>
      <c r="E18411" s="65"/>
      <c r="F18411" s="65"/>
      <c r="G18411" s="145"/>
    </row>
    <row r="18412" spans="1:7">
      <c r="A18412" s="65"/>
      <c r="B18412" s="65"/>
      <c r="C18412" s="65"/>
      <c r="D18412" s="65"/>
      <c r="E18412" s="65"/>
      <c r="F18412" s="65"/>
      <c r="G18412" s="145"/>
    </row>
    <row r="18413" spans="1:7">
      <c r="A18413" s="65"/>
      <c r="B18413" s="65"/>
      <c r="C18413" s="65"/>
      <c r="D18413" s="65"/>
      <c r="E18413" s="65"/>
      <c r="F18413" s="65"/>
      <c r="G18413" s="145"/>
    </row>
    <row r="18414" spans="1:7">
      <c r="A18414" s="65"/>
      <c r="B18414" s="65"/>
      <c r="C18414" s="65"/>
      <c r="D18414" s="65"/>
      <c r="E18414" s="65"/>
      <c r="F18414" s="65"/>
      <c r="G18414" s="145"/>
    </row>
    <row r="18415" spans="1:7">
      <c r="A18415" s="65"/>
      <c r="B18415" s="65"/>
      <c r="C18415" s="65"/>
      <c r="D18415" s="65"/>
      <c r="E18415" s="65"/>
      <c r="F18415" s="65"/>
      <c r="G18415" s="145"/>
    </row>
    <row r="18416" spans="1:7">
      <c r="A18416" s="65"/>
      <c r="B18416" s="65"/>
      <c r="C18416" s="65"/>
      <c r="D18416" s="65"/>
      <c r="E18416" s="65"/>
      <c r="F18416" s="65"/>
      <c r="G18416" s="145"/>
    </row>
    <row r="18417" spans="1:7">
      <c r="A18417" s="65"/>
      <c r="B18417" s="65"/>
      <c r="C18417" s="65"/>
      <c r="D18417" s="65"/>
      <c r="E18417" s="65"/>
      <c r="F18417" s="65"/>
      <c r="G18417" s="145"/>
    </row>
    <row r="18418" spans="1:7">
      <c r="A18418" s="65"/>
      <c r="B18418" s="65"/>
      <c r="C18418" s="65"/>
      <c r="D18418" s="65"/>
      <c r="E18418" s="65"/>
      <c r="F18418" s="65"/>
      <c r="G18418" s="145"/>
    </row>
    <row r="18419" spans="1:7">
      <c r="A18419" s="65"/>
      <c r="B18419" s="65"/>
      <c r="C18419" s="65"/>
      <c r="D18419" s="65"/>
      <c r="E18419" s="65"/>
      <c r="F18419" s="65"/>
      <c r="G18419" s="145"/>
    </row>
    <row r="18420" spans="1:7">
      <c r="A18420" s="65"/>
      <c r="B18420" s="65"/>
      <c r="C18420" s="65"/>
      <c r="D18420" s="65"/>
      <c r="E18420" s="65"/>
      <c r="F18420" s="65"/>
      <c r="G18420" s="145"/>
    </row>
    <row r="18421" spans="1:7">
      <c r="A18421" s="65"/>
      <c r="B18421" s="65"/>
      <c r="C18421" s="65"/>
      <c r="D18421" s="65"/>
      <c r="E18421" s="65"/>
      <c r="F18421" s="65"/>
      <c r="G18421" s="145"/>
    </row>
    <row r="18422" spans="1:7">
      <c r="A18422" s="65"/>
      <c r="B18422" s="65"/>
      <c r="C18422" s="65"/>
      <c r="D18422" s="65"/>
      <c r="E18422" s="65"/>
      <c r="F18422" s="65"/>
      <c r="G18422" s="145"/>
    </row>
    <row r="18423" spans="1:7">
      <c r="A18423" s="65"/>
      <c r="B18423" s="65"/>
      <c r="C18423" s="65"/>
      <c r="D18423" s="65"/>
      <c r="E18423" s="65"/>
      <c r="F18423" s="65"/>
      <c r="G18423" s="145"/>
    </row>
    <row r="18424" spans="1:7">
      <c r="A18424" s="65"/>
      <c r="B18424" s="65"/>
      <c r="C18424" s="65"/>
      <c r="D18424" s="65"/>
      <c r="E18424" s="65"/>
      <c r="F18424" s="65"/>
      <c r="G18424" s="145"/>
    </row>
    <row r="18425" spans="1:7">
      <c r="A18425" s="65"/>
      <c r="B18425" s="65"/>
      <c r="C18425" s="65"/>
      <c r="D18425" s="65"/>
      <c r="E18425" s="65"/>
      <c r="F18425" s="65"/>
      <c r="G18425" s="145"/>
    </row>
    <row r="18426" spans="1:7">
      <c r="A18426" s="65"/>
      <c r="B18426" s="65"/>
      <c r="C18426" s="65"/>
      <c r="D18426" s="65"/>
      <c r="E18426" s="65"/>
      <c r="F18426" s="65"/>
      <c r="G18426" s="145"/>
    </row>
    <row r="18427" spans="1:7">
      <c r="A18427" s="65"/>
      <c r="B18427" s="65"/>
      <c r="C18427" s="65"/>
      <c r="D18427" s="65"/>
      <c r="E18427" s="65"/>
      <c r="F18427" s="65"/>
      <c r="G18427" s="145"/>
    </row>
    <row r="18428" spans="1:7">
      <c r="A18428" s="65"/>
      <c r="B18428" s="65"/>
      <c r="C18428" s="65"/>
      <c r="D18428" s="65"/>
      <c r="E18428" s="65"/>
      <c r="F18428" s="65"/>
      <c r="G18428" s="145"/>
    </row>
    <row r="18429" spans="1:7">
      <c r="A18429" s="65"/>
      <c r="B18429" s="65"/>
      <c r="C18429" s="65"/>
      <c r="D18429" s="65"/>
      <c r="E18429" s="65"/>
      <c r="F18429" s="65"/>
      <c r="G18429" s="145"/>
    </row>
    <row r="18430" spans="1:7">
      <c r="A18430" s="65"/>
      <c r="B18430" s="65"/>
      <c r="C18430" s="65"/>
      <c r="D18430" s="65"/>
      <c r="E18430" s="65"/>
      <c r="F18430" s="65"/>
      <c r="G18430" s="145"/>
    </row>
    <row r="18431" spans="1:7">
      <c r="A18431" s="65"/>
      <c r="B18431" s="65"/>
      <c r="C18431" s="65"/>
      <c r="D18431" s="65"/>
      <c r="E18431" s="65"/>
      <c r="F18431" s="65"/>
      <c r="G18431" s="145"/>
    </row>
    <row r="18432" spans="1:7">
      <c r="A18432" s="65"/>
      <c r="B18432" s="65"/>
      <c r="C18432" s="65"/>
      <c r="D18432" s="65"/>
      <c r="E18432" s="65"/>
      <c r="F18432" s="65"/>
      <c r="G18432" s="145"/>
    </row>
    <row r="18433" spans="1:7">
      <c r="A18433" s="65"/>
      <c r="B18433" s="65"/>
      <c r="C18433" s="65"/>
      <c r="D18433" s="65"/>
      <c r="E18433" s="65"/>
      <c r="F18433" s="65"/>
      <c r="G18433" s="145"/>
    </row>
    <row r="18434" spans="1:7">
      <c r="A18434" s="65"/>
      <c r="B18434" s="65"/>
      <c r="C18434" s="65"/>
      <c r="D18434" s="65"/>
      <c r="E18434" s="65"/>
      <c r="F18434" s="65"/>
      <c r="G18434" s="145"/>
    </row>
    <row r="18435" spans="1:7">
      <c r="A18435" s="65"/>
      <c r="B18435" s="65"/>
      <c r="C18435" s="65"/>
      <c r="D18435" s="65"/>
      <c r="E18435" s="65"/>
      <c r="F18435" s="65"/>
      <c r="G18435" s="145"/>
    </row>
    <row r="18436" spans="1:7">
      <c r="A18436" s="65"/>
      <c r="B18436" s="65"/>
      <c r="C18436" s="65"/>
      <c r="D18436" s="65"/>
      <c r="E18436" s="65"/>
      <c r="F18436" s="65"/>
      <c r="G18436" s="145"/>
    </row>
    <row r="18437" spans="1:7">
      <c r="A18437" s="65"/>
      <c r="B18437" s="65"/>
      <c r="C18437" s="65"/>
      <c r="D18437" s="65"/>
      <c r="E18437" s="65"/>
      <c r="F18437" s="65"/>
      <c r="G18437" s="145"/>
    </row>
    <row r="18438" spans="1:7">
      <c r="A18438" s="65"/>
      <c r="B18438" s="65"/>
      <c r="C18438" s="65"/>
      <c r="D18438" s="65"/>
      <c r="E18438" s="65"/>
      <c r="F18438" s="65"/>
      <c r="G18438" s="145"/>
    </row>
    <row r="18439" spans="1:7">
      <c r="A18439" s="65"/>
      <c r="B18439" s="65"/>
      <c r="C18439" s="65"/>
      <c r="D18439" s="65"/>
      <c r="E18439" s="65"/>
      <c r="F18439" s="65"/>
      <c r="G18439" s="145"/>
    </row>
    <row r="18440" spans="1:7">
      <c r="A18440" s="65"/>
      <c r="B18440" s="65"/>
      <c r="C18440" s="65"/>
      <c r="D18440" s="65"/>
      <c r="E18440" s="65"/>
      <c r="F18440" s="65"/>
      <c r="G18440" s="145"/>
    </row>
    <row r="18441" spans="1:7">
      <c r="A18441" s="65"/>
      <c r="B18441" s="65"/>
      <c r="C18441" s="65"/>
      <c r="D18441" s="65"/>
      <c r="E18441" s="65"/>
      <c r="F18441" s="65"/>
      <c r="G18441" s="145"/>
    </row>
    <row r="18442" spans="1:7">
      <c r="A18442" s="65"/>
      <c r="B18442" s="65"/>
      <c r="C18442" s="65"/>
      <c r="D18442" s="65"/>
      <c r="E18442" s="65"/>
      <c r="F18442" s="65"/>
      <c r="G18442" s="145"/>
    </row>
    <row r="18443" spans="1:7">
      <c r="A18443" s="65"/>
      <c r="B18443" s="65"/>
      <c r="C18443" s="65"/>
      <c r="D18443" s="65"/>
      <c r="E18443" s="65"/>
      <c r="F18443" s="65"/>
      <c r="G18443" s="145"/>
    </row>
    <row r="18444" spans="1:7">
      <c r="A18444" s="65"/>
      <c r="B18444" s="65"/>
      <c r="C18444" s="65"/>
      <c r="D18444" s="65"/>
      <c r="E18444" s="65"/>
      <c r="F18444" s="65"/>
      <c r="G18444" s="145"/>
    </row>
    <row r="18445" spans="1:7">
      <c r="A18445" s="65"/>
      <c r="B18445" s="65"/>
      <c r="C18445" s="65"/>
      <c r="D18445" s="65"/>
      <c r="E18445" s="65"/>
      <c r="F18445" s="65"/>
      <c r="G18445" s="145"/>
    </row>
    <row r="18446" spans="1:7">
      <c r="A18446" s="65"/>
      <c r="B18446" s="65"/>
      <c r="C18446" s="65"/>
      <c r="D18446" s="65"/>
      <c r="E18446" s="65"/>
      <c r="F18446" s="65"/>
      <c r="G18446" s="145"/>
    </row>
    <row r="18447" spans="1:7">
      <c r="A18447" s="65"/>
      <c r="B18447" s="65"/>
      <c r="C18447" s="65"/>
      <c r="D18447" s="65"/>
      <c r="E18447" s="65"/>
      <c r="F18447" s="65"/>
      <c r="G18447" s="145"/>
    </row>
    <row r="18448" spans="1:7">
      <c r="A18448" s="65"/>
      <c r="B18448" s="65"/>
      <c r="C18448" s="65"/>
      <c r="D18448" s="65"/>
      <c r="E18448" s="65"/>
      <c r="F18448" s="65"/>
      <c r="G18448" s="145"/>
    </row>
    <row r="18449" spans="1:7">
      <c r="A18449" s="65"/>
      <c r="B18449" s="65"/>
      <c r="C18449" s="65"/>
      <c r="D18449" s="65"/>
      <c r="E18449" s="65"/>
      <c r="F18449" s="65"/>
      <c r="G18449" s="145"/>
    </row>
    <row r="18450" spans="1:7">
      <c r="A18450" s="65"/>
      <c r="B18450" s="65"/>
      <c r="C18450" s="65"/>
      <c r="D18450" s="65"/>
      <c r="E18450" s="65"/>
      <c r="F18450" s="65"/>
      <c r="G18450" s="145"/>
    </row>
    <row r="18451" spans="1:7">
      <c r="A18451" s="65"/>
      <c r="B18451" s="65"/>
      <c r="C18451" s="65"/>
      <c r="D18451" s="65"/>
      <c r="E18451" s="65"/>
      <c r="F18451" s="65"/>
      <c r="G18451" s="145"/>
    </row>
    <row r="18452" spans="1:7">
      <c r="A18452" s="65"/>
      <c r="B18452" s="65"/>
      <c r="C18452" s="65"/>
      <c r="D18452" s="65"/>
      <c r="E18452" s="65"/>
      <c r="F18452" s="65"/>
      <c r="G18452" s="145"/>
    </row>
    <row r="18453" spans="1:7">
      <c r="A18453" s="65"/>
      <c r="B18453" s="65"/>
      <c r="C18453" s="65"/>
      <c r="D18453" s="65"/>
      <c r="E18453" s="65"/>
      <c r="F18453" s="65"/>
      <c r="G18453" s="145"/>
    </row>
    <row r="18454" spans="1:7">
      <c r="A18454" s="65"/>
      <c r="B18454" s="65"/>
      <c r="C18454" s="65"/>
      <c r="D18454" s="65"/>
      <c r="E18454" s="65"/>
      <c r="F18454" s="65"/>
      <c r="G18454" s="145"/>
    </row>
    <row r="18455" spans="1:7">
      <c r="A18455" s="65"/>
      <c r="B18455" s="65"/>
      <c r="C18455" s="65"/>
      <c r="D18455" s="65"/>
      <c r="E18455" s="65"/>
      <c r="F18455" s="65"/>
      <c r="G18455" s="145"/>
    </row>
    <row r="18456" spans="1:7">
      <c r="A18456" s="65"/>
      <c r="B18456" s="65"/>
      <c r="C18456" s="65"/>
      <c r="D18456" s="65"/>
      <c r="E18456" s="65"/>
      <c r="F18456" s="65"/>
      <c r="G18456" s="145"/>
    </row>
    <row r="18457" spans="1:7">
      <c r="A18457" s="65"/>
      <c r="B18457" s="65"/>
      <c r="C18457" s="65"/>
      <c r="D18457" s="65"/>
      <c r="E18457" s="65"/>
      <c r="F18457" s="65"/>
      <c r="G18457" s="145"/>
    </row>
    <row r="18458" spans="1:7">
      <c r="A18458" s="65"/>
      <c r="B18458" s="65"/>
      <c r="C18458" s="65"/>
      <c r="D18458" s="65"/>
      <c r="E18458" s="65"/>
      <c r="F18458" s="65"/>
      <c r="G18458" s="145"/>
    </row>
    <row r="18459" spans="1:7">
      <c r="A18459" s="65"/>
      <c r="B18459" s="65"/>
      <c r="C18459" s="65"/>
      <c r="D18459" s="65"/>
      <c r="E18459" s="65"/>
      <c r="F18459" s="65"/>
      <c r="G18459" s="145"/>
    </row>
    <row r="18460" spans="1:7">
      <c r="A18460" s="65"/>
      <c r="B18460" s="65"/>
      <c r="C18460" s="65"/>
      <c r="D18460" s="65"/>
      <c r="E18460" s="65"/>
      <c r="F18460" s="65"/>
      <c r="G18460" s="145"/>
    </row>
    <row r="18461" spans="1:7">
      <c r="A18461" s="65"/>
      <c r="B18461" s="65"/>
      <c r="C18461" s="65"/>
      <c r="D18461" s="65"/>
      <c r="E18461" s="65"/>
      <c r="F18461" s="65"/>
      <c r="G18461" s="145"/>
    </row>
    <row r="18462" spans="1:7">
      <c r="A18462" s="65"/>
      <c r="B18462" s="65"/>
      <c r="C18462" s="65"/>
      <c r="D18462" s="65"/>
      <c r="E18462" s="65"/>
      <c r="F18462" s="65"/>
      <c r="G18462" s="145"/>
    </row>
    <row r="18463" spans="1:7">
      <c r="A18463" s="65"/>
      <c r="B18463" s="65"/>
      <c r="C18463" s="65"/>
      <c r="D18463" s="65"/>
      <c r="E18463" s="65"/>
      <c r="F18463" s="65"/>
      <c r="G18463" s="145"/>
    </row>
    <row r="18464" spans="1:7">
      <c r="A18464" s="65"/>
      <c r="B18464" s="65"/>
      <c r="C18464" s="65"/>
      <c r="D18464" s="65"/>
      <c r="E18464" s="65"/>
      <c r="F18464" s="65"/>
      <c r="G18464" s="145"/>
    </row>
    <row r="18465" spans="1:7">
      <c r="A18465" s="65"/>
      <c r="B18465" s="65"/>
      <c r="C18465" s="65"/>
      <c r="D18465" s="65"/>
      <c r="E18465" s="65"/>
      <c r="F18465" s="65"/>
      <c r="G18465" s="145"/>
    </row>
    <row r="18466" spans="1:7">
      <c r="A18466" s="65"/>
      <c r="B18466" s="65"/>
      <c r="C18466" s="65"/>
      <c r="D18466" s="65"/>
      <c r="E18466" s="65"/>
      <c r="F18466" s="65"/>
      <c r="G18466" s="145"/>
    </row>
    <row r="18467" spans="1:7">
      <c r="A18467" s="65"/>
      <c r="B18467" s="65"/>
      <c r="C18467" s="65"/>
      <c r="D18467" s="65"/>
      <c r="E18467" s="65"/>
      <c r="F18467" s="65"/>
      <c r="G18467" s="145"/>
    </row>
    <row r="18468" spans="1:7">
      <c r="A18468" s="65"/>
      <c r="B18468" s="65"/>
      <c r="C18468" s="65"/>
      <c r="D18468" s="65"/>
      <c r="E18468" s="65"/>
      <c r="F18468" s="65"/>
      <c r="G18468" s="145"/>
    </row>
    <row r="18469" spans="1:7">
      <c r="A18469" s="65"/>
      <c r="B18469" s="65"/>
      <c r="C18469" s="65"/>
      <c r="D18469" s="65"/>
      <c r="E18469" s="65"/>
      <c r="F18469" s="65"/>
      <c r="G18469" s="145"/>
    </row>
    <row r="18470" spans="1:7">
      <c r="A18470" s="65"/>
      <c r="B18470" s="65"/>
      <c r="C18470" s="65"/>
      <c r="D18470" s="65"/>
      <c r="E18470" s="65"/>
      <c r="F18470" s="65"/>
      <c r="G18470" s="145"/>
    </row>
    <row r="18471" spans="1:7">
      <c r="A18471" s="65"/>
      <c r="B18471" s="65"/>
      <c r="C18471" s="65"/>
      <c r="D18471" s="65"/>
      <c r="E18471" s="65"/>
      <c r="F18471" s="65"/>
      <c r="G18471" s="145"/>
    </row>
    <row r="18472" spans="1:7">
      <c r="A18472" s="65"/>
      <c r="B18472" s="65"/>
      <c r="C18472" s="65"/>
      <c r="D18472" s="65"/>
      <c r="E18472" s="65"/>
      <c r="F18472" s="65"/>
      <c r="G18472" s="145"/>
    </row>
    <row r="18473" spans="1:7">
      <c r="A18473" s="65"/>
      <c r="B18473" s="65"/>
      <c r="C18473" s="65"/>
      <c r="D18473" s="65"/>
      <c r="E18473" s="65"/>
      <c r="F18473" s="65"/>
      <c r="G18473" s="145"/>
    </row>
    <row r="18474" spans="1:7">
      <c r="A18474" s="65"/>
      <c r="B18474" s="65"/>
      <c r="C18474" s="65"/>
      <c r="D18474" s="65"/>
      <c r="E18474" s="65"/>
      <c r="F18474" s="65"/>
      <c r="G18474" s="145"/>
    </row>
    <row r="18475" spans="1:7">
      <c r="A18475" s="65"/>
      <c r="B18475" s="65"/>
      <c r="C18475" s="65"/>
      <c r="D18475" s="65"/>
      <c r="E18475" s="65"/>
      <c r="F18475" s="65"/>
      <c r="G18475" s="145"/>
    </row>
    <row r="18476" spans="1:7">
      <c r="A18476" s="65"/>
      <c r="B18476" s="65"/>
      <c r="C18476" s="65"/>
      <c r="D18476" s="65"/>
      <c r="E18476" s="65"/>
      <c r="F18476" s="65"/>
      <c r="G18476" s="145"/>
    </row>
    <row r="18477" spans="1:7">
      <c r="A18477" s="65"/>
      <c r="B18477" s="65"/>
      <c r="C18477" s="65"/>
      <c r="D18477" s="65"/>
      <c r="E18477" s="65"/>
      <c r="F18477" s="65"/>
      <c r="G18477" s="145"/>
    </row>
    <row r="18478" spans="1:7">
      <c r="A18478" s="65"/>
      <c r="B18478" s="65"/>
      <c r="C18478" s="65"/>
      <c r="D18478" s="65"/>
      <c r="E18478" s="65"/>
      <c r="F18478" s="65"/>
      <c r="G18478" s="145"/>
    </row>
    <row r="18479" spans="1:7">
      <c r="A18479" s="65"/>
      <c r="B18479" s="65"/>
      <c r="C18479" s="65"/>
      <c r="D18479" s="65"/>
      <c r="E18479" s="65"/>
      <c r="F18479" s="65"/>
      <c r="G18479" s="145"/>
    </row>
    <row r="18480" spans="1:7">
      <c r="A18480" s="65"/>
      <c r="B18480" s="65"/>
      <c r="C18480" s="65"/>
      <c r="D18480" s="65"/>
      <c r="E18480" s="65"/>
      <c r="F18480" s="65"/>
      <c r="G18480" s="145"/>
    </row>
    <row r="18481" spans="1:7">
      <c r="A18481" s="65"/>
      <c r="B18481" s="65"/>
      <c r="C18481" s="65"/>
      <c r="D18481" s="65"/>
      <c r="E18481" s="65"/>
      <c r="F18481" s="65"/>
      <c r="G18481" s="145"/>
    </row>
    <row r="18482" spans="1:7">
      <c r="A18482" s="65"/>
      <c r="B18482" s="65"/>
      <c r="C18482" s="65"/>
      <c r="D18482" s="65"/>
      <c r="E18482" s="65"/>
      <c r="F18482" s="65"/>
      <c r="G18482" s="145"/>
    </row>
    <row r="18483" spans="1:7">
      <c r="A18483" s="65"/>
      <c r="B18483" s="65"/>
      <c r="C18483" s="65"/>
      <c r="D18483" s="65"/>
      <c r="E18483" s="65"/>
      <c r="F18483" s="65"/>
      <c r="G18483" s="145"/>
    </row>
    <row r="18484" spans="1:7">
      <c r="A18484" s="65"/>
      <c r="B18484" s="65"/>
      <c r="C18484" s="65"/>
      <c r="D18484" s="65"/>
      <c r="E18484" s="65"/>
      <c r="F18484" s="65"/>
      <c r="G18484" s="145"/>
    </row>
    <row r="18485" spans="1:7">
      <c r="A18485" s="65"/>
      <c r="B18485" s="65"/>
      <c r="C18485" s="65"/>
      <c r="D18485" s="65"/>
      <c r="E18485" s="65"/>
      <c r="F18485" s="65"/>
      <c r="G18485" s="145"/>
    </row>
    <row r="18486" spans="1:7">
      <c r="A18486" s="65"/>
      <c r="B18486" s="65"/>
      <c r="C18486" s="65"/>
      <c r="D18486" s="65"/>
      <c r="E18486" s="65"/>
      <c r="F18486" s="65"/>
      <c r="G18486" s="145"/>
    </row>
    <row r="18487" spans="1:7">
      <c r="A18487" s="65"/>
      <c r="B18487" s="65"/>
      <c r="C18487" s="65"/>
      <c r="D18487" s="65"/>
      <c r="E18487" s="65"/>
      <c r="F18487" s="65"/>
      <c r="G18487" s="145"/>
    </row>
    <row r="18488" spans="1:7">
      <c r="A18488" s="65"/>
      <c r="B18488" s="65"/>
      <c r="C18488" s="65"/>
      <c r="D18488" s="65"/>
      <c r="E18488" s="65"/>
      <c r="F18488" s="65"/>
      <c r="G18488" s="145"/>
    </row>
    <row r="18489" spans="1:7">
      <c r="A18489" s="65"/>
      <c r="B18489" s="65"/>
      <c r="C18489" s="65"/>
      <c r="D18489" s="65"/>
      <c r="E18489" s="65"/>
      <c r="F18489" s="65"/>
      <c r="G18489" s="145"/>
    </row>
    <row r="18490" spans="1:7">
      <c r="A18490" s="65"/>
      <c r="B18490" s="65"/>
      <c r="C18490" s="65"/>
      <c r="D18490" s="65"/>
      <c r="E18490" s="65"/>
      <c r="F18490" s="65"/>
      <c r="G18490" s="145"/>
    </row>
    <row r="18491" spans="1:7">
      <c r="A18491" s="65"/>
      <c r="B18491" s="65"/>
      <c r="C18491" s="65"/>
      <c r="D18491" s="65"/>
      <c r="E18491" s="65"/>
      <c r="F18491" s="65"/>
      <c r="G18491" s="145"/>
    </row>
    <row r="18492" spans="1:7">
      <c r="A18492" s="65"/>
      <c r="B18492" s="65"/>
      <c r="C18492" s="65"/>
      <c r="D18492" s="65"/>
      <c r="E18492" s="65"/>
      <c r="F18492" s="65"/>
      <c r="G18492" s="145"/>
    </row>
    <row r="18493" spans="1:7">
      <c r="A18493" s="65"/>
      <c r="B18493" s="65"/>
      <c r="C18493" s="65"/>
      <c r="D18493" s="65"/>
      <c r="E18493" s="65"/>
      <c r="F18493" s="65"/>
      <c r="G18493" s="145"/>
    </row>
    <row r="18494" spans="1:7">
      <c r="A18494" s="65"/>
      <c r="B18494" s="65"/>
      <c r="C18494" s="65"/>
      <c r="D18494" s="65"/>
      <c r="E18494" s="65"/>
      <c r="F18494" s="65"/>
      <c r="G18494" s="145"/>
    </row>
    <row r="18495" spans="1:7">
      <c r="A18495" s="65"/>
      <c r="B18495" s="65"/>
      <c r="C18495" s="65"/>
      <c r="D18495" s="65"/>
      <c r="E18495" s="65"/>
      <c r="F18495" s="65"/>
      <c r="G18495" s="145"/>
    </row>
    <row r="18496" spans="1:7">
      <c r="A18496" s="65"/>
      <c r="B18496" s="65"/>
      <c r="C18496" s="65"/>
      <c r="D18496" s="65"/>
      <c r="E18496" s="65"/>
      <c r="F18496" s="65"/>
      <c r="G18496" s="145"/>
    </row>
    <row r="18497" spans="1:7">
      <c r="A18497" s="65"/>
      <c r="B18497" s="65"/>
      <c r="C18497" s="65"/>
      <c r="D18497" s="65"/>
      <c r="E18497" s="65"/>
      <c r="F18497" s="65"/>
      <c r="G18497" s="145"/>
    </row>
    <row r="18498" spans="1:7">
      <c r="A18498" s="65"/>
      <c r="B18498" s="65"/>
      <c r="C18498" s="65"/>
      <c r="D18498" s="65"/>
      <c r="E18498" s="65"/>
      <c r="F18498" s="65"/>
      <c r="G18498" s="145"/>
    </row>
    <row r="18499" spans="1:7">
      <c r="A18499" s="65"/>
      <c r="B18499" s="65"/>
      <c r="C18499" s="65"/>
      <c r="D18499" s="65"/>
      <c r="E18499" s="65"/>
      <c r="F18499" s="65"/>
      <c r="G18499" s="145"/>
    </row>
    <row r="18500" spans="1:7">
      <c r="A18500" s="65"/>
      <c r="B18500" s="65"/>
      <c r="C18500" s="65"/>
      <c r="D18500" s="65"/>
      <c r="E18500" s="65"/>
      <c r="F18500" s="65"/>
      <c r="G18500" s="145"/>
    </row>
    <row r="18501" spans="1:7">
      <c r="A18501" s="65"/>
      <c r="B18501" s="65"/>
      <c r="C18501" s="65"/>
      <c r="D18501" s="65"/>
      <c r="E18501" s="65"/>
      <c r="F18501" s="65"/>
      <c r="G18501" s="145"/>
    </row>
    <row r="18502" spans="1:7">
      <c r="A18502" s="65"/>
      <c r="B18502" s="65"/>
      <c r="C18502" s="65"/>
      <c r="D18502" s="65"/>
      <c r="E18502" s="65"/>
      <c r="F18502" s="65"/>
      <c r="G18502" s="145"/>
    </row>
    <row r="18503" spans="1:7">
      <c r="A18503" s="65"/>
      <c r="B18503" s="65"/>
      <c r="C18503" s="65"/>
      <c r="D18503" s="65"/>
      <c r="E18503" s="65"/>
      <c r="F18503" s="65"/>
      <c r="G18503" s="145"/>
    </row>
    <row r="18504" spans="1:7">
      <c r="A18504" s="65"/>
      <c r="B18504" s="65"/>
      <c r="C18504" s="65"/>
      <c r="D18504" s="65"/>
      <c r="E18504" s="65"/>
      <c r="F18504" s="65"/>
      <c r="G18504" s="145"/>
    </row>
    <row r="18505" spans="1:7">
      <c r="A18505" s="65"/>
      <c r="B18505" s="65"/>
      <c r="C18505" s="65"/>
      <c r="D18505" s="65"/>
      <c r="E18505" s="65"/>
      <c r="F18505" s="65"/>
      <c r="G18505" s="145"/>
    </row>
    <row r="18506" spans="1:7">
      <c r="A18506" s="65"/>
      <c r="B18506" s="65"/>
      <c r="C18506" s="65"/>
      <c r="D18506" s="65"/>
      <c r="E18506" s="65"/>
      <c r="F18506" s="65"/>
      <c r="G18506" s="145"/>
    </row>
    <row r="18507" spans="1:7">
      <c r="A18507" s="65"/>
      <c r="B18507" s="65"/>
      <c r="C18507" s="65"/>
      <c r="D18507" s="65"/>
      <c r="E18507" s="65"/>
      <c r="F18507" s="65"/>
      <c r="G18507" s="145"/>
    </row>
    <row r="18508" spans="1:7">
      <c r="A18508" s="65"/>
      <c r="B18508" s="65"/>
      <c r="C18508" s="65"/>
      <c r="D18508" s="65"/>
      <c r="E18508" s="65"/>
      <c r="F18508" s="65"/>
      <c r="G18508" s="145"/>
    </row>
    <row r="18509" spans="1:7">
      <c r="A18509" s="65"/>
      <c r="B18509" s="65"/>
      <c r="C18509" s="65"/>
      <c r="D18509" s="65"/>
      <c r="E18509" s="65"/>
      <c r="F18509" s="65"/>
      <c r="G18509" s="145"/>
    </row>
    <row r="18510" spans="1:7">
      <c r="A18510" s="65"/>
      <c r="B18510" s="65"/>
      <c r="C18510" s="65"/>
      <c r="D18510" s="65"/>
      <c r="E18510" s="65"/>
      <c r="F18510" s="65"/>
      <c r="G18510" s="145"/>
    </row>
    <row r="18511" spans="1:7">
      <c r="A18511" s="65"/>
      <c r="B18511" s="65"/>
      <c r="C18511" s="65"/>
      <c r="D18511" s="65"/>
      <c r="E18511" s="65"/>
      <c r="F18511" s="65"/>
      <c r="G18511" s="145"/>
    </row>
    <row r="18512" spans="1:7">
      <c r="A18512" s="65"/>
      <c r="B18512" s="65"/>
      <c r="C18512" s="65"/>
      <c r="D18512" s="65"/>
      <c r="E18512" s="65"/>
      <c r="F18512" s="65"/>
      <c r="G18512" s="145"/>
    </row>
    <row r="18513" spans="1:7">
      <c r="A18513" s="65"/>
      <c r="B18513" s="65"/>
      <c r="C18513" s="65"/>
      <c r="D18513" s="65"/>
      <c r="E18513" s="65"/>
      <c r="F18513" s="65"/>
      <c r="G18513" s="145"/>
    </row>
    <row r="18514" spans="1:7">
      <c r="A18514" s="65"/>
      <c r="B18514" s="65"/>
      <c r="C18514" s="65"/>
      <c r="D18514" s="65"/>
      <c r="E18514" s="65"/>
      <c r="F18514" s="65"/>
      <c r="G18514" s="145"/>
    </row>
    <row r="18515" spans="1:7">
      <c r="A18515" s="65"/>
      <c r="B18515" s="65"/>
      <c r="C18515" s="65"/>
      <c r="D18515" s="65"/>
      <c r="E18515" s="65"/>
      <c r="F18515" s="65"/>
      <c r="G18515" s="145"/>
    </row>
    <row r="18516" spans="1:7">
      <c r="A18516" s="65"/>
      <c r="B18516" s="65"/>
      <c r="C18516" s="65"/>
      <c r="D18516" s="65"/>
      <c r="E18516" s="65"/>
      <c r="F18516" s="65"/>
      <c r="G18516" s="145"/>
    </row>
    <row r="18517" spans="1:7">
      <c r="A18517" s="65"/>
      <c r="B18517" s="65"/>
      <c r="C18517" s="65"/>
      <c r="D18517" s="65"/>
      <c r="E18517" s="65"/>
      <c r="F18517" s="65"/>
      <c r="G18517" s="145"/>
    </row>
    <row r="18518" spans="1:7">
      <c r="A18518" s="65"/>
      <c r="B18518" s="65"/>
      <c r="C18518" s="65"/>
      <c r="D18518" s="65"/>
      <c r="E18518" s="65"/>
      <c r="F18518" s="65"/>
      <c r="G18518" s="145"/>
    </row>
    <row r="18519" spans="1:7">
      <c r="A18519" s="65"/>
      <c r="B18519" s="65"/>
      <c r="C18519" s="65"/>
      <c r="D18519" s="65"/>
      <c r="E18519" s="65"/>
      <c r="F18519" s="65"/>
      <c r="G18519" s="145"/>
    </row>
    <row r="18520" spans="1:7">
      <c r="A18520" s="65"/>
      <c r="B18520" s="65"/>
      <c r="C18520" s="65"/>
      <c r="D18520" s="65"/>
      <c r="E18520" s="65"/>
      <c r="F18520" s="65"/>
      <c r="G18520" s="145"/>
    </row>
    <row r="18521" spans="1:7">
      <c r="A18521" s="65"/>
      <c r="B18521" s="65"/>
      <c r="C18521" s="65"/>
      <c r="D18521" s="65"/>
      <c r="E18521" s="65"/>
      <c r="F18521" s="65"/>
      <c r="G18521" s="145"/>
    </row>
    <row r="18522" spans="1:7">
      <c r="A18522" s="65"/>
      <c r="B18522" s="65"/>
      <c r="C18522" s="65"/>
      <c r="D18522" s="65"/>
      <c r="E18522" s="65"/>
      <c r="F18522" s="65"/>
      <c r="G18522" s="145"/>
    </row>
    <row r="18523" spans="1:7">
      <c r="A18523" s="65"/>
      <c r="B18523" s="65"/>
      <c r="C18523" s="65"/>
      <c r="D18523" s="65"/>
      <c r="E18523" s="65"/>
      <c r="F18523" s="65"/>
      <c r="G18523" s="145"/>
    </row>
    <row r="18524" spans="1:7">
      <c r="A18524" s="65"/>
      <c r="B18524" s="65"/>
      <c r="C18524" s="65"/>
      <c r="D18524" s="65"/>
      <c r="E18524" s="65"/>
      <c r="F18524" s="65"/>
      <c r="G18524" s="145"/>
    </row>
    <row r="18525" spans="1:7">
      <c r="A18525" s="65"/>
      <c r="B18525" s="65"/>
      <c r="C18525" s="65"/>
      <c r="D18525" s="65"/>
      <c r="E18525" s="65"/>
      <c r="F18525" s="65"/>
      <c r="G18525" s="145"/>
    </row>
    <row r="18526" spans="1:7">
      <c r="A18526" s="65"/>
      <c r="B18526" s="65"/>
      <c r="C18526" s="65"/>
      <c r="D18526" s="65"/>
      <c r="E18526" s="65"/>
      <c r="F18526" s="65"/>
      <c r="G18526" s="145"/>
    </row>
    <row r="18527" spans="1:7">
      <c r="A18527" s="65"/>
      <c r="B18527" s="65"/>
      <c r="C18527" s="65"/>
      <c r="D18527" s="65"/>
      <c r="E18527" s="65"/>
      <c r="F18527" s="65"/>
      <c r="G18527" s="145"/>
    </row>
    <row r="18528" spans="1:7">
      <c r="A18528" s="65"/>
      <c r="B18528" s="65"/>
      <c r="C18528" s="65"/>
      <c r="D18528" s="65"/>
      <c r="E18528" s="65"/>
      <c r="F18528" s="65"/>
      <c r="G18528" s="145"/>
    </row>
    <row r="18529" spans="1:7">
      <c r="A18529" s="65"/>
      <c r="B18529" s="65"/>
      <c r="C18529" s="65"/>
      <c r="D18529" s="65"/>
      <c r="E18529" s="65"/>
      <c r="F18529" s="65"/>
      <c r="G18529" s="145"/>
    </row>
    <row r="18530" spans="1:7">
      <c r="A18530" s="65"/>
      <c r="B18530" s="65"/>
      <c r="C18530" s="65"/>
      <c r="D18530" s="65"/>
      <c r="E18530" s="65"/>
      <c r="F18530" s="65"/>
      <c r="G18530" s="145"/>
    </row>
    <row r="18531" spans="1:7">
      <c r="A18531" s="65"/>
      <c r="B18531" s="65"/>
      <c r="C18531" s="65"/>
      <c r="D18531" s="65"/>
      <c r="E18531" s="65"/>
      <c r="F18531" s="65"/>
      <c r="G18531" s="145"/>
    </row>
    <row r="18532" spans="1:7">
      <c r="A18532" s="65"/>
      <c r="B18532" s="65"/>
      <c r="C18532" s="65"/>
      <c r="D18532" s="65"/>
      <c r="E18532" s="65"/>
      <c r="F18532" s="65"/>
      <c r="G18532" s="145"/>
    </row>
    <row r="18533" spans="1:7">
      <c r="A18533" s="65"/>
      <c r="B18533" s="65"/>
      <c r="C18533" s="65"/>
      <c r="D18533" s="65"/>
      <c r="E18533" s="65"/>
      <c r="F18533" s="65"/>
      <c r="G18533" s="145"/>
    </row>
    <row r="18534" spans="1:7">
      <c r="A18534" s="65"/>
      <c r="B18534" s="65"/>
      <c r="C18534" s="65"/>
      <c r="D18534" s="65"/>
      <c r="E18534" s="65"/>
      <c r="F18534" s="65"/>
      <c r="G18534" s="145"/>
    </row>
    <row r="18535" spans="1:7">
      <c r="A18535" s="65"/>
      <c r="B18535" s="65"/>
      <c r="C18535" s="65"/>
      <c r="D18535" s="65"/>
      <c r="E18535" s="65"/>
      <c r="F18535" s="65"/>
      <c r="G18535" s="145"/>
    </row>
    <row r="18536" spans="1:7">
      <c r="A18536" s="65"/>
      <c r="B18536" s="65"/>
      <c r="C18536" s="65"/>
      <c r="D18536" s="65"/>
      <c r="E18536" s="65"/>
      <c r="F18536" s="65"/>
      <c r="G18536" s="145"/>
    </row>
    <row r="18537" spans="1:7">
      <c r="A18537" s="65"/>
      <c r="B18537" s="65"/>
      <c r="C18537" s="65"/>
      <c r="D18537" s="65"/>
      <c r="E18537" s="65"/>
      <c r="F18537" s="65"/>
      <c r="G18537" s="145"/>
    </row>
    <row r="18538" spans="1:7">
      <c r="A18538" s="65"/>
      <c r="B18538" s="65"/>
      <c r="C18538" s="65"/>
      <c r="D18538" s="65"/>
      <c r="E18538" s="65"/>
      <c r="F18538" s="65"/>
      <c r="G18538" s="145"/>
    </row>
    <row r="18539" spans="1:7">
      <c r="A18539" s="65"/>
      <c r="B18539" s="65"/>
      <c r="C18539" s="65"/>
      <c r="D18539" s="65"/>
      <c r="E18539" s="65"/>
      <c r="F18539" s="65"/>
      <c r="G18539" s="145"/>
    </row>
    <row r="18540" spans="1:7">
      <c r="A18540" s="65"/>
      <c r="B18540" s="65"/>
      <c r="C18540" s="65"/>
      <c r="D18540" s="65"/>
      <c r="E18540" s="65"/>
      <c r="F18540" s="65"/>
      <c r="G18540" s="145"/>
    </row>
    <row r="18541" spans="1:7">
      <c r="A18541" s="65"/>
      <c r="B18541" s="65"/>
      <c r="C18541" s="65"/>
      <c r="D18541" s="65"/>
      <c r="E18541" s="65"/>
      <c r="F18541" s="65"/>
      <c r="G18541" s="145"/>
    </row>
    <row r="18542" spans="1:7">
      <c r="A18542" s="65"/>
      <c r="B18542" s="65"/>
      <c r="C18542" s="65"/>
      <c r="D18542" s="65"/>
      <c r="E18542" s="65"/>
      <c r="F18542" s="65"/>
      <c r="G18542" s="145"/>
    </row>
    <row r="18543" spans="1:7">
      <c r="A18543" s="65"/>
      <c r="B18543" s="65"/>
      <c r="C18543" s="65"/>
      <c r="D18543" s="65"/>
      <c r="E18543" s="65"/>
      <c r="F18543" s="65"/>
      <c r="G18543" s="145"/>
    </row>
    <row r="18544" spans="1:7">
      <c r="A18544" s="65"/>
      <c r="B18544" s="65"/>
      <c r="C18544" s="65"/>
      <c r="D18544" s="65"/>
      <c r="E18544" s="65"/>
      <c r="F18544" s="65"/>
      <c r="G18544" s="145"/>
    </row>
    <row r="18545" spans="1:7">
      <c r="A18545" s="65"/>
      <c r="B18545" s="65"/>
      <c r="C18545" s="65"/>
      <c r="D18545" s="65"/>
      <c r="E18545" s="65"/>
      <c r="F18545" s="65"/>
      <c r="G18545" s="145"/>
    </row>
    <row r="18546" spans="1:7">
      <c r="A18546" s="65"/>
      <c r="B18546" s="65"/>
      <c r="C18546" s="65"/>
      <c r="D18546" s="65"/>
      <c r="E18546" s="65"/>
      <c r="F18546" s="65"/>
      <c r="G18546" s="145"/>
    </row>
    <row r="18547" spans="1:7">
      <c r="A18547" s="65"/>
      <c r="B18547" s="65"/>
      <c r="C18547" s="65"/>
      <c r="D18547" s="65"/>
      <c r="E18547" s="65"/>
      <c r="F18547" s="65"/>
      <c r="G18547" s="145"/>
    </row>
    <row r="18548" spans="1:7">
      <c r="A18548" s="65"/>
      <c r="B18548" s="65"/>
      <c r="C18548" s="65"/>
      <c r="D18548" s="65"/>
      <c r="E18548" s="65"/>
      <c r="F18548" s="65"/>
      <c r="G18548" s="145"/>
    </row>
    <row r="18549" spans="1:7">
      <c r="A18549" s="65"/>
      <c r="B18549" s="65"/>
      <c r="C18549" s="65"/>
      <c r="D18549" s="65"/>
      <c r="E18549" s="65"/>
      <c r="F18549" s="65"/>
      <c r="G18549" s="145"/>
    </row>
    <row r="18550" spans="1:7">
      <c r="A18550" s="65"/>
      <c r="B18550" s="65"/>
      <c r="C18550" s="65"/>
      <c r="D18550" s="65"/>
      <c r="E18550" s="65"/>
      <c r="F18550" s="65"/>
      <c r="G18550" s="145"/>
    </row>
    <row r="18551" spans="1:7">
      <c r="A18551" s="65"/>
      <c r="B18551" s="65"/>
      <c r="C18551" s="65"/>
      <c r="D18551" s="65"/>
      <c r="E18551" s="65"/>
      <c r="F18551" s="65"/>
      <c r="G18551" s="145"/>
    </row>
    <row r="18552" spans="1:7">
      <c r="A18552" s="65"/>
      <c r="B18552" s="65"/>
      <c r="C18552" s="65"/>
      <c r="D18552" s="65"/>
      <c r="E18552" s="65"/>
      <c r="F18552" s="65"/>
      <c r="G18552" s="145"/>
    </row>
    <row r="18553" spans="1:7">
      <c r="A18553" s="65"/>
      <c r="B18553" s="65"/>
      <c r="C18553" s="65"/>
      <c r="D18553" s="65"/>
      <c r="E18553" s="65"/>
      <c r="F18553" s="65"/>
      <c r="G18553" s="145"/>
    </row>
    <row r="18554" spans="1:7">
      <c r="A18554" s="65"/>
      <c r="B18554" s="65"/>
      <c r="C18554" s="65"/>
      <c r="D18554" s="65"/>
      <c r="E18554" s="65"/>
      <c r="F18554" s="65"/>
      <c r="G18554" s="145"/>
    </row>
    <row r="18555" spans="1:7">
      <c r="A18555" s="65"/>
      <c r="B18555" s="65"/>
      <c r="C18555" s="65"/>
      <c r="D18555" s="65"/>
      <c r="E18555" s="65"/>
      <c r="F18555" s="65"/>
      <c r="G18555" s="145"/>
    </row>
    <row r="18556" spans="1:7">
      <c r="A18556" s="65"/>
      <c r="B18556" s="65"/>
      <c r="C18556" s="65"/>
      <c r="D18556" s="65"/>
      <c r="E18556" s="65"/>
      <c r="F18556" s="65"/>
      <c r="G18556" s="145"/>
    </row>
    <row r="18557" spans="1:7">
      <c r="A18557" s="65"/>
      <c r="B18557" s="65"/>
      <c r="C18557" s="65"/>
      <c r="D18557" s="65"/>
      <c r="E18557" s="65"/>
      <c r="F18557" s="65"/>
      <c r="G18557" s="145"/>
    </row>
    <row r="18558" spans="1:7">
      <c r="A18558" s="65"/>
      <c r="B18558" s="65"/>
      <c r="C18558" s="65"/>
      <c r="D18558" s="65"/>
      <c r="E18558" s="65"/>
      <c r="F18558" s="65"/>
      <c r="G18558" s="145"/>
    </row>
    <row r="18559" spans="1:7">
      <c r="A18559" s="65"/>
      <c r="B18559" s="65"/>
      <c r="C18559" s="65"/>
      <c r="D18559" s="65"/>
      <c r="E18559" s="65"/>
      <c r="F18559" s="65"/>
      <c r="G18559" s="145"/>
    </row>
    <row r="18560" spans="1:7">
      <c r="A18560" s="65"/>
      <c r="B18560" s="65"/>
      <c r="C18560" s="65"/>
      <c r="D18560" s="65"/>
      <c r="E18560" s="65"/>
      <c r="F18560" s="65"/>
      <c r="G18560" s="145"/>
    </row>
    <row r="18561" spans="1:7">
      <c r="A18561" s="65"/>
      <c r="B18561" s="65"/>
      <c r="C18561" s="65"/>
      <c r="D18561" s="65"/>
      <c r="E18561" s="65"/>
      <c r="F18561" s="65"/>
      <c r="G18561" s="145"/>
    </row>
    <row r="18562" spans="1:7">
      <c r="A18562" s="65"/>
      <c r="B18562" s="65"/>
      <c r="C18562" s="65"/>
      <c r="D18562" s="65"/>
      <c r="E18562" s="65"/>
      <c r="F18562" s="65"/>
      <c r="G18562" s="145"/>
    </row>
    <row r="18563" spans="1:7">
      <c r="A18563" s="65"/>
      <c r="B18563" s="65"/>
      <c r="C18563" s="65"/>
      <c r="D18563" s="65"/>
      <c r="E18563" s="65"/>
      <c r="F18563" s="65"/>
      <c r="G18563" s="145"/>
    </row>
    <row r="18564" spans="1:7">
      <c r="A18564" s="65"/>
      <c r="B18564" s="65"/>
      <c r="C18564" s="65"/>
      <c r="D18564" s="65"/>
      <c r="E18564" s="65"/>
      <c r="F18564" s="65"/>
      <c r="G18564" s="145"/>
    </row>
    <row r="18565" spans="1:7">
      <c r="A18565" s="65"/>
      <c r="B18565" s="65"/>
      <c r="C18565" s="65"/>
      <c r="D18565" s="65"/>
      <c r="E18565" s="65"/>
      <c r="F18565" s="65"/>
      <c r="G18565" s="145"/>
    </row>
    <row r="18566" spans="1:7">
      <c r="A18566" s="65"/>
      <c r="B18566" s="65"/>
      <c r="C18566" s="65"/>
      <c r="D18566" s="65"/>
      <c r="E18566" s="65"/>
      <c r="F18566" s="65"/>
      <c r="G18566" s="145"/>
    </row>
    <row r="18567" spans="1:7">
      <c r="A18567" s="65"/>
      <c r="B18567" s="65"/>
      <c r="C18567" s="65"/>
      <c r="D18567" s="65"/>
      <c r="E18567" s="65"/>
      <c r="F18567" s="65"/>
      <c r="G18567" s="145"/>
    </row>
    <row r="18568" spans="1:7">
      <c r="A18568" s="65"/>
      <c r="B18568" s="65"/>
      <c r="C18568" s="65"/>
      <c r="D18568" s="65"/>
      <c r="E18568" s="65"/>
      <c r="F18568" s="65"/>
      <c r="G18568" s="145"/>
    </row>
    <row r="18569" spans="1:7">
      <c r="A18569" s="65"/>
      <c r="B18569" s="65"/>
      <c r="C18569" s="65"/>
      <c r="D18569" s="65"/>
      <c r="E18569" s="65"/>
      <c r="F18569" s="65"/>
      <c r="G18569" s="145"/>
    </row>
    <row r="18570" spans="1:7">
      <c r="A18570" s="65"/>
      <c r="B18570" s="65"/>
      <c r="C18570" s="65"/>
      <c r="D18570" s="65"/>
      <c r="E18570" s="65"/>
      <c r="F18570" s="65"/>
      <c r="G18570" s="145"/>
    </row>
    <row r="18571" spans="1:7">
      <c r="A18571" s="65"/>
      <c r="B18571" s="65"/>
      <c r="C18571" s="65"/>
      <c r="D18571" s="65"/>
      <c r="E18571" s="65"/>
      <c r="F18571" s="65"/>
      <c r="G18571" s="145"/>
    </row>
    <row r="18572" spans="1:7">
      <c r="A18572" s="65"/>
      <c r="B18572" s="65"/>
      <c r="C18572" s="65"/>
      <c r="D18572" s="65"/>
      <c r="E18572" s="65"/>
      <c r="F18572" s="65"/>
      <c r="G18572" s="145"/>
    </row>
    <row r="18573" spans="1:7">
      <c r="A18573" s="65"/>
      <c r="B18573" s="65"/>
      <c r="C18573" s="65"/>
      <c r="D18573" s="65"/>
      <c r="E18573" s="65"/>
      <c r="F18573" s="65"/>
      <c r="G18573" s="145"/>
    </row>
    <row r="18574" spans="1:7">
      <c r="A18574" s="65"/>
      <c r="B18574" s="65"/>
      <c r="C18574" s="65"/>
      <c r="D18574" s="65"/>
      <c r="E18574" s="65"/>
      <c r="F18574" s="65"/>
      <c r="G18574" s="145"/>
    </row>
    <row r="18575" spans="1:7">
      <c r="A18575" s="65"/>
      <c r="B18575" s="65"/>
      <c r="C18575" s="65"/>
      <c r="D18575" s="65"/>
      <c r="E18575" s="65"/>
      <c r="F18575" s="65"/>
      <c r="G18575" s="145"/>
    </row>
    <row r="18576" spans="1:7">
      <c r="A18576" s="65"/>
      <c r="B18576" s="65"/>
      <c r="C18576" s="65"/>
      <c r="D18576" s="65"/>
      <c r="E18576" s="65"/>
      <c r="F18576" s="65"/>
      <c r="G18576" s="145"/>
    </row>
    <row r="18577" spans="1:7">
      <c r="A18577" s="65"/>
      <c r="B18577" s="65"/>
      <c r="C18577" s="65"/>
      <c r="D18577" s="65"/>
      <c r="E18577" s="65"/>
      <c r="F18577" s="65"/>
      <c r="G18577" s="145"/>
    </row>
    <row r="18578" spans="1:7">
      <c r="A18578" s="65"/>
      <c r="B18578" s="65"/>
      <c r="C18578" s="65"/>
      <c r="D18578" s="65"/>
      <c r="E18578" s="65"/>
      <c r="F18578" s="65"/>
      <c r="G18578" s="145"/>
    </row>
    <row r="18579" spans="1:7">
      <c r="A18579" s="65"/>
      <c r="B18579" s="65"/>
      <c r="C18579" s="65"/>
      <c r="D18579" s="65"/>
      <c r="E18579" s="65"/>
      <c r="F18579" s="65"/>
      <c r="G18579" s="145"/>
    </row>
    <row r="18580" spans="1:7">
      <c r="A18580" s="65"/>
      <c r="B18580" s="65"/>
      <c r="C18580" s="65"/>
      <c r="D18580" s="65"/>
      <c r="E18580" s="65"/>
      <c r="F18580" s="65"/>
      <c r="G18580" s="145"/>
    </row>
    <row r="18581" spans="1:7">
      <c r="A18581" s="65"/>
      <c r="B18581" s="65"/>
      <c r="C18581" s="65"/>
      <c r="D18581" s="65"/>
      <c r="E18581" s="65"/>
      <c r="F18581" s="65"/>
      <c r="G18581" s="145"/>
    </row>
    <row r="18582" spans="1:7">
      <c r="A18582" s="65"/>
      <c r="B18582" s="65"/>
      <c r="C18582" s="65"/>
      <c r="D18582" s="65"/>
      <c r="E18582" s="65"/>
      <c r="F18582" s="65"/>
      <c r="G18582" s="145"/>
    </row>
    <row r="18583" spans="1:7">
      <c r="A18583" s="65"/>
      <c r="B18583" s="65"/>
      <c r="C18583" s="65"/>
      <c r="D18583" s="65"/>
      <c r="E18583" s="65"/>
      <c r="F18583" s="65"/>
      <c r="G18583" s="145"/>
    </row>
    <row r="18584" spans="1:7">
      <c r="A18584" s="65"/>
      <c r="B18584" s="65"/>
      <c r="C18584" s="65"/>
      <c r="D18584" s="65"/>
      <c r="E18584" s="65"/>
      <c r="F18584" s="65"/>
      <c r="G18584" s="145"/>
    </row>
    <row r="18585" spans="1:7">
      <c r="A18585" s="65"/>
      <c r="B18585" s="65"/>
      <c r="C18585" s="65"/>
      <c r="D18585" s="65"/>
      <c r="E18585" s="65"/>
      <c r="F18585" s="65"/>
      <c r="G18585" s="145"/>
    </row>
    <row r="18586" spans="1:7">
      <c r="A18586" s="65"/>
      <c r="B18586" s="65"/>
      <c r="C18586" s="65"/>
      <c r="D18586" s="65"/>
      <c r="E18586" s="65"/>
      <c r="F18586" s="65"/>
      <c r="G18586" s="145"/>
    </row>
    <row r="18587" spans="1:7">
      <c r="A18587" s="65"/>
      <c r="B18587" s="65"/>
      <c r="C18587" s="65"/>
      <c r="D18587" s="65"/>
      <c r="E18587" s="65"/>
      <c r="F18587" s="65"/>
      <c r="G18587" s="145"/>
    </row>
    <row r="18588" spans="1:7">
      <c r="A18588" s="65"/>
      <c r="B18588" s="65"/>
      <c r="C18588" s="65"/>
      <c r="D18588" s="65"/>
      <c r="E18588" s="65"/>
      <c r="F18588" s="65"/>
      <c r="G18588" s="145"/>
    </row>
    <row r="18589" spans="1:7">
      <c r="A18589" s="65"/>
      <c r="B18589" s="65"/>
      <c r="C18589" s="65"/>
      <c r="D18589" s="65"/>
      <c r="E18589" s="65"/>
      <c r="F18589" s="65"/>
      <c r="G18589" s="145"/>
    </row>
    <row r="18590" spans="1:7">
      <c r="A18590" s="65"/>
      <c r="B18590" s="65"/>
      <c r="C18590" s="65"/>
      <c r="D18590" s="65"/>
      <c r="E18590" s="65"/>
      <c r="F18590" s="65"/>
      <c r="G18590" s="145"/>
    </row>
    <row r="18591" spans="1:7">
      <c r="A18591" s="65"/>
      <c r="B18591" s="65"/>
      <c r="C18591" s="65"/>
      <c r="D18591" s="65"/>
      <c r="E18591" s="65"/>
      <c r="F18591" s="65"/>
      <c r="G18591" s="145"/>
    </row>
    <row r="18592" spans="1:7">
      <c r="A18592" s="65"/>
      <c r="B18592" s="65"/>
      <c r="C18592" s="65"/>
      <c r="D18592" s="65"/>
      <c r="E18592" s="65"/>
      <c r="F18592" s="65"/>
      <c r="G18592" s="145"/>
    </row>
    <row r="18593" spans="1:7">
      <c r="A18593" s="65"/>
      <c r="B18593" s="65"/>
      <c r="C18593" s="65"/>
      <c r="D18593" s="65"/>
      <c r="E18593" s="65"/>
      <c r="F18593" s="65"/>
      <c r="G18593" s="145"/>
    </row>
    <row r="18594" spans="1:7">
      <c r="A18594" s="65"/>
      <c r="B18594" s="65"/>
      <c r="C18594" s="65"/>
      <c r="D18594" s="65"/>
      <c r="E18594" s="65"/>
      <c r="F18594" s="65"/>
      <c r="G18594" s="145"/>
    </row>
    <row r="18595" spans="1:7">
      <c r="A18595" s="65"/>
      <c r="B18595" s="65"/>
      <c r="C18595" s="65"/>
      <c r="D18595" s="65"/>
      <c r="E18595" s="65"/>
      <c r="F18595" s="65"/>
      <c r="G18595" s="145"/>
    </row>
    <row r="18596" spans="1:7">
      <c r="A18596" s="65"/>
      <c r="B18596" s="65"/>
      <c r="C18596" s="65"/>
      <c r="D18596" s="65"/>
      <c r="E18596" s="65"/>
      <c r="F18596" s="65"/>
      <c r="G18596" s="145"/>
    </row>
    <row r="18597" spans="1:7">
      <c r="A18597" s="65"/>
      <c r="B18597" s="65"/>
      <c r="C18597" s="65"/>
      <c r="D18597" s="65"/>
      <c r="E18597" s="65"/>
      <c r="F18597" s="65"/>
      <c r="G18597" s="145"/>
    </row>
    <row r="18598" spans="1:7">
      <c r="A18598" s="65"/>
      <c r="B18598" s="65"/>
      <c r="C18598" s="65"/>
      <c r="D18598" s="65"/>
      <c r="E18598" s="65"/>
      <c r="F18598" s="65"/>
      <c r="G18598" s="145"/>
    </row>
    <row r="18599" spans="1:7">
      <c r="A18599" s="65"/>
      <c r="B18599" s="65"/>
      <c r="C18599" s="65"/>
      <c r="D18599" s="65"/>
      <c r="E18599" s="65"/>
      <c r="F18599" s="65"/>
      <c r="G18599" s="145"/>
    </row>
    <row r="18600" spans="1:7">
      <c r="A18600" s="65"/>
      <c r="B18600" s="65"/>
      <c r="C18600" s="65"/>
      <c r="D18600" s="65"/>
      <c r="E18600" s="65"/>
      <c r="F18600" s="65"/>
      <c r="G18600" s="145"/>
    </row>
    <row r="18601" spans="1:7">
      <c r="A18601" s="65"/>
      <c r="B18601" s="65"/>
      <c r="C18601" s="65"/>
      <c r="D18601" s="65"/>
      <c r="E18601" s="65"/>
      <c r="F18601" s="65"/>
      <c r="G18601" s="145"/>
    </row>
    <row r="18602" spans="1:7">
      <c r="A18602" s="65"/>
      <c r="B18602" s="65"/>
      <c r="C18602" s="65"/>
      <c r="D18602" s="65"/>
      <c r="E18602" s="65"/>
      <c r="F18602" s="65"/>
      <c r="G18602" s="145"/>
    </row>
    <row r="18603" spans="1:7">
      <c r="A18603" s="65"/>
      <c r="B18603" s="65"/>
      <c r="C18603" s="65"/>
      <c r="D18603" s="65"/>
      <c r="E18603" s="65"/>
      <c r="F18603" s="65"/>
      <c r="G18603" s="145"/>
    </row>
    <row r="18604" spans="1:7">
      <c r="A18604" s="65"/>
      <c r="B18604" s="65"/>
      <c r="C18604" s="65"/>
      <c r="D18604" s="65"/>
      <c r="E18604" s="65"/>
      <c r="F18604" s="65"/>
      <c r="G18604" s="145"/>
    </row>
    <row r="18605" spans="1:7">
      <c r="A18605" s="65"/>
      <c r="B18605" s="65"/>
      <c r="C18605" s="65"/>
      <c r="D18605" s="65"/>
      <c r="E18605" s="65"/>
      <c r="F18605" s="65"/>
      <c r="G18605" s="145"/>
    </row>
    <row r="18606" spans="1:7">
      <c r="A18606" s="65"/>
      <c r="B18606" s="65"/>
      <c r="C18606" s="65"/>
      <c r="D18606" s="65"/>
      <c r="E18606" s="65"/>
      <c r="F18606" s="65"/>
      <c r="G18606" s="145"/>
    </row>
    <row r="18607" spans="1:7">
      <c r="A18607" s="65"/>
      <c r="B18607" s="65"/>
      <c r="C18607" s="65"/>
      <c r="D18607" s="65"/>
      <c r="E18607" s="65"/>
      <c r="F18607" s="65"/>
      <c r="G18607" s="145"/>
    </row>
    <row r="18608" spans="1:7">
      <c r="A18608" s="65"/>
      <c r="B18608" s="65"/>
      <c r="C18608" s="65"/>
      <c r="D18608" s="65"/>
      <c r="E18608" s="65"/>
      <c r="F18608" s="65"/>
      <c r="G18608" s="145"/>
    </row>
    <row r="18609" spans="1:7">
      <c r="A18609" s="65"/>
      <c r="B18609" s="65"/>
      <c r="C18609" s="65"/>
      <c r="D18609" s="65"/>
      <c r="E18609" s="65"/>
      <c r="F18609" s="65"/>
      <c r="G18609" s="145"/>
    </row>
    <row r="18610" spans="1:7">
      <c r="A18610" s="65"/>
      <c r="B18610" s="65"/>
      <c r="C18610" s="65"/>
      <c r="D18610" s="65"/>
      <c r="E18610" s="65"/>
      <c r="F18610" s="65"/>
      <c r="G18610" s="145"/>
    </row>
    <row r="18611" spans="1:7">
      <c r="A18611" s="65"/>
      <c r="B18611" s="65"/>
      <c r="C18611" s="65"/>
      <c r="D18611" s="65"/>
      <c r="E18611" s="65"/>
      <c r="F18611" s="65"/>
      <c r="G18611" s="145"/>
    </row>
    <row r="18612" spans="1:7">
      <c r="A18612" s="65"/>
      <c r="B18612" s="65"/>
      <c r="C18612" s="65"/>
      <c r="D18612" s="65"/>
      <c r="E18612" s="65"/>
      <c r="F18612" s="65"/>
      <c r="G18612" s="145"/>
    </row>
    <row r="18613" spans="1:7">
      <c r="A18613" s="65"/>
      <c r="B18613" s="65"/>
      <c r="C18613" s="65"/>
      <c r="D18613" s="65"/>
      <c r="E18613" s="65"/>
      <c r="F18613" s="65"/>
      <c r="G18613" s="145"/>
    </row>
    <row r="18614" spans="1:7">
      <c r="A18614" s="65"/>
      <c r="B18614" s="65"/>
      <c r="C18614" s="65"/>
      <c r="D18614" s="65"/>
      <c r="E18614" s="65"/>
      <c r="F18614" s="65"/>
      <c r="G18614" s="145"/>
    </row>
    <row r="18615" spans="1:7">
      <c r="A18615" s="65"/>
      <c r="B18615" s="65"/>
      <c r="C18615" s="65"/>
      <c r="D18615" s="65"/>
      <c r="E18615" s="65"/>
      <c r="F18615" s="65"/>
      <c r="G18615" s="145"/>
    </row>
    <row r="18616" spans="1:7">
      <c r="A18616" s="65"/>
      <c r="B18616" s="65"/>
      <c r="C18616" s="65"/>
      <c r="D18616" s="65"/>
      <c r="E18616" s="65"/>
      <c r="F18616" s="65"/>
      <c r="G18616" s="145"/>
    </row>
    <row r="18617" spans="1:7">
      <c r="A18617" s="65"/>
      <c r="B18617" s="65"/>
      <c r="C18617" s="65"/>
      <c r="D18617" s="65"/>
      <c r="E18617" s="65"/>
      <c r="F18617" s="65"/>
      <c r="G18617" s="145"/>
    </row>
    <row r="18618" spans="1:7">
      <c r="A18618" s="65"/>
      <c r="B18618" s="65"/>
      <c r="C18618" s="65"/>
      <c r="D18618" s="65"/>
      <c r="E18618" s="65"/>
      <c r="F18618" s="65"/>
      <c r="G18618" s="145"/>
    </row>
    <row r="18619" spans="1:7">
      <c r="A18619" s="65"/>
      <c r="B18619" s="65"/>
      <c r="C18619" s="65"/>
      <c r="D18619" s="65"/>
      <c r="E18619" s="65"/>
      <c r="F18619" s="65"/>
      <c r="G18619" s="145"/>
    </row>
    <row r="18620" spans="1:7">
      <c r="A18620" s="65"/>
      <c r="B18620" s="65"/>
      <c r="C18620" s="65"/>
      <c r="D18620" s="65"/>
      <c r="E18620" s="65"/>
      <c r="F18620" s="65"/>
      <c r="G18620" s="145"/>
    </row>
    <row r="18621" spans="1:7">
      <c r="A18621" s="65"/>
      <c r="B18621" s="65"/>
      <c r="C18621" s="65"/>
      <c r="D18621" s="65"/>
      <c r="E18621" s="65"/>
      <c r="F18621" s="65"/>
      <c r="G18621" s="145"/>
    </row>
    <row r="18622" spans="1:7">
      <c r="A18622" s="65"/>
      <c r="B18622" s="65"/>
      <c r="C18622" s="65"/>
      <c r="D18622" s="65"/>
      <c r="E18622" s="65"/>
      <c r="F18622" s="65"/>
      <c r="G18622" s="145"/>
    </row>
    <row r="18623" spans="1:7">
      <c r="A18623" s="65"/>
      <c r="B18623" s="65"/>
      <c r="C18623" s="65"/>
      <c r="D18623" s="65"/>
      <c r="E18623" s="65"/>
      <c r="F18623" s="65"/>
      <c r="G18623" s="145"/>
    </row>
    <row r="18624" spans="1:7">
      <c r="A18624" s="65"/>
      <c r="B18624" s="65"/>
      <c r="C18624" s="65"/>
      <c r="D18624" s="65"/>
      <c r="E18624" s="65"/>
      <c r="F18624" s="65"/>
      <c r="G18624" s="145"/>
    </row>
    <row r="18625" spans="1:7">
      <c r="A18625" s="65"/>
      <c r="B18625" s="65"/>
      <c r="C18625" s="65"/>
      <c r="D18625" s="65"/>
      <c r="E18625" s="65"/>
      <c r="F18625" s="65"/>
      <c r="G18625" s="145"/>
    </row>
    <row r="18626" spans="1:7">
      <c r="A18626" s="65"/>
      <c r="B18626" s="65"/>
      <c r="C18626" s="65"/>
      <c r="D18626" s="65"/>
      <c r="E18626" s="65"/>
      <c r="F18626" s="65"/>
      <c r="G18626" s="145"/>
    </row>
    <row r="18627" spans="1:7">
      <c r="A18627" s="65"/>
      <c r="B18627" s="65"/>
      <c r="C18627" s="65"/>
      <c r="D18627" s="65"/>
      <c r="E18627" s="65"/>
      <c r="F18627" s="65"/>
      <c r="G18627" s="145"/>
    </row>
    <row r="18628" spans="1:7">
      <c r="A18628" s="65"/>
      <c r="B18628" s="65"/>
      <c r="C18628" s="65"/>
      <c r="D18628" s="65"/>
      <c r="E18628" s="65"/>
      <c r="F18628" s="65"/>
      <c r="G18628" s="145"/>
    </row>
    <row r="18629" spans="1:7">
      <c r="A18629" s="65"/>
      <c r="B18629" s="65"/>
      <c r="C18629" s="65"/>
      <c r="D18629" s="65"/>
      <c r="E18629" s="65"/>
      <c r="F18629" s="65"/>
      <c r="G18629" s="145"/>
    </row>
    <row r="18630" spans="1:7">
      <c r="A18630" s="65"/>
      <c r="B18630" s="65"/>
      <c r="C18630" s="65"/>
      <c r="D18630" s="65"/>
      <c r="E18630" s="65"/>
      <c r="F18630" s="65"/>
      <c r="G18630" s="145"/>
    </row>
    <row r="18631" spans="1:7">
      <c r="A18631" s="65"/>
      <c r="B18631" s="65"/>
      <c r="C18631" s="65"/>
      <c r="D18631" s="65"/>
      <c r="E18631" s="65"/>
      <c r="F18631" s="65"/>
      <c r="G18631" s="145"/>
    </row>
    <row r="18632" spans="1:7">
      <c r="A18632" s="65"/>
      <c r="B18632" s="65"/>
      <c r="C18632" s="65"/>
      <c r="D18632" s="65"/>
      <c r="E18632" s="65"/>
      <c r="F18632" s="65"/>
      <c r="G18632" s="145"/>
    </row>
    <row r="18633" spans="1:7">
      <c r="A18633" s="65"/>
      <c r="B18633" s="65"/>
      <c r="C18633" s="65"/>
      <c r="D18633" s="65"/>
      <c r="E18633" s="65"/>
      <c r="F18633" s="65"/>
      <c r="G18633" s="145"/>
    </row>
    <row r="18634" spans="1:7">
      <c r="A18634" s="65"/>
      <c r="B18634" s="65"/>
      <c r="C18634" s="65"/>
      <c r="D18634" s="65"/>
      <c r="E18634" s="65"/>
      <c r="F18634" s="65"/>
      <c r="G18634" s="145"/>
    </row>
    <row r="18635" spans="1:7">
      <c r="A18635" s="65"/>
      <c r="B18635" s="65"/>
      <c r="C18635" s="65"/>
      <c r="D18635" s="65"/>
      <c r="E18635" s="65"/>
      <c r="F18635" s="65"/>
      <c r="G18635" s="145"/>
    </row>
    <row r="18636" spans="1:7">
      <c r="A18636" s="65"/>
      <c r="B18636" s="65"/>
      <c r="C18636" s="65"/>
      <c r="D18636" s="65"/>
      <c r="E18636" s="65"/>
      <c r="F18636" s="65"/>
      <c r="G18636" s="145"/>
    </row>
    <row r="18637" spans="1:7">
      <c r="A18637" s="65"/>
      <c r="B18637" s="65"/>
      <c r="C18637" s="65"/>
      <c r="D18637" s="65"/>
      <c r="E18637" s="65"/>
      <c r="F18637" s="65"/>
      <c r="G18637" s="145"/>
    </row>
    <row r="18638" spans="1:7">
      <c r="A18638" s="65"/>
      <c r="B18638" s="65"/>
      <c r="C18638" s="65"/>
      <c r="D18638" s="65"/>
      <c r="E18638" s="65"/>
      <c r="F18638" s="65"/>
      <c r="G18638" s="145"/>
    </row>
    <row r="18639" spans="1:7">
      <c r="A18639" s="65"/>
      <c r="B18639" s="65"/>
      <c r="C18639" s="65"/>
      <c r="D18639" s="65"/>
      <c r="E18639" s="65"/>
      <c r="F18639" s="65"/>
      <c r="G18639" s="145"/>
    </row>
    <row r="18640" spans="1:7">
      <c r="A18640" s="65"/>
      <c r="B18640" s="65"/>
      <c r="C18640" s="65"/>
      <c r="D18640" s="65"/>
      <c r="E18640" s="65"/>
      <c r="F18640" s="65"/>
      <c r="G18640" s="145"/>
    </row>
    <row r="18641" spans="1:7">
      <c r="A18641" s="65"/>
      <c r="B18641" s="65"/>
      <c r="C18641" s="65"/>
      <c r="D18641" s="65"/>
      <c r="E18641" s="65"/>
      <c r="F18641" s="65"/>
      <c r="G18641" s="145"/>
    </row>
    <row r="18642" spans="1:7">
      <c r="A18642" s="65"/>
      <c r="B18642" s="65"/>
      <c r="C18642" s="65"/>
      <c r="D18642" s="65"/>
      <c r="E18642" s="65"/>
      <c r="F18642" s="65"/>
      <c r="G18642" s="145"/>
    </row>
    <row r="18643" spans="1:7">
      <c r="A18643" s="65"/>
      <c r="B18643" s="65"/>
      <c r="C18643" s="65"/>
      <c r="D18643" s="65"/>
      <c r="E18643" s="65"/>
      <c r="F18643" s="65"/>
      <c r="G18643" s="145"/>
    </row>
    <row r="18644" spans="1:7">
      <c r="A18644" s="65"/>
      <c r="B18644" s="65"/>
      <c r="C18644" s="65"/>
      <c r="D18644" s="65"/>
      <c r="E18644" s="65"/>
      <c r="F18644" s="65"/>
      <c r="G18644" s="145"/>
    </row>
    <row r="18645" spans="1:7">
      <c r="A18645" s="65"/>
      <c r="B18645" s="65"/>
      <c r="C18645" s="65"/>
      <c r="D18645" s="65"/>
      <c r="E18645" s="65"/>
      <c r="F18645" s="65"/>
      <c r="G18645" s="145"/>
    </row>
    <row r="18646" spans="1:7">
      <c r="A18646" s="65"/>
      <c r="B18646" s="65"/>
      <c r="C18646" s="65"/>
      <c r="D18646" s="65"/>
      <c r="E18646" s="65"/>
      <c r="F18646" s="65"/>
      <c r="G18646" s="145"/>
    </row>
    <row r="18647" spans="1:7">
      <c r="A18647" s="65"/>
      <c r="B18647" s="65"/>
      <c r="C18647" s="65"/>
      <c r="D18647" s="65"/>
      <c r="E18647" s="65"/>
      <c r="F18647" s="65"/>
      <c r="G18647" s="145"/>
    </row>
    <row r="18648" spans="1:7">
      <c r="A18648" s="65"/>
      <c r="B18648" s="65"/>
      <c r="C18648" s="65"/>
      <c r="D18648" s="65"/>
      <c r="E18648" s="65"/>
      <c r="F18648" s="65"/>
      <c r="G18648" s="145"/>
    </row>
    <row r="18649" spans="1:7">
      <c r="A18649" s="65"/>
      <c r="B18649" s="65"/>
      <c r="C18649" s="65"/>
      <c r="D18649" s="65"/>
      <c r="E18649" s="65"/>
      <c r="F18649" s="65"/>
      <c r="G18649" s="145"/>
    </row>
    <row r="18650" spans="1:7">
      <c r="A18650" s="65"/>
      <c r="B18650" s="65"/>
      <c r="C18650" s="65"/>
      <c r="D18650" s="65"/>
      <c r="E18650" s="65"/>
      <c r="F18650" s="65"/>
      <c r="G18650" s="145"/>
    </row>
    <row r="18651" spans="1:7">
      <c r="A18651" s="65"/>
      <c r="B18651" s="65"/>
      <c r="C18651" s="65"/>
      <c r="D18651" s="65"/>
      <c r="E18651" s="65"/>
      <c r="F18651" s="65"/>
      <c r="G18651" s="145"/>
    </row>
    <row r="18652" spans="1:7">
      <c r="A18652" s="65"/>
      <c r="B18652" s="65"/>
      <c r="C18652" s="65"/>
      <c r="D18652" s="65"/>
      <c r="E18652" s="65"/>
      <c r="F18652" s="65"/>
      <c r="G18652" s="145"/>
    </row>
    <row r="18653" spans="1:7">
      <c r="A18653" s="65"/>
      <c r="B18653" s="65"/>
      <c r="C18653" s="65"/>
      <c r="D18653" s="65"/>
      <c r="E18653" s="65"/>
      <c r="F18653" s="65"/>
      <c r="G18653" s="145"/>
    </row>
    <row r="18654" spans="1:7">
      <c r="A18654" s="65"/>
      <c r="B18654" s="65"/>
      <c r="C18654" s="65"/>
      <c r="D18654" s="65"/>
      <c r="E18654" s="65"/>
      <c r="F18654" s="65"/>
      <c r="G18654" s="145"/>
    </row>
    <row r="18655" spans="1:7">
      <c r="A18655" s="65"/>
      <c r="B18655" s="65"/>
      <c r="C18655" s="65"/>
      <c r="D18655" s="65"/>
      <c r="E18655" s="65"/>
      <c r="F18655" s="65"/>
      <c r="G18655" s="145"/>
    </row>
    <row r="18656" spans="1:7">
      <c r="A18656" s="65"/>
      <c r="B18656" s="65"/>
      <c r="C18656" s="65"/>
      <c r="D18656" s="65"/>
      <c r="E18656" s="65"/>
      <c r="F18656" s="65"/>
      <c r="G18656" s="145"/>
    </row>
    <row r="18657" spans="1:7">
      <c r="A18657" s="65"/>
      <c r="B18657" s="65"/>
      <c r="C18657" s="65"/>
      <c r="D18657" s="65"/>
      <c r="E18657" s="65"/>
      <c r="F18657" s="65"/>
      <c r="G18657" s="145"/>
    </row>
    <row r="18658" spans="1:7">
      <c r="A18658" s="65"/>
      <c r="B18658" s="65"/>
      <c r="C18658" s="65"/>
      <c r="D18658" s="65"/>
      <c r="E18658" s="65"/>
      <c r="F18658" s="65"/>
      <c r="G18658" s="145"/>
    </row>
    <row r="18659" spans="1:7">
      <c r="A18659" s="65"/>
      <c r="B18659" s="65"/>
      <c r="C18659" s="65"/>
      <c r="D18659" s="65"/>
      <c r="E18659" s="65"/>
      <c r="F18659" s="65"/>
      <c r="G18659" s="145"/>
    </row>
    <row r="18660" spans="1:7">
      <c r="A18660" s="65"/>
      <c r="B18660" s="65"/>
      <c r="C18660" s="65"/>
      <c r="D18660" s="65"/>
      <c r="E18660" s="65"/>
      <c r="F18660" s="65"/>
      <c r="G18660" s="145"/>
    </row>
    <row r="18661" spans="1:7">
      <c r="A18661" s="65"/>
      <c r="B18661" s="65"/>
      <c r="C18661" s="65"/>
      <c r="D18661" s="65"/>
      <c r="E18661" s="65"/>
      <c r="F18661" s="65"/>
      <c r="G18661" s="145"/>
    </row>
    <row r="18662" spans="1:7">
      <c r="A18662" s="65"/>
      <c r="B18662" s="65"/>
      <c r="C18662" s="65"/>
      <c r="D18662" s="65"/>
      <c r="E18662" s="65"/>
      <c r="F18662" s="65"/>
      <c r="G18662" s="145"/>
    </row>
    <row r="18663" spans="1:7">
      <c r="A18663" s="65"/>
      <c r="B18663" s="65"/>
      <c r="C18663" s="65"/>
      <c r="D18663" s="65"/>
      <c r="E18663" s="65"/>
      <c r="F18663" s="65"/>
      <c r="G18663" s="145"/>
    </row>
    <row r="18664" spans="1:7">
      <c r="A18664" s="65"/>
      <c r="B18664" s="65"/>
      <c r="C18664" s="65"/>
      <c r="D18664" s="65"/>
      <c r="E18664" s="65"/>
      <c r="F18664" s="65"/>
      <c r="G18664" s="145"/>
    </row>
    <row r="18665" spans="1:7">
      <c r="A18665" s="65"/>
      <c r="B18665" s="65"/>
      <c r="C18665" s="65"/>
      <c r="D18665" s="65"/>
      <c r="E18665" s="65"/>
      <c r="F18665" s="65"/>
      <c r="G18665" s="145"/>
    </row>
    <row r="18666" spans="1:7">
      <c r="A18666" s="65"/>
      <c r="B18666" s="65"/>
      <c r="C18666" s="65"/>
      <c r="D18666" s="65"/>
      <c r="E18666" s="65"/>
      <c r="F18666" s="65"/>
      <c r="G18666" s="145"/>
    </row>
    <row r="18667" spans="1:7">
      <c r="A18667" s="65"/>
      <c r="B18667" s="65"/>
      <c r="C18667" s="65"/>
      <c r="D18667" s="65"/>
      <c r="E18667" s="65"/>
      <c r="F18667" s="65"/>
      <c r="G18667" s="145"/>
    </row>
    <row r="18668" spans="1:7">
      <c r="A18668" s="65"/>
      <c r="B18668" s="65"/>
      <c r="C18668" s="65"/>
      <c r="D18668" s="65"/>
      <c r="E18668" s="65"/>
      <c r="F18668" s="65"/>
      <c r="G18668" s="145"/>
    </row>
    <row r="18669" spans="1:7">
      <c r="A18669" s="65"/>
      <c r="B18669" s="65"/>
      <c r="C18669" s="65"/>
      <c r="D18669" s="65"/>
      <c r="E18669" s="65"/>
      <c r="F18669" s="65"/>
      <c r="G18669" s="145"/>
    </row>
    <row r="18670" spans="1:7">
      <c r="A18670" s="65"/>
      <c r="B18670" s="65"/>
      <c r="C18670" s="65"/>
      <c r="D18670" s="65"/>
      <c r="E18670" s="65"/>
      <c r="F18670" s="65"/>
      <c r="G18670" s="145"/>
    </row>
    <row r="18671" spans="1:7">
      <c r="A18671" s="65"/>
      <c r="B18671" s="65"/>
      <c r="C18671" s="65"/>
      <c r="D18671" s="65"/>
      <c r="E18671" s="65"/>
      <c r="F18671" s="65"/>
      <c r="G18671" s="145"/>
    </row>
    <row r="18672" spans="1:7">
      <c r="A18672" s="65"/>
      <c r="B18672" s="65"/>
      <c r="C18672" s="65"/>
      <c r="D18672" s="65"/>
      <c r="E18672" s="65"/>
      <c r="F18672" s="65"/>
      <c r="G18672" s="145"/>
    </row>
    <row r="18673" spans="1:7">
      <c r="A18673" s="65"/>
      <c r="B18673" s="65"/>
      <c r="C18673" s="65"/>
      <c r="D18673" s="65"/>
      <c r="E18673" s="65"/>
      <c r="F18673" s="65"/>
      <c r="G18673" s="145"/>
    </row>
    <row r="18674" spans="1:7">
      <c r="A18674" s="65"/>
      <c r="B18674" s="65"/>
      <c r="C18674" s="65"/>
      <c r="D18674" s="65"/>
      <c r="E18674" s="65"/>
      <c r="F18674" s="65"/>
      <c r="G18674" s="145"/>
    </row>
    <row r="18675" spans="1:7">
      <c r="A18675" s="65"/>
      <c r="B18675" s="65"/>
      <c r="C18675" s="65"/>
      <c r="D18675" s="65"/>
      <c r="E18675" s="65"/>
      <c r="F18675" s="65"/>
      <c r="G18675" s="145"/>
    </row>
    <row r="18676" spans="1:7">
      <c r="A18676" s="65"/>
      <c r="B18676" s="65"/>
      <c r="C18676" s="65"/>
      <c r="D18676" s="65"/>
      <c r="E18676" s="65"/>
      <c r="F18676" s="65"/>
      <c r="G18676" s="145"/>
    </row>
    <row r="18677" spans="1:7">
      <c r="A18677" s="65"/>
      <c r="B18677" s="65"/>
      <c r="C18677" s="65"/>
      <c r="D18677" s="65"/>
      <c r="E18677" s="65"/>
      <c r="F18677" s="65"/>
      <c r="G18677" s="145"/>
    </row>
    <row r="18678" spans="1:7">
      <c r="A18678" s="65"/>
      <c r="B18678" s="65"/>
      <c r="C18678" s="65"/>
      <c r="D18678" s="65"/>
      <c r="E18678" s="65"/>
      <c r="F18678" s="65"/>
      <c r="G18678" s="145"/>
    </row>
    <row r="18679" spans="1:7">
      <c r="A18679" s="65"/>
      <c r="B18679" s="65"/>
      <c r="C18679" s="65"/>
      <c r="D18679" s="65"/>
      <c r="E18679" s="65"/>
      <c r="F18679" s="65"/>
      <c r="G18679" s="145"/>
    </row>
    <row r="18680" spans="1:7">
      <c r="A18680" s="65"/>
      <c r="B18680" s="65"/>
      <c r="C18680" s="65"/>
      <c r="D18680" s="65"/>
      <c r="E18680" s="65"/>
      <c r="F18680" s="65"/>
      <c r="G18680" s="145"/>
    </row>
    <row r="18681" spans="1:7">
      <c r="A18681" s="65"/>
      <c r="B18681" s="65"/>
      <c r="C18681" s="65"/>
      <c r="D18681" s="65"/>
      <c r="E18681" s="65"/>
      <c r="F18681" s="65"/>
      <c r="G18681" s="145"/>
    </row>
    <row r="18682" spans="1:7">
      <c r="A18682" s="65"/>
      <c r="B18682" s="65"/>
      <c r="C18682" s="65"/>
      <c r="D18682" s="65"/>
      <c r="E18682" s="65"/>
      <c r="F18682" s="65"/>
      <c r="G18682" s="145"/>
    </row>
    <row r="18683" spans="1:7">
      <c r="A18683" s="65"/>
      <c r="B18683" s="65"/>
      <c r="C18683" s="65"/>
      <c r="D18683" s="65"/>
      <c r="E18683" s="65"/>
      <c r="F18683" s="65"/>
      <c r="G18683" s="145"/>
    </row>
    <row r="18684" spans="1:7">
      <c r="A18684" s="65"/>
      <c r="B18684" s="65"/>
      <c r="C18684" s="65"/>
      <c r="D18684" s="65"/>
      <c r="E18684" s="65"/>
      <c r="F18684" s="65"/>
      <c r="G18684" s="145"/>
    </row>
    <row r="18685" spans="1:7">
      <c r="A18685" s="65"/>
      <c r="B18685" s="65"/>
      <c r="C18685" s="65"/>
      <c r="D18685" s="65"/>
      <c r="E18685" s="65"/>
      <c r="F18685" s="65"/>
      <c r="G18685" s="145"/>
    </row>
    <row r="18686" spans="1:7">
      <c r="A18686" s="65"/>
      <c r="B18686" s="65"/>
      <c r="C18686" s="65"/>
      <c r="D18686" s="65"/>
      <c r="E18686" s="65"/>
      <c r="F18686" s="65"/>
      <c r="G18686" s="145"/>
    </row>
    <row r="18687" spans="1:7">
      <c r="A18687" s="65"/>
      <c r="B18687" s="65"/>
      <c r="C18687" s="65"/>
      <c r="D18687" s="65"/>
      <c r="E18687" s="65"/>
      <c r="F18687" s="65"/>
      <c r="G18687" s="145"/>
    </row>
    <row r="18688" spans="1:7">
      <c r="A18688" s="65"/>
      <c r="B18688" s="65"/>
      <c r="C18688" s="65"/>
      <c r="D18688" s="65"/>
      <c r="E18688" s="65"/>
      <c r="F18688" s="65"/>
      <c r="G18688" s="145"/>
    </row>
    <row r="18689" spans="1:7">
      <c r="A18689" s="65"/>
      <c r="B18689" s="65"/>
      <c r="C18689" s="65"/>
      <c r="D18689" s="65"/>
      <c r="E18689" s="65"/>
      <c r="F18689" s="65"/>
      <c r="G18689" s="145"/>
    </row>
    <row r="18690" spans="1:7">
      <c r="A18690" s="65"/>
      <c r="B18690" s="65"/>
      <c r="C18690" s="65"/>
      <c r="D18690" s="65"/>
      <c r="E18690" s="65"/>
      <c r="F18690" s="65"/>
      <c r="G18690" s="145"/>
    </row>
    <row r="18691" spans="1:7">
      <c r="A18691" s="65"/>
      <c r="B18691" s="65"/>
      <c r="C18691" s="65"/>
      <c r="D18691" s="65"/>
      <c r="E18691" s="65"/>
      <c r="F18691" s="65"/>
      <c r="G18691" s="145"/>
    </row>
    <row r="18692" spans="1:7">
      <c r="A18692" s="65"/>
      <c r="B18692" s="65"/>
      <c r="C18692" s="65"/>
      <c r="D18692" s="65"/>
      <c r="E18692" s="65"/>
      <c r="F18692" s="65"/>
      <c r="G18692" s="145"/>
    </row>
    <row r="18693" spans="1:7">
      <c r="A18693" s="65"/>
      <c r="B18693" s="65"/>
      <c r="C18693" s="65"/>
      <c r="D18693" s="65"/>
      <c r="E18693" s="65"/>
      <c r="F18693" s="65"/>
      <c r="G18693" s="145"/>
    </row>
    <row r="18694" spans="1:7">
      <c r="A18694" s="65"/>
      <c r="B18694" s="65"/>
      <c r="C18694" s="65"/>
      <c r="D18694" s="65"/>
      <c r="E18694" s="65"/>
      <c r="F18694" s="65"/>
      <c r="G18694" s="145"/>
    </row>
    <row r="18695" spans="1:7">
      <c r="A18695" s="65"/>
      <c r="B18695" s="65"/>
      <c r="C18695" s="65"/>
      <c r="D18695" s="65"/>
      <c r="E18695" s="65"/>
      <c r="F18695" s="65"/>
      <c r="G18695" s="145"/>
    </row>
    <row r="18696" spans="1:7">
      <c r="A18696" s="65"/>
      <c r="B18696" s="65"/>
      <c r="C18696" s="65"/>
      <c r="D18696" s="65"/>
      <c r="E18696" s="65"/>
      <c r="F18696" s="65"/>
      <c r="G18696" s="145"/>
    </row>
    <row r="18697" spans="1:7">
      <c r="A18697" s="65"/>
      <c r="B18697" s="65"/>
      <c r="C18697" s="65"/>
      <c r="D18697" s="65"/>
      <c r="E18697" s="65"/>
      <c r="F18697" s="65"/>
      <c r="G18697" s="145"/>
    </row>
    <row r="18698" spans="1:7">
      <c r="A18698" s="65"/>
      <c r="B18698" s="65"/>
      <c r="C18698" s="65"/>
      <c r="D18698" s="65"/>
      <c r="E18698" s="65"/>
      <c r="F18698" s="65"/>
      <c r="G18698" s="145"/>
    </row>
    <row r="18699" spans="1:7">
      <c r="A18699" s="65"/>
      <c r="B18699" s="65"/>
      <c r="C18699" s="65"/>
      <c r="D18699" s="65"/>
      <c r="E18699" s="65"/>
      <c r="F18699" s="65"/>
      <c r="G18699" s="145"/>
    </row>
    <row r="18700" spans="1:7">
      <c r="A18700" s="65"/>
      <c r="B18700" s="65"/>
      <c r="C18700" s="65"/>
      <c r="D18700" s="65"/>
      <c r="E18700" s="65"/>
      <c r="F18700" s="65"/>
      <c r="G18700" s="145"/>
    </row>
    <row r="18701" spans="1:7">
      <c r="A18701" s="65"/>
      <c r="B18701" s="65"/>
      <c r="C18701" s="65"/>
      <c r="D18701" s="65"/>
      <c r="E18701" s="65"/>
      <c r="F18701" s="65"/>
      <c r="G18701" s="145"/>
    </row>
    <row r="18702" spans="1:7">
      <c r="A18702" s="65"/>
      <c r="B18702" s="65"/>
      <c r="C18702" s="65"/>
      <c r="D18702" s="65"/>
      <c r="E18702" s="65"/>
      <c r="F18702" s="65"/>
      <c r="G18702" s="145"/>
    </row>
    <row r="18703" spans="1:7">
      <c r="A18703" s="65"/>
      <c r="B18703" s="65"/>
      <c r="C18703" s="65"/>
      <c r="D18703" s="65"/>
      <c r="E18703" s="65"/>
      <c r="F18703" s="65"/>
      <c r="G18703" s="145"/>
    </row>
    <row r="18704" spans="1:7">
      <c r="A18704" s="65"/>
      <c r="B18704" s="65"/>
      <c r="C18704" s="65"/>
      <c r="D18704" s="65"/>
      <c r="E18704" s="65"/>
      <c r="F18704" s="65"/>
      <c r="G18704" s="145"/>
    </row>
    <row r="18705" spans="1:7">
      <c r="A18705" s="65"/>
      <c r="B18705" s="65"/>
      <c r="C18705" s="65"/>
      <c r="D18705" s="65"/>
      <c r="E18705" s="65"/>
      <c r="F18705" s="65"/>
      <c r="G18705" s="145"/>
    </row>
    <row r="18706" spans="1:7">
      <c r="A18706" s="65"/>
      <c r="B18706" s="65"/>
      <c r="C18706" s="65"/>
      <c r="D18706" s="65"/>
      <c r="E18706" s="65"/>
      <c r="F18706" s="65"/>
      <c r="G18706" s="145"/>
    </row>
    <row r="18707" spans="1:7">
      <c r="A18707" s="65"/>
      <c r="B18707" s="65"/>
      <c r="C18707" s="65"/>
      <c r="D18707" s="65"/>
      <c r="E18707" s="65"/>
      <c r="F18707" s="65"/>
      <c r="G18707" s="145"/>
    </row>
    <row r="18708" spans="1:7">
      <c r="A18708" s="65"/>
      <c r="B18708" s="65"/>
      <c r="C18708" s="65"/>
      <c r="D18708" s="65"/>
      <c r="E18708" s="65"/>
      <c r="F18708" s="65"/>
      <c r="G18708" s="145"/>
    </row>
    <row r="18709" spans="1:7">
      <c r="A18709" s="65"/>
      <c r="B18709" s="65"/>
      <c r="C18709" s="65"/>
      <c r="D18709" s="65"/>
      <c r="E18709" s="65"/>
      <c r="F18709" s="65"/>
      <c r="G18709" s="145"/>
    </row>
    <row r="18710" spans="1:7">
      <c r="A18710" s="65"/>
      <c r="B18710" s="65"/>
      <c r="C18710" s="65"/>
      <c r="D18710" s="65"/>
      <c r="E18710" s="65"/>
      <c r="F18710" s="65"/>
      <c r="G18710" s="145"/>
    </row>
    <row r="18711" spans="1:7">
      <c r="A18711" s="65"/>
      <c r="B18711" s="65"/>
      <c r="C18711" s="65"/>
      <c r="D18711" s="65"/>
      <c r="E18711" s="65"/>
      <c r="F18711" s="65"/>
      <c r="G18711" s="145"/>
    </row>
    <row r="18712" spans="1:7">
      <c r="A18712" s="65"/>
      <c r="B18712" s="65"/>
      <c r="C18712" s="65"/>
      <c r="D18712" s="65"/>
      <c r="E18712" s="65"/>
      <c r="F18712" s="65"/>
      <c r="G18712" s="145"/>
    </row>
    <row r="18713" spans="1:7">
      <c r="A18713" s="65"/>
      <c r="B18713" s="65"/>
      <c r="C18713" s="65"/>
      <c r="D18713" s="65"/>
      <c r="E18713" s="65"/>
      <c r="F18713" s="65"/>
      <c r="G18713" s="145"/>
    </row>
    <row r="18714" spans="1:7">
      <c r="A18714" s="65"/>
      <c r="B18714" s="65"/>
      <c r="C18714" s="65"/>
      <c r="D18714" s="65"/>
      <c r="E18714" s="65"/>
      <c r="F18714" s="65"/>
      <c r="G18714" s="145"/>
    </row>
    <row r="18715" spans="1:7">
      <c r="A18715" s="65"/>
      <c r="B18715" s="65"/>
      <c r="C18715" s="65"/>
      <c r="D18715" s="65"/>
      <c r="E18715" s="65"/>
      <c r="F18715" s="65"/>
      <c r="G18715" s="145"/>
    </row>
    <row r="18716" spans="1:7">
      <c r="A18716" s="65"/>
      <c r="B18716" s="65"/>
      <c r="C18716" s="65"/>
      <c r="D18716" s="65"/>
      <c r="E18716" s="65"/>
      <c r="F18716" s="65"/>
      <c r="G18716" s="145"/>
    </row>
    <row r="18717" spans="1:7">
      <c r="A18717" s="65"/>
      <c r="B18717" s="65"/>
      <c r="C18717" s="65"/>
      <c r="D18717" s="65"/>
      <c r="E18717" s="65"/>
      <c r="F18717" s="65"/>
      <c r="G18717" s="145"/>
    </row>
    <row r="18718" spans="1:7">
      <c r="A18718" s="65"/>
      <c r="B18718" s="65"/>
      <c r="C18718" s="65"/>
      <c r="D18718" s="65"/>
      <c r="E18718" s="65"/>
      <c r="F18718" s="65"/>
      <c r="G18718" s="145"/>
    </row>
    <row r="18719" spans="1:7">
      <c r="A18719" s="65"/>
      <c r="B18719" s="65"/>
      <c r="C18719" s="65"/>
      <c r="D18719" s="65"/>
      <c r="E18719" s="65"/>
      <c r="F18719" s="65"/>
      <c r="G18719" s="145"/>
    </row>
    <row r="18720" spans="1:7">
      <c r="A18720" s="65"/>
      <c r="B18720" s="65"/>
      <c r="C18720" s="65"/>
      <c r="D18720" s="65"/>
      <c r="E18720" s="65"/>
      <c r="F18720" s="65"/>
      <c r="G18720" s="145"/>
    </row>
    <row r="18721" spans="1:7">
      <c r="A18721" s="65"/>
      <c r="B18721" s="65"/>
      <c r="C18721" s="65"/>
      <c r="D18721" s="65"/>
      <c r="E18721" s="65"/>
      <c r="F18721" s="65"/>
      <c r="G18721" s="145"/>
    </row>
    <row r="18722" spans="1:7">
      <c r="A18722" s="65"/>
      <c r="B18722" s="65"/>
      <c r="C18722" s="65"/>
      <c r="D18722" s="65"/>
      <c r="E18722" s="65"/>
      <c r="F18722" s="65"/>
      <c r="G18722" s="145"/>
    </row>
    <row r="18723" spans="1:7">
      <c r="A18723" s="65"/>
      <c r="B18723" s="65"/>
      <c r="C18723" s="65"/>
      <c r="D18723" s="65"/>
      <c r="E18723" s="65"/>
      <c r="F18723" s="65"/>
      <c r="G18723" s="145"/>
    </row>
    <row r="18724" spans="1:7">
      <c r="A18724" s="65"/>
      <c r="B18724" s="65"/>
      <c r="C18724" s="65"/>
      <c r="D18724" s="65"/>
      <c r="E18724" s="65"/>
      <c r="F18724" s="65"/>
      <c r="G18724" s="145"/>
    </row>
    <row r="18725" spans="1:7">
      <c r="A18725" s="65"/>
      <c r="B18725" s="65"/>
      <c r="C18725" s="65"/>
      <c r="D18725" s="65"/>
      <c r="E18725" s="65"/>
      <c r="F18725" s="65"/>
      <c r="G18725" s="145"/>
    </row>
    <row r="18726" spans="1:7">
      <c r="A18726" s="65"/>
      <c r="B18726" s="65"/>
      <c r="C18726" s="65"/>
      <c r="D18726" s="65"/>
      <c r="E18726" s="65"/>
      <c r="F18726" s="65"/>
      <c r="G18726" s="145"/>
    </row>
    <row r="18727" spans="1:7">
      <c r="A18727" s="65"/>
      <c r="B18727" s="65"/>
      <c r="C18727" s="65"/>
      <c r="D18727" s="65"/>
      <c r="E18727" s="65"/>
      <c r="F18727" s="65"/>
      <c r="G18727" s="145"/>
    </row>
    <row r="18728" spans="1:7">
      <c r="A18728" s="65"/>
      <c r="B18728" s="65"/>
      <c r="C18728" s="65"/>
      <c r="D18728" s="65"/>
      <c r="E18728" s="65"/>
      <c r="F18728" s="65"/>
      <c r="G18728" s="145"/>
    </row>
    <row r="18729" spans="1:7">
      <c r="A18729" s="65"/>
      <c r="B18729" s="65"/>
      <c r="C18729" s="65"/>
      <c r="D18729" s="65"/>
      <c r="E18729" s="65"/>
      <c r="F18729" s="65"/>
      <c r="G18729" s="145"/>
    </row>
    <row r="18730" spans="1:7">
      <c r="A18730" s="65"/>
      <c r="B18730" s="65"/>
      <c r="C18730" s="65"/>
      <c r="D18730" s="65"/>
      <c r="E18730" s="65"/>
      <c r="F18730" s="65"/>
      <c r="G18730" s="145"/>
    </row>
    <row r="18731" spans="1:7">
      <c r="A18731" s="65"/>
      <c r="B18731" s="65"/>
      <c r="C18731" s="65"/>
      <c r="D18731" s="65"/>
      <c r="E18731" s="65"/>
      <c r="F18731" s="65"/>
      <c r="G18731" s="145"/>
    </row>
    <row r="18732" spans="1:7">
      <c r="A18732" s="65"/>
      <c r="B18732" s="65"/>
      <c r="C18732" s="65"/>
      <c r="D18732" s="65"/>
      <c r="E18732" s="65"/>
      <c r="F18732" s="65"/>
      <c r="G18732" s="145"/>
    </row>
    <row r="18733" spans="1:7">
      <c r="A18733" s="65"/>
      <c r="B18733" s="65"/>
      <c r="C18733" s="65"/>
      <c r="D18733" s="65"/>
      <c r="E18733" s="65"/>
      <c r="F18733" s="65"/>
      <c r="G18733" s="145"/>
    </row>
    <row r="18734" spans="1:7">
      <c r="A18734" s="65"/>
      <c r="B18734" s="65"/>
      <c r="C18734" s="65"/>
      <c r="D18734" s="65"/>
      <c r="E18734" s="65"/>
      <c r="F18734" s="65"/>
      <c r="G18734" s="145"/>
    </row>
    <row r="18735" spans="1:7">
      <c r="A18735" s="65"/>
      <c r="B18735" s="65"/>
      <c r="C18735" s="65"/>
      <c r="D18735" s="65"/>
      <c r="E18735" s="65"/>
      <c r="F18735" s="65"/>
      <c r="G18735" s="145"/>
    </row>
    <row r="18736" spans="1:7">
      <c r="A18736" s="65"/>
      <c r="B18736" s="65"/>
      <c r="C18736" s="65"/>
      <c r="D18736" s="65"/>
      <c r="E18736" s="65"/>
      <c r="F18736" s="65"/>
      <c r="G18736" s="145"/>
    </row>
    <row r="18737" spans="1:7">
      <c r="A18737" s="65"/>
      <c r="B18737" s="65"/>
      <c r="C18737" s="65"/>
      <c r="D18737" s="65"/>
      <c r="E18737" s="65"/>
      <c r="F18737" s="65"/>
      <c r="G18737" s="145"/>
    </row>
    <row r="18738" spans="1:7">
      <c r="A18738" s="65"/>
      <c r="B18738" s="65"/>
      <c r="C18738" s="65"/>
      <c r="D18738" s="65"/>
      <c r="E18738" s="65"/>
      <c r="F18738" s="65"/>
      <c r="G18738" s="145"/>
    </row>
    <row r="18739" spans="1:7">
      <c r="A18739" s="65"/>
      <c r="B18739" s="65"/>
      <c r="C18739" s="65"/>
      <c r="D18739" s="65"/>
      <c r="E18739" s="65"/>
      <c r="F18739" s="65"/>
      <c r="G18739" s="145"/>
    </row>
    <row r="18740" spans="1:7">
      <c r="A18740" s="65"/>
      <c r="B18740" s="65"/>
      <c r="C18740" s="65"/>
      <c r="D18740" s="65"/>
      <c r="E18740" s="65"/>
      <c r="F18740" s="65"/>
      <c r="G18740" s="145"/>
    </row>
    <row r="18741" spans="1:7">
      <c r="A18741" s="65"/>
      <c r="B18741" s="65"/>
      <c r="C18741" s="65"/>
      <c r="D18741" s="65"/>
      <c r="E18741" s="65"/>
      <c r="F18741" s="65"/>
      <c r="G18741" s="145"/>
    </row>
    <row r="18742" spans="1:7">
      <c r="A18742" s="65"/>
      <c r="B18742" s="65"/>
      <c r="C18742" s="65"/>
      <c r="D18742" s="65"/>
      <c r="E18742" s="65"/>
      <c r="F18742" s="65"/>
      <c r="G18742" s="145"/>
    </row>
    <row r="18743" spans="1:7">
      <c r="A18743" s="65"/>
      <c r="B18743" s="65"/>
      <c r="C18743" s="65"/>
      <c r="D18743" s="65"/>
      <c r="E18743" s="65"/>
      <c r="F18743" s="65"/>
      <c r="G18743" s="145"/>
    </row>
    <row r="18744" spans="1:7">
      <c r="A18744" s="65"/>
      <c r="B18744" s="65"/>
      <c r="C18744" s="65"/>
      <c r="D18744" s="65"/>
      <c r="E18744" s="65"/>
      <c r="F18744" s="65"/>
      <c r="G18744" s="145"/>
    </row>
    <row r="18745" spans="1:7">
      <c r="A18745" s="65"/>
      <c r="B18745" s="65"/>
      <c r="C18745" s="65"/>
      <c r="D18745" s="65"/>
      <c r="E18745" s="65"/>
      <c r="F18745" s="65"/>
      <c r="G18745" s="145"/>
    </row>
    <row r="18746" spans="1:7">
      <c r="A18746" s="65"/>
      <c r="B18746" s="65"/>
      <c r="C18746" s="65"/>
      <c r="D18746" s="65"/>
      <c r="E18746" s="65"/>
      <c r="F18746" s="65"/>
      <c r="G18746" s="145"/>
    </row>
    <row r="18747" spans="1:7">
      <c r="A18747" s="65"/>
      <c r="B18747" s="65"/>
      <c r="C18747" s="65"/>
      <c r="D18747" s="65"/>
      <c r="E18747" s="65"/>
      <c r="F18747" s="65"/>
      <c r="G18747" s="145"/>
    </row>
    <row r="18748" spans="1:7">
      <c r="A18748" s="65"/>
      <c r="B18748" s="65"/>
      <c r="C18748" s="65"/>
      <c r="D18748" s="65"/>
      <c r="E18748" s="65"/>
      <c r="F18748" s="65"/>
      <c r="G18748" s="145"/>
    </row>
    <row r="18749" spans="1:7">
      <c r="A18749" s="65"/>
      <c r="B18749" s="65"/>
      <c r="C18749" s="65"/>
      <c r="D18749" s="65"/>
      <c r="E18749" s="65"/>
      <c r="F18749" s="65"/>
      <c r="G18749" s="145"/>
    </row>
    <row r="18750" spans="1:7">
      <c r="A18750" s="65"/>
      <c r="B18750" s="65"/>
      <c r="C18750" s="65"/>
      <c r="D18750" s="65"/>
      <c r="E18750" s="65"/>
      <c r="F18750" s="65"/>
      <c r="G18750" s="145"/>
    </row>
    <row r="18751" spans="1:7">
      <c r="A18751" s="65"/>
      <c r="B18751" s="65"/>
      <c r="C18751" s="65"/>
      <c r="D18751" s="65"/>
      <c r="E18751" s="65"/>
      <c r="F18751" s="65"/>
      <c r="G18751" s="145"/>
    </row>
    <row r="18752" spans="1:7">
      <c r="A18752" s="65"/>
      <c r="B18752" s="65"/>
      <c r="C18752" s="65"/>
      <c r="D18752" s="65"/>
      <c r="E18752" s="65"/>
      <c r="F18752" s="65"/>
      <c r="G18752" s="145"/>
    </row>
    <row r="18753" spans="1:7">
      <c r="A18753" s="65"/>
      <c r="B18753" s="65"/>
      <c r="C18753" s="65"/>
      <c r="D18753" s="65"/>
      <c r="E18753" s="65"/>
      <c r="F18753" s="65"/>
      <c r="G18753" s="145"/>
    </row>
    <row r="18754" spans="1:7">
      <c r="A18754" s="65"/>
      <c r="B18754" s="65"/>
      <c r="C18754" s="65"/>
      <c r="D18754" s="65"/>
      <c r="E18754" s="65"/>
      <c r="F18754" s="65"/>
      <c r="G18754" s="145"/>
    </row>
    <row r="18755" spans="1:7">
      <c r="A18755" s="65"/>
      <c r="B18755" s="65"/>
      <c r="C18755" s="65"/>
      <c r="D18755" s="65"/>
      <c r="E18755" s="65"/>
      <c r="F18755" s="65"/>
      <c r="G18755" s="145"/>
    </row>
    <row r="18756" spans="1:7">
      <c r="A18756" s="65"/>
      <c r="B18756" s="65"/>
      <c r="C18756" s="65"/>
      <c r="D18756" s="65"/>
      <c r="E18756" s="65"/>
      <c r="F18756" s="65"/>
      <c r="G18756" s="145"/>
    </row>
    <row r="18757" spans="1:7">
      <c r="A18757" s="65"/>
      <c r="B18757" s="65"/>
      <c r="C18757" s="65"/>
      <c r="D18757" s="65"/>
      <c r="E18757" s="65"/>
      <c r="F18757" s="65"/>
      <c r="G18757" s="145"/>
    </row>
    <row r="18758" spans="1:7">
      <c r="A18758" s="65"/>
      <c r="B18758" s="65"/>
      <c r="C18758" s="65"/>
      <c r="D18758" s="65"/>
      <c r="E18758" s="65"/>
      <c r="F18758" s="65"/>
      <c r="G18758" s="145"/>
    </row>
    <row r="18759" spans="1:7">
      <c r="A18759" s="65"/>
      <c r="B18759" s="65"/>
      <c r="C18759" s="65"/>
      <c r="D18759" s="65"/>
      <c r="E18759" s="65"/>
      <c r="F18759" s="65"/>
      <c r="G18759" s="145"/>
    </row>
    <row r="18760" spans="1:7">
      <c r="A18760" s="65"/>
      <c r="B18760" s="65"/>
      <c r="C18760" s="65"/>
      <c r="D18760" s="65"/>
      <c r="E18760" s="65"/>
      <c r="F18760" s="65"/>
      <c r="G18760" s="145"/>
    </row>
    <row r="18761" spans="1:7">
      <c r="A18761" s="65"/>
      <c r="B18761" s="65"/>
      <c r="C18761" s="65"/>
      <c r="D18761" s="65"/>
      <c r="E18761" s="65"/>
      <c r="F18761" s="65"/>
      <c r="G18761" s="145"/>
    </row>
    <row r="18762" spans="1:7">
      <c r="A18762" s="65"/>
      <c r="B18762" s="65"/>
      <c r="C18762" s="65"/>
      <c r="D18762" s="65"/>
      <c r="E18762" s="65"/>
      <c r="F18762" s="65"/>
      <c r="G18762" s="145"/>
    </row>
    <row r="18763" spans="1:7">
      <c r="A18763" s="65"/>
      <c r="B18763" s="65"/>
      <c r="C18763" s="65"/>
      <c r="D18763" s="65"/>
      <c r="E18763" s="65"/>
      <c r="F18763" s="65"/>
      <c r="G18763" s="145"/>
    </row>
    <row r="18764" spans="1:7">
      <c r="A18764" s="65"/>
      <c r="B18764" s="65"/>
      <c r="C18764" s="65"/>
      <c r="D18764" s="65"/>
      <c r="E18764" s="65"/>
      <c r="F18764" s="65"/>
      <c r="G18764" s="145"/>
    </row>
    <row r="18765" spans="1:7">
      <c r="A18765" s="65"/>
      <c r="B18765" s="65"/>
      <c r="C18765" s="65"/>
      <c r="D18765" s="65"/>
      <c r="E18765" s="65"/>
      <c r="F18765" s="65"/>
      <c r="G18765" s="145"/>
    </row>
    <row r="18766" spans="1:7">
      <c r="A18766" s="65"/>
      <c r="B18766" s="65"/>
      <c r="C18766" s="65"/>
      <c r="D18766" s="65"/>
      <c r="E18766" s="65"/>
      <c r="F18766" s="65"/>
      <c r="G18766" s="145"/>
    </row>
    <row r="18767" spans="1:7">
      <c r="A18767" s="65"/>
      <c r="B18767" s="65"/>
      <c r="C18767" s="65"/>
      <c r="D18767" s="65"/>
      <c r="E18767" s="65"/>
      <c r="F18767" s="65"/>
      <c r="G18767" s="145"/>
    </row>
    <row r="18768" spans="1:7">
      <c r="A18768" s="65"/>
      <c r="B18768" s="65"/>
      <c r="C18768" s="65"/>
      <c r="D18768" s="65"/>
      <c r="E18768" s="65"/>
      <c r="F18768" s="65"/>
      <c r="G18768" s="145"/>
    </row>
    <row r="18769" spans="1:7">
      <c r="A18769" s="65"/>
      <c r="B18769" s="65"/>
      <c r="C18769" s="65"/>
      <c r="D18769" s="65"/>
      <c r="E18769" s="65"/>
      <c r="F18769" s="65"/>
      <c r="G18769" s="145"/>
    </row>
    <row r="18770" spans="1:7">
      <c r="A18770" s="65"/>
      <c r="B18770" s="65"/>
      <c r="C18770" s="65"/>
      <c r="D18770" s="65"/>
      <c r="E18770" s="65"/>
      <c r="F18770" s="65"/>
      <c r="G18770" s="145"/>
    </row>
    <row r="18771" spans="1:7">
      <c r="A18771" s="65"/>
      <c r="B18771" s="65"/>
      <c r="C18771" s="65"/>
      <c r="D18771" s="65"/>
      <c r="E18771" s="65"/>
      <c r="F18771" s="65"/>
      <c r="G18771" s="145"/>
    </row>
    <row r="18772" spans="1:7">
      <c r="A18772" s="65"/>
      <c r="B18772" s="65"/>
      <c r="C18772" s="65"/>
      <c r="D18772" s="65"/>
      <c r="E18772" s="65"/>
      <c r="F18772" s="65"/>
      <c r="G18772" s="145"/>
    </row>
    <row r="18773" spans="1:7">
      <c r="A18773" s="65"/>
      <c r="B18773" s="65"/>
      <c r="C18773" s="65"/>
      <c r="D18773" s="65"/>
      <c r="E18773" s="65"/>
      <c r="F18773" s="65"/>
      <c r="G18773" s="145"/>
    </row>
    <row r="18774" spans="1:7">
      <c r="A18774" s="65"/>
      <c r="B18774" s="65"/>
      <c r="C18774" s="65"/>
      <c r="D18774" s="65"/>
      <c r="E18774" s="65"/>
      <c r="F18774" s="65"/>
      <c r="G18774" s="145"/>
    </row>
    <row r="18775" spans="1:7">
      <c r="A18775" s="65"/>
      <c r="B18775" s="65"/>
      <c r="C18775" s="65"/>
      <c r="D18775" s="65"/>
      <c r="E18775" s="65"/>
      <c r="F18775" s="65"/>
      <c r="G18775" s="145"/>
    </row>
    <row r="18776" spans="1:7">
      <c r="A18776" s="65"/>
      <c r="B18776" s="65"/>
      <c r="C18776" s="65"/>
      <c r="D18776" s="65"/>
      <c r="E18776" s="65"/>
      <c r="F18776" s="65"/>
      <c r="G18776" s="145"/>
    </row>
    <row r="18777" spans="1:7">
      <c r="A18777" s="65"/>
      <c r="B18777" s="65"/>
      <c r="C18777" s="65"/>
      <c r="D18777" s="65"/>
      <c r="E18777" s="65"/>
      <c r="F18777" s="65"/>
      <c r="G18777" s="145"/>
    </row>
    <row r="18778" spans="1:7">
      <c r="A18778" s="65"/>
      <c r="B18778" s="65"/>
      <c r="C18778" s="65"/>
      <c r="D18778" s="65"/>
      <c r="E18778" s="65"/>
      <c r="F18778" s="65"/>
      <c r="G18778" s="145"/>
    </row>
    <row r="18779" spans="1:7">
      <c r="A18779" s="65"/>
      <c r="B18779" s="65"/>
      <c r="C18779" s="65"/>
      <c r="D18779" s="65"/>
      <c r="E18779" s="65"/>
      <c r="F18779" s="65"/>
      <c r="G18779" s="145"/>
    </row>
    <row r="18780" spans="1:7">
      <c r="A18780" s="65"/>
      <c r="B18780" s="65"/>
      <c r="C18780" s="65"/>
      <c r="D18780" s="65"/>
      <c r="E18780" s="65"/>
      <c r="F18780" s="65"/>
      <c r="G18780" s="145"/>
    </row>
    <row r="18781" spans="1:7">
      <c r="A18781" s="65"/>
      <c r="B18781" s="65"/>
      <c r="C18781" s="65"/>
      <c r="D18781" s="65"/>
      <c r="E18781" s="65"/>
      <c r="F18781" s="65"/>
      <c r="G18781" s="145"/>
    </row>
    <row r="18782" spans="1:7">
      <c r="A18782" s="65"/>
      <c r="B18782" s="65"/>
      <c r="C18782" s="65"/>
      <c r="D18782" s="65"/>
      <c r="E18782" s="65"/>
      <c r="F18782" s="65"/>
      <c r="G18782" s="145"/>
    </row>
    <row r="18783" spans="1:7">
      <c r="A18783" s="65"/>
      <c r="B18783" s="65"/>
      <c r="C18783" s="65"/>
      <c r="D18783" s="65"/>
      <c r="E18783" s="65"/>
      <c r="F18783" s="65"/>
      <c r="G18783" s="145"/>
    </row>
    <row r="18784" spans="1:7">
      <c r="A18784" s="65"/>
      <c r="B18784" s="65"/>
      <c r="C18784" s="65"/>
      <c r="D18784" s="65"/>
      <c r="E18784" s="65"/>
      <c r="F18784" s="65"/>
      <c r="G18784" s="145"/>
    </row>
    <row r="18785" spans="1:7">
      <c r="A18785" s="65"/>
      <c r="B18785" s="65"/>
      <c r="C18785" s="65"/>
      <c r="D18785" s="65"/>
      <c r="E18785" s="65"/>
      <c r="F18785" s="65"/>
      <c r="G18785" s="145"/>
    </row>
    <row r="18786" spans="1:7">
      <c r="A18786" s="65"/>
      <c r="B18786" s="65"/>
      <c r="C18786" s="65"/>
      <c r="D18786" s="65"/>
      <c r="E18786" s="65"/>
      <c r="F18786" s="65"/>
      <c r="G18786" s="145"/>
    </row>
    <row r="18787" spans="1:7">
      <c r="A18787" s="65"/>
      <c r="B18787" s="65"/>
      <c r="C18787" s="65"/>
      <c r="D18787" s="65"/>
      <c r="E18787" s="65"/>
      <c r="F18787" s="65"/>
      <c r="G18787" s="145"/>
    </row>
    <row r="18788" spans="1:7">
      <c r="A18788" s="65"/>
      <c r="B18788" s="65"/>
      <c r="C18788" s="65"/>
      <c r="D18788" s="65"/>
      <c r="E18788" s="65"/>
      <c r="F18788" s="65"/>
      <c r="G18788" s="145"/>
    </row>
    <row r="18789" spans="1:7">
      <c r="A18789" s="65"/>
      <c r="B18789" s="65"/>
      <c r="C18789" s="65"/>
      <c r="D18789" s="65"/>
      <c r="E18789" s="65"/>
      <c r="F18789" s="65"/>
      <c r="G18789" s="145"/>
    </row>
    <row r="18790" spans="1:7">
      <c r="A18790" s="65"/>
      <c r="B18790" s="65"/>
      <c r="C18790" s="65"/>
      <c r="D18790" s="65"/>
      <c r="E18790" s="65"/>
      <c r="F18790" s="65"/>
      <c r="G18790" s="145"/>
    </row>
    <row r="18791" spans="1:7">
      <c r="A18791" s="65"/>
      <c r="B18791" s="65"/>
      <c r="C18791" s="65"/>
      <c r="D18791" s="65"/>
      <c r="E18791" s="65"/>
      <c r="F18791" s="65"/>
      <c r="G18791" s="145"/>
    </row>
    <row r="18792" spans="1:7">
      <c r="A18792" s="65"/>
      <c r="B18792" s="65"/>
      <c r="C18792" s="65"/>
      <c r="D18792" s="65"/>
      <c r="E18792" s="65"/>
      <c r="F18792" s="65"/>
      <c r="G18792" s="145"/>
    </row>
    <row r="18793" spans="1:7">
      <c r="A18793" s="65"/>
      <c r="B18793" s="65"/>
      <c r="C18793" s="65"/>
      <c r="D18793" s="65"/>
      <c r="E18793" s="65"/>
      <c r="F18793" s="65"/>
      <c r="G18793" s="145"/>
    </row>
    <row r="18794" spans="1:7">
      <c r="A18794" s="65"/>
      <c r="B18794" s="65"/>
      <c r="C18794" s="65"/>
      <c r="D18794" s="65"/>
      <c r="E18794" s="65"/>
      <c r="F18794" s="65"/>
      <c r="G18794" s="145"/>
    </row>
    <row r="18795" spans="1:7">
      <c r="A18795" s="65"/>
      <c r="B18795" s="65"/>
      <c r="C18795" s="65"/>
      <c r="D18795" s="65"/>
      <c r="E18795" s="65"/>
      <c r="F18795" s="65"/>
      <c r="G18795" s="145"/>
    </row>
    <row r="18796" spans="1:7">
      <c r="A18796" s="65"/>
      <c r="B18796" s="65"/>
      <c r="C18796" s="65"/>
      <c r="D18796" s="65"/>
      <c r="E18796" s="65"/>
      <c r="F18796" s="65"/>
      <c r="G18796" s="145"/>
    </row>
    <row r="18797" spans="1:7">
      <c r="A18797" s="65"/>
      <c r="B18797" s="65"/>
      <c r="C18797" s="65"/>
      <c r="D18797" s="65"/>
      <c r="E18797" s="65"/>
      <c r="F18797" s="65"/>
      <c r="G18797" s="145"/>
    </row>
    <row r="18798" spans="1:7">
      <c r="A18798" s="65"/>
      <c r="B18798" s="65"/>
      <c r="C18798" s="65"/>
      <c r="D18798" s="65"/>
      <c r="E18798" s="65"/>
      <c r="F18798" s="65"/>
      <c r="G18798" s="145"/>
    </row>
    <row r="18799" spans="1:7">
      <c r="A18799" s="65"/>
      <c r="B18799" s="65"/>
      <c r="C18799" s="65"/>
      <c r="D18799" s="65"/>
      <c r="E18799" s="65"/>
      <c r="F18799" s="65"/>
      <c r="G18799" s="145"/>
    </row>
    <row r="18800" spans="1:7">
      <c r="A18800" s="65"/>
      <c r="B18800" s="65"/>
      <c r="C18800" s="65"/>
      <c r="D18800" s="65"/>
      <c r="E18800" s="65"/>
      <c r="F18800" s="65"/>
      <c r="G18800" s="145"/>
    </row>
    <row r="18801" spans="1:7">
      <c r="A18801" s="65"/>
      <c r="B18801" s="65"/>
      <c r="C18801" s="65"/>
      <c r="D18801" s="65"/>
      <c r="E18801" s="65"/>
      <c r="F18801" s="65"/>
      <c r="G18801" s="145"/>
    </row>
    <row r="18802" spans="1:7">
      <c r="A18802" s="65"/>
      <c r="B18802" s="65"/>
      <c r="C18802" s="65"/>
      <c r="D18802" s="65"/>
      <c r="E18802" s="65"/>
      <c r="F18802" s="65"/>
      <c r="G18802" s="145"/>
    </row>
    <row r="18803" spans="1:7">
      <c r="A18803" s="65"/>
      <c r="B18803" s="65"/>
      <c r="C18803" s="65"/>
      <c r="D18803" s="65"/>
      <c r="E18803" s="65"/>
      <c r="F18803" s="65"/>
      <c r="G18803" s="145"/>
    </row>
    <row r="18804" spans="1:7">
      <c r="A18804" s="65"/>
      <c r="B18804" s="65"/>
      <c r="C18804" s="65"/>
      <c r="D18804" s="65"/>
      <c r="E18804" s="65"/>
      <c r="F18804" s="65"/>
      <c r="G18804" s="145"/>
    </row>
    <row r="18805" spans="1:7">
      <c r="A18805" s="65"/>
      <c r="B18805" s="65"/>
      <c r="C18805" s="65"/>
      <c r="D18805" s="65"/>
      <c r="E18805" s="65"/>
      <c r="F18805" s="65"/>
      <c r="G18805" s="145"/>
    </row>
    <row r="18806" spans="1:7">
      <c r="A18806" s="65"/>
      <c r="B18806" s="65"/>
      <c r="C18806" s="65"/>
      <c r="D18806" s="65"/>
      <c r="E18806" s="65"/>
      <c r="F18806" s="65"/>
      <c r="G18806" s="145"/>
    </row>
    <row r="18807" spans="1:7">
      <c r="A18807" s="65"/>
      <c r="B18807" s="65"/>
      <c r="C18807" s="65"/>
      <c r="D18807" s="65"/>
      <c r="E18807" s="65"/>
      <c r="F18807" s="65"/>
      <c r="G18807" s="145"/>
    </row>
    <row r="18808" spans="1:7">
      <c r="A18808" s="65"/>
      <c r="B18808" s="65"/>
      <c r="C18808" s="65"/>
      <c r="D18808" s="65"/>
      <c r="E18808" s="65"/>
      <c r="F18808" s="65"/>
      <c r="G18808" s="145"/>
    </row>
    <row r="18809" spans="1:7">
      <c r="A18809" s="65"/>
      <c r="B18809" s="65"/>
      <c r="C18809" s="65"/>
      <c r="D18809" s="65"/>
      <c r="E18809" s="65"/>
      <c r="F18809" s="65"/>
      <c r="G18809" s="145"/>
    </row>
    <row r="18810" spans="1:7">
      <c r="A18810" s="65"/>
      <c r="B18810" s="65"/>
      <c r="C18810" s="65"/>
      <c r="D18810" s="65"/>
      <c r="E18810" s="65"/>
      <c r="F18810" s="65"/>
      <c r="G18810" s="145"/>
    </row>
    <row r="18811" spans="1:7">
      <c r="A18811" s="65"/>
      <c r="B18811" s="65"/>
      <c r="C18811" s="65"/>
      <c r="D18811" s="65"/>
      <c r="E18811" s="65"/>
      <c r="F18811" s="65"/>
      <c r="G18811" s="145"/>
    </row>
    <row r="18812" spans="1:7">
      <c r="A18812" s="65"/>
      <c r="B18812" s="65"/>
      <c r="C18812" s="65"/>
      <c r="D18812" s="65"/>
      <c r="E18812" s="65"/>
      <c r="F18812" s="65"/>
      <c r="G18812" s="145"/>
    </row>
    <row r="18813" spans="1:7">
      <c r="A18813" s="65"/>
      <c r="B18813" s="65"/>
      <c r="C18813" s="65"/>
      <c r="D18813" s="65"/>
      <c r="E18813" s="65"/>
      <c r="F18813" s="65"/>
      <c r="G18813" s="145"/>
    </row>
    <row r="18814" spans="1:7">
      <c r="A18814" s="65"/>
      <c r="B18814" s="65"/>
      <c r="C18814" s="65"/>
      <c r="D18814" s="65"/>
      <c r="E18814" s="65"/>
      <c r="F18814" s="65"/>
      <c r="G18814" s="145"/>
    </row>
    <row r="18815" spans="1:7">
      <c r="A18815" s="65"/>
      <c r="B18815" s="65"/>
      <c r="C18815" s="65"/>
      <c r="D18815" s="65"/>
      <c r="E18815" s="65"/>
      <c r="F18815" s="65"/>
      <c r="G18815" s="145"/>
    </row>
    <row r="18816" spans="1:7">
      <c r="A18816" s="65"/>
      <c r="B18816" s="65"/>
      <c r="C18816" s="65"/>
      <c r="D18816" s="65"/>
      <c r="E18816" s="65"/>
      <c r="F18816" s="65"/>
      <c r="G18816" s="145"/>
    </row>
    <row r="18817" spans="1:7">
      <c r="A18817" s="65"/>
      <c r="B18817" s="65"/>
      <c r="C18817" s="65"/>
      <c r="D18817" s="65"/>
      <c r="E18817" s="65"/>
      <c r="F18817" s="65"/>
      <c r="G18817" s="145"/>
    </row>
    <row r="18818" spans="1:7">
      <c r="A18818" s="65"/>
      <c r="B18818" s="65"/>
      <c r="C18818" s="65"/>
      <c r="D18818" s="65"/>
      <c r="E18818" s="65"/>
      <c r="F18818" s="65"/>
      <c r="G18818" s="145"/>
    </row>
    <row r="18819" spans="1:7">
      <c r="A18819" s="65"/>
      <c r="B18819" s="65"/>
      <c r="C18819" s="65"/>
      <c r="D18819" s="65"/>
      <c r="E18819" s="65"/>
      <c r="F18819" s="65"/>
      <c r="G18819" s="145"/>
    </row>
    <row r="18820" spans="1:7">
      <c r="A18820" s="65"/>
      <c r="B18820" s="65"/>
      <c r="C18820" s="65"/>
      <c r="D18820" s="65"/>
      <c r="E18820" s="65"/>
      <c r="F18820" s="65"/>
      <c r="G18820" s="145"/>
    </row>
    <row r="18821" spans="1:7">
      <c r="A18821" s="65"/>
      <c r="B18821" s="65"/>
      <c r="C18821" s="65"/>
      <c r="D18821" s="65"/>
      <c r="E18821" s="65"/>
      <c r="F18821" s="65"/>
      <c r="G18821" s="145"/>
    </row>
    <row r="18822" spans="1:7">
      <c r="A18822" s="65"/>
      <c r="B18822" s="65"/>
      <c r="C18822" s="65"/>
      <c r="D18822" s="65"/>
      <c r="E18822" s="65"/>
      <c r="F18822" s="65"/>
      <c r="G18822" s="145"/>
    </row>
    <row r="18823" spans="1:7">
      <c r="A18823" s="65"/>
      <c r="B18823" s="65"/>
      <c r="C18823" s="65"/>
      <c r="D18823" s="65"/>
      <c r="E18823" s="65"/>
      <c r="F18823" s="65"/>
      <c r="G18823" s="145"/>
    </row>
    <row r="18824" spans="1:7">
      <c r="A18824" s="65"/>
      <c r="B18824" s="65"/>
      <c r="C18824" s="65"/>
      <c r="D18824" s="65"/>
      <c r="E18824" s="65"/>
      <c r="F18824" s="65"/>
      <c r="G18824" s="145"/>
    </row>
    <row r="18825" spans="1:7">
      <c r="A18825" s="65"/>
      <c r="B18825" s="65"/>
      <c r="C18825" s="65"/>
      <c r="D18825" s="65"/>
      <c r="E18825" s="65"/>
      <c r="F18825" s="65"/>
      <c r="G18825" s="145"/>
    </row>
    <row r="18826" spans="1:7">
      <c r="A18826" s="65"/>
      <c r="B18826" s="65"/>
      <c r="C18826" s="65"/>
      <c r="D18826" s="65"/>
      <c r="E18826" s="65"/>
      <c r="F18826" s="65"/>
      <c r="G18826" s="145"/>
    </row>
    <row r="18827" spans="1:7">
      <c r="A18827" s="65"/>
      <c r="B18827" s="65"/>
      <c r="C18827" s="65"/>
      <c r="D18827" s="65"/>
      <c r="E18827" s="65"/>
      <c r="F18827" s="65"/>
      <c r="G18827" s="145"/>
    </row>
    <row r="18828" spans="1:7">
      <c r="A18828" s="65"/>
      <c r="B18828" s="65"/>
      <c r="C18828" s="65"/>
      <c r="D18828" s="65"/>
      <c r="E18828" s="65"/>
      <c r="F18828" s="65"/>
      <c r="G18828" s="145"/>
    </row>
    <row r="18829" spans="1:7">
      <c r="A18829" s="65"/>
      <c r="B18829" s="65"/>
      <c r="C18829" s="65"/>
      <c r="D18829" s="65"/>
      <c r="E18829" s="65"/>
      <c r="F18829" s="65"/>
      <c r="G18829" s="145"/>
    </row>
    <row r="18830" spans="1:7">
      <c r="A18830" s="65"/>
      <c r="B18830" s="65"/>
      <c r="C18830" s="65"/>
      <c r="D18830" s="65"/>
      <c r="E18830" s="65"/>
      <c r="F18830" s="65"/>
      <c r="G18830" s="145"/>
    </row>
    <row r="18831" spans="1:7">
      <c r="A18831" s="65"/>
      <c r="B18831" s="65"/>
      <c r="C18831" s="65"/>
      <c r="D18831" s="65"/>
      <c r="E18831" s="65"/>
      <c r="F18831" s="65"/>
      <c r="G18831" s="145"/>
    </row>
    <row r="18832" spans="1:7">
      <c r="A18832" s="65"/>
      <c r="B18832" s="65"/>
      <c r="C18832" s="65"/>
      <c r="D18832" s="65"/>
      <c r="E18832" s="65"/>
      <c r="F18832" s="65"/>
      <c r="G18832" s="145"/>
    </row>
    <row r="18833" spans="1:7">
      <c r="A18833" s="65"/>
      <c r="B18833" s="65"/>
      <c r="C18833" s="65"/>
      <c r="D18833" s="65"/>
      <c r="E18833" s="65"/>
      <c r="F18833" s="65"/>
      <c r="G18833" s="145"/>
    </row>
    <row r="18834" spans="1:7">
      <c r="A18834" s="65"/>
      <c r="B18834" s="65"/>
      <c r="C18834" s="65"/>
      <c r="D18834" s="65"/>
      <c r="E18834" s="65"/>
      <c r="F18834" s="65"/>
      <c r="G18834" s="145"/>
    </row>
    <row r="18835" spans="1:7">
      <c r="A18835" s="65"/>
      <c r="B18835" s="65"/>
      <c r="C18835" s="65"/>
      <c r="D18835" s="65"/>
      <c r="E18835" s="65"/>
      <c r="F18835" s="65"/>
      <c r="G18835" s="145"/>
    </row>
    <row r="18836" spans="1:7">
      <c r="A18836" s="65"/>
      <c r="B18836" s="65"/>
      <c r="C18836" s="65"/>
      <c r="D18836" s="65"/>
      <c r="E18836" s="65"/>
      <c r="F18836" s="65"/>
      <c r="G18836" s="145"/>
    </row>
    <row r="18837" spans="1:7">
      <c r="A18837" s="65"/>
      <c r="B18837" s="65"/>
      <c r="C18837" s="65"/>
      <c r="D18837" s="65"/>
      <c r="E18837" s="65"/>
      <c r="F18837" s="65"/>
      <c r="G18837" s="145"/>
    </row>
    <row r="18838" spans="1:7">
      <c r="A18838" s="65"/>
      <c r="B18838" s="65"/>
      <c r="C18838" s="65"/>
      <c r="D18838" s="65"/>
      <c r="E18838" s="65"/>
      <c r="F18838" s="65"/>
      <c r="G18838" s="145"/>
    </row>
    <row r="18839" spans="1:7">
      <c r="A18839" s="65"/>
      <c r="B18839" s="65"/>
      <c r="C18839" s="65"/>
      <c r="D18839" s="65"/>
      <c r="E18839" s="65"/>
      <c r="F18839" s="65"/>
      <c r="G18839" s="145"/>
    </row>
    <row r="18840" spans="1:7">
      <c r="A18840" s="65"/>
      <c r="B18840" s="65"/>
      <c r="C18840" s="65"/>
      <c r="D18840" s="65"/>
      <c r="E18840" s="65"/>
      <c r="F18840" s="65"/>
      <c r="G18840" s="145"/>
    </row>
    <row r="18841" spans="1:7">
      <c r="A18841" s="65"/>
      <c r="B18841" s="65"/>
      <c r="C18841" s="65"/>
      <c r="D18841" s="65"/>
      <c r="E18841" s="65"/>
      <c r="F18841" s="65"/>
      <c r="G18841" s="145"/>
    </row>
    <row r="18842" spans="1:7">
      <c r="A18842" s="65"/>
      <c r="B18842" s="65"/>
      <c r="C18842" s="65"/>
      <c r="D18842" s="65"/>
      <c r="E18842" s="65"/>
      <c r="F18842" s="65"/>
      <c r="G18842" s="145"/>
    </row>
    <row r="18843" spans="1:7">
      <c r="A18843" s="65"/>
      <c r="B18843" s="65"/>
      <c r="C18843" s="65"/>
      <c r="D18843" s="65"/>
      <c r="E18843" s="65"/>
      <c r="F18843" s="65"/>
      <c r="G18843" s="145"/>
    </row>
    <row r="18844" spans="1:7">
      <c r="A18844" s="65"/>
      <c r="B18844" s="65"/>
      <c r="C18844" s="65"/>
      <c r="D18844" s="65"/>
      <c r="E18844" s="65"/>
      <c r="F18844" s="65"/>
      <c r="G18844" s="145"/>
    </row>
    <row r="18845" spans="1:7">
      <c r="A18845" s="65"/>
      <c r="B18845" s="65"/>
      <c r="C18845" s="65"/>
      <c r="D18845" s="65"/>
      <c r="E18845" s="65"/>
      <c r="F18845" s="65"/>
      <c r="G18845" s="145"/>
    </row>
    <row r="18846" spans="1:7">
      <c r="A18846" s="65"/>
      <c r="B18846" s="65"/>
      <c r="C18846" s="65"/>
      <c r="D18846" s="65"/>
      <c r="E18846" s="65"/>
      <c r="F18846" s="65"/>
      <c r="G18846" s="145"/>
    </row>
    <row r="18847" spans="1:7">
      <c r="A18847" s="65"/>
      <c r="B18847" s="65"/>
      <c r="C18847" s="65"/>
      <c r="D18847" s="65"/>
      <c r="E18847" s="65"/>
      <c r="F18847" s="65"/>
      <c r="G18847" s="145"/>
    </row>
    <row r="18848" spans="1:7">
      <c r="A18848" s="65"/>
      <c r="B18848" s="65"/>
      <c r="C18848" s="65"/>
      <c r="D18848" s="65"/>
      <c r="E18848" s="65"/>
      <c r="F18848" s="65"/>
      <c r="G18848" s="145"/>
    </row>
    <row r="18849" spans="1:7">
      <c r="A18849" s="65"/>
      <c r="B18849" s="65"/>
      <c r="C18849" s="65"/>
      <c r="D18849" s="65"/>
      <c r="E18849" s="65"/>
      <c r="F18849" s="65"/>
      <c r="G18849" s="145"/>
    </row>
    <row r="18850" spans="1:7">
      <c r="A18850" s="65"/>
      <c r="B18850" s="65"/>
      <c r="C18850" s="65"/>
      <c r="D18850" s="65"/>
      <c r="E18850" s="65"/>
      <c r="F18850" s="65"/>
      <c r="G18850" s="145"/>
    </row>
    <row r="18851" spans="1:7">
      <c r="A18851" s="65"/>
      <c r="B18851" s="65"/>
      <c r="C18851" s="65"/>
      <c r="D18851" s="65"/>
      <c r="E18851" s="65"/>
      <c r="F18851" s="65"/>
      <c r="G18851" s="145"/>
    </row>
    <row r="18852" spans="1:7">
      <c r="A18852" s="65"/>
      <c r="B18852" s="65"/>
      <c r="C18852" s="65"/>
      <c r="D18852" s="65"/>
      <c r="E18852" s="65"/>
      <c r="F18852" s="65"/>
      <c r="G18852" s="145"/>
    </row>
    <row r="18853" spans="1:7">
      <c r="A18853" s="65"/>
      <c r="B18853" s="65"/>
      <c r="C18853" s="65"/>
      <c r="D18853" s="65"/>
      <c r="E18853" s="65"/>
      <c r="F18853" s="65"/>
      <c r="G18853" s="145"/>
    </row>
    <row r="18854" spans="1:7">
      <c r="A18854" s="65"/>
      <c r="B18854" s="65"/>
      <c r="C18854" s="65"/>
      <c r="D18854" s="65"/>
      <c r="E18854" s="65"/>
      <c r="F18854" s="65"/>
      <c r="G18854" s="145"/>
    </row>
    <row r="18855" spans="1:7">
      <c r="A18855" s="65"/>
      <c r="B18855" s="65"/>
      <c r="C18855" s="65"/>
      <c r="D18855" s="65"/>
      <c r="E18855" s="65"/>
      <c r="F18855" s="65"/>
      <c r="G18855" s="145"/>
    </row>
    <row r="18856" spans="1:7">
      <c r="A18856" s="65"/>
      <c r="B18856" s="65"/>
      <c r="C18856" s="65"/>
      <c r="D18856" s="65"/>
      <c r="E18856" s="65"/>
      <c r="F18856" s="65"/>
      <c r="G18856" s="145"/>
    </row>
    <row r="18857" spans="1:7">
      <c r="A18857" s="65"/>
      <c r="B18857" s="65"/>
      <c r="C18857" s="65"/>
      <c r="D18857" s="65"/>
      <c r="E18857" s="65"/>
      <c r="F18857" s="65"/>
      <c r="G18857" s="145"/>
    </row>
    <row r="18858" spans="1:7">
      <c r="A18858" s="65"/>
      <c r="B18858" s="65"/>
      <c r="C18858" s="65"/>
      <c r="D18858" s="65"/>
      <c r="E18858" s="65"/>
      <c r="F18858" s="65"/>
      <c r="G18858" s="145"/>
    </row>
    <row r="18859" spans="1:7">
      <c r="A18859" s="65"/>
      <c r="B18859" s="65"/>
      <c r="C18859" s="65"/>
      <c r="D18859" s="65"/>
      <c r="E18859" s="65"/>
      <c r="F18859" s="65"/>
      <c r="G18859" s="145"/>
    </row>
    <row r="18860" spans="1:7">
      <c r="A18860" s="65"/>
      <c r="B18860" s="65"/>
      <c r="C18860" s="65"/>
      <c r="D18860" s="65"/>
      <c r="E18860" s="65"/>
      <c r="F18860" s="65"/>
      <c r="G18860" s="145"/>
    </row>
    <row r="18861" spans="1:7">
      <c r="A18861" s="65"/>
      <c r="B18861" s="65"/>
      <c r="C18861" s="65"/>
      <c r="D18861" s="65"/>
      <c r="E18861" s="65"/>
      <c r="F18861" s="65"/>
      <c r="G18861" s="145"/>
    </row>
    <row r="18862" spans="1:7">
      <c r="A18862" s="65"/>
      <c r="B18862" s="65"/>
      <c r="C18862" s="65"/>
      <c r="D18862" s="65"/>
      <c r="E18862" s="65"/>
      <c r="F18862" s="65"/>
      <c r="G18862" s="145"/>
    </row>
    <row r="18863" spans="1:7">
      <c r="A18863" s="65"/>
      <c r="B18863" s="65"/>
      <c r="C18863" s="65"/>
      <c r="D18863" s="65"/>
      <c r="E18863" s="65"/>
      <c r="F18863" s="65"/>
      <c r="G18863" s="145"/>
    </row>
    <row r="18864" spans="1:7">
      <c r="A18864" s="65"/>
      <c r="B18864" s="65"/>
      <c r="C18864" s="65"/>
      <c r="D18864" s="65"/>
      <c r="E18864" s="65"/>
      <c r="F18864" s="65"/>
      <c r="G18864" s="145"/>
    </row>
    <row r="18865" spans="1:7">
      <c r="A18865" s="65"/>
      <c r="B18865" s="65"/>
      <c r="C18865" s="65"/>
      <c r="D18865" s="65"/>
      <c r="E18865" s="65"/>
      <c r="F18865" s="65"/>
      <c r="G18865" s="145"/>
    </row>
    <row r="18866" spans="1:7">
      <c r="A18866" s="65"/>
      <c r="B18866" s="65"/>
      <c r="C18866" s="65"/>
      <c r="D18866" s="65"/>
      <c r="E18866" s="65"/>
      <c r="F18866" s="65"/>
      <c r="G18866" s="145"/>
    </row>
    <row r="18867" spans="1:7">
      <c r="A18867" s="65"/>
      <c r="B18867" s="65"/>
      <c r="C18867" s="65"/>
      <c r="D18867" s="65"/>
      <c r="E18867" s="65"/>
      <c r="F18867" s="65"/>
      <c r="G18867" s="145"/>
    </row>
    <row r="18868" spans="1:7">
      <c r="A18868" s="65"/>
      <c r="B18868" s="65"/>
      <c r="C18868" s="65"/>
      <c r="D18868" s="65"/>
      <c r="E18868" s="65"/>
      <c r="F18868" s="65"/>
      <c r="G18868" s="145"/>
    </row>
    <row r="18869" spans="1:7">
      <c r="A18869" s="65"/>
      <c r="B18869" s="65"/>
      <c r="C18869" s="65"/>
      <c r="D18869" s="65"/>
      <c r="E18869" s="65"/>
      <c r="F18869" s="65"/>
      <c r="G18869" s="145"/>
    </row>
    <row r="18870" spans="1:7">
      <c r="A18870" s="65"/>
      <c r="B18870" s="65"/>
      <c r="C18870" s="65"/>
      <c r="D18870" s="65"/>
      <c r="E18870" s="65"/>
      <c r="F18870" s="65"/>
      <c r="G18870" s="145"/>
    </row>
    <row r="18871" spans="1:7">
      <c r="A18871" s="65"/>
      <c r="B18871" s="65"/>
      <c r="C18871" s="65"/>
      <c r="D18871" s="65"/>
      <c r="E18871" s="65"/>
      <c r="F18871" s="65"/>
      <c r="G18871" s="145"/>
    </row>
    <row r="18872" spans="1:7">
      <c r="A18872" s="65"/>
      <c r="B18872" s="65"/>
      <c r="C18872" s="65"/>
      <c r="D18872" s="65"/>
      <c r="E18872" s="65"/>
      <c r="F18872" s="65"/>
      <c r="G18872" s="145"/>
    </row>
    <row r="18873" spans="1:7">
      <c r="A18873" s="65"/>
      <c r="B18873" s="65"/>
      <c r="C18873" s="65"/>
      <c r="D18873" s="65"/>
      <c r="E18873" s="65"/>
      <c r="F18873" s="65"/>
      <c r="G18873" s="145"/>
    </row>
    <row r="18874" spans="1:7">
      <c r="A18874" s="65"/>
      <c r="B18874" s="65"/>
      <c r="C18874" s="65"/>
      <c r="D18874" s="65"/>
      <c r="E18874" s="65"/>
      <c r="F18874" s="65"/>
      <c r="G18874" s="145"/>
    </row>
    <row r="18875" spans="1:7">
      <c r="A18875" s="65"/>
      <c r="B18875" s="65"/>
      <c r="C18875" s="65"/>
      <c r="D18875" s="65"/>
      <c r="E18875" s="65"/>
      <c r="F18875" s="65"/>
      <c r="G18875" s="145"/>
    </row>
    <row r="18876" spans="1:7">
      <c r="A18876" s="65"/>
      <c r="B18876" s="65"/>
      <c r="C18876" s="65"/>
      <c r="D18876" s="65"/>
      <c r="E18876" s="65"/>
      <c r="F18876" s="65"/>
      <c r="G18876" s="145"/>
    </row>
    <row r="18877" spans="1:7">
      <c r="A18877" s="65"/>
      <c r="B18877" s="65"/>
      <c r="C18877" s="65"/>
      <c r="D18877" s="65"/>
      <c r="E18877" s="65"/>
      <c r="F18877" s="65"/>
      <c r="G18877" s="145"/>
    </row>
    <row r="18878" spans="1:7">
      <c r="A18878" s="65"/>
      <c r="B18878" s="65"/>
      <c r="C18878" s="65"/>
      <c r="D18878" s="65"/>
      <c r="E18878" s="65"/>
      <c r="F18878" s="65"/>
      <c r="G18878" s="145"/>
    </row>
    <row r="18879" spans="1:7">
      <c r="A18879" s="65"/>
      <c r="B18879" s="65"/>
      <c r="C18879" s="65"/>
      <c r="D18879" s="65"/>
      <c r="E18879" s="65"/>
      <c r="F18879" s="65"/>
      <c r="G18879" s="145"/>
    </row>
    <row r="18880" spans="1:7">
      <c r="A18880" s="65"/>
      <c r="B18880" s="65"/>
      <c r="C18880" s="65"/>
      <c r="D18880" s="65"/>
      <c r="E18880" s="65"/>
      <c r="F18880" s="65"/>
      <c r="G18880" s="145"/>
    </row>
    <row r="18881" spans="1:7">
      <c r="A18881" s="65"/>
      <c r="B18881" s="65"/>
      <c r="C18881" s="65"/>
      <c r="D18881" s="65"/>
      <c r="E18881" s="65"/>
      <c r="F18881" s="65"/>
      <c r="G18881" s="145"/>
    </row>
    <row r="18882" spans="1:7">
      <c r="A18882" s="65"/>
      <c r="B18882" s="65"/>
      <c r="C18882" s="65"/>
      <c r="D18882" s="65"/>
      <c r="E18882" s="65"/>
      <c r="F18882" s="65"/>
      <c r="G18882" s="145"/>
    </row>
    <row r="18883" spans="1:7">
      <c r="A18883" s="65"/>
      <c r="B18883" s="65"/>
      <c r="C18883" s="65"/>
      <c r="D18883" s="65"/>
      <c r="E18883" s="65"/>
      <c r="F18883" s="65"/>
      <c r="G18883" s="145"/>
    </row>
    <row r="18884" spans="1:7">
      <c r="A18884" s="65"/>
      <c r="B18884" s="65"/>
      <c r="C18884" s="65"/>
      <c r="D18884" s="65"/>
      <c r="E18884" s="65"/>
      <c r="F18884" s="65"/>
      <c r="G18884" s="145"/>
    </row>
    <row r="18885" spans="1:7">
      <c r="A18885" s="65"/>
      <c r="B18885" s="65"/>
      <c r="C18885" s="65"/>
      <c r="D18885" s="65"/>
      <c r="E18885" s="65"/>
      <c r="F18885" s="65"/>
      <c r="G18885" s="145"/>
    </row>
    <row r="18886" spans="1:7">
      <c r="A18886" s="65"/>
      <c r="B18886" s="65"/>
      <c r="C18886" s="65"/>
      <c r="D18886" s="65"/>
      <c r="E18886" s="65"/>
      <c r="F18886" s="65"/>
      <c r="G18886" s="145"/>
    </row>
    <row r="18887" spans="1:7">
      <c r="A18887" s="65"/>
      <c r="B18887" s="65"/>
      <c r="C18887" s="65"/>
      <c r="D18887" s="65"/>
      <c r="E18887" s="65"/>
      <c r="F18887" s="65"/>
      <c r="G18887" s="145"/>
    </row>
    <row r="18888" spans="1:7">
      <c r="A18888" s="65"/>
      <c r="B18888" s="65"/>
      <c r="C18888" s="65"/>
      <c r="D18888" s="65"/>
      <c r="E18888" s="65"/>
      <c r="F18888" s="65"/>
      <c r="G18888" s="145"/>
    </row>
    <row r="18889" spans="1:7">
      <c r="A18889" s="65"/>
      <c r="B18889" s="65"/>
      <c r="C18889" s="65"/>
      <c r="D18889" s="65"/>
      <c r="E18889" s="65"/>
      <c r="F18889" s="65"/>
      <c r="G18889" s="145"/>
    </row>
    <row r="18890" spans="1:7">
      <c r="A18890" s="65"/>
      <c r="B18890" s="65"/>
      <c r="C18890" s="65"/>
      <c r="D18890" s="65"/>
      <c r="E18890" s="65"/>
      <c r="F18890" s="65"/>
      <c r="G18890" s="145"/>
    </row>
    <row r="18891" spans="1:7">
      <c r="A18891" s="65"/>
      <c r="B18891" s="65"/>
      <c r="C18891" s="65"/>
      <c r="D18891" s="65"/>
      <c r="E18891" s="65"/>
      <c r="F18891" s="65"/>
      <c r="G18891" s="145"/>
    </row>
    <row r="18892" spans="1:7">
      <c r="A18892" s="65"/>
      <c r="B18892" s="65"/>
      <c r="C18892" s="65"/>
      <c r="D18892" s="65"/>
      <c r="E18892" s="65"/>
      <c r="F18892" s="65"/>
      <c r="G18892" s="145"/>
    </row>
    <row r="18893" spans="1:7">
      <c r="A18893" s="65"/>
      <c r="B18893" s="65"/>
      <c r="C18893" s="65"/>
      <c r="D18893" s="65"/>
      <c r="E18893" s="65"/>
      <c r="F18893" s="65"/>
      <c r="G18893" s="145"/>
    </row>
    <row r="18894" spans="1:7">
      <c r="A18894" s="65"/>
      <c r="B18894" s="65"/>
      <c r="C18894" s="65"/>
      <c r="D18894" s="65"/>
      <c r="E18894" s="65"/>
      <c r="F18894" s="65"/>
      <c r="G18894" s="145"/>
    </row>
    <row r="18895" spans="1:7">
      <c r="A18895" s="65"/>
      <c r="B18895" s="65"/>
      <c r="C18895" s="65"/>
      <c r="D18895" s="65"/>
      <c r="E18895" s="65"/>
      <c r="F18895" s="65"/>
      <c r="G18895" s="145"/>
    </row>
    <row r="18896" spans="1:7">
      <c r="A18896" s="65"/>
      <c r="B18896" s="65"/>
      <c r="C18896" s="65"/>
      <c r="D18896" s="65"/>
      <c r="E18896" s="65"/>
      <c r="F18896" s="65"/>
      <c r="G18896" s="145"/>
    </row>
    <row r="18897" spans="1:7">
      <c r="A18897" s="65"/>
      <c r="B18897" s="65"/>
      <c r="C18897" s="65"/>
      <c r="D18897" s="65"/>
      <c r="E18897" s="65"/>
      <c r="F18897" s="65"/>
      <c r="G18897" s="145"/>
    </row>
    <row r="18898" spans="1:7">
      <c r="A18898" s="65"/>
      <c r="B18898" s="65"/>
      <c r="C18898" s="65"/>
      <c r="D18898" s="65"/>
      <c r="E18898" s="65"/>
      <c r="F18898" s="65"/>
      <c r="G18898" s="145"/>
    </row>
    <row r="18899" spans="1:7">
      <c r="A18899" s="65"/>
      <c r="B18899" s="65"/>
      <c r="C18899" s="65"/>
      <c r="D18899" s="65"/>
      <c r="E18899" s="65"/>
      <c r="F18899" s="65"/>
      <c r="G18899" s="145"/>
    </row>
    <row r="18900" spans="1:7">
      <c r="A18900" s="65"/>
      <c r="B18900" s="65"/>
      <c r="C18900" s="65"/>
      <c r="D18900" s="65"/>
      <c r="E18900" s="65"/>
      <c r="F18900" s="65"/>
      <c r="G18900" s="145"/>
    </row>
    <row r="18901" spans="1:7">
      <c r="A18901" s="65"/>
      <c r="B18901" s="65"/>
      <c r="C18901" s="65"/>
      <c r="D18901" s="65"/>
      <c r="E18901" s="65"/>
      <c r="F18901" s="65"/>
      <c r="G18901" s="145"/>
    </row>
    <row r="18902" spans="1:7">
      <c r="A18902" s="65"/>
      <c r="B18902" s="65"/>
      <c r="C18902" s="65"/>
      <c r="D18902" s="65"/>
      <c r="E18902" s="65"/>
      <c r="F18902" s="65"/>
      <c r="G18902" s="145"/>
    </row>
    <row r="18903" spans="1:7">
      <c r="A18903" s="65"/>
      <c r="B18903" s="65"/>
      <c r="C18903" s="65"/>
      <c r="D18903" s="65"/>
      <c r="E18903" s="65"/>
      <c r="F18903" s="65"/>
      <c r="G18903" s="145"/>
    </row>
    <row r="18904" spans="1:7">
      <c r="A18904" s="65"/>
      <c r="B18904" s="65"/>
      <c r="C18904" s="65"/>
      <c r="D18904" s="65"/>
      <c r="E18904" s="65"/>
      <c r="F18904" s="65"/>
      <c r="G18904" s="145"/>
    </row>
    <row r="18905" spans="1:7">
      <c r="A18905" s="65"/>
      <c r="B18905" s="65"/>
      <c r="C18905" s="65"/>
      <c r="D18905" s="65"/>
      <c r="E18905" s="65"/>
      <c r="F18905" s="65"/>
      <c r="G18905" s="145"/>
    </row>
    <row r="18906" spans="1:7">
      <c r="A18906" s="65"/>
      <c r="B18906" s="65"/>
      <c r="C18906" s="65"/>
      <c r="D18906" s="65"/>
      <c r="E18906" s="65"/>
      <c r="F18906" s="65"/>
      <c r="G18906" s="145"/>
    </row>
    <row r="18907" spans="1:7">
      <c r="A18907" s="65"/>
      <c r="B18907" s="65"/>
      <c r="C18907" s="65"/>
      <c r="D18907" s="65"/>
      <c r="E18907" s="65"/>
      <c r="F18907" s="65"/>
      <c r="G18907" s="145"/>
    </row>
    <row r="18908" spans="1:7">
      <c r="A18908" s="65"/>
      <c r="B18908" s="65"/>
      <c r="C18908" s="65"/>
      <c r="D18908" s="65"/>
      <c r="E18908" s="65"/>
      <c r="F18908" s="65"/>
      <c r="G18908" s="145"/>
    </row>
    <row r="18909" spans="1:7">
      <c r="A18909" s="65"/>
      <c r="B18909" s="65"/>
      <c r="C18909" s="65"/>
      <c r="D18909" s="65"/>
      <c r="E18909" s="65"/>
      <c r="F18909" s="65"/>
      <c r="G18909" s="145"/>
    </row>
    <row r="18910" spans="1:7">
      <c r="A18910" s="65"/>
      <c r="B18910" s="65"/>
      <c r="C18910" s="65"/>
      <c r="D18910" s="65"/>
      <c r="E18910" s="65"/>
      <c r="F18910" s="65"/>
      <c r="G18910" s="145"/>
    </row>
    <row r="18911" spans="1:7">
      <c r="A18911" s="65"/>
      <c r="B18911" s="65"/>
      <c r="C18911" s="65"/>
      <c r="D18911" s="65"/>
      <c r="E18911" s="65"/>
      <c r="F18911" s="65"/>
      <c r="G18911" s="145"/>
    </row>
    <row r="18912" spans="1:7">
      <c r="A18912" s="65"/>
      <c r="B18912" s="65"/>
      <c r="C18912" s="65"/>
      <c r="D18912" s="65"/>
      <c r="E18912" s="65"/>
      <c r="F18912" s="65"/>
      <c r="G18912" s="145"/>
    </row>
    <row r="18913" spans="1:7">
      <c r="A18913" s="65"/>
      <c r="B18913" s="65"/>
      <c r="C18913" s="65"/>
      <c r="D18913" s="65"/>
      <c r="E18913" s="65"/>
      <c r="F18913" s="65"/>
      <c r="G18913" s="145"/>
    </row>
    <row r="18914" spans="1:7">
      <c r="A18914" s="65"/>
      <c r="B18914" s="65"/>
      <c r="C18914" s="65"/>
      <c r="D18914" s="65"/>
      <c r="E18914" s="65"/>
      <c r="F18914" s="65"/>
      <c r="G18914" s="145"/>
    </row>
    <row r="18915" spans="1:7">
      <c r="A18915" s="65"/>
      <c r="B18915" s="65"/>
      <c r="C18915" s="65"/>
      <c r="D18915" s="65"/>
      <c r="E18915" s="65"/>
      <c r="F18915" s="65"/>
      <c r="G18915" s="145"/>
    </row>
    <row r="18916" spans="1:7">
      <c r="A18916" s="65"/>
      <c r="B18916" s="65"/>
      <c r="C18916" s="65"/>
      <c r="D18916" s="65"/>
      <c r="E18916" s="65"/>
      <c r="F18916" s="65"/>
      <c r="G18916" s="145"/>
    </row>
    <row r="18917" spans="1:7">
      <c r="A18917" s="65"/>
      <c r="B18917" s="65"/>
      <c r="C18917" s="65"/>
      <c r="D18917" s="65"/>
      <c r="E18917" s="65"/>
      <c r="F18917" s="65"/>
      <c r="G18917" s="145"/>
    </row>
    <row r="18918" spans="1:7">
      <c r="A18918" s="65"/>
      <c r="B18918" s="65"/>
      <c r="C18918" s="65"/>
      <c r="D18918" s="65"/>
      <c r="E18918" s="65"/>
      <c r="F18918" s="65"/>
      <c r="G18918" s="145"/>
    </row>
    <row r="18919" spans="1:7">
      <c r="A18919" s="65"/>
      <c r="B18919" s="65"/>
      <c r="C18919" s="65"/>
      <c r="D18919" s="65"/>
      <c r="E18919" s="65"/>
      <c r="F18919" s="65"/>
      <c r="G18919" s="145"/>
    </row>
    <row r="18920" spans="1:7">
      <c r="A18920" s="65"/>
      <c r="B18920" s="65"/>
      <c r="C18920" s="65"/>
      <c r="D18920" s="65"/>
      <c r="E18920" s="65"/>
      <c r="F18920" s="65"/>
      <c r="G18920" s="145"/>
    </row>
    <row r="18921" spans="1:7">
      <c r="A18921" s="65"/>
      <c r="B18921" s="65"/>
      <c r="C18921" s="65"/>
      <c r="D18921" s="65"/>
      <c r="E18921" s="65"/>
      <c r="F18921" s="65"/>
      <c r="G18921" s="145"/>
    </row>
    <row r="18922" spans="1:7">
      <c r="A18922" s="65"/>
      <c r="B18922" s="65"/>
      <c r="C18922" s="65"/>
      <c r="D18922" s="65"/>
      <c r="E18922" s="65"/>
      <c r="F18922" s="65"/>
      <c r="G18922" s="145"/>
    </row>
    <row r="18923" spans="1:7">
      <c r="A18923" s="65"/>
      <c r="B18923" s="65"/>
      <c r="C18923" s="65"/>
      <c r="D18923" s="65"/>
      <c r="E18923" s="65"/>
      <c r="F18923" s="65"/>
      <c r="G18923" s="145"/>
    </row>
    <row r="18924" spans="1:7">
      <c r="A18924" s="65"/>
      <c r="B18924" s="65"/>
      <c r="C18924" s="65"/>
      <c r="D18924" s="65"/>
      <c r="E18924" s="65"/>
      <c r="F18924" s="65"/>
      <c r="G18924" s="145"/>
    </row>
    <row r="18925" spans="1:7">
      <c r="A18925" s="65"/>
      <c r="B18925" s="65"/>
      <c r="C18925" s="65"/>
      <c r="D18925" s="65"/>
      <c r="E18925" s="65"/>
      <c r="F18925" s="65"/>
      <c r="G18925" s="145"/>
    </row>
    <row r="18926" spans="1:7">
      <c r="A18926" s="65"/>
      <c r="B18926" s="65"/>
      <c r="C18926" s="65"/>
      <c r="D18926" s="65"/>
      <c r="E18926" s="65"/>
      <c r="F18926" s="65"/>
      <c r="G18926" s="145"/>
    </row>
    <row r="18927" spans="1:7">
      <c r="A18927" s="65"/>
      <c r="B18927" s="65"/>
      <c r="C18927" s="65"/>
      <c r="D18927" s="65"/>
      <c r="E18927" s="65"/>
      <c r="F18927" s="65"/>
      <c r="G18927" s="145"/>
    </row>
    <row r="18928" spans="1:7">
      <c r="A18928" s="65"/>
      <c r="B18928" s="65"/>
      <c r="C18928" s="65"/>
      <c r="D18928" s="65"/>
      <c r="E18928" s="65"/>
      <c r="F18928" s="65"/>
      <c r="G18928" s="145"/>
    </row>
    <row r="18929" spans="1:7">
      <c r="A18929" s="65"/>
      <c r="B18929" s="65"/>
      <c r="C18929" s="65"/>
      <c r="D18929" s="65"/>
      <c r="E18929" s="65"/>
      <c r="F18929" s="65"/>
      <c r="G18929" s="145"/>
    </row>
    <row r="18930" spans="1:7">
      <c r="A18930" s="65"/>
      <c r="B18930" s="65"/>
      <c r="C18930" s="65"/>
      <c r="D18930" s="65"/>
      <c r="E18930" s="65"/>
      <c r="F18930" s="65"/>
      <c r="G18930" s="145"/>
    </row>
    <row r="18931" spans="1:7">
      <c r="A18931" s="65"/>
      <c r="B18931" s="65"/>
      <c r="C18931" s="65"/>
      <c r="D18931" s="65"/>
      <c r="E18931" s="65"/>
      <c r="F18931" s="65"/>
      <c r="G18931" s="145"/>
    </row>
    <row r="18932" spans="1:7">
      <c r="A18932" s="65"/>
      <c r="B18932" s="65"/>
      <c r="C18932" s="65"/>
      <c r="D18932" s="65"/>
      <c r="E18932" s="65"/>
      <c r="F18932" s="65"/>
      <c r="G18932" s="145"/>
    </row>
    <row r="18933" spans="1:7">
      <c r="A18933" s="65"/>
      <c r="B18933" s="65"/>
      <c r="C18933" s="65"/>
      <c r="D18933" s="65"/>
      <c r="E18933" s="65"/>
      <c r="F18933" s="65"/>
      <c r="G18933" s="145"/>
    </row>
    <row r="18934" spans="1:7">
      <c r="A18934" s="65"/>
      <c r="B18934" s="65"/>
      <c r="C18934" s="65"/>
      <c r="D18934" s="65"/>
      <c r="E18934" s="65"/>
      <c r="F18934" s="65"/>
      <c r="G18934" s="145"/>
    </row>
    <row r="18935" spans="1:7">
      <c r="A18935" s="65"/>
      <c r="B18935" s="65"/>
      <c r="C18935" s="65"/>
      <c r="D18935" s="65"/>
      <c r="E18935" s="65"/>
      <c r="F18935" s="65"/>
      <c r="G18935" s="145"/>
    </row>
    <row r="18936" spans="1:7">
      <c r="A18936" s="65"/>
      <c r="B18936" s="65"/>
      <c r="C18936" s="65"/>
      <c r="D18936" s="65"/>
      <c r="E18936" s="65"/>
      <c r="F18936" s="65"/>
      <c r="G18936" s="145"/>
    </row>
    <row r="18937" spans="1:7">
      <c r="A18937" s="65"/>
      <c r="B18937" s="65"/>
      <c r="C18937" s="65"/>
      <c r="D18937" s="65"/>
      <c r="E18937" s="65"/>
      <c r="F18937" s="65"/>
      <c r="G18937" s="145"/>
    </row>
    <row r="18938" spans="1:7">
      <c r="A18938" s="65"/>
      <c r="B18938" s="65"/>
      <c r="C18938" s="65"/>
      <c r="D18938" s="65"/>
      <c r="E18938" s="65"/>
      <c r="F18938" s="65"/>
      <c r="G18938" s="145"/>
    </row>
    <row r="18939" spans="1:7">
      <c r="A18939" s="65"/>
      <c r="B18939" s="65"/>
      <c r="C18939" s="65"/>
      <c r="D18939" s="65"/>
      <c r="E18939" s="65"/>
      <c r="F18939" s="65"/>
      <c r="G18939" s="145"/>
    </row>
    <row r="18940" spans="1:7">
      <c r="A18940" s="65"/>
      <c r="B18940" s="65"/>
      <c r="C18940" s="65"/>
      <c r="D18940" s="65"/>
      <c r="E18940" s="65"/>
      <c r="F18940" s="65"/>
      <c r="G18940" s="145"/>
    </row>
    <row r="18941" spans="1:7">
      <c r="A18941" s="65"/>
      <c r="B18941" s="65"/>
      <c r="C18941" s="65"/>
      <c r="D18941" s="65"/>
      <c r="E18941" s="65"/>
      <c r="F18941" s="65"/>
      <c r="G18941" s="145"/>
    </row>
    <row r="18942" spans="1:7">
      <c r="A18942" s="65"/>
      <c r="B18942" s="65"/>
      <c r="C18942" s="65"/>
      <c r="D18942" s="65"/>
      <c r="E18942" s="65"/>
      <c r="F18942" s="65"/>
      <c r="G18942" s="145"/>
    </row>
    <row r="18943" spans="1:7">
      <c r="A18943" s="65"/>
      <c r="B18943" s="65"/>
      <c r="C18943" s="65"/>
      <c r="D18943" s="65"/>
      <c r="E18943" s="65"/>
      <c r="F18943" s="65"/>
      <c r="G18943" s="145"/>
    </row>
    <row r="18944" spans="1:7">
      <c r="A18944" s="65"/>
      <c r="B18944" s="65"/>
      <c r="C18944" s="65"/>
      <c r="D18944" s="65"/>
      <c r="E18944" s="65"/>
      <c r="F18944" s="65"/>
      <c r="G18944" s="145"/>
    </row>
    <row r="18945" spans="1:7">
      <c r="A18945" s="65"/>
      <c r="B18945" s="65"/>
      <c r="C18945" s="65"/>
      <c r="D18945" s="65"/>
      <c r="E18945" s="65"/>
      <c r="F18945" s="65"/>
      <c r="G18945" s="145"/>
    </row>
    <row r="18946" spans="1:7">
      <c r="A18946" s="65"/>
      <c r="B18946" s="65"/>
      <c r="C18946" s="65"/>
      <c r="D18946" s="65"/>
      <c r="E18946" s="65"/>
      <c r="F18946" s="65"/>
      <c r="G18946" s="145"/>
    </row>
    <row r="18947" spans="1:7">
      <c r="A18947" s="65"/>
      <c r="B18947" s="65"/>
      <c r="C18947" s="65"/>
      <c r="D18947" s="65"/>
      <c r="E18947" s="65"/>
      <c r="F18947" s="65"/>
      <c r="G18947" s="145"/>
    </row>
    <row r="18948" spans="1:7">
      <c r="A18948" s="65"/>
      <c r="B18948" s="65"/>
      <c r="C18948" s="65"/>
      <c r="D18948" s="65"/>
      <c r="E18948" s="65"/>
      <c r="F18948" s="65"/>
      <c r="G18948" s="145"/>
    </row>
    <row r="18949" spans="1:7">
      <c r="A18949" s="65"/>
      <c r="B18949" s="65"/>
      <c r="C18949" s="65"/>
      <c r="D18949" s="65"/>
      <c r="E18949" s="65"/>
      <c r="F18949" s="65"/>
      <c r="G18949" s="145"/>
    </row>
    <row r="18950" spans="1:7">
      <c r="A18950" s="65"/>
      <c r="B18950" s="65"/>
      <c r="C18950" s="65"/>
      <c r="D18950" s="65"/>
      <c r="E18950" s="65"/>
      <c r="F18950" s="65"/>
      <c r="G18950" s="145"/>
    </row>
    <row r="18951" spans="1:7">
      <c r="A18951" s="65"/>
      <c r="B18951" s="65"/>
      <c r="C18951" s="65"/>
      <c r="D18951" s="65"/>
      <c r="E18951" s="65"/>
      <c r="F18951" s="65"/>
      <c r="G18951" s="145"/>
    </row>
    <row r="18952" spans="1:7">
      <c r="A18952" s="65"/>
      <c r="B18952" s="65"/>
      <c r="C18952" s="65"/>
      <c r="D18952" s="65"/>
      <c r="E18952" s="65"/>
      <c r="F18952" s="65"/>
      <c r="G18952" s="145"/>
    </row>
    <row r="18953" spans="1:7">
      <c r="A18953" s="65"/>
      <c r="B18953" s="65"/>
      <c r="C18953" s="65"/>
      <c r="D18953" s="65"/>
      <c r="E18953" s="65"/>
      <c r="F18953" s="65"/>
      <c r="G18953" s="145"/>
    </row>
    <row r="18954" spans="1:7">
      <c r="A18954" s="65"/>
      <c r="B18954" s="65"/>
      <c r="C18954" s="65"/>
      <c r="D18954" s="65"/>
      <c r="E18954" s="65"/>
      <c r="F18954" s="65"/>
      <c r="G18954" s="145"/>
    </row>
    <row r="18955" spans="1:7">
      <c r="A18955" s="65"/>
      <c r="B18955" s="65"/>
      <c r="C18955" s="65"/>
      <c r="D18955" s="65"/>
      <c r="E18955" s="65"/>
      <c r="F18955" s="65"/>
      <c r="G18955" s="145"/>
    </row>
    <row r="18956" spans="1:7">
      <c r="A18956" s="65"/>
      <c r="B18956" s="65"/>
      <c r="C18956" s="65"/>
      <c r="D18956" s="65"/>
      <c r="E18956" s="65"/>
      <c r="F18956" s="65"/>
      <c r="G18956" s="145"/>
    </row>
    <row r="18957" spans="1:7">
      <c r="A18957" s="65"/>
      <c r="B18957" s="65"/>
      <c r="C18957" s="65"/>
      <c r="D18957" s="65"/>
      <c r="E18957" s="65"/>
      <c r="F18957" s="65"/>
      <c r="G18957" s="145"/>
    </row>
    <row r="18958" spans="1:7">
      <c r="A18958" s="65"/>
      <c r="B18958" s="65"/>
      <c r="C18958" s="65"/>
      <c r="D18958" s="65"/>
      <c r="E18958" s="65"/>
      <c r="F18958" s="65"/>
      <c r="G18958" s="145"/>
    </row>
    <row r="18959" spans="1:7">
      <c r="A18959" s="65"/>
      <c r="B18959" s="65"/>
      <c r="C18959" s="65"/>
      <c r="D18959" s="65"/>
      <c r="E18959" s="65"/>
      <c r="F18959" s="65"/>
      <c r="G18959" s="145"/>
    </row>
    <row r="18960" spans="1:7">
      <c r="A18960" s="65"/>
      <c r="B18960" s="65"/>
      <c r="C18960" s="65"/>
      <c r="D18960" s="65"/>
      <c r="E18960" s="65"/>
      <c r="F18960" s="65"/>
      <c r="G18960" s="145"/>
    </row>
    <row r="18961" spans="1:7">
      <c r="A18961" s="65"/>
      <c r="B18961" s="65"/>
      <c r="C18961" s="65"/>
      <c r="D18961" s="65"/>
      <c r="E18961" s="65"/>
      <c r="F18961" s="65"/>
      <c r="G18961" s="145"/>
    </row>
    <row r="18962" spans="1:7">
      <c r="A18962" s="65"/>
      <c r="B18962" s="65"/>
      <c r="C18962" s="65"/>
      <c r="D18962" s="65"/>
      <c r="E18962" s="65"/>
      <c r="F18962" s="65"/>
      <c r="G18962" s="145"/>
    </row>
    <row r="18963" spans="1:7">
      <c r="A18963" s="65"/>
      <c r="B18963" s="65"/>
      <c r="C18963" s="65"/>
      <c r="D18963" s="65"/>
      <c r="E18963" s="65"/>
      <c r="F18963" s="65"/>
      <c r="G18963" s="145"/>
    </row>
    <row r="18964" spans="1:7">
      <c r="A18964" s="65"/>
      <c r="B18964" s="65"/>
      <c r="C18964" s="65"/>
      <c r="D18964" s="65"/>
      <c r="E18964" s="65"/>
      <c r="F18964" s="65"/>
      <c r="G18964" s="145"/>
    </row>
    <row r="18965" spans="1:7">
      <c r="A18965" s="65"/>
      <c r="B18965" s="65"/>
      <c r="C18965" s="65"/>
      <c r="D18965" s="65"/>
      <c r="E18965" s="65"/>
      <c r="F18965" s="65"/>
      <c r="G18965" s="145"/>
    </row>
    <row r="18966" spans="1:7">
      <c r="A18966" s="65"/>
      <c r="B18966" s="65"/>
      <c r="C18966" s="65"/>
      <c r="D18966" s="65"/>
      <c r="E18966" s="65"/>
      <c r="F18966" s="65"/>
      <c r="G18966" s="145"/>
    </row>
    <row r="18967" spans="1:7">
      <c r="A18967" s="65"/>
      <c r="B18967" s="65"/>
      <c r="C18967" s="65"/>
      <c r="D18967" s="65"/>
      <c r="E18967" s="65"/>
      <c r="F18967" s="65"/>
      <c r="G18967" s="145"/>
    </row>
    <row r="18968" spans="1:7">
      <c r="A18968" s="65"/>
      <c r="B18968" s="65"/>
      <c r="C18968" s="65"/>
      <c r="D18968" s="65"/>
      <c r="E18968" s="65"/>
      <c r="F18968" s="65"/>
      <c r="G18968" s="145"/>
    </row>
    <row r="18969" spans="1:7">
      <c r="A18969" s="65"/>
      <c r="B18969" s="65"/>
      <c r="C18969" s="65"/>
      <c r="D18969" s="65"/>
      <c r="E18969" s="65"/>
      <c r="F18969" s="65"/>
      <c r="G18969" s="145"/>
    </row>
    <row r="18970" spans="1:7">
      <c r="A18970" s="65"/>
      <c r="B18970" s="65"/>
      <c r="C18970" s="65"/>
      <c r="D18970" s="65"/>
      <c r="E18970" s="65"/>
      <c r="F18970" s="65"/>
      <c r="G18970" s="145"/>
    </row>
    <row r="18971" spans="1:7">
      <c r="A18971" s="65"/>
      <c r="B18971" s="65"/>
      <c r="C18971" s="65"/>
      <c r="D18971" s="65"/>
      <c r="E18971" s="65"/>
      <c r="F18971" s="65"/>
      <c r="G18971" s="145"/>
    </row>
    <row r="18972" spans="1:7">
      <c r="A18972" s="65"/>
      <c r="B18972" s="65"/>
      <c r="C18972" s="65"/>
      <c r="D18972" s="65"/>
      <c r="E18972" s="65"/>
      <c r="F18972" s="65"/>
      <c r="G18972" s="145"/>
    </row>
    <row r="18973" spans="1:7">
      <c r="A18973" s="65"/>
      <c r="B18973" s="65"/>
      <c r="C18973" s="65"/>
      <c r="D18973" s="65"/>
      <c r="E18973" s="65"/>
      <c r="F18973" s="65"/>
      <c r="G18973" s="145"/>
    </row>
    <row r="18974" spans="1:7">
      <c r="A18974" s="65"/>
      <c r="B18974" s="65"/>
      <c r="C18974" s="65"/>
      <c r="D18974" s="65"/>
      <c r="E18974" s="65"/>
      <c r="F18974" s="65"/>
      <c r="G18974" s="145"/>
    </row>
    <row r="18975" spans="1:7">
      <c r="A18975" s="65"/>
      <c r="B18975" s="65"/>
      <c r="C18975" s="65"/>
      <c r="D18975" s="65"/>
      <c r="E18975" s="65"/>
      <c r="F18975" s="65"/>
      <c r="G18975" s="145"/>
    </row>
    <row r="18976" spans="1:7">
      <c r="A18976" s="65"/>
      <c r="B18976" s="65"/>
      <c r="C18976" s="65"/>
      <c r="D18976" s="65"/>
      <c r="E18976" s="65"/>
      <c r="F18976" s="65"/>
      <c r="G18976" s="145"/>
    </row>
    <row r="18977" spans="1:7">
      <c r="A18977" s="65"/>
      <c r="B18977" s="65"/>
      <c r="C18977" s="65"/>
      <c r="D18977" s="65"/>
      <c r="E18977" s="65"/>
      <c r="F18977" s="65"/>
      <c r="G18977" s="145"/>
    </row>
    <row r="18978" spans="1:7">
      <c r="A18978" s="65"/>
      <c r="B18978" s="65"/>
      <c r="C18978" s="65"/>
      <c r="D18978" s="65"/>
      <c r="E18978" s="65"/>
      <c r="F18978" s="65"/>
      <c r="G18978" s="145"/>
    </row>
    <row r="18979" spans="1:7">
      <c r="A18979" s="65"/>
      <c r="B18979" s="65"/>
      <c r="C18979" s="65"/>
      <c r="D18979" s="65"/>
      <c r="E18979" s="65"/>
      <c r="F18979" s="65"/>
      <c r="G18979" s="145"/>
    </row>
    <row r="18980" spans="1:7">
      <c r="A18980" s="65"/>
      <c r="B18980" s="65"/>
      <c r="C18980" s="65"/>
      <c r="D18980" s="65"/>
      <c r="E18980" s="65"/>
      <c r="F18980" s="65"/>
      <c r="G18980" s="145"/>
    </row>
    <row r="18981" spans="1:7">
      <c r="A18981" s="65"/>
      <c r="B18981" s="65"/>
      <c r="C18981" s="65"/>
      <c r="D18981" s="65"/>
      <c r="E18981" s="65"/>
      <c r="F18981" s="65"/>
      <c r="G18981" s="145"/>
    </row>
    <row r="18982" spans="1:7">
      <c r="A18982" s="65"/>
      <c r="B18982" s="65"/>
      <c r="C18982" s="65"/>
      <c r="D18982" s="65"/>
      <c r="E18982" s="65"/>
      <c r="F18982" s="65"/>
      <c r="G18982" s="145"/>
    </row>
    <row r="18983" spans="1:7">
      <c r="A18983" s="65"/>
      <c r="B18983" s="65"/>
      <c r="C18983" s="65"/>
      <c r="D18983" s="65"/>
      <c r="E18983" s="65"/>
      <c r="F18983" s="65"/>
      <c r="G18983" s="145"/>
    </row>
    <row r="18984" spans="1:7">
      <c r="A18984" s="65"/>
      <c r="B18984" s="65"/>
      <c r="C18984" s="65"/>
      <c r="D18984" s="65"/>
      <c r="E18984" s="65"/>
      <c r="F18984" s="65"/>
      <c r="G18984" s="145"/>
    </row>
    <row r="18985" spans="1:7">
      <c r="A18985" s="65"/>
      <c r="B18985" s="65"/>
      <c r="C18985" s="65"/>
      <c r="D18985" s="65"/>
      <c r="E18985" s="65"/>
      <c r="F18985" s="65"/>
      <c r="G18985" s="145"/>
    </row>
    <row r="18986" spans="1:7">
      <c r="A18986" s="65"/>
      <c r="B18986" s="65"/>
      <c r="C18986" s="65"/>
      <c r="D18986" s="65"/>
      <c r="E18986" s="65"/>
      <c r="F18986" s="65"/>
      <c r="G18986" s="145"/>
    </row>
    <row r="18987" spans="1:7">
      <c r="A18987" s="65"/>
      <c r="B18987" s="65"/>
      <c r="C18987" s="65"/>
      <c r="D18987" s="65"/>
      <c r="E18987" s="65"/>
      <c r="F18987" s="65"/>
      <c r="G18987" s="145"/>
    </row>
    <row r="18988" spans="1:7">
      <c r="A18988" s="65"/>
      <c r="B18988" s="65"/>
      <c r="C18988" s="65"/>
      <c r="D18988" s="65"/>
      <c r="E18988" s="65"/>
      <c r="F18988" s="65"/>
      <c r="G18988" s="145"/>
    </row>
    <row r="18989" spans="1:7">
      <c r="A18989" s="65"/>
      <c r="B18989" s="65"/>
      <c r="C18989" s="65"/>
      <c r="D18989" s="65"/>
      <c r="E18989" s="65"/>
      <c r="F18989" s="65"/>
      <c r="G18989" s="145"/>
    </row>
    <row r="18990" spans="1:7">
      <c r="A18990" s="65"/>
      <c r="B18990" s="65"/>
      <c r="C18990" s="65"/>
      <c r="D18990" s="65"/>
      <c r="E18990" s="65"/>
      <c r="F18990" s="65"/>
      <c r="G18990" s="145"/>
    </row>
    <row r="18991" spans="1:7">
      <c r="A18991" s="65"/>
      <c r="B18991" s="65"/>
      <c r="C18991" s="65"/>
      <c r="D18991" s="65"/>
      <c r="E18991" s="65"/>
      <c r="F18991" s="65"/>
      <c r="G18991" s="145"/>
    </row>
    <row r="18992" spans="1:7">
      <c r="A18992" s="65"/>
      <c r="B18992" s="65"/>
      <c r="C18992" s="65"/>
      <c r="D18992" s="65"/>
      <c r="E18992" s="65"/>
      <c r="F18992" s="65"/>
      <c r="G18992" s="145"/>
    </row>
    <row r="18993" spans="1:7">
      <c r="A18993" s="65"/>
      <c r="B18993" s="65"/>
      <c r="C18993" s="65"/>
      <c r="D18993" s="65"/>
      <c r="E18993" s="65"/>
      <c r="F18993" s="65"/>
      <c r="G18993" s="145"/>
    </row>
    <row r="18994" spans="1:7">
      <c r="A18994" s="65"/>
      <c r="B18994" s="65"/>
      <c r="C18994" s="65"/>
      <c r="D18994" s="65"/>
      <c r="E18994" s="65"/>
      <c r="F18994" s="65"/>
      <c r="G18994" s="145"/>
    </row>
    <row r="18995" spans="1:7">
      <c r="A18995" s="65"/>
      <c r="B18995" s="65"/>
      <c r="C18995" s="65"/>
      <c r="D18995" s="65"/>
      <c r="E18995" s="65"/>
      <c r="F18995" s="65"/>
      <c r="G18995" s="145"/>
    </row>
    <row r="18996" spans="1:7">
      <c r="A18996" s="65"/>
      <c r="B18996" s="65"/>
      <c r="C18996" s="65"/>
      <c r="D18996" s="65"/>
      <c r="E18996" s="65"/>
      <c r="F18996" s="65"/>
      <c r="G18996" s="145"/>
    </row>
    <row r="18997" spans="1:7">
      <c r="A18997" s="65"/>
      <c r="B18997" s="65"/>
      <c r="C18997" s="65"/>
      <c r="D18997" s="65"/>
      <c r="E18997" s="65"/>
      <c r="F18997" s="65"/>
      <c r="G18997" s="145"/>
    </row>
    <row r="18998" spans="1:7">
      <c r="A18998" s="65"/>
      <c r="B18998" s="65"/>
      <c r="C18998" s="65"/>
      <c r="D18998" s="65"/>
      <c r="E18998" s="65"/>
      <c r="F18998" s="65"/>
      <c r="G18998" s="145"/>
    </row>
    <row r="18999" spans="1:7">
      <c r="A18999" s="65"/>
      <c r="B18999" s="65"/>
      <c r="C18999" s="65"/>
      <c r="D18999" s="65"/>
      <c r="E18999" s="65"/>
      <c r="F18999" s="65"/>
      <c r="G18999" s="145"/>
    </row>
    <row r="19000" spans="1:7">
      <c r="A19000" s="65"/>
      <c r="B19000" s="65"/>
      <c r="C19000" s="65"/>
      <c r="D19000" s="65"/>
      <c r="E19000" s="65"/>
      <c r="F19000" s="65"/>
      <c r="G19000" s="145"/>
    </row>
    <row r="19001" spans="1:7">
      <c r="A19001" s="65"/>
      <c r="B19001" s="65"/>
      <c r="C19001" s="65"/>
      <c r="D19001" s="65"/>
      <c r="E19001" s="65"/>
      <c r="F19001" s="65"/>
      <c r="G19001" s="145"/>
    </row>
    <row r="19002" spans="1:7">
      <c r="A19002" s="65"/>
      <c r="B19002" s="65"/>
      <c r="C19002" s="65"/>
      <c r="D19002" s="65"/>
      <c r="E19002" s="65"/>
      <c r="F19002" s="65"/>
      <c r="G19002" s="145"/>
    </row>
    <row r="19003" spans="1:7">
      <c r="A19003" s="65"/>
      <c r="B19003" s="65"/>
      <c r="C19003" s="65"/>
      <c r="D19003" s="65"/>
      <c r="E19003" s="65"/>
      <c r="F19003" s="65"/>
      <c r="G19003" s="145"/>
    </row>
    <row r="19004" spans="1:7">
      <c r="A19004" s="65"/>
      <c r="B19004" s="65"/>
      <c r="C19004" s="65"/>
      <c r="D19004" s="65"/>
      <c r="E19004" s="65"/>
      <c r="F19004" s="65"/>
      <c r="G19004" s="145"/>
    </row>
    <row r="19005" spans="1:7">
      <c r="A19005" s="65"/>
      <c r="B19005" s="65"/>
      <c r="C19005" s="65"/>
      <c r="D19005" s="65"/>
      <c r="E19005" s="65"/>
      <c r="F19005" s="65"/>
      <c r="G19005" s="145"/>
    </row>
    <row r="19006" spans="1:7">
      <c r="A19006" s="65"/>
      <c r="B19006" s="65"/>
      <c r="C19006" s="65"/>
      <c r="D19006" s="65"/>
      <c r="E19006" s="65"/>
      <c r="F19006" s="65"/>
      <c r="G19006" s="145"/>
    </row>
    <row r="19007" spans="1:7">
      <c r="A19007" s="65"/>
      <c r="B19007" s="65"/>
      <c r="C19007" s="65"/>
      <c r="D19007" s="65"/>
      <c r="E19007" s="65"/>
      <c r="F19007" s="65"/>
      <c r="G19007" s="145"/>
    </row>
    <row r="19008" spans="1:7">
      <c r="A19008" s="65"/>
      <c r="B19008" s="65"/>
      <c r="C19008" s="65"/>
      <c r="D19008" s="65"/>
      <c r="E19008" s="65"/>
      <c r="F19008" s="65"/>
      <c r="G19008" s="145"/>
    </row>
    <row r="19009" spans="1:7">
      <c r="A19009" s="65"/>
      <c r="B19009" s="65"/>
      <c r="C19009" s="65"/>
      <c r="D19009" s="65"/>
      <c r="E19009" s="65"/>
      <c r="F19009" s="65"/>
      <c r="G19009" s="145"/>
    </row>
    <row r="19010" spans="1:7">
      <c r="A19010" s="65"/>
      <c r="B19010" s="65"/>
      <c r="C19010" s="65"/>
      <c r="D19010" s="65"/>
      <c r="E19010" s="65"/>
      <c r="F19010" s="65"/>
      <c r="G19010" s="145"/>
    </row>
    <row r="19011" spans="1:7">
      <c r="A19011" s="65"/>
      <c r="B19011" s="65"/>
      <c r="C19011" s="65"/>
      <c r="D19011" s="65"/>
      <c r="E19011" s="65"/>
      <c r="F19011" s="65"/>
      <c r="G19011" s="145"/>
    </row>
    <row r="19012" spans="1:7">
      <c r="A19012" s="65"/>
      <c r="B19012" s="65"/>
      <c r="C19012" s="65"/>
      <c r="D19012" s="65"/>
      <c r="E19012" s="65"/>
      <c r="F19012" s="65"/>
      <c r="G19012" s="145"/>
    </row>
    <row r="19013" spans="1:7">
      <c r="A19013" s="65"/>
      <c r="B19013" s="65"/>
      <c r="C19013" s="65"/>
      <c r="D19013" s="65"/>
      <c r="E19013" s="65"/>
      <c r="F19013" s="65"/>
      <c r="G19013" s="145"/>
    </row>
    <row r="19014" spans="1:7">
      <c r="A19014" s="65"/>
      <c r="B19014" s="65"/>
      <c r="C19014" s="65"/>
      <c r="D19014" s="65"/>
      <c r="E19014" s="65"/>
      <c r="F19014" s="65"/>
      <c r="G19014" s="145"/>
    </row>
    <row r="19015" spans="1:7">
      <c r="A19015" s="65"/>
      <c r="B19015" s="65"/>
      <c r="C19015" s="65"/>
      <c r="D19015" s="65"/>
      <c r="E19015" s="65"/>
      <c r="F19015" s="65"/>
      <c r="G19015" s="145"/>
    </row>
    <row r="19016" spans="1:7">
      <c r="A19016" s="65"/>
      <c r="B19016" s="65"/>
      <c r="C19016" s="65"/>
      <c r="D19016" s="65"/>
      <c r="E19016" s="65"/>
      <c r="F19016" s="65"/>
      <c r="G19016" s="145"/>
    </row>
    <row r="19017" spans="1:7">
      <c r="A19017" s="65"/>
      <c r="B19017" s="65"/>
      <c r="C19017" s="65"/>
      <c r="D19017" s="65"/>
      <c r="E19017" s="65"/>
      <c r="F19017" s="65"/>
      <c r="G19017" s="145"/>
    </row>
    <row r="19018" spans="1:7">
      <c r="A19018" s="65"/>
      <c r="B19018" s="65"/>
      <c r="C19018" s="65"/>
      <c r="D19018" s="65"/>
      <c r="E19018" s="65"/>
      <c r="F19018" s="65"/>
      <c r="G19018" s="145"/>
    </row>
    <row r="19019" spans="1:7">
      <c r="A19019" s="65"/>
      <c r="B19019" s="65"/>
      <c r="C19019" s="65"/>
      <c r="D19019" s="65"/>
      <c r="E19019" s="65"/>
      <c r="F19019" s="65"/>
      <c r="G19019" s="145"/>
    </row>
    <row r="19020" spans="1:7">
      <c r="A19020" s="65"/>
      <c r="B19020" s="65"/>
      <c r="C19020" s="65"/>
      <c r="D19020" s="65"/>
      <c r="E19020" s="65"/>
      <c r="F19020" s="65"/>
      <c r="G19020" s="145"/>
    </row>
    <row r="19021" spans="1:7">
      <c r="A19021" s="65"/>
      <c r="B19021" s="65"/>
      <c r="C19021" s="65"/>
      <c r="D19021" s="65"/>
      <c r="E19021" s="65"/>
      <c r="F19021" s="65"/>
      <c r="G19021" s="145"/>
    </row>
    <row r="19022" spans="1:7">
      <c r="A19022" s="65"/>
      <c r="B19022" s="65"/>
      <c r="C19022" s="65"/>
      <c r="D19022" s="65"/>
      <c r="E19022" s="65"/>
      <c r="F19022" s="65"/>
      <c r="G19022" s="145"/>
    </row>
    <row r="19023" spans="1:7">
      <c r="A19023" s="65"/>
      <c r="B19023" s="65"/>
      <c r="C19023" s="65"/>
      <c r="D19023" s="65"/>
      <c r="E19023" s="65"/>
      <c r="F19023" s="65"/>
      <c r="G19023" s="145"/>
    </row>
    <row r="19024" spans="1:7">
      <c r="A19024" s="65"/>
      <c r="B19024" s="65"/>
      <c r="C19024" s="65"/>
      <c r="D19024" s="65"/>
      <c r="E19024" s="65"/>
      <c r="F19024" s="65"/>
      <c r="G19024" s="145"/>
    </row>
    <row r="19025" spans="1:7">
      <c r="A19025" s="65"/>
      <c r="B19025" s="65"/>
      <c r="C19025" s="65"/>
      <c r="D19025" s="65"/>
      <c r="E19025" s="65"/>
      <c r="F19025" s="65"/>
      <c r="G19025" s="145"/>
    </row>
    <row r="19026" spans="1:7">
      <c r="A19026" s="65"/>
      <c r="B19026" s="65"/>
      <c r="C19026" s="65"/>
      <c r="D19026" s="65"/>
      <c r="E19026" s="65"/>
      <c r="F19026" s="65"/>
      <c r="G19026" s="145"/>
    </row>
    <row r="19027" spans="1:7">
      <c r="A19027" s="65"/>
      <c r="B19027" s="65"/>
      <c r="C19027" s="65"/>
      <c r="D19027" s="65"/>
      <c r="E19027" s="65"/>
      <c r="F19027" s="65"/>
      <c r="G19027" s="145"/>
    </row>
    <row r="19028" spans="1:7">
      <c r="A19028" s="65"/>
      <c r="B19028" s="65"/>
      <c r="C19028" s="65"/>
      <c r="D19028" s="65"/>
      <c r="E19028" s="65"/>
      <c r="F19028" s="65"/>
      <c r="G19028" s="145"/>
    </row>
    <row r="19029" spans="1:7">
      <c r="A19029" s="65"/>
      <c r="B19029" s="65"/>
      <c r="C19029" s="65"/>
      <c r="D19029" s="65"/>
      <c r="E19029" s="65"/>
      <c r="F19029" s="65"/>
      <c r="G19029" s="145"/>
    </row>
    <row r="19030" spans="1:7">
      <c r="A19030" s="65"/>
      <c r="B19030" s="65"/>
      <c r="C19030" s="65"/>
      <c r="D19030" s="65"/>
      <c r="E19030" s="65"/>
      <c r="F19030" s="65"/>
      <c r="G19030" s="145"/>
    </row>
    <row r="19031" spans="1:7">
      <c r="A19031" s="65"/>
      <c r="B19031" s="65"/>
      <c r="C19031" s="65"/>
      <c r="D19031" s="65"/>
      <c r="E19031" s="65"/>
      <c r="F19031" s="65"/>
      <c r="G19031" s="145"/>
    </row>
    <row r="19032" spans="1:7">
      <c r="A19032" s="65"/>
      <c r="B19032" s="65"/>
      <c r="C19032" s="65"/>
      <c r="D19032" s="65"/>
      <c r="E19032" s="65"/>
      <c r="F19032" s="65"/>
      <c r="G19032" s="145"/>
    </row>
    <row r="19033" spans="1:7">
      <c r="A19033" s="65"/>
      <c r="B19033" s="65"/>
      <c r="C19033" s="65"/>
      <c r="D19033" s="65"/>
      <c r="E19033" s="65"/>
      <c r="F19033" s="65"/>
      <c r="G19033" s="145"/>
    </row>
    <row r="19034" spans="1:7">
      <c r="A19034" s="65"/>
      <c r="B19034" s="65"/>
      <c r="C19034" s="65"/>
      <c r="D19034" s="65"/>
      <c r="E19034" s="65"/>
      <c r="F19034" s="65"/>
      <c r="G19034" s="145"/>
    </row>
    <row r="19035" spans="1:7">
      <c r="A19035" s="65"/>
      <c r="B19035" s="65"/>
      <c r="C19035" s="65"/>
      <c r="D19035" s="65"/>
      <c r="E19035" s="65"/>
      <c r="F19035" s="65"/>
      <c r="G19035" s="145"/>
    </row>
    <row r="19036" spans="1:7">
      <c r="A19036" s="65"/>
      <c r="B19036" s="65"/>
      <c r="C19036" s="65"/>
      <c r="D19036" s="65"/>
      <c r="E19036" s="65"/>
      <c r="F19036" s="65"/>
      <c r="G19036" s="145"/>
    </row>
    <row r="19037" spans="1:7">
      <c r="A19037" s="65"/>
      <c r="B19037" s="65"/>
      <c r="C19037" s="65"/>
      <c r="D19037" s="65"/>
      <c r="E19037" s="65"/>
      <c r="F19037" s="65"/>
      <c r="G19037" s="145"/>
    </row>
    <row r="19038" spans="1:7">
      <c r="A19038" s="65"/>
      <c r="B19038" s="65"/>
      <c r="C19038" s="65"/>
      <c r="D19038" s="65"/>
      <c r="E19038" s="65"/>
      <c r="F19038" s="65"/>
      <c r="G19038" s="145"/>
    </row>
    <row r="19039" spans="1:7">
      <c r="A19039" s="65"/>
      <c r="B19039" s="65"/>
      <c r="C19039" s="65"/>
      <c r="D19039" s="65"/>
      <c r="E19039" s="65"/>
      <c r="F19039" s="65"/>
      <c r="G19039" s="145"/>
    </row>
    <row r="19040" spans="1:7">
      <c r="A19040" s="65"/>
      <c r="B19040" s="65"/>
      <c r="C19040" s="65"/>
      <c r="D19040" s="65"/>
      <c r="E19040" s="65"/>
      <c r="F19040" s="65"/>
      <c r="G19040" s="145"/>
    </row>
    <row r="19041" spans="1:7">
      <c r="A19041" s="65"/>
      <c r="B19041" s="65"/>
      <c r="C19041" s="65"/>
      <c r="D19041" s="65"/>
      <c r="E19041" s="65"/>
      <c r="F19041" s="65"/>
      <c r="G19041" s="145"/>
    </row>
    <row r="19042" spans="1:7">
      <c r="A19042" s="65"/>
      <c r="B19042" s="65"/>
      <c r="C19042" s="65"/>
      <c r="D19042" s="65"/>
      <c r="E19042" s="65"/>
      <c r="F19042" s="65"/>
      <c r="G19042" s="145"/>
    </row>
    <row r="19043" spans="1:7">
      <c r="A19043" s="65"/>
      <c r="B19043" s="65"/>
      <c r="C19043" s="65"/>
      <c r="D19043" s="65"/>
      <c r="E19043" s="65"/>
      <c r="F19043" s="65"/>
      <c r="G19043" s="145"/>
    </row>
    <row r="19044" spans="1:7">
      <c r="A19044" s="65"/>
      <c r="B19044" s="65"/>
      <c r="C19044" s="65"/>
      <c r="D19044" s="65"/>
      <c r="E19044" s="65"/>
      <c r="F19044" s="65"/>
      <c r="G19044" s="145"/>
    </row>
    <row r="19045" spans="1:7">
      <c r="A19045" s="65"/>
      <c r="B19045" s="65"/>
      <c r="C19045" s="65"/>
      <c r="D19045" s="65"/>
      <c r="E19045" s="65"/>
      <c r="F19045" s="65"/>
      <c r="G19045" s="145"/>
    </row>
    <row r="19046" spans="1:7">
      <c r="A19046" s="65"/>
      <c r="B19046" s="65"/>
      <c r="C19046" s="65"/>
      <c r="D19046" s="65"/>
      <c r="E19046" s="65"/>
      <c r="F19046" s="65"/>
      <c r="G19046" s="145"/>
    </row>
    <row r="19047" spans="1:7">
      <c r="A19047" s="65"/>
      <c r="B19047" s="65"/>
      <c r="C19047" s="65"/>
      <c r="D19047" s="65"/>
      <c r="E19047" s="65"/>
      <c r="F19047" s="65"/>
      <c r="G19047" s="145"/>
    </row>
    <row r="19048" spans="1:7">
      <c r="A19048" s="65"/>
      <c r="B19048" s="65"/>
      <c r="C19048" s="65"/>
      <c r="D19048" s="65"/>
      <c r="E19048" s="65"/>
      <c r="F19048" s="65"/>
      <c r="G19048" s="145"/>
    </row>
    <row r="19049" spans="1:7">
      <c r="A19049" s="65"/>
      <c r="B19049" s="65"/>
      <c r="C19049" s="65"/>
      <c r="D19049" s="65"/>
      <c r="E19049" s="65"/>
      <c r="F19049" s="65"/>
      <c r="G19049" s="145"/>
    </row>
    <row r="19050" spans="1:7">
      <c r="A19050" s="65"/>
      <c r="B19050" s="65"/>
      <c r="C19050" s="65"/>
      <c r="D19050" s="65"/>
      <c r="E19050" s="65"/>
      <c r="F19050" s="65"/>
      <c r="G19050" s="145"/>
    </row>
    <row r="19051" spans="1:7">
      <c r="A19051" s="65"/>
      <c r="B19051" s="65"/>
      <c r="C19051" s="65"/>
      <c r="D19051" s="65"/>
      <c r="E19051" s="65"/>
      <c r="F19051" s="65"/>
      <c r="G19051" s="145"/>
    </row>
    <row r="19052" spans="1:7">
      <c r="A19052" s="65"/>
      <c r="B19052" s="65"/>
      <c r="C19052" s="65"/>
      <c r="D19052" s="65"/>
      <c r="E19052" s="65"/>
      <c r="F19052" s="65"/>
      <c r="G19052" s="145"/>
    </row>
    <row r="19053" spans="1:7">
      <c r="A19053" s="65"/>
      <c r="B19053" s="65"/>
      <c r="C19053" s="65"/>
      <c r="D19053" s="65"/>
      <c r="E19053" s="65"/>
      <c r="F19053" s="65"/>
      <c r="G19053" s="145"/>
    </row>
    <row r="19054" spans="1:7">
      <c r="A19054" s="65"/>
      <c r="B19054" s="65"/>
      <c r="C19054" s="65"/>
      <c r="D19054" s="65"/>
      <c r="E19054" s="65"/>
      <c r="F19054" s="65"/>
      <c r="G19054" s="145"/>
    </row>
    <row r="19055" spans="1:7">
      <c r="A19055" s="65"/>
      <c r="B19055" s="65"/>
      <c r="C19055" s="65"/>
      <c r="D19055" s="65"/>
      <c r="E19055" s="65"/>
      <c r="F19055" s="65"/>
      <c r="G19055" s="145"/>
    </row>
    <row r="19056" spans="1:7">
      <c r="A19056" s="65"/>
      <c r="B19056" s="65"/>
      <c r="C19056" s="65"/>
      <c r="D19056" s="65"/>
      <c r="E19056" s="65"/>
      <c r="F19056" s="65"/>
      <c r="G19056" s="145"/>
    </row>
    <row r="19057" spans="1:7">
      <c r="A19057" s="65"/>
      <c r="B19057" s="65"/>
      <c r="C19057" s="65"/>
      <c r="D19057" s="65"/>
      <c r="E19057" s="65"/>
      <c r="F19057" s="65"/>
      <c r="G19057" s="145"/>
    </row>
    <row r="19058" spans="1:7">
      <c r="A19058" s="65"/>
      <c r="B19058" s="65"/>
      <c r="C19058" s="65"/>
      <c r="D19058" s="65"/>
      <c r="E19058" s="65"/>
      <c r="F19058" s="65"/>
      <c r="G19058" s="145"/>
    </row>
    <row r="19059" spans="1:7">
      <c r="A19059" s="65"/>
      <c r="B19059" s="65"/>
      <c r="C19059" s="65"/>
      <c r="D19059" s="65"/>
      <c r="E19059" s="65"/>
      <c r="F19059" s="65"/>
      <c r="G19059" s="145"/>
    </row>
    <row r="19060" spans="1:7">
      <c r="A19060" s="65"/>
      <c r="B19060" s="65"/>
      <c r="C19060" s="65"/>
      <c r="D19060" s="65"/>
      <c r="E19060" s="65"/>
      <c r="F19060" s="65"/>
      <c r="G19060" s="145"/>
    </row>
    <row r="19061" spans="1:7">
      <c r="A19061" s="65"/>
      <c r="B19061" s="65"/>
      <c r="C19061" s="65"/>
      <c r="D19061" s="65"/>
      <c r="E19061" s="65"/>
      <c r="F19061" s="65"/>
      <c r="G19061" s="145"/>
    </row>
    <row r="19062" spans="1:7">
      <c r="A19062" s="65"/>
      <c r="B19062" s="65"/>
      <c r="C19062" s="65"/>
      <c r="D19062" s="65"/>
      <c r="E19062" s="65"/>
      <c r="F19062" s="65"/>
      <c r="G19062" s="145"/>
    </row>
    <row r="19063" spans="1:7">
      <c r="A19063" s="65"/>
      <c r="B19063" s="65"/>
      <c r="C19063" s="65"/>
      <c r="D19063" s="65"/>
      <c r="E19063" s="65"/>
      <c r="F19063" s="65"/>
      <c r="G19063" s="145"/>
    </row>
    <row r="19064" spans="1:7">
      <c r="A19064" s="65"/>
      <c r="B19064" s="65"/>
      <c r="C19064" s="65"/>
      <c r="D19064" s="65"/>
      <c r="E19064" s="65"/>
      <c r="F19064" s="65"/>
      <c r="G19064" s="145"/>
    </row>
    <row r="19065" spans="1:7">
      <c r="A19065" s="65"/>
      <c r="B19065" s="65"/>
      <c r="C19065" s="65"/>
      <c r="D19065" s="65"/>
      <c r="E19065" s="65"/>
      <c r="F19065" s="65"/>
      <c r="G19065" s="145"/>
    </row>
    <row r="19066" spans="1:7">
      <c r="A19066" s="65"/>
      <c r="B19066" s="65"/>
      <c r="C19066" s="65"/>
      <c r="D19066" s="65"/>
      <c r="E19066" s="65"/>
      <c r="F19066" s="65"/>
      <c r="G19066" s="145"/>
    </row>
    <row r="19067" spans="1:7">
      <c r="A19067" s="65"/>
      <c r="B19067" s="65"/>
      <c r="C19067" s="65"/>
      <c r="D19067" s="65"/>
      <c r="E19067" s="65"/>
      <c r="F19067" s="65"/>
      <c r="G19067" s="145"/>
    </row>
    <row r="19068" spans="1:7">
      <c r="A19068" s="65"/>
      <c r="B19068" s="65"/>
      <c r="C19068" s="65"/>
      <c r="D19068" s="65"/>
      <c r="E19068" s="65"/>
      <c r="F19068" s="65"/>
      <c r="G19068" s="145"/>
    </row>
    <row r="19069" spans="1:7">
      <c r="A19069" s="65"/>
      <c r="B19069" s="65"/>
      <c r="C19069" s="65"/>
      <c r="D19069" s="65"/>
      <c r="E19069" s="65"/>
      <c r="F19069" s="65"/>
      <c r="G19069" s="145"/>
    </row>
    <row r="19070" spans="1:7">
      <c r="A19070" s="65"/>
      <c r="B19070" s="65"/>
      <c r="C19070" s="65"/>
      <c r="D19070" s="65"/>
      <c r="E19070" s="65"/>
      <c r="F19070" s="65"/>
      <c r="G19070" s="145"/>
    </row>
    <row r="19071" spans="1:7">
      <c r="A19071" s="65"/>
      <c r="B19071" s="65"/>
      <c r="C19071" s="65"/>
      <c r="D19071" s="65"/>
      <c r="E19071" s="65"/>
      <c r="F19071" s="65"/>
      <c r="G19071" s="145"/>
    </row>
    <row r="19072" spans="1:7">
      <c r="A19072" s="65"/>
      <c r="B19072" s="65"/>
      <c r="C19072" s="65"/>
      <c r="D19072" s="65"/>
      <c r="E19072" s="65"/>
      <c r="F19072" s="65"/>
      <c r="G19072" s="145"/>
    </row>
    <row r="19073" spans="1:7">
      <c r="A19073" s="65"/>
      <c r="B19073" s="65"/>
      <c r="C19073" s="65"/>
      <c r="D19073" s="65"/>
      <c r="E19073" s="65"/>
      <c r="F19073" s="65"/>
      <c r="G19073" s="145"/>
    </row>
    <row r="19074" spans="1:7">
      <c r="A19074" s="65"/>
      <c r="B19074" s="65"/>
      <c r="C19074" s="65"/>
      <c r="D19074" s="65"/>
      <c r="E19074" s="65"/>
      <c r="F19074" s="65"/>
      <c r="G19074" s="145"/>
    </row>
    <row r="19075" spans="1:7">
      <c r="A19075" s="65"/>
      <c r="B19075" s="65"/>
      <c r="C19075" s="65"/>
      <c r="D19075" s="65"/>
      <c r="E19075" s="65"/>
      <c r="F19075" s="65"/>
      <c r="G19075" s="145"/>
    </row>
    <row r="19076" spans="1:7">
      <c r="A19076" s="65"/>
      <c r="B19076" s="65"/>
      <c r="C19076" s="65"/>
      <c r="D19076" s="65"/>
      <c r="E19076" s="65"/>
      <c r="F19076" s="65"/>
      <c r="G19076" s="145"/>
    </row>
    <row r="19077" spans="1:7">
      <c r="A19077" s="65"/>
      <c r="B19077" s="65"/>
      <c r="C19077" s="65"/>
      <c r="D19077" s="65"/>
      <c r="E19077" s="65"/>
      <c r="F19077" s="65"/>
      <c r="G19077" s="145"/>
    </row>
    <row r="19078" spans="1:7">
      <c r="A19078" s="65"/>
      <c r="B19078" s="65"/>
      <c r="C19078" s="65"/>
      <c r="D19078" s="65"/>
      <c r="E19078" s="65"/>
      <c r="F19078" s="65"/>
      <c r="G19078" s="145"/>
    </row>
    <row r="19079" spans="1:7">
      <c r="A19079" s="65"/>
      <c r="B19079" s="65"/>
      <c r="C19079" s="65"/>
      <c r="D19079" s="65"/>
      <c r="E19079" s="65"/>
      <c r="F19079" s="65"/>
      <c r="G19079" s="145"/>
    </row>
    <row r="19080" spans="1:7">
      <c r="A19080" s="65"/>
      <c r="B19080" s="65"/>
      <c r="C19080" s="65"/>
      <c r="D19080" s="65"/>
      <c r="E19080" s="65"/>
      <c r="F19080" s="65"/>
      <c r="G19080" s="145"/>
    </row>
    <row r="19081" spans="1:7">
      <c r="A19081" s="65"/>
      <c r="B19081" s="65"/>
      <c r="C19081" s="65"/>
      <c r="D19081" s="65"/>
      <c r="E19081" s="65"/>
      <c r="F19081" s="65"/>
      <c r="G19081" s="145"/>
    </row>
    <row r="19082" spans="1:7">
      <c r="A19082" s="65"/>
      <c r="B19082" s="65"/>
      <c r="C19082" s="65"/>
      <c r="D19082" s="65"/>
      <c r="E19082" s="65"/>
      <c r="F19082" s="65"/>
      <c r="G19082" s="145"/>
    </row>
    <row r="19083" spans="1:7">
      <c r="A19083" s="65"/>
      <c r="B19083" s="65"/>
      <c r="C19083" s="65"/>
      <c r="D19083" s="65"/>
      <c r="E19083" s="65"/>
      <c r="F19083" s="65"/>
      <c r="G19083" s="145"/>
    </row>
    <row r="19084" spans="1:7">
      <c r="A19084" s="65"/>
      <c r="B19084" s="65"/>
      <c r="C19084" s="65"/>
      <c r="D19084" s="65"/>
      <c r="E19084" s="65"/>
      <c r="F19084" s="65"/>
      <c r="G19084" s="145"/>
    </row>
    <row r="19085" spans="1:7">
      <c r="A19085" s="65"/>
      <c r="B19085" s="65"/>
      <c r="C19085" s="65"/>
      <c r="D19085" s="65"/>
      <c r="E19085" s="65"/>
      <c r="F19085" s="65"/>
      <c r="G19085" s="145"/>
    </row>
    <row r="19086" spans="1:7">
      <c r="A19086" s="65"/>
      <c r="B19086" s="65"/>
      <c r="C19086" s="65"/>
      <c r="D19086" s="65"/>
      <c r="E19086" s="65"/>
      <c r="F19086" s="65"/>
      <c r="G19086" s="145"/>
    </row>
    <row r="19087" spans="1:7">
      <c r="A19087" s="65"/>
      <c r="B19087" s="65"/>
      <c r="C19087" s="65"/>
      <c r="D19087" s="65"/>
      <c r="E19087" s="65"/>
      <c r="F19087" s="65"/>
      <c r="G19087" s="145"/>
    </row>
    <row r="19088" spans="1:7">
      <c r="A19088" s="65"/>
      <c r="B19088" s="65"/>
      <c r="C19088" s="65"/>
      <c r="D19088" s="65"/>
      <c r="E19088" s="65"/>
      <c r="F19088" s="65"/>
      <c r="G19088" s="145"/>
    </row>
    <row r="19089" spans="1:7">
      <c r="A19089" s="65"/>
      <c r="B19089" s="65"/>
      <c r="C19089" s="65"/>
      <c r="D19089" s="65"/>
      <c r="E19089" s="65"/>
      <c r="F19089" s="65"/>
      <c r="G19089" s="145"/>
    </row>
    <row r="19090" spans="1:7">
      <c r="A19090" s="65"/>
      <c r="B19090" s="65"/>
      <c r="C19090" s="65"/>
      <c r="D19090" s="65"/>
      <c r="E19090" s="65"/>
      <c r="F19090" s="65"/>
      <c r="G19090" s="145"/>
    </row>
    <row r="19091" spans="1:7">
      <c r="A19091" s="65"/>
      <c r="B19091" s="65"/>
      <c r="C19091" s="65"/>
      <c r="D19091" s="65"/>
      <c r="E19091" s="65"/>
      <c r="F19091" s="65"/>
      <c r="G19091" s="145"/>
    </row>
    <row r="19092" spans="1:7">
      <c r="A19092" s="65"/>
      <c r="B19092" s="65"/>
      <c r="C19092" s="65"/>
      <c r="D19092" s="65"/>
      <c r="E19092" s="65"/>
      <c r="F19092" s="65"/>
      <c r="G19092" s="145"/>
    </row>
    <row r="19093" spans="1:7">
      <c r="A19093" s="65"/>
      <c r="B19093" s="65"/>
      <c r="C19093" s="65"/>
      <c r="D19093" s="65"/>
      <c r="E19093" s="65"/>
      <c r="F19093" s="65"/>
      <c r="G19093" s="145"/>
    </row>
    <row r="19094" spans="1:7">
      <c r="A19094" s="65"/>
      <c r="B19094" s="65"/>
      <c r="C19094" s="65"/>
      <c r="D19094" s="65"/>
      <c r="E19094" s="65"/>
      <c r="F19094" s="65"/>
      <c r="G19094" s="145"/>
    </row>
    <row r="19095" spans="1:7">
      <c r="A19095" s="65"/>
      <c r="B19095" s="65"/>
      <c r="C19095" s="65"/>
      <c r="D19095" s="65"/>
      <c r="E19095" s="65"/>
      <c r="F19095" s="65"/>
      <c r="G19095" s="145"/>
    </row>
    <row r="19096" spans="1:7">
      <c r="A19096" s="65"/>
      <c r="B19096" s="65"/>
      <c r="C19096" s="65"/>
      <c r="D19096" s="65"/>
      <c r="E19096" s="65"/>
      <c r="F19096" s="65"/>
      <c r="G19096" s="145"/>
    </row>
    <row r="19097" spans="1:7">
      <c r="A19097" s="65"/>
      <c r="B19097" s="65"/>
      <c r="C19097" s="65"/>
      <c r="D19097" s="65"/>
      <c r="E19097" s="65"/>
      <c r="F19097" s="65"/>
      <c r="G19097" s="145"/>
    </row>
    <row r="19098" spans="1:7">
      <c r="A19098" s="65"/>
      <c r="B19098" s="65"/>
      <c r="C19098" s="65"/>
      <c r="D19098" s="65"/>
      <c r="E19098" s="65"/>
      <c r="F19098" s="65"/>
      <c r="G19098" s="145"/>
    </row>
    <row r="19099" spans="1:7">
      <c r="A19099" s="65"/>
      <c r="B19099" s="65"/>
      <c r="C19099" s="65"/>
      <c r="D19099" s="65"/>
      <c r="E19099" s="65"/>
      <c r="F19099" s="65"/>
      <c r="G19099" s="145"/>
    </row>
    <row r="19100" spans="1:7">
      <c r="A19100" s="65"/>
      <c r="B19100" s="65"/>
      <c r="C19100" s="65"/>
      <c r="D19100" s="65"/>
      <c r="E19100" s="65"/>
      <c r="F19100" s="65"/>
      <c r="G19100" s="145"/>
    </row>
    <row r="19101" spans="1:7">
      <c r="A19101" s="65"/>
      <c r="B19101" s="65"/>
      <c r="C19101" s="65"/>
      <c r="D19101" s="65"/>
      <c r="E19101" s="65"/>
      <c r="F19101" s="65"/>
      <c r="G19101" s="145"/>
    </row>
    <row r="19102" spans="1:7">
      <c r="A19102" s="65"/>
      <c r="B19102" s="65"/>
      <c r="C19102" s="65"/>
      <c r="D19102" s="65"/>
      <c r="E19102" s="65"/>
      <c r="F19102" s="65"/>
      <c r="G19102" s="145"/>
    </row>
    <row r="19103" spans="1:7">
      <c r="A19103" s="65"/>
      <c r="B19103" s="65"/>
      <c r="C19103" s="65"/>
      <c r="D19103" s="65"/>
      <c r="E19103" s="65"/>
      <c r="F19103" s="65"/>
      <c r="G19103" s="145"/>
    </row>
    <row r="19104" spans="1:7">
      <c r="A19104" s="65"/>
      <c r="B19104" s="65"/>
      <c r="C19104" s="65"/>
      <c r="D19104" s="65"/>
      <c r="E19104" s="65"/>
      <c r="F19104" s="65"/>
      <c r="G19104" s="145"/>
    </row>
    <row r="19105" spans="1:7">
      <c r="A19105" s="65"/>
      <c r="B19105" s="65"/>
      <c r="C19105" s="65"/>
      <c r="D19105" s="65"/>
      <c r="E19105" s="65"/>
      <c r="F19105" s="65"/>
      <c r="G19105" s="145"/>
    </row>
    <row r="19106" spans="1:7">
      <c r="A19106" s="65"/>
      <c r="B19106" s="65"/>
      <c r="C19106" s="65"/>
      <c r="D19106" s="65"/>
      <c r="E19106" s="65"/>
      <c r="F19106" s="65"/>
      <c r="G19106" s="145"/>
    </row>
    <row r="19107" spans="1:7">
      <c r="A19107" s="65"/>
      <c r="B19107" s="65"/>
      <c r="C19107" s="65"/>
      <c r="D19107" s="65"/>
      <c r="E19107" s="65"/>
      <c r="F19107" s="65"/>
      <c r="G19107" s="145"/>
    </row>
    <row r="19108" spans="1:7">
      <c r="A19108" s="65"/>
      <c r="B19108" s="65"/>
      <c r="C19108" s="65"/>
      <c r="D19108" s="65"/>
      <c r="E19108" s="65"/>
      <c r="F19108" s="65"/>
      <c r="G19108" s="145"/>
    </row>
    <row r="19109" spans="1:7">
      <c r="A19109" s="65"/>
      <c r="B19109" s="65"/>
      <c r="C19109" s="65"/>
      <c r="D19109" s="65"/>
      <c r="E19109" s="65"/>
      <c r="F19109" s="65"/>
      <c r="G19109" s="145"/>
    </row>
    <row r="19110" spans="1:7">
      <c r="A19110" s="65"/>
      <c r="B19110" s="65"/>
      <c r="C19110" s="65"/>
      <c r="D19110" s="65"/>
      <c r="E19110" s="65"/>
      <c r="F19110" s="65"/>
      <c r="G19110" s="145"/>
    </row>
    <row r="19111" spans="1:7">
      <c r="A19111" s="65"/>
      <c r="B19111" s="65"/>
      <c r="C19111" s="65"/>
      <c r="D19111" s="65"/>
      <c r="E19111" s="65"/>
      <c r="F19111" s="65"/>
      <c r="G19111" s="145"/>
    </row>
    <row r="19112" spans="1:7">
      <c r="A19112" s="65"/>
      <c r="B19112" s="65"/>
      <c r="C19112" s="65"/>
      <c r="D19112" s="65"/>
      <c r="E19112" s="65"/>
      <c r="F19112" s="65"/>
      <c r="G19112" s="145"/>
    </row>
    <row r="19113" spans="1:7">
      <c r="A19113" s="65"/>
      <c r="B19113" s="65"/>
      <c r="C19113" s="65"/>
      <c r="D19113" s="65"/>
      <c r="E19113" s="65"/>
      <c r="F19113" s="65"/>
      <c r="G19113" s="145"/>
    </row>
    <row r="19114" spans="1:7">
      <c r="A19114" s="65"/>
      <c r="B19114" s="65"/>
      <c r="C19114" s="65"/>
      <c r="D19114" s="65"/>
      <c r="E19114" s="65"/>
      <c r="F19114" s="65"/>
      <c r="G19114" s="145"/>
    </row>
    <row r="19115" spans="1:7">
      <c r="A19115" s="65"/>
      <c r="B19115" s="65"/>
      <c r="C19115" s="65"/>
      <c r="D19115" s="65"/>
      <c r="E19115" s="65"/>
      <c r="F19115" s="65"/>
      <c r="G19115" s="145"/>
    </row>
    <row r="19116" spans="1:7">
      <c r="A19116" s="65"/>
      <c r="B19116" s="65"/>
      <c r="C19116" s="65"/>
      <c r="D19116" s="65"/>
      <c r="E19116" s="65"/>
      <c r="F19116" s="65"/>
      <c r="G19116" s="145"/>
    </row>
    <row r="19117" spans="1:7">
      <c r="A19117" s="65"/>
      <c r="B19117" s="65"/>
      <c r="C19117" s="65"/>
      <c r="D19117" s="65"/>
      <c r="E19117" s="65"/>
      <c r="F19117" s="65"/>
      <c r="G19117" s="145"/>
    </row>
    <row r="19118" spans="1:7">
      <c r="A19118" s="65"/>
      <c r="B19118" s="65"/>
      <c r="C19118" s="65"/>
      <c r="D19118" s="65"/>
      <c r="E19118" s="65"/>
      <c r="F19118" s="65"/>
      <c r="G19118" s="145"/>
    </row>
    <row r="19119" spans="1:7">
      <c r="A19119" s="65"/>
      <c r="B19119" s="65"/>
      <c r="C19119" s="65"/>
      <c r="D19119" s="65"/>
      <c r="E19119" s="65"/>
      <c r="F19119" s="65"/>
      <c r="G19119" s="145"/>
    </row>
    <row r="19120" spans="1:7">
      <c r="A19120" s="65"/>
      <c r="B19120" s="65"/>
      <c r="C19120" s="65"/>
      <c r="D19120" s="65"/>
      <c r="E19120" s="65"/>
      <c r="F19120" s="65"/>
      <c r="G19120" s="145"/>
    </row>
    <row r="19121" spans="1:7">
      <c r="A19121" s="65"/>
      <c r="B19121" s="65"/>
      <c r="C19121" s="65"/>
      <c r="D19121" s="65"/>
      <c r="E19121" s="65"/>
      <c r="F19121" s="65"/>
      <c r="G19121" s="145"/>
    </row>
    <row r="19122" spans="1:7">
      <c r="A19122" s="65"/>
      <c r="B19122" s="65"/>
      <c r="C19122" s="65"/>
      <c r="D19122" s="65"/>
      <c r="E19122" s="65"/>
      <c r="F19122" s="65"/>
      <c r="G19122" s="145"/>
    </row>
    <row r="19123" spans="1:7">
      <c r="A19123" s="65"/>
      <c r="B19123" s="65"/>
      <c r="C19123" s="65"/>
      <c r="D19123" s="65"/>
      <c r="E19123" s="65"/>
      <c r="F19123" s="65"/>
      <c r="G19123" s="145"/>
    </row>
    <row r="19124" spans="1:7">
      <c r="A19124" s="65"/>
      <c r="B19124" s="65"/>
      <c r="C19124" s="65"/>
      <c r="D19124" s="65"/>
      <c r="E19124" s="65"/>
      <c r="F19124" s="65"/>
      <c r="G19124" s="145"/>
    </row>
    <row r="19125" spans="1:7">
      <c r="A19125" s="65"/>
      <c r="B19125" s="65"/>
      <c r="C19125" s="65"/>
      <c r="D19125" s="65"/>
      <c r="E19125" s="65"/>
      <c r="F19125" s="65"/>
      <c r="G19125" s="145"/>
    </row>
    <row r="19126" spans="1:7">
      <c r="A19126" s="65"/>
      <c r="B19126" s="65"/>
      <c r="C19126" s="65"/>
      <c r="D19126" s="65"/>
      <c r="E19126" s="65"/>
      <c r="F19126" s="65"/>
      <c r="G19126" s="145"/>
    </row>
    <row r="19127" spans="1:7">
      <c r="A19127" s="65"/>
      <c r="B19127" s="65"/>
      <c r="C19127" s="65"/>
      <c r="D19127" s="65"/>
      <c r="E19127" s="65"/>
      <c r="F19127" s="65"/>
      <c r="G19127" s="145"/>
    </row>
    <row r="19128" spans="1:7">
      <c r="A19128" s="65"/>
      <c r="B19128" s="65"/>
      <c r="C19128" s="65"/>
      <c r="D19128" s="65"/>
      <c r="E19128" s="65"/>
      <c r="F19128" s="65"/>
      <c r="G19128" s="145"/>
    </row>
    <row r="19129" spans="1:7">
      <c r="A19129" s="65"/>
      <c r="B19129" s="65"/>
      <c r="C19129" s="65"/>
      <c r="D19129" s="65"/>
      <c r="E19129" s="65"/>
      <c r="F19129" s="65"/>
      <c r="G19129" s="145"/>
    </row>
    <row r="19130" spans="1:7">
      <c r="A19130" s="65"/>
      <c r="B19130" s="65"/>
      <c r="C19130" s="65"/>
      <c r="D19130" s="65"/>
      <c r="E19130" s="65"/>
      <c r="F19130" s="65"/>
      <c r="G19130" s="145"/>
    </row>
    <row r="19131" spans="1:7">
      <c r="A19131" s="65"/>
      <c r="B19131" s="65"/>
      <c r="C19131" s="65"/>
      <c r="D19131" s="65"/>
      <c r="E19131" s="65"/>
      <c r="F19131" s="65"/>
      <c r="G19131" s="145"/>
    </row>
    <row r="19132" spans="1:7">
      <c r="A19132" s="65"/>
      <c r="B19132" s="65"/>
      <c r="C19132" s="65"/>
      <c r="D19132" s="65"/>
      <c r="E19132" s="65"/>
      <c r="F19132" s="65"/>
      <c r="G19132" s="145"/>
    </row>
    <row r="19133" spans="1:7">
      <c r="A19133" s="65"/>
      <c r="B19133" s="65"/>
      <c r="C19133" s="65"/>
      <c r="D19133" s="65"/>
      <c r="E19133" s="65"/>
      <c r="F19133" s="65"/>
      <c r="G19133" s="145"/>
    </row>
    <row r="19134" spans="1:7">
      <c r="A19134" s="65"/>
      <c r="B19134" s="65"/>
      <c r="C19134" s="65"/>
      <c r="D19134" s="65"/>
      <c r="E19134" s="65"/>
      <c r="F19134" s="65"/>
      <c r="G19134" s="145"/>
    </row>
    <row r="19135" spans="1:7">
      <c r="A19135" s="65"/>
      <c r="B19135" s="65"/>
      <c r="C19135" s="65"/>
      <c r="D19135" s="65"/>
      <c r="E19135" s="65"/>
      <c r="F19135" s="65"/>
      <c r="G19135" s="145"/>
    </row>
    <row r="19136" spans="1:7">
      <c r="A19136" s="65"/>
      <c r="B19136" s="65"/>
      <c r="C19136" s="65"/>
      <c r="D19136" s="65"/>
      <c r="E19136" s="65"/>
      <c r="F19136" s="65"/>
      <c r="G19136" s="145"/>
    </row>
    <row r="19137" spans="1:7">
      <c r="A19137" s="65"/>
      <c r="B19137" s="65"/>
      <c r="C19137" s="65"/>
      <c r="D19137" s="65"/>
      <c r="E19137" s="65"/>
      <c r="F19137" s="65"/>
      <c r="G19137" s="145"/>
    </row>
    <row r="19138" spans="1:7">
      <c r="A19138" s="65"/>
      <c r="B19138" s="65"/>
      <c r="C19138" s="65"/>
      <c r="D19138" s="65"/>
      <c r="E19138" s="65"/>
      <c r="F19138" s="65"/>
      <c r="G19138" s="145"/>
    </row>
    <row r="19139" spans="1:7">
      <c r="A19139" s="65"/>
      <c r="B19139" s="65"/>
      <c r="C19139" s="65"/>
      <c r="D19139" s="65"/>
      <c r="E19139" s="65"/>
      <c r="F19139" s="65"/>
      <c r="G19139" s="145"/>
    </row>
    <row r="19140" spans="1:7">
      <c r="A19140" s="65"/>
      <c r="B19140" s="65"/>
      <c r="C19140" s="65"/>
      <c r="D19140" s="65"/>
      <c r="E19140" s="65"/>
      <c r="F19140" s="65"/>
      <c r="G19140" s="145"/>
    </row>
    <row r="19141" spans="1:7">
      <c r="A19141" s="65"/>
      <c r="B19141" s="65"/>
      <c r="C19141" s="65"/>
      <c r="D19141" s="65"/>
      <c r="E19141" s="65"/>
      <c r="F19141" s="65"/>
      <c r="G19141" s="145"/>
    </row>
    <row r="19142" spans="1:7">
      <c r="A19142" s="65"/>
      <c r="B19142" s="65"/>
      <c r="C19142" s="65"/>
      <c r="D19142" s="65"/>
      <c r="E19142" s="65"/>
      <c r="F19142" s="65"/>
      <c r="G19142" s="145"/>
    </row>
    <row r="19143" spans="1:7">
      <c r="A19143" s="65"/>
      <c r="B19143" s="65"/>
      <c r="C19143" s="65"/>
      <c r="D19143" s="65"/>
      <c r="E19143" s="65"/>
      <c r="F19143" s="65"/>
      <c r="G19143" s="145"/>
    </row>
    <row r="19144" spans="1:7">
      <c r="A19144" s="65"/>
      <c r="B19144" s="65"/>
      <c r="C19144" s="65"/>
      <c r="D19144" s="65"/>
      <c r="E19144" s="65"/>
      <c r="F19144" s="65"/>
      <c r="G19144" s="145"/>
    </row>
    <row r="19145" spans="1:7">
      <c r="A19145" s="65"/>
      <c r="B19145" s="65"/>
      <c r="C19145" s="65"/>
      <c r="D19145" s="65"/>
      <c r="E19145" s="65"/>
      <c r="F19145" s="65"/>
      <c r="G19145" s="145"/>
    </row>
    <row r="19146" spans="1:7">
      <c r="A19146" s="65"/>
      <c r="B19146" s="65"/>
      <c r="C19146" s="65"/>
      <c r="D19146" s="65"/>
      <c r="E19146" s="65"/>
      <c r="F19146" s="65"/>
      <c r="G19146" s="145"/>
    </row>
    <row r="19147" spans="1:7">
      <c r="A19147" s="65"/>
      <c r="B19147" s="65"/>
      <c r="C19147" s="65"/>
      <c r="D19147" s="65"/>
      <c r="E19147" s="65"/>
      <c r="F19147" s="65"/>
      <c r="G19147" s="145"/>
    </row>
    <row r="19148" spans="1:7">
      <c r="A19148" s="65"/>
      <c r="B19148" s="65"/>
      <c r="C19148" s="65"/>
      <c r="D19148" s="65"/>
      <c r="E19148" s="65"/>
      <c r="F19148" s="65"/>
      <c r="G19148" s="145"/>
    </row>
    <row r="19149" spans="1:7">
      <c r="A19149" s="65"/>
      <c r="B19149" s="65"/>
      <c r="C19149" s="65"/>
      <c r="D19149" s="65"/>
      <c r="E19149" s="65"/>
      <c r="F19149" s="65"/>
      <c r="G19149" s="145"/>
    </row>
    <row r="19150" spans="1:7">
      <c r="A19150" s="65"/>
      <c r="B19150" s="65"/>
      <c r="C19150" s="65"/>
      <c r="D19150" s="65"/>
      <c r="E19150" s="65"/>
      <c r="F19150" s="65"/>
      <c r="G19150" s="145"/>
    </row>
    <row r="19151" spans="1:7">
      <c r="A19151" s="65"/>
      <c r="B19151" s="65"/>
      <c r="C19151" s="65"/>
      <c r="D19151" s="65"/>
      <c r="E19151" s="65"/>
      <c r="F19151" s="65"/>
      <c r="G19151" s="145"/>
    </row>
    <row r="19152" spans="1:7">
      <c r="A19152" s="65"/>
      <c r="B19152" s="65"/>
      <c r="C19152" s="65"/>
      <c r="D19152" s="65"/>
      <c r="E19152" s="65"/>
      <c r="F19152" s="65"/>
      <c r="G19152" s="145"/>
    </row>
    <row r="19153" spans="1:7">
      <c r="A19153" s="65"/>
      <c r="B19153" s="65"/>
      <c r="C19153" s="65"/>
      <c r="D19153" s="65"/>
      <c r="E19153" s="65"/>
      <c r="F19153" s="65"/>
      <c r="G19153" s="145"/>
    </row>
    <row r="19154" spans="1:7">
      <c r="A19154" s="65"/>
      <c r="B19154" s="65"/>
      <c r="C19154" s="65"/>
      <c r="D19154" s="65"/>
      <c r="E19154" s="65"/>
      <c r="F19154" s="65"/>
      <c r="G19154" s="145"/>
    </row>
    <row r="19155" spans="1:7">
      <c r="A19155" s="65"/>
      <c r="B19155" s="65"/>
      <c r="C19155" s="65"/>
      <c r="D19155" s="65"/>
      <c r="E19155" s="65"/>
      <c r="F19155" s="65"/>
      <c r="G19155" s="145"/>
    </row>
    <row r="19156" spans="1:7">
      <c r="A19156" s="65"/>
      <c r="B19156" s="65"/>
      <c r="C19156" s="65"/>
      <c r="D19156" s="65"/>
      <c r="E19156" s="65"/>
      <c r="F19156" s="65"/>
      <c r="G19156" s="145"/>
    </row>
    <row r="19157" spans="1:7">
      <c r="A19157" s="65"/>
      <c r="B19157" s="65"/>
      <c r="C19157" s="65"/>
      <c r="D19157" s="65"/>
      <c r="E19157" s="65"/>
      <c r="F19157" s="65"/>
      <c r="G19157" s="145"/>
    </row>
    <row r="19158" spans="1:7">
      <c r="A19158" s="65"/>
      <c r="B19158" s="65"/>
      <c r="C19158" s="65"/>
      <c r="D19158" s="65"/>
      <c r="E19158" s="65"/>
      <c r="F19158" s="65"/>
      <c r="G19158" s="145"/>
    </row>
    <row r="19159" spans="1:7">
      <c r="A19159" s="65"/>
      <c r="B19159" s="65"/>
      <c r="C19159" s="65"/>
      <c r="D19159" s="65"/>
      <c r="E19159" s="65"/>
      <c r="F19159" s="65"/>
      <c r="G19159" s="145"/>
    </row>
    <row r="19160" spans="1:7">
      <c r="A19160" s="65"/>
      <c r="B19160" s="65"/>
      <c r="C19160" s="65"/>
      <c r="D19160" s="65"/>
      <c r="E19160" s="65"/>
      <c r="F19160" s="65"/>
      <c r="G19160" s="145"/>
    </row>
    <row r="19161" spans="1:7">
      <c r="A19161" s="65"/>
      <c r="B19161" s="65"/>
      <c r="C19161" s="65"/>
      <c r="D19161" s="65"/>
      <c r="E19161" s="65"/>
      <c r="F19161" s="65"/>
      <c r="G19161" s="145"/>
    </row>
    <row r="19162" spans="1:7">
      <c r="A19162" s="65"/>
      <c r="B19162" s="65"/>
      <c r="C19162" s="65"/>
      <c r="D19162" s="65"/>
      <c r="E19162" s="65"/>
      <c r="F19162" s="65"/>
      <c r="G19162" s="145"/>
    </row>
    <row r="19163" spans="1:7">
      <c r="A19163" s="65"/>
      <c r="B19163" s="65"/>
      <c r="C19163" s="65"/>
      <c r="D19163" s="65"/>
      <c r="E19163" s="65"/>
      <c r="F19163" s="65"/>
      <c r="G19163" s="145"/>
    </row>
    <row r="19164" spans="1:7">
      <c r="A19164" s="65"/>
      <c r="B19164" s="65"/>
      <c r="C19164" s="65"/>
      <c r="D19164" s="65"/>
      <c r="E19164" s="65"/>
      <c r="F19164" s="65"/>
      <c r="G19164" s="145"/>
    </row>
    <row r="19165" spans="1:7">
      <c r="A19165" s="65"/>
      <c r="B19165" s="65"/>
      <c r="C19165" s="65"/>
      <c r="D19165" s="65"/>
      <c r="E19165" s="65"/>
      <c r="F19165" s="65"/>
      <c r="G19165" s="145"/>
    </row>
    <row r="19166" spans="1:7">
      <c r="A19166" s="65"/>
      <c r="B19166" s="65"/>
      <c r="C19166" s="65"/>
      <c r="D19166" s="65"/>
      <c r="E19166" s="65"/>
      <c r="F19166" s="65"/>
      <c r="G19166" s="145"/>
    </row>
    <row r="19167" spans="1:7">
      <c r="A19167" s="65"/>
      <c r="B19167" s="65"/>
      <c r="C19167" s="65"/>
      <c r="D19167" s="65"/>
      <c r="E19167" s="65"/>
      <c r="F19167" s="65"/>
      <c r="G19167" s="145"/>
    </row>
    <row r="19168" spans="1:7">
      <c r="A19168" s="65"/>
      <c r="B19168" s="65"/>
      <c r="C19168" s="65"/>
      <c r="D19168" s="65"/>
      <c r="E19168" s="65"/>
      <c r="F19168" s="65"/>
      <c r="G19168" s="145"/>
    </row>
    <row r="19169" spans="1:7">
      <c r="A19169" s="65"/>
      <c r="B19169" s="65"/>
      <c r="C19169" s="65"/>
      <c r="D19169" s="65"/>
      <c r="E19169" s="65"/>
      <c r="F19169" s="65"/>
      <c r="G19169" s="145"/>
    </row>
    <row r="19170" spans="1:7">
      <c r="A19170" s="65"/>
      <c r="B19170" s="65"/>
      <c r="C19170" s="65"/>
      <c r="D19170" s="65"/>
      <c r="E19170" s="65"/>
      <c r="F19170" s="65"/>
      <c r="G19170" s="145"/>
    </row>
    <row r="19171" spans="1:7">
      <c r="A19171" s="65"/>
      <c r="B19171" s="65"/>
      <c r="C19171" s="65"/>
      <c r="D19171" s="65"/>
      <c r="E19171" s="65"/>
      <c r="F19171" s="65"/>
      <c r="G19171" s="145"/>
    </row>
    <row r="19172" spans="1:7">
      <c r="A19172" s="65"/>
      <c r="B19172" s="65"/>
      <c r="C19172" s="65"/>
      <c r="D19172" s="65"/>
      <c r="E19172" s="65"/>
      <c r="F19172" s="65"/>
      <c r="G19172" s="145"/>
    </row>
    <row r="19173" spans="1:7">
      <c r="A19173" s="65"/>
      <c r="B19173" s="65"/>
      <c r="C19173" s="65"/>
      <c r="D19173" s="65"/>
      <c r="E19173" s="65"/>
      <c r="F19173" s="65"/>
      <c r="G19173" s="145"/>
    </row>
    <row r="19174" spans="1:7">
      <c r="A19174" s="65"/>
      <c r="B19174" s="65"/>
      <c r="C19174" s="65"/>
      <c r="D19174" s="65"/>
      <c r="E19174" s="65"/>
      <c r="F19174" s="65"/>
      <c r="G19174" s="145"/>
    </row>
    <row r="19175" spans="1:7">
      <c r="A19175" s="65"/>
      <c r="B19175" s="65"/>
      <c r="C19175" s="65"/>
      <c r="D19175" s="65"/>
      <c r="E19175" s="65"/>
      <c r="F19175" s="65"/>
      <c r="G19175" s="145"/>
    </row>
    <row r="19176" spans="1:7">
      <c r="A19176" s="65"/>
      <c r="B19176" s="65"/>
      <c r="C19176" s="65"/>
      <c r="D19176" s="65"/>
      <c r="E19176" s="65"/>
      <c r="F19176" s="65"/>
      <c r="G19176" s="145"/>
    </row>
    <row r="19177" spans="1:7">
      <c r="A19177" s="65"/>
      <c r="B19177" s="65"/>
      <c r="C19177" s="65"/>
      <c r="D19177" s="65"/>
      <c r="E19177" s="65"/>
      <c r="F19177" s="65"/>
      <c r="G19177" s="145"/>
    </row>
    <row r="19178" spans="1:7">
      <c r="A19178" s="65"/>
      <c r="B19178" s="65"/>
      <c r="C19178" s="65"/>
      <c r="D19178" s="65"/>
      <c r="E19178" s="65"/>
      <c r="F19178" s="65"/>
      <c r="G19178" s="145"/>
    </row>
    <row r="19179" spans="1:7">
      <c r="A19179" s="65"/>
      <c r="B19179" s="65"/>
      <c r="C19179" s="65"/>
      <c r="D19179" s="65"/>
      <c r="E19179" s="65"/>
      <c r="F19179" s="65"/>
      <c r="G19179" s="145"/>
    </row>
    <row r="19180" spans="1:7">
      <c r="A19180" s="65"/>
      <c r="B19180" s="65"/>
      <c r="C19180" s="65"/>
      <c r="D19180" s="65"/>
      <c r="E19180" s="65"/>
      <c r="F19180" s="65"/>
      <c r="G19180" s="145"/>
    </row>
    <row r="19181" spans="1:7">
      <c r="A19181" s="65"/>
      <c r="B19181" s="65"/>
      <c r="C19181" s="65"/>
      <c r="D19181" s="65"/>
      <c r="E19181" s="65"/>
      <c r="F19181" s="65"/>
      <c r="G19181" s="145"/>
    </row>
    <row r="19182" spans="1:7">
      <c r="A19182" s="65"/>
      <c r="B19182" s="65"/>
      <c r="C19182" s="65"/>
      <c r="D19182" s="65"/>
      <c r="E19182" s="65"/>
      <c r="F19182" s="65"/>
      <c r="G19182" s="145"/>
    </row>
    <row r="19183" spans="1:7">
      <c r="A19183" s="65"/>
      <c r="B19183" s="65"/>
      <c r="C19183" s="65"/>
      <c r="D19183" s="65"/>
      <c r="E19183" s="65"/>
      <c r="F19183" s="65"/>
      <c r="G19183" s="145"/>
    </row>
    <row r="19184" spans="1:7">
      <c r="A19184" s="65"/>
      <c r="B19184" s="65"/>
      <c r="C19184" s="65"/>
      <c r="D19184" s="65"/>
      <c r="E19184" s="65"/>
      <c r="F19184" s="65"/>
      <c r="G19184" s="145"/>
    </row>
    <row r="19185" spans="1:7">
      <c r="A19185" s="65"/>
      <c r="B19185" s="65"/>
      <c r="C19185" s="65"/>
      <c r="D19185" s="65"/>
      <c r="E19185" s="65"/>
      <c r="F19185" s="65"/>
      <c r="G19185" s="145"/>
    </row>
    <row r="19186" spans="1:7">
      <c r="A19186" s="65"/>
      <c r="B19186" s="65"/>
      <c r="C19186" s="65"/>
      <c r="D19186" s="65"/>
      <c r="E19186" s="65"/>
      <c r="F19186" s="65"/>
      <c r="G19186" s="145"/>
    </row>
    <row r="19187" spans="1:7">
      <c r="A19187" s="65"/>
      <c r="B19187" s="65"/>
      <c r="C19187" s="65"/>
      <c r="D19187" s="65"/>
      <c r="E19187" s="65"/>
      <c r="F19187" s="65"/>
      <c r="G19187" s="145"/>
    </row>
    <row r="19188" spans="1:7">
      <c r="A19188" s="65"/>
      <c r="B19188" s="65"/>
      <c r="C19188" s="65"/>
      <c r="D19188" s="65"/>
      <c r="E19188" s="65"/>
      <c r="F19188" s="65"/>
      <c r="G19188" s="145"/>
    </row>
    <row r="19189" spans="1:7">
      <c r="A19189" s="65"/>
      <c r="B19189" s="65"/>
      <c r="C19189" s="65"/>
      <c r="D19189" s="65"/>
      <c r="E19189" s="65"/>
      <c r="F19189" s="65"/>
      <c r="G19189" s="145"/>
    </row>
    <row r="19190" spans="1:7">
      <c r="A19190" s="65"/>
      <c r="B19190" s="65"/>
      <c r="C19190" s="65"/>
      <c r="D19190" s="65"/>
      <c r="E19190" s="65"/>
      <c r="F19190" s="65"/>
      <c r="G19190" s="145"/>
    </row>
    <row r="19191" spans="1:7">
      <c r="A19191" s="65"/>
      <c r="B19191" s="65"/>
      <c r="C19191" s="65"/>
      <c r="D19191" s="65"/>
      <c r="E19191" s="65"/>
      <c r="F19191" s="65"/>
      <c r="G19191" s="145"/>
    </row>
    <row r="19192" spans="1:7">
      <c r="A19192" s="65"/>
      <c r="B19192" s="65"/>
      <c r="C19192" s="65"/>
      <c r="D19192" s="65"/>
      <c r="E19192" s="65"/>
      <c r="F19192" s="65"/>
      <c r="G19192" s="145"/>
    </row>
    <row r="19193" spans="1:7">
      <c r="A19193" s="65"/>
      <c r="B19193" s="65"/>
      <c r="C19193" s="65"/>
      <c r="D19193" s="65"/>
      <c r="E19193" s="65"/>
      <c r="F19193" s="65"/>
      <c r="G19193" s="145"/>
    </row>
    <row r="19194" spans="1:7">
      <c r="A19194" s="65"/>
      <c r="B19194" s="65"/>
      <c r="C19194" s="65"/>
      <c r="D19194" s="65"/>
      <c r="E19194" s="65"/>
      <c r="F19194" s="65"/>
      <c r="G19194" s="145"/>
    </row>
    <row r="19195" spans="1:7">
      <c r="A19195" s="65"/>
      <c r="B19195" s="65"/>
      <c r="C19195" s="65"/>
      <c r="D19195" s="65"/>
      <c r="E19195" s="65"/>
      <c r="F19195" s="65"/>
      <c r="G19195" s="145"/>
    </row>
    <row r="19196" spans="1:7">
      <c r="A19196" s="65"/>
      <c r="B19196" s="65"/>
      <c r="C19196" s="65"/>
      <c r="D19196" s="65"/>
      <c r="E19196" s="65"/>
      <c r="F19196" s="65"/>
      <c r="G19196" s="145"/>
    </row>
    <row r="19197" spans="1:7">
      <c r="A19197" s="65"/>
      <c r="B19197" s="65"/>
      <c r="C19197" s="65"/>
      <c r="D19197" s="65"/>
      <c r="E19197" s="65"/>
      <c r="F19197" s="65"/>
      <c r="G19197" s="145"/>
    </row>
    <row r="19198" spans="1:7">
      <c r="A19198" s="65"/>
      <c r="B19198" s="65"/>
      <c r="C19198" s="65"/>
      <c r="D19198" s="65"/>
      <c r="E19198" s="65"/>
      <c r="F19198" s="65"/>
      <c r="G19198" s="145"/>
    </row>
    <row r="19199" spans="1:7">
      <c r="A19199" s="65"/>
      <c r="B19199" s="65"/>
      <c r="C19199" s="65"/>
      <c r="D19199" s="65"/>
      <c r="E19199" s="65"/>
      <c r="F19199" s="65"/>
      <c r="G19199" s="145"/>
    </row>
    <row r="19200" spans="1:7">
      <c r="A19200" s="65"/>
      <c r="B19200" s="65"/>
      <c r="C19200" s="65"/>
      <c r="D19200" s="65"/>
      <c r="E19200" s="65"/>
      <c r="F19200" s="65"/>
      <c r="G19200" s="145"/>
    </row>
    <row r="19201" spans="1:7">
      <c r="A19201" s="65"/>
      <c r="B19201" s="65"/>
      <c r="C19201" s="65"/>
      <c r="D19201" s="65"/>
      <c r="E19201" s="65"/>
      <c r="F19201" s="65"/>
      <c r="G19201" s="145"/>
    </row>
    <row r="19202" spans="1:7">
      <c r="A19202" s="65"/>
      <c r="B19202" s="65"/>
      <c r="C19202" s="65"/>
      <c r="D19202" s="65"/>
      <c r="E19202" s="65"/>
      <c r="F19202" s="65"/>
      <c r="G19202" s="145"/>
    </row>
    <row r="19203" spans="1:7">
      <c r="A19203" s="65"/>
      <c r="B19203" s="65"/>
      <c r="C19203" s="65"/>
      <c r="D19203" s="65"/>
      <c r="E19203" s="65"/>
      <c r="F19203" s="65"/>
      <c r="G19203" s="145"/>
    </row>
    <row r="19204" spans="1:7">
      <c r="A19204" s="65"/>
      <c r="B19204" s="65"/>
      <c r="C19204" s="65"/>
      <c r="D19204" s="65"/>
      <c r="E19204" s="65"/>
      <c r="F19204" s="65"/>
      <c r="G19204" s="145"/>
    </row>
    <row r="19205" spans="1:7">
      <c r="A19205" s="65"/>
      <c r="B19205" s="65"/>
      <c r="C19205" s="65"/>
      <c r="D19205" s="65"/>
      <c r="E19205" s="65"/>
      <c r="F19205" s="65"/>
      <c r="G19205" s="145"/>
    </row>
    <row r="19206" spans="1:7">
      <c r="A19206" s="65"/>
      <c r="B19206" s="65"/>
      <c r="C19206" s="65"/>
      <c r="D19206" s="65"/>
      <c r="E19206" s="65"/>
      <c r="F19206" s="65"/>
      <c r="G19206" s="145"/>
    </row>
    <row r="19207" spans="1:7">
      <c r="A19207" s="65"/>
      <c r="B19207" s="65"/>
      <c r="C19207" s="65"/>
      <c r="D19207" s="65"/>
      <c r="E19207" s="65"/>
      <c r="F19207" s="65"/>
      <c r="G19207" s="145"/>
    </row>
    <row r="19208" spans="1:7">
      <c r="A19208" s="65"/>
      <c r="B19208" s="65"/>
      <c r="C19208" s="65"/>
      <c r="D19208" s="65"/>
      <c r="E19208" s="65"/>
      <c r="F19208" s="65"/>
      <c r="G19208" s="145"/>
    </row>
    <row r="19209" spans="1:7">
      <c r="A19209" s="65"/>
      <c r="B19209" s="65"/>
      <c r="C19209" s="65"/>
      <c r="D19209" s="65"/>
      <c r="E19209" s="65"/>
      <c r="F19209" s="65"/>
      <c r="G19209" s="145"/>
    </row>
    <row r="19210" spans="1:7">
      <c r="A19210" s="65"/>
      <c r="B19210" s="65"/>
      <c r="C19210" s="65"/>
      <c r="D19210" s="65"/>
      <c r="E19210" s="65"/>
      <c r="F19210" s="65"/>
      <c r="G19210" s="145"/>
    </row>
    <row r="19211" spans="1:7">
      <c r="A19211" s="65"/>
      <c r="B19211" s="65"/>
      <c r="C19211" s="65"/>
      <c r="D19211" s="65"/>
      <c r="E19211" s="65"/>
      <c r="F19211" s="65"/>
      <c r="G19211" s="145"/>
    </row>
    <row r="19212" spans="1:7">
      <c r="A19212" s="65"/>
      <c r="B19212" s="65"/>
      <c r="C19212" s="65"/>
      <c r="D19212" s="65"/>
      <c r="E19212" s="65"/>
      <c r="F19212" s="65"/>
      <c r="G19212" s="145"/>
    </row>
    <row r="19213" spans="1:7">
      <c r="A19213" s="65"/>
      <c r="B19213" s="65"/>
      <c r="C19213" s="65"/>
      <c r="D19213" s="65"/>
      <c r="E19213" s="65"/>
      <c r="F19213" s="65"/>
      <c r="G19213" s="145"/>
    </row>
    <row r="19214" spans="1:7">
      <c r="A19214" s="65"/>
      <c r="B19214" s="65"/>
      <c r="C19214" s="65"/>
      <c r="D19214" s="65"/>
      <c r="E19214" s="65"/>
      <c r="F19214" s="65"/>
      <c r="G19214" s="145"/>
    </row>
    <row r="19215" spans="1:7">
      <c r="A19215" s="65"/>
      <c r="B19215" s="65"/>
      <c r="C19215" s="65"/>
      <c r="D19215" s="65"/>
      <c r="E19215" s="65"/>
      <c r="F19215" s="65"/>
      <c r="G19215" s="145"/>
    </row>
    <row r="19216" spans="1:7">
      <c r="A19216" s="65"/>
      <c r="B19216" s="65"/>
      <c r="C19216" s="65"/>
      <c r="D19216" s="65"/>
      <c r="E19216" s="65"/>
      <c r="F19216" s="65"/>
      <c r="G19216" s="145"/>
    </row>
    <row r="19217" spans="1:7">
      <c r="A19217" s="65"/>
      <c r="B19217" s="65"/>
      <c r="C19217" s="65"/>
      <c r="D19217" s="65"/>
      <c r="E19217" s="65"/>
      <c r="F19217" s="65"/>
      <c r="G19217" s="145"/>
    </row>
    <row r="19218" spans="1:7">
      <c r="A19218" s="65"/>
      <c r="B19218" s="65"/>
      <c r="C19218" s="65"/>
      <c r="D19218" s="65"/>
      <c r="E19218" s="65"/>
      <c r="F19218" s="65"/>
      <c r="G19218" s="145"/>
    </row>
    <row r="19219" spans="1:7">
      <c r="A19219" s="65"/>
      <c r="B19219" s="65"/>
      <c r="C19219" s="65"/>
      <c r="D19219" s="65"/>
      <c r="E19219" s="65"/>
      <c r="F19219" s="65"/>
      <c r="G19219" s="145"/>
    </row>
    <row r="19220" spans="1:7">
      <c r="A19220" s="65"/>
      <c r="B19220" s="65"/>
      <c r="C19220" s="65"/>
      <c r="D19220" s="65"/>
      <c r="E19220" s="65"/>
      <c r="F19220" s="65"/>
      <c r="G19220" s="145"/>
    </row>
    <row r="19221" spans="1:7">
      <c r="A19221" s="65"/>
      <c r="B19221" s="65"/>
      <c r="C19221" s="65"/>
      <c r="D19221" s="65"/>
      <c r="E19221" s="65"/>
      <c r="F19221" s="65"/>
      <c r="G19221" s="145"/>
    </row>
    <row r="19222" spans="1:7">
      <c r="A19222" s="65"/>
      <c r="B19222" s="65"/>
      <c r="C19222" s="65"/>
      <c r="D19222" s="65"/>
      <c r="E19222" s="65"/>
      <c r="F19222" s="65"/>
      <c r="G19222" s="145"/>
    </row>
    <row r="19223" spans="1:7">
      <c r="A19223" s="65"/>
      <c r="B19223" s="65"/>
      <c r="C19223" s="65"/>
      <c r="D19223" s="65"/>
      <c r="E19223" s="65"/>
      <c r="F19223" s="65"/>
      <c r="G19223" s="145"/>
    </row>
    <row r="19224" spans="1:7">
      <c r="A19224" s="65"/>
      <c r="B19224" s="65"/>
      <c r="C19224" s="65"/>
      <c r="D19224" s="65"/>
      <c r="E19224" s="65"/>
      <c r="F19224" s="65"/>
      <c r="G19224" s="145"/>
    </row>
    <row r="19225" spans="1:7">
      <c r="A19225" s="65"/>
      <c r="B19225" s="65"/>
      <c r="C19225" s="65"/>
      <c r="D19225" s="65"/>
      <c r="E19225" s="65"/>
      <c r="F19225" s="65"/>
      <c r="G19225" s="145"/>
    </row>
    <row r="19226" spans="1:7">
      <c r="A19226" s="65"/>
      <c r="B19226" s="65"/>
      <c r="C19226" s="65"/>
      <c r="D19226" s="65"/>
      <c r="E19226" s="65"/>
      <c r="F19226" s="65"/>
      <c r="G19226" s="145"/>
    </row>
    <row r="19227" spans="1:7">
      <c r="A19227" s="65"/>
      <c r="B19227" s="65"/>
      <c r="C19227" s="65"/>
      <c r="D19227" s="65"/>
      <c r="E19227" s="65"/>
      <c r="F19227" s="65"/>
      <c r="G19227" s="145"/>
    </row>
    <row r="19228" spans="1:7">
      <c r="A19228" s="65"/>
      <c r="B19228" s="65"/>
      <c r="C19228" s="65"/>
      <c r="D19228" s="65"/>
      <c r="E19228" s="65"/>
      <c r="F19228" s="65"/>
      <c r="G19228" s="145"/>
    </row>
    <row r="19229" spans="1:7">
      <c r="A19229" s="65"/>
      <c r="B19229" s="65"/>
      <c r="C19229" s="65"/>
      <c r="D19229" s="65"/>
      <c r="E19229" s="65"/>
      <c r="F19229" s="65"/>
      <c r="G19229" s="145"/>
    </row>
    <row r="19230" spans="1:7">
      <c r="A19230" s="65"/>
      <c r="B19230" s="65"/>
      <c r="C19230" s="65"/>
      <c r="D19230" s="65"/>
      <c r="E19230" s="65"/>
      <c r="F19230" s="65"/>
      <c r="G19230" s="145"/>
    </row>
    <row r="19231" spans="1:7">
      <c r="A19231" s="65"/>
      <c r="B19231" s="65"/>
      <c r="C19231" s="65"/>
      <c r="D19231" s="65"/>
      <c r="E19231" s="65"/>
      <c r="F19231" s="65"/>
      <c r="G19231" s="145"/>
    </row>
    <row r="19232" spans="1:7">
      <c r="A19232" s="65"/>
      <c r="B19232" s="65"/>
      <c r="C19232" s="65"/>
      <c r="D19232" s="65"/>
      <c r="E19232" s="65"/>
      <c r="F19232" s="65"/>
      <c r="G19232" s="145"/>
    </row>
    <row r="19233" spans="1:7">
      <c r="A19233" s="65"/>
      <c r="B19233" s="65"/>
      <c r="C19233" s="65"/>
      <c r="D19233" s="65"/>
      <c r="E19233" s="65"/>
      <c r="F19233" s="65"/>
      <c r="G19233" s="145"/>
    </row>
    <row r="19234" spans="1:7">
      <c r="A19234" s="65"/>
      <c r="B19234" s="65"/>
      <c r="C19234" s="65"/>
      <c r="D19234" s="65"/>
      <c r="E19234" s="65"/>
      <c r="F19234" s="65"/>
      <c r="G19234" s="145"/>
    </row>
    <row r="19235" spans="1:7">
      <c r="A19235" s="65"/>
      <c r="B19235" s="65"/>
      <c r="C19235" s="65"/>
      <c r="D19235" s="65"/>
      <c r="E19235" s="65"/>
      <c r="F19235" s="65"/>
      <c r="G19235" s="145"/>
    </row>
    <row r="19236" spans="1:7">
      <c r="A19236" s="65"/>
      <c r="B19236" s="65"/>
      <c r="C19236" s="65"/>
      <c r="D19236" s="65"/>
      <c r="E19236" s="65"/>
      <c r="F19236" s="65"/>
      <c r="G19236" s="145"/>
    </row>
    <row r="19237" spans="1:7">
      <c r="A19237" s="65"/>
      <c r="B19237" s="65"/>
      <c r="C19237" s="65"/>
      <c r="D19237" s="65"/>
      <c r="E19237" s="65"/>
      <c r="F19237" s="65"/>
      <c r="G19237" s="145"/>
    </row>
    <row r="19238" spans="1:7">
      <c r="A19238" s="65"/>
      <c r="B19238" s="65"/>
      <c r="C19238" s="65"/>
      <c r="D19238" s="65"/>
      <c r="E19238" s="65"/>
      <c r="F19238" s="65"/>
      <c r="G19238" s="145"/>
    </row>
    <row r="19239" spans="1:7">
      <c r="A19239" s="65"/>
      <c r="B19239" s="65"/>
      <c r="C19239" s="65"/>
      <c r="D19239" s="65"/>
      <c r="E19239" s="65"/>
      <c r="F19239" s="65"/>
      <c r="G19239" s="145"/>
    </row>
    <row r="19240" spans="1:7">
      <c r="A19240" s="65"/>
      <c r="B19240" s="65"/>
      <c r="C19240" s="65"/>
      <c r="D19240" s="65"/>
      <c r="E19240" s="65"/>
      <c r="F19240" s="65"/>
      <c r="G19240" s="145"/>
    </row>
    <row r="19241" spans="1:7">
      <c r="A19241" s="65"/>
      <c r="B19241" s="65"/>
      <c r="C19241" s="65"/>
      <c r="D19241" s="65"/>
      <c r="E19241" s="65"/>
      <c r="F19241" s="65"/>
      <c r="G19241" s="145"/>
    </row>
    <row r="19242" spans="1:7">
      <c r="A19242" s="65"/>
      <c r="B19242" s="65"/>
      <c r="C19242" s="65"/>
      <c r="D19242" s="65"/>
      <c r="E19242" s="65"/>
      <c r="F19242" s="65"/>
      <c r="G19242" s="145"/>
    </row>
    <row r="19243" spans="1:7">
      <c r="A19243" s="65"/>
      <c r="B19243" s="65"/>
      <c r="C19243" s="65"/>
      <c r="D19243" s="65"/>
      <c r="E19243" s="65"/>
      <c r="F19243" s="65"/>
      <c r="G19243" s="145"/>
    </row>
    <row r="19244" spans="1:7">
      <c r="A19244" s="65"/>
      <c r="B19244" s="65"/>
      <c r="C19244" s="65"/>
      <c r="D19244" s="65"/>
      <c r="E19244" s="65"/>
      <c r="F19244" s="65"/>
      <c r="G19244" s="145"/>
    </row>
    <row r="19245" spans="1:7">
      <c r="A19245" s="65"/>
      <c r="B19245" s="65"/>
      <c r="C19245" s="65"/>
      <c r="D19245" s="65"/>
      <c r="E19245" s="65"/>
      <c r="F19245" s="65"/>
      <c r="G19245" s="145"/>
    </row>
    <row r="19246" spans="1:7">
      <c r="A19246" s="65"/>
      <c r="B19246" s="65"/>
      <c r="C19246" s="65"/>
      <c r="D19246" s="65"/>
      <c r="E19246" s="65"/>
      <c r="F19246" s="65"/>
      <c r="G19246" s="145"/>
    </row>
    <row r="19247" spans="1:7">
      <c r="A19247" s="65"/>
      <c r="B19247" s="65"/>
      <c r="C19247" s="65"/>
      <c r="D19247" s="65"/>
      <c r="E19247" s="65"/>
      <c r="F19247" s="65"/>
      <c r="G19247" s="145"/>
    </row>
    <row r="19248" spans="1:7">
      <c r="A19248" s="65"/>
      <c r="B19248" s="65"/>
      <c r="C19248" s="65"/>
      <c r="D19248" s="65"/>
      <c r="E19248" s="65"/>
      <c r="F19248" s="65"/>
      <c r="G19248" s="145"/>
    </row>
    <row r="19249" spans="1:7">
      <c r="A19249" s="65"/>
      <c r="B19249" s="65"/>
      <c r="C19249" s="65"/>
      <c r="D19249" s="65"/>
      <c r="E19249" s="65"/>
      <c r="F19249" s="65"/>
      <c r="G19249" s="145"/>
    </row>
    <row r="19250" spans="1:7">
      <c r="A19250" s="65"/>
      <c r="B19250" s="65"/>
      <c r="C19250" s="65"/>
      <c r="D19250" s="65"/>
      <c r="E19250" s="65"/>
      <c r="F19250" s="65"/>
      <c r="G19250" s="145"/>
    </row>
    <row r="19251" spans="1:7">
      <c r="A19251" s="65"/>
      <c r="B19251" s="65"/>
      <c r="C19251" s="65"/>
      <c r="D19251" s="65"/>
      <c r="E19251" s="65"/>
      <c r="F19251" s="65"/>
      <c r="G19251" s="145"/>
    </row>
    <row r="19252" spans="1:7">
      <c r="A19252" s="65"/>
      <c r="B19252" s="65"/>
      <c r="C19252" s="65"/>
      <c r="D19252" s="65"/>
      <c r="E19252" s="65"/>
      <c r="F19252" s="65"/>
      <c r="G19252" s="145"/>
    </row>
    <row r="19253" spans="1:7">
      <c r="A19253" s="65"/>
      <c r="B19253" s="65"/>
      <c r="C19253" s="65"/>
      <c r="D19253" s="65"/>
      <c r="E19253" s="65"/>
      <c r="F19253" s="65"/>
      <c r="G19253" s="145"/>
    </row>
    <row r="19254" spans="1:7">
      <c r="A19254" s="65"/>
      <c r="B19254" s="65"/>
      <c r="C19254" s="65"/>
      <c r="D19254" s="65"/>
      <c r="E19254" s="65"/>
      <c r="F19254" s="65"/>
      <c r="G19254" s="145"/>
    </row>
    <row r="19255" spans="1:7">
      <c r="A19255" s="65"/>
      <c r="B19255" s="65"/>
      <c r="C19255" s="65"/>
      <c r="D19255" s="65"/>
      <c r="E19255" s="65"/>
      <c r="F19255" s="65"/>
      <c r="G19255" s="145"/>
    </row>
    <row r="19256" spans="1:7">
      <c r="A19256" s="65"/>
      <c r="B19256" s="65"/>
      <c r="C19256" s="65"/>
      <c r="D19256" s="65"/>
      <c r="E19256" s="65"/>
      <c r="F19256" s="65"/>
      <c r="G19256" s="145"/>
    </row>
    <row r="19257" spans="1:7">
      <c r="A19257" s="65"/>
      <c r="B19257" s="65"/>
      <c r="C19257" s="65"/>
      <c r="D19257" s="65"/>
      <c r="E19257" s="65"/>
      <c r="F19257" s="65"/>
      <c r="G19257" s="145"/>
    </row>
    <row r="19258" spans="1:7">
      <c r="A19258" s="65"/>
      <c r="B19258" s="65"/>
      <c r="C19258" s="65"/>
      <c r="D19258" s="65"/>
      <c r="E19258" s="65"/>
      <c r="F19258" s="65"/>
      <c r="G19258" s="145"/>
    </row>
    <row r="19259" spans="1:7">
      <c r="A19259" s="65"/>
      <c r="B19259" s="65"/>
      <c r="C19259" s="65"/>
      <c r="D19259" s="65"/>
      <c r="E19259" s="65"/>
      <c r="F19259" s="65"/>
      <c r="G19259" s="145"/>
    </row>
    <row r="19260" spans="1:7">
      <c r="A19260" s="65"/>
      <c r="B19260" s="65"/>
      <c r="C19260" s="65"/>
      <c r="D19260" s="65"/>
      <c r="E19260" s="65"/>
      <c r="F19260" s="65"/>
      <c r="G19260" s="145"/>
    </row>
    <row r="19261" spans="1:7">
      <c r="A19261" s="65"/>
      <c r="B19261" s="65"/>
      <c r="C19261" s="65"/>
      <c r="D19261" s="65"/>
      <c r="E19261" s="65"/>
      <c r="F19261" s="65"/>
      <c r="G19261" s="145"/>
    </row>
    <row r="19262" spans="1:7">
      <c r="A19262" s="65"/>
      <c r="B19262" s="65"/>
      <c r="C19262" s="65"/>
      <c r="D19262" s="65"/>
      <c r="E19262" s="65"/>
      <c r="F19262" s="65"/>
      <c r="G19262" s="145"/>
    </row>
    <row r="19263" spans="1:7">
      <c r="A19263" s="65"/>
      <c r="B19263" s="65"/>
      <c r="C19263" s="65"/>
      <c r="D19263" s="65"/>
      <c r="E19263" s="65"/>
      <c r="F19263" s="65"/>
      <c r="G19263" s="145"/>
    </row>
    <row r="19264" spans="1:7">
      <c r="A19264" s="65"/>
      <c r="B19264" s="65"/>
      <c r="C19264" s="65"/>
      <c r="D19264" s="65"/>
      <c r="E19264" s="65"/>
      <c r="F19264" s="65"/>
      <c r="G19264" s="145"/>
    </row>
    <row r="19265" spans="1:7">
      <c r="A19265" s="65"/>
      <c r="B19265" s="65"/>
      <c r="C19265" s="65"/>
      <c r="D19265" s="65"/>
      <c r="E19265" s="65"/>
      <c r="F19265" s="65"/>
      <c r="G19265" s="145"/>
    </row>
    <row r="19266" spans="1:7">
      <c r="A19266" s="65"/>
      <c r="B19266" s="65"/>
      <c r="C19266" s="65"/>
      <c r="D19266" s="65"/>
      <c r="E19266" s="65"/>
      <c r="F19266" s="65"/>
      <c r="G19266" s="145"/>
    </row>
    <row r="19267" spans="1:7">
      <c r="A19267" s="65"/>
      <c r="B19267" s="65"/>
      <c r="C19267" s="65"/>
      <c r="D19267" s="65"/>
      <c r="E19267" s="65"/>
      <c r="F19267" s="65"/>
      <c r="G19267" s="145"/>
    </row>
    <row r="19268" spans="1:7">
      <c r="A19268" s="65"/>
      <c r="B19268" s="65"/>
      <c r="C19268" s="65"/>
      <c r="D19268" s="65"/>
      <c r="E19268" s="65"/>
      <c r="F19268" s="65"/>
      <c r="G19268" s="145"/>
    </row>
    <row r="19269" spans="1:7">
      <c r="A19269" s="65"/>
      <c r="B19269" s="65"/>
      <c r="C19269" s="65"/>
      <c r="D19269" s="65"/>
      <c r="E19269" s="65"/>
      <c r="F19269" s="65"/>
      <c r="G19269" s="145"/>
    </row>
    <row r="19270" spans="1:7">
      <c r="A19270" s="65"/>
      <c r="B19270" s="65"/>
      <c r="C19270" s="65"/>
      <c r="D19270" s="65"/>
      <c r="E19270" s="65"/>
      <c r="F19270" s="65"/>
      <c r="G19270" s="145"/>
    </row>
    <row r="19271" spans="1:7">
      <c r="A19271" s="65"/>
      <c r="B19271" s="65"/>
      <c r="C19271" s="65"/>
      <c r="D19271" s="65"/>
      <c r="E19271" s="65"/>
      <c r="F19271" s="65"/>
      <c r="G19271" s="145"/>
    </row>
    <row r="19272" spans="1:7">
      <c r="A19272" s="65"/>
      <c r="B19272" s="65"/>
      <c r="C19272" s="65"/>
      <c r="D19272" s="65"/>
      <c r="E19272" s="65"/>
      <c r="F19272" s="65"/>
      <c r="G19272" s="145"/>
    </row>
    <row r="19273" spans="1:7">
      <c r="A19273" s="65"/>
      <c r="B19273" s="65"/>
      <c r="C19273" s="65"/>
      <c r="D19273" s="65"/>
      <c r="E19273" s="65"/>
      <c r="F19273" s="65"/>
      <c r="G19273" s="145"/>
    </row>
    <row r="19274" spans="1:7">
      <c r="A19274" s="65"/>
      <c r="B19274" s="65"/>
      <c r="C19274" s="65"/>
      <c r="D19274" s="65"/>
      <c r="E19274" s="65"/>
      <c r="F19274" s="65"/>
      <c r="G19274" s="145"/>
    </row>
    <row r="19275" spans="1:7">
      <c r="A19275" s="65"/>
      <c r="B19275" s="65"/>
      <c r="C19275" s="65"/>
      <c r="D19275" s="65"/>
      <c r="E19275" s="65"/>
      <c r="F19275" s="65"/>
      <c r="G19275" s="145"/>
    </row>
    <row r="19276" spans="1:7">
      <c r="A19276" s="65"/>
      <c r="B19276" s="65"/>
      <c r="C19276" s="65"/>
      <c r="D19276" s="65"/>
      <c r="E19276" s="65"/>
      <c r="F19276" s="65"/>
      <c r="G19276" s="145"/>
    </row>
    <row r="19277" spans="1:7">
      <c r="A19277" s="65"/>
      <c r="B19277" s="65"/>
      <c r="C19277" s="65"/>
      <c r="D19277" s="65"/>
      <c r="E19277" s="65"/>
      <c r="F19277" s="65"/>
      <c r="G19277" s="145"/>
    </row>
    <row r="19278" spans="1:7">
      <c r="A19278" s="65"/>
      <c r="B19278" s="65"/>
      <c r="C19278" s="65"/>
      <c r="D19278" s="65"/>
      <c r="E19278" s="65"/>
      <c r="F19278" s="65"/>
      <c r="G19278" s="145"/>
    </row>
    <row r="19279" spans="1:7">
      <c r="A19279" s="65"/>
      <c r="B19279" s="65"/>
      <c r="C19279" s="65"/>
      <c r="D19279" s="65"/>
      <c r="E19279" s="65"/>
      <c r="F19279" s="65"/>
      <c r="G19279" s="145"/>
    </row>
    <row r="19280" spans="1:7">
      <c r="A19280" s="65"/>
      <c r="B19280" s="65"/>
      <c r="C19280" s="65"/>
      <c r="D19280" s="65"/>
      <c r="E19280" s="65"/>
      <c r="F19280" s="65"/>
      <c r="G19280" s="145"/>
    </row>
    <row r="19281" spans="1:7">
      <c r="A19281" s="65"/>
      <c r="B19281" s="65"/>
      <c r="C19281" s="65"/>
      <c r="D19281" s="65"/>
      <c r="E19281" s="65"/>
      <c r="F19281" s="65"/>
      <c r="G19281" s="145"/>
    </row>
    <row r="19282" spans="1:7">
      <c r="A19282" s="65"/>
      <c r="B19282" s="65"/>
      <c r="C19282" s="65"/>
      <c r="D19282" s="65"/>
      <c r="E19282" s="65"/>
      <c r="F19282" s="65"/>
      <c r="G19282" s="145"/>
    </row>
    <row r="19283" spans="1:7">
      <c r="A19283" s="65"/>
      <c r="B19283" s="65"/>
      <c r="C19283" s="65"/>
      <c r="D19283" s="65"/>
      <c r="E19283" s="65"/>
      <c r="F19283" s="65"/>
      <c r="G19283" s="145"/>
    </row>
    <row r="19284" spans="1:7">
      <c r="A19284" s="65"/>
      <c r="B19284" s="65"/>
      <c r="C19284" s="65"/>
      <c r="D19284" s="65"/>
      <c r="E19284" s="65"/>
      <c r="F19284" s="65"/>
      <c r="G19284" s="145"/>
    </row>
    <row r="19285" spans="1:7">
      <c r="A19285" s="65"/>
      <c r="B19285" s="65"/>
      <c r="C19285" s="65"/>
      <c r="D19285" s="65"/>
      <c r="E19285" s="65"/>
      <c r="F19285" s="65"/>
      <c r="G19285" s="145"/>
    </row>
    <row r="19286" spans="1:7">
      <c r="A19286" s="65"/>
      <c r="B19286" s="65"/>
      <c r="C19286" s="65"/>
      <c r="D19286" s="65"/>
      <c r="E19286" s="65"/>
      <c r="F19286" s="65"/>
      <c r="G19286" s="145"/>
    </row>
    <row r="19287" spans="1:7">
      <c r="A19287" s="65"/>
      <c r="B19287" s="65"/>
      <c r="C19287" s="65"/>
      <c r="D19287" s="65"/>
      <c r="E19287" s="65"/>
      <c r="F19287" s="65"/>
      <c r="G19287" s="145"/>
    </row>
    <row r="19288" spans="1:7">
      <c r="A19288" s="65"/>
      <c r="B19288" s="65"/>
      <c r="C19288" s="65"/>
      <c r="D19288" s="65"/>
      <c r="E19288" s="65"/>
      <c r="F19288" s="65"/>
      <c r="G19288" s="145"/>
    </row>
    <row r="19289" spans="1:7">
      <c r="A19289" s="65"/>
      <c r="B19289" s="65"/>
      <c r="C19289" s="65"/>
      <c r="D19289" s="65"/>
      <c r="E19289" s="65"/>
      <c r="F19289" s="65"/>
      <c r="G19289" s="145"/>
    </row>
    <row r="19290" spans="1:7">
      <c r="A19290" s="65"/>
      <c r="B19290" s="65"/>
      <c r="C19290" s="65"/>
      <c r="D19290" s="65"/>
      <c r="E19290" s="65"/>
      <c r="F19290" s="65"/>
      <c r="G19290" s="145"/>
    </row>
    <row r="19291" spans="1:7">
      <c r="A19291" s="65"/>
      <c r="B19291" s="65"/>
      <c r="C19291" s="65"/>
      <c r="D19291" s="65"/>
      <c r="E19291" s="65"/>
      <c r="F19291" s="65"/>
      <c r="G19291" s="145"/>
    </row>
    <row r="19292" spans="1:7">
      <c r="A19292" s="65"/>
      <c r="B19292" s="65"/>
      <c r="C19292" s="65"/>
      <c r="D19292" s="65"/>
      <c r="E19292" s="65"/>
      <c r="F19292" s="65"/>
      <c r="G19292" s="145"/>
    </row>
    <row r="19293" spans="1:7">
      <c r="A19293" s="65"/>
      <c r="B19293" s="65"/>
      <c r="C19293" s="65"/>
      <c r="D19293" s="65"/>
      <c r="E19293" s="65"/>
      <c r="F19293" s="65"/>
      <c r="G19293" s="145"/>
    </row>
    <row r="19294" spans="1:7">
      <c r="A19294" s="65"/>
      <c r="B19294" s="65"/>
      <c r="C19294" s="65"/>
      <c r="D19294" s="65"/>
      <c r="E19294" s="65"/>
      <c r="F19294" s="65"/>
      <c r="G19294" s="145"/>
    </row>
    <row r="19295" spans="1:7">
      <c r="A19295" s="65"/>
      <c r="B19295" s="65"/>
      <c r="C19295" s="65"/>
      <c r="D19295" s="65"/>
      <c r="E19295" s="65"/>
      <c r="F19295" s="65"/>
      <c r="G19295" s="145"/>
    </row>
    <row r="19296" spans="1:7">
      <c r="A19296" s="65"/>
      <c r="B19296" s="65"/>
      <c r="C19296" s="65"/>
      <c r="D19296" s="65"/>
      <c r="E19296" s="65"/>
      <c r="F19296" s="65"/>
      <c r="G19296" s="145"/>
    </row>
    <row r="19297" spans="1:7">
      <c r="A19297" s="65"/>
      <c r="B19297" s="65"/>
      <c r="C19297" s="65"/>
      <c r="D19297" s="65"/>
      <c r="E19297" s="65"/>
      <c r="F19297" s="65"/>
      <c r="G19297" s="145"/>
    </row>
    <row r="19298" spans="1:7">
      <c r="A19298" s="65"/>
      <c r="B19298" s="65"/>
      <c r="C19298" s="65"/>
      <c r="D19298" s="65"/>
      <c r="E19298" s="65"/>
      <c r="F19298" s="65"/>
      <c r="G19298" s="145"/>
    </row>
    <row r="19299" spans="1:7">
      <c r="A19299" s="65"/>
      <c r="B19299" s="65"/>
      <c r="C19299" s="65"/>
      <c r="D19299" s="65"/>
      <c r="E19299" s="65"/>
      <c r="F19299" s="65"/>
      <c r="G19299" s="145"/>
    </row>
    <row r="19300" spans="1:7">
      <c r="A19300" s="65"/>
      <c r="B19300" s="65"/>
      <c r="C19300" s="65"/>
      <c r="D19300" s="65"/>
      <c r="E19300" s="65"/>
      <c r="F19300" s="65"/>
      <c r="G19300" s="145"/>
    </row>
    <row r="19301" spans="1:7">
      <c r="A19301" s="65"/>
      <c r="B19301" s="65"/>
      <c r="C19301" s="65"/>
      <c r="D19301" s="65"/>
      <c r="E19301" s="65"/>
      <c r="F19301" s="65"/>
      <c r="G19301" s="145"/>
    </row>
    <row r="19302" spans="1:7">
      <c r="A19302" s="65"/>
      <c r="B19302" s="65"/>
      <c r="C19302" s="65"/>
      <c r="D19302" s="65"/>
      <c r="E19302" s="65"/>
      <c r="F19302" s="65"/>
      <c r="G19302" s="145"/>
    </row>
    <row r="19303" spans="1:7">
      <c r="A19303" s="65"/>
      <c r="B19303" s="65"/>
      <c r="C19303" s="65"/>
      <c r="D19303" s="65"/>
      <c r="E19303" s="65"/>
      <c r="F19303" s="65"/>
      <c r="G19303" s="145"/>
    </row>
    <row r="19304" spans="1:7">
      <c r="A19304" s="65"/>
      <c r="B19304" s="65"/>
      <c r="C19304" s="65"/>
      <c r="D19304" s="65"/>
      <c r="E19304" s="65"/>
      <c r="F19304" s="65"/>
      <c r="G19304" s="145"/>
    </row>
    <row r="19305" spans="1:7">
      <c r="A19305" s="65"/>
      <c r="B19305" s="65"/>
      <c r="C19305" s="65"/>
      <c r="D19305" s="65"/>
      <c r="E19305" s="65"/>
      <c r="F19305" s="65"/>
      <c r="G19305" s="145"/>
    </row>
    <row r="19306" spans="1:7">
      <c r="A19306" s="65"/>
      <c r="B19306" s="65"/>
      <c r="C19306" s="65"/>
      <c r="D19306" s="65"/>
      <c r="E19306" s="65"/>
      <c r="F19306" s="65"/>
      <c r="G19306" s="145"/>
    </row>
    <row r="19307" spans="1:7">
      <c r="A19307" s="65"/>
      <c r="B19307" s="65"/>
      <c r="C19307" s="65"/>
      <c r="D19307" s="65"/>
      <c r="E19307" s="65"/>
      <c r="F19307" s="65"/>
      <c r="G19307" s="145"/>
    </row>
    <row r="19308" spans="1:7">
      <c r="A19308" s="65"/>
      <c r="B19308" s="65"/>
      <c r="C19308" s="65"/>
      <c r="D19308" s="65"/>
      <c r="E19308" s="65"/>
      <c r="F19308" s="65"/>
      <c r="G19308" s="145"/>
    </row>
    <row r="19309" spans="1:7">
      <c r="A19309" s="65"/>
      <c r="B19309" s="65"/>
      <c r="C19309" s="65"/>
      <c r="D19309" s="65"/>
      <c r="E19309" s="65"/>
      <c r="F19309" s="65"/>
      <c r="G19309" s="145"/>
    </row>
    <row r="19310" spans="1:7">
      <c r="A19310" s="65"/>
      <c r="B19310" s="65"/>
      <c r="C19310" s="65"/>
      <c r="D19310" s="65"/>
      <c r="E19310" s="65"/>
      <c r="F19310" s="65"/>
      <c r="G19310" s="145"/>
    </row>
    <row r="19311" spans="1:7">
      <c r="A19311" s="65"/>
      <c r="B19311" s="65"/>
      <c r="C19311" s="65"/>
      <c r="D19311" s="65"/>
      <c r="E19311" s="65"/>
      <c r="F19311" s="65"/>
      <c r="G19311" s="145"/>
    </row>
    <row r="19312" spans="1:7">
      <c r="A19312" s="65"/>
      <c r="B19312" s="65"/>
      <c r="C19312" s="65"/>
      <c r="D19312" s="65"/>
      <c r="E19312" s="65"/>
      <c r="F19312" s="65"/>
      <c r="G19312" s="145"/>
    </row>
    <row r="19313" spans="1:7">
      <c r="A19313" s="65"/>
      <c r="B19313" s="65"/>
      <c r="C19313" s="65"/>
      <c r="D19313" s="65"/>
      <c r="E19313" s="65"/>
      <c r="F19313" s="65"/>
      <c r="G19313" s="145"/>
    </row>
    <row r="19314" spans="1:7">
      <c r="A19314" s="65"/>
      <c r="B19314" s="65"/>
      <c r="C19314" s="65"/>
      <c r="D19314" s="65"/>
      <c r="E19314" s="65"/>
      <c r="F19314" s="65"/>
      <c r="G19314" s="145"/>
    </row>
    <row r="19315" spans="1:7">
      <c r="A19315" s="65"/>
      <c r="B19315" s="65"/>
      <c r="C19315" s="65"/>
      <c r="D19315" s="65"/>
      <c r="E19315" s="65"/>
      <c r="F19315" s="65"/>
      <c r="G19315" s="145"/>
    </row>
    <row r="19316" spans="1:7">
      <c r="A19316" s="65"/>
      <c r="B19316" s="65"/>
      <c r="C19316" s="65"/>
      <c r="D19316" s="65"/>
      <c r="E19316" s="65"/>
      <c r="F19316" s="65"/>
      <c r="G19316" s="145"/>
    </row>
    <row r="19317" spans="1:7">
      <c r="A19317" s="65"/>
      <c r="B19317" s="65"/>
      <c r="C19317" s="65"/>
      <c r="D19317" s="65"/>
      <c r="E19317" s="65"/>
      <c r="F19317" s="65"/>
      <c r="G19317" s="145"/>
    </row>
    <row r="19318" spans="1:7">
      <c r="A19318" s="65"/>
      <c r="B19318" s="65"/>
      <c r="C19318" s="65"/>
      <c r="D19318" s="65"/>
      <c r="E19318" s="65"/>
      <c r="F19318" s="65"/>
      <c r="G19318" s="145"/>
    </row>
    <row r="19319" spans="1:7">
      <c r="A19319" s="65"/>
      <c r="B19319" s="65"/>
      <c r="C19319" s="65"/>
      <c r="D19319" s="65"/>
      <c r="E19319" s="65"/>
      <c r="F19319" s="65"/>
      <c r="G19319" s="145"/>
    </row>
    <row r="19320" spans="1:7">
      <c r="A19320" s="65"/>
      <c r="B19320" s="65"/>
      <c r="C19320" s="65"/>
      <c r="D19320" s="65"/>
      <c r="E19320" s="65"/>
      <c r="F19320" s="65"/>
      <c r="G19320" s="145"/>
    </row>
    <row r="19321" spans="1:7">
      <c r="A19321" s="65"/>
      <c r="B19321" s="65"/>
      <c r="C19321" s="65"/>
      <c r="D19321" s="65"/>
      <c r="E19321" s="65"/>
      <c r="F19321" s="65"/>
      <c r="G19321" s="145"/>
    </row>
    <row r="19322" spans="1:7">
      <c r="A19322" s="65"/>
      <c r="B19322" s="65"/>
      <c r="C19322" s="65"/>
      <c r="D19322" s="65"/>
      <c r="E19322" s="65"/>
      <c r="F19322" s="65"/>
      <c r="G19322" s="145"/>
    </row>
    <row r="19323" spans="1:7">
      <c r="A19323" s="65"/>
      <c r="B19323" s="65"/>
      <c r="C19323" s="65"/>
      <c r="D19323" s="65"/>
      <c r="E19323" s="65"/>
      <c r="F19323" s="65"/>
      <c r="G19323" s="145"/>
    </row>
    <row r="19324" spans="1:7">
      <c r="A19324" s="65"/>
      <c r="B19324" s="65"/>
      <c r="C19324" s="65"/>
      <c r="D19324" s="65"/>
      <c r="E19324" s="65"/>
      <c r="F19324" s="65"/>
      <c r="G19324" s="145"/>
    </row>
    <row r="19325" spans="1:7">
      <c r="A19325" s="65"/>
      <c r="B19325" s="65"/>
      <c r="C19325" s="65"/>
      <c r="D19325" s="65"/>
      <c r="E19325" s="65"/>
      <c r="F19325" s="65"/>
      <c r="G19325" s="145"/>
    </row>
    <row r="19326" spans="1:7">
      <c r="A19326" s="65"/>
      <c r="B19326" s="65"/>
      <c r="C19326" s="65"/>
      <c r="D19326" s="65"/>
      <c r="E19326" s="65"/>
      <c r="F19326" s="65"/>
      <c r="G19326" s="145"/>
    </row>
    <row r="19327" spans="1:7">
      <c r="A19327" s="65"/>
      <c r="B19327" s="65"/>
      <c r="C19327" s="65"/>
      <c r="D19327" s="65"/>
      <c r="E19327" s="65"/>
      <c r="F19327" s="65"/>
      <c r="G19327" s="145"/>
    </row>
    <row r="19328" spans="1:7">
      <c r="A19328" s="65"/>
      <c r="B19328" s="65"/>
      <c r="C19328" s="65"/>
      <c r="D19328" s="65"/>
      <c r="E19328" s="65"/>
      <c r="F19328" s="65"/>
      <c r="G19328" s="145"/>
    </row>
    <row r="19329" spans="1:7">
      <c r="A19329" s="65"/>
      <c r="B19329" s="65"/>
      <c r="C19329" s="65"/>
      <c r="D19329" s="65"/>
      <c r="E19329" s="65"/>
      <c r="F19329" s="65"/>
      <c r="G19329" s="145"/>
    </row>
    <row r="19330" spans="1:7">
      <c r="A19330" s="65"/>
      <c r="B19330" s="65"/>
      <c r="C19330" s="65"/>
      <c r="D19330" s="65"/>
      <c r="E19330" s="65"/>
      <c r="F19330" s="65"/>
      <c r="G19330" s="145"/>
    </row>
    <row r="19331" spans="1:7">
      <c r="A19331" s="65"/>
      <c r="B19331" s="65"/>
      <c r="C19331" s="65"/>
      <c r="D19331" s="65"/>
      <c r="E19331" s="65"/>
      <c r="F19331" s="65"/>
      <c r="G19331" s="145"/>
    </row>
    <row r="19332" spans="1:7">
      <c r="A19332" s="65"/>
      <c r="B19332" s="65"/>
      <c r="C19332" s="65"/>
      <c r="D19332" s="65"/>
      <c r="E19332" s="65"/>
      <c r="F19332" s="65"/>
      <c r="G19332" s="145"/>
    </row>
    <row r="19333" spans="1:7">
      <c r="A19333" s="65"/>
      <c r="B19333" s="65"/>
      <c r="C19333" s="65"/>
      <c r="D19333" s="65"/>
      <c r="E19333" s="65"/>
      <c r="F19333" s="65"/>
      <c r="G19333" s="145"/>
    </row>
    <row r="19334" spans="1:7">
      <c r="A19334" s="65"/>
      <c r="B19334" s="65"/>
      <c r="C19334" s="65"/>
      <c r="D19334" s="65"/>
      <c r="E19334" s="65"/>
      <c r="F19334" s="65"/>
      <c r="G19334" s="145"/>
    </row>
    <row r="19335" spans="1:7">
      <c r="A19335" s="65"/>
      <c r="B19335" s="65"/>
      <c r="C19335" s="65"/>
      <c r="D19335" s="65"/>
      <c r="E19335" s="65"/>
      <c r="F19335" s="65"/>
      <c r="G19335" s="145"/>
    </row>
    <row r="19336" spans="1:7">
      <c r="A19336" s="65"/>
      <c r="B19336" s="65"/>
      <c r="C19336" s="65"/>
      <c r="D19336" s="65"/>
      <c r="E19336" s="65"/>
      <c r="F19336" s="65"/>
      <c r="G19336" s="145"/>
    </row>
    <row r="19337" spans="1:7">
      <c r="A19337" s="65"/>
      <c r="B19337" s="65"/>
      <c r="C19337" s="65"/>
      <c r="D19337" s="65"/>
      <c r="E19337" s="65"/>
      <c r="F19337" s="65"/>
      <c r="G19337" s="145"/>
    </row>
    <row r="19338" spans="1:7">
      <c r="A19338" s="65"/>
      <c r="B19338" s="65"/>
      <c r="C19338" s="65"/>
      <c r="D19338" s="65"/>
      <c r="E19338" s="65"/>
      <c r="F19338" s="65"/>
      <c r="G19338" s="145"/>
    </row>
    <row r="19339" spans="1:7">
      <c r="A19339" s="65"/>
      <c r="B19339" s="65"/>
      <c r="C19339" s="65"/>
      <c r="D19339" s="65"/>
      <c r="E19339" s="65"/>
      <c r="F19339" s="65"/>
      <c r="G19339" s="145"/>
    </row>
    <row r="19340" spans="1:7">
      <c r="A19340" s="65"/>
      <c r="B19340" s="65"/>
      <c r="C19340" s="65"/>
      <c r="D19340" s="65"/>
      <c r="E19340" s="65"/>
      <c r="F19340" s="65"/>
      <c r="G19340" s="145"/>
    </row>
    <row r="19341" spans="1:7">
      <c r="A19341" s="65"/>
      <c r="B19341" s="65"/>
      <c r="C19341" s="65"/>
      <c r="D19341" s="65"/>
      <c r="E19341" s="65"/>
      <c r="F19341" s="65"/>
      <c r="G19341" s="145"/>
    </row>
    <row r="19342" spans="1:7">
      <c r="A19342" s="65"/>
      <c r="B19342" s="65"/>
      <c r="C19342" s="65"/>
      <c r="D19342" s="65"/>
      <c r="E19342" s="65"/>
      <c r="F19342" s="65"/>
      <c r="G19342" s="145"/>
    </row>
    <row r="19343" spans="1:7">
      <c r="A19343" s="65"/>
      <c r="B19343" s="65"/>
      <c r="C19343" s="65"/>
      <c r="D19343" s="65"/>
      <c r="E19343" s="65"/>
      <c r="F19343" s="65"/>
      <c r="G19343" s="145"/>
    </row>
    <row r="19344" spans="1:7">
      <c r="A19344" s="65"/>
      <c r="B19344" s="65"/>
      <c r="C19344" s="65"/>
      <c r="D19344" s="65"/>
      <c r="E19344" s="65"/>
      <c r="F19344" s="65"/>
      <c r="G19344" s="145"/>
    </row>
    <row r="19345" spans="1:7">
      <c r="A19345" s="65"/>
      <c r="B19345" s="65"/>
      <c r="C19345" s="65"/>
      <c r="D19345" s="65"/>
      <c r="E19345" s="65"/>
      <c r="F19345" s="65"/>
      <c r="G19345" s="145"/>
    </row>
    <row r="19346" spans="1:7">
      <c r="A19346" s="65"/>
      <c r="B19346" s="65"/>
      <c r="C19346" s="65"/>
      <c r="D19346" s="65"/>
      <c r="E19346" s="65"/>
      <c r="F19346" s="65"/>
      <c r="G19346" s="145"/>
    </row>
    <row r="19347" spans="1:7">
      <c r="A19347" s="65"/>
      <c r="B19347" s="65"/>
      <c r="C19347" s="65"/>
      <c r="D19347" s="65"/>
      <c r="E19347" s="65"/>
      <c r="F19347" s="65"/>
      <c r="G19347" s="145"/>
    </row>
    <row r="19348" spans="1:7">
      <c r="A19348" s="65"/>
      <c r="B19348" s="65"/>
      <c r="C19348" s="65"/>
      <c r="D19348" s="65"/>
      <c r="E19348" s="65"/>
      <c r="F19348" s="65"/>
      <c r="G19348" s="145"/>
    </row>
    <row r="19349" spans="1:7">
      <c r="A19349" s="65"/>
      <c r="B19349" s="65"/>
      <c r="C19349" s="65"/>
      <c r="D19349" s="65"/>
      <c r="E19349" s="65"/>
      <c r="F19349" s="65"/>
      <c r="G19349" s="145"/>
    </row>
    <row r="19350" spans="1:7">
      <c r="A19350" s="65"/>
      <c r="B19350" s="65"/>
      <c r="C19350" s="65"/>
      <c r="D19350" s="65"/>
      <c r="E19350" s="65"/>
      <c r="F19350" s="65"/>
      <c r="G19350" s="145"/>
    </row>
    <row r="19351" spans="1:7">
      <c r="A19351" s="65"/>
      <c r="B19351" s="65"/>
      <c r="C19351" s="65"/>
      <c r="D19351" s="65"/>
      <c r="E19351" s="65"/>
      <c r="F19351" s="65"/>
      <c r="G19351" s="145"/>
    </row>
    <row r="19352" spans="1:7">
      <c r="A19352" s="65"/>
      <c r="B19352" s="65"/>
      <c r="C19352" s="65"/>
      <c r="D19352" s="65"/>
      <c r="E19352" s="65"/>
      <c r="F19352" s="65"/>
      <c r="G19352" s="145"/>
    </row>
    <row r="19353" spans="1:7">
      <c r="A19353" s="65"/>
      <c r="B19353" s="65"/>
      <c r="C19353" s="65"/>
      <c r="D19353" s="65"/>
      <c r="E19353" s="65"/>
      <c r="F19353" s="65"/>
      <c r="G19353" s="145"/>
    </row>
    <row r="19354" spans="1:7">
      <c r="A19354" s="65"/>
      <c r="B19354" s="65"/>
      <c r="C19354" s="65"/>
      <c r="D19354" s="65"/>
      <c r="E19354" s="65"/>
      <c r="F19354" s="65"/>
      <c r="G19354" s="145"/>
    </row>
    <row r="19355" spans="1:7">
      <c r="A19355" s="65"/>
      <c r="B19355" s="65"/>
      <c r="C19355" s="65"/>
      <c r="D19355" s="65"/>
      <c r="E19355" s="65"/>
      <c r="F19355" s="65"/>
      <c r="G19355" s="145"/>
    </row>
    <row r="19356" spans="1:7">
      <c r="A19356" s="65"/>
      <c r="B19356" s="65"/>
      <c r="C19356" s="65"/>
      <c r="D19356" s="65"/>
      <c r="E19356" s="65"/>
      <c r="F19356" s="65"/>
      <c r="G19356" s="145"/>
    </row>
    <row r="19357" spans="1:7">
      <c r="A19357" s="65"/>
      <c r="B19357" s="65"/>
      <c r="C19357" s="65"/>
      <c r="D19357" s="65"/>
      <c r="E19357" s="65"/>
      <c r="F19357" s="65"/>
      <c r="G19357" s="145"/>
    </row>
    <row r="19358" spans="1:7">
      <c r="A19358" s="65"/>
      <c r="B19358" s="65"/>
      <c r="C19358" s="65"/>
      <c r="D19358" s="65"/>
      <c r="E19358" s="65"/>
      <c r="F19358" s="65"/>
      <c r="G19358" s="145"/>
    </row>
    <row r="19359" spans="1:7">
      <c r="A19359" s="65"/>
      <c r="B19359" s="65"/>
      <c r="C19359" s="65"/>
      <c r="D19359" s="65"/>
      <c r="E19359" s="65"/>
      <c r="F19359" s="65"/>
      <c r="G19359" s="145"/>
    </row>
    <row r="19360" spans="1:7">
      <c r="A19360" s="65"/>
      <c r="B19360" s="65"/>
      <c r="C19360" s="65"/>
      <c r="D19360" s="65"/>
      <c r="E19360" s="65"/>
      <c r="F19360" s="65"/>
      <c r="G19360" s="145"/>
    </row>
    <row r="19361" spans="1:7">
      <c r="A19361" s="65"/>
      <c r="B19361" s="65"/>
      <c r="C19361" s="65"/>
      <c r="D19361" s="65"/>
      <c r="E19361" s="65"/>
      <c r="F19361" s="65"/>
      <c r="G19361" s="145"/>
    </row>
    <row r="19362" spans="1:7">
      <c r="A19362" s="65"/>
      <c r="B19362" s="65"/>
      <c r="C19362" s="65"/>
      <c r="D19362" s="65"/>
      <c r="E19362" s="65"/>
      <c r="F19362" s="65"/>
      <c r="G19362" s="145"/>
    </row>
    <row r="19363" spans="1:7">
      <c r="A19363" s="65"/>
      <c r="B19363" s="65"/>
      <c r="C19363" s="65"/>
      <c r="D19363" s="65"/>
      <c r="E19363" s="65"/>
      <c r="F19363" s="65"/>
      <c r="G19363" s="145"/>
    </row>
    <row r="19364" spans="1:7">
      <c r="A19364" s="65"/>
      <c r="B19364" s="65"/>
      <c r="C19364" s="65"/>
      <c r="D19364" s="65"/>
      <c r="E19364" s="65"/>
      <c r="F19364" s="65"/>
      <c r="G19364" s="145"/>
    </row>
    <row r="19365" spans="1:7">
      <c r="A19365" s="65"/>
      <c r="B19365" s="65"/>
      <c r="C19365" s="65"/>
      <c r="D19365" s="65"/>
      <c r="E19365" s="65"/>
      <c r="F19365" s="65"/>
      <c r="G19365" s="145"/>
    </row>
    <row r="19366" spans="1:7">
      <c r="A19366" s="65"/>
      <c r="B19366" s="65"/>
      <c r="C19366" s="65"/>
      <c r="D19366" s="65"/>
      <c r="E19366" s="65"/>
      <c r="F19366" s="65"/>
      <c r="G19366" s="145"/>
    </row>
    <row r="19367" spans="1:7">
      <c r="A19367" s="65"/>
      <c r="B19367" s="65"/>
      <c r="C19367" s="65"/>
      <c r="D19367" s="65"/>
      <c r="E19367" s="65"/>
      <c r="F19367" s="65"/>
      <c r="G19367" s="145"/>
    </row>
    <row r="19368" spans="1:7">
      <c r="A19368" s="65"/>
      <c r="B19368" s="65"/>
      <c r="C19368" s="65"/>
      <c r="D19368" s="65"/>
      <c r="E19368" s="65"/>
      <c r="F19368" s="65"/>
      <c r="G19368" s="145"/>
    </row>
    <row r="19369" spans="1:7">
      <c r="A19369" s="65"/>
      <c r="B19369" s="65"/>
      <c r="C19369" s="65"/>
      <c r="D19369" s="65"/>
      <c r="E19369" s="65"/>
      <c r="F19369" s="65"/>
      <c r="G19369" s="145"/>
    </row>
    <row r="19370" spans="1:7">
      <c r="A19370" s="65"/>
      <c r="B19370" s="65"/>
      <c r="C19370" s="65"/>
      <c r="D19370" s="65"/>
      <c r="E19370" s="65"/>
      <c r="F19370" s="65"/>
      <c r="G19370" s="145"/>
    </row>
    <row r="19371" spans="1:7">
      <c r="A19371" s="65"/>
      <c r="B19371" s="65"/>
      <c r="C19371" s="65"/>
      <c r="D19371" s="65"/>
      <c r="E19371" s="65"/>
      <c r="F19371" s="65"/>
      <c r="G19371" s="145"/>
    </row>
    <row r="19372" spans="1:7">
      <c r="A19372" s="65"/>
      <c r="B19372" s="65"/>
      <c r="C19372" s="65"/>
      <c r="D19372" s="65"/>
      <c r="E19372" s="65"/>
      <c r="F19372" s="65"/>
      <c r="G19372" s="145"/>
    </row>
    <row r="19373" spans="1:7">
      <c r="A19373" s="65"/>
      <c r="B19373" s="65"/>
      <c r="C19373" s="65"/>
      <c r="D19373" s="65"/>
      <c r="E19373" s="65"/>
      <c r="F19373" s="65"/>
      <c r="G19373" s="145"/>
    </row>
    <row r="19374" spans="1:7">
      <c r="A19374" s="65"/>
      <c r="B19374" s="65"/>
      <c r="C19374" s="65"/>
      <c r="D19374" s="65"/>
      <c r="E19374" s="65"/>
      <c r="F19374" s="65"/>
      <c r="G19374" s="145"/>
    </row>
    <row r="19375" spans="1:7">
      <c r="A19375" s="65"/>
      <c r="B19375" s="65"/>
      <c r="C19375" s="65"/>
      <c r="D19375" s="65"/>
      <c r="E19375" s="65"/>
      <c r="F19375" s="65"/>
      <c r="G19375" s="145"/>
    </row>
    <row r="19376" spans="1:7">
      <c r="A19376" s="65"/>
      <c r="B19376" s="65"/>
      <c r="C19376" s="65"/>
      <c r="D19376" s="65"/>
      <c r="E19376" s="65"/>
      <c r="F19376" s="65"/>
      <c r="G19376" s="145"/>
    </row>
    <row r="19377" spans="1:7">
      <c r="A19377" s="65"/>
      <c r="B19377" s="65"/>
      <c r="C19377" s="65"/>
      <c r="D19377" s="65"/>
      <c r="E19377" s="65"/>
      <c r="F19377" s="65"/>
      <c r="G19377" s="145"/>
    </row>
    <row r="19378" spans="1:7">
      <c r="A19378" s="65"/>
      <c r="B19378" s="65"/>
      <c r="C19378" s="65"/>
      <c r="D19378" s="65"/>
      <c r="E19378" s="65"/>
      <c r="F19378" s="65"/>
      <c r="G19378" s="145"/>
    </row>
    <row r="19379" spans="1:7">
      <c r="A19379" s="65"/>
      <c r="B19379" s="65"/>
      <c r="C19379" s="65"/>
      <c r="D19379" s="65"/>
      <c r="E19379" s="65"/>
      <c r="F19379" s="65"/>
      <c r="G19379" s="145"/>
    </row>
    <row r="19380" spans="1:7">
      <c r="A19380" s="65"/>
      <c r="B19380" s="65"/>
      <c r="C19380" s="65"/>
      <c r="D19380" s="65"/>
      <c r="E19380" s="65"/>
      <c r="F19380" s="65"/>
      <c r="G19380" s="145"/>
    </row>
    <row r="19381" spans="1:7">
      <c r="A19381" s="65"/>
      <c r="B19381" s="65"/>
      <c r="C19381" s="65"/>
      <c r="D19381" s="65"/>
      <c r="E19381" s="65"/>
      <c r="F19381" s="65"/>
      <c r="G19381" s="145"/>
    </row>
    <row r="19382" spans="1:7">
      <c r="A19382" s="65"/>
      <c r="B19382" s="65"/>
      <c r="C19382" s="65"/>
      <c r="D19382" s="65"/>
      <c r="E19382" s="65"/>
      <c r="F19382" s="65"/>
      <c r="G19382" s="145"/>
    </row>
    <row r="19383" spans="1:7">
      <c r="A19383" s="65"/>
      <c r="B19383" s="65"/>
      <c r="C19383" s="65"/>
      <c r="D19383" s="65"/>
      <c r="E19383" s="65"/>
      <c r="F19383" s="65"/>
      <c r="G19383" s="145"/>
    </row>
    <row r="19384" spans="1:7">
      <c r="A19384" s="65"/>
      <c r="B19384" s="65"/>
      <c r="C19384" s="65"/>
      <c r="D19384" s="65"/>
      <c r="E19384" s="65"/>
      <c r="F19384" s="65"/>
      <c r="G19384" s="145"/>
    </row>
    <row r="19385" spans="1:7">
      <c r="A19385" s="65"/>
      <c r="B19385" s="65"/>
      <c r="C19385" s="65"/>
      <c r="D19385" s="65"/>
      <c r="E19385" s="65"/>
      <c r="F19385" s="65"/>
      <c r="G19385" s="145"/>
    </row>
    <row r="19386" spans="1:7">
      <c r="A19386" s="65"/>
      <c r="B19386" s="65"/>
      <c r="C19386" s="65"/>
      <c r="D19386" s="65"/>
      <c r="E19386" s="65"/>
      <c r="F19386" s="65"/>
      <c r="G19386" s="145"/>
    </row>
    <row r="19387" spans="1:7">
      <c r="A19387" s="65"/>
      <c r="B19387" s="65"/>
      <c r="C19387" s="65"/>
      <c r="D19387" s="65"/>
      <c r="E19387" s="65"/>
      <c r="F19387" s="65"/>
      <c r="G19387" s="145"/>
    </row>
    <row r="19388" spans="1:7">
      <c r="A19388" s="65"/>
      <c r="B19388" s="65"/>
      <c r="C19388" s="65"/>
      <c r="D19388" s="65"/>
      <c r="E19388" s="65"/>
      <c r="F19388" s="65"/>
      <c r="G19388" s="145"/>
    </row>
    <row r="19389" spans="1:7">
      <c r="A19389" s="65"/>
      <c r="B19389" s="65"/>
      <c r="C19389" s="65"/>
      <c r="D19389" s="65"/>
      <c r="E19389" s="65"/>
      <c r="F19389" s="65"/>
      <c r="G19389" s="145"/>
    </row>
    <row r="19390" spans="1:7">
      <c r="A19390" s="65"/>
      <c r="B19390" s="65"/>
      <c r="C19390" s="65"/>
      <c r="D19390" s="65"/>
      <c r="E19390" s="65"/>
      <c r="F19390" s="65"/>
      <c r="G19390" s="145"/>
    </row>
    <row r="19391" spans="1:7">
      <c r="A19391" s="65"/>
      <c r="B19391" s="65"/>
      <c r="C19391" s="65"/>
      <c r="D19391" s="65"/>
      <c r="E19391" s="65"/>
      <c r="F19391" s="65"/>
      <c r="G19391" s="145"/>
    </row>
    <row r="19392" spans="1:7">
      <c r="A19392" s="65"/>
      <c r="B19392" s="65"/>
      <c r="C19392" s="65"/>
      <c r="D19392" s="65"/>
      <c r="E19392" s="65"/>
      <c r="F19392" s="65"/>
      <c r="G19392" s="145"/>
    </row>
    <row r="19393" spans="1:7">
      <c r="A19393" s="65"/>
      <c r="B19393" s="65"/>
      <c r="C19393" s="65"/>
      <c r="D19393" s="65"/>
      <c r="E19393" s="65"/>
      <c r="F19393" s="65"/>
      <c r="G19393" s="145"/>
    </row>
    <row r="19394" spans="1:7">
      <c r="A19394" s="65"/>
      <c r="B19394" s="65"/>
      <c r="C19394" s="65"/>
      <c r="D19394" s="65"/>
      <c r="E19394" s="65"/>
      <c r="F19394" s="65"/>
      <c r="G19394" s="145"/>
    </row>
    <row r="19395" spans="1:7">
      <c r="A19395" s="65"/>
      <c r="B19395" s="65"/>
      <c r="C19395" s="65"/>
      <c r="D19395" s="65"/>
      <c r="E19395" s="65"/>
      <c r="F19395" s="65"/>
      <c r="G19395" s="145"/>
    </row>
    <row r="19396" spans="1:7">
      <c r="A19396" s="65"/>
      <c r="B19396" s="65"/>
      <c r="C19396" s="65"/>
      <c r="D19396" s="65"/>
      <c r="E19396" s="65"/>
      <c r="F19396" s="65"/>
      <c r="G19396" s="145"/>
    </row>
    <row r="19397" spans="1:7">
      <c r="A19397" s="65"/>
      <c r="B19397" s="65"/>
      <c r="C19397" s="65"/>
      <c r="D19397" s="65"/>
      <c r="E19397" s="65"/>
      <c r="F19397" s="65"/>
      <c r="G19397" s="145"/>
    </row>
    <row r="19398" spans="1:7">
      <c r="A19398" s="65"/>
      <c r="B19398" s="65"/>
      <c r="C19398" s="65"/>
      <c r="D19398" s="65"/>
      <c r="E19398" s="65"/>
      <c r="F19398" s="65"/>
      <c r="G19398" s="145"/>
    </row>
    <row r="19399" spans="1:7">
      <c r="A19399" s="65"/>
      <c r="B19399" s="65"/>
      <c r="C19399" s="65"/>
      <c r="D19399" s="65"/>
      <c r="E19399" s="65"/>
      <c r="F19399" s="65"/>
      <c r="G19399" s="145"/>
    </row>
    <row r="19400" spans="1:7">
      <c r="A19400" s="65"/>
      <c r="B19400" s="65"/>
      <c r="C19400" s="65"/>
      <c r="D19400" s="65"/>
      <c r="E19400" s="65"/>
      <c r="F19400" s="65"/>
      <c r="G19400" s="145"/>
    </row>
    <row r="19401" spans="1:7">
      <c r="A19401" s="65"/>
      <c r="B19401" s="65"/>
      <c r="C19401" s="65"/>
      <c r="D19401" s="65"/>
      <c r="E19401" s="65"/>
      <c r="F19401" s="65"/>
      <c r="G19401" s="145"/>
    </row>
    <row r="19402" spans="1:7">
      <c r="A19402" s="65"/>
      <c r="B19402" s="65"/>
      <c r="C19402" s="65"/>
      <c r="D19402" s="65"/>
      <c r="E19402" s="65"/>
      <c r="F19402" s="65"/>
      <c r="G19402" s="145"/>
    </row>
    <row r="19403" spans="1:7">
      <c r="A19403" s="65"/>
      <c r="B19403" s="65"/>
      <c r="C19403" s="65"/>
      <c r="D19403" s="65"/>
      <c r="E19403" s="65"/>
      <c r="F19403" s="65"/>
      <c r="G19403" s="145"/>
    </row>
    <row r="19404" spans="1:7">
      <c r="A19404" s="65"/>
      <c r="B19404" s="65"/>
      <c r="C19404" s="65"/>
      <c r="D19404" s="65"/>
      <c r="E19404" s="65"/>
      <c r="F19404" s="65"/>
      <c r="G19404" s="145"/>
    </row>
    <row r="19405" spans="1:7">
      <c r="A19405" s="65"/>
      <c r="B19405" s="65"/>
      <c r="C19405" s="65"/>
      <c r="D19405" s="65"/>
      <c r="E19405" s="65"/>
      <c r="F19405" s="65"/>
      <c r="G19405" s="145"/>
    </row>
    <row r="19406" spans="1:7">
      <c r="A19406" s="65"/>
      <c r="B19406" s="65"/>
      <c r="C19406" s="65"/>
      <c r="D19406" s="65"/>
      <c r="E19406" s="65"/>
      <c r="F19406" s="65"/>
      <c r="G19406" s="145"/>
    </row>
    <row r="19407" spans="1:7">
      <c r="A19407" s="65"/>
      <c r="B19407" s="65"/>
      <c r="C19407" s="65"/>
      <c r="D19407" s="65"/>
      <c r="E19407" s="65"/>
      <c r="F19407" s="65"/>
      <c r="G19407" s="145"/>
    </row>
    <row r="19408" spans="1:7">
      <c r="A19408" s="65"/>
      <c r="B19408" s="65"/>
      <c r="C19408" s="65"/>
      <c r="D19408" s="65"/>
      <c r="E19408" s="65"/>
      <c r="F19408" s="65"/>
      <c r="G19408" s="145"/>
    </row>
    <row r="19409" spans="1:7">
      <c r="A19409" s="65"/>
      <c r="B19409" s="65"/>
      <c r="C19409" s="65"/>
      <c r="D19409" s="65"/>
      <c r="E19409" s="65"/>
      <c r="F19409" s="65"/>
      <c r="G19409" s="145"/>
    </row>
    <row r="19410" spans="1:7">
      <c r="A19410" s="65"/>
      <c r="B19410" s="65"/>
      <c r="C19410" s="65"/>
      <c r="D19410" s="65"/>
      <c r="E19410" s="65"/>
      <c r="F19410" s="65"/>
      <c r="G19410" s="145"/>
    </row>
    <row r="19411" spans="1:7">
      <c r="A19411" s="65"/>
      <c r="B19411" s="65"/>
      <c r="C19411" s="65"/>
      <c r="D19411" s="65"/>
      <c r="E19411" s="65"/>
      <c r="F19411" s="65"/>
      <c r="G19411" s="145"/>
    </row>
    <row r="19412" spans="1:7">
      <c r="A19412" s="65"/>
      <c r="B19412" s="65"/>
      <c r="C19412" s="65"/>
      <c r="D19412" s="65"/>
      <c r="E19412" s="65"/>
      <c r="F19412" s="65"/>
      <c r="G19412" s="145"/>
    </row>
    <row r="19413" spans="1:7">
      <c r="A19413" s="65"/>
      <c r="B19413" s="65"/>
      <c r="C19413" s="65"/>
      <c r="D19413" s="65"/>
      <c r="E19413" s="65"/>
      <c r="F19413" s="65"/>
      <c r="G19413" s="145"/>
    </row>
    <row r="19414" spans="1:7">
      <c r="A19414" s="65"/>
      <c r="B19414" s="65"/>
      <c r="C19414" s="65"/>
      <c r="D19414" s="65"/>
      <c r="E19414" s="65"/>
      <c r="F19414" s="65"/>
      <c r="G19414" s="145"/>
    </row>
    <row r="19415" spans="1:7">
      <c r="A19415" s="65"/>
      <c r="B19415" s="65"/>
      <c r="C19415" s="65"/>
      <c r="D19415" s="65"/>
      <c r="E19415" s="65"/>
      <c r="F19415" s="65"/>
      <c r="G19415" s="145"/>
    </row>
    <row r="19416" spans="1:7">
      <c r="A19416" s="65"/>
      <c r="B19416" s="65"/>
      <c r="C19416" s="65"/>
      <c r="D19416" s="65"/>
      <c r="E19416" s="65"/>
      <c r="F19416" s="65"/>
      <c r="G19416" s="145"/>
    </row>
    <row r="19417" spans="1:7">
      <c r="A19417" s="65"/>
      <c r="B19417" s="65"/>
      <c r="C19417" s="65"/>
      <c r="D19417" s="65"/>
      <c r="E19417" s="65"/>
      <c r="F19417" s="65"/>
      <c r="G19417" s="145"/>
    </row>
    <row r="19418" spans="1:7">
      <c r="A19418" s="65"/>
      <c r="B19418" s="65"/>
      <c r="C19418" s="65"/>
      <c r="D19418" s="65"/>
      <c r="E19418" s="65"/>
      <c r="F19418" s="65"/>
      <c r="G19418" s="145"/>
    </row>
    <row r="19419" spans="1:7">
      <c r="A19419" s="65"/>
      <c r="B19419" s="65"/>
      <c r="C19419" s="65"/>
      <c r="D19419" s="65"/>
      <c r="E19419" s="65"/>
      <c r="F19419" s="65"/>
      <c r="G19419" s="145"/>
    </row>
    <row r="19420" spans="1:7">
      <c r="A19420" s="65"/>
      <c r="B19420" s="65"/>
      <c r="C19420" s="65"/>
      <c r="D19420" s="65"/>
      <c r="E19420" s="65"/>
      <c r="F19420" s="65"/>
      <c r="G19420" s="145"/>
    </row>
    <row r="19421" spans="1:7">
      <c r="A19421" s="65"/>
      <c r="B19421" s="65"/>
      <c r="C19421" s="65"/>
      <c r="D19421" s="65"/>
      <c r="E19421" s="65"/>
      <c r="F19421" s="65"/>
      <c r="G19421" s="145"/>
    </row>
    <row r="19422" spans="1:7">
      <c r="A19422" s="65"/>
      <c r="B19422" s="65"/>
      <c r="C19422" s="65"/>
      <c r="D19422" s="65"/>
      <c r="E19422" s="65"/>
      <c r="F19422" s="65"/>
      <c r="G19422" s="145"/>
    </row>
    <row r="19423" spans="1:7">
      <c r="A19423" s="65"/>
      <c r="B19423" s="65"/>
      <c r="C19423" s="65"/>
      <c r="D19423" s="65"/>
      <c r="E19423" s="65"/>
      <c r="F19423" s="65"/>
      <c r="G19423" s="145"/>
    </row>
    <row r="19424" spans="1:7">
      <c r="A19424" s="65"/>
      <c r="B19424" s="65"/>
      <c r="C19424" s="65"/>
      <c r="D19424" s="65"/>
      <c r="E19424" s="65"/>
      <c r="F19424" s="65"/>
      <c r="G19424" s="145"/>
    </row>
    <row r="19425" spans="1:7">
      <c r="A19425" s="65"/>
      <c r="B19425" s="65"/>
      <c r="C19425" s="65"/>
      <c r="D19425" s="65"/>
      <c r="E19425" s="65"/>
      <c r="F19425" s="65"/>
      <c r="G19425" s="145"/>
    </row>
    <row r="19426" spans="1:7">
      <c r="A19426" s="65"/>
      <c r="B19426" s="65"/>
      <c r="C19426" s="65"/>
      <c r="D19426" s="65"/>
      <c r="E19426" s="65"/>
      <c r="F19426" s="65"/>
      <c r="G19426" s="145"/>
    </row>
    <row r="19427" spans="1:7">
      <c r="A19427" s="65"/>
      <c r="B19427" s="65"/>
      <c r="C19427" s="65"/>
      <c r="D19427" s="65"/>
      <c r="E19427" s="65"/>
      <c r="F19427" s="65"/>
      <c r="G19427" s="145"/>
    </row>
    <row r="19428" spans="1:7">
      <c r="A19428" s="65"/>
      <c r="B19428" s="65"/>
      <c r="C19428" s="65"/>
      <c r="D19428" s="65"/>
      <c r="E19428" s="65"/>
      <c r="F19428" s="65"/>
      <c r="G19428" s="145"/>
    </row>
    <row r="19429" spans="1:7">
      <c r="A19429" s="65"/>
      <c r="B19429" s="65"/>
      <c r="C19429" s="65"/>
      <c r="D19429" s="65"/>
      <c r="E19429" s="65"/>
      <c r="F19429" s="65"/>
      <c r="G19429" s="145"/>
    </row>
    <row r="19430" spans="1:7">
      <c r="A19430" s="65"/>
      <c r="B19430" s="65"/>
      <c r="C19430" s="65"/>
      <c r="D19430" s="65"/>
      <c r="E19430" s="65"/>
      <c r="F19430" s="65"/>
      <c r="G19430" s="145"/>
    </row>
    <row r="19431" spans="1:7">
      <c r="A19431" s="65"/>
      <c r="B19431" s="65"/>
      <c r="C19431" s="65"/>
      <c r="D19431" s="65"/>
      <c r="E19431" s="65"/>
      <c r="F19431" s="65"/>
      <c r="G19431" s="145"/>
    </row>
    <row r="19432" spans="1:7">
      <c r="A19432" s="65"/>
      <c r="B19432" s="65"/>
      <c r="C19432" s="65"/>
      <c r="D19432" s="65"/>
      <c r="E19432" s="65"/>
      <c r="F19432" s="65"/>
      <c r="G19432" s="145"/>
    </row>
    <row r="19433" spans="1:7">
      <c r="A19433" s="65"/>
      <c r="B19433" s="65"/>
      <c r="C19433" s="65"/>
      <c r="D19433" s="65"/>
      <c r="E19433" s="65"/>
      <c r="F19433" s="65"/>
      <c r="G19433" s="145"/>
    </row>
    <row r="19434" spans="1:7">
      <c r="A19434" s="65"/>
      <c r="B19434" s="65"/>
      <c r="C19434" s="65"/>
      <c r="D19434" s="65"/>
      <c r="E19434" s="65"/>
      <c r="F19434" s="65"/>
      <c r="G19434" s="145"/>
    </row>
    <row r="19435" spans="1:7">
      <c r="A19435" s="65"/>
      <c r="B19435" s="65"/>
      <c r="C19435" s="65"/>
      <c r="D19435" s="65"/>
      <c r="E19435" s="65"/>
      <c r="F19435" s="65"/>
      <c r="G19435" s="145"/>
    </row>
    <row r="19436" spans="1:7">
      <c r="A19436" s="65"/>
      <c r="B19436" s="65"/>
      <c r="C19436" s="65"/>
      <c r="D19436" s="65"/>
      <c r="E19436" s="65"/>
      <c r="F19436" s="65"/>
      <c r="G19436" s="145"/>
    </row>
    <row r="19437" spans="1:7">
      <c r="A19437" s="65"/>
      <c r="B19437" s="65"/>
      <c r="C19437" s="65"/>
      <c r="D19437" s="65"/>
      <c r="E19437" s="65"/>
      <c r="F19437" s="65"/>
      <c r="G19437" s="145"/>
    </row>
    <row r="19438" spans="1:7">
      <c r="A19438" s="65"/>
      <c r="B19438" s="65"/>
      <c r="C19438" s="65"/>
      <c r="D19438" s="65"/>
      <c r="E19438" s="65"/>
      <c r="F19438" s="65"/>
      <c r="G19438" s="145"/>
    </row>
    <row r="19439" spans="1:7">
      <c r="A19439" s="65"/>
      <c r="B19439" s="65"/>
      <c r="C19439" s="65"/>
      <c r="D19439" s="65"/>
      <c r="E19439" s="65"/>
      <c r="F19439" s="65"/>
      <c r="G19439" s="145"/>
    </row>
    <row r="19440" spans="1:7">
      <c r="A19440" s="65"/>
      <c r="B19440" s="65"/>
      <c r="C19440" s="65"/>
      <c r="D19440" s="65"/>
      <c r="E19440" s="65"/>
      <c r="F19440" s="65"/>
      <c r="G19440" s="145"/>
    </row>
    <row r="19441" spans="1:7">
      <c r="A19441" s="65"/>
      <c r="B19441" s="65"/>
      <c r="C19441" s="65"/>
      <c r="D19441" s="65"/>
      <c r="E19441" s="65"/>
      <c r="F19441" s="65"/>
      <c r="G19441" s="145"/>
    </row>
    <row r="19442" spans="1:7">
      <c r="A19442" s="65"/>
      <c r="B19442" s="65"/>
      <c r="C19442" s="65"/>
      <c r="D19442" s="65"/>
      <c r="E19442" s="65"/>
      <c r="F19442" s="65"/>
      <c r="G19442" s="145"/>
    </row>
    <row r="19443" spans="1:7">
      <c r="A19443" s="65"/>
      <c r="B19443" s="65"/>
      <c r="C19443" s="65"/>
      <c r="D19443" s="65"/>
      <c r="E19443" s="65"/>
      <c r="F19443" s="65"/>
      <c r="G19443" s="145"/>
    </row>
    <row r="19444" spans="1:7">
      <c r="A19444" s="65"/>
      <c r="B19444" s="65"/>
      <c r="C19444" s="65"/>
      <c r="D19444" s="65"/>
      <c r="E19444" s="65"/>
      <c r="F19444" s="65"/>
      <c r="G19444" s="145"/>
    </row>
    <row r="19445" spans="1:7">
      <c r="A19445" s="65"/>
      <c r="B19445" s="65"/>
      <c r="C19445" s="65"/>
      <c r="D19445" s="65"/>
      <c r="E19445" s="65"/>
      <c r="F19445" s="65"/>
      <c r="G19445" s="145"/>
    </row>
    <row r="19446" spans="1:7">
      <c r="A19446" s="65"/>
      <c r="B19446" s="65"/>
      <c r="C19446" s="65"/>
      <c r="D19446" s="65"/>
      <c r="E19446" s="65"/>
      <c r="F19446" s="65"/>
      <c r="G19446" s="145"/>
    </row>
    <row r="19447" spans="1:7">
      <c r="A19447" s="65"/>
      <c r="B19447" s="65"/>
      <c r="C19447" s="65"/>
      <c r="D19447" s="65"/>
      <c r="E19447" s="65"/>
      <c r="F19447" s="65"/>
      <c r="G19447" s="145"/>
    </row>
    <row r="19448" spans="1:7">
      <c r="A19448" s="65"/>
      <c r="B19448" s="65"/>
      <c r="C19448" s="65"/>
      <c r="D19448" s="65"/>
      <c r="E19448" s="65"/>
      <c r="F19448" s="65"/>
      <c r="G19448" s="145"/>
    </row>
    <row r="19449" spans="1:7">
      <c r="A19449" s="65"/>
      <c r="B19449" s="65"/>
      <c r="C19449" s="65"/>
      <c r="D19449" s="65"/>
      <c r="E19449" s="65"/>
      <c r="F19449" s="65"/>
      <c r="G19449" s="145"/>
    </row>
    <row r="19450" spans="1:7">
      <c r="A19450" s="65"/>
      <c r="B19450" s="65"/>
      <c r="C19450" s="65"/>
      <c r="D19450" s="65"/>
      <c r="E19450" s="65"/>
      <c r="F19450" s="65"/>
      <c r="G19450" s="145"/>
    </row>
    <row r="19451" spans="1:7">
      <c r="A19451" s="65"/>
      <c r="B19451" s="65"/>
      <c r="C19451" s="65"/>
      <c r="D19451" s="65"/>
      <c r="E19451" s="65"/>
      <c r="F19451" s="65"/>
      <c r="G19451" s="145"/>
    </row>
    <row r="19452" spans="1:7">
      <c r="A19452" s="65"/>
      <c r="B19452" s="65"/>
      <c r="C19452" s="65"/>
      <c r="D19452" s="65"/>
      <c r="E19452" s="65"/>
      <c r="F19452" s="65"/>
      <c r="G19452" s="145"/>
    </row>
    <row r="19453" spans="1:7">
      <c r="A19453" s="65"/>
      <c r="B19453" s="65"/>
      <c r="C19453" s="65"/>
      <c r="D19453" s="65"/>
      <c r="E19453" s="65"/>
      <c r="F19453" s="65"/>
      <c r="G19453" s="145"/>
    </row>
    <row r="19454" spans="1:7">
      <c r="A19454" s="65"/>
      <c r="B19454" s="65"/>
      <c r="C19454" s="65"/>
      <c r="D19454" s="65"/>
      <c r="E19454" s="65"/>
      <c r="F19454" s="65"/>
      <c r="G19454" s="145"/>
    </row>
    <row r="19455" spans="1:7">
      <c r="A19455" s="65"/>
      <c r="B19455" s="65"/>
      <c r="C19455" s="65"/>
      <c r="D19455" s="65"/>
      <c r="E19455" s="65"/>
      <c r="F19455" s="65"/>
      <c r="G19455" s="145"/>
    </row>
    <row r="19456" spans="1:7">
      <c r="A19456" s="65"/>
      <c r="B19456" s="65"/>
      <c r="C19456" s="65"/>
      <c r="D19456" s="65"/>
      <c r="E19456" s="65"/>
      <c r="F19456" s="65"/>
      <c r="G19456" s="145"/>
    </row>
    <row r="19457" spans="1:7">
      <c r="A19457" s="65"/>
      <c r="B19457" s="65"/>
      <c r="C19457" s="65"/>
      <c r="D19457" s="65"/>
      <c r="E19457" s="65"/>
      <c r="F19457" s="65"/>
      <c r="G19457" s="145"/>
    </row>
    <row r="19458" spans="1:7">
      <c r="A19458" s="65"/>
      <c r="B19458" s="65"/>
      <c r="C19458" s="65"/>
      <c r="D19458" s="65"/>
      <c r="E19458" s="65"/>
      <c r="F19458" s="65"/>
      <c r="G19458" s="145"/>
    </row>
    <row r="19459" spans="1:7">
      <c r="A19459" s="65"/>
      <c r="B19459" s="65"/>
      <c r="C19459" s="65"/>
      <c r="D19459" s="65"/>
      <c r="E19459" s="65"/>
      <c r="F19459" s="65"/>
      <c r="G19459" s="145"/>
    </row>
    <row r="19460" spans="1:7">
      <c r="A19460" s="65"/>
      <c r="B19460" s="65"/>
      <c r="C19460" s="65"/>
      <c r="D19460" s="65"/>
      <c r="E19460" s="65"/>
      <c r="F19460" s="65"/>
      <c r="G19460" s="145"/>
    </row>
    <row r="19461" spans="1:7">
      <c r="A19461" s="65"/>
      <c r="B19461" s="65"/>
      <c r="C19461" s="65"/>
      <c r="D19461" s="65"/>
      <c r="E19461" s="65"/>
      <c r="F19461" s="65"/>
      <c r="G19461" s="145"/>
    </row>
    <row r="19462" spans="1:7">
      <c r="A19462" s="65"/>
      <c r="B19462" s="65"/>
      <c r="C19462" s="65"/>
      <c r="D19462" s="65"/>
      <c r="E19462" s="65"/>
      <c r="F19462" s="65"/>
      <c r="G19462" s="145"/>
    </row>
    <row r="19463" spans="1:7">
      <c r="A19463" s="65"/>
      <c r="B19463" s="65"/>
      <c r="C19463" s="65"/>
      <c r="D19463" s="65"/>
      <c r="E19463" s="65"/>
      <c r="F19463" s="65"/>
      <c r="G19463" s="145"/>
    </row>
    <row r="19464" spans="1:7">
      <c r="A19464" s="65"/>
      <c r="B19464" s="65"/>
      <c r="C19464" s="65"/>
      <c r="D19464" s="65"/>
      <c r="E19464" s="65"/>
      <c r="F19464" s="65"/>
      <c r="G19464" s="145"/>
    </row>
    <row r="19465" spans="1:7">
      <c r="A19465" s="65"/>
      <c r="B19465" s="65"/>
      <c r="C19465" s="65"/>
      <c r="D19465" s="65"/>
      <c r="E19465" s="65"/>
      <c r="F19465" s="65"/>
      <c r="G19465" s="145"/>
    </row>
    <row r="19466" spans="1:7">
      <c r="A19466" s="65"/>
      <c r="B19466" s="65"/>
      <c r="C19466" s="65"/>
      <c r="D19466" s="65"/>
      <c r="E19466" s="65"/>
      <c r="F19466" s="65"/>
      <c r="G19466" s="145"/>
    </row>
    <row r="19467" spans="1:7">
      <c r="A19467" s="65"/>
      <c r="B19467" s="65"/>
      <c r="C19467" s="65"/>
      <c r="D19467" s="65"/>
      <c r="E19467" s="65"/>
      <c r="F19467" s="65"/>
      <c r="G19467" s="145"/>
    </row>
    <row r="19468" spans="1:7">
      <c r="A19468" s="65"/>
      <c r="B19468" s="65"/>
      <c r="C19468" s="65"/>
      <c r="D19468" s="65"/>
      <c r="E19468" s="65"/>
      <c r="F19468" s="65"/>
      <c r="G19468" s="145"/>
    </row>
    <row r="19469" spans="1:7">
      <c r="A19469" s="65"/>
      <c r="B19469" s="65"/>
      <c r="C19469" s="65"/>
      <c r="D19469" s="65"/>
      <c r="E19469" s="65"/>
      <c r="F19469" s="65"/>
      <c r="G19469" s="145"/>
    </row>
    <row r="19470" spans="1:7">
      <c r="A19470" s="65"/>
      <c r="B19470" s="65"/>
      <c r="C19470" s="65"/>
      <c r="D19470" s="65"/>
      <c r="E19470" s="65"/>
      <c r="F19470" s="65"/>
      <c r="G19470" s="145"/>
    </row>
    <row r="19471" spans="1:7">
      <c r="A19471" s="65"/>
      <c r="B19471" s="65"/>
      <c r="C19471" s="65"/>
      <c r="D19471" s="65"/>
      <c r="E19471" s="65"/>
      <c r="F19471" s="65"/>
      <c r="G19471" s="145"/>
    </row>
    <row r="19472" spans="1:7">
      <c r="A19472" s="65"/>
      <c r="B19472" s="65"/>
      <c r="C19472" s="65"/>
      <c r="D19472" s="65"/>
      <c r="E19472" s="65"/>
      <c r="F19472" s="65"/>
      <c r="G19472" s="145"/>
    </row>
    <row r="19473" spans="1:7">
      <c r="A19473" s="65"/>
      <c r="B19473" s="65"/>
      <c r="C19473" s="65"/>
      <c r="D19473" s="65"/>
      <c r="E19473" s="65"/>
      <c r="F19473" s="65"/>
      <c r="G19473" s="145"/>
    </row>
    <row r="19474" spans="1:7">
      <c r="A19474" s="65"/>
      <c r="B19474" s="65"/>
      <c r="C19474" s="65"/>
      <c r="D19474" s="65"/>
      <c r="E19474" s="65"/>
      <c r="F19474" s="65"/>
      <c r="G19474" s="145"/>
    </row>
    <row r="19475" spans="1:7">
      <c r="A19475" s="65"/>
      <c r="B19475" s="65"/>
      <c r="C19475" s="65"/>
      <c r="D19475" s="65"/>
      <c r="E19475" s="65"/>
      <c r="F19475" s="65"/>
      <c r="G19475" s="145"/>
    </row>
    <row r="19476" spans="1:7">
      <c r="A19476" s="65"/>
      <c r="B19476" s="65"/>
      <c r="C19476" s="65"/>
      <c r="D19476" s="65"/>
      <c r="E19476" s="65"/>
      <c r="F19476" s="65"/>
      <c r="G19476" s="145"/>
    </row>
    <row r="19477" spans="1:7">
      <c r="A19477" s="65"/>
      <c r="B19477" s="65"/>
      <c r="C19477" s="65"/>
      <c r="D19477" s="65"/>
      <c r="E19477" s="65"/>
      <c r="F19477" s="65"/>
      <c r="G19477" s="145"/>
    </row>
    <row r="19478" spans="1:7">
      <c r="A19478" s="65"/>
      <c r="B19478" s="65"/>
      <c r="C19478" s="65"/>
      <c r="D19478" s="65"/>
      <c r="E19478" s="65"/>
      <c r="F19478" s="65"/>
      <c r="G19478" s="145"/>
    </row>
    <row r="19479" spans="1:7">
      <c r="A19479" s="65"/>
      <c r="B19479" s="65"/>
      <c r="C19479" s="65"/>
      <c r="D19479" s="65"/>
      <c r="E19479" s="65"/>
      <c r="F19479" s="65"/>
      <c r="G19479" s="145"/>
    </row>
    <row r="19480" spans="1:7">
      <c r="A19480" s="65"/>
      <c r="B19480" s="65"/>
      <c r="C19480" s="65"/>
      <c r="D19480" s="65"/>
      <c r="E19480" s="65"/>
      <c r="F19480" s="65"/>
      <c r="G19480" s="145"/>
    </row>
    <row r="19481" spans="1:7">
      <c r="A19481" s="65"/>
      <c r="B19481" s="65"/>
      <c r="C19481" s="65"/>
      <c r="D19481" s="65"/>
      <c r="E19481" s="65"/>
      <c r="F19481" s="65"/>
      <c r="G19481" s="145"/>
    </row>
    <row r="19482" spans="1:7">
      <c r="A19482" s="65"/>
      <c r="B19482" s="65"/>
      <c r="C19482" s="65"/>
      <c r="D19482" s="65"/>
      <c r="E19482" s="65"/>
      <c r="F19482" s="65"/>
      <c r="G19482" s="145"/>
    </row>
    <row r="19483" spans="1:7">
      <c r="A19483" s="65"/>
      <c r="B19483" s="65"/>
      <c r="C19483" s="65"/>
      <c r="D19483" s="65"/>
      <c r="E19483" s="65"/>
      <c r="F19483" s="65"/>
      <c r="G19483" s="145"/>
    </row>
    <row r="19484" spans="1:7">
      <c r="A19484" s="65"/>
      <c r="B19484" s="65"/>
      <c r="C19484" s="65"/>
      <c r="D19484" s="65"/>
      <c r="E19484" s="65"/>
      <c r="F19484" s="65"/>
      <c r="G19484" s="145"/>
    </row>
    <row r="19485" spans="1:7">
      <c r="A19485" s="65"/>
      <c r="B19485" s="65"/>
      <c r="C19485" s="65"/>
      <c r="D19485" s="65"/>
      <c r="E19485" s="65"/>
      <c r="F19485" s="65"/>
      <c r="G19485" s="145"/>
    </row>
    <row r="19486" spans="1:7">
      <c r="A19486" s="65"/>
      <c r="B19486" s="65"/>
      <c r="C19486" s="65"/>
      <c r="D19486" s="65"/>
      <c r="E19486" s="65"/>
      <c r="F19486" s="65"/>
      <c r="G19486" s="145"/>
    </row>
    <row r="19487" spans="1:7">
      <c r="A19487" s="65"/>
      <c r="B19487" s="65"/>
      <c r="C19487" s="65"/>
      <c r="D19487" s="65"/>
      <c r="E19487" s="65"/>
      <c r="F19487" s="65"/>
      <c r="G19487" s="145"/>
    </row>
    <row r="19488" spans="1:7">
      <c r="A19488" s="65"/>
      <c r="B19488" s="65"/>
      <c r="C19488" s="65"/>
      <c r="D19488" s="65"/>
      <c r="E19488" s="65"/>
      <c r="F19488" s="65"/>
      <c r="G19488" s="145"/>
    </row>
    <row r="19489" spans="1:7">
      <c r="A19489" s="65"/>
      <c r="B19489" s="65"/>
      <c r="C19489" s="65"/>
      <c r="D19489" s="65"/>
      <c r="E19489" s="65"/>
      <c r="F19489" s="65"/>
      <c r="G19489" s="145"/>
    </row>
    <row r="19490" spans="1:7">
      <c r="A19490" s="65"/>
      <c r="B19490" s="65"/>
      <c r="C19490" s="65"/>
      <c r="D19490" s="65"/>
      <c r="E19490" s="65"/>
      <c r="F19490" s="65"/>
      <c r="G19490" s="145"/>
    </row>
    <row r="19491" spans="1:7">
      <c r="A19491" s="65"/>
      <c r="B19491" s="65"/>
      <c r="C19491" s="65"/>
      <c r="D19491" s="65"/>
      <c r="E19491" s="65"/>
      <c r="F19491" s="65"/>
      <c r="G19491" s="145"/>
    </row>
    <row r="19492" spans="1:7">
      <c r="A19492" s="65"/>
      <c r="B19492" s="65"/>
      <c r="C19492" s="65"/>
      <c r="D19492" s="65"/>
      <c r="E19492" s="65"/>
      <c r="F19492" s="65"/>
      <c r="G19492" s="145"/>
    </row>
    <row r="19493" spans="1:7">
      <c r="A19493" s="65"/>
      <c r="B19493" s="65"/>
      <c r="C19493" s="65"/>
      <c r="D19493" s="65"/>
      <c r="E19493" s="65"/>
      <c r="F19493" s="65"/>
      <c r="G19493" s="145"/>
    </row>
    <row r="19494" spans="1:7">
      <c r="A19494" s="65"/>
      <c r="B19494" s="65"/>
      <c r="C19494" s="65"/>
      <c r="D19494" s="65"/>
      <c r="E19494" s="65"/>
      <c r="F19494" s="65"/>
      <c r="G19494" s="145"/>
    </row>
    <row r="19495" spans="1:7">
      <c r="A19495" s="65"/>
      <c r="B19495" s="65"/>
      <c r="C19495" s="65"/>
      <c r="D19495" s="65"/>
      <c r="E19495" s="65"/>
      <c r="F19495" s="65"/>
      <c r="G19495" s="145"/>
    </row>
    <row r="19496" spans="1:7">
      <c r="A19496" s="65"/>
      <c r="B19496" s="65"/>
      <c r="C19496" s="65"/>
      <c r="D19496" s="65"/>
      <c r="E19496" s="65"/>
      <c r="F19496" s="65"/>
      <c r="G19496" s="145"/>
    </row>
    <row r="19497" spans="1:7">
      <c r="A19497" s="65"/>
      <c r="B19497" s="65"/>
      <c r="C19497" s="65"/>
      <c r="D19497" s="65"/>
      <c r="E19497" s="65"/>
      <c r="F19497" s="65"/>
      <c r="G19497" s="145"/>
    </row>
    <row r="19498" spans="1:7">
      <c r="A19498" s="65"/>
      <c r="B19498" s="65"/>
      <c r="C19498" s="65"/>
      <c r="D19498" s="65"/>
      <c r="E19498" s="65"/>
      <c r="F19498" s="65"/>
      <c r="G19498" s="145"/>
    </row>
    <row r="19499" spans="1:7">
      <c r="A19499" s="65"/>
      <c r="B19499" s="65"/>
      <c r="C19499" s="65"/>
      <c r="D19499" s="65"/>
      <c r="E19499" s="65"/>
      <c r="F19499" s="65"/>
      <c r="G19499" s="145"/>
    </row>
    <row r="19500" spans="1:7">
      <c r="A19500" s="65"/>
      <c r="B19500" s="65"/>
      <c r="C19500" s="65"/>
      <c r="D19500" s="65"/>
      <c r="E19500" s="65"/>
      <c r="F19500" s="65"/>
      <c r="G19500" s="145"/>
    </row>
    <row r="19501" spans="1:7">
      <c r="A19501" s="65"/>
      <c r="B19501" s="65"/>
      <c r="C19501" s="65"/>
      <c r="D19501" s="65"/>
      <c r="E19501" s="65"/>
      <c r="F19501" s="65"/>
      <c r="G19501" s="145"/>
    </row>
    <row r="19502" spans="1:7">
      <c r="A19502" s="65"/>
      <c r="B19502" s="65"/>
      <c r="C19502" s="65"/>
      <c r="D19502" s="65"/>
      <c r="E19502" s="65"/>
      <c r="F19502" s="65"/>
      <c r="G19502" s="145"/>
    </row>
    <row r="19503" spans="1:7">
      <c r="A19503" s="65"/>
      <c r="B19503" s="65"/>
      <c r="C19503" s="65"/>
      <c r="D19503" s="65"/>
      <c r="E19503" s="65"/>
      <c r="F19503" s="65"/>
      <c r="G19503" s="145"/>
    </row>
    <row r="19504" spans="1:7">
      <c r="A19504" s="65"/>
      <c r="B19504" s="65"/>
      <c r="C19504" s="65"/>
      <c r="D19504" s="65"/>
      <c r="E19504" s="65"/>
      <c r="F19504" s="65"/>
      <c r="G19504" s="145"/>
    </row>
    <row r="19505" spans="1:7">
      <c r="A19505" s="65"/>
      <c r="B19505" s="65"/>
      <c r="C19505" s="65"/>
      <c r="D19505" s="65"/>
      <c r="E19505" s="65"/>
      <c r="F19505" s="65"/>
      <c r="G19505" s="145"/>
    </row>
    <row r="19506" spans="1:7">
      <c r="A19506" s="65"/>
      <c r="B19506" s="65"/>
      <c r="C19506" s="65"/>
      <c r="D19506" s="65"/>
      <c r="E19506" s="65"/>
      <c r="F19506" s="65"/>
      <c r="G19506" s="145"/>
    </row>
    <row r="19507" spans="1:7">
      <c r="A19507" s="65"/>
      <c r="B19507" s="65"/>
      <c r="C19507" s="65"/>
      <c r="D19507" s="65"/>
      <c r="E19507" s="65"/>
      <c r="F19507" s="65"/>
      <c r="G19507" s="145"/>
    </row>
    <row r="19508" spans="1:7">
      <c r="A19508" s="65"/>
      <c r="B19508" s="65"/>
      <c r="C19508" s="65"/>
      <c r="D19508" s="65"/>
      <c r="E19508" s="65"/>
      <c r="F19508" s="65"/>
      <c r="G19508" s="145"/>
    </row>
    <row r="19509" spans="1:7">
      <c r="A19509" s="65"/>
      <c r="B19509" s="65"/>
      <c r="C19509" s="65"/>
      <c r="D19509" s="65"/>
      <c r="E19509" s="65"/>
      <c r="F19509" s="65"/>
      <c r="G19509" s="145"/>
    </row>
    <row r="19510" spans="1:7">
      <c r="A19510" s="65"/>
      <c r="B19510" s="65"/>
      <c r="C19510" s="65"/>
      <c r="D19510" s="65"/>
      <c r="E19510" s="65"/>
      <c r="F19510" s="65"/>
      <c r="G19510" s="145"/>
    </row>
    <row r="19511" spans="1:7">
      <c r="A19511" s="65"/>
      <c r="B19511" s="65"/>
      <c r="C19511" s="65"/>
      <c r="D19511" s="65"/>
      <c r="E19511" s="65"/>
      <c r="F19511" s="65"/>
      <c r="G19511" s="145"/>
    </row>
    <row r="19512" spans="1:7">
      <c r="A19512" s="65"/>
      <c r="B19512" s="65"/>
      <c r="C19512" s="65"/>
      <c r="D19512" s="65"/>
      <c r="E19512" s="65"/>
      <c r="F19512" s="65"/>
      <c r="G19512" s="145"/>
    </row>
    <row r="19513" spans="1:7">
      <c r="A19513" s="65"/>
      <c r="B19513" s="65"/>
      <c r="C19513" s="65"/>
      <c r="D19513" s="65"/>
      <c r="E19513" s="65"/>
      <c r="F19513" s="65"/>
      <c r="G19513" s="145"/>
    </row>
    <row r="19514" spans="1:7">
      <c r="A19514" s="65"/>
      <c r="B19514" s="65"/>
      <c r="C19514" s="65"/>
      <c r="D19514" s="65"/>
      <c r="E19514" s="65"/>
      <c r="F19514" s="65"/>
      <c r="G19514" s="145"/>
    </row>
    <row r="19515" spans="1:7">
      <c r="A19515" s="65"/>
      <c r="B19515" s="65"/>
      <c r="C19515" s="65"/>
      <c r="D19515" s="65"/>
      <c r="E19515" s="65"/>
      <c r="F19515" s="65"/>
      <c r="G19515" s="145"/>
    </row>
    <row r="19516" spans="1:7">
      <c r="A19516" s="65"/>
      <c r="B19516" s="65"/>
      <c r="C19516" s="65"/>
      <c r="D19516" s="65"/>
      <c r="E19516" s="65"/>
      <c r="F19516" s="65"/>
      <c r="G19516" s="145"/>
    </row>
    <row r="19517" spans="1:7">
      <c r="A19517" s="65"/>
      <c r="B19517" s="65"/>
      <c r="C19517" s="65"/>
      <c r="D19517" s="65"/>
      <c r="E19517" s="65"/>
      <c r="F19517" s="65"/>
      <c r="G19517" s="145"/>
    </row>
    <row r="19518" spans="1:7">
      <c r="A19518" s="65"/>
      <c r="B19518" s="65"/>
      <c r="C19518" s="65"/>
      <c r="D19518" s="65"/>
      <c r="E19518" s="65"/>
      <c r="F19518" s="65"/>
      <c r="G19518" s="145"/>
    </row>
    <row r="19519" spans="1:7">
      <c r="A19519" s="65"/>
      <c r="B19519" s="65"/>
      <c r="C19519" s="65"/>
      <c r="D19519" s="65"/>
      <c r="E19519" s="65"/>
      <c r="F19519" s="65"/>
      <c r="G19519" s="145"/>
    </row>
    <row r="19520" spans="1:7">
      <c r="A19520" s="65"/>
      <c r="B19520" s="65"/>
      <c r="C19520" s="65"/>
      <c r="D19520" s="65"/>
      <c r="E19520" s="65"/>
      <c r="F19520" s="65"/>
      <c r="G19520" s="145"/>
    </row>
    <row r="19521" spans="1:7">
      <c r="A19521" s="65"/>
      <c r="B19521" s="65"/>
      <c r="C19521" s="65"/>
      <c r="D19521" s="65"/>
      <c r="E19521" s="65"/>
      <c r="F19521" s="65"/>
      <c r="G19521" s="145"/>
    </row>
    <row r="19522" spans="1:7">
      <c r="A19522" s="65"/>
      <c r="B19522" s="65"/>
      <c r="C19522" s="65"/>
      <c r="D19522" s="65"/>
      <c r="E19522" s="65"/>
      <c r="F19522" s="65"/>
      <c r="G19522" s="145"/>
    </row>
    <row r="19523" spans="1:7">
      <c r="A19523" s="65"/>
      <c r="B19523" s="65"/>
      <c r="C19523" s="65"/>
      <c r="D19523" s="65"/>
      <c r="E19523" s="65"/>
      <c r="F19523" s="65"/>
      <c r="G19523" s="145"/>
    </row>
    <row r="19524" spans="1:7">
      <c r="A19524" s="65"/>
      <c r="B19524" s="65"/>
      <c r="C19524" s="65"/>
      <c r="D19524" s="65"/>
      <c r="E19524" s="65"/>
      <c r="F19524" s="65"/>
      <c r="G19524" s="145"/>
    </row>
    <row r="19525" spans="1:7">
      <c r="A19525" s="65"/>
      <c r="B19525" s="65"/>
      <c r="C19525" s="65"/>
      <c r="D19525" s="65"/>
      <c r="E19525" s="65"/>
      <c r="F19525" s="65"/>
      <c r="G19525" s="145"/>
    </row>
    <row r="19526" spans="1:7">
      <c r="A19526" s="65"/>
      <c r="B19526" s="65"/>
      <c r="C19526" s="65"/>
      <c r="D19526" s="65"/>
      <c r="E19526" s="65"/>
      <c r="F19526" s="65"/>
      <c r="G19526" s="145"/>
    </row>
    <row r="19527" spans="1:7">
      <c r="A19527" s="65"/>
      <c r="B19527" s="65"/>
      <c r="C19527" s="65"/>
      <c r="D19527" s="65"/>
      <c r="E19527" s="65"/>
      <c r="F19527" s="65"/>
      <c r="G19527" s="145"/>
    </row>
    <row r="19528" spans="1:7">
      <c r="A19528" s="65"/>
      <c r="B19528" s="65"/>
      <c r="C19528" s="65"/>
      <c r="D19528" s="65"/>
      <c r="E19528" s="65"/>
      <c r="F19528" s="65"/>
      <c r="G19528" s="145"/>
    </row>
    <row r="19529" spans="1:7">
      <c r="A19529" s="65"/>
      <c r="B19529" s="65"/>
      <c r="C19529" s="65"/>
      <c r="D19529" s="65"/>
      <c r="E19529" s="65"/>
      <c r="F19529" s="65"/>
      <c r="G19529" s="145"/>
    </row>
    <row r="19530" spans="1:7">
      <c r="A19530" s="65"/>
      <c r="B19530" s="65"/>
      <c r="C19530" s="65"/>
      <c r="D19530" s="65"/>
      <c r="E19530" s="65"/>
      <c r="F19530" s="65"/>
      <c r="G19530" s="145"/>
    </row>
    <row r="19531" spans="1:7">
      <c r="A19531" s="65"/>
      <c r="B19531" s="65"/>
      <c r="C19531" s="65"/>
      <c r="D19531" s="65"/>
      <c r="E19531" s="65"/>
      <c r="F19531" s="65"/>
      <c r="G19531" s="145"/>
    </row>
    <row r="19532" spans="1:7">
      <c r="A19532" s="65"/>
      <c r="B19532" s="65"/>
      <c r="C19532" s="65"/>
      <c r="D19532" s="65"/>
      <c r="E19532" s="65"/>
      <c r="F19532" s="65"/>
      <c r="G19532" s="145"/>
    </row>
    <row r="19533" spans="1:7">
      <c r="A19533" s="65"/>
      <c r="B19533" s="65"/>
      <c r="C19533" s="65"/>
      <c r="D19533" s="65"/>
      <c r="E19533" s="65"/>
      <c r="F19533" s="65"/>
      <c r="G19533" s="145"/>
    </row>
    <row r="19534" spans="1:7">
      <c r="A19534" s="65"/>
      <c r="B19534" s="65"/>
      <c r="C19534" s="65"/>
      <c r="D19534" s="65"/>
      <c r="E19534" s="65"/>
      <c r="F19534" s="65"/>
      <c r="G19534" s="145"/>
    </row>
    <row r="19535" spans="1:7">
      <c r="A19535" s="65"/>
      <c r="B19535" s="65"/>
      <c r="C19535" s="65"/>
      <c r="D19535" s="65"/>
      <c r="E19535" s="65"/>
      <c r="F19535" s="65"/>
      <c r="G19535" s="145"/>
    </row>
    <row r="19536" spans="1:7">
      <c r="A19536" s="65"/>
      <c r="B19536" s="65"/>
      <c r="C19536" s="65"/>
      <c r="D19536" s="65"/>
      <c r="E19536" s="65"/>
      <c r="F19536" s="65"/>
      <c r="G19536" s="145"/>
    </row>
    <row r="19537" spans="1:7">
      <c r="A19537" s="65"/>
      <c r="B19537" s="65"/>
      <c r="C19537" s="65"/>
      <c r="D19537" s="65"/>
      <c r="E19537" s="65"/>
      <c r="F19537" s="65"/>
      <c r="G19537" s="145"/>
    </row>
    <row r="19538" spans="1:7">
      <c r="A19538" s="65"/>
      <c r="B19538" s="65"/>
      <c r="C19538" s="65"/>
      <c r="D19538" s="65"/>
      <c r="E19538" s="65"/>
      <c r="F19538" s="65"/>
      <c r="G19538" s="145"/>
    </row>
    <row r="19539" spans="1:7">
      <c r="A19539" s="65"/>
      <c r="B19539" s="65"/>
      <c r="C19539" s="65"/>
      <c r="D19539" s="65"/>
      <c r="E19539" s="65"/>
      <c r="F19539" s="65"/>
      <c r="G19539" s="145"/>
    </row>
    <row r="19540" spans="1:7">
      <c r="A19540" s="65"/>
      <c r="B19540" s="65"/>
      <c r="C19540" s="65"/>
      <c r="D19540" s="65"/>
      <c r="E19540" s="65"/>
      <c r="F19540" s="65"/>
      <c r="G19540" s="145"/>
    </row>
    <row r="19541" spans="1:7">
      <c r="A19541" s="65"/>
      <c r="B19541" s="65"/>
      <c r="C19541" s="65"/>
      <c r="D19541" s="65"/>
      <c r="E19541" s="65"/>
      <c r="F19541" s="65"/>
      <c r="G19541" s="145"/>
    </row>
    <row r="19542" spans="1:7">
      <c r="A19542" s="65"/>
      <c r="B19542" s="65"/>
      <c r="C19542" s="65"/>
      <c r="D19542" s="65"/>
      <c r="E19542" s="65"/>
      <c r="F19542" s="65"/>
      <c r="G19542" s="145"/>
    </row>
    <row r="19543" spans="1:7">
      <c r="A19543" s="65"/>
      <c r="B19543" s="65"/>
      <c r="C19543" s="65"/>
      <c r="D19543" s="65"/>
      <c r="E19543" s="65"/>
      <c r="F19543" s="65"/>
      <c r="G19543" s="145"/>
    </row>
    <row r="19544" spans="1:7">
      <c r="A19544" s="65"/>
      <c r="B19544" s="65"/>
      <c r="C19544" s="65"/>
      <c r="D19544" s="65"/>
      <c r="E19544" s="65"/>
      <c r="F19544" s="65"/>
      <c r="G19544" s="145"/>
    </row>
    <row r="19545" spans="1:7">
      <c r="A19545" s="65"/>
      <c r="B19545" s="65"/>
      <c r="C19545" s="65"/>
      <c r="D19545" s="65"/>
      <c r="E19545" s="65"/>
      <c r="F19545" s="65"/>
      <c r="G19545" s="145"/>
    </row>
    <row r="19546" spans="1:7">
      <c r="A19546" s="65"/>
      <c r="B19546" s="65"/>
      <c r="C19546" s="65"/>
      <c r="D19546" s="65"/>
      <c r="E19546" s="65"/>
      <c r="F19546" s="65"/>
      <c r="G19546" s="145"/>
    </row>
    <row r="19547" spans="1:7">
      <c r="A19547" s="65"/>
      <c r="B19547" s="65"/>
      <c r="C19547" s="65"/>
      <c r="D19547" s="65"/>
      <c r="E19547" s="65"/>
      <c r="F19547" s="65"/>
      <c r="G19547" s="145"/>
    </row>
    <row r="19548" spans="1:7">
      <c r="A19548" s="65"/>
      <c r="B19548" s="65"/>
      <c r="C19548" s="65"/>
      <c r="D19548" s="65"/>
      <c r="E19548" s="65"/>
      <c r="F19548" s="65"/>
      <c r="G19548" s="145"/>
    </row>
    <row r="19549" spans="1:7">
      <c r="A19549" s="65"/>
      <c r="B19549" s="65"/>
      <c r="C19549" s="65"/>
      <c r="D19549" s="65"/>
      <c r="E19549" s="65"/>
      <c r="F19549" s="65"/>
      <c r="G19549" s="145"/>
    </row>
    <row r="19550" spans="1:7">
      <c r="A19550" s="65"/>
      <c r="B19550" s="65"/>
      <c r="C19550" s="65"/>
      <c r="D19550" s="65"/>
      <c r="E19550" s="65"/>
      <c r="F19550" s="65"/>
      <c r="G19550" s="145"/>
    </row>
    <row r="19551" spans="1:7">
      <c r="A19551" s="65"/>
      <c r="B19551" s="65"/>
      <c r="C19551" s="65"/>
      <c r="D19551" s="65"/>
      <c r="E19551" s="65"/>
      <c r="F19551" s="65"/>
      <c r="G19551" s="145"/>
    </row>
    <row r="19552" spans="1:7">
      <c r="A19552" s="65"/>
      <c r="B19552" s="65"/>
      <c r="C19552" s="65"/>
      <c r="D19552" s="65"/>
      <c r="E19552" s="65"/>
      <c r="F19552" s="65"/>
      <c r="G19552" s="145"/>
    </row>
    <row r="19553" spans="1:7">
      <c r="A19553" s="65"/>
      <c r="B19553" s="65"/>
      <c r="C19553" s="65"/>
      <c r="D19553" s="65"/>
      <c r="E19553" s="65"/>
      <c r="F19553" s="65"/>
      <c r="G19553" s="145"/>
    </row>
    <row r="19554" spans="1:7">
      <c r="A19554" s="65"/>
      <c r="B19554" s="65"/>
      <c r="C19554" s="65"/>
      <c r="D19554" s="65"/>
      <c r="E19554" s="65"/>
      <c r="F19554" s="65"/>
      <c r="G19554" s="145"/>
    </row>
    <row r="19555" spans="1:7">
      <c r="A19555" s="65"/>
      <c r="B19555" s="65"/>
      <c r="C19555" s="65"/>
      <c r="D19555" s="65"/>
      <c r="E19555" s="65"/>
      <c r="F19555" s="65"/>
      <c r="G19555" s="145"/>
    </row>
    <row r="19556" spans="1:7">
      <c r="A19556" s="65"/>
      <c r="B19556" s="65"/>
      <c r="C19556" s="65"/>
      <c r="D19556" s="65"/>
      <c r="E19556" s="65"/>
      <c r="F19556" s="65"/>
      <c r="G19556" s="145"/>
    </row>
    <row r="19557" spans="1:7">
      <c r="A19557" s="65"/>
      <c r="B19557" s="65"/>
      <c r="C19557" s="65"/>
      <c r="D19557" s="65"/>
      <c r="E19557" s="65"/>
      <c r="F19557" s="65"/>
      <c r="G19557" s="145"/>
    </row>
    <row r="19558" spans="1:7">
      <c r="A19558" s="65"/>
      <c r="B19558" s="65"/>
      <c r="C19558" s="65"/>
      <c r="D19558" s="65"/>
      <c r="E19558" s="65"/>
      <c r="F19558" s="65"/>
      <c r="G19558" s="145"/>
    </row>
    <row r="19559" spans="1:7">
      <c r="A19559" s="65"/>
      <c r="B19559" s="65"/>
      <c r="C19559" s="65"/>
      <c r="D19559" s="65"/>
      <c r="E19559" s="65"/>
      <c r="F19559" s="65"/>
      <c r="G19559" s="145"/>
    </row>
    <row r="19560" spans="1:7">
      <c r="A19560" s="65"/>
      <c r="B19560" s="65"/>
      <c r="C19560" s="65"/>
      <c r="D19560" s="65"/>
      <c r="E19560" s="65"/>
      <c r="F19560" s="65"/>
      <c r="G19560" s="145"/>
    </row>
    <row r="19561" spans="1:7">
      <c r="A19561" s="65"/>
      <c r="B19561" s="65"/>
      <c r="C19561" s="65"/>
      <c r="D19561" s="65"/>
      <c r="E19561" s="65"/>
      <c r="F19561" s="65"/>
      <c r="G19561" s="145"/>
    </row>
    <row r="19562" spans="1:7">
      <c r="A19562" s="65"/>
      <c r="B19562" s="65"/>
      <c r="C19562" s="65"/>
      <c r="D19562" s="65"/>
      <c r="E19562" s="65"/>
      <c r="F19562" s="65"/>
      <c r="G19562" s="145"/>
    </row>
    <row r="19563" spans="1:7">
      <c r="A19563" s="65"/>
      <c r="B19563" s="65"/>
      <c r="C19563" s="65"/>
      <c r="D19563" s="65"/>
      <c r="E19563" s="65"/>
      <c r="F19563" s="65"/>
      <c r="G19563" s="145"/>
    </row>
    <row r="19564" spans="1:7">
      <c r="A19564" s="65"/>
      <c r="B19564" s="65"/>
      <c r="C19564" s="65"/>
      <c r="D19564" s="65"/>
      <c r="E19564" s="65"/>
      <c r="F19564" s="65"/>
      <c r="G19564" s="145"/>
    </row>
    <row r="19565" spans="1:7">
      <c r="A19565" s="65"/>
      <c r="B19565" s="65"/>
      <c r="C19565" s="65"/>
      <c r="D19565" s="65"/>
      <c r="E19565" s="65"/>
      <c r="F19565" s="65"/>
      <c r="G19565" s="145"/>
    </row>
    <row r="19566" spans="1:7">
      <c r="A19566" s="65"/>
      <c r="B19566" s="65"/>
      <c r="C19566" s="65"/>
      <c r="D19566" s="65"/>
      <c r="E19566" s="65"/>
      <c r="F19566" s="65"/>
      <c r="G19566" s="145"/>
    </row>
    <row r="19567" spans="1:7">
      <c r="A19567" s="65"/>
      <c r="B19567" s="65"/>
      <c r="C19567" s="65"/>
      <c r="D19567" s="65"/>
      <c r="E19567" s="65"/>
      <c r="F19567" s="65"/>
      <c r="G19567" s="145"/>
    </row>
    <row r="19568" spans="1:7">
      <c r="A19568" s="65"/>
      <c r="B19568" s="65"/>
      <c r="C19568" s="65"/>
      <c r="D19568" s="65"/>
      <c r="E19568" s="65"/>
      <c r="F19568" s="65"/>
      <c r="G19568" s="145"/>
    </row>
    <row r="19569" spans="1:7">
      <c r="A19569" s="65"/>
      <c r="B19569" s="65"/>
      <c r="C19569" s="65"/>
      <c r="D19569" s="65"/>
      <c r="E19569" s="65"/>
      <c r="F19569" s="65"/>
      <c r="G19569" s="145"/>
    </row>
    <row r="19570" spans="1:7">
      <c r="A19570" s="65"/>
      <c r="B19570" s="65"/>
      <c r="C19570" s="65"/>
      <c r="D19570" s="65"/>
      <c r="E19570" s="65"/>
      <c r="F19570" s="65"/>
      <c r="G19570" s="145"/>
    </row>
    <row r="19571" spans="1:7">
      <c r="A19571" s="65"/>
      <c r="B19571" s="65"/>
      <c r="C19571" s="65"/>
      <c r="D19571" s="65"/>
      <c r="E19571" s="65"/>
      <c r="F19571" s="65"/>
      <c r="G19571" s="145"/>
    </row>
    <row r="19572" spans="1:7">
      <c r="A19572" s="65"/>
      <c r="B19572" s="65"/>
      <c r="C19572" s="65"/>
      <c r="D19572" s="65"/>
      <c r="E19572" s="65"/>
      <c r="F19572" s="65"/>
      <c r="G19572" s="145"/>
    </row>
    <row r="19573" spans="1:7">
      <c r="A19573" s="65"/>
      <c r="B19573" s="65"/>
      <c r="C19573" s="65"/>
      <c r="D19573" s="65"/>
      <c r="E19573" s="65"/>
      <c r="F19573" s="65"/>
      <c r="G19573" s="145"/>
    </row>
    <row r="19574" spans="1:7">
      <c r="A19574" s="65"/>
      <c r="B19574" s="65"/>
      <c r="C19574" s="65"/>
      <c r="D19574" s="65"/>
      <c r="E19574" s="65"/>
      <c r="F19574" s="65"/>
      <c r="G19574" s="145"/>
    </row>
    <row r="19575" spans="1:7">
      <c r="A19575" s="65"/>
      <c r="B19575" s="65"/>
      <c r="C19575" s="65"/>
      <c r="D19575" s="65"/>
      <c r="E19575" s="65"/>
      <c r="F19575" s="65"/>
      <c r="G19575" s="145"/>
    </row>
    <row r="19576" spans="1:7">
      <c r="A19576" s="65"/>
      <c r="B19576" s="65"/>
      <c r="C19576" s="65"/>
      <c r="D19576" s="65"/>
      <c r="E19576" s="65"/>
      <c r="F19576" s="65"/>
      <c r="G19576" s="145"/>
    </row>
    <row r="19577" spans="1:7">
      <c r="A19577" s="65"/>
      <c r="B19577" s="65"/>
      <c r="C19577" s="65"/>
      <c r="D19577" s="65"/>
      <c r="E19577" s="65"/>
      <c r="F19577" s="65"/>
      <c r="G19577" s="145"/>
    </row>
    <row r="19578" spans="1:7">
      <c r="A19578" s="65"/>
      <c r="B19578" s="65"/>
      <c r="C19578" s="65"/>
      <c r="D19578" s="65"/>
      <c r="E19578" s="65"/>
      <c r="F19578" s="65"/>
      <c r="G19578" s="145"/>
    </row>
    <row r="19579" spans="1:7">
      <c r="A19579" s="65"/>
      <c r="B19579" s="65"/>
      <c r="C19579" s="65"/>
      <c r="D19579" s="65"/>
      <c r="E19579" s="65"/>
      <c r="F19579" s="65"/>
      <c r="G19579" s="145"/>
    </row>
    <row r="19580" spans="1:7">
      <c r="A19580" s="65"/>
      <c r="B19580" s="65"/>
      <c r="C19580" s="65"/>
      <c r="D19580" s="65"/>
      <c r="E19580" s="65"/>
      <c r="F19580" s="65"/>
      <c r="G19580" s="145"/>
    </row>
    <row r="19581" spans="1:7">
      <c r="A19581" s="65"/>
      <c r="B19581" s="65"/>
      <c r="C19581" s="65"/>
      <c r="D19581" s="65"/>
      <c r="E19581" s="65"/>
      <c r="F19581" s="65"/>
      <c r="G19581" s="145"/>
    </row>
    <row r="19582" spans="1:7">
      <c r="A19582" s="65"/>
      <c r="B19582" s="65"/>
      <c r="C19582" s="65"/>
      <c r="D19582" s="65"/>
      <c r="E19582" s="65"/>
      <c r="F19582" s="65"/>
      <c r="G19582" s="145"/>
    </row>
    <row r="19583" spans="1:7">
      <c r="A19583" s="65"/>
      <c r="B19583" s="65"/>
      <c r="C19583" s="65"/>
      <c r="D19583" s="65"/>
      <c r="E19583" s="65"/>
      <c r="F19583" s="65"/>
      <c r="G19583" s="145"/>
    </row>
    <row r="19584" spans="1:7">
      <c r="A19584" s="65"/>
      <c r="B19584" s="65"/>
      <c r="C19584" s="65"/>
      <c r="D19584" s="65"/>
      <c r="E19584" s="65"/>
      <c r="F19584" s="65"/>
      <c r="G19584" s="145"/>
    </row>
    <row r="19585" spans="1:7">
      <c r="A19585" s="65"/>
      <c r="B19585" s="65"/>
      <c r="C19585" s="65"/>
      <c r="D19585" s="65"/>
      <c r="E19585" s="65"/>
      <c r="F19585" s="65"/>
      <c r="G19585" s="145"/>
    </row>
    <row r="19586" spans="1:7">
      <c r="A19586" s="65"/>
      <c r="B19586" s="65"/>
      <c r="C19586" s="65"/>
      <c r="D19586" s="65"/>
      <c r="E19586" s="65"/>
      <c r="F19586" s="65"/>
      <c r="G19586" s="145"/>
    </row>
    <row r="19587" spans="1:7">
      <c r="A19587" s="65"/>
      <c r="B19587" s="65"/>
      <c r="C19587" s="65"/>
      <c r="D19587" s="65"/>
      <c r="E19587" s="65"/>
      <c r="F19587" s="65"/>
      <c r="G19587" s="145"/>
    </row>
    <row r="19588" spans="1:7">
      <c r="A19588" s="65"/>
      <c r="B19588" s="65"/>
      <c r="C19588" s="65"/>
      <c r="D19588" s="65"/>
      <c r="E19588" s="65"/>
      <c r="F19588" s="65"/>
      <c r="G19588" s="145"/>
    </row>
    <row r="19589" spans="1:7">
      <c r="A19589" s="65"/>
      <c r="B19589" s="65"/>
      <c r="C19589" s="65"/>
      <c r="D19589" s="65"/>
      <c r="E19589" s="65"/>
      <c r="F19589" s="65"/>
      <c r="G19589" s="145"/>
    </row>
    <row r="19590" spans="1:7">
      <c r="A19590" s="65"/>
      <c r="B19590" s="65"/>
      <c r="C19590" s="65"/>
      <c r="D19590" s="65"/>
      <c r="E19590" s="65"/>
      <c r="F19590" s="65"/>
      <c r="G19590" s="145"/>
    </row>
    <row r="19591" spans="1:7">
      <c r="A19591" s="65"/>
      <c r="B19591" s="65"/>
      <c r="C19591" s="65"/>
      <c r="D19591" s="65"/>
      <c r="E19591" s="65"/>
      <c r="F19591" s="65"/>
      <c r="G19591" s="145"/>
    </row>
    <row r="19592" spans="1:7">
      <c r="A19592" s="65"/>
      <c r="B19592" s="65"/>
      <c r="C19592" s="65"/>
      <c r="D19592" s="65"/>
      <c r="E19592" s="65"/>
      <c r="F19592" s="65"/>
      <c r="G19592" s="145"/>
    </row>
    <row r="19593" spans="1:7">
      <c r="A19593" s="65"/>
      <c r="B19593" s="65"/>
      <c r="C19593" s="65"/>
      <c r="D19593" s="65"/>
      <c r="E19593" s="65"/>
      <c r="F19593" s="65"/>
      <c r="G19593" s="145"/>
    </row>
    <row r="19594" spans="1:7">
      <c r="A19594" s="65"/>
      <c r="B19594" s="65"/>
      <c r="C19594" s="65"/>
      <c r="D19594" s="65"/>
      <c r="E19594" s="65"/>
      <c r="F19594" s="65"/>
      <c r="G19594" s="145"/>
    </row>
    <row r="19595" spans="1:7">
      <c r="A19595" s="65"/>
      <c r="B19595" s="65"/>
      <c r="C19595" s="65"/>
      <c r="D19595" s="65"/>
      <c r="E19595" s="65"/>
      <c r="F19595" s="65"/>
      <c r="G19595" s="145"/>
    </row>
    <row r="19596" spans="1:7">
      <c r="A19596" s="65"/>
      <c r="B19596" s="65"/>
      <c r="C19596" s="65"/>
      <c r="D19596" s="65"/>
      <c r="E19596" s="65"/>
      <c r="F19596" s="65"/>
      <c r="G19596" s="145"/>
    </row>
    <row r="19597" spans="1:7">
      <c r="A19597" s="65"/>
      <c r="B19597" s="65"/>
      <c r="C19597" s="65"/>
      <c r="D19597" s="65"/>
      <c r="E19597" s="65"/>
      <c r="F19597" s="65"/>
      <c r="G19597" s="145"/>
    </row>
    <row r="19598" spans="1:7">
      <c r="A19598" s="65"/>
      <c r="B19598" s="65"/>
      <c r="C19598" s="65"/>
      <c r="D19598" s="65"/>
      <c r="E19598" s="65"/>
      <c r="F19598" s="65"/>
      <c r="G19598" s="145"/>
    </row>
    <row r="19599" spans="1:7">
      <c r="A19599" s="65"/>
      <c r="B19599" s="65"/>
      <c r="C19599" s="65"/>
      <c r="D19599" s="65"/>
      <c r="E19599" s="65"/>
      <c r="F19599" s="65"/>
      <c r="G19599" s="145"/>
    </row>
    <row r="19600" spans="1:7">
      <c r="A19600" s="65"/>
      <c r="B19600" s="65"/>
      <c r="C19600" s="65"/>
      <c r="D19600" s="65"/>
      <c r="E19600" s="65"/>
      <c r="F19600" s="65"/>
      <c r="G19600" s="145"/>
    </row>
    <row r="19601" spans="1:7">
      <c r="A19601" s="65"/>
      <c r="B19601" s="65"/>
      <c r="C19601" s="65"/>
      <c r="D19601" s="65"/>
      <c r="E19601" s="65"/>
      <c r="F19601" s="65"/>
      <c r="G19601" s="145"/>
    </row>
    <row r="19602" spans="1:7">
      <c r="A19602" s="65"/>
      <c r="B19602" s="65"/>
      <c r="C19602" s="65"/>
      <c r="D19602" s="65"/>
      <c r="E19602" s="65"/>
      <c r="F19602" s="65"/>
      <c r="G19602" s="145"/>
    </row>
    <row r="19603" spans="1:7">
      <c r="A19603" s="65"/>
      <c r="B19603" s="65"/>
      <c r="C19603" s="65"/>
      <c r="D19603" s="65"/>
      <c r="E19603" s="65"/>
      <c r="F19603" s="65"/>
      <c r="G19603" s="145"/>
    </row>
    <row r="19604" spans="1:7">
      <c r="A19604" s="65"/>
      <c r="B19604" s="65"/>
      <c r="C19604" s="65"/>
      <c r="D19604" s="65"/>
      <c r="E19604" s="65"/>
      <c r="F19604" s="65"/>
      <c r="G19604" s="145"/>
    </row>
    <row r="19605" spans="1:7">
      <c r="A19605" s="65"/>
      <c r="B19605" s="65"/>
      <c r="C19605" s="65"/>
      <c r="D19605" s="65"/>
      <c r="E19605" s="65"/>
      <c r="F19605" s="65"/>
      <c r="G19605" s="145"/>
    </row>
    <row r="19606" spans="1:7">
      <c r="A19606" s="65"/>
      <c r="B19606" s="65"/>
      <c r="C19606" s="65"/>
      <c r="D19606" s="65"/>
      <c r="E19606" s="65"/>
      <c r="F19606" s="65"/>
      <c r="G19606" s="145"/>
    </row>
    <row r="19607" spans="1:7">
      <c r="A19607" s="65"/>
      <c r="B19607" s="65"/>
      <c r="C19607" s="65"/>
      <c r="D19607" s="65"/>
      <c r="E19607" s="65"/>
      <c r="F19607" s="65"/>
      <c r="G19607" s="145"/>
    </row>
    <row r="19608" spans="1:7">
      <c r="A19608" s="65"/>
      <c r="B19608" s="65"/>
      <c r="C19608" s="65"/>
      <c r="D19608" s="65"/>
      <c r="E19608" s="65"/>
      <c r="F19608" s="65"/>
      <c r="G19608" s="145"/>
    </row>
    <row r="19609" spans="1:7">
      <c r="A19609" s="65"/>
      <c r="B19609" s="65"/>
      <c r="C19609" s="65"/>
      <c r="D19609" s="65"/>
      <c r="E19609" s="65"/>
      <c r="F19609" s="65"/>
      <c r="G19609" s="145"/>
    </row>
    <row r="19610" spans="1:7">
      <c r="A19610" s="65"/>
      <c r="B19610" s="65"/>
      <c r="C19610" s="65"/>
      <c r="D19610" s="65"/>
      <c r="E19610" s="65"/>
      <c r="F19610" s="65"/>
      <c r="G19610" s="145"/>
    </row>
    <row r="19611" spans="1:7">
      <c r="A19611" s="65"/>
      <c r="B19611" s="65"/>
      <c r="C19611" s="65"/>
      <c r="D19611" s="65"/>
      <c r="E19611" s="65"/>
      <c r="F19611" s="65"/>
      <c r="G19611" s="145"/>
    </row>
    <row r="19612" spans="1:7">
      <c r="A19612" s="65"/>
      <c r="B19612" s="65"/>
      <c r="C19612" s="65"/>
      <c r="D19612" s="65"/>
      <c r="E19612" s="65"/>
      <c r="F19612" s="65"/>
      <c r="G19612" s="145"/>
    </row>
    <row r="19613" spans="1:7">
      <c r="A19613" s="65"/>
      <c r="B19613" s="65"/>
      <c r="C19613" s="65"/>
      <c r="D19613" s="65"/>
      <c r="E19613" s="65"/>
      <c r="F19613" s="65"/>
      <c r="G19613" s="145"/>
    </row>
    <row r="19614" spans="1:7">
      <c r="A19614" s="65"/>
      <c r="B19614" s="65"/>
      <c r="C19614" s="65"/>
      <c r="D19614" s="65"/>
      <c r="E19614" s="65"/>
      <c r="F19614" s="65"/>
      <c r="G19614" s="145"/>
    </row>
    <row r="19615" spans="1:7">
      <c r="A19615" s="65"/>
      <c r="B19615" s="65"/>
      <c r="C19615" s="65"/>
      <c r="D19615" s="65"/>
      <c r="E19615" s="65"/>
      <c r="F19615" s="65"/>
      <c r="G19615" s="145"/>
    </row>
    <row r="19616" spans="1:7">
      <c r="A19616" s="65"/>
      <c r="B19616" s="65"/>
      <c r="C19616" s="65"/>
      <c r="D19616" s="65"/>
      <c r="E19616" s="65"/>
      <c r="F19616" s="65"/>
      <c r="G19616" s="145"/>
    </row>
    <row r="19617" spans="1:7">
      <c r="A19617" s="65"/>
      <c r="B19617" s="65"/>
      <c r="C19617" s="65"/>
      <c r="D19617" s="65"/>
      <c r="E19617" s="65"/>
      <c r="F19617" s="65"/>
      <c r="G19617" s="145"/>
    </row>
    <row r="19618" spans="1:7">
      <c r="A19618" s="65"/>
      <c r="B19618" s="65"/>
      <c r="C19618" s="65"/>
      <c r="D19618" s="65"/>
      <c r="E19618" s="65"/>
      <c r="F19618" s="65"/>
      <c r="G19618" s="145"/>
    </row>
    <row r="19619" spans="1:7">
      <c r="A19619" s="65"/>
      <c r="B19619" s="65"/>
      <c r="C19619" s="65"/>
      <c r="D19619" s="65"/>
      <c r="E19619" s="65"/>
      <c r="F19619" s="65"/>
      <c r="G19619" s="145"/>
    </row>
    <row r="19620" spans="1:7">
      <c r="A19620" s="65"/>
      <c r="B19620" s="65"/>
      <c r="C19620" s="65"/>
      <c r="D19620" s="65"/>
      <c r="E19620" s="65"/>
      <c r="F19620" s="65"/>
      <c r="G19620" s="145"/>
    </row>
    <row r="19621" spans="1:7">
      <c r="A19621" s="65"/>
      <c r="B19621" s="65"/>
      <c r="C19621" s="65"/>
      <c r="D19621" s="65"/>
      <c r="E19621" s="65"/>
      <c r="F19621" s="65"/>
      <c r="G19621" s="145"/>
    </row>
    <row r="19622" spans="1:7">
      <c r="A19622" s="65"/>
      <c r="B19622" s="65"/>
      <c r="C19622" s="65"/>
      <c r="D19622" s="65"/>
      <c r="E19622" s="65"/>
      <c r="F19622" s="65"/>
      <c r="G19622" s="145"/>
    </row>
    <row r="19623" spans="1:7">
      <c r="A19623" s="65"/>
      <c r="B19623" s="65"/>
      <c r="C19623" s="65"/>
      <c r="D19623" s="65"/>
      <c r="E19623" s="65"/>
      <c r="F19623" s="65"/>
      <c r="G19623" s="145"/>
    </row>
    <row r="19624" spans="1:7">
      <c r="A19624" s="65"/>
      <c r="B19624" s="65"/>
      <c r="C19624" s="65"/>
      <c r="D19624" s="65"/>
      <c r="E19624" s="65"/>
      <c r="F19624" s="65"/>
      <c r="G19624" s="145"/>
    </row>
    <row r="19625" spans="1:7">
      <c r="A19625" s="65"/>
      <c r="B19625" s="65"/>
      <c r="C19625" s="65"/>
      <c r="D19625" s="65"/>
      <c r="E19625" s="65"/>
      <c r="F19625" s="65"/>
      <c r="G19625" s="145"/>
    </row>
    <row r="19626" spans="1:7">
      <c r="A19626" s="65"/>
      <c r="B19626" s="65"/>
      <c r="C19626" s="65"/>
      <c r="D19626" s="65"/>
      <c r="E19626" s="65"/>
      <c r="F19626" s="65"/>
      <c r="G19626" s="145"/>
    </row>
    <row r="19627" spans="1:7">
      <c r="A19627" s="65"/>
      <c r="B19627" s="65"/>
      <c r="C19627" s="65"/>
      <c r="D19627" s="65"/>
      <c r="E19627" s="65"/>
      <c r="F19627" s="65"/>
      <c r="G19627" s="145"/>
    </row>
    <row r="19628" spans="1:7">
      <c r="A19628" s="65"/>
      <c r="B19628" s="65"/>
      <c r="C19628" s="65"/>
      <c r="D19628" s="65"/>
      <c r="E19628" s="65"/>
      <c r="F19628" s="65"/>
      <c r="G19628" s="145"/>
    </row>
    <row r="19629" spans="1:7">
      <c r="A19629" s="65"/>
      <c r="B19629" s="65"/>
      <c r="C19629" s="65"/>
      <c r="D19629" s="65"/>
      <c r="E19629" s="65"/>
      <c r="F19629" s="65"/>
      <c r="G19629" s="145"/>
    </row>
    <row r="19630" spans="1:7">
      <c r="A19630" s="65"/>
      <c r="B19630" s="65"/>
      <c r="C19630" s="65"/>
      <c r="D19630" s="65"/>
      <c r="E19630" s="65"/>
      <c r="F19630" s="65"/>
      <c r="G19630" s="145"/>
    </row>
    <row r="19631" spans="1:7">
      <c r="A19631" s="65"/>
      <c r="B19631" s="65"/>
      <c r="C19631" s="65"/>
      <c r="D19631" s="65"/>
      <c r="E19631" s="65"/>
      <c r="F19631" s="65"/>
      <c r="G19631" s="145"/>
    </row>
    <row r="19632" spans="1:7">
      <c r="A19632" s="65"/>
      <c r="B19632" s="65"/>
      <c r="C19632" s="65"/>
      <c r="D19632" s="65"/>
      <c r="E19632" s="65"/>
      <c r="F19632" s="65"/>
      <c r="G19632" s="145"/>
    </row>
    <row r="19633" spans="1:7">
      <c r="A19633" s="65"/>
      <c r="B19633" s="65"/>
      <c r="C19633" s="65"/>
      <c r="D19633" s="65"/>
      <c r="E19633" s="65"/>
      <c r="F19633" s="65"/>
      <c r="G19633" s="145"/>
    </row>
    <row r="19634" spans="1:7">
      <c r="A19634" s="65"/>
      <c r="B19634" s="65"/>
      <c r="C19634" s="65"/>
      <c r="D19634" s="65"/>
      <c r="E19634" s="65"/>
      <c r="F19634" s="65"/>
      <c r="G19634" s="145"/>
    </row>
    <row r="19635" spans="1:7">
      <c r="A19635" s="65"/>
      <c r="B19635" s="65"/>
      <c r="C19635" s="65"/>
      <c r="D19635" s="65"/>
      <c r="E19635" s="65"/>
      <c r="F19635" s="65"/>
      <c r="G19635" s="145"/>
    </row>
    <row r="19636" spans="1:7">
      <c r="A19636" s="65"/>
      <c r="B19636" s="65"/>
      <c r="C19636" s="65"/>
      <c r="D19636" s="65"/>
      <c r="E19636" s="65"/>
      <c r="F19636" s="65"/>
      <c r="G19636" s="145"/>
    </row>
    <row r="19637" spans="1:7">
      <c r="A19637" s="65"/>
      <c r="B19637" s="65"/>
      <c r="C19637" s="65"/>
      <c r="D19637" s="65"/>
      <c r="E19637" s="65"/>
      <c r="F19637" s="65"/>
      <c r="G19637" s="145"/>
    </row>
    <row r="19638" spans="1:7">
      <c r="A19638" s="65"/>
      <c r="B19638" s="65"/>
      <c r="C19638" s="65"/>
      <c r="D19638" s="65"/>
      <c r="E19638" s="65"/>
      <c r="F19638" s="65"/>
      <c r="G19638" s="145"/>
    </row>
    <row r="19639" spans="1:7">
      <c r="A19639" s="65"/>
      <c r="B19639" s="65"/>
      <c r="C19639" s="65"/>
      <c r="D19639" s="65"/>
      <c r="E19639" s="65"/>
      <c r="F19639" s="65"/>
      <c r="G19639" s="145"/>
    </row>
    <row r="19640" spans="1:7">
      <c r="A19640" s="65"/>
      <c r="B19640" s="65"/>
      <c r="C19640" s="65"/>
      <c r="D19640" s="65"/>
      <c r="E19640" s="65"/>
      <c r="F19640" s="65"/>
      <c r="G19640" s="145"/>
    </row>
    <row r="19641" spans="1:7">
      <c r="A19641" s="65"/>
      <c r="B19641" s="65"/>
      <c r="C19641" s="65"/>
      <c r="D19641" s="65"/>
      <c r="E19641" s="65"/>
      <c r="F19641" s="65"/>
      <c r="G19641" s="145"/>
    </row>
    <row r="19642" spans="1:7">
      <c r="A19642" s="65"/>
      <c r="B19642" s="65"/>
      <c r="C19642" s="65"/>
      <c r="D19642" s="65"/>
      <c r="E19642" s="65"/>
      <c r="F19642" s="65"/>
      <c r="G19642" s="145"/>
    </row>
    <row r="19643" spans="1:7">
      <c r="A19643" s="65"/>
      <c r="B19643" s="65"/>
      <c r="C19643" s="65"/>
      <c r="D19643" s="65"/>
      <c r="E19643" s="65"/>
      <c r="F19643" s="65"/>
      <c r="G19643" s="145"/>
    </row>
    <row r="19644" spans="1:7">
      <c r="A19644" s="65"/>
      <c r="B19644" s="65"/>
      <c r="C19644" s="65"/>
      <c r="D19644" s="65"/>
      <c r="E19644" s="65"/>
      <c r="F19644" s="65"/>
      <c r="G19644" s="145"/>
    </row>
    <row r="19645" spans="1:7">
      <c r="A19645" s="65"/>
      <c r="B19645" s="65"/>
      <c r="C19645" s="65"/>
      <c r="D19645" s="65"/>
      <c r="E19645" s="65"/>
      <c r="F19645" s="65"/>
      <c r="G19645" s="145"/>
    </row>
    <row r="19646" spans="1:7">
      <c r="A19646" s="65"/>
      <c r="B19646" s="65"/>
      <c r="C19646" s="65"/>
      <c r="D19646" s="65"/>
      <c r="E19646" s="65"/>
      <c r="F19646" s="65"/>
      <c r="G19646" s="145"/>
    </row>
    <row r="19647" spans="1:7">
      <c r="A19647" s="65"/>
      <c r="B19647" s="65"/>
      <c r="C19647" s="65"/>
      <c r="D19647" s="65"/>
      <c r="E19647" s="65"/>
      <c r="F19647" s="65"/>
      <c r="G19647" s="145"/>
    </row>
    <row r="19648" spans="1:7">
      <c r="A19648" s="65"/>
      <c r="B19648" s="65"/>
      <c r="C19648" s="65"/>
      <c r="D19648" s="65"/>
      <c r="E19648" s="65"/>
      <c r="F19648" s="65"/>
      <c r="G19648" s="145"/>
    </row>
    <row r="19649" spans="1:7">
      <c r="A19649" s="65"/>
      <c r="B19649" s="65"/>
      <c r="C19649" s="65"/>
      <c r="D19649" s="65"/>
      <c r="E19649" s="65"/>
      <c r="F19649" s="65"/>
      <c r="G19649" s="145"/>
    </row>
    <row r="19650" spans="1:7">
      <c r="A19650" s="65"/>
      <c r="B19650" s="65"/>
      <c r="C19650" s="65"/>
      <c r="D19650" s="65"/>
      <c r="E19650" s="65"/>
      <c r="F19650" s="65"/>
      <c r="G19650" s="145"/>
    </row>
    <row r="19651" spans="1:7">
      <c r="A19651" s="65"/>
      <c r="B19651" s="65"/>
      <c r="C19651" s="65"/>
      <c r="D19651" s="65"/>
      <c r="E19651" s="65"/>
      <c r="F19651" s="65"/>
      <c r="G19651" s="145"/>
    </row>
    <row r="19652" spans="1:7">
      <c r="A19652" s="65"/>
      <c r="B19652" s="65"/>
      <c r="C19652" s="65"/>
      <c r="D19652" s="65"/>
      <c r="E19652" s="65"/>
      <c r="F19652" s="65"/>
      <c r="G19652" s="145"/>
    </row>
    <row r="19653" spans="1:7">
      <c r="A19653" s="65"/>
      <c r="B19653" s="65"/>
      <c r="C19653" s="65"/>
      <c r="D19653" s="65"/>
      <c r="E19653" s="65"/>
      <c r="F19653" s="65"/>
      <c r="G19653" s="145"/>
    </row>
    <row r="19654" spans="1:7">
      <c r="A19654" s="65"/>
      <c r="B19654" s="65"/>
      <c r="C19654" s="65"/>
      <c r="D19654" s="65"/>
      <c r="E19654" s="65"/>
      <c r="F19654" s="65"/>
      <c r="G19654" s="145"/>
    </row>
    <row r="19655" spans="1:7">
      <c r="A19655" s="65"/>
      <c r="B19655" s="65"/>
      <c r="C19655" s="65"/>
      <c r="D19655" s="65"/>
      <c r="E19655" s="65"/>
      <c r="F19655" s="65"/>
      <c r="G19655" s="145"/>
    </row>
    <row r="19656" spans="1:7">
      <c r="A19656" s="65"/>
      <c r="B19656" s="65"/>
      <c r="C19656" s="65"/>
      <c r="D19656" s="65"/>
      <c r="E19656" s="65"/>
      <c r="F19656" s="65"/>
      <c r="G19656" s="145"/>
    </row>
    <row r="19657" spans="1:7">
      <c r="A19657" s="65"/>
      <c r="B19657" s="65"/>
      <c r="C19657" s="65"/>
      <c r="D19657" s="65"/>
      <c r="E19657" s="65"/>
      <c r="F19657" s="65"/>
      <c r="G19657" s="145"/>
    </row>
    <row r="19658" spans="1:7">
      <c r="A19658" s="65"/>
      <c r="B19658" s="65"/>
      <c r="C19658" s="65"/>
      <c r="D19658" s="65"/>
      <c r="E19658" s="65"/>
      <c r="F19658" s="65"/>
      <c r="G19658" s="145"/>
    </row>
    <row r="19659" spans="1:7">
      <c r="A19659" s="65"/>
      <c r="B19659" s="65"/>
      <c r="C19659" s="65"/>
      <c r="D19659" s="65"/>
      <c r="E19659" s="65"/>
      <c r="F19659" s="65"/>
      <c r="G19659" s="145"/>
    </row>
    <row r="19660" spans="1:7">
      <c r="A19660" s="65"/>
      <c r="B19660" s="65"/>
      <c r="C19660" s="65"/>
      <c r="D19660" s="65"/>
      <c r="E19660" s="65"/>
      <c r="F19660" s="65"/>
      <c r="G19660" s="145"/>
    </row>
    <row r="19661" spans="1:7">
      <c r="A19661" s="65"/>
      <c r="B19661" s="65"/>
      <c r="C19661" s="65"/>
      <c r="D19661" s="65"/>
      <c r="E19661" s="65"/>
      <c r="F19661" s="65"/>
      <c r="G19661" s="145"/>
    </row>
    <row r="19662" spans="1:7">
      <c r="A19662" s="65"/>
      <c r="B19662" s="65"/>
      <c r="C19662" s="65"/>
      <c r="D19662" s="65"/>
      <c r="E19662" s="65"/>
      <c r="F19662" s="65"/>
      <c r="G19662" s="145"/>
    </row>
    <row r="19663" spans="1:7">
      <c r="A19663" s="65"/>
      <c r="B19663" s="65"/>
      <c r="C19663" s="65"/>
      <c r="D19663" s="65"/>
      <c r="E19663" s="65"/>
      <c r="F19663" s="65"/>
      <c r="G19663" s="145"/>
    </row>
    <row r="19664" spans="1:7">
      <c r="A19664" s="65"/>
      <c r="B19664" s="65"/>
      <c r="C19664" s="65"/>
      <c r="D19664" s="65"/>
      <c r="E19664" s="65"/>
      <c r="F19664" s="65"/>
      <c r="G19664" s="145"/>
    </row>
    <row r="19665" spans="1:7">
      <c r="A19665" s="65"/>
      <c r="B19665" s="65"/>
      <c r="C19665" s="65"/>
      <c r="D19665" s="65"/>
      <c r="E19665" s="65"/>
      <c r="F19665" s="65"/>
      <c r="G19665" s="145"/>
    </row>
    <row r="19666" spans="1:7">
      <c r="A19666" s="65"/>
      <c r="B19666" s="65"/>
      <c r="C19666" s="65"/>
      <c r="D19666" s="65"/>
      <c r="E19666" s="65"/>
      <c r="F19666" s="65"/>
      <c r="G19666" s="145"/>
    </row>
    <row r="19667" spans="1:7">
      <c r="A19667" s="65"/>
      <c r="B19667" s="65"/>
      <c r="C19667" s="65"/>
      <c r="D19667" s="65"/>
      <c r="E19667" s="65"/>
      <c r="F19667" s="65"/>
      <c r="G19667" s="145"/>
    </row>
    <row r="19668" spans="1:7">
      <c r="A19668" s="65"/>
      <c r="B19668" s="65"/>
      <c r="C19668" s="65"/>
      <c r="D19668" s="65"/>
      <c r="E19668" s="65"/>
      <c r="F19668" s="65"/>
      <c r="G19668" s="145"/>
    </row>
    <row r="19669" spans="1:7">
      <c r="A19669" s="65"/>
      <c r="B19669" s="65"/>
      <c r="C19669" s="65"/>
      <c r="D19669" s="65"/>
      <c r="E19669" s="65"/>
      <c r="F19669" s="65"/>
      <c r="G19669" s="145"/>
    </row>
    <row r="19670" spans="1:7">
      <c r="A19670" s="65"/>
      <c r="B19670" s="65"/>
      <c r="C19670" s="65"/>
      <c r="D19670" s="65"/>
      <c r="E19670" s="65"/>
      <c r="F19670" s="65"/>
      <c r="G19670" s="145"/>
    </row>
    <row r="19671" spans="1:7">
      <c r="A19671" s="65"/>
      <c r="B19671" s="65"/>
      <c r="C19671" s="65"/>
      <c r="D19671" s="65"/>
      <c r="E19671" s="65"/>
      <c r="F19671" s="65"/>
      <c r="G19671" s="145"/>
    </row>
    <row r="19672" spans="1:7">
      <c r="A19672" s="65"/>
      <c r="B19672" s="65"/>
      <c r="C19672" s="65"/>
      <c r="D19672" s="65"/>
      <c r="E19672" s="65"/>
      <c r="F19672" s="65"/>
      <c r="G19672" s="145"/>
    </row>
    <row r="19673" spans="1:7">
      <c r="A19673" s="65"/>
      <c r="B19673" s="65"/>
      <c r="C19673" s="65"/>
      <c r="D19673" s="65"/>
      <c r="E19673" s="65"/>
      <c r="F19673" s="65"/>
      <c r="G19673" s="145"/>
    </row>
    <row r="19674" spans="1:7">
      <c r="A19674" s="65"/>
      <c r="B19674" s="65"/>
      <c r="C19674" s="65"/>
      <c r="D19674" s="65"/>
      <c r="E19674" s="65"/>
      <c r="F19674" s="65"/>
      <c r="G19674" s="145"/>
    </row>
    <row r="19675" spans="1:7">
      <c r="A19675" s="65"/>
      <c r="B19675" s="65"/>
      <c r="C19675" s="65"/>
      <c r="D19675" s="65"/>
      <c r="E19675" s="65"/>
      <c r="F19675" s="65"/>
      <c r="G19675" s="145"/>
    </row>
    <row r="19676" spans="1:7">
      <c r="A19676" s="65"/>
      <c r="B19676" s="65"/>
      <c r="C19676" s="65"/>
      <c r="D19676" s="65"/>
      <c r="E19676" s="65"/>
      <c r="F19676" s="65"/>
      <c r="G19676" s="145"/>
    </row>
    <row r="19677" spans="1:7">
      <c r="A19677" s="65"/>
      <c r="B19677" s="65"/>
      <c r="C19677" s="65"/>
      <c r="D19677" s="65"/>
      <c r="E19677" s="65"/>
      <c r="F19677" s="65"/>
      <c r="G19677" s="145"/>
    </row>
    <row r="19678" spans="1:7">
      <c r="A19678" s="65"/>
      <c r="B19678" s="65"/>
      <c r="C19678" s="65"/>
      <c r="D19678" s="65"/>
      <c r="E19678" s="65"/>
      <c r="F19678" s="65"/>
      <c r="G19678" s="145"/>
    </row>
    <row r="19679" spans="1:7">
      <c r="A19679" s="65"/>
      <c r="B19679" s="65"/>
      <c r="C19679" s="65"/>
      <c r="D19679" s="65"/>
      <c r="E19679" s="65"/>
      <c r="F19679" s="65"/>
      <c r="G19679" s="145"/>
    </row>
    <row r="19680" spans="1:7">
      <c r="A19680" s="65"/>
      <c r="B19680" s="65"/>
      <c r="C19680" s="65"/>
      <c r="D19680" s="65"/>
      <c r="E19680" s="65"/>
      <c r="F19680" s="65"/>
      <c r="G19680" s="145"/>
    </row>
    <row r="19681" spans="1:7">
      <c r="A19681" s="65"/>
      <c r="B19681" s="65"/>
      <c r="C19681" s="65"/>
      <c r="D19681" s="65"/>
      <c r="E19681" s="65"/>
      <c r="F19681" s="65"/>
      <c r="G19681" s="145"/>
    </row>
    <row r="19682" spans="1:7">
      <c r="A19682" s="65"/>
      <c r="B19682" s="65"/>
      <c r="C19682" s="65"/>
      <c r="D19682" s="65"/>
      <c r="E19682" s="65"/>
      <c r="F19682" s="65"/>
      <c r="G19682" s="145"/>
    </row>
    <row r="19683" spans="1:7">
      <c r="A19683" s="65"/>
      <c r="B19683" s="65"/>
      <c r="C19683" s="65"/>
      <c r="D19683" s="65"/>
      <c r="E19683" s="65"/>
      <c r="F19683" s="65"/>
      <c r="G19683" s="145"/>
    </row>
    <row r="19684" spans="1:7">
      <c r="A19684" s="65"/>
      <c r="B19684" s="65"/>
      <c r="C19684" s="65"/>
      <c r="D19684" s="65"/>
      <c r="E19684" s="65"/>
      <c r="F19684" s="65"/>
      <c r="G19684" s="145"/>
    </row>
    <row r="19685" spans="1:7">
      <c r="A19685" s="65"/>
      <c r="B19685" s="65"/>
      <c r="C19685" s="65"/>
      <c r="D19685" s="65"/>
      <c r="E19685" s="65"/>
      <c r="F19685" s="65"/>
      <c r="G19685" s="145"/>
    </row>
    <row r="19686" spans="1:7">
      <c r="A19686" s="65"/>
      <c r="B19686" s="65"/>
      <c r="C19686" s="65"/>
      <c r="D19686" s="65"/>
      <c r="E19686" s="65"/>
      <c r="F19686" s="65"/>
      <c r="G19686" s="145"/>
    </row>
    <row r="19687" spans="1:7">
      <c r="A19687" s="65"/>
      <c r="B19687" s="65"/>
      <c r="C19687" s="65"/>
      <c r="D19687" s="65"/>
      <c r="E19687" s="65"/>
      <c r="F19687" s="65"/>
      <c r="G19687" s="145"/>
    </row>
    <row r="19688" spans="1:7">
      <c r="A19688" s="65"/>
      <c r="B19688" s="65"/>
      <c r="C19688" s="65"/>
      <c r="D19688" s="65"/>
      <c r="E19688" s="65"/>
      <c r="F19688" s="65"/>
      <c r="G19688" s="145"/>
    </row>
    <row r="19689" spans="1:7">
      <c r="A19689" s="65"/>
      <c r="B19689" s="65"/>
      <c r="C19689" s="65"/>
      <c r="D19689" s="65"/>
      <c r="E19689" s="65"/>
      <c r="F19689" s="65"/>
      <c r="G19689" s="145"/>
    </row>
    <row r="19690" spans="1:7">
      <c r="A19690" s="65"/>
      <c r="B19690" s="65"/>
      <c r="C19690" s="65"/>
      <c r="D19690" s="65"/>
      <c r="E19690" s="65"/>
      <c r="F19690" s="65"/>
      <c r="G19690" s="145"/>
    </row>
    <row r="19691" spans="1:7">
      <c r="A19691" s="65"/>
      <c r="B19691" s="65"/>
      <c r="C19691" s="65"/>
      <c r="D19691" s="65"/>
      <c r="E19691" s="65"/>
      <c r="F19691" s="65"/>
      <c r="G19691" s="145"/>
    </row>
    <row r="19692" spans="1:7">
      <c r="A19692" s="65"/>
      <c r="B19692" s="65"/>
      <c r="C19692" s="65"/>
      <c r="D19692" s="65"/>
      <c r="E19692" s="65"/>
      <c r="F19692" s="65"/>
      <c r="G19692" s="145"/>
    </row>
    <row r="19693" spans="1:7">
      <c r="A19693" s="65"/>
      <c r="B19693" s="65"/>
      <c r="C19693" s="65"/>
      <c r="D19693" s="65"/>
      <c r="E19693" s="65"/>
      <c r="F19693" s="65"/>
      <c r="G19693" s="145"/>
    </row>
    <row r="19694" spans="1:7">
      <c r="A19694" s="65"/>
      <c r="B19694" s="65"/>
      <c r="C19694" s="65"/>
      <c r="D19694" s="65"/>
      <c r="E19694" s="65"/>
      <c r="F19694" s="65"/>
      <c r="G19694" s="145"/>
    </row>
    <row r="19695" spans="1:7">
      <c r="A19695" s="65"/>
      <c r="B19695" s="65"/>
      <c r="C19695" s="65"/>
      <c r="D19695" s="65"/>
      <c r="E19695" s="65"/>
      <c r="F19695" s="65"/>
      <c r="G19695" s="145"/>
    </row>
    <row r="19696" spans="1:7">
      <c r="A19696" s="65"/>
      <c r="B19696" s="65"/>
      <c r="C19696" s="65"/>
      <c r="D19696" s="65"/>
      <c r="E19696" s="65"/>
      <c r="F19696" s="65"/>
      <c r="G19696" s="145"/>
    </row>
    <row r="19697" spans="1:7">
      <c r="A19697" s="65"/>
      <c r="B19697" s="65"/>
      <c r="C19697" s="65"/>
      <c r="D19697" s="65"/>
      <c r="E19697" s="65"/>
      <c r="F19697" s="65"/>
      <c r="G19697" s="145"/>
    </row>
    <row r="19698" spans="1:7">
      <c r="A19698" s="65"/>
      <c r="B19698" s="65"/>
      <c r="C19698" s="65"/>
      <c r="D19698" s="65"/>
      <c r="E19698" s="65"/>
      <c r="F19698" s="65"/>
      <c r="G19698" s="145"/>
    </row>
    <row r="19699" spans="1:7">
      <c r="A19699" s="65"/>
      <c r="B19699" s="65"/>
      <c r="C19699" s="65"/>
      <c r="D19699" s="65"/>
      <c r="E19699" s="65"/>
      <c r="F19699" s="65"/>
      <c r="G19699" s="145"/>
    </row>
    <row r="19700" spans="1:7">
      <c r="A19700" s="65"/>
      <c r="B19700" s="65"/>
      <c r="C19700" s="65"/>
      <c r="D19700" s="65"/>
      <c r="E19700" s="65"/>
      <c r="F19700" s="65"/>
      <c r="G19700" s="145"/>
    </row>
    <row r="19701" spans="1:7">
      <c r="A19701" s="65"/>
      <c r="B19701" s="65"/>
      <c r="C19701" s="65"/>
      <c r="D19701" s="65"/>
      <c r="E19701" s="65"/>
      <c r="F19701" s="65"/>
      <c r="G19701" s="145"/>
    </row>
    <row r="19702" spans="1:7">
      <c r="A19702" s="65"/>
      <c r="B19702" s="65"/>
      <c r="C19702" s="65"/>
      <c r="D19702" s="65"/>
      <c r="E19702" s="65"/>
      <c r="F19702" s="65"/>
      <c r="G19702" s="145"/>
    </row>
    <row r="19703" spans="1:7">
      <c r="A19703" s="65"/>
      <c r="B19703" s="65"/>
      <c r="C19703" s="65"/>
      <c r="D19703" s="65"/>
      <c r="E19703" s="65"/>
      <c r="F19703" s="65"/>
      <c r="G19703" s="145"/>
    </row>
    <row r="19704" spans="1:7">
      <c r="A19704" s="65"/>
      <c r="B19704" s="65"/>
      <c r="C19704" s="65"/>
      <c r="D19704" s="65"/>
      <c r="E19704" s="65"/>
      <c r="F19704" s="65"/>
      <c r="G19704" s="145"/>
    </row>
    <row r="19705" spans="1:7">
      <c r="A19705" s="65"/>
      <c r="B19705" s="65"/>
      <c r="C19705" s="65"/>
      <c r="D19705" s="65"/>
      <c r="E19705" s="65"/>
      <c r="F19705" s="65"/>
      <c r="G19705" s="145"/>
    </row>
    <row r="19706" spans="1:7">
      <c r="A19706" s="65"/>
      <c r="B19706" s="65"/>
      <c r="C19706" s="65"/>
      <c r="D19706" s="65"/>
      <c r="E19706" s="65"/>
      <c r="F19706" s="65"/>
      <c r="G19706" s="145"/>
    </row>
    <row r="19707" spans="1:7">
      <c r="A19707" s="65"/>
      <c r="B19707" s="65"/>
      <c r="C19707" s="65"/>
      <c r="D19707" s="65"/>
      <c r="E19707" s="65"/>
      <c r="F19707" s="65"/>
      <c r="G19707" s="145"/>
    </row>
    <row r="19708" spans="1:7">
      <c r="A19708" s="65"/>
      <c r="B19708" s="65"/>
      <c r="C19708" s="65"/>
      <c r="D19708" s="65"/>
      <c r="E19708" s="65"/>
      <c r="F19708" s="65"/>
      <c r="G19708" s="145"/>
    </row>
    <row r="19709" spans="1:7">
      <c r="A19709" s="65"/>
      <c r="B19709" s="65"/>
      <c r="C19709" s="65"/>
      <c r="D19709" s="65"/>
      <c r="E19709" s="65"/>
      <c r="F19709" s="65"/>
      <c r="G19709" s="145"/>
    </row>
    <row r="19710" spans="1:7">
      <c r="A19710" s="65"/>
      <c r="B19710" s="65"/>
      <c r="C19710" s="65"/>
      <c r="D19710" s="65"/>
      <c r="E19710" s="65"/>
      <c r="F19710" s="65"/>
      <c r="G19710" s="145"/>
    </row>
    <row r="19711" spans="1:7">
      <c r="A19711" s="65"/>
      <c r="B19711" s="65"/>
      <c r="C19711" s="65"/>
      <c r="D19711" s="65"/>
      <c r="E19711" s="65"/>
      <c r="F19711" s="65"/>
      <c r="G19711" s="145"/>
    </row>
    <row r="19712" spans="1:7">
      <c r="A19712" s="65"/>
      <c r="B19712" s="65"/>
      <c r="C19712" s="65"/>
      <c r="D19712" s="65"/>
      <c r="E19712" s="65"/>
      <c r="F19712" s="65"/>
      <c r="G19712" s="145"/>
    </row>
    <row r="19713" spans="1:7">
      <c r="A19713" s="65"/>
      <c r="B19713" s="65"/>
      <c r="C19713" s="65"/>
      <c r="D19713" s="65"/>
      <c r="E19713" s="65"/>
      <c r="F19713" s="65"/>
      <c r="G19713" s="145"/>
    </row>
    <row r="19714" spans="1:7">
      <c r="A19714" s="65"/>
      <c r="B19714" s="65"/>
      <c r="C19714" s="65"/>
      <c r="D19714" s="65"/>
      <c r="E19714" s="65"/>
      <c r="F19714" s="65"/>
      <c r="G19714" s="145"/>
    </row>
    <row r="19715" spans="1:7">
      <c r="A19715" s="65"/>
      <c r="B19715" s="65"/>
      <c r="C19715" s="65"/>
      <c r="D19715" s="65"/>
      <c r="E19715" s="65"/>
      <c r="F19715" s="65"/>
      <c r="G19715" s="145"/>
    </row>
    <row r="19716" spans="1:7">
      <c r="A19716" s="65"/>
      <c r="B19716" s="65"/>
      <c r="C19716" s="65"/>
      <c r="D19716" s="65"/>
      <c r="E19716" s="65"/>
      <c r="F19716" s="65"/>
      <c r="G19716" s="145"/>
    </row>
    <row r="19717" spans="1:7">
      <c r="A19717" s="65"/>
      <c r="B19717" s="65"/>
      <c r="C19717" s="65"/>
      <c r="D19717" s="65"/>
      <c r="E19717" s="65"/>
      <c r="F19717" s="65"/>
      <c r="G19717" s="145"/>
    </row>
    <row r="19718" spans="1:7">
      <c r="A19718" s="65"/>
      <c r="B19718" s="65"/>
      <c r="C19718" s="65"/>
      <c r="D19718" s="65"/>
      <c r="E19718" s="65"/>
      <c r="F19718" s="65"/>
      <c r="G19718" s="145"/>
    </row>
    <row r="19719" spans="1:7">
      <c r="A19719" s="65"/>
      <c r="B19719" s="65"/>
      <c r="C19719" s="65"/>
      <c r="D19719" s="65"/>
      <c r="E19719" s="65"/>
      <c r="F19719" s="65"/>
      <c r="G19719" s="145"/>
    </row>
    <row r="19720" spans="1:7">
      <c r="A19720" s="65"/>
      <c r="B19720" s="65"/>
      <c r="C19720" s="65"/>
      <c r="D19720" s="65"/>
      <c r="E19720" s="65"/>
      <c r="F19720" s="65"/>
      <c r="G19720" s="145"/>
    </row>
    <row r="19721" spans="1:7">
      <c r="A19721" s="65"/>
      <c r="B19721" s="65"/>
      <c r="C19721" s="65"/>
      <c r="D19721" s="65"/>
      <c r="E19721" s="65"/>
      <c r="F19721" s="65"/>
      <c r="G19721" s="145"/>
    </row>
    <row r="19722" spans="1:7">
      <c r="A19722" s="65"/>
      <c r="B19722" s="65"/>
      <c r="C19722" s="65"/>
      <c r="D19722" s="65"/>
      <c r="E19722" s="65"/>
      <c r="F19722" s="65"/>
      <c r="G19722" s="145"/>
    </row>
    <row r="19723" spans="1:7">
      <c r="A19723" s="65"/>
      <c r="B19723" s="65"/>
      <c r="C19723" s="65"/>
      <c r="D19723" s="65"/>
      <c r="E19723" s="65"/>
      <c r="F19723" s="65"/>
      <c r="G19723" s="145"/>
    </row>
    <row r="19724" spans="1:7">
      <c r="A19724" s="65"/>
      <c r="B19724" s="65"/>
      <c r="C19724" s="65"/>
      <c r="D19724" s="65"/>
      <c r="E19724" s="65"/>
      <c r="F19724" s="65"/>
      <c r="G19724" s="145"/>
    </row>
    <row r="19725" spans="1:7">
      <c r="A19725" s="65"/>
      <c r="B19725" s="65"/>
      <c r="C19725" s="65"/>
      <c r="D19725" s="65"/>
      <c r="E19725" s="65"/>
      <c r="F19725" s="65"/>
      <c r="G19725" s="145"/>
    </row>
    <row r="19726" spans="1:7">
      <c r="A19726" s="65"/>
      <c r="B19726" s="65"/>
      <c r="C19726" s="65"/>
      <c r="D19726" s="65"/>
      <c r="E19726" s="65"/>
      <c r="F19726" s="65"/>
      <c r="G19726" s="145"/>
    </row>
    <row r="19727" spans="1:7">
      <c r="A19727" s="65"/>
      <c r="B19727" s="65"/>
      <c r="C19727" s="65"/>
      <c r="D19727" s="65"/>
      <c r="E19727" s="65"/>
      <c r="F19727" s="65"/>
      <c r="G19727" s="145"/>
    </row>
    <row r="19728" spans="1:7">
      <c r="A19728" s="65"/>
      <c r="B19728" s="65"/>
      <c r="C19728" s="65"/>
      <c r="D19728" s="65"/>
      <c r="E19728" s="65"/>
      <c r="F19728" s="65"/>
      <c r="G19728" s="145"/>
    </row>
    <row r="19729" spans="1:7">
      <c r="A19729" s="65"/>
      <c r="B19729" s="65"/>
      <c r="C19729" s="65"/>
      <c r="D19729" s="65"/>
      <c r="E19729" s="65"/>
      <c r="F19729" s="65"/>
      <c r="G19729" s="145"/>
    </row>
    <row r="19730" spans="1:7">
      <c r="A19730" s="65"/>
      <c r="B19730" s="65"/>
      <c r="C19730" s="65"/>
      <c r="D19730" s="65"/>
      <c r="E19730" s="65"/>
      <c r="F19730" s="65"/>
      <c r="G19730" s="145"/>
    </row>
    <row r="19731" spans="1:7">
      <c r="A19731" s="65"/>
      <c r="B19731" s="65"/>
      <c r="C19731" s="65"/>
      <c r="D19731" s="65"/>
      <c r="E19731" s="65"/>
      <c r="F19731" s="65"/>
      <c r="G19731" s="145"/>
    </row>
    <row r="19732" spans="1:7">
      <c r="A19732" s="65"/>
      <c r="B19732" s="65"/>
      <c r="C19732" s="65"/>
      <c r="D19732" s="65"/>
      <c r="E19732" s="65"/>
      <c r="F19732" s="65"/>
      <c r="G19732" s="145"/>
    </row>
    <row r="19733" spans="1:7">
      <c r="A19733" s="65"/>
      <c r="B19733" s="65"/>
      <c r="C19733" s="65"/>
      <c r="D19733" s="65"/>
      <c r="E19733" s="65"/>
      <c r="F19733" s="65"/>
      <c r="G19733" s="145"/>
    </row>
    <row r="19734" spans="1:7">
      <c r="A19734" s="65"/>
      <c r="B19734" s="65"/>
      <c r="C19734" s="65"/>
      <c r="D19734" s="65"/>
      <c r="E19734" s="65"/>
      <c r="F19734" s="65"/>
      <c r="G19734" s="145"/>
    </row>
    <row r="19735" spans="1:7">
      <c r="A19735" s="65"/>
      <c r="B19735" s="65"/>
      <c r="C19735" s="65"/>
      <c r="D19735" s="65"/>
      <c r="E19735" s="65"/>
      <c r="F19735" s="65"/>
      <c r="G19735" s="145"/>
    </row>
    <row r="19736" spans="1:7">
      <c r="A19736" s="65"/>
      <c r="B19736" s="65"/>
      <c r="C19736" s="65"/>
      <c r="D19736" s="65"/>
      <c r="E19736" s="65"/>
      <c r="F19736" s="65"/>
      <c r="G19736" s="145"/>
    </row>
    <row r="19737" spans="1:7">
      <c r="A19737" s="65"/>
      <c r="B19737" s="65"/>
      <c r="C19737" s="65"/>
      <c r="D19737" s="65"/>
      <c r="E19737" s="65"/>
      <c r="F19737" s="65"/>
      <c r="G19737" s="145"/>
    </row>
    <row r="19738" spans="1:7">
      <c r="A19738" s="65"/>
      <c r="B19738" s="65"/>
      <c r="C19738" s="65"/>
      <c r="D19738" s="65"/>
      <c r="E19738" s="65"/>
      <c r="F19738" s="65"/>
      <c r="G19738" s="145"/>
    </row>
    <row r="19739" spans="1:7">
      <c r="A19739" s="65"/>
      <c r="B19739" s="65"/>
      <c r="C19739" s="65"/>
      <c r="D19739" s="65"/>
      <c r="E19739" s="65"/>
      <c r="F19739" s="65"/>
      <c r="G19739" s="145"/>
    </row>
    <row r="19740" spans="1:7">
      <c r="A19740" s="65"/>
      <c r="B19740" s="65"/>
      <c r="C19740" s="65"/>
      <c r="D19740" s="65"/>
      <c r="E19740" s="65"/>
      <c r="F19740" s="65"/>
      <c r="G19740" s="145"/>
    </row>
    <row r="19741" spans="1:7">
      <c r="A19741" s="65"/>
      <c r="B19741" s="65"/>
      <c r="C19741" s="65"/>
      <c r="D19741" s="65"/>
      <c r="E19741" s="65"/>
      <c r="F19741" s="65"/>
      <c r="G19741" s="145"/>
    </row>
    <row r="19742" spans="1:7">
      <c r="A19742" s="65"/>
      <c r="B19742" s="65"/>
      <c r="C19742" s="65"/>
      <c r="D19742" s="65"/>
      <c r="E19742" s="65"/>
      <c r="F19742" s="65"/>
      <c r="G19742" s="145"/>
    </row>
    <row r="19743" spans="1:7">
      <c r="A19743" s="65"/>
      <c r="B19743" s="65"/>
      <c r="C19743" s="65"/>
      <c r="D19743" s="65"/>
      <c r="E19743" s="65"/>
      <c r="F19743" s="65"/>
      <c r="G19743" s="145"/>
    </row>
    <row r="19744" spans="1:7">
      <c r="A19744" s="65"/>
      <c r="B19744" s="65"/>
      <c r="C19744" s="65"/>
      <c r="D19744" s="65"/>
      <c r="E19744" s="65"/>
      <c r="F19744" s="65"/>
      <c r="G19744" s="145"/>
    </row>
    <row r="19745" spans="1:7">
      <c r="A19745" s="65"/>
      <c r="B19745" s="65"/>
      <c r="C19745" s="65"/>
      <c r="D19745" s="65"/>
      <c r="E19745" s="65"/>
      <c r="F19745" s="65"/>
      <c r="G19745" s="145"/>
    </row>
    <row r="19746" spans="1:7">
      <c r="A19746" s="65"/>
      <c r="B19746" s="65"/>
      <c r="C19746" s="65"/>
      <c r="D19746" s="65"/>
      <c r="E19746" s="65"/>
      <c r="F19746" s="65"/>
      <c r="G19746" s="145"/>
    </row>
    <row r="19747" spans="1:7">
      <c r="A19747" s="65"/>
      <c r="B19747" s="65"/>
      <c r="C19747" s="65"/>
      <c r="D19747" s="65"/>
      <c r="E19747" s="65"/>
      <c r="F19747" s="65"/>
      <c r="G19747" s="145"/>
    </row>
    <row r="19748" spans="1:7">
      <c r="A19748" s="65"/>
      <c r="B19748" s="65"/>
      <c r="C19748" s="65"/>
      <c r="D19748" s="65"/>
      <c r="E19748" s="65"/>
      <c r="F19748" s="65"/>
      <c r="G19748" s="145"/>
    </row>
    <row r="19749" spans="1:7">
      <c r="A19749" s="65"/>
      <c r="B19749" s="65"/>
      <c r="C19749" s="65"/>
      <c r="D19749" s="65"/>
      <c r="E19749" s="65"/>
      <c r="F19749" s="65"/>
      <c r="G19749" s="145"/>
    </row>
    <row r="19750" spans="1:7">
      <c r="A19750" s="65"/>
      <c r="B19750" s="65"/>
      <c r="C19750" s="65"/>
      <c r="D19750" s="65"/>
      <c r="E19750" s="65"/>
      <c r="F19750" s="65"/>
      <c r="G19750" s="145"/>
    </row>
    <row r="19751" spans="1:7">
      <c r="A19751" s="65"/>
      <c r="B19751" s="65"/>
      <c r="C19751" s="65"/>
      <c r="D19751" s="65"/>
      <c r="E19751" s="65"/>
      <c r="F19751" s="65"/>
      <c r="G19751" s="145"/>
    </row>
    <row r="19752" spans="1:7">
      <c r="A19752" s="65"/>
      <c r="B19752" s="65"/>
      <c r="C19752" s="65"/>
      <c r="D19752" s="65"/>
      <c r="E19752" s="65"/>
      <c r="F19752" s="65"/>
      <c r="G19752" s="145"/>
    </row>
    <row r="19753" spans="1:7">
      <c r="A19753" s="65"/>
      <c r="B19753" s="65"/>
      <c r="C19753" s="65"/>
      <c r="D19753" s="65"/>
      <c r="E19753" s="65"/>
      <c r="F19753" s="65"/>
      <c r="G19753" s="145"/>
    </row>
    <row r="19754" spans="1:7">
      <c r="A19754" s="65"/>
      <c r="B19754" s="65"/>
      <c r="C19754" s="65"/>
      <c r="D19754" s="65"/>
      <c r="E19754" s="65"/>
      <c r="F19754" s="65"/>
      <c r="G19754" s="145"/>
    </row>
    <row r="19755" spans="1:7">
      <c r="A19755" s="65"/>
      <c r="B19755" s="65"/>
      <c r="C19755" s="65"/>
      <c r="D19755" s="65"/>
      <c r="E19755" s="65"/>
      <c r="F19755" s="65"/>
      <c r="G19755" s="145"/>
    </row>
    <row r="19756" spans="1:7">
      <c r="A19756" s="65"/>
      <c r="B19756" s="65"/>
      <c r="C19756" s="65"/>
      <c r="D19756" s="65"/>
      <c r="E19756" s="65"/>
      <c r="F19756" s="65"/>
      <c r="G19756" s="145"/>
    </row>
    <row r="19757" spans="1:7">
      <c r="A19757" s="65"/>
      <c r="B19757" s="65"/>
      <c r="C19757" s="65"/>
      <c r="D19757" s="65"/>
      <c r="E19757" s="65"/>
      <c r="F19757" s="65"/>
      <c r="G19757" s="145"/>
    </row>
    <row r="19758" spans="1:7">
      <c r="A19758" s="65"/>
      <c r="B19758" s="65"/>
      <c r="C19758" s="65"/>
      <c r="D19758" s="65"/>
      <c r="E19758" s="65"/>
      <c r="F19758" s="65"/>
      <c r="G19758" s="145"/>
    </row>
    <row r="19759" spans="1:7">
      <c r="A19759" s="65"/>
      <c r="B19759" s="65"/>
      <c r="C19759" s="65"/>
      <c r="D19759" s="65"/>
      <c r="E19759" s="65"/>
      <c r="F19759" s="65"/>
      <c r="G19759" s="145"/>
    </row>
    <row r="19760" spans="1:7">
      <c r="A19760" s="65"/>
      <c r="B19760" s="65"/>
      <c r="C19760" s="65"/>
      <c r="D19760" s="65"/>
      <c r="E19760" s="65"/>
      <c r="F19760" s="65"/>
      <c r="G19760" s="145"/>
    </row>
    <row r="19761" spans="1:7">
      <c r="A19761" s="65"/>
      <c r="B19761" s="65"/>
      <c r="C19761" s="65"/>
      <c r="D19761" s="65"/>
      <c r="E19761" s="65"/>
      <c r="F19761" s="65"/>
      <c r="G19761" s="145"/>
    </row>
    <row r="19762" spans="1:7">
      <c r="A19762" s="65"/>
      <c r="B19762" s="65"/>
      <c r="C19762" s="65"/>
      <c r="D19762" s="65"/>
      <c r="E19762" s="65"/>
      <c r="F19762" s="65"/>
      <c r="G19762" s="145"/>
    </row>
    <row r="19763" spans="1:7">
      <c r="A19763" s="65"/>
      <c r="B19763" s="65"/>
      <c r="C19763" s="65"/>
      <c r="D19763" s="65"/>
      <c r="E19763" s="65"/>
      <c r="F19763" s="65"/>
      <c r="G19763" s="145"/>
    </row>
    <row r="19764" spans="1:7">
      <c r="A19764" s="65"/>
      <c r="B19764" s="65"/>
      <c r="C19764" s="65"/>
      <c r="D19764" s="65"/>
      <c r="E19764" s="65"/>
      <c r="F19764" s="65"/>
      <c r="G19764" s="145"/>
    </row>
    <row r="19765" spans="1:7">
      <c r="A19765" s="65"/>
      <c r="B19765" s="65"/>
      <c r="C19765" s="65"/>
      <c r="D19765" s="65"/>
      <c r="E19765" s="65"/>
      <c r="F19765" s="65"/>
      <c r="G19765" s="145"/>
    </row>
    <row r="19766" spans="1:7">
      <c r="A19766" s="65"/>
      <c r="B19766" s="65"/>
      <c r="C19766" s="65"/>
      <c r="D19766" s="65"/>
      <c r="E19766" s="65"/>
      <c r="F19766" s="65"/>
      <c r="G19766" s="145"/>
    </row>
    <row r="19767" spans="1:7">
      <c r="A19767" s="65"/>
      <c r="B19767" s="65"/>
      <c r="C19767" s="65"/>
      <c r="D19767" s="65"/>
      <c r="E19767" s="65"/>
      <c r="F19767" s="65"/>
      <c r="G19767" s="145"/>
    </row>
    <row r="19768" spans="1:7">
      <c r="A19768" s="65"/>
      <c r="B19768" s="65"/>
      <c r="C19768" s="65"/>
      <c r="D19768" s="65"/>
      <c r="E19768" s="65"/>
      <c r="F19768" s="65"/>
      <c r="G19768" s="145"/>
    </row>
    <row r="19769" spans="1:7">
      <c r="A19769" s="65"/>
      <c r="B19769" s="65"/>
      <c r="C19769" s="65"/>
      <c r="D19769" s="65"/>
      <c r="E19769" s="65"/>
      <c r="F19769" s="65"/>
      <c r="G19769" s="145"/>
    </row>
    <row r="19770" spans="1:7">
      <c r="A19770" s="65"/>
      <c r="B19770" s="65"/>
      <c r="C19770" s="65"/>
      <c r="D19770" s="65"/>
      <c r="E19770" s="65"/>
      <c r="F19770" s="65"/>
      <c r="G19770" s="145"/>
    </row>
    <row r="19771" spans="1:7">
      <c r="A19771" s="65"/>
      <c r="B19771" s="65"/>
      <c r="C19771" s="65"/>
      <c r="D19771" s="65"/>
      <c r="E19771" s="65"/>
      <c r="F19771" s="65"/>
      <c r="G19771" s="145"/>
    </row>
    <row r="19772" spans="1:7">
      <c r="A19772" s="65"/>
      <c r="B19772" s="65"/>
      <c r="C19772" s="65"/>
      <c r="D19772" s="65"/>
      <c r="E19772" s="65"/>
      <c r="F19772" s="65"/>
      <c r="G19772" s="145"/>
    </row>
    <row r="19773" spans="1:7">
      <c r="A19773" s="65"/>
      <c r="B19773" s="65"/>
      <c r="C19773" s="65"/>
      <c r="D19773" s="65"/>
      <c r="E19773" s="65"/>
      <c r="F19773" s="65"/>
      <c r="G19773" s="145"/>
    </row>
    <row r="19774" spans="1:7">
      <c r="A19774" s="65"/>
      <c r="B19774" s="65"/>
      <c r="C19774" s="65"/>
      <c r="D19774" s="65"/>
      <c r="E19774" s="65"/>
      <c r="F19774" s="65"/>
      <c r="G19774" s="145"/>
    </row>
    <row r="19775" spans="1:7">
      <c r="A19775" s="65"/>
      <c r="B19775" s="65"/>
      <c r="C19775" s="65"/>
      <c r="D19775" s="65"/>
      <c r="E19775" s="65"/>
      <c r="F19775" s="65"/>
      <c r="G19775" s="145"/>
    </row>
    <row r="19776" spans="1:7">
      <c r="A19776" s="65"/>
      <c r="B19776" s="65"/>
      <c r="C19776" s="65"/>
      <c r="D19776" s="65"/>
      <c r="E19776" s="65"/>
      <c r="F19776" s="65"/>
      <c r="G19776" s="145"/>
    </row>
    <row r="19777" spans="1:7">
      <c r="A19777" s="65"/>
      <c r="B19777" s="65"/>
      <c r="C19777" s="65"/>
      <c r="D19777" s="65"/>
      <c r="E19777" s="65"/>
      <c r="F19777" s="65"/>
      <c r="G19777" s="145"/>
    </row>
    <row r="19778" spans="1:7">
      <c r="A19778" s="65"/>
      <c r="B19778" s="65"/>
      <c r="C19778" s="65"/>
      <c r="D19778" s="65"/>
      <c r="E19778" s="65"/>
      <c r="F19778" s="65"/>
      <c r="G19778" s="145"/>
    </row>
    <row r="19779" spans="1:7">
      <c r="A19779" s="65"/>
      <c r="B19779" s="65"/>
      <c r="C19779" s="65"/>
      <c r="D19779" s="65"/>
      <c r="E19779" s="65"/>
      <c r="F19779" s="65"/>
      <c r="G19779" s="145"/>
    </row>
    <row r="19780" spans="1:7">
      <c r="A19780" s="65"/>
      <c r="B19780" s="65"/>
      <c r="C19780" s="65"/>
      <c r="D19780" s="65"/>
      <c r="E19780" s="65"/>
      <c r="F19780" s="65"/>
      <c r="G19780" s="145"/>
    </row>
    <row r="19781" spans="1:7">
      <c r="A19781" s="65"/>
      <c r="B19781" s="65"/>
      <c r="C19781" s="65"/>
      <c r="D19781" s="65"/>
      <c r="E19781" s="65"/>
      <c r="F19781" s="65"/>
      <c r="G19781" s="145"/>
    </row>
    <row r="19782" spans="1:7">
      <c r="A19782" s="65"/>
      <c r="B19782" s="65"/>
      <c r="C19782" s="65"/>
      <c r="D19782" s="65"/>
      <c r="E19782" s="65"/>
      <c r="F19782" s="65"/>
      <c r="G19782" s="145"/>
    </row>
    <row r="19783" spans="1:7">
      <c r="A19783" s="65"/>
      <c r="B19783" s="65"/>
      <c r="C19783" s="65"/>
      <c r="D19783" s="65"/>
      <c r="E19783" s="65"/>
      <c r="F19783" s="65"/>
      <c r="G19783" s="145"/>
    </row>
    <row r="19784" spans="1:7">
      <c r="A19784" s="65"/>
      <c r="B19784" s="65"/>
      <c r="C19784" s="65"/>
      <c r="D19784" s="65"/>
      <c r="E19784" s="65"/>
      <c r="F19784" s="65"/>
      <c r="G19784" s="145"/>
    </row>
    <row r="19785" spans="1:7">
      <c r="A19785" s="65"/>
      <c r="B19785" s="65"/>
      <c r="C19785" s="65"/>
      <c r="D19785" s="65"/>
      <c r="E19785" s="65"/>
      <c r="F19785" s="65"/>
      <c r="G19785" s="145"/>
    </row>
    <row r="19786" spans="1:7">
      <c r="A19786" s="65"/>
      <c r="B19786" s="65"/>
      <c r="C19786" s="65"/>
      <c r="D19786" s="65"/>
      <c r="E19786" s="65"/>
      <c r="F19786" s="65"/>
      <c r="G19786" s="145"/>
    </row>
    <row r="19787" spans="1:7">
      <c r="A19787" s="65"/>
      <c r="B19787" s="65"/>
      <c r="C19787" s="65"/>
      <c r="D19787" s="65"/>
      <c r="E19787" s="65"/>
      <c r="F19787" s="65"/>
      <c r="G19787" s="145"/>
    </row>
    <row r="19788" spans="1:7">
      <c r="A19788" s="65"/>
      <c r="B19788" s="65"/>
      <c r="C19788" s="65"/>
      <c r="D19788" s="65"/>
      <c r="E19788" s="65"/>
      <c r="F19788" s="65"/>
      <c r="G19788" s="145"/>
    </row>
    <row r="19789" spans="1:7">
      <c r="A19789" s="65"/>
      <c r="B19789" s="65"/>
      <c r="C19789" s="65"/>
      <c r="D19789" s="65"/>
      <c r="E19789" s="65"/>
      <c r="F19789" s="65"/>
      <c r="G19789" s="145"/>
    </row>
    <row r="19790" spans="1:7">
      <c r="A19790" s="65"/>
      <c r="B19790" s="65"/>
      <c r="C19790" s="65"/>
      <c r="D19790" s="65"/>
      <c r="E19790" s="65"/>
      <c r="F19790" s="65"/>
      <c r="G19790" s="145"/>
    </row>
    <row r="19791" spans="1:7">
      <c r="A19791" s="65"/>
      <c r="B19791" s="65"/>
      <c r="C19791" s="65"/>
      <c r="D19791" s="65"/>
      <c r="E19791" s="65"/>
      <c r="F19791" s="65"/>
      <c r="G19791" s="145"/>
    </row>
    <row r="19792" spans="1:7">
      <c r="A19792" s="65"/>
      <c r="B19792" s="65"/>
      <c r="C19792" s="65"/>
      <c r="D19792" s="65"/>
      <c r="E19792" s="65"/>
      <c r="F19792" s="65"/>
      <c r="G19792" s="145"/>
    </row>
    <row r="19793" spans="1:7">
      <c r="A19793" s="65"/>
      <c r="B19793" s="65"/>
      <c r="C19793" s="65"/>
      <c r="D19793" s="65"/>
      <c r="E19793" s="65"/>
      <c r="F19793" s="65"/>
      <c r="G19793" s="145"/>
    </row>
    <row r="19794" spans="1:7">
      <c r="A19794" s="65"/>
      <c r="B19794" s="65"/>
      <c r="C19794" s="65"/>
      <c r="D19794" s="65"/>
      <c r="E19794" s="65"/>
      <c r="F19794" s="65"/>
      <c r="G19794" s="145"/>
    </row>
    <row r="19795" spans="1:7">
      <c r="A19795" s="65"/>
      <c r="B19795" s="65"/>
      <c r="C19795" s="65"/>
      <c r="D19795" s="65"/>
      <c r="E19795" s="65"/>
      <c r="F19795" s="65"/>
      <c r="G19795" s="145"/>
    </row>
    <row r="19796" spans="1:7">
      <c r="A19796" s="65"/>
      <c r="B19796" s="65"/>
      <c r="C19796" s="65"/>
      <c r="D19796" s="65"/>
      <c r="E19796" s="65"/>
      <c r="F19796" s="65"/>
      <c r="G19796" s="145"/>
    </row>
    <row r="19797" spans="1:7">
      <c r="A19797" s="65"/>
      <c r="B19797" s="65"/>
      <c r="C19797" s="65"/>
      <c r="D19797" s="65"/>
      <c r="E19797" s="65"/>
      <c r="F19797" s="65"/>
      <c r="G19797" s="145"/>
    </row>
    <row r="19798" spans="1:7">
      <c r="A19798" s="65"/>
      <c r="B19798" s="65"/>
      <c r="C19798" s="65"/>
      <c r="D19798" s="65"/>
      <c r="E19798" s="65"/>
      <c r="F19798" s="65"/>
      <c r="G19798" s="145"/>
    </row>
    <row r="19799" spans="1:7">
      <c r="A19799" s="65"/>
      <c r="B19799" s="65"/>
      <c r="C19799" s="65"/>
      <c r="D19799" s="65"/>
      <c r="E19799" s="65"/>
      <c r="F19799" s="65"/>
      <c r="G19799" s="145"/>
    </row>
    <row r="19800" spans="1:7">
      <c r="A19800" s="65"/>
      <c r="B19800" s="65"/>
      <c r="C19800" s="65"/>
      <c r="D19800" s="65"/>
      <c r="E19800" s="65"/>
      <c r="F19800" s="65"/>
      <c r="G19800" s="145"/>
    </row>
    <row r="19801" spans="1:7">
      <c r="A19801" s="65"/>
      <c r="B19801" s="65"/>
      <c r="C19801" s="65"/>
      <c r="D19801" s="65"/>
      <c r="E19801" s="65"/>
      <c r="F19801" s="65"/>
      <c r="G19801" s="145"/>
    </row>
    <row r="19802" spans="1:7">
      <c r="A19802" s="65"/>
      <c r="B19802" s="65"/>
      <c r="C19802" s="65"/>
      <c r="D19802" s="65"/>
      <c r="E19802" s="65"/>
      <c r="F19802" s="65"/>
      <c r="G19802" s="145"/>
    </row>
    <row r="19803" spans="1:7">
      <c r="A19803" s="65"/>
      <c r="B19803" s="65"/>
      <c r="C19803" s="65"/>
      <c r="D19803" s="65"/>
      <c r="E19803" s="65"/>
      <c r="F19803" s="65"/>
      <c r="G19803" s="145"/>
    </row>
    <row r="19804" spans="1:7">
      <c r="A19804" s="65"/>
      <c r="B19804" s="65"/>
      <c r="C19804" s="65"/>
      <c r="D19804" s="65"/>
      <c r="E19804" s="65"/>
      <c r="F19804" s="65"/>
      <c r="G19804" s="145"/>
    </row>
    <row r="19805" spans="1:7">
      <c r="A19805" s="65"/>
      <c r="B19805" s="65"/>
      <c r="C19805" s="65"/>
      <c r="D19805" s="65"/>
      <c r="E19805" s="65"/>
      <c r="F19805" s="65"/>
      <c r="G19805" s="145"/>
    </row>
    <row r="19806" spans="1:7">
      <c r="A19806" s="65"/>
      <c r="B19806" s="65"/>
      <c r="C19806" s="65"/>
      <c r="D19806" s="65"/>
      <c r="E19806" s="65"/>
      <c r="F19806" s="65"/>
      <c r="G19806" s="145"/>
    </row>
    <row r="19807" spans="1:7">
      <c r="A19807" s="65"/>
      <c r="B19807" s="65"/>
      <c r="C19807" s="65"/>
      <c r="D19807" s="65"/>
      <c r="E19807" s="65"/>
      <c r="F19807" s="65"/>
      <c r="G19807" s="145"/>
    </row>
    <row r="19808" spans="1:7">
      <c r="A19808" s="65"/>
      <c r="B19808" s="65"/>
      <c r="C19808" s="65"/>
      <c r="D19808" s="65"/>
      <c r="E19808" s="65"/>
      <c r="F19808" s="65"/>
      <c r="G19808" s="145"/>
    </row>
    <row r="19809" spans="1:7">
      <c r="A19809" s="65"/>
      <c r="B19809" s="65"/>
      <c r="C19809" s="65"/>
      <c r="D19809" s="65"/>
      <c r="E19809" s="65"/>
      <c r="F19809" s="65"/>
      <c r="G19809" s="145"/>
    </row>
    <row r="19810" spans="1:7">
      <c r="A19810" s="65"/>
      <c r="B19810" s="65"/>
      <c r="C19810" s="65"/>
      <c r="D19810" s="65"/>
      <c r="E19810" s="65"/>
      <c r="F19810" s="65"/>
      <c r="G19810" s="145"/>
    </row>
    <row r="19811" spans="1:7">
      <c r="A19811" s="65"/>
      <c r="B19811" s="65"/>
      <c r="C19811" s="65"/>
      <c r="D19811" s="65"/>
      <c r="E19811" s="65"/>
      <c r="F19811" s="65"/>
      <c r="G19811" s="145"/>
    </row>
    <row r="19812" spans="1:7">
      <c r="A19812" s="65"/>
      <c r="B19812" s="65"/>
      <c r="C19812" s="65"/>
      <c r="D19812" s="65"/>
      <c r="E19812" s="65"/>
      <c r="F19812" s="65"/>
      <c r="G19812" s="145"/>
    </row>
    <row r="19813" spans="1:7">
      <c r="A19813" s="65"/>
      <c r="B19813" s="65"/>
      <c r="C19813" s="65"/>
      <c r="D19813" s="65"/>
      <c r="E19813" s="65"/>
      <c r="F19813" s="65"/>
      <c r="G19813" s="145"/>
    </row>
    <row r="19814" spans="1:7">
      <c r="A19814" s="65"/>
      <c r="B19814" s="65"/>
      <c r="C19814" s="65"/>
      <c r="D19814" s="65"/>
      <c r="E19814" s="65"/>
      <c r="F19814" s="65"/>
      <c r="G19814" s="145"/>
    </row>
    <row r="19815" spans="1:7">
      <c r="A19815" s="65"/>
      <c r="B19815" s="65"/>
      <c r="C19815" s="65"/>
      <c r="D19815" s="65"/>
      <c r="E19815" s="65"/>
      <c r="F19815" s="65"/>
      <c r="G19815" s="145"/>
    </row>
    <row r="19816" spans="1:7">
      <c r="A19816" s="65"/>
      <c r="B19816" s="65"/>
      <c r="C19816" s="65"/>
      <c r="D19816" s="65"/>
      <c r="E19816" s="65"/>
      <c r="F19816" s="65"/>
      <c r="G19816" s="145"/>
    </row>
    <row r="19817" spans="1:7">
      <c r="A19817" s="65"/>
      <c r="B19817" s="65"/>
      <c r="C19817" s="65"/>
      <c r="D19817" s="65"/>
      <c r="E19817" s="65"/>
      <c r="F19817" s="65"/>
      <c r="G19817" s="145"/>
    </row>
    <row r="19818" spans="1:7">
      <c r="A19818" s="65"/>
      <c r="B19818" s="65"/>
      <c r="C19818" s="65"/>
      <c r="D19818" s="65"/>
      <c r="E19818" s="65"/>
      <c r="F19818" s="65"/>
      <c r="G19818" s="145"/>
    </row>
    <row r="19819" spans="1:7">
      <c r="A19819" s="65"/>
      <c r="B19819" s="65"/>
      <c r="C19819" s="65"/>
      <c r="D19819" s="65"/>
      <c r="E19819" s="65"/>
      <c r="F19819" s="65"/>
      <c r="G19819" s="145"/>
    </row>
    <row r="19820" spans="1:7">
      <c r="A19820" s="65"/>
      <c r="B19820" s="65"/>
      <c r="C19820" s="65"/>
      <c r="D19820" s="65"/>
      <c r="E19820" s="65"/>
      <c r="F19820" s="65"/>
      <c r="G19820" s="145"/>
    </row>
    <row r="19821" spans="1:7">
      <c r="A19821" s="65"/>
      <c r="B19821" s="65"/>
      <c r="C19821" s="65"/>
      <c r="D19821" s="65"/>
      <c r="E19821" s="65"/>
      <c r="F19821" s="65"/>
      <c r="G19821" s="145"/>
    </row>
    <row r="19822" spans="1:7">
      <c r="A19822" s="65"/>
      <c r="B19822" s="65"/>
      <c r="C19822" s="65"/>
      <c r="D19822" s="65"/>
      <c r="E19822" s="65"/>
      <c r="F19822" s="65"/>
      <c r="G19822" s="145"/>
    </row>
    <row r="19823" spans="1:7">
      <c r="A19823" s="65"/>
      <c r="B19823" s="65"/>
      <c r="C19823" s="65"/>
      <c r="D19823" s="65"/>
      <c r="E19823" s="65"/>
      <c r="F19823" s="65"/>
      <c r="G19823" s="145"/>
    </row>
    <row r="19824" spans="1:7">
      <c r="A19824" s="65"/>
      <c r="B19824" s="65"/>
      <c r="C19824" s="65"/>
      <c r="D19824" s="65"/>
      <c r="E19824" s="65"/>
      <c r="F19824" s="65"/>
      <c r="G19824" s="145"/>
    </row>
    <row r="19825" spans="1:7">
      <c r="A19825" s="65"/>
      <c r="B19825" s="65"/>
      <c r="C19825" s="65"/>
      <c r="D19825" s="65"/>
      <c r="E19825" s="65"/>
      <c r="F19825" s="65"/>
      <c r="G19825" s="145"/>
    </row>
    <row r="19826" spans="1:7">
      <c r="A19826" s="65"/>
      <c r="B19826" s="65"/>
      <c r="C19826" s="65"/>
      <c r="D19826" s="65"/>
      <c r="E19826" s="65"/>
      <c r="F19826" s="65"/>
      <c r="G19826" s="145"/>
    </row>
    <row r="19827" spans="1:7">
      <c r="A19827" s="65"/>
      <c r="B19827" s="65"/>
      <c r="C19827" s="65"/>
      <c r="D19827" s="65"/>
      <c r="E19827" s="65"/>
      <c r="F19827" s="65"/>
      <c r="G19827" s="145"/>
    </row>
    <row r="19828" spans="1:7">
      <c r="A19828" s="65"/>
      <c r="B19828" s="65"/>
      <c r="C19828" s="65"/>
      <c r="D19828" s="65"/>
      <c r="E19828" s="65"/>
      <c r="F19828" s="65"/>
      <c r="G19828" s="145"/>
    </row>
    <row r="19829" spans="1:7">
      <c r="A19829" s="65"/>
      <c r="B19829" s="65"/>
      <c r="C19829" s="65"/>
      <c r="D19829" s="65"/>
      <c r="E19829" s="65"/>
      <c r="F19829" s="65"/>
      <c r="G19829" s="145"/>
    </row>
    <row r="19830" spans="1:7">
      <c r="A19830" s="65"/>
      <c r="B19830" s="65"/>
      <c r="C19830" s="65"/>
      <c r="D19830" s="65"/>
      <c r="E19830" s="65"/>
      <c r="F19830" s="65"/>
      <c r="G19830" s="145"/>
    </row>
    <row r="19831" spans="1:7">
      <c r="A19831" s="65"/>
      <c r="B19831" s="65"/>
      <c r="C19831" s="65"/>
      <c r="D19831" s="65"/>
      <c r="E19831" s="65"/>
      <c r="F19831" s="65"/>
      <c r="G19831" s="145"/>
    </row>
    <row r="19832" spans="1:7">
      <c r="A19832" s="65"/>
      <c r="B19832" s="65"/>
      <c r="C19832" s="65"/>
      <c r="D19832" s="65"/>
      <c r="E19832" s="65"/>
      <c r="F19832" s="65"/>
      <c r="G19832" s="145"/>
    </row>
    <row r="19833" spans="1:7">
      <c r="A19833" s="65"/>
      <c r="B19833" s="65"/>
      <c r="C19833" s="65"/>
      <c r="D19833" s="65"/>
      <c r="E19833" s="65"/>
      <c r="F19833" s="65"/>
      <c r="G19833" s="145"/>
    </row>
    <row r="19834" spans="1:7">
      <c r="A19834" s="65"/>
      <c r="B19834" s="65"/>
      <c r="C19834" s="65"/>
      <c r="D19834" s="65"/>
      <c r="E19834" s="65"/>
      <c r="F19834" s="65"/>
      <c r="G19834" s="145"/>
    </row>
    <row r="19835" spans="1:7">
      <c r="A19835" s="65"/>
      <c r="B19835" s="65"/>
      <c r="C19835" s="65"/>
      <c r="D19835" s="65"/>
      <c r="E19835" s="65"/>
      <c r="F19835" s="65"/>
      <c r="G19835" s="145"/>
    </row>
    <row r="19836" spans="1:7">
      <c r="A19836" s="65"/>
      <c r="B19836" s="65"/>
      <c r="C19836" s="65"/>
      <c r="D19836" s="65"/>
      <c r="E19836" s="65"/>
      <c r="F19836" s="65"/>
      <c r="G19836" s="145"/>
    </row>
    <row r="19837" spans="1:7">
      <c r="A19837" s="65"/>
      <c r="B19837" s="65"/>
      <c r="C19837" s="65"/>
      <c r="D19837" s="65"/>
      <c r="E19837" s="65"/>
      <c r="F19837" s="65"/>
      <c r="G19837" s="145"/>
    </row>
    <row r="19838" spans="1:7">
      <c r="A19838" s="65"/>
      <c r="B19838" s="65"/>
      <c r="C19838" s="65"/>
      <c r="D19838" s="65"/>
      <c r="E19838" s="65"/>
      <c r="F19838" s="65"/>
      <c r="G19838" s="145"/>
    </row>
    <row r="19839" spans="1:7">
      <c r="A19839" s="65"/>
      <c r="B19839" s="65"/>
      <c r="C19839" s="65"/>
      <c r="D19839" s="65"/>
      <c r="E19839" s="65"/>
      <c r="F19839" s="65"/>
      <c r="G19839" s="145"/>
    </row>
    <row r="19840" spans="1:7">
      <c r="A19840" s="65"/>
      <c r="B19840" s="65"/>
      <c r="C19840" s="65"/>
      <c r="D19840" s="65"/>
      <c r="E19840" s="65"/>
      <c r="F19840" s="65"/>
      <c r="G19840" s="145"/>
    </row>
    <row r="19841" spans="1:7">
      <c r="A19841" s="65"/>
      <c r="B19841" s="65"/>
      <c r="C19841" s="65"/>
      <c r="D19841" s="65"/>
      <c r="E19841" s="65"/>
      <c r="F19841" s="65"/>
      <c r="G19841" s="145"/>
    </row>
    <row r="19842" spans="1:7">
      <c r="A19842" s="65"/>
      <c r="B19842" s="65"/>
      <c r="C19842" s="65"/>
      <c r="D19842" s="65"/>
      <c r="E19842" s="65"/>
      <c r="F19842" s="65"/>
      <c r="G19842" s="145"/>
    </row>
    <row r="19843" spans="1:7">
      <c r="A19843" s="65"/>
      <c r="B19843" s="65"/>
      <c r="C19843" s="65"/>
      <c r="D19843" s="65"/>
      <c r="E19843" s="65"/>
      <c r="F19843" s="65"/>
      <c r="G19843" s="145"/>
    </row>
    <row r="19844" spans="1:7">
      <c r="A19844" s="65"/>
      <c r="B19844" s="65"/>
      <c r="C19844" s="65"/>
      <c r="D19844" s="65"/>
      <c r="E19844" s="65"/>
      <c r="F19844" s="65"/>
      <c r="G19844" s="145"/>
    </row>
    <row r="19845" spans="1:7">
      <c r="A19845" s="65"/>
      <c r="B19845" s="65"/>
      <c r="C19845" s="65"/>
      <c r="D19845" s="65"/>
      <c r="E19845" s="65"/>
      <c r="F19845" s="65"/>
      <c r="G19845" s="145"/>
    </row>
    <row r="19846" spans="1:7">
      <c r="A19846" s="65"/>
      <c r="B19846" s="65"/>
      <c r="C19846" s="65"/>
      <c r="D19846" s="65"/>
      <c r="E19846" s="65"/>
      <c r="F19846" s="65"/>
      <c r="G19846" s="145"/>
    </row>
    <row r="19847" spans="1:7">
      <c r="A19847" s="65"/>
      <c r="B19847" s="65"/>
      <c r="C19847" s="65"/>
      <c r="D19847" s="65"/>
      <c r="E19847" s="65"/>
      <c r="F19847" s="65"/>
      <c r="G19847" s="145"/>
    </row>
    <row r="19848" spans="1:7">
      <c r="A19848" s="65"/>
      <c r="B19848" s="65"/>
      <c r="C19848" s="65"/>
      <c r="D19848" s="65"/>
      <c r="E19848" s="65"/>
      <c r="F19848" s="65"/>
      <c r="G19848" s="145"/>
    </row>
    <row r="19849" spans="1:7">
      <c r="A19849" s="65"/>
      <c r="B19849" s="65"/>
      <c r="C19849" s="65"/>
      <c r="D19849" s="65"/>
      <c r="E19849" s="65"/>
      <c r="F19849" s="65"/>
      <c r="G19849" s="145"/>
    </row>
    <row r="19850" spans="1:7">
      <c r="A19850" s="65"/>
      <c r="B19850" s="65"/>
      <c r="C19850" s="65"/>
      <c r="D19850" s="65"/>
      <c r="E19850" s="65"/>
      <c r="F19850" s="65"/>
      <c r="G19850" s="145"/>
    </row>
    <row r="19851" spans="1:7">
      <c r="A19851" s="65"/>
      <c r="B19851" s="65"/>
      <c r="C19851" s="65"/>
      <c r="D19851" s="65"/>
      <c r="E19851" s="65"/>
      <c r="F19851" s="65"/>
      <c r="G19851" s="145"/>
    </row>
    <row r="19852" spans="1:7">
      <c r="A19852" s="65"/>
      <c r="B19852" s="65"/>
      <c r="C19852" s="65"/>
      <c r="D19852" s="65"/>
      <c r="E19852" s="65"/>
      <c r="F19852" s="65"/>
      <c r="G19852" s="145"/>
    </row>
    <row r="19853" spans="1:7">
      <c r="A19853" s="65"/>
      <c r="B19853" s="65"/>
      <c r="C19853" s="65"/>
      <c r="D19853" s="65"/>
      <c r="E19853" s="65"/>
      <c r="F19853" s="65"/>
      <c r="G19853" s="145"/>
    </row>
    <row r="19854" spans="1:7">
      <c r="A19854" s="65"/>
      <c r="B19854" s="65"/>
      <c r="C19854" s="65"/>
      <c r="D19854" s="65"/>
      <c r="E19854" s="65"/>
      <c r="F19854" s="65"/>
      <c r="G19854" s="145"/>
    </row>
    <row r="19855" spans="1:7">
      <c r="A19855" s="65"/>
      <c r="B19855" s="65"/>
      <c r="C19855" s="65"/>
      <c r="D19855" s="65"/>
      <c r="E19855" s="65"/>
      <c r="F19855" s="65"/>
      <c r="G19855" s="145"/>
    </row>
    <row r="19856" spans="1:7">
      <c r="A19856" s="65"/>
      <c r="B19856" s="65"/>
      <c r="C19856" s="65"/>
      <c r="D19856" s="65"/>
      <c r="E19856" s="65"/>
      <c r="F19856" s="65"/>
      <c r="G19856" s="145"/>
    </row>
    <row r="19857" spans="1:7">
      <c r="A19857" s="65"/>
      <c r="B19857" s="65"/>
      <c r="C19857" s="65"/>
      <c r="D19857" s="65"/>
      <c r="E19857" s="65"/>
      <c r="F19857" s="65"/>
      <c r="G19857" s="145"/>
    </row>
    <row r="19858" spans="1:7">
      <c r="A19858" s="65"/>
      <c r="B19858" s="65"/>
      <c r="C19858" s="65"/>
      <c r="D19858" s="65"/>
      <c r="E19858" s="65"/>
      <c r="F19858" s="65"/>
      <c r="G19858" s="145"/>
    </row>
    <row r="19859" spans="1:7">
      <c r="A19859" s="65"/>
      <c r="B19859" s="65"/>
      <c r="C19859" s="65"/>
      <c r="D19859" s="65"/>
      <c r="E19859" s="65"/>
      <c r="F19859" s="65"/>
      <c r="G19859" s="145"/>
    </row>
    <row r="19860" spans="1:7">
      <c r="A19860" s="65"/>
      <c r="B19860" s="65"/>
      <c r="C19860" s="65"/>
      <c r="D19860" s="65"/>
      <c r="E19860" s="65"/>
      <c r="F19860" s="65"/>
      <c r="G19860" s="145"/>
    </row>
    <row r="19861" spans="1:7">
      <c r="A19861" s="65"/>
      <c r="B19861" s="65"/>
      <c r="C19861" s="65"/>
      <c r="D19861" s="65"/>
      <c r="E19861" s="65"/>
      <c r="F19861" s="65"/>
      <c r="G19861" s="145"/>
    </row>
    <row r="19862" spans="1:7">
      <c r="A19862" s="65"/>
      <c r="B19862" s="65"/>
      <c r="C19862" s="65"/>
      <c r="D19862" s="65"/>
      <c r="E19862" s="65"/>
      <c r="F19862" s="65"/>
      <c r="G19862" s="145"/>
    </row>
    <row r="19863" spans="1:7">
      <c r="A19863" s="65"/>
      <c r="B19863" s="65"/>
      <c r="C19863" s="65"/>
      <c r="D19863" s="65"/>
      <c r="E19863" s="65"/>
      <c r="F19863" s="65"/>
      <c r="G19863" s="145"/>
    </row>
    <row r="19864" spans="1:7">
      <c r="A19864" s="65"/>
      <c r="B19864" s="65"/>
      <c r="C19864" s="65"/>
      <c r="D19864" s="65"/>
      <c r="E19864" s="65"/>
      <c r="F19864" s="65"/>
      <c r="G19864" s="145"/>
    </row>
    <row r="19865" spans="1:7">
      <c r="A19865" s="65"/>
      <c r="B19865" s="65"/>
      <c r="C19865" s="65"/>
      <c r="D19865" s="65"/>
      <c r="E19865" s="65"/>
      <c r="F19865" s="65"/>
      <c r="G19865" s="145"/>
    </row>
    <row r="19866" spans="1:7">
      <c r="A19866" s="65"/>
      <c r="B19866" s="65"/>
      <c r="C19866" s="65"/>
      <c r="D19866" s="65"/>
      <c r="E19866" s="65"/>
      <c r="F19866" s="65"/>
      <c r="G19866" s="145"/>
    </row>
    <row r="19867" spans="1:7">
      <c r="A19867" s="65"/>
      <c r="B19867" s="65"/>
      <c r="C19867" s="65"/>
      <c r="D19867" s="65"/>
      <c r="E19867" s="65"/>
      <c r="F19867" s="65"/>
      <c r="G19867" s="145"/>
    </row>
    <row r="19868" spans="1:7">
      <c r="A19868" s="65"/>
      <c r="B19868" s="65"/>
      <c r="C19868" s="65"/>
      <c r="D19868" s="65"/>
      <c r="E19868" s="65"/>
      <c r="F19868" s="65"/>
      <c r="G19868" s="145"/>
    </row>
    <row r="19869" spans="1:7">
      <c r="A19869" s="65"/>
      <c r="B19869" s="65"/>
      <c r="C19869" s="65"/>
      <c r="D19869" s="65"/>
      <c r="E19869" s="65"/>
      <c r="F19869" s="65"/>
      <c r="G19869" s="145"/>
    </row>
    <row r="19870" spans="1:7">
      <c r="A19870" s="65"/>
      <c r="B19870" s="65"/>
      <c r="C19870" s="65"/>
      <c r="D19870" s="65"/>
      <c r="E19870" s="65"/>
      <c r="F19870" s="65"/>
      <c r="G19870" s="145"/>
    </row>
    <row r="19871" spans="1:7">
      <c r="A19871" s="65"/>
      <c r="B19871" s="65"/>
      <c r="C19871" s="65"/>
      <c r="D19871" s="65"/>
      <c r="E19871" s="65"/>
      <c r="F19871" s="65"/>
      <c r="G19871" s="145"/>
    </row>
    <row r="19872" spans="1:7">
      <c r="A19872" s="65"/>
      <c r="B19872" s="65"/>
      <c r="C19872" s="65"/>
      <c r="D19872" s="65"/>
      <c r="E19872" s="65"/>
      <c r="F19872" s="65"/>
      <c r="G19872" s="145"/>
    </row>
    <row r="19873" spans="1:7">
      <c r="A19873" s="65"/>
      <c r="B19873" s="65"/>
      <c r="C19873" s="65"/>
      <c r="D19873" s="65"/>
      <c r="E19873" s="65"/>
      <c r="F19873" s="65"/>
      <c r="G19873" s="145"/>
    </row>
    <row r="19874" spans="1:7">
      <c r="A19874" s="65"/>
      <c r="B19874" s="65"/>
      <c r="C19874" s="65"/>
      <c r="D19874" s="65"/>
      <c r="E19874" s="65"/>
      <c r="F19874" s="65"/>
      <c r="G19874" s="145"/>
    </row>
    <row r="19875" spans="1:7">
      <c r="A19875" s="65"/>
      <c r="B19875" s="65"/>
      <c r="C19875" s="65"/>
      <c r="D19875" s="65"/>
      <c r="E19875" s="65"/>
      <c r="F19875" s="65"/>
      <c r="G19875" s="145"/>
    </row>
    <row r="19876" spans="1:7">
      <c r="A19876" s="65"/>
      <c r="B19876" s="65"/>
      <c r="C19876" s="65"/>
      <c r="D19876" s="65"/>
      <c r="E19876" s="65"/>
      <c r="F19876" s="65"/>
      <c r="G19876" s="145"/>
    </row>
    <row r="19877" spans="1:7">
      <c r="A19877" s="65"/>
      <c r="B19877" s="65"/>
      <c r="C19877" s="65"/>
      <c r="D19877" s="65"/>
      <c r="E19877" s="65"/>
      <c r="F19877" s="65"/>
      <c r="G19877" s="145"/>
    </row>
    <row r="19878" spans="1:7">
      <c r="A19878" s="65"/>
      <c r="B19878" s="65"/>
      <c r="C19878" s="65"/>
      <c r="D19878" s="65"/>
      <c r="E19878" s="65"/>
      <c r="F19878" s="65"/>
      <c r="G19878" s="145"/>
    </row>
    <row r="19879" spans="1:7">
      <c r="A19879" s="65"/>
      <c r="B19879" s="65"/>
      <c r="C19879" s="65"/>
      <c r="D19879" s="65"/>
      <c r="E19879" s="65"/>
      <c r="F19879" s="65"/>
      <c r="G19879" s="145"/>
    </row>
    <row r="19880" spans="1:7">
      <c r="A19880" s="65"/>
      <c r="B19880" s="65"/>
      <c r="C19880" s="65"/>
      <c r="D19880" s="65"/>
      <c r="E19880" s="65"/>
      <c r="F19880" s="65"/>
      <c r="G19880" s="145"/>
    </row>
    <row r="19881" spans="1:7">
      <c r="A19881" s="65"/>
      <c r="B19881" s="65"/>
      <c r="C19881" s="65"/>
      <c r="D19881" s="65"/>
      <c r="E19881" s="65"/>
      <c r="F19881" s="65"/>
      <c r="G19881" s="145"/>
    </row>
    <row r="19882" spans="1:7">
      <c r="A19882" s="65"/>
      <c r="B19882" s="65"/>
      <c r="C19882" s="65"/>
      <c r="D19882" s="65"/>
      <c r="E19882" s="65"/>
      <c r="F19882" s="65"/>
      <c r="G19882" s="145"/>
    </row>
    <row r="19883" spans="1:7">
      <c r="A19883" s="65"/>
      <c r="B19883" s="65"/>
      <c r="C19883" s="65"/>
      <c r="D19883" s="65"/>
      <c r="E19883" s="65"/>
      <c r="F19883" s="65"/>
      <c r="G19883" s="145"/>
    </row>
    <row r="19884" spans="1:7">
      <c r="A19884" s="65"/>
      <c r="B19884" s="65"/>
      <c r="C19884" s="65"/>
      <c r="D19884" s="65"/>
      <c r="E19884" s="65"/>
      <c r="F19884" s="65"/>
      <c r="G19884" s="145"/>
    </row>
    <row r="19885" spans="1:7">
      <c r="A19885" s="65"/>
      <c r="B19885" s="65"/>
      <c r="C19885" s="65"/>
      <c r="D19885" s="65"/>
      <c r="E19885" s="65"/>
      <c r="F19885" s="65"/>
      <c r="G19885" s="145"/>
    </row>
    <row r="19886" spans="1:7">
      <c r="A19886" s="65"/>
      <c r="B19886" s="65"/>
      <c r="C19886" s="65"/>
      <c r="D19886" s="65"/>
      <c r="E19886" s="65"/>
      <c r="F19886" s="65"/>
      <c r="G19886" s="145"/>
    </row>
    <row r="19887" spans="1:7">
      <c r="A19887" s="65"/>
      <c r="B19887" s="65"/>
      <c r="C19887" s="65"/>
      <c r="D19887" s="65"/>
      <c r="E19887" s="65"/>
      <c r="F19887" s="65"/>
      <c r="G19887" s="145"/>
    </row>
    <row r="19888" spans="1:7">
      <c r="A19888" s="65"/>
      <c r="B19888" s="65"/>
      <c r="C19888" s="65"/>
      <c r="D19888" s="65"/>
      <c r="E19888" s="65"/>
      <c r="F19888" s="65"/>
      <c r="G19888" s="145"/>
    </row>
    <row r="19889" spans="1:7">
      <c r="A19889" s="65"/>
      <c r="B19889" s="65"/>
      <c r="C19889" s="65"/>
      <c r="D19889" s="65"/>
      <c r="E19889" s="65"/>
      <c r="F19889" s="65"/>
      <c r="G19889" s="145"/>
    </row>
    <row r="19890" spans="1:7">
      <c r="A19890" s="65"/>
      <c r="B19890" s="65"/>
      <c r="C19890" s="65"/>
      <c r="D19890" s="65"/>
      <c r="E19890" s="65"/>
      <c r="F19890" s="65"/>
      <c r="G19890" s="145"/>
    </row>
    <row r="19891" spans="1:7">
      <c r="A19891" s="65"/>
      <c r="B19891" s="65"/>
      <c r="C19891" s="65"/>
      <c r="D19891" s="65"/>
      <c r="E19891" s="65"/>
      <c r="F19891" s="65"/>
      <c r="G19891" s="145"/>
    </row>
    <row r="19892" spans="1:7">
      <c r="A19892" s="65"/>
      <c r="B19892" s="65"/>
      <c r="C19892" s="65"/>
      <c r="D19892" s="65"/>
      <c r="E19892" s="65"/>
      <c r="F19892" s="65"/>
      <c r="G19892" s="145"/>
    </row>
    <row r="19893" spans="1:7">
      <c r="A19893" s="65"/>
      <c r="B19893" s="65"/>
      <c r="C19893" s="65"/>
      <c r="D19893" s="65"/>
      <c r="E19893" s="65"/>
      <c r="F19893" s="65"/>
      <c r="G19893" s="145"/>
    </row>
    <row r="19894" spans="1:7">
      <c r="A19894" s="65"/>
      <c r="B19894" s="65"/>
      <c r="C19894" s="65"/>
      <c r="D19894" s="65"/>
      <c r="E19894" s="65"/>
      <c r="F19894" s="65"/>
      <c r="G19894" s="145"/>
    </row>
    <row r="19895" spans="1:7">
      <c r="A19895" s="65"/>
      <c r="B19895" s="65"/>
      <c r="C19895" s="65"/>
      <c r="D19895" s="65"/>
      <c r="E19895" s="65"/>
      <c r="F19895" s="65"/>
      <c r="G19895" s="145"/>
    </row>
    <row r="19896" spans="1:7">
      <c r="A19896" s="65"/>
      <c r="B19896" s="65"/>
      <c r="C19896" s="65"/>
      <c r="D19896" s="65"/>
      <c r="E19896" s="65"/>
      <c r="F19896" s="65"/>
      <c r="G19896" s="145"/>
    </row>
    <row r="19897" spans="1:7">
      <c r="A19897" s="65"/>
      <c r="B19897" s="65"/>
      <c r="C19897" s="65"/>
      <c r="D19897" s="65"/>
      <c r="E19897" s="65"/>
      <c r="F19897" s="65"/>
      <c r="G19897" s="145"/>
    </row>
    <row r="19898" spans="1:7">
      <c r="A19898" s="65"/>
      <c r="B19898" s="65"/>
      <c r="C19898" s="65"/>
      <c r="D19898" s="65"/>
      <c r="E19898" s="65"/>
      <c r="F19898" s="65"/>
      <c r="G19898" s="145"/>
    </row>
    <row r="19899" spans="1:7">
      <c r="A19899" s="65"/>
      <c r="B19899" s="65"/>
      <c r="C19899" s="65"/>
      <c r="D19899" s="65"/>
      <c r="E19899" s="65"/>
      <c r="F19899" s="65"/>
      <c r="G19899" s="145"/>
    </row>
    <row r="19900" spans="1:7">
      <c r="A19900" s="65"/>
      <c r="B19900" s="65"/>
      <c r="C19900" s="65"/>
      <c r="D19900" s="65"/>
      <c r="E19900" s="65"/>
      <c r="F19900" s="65"/>
      <c r="G19900" s="145"/>
    </row>
    <row r="19901" spans="1:7">
      <c r="A19901" s="65"/>
      <c r="B19901" s="65"/>
      <c r="C19901" s="65"/>
      <c r="D19901" s="65"/>
      <c r="E19901" s="65"/>
      <c r="F19901" s="65"/>
      <c r="G19901" s="145"/>
    </row>
    <row r="19902" spans="1:7">
      <c r="A19902" s="65"/>
      <c r="B19902" s="65"/>
      <c r="C19902" s="65"/>
      <c r="D19902" s="65"/>
      <c r="E19902" s="65"/>
      <c r="F19902" s="65"/>
      <c r="G19902" s="145"/>
    </row>
    <row r="19903" spans="1:7">
      <c r="A19903" s="65"/>
      <c r="B19903" s="65"/>
      <c r="C19903" s="65"/>
      <c r="D19903" s="65"/>
      <c r="E19903" s="65"/>
      <c r="F19903" s="65"/>
      <c r="G19903" s="145"/>
    </row>
    <row r="19904" spans="1:7">
      <c r="A19904" s="65"/>
      <c r="B19904" s="65"/>
      <c r="C19904" s="65"/>
      <c r="D19904" s="65"/>
      <c r="E19904" s="65"/>
      <c r="F19904" s="65"/>
      <c r="G19904" s="145"/>
    </row>
    <row r="19905" spans="1:7">
      <c r="A19905" s="65"/>
      <c r="B19905" s="65"/>
      <c r="C19905" s="65"/>
      <c r="D19905" s="65"/>
      <c r="E19905" s="65"/>
      <c r="F19905" s="65"/>
      <c r="G19905" s="145"/>
    </row>
    <row r="19906" spans="1:7">
      <c r="A19906" s="65"/>
      <c r="B19906" s="65"/>
      <c r="C19906" s="65"/>
      <c r="D19906" s="65"/>
      <c r="E19906" s="65"/>
      <c r="F19906" s="65"/>
      <c r="G19906" s="145"/>
    </row>
    <row r="19907" spans="1:7">
      <c r="A19907" s="65"/>
      <c r="B19907" s="65"/>
      <c r="C19907" s="65"/>
      <c r="D19907" s="65"/>
      <c r="E19907" s="65"/>
      <c r="F19907" s="65"/>
      <c r="G19907" s="145"/>
    </row>
    <row r="19908" spans="1:7">
      <c r="A19908" s="65"/>
      <c r="B19908" s="65"/>
      <c r="C19908" s="65"/>
      <c r="D19908" s="65"/>
      <c r="E19908" s="65"/>
      <c r="F19908" s="65"/>
      <c r="G19908" s="145"/>
    </row>
    <row r="19909" spans="1:7">
      <c r="A19909" s="65"/>
      <c r="B19909" s="65"/>
      <c r="C19909" s="65"/>
      <c r="D19909" s="65"/>
      <c r="E19909" s="65"/>
      <c r="F19909" s="65"/>
      <c r="G19909" s="145"/>
    </row>
    <row r="19910" spans="1:7">
      <c r="A19910" s="65"/>
      <c r="B19910" s="65"/>
      <c r="C19910" s="65"/>
      <c r="D19910" s="65"/>
      <c r="E19910" s="65"/>
      <c r="F19910" s="65"/>
      <c r="G19910" s="145"/>
    </row>
    <row r="19911" spans="1:7">
      <c r="A19911" s="65"/>
      <c r="B19911" s="65"/>
      <c r="C19911" s="65"/>
      <c r="D19911" s="65"/>
      <c r="E19911" s="65"/>
      <c r="F19911" s="65"/>
      <c r="G19911" s="145"/>
    </row>
    <row r="19912" spans="1:7">
      <c r="A19912" s="65"/>
      <c r="B19912" s="65"/>
      <c r="C19912" s="65"/>
      <c r="D19912" s="65"/>
      <c r="E19912" s="65"/>
      <c r="F19912" s="65"/>
      <c r="G19912" s="145"/>
    </row>
    <row r="19913" spans="1:7">
      <c r="A19913" s="65"/>
      <c r="B19913" s="65"/>
      <c r="C19913" s="65"/>
      <c r="D19913" s="65"/>
      <c r="E19913" s="65"/>
      <c r="F19913" s="65"/>
      <c r="G19913" s="145"/>
    </row>
    <row r="19914" spans="1:7">
      <c r="A19914" s="65"/>
      <c r="B19914" s="65"/>
      <c r="C19914" s="65"/>
      <c r="D19914" s="65"/>
      <c r="E19914" s="65"/>
      <c r="F19914" s="65"/>
      <c r="G19914" s="145"/>
    </row>
    <row r="19915" spans="1:7">
      <c r="A19915" s="65"/>
      <c r="B19915" s="65"/>
      <c r="C19915" s="65"/>
      <c r="D19915" s="65"/>
      <c r="E19915" s="65"/>
      <c r="F19915" s="65"/>
      <c r="G19915" s="145"/>
    </row>
    <row r="19916" spans="1:7">
      <c r="A19916" s="65"/>
      <c r="B19916" s="65"/>
      <c r="C19916" s="65"/>
      <c r="D19916" s="65"/>
      <c r="E19916" s="65"/>
      <c r="F19916" s="65"/>
      <c r="G19916" s="145"/>
    </row>
    <row r="19917" spans="1:7">
      <c r="A19917" s="65"/>
      <c r="B19917" s="65"/>
      <c r="C19917" s="65"/>
      <c r="D19917" s="65"/>
      <c r="E19917" s="65"/>
      <c r="F19917" s="65"/>
      <c r="G19917" s="145"/>
    </row>
    <row r="19918" spans="1:7">
      <c r="A19918" s="65"/>
      <c r="B19918" s="65"/>
      <c r="C19918" s="65"/>
      <c r="D19918" s="65"/>
      <c r="E19918" s="65"/>
      <c r="F19918" s="65"/>
      <c r="G19918" s="145"/>
    </row>
    <row r="19919" spans="1:7">
      <c r="A19919" s="65"/>
      <c r="B19919" s="65"/>
      <c r="C19919" s="65"/>
      <c r="D19919" s="65"/>
      <c r="E19919" s="65"/>
      <c r="F19919" s="65"/>
      <c r="G19919" s="145"/>
    </row>
    <row r="19920" spans="1:7">
      <c r="A19920" s="65"/>
      <c r="B19920" s="65"/>
      <c r="C19920" s="65"/>
      <c r="D19920" s="65"/>
      <c r="E19920" s="65"/>
      <c r="F19920" s="65"/>
      <c r="G19920" s="145"/>
    </row>
    <row r="19921" spans="1:7">
      <c r="A19921" s="65"/>
      <c r="B19921" s="65"/>
      <c r="C19921" s="65"/>
      <c r="D19921" s="65"/>
      <c r="E19921" s="65"/>
      <c r="F19921" s="65"/>
      <c r="G19921" s="145"/>
    </row>
    <row r="19922" spans="1:7">
      <c r="A19922" s="65"/>
      <c r="B19922" s="65"/>
      <c r="C19922" s="65"/>
      <c r="D19922" s="65"/>
      <c r="E19922" s="65"/>
      <c r="F19922" s="65"/>
      <c r="G19922" s="145"/>
    </row>
    <row r="19923" spans="1:7">
      <c r="A19923" s="65"/>
      <c r="B19923" s="65"/>
      <c r="C19923" s="65"/>
      <c r="D19923" s="65"/>
      <c r="E19923" s="65"/>
      <c r="F19923" s="65"/>
      <c r="G19923" s="145"/>
    </row>
    <row r="19924" spans="1:7">
      <c r="A19924" s="65"/>
      <c r="B19924" s="65"/>
      <c r="C19924" s="65"/>
      <c r="D19924" s="65"/>
      <c r="E19924" s="65"/>
      <c r="F19924" s="65"/>
      <c r="G19924" s="145"/>
    </row>
    <row r="19925" spans="1:7">
      <c r="A19925" s="65"/>
      <c r="B19925" s="65"/>
      <c r="C19925" s="65"/>
      <c r="D19925" s="65"/>
      <c r="E19925" s="65"/>
      <c r="F19925" s="65"/>
      <c r="G19925" s="145"/>
    </row>
    <row r="19926" spans="1:7">
      <c r="A19926" s="65"/>
      <c r="B19926" s="65"/>
      <c r="C19926" s="65"/>
      <c r="D19926" s="65"/>
      <c r="E19926" s="65"/>
      <c r="F19926" s="65"/>
      <c r="G19926" s="145"/>
    </row>
    <row r="19927" spans="1:7">
      <c r="A19927" s="65"/>
      <c r="B19927" s="65"/>
      <c r="C19927" s="65"/>
      <c r="D19927" s="65"/>
      <c r="E19927" s="65"/>
      <c r="F19927" s="65"/>
      <c r="G19927" s="145"/>
    </row>
    <row r="19928" spans="1:7">
      <c r="A19928" s="65"/>
      <c r="B19928" s="65"/>
      <c r="C19928" s="65"/>
      <c r="D19928" s="65"/>
      <c r="E19928" s="65"/>
      <c r="F19928" s="65"/>
      <c r="G19928" s="145"/>
    </row>
    <row r="19929" spans="1:7">
      <c r="A19929" s="65"/>
      <c r="B19929" s="65"/>
      <c r="C19929" s="65"/>
      <c r="D19929" s="65"/>
      <c r="E19929" s="65"/>
      <c r="F19929" s="65"/>
      <c r="G19929" s="145"/>
    </row>
    <row r="19930" spans="1:7">
      <c r="A19930" s="65"/>
      <c r="B19930" s="65"/>
      <c r="C19930" s="65"/>
      <c r="D19930" s="65"/>
      <c r="E19930" s="65"/>
      <c r="F19930" s="65"/>
      <c r="G19930" s="145"/>
    </row>
    <row r="19931" spans="1:7">
      <c r="A19931" s="65"/>
      <c r="B19931" s="65"/>
      <c r="C19931" s="65"/>
      <c r="D19931" s="65"/>
      <c r="E19931" s="65"/>
      <c r="F19931" s="65"/>
      <c r="G19931" s="145"/>
    </row>
    <row r="19932" spans="1:7">
      <c r="A19932" s="65"/>
      <c r="B19932" s="65"/>
      <c r="C19932" s="65"/>
      <c r="D19932" s="65"/>
      <c r="E19932" s="65"/>
      <c r="F19932" s="65"/>
      <c r="G19932" s="145"/>
    </row>
    <row r="19933" spans="1:7">
      <c r="A19933" s="65"/>
      <c r="B19933" s="65"/>
      <c r="C19933" s="65"/>
      <c r="D19933" s="65"/>
      <c r="E19933" s="65"/>
      <c r="F19933" s="65"/>
      <c r="G19933" s="145"/>
    </row>
    <row r="19934" spans="1:7">
      <c r="A19934" s="65"/>
      <c r="B19934" s="65"/>
      <c r="C19934" s="65"/>
      <c r="D19934" s="65"/>
      <c r="E19934" s="65"/>
      <c r="F19934" s="65"/>
      <c r="G19934" s="145"/>
    </row>
    <row r="19935" spans="1:7">
      <c r="A19935" s="65"/>
      <c r="B19935" s="65"/>
      <c r="C19935" s="65"/>
      <c r="D19935" s="65"/>
      <c r="E19935" s="65"/>
      <c r="F19935" s="65"/>
      <c r="G19935" s="145"/>
    </row>
    <row r="19936" spans="1:7">
      <c r="A19936" s="65"/>
      <c r="B19936" s="65"/>
      <c r="C19936" s="65"/>
      <c r="D19936" s="65"/>
      <c r="E19936" s="65"/>
      <c r="F19936" s="65"/>
      <c r="G19936" s="145"/>
    </row>
    <row r="19937" spans="1:7">
      <c r="A19937" s="65"/>
      <c r="B19937" s="65"/>
      <c r="C19937" s="65"/>
      <c r="D19937" s="65"/>
      <c r="E19937" s="65"/>
      <c r="F19937" s="65"/>
      <c r="G19937" s="145"/>
    </row>
    <row r="19938" spans="1:7">
      <c r="A19938" s="65"/>
      <c r="B19938" s="65"/>
      <c r="C19938" s="65"/>
      <c r="D19938" s="65"/>
      <c r="E19938" s="65"/>
      <c r="F19938" s="65"/>
      <c r="G19938" s="145"/>
    </row>
    <row r="19939" spans="1:7">
      <c r="A19939" s="65"/>
      <c r="B19939" s="65"/>
      <c r="C19939" s="65"/>
      <c r="D19939" s="65"/>
      <c r="E19939" s="65"/>
      <c r="F19939" s="65"/>
      <c r="G19939" s="145"/>
    </row>
    <row r="19940" spans="1:7">
      <c r="A19940" s="65"/>
      <c r="B19940" s="65"/>
      <c r="C19940" s="65"/>
      <c r="D19940" s="65"/>
      <c r="E19940" s="65"/>
      <c r="F19940" s="65"/>
      <c r="G19940" s="145"/>
    </row>
    <row r="19941" spans="1:7">
      <c r="A19941" s="65"/>
      <c r="B19941" s="65"/>
      <c r="C19941" s="65"/>
      <c r="D19941" s="65"/>
      <c r="E19941" s="65"/>
      <c r="F19941" s="65"/>
      <c r="G19941" s="145"/>
    </row>
    <row r="19942" spans="1:7">
      <c r="A19942" s="65"/>
      <c r="B19942" s="65"/>
      <c r="C19942" s="65"/>
      <c r="D19942" s="65"/>
      <c r="E19942" s="65"/>
      <c r="F19942" s="65"/>
      <c r="G19942" s="145"/>
    </row>
    <row r="19943" spans="1:7">
      <c r="A19943" s="65"/>
      <c r="B19943" s="65"/>
      <c r="C19943" s="65"/>
      <c r="D19943" s="65"/>
      <c r="E19943" s="65"/>
      <c r="F19943" s="65"/>
      <c r="G19943" s="145"/>
    </row>
    <row r="19944" spans="1:7">
      <c r="A19944" s="65"/>
      <c r="B19944" s="65"/>
      <c r="C19944" s="65"/>
      <c r="D19944" s="65"/>
      <c r="E19944" s="65"/>
      <c r="F19944" s="65"/>
      <c r="G19944" s="145"/>
    </row>
    <row r="19945" spans="1:7">
      <c r="A19945" s="65"/>
      <c r="B19945" s="65"/>
      <c r="C19945" s="65"/>
      <c r="D19945" s="65"/>
      <c r="E19945" s="65"/>
      <c r="F19945" s="65"/>
      <c r="G19945" s="145"/>
    </row>
    <row r="19946" spans="1:7">
      <c r="A19946" s="65"/>
      <c r="B19946" s="65"/>
      <c r="C19946" s="65"/>
      <c r="D19946" s="65"/>
      <c r="E19946" s="65"/>
      <c r="F19946" s="65"/>
      <c r="G19946" s="145"/>
    </row>
    <row r="19947" spans="1:7">
      <c r="A19947" s="65"/>
      <c r="B19947" s="65"/>
      <c r="C19947" s="65"/>
      <c r="D19947" s="65"/>
      <c r="E19947" s="65"/>
      <c r="F19947" s="65"/>
      <c r="G19947" s="145"/>
    </row>
    <row r="19948" spans="1:7">
      <c r="A19948" s="65"/>
      <c r="B19948" s="65"/>
      <c r="C19948" s="65"/>
      <c r="D19948" s="65"/>
      <c r="E19948" s="65"/>
      <c r="F19948" s="65"/>
      <c r="G19948" s="145"/>
    </row>
    <row r="19949" spans="1:7">
      <c r="A19949" s="65"/>
      <c r="B19949" s="65"/>
      <c r="C19949" s="65"/>
      <c r="D19949" s="65"/>
      <c r="E19949" s="65"/>
      <c r="F19949" s="65"/>
      <c r="G19949" s="145"/>
    </row>
    <row r="19950" spans="1:7">
      <c r="A19950" s="65"/>
      <c r="B19950" s="65"/>
      <c r="C19950" s="65"/>
      <c r="D19950" s="65"/>
      <c r="E19950" s="65"/>
      <c r="F19950" s="65"/>
      <c r="G19950" s="145"/>
    </row>
    <row r="19951" spans="1:7">
      <c r="A19951" s="65"/>
      <c r="B19951" s="65"/>
      <c r="C19951" s="65"/>
      <c r="D19951" s="65"/>
      <c r="E19951" s="65"/>
      <c r="F19951" s="65"/>
      <c r="G19951" s="145"/>
    </row>
    <row r="19952" spans="1:7">
      <c r="A19952" s="65"/>
      <c r="B19952" s="65"/>
      <c r="C19952" s="65"/>
      <c r="D19952" s="65"/>
      <c r="E19952" s="65"/>
      <c r="F19952" s="65"/>
      <c r="G19952" s="145"/>
    </row>
    <row r="19953" spans="1:7">
      <c r="A19953" s="65"/>
      <c r="B19953" s="65"/>
      <c r="C19953" s="65"/>
      <c r="D19953" s="65"/>
      <c r="E19953" s="65"/>
      <c r="F19953" s="65"/>
      <c r="G19953" s="145"/>
    </row>
    <row r="19954" spans="1:7">
      <c r="A19954" s="65"/>
      <c r="B19954" s="65"/>
      <c r="C19954" s="65"/>
      <c r="D19954" s="65"/>
      <c r="E19954" s="65"/>
      <c r="F19954" s="65"/>
      <c r="G19954" s="145"/>
    </row>
    <row r="19955" spans="1:7">
      <c r="A19955" s="65"/>
      <c r="B19955" s="65"/>
      <c r="C19955" s="65"/>
      <c r="D19955" s="65"/>
      <c r="E19955" s="65"/>
      <c r="F19955" s="65"/>
      <c r="G19955" s="145"/>
    </row>
    <row r="19956" spans="1:7">
      <c r="A19956" s="65"/>
      <c r="B19956" s="65"/>
      <c r="C19956" s="65"/>
      <c r="D19956" s="65"/>
      <c r="E19956" s="65"/>
      <c r="F19956" s="65"/>
      <c r="G19956" s="145"/>
    </row>
    <row r="19957" spans="1:7">
      <c r="A19957" s="65"/>
      <c r="B19957" s="65"/>
      <c r="C19957" s="65"/>
      <c r="D19957" s="65"/>
      <c r="E19957" s="65"/>
      <c r="F19957" s="65"/>
      <c r="G19957" s="145"/>
    </row>
    <row r="19958" spans="1:7">
      <c r="A19958" s="65"/>
      <c r="B19958" s="65"/>
      <c r="C19958" s="65"/>
      <c r="D19958" s="65"/>
      <c r="E19958" s="65"/>
      <c r="F19958" s="65"/>
      <c r="G19958" s="145"/>
    </row>
    <row r="19959" spans="1:7">
      <c r="A19959" s="65"/>
      <c r="B19959" s="65"/>
      <c r="C19959" s="65"/>
      <c r="D19959" s="65"/>
      <c r="E19959" s="65"/>
      <c r="F19959" s="65"/>
      <c r="G19959" s="145"/>
    </row>
    <row r="19960" spans="1:7">
      <c r="A19960" s="65"/>
      <c r="B19960" s="65"/>
      <c r="C19960" s="65"/>
      <c r="D19960" s="65"/>
      <c r="E19960" s="65"/>
      <c r="F19960" s="65"/>
      <c r="G19960" s="145"/>
    </row>
    <row r="19961" spans="1:7">
      <c r="A19961" s="65"/>
      <c r="B19961" s="65"/>
      <c r="C19961" s="65"/>
      <c r="D19961" s="65"/>
      <c r="E19961" s="65"/>
      <c r="F19961" s="65"/>
      <c r="G19961" s="145"/>
    </row>
    <row r="19962" spans="1:7">
      <c r="A19962" s="65"/>
      <c r="B19962" s="65"/>
      <c r="C19962" s="65"/>
      <c r="D19962" s="65"/>
      <c r="E19962" s="65"/>
      <c r="F19962" s="65"/>
      <c r="G19962" s="145"/>
    </row>
    <row r="19963" spans="1:7">
      <c r="A19963" s="65"/>
      <c r="B19963" s="65"/>
      <c r="C19963" s="65"/>
      <c r="D19963" s="65"/>
      <c r="E19963" s="65"/>
      <c r="F19963" s="65"/>
      <c r="G19963" s="145"/>
    </row>
    <row r="19964" spans="1:7">
      <c r="A19964" s="65"/>
      <c r="B19964" s="65"/>
      <c r="C19964" s="65"/>
      <c r="D19964" s="65"/>
      <c r="E19964" s="65"/>
      <c r="F19964" s="65"/>
      <c r="G19964" s="145"/>
    </row>
    <row r="19965" spans="1:7">
      <c r="A19965" s="65"/>
      <c r="B19965" s="65"/>
      <c r="C19965" s="65"/>
      <c r="D19965" s="65"/>
      <c r="E19965" s="65"/>
      <c r="F19965" s="65"/>
      <c r="G19965" s="145"/>
    </row>
    <row r="19966" spans="1:7">
      <c r="A19966" s="65"/>
      <c r="B19966" s="65"/>
      <c r="C19966" s="65"/>
      <c r="D19966" s="65"/>
      <c r="E19966" s="65"/>
      <c r="F19966" s="65"/>
      <c r="G19966" s="145"/>
    </row>
    <row r="19967" spans="1:7">
      <c r="A19967" s="65"/>
      <c r="B19967" s="65"/>
      <c r="C19967" s="65"/>
      <c r="D19967" s="65"/>
      <c r="E19967" s="65"/>
      <c r="F19967" s="65"/>
      <c r="G19967" s="145"/>
    </row>
    <row r="19968" spans="1:7">
      <c r="A19968" s="65"/>
      <c r="B19968" s="65"/>
      <c r="C19968" s="65"/>
      <c r="D19968" s="65"/>
      <c r="E19968" s="65"/>
      <c r="F19968" s="65"/>
      <c r="G19968" s="145"/>
    </row>
    <row r="19969" spans="1:7">
      <c r="A19969" s="65"/>
      <c r="B19969" s="65"/>
      <c r="C19969" s="65"/>
      <c r="D19969" s="65"/>
      <c r="E19969" s="65"/>
      <c r="F19969" s="65"/>
      <c r="G19969" s="145"/>
    </row>
    <row r="19970" spans="1:7">
      <c r="A19970" s="65"/>
      <c r="B19970" s="65"/>
      <c r="C19970" s="65"/>
      <c r="D19970" s="65"/>
      <c r="E19970" s="65"/>
      <c r="F19970" s="65"/>
      <c r="G19970" s="145"/>
    </row>
    <row r="19971" spans="1:7">
      <c r="A19971" s="65"/>
      <c r="B19971" s="65"/>
      <c r="C19971" s="65"/>
      <c r="D19971" s="65"/>
      <c r="E19971" s="65"/>
      <c r="F19971" s="65"/>
      <c r="G19971" s="145"/>
    </row>
    <row r="19972" spans="1:7">
      <c r="A19972" s="65"/>
      <c r="B19972" s="65"/>
      <c r="C19972" s="65"/>
      <c r="D19972" s="65"/>
      <c r="E19972" s="65"/>
      <c r="F19972" s="65"/>
      <c r="G19972" s="145"/>
    </row>
    <row r="19973" spans="1:7">
      <c r="A19973" s="65"/>
      <c r="B19973" s="65"/>
      <c r="C19973" s="65"/>
      <c r="D19973" s="65"/>
      <c r="E19973" s="65"/>
      <c r="F19973" s="65"/>
      <c r="G19973" s="145"/>
    </row>
    <row r="19974" spans="1:7">
      <c r="A19974" s="65"/>
      <c r="B19974" s="65"/>
      <c r="C19974" s="65"/>
      <c r="D19974" s="65"/>
      <c r="E19974" s="65"/>
      <c r="F19974" s="65"/>
      <c r="G19974" s="145"/>
    </row>
    <row r="19975" spans="1:7">
      <c r="A19975" s="65"/>
      <c r="B19975" s="65"/>
      <c r="C19975" s="65"/>
      <c r="D19975" s="65"/>
      <c r="E19975" s="65"/>
      <c r="F19975" s="65"/>
      <c r="G19975" s="145"/>
    </row>
    <row r="19976" spans="1:7">
      <c r="A19976" s="65"/>
      <c r="B19976" s="65"/>
      <c r="C19976" s="65"/>
      <c r="D19976" s="65"/>
      <c r="E19976" s="65"/>
      <c r="F19976" s="65"/>
      <c r="G19976" s="145"/>
    </row>
    <row r="19977" spans="1:7">
      <c r="A19977" s="65"/>
      <c r="B19977" s="65"/>
      <c r="C19977" s="65"/>
      <c r="D19977" s="65"/>
      <c r="E19977" s="65"/>
      <c r="F19977" s="65"/>
      <c r="G19977" s="145"/>
    </row>
    <row r="19978" spans="1:7">
      <c r="A19978" s="65"/>
      <c r="B19978" s="65"/>
      <c r="C19978" s="65"/>
      <c r="D19978" s="65"/>
      <c r="E19978" s="65"/>
      <c r="F19978" s="65"/>
      <c r="G19978" s="145"/>
    </row>
    <row r="19979" spans="1:7">
      <c r="A19979" s="65"/>
      <c r="B19979" s="65"/>
      <c r="C19979" s="65"/>
      <c r="D19979" s="65"/>
      <c r="E19979" s="65"/>
      <c r="F19979" s="65"/>
      <c r="G19979" s="145"/>
    </row>
    <row r="19980" spans="1:7">
      <c r="A19980" s="65"/>
      <c r="B19980" s="65"/>
      <c r="C19980" s="65"/>
      <c r="D19980" s="65"/>
      <c r="E19980" s="65"/>
      <c r="F19980" s="65"/>
      <c r="G19980" s="145"/>
    </row>
    <row r="19981" spans="1:7">
      <c r="A19981" s="65"/>
      <c r="B19981" s="65"/>
      <c r="C19981" s="65"/>
      <c r="D19981" s="65"/>
      <c r="E19981" s="65"/>
      <c r="F19981" s="65"/>
      <c r="G19981" s="145"/>
    </row>
    <row r="19982" spans="1:7">
      <c r="A19982" s="65"/>
      <c r="B19982" s="65"/>
      <c r="C19982" s="65"/>
      <c r="D19982" s="65"/>
      <c r="E19982" s="65"/>
      <c r="F19982" s="65"/>
      <c r="G19982" s="145"/>
    </row>
    <row r="19983" spans="1:7">
      <c r="A19983" s="65"/>
      <c r="B19983" s="65"/>
      <c r="C19983" s="65"/>
      <c r="D19983" s="65"/>
      <c r="E19983" s="65"/>
      <c r="F19983" s="65"/>
      <c r="G19983" s="145"/>
    </row>
    <row r="19984" spans="1:7">
      <c r="A19984" s="65"/>
      <c r="B19984" s="65"/>
      <c r="C19984" s="65"/>
      <c r="D19984" s="65"/>
      <c r="E19984" s="65"/>
      <c r="F19984" s="65"/>
      <c r="G19984" s="145"/>
    </row>
    <row r="19985" spans="1:7">
      <c r="A19985" s="65"/>
      <c r="B19985" s="65"/>
      <c r="C19985" s="65"/>
      <c r="D19985" s="65"/>
      <c r="E19985" s="65"/>
      <c r="F19985" s="65"/>
      <c r="G19985" s="145"/>
    </row>
    <row r="19986" spans="1:7">
      <c r="A19986" s="65"/>
      <c r="B19986" s="65"/>
      <c r="C19986" s="65"/>
      <c r="D19986" s="65"/>
      <c r="E19986" s="65"/>
      <c r="F19986" s="65"/>
      <c r="G19986" s="145"/>
    </row>
    <row r="19987" spans="1:7">
      <c r="A19987" s="65"/>
      <c r="B19987" s="65"/>
      <c r="C19987" s="65"/>
      <c r="D19987" s="65"/>
      <c r="E19987" s="65"/>
      <c r="F19987" s="65"/>
      <c r="G19987" s="145"/>
    </row>
    <row r="19988" spans="1:7">
      <c r="A19988" s="65"/>
      <c r="B19988" s="65"/>
      <c r="C19988" s="65"/>
      <c r="D19988" s="65"/>
      <c r="E19988" s="65"/>
      <c r="F19988" s="65"/>
      <c r="G19988" s="145"/>
    </row>
    <row r="19989" spans="1:7">
      <c r="A19989" s="65"/>
      <c r="B19989" s="65"/>
      <c r="C19989" s="65"/>
      <c r="D19989" s="65"/>
      <c r="E19989" s="65"/>
      <c r="F19989" s="65"/>
      <c r="G19989" s="145"/>
    </row>
    <row r="19990" spans="1:7">
      <c r="A19990" s="65"/>
      <c r="B19990" s="65"/>
      <c r="C19990" s="65"/>
      <c r="D19990" s="65"/>
      <c r="E19990" s="65"/>
      <c r="F19990" s="65"/>
      <c r="G19990" s="145"/>
    </row>
    <row r="19991" spans="1:7">
      <c r="A19991" s="65"/>
      <c r="B19991" s="65"/>
      <c r="C19991" s="65"/>
      <c r="D19991" s="65"/>
      <c r="E19991" s="65"/>
      <c r="F19991" s="65"/>
      <c r="G19991" s="145"/>
    </row>
    <row r="19992" spans="1:7">
      <c r="A19992" s="65"/>
      <c r="B19992" s="65"/>
      <c r="C19992" s="65"/>
      <c r="D19992" s="65"/>
      <c r="E19992" s="65"/>
      <c r="F19992" s="65"/>
      <c r="G19992" s="145"/>
    </row>
    <row r="19993" spans="1:7">
      <c r="A19993" s="65"/>
      <c r="B19993" s="65"/>
      <c r="C19993" s="65"/>
      <c r="D19993" s="65"/>
      <c r="E19993" s="65"/>
      <c r="F19993" s="65"/>
      <c r="G19993" s="145"/>
    </row>
    <row r="19994" spans="1:7">
      <c r="A19994" s="65"/>
      <c r="B19994" s="65"/>
      <c r="C19994" s="65"/>
      <c r="D19994" s="65"/>
      <c r="E19994" s="65"/>
      <c r="F19994" s="65"/>
      <c r="G19994" s="145"/>
    </row>
    <row r="19995" spans="1:7">
      <c r="A19995" s="65"/>
      <c r="B19995" s="65"/>
      <c r="C19995" s="65"/>
      <c r="D19995" s="65"/>
      <c r="E19995" s="65"/>
      <c r="F19995" s="65"/>
      <c r="G19995" s="145"/>
    </row>
    <row r="19996" spans="1:7">
      <c r="A19996" s="65"/>
      <c r="B19996" s="65"/>
      <c r="C19996" s="65"/>
      <c r="D19996" s="65"/>
      <c r="E19996" s="65"/>
      <c r="F19996" s="65"/>
      <c r="G19996" s="145"/>
    </row>
    <row r="19997" spans="1:7">
      <c r="A19997" s="65"/>
      <c r="B19997" s="65"/>
      <c r="C19997" s="65"/>
      <c r="D19997" s="65"/>
      <c r="E19997" s="65"/>
      <c r="F19997" s="65"/>
      <c r="G19997" s="145"/>
    </row>
    <row r="19998" spans="1:7">
      <c r="A19998" s="65"/>
      <c r="B19998" s="65"/>
      <c r="C19998" s="65"/>
      <c r="D19998" s="65"/>
      <c r="E19998" s="65"/>
      <c r="F19998" s="65"/>
      <c r="G19998" s="145"/>
    </row>
    <row r="19999" spans="1:7">
      <c r="A19999" s="65"/>
      <c r="B19999" s="65"/>
      <c r="C19999" s="65"/>
      <c r="D19999" s="65"/>
      <c r="E19999" s="65"/>
      <c r="F19999" s="65"/>
      <c r="G19999" s="145"/>
    </row>
    <row r="20000" spans="1:7">
      <c r="A20000" s="65"/>
      <c r="B20000" s="65"/>
      <c r="C20000" s="65"/>
      <c r="D20000" s="65"/>
      <c r="E20000" s="65"/>
      <c r="F20000" s="65"/>
      <c r="G20000" s="145"/>
    </row>
    <row r="20001" spans="1:7">
      <c r="A20001" s="65"/>
      <c r="B20001" s="65"/>
      <c r="C20001" s="65"/>
      <c r="D20001" s="65"/>
      <c r="E20001" s="65"/>
      <c r="F20001" s="65"/>
      <c r="G20001" s="145"/>
    </row>
    <row r="20002" spans="1:7">
      <c r="A20002" s="65"/>
      <c r="B20002" s="65"/>
      <c r="C20002" s="65"/>
      <c r="D20002" s="65"/>
      <c r="E20002" s="65"/>
      <c r="F20002" s="65"/>
      <c r="G20002" s="145"/>
    </row>
    <row r="20003" spans="1:7">
      <c r="A20003" s="65"/>
      <c r="B20003" s="65"/>
      <c r="C20003" s="65"/>
      <c r="D20003" s="65"/>
      <c r="E20003" s="65"/>
      <c r="F20003" s="65"/>
      <c r="G20003" s="145"/>
    </row>
    <row r="20004" spans="1:7">
      <c r="A20004" s="65"/>
      <c r="B20004" s="65"/>
      <c r="C20004" s="65"/>
      <c r="D20004" s="65"/>
      <c r="E20004" s="65"/>
      <c r="F20004" s="65"/>
      <c r="G20004" s="145"/>
    </row>
    <row r="20005" spans="1:7">
      <c r="A20005" s="65"/>
      <c r="B20005" s="65"/>
      <c r="C20005" s="65"/>
      <c r="D20005" s="65"/>
      <c r="E20005" s="65"/>
      <c r="F20005" s="65"/>
      <c r="G20005" s="145"/>
    </row>
    <row r="20006" spans="1:7">
      <c r="A20006" s="65"/>
      <c r="B20006" s="65"/>
      <c r="C20006" s="65"/>
      <c r="D20006" s="65"/>
      <c r="E20006" s="65"/>
      <c r="F20006" s="65"/>
      <c r="G20006" s="145"/>
    </row>
    <row r="20007" spans="1:7">
      <c r="A20007" s="65"/>
      <c r="B20007" s="65"/>
      <c r="C20007" s="65"/>
      <c r="D20007" s="65"/>
      <c r="E20007" s="65"/>
      <c r="F20007" s="65"/>
      <c r="G20007" s="145"/>
    </row>
    <row r="20008" spans="1:7">
      <c r="A20008" s="65"/>
      <c r="B20008" s="65"/>
      <c r="C20008" s="65"/>
      <c r="D20008" s="65"/>
      <c r="E20008" s="65"/>
      <c r="F20008" s="65"/>
      <c r="G20008" s="145"/>
    </row>
    <row r="20009" spans="1:7">
      <c r="A20009" s="65"/>
      <c r="B20009" s="65"/>
      <c r="C20009" s="65"/>
      <c r="D20009" s="65"/>
      <c r="E20009" s="65"/>
      <c r="F20009" s="65"/>
      <c r="G20009" s="145"/>
    </row>
    <row r="20010" spans="1:7">
      <c r="A20010" s="65"/>
      <c r="B20010" s="65"/>
      <c r="C20010" s="65"/>
      <c r="D20010" s="65"/>
      <c r="E20010" s="65"/>
      <c r="F20010" s="65"/>
      <c r="G20010" s="145"/>
    </row>
    <row r="20011" spans="1:7">
      <c r="A20011" s="65"/>
      <c r="B20011" s="65"/>
      <c r="C20011" s="65"/>
      <c r="D20011" s="65"/>
      <c r="E20011" s="65"/>
      <c r="F20011" s="65"/>
      <c r="G20011" s="145"/>
    </row>
    <row r="20012" spans="1:7">
      <c r="A20012" s="65"/>
      <c r="B20012" s="65"/>
      <c r="C20012" s="65"/>
      <c r="D20012" s="65"/>
      <c r="E20012" s="65"/>
      <c r="F20012" s="65"/>
      <c r="G20012" s="145"/>
    </row>
    <row r="20013" spans="1:7">
      <c r="A20013" s="65"/>
      <c r="B20013" s="65"/>
      <c r="C20013" s="65"/>
      <c r="D20013" s="65"/>
      <c r="E20013" s="65"/>
      <c r="F20013" s="65"/>
      <c r="G20013" s="145"/>
    </row>
    <row r="20014" spans="1:7">
      <c r="A20014" s="65"/>
      <c r="B20014" s="65"/>
      <c r="C20014" s="65"/>
      <c r="D20014" s="65"/>
      <c r="E20014" s="65"/>
      <c r="F20014" s="65"/>
      <c r="G20014" s="145"/>
    </row>
    <row r="20015" spans="1:7">
      <c r="A20015" s="65"/>
      <c r="B20015" s="65"/>
      <c r="C20015" s="65"/>
      <c r="D20015" s="65"/>
      <c r="E20015" s="65"/>
      <c r="F20015" s="65"/>
      <c r="G20015" s="145"/>
    </row>
    <row r="20016" spans="1:7">
      <c r="A20016" s="65"/>
      <c r="B20016" s="65"/>
      <c r="C20016" s="65"/>
      <c r="D20016" s="65"/>
      <c r="E20016" s="65"/>
      <c r="F20016" s="65"/>
      <c r="G20016" s="145"/>
    </row>
    <row r="20017" spans="1:7">
      <c r="A20017" s="65"/>
      <c r="B20017" s="65"/>
      <c r="C20017" s="65"/>
      <c r="D20017" s="65"/>
      <c r="E20017" s="65"/>
      <c r="F20017" s="65"/>
      <c r="G20017" s="145"/>
    </row>
    <row r="20018" spans="1:7">
      <c r="A20018" s="65"/>
      <c r="B20018" s="65"/>
      <c r="C20018" s="65"/>
      <c r="D20018" s="65"/>
      <c r="E20018" s="65"/>
      <c r="F20018" s="65"/>
      <c r="G20018" s="145"/>
    </row>
    <row r="20019" spans="1:7">
      <c r="A20019" s="65"/>
      <c r="B20019" s="65"/>
      <c r="C20019" s="65"/>
      <c r="D20019" s="65"/>
      <c r="E20019" s="65"/>
      <c r="F20019" s="65"/>
      <c r="G20019" s="145"/>
    </row>
    <row r="20020" spans="1:7">
      <c r="A20020" s="65"/>
      <c r="B20020" s="65"/>
      <c r="C20020" s="65"/>
      <c r="D20020" s="65"/>
      <c r="E20020" s="65"/>
      <c r="F20020" s="65"/>
      <c r="G20020" s="145"/>
    </row>
    <row r="20021" spans="1:7">
      <c r="A20021" s="65"/>
      <c r="B20021" s="65"/>
      <c r="C20021" s="65"/>
      <c r="D20021" s="65"/>
      <c r="E20021" s="65"/>
      <c r="F20021" s="65"/>
      <c r="G20021" s="145"/>
    </row>
    <row r="20022" spans="1:7">
      <c r="A20022" s="65"/>
      <c r="B20022" s="65"/>
      <c r="C20022" s="65"/>
      <c r="D20022" s="65"/>
      <c r="E20022" s="65"/>
      <c r="F20022" s="65"/>
      <c r="G20022" s="145"/>
    </row>
    <row r="20023" spans="1:7">
      <c r="A20023" s="65"/>
      <c r="B20023" s="65"/>
      <c r="C20023" s="65"/>
      <c r="D20023" s="65"/>
      <c r="E20023" s="65"/>
      <c r="F20023" s="65"/>
      <c r="G20023" s="145"/>
    </row>
    <row r="20024" spans="1:7">
      <c r="A20024" s="65"/>
      <c r="B20024" s="65"/>
      <c r="C20024" s="65"/>
      <c r="D20024" s="65"/>
      <c r="E20024" s="65"/>
      <c r="F20024" s="65"/>
      <c r="G20024" s="145"/>
    </row>
    <row r="20025" spans="1:7">
      <c r="A20025" s="65"/>
      <c r="B20025" s="65"/>
      <c r="C20025" s="65"/>
      <c r="D20025" s="65"/>
      <c r="E20025" s="65"/>
      <c r="F20025" s="65"/>
      <c r="G20025" s="145"/>
    </row>
    <row r="20026" spans="1:7">
      <c r="A20026" s="65"/>
      <c r="B20026" s="65"/>
      <c r="C20026" s="65"/>
      <c r="D20026" s="65"/>
      <c r="E20026" s="65"/>
      <c r="F20026" s="65"/>
      <c r="G20026" s="145"/>
    </row>
    <row r="20027" spans="1:7">
      <c r="A20027" s="65"/>
      <c r="B20027" s="65"/>
      <c r="C20027" s="65"/>
      <c r="D20027" s="65"/>
      <c r="E20027" s="65"/>
      <c r="F20027" s="65"/>
      <c r="G20027" s="145"/>
    </row>
    <row r="20028" spans="1:7">
      <c r="A20028" s="65"/>
      <c r="B20028" s="65"/>
      <c r="C20028" s="65"/>
      <c r="D20028" s="65"/>
      <c r="E20028" s="65"/>
      <c r="F20028" s="65"/>
      <c r="G20028" s="145"/>
    </row>
    <row r="20029" spans="1:7">
      <c r="A20029" s="65"/>
      <c r="B20029" s="65"/>
      <c r="C20029" s="65"/>
      <c r="D20029" s="65"/>
      <c r="E20029" s="65"/>
      <c r="F20029" s="65"/>
      <c r="G20029" s="145"/>
    </row>
    <row r="20030" spans="1:7">
      <c r="A20030" s="65"/>
      <c r="B20030" s="65"/>
      <c r="C20030" s="65"/>
      <c r="D20030" s="65"/>
      <c r="E20030" s="65"/>
      <c r="F20030" s="65"/>
      <c r="G20030" s="145"/>
    </row>
    <row r="20031" spans="1:7">
      <c r="A20031" s="65"/>
      <c r="B20031" s="65"/>
      <c r="C20031" s="65"/>
      <c r="D20031" s="65"/>
      <c r="E20031" s="65"/>
      <c r="F20031" s="65"/>
      <c r="G20031" s="145"/>
    </row>
    <row r="20032" spans="1:7">
      <c r="A20032" s="65"/>
      <c r="B20032" s="65"/>
      <c r="C20032" s="65"/>
      <c r="D20032" s="65"/>
      <c r="E20032" s="65"/>
      <c r="F20032" s="65"/>
      <c r="G20032" s="145"/>
    </row>
    <row r="20033" spans="1:7">
      <c r="A20033" s="65"/>
      <c r="B20033" s="65"/>
      <c r="C20033" s="65"/>
      <c r="D20033" s="65"/>
      <c r="E20033" s="65"/>
      <c r="F20033" s="65"/>
      <c r="G20033" s="145"/>
    </row>
    <row r="20034" spans="1:7">
      <c r="A20034" s="65"/>
      <c r="B20034" s="65"/>
      <c r="C20034" s="65"/>
      <c r="D20034" s="65"/>
      <c r="E20034" s="65"/>
      <c r="F20034" s="65"/>
      <c r="G20034" s="145"/>
    </row>
    <row r="20035" spans="1:7">
      <c r="A20035" s="65"/>
      <c r="B20035" s="65"/>
      <c r="C20035" s="65"/>
      <c r="D20035" s="65"/>
      <c r="E20035" s="65"/>
      <c r="F20035" s="65"/>
      <c r="G20035" s="145"/>
    </row>
    <row r="20036" spans="1:7">
      <c r="A20036" s="65"/>
      <c r="B20036" s="65"/>
      <c r="C20036" s="65"/>
      <c r="D20036" s="65"/>
      <c r="E20036" s="65"/>
      <c r="F20036" s="65"/>
      <c r="G20036" s="145"/>
    </row>
    <row r="20037" spans="1:7">
      <c r="A20037" s="65"/>
      <c r="B20037" s="65"/>
      <c r="C20037" s="65"/>
      <c r="D20037" s="65"/>
      <c r="E20037" s="65"/>
      <c r="F20037" s="65"/>
      <c r="G20037" s="145"/>
    </row>
    <row r="20038" spans="1:7">
      <c r="A20038" s="65"/>
      <c r="B20038" s="65"/>
      <c r="C20038" s="65"/>
      <c r="D20038" s="65"/>
      <c r="E20038" s="65"/>
      <c r="F20038" s="65"/>
      <c r="G20038" s="145"/>
    </row>
    <row r="20039" spans="1:7">
      <c r="A20039" s="65"/>
      <c r="B20039" s="65"/>
      <c r="C20039" s="65"/>
      <c r="D20039" s="65"/>
      <c r="E20039" s="65"/>
      <c r="F20039" s="65"/>
      <c r="G20039" s="145"/>
    </row>
    <row r="20040" spans="1:7">
      <c r="A20040" s="65"/>
      <c r="B20040" s="65"/>
      <c r="C20040" s="65"/>
      <c r="D20040" s="65"/>
      <c r="E20040" s="65"/>
      <c r="F20040" s="65"/>
      <c r="G20040" s="145"/>
    </row>
    <row r="20041" spans="1:7">
      <c r="A20041" s="65"/>
      <c r="B20041" s="65"/>
      <c r="C20041" s="65"/>
      <c r="D20041" s="65"/>
      <c r="E20041" s="65"/>
      <c r="F20041" s="65"/>
      <c r="G20041" s="145"/>
    </row>
    <row r="20042" spans="1:7">
      <c r="A20042" s="65"/>
      <c r="B20042" s="65"/>
      <c r="C20042" s="65"/>
      <c r="D20042" s="65"/>
      <c r="E20042" s="65"/>
      <c r="F20042" s="65"/>
      <c r="G20042" s="145"/>
    </row>
    <row r="20043" spans="1:7">
      <c r="A20043" s="65"/>
      <c r="B20043" s="65"/>
      <c r="C20043" s="65"/>
      <c r="D20043" s="65"/>
      <c r="E20043" s="65"/>
      <c r="F20043" s="65"/>
      <c r="G20043" s="145"/>
    </row>
    <row r="20044" spans="1:7">
      <c r="A20044" s="65"/>
      <c r="B20044" s="65"/>
      <c r="C20044" s="65"/>
      <c r="D20044" s="65"/>
      <c r="E20044" s="65"/>
      <c r="F20044" s="65"/>
      <c r="G20044" s="145"/>
    </row>
    <row r="20045" spans="1:7">
      <c r="A20045" s="65"/>
      <c r="B20045" s="65"/>
      <c r="C20045" s="65"/>
      <c r="D20045" s="65"/>
      <c r="E20045" s="65"/>
      <c r="F20045" s="65"/>
      <c r="G20045" s="145"/>
    </row>
    <row r="20046" spans="1:7">
      <c r="A20046" s="65"/>
      <c r="B20046" s="65"/>
      <c r="C20046" s="65"/>
      <c r="D20046" s="65"/>
      <c r="E20046" s="65"/>
      <c r="F20046" s="65"/>
      <c r="G20046" s="145"/>
    </row>
    <row r="20047" spans="1:7">
      <c r="A20047" s="65"/>
      <c r="B20047" s="65"/>
      <c r="C20047" s="65"/>
      <c r="D20047" s="65"/>
      <c r="E20047" s="65"/>
      <c r="F20047" s="65"/>
      <c r="G20047" s="145"/>
    </row>
    <row r="20048" spans="1:7">
      <c r="A20048" s="65"/>
      <c r="B20048" s="65"/>
      <c r="C20048" s="65"/>
      <c r="D20048" s="65"/>
      <c r="E20048" s="65"/>
      <c r="F20048" s="65"/>
      <c r="G20048" s="145"/>
    </row>
    <row r="20049" spans="1:7">
      <c r="A20049" s="65"/>
      <c r="B20049" s="65"/>
      <c r="C20049" s="65"/>
      <c r="D20049" s="65"/>
      <c r="E20049" s="65"/>
      <c r="F20049" s="65"/>
      <c r="G20049" s="145"/>
    </row>
    <row r="20050" spans="1:7">
      <c r="A20050" s="65"/>
      <c r="B20050" s="65"/>
      <c r="C20050" s="65"/>
      <c r="D20050" s="65"/>
      <c r="E20050" s="65"/>
      <c r="F20050" s="65"/>
      <c r="G20050" s="145"/>
    </row>
    <row r="20051" spans="1:7">
      <c r="A20051" s="65"/>
      <c r="B20051" s="65"/>
      <c r="C20051" s="65"/>
      <c r="D20051" s="65"/>
      <c r="E20051" s="65"/>
      <c r="F20051" s="65"/>
      <c r="G20051" s="145"/>
    </row>
    <row r="20052" spans="1:7">
      <c r="A20052" s="65"/>
      <c r="B20052" s="65"/>
      <c r="C20052" s="65"/>
      <c r="D20052" s="65"/>
      <c r="E20052" s="65"/>
      <c r="F20052" s="65"/>
      <c r="G20052" s="145"/>
    </row>
    <row r="20053" spans="1:7">
      <c r="A20053" s="65"/>
      <c r="B20053" s="65"/>
      <c r="C20053" s="65"/>
      <c r="D20053" s="65"/>
      <c r="E20053" s="65"/>
      <c r="F20053" s="65"/>
      <c r="G20053" s="145"/>
    </row>
    <row r="20054" spans="1:7">
      <c r="A20054" s="65"/>
      <c r="B20054" s="65"/>
      <c r="C20054" s="65"/>
      <c r="D20054" s="65"/>
      <c r="E20054" s="65"/>
      <c r="F20054" s="65"/>
      <c r="G20054" s="145"/>
    </row>
    <row r="20055" spans="1:7">
      <c r="A20055" s="65"/>
      <c r="B20055" s="65"/>
      <c r="C20055" s="65"/>
      <c r="D20055" s="65"/>
      <c r="E20055" s="65"/>
      <c r="F20055" s="65"/>
      <c r="G20055" s="145"/>
    </row>
    <row r="20056" spans="1:7">
      <c r="A20056" s="65"/>
      <c r="B20056" s="65"/>
      <c r="C20056" s="65"/>
      <c r="D20056" s="65"/>
      <c r="E20056" s="65"/>
      <c r="F20056" s="65"/>
      <c r="G20056" s="145"/>
    </row>
    <row r="20057" spans="1:7">
      <c r="A20057" s="65"/>
      <c r="B20057" s="65"/>
      <c r="C20057" s="65"/>
      <c r="D20057" s="65"/>
      <c r="E20057" s="65"/>
      <c r="F20057" s="65"/>
      <c r="G20057" s="145"/>
    </row>
    <row r="20058" spans="1:7">
      <c r="A20058" s="65"/>
      <c r="B20058" s="65"/>
      <c r="C20058" s="65"/>
      <c r="D20058" s="65"/>
      <c r="E20058" s="65"/>
      <c r="F20058" s="65"/>
      <c r="G20058" s="145"/>
    </row>
    <row r="20059" spans="1:7">
      <c r="A20059" s="65"/>
      <c r="B20059" s="65"/>
      <c r="C20059" s="65"/>
      <c r="D20059" s="65"/>
      <c r="E20059" s="65"/>
      <c r="F20059" s="65"/>
      <c r="G20059" s="145"/>
    </row>
    <row r="20060" spans="1:7">
      <c r="A20060" s="65"/>
      <c r="B20060" s="65"/>
      <c r="C20060" s="65"/>
      <c r="D20060" s="65"/>
      <c r="E20060" s="65"/>
      <c r="F20060" s="65"/>
      <c r="G20060" s="145"/>
    </row>
    <row r="20061" spans="1:7">
      <c r="A20061" s="65"/>
      <c r="B20061" s="65"/>
      <c r="C20061" s="65"/>
      <c r="D20061" s="65"/>
      <c r="E20061" s="65"/>
      <c r="F20061" s="65"/>
      <c r="G20061" s="145"/>
    </row>
    <row r="20062" spans="1:7">
      <c r="A20062" s="65"/>
      <c r="B20062" s="65"/>
      <c r="C20062" s="65"/>
      <c r="D20062" s="65"/>
      <c r="E20062" s="65"/>
      <c r="F20062" s="65"/>
      <c r="G20062" s="145"/>
    </row>
    <row r="20063" spans="1:7">
      <c r="A20063" s="65"/>
      <c r="B20063" s="65"/>
      <c r="C20063" s="65"/>
      <c r="D20063" s="65"/>
      <c r="E20063" s="65"/>
      <c r="F20063" s="65"/>
      <c r="G20063" s="145"/>
    </row>
    <row r="20064" spans="1:7">
      <c r="A20064" s="65"/>
      <c r="B20064" s="65"/>
      <c r="C20064" s="65"/>
      <c r="D20064" s="65"/>
      <c r="E20064" s="65"/>
      <c r="F20064" s="65"/>
      <c r="G20064" s="145"/>
    </row>
    <row r="20065" spans="1:7">
      <c r="A20065" s="65"/>
      <c r="B20065" s="65"/>
      <c r="C20065" s="65"/>
      <c r="D20065" s="65"/>
      <c r="E20065" s="65"/>
      <c r="F20065" s="65"/>
      <c r="G20065" s="145"/>
    </row>
    <row r="20066" spans="1:7">
      <c r="A20066" s="65"/>
      <c r="B20066" s="65"/>
      <c r="C20066" s="65"/>
      <c r="D20066" s="65"/>
      <c r="E20066" s="65"/>
      <c r="F20066" s="65"/>
      <c r="G20066" s="145"/>
    </row>
    <row r="20067" spans="1:7">
      <c r="A20067" s="65"/>
      <c r="B20067" s="65"/>
      <c r="C20067" s="65"/>
      <c r="D20067" s="65"/>
      <c r="E20067" s="65"/>
      <c r="F20067" s="65"/>
      <c r="G20067" s="145"/>
    </row>
    <row r="20068" spans="1:7">
      <c r="A20068" s="65"/>
      <c r="B20068" s="65"/>
      <c r="C20068" s="65"/>
      <c r="D20068" s="65"/>
      <c r="E20068" s="65"/>
      <c r="F20068" s="65"/>
      <c r="G20068" s="145"/>
    </row>
    <row r="20069" spans="1:7">
      <c r="A20069" s="65"/>
      <c r="B20069" s="65"/>
      <c r="C20069" s="65"/>
      <c r="D20069" s="65"/>
      <c r="E20069" s="65"/>
      <c r="F20069" s="65"/>
      <c r="G20069" s="145"/>
    </row>
    <row r="20070" spans="1:7">
      <c r="A20070" s="65"/>
      <c r="B20070" s="65"/>
      <c r="C20070" s="65"/>
      <c r="D20070" s="65"/>
      <c r="E20070" s="65"/>
      <c r="F20070" s="65"/>
      <c r="G20070" s="145"/>
    </row>
    <row r="20071" spans="1:7">
      <c r="A20071" s="65"/>
      <c r="B20071" s="65"/>
      <c r="C20071" s="65"/>
      <c r="D20071" s="65"/>
      <c r="E20071" s="65"/>
      <c r="F20071" s="65"/>
      <c r="G20071" s="145"/>
    </row>
    <row r="20072" spans="1:7">
      <c r="A20072" s="65"/>
      <c r="B20072" s="65"/>
      <c r="C20072" s="65"/>
      <c r="D20072" s="65"/>
      <c r="E20072" s="65"/>
      <c r="F20072" s="65"/>
      <c r="G20072" s="145"/>
    </row>
    <row r="20073" spans="1:7">
      <c r="A20073" s="65"/>
      <c r="B20073" s="65"/>
      <c r="C20073" s="65"/>
      <c r="D20073" s="65"/>
      <c r="E20073" s="65"/>
      <c r="F20073" s="65"/>
      <c r="G20073" s="145"/>
    </row>
    <row r="20074" spans="1:7">
      <c r="A20074" s="65"/>
      <c r="B20074" s="65"/>
      <c r="C20074" s="65"/>
      <c r="D20074" s="65"/>
      <c r="E20074" s="65"/>
      <c r="F20074" s="65"/>
      <c r="G20074" s="145"/>
    </row>
    <row r="20075" spans="1:7">
      <c r="A20075" s="65"/>
      <c r="B20075" s="65"/>
      <c r="C20075" s="65"/>
      <c r="D20075" s="65"/>
      <c r="E20075" s="65"/>
      <c r="F20075" s="65"/>
      <c r="G20075" s="145"/>
    </row>
    <row r="20076" spans="1:7">
      <c r="A20076" s="65"/>
      <c r="B20076" s="65"/>
      <c r="C20076" s="65"/>
      <c r="D20076" s="65"/>
      <c r="E20076" s="65"/>
      <c r="F20076" s="65"/>
      <c r="G20076" s="145"/>
    </row>
    <row r="20077" spans="1:7">
      <c r="A20077" s="65"/>
      <c r="B20077" s="65"/>
      <c r="C20077" s="65"/>
      <c r="D20077" s="65"/>
      <c r="E20077" s="65"/>
      <c r="F20077" s="65"/>
      <c r="G20077" s="145"/>
    </row>
    <row r="20078" spans="1:7">
      <c r="A20078" s="65"/>
      <c r="B20078" s="65"/>
      <c r="C20078" s="65"/>
      <c r="D20078" s="65"/>
      <c r="E20078" s="65"/>
      <c r="F20078" s="65"/>
      <c r="G20078" s="145"/>
    </row>
    <row r="20079" spans="1:7">
      <c r="A20079" s="65"/>
      <c r="B20079" s="65"/>
      <c r="C20079" s="65"/>
      <c r="D20079" s="65"/>
      <c r="E20079" s="65"/>
      <c r="F20079" s="65"/>
      <c r="G20079" s="145"/>
    </row>
    <row r="20080" spans="1:7">
      <c r="A20080" s="65"/>
      <c r="B20080" s="65"/>
      <c r="C20080" s="65"/>
      <c r="D20080" s="65"/>
      <c r="E20080" s="65"/>
      <c r="F20080" s="65"/>
      <c r="G20080" s="145"/>
    </row>
    <row r="20081" spans="1:7">
      <c r="A20081" s="65"/>
      <c r="B20081" s="65"/>
      <c r="C20081" s="65"/>
      <c r="D20081" s="65"/>
      <c r="E20081" s="65"/>
      <c r="F20081" s="65"/>
      <c r="G20081" s="145"/>
    </row>
    <row r="20082" spans="1:7">
      <c r="A20082" s="65"/>
      <c r="B20082" s="65"/>
      <c r="C20082" s="65"/>
      <c r="D20082" s="65"/>
      <c r="E20082" s="65"/>
      <c r="F20082" s="65"/>
      <c r="G20082" s="145"/>
    </row>
    <row r="20083" spans="1:7">
      <c r="A20083" s="65"/>
      <c r="B20083" s="65"/>
      <c r="C20083" s="65"/>
      <c r="D20083" s="65"/>
      <c r="E20083" s="65"/>
      <c r="F20083" s="65"/>
      <c r="G20083" s="145"/>
    </row>
    <row r="20084" spans="1:7">
      <c r="A20084" s="65"/>
      <c r="B20084" s="65"/>
      <c r="C20084" s="65"/>
      <c r="D20084" s="65"/>
      <c r="E20084" s="65"/>
      <c r="F20084" s="65"/>
      <c r="G20084" s="145"/>
    </row>
    <row r="20085" spans="1:7">
      <c r="A20085" s="65"/>
      <c r="B20085" s="65"/>
      <c r="C20085" s="65"/>
      <c r="D20085" s="65"/>
      <c r="E20085" s="65"/>
      <c r="F20085" s="65"/>
      <c r="G20085" s="145"/>
    </row>
    <row r="20086" spans="1:7">
      <c r="A20086" s="65"/>
      <c r="B20086" s="65"/>
      <c r="C20086" s="65"/>
      <c r="D20086" s="65"/>
      <c r="E20086" s="65"/>
      <c r="F20086" s="65"/>
      <c r="G20086" s="145"/>
    </row>
    <row r="20087" spans="1:7">
      <c r="A20087" s="65"/>
      <c r="B20087" s="65"/>
      <c r="C20087" s="65"/>
      <c r="D20087" s="65"/>
      <c r="E20087" s="65"/>
      <c r="F20087" s="65"/>
      <c r="G20087" s="145"/>
    </row>
    <row r="20088" spans="1:7">
      <c r="A20088" s="65"/>
      <c r="B20088" s="65"/>
      <c r="C20088" s="65"/>
      <c r="D20088" s="65"/>
      <c r="E20088" s="65"/>
      <c r="F20088" s="65"/>
      <c r="G20088" s="145"/>
    </row>
    <row r="20089" spans="1:7">
      <c r="A20089" s="65"/>
      <c r="B20089" s="65"/>
      <c r="C20089" s="65"/>
      <c r="D20089" s="65"/>
      <c r="E20089" s="65"/>
      <c r="F20089" s="65"/>
      <c r="G20089" s="145"/>
    </row>
    <row r="20090" spans="1:7">
      <c r="A20090" s="65"/>
      <c r="B20090" s="65"/>
      <c r="C20090" s="65"/>
      <c r="D20090" s="65"/>
      <c r="E20090" s="65"/>
      <c r="F20090" s="65"/>
      <c r="G20090" s="145"/>
    </row>
    <row r="20091" spans="1:7">
      <c r="A20091" s="65"/>
      <c r="B20091" s="65"/>
      <c r="C20091" s="65"/>
      <c r="D20091" s="65"/>
      <c r="E20091" s="65"/>
      <c r="F20091" s="65"/>
      <c r="G20091" s="145"/>
    </row>
    <row r="20092" spans="1:7">
      <c r="A20092" s="65"/>
      <c r="B20092" s="65"/>
      <c r="C20092" s="65"/>
      <c r="D20092" s="65"/>
      <c r="E20092" s="65"/>
      <c r="F20092" s="65"/>
      <c r="G20092" s="145"/>
    </row>
    <row r="20093" spans="1:7">
      <c r="A20093" s="65"/>
      <c r="B20093" s="65"/>
      <c r="C20093" s="65"/>
      <c r="D20093" s="65"/>
      <c r="E20093" s="65"/>
      <c r="F20093" s="65"/>
      <c r="G20093" s="145"/>
    </row>
    <row r="20094" spans="1:7">
      <c r="A20094" s="65"/>
      <c r="B20094" s="65"/>
      <c r="C20094" s="65"/>
      <c r="D20094" s="65"/>
      <c r="E20094" s="65"/>
      <c r="F20094" s="65"/>
      <c r="G20094" s="145"/>
    </row>
    <row r="20095" spans="1:7">
      <c r="A20095" s="65"/>
      <c r="B20095" s="65"/>
      <c r="C20095" s="65"/>
      <c r="D20095" s="65"/>
      <c r="E20095" s="65"/>
      <c r="F20095" s="65"/>
      <c r="G20095" s="145"/>
    </row>
    <row r="20096" spans="1:7">
      <c r="A20096" s="65"/>
      <c r="B20096" s="65"/>
      <c r="C20096" s="65"/>
      <c r="D20096" s="65"/>
      <c r="E20096" s="65"/>
      <c r="F20096" s="65"/>
      <c r="G20096" s="145"/>
    </row>
    <row r="20097" spans="1:7">
      <c r="A20097" s="65"/>
      <c r="B20097" s="65"/>
      <c r="C20097" s="65"/>
      <c r="D20097" s="65"/>
      <c r="E20097" s="65"/>
      <c r="F20097" s="65"/>
      <c r="G20097" s="145"/>
    </row>
    <row r="20098" spans="1:7">
      <c r="A20098" s="65"/>
      <c r="B20098" s="65"/>
      <c r="C20098" s="65"/>
      <c r="D20098" s="65"/>
      <c r="E20098" s="65"/>
      <c r="F20098" s="65"/>
      <c r="G20098" s="145"/>
    </row>
    <row r="20099" spans="1:7">
      <c r="A20099" s="65"/>
      <c r="B20099" s="65"/>
      <c r="C20099" s="65"/>
      <c r="D20099" s="65"/>
      <c r="E20099" s="65"/>
      <c r="F20099" s="65"/>
      <c r="G20099" s="145"/>
    </row>
    <row r="20100" spans="1:7">
      <c r="A20100" s="65"/>
      <c r="B20100" s="65"/>
      <c r="C20100" s="65"/>
      <c r="D20100" s="65"/>
      <c r="E20100" s="65"/>
      <c r="F20100" s="65"/>
      <c r="G20100" s="145"/>
    </row>
    <row r="20101" spans="1:7">
      <c r="A20101" s="65"/>
      <c r="B20101" s="65"/>
      <c r="C20101" s="65"/>
      <c r="D20101" s="65"/>
      <c r="E20101" s="65"/>
      <c r="F20101" s="65"/>
      <c r="G20101" s="145"/>
    </row>
    <row r="20102" spans="1:7">
      <c r="A20102" s="65"/>
      <c r="B20102" s="65"/>
      <c r="C20102" s="65"/>
      <c r="D20102" s="65"/>
      <c r="E20102" s="65"/>
      <c r="F20102" s="65"/>
      <c r="G20102" s="145"/>
    </row>
    <row r="20103" spans="1:7">
      <c r="A20103" s="65"/>
      <c r="B20103" s="65"/>
      <c r="C20103" s="65"/>
      <c r="D20103" s="65"/>
      <c r="E20103" s="65"/>
      <c r="F20103" s="65"/>
      <c r="G20103" s="145"/>
    </row>
    <row r="20104" spans="1:7">
      <c r="A20104" s="65"/>
      <c r="B20104" s="65"/>
      <c r="C20104" s="65"/>
      <c r="D20104" s="65"/>
      <c r="E20104" s="65"/>
      <c r="F20104" s="65"/>
      <c r="G20104" s="145"/>
    </row>
    <row r="20105" spans="1:7">
      <c r="A20105" s="65"/>
      <c r="B20105" s="65"/>
      <c r="C20105" s="65"/>
      <c r="D20105" s="65"/>
      <c r="E20105" s="65"/>
      <c r="F20105" s="65"/>
      <c r="G20105" s="145"/>
    </row>
    <row r="20106" spans="1:7">
      <c r="A20106" s="65"/>
      <c r="B20106" s="65"/>
      <c r="C20106" s="65"/>
      <c r="D20106" s="65"/>
      <c r="E20106" s="65"/>
      <c r="F20106" s="65"/>
      <c r="G20106" s="145"/>
    </row>
    <row r="20107" spans="1:7">
      <c r="A20107" s="65"/>
      <c r="B20107" s="65"/>
      <c r="C20107" s="65"/>
      <c r="D20107" s="65"/>
      <c r="E20107" s="65"/>
      <c r="F20107" s="65"/>
      <c r="G20107" s="145"/>
    </row>
    <row r="20108" spans="1:7">
      <c r="A20108" s="65"/>
      <c r="B20108" s="65"/>
      <c r="C20108" s="65"/>
      <c r="D20108" s="65"/>
      <c r="E20108" s="65"/>
      <c r="F20108" s="65"/>
      <c r="G20108" s="145"/>
    </row>
    <row r="20109" spans="1:7">
      <c r="A20109" s="65"/>
      <c r="B20109" s="65"/>
      <c r="C20109" s="65"/>
      <c r="D20109" s="65"/>
      <c r="E20109" s="65"/>
      <c r="F20109" s="65"/>
      <c r="G20109" s="145"/>
    </row>
    <row r="20110" spans="1:7">
      <c r="A20110" s="65"/>
      <c r="B20110" s="65"/>
      <c r="C20110" s="65"/>
      <c r="D20110" s="65"/>
      <c r="E20110" s="65"/>
      <c r="F20110" s="65"/>
      <c r="G20110" s="145"/>
    </row>
    <row r="20111" spans="1:7">
      <c r="A20111" s="65"/>
      <c r="B20111" s="65"/>
      <c r="C20111" s="65"/>
      <c r="D20111" s="65"/>
      <c r="E20111" s="65"/>
      <c r="F20111" s="65"/>
      <c r="G20111" s="145"/>
    </row>
    <row r="20112" spans="1:7">
      <c r="A20112" s="65"/>
      <c r="B20112" s="65"/>
      <c r="C20112" s="65"/>
      <c r="D20112" s="65"/>
      <c r="E20112" s="65"/>
      <c r="F20112" s="65"/>
      <c r="G20112" s="145"/>
    </row>
    <row r="20113" spans="1:7">
      <c r="A20113" s="65"/>
      <c r="B20113" s="65"/>
      <c r="C20113" s="65"/>
      <c r="D20113" s="65"/>
      <c r="E20113" s="65"/>
      <c r="F20113" s="65"/>
      <c r="G20113" s="145"/>
    </row>
    <row r="20114" spans="1:7">
      <c r="A20114" s="65"/>
      <c r="B20114" s="65"/>
      <c r="C20114" s="65"/>
      <c r="D20114" s="65"/>
      <c r="E20114" s="65"/>
      <c r="F20114" s="65"/>
      <c r="G20114" s="145"/>
    </row>
    <row r="20115" spans="1:7">
      <c r="A20115" s="65"/>
      <c r="B20115" s="65"/>
      <c r="C20115" s="65"/>
      <c r="D20115" s="65"/>
      <c r="E20115" s="65"/>
      <c r="F20115" s="65"/>
      <c r="G20115" s="145"/>
    </row>
    <row r="20116" spans="1:7">
      <c r="A20116" s="65"/>
      <c r="B20116" s="65"/>
      <c r="C20116" s="65"/>
      <c r="D20116" s="65"/>
      <c r="E20116" s="65"/>
      <c r="F20116" s="65"/>
      <c r="G20116" s="145"/>
    </row>
    <row r="20117" spans="1:7">
      <c r="A20117" s="65"/>
      <c r="B20117" s="65"/>
      <c r="C20117" s="65"/>
      <c r="D20117" s="65"/>
      <c r="E20117" s="65"/>
      <c r="F20117" s="65"/>
      <c r="G20117" s="145"/>
    </row>
    <row r="20118" spans="1:7">
      <c r="A20118" s="65"/>
      <c r="B20118" s="65"/>
      <c r="C20118" s="65"/>
      <c r="D20118" s="65"/>
      <c r="E20118" s="65"/>
      <c r="F20118" s="65"/>
      <c r="G20118" s="145"/>
    </row>
    <row r="20119" spans="1:7">
      <c r="A20119" s="65"/>
      <c r="B20119" s="65"/>
      <c r="C20119" s="65"/>
      <c r="D20119" s="65"/>
      <c r="E20119" s="65"/>
      <c r="F20119" s="65"/>
      <c r="G20119" s="145"/>
    </row>
    <row r="20120" spans="1:7">
      <c r="A20120" s="65"/>
      <c r="B20120" s="65"/>
      <c r="C20120" s="65"/>
      <c r="D20120" s="65"/>
      <c r="E20120" s="65"/>
      <c r="F20120" s="65"/>
      <c r="G20120" s="145"/>
    </row>
    <row r="20121" spans="1:7">
      <c r="A20121" s="65"/>
      <c r="B20121" s="65"/>
      <c r="C20121" s="65"/>
      <c r="D20121" s="65"/>
      <c r="E20121" s="65"/>
      <c r="F20121" s="65"/>
      <c r="G20121" s="145"/>
    </row>
    <row r="20122" spans="1:7">
      <c r="A20122" s="65"/>
      <c r="B20122" s="65"/>
      <c r="C20122" s="65"/>
      <c r="D20122" s="65"/>
      <c r="E20122" s="65"/>
      <c r="F20122" s="65"/>
      <c r="G20122" s="145"/>
    </row>
    <row r="20123" spans="1:7">
      <c r="A20123" s="65"/>
      <c r="B20123" s="65"/>
      <c r="C20123" s="65"/>
      <c r="D20123" s="65"/>
      <c r="E20123" s="65"/>
      <c r="F20123" s="65"/>
      <c r="G20123" s="145"/>
    </row>
    <row r="20124" spans="1:7">
      <c r="A20124" s="65"/>
      <c r="B20124" s="65"/>
      <c r="C20124" s="65"/>
      <c r="D20124" s="65"/>
      <c r="E20124" s="65"/>
      <c r="F20124" s="65"/>
      <c r="G20124" s="145"/>
    </row>
    <row r="20125" spans="1:7">
      <c r="A20125" s="65"/>
      <c r="B20125" s="65"/>
      <c r="C20125" s="65"/>
      <c r="D20125" s="65"/>
      <c r="E20125" s="65"/>
      <c r="F20125" s="65"/>
      <c r="G20125" s="145"/>
    </row>
    <row r="20126" spans="1:7">
      <c r="A20126" s="65"/>
      <c r="B20126" s="65"/>
      <c r="C20126" s="65"/>
      <c r="D20126" s="65"/>
      <c r="E20126" s="65"/>
      <c r="F20126" s="65"/>
      <c r="G20126" s="145"/>
    </row>
    <row r="20127" spans="1:7">
      <c r="A20127" s="65"/>
      <c r="B20127" s="65"/>
      <c r="C20127" s="65"/>
      <c r="D20127" s="65"/>
      <c r="E20127" s="65"/>
      <c r="F20127" s="65"/>
      <c r="G20127" s="145"/>
    </row>
    <row r="20128" spans="1:7">
      <c r="A20128" s="65"/>
      <c r="B20128" s="65"/>
      <c r="C20128" s="65"/>
      <c r="D20128" s="65"/>
      <c r="E20128" s="65"/>
      <c r="F20128" s="65"/>
      <c r="G20128" s="145"/>
    </row>
    <row r="20129" spans="1:7">
      <c r="A20129" s="65"/>
      <c r="B20129" s="65"/>
      <c r="C20129" s="65"/>
      <c r="D20129" s="65"/>
      <c r="E20129" s="65"/>
      <c r="F20129" s="65"/>
      <c r="G20129" s="145"/>
    </row>
    <row r="20130" spans="1:7">
      <c r="A20130" s="65"/>
      <c r="B20130" s="65"/>
      <c r="C20130" s="65"/>
      <c r="D20130" s="65"/>
      <c r="E20130" s="65"/>
      <c r="F20130" s="65"/>
      <c r="G20130" s="145"/>
    </row>
    <row r="20131" spans="1:7">
      <c r="A20131" s="65"/>
      <c r="B20131" s="65"/>
      <c r="C20131" s="65"/>
      <c r="D20131" s="65"/>
      <c r="E20131" s="65"/>
      <c r="F20131" s="65"/>
      <c r="G20131" s="145"/>
    </row>
    <row r="20132" spans="1:7">
      <c r="A20132" s="65"/>
      <c r="B20132" s="65"/>
      <c r="C20132" s="65"/>
      <c r="D20132" s="65"/>
      <c r="E20132" s="65"/>
      <c r="F20132" s="65"/>
      <c r="G20132" s="145"/>
    </row>
    <row r="20133" spans="1:7">
      <c r="A20133" s="65"/>
      <c r="B20133" s="65"/>
      <c r="C20133" s="65"/>
      <c r="D20133" s="65"/>
      <c r="E20133" s="65"/>
      <c r="F20133" s="65"/>
      <c r="G20133" s="145"/>
    </row>
    <row r="20134" spans="1:7">
      <c r="A20134" s="65"/>
      <c r="B20134" s="65"/>
      <c r="C20134" s="65"/>
      <c r="D20134" s="65"/>
      <c r="E20134" s="65"/>
      <c r="F20134" s="65"/>
      <c r="G20134" s="145"/>
    </row>
    <row r="20135" spans="1:7">
      <c r="A20135" s="65"/>
      <c r="B20135" s="65"/>
      <c r="C20135" s="65"/>
      <c r="D20135" s="65"/>
      <c r="E20135" s="65"/>
      <c r="F20135" s="65"/>
      <c r="G20135" s="145"/>
    </row>
    <row r="20136" spans="1:7">
      <c r="A20136" s="65"/>
      <c r="B20136" s="65"/>
      <c r="C20136" s="65"/>
      <c r="D20136" s="65"/>
      <c r="E20136" s="65"/>
      <c r="F20136" s="65"/>
      <c r="G20136" s="145"/>
    </row>
    <row r="20137" spans="1:7">
      <c r="A20137" s="65"/>
      <c r="B20137" s="65"/>
      <c r="C20137" s="65"/>
      <c r="D20137" s="65"/>
      <c r="E20137" s="65"/>
      <c r="F20137" s="65"/>
      <c r="G20137" s="145"/>
    </row>
    <row r="20138" spans="1:7">
      <c r="A20138" s="65"/>
      <c r="B20138" s="65"/>
      <c r="C20138" s="65"/>
      <c r="D20138" s="65"/>
      <c r="E20138" s="65"/>
      <c r="F20138" s="65"/>
      <c r="G20138" s="145"/>
    </row>
    <row r="20139" spans="1:7">
      <c r="A20139" s="65"/>
      <c r="B20139" s="65"/>
      <c r="C20139" s="65"/>
      <c r="D20139" s="65"/>
      <c r="E20139" s="65"/>
      <c r="F20139" s="65"/>
      <c r="G20139" s="145"/>
    </row>
    <row r="20140" spans="1:7">
      <c r="A20140" s="65"/>
      <c r="B20140" s="65"/>
      <c r="C20140" s="65"/>
      <c r="D20140" s="65"/>
      <c r="E20140" s="65"/>
      <c r="F20140" s="65"/>
      <c r="G20140" s="145"/>
    </row>
    <row r="20141" spans="1:7">
      <c r="A20141" s="65"/>
      <c r="B20141" s="65"/>
      <c r="C20141" s="65"/>
      <c r="D20141" s="65"/>
      <c r="E20141" s="65"/>
      <c r="F20141" s="65"/>
      <c r="G20141" s="145"/>
    </row>
    <row r="20142" spans="1:7">
      <c r="A20142" s="65"/>
      <c r="B20142" s="65"/>
      <c r="C20142" s="65"/>
      <c r="D20142" s="65"/>
      <c r="E20142" s="65"/>
      <c r="F20142" s="65"/>
      <c r="G20142" s="145"/>
    </row>
    <row r="20143" spans="1:7">
      <c r="A20143" s="65"/>
      <c r="B20143" s="65"/>
      <c r="C20143" s="65"/>
      <c r="D20143" s="65"/>
      <c r="E20143" s="65"/>
      <c r="F20143" s="65"/>
      <c r="G20143" s="145"/>
    </row>
    <row r="20144" spans="1:7">
      <c r="A20144" s="65"/>
      <c r="B20144" s="65"/>
      <c r="C20144" s="65"/>
      <c r="D20144" s="65"/>
      <c r="E20144" s="65"/>
      <c r="F20144" s="65"/>
      <c r="G20144" s="145"/>
    </row>
    <row r="20145" spans="1:7">
      <c r="A20145" s="65"/>
      <c r="B20145" s="65"/>
      <c r="C20145" s="65"/>
      <c r="D20145" s="65"/>
      <c r="E20145" s="65"/>
      <c r="F20145" s="65"/>
      <c r="G20145" s="145"/>
    </row>
    <row r="20146" spans="1:7">
      <c r="A20146" s="65"/>
      <c r="B20146" s="65"/>
      <c r="C20146" s="65"/>
      <c r="D20146" s="65"/>
      <c r="E20146" s="65"/>
      <c r="F20146" s="65"/>
      <c r="G20146" s="145"/>
    </row>
    <row r="20147" spans="1:7">
      <c r="A20147" s="65"/>
      <c r="B20147" s="65"/>
      <c r="C20147" s="65"/>
      <c r="D20147" s="65"/>
      <c r="E20147" s="65"/>
      <c r="F20147" s="65"/>
      <c r="G20147" s="145"/>
    </row>
    <row r="20148" spans="1:7">
      <c r="A20148" s="65"/>
      <c r="B20148" s="65"/>
      <c r="C20148" s="65"/>
      <c r="D20148" s="65"/>
      <c r="E20148" s="65"/>
      <c r="F20148" s="65"/>
      <c r="G20148" s="145"/>
    </row>
    <row r="20149" spans="1:7">
      <c r="A20149" s="65"/>
      <c r="B20149" s="65"/>
      <c r="C20149" s="65"/>
      <c r="D20149" s="65"/>
      <c r="E20149" s="65"/>
      <c r="F20149" s="65"/>
      <c r="G20149" s="145"/>
    </row>
    <row r="20150" spans="1:7">
      <c r="A20150" s="65"/>
      <c r="B20150" s="65"/>
      <c r="C20150" s="65"/>
      <c r="D20150" s="65"/>
      <c r="E20150" s="65"/>
      <c r="F20150" s="65"/>
      <c r="G20150" s="145"/>
    </row>
    <row r="20151" spans="1:7">
      <c r="A20151" s="65"/>
      <c r="B20151" s="65"/>
      <c r="C20151" s="65"/>
      <c r="D20151" s="65"/>
      <c r="E20151" s="65"/>
      <c r="F20151" s="65"/>
      <c r="G20151" s="145"/>
    </row>
    <row r="20152" spans="1:7">
      <c r="A20152" s="65"/>
      <c r="B20152" s="65"/>
      <c r="C20152" s="65"/>
      <c r="D20152" s="65"/>
      <c r="E20152" s="65"/>
      <c r="F20152" s="65"/>
      <c r="G20152" s="145"/>
    </row>
    <row r="20153" spans="1:7">
      <c r="A20153" s="65"/>
      <c r="B20153" s="65"/>
      <c r="C20153" s="65"/>
      <c r="D20153" s="65"/>
      <c r="E20153" s="65"/>
      <c r="F20153" s="65"/>
      <c r="G20153" s="145"/>
    </row>
    <row r="20154" spans="1:7">
      <c r="A20154" s="65"/>
      <c r="B20154" s="65"/>
      <c r="C20154" s="65"/>
      <c r="D20154" s="65"/>
      <c r="E20154" s="65"/>
      <c r="F20154" s="65"/>
      <c r="G20154" s="145"/>
    </row>
    <row r="20155" spans="1:7">
      <c r="A20155" s="65"/>
      <c r="B20155" s="65"/>
      <c r="C20155" s="65"/>
      <c r="D20155" s="65"/>
      <c r="E20155" s="65"/>
      <c r="F20155" s="65"/>
      <c r="G20155" s="145"/>
    </row>
    <row r="20156" spans="1:7">
      <c r="A20156" s="65"/>
      <c r="B20156" s="65"/>
      <c r="C20156" s="65"/>
      <c r="D20156" s="65"/>
      <c r="E20156" s="65"/>
      <c r="F20156" s="65"/>
      <c r="G20156" s="145"/>
    </row>
    <row r="20157" spans="1:7">
      <c r="A20157" s="65"/>
      <c r="B20157" s="65"/>
      <c r="C20157" s="65"/>
      <c r="D20157" s="65"/>
      <c r="E20157" s="65"/>
      <c r="F20157" s="65"/>
      <c r="G20157" s="145"/>
    </row>
    <row r="20158" spans="1:7">
      <c r="A20158" s="65"/>
      <c r="B20158" s="65"/>
      <c r="C20158" s="65"/>
      <c r="D20158" s="65"/>
      <c r="E20158" s="65"/>
      <c r="F20158" s="65"/>
      <c r="G20158" s="145"/>
    </row>
    <row r="20159" spans="1:7">
      <c r="A20159" s="65"/>
      <c r="B20159" s="65"/>
      <c r="C20159" s="65"/>
      <c r="D20159" s="65"/>
      <c r="E20159" s="65"/>
      <c r="F20159" s="65"/>
      <c r="G20159" s="145"/>
    </row>
    <row r="20160" spans="1:7">
      <c r="A20160" s="65"/>
      <c r="B20160" s="65"/>
      <c r="C20160" s="65"/>
      <c r="D20160" s="65"/>
      <c r="E20160" s="65"/>
      <c r="F20160" s="65"/>
      <c r="G20160" s="145"/>
    </row>
    <row r="20161" spans="1:7">
      <c r="A20161" s="65"/>
      <c r="B20161" s="65"/>
      <c r="C20161" s="65"/>
      <c r="D20161" s="65"/>
      <c r="E20161" s="65"/>
      <c r="F20161" s="65"/>
      <c r="G20161" s="145"/>
    </row>
    <row r="20162" spans="1:7">
      <c r="A20162" s="65"/>
      <c r="B20162" s="65"/>
      <c r="C20162" s="65"/>
      <c r="D20162" s="65"/>
      <c r="E20162" s="65"/>
      <c r="F20162" s="65"/>
      <c r="G20162" s="145"/>
    </row>
    <row r="20163" spans="1:7">
      <c r="A20163" s="65"/>
      <c r="B20163" s="65"/>
      <c r="C20163" s="65"/>
      <c r="D20163" s="65"/>
      <c r="E20163" s="65"/>
      <c r="F20163" s="65"/>
      <c r="G20163" s="145"/>
    </row>
    <row r="20164" spans="1:7">
      <c r="A20164" s="65"/>
      <c r="B20164" s="65"/>
      <c r="C20164" s="65"/>
      <c r="D20164" s="65"/>
      <c r="E20164" s="65"/>
      <c r="F20164" s="65"/>
      <c r="G20164" s="145"/>
    </row>
    <row r="20165" spans="1:7">
      <c r="A20165" s="65"/>
      <c r="B20165" s="65"/>
      <c r="C20165" s="65"/>
      <c r="D20165" s="65"/>
      <c r="E20165" s="65"/>
      <c r="F20165" s="65"/>
      <c r="G20165" s="145"/>
    </row>
    <row r="20166" spans="1:7">
      <c r="A20166" s="65"/>
      <c r="B20166" s="65"/>
      <c r="C20166" s="65"/>
      <c r="D20166" s="65"/>
      <c r="E20166" s="65"/>
      <c r="F20166" s="65"/>
      <c r="G20166" s="145"/>
    </row>
    <row r="20167" spans="1:7">
      <c r="A20167" s="65"/>
      <c r="B20167" s="65"/>
      <c r="C20167" s="65"/>
      <c r="D20167" s="65"/>
      <c r="E20167" s="65"/>
      <c r="F20167" s="65"/>
      <c r="G20167" s="145"/>
    </row>
    <row r="20168" spans="1:7">
      <c r="A20168" s="65"/>
      <c r="B20168" s="65"/>
      <c r="C20168" s="65"/>
      <c r="D20168" s="65"/>
      <c r="E20168" s="65"/>
      <c r="F20168" s="65"/>
      <c r="G20168" s="145"/>
    </row>
    <row r="20169" spans="1:7">
      <c r="A20169" s="65"/>
      <c r="B20169" s="65"/>
      <c r="C20169" s="65"/>
      <c r="D20169" s="65"/>
      <c r="E20169" s="65"/>
      <c r="F20169" s="65"/>
      <c r="G20169" s="145"/>
    </row>
    <row r="20170" spans="1:7">
      <c r="A20170" s="65"/>
      <c r="B20170" s="65"/>
      <c r="C20170" s="65"/>
      <c r="D20170" s="65"/>
      <c r="E20170" s="65"/>
      <c r="F20170" s="65"/>
      <c r="G20170" s="145"/>
    </row>
    <row r="20171" spans="1:7">
      <c r="A20171" s="65"/>
      <c r="B20171" s="65"/>
      <c r="C20171" s="65"/>
      <c r="D20171" s="65"/>
      <c r="E20171" s="65"/>
      <c r="F20171" s="65"/>
      <c r="G20171" s="145"/>
    </row>
    <row r="20172" spans="1:7">
      <c r="A20172" s="65"/>
      <c r="B20172" s="65"/>
      <c r="C20172" s="65"/>
      <c r="D20172" s="65"/>
      <c r="E20172" s="65"/>
      <c r="F20172" s="65"/>
      <c r="G20172" s="145"/>
    </row>
    <row r="20173" spans="1:7">
      <c r="A20173" s="65"/>
      <c r="B20173" s="65"/>
      <c r="C20173" s="65"/>
      <c r="D20173" s="65"/>
      <c r="E20173" s="65"/>
      <c r="F20173" s="65"/>
      <c r="G20173" s="145"/>
    </row>
    <row r="20174" spans="1:7">
      <c r="A20174" s="65"/>
      <c r="B20174" s="65"/>
      <c r="C20174" s="65"/>
      <c r="D20174" s="65"/>
      <c r="E20174" s="65"/>
      <c r="F20174" s="65"/>
      <c r="G20174" s="145"/>
    </row>
    <row r="20175" spans="1:7">
      <c r="A20175" s="65"/>
      <c r="B20175" s="65"/>
      <c r="C20175" s="65"/>
      <c r="D20175" s="65"/>
      <c r="E20175" s="65"/>
      <c r="F20175" s="65"/>
      <c r="G20175" s="145"/>
    </row>
    <row r="20176" spans="1:7">
      <c r="A20176" s="65"/>
      <c r="B20176" s="65"/>
      <c r="C20176" s="65"/>
      <c r="D20176" s="65"/>
      <c r="E20176" s="65"/>
      <c r="F20176" s="65"/>
      <c r="G20176" s="145"/>
    </row>
    <row r="20177" spans="1:7">
      <c r="A20177" s="65"/>
      <c r="B20177" s="65"/>
      <c r="C20177" s="65"/>
      <c r="D20177" s="65"/>
      <c r="E20177" s="65"/>
      <c r="F20177" s="65"/>
      <c r="G20177" s="145"/>
    </row>
    <row r="20178" spans="1:7">
      <c r="A20178" s="65"/>
      <c r="B20178" s="65"/>
      <c r="C20178" s="65"/>
      <c r="D20178" s="65"/>
      <c r="E20178" s="65"/>
      <c r="F20178" s="65"/>
      <c r="G20178" s="145"/>
    </row>
    <row r="20179" spans="1:7">
      <c r="A20179" s="65"/>
      <c r="B20179" s="65"/>
      <c r="C20179" s="65"/>
      <c r="D20179" s="65"/>
      <c r="E20179" s="65"/>
      <c r="F20179" s="65"/>
      <c r="G20179" s="145"/>
    </row>
    <row r="20180" spans="1:7">
      <c r="A20180" s="65"/>
      <c r="B20180" s="65"/>
      <c r="C20180" s="65"/>
      <c r="D20180" s="65"/>
      <c r="E20180" s="65"/>
      <c r="F20180" s="65"/>
      <c r="G20180" s="145"/>
    </row>
    <row r="20181" spans="1:7">
      <c r="A20181" s="65"/>
      <c r="B20181" s="65"/>
      <c r="C20181" s="65"/>
      <c r="D20181" s="65"/>
      <c r="E20181" s="65"/>
      <c r="F20181" s="65"/>
      <c r="G20181" s="145"/>
    </row>
    <row r="20182" spans="1:7">
      <c r="A20182" s="65"/>
      <c r="B20182" s="65"/>
      <c r="C20182" s="65"/>
      <c r="D20182" s="65"/>
      <c r="E20182" s="65"/>
      <c r="F20182" s="65"/>
      <c r="G20182" s="145"/>
    </row>
    <row r="20183" spans="1:7">
      <c r="A20183" s="65"/>
      <c r="B20183" s="65"/>
      <c r="C20183" s="65"/>
      <c r="D20183" s="65"/>
      <c r="E20183" s="65"/>
      <c r="F20183" s="65"/>
      <c r="G20183" s="145"/>
    </row>
    <row r="20184" spans="1:7">
      <c r="A20184" s="65"/>
      <c r="B20184" s="65"/>
      <c r="C20184" s="65"/>
      <c r="D20184" s="65"/>
      <c r="E20184" s="65"/>
      <c r="F20184" s="65"/>
      <c r="G20184" s="145"/>
    </row>
    <row r="20185" spans="1:7">
      <c r="A20185" s="65"/>
      <c r="B20185" s="65"/>
      <c r="C20185" s="65"/>
      <c r="D20185" s="65"/>
      <c r="E20185" s="65"/>
      <c r="F20185" s="65"/>
      <c r="G20185" s="145"/>
    </row>
    <row r="20186" spans="1:7">
      <c r="A20186" s="65"/>
      <c r="B20186" s="65"/>
      <c r="C20186" s="65"/>
      <c r="D20186" s="65"/>
      <c r="E20186" s="65"/>
      <c r="F20186" s="65"/>
      <c r="G20186" s="145"/>
    </row>
    <row r="20187" spans="1:7">
      <c r="A20187" s="65"/>
      <c r="B20187" s="65"/>
      <c r="C20187" s="65"/>
      <c r="D20187" s="65"/>
      <c r="E20187" s="65"/>
      <c r="F20187" s="65"/>
      <c r="G20187" s="145"/>
    </row>
    <row r="20188" spans="1:7">
      <c r="A20188" s="65"/>
      <c r="B20188" s="65"/>
      <c r="C20188" s="65"/>
      <c r="D20188" s="65"/>
      <c r="E20188" s="65"/>
      <c r="F20188" s="65"/>
      <c r="G20188" s="145"/>
    </row>
    <row r="20189" spans="1:7">
      <c r="A20189" s="65"/>
      <c r="B20189" s="65"/>
      <c r="C20189" s="65"/>
      <c r="D20189" s="65"/>
      <c r="E20189" s="65"/>
      <c r="F20189" s="65"/>
      <c r="G20189" s="145"/>
    </row>
    <row r="20190" spans="1:7">
      <c r="A20190" s="65"/>
      <c r="B20190" s="65"/>
      <c r="C20190" s="65"/>
      <c r="D20190" s="65"/>
      <c r="E20190" s="65"/>
      <c r="F20190" s="65"/>
      <c r="G20190" s="145"/>
    </row>
    <row r="20191" spans="1:7">
      <c r="A20191" s="65"/>
      <c r="B20191" s="65"/>
      <c r="C20191" s="65"/>
      <c r="D20191" s="65"/>
      <c r="E20191" s="65"/>
      <c r="F20191" s="65"/>
      <c r="G20191" s="145"/>
    </row>
    <row r="20192" spans="1:7">
      <c r="A20192" s="65"/>
      <c r="B20192" s="65"/>
      <c r="C20192" s="65"/>
      <c r="D20192" s="65"/>
      <c r="E20192" s="65"/>
      <c r="F20192" s="65"/>
      <c r="G20192" s="145"/>
    </row>
    <row r="20193" spans="1:7">
      <c r="A20193" s="65"/>
      <c r="B20193" s="65"/>
      <c r="C20193" s="65"/>
      <c r="D20193" s="65"/>
      <c r="E20193" s="65"/>
      <c r="F20193" s="65"/>
      <c r="G20193" s="145"/>
    </row>
    <row r="20194" spans="1:7">
      <c r="A20194" s="65"/>
      <c r="B20194" s="65"/>
      <c r="C20194" s="65"/>
      <c r="D20194" s="65"/>
      <c r="E20194" s="65"/>
      <c r="F20194" s="65"/>
      <c r="G20194" s="145"/>
    </row>
    <row r="20195" spans="1:7">
      <c r="A20195" s="65"/>
      <c r="B20195" s="65"/>
      <c r="C20195" s="65"/>
      <c r="D20195" s="65"/>
      <c r="E20195" s="65"/>
      <c r="F20195" s="65"/>
      <c r="G20195" s="145"/>
    </row>
    <row r="20196" spans="1:7">
      <c r="A20196" s="65"/>
      <c r="B20196" s="65"/>
      <c r="C20196" s="65"/>
      <c r="D20196" s="65"/>
      <c r="E20196" s="65"/>
      <c r="F20196" s="65"/>
      <c r="G20196" s="145"/>
    </row>
    <row r="20197" spans="1:7">
      <c r="A20197" s="65"/>
      <c r="B20197" s="65"/>
      <c r="C20197" s="65"/>
      <c r="D20197" s="65"/>
      <c r="E20197" s="65"/>
      <c r="F20197" s="65"/>
      <c r="G20197" s="145"/>
    </row>
    <row r="20198" spans="1:7">
      <c r="A20198" s="65"/>
      <c r="B20198" s="65"/>
      <c r="C20198" s="65"/>
      <c r="D20198" s="65"/>
      <c r="E20198" s="65"/>
      <c r="F20198" s="65"/>
      <c r="G20198" s="145"/>
    </row>
    <row r="20199" spans="1:7">
      <c r="A20199" s="65"/>
      <c r="B20199" s="65"/>
      <c r="C20199" s="65"/>
      <c r="D20199" s="65"/>
      <c r="E20199" s="65"/>
      <c r="F20199" s="65"/>
      <c r="G20199" s="145"/>
    </row>
    <row r="20200" spans="1:7">
      <c r="A20200" s="65"/>
      <c r="B20200" s="65"/>
      <c r="C20200" s="65"/>
      <c r="D20200" s="65"/>
      <c r="E20200" s="65"/>
      <c r="F20200" s="65"/>
      <c r="G20200" s="145"/>
    </row>
    <row r="20201" spans="1:7">
      <c r="A20201" s="65"/>
      <c r="B20201" s="65"/>
      <c r="C20201" s="65"/>
      <c r="D20201" s="65"/>
      <c r="E20201" s="65"/>
      <c r="F20201" s="65"/>
      <c r="G20201" s="145"/>
    </row>
    <row r="20202" spans="1:7">
      <c r="A20202" s="65"/>
      <c r="B20202" s="65"/>
      <c r="C20202" s="65"/>
      <c r="D20202" s="65"/>
      <c r="E20202" s="65"/>
      <c r="F20202" s="65"/>
      <c r="G20202" s="145"/>
    </row>
    <row r="20203" spans="1:7">
      <c r="A20203" s="65"/>
      <c r="B20203" s="65"/>
      <c r="C20203" s="65"/>
      <c r="D20203" s="65"/>
      <c r="E20203" s="65"/>
      <c r="F20203" s="65"/>
      <c r="G20203" s="145"/>
    </row>
    <row r="20204" spans="1:7">
      <c r="A20204" s="65"/>
      <c r="B20204" s="65"/>
      <c r="C20204" s="65"/>
      <c r="D20204" s="65"/>
      <c r="E20204" s="65"/>
      <c r="F20204" s="65"/>
      <c r="G20204" s="145"/>
    </row>
    <row r="20205" spans="1:7">
      <c r="A20205" s="65"/>
      <c r="B20205" s="65"/>
      <c r="C20205" s="65"/>
      <c r="D20205" s="65"/>
      <c r="E20205" s="65"/>
      <c r="F20205" s="65"/>
      <c r="G20205" s="145"/>
    </row>
    <row r="20206" spans="1:7">
      <c r="A20206" s="65"/>
      <c r="B20206" s="65"/>
      <c r="C20206" s="65"/>
      <c r="D20206" s="65"/>
      <c r="E20206" s="65"/>
      <c r="F20206" s="65"/>
      <c r="G20206" s="145"/>
    </row>
    <row r="20207" spans="1:7">
      <c r="A20207" s="65"/>
      <c r="B20207" s="65"/>
      <c r="C20207" s="65"/>
      <c r="D20207" s="65"/>
      <c r="E20207" s="65"/>
      <c r="F20207" s="65"/>
      <c r="G20207" s="145"/>
    </row>
    <row r="20208" spans="1:7">
      <c r="A20208" s="65"/>
      <c r="B20208" s="65"/>
      <c r="C20208" s="65"/>
      <c r="D20208" s="65"/>
      <c r="E20208" s="65"/>
      <c r="F20208" s="65"/>
      <c r="G20208" s="145"/>
    </row>
    <row r="20209" spans="1:7">
      <c r="A20209" s="65"/>
      <c r="B20209" s="65"/>
      <c r="C20209" s="65"/>
      <c r="D20209" s="65"/>
      <c r="E20209" s="65"/>
      <c r="F20209" s="65"/>
      <c r="G20209" s="145"/>
    </row>
    <row r="20210" spans="1:7">
      <c r="A20210" s="65"/>
      <c r="B20210" s="65"/>
      <c r="C20210" s="65"/>
      <c r="D20210" s="65"/>
      <c r="E20210" s="65"/>
      <c r="F20210" s="65"/>
      <c r="G20210" s="145"/>
    </row>
    <row r="20211" spans="1:7">
      <c r="A20211" s="65"/>
      <c r="B20211" s="65"/>
      <c r="C20211" s="65"/>
      <c r="D20211" s="65"/>
      <c r="E20211" s="65"/>
      <c r="F20211" s="65"/>
      <c r="G20211" s="145"/>
    </row>
    <row r="20212" spans="1:7">
      <c r="A20212" s="65"/>
      <c r="B20212" s="65"/>
      <c r="C20212" s="65"/>
      <c r="D20212" s="65"/>
      <c r="E20212" s="65"/>
      <c r="F20212" s="65"/>
      <c r="G20212" s="145"/>
    </row>
    <row r="20213" spans="1:7">
      <c r="A20213" s="65"/>
      <c r="B20213" s="65"/>
      <c r="C20213" s="65"/>
      <c r="D20213" s="65"/>
      <c r="E20213" s="65"/>
      <c r="F20213" s="65"/>
      <c r="G20213" s="145"/>
    </row>
    <row r="20214" spans="1:7">
      <c r="A20214" s="65"/>
      <c r="B20214" s="65"/>
      <c r="C20214" s="65"/>
      <c r="D20214" s="65"/>
      <c r="E20214" s="65"/>
      <c r="F20214" s="65"/>
      <c r="G20214" s="145"/>
    </row>
    <row r="20215" spans="1:7">
      <c r="A20215" s="65"/>
      <c r="B20215" s="65"/>
      <c r="C20215" s="65"/>
      <c r="D20215" s="65"/>
      <c r="E20215" s="65"/>
      <c r="F20215" s="65"/>
      <c r="G20215" s="145"/>
    </row>
    <row r="20216" spans="1:7">
      <c r="A20216" s="65"/>
      <c r="B20216" s="65"/>
      <c r="C20216" s="65"/>
      <c r="D20216" s="65"/>
      <c r="E20216" s="65"/>
      <c r="F20216" s="65"/>
      <c r="G20216" s="145"/>
    </row>
    <row r="20217" spans="1:7">
      <c r="A20217" s="65"/>
      <c r="B20217" s="65"/>
      <c r="C20217" s="65"/>
      <c r="D20217" s="65"/>
      <c r="E20217" s="65"/>
      <c r="F20217" s="65"/>
      <c r="G20217" s="145"/>
    </row>
    <row r="20218" spans="1:7">
      <c r="A20218" s="65"/>
      <c r="B20218" s="65"/>
      <c r="C20218" s="65"/>
      <c r="D20218" s="65"/>
      <c r="E20218" s="65"/>
      <c r="F20218" s="65"/>
      <c r="G20218" s="145"/>
    </row>
    <row r="20219" spans="1:7">
      <c r="A20219" s="65"/>
      <c r="B20219" s="65"/>
      <c r="C20219" s="65"/>
      <c r="D20219" s="65"/>
      <c r="E20219" s="65"/>
      <c r="F20219" s="65"/>
      <c r="G20219" s="145"/>
    </row>
    <row r="20220" spans="1:7">
      <c r="A20220" s="65"/>
      <c r="B20220" s="65"/>
      <c r="C20220" s="65"/>
      <c r="D20220" s="65"/>
      <c r="E20220" s="65"/>
      <c r="F20220" s="65"/>
      <c r="G20220" s="145"/>
    </row>
    <row r="20221" spans="1:7">
      <c r="A20221" s="65"/>
      <c r="B20221" s="65"/>
      <c r="C20221" s="65"/>
      <c r="D20221" s="65"/>
      <c r="E20221" s="65"/>
      <c r="F20221" s="65"/>
      <c r="G20221" s="145"/>
    </row>
    <row r="20222" spans="1:7">
      <c r="A20222" s="65"/>
      <c r="B20222" s="65"/>
      <c r="C20222" s="65"/>
      <c r="D20222" s="65"/>
      <c r="E20222" s="65"/>
      <c r="F20222" s="65"/>
      <c r="G20222" s="145"/>
    </row>
    <row r="20223" spans="1:7">
      <c r="A20223" s="65"/>
      <c r="B20223" s="65"/>
      <c r="C20223" s="65"/>
      <c r="D20223" s="65"/>
      <c r="E20223" s="65"/>
      <c r="F20223" s="65"/>
      <c r="G20223" s="145"/>
    </row>
    <row r="20224" spans="1:7">
      <c r="A20224" s="65"/>
      <c r="B20224" s="65"/>
      <c r="C20224" s="65"/>
      <c r="D20224" s="65"/>
      <c r="E20224" s="65"/>
      <c r="F20224" s="65"/>
      <c r="G20224" s="145"/>
    </row>
    <row r="20225" spans="1:7">
      <c r="A20225" s="65"/>
      <c r="B20225" s="65"/>
      <c r="C20225" s="65"/>
      <c r="D20225" s="65"/>
      <c r="E20225" s="65"/>
      <c r="F20225" s="65"/>
      <c r="G20225" s="145"/>
    </row>
    <row r="20226" spans="1:7">
      <c r="A20226" s="65"/>
      <c r="B20226" s="65"/>
      <c r="C20226" s="65"/>
      <c r="D20226" s="65"/>
      <c r="E20226" s="65"/>
      <c r="F20226" s="65"/>
      <c r="G20226" s="145"/>
    </row>
    <row r="20227" spans="1:7">
      <c r="A20227" s="65"/>
      <c r="B20227" s="65"/>
      <c r="C20227" s="65"/>
      <c r="D20227" s="65"/>
      <c r="E20227" s="65"/>
      <c r="F20227" s="65"/>
      <c r="G20227" s="145"/>
    </row>
    <row r="20228" spans="1:7">
      <c r="A20228" s="65"/>
      <c r="B20228" s="65"/>
      <c r="C20228" s="65"/>
      <c r="D20228" s="65"/>
      <c r="E20228" s="65"/>
      <c r="F20228" s="65"/>
      <c r="G20228" s="145"/>
    </row>
    <row r="20229" spans="1:7">
      <c r="A20229" s="65"/>
      <c r="B20229" s="65"/>
      <c r="C20229" s="65"/>
      <c r="D20229" s="65"/>
      <c r="E20229" s="65"/>
      <c r="F20229" s="65"/>
      <c r="G20229" s="145"/>
    </row>
    <row r="20230" spans="1:7">
      <c r="A20230" s="65"/>
      <c r="B20230" s="65"/>
      <c r="C20230" s="65"/>
      <c r="D20230" s="65"/>
      <c r="E20230" s="65"/>
      <c r="F20230" s="65"/>
      <c r="G20230" s="145"/>
    </row>
    <row r="20231" spans="1:7">
      <c r="A20231" s="65"/>
      <c r="B20231" s="65"/>
      <c r="C20231" s="65"/>
      <c r="D20231" s="65"/>
      <c r="E20231" s="65"/>
      <c r="F20231" s="65"/>
      <c r="G20231" s="145"/>
    </row>
    <row r="20232" spans="1:7">
      <c r="A20232" s="65"/>
      <c r="B20232" s="65"/>
      <c r="C20232" s="65"/>
      <c r="D20232" s="65"/>
      <c r="E20232" s="65"/>
      <c r="F20232" s="65"/>
      <c r="G20232" s="145"/>
    </row>
    <row r="20233" spans="1:7">
      <c r="A20233" s="65"/>
      <c r="B20233" s="65"/>
      <c r="C20233" s="65"/>
      <c r="D20233" s="65"/>
      <c r="E20233" s="65"/>
      <c r="F20233" s="65"/>
      <c r="G20233" s="145"/>
    </row>
    <row r="20234" spans="1:7">
      <c r="A20234" s="65"/>
      <c r="B20234" s="65"/>
      <c r="C20234" s="65"/>
      <c r="D20234" s="65"/>
      <c r="E20234" s="65"/>
      <c r="F20234" s="65"/>
      <c r="G20234" s="145"/>
    </row>
    <row r="20235" spans="1:7">
      <c r="A20235" s="65"/>
      <c r="B20235" s="65"/>
      <c r="C20235" s="65"/>
      <c r="D20235" s="65"/>
      <c r="E20235" s="65"/>
      <c r="F20235" s="65"/>
      <c r="G20235" s="145"/>
    </row>
    <row r="20236" spans="1:7">
      <c r="A20236" s="65"/>
      <c r="B20236" s="65"/>
      <c r="C20236" s="65"/>
      <c r="D20236" s="65"/>
      <c r="E20236" s="65"/>
      <c r="F20236" s="65"/>
      <c r="G20236" s="145"/>
    </row>
    <row r="20237" spans="1:7">
      <c r="A20237" s="65"/>
      <c r="B20237" s="65"/>
      <c r="C20237" s="65"/>
      <c r="D20237" s="65"/>
      <c r="E20237" s="65"/>
      <c r="F20237" s="65"/>
      <c r="G20237" s="145"/>
    </row>
    <row r="20238" spans="1:7">
      <c r="A20238" s="65"/>
      <c r="B20238" s="65"/>
      <c r="C20238" s="65"/>
      <c r="D20238" s="65"/>
      <c r="E20238" s="65"/>
      <c r="F20238" s="65"/>
      <c r="G20238" s="145"/>
    </row>
    <row r="20239" spans="1:7">
      <c r="A20239" s="65"/>
      <c r="B20239" s="65"/>
      <c r="C20239" s="65"/>
      <c r="D20239" s="65"/>
      <c r="E20239" s="65"/>
      <c r="F20239" s="65"/>
      <c r="G20239" s="145"/>
    </row>
    <row r="20240" spans="1:7">
      <c r="A20240" s="65"/>
      <c r="B20240" s="65"/>
      <c r="C20240" s="65"/>
      <c r="D20240" s="65"/>
      <c r="E20240" s="65"/>
      <c r="F20240" s="65"/>
      <c r="G20240" s="145"/>
    </row>
    <row r="20241" spans="1:7">
      <c r="A20241" s="65"/>
      <c r="B20241" s="65"/>
      <c r="C20241" s="65"/>
      <c r="D20241" s="65"/>
      <c r="E20241" s="65"/>
      <c r="F20241" s="65"/>
      <c r="G20241" s="145"/>
    </row>
    <row r="20242" spans="1:7">
      <c r="A20242" s="65"/>
      <c r="B20242" s="65"/>
      <c r="C20242" s="65"/>
      <c r="D20242" s="65"/>
      <c r="E20242" s="65"/>
      <c r="F20242" s="65"/>
      <c r="G20242" s="145"/>
    </row>
    <row r="20243" spans="1:7">
      <c r="A20243" s="65"/>
      <c r="B20243" s="65"/>
      <c r="C20243" s="65"/>
      <c r="D20243" s="65"/>
      <c r="E20243" s="65"/>
      <c r="F20243" s="65"/>
      <c r="G20243" s="145"/>
    </row>
    <row r="20244" spans="1:7">
      <c r="A20244" s="65"/>
      <c r="B20244" s="65"/>
      <c r="C20244" s="65"/>
      <c r="D20244" s="65"/>
      <c r="E20244" s="65"/>
      <c r="F20244" s="65"/>
      <c r="G20244" s="145"/>
    </row>
    <row r="20245" spans="1:7">
      <c r="A20245" s="65"/>
      <c r="B20245" s="65"/>
      <c r="C20245" s="65"/>
      <c r="D20245" s="65"/>
      <c r="E20245" s="65"/>
      <c r="F20245" s="65"/>
      <c r="G20245" s="145"/>
    </row>
    <row r="20246" spans="1:7">
      <c r="A20246" s="65"/>
      <c r="B20246" s="65"/>
      <c r="C20246" s="65"/>
      <c r="D20246" s="65"/>
      <c r="E20246" s="65"/>
      <c r="F20246" s="65"/>
      <c r="G20246" s="145"/>
    </row>
    <row r="20247" spans="1:7">
      <c r="A20247" s="65"/>
      <c r="B20247" s="65"/>
      <c r="C20247" s="65"/>
      <c r="D20247" s="65"/>
      <c r="E20247" s="65"/>
      <c r="F20247" s="65"/>
      <c r="G20247" s="145"/>
    </row>
    <row r="20248" spans="1:7">
      <c r="A20248" s="65"/>
      <c r="B20248" s="65"/>
      <c r="C20248" s="65"/>
      <c r="D20248" s="65"/>
      <c r="E20248" s="65"/>
      <c r="F20248" s="65"/>
      <c r="G20248" s="145"/>
    </row>
    <row r="20249" spans="1:7">
      <c r="A20249" s="65"/>
      <c r="B20249" s="65"/>
      <c r="C20249" s="65"/>
      <c r="D20249" s="65"/>
      <c r="E20249" s="65"/>
      <c r="F20249" s="65"/>
      <c r="G20249" s="145"/>
    </row>
    <row r="20250" spans="1:7">
      <c r="A20250" s="65"/>
      <c r="B20250" s="65"/>
      <c r="C20250" s="65"/>
      <c r="D20250" s="65"/>
      <c r="E20250" s="65"/>
      <c r="F20250" s="65"/>
      <c r="G20250" s="145"/>
    </row>
    <row r="20251" spans="1:7">
      <c r="A20251" s="65"/>
      <c r="B20251" s="65"/>
      <c r="C20251" s="65"/>
      <c r="D20251" s="65"/>
      <c r="E20251" s="65"/>
      <c r="F20251" s="65"/>
      <c r="G20251" s="145"/>
    </row>
    <row r="20252" spans="1:7">
      <c r="A20252" s="65"/>
      <c r="B20252" s="65"/>
      <c r="C20252" s="65"/>
      <c r="D20252" s="65"/>
      <c r="E20252" s="65"/>
      <c r="F20252" s="65"/>
      <c r="G20252" s="145"/>
    </row>
    <row r="20253" spans="1:7">
      <c r="A20253" s="65"/>
      <c r="B20253" s="65"/>
      <c r="C20253" s="65"/>
      <c r="D20253" s="65"/>
      <c r="E20253" s="65"/>
      <c r="F20253" s="65"/>
      <c r="G20253" s="145"/>
    </row>
    <row r="20254" spans="1:7">
      <c r="A20254" s="65"/>
      <c r="B20254" s="65"/>
      <c r="C20254" s="65"/>
      <c r="D20254" s="65"/>
      <c r="E20254" s="65"/>
      <c r="F20254" s="65"/>
      <c r="G20254" s="145"/>
    </row>
    <row r="20255" spans="1:7">
      <c r="A20255" s="65"/>
      <c r="B20255" s="65"/>
      <c r="C20255" s="65"/>
      <c r="D20255" s="65"/>
      <c r="E20255" s="65"/>
      <c r="F20255" s="65"/>
      <c r="G20255" s="145"/>
    </row>
    <row r="20256" spans="1:7">
      <c r="A20256" s="65"/>
      <c r="B20256" s="65"/>
      <c r="C20256" s="65"/>
      <c r="D20256" s="65"/>
      <c r="E20256" s="65"/>
      <c r="F20256" s="65"/>
      <c r="G20256" s="145"/>
    </row>
    <row r="20257" spans="1:7">
      <c r="A20257" s="65"/>
      <c r="B20257" s="65"/>
      <c r="C20257" s="65"/>
      <c r="D20257" s="65"/>
      <c r="E20257" s="65"/>
      <c r="F20257" s="65"/>
      <c r="G20257" s="145"/>
    </row>
    <row r="20258" spans="1:7">
      <c r="A20258" s="65"/>
      <c r="B20258" s="65"/>
      <c r="C20258" s="65"/>
      <c r="D20258" s="65"/>
      <c r="E20258" s="65"/>
      <c r="F20258" s="65"/>
      <c r="G20258" s="145"/>
    </row>
    <row r="20259" spans="1:7">
      <c r="A20259" s="65"/>
      <c r="B20259" s="65"/>
      <c r="C20259" s="65"/>
      <c r="D20259" s="65"/>
      <c r="E20259" s="65"/>
      <c r="F20259" s="65"/>
      <c r="G20259" s="145"/>
    </row>
    <row r="20260" spans="1:7">
      <c r="A20260" s="65"/>
      <c r="B20260" s="65"/>
      <c r="C20260" s="65"/>
      <c r="D20260" s="65"/>
      <c r="E20260" s="65"/>
      <c r="F20260" s="65"/>
      <c r="G20260" s="145"/>
    </row>
    <row r="20261" spans="1:7">
      <c r="A20261" s="65"/>
      <c r="B20261" s="65"/>
      <c r="C20261" s="65"/>
      <c r="D20261" s="65"/>
      <c r="E20261" s="65"/>
      <c r="F20261" s="65"/>
      <c r="G20261" s="145"/>
    </row>
    <row r="20262" spans="1:7">
      <c r="A20262" s="65"/>
      <c r="B20262" s="65"/>
      <c r="C20262" s="65"/>
      <c r="D20262" s="65"/>
      <c r="E20262" s="65"/>
      <c r="F20262" s="65"/>
      <c r="G20262" s="145"/>
    </row>
    <row r="20263" spans="1:7">
      <c r="A20263" s="65"/>
      <c r="B20263" s="65"/>
      <c r="C20263" s="65"/>
      <c r="D20263" s="65"/>
      <c r="E20263" s="65"/>
      <c r="F20263" s="65"/>
      <c r="G20263" s="145"/>
    </row>
    <row r="20264" spans="1:7">
      <c r="A20264" s="65"/>
      <c r="B20264" s="65"/>
      <c r="C20264" s="65"/>
      <c r="D20264" s="65"/>
      <c r="E20264" s="65"/>
      <c r="F20264" s="65"/>
      <c r="G20264" s="145"/>
    </row>
    <row r="20265" spans="1:7">
      <c r="A20265" s="65"/>
      <c r="B20265" s="65"/>
      <c r="C20265" s="65"/>
      <c r="D20265" s="65"/>
      <c r="E20265" s="65"/>
      <c r="F20265" s="65"/>
      <c r="G20265" s="145"/>
    </row>
    <row r="20266" spans="1:7">
      <c r="A20266" s="65"/>
      <c r="B20266" s="65"/>
      <c r="C20266" s="65"/>
      <c r="D20266" s="65"/>
      <c r="E20266" s="65"/>
      <c r="F20266" s="65"/>
      <c r="G20266" s="145"/>
    </row>
    <row r="20267" spans="1:7">
      <c r="A20267" s="65"/>
      <c r="B20267" s="65"/>
      <c r="C20267" s="65"/>
      <c r="D20267" s="65"/>
      <c r="E20267" s="65"/>
      <c r="F20267" s="65"/>
      <c r="G20267" s="145"/>
    </row>
    <row r="20268" spans="1:7">
      <c r="A20268" s="65"/>
      <c r="B20268" s="65"/>
      <c r="C20268" s="65"/>
      <c r="D20268" s="65"/>
      <c r="E20268" s="65"/>
      <c r="F20268" s="65"/>
      <c r="G20268" s="145"/>
    </row>
    <row r="20269" spans="1:7">
      <c r="A20269" s="65"/>
      <c r="B20269" s="65"/>
      <c r="C20269" s="65"/>
      <c r="D20269" s="65"/>
      <c r="E20269" s="65"/>
      <c r="F20269" s="65"/>
      <c r="G20269" s="145"/>
    </row>
    <row r="20270" spans="1:7">
      <c r="A20270" s="65"/>
      <c r="B20270" s="65"/>
      <c r="C20270" s="65"/>
      <c r="D20270" s="65"/>
      <c r="E20270" s="65"/>
      <c r="F20270" s="65"/>
      <c r="G20270" s="145"/>
    </row>
    <row r="20271" spans="1:7">
      <c r="A20271" s="65"/>
      <c r="B20271" s="65"/>
      <c r="C20271" s="65"/>
      <c r="D20271" s="65"/>
      <c r="E20271" s="65"/>
      <c r="F20271" s="65"/>
      <c r="G20271" s="145"/>
    </row>
    <row r="20272" spans="1:7">
      <c r="A20272" s="65"/>
      <c r="B20272" s="65"/>
      <c r="C20272" s="65"/>
      <c r="D20272" s="65"/>
      <c r="E20272" s="65"/>
      <c r="F20272" s="65"/>
      <c r="G20272" s="145"/>
    </row>
    <row r="20273" spans="1:7">
      <c r="A20273" s="65"/>
      <c r="B20273" s="65"/>
      <c r="C20273" s="65"/>
      <c r="D20273" s="65"/>
      <c r="E20273" s="65"/>
      <c r="F20273" s="65"/>
      <c r="G20273" s="145"/>
    </row>
    <row r="20274" spans="1:7">
      <c r="A20274" s="65"/>
      <c r="B20274" s="65"/>
      <c r="C20274" s="65"/>
      <c r="D20274" s="65"/>
      <c r="E20274" s="65"/>
      <c r="F20274" s="65"/>
      <c r="G20274" s="145"/>
    </row>
    <row r="20275" spans="1:7">
      <c r="A20275" s="65"/>
      <c r="B20275" s="65"/>
      <c r="C20275" s="65"/>
      <c r="D20275" s="65"/>
      <c r="E20275" s="65"/>
      <c r="F20275" s="65"/>
      <c r="G20275" s="145"/>
    </row>
    <row r="20276" spans="1:7">
      <c r="A20276" s="65"/>
      <c r="B20276" s="65"/>
      <c r="C20276" s="65"/>
      <c r="D20276" s="65"/>
      <c r="E20276" s="65"/>
      <c r="F20276" s="65"/>
      <c r="G20276" s="145"/>
    </row>
    <row r="20277" spans="1:7">
      <c r="A20277" s="65"/>
      <c r="B20277" s="65"/>
      <c r="C20277" s="65"/>
      <c r="D20277" s="65"/>
      <c r="E20277" s="65"/>
      <c r="F20277" s="65"/>
      <c r="G20277" s="145"/>
    </row>
    <row r="20278" spans="1:7">
      <c r="A20278" s="65"/>
      <c r="B20278" s="65"/>
      <c r="C20278" s="65"/>
      <c r="D20278" s="65"/>
      <c r="E20278" s="65"/>
      <c r="F20278" s="65"/>
      <c r="G20278" s="145"/>
    </row>
    <row r="20279" spans="1:7">
      <c r="A20279" s="65"/>
      <c r="B20279" s="65"/>
      <c r="C20279" s="65"/>
      <c r="D20279" s="65"/>
      <c r="E20279" s="65"/>
      <c r="F20279" s="65"/>
      <c r="G20279" s="145"/>
    </row>
    <row r="20280" spans="1:7">
      <c r="A20280" s="65"/>
      <c r="B20280" s="65"/>
      <c r="C20280" s="65"/>
      <c r="D20280" s="65"/>
      <c r="E20280" s="65"/>
      <c r="F20280" s="65"/>
      <c r="G20280" s="145"/>
    </row>
    <row r="20281" spans="1:7">
      <c r="A20281" s="65"/>
      <c r="B20281" s="65"/>
      <c r="C20281" s="65"/>
      <c r="D20281" s="65"/>
      <c r="E20281" s="65"/>
      <c r="F20281" s="65"/>
      <c r="G20281" s="145"/>
    </row>
    <row r="20282" spans="1:7">
      <c r="A20282" s="65"/>
      <c r="B20282" s="65"/>
      <c r="C20282" s="65"/>
      <c r="D20282" s="65"/>
      <c r="E20282" s="65"/>
      <c r="F20282" s="65"/>
      <c r="G20282" s="145"/>
    </row>
    <row r="20283" spans="1:7">
      <c r="A20283" s="65"/>
      <c r="B20283" s="65"/>
      <c r="C20283" s="65"/>
      <c r="D20283" s="65"/>
      <c r="E20283" s="65"/>
      <c r="F20283" s="65"/>
      <c r="G20283" s="145"/>
    </row>
    <row r="20284" spans="1:7">
      <c r="A20284" s="65"/>
      <c r="B20284" s="65"/>
      <c r="C20284" s="65"/>
      <c r="D20284" s="65"/>
      <c r="E20284" s="65"/>
      <c r="F20284" s="65"/>
      <c r="G20284" s="145"/>
    </row>
    <row r="20285" spans="1:7">
      <c r="A20285" s="65"/>
      <c r="B20285" s="65"/>
      <c r="C20285" s="65"/>
      <c r="D20285" s="65"/>
      <c r="E20285" s="65"/>
      <c r="F20285" s="65"/>
      <c r="G20285" s="145"/>
    </row>
    <row r="20286" spans="1:7">
      <c r="A20286" s="65"/>
      <c r="B20286" s="65"/>
      <c r="C20286" s="65"/>
      <c r="D20286" s="65"/>
      <c r="E20286" s="65"/>
      <c r="F20286" s="65"/>
      <c r="G20286" s="145"/>
    </row>
    <row r="20287" spans="1:7">
      <c r="A20287" s="65"/>
      <c r="B20287" s="65"/>
      <c r="C20287" s="65"/>
      <c r="D20287" s="65"/>
      <c r="E20287" s="65"/>
      <c r="F20287" s="65"/>
      <c r="G20287" s="145"/>
    </row>
    <row r="20288" spans="1:7">
      <c r="A20288" s="65"/>
      <c r="B20288" s="65"/>
      <c r="C20288" s="65"/>
      <c r="D20288" s="65"/>
      <c r="E20288" s="65"/>
      <c r="F20288" s="65"/>
      <c r="G20288" s="145"/>
    </row>
    <row r="20289" spans="1:7">
      <c r="A20289" s="65"/>
      <c r="B20289" s="65"/>
      <c r="C20289" s="65"/>
      <c r="D20289" s="65"/>
      <c r="E20289" s="65"/>
      <c r="F20289" s="65"/>
      <c r="G20289" s="145"/>
    </row>
    <row r="20290" spans="1:7">
      <c r="A20290" s="65"/>
      <c r="B20290" s="65"/>
      <c r="C20290" s="65"/>
      <c r="D20290" s="65"/>
      <c r="E20290" s="65"/>
      <c r="F20290" s="65"/>
      <c r="G20290" s="145"/>
    </row>
    <row r="20291" spans="1:7">
      <c r="A20291" s="65"/>
      <c r="B20291" s="65"/>
      <c r="C20291" s="65"/>
      <c r="D20291" s="65"/>
      <c r="E20291" s="65"/>
      <c r="F20291" s="65"/>
      <c r="G20291" s="145"/>
    </row>
    <row r="20292" spans="1:7">
      <c r="A20292" s="65"/>
      <c r="B20292" s="65"/>
      <c r="C20292" s="65"/>
      <c r="D20292" s="65"/>
      <c r="E20292" s="65"/>
      <c r="F20292" s="65"/>
      <c r="G20292" s="145"/>
    </row>
    <row r="20293" spans="1:7">
      <c r="A20293" s="65"/>
      <c r="B20293" s="65"/>
      <c r="C20293" s="65"/>
      <c r="D20293" s="65"/>
      <c r="E20293" s="65"/>
      <c r="F20293" s="65"/>
      <c r="G20293" s="145"/>
    </row>
    <row r="20294" spans="1:7">
      <c r="A20294" s="65"/>
      <c r="B20294" s="65"/>
      <c r="C20294" s="65"/>
      <c r="D20294" s="65"/>
      <c r="E20294" s="65"/>
      <c r="F20294" s="65"/>
      <c r="G20294" s="145"/>
    </row>
    <row r="20295" spans="1:7">
      <c r="A20295" s="65"/>
      <c r="B20295" s="65"/>
      <c r="C20295" s="65"/>
      <c r="D20295" s="65"/>
      <c r="E20295" s="65"/>
      <c r="F20295" s="65"/>
      <c r="G20295" s="145"/>
    </row>
    <row r="20296" spans="1:7">
      <c r="A20296" s="65"/>
      <c r="B20296" s="65"/>
      <c r="C20296" s="65"/>
      <c r="D20296" s="65"/>
      <c r="E20296" s="65"/>
      <c r="F20296" s="65"/>
      <c r="G20296" s="145"/>
    </row>
    <row r="20297" spans="1:7">
      <c r="A20297" s="65"/>
      <c r="B20297" s="65"/>
      <c r="C20297" s="65"/>
      <c r="D20297" s="65"/>
      <c r="E20297" s="65"/>
      <c r="F20297" s="65"/>
      <c r="G20297" s="145"/>
    </row>
    <row r="20298" spans="1:7">
      <c r="A20298" s="65"/>
      <c r="B20298" s="65"/>
      <c r="C20298" s="65"/>
      <c r="D20298" s="65"/>
      <c r="E20298" s="65"/>
      <c r="F20298" s="65"/>
      <c r="G20298" s="145"/>
    </row>
    <row r="20299" spans="1:7">
      <c r="A20299" s="65"/>
      <c r="B20299" s="65"/>
      <c r="C20299" s="65"/>
      <c r="D20299" s="65"/>
      <c r="E20299" s="65"/>
      <c r="F20299" s="65"/>
      <c r="G20299" s="145"/>
    </row>
    <row r="20300" spans="1:7">
      <c r="A20300" s="65"/>
      <c r="B20300" s="65"/>
      <c r="C20300" s="65"/>
      <c r="D20300" s="65"/>
      <c r="E20300" s="65"/>
      <c r="F20300" s="65"/>
      <c r="G20300" s="145"/>
    </row>
    <row r="20301" spans="1:7">
      <c r="A20301" s="65"/>
      <c r="B20301" s="65"/>
      <c r="C20301" s="65"/>
      <c r="D20301" s="65"/>
      <c r="E20301" s="65"/>
      <c r="F20301" s="65"/>
      <c r="G20301" s="145"/>
    </row>
    <row r="20302" spans="1:7">
      <c r="A20302" s="65"/>
      <c r="B20302" s="65"/>
      <c r="C20302" s="65"/>
      <c r="D20302" s="65"/>
      <c r="E20302" s="65"/>
      <c r="F20302" s="65"/>
      <c r="G20302" s="145"/>
    </row>
    <row r="20303" spans="1:7">
      <c r="A20303" s="65"/>
      <c r="B20303" s="65"/>
      <c r="C20303" s="65"/>
      <c r="D20303" s="65"/>
      <c r="E20303" s="65"/>
      <c r="F20303" s="65"/>
      <c r="G20303" s="145"/>
    </row>
    <row r="20304" spans="1:7">
      <c r="A20304" s="65"/>
      <c r="B20304" s="65"/>
      <c r="C20304" s="65"/>
      <c r="D20304" s="65"/>
      <c r="E20304" s="65"/>
      <c r="F20304" s="65"/>
      <c r="G20304" s="145"/>
    </row>
    <row r="20305" spans="1:7">
      <c r="A20305" s="65"/>
      <c r="B20305" s="65"/>
      <c r="C20305" s="65"/>
      <c r="D20305" s="65"/>
      <c r="E20305" s="65"/>
      <c r="F20305" s="65"/>
      <c r="G20305" s="145"/>
    </row>
    <row r="20306" spans="1:7">
      <c r="A20306" s="65"/>
      <c r="B20306" s="65"/>
      <c r="C20306" s="65"/>
      <c r="D20306" s="65"/>
      <c r="E20306" s="65"/>
      <c r="F20306" s="65"/>
      <c r="G20306" s="145"/>
    </row>
    <row r="20307" spans="1:7">
      <c r="A20307" s="65"/>
      <c r="B20307" s="65"/>
      <c r="C20307" s="65"/>
      <c r="D20307" s="65"/>
      <c r="E20307" s="65"/>
      <c r="F20307" s="65"/>
      <c r="G20307" s="145"/>
    </row>
    <row r="20308" spans="1:7">
      <c r="A20308" s="65"/>
      <c r="B20308" s="65"/>
      <c r="C20308" s="65"/>
      <c r="D20308" s="65"/>
      <c r="E20308" s="65"/>
      <c r="F20308" s="65"/>
      <c r="G20308" s="145"/>
    </row>
    <row r="20309" spans="1:7">
      <c r="A20309" s="65"/>
      <c r="B20309" s="65"/>
      <c r="C20309" s="65"/>
      <c r="D20309" s="65"/>
      <c r="E20309" s="65"/>
      <c r="F20309" s="65"/>
      <c r="G20309" s="145"/>
    </row>
    <row r="20310" spans="1:7">
      <c r="A20310" s="65"/>
      <c r="B20310" s="65"/>
      <c r="C20310" s="65"/>
      <c r="D20310" s="65"/>
      <c r="E20310" s="65"/>
      <c r="F20310" s="65"/>
      <c r="G20310" s="145"/>
    </row>
    <row r="20311" spans="1:7">
      <c r="A20311" s="65"/>
      <c r="B20311" s="65"/>
      <c r="C20311" s="65"/>
      <c r="D20311" s="65"/>
      <c r="E20311" s="65"/>
      <c r="F20311" s="65"/>
      <c r="G20311" s="145"/>
    </row>
    <row r="20312" spans="1:7">
      <c r="A20312" s="65"/>
      <c r="B20312" s="65"/>
      <c r="C20312" s="65"/>
      <c r="D20312" s="65"/>
      <c r="E20312" s="65"/>
      <c r="F20312" s="65"/>
      <c r="G20312" s="145"/>
    </row>
    <row r="20313" spans="1:7">
      <c r="A20313" s="65"/>
      <c r="B20313" s="65"/>
      <c r="C20313" s="65"/>
      <c r="D20313" s="65"/>
      <c r="E20313" s="65"/>
      <c r="F20313" s="65"/>
      <c r="G20313" s="145"/>
    </row>
    <row r="20314" spans="1:7">
      <c r="A20314" s="65"/>
      <c r="B20314" s="65"/>
      <c r="C20314" s="65"/>
      <c r="D20314" s="65"/>
      <c r="E20314" s="65"/>
      <c r="F20314" s="65"/>
      <c r="G20314" s="145"/>
    </row>
    <row r="20315" spans="1:7">
      <c r="A20315" s="65"/>
      <c r="B20315" s="65"/>
      <c r="C20315" s="65"/>
      <c r="D20315" s="65"/>
      <c r="E20315" s="65"/>
      <c r="F20315" s="65"/>
      <c r="G20315" s="145"/>
    </row>
    <row r="20316" spans="1:7">
      <c r="A20316" s="65"/>
      <c r="B20316" s="65"/>
      <c r="C20316" s="65"/>
      <c r="D20316" s="65"/>
      <c r="E20316" s="65"/>
      <c r="F20316" s="65"/>
      <c r="G20316" s="145"/>
    </row>
    <row r="20317" spans="1:7">
      <c r="A20317" s="65"/>
      <c r="B20317" s="65"/>
      <c r="C20317" s="65"/>
      <c r="D20317" s="65"/>
      <c r="E20317" s="65"/>
      <c r="F20317" s="65"/>
      <c r="G20317" s="145"/>
    </row>
    <row r="20318" spans="1:7">
      <c r="A20318" s="65"/>
      <c r="B20318" s="65"/>
      <c r="C20318" s="65"/>
      <c r="D20318" s="65"/>
      <c r="E20318" s="65"/>
      <c r="F20318" s="65"/>
      <c r="G20318" s="145"/>
    </row>
    <row r="20319" spans="1:7">
      <c r="A20319" s="65"/>
      <c r="B20319" s="65"/>
      <c r="C20319" s="65"/>
      <c r="D20319" s="65"/>
      <c r="E20319" s="65"/>
      <c r="F20319" s="65"/>
      <c r="G20319" s="145"/>
    </row>
    <row r="20320" spans="1:7">
      <c r="A20320" s="65"/>
      <c r="B20320" s="65"/>
      <c r="C20320" s="65"/>
      <c r="D20320" s="65"/>
      <c r="E20320" s="65"/>
      <c r="F20320" s="65"/>
      <c r="G20320" s="145"/>
    </row>
    <row r="20321" spans="1:7">
      <c r="A20321" s="65"/>
      <c r="B20321" s="65"/>
      <c r="C20321" s="65"/>
      <c r="D20321" s="65"/>
      <c r="E20321" s="65"/>
      <c r="F20321" s="65"/>
      <c r="G20321" s="145"/>
    </row>
    <row r="20322" spans="1:7">
      <c r="A20322" s="65"/>
      <c r="B20322" s="65"/>
      <c r="C20322" s="65"/>
      <c r="D20322" s="65"/>
      <c r="E20322" s="65"/>
      <c r="F20322" s="65"/>
      <c r="G20322" s="145"/>
    </row>
    <row r="20323" spans="1:7">
      <c r="A20323" s="65"/>
      <c r="B20323" s="65"/>
      <c r="C20323" s="65"/>
      <c r="D20323" s="65"/>
      <c r="E20323" s="65"/>
      <c r="F20323" s="65"/>
      <c r="G20323" s="145"/>
    </row>
    <row r="20324" spans="1:7">
      <c r="A20324" s="65"/>
      <c r="B20324" s="65"/>
      <c r="C20324" s="65"/>
      <c r="D20324" s="65"/>
      <c r="E20324" s="65"/>
      <c r="F20324" s="65"/>
      <c r="G20324" s="145"/>
    </row>
    <row r="20325" spans="1:7">
      <c r="A20325" s="65"/>
      <c r="B20325" s="65"/>
      <c r="C20325" s="65"/>
      <c r="D20325" s="65"/>
      <c r="E20325" s="65"/>
      <c r="F20325" s="65"/>
      <c r="G20325" s="145"/>
    </row>
    <row r="20326" spans="1:7">
      <c r="A20326" s="65"/>
      <c r="B20326" s="65"/>
      <c r="C20326" s="65"/>
      <c r="D20326" s="65"/>
      <c r="E20326" s="65"/>
      <c r="F20326" s="65"/>
      <c r="G20326" s="145"/>
    </row>
    <row r="20327" spans="1:7">
      <c r="A20327" s="65"/>
      <c r="B20327" s="65"/>
      <c r="C20327" s="65"/>
      <c r="D20327" s="65"/>
      <c r="E20327" s="65"/>
      <c r="F20327" s="65"/>
      <c r="G20327" s="145"/>
    </row>
    <row r="20328" spans="1:7">
      <c r="A20328" s="65"/>
      <c r="B20328" s="65"/>
      <c r="C20328" s="65"/>
      <c r="D20328" s="65"/>
      <c r="E20328" s="65"/>
      <c r="F20328" s="65"/>
      <c r="G20328" s="145"/>
    </row>
    <row r="20329" spans="1:7">
      <c r="A20329" s="65"/>
      <c r="B20329" s="65"/>
      <c r="C20329" s="65"/>
      <c r="D20329" s="65"/>
      <c r="E20329" s="65"/>
      <c r="F20329" s="65"/>
      <c r="G20329" s="145"/>
    </row>
    <row r="20330" spans="1:7">
      <c r="A20330" s="65"/>
      <c r="B20330" s="65"/>
      <c r="C20330" s="65"/>
      <c r="D20330" s="65"/>
      <c r="E20330" s="65"/>
      <c r="F20330" s="65"/>
      <c r="G20330" s="145"/>
    </row>
    <row r="20331" spans="1:7">
      <c r="A20331" s="65"/>
      <c r="B20331" s="65"/>
      <c r="C20331" s="65"/>
      <c r="D20331" s="65"/>
      <c r="E20331" s="65"/>
      <c r="F20331" s="65"/>
      <c r="G20331" s="145"/>
    </row>
    <row r="20332" spans="1:7">
      <c r="A20332" s="65"/>
      <c r="B20332" s="65"/>
      <c r="C20332" s="65"/>
      <c r="D20332" s="65"/>
      <c r="E20332" s="65"/>
      <c r="F20332" s="65"/>
      <c r="G20332" s="145"/>
    </row>
    <row r="20333" spans="1:7">
      <c r="A20333" s="65"/>
      <c r="B20333" s="65"/>
      <c r="C20333" s="65"/>
      <c r="D20333" s="65"/>
      <c r="E20333" s="65"/>
      <c r="F20333" s="65"/>
      <c r="G20333" s="145"/>
    </row>
    <row r="20334" spans="1:7">
      <c r="A20334" s="65"/>
      <c r="B20334" s="65"/>
      <c r="C20334" s="65"/>
      <c r="D20334" s="65"/>
      <c r="E20334" s="65"/>
      <c r="F20334" s="65"/>
      <c r="G20334" s="145"/>
    </row>
    <row r="20335" spans="1:7">
      <c r="A20335" s="65"/>
      <c r="B20335" s="65"/>
      <c r="C20335" s="65"/>
      <c r="D20335" s="65"/>
      <c r="E20335" s="65"/>
      <c r="F20335" s="65"/>
      <c r="G20335" s="145"/>
    </row>
    <row r="20336" spans="1:7">
      <c r="A20336" s="65"/>
      <c r="B20336" s="65"/>
      <c r="C20336" s="65"/>
      <c r="D20336" s="65"/>
      <c r="E20336" s="65"/>
      <c r="F20336" s="65"/>
      <c r="G20336" s="145"/>
    </row>
    <row r="20337" spans="1:7">
      <c r="A20337" s="65"/>
      <c r="B20337" s="65"/>
      <c r="C20337" s="65"/>
      <c r="D20337" s="65"/>
      <c r="E20337" s="65"/>
      <c r="F20337" s="65"/>
      <c r="G20337" s="145"/>
    </row>
    <row r="20338" spans="1:7">
      <c r="A20338" s="65"/>
      <c r="B20338" s="65"/>
      <c r="C20338" s="65"/>
      <c r="D20338" s="65"/>
      <c r="E20338" s="65"/>
      <c r="F20338" s="65"/>
      <c r="G20338" s="145"/>
    </row>
    <row r="20339" spans="1:7">
      <c r="A20339" s="65"/>
      <c r="B20339" s="65"/>
      <c r="C20339" s="65"/>
      <c r="D20339" s="65"/>
      <c r="E20339" s="65"/>
      <c r="F20339" s="65"/>
      <c r="G20339" s="145"/>
    </row>
    <row r="20340" spans="1:7">
      <c r="A20340" s="65"/>
      <c r="B20340" s="65"/>
      <c r="C20340" s="65"/>
      <c r="D20340" s="65"/>
      <c r="E20340" s="65"/>
      <c r="F20340" s="65"/>
      <c r="G20340" s="145"/>
    </row>
    <row r="20341" spans="1:7">
      <c r="A20341" s="65"/>
      <c r="B20341" s="65"/>
      <c r="C20341" s="65"/>
      <c r="D20341" s="65"/>
      <c r="E20341" s="65"/>
      <c r="F20341" s="65"/>
      <c r="G20341" s="145"/>
    </row>
    <row r="20342" spans="1:7">
      <c r="A20342" s="65"/>
      <c r="B20342" s="65"/>
      <c r="C20342" s="65"/>
      <c r="D20342" s="65"/>
      <c r="E20342" s="65"/>
      <c r="F20342" s="65"/>
      <c r="G20342" s="145"/>
    </row>
    <row r="20343" spans="1:7">
      <c r="A20343" s="65"/>
      <c r="B20343" s="65"/>
      <c r="C20343" s="65"/>
      <c r="D20343" s="65"/>
      <c r="E20343" s="65"/>
      <c r="F20343" s="65"/>
      <c r="G20343" s="145"/>
    </row>
    <row r="20344" spans="1:7">
      <c r="A20344" s="65"/>
      <c r="B20344" s="65"/>
      <c r="C20344" s="65"/>
      <c r="D20344" s="65"/>
      <c r="E20344" s="65"/>
      <c r="F20344" s="65"/>
      <c r="G20344" s="145"/>
    </row>
    <row r="20345" spans="1:7">
      <c r="A20345" s="65"/>
      <c r="B20345" s="65"/>
      <c r="C20345" s="65"/>
      <c r="D20345" s="65"/>
      <c r="E20345" s="65"/>
      <c r="F20345" s="65"/>
      <c r="G20345" s="145"/>
    </row>
    <row r="20346" spans="1:7">
      <c r="A20346" s="65"/>
      <c r="B20346" s="65"/>
      <c r="C20346" s="65"/>
      <c r="D20346" s="65"/>
      <c r="E20346" s="65"/>
      <c r="F20346" s="65"/>
      <c r="G20346" s="145"/>
    </row>
    <row r="20347" spans="1:7">
      <c r="A20347" s="65"/>
      <c r="B20347" s="65"/>
      <c r="C20347" s="65"/>
      <c r="D20347" s="65"/>
      <c r="E20347" s="65"/>
      <c r="F20347" s="65"/>
      <c r="G20347" s="145"/>
    </row>
    <row r="20348" spans="1:7">
      <c r="A20348" s="65"/>
      <c r="B20348" s="65"/>
      <c r="C20348" s="65"/>
      <c r="D20348" s="65"/>
      <c r="E20348" s="65"/>
      <c r="F20348" s="65"/>
      <c r="G20348" s="145"/>
    </row>
    <row r="20349" spans="1:7">
      <c r="A20349" s="65"/>
      <c r="B20349" s="65"/>
      <c r="C20349" s="65"/>
      <c r="D20349" s="65"/>
      <c r="E20349" s="65"/>
      <c r="F20349" s="65"/>
      <c r="G20349" s="145"/>
    </row>
    <row r="20350" spans="1:7">
      <c r="A20350" s="65"/>
      <c r="B20350" s="65"/>
      <c r="C20350" s="65"/>
      <c r="D20350" s="65"/>
      <c r="E20350" s="65"/>
      <c r="F20350" s="65"/>
      <c r="G20350" s="145"/>
    </row>
    <row r="20351" spans="1:7">
      <c r="A20351" s="65"/>
      <c r="B20351" s="65"/>
      <c r="C20351" s="65"/>
      <c r="D20351" s="65"/>
      <c r="E20351" s="65"/>
      <c r="F20351" s="65"/>
      <c r="G20351" s="145"/>
    </row>
    <row r="20352" spans="1:7">
      <c r="A20352" s="65"/>
      <c r="B20352" s="65"/>
      <c r="C20352" s="65"/>
      <c r="D20352" s="65"/>
      <c r="E20352" s="65"/>
      <c r="F20352" s="65"/>
      <c r="G20352" s="145"/>
    </row>
    <row r="20353" spans="1:7">
      <c r="A20353" s="65"/>
      <c r="B20353" s="65"/>
      <c r="C20353" s="65"/>
      <c r="D20353" s="65"/>
      <c r="E20353" s="65"/>
      <c r="F20353" s="65"/>
      <c r="G20353" s="145"/>
    </row>
    <row r="20354" spans="1:7">
      <c r="A20354" s="65"/>
      <c r="B20354" s="65"/>
      <c r="C20354" s="65"/>
      <c r="D20354" s="65"/>
      <c r="E20354" s="65"/>
      <c r="F20354" s="65"/>
      <c r="G20354" s="145"/>
    </row>
    <row r="20355" spans="1:7">
      <c r="A20355" s="65"/>
      <c r="B20355" s="65"/>
      <c r="C20355" s="65"/>
      <c r="D20355" s="65"/>
      <c r="E20355" s="65"/>
      <c r="F20355" s="65"/>
      <c r="G20355" s="145"/>
    </row>
    <row r="20356" spans="1:7">
      <c r="A20356" s="65"/>
      <c r="B20356" s="65"/>
      <c r="C20356" s="65"/>
      <c r="D20356" s="65"/>
      <c r="E20356" s="65"/>
      <c r="F20356" s="65"/>
      <c r="G20356" s="145"/>
    </row>
    <row r="20357" spans="1:7">
      <c r="A20357" s="65"/>
      <c r="B20357" s="65"/>
      <c r="C20357" s="65"/>
      <c r="D20357" s="65"/>
      <c r="E20357" s="65"/>
      <c r="F20357" s="65"/>
      <c r="G20357" s="145"/>
    </row>
    <row r="20358" spans="1:7">
      <c r="A20358" s="65"/>
      <c r="B20358" s="65"/>
      <c r="C20358" s="65"/>
      <c r="D20358" s="65"/>
      <c r="E20358" s="65"/>
      <c r="F20358" s="65"/>
      <c r="G20358" s="145"/>
    </row>
    <row r="20359" spans="1:7">
      <c r="A20359" s="65"/>
      <c r="B20359" s="65"/>
      <c r="C20359" s="65"/>
      <c r="D20359" s="65"/>
      <c r="E20359" s="65"/>
      <c r="F20359" s="65"/>
      <c r="G20359" s="145"/>
    </row>
    <row r="20360" spans="1:7">
      <c r="A20360" s="65"/>
      <c r="B20360" s="65"/>
      <c r="C20360" s="65"/>
      <c r="D20360" s="65"/>
      <c r="E20360" s="65"/>
      <c r="F20360" s="65"/>
      <c r="G20360" s="145"/>
    </row>
    <row r="20361" spans="1:7">
      <c r="A20361" s="65"/>
      <c r="B20361" s="65"/>
      <c r="C20361" s="65"/>
      <c r="D20361" s="65"/>
      <c r="E20361" s="65"/>
      <c r="F20361" s="65"/>
      <c r="G20361" s="145"/>
    </row>
    <row r="20362" spans="1:7">
      <c r="A20362" s="65"/>
      <c r="B20362" s="65"/>
      <c r="C20362" s="65"/>
      <c r="D20362" s="65"/>
      <c r="E20362" s="65"/>
      <c r="F20362" s="65"/>
      <c r="G20362" s="145"/>
    </row>
    <row r="20363" spans="1:7">
      <c r="A20363" s="65"/>
      <c r="B20363" s="65"/>
      <c r="C20363" s="65"/>
      <c r="D20363" s="65"/>
      <c r="E20363" s="65"/>
      <c r="F20363" s="65"/>
      <c r="G20363" s="145"/>
    </row>
    <row r="20364" spans="1:7">
      <c r="A20364" s="65"/>
      <c r="B20364" s="65"/>
      <c r="C20364" s="65"/>
      <c r="D20364" s="65"/>
      <c r="E20364" s="65"/>
      <c r="F20364" s="65"/>
      <c r="G20364" s="145"/>
    </row>
    <row r="20365" spans="1:7">
      <c r="A20365" s="65"/>
      <c r="B20365" s="65"/>
      <c r="C20365" s="65"/>
      <c r="D20365" s="65"/>
      <c r="E20365" s="65"/>
      <c r="F20365" s="65"/>
      <c r="G20365" s="145"/>
    </row>
    <row r="20366" spans="1:7">
      <c r="A20366" s="65"/>
      <c r="B20366" s="65"/>
      <c r="C20366" s="65"/>
      <c r="D20366" s="65"/>
      <c r="E20366" s="65"/>
      <c r="F20366" s="65"/>
      <c r="G20366" s="145"/>
    </row>
    <row r="20367" spans="1:7">
      <c r="A20367" s="65"/>
      <c r="B20367" s="65"/>
      <c r="C20367" s="65"/>
      <c r="D20367" s="65"/>
      <c r="E20367" s="65"/>
      <c r="F20367" s="65"/>
      <c r="G20367" s="145"/>
    </row>
    <row r="20368" spans="1:7">
      <c r="A20368" s="65"/>
      <c r="B20368" s="65"/>
      <c r="C20368" s="65"/>
      <c r="D20368" s="65"/>
      <c r="E20368" s="65"/>
      <c r="F20368" s="65"/>
      <c r="G20368" s="145"/>
    </row>
    <row r="20369" spans="1:7">
      <c r="A20369" s="65"/>
      <c r="B20369" s="65"/>
      <c r="C20369" s="65"/>
      <c r="D20369" s="65"/>
      <c r="E20369" s="65"/>
      <c r="F20369" s="65"/>
      <c r="G20369" s="145"/>
    </row>
    <row r="20370" spans="1:7">
      <c r="A20370" s="65"/>
      <c r="B20370" s="65"/>
      <c r="C20370" s="65"/>
      <c r="D20370" s="65"/>
      <c r="E20370" s="65"/>
      <c r="F20370" s="65"/>
      <c r="G20370" s="145"/>
    </row>
    <row r="20371" spans="1:7">
      <c r="A20371" s="65"/>
      <c r="B20371" s="65"/>
      <c r="C20371" s="65"/>
      <c r="D20371" s="65"/>
      <c r="E20371" s="65"/>
      <c r="F20371" s="65"/>
      <c r="G20371" s="145"/>
    </row>
    <row r="20372" spans="1:7">
      <c r="A20372" s="65"/>
      <c r="B20372" s="65"/>
      <c r="C20372" s="65"/>
      <c r="D20372" s="65"/>
      <c r="E20372" s="65"/>
      <c r="F20372" s="65"/>
      <c r="G20372" s="145"/>
    </row>
    <row r="20373" spans="1:7">
      <c r="A20373" s="65"/>
      <c r="B20373" s="65"/>
      <c r="C20373" s="65"/>
      <c r="D20373" s="65"/>
      <c r="E20373" s="65"/>
      <c r="F20373" s="65"/>
      <c r="G20373" s="145"/>
    </row>
    <row r="20374" spans="1:7">
      <c r="A20374" s="65"/>
      <c r="B20374" s="65"/>
      <c r="C20374" s="65"/>
      <c r="D20374" s="65"/>
      <c r="E20374" s="65"/>
      <c r="F20374" s="65"/>
      <c r="G20374" s="145"/>
    </row>
    <row r="20375" spans="1:7">
      <c r="A20375" s="65"/>
      <c r="B20375" s="65"/>
      <c r="C20375" s="65"/>
      <c r="D20375" s="65"/>
      <c r="E20375" s="65"/>
      <c r="F20375" s="65"/>
      <c r="G20375" s="145"/>
    </row>
    <row r="20376" spans="1:7">
      <c r="A20376" s="65"/>
      <c r="B20376" s="65"/>
      <c r="C20376" s="65"/>
      <c r="D20376" s="65"/>
      <c r="E20376" s="65"/>
      <c r="F20376" s="65"/>
      <c r="G20376" s="145"/>
    </row>
    <row r="20377" spans="1:7">
      <c r="A20377" s="65"/>
      <c r="B20377" s="65"/>
      <c r="C20377" s="65"/>
      <c r="D20377" s="65"/>
      <c r="E20377" s="65"/>
      <c r="F20377" s="65"/>
      <c r="G20377" s="145"/>
    </row>
    <row r="20378" spans="1:7">
      <c r="A20378" s="65"/>
      <c r="B20378" s="65"/>
      <c r="C20378" s="65"/>
      <c r="D20378" s="65"/>
      <c r="E20378" s="65"/>
      <c r="F20378" s="65"/>
      <c r="G20378" s="145"/>
    </row>
    <row r="20379" spans="1:7">
      <c r="A20379" s="65"/>
      <c r="B20379" s="65"/>
      <c r="C20379" s="65"/>
      <c r="D20379" s="65"/>
      <c r="E20379" s="65"/>
      <c r="F20379" s="65"/>
      <c r="G20379" s="145"/>
    </row>
    <row r="20380" spans="1:7">
      <c r="A20380" s="65"/>
      <c r="B20380" s="65"/>
      <c r="C20380" s="65"/>
      <c r="D20380" s="65"/>
      <c r="E20380" s="65"/>
      <c r="F20380" s="65"/>
      <c r="G20380" s="145"/>
    </row>
    <row r="20381" spans="1:7">
      <c r="A20381" s="65"/>
      <c r="B20381" s="65"/>
      <c r="C20381" s="65"/>
      <c r="D20381" s="65"/>
      <c r="E20381" s="65"/>
      <c r="F20381" s="65"/>
      <c r="G20381" s="145"/>
    </row>
    <row r="20382" spans="1:7">
      <c r="A20382" s="65"/>
      <c r="B20382" s="65"/>
      <c r="C20382" s="65"/>
      <c r="D20382" s="65"/>
      <c r="E20382" s="65"/>
      <c r="F20382" s="65"/>
      <c r="G20382" s="145"/>
    </row>
    <row r="20383" spans="1:7">
      <c r="A20383" s="65"/>
      <c r="B20383" s="65"/>
      <c r="C20383" s="65"/>
      <c r="D20383" s="65"/>
      <c r="E20383" s="65"/>
      <c r="F20383" s="65"/>
      <c r="G20383" s="145"/>
    </row>
    <row r="20384" spans="1:7">
      <c r="A20384" s="65"/>
      <c r="B20384" s="65"/>
      <c r="C20384" s="65"/>
      <c r="D20384" s="65"/>
      <c r="E20384" s="65"/>
      <c r="F20384" s="65"/>
      <c r="G20384" s="145"/>
    </row>
    <row r="20385" spans="1:7">
      <c r="A20385" s="65"/>
      <c r="B20385" s="65"/>
      <c r="C20385" s="65"/>
      <c r="D20385" s="65"/>
      <c r="E20385" s="65"/>
      <c r="F20385" s="65"/>
      <c r="G20385" s="145"/>
    </row>
    <row r="20386" spans="1:7">
      <c r="A20386" s="65"/>
      <c r="B20386" s="65"/>
      <c r="C20386" s="65"/>
      <c r="D20386" s="65"/>
      <c r="E20386" s="65"/>
      <c r="F20386" s="65"/>
      <c r="G20386" s="145"/>
    </row>
    <row r="20387" spans="1:7">
      <c r="A20387" s="65"/>
      <c r="B20387" s="65"/>
      <c r="C20387" s="65"/>
      <c r="D20387" s="65"/>
      <c r="E20387" s="65"/>
      <c r="F20387" s="65"/>
      <c r="G20387" s="145"/>
    </row>
    <row r="20388" spans="1:7">
      <c r="A20388" s="65"/>
      <c r="B20388" s="65"/>
      <c r="C20388" s="65"/>
      <c r="D20388" s="65"/>
      <c r="E20388" s="65"/>
      <c r="F20388" s="65"/>
      <c r="G20388" s="145"/>
    </row>
    <row r="20389" spans="1:7">
      <c r="A20389" s="65"/>
      <c r="B20389" s="65"/>
      <c r="C20389" s="65"/>
      <c r="D20389" s="65"/>
      <c r="E20389" s="65"/>
      <c r="F20389" s="65"/>
      <c r="G20389" s="145"/>
    </row>
    <row r="20390" spans="1:7">
      <c r="A20390" s="65"/>
      <c r="B20390" s="65"/>
      <c r="C20390" s="65"/>
      <c r="D20390" s="65"/>
      <c r="E20390" s="65"/>
      <c r="F20390" s="65"/>
      <c r="G20390" s="145"/>
    </row>
    <row r="20391" spans="1:7">
      <c r="A20391" s="65"/>
      <c r="B20391" s="65"/>
      <c r="C20391" s="65"/>
      <c r="D20391" s="65"/>
      <c r="E20391" s="65"/>
      <c r="F20391" s="65"/>
      <c r="G20391" s="145"/>
    </row>
    <row r="20392" spans="1:7">
      <c r="A20392" s="65"/>
      <c r="B20392" s="65"/>
      <c r="C20392" s="65"/>
      <c r="D20392" s="65"/>
      <c r="E20392" s="65"/>
      <c r="F20392" s="65"/>
      <c r="G20392" s="145"/>
    </row>
    <row r="20393" spans="1:7">
      <c r="A20393" s="65"/>
      <c r="B20393" s="65"/>
      <c r="C20393" s="65"/>
      <c r="D20393" s="65"/>
      <c r="E20393" s="65"/>
      <c r="F20393" s="65"/>
      <c r="G20393" s="145"/>
    </row>
    <row r="20394" spans="1:7">
      <c r="A20394" s="65"/>
      <c r="B20394" s="65"/>
      <c r="C20394" s="65"/>
      <c r="D20394" s="65"/>
      <c r="E20394" s="65"/>
      <c r="F20394" s="65"/>
      <c r="G20394" s="145"/>
    </row>
    <row r="20395" spans="1:7">
      <c r="A20395" s="65"/>
      <c r="B20395" s="65"/>
      <c r="C20395" s="65"/>
      <c r="D20395" s="65"/>
      <c r="E20395" s="65"/>
      <c r="F20395" s="65"/>
      <c r="G20395" s="145"/>
    </row>
    <row r="20396" spans="1:7">
      <c r="A20396" s="65"/>
      <c r="B20396" s="65"/>
      <c r="C20396" s="65"/>
      <c r="D20396" s="65"/>
      <c r="E20396" s="65"/>
      <c r="F20396" s="65"/>
      <c r="G20396" s="145"/>
    </row>
    <row r="20397" spans="1:7">
      <c r="A20397" s="65"/>
      <c r="B20397" s="65"/>
      <c r="C20397" s="65"/>
      <c r="D20397" s="65"/>
      <c r="E20397" s="65"/>
      <c r="F20397" s="65"/>
      <c r="G20397" s="145"/>
    </row>
    <row r="20398" spans="1:7">
      <c r="A20398" s="65"/>
      <c r="B20398" s="65"/>
      <c r="C20398" s="65"/>
      <c r="D20398" s="65"/>
      <c r="E20398" s="65"/>
      <c r="F20398" s="65"/>
      <c r="G20398" s="145"/>
    </row>
    <row r="20399" spans="1:7">
      <c r="A20399" s="65"/>
      <c r="B20399" s="65"/>
      <c r="C20399" s="65"/>
      <c r="D20399" s="65"/>
      <c r="E20399" s="65"/>
      <c r="F20399" s="65"/>
      <c r="G20399" s="145"/>
    </row>
    <row r="20400" spans="1:7">
      <c r="A20400" s="65"/>
      <c r="B20400" s="65"/>
      <c r="C20400" s="65"/>
      <c r="D20400" s="65"/>
      <c r="E20400" s="65"/>
      <c r="F20400" s="65"/>
      <c r="G20400" s="145"/>
    </row>
    <row r="20401" spans="1:7">
      <c r="A20401" s="65"/>
      <c r="B20401" s="65"/>
      <c r="C20401" s="65"/>
      <c r="D20401" s="65"/>
      <c r="E20401" s="65"/>
      <c r="F20401" s="65"/>
      <c r="G20401" s="145"/>
    </row>
    <row r="20402" spans="1:7">
      <c r="A20402" s="65"/>
      <c r="B20402" s="65"/>
      <c r="C20402" s="65"/>
      <c r="D20402" s="65"/>
      <c r="E20402" s="65"/>
      <c r="F20402" s="65"/>
      <c r="G20402" s="145"/>
    </row>
    <row r="20403" spans="1:7">
      <c r="A20403" s="65"/>
      <c r="B20403" s="65"/>
      <c r="C20403" s="65"/>
      <c r="D20403" s="65"/>
      <c r="E20403" s="65"/>
      <c r="F20403" s="65"/>
      <c r="G20403" s="145"/>
    </row>
    <row r="20404" spans="1:7">
      <c r="A20404" s="65"/>
      <c r="B20404" s="65"/>
      <c r="C20404" s="65"/>
      <c r="D20404" s="65"/>
      <c r="E20404" s="65"/>
      <c r="F20404" s="65"/>
      <c r="G20404" s="145"/>
    </row>
    <row r="20405" spans="1:7">
      <c r="A20405" s="65"/>
      <c r="B20405" s="65"/>
      <c r="C20405" s="65"/>
      <c r="D20405" s="65"/>
      <c r="E20405" s="65"/>
      <c r="F20405" s="65"/>
      <c r="G20405" s="145"/>
    </row>
    <row r="20406" spans="1:7">
      <c r="A20406" s="65"/>
      <c r="B20406" s="65"/>
      <c r="C20406" s="65"/>
      <c r="D20406" s="65"/>
      <c r="E20406" s="65"/>
      <c r="F20406" s="65"/>
      <c r="G20406" s="145"/>
    </row>
    <row r="20407" spans="1:7">
      <c r="A20407" s="65"/>
      <c r="B20407" s="65"/>
      <c r="C20407" s="65"/>
      <c r="D20407" s="65"/>
      <c r="E20407" s="65"/>
      <c r="F20407" s="65"/>
      <c r="G20407" s="145"/>
    </row>
    <row r="20408" spans="1:7">
      <c r="A20408" s="65"/>
      <c r="B20408" s="65"/>
      <c r="C20408" s="65"/>
      <c r="D20408" s="65"/>
      <c r="E20408" s="65"/>
      <c r="F20408" s="65"/>
      <c r="G20408" s="145"/>
    </row>
    <row r="20409" spans="1:7">
      <c r="A20409" s="65"/>
      <c r="B20409" s="65"/>
      <c r="C20409" s="65"/>
      <c r="D20409" s="65"/>
      <c r="E20409" s="65"/>
      <c r="F20409" s="65"/>
      <c r="G20409" s="145"/>
    </row>
    <row r="20410" spans="1:7">
      <c r="A20410" s="65"/>
      <c r="B20410" s="65"/>
      <c r="C20410" s="65"/>
      <c r="D20410" s="65"/>
      <c r="E20410" s="65"/>
      <c r="F20410" s="65"/>
      <c r="G20410" s="145"/>
    </row>
    <row r="20411" spans="1:7">
      <c r="A20411" s="65"/>
      <c r="B20411" s="65"/>
      <c r="C20411" s="65"/>
      <c r="D20411" s="65"/>
      <c r="E20411" s="65"/>
      <c r="F20411" s="65"/>
      <c r="G20411" s="145"/>
    </row>
    <row r="20412" spans="1:7">
      <c r="A20412" s="65"/>
      <c r="B20412" s="65"/>
      <c r="C20412" s="65"/>
      <c r="D20412" s="65"/>
      <c r="E20412" s="65"/>
      <c r="F20412" s="65"/>
      <c r="G20412" s="145"/>
    </row>
    <row r="20413" spans="1:7">
      <c r="A20413" s="65"/>
      <c r="B20413" s="65"/>
      <c r="C20413" s="65"/>
      <c r="D20413" s="65"/>
      <c r="E20413" s="65"/>
      <c r="F20413" s="65"/>
      <c r="G20413" s="145"/>
    </row>
    <row r="20414" spans="1:7">
      <c r="A20414" s="65"/>
      <c r="B20414" s="65"/>
      <c r="C20414" s="65"/>
      <c r="D20414" s="65"/>
      <c r="E20414" s="65"/>
      <c r="F20414" s="65"/>
      <c r="G20414" s="145"/>
    </row>
    <row r="20415" spans="1:7">
      <c r="A20415" s="65"/>
      <c r="B20415" s="65"/>
      <c r="C20415" s="65"/>
      <c r="D20415" s="65"/>
      <c r="E20415" s="65"/>
      <c r="F20415" s="65"/>
      <c r="G20415" s="145"/>
    </row>
    <row r="20416" spans="1:7">
      <c r="A20416" s="65"/>
      <c r="B20416" s="65"/>
      <c r="C20416" s="65"/>
      <c r="D20416" s="65"/>
      <c r="E20416" s="65"/>
      <c r="F20416" s="65"/>
      <c r="G20416" s="145"/>
    </row>
    <row r="20417" spans="1:7">
      <c r="A20417" s="65"/>
      <c r="B20417" s="65"/>
      <c r="C20417" s="65"/>
      <c r="D20417" s="65"/>
      <c r="E20417" s="65"/>
      <c r="F20417" s="65"/>
      <c r="G20417" s="145"/>
    </row>
    <row r="20418" spans="1:7">
      <c r="A20418" s="65"/>
      <c r="B20418" s="65"/>
      <c r="C20418" s="65"/>
      <c r="D20418" s="65"/>
      <c r="E20418" s="65"/>
      <c r="F20418" s="65"/>
      <c r="G20418" s="145"/>
    </row>
    <row r="20419" spans="1:7">
      <c r="A20419" s="65"/>
      <c r="B20419" s="65"/>
      <c r="C20419" s="65"/>
      <c r="D20419" s="65"/>
      <c r="E20419" s="65"/>
      <c r="F20419" s="65"/>
      <c r="G20419" s="145"/>
    </row>
    <row r="20420" spans="1:7">
      <c r="A20420" s="65"/>
      <c r="B20420" s="65"/>
      <c r="C20420" s="65"/>
      <c r="D20420" s="65"/>
      <c r="E20420" s="65"/>
      <c r="F20420" s="65"/>
      <c r="G20420" s="145"/>
    </row>
    <row r="20421" spans="1:7">
      <c r="A20421" s="65"/>
      <c r="B20421" s="65"/>
      <c r="C20421" s="65"/>
      <c r="D20421" s="65"/>
      <c r="E20421" s="65"/>
      <c r="F20421" s="65"/>
      <c r="G20421" s="145"/>
    </row>
    <row r="20422" spans="1:7">
      <c r="A20422" s="65"/>
      <c r="B20422" s="65"/>
      <c r="C20422" s="65"/>
      <c r="D20422" s="65"/>
      <c r="E20422" s="65"/>
      <c r="F20422" s="65"/>
      <c r="G20422" s="145"/>
    </row>
    <row r="20423" spans="1:7">
      <c r="A20423" s="65"/>
      <c r="B20423" s="65"/>
      <c r="C20423" s="65"/>
      <c r="D20423" s="65"/>
      <c r="E20423" s="65"/>
      <c r="F20423" s="65"/>
      <c r="G20423" s="145"/>
    </row>
    <row r="20424" spans="1:7">
      <c r="A20424" s="65"/>
      <c r="B20424" s="65"/>
      <c r="C20424" s="65"/>
      <c r="D20424" s="65"/>
      <c r="E20424" s="65"/>
      <c r="F20424" s="65"/>
      <c r="G20424" s="145"/>
    </row>
    <row r="20425" spans="1:7">
      <c r="A20425" s="65"/>
      <c r="B20425" s="65"/>
      <c r="C20425" s="65"/>
      <c r="D20425" s="65"/>
      <c r="E20425" s="65"/>
      <c r="F20425" s="65"/>
      <c r="G20425" s="145"/>
    </row>
    <row r="20426" spans="1:7">
      <c r="A20426" s="65"/>
      <c r="B20426" s="65"/>
      <c r="C20426" s="65"/>
      <c r="D20426" s="65"/>
      <c r="E20426" s="65"/>
      <c r="F20426" s="65"/>
      <c r="G20426" s="145"/>
    </row>
    <row r="20427" spans="1:7">
      <c r="A20427" s="65"/>
      <c r="B20427" s="65"/>
      <c r="C20427" s="65"/>
      <c r="D20427" s="65"/>
      <c r="E20427" s="65"/>
      <c r="F20427" s="65"/>
      <c r="G20427" s="145"/>
    </row>
    <row r="20428" spans="1:7">
      <c r="A20428" s="65"/>
      <c r="B20428" s="65"/>
      <c r="C20428" s="65"/>
      <c r="D20428" s="65"/>
      <c r="E20428" s="65"/>
      <c r="F20428" s="65"/>
      <c r="G20428" s="145"/>
    </row>
    <row r="20429" spans="1:7">
      <c r="A20429" s="65"/>
      <c r="B20429" s="65"/>
      <c r="C20429" s="65"/>
      <c r="D20429" s="65"/>
      <c r="E20429" s="65"/>
      <c r="F20429" s="65"/>
      <c r="G20429" s="145"/>
    </row>
    <row r="20430" spans="1:7">
      <c r="A20430" s="65"/>
      <c r="B20430" s="65"/>
      <c r="C20430" s="65"/>
      <c r="D20430" s="65"/>
      <c r="E20430" s="65"/>
      <c r="F20430" s="65"/>
      <c r="G20430" s="145"/>
    </row>
    <row r="20431" spans="1:7">
      <c r="A20431" s="65"/>
      <c r="B20431" s="65"/>
      <c r="C20431" s="65"/>
      <c r="D20431" s="65"/>
      <c r="E20431" s="65"/>
      <c r="F20431" s="65"/>
      <c r="G20431" s="145"/>
    </row>
    <row r="20432" spans="1:7">
      <c r="A20432" s="65"/>
      <c r="B20432" s="65"/>
      <c r="C20432" s="65"/>
      <c r="D20432" s="65"/>
      <c r="E20432" s="65"/>
      <c r="F20432" s="65"/>
      <c r="G20432" s="145"/>
    </row>
    <row r="20433" spans="1:7">
      <c r="A20433" s="65"/>
      <c r="B20433" s="65"/>
      <c r="C20433" s="65"/>
      <c r="D20433" s="65"/>
      <c r="E20433" s="65"/>
      <c r="F20433" s="65"/>
      <c r="G20433" s="145"/>
    </row>
    <row r="20434" spans="1:7">
      <c r="A20434" s="65"/>
      <c r="B20434" s="65"/>
      <c r="C20434" s="65"/>
      <c r="D20434" s="65"/>
      <c r="E20434" s="65"/>
      <c r="F20434" s="65"/>
      <c r="G20434" s="145"/>
    </row>
    <row r="20435" spans="1:7">
      <c r="A20435" s="65"/>
      <c r="B20435" s="65"/>
      <c r="C20435" s="65"/>
      <c r="D20435" s="65"/>
      <c r="E20435" s="65"/>
      <c r="F20435" s="65"/>
      <c r="G20435" s="145"/>
    </row>
    <row r="20436" spans="1:7">
      <c r="A20436" s="65"/>
      <c r="B20436" s="65"/>
      <c r="C20436" s="65"/>
      <c r="D20436" s="65"/>
      <c r="E20436" s="65"/>
      <c r="F20436" s="65"/>
      <c r="G20436" s="145"/>
    </row>
    <row r="20437" spans="1:7">
      <c r="A20437" s="65"/>
      <c r="B20437" s="65"/>
      <c r="C20437" s="65"/>
      <c r="D20437" s="65"/>
      <c r="E20437" s="65"/>
      <c r="F20437" s="65"/>
      <c r="G20437" s="145"/>
    </row>
    <row r="20438" spans="1:7">
      <c r="A20438" s="65"/>
      <c r="B20438" s="65"/>
      <c r="C20438" s="65"/>
      <c r="D20438" s="65"/>
      <c r="E20438" s="65"/>
      <c r="F20438" s="65"/>
      <c r="G20438" s="145"/>
    </row>
    <row r="20439" spans="1:7">
      <c r="A20439" s="65"/>
      <c r="B20439" s="65"/>
      <c r="C20439" s="65"/>
      <c r="D20439" s="65"/>
      <c r="E20439" s="65"/>
      <c r="F20439" s="65"/>
      <c r="G20439" s="145"/>
    </row>
    <row r="20440" spans="1:7">
      <c r="A20440" s="65"/>
      <c r="B20440" s="65"/>
      <c r="C20440" s="65"/>
      <c r="D20440" s="65"/>
      <c r="E20440" s="65"/>
      <c r="F20440" s="65"/>
      <c r="G20440" s="145"/>
    </row>
    <row r="20441" spans="1:7">
      <c r="A20441" s="65"/>
      <c r="B20441" s="65"/>
      <c r="C20441" s="65"/>
      <c r="D20441" s="65"/>
      <c r="E20441" s="65"/>
      <c r="F20441" s="65"/>
      <c r="G20441" s="145"/>
    </row>
    <row r="20442" spans="1:7">
      <c r="A20442" s="65"/>
      <c r="B20442" s="65"/>
      <c r="C20442" s="65"/>
      <c r="D20442" s="65"/>
      <c r="E20442" s="65"/>
      <c r="F20442" s="65"/>
      <c r="G20442" s="145"/>
    </row>
    <row r="20443" spans="1:7">
      <c r="A20443" s="65"/>
      <c r="B20443" s="65"/>
      <c r="C20443" s="65"/>
      <c r="D20443" s="65"/>
      <c r="E20443" s="65"/>
      <c r="F20443" s="65"/>
      <c r="G20443" s="145"/>
    </row>
    <row r="20444" spans="1:7">
      <c r="A20444" s="65"/>
      <c r="B20444" s="65"/>
      <c r="C20444" s="65"/>
      <c r="D20444" s="65"/>
      <c r="E20444" s="65"/>
      <c r="F20444" s="65"/>
      <c r="G20444" s="145"/>
    </row>
    <row r="20445" spans="1:7">
      <c r="A20445" s="65"/>
      <c r="B20445" s="65"/>
      <c r="C20445" s="65"/>
      <c r="D20445" s="65"/>
      <c r="E20445" s="65"/>
      <c r="F20445" s="65"/>
      <c r="G20445" s="145"/>
    </row>
    <row r="20446" spans="1:7">
      <c r="A20446" s="65"/>
      <c r="B20446" s="65"/>
      <c r="C20446" s="65"/>
      <c r="D20446" s="65"/>
      <c r="E20446" s="65"/>
      <c r="F20446" s="65"/>
      <c r="G20446" s="145"/>
    </row>
    <row r="20447" spans="1:7">
      <c r="A20447" s="65"/>
      <c r="B20447" s="65"/>
      <c r="C20447" s="65"/>
      <c r="D20447" s="65"/>
      <c r="E20447" s="65"/>
      <c r="F20447" s="65"/>
      <c r="G20447" s="145"/>
    </row>
    <row r="20448" spans="1:7">
      <c r="A20448" s="65"/>
      <c r="B20448" s="65"/>
      <c r="C20448" s="65"/>
      <c r="D20448" s="65"/>
      <c r="E20448" s="65"/>
      <c r="F20448" s="65"/>
      <c r="G20448" s="145"/>
    </row>
    <row r="20449" spans="1:7">
      <c r="A20449" s="65"/>
      <c r="B20449" s="65"/>
      <c r="C20449" s="65"/>
      <c r="D20449" s="65"/>
      <c r="E20449" s="65"/>
      <c r="F20449" s="65"/>
      <c r="G20449" s="145"/>
    </row>
    <row r="20450" spans="1:7">
      <c r="A20450" s="65"/>
      <c r="B20450" s="65"/>
      <c r="C20450" s="65"/>
      <c r="D20450" s="65"/>
      <c r="E20450" s="65"/>
      <c r="F20450" s="65"/>
      <c r="G20450" s="145"/>
    </row>
    <row r="20451" spans="1:7">
      <c r="A20451" s="65"/>
      <c r="B20451" s="65"/>
      <c r="C20451" s="65"/>
      <c r="D20451" s="65"/>
      <c r="E20451" s="65"/>
      <c r="F20451" s="65"/>
      <c r="G20451" s="145"/>
    </row>
    <row r="20452" spans="1:7">
      <c r="A20452" s="65"/>
      <c r="B20452" s="65"/>
      <c r="C20452" s="65"/>
      <c r="D20452" s="65"/>
      <c r="E20452" s="65"/>
      <c r="F20452" s="65"/>
      <c r="G20452" s="145"/>
    </row>
    <row r="20453" spans="1:7">
      <c r="A20453" s="65"/>
      <c r="B20453" s="65"/>
      <c r="C20453" s="65"/>
      <c r="D20453" s="65"/>
      <c r="E20453" s="65"/>
      <c r="F20453" s="65"/>
      <c r="G20453" s="145"/>
    </row>
    <row r="20454" spans="1:7">
      <c r="A20454" s="65"/>
      <c r="B20454" s="65"/>
      <c r="C20454" s="65"/>
      <c r="D20454" s="65"/>
      <c r="E20454" s="65"/>
      <c r="F20454" s="65"/>
      <c r="G20454" s="145"/>
    </row>
    <row r="20455" spans="1:7">
      <c r="A20455" s="65"/>
      <c r="B20455" s="65"/>
      <c r="C20455" s="65"/>
      <c r="D20455" s="65"/>
      <c r="E20455" s="65"/>
      <c r="F20455" s="65"/>
      <c r="G20455" s="145"/>
    </row>
    <row r="20456" spans="1:7">
      <c r="A20456" s="65"/>
      <c r="B20456" s="65"/>
      <c r="C20456" s="65"/>
      <c r="D20456" s="65"/>
      <c r="E20456" s="65"/>
      <c r="F20456" s="65"/>
      <c r="G20456" s="145"/>
    </row>
    <row r="20457" spans="1:7">
      <c r="A20457" s="65"/>
      <c r="B20457" s="65"/>
      <c r="C20457" s="65"/>
      <c r="D20457" s="65"/>
      <c r="E20457" s="65"/>
      <c r="F20457" s="65"/>
      <c r="G20457" s="145"/>
    </row>
    <row r="20458" spans="1:7">
      <c r="A20458" s="65"/>
      <c r="B20458" s="65"/>
      <c r="C20458" s="65"/>
      <c r="D20458" s="65"/>
      <c r="E20458" s="65"/>
      <c r="F20458" s="65"/>
      <c r="G20458" s="145"/>
    </row>
    <row r="20459" spans="1:7">
      <c r="A20459" s="65"/>
      <c r="B20459" s="65"/>
      <c r="C20459" s="65"/>
      <c r="D20459" s="65"/>
      <c r="E20459" s="65"/>
      <c r="F20459" s="65"/>
      <c r="G20459" s="145"/>
    </row>
    <row r="20460" spans="1:7">
      <c r="A20460" s="65"/>
      <c r="B20460" s="65"/>
      <c r="C20460" s="65"/>
      <c r="D20460" s="65"/>
      <c r="E20460" s="65"/>
      <c r="F20460" s="65"/>
      <c r="G20460" s="145"/>
    </row>
    <row r="20461" spans="1:7">
      <c r="A20461" s="65"/>
      <c r="B20461" s="65"/>
      <c r="C20461" s="65"/>
      <c r="D20461" s="65"/>
      <c r="E20461" s="65"/>
      <c r="F20461" s="65"/>
      <c r="G20461" s="145"/>
    </row>
    <row r="20462" spans="1:7">
      <c r="A20462" s="65"/>
      <c r="B20462" s="65"/>
      <c r="C20462" s="65"/>
      <c r="D20462" s="65"/>
      <c r="E20462" s="65"/>
      <c r="F20462" s="65"/>
      <c r="G20462" s="145"/>
    </row>
    <row r="20463" spans="1:7">
      <c r="A20463" s="65"/>
      <c r="B20463" s="65"/>
      <c r="C20463" s="65"/>
      <c r="D20463" s="65"/>
      <c r="E20463" s="65"/>
      <c r="F20463" s="65"/>
      <c r="G20463" s="145"/>
    </row>
    <row r="20464" spans="1:7">
      <c r="A20464" s="65"/>
      <c r="B20464" s="65"/>
      <c r="C20464" s="65"/>
      <c r="D20464" s="65"/>
      <c r="E20464" s="65"/>
      <c r="F20464" s="65"/>
      <c r="G20464" s="145"/>
    </row>
    <row r="20465" spans="1:7">
      <c r="A20465" s="65"/>
      <c r="B20465" s="65"/>
      <c r="C20465" s="65"/>
      <c r="D20465" s="65"/>
      <c r="E20465" s="65"/>
      <c r="F20465" s="65"/>
      <c r="G20465" s="145"/>
    </row>
    <row r="20466" spans="1:7">
      <c r="A20466" s="65"/>
      <c r="B20466" s="65"/>
      <c r="C20466" s="65"/>
      <c r="D20466" s="65"/>
      <c r="E20466" s="65"/>
      <c r="F20466" s="65"/>
      <c r="G20466" s="145"/>
    </row>
    <row r="20467" spans="1:7">
      <c r="A20467" s="65"/>
      <c r="B20467" s="65"/>
      <c r="C20467" s="65"/>
      <c r="D20467" s="65"/>
      <c r="E20467" s="65"/>
      <c r="F20467" s="65"/>
      <c r="G20467" s="145"/>
    </row>
    <row r="20468" spans="1:7">
      <c r="A20468" s="65"/>
      <c r="B20468" s="65"/>
      <c r="C20468" s="65"/>
      <c r="D20468" s="65"/>
      <c r="E20468" s="65"/>
      <c r="F20468" s="65"/>
      <c r="G20468" s="145"/>
    </row>
    <row r="20469" spans="1:7">
      <c r="A20469" s="65"/>
      <c r="B20469" s="65"/>
      <c r="C20469" s="65"/>
      <c r="D20469" s="65"/>
      <c r="E20469" s="65"/>
      <c r="F20469" s="65"/>
      <c r="G20469" s="145"/>
    </row>
    <row r="20470" spans="1:7">
      <c r="A20470" s="65"/>
      <c r="B20470" s="65"/>
      <c r="C20470" s="65"/>
      <c r="D20470" s="65"/>
      <c r="E20470" s="65"/>
      <c r="F20470" s="65"/>
      <c r="G20470" s="145"/>
    </row>
    <row r="20471" spans="1:7">
      <c r="A20471" s="65"/>
      <c r="B20471" s="65"/>
      <c r="C20471" s="65"/>
      <c r="D20471" s="65"/>
      <c r="E20471" s="65"/>
      <c r="F20471" s="65"/>
      <c r="G20471" s="145"/>
    </row>
    <row r="20472" spans="1:7">
      <c r="A20472" s="65"/>
      <c r="B20472" s="65"/>
      <c r="C20472" s="65"/>
      <c r="D20472" s="65"/>
      <c r="E20472" s="65"/>
      <c r="F20472" s="65"/>
      <c r="G20472" s="145"/>
    </row>
    <row r="20473" spans="1:7">
      <c r="A20473" s="65"/>
      <c r="B20473" s="65"/>
      <c r="C20473" s="65"/>
      <c r="D20473" s="65"/>
      <c r="E20473" s="65"/>
      <c r="F20473" s="65"/>
      <c r="G20473" s="145"/>
    </row>
    <row r="20474" spans="1:7">
      <c r="A20474" s="65"/>
      <c r="B20474" s="65"/>
      <c r="C20474" s="65"/>
      <c r="D20474" s="65"/>
      <c r="E20474" s="65"/>
      <c r="F20474" s="65"/>
      <c r="G20474" s="145"/>
    </row>
    <row r="20475" spans="1:7">
      <c r="A20475" s="65"/>
      <c r="B20475" s="65"/>
      <c r="C20475" s="65"/>
      <c r="D20475" s="65"/>
      <c r="E20475" s="65"/>
      <c r="F20475" s="65"/>
      <c r="G20475" s="145"/>
    </row>
    <row r="20476" spans="1:7">
      <c r="A20476" s="65"/>
      <c r="B20476" s="65"/>
      <c r="C20476" s="65"/>
      <c r="D20476" s="65"/>
      <c r="E20476" s="65"/>
      <c r="F20476" s="65"/>
      <c r="G20476" s="145"/>
    </row>
    <row r="20477" spans="1:7">
      <c r="A20477" s="65"/>
      <c r="B20477" s="65"/>
      <c r="C20477" s="65"/>
      <c r="D20477" s="65"/>
      <c r="E20477" s="65"/>
      <c r="F20477" s="65"/>
      <c r="G20477" s="145"/>
    </row>
    <row r="20478" spans="1:7">
      <c r="A20478" s="65"/>
      <c r="B20478" s="65"/>
      <c r="C20478" s="65"/>
      <c r="D20478" s="65"/>
      <c r="E20478" s="65"/>
      <c r="F20478" s="65"/>
      <c r="G20478" s="145"/>
    </row>
    <row r="20479" spans="1:7">
      <c r="A20479" s="65"/>
      <c r="B20479" s="65"/>
      <c r="C20479" s="65"/>
      <c r="D20479" s="65"/>
      <c r="E20479" s="65"/>
      <c r="F20479" s="65"/>
      <c r="G20479" s="145"/>
    </row>
    <row r="20480" spans="1:7">
      <c r="A20480" s="65"/>
      <c r="B20480" s="65"/>
      <c r="C20480" s="65"/>
      <c r="D20480" s="65"/>
      <c r="E20480" s="65"/>
      <c r="F20480" s="65"/>
      <c r="G20480" s="145"/>
    </row>
    <row r="20481" spans="1:7">
      <c r="A20481" s="65"/>
      <c r="B20481" s="65"/>
      <c r="C20481" s="65"/>
      <c r="D20481" s="65"/>
      <c r="E20481" s="65"/>
      <c r="F20481" s="65"/>
      <c r="G20481" s="145"/>
    </row>
    <row r="20482" spans="1:7">
      <c r="A20482" s="65"/>
      <c r="B20482" s="65"/>
      <c r="C20482" s="65"/>
      <c r="D20482" s="65"/>
      <c r="E20482" s="65"/>
      <c r="F20482" s="65"/>
      <c r="G20482" s="145"/>
    </row>
    <row r="20483" spans="1:7">
      <c r="A20483" s="65"/>
      <c r="B20483" s="65"/>
      <c r="C20483" s="65"/>
      <c r="D20483" s="65"/>
      <c r="E20483" s="65"/>
      <c r="F20483" s="65"/>
      <c r="G20483" s="145"/>
    </row>
    <row r="20484" spans="1:7">
      <c r="A20484" s="65"/>
      <c r="B20484" s="65"/>
      <c r="C20484" s="65"/>
      <c r="D20484" s="65"/>
      <c r="E20484" s="65"/>
      <c r="F20484" s="65"/>
      <c r="G20484" s="145"/>
    </row>
    <row r="20485" spans="1:7">
      <c r="A20485" s="65"/>
      <c r="B20485" s="65"/>
      <c r="C20485" s="65"/>
      <c r="D20485" s="65"/>
      <c r="E20485" s="65"/>
      <c r="F20485" s="65"/>
      <c r="G20485" s="145"/>
    </row>
    <row r="20486" spans="1:7">
      <c r="A20486" s="65"/>
      <c r="B20486" s="65"/>
      <c r="C20486" s="65"/>
      <c r="D20486" s="65"/>
      <c r="E20486" s="65"/>
      <c r="F20486" s="65"/>
      <c r="G20486" s="145"/>
    </row>
    <row r="20487" spans="1:7">
      <c r="A20487" s="65"/>
      <c r="B20487" s="65"/>
      <c r="C20487" s="65"/>
      <c r="D20487" s="65"/>
      <c r="E20487" s="65"/>
      <c r="F20487" s="65"/>
      <c r="G20487" s="145"/>
    </row>
    <row r="20488" spans="1:7">
      <c r="A20488" s="65"/>
      <c r="B20488" s="65"/>
      <c r="C20488" s="65"/>
      <c r="D20488" s="65"/>
      <c r="E20488" s="65"/>
      <c r="F20488" s="65"/>
      <c r="G20488" s="145"/>
    </row>
    <row r="20489" spans="1:7">
      <c r="A20489" s="65"/>
      <c r="B20489" s="65"/>
      <c r="C20489" s="65"/>
      <c r="D20489" s="65"/>
      <c r="E20489" s="65"/>
      <c r="F20489" s="65"/>
      <c r="G20489" s="145"/>
    </row>
    <row r="20490" spans="1:7">
      <c r="A20490" s="65"/>
      <c r="B20490" s="65"/>
      <c r="C20490" s="65"/>
      <c r="D20490" s="65"/>
      <c r="E20490" s="65"/>
      <c r="F20490" s="65"/>
      <c r="G20490" s="145"/>
    </row>
    <row r="20491" spans="1:7">
      <c r="A20491" s="65"/>
      <c r="B20491" s="65"/>
      <c r="C20491" s="65"/>
      <c r="D20491" s="65"/>
      <c r="E20491" s="65"/>
      <c r="F20491" s="65"/>
      <c r="G20491" s="145"/>
    </row>
    <row r="20492" spans="1:7">
      <c r="A20492" s="65"/>
      <c r="B20492" s="65"/>
      <c r="C20492" s="65"/>
      <c r="D20492" s="65"/>
      <c r="E20492" s="65"/>
      <c r="F20492" s="65"/>
      <c r="G20492" s="145"/>
    </row>
    <row r="20493" spans="1:7">
      <c r="A20493" s="65"/>
      <c r="B20493" s="65"/>
      <c r="C20493" s="65"/>
      <c r="D20493" s="65"/>
      <c r="E20493" s="65"/>
      <c r="F20493" s="65"/>
      <c r="G20493" s="145"/>
    </row>
    <row r="20494" spans="1:7">
      <c r="A20494" s="65"/>
      <c r="B20494" s="65"/>
      <c r="C20494" s="65"/>
      <c r="D20494" s="65"/>
      <c r="E20494" s="65"/>
      <c r="F20494" s="65"/>
      <c r="G20494" s="145"/>
    </row>
    <row r="20495" spans="1:7">
      <c r="A20495" s="65"/>
      <c r="B20495" s="65"/>
      <c r="C20495" s="65"/>
      <c r="D20495" s="65"/>
      <c r="E20495" s="65"/>
      <c r="F20495" s="65"/>
      <c r="G20495" s="145"/>
    </row>
    <row r="20496" spans="1:7">
      <c r="A20496" s="65"/>
      <c r="B20496" s="65"/>
      <c r="C20496" s="65"/>
      <c r="D20496" s="65"/>
      <c r="E20496" s="65"/>
      <c r="F20496" s="65"/>
      <c r="G20496" s="145"/>
    </row>
    <row r="20497" spans="1:7">
      <c r="A20497" s="65"/>
      <c r="B20497" s="65"/>
      <c r="C20497" s="65"/>
      <c r="D20497" s="65"/>
      <c r="E20497" s="65"/>
      <c r="F20497" s="65"/>
      <c r="G20497" s="145"/>
    </row>
    <row r="20498" spans="1:7">
      <c r="A20498" s="65"/>
      <c r="B20498" s="65"/>
      <c r="C20498" s="65"/>
      <c r="D20498" s="65"/>
      <c r="E20498" s="65"/>
      <c r="F20498" s="65"/>
      <c r="G20498" s="145"/>
    </row>
    <row r="20499" spans="1:7">
      <c r="A20499" s="65"/>
      <c r="B20499" s="65"/>
      <c r="C20499" s="65"/>
      <c r="D20499" s="65"/>
      <c r="E20499" s="65"/>
      <c r="F20499" s="65"/>
      <c r="G20499" s="145"/>
    </row>
    <row r="20500" spans="1:7">
      <c r="A20500" s="65"/>
      <c r="B20500" s="65"/>
      <c r="C20500" s="65"/>
      <c r="D20500" s="65"/>
      <c r="E20500" s="65"/>
      <c r="F20500" s="65"/>
      <c r="G20500" s="145"/>
    </row>
    <row r="20501" spans="1:7">
      <c r="A20501" s="65"/>
      <c r="B20501" s="65"/>
      <c r="C20501" s="65"/>
      <c r="D20501" s="65"/>
      <c r="E20501" s="65"/>
      <c r="F20501" s="65"/>
      <c r="G20501" s="145"/>
    </row>
    <row r="20502" spans="1:7">
      <c r="A20502" s="65"/>
      <c r="B20502" s="65"/>
      <c r="C20502" s="65"/>
      <c r="D20502" s="65"/>
      <c r="E20502" s="65"/>
      <c r="F20502" s="65"/>
      <c r="G20502" s="145"/>
    </row>
    <row r="20503" spans="1:7">
      <c r="A20503" s="65"/>
      <c r="B20503" s="65"/>
      <c r="C20503" s="65"/>
      <c r="D20503" s="65"/>
      <c r="E20503" s="65"/>
      <c r="F20503" s="65"/>
      <c r="G20503" s="145"/>
    </row>
    <row r="20504" spans="1:7">
      <c r="A20504" s="65"/>
      <c r="B20504" s="65"/>
      <c r="C20504" s="65"/>
      <c r="D20504" s="65"/>
      <c r="E20504" s="65"/>
      <c r="F20504" s="65"/>
      <c r="G20504" s="145"/>
    </row>
    <row r="20505" spans="1:7">
      <c r="A20505" s="65"/>
      <c r="B20505" s="65"/>
      <c r="C20505" s="65"/>
      <c r="D20505" s="65"/>
      <c r="E20505" s="65"/>
      <c r="F20505" s="65"/>
      <c r="G20505" s="145"/>
    </row>
    <row r="20506" spans="1:7">
      <c r="A20506" s="65"/>
      <c r="B20506" s="65"/>
      <c r="C20506" s="65"/>
      <c r="D20506" s="65"/>
      <c r="E20506" s="65"/>
      <c r="F20506" s="65"/>
      <c r="G20506" s="145"/>
    </row>
    <row r="20507" spans="1:7">
      <c r="A20507" s="65"/>
      <c r="B20507" s="65"/>
      <c r="C20507" s="65"/>
      <c r="D20507" s="65"/>
      <c r="E20507" s="65"/>
      <c r="F20507" s="65"/>
      <c r="G20507" s="145"/>
    </row>
    <row r="20508" spans="1:7">
      <c r="A20508" s="65"/>
      <c r="B20508" s="65"/>
      <c r="C20508" s="65"/>
      <c r="D20508" s="65"/>
      <c r="E20508" s="65"/>
      <c r="F20508" s="65"/>
      <c r="G20508" s="145"/>
    </row>
    <row r="20509" spans="1:7">
      <c r="A20509" s="65"/>
      <c r="B20509" s="65"/>
      <c r="C20509" s="65"/>
      <c r="D20509" s="65"/>
      <c r="E20509" s="65"/>
      <c r="F20509" s="65"/>
      <c r="G20509" s="145"/>
    </row>
    <row r="20510" spans="1:7">
      <c r="A20510" s="65"/>
      <c r="B20510" s="65"/>
      <c r="C20510" s="65"/>
      <c r="D20510" s="65"/>
      <c r="E20510" s="65"/>
      <c r="F20510" s="65"/>
      <c r="G20510" s="145"/>
    </row>
    <row r="20511" spans="1:7">
      <c r="A20511" s="65"/>
      <c r="B20511" s="65"/>
      <c r="C20511" s="65"/>
      <c r="D20511" s="65"/>
      <c r="E20511" s="65"/>
      <c r="F20511" s="65"/>
      <c r="G20511" s="145"/>
    </row>
    <row r="20512" spans="1:7">
      <c r="A20512" s="65"/>
      <c r="B20512" s="65"/>
      <c r="C20512" s="65"/>
      <c r="D20512" s="65"/>
      <c r="E20512" s="65"/>
      <c r="F20512" s="65"/>
      <c r="G20512" s="145"/>
    </row>
    <row r="20513" spans="1:7">
      <c r="A20513" s="65"/>
      <c r="B20513" s="65"/>
      <c r="C20513" s="65"/>
      <c r="D20513" s="65"/>
      <c r="E20513" s="65"/>
      <c r="F20513" s="65"/>
      <c r="G20513" s="145"/>
    </row>
    <row r="20514" spans="1:7">
      <c r="A20514" s="65"/>
      <c r="B20514" s="65"/>
      <c r="C20514" s="65"/>
      <c r="D20514" s="65"/>
      <c r="E20514" s="65"/>
      <c r="F20514" s="65"/>
      <c r="G20514" s="145"/>
    </row>
    <row r="20515" spans="1:7">
      <c r="A20515" s="65"/>
      <c r="B20515" s="65"/>
      <c r="C20515" s="65"/>
      <c r="D20515" s="65"/>
      <c r="E20515" s="65"/>
      <c r="F20515" s="65"/>
      <c r="G20515" s="145"/>
    </row>
    <row r="20516" spans="1:7">
      <c r="A20516" s="65"/>
      <c r="B20516" s="65"/>
      <c r="C20516" s="65"/>
      <c r="D20516" s="65"/>
      <c r="E20516" s="65"/>
      <c r="F20516" s="65"/>
      <c r="G20516" s="145"/>
    </row>
    <row r="20517" spans="1:7">
      <c r="A20517" s="65"/>
      <c r="B20517" s="65"/>
      <c r="C20517" s="65"/>
      <c r="D20517" s="65"/>
      <c r="E20517" s="65"/>
      <c r="F20517" s="65"/>
      <c r="G20517" s="145"/>
    </row>
    <row r="20518" spans="1:7">
      <c r="A20518" s="65"/>
      <c r="B20518" s="65"/>
      <c r="C20518" s="65"/>
      <c r="D20518" s="65"/>
      <c r="E20518" s="65"/>
      <c r="F20518" s="65"/>
      <c r="G20518" s="145"/>
    </row>
    <row r="20519" spans="1:7">
      <c r="A20519" s="65"/>
      <c r="B20519" s="65"/>
      <c r="C20519" s="65"/>
      <c r="D20519" s="65"/>
      <c r="E20519" s="65"/>
      <c r="F20519" s="65"/>
      <c r="G20519" s="145"/>
    </row>
    <row r="20520" spans="1:7">
      <c r="A20520" s="65"/>
      <c r="B20520" s="65"/>
      <c r="C20520" s="65"/>
      <c r="D20520" s="65"/>
      <c r="E20520" s="65"/>
      <c r="F20520" s="65"/>
      <c r="G20520" s="145"/>
    </row>
    <row r="20521" spans="1:7">
      <c r="A20521" s="65"/>
      <c r="B20521" s="65"/>
      <c r="C20521" s="65"/>
      <c r="D20521" s="65"/>
      <c r="E20521" s="65"/>
      <c r="F20521" s="65"/>
      <c r="G20521" s="145"/>
    </row>
    <row r="20522" spans="1:7">
      <c r="A20522" s="65"/>
      <c r="B20522" s="65"/>
      <c r="C20522" s="65"/>
      <c r="D20522" s="65"/>
      <c r="E20522" s="65"/>
      <c r="F20522" s="65"/>
      <c r="G20522" s="145"/>
    </row>
    <row r="20523" spans="1:7">
      <c r="A20523" s="65"/>
      <c r="B20523" s="65"/>
      <c r="C20523" s="65"/>
      <c r="D20523" s="65"/>
      <c r="E20523" s="65"/>
      <c r="F20523" s="65"/>
      <c r="G20523" s="145"/>
    </row>
    <row r="20524" spans="1:7">
      <c r="A20524" s="65"/>
      <c r="B20524" s="65"/>
      <c r="C20524" s="65"/>
      <c r="D20524" s="65"/>
      <c r="E20524" s="65"/>
      <c r="F20524" s="65"/>
      <c r="G20524" s="145"/>
    </row>
    <row r="20525" spans="1:7">
      <c r="A20525" s="65"/>
      <c r="B20525" s="65"/>
      <c r="C20525" s="65"/>
      <c r="D20525" s="65"/>
      <c r="E20525" s="65"/>
      <c r="F20525" s="65"/>
      <c r="G20525" s="145"/>
    </row>
    <row r="20526" spans="1:7">
      <c r="A20526" s="65"/>
      <c r="B20526" s="65"/>
      <c r="C20526" s="65"/>
      <c r="D20526" s="65"/>
      <c r="E20526" s="65"/>
      <c r="F20526" s="65"/>
      <c r="G20526" s="145"/>
    </row>
    <row r="20527" spans="1:7">
      <c r="A20527" s="65"/>
      <c r="B20527" s="65"/>
      <c r="C20527" s="65"/>
      <c r="D20527" s="65"/>
      <c r="E20527" s="65"/>
      <c r="F20527" s="65"/>
      <c r="G20527" s="145"/>
    </row>
    <row r="20528" spans="1:7">
      <c r="A20528" s="65"/>
      <c r="B20528" s="65"/>
      <c r="C20528" s="65"/>
      <c r="D20528" s="65"/>
      <c r="E20528" s="65"/>
      <c r="F20528" s="65"/>
      <c r="G20528" s="145"/>
    </row>
    <row r="20529" spans="1:7">
      <c r="A20529" s="65"/>
      <c r="B20529" s="65"/>
      <c r="C20529" s="65"/>
      <c r="D20529" s="65"/>
      <c r="E20529" s="65"/>
      <c r="F20529" s="65"/>
      <c r="G20529" s="145"/>
    </row>
    <row r="20530" spans="1:7">
      <c r="A20530" s="65"/>
      <c r="B20530" s="65"/>
      <c r="C20530" s="65"/>
      <c r="D20530" s="65"/>
      <c r="E20530" s="65"/>
      <c r="F20530" s="65"/>
      <c r="G20530" s="145"/>
    </row>
    <row r="20531" spans="1:7">
      <c r="A20531" s="65"/>
      <c r="B20531" s="65"/>
      <c r="C20531" s="65"/>
      <c r="D20531" s="65"/>
      <c r="E20531" s="65"/>
      <c r="F20531" s="65"/>
      <c r="G20531" s="145"/>
    </row>
    <row r="20532" spans="1:7">
      <c r="A20532" s="65"/>
      <c r="B20532" s="65"/>
      <c r="C20532" s="65"/>
      <c r="D20532" s="65"/>
      <c r="E20532" s="65"/>
      <c r="F20532" s="65"/>
      <c r="G20532" s="145"/>
    </row>
    <row r="20533" spans="1:7">
      <c r="A20533" s="65"/>
      <c r="B20533" s="65"/>
      <c r="C20533" s="65"/>
      <c r="D20533" s="65"/>
      <c r="E20533" s="65"/>
      <c r="F20533" s="65"/>
      <c r="G20533" s="145"/>
    </row>
    <row r="20534" spans="1:7">
      <c r="A20534" s="65"/>
      <c r="B20534" s="65"/>
      <c r="C20534" s="65"/>
      <c r="D20534" s="65"/>
      <c r="E20534" s="65"/>
      <c r="F20534" s="65"/>
      <c r="G20534" s="145"/>
    </row>
    <row r="20535" spans="1:7">
      <c r="A20535" s="65"/>
      <c r="B20535" s="65"/>
      <c r="C20535" s="65"/>
      <c r="D20535" s="65"/>
      <c r="E20535" s="65"/>
      <c r="F20535" s="65"/>
      <c r="G20535" s="145"/>
    </row>
    <row r="20536" spans="1:7">
      <c r="A20536" s="65"/>
      <c r="B20536" s="65"/>
      <c r="C20536" s="65"/>
      <c r="D20536" s="65"/>
      <c r="E20536" s="65"/>
      <c r="F20536" s="65"/>
      <c r="G20536" s="145"/>
    </row>
    <row r="20537" spans="1:7">
      <c r="A20537" s="65"/>
      <c r="B20537" s="65"/>
      <c r="C20537" s="65"/>
      <c r="D20537" s="65"/>
      <c r="E20537" s="65"/>
      <c r="F20537" s="65"/>
      <c r="G20537" s="145"/>
    </row>
    <row r="20538" spans="1:7">
      <c r="A20538" s="65"/>
      <c r="B20538" s="65"/>
      <c r="C20538" s="65"/>
      <c r="D20538" s="65"/>
      <c r="E20538" s="65"/>
      <c r="F20538" s="65"/>
      <c r="G20538" s="145"/>
    </row>
    <row r="20539" spans="1:7">
      <c r="A20539" s="65"/>
      <c r="B20539" s="65"/>
      <c r="C20539" s="65"/>
      <c r="D20539" s="65"/>
      <c r="E20539" s="65"/>
      <c r="F20539" s="65"/>
      <c r="G20539" s="145"/>
    </row>
    <row r="20540" spans="1:7">
      <c r="A20540" s="65"/>
      <c r="B20540" s="65"/>
      <c r="C20540" s="65"/>
      <c r="D20540" s="65"/>
      <c r="E20540" s="65"/>
      <c r="F20540" s="65"/>
      <c r="G20540" s="145"/>
    </row>
    <row r="20541" spans="1:7">
      <c r="A20541" s="65"/>
      <c r="B20541" s="65"/>
      <c r="C20541" s="65"/>
      <c r="D20541" s="65"/>
      <c r="E20541" s="65"/>
      <c r="F20541" s="65"/>
      <c r="G20541" s="145"/>
    </row>
    <row r="20542" spans="1:7">
      <c r="A20542" s="65"/>
      <c r="B20542" s="65"/>
      <c r="C20542" s="65"/>
      <c r="D20542" s="65"/>
      <c r="E20542" s="65"/>
      <c r="F20542" s="65"/>
      <c r="G20542" s="145"/>
    </row>
    <row r="20543" spans="1:7">
      <c r="A20543" s="65"/>
      <c r="B20543" s="65"/>
      <c r="C20543" s="65"/>
      <c r="D20543" s="65"/>
      <c r="E20543" s="65"/>
      <c r="F20543" s="65"/>
      <c r="G20543" s="145"/>
    </row>
    <row r="20544" spans="1:7">
      <c r="A20544" s="65"/>
      <c r="B20544" s="65"/>
      <c r="C20544" s="65"/>
      <c r="D20544" s="65"/>
      <c r="E20544" s="65"/>
      <c r="F20544" s="65"/>
      <c r="G20544" s="145"/>
    </row>
    <row r="20545" spans="1:7">
      <c r="A20545" s="65"/>
      <c r="B20545" s="65"/>
      <c r="C20545" s="65"/>
      <c r="D20545" s="65"/>
      <c r="E20545" s="65"/>
      <c r="F20545" s="65"/>
      <c r="G20545" s="145"/>
    </row>
    <row r="20546" spans="1:7">
      <c r="A20546" s="65"/>
      <c r="B20546" s="65"/>
      <c r="C20546" s="65"/>
      <c r="D20546" s="65"/>
      <c r="E20546" s="65"/>
      <c r="F20546" s="65"/>
      <c r="G20546" s="145"/>
    </row>
    <row r="20547" spans="1:7">
      <c r="A20547" s="65"/>
      <c r="B20547" s="65"/>
      <c r="C20547" s="65"/>
      <c r="D20547" s="65"/>
      <c r="E20547" s="65"/>
      <c r="F20547" s="65"/>
      <c r="G20547" s="145"/>
    </row>
    <row r="20548" spans="1:7">
      <c r="A20548" s="65"/>
      <c r="B20548" s="65"/>
      <c r="C20548" s="65"/>
      <c r="D20548" s="65"/>
      <c r="E20548" s="65"/>
      <c r="F20548" s="65"/>
      <c r="G20548" s="145"/>
    </row>
    <row r="20549" spans="1:7">
      <c r="A20549" s="65"/>
      <c r="B20549" s="65"/>
      <c r="C20549" s="65"/>
      <c r="D20549" s="65"/>
      <c r="E20549" s="65"/>
      <c r="F20549" s="65"/>
      <c r="G20549" s="145"/>
    </row>
    <row r="20550" spans="1:7">
      <c r="A20550" s="65"/>
      <c r="B20550" s="65"/>
      <c r="C20550" s="65"/>
      <c r="D20550" s="65"/>
      <c r="E20550" s="65"/>
      <c r="F20550" s="65"/>
      <c r="G20550" s="145"/>
    </row>
    <row r="20551" spans="1:7">
      <c r="A20551" s="65"/>
      <c r="B20551" s="65"/>
      <c r="C20551" s="65"/>
      <c r="D20551" s="65"/>
      <c r="E20551" s="65"/>
      <c r="F20551" s="65"/>
      <c r="G20551" s="145"/>
    </row>
    <row r="20552" spans="1:7">
      <c r="A20552" s="65"/>
      <c r="B20552" s="65"/>
      <c r="C20552" s="65"/>
      <c r="D20552" s="65"/>
      <c r="E20552" s="65"/>
      <c r="F20552" s="65"/>
      <c r="G20552" s="145"/>
    </row>
    <row r="20553" spans="1:7">
      <c r="A20553" s="65"/>
      <c r="B20553" s="65"/>
      <c r="C20553" s="65"/>
      <c r="D20553" s="65"/>
      <c r="E20553" s="65"/>
      <c r="F20553" s="65"/>
      <c r="G20553" s="145"/>
    </row>
    <row r="20554" spans="1:7">
      <c r="A20554" s="65"/>
      <c r="B20554" s="65"/>
      <c r="C20554" s="65"/>
      <c r="D20554" s="65"/>
      <c r="E20554" s="65"/>
      <c r="F20554" s="65"/>
      <c r="G20554" s="145"/>
    </row>
    <row r="20555" spans="1:7">
      <c r="A20555" s="65"/>
      <c r="B20555" s="65"/>
      <c r="C20555" s="65"/>
      <c r="D20555" s="65"/>
      <c r="E20555" s="65"/>
      <c r="F20555" s="65"/>
      <c r="G20555" s="145"/>
    </row>
    <row r="20556" spans="1:7">
      <c r="A20556" s="65"/>
      <c r="B20556" s="65"/>
      <c r="C20556" s="65"/>
      <c r="D20556" s="65"/>
      <c r="E20556" s="65"/>
      <c r="F20556" s="65"/>
      <c r="G20556" s="145"/>
    </row>
    <row r="20557" spans="1:7">
      <c r="A20557" s="65"/>
      <c r="B20557" s="65"/>
      <c r="C20557" s="65"/>
      <c r="D20557" s="65"/>
      <c r="E20557" s="65"/>
      <c r="F20557" s="65"/>
      <c r="G20557" s="145"/>
    </row>
    <row r="20558" spans="1:7">
      <c r="A20558" s="65"/>
      <c r="B20558" s="65"/>
      <c r="C20558" s="65"/>
      <c r="D20558" s="65"/>
      <c r="E20558" s="65"/>
      <c r="F20558" s="65"/>
      <c r="G20558" s="145"/>
    </row>
    <row r="20559" spans="1:7">
      <c r="A20559" s="65"/>
      <c r="B20559" s="65"/>
      <c r="C20559" s="65"/>
      <c r="D20559" s="65"/>
      <c r="E20559" s="65"/>
      <c r="F20559" s="65"/>
      <c r="G20559" s="145"/>
    </row>
    <row r="20560" spans="1:7">
      <c r="A20560" s="65"/>
      <c r="B20560" s="65"/>
      <c r="C20560" s="65"/>
      <c r="D20560" s="65"/>
      <c r="E20560" s="65"/>
      <c r="F20560" s="65"/>
      <c r="G20560" s="145"/>
    </row>
    <row r="20561" spans="1:7">
      <c r="A20561" s="65"/>
      <c r="B20561" s="65"/>
      <c r="C20561" s="65"/>
      <c r="D20561" s="65"/>
      <c r="E20561" s="65"/>
      <c r="F20561" s="65"/>
      <c r="G20561" s="145"/>
    </row>
    <row r="20562" spans="1:7">
      <c r="A20562" s="65"/>
      <c r="B20562" s="65"/>
      <c r="C20562" s="65"/>
      <c r="D20562" s="65"/>
      <c r="E20562" s="65"/>
      <c r="F20562" s="65"/>
      <c r="G20562" s="145"/>
    </row>
    <row r="20563" spans="1:7">
      <c r="A20563" s="65"/>
      <c r="B20563" s="65"/>
      <c r="C20563" s="65"/>
      <c r="D20563" s="65"/>
      <c r="E20563" s="65"/>
      <c r="F20563" s="65"/>
      <c r="G20563" s="145"/>
    </row>
    <row r="20564" spans="1:7">
      <c r="A20564" s="65"/>
      <c r="B20564" s="65"/>
      <c r="C20564" s="65"/>
      <c r="D20564" s="65"/>
      <c r="E20564" s="65"/>
      <c r="F20564" s="65"/>
      <c r="G20564" s="145"/>
    </row>
    <row r="20565" spans="1:7">
      <c r="A20565" s="65"/>
      <c r="B20565" s="65"/>
      <c r="C20565" s="65"/>
      <c r="D20565" s="65"/>
      <c r="E20565" s="65"/>
      <c r="F20565" s="65"/>
      <c r="G20565" s="145"/>
    </row>
    <row r="20566" spans="1:7">
      <c r="A20566" s="65"/>
      <c r="B20566" s="65"/>
      <c r="C20566" s="65"/>
      <c r="D20566" s="65"/>
      <c r="E20566" s="65"/>
      <c r="F20566" s="65"/>
      <c r="G20566" s="145"/>
    </row>
    <row r="20567" spans="1:7">
      <c r="A20567" s="65"/>
      <c r="B20567" s="65"/>
      <c r="C20567" s="65"/>
      <c r="D20567" s="65"/>
      <c r="E20567" s="65"/>
      <c r="F20567" s="65"/>
      <c r="G20567" s="145"/>
    </row>
    <row r="20568" spans="1:7">
      <c r="A20568" s="65"/>
      <c r="B20568" s="65"/>
      <c r="C20568" s="65"/>
      <c r="D20568" s="65"/>
      <c r="E20568" s="65"/>
      <c r="F20568" s="65"/>
      <c r="G20568" s="145"/>
    </row>
    <row r="20569" spans="1:7">
      <c r="A20569" s="65"/>
      <c r="B20569" s="65"/>
      <c r="C20569" s="65"/>
      <c r="D20569" s="65"/>
      <c r="E20569" s="65"/>
      <c r="F20569" s="65"/>
      <c r="G20569" s="145"/>
    </row>
    <row r="20570" spans="1:7">
      <c r="A20570" s="65"/>
      <c r="B20570" s="65"/>
      <c r="C20570" s="65"/>
      <c r="D20570" s="65"/>
      <c r="E20570" s="65"/>
      <c r="F20570" s="65"/>
      <c r="G20570" s="145"/>
    </row>
    <row r="20571" spans="1:7">
      <c r="A20571" s="65"/>
      <c r="B20571" s="65"/>
      <c r="C20571" s="65"/>
      <c r="D20571" s="65"/>
      <c r="E20571" s="65"/>
      <c r="F20571" s="65"/>
      <c r="G20571" s="145"/>
    </row>
    <row r="20572" spans="1:7">
      <c r="A20572" s="65"/>
      <c r="B20572" s="65"/>
      <c r="C20572" s="65"/>
      <c r="D20572" s="65"/>
      <c r="E20572" s="65"/>
      <c r="F20572" s="65"/>
      <c r="G20572" s="145"/>
    </row>
    <row r="20573" spans="1:7">
      <c r="A20573" s="65"/>
      <c r="B20573" s="65"/>
      <c r="C20573" s="65"/>
      <c r="D20573" s="65"/>
      <c r="E20573" s="65"/>
      <c r="F20573" s="65"/>
      <c r="G20573" s="145"/>
    </row>
    <row r="20574" spans="1:7">
      <c r="A20574" s="65"/>
      <c r="B20574" s="65"/>
      <c r="C20574" s="65"/>
      <c r="D20574" s="65"/>
      <c r="E20574" s="65"/>
      <c r="F20574" s="65"/>
      <c r="G20574" s="145"/>
    </row>
    <row r="20575" spans="1:7">
      <c r="A20575" s="65"/>
      <c r="B20575" s="65"/>
      <c r="C20575" s="65"/>
      <c r="D20575" s="65"/>
      <c r="E20575" s="65"/>
      <c r="F20575" s="65"/>
      <c r="G20575" s="145"/>
    </row>
    <row r="20576" spans="1:7">
      <c r="A20576" s="65"/>
      <c r="B20576" s="65"/>
      <c r="C20576" s="65"/>
      <c r="D20576" s="65"/>
      <c r="E20576" s="65"/>
      <c r="F20576" s="65"/>
      <c r="G20576" s="145"/>
    </row>
    <row r="20577" spans="1:7">
      <c r="A20577" s="65"/>
      <c r="B20577" s="65"/>
      <c r="C20577" s="65"/>
      <c r="D20577" s="65"/>
      <c r="E20577" s="65"/>
      <c r="F20577" s="65"/>
      <c r="G20577" s="145"/>
    </row>
    <row r="20578" spans="1:7">
      <c r="A20578" s="65"/>
      <c r="B20578" s="65"/>
      <c r="C20578" s="65"/>
      <c r="D20578" s="65"/>
      <c r="E20578" s="65"/>
      <c r="F20578" s="65"/>
      <c r="G20578" s="145"/>
    </row>
    <row r="20579" spans="1:7">
      <c r="A20579" s="65"/>
      <c r="B20579" s="65"/>
      <c r="C20579" s="65"/>
      <c r="D20579" s="65"/>
      <c r="E20579" s="65"/>
      <c r="F20579" s="65"/>
      <c r="G20579" s="145"/>
    </row>
    <row r="20580" spans="1:7">
      <c r="A20580" s="65"/>
      <c r="B20580" s="65"/>
      <c r="C20580" s="65"/>
      <c r="D20580" s="65"/>
      <c r="E20580" s="65"/>
      <c r="F20580" s="65"/>
      <c r="G20580" s="145"/>
    </row>
    <row r="20581" spans="1:7">
      <c r="A20581" s="65"/>
      <c r="B20581" s="65"/>
      <c r="C20581" s="65"/>
      <c r="D20581" s="65"/>
      <c r="E20581" s="65"/>
      <c r="F20581" s="65"/>
      <c r="G20581" s="145"/>
    </row>
    <row r="20582" spans="1:7">
      <c r="A20582" s="65"/>
      <c r="B20582" s="65"/>
      <c r="C20582" s="65"/>
      <c r="D20582" s="65"/>
      <c r="E20582" s="65"/>
      <c r="F20582" s="65"/>
      <c r="G20582" s="145"/>
    </row>
    <row r="20583" spans="1:7">
      <c r="A20583" s="65"/>
      <c r="B20583" s="65"/>
      <c r="C20583" s="65"/>
      <c r="D20583" s="65"/>
      <c r="E20583" s="65"/>
      <c r="F20583" s="65"/>
      <c r="G20583" s="145"/>
    </row>
    <row r="20584" spans="1:7">
      <c r="A20584" s="65"/>
      <c r="B20584" s="65"/>
      <c r="C20584" s="65"/>
      <c r="D20584" s="65"/>
      <c r="E20584" s="65"/>
      <c r="F20584" s="65"/>
      <c r="G20584" s="145"/>
    </row>
    <row r="20585" spans="1:7">
      <c r="A20585" s="65"/>
      <c r="B20585" s="65"/>
      <c r="C20585" s="65"/>
      <c r="D20585" s="65"/>
      <c r="E20585" s="65"/>
      <c r="F20585" s="65"/>
      <c r="G20585" s="145"/>
    </row>
    <row r="20586" spans="1:7">
      <c r="A20586" s="65"/>
      <c r="B20586" s="65"/>
      <c r="C20586" s="65"/>
      <c r="D20586" s="65"/>
      <c r="E20586" s="65"/>
      <c r="F20586" s="65"/>
      <c r="G20586" s="145"/>
    </row>
    <row r="20587" spans="1:7">
      <c r="A20587" s="65"/>
      <c r="B20587" s="65"/>
      <c r="C20587" s="65"/>
      <c r="D20587" s="65"/>
      <c r="E20587" s="65"/>
      <c r="F20587" s="65"/>
      <c r="G20587" s="145"/>
    </row>
    <row r="20588" spans="1:7">
      <c r="A20588" s="65"/>
      <c r="B20588" s="65"/>
      <c r="C20588" s="65"/>
      <c r="D20588" s="65"/>
      <c r="E20588" s="65"/>
      <c r="F20588" s="65"/>
      <c r="G20588" s="145"/>
    </row>
    <row r="20589" spans="1:7">
      <c r="A20589" s="65"/>
      <c r="B20589" s="65"/>
      <c r="C20589" s="65"/>
      <c r="D20589" s="65"/>
      <c r="E20589" s="65"/>
      <c r="F20589" s="65"/>
      <c r="G20589" s="145"/>
    </row>
    <row r="20590" spans="1:7">
      <c r="A20590" s="65"/>
      <c r="B20590" s="65"/>
      <c r="C20590" s="65"/>
      <c r="D20590" s="65"/>
      <c r="E20590" s="65"/>
      <c r="F20590" s="65"/>
      <c r="G20590" s="145"/>
    </row>
    <row r="20591" spans="1:7">
      <c r="A20591" s="65"/>
      <c r="B20591" s="65"/>
      <c r="C20591" s="65"/>
      <c r="D20591" s="65"/>
      <c r="E20591" s="65"/>
      <c r="F20591" s="65"/>
      <c r="G20591" s="145"/>
    </row>
    <row r="20592" spans="1:7">
      <c r="A20592" s="65"/>
      <c r="B20592" s="65"/>
      <c r="C20592" s="65"/>
      <c r="D20592" s="65"/>
      <c r="E20592" s="65"/>
      <c r="F20592" s="65"/>
      <c r="G20592" s="145"/>
    </row>
    <row r="20593" spans="1:7">
      <c r="A20593" s="65"/>
      <c r="B20593" s="65"/>
      <c r="C20593" s="65"/>
      <c r="D20593" s="65"/>
      <c r="E20593" s="65"/>
      <c r="F20593" s="65"/>
      <c r="G20593" s="145"/>
    </row>
    <row r="20594" spans="1:7">
      <c r="A20594" s="65"/>
      <c r="B20594" s="65"/>
      <c r="C20594" s="65"/>
      <c r="D20594" s="65"/>
      <c r="E20594" s="65"/>
      <c r="F20594" s="65"/>
      <c r="G20594" s="145"/>
    </row>
    <row r="20595" spans="1:7">
      <c r="A20595" s="65"/>
      <c r="B20595" s="65"/>
      <c r="C20595" s="65"/>
      <c r="D20595" s="65"/>
      <c r="E20595" s="65"/>
      <c r="F20595" s="65"/>
      <c r="G20595" s="145"/>
    </row>
    <row r="20596" spans="1:7">
      <c r="A20596" s="65"/>
      <c r="B20596" s="65"/>
      <c r="C20596" s="65"/>
      <c r="D20596" s="65"/>
      <c r="E20596" s="65"/>
      <c r="F20596" s="65"/>
      <c r="G20596" s="145"/>
    </row>
    <row r="20597" spans="1:7">
      <c r="A20597" s="65"/>
      <c r="B20597" s="65"/>
      <c r="C20597" s="65"/>
      <c r="D20597" s="65"/>
      <c r="E20597" s="65"/>
      <c r="F20597" s="65"/>
      <c r="G20597" s="145"/>
    </row>
    <row r="20598" spans="1:7">
      <c r="A20598" s="65"/>
      <c r="B20598" s="65"/>
      <c r="C20598" s="65"/>
      <c r="D20598" s="65"/>
      <c r="E20598" s="65"/>
      <c r="F20598" s="65"/>
      <c r="G20598" s="145"/>
    </row>
    <row r="20599" spans="1:7">
      <c r="A20599" s="65"/>
      <c r="B20599" s="65"/>
      <c r="C20599" s="65"/>
      <c r="D20599" s="65"/>
      <c r="E20599" s="65"/>
      <c r="F20599" s="65"/>
      <c r="G20599" s="145"/>
    </row>
    <row r="20600" spans="1:7">
      <c r="A20600" s="65"/>
      <c r="B20600" s="65"/>
      <c r="C20600" s="65"/>
      <c r="D20600" s="65"/>
      <c r="E20600" s="65"/>
      <c r="F20600" s="65"/>
      <c r="G20600" s="145"/>
    </row>
    <row r="20601" spans="1:7">
      <c r="A20601" s="65"/>
      <c r="B20601" s="65"/>
      <c r="C20601" s="65"/>
      <c r="D20601" s="65"/>
      <c r="E20601" s="65"/>
      <c r="F20601" s="65"/>
      <c r="G20601" s="145"/>
    </row>
    <row r="20602" spans="1:7">
      <c r="A20602" s="65"/>
      <c r="B20602" s="65"/>
      <c r="C20602" s="65"/>
      <c r="D20602" s="65"/>
      <c r="E20602" s="65"/>
      <c r="F20602" s="65"/>
      <c r="G20602" s="145"/>
    </row>
    <row r="20603" spans="1:7">
      <c r="A20603" s="65"/>
      <c r="B20603" s="65"/>
      <c r="C20603" s="65"/>
      <c r="D20603" s="65"/>
      <c r="E20603" s="65"/>
      <c r="F20603" s="65"/>
      <c r="G20603" s="145"/>
    </row>
    <row r="20604" spans="1:7">
      <c r="A20604" s="65"/>
      <c r="B20604" s="65"/>
      <c r="C20604" s="65"/>
      <c r="D20604" s="65"/>
      <c r="E20604" s="65"/>
      <c r="F20604" s="65"/>
      <c r="G20604" s="145"/>
    </row>
    <row r="20605" spans="1:7">
      <c r="A20605" s="65"/>
      <c r="B20605" s="65"/>
      <c r="C20605" s="65"/>
      <c r="D20605" s="65"/>
      <c r="E20605" s="65"/>
      <c r="F20605" s="65"/>
      <c r="G20605" s="145"/>
    </row>
    <row r="20606" spans="1:7">
      <c r="A20606" s="65"/>
      <c r="B20606" s="65"/>
      <c r="C20606" s="65"/>
      <c r="D20606" s="65"/>
      <c r="E20606" s="65"/>
      <c r="F20606" s="65"/>
      <c r="G20606" s="145"/>
    </row>
    <row r="20607" spans="1:7">
      <c r="A20607" s="65"/>
      <c r="B20607" s="65"/>
      <c r="C20607" s="65"/>
      <c r="D20607" s="65"/>
      <c r="E20607" s="65"/>
      <c r="F20607" s="65"/>
      <c r="G20607" s="145"/>
    </row>
    <row r="20608" spans="1:7">
      <c r="A20608" s="65"/>
      <c r="B20608" s="65"/>
      <c r="C20608" s="65"/>
      <c r="D20608" s="65"/>
      <c r="E20608" s="65"/>
      <c r="F20608" s="65"/>
      <c r="G20608" s="145"/>
    </row>
    <row r="20609" spans="1:7">
      <c r="A20609" s="65"/>
      <c r="B20609" s="65"/>
      <c r="C20609" s="65"/>
      <c r="D20609" s="65"/>
      <c r="E20609" s="65"/>
      <c r="F20609" s="65"/>
      <c r="G20609" s="145"/>
    </row>
    <row r="20610" spans="1:7">
      <c r="A20610" s="65"/>
      <c r="B20610" s="65"/>
      <c r="C20610" s="65"/>
      <c r="D20610" s="65"/>
      <c r="E20610" s="65"/>
      <c r="F20610" s="65"/>
      <c r="G20610" s="145"/>
    </row>
    <row r="20611" spans="1:7">
      <c r="A20611" s="65"/>
      <c r="B20611" s="65"/>
      <c r="C20611" s="65"/>
      <c r="D20611" s="65"/>
      <c r="E20611" s="65"/>
      <c r="F20611" s="65"/>
      <c r="G20611" s="145"/>
    </row>
    <row r="20612" spans="1:7">
      <c r="A20612" s="65"/>
      <c r="B20612" s="65"/>
      <c r="C20612" s="65"/>
      <c r="D20612" s="65"/>
      <c r="E20612" s="65"/>
      <c r="F20612" s="65"/>
      <c r="G20612" s="145"/>
    </row>
    <row r="20613" spans="1:7">
      <c r="A20613" s="65"/>
      <c r="B20613" s="65"/>
      <c r="C20613" s="65"/>
      <c r="D20613" s="65"/>
      <c r="E20613" s="65"/>
      <c r="F20613" s="65"/>
      <c r="G20613" s="145"/>
    </row>
    <row r="20614" spans="1:7">
      <c r="A20614" s="65"/>
      <c r="B20614" s="65"/>
      <c r="C20614" s="65"/>
      <c r="D20614" s="65"/>
      <c r="E20614" s="65"/>
      <c r="F20614" s="65"/>
      <c r="G20614" s="145"/>
    </row>
    <row r="20615" spans="1:7">
      <c r="A20615" s="65"/>
      <c r="B20615" s="65"/>
      <c r="C20615" s="65"/>
      <c r="D20615" s="65"/>
      <c r="E20615" s="65"/>
      <c r="F20615" s="65"/>
      <c r="G20615" s="145"/>
    </row>
    <row r="20616" spans="1:7">
      <c r="A20616" s="65"/>
      <c r="B20616" s="65"/>
      <c r="C20616" s="65"/>
      <c r="D20616" s="65"/>
      <c r="E20616" s="65"/>
      <c r="F20616" s="65"/>
      <c r="G20616" s="145"/>
    </row>
    <row r="20617" spans="1:7">
      <c r="A20617" s="65"/>
      <c r="B20617" s="65"/>
      <c r="C20617" s="65"/>
      <c r="D20617" s="65"/>
      <c r="E20617" s="65"/>
      <c r="F20617" s="65"/>
      <c r="G20617" s="145"/>
    </row>
    <row r="20618" spans="1:7">
      <c r="A20618" s="65"/>
      <c r="B20618" s="65"/>
      <c r="C20618" s="65"/>
      <c r="D20618" s="65"/>
      <c r="E20618" s="65"/>
      <c r="F20618" s="65"/>
      <c r="G20618" s="145"/>
    </row>
    <row r="20619" spans="1:7">
      <c r="A20619" s="65"/>
      <c r="B20619" s="65"/>
      <c r="C20619" s="65"/>
      <c r="D20619" s="65"/>
      <c r="E20619" s="65"/>
      <c r="F20619" s="65"/>
      <c r="G20619" s="145"/>
    </row>
    <row r="20620" spans="1:7">
      <c r="A20620" s="65"/>
      <c r="B20620" s="65"/>
      <c r="C20620" s="65"/>
      <c r="D20620" s="65"/>
      <c r="E20620" s="65"/>
      <c r="F20620" s="65"/>
      <c r="G20620" s="145"/>
    </row>
    <row r="20621" spans="1:7">
      <c r="A20621" s="65"/>
      <c r="B20621" s="65"/>
      <c r="C20621" s="65"/>
      <c r="D20621" s="65"/>
      <c r="E20621" s="65"/>
      <c r="F20621" s="65"/>
      <c r="G20621" s="145"/>
    </row>
    <row r="20622" spans="1:7">
      <c r="A20622" s="65"/>
      <c r="B20622" s="65"/>
      <c r="C20622" s="65"/>
      <c r="D20622" s="65"/>
      <c r="E20622" s="65"/>
      <c r="F20622" s="65"/>
      <c r="G20622" s="145"/>
    </row>
    <row r="20623" spans="1:7">
      <c r="A20623" s="65"/>
      <c r="B20623" s="65"/>
      <c r="C20623" s="65"/>
      <c r="D20623" s="65"/>
      <c r="E20623" s="65"/>
      <c r="F20623" s="65"/>
      <c r="G20623" s="145"/>
    </row>
    <row r="20624" spans="1:7">
      <c r="A20624" s="65"/>
      <c r="B20624" s="65"/>
      <c r="C20624" s="65"/>
      <c r="D20624" s="65"/>
      <c r="E20624" s="65"/>
      <c r="F20624" s="65"/>
      <c r="G20624" s="145"/>
    </row>
    <row r="20625" spans="1:7">
      <c r="A20625" s="65"/>
      <c r="B20625" s="65"/>
      <c r="C20625" s="65"/>
      <c r="D20625" s="65"/>
      <c r="E20625" s="65"/>
      <c r="F20625" s="65"/>
      <c r="G20625" s="145"/>
    </row>
    <row r="20626" spans="1:7">
      <c r="A20626" s="65"/>
      <c r="B20626" s="65"/>
      <c r="C20626" s="65"/>
      <c r="D20626" s="65"/>
      <c r="E20626" s="65"/>
      <c r="F20626" s="65"/>
      <c r="G20626" s="145"/>
    </row>
    <row r="20627" spans="1:7">
      <c r="A20627" s="65"/>
      <c r="B20627" s="65"/>
      <c r="C20627" s="65"/>
      <c r="D20627" s="65"/>
      <c r="E20627" s="65"/>
      <c r="F20627" s="65"/>
      <c r="G20627" s="145"/>
    </row>
    <row r="20628" spans="1:7">
      <c r="A20628" s="65"/>
      <c r="B20628" s="65"/>
      <c r="C20628" s="65"/>
      <c r="D20628" s="65"/>
      <c r="E20628" s="65"/>
      <c r="F20628" s="65"/>
      <c r="G20628" s="145"/>
    </row>
    <row r="20629" spans="1:7">
      <c r="A20629" s="65"/>
      <c r="B20629" s="65"/>
      <c r="C20629" s="65"/>
      <c r="D20629" s="65"/>
      <c r="E20629" s="65"/>
      <c r="F20629" s="65"/>
      <c r="G20629" s="145"/>
    </row>
    <row r="20630" spans="1:7">
      <c r="A20630" s="65"/>
      <c r="B20630" s="65"/>
      <c r="C20630" s="65"/>
      <c r="D20630" s="65"/>
      <c r="E20630" s="65"/>
      <c r="F20630" s="65"/>
      <c r="G20630" s="145"/>
    </row>
    <row r="20631" spans="1:7">
      <c r="A20631" s="65"/>
      <c r="B20631" s="65"/>
      <c r="C20631" s="65"/>
      <c r="D20631" s="65"/>
      <c r="E20631" s="65"/>
      <c r="F20631" s="65"/>
      <c r="G20631" s="145"/>
    </row>
    <row r="20632" spans="1:7">
      <c r="A20632" s="65"/>
      <c r="B20632" s="65"/>
      <c r="C20632" s="65"/>
      <c r="D20632" s="65"/>
      <c r="E20632" s="65"/>
      <c r="F20632" s="65"/>
      <c r="G20632" s="145"/>
    </row>
    <row r="20633" spans="1:7">
      <c r="A20633" s="65"/>
      <c r="B20633" s="65"/>
      <c r="C20633" s="65"/>
      <c r="D20633" s="65"/>
      <c r="E20633" s="65"/>
      <c r="F20633" s="65"/>
      <c r="G20633" s="145"/>
    </row>
    <row r="20634" spans="1:7">
      <c r="A20634" s="65"/>
      <c r="B20634" s="65"/>
      <c r="C20634" s="65"/>
      <c r="D20634" s="65"/>
      <c r="E20634" s="65"/>
      <c r="F20634" s="65"/>
      <c r="G20634" s="145"/>
    </row>
    <row r="20635" spans="1:7">
      <c r="A20635" s="65"/>
      <c r="B20635" s="65"/>
      <c r="C20635" s="65"/>
      <c r="D20635" s="65"/>
      <c r="E20635" s="65"/>
      <c r="F20635" s="65"/>
      <c r="G20635" s="145"/>
    </row>
    <row r="20636" spans="1:7">
      <c r="A20636" s="65"/>
      <c r="B20636" s="65"/>
      <c r="C20636" s="65"/>
      <c r="D20636" s="65"/>
      <c r="E20636" s="65"/>
      <c r="F20636" s="65"/>
      <c r="G20636" s="145"/>
    </row>
    <row r="20637" spans="1:7">
      <c r="A20637" s="65"/>
      <c r="B20637" s="65"/>
      <c r="C20637" s="65"/>
      <c r="D20637" s="65"/>
      <c r="E20637" s="65"/>
      <c r="F20637" s="65"/>
      <c r="G20637" s="145"/>
    </row>
    <row r="20638" spans="1:7">
      <c r="A20638" s="65"/>
      <c r="B20638" s="65"/>
      <c r="C20638" s="65"/>
      <c r="D20638" s="65"/>
      <c r="E20638" s="65"/>
      <c r="F20638" s="65"/>
      <c r="G20638" s="145"/>
    </row>
    <row r="20639" spans="1:7">
      <c r="A20639" s="65"/>
      <c r="B20639" s="65"/>
      <c r="C20639" s="65"/>
      <c r="D20639" s="65"/>
      <c r="E20639" s="65"/>
      <c r="F20639" s="65"/>
      <c r="G20639" s="145"/>
    </row>
    <row r="20640" spans="1:7">
      <c r="A20640" s="65"/>
      <c r="B20640" s="65"/>
      <c r="C20640" s="65"/>
      <c r="D20640" s="65"/>
      <c r="E20640" s="65"/>
      <c r="F20640" s="65"/>
      <c r="G20640" s="145"/>
    </row>
    <row r="20641" spans="1:7">
      <c r="A20641" s="65"/>
      <c r="B20641" s="65"/>
      <c r="C20641" s="65"/>
      <c r="D20641" s="65"/>
      <c r="E20641" s="65"/>
      <c r="F20641" s="65"/>
      <c r="G20641" s="145"/>
    </row>
    <row r="20642" spans="1:7">
      <c r="A20642" s="65"/>
      <c r="B20642" s="65"/>
      <c r="C20642" s="65"/>
      <c r="D20642" s="65"/>
      <c r="E20642" s="65"/>
      <c r="F20642" s="65"/>
      <c r="G20642" s="145"/>
    </row>
    <row r="20643" spans="1:7">
      <c r="A20643" s="65"/>
      <c r="B20643" s="65"/>
      <c r="C20643" s="65"/>
      <c r="D20643" s="65"/>
      <c r="E20643" s="65"/>
      <c r="F20643" s="65"/>
      <c r="G20643" s="145"/>
    </row>
    <row r="20644" spans="1:7">
      <c r="A20644" s="65"/>
      <c r="B20644" s="65"/>
      <c r="C20644" s="65"/>
      <c r="D20644" s="65"/>
      <c r="E20644" s="65"/>
      <c r="F20644" s="65"/>
      <c r="G20644" s="145"/>
    </row>
    <row r="20645" spans="1:7">
      <c r="A20645" s="65"/>
      <c r="B20645" s="65"/>
      <c r="C20645" s="65"/>
      <c r="D20645" s="65"/>
      <c r="E20645" s="65"/>
      <c r="F20645" s="65"/>
      <c r="G20645" s="145"/>
    </row>
    <row r="20646" spans="1:7">
      <c r="A20646" s="65"/>
      <c r="B20646" s="65"/>
      <c r="C20646" s="65"/>
      <c r="D20646" s="65"/>
      <c r="E20646" s="65"/>
      <c r="F20646" s="65"/>
      <c r="G20646" s="145"/>
    </row>
    <row r="20647" spans="1:7">
      <c r="A20647" s="65"/>
      <c r="B20647" s="65"/>
      <c r="C20647" s="65"/>
      <c r="D20647" s="65"/>
      <c r="E20647" s="65"/>
      <c r="F20647" s="65"/>
      <c r="G20647" s="145"/>
    </row>
    <row r="20648" spans="1:7">
      <c r="A20648" s="65"/>
      <c r="B20648" s="65"/>
      <c r="C20648" s="65"/>
      <c r="D20648" s="65"/>
      <c r="E20648" s="65"/>
      <c r="F20648" s="65"/>
      <c r="G20648" s="145"/>
    </row>
    <row r="20649" spans="1:7">
      <c r="A20649" s="65"/>
      <c r="B20649" s="65"/>
      <c r="C20649" s="65"/>
      <c r="D20649" s="65"/>
      <c r="E20649" s="65"/>
      <c r="F20649" s="65"/>
      <c r="G20649" s="145"/>
    </row>
    <row r="20650" spans="1:7">
      <c r="A20650" s="65"/>
      <c r="B20650" s="65"/>
      <c r="C20650" s="65"/>
      <c r="D20650" s="65"/>
      <c r="E20650" s="65"/>
      <c r="F20650" s="65"/>
      <c r="G20650" s="145"/>
    </row>
    <row r="20651" spans="1:7">
      <c r="A20651" s="65"/>
      <c r="B20651" s="65"/>
      <c r="C20651" s="65"/>
      <c r="D20651" s="65"/>
      <c r="E20651" s="65"/>
      <c r="F20651" s="65"/>
      <c r="G20651" s="145"/>
    </row>
    <row r="20652" spans="1:7">
      <c r="A20652" s="65"/>
      <c r="B20652" s="65"/>
      <c r="C20652" s="65"/>
      <c r="D20652" s="65"/>
      <c r="E20652" s="65"/>
      <c r="F20652" s="65"/>
      <c r="G20652" s="145"/>
    </row>
    <row r="20653" spans="1:7">
      <c r="A20653" s="65"/>
      <c r="B20653" s="65"/>
      <c r="C20653" s="65"/>
      <c r="D20653" s="65"/>
      <c r="E20653" s="65"/>
      <c r="F20653" s="65"/>
      <c r="G20653" s="145"/>
    </row>
    <row r="20654" spans="1:7">
      <c r="A20654" s="65"/>
      <c r="B20654" s="65"/>
      <c r="C20654" s="65"/>
      <c r="D20654" s="65"/>
      <c r="E20654" s="65"/>
      <c r="F20654" s="65"/>
      <c r="G20654" s="145"/>
    </row>
    <row r="20655" spans="1:7">
      <c r="A20655" s="65"/>
      <c r="B20655" s="65"/>
      <c r="C20655" s="65"/>
      <c r="D20655" s="65"/>
      <c r="E20655" s="65"/>
      <c r="F20655" s="65"/>
      <c r="G20655" s="145"/>
    </row>
    <row r="20656" spans="1:7">
      <c r="A20656" s="65"/>
      <c r="B20656" s="65"/>
      <c r="C20656" s="65"/>
      <c r="D20656" s="65"/>
      <c r="E20656" s="65"/>
      <c r="F20656" s="65"/>
      <c r="G20656" s="145"/>
    </row>
    <row r="20657" spans="1:7">
      <c r="A20657" s="65"/>
      <c r="B20657" s="65"/>
      <c r="C20657" s="65"/>
      <c r="D20657" s="65"/>
      <c r="E20657" s="65"/>
      <c r="F20657" s="65"/>
      <c r="G20657" s="145"/>
    </row>
    <row r="20658" spans="1:7">
      <c r="A20658" s="65"/>
      <c r="B20658" s="65"/>
      <c r="C20658" s="65"/>
      <c r="D20658" s="65"/>
      <c r="E20658" s="65"/>
      <c r="F20658" s="65"/>
      <c r="G20658" s="145"/>
    </row>
    <row r="20659" spans="1:7">
      <c r="A20659" s="65"/>
      <c r="B20659" s="65"/>
      <c r="C20659" s="65"/>
      <c r="D20659" s="65"/>
      <c r="E20659" s="65"/>
      <c r="F20659" s="65"/>
      <c r="G20659" s="145"/>
    </row>
    <row r="20660" spans="1:7">
      <c r="A20660" s="65"/>
      <c r="B20660" s="65"/>
      <c r="C20660" s="65"/>
      <c r="D20660" s="65"/>
      <c r="E20660" s="65"/>
      <c r="F20660" s="65"/>
      <c r="G20660" s="145"/>
    </row>
    <row r="20661" spans="1:7">
      <c r="A20661" s="65"/>
      <c r="B20661" s="65"/>
      <c r="C20661" s="65"/>
      <c r="D20661" s="65"/>
      <c r="E20661" s="65"/>
      <c r="F20661" s="65"/>
      <c r="G20661" s="145"/>
    </row>
    <row r="20662" spans="1:7">
      <c r="A20662" s="65"/>
      <c r="B20662" s="65"/>
      <c r="C20662" s="65"/>
      <c r="D20662" s="65"/>
      <c r="E20662" s="65"/>
      <c r="F20662" s="65"/>
      <c r="G20662" s="145"/>
    </row>
    <row r="20663" spans="1:7">
      <c r="A20663" s="65"/>
      <c r="B20663" s="65"/>
      <c r="C20663" s="65"/>
      <c r="D20663" s="65"/>
      <c r="E20663" s="65"/>
      <c r="F20663" s="65"/>
      <c r="G20663" s="145"/>
    </row>
    <row r="20664" spans="1:7">
      <c r="A20664" s="65"/>
      <c r="B20664" s="65"/>
      <c r="C20664" s="65"/>
      <c r="D20664" s="65"/>
      <c r="E20664" s="65"/>
      <c r="F20664" s="65"/>
      <c r="G20664" s="145"/>
    </row>
    <row r="20665" spans="1:7">
      <c r="A20665" s="65"/>
      <c r="B20665" s="65"/>
      <c r="C20665" s="65"/>
      <c r="D20665" s="65"/>
      <c r="E20665" s="65"/>
      <c r="F20665" s="65"/>
      <c r="G20665" s="145"/>
    </row>
    <row r="20666" spans="1:7">
      <c r="A20666" s="65"/>
      <c r="B20666" s="65"/>
      <c r="C20666" s="65"/>
      <c r="D20666" s="65"/>
      <c r="E20666" s="65"/>
      <c r="F20666" s="65"/>
      <c r="G20666" s="145"/>
    </row>
    <row r="20667" spans="1:7">
      <c r="A20667" s="65"/>
      <c r="B20667" s="65"/>
      <c r="C20667" s="65"/>
      <c r="D20667" s="65"/>
      <c r="E20667" s="65"/>
      <c r="F20667" s="65"/>
      <c r="G20667" s="145"/>
    </row>
    <row r="20668" spans="1:7">
      <c r="A20668" s="65"/>
      <c r="B20668" s="65"/>
      <c r="C20668" s="65"/>
      <c r="D20668" s="65"/>
      <c r="E20668" s="65"/>
      <c r="F20668" s="65"/>
      <c r="G20668" s="145"/>
    </row>
    <row r="20669" spans="1:7">
      <c r="A20669" s="65"/>
      <c r="B20669" s="65"/>
      <c r="C20669" s="65"/>
      <c r="D20669" s="65"/>
      <c r="E20669" s="65"/>
      <c r="F20669" s="65"/>
      <c r="G20669" s="145"/>
    </row>
    <row r="20670" spans="1:7">
      <c r="A20670" s="65"/>
      <c r="B20670" s="65"/>
      <c r="C20670" s="65"/>
      <c r="D20670" s="65"/>
      <c r="E20670" s="65"/>
      <c r="F20670" s="65"/>
      <c r="G20670" s="145"/>
    </row>
    <row r="20671" spans="1:7">
      <c r="A20671" s="65"/>
      <c r="B20671" s="65"/>
      <c r="C20671" s="65"/>
      <c r="D20671" s="65"/>
      <c r="E20671" s="65"/>
      <c r="F20671" s="65"/>
      <c r="G20671" s="145"/>
    </row>
    <row r="20672" spans="1:7">
      <c r="A20672" s="65"/>
      <c r="B20672" s="65"/>
      <c r="C20672" s="65"/>
      <c r="D20672" s="65"/>
      <c r="E20672" s="65"/>
      <c r="F20672" s="65"/>
      <c r="G20672" s="145"/>
    </row>
    <row r="20673" spans="1:7">
      <c r="A20673" s="65"/>
      <c r="B20673" s="65"/>
      <c r="C20673" s="65"/>
      <c r="D20673" s="65"/>
      <c r="E20673" s="65"/>
      <c r="F20673" s="65"/>
      <c r="G20673" s="145"/>
    </row>
    <row r="20674" spans="1:7">
      <c r="A20674" s="65"/>
      <c r="B20674" s="65"/>
      <c r="C20674" s="65"/>
      <c r="D20674" s="65"/>
      <c r="E20674" s="65"/>
      <c r="F20674" s="65"/>
      <c r="G20674" s="145"/>
    </row>
    <row r="20675" spans="1:7">
      <c r="A20675" s="65"/>
      <c r="B20675" s="65"/>
      <c r="C20675" s="65"/>
      <c r="D20675" s="65"/>
      <c r="E20675" s="65"/>
      <c r="F20675" s="65"/>
      <c r="G20675" s="145"/>
    </row>
    <row r="20676" spans="1:7">
      <c r="A20676" s="65"/>
      <c r="B20676" s="65"/>
      <c r="C20676" s="65"/>
      <c r="D20676" s="65"/>
      <c r="E20676" s="65"/>
      <c r="F20676" s="65"/>
      <c r="G20676" s="145"/>
    </row>
    <row r="20677" spans="1:7">
      <c r="A20677" s="65"/>
      <c r="B20677" s="65"/>
      <c r="C20677" s="65"/>
      <c r="D20677" s="65"/>
      <c r="E20677" s="65"/>
      <c r="F20677" s="65"/>
      <c r="G20677" s="145"/>
    </row>
    <row r="20678" spans="1:7">
      <c r="A20678" s="65"/>
      <c r="B20678" s="65"/>
      <c r="C20678" s="65"/>
      <c r="D20678" s="65"/>
      <c r="E20678" s="65"/>
      <c r="F20678" s="65"/>
      <c r="G20678" s="145"/>
    </row>
    <row r="20679" spans="1:7">
      <c r="A20679" s="65"/>
      <c r="B20679" s="65"/>
      <c r="C20679" s="65"/>
      <c r="D20679" s="65"/>
      <c r="E20679" s="65"/>
      <c r="F20679" s="65"/>
      <c r="G20679" s="145"/>
    </row>
    <row r="20680" spans="1:7">
      <c r="A20680" s="65"/>
      <c r="B20680" s="65"/>
      <c r="C20680" s="65"/>
      <c r="D20680" s="65"/>
      <c r="E20680" s="65"/>
      <c r="F20680" s="65"/>
      <c r="G20680" s="145"/>
    </row>
    <row r="20681" spans="1:7">
      <c r="A20681" s="65"/>
      <c r="B20681" s="65"/>
      <c r="C20681" s="65"/>
      <c r="D20681" s="65"/>
      <c r="E20681" s="65"/>
      <c r="F20681" s="65"/>
      <c r="G20681" s="145"/>
    </row>
    <row r="20682" spans="1:7">
      <c r="A20682" s="65"/>
      <c r="B20682" s="65"/>
      <c r="C20682" s="65"/>
      <c r="D20682" s="65"/>
      <c r="E20682" s="65"/>
      <c r="F20682" s="65"/>
      <c r="G20682" s="145"/>
    </row>
    <row r="20683" spans="1:7">
      <c r="A20683" s="65"/>
      <c r="B20683" s="65"/>
      <c r="C20683" s="65"/>
      <c r="D20683" s="65"/>
      <c r="E20683" s="65"/>
      <c r="F20683" s="65"/>
      <c r="G20683" s="145"/>
    </row>
    <row r="20684" spans="1:7">
      <c r="A20684" s="65"/>
      <c r="B20684" s="65"/>
      <c r="C20684" s="65"/>
      <c r="D20684" s="65"/>
      <c r="E20684" s="65"/>
      <c r="F20684" s="65"/>
      <c r="G20684" s="145"/>
    </row>
    <row r="20685" spans="1:7">
      <c r="A20685" s="65"/>
      <c r="B20685" s="65"/>
      <c r="C20685" s="65"/>
      <c r="D20685" s="65"/>
      <c r="E20685" s="65"/>
      <c r="F20685" s="65"/>
      <c r="G20685" s="145"/>
    </row>
    <row r="20686" spans="1:7">
      <c r="A20686" s="65"/>
      <c r="B20686" s="65"/>
      <c r="C20686" s="65"/>
      <c r="D20686" s="65"/>
      <c r="E20686" s="65"/>
      <c r="F20686" s="65"/>
      <c r="G20686" s="145"/>
    </row>
    <row r="20687" spans="1:7">
      <c r="A20687" s="65"/>
      <c r="B20687" s="65"/>
      <c r="C20687" s="65"/>
      <c r="D20687" s="65"/>
      <c r="E20687" s="65"/>
      <c r="F20687" s="65"/>
      <c r="G20687" s="145"/>
    </row>
    <row r="20688" spans="1:7">
      <c r="A20688" s="65"/>
      <c r="B20688" s="65"/>
      <c r="C20688" s="65"/>
      <c r="D20688" s="65"/>
      <c r="E20688" s="65"/>
      <c r="F20688" s="65"/>
      <c r="G20688" s="145"/>
    </row>
    <row r="20689" spans="1:7">
      <c r="A20689" s="65"/>
      <c r="B20689" s="65"/>
      <c r="C20689" s="65"/>
      <c r="D20689" s="65"/>
      <c r="E20689" s="65"/>
      <c r="F20689" s="65"/>
      <c r="G20689" s="145"/>
    </row>
    <row r="20690" spans="1:7">
      <c r="A20690" s="65"/>
      <c r="B20690" s="65"/>
      <c r="C20690" s="65"/>
      <c r="D20690" s="65"/>
      <c r="E20690" s="65"/>
      <c r="F20690" s="65"/>
      <c r="G20690" s="145"/>
    </row>
    <row r="20691" spans="1:7">
      <c r="A20691" s="65"/>
      <c r="B20691" s="65"/>
      <c r="C20691" s="65"/>
      <c r="D20691" s="65"/>
      <c r="E20691" s="65"/>
      <c r="F20691" s="65"/>
      <c r="G20691" s="145"/>
    </row>
    <row r="20692" spans="1:7">
      <c r="A20692" s="65"/>
      <c r="B20692" s="65"/>
      <c r="C20692" s="65"/>
      <c r="D20692" s="65"/>
      <c r="E20692" s="65"/>
      <c r="F20692" s="65"/>
      <c r="G20692" s="145"/>
    </row>
    <row r="20693" spans="1:7">
      <c r="A20693" s="65"/>
      <c r="B20693" s="65"/>
      <c r="C20693" s="65"/>
      <c r="D20693" s="65"/>
      <c r="E20693" s="65"/>
      <c r="F20693" s="65"/>
      <c r="G20693" s="145"/>
    </row>
    <row r="20694" spans="1:7">
      <c r="A20694" s="65"/>
      <c r="B20694" s="65"/>
      <c r="C20694" s="65"/>
      <c r="D20694" s="65"/>
      <c r="E20694" s="65"/>
      <c r="F20694" s="65"/>
      <c r="G20694" s="145"/>
    </row>
    <row r="20695" spans="1:7">
      <c r="A20695" s="65"/>
      <c r="B20695" s="65"/>
      <c r="C20695" s="65"/>
      <c r="D20695" s="65"/>
      <c r="E20695" s="65"/>
      <c r="F20695" s="65"/>
      <c r="G20695" s="145"/>
    </row>
    <row r="20696" spans="1:7">
      <c r="A20696" s="65"/>
      <c r="B20696" s="65"/>
      <c r="C20696" s="65"/>
      <c r="D20696" s="65"/>
      <c r="E20696" s="65"/>
      <c r="F20696" s="65"/>
      <c r="G20696" s="145"/>
    </row>
    <row r="20697" spans="1:7">
      <c r="A20697" s="65"/>
      <c r="B20697" s="65"/>
      <c r="C20697" s="65"/>
      <c r="D20697" s="65"/>
      <c r="E20697" s="65"/>
      <c r="F20697" s="65"/>
      <c r="G20697" s="145"/>
    </row>
    <row r="20698" spans="1:7">
      <c r="A20698" s="65"/>
      <c r="B20698" s="65"/>
      <c r="C20698" s="65"/>
      <c r="D20698" s="65"/>
      <c r="E20698" s="65"/>
      <c r="F20698" s="65"/>
      <c r="G20698" s="145"/>
    </row>
    <row r="20699" spans="1:7">
      <c r="A20699" s="65"/>
      <c r="B20699" s="65"/>
      <c r="C20699" s="65"/>
      <c r="D20699" s="65"/>
      <c r="E20699" s="65"/>
      <c r="F20699" s="65"/>
      <c r="G20699" s="145"/>
    </row>
    <row r="20700" spans="1:7">
      <c r="A20700" s="65"/>
      <c r="B20700" s="65"/>
      <c r="C20700" s="65"/>
      <c r="D20700" s="65"/>
      <c r="E20700" s="65"/>
      <c r="F20700" s="65"/>
      <c r="G20700" s="145"/>
    </row>
    <row r="20701" spans="1:7">
      <c r="A20701" s="65"/>
      <c r="B20701" s="65"/>
      <c r="C20701" s="65"/>
      <c r="D20701" s="65"/>
      <c r="E20701" s="65"/>
      <c r="F20701" s="65"/>
      <c r="G20701" s="145"/>
    </row>
    <row r="20702" spans="1:7">
      <c r="A20702" s="65"/>
      <c r="B20702" s="65"/>
      <c r="C20702" s="65"/>
      <c r="D20702" s="65"/>
      <c r="E20702" s="65"/>
      <c r="F20702" s="65"/>
      <c r="G20702" s="145"/>
    </row>
    <row r="20703" spans="1:7">
      <c r="A20703" s="65"/>
      <c r="B20703" s="65"/>
      <c r="C20703" s="65"/>
      <c r="D20703" s="65"/>
      <c r="E20703" s="65"/>
      <c r="F20703" s="65"/>
      <c r="G20703" s="145"/>
    </row>
    <row r="20704" spans="1:7">
      <c r="A20704" s="65"/>
      <c r="B20704" s="65"/>
      <c r="C20704" s="65"/>
      <c r="D20704" s="65"/>
      <c r="E20704" s="65"/>
      <c r="F20704" s="65"/>
      <c r="G20704" s="145"/>
    </row>
    <row r="20705" spans="1:7">
      <c r="A20705" s="65"/>
      <c r="B20705" s="65"/>
      <c r="C20705" s="65"/>
      <c r="D20705" s="65"/>
      <c r="E20705" s="65"/>
      <c r="F20705" s="65"/>
      <c r="G20705" s="145"/>
    </row>
    <row r="20706" spans="1:7">
      <c r="A20706" s="65"/>
      <c r="B20706" s="65"/>
      <c r="C20706" s="65"/>
      <c r="D20706" s="65"/>
      <c r="E20706" s="65"/>
      <c r="F20706" s="65"/>
      <c r="G20706" s="145"/>
    </row>
    <row r="20707" spans="1:7">
      <c r="A20707" s="65"/>
      <c r="B20707" s="65"/>
      <c r="C20707" s="65"/>
      <c r="D20707" s="65"/>
      <c r="E20707" s="65"/>
      <c r="F20707" s="65"/>
      <c r="G20707" s="145"/>
    </row>
    <row r="20708" spans="1:7">
      <c r="A20708" s="65"/>
      <c r="B20708" s="65"/>
      <c r="C20708" s="65"/>
      <c r="D20708" s="65"/>
      <c r="E20708" s="65"/>
      <c r="F20708" s="65"/>
      <c r="G20708" s="145"/>
    </row>
    <row r="20709" spans="1:7">
      <c r="A20709" s="65"/>
      <c r="B20709" s="65"/>
      <c r="C20709" s="65"/>
      <c r="D20709" s="65"/>
      <c r="E20709" s="65"/>
      <c r="F20709" s="65"/>
      <c r="G20709" s="145"/>
    </row>
    <row r="20710" spans="1:7">
      <c r="A20710" s="65"/>
      <c r="B20710" s="65"/>
      <c r="C20710" s="65"/>
      <c r="D20710" s="65"/>
      <c r="E20710" s="65"/>
      <c r="F20710" s="65"/>
      <c r="G20710" s="145"/>
    </row>
    <row r="20711" spans="1:7">
      <c r="A20711" s="65"/>
      <c r="B20711" s="65"/>
      <c r="C20711" s="65"/>
      <c r="D20711" s="65"/>
      <c r="E20711" s="65"/>
      <c r="F20711" s="65"/>
      <c r="G20711" s="145"/>
    </row>
    <row r="20712" spans="1:7">
      <c r="A20712" s="65"/>
      <c r="B20712" s="65"/>
      <c r="C20712" s="65"/>
      <c r="D20712" s="65"/>
      <c r="E20712" s="65"/>
      <c r="F20712" s="65"/>
      <c r="G20712" s="145"/>
    </row>
    <row r="20713" spans="1:7">
      <c r="A20713" s="65"/>
      <c r="B20713" s="65"/>
      <c r="C20713" s="65"/>
      <c r="D20713" s="65"/>
      <c r="E20713" s="65"/>
      <c r="F20713" s="65"/>
      <c r="G20713" s="145"/>
    </row>
    <row r="20714" spans="1:7">
      <c r="A20714" s="65"/>
      <c r="B20714" s="65"/>
      <c r="C20714" s="65"/>
      <c r="D20714" s="65"/>
      <c r="E20714" s="65"/>
      <c r="F20714" s="65"/>
      <c r="G20714" s="145"/>
    </row>
    <row r="20715" spans="1:7">
      <c r="A20715" s="65"/>
      <c r="B20715" s="65"/>
      <c r="C20715" s="65"/>
      <c r="D20715" s="65"/>
      <c r="E20715" s="65"/>
      <c r="F20715" s="65"/>
      <c r="G20715" s="145"/>
    </row>
    <row r="20716" spans="1:7">
      <c r="A20716" s="65"/>
      <c r="B20716" s="65"/>
      <c r="C20716" s="65"/>
      <c r="D20716" s="65"/>
      <c r="E20716" s="65"/>
      <c r="F20716" s="65"/>
      <c r="G20716" s="145"/>
    </row>
    <row r="20717" spans="1:7">
      <c r="A20717" s="65"/>
      <c r="B20717" s="65"/>
      <c r="C20717" s="65"/>
      <c r="D20717" s="65"/>
      <c r="E20717" s="65"/>
      <c r="F20717" s="65"/>
      <c r="G20717" s="145"/>
    </row>
    <row r="20718" spans="1:7">
      <c r="A20718" s="65"/>
      <c r="B20718" s="65"/>
      <c r="C20718" s="65"/>
      <c r="D20718" s="65"/>
      <c r="E20718" s="65"/>
      <c r="F20718" s="65"/>
      <c r="G20718" s="145"/>
    </row>
    <row r="20719" spans="1:7">
      <c r="A20719" s="65"/>
      <c r="B20719" s="65"/>
      <c r="C20719" s="65"/>
      <c r="D20719" s="65"/>
      <c r="E20719" s="65"/>
      <c r="F20719" s="65"/>
      <c r="G20719" s="145"/>
    </row>
    <row r="20720" spans="1:7">
      <c r="A20720" s="65"/>
      <c r="B20720" s="65"/>
      <c r="C20720" s="65"/>
      <c r="D20720" s="65"/>
      <c r="E20720" s="65"/>
      <c r="F20720" s="65"/>
      <c r="G20720" s="145"/>
    </row>
    <row r="20721" spans="1:7">
      <c r="A20721" s="65"/>
      <c r="B20721" s="65"/>
      <c r="C20721" s="65"/>
      <c r="D20721" s="65"/>
      <c r="E20721" s="65"/>
      <c r="F20721" s="65"/>
      <c r="G20721" s="145"/>
    </row>
    <row r="20722" spans="1:7">
      <c r="A20722" s="65"/>
      <c r="B20722" s="65"/>
      <c r="C20722" s="65"/>
      <c r="D20722" s="65"/>
      <c r="E20722" s="65"/>
      <c r="F20722" s="65"/>
      <c r="G20722" s="145"/>
    </row>
    <row r="20723" spans="1:7">
      <c r="A20723" s="65"/>
      <c r="B20723" s="65"/>
      <c r="C20723" s="65"/>
      <c r="D20723" s="65"/>
      <c r="E20723" s="65"/>
      <c r="F20723" s="65"/>
      <c r="G20723" s="145"/>
    </row>
    <row r="20724" spans="1:7">
      <c r="A20724" s="65"/>
      <c r="B20724" s="65"/>
      <c r="C20724" s="65"/>
      <c r="D20724" s="65"/>
      <c r="E20724" s="65"/>
      <c r="F20724" s="65"/>
      <c r="G20724" s="145"/>
    </row>
    <row r="20725" spans="1:7">
      <c r="A20725" s="65"/>
      <c r="B20725" s="65"/>
      <c r="C20725" s="65"/>
      <c r="D20725" s="65"/>
      <c r="E20725" s="65"/>
      <c r="F20725" s="65"/>
      <c r="G20725" s="145"/>
    </row>
    <row r="20726" spans="1:7">
      <c r="A20726" s="65"/>
      <c r="B20726" s="65"/>
      <c r="C20726" s="65"/>
      <c r="D20726" s="65"/>
      <c r="E20726" s="65"/>
      <c r="F20726" s="65"/>
      <c r="G20726" s="145"/>
    </row>
    <row r="20727" spans="1:7">
      <c r="A20727" s="65"/>
      <c r="B20727" s="65"/>
      <c r="C20727" s="65"/>
      <c r="D20727" s="65"/>
      <c r="E20727" s="65"/>
      <c r="F20727" s="65"/>
      <c r="G20727" s="145"/>
    </row>
    <row r="20728" spans="1:7">
      <c r="A20728" s="65"/>
      <c r="B20728" s="65"/>
      <c r="C20728" s="65"/>
      <c r="D20728" s="65"/>
      <c r="E20728" s="65"/>
      <c r="F20728" s="65"/>
      <c r="G20728" s="145"/>
    </row>
    <row r="20729" spans="1:7">
      <c r="A20729" s="65"/>
      <c r="B20729" s="65"/>
      <c r="C20729" s="65"/>
      <c r="D20729" s="65"/>
      <c r="E20729" s="65"/>
      <c r="F20729" s="65"/>
      <c r="G20729" s="145"/>
    </row>
    <row r="20730" spans="1:7">
      <c r="A20730" s="65"/>
      <c r="B20730" s="65"/>
      <c r="C20730" s="65"/>
      <c r="D20730" s="65"/>
      <c r="E20730" s="65"/>
      <c r="F20730" s="65"/>
      <c r="G20730" s="145"/>
    </row>
    <row r="20731" spans="1:7">
      <c r="A20731" s="65"/>
      <c r="B20731" s="65"/>
      <c r="C20731" s="65"/>
      <c r="D20731" s="65"/>
      <c r="E20731" s="65"/>
      <c r="F20731" s="65"/>
      <c r="G20731" s="145"/>
    </row>
    <row r="20732" spans="1:7">
      <c r="A20732" s="65"/>
      <c r="B20732" s="65"/>
      <c r="C20732" s="65"/>
      <c r="D20732" s="65"/>
      <c r="E20732" s="65"/>
      <c r="F20732" s="65"/>
      <c r="G20732" s="145"/>
    </row>
    <row r="20733" spans="1:7">
      <c r="A20733" s="65"/>
      <c r="B20733" s="65"/>
      <c r="C20733" s="65"/>
      <c r="D20733" s="65"/>
      <c r="E20733" s="65"/>
      <c r="F20733" s="65"/>
      <c r="G20733" s="145"/>
    </row>
    <row r="20734" spans="1:7">
      <c r="A20734" s="65"/>
      <c r="B20734" s="65"/>
      <c r="C20734" s="65"/>
      <c r="D20734" s="65"/>
      <c r="E20734" s="65"/>
      <c r="F20734" s="65"/>
      <c r="G20734" s="145"/>
    </row>
    <row r="20735" spans="1:7">
      <c r="A20735" s="65"/>
      <c r="B20735" s="65"/>
      <c r="C20735" s="65"/>
      <c r="D20735" s="65"/>
      <c r="E20735" s="65"/>
      <c r="F20735" s="65"/>
      <c r="G20735" s="145"/>
    </row>
    <row r="20736" spans="1:7">
      <c r="A20736" s="65"/>
      <c r="B20736" s="65"/>
      <c r="C20736" s="65"/>
      <c r="D20736" s="65"/>
      <c r="E20736" s="65"/>
      <c r="F20736" s="65"/>
      <c r="G20736" s="145"/>
    </row>
    <row r="20737" spans="1:7">
      <c r="A20737" s="65"/>
      <c r="B20737" s="65"/>
      <c r="C20737" s="65"/>
      <c r="D20737" s="65"/>
      <c r="E20737" s="65"/>
      <c r="F20737" s="65"/>
      <c r="G20737" s="145"/>
    </row>
    <row r="20738" spans="1:7">
      <c r="A20738" s="65"/>
      <c r="B20738" s="65"/>
      <c r="C20738" s="65"/>
      <c r="D20738" s="65"/>
      <c r="E20738" s="65"/>
      <c r="F20738" s="65"/>
      <c r="G20738" s="145"/>
    </row>
    <row r="20739" spans="1:7">
      <c r="A20739" s="65"/>
      <c r="B20739" s="65"/>
      <c r="C20739" s="65"/>
      <c r="D20739" s="65"/>
      <c r="E20739" s="65"/>
      <c r="F20739" s="65"/>
      <c r="G20739" s="145"/>
    </row>
    <row r="20740" spans="1:7">
      <c r="A20740" s="65"/>
      <c r="B20740" s="65"/>
      <c r="C20740" s="65"/>
      <c r="D20740" s="65"/>
      <c r="E20740" s="65"/>
      <c r="F20740" s="65"/>
      <c r="G20740" s="145"/>
    </row>
    <row r="20741" spans="1:7">
      <c r="A20741" s="65"/>
      <c r="B20741" s="65"/>
      <c r="C20741" s="65"/>
      <c r="D20741" s="65"/>
      <c r="E20741" s="65"/>
      <c r="F20741" s="65"/>
      <c r="G20741" s="145"/>
    </row>
    <row r="20742" spans="1:7">
      <c r="A20742" s="65"/>
      <c r="B20742" s="65"/>
      <c r="C20742" s="65"/>
      <c r="D20742" s="65"/>
      <c r="E20742" s="65"/>
      <c r="F20742" s="65"/>
      <c r="G20742" s="145"/>
    </row>
    <row r="20743" spans="1:7">
      <c r="A20743" s="65"/>
      <c r="B20743" s="65"/>
      <c r="C20743" s="65"/>
      <c r="D20743" s="65"/>
      <c r="E20743" s="65"/>
      <c r="F20743" s="65"/>
      <c r="G20743" s="145"/>
    </row>
    <row r="20744" spans="1:7">
      <c r="A20744" s="65"/>
      <c r="B20744" s="65"/>
      <c r="C20744" s="65"/>
      <c r="D20744" s="65"/>
      <c r="E20744" s="65"/>
      <c r="F20744" s="65"/>
      <c r="G20744" s="145"/>
    </row>
    <row r="20745" spans="1:7">
      <c r="A20745" s="65"/>
      <c r="B20745" s="65"/>
      <c r="C20745" s="65"/>
      <c r="D20745" s="65"/>
      <c r="E20745" s="65"/>
      <c r="F20745" s="65"/>
      <c r="G20745" s="145"/>
    </row>
    <row r="20746" spans="1:7">
      <c r="A20746" s="65"/>
      <c r="B20746" s="65"/>
      <c r="C20746" s="65"/>
      <c r="D20746" s="65"/>
      <c r="E20746" s="65"/>
      <c r="F20746" s="65"/>
      <c r="G20746" s="145"/>
    </row>
    <row r="20747" spans="1:7">
      <c r="A20747" s="65"/>
      <c r="B20747" s="65"/>
      <c r="C20747" s="65"/>
      <c r="D20747" s="65"/>
      <c r="E20747" s="65"/>
      <c r="F20747" s="65"/>
      <c r="G20747" s="145"/>
    </row>
    <row r="20748" spans="1:7">
      <c r="A20748" s="65"/>
      <c r="B20748" s="65"/>
      <c r="C20748" s="65"/>
      <c r="D20748" s="65"/>
      <c r="E20748" s="65"/>
      <c r="F20748" s="65"/>
      <c r="G20748" s="145"/>
    </row>
    <row r="20749" spans="1:7">
      <c r="A20749" s="65"/>
      <c r="B20749" s="65"/>
      <c r="C20749" s="65"/>
      <c r="D20749" s="65"/>
      <c r="E20749" s="65"/>
      <c r="F20749" s="65"/>
      <c r="G20749" s="145"/>
    </row>
    <row r="20750" spans="1:7">
      <c r="A20750" s="65"/>
      <c r="B20750" s="65"/>
      <c r="C20750" s="65"/>
      <c r="D20750" s="65"/>
      <c r="E20750" s="65"/>
      <c r="F20750" s="65"/>
      <c r="G20750" s="145"/>
    </row>
    <row r="20751" spans="1:7">
      <c r="A20751" s="65"/>
      <c r="B20751" s="65"/>
      <c r="C20751" s="65"/>
      <c r="D20751" s="65"/>
      <c r="E20751" s="65"/>
      <c r="F20751" s="65"/>
      <c r="G20751" s="145"/>
    </row>
    <row r="20752" spans="1:7">
      <c r="A20752" s="65"/>
      <c r="B20752" s="65"/>
      <c r="C20752" s="65"/>
      <c r="D20752" s="65"/>
      <c r="E20752" s="65"/>
      <c r="F20752" s="65"/>
      <c r="G20752" s="145"/>
    </row>
    <row r="20753" spans="1:7">
      <c r="A20753" s="65"/>
      <c r="B20753" s="65"/>
      <c r="C20753" s="65"/>
      <c r="D20753" s="65"/>
      <c r="E20753" s="65"/>
      <c r="F20753" s="65"/>
      <c r="G20753" s="145"/>
    </row>
    <row r="20754" spans="1:7">
      <c r="A20754" s="65"/>
      <c r="B20754" s="65"/>
      <c r="C20754" s="65"/>
      <c r="D20754" s="65"/>
      <c r="E20754" s="65"/>
      <c r="F20754" s="65"/>
      <c r="G20754" s="145"/>
    </row>
    <row r="20755" spans="1:7">
      <c r="A20755" s="65"/>
      <c r="B20755" s="65"/>
      <c r="C20755" s="65"/>
      <c r="D20755" s="65"/>
      <c r="E20755" s="65"/>
      <c r="F20755" s="65"/>
      <c r="G20755" s="145"/>
    </row>
    <row r="20756" spans="1:7">
      <c r="A20756" s="65"/>
      <c r="B20756" s="65"/>
      <c r="C20756" s="65"/>
      <c r="D20756" s="65"/>
      <c r="E20756" s="65"/>
      <c r="F20756" s="65"/>
      <c r="G20756" s="145"/>
    </row>
    <row r="20757" spans="1:7">
      <c r="A20757" s="65"/>
      <c r="B20757" s="65"/>
      <c r="C20757" s="65"/>
      <c r="D20757" s="65"/>
      <c r="E20757" s="65"/>
      <c r="F20757" s="65"/>
      <c r="G20757" s="145"/>
    </row>
    <row r="20758" spans="1:7">
      <c r="A20758" s="65"/>
      <c r="B20758" s="65"/>
      <c r="C20758" s="65"/>
      <c r="D20758" s="65"/>
      <c r="E20758" s="65"/>
      <c r="F20758" s="65"/>
      <c r="G20758" s="145"/>
    </row>
    <row r="20759" spans="1:7">
      <c r="A20759" s="65"/>
      <c r="B20759" s="65"/>
      <c r="C20759" s="65"/>
      <c r="D20759" s="65"/>
      <c r="E20759" s="65"/>
      <c r="F20759" s="65"/>
      <c r="G20759" s="145"/>
    </row>
    <row r="20760" spans="1:7">
      <c r="A20760" s="65"/>
      <c r="B20760" s="65"/>
      <c r="C20760" s="65"/>
      <c r="D20760" s="65"/>
      <c r="E20760" s="65"/>
      <c r="F20760" s="65"/>
      <c r="G20760" s="145"/>
    </row>
    <row r="20761" spans="1:7">
      <c r="A20761" s="65"/>
      <c r="B20761" s="65"/>
      <c r="C20761" s="65"/>
      <c r="D20761" s="65"/>
      <c r="E20761" s="65"/>
      <c r="F20761" s="65"/>
      <c r="G20761" s="145"/>
    </row>
    <row r="20762" spans="1:7">
      <c r="A20762" s="65"/>
      <c r="B20762" s="65"/>
      <c r="C20762" s="65"/>
      <c r="D20762" s="65"/>
      <c r="E20762" s="65"/>
      <c r="F20762" s="65"/>
      <c r="G20762" s="145"/>
    </row>
    <row r="20763" spans="1:7">
      <c r="A20763" s="65"/>
      <c r="B20763" s="65"/>
      <c r="C20763" s="65"/>
      <c r="D20763" s="65"/>
      <c r="E20763" s="65"/>
      <c r="F20763" s="65"/>
      <c r="G20763" s="145"/>
    </row>
    <row r="20764" spans="1:7">
      <c r="A20764" s="65"/>
      <c r="B20764" s="65"/>
      <c r="C20764" s="65"/>
      <c r="D20764" s="65"/>
      <c r="E20764" s="65"/>
      <c r="F20764" s="65"/>
      <c r="G20764" s="145"/>
    </row>
    <row r="20765" spans="1:7">
      <c r="A20765" s="65"/>
      <c r="B20765" s="65"/>
      <c r="C20765" s="65"/>
      <c r="D20765" s="65"/>
      <c r="E20765" s="65"/>
      <c r="F20765" s="65"/>
      <c r="G20765" s="145"/>
    </row>
    <row r="20766" spans="1:7">
      <c r="A20766" s="65"/>
      <c r="B20766" s="65"/>
      <c r="C20766" s="65"/>
      <c r="D20766" s="65"/>
      <c r="E20766" s="65"/>
      <c r="F20766" s="65"/>
      <c r="G20766" s="145"/>
    </row>
    <row r="20767" spans="1:7">
      <c r="A20767" s="65"/>
      <c r="B20767" s="65"/>
      <c r="C20767" s="65"/>
      <c r="D20767" s="65"/>
      <c r="E20767" s="65"/>
      <c r="F20767" s="65"/>
      <c r="G20767" s="145"/>
    </row>
    <row r="20768" spans="1:7">
      <c r="A20768" s="65"/>
      <c r="B20768" s="65"/>
      <c r="C20768" s="65"/>
      <c r="D20768" s="65"/>
      <c r="E20768" s="65"/>
      <c r="F20768" s="65"/>
      <c r="G20768" s="145"/>
    </row>
    <row r="20769" spans="1:7">
      <c r="A20769" s="65"/>
      <c r="B20769" s="65"/>
      <c r="C20769" s="65"/>
      <c r="D20769" s="65"/>
      <c r="E20769" s="65"/>
      <c r="F20769" s="65"/>
      <c r="G20769" s="145"/>
    </row>
    <row r="20770" spans="1:7">
      <c r="A20770" s="65"/>
      <c r="B20770" s="65"/>
      <c r="C20770" s="65"/>
      <c r="D20770" s="65"/>
      <c r="E20770" s="65"/>
      <c r="F20770" s="65"/>
      <c r="G20770" s="145"/>
    </row>
    <row r="20771" spans="1:7">
      <c r="A20771" s="65"/>
      <c r="B20771" s="65"/>
      <c r="C20771" s="65"/>
      <c r="D20771" s="65"/>
      <c r="E20771" s="65"/>
      <c r="F20771" s="65"/>
      <c r="G20771" s="145"/>
    </row>
    <row r="20772" spans="1:7">
      <c r="A20772" s="65"/>
      <c r="B20772" s="65"/>
      <c r="C20772" s="65"/>
      <c r="D20772" s="65"/>
      <c r="E20772" s="65"/>
      <c r="F20772" s="65"/>
      <c r="G20772" s="145"/>
    </row>
    <row r="20773" spans="1:7">
      <c r="A20773" s="65"/>
      <c r="B20773" s="65"/>
      <c r="C20773" s="65"/>
      <c r="D20773" s="65"/>
      <c r="E20773" s="65"/>
      <c r="F20773" s="65"/>
      <c r="G20773" s="145"/>
    </row>
    <row r="20774" spans="1:7">
      <c r="A20774" s="65"/>
      <c r="B20774" s="65"/>
      <c r="C20774" s="65"/>
      <c r="D20774" s="65"/>
      <c r="E20774" s="65"/>
      <c r="F20774" s="65"/>
      <c r="G20774" s="145"/>
    </row>
    <row r="20775" spans="1:7">
      <c r="A20775" s="65"/>
      <c r="B20775" s="65"/>
      <c r="C20775" s="65"/>
      <c r="D20775" s="65"/>
      <c r="E20775" s="65"/>
      <c r="F20775" s="65"/>
      <c r="G20775" s="145"/>
    </row>
    <row r="20776" spans="1:7">
      <c r="A20776" s="65"/>
      <c r="B20776" s="65"/>
      <c r="C20776" s="65"/>
      <c r="D20776" s="65"/>
      <c r="E20776" s="65"/>
      <c r="F20776" s="65"/>
      <c r="G20776" s="145"/>
    </row>
    <row r="20777" spans="1:7">
      <c r="A20777" s="65"/>
      <c r="B20777" s="65"/>
      <c r="C20777" s="65"/>
      <c r="D20777" s="65"/>
      <c r="E20777" s="65"/>
      <c r="F20777" s="65"/>
      <c r="G20777" s="145"/>
    </row>
    <row r="20778" spans="1:7">
      <c r="A20778" s="65"/>
      <c r="B20778" s="65"/>
      <c r="C20778" s="65"/>
      <c r="D20778" s="65"/>
      <c r="E20778" s="65"/>
      <c r="F20778" s="65"/>
      <c r="G20778" s="145"/>
    </row>
    <row r="20779" spans="1:7">
      <c r="A20779" s="65"/>
      <c r="B20779" s="65"/>
      <c r="C20779" s="65"/>
      <c r="D20779" s="65"/>
      <c r="E20779" s="65"/>
      <c r="F20779" s="65"/>
      <c r="G20779" s="145"/>
    </row>
    <row r="20780" spans="1:7">
      <c r="A20780" s="65"/>
      <c r="B20780" s="65"/>
      <c r="C20780" s="65"/>
      <c r="D20780" s="65"/>
      <c r="E20780" s="65"/>
      <c r="F20780" s="65"/>
      <c r="G20780" s="145"/>
    </row>
    <row r="20781" spans="1:7">
      <c r="A20781" s="65"/>
      <c r="B20781" s="65"/>
      <c r="C20781" s="65"/>
      <c r="D20781" s="65"/>
      <c r="E20781" s="65"/>
      <c r="F20781" s="65"/>
      <c r="G20781" s="145"/>
    </row>
    <row r="20782" spans="1:7">
      <c r="A20782" s="65"/>
      <c r="B20782" s="65"/>
      <c r="C20782" s="65"/>
      <c r="D20782" s="65"/>
      <c r="E20782" s="65"/>
      <c r="F20782" s="65"/>
      <c r="G20782" s="145"/>
    </row>
    <row r="20783" spans="1:7">
      <c r="A20783" s="65"/>
      <c r="B20783" s="65"/>
      <c r="C20783" s="65"/>
      <c r="D20783" s="65"/>
      <c r="E20783" s="65"/>
      <c r="F20783" s="65"/>
      <c r="G20783" s="145"/>
    </row>
    <row r="20784" spans="1:7">
      <c r="A20784" s="65"/>
      <c r="B20784" s="65"/>
      <c r="C20784" s="65"/>
      <c r="D20784" s="65"/>
      <c r="E20784" s="65"/>
      <c r="F20784" s="65"/>
      <c r="G20784" s="145"/>
    </row>
    <row r="20785" spans="1:7">
      <c r="A20785" s="65"/>
      <c r="B20785" s="65"/>
      <c r="C20785" s="65"/>
      <c r="D20785" s="65"/>
      <c r="E20785" s="65"/>
      <c r="F20785" s="65"/>
      <c r="G20785" s="145"/>
    </row>
    <row r="20786" spans="1:7">
      <c r="A20786" s="65"/>
      <c r="B20786" s="65"/>
      <c r="C20786" s="65"/>
      <c r="D20786" s="65"/>
      <c r="E20786" s="65"/>
      <c r="F20786" s="65"/>
      <c r="G20786" s="145"/>
    </row>
    <row r="20787" spans="1:7">
      <c r="A20787" s="65"/>
      <c r="B20787" s="65"/>
      <c r="C20787" s="65"/>
      <c r="D20787" s="65"/>
      <c r="E20787" s="65"/>
      <c r="F20787" s="65"/>
      <c r="G20787" s="145"/>
    </row>
    <row r="20788" spans="1:7">
      <c r="A20788" s="65"/>
      <c r="B20788" s="65"/>
      <c r="C20788" s="65"/>
      <c r="D20788" s="65"/>
      <c r="E20788" s="65"/>
      <c r="F20788" s="65"/>
      <c r="G20788" s="145"/>
    </row>
    <row r="20789" spans="1:7">
      <c r="A20789" s="65"/>
      <c r="B20789" s="65"/>
      <c r="C20789" s="65"/>
      <c r="D20789" s="65"/>
      <c r="E20789" s="65"/>
      <c r="F20789" s="65"/>
      <c r="G20789" s="145"/>
    </row>
    <row r="20790" spans="1:7">
      <c r="A20790" s="65"/>
      <c r="B20790" s="65"/>
      <c r="C20790" s="65"/>
      <c r="D20790" s="65"/>
      <c r="E20790" s="65"/>
      <c r="F20790" s="65"/>
      <c r="G20790" s="145"/>
    </row>
    <row r="20791" spans="1:7">
      <c r="A20791" s="65"/>
      <c r="B20791" s="65"/>
      <c r="C20791" s="65"/>
      <c r="D20791" s="65"/>
      <c r="E20791" s="65"/>
      <c r="F20791" s="65"/>
      <c r="G20791" s="145"/>
    </row>
    <row r="20792" spans="1:7">
      <c r="A20792" s="65"/>
      <c r="B20792" s="65"/>
      <c r="C20792" s="65"/>
      <c r="D20792" s="65"/>
      <c r="E20792" s="65"/>
      <c r="F20792" s="65"/>
      <c r="G20792" s="145"/>
    </row>
    <row r="20793" spans="1:7">
      <c r="A20793" s="65"/>
      <c r="B20793" s="65"/>
      <c r="C20793" s="65"/>
      <c r="D20793" s="65"/>
      <c r="E20793" s="65"/>
      <c r="F20793" s="65"/>
      <c r="G20793" s="145"/>
    </row>
    <row r="20794" spans="1:7">
      <c r="A20794" s="65"/>
      <c r="B20794" s="65"/>
      <c r="C20794" s="65"/>
      <c r="D20794" s="65"/>
      <c r="E20794" s="65"/>
      <c r="F20794" s="65"/>
      <c r="G20794" s="145"/>
    </row>
    <row r="20795" spans="1:7">
      <c r="A20795" s="65"/>
      <c r="B20795" s="65"/>
      <c r="C20795" s="65"/>
      <c r="D20795" s="65"/>
      <c r="E20795" s="65"/>
      <c r="F20795" s="65"/>
      <c r="G20795" s="145"/>
    </row>
    <row r="20796" spans="1:7">
      <c r="A20796" s="65"/>
      <c r="B20796" s="65"/>
      <c r="C20796" s="65"/>
      <c r="D20796" s="65"/>
      <c r="E20796" s="65"/>
      <c r="F20796" s="65"/>
      <c r="G20796" s="145"/>
    </row>
    <row r="20797" spans="1:7">
      <c r="A20797" s="65"/>
      <c r="B20797" s="65"/>
      <c r="C20797" s="65"/>
      <c r="D20797" s="65"/>
      <c r="E20797" s="65"/>
      <c r="F20797" s="65"/>
      <c r="G20797" s="145"/>
    </row>
    <row r="20798" spans="1:7">
      <c r="A20798" s="65"/>
      <c r="B20798" s="65"/>
      <c r="C20798" s="65"/>
      <c r="D20798" s="65"/>
      <c r="E20798" s="65"/>
      <c r="F20798" s="65"/>
      <c r="G20798" s="145"/>
    </row>
    <row r="20799" spans="1:7">
      <c r="A20799" s="65"/>
      <c r="B20799" s="65"/>
      <c r="C20799" s="65"/>
      <c r="D20799" s="65"/>
      <c r="E20799" s="65"/>
      <c r="F20799" s="65"/>
      <c r="G20799" s="145"/>
    </row>
    <row r="20800" spans="1:7">
      <c r="A20800" s="65"/>
      <c r="B20800" s="65"/>
      <c r="C20800" s="65"/>
      <c r="D20800" s="65"/>
      <c r="E20800" s="65"/>
      <c r="F20800" s="65"/>
      <c r="G20800" s="145"/>
    </row>
    <row r="20801" spans="1:7">
      <c r="A20801" s="65"/>
      <c r="B20801" s="65"/>
      <c r="C20801" s="65"/>
      <c r="D20801" s="65"/>
      <c r="E20801" s="65"/>
      <c r="F20801" s="65"/>
      <c r="G20801" s="145"/>
    </row>
    <row r="20802" spans="1:7">
      <c r="A20802" s="65"/>
      <c r="B20802" s="65"/>
      <c r="C20802" s="65"/>
      <c r="D20802" s="65"/>
      <c r="E20802" s="65"/>
      <c r="F20802" s="65"/>
      <c r="G20802" s="145"/>
    </row>
    <row r="20803" spans="1:7">
      <c r="A20803" s="65"/>
      <c r="B20803" s="65"/>
      <c r="C20803" s="65"/>
      <c r="D20803" s="65"/>
      <c r="E20803" s="65"/>
      <c r="F20803" s="65"/>
      <c r="G20803" s="145"/>
    </row>
    <row r="20804" spans="1:7">
      <c r="A20804" s="65"/>
      <c r="B20804" s="65"/>
      <c r="C20804" s="65"/>
      <c r="D20804" s="65"/>
      <c r="E20804" s="65"/>
      <c r="F20804" s="65"/>
      <c r="G20804" s="145"/>
    </row>
    <row r="20805" spans="1:7">
      <c r="A20805" s="65"/>
      <c r="B20805" s="65"/>
      <c r="C20805" s="65"/>
      <c r="D20805" s="65"/>
      <c r="E20805" s="65"/>
      <c r="F20805" s="65"/>
      <c r="G20805" s="145"/>
    </row>
    <row r="20806" spans="1:7">
      <c r="A20806" s="65"/>
      <c r="B20806" s="65"/>
      <c r="C20806" s="65"/>
      <c r="D20806" s="65"/>
      <c r="E20806" s="65"/>
      <c r="F20806" s="65"/>
      <c r="G20806" s="145"/>
    </row>
    <row r="20807" spans="1:7">
      <c r="A20807" s="65"/>
      <c r="B20807" s="65"/>
      <c r="C20807" s="65"/>
      <c r="D20807" s="65"/>
      <c r="E20807" s="65"/>
      <c r="F20807" s="65"/>
      <c r="G20807" s="145"/>
    </row>
    <row r="20808" spans="1:7">
      <c r="A20808" s="65"/>
      <c r="B20808" s="65"/>
      <c r="C20808" s="65"/>
      <c r="D20808" s="65"/>
      <c r="E20808" s="65"/>
      <c r="F20808" s="65"/>
      <c r="G20808" s="145"/>
    </row>
    <row r="20809" spans="1:7">
      <c r="A20809" s="65"/>
      <c r="B20809" s="65"/>
      <c r="C20809" s="65"/>
      <c r="D20809" s="65"/>
      <c r="E20809" s="65"/>
      <c r="F20809" s="65"/>
      <c r="G20809" s="145"/>
    </row>
    <row r="20810" spans="1:7">
      <c r="A20810" s="65"/>
      <c r="B20810" s="65"/>
      <c r="C20810" s="65"/>
      <c r="D20810" s="65"/>
      <c r="E20810" s="65"/>
      <c r="F20810" s="65"/>
      <c r="G20810" s="145"/>
    </row>
    <row r="20811" spans="1:7">
      <c r="A20811" s="65"/>
      <c r="B20811" s="65"/>
      <c r="C20811" s="65"/>
      <c r="D20811" s="65"/>
      <c r="E20811" s="65"/>
      <c r="F20811" s="65"/>
      <c r="G20811" s="145"/>
    </row>
    <row r="20812" spans="1:7">
      <c r="A20812" s="65"/>
      <c r="B20812" s="65"/>
      <c r="C20812" s="65"/>
      <c r="D20812" s="65"/>
      <c r="E20812" s="65"/>
      <c r="F20812" s="65"/>
      <c r="G20812" s="145"/>
    </row>
    <row r="20813" spans="1:7">
      <c r="A20813" s="65"/>
      <c r="B20813" s="65"/>
      <c r="C20813" s="65"/>
      <c r="D20813" s="65"/>
      <c r="E20813" s="65"/>
      <c r="F20813" s="65"/>
      <c r="G20813" s="145"/>
    </row>
    <row r="20814" spans="1:7">
      <c r="A20814" s="65"/>
      <c r="B20814" s="65"/>
      <c r="C20814" s="65"/>
      <c r="D20814" s="65"/>
      <c r="E20814" s="65"/>
      <c r="F20814" s="65"/>
      <c r="G20814" s="145"/>
    </row>
    <row r="20815" spans="1:7">
      <c r="A20815" s="65"/>
      <c r="B20815" s="65"/>
      <c r="C20815" s="65"/>
      <c r="D20815" s="65"/>
      <c r="E20815" s="65"/>
      <c r="F20815" s="65"/>
      <c r="G20815" s="145"/>
    </row>
    <row r="20816" spans="1:7">
      <c r="A20816" s="65"/>
      <c r="B20816" s="65"/>
      <c r="C20816" s="65"/>
      <c r="D20816" s="65"/>
      <c r="E20816" s="65"/>
      <c r="F20816" s="65"/>
      <c r="G20816" s="145"/>
    </row>
    <row r="20817" spans="1:7">
      <c r="A20817" s="65"/>
      <c r="B20817" s="65"/>
      <c r="C20817" s="65"/>
      <c r="D20817" s="65"/>
      <c r="E20817" s="65"/>
      <c r="F20817" s="65"/>
      <c r="G20817" s="145"/>
    </row>
    <row r="20818" spans="1:7">
      <c r="A20818" s="65"/>
      <c r="B20818" s="65"/>
      <c r="C20818" s="65"/>
      <c r="D20818" s="65"/>
      <c r="E20818" s="65"/>
      <c r="F20818" s="65"/>
      <c r="G20818" s="145"/>
    </row>
    <row r="20819" spans="1:7">
      <c r="A20819" s="65"/>
      <c r="B20819" s="65"/>
      <c r="C20819" s="65"/>
      <c r="D20819" s="65"/>
      <c r="E20819" s="65"/>
      <c r="F20819" s="65"/>
      <c r="G20819" s="145"/>
    </row>
    <row r="20820" spans="1:7">
      <c r="A20820" s="65"/>
      <c r="B20820" s="65"/>
      <c r="C20820" s="65"/>
      <c r="D20820" s="65"/>
      <c r="E20820" s="65"/>
      <c r="F20820" s="65"/>
      <c r="G20820" s="145"/>
    </row>
    <row r="20821" spans="1:7">
      <c r="A20821" s="65"/>
      <c r="B20821" s="65"/>
      <c r="C20821" s="65"/>
      <c r="D20821" s="65"/>
      <c r="E20821" s="65"/>
      <c r="F20821" s="65"/>
      <c r="G20821" s="145"/>
    </row>
    <row r="20822" spans="1:7">
      <c r="A20822" s="65"/>
      <c r="B20822" s="65"/>
      <c r="C20822" s="65"/>
      <c r="D20822" s="65"/>
      <c r="E20822" s="65"/>
      <c r="F20822" s="65"/>
      <c r="G20822" s="145"/>
    </row>
    <row r="20823" spans="1:7">
      <c r="A20823" s="65"/>
      <c r="B20823" s="65"/>
      <c r="C20823" s="65"/>
      <c r="D20823" s="65"/>
      <c r="E20823" s="65"/>
      <c r="F20823" s="65"/>
      <c r="G20823" s="145"/>
    </row>
    <row r="20824" spans="1:7">
      <c r="A20824" s="65"/>
      <c r="B20824" s="65"/>
      <c r="C20824" s="65"/>
      <c r="D20824" s="65"/>
      <c r="E20824" s="65"/>
      <c r="F20824" s="65"/>
      <c r="G20824" s="145"/>
    </row>
    <row r="20825" spans="1:7">
      <c r="A20825" s="65"/>
      <c r="B20825" s="65"/>
      <c r="C20825" s="65"/>
      <c r="D20825" s="65"/>
      <c r="E20825" s="65"/>
      <c r="F20825" s="65"/>
      <c r="G20825" s="145"/>
    </row>
    <row r="20826" spans="1:7">
      <c r="A20826" s="65"/>
      <c r="B20826" s="65"/>
      <c r="C20826" s="65"/>
      <c r="D20826" s="65"/>
      <c r="E20826" s="65"/>
      <c r="F20826" s="65"/>
      <c r="G20826" s="145"/>
    </row>
    <row r="20827" spans="1:7">
      <c r="A20827" s="65"/>
      <c r="B20827" s="65"/>
      <c r="C20827" s="65"/>
      <c r="D20827" s="65"/>
      <c r="E20827" s="65"/>
      <c r="F20827" s="65"/>
      <c r="G20827" s="145"/>
    </row>
    <row r="20828" spans="1:7">
      <c r="A20828" s="65"/>
      <c r="B20828" s="65"/>
      <c r="C20828" s="65"/>
      <c r="D20828" s="65"/>
      <c r="E20828" s="65"/>
      <c r="F20828" s="65"/>
      <c r="G20828" s="145"/>
    </row>
    <row r="20829" spans="1:7">
      <c r="A20829" s="65"/>
      <c r="B20829" s="65"/>
      <c r="C20829" s="65"/>
      <c r="D20829" s="65"/>
      <c r="E20829" s="65"/>
      <c r="F20829" s="65"/>
      <c r="G20829" s="145"/>
    </row>
    <row r="20830" spans="1:7">
      <c r="A20830" s="65"/>
      <c r="B20830" s="65"/>
      <c r="C20830" s="65"/>
      <c r="D20830" s="65"/>
      <c r="E20830" s="65"/>
      <c r="F20830" s="65"/>
      <c r="G20830" s="145"/>
    </row>
    <row r="20831" spans="1:7">
      <c r="A20831" s="65"/>
      <c r="B20831" s="65"/>
      <c r="C20831" s="65"/>
      <c r="D20831" s="65"/>
      <c r="E20831" s="65"/>
      <c r="F20831" s="65"/>
      <c r="G20831" s="145"/>
    </row>
    <row r="20832" spans="1:7">
      <c r="A20832" s="65"/>
      <c r="B20832" s="65"/>
      <c r="C20832" s="65"/>
      <c r="D20832" s="65"/>
      <c r="E20832" s="65"/>
      <c r="F20832" s="65"/>
      <c r="G20832" s="145"/>
    </row>
    <row r="20833" spans="1:7">
      <c r="A20833" s="65"/>
      <c r="B20833" s="65"/>
      <c r="C20833" s="65"/>
      <c r="D20833" s="65"/>
      <c r="E20833" s="65"/>
      <c r="F20833" s="65"/>
      <c r="G20833" s="145"/>
    </row>
    <row r="20834" spans="1:7">
      <c r="A20834" s="65"/>
      <c r="B20834" s="65"/>
      <c r="C20834" s="65"/>
      <c r="D20834" s="65"/>
      <c r="E20834" s="65"/>
      <c r="F20834" s="65"/>
      <c r="G20834" s="145"/>
    </row>
    <row r="20835" spans="1:7">
      <c r="A20835" s="65"/>
      <c r="B20835" s="65"/>
      <c r="C20835" s="65"/>
      <c r="D20835" s="65"/>
      <c r="E20835" s="65"/>
      <c r="F20835" s="65"/>
      <c r="G20835" s="145"/>
    </row>
    <row r="20836" spans="1:7">
      <c r="A20836" s="65"/>
      <c r="B20836" s="65"/>
      <c r="C20836" s="65"/>
      <c r="D20836" s="65"/>
      <c r="E20836" s="65"/>
      <c r="F20836" s="65"/>
      <c r="G20836" s="145"/>
    </row>
    <row r="20837" spans="1:7">
      <c r="A20837" s="65"/>
      <c r="B20837" s="65"/>
      <c r="C20837" s="65"/>
      <c r="D20837" s="65"/>
      <c r="E20837" s="65"/>
      <c r="F20837" s="65"/>
      <c r="G20837" s="145"/>
    </row>
    <row r="20838" spans="1:7">
      <c r="A20838" s="65"/>
      <c r="B20838" s="65"/>
      <c r="C20838" s="65"/>
      <c r="D20838" s="65"/>
      <c r="E20838" s="65"/>
      <c r="F20838" s="65"/>
      <c r="G20838" s="145"/>
    </row>
    <row r="20839" spans="1:7">
      <c r="A20839" s="65"/>
      <c r="B20839" s="65"/>
      <c r="C20839" s="65"/>
      <c r="D20839" s="65"/>
      <c r="E20839" s="65"/>
      <c r="F20839" s="65"/>
      <c r="G20839" s="145"/>
    </row>
    <row r="20840" spans="1:7">
      <c r="A20840" s="65"/>
      <c r="B20840" s="65"/>
      <c r="C20840" s="65"/>
      <c r="D20840" s="65"/>
      <c r="E20840" s="65"/>
      <c r="F20840" s="65"/>
      <c r="G20840" s="145"/>
    </row>
    <row r="20841" spans="1:7">
      <c r="A20841" s="65"/>
      <c r="B20841" s="65"/>
      <c r="C20841" s="65"/>
      <c r="D20841" s="65"/>
      <c r="E20841" s="65"/>
      <c r="F20841" s="65"/>
      <c r="G20841" s="145"/>
    </row>
    <row r="20842" spans="1:7">
      <c r="A20842" s="65"/>
      <c r="B20842" s="65"/>
      <c r="C20842" s="65"/>
      <c r="D20842" s="65"/>
      <c r="E20842" s="65"/>
      <c r="F20842" s="65"/>
      <c r="G20842" s="145"/>
    </row>
    <row r="20843" spans="1:7">
      <c r="A20843" s="65"/>
      <c r="B20843" s="65"/>
      <c r="C20843" s="65"/>
      <c r="D20843" s="65"/>
      <c r="E20843" s="65"/>
      <c r="F20843" s="65"/>
      <c r="G20843" s="145"/>
    </row>
    <row r="20844" spans="1:7">
      <c r="A20844" s="65"/>
      <c r="B20844" s="65"/>
      <c r="C20844" s="65"/>
      <c r="D20844" s="65"/>
      <c r="E20844" s="65"/>
      <c r="F20844" s="65"/>
      <c r="G20844" s="145"/>
    </row>
    <row r="20845" spans="1:7">
      <c r="A20845" s="65"/>
      <c r="B20845" s="65"/>
      <c r="C20845" s="65"/>
      <c r="D20845" s="65"/>
      <c r="E20845" s="65"/>
      <c r="F20845" s="65"/>
      <c r="G20845" s="145"/>
    </row>
    <row r="20846" spans="1:7">
      <c r="A20846" s="65"/>
      <c r="B20846" s="65"/>
      <c r="C20846" s="65"/>
      <c r="D20846" s="65"/>
      <c r="E20846" s="65"/>
      <c r="F20846" s="65"/>
      <c r="G20846" s="145"/>
    </row>
    <row r="20847" spans="1:7">
      <c r="A20847" s="65"/>
      <c r="B20847" s="65"/>
      <c r="C20847" s="65"/>
      <c r="D20847" s="65"/>
      <c r="E20847" s="65"/>
      <c r="F20847" s="65"/>
      <c r="G20847" s="145"/>
    </row>
    <row r="20848" spans="1:7">
      <c r="A20848" s="65"/>
      <c r="B20848" s="65"/>
      <c r="C20848" s="65"/>
      <c r="D20848" s="65"/>
      <c r="E20848" s="65"/>
      <c r="F20848" s="65"/>
      <c r="G20848" s="145"/>
    </row>
    <row r="20849" spans="1:7">
      <c r="A20849" s="65"/>
      <c r="B20849" s="65"/>
      <c r="C20849" s="65"/>
      <c r="D20849" s="65"/>
      <c r="E20849" s="65"/>
      <c r="F20849" s="65"/>
      <c r="G20849" s="145"/>
    </row>
    <row r="20850" spans="1:7">
      <c r="A20850" s="65"/>
      <c r="B20850" s="65"/>
      <c r="C20850" s="65"/>
      <c r="D20850" s="65"/>
      <c r="E20850" s="65"/>
      <c r="F20850" s="65"/>
      <c r="G20850" s="145"/>
    </row>
    <row r="20851" spans="1:7">
      <c r="A20851" s="65"/>
      <c r="B20851" s="65"/>
      <c r="C20851" s="65"/>
      <c r="D20851" s="65"/>
      <c r="E20851" s="65"/>
      <c r="F20851" s="65"/>
      <c r="G20851" s="145"/>
    </row>
    <row r="20852" spans="1:7">
      <c r="A20852" s="65"/>
      <c r="B20852" s="65"/>
      <c r="C20852" s="65"/>
      <c r="D20852" s="65"/>
      <c r="E20852" s="65"/>
      <c r="F20852" s="65"/>
      <c r="G20852" s="145"/>
    </row>
    <row r="20853" spans="1:7">
      <c r="A20853" s="65"/>
      <c r="B20853" s="65"/>
      <c r="C20853" s="65"/>
      <c r="D20853" s="65"/>
      <c r="E20853" s="65"/>
      <c r="F20853" s="65"/>
      <c r="G20853" s="145"/>
    </row>
    <row r="20854" spans="1:7">
      <c r="A20854" s="65"/>
      <c r="B20854" s="65"/>
      <c r="C20854" s="65"/>
      <c r="D20854" s="65"/>
      <c r="E20854" s="65"/>
      <c r="F20854" s="65"/>
      <c r="G20854" s="145"/>
    </row>
    <row r="20855" spans="1:7">
      <c r="A20855" s="65"/>
      <c r="B20855" s="65"/>
      <c r="C20855" s="65"/>
      <c r="D20855" s="65"/>
      <c r="E20855" s="65"/>
      <c r="F20855" s="65"/>
      <c r="G20855" s="145"/>
    </row>
    <row r="20856" spans="1:7">
      <c r="A20856" s="65"/>
      <c r="B20856" s="65"/>
      <c r="C20856" s="65"/>
      <c r="D20856" s="65"/>
      <c r="E20856" s="65"/>
      <c r="F20856" s="65"/>
      <c r="G20856" s="145"/>
    </row>
    <row r="20857" spans="1:7">
      <c r="A20857" s="65"/>
      <c r="B20857" s="65"/>
      <c r="C20857" s="65"/>
      <c r="D20857" s="65"/>
      <c r="E20857" s="65"/>
      <c r="F20857" s="65"/>
      <c r="G20857" s="145"/>
    </row>
    <row r="20858" spans="1:7">
      <c r="A20858" s="65"/>
      <c r="B20858" s="65"/>
      <c r="C20858" s="65"/>
      <c r="D20858" s="65"/>
      <c r="E20858" s="65"/>
      <c r="F20858" s="65"/>
      <c r="G20858" s="145"/>
    </row>
    <row r="20859" spans="1:7">
      <c r="A20859" s="65"/>
      <c r="B20859" s="65"/>
      <c r="C20859" s="65"/>
      <c r="D20859" s="65"/>
      <c r="E20859" s="65"/>
      <c r="F20859" s="65"/>
      <c r="G20859" s="145"/>
    </row>
    <row r="20860" spans="1:7">
      <c r="A20860" s="65"/>
      <c r="B20860" s="65"/>
      <c r="C20860" s="65"/>
      <c r="D20860" s="65"/>
      <c r="E20860" s="65"/>
      <c r="F20860" s="65"/>
      <c r="G20860" s="145"/>
    </row>
    <row r="20861" spans="1:7">
      <c r="A20861" s="65"/>
      <c r="B20861" s="65"/>
      <c r="C20861" s="65"/>
      <c r="D20861" s="65"/>
      <c r="E20861" s="65"/>
      <c r="F20861" s="65"/>
      <c r="G20861" s="145"/>
    </row>
    <row r="20862" spans="1:7">
      <c r="A20862" s="65"/>
      <c r="B20862" s="65"/>
      <c r="C20862" s="65"/>
      <c r="D20862" s="65"/>
      <c r="E20862" s="65"/>
      <c r="F20862" s="65"/>
      <c r="G20862" s="145"/>
    </row>
    <row r="20863" spans="1:7">
      <c r="A20863" s="65"/>
      <c r="B20863" s="65"/>
      <c r="C20863" s="65"/>
      <c r="D20863" s="65"/>
      <c r="E20863" s="65"/>
      <c r="F20863" s="65"/>
      <c r="G20863" s="145"/>
    </row>
    <row r="20864" spans="1:7">
      <c r="A20864" s="65"/>
      <c r="B20864" s="65"/>
      <c r="C20864" s="65"/>
      <c r="D20864" s="65"/>
      <c r="E20864" s="65"/>
      <c r="F20864" s="65"/>
      <c r="G20864" s="145"/>
    </row>
    <row r="20865" spans="1:7">
      <c r="A20865" s="65"/>
      <c r="B20865" s="65"/>
      <c r="C20865" s="65"/>
      <c r="D20865" s="65"/>
      <c r="E20865" s="65"/>
      <c r="F20865" s="65"/>
      <c r="G20865" s="145"/>
    </row>
    <row r="20866" spans="1:7">
      <c r="A20866" s="65"/>
      <c r="B20866" s="65"/>
      <c r="C20866" s="65"/>
      <c r="D20866" s="65"/>
      <c r="E20866" s="65"/>
      <c r="F20866" s="65"/>
      <c r="G20866" s="145"/>
    </row>
    <row r="20867" spans="1:7">
      <c r="A20867" s="65"/>
      <c r="B20867" s="65"/>
      <c r="C20867" s="65"/>
      <c r="D20867" s="65"/>
      <c r="E20867" s="65"/>
      <c r="F20867" s="65"/>
      <c r="G20867" s="145"/>
    </row>
    <row r="20868" spans="1:7">
      <c r="A20868" s="65"/>
      <c r="B20868" s="65"/>
      <c r="C20868" s="65"/>
      <c r="D20868" s="65"/>
      <c r="E20868" s="65"/>
      <c r="F20868" s="65"/>
      <c r="G20868" s="145"/>
    </row>
    <row r="20869" spans="1:7">
      <c r="A20869" s="65"/>
      <c r="B20869" s="65"/>
      <c r="C20869" s="65"/>
      <c r="D20869" s="65"/>
      <c r="E20869" s="65"/>
      <c r="F20869" s="65"/>
      <c r="G20869" s="145"/>
    </row>
    <row r="20870" spans="1:7">
      <c r="A20870" s="65"/>
      <c r="B20870" s="65"/>
      <c r="C20870" s="65"/>
      <c r="D20870" s="65"/>
      <c r="E20870" s="65"/>
      <c r="F20870" s="65"/>
      <c r="G20870" s="145"/>
    </row>
    <row r="20871" spans="1:7">
      <c r="A20871" s="65"/>
      <c r="B20871" s="65"/>
      <c r="C20871" s="65"/>
      <c r="D20871" s="65"/>
      <c r="E20871" s="65"/>
      <c r="F20871" s="65"/>
      <c r="G20871" s="145"/>
    </row>
    <row r="20872" spans="1:7">
      <c r="A20872" s="65"/>
      <c r="B20872" s="65"/>
      <c r="C20872" s="65"/>
      <c r="D20872" s="65"/>
      <c r="E20872" s="65"/>
      <c r="F20872" s="65"/>
      <c r="G20872" s="145"/>
    </row>
    <row r="20873" spans="1:7">
      <c r="A20873" s="65"/>
      <c r="B20873" s="65"/>
      <c r="C20873" s="65"/>
      <c r="D20873" s="65"/>
      <c r="E20873" s="65"/>
      <c r="F20873" s="65"/>
      <c r="G20873" s="145"/>
    </row>
    <row r="20874" spans="1:7">
      <c r="A20874" s="65"/>
      <c r="B20874" s="65"/>
      <c r="C20874" s="65"/>
      <c r="D20874" s="65"/>
      <c r="E20874" s="65"/>
      <c r="F20874" s="65"/>
      <c r="G20874" s="145"/>
    </row>
    <row r="20875" spans="1:7">
      <c r="A20875" s="65"/>
      <c r="B20875" s="65"/>
      <c r="C20875" s="65"/>
      <c r="D20875" s="65"/>
      <c r="E20875" s="65"/>
      <c r="F20875" s="65"/>
      <c r="G20875" s="145"/>
    </row>
    <row r="20876" spans="1:7">
      <c r="A20876" s="65"/>
      <c r="B20876" s="65"/>
      <c r="C20876" s="65"/>
      <c r="D20876" s="65"/>
      <c r="E20876" s="65"/>
      <c r="F20876" s="65"/>
      <c r="G20876" s="145"/>
    </row>
    <row r="20877" spans="1:7">
      <c r="A20877" s="65"/>
      <c r="B20877" s="65"/>
      <c r="C20877" s="65"/>
      <c r="D20877" s="65"/>
      <c r="E20877" s="65"/>
      <c r="F20877" s="65"/>
      <c r="G20877" s="145"/>
    </row>
    <row r="20878" spans="1:7">
      <c r="A20878" s="65"/>
      <c r="B20878" s="65"/>
      <c r="C20878" s="65"/>
      <c r="D20878" s="65"/>
      <c r="E20878" s="65"/>
      <c r="F20878" s="65"/>
      <c r="G20878" s="145"/>
    </row>
    <row r="20879" spans="1:7">
      <c r="A20879" s="65"/>
      <c r="B20879" s="65"/>
      <c r="C20879" s="65"/>
      <c r="D20879" s="65"/>
      <c r="E20879" s="65"/>
      <c r="F20879" s="65"/>
      <c r="G20879" s="145"/>
    </row>
    <row r="20880" spans="1:7">
      <c r="A20880" s="65"/>
      <c r="B20880" s="65"/>
      <c r="C20880" s="65"/>
      <c r="D20880" s="65"/>
      <c r="E20880" s="65"/>
      <c r="F20880" s="65"/>
      <c r="G20880" s="145"/>
    </row>
    <row r="20881" spans="1:7">
      <c r="A20881" s="65"/>
      <c r="B20881" s="65"/>
      <c r="C20881" s="65"/>
      <c r="D20881" s="65"/>
      <c r="E20881" s="65"/>
      <c r="F20881" s="65"/>
      <c r="G20881" s="145"/>
    </row>
    <row r="20882" spans="1:7">
      <c r="A20882" s="65"/>
      <c r="B20882" s="65"/>
      <c r="C20882" s="65"/>
      <c r="D20882" s="65"/>
      <c r="E20882" s="65"/>
      <c r="F20882" s="65"/>
      <c r="G20882" s="145"/>
    </row>
    <row r="20883" spans="1:7">
      <c r="A20883" s="65"/>
      <c r="B20883" s="65"/>
      <c r="C20883" s="65"/>
      <c r="D20883" s="65"/>
      <c r="E20883" s="65"/>
      <c r="F20883" s="65"/>
      <c r="G20883" s="145"/>
    </row>
    <row r="20884" spans="1:7">
      <c r="A20884" s="65"/>
      <c r="B20884" s="65"/>
      <c r="C20884" s="65"/>
      <c r="D20884" s="65"/>
      <c r="E20884" s="65"/>
      <c r="F20884" s="65"/>
      <c r="G20884" s="145"/>
    </row>
    <row r="20885" spans="1:7">
      <c r="A20885" s="65"/>
      <c r="B20885" s="65"/>
      <c r="C20885" s="65"/>
      <c r="D20885" s="65"/>
      <c r="E20885" s="65"/>
      <c r="F20885" s="65"/>
      <c r="G20885" s="145"/>
    </row>
    <row r="20886" spans="1:7">
      <c r="A20886" s="65"/>
      <c r="B20886" s="65"/>
      <c r="C20886" s="65"/>
      <c r="D20886" s="65"/>
      <c r="E20886" s="65"/>
      <c r="F20886" s="65"/>
      <c r="G20886" s="145"/>
    </row>
    <row r="20887" spans="1:7">
      <c r="A20887" s="65"/>
      <c r="B20887" s="65"/>
      <c r="C20887" s="65"/>
      <c r="D20887" s="65"/>
      <c r="E20887" s="65"/>
      <c r="F20887" s="65"/>
      <c r="G20887" s="145"/>
    </row>
    <row r="20888" spans="1:7">
      <c r="A20888" s="65"/>
      <c r="B20888" s="65"/>
      <c r="C20888" s="65"/>
      <c r="D20888" s="65"/>
      <c r="E20888" s="65"/>
      <c r="F20888" s="65"/>
      <c r="G20888" s="145"/>
    </row>
    <row r="20889" spans="1:7">
      <c r="A20889" s="65"/>
      <c r="B20889" s="65"/>
      <c r="C20889" s="65"/>
      <c r="D20889" s="65"/>
      <c r="E20889" s="65"/>
      <c r="F20889" s="65"/>
      <c r="G20889" s="145"/>
    </row>
    <row r="20890" spans="1:7">
      <c r="A20890" s="65"/>
      <c r="B20890" s="65"/>
      <c r="C20890" s="65"/>
      <c r="D20890" s="65"/>
      <c r="E20890" s="65"/>
      <c r="F20890" s="65"/>
      <c r="G20890" s="145"/>
    </row>
    <row r="20891" spans="1:7">
      <c r="A20891" s="65"/>
      <c r="B20891" s="65"/>
      <c r="C20891" s="65"/>
      <c r="D20891" s="65"/>
      <c r="E20891" s="65"/>
      <c r="F20891" s="65"/>
      <c r="G20891" s="145"/>
    </row>
    <row r="20892" spans="1:7">
      <c r="A20892" s="65"/>
      <c r="B20892" s="65"/>
      <c r="C20892" s="65"/>
      <c r="D20892" s="65"/>
      <c r="E20892" s="65"/>
      <c r="F20892" s="65"/>
      <c r="G20892" s="145"/>
    </row>
    <row r="20893" spans="1:7">
      <c r="A20893" s="65"/>
      <c r="B20893" s="65"/>
      <c r="C20893" s="65"/>
      <c r="D20893" s="65"/>
      <c r="E20893" s="65"/>
      <c r="F20893" s="65"/>
      <c r="G20893" s="145"/>
    </row>
    <row r="20894" spans="1:7">
      <c r="A20894" s="65"/>
      <c r="B20894" s="65"/>
      <c r="C20894" s="65"/>
      <c r="D20894" s="65"/>
      <c r="E20894" s="65"/>
      <c r="F20894" s="65"/>
      <c r="G20894" s="145"/>
    </row>
    <row r="20895" spans="1:7">
      <c r="A20895" s="65"/>
      <c r="B20895" s="65"/>
      <c r="C20895" s="65"/>
      <c r="D20895" s="65"/>
      <c r="E20895" s="65"/>
      <c r="F20895" s="65"/>
      <c r="G20895" s="145"/>
    </row>
    <row r="20896" spans="1:7">
      <c r="A20896" s="65"/>
      <c r="B20896" s="65"/>
      <c r="C20896" s="65"/>
      <c r="D20896" s="65"/>
      <c r="E20896" s="65"/>
      <c r="F20896" s="65"/>
      <c r="G20896" s="145"/>
    </row>
    <row r="20897" spans="1:7">
      <c r="A20897" s="65"/>
      <c r="B20897" s="65"/>
      <c r="C20897" s="65"/>
      <c r="D20897" s="65"/>
      <c r="E20897" s="65"/>
      <c r="F20897" s="65"/>
      <c r="G20897" s="145"/>
    </row>
    <row r="20898" spans="1:7">
      <c r="A20898" s="65"/>
      <c r="B20898" s="65"/>
      <c r="C20898" s="65"/>
      <c r="D20898" s="65"/>
      <c r="E20898" s="65"/>
      <c r="F20898" s="65"/>
      <c r="G20898" s="145"/>
    </row>
    <row r="20899" spans="1:7">
      <c r="A20899" s="65"/>
      <c r="B20899" s="65"/>
      <c r="C20899" s="65"/>
      <c r="D20899" s="65"/>
      <c r="E20899" s="65"/>
      <c r="F20899" s="65"/>
      <c r="G20899" s="145"/>
    </row>
    <row r="20900" spans="1:7">
      <c r="A20900" s="65"/>
      <c r="B20900" s="65"/>
      <c r="C20900" s="65"/>
      <c r="D20900" s="65"/>
      <c r="E20900" s="65"/>
      <c r="F20900" s="65"/>
      <c r="G20900" s="145"/>
    </row>
    <row r="20901" spans="1:7">
      <c r="A20901" s="65"/>
      <c r="B20901" s="65"/>
      <c r="C20901" s="65"/>
      <c r="D20901" s="65"/>
      <c r="E20901" s="65"/>
      <c r="F20901" s="65"/>
      <c r="G20901" s="145"/>
    </row>
    <row r="20902" spans="1:7">
      <c r="A20902" s="65"/>
      <c r="B20902" s="65"/>
      <c r="C20902" s="65"/>
      <c r="D20902" s="65"/>
      <c r="E20902" s="65"/>
      <c r="F20902" s="65"/>
      <c r="G20902" s="145"/>
    </row>
    <row r="20903" spans="1:7">
      <c r="A20903" s="65"/>
      <c r="B20903" s="65"/>
      <c r="C20903" s="65"/>
      <c r="D20903" s="65"/>
      <c r="E20903" s="65"/>
      <c r="F20903" s="65"/>
      <c r="G20903" s="145"/>
    </row>
    <row r="20904" spans="1:7">
      <c r="A20904" s="65"/>
      <c r="B20904" s="65"/>
      <c r="C20904" s="65"/>
      <c r="D20904" s="65"/>
      <c r="E20904" s="65"/>
      <c r="F20904" s="65"/>
      <c r="G20904" s="145"/>
    </row>
    <row r="20905" spans="1:7">
      <c r="A20905" s="65"/>
      <c r="B20905" s="65"/>
      <c r="C20905" s="65"/>
      <c r="D20905" s="65"/>
      <c r="E20905" s="65"/>
      <c r="F20905" s="65"/>
      <c r="G20905" s="145"/>
    </row>
    <row r="20906" spans="1:7">
      <c r="A20906" s="65"/>
      <c r="B20906" s="65"/>
      <c r="C20906" s="65"/>
      <c r="D20906" s="65"/>
      <c r="E20906" s="65"/>
      <c r="F20906" s="65"/>
      <c r="G20906" s="145"/>
    </row>
    <row r="20907" spans="1:7">
      <c r="A20907" s="65"/>
      <c r="B20907" s="65"/>
      <c r="C20907" s="65"/>
      <c r="D20907" s="65"/>
      <c r="E20907" s="65"/>
      <c r="F20907" s="65"/>
      <c r="G20907" s="145"/>
    </row>
    <row r="20908" spans="1:7">
      <c r="A20908" s="65"/>
      <c r="B20908" s="65"/>
      <c r="C20908" s="65"/>
      <c r="D20908" s="65"/>
      <c r="E20908" s="65"/>
      <c r="F20908" s="65"/>
      <c r="G20908" s="145"/>
    </row>
    <row r="20909" spans="1:7">
      <c r="A20909" s="65"/>
      <c r="B20909" s="65"/>
      <c r="C20909" s="65"/>
      <c r="D20909" s="65"/>
      <c r="E20909" s="65"/>
      <c r="F20909" s="65"/>
      <c r="G20909" s="145"/>
    </row>
    <row r="20910" spans="1:7">
      <c r="A20910" s="65"/>
      <c r="B20910" s="65"/>
      <c r="C20910" s="65"/>
      <c r="D20910" s="65"/>
      <c r="E20910" s="65"/>
      <c r="F20910" s="65"/>
      <c r="G20910" s="145"/>
    </row>
    <row r="20911" spans="1:7">
      <c r="A20911" s="65"/>
      <c r="B20911" s="65"/>
      <c r="C20911" s="65"/>
      <c r="D20911" s="65"/>
      <c r="E20911" s="65"/>
      <c r="F20911" s="65"/>
      <c r="G20911" s="145"/>
    </row>
    <row r="20912" spans="1:7">
      <c r="A20912" s="65"/>
      <c r="B20912" s="65"/>
      <c r="C20912" s="65"/>
      <c r="D20912" s="65"/>
      <c r="E20912" s="65"/>
      <c r="F20912" s="65"/>
      <c r="G20912" s="145"/>
    </row>
    <row r="20913" spans="1:7">
      <c r="A20913" s="65"/>
      <c r="B20913" s="65"/>
      <c r="C20913" s="65"/>
      <c r="D20913" s="65"/>
      <c r="E20913" s="65"/>
      <c r="F20913" s="65"/>
      <c r="G20913" s="145"/>
    </row>
    <row r="20914" spans="1:7">
      <c r="A20914" s="65"/>
      <c r="B20914" s="65"/>
      <c r="C20914" s="65"/>
      <c r="D20914" s="65"/>
      <c r="E20914" s="65"/>
      <c r="F20914" s="65"/>
      <c r="G20914" s="145"/>
    </row>
    <row r="20915" spans="1:7">
      <c r="A20915" s="65"/>
      <c r="B20915" s="65"/>
      <c r="C20915" s="65"/>
      <c r="D20915" s="65"/>
      <c r="E20915" s="65"/>
      <c r="F20915" s="65"/>
      <c r="G20915" s="145"/>
    </row>
    <row r="20916" spans="1:7">
      <c r="A20916" s="65"/>
      <c r="B20916" s="65"/>
      <c r="C20916" s="65"/>
      <c r="D20916" s="65"/>
      <c r="E20916" s="65"/>
      <c r="F20916" s="65"/>
      <c r="G20916" s="145"/>
    </row>
    <row r="20917" spans="1:7">
      <c r="A20917" s="65"/>
      <c r="B20917" s="65"/>
      <c r="C20917" s="65"/>
      <c r="D20917" s="65"/>
      <c r="E20917" s="65"/>
      <c r="F20917" s="65"/>
      <c r="G20917" s="145"/>
    </row>
    <row r="20918" spans="1:7">
      <c r="A20918" s="65"/>
      <c r="B20918" s="65"/>
      <c r="C20918" s="65"/>
      <c r="D20918" s="65"/>
      <c r="E20918" s="65"/>
      <c r="F20918" s="65"/>
      <c r="G20918" s="145"/>
    </row>
    <row r="20919" spans="1:7">
      <c r="A20919" s="65"/>
      <c r="B20919" s="65"/>
      <c r="C20919" s="65"/>
      <c r="D20919" s="65"/>
      <c r="E20919" s="65"/>
      <c r="F20919" s="65"/>
      <c r="G20919" s="145"/>
    </row>
    <row r="20920" spans="1:7">
      <c r="A20920" s="65"/>
      <c r="B20920" s="65"/>
      <c r="C20920" s="65"/>
      <c r="D20920" s="65"/>
      <c r="E20920" s="65"/>
      <c r="F20920" s="65"/>
      <c r="G20920" s="145"/>
    </row>
    <row r="20921" spans="1:7">
      <c r="A20921" s="65"/>
      <c r="B20921" s="65"/>
      <c r="C20921" s="65"/>
      <c r="D20921" s="65"/>
      <c r="E20921" s="65"/>
      <c r="F20921" s="65"/>
      <c r="G20921" s="145"/>
    </row>
    <row r="20922" spans="1:7">
      <c r="A20922" s="65"/>
      <c r="B20922" s="65"/>
      <c r="C20922" s="65"/>
      <c r="D20922" s="65"/>
      <c r="E20922" s="65"/>
      <c r="F20922" s="65"/>
      <c r="G20922" s="145"/>
    </row>
    <row r="20923" spans="1:7">
      <c r="A20923" s="65"/>
      <c r="B20923" s="65"/>
      <c r="C20923" s="65"/>
      <c r="D20923" s="65"/>
      <c r="E20923" s="65"/>
      <c r="F20923" s="65"/>
      <c r="G20923" s="145"/>
    </row>
    <row r="20924" spans="1:7">
      <c r="A20924" s="65"/>
      <c r="B20924" s="65"/>
      <c r="C20924" s="65"/>
      <c r="D20924" s="65"/>
      <c r="E20924" s="65"/>
      <c r="F20924" s="65"/>
      <c r="G20924" s="145"/>
    </row>
    <row r="20925" spans="1:7">
      <c r="A20925" s="65"/>
      <c r="B20925" s="65"/>
      <c r="C20925" s="65"/>
      <c r="D20925" s="65"/>
      <c r="E20925" s="65"/>
      <c r="F20925" s="65"/>
      <c r="G20925" s="145"/>
    </row>
    <row r="20926" spans="1:7">
      <c r="A20926" s="65"/>
      <c r="B20926" s="65"/>
      <c r="C20926" s="65"/>
      <c r="D20926" s="65"/>
      <c r="E20926" s="65"/>
      <c r="F20926" s="65"/>
      <c r="G20926" s="145"/>
    </row>
    <row r="20927" spans="1:7">
      <c r="A20927" s="65"/>
      <c r="B20927" s="65"/>
      <c r="C20927" s="65"/>
      <c r="D20927" s="65"/>
      <c r="E20927" s="65"/>
      <c r="F20927" s="65"/>
      <c r="G20927" s="145"/>
    </row>
    <row r="20928" spans="1:7">
      <c r="A20928" s="65"/>
      <c r="B20928" s="65"/>
      <c r="C20928" s="65"/>
      <c r="D20928" s="65"/>
      <c r="E20928" s="65"/>
      <c r="F20928" s="65"/>
      <c r="G20928" s="145"/>
    </row>
    <row r="20929" spans="1:7">
      <c r="A20929" s="65"/>
      <c r="B20929" s="65"/>
      <c r="C20929" s="65"/>
      <c r="D20929" s="65"/>
      <c r="E20929" s="65"/>
      <c r="F20929" s="65"/>
      <c r="G20929" s="145"/>
    </row>
    <row r="20930" spans="1:7">
      <c r="A20930" s="65"/>
      <c r="B20930" s="65"/>
      <c r="C20930" s="65"/>
      <c r="D20930" s="65"/>
      <c r="E20930" s="65"/>
      <c r="F20930" s="65"/>
      <c r="G20930" s="145"/>
    </row>
    <row r="20931" spans="1:7">
      <c r="A20931" s="65"/>
      <c r="B20931" s="65"/>
      <c r="C20931" s="65"/>
      <c r="D20931" s="65"/>
      <c r="E20931" s="65"/>
      <c r="F20931" s="65"/>
      <c r="G20931" s="145"/>
    </row>
    <row r="20932" spans="1:7">
      <c r="A20932" s="65"/>
      <c r="B20932" s="65"/>
      <c r="C20932" s="65"/>
      <c r="D20932" s="65"/>
      <c r="E20932" s="65"/>
      <c r="F20932" s="65"/>
      <c r="G20932" s="145"/>
    </row>
    <row r="20933" spans="1:7">
      <c r="A20933" s="65"/>
      <c r="B20933" s="65"/>
      <c r="C20933" s="65"/>
      <c r="D20933" s="65"/>
      <c r="E20933" s="65"/>
      <c r="F20933" s="65"/>
      <c r="G20933" s="145"/>
    </row>
    <row r="20934" spans="1:7">
      <c r="A20934" s="65"/>
      <c r="B20934" s="65"/>
      <c r="C20934" s="65"/>
      <c r="D20934" s="65"/>
      <c r="E20934" s="65"/>
      <c r="F20934" s="65"/>
      <c r="G20934" s="145"/>
    </row>
    <row r="20935" spans="1:7">
      <c r="A20935" s="65"/>
      <c r="B20935" s="65"/>
      <c r="C20935" s="65"/>
      <c r="D20935" s="65"/>
      <c r="E20935" s="65"/>
      <c r="F20935" s="65"/>
      <c r="G20935" s="145"/>
    </row>
    <row r="20936" spans="1:7">
      <c r="A20936" s="65"/>
      <c r="B20936" s="65"/>
      <c r="C20936" s="65"/>
      <c r="D20936" s="65"/>
      <c r="E20936" s="65"/>
      <c r="F20936" s="65"/>
      <c r="G20936" s="145"/>
    </row>
    <row r="20937" spans="1:7">
      <c r="A20937" s="65"/>
      <c r="B20937" s="65"/>
      <c r="C20937" s="65"/>
      <c r="D20937" s="65"/>
      <c r="E20937" s="65"/>
      <c r="F20937" s="65"/>
      <c r="G20937" s="145"/>
    </row>
    <row r="20938" spans="1:7">
      <c r="A20938" s="65"/>
      <c r="B20938" s="65"/>
      <c r="C20938" s="65"/>
      <c r="D20938" s="65"/>
      <c r="E20938" s="65"/>
      <c r="F20938" s="65"/>
      <c r="G20938" s="145"/>
    </row>
    <row r="20939" spans="1:7">
      <c r="A20939" s="65"/>
      <c r="B20939" s="65"/>
      <c r="C20939" s="65"/>
      <c r="D20939" s="65"/>
      <c r="E20939" s="65"/>
      <c r="F20939" s="65"/>
      <c r="G20939" s="145"/>
    </row>
    <row r="20940" spans="1:7">
      <c r="A20940" s="65"/>
      <c r="B20940" s="65"/>
      <c r="C20940" s="65"/>
      <c r="D20940" s="65"/>
      <c r="E20940" s="65"/>
      <c r="F20940" s="65"/>
      <c r="G20940" s="145"/>
    </row>
    <row r="20941" spans="1:7">
      <c r="A20941" s="65"/>
      <c r="B20941" s="65"/>
      <c r="C20941" s="65"/>
      <c r="D20941" s="65"/>
      <c r="E20941" s="65"/>
      <c r="F20941" s="65"/>
      <c r="G20941" s="145"/>
    </row>
    <row r="20942" spans="1:7">
      <c r="A20942" s="65"/>
      <c r="B20942" s="65"/>
      <c r="C20942" s="65"/>
      <c r="D20942" s="65"/>
      <c r="E20942" s="65"/>
      <c r="F20942" s="65"/>
      <c r="G20942" s="145"/>
    </row>
    <row r="20943" spans="1:7">
      <c r="A20943" s="65"/>
      <c r="B20943" s="65"/>
      <c r="C20943" s="65"/>
      <c r="D20943" s="65"/>
      <c r="E20943" s="65"/>
      <c r="F20943" s="65"/>
      <c r="G20943" s="145"/>
    </row>
    <row r="20944" spans="1:7">
      <c r="A20944" s="65"/>
      <c r="B20944" s="65"/>
      <c r="C20944" s="65"/>
      <c r="D20944" s="65"/>
      <c r="E20944" s="65"/>
      <c r="F20944" s="65"/>
      <c r="G20944" s="145"/>
    </row>
    <row r="20945" spans="1:7">
      <c r="A20945" s="65"/>
      <c r="B20945" s="65"/>
      <c r="C20945" s="65"/>
      <c r="D20945" s="65"/>
      <c r="E20945" s="65"/>
      <c r="F20945" s="65"/>
      <c r="G20945" s="145"/>
    </row>
    <row r="20946" spans="1:7">
      <c r="A20946" s="65"/>
      <c r="B20946" s="65"/>
      <c r="C20946" s="65"/>
      <c r="D20946" s="65"/>
      <c r="E20946" s="65"/>
      <c r="F20946" s="65"/>
      <c r="G20946" s="145"/>
    </row>
    <row r="20947" spans="1:7">
      <c r="A20947" s="65"/>
      <c r="B20947" s="65"/>
      <c r="C20947" s="65"/>
      <c r="D20947" s="65"/>
      <c r="E20947" s="65"/>
      <c r="F20947" s="65"/>
      <c r="G20947" s="145"/>
    </row>
    <row r="20948" spans="1:7">
      <c r="A20948" s="65"/>
      <c r="B20948" s="65"/>
      <c r="C20948" s="65"/>
      <c r="D20948" s="65"/>
      <c r="E20948" s="65"/>
      <c r="F20948" s="65"/>
      <c r="G20948" s="145"/>
    </row>
    <row r="20949" spans="1:7">
      <c r="A20949" s="65"/>
      <c r="B20949" s="65"/>
      <c r="C20949" s="65"/>
      <c r="D20949" s="65"/>
      <c r="E20949" s="65"/>
      <c r="F20949" s="65"/>
      <c r="G20949" s="145"/>
    </row>
    <row r="20950" spans="1:7">
      <c r="A20950" s="65"/>
      <c r="B20950" s="65"/>
      <c r="C20950" s="65"/>
      <c r="D20950" s="65"/>
      <c r="E20950" s="65"/>
      <c r="F20950" s="65"/>
      <c r="G20950" s="145"/>
    </row>
    <row r="20951" spans="1:7">
      <c r="A20951" s="65"/>
      <c r="B20951" s="65"/>
      <c r="C20951" s="65"/>
      <c r="D20951" s="65"/>
      <c r="E20951" s="65"/>
      <c r="F20951" s="65"/>
      <c r="G20951" s="145"/>
    </row>
    <row r="20952" spans="1:7">
      <c r="A20952" s="65"/>
      <c r="B20952" s="65"/>
      <c r="C20952" s="65"/>
      <c r="D20952" s="65"/>
      <c r="E20952" s="65"/>
      <c r="F20952" s="65"/>
      <c r="G20952" s="145"/>
    </row>
    <row r="20953" spans="1:7">
      <c r="A20953" s="65"/>
      <c r="B20953" s="65"/>
      <c r="C20953" s="65"/>
      <c r="D20953" s="65"/>
      <c r="E20953" s="65"/>
      <c r="F20953" s="65"/>
      <c r="G20953" s="145"/>
    </row>
    <row r="20954" spans="1:7">
      <c r="A20954" s="65"/>
      <c r="B20954" s="65"/>
      <c r="C20954" s="65"/>
      <c r="D20954" s="65"/>
      <c r="E20954" s="65"/>
      <c r="F20954" s="65"/>
      <c r="G20954" s="145"/>
    </row>
    <row r="20955" spans="1:7">
      <c r="A20955" s="65"/>
      <c r="B20955" s="65"/>
      <c r="C20955" s="65"/>
      <c r="D20955" s="65"/>
      <c r="E20955" s="65"/>
      <c r="F20955" s="65"/>
      <c r="G20955" s="145"/>
    </row>
    <row r="20956" spans="1:7">
      <c r="A20956" s="65"/>
      <c r="B20956" s="65"/>
      <c r="C20956" s="65"/>
      <c r="D20956" s="65"/>
      <c r="E20956" s="65"/>
      <c r="F20956" s="65"/>
      <c r="G20956" s="145"/>
    </row>
    <row r="20957" spans="1:7">
      <c r="A20957" s="65"/>
      <c r="B20957" s="65"/>
      <c r="C20957" s="65"/>
      <c r="D20957" s="65"/>
      <c r="E20957" s="65"/>
      <c r="F20957" s="65"/>
      <c r="G20957" s="145"/>
    </row>
    <row r="20958" spans="1:7">
      <c r="A20958" s="65"/>
      <c r="B20958" s="65"/>
      <c r="C20958" s="65"/>
      <c r="D20958" s="65"/>
      <c r="E20958" s="65"/>
      <c r="F20958" s="65"/>
      <c r="G20958" s="145"/>
    </row>
    <row r="20959" spans="1:7">
      <c r="A20959" s="65"/>
      <c r="B20959" s="65"/>
      <c r="C20959" s="65"/>
      <c r="D20959" s="65"/>
      <c r="E20959" s="65"/>
      <c r="F20959" s="65"/>
      <c r="G20959" s="145"/>
    </row>
    <row r="20960" spans="1:7">
      <c r="A20960" s="65"/>
      <c r="B20960" s="65"/>
      <c r="C20960" s="65"/>
      <c r="D20960" s="65"/>
      <c r="E20960" s="65"/>
      <c r="F20960" s="65"/>
      <c r="G20960" s="145"/>
    </row>
    <row r="20961" spans="1:7">
      <c r="A20961" s="65"/>
      <c r="B20961" s="65"/>
      <c r="C20961" s="65"/>
      <c r="D20961" s="65"/>
      <c r="E20961" s="65"/>
      <c r="F20961" s="65"/>
      <c r="G20961" s="145"/>
    </row>
    <row r="20962" spans="1:7">
      <c r="A20962" s="65"/>
      <c r="B20962" s="65"/>
      <c r="C20962" s="65"/>
      <c r="D20962" s="65"/>
      <c r="E20962" s="65"/>
      <c r="F20962" s="65"/>
      <c r="G20962" s="145"/>
    </row>
    <row r="20963" spans="1:7">
      <c r="A20963" s="65"/>
      <c r="B20963" s="65"/>
      <c r="C20963" s="65"/>
      <c r="D20963" s="65"/>
      <c r="E20963" s="65"/>
      <c r="F20963" s="65"/>
      <c r="G20963" s="145"/>
    </row>
    <row r="20964" spans="1:7">
      <c r="A20964" s="65"/>
      <c r="B20964" s="65"/>
      <c r="C20964" s="65"/>
      <c r="D20964" s="65"/>
      <c r="E20964" s="65"/>
      <c r="F20964" s="65"/>
      <c r="G20964" s="145"/>
    </row>
    <row r="20965" spans="1:7">
      <c r="A20965" s="65"/>
      <c r="B20965" s="65"/>
      <c r="C20965" s="65"/>
      <c r="D20965" s="65"/>
      <c r="E20965" s="65"/>
      <c r="F20965" s="65"/>
      <c r="G20965" s="145"/>
    </row>
    <row r="20966" spans="1:7">
      <c r="A20966" s="65"/>
      <c r="B20966" s="65"/>
      <c r="C20966" s="65"/>
      <c r="D20966" s="65"/>
      <c r="E20966" s="65"/>
      <c r="F20966" s="65"/>
      <c r="G20966" s="145"/>
    </row>
    <row r="20967" spans="1:7">
      <c r="A20967" s="65"/>
      <c r="B20967" s="65"/>
      <c r="C20967" s="65"/>
      <c r="D20967" s="65"/>
      <c r="E20967" s="65"/>
      <c r="F20967" s="65"/>
      <c r="G20967" s="145"/>
    </row>
    <row r="20968" spans="1:7">
      <c r="A20968" s="65"/>
      <c r="B20968" s="65"/>
      <c r="C20968" s="65"/>
      <c r="D20968" s="65"/>
      <c r="E20968" s="65"/>
      <c r="F20968" s="65"/>
      <c r="G20968" s="145"/>
    </row>
    <row r="20969" spans="1:7">
      <c r="A20969" s="65"/>
      <c r="B20969" s="65"/>
      <c r="C20969" s="65"/>
      <c r="D20969" s="65"/>
      <c r="E20969" s="65"/>
      <c r="F20969" s="65"/>
      <c r="G20969" s="145"/>
    </row>
    <row r="20970" spans="1:7">
      <c r="A20970" s="65"/>
      <c r="B20970" s="65"/>
      <c r="C20970" s="65"/>
      <c r="D20970" s="65"/>
      <c r="E20970" s="65"/>
      <c r="F20970" s="65"/>
      <c r="G20970" s="145"/>
    </row>
    <row r="20971" spans="1:7">
      <c r="A20971" s="65"/>
      <c r="B20971" s="65"/>
      <c r="C20971" s="65"/>
      <c r="D20971" s="65"/>
      <c r="E20971" s="65"/>
      <c r="F20971" s="65"/>
      <c r="G20971" s="145"/>
    </row>
    <row r="20972" spans="1:7">
      <c r="A20972" s="65"/>
      <c r="B20972" s="65"/>
      <c r="C20972" s="65"/>
      <c r="D20972" s="65"/>
      <c r="E20972" s="65"/>
      <c r="F20972" s="65"/>
      <c r="G20972" s="145"/>
    </row>
    <row r="20973" spans="1:7">
      <c r="A20973" s="65"/>
      <c r="B20973" s="65"/>
      <c r="C20973" s="65"/>
      <c r="D20973" s="65"/>
      <c r="E20973" s="65"/>
      <c r="F20973" s="65"/>
      <c r="G20973" s="145"/>
    </row>
    <row r="20974" spans="1:7">
      <c r="A20974" s="65"/>
      <c r="B20974" s="65"/>
      <c r="C20974" s="65"/>
      <c r="D20974" s="65"/>
      <c r="E20974" s="65"/>
      <c r="F20974" s="65"/>
      <c r="G20974" s="145"/>
    </row>
    <row r="20975" spans="1:7">
      <c r="A20975" s="65"/>
      <c r="B20975" s="65"/>
      <c r="C20975" s="65"/>
      <c r="D20975" s="65"/>
      <c r="E20975" s="65"/>
      <c r="F20975" s="65"/>
      <c r="G20975" s="145"/>
    </row>
    <row r="20976" spans="1:7">
      <c r="A20976" s="65"/>
      <c r="B20976" s="65"/>
      <c r="C20976" s="65"/>
      <c r="D20976" s="65"/>
      <c r="E20976" s="65"/>
      <c r="F20976" s="65"/>
      <c r="G20976" s="145"/>
    </row>
    <row r="20977" spans="1:7">
      <c r="A20977" s="65"/>
      <c r="B20977" s="65"/>
      <c r="C20977" s="65"/>
      <c r="D20977" s="65"/>
      <c r="E20977" s="65"/>
      <c r="F20977" s="65"/>
      <c r="G20977" s="145"/>
    </row>
    <row r="20978" spans="1:7">
      <c r="A20978" s="65"/>
      <c r="B20978" s="65"/>
      <c r="C20978" s="65"/>
      <c r="D20978" s="65"/>
      <c r="E20978" s="65"/>
      <c r="F20978" s="65"/>
      <c r="G20978" s="145"/>
    </row>
    <row r="20979" spans="1:7">
      <c r="A20979" s="65"/>
      <c r="B20979" s="65"/>
      <c r="C20979" s="65"/>
      <c r="D20979" s="65"/>
      <c r="E20979" s="65"/>
      <c r="F20979" s="65"/>
      <c r="G20979" s="145"/>
    </row>
    <row r="20980" spans="1:7">
      <c r="A20980" s="65"/>
      <c r="B20980" s="65"/>
      <c r="C20980" s="65"/>
      <c r="D20980" s="65"/>
      <c r="E20980" s="65"/>
      <c r="F20980" s="65"/>
      <c r="G20980" s="145"/>
    </row>
    <row r="20981" spans="1:7">
      <c r="A20981" s="65"/>
      <c r="B20981" s="65"/>
      <c r="C20981" s="65"/>
      <c r="D20981" s="65"/>
      <c r="E20981" s="65"/>
      <c r="F20981" s="65"/>
      <c r="G20981" s="145"/>
    </row>
    <row r="20982" spans="1:7">
      <c r="A20982" s="65"/>
      <c r="B20982" s="65"/>
      <c r="C20982" s="65"/>
      <c r="D20982" s="65"/>
      <c r="E20982" s="65"/>
      <c r="F20982" s="65"/>
      <c r="G20982" s="145"/>
    </row>
    <row r="20983" spans="1:7">
      <c r="A20983" s="65"/>
      <c r="B20983" s="65"/>
      <c r="C20983" s="65"/>
      <c r="D20983" s="65"/>
      <c r="E20983" s="65"/>
      <c r="F20983" s="65"/>
      <c r="G20983" s="145"/>
    </row>
    <row r="20984" spans="1:7">
      <c r="A20984" s="65"/>
      <c r="B20984" s="65"/>
      <c r="C20984" s="65"/>
      <c r="D20984" s="65"/>
      <c r="E20984" s="65"/>
      <c r="F20984" s="65"/>
      <c r="G20984" s="145"/>
    </row>
    <row r="20985" spans="1:7">
      <c r="A20985" s="65"/>
      <c r="B20985" s="65"/>
      <c r="C20985" s="65"/>
      <c r="D20985" s="65"/>
      <c r="E20985" s="65"/>
      <c r="F20985" s="65"/>
      <c r="G20985" s="145"/>
    </row>
    <row r="20986" spans="1:7">
      <c r="A20986" s="65"/>
      <c r="B20986" s="65"/>
      <c r="C20986" s="65"/>
      <c r="D20986" s="65"/>
      <c r="E20986" s="65"/>
      <c r="F20986" s="65"/>
      <c r="G20986" s="145"/>
    </row>
    <row r="20987" spans="1:7">
      <c r="A20987" s="65"/>
      <c r="B20987" s="65"/>
      <c r="C20987" s="65"/>
      <c r="D20987" s="65"/>
      <c r="E20987" s="65"/>
      <c r="F20987" s="65"/>
      <c r="G20987" s="145"/>
    </row>
    <row r="20988" spans="1:7">
      <c r="A20988" s="65"/>
      <c r="B20988" s="65"/>
      <c r="C20988" s="65"/>
      <c r="D20988" s="65"/>
      <c r="E20988" s="65"/>
      <c r="F20988" s="65"/>
      <c r="G20988" s="145"/>
    </row>
    <row r="20989" spans="1:7">
      <c r="A20989" s="65"/>
      <c r="B20989" s="65"/>
      <c r="C20989" s="65"/>
      <c r="D20989" s="65"/>
      <c r="E20989" s="65"/>
      <c r="F20989" s="65"/>
      <c r="G20989" s="145"/>
    </row>
    <row r="20990" spans="1:7">
      <c r="A20990" s="65"/>
      <c r="B20990" s="65"/>
      <c r="C20990" s="65"/>
      <c r="D20990" s="65"/>
      <c r="E20990" s="65"/>
      <c r="F20990" s="65"/>
      <c r="G20990" s="145"/>
    </row>
    <row r="20991" spans="1:7">
      <c r="A20991" s="65"/>
      <c r="B20991" s="65"/>
      <c r="C20991" s="65"/>
      <c r="D20991" s="65"/>
      <c r="E20991" s="65"/>
      <c r="F20991" s="65"/>
      <c r="G20991" s="145"/>
    </row>
    <row r="20992" spans="1:7">
      <c r="A20992" s="65"/>
      <c r="B20992" s="65"/>
      <c r="C20992" s="65"/>
      <c r="D20992" s="65"/>
      <c r="E20992" s="65"/>
      <c r="F20992" s="65"/>
      <c r="G20992" s="145"/>
    </row>
    <row r="20993" spans="1:7">
      <c r="A20993" s="65"/>
      <c r="B20993" s="65"/>
      <c r="C20993" s="65"/>
      <c r="D20993" s="65"/>
      <c r="E20993" s="65"/>
      <c r="F20993" s="65"/>
      <c r="G20993" s="145"/>
    </row>
    <row r="20994" spans="1:7">
      <c r="A20994" s="65"/>
      <c r="B20994" s="65"/>
      <c r="C20994" s="65"/>
      <c r="D20994" s="65"/>
      <c r="E20994" s="65"/>
      <c r="F20994" s="65"/>
      <c r="G20994" s="145"/>
    </row>
    <row r="20995" spans="1:7">
      <c r="A20995" s="65"/>
      <c r="B20995" s="65"/>
      <c r="C20995" s="65"/>
      <c r="D20995" s="65"/>
      <c r="E20995" s="65"/>
      <c r="F20995" s="65"/>
      <c r="G20995" s="145"/>
    </row>
    <row r="20996" spans="1:7">
      <c r="A20996" s="65"/>
      <c r="B20996" s="65"/>
      <c r="C20996" s="65"/>
      <c r="D20996" s="65"/>
      <c r="E20996" s="65"/>
      <c r="F20996" s="65"/>
      <c r="G20996" s="145"/>
    </row>
    <row r="20997" spans="1:7">
      <c r="A20997" s="65"/>
      <c r="B20997" s="65"/>
      <c r="C20997" s="65"/>
      <c r="D20997" s="65"/>
      <c r="E20997" s="65"/>
      <c r="F20997" s="65"/>
      <c r="G20997" s="145"/>
    </row>
    <row r="20998" spans="1:7">
      <c r="A20998" s="65"/>
      <c r="B20998" s="65"/>
      <c r="C20998" s="65"/>
      <c r="D20998" s="65"/>
      <c r="E20998" s="65"/>
      <c r="F20998" s="65"/>
      <c r="G20998" s="145"/>
    </row>
    <row r="20999" spans="1:7">
      <c r="A20999" s="65"/>
      <c r="B20999" s="65"/>
      <c r="C20999" s="65"/>
      <c r="D20999" s="65"/>
      <c r="E20999" s="65"/>
      <c r="F20999" s="65"/>
      <c r="G20999" s="145"/>
    </row>
    <row r="21000" spans="1:7">
      <c r="A21000" s="65"/>
      <c r="B21000" s="65"/>
      <c r="C21000" s="65"/>
      <c r="D21000" s="65"/>
      <c r="E21000" s="65"/>
      <c r="F21000" s="65"/>
      <c r="G21000" s="145"/>
    </row>
    <row r="21001" spans="1:7">
      <c r="A21001" s="65"/>
      <c r="B21001" s="65"/>
      <c r="C21001" s="65"/>
      <c r="D21001" s="65"/>
      <c r="E21001" s="65"/>
      <c r="F21001" s="65"/>
      <c r="G21001" s="145"/>
    </row>
    <row r="21002" spans="1:7">
      <c r="A21002" s="65"/>
      <c r="B21002" s="65"/>
      <c r="C21002" s="65"/>
      <c r="D21002" s="65"/>
      <c r="E21002" s="65"/>
      <c r="F21002" s="65"/>
      <c r="G21002" s="145"/>
    </row>
    <row r="21003" spans="1:7">
      <c r="A21003" s="65"/>
      <c r="B21003" s="65"/>
      <c r="C21003" s="65"/>
      <c r="D21003" s="65"/>
      <c r="E21003" s="65"/>
      <c r="F21003" s="65"/>
      <c r="G21003" s="145"/>
    </row>
    <row r="21004" spans="1:7">
      <c r="A21004" s="65"/>
      <c r="B21004" s="65"/>
      <c r="C21004" s="65"/>
      <c r="D21004" s="65"/>
      <c r="E21004" s="65"/>
      <c r="F21004" s="65"/>
      <c r="G21004" s="145"/>
    </row>
    <row r="21005" spans="1:7">
      <c r="A21005" s="65"/>
      <c r="B21005" s="65"/>
      <c r="C21005" s="65"/>
      <c r="D21005" s="65"/>
      <c r="E21005" s="65"/>
      <c r="F21005" s="65"/>
      <c r="G21005" s="145"/>
    </row>
    <row r="21006" spans="1:7">
      <c r="A21006" s="65"/>
      <c r="B21006" s="65"/>
      <c r="C21006" s="65"/>
      <c r="D21006" s="65"/>
      <c r="E21006" s="65"/>
      <c r="F21006" s="65"/>
      <c r="G21006" s="145"/>
    </row>
    <row r="21007" spans="1:7">
      <c r="A21007" s="65"/>
      <c r="B21007" s="65"/>
      <c r="C21007" s="65"/>
      <c r="D21007" s="65"/>
      <c r="E21007" s="65"/>
      <c r="F21007" s="65"/>
      <c r="G21007" s="145"/>
    </row>
    <row r="21008" spans="1:7">
      <c r="A21008" s="65"/>
      <c r="B21008" s="65"/>
      <c r="C21008" s="65"/>
      <c r="D21008" s="65"/>
      <c r="E21008" s="65"/>
      <c r="F21008" s="65"/>
      <c r="G21008" s="145"/>
    </row>
    <row r="21009" spans="1:7">
      <c r="A21009" s="65"/>
      <c r="B21009" s="65"/>
      <c r="C21009" s="65"/>
      <c r="D21009" s="65"/>
      <c r="E21009" s="65"/>
      <c r="F21009" s="65"/>
      <c r="G21009" s="145"/>
    </row>
    <row r="21010" spans="1:7">
      <c r="A21010" s="65"/>
      <c r="B21010" s="65"/>
      <c r="C21010" s="65"/>
      <c r="D21010" s="65"/>
      <c r="E21010" s="65"/>
      <c r="F21010" s="65"/>
      <c r="G21010" s="145"/>
    </row>
    <row r="21011" spans="1:7">
      <c r="A21011" s="65"/>
      <c r="B21011" s="65"/>
      <c r="C21011" s="65"/>
      <c r="D21011" s="65"/>
      <c r="E21011" s="65"/>
      <c r="F21011" s="65"/>
      <c r="G21011" s="145"/>
    </row>
    <row r="21012" spans="1:7">
      <c r="A21012" s="65"/>
      <c r="B21012" s="65"/>
      <c r="C21012" s="65"/>
      <c r="D21012" s="65"/>
      <c r="E21012" s="65"/>
      <c r="F21012" s="65"/>
      <c r="G21012" s="145"/>
    </row>
    <row r="21013" spans="1:7">
      <c r="A21013" s="65"/>
      <c r="B21013" s="65"/>
      <c r="C21013" s="65"/>
      <c r="D21013" s="65"/>
      <c r="E21013" s="65"/>
      <c r="F21013" s="65"/>
      <c r="G21013" s="145"/>
    </row>
    <row r="21014" spans="1:7">
      <c r="A21014" s="65"/>
      <c r="B21014" s="65"/>
      <c r="C21014" s="65"/>
      <c r="D21014" s="65"/>
      <c r="E21014" s="65"/>
      <c r="F21014" s="65"/>
      <c r="G21014" s="145"/>
    </row>
    <row r="21015" spans="1:7">
      <c r="A21015" s="65"/>
      <c r="B21015" s="65"/>
      <c r="C21015" s="65"/>
      <c r="D21015" s="65"/>
      <c r="E21015" s="65"/>
      <c r="F21015" s="65"/>
      <c r="G21015" s="145"/>
    </row>
    <row r="21016" spans="1:7">
      <c r="A21016" s="65"/>
      <c r="B21016" s="65"/>
      <c r="C21016" s="65"/>
      <c r="D21016" s="65"/>
      <c r="E21016" s="65"/>
      <c r="F21016" s="65"/>
      <c r="G21016" s="145"/>
    </row>
    <row r="21017" spans="1:7">
      <c r="A21017" s="65"/>
      <c r="B21017" s="65"/>
      <c r="C21017" s="65"/>
      <c r="D21017" s="65"/>
      <c r="E21017" s="65"/>
      <c r="F21017" s="65"/>
      <c r="G21017" s="145"/>
    </row>
    <row r="21018" spans="1:7">
      <c r="A21018" s="65"/>
      <c r="B21018" s="65"/>
      <c r="C21018" s="65"/>
      <c r="D21018" s="65"/>
      <c r="E21018" s="65"/>
      <c r="F21018" s="65"/>
      <c r="G21018" s="145"/>
    </row>
    <row r="21019" spans="1:7">
      <c r="A21019" s="65"/>
      <c r="B21019" s="65"/>
      <c r="C21019" s="65"/>
      <c r="D21019" s="65"/>
      <c r="E21019" s="65"/>
      <c r="F21019" s="65"/>
      <c r="G21019" s="145"/>
    </row>
    <row r="21020" spans="1:7">
      <c r="A21020" s="65"/>
      <c r="B21020" s="65"/>
      <c r="C21020" s="65"/>
      <c r="D21020" s="65"/>
      <c r="E21020" s="65"/>
      <c r="F21020" s="65"/>
      <c r="G21020" s="145"/>
    </row>
    <row r="21021" spans="1:7">
      <c r="A21021" s="65"/>
      <c r="B21021" s="65"/>
      <c r="C21021" s="65"/>
      <c r="D21021" s="65"/>
      <c r="E21021" s="65"/>
      <c r="F21021" s="65"/>
      <c r="G21021" s="145"/>
    </row>
    <row r="21022" spans="1:7">
      <c r="A21022" s="65"/>
      <c r="B21022" s="65"/>
      <c r="C21022" s="65"/>
      <c r="D21022" s="65"/>
      <c r="E21022" s="65"/>
      <c r="F21022" s="65"/>
      <c r="G21022" s="145"/>
    </row>
    <row r="21023" spans="1:7">
      <c r="A21023" s="65"/>
      <c r="B21023" s="65"/>
      <c r="C21023" s="65"/>
      <c r="D21023" s="65"/>
      <c r="E21023" s="65"/>
      <c r="F21023" s="65"/>
      <c r="G21023" s="145"/>
    </row>
    <row r="21024" spans="1:7">
      <c r="A21024" s="65"/>
      <c r="B21024" s="65"/>
      <c r="C21024" s="65"/>
      <c r="D21024" s="65"/>
      <c r="E21024" s="65"/>
      <c r="F21024" s="65"/>
      <c r="G21024" s="145"/>
    </row>
    <row r="21025" spans="1:7">
      <c r="A21025" s="65"/>
      <c r="B21025" s="65"/>
      <c r="C21025" s="65"/>
      <c r="D21025" s="65"/>
      <c r="E21025" s="65"/>
      <c r="F21025" s="65"/>
      <c r="G21025" s="145"/>
    </row>
    <row r="21026" spans="1:7">
      <c r="A21026" s="65"/>
      <c r="B21026" s="65"/>
      <c r="C21026" s="65"/>
      <c r="D21026" s="65"/>
      <c r="E21026" s="65"/>
      <c r="F21026" s="65"/>
      <c r="G21026" s="145"/>
    </row>
    <row r="21027" spans="1:7">
      <c r="A21027" s="65"/>
      <c r="B21027" s="65"/>
      <c r="C21027" s="65"/>
      <c r="D21027" s="65"/>
      <c r="E21027" s="65"/>
      <c r="F21027" s="65"/>
      <c r="G21027" s="145"/>
    </row>
    <row r="21028" spans="1:7">
      <c r="A21028" s="65"/>
      <c r="B21028" s="65"/>
      <c r="C21028" s="65"/>
      <c r="D21028" s="65"/>
      <c r="E21028" s="65"/>
      <c r="F21028" s="65"/>
      <c r="G21028" s="145"/>
    </row>
    <row r="21029" spans="1:7">
      <c r="A21029" s="65"/>
      <c r="B21029" s="65"/>
      <c r="C21029" s="65"/>
      <c r="D21029" s="65"/>
      <c r="E21029" s="65"/>
      <c r="F21029" s="65"/>
      <c r="G21029" s="145"/>
    </row>
    <row r="21030" spans="1:7">
      <c r="A21030" s="65"/>
      <c r="B21030" s="65"/>
      <c r="C21030" s="65"/>
      <c r="D21030" s="65"/>
      <c r="E21030" s="65"/>
      <c r="F21030" s="65"/>
      <c r="G21030" s="145"/>
    </row>
    <row r="21031" spans="1:7">
      <c r="A21031" s="65"/>
      <c r="B21031" s="65"/>
      <c r="C21031" s="65"/>
      <c r="D21031" s="65"/>
      <c r="E21031" s="65"/>
      <c r="F21031" s="65"/>
      <c r="G21031" s="145"/>
    </row>
    <row r="21032" spans="1:7">
      <c r="A21032" s="65"/>
      <c r="B21032" s="65"/>
      <c r="C21032" s="65"/>
      <c r="D21032" s="65"/>
      <c r="E21032" s="65"/>
      <c r="F21032" s="65"/>
      <c r="G21032" s="145"/>
    </row>
    <row r="21033" spans="1:7">
      <c r="A21033" s="65"/>
      <c r="B21033" s="65"/>
      <c r="C21033" s="65"/>
      <c r="D21033" s="65"/>
      <c r="E21033" s="65"/>
      <c r="F21033" s="65"/>
      <c r="G21033" s="145"/>
    </row>
    <row r="21034" spans="1:7">
      <c r="A21034" s="65"/>
      <c r="B21034" s="65"/>
      <c r="C21034" s="65"/>
      <c r="D21034" s="65"/>
      <c r="E21034" s="65"/>
      <c r="F21034" s="65"/>
      <c r="G21034" s="145"/>
    </row>
    <row r="21035" spans="1:7">
      <c r="A21035" s="65"/>
      <c r="B21035" s="65"/>
      <c r="C21035" s="65"/>
      <c r="D21035" s="65"/>
      <c r="E21035" s="65"/>
      <c r="F21035" s="65"/>
      <c r="G21035" s="145"/>
    </row>
    <row r="21036" spans="1:7">
      <c r="A21036" s="65"/>
      <c r="B21036" s="65"/>
      <c r="C21036" s="65"/>
      <c r="D21036" s="65"/>
      <c r="E21036" s="65"/>
      <c r="F21036" s="65"/>
      <c r="G21036" s="145"/>
    </row>
    <row r="21037" spans="1:7">
      <c r="A21037" s="65"/>
      <c r="B21037" s="65"/>
      <c r="C21037" s="65"/>
      <c r="D21037" s="65"/>
      <c r="E21037" s="65"/>
      <c r="F21037" s="65"/>
      <c r="G21037" s="145"/>
    </row>
    <row r="21038" spans="1:7">
      <c r="A21038" s="65"/>
      <c r="B21038" s="65"/>
      <c r="C21038" s="65"/>
      <c r="D21038" s="65"/>
      <c r="E21038" s="65"/>
      <c r="F21038" s="65"/>
      <c r="G21038" s="145"/>
    </row>
    <row r="21039" spans="1:7">
      <c r="A21039" s="65"/>
      <c r="B21039" s="65"/>
      <c r="C21039" s="65"/>
      <c r="D21039" s="65"/>
      <c r="E21039" s="65"/>
      <c r="F21039" s="65"/>
      <c r="G21039" s="145"/>
    </row>
    <row r="21040" spans="1:7">
      <c r="A21040" s="65"/>
      <c r="B21040" s="65"/>
      <c r="C21040" s="65"/>
      <c r="D21040" s="65"/>
      <c r="E21040" s="65"/>
      <c r="F21040" s="65"/>
      <c r="G21040" s="145"/>
    </row>
    <row r="21041" spans="1:7">
      <c r="A21041" s="65"/>
      <c r="B21041" s="65"/>
      <c r="C21041" s="65"/>
      <c r="D21041" s="65"/>
      <c r="E21041" s="65"/>
      <c r="F21041" s="65"/>
      <c r="G21041" s="145"/>
    </row>
    <row r="21042" spans="1:7">
      <c r="A21042" s="65"/>
      <c r="B21042" s="65"/>
      <c r="C21042" s="65"/>
      <c r="D21042" s="65"/>
      <c r="E21042" s="65"/>
      <c r="F21042" s="65"/>
      <c r="G21042" s="145"/>
    </row>
    <row r="21043" spans="1:7">
      <c r="A21043" s="65"/>
      <c r="B21043" s="65"/>
      <c r="C21043" s="65"/>
      <c r="D21043" s="65"/>
      <c r="E21043" s="65"/>
      <c r="F21043" s="65"/>
      <c r="G21043" s="145"/>
    </row>
    <row r="21044" spans="1:7">
      <c r="A21044" s="65"/>
      <c r="B21044" s="65"/>
      <c r="C21044" s="65"/>
      <c r="D21044" s="65"/>
      <c r="E21044" s="65"/>
      <c r="F21044" s="65"/>
      <c r="G21044" s="145"/>
    </row>
    <row r="21045" spans="1:7">
      <c r="A21045" s="65"/>
      <c r="B21045" s="65"/>
      <c r="C21045" s="65"/>
      <c r="D21045" s="65"/>
      <c r="E21045" s="65"/>
      <c r="F21045" s="65"/>
      <c r="G21045" s="145"/>
    </row>
    <row r="21046" spans="1:7">
      <c r="A21046" s="65"/>
      <c r="B21046" s="65"/>
      <c r="C21046" s="65"/>
      <c r="D21046" s="65"/>
      <c r="E21046" s="65"/>
      <c r="F21046" s="65"/>
      <c r="G21046" s="145"/>
    </row>
    <row r="21047" spans="1:7">
      <c r="A21047" s="65"/>
      <c r="B21047" s="65"/>
      <c r="C21047" s="65"/>
      <c r="D21047" s="65"/>
      <c r="E21047" s="65"/>
      <c r="F21047" s="65"/>
      <c r="G21047" s="145"/>
    </row>
    <row r="21048" spans="1:7">
      <c r="A21048" s="65"/>
      <c r="B21048" s="65"/>
      <c r="C21048" s="65"/>
      <c r="D21048" s="65"/>
      <c r="E21048" s="65"/>
      <c r="F21048" s="65"/>
      <c r="G21048" s="145"/>
    </row>
    <row r="21049" spans="1:7">
      <c r="A21049" s="65"/>
      <c r="B21049" s="65"/>
      <c r="C21049" s="65"/>
      <c r="D21049" s="65"/>
      <c r="E21049" s="65"/>
      <c r="F21049" s="65"/>
      <c r="G21049" s="145"/>
    </row>
    <row r="21050" spans="1:7">
      <c r="A21050" s="65"/>
      <c r="B21050" s="65"/>
      <c r="C21050" s="65"/>
      <c r="D21050" s="65"/>
      <c r="E21050" s="65"/>
      <c r="F21050" s="65"/>
      <c r="G21050" s="145"/>
    </row>
    <row r="21051" spans="1:7">
      <c r="A21051" s="65"/>
      <c r="B21051" s="65"/>
      <c r="C21051" s="65"/>
      <c r="D21051" s="65"/>
      <c r="E21051" s="65"/>
      <c r="F21051" s="65"/>
      <c r="G21051" s="145"/>
    </row>
    <row r="21052" spans="1:7">
      <c r="A21052" s="65"/>
      <c r="B21052" s="65"/>
      <c r="C21052" s="65"/>
      <c r="D21052" s="65"/>
      <c r="E21052" s="65"/>
      <c r="F21052" s="65"/>
      <c r="G21052" s="145"/>
    </row>
    <row r="21053" spans="1:7">
      <c r="A21053" s="65"/>
      <c r="B21053" s="65"/>
      <c r="C21053" s="65"/>
      <c r="D21053" s="65"/>
      <c r="E21053" s="65"/>
      <c r="F21053" s="65"/>
      <c r="G21053" s="145"/>
    </row>
    <row r="21054" spans="1:7">
      <c r="A21054" s="65"/>
      <c r="B21054" s="65"/>
      <c r="C21054" s="65"/>
      <c r="D21054" s="65"/>
      <c r="E21054" s="65"/>
      <c r="F21054" s="65"/>
      <c r="G21054" s="145"/>
    </row>
    <row r="21055" spans="1:7">
      <c r="A21055" s="65"/>
      <c r="B21055" s="65"/>
      <c r="C21055" s="65"/>
      <c r="D21055" s="65"/>
      <c r="E21055" s="65"/>
      <c r="F21055" s="65"/>
      <c r="G21055" s="145"/>
    </row>
    <row r="21056" spans="1:7">
      <c r="A21056" s="65"/>
      <c r="B21056" s="65"/>
      <c r="C21056" s="65"/>
      <c r="D21056" s="65"/>
      <c r="E21056" s="65"/>
      <c r="F21056" s="65"/>
      <c r="G21056" s="145"/>
    </row>
    <row r="21057" spans="1:7">
      <c r="A21057" s="65"/>
      <c r="B21057" s="65"/>
      <c r="C21057" s="65"/>
      <c r="D21057" s="65"/>
      <c r="E21057" s="65"/>
      <c r="F21057" s="65"/>
      <c r="G21057" s="145"/>
    </row>
    <row r="21058" spans="1:7">
      <c r="A21058" s="65"/>
      <c r="B21058" s="65"/>
      <c r="C21058" s="65"/>
      <c r="D21058" s="65"/>
      <c r="E21058" s="65"/>
      <c r="F21058" s="65"/>
      <c r="G21058" s="145"/>
    </row>
    <row r="21059" spans="1:7">
      <c r="A21059" s="65"/>
      <c r="B21059" s="65"/>
      <c r="C21059" s="65"/>
      <c r="D21059" s="65"/>
      <c r="E21059" s="65"/>
      <c r="F21059" s="65"/>
      <c r="G21059" s="145"/>
    </row>
    <row r="21060" spans="1:7">
      <c r="A21060" s="65"/>
      <c r="B21060" s="65"/>
      <c r="C21060" s="65"/>
      <c r="D21060" s="65"/>
      <c r="E21060" s="65"/>
      <c r="F21060" s="65"/>
      <c r="G21060" s="145"/>
    </row>
    <row r="21061" spans="1:7">
      <c r="A21061" s="65"/>
      <c r="B21061" s="65"/>
      <c r="C21061" s="65"/>
      <c r="D21061" s="65"/>
      <c r="E21061" s="65"/>
      <c r="F21061" s="65"/>
      <c r="G21061" s="145"/>
    </row>
    <row r="21062" spans="1:7">
      <c r="A21062" s="65"/>
      <c r="B21062" s="65"/>
      <c r="C21062" s="65"/>
      <c r="D21062" s="65"/>
      <c r="E21062" s="65"/>
      <c r="F21062" s="65"/>
      <c r="G21062" s="145"/>
    </row>
    <row r="21063" spans="1:7">
      <c r="A21063" s="65"/>
      <c r="B21063" s="65"/>
      <c r="C21063" s="65"/>
      <c r="D21063" s="65"/>
      <c r="E21063" s="65"/>
      <c r="F21063" s="65"/>
      <c r="G21063" s="145"/>
    </row>
    <row r="21064" spans="1:7">
      <c r="A21064" s="65"/>
      <c r="B21064" s="65"/>
      <c r="C21064" s="65"/>
      <c r="D21064" s="65"/>
      <c r="E21064" s="65"/>
      <c r="F21064" s="65"/>
      <c r="G21064" s="145"/>
    </row>
    <row r="21065" spans="1:7">
      <c r="A21065" s="65"/>
      <c r="B21065" s="65"/>
      <c r="C21065" s="65"/>
      <c r="D21065" s="65"/>
      <c r="E21065" s="65"/>
      <c r="F21065" s="65"/>
      <c r="G21065" s="145"/>
    </row>
    <row r="21066" spans="1:7">
      <c r="A21066" s="65"/>
      <c r="B21066" s="65"/>
      <c r="C21066" s="65"/>
      <c r="D21066" s="65"/>
      <c r="E21066" s="65"/>
      <c r="F21066" s="65"/>
      <c r="G21066" s="145"/>
    </row>
    <row r="21067" spans="1:7">
      <c r="A21067" s="65"/>
      <c r="B21067" s="65"/>
      <c r="C21067" s="65"/>
      <c r="D21067" s="65"/>
      <c r="E21067" s="65"/>
      <c r="F21067" s="65"/>
      <c r="G21067" s="145"/>
    </row>
    <row r="21068" spans="1:7">
      <c r="A21068" s="65"/>
      <c r="B21068" s="65"/>
      <c r="C21068" s="65"/>
      <c r="D21068" s="65"/>
      <c r="E21068" s="65"/>
      <c r="F21068" s="65"/>
      <c r="G21068" s="145"/>
    </row>
    <row r="21069" spans="1:7">
      <c r="A21069" s="65"/>
      <c r="B21069" s="65"/>
      <c r="C21069" s="65"/>
      <c r="D21069" s="65"/>
      <c r="E21069" s="65"/>
      <c r="F21069" s="65"/>
      <c r="G21069" s="145"/>
    </row>
    <row r="21070" spans="1:7">
      <c r="A21070" s="65"/>
      <c r="B21070" s="65"/>
      <c r="C21070" s="65"/>
      <c r="D21070" s="65"/>
      <c r="E21070" s="65"/>
      <c r="F21070" s="65"/>
      <c r="G21070" s="145"/>
    </row>
    <row r="21071" spans="1:7">
      <c r="A21071" s="65"/>
      <c r="B21071" s="65"/>
      <c r="C21071" s="65"/>
      <c r="D21071" s="65"/>
      <c r="E21071" s="65"/>
      <c r="F21071" s="65"/>
      <c r="G21071" s="145"/>
    </row>
    <row r="21072" spans="1:7">
      <c r="A21072" s="65"/>
      <c r="B21072" s="65"/>
      <c r="C21072" s="65"/>
      <c r="D21072" s="65"/>
      <c r="E21072" s="65"/>
      <c r="F21072" s="65"/>
      <c r="G21072" s="145"/>
    </row>
    <row r="21073" spans="1:7">
      <c r="A21073" s="65"/>
      <c r="B21073" s="65"/>
      <c r="C21073" s="65"/>
      <c r="D21073" s="65"/>
      <c r="E21073" s="65"/>
      <c r="F21073" s="65"/>
      <c r="G21073" s="145"/>
    </row>
    <row r="21074" spans="1:7">
      <c r="A21074" s="65"/>
      <c r="B21074" s="65"/>
      <c r="C21074" s="65"/>
      <c r="D21074" s="65"/>
      <c r="E21074" s="65"/>
      <c r="F21074" s="65"/>
      <c r="G21074" s="145"/>
    </row>
    <row r="21075" spans="1:7">
      <c r="A21075" s="65"/>
      <c r="B21075" s="65"/>
      <c r="C21075" s="65"/>
      <c r="D21075" s="65"/>
      <c r="E21075" s="65"/>
      <c r="F21075" s="65"/>
      <c r="G21075" s="145"/>
    </row>
    <row r="21076" spans="1:7">
      <c r="A21076" s="65"/>
      <c r="B21076" s="65"/>
      <c r="C21076" s="65"/>
      <c r="D21076" s="65"/>
      <c r="E21076" s="65"/>
      <c r="F21076" s="65"/>
      <c r="G21076" s="145"/>
    </row>
    <row r="21077" spans="1:7">
      <c r="A21077" s="65"/>
      <c r="B21077" s="65"/>
      <c r="C21077" s="65"/>
      <c r="D21077" s="65"/>
      <c r="E21077" s="65"/>
      <c r="F21077" s="65"/>
      <c r="G21077" s="145"/>
    </row>
    <row r="21078" spans="1:7">
      <c r="A21078" s="65"/>
      <c r="B21078" s="65"/>
      <c r="C21078" s="65"/>
      <c r="D21078" s="65"/>
      <c r="E21078" s="65"/>
      <c r="F21078" s="65"/>
      <c r="G21078" s="145"/>
    </row>
    <row r="21079" spans="1:7">
      <c r="A21079" s="65"/>
      <c r="B21079" s="65"/>
      <c r="C21079" s="65"/>
      <c r="D21079" s="65"/>
      <c r="E21079" s="65"/>
      <c r="F21079" s="65"/>
      <c r="G21079" s="145"/>
    </row>
    <row r="21080" spans="1:7">
      <c r="A21080" s="65"/>
      <c r="B21080" s="65"/>
      <c r="C21080" s="65"/>
      <c r="D21080" s="65"/>
      <c r="E21080" s="65"/>
      <c r="F21080" s="65"/>
      <c r="G21080" s="145"/>
    </row>
    <row r="21081" spans="1:7">
      <c r="A21081" s="65"/>
      <c r="B21081" s="65"/>
      <c r="C21081" s="65"/>
      <c r="D21081" s="65"/>
      <c r="E21081" s="65"/>
      <c r="F21081" s="65"/>
      <c r="G21081" s="145"/>
    </row>
    <row r="21082" spans="1:7">
      <c r="A21082" s="65"/>
      <c r="B21082" s="65"/>
      <c r="C21082" s="65"/>
      <c r="D21082" s="65"/>
      <c r="E21082" s="65"/>
      <c r="F21082" s="65"/>
      <c r="G21082" s="145"/>
    </row>
    <row r="21083" spans="1:7">
      <c r="A21083" s="65"/>
      <c r="B21083" s="65"/>
      <c r="C21083" s="65"/>
      <c r="D21083" s="65"/>
      <c r="E21083" s="65"/>
      <c r="F21083" s="65"/>
      <c r="G21083" s="145"/>
    </row>
    <row r="21084" spans="1:7">
      <c r="A21084" s="65"/>
      <c r="B21084" s="65"/>
      <c r="C21084" s="65"/>
      <c r="D21084" s="65"/>
      <c r="E21084" s="65"/>
      <c r="F21084" s="65"/>
      <c r="G21084" s="145"/>
    </row>
    <row r="21085" spans="1:7">
      <c r="A21085" s="65"/>
      <c r="B21085" s="65"/>
      <c r="C21085" s="65"/>
      <c r="D21085" s="65"/>
      <c r="E21085" s="65"/>
      <c r="F21085" s="65"/>
      <c r="G21085" s="145"/>
    </row>
    <row r="21086" spans="1:7">
      <c r="A21086" s="65"/>
      <c r="B21086" s="65"/>
      <c r="C21086" s="65"/>
      <c r="D21086" s="65"/>
      <c r="E21086" s="65"/>
      <c r="F21086" s="65"/>
      <c r="G21086" s="145"/>
    </row>
    <row r="21087" spans="1:7">
      <c r="A21087" s="65"/>
      <c r="B21087" s="65"/>
      <c r="C21087" s="65"/>
      <c r="D21087" s="65"/>
      <c r="E21087" s="65"/>
      <c r="F21087" s="65"/>
      <c r="G21087" s="145"/>
    </row>
    <row r="21088" spans="1:7">
      <c r="A21088" s="65"/>
      <c r="B21088" s="65"/>
      <c r="C21088" s="65"/>
      <c r="D21088" s="65"/>
      <c r="E21088" s="65"/>
      <c r="F21088" s="65"/>
      <c r="G21088" s="145"/>
    </row>
    <row r="21089" spans="1:7">
      <c r="A21089" s="65"/>
      <c r="B21089" s="65"/>
      <c r="C21089" s="65"/>
      <c r="D21089" s="65"/>
      <c r="E21089" s="65"/>
      <c r="F21089" s="65"/>
      <c r="G21089" s="145"/>
    </row>
    <row r="21090" spans="1:7">
      <c r="A21090" s="65"/>
      <c r="B21090" s="65"/>
      <c r="C21090" s="65"/>
      <c r="D21090" s="65"/>
      <c r="E21090" s="65"/>
      <c r="F21090" s="65"/>
      <c r="G21090" s="145"/>
    </row>
    <row r="21091" spans="1:7">
      <c r="A21091" s="65"/>
      <c r="B21091" s="65"/>
      <c r="C21091" s="65"/>
      <c r="D21091" s="65"/>
      <c r="E21091" s="65"/>
      <c r="F21091" s="65"/>
      <c r="G21091" s="145"/>
    </row>
    <row r="21092" spans="1:7">
      <c r="A21092" s="65"/>
      <c r="B21092" s="65"/>
      <c r="C21092" s="65"/>
      <c r="D21092" s="65"/>
      <c r="E21092" s="65"/>
      <c r="F21092" s="65"/>
      <c r="G21092" s="145"/>
    </row>
    <row r="21093" spans="1:7">
      <c r="A21093" s="65"/>
      <c r="B21093" s="65"/>
      <c r="C21093" s="65"/>
      <c r="D21093" s="65"/>
      <c r="E21093" s="65"/>
      <c r="F21093" s="65"/>
      <c r="G21093" s="145"/>
    </row>
    <row r="21094" spans="1:7">
      <c r="A21094" s="65"/>
      <c r="B21094" s="65"/>
      <c r="C21094" s="65"/>
      <c r="D21094" s="65"/>
      <c r="E21094" s="65"/>
      <c r="F21094" s="65"/>
      <c r="G21094" s="145"/>
    </row>
    <row r="21095" spans="1:7">
      <c r="A21095" s="65"/>
      <c r="B21095" s="65"/>
      <c r="C21095" s="65"/>
      <c r="D21095" s="65"/>
      <c r="E21095" s="65"/>
      <c r="F21095" s="65"/>
      <c r="G21095" s="145"/>
    </row>
    <row r="21096" spans="1:7">
      <c r="A21096" s="65"/>
      <c r="B21096" s="65"/>
      <c r="C21096" s="65"/>
      <c r="D21096" s="65"/>
      <c r="E21096" s="65"/>
      <c r="F21096" s="65"/>
      <c r="G21096" s="145"/>
    </row>
    <row r="21097" spans="1:7">
      <c r="A21097" s="65"/>
      <c r="B21097" s="65"/>
      <c r="C21097" s="65"/>
      <c r="D21097" s="65"/>
      <c r="E21097" s="65"/>
      <c r="F21097" s="65"/>
      <c r="G21097" s="145"/>
    </row>
    <row r="21098" spans="1:7">
      <c r="A21098" s="65"/>
      <c r="B21098" s="65"/>
      <c r="C21098" s="65"/>
      <c r="D21098" s="65"/>
      <c r="E21098" s="65"/>
      <c r="F21098" s="65"/>
      <c r="G21098" s="145"/>
    </row>
    <row r="21099" spans="1:7">
      <c r="A21099" s="65"/>
      <c r="B21099" s="65"/>
      <c r="C21099" s="65"/>
      <c r="D21099" s="65"/>
      <c r="E21099" s="65"/>
      <c r="F21099" s="65"/>
      <c r="G21099" s="145"/>
    </row>
    <row r="21100" spans="1:7">
      <c r="A21100" s="65"/>
      <c r="B21100" s="65"/>
      <c r="C21100" s="65"/>
      <c r="D21100" s="65"/>
      <c r="E21100" s="65"/>
      <c r="F21100" s="65"/>
      <c r="G21100" s="145"/>
    </row>
    <row r="21101" spans="1:7">
      <c r="A21101" s="65"/>
      <c r="B21101" s="65"/>
      <c r="C21101" s="65"/>
      <c r="D21101" s="65"/>
      <c r="E21101" s="65"/>
      <c r="F21101" s="65"/>
      <c r="G21101" s="145"/>
    </row>
    <row r="21102" spans="1:7">
      <c r="A21102" s="65"/>
      <c r="B21102" s="65"/>
      <c r="C21102" s="65"/>
      <c r="D21102" s="65"/>
      <c r="E21102" s="65"/>
      <c r="F21102" s="65"/>
      <c r="G21102" s="145"/>
    </row>
    <row r="21103" spans="1:7">
      <c r="A21103" s="65"/>
      <c r="B21103" s="65"/>
      <c r="C21103" s="65"/>
      <c r="D21103" s="65"/>
      <c r="E21103" s="65"/>
      <c r="F21103" s="65"/>
      <c r="G21103" s="145"/>
    </row>
    <row r="21104" spans="1:7">
      <c r="A21104" s="65"/>
      <c r="B21104" s="65"/>
      <c r="C21104" s="65"/>
      <c r="D21104" s="65"/>
      <c r="E21104" s="65"/>
      <c r="F21104" s="65"/>
      <c r="G21104" s="145"/>
    </row>
    <row r="21105" spans="1:7">
      <c r="A21105" s="65"/>
      <c r="B21105" s="65"/>
      <c r="C21105" s="65"/>
      <c r="D21105" s="65"/>
      <c r="E21105" s="65"/>
      <c r="F21105" s="65"/>
      <c r="G21105" s="145"/>
    </row>
    <row r="21106" spans="1:7">
      <c r="A21106" s="65"/>
      <c r="B21106" s="65"/>
      <c r="C21106" s="65"/>
      <c r="D21106" s="65"/>
      <c r="E21106" s="65"/>
      <c r="F21106" s="65"/>
      <c r="G21106" s="145"/>
    </row>
    <row r="21107" spans="1:7">
      <c r="A21107" s="65"/>
      <c r="B21107" s="65"/>
      <c r="C21107" s="65"/>
      <c r="D21107" s="65"/>
      <c r="E21107" s="65"/>
      <c r="F21107" s="65"/>
      <c r="G21107" s="145"/>
    </row>
    <row r="21108" spans="1:7">
      <c r="A21108" s="65"/>
      <c r="B21108" s="65"/>
      <c r="C21108" s="65"/>
      <c r="D21108" s="65"/>
      <c r="E21108" s="65"/>
      <c r="F21108" s="65"/>
      <c r="G21108" s="145"/>
    </row>
    <row r="21109" spans="1:7">
      <c r="A21109" s="65"/>
      <c r="B21109" s="65"/>
      <c r="C21109" s="65"/>
      <c r="D21109" s="65"/>
      <c r="E21109" s="65"/>
      <c r="F21109" s="65"/>
      <c r="G21109" s="145"/>
    </row>
    <row r="21110" spans="1:7">
      <c r="A21110" s="65"/>
      <c r="B21110" s="65"/>
      <c r="C21110" s="65"/>
      <c r="D21110" s="65"/>
      <c r="E21110" s="65"/>
      <c r="F21110" s="65"/>
      <c r="G21110" s="145"/>
    </row>
    <row r="21111" spans="1:7">
      <c r="A21111" s="65"/>
      <c r="B21111" s="65"/>
      <c r="C21111" s="65"/>
      <c r="D21111" s="65"/>
      <c r="E21111" s="65"/>
      <c r="F21111" s="65"/>
      <c r="G21111" s="145"/>
    </row>
    <row r="21112" spans="1:7">
      <c r="A21112" s="65"/>
      <c r="B21112" s="65"/>
      <c r="C21112" s="65"/>
      <c r="D21112" s="65"/>
      <c r="E21112" s="65"/>
      <c r="F21112" s="65"/>
      <c r="G21112" s="145"/>
    </row>
    <row r="21113" spans="1:7">
      <c r="A21113" s="65"/>
      <c r="B21113" s="65"/>
      <c r="C21113" s="65"/>
      <c r="D21113" s="65"/>
      <c r="E21113" s="65"/>
      <c r="F21113" s="65"/>
      <c r="G21113" s="145"/>
    </row>
    <row r="21114" spans="1:7">
      <c r="A21114" s="65"/>
      <c r="B21114" s="65"/>
      <c r="C21114" s="65"/>
      <c r="D21114" s="65"/>
      <c r="E21114" s="65"/>
      <c r="F21114" s="65"/>
      <c r="G21114" s="145"/>
    </row>
    <row r="21115" spans="1:7">
      <c r="A21115" s="65"/>
      <c r="B21115" s="65"/>
      <c r="C21115" s="65"/>
      <c r="D21115" s="65"/>
      <c r="E21115" s="65"/>
      <c r="F21115" s="65"/>
      <c r="G21115" s="145"/>
    </row>
    <row r="21116" spans="1:7">
      <c r="A21116" s="65"/>
      <c r="B21116" s="65"/>
      <c r="C21116" s="65"/>
      <c r="D21116" s="65"/>
      <c r="E21116" s="65"/>
      <c r="F21116" s="65"/>
      <c r="G21116" s="145"/>
    </row>
    <row r="21117" spans="1:7">
      <c r="A21117" s="65"/>
      <c r="B21117" s="65"/>
      <c r="C21117" s="65"/>
      <c r="D21117" s="65"/>
      <c r="E21117" s="65"/>
      <c r="F21117" s="65"/>
      <c r="G21117" s="145"/>
    </row>
    <row r="21118" spans="1:7">
      <c r="A21118" s="65"/>
      <c r="B21118" s="65"/>
      <c r="C21118" s="65"/>
      <c r="D21118" s="65"/>
      <c r="E21118" s="65"/>
      <c r="F21118" s="65"/>
      <c r="G21118" s="145"/>
    </row>
    <row r="21119" spans="1:7">
      <c r="A21119" s="65"/>
      <c r="B21119" s="65"/>
      <c r="C21119" s="65"/>
      <c r="D21119" s="65"/>
      <c r="E21119" s="65"/>
      <c r="F21119" s="65"/>
      <c r="G21119" s="145"/>
    </row>
    <row r="21120" spans="1:7">
      <c r="A21120" s="65"/>
      <c r="B21120" s="65"/>
      <c r="C21120" s="65"/>
      <c r="D21120" s="65"/>
      <c r="E21120" s="65"/>
      <c r="F21120" s="65"/>
      <c r="G21120" s="145"/>
    </row>
    <row r="21121" spans="1:7">
      <c r="A21121" s="65"/>
      <c r="B21121" s="65"/>
      <c r="C21121" s="65"/>
      <c r="D21121" s="65"/>
      <c r="E21121" s="65"/>
      <c r="F21121" s="65"/>
      <c r="G21121" s="145"/>
    </row>
    <row r="21122" spans="1:7">
      <c r="A21122" s="65"/>
      <c r="B21122" s="65"/>
      <c r="C21122" s="65"/>
      <c r="D21122" s="65"/>
      <c r="E21122" s="65"/>
      <c r="F21122" s="65"/>
      <c r="G21122" s="145"/>
    </row>
    <row r="21123" spans="1:7">
      <c r="A21123" s="65"/>
      <c r="B21123" s="65"/>
      <c r="C21123" s="65"/>
      <c r="D21123" s="65"/>
      <c r="E21123" s="65"/>
      <c r="F21123" s="65"/>
      <c r="G21123" s="145"/>
    </row>
    <row r="21124" spans="1:7">
      <c r="A21124" s="65"/>
      <c r="B21124" s="65"/>
      <c r="C21124" s="65"/>
      <c r="D21124" s="65"/>
      <c r="E21124" s="65"/>
      <c r="F21124" s="65"/>
      <c r="G21124" s="145"/>
    </row>
    <row r="21125" spans="1:7">
      <c r="A21125" s="65"/>
      <c r="B21125" s="65"/>
      <c r="C21125" s="65"/>
      <c r="D21125" s="65"/>
      <c r="E21125" s="65"/>
      <c r="F21125" s="65"/>
      <c r="G21125" s="145"/>
    </row>
    <row r="21126" spans="1:7">
      <c r="A21126" s="65"/>
      <c r="B21126" s="65"/>
      <c r="C21126" s="65"/>
      <c r="D21126" s="65"/>
      <c r="E21126" s="65"/>
      <c r="F21126" s="65"/>
      <c r="G21126" s="145"/>
    </row>
    <row r="21127" spans="1:7">
      <c r="A21127" s="65"/>
      <c r="B21127" s="65"/>
      <c r="C21127" s="65"/>
      <c r="D21127" s="65"/>
      <c r="E21127" s="65"/>
      <c r="F21127" s="65"/>
      <c r="G21127" s="145"/>
    </row>
    <row r="21128" spans="1:7">
      <c r="A21128" s="65"/>
      <c r="B21128" s="65"/>
      <c r="C21128" s="65"/>
      <c r="D21128" s="65"/>
      <c r="E21128" s="65"/>
      <c r="F21128" s="65"/>
      <c r="G21128" s="145"/>
    </row>
    <row r="21129" spans="1:7">
      <c r="A21129" s="65"/>
      <c r="B21129" s="65"/>
      <c r="C21129" s="65"/>
      <c r="D21129" s="65"/>
      <c r="E21129" s="65"/>
      <c r="F21129" s="65"/>
      <c r="G21129" s="145"/>
    </row>
    <row r="21130" spans="1:7">
      <c r="A21130" s="65"/>
      <c r="B21130" s="65"/>
      <c r="C21130" s="65"/>
      <c r="D21130" s="65"/>
      <c r="E21130" s="65"/>
      <c r="F21130" s="65"/>
      <c r="G21130" s="145"/>
    </row>
    <row r="21131" spans="1:7">
      <c r="A21131" s="65"/>
      <c r="B21131" s="65"/>
      <c r="C21131" s="65"/>
      <c r="D21131" s="65"/>
      <c r="E21131" s="65"/>
      <c r="F21131" s="65"/>
      <c r="G21131" s="145"/>
    </row>
    <row r="21132" spans="1:7">
      <c r="A21132" s="65"/>
      <c r="B21132" s="65"/>
      <c r="C21132" s="65"/>
      <c r="D21132" s="65"/>
      <c r="E21132" s="65"/>
      <c r="F21132" s="65"/>
      <c r="G21132" s="145"/>
    </row>
    <row r="21133" spans="1:7">
      <c r="A21133" s="65"/>
      <c r="B21133" s="65"/>
      <c r="C21133" s="65"/>
      <c r="D21133" s="65"/>
      <c r="E21133" s="65"/>
      <c r="F21133" s="65"/>
      <c r="G21133" s="145"/>
    </row>
    <row r="21134" spans="1:7">
      <c r="A21134" s="65"/>
      <c r="B21134" s="65"/>
      <c r="C21134" s="65"/>
      <c r="D21134" s="65"/>
      <c r="E21134" s="65"/>
      <c r="F21134" s="65"/>
      <c r="G21134" s="145"/>
    </row>
    <row r="21135" spans="1:7">
      <c r="A21135" s="65"/>
      <c r="B21135" s="65"/>
      <c r="C21135" s="65"/>
      <c r="D21135" s="65"/>
      <c r="E21135" s="65"/>
      <c r="F21135" s="65"/>
      <c r="G21135" s="145"/>
    </row>
    <row r="21136" spans="1:7">
      <c r="A21136" s="65"/>
      <c r="B21136" s="65"/>
      <c r="C21136" s="65"/>
      <c r="D21136" s="65"/>
      <c r="E21136" s="65"/>
      <c r="F21136" s="65"/>
      <c r="G21136" s="145"/>
    </row>
    <row r="21137" spans="1:7">
      <c r="A21137" s="65"/>
      <c r="B21137" s="65"/>
      <c r="C21137" s="65"/>
      <c r="D21137" s="65"/>
      <c r="E21137" s="65"/>
      <c r="F21137" s="65"/>
      <c r="G21137" s="145"/>
    </row>
    <row r="21138" spans="1:7">
      <c r="A21138" s="65"/>
      <c r="B21138" s="65"/>
      <c r="C21138" s="65"/>
      <c r="D21138" s="65"/>
      <c r="E21138" s="65"/>
      <c r="F21138" s="65"/>
      <c r="G21138" s="145"/>
    </row>
    <row r="21139" spans="1:7">
      <c r="A21139" s="65"/>
      <c r="B21139" s="65"/>
      <c r="C21139" s="65"/>
      <c r="D21139" s="65"/>
      <c r="E21139" s="65"/>
      <c r="F21139" s="65"/>
      <c r="G21139" s="145"/>
    </row>
    <row r="21140" spans="1:7">
      <c r="A21140" s="65"/>
      <c r="B21140" s="65"/>
      <c r="C21140" s="65"/>
      <c r="D21140" s="65"/>
      <c r="E21140" s="65"/>
      <c r="F21140" s="65"/>
      <c r="G21140" s="145"/>
    </row>
    <row r="21141" spans="1:7">
      <c r="A21141" s="65"/>
      <c r="B21141" s="65"/>
      <c r="C21141" s="65"/>
      <c r="D21141" s="65"/>
      <c r="E21141" s="65"/>
      <c r="F21141" s="65"/>
      <c r="G21141" s="145"/>
    </row>
    <row r="21142" spans="1:7">
      <c r="A21142" s="65"/>
      <c r="B21142" s="65"/>
      <c r="C21142" s="65"/>
      <c r="D21142" s="65"/>
      <c r="E21142" s="65"/>
      <c r="F21142" s="65"/>
      <c r="G21142" s="145"/>
    </row>
    <row r="21143" spans="1:7">
      <c r="A21143" s="65"/>
      <c r="B21143" s="65"/>
      <c r="C21143" s="65"/>
      <c r="D21143" s="65"/>
      <c r="E21143" s="65"/>
      <c r="F21143" s="65"/>
      <c r="G21143" s="145"/>
    </row>
    <row r="21144" spans="1:7">
      <c r="A21144" s="65"/>
      <c r="B21144" s="65"/>
      <c r="C21144" s="65"/>
      <c r="D21144" s="65"/>
      <c r="E21144" s="65"/>
      <c r="F21144" s="65"/>
      <c r="G21144" s="145"/>
    </row>
    <row r="21145" spans="1:7">
      <c r="A21145" s="65"/>
      <c r="B21145" s="65"/>
      <c r="C21145" s="65"/>
      <c r="D21145" s="65"/>
      <c r="E21145" s="65"/>
      <c r="F21145" s="65"/>
      <c r="G21145" s="145"/>
    </row>
    <row r="21146" spans="1:7">
      <c r="A21146" s="65"/>
      <c r="B21146" s="65"/>
      <c r="C21146" s="65"/>
      <c r="D21146" s="65"/>
      <c r="E21146" s="65"/>
      <c r="F21146" s="65"/>
      <c r="G21146" s="145"/>
    </row>
    <row r="21147" spans="1:7">
      <c r="A21147" s="65"/>
      <c r="B21147" s="65"/>
      <c r="C21147" s="65"/>
      <c r="D21147" s="65"/>
      <c r="E21147" s="65"/>
      <c r="F21147" s="65"/>
      <c r="G21147" s="145"/>
    </row>
    <row r="21148" spans="1:7">
      <c r="A21148" s="65"/>
      <c r="B21148" s="65"/>
      <c r="C21148" s="65"/>
      <c r="D21148" s="65"/>
      <c r="E21148" s="65"/>
      <c r="F21148" s="65"/>
      <c r="G21148" s="145"/>
    </row>
    <row r="21149" spans="1:7">
      <c r="A21149" s="65"/>
      <c r="B21149" s="65"/>
      <c r="C21149" s="65"/>
      <c r="D21149" s="65"/>
      <c r="E21149" s="65"/>
      <c r="F21149" s="65"/>
      <c r="G21149" s="145"/>
    </row>
    <row r="21150" spans="1:7">
      <c r="A21150" s="65"/>
      <c r="B21150" s="65"/>
      <c r="C21150" s="65"/>
      <c r="D21150" s="65"/>
      <c r="E21150" s="65"/>
      <c r="F21150" s="65"/>
      <c r="G21150" s="145"/>
    </row>
    <row r="21151" spans="1:7">
      <c r="A21151" s="65"/>
      <c r="B21151" s="65"/>
      <c r="C21151" s="65"/>
      <c r="D21151" s="65"/>
      <c r="E21151" s="65"/>
      <c r="F21151" s="65"/>
      <c r="G21151" s="145"/>
    </row>
    <row r="21152" spans="1:7">
      <c r="A21152" s="65"/>
      <c r="B21152" s="65"/>
      <c r="C21152" s="65"/>
      <c r="D21152" s="65"/>
      <c r="E21152" s="65"/>
      <c r="F21152" s="65"/>
      <c r="G21152" s="145"/>
    </row>
    <row r="21153" spans="1:7">
      <c r="A21153" s="65"/>
      <c r="B21153" s="65"/>
      <c r="C21153" s="65"/>
      <c r="D21153" s="65"/>
      <c r="E21153" s="65"/>
      <c r="F21153" s="65"/>
      <c r="G21153" s="145"/>
    </row>
    <row r="21154" spans="1:7">
      <c r="A21154" s="65"/>
      <c r="B21154" s="65"/>
      <c r="C21154" s="65"/>
      <c r="D21154" s="65"/>
      <c r="E21154" s="65"/>
      <c r="F21154" s="65"/>
      <c r="G21154" s="145"/>
    </row>
    <row r="21155" spans="1:7">
      <c r="A21155" s="65"/>
      <c r="B21155" s="65"/>
      <c r="C21155" s="65"/>
      <c r="D21155" s="65"/>
      <c r="E21155" s="65"/>
      <c r="F21155" s="65"/>
      <c r="G21155" s="145"/>
    </row>
    <row r="21156" spans="1:7">
      <c r="A21156" s="65"/>
      <c r="B21156" s="65"/>
      <c r="C21156" s="65"/>
      <c r="D21156" s="65"/>
      <c r="E21156" s="65"/>
      <c r="F21156" s="65"/>
      <c r="G21156" s="145"/>
    </row>
    <row r="21157" spans="1:7">
      <c r="A21157" s="65"/>
      <c r="B21157" s="65"/>
      <c r="C21157" s="65"/>
      <c r="D21157" s="65"/>
      <c r="E21157" s="65"/>
      <c r="F21157" s="65"/>
      <c r="G21157" s="145"/>
    </row>
    <row r="21158" spans="1:7">
      <c r="A21158" s="65"/>
      <c r="B21158" s="65"/>
      <c r="C21158" s="65"/>
      <c r="D21158" s="65"/>
      <c r="E21158" s="65"/>
      <c r="F21158" s="65"/>
      <c r="G21158" s="145"/>
    </row>
    <row r="21159" spans="1:7">
      <c r="A21159" s="65"/>
      <c r="B21159" s="65"/>
      <c r="C21159" s="65"/>
      <c r="D21159" s="65"/>
      <c r="E21159" s="65"/>
      <c r="F21159" s="65"/>
      <c r="G21159" s="145"/>
    </row>
    <row r="21160" spans="1:7">
      <c r="A21160" s="65"/>
      <c r="B21160" s="65"/>
      <c r="C21160" s="65"/>
      <c r="D21160" s="65"/>
      <c r="E21160" s="65"/>
      <c r="F21160" s="65"/>
      <c r="G21160" s="145"/>
    </row>
    <row r="21161" spans="1:7">
      <c r="A21161" s="65"/>
      <c r="B21161" s="65"/>
      <c r="C21161" s="65"/>
      <c r="D21161" s="65"/>
      <c r="E21161" s="65"/>
      <c r="F21161" s="65"/>
      <c r="G21161" s="145"/>
    </row>
    <row r="21162" spans="1:7">
      <c r="A21162" s="65"/>
      <c r="B21162" s="65"/>
      <c r="C21162" s="65"/>
      <c r="D21162" s="65"/>
      <c r="E21162" s="65"/>
      <c r="F21162" s="65"/>
      <c r="G21162" s="145"/>
    </row>
    <row r="21163" spans="1:7">
      <c r="A21163" s="65"/>
      <c r="B21163" s="65"/>
      <c r="C21163" s="65"/>
      <c r="D21163" s="65"/>
      <c r="E21163" s="65"/>
      <c r="F21163" s="65"/>
      <c r="G21163" s="145"/>
    </row>
    <row r="21164" spans="1:7">
      <c r="A21164" s="65"/>
      <c r="B21164" s="65"/>
      <c r="C21164" s="65"/>
      <c r="D21164" s="65"/>
      <c r="E21164" s="65"/>
      <c r="F21164" s="65"/>
      <c r="G21164" s="145"/>
    </row>
    <row r="21165" spans="1:7">
      <c r="A21165" s="65"/>
      <c r="B21165" s="65"/>
      <c r="C21165" s="65"/>
      <c r="D21165" s="65"/>
      <c r="E21165" s="65"/>
      <c r="F21165" s="65"/>
      <c r="G21165" s="145"/>
    </row>
    <row r="21166" spans="1:7">
      <c r="A21166" s="65"/>
      <c r="B21166" s="65"/>
      <c r="C21166" s="65"/>
      <c r="D21166" s="65"/>
      <c r="E21166" s="65"/>
      <c r="F21166" s="65"/>
      <c r="G21166" s="145"/>
    </row>
    <row r="21167" spans="1:7">
      <c r="A21167" s="65"/>
      <c r="B21167" s="65"/>
      <c r="C21167" s="65"/>
      <c r="D21167" s="65"/>
      <c r="E21167" s="65"/>
      <c r="F21167" s="65"/>
      <c r="G21167" s="145"/>
    </row>
    <row r="21168" spans="1:7">
      <c r="A21168" s="65"/>
      <c r="B21168" s="65"/>
      <c r="C21168" s="65"/>
      <c r="D21168" s="65"/>
      <c r="E21168" s="65"/>
      <c r="F21168" s="65"/>
      <c r="G21168" s="145"/>
    </row>
    <row r="21169" spans="1:7">
      <c r="A21169" s="65"/>
      <c r="B21169" s="65"/>
      <c r="C21169" s="65"/>
      <c r="D21169" s="65"/>
      <c r="E21169" s="65"/>
      <c r="F21169" s="65"/>
      <c r="G21169" s="145"/>
    </row>
    <row r="21170" spans="1:7">
      <c r="A21170" s="65"/>
      <c r="B21170" s="65"/>
      <c r="C21170" s="65"/>
      <c r="D21170" s="65"/>
      <c r="E21170" s="65"/>
      <c r="F21170" s="65"/>
      <c r="G21170" s="145"/>
    </row>
    <row r="21171" spans="1:7">
      <c r="A21171" s="65"/>
      <c r="B21171" s="65"/>
      <c r="C21171" s="65"/>
      <c r="D21171" s="65"/>
      <c r="E21171" s="65"/>
      <c r="F21171" s="65"/>
      <c r="G21171" s="145"/>
    </row>
    <row r="21172" spans="1:7">
      <c r="A21172" s="65"/>
      <c r="B21172" s="65"/>
      <c r="C21172" s="65"/>
      <c r="D21172" s="65"/>
      <c r="E21172" s="65"/>
      <c r="F21172" s="65"/>
      <c r="G21172" s="145"/>
    </row>
    <row r="21173" spans="1:7">
      <c r="A21173" s="65"/>
      <c r="B21173" s="65"/>
      <c r="C21173" s="65"/>
      <c r="D21173" s="65"/>
      <c r="E21173" s="65"/>
      <c r="F21173" s="65"/>
      <c r="G21173" s="145"/>
    </row>
    <row r="21174" spans="1:7">
      <c r="A21174" s="65"/>
      <c r="B21174" s="65"/>
      <c r="C21174" s="65"/>
      <c r="D21174" s="65"/>
      <c r="E21174" s="65"/>
      <c r="F21174" s="65"/>
      <c r="G21174" s="145"/>
    </row>
    <row r="21175" spans="1:7">
      <c r="A21175" s="65"/>
      <c r="B21175" s="65"/>
      <c r="C21175" s="65"/>
      <c r="D21175" s="65"/>
      <c r="E21175" s="65"/>
      <c r="F21175" s="65"/>
      <c r="G21175" s="145"/>
    </row>
    <row r="21176" spans="1:7">
      <c r="A21176" s="65"/>
      <c r="B21176" s="65"/>
      <c r="C21176" s="65"/>
      <c r="D21176" s="65"/>
      <c r="E21176" s="65"/>
      <c r="F21176" s="65"/>
      <c r="G21176" s="145"/>
    </row>
    <row r="21177" spans="1:7">
      <c r="A21177" s="65"/>
      <c r="B21177" s="65"/>
      <c r="C21177" s="65"/>
      <c r="D21177" s="65"/>
      <c r="E21177" s="65"/>
      <c r="F21177" s="65"/>
      <c r="G21177" s="145"/>
    </row>
    <row r="21178" spans="1:7">
      <c r="A21178" s="65"/>
      <c r="B21178" s="65"/>
      <c r="C21178" s="65"/>
      <c r="D21178" s="65"/>
      <c r="E21178" s="65"/>
      <c r="F21178" s="65"/>
      <c r="G21178" s="145"/>
    </row>
    <row r="21179" spans="1:7">
      <c r="A21179" s="65"/>
      <c r="B21179" s="65"/>
      <c r="C21179" s="65"/>
      <c r="D21179" s="65"/>
      <c r="E21179" s="65"/>
      <c r="F21179" s="65"/>
      <c r="G21179" s="145"/>
    </row>
    <row r="21180" spans="1:7">
      <c r="A21180" s="65"/>
      <c r="B21180" s="65"/>
      <c r="C21180" s="65"/>
      <c r="D21180" s="65"/>
      <c r="E21180" s="65"/>
      <c r="F21180" s="65"/>
      <c r="G21180" s="145"/>
    </row>
    <row r="21181" spans="1:7">
      <c r="A21181" s="65"/>
      <c r="B21181" s="65"/>
      <c r="C21181" s="65"/>
      <c r="D21181" s="65"/>
      <c r="E21181" s="65"/>
      <c r="F21181" s="65"/>
      <c r="G21181" s="145"/>
    </row>
    <row r="21182" spans="1:7">
      <c r="A21182" s="65"/>
      <c r="B21182" s="65"/>
      <c r="C21182" s="65"/>
      <c r="D21182" s="65"/>
      <c r="E21182" s="65"/>
      <c r="F21182" s="65"/>
      <c r="G21182" s="145"/>
    </row>
    <row r="21183" spans="1:7">
      <c r="A21183" s="65"/>
      <c r="B21183" s="65"/>
      <c r="C21183" s="65"/>
      <c r="D21183" s="65"/>
      <c r="E21183" s="65"/>
      <c r="F21183" s="65"/>
      <c r="G21183" s="145"/>
    </row>
    <row r="21184" spans="1:7">
      <c r="A21184" s="65"/>
      <c r="B21184" s="65"/>
      <c r="C21184" s="65"/>
      <c r="D21184" s="65"/>
      <c r="E21184" s="65"/>
      <c r="F21184" s="65"/>
      <c r="G21184" s="145"/>
    </row>
    <row r="21185" spans="1:7">
      <c r="A21185" s="65"/>
      <c r="B21185" s="65"/>
      <c r="C21185" s="65"/>
      <c r="D21185" s="65"/>
      <c r="E21185" s="65"/>
      <c r="F21185" s="65"/>
      <c r="G21185" s="145"/>
    </row>
    <row r="21186" spans="1:7">
      <c r="A21186" s="65"/>
      <c r="B21186" s="65"/>
      <c r="C21186" s="65"/>
      <c r="D21186" s="65"/>
      <c r="E21186" s="65"/>
      <c r="F21186" s="65"/>
      <c r="G21186" s="145"/>
    </row>
    <row r="21187" spans="1:7">
      <c r="A21187" s="65"/>
      <c r="B21187" s="65"/>
      <c r="C21187" s="65"/>
      <c r="D21187" s="65"/>
      <c r="E21187" s="65"/>
      <c r="F21187" s="65"/>
      <c r="G21187" s="145"/>
    </row>
    <row r="21188" spans="1:7">
      <c r="A21188" s="65"/>
      <c r="B21188" s="65"/>
      <c r="C21188" s="65"/>
      <c r="D21188" s="65"/>
      <c r="E21188" s="65"/>
      <c r="F21188" s="65"/>
      <c r="G21188" s="145"/>
    </row>
    <row r="21189" spans="1:7">
      <c r="A21189" s="65"/>
      <c r="B21189" s="65"/>
      <c r="C21189" s="65"/>
      <c r="D21189" s="65"/>
      <c r="E21189" s="65"/>
      <c r="F21189" s="65"/>
      <c r="G21189" s="145"/>
    </row>
    <row r="21190" spans="1:7">
      <c r="A21190" s="65"/>
      <c r="B21190" s="65"/>
      <c r="C21190" s="65"/>
      <c r="D21190" s="65"/>
      <c r="E21190" s="65"/>
      <c r="F21190" s="65"/>
      <c r="G21190" s="145"/>
    </row>
    <row r="21191" spans="1:7">
      <c r="A21191" s="65"/>
      <c r="B21191" s="65"/>
      <c r="C21191" s="65"/>
      <c r="D21191" s="65"/>
      <c r="E21191" s="65"/>
      <c r="F21191" s="65"/>
      <c r="G21191" s="145"/>
    </row>
    <row r="21192" spans="1:7">
      <c r="A21192" s="65"/>
      <c r="B21192" s="65"/>
      <c r="C21192" s="65"/>
      <c r="D21192" s="65"/>
      <c r="E21192" s="65"/>
      <c r="F21192" s="65"/>
      <c r="G21192" s="145"/>
    </row>
    <row r="21193" spans="1:7">
      <c r="A21193" s="65"/>
      <c r="B21193" s="65"/>
      <c r="C21193" s="65"/>
      <c r="D21193" s="65"/>
      <c r="E21193" s="65"/>
      <c r="F21193" s="65"/>
      <c r="G21193" s="145"/>
    </row>
    <row r="21194" spans="1:7">
      <c r="A21194" s="65"/>
      <c r="B21194" s="65"/>
      <c r="C21194" s="65"/>
      <c r="D21194" s="65"/>
      <c r="E21194" s="65"/>
      <c r="F21194" s="65"/>
      <c r="G21194" s="145"/>
    </row>
    <row r="21195" spans="1:7">
      <c r="A21195" s="65"/>
      <c r="B21195" s="65"/>
      <c r="C21195" s="65"/>
      <c r="D21195" s="65"/>
      <c r="E21195" s="65"/>
      <c r="F21195" s="65"/>
      <c r="G21195" s="145"/>
    </row>
    <row r="21196" spans="1:7">
      <c r="A21196" s="65"/>
      <c r="B21196" s="65"/>
      <c r="C21196" s="65"/>
      <c r="D21196" s="65"/>
      <c r="E21196" s="65"/>
      <c r="F21196" s="65"/>
      <c r="G21196" s="145"/>
    </row>
    <row r="21197" spans="1:7">
      <c r="A21197" s="65"/>
      <c r="B21197" s="65"/>
      <c r="C21197" s="65"/>
      <c r="D21197" s="65"/>
      <c r="E21197" s="65"/>
      <c r="F21197" s="65"/>
      <c r="G21197" s="145"/>
    </row>
    <row r="21198" spans="1:7">
      <c r="A21198" s="65"/>
      <c r="B21198" s="65"/>
      <c r="C21198" s="65"/>
      <c r="D21198" s="65"/>
      <c r="E21198" s="65"/>
      <c r="F21198" s="65"/>
      <c r="G21198" s="145"/>
    </row>
    <row r="21199" spans="1:7">
      <c r="A21199" s="65"/>
      <c r="B21199" s="65"/>
      <c r="C21199" s="65"/>
      <c r="D21199" s="65"/>
      <c r="E21199" s="65"/>
      <c r="F21199" s="65"/>
      <c r="G21199" s="145"/>
    </row>
    <row r="21200" spans="1:7">
      <c r="A21200" s="65"/>
      <c r="B21200" s="65"/>
      <c r="C21200" s="65"/>
      <c r="D21200" s="65"/>
      <c r="E21200" s="65"/>
      <c r="F21200" s="65"/>
      <c r="G21200" s="145"/>
    </row>
    <row r="21201" spans="1:7">
      <c r="A21201" s="65"/>
      <c r="B21201" s="65"/>
      <c r="C21201" s="65"/>
      <c r="D21201" s="65"/>
      <c r="E21201" s="65"/>
      <c r="F21201" s="65"/>
      <c r="G21201" s="145"/>
    </row>
    <row r="21202" spans="1:7">
      <c r="A21202" s="65"/>
      <c r="B21202" s="65"/>
      <c r="C21202" s="65"/>
      <c r="D21202" s="65"/>
      <c r="E21202" s="65"/>
      <c r="F21202" s="65"/>
      <c r="G21202" s="145"/>
    </row>
    <row r="21203" spans="1:7">
      <c r="A21203" s="65"/>
      <c r="B21203" s="65"/>
      <c r="C21203" s="65"/>
      <c r="D21203" s="65"/>
      <c r="E21203" s="65"/>
      <c r="F21203" s="65"/>
      <c r="G21203" s="145"/>
    </row>
    <row r="21204" spans="1:7">
      <c r="A21204" s="65"/>
      <c r="B21204" s="65"/>
      <c r="C21204" s="65"/>
      <c r="D21204" s="65"/>
      <c r="E21204" s="65"/>
      <c r="F21204" s="65"/>
      <c r="G21204" s="145"/>
    </row>
    <row r="21205" spans="1:7">
      <c r="A21205" s="65"/>
      <c r="B21205" s="65"/>
      <c r="C21205" s="65"/>
      <c r="D21205" s="65"/>
      <c r="E21205" s="65"/>
      <c r="F21205" s="65"/>
      <c r="G21205" s="145"/>
    </row>
    <row r="21206" spans="1:7">
      <c r="A21206" s="65"/>
      <c r="B21206" s="65"/>
      <c r="C21206" s="65"/>
      <c r="D21206" s="65"/>
      <c r="E21206" s="65"/>
      <c r="F21206" s="65"/>
      <c r="G21206" s="145"/>
    </row>
    <row r="21207" spans="1:7">
      <c r="A21207" s="65"/>
      <c r="B21207" s="65"/>
      <c r="C21207" s="65"/>
      <c r="D21207" s="65"/>
      <c r="E21207" s="65"/>
      <c r="F21207" s="65"/>
      <c r="G21207" s="145"/>
    </row>
    <row r="21208" spans="1:7">
      <c r="A21208" s="65"/>
      <c r="B21208" s="65"/>
      <c r="C21208" s="65"/>
      <c r="D21208" s="65"/>
      <c r="E21208" s="65"/>
      <c r="F21208" s="65"/>
      <c r="G21208" s="145"/>
    </row>
    <row r="21209" spans="1:7">
      <c r="A21209" s="65"/>
      <c r="B21209" s="65"/>
      <c r="C21209" s="65"/>
      <c r="D21209" s="65"/>
      <c r="E21209" s="65"/>
      <c r="F21209" s="65"/>
      <c r="G21209" s="145"/>
    </row>
    <row r="21210" spans="1:7">
      <c r="A21210" s="65"/>
      <c r="B21210" s="65"/>
      <c r="C21210" s="65"/>
      <c r="D21210" s="65"/>
      <c r="E21210" s="65"/>
      <c r="F21210" s="65"/>
      <c r="G21210" s="145"/>
    </row>
    <row r="21211" spans="1:7">
      <c r="A21211" s="65"/>
      <c r="B21211" s="65"/>
      <c r="C21211" s="65"/>
      <c r="D21211" s="65"/>
      <c r="E21211" s="65"/>
      <c r="F21211" s="65"/>
      <c r="G21211" s="145"/>
    </row>
    <row r="21212" spans="1:7">
      <c r="A21212" s="65"/>
      <c r="B21212" s="65"/>
      <c r="C21212" s="65"/>
      <c r="D21212" s="65"/>
      <c r="E21212" s="65"/>
      <c r="F21212" s="65"/>
      <c r="G21212" s="145"/>
    </row>
    <row r="21213" spans="1:7">
      <c r="A21213" s="65"/>
      <c r="B21213" s="65"/>
      <c r="C21213" s="65"/>
      <c r="D21213" s="65"/>
      <c r="E21213" s="65"/>
      <c r="F21213" s="65"/>
      <c r="G21213" s="145"/>
    </row>
    <row r="21214" spans="1:7">
      <c r="A21214" s="65"/>
      <c r="B21214" s="65"/>
      <c r="C21214" s="65"/>
      <c r="D21214" s="65"/>
      <c r="E21214" s="65"/>
      <c r="F21214" s="65"/>
      <c r="G21214" s="145"/>
    </row>
    <row r="21215" spans="1:7">
      <c r="A21215" s="65"/>
      <c r="B21215" s="65"/>
      <c r="C21215" s="65"/>
      <c r="D21215" s="65"/>
      <c r="E21215" s="65"/>
      <c r="F21215" s="65"/>
      <c r="G21215" s="145"/>
    </row>
    <row r="21216" spans="1:7">
      <c r="A21216" s="65"/>
      <c r="B21216" s="65"/>
      <c r="C21216" s="65"/>
      <c r="D21216" s="65"/>
      <c r="E21216" s="65"/>
      <c r="F21216" s="65"/>
      <c r="G21216" s="145"/>
    </row>
    <row r="21217" spans="1:7">
      <c r="A21217" s="65"/>
      <c r="B21217" s="65"/>
      <c r="C21217" s="65"/>
      <c r="D21217" s="65"/>
      <c r="E21217" s="65"/>
      <c r="F21217" s="65"/>
      <c r="G21217" s="145"/>
    </row>
    <row r="21218" spans="1:7">
      <c r="A21218" s="65"/>
      <c r="B21218" s="65"/>
      <c r="C21218" s="65"/>
      <c r="D21218" s="65"/>
      <c r="E21218" s="65"/>
      <c r="F21218" s="65"/>
      <c r="G21218" s="145"/>
    </row>
    <row r="21219" spans="1:7">
      <c r="A21219" s="65"/>
      <c r="B21219" s="65"/>
      <c r="C21219" s="65"/>
      <c r="D21219" s="65"/>
      <c r="E21219" s="65"/>
      <c r="F21219" s="65"/>
      <c r="G21219" s="145"/>
    </row>
    <row r="21220" spans="1:7">
      <c r="A21220" s="65"/>
      <c r="B21220" s="65"/>
      <c r="C21220" s="65"/>
      <c r="D21220" s="65"/>
      <c r="E21220" s="65"/>
      <c r="F21220" s="65"/>
      <c r="G21220" s="145"/>
    </row>
    <row r="21221" spans="1:7">
      <c r="A21221" s="65"/>
      <c r="B21221" s="65"/>
      <c r="C21221" s="65"/>
      <c r="D21221" s="65"/>
      <c r="E21221" s="65"/>
      <c r="F21221" s="65"/>
      <c r="G21221" s="145"/>
    </row>
    <row r="21222" spans="1:7">
      <c r="A21222" s="65"/>
      <c r="B21222" s="65"/>
      <c r="C21222" s="65"/>
      <c r="D21222" s="65"/>
      <c r="E21222" s="65"/>
      <c r="F21222" s="65"/>
      <c r="G21222" s="145"/>
    </row>
    <row r="21223" spans="1:7">
      <c r="A21223" s="65"/>
      <c r="B21223" s="65"/>
      <c r="C21223" s="65"/>
      <c r="D21223" s="65"/>
      <c r="E21223" s="65"/>
      <c r="F21223" s="65"/>
      <c r="G21223" s="145"/>
    </row>
    <row r="21224" spans="1:7">
      <c r="A21224" s="65"/>
      <c r="B21224" s="65"/>
      <c r="C21224" s="65"/>
      <c r="D21224" s="65"/>
      <c r="E21224" s="65"/>
      <c r="F21224" s="65"/>
      <c r="G21224" s="145"/>
    </row>
    <row r="21225" spans="1:7">
      <c r="A21225" s="65"/>
      <c r="B21225" s="65"/>
      <c r="C21225" s="65"/>
      <c r="D21225" s="65"/>
      <c r="E21225" s="65"/>
      <c r="F21225" s="65"/>
      <c r="G21225" s="145"/>
    </row>
    <row r="21226" spans="1:7">
      <c r="A21226" s="65"/>
      <c r="B21226" s="65"/>
      <c r="C21226" s="65"/>
      <c r="D21226" s="65"/>
      <c r="E21226" s="65"/>
      <c r="F21226" s="65"/>
      <c r="G21226" s="145"/>
    </row>
    <row r="21227" spans="1:7">
      <c r="A21227" s="65"/>
      <c r="B21227" s="65"/>
      <c r="C21227" s="65"/>
      <c r="D21227" s="65"/>
      <c r="E21227" s="65"/>
      <c r="F21227" s="65"/>
      <c r="G21227" s="145"/>
    </row>
    <row r="21228" spans="1:7">
      <c r="A21228" s="65"/>
      <c r="B21228" s="65"/>
      <c r="C21228" s="65"/>
      <c r="D21228" s="65"/>
      <c r="E21228" s="65"/>
      <c r="F21228" s="65"/>
      <c r="G21228" s="145"/>
    </row>
    <row r="21229" spans="1:7">
      <c r="A21229" s="65"/>
      <c r="B21229" s="65"/>
      <c r="C21229" s="65"/>
      <c r="D21229" s="65"/>
      <c r="E21229" s="65"/>
      <c r="F21229" s="65"/>
      <c r="G21229" s="145"/>
    </row>
    <row r="21230" spans="1:7">
      <c r="A21230" s="65"/>
      <c r="B21230" s="65"/>
      <c r="C21230" s="65"/>
      <c r="D21230" s="65"/>
      <c r="E21230" s="65"/>
      <c r="F21230" s="65"/>
      <c r="G21230" s="145"/>
    </row>
    <row r="21231" spans="1:7">
      <c r="A21231" s="65"/>
      <c r="B21231" s="65"/>
      <c r="C21231" s="65"/>
      <c r="D21231" s="65"/>
      <c r="E21231" s="65"/>
      <c r="F21231" s="65"/>
      <c r="G21231" s="145"/>
    </row>
    <row r="21232" spans="1:7">
      <c r="A21232" s="65"/>
      <c r="B21232" s="65"/>
      <c r="C21232" s="65"/>
      <c r="D21232" s="65"/>
      <c r="E21232" s="65"/>
      <c r="F21232" s="65"/>
      <c r="G21232" s="145"/>
    </row>
    <row r="21233" spans="1:7">
      <c r="A21233" s="65"/>
      <c r="B21233" s="65"/>
      <c r="C21233" s="65"/>
      <c r="D21233" s="65"/>
      <c r="E21233" s="65"/>
      <c r="F21233" s="65"/>
      <c r="G21233" s="145"/>
    </row>
    <row r="21234" spans="1:7">
      <c r="A21234" s="65"/>
      <c r="B21234" s="65"/>
      <c r="C21234" s="65"/>
      <c r="D21234" s="65"/>
      <c r="E21234" s="65"/>
      <c r="F21234" s="65"/>
      <c r="G21234" s="145"/>
    </row>
    <row r="21235" spans="1:7">
      <c r="A21235" s="65"/>
      <c r="B21235" s="65"/>
      <c r="C21235" s="65"/>
      <c r="D21235" s="65"/>
      <c r="E21235" s="65"/>
      <c r="F21235" s="65"/>
      <c r="G21235" s="145"/>
    </row>
    <row r="21236" spans="1:7">
      <c r="A21236" s="65"/>
      <c r="B21236" s="65"/>
      <c r="C21236" s="65"/>
      <c r="D21236" s="65"/>
      <c r="E21236" s="65"/>
      <c r="F21236" s="65"/>
      <c r="G21236" s="145"/>
    </row>
    <row r="21237" spans="1:7">
      <c r="A21237" s="65"/>
      <c r="B21237" s="65"/>
      <c r="C21237" s="65"/>
      <c r="D21237" s="65"/>
      <c r="E21237" s="65"/>
      <c r="F21237" s="65"/>
      <c r="G21237" s="145"/>
    </row>
    <row r="21238" spans="1:7">
      <c r="A21238" s="65"/>
      <c r="B21238" s="65"/>
      <c r="C21238" s="65"/>
      <c r="D21238" s="65"/>
      <c r="E21238" s="65"/>
      <c r="F21238" s="65"/>
      <c r="G21238" s="145"/>
    </row>
    <row r="21239" spans="1:7">
      <c r="A21239" s="65"/>
      <c r="B21239" s="65"/>
      <c r="C21239" s="65"/>
      <c r="D21239" s="65"/>
      <c r="E21239" s="65"/>
      <c r="F21239" s="65"/>
      <c r="G21239" s="145"/>
    </row>
    <row r="21240" spans="1:7">
      <c r="A21240" s="65"/>
      <c r="B21240" s="65"/>
      <c r="C21240" s="65"/>
      <c r="D21240" s="65"/>
      <c r="E21240" s="65"/>
      <c r="F21240" s="65"/>
      <c r="G21240" s="145"/>
    </row>
    <row r="21241" spans="1:7">
      <c r="A21241" s="65"/>
      <c r="B21241" s="65"/>
      <c r="C21241" s="65"/>
      <c r="D21241" s="65"/>
      <c r="E21241" s="65"/>
      <c r="F21241" s="65"/>
      <c r="G21241" s="145"/>
    </row>
    <row r="21242" spans="1:7">
      <c r="A21242" s="65"/>
      <c r="B21242" s="65"/>
      <c r="C21242" s="65"/>
      <c r="D21242" s="65"/>
      <c r="E21242" s="65"/>
      <c r="F21242" s="65"/>
      <c r="G21242" s="145"/>
    </row>
    <row r="21243" spans="1:7">
      <c r="A21243" s="65"/>
      <c r="B21243" s="65"/>
      <c r="C21243" s="65"/>
      <c r="D21243" s="65"/>
      <c r="E21243" s="65"/>
      <c r="F21243" s="65"/>
      <c r="G21243" s="145"/>
    </row>
    <row r="21244" spans="1:7">
      <c r="A21244" s="65"/>
      <c r="B21244" s="65"/>
      <c r="C21244" s="65"/>
      <c r="D21244" s="65"/>
      <c r="E21244" s="65"/>
      <c r="F21244" s="65"/>
      <c r="G21244" s="145"/>
    </row>
    <row r="21245" spans="1:7">
      <c r="A21245" s="65"/>
      <c r="B21245" s="65"/>
      <c r="C21245" s="65"/>
      <c r="D21245" s="65"/>
      <c r="E21245" s="65"/>
      <c r="F21245" s="65"/>
      <c r="G21245" s="145"/>
    </row>
    <row r="21246" spans="1:7">
      <c r="A21246" s="65"/>
      <c r="B21246" s="65"/>
      <c r="C21246" s="65"/>
      <c r="D21246" s="65"/>
      <c r="E21246" s="65"/>
      <c r="F21246" s="65"/>
      <c r="G21246" s="145"/>
    </row>
    <row r="21247" spans="1:7">
      <c r="A21247" s="65"/>
      <c r="B21247" s="65"/>
      <c r="C21247" s="65"/>
      <c r="D21247" s="65"/>
      <c r="E21247" s="65"/>
      <c r="F21247" s="65"/>
      <c r="G21247" s="145"/>
    </row>
    <row r="21248" spans="1:7">
      <c r="A21248" s="65"/>
      <c r="B21248" s="65"/>
      <c r="C21248" s="65"/>
      <c r="D21248" s="65"/>
      <c r="E21248" s="65"/>
      <c r="F21248" s="65"/>
      <c r="G21248" s="145"/>
    </row>
    <row r="21249" spans="1:7">
      <c r="A21249" s="65"/>
      <c r="B21249" s="65"/>
      <c r="C21249" s="65"/>
      <c r="D21249" s="65"/>
      <c r="E21249" s="65"/>
      <c r="F21249" s="65"/>
      <c r="G21249" s="145"/>
    </row>
    <row r="21250" spans="1:7">
      <c r="A21250" s="65"/>
      <c r="B21250" s="65"/>
      <c r="C21250" s="65"/>
      <c r="D21250" s="65"/>
      <c r="E21250" s="65"/>
      <c r="F21250" s="65"/>
      <c r="G21250" s="145"/>
    </row>
    <row r="21251" spans="1:7">
      <c r="A21251" s="65"/>
      <c r="B21251" s="65"/>
      <c r="C21251" s="65"/>
      <c r="D21251" s="65"/>
      <c r="E21251" s="65"/>
      <c r="F21251" s="65"/>
      <c r="G21251" s="145"/>
    </row>
    <row r="21252" spans="1:7">
      <c r="A21252" s="65"/>
      <c r="B21252" s="65"/>
      <c r="C21252" s="65"/>
      <c r="D21252" s="65"/>
      <c r="E21252" s="65"/>
      <c r="F21252" s="65"/>
      <c r="G21252" s="145"/>
    </row>
    <row r="21253" spans="1:7">
      <c r="A21253" s="65"/>
      <c r="B21253" s="65"/>
      <c r="C21253" s="65"/>
      <c r="D21253" s="65"/>
      <c r="E21253" s="65"/>
      <c r="F21253" s="65"/>
      <c r="G21253" s="145"/>
    </row>
    <row r="21254" spans="1:7">
      <c r="A21254" s="65"/>
      <c r="B21254" s="65"/>
      <c r="C21254" s="65"/>
      <c r="D21254" s="65"/>
      <c r="E21254" s="65"/>
      <c r="F21254" s="65"/>
      <c r="G21254" s="145"/>
    </row>
    <row r="21255" spans="1:7">
      <c r="A21255" s="65"/>
      <c r="B21255" s="65"/>
      <c r="C21255" s="65"/>
      <c r="D21255" s="65"/>
      <c r="E21255" s="65"/>
      <c r="F21255" s="65"/>
      <c r="G21255" s="145"/>
    </row>
    <row r="21256" spans="1:7">
      <c r="A21256" s="65"/>
      <c r="B21256" s="65"/>
      <c r="C21256" s="65"/>
      <c r="D21256" s="65"/>
      <c r="E21256" s="65"/>
      <c r="F21256" s="65"/>
      <c r="G21256" s="145"/>
    </row>
    <row r="21257" spans="1:7">
      <c r="A21257" s="65"/>
      <c r="B21257" s="65"/>
      <c r="C21257" s="65"/>
      <c r="D21257" s="65"/>
      <c r="E21257" s="65"/>
      <c r="F21257" s="65"/>
      <c r="G21257" s="145"/>
    </row>
    <row r="21258" spans="1:7">
      <c r="A21258" s="65"/>
      <c r="B21258" s="65"/>
      <c r="C21258" s="65"/>
      <c r="D21258" s="65"/>
      <c r="E21258" s="65"/>
      <c r="F21258" s="65"/>
      <c r="G21258" s="145"/>
    </row>
    <row r="21259" spans="1:7">
      <c r="A21259" s="65"/>
      <c r="B21259" s="65"/>
      <c r="C21259" s="65"/>
      <c r="D21259" s="65"/>
      <c r="E21259" s="65"/>
      <c r="F21259" s="65"/>
      <c r="G21259" s="145"/>
    </row>
    <row r="21260" spans="1:7">
      <c r="A21260" s="65"/>
      <c r="B21260" s="65"/>
      <c r="C21260" s="65"/>
      <c r="D21260" s="65"/>
      <c r="E21260" s="65"/>
      <c r="F21260" s="65"/>
      <c r="G21260" s="145"/>
    </row>
    <row r="21261" spans="1:7">
      <c r="A21261" s="65"/>
      <c r="B21261" s="65"/>
      <c r="C21261" s="65"/>
      <c r="D21261" s="65"/>
      <c r="E21261" s="65"/>
      <c r="F21261" s="65"/>
      <c r="G21261" s="145"/>
    </row>
    <row r="21262" spans="1:7">
      <c r="A21262" s="65"/>
      <c r="B21262" s="65"/>
      <c r="C21262" s="65"/>
      <c r="D21262" s="65"/>
      <c r="E21262" s="65"/>
      <c r="F21262" s="65"/>
      <c r="G21262" s="145"/>
    </row>
    <row r="21263" spans="1:7">
      <c r="A21263" s="65"/>
      <c r="B21263" s="65"/>
      <c r="C21263" s="65"/>
      <c r="D21263" s="65"/>
      <c r="E21263" s="65"/>
      <c r="F21263" s="65"/>
      <c r="G21263" s="145"/>
    </row>
    <row r="21264" spans="1:7">
      <c r="A21264" s="65"/>
      <c r="B21264" s="65"/>
      <c r="C21264" s="65"/>
      <c r="D21264" s="65"/>
      <c r="E21264" s="65"/>
      <c r="F21264" s="65"/>
      <c r="G21264" s="145"/>
    </row>
    <row r="21265" spans="1:7">
      <c r="A21265" s="65"/>
      <c r="B21265" s="65"/>
      <c r="C21265" s="65"/>
      <c r="D21265" s="65"/>
      <c r="E21265" s="65"/>
      <c r="F21265" s="65"/>
      <c r="G21265" s="145"/>
    </row>
    <row r="21266" spans="1:7">
      <c r="A21266" s="65"/>
      <c r="B21266" s="65"/>
      <c r="C21266" s="65"/>
      <c r="D21266" s="65"/>
      <c r="E21266" s="65"/>
      <c r="F21266" s="65"/>
      <c r="G21266" s="145"/>
    </row>
    <row r="21267" spans="1:7">
      <c r="A21267" s="65"/>
      <c r="B21267" s="65"/>
      <c r="C21267" s="65"/>
      <c r="D21267" s="65"/>
      <c r="E21267" s="65"/>
      <c r="F21267" s="65"/>
      <c r="G21267" s="145"/>
    </row>
    <row r="21268" spans="1:7">
      <c r="A21268" s="65"/>
      <c r="B21268" s="65"/>
      <c r="C21268" s="65"/>
      <c r="D21268" s="65"/>
      <c r="E21268" s="65"/>
      <c r="F21268" s="65"/>
      <c r="G21268" s="145"/>
    </row>
    <row r="21269" spans="1:7">
      <c r="A21269" s="65"/>
      <c r="B21269" s="65"/>
      <c r="C21269" s="65"/>
      <c r="D21269" s="65"/>
      <c r="E21269" s="65"/>
      <c r="F21269" s="65"/>
      <c r="G21269" s="145"/>
    </row>
    <row r="21270" spans="1:7">
      <c r="A21270" s="65"/>
      <c r="B21270" s="65"/>
      <c r="C21270" s="65"/>
      <c r="D21270" s="65"/>
      <c r="E21270" s="65"/>
      <c r="F21270" s="65"/>
      <c r="G21270" s="145"/>
    </row>
    <row r="21271" spans="1:7">
      <c r="A21271" s="65"/>
      <c r="B21271" s="65"/>
      <c r="C21271" s="65"/>
      <c r="D21271" s="65"/>
      <c r="E21271" s="65"/>
      <c r="F21271" s="65"/>
      <c r="G21271" s="145"/>
    </row>
    <row r="21272" spans="1:7">
      <c r="A21272" s="65"/>
      <c r="B21272" s="65"/>
      <c r="C21272" s="65"/>
      <c r="D21272" s="65"/>
      <c r="E21272" s="65"/>
      <c r="F21272" s="65"/>
      <c r="G21272" s="145"/>
    </row>
    <row r="21273" spans="1:7">
      <c r="A21273" s="65"/>
      <c r="B21273" s="65"/>
      <c r="C21273" s="65"/>
      <c r="D21273" s="65"/>
      <c r="E21273" s="65"/>
      <c r="F21273" s="65"/>
      <c r="G21273" s="145"/>
    </row>
    <row r="21274" spans="1:7">
      <c r="A21274" s="65"/>
      <c r="B21274" s="65"/>
      <c r="C21274" s="65"/>
      <c r="D21274" s="65"/>
      <c r="E21274" s="65"/>
      <c r="F21274" s="65"/>
      <c r="G21274" s="145"/>
    </row>
    <row r="21275" spans="1:7">
      <c r="A21275" s="65"/>
      <c r="B21275" s="65"/>
      <c r="C21275" s="65"/>
      <c r="D21275" s="65"/>
      <c r="E21275" s="65"/>
      <c r="F21275" s="65"/>
      <c r="G21275" s="145"/>
    </row>
    <row r="21276" spans="1:7">
      <c r="A21276" s="65"/>
      <c r="B21276" s="65"/>
      <c r="C21276" s="65"/>
      <c r="D21276" s="65"/>
      <c r="E21276" s="65"/>
      <c r="F21276" s="65"/>
      <c r="G21276" s="145"/>
    </row>
    <row r="21277" spans="1:7">
      <c r="A21277" s="65"/>
      <c r="B21277" s="65"/>
      <c r="C21277" s="65"/>
      <c r="D21277" s="65"/>
      <c r="E21277" s="65"/>
      <c r="F21277" s="65"/>
      <c r="G21277" s="145"/>
    </row>
    <row r="21278" spans="1:7">
      <c r="A21278" s="65"/>
      <c r="B21278" s="65"/>
      <c r="C21278" s="65"/>
      <c r="D21278" s="65"/>
      <c r="E21278" s="65"/>
      <c r="F21278" s="65"/>
      <c r="G21278" s="145"/>
    </row>
    <row r="21279" spans="1:7">
      <c r="A21279" s="65"/>
      <c r="B21279" s="65"/>
      <c r="C21279" s="65"/>
      <c r="D21279" s="65"/>
      <c r="E21279" s="65"/>
      <c r="F21279" s="65"/>
      <c r="G21279" s="145"/>
    </row>
    <row r="21280" spans="1:7">
      <c r="A21280" s="65"/>
      <c r="B21280" s="65"/>
      <c r="C21280" s="65"/>
      <c r="D21280" s="65"/>
      <c r="E21280" s="65"/>
      <c r="F21280" s="65"/>
      <c r="G21280" s="145"/>
    </row>
    <row r="21281" spans="1:7">
      <c r="A21281" s="65"/>
      <c r="B21281" s="65"/>
      <c r="C21281" s="65"/>
      <c r="D21281" s="65"/>
      <c r="E21281" s="65"/>
      <c r="F21281" s="65"/>
      <c r="G21281" s="145"/>
    </row>
    <row r="21282" spans="1:7">
      <c r="A21282" s="65"/>
      <c r="B21282" s="65"/>
      <c r="C21282" s="65"/>
      <c r="D21282" s="65"/>
      <c r="E21282" s="65"/>
      <c r="F21282" s="65"/>
      <c r="G21282" s="145"/>
    </row>
    <row r="21283" spans="1:7">
      <c r="A21283" s="65"/>
      <c r="B21283" s="65"/>
      <c r="C21283" s="65"/>
      <c r="D21283" s="65"/>
      <c r="E21283" s="65"/>
      <c r="F21283" s="65"/>
      <c r="G21283" s="145"/>
    </row>
    <row r="21284" spans="1:7">
      <c r="A21284" s="65"/>
      <c r="B21284" s="65"/>
      <c r="C21284" s="65"/>
      <c r="D21284" s="65"/>
      <c r="E21284" s="65"/>
      <c r="F21284" s="65"/>
      <c r="G21284" s="145"/>
    </row>
    <row r="21285" spans="1:7">
      <c r="A21285" s="65"/>
      <c r="B21285" s="65"/>
      <c r="C21285" s="65"/>
      <c r="D21285" s="65"/>
      <c r="E21285" s="65"/>
      <c r="F21285" s="65"/>
      <c r="G21285" s="145"/>
    </row>
    <row r="21286" spans="1:7">
      <c r="A21286" s="65"/>
      <c r="B21286" s="65"/>
      <c r="C21286" s="65"/>
      <c r="D21286" s="65"/>
      <c r="E21286" s="65"/>
      <c r="F21286" s="65"/>
      <c r="G21286" s="145"/>
    </row>
    <row r="21287" spans="1:7">
      <c r="A21287" s="65"/>
      <c r="B21287" s="65"/>
      <c r="C21287" s="65"/>
      <c r="D21287" s="65"/>
      <c r="E21287" s="65"/>
      <c r="F21287" s="65"/>
      <c r="G21287" s="145"/>
    </row>
    <row r="21288" spans="1:7">
      <c r="A21288" s="65"/>
      <c r="B21288" s="65"/>
      <c r="C21288" s="65"/>
      <c r="D21288" s="65"/>
      <c r="E21288" s="65"/>
      <c r="F21288" s="65"/>
      <c r="G21288" s="145"/>
    </row>
    <row r="21289" spans="1:7">
      <c r="A21289" s="65"/>
      <c r="B21289" s="65"/>
      <c r="C21289" s="65"/>
      <c r="D21289" s="65"/>
      <c r="E21289" s="65"/>
      <c r="F21289" s="65"/>
      <c r="G21289" s="145"/>
    </row>
    <row r="21290" spans="1:7">
      <c r="A21290" s="65"/>
      <c r="B21290" s="65"/>
      <c r="C21290" s="65"/>
      <c r="D21290" s="65"/>
      <c r="E21290" s="65"/>
      <c r="F21290" s="65"/>
      <c r="G21290" s="145"/>
    </row>
    <row r="21291" spans="1:7">
      <c r="A21291" s="65"/>
      <c r="B21291" s="65"/>
      <c r="C21291" s="65"/>
      <c r="D21291" s="65"/>
      <c r="E21291" s="65"/>
      <c r="F21291" s="65"/>
      <c r="G21291" s="145"/>
    </row>
    <row r="21292" spans="1:7">
      <c r="A21292" s="65"/>
      <c r="B21292" s="65"/>
      <c r="C21292" s="65"/>
      <c r="D21292" s="65"/>
      <c r="E21292" s="65"/>
      <c r="F21292" s="65"/>
      <c r="G21292" s="145"/>
    </row>
    <row r="21293" spans="1:7">
      <c r="A21293" s="65"/>
      <c r="B21293" s="65"/>
      <c r="C21293" s="65"/>
      <c r="D21293" s="65"/>
      <c r="E21293" s="65"/>
      <c r="F21293" s="65"/>
      <c r="G21293" s="145"/>
    </row>
    <row r="21294" spans="1:7">
      <c r="A21294" s="65"/>
      <c r="B21294" s="65"/>
      <c r="C21294" s="65"/>
      <c r="D21294" s="65"/>
      <c r="E21294" s="65"/>
      <c r="F21294" s="65"/>
      <c r="G21294" s="145"/>
    </row>
    <row r="21295" spans="1:7">
      <c r="A21295" s="65"/>
      <c r="B21295" s="65"/>
      <c r="C21295" s="65"/>
      <c r="D21295" s="65"/>
      <c r="E21295" s="65"/>
      <c r="F21295" s="65"/>
      <c r="G21295" s="145"/>
    </row>
    <row r="21296" spans="1:7">
      <c r="A21296" s="65"/>
      <c r="B21296" s="65"/>
      <c r="C21296" s="65"/>
      <c r="D21296" s="65"/>
      <c r="E21296" s="65"/>
      <c r="F21296" s="65"/>
      <c r="G21296" s="145"/>
    </row>
    <row r="21297" spans="1:7">
      <c r="A21297" s="65"/>
      <c r="B21297" s="65"/>
      <c r="C21297" s="65"/>
      <c r="D21297" s="65"/>
      <c r="E21297" s="65"/>
      <c r="F21297" s="65"/>
      <c r="G21297" s="145"/>
    </row>
    <row r="21298" spans="1:7">
      <c r="A21298" s="65"/>
      <c r="B21298" s="65"/>
      <c r="C21298" s="65"/>
      <c r="D21298" s="65"/>
      <c r="E21298" s="65"/>
      <c r="F21298" s="65"/>
      <c r="G21298" s="145"/>
    </row>
    <row r="21299" spans="1:7">
      <c r="A21299" s="65"/>
      <c r="B21299" s="65"/>
      <c r="C21299" s="65"/>
      <c r="D21299" s="65"/>
      <c r="E21299" s="65"/>
      <c r="F21299" s="65"/>
      <c r="G21299" s="145"/>
    </row>
    <row r="21300" spans="1:7">
      <c r="A21300" s="65"/>
      <c r="B21300" s="65"/>
      <c r="C21300" s="65"/>
      <c r="D21300" s="65"/>
      <c r="E21300" s="65"/>
      <c r="F21300" s="65"/>
      <c r="G21300" s="145"/>
    </row>
    <row r="21301" spans="1:7">
      <c r="A21301" s="65"/>
      <c r="B21301" s="65"/>
      <c r="C21301" s="65"/>
      <c r="D21301" s="65"/>
      <c r="E21301" s="65"/>
      <c r="F21301" s="65"/>
      <c r="G21301" s="145"/>
    </row>
    <row r="21302" spans="1:7">
      <c r="A21302" s="65"/>
      <c r="B21302" s="65"/>
      <c r="C21302" s="65"/>
      <c r="D21302" s="65"/>
      <c r="E21302" s="65"/>
      <c r="F21302" s="65"/>
      <c r="G21302" s="145"/>
    </row>
    <row r="21303" spans="1:7">
      <c r="A21303" s="65"/>
      <c r="B21303" s="65"/>
      <c r="C21303" s="65"/>
      <c r="D21303" s="65"/>
      <c r="E21303" s="65"/>
      <c r="F21303" s="65"/>
      <c r="G21303" s="145"/>
    </row>
    <row r="21304" spans="1:7">
      <c r="A21304" s="65"/>
      <c r="B21304" s="65"/>
      <c r="C21304" s="65"/>
      <c r="D21304" s="65"/>
      <c r="E21304" s="65"/>
      <c r="F21304" s="65"/>
      <c r="G21304" s="145"/>
    </row>
    <row r="21305" spans="1:7">
      <c r="A21305" s="65"/>
      <c r="B21305" s="65"/>
      <c r="C21305" s="65"/>
      <c r="D21305" s="65"/>
      <c r="E21305" s="65"/>
      <c r="F21305" s="65"/>
      <c r="G21305" s="145"/>
    </row>
    <row r="21306" spans="1:7">
      <c r="A21306" s="65"/>
      <c r="B21306" s="65"/>
      <c r="C21306" s="65"/>
      <c r="D21306" s="65"/>
      <c r="E21306" s="65"/>
      <c r="F21306" s="65"/>
      <c r="G21306" s="145"/>
    </row>
    <row r="21307" spans="1:7">
      <c r="A21307" s="65"/>
      <c r="B21307" s="65"/>
      <c r="C21307" s="65"/>
      <c r="D21307" s="65"/>
      <c r="E21307" s="65"/>
      <c r="F21307" s="65"/>
      <c r="G21307" s="145"/>
    </row>
    <row r="21308" spans="1:7">
      <c r="A21308" s="65"/>
      <c r="B21308" s="65"/>
      <c r="C21308" s="65"/>
      <c r="D21308" s="65"/>
      <c r="E21308" s="65"/>
      <c r="F21308" s="65"/>
      <c r="G21308" s="145"/>
    </row>
    <row r="21309" spans="1:7">
      <c r="A21309" s="65"/>
      <c r="B21309" s="65"/>
      <c r="C21309" s="65"/>
      <c r="D21309" s="65"/>
      <c r="E21309" s="65"/>
      <c r="F21309" s="65"/>
      <c r="G21309" s="145"/>
    </row>
    <row r="21310" spans="1:7">
      <c r="A21310" s="65"/>
      <c r="B21310" s="65"/>
      <c r="C21310" s="65"/>
      <c r="D21310" s="65"/>
      <c r="E21310" s="65"/>
      <c r="F21310" s="65"/>
      <c r="G21310" s="145"/>
    </row>
    <row r="21311" spans="1:7">
      <c r="A21311" s="65"/>
      <c r="B21311" s="65"/>
      <c r="C21311" s="65"/>
      <c r="D21311" s="65"/>
      <c r="E21311" s="65"/>
      <c r="F21311" s="65"/>
      <c r="G21311" s="145"/>
    </row>
    <row r="21312" spans="1:7">
      <c r="A21312" s="65"/>
      <c r="B21312" s="65"/>
      <c r="C21312" s="65"/>
      <c r="D21312" s="65"/>
      <c r="E21312" s="65"/>
      <c r="F21312" s="65"/>
      <c r="G21312" s="145"/>
    </row>
    <row r="21313" spans="1:7">
      <c r="A21313" s="65"/>
      <c r="B21313" s="65"/>
      <c r="C21313" s="65"/>
      <c r="D21313" s="65"/>
      <c r="E21313" s="65"/>
      <c r="F21313" s="65"/>
      <c r="G21313" s="145"/>
    </row>
    <row r="21314" spans="1:7">
      <c r="A21314" s="65"/>
      <c r="B21314" s="65"/>
      <c r="C21314" s="65"/>
      <c r="D21314" s="65"/>
      <c r="E21314" s="65"/>
      <c r="F21314" s="65"/>
      <c r="G21314" s="145"/>
    </row>
    <row r="21315" spans="1:7">
      <c r="A21315" s="65"/>
      <c r="B21315" s="65"/>
      <c r="C21315" s="65"/>
      <c r="D21315" s="65"/>
      <c r="E21315" s="65"/>
      <c r="F21315" s="65"/>
      <c r="G21315" s="145"/>
    </row>
    <row r="21316" spans="1:7">
      <c r="A21316" s="65"/>
      <c r="B21316" s="65"/>
      <c r="C21316" s="65"/>
      <c r="D21316" s="65"/>
      <c r="E21316" s="65"/>
      <c r="F21316" s="65"/>
      <c r="G21316" s="145"/>
    </row>
    <row r="21317" spans="1:7">
      <c r="A21317" s="65"/>
      <c r="B21317" s="65"/>
      <c r="C21317" s="65"/>
      <c r="D21317" s="65"/>
      <c r="E21317" s="65"/>
      <c r="F21317" s="65"/>
      <c r="G21317" s="145"/>
    </row>
    <row r="21318" spans="1:7">
      <c r="A21318" s="65"/>
      <c r="B21318" s="65"/>
      <c r="C21318" s="65"/>
      <c r="D21318" s="65"/>
      <c r="E21318" s="65"/>
      <c r="F21318" s="65"/>
      <c r="G21318" s="145"/>
    </row>
    <row r="21319" spans="1:7">
      <c r="A21319" s="65"/>
      <c r="B21319" s="65"/>
      <c r="C21319" s="65"/>
      <c r="D21319" s="65"/>
      <c r="E21319" s="65"/>
      <c r="F21319" s="65"/>
      <c r="G21319" s="145"/>
    </row>
    <row r="21320" spans="1:7">
      <c r="A21320" s="65"/>
      <c r="B21320" s="65"/>
      <c r="C21320" s="65"/>
      <c r="D21320" s="65"/>
      <c r="E21320" s="65"/>
      <c r="F21320" s="65"/>
      <c r="G21320" s="145"/>
    </row>
    <row r="21321" spans="1:7">
      <c r="A21321" s="65"/>
      <c r="B21321" s="65"/>
      <c r="C21321" s="65"/>
      <c r="D21321" s="65"/>
      <c r="E21321" s="65"/>
      <c r="F21321" s="65"/>
      <c r="G21321" s="145"/>
    </row>
    <row r="21322" spans="1:7">
      <c r="A21322" s="65"/>
      <c r="B21322" s="65"/>
      <c r="C21322" s="65"/>
      <c r="D21322" s="65"/>
      <c r="E21322" s="65"/>
      <c r="F21322" s="65"/>
      <c r="G21322" s="145"/>
    </row>
    <row r="21323" spans="1:7">
      <c r="A21323" s="65"/>
      <c r="B21323" s="65"/>
      <c r="C21323" s="65"/>
      <c r="D21323" s="65"/>
      <c r="E21323" s="65"/>
      <c r="F21323" s="65"/>
      <c r="G21323" s="145"/>
    </row>
    <row r="21324" spans="1:7">
      <c r="A21324" s="65"/>
      <c r="B21324" s="65"/>
      <c r="C21324" s="65"/>
      <c r="D21324" s="65"/>
      <c r="E21324" s="65"/>
      <c r="F21324" s="65"/>
      <c r="G21324" s="145"/>
    </row>
    <row r="21325" spans="1:7">
      <c r="A21325" s="65"/>
      <c r="B21325" s="65"/>
      <c r="C21325" s="65"/>
      <c r="D21325" s="65"/>
      <c r="E21325" s="65"/>
      <c r="F21325" s="65"/>
      <c r="G21325" s="145"/>
    </row>
    <row r="21326" spans="1:7">
      <c r="A21326" s="65"/>
      <c r="B21326" s="65"/>
      <c r="C21326" s="65"/>
      <c r="D21326" s="65"/>
      <c r="E21326" s="65"/>
      <c r="F21326" s="65"/>
      <c r="G21326" s="145"/>
    </row>
    <row r="21327" spans="1:7">
      <c r="A21327" s="65"/>
      <c r="B21327" s="65"/>
      <c r="C21327" s="65"/>
      <c r="D21327" s="65"/>
      <c r="E21327" s="65"/>
      <c r="F21327" s="65"/>
      <c r="G21327" s="145"/>
    </row>
    <row r="21328" spans="1:7">
      <c r="A21328" s="65"/>
      <c r="B21328" s="65"/>
      <c r="C21328" s="65"/>
      <c r="D21328" s="65"/>
      <c r="E21328" s="65"/>
      <c r="F21328" s="65"/>
      <c r="G21328" s="145"/>
    </row>
    <row r="21329" spans="1:7">
      <c r="A21329" s="65"/>
      <c r="B21329" s="65"/>
      <c r="C21329" s="65"/>
      <c r="D21329" s="65"/>
      <c r="E21329" s="65"/>
      <c r="F21329" s="65"/>
      <c r="G21329" s="145"/>
    </row>
    <row r="21330" spans="1:7">
      <c r="A21330" s="65"/>
      <c r="B21330" s="65"/>
      <c r="C21330" s="65"/>
      <c r="D21330" s="65"/>
      <c r="E21330" s="65"/>
      <c r="F21330" s="65"/>
      <c r="G21330" s="145"/>
    </row>
    <row r="21331" spans="1:7">
      <c r="A21331" s="65"/>
      <c r="B21331" s="65"/>
      <c r="C21331" s="65"/>
      <c r="D21331" s="65"/>
      <c r="E21331" s="65"/>
      <c r="F21331" s="65"/>
      <c r="G21331" s="145"/>
    </row>
    <row r="21332" spans="1:7">
      <c r="A21332" s="65"/>
      <c r="B21332" s="65"/>
      <c r="C21332" s="65"/>
      <c r="D21332" s="65"/>
      <c r="E21332" s="65"/>
      <c r="F21332" s="65"/>
      <c r="G21332" s="145"/>
    </row>
    <row r="21333" spans="1:7">
      <c r="A21333" s="65"/>
      <c r="B21333" s="65"/>
      <c r="C21333" s="65"/>
      <c r="D21333" s="65"/>
      <c r="E21333" s="65"/>
      <c r="F21333" s="65"/>
      <c r="G21333" s="145"/>
    </row>
    <row r="21334" spans="1:7">
      <c r="A21334" s="65"/>
      <c r="B21334" s="65"/>
      <c r="C21334" s="65"/>
      <c r="D21334" s="65"/>
      <c r="E21334" s="65"/>
      <c r="F21334" s="65"/>
      <c r="G21334" s="145"/>
    </row>
    <row r="21335" spans="1:7">
      <c r="A21335" s="65"/>
      <c r="B21335" s="65"/>
      <c r="C21335" s="65"/>
      <c r="D21335" s="65"/>
      <c r="E21335" s="65"/>
      <c r="F21335" s="65"/>
      <c r="G21335" s="145"/>
    </row>
    <row r="21336" spans="1:7">
      <c r="A21336" s="65"/>
      <c r="B21336" s="65"/>
      <c r="C21336" s="65"/>
      <c r="D21336" s="65"/>
      <c r="E21336" s="65"/>
      <c r="F21336" s="65"/>
      <c r="G21336" s="145"/>
    </row>
    <row r="21337" spans="1:7">
      <c r="A21337" s="65"/>
      <c r="B21337" s="65"/>
      <c r="C21337" s="65"/>
      <c r="D21337" s="65"/>
      <c r="E21337" s="65"/>
      <c r="F21337" s="65"/>
      <c r="G21337" s="145"/>
    </row>
    <row r="21338" spans="1:7">
      <c r="A21338" s="65"/>
      <c r="B21338" s="65"/>
      <c r="C21338" s="65"/>
      <c r="D21338" s="65"/>
      <c r="E21338" s="65"/>
      <c r="F21338" s="65"/>
      <c r="G21338" s="145"/>
    </row>
    <row r="21339" spans="1:7">
      <c r="A21339" s="65"/>
      <c r="B21339" s="65"/>
      <c r="C21339" s="65"/>
      <c r="D21339" s="65"/>
      <c r="E21339" s="65"/>
      <c r="F21339" s="65"/>
      <c r="G21339" s="145"/>
    </row>
    <row r="21340" spans="1:7">
      <c r="A21340" s="65"/>
      <c r="B21340" s="65"/>
      <c r="C21340" s="65"/>
      <c r="D21340" s="65"/>
      <c r="E21340" s="65"/>
      <c r="F21340" s="65"/>
      <c r="G21340" s="145"/>
    </row>
    <row r="21341" spans="1:7">
      <c r="A21341" s="65"/>
      <c r="B21341" s="65"/>
      <c r="C21341" s="65"/>
      <c r="D21341" s="65"/>
      <c r="E21341" s="65"/>
      <c r="F21341" s="65"/>
      <c r="G21341" s="145"/>
    </row>
    <row r="21342" spans="1:7">
      <c r="A21342" s="65"/>
      <c r="B21342" s="65"/>
      <c r="C21342" s="65"/>
      <c r="D21342" s="65"/>
      <c r="E21342" s="65"/>
      <c r="F21342" s="65"/>
      <c r="G21342" s="145"/>
    </row>
    <row r="21343" spans="1:7">
      <c r="A21343" s="65"/>
      <c r="B21343" s="65"/>
      <c r="C21343" s="65"/>
      <c r="D21343" s="65"/>
      <c r="E21343" s="65"/>
      <c r="F21343" s="65"/>
      <c r="G21343" s="145"/>
    </row>
    <row r="21344" spans="1:7">
      <c r="A21344" s="65"/>
      <c r="B21344" s="65"/>
      <c r="C21344" s="65"/>
      <c r="D21344" s="65"/>
      <c r="E21344" s="65"/>
      <c r="F21344" s="65"/>
      <c r="G21344" s="145"/>
    </row>
    <row r="21345" spans="1:7">
      <c r="A21345" s="65"/>
      <c r="B21345" s="65"/>
      <c r="C21345" s="65"/>
      <c r="D21345" s="65"/>
      <c r="E21345" s="65"/>
      <c r="F21345" s="65"/>
      <c r="G21345" s="145"/>
    </row>
    <row r="21346" spans="1:7">
      <c r="A21346" s="65"/>
      <c r="B21346" s="65"/>
      <c r="C21346" s="65"/>
      <c r="D21346" s="65"/>
      <c r="E21346" s="65"/>
      <c r="F21346" s="65"/>
      <c r="G21346" s="145"/>
    </row>
    <row r="21347" spans="1:7">
      <c r="A21347" s="65"/>
      <c r="B21347" s="65"/>
      <c r="C21347" s="65"/>
      <c r="D21347" s="65"/>
      <c r="E21347" s="65"/>
      <c r="F21347" s="65"/>
      <c r="G21347" s="145"/>
    </row>
    <row r="21348" spans="1:7">
      <c r="A21348" s="65"/>
      <c r="B21348" s="65"/>
      <c r="C21348" s="65"/>
      <c r="D21348" s="65"/>
      <c r="E21348" s="65"/>
      <c r="F21348" s="65"/>
      <c r="G21348" s="145"/>
    </row>
    <row r="21349" spans="1:7">
      <c r="A21349" s="65"/>
      <c r="B21349" s="65"/>
      <c r="C21349" s="65"/>
      <c r="D21349" s="65"/>
      <c r="E21349" s="65"/>
      <c r="F21349" s="65"/>
      <c r="G21349" s="145"/>
    </row>
    <row r="21350" spans="1:7">
      <c r="A21350" s="65"/>
      <c r="B21350" s="65"/>
      <c r="C21350" s="65"/>
      <c r="D21350" s="65"/>
      <c r="E21350" s="65"/>
      <c r="F21350" s="65"/>
      <c r="G21350" s="145"/>
    </row>
    <row r="21351" spans="1:7">
      <c r="A21351" s="65"/>
      <c r="B21351" s="65"/>
      <c r="C21351" s="65"/>
      <c r="D21351" s="65"/>
      <c r="E21351" s="65"/>
      <c r="F21351" s="65"/>
      <c r="G21351" s="145"/>
    </row>
    <row r="21352" spans="1:7">
      <c r="A21352" s="65"/>
      <c r="B21352" s="65"/>
      <c r="C21352" s="65"/>
      <c r="D21352" s="65"/>
      <c r="E21352" s="65"/>
      <c r="F21352" s="65"/>
      <c r="G21352" s="145"/>
    </row>
    <row r="21353" spans="1:7">
      <c r="A21353" s="65"/>
      <c r="B21353" s="65"/>
      <c r="C21353" s="65"/>
      <c r="D21353" s="65"/>
      <c r="E21353" s="65"/>
      <c r="F21353" s="65"/>
      <c r="G21353" s="145"/>
    </row>
    <row r="21354" spans="1:7">
      <c r="A21354" s="65"/>
      <c r="B21354" s="65"/>
      <c r="C21354" s="65"/>
      <c r="D21354" s="65"/>
      <c r="E21354" s="65"/>
      <c r="F21354" s="65"/>
      <c r="G21354" s="145"/>
    </row>
    <row r="21355" spans="1:7">
      <c r="A21355" s="65"/>
      <c r="B21355" s="65"/>
      <c r="C21355" s="65"/>
      <c r="D21355" s="65"/>
      <c r="E21355" s="65"/>
      <c r="F21355" s="65"/>
      <c r="G21355" s="145"/>
    </row>
    <row r="21356" spans="1:7">
      <c r="A21356" s="65"/>
      <c r="B21356" s="65"/>
      <c r="C21356" s="65"/>
      <c r="D21356" s="65"/>
      <c r="E21356" s="65"/>
      <c r="F21356" s="65"/>
      <c r="G21356" s="145"/>
    </row>
    <row r="21357" spans="1:7">
      <c r="A21357" s="65"/>
      <c r="B21357" s="65"/>
      <c r="C21357" s="65"/>
      <c r="D21357" s="65"/>
      <c r="E21357" s="65"/>
      <c r="F21357" s="65"/>
      <c r="G21357" s="145"/>
    </row>
    <row r="21358" spans="1:7">
      <c r="A21358" s="65"/>
      <c r="B21358" s="65"/>
      <c r="C21358" s="65"/>
      <c r="D21358" s="65"/>
      <c r="E21358" s="65"/>
      <c r="F21358" s="65"/>
      <c r="G21358" s="145"/>
    </row>
    <row r="21359" spans="1:7">
      <c r="A21359" s="65"/>
      <c r="B21359" s="65"/>
      <c r="C21359" s="65"/>
      <c r="D21359" s="65"/>
      <c r="E21359" s="65"/>
      <c r="F21359" s="65"/>
      <c r="G21359" s="145"/>
    </row>
    <row r="21360" spans="1:7">
      <c r="A21360" s="65"/>
      <c r="B21360" s="65"/>
      <c r="C21360" s="65"/>
      <c r="D21360" s="65"/>
      <c r="E21360" s="65"/>
      <c r="F21360" s="65"/>
      <c r="G21360" s="145"/>
    </row>
    <row r="21361" spans="1:7">
      <c r="A21361" s="65"/>
      <c r="B21361" s="65"/>
      <c r="C21361" s="65"/>
      <c r="D21361" s="65"/>
      <c r="E21361" s="65"/>
      <c r="F21361" s="65"/>
      <c r="G21361" s="145"/>
    </row>
    <row r="21362" spans="1:7">
      <c r="A21362" s="65"/>
      <c r="B21362" s="65"/>
      <c r="C21362" s="65"/>
      <c r="D21362" s="65"/>
      <c r="E21362" s="65"/>
      <c r="F21362" s="65"/>
      <c r="G21362" s="145"/>
    </row>
    <row r="21363" spans="1:7">
      <c r="A21363" s="65"/>
      <c r="B21363" s="65"/>
      <c r="C21363" s="65"/>
      <c r="D21363" s="65"/>
      <c r="E21363" s="65"/>
      <c r="F21363" s="65"/>
      <c r="G21363" s="145"/>
    </row>
    <row r="21364" spans="1:7">
      <c r="A21364" s="65"/>
      <c r="B21364" s="65"/>
      <c r="C21364" s="65"/>
      <c r="D21364" s="65"/>
      <c r="E21364" s="65"/>
      <c r="F21364" s="65"/>
      <c r="G21364" s="145"/>
    </row>
    <row r="21365" spans="1:7">
      <c r="A21365" s="65"/>
      <c r="B21365" s="65"/>
      <c r="C21365" s="65"/>
      <c r="D21365" s="65"/>
      <c r="E21365" s="65"/>
      <c r="F21365" s="65"/>
      <c r="G21365" s="145"/>
    </row>
    <row r="21366" spans="1:7">
      <c r="A21366" s="65"/>
      <c r="B21366" s="65"/>
      <c r="C21366" s="65"/>
      <c r="D21366" s="65"/>
      <c r="E21366" s="65"/>
      <c r="F21366" s="65"/>
      <c r="G21366" s="145"/>
    </row>
    <row r="21367" spans="1:7">
      <c r="A21367" s="65"/>
      <c r="B21367" s="65"/>
      <c r="C21367" s="65"/>
      <c r="D21367" s="65"/>
      <c r="E21367" s="65"/>
      <c r="F21367" s="65"/>
      <c r="G21367" s="145"/>
    </row>
    <row r="21368" spans="1:7">
      <c r="A21368" s="65"/>
      <c r="B21368" s="65"/>
      <c r="C21368" s="65"/>
      <c r="D21368" s="65"/>
      <c r="E21368" s="65"/>
      <c r="F21368" s="65"/>
      <c r="G21368" s="145"/>
    </row>
    <row r="21369" spans="1:7">
      <c r="A21369" s="65"/>
      <c r="B21369" s="65"/>
      <c r="C21369" s="65"/>
      <c r="D21369" s="65"/>
      <c r="E21369" s="65"/>
      <c r="F21369" s="65"/>
      <c r="G21369" s="145"/>
    </row>
    <row r="21370" spans="1:7">
      <c r="A21370" s="65"/>
      <c r="B21370" s="65"/>
      <c r="C21370" s="65"/>
      <c r="D21370" s="65"/>
      <c r="E21370" s="65"/>
      <c r="F21370" s="65"/>
      <c r="G21370" s="145"/>
    </row>
    <row r="21371" spans="1:7">
      <c r="A21371" s="65"/>
      <c r="B21371" s="65"/>
      <c r="C21371" s="65"/>
      <c r="D21371" s="65"/>
      <c r="E21371" s="65"/>
      <c r="F21371" s="65"/>
      <c r="G21371" s="145"/>
    </row>
    <row r="21372" spans="1:7">
      <c r="A21372" s="65"/>
      <c r="B21372" s="65"/>
      <c r="C21372" s="65"/>
      <c r="D21372" s="65"/>
      <c r="E21372" s="65"/>
      <c r="F21372" s="65"/>
      <c r="G21372" s="145"/>
    </row>
    <row r="21373" spans="1:7">
      <c r="A21373" s="65"/>
      <c r="B21373" s="65"/>
      <c r="C21373" s="65"/>
      <c r="D21373" s="65"/>
      <c r="E21373" s="65"/>
      <c r="F21373" s="65"/>
      <c r="G21373" s="145"/>
    </row>
    <row r="21374" spans="1:7">
      <c r="A21374" s="65"/>
      <c r="B21374" s="65"/>
      <c r="C21374" s="65"/>
      <c r="D21374" s="65"/>
      <c r="E21374" s="65"/>
      <c r="F21374" s="65"/>
      <c r="G21374" s="145"/>
    </row>
    <row r="21375" spans="1:7">
      <c r="A21375" s="65"/>
      <c r="B21375" s="65"/>
      <c r="C21375" s="65"/>
      <c r="D21375" s="65"/>
      <c r="E21375" s="65"/>
      <c r="F21375" s="65"/>
      <c r="G21375" s="145"/>
    </row>
    <row r="21376" spans="1:7">
      <c r="A21376" s="65"/>
      <c r="B21376" s="65"/>
      <c r="C21376" s="65"/>
      <c r="D21376" s="65"/>
      <c r="E21376" s="65"/>
      <c r="F21376" s="65"/>
      <c r="G21376" s="145"/>
    </row>
    <row r="21377" spans="1:7">
      <c r="A21377" s="65"/>
      <c r="B21377" s="65"/>
      <c r="C21377" s="65"/>
      <c r="D21377" s="65"/>
      <c r="E21377" s="65"/>
      <c r="F21377" s="65"/>
      <c r="G21377" s="145"/>
    </row>
    <row r="21378" spans="1:7">
      <c r="A21378" s="65"/>
      <c r="B21378" s="65"/>
      <c r="C21378" s="65"/>
      <c r="D21378" s="65"/>
      <c r="E21378" s="65"/>
      <c r="F21378" s="65"/>
      <c r="G21378" s="145"/>
    </row>
    <row r="21379" spans="1:7">
      <c r="A21379" s="65"/>
      <c r="B21379" s="65"/>
      <c r="C21379" s="65"/>
      <c r="D21379" s="65"/>
      <c r="E21379" s="65"/>
      <c r="F21379" s="65"/>
      <c r="G21379" s="145"/>
    </row>
    <row r="21380" spans="1:7">
      <c r="A21380" s="65"/>
      <c r="B21380" s="65"/>
      <c r="C21380" s="65"/>
      <c r="D21380" s="65"/>
      <c r="E21380" s="65"/>
      <c r="F21380" s="65"/>
      <c r="G21380" s="145"/>
    </row>
    <row r="21381" spans="1:7">
      <c r="A21381" s="65"/>
      <c r="B21381" s="65"/>
      <c r="C21381" s="65"/>
      <c r="D21381" s="65"/>
      <c r="E21381" s="65"/>
      <c r="F21381" s="65"/>
      <c r="G21381" s="145"/>
    </row>
    <row r="21382" spans="1:7">
      <c r="A21382" s="65"/>
      <c r="B21382" s="65"/>
      <c r="C21382" s="65"/>
      <c r="D21382" s="65"/>
      <c r="E21382" s="65"/>
      <c r="F21382" s="65"/>
      <c r="G21382" s="145"/>
    </row>
    <row r="21383" spans="1:7">
      <c r="A21383" s="65"/>
      <c r="B21383" s="65"/>
      <c r="C21383" s="65"/>
      <c r="D21383" s="65"/>
      <c r="E21383" s="65"/>
      <c r="F21383" s="65"/>
      <c r="G21383" s="145"/>
    </row>
    <row r="21384" spans="1:7">
      <c r="A21384" s="65"/>
      <c r="B21384" s="65"/>
      <c r="C21384" s="65"/>
      <c r="D21384" s="65"/>
      <c r="E21384" s="65"/>
      <c r="F21384" s="65"/>
      <c r="G21384" s="145"/>
    </row>
    <row r="21385" spans="1:7">
      <c r="A21385" s="65"/>
      <c r="B21385" s="65"/>
      <c r="C21385" s="65"/>
      <c r="D21385" s="65"/>
      <c r="E21385" s="65"/>
      <c r="F21385" s="65"/>
      <c r="G21385" s="145"/>
    </row>
    <row r="21386" spans="1:7">
      <c r="A21386" s="65"/>
      <c r="B21386" s="65"/>
      <c r="C21386" s="65"/>
      <c r="D21386" s="65"/>
      <c r="E21386" s="65"/>
      <c r="F21386" s="65"/>
      <c r="G21386" s="145"/>
    </row>
    <row r="21387" spans="1:7">
      <c r="A21387" s="65"/>
      <c r="B21387" s="65"/>
      <c r="C21387" s="65"/>
      <c r="D21387" s="65"/>
      <c r="E21387" s="65"/>
      <c r="F21387" s="65"/>
      <c r="G21387" s="145"/>
    </row>
    <row r="21388" spans="1:7">
      <c r="A21388" s="65"/>
      <c r="B21388" s="65"/>
      <c r="C21388" s="65"/>
      <c r="D21388" s="65"/>
      <c r="E21388" s="65"/>
      <c r="F21388" s="65"/>
      <c r="G21388" s="145"/>
    </row>
    <row r="21389" spans="1:7">
      <c r="A21389" s="65"/>
      <c r="B21389" s="65"/>
      <c r="C21389" s="65"/>
      <c r="D21389" s="65"/>
      <c r="E21389" s="65"/>
      <c r="F21389" s="65"/>
      <c r="G21389" s="145"/>
    </row>
    <row r="21390" spans="1:7">
      <c r="A21390" s="65"/>
      <c r="B21390" s="65"/>
      <c r="C21390" s="65"/>
      <c r="D21390" s="65"/>
      <c r="E21390" s="65"/>
      <c r="F21390" s="65"/>
      <c r="G21390" s="145"/>
    </row>
    <row r="21391" spans="1:7">
      <c r="A21391" s="65"/>
      <c r="B21391" s="65"/>
      <c r="C21391" s="65"/>
      <c r="D21391" s="65"/>
      <c r="E21391" s="65"/>
      <c r="F21391" s="65"/>
      <c r="G21391" s="145"/>
    </row>
    <row r="21392" spans="1:7">
      <c r="A21392" s="65"/>
      <c r="B21392" s="65"/>
      <c r="C21392" s="65"/>
      <c r="D21392" s="65"/>
      <c r="E21392" s="65"/>
      <c r="F21392" s="65"/>
      <c r="G21392" s="145"/>
    </row>
    <row r="21393" spans="1:7">
      <c r="A21393" s="65"/>
      <c r="B21393" s="65"/>
      <c r="C21393" s="65"/>
      <c r="D21393" s="65"/>
      <c r="E21393" s="65"/>
      <c r="F21393" s="65"/>
      <c r="G21393" s="145"/>
    </row>
    <row r="21394" spans="1:7">
      <c r="A21394" s="65"/>
      <c r="B21394" s="65"/>
      <c r="C21394" s="65"/>
      <c r="D21394" s="65"/>
      <c r="E21394" s="65"/>
      <c r="F21394" s="65"/>
      <c r="G21394" s="145"/>
    </row>
    <row r="21395" spans="1:7">
      <c r="A21395" s="65"/>
      <c r="B21395" s="65"/>
      <c r="C21395" s="65"/>
      <c r="D21395" s="65"/>
      <c r="E21395" s="65"/>
      <c r="F21395" s="65"/>
      <c r="G21395" s="145"/>
    </row>
    <row r="21396" spans="1:7">
      <c r="A21396" s="65"/>
      <c r="B21396" s="65"/>
      <c r="C21396" s="65"/>
      <c r="D21396" s="65"/>
      <c r="E21396" s="65"/>
      <c r="F21396" s="65"/>
      <c r="G21396" s="145"/>
    </row>
    <row r="21397" spans="1:7">
      <c r="A21397" s="65"/>
      <c r="B21397" s="65"/>
      <c r="C21397" s="65"/>
      <c r="D21397" s="65"/>
      <c r="E21397" s="65"/>
      <c r="F21397" s="65"/>
      <c r="G21397" s="145"/>
    </row>
    <row r="21398" spans="1:7">
      <c r="A21398" s="65"/>
      <c r="B21398" s="65"/>
      <c r="C21398" s="65"/>
      <c r="D21398" s="65"/>
      <c r="E21398" s="65"/>
      <c r="F21398" s="65"/>
      <c r="G21398" s="145"/>
    </row>
    <row r="21399" spans="1:7">
      <c r="A21399" s="65"/>
      <c r="B21399" s="65"/>
      <c r="C21399" s="65"/>
      <c r="D21399" s="65"/>
      <c r="E21399" s="65"/>
      <c r="F21399" s="65"/>
      <c r="G21399" s="145"/>
    </row>
    <row r="21400" spans="1:7">
      <c r="A21400" s="65"/>
      <c r="B21400" s="65"/>
      <c r="C21400" s="65"/>
      <c r="D21400" s="65"/>
      <c r="E21400" s="65"/>
      <c r="F21400" s="65"/>
      <c r="G21400" s="145"/>
    </row>
    <row r="21401" spans="1:7">
      <c r="A21401" s="65"/>
      <c r="B21401" s="65"/>
      <c r="C21401" s="65"/>
      <c r="D21401" s="65"/>
      <c r="E21401" s="65"/>
      <c r="F21401" s="65"/>
      <c r="G21401" s="145"/>
    </row>
    <row r="21402" spans="1:7">
      <c r="A21402" s="65"/>
      <c r="B21402" s="65"/>
      <c r="C21402" s="65"/>
      <c r="D21402" s="65"/>
      <c r="E21402" s="65"/>
      <c r="F21402" s="65"/>
      <c r="G21402" s="145"/>
    </row>
    <row r="21403" spans="1:7">
      <c r="A21403" s="65"/>
      <c r="B21403" s="65"/>
      <c r="C21403" s="65"/>
      <c r="D21403" s="65"/>
      <c r="E21403" s="65"/>
      <c r="F21403" s="65"/>
      <c r="G21403" s="145"/>
    </row>
    <row r="21404" spans="1:7">
      <c r="A21404" s="65"/>
      <c r="B21404" s="65"/>
      <c r="C21404" s="65"/>
      <c r="D21404" s="65"/>
      <c r="E21404" s="65"/>
      <c r="F21404" s="65"/>
      <c r="G21404" s="145"/>
    </row>
    <row r="21405" spans="1:7">
      <c r="A21405" s="65"/>
      <c r="B21405" s="65"/>
      <c r="C21405" s="65"/>
      <c r="D21405" s="65"/>
      <c r="E21405" s="65"/>
      <c r="F21405" s="65"/>
      <c r="G21405" s="145"/>
    </row>
    <row r="21406" spans="1:7">
      <c r="A21406" s="65"/>
      <c r="B21406" s="65"/>
      <c r="C21406" s="65"/>
      <c r="D21406" s="65"/>
      <c r="E21406" s="65"/>
      <c r="F21406" s="65"/>
      <c r="G21406" s="145"/>
    </row>
    <row r="21407" spans="1:7">
      <c r="A21407" s="65"/>
      <c r="B21407" s="65"/>
      <c r="C21407" s="65"/>
      <c r="D21407" s="65"/>
      <c r="E21407" s="65"/>
      <c r="F21407" s="65"/>
      <c r="G21407" s="145"/>
    </row>
    <row r="21408" spans="1:7">
      <c r="A21408" s="65"/>
      <c r="B21408" s="65"/>
      <c r="C21408" s="65"/>
      <c r="D21408" s="65"/>
      <c r="E21408" s="65"/>
      <c r="F21408" s="65"/>
      <c r="G21408" s="145"/>
    </row>
    <row r="21409" spans="1:7">
      <c r="A21409" s="65"/>
      <c r="B21409" s="65"/>
      <c r="C21409" s="65"/>
      <c r="D21409" s="65"/>
      <c r="E21409" s="65"/>
      <c r="F21409" s="65"/>
      <c r="G21409" s="145"/>
    </row>
    <row r="21410" spans="1:7">
      <c r="A21410" s="65"/>
      <c r="B21410" s="65"/>
      <c r="C21410" s="65"/>
      <c r="D21410" s="65"/>
      <c r="E21410" s="65"/>
      <c r="F21410" s="65"/>
      <c r="G21410" s="145"/>
    </row>
    <row r="21411" spans="1:7">
      <c r="A21411" s="65"/>
      <c r="B21411" s="65"/>
      <c r="C21411" s="65"/>
      <c r="D21411" s="65"/>
      <c r="E21411" s="65"/>
      <c r="F21411" s="65"/>
      <c r="G21411" s="145"/>
    </row>
    <row r="21412" spans="1:7">
      <c r="A21412" s="65"/>
      <c r="B21412" s="65"/>
      <c r="C21412" s="65"/>
      <c r="D21412" s="65"/>
      <c r="E21412" s="65"/>
      <c r="F21412" s="65"/>
      <c r="G21412" s="145"/>
    </row>
    <row r="21413" spans="1:7">
      <c r="A21413" s="65"/>
      <c r="B21413" s="65"/>
      <c r="C21413" s="65"/>
      <c r="D21413" s="65"/>
      <c r="E21413" s="65"/>
      <c r="F21413" s="65"/>
      <c r="G21413" s="145"/>
    </row>
    <row r="21414" spans="1:7">
      <c r="A21414" s="65"/>
      <c r="B21414" s="65"/>
      <c r="C21414" s="65"/>
      <c r="D21414" s="65"/>
      <c r="E21414" s="65"/>
      <c r="F21414" s="65"/>
      <c r="G21414" s="145"/>
    </row>
    <row r="21415" spans="1:7">
      <c r="A21415" s="65"/>
      <c r="B21415" s="65"/>
      <c r="C21415" s="65"/>
      <c r="D21415" s="65"/>
      <c r="E21415" s="65"/>
      <c r="F21415" s="65"/>
      <c r="G21415" s="145"/>
    </row>
    <row r="21416" spans="1:7">
      <c r="A21416" s="65"/>
      <c r="B21416" s="65"/>
      <c r="C21416" s="65"/>
      <c r="D21416" s="65"/>
      <c r="E21416" s="65"/>
      <c r="F21416" s="65"/>
      <c r="G21416" s="145"/>
    </row>
    <row r="21417" spans="1:7">
      <c r="A21417" s="65"/>
      <c r="B21417" s="65"/>
      <c r="C21417" s="65"/>
      <c r="D21417" s="65"/>
      <c r="E21417" s="65"/>
      <c r="F21417" s="65"/>
      <c r="G21417" s="145"/>
    </row>
    <row r="21418" spans="1:7">
      <c r="A21418" s="65"/>
      <c r="B21418" s="65"/>
      <c r="C21418" s="65"/>
      <c r="D21418" s="65"/>
      <c r="E21418" s="65"/>
      <c r="F21418" s="65"/>
      <c r="G21418" s="145"/>
    </row>
    <row r="21419" spans="1:7">
      <c r="A21419" s="65"/>
      <c r="B21419" s="65"/>
      <c r="C21419" s="65"/>
      <c r="D21419" s="65"/>
      <c r="E21419" s="65"/>
      <c r="F21419" s="65"/>
      <c r="G21419" s="145"/>
    </row>
    <row r="21420" spans="1:7">
      <c r="A21420" s="65"/>
      <c r="B21420" s="65"/>
      <c r="C21420" s="65"/>
      <c r="D21420" s="65"/>
      <c r="E21420" s="65"/>
      <c r="F21420" s="65"/>
      <c r="G21420" s="145"/>
    </row>
    <row r="21421" spans="1:7">
      <c r="A21421" s="65"/>
      <c r="B21421" s="65"/>
      <c r="C21421" s="65"/>
      <c r="D21421" s="65"/>
      <c r="E21421" s="65"/>
      <c r="F21421" s="65"/>
      <c r="G21421" s="145"/>
    </row>
    <row r="21422" spans="1:7">
      <c r="A21422" s="65"/>
      <c r="B21422" s="65"/>
      <c r="C21422" s="65"/>
      <c r="D21422" s="65"/>
      <c r="E21422" s="65"/>
      <c r="F21422" s="65"/>
      <c r="G21422" s="145"/>
    </row>
    <row r="21423" spans="1:7">
      <c r="A21423" s="65"/>
      <c r="B21423" s="65"/>
      <c r="C21423" s="65"/>
      <c r="D21423" s="65"/>
      <c r="E21423" s="65"/>
      <c r="F21423" s="65"/>
      <c r="G21423" s="145"/>
    </row>
    <row r="21424" spans="1:7">
      <c r="A21424" s="65"/>
      <c r="B21424" s="65"/>
      <c r="C21424" s="65"/>
      <c r="D21424" s="65"/>
      <c r="E21424" s="65"/>
      <c r="F21424" s="65"/>
      <c r="G21424" s="145"/>
    </row>
    <row r="21425" spans="1:7">
      <c r="A21425" s="65"/>
      <c r="B21425" s="65"/>
      <c r="C21425" s="65"/>
      <c r="D21425" s="65"/>
      <c r="E21425" s="65"/>
      <c r="F21425" s="65"/>
      <c r="G21425" s="145"/>
    </row>
    <row r="21426" spans="1:7">
      <c r="A21426" s="65"/>
      <c r="B21426" s="65"/>
      <c r="C21426" s="65"/>
      <c r="D21426" s="65"/>
      <c r="E21426" s="65"/>
      <c r="F21426" s="65"/>
      <c r="G21426" s="145"/>
    </row>
    <row r="21427" spans="1:7">
      <c r="A21427" s="65"/>
      <c r="B21427" s="65"/>
      <c r="C21427" s="65"/>
      <c r="D21427" s="65"/>
      <c r="E21427" s="65"/>
      <c r="F21427" s="65"/>
      <c r="G21427" s="145"/>
    </row>
    <row r="21428" spans="1:7">
      <c r="A21428" s="65"/>
      <c r="B21428" s="65"/>
      <c r="C21428" s="65"/>
      <c r="D21428" s="65"/>
      <c r="E21428" s="65"/>
      <c r="F21428" s="65"/>
      <c r="G21428" s="145"/>
    </row>
    <row r="21429" spans="1:7">
      <c r="A21429" s="65"/>
      <c r="B21429" s="65"/>
      <c r="C21429" s="65"/>
      <c r="D21429" s="65"/>
      <c r="E21429" s="65"/>
      <c r="F21429" s="65"/>
      <c r="G21429" s="145"/>
    </row>
    <row r="21430" spans="1:7">
      <c r="A21430" s="65"/>
      <c r="B21430" s="65"/>
      <c r="C21430" s="65"/>
      <c r="D21430" s="65"/>
      <c r="E21430" s="65"/>
      <c r="F21430" s="65"/>
      <c r="G21430" s="145"/>
    </row>
    <row r="21431" spans="1:7">
      <c r="A21431" s="65"/>
      <c r="B21431" s="65"/>
      <c r="C21431" s="65"/>
      <c r="D21431" s="65"/>
      <c r="E21431" s="65"/>
      <c r="F21431" s="65"/>
      <c r="G21431" s="145"/>
    </row>
    <row r="21432" spans="1:7">
      <c r="A21432" s="65"/>
      <c r="B21432" s="65"/>
      <c r="C21432" s="65"/>
      <c r="D21432" s="65"/>
      <c r="E21432" s="65"/>
      <c r="F21432" s="65"/>
      <c r="G21432" s="145"/>
    </row>
    <row r="21433" spans="1:7">
      <c r="A21433" s="65"/>
      <c r="B21433" s="65"/>
      <c r="C21433" s="65"/>
      <c r="D21433" s="65"/>
      <c r="E21433" s="65"/>
      <c r="F21433" s="65"/>
      <c r="G21433" s="145"/>
    </row>
    <row r="21434" spans="1:7">
      <c r="A21434" s="65"/>
      <c r="B21434" s="65"/>
      <c r="C21434" s="65"/>
      <c r="D21434" s="65"/>
      <c r="E21434" s="65"/>
      <c r="F21434" s="65"/>
      <c r="G21434" s="145"/>
    </row>
    <row r="21435" spans="1:7">
      <c r="A21435" s="65"/>
      <c r="B21435" s="65"/>
      <c r="C21435" s="65"/>
      <c r="D21435" s="65"/>
      <c r="E21435" s="65"/>
      <c r="F21435" s="65"/>
      <c r="G21435" s="145"/>
    </row>
    <row r="21436" spans="1:7">
      <c r="A21436" s="65"/>
      <c r="B21436" s="65"/>
      <c r="C21436" s="65"/>
      <c r="D21436" s="65"/>
      <c r="E21436" s="65"/>
      <c r="F21436" s="65"/>
      <c r="G21436" s="145"/>
    </row>
    <row r="21437" spans="1:7">
      <c r="A21437" s="65"/>
      <c r="B21437" s="65"/>
      <c r="C21437" s="65"/>
      <c r="D21437" s="65"/>
      <c r="E21437" s="65"/>
      <c r="F21437" s="65"/>
      <c r="G21437" s="145"/>
    </row>
    <row r="21438" spans="1:7">
      <c r="A21438" s="65"/>
      <c r="B21438" s="65"/>
      <c r="C21438" s="65"/>
      <c r="D21438" s="65"/>
      <c r="E21438" s="65"/>
      <c r="F21438" s="65"/>
      <c r="G21438" s="145"/>
    </row>
    <row r="21439" spans="1:7">
      <c r="A21439" s="65"/>
      <c r="B21439" s="65"/>
      <c r="C21439" s="65"/>
      <c r="D21439" s="65"/>
      <c r="E21439" s="65"/>
      <c r="F21439" s="65"/>
      <c r="G21439" s="145"/>
    </row>
    <row r="21440" spans="1:7">
      <c r="A21440" s="65"/>
      <c r="B21440" s="65"/>
      <c r="C21440" s="65"/>
      <c r="D21440" s="65"/>
      <c r="E21440" s="65"/>
      <c r="F21440" s="65"/>
      <c r="G21440" s="145"/>
    </row>
    <row r="21441" spans="1:7">
      <c r="A21441" s="65"/>
      <c r="B21441" s="65"/>
      <c r="C21441" s="65"/>
      <c r="D21441" s="65"/>
      <c r="E21441" s="65"/>
      <c r="F21441" s="65"/>
      <c r="G21441" s="145"/>
    </row>
    <row r="21442" spans="1:7">
      <c r="A21442" s="65"/>
      <c r="B21442" s="65"/>
      <c r="C21442" s="65"/>
      <c r="D21442" s="65"/>
      <c r="E21442" s="65"/>
      <c r="F21442" s="65"/>
      <c r="G21442" s="145"/>
    </row>
    <row r="21443" spans="1:7">
      <c r="A21443" s="65"/>
      <c r="B21443" s="65"/>
      <c r="C21443" s="65"/>
      <c r="D21443" s="65"/>
      <c r="E21443" s="65"/>
      <c r="F21443" s="65"/>
      <c r="G21443" s="145"/>
    </row>
    <row r="21444" spans="1:7">
      <c r="A21444" s="65"/>
      <c r="B21444" s="65"/>
      <c r="C21444" s="65"/>
      <c r="D21444" s="65"/>
      <c r="E21444" s="65"/>
      <c r="F21444" s="65"/>
      <c r="G21444" s="145"/>
    </row>
    <row r="21445" spans="1:7">
      <c r="A21445" s="65"/>
      <c r="B21445" s="65"/>
      <c r="C21445" s="65"/>
      <c r="D21445" s="65"/>
      <c r="E21445" s="65"/>
      <c r="F21445" s="65"/>
      <c r="G21445" s="145"/>
    </row>
    <row r="21446" spans="1:7">
      <c r="A21446" s="65"/>
      <c r="B21446" s="65"/>
      <c r="C21446" s="65"/>
      <c r="D21446" s="65"/>
      <c r="E21446" s="65"/>
      <c r="F21446" s="65"/>
      <c r="G21446" s="145"/>
    </row>
    <row r="21447" spans="1:7">
      <c r="A21447" s="65"/>
      <c r="B21447" s="65"/>
      <c r="C21447" s="65"/>
      <c r="D21447" s="65"/>
      <c r="E21447" s="65"/>
      <c r="F21447" s="65"/>
      <c r="G21447" s="145"/>
    </row>
    <row r="21448" spans="1:7">
      <c r="A21448" s="65"/>
      <c r="B21448" s="65"/>
      <c r="C21448" s="65"/>
      <c r="D21448" s="65"/>
      <c r="E21448" s="65"/>
      <c r="F21448" s="65"/>
      <c r="G21448" s="145"/>
    </row>
    <row r="21449" spans="1:7">
      <c r="A21449" s="65"/>
      <c r="B21449" s="65"/>
      <c r="C21449" s="65"/>
      <c r="D21449" s="65"/>
      <c r="E21449" s="65"/>
      <c r="F21449" s="65"/>
      <c r="G21449" s="145"/>
    </row>
    <row r="21450" spans="1:7">
      <c r="A21450" s="65"/>
      <c r="B21450" s="65"/>
      <c r="C21450" s="65"/>
      <c r="D21450" s="65"/>
      <c r="E21450" s="65"/>
      <c r="F21450" s="65"/>
      <c r="G21450" s="145"/>
    </row>
    <row r="21451" spans="1:7">
      <c r="A21451" s="65"/>
      <c r="B21451" s="65"/>
      <c r="C21451" s="65"/>
      <c r="D21451" s="65"/>
      <c r="E21451" s="65"/>
      <c r="F21451" s="65"/>
      <c r="G21451" s="145"/>
    </row>
    <row r="21452" spans="1:7">
      <c r="A21452" s="65"/>
      <c r="B21452" s="65"/>
      <c r="C21452" s="65"/>
      <c r="D21452" s="65"/>
      <c r="E21452" s="65"/>
      <c r="F21452" s="65"/>
      <c r="G21452" s="145"/>
    </row>
    <row r="21453" spans="1:7">
      <c r="A21453" s="65"/>
      <c r="B21453" s="65"/>
      <c r="C21453" s="65"/>
      <c r="D21453" s="65"/>
      <c r="E21453" s="65"/>
      <c r="F21453" s="65"/>
      <c r="G21453" s="145"/>
    </row>
    <row r="21454" spans="1:7">
      <c r="A21454" s="65"/>
      <c r="B21454" s="65"/>
      <c r="C21454" s="65"/>
      <c r="D21454" s="65"/>
      <c r="E21454" s="65"/>
      <c r="F21454" s="65"/>
      <c r="G21454" s="145"/>
    </row>
    <row r="21455" spans="1:7">
      <c r="A21455" s="65"/>
      <c r="B21455" s="65"/>
      <c r="C21455" s="65"/>
      <c r="D21455" s="65"/>
      <c r="E21455" s="65"/>
      <c r="F21455" s="65"/>
      <c r="G21455" s="145"/>
    </row>
    <row r="21456" spans="1:7">
      <c r="A21456" s="65"/>
      <c r="B21456" s="65"/>
      <c r="C21456" s="65"/>
      <c r="D21456" s="65"/>
      <c r="E21456" s="65"/>
      <c r="F21456" s="65"/>
      <c r="G21456" s="145"/>
    </row>
    <row r="21457" spans="1:7">
      <c r="A21457" s="65"/>
      <c r="B21457" s="65"/>
      <c r="C21457" s="65"/>
      <c r="D21457" s="65"/>
      <c r="E21457" s="65"/>
      <c r="F21457" s="65"/>
      <c r="G21457" s="145"/>
    </row>
    <row r="21458" spans="1:7">
      <c r="A21458" s="65"/>
      <c r="B21458" s="65"/>
      <c r="C21458" s="65"/>
      <c r="D21458" s="65"/>
      <c r="E21458" s="65"/>
      <c r="F21458" s="65"/>
      <c r="G21458" s="145"/>
    </row>
    <row r="21459" spans="1:7">
      <c r="A21459" s="65"/>
      <c r="B21459" s="65"/>
      <c r="C21459" s="65"/>
      <c r="D21459" s="65"/>
      <c r="E21459" s="65"/>
      <c r="F21459" s="65"/>
      <c r="G21459" s="145"/>
    </row>
    <row r="21460" spans="1:7">
      <c r="A21460" s="65"/>
      <c r="B21460" s="65"/>
      <c r="C21460" s="65"/>
      <c r="D21460" s="65"/>
      <c r="E21460" s="65"/>
      <c r="F21460" s="65"/>
      <c r="G21460" s="145"/>
    </row>
    <row r="21461" spans="1:7">
      <c r="A21461" s="65"/>
      <c r="B21461" s="65"/>
      <c r="C21461" s="65"/>
      <c r="D21461" s="65"/>
      <c r="E21461" s="65"/>
      <c r="F21461" s="65"/>
      <c r="G21461" s="145"/>
    </row>
    <row r="21462" spans="1:7">
      <c r="A21462" s="65"/>
      <c r="B21462" s="65"/>
      <c r="C21462" s="65"/>
      <c r="D21462" s="65"/>
      <c r="E21462" s="65"/>
      <c r="F21462" s="65"/>
      <c r="G21462" s="145"/>
    </row>
    <row r="21463" spans="1:7">
      <c r="A21463" s="65"/>
      <c r="B21463" s="65"/>
      <c r="C21463" s="65"/>
      <c r="D21463" s="65"/>
      <c r="E21463" s="65"/>
      <c r="F21463" s="65"/>
      <c r="G21463" s="145"/>
    </row>
    <row r="21464" spans="1:7">
      <c r="A21464" s="65"/>
      <c r="B21464" s="65"/>
      <c r="C21464" s="65"/>
      <c r="D21464" s="65"/>
      <c r="E21464" s="65"/>
      <c r="F21464" s="65"/>
      <c r="G21464" s="145"/>
    </row>
    <row r="21465" spans="1:7">
      <c r="A21465" s="65"/>
      <c r="B21465" s="65"/>
      <c r="C21465" s="65"/>
      <c r="D21465" s="65"/>
      <c r="E21465" s="65"/>
      <c r="F21465" s="65"/>
      <c r="G21465" s="145"/>
    </row>
    <row r="21466" spans="1:7">
      <c r="A21466" s="65"/>
      <c r="B21466" s="65"/>
      <c r="C21466" s="65"/>
      <c r="D21466" s="65"/>
      <c r="E21466" s="65"/>
      <c r="F21466" s="65"/>
      <c r="G21466" s="145"/>
    </row>
    <row r="21467" spans="1:7">
      <c r="A21467" s="65"/>
      <c r="B21467" s="65"/>
      <c r="C21467" s="65"/>
      <c r="D21467" s="65"/>
      <c r="E21467" s="65"/>
      <c r="F21467" s="65"/>
      <c r="G21467" s="145"/>
    </row>
    <row r="21468" spans="1:7">
      <c r="A21468" s="65"/>
      <c r="B21468" s="65"/>
      <c r="C21468" s="65"/>
      <c r="D21468" s="65"/>
      <c r="E21468" s="65"/>
      <c r="F21468" s="65"/>
      <c r="G21468" s="145"/>
    </row>
    <row r="21469" spans="1:7">
      <c r="A21469" s="65"/>
      <c r="B21469" s="65"/>
      <c r="C21469" s="65"/>
      <c r="D21469" s="65"/>
      <c r="E21469" s="65"/>
      <c r="F21469" s="65"/>
      <c r="G21469" s="145"/>
    </row>
    <row r="21470" spans="1:7">
      <c r="A21470" s="65"/>
      <c r="B21470" s="65"/>
      <c r="C21470" s="65"/>
      <c r="D21470" s="65"/>
      <c r="E21470" s="65"/>
      <c r="F21470" s="65"/>
      <c r="G21470" s="145"/>
    </row>
    <row r="21471" spans="1:7">
      <c r="A21471" s="65"/>
      <c r="B21471" s="65"/>
      <c r="C21471" s="65"/>
      <c r="D21471" s="65"/>
      <c r="E21471" s="65"/>
      <c r="F21471" s="65"/>
      <c r="G21471" s="145"/>
    </row>
    <row r="21472" spans="1:7">
      <c r="A21472" s="65"/>
      <c r="B21472" s="65"/>
      <c r="C21472" s="65"/>
      <c r="D21472" s="65"/>
      <c r="E21472" s="65"/>
      <c r="F21472" s="65"/>
      <c r="G21472" s="145"/>
    </row>
    <row r="21473" spans="1:7">
      <c r="A21473" s="65"/>
      <c r="B21473" s="65"/>
      <c r="C21473" s="65"/>
      <c r="D21473" s="65"/>
      <c r="E21473" s="65"/>
      <c r="F21473" s="65"/>
      <c r="G21473" s="145"/>
    </row>
    <row r="21474" spans="1:7">
      <c r="A21474" s="65"/>
      <c r="B21474" s="65"/>
      <c r="C21474" s="65"/>
      <c r="D21474" s="65"/>
      <c r="E21474" s="65"/>
      <c r="F21474" s="65"/>
      <c r="G21474" s="145"/>
    </row>
    <row r="21475" spans="1:7">
      <c r="A21475" s="65"/>
      <c r="B21475" s="65"/>
      <c r="C21475" s="65"/>
      <c r="D21475" s="65"/>
      <c r="E21475" s="65"/>
      <c r="F21475" s="65"/>
      <c r="G21475" s="145"/>
    </row>
    <row r="21476" spans="1:7">
      <c r="A21476" s="65"/>
      <c r="B21476" s="65"/>
      <c r="C21476" s="65"/>
      <c r="D21476" s="65"/>
      <c r="E21476" s="65"/>
      <c r="F21476" s="65"/>
      <c r="G21476" s="145"/>
    </row>
    <row r="21477" spans="1:7">
      <c r="A21477" s="65"/>
      <c r="B21477" s="65"/>
      <c r="C21477" s="65"/>
      <c r="D21477" s="65"/>
      <c r="E21477" s="65"/>
      <c r="F21477" s="65"/>
      <c r="G21477" s="145"/>
    </row>
    <row r="21478" spans="1:7">
      <c r="A21478" s="65"/>
      <c r="B21478" s="65"/>
      <c r="C21478" s="65"/>
      <c r="D21478" s="65"/>
      <c r="E21478" s="65"/>
      <c r="F21478" s="65"/>
      <c r="G21478" s="145"/>
    </row>
    <row r="21479" spans="1:7">
      <c r="A21479" s="65"/>
      <c r="B21479" s="65"/>
      <c r="C21479" s="65"/>
      <c r="D21479" s="65"/>
      <c r="E21479" s="65"/>
      <c r="F21479" s="65"/>
      <c r="G21479" s="145"/>
    </row>
    <row r="21480" spans="1:7">
      <c r="A21480" s="65"/>
      <c r="B21480" s="65"/>
      <c r="C21480" s="65"/>
      <c r="D21480" s="65"/>
      <c r="E21480" s="65"/>
      <c r="F21480" s="65"/>
      <c r="G21480" s="145"/>
    </row>
    <row r="21481" spans="1:7">
      <c r="A21481" s="65"/>
      <c r="B21481" s="65"/>
      <c r="C21481" s="65"/>
      <c r="D21481" s="65"/>
      <c r="E21481" s="65"/>
      <c r="F21481" s="65"/>
      <c r="G21481" s="145"/>
    </row>
    <row r="21482" spans="1:7">
      <c r="A21482" s="65"/>
      <c r="B21482" s="65"/>
      <c r="C21482" s="65"/>
      <c r="D21482" s="65"/>
      <c r="E21482" s="65"/>
      <c r="F21482" s="65"/>
      <c r="G21482" s="145"/>
    </row>
    <row r="21483" spans="1:7">
      <c r="A21483" s="65"/>
      <c r="B21483" s="65"/>
      <c r="C21483" s="65"/>
      <c r="D21483" s="65"/>
      <c r="E21483" s="65"/>
      <c r="F21483" s="65"/>
      <c r="G21483" s="145"/>
    </row>
    <row r="21484" spans="1:7">
      <c r="A21484" s="65"/>
      <c r="B21484" s="65"/>
      <c r="C21484" s="65"/>
      <c r="D21484" s="65"/>
      <c r="E21484" s="65"/>
      <c r="F21484" s="65"/>
      <c r="G21484" s="145"/>
    </row>
    <row r="21485" spans="1:7">
      <c r="A21485" s="65"/>
      <c r="B21485" s="65"/>
      <c r="C21485" s="65"/>
      <c r="D21485" s="65"/>
      <c r="E21485" s="65"/>
      <c r="F21485" s="65"/>
      <c r="G21485" s="145"/>
    </row>
    <row r="21486" spans="1:7">
      <c r="A21486" s="65"/>
      <c r="B21486" s="65"/>
      <c r="C21486" s="65"/>
      <c r="D21486" s="65"/>
      <c r="E21486" s="65"/>
      <c r="F21486" s="65"/>
      <c r="G21486" s="145"/>
    </row>
    <row r="21487" spans="1:7">
      <c r="A21487" s="65"/>
      <c r="B21487" s="65"/>
      <c r="C21487" s="65"/>
      <c r="D21487" s="65"/>
      <c r="E21487" s="65"/>
      <c r="F21487" s="65"/>
      <c r="G21487" s="145"/>
    </row>
    <row r="21488" spans="1:7">
      <c r="A21488" s="65"/>
      <c r="B21488" s="65"/>
      <c r="C21488" s="65"/>
      <c r="D21488" s="65"/>
      <c r="E21488" s="65"/>
      <c r="F21488" s="65"/>
      <c r="G21488" s="145"/>
    </row>
    <row r="21489" spans="1:7">
      <c r="A21489" s="65"/>
      <c r="B21489" s="65"/>
      <c r="C21489" s="65"/>
      <c r="D21489" s="65"/>
      <c r="E21489" s="65"/>
      <c r="F21489" s="65"/>
      <c r="G21489" s="145"/>
    </row>
    <row r="21490" spans="1:7">
      <c r="A21490" s="65"/>
      <c r="B21490" s="65"/>
      <c r="C21490" s="65"/>
      <c r="D21490" s="65"/>
      <c r="E21490" s="65"/>
      <c r="F21490" s="65"/>
      <c r="G21490" s="145"/>
    </row>
    <row r="21491" spans="1:7">
      <c r="A21491" s="65"/>
      <c r="B21491" s="65"/>
      <c r="C21491" s="65"/>
      <c r="D21491" s="65"/>
      <c r="E21491" s="65"/>
      <c r="F21491" s="65"/>
      <c r="G21491" s="145"/>
    </row>
    <row r="21492" spans="1:7">
      <c r="A21492" s="65"/>
      <c r="B21492" s="65"/>
      <c r="C21492" s="65"/>
      <c r="D21492" s="65"/>
      <c r="E21492" s="65"/>
      <c r="F21492" s="65"/>
      <c r="G21492" s="145"/>
    </row>
    <row r="21493" spans="1:7">
      <c r="A21493" s="65"/>
      <c r="B21493" s="65"/>
      <c r="C21493" s="65"/>
      <c r="D21493" s="65"/>
      <c r="E21493" s="65"/>
      <c r="F21493" s="65"/>
      <c r="G21493" s="145"/>
    </row>
    <row r="21494" spans="1:7">
      <c r="A21494" s="65"/>
      <c r="B21494" s="65"/>
      <c r="C21494" s="65"/>
      <c r="D21494" s="65"/>
      <c r="E21494" s="65"/>
      <c r="F21494" s="65"/>
      <c r="G21494" s="145"/>
    </row>
    <row r="21495" spans="1:7">
      <c r="A21495" s="65"/>
      <c r="B21495" s="65"/>
      <c r="C21495" s="65"/>
      <c r="D21495" s="65"/>
      <c r="E21495" s="65"/>
      <c r="F21495" s="65"/>
      <c r="G21495" s="145"/>
    </row>
    <row r="21496" spans="1:7">
      <c r="A21496" s="65"/>
      <c r="B21496" s="65"/>
      <c r="C21496" s="65"/>
      <c r="D21496" s="65"/>
      <c r="E21496" s="65"/>
      <c r="F21496" s="65"/>
      <c r="G21496" s="145"/>
    </row>
    <row r="21497" spans="1:7">
      <c r="A21497" s="65"/>
      <c r="B21497" s="65"/>
      <c r="C21497" s="65"/>
      <c r="D21497" s="65"/>
      <c r="E21497" s="65"/>
      <c r="F21497" s="65"/>
      <c r="G21497" s="145"/>
    </row>
    <row r="21498" spans="1:7">
      <c r="A21498" s="65"/>
      <c r="B21498" s="65"/>
      <c r="C21498" s="65"/>
      <c r="D21498" s="65"/>
      <c r="E21498" s="65"/>
      <c r="F21498" s="65"/>
      <c r="G21498" s="145"/>
    </row>
    <row r="21499" spans="1:7">
      <c r="A21499" s="65"/>
      <c r="B21499" s="65"/>
      <c r="C21499" s="65"/>
      <c r="D21499" s="65"/>
      <c r="E21499" s="65"/>
      <c r="F21499" s="65"/>
      <c r="G21499" s="145"/>
    </row>
    <row r="21500" spans="1:7">
      <c r="A21500" s="65"/>
      <c r="B21500" s="65"/>
      <c r="C21500" s="65"/>
      <c r="D21500" s="65"/>
      <c r="E21500" s="65"/>
      <c r="F21500" s="65"/>
      <c r="G21500" s="145"/>
    </row>
    <row r="21501" spans="1:7">
      <c r="A21501" s="65"/>
      <c r="B21501" s="65"/>
      <c r="C21501" s="65"/>
      <c r="D21501" s="65"/>
      <c r="E21501" s="65"/>
      <c r="F21501" s="65"/>
      <c r="G21501" s="145"/>
    </row>
    <row r="21502" spans="1:7">
      <c r="A21502" s="65"/>
      <c r="B21502" s="65"/>
      <c r="C21502" s="65"/>
      <c r="D21502" s="65"/>
      <c r="E21502" s="65"/>
      <c r="F21502" s="65"/>
      <c r="G21502" s="145"/>
    </row>
    <row r="21503" spans="1:7">
      <c r="A21503" s="65"/>
      <c r="B21503" s="65"/>
      <c r="C21503" s="65"/>
      <c r="D21503" s="65"/>
      <c r="E21503" s="65"/>
      <c r="F21503" s="65"/>
      <c r="G21503" s="145"/>
    </row>
    <row r="21504" spans="1:7">
      <c r="A21504" s="65"/>
      <c r="B21504" s="65"/>
      <c r="C21504" s="65"/>
      <c r="D21504" s="65"/>
      <c r="E21504" s="65"/>
      <c r="F21504" s="65"/>
      <c r="G21504" s="145"/>
    </row>
    <row r="21505" spans="1:7">
      <c r="A21505" s="65"/>
      <c r="B21505" s="65"/>
      <c r="C21505" s="65"/>
      <c r="D21505" s="65"/>
      <c r="E21505" s="65"/>
      <c r="F21505" s="65"/>
      <c r="G21505" s="145"/>
    </row>
    <row r="21506" spans="1:7">
      <c r="A21506" s="65"/>
      <c r="B21506" s="65"/>
      <c r="C21506" s="65"/>
      <c r="D21506" s="65"/>
      <c r="E21506" s="65"/>
      <c r="F21506" s="65"/>
      <c r="G21506" s="145"/>
    </row>
    <row r="21507" spans="1:7">
      <c r="A21507" s="65"/>
      <c r="B21507" s="65"/>
      <c r="C21507" s="65"/>
      <c r="D21507" s="65"/>
      <c r="E21507" s="65"/>
      <c r="F21507" s="65"/>
      <c r="G21507" s="145"/>
    </row>
    <row r="21508" spans="1:7">
      <c r="A21508" s="65"/>
      <c r="B21508" s="65"/>
      <c r="C21508" s="65"/>
      <c r="D21508" s="65"/>
      <c r="E21508" s="65"/>
      <c r="F21508" s="65"/>
      <c r="G21508" s="145"/>
    </row>
    <row r="21509" spans="1:7">
      <c r="A21509" s="65"/>
      <c r="B21509" s="65"/>
      <c r="C21509" s="65"/>
      <c r="D21509" s="65"/>
      <c r="E21509" s="65"/>
      <c r="F21509" s="65"/>
      <c r="G21509" s="145"/>
    </row>
    <row r="21510" spans="1:7">
      <c r="A21510" s="65"/>
      <c r="B21510" s="65"/>
      <c r="C21510" s="65"/>
      <c r="D21510" s="65"/>
      <c r="E21510" s="65"/>
      <c r="F21510" s="65"/>
      <c r="G21510" s="145"/>
    </row>
    <row r="21511" spans="1:7">
      <c r="A21511" s="65"/>
      <c r="B21511" s="65"/>
      <c r="C21511" s="65"/>
      <c r="D21511" s="65"/>
      <c r="E21511" s="65"/>
      <c r="F21511" s="65"/>
      <c r="G21511" s="145"/>
    </row>
    <row r="21512" spans="1:7">
      <c r="A21512" s="65"/>
      <c r="B21512" s="65"/>
      <c r="C21512" s="65"/>
      <c r="D21512" s="65"/>
      <c r="E21512" s="65"/>
      <c r="F21512" s="65"/>
      <c r="G21512" s="145"/>
    </row>
    <row r="21513" spans="1:7">
      <c r="A21513" s="65"/>
      <c r="B21513" s="65"/>
      <c r="C21513" s="65"/>
      <c r="D21513" s="65"/>
      <c r="E21513" s="65"/>
      <c r="F21513" s="65"/>
      <c r="G21513" s="145"/>
    </row>
    <row r="21514" spans="1:7">
      <c r="A21514" s="65"/>
      <c r="B21514" s="65"/>
      <c r="C21514" s="65"/>
      <c r="D21514" s="65"/>
      <c r="E21514" s="65"/>
      <c r="F21514" s="65"/>
      <c r="G21514" s="145"/>
    </row>
    <row r="21515" spans="1:7">
      <c r="A21515" s="65"/>
      <c r="B21515" s="65"/>
      <c r="C21515" s="65"/>
      <c r="D21515" s="65"/>
      <c r="E21515" s="65"/>
      <c r="F21515" s="65"/>
      <c r="G21515" s="145"/>
    </row>
    <row r="21516" spans="1:7">
      <c r="A21516" s="65"/>
      <c r="B21516" s="65"/>
      <c r="C21516" s="65"/>
      <c r="D21516" s="65"/>
      <c r="E21516" s="65"/>
      <c r="F21516" s="65"/>
      <c r="G21516" s="145"/>
    </row>
    <row r="21517" spans="1:7">
      <c r="A21517" s="65"/>
      <c r="B21517" s="65"/>
      <c r="C21517" s="65"/>
      <c r="D21517" s="65"/>
      <c r="E21517" s="65"/>
      <c r="F21517" s="65"/>
      <c r="G21517" s="145"/>
    </row>
    <row r="21518" spans="1:7">
      <c r="A21518" s="65"/>
      <c r="B21518" s="65"/>
      <c r="C21518" s="65"/>
      <c r="D21518" s="65"/>
      <c r="E21518" s="65"/>
      <c r="F21518" s="65"/>
      <c r="G21518" s="145"/>
    </row>
    <row r="21519" spans="1:7">
      <c r="A21519" s="65"/>
      <c r="B21519" s="65"/>
      <c r="C21519" s="65"/>
      <c r="D21519" s="65"/>
      <c r="E21519" s="65"/>
      <c r="F21519" s="65"/>
      <c r="G21519" s="145"/>
    </row>
    <row r="21520" spans="1:7">
      <c r="A21520" s="65"/>
      <c r="B21520" s="65"/>
      <c r="C21520" s="65"/>
      <c r="D21520" s="65"/>
      <c r="E21520" s="65"/>
      <c r="F21520" s="65"/>
      <c r="G21520" s="145"/>
    </row>
    <row r="21521" spans="1:7">
      <c r="A21521" s="65"/>
      <c r="B21521" s="65"/>
      <c r="C21521" s="65"/>
      <c r="D21521" s="65"/>
      <c r="E21521" s="65"/>
      <c r="F21521" s="65"/>
      <c r="G21521" s="145"/>
    </row>
    <row r="21522" spans="1:7">
      <c r="A21522" s="65"/>
      <c r="B21522" s="65"/>
      <c r="C21522" s="65"/>
      <c r="D21522" s="65"/>
      <c r="E21522" s="65"/>
      <c r="F21522" s="65"/>
      <c r="G21522" s="145"/>
    </row>
    <row r="21523" spans="1:7">
      <c r="A21523" s="65"/>
      <c r="B21523" s="65"/>
      <c r="C21523" s="65"/>
      <c r="D21523" s="65"/>
      <c r="E21523" s="65"/>
      <c r="F21523" s="65"/>
      <c r="G21523" s="145"/>
    </row>
    <row r="21524" spans="1:7">
      <c r="A21524" s="65"/>
      <c r="B21524" s="65"/>
      <c r="C21524" s="65"/>
      <c r="D21524" s="65"/>
      <c r="E21524" s="65"/>
      <c r="F21524" s="65"/>
      <c r="G21524" s="145"/>
    </row>
    <row r="21525" spans="1:7">
      <c r="A21525" s="65"/>
      <c r="B21525" s="65"/>
      <c r="C21525" s="65"/>
      <c r="D21525" s="65"/>
      <c r="E21525" s="65"/>
      <c r="F21525" s="65"/>
      <c r="G21525" s="145"/>
    </row>
    <row r="21526" spans="1:7">
      <c r="A21526" s="65"/>
      <c r="B21526" s="65"/>
      <c r="C21526" s="65"/>
      <c r="D21526" s="65"/>
      <c r="E21526" s="65"/>
      <c r="F21526" s="65"/>
      <c r="G21526" s="145"/>
    </row>
    <row r="21527" spans="1:7">
      <c r="A21527" s="65"/>
      <c r="B21527" s="65"/>
      <c r="C21527" s="65"/>
      <c r="D21527" s="65"/>
      <c r="E21527" s="65"/>
      <c r="F21527" s="65"/>
      <c r="G21527" s="145"/>
    </row>
    <row r="21528" spans="1:7">
      <c r="A21528" s="65"/>
      <c r="B21528" s="65"/>
      <c r="C21528" s="65"/>
      <c r="D21528" s="65"/>
      <c r="E21528" s="65"/>
      <c r="F21528" s="65"/>
      <c r="G21528" s="145"/>
    </row>
    <row r="21529" spans="1:7">
      <c r="A21529" s="65"/>
      <c r="B21529" s="65"/>
      <c r="C21529" s="65"/>
      <c r="D21529" s="65"/>
      <c r="E21529" s="65"/>
      <c r="F21529" s="65"/>
      <c r="G21529" s="145"/>
    </row>
    <row r="21530" spans="1:7">
      <c r="A21530" s="65"/>
      <c r="B21530" s="65"/>
      <c r="C21530" s="65"/>
      <c r="D21530" s="65"/>
      <c r="E21530" s="65"/>
      <c r="F21530" s="65"/>
      <c r="G21530" s="145"/>
    </row>
    <row r="21531" spans="1:7">
      <c r="A21531" s="65"/>
      <c r="B21531" s="65"/>
      <c r="C21531" s="65"/>
      <c r="D21531" s="65"/>
      <c r="E21531" s="65"/>
      <c r="F21531" s="65"/>
      <c r="G21531" s="145"/>
    </row>
    <row r="21532" spans="1:7">
      <c r="A21532" s="65"/>
      <c r="B21532" s="65"/>
      <c r="C21532" s="65"/>
      <c r="D21532" s="65"/>
      <c r="E21532" s="65"/>
      <c r="F21532" s="65"/>
      <c r="G21532" s="145"/>
    </row>
    <row r="21533" spans="1:7">
      <c r="A21533" s="65"/>
      <c r="B21533" s="65"/>
      <c r="C21533" s="65"/>
      <c r="D21533" s="65"/>
      <c r="E21533" s="65"/>
      <c r="F21533" s="65"/>
      <c r="G21533" s="145"/>
    </row>
    <row r="21534" spans="1:7">
      <c r="A21534" s="65"/>
      <c r="B21534" s="65"/>
      <c r="C21534" s="65"/>
      <c r="D21534" s="65"/>
      <c r="E21534" s="65"/>
      <c r="F21534" s="65"/>
      <c r="G21534" s="145"/>
    </row>
    <row r="21535" spans="1:7">
      <c r="A21535" s="65"/>
      <c r="B21535" s="65"/>
      <c r="C21535" s="65"/>
      <c r="D21535" s="65"/>
      <c r="E21535" s="65"/>
      <c r="F21535" s="65"/>
      <c r="G21535" s="145"/>
    </row>
    <row r="21536" spans="1:7">
      <c r="A21536" s="65"/>
      <c r="B21536" s="65"/>
      <c r="C21536" s="65"/>
      <c r="D21536" s="65"/>
      <c r="E21536" s="65"/>
      <c r="F21536" s="65"/>
      <c r="G21536" s="145"/>
    </row>
    <row r="21537" spans="1:7">
      <c r="A21537" s="65"/>
      <c r="B21537" s="65"/>
      <c r="C21537" s="65"/>
      <c r="D21537" s="65"/>
      <c r="E21537" s="65"/>
      <c r="F21537" s="65"/>
      <c r="G21537" s="145"/>
    </row>
    <row r="21538" spans="1:7">
      <c r="A21538" s="65"/>
      <c r="B21538" s="65"/>
      <c r="C21538" s="65"/>
      <c r="D21538" s="65"/>
      <c r="E21538" s="65"/>
      <c r="F21538" s="65"/>
      <c r="G21538" s="145"/>
    </row>
    <row r="21539" spans="1:7">
      <c r="A21539" s="65"/>
      <c r="B21539" s="65"/>
      <c r="C21539" s="65"/>
      <c r="D21539" s="65"/>
      <c r="E21539" s="65"/>
      <c r="F21539" s="65"/>
      <c r="G21539" s="145"/>
    </row>
    <row r="21540" spans="1:7">
      <c r="A21540" s="65"/>
      <c r="B21540" s="65"/>
      <c r="C21540" s="65"/>
      <c r="D21540" s="65"/>
      <c r="E21540" s="65"/>
      <c r="F21540" s="65"/>
      <c r="G21540" s="145"/>
    </row>
    <row r="21541" spans="1:7">
      <c r="A21541" s="65"/>
      <c r="B21541" s="65"/>
      <c r="C21541" s="65"/>
      <c r="D21541" s="65"/>
      <c r="E21541" s="65"/>
      <c r="F21541" s="65"/>
      <c r="G21541" s="145"/>
    </row>
    <row r="21542" spans="1:7">
      <c r="A21542" s="65"/>
      <c r="B21542" s="65"/>
      <c r="C21542" s="65"/>
      <c r="D21542" s="65"/>
      <c r="E21542" s="65"/>
      <c r="F21542" s="65"/>
      <c r="G21542" s="145"/>
    </row>
    <row r="21543" spans="1:7">
      <c r="A21543" s="65"/>
      <c r="B21543" s="65"/>
      <c r="C21543" s="65"/>
      <c r="D21543" s="65"/>
      <c r="E21543" s="65"/>
      <c r="F21543" s="65"/>
      <c r="G21543" s="145"/>
    </row>
    <row r="21544" spans="1:7">
      <c r="A21544" s="65"/>
      <c r="B21544" s="65"/>
      <c r="C21544" s="65"/>
      <c r="D21544" s="65"/>
      <c r="E21544" s="65"/>
      <c r="F21544" s="65"/>
      <c r="G21544" s="145"/>
    </row>
    <row r="21545" spans="1:7">
      <c r="A21545" s="65"/>
      <c r="B21545" s="65"/>
      <c r="C21545" s="65"/>
      <c r="D21545" s="65"/>
      <c r="E21545" s="65"/>
      <c r="F21545" s="65"/>
      <c r="G21545" s="145"/>
    </row>
    <row r="21546" spans="1:7">
      <c r="A21546" s="65"/>
      <c r="B21546" s="65"/>
      <c r="C21546" s="65"/>
      <c r="D21546" s="65"/>
      <c r="E21546" s="65"/>
      <c r="F21546" s="65"/>
      <c r="G21546" s="145"/>
    </row>
    <row r="21547" spans="1:7">
      <c r="A21547" s="65"/>
      <c r="B21547" s="65"/>
      <c r="C21547" s="65"/>
      <c r="D21547" s="65"/>
      <c r="E21547" s="65"/>
      <c r="F21547" s="65"/>
      <c r="G21547" s="145"/>
    </row>
    <row r="21548" spans="1:7">
      <c r="A21548" s="65"/>
      <c r="B21548" s="65"/>
      <c r="C21548" s="65"/>
      <c r="D21548" s="65"/>
      <c r="E21548" s="65"/>
      <c r="F21548" s="65"/>
      <c r="G21548" s="145"/>
    </row>
    <row r="21549" spans="1:7">
      <c r="A21549" s="65"/>
      <c r="B21549" s="65"/>
      <c r="C21549" s="65"/>
      <c r="D21549" s="65"/>
      <c r="E21549" s="65"/>
      <c r="F21549" s="65"/>
      <c r="G21549" s="145"/>
    </row>
    <row r="21550" spans="1:7">
      <c r="A21550" s="65"/>
      <c r="B21550" s="65"/>
      <c r="C21550" s="65"/>
      <c r="D21550" s="65"/>
      <c r="E21550" s="65"/>
      <c r="F21550" s="65"/>
      <c r="G21550" s="145"/>
    </row>
    <row r="21551" spans="1:7">
      <c r="A21551" s="65"/>
      <c r="B21551" s="65"/>
      <c r="C21551" s="65"/>
      <c r="D21551" s="65"/>
      <c r="E21551" s="65"/>
      <c r="F21551" s="65"/>
      <c r="G21551" s="145"/>
    </row>
    <row r="21552" spans="1:7">
      <c r="A21552" s="65"/>
      <c r="B21552" s="65"/>
      <c r="C21552" s="65"/>
      <c r="D21552" s="65"/>
      <c r="E21552" s="65"/>
      <c r="F21552" s="65"/>
      <c r="G21552" s="145"/>
    </row>
    <row r="21553" spans="1:7">
      <c r="A21553" s="65"/>
      <c r="B21553" s="65"/>
      <c r="C21553" s="65"/>
      <c r="D21553" s="65"/>
      <c r="E21553" s="65"/>
      <c r="F21553" s="65"/>
      <c r="G21553" s="145"/>
    </row>
    <row r="21554" spans="1:7">
      <c r="A21554" s="65"/>
      <c r="B21554" s="65"/>
      <c r="C21554" s="65"/>
      <c r="D21554" s="65"/>
      <c r="E21554" s="65"/>
      <c r="F21554" s="65"/>
      <c r="G21554" s="145"/>
    </row>
    <row r="21555" spans="1:7">
      <c r="A21555" s="65"/>
      <c r="B21555" s="65"/>
      <c r="C21555" s="65"/>
      <c r="D21555" s="65"/>
      <c r="E21555" s="65"/>
      <c r="F21555" s="65"/>
      <c r="G21555" s="145"/>
    </row>
    <row r="21556" spans="1:7">
      <c r="A21556" s="65"/>
      <c r="B21556" s="65"/>
      <c r="C21556" s="65"/>
      <c r="D21556" s="65"/>
      <c r="E21556" s="65"/>
      <c r="F21556" s="65"/>
      <c r="G21556" s="145"/>
    </row>
    <row r="21557" spans="1:7">
      <c r="A21557" s="65"/>
      <c r="B21557" s="65"/>
      <c r="C21557" s="65"/>
      <c r="D21557" s="65"/>
      <c r="E21557" s="65"/>
      <c r="F21557" s="65"/>
      <c r="G21557" s="145"/>
    </row>
    <row r="21558" spans="1:7">
      <c r="A21558" s="65"/>
      <c r="B21558" s="65"/>
      <c r="C21558" s="65"/>
      <c r="D21558" s="65"/>
      <c r="E21558" s="65"/>
      <c r="F21558" s="65"/>
      <c r="G21558" s="145"/>
    </row>
    <row r="21559" spans="1:7">
      <c r="A21559" s="65"/>
      <c r="B21559" s="65"/>
      <c r="C21559" s="65"/>
      <c r="D21559" s="65"/>
      <c r="E21559" s="65"/>
      <c r="F21559" s="65"/>
      <c r="G21559" s="145"/>
    </row>
    <row r="21560" spans="1:7">
      <c r="A21560" s="65"/>
      <c r="B21560" s="65"/>
      <c r="C21560" s="65"/>
      <c r="D21560" s="65"/>
      <c r="E21560" s="65"/>
      <c r="F21560" s="65"/>
      <c r="G21560" s="145"/>
    </row>
    <row r="21561" spans="1:7">
      <c r="A21561" s="65"/>
      <c r="B21561" s="65"/>
      <c r="C21561" s="65"/>
      <c r="D21561" s="65"/>
      <c r="E21561" s="65"/>
      <c r="F21561" s="65"/>
      <c r="G21561" s="145"/>
    </row>
    <row r="21562" spans="1:7">
      <c r="A21562" s="65"/>
      <c r="B21562" s="65"/>
      <c r="C21562" s="65"/>
      <c r="D21562" s="65"/>
      <c r="E21562" s="65"/>
      <c r="F21562" s="65"/>
      <c r="G21562" s="145"/>
    </row>
    <row r="21563" spans="1:7">
      <c r="A21563" s="65"/>
      <c r="B21563" s="65"/>
      <c r="C21563" s="65"/>
      <c r="D21563" s="65"/>
      <c r="E21563" s="65"/>
      <c r="F21563" s="65"/>
      <c r="G21563" s="145"/>
    </row>
    <row r="21564" spans="1:7">
      <c r="A21564" s="65"/>
      <c r="B21564" s="65"/>
      <c r="C21564" s="65"/>
      <c r="D21564" s="65"/>
      <c r="E21564" s="65"/>
      <c r="F21564" s="65"/>
      <c r="G21564" s="145"/>
    </row>
    <row r="21565" spans="1:7">
      <c r="A21565" s="65"/>
      <c r="B21565" s="65"/>
      <c r="C21565" s="65"/>
      <c r="D21565" s="65"/>
      <c r="E21565" s="65"/>
      <c r="F21565" s="65"/>
      <c r="G21565" s="145"/>
    </row>
    <row r="21566" spans="1:7">
      <c r="A21566" s="65"/>
      <c r="B21566" s="65"/>
      <c r="C21566" s="65"/>
      <c r="D21566" s="65"/>
      <c r="E21566" s="65"/>
      <c r="F21566" s="65"/>
      <c r="G21566" s="145"/>
    </row>
    <row r="21567" spans="1:7">
      <c r="A21567" s="65"/>
      <c r="B21567" s="65"/>
      <c r="C21567" s="65"/>
      <c r="D21567" s="65"/>
      <c r="E21567" s="65"/>
      <c r="F21567" s="65"/>
      <c r="G21567" s="145"/>
    </row>
    <row r="21568" spans="1:7">
      <c r="A21568" s="65"/>
      <c r="B21568" s="65"/>
      <c r="C21568" s="65"/>
      <c r="D21568" s="65"/>
      <c r="E21568" s="65"/>
      <c r="F21568" s="65"/>
      <c r="G21568" s="145"/>
    </row>
    <row r="21569" spans="1:7">
      <c r="A21569" s="65"/>
      <c r="B21569" s="65"/>
      <c r="C21569" s="65"/>
      <c r="D21569" s="65"/>
      <c r="E21569" s="65"/>
      <c r="F21569" s="65"/>
      <c r="G21569" s="145"/>
    </row>
    <row r="21570" spans="1:7">
      <c r="A21570" s="65"/>
      <c r="B21570" s="65"/>
      <c r="C21570" s="65"/>
      <c r="D21570" s="65"/>
      <c r="E21570" s="65"/>
      <c r="F21570" s="65"/>
      <c r="G21570" s="145"/>
    </row>
    <row r="21571" spans="1:7">
      <c r="A21571" s="65"/>
      <c r="B21571" s="65"/>
      <c r="C21571" s="65"/>
      <c r="D21571" s="65"/>
      <c r="E21571" s="65"/>
      <c r="F21571" s="65"/>
      <c r="G21571" s="145"/>
    </row>
    <row r="21572" spans="1:7">
      <c r="A21572" s="65"/>
      <c r="B21572" s="65"/>
      <c r="C21572" s="65"/>
      <c r="D21572" s="65"/>
      <c r="E21572" s="65"/>
      <c r="F21572" s="65"/>
      <c r="G21572" s="145"/>
    </row>
    <row r="21573" spans="1:7">
      <c r="A21573" s="65"/>
      <c r="B21573" s="65"/>
      <c r="C21573" s="65"/>
      <c r="D21573" s="65"/>
      <c r="E21573" s="65"/>
      <c r="F21573" s="65"/>
      <c r="G21573" s="145"/>
    </row>
    <row r="21574" spans="1:7">
      <c r="A21574" s="65"/>
      <c r="B21574" s="65"/>
      <c r="C21574" s="65"/>
      <c r="D21574" s="65"/>
      <c r="E21574" s="65"/>
      <c r="F21574" s="65"/>
      <c r="G21574" s="145"/>
    </row>
    <row r="21575" spans="1:7">
      <c r="A21575" s="65"/>
      <c r="B21575" s="65"/>
      <c r="C21575" s="65"/>
      <c r="D21575" s="65"/>
      <c r="E21575" s="65"/>
      <c r="F21575" s="65"/>
      <c r="G21575" s="145"/>
    </row>
    <row r="21576" spans="1:7">
      <c r="A21576" s="65"/>
      <c r="B21576" s="65"/>
      <c r="C21576" s="65"/>
      <c r="D21576" s="65"/>
      <c r="E21576" s="65"/>
      <c r="F21576" s="65"/>
      <c r="G21576" s="145"/>
    </row>
    <row r="21577" spans="1:7">
      <c r="A21577" s="65"/>
      <c r="B21577" s="65"/>
      <c r="C21577" s="65"/>
      <c r="D21577" s="65"/>
      <c r="E21577" s="65"/>
      <c r="F21577" s="65"/>
      <c r="G21577" s="145"/>
    </row>
    <row r="21578" spans="1:7">
      <c r="A21578" s="65"/>
      <c r="B21578" s="65"/>
      <c r="C21578" s="65"/>
      <c r="D21578" s="65"/>
      <c r="E21578" s="65"/>
      <c r="F21578" s="65"/>
      <c r="G21578" s="145"/>
    </row>
    <row r="21579" spans="1:7">
      <c r="A21579" s="65"/>
      <c r="B21579" s="65"/>
      <c r="C21579" s="65"/>
      <c r="D21579" s="65"/>
      <c r="E21579" s="65"/>
      <c r="F21579" s="65"/>
      <c r="G21579" s="145"/>
    </row>
    <row r="21580" spans="1:7">
      <c r="A21580" s="65"/>
      <c r="B21580" s="65"/>
      <c r="C21580" s="65"/>
      <c r="D21580" s="65"/>
      <c r="E21580" s="65"/>
      <c r="F21580" s="65"/>
      <c r="G21580" s="145"/>
    </row>
    <row r="21581" spans="1:7">
      <c r="A21581" s="65"/>
      <c r="B21581" s="65"/>
      <c r="C21581" s="65"/>
      <c r="D21581" s="65"/>
      <c r="E21581" s="65"/>
      <c r="F21581" s="65"/>
      <c r="G21581" s="145"/>
    </row>
    <row r="21582" spans="1:7">
      <c r="A21582" s="65"/>
      <c r="B21582" s="65"/>
      <c r="C21582" s="65"/>
      <c r="D21582" s="65"/>
      <c r="E21582" s="65"/>
      <c r="F21582" s="65"/>
      <c r="G21582" s="145"/>
    </row>
    <row r="21583" spans="1:7">
      <c r="A21583" s="65"/>
      <c r="B21583" s="65"/>
      <c r="C21583" s="65"/>
      <c r="D21583" s="65"/>
      <c r="E21583" s="65"/>
      <c r="F21583" s="65"/>
      <c r="G21583" s="145"/>
    </row>
    <row r="21584" spans="1:7">
      <c r="A21584" s="65"/>
      <c r="B21584" s="65"/>
      <c r="C21584" s="65"/>
      <c r="D21584" s="65"/>
      <c r="E21584" s="65"/>
      <c r="F21584" s="65"/>
      <c r="G21584" s="145"/>
    </row>
    <row r="21585" spans="1:7">
      <c r="A21585" s="65"/>
      <c r="B21585" s="65"/>
      <c r="C21585" s="65"/>
      <c r="D21585" s="65"/>
      <c r="E21585" s="65"/>
      <c r="F21585" s="65"/>
      <c r="G21585" s="145"/>
    </row>
    <row r="21586" spans="1:7">
      <c r="A21586" s="65"/>
      <c r="B21586" s="65"/>
      <c r="C21586" s="65"/>
      <c r="D21586" s="65"/>
      <c r="E21586" s="65"/>
      <c r="F21586" s="65"/>
      <c r="G21586" s="145"/>
    </row>
    <row r="21587" spans="1:7">
      <c r="A21587" s="65"/>
      <c r="B21587" s="65"/>
      <c r="C21587" s="65"/>
      <c r="D21587" s="65"/>
      <c r="E21587" s="65"/>
      <c r="F21587" s="65"/>
      <c r="G21587" s="145"/>
    </row>
    <row r="21588" spans="1:7">
      <c r="A21588" s="65"/>
      <c r="B21588" s="65"/>
      <c r="C21588" s="65"/>
      <c r="D21588" s="65"/>
      <c r="E21588" s="65"/>
      <c r="F21588" s="65"/>
      <c r="G21588" s="145"/>
    </row>
    <row r="21589" spans="1:7">
      <c r="A21589" s="65"/>
      <c r="B21589" s="65"/>
      <c r="C21589" s="65"/>
      <c r="D21589" s="65"/>
      <c r="E21589" s="65"/>
      <c r="F21589" s="65"/>
      <c r="G21589" s="145"/>
    </row>
    <row r="21590" spans="1:7">
      <c r="A21590" s="65"/>
      <c r="B21590" s="65"/>
      <c r="C21590" s="65"/>
      <c r="D21590" s="65"/>
      <c r="E21590" s="65"/>
      <c r="F21590" s="65"/>
      <c r="G21590" s="145"/>
    </row>
    <row r="21591" spans="1:7">
      <c r="A21591" s="65"/>
      <c r="B21591" s="65"/>
      <c r="C21591" s="65"/>
      <c r="D21591" s="65"/>
      <c r="E21591" s="65"/>
      <c r="F21591" s="65"/>
      <c r="G21591" s="145"/>
    </row>
    <row r="21592" spans="1:7">
      <c r="A21592" s="65"/>
      <c r="B21592" s="65"/>
      <c r="C21592" s="65"/>
      <c r="D21592" s="65"/>
      <c r="E21592" s="65"/>
      <c r="F21592" s="65"/>
      <c r="G21592" s="145"/>
    </row>
    <row r="21593" spans="1:7">
      <c r="A21593" s="65"/>
      <c r="B21593" s="65"/>
      <c r="C21593" s="65"/>
      <c r="D21593" s="65"/>
      <c r="E21593" s="65"/>
      <c r="F21593" s="65"/>
      <c r="G21593" s="145"/>
    </row>
    <row r="21594" spans="1:7">
      <c r="A21594" s="65"/>
      <c r="B21594" s="65"/>
      <c r="C21594" s="65"/>
      <c r="D21594" s="65"/>
      <c r="E21594" s="65"/>
      <c r="F21594" s="65"/>
      <c r="G21594" s="145"/>
    </row>
    <row r="21595" spans="1:7">
      <c r="A21595" s="65"/>
      <c r="B21595" s="65"/>
      <c r="C21595" s="65"/>
      <c r="D21595" s="65"/>
      <c r="E21595" s="65"/>
      <c r="F21595" s="65"/>
      <c r="G21595" s="145"/>
    </row>
    <row r="21596" spans="1:7">
      <c r="A21596" s="65"/>
      <c r="B21596" s="65"/>
      <c r="C21596" s="65"/>
      <c r="D21596" s="65"/>
      <c r="E21596" s="65"/>
      <c r="F21596" s="65"/>
      <c r="G21596" s="145"/>
    </row>
    <row r="21597" spans="1:7">
      <c r="A21597" s="65"/>
      <c r="B21597" s="65"/>
      <c r="C21597" s="65"/>
      <c r="D21597" s="65"/>
      <c r="E21597" s="65"/>
      <c r="F21597" s="65"/>
      <c r="G21597" s="145"/>
    </row>
    <row r="21598" spans="1:7">
      <c r="A21598" s="65"/>
      <c r="B21598" s="65"/>
      <c r="C21598" s="65"/>
      <c r="D21598" s="65"/>
      <c r="E21598" s="65"/>
      <c r="F21598" s="65"/>
      <c r="G21598" s="145"/>
    </row>
    <row r="21599" spans="1:7">
      <c r="A21599" s="65"/>
      <c r="B21599" s="65"/>
      <c r="C21599" s="65"/>
      <c r="D21599" s="65"/>
      <c r="E21599" s="65"/>
      <c r="F21599" s="65"/>
      <c r="G21599" s="145"/>
    </row>
    <row r="21600" spans="1:7">
      <c r="A21600" s="65"/>
      <c r="B21600" s="65"/>
      <c r="C21600" s="65"/>
      <c r="D21600" s="65"/>
      <c r="E21600" s="65"/>
      <c r="F21600" s="65"/>
      <c r="G21600" s="145"/>
    </row>
    <row r="21601" spans="1:7">
      <c r="A21601" s="65"/>
      <c r="B21601" s="65"/>
      <c r="C21601" s="65"/>
      <c r="D21601" s="65"/>
      <c r="E21601" s="65"/>
      <c r="F21601" s="65"/>
      <c r="G21601" s="145"/>
    </row>
    <row r="21602" spans="1:7">
      <c r="A21602" s="65"/>
      <c r="B21602" s="65"/>
      <c r="C21602" s="65"/>
      <c r="D21602" s="65"/>
      <c r="E21602" s="65"/>
      <c r="F21602" s="65"/>
      <c r="G21602" s="145"/>
    </row>
    <row r="21603" spans="1:7">
      <c r="A21603" s="65"/>
      <c r="B21603" s="65"/>
      <c r="C21603" s="65"/>
      <c r="D21603" s="65"/>
      <c r="E21603" s="65"/>
      <c r="F21603" s="65"/>
      <c r="G21603" s="145"/>
    </row>
    <row r="21604" spans="1:7">
      <c r="A21604" s="65"/>
      <c r="B21604" s="65"/>
      <c r="C21604" s="65"/>
      <c r="D21604" s="65"/>
      <c r="E21604" s="65"/>
      <c r="F21604" s="65"/>
      <c r="G21604" s="145"/>
    </row>
    <row r="21605" spans="1:7">
      <c r="A21605" s="65"/>
      <c r="B21605" s="65"/>
      <c r="C21605" s="65"/>
      <c r="D21605" s="65"/>
      <c r="E21605" s="65"/>
      <c r="F21605" s="65"/>
      <c r="G21605" s="145"/>
    </row>
    <row r="21606" spans="1:7">
      <c r="A21606" s="65"/>
      <c r="B21606" s="65"/>
      <c r="C21606" s="65"/>
      <c r="D21606" s="65"/>
      <c r="E21606" s="65"/>
      <c r="F21606" s="65"/>
      <c r="G21606" s="145"/>
    </row>
    <row r="21607" spans="1:7">
      <c r="A21607" s="65"/>
      <c r="B21607" s="65"/>
      <c r="C21607" s="65"/>
      <c r="D21607" s="65"/>
      <c r="E21607" s="65"/>
      <c r="F21607" s="65"/>
      <c r="G21607" s="145"/>
    </row>
    <row r="21608" spans="1:7">
      <c r="A21608" s="65"/>
      <c r="B21608" s="65"/>
      <c r="C21608" s="65"/>
      <c r="D21608" s="65"/>
      <c r="E21608" s="65"/>
      <c r="F21608" s="65"/>
      <c r="G21608" s="145"/>
    </row>
    <row r="21609" spans="1:7">
      <c r="A21609" s="65"/>
      <c r="B21609" s="65"/>
      <c r="C21609" s="65"/>
      <c r="D21609" s="65"/>
      <c r="E21609" s="65"/>
      <c r="F21609" s="65"/>
      <c r="G21609" s="145"/>
    </row>
    <row r="21610" spans="1:7">
      <c r="A21610" s="65"/>
      <c r="B21610" s="65"/>
      <c r="C21610" s="65"/>
      <c r="D21610" s="65"/>
      <c r="E21610" s="65"/>
      <c r="F21610" s="65"/>
      <c r="G21610" s="145"/>
    </row>
    <row r="21611" spans="1:7">
      <c r="A21611" s="65"/>
      <c r="B21611" s="65"/>
      <c r="C21611" s="65"/>
      <c r="D21611" s="65"/>
      <c r="E21611" s="65"/>
      <c r="F21611" s="65"/>
      <c r="G21611" s="145"/>
    </row>
    <row r="21612" spans="1:7">
      <c r="A21612" s="65"/>
      <c r="B21612" s="65"/>
      <c r="C21612" s="65"/>
      <c r="D21612" s="65"/>
      <c r="E21612" s="65"/>
      <c r="F21612" s="65"/>
      <c r="G21612" s="145"/>
    </row>
    <row r="21613" spans="1:7">
      <c r="A21613" s="65"/>
      <c r="B21613" s="65"/>
      <c r="C21613" s="65"/>
      <c r="D21613" s="65"/>
      <c r="E21613" s="65"/>
      <c r="F21613" s="65"/>
      <c r="G21613" s="145"/>
    </row>
    <row r="21614" spans="1:7">
      <c r="A21614" s="65"/>
      <c r="B21614" s="65"/>
      <c r="C21614" s="65"/>
      <c r="D21614" s="65"/>
      <c r="E21614" s="65"/>
      <c r="F21614" s="65"/>
      <c r="G21614" s="145"/>
    </row>
    <row r="21615" spans="1:7">
      <c r="A21615" s="65"/>
      <c r="B21615" s="65"/>
      <c r="C21615" s="65"/>
      <c r="D21615" s="65"/>
      <c r="E21615" s="65"/>
      <c r="F21615" s="65"/>
      <c r="G21615" s="145"/>
    </row>
    <row r="21616" spans="1:7">
      <c r="A21616" s="65"/>
      <c r="B21616" s="65"/>
      <c r="C21616" s="65"/>
      <c r="D21616" s="65"/>
      <c r="E21616" s="65"/>
      <c r="F21616" s="65"/>
      <c r="G21616" s="145"/>
    </row>
    <row r="21617" spans="1:7">
      <c r="A21617" s="65"/>
      <c r="B21617" s="65"/>
      <c r="C21617" s="65"/>
      <c r="D21617" s="65"/>
      <c r="E21617" s="65"/>
      <c r="F21617" s="65"/>
      <c r="G21617" s="145"/>
    </row>
    <row r="21618" spans="1:7">
      <c r="A21618" s="65"/>
      <c r="B21618" s="65"/>
      <c r="C21618" s="65"/>
      <c r="D21618" s="65"/>
      <c r="E21618" s="65"/>
      <c r="F21618" s="65"/>
      <c r="G21618" s="145"/>
    </row>
    <row r="21619" spans="1:7">
      <c r="A21619" s="65"/>
      <c r="B21619" s="65"/>
      <c r="C21619" s="65"/>
      <c r="D21619" s="65"/>
      <c r="E21619" s="65"/>
      <c r="F21619" s="65"/>
      <c r="G21619" s="145"/>
    </row>
    <row r="21620" spans="1:7">
      <c r="A21620" s="65"/>
      <c r="B21620" s="65"/>
      <c r="C21620" s="65"/>
      <c r="D21620" s="65"/>
      <c r="E21620" s="65"/>
      <c r="F21620" s="65"/>
      <c r="G21620" s="145"/>
    </row>
    <row r="21621" spans="1:7">
      <c r="A21621" s="65"/>
      <c r="B21621" s="65"/>
      <c r="C21621" s="65"/>
      <c r="D21621" s="65"/>
      <c r="E21621" s="65"/>
      <c r="F21621" s="65"/>
      <c r="G21621" s="145"/>
    </row>
    <row r="21622" spans="1:7">
      <c r="A21622" s="65"/>
      <c r="B21622" s="65"/>
      <c r="C21622" s="65"/>
      <c r="D21622" s="65"/>
      <c r="E21622" s="65"/>
      <c r="F21622" s="65"/>
      <c r="G21622" s="145"/>
    </row>
    <row r="21623" spans="1:7">
      <c r="A21623" s="65"/>
      <c r="B21623" s="65"/>
      <c r="C21623" s="65"/>
      <c r="D21623" s="65"/>
      <c r="E21623" s="65"/>
      <c r="F21623" s="65"/>
      <c r="G21623" s="145"/>
    </row>
    <row r="21624" spans="1:7">
      <c r="A21624" s="65"/>
      <c r="B21624" s="65"/>
      <c r="C21624" s="65"/>
      <c r="D21624" s="65"/>
      <c r="E21624" s="65"/>
      <c r="F21624" s="65"/>
      <c r="G21624" s="145"/>
    </row>
    <row r="21625" spans="1:7">
      <c r="A21625" s="65"/>
      <c r="B21625" s="65"/>
      <c r="C21625" s="65"/>
      <c r="D21625" s="65"/>
      <c r="E21625" s="65"/>
      <c r="F21625" s="65"/>
      <c r="G21625" s="145"/>
    </row>
    <row r="21626" spans="1:7">
      <c r="A21626" s="65"/>
      <c r="B21626" s="65"/>
      <c r="C21626" s="65"/>
      <c r="D21626" s="65"/>
      <c r="E21626" s="65"/>
      <c r="F21626" s="65"/>
      <c r="G21626" s="145"/>
    </row>
    <row r="21627" spans="1:7">
      <c r="A21627" s="65"/>
      <c r="B21627" s="65"/>
      <c r="C21627" s="65"/>
      <c r="D21627" s="65"/>
      <c r="E21627" s="65"/>
      <c r="F21627" s="65"/>
      <c r="G21627" s="145"/>
    </row>
    <row r="21628" spans="1:7">
      <c r="A21628" s="65"/>
      <c r="B21628" s="65"/>
      <c r="C21628" s="65"/>
      <c r="D21628" s="65"/>
      <c r="E21628" s="65"/>
      <c r="F21628" s="65"/>
      <c r="G21628" s="145"/>
    </row>
    <row r="21629" spans="1:7">
      <c r="A21629" s="65"/>
      <c r="B21629" s="65"/>
      <c r="C21629" s="65"/>
      <c r="D21629" s="65"/>
      <c r="E21629" s="65"/>
      <c r="F21629" s="65"/>
      <c r="G21629" s="145"/>
    </row>
    <row r="21630" spans="1:7">
      <c r="A21630" s="65"/>
      <c r="B21630" s="65"/>
      <c r="C21630" s="65"/>
      <c r="D21630" s="65"/>
      <c r="E21630" s="65"/>
      <c r="F21630" s="65"/>
      <c r="G21630" s="145"/>
    </row>
    <row r="21631" spans="1:7">
      <c r="A21631" s="65"/>
      <c r="B21631" s="65"/>
      <c r="C21631" s="65"/>
      <c r="D21631" s="65"/>
      <c r="E21631" s="65"/>
      <c r="F21631" s="65"/>
      <c r="G21631" s="145"/>
    </row>
    <row r="21632" spans="1:7">
      <c r="A21632" s="65"/>
      <c r="B21632" s="65"/>
      <c r="C21632" s="65"/>
      <c r="D21632" s="65"/>
      <c r="E21632" s="65"/>
      <c r="F21632" s="65"/>
      <c r="G21632" s="145"/>
    </row>
    <row r="21633" spans="1:7">
      <c r="A21633" s="65"/>
      <c r="B21633" s="65"/>
      <c r="C21633" s="65"/>
      <c r="D21633" s="65"/>
      <c r="E21633" s="65"/>
      <c r="F21633" s="65"/>
      <c r="G21633" s="145"/>
    </row>
    <row r="21634" spans="1:7">
      <c r="A21634" s="65"/>
      <c r="B21634" s="65"/>
      <c r="C21634" s="65"/>
      <c r="D21634" s="65"/>
      <c r="E21634" s="65"/>
      <c r="F21634" s="65"/>
      <c r="G21634" s="145"/>
    </row>
    <row r="21635" spans="1:7">
      <c r="A21635" s="65"/>
      <c r="B21635" s="65"/>
      <c r="C21635" s="65"/>
      <c r="D21635" s="65"/>
      <c r="E21635" s="65"/>
      <c r="F21635" s="65"/>
      <c r="G21635" s="145"/>
    </row>
    <row r="21636" spans="1:7">
      <c r="A21636" s="65"/>
      <c r="B21636" s="65"/>
      <c r="C21636" s="65"/>
      <c r="D21636" s="65"/>
      <c r="E21636" s="65"/>
      <c r="F21636" s="65"/>
      <c r="G21636" s="145"/>
    </row>
    <row r="21637" spans="1:7">
      <c r="A21637" s="65"/>
      <c r="B21637" s="65"/>
      <c r="C21637" s="65"/>
      <c r="D21637" s="65"/>
      <c r="E21637" s="65"/>
      <c r="F21637" s="65"/>
      <c r="G21637" s="145"/>
    </row>
    <row r="21638" spans="1:7">
      <c r="A21638" s="65"/>
      <c r="B21638" s="65"/>
      <c r="C21638" s="65"/>
      <c r="D21638" s="65"/>
      <c r="E21638" s="65"/>
      <c r="F21638" s="65"/>
      <c r="G21638" s="145"/>
    </row>
    <row r="21639" spans="1:7">
      <c r="A21639" s="65"/>
      <c r="B21639" s="65"/>
      <c r="C21639" s="65"/>
      <c r="D21639" s="65"/>
      <c r="E21639" s="65"/>
      <c r="F21639" s="65"/>
      <c r="G21639" s="145"/>
    </row>
    <row r="21640" spans="1:7">
      <c r="A21640" s="65"/>
      <c r="B21640" s="65"/>
      <c r="C21640" s="65"/>
      <c r="D21640" s="65"/>
      <c r="E21640" s="65"/>
      <c r="F21640" s="65"/>
      <c r="G21640" s="145"/>
    </row>
    <row r="21641" spans="1:7">
      <c r="A21641" s="65"/>
      <c r="B21641" s="65"/>
      <c r="C21641" s="65"/>
      <c r="D21641" s="65"/>
      <c r="E21641" s="65"/>
      <c r="F21641" s="65"/>
      <c r="G21641" s="145"/>
    </row>
    <row r="21642" spans="1:7">
      <c r="A21642" s="65"/>
      <c r="B21642" s="65"/>
      <c r="C21642" s="65"/>
      <c r="D21642" s="65"/>
      <c r="E21642" s="65"/>
      <c r="F21642" s="65"/>
      <c r="G21642" s="145"/>
    </row>
    <row r="21643" spans="1:7">
      <c r="A21643" s="65"/>
      <c r="B21643" s="65"/>
      <c r="C21643" s="65"/>
      <c r="D21643" s="65"/>
      <c r="E21643" s="65"/>
      <c r="F21643" s="65"/>
      <c r="G21643" s="145"/>
    </row>
    <row r="21644" spans="1:7">
      <c r="A21644" s="65"/>
      <c r="B21644" s="65"/>
      <c r="C21644" s="65"/>
      <c r="D21644" s="65"/>
      <c r="E21644" s="65"/>
      <c r="F21644" s="65"/>
      <c r="G21644" s="145"/>
    </row>
    <row r="21645" spans="1:7">
      <c r="A21645" s="65"/>
      <c r="B21645" s="65"/>
      <c r="C21645" s="65"/>
      <c r="D21645" s="65"/>
      <c r="E21645" s="65"/>
      <c r="F21645" s="65"/>
      <c r="G21645" s="145"/>
    </row>
    <row r="21646" spans="1:7">
      <c r="A21646" s="65"/>
      <c r="B21646" s="65"/>
      <c r="C21646" s="65"/>
      <c r="D21646" s="65"/>
      <c r="E21646" s="65"/>
      <c r="F21646" s="65"/>
      <c r="G21646" s="145"/>
    </row>
    <row r="21647" spans="1:7">
      <c r="A21647" s="65"/>
      <c r="B21647" s="65"/>
      <c r="C21647" s="65"/>
      <c r="D21647" s="65"/>
      <c r="E21647" s="65"/>
      <c r="F21647" s="65"/>
      <c r="G21647" s="145"/>
    </row>
    <row r="21648" spans="1:7">
      <c r="A21648" s="65"/>
      <c r="B21648" s="65"/>
      <c r="C21648" s="65"/>
      <c r="D21648" s="65"/>
      <c r="E21648" s="65"/>
      <c r="F21648" s="65"/>
      <c r="G21648" s="145"/>
    </row>
    <row r="21649" spans="1:7">
      <c r="A21649" s="65"/>
      <c r="B21649" s="65"/>
      <c r="C21649" s="65"/>
      <c r="D21649" s="65"/>
      <c r="E21649" s="65"/>
      <c r="F21649" s="65"/>
      <c r="G21649" s="145"/>
    </row>
    <row r="21650" spans="1:7">
      <c r="A21650" s="65"/>
      <c r="B21650" s="65"/>
      <c r="C21650" s="65"/>
      <c r="D21650" s="65"/>
      <c r="E21650" s="65"/>
      <c r="F21650" s="65"/>
      <c r="G21650" s="145"/>
    </row>
    <row r="21651" spans="1:7">
      <c r="A21651" s="65"/>
      <c r="B21651" s="65"/>
      <c r="C21651" s="65"/>
      <c r="D21651" s="65"/>
      <c r="E21651" s="65"/>
      <c r="F21651" s="65"/>
      <c r="G21651" s="145"/>
    </row>
    <row r="21652" spans="1:7">
      <c r="A21652" s="65"/>
      <c r="B21652" s="65"/>
      <c r="C21652" s="65"/>
      <c r="D21652" s="65"/>
      <c r="E21652" s="65"/>
      <c r="F21652" s="65"/>
      <c r="G21652" s="145"/>
    </row>
    <row r="21653" spans="1:7">
      <c r="A21653" s="65"/>
      <c r="B21653" s="65"/>
      <c r="C21653" s="65"/>
      <c r="D21653" s="65"/>
      <c r="E21653" s="65"/>
      <c r="F21653" s="65"/>
      <c r="G21653" s="145"/>
    </row>
    <row r="21654" spans="1:7">
      <c r="A21654" s="65"/>
      <c r="B21654" s="65"/>
      <c r="C21654" s="65"/>
      <c r="D21654" s="65"/>
      <c r="E21654" s="65"/>
      <c r="F21654" s="65"/>
      <c r="G21654" s="145"/>
    </row>
    <row r="21655" spans="1:7">
      <c r="A21655" s="65"/>
      <c r="B21655" s="65"/>
      <c r="C21655" s="65"/>
      <c r="D21655" s="65"/>
      <c r="E21655" s="65"/>
      <c r="F21655" s="65"/>
      <c r="G21655" s="145"/>
    </row>
    <row r="21656" spans="1:7">
      <c r="A21656" s="65"/>
      <c r="B21656" s="65"/>
      <c r="C21656" s="65"/>
      <c r="D21656" s="65"/>
      <c r="E21656" s="65"/>
      <c r="F21656" s="65"/>
      <c r="G21656" s="145"/>
    </row>
    <row r="21657" spans="1:7">
      <c r="A21657" s="65"/>
      <c r="B21657" s="65"/>
      <c r="C21657" s="65"/>
      <c r="D21657" s="65"/>
      <c r="E21657" s="65"/>
      <c r="F21657" s="65"/>
      <c r="G21657" s="145"/>
    </row>
    <row r="21658" spans="1:7">
      <c r="A21658" s="65"/>
      <c r="B21658" s="65"/>
      <c r="C21658" s="65"/>
      <c r="D21658" s="65"/>
      <c r="E21658" s="65"/>
      <c r="F21658" s="65"/>
      <c r="G21658" s="145"/>
    </row>
    <row r="21659" spans="1:7">
      <c r="A21659" s="65"/>
      <c r="B21659" s="65"/>
      <c r="C21659" s="65"/>
      <c r="D21659" s="65"/>
      <c r="E21659" s="65"/>
      <c r="F21659" s="65"/>
      <c r="G21659" s="145"/>
    </row>
    <row r="21660" spans="1:7">
      <c r="A21660" s="65"/>
      <c r="B21660" s="65"/>
      <c r="C21660" s="65"/>
      <c r="D21660" s="65"/>
      <c r="E21660" s="65"/>
      <c r="F21660" s="65"/>
      <c r="G21660" s="145"/>
    </row>
    <row r="21661" spans="1:7">
      <c r="A21661" s="65"/>
      <c r="B21661" s="65"/>
      <c r="C21661" s="65"/>
      <c r="D21661" s="65"/>
      <c r="E21661" s="65"/>
      <c r="F21661" s="65"/>
      <c r="G21661" s="145"/>
    </row>
    <row r="21662" spans="1:7">
      <c r="A21662" s="65"/>
      <c r="B21662" s="65"/>
      <c r="C21662" s="65"/>
      <c r="D21662" s="65"/>
      <c r="E21662" s="65"/>
      <c r="F21662" s="65"/>
      <c r="G21662" s="145"/>
    </row>
    <row r="21663" spans="1:7">
      <c r="A21663" s="65"/>
      <c r="B21663" s="65"/>
      <c r="C21663" s="65"/>
      <c r="D21663" s="65"/>
      <c r="E21663" s="65"/>
      <c r="F21663" s="65"/>
      <c r="G21663" s="145"/>
    </row>
    <row r="21664" spans="1:7">
      <c r="A21664" s="65"/>
      <c r="B21664" s="65"/>
      <c r="C21664" s="65"/>
      <c r="D21664" s="65"/>
      <c r="E21664" s="65"/>
      <c r="F21664" s="65"/>
      <c r="G21664" s="145"/>
    </row>
    <row r="21665" spans="1:7">
      <c r="A21665" s="65"/>
      <c r="B21665" s="65"/>
      <c r="C21665" s="65"/>
      <c r="D21665" s="65"/>
      <c r="E21665" s="65"/>
      <c r="F21665" s="65"/>
      <c r="G21665" s="145"/>
    </row>
    <row r="21666" spans="1:7">
      <c r="A21666" s="65"/>
      <c r="B21666" s="65"/>
      <c r="C21666" s="65"/>
      <c r="D21666" s="65"/>
      <c r="E21666" s="65"/>
      <c r="F21666" s="65"/>
      <c r="G21666" s="145"/>
    </row>
    <row r="21667" spans="1:7">
      <c r="A21667" s="65"/>
      <c r="B21667" s="65"/>
      <c r="C21667" s="65"/>
      <c r="D21667" s="65"/>
      <c r="E21667" s="65"/>
      <c r="F21667" s="65"/>
      <c r="G21667" s="145"/>
    </row>
    <row r="21668" spans="1:7">
      <c r="A21668" s="65"/>
      <c r="B21668" s="65"/>
      <c r="C21668" s="65"/>
      <c r="D21668" s="65"/>
      <c r="E21668" s="65"/>
      <c r="F21668" s="65"/>
      <c r="G21668" s="145"/>
    </row>
    <row r="21669" spans="1:7">
      <c r="A21669" s="65"/>
      <c r="B21669" s="65"/>
      <c r="C21669" s="65"/>
      <c r="D21669" s="65"/>
      <c r="E21669" s="65"/>
      <c r="F21669" s="65"/>
      <c r="G21669" s="145"/>
    </row>
    <row r="21670" spans="1:7">
      <c r="A21670" s="65"/>
      <c r="B21670" s="65"/>
      <c r="C21670" s="65"/>
      <c r="D21670" s="65"/>
      <c r="E21670" s="65"/>
      <c r="F21670" s="65"/>
      <c r="G21670" s="145"/>
    </row>
    <row r="21671" spans="1:7">
      <c r="A21671" s="65"/>
      <c r="B21671" s="65"/>
      <c r="C21671" s="65"/>
      <c r="D21671" s="65"/>
      <c r="E21671" s="65"/>
      <c r="F21671" s="65"/>
      <c r="G21671" s="145"/>
    </row>
    <row r="21672" spans="1:7">
      <c r="A21672" s="65"/>
      <c r="B21672" s="65"/>
      <c r="C21672" s="65"/>
      <c r="D21672" s="65"/>
      <c r="E21672" s="65"/>
      <c r="F21672" s="65"/>
      <c r="G21672" s="145"/>
    </row>
    <row r="21673" spans="1:7">
      <c r="A21673" s="65"/>
      <c r="B21673" s="65"/>
      <c r="C21673" s="65"/>
      <c r="D21673" s="65"/>
      <c r="E21673" s="65"/>
      <c r="F21673" s="65"/>
      <c r="G21673" s="145"/>
    </row>
    <row r="21674" spans="1:7">
      <c r="A21674" s="65"/>
      <c r="B21674" s="65"/>
      <c r="C21674" s="65"/>
      <c r="D21674" s="65"/>
      <c r="E21674" s="65"/>
      <c r="F21674" s="65"/>
      <c r="G21674" s="145"/>
    </row>
    <row r="21675" spans="1:7">
      <c r="A21675" s="65"/>
      <c r="B21675" s="65"/>
      <c r="C21675" s="65"/>
      <c r="D21675" s="65"/>
      <c r="E21675" s="65"/>
      <c r="F21675" s="65"/>
      <c r="G21675" s="145"/>
    </row>
    <row r="21676" spans="1:7">
      <c r="A21676" s="65"/>
      <c r="B21676" s="65"/>
      <c r="C21676" s="65"/>
      <c r="D21676" s="65"/>
      <c r="E21676" s="65"/>
      <c r="F21676" s="65"/>
      <c r="G21676" s="145"/>
    </row>
    <row r="21677" spans="1:7">
      <c r="A21677" s="65"/>
      <c r="B21677" s="65"/>
      <c r="C21677" s="65"/>
      <c r="D21677" s="65"/>
      <c r="E21677" s="65"/>
      <c r="F21677" s="65"/>
      <c r="G21677" s="145"/>
    </row>
    <row r="21678" spans="1:7">
      <c r="A21678" s="65"/>
      <c r="B21678" s="65"/>
      <c r="C21678" s="65"/>
      <c r="D21678" s="65"/>
      <c r="E21678" s="65"/>
      <c r="F21678" s="65"/>
      <c r="G21678" s="145"/>
    </row>
    <row r="21679" spans="1:7">
      <c r="A21679" s="65"/>
      <c r="B21679" s="65"/>
      <c r="C21679" s="65"/>
      <c r="D21679" s="65"/>
      <c r="E21679" s="65"/>
      <c r="F21679" s="65"/>
      <c r="G21679" s="145"/>
    </row>
    <row r="21680" spans="1:7">
      <c r="A21680" s="65"/>
      <c r="B21680" s="65"/>
      <c r="C21680" s="65"/>
      <c r="D21680" s="65"/>
      <c r="E21680" s="65"/>
      <c r="F21680" s="65"/>
      <c r="G21680" s="145"/>
    </row>
    <row r="21681" spans="1:7">
      <c r="A21681" s="65"/>
      <c r="B21681" s="65"/>
      <c r="C21681" s="65"/>
      <c r="D21681" s="65"/>
      <c r="E21681" s="65"/>
      <c r="F21681" s="65"/>
      <c r="G21681" s="145"/>
    </row>
    <row r="21682" spans="1:7">
      <c r="A21682" s="65"/>
      <c r="B21682" s="65"/>
      <c r="C21682" s="65"/>
      <c r="D21682" s="65"/>
      <c r="E21682" s="65"/>
      <c r="F21682" s="65"/>
      <c r="G21682" s="145"/>
    </row>
    <row r="21683" spans="1:7">
      <c r="A21683" s="65"/>
      <c r="B21683" s="65"/>
      <c r="C21683" s="65"/>
      <c r="D21683" s="65"/>
      <c r="E21683" s="65"/>
      <c r="F21683" s="65"/>
      <c r="G21683" s="145"/>
    </row>
    <row r="21684" spans="1:7">
      <c r="A21684" s="65"/>
      <c r="B21684" s="65"/>
      <c r="C21684" s="65"/>
      <c r="D21684" s="65"/>
      <c r="E21684" s="65"/>
      <c r="F21684" s="65"/>
      <c r="G21684" s="145"/>
    </row>
    <row r="21685" spans="1:7">
      <c r="A21685" s="65"/>
      <c r="B21685" s="65"/>
      <c r="C21685" s="65"/>
      <c r="D21685" s="65"/>
      <c r="E21685" s="65"/>
      <c r="F21685" s="65"/>
      <c r="G21685" s="145"/>
    </row>
    <row r="21686" spans="1:7">
      <c r="A21686" s="65"/>
      <c r="B21686" s="65"/>
      <c r="C21686" s="65"/>
      <c r="D21686" s="65"/>
      <c r="E21686" s="65"/>
      <c r="F21686" s="65"/>
      <c r="G21686" s="145"/>
    </row>
    <row r="21687" spans="1:7">
      <c r="A21687" s="65"/>
      <c r="B21687" s="65"/>
      <c r="C21687" s="65"/>
      <c r="D21687" s="65"/>
      <c r="E21687" s="65"/>
      <c r="F21687" s="65"/>
      <c r="G21687" s="145"/>
    </row>
    <row r="21688" spans="1:7">
      <c r="A21688" s="65"/>
      <c r="B21688" s="65"/>
      <c r="C21688" s="65"/>
      <c r="D21688" s="65"/>
      <c r="E21688" s="65"/>
      <c r="F21688" s="65"/>
      <c r="G21688" s="145"/>
    </row>
    <row r="21689" spans="1:7">
      <c r="A21689" s="65"/>
      <c r="B21689" s="65"/>
      <c r="C21689" s="65"/>
      <c r="D21689" s="65"/>
      <c r="E21689" s="65"/>
      <c r="F21689" s="65"/>
      <c r="G21689" s="145"/>
    </row>
    <row r="21690" spans="1:7">
      <c r="A21690" s="65"/>
      <c r="B21690" s="65"/>
      <c r="C21690" s="65"/>
      <c r="D21690" s="65"/>
      <c r="E21690" s="65"/>
      <c r="F21690" s="65"/>
      <c r="G21690" s="145"/>
    </row>
    <row r="21691" spans="1:7">
      <c r="A21691" s="65"/>
      <c r="B21691" s="65"/>
      <c r="C21691" s="65"/>
      <c r="D21691" s="65"/>
      <c r="E21691" s="65"/>
      <c r="F21691" s="65"/>
      <c r="G21691" s="145"/>
    </row>
    <row r="21692" spans="1:7">
      <c r="A21692" s="65"/>
      <c r="B21692" s="65"/>
      <c r="C21692" s="65"/>
      <c r="D21692" s="65"/>
      <c r="E21692" s="65"/>
      <c r="F21692" s="65"/>
      <c r="G21692" s="145"/>
    </row>
    <row r="21693" spans="1:7">
      <c r="A21693" s="65"/>
      <c r="B21693" s="65"/>
      <c r="C21693" s="65"/>
      <c r="D21693" s="65"/>
      <c r="E21693" s="65"/>
      <c r="F21693" s="65"/>
      <c r="G21693" s="145"/>
    </row>
    <row r="21694" spans="1:7">
      <c r="A21694" s="65"/>
      <c r="B21694" s="65"/>
      <c r="C21694" s="65"/>
      <c r="D21694" s="65"/>
      <c r="E21694" s="65"/>
      <c r="F21694" s="65"/>
      <c r="G21694" s="145"/>
    </row>
    <row r="21695" spans="1:7">
      <c r="A21695" s="65"/>
      <c r="B21695" s="65"/>
      <c r="C21695" s="65"/>
      <c r="D21695" s="65"/>
      <c r="E21695" s="65"/>
      <c r="F21695" s="65"/>
      <c r="G21695" s="145"/>
    </row>
    <row r="21696" spans="1:7">
      <c r="A21696" s="65"/>
      <c r="B21696" s="65"/>
      <c r="C21696" s="65"/>
      <c r="D21696" s="65"/>
      <c r="E21696" s="65"/>
      <c r="F21696" s="65"/>
      <c r="G21696" s="145"/>
    </row>
    <row r="21697" spans="1:7">
      <c r="A21697" s="65"/>
      <c r="B21697" s="65"/>
      <c r="C21697" s="65"/>
      <c r="D21697" s="65"/>
      <c r="E21697" s="65"/>
      <c r="F21697" s="65"/>
      <c r="G21697" s="145"/>
    </row>
    <row r="21698" spans="1:7">
      <c r="A21698" s="65"/>
      <c r="B21698" s="65"/>
      <c r="C21698" s="65"/>
      <c r="D21698" s="65"/>
      <c r="E21698" s="65"/>
      <c r="F21698" s="65"/>
      <c r="G21698" s="145"/>
    </row>
    <row r="21699" spans="1:7">
      <c r="A21699" s="65"/>
      <c r="B21699" s="65"/>
      <c r="C21699" s="65"/>
      <c r="D21699" s="65"/>
      <c r="E21699" s="65"/>
      <c r="F21699" s="65"/>
      <c r="G21699" s="145"/>
    </row>
    <row r="21700" spans="1:7">
      <c r="A21700" s="65"/>
      <c r="B21700" s="65"/>
      <c r="C21700" s="65"/>
      <c r="D21700" s="65"/>
      <c r="E21700" s="65"/>
      <c r="F21700" s="65"/>
      <c r="G21700" s="145"/>
    </row>
    <row r="21701" spans="1:7">
      <c r="A21701" s="65"/>
      <c r="B21701" s="65"/>
      <c r="C21701" s="65"/>
      <c r="D21701" s="65"/>
      <c r="E21701" s="65"/>
      <c r="F21701" s="65"/>
      <c r="G21701" s="145"/>
    </row>
    <row r="21702" spans="1:7">
      <c r="A21702" s="65"/>
      <c r="B21702" s="65"/>
      <c r="C21702" s="65"/>
      <c r="D21702" s="65"/>
      <c r="E21702" s="65"/>
      <c r="F21702" s="65"/>
      <c r="G21702" s="145"/>
    </row>
    <row r="21703" spans="1:7">
      <c r="A21703" s="65"/>
      <c r="B21703" s="65"/>
      <c r="C21703" s="65"/>
      <c r="D21703" s="65"/>
      <c r="E21703" s="65"/>
      <c r="F21703" s="65"/>
      <c r="G21703" s="145"/>
    </row>
    <row r="21704" spans="1:7">
      <c r="A21704" s="65"/>
      <c r="B21704" s="65"/>
      <c r="C21704" s="65"/>
      <c r="D21704" s="65"/>
      <c r="E21704" s="65"/>
      <c r="F21704" s="65"/>
      <c r="G21704" s="145"/>
    </row>
    <row r="21705" spans="1:7">
      <c r="A21705" s="65"/>
      <c r="B21705" s="65"/>
      <c r="C21705" s="65"/>
      <c r="D21705" s="65"/>
      <c r="E21705" s="65"/>
      <c r="F21705" s="65"/>
      <c r="G21705" s="145"/>
    </row>
    <row r="21706" spans="1:7">
      <c r="A21706" s="65"/>
      <c r="B21706" s="65"/>
      <c r="C21706" s="65"/>
      <c r="D21706" s="65"/>
      <c r="E21706" s="65"/>
      <c r="F21706" s="65"/>
      <c r="G21706" s="145"/>
    </row>
    <row r="21707" spans="1:7">
      <c r="A21707" s="65"/>
      <c r="B21707" s="65"/>
      <c r="C21707" s="65"/>
      <c r="D21707" s="65"/>
      <c r="E21707" s="65"/>
      <c r="F21707" s="65"/>
      <c r="G21707" s="145"/>
    </row>
    <row r="21708" spans="1:7">
      <c r="A21708" s="65"/>
      <c r="B21708" s="65"/>
      <c r="C21708" s="65"/>
      <c r="D21708" s="65"/>
      <c r="E21708" s="65"/>
      <c r="F21708" s="65"/>
      <c r="G21708" s="145"/>
    </row>
    <row r="21709" spans="1:7">
      <c r="A21709" s="65"/>
      <c r="B21709" s="65"/>
      <c r="C21709" s="65"/>
      <c r="D21709" s="65"/>
      <c r="E21709" s="65"/>
      <c r="F21709" s="65"/>
      <c r="G21709" s="145"/>
    </row>
    <row r="21710" spans="1:7">
      <c r="A21710" s="65"/>
      <c r="B21710" s="65"/>
      <c r="C21710" s="65"/>
      <c r="D21710" s="65"/>
      <c r="E21710" s="65"/>
      <c r="F21710" s="65"/>
      <c r="G21710" s="145"/>
    </row>
    <row r="21711" spans="1:7">
      <c r="A21711" s="65"/>
      <c r="B21711" s="65"/>
      <c r="C21711" s="65"/>
      <c r="D21711" s="65"/>
      <c r="E21711" s="65"/>
      <c r="F21711" s="65"/>
      <c r="G21711" s="145"/>
    </row>
    <row r="21712" spans="1:7">
      <c r="A21712" s="65"/>
      <c r="B21712" s="65"/>
      <c r="C21712" s="65"/>
      <c r="D21712" s="65"/>
      <c r="E21712" s="65"/>
      <c r="F21712" s="65"/>
      <c r="G21712" s="145"/>
    </row>
    <row r="21713" spans="1:7">
      <c r="A21713" s="65"/>
      <c r="B21713" s="65"/>
      <c r="C21713" s="65"/>
      <c r="D21713" s="65"/>
      <c r="E21713" s="65"/>
      <c r="F21713" s="65"/>
      <c r="G21713" s="145"/>
    </row>
    <row r="21714" spans="1:7">
      <c r="A21714" s="65"/>
      <c r="B21714" s="65"/>
      <c r="C21714" s="65"/>
      <c r="D21714" s="65"/>
      <c r="E21714" s="65"/>
      <c r="F21714" s="65"/>
      <c r="G21714" s="145"/>
    </row>
    <row r="21715" spans="1:7">
      <c r="A21715" s="65"/>
      <c r="B21715" s="65"/>
      <c r="C21715" s="65"/>
      <c r="D21715" s="65"/>
      <c r="E21715" s="65"/>
      <c r="F21715" s="65"/>
      <c r="G21715" s="145"/>
    </row>
    <row r="21716" spans="1:7">
      <c r="A21716" s="65"/>
      <c r="B21716" s="65"/>
      <c r="C21716" s="65"/>
      <c r="D21716" s="65"/>
      <c r="E21716" s="65"/>
      <c r="F21716" s="65"/>
      <c r="G21716" s="145"/>
    </row>
    <row r="21717" spans="1:7">
      <c r="A21717" s="65"/>
      <c r="B21717" s="65"/>
      <c r="C21717" s="65"/>
      <c r="D21717" s="65"/>
      <c r="E21717" s="65"/>
      <c r="F21717" s="65"/>
      <c r="G21717" s="145"/>
    </row>
    <row r="21718" spans="1:7">
      <c r="A21718" s="65"/>
      <c r="B21718" s="65"/>
      <c r="C21718" s="65"/>
      <c r="D21718" s="65"/>
      <c r="E21718" s="65"/>
      <c r="F21718" s="65"/>
      <c r="G21718" s="145"/>
    </row>
    <row r="21719" spans="1:7">
      <c r="A21719" s="65"/>
      <c r="B21719" s="65"/>
      <c r="C21719" s="65"/>
      <c r="D21719" s="65"/>
      <c r="E21719" s="65"/>
      <c r="F21719" s="65"/>
      <c r="G21719" s="145"/>
    </row>
    <row r="21720" spans="1:7">
      <c r="A21720" s="65"/>
      <c r="B21720" s="65"/>
      <c r="C21720" s="65"/>
      <c r="D21720" s="65"/>
      <c r="E21720" s="65"/>
      <c r="F21720" s="65"/>
      <c r="G21720" s="145"/>
    </row>
    <row r="21721" spans="1:7">
      <c r="A21721" s="65"/>
      <c r="B21721" s="65"/>
      <c r="C21721" s="65"/>
      <c r="D21721" s="65"/>
      <c r="E21721" s="65"/>
      <c r="F21721" s="65"/>
      <c r="G21721" s="145"/>
    </row>
    <row r="21722" spans="1:7">
      <c r="A21722" s="65"/>
      <c r="B21722" s="65"/>
      <c r="C21722" s="65"/>
      <c r="D21722" s="65"/>
      <c r="E21722" s="65"/>
      <c r="F21722" s="65"/>
      <c r="G21722" s="145"/>
    </row>
    <row r="21723" spans="1:7">
      <c r="A21723" s="65"/>
      <c r="B21723" s="65"/>
      <c r="C21723" s="65"/>
      <c r="D21723" s="65"/>
      <c r="E21723" s="65"/>
      <c r="F21723" s="65"/>
      <c r="G21723" s="145"/>
    </row>
    <row r="21724" spans="1:7">
      <c r="A21724" s="65"/>
      <c r="B21724" s="65"/>
      <c r="C21724" s="65"/>
      <c r="D21724" s="65"/>
      <c r="E21724" s="65"/>
      <c r="F21724" s="65"/>
      <c r="G21724" s="145"/>
    </row>
    <row r="21725" spans="1:7">
      <c r="A21725" s="65"/>
      <c r="B21725" s="65"/>
      <c r="C21725" s="65"/>
      <c r="D21725" s="65"/>
      <c r="E21725" s="65"/>
      <c r="F21725" s="65"/>
      <c r="G21725" s="145"/>
    </row>
    <row r="21726" spans="1:7">
      <c r="A21726" s="65"/>
      <c r="B21726" s="65"/>
      <c r="C21726" s="65"/>
      <c r="D21726" s="65"/>
      <c r="E21726" s="65"/>
      <c r="F21726" s="65"/>
      <c r="G21726" s="145"/>
    </row>
    <row r="21727" spans="1:7">
      <c r="A21727" s="65"/>
      <c r="B21727" s="65"/>
      <c r="C21727" s="65"/>
      <c r="D21727" s="65"/>
      <c r="E21727" s="65"/>
      <c r="F21727" s="65"/>
      <c r="G21727" s="145"/>
    </row>
    <row r="21728" spans="1:7">
      <c r="A21728" s="65"/>
      <c r="B21728" s="65"/>
      <c r="C21728" s="65"/>
      <c r="D21728" s="65"/>
      <c r="E21728" s="65"/>
      <c r="F21728" s="65"/>
      <c r="G21728" s="145"/>
    </row>
    <row r="21729" spans="1:7">
      <c r="A21729" s="65"/>
      <c r="B21729" s="65"/>
      <c r="C21729" s="65"/>
      <c r="D21729" s="65"/>
      <c r="E21729" s="65"/>
      <c r="F21729" s="65"/>
      <c r="G21729" s="145"/>
    </row>
    <row r="21730" spans="1:7">
      <c r="A21730" s="65"/>
      <c r="B21730" s="65"/>
      <c r="C21730" s="65"/>
      <c r="D21730" s="65"/>
      <c r="E21730" s="65"/>
      <c r="F21730" s="65"/>
      <c r="G21730" s="145"/>
    </row>
    <row r="21731" spans="1:7">
      <c r="A21731" s="65"/>
      <c r="B21731" s="65"/>
      <c r="C21731" s="65"/>
      <c r="D21731" s="65"/>
      <c r="E21731" s="65"/>
      <c r="F21731" s="65"/>
      <c r="G21731" s="145"/>
    </row>
    <row r="21732" spans="1:7">
      <c r="A21732" s="65"/>
      <c r="B21732" s="65"/>
      <c r="C21732" s="65"/>
      <c r="D21732" s="65"/>
      <c r="E21732" s="65"/>
      <c r="F21732" s="65"/>
      <c r="G21732" s="145"/>
    </row>
    <row r="21733" spans="1:7">
      <c r="A21733" s="65"/>
      <c r="B21733" s="65"/>
      <c r="C21733" s="65"/>
      <c r="D21733" s="65"/>
      <c r="E21733" s="65"/>
      <c r="F21733" s="65"/>
      <c r="G21733" s="145"/>
    </row>
    <row r="21734" spans="1:7">
      <c r="A21734" s="65"/>
      <c r="B21734" s="65"/>
      <c r="C21734" s="65"/>
      <c r="D21734" s="65"/>
      <c r="E21734" s="65"/>
      <c r="F21734" s="65"/>
      <c r="G21734" s="145"/>
    </row>
    <row r="21735" spans="1:7">
      <c r="A21735" s="65"/>
      <c r="B21735" s="65"/>
      <c r="C21735" s="65"/>
      <c r="D21735" s="65"/>
      <c r="E21735" s="65"/>
      <c r="F21735" s="65"/>
      <c r="G21735" s="145"/>
    </row>
    <row r="21736" spans="1:7">
      <c r="A21736" s="65"/>
      <c r="B21736" s="65"/>
      <c r="C21736" s="65"/>
      <c r="D21736" s="65"/>
      <c r="E21736" s="65"/>
      <c r="F21736" s="65"/>
      <c r="G21736" s="145"/>
    </row>
    <row r="21737" spans="1:7">
      <c r="A21737" s="65"/>
      <c r="B21737" s="65"/>
      <c r="C21737" s="65"/>
      <c r="D21737" s="65"/>
      <c r="E21737" s="65"/>
      <c r="F21737" s="65"/>
      <c r="G21737" s="145"/>
    </row>
    <row r="21738" spans="1:7">
      <c r="A21738" s="65"/>
      <c r="B21738" s="65"/>
      <c r="C21738" s="65"/>
      <c r="D21738" s="65"/>
      <c r="E21738" s="65"/>
      <c r="F21738" s="65"/>
      <c r="G21738" s="145"/>
    </row>
    <row r="21739" spans="1:7">
      <c r="A21739" s="65"/>
      <c r="B21739" s="65"/>
      <c r="C21739" s="65"/>
      <c r="D21739" s="65"/>
      <c r="E21739" s="65"/>
      <c r="F21739" s="65"/>
      <c r="G21739" s="145"/>
    </row>
    <row r="21740" spans="1:7">
      <c r="A21740" s="65"/>
      <c r="B21740" s="65"/>
      <c r="C21740" s="65"/>
      <c r="D21740" s="65"/>
      <c r="E21740" s="65"/>
      <c r="F21740" s="65"/>
      <c r="G21740" s="145"/>
    </row>
    <row r="21741" spans="1:7">
      <c r="A21741" s="65"/>
      <c r="B21741" s="65"/>
      <c r="C21741" s="65"/>
      <c r="D21741" s="65"/>
      <c r="E21741" s="65"/>
      <c r="F21741" s="65"/>
      <c r="G21741" s="145"/>
    </row>
    <row r="21742" spans="1:7">
      <c r="A21742" s="65"/>
      <c r="B21742" s="65"/>
      <c r="C21742" s="65"/>
      <c r="D21742" s="65"/>
      <c r="E21742" s="65"/>
      <c r="F21742" s="65"/>
      <c r="G21742" s="145"/>
    </row>
    <row r="21743" spans="1:7">
      <c r="A21743" s="65"/>
      <c r="B21743" s="65"/>
      <c r="C21743" s="65"/>
      <c r="D21743" s="65"/>
      <c r="E21743" s="65"/>
      <c r="F21743" s="65"/>
      <c r="G21743" s="145"/>
    </row>
    <row r="21744" spans="1:7">
      <c r="A21744" s="65"/>
      <c r="B21744" s="65"/>
      <c r="C21744" s="65"/>
      <c r="D21744" s="65"/>
      <c r="E21744" s="65"/>
      <c r="F21744" s="65"/>
      <c r="G21744" s="145"/>
    </row>
    <row r="21745" spans="1:7">
      <c r="A21745" s="65"/>
      <c r="B21745" s="65"/>
      <c r="C21745" s="65"/>
      <c r="D21745" s="65"/>
      <c r="E21745" s="65"/>
      <c r="F21745" s="65"/>
      <c r="G21745" s="145"/>
    </row>
    <row r="21746" spans="1:7">
      <c r="A21746" s="65"/>
      <c r="B21746" s="65"/>
      <c r="C21746" s="65"/>
      <c r="D21746" s="65"/>
      <c r="E21746" s="65"/>
      <c r="F21746" s="65"/>
      <c r="G21746" s="145"/>
    </row>
    <row r="21747" spans="1:7">
      <c r="A21747" s="65"/>
      <c r="B21747" s="65"/>
      <c r="C21747" s="65"/>
      <c r="D21747" s="65"/>
      <c r="E21747" s="65"/>
      <c r="F21747" s="65"/>
      <c r="G21747" s="145"/>
    </row>
    <row r="21748" spans="1:7">
      <c r="A21748" s="65"/>
      <c r="B21748" s="65"/>
      <c r="C21748" s="65"/>
      <c r="D21748" s="65"/>
      <c r="E21748" s="65"/>
      <c r="F21748" s="65"/>
      <c r="G21748" s="145"/>
    </row>
    <row r="21749" spans="1:7">
      <c r="A21749" s="65"/>
      <c r="B21749" s="65"/>
      <c r="C21749" s="65"/>
      <c r="D21749" s="65"/>
      <c r="E21749" s="65"/>
      <c r="F21749" s="65"/>
      <c r="G21749" s="145"/>
    </row>
    <row r="21750" spans="1:7">
      <c r="A21750" s="65"/>
      <c r="B21750" s="65"/>
      <c r="C21750" s="65"/>
      <c r="D21750" s="65"/>
      <c r="E21750" s="65"/>
      <c r="F21750" s="65"/>
      <c r="G21750" s="145"/>
    </row>
    <row r="21751" spans="1:7">
      <c r="A21751" s="65"/>
      <c r="B21751" s="65"/>
      <c r="C21751" s="65"/>
      <c r="D21751" s="65"/>
      <c r="E21751" s="65"/>
      <c r="F21751" s="65"/>
      <c r="G21751" s="145"/>
    </row>
    <row r="21752" spans="1:7">
      <c r="A21752" s="65"/>
      <c r="B21752" s="65"/>
      <c r="C21752" s="65"/>
      <c r="D21752" s="65"/>
      <c r="E21752" s="65"/>
      <c r="F21752" s="65"/>
      <c r="G21752" s="145"/>
    </row>
    <row r="21753" spans="1:7">
      <c r="A21753" s="65"/>
      <c r="B21753" s="65"/>
      <c r="C21753" s="65"/>
      <c r="D21753" s="65"/>
      <c r="E21753" s="65"/>
      <c r="F21753" s="65"/>
      <c r="G21753" s="145"/>
    </row>
    <row r="21754" spans="1:7">
      <c r="A21754" s="65"/>
      <c r="B21754" s="65"/>
      <c r="C21754" s="65"/>
      <c r="D21754" s="65"/>
      <c r="E21754" s="65"/>
      <c r="F21754" s="65"/>
      <c r="G21754" s="145"/>
    </row>
    <row r="21755" spans="1:7">
      <c r="A21755" s="65"/>
      <c r="B21755" s="65"/>
      <c r="C21755" s="65"/>
      <c r="D21755" s="65"/>
      <c r="E21755" s="65"/>
      <c r="F21755" s="65"/>
      <c r="G21755" s="145"/>
    </row>
    <row r="21756" spans="1:7">
      <c r="A21756" s="65"/>
      <c r="B21756" s="65"/>
      <c r="C21756" s="65"/>
      <c r="D21756" s="65"/>
      <c r="E21756" s="65"/>
      <c r="F21756" s="65"/>
      <c r="G21756" s="145"/>
    </row>
    <row r="21757" spans="1:7">
      <c r="A21757" s="65"/>
      <c r="B21757" s="65"/>
      <c r="C21757" s="65"/>
      <c r="D21757" s="65"/>
      <c r="E21757" s="65"/>
      <c r="F21757" s="65"/>
      <c r="G21757" s="145"/>
    </row>
    <row r="21758" spans="1:7">
      <c r="A21758" s="65"/>
      <c r="B21758" s="65"/>
      <c r="C21758" s="65"/>
      <c r="D21758" s="65"/>
      <c r="E21758" s="65"/>
      <c r="F21758" s="65"/>
      <c r="G21758" s="145"/>
    </row>
    <row r="21759" spans="1:7">
      <c r="A21759" s="65"/>
      <c r="B21759" s="65"/>
      <c r="C21759" s="65"/>
      <c r="D21759" s="65"/>
      <c r="E21759" s="65"/>
      <c r="F21759" s="65"/>
      <c r="G21759" s="145"/>
    </row>
    <row r="21760" spans="1:7">
      <c r="A21760" s="65"/>
      <c r="B21760" s="65"/>
      <c r="C21760" s="65"/>
      <c r="D21760" s="65"/>
      <c r="E21760" s="65"/>
      <c r="F21760" s="65"/>
      <c r="G21760" s="145"/>
    </row>
    <row r="21761" spans="1:7">
      <c r="A21761" s="65"/>
      <c r="B21761" s="65"/>
      <c r="C21761" s="65"/>
      <c r="D21761" s="65"/>
      <c r="E21761" s="65"/>
      <c r="F21761" s="65"/>
      <c r="G21761" s="145"/>
    </row>
    <row r="21762" spans="1:7">
      <c r="A21762" s="65"/>
      <c r="B21762" s="65"/>
      <c r="C21762" s="65"/>
      <c r="D21762" s="65"/>
      <c r="E21762" s="65"/>
      <c r="F21762" s="65"/>
      <c r="G21762" s="145"/>
    </row>
    <row r="21763" spans="1:7">
      <c r="A21763" s="65"/>
      <c r="B21763" s="65"/>
      <c r="C21763" s="65"/>
      <c r="D21763" s="65"/>
      <c r="E21763" s="65"/>
      <c r="F21763" s="65"/>
      <c r="G21763" s="145"/>
    </row>
    <row r="21764" spans="1:7">
      <c r="A21764" s="65"/>
      <c r="B21764" s="65"/>
      <c r="C21764" s="65"/>
      <c r="D21764" s="65"/>
      <c r="E21764" s="65"/>
      <c r="F21764" s="65"/>
      <c r="G21764" s="145"/>
    </row>
    <row r="21765" spans="1:7">
      <c r="A21765" s="65"/>
      <c r="B21765" s="65"/>
      <c r="C21765" s="65"/>
      <c r="D21765" s="65"/>
      <c r="E21765" s="65"/>
      <c r="F21765" s="65"/>
      <c r="G21765" s="145"/>
    </row>
    <row r="21766" spans="1:7">
      <c r="A21766" s="65"/>
      <c r="B21766" s="65"/>
      <c r="C21766" s="65"/>
      <c r="D21766" s="65"/>
      <c r="E21766" s="65"/>
      <c r="F21766" s="65"/>
      <c r="G21766" s="145"/>
    </row>
    <row r="21767" spans="1:7">
      <c r="A21767" s="65"/>
      <c r="B21767" s="65"/>
      <c r="C21767" s="65"/>
      <c r="D21767" s="65"/>
      <c r="E21767" s="65"/>
      <c r="F21767" s="65"/>
      <c r="G21767" s="145"/>
    </row>
    <row r="21768" spans="1:7">
      <c r="A21768" s="65"/>
      <c r="B21768" s="65"/>
      <c r="C21768" s="65"/>
      <c r="D21768" s="65"/>
      <c r="E21768" s="65"/>
      <c r="F21768" s="65"/>
      <c r="G21768" s="145"/>
    </row>
    <row r="21769" spans="1:7">
      <c r="A21769" s="65"/>
      <c r="B21769" s="65"/>
      <c r="C21769" s="65"/>
      <c r="D21769" s="65"/>
      <c r="E21769" s="65"/>
      <c r="F21769" s="65"/>
      <c r="G21769" s="145"/>
    </row>
    <row r="21770" spans="1:7">
      <c r="A21770" s="65"/>
      <c r="B21770" s="65"/>
      <c r="C21770" s="65"/>
      <c r="D21770" s="65"/>
      <c r="E21770" s="65"/>
      <c r="F21770" s="65"/>
      <c r="G21770" s="145"/>
    </row>
    <row r="21771" spans="1:7">
      <c r="A21771" s="65"/>
      <c r="B21771" s="65"/>
      <c r="C21771" s="65"/>
      <c r="D21771" s="65"/>
      <c r="E21771" s="65"/>
      <c r="F21771" s="65"/>
      <c r="G21771" s="145"/>
    </row>
    <row r="21772" spans="1:7">
      <c r="A21772" s="65"/>
      <c r="B21772" s="65"/>
      <c r="C21772" s="65"/>
      <c r="D21772" s="65"/>
      <c r="E21772" s="65"/>
      <c r="F21772" s="65"/>
      <c r="G21772" s="145"/>
    </row>
    <row r="21773" spans="1:7">
      <c r="A21773" s="65"/>
      <c r="B21773" s="65"/>
      <c r="C21773" s="65"/>
      <c r="D21773" s="65"/>
      <c r="E21773" s="65"/>
      <c r="F21773" s="65"/>
      <c r="G21773" s="145"/>
    </row>
    <row r="21774" spans="1:7">
      <c r="A21774" s="65"/>
      <c r="B21774" s="65"/>
      <c r="C21774" s="65"/>
      <c r="D21774" s="65"/>
      <c r="E21774" s="65"/>
      <c r="F21774" s="65"/>
      <c r="G21774" s="145"/>
    </row>
    <row r="21775" spans="1:7">
      <c r="A21775" s="65"/>
      <c r="B21775" s="65"/>
      <c r="C21775" s="65"/>
      <c r="D21775" s="65"/>
      <c r="E21775" s="65"/>
      <c r="F21775" s="65"/>
      <c r="G21775" s="145"/>
    </row>
    <row r="21776" spans="1:7">
      <c r="A21776" s="65"/>
      <c r="B21776" s="65"/>
      <c r="C21776" s="65"/>
      <c r="D21776" s="65"/>
      <c r="E21776" s="65"/>
      <c r="F21776" s="65"/>
      <c r="G21776" s="145"/>
    </row>
    <row r="21777" spans="1:7">
      <c r="A21777" s="65"/>
      <c r="B21777" s="65"/>
      <c r="C21777" s="65"/>
      <c r="D21777" s="65"/>
      <c r="E21777" s="65"/>
      <c r="F21777" s="65"/>
      <c r="G21777" s="145"/>
    </row>
    <row r="21778" spans="1:7">
      <c r="A21778" s="65"/>
      <c r="B21778" s="65"/>
      <c r="C21778" s="65"/>
      <c r="D21778" s="65"/>
      <c r="E21778" s="65"/>
      <c r="F21778" s="65"/>
      <c r="G21778" s="145"/>
    </row>
    <row r="21779" spans="1:7">
      <c r="A21779" s="65"/>
      <c r="B21779" s="65"/>
      <c r="C21779" s="65"/>
      <c r="D21779" s="65"/>
      <c r="E21779" s="65"/>
      <c r="F21779" s="65"/>
      <c r="G21779" s="145"/>
    </row>
    <row r="21780" spans="1:7">
      <c r="A21780" s="65"/>
      <c r="B21780" s="65"/>
      <c r="C21780" s="65"/>
      <c r="D21780" s="65"/>
      <c r="E21780" s="65"/>
      <c r="F21780" s="65"/>
      <c r="G21780" s="145"/>
    </row>
    <row r="21781" spans="1:7">
      <c r="A21781" s="65"/>
      <c r="B21781" s="65"/>
      <c r="C21781" s="65"/>
      <c r="D21781" s="65"/>
      <c r="E21781" s="65"/>
      <c r="F21781" s="65"/>
      <c r="G21781" s="145"/>
    </row>
    <row r="21782" spans="1:7">
      <c r="A21782" s="65"/>
      <c r="B21782" s="65"/>
      <c r="C21782" s="65"/>
      <c r="D21782" s="65"/>
      <c r="E21782" s="65"/>
      <c r="F21782" s="65"/>
      <c r="G21782" s="145"/>
    </row>
    <row r="21783" spans="1:7">
      <c r="A21783" s="65"/>
      <c r="B21783" s="65"/>
      <c r="C21783" s="65"/>
      <c r="D21783" s="65"/>
      <c r="E21783" s="65"/>
      <c r="F21783" s="65"/>
      <c r="G21783" s="145"/>
    </row>
    <row r="21784" spans="1:7">
      <c r="A21784" s="65"/>
      <c r="B21784" s="65"/>
      <c r="C21784" s="65"/>
      <c r="D21784" s="65"/>
      <c r="E21784" s="65"/>
      <c r="F21784" s="65"/>
      <c r="G21784" s="145"/>
    </row>
    <row r="21785" spans="1:7">
      <c r="A21785" s="65"/>
      <c r="B21785" s="65"/>
      <c r="C21785" s="65"/>
      <c r="D21785" s="65"/>
      <c r="E21785" s="65"/>
      <c r="F21785" s="65"/>
      <c r="G21785" s="145"/>
    </row>
    <row r="21786" spans="1:7">
      <c r="A21786" s="65"/>
      <c r="B21786" s="65"/>
      <c r="C21786" s="65"/>
      <c r="D21786" s="65"/>
      <c r="E21786" s="65"/>
      <c r="F21786" s="65"/>
      <c r="G21786" s="145"/>
    </row>
    <row r="21787" spans="1:7">
      <c r="A21787" s="65"/>
      <c r="B21787" s="65"/>
      <c r="C21787" s="65"/>
      <c r="D21787" s="65"/>
      <c r="E21787" s="65"/>
      <c r="F21787" s="65"/>
      <c r="G21787" s="145"/>
    </row>
    <row r="21788" spans="1:7">
      <c r="A21788" s="65"/>
      <c r="B21788" s="65"/>
      <c r="C21788" s="65"/>
      <c r="D21788" s="65"/>
      <c r="E21788" s="65"/>
      <c r="F21788" s="65"/>
      <c r="G21788" s="145"/>
    </row>
    <row r="21789" spans="1:7">
      <c r="A21789" s="65"/>
      <c r="B21789" s="65"/>
      <c r="C21789" s="65"/>
      <c r="D21789" s="65"/>
      <c r="E21789" s="65"/>
      <c r="F21789" s="65"/>
      <c r="G21789" s="145"/>
    </row>
    <row r="21790" spans="1:7">
      <c r="A21790" s="65"/>
      <c r="B21790" s="65"/>
      <c r="C21790" s="65"/>
      <c r="D21790" s="65"/>
      <c r="E21790" s="65"/>
      <c r="F21790" s="65"/>
      <c r="G21790" s="145"/>
    </row>
    <row r="21791" spans="1:7">
      <c r="A21791" s="65"/>
      <c r="B21791" s="65"/>
      <c r="C21791" s="65"/>
      <c r="D21791" s="65"/>
      <c r="E21791" s="65"/>
      <c r="F21791" s="65"/>
      <c r="G21791" s="145"/>
    </row>
    <row r="21792" spans="1:7">
      <c r="A21792" s="65"/>
      <c r="B21792" s="65"/>
      <c r="C21792" s="65"/>
      <c r="D21792" s="65"/>
      <c r="E21792" s="65"/>
      <c r="F21792" s="65"/>
      <c r="G21792" s="145"/>
    </row>
    <row r="21793" spans="1:7">
      <c r="A21793" s="65"/>
      <c r="B21793" s="65"/>
      <c r="C21793" s="65"/>
      <c r="D21793" s="65"/>
      <c r="E21793" s="65"/>
      <c r="F21793" s="65"/>
      <c r="G21793" s="145"/>
    </row>
    <row r="21794" spans="1:7">
      <c r="A21794" s="65"/>
      <c r="B21794" s="65"/>
      <c r="C21794" s="65"/>
      <c r="D21794" s="65"/>
      <c r="E21794" s="65"/>
      <c r="F21794" s="65"/>
      <c r="G21794" s="145"/>
    </row>
    <row r="21795" spans="1:7">
      <c r="A21795" s="65"/>
      <c r="B21795" s="65"/>
      <c r="C21795" s="65"/>
      <c r="D21795" s="65"/>
      <c r="E21795" s="65"/>
      <c r="F21795" s="65"/>
      <c r="G21795" s="145"/>
    </row>
    <row r="21796" spans="1:7">
      <c r="A21796" s="65"/>
      <c r="B21796" s="65"/>
      <c r="C21796" s="65"/>
      <c r="D21796" s="65"/>
      <c r="E21796" s="65"/>
      <c r="F21796" s="65"/>
      <c r="G21796" s="145"/>
    </row>
    <row r="21797" spans="1:7">
      <c r="A21797" s="65"/>
      <c r="B21797" s="65"/>
      <c r="C21797" s="65"/>
      <c r="D21797" s="65"/>
      <c r="E21797" s="65"/>
      <c r="F21797" s="65"/>
      <c r="G21797" s="145"/>
    </row>
    <row r="21798" spans="1:7">
      <c r="A21798" s="65"/>
      <c r="B21798" s="65"/>
      <c r="C21798" s="65"/>
      <c r="D21798" s="65"/>
      <c r="E21798" s="65"/>
      <c r="F21798" s="65"/>
      <c r="G21798" s="145"/>
    </row>
    <row r="21799" spans="1:7">
      <c r="A21799" s="65"/>
      <c r="B21799" s="65"/>
      <c r="C21799" s="65"/>
      <c r="D21799" s="65"/>
      <c r="E21799" s="65"/>
      <c r="F21799" s="65"/>
      <c r="G21799" s="145"/>
    </row>
    <row r="21800" spans="1:7">
      <c r="A21800" s="65"/>
      <c r="B21800" s="65"/>
      <c r="C21800" s="65"/>
      <c r="D21800" s="65"/>
      <c r="E21800" s="65"/>
      <c r="F21800" s="65"/>
      <c r="G21800" s="145"/>
    </row>
    <row r="21801" spans="1:7">
      <c r="A21801" s="65"/>
      <c r="B21801" s="65"/>
      <c r="C21801" s="65"/>
      <c r="D21801" s="65"/>
      <c r="E21801" s="65"/>
      <c r="F21801" s="65"/>
      <c r="G21801" s="145"/>
    </row>
    <row r="21802" spans="1:7">
      <c r="A21802" s="65"/>
      <c r="B21802" s="65"/>
      <c r="C21802" s="65"/>
      <c r="D21802" s="65"/>
      <c r="E21802" s="65"/>
      <c r="F21802" s="65"/>
      <c r="G21802" s="145"/>
    </row>
    <row r="21803" spans="1:7">
      <c r="A21803" s="65"/>
      <c r="B21803" s="65"/>
      <c r="C21803" s="65"/>
      <c r="D21803" s="65"/>
      <c r="E21803" s="65"/>
      <c r="F21803" s="65"/>
      <c r="G21803" s="145"/>
    </row>
    <row r="21804" spans="1:7">
      <c r="A21804" s="65"/>
      <c r="B21804" s="65"/>
      <c r="C21804" s="65"/>
      <c r="D21804" s="65"/>
      <c r="E21804" s="65"/>
      <c r="F21804" s="65"/>
      <c r="G21804" s="145"/>
    </row>
    <row r="21805" spans="1:7">
      <c r="A21805" s="65"/>
      <c r="B21805" s="65"/>
      <c r="C21805" s="65"/>
      <c r="D21805" s="65"/>
      <c r="E21805" s="65"/>
      <c r="F21805" s="65"/>
      <c r="G21805" s="145"/>
    </row>
    <row r="21806" spans="1:7">
      <c r="A21806" s="65"/>
      <c r="B21806" s="65"/>
      <c r="C21806" s="65"/>
      <c r="D21806" s="65"/>
      <c r="E21806" s="65"/>
      <c r="F21806" s="65"/>
      <c r="G21806" s="145"/>
    </row>
    <row r="21807" spans="1:7">
      <c r="A21807" s="65"/>
      <c r="B21807" s="65"/>
      <c r="C21807" s="65"/>
      <c r="D21807" s="65"/>
      <c r="E21807" s="65"/>
      <c r="F21807" s="65"/>
      <c r="G21807" s="145"/>
    </row>
    <row r="21808" spans="1:7">
      <c r="A21808" s="65"/>
      <c r="B21808" s="65"/>
      <c r="C21808" s="65"/>
      <c r="D21808" s="65"/>
      <c r="E21808" s="65"/>
      <c r="F21808" s="65"/>
      <c r="G21808" s="145"/>
    </row>
    <row r="21809" spans="1:7">
      <c r="A21809" s="65"/>
      <c r="B21809" s="65"/>
      <c r="C21809" s="65"/>
      <c r="D21809" s="65"/>
      <c r="E21809" s="65"/>
      <c r="F21809" s="65"/>
      <c r="G21809" s="145"/>
    </row>
    <row r="21810" spans="1:7">
      <c r="A21810" s="65"/>
      <c r="B21810" s="65"/>
      <c r="C21810" s="65"/>
      <c r="D21810" s="65"/>
      <c r="E21810" s="65"/>
      <c r="F21810" s="65"/>
      <c r="G21810" s="145"/>
    </row>
    <row r="21811" spans="1:7">
      <c r="A21811" s="65"/>
      <c r="B21811" s="65"/>
      <c r="C21811" s="65"/>
      <c r="D21811" s="65"/>
      <c r="E21811" s="65"/>
      <c r="F21811" s="65"/>
      <c r="G21811" s="145"/>
    </row>
    <row r="21812" spans="1:7">
      <c r="A21812" s="65"/>
      <c r="B21812" s="65"/>
      <c r="C21812" s="65"/>
      <c r="D21812" s="65"/>
      <c r="E21812" s="65"/>
      <c r="F21812" s="65"/>
      <c r="G21812" s="145"/>
    </row>
    <row r="21813" spans="1:7">
      <c r="A21813" s="65"/>
      <c r="B21813" s="65"/>
      <c r="C21813" s="65"/>
      <c r="D21813" s="65"/>
      <c r="E21813" s="65"/>
      <c r="F21813" s="65"/>
      <c r="G21813" s="145"/>
    </row>
    <row r="21814" spans="1:7">
      <c r="A21814" s="65"/>
      <c r="B21814" s="65"/>
      <c r="C21814" s="65"/>
      <c r="D21814" s="65"/>
      <c r="E21814" s="65"/>
      <c r="F21814" s="65"/>
      <c r="G21814" s="145"/>
    </row>
    <row r="21815" spans="1:7">
      <c r="A21815" s="65"/>
      <c r="B21815" s="65"/>
      <c r="C21815" s="65"/>
      <c r="D21815" s="65"/>
      <c r="E21815" s="65"/>
      <c r="F21815" s="65"/>
      <c r="G21815" s="145"/>
    </row>
    <row r="21816" spans="1:7">
      <c r="A21816" s="65"/>
      <c r="B21816" s="65"/>
      <c r="C21816" s="65"/>
      <c r="D21816" s="65"/>
      <c r="E21816" s="65"/>
      <c r="F21816" s="65"/>
      <c r="G21816" s="145"/>
    </row>
    <row r="21817" spans="1:7">
      <c r="A21817" s="65"/>
      <c r="B21817" s="65"/>
      <c r="C21817" s="65"/>
      <c r="D21817" s="65"/>
      <c r="E21817" s="65"/>
      <c r="F21817" s="65"/>
      <c r="G21817" s="145"/>
    </row>
    <row r="21818" spans="1:7">
      <c r="A21818" s="65"/>
      <c r="B21818" s="65"/>
      <c r="C21818" s="65"/>
      <c r="D21818" s="65"/>
      <c r="E21818" s="65"/>
      <c r="F21818" s="65"/>
      <c r="G21818" s="145"/>
    </row>
    <row r="21819" spans="1:7">
      <c r="A21819" s="65"/>
      <c r="B21819" s="65"/>
      <c r="C21819" s="65"/>
      <c r="D21819" s="65"/>
      <c r="E21819" s="65"/>
      <c r="F21819" s="65"/>
      <c r="G21819" s="145"/>
    </row>
    <row r="21820" spans="1:7">
      <c r="A21820" s="65"/>
      <c r="B21820" s="65"/>
      <c r="C21820" s="65"/>
      <c r="D21820" s="65"/>
      <c r="E21820" s="65"/>
      <c r="F21820" s="65"/>
      <c r="G21820" s="145"/>
    </row>
    <row r="21821" spans="1:7">
      <c r="A21821" s="65"/>
      <c r="B21821" s="65"/>
      <c r="C21821" s="65"/>
      <c r="D21821" s="65"/>
      <c r="E21821" s="65"/>
      <c r="F21821" s="65"/>
      <c r="G21821" s="145"/>
    </row>
    <row r="21822" spans="1:7">
      <c r="A21822" s="65"/>
      <c r="B21822" s="65"/>
      <c r="C21822" s="65"/>
      <c r="D21822" s="65"/>
      <c r="E21822" s="65"/>
      <c r="F21822" s="65"/>
      <c r="G21822" s="145"/>
    </row>
    <row r="21823" spans="1:7">
      <c r="A21823" s="65"/>
      <c r="B21823" s="65"/>
      <c r="C21823" s="65"/>
      <c r="D21823" s="65"/>
      <c r="E21823" s="65"/>
      <c r="F21823" s="65"/>
      <c r="G21823" s="145"/>
    </row>
    <row r="21824" spans="1:7">
      <c r="A21824" s="65"/>
      <c r="B21824" s="65"/>
      <c r="C21824" s="65"/>
      <c r="D21824" s="65"/>
      <c r="E21824" s="65"/>
      <c r="F21824" s="65"/>
      <c r="G21824" s="145"/>
    </row>
    <row r="21825" spans="1:7">
      <c r="A21825" s="65"/>
      <c r="B21825" s="65"/>
      <c r="C21825" s="65"/>
      <c r="D21825" s="65"/>
      <c r="E21825" s="65"/>
      <c r="F21825" s="65"/>
      <c r="G21825" s="145"/>
    </row>
    <row r="21826" spans="1:7">
      <c r="A21826" s="65"/>
      <c r="B21826" s="65"/>
      <c r="C21826" s="65"/>
      <c r="D21826" s="65"/>
      <c r="E21826" s="65"/>
      <c r="F21826" s="65"/>
      <c r="G21826" s="145"/>
    </row>
    <row r="21827" spans="1:7">
      <c r="A21827" s="65"/>
      <c r="B21827" s="65"/>
      <c r="C21827" s="65"/>
      <c r="D21827" s="65"/>
      <c r="E21827" s="65"/>
      <c r="F21827" s="65"/>
      <c r="G21827" s="145"/>
    </row>
    <row r="21828" spans="1:7">
      <c r="A21828" s="65"/>
      <c r="B21828" s="65"/>
      <c r="C21828" s="65"/>
      <c r="D21828" s="65"/>
      <c r="E21828" s="65"/>
      <c r="F21828" s="65"/>
      <c r="G21828" s="145"/>
    </row>
    <row r="21829" spans="1:7">
      <c r="A21829" s="65"/>
      <c r="B21829" s="65"/>
      <c r="C21829" s="65"/>
      <c r="D21829" s="65"/>
      <c r="E21829" s="65"/>
      <c r="F21829" s="65"/>
      <c r="G21829" s="145"/>
    </row>
    <row r="21830" spans="1:7">
      <c r="A21830" s="65"/>
      <c r="B21830" s="65"/>
      <c r="C21830" s="65"/>
      <c r="D21830" s="65"/>
      <c r="E21830" s="65"/>
      <c r="F21830" s="65"/>
      <c r="G21830" s="145"/>
    </row>
    <row r="21831" spans="1:7">
      <c r="A21831" s="65"/>
      <c r="B21831" s="65"/>
      <c r="C21831" s="65"/>
      <c r="D21831" s="65"/>
      <c r="E21831" s="65"/>
      <c r="F21831" s="65"/>
      <c r="G21831" s="145"/>
    </row>
    <row r="21832" spans="1:7">
      <c r="A21832" s="65"/>
      <c r="B21832" s="65"/>
      <c r="C21832" s="65"/>
      <c r="D21832" s="65"/>
      <c r="E21832" s="65"/>
      <c r="F21832" s="65"/>
      <c r="G21832" s="145"/>
    </row>
    <row r="21833" spans="1:7">
      <c r="A21833" s="65"/>
      <c r="B21833" s="65"/>
      <c r="C21833" s="65"/>
      <c r="D21833" s="65"/>
      <c r="E21833" s="65"/>
      <c r="F21833" s="65"/>
      <c r="G21833" s="145"/>
    </row>
    <row r="21834" spans="1:7">
      <c r="A21834" s="65"/>
      <c r="B21834" s="65"/>
      <c r="C21834" s="65"/>
      <c r="D21834" s="65"/>
      <c r="E21834" s="65"/>
      <c r="F21834" s="65"/>
      <c r="G21834" s="145"/>
    </row>
    <row r="21835" spans="1:7">
      <c r="A21835" s="65"/>
      <c r="B21835" s="65"/>
      <c r="C21835" s="65"/>
      <c r="D21835" s="65"/>
      <c r="E21835" s="65"/>
      <c r="F21835" s="65"/>
      <c r="G21835" s="145"/>
    </row>
    <row r="21836" spans="1:7">
      <c r="A21836" s="65"/>
      <c r="B21836" s="65"/>
      <c r="C21836" s="65"/>
      <c r="D21836" s="65"/>
      <c r="E21836" s="65"/>
      <c r="F21836" s="65"/>
      <c r="G21836" s="145"/>
    </row>
    <row r="21837" spans="1:7">
      <c r="A21837" s="65"/>
      <c r="B21837" s="65"/>
      <c r="C21837" s="65"/>
      <c r="D21837" s="65"/>
      <c r="E21837" s="65"/>
      <c r="F21837" s="65"/>
      <c r="G21837" s="145"/>
    </row>
    <row r="21838" spans="1:7">
      <c r="A21838" s="65"/>
      <c r="B21838" s="65"/>
      <c r="C21838" s="65"/>
      <c r="D21838" s="65"/>
      <c r="E21838" s="65"/>
      <c r="F21838" s="65"/>
      <c r="G21838" s="145"/>
    </row>
    <row r="21839" spans="1:7">
      <c r="A21839" s="65"/>
      <c r="B21839" s="65"/>
      <c r="C21839" s="65"/>
      <c r="D21839" s="65"/>
      <c r="E21839" s="65"/>
      <c r="F21839" s="65"/>
      <c r="G21839" s="145"/>
    </row>
    <row r="21840" spans="1:7">
      <c r="A21840" s="65"/>
      <c r="B21840" s="65"/>
      <c r="C21840" s="65"/>
      <c r="D21840" s="65"/>
      <c r="E21840" s="65"/>
      <c r="F21840" s="65"/>
      <c r="G21840" s="145"/>
    </row>
    <row r="21841" spans="1:7">
      <c r="A21841" s="65"/>
      <c r="B21841" s="65"/>
      <c r="C21841" s="65"/>
      <c r="D21841" s="65"/>
      <c r="E21841" s="65"/>
      <c r="F21841" s="65"/>
      <c r="G21841" s="145"/>
    </row>
    <row r="21842" spans="1:7">
      <c r="A21842" s="65"/>
      <c r="B21842" s="65"/>
      <c r="C21842" s="65"/>
      <c r="D21842" s="65"/>
      <c r="E21842" s="65"/>
      <c r="F21842" s="65"/>
      <c r="G21842" s="145"/>
    </row>
    <row r="21843" spans="1:7">
      <c r="A21843" s="65"/>
      <c r="B21843" s="65"/>
      <c r="C21843" s="65"/>
      <c r="D21843" s="65"/>
      <c r="E21843" s="65"/>
      <c r="F21843" s="65"/>
      <c r="G21843" s="145"/>
    </row>
    <row r="21844" spans="1:7">
      <c r="A21844" s="65"/>
      <c r="B21844" s="65"/>
      <c r="C21844" s="65"/>
      <c r="D21844" s="65"/>
      <c r="E21844" s="65"/>
      <c r="F21844" s="65"/>
      <c r="G21844" s="145"/>
    </row>
    <row r="21845" spans="1:7">
      <c r="A21845" s="65"/>
      <c r="B21845" s="65"/>
      <c r="C21845" s="65"/>
      <c r="D21845" s="65"/>
      <c r="E21845" s="65"/>
      <c r="F21845" s="65"/>
      <c r="G21845" s="145"/>
    </row>
    <row r="21846" spans="1:7">
      <c r="A21846" s="65"/>
      <c r="B21846" s="65"/>
      <c r="C21846" s="65"/>
      <c r="D21846" s="65"/>
      <c r="E21846" s="65"/>
      <c r="F21846" s="65"/>
      <c r="G21846" s="145"/>
    </row>
    <row r="21847" spans="1:7">
      <c r="A21847" s="65"/>
      <c r="B21847" s="65"/>
      <c r="C21847" s="65"/>
      <c r="D21847" s="65"/>
      <c r="E21847" s="65"/>
      <c r="F21847" s="65"/>
      <c r="G21847" s="145"/>
    </row>
    <row r="21848" spans="1:7">
      <c r="A21848" s="65"/>
      <c r="B21848" s="65"/>
      <c r="C21848" s="65"/>
      <c r="D21848" s="65"/>
      <c r="E21848" s="65"/>
      <c r="F21848" s="65"/>
      <c r="G21848" s="145"/>
    </row>
    <row r="21849" spans="1:7">
      <c r="A21849" s="65"/>
      <c r="B21849" s="65"/>
      <c r="C21849" s="65"/>
      <c r="D21849" s="65"/>
      <c r="E21849" s="65"/>
      <c r="F21849" s="65"/>
      <c r="G21849" s="145"/>
    </row>
    <row r="21850" spans="1:7">
      <c r="A21850" s="65"/>
      <c r="B21850" s="65"/>
      <c r="C21850" s="65"/>
      <c r="D21850" s="65"/>
      <c r="E21850" s="65"/>
      <c r="F21850" s="65"/>
      <c r="G21850" s="145"/>
    </row>
    <row r="21851" spans="1:7">
      <c r="A21851" s="65"/>
      <c r="B21851" s="65"/>
      <c r="C21851" s="65"/>
      <c r="D21851" s="65"/>
      <c r="E21851" s="65"/>
      <c r="F21851" s="65"/>
      <c r="G21851" s="145"/>
    </row>
    <row r="21852" spans="1:7">
      <c r="A21852" s="65"/>
      <c r="B21852" s="65"/>
      <c r="C21852" s="65"/>
      <c r="D21852" s="65"/>
      <c r="E21852" s="65"/>
      <c r="F21852" s="65"/>
      <c r="G21852" s="145"/>
    </row>
    <row r="21853" spans="1:7">
      <c r="A21853" s="65"/>
      <c r="B21853" s="65"/>
      <c r="C21853" s="65"/>
      <c r="D21853" s="65"/>
      <c r="E21853" s="65"/>
      <c r="F21853" s="65"/>
      <c r="G21853" s="145"/>
    </row>
    <row r="21854" spans="1:7">
      <c r="A21854" s="65"/>
      <c r="B21854" s="65"/>
      <c r="C21854" s="65"/>
      <c r="D21854" s="65"/>
      <c r="E21854" s="65"/>
      <c r="F21854" s="65"/>
      <c r="G21854" s="145"/>
    </row>
    <row r="21855" spans="1:7">
      <c r="A21855" s="65"/>
      <c r="B21855" s="65"/>
      <c r="C21855" s="65"/>
      <c r="D21855" s="65"/>
      <c r="E21855" s="65"/>
      <c r="F21855" s="65"/>
      <c r="G21855" s="145"/>
    </row>
    <row r="21856" spans="1:7">
      <c r="A21856" s="65"/>
      <c r="B21856" s="65"/>
      <c r="C21856" s="65"/>
      <c r="D21856" s="65"/>
      <c r="E21856" s="65"/>
      <c r="F21856" s="65"/>
      <c r="G21856" s="145"/>
    </row>
    <row r="21857" spans="1:7">
      <c r="A21857" s="65"/>
      <c r="B21857" s="65"/>
      <c r="C21857" s="65"/>
      <c r="D21857" s="65"/>
      <c r="E21857" s="65"/>
      <c r="F21857" s="65"/>
      <c r="G21857" s="145"/>
    </row>
    <row r="21858" spans="1:7">
      <c r="A21858" s="65"/>
      <c r="B21858" s="65"/>
      <c r="C21858" s="65"/>
      <c r="D21858" s="65"/>
      <c r="E21858" s="65"/>
      <c r="F21858" s="65"/>
      <c r="G21858" s="145"/>
    </row>
    <row r="21859" spans="1:7">
      <c r="A21859" s="65"/>
      <c r="B21859" s="65"/>
      <c r="C21859" s="65"/>
      <c r="D21859" s="65"/>
      <c r="E21859" s="65"/>
      <c r="F21859" s="65"/>
      <c r="G21859" s="145"/>
    </row>
    <row r="21860" spans="1:7">
      <c r="A21860" s="65"/>
      <c r="B21860" s="65"/>
      <c r="C21860" s="65"/>
      <c r="D21860" s="65"/>
      <c r="E21860" s="65"/>
      <c r="F21860" s="65"/>
      <c r="G21860" s="145"/>
    </row>
    <row r="21861" spans="1:7">
      <c r="A21861" s="65"/>
      <c r="B21861" s="65"/>
      <c r="C21861" s="65"/>
      <c r="D21861" s="65"/>
      <c r="E21861" s="65"/>
      <c r="F21861" s="65"/>
      <c r="G21861" s="145"/>
    </row>
    <row r="21862" spans="1:7">
      <c r="A21862" s="65"/>
      <c r="B21862" s="65"/>
      <c r="C21862" s="65"/>
      <c r="D21862" s="65"/>
      <c r="E21862" s="65"/>
      <c r="F21862" s="65"/>
      <c r="G21862" s="145"/>
    </row>
    <row r="21863" spans="1:7">
      <c r="A21863" s="65"/>
      <c r="B21863" s="65"/>
      <c r="C21863" s="65"/>
      <c r="D21863" s="65"/>
      <c r="E21863" s="65"/>
      <c r="F21863" s="65"/>
      <c r="G21863" s="145"/>
    </row>
    <row r="21864" spans="1:7">
      <c r="A21864" s="65"/>
      <c r="B21864" s="65"/>
      <c r="C21864" s="65"/>
      <c r="D21864" s="65"/>
      <c r="E21864" s="65"/>
      <c r="F21864" s="65"/>
      <c r="G21864" s="145"/>
    </row>
    <row r="21865" spans="1:7">
      <c r="A21865" s="65"/>
      <c r="B21865" s="65"/>
      <c r="C21865" s="65"/>
      <c r="D21865" s="65"/>
      <c r="E21865" s="65"/>
      <c r="F21865" s="65"/>
      <c r="G21865" s="145"/>
    </row>
    <row r="21866" spans="1:7">
      <c r="A21866" s="65"/>
      <c r="B21866" s="65"/>
      <c r="C21866" s="65"/>
      <c r="D21866" s="65"/>
      <c r="E21866" s="65"/>
      <c r="F21866" s="65"/>
      <c r="G21866" s="145"/>
    </row>
    <row r="21867" spans="1:7">
      <c r="A21867" s="65"/>
      <c r="B21867" s="65"/>
      <c r="C21867" s="65"/>
      <c r="D21867" s="65"/>
      <c r="E21867" s="65"/>
      <c r="F21867" s="65"/>
      <c r="G21867" s="145"/>
    </row>
    <row r="21868" spans="1:7">
      <c r="A21868" s="65"/>
      <c r="B21868" s="65"/>
      <c r="C21868" s="65"/>
      <c r="D21868" s="65"/>
      <c r="E21868" s="65"/>
      <c r="F21868" s="65"/>
      <c r="G21868" s="145"/>
    </row>
    <row r="21869" spans="1:7">
      <c r="A21869" s="65"/>
      <c r="B21869" s="65"/>
      <c r="C21869" s="65"/>
      <c r="D21869" s="65"/>
      <c r="E21869" s="65"/>
      <c r="F21869" s="65"/>
      <c r="G21869" s="145"/>
    </row>
    <row r="21870" spans="1:7">
      <c r="A21870" s="65"/>
      <c r="B21870" s="65"/>
      <c r="C21870" s="65"/>
      <c r="D21870" s="65"/>
      <c r="E21870" s="65"/>
      <c r="F21870" s="65"/>
      <c r="G21870" s="145"/>
    </row>
    <row r="21871" spans="1:7">
      <c r="A21871" s="65"/>
      <c r="B21871" s="65"/>
      <c r="C21871" s="65"/>
      <c r="D21871" s="65"/>
      <c r="E21871" s="65"/>
      <c r="F21871" s="65"/>
      <c r="G21871" s="145"/>
    </row>
    <row r="21872" spans="1:7">
      <c r="A21872" s="65"/>
      <c r="B21872" s="65"/>
      <c r="C21872" s="65"/>
      <c r="D21872" s="65"/>
      <c r="E21872" s="65"/>
      <c r="F21872" s="65"/>
      <c r="G21872" s="145"/>
    </row>
    <row r="21873" spans="1:7">
      <c r="A21873" s="65"/>
      <c r="B21873" s="65"/>
      <c r="C21873" s="65"/>
      <c r="D21873" s="65"/>
      <c r="E21873" s="65"/>
      <c r="F21873" s="65"/>
      <c r="G21873" s="145"/>
    </row>
    <row r="21874" spans="1:7">
      <c r="A21874" s="65"/>
      <c r="B21874" s="65"/>
      <c r="C21874" s="65"/>
      <c r="D21874" s="65"/>
      <c r="E21874" s="65"/>
      <c r="F21874" s="65"/>
      <c r="G21874" s="145"/>
    </row>
    <row r="21875" spans="1:7">
      <c r="A21875" s="65"/>
      <c r="B21875" s="65"/>
      <c r="C21875" s="65"/>
      <c r="D21875" s="65"/>
      <c r="E21875" s="65"/>
      <c r="F21875" s="65"/>
      <c r="G21875" s="145"/>
    </row>
    <row r="21876" spans="1:7">
      <c r="A21876" s="65"/>
      <c r="B21876" s="65"/>
      <c r="C21876" s="65"/>
      <c r="D21876" s="65"/>
      <c r="E21876" s="65"/>
      <c r="F21876" s="65"/>
      <c r="G21876" s="145"/>
    </row>
    <row r="21877" spans="1:7">
      <c r="A21877" s="65"/>
      <c r="B21877" s="65"/>
      <c r="C21877" s="65"/>
      <c r="D21877" s="65"/>
      <c r="E21877" s="65"/>
      <c r="F21877" s="65"/>
      <c r="G21877" s="145"/>
    </row>
    <row r="21878" spans="1:7">
      <c r="A21878" s="65"/>
      <c r="B21878" s="65"/>
      <c r="C21878" s="65"/>
      <c r="D21878" s="65"/>
      <c r="E21878" s="65"/>
      <c r="F21878" s="65"/>
      <c r="G21878" s="145"/>
    </row>
    <row r="21879" spans="1:7">
      <c r="A21879" s="65"/>
      <c r="B21879" s="65"/>
      <c r="C21879" s="65"/>
      <c r="D21879" s="65"/>
      <c r="E21879" s="65"/>
      <c r="F21879" s="65"/>
      <c r="G21879" s="145"/>
    </row>
    <row r="21880" spans="1:7">
      <c r="A21880" s="65"/>
      <c r="B21880" s="65"/>
      <c r="C21880" s="65"/>
      <c r="D21880" s="65"/>
      <c r="E21880" s="65"/>
      <c r="F21880" s="65"/>
      <c r="G21880" s="145"/>
    </row>
    <row r="21881" spans="1:7">
      <c r="A21881" s="65"/>
      <c r="B21881" s="65"/>
      <c r="C21881" s="65"/>
      <c r="D21881" s="65"/>
      <c r="E21881" s="65"/>
      <c r="F21881" s="65"/>
      <c r="G21881" s="145"/>
    </row>
    <row r="21882" spans="1:7">
      <c r="A21882" s="65"/>
      <c r="B21882" s="65"/>
      <c r="C21882" s="65"/>
      <c r="D21882" s="65"/>
      <c r="E21882" s="65"/>
      <c r="F21882" s="65"/>
      <c r="G21882" s="145"/>
    </row>
    <row r="21883" spans="1:7">
      <c r="A21883" s="65"/>
      <c r="B21883" s="65"/>
      <c r="C21883" s="65"/>
      <c r="D21883" s="65"/>
      <c r="E21883" s="65"/>
      <c r="F21883" s="65"/>
      <c r="G21883" s="145"/>
    </row>
    <row r="21884" spans="1:7">
      <c r="A21884" s="65"/>
      <c r="B21884" s="65"/>
      <c r="C21884" s="65"/>
      <c r="D21884" s="65"/>
      <c r="E21884" s="65"/>
      <c r="F21884" s="65"/>
      <c r="G21884" s="145"/>
    </row>
    <row r="21885" spans="1:7">
      <c r="A21885" s="65"/>
      <c r="B21885" s="65"/>
      <c r="C21885" s="65"/>
      <c r="D21885" s="65"/>
      <c r="E21885" s="65"/>
      <c r="F21885" s="65"/>
      <c r="G21885" s="145"/>
    </row>
    <row r="21886" spans="1:7">
      <c r="A21886" s="65"/>
      <c r="B21886" s="65"/>
      <c r="C21886" s="65"/>
      <c r="D21886" s="65"/>
      <c r="E21886" s="65"/>
      <c r="F21886" s="65"/>
      <c r="G21886" s="145"/>
    </row>
    <row r="21887" spans="1:7">
      <c r="A21887" s="65"/>
      <c r="B21887" s="65"/>
      <c r="C21887" s="65"/>
      <c r="D21887" s="65"/>
      <c r="E21887" s="65"/>
      <c r="F21887" s="65"/>
      <c r="G21887" s="145"/>
    </row>
    <row r="21888" spans="1:7">
      <c r="A21888" s="65"/>
      <c r="B21888" s="65"/>
      <c r="C21888" s="65"/>
      <c r="D21888" s="65"/>
      <c r="E21888" s="65"/>
      <c r="F21888" s="65"/>
      <c r="G21888" s="145"/>
    </row>
    <row r="21889" spans="1:7">
      <c r="A21889" s="65"/>
      <c r="B21889" s="65"/>
      <c r="C21889" s="65"/>
      <c r="D21889" s="65"/>
      <c r="E21889" s="65"/>
      <c r="F21889" s="65"/>
      <c r="G21889" s="145"/>
    </row>
    <row r="21890" spans="1:7">
      <c r="A21890" s="65"/>
      <c r="B21890" s="65"/>
      <c r="C21890" s="65"/>
      <c r="D21890" s="65"/>
      <c r="E21890" s="65"/>
      <c r="F21890" s="65"/>
      <c r="G21890" s="145"/>
    </row>
    <row r="21891" spans="1:7">
      <c r="A21891" s="65"/>
      <c r="B21891" s="65"/>
      <c r="C21891" s="65"/>
      <c r="D21891" s="65"/>
      <c r="E21891" s="65"/>
      <c r="F21891" s="65"/>
      <c r="G21891" s="145"/>
    </row>
    <row r="21892" spans="1:7">
      <c r="A21892" s="65"/>
      <c r="B21892" s="65"/>
      <c r="C21892" s="65"/>
      <c r="D21892" s="65"/>
      <c r="E21892" s="65"/>
      <c r="F21892" s="65"/>
      <c r="G21892" s="145"/>
    </row>
    <row r="21893" spans="1:7">
      <c r="A21893" s="65"/>
      <c r="B21893" s="65"/>
      <c r="C21893" s="65"/>
      <c r="D21893" s="65"/>
      <c r="E21893" s="65"/>
      <c r="F21893" s="65"/>
      <c r="G21893" s="145"/>
    </row>
    <row r="21894" spans="1:7">
      <c r="A21894" s="65"/>
      <c r="B21894" s="65"/>
      <c r="C21894" s="65"/>
      <c r="D21894" s="65"/>
      <c r="E21894" s="65"/>
      <c r="F21894" s="65"/>
      <c r="G21894" s="145"/>
    </row>
    <row r="21895" spans="1:7">
      <c r="A21895" s="65"/>
      <c r="B21895" s="65"/>
      <c r="C21895" s="65"/>
      <c r="D21895" s="65"/>
      <c r="E21895" s="65"/>
      <c r="F21895" s="65"/>
      <c r="G21895" s="145"/>
    </row>
    <row r="21896" spans="1:7">
      <c r="A21896" s="65"/>
      <c r="B21896" s="65"/>
      <c r="C21896" s="65"/>
      <c r="D21896" s="65"/>
      <c r="E21896" s="65"/>
      <c r="F21896" s="65"/>
      <c r="G21896" s="145"/>
    </row>
    <row r="21897" spans="1:7">
      <c r="A21897" s="65"/>
      <c r="B21897" s="65"/>
      <c r="C21897" s="65"/>
      <c r="D21897" s="65"/>
      <c r="E21897" s="65"/>
      <c r="F21897" s="65"/>
      <c r="G21897" s="145"/>
    </row>
    <row r="21898" spans="1:7">
      <c r="A21898" s="65"/>
      <c r="B21898" s="65"/>
      <c r="C21898" s="65"/>
      <c r="D21898" s="65"/>
      <c r="E21898" s="65"/>
      <c r="F21898" s="65"/>
      <c r="G21898" s="145"/>
    </row>
    <row r="21899" spans="1:7">
      <c r="A21899" s="65"/>
      <c r="B21899" s="65"/>
      <c r="C21899" s="65"/>
      <c r="D21899" s="65"/>
      <c r="E21899" s="65"/>
      <c r="F21899" s="65"/>
      <c r="G21899" s="145"/>
    </row>
    <row r="21900" spans="1:7">
      <c r="A21900" s="65"/>
      <c r="B21900" s="65"/>
      <c r="C21900" s="65"/>
      <c r="D21900" s="65"/>
      <c r="E21900" s="65"/>
      <c r="F21900" s="65"/>
      <c r="G21900" s="145"/>
    </row>
    <row r="21901" spans="1:7">
      <c r="A21901" s="65"/>
      <c r="B21901" s="65"/>
      <c r="C21901" s="65"/>
      <c r="D21901" s="65"/>
      <c r="E21901" s="65"/>
      <c r="F21901" s="65"/>
      <c r="G21901" s="145"/>
    </row>
    <row r="21902" spans="1:7">
      <c r="A21902" s="65"/>
      <c r="B21902" s="65"/>
      <c r="C21902" s="65"/>
      <c r="D21902" s="65"/>
      <c r="E21902" s="65"/>
      <c r="F21902" s="65"/>
      <c r="G21902" s="145"/>
    </row>
    <row r="21903" spans="1:7">
      <c r="A21903" s="65"/>
      <c r="B21903" s="65"/>
      <c r="C21903" s="65"/>
      <c r="D21903" s="65"/>
      <c r="E21903" s="65"/>
      <c r="F21903" s="65"/>
      <c r="G21903" s="145"/>
    </row>
    <row r="21904" spans="1:7">
      <c r="A21904" s="65"/>
      <c r="B21904" s="65"/>
      <c r="C21904" s="65"/>
      <c r="D21904" s="65"/>
      <c r="E21904" s="65"/>
      <c r="F21904" s="65"/>
      <c r="G21904" s="145"/>
    </row>
    <row r="21905" spans="1:7">
      <c r="A21905" s="65"/>
      <c r="B21905" s="65"/>
      <c r="C21905" s="65"/>
      <c r="D21905" s="65"/>
      <c r="E21905" s="65"/>
      <c r="F21905" s="65"/>
      <c r="G21905" s="145"/>
    </row>
    <row r="21906" spans="1:7">
      <c r="A21906" s="65"/>
      <c r="B21906" s="65"/>
      <c r="C21906" s="65"/>
      <c r="D21906" s="65"/>
      <c r="E21906" s="65"/>
      <c r="F21906" s="65"/>
      <c r="G21906" s="145"/>
    </row>
    <row r="21907" spans="1:7">
      <c r="A21907" s="65"/>
      <c r="B21907" s="65"/>
      <c r="C21907" s="65"/>
      <c r="D21907" s="65"/>
      <c r="E21907" s="65"/>
      <c r="F21907" s="65"/>
      <c r="G21907" s="145"/>
    </row>
    <row r="21908" spans="1:7">
      <c r="A21908" s="65"/>
      <c r="B21908" s="65"/>
      <c r="C21908" s="65"/>
      <c r="D21908" s="65"/>
      <c r="E21908" s="65"/>
      <c r="F21908" s="65"/>
      <c r="G21908" s="145"/>
    </row>
    <row r="21909" spans="1:7">
      <c r="A21909" s="65"/>
      <c r="B21909" s="65"/>
      <c r="C21909" s="65"/>
      <c r="D21909" s="65"/>
      <c r="E21909" s="65"/>
      <c r="F21909" s="65"/>
      <c r="G21909" s="145"/>
    </row>
    <row r="21910" spans="1:7">
      <c r="A21910" s="65"/>
      <c r="B21910" s="65"/>
      <c r="C21910" s="65"/>
      <c r="D21910" s="65"/>
      <c r="E21910" s="65"/>
      <c r="F21910" s="65"/>
      <c r="G21910" s="145"/>
    </row>
    <row r="21911" spans="1:7">
      <c r="A21911" s="65"/>
      <c r="B21911" s="65"/>
      <c r="C21911" s="65"/>
      <c r="D21911" s="65"/>
      <c r="E21911" s="65"/>
      <c r="F21911" s="65"/>
      <c r="G21911" s="145"/>
    </row>
    <row r="21912" spans="1:7">
      <c r="A21912" s="65"/>
      <c r="B21912" s="65"/>
      <c r="C21912" s="65"/>
      <c r="D21912" s="65"/>
      <c r="E21912" s="65"/>
      <c r="F21912" s="65"/>
      <c r="G21912" s="145"/>
    </row>
    <row r="21913" spans="1:7">
      <c r="A21913" s="65"/>
      <c r="B21913" s="65"/>
      <c r="C21913" s="65"/>
      <c r="D21913" s="65"/>
      <c r="E21913" s="65"/>
      <c r="F21913" s="65"/>
      <c r="G21913" s="145"/>
    </row>
    <row r="21914" spans="1:7">
      <c r="A21914" s="65"/>
      <c r="B21914" s="65"/>
      <c r="C21914" s="65"/>
      <c r="D21914" s="65"/>
      <c r="E21914" s="65"/>
      <c r="F21914" s="65"/>
      <c r="G21914" s="145"/>
    </row>
    <row r="21915" spans="1:7">
      <c r="A21915" s="65"/>
      <c r="B21915" s="65"/>
      <c r="C21915" s="65"/>
      <c r="D21915" s="65"/>
      <c r="E21915" s="65"/>
      <c r="F21915" s="65"/>
      <c r="G21915" s="145"/>
    </row>
    <row r="21916" spans="1:7">
      <c r="A21916" s="65"/>
      <c r="B21916" s="65"/>
      <c r="C21916" s="65"/>
      <c r="D21916" s="65"/>
      <c r="E21916" s="65"/>
      <c r="F21916" s="65"/>
      <c r="G21916" s="145"/>
    </row>
    <row r="21917" spans="1:7">
      <c r="A21917" s="65"/>
      <c r="B21917" s="65"/>
      <c r="C21917" s="65"/>
      <c r="D21917" s="65"/>
      <c r="E21917" s="65"/>
      <c r="F21917" s="65"/>
      <c r="G21917" s="145"/>
    </row>
    <row r="21918" spans="1:7">
      <c r="A21918" s="65"/>
      <c r="B21918" s="65"/>
      <c r="C21918" s="65"/>
      <c r="D21918" s="65"/>
      <c r="E21918" s="65"/>
      <c r="F21918" s="65"/>
      <c r="G21918" s="145"/>
    </row>
    <row r="21919" spans="1:7">
      <c r="A21919" s="65"/>
      <c r="B21919" s="65"/>
      <c r="C21919" s="65"/>
      <c r="D21919" s="65"/>
      <c r="E21919" s="65"/>
      <c r="F21919" s="65"/>
      <c r="G21919" s="145"/>
    </row>
    <row r="21920" spans="1:7">
      <c r="A21920" s="65"/>
      <c r="B21920" s="65"/>
      <c r="C21920" s="65"/>
      <c r="D21920" s="65"/>
      <c r="E21920" s="65"/>
      <c r="F21920" s="65"/>
      <c r="G21920" s="145"/>
    </row>
    <row r="21921" spans="1:7">
      <c r="A21921" s="65"/>
      <c r="B21921" s="65"/>
      <c r="C21921" s="65"/>
      <c r="D21921" s="65"/>
      <c r="E21921" s="65"/>
      <c r="F21921" s="65"/>
      <c r="G21921" s="145"/>
    </row>
    <row r="21922" spans="1:7">
      <c r="A21922" s="65"/>
      <c r="B21922" s="65"/>
      <c r="C21922" s="65"/>
      <c r="D21922" s="65"/>
      <c r="E21922" s="65"/>
      <c r="F21922" s="65"/>
      <c r="G21922" s="145"/>
    </row>
    <row r="21923" spans="1:7">
      <c r="A21923" s="65"/>
      <c r="B21923" s="65"/>
      <c r="C21923" s="65"/>
      <c r="D21923" s="65"/>
      <c r="E21923" s="65"/>
      <c r="F21923" s="65"/>
      <c r="G21923" s="145"/>
    </row>
    <row r="21924" spans="1:7">
      <c r="A21924" s="65"/>
      <c r="B21924" s="65"/>
      <c r="C21924" s="65"/>
      <c r="D21924" s="65"/>
      <c r="E21924" s="65"/>
      <c r="F21924" s="65"/>
      <c r="G21924" s="145"/>
    </row>
    <row r="21925" spans="1:7">
      <c r="A21925" s="65"/>
      <c r="B21925" s="65"/>
      <c r="C21925" s="65"/>
      <c r="D21925" s="65"/>
      <c r="E21925" s="65"/>
      <c r="F21925" s="65"/>
      <c r="G21925" s="145"/>
    </row>
    <row r="21926" spans="1:7">
      <c r="A21926" s="65"/>
      <c r="B21926" s="65"/>
      <c r="C21926" s="65"/>
      <c r="D21926" s="65"/>
      <c r="E21926" s="65"/>
      <c r="F21926" s="65"/>
      <c r="G21926" s="145"/>
    </row>
    <row r="21927" spans="1:7">
      <c r="A21927" s="65"/>
      <c r="B21927" s="65"/>
      <c r="C21927" s="65"/>
      <c r="D21927" s="65"/>
      <c r="E21927" s="65"/>
      <c r="F21927" s="65"/>
      <c r="G21927" s="145"/>
    </row>
    <row r="21928" spans="1:7">
      <c r="A21928" s="65"/>
      <c r="B21928" s="65"/>
      <c r="C21928" s="65"/>
      <c r="D21928" s="65"/>
      <c r="E21928" s="65"/>
      <c r="F21928" s="65"/>
      <c r="G21928" s="145"/>
    </row>
    <row r="21929" spans="1:7">
      <c r="A21929" s="65"/>
      <c r="B21929" s="65"/>
      <c r="C21929" s="65"/>
      <c r="D21929" s="65"/>
      <c r="E21929" s="65"/>
      <c r="F21929" s="65"/>
      <c r="G21929" s="145"/>
    </row>
    <row r="21930" spans="1:7">
      <c r="A21930" s="65"/>
      <c r="B21930" s="65"/>
      <c r="C21930" s="65"/>
      <c r="D21930" s="65"/>
      <c r="E21930" s="65"/>
      <c r="F21930" s="65"/>
      <c r="G21930" s="145"/>
    </row>
    <row r="21931" spans="1:7">
      <c r="A21931" s="65"/>
      <c r="B21931" s="65"/>
      <c r="C21931" s="65"/>
      <c r="D21931" s="65"/>
      <c r="E21931" s="65"/>
      <c r="F21931" s="65"/>
      <c r="G21931" s="145"/>
    </row>
    <row r="21932" spans="1:7">
      <c r="A21932" s="65"/>
      <c r="B21932" s="65"/>
      <c r="C21932" s="65"/>
      <c r="D21932" s="65"/>
      <c r="E21932" s="65"/>
      <c r="F21932" s="65"/>
      <c r="G21932" s="145"/>
    </row>
    <row r="21933" spans="1:7">
      <c r="A21933" s="65"/>
      <c r="B21933" s="65"/>
      <c r="C21933" s="65"/>
      <c r="D21933" s="65"/>
      <c r="E21933" s="65"/>
      <c r="F21933" s="65"/>
      <c r="G21933" s="145"/>
    </row>
    <row r="21934" spans="1:7">
      <c r="A21934" s="65"/>
      <c r="B21934" s="65"/>
      <c r="C21934" s="65"/>
      <c r="D21934" s="65"/>
      <c r="E21934" s="65"/>
      <c r="F21934" s="65"/>
      <c r="G21934" s="145"/>
    </row>
    <row r="21935" spans="1:7">
      <c r="A21935" s="65"/>
      <c r="B21935" s="65"/>
      <c r="C21935" s="65"/>
      <c r="D21935" s="65"/>
      <c r="E21935" s="65"/>
      <c r="F21935" s="65"/>
      <c r="G21935" s="145"/>
    </row>
    <row r="21936" spans="1:7">
      <c r="A21936" s="65"/>
      <c r="B21936" s="65"/>
      <c r="C21936" s="65"/>
      <c r="D21936" s="65"/>
      <c r="E21936" s="65"/>
      <c r="F21936" s="65"/>
      <c r="G21936" s="145"/>
    </row>
    <row r="21937" spans="1:7">
      <c r="A21937" s="65"/>
      <c r="B21937" s="65"/>
      <c r="C21937" s="65"/>
      <c r="D21937" s="65"/>
      <c r="E21937" s="65"/>
      <c r="F21937" s="65"/>
      <c r="G21937" s="145"/>
    </row>
    <row r="21938" spans="1:7">
      <c r="A21938" s="65"/>
      <c r="B21938" s="65"/>
      <c r="C21938" s="65"/>
      <c r="D21938" s="65"/>
      <c r="E21938" s="65"/>
      <c r="F21938" s="65"/>
      <c r="G21938" s="145"/>
    </row>
    <row r="21939" spans="1:7">
      <c r="A21939" s="65"/>
      <c r="B21939" s="65"/>
      <c r="C21939" s="65"/>
      <c r="D21939" s="65"/>
      <c r="E21939" s="65"/>
      <c r="F21939" s="65"/>
      <c r="G21939" s="145"/>
    </row>
    <row r="21940" spans="1:7">
      <c r="A21940" s="65"/>
      <c r="B21940" s="65"/>
      <c r="C21940" s="65"/>
      <c r="D21940" s="65"/>
      <c r="E21940" s="65"/>
      <c r="F21940" s="65"/>
      <c r="G21940" s="145"/>
    </row>
    <row r="21941" spans="1:7">
      <c r="A21941" s="65"/>
      <c r="B21941" s="65"/>
      <c r="C21941" s="65"/>
      <c r="D21941" s="65"/>
      <c r="E21941" s="65"/>
      <c r="F21941" s="65"/>
      <c r="G21941" s="145"/>
    </row>
    <row r="21942" spans="1:7">
      <c r="A21942" s="65"/>
      <c r="B21942" s="65"/>
      <c r="C21942" s="65"/>
      <c r="D21942" s="65"/>
      <c r="E21942" s="65"/>
      <c r="F21942" s="65"/>
      <c r="G21942" s="145"/>
    </row>
    <row r="21943" spans="1:7">
      <c r="A21943" s="65"/>
      <c r="B21943" s="65"/>
      <c r="C21943" s="65"/>
      <c r="D21943" s="65"/>
      <c r="E21943" s="65"/>
      <c r="F21943" s="65"/>
      <c r="G21943" s="145"/>
    </row>
    <row r="21944" spans="1:7">
      <c r="A21944" s="65"/>
      <c r="B21944" s="65"/>
      <c r="C21944" s="65"/>
      <c r="D21944" s="65"/>
      <c r="E21944" s="65"/>
      <c r="F21944" s="65"/>
      <c r="G21944" s="145"/>
    </row>
    <row r="21945" spans="1:7">
      <c r="A21945" s="65"/>
      <c r="B21945" s="65"/>
      <c r="C21945" s="65"/>
      <c r="D21945" s="65"/>
      <c r="E21945" s="65"/>
      <c r="F21945" s="65"/>
      <c r="G21945" s="145"/>
    </row>
    <row r="21946" spans="1:7">
      <c r="A21946" s="65"/>
      <c r="B21946" s="65"/>
      <c r="C21946" s="65"/>
      <c r="D21946" s="65"/>
      <c r="E21946" s="65"/>
      <c r="F21946" s="65"/>
      <c r="G21946" s="145"/>
    </row>
    <row r="21947" spans="1:7">
      <c r="A21947" s="65"/>
      <c r="B21947" s="65"/>
      <c r="C21947" s="65"/>
      <c r="D21947" s="65"/>
      <c r="E21947" s="65"/>
      <c r="F21947" s="65"/>
      <c r="G21947" s="145"/>
    </row>
    <row r="21948" spans="1:7">
      <c r="A21948" s="65"/>
      <c r="B21948" s="65"/>
      <c r="C21948" s="65"/>
      <c r="D21948" s="65"/>
      <c r="E21948" s="65"/>
      <c r="F21948" s="65"/>
      <c r="G21948" s="145"/>
    </row>
    <row r="21949" spans="1:7">
      <c r="A21949" s="65"/>
      <c r="B21949" s="65"/>
      <c r="C21949" s="65"/>
      <c r="D21949" s="65"/>
      <c r="E21949" s="65"/>
      <c r="F21949" s="65"/>
      <c r="G21949" s="145"/>
    </row>
    <row r="21950" spans="1:7">
      <c r="A21950" s="65"/>
      <c r="B21950" s="65"/>
      <c r="C21950" s="65"/>
      <c r="D21950" s="65"/>
      <c r="E21950" s="65"/>
      <c r="F21950" s="65"/>
      <c r="G21950" s="145"/>
    </row>
    <row r="21951" spans="1:7">
      <c r="A21951" s="65"/>
      <c r="B21951" s="65"/>
      <c r="C21951" s="65"/>
      <c r="D21951" s="65"/>
      <c r="E21951" s="65"/>
      <c r="F21951" s="65"/>
      <c r="G21951" s="145"/>
    </row>
    <row r="21952" spans="1:7">
      <c r="A21952" s="65"/>
      <c r="B21952" s="65"/>
      <c r="C21952" s="65"/>
      <c r="D21952" s="65"/>
      <c r="E21952" s="65"/>
      <c r="F21952" s="65"/>
      <c r="G21952" s="145"/>
    </row>
    <row r="21953" spans="1:7">
      <c r="A21953" s="65"/>
      <c r="B21953" s="65"/>
      <c r="C21953" s="65"/>
      <c r="D21953" s="65"/>
      <c r="E21953" s="65"/>
      <c r="F21953" s="65"/>
      <c r="G21953" s="145"/>
    </row>
    <row r="21954" spans="1:7">
      <c r="A21954" s="65"/>
      <c r="B21954" s="65"/>
      <c r="C21954" s="65"/>
      <c r="D21954" s="65"/>
      <c r="E21954" s="65"/>
      <c r="F21954" s="65"/>
      <c r="G21954" s="145"/>
    </row>
    <row r="21955" spans="1:7">
      <c r="A21955" s="65"/>
      <c r="B21955" s="65"/>
      <c r="C21955" s="65"/>
      <c r="D21955" s="65"/>
      <c r="E21955" s="65"/>
      <c r="F21955" s="65"/>
      <c r="G21955" s="145"/>
    </row>
    <row r="21956" spans="1:7">
      <c r="A21956" s="65"/>
      <c r="B21956" s="65"/>
      <c r="C21956" s="65"/>
      <c r="D21956" s="65"/>
      <c r="E21956" s="65"/>
      <c r="F21956" s="65"/>
      <c r="G21956" s="145"/>
    </row>
    <row r="21957" spans="1:7">
      <c r="A21957" s="65"/>
      <c r="B21957" s="65"/>
      <c r="C21957" s="65"/>
      <c r="D21957" s="65"/>
      <c r="E21957" s="65"/>
      <c r="F21957" s="65"/>
      <c r="G21957" s="145"/>
    </row>
    <row r="21958" spans="1:7">
      <c r="A21958" s="65"/>
      <c r="B21958" s="65"/>
      <c r="C21958" s="65"/>
      <c r="D21958" s="65"/>
      <c r="E21958" s="65"/>
      <c r="F21958" s="65"/>
      <c r="G21958" s="145"/>
    </row>
    <row r="21959" spans="1:7">
      <c r="A21959" s="65"/>
      <c r="B21959" s="65"/>
      <c r="C21959" s="65"/>
      <c r="D21959" s="65"/>
      <c r="E21959" s="65"/>
      <c r="F21959" s="65"/>
      <c r="G21959" s="145"/>
    </row>
    <row r="21960" spans="1:7">
      <c r="A21960" s="65"/>
      <c r="B21960" s="65"/>
      <c r="C21960" s="65"/>
      <c r="D21960" s="65"/>
      <c r="E21960" s="65"/>
      <c r="F21960" s="65"/>
      <c r="G21960" s="145"/>
    </row>
    <row r="21961" spans="1:7">
      <c r="A21961" s="65"/>
      <c r="B21961" s="65"/>
      <c r="C21961" s="65"/>
      <c r="D21961" s="65"/>
      <c r="E21961" s="65"/>
      <c r="F21961" s="65"/>
      <c r="G21961" s="145"/>
    </row>
    <row r="21962" spans="1:7">
      <c r="A21962" s="65"/>
      <c r="B21962" s="65"/>
      <c r="C21962" s="65"/>
      <c r="D21962" s="65"/>
      <c r="E21962" s="65"/>
      <c r="F21962" s="65"/>
      <c r="G21962" s="145"/>
    </row>
    <row r="21963" spans="1:7">
      <c r="A21963" s="65"/>
      <c r="B21963" s="65"/>
      <c r="C21963" s="65"/>
      <c r="D21963" s="65"/>
      <c r="E21963" s="65"/>
      <c r="F21963" s="65"/>
      <c r="G21963" s="145"/>
    </row>
    <row r="21964" spans="1:7">
      <c r="A21964" s="65"/>
      <c r="B21964" s="65"/>
      <c r="C21964" s="65"/>
      <c r="D21964" s="65"/>
      <c r="E21964" s="65"/>
      <c r="F21964" s="65"/>
      <c r="G21964" s="145"/>
    </row>
    <row r="21965" spans="1:7">
      <c r="A21965" s="65"/>
      <c r="B21965" s="65"/>
      <c r="C21965" s="65"/>
      <c r="D21965" s="65"/>
      <c r="E21965" s="65"/>
      <c r="F21965" s="65"/>
      <c r="G21965" s="145"/>
    </row>
    <row r="21966" spans="1:7">
      <c r="A21966" s="65"/>
      <c r="B21966" s="65"/>
      <c r="C21966" s="65"/>
      <c r="D21966" s="65"/>
      <c r="E21966" s="65"/>
      <c r="F21966" s="65"/>
      <c r="G21966" s="145"/>
    </row>
    <row r="21967" spans="1:7">
      <c r="A21967" s="65"/>
      <c r="B21967" s="65"/>
      <c r="C21967" s="65"/>
      <c r="D21967" s="65"/>
      <c r="E21967" s="65"/>
      <c r="F21967" s="65"/>
      <c r="G21967" s="145"/>
    </row>
    <row r="21968" spans="1:7">
      <c r="A21968" s="65"/>
      <c r="B21968" s="65"/>
      <c r="C21968" s="65"/>
      <c r="D21968" s="65"/>
      <c r="E21968" s="65"/>
      <c r="F21968" s="65"/>
      <c r="G21968" s="145"/>
    </row>
    <row r="21969" spans="1:7">
      <c r="A21969" s="65"/>
      <c r="B21969" s="65"/>
      <c r="C21969" s="65"/>
      <c r="D21969" s="65"/>
      <c r="E21969" s="65"/>
      <c r="F21969" s="65"/>
      <c r="G21969" s="145"/>
    </row>
    <row r="21970" spans="1:7">
      <c r="A21970" s="65"/>
      <c r="B21970" s="65"/>
      <c r="C21970" s="65"/>
      <c r="D21970" s="65"/>
      <c r="E21970" s="65"/>
      <c r="F21970" s="65"/>
      <c r="G21970" s="145"/>
    </row>
    <row r="21971" spans="1:7">
      <c r="A21971" s="65"/>
      <c r="B21971" s="65"/>
      <c r="C21971" s="65"/>
      <c r="D21971" s="65"/>
      <c r="E21971" s="65"/>
      <c r="F21971" s="65"/>
      <c r="G21971" s="145"/>
    </row>
    <row r="21972" spans="1:7">
      <c r="A21972" s="65"/>
      <c r="B21972" s="65"/>
      <c r="C21972" s="65"/>
      <c r="D21972" s="65"/>
      <c r="E21972" s="65"/>
      <c r="F21972" s="65"/>
      <c r="G21972" s="145"/>
    </row>
    <row r="21973" spans="1:7">
      <c r="A21973" s="65"/>
      <c r="B21973" s="65"/>
      <c r="C21973" s="65"/>
      <c r="D21973" s="65"/>
      <c r="E21973" s="65"/>
      <c r="F21973" s="65"/>
      <c r="G21973" s="145"/>
    </row>
    <row r="21974" spans="1:7">
      <c r="A21974" s="65"/>
      <c r="B21974" s="65"/>
      <c r="C21974" s="65"/>
      <c r="D21974" s="65"/>
      <c r="E21974" s="65"/>
      <c r="F21974" s="65"/>
      <c r="G21974" s="145"/>
    </row>
    <row r="21975" spans="1:7">
      <c r="A21975" s="65"/>
      <c r="B21975" s="65"/>
      <c r="C21975" s="65"/>
      <c r="D21975" s="65"/>
      <c r="E21975" s="65"/>
      <c r="F21975" s="65"/>
      <c r="G21975" s="145"/>
    </row>
    <row r="21976" spans="1:7">
      <c r="A21976" s="65"/>
      <c r="B21976" s="65"/>
      <c r="C21976" s="65"/>
      <c r="D21976" s="65"/>
      <c r="E21976" s="65"/>
      <c r="F21976" s="65"/>
      <c r="G21976" s="145"/>
    </row>
    <row r="21977" spans="1:7">
      <c r="A21977" s="65"/>
      <c r="B21977" s="65"/>
      <c r="C21977" s="65"/>
      <c r="D21977" s="65"/>
      <c r="E21977" s="65"/>
      <c r="F21977" s="65"/>
      <c r="G21977" s="145"/>
    </row>
    <row r="21978" spans="1:7">
      <c r="A21978" s="65"/>
      <c r="B21978" s="65"/>
      <c r="C21978" s="65"/>
      <c r="D21978" s="65"/>
      <c r="E21978" s="65"/>
      <c r="F21978" s="65"/>
      <c r="G21978" s="145"/>
    </row>
    <row r="21979" spans="1:7">
      <c r="A21979" s="65"/>
      <c r="B21979" s="65"/>
      <c r="C21979" s="65"/>
      <c r="D21979" s="65"/>
      <c r="E21979" s="65"/>
      <c r="F21979" s="65"/>
      <c r="G21979" s="145"/>
    </row>
    <row r="21980" spans="1:7">
      <c r="A21980" s="65"/>
      <c r="B21980" s="65"/>
      <c r="C21980" s="65"/>
      <c r="D21980" s="65"/>
      <c r="E21980" s="65"/>
      <c r="F21980" s="65"/>
      <c r="G21980" s="145"/>
    </row>
    <row r="21981" spans="1:7">
      <c r="A21981" s="65"/>
      <c r="B21981" s="65"/>
      <c r="C21981" s="65"/>
      <c r="D21981" s="65"/>
      <c r="E21981" s="65"/>
      <c r="F21981" s="65"/>
      <c r="G21981" s="145"/>
    </row>
    <row r="21982" spans="1:7">
      <c r="A21982" s="65"/>
      <c r="B21982" s="65"/>
      <c r="C21982" s="65"/>
      <c r="D21982" s="65"/>
      <c r="E21982" s="65"/>
      <c r="F21982" s="65"/>
      <c r="G21982" s="145"/>
    </row>
    <row r="21983" spans="1:7">
      <c r="A21983" s="65"/>
      <c r="B21983" s="65"/>
      <c r="C21983" s="65"/>
      <c r="D21983" s="65"/>
      <c r="E21983" s="65"/>
      <c r="F21983" s="65"/>
      <c r="G21983" s="145"/>
    </row>
    <row r="21984" spans="1:7">
      <c r="A21984" s="65"/>
      <c r="B21984" s="65"/>
      <c r="C21984" s="65"/>
      <c r="D21984" s="65"/>
      <c r="E21984" s="65"/>
      <c r="F21984" s="65"/>
      <c r="G21984" s="145"/>
    </row>
    <row r="21985" spans="1:7">
      <c r="A21985" s="65"/>
      <c r="B21985" s="65"/>
      <c r="C21985" s="65"/>
      <c r="D21985" s="65"/>
      <c r="E21985" s="65"/>
      <c r="F21985" s="65"/>
      <c r="G21985" s="145"/>
    </row>
    <row r="21986" spans="1:7">
      <c r="A21986" s="65"/>
      <c r="B21986" s="65"/>
      <c r="C21986" s="65"/>
      <c r="D21986" s="65"/>
      <c r="E21986" s="65"/>
      <c r="F21986" s="65"/>
      <c r="G21986" s="145"/>
    </row>
    <row r="21987" spans="1:7">
      <c r="A21987" s="65"/>
      <c r="B21987" s="65"/>
      <c r="C21987" s="65"/>
      <c r="D21987" s="65"/>
      <c r="E21987" s="65"/>
      <c r="F21987" s="65"/>
      <c r="G21987" s="145"/>
    </row>
    <row r="21988" spans="1:7">
      <c r="A21988" s="65"/>
      <c r="B21988" s="65"/>
      <c r="C21988" s="65"/>
      <c r="D21988" s="65"/>
      <c r="E21988" s="65"/>
      <c r="F21988" s="65"/>
      <c r="G21988" s="145"/>
    </row>
    <row r="21989" spans="1:7">
      <c r="A21989" s="65"/>
      <c r="B21989" s="65"/>
      <c r="C21989" s="65"/>
      <c r="D21989" s="65"/>
      <c r="E21989" s="65"/>
      <c r="F21989" s="65"/>
      <c r="G21989" s="145"/>
    </row>
    <row r="21990" spans="1:7">
      <c r="A21990" s="65"/>
      <c r="B21990" s="65"/>
      <c r="C21990" s="65"/>
      <c r="D21990" s="65"/>
      <c r="E21990" s="65"/>
      <c r="F21990" s="65"/>
      <c r="G21990" s="145"/>
    </row>
    <row r="21991" spans="1:7">
      <c r="A21991" s="65"/>
      <c r="B21991" s="65"/>
      <c r="C21991" s="65"/>
      <c r="D21991" s="65"/>
      <c r="E21991" s="65"/>
      <c r="F21991" s="65"/>
      <c r="G21991" s="145"/>
    </row>
    <row r="21992" spans="1:7">
      <c r="A21992" s="65"/>
      <c r="B21992" s="65"/>
      <c r="C21992" s="65"/>
      <c r="D21992" s="65"/>
      <c r="E21992" s="65"/>
      <c r="F21992" s="65"/>
      <c r="G21992" s="145"/>
    </row>
    <row r="21993" spans="1:7">
      <c r="A21993" s="65"/>
      <c r="B21993" s="65"/>
      <c r="C21993" s="65"/>
      <c r="D21993" s="65"/>
      <c r="E21993" s="65"/>
      <c r="F21993" s="65"/>
      <c r="G21993" s="145"/>
    </row>
    <row r="21994" spans="1:7">
      <c r="A21994" s="65"/>
      <c r="B21994" s="65"/>
      <c r="C21994" s="65"/>
      <c r="D21994" s="65"/>
      <c r="E21994" s="65"/>
      <c r="F21994" s="65"/>
      <c r="G21994" s="145"/>
    </row>
    <row r="21995" spans="1:7">
      <c r="A21995" s="65"/>
      <c r="B21995" s="65"/>
      <c r="C21995" s="65"/>
      <c r="D21995" s="65"/>
      <c r="E21995" s="65"/>
      <c r="F21995" s="65"/>
      <c r="G21995" s="145"/>
    </row>
    <row r="21996" spans="1:7">
      <c r="A21996" s="65"/>
      <c r="B21996" s="65"/>
      <c r="C21996" s="65"/>
      <c r="D21996" s="65"/>
      <c r="E21996" s="65"/>
      <c r="F21996" s="65"/>
      <c r="G21996" s="145"/>
    </row>
    <row r="21997" spans="1:7">
      <c r="A21997" s="65"/>
      <c r="B21997" s="65"/>
      <c r="C21997" s="65"/>
      <c r="D21997" s="65"/>
      <c r="E21997" s="65"/>
      <c r="F21997" s="65"/>
      <c r="G21997" s="145"/>
    </row>
    <row r="21998" spans="1:7">
      <c r="A21998" s="65"/>
      <c r="B21998" s="65"/>
      <c r="C21998" s="65"/>
      <c r="D21998" s="65"/>
      <c r="E21998" s="65"/>
      <c r="F21998" s="65"/>
      <c r="G21998" s="145"/>
    </row>
    <row r="21999" spans="1:7">
      <c r="A21999" s="65"/>
      <c r="B21999" s="65"/>
      <c r="C21999" s="65"/>
      <c r="D21999" s="65"/>
      <c r="E21999" s="65"/>
      <c r="F21999" s="65"/>
      <c r="G21999" s="145"/>
    </row>
    <row r="22000" spans="1:7">
      <c r="A22000" s="65"/>
      <c r="B22000" s="65"/>
      <c r="C22000" s="65"/>
      <c r="D22000" s="65"/>
      <c r="E22000" s="65"/>
      <c r="F22000" s="65"/>
      <c r="G22000" s="145"/>
    </row>
    <row r="22001" spans="1:7">
      <c r="A22001" s="65"/>
      <c r="B22001" s="65"/>
      <c r="C22001" s="65"/>
      <c r="D22001" s="65"/>
      <c r="E22001" s="65"/>
      <c r="F22001" s="65"/>
      <c r="G22001" s="145"/>
    </row>
    <row r="22002" spans="1:7">
      <c r="A22002" s="65"/>
      <c r="B22002" s="65"/>
      <c r="C22002" s="65"/>
      <c r="D22002" s="65"/>
      <c r="E22002" s="65"/>
      <c r="F22002" s="65"/>
      <c r="G22002" s="145"/>
    </row>
    <row r="22003" spans="1:7">
      <c r="A22003" s="65"/>
      <c r="B22003" s="65"/>
      <c r="C22003" s="65"/>
      <c r="D22003" s="65"/>
      <c r="E22003" s="65"/>
      <c r="F22003" s="65"/>
      <c r="G22003" s="145"/>
    </row>
    <row r="22004" spans="1:7">
      <c r="A22004" s="65"/>
      <c r="B22004" s="65"/>
      <c r="C22004" s="65"/>
      <c r="D22004" s="65"/>
      <c r="E22004" s="65"/>
      <c r="F22004" s="65"/>
      <c r="G22004" s="145"/>
    </row>
    <row r="22005" spans="1:7">
      <c r="A22005" s="65"/>
      <c r="B22005" s="65"/>
      <c r="C22005" s="65"/>
      <c r="D22005" s="65"/>
      <c r="E22005" s="65"/>
      <c r="F22005" s="65"/>
      <c r="G22005" s="145"/>
    </row>
    <row r="22006" spans="1:7">
      <c r="A22006" s="65"/>
      <c r="B22006" s="65"/>
      <c r="C22006" s="65"/>
      <c r="D22006" s="65"/>
      <c r="E22006" s="65"/>
      <c r="F22006" s="65"/>
      <c r="G22006" s="145"/>
    </row>
    <row r="22007" spans="1:7">
      <c r="A22007" s="65"/>
      <c r="B22007" s="65"/>
      <c r="C22007" s="65"/>
      <c r="D22007" s="65"/>
      <c r="E22007" s="65"/>
      <c r="F22007" s="65"/>
      <c r="G22007" s="145"/>
    </row>
    <row r="22008" spans="1:7">
      <c r="A22008" s="65"/>
      <c r="B22008" s="65"/>
      <c r="C22008" s="65"/>
      <c r="D22008" s="65"/>
      <c r="E22008" s="65"/>
      <c r="F22008" s="65"/>
      <c r="G22008" s="145"/>
    </row>
    <row r="22009" spans="1:7">
      <c r="A22009" s="65"/>
      <c r="B22009" s="65"/>
      <c r="C22009" s="65"/>
      <c r="D22009" s="65"/>
      <c r="E22009" s="65"/>
      <c r="F22009" s="65"/>
      <c r="G22009" s="145"/>
    </row>
    <row r="22010" spans="1:7">
      <c r="A22010" s="65"/>
      <c r="B22010" s="65"/>
      <c r="C22010" s="65"/>
      <c r="D22010" s="65"/>
      <c r="E22010" s="65"/>
      <c r="F22010" s="65"/>
      <c r="G22010" s="145"/>
    </row>
    <row r="22011" spans="1:7">
      <c r="A22011" s="65"/>
      <c r="B22011" s="65"/>
      <c r="C22011" s="65"/>
      <c r="D22011" s="65"/>
      <c r="E22011" s="65"/>
      <c r="F22011" s="65"/>
      <c r="G22011" s="145"/>
    </row>
    <row r="22012" spans="1:7">
      <c r="A22012" s="65"/>
      <c r="B22012" s="65"/>
      <c r="C22012" s="65"/>
      <c r="D22012" s="65"/>
      <c r="E22012" s="65"/>
      <c r="F22012" s="65"/>
      <c r="G22012" s="145"/>
    </row>
    <row r="22013" spans="1:7">
      <c r="A22013" s="65"/>
      <c r="B22013" s="65"/>
      <c r="C22013" s="65"/>
      <c r="D22013" s="65"/>
      <c r="E22013" s="65"/>
      <c r="F22013" s="65"/>
      <c r="G22013" s="145"/>
    </row>
    <row r="22014" spans="1:7">
      <c r="A22014" s="65"/>
      <c r="B22014" s="65"/>
      <c r="C22014" s="65"/>
      <c r="D22014" s="65"/>
      <c r="E22014" s="65"/>
      <c r="F22014" s="65"/>
      <c r="G22014" s="145"/>
    </row>
    <row r="22015" spans="1:7">
      <c r="A22015" s="65"/>
      <c r="B22015" s="65"/>
      <c r="C22015" s="65"/>
      <c r="D22015" s="65"/>
      <c r="E22015" s="65"/>
      <c r="F22015" s="65"/>
      <c r="G22015" s="145"/>
    </row>
    <row r="22016" spans="1:7">
      <c r="A22016" s="65"/>
      <c r="B22016" s="65"/>
      <c r="C22016" s="65"/>
      <c r="D22016" s="65"/>
      <c r="E22016" s="65"/>
      <c r="F22016" s="65"/>
      <c r="G22016" s="145"/>
    </row>
    <row r="22017" spans="1:7">
      <c r="A22017" s="65"/>
      <c r="B22017" s="65"/>
      <c r="C22017" s="65"/>
      <c r="D22017" s="65"/>
      <c r="E22017" s="65"/>
      <c r="F22017" s="65"/>
      <c r="G22017" s="145"/>
    </row>
    <row r="22018" spans="1:7">
      <c r="A22018" s="65"/>
      <c r="B22018" s="65"/>
      <c r="C22018" s="65"/>
      <c r="D22018" s="65"/>
      <c r="E22018" s="65"/>
      <c r="F22018" s="65"/>
      <c r="G22018" s="145"/>
    </row>
    <row r="22019" spans="1:7">
      <c r="A22019" s="65"/>
      <c r="B22019" s="65"/>
      <c r="C22019" s="65"/>
      <c r="D22019" s="65"/>
      <c r="E22019" s="65"/>
      <c r="F22019" s="65"/>
      <c r="G22019" s="145"/>
    </row>
    <row r="22020" spans="1:7">
      <c r="A22020" s="65"/>
      <c r="B22020" s="65"/>
      <c r="C22020" s="65"/>
      <c r="D22020" s="65"/>
      <c r="E22020" s="65"/>
      <c r="F22020" s="65"/>
      <c r="G22020" s="145"/>
    </row>
    <row r="22021" spans="1:7">
      <c r="A22021" s="65"/>
      <c r="B22021" s="65"/>
      <c r="C22021" s="65"/>
      <c r="D22021" s="65"/>
      <c r="E22021" s="65"/>
      <c r="F22021" s="65"/>
      <c r="G22021" s="145"/>
    </row>
    <row r="22022" spans="1:7">
      <c r="A22022" s="65"/>
      <c r="B22022" s="65"/>
      <c r="C22022" s="65"/>
      <c r="D22022" s="65"/>
      <c r="E22022" s="65"/>
      <c r="F22022" s="65"/>
      <c r="G22022" s="145"/>
    </row>
    <row r="22023" spans="1:7">
      <c r="A22023" s="65"/>
      <c r="B22023" s="65"/>
      <c r="C22023" s="65"/>
      <c r="D22023" s="65"/>
      <c r="E22023" s="65"/>
      <c r="F22023" s="65"/>
      <c r="G22023" s="145"/>
    </row>
    <row r="22024" spans="1:7">
      <c r="A22024" s="65"/>
      <c r="B22024" s="65"/>
      <c r="C22024" s="65"/>
      <c r="D22024" s="65"/>
      <c r="E22024" s="65"/>
      <c r="F22024" s="65"/>
      <c r="G22024" s="145"/>
    </row>
    <row r="22025" spans="1:7">
      <c r="A22025" s="65"/>
      <c r="B22025" s="65"/>
      <c r="C22025" s="65"/>
      <c r="D22025" s="65"/>
      <c r="E22025" s="65"/>
      <c r="F22025" s="65"/>
      <c r="G22025" s="145"/>
    </row>
    <row r="22026" spans="1:7">
      <c r="A22026" s="65"/>
      <c r="B22026" s="65"/>
      <c r="C22026" s="65"/>
      <c r="D22026" s="65"/>
      <c r="E22026" s="65"/>
      <c r="F22026" s="65"/>
      <c r="G22026" s="145"/>
    </row>
    <row r="22027" spans="1:7">
      <c r="A22027" s="65"/>
      <c r="B22027" s="65"/>
      <c r="C22027" s="65"/>
      <c r="D22027" s="65"/>
      <c r="E22027" s="65"/>
      <c r="F22027" s="65"/>
      <c r="G22027" s="145"/>
    </row>
    <row r="22028" spans="1:7">
      <c r="A22028" s="65"/>
      <c r="B22028" s="65"/>
      <c r="C22028" s="65"/>
      <c r="D22028" s="65"/>
      <c r="E22028" s="65"/>
      <c r="F22028" s="65"/>
      <c r="G22028" s="145"/>
    </row>
    <row r="22029" spans="1:7">
      <c r="A22029" s="65"/>
      <c r="B22029" s="65"/>
      <c r="C22029" s="65"/>
      <c r="D22029" s="65"/>
      <c r="E22029" s="65"/>
      <c r="F22029" s="65"/>
      <c r="G22029" s="145"/>
    </row>
    <row r="22030" spans="1:7">
      <c r="A22030" s="65"/>
      <c r="B22030" s="65"/>
      <c r="C22030" s="65"/>
      <c r="D22030" s="65"/>
      <c r="E22030" s="65"/>
      <c r="F22030" s="65"/>
      <c r="G22030" s="145"/>
    </row>
    <row r="22031" spans="1:7">
      <c r="A22031" s="65"/>
      <c r="B22031" s="65"/>
      <c r="C22031" s="65"/>
      <c r="D22031" s="65"/>
      <c r="E22031" s="65"/>
      <c r="F22031" s="65"/>
      <c r="G22031" s="145"/>
    </row>
    <row r="22032" spans="1:7">
      <c r="A22032" s="65"/>
      <c r="B22032" s="65"/>
      <c r="C22032" s="65"/>
      <c r="D22032" s="65"/>
      <c r="E22032" s="65"/>
      <c r="F22032" s="65"/>
      <c r="G22032" s="145"/>
    </row>
    <row r="22033" spans="1:7">
      <c r="A22033" s="65"/>
      <c r="B22033" s="65"/>
      <c r="C22033" s="65"/>
      <c r="D22033" s="65"/>
      <c r="E22033" s="65"/>
      <c r="F22033" s="65"/>
      <c r="G22033" s="145"/>
    </row>
    <row r="22034" spans="1:7">
      <c r="A22034" s="65"/>
      <c r="B22034" s="65"/>
      <c r="C22034" s="65"/>
      <c r="D22034" s="65"/>
      <c r="E22034" s="65"/>
      <c r="F22034" s="65"/>
      <c r="G22034" s="145"/>
    </row>
    <row r="22035" spans="1:7">
      <c r="A22035" s="65"/>
      <c r="B22035" s="65"/>
      <c r="C22035" s="65"/>
      <c r="D22035" s="65"/>
      <c r="E22035" s="65"/>
      <c r="F22035" s="65"/>
      <c r="G22035" s="145"/>
    </row>
    <row r="22036" spans="1:7">
      <c r="A22036" s="65"/>
      <c r="B22036" s="65"/>
      <c r="C22036" s="65"/>
      <c r="D22036" s="65"/>
      <c r="E22036" s="65"/>
      <c r="F22036" s="65"/>
      <c r="G22036" s="145"/>
    </row>
    <row r="22037" spans="1:7">
      <c r="A22037" s="65"/>
      <c r="B22037" s="65"/>
      <c r="C22037" s="65"/>
      <c r="D22037" s="65"/>
      <c r="E22037" s="65"/>
      <c r="F22037" s="65"/>
      <c r="G22037" s="145"/>
    </row>
    <row r="22038" spans="1:7">
      <c r="A22038" s="65"/>
      <c r="B22038" s="65"/>
      <c r="C22038" s="65"/>
      <c r="D22038" s="65"/>
      <c r="E22038" s="65"/>
      <c r="F22038" s="65"/>
      <c r="G22038" s="145"/>
    </row>
    <row r="22039" spans="1:7">
      <c r="A22039" s="65"/>
      <c r="B22039" s="65"/>
      <c r="C22039" s="65"/>
      <c r="D22039" s="65"/>
      <c r="E22039" s="65"/>
      <c r="F22039" s="65"/>
      <c r="G22039" s="145"/>
    </row>
    <row r="22040" spans="1:7">
      <c r="A22040" s="65"/>
      <c r="B22040" s="65"/>
      <c r="C22040" s="65"/>
      <c r="D22040" s="65"/>
      <c r="E22040" s="65"/>
      <c r="F22040" s="65"/>
      <c r="G22040" s="145"/>
    </row>
    <row r="22041" spans="1:7">
      <c r="A22041" s="65"/>
      <c r="B22041" s="65"/>
      <c r="C22041" s="65"/>
      <c r="D22041" s="65"/>
      <c r="E22041" s="65"/>
      <c r="F22041" s="65"/>
      <c r="G22041" s="145"/>
    </row>
    <row r="22042" spans="1:7">
      <c r="A22042" s="65"/>
      <c r="B22042" s="65"/>
      <c r="C22042" s="65"/>
      <c r="D22042" s="65"/>
      <c r="E22042" s="65"/>
      <c r="F22042" s="65"/>
      <c r="G22042" s="145"/>
    </row>
    <row r="22043" spans="1:7">
      <c r="A22043" s="65"/>
      <c r="B22043" s="65"/>
      <c r="C22043" s="65"/>
      <c r="D22043" s="65"/>
      <c r="E22043" s="65"/>
      <c r="F22043" s="65"/>
      <c r="G22043" s="145"/>
    </row>
    <row r="22044" spans="1:7">
      <c r="A22044" s="65"/>
      <c r="B22044" s="65"/>
      <c r="C22044" s="65"/>
      <c r="D22044" s="65"/>
      <c r="E22044" s="65"/>
      <c r="F22044" s="65"/>
      <c r="G22044" s="145"/>
    </row>
    <row r="22045" spans="1:7">
      <c r="A22045" s="65"/>
      <c r="B22045" s="65"/>
      <c r="C22045" s="65"/>
      <c r="D22045" s="65"/>
      <c r="E22045" s="65"/>
      <c r="F22045" s="65"/>
      <c r="G22045" s="145"/>
    </row>
    <row r="22046" spans="1:7">
      <c r="A22046" s="65"/>
      <c r="B22046" s="65"/>
      <c r="C22046" s="65"/>
      <c r="D22046" s="65"/>
      <c r="E22046" s="65"/>
      <c r="F22046" s="65"/>
      <c r="G22046" s="145"/>
    </row>
    <row r="22047" spans="1:7">
      <c r="A22047" s="65"/>
      <c r="B22047" s="65"/>
      <c r="C22047" s="65"/>
      <c r="D22047" s="65"/>
      <c r="E22047" s="65"/>
      <c r="F22047" s="65"/>
      <c r="G22047" s="145"/>
    </row>
    <row r="22048" spans="1:7">
      <c r="A22048" s="65"/>
      <c r="B22048" s="65"/>
      <c r="C22048" s="65"/>
      <c r="D22048" s="65"/>
      <c r="E22048" s="65"/>
      <c r="F22048" s="65"/>
      <c r="G22048" s="145"/>
    </row>
    <row r="22049" spans="1:7">
      <c r="A22049" s="65"/>
      <c r="B22049" s="65"/>
      <c r="C22049" s="65"/>
      <c r="D22049" s="65"/>
      <c r="E22049" s="65"/>
      <c r="F22049" s="65"/>
      <c r="G22049" s="145"/>
    </row>
    <row r="22050" spans="1:7">
      <c r="A22050" s="65"/>
      <c r="B22050" s="65"/>
      <c r="C22050" s="65"/>
      <c r="D22050" s="65"/>
      <c r="E22050" s="65"/>
      <c r="F22050" s="65"/>
      <c r="G22050" s="145"/>
    </row>
    <row r="22051" spans="1:7">
      <c r="A22051" s="65"/>
      <c r="B22051" s="65"/>
      <c r="C22051" s="65"/>
      <c r="D22051" s="65"/>
      <c r="E22051" s="65"/>
      <c r="F22051" s="65"/>
      <c r="G22051" s="145"/>
    </row>
    <row r="22052" spans="1:7">
      <c r="A22052" s="65"/>
      <c r="B22052" s="65"/>
      <c r="C22052" s="65"/>
      <c r="D22052" s="65"/>
      <c r="E22052" s="65"/>
      <c r="F22052" s="65"/>
      <c r="G22052" s="145"/>
    </row>
    <row r="22053" spans="1:7">
      <c r="A22053" s="65"/>
      <c r="B22053" s="65"/>
      <c r="C22053" s="65"/>
      <c r="D22053" s="65"/>
      <c r="E22053" s="65"/>
      <c r="F22053" s="65"/>
      <c r="G22053" s="145"/>
    </row>
    <row r="22054" spans="1:7">
      <c r="A22054" s="65"/>
      <c r="B22054" s="65"/>
      <c r="C22054" s="65"/>
      <c r="D22054" s="65"/>
      <c r="E22054" s="65"/>
      <c r="F22054" s="65"/>
      <c r="G22054" s="145"/>
    </row>
    <row r="22055" spans="1:7">
      <c r="A22055" s="65"/>
      <c r="B22055" s="65"/>
      <c r="C22055" s="65"/>
      <c r="D22055" s="65"/>
      <c r="E22055" s="65"/>
      <c r="F22055" s="65"/>
      <c r="G22055" s="145"/>
    </row>
    <row r="22056" spans="1:7">
      <c r="A22056" s="65"/>
      <c r="B22056" s="65"/>
      <c r="C22056" s="65"/>
      <c r="D22056" s="65"/>
      <c r="E22056" s="65"/>
      <c r="F22056" s="65"/>
      <c r="G22056" s="145"/>
    </row>
    <row r="22057" spans="1:7">
      <c r="A22057" s="65"/>
      <c r="B22057" s="65"/>
      <c r="C22057" s="65"/>
      <c r="D22057" s="65"/>
      <c r="E22057" s="65"/>
      <c r="F22057" s="65"/>
      <c r="G22057" s="145"/>
    </row>
    <row r="22058" spans="1:7">
      <c r="A22058" s="65"/>
      <c r="B22058" s="65"/>
      <c r="C22058" s="65"/>
      <c r="D22058" s="65"/>
      <c r="E22058" s="65"/>
      <c r="F22058" s="65"/>
      <c r="G22058" s="145"/>
    </row>
    <row r="22059" spans="1:7">
      <c r="A22059" s="65"/>
      <c r="B22059" s="65"/>
      <c r="C22059" s="65"/>
      <c r="D22059" s="65"/>
      <c r="E22059" s="65"/>
      <c r="F22059" s="65"/>
      <c r="G22059" s="145"/>
    </row>
    <row r="22060" spans="1:7">
      <c r="A22060" s="65"/>
      <c r="B22060" s="65"/>
      <c r="C22060" s="65"/>
      <c r="D22060" s="65"/>
      <c r="E22060" s="65"/>
      <c r="F22060" s="65"/>
      <c r="G22060" s="145"/>
    </row>
    <row r="22061" spans="1:7">
      <c r="A22061" s="65"/>
      <c r="B22061" s="65"/>
      <c r="C22061" s="65"/>
      <c r="D22061" s="65"/>
      <c r="E22061" s="65"/>
      <c r="F22061" s="65"/>
      <c r="G22061" s="145"/>
    </row>
    <row r="22062" spans="1:7">
      <c r="A22062" s="65"/>
      <c r="B22062" s="65"/>
      <c r="C22062" s="65"/>
      <c r="D22062" s="65"/>
      <c r="E22062" s="65"/>
      <c r="F22062" s="65"/>
      <c r="G22062" s="145"/>
    </row>
    <row r="22063" spans="1:7">
      <c r="A22063" s="65"/>
      <c r="B22063" s="65"/>
      <c r="C22063" s="65"/>
      <c r="D22063" s="65"/>
      <c r="E22063" s="65"/>
      <c r="F22063" s="65"/>
      <c r="G22063" s="145"/>
    </row>
    <row r="22064" spans="1:7">
      <c r="A22064" s="65"/>
      <c r="B22064" s="65"/>
      <c r="C22064" s="65"/>
      <c r="D22064" s="65"/>
      <c r="E22064" s="65"/>
      <c r="F22064" s="65"/>
      <c r="G22064" s="145"/>
    </row>
    <row r="22065" spans="1:7">
      <c r="A22065" s="65"/>
      <c r="B22065" s="65"/>
      <c r="C22065" s="65"/>
      <c r="D22065" s="65"/>
      <c r="E22065" s="65"/>
      <c r="F22065" s="65"/>
      <c r="G22065" s="145"/>
    </row>
    <row r="22066" spans="1:7">
      <c r="A22066" s="65"/>
      <c r="B22066" s="65"/>
      <c r="C22066" s="65"/>
      <c r="D22066" s="65"/>
      <c r="E22066" s="65"/>
      <c r="F22066" s="65"/>
      <c r="G22066" s="145"/>
    </row>
    <row r="22067" spans="1:7">
      <c r="A22067" s="65"/>
      <c r="B22067" s="65"/>
      <c r="C22067" s="65"/>
      <c r="D22067" s="65"/>
      <c r="E22067" s="65"/>
      <c r="F22067" s="65"/>
      <c r="G22067" s="145"/>
    </row>
    <row r="22068" spans="1:7">
      <c r="A22068" s="65"/>
      <c r="B22068" s="65"/>
      <c r="C22068" s="65"/>
      <c r="D22068" s="65"/>
      <c r="E22068" s="65"/>
      <c r="F22068" s="65"/>
      <c r="G22068" s="145"/>
    </row>
    <row r="22069" spans="1:7">
      <c r="A22069" s="65"/>
      <c r="B22069" s="65"/>
      <c r="C22069" s="65"/>
      <c r="D22069" s="65"/>
      <c r="E22069" s="65"/>
      <c r="F22069" s="65"/>
      <c r="G22069" s="145"/>
    </row>
    <row r="22070" spans="1:7">
      <c r="A22070" s="65"/>
      <c r="B22070" s="65"/>
      <c r="C22070" s="65"/>
      <c r="D22070" s="65"/>
      <c r="E22070" s="65"/>
      <c r="F22070" s="65"/>
      <c r="G22070" s="145"/>
    </row>
    <row r="22071" spans="1:7">
      <c r="A22071" s="65"/>
      <c r="B22071" s="65"/>
      <c r="C22071" s="65"/>
      <c r="D22071" s="65"/>
      <c r="E22071" s="65"/>
      <c r="F22071" s="65"/>
      <c r="G22071" s="145"/>
    </row>
    <row r="22072" spans="1:7">
      <c r="A22072" s="65"/>
      <c r="B22072" s="65"/>
      <c r="C22072" s="65"/>
      <c r="D22072" s="65"/>
      <c r="E22072" s="65"/>
      <c r="F22072" s="65"/>
      <c r="G22072" s="145"/>
    </row>
    <row r="22073" spans="1:7">
      <c r="A22073" s="65"/>
      <c r="B22073" s="65"/>
      <c r="C22073" s="65"/>
      <c r="D22073" s="65"/>
      <c r="E22073" s="65"/>
      <c r="F22073" s="65"/>
      <c r="G22073" s="145"/>
    </row>
    <row r="22074" spans="1:7">
      <c r="A22074" s="65"/>
      <c r="B22074" s="65"/>
      <c r="C22074" s="65"/>
      <c r="D22074" s="65"/>
      <c r="E22074" s="65"/>
      <c r="F22074" s="65"/>
      <c r="G22074" s="145"/>
    </row>
    <row r="22075" spans="1:7">
      <c r="A22075" s="65"/>
      <c r="B22075" s="65"/>
      <c r="C22075" s="65"/>
      <c r="D22075" s="65"/>
      <c r="E22075" s="65"/>
      <c r="F22075" s="65"/>
      <c r="G22075" s="145"/>
    </row>
    <row r="22076" spans="1:7">
      <c r="A22076" s="65"/>
      <c r="B22076" s="65"/>
      <c r="C22076" s="65"/>
      <c r="D22076" s="65"/>
      <c r="E22076" s="65"/>
      <c r="F22076" s="65"/>
      <c r="G22076" s="145"/>
    </row>
    <row r="22077" spans="1:7">
      <c r="A22077" s="65"/>
      <c r="B22077" s="65"/>
      <c r="C22077" s="65"/>
      <c r="D22077" s="65"/>
      <c r="E22077" s="65"/>
      <c r="F22077" s="65"/>
      <c r="G22077" s="145"/>
    </row>
    <row r="22078" spans="1:7">
      <c r="A22078" s="65"/>
      <c r="B22078" s="65"/>
      <c r="C22078" s="65"/>
      <c r="D22078" s="65"/>
      <c r="E22078" s="65"/>
      <c r="F22078" s="65"/>
      <c r="G22078" s="145"/>
    </row>
    <row r="22079" spans="1:7">
      <c r="A22079" s="65"/>
      <c r="B22079" s="65"/>
      <c r="C22079" s="65"/>
      <c r="D22079" s="65"/>
      <c r="E22079" s="65"/>
      <c r="F22079" s="65"/>
      <c r="G22079" s="145"/>
    </row>
    <row r="22080" spans="1:7">
      <c r="A22080" s="65"/>
      <c r="B22080" s="65"/>
      <c r="C22080" s="65"/>
      <c r="D22080" s="65"/>
      <c r="E22080" s="65"/>
      <c r="F22080" s="65"/>
      <c r="G22080" s="145"/>
    </row>
    <row r="22081" spans="1:7">
      <c r="A22081" s="65"/>
      <c r="B22081" s="65"/>
      <c r="C22081" s="65"/>
      <c r="D22081" s="65"/>
      <c r="E22081" s="65"/>
      <c r="F22081" s="65"/>
      <c r="G22081" s="145"/>
    </row>
    <row r="22082" spans="1:7">
      <c r="A22082" s="65"/>
      <c r="B22082" s="65"/>
      <c r="C22082" s="65"/>
      <c r="D22082" s="65"/>
      <c r="E22082" s="65"/>
      <c r="F22082" s="65"/>
      <c r="G22082" s="145"/>
    </row>
    <row r="22083" spans="1:7">
      <c r="A22083" s="65"/>
      <c r="B22083" s="65"/>
      <c r="C22083" s="65"/>
      <c r="D22083" s="65"/>
      <c r="E22083" s="65"/>
      <c r="F22083" s="65"/>
      <c r="G22083" s="145"/>
    </row>
    <row r="22084" spans="1:7">
      <c r="A22084" s="65"/>
      <c r="B22084" s="65"/>
      <c r="C22084" s="65"/>
      <c r="D22084" s="65"/>
      <c r="E22084" s="65"/>
      <c r="F22084" s="65"/>
      <c r="G22084" s="145"/>
    </row>
    <row r="22085" spans="1:7">
      <c r="A22085" s="65"/>
      <c r="B22085" s="65"/>
      <c r="C22085" s="65"/>
      <c r="D22085" s="65"/>
      <c r="E22085" s="65"/>
      <c r="F22085" s="65"/>
      <c r="G22085" s="145"/>
    </row>
    <row r="22086" spans="1:7">
      <c r="A22086" s="65"/>
      <c r="B22086" s="65"/>
      <c r="C22086" s="65"/>
      <c r="D22086" s="65"/>
      <c r="E22086" s="65"/>
      <c r="F22086" s="65"/>
      <c r="G22086" s="145"/>
    </row>
    <row r="22087" spans="1:7">
      <c r="A22087" s="65"/>
      <c r="B22087" s="65"/>
      <c r="C22087" s="65"/>
      <c r="D22087" s="65"/>
      <c r="E22087" s="65"/>
      <c r="F22087" s="65"/>
      <c r="G22087" s="145"/>
    </row>
    <row r="22088" spans="1:7">
      <c r="A22088" s="65"/>
      <c r="B22088" s="65"/>
      <c r="C22088" s="65"/>
      <c r="D22088" s="65"/>
      <c r="E22088" s="65"/>
      <c r="F22088" s="65"/>
      <c r="G22088" s="145"/>
    </row>
    <row r="22089" spans="1:7">
      <c r="A22089" s="65"/>
      <c r="B22089" s="65"/>
      <c r="C22089" s="65"/>
      <c r="D22089" s="65"/>
      <c r="E22089" s="65"/>
      <c r="F22089" s="65"/>
      <c r="G22089" s="145"/>
    </row>
    <row r="22090" spans="1:7">
      <c r="A22090" s="65"/>
      <c r="B22090" s="65"/>
      <c r="C22090" s="65"/>
      <c r="D22090" s="65"/>
      <c r="E22090" s="65"/>
      <c r="F22090" s="65"/>
      <c r="G22090" s="145"/>
    </row>
    <row r="22091" spans="1:7">
      <c r="A22091" s="65"/>
      <c r="B22091" s="65"/>
      <c r="C22091" s="65"/>
      <c r="D22091" s="65"/>
      <c r="E22091" s="65"/>
      <c r="F22091" s="65"/>
      <c r="G22091" s="145"/>
    </row>
    <row r="22092" spans="1:7">
      <c r="A22092" s="65"/>
      <c r="B22092" s="65"/>
      <c r="C22092" s="65"/>
      <c r="D22092" s="65"/>
      <c r="E22092" s="65"/>
      <c r="F22092" s="65"/>
      <c r="G22092" s="145"/>
    </row>
    <row r="22093" spans="1:7">
      <c r="A22093" s="65"/>
      <c r="B22093" s="65"/>
      <c r="C22093" s="65"/>
      <c r="D22093" s="65"/>
      <c r="E22093" s="65"/>
      <c r="F22093" s="65"/>
      <c r="G22093" s="145"/>
    </row>
    <row r="22094" spans="1:7">
      <c r="A22094" s="65"/>
      <c r="B22094" s="65"/>
      <c r="C22094" s="65"/>
      <c r="D22094" s="65"/>
      <c r="E22094" s="65"/>
      <c r="F22094" s="65"/>
      <c r="G22094" s="145"/>
    </row>
    <row r="22095" spans="1:7">
      <c r="A22095" s="65"/>
      <c r="B22095" s="65"/>
      <c r="C22095" s="65"/>
      <c r="D22095" s="65"/>
      <c r="E22095" s="65"/>
      <c r="F22095" s="65"/>
      <c r="G22095" s="145"/>
    </row>
    <row r="22096" spans="1:7">
      <c r="A22096" s="65"/>
      <c r="B22096" s="65"/>
      <c r="C22096" s="65"/>
      <c r="D22096" s="65"/>
      <c r="E22096" s="65"/>
      <c r="F22096" s="65"/>
      <c r="G22096" s="145"/>
    </row>
    <row r="22097" spans="1:7">
      <c r="A22097" s="65"/>
      <c r="B22097" s="65"/>
      <c r="C22097" s="65"/>
      <c r="D22097" s="65"/>
      <c r="E22097" s="65"/>
      <c r="F22097" s="65"/>
      <c r="G22097" s="145"/>
    </row>
    <row r="22098" spans="1:7">
      <c r="A22098" s="65"/>
      <c r="B22098" s="65"/>
      <c r="C22098" s="65"/>
      <c r="D22098" s="65"/>
      <c r="E22098" s="65"/>
      <c r="F22098" s="65"/>
      <c r="G22098" s="145"/>
    </row>
    <row r="22099" spans="1:7">
      <c r="A22099" s="65"/>
      <c r="B22099" s="65"/>
      <c r="C22099" s="65"/>
      <c r="D22099" s="65"/>
      <c r="E22099" s="65"/>
      <c r="F22099" s="65"/>
      <c r="G22099" s="145"/>
    </row>
    <row r="22100" spans="1:7">
      <c r="A22100" s="65"/>
      <c r="B22100" s="65"/>
      <c r="C22100" s="65"/>
      <c r="D22100" s="65"/>
      <c r="E22100" s="65"/>
      <c r="F22100" s="65"/>
      <c r="G22100" s="145"/>
    </row>
    <row r="22101" spans="1:7">
      <c r="A22101" s="65"/>
      <c r="B22101" s="65"/>
      <c r="C22101" s="65"/>
      <c r="D22101" s="65"/>
      <c r="E22101" s="65"/>
      <c r="F22101" s="65"/>
      <c r="G22101" s="145"/>
    </row>
    <row r="22102" spans="1:7">
      <c r="A22102" s="65"/>
      <c r="B22102" s="65"/>
      <c r="C22102" s="65"/>
      <c r="D22102" s="65"/>
      <c r="E22102" s="65"/>
      <c r="F22102" s="65"/>
      <c r="G22102" s="145"/>
    </row>
    <row r="22103" spans="1:7">
      <c r="A22103" s="65"/>
      <c r="B22103" s="65"/>
      <c r="C22103" s="65"/>
      <c r="D22103" s="65"/>
      <c r="E22103" s="65"/>
      <c r="F22103" s="65"/>
      <c r="G22103" s="145"/>
    </row>
    <row r="22104" spans="1:7">
      <c r="A22104" s="65"/>
      <c r="B22104" s="65"/>
      <c r="C22104" s="65"/>
      <c r="D22104" s="65"/>
      <c r="E22104" s="65"/>
      <c r="F22104" s="65"/>
      <c r="G22104" s="145"/>
    </row>
    <row r="22105" spans="1:7">
      <c r="A22105" s="65"/>
      <c r="B22105" s="65"/>
      <c r="C22105" s="65"/>
      <c r="D22105" s="65"/>
      <c r="E22105" s="65"/>
      <c r="F22105" s="65"/>
      <c r="G22105" s="145"/>
    </row>
    <row r="22106" spans="1:7">
      <c r="A22106" s="65"/>
      <c r="B22106" s="65"/>
      <c r="C22106" s="65"/>
      <c r="D22106" s="65"/>
      <c r="E22106" s="65"/>
      <c r="F22106" s="65"/>
      <c r="G22106" s="145"/>
    </row>
    <row r="22107" spans="1:7">
      <c r="A22107" s="65"/>
      <c r="B22107" s="65"/>
      <c r="C22107" s="65"/>
      <c r="D22107" s="65"/>
      <c r="E22107" s="65"/>
      <c r="F22107" s="65"/>
      <c r="G22107" s="145"/>
    </row>
    <row r="22108" spans="1:7">
      <c r="A22108" s="65"/>
      <c r="B22108" s="65"/>
      <c r="C22108" s="65"/>
      <c r="D22108" s="65"/>
      <c r="E22108" s="65"/>
      <c r="F22108" s="65"/>
      <c r="G22108" s="145"/>
    </row>
    <row r="22109" spans="1:7">
      <c r="A22109" s="65"/>
      <c r="B22109" s="65"/>
      <c r="C22109" s="65"/>
      <c r="D22109" s="65"/>
      <c r="E22109" s="65"/>
      <c r="F22109" s="65"/>
      <c r="G22109" s="145"/>
    </row>
    <row r="22110" spans="1:7">
      <c r="A22110" s="65"/>
      <c r="B22110" s="65"/>
      <c r="C22110" s="65"/>
      <c r="D22110" s="65"/>
      <c r="E22110" s="65"/>
      <c r="F22110" s="65"/>
      <c r="G22110" s="145"/>
    </row>
    <row r="22111" spans="1:7">
      <c r="A22111" s="65"/>
      <c r="B22111" s="65"/>
      <c r="C22111" s="65"/>
      <c r="D22111" s="65"/>
      <c r="E22111" s="65"/>
      <c r="F22111" s="65"/>
      <c r="G22111" s="145"/>
    </row>
    <row r="22112" spans="1:7">
      <c r="A22112" s="65"/>
      <c r="B22112" s="65"/>
      <c r="C22112" s="65"/>
      <c r="D22112" s="65"/>
      <c r="E22112" s="65"/>
      <c r="F22112" s="65"/>
      <c r="G22112" s="145"/>
    </row>
    <row r="22113" spans="1:7">
      <c r="A22113" s="65"/>
      <c r="B22113" s="65"/>
      <c r="C22113" s="65"/>
      <c r="D22113" s="65"/>
      <c r="E22113" s="65"/>
      <c r="F22113" s="65"/>
      <c r="G22113" s="145"/>
    </row>
    <row r="22114" spans="1:7">
      <c r="A22114" s="65"/>
      <c r="B22114" s="65"/>
      <c r="C22114" s="65"/>
      <c r="D22114" s="65"/>
      <c r="E22114" s="65"/>
      <c r="F22114" s="65"/>
      <c r="G22114" s="145"/>
    </row>
    <row r="22115" spans="1:7">
      <c r="A22115" s="65"/>
      <c r="B22115" s="65"/>
      <c r="C22115" s="65"/>
      <c r="D22115" s="65"/>
      <c r="E22115" s="65"/>
      <c r="F22115" s="65"/>
      <c r="G22115" s="145"/>
    </row>
    <row r="22116" spans="1:7">
      <c r="A22116" s="65"/>
      <c r="B22116" s="65"/>
      <c r="C22116" s="65"/>
      <c r="D22116" s="65"/>
      <c r="E22116" s="65"/>
      <c r="F22116" s="65"/>
      <c r="G22116" s="145"/>
    </row>
    <row r="22117" spans="1:7">
      <c r="A22117" s="65"/>
      <c r="B22117" s="65"/>
      <c r="C22117" s="65"/>
      <c r="D22117" s="65"/>
      <c r="E22117" s="65"/>
      <c r="F22117" s="65"/>
      <c r="G22117" s="145"/>
    </row>
    <row r="22118" spans="1:7">
      <c r="A22118" s="65"/>
      <c r="B22118" s="65"/>
      <c r="C22118" s="65"/>
      <c r="D22118" s="65"/>
      <c r="E22118" s="65"/>
      <c r="F22118" s="65"/>
      <c r="G22118" s="145"/>
    </row>
    <row r="22119" spans="1:7">
      <c r="A22119" s="65"/>
      <c r="B22119" s="65"/>
      <c r="C22119" s="65"/>
      <c r="D22119" s="65"/>
      <c r="E22119" s="65"/>
      <c r="F22119" s="65"/>
      <c r="G22119" s="145"/>
    </row>
    <row r="22120" spans="1:7">
      <c r="A22120" s="65"/>
      <c r="B22120" s="65"/>
      <c r="C22120" s="65"/>
      <c r="D22120" s="65"/>
      <c r="E22120" s="65"/>
      <c r="F22120" s="65"/>
      <c r="G22120" s="145"/>
    </row>
    <row r="22121" spans="1:7">
      <c r="A22121" s="65"/>
      <c r="B22121" s="65"/>
      <c r="C22121" s="65"/>
      <c r="D22121" s="65"/>
      <c r="E22121" s="65"/>
      <c r="F22121" s="65"/>
      <c r="G22121" s="145"/>
    </row>
    <row r="22122" spans="1:7">
      <c r="A22122" s="65"/>
      <c r="B22122" s="65"/>
      <c r="C22122" s="65"/>
      <c r="D22122" s="65"/>
      <c r="E22122" s="65"/>
      <c r="F22122" s="65"/>
      <c r="G22122" s="145"/>
    </row>
    <row r="22123" spans="1:7">
      <c r="A22123" s="65"/>
      <c r="B22123" s="65"/>
      <c r="C22123" s="65"/>
      <c r="D22123" s="65"/>
      <c r="E22123" s="65"/>
      <c r="F22123" s="65"/>
      <c r="G22123" s="145"/>
    </row>
    <row r="22124" spans="1:7">
      <c r="A22124" s="65"/>
      <c r="B22124" s="65"/>
      <c r="C22124" s="65"/>
      <c r="D22124" s="65"/>
      <c r="E22124" s="65"/>
      <c r="F22124" s="65"/>
      <c r="G22124" s="145"/>
    </row>
    <row r="22125" spans="1:7">
      <c r="A22125" s="65"/>
      <c r="B22125" s="65"/>
      <c r="C22125" s="65"/>
      <c r="D22125" s="65"/>
      <c r="E22125" s="65"/>
      <c r="F22125" s="65"/>
      <c r="G22125" s="145"/>
    </row>
    <row r="22126" spans="1:7">
      <c r="A22126" s="65"/>
      <c r="B22126" s="65"/>
      <c r="C22126" s="65"/>
      <c r="D22126" s="65"/>
      <c r="E22126" s="65"/>
      <c r="F22126" s="65"/>
      <c r="G22126" s="145"/>
    </row>
    <row r="22127" spans="1:7">
      <c r="A22127" s="65"/>
      <c r="B22127" s="65"/>
      <c r="C22127" s="65"/>
      <c r="D22127" s="65"/>
      <c r="E22127" s="65"/>
      <c r="F22127" s="65"/>
      <c r="G22127" s="145"/>
    </row>
    <row r="22128" spans="1:7">
      <c r="A22128" s="65"/>
      <c r="B22128" s="65"/>
      <c r="C22128" s="65"/>
      <c r="D22128" s="65"/>
      <c r="E22128" s="65"/>
      <c r="F22128" s="65"/>
      <c r="G22128" s="145"/>
    </row>
    <row r="22129" spans="1:7">
      <c r="A22129" s="65"/>
      <c r="B22129" s="65"/>
      <c r="C22129" s="65"/>
      <c r="D22129" s="65"/>
      <c r="E22129" s="65"/>
      <c r="F22129" s="65"/>
      <c r="G22129" s="145"/>
    </row>
    <row r="22130" spans="1:7">
      <c r="A22130" s="65"/>
      <c r="B22130" s="65"/>
      <c r="C22130" s="65"/>
      <c r="D22130" s="65"/>
      <c r="E22130" s="65"/>
      <c r="F22130" s="65"/>
      <c r="G22130" s="145"/>
    </row>
    <row r="22131" spans="1:7">
      <c r="A22131" s="65"/>
      <c r="B22131" s="65"/>
      <c r="C22131" s="65"/>
      <c r="D22131" s="65"/>
      <c r="E22131" s="65"/>
      <c r="F22131" s="65"/>
      <c r="G22131" s="145"/>
    </row>
    <row r="22132" spans="1:7">
      <c r="A22132" s="65"/>
      <c r="B22132" s="65"/>
      <c r="C22132" s="65"/>
      <c r="D22132" s="65"/>
      <c r="E22132" s="65"/>
      <c r="F22132" s="65"/>
      <c r="G22132" s="145"/>
    </row>
    <row r="22133" spans="1:7">
      <c r="A22133" s="65"/>
      <c r="B22133" s="65"/>
      <c r="C22133" s="65"/>
      <c r="D22133" s="65"/>
      <c r="E22133" s="65"/>
      <c r="F22133" s="65"/>
      <c r="G22133" s="145"/>
    </row>
    <row r="22134" spans="1:7">
      <c r="A22134" s="65"/>
      <c r="B22134" s="65"/>
      <c r="C22134" s="65"/>
      <c r="D22134" s="65"/>
      <c r="E22134" s="65"/>
      <c r="F22134" s="65"/>
      <c r="G22134" s="145"/>
    </row>
    <row r="22135" spans="1:7">
      <c r="A22135" s="65"/>
      <c r="B22135" s="65"/>
      <c r="C22135" s="65"/>
      <c r="D22135" s="65"/>
      <c r="E22135" s="65"/>
      <c r="F22135" s="65"/>
      <c r="G22135" s="145"/>
    </row>
    <row r="22136" spans="1:7">
      <c r="A22136" s="65"/>
      <c r="B22136" s="65"/>
      <c r="C22136" s="65"/>
      <c r="D22136" s="65"/>
      <c r="E22136" s="65"/>
      <c r="F22136" s="65"/>
      <c r="G22136" s="145"/>
    </row>
    <row r="22137" spans="1:7">
      <c r="A22137" s="65"/>
      <c r="B22137" s="65"/>
      <c r="C22137" s="65"/>
      <c r="D22137" s="65"/>
      <c r="E22137" s="65"/>
      <c r="F22137" s="65"/>
      <c r="G22137" s="145"/>
    </row>
    <row r="22138" spans="1:7">
      <c r="A22138" s="65"/>
      <c r="B22138" s="65"/>
      <c r="C22138" s="65"/>
      <c r="D22138" s="65"/>
      <c r="E22138" s="65"/>
      <c r="F22138" s="65"/>
      <c r="G22138" s="145"/>
    </row>
    <row r="22139" spans="1:7">
      <c r="A22139" s="65"/>
      <c r="B22139" s="65"/>
      <c r="C22139" s="65"/>
      <c r="D22139" s="65"/>
      <c r="E22139" s="65"/>
      <c r="F22139" s="65"/>
      <c r="G22139" s="145"/>
    </row>
    <row r="22140" spans="1:7">
      <c r="A22140" s="65"/>
      <c r="B22140" s="65"/>
      <c r="C22140" s="65"/>
      <c r="D22140" s="65"/>
      <c r="E22140" s="65"/>
      <c r="F22140" s="65"/>
      <c r="G22140" s="145"/>
    </row>
    <row r="22141" spans="1:7">
      <c r="A22141" s="65"/>
      <c r="B22141" s="65"/>
      <c r="C22141" s="65"/>
      <c r="D22141" s="65"/>
      <c r="E22141" s="65"/>
      <c r="F22141" s="65"/>
      <c r="G22141" s="145"/>
    </row>
    <row r="22142" spans="1:7">
      <c r="A22142" s="65"/>
      <c r="B22142" s="65"/>
      <c r="C22142" s="65"/>
      <c r="D22142" s="65"/>
      <c r="E22142" s="65"/>
      <c r="F22142" s="65"/>
      <c r="G22142" s="145"/>
    </row>
    <row r="22143" spans="1:7">
      <c r="A22143" s="65"/>
      <c r="B22143" s="65"/>
      <c r="C22143" s="65"/>
      <c r="D22143" s="65"/>
      <c r="E22143" s="65"/>
      <c r="F22143" s="65"/>
      <c r="G22143" s="145"/>
    </row>
    <row r="22144" spans="1:7">
      <c r="A22144" s="65"/>
      <c r="B22144" s="65"/>
      <c r="C22144" s="65"/>
      <c r="D22144" s="65"/>
      <c r="E22144" s="65"/>
      <c r="F22144" s="65"/>
      <c r="G22144" s="145"/>
    </row>
    <row r="22145" spans="1:7">
      <c r="A22145" s="65"/>
      <c r="B22145" s="65"/>
      <c r="C22145" s="65"/>
      <c r="D22145" s="65"/>
      <c r="E22145" s="65"/>
      <c r="F22145" s="65"/>
      <c r="G22145" s="145"/>
    </row>
    <row r="22146" spans="1:7">
      <c r="A22146" s="65"/>
      <c r="B22146" s="65"/>
      <c r="C22146" s="65"/>
      <c r="D22146" s="65"/>
      <c r="E22146" s="65"/>
      <c r="F22146" s="65"/>
      <c r="G22146" s="145"/>
    </row>
    <row r="22147" spans="1:7">
      <c r="A22147" s="65"/>
      <c r="B22147" s="65"/>
      <c r="C22147" s="65"/>
      <c r="D22147" s="65"/>
      <c r="E22147" s="65"/>
      <c r="F22147" s="65"/>
      <c r="G22147" s="145"/>
    </row>
    <row r="22148" spans="1:7">
      <c r="A22148" s="65"/>
      <c r="B22148" s="65"/>
      <c r="C22148" s="65"/>
      <c r="D22148" s="65"/>
      <c r="E22148" s="65"/>
      <c r="F22148" s="65"/>
      <c r="G22148" s="145"/>
    </row>
    <row r="22149" spans="1:7">
      <c r="A22149" s="65"/>
      <c r="B22149" s="65"/>
      <c r="C22149" s="65"/>
      <c r="D22149" s="65"/>
      <c r="E22149" s="65"/>
      <c r="F22149" s="65"/>
      <c r="G22149" s="145"/>
    </row>
    <row r="22150" spans="1:7">
      <c r="A22150" s="65"/>
      <c r="B22150" s="65"/>
      <c r="C22150" s="65"/>
      <c r="D22150" s="65"/>
      <c r="E22150" s="65"/>
      <c r="F22150" s="65"/>
      <c r="G22150" s="145"/>
    </row>
    <row r="22151" spans="1:7">
      <c r="A22151" s="65"/>
      <c r="B22151" s="65"/>
      <c r="C22151" s="65"/>
      <c r="D22151" s="65"/>
      <c r="E22151" s="65"/>
      <c r="F22151" s="65"/>
      <c r="G22151" s="145"/>
    </row>
    <row r="22152" spans="1:7">
      <c r="A22152" s="65"/>
      <c r="B22152" s="65"/>
      <c r="C22152" s="65"/>
      <c r="D22152" s="65"/>
      <c r="E22152" s="65"/>
      <c r="F22152" s="65"/>
      <c r="G22152" s="145"/>
    </row>
    <row r="22153" spans="1:7">
      <c r="A22153" s="65"/>
      <c r="B22153" s="65"/>
      <c r="C22153" s="65"/>
      <c r="D22153" s="65"/>
      <c r="E22153" s="65"/>
      <c r="F22153" s="65"/>
      <c r="G22153" s="145"/>
    </row>
    <row r="22154" spans="1:7">
      <c r="A22154" s="65"/>
      <c r="B22154" s="65"/>
      <c r="C22154" s="65"/>
      <c r="D22154" s="65"/>
      <c r="E22154" s="65"/>
      <c r="F22154" s="65"/>
      <c r="G22154" s="145"/>
    </row>
    <row r="22155" spans="1:7">
      <c r="A22155" s="65"/>
      <c r="B22155" s="65"/>
      <c r="C22155" s="65"/>
      <c r="D22155" s="65"/>
      <c r="E22155" s="65"/>
      <c r="F22155" s="65"/>
      <c r="G22155" s="145"/>
    </row>
    <row r="22156" spans="1:7">
      <c r="A22156" s="65"/>
      <c r="B22156" s="65"/>
      <c r="C22156" s="65"/>
      <c r="D22156" s="65"/>
      <c r="E22156" s="65"/>
      <c r="F22156" s="65"/>
      <c r="G22156" s="145"/>
    </row>
    <row r="22157" spans="1:7">
      <c r="A22157" s="65"/>
      <c r="B22157" s="65"/>
      <c r="C22157" s="65"/>
      <c r="D22157" s="65"/>
      <c r="E22157" s="65"/>
      <c r="F22157" s="65"/>
      <c r="G22157" s="145"/>
    </row>
    <row r="22158" spans="1:7">
      <c r="A22158" s="65"/>
      <c r="B22158" s="65"/>
      <c r="C22158" s="65"/>
      <c r="D22158" s="65"/>
      <c r="E22158" s="65"/>
      <c r="F22158" s="65"/>
      <c r="G22158" s="145"/>
    </row>
    <row r="22159" spans="1:7">
      <c r="A22159" s="65"/>
      <c r="B22159" s="65"/>
      <c r="C22159" s="65"/>
      <c r="D22159" s="65"/>
      <c r="E22159" s="65"/>
      <c r="F22159" s="65"/>
      <c r="G22159" s="145"/>
    </row>
    <row r="22160" spans="1:7">
      <c r="A22160" s="65"/>
      <c r="B22160" s="65"/>
      <c r="C22160" s="65"/>
      <c r="D22160" s="65"/>
      <c r="E22160" s="65"/>
      <c r="F22160" s="65"/>
      <c r="G22160" s="145"/>
    </row>
    <row r="22161" spans="1:7">
      <c r="A22161" s="65"/>
      <c r="B22161" s="65"/>
      <c r="C22161" s="65"/>
      <c r="D22161" s="65"/>
      <c r="E22161" s="65"/>
      <c r="F22161" s="65"/>
      <c r="G22161" s="145"/>
    </row>
    <row r="22162" spans="1:7">
      <c r="A22162" s="65"/>
      <c r="B22162" s="65"/>
      <c r="C22162" s="65"/>
      <c r="D22162" s="65"/>
      <c r="E22162" s="65"/>
      <c r="F22162" s="65"/>
      <c r="G22162" s="145"/>
    </row>
    <row r="22163" spans="1:7">
      <c r="A22163" s="65"/>
      <c r="B22163" s="65"/>
      <c r="C22163" s="65"/>
      <c r="D22163" s="65"/>
      <c r="E22163" s="65"/>
      <c r="F22163" s="65"/>
      <c r="G22163" s="145"/>
    </row>
    <row r="22164" spans="1:7">
      <c r="A22164" s="65"/>
      <c r="B22164" s="65"/>
      <c r="C22164" s="65"/>
      <c r="D22164" s="65"/>
      <c r="E22164" s="65"/>
      <c r="F22164" s="65"/>
      <c r="G22164" s="145"/>
    </row>
    <row r="22165" spans="1:7">
      <c r="A22165" s="65"/>
      <c r="B22165" s="65"/>
      <c r="C22165" s="65"/>
      <c r="D22165" s="65"/>
      <c r="E22165" s="65"/>
      <c r="F22165" s="65"/>
      <c r="G22165" s="145"/>
    </row>
    <row r="22166" spans="1:7">
      <c r="A22166" s="65"/>
      <c r="B22166" s="65"/>
      <c r="C22166" s="65"/>
      <c r="D22166" s="65"/>
      <c r="E22166" s="65"/>
      <c r="F22166" s="65"/>
      <c r="G22166" s="145"/>
    </row>
    <row r="22167" spans="1:7">
      <c r="A22167" s="65"/>
      <c r="B22167" s="65"/>
      <c r="C22167" s="65"/>
      <c r="D22167" s="65"/>
      <c r="E22167" s="65"/>
      <c r="F22167" s="65"/>
      <c r="G22167" s="145"/>
    </row>
    <row r="22168" spans="1:7">
      <c r="A22168" s="65"/>
      <c r="B22168" s="65"/>
      <c r="C22168" s="65"/>
      <c r="D22168" s="65"/>
      <c r="E22168" s="65"/>
      <c r="F22168" s="65"/>
      <c r="G22168" s="145"/>
    </row>
    <row r="22169" spans="1:7">
      <c r="A22169" s="65"/>
      <c r="B22169" s="65"/>
      <c r="C22169" s="65"/>
      <c r="D22169" s="65"/>
      <c r="E22169" s="65"/>
      <c r="F22169" s="65"/>
      <c r="G22169" s="145"/>
    </row>
    <row r="22170" spans="1:7">
      <c r="A22170" s="65"/>
      <c r="B22170" s="65"/>
      <c r="C22170" s="65"/>
      <c r="D22170" s="65"/>
      <c r="E22170" s="65"/>
      <c r="F22170" s="65"/>
      <c r="G22170" s="145"/>
    </row>
    <row r="22171" spans="1:7">
      <c r="A22171" s="65"/>
      <c r="B22171" s="65"/>
      <c r="C22171" s="65"/>
      <c r="D22171" s="65"/>
      <c r="E22171" s="65"/>
      <c r="F22171" s="65"/>
      <c r="G22171" s="145"/>
    </row>
    <row r="22172" spans="1:7">
      <c r="A22172" s="65"/>
      <c r="B22172" s="65"/>
      <c r="C22172" s="65"/>
      <c r="D22172" s="65"/>
      <c r="E22172" s="65"/>
      <c r="F22172" s="65"/>
      <c r="G22172" s="145"/>
    </row>
    <row r="22173" spans="1:7">
      <c r="A22173" s="65"/>
      <c r="B22173" s="65"/>
      <c r="C22173" s="65"/>
      <c r="D22173" s="65"/>
      <c r="E22173" s="65"/>
      <c r="F22173" s="65"/>
      <c r="G22173" s="145"/>
    </row>
    <row r="22174" spans="1:7">
      <c r="A22174" s="65"/>
      <c r="B22174" s="65"/>
      <c r="C22174" s="65"/>
      <c r="D22174" s="65"/>
      <c r="E22174" s="65"/>
      <c r="F22174" s="65"/>
      <c r="G22174" s="145"/>
    </row>
    <row r="22175" spans="1:7">
      <c r="A22175" s="65"/>
      <c r="B22175" s="65"/>
      <c r="C22175" s="65"/>
      <c r="D22175" s="65"/>
      <c r="E22175" s="65"/>
      <c r="F22175" s="65"/>
      <c r="G22175" s="145"/>
    </row>
    <row r="22176" spans="1:7">
      <c r="A22176" s="65"/>
      <c r="B22176" s="65"/>
      <c r="C22176" s="65"/>
      <c r="D22176" s="65"/>
      <c r="E22176" s="65"/>
      <c r="F22176" s="65"/>
      <c r="G22176" s="145"/>
    </row>
    <row r="22177" spans="1:7">
      <c r="A22177" s="65"/>
      <c r="B22177" s="65"/>
      <c r="C22177" s="65"/>
      <c r="D22177" s="65"/>
      <c r="E22177" s="65"/>
      <c r="F22177" s="65"/>
      <c r="G22177" s="145"/>
    </row>
    <row r="22178" spans="1:7">
      <c r="A22178" s="65"/>
      <c r="B22178" s="65"/>
      <c r="C22178" s="65"/>
      <c r="D22178" s="65"/>
      <c r="E22178" s="65"/>
      <c r="F22178" s="65"/>
      <c r="G22178" s="145"/>
    </row>
    <row r="22179" spans="1:7">
      <c r="A22179" s="65"/>
      <c r="B22179" s="65"/>
      <c r="C22179" s="65"/>
      <c r="D22179" s="65"/>
      <c r="E22179" s="65"/>
      <c r="F22179" s="65"/>
      <c r="G22179" s="145"/>
    </row>
    <row r="22180" spans="1:7">
      <c r="A22180" s="65"/>
      <c r="B22180" s="65"/>
      <c r="C22180" s="65"/>
      <c r="D22180" s="65"/>
      <c r="E22180" s="65"/>
      <c r="F22180" s="65"/>
      <c r="G22180" s="145"/>
    </row>
    <row r="22181" spans="1:7">
      <c r="A22181" s="65"/>
      <c r="B22181" s="65"/>
      <c r="C22181" s="65"/>
      <c r="D22181" s="65"/>
      <c r="E22181" s="65"/>
      <c r="F22181" s="65"/>
      <c r="G22181" s="145"/>
    </row>
    <row r="22182" spans="1:7">
      <c r="A22182" s="65"/>
      <c r="B22182" s="65"/>
      <c r="C22182" s="65"/>
      <c r="D22182" s="65"/>
      <c r="E22182" s="65"/>
      <c r="F22182" s="65"/>
      <c r="G22182" s="145"/>
    </row>
    <row r="22183" spans="1:7">
      <c r="A22183" s="65"/>
      <c r="B22183" s="65"/>
      <c r="C22183" s="65"/>
      <c r="D22183" s="65"/>
      <c r="E22183" s="65"/>
      <c r="F22183" s="65"/>
      <c r="G22183" s="145"/>
    </row>
    <row r="22184" spans="1:7">
      <c r="A22184" s="65"/>
      <c r="B22184" s="65"/>
      <c r="C22184" s="65"/>
      <c r="D22184" s="65"/>
      <c r="E22184" s="65"/>
      <c r="F22184" s="65"/>
      <c r="G22184" s="145"/>
    </row>
    <row r="22185" spans="1:7">
      <c r="A22185" s="65"/>
      <c r="B22185" s="65"/>
      <c r="C22185" s="65"/>
      <c r="D22185" s="65"/>
      <c r="E22185" s="65"/>
      <c r="F22185" s="65"/>
      <c r="G22185" s="145"/>
    </row>
    <row r="22186" spans="1:7">
      <c r="A22186" s="65"/>
      <c r="B22186" s="65"/>
      <c r="C22186" s="65"/>
      <c r="D22186" s="65"/>
      <c r="E22186" s="65"/>
      <c r="F22186" s="65"/>
      <c r="G22186" s="145"/>
    </row>
    <row r="22187" spans="1:7">
      <c r="A22187" s="65"/>
      <c r="B22187" s="65"/>
      <c r="C22187" s="65"/>
      <c r="D22187" s="65"/>
      <c r="E22187" s="65"/>
      <c r="F22187" s="65"/>
      <c r="G22187" s="145"/>
    </row>
    <row r="22188" spans="1:7">
      <c r="A22188" s="65"/>
      <c r="B22188" s="65"/>
      <c r="C22188" s="65"/>
      <c r="D22188" s="65"/>
      <c r="E22188" s="65"/>
      <c r="F22188" s="65"/>
      <c r="G22188" s="145"/>
    </row>
    <row r="22189" spans="1:7">
      <c r="A22189" s="65"/>
      <c r="B22189" s="65"/>
      <c r="C22189" s="65"/>
      <c r="D22189" s="65"/>
      <c r="E22189" s="65"/>
      <c r="F22189" s="65"/>
      <c r="G22189" s="145"/>
    </row>
    <row r="22190" spans="1:7">
      <c r="A22190" s="65"/>
      <c r="B22190" s="65"/>
      <c r="C22190" s="65"/>
      <c r="D22190" s="65"/>
      <c r="E22190" s="65"/>
      <c r="F22190" s="65"/>
      <c r="G22190" s="145"/>
    </row>
    <row r="22191" spans="1:7">
      <c r="A22191" s="65"/>
      <c r="B22191" s="65"/>
      <c r="C22191" s="65"/>
      <c r="D22191" s="65"/>
      <c r="E22191" s="65"/>
      <c r="F22191" s="65"/>
      <c r="G22191" s="145"/>
    </row>
    <row r="22192" spans="1:7">
      <c r="A22192" s="65"/>
      <c r="B22192" s="65"/>
      <c r="C22192" s="65"/>
      <c r="D22192" s="65"/>
      <c r="E22192" s="65"/>
      <c r="F22192" s="65"/>
      <c r="G22192" s="145"/>
    </row>
    <row r="22193" spans="1:7">
      <c r="A22193" s="65"/>
      <c r="B22193" s="65"/>
      <c r="C22193" s="65"/>
      <c r="D22193" s="65"/>
      <c r="E22193" s="65"/>
      <c r="F22193" s="65"/>
      <c r="G22193" s="145"/>
    </row>
    <row r="22194" spans="1:7">
      <c r="A22194" s="65"/>
      <c r="B22194" s="65"/>
      <c r="C22194" s="65"/>
      <c r="D22194" s="65"/>
      <c r="E22194" s="65"/>
      <c r="F22194" s="65"/>
      <c r="G22194" s="145"/>
    </row>
    <row r="22195" spans="1:7">
      <c r="A22195" s="65"/>
      <c r="B22195" s="65"/>
      <c r="C22195" s="65"/>
      <c r="D22195" s="65"/>
      <c r="E22195" s="65"/>
      <c r="F22195" s="65"/>
      <c r="G22195" s="145"/>
    </row>
    <row r="22196" spans="1:7">
      <c r="A22196" s="65"/>
      <c r="B22196" s="65"/>
      <c r="C22196" s="65"/>
      <c r="D22196" s="65"/>
      <c r="E22196" s="65"/>
      <c r="F22196" s="65"/>
      <c r="G22196" s="145"/>
    </row>
    <row r="22197" spans="1:7">
      <c r="A22197" s="65"/>
      <c r="B22197" s="65"/>
      <c r="C22197" s="65"/>
      <c r="D22197" s="65"/>
      <c r="E22197" s="65"/>
      <c r="F22197" s="65"/>
      <c r="G22197" s="145"/>
    </row>
    <row r="22198" spans="1:7">
      <c r="A22198" s="65"/>
      <c r="B22198" s="65"/>
      <c r="C22198" s="65"/>
      <c r="D22198" s="65"/>
      <c r="E22198" s="65"/>
      <c r="F22198" s="65"/>
      <c r="G22198" s="145"/>
    </row>
    <row r="22199" spans="1:7">
      <c r="A22199" s="65"/>
      <c r="B22199" s="65"/>
      <c r="C22199" s="65"/>
      <c r="D22199" s="65"/>
      <c r="E22199" s="65"/>
      <c r="F22199" s="65"/>
      <c r="G22199" s="145"/>
    </row>
    <row r="22200" spans="1:7">
      <c r="A22200" s="65"/>
      <c r="B22200" s="65"/>
      <c r="C22200" s="65"/>
      <c r="D22200" s="65"/>
      <c r="E22200" s="65"/>
      <c r="F22200" s="65"/>
      <c r="G22200" s="145"/>
    </row>
    <row r="22201" spans="1:7">
      <c r="A22201" s="65"/>
      <c r="B22201" s="65"/>
      <c r="C22201" s="65"/>
      <c r="D22201" s="65"/>
      <c r="E22201" s="65"/>
      <c r="F22201" s="65"/>
      <c r="G22201" s="145"/>
    </row>
    <row r="22202" spans="1:7">
      <c r="A22202" s="65"/>
      <c r="B22202" s="65"/>
      <c r="C22202" s="65"/>
      <c r="D22202" s="65"/>
      <c r="E22202" s="65"/>
      <c r="F22202" s="65"/>
      <c r="G22202" s="145"/>
    </row>
    <row r="22203" spans="1:7">
      <c r="A22203" s="65"/>
      <c r="B22203" s="65"/>
      <c r="C22203" s="65"/>
      <c r="D22203" s="65"/>
      <c r="E22203" s="65"/>
      <c r="F22203" s="65"/>
      <c r="G22203" s="145"/>
    </row>
    <row r="22204" spans="1:7">
      <c r="A22204" s="65"/>
      <c r="B22204" s="65"/>
      <c r="C22204" s="65"/>
      <c r="D22204" s="65"/>
      <c r="E22204" s="65"/>
      <c r="F22204" s="65"/>
      <c r="G22204" s="145"/>
    </row>
    <row r="22205" spans="1:7">
      <c r="A22205" s="65"/>
      <c r="B22205" s="65"/>
      <c r="C22205" s="65"/>
      <c r="D22205" s="65"/>
      <c r="E22205" s="65"/>
      <c r="F22205" s="65"/>
      <c r="G22205" s="145"/>
    </row>
    <row r="22206" spans="1:7">
      <c r="A22206" s="65"/>
      <c r="B22206" s="65"/>
      <c r="C22206" s="65"/>
      <c r="D22206" s="65"/>
      <c r="E22206" s="65"/>
      <c r="F22206" s="65"/>
      <c r="G22206" s="145"/>
    </row>
    <row r="22207" spans="1:7">
      <c r="A22207" s="65"/>
      <c r="B22207" s="65"/>
      <c r="C22207" s="65"/>
      <c r="D22207" s="65"/>
      <c r="E22207" s="65"/>
      <c r="F22207" s="65"/>
      <c r="G22207" s="145"/>
    </row>
    <row r="22208" spans="1:7">
      <c r="A22208" s="65"/>
      <c r="B22208" s="65"/>
      <c r="C22208" s="65"/>
      <c r="D22208" s="65"/>
      <c r="E22208" s="65"/>
      <c r="F22208" s="65"/>
      <c r="G22208" s="145"/>
    </row>
    <row r="22209" spans="1:7">
      <c r="A22209" s="65"/>
      <c r="B22209" s="65"/>
      <c r="C22209" s="65"/>
      <c r="D22209" s="65"/>
      <c r="E22209" s="65"/>
      <c r="F22209" s="65"/>
      <c r="G22209" s="145"/>
    </row>
    <row r="22210" spans="1:7">
      <c r="A22210" s="65"/>
      <c r="B22210" s="65"/>
      <c r="C22210" s="65"/>
      <c r="D22210" s="65"/>
      <c r="E22210" s="65"/>
      <c r="F22210" s="65"/>
      <c r="G22210" s="145"/>
    </row>
    <row r="22211" spans="1:7">
      <c r="A22211" s="65"/>
      <c r="B22211" s="65"/>
      <c r="C22211" s="65"/>
      <c r="D22211" s="65"/>
      <c r="E22211" s="65"/>
      <c r="F22211" s="65"/>
      <c r="G22211" s="145"/>
    </row>
    <row r="22212" spans="1:7">
      <c r="A22212" s="65"/>
      <c r="B22212" s="65"/>
      <c r="C22212" s="65"/>
      <c r="D22212" s="65"/>
      <c r="E22212" s="65"/>
      <c r="F22212" s="65"/>
      <c r="G22212" s="145"/>
    </row>
    <row r="22213" spans="1:7">
      <c r="A22213" s="65"/>
      <c r="B22213" s="65"/>
      <c r="C22213" s="65"/>
      <c r="D22213" s="65"/>
      <c r="E22213" s="65"/>
      <c r="F22213" s="65"/>
      <c r="G22213" s="145"/>
    </row>
    <row r="22214" spans="1:7">
      <c r="A22214" s="65"/>
      <c r="B22214" s="65"/>
      <c r="C22214" s="65"/>
      <c r="D22214" s="65"/>
      <c r="E22214" s="65"/>
      <c r="F22214" s="65"/>
      <c r="G22214" s="145"/>
    </row>
    <row r="22215" spans="1:7">
      <c r="A22215" s="65"/>
      <c r="B22215" s="65"/>
      <c r="C22215" s="65"/>
      <c r="D22215" s="65"/>
      <c r="E22215" s="65"/>
      <c r="F22215" s="65"/>
      <c r="G22215" s="145"/>
    </row>
    <row r="22216" spans="1:7">
      <c r="A22216" s="65"/>
      <c r="B22216" s="65"/>
      <c r="C22216" s="65"/>
      <c r="D22216" s="65"/>
      <c r="E22216" s="65"/>
      <c r="F22216" s="65"/>
      <c r="G22216" s="145"/>
    </row>
    <row r="22217" spans="1:7">
      <c r="A22217" s="65"/>
      <c r="B22217" s="65"/>
      <c r="C22217" s="65"/>
      <c r="D22217" s="65"/>
      <c r="E22217" s="65"/>
      <c r="F22217" s="65"/>
      <c r="G22217" s="145"/>
    </row>
    <row r="22218" spans="1:7">
      <c r="A22218" s="65"/>
      <c r="B22218" s="65"/>
      <c r="C22218" s="65"/>
      <c r="D22218" s="65"/>
      <c r="E22218" s="65"/>
      <c r="F22218" s="65"/>
      <c r="G22218" s="145"/>
    </row>
    <row r="22219" spans="1:7">
      <c r="A22219" s="65"/>
      <c r="B22219" s="65"/>
      <c r="C22219" s="65"/>
      <c r="D22219" s="65"/>
      <c r="E22219" s="65"/>
      <c r="F22219" s="65"/>
      <c r="G22219" s="145"/>
    </row>
    <row r="22220" spans="1:7">
      <c r="A22220" s="65"/>
      <c r="B22220" s="65"/>
      <c r="C22220" s="65"/>
      <c r="D22220" s="65"/>
      <c r="E22220" s="65"/>
      <c r="F22220" s="65"/>
      <c r="G22220" s="145"/>
    </row>
    <row r="22221" spans="1:7">
      <c r="A22221" s="65"/>
      <c r="B22221" s="65"/>
      <c r="C22221" s="65"/>
      <c r="D22221" s="65"/>
      <c r="E22221" s="65"/>
      <c r="F22221" s="65"/>
      <c r="G22221" s="145"/>
    </row>
    <row r="22222" spans="1:7">
      <c r="A22222" s="65"/>
      <c r="B22222" s="65"/>
      <c r="C22222" s="65"/>
      <c r="D22222" s="65"/>
      <c r="E22222" s="65"/>
      <c r="F22222" s="65"/>
      <c r="G22222" s="145"/>
    </row>
    <row r="22223" spans="1:7">
      <c r="A22223" s="65"/>
      <c r="B22223" s="65"/>
      <c r="C22223" s="65"/>
      <c r="D22223" s="65"/>
      <c r="E22223" s="65"/>
      <c r="F22223" s="65"/>
      <c r="G22223" s="145"/>
    </row>
    <row r="22224" spans="1:7">
      <c r="A22224" s="65"/>
      <c r="B22224" s="65"/>
      <c r="C22224" s="65"/>
      <c r="D22224" s="65"/>
      <c r="E22224" s="65"/>
      <c r="F22224" s="65"/>
      <c r="G22224" s="145"/>
    </row>
    <row r="22225" spans="1:7">
      <c r="A22225" s="65"/>
      <c r="B22225" s="65"/>
      <c r="C22225" s="65"/>
      <c r="D22225" s="65"/>
      <c r="E22225" s="65"/>
      <c r="F22225" s="65"/>
      <c r="G22225" s="145"/>
    </row>
    <row r="22226" spans="1:7">
      <c r="A22226" s="65"/>
      <c r="B22226" s="65"/>
      <c r="C22226" s="65"/>
      <c r="D22226" s="65"/>
      <c r="E22226" s="65"/>
      <c r="F22226" s="65"/>
      <c r="G22226" s="145"/>
    </row>
    <row r="22227" spans="1:7">
      <c r="A22227" s="65"/>
      <c r="B22227" s="65"/>
      <c r="C22227" s="65"/>
      <c r="D22227" s="65"/>
      <c r="E22227" s="65"/>
      <c r="F22227" s="65"/>
      <c r="G22227" s="145"/>
    </row>
    <row r="22228" spans="1:7">
      <c r="A22228" s="65"/>
      <c r="B22228" s="65"/>
      <c r="C22228" s="65"/>
      <c r="D22228" s="65"/>
      <c r="E22228" s="65"/>
      <c r="F22228" s="65"/>
      <c r="G22228" s="145"/>
    </row>
    <row r="22229" spans="1:7">
      <c r="A22229" s="65"/>
      <c r="B22229" s="65"/>
      <c r="C22229" s="65"/>
      <c r="D22229" s="65"/>
      <c r="E22229" s="65"/>
      <c r="F22229" s="65"/>
      <c r="G22229" s="145"/>
    </row>
    <row r="22230" spans="1:7">
      <c r="A22230" s="65"/>
      <c r="B22230" s="65"/>
      <c r="C22230" s="65"/>
      <c r="D22230" s="65"/>
      <c r="E22230" s="65"/>
      <c r="F22230" s="65"/>
      <c r="G22230" s="145"/>
    </row>
    <row r="22231" spans="1:7">
      <c r="A22231" s="65"/>
      <c r="B22231" s="65"/>
      <c r="C22231" s="65"/>
      <c r="D22231" s="65"/>
      <c r="E22231" s="65"/>
      <c r="F22231" s="65"/>
      <c r="G22231" s="145"/>
    </row>
    <row r="22232" spans="1:7">
      <c r="A22232" s="65"/>
      <c r="B22232" s="65"/>
      <c r="C22232" s="65"/>
      <c r="D22232" s="65"/>
      <c r="E22232" s="65"/>
      <c r="F22232" s="65"/>
      <c r="G22232" s="145"/>
    </row>
    <row r="22233" spans="1:7">
      <c r="A22233" s="65"/>
      <c r="B22233" s="65"/>
      <c r="C22233" s="65"/>
      <c r="D22233" s="65"/>
      <c r="E22233" s="65"/>
      <c r="F22233" s="65"/>
      <c r="G22233" s="145"/>
    </row>
    <row r="22234" spans="1:7">
      <c r="A22234" s="65"/>
      <c r="B22234" s="65"/>
      <c r="C22234" s="65"/>
      <c r="D22234" s="65"/>
      <c r="E22234" s="65"/>
      <c r="F22234" s="65"/>
      <c r="G22234" s="145"/>
    </row>
    <row r="22235" spans="1:7">
      <c r="A22235" s="65"/>
      <c r="B22235" s="65"/>
      <c r="C22235" s="65"/>
      <c r="D22235" s="65"/>
      <c r="E22235" s="65"/>
      <c r="F22235" s="65"/>
      <c r="G22235" s="145"/>
    </row>
    <row r="22236" spans="1:7">
      <c r="A22236" s="65"/>
      <c r="B22236" s="65"/>
      <c r="C22236" s="65"/>
      <c r="D22236" s="65"/>
      <c r="E22236" s="65"/>
      <c r="F22236" s="65"/>
      <c r="G22236" s="145"/>
    </row>
    <row r="22237" spans="1:7">
      <c r="A22237" s="65"/>
      <c r="B22237" s="65"/>
      <c r="C22237" s="65"/>
      <c r="D22237" s="65"/>
      <c r="E22237" s="65"/>
      <c r="F22237" s="65"/>
      <c r="G22237" s="145"/>
    </row>
    <row r="22238" spans="1:7">
      <c r="A22238" s="65"/>
      <c r="B22238" s="65"/>
      <c r="C22238" s="65"/>
      <c r="D22238" s="65"/>
      <c r="E22238" s="65"/>
      <c r="F22238" s="65"/>
      <c r="G22238" s="145"/>
    </row>
    <row r="22239" spans="1:7">
      <c r="A22239" s="65"/>
      <c r="B22239" s="65"/>
      <c r="C22239" s="65"/>
      <c r="D22239" s="65"/>
      <c r="E22239" s="65"/>
      <c r="F22239" s="65"/>
      <c r="G22239" s="145"/>
    </row>
    <row r="22240" spans="1:7">
      <c r="A22240" s="65"/>
      <c r="B22240" s="65"/>
      <c r="C22240" s="65"/>
      <c r="D22240" s="65"/>
      <c r="E22240" s="65"/>
      <c r="F22240" s="65"/>
      <c r="G22240" s="145"/>
    </row>
    <row r="22241" spans="1:7">
      <c r="A22241" s="65"/>
      <c r="B22241" s="65"/>
      <c r="C22241" s="65"/>
      <c r="D22241" s="65"/>
      <c r="E22241" s="65"/>
      <c r="F22241" s="65"/>
      <c r="G22241" s="145"/>
    </row>
    <row r="22242" spans="1:7">
      <c r="A22242" s="65"/>
      <c r="B22242" s="65"/>
      <c r="C22242" s="65"/>
      <c r="D22242" s="65"/>
      <c r="E22242" s="65"/>
      <c r="F22242" s="65"/>
      <c r="G22242" s="145"/>
    </row>
    <row r="22243" spans="1:7">
      <c r="A22243" s="65"/>
      <c r="B22243" s="65"/>
      <c r="C22243" s="65"/>
      <c r="D22243" s="65"/>
      <c r="E22243" s="65"/>
      <c r="F22243" s="65"/>
      <c r="G22243" s="145"/>
    </row>
    <row r="22244" spans="1:7">
      <c r="A22244" s="65"/>
      <c r="B22244" s="65"/>
      <c r="C22244" s="65"/>
      <c r="D22244" s="65"/>
      <c r="E22244" s="65"/>
      <c r="F22244" s="65"/>
      <c r="G22244" s="145"/>
    </row>
    <row r="22245" spans="1:7">
      <c r="A22245" s="65"/>
      <c r="B22245" s="65"/>
      <c r="C22245" s="65"/>
      <c r="D22245" s="65"/>
      <c r="E22245" s="65"/>
      <c r="F22245" s="65"/>
      <c r="G22245" s="145"/>
    </row>
    <row r="22246" spans="1:7">
      <c r="A22246" s="65"/>
      <c r="B22246" s="65"/>
      <c r="C22246" s="65"/>
      <c r="D22246" s="65"/>
      <c r="E22246" s="65"/>
      <c r="F22246" s="65"/>
      <c r="G22246" s="145"/>
    </row>
    <row r="22247" spans="1:7">
      <c r="A22247" s="65"/>
      <c r="B22247" s="65"/>
      <c r="C22247" s="65"/>
      <c r="D22247" s="65"/>
      <c r="E22247" s="65"/>
      <c r="F22247" s="65"/>
      <c r="G22247" s="145"/>
    </row>
    <row r="22248" spans="1:7">
      <c r="A22248" s="65"/>
      <c r="B22248" s="65"/>
      <c r="C22248" s="65"/>
      <c r="D22248" s="65"/>
      <c r="E22248" s="65"/>
      <c r="F22248" s="65"/>
      <c r="G22248" s="145"/>
    </row>
    <row r="22249" spans="1:7">
      <c r="A22249" s="65"/>
      <c r="B22249" s="65"/>
      <c r="C22249" s="65"/>
      <c r="D22249" s="65"/>
      <c r="E22249" s="65"/>
      <c r="F22249" s="65"/>
      <c r="G22249" s="145"/>
    </row>
    <row r="22250" spans="1:7">
      <c r="A22250" s="65"/>
      <c r="B22250" s="65"/>
      <c r="C22250" s="65"/>
      <c r="D22250" s="65"/>
      <c r="E22250" s="65"/>
      <c r="F22250" s="65"/>
      <c r="G22250" s="145"/>
    </row>
    <row r="22251" spans="1:7">
      <c r="A22251" s="65"/>
      <c r="B22251" s="65"/>
      <c r="C22251" s="65"/>
      <c r="D22251" s="65"/>
      <c r="E22251" s="65"/>
      <c r="F22251" s="65"/>
      <c r="G22251" s="145"/>
    </row>
    <row r="22252" spans="1:7">
      <c r="A22252" s="65"/>
      <c r="B22252" s="65"/>
      <c r="C22252" s="65"/>
      <c r="D22252" s="65"/>
      <c r="E22252" s="65"/>
      <c r="F22252" s="65"/>
      <c r="G22252" s="145"/>
    </row>
    <row r="22253" spans="1:7">
      <c r="A22253" s="65"/>
      <c r="B22253" s="65"/>
      <c r="C22253" s="65"/>
      <c r="D22253" s="65"/>
      <c r="E22253" s="65"/>
      <c r="F22253" s="65"/>
      <c r="G22253" s="145"/>
    </row>
    <row r="22254" spans="1:7">
      <c r="A22254" s="65"/>
      <c r="B22254" s="65"/>
      <c r="C22254" s="65"/>
      <c r="D22254" s="65"/>
      <c r="E22254" s="65"/>
      <c r="F22254" s="65"/>
      <c r="G22254" s="145"/>
    </row>
    <row r="22255" spans="1:7">
      <c r="A22255" s="65"/>
      <c r="B22255" s="65"/>
      <c r="C22255" s="65"/>
      <c r="D22255" s="65"/>
      <c r="E22255" s="65"/>
      <c r="F22255" s="65"/>
      <c r="G22255" s="145"/>
    </row>
    <row r="22256" spans="1:7">
      <c r="A22256" s="65"/>
      <c r="B22256" s="65"/>
      <c r="C22256" s="65"/>
      <c r="D22256" s="65"/>
      <c r="E22256" s="65"/>
      <c r="F22256" s="65"/>
      <c r="G22256" s="145"/>
    </row>
    <row r="22257" spans="1:7">
      <c r="A22257" s="65"/>
      <c r="B22257" s="65"/>
      <c r="C22257" s="65"/>
      <c r="D22257" s="65"/>
      <c r="E22257" s="65"/>
      <c r="F22257" s="65"/>
      <c r="G22257" s="145"/>
    </row>
    <row r="22258" spans="1:7">
      <c r="A22258" s="65"/>
      <c r="B22258" s="65"/>
      <c r="C22258" s="65"/>
      <c r="D22258" s="65"/>
      <c r="E22258" s="65"/>
      <c r="F22258" s="65"/>
      <c r="G22258" s="145"/>
    </row>
    <row r="22259" spans="1:7">
      <c r="A22259" s="65"/>
      <c r="B22259" s="65"/>
      <c r="C22259" s="65"/>
      <c r="D22259" s="65"/>
      <c r="E22259" s="65"/>
      <c r="F22259" s="65"/>
      <c r="G22259" s="145"/>
    </row>
    <row r="22260" spans="1:7">
      <c r="A22260" s="65"/>
      <c r="B22260" s="65"/>
      <c r="C22260" s="65"/>
      <c r="D22260" s="65"/>
      <c r="E22260" s="65"/>
      <c r="F22260" s="65"/>
      <c r="G22260" s="145"/>
    </row>
    <row r="22261" spans="1:7">
      <c r="A22261" s="65"/>
      <c r="B22261" s="65"/>
      <c r="C22261" s="65"/>
      <c r="D22261" s="65"/>
      <c r="E22261" s="65"/>
      <c r="F22261" s="65"/>
      <c r="G22261" s="145"/>
    </row>
    <row r="22262" spans="1:7">
      <c r="A22262" s="65"/>
      <c r="B22262" s="65"/>
      <c r="C22262" s="65"/>
      <c r="D22262" s="65"/>
      <c r="E22262" s="65"/>
      <c r="F22262" s="65"/>
      <c r="G22262" s="145"/>
    </row>
    <row r="22263" spans="1:7">
      <c r="A22263" s="65"/>
      <c r="B22263" s="65"/>
      <c r="C22263" s="65"/>
      <c r="D22263" s="65"/>
      <c r="E22263" s="65"/>
      <c r="F22263" s="65"/>
      <c r="G22263" s="145"/>
    </row>
    <row r="22264" spans="1:7">
      <c r="A22264" s="65"/>
      <c r="B22264" s="65"/>
      <c r="C22264" s="65"/>
      <c r="D22264" s="65"/>
      <c r="E22264" s="65"/>
      <c r="F22264" s="65"/>
      <c r="G22264" s="145"/>
    </row>
    <row r="22265" spans="1:7">
      <c r="A22265" s="65"/>
      <c r="B22265" s="65"/>
      <c r="C22265" s="65"/>
      <c r="D22265" s="65"/>
      <c r="E22265" s="65"/>
      <c r="F22265" s="65"/>
      <c r="G22265" s="145"/>
    </row>
    <row r="22266" spans="1:7">
      <c r="A22266" s="65"/>
      <c r="B22266" s="65"/>
      <c r="C22266" s="65"/>
      <c r="D22266" s="65"/>
      <c r="E22266" s="65"/>
      <c r="F22266" s="65"/>
      <c r="G22266" s="145"/>
    </row>
    <row r="22267" spans="1:7">
      <c r="A22267" s="65"/>
      <c r="B22267" s="65"/>
      <c r="C22267" s="65"/>
      <c r="D22267" s="65"/>
      <c r="E22267" s="65"/>
      <c r="F22267" s="65"/>
      <c r="G22267" s="145"/>
    </row>
    <row r="22268" spans="1:7">
      <c r="A22268" s="65"/>
      <c r="B22268" s="65"/>
      <c r="C22268" s="65"/>
      <c r="D22268" s="65"/>
      <c r="E22268" s="65"/>
      <c r="F22268" s="65"/>
      <c r="G22268" s="145"/>
    </row>
    <row r="22269" spans="1:7">
      <c r="A22269" s="65"/>
      <c r="B22269" s="65"/>
      <c r="C22269" s="65"/>
      <c r="D22269" s="65"/>
      <c r="E22269" s="65"/>
      <c r="F22269" s="65"/>
      <c r="G22269" s="145"/>
    </row>
    <row r="22270" spans="1:7">
      <c r="A22270" s="65"/>
      <c r="B22270" s="65"/>
      <c r="C22270" s="65"/>
      <c r="D22270" s="65"/>
      <c r="E22270" s="65"/>
      <c r="F22270" s="65"/>
      <c r="G22270" s="145"/>
    </row>
    <row r="22271" spans="1:7">
      <c r="A22271" s="65"/>
      <c r="B22271" s="65"/>
      <c r="C22271" s="65"/>
      <c r="D22271" s="65"/>
      <c r="E22271" s="65"/>
      <c r="F22271" s="65"/>
      <c r="G22271" s="145"/>
    </row>
    <row r="22272" spans="1:7">
      <c r="A22272" s="65"/>
      <c r="B22272" s="65"/>
      <c r="C22272" s="65"/>
      <c r="D22272" s="65"/>
      <c r="E22272" s="65"/>
      <c r="F22272" s="65"/>
      <c r="G22272" s="145"/>
    </row>
    <row r="22273" spans="1:7">
      <c r="A22273" s="65"/>
      <c r="B22273" s="65"/>
      <c r="C22273" s="65"/>
      <c r="D22273" s="65"/>
      <c r="E22273" s="65"/>
      <c r="F22273" s="65"/>
      <c r="G22273" s="145"/>
    </row>
    <row r="22274" spans="1:7">
      <c r="A22274" s="65"/>
      <c r="B22274" s="65"/>
      <c r="C22274" s="65"/>
      <c r="D22274" s="65"/>
      <c r="E22274" s="65"/>
      <c r="F22274" s="65"/>
      <c r="G22274" s="145"/>
    </row>
    <row r="22275" spans="1:7">
      <c r="A22275" s="65"/>
      <c r="B22275" s="65"/>
      <c r="C22275" s="65"/>
      <c r="D22275" s="65"/>
      <c r="E22275" s="65"/>
      <c r="F22275" s="65"/>
      <c r="G22275" s="145"/>
    </row>
    <row r="22276" spans="1:7">
      <c r="A22276" s="65"/>
      <c r="B22276" s="65"/>
      <c r="C22276" s="65"/>
      <c r="D22276" s="65"/>
      <c r="E22276" s="65"/>
      <c r="F22276" s="65"/>
      <c r="G22276" s="145"/>
    </row>
    <row r="22277" spans="1:7">
      <c r="A22277" s="65"/>
      <c r="B22277" s="65"/>
      <c r="C22277" s="65"/>
      <c r="D22277" s="65"/>
      <c r="E22277" s="65"/>
      <c r="F22277" s="65"/>
      <c r="G22277" s="145"/>
    </row>
    <row r="22278" spans="1:7">
      <c r="A22278" s="65"/>
      <c r="B22278" s="65"/>
      <c r="C22278" s="65"/>
      <c r="D22278" s="65"/>
      <c r="E22278" s="65"/>
      <c r="F22278" s="65"/>
      <c r="G22278" s="145"/>
    </row>
    <row r="22279" spans="1:7">
      <c r="A22279" s="65"/>
      <c r="B22279" s="65"/>
      <c r="C22279" s="65"/>
      <c r="D22279" s="65"/>
      <c r="E22279" s="65"/>
      <c r="F22279" s="65"/>
      <c r="G22279" s="145"/>
    </row>
    <row r="22280" spans="1:7">
      <c r="A22280" s="65"/>
      <c r="B22280" s="65"/>
      <c r="C22280" s="65"/>
      <c r="D22280" s="65"/>
      <c r="E22280" s="65"/>
      <c r="F22280" s="65"/>
      <c r="G22280" s="145"/>
    </row>
    <row r="22281" spans="1:7">
      <c r="A22281" s="65"/>
      <c r="B22281" s="65"/>
      <c r="C22281" s="65"/>
      <c r="D22281" s="65"/>
      <c r="E22281" s="65"/>
      <c r="F22281" s="65"/>
      <c r="G22281" s="145"/>
    </row>
    <row r="22282" spans="1:7">
      <c r="A22282" s="65"/>
      <c r="B22282" s="65"/>
      <c r="C22282" s="65"/>
      <c r="D22282" s="65"/>
      <c r="E22282" s="65"/>
      <c r="F22282" s="65"/>
      <c r="G22282" s="145"/>
    </row>
    <row r="22283" spans="1:7">
      <c r="A22283" s="65"/>
      <c r="B22283" s="65"/>
      <c r="C22283" s="65"/>
      <c r="D22283" s="65"/>
      <c r="E22283" s="65"/>
      <c r="F22283" s="65"/>
      <c r="G22283" s="145"/>
    </row>
    <row r="22284" spans="1:7">
      <c r="A22284" s="65"/>
      <c r="B22284" s="65"/>
      <c r="C22284" s="65"/>
      <c r="D22284" s="65"/>
      <c r="E22284" s="65"/>
      <c r="F22284" s="65"/>
      <c r="G22284" s="145"/>
    </row>
    <row r="22285" spans="1:7">
      <c r="A22285" s="65"/>
      <c r="B22285" s="65"/>
      <c r="C22285" s="65"/>
      <c r="D22285" s="65"/>
      <c r="E22285" s="65"/>
      <c r="F22285" s="65"/>
      <c r="G22285" s="145"/>
    </row>
    <row r="22286" spans="1:7">
      <c r="A22286" s="65"/>
      <c r="B22286" s="65"/>
      <c r="C22286" s="65"/>
      <c r="D22286" s="65"/>
      <c r="E22286" s="65"/>
      <c r="F22286" s="65"/>
      <c r="G22286" s="145"/>
    </row>
    <row r="22287" spans="1:7">
      <c r="A22287" s="65"/>
      <c r="B22287" s="65"/>
      <c r="C22287" s="65"/>
      <c r="D22287" s="65"/>
      <c r="E22287" s="65"/>
      <c r="F22287" s="65"/>
      <c r="G22287" s="145"/>
    </row>
    <row r="22288" spans="1:7">
      <c r="A22288" s="65"/>
      <c r="B22288" s="65"/>
      <c r="C22288" s="65"/>
      <c r="D22288" s="65"/>
      <c r="E22288" s="65"/>
      <c r="F22288" s="65"/>
      <c r="G22288" s="145"/>
    </row>
    <row r="22289" spans="1:7">
      <c r="A22289" s="65"/>
      <c r="B22289" s="65"/>
      <c r="C22289" s="65"/>
      <c r="D22289" s="65"/>
      <c r="E22289" s="65"/>
      <c r="F22289" s="65"/>
      <c r="G22289" s="145"/>
    </row>
    <row r="22290" spans="1:7">
      <c r="A22290" s="65"/>
      <c r="B22290" s="65"/>
      <c r="C22290" s="65"/>
      <c r="D22290" s="65"/>
      <c r="E22290" s="65"/>
      <c r="F22290" s="65"/>
      <c r="G22290" s="145"/>
    </row>
    <row r="22291" spans="1:7">
      <c r="A22291" s="65"/>
      <c r="B22291" s="65"/>
      <c r="C22291" s="65"/>
      <c r="D22291" s="65"/>
      <c r="E22291" s="65"/>
      <c r="F22291" s="65"/>
      <c r="G22291" s="145"/>
    </row>
    <row r="22292" spans="1:7">
      <c r="A22292" s="65"/>
      <c r="B22292" s="65"/>
      <c r="C22292" s="65"/>
      <c r="D22292" s="65"/>
      <c r="E22292" s="65"/>
      <c r="F22292" s="65"/>
      <c r="G22292" s="145"/>
    </row>
    <row r="22293" spans="1:7">
      <c r="A22293" s="65"/>
      <c r="B22293" s="65"/>
      <c r="C22293" s="65"/>
      <c r="D22293" s="65"/>
      <c r="E22293" s="65"/>
      <c r="F22293" s="65"/>
      <c r="G22293" s="145"/>
    </row>
    <row r="22294" spans="1:7">
      <c r="A22294" s="65"/>
      <c r="B22294" s="65"/>
      <c r="C22294" s="65"/>
      <c r="D22294" s="65"/>
      <c r="E22294" s="65"/>
      <c r="F22294" s="65"/>
      <c r="G22294" s="145"/>
    </row>
    <row r="22295" spans="1:7">
      <c r="A22295" s="65"/>
      <c r="B22295" s="65"/>
      <c r="C22295" s="65"/>
      <c r="D22295" s="65"/>
      <c r="E22295" s="65"/>
      <c r="F22295" s="65"/>
      <c r="G22295" s="145"/>
    </row>
    <row r="22296" spans="1:7">
      <c r="A22296" s="65"/>
      <c r="B22296" s="65"/>
      <c r="C22296" s="65"/>
      <c r="D22296" s="65"/>
      <c r="E22296" s="65"/>
      <c r="F22296" s="65"/>
      <c r="G22296" s="145"/>
    </row>
    <row r="22297" spans="1:7">
      <c r="A22297" s="65"/>
      <c r="B22297" s="65"/>
      <c r="C22297" s="65"/>
      <c r="D22297" s="65"/>
      <c r="E22297" s="65"/>
      <c r="F22297" s="65"/>
      <c r="G22297" s="145"/>
    </row>
    <row r="22298" spans="1:7">
      <c r="A22298" s="65"/>
      <c r="B22298" s="65"/>
      <c r="C22298" s="65"/>
      <c r="D22298" s="65"/>
      <c r="E22298" s="65"/>
      <c r="F22298" s="65"/>
      <c r="G22298" s="145"/>
    </row>
    <row r="22299" spans="1:7">
      <c r="A22299" s="65"/>
      <c r="B22299" s="65"/>
      <c r="C22299" s="65"/>
      <c r="D22299" s="65"/>
      <c r="E22299" s="65"/>
      <c r="F22299" s="65"/>
      <c r="G22299" s="145"/>
    </row>
    <row r="22300" spans="1:7">
      <c r="A22300" s="65"/>
      <c r="B22300" s="65"/>
      <c r="C22300" s="65"/>
      <c r="D22300" s="65"/>
      <c r="E22300" s="65"/>
      <c r="F22300" s="65"/>
      <c r="G22300" s="145"/>
    </row>
    <row r="22301" spans="1:7">
      <c r="A22301" s="65"/>
      <c r="B22301" s="65"/>
      <c r="C22301" s="65"/>
      <c r="D22301" s="65"/>
      <c r="E22301" s="65"/>
      <c r="F22301" s="65"/>
      <c r="G22301" s="145"/>
    </row>
    <row r="22302" spans="1:7">
      <c r="A22302" s="65"/>
      <c r="B22302" s="65"/>
      <c r="C22302" s="65"/>
      <c r="D22302" s="65"/>
      <c r="E22302" s="65"/>
      <c r="F22302" s="65"/>
      <c r="G22302" s="145"/>
    </row>
    <row r="22303" spans="1:7">
      <c r="A22303" s="65"/>
      <c r="B22303" s="65"/>
      <c r="C22303" s="65"/>
      <c r="D22303" s="65"/>
      <c r="E22303" s="65"/>
      <c r="F22303" s="65"/>
      <c r="G22303" s="145"/>
    </row>
    <row r="22304" spans="1:7">
      <c r="A22304" s="65"/>
      <c r="B22304" s="65"/>
      <c r="C22304" s="65"/>
      <c r="D22304" s="65"/>
      <c r="E22304" s="65"/>
      <c r="F22304" s="65"/>
      <c r="G22304" s="145"/>
    </row>
    <row r="22305" spans="1:7">
      <c r="A22305" s="65"/>
      <c r="B22305" s="65"/>
      <c r="C22305" s="65"/>
      <c r="D22305" s="65"/>
      <c r="E22305" s="65"/>
      <c r="F22305" s="65"/>
      <c r="G22305" s="145"/>
    </row>
    <row r="22306" spans="1:7">
      <c r="A22306" s="65"/>
      <c r="B22306" s="65"/>
      <c r="C22306" s="65"/>
      <c r="D22306" s="65"/>
      <c r="E22306" s="65"/>
      <c r="F22306" s="65"/>
      <c r="G22306" s="145"/>
    </row>
    <row r="22307" spans="1:7">
      <c r="A22307" s="65"/>
      <c r="B22307" s="65"/>
      <c r="C22307" s="65"/>
      <c r="D22307" s="65"/>
      <c r="E22307" s="65"/>
      <c r="F22307" s="65"/>
      <c r="G22307" s="145"/>
    </row>
    <row r="22308" spans="1:7">
      <c r="A22308" s="65"/>
      <c r="B22308" s="65"/>
      <c r="C22308" s="65"/>
      <c r="D22308" s="65"/>
      <c r="E22308" s="65"/>
      <c r="F22308" s="65"/>
      <c r="G22308" s="145"/>
    </row>
    <row r="22309" spans="1:7">
      <c r="A22309" s="65"/>
      <c r="B22309" s="65"/>
      <c r="C22309" s="65"/>
      <c r="D22309" s="65"/>
      <c r="E22309" s="65"/>
      <c r="F22309" s="65"/>
      <c r="G22309" s="145"/>
    </row>
    <row r="22310" spans="1:7">
      <c r="A22310" s="65"/>
      <c r="B22310" s="65"/>
      <c r="C22310" s="65"/>
      <c r="D22310" s="65"/>
      <c r="E22310" s="65"/>
      <c r="F22310" s="65"/>
      <c r="G22310" s="145"/>
    </row>
    <row r="22311" spans="1:7">
      <c r="A22311" s="65"/>
      <c r="B22311" s="65"/>
      <c r="C22311" s="65"/>
      <c r="D22311" s="65"/>
      <c r="E22311" s="65"/>
      <c r="F22311" s="65"/>
      <c r="G22311" s="145"/>
    </row>
    <row r="22312" spans="1:7">
      <c r="A22312" s="65"/>
      <c r="B22312" s="65"/>
      <c r="C22312" s="65"/>
      <c r="D22312" s="65"/>
      <c r="E22312" s="65"/>
      <c r="F22312" s="65"/>
      <c r="G22312" s="145"/>
    </row>
    <row r="22313" spans="1:7">
      <c r="A22313" s="65"/>
      <c r="B22313" s="65"/>
      <c r="C22313" s="65"/>
      <c r="D22313" s="65"/>
      <c r="E22313" s="65"/>
      <c r="F22313" s="65"/>
      <c r="G22313" s="145"/>
    </row>
    <row r="22314" spans="1:7">
      <c r="A22314" s="65"/>
      <c r="B22314" s="65"/>
      <c r="C22314" s="65"/>
      <c r="D22314" s="65"/>
      <c r="E22314" s="65"/>
      <c r="F22314" s="65"/>
      <c r="G22314" s="145"/>
    </row>
    <row r="22315" spans="1:7">
      <c r="A22315" s="65"/>
      <c r="B22315" s="65"/>
      <c r="C22315" s="65"/>
      <c r="D22315" s="65"/>
      <c r="E22315" s="65"/>
      <c r="F22315" s="65"/>
      <c r="G22315" s="145"/>
    </row>
    <row r="22316" spans="1:7">
      <c r="A22316" s="65"/>
      <c r="B22316" s="65"/>
      <c r="C22316" s="65"/>
      <c r="D22316" s="65"/>
      <c r="E22316" s="65"/>
      <c r="F22316" s="65"/>
      <c r="G22316" s="145"/>
    </row>
    <row r="22317" spans="1:7">
      <c r="A22317" s="65"/>
      <c r="B22317" s="65"/>
      <c r="C22317" s="65"/>
      <c r="D22317" s="65"/>
      <c r="E22317" s="65"/>
      <c r="F22317" s="65"/>
      <c r="G22317" s="145"/>
    </row>
    <row r="22318" spans="1:7">
      <c r="A22318" s="65"/>
      <c r="B22318" s="65"/>
      <c r="C22318" s="65"/>
      <c r="D22318" s="65"/>
      <c r="E22318" s="65"/>
      <c r="F22318" s="65"/>
      <c r="G22318" s="145"/>
    </row>
    <row r="22319" spans="1:7">
      <c r="A22319" s="65"/>
      <c r="B22319" s="65"/>
      <c r="C22319" s="65"/>
      <c r="D22319" s="65"/>
      <c r="E22319" s="65"/>
      <c r="F22319" s="65"/>
      <c r="G22319" s="145"/>
    </row>
    <row r="22320" spans="1:7">
      <c r="A22320" s="65"/>
      <c r="B22320" s="65"/>
      <c r="C22320" s="65"/>
      <c r="D22320" s="65"/>
      <c r="E22320" s="65"/>
      <c r="F22320" s="65"/>
      <c r="G22320" s="145"/>
    </row>
    <row r="22321" spans="1:7">
      <c r="A22321" s="65"/>
      <c r="B22321" s="65"/>
      <c r="C22321" s="65"/>
      <c r="D22321" s="65"/>
      <c r="E22321" s="65"/>
      <c r="F22321" s="65"/>
      <c r="G22321" s="145"/>
    </row>
    <row r="22322" spans="1:7">
      <c r="A22322" s="65"/>
      <c r="B22322" s="65"/>
      <c r="C22322" s="65"/>
      <c r="D22322" s="65"/>
      <c r="E22322" s="65"/>
      <c r="F22322" s="65"/>
      <c r="G22322" s="145"/>
    </row>
    <row r="22323" spans="1:7">
      <c r="A22323" s="65"/>
      <c r="B22323" s="65"/>
      <c r="C22323" s="65"/>
      <c r="D22323" s="65"/>
      <c r="E22323" s="65"/>
      <c r="F22323" s="65"/>
      <c r="G22323" s="145"/>
    </row>
    <row r="22324" spans="1:7">
      <c r="A22324" s="65"/>
      <c r="B22324" s="65"/>
      <c r="C22324" s="65"/>
      <c r="D22324" s="65"/>
      <c r="E22324" s="65"/>
      <c r="F22324" s="65"/>
      <c r="G22324" s="145"/>
    </row>
    <row r="22325" spans="1:7">
      <c r="A22325" s="65"/>
      <c r="B22325" s="65"/>
      <c r="C22325" s="65"/>
      <c r="D22325" s="65"/>
      <c r="E22325" s="65"/>
      <c r="F22325" s="65"/>
      <c r="G22325" s="145"/>
    </row>
    <row r="22326" spans="1:7">
      <c r="A22326" s="65"/>
      <c r="B22326" s="65"/>
      <c r="C22326" s="65"/>
      <c r="D22326" s="65"/>
      <c r="E22326" s="65"/>
      <c r="F22326" s="65"/>
      <c r="G22326" s="145"/>
    </row>
    <row r="22327" spans="1:7">
      <c r="A22327" s="65"/>
      <c r="B22327" s="65"/>
      <c r="C22327" s="65"/>
      <c r="D22327" s="65"/>
      <c r="E22327" s="65"/>
      <c r="F22327" s="65"/>
      <c r="G22327" s="145"/>
    </row>
    <row r="22328" spans="1:7">
      <c r="A22328" s="65"/>
      <c r="B22328" s="65"/>
      <c r="C22328" s="65"/>
      <c r="D22328" s="65"/>
      <c r="E22328" s="65"/>
      <c r="F22328" s="65"/>
      <c r="G22328" s="145"/>
    </row>
    <row r="22329" spans="1:7">
      <c r="A22329" s="65"/>
      <c r="B22329" s="65"/>
      <c r="C22329" s="65"/>
      <c r="D22329" s="65"/>
      <c r="E22329" s="65"/>
      <c r="F22329" s="65"/>
      <c r="G22329" s="145"/>
    </row>
    <row r="22330" spans="1:7">
      <c r="A22330" s="65"/>
      <c r="B22330" s="65"/>
      <c r="C22330" s="65"/>
      <c r="D22330" s="65"/>
      <c r="E22330" s="65"/>
      <c r="F22330" s="65"/>
      <c r="G22330" s="145"/>
    </row>
    <row r="22331" spans="1:7">
      <c r="A22331" s="65"/>
      <c r="B22331" s="65"/>
      <c r="C22331" s="65"/>
      <c r="D22331" s="65"/>
      <c r="E22331" s="65"/>
      <c r="F22331" s="65"/>
      <c r="G22331" s="145"/>
    </row>
    <row r="22332" spans="1:7">
      <c r="A22332" s="65"/>
      <c r="B22332" s="65"/>
      <c r="C22332" s="65"/>
      <c r="D22332" s="65"/>
      <c r="E22332" s="65"/>
      <c r="F22332" s="65"/>
      <c r="G22332" s="145"/>
    </row>
    <row r="22333" spans="1:7">
      <c r="A22333" s="65"/>
      <c r="B22333" s="65"/>
      <c r="C22333" s="65"/>
      <c r="D22333" s="65"/>
      <c r="E22333" s="65"/>
      <c r="F22333" s="65"/>
      <c r="G22333" s="145"/>
    </row>
    <row r="22334" spans="1:7">
      <c r="A22334" s="65"/>
      <c r="B22334" s="65"/>
      <c r="C22334" s="65"/>
      <c r="D22334" s="65"/>
      <c r="E22334" s="65"/>
      <c r="F22334" s="65"/>
      <c r="G22334" s="145"/>
    </row>
    <row r="22335" spans="1:7">
      <c r="A22335" s="65"/>
      <c r="B22335" s="65"/>
      <c r="C22335" s="65"/>
      <c r="D22335" s="65"/>
      <c r="E22335" s="65"/>
      <c r="F22335" s="65"/>
      <c r="G22335" s="145"/>
    </row>
    <row r="22336" spans="1:7">
      <c r="A22336" s="65"/>
      <c r="B22336" s="65"/>
      <c r="C22336" s="65"/>
      <c r="D22336" s="65"/>
      <c r="E22336" s="65"/>
      <c r="F22336" s="65"/>
      <c r="G22336" s="145"/>
    </row>
    <row r="22337" spans="1:7">
      <c r="A22337" s="65"/>
      <c r="B22337" s="65"/>
      <c r="C22337" s="65"/>
      <c r="D22337" s="65"/>
      <c r="E22337" s="65"/>
      <c r="F22337" s="65"/>
      <c r="G22337" s="145"/>
    </row>
    <row r="22338" spans="1:7">
      <c r="A22338" s="65"/>
      <c r="B22338" s="65"/>
      <c r="C22338" s="65"/>
      <c r="D22338" s="65"/>
      <c r="E22338" s="65"/>
      <c r="F22338" s="65"/>
      <c r="G22338" s="145"/>
    </row>
    <row r="22339" spans="1:7">
      <c r="A22339" s="65"/>
      <c r="B22339" s="65"/>
      <c r="C22339" s="65"/>
      <c r="D22339" s="65"/>
      <c r="E22339" s="65"/>
      <c r="F22339" s="65"/>
      <c r="G22339" s="145"/>
    </row>
    <row r="22340" spans="1:7">
      <c r="A22340" s="65"/>
      <c r="B22340" s="65"/>
      <c r="C22340" s="65"/>
      <c r="D22340" s="65"/>
      <c r="E22340" s="65"/>
      <c r="F22340" s="65"/>
      <c r="G22340" s="145"/>
    </row>
    <row r="22341" spans="1:7">
      <c r="A22341" s="65"/>
      <c r="B22341" s="65"/>
      <c r="C22341" s="65"/>
      <c r="D22341" s="65"/>
      <c r="E22341" s="65"/>
      <c r="F22341" s="65"/>
      <c r="G22341" s="145"/>
    </row>
    <row r="22342" spans="1:7">
      <c r="A22342" s="65"/>
      <c r="B22342" s="65"/>
      <c r="C22342" s="65"/>
      <c r="D22342" s="65"/>
      <c r="E22342" s="65"/>
      <c r="F22342" s="65"/>
      <c r="G22342" s="145"/>
    </row>
    <row r="22343" spans="1:7">
      <c r="A22343" s="65"/>
      <c r="B22343" s="65"/>
      <c r="C22343" s="65"/>
      <c r="D22343" s="65"/>
      <c r="E22343" s="65"/>
      <c r="F22343" s="65"/>
      <c r="G22343" s="145"/>
    </row>
    <row r="22344" spans="1:7">
      <c r="A22344" s="65"/>
      <c r="B22344" s="65"/>
      <c r="C22344" s="65"/>
      <c r="D22344" s="65"/>
      <c r="E22344" s="65"/>
      <c r="F22344" s="65"/>
      <c r="G22344" s="145"/>
    </row>
    <row r="22345" spans="1:7">
      <c r="A22345" s="65"/>
      <c r="B22345" s="65"/>
      <c r="C22345" s="65"/>
      <c r="D22345" s="65"/>
      <c r="E22345" s="65"/>
      <c r="F22345" s="65"/>
      <c r="G22345" s="145"/>
    </row>
    <row r="22346" spans="1:7">
      <c r="A22346" s="65"/>
      <c r="B22346" s="65"/>
      <c r="C22346" s="65"/>
      <c r="D22346" s="65"/>
      <c r="E22346" s="65"/>
      <c r="F22346" s="65"/>
      <c r="G22346" s="145"/>
    </row>
    <row r="22347" spans="1:7">
      <c r="A22347" s="65"/>
      <c r="B22347" s="65"/>
      <c r="C22347" s="65"/>
      <c r="D22347" s="65"/>
      <c r="E22347" s="65"/>
      <c r="F22347" s="65"/>
      <c r="G22347" s="145"/>
    </row>
    <row r="22348" spans="1:7">
      <c r="A22348" s="65"/>
      <c r="B22348" s="65"/>
      <c r="C22348" s="65"/>
      <c r="D22348" s="65"/>
      <c r="E22348" s="65"/>
      <c r="F22348" s="65"/>
      <c r="G22348" s="145"/>
    </row>
    <row r="22349" spans="1:7">
      <c r="A22349" s="65"/>
      <c r="B22349" s="65"/>
      <c r="C22349" s="65"/>
      <c r="D22349" s="65"/>
      <c r="E22349" s="65"/>
      <c r="F22349" s="65"/>
      <c r="G22349" s="145"/>
    </row>
    <row r="22350" spans="1:7">
      <c r="A22350" s="65"/>
      <c r="B22350" s="65"/>
      <c r="C22350" s="65"/>
      <c r="D22350" s="65"/>
      <c r="E22350" s="65"/>
      <c r="F22350" s="65"/>
      <c r="G22350" s="145"/>
    </row>
    <row r="22351" spans="1:7">
      <c r="A22351" s="65"/>
      <c r="B22351" s="65"/>
      <c r="C22351" s="65"/>
      <c r="D22351" s="65"/>
      <c r="E22351" s="65"/>
      <c r="F22351" s="65"/>
      <c r="G22351" s="145"/>
    </row>
    <row r="22352" spans="1:7">
      <c r="A22352" s="65"/>
      <c r="B22352" s="65"/>
      <c r="C22352" s="65"/>
      <c r="D22352" s="65"/>
      <c r="E22352" s="65"/>
      <c r="F22352" s="65"/>
      <c r="G22352" s="145"/>
    </row>
    <row r="22353" spans="1:7">
      <c r="A22353" s="65"/>
      <c r="B22353" s="65"/>
      <c r="C22353" s="65"/>
      <c r="D22353" s="65"/>
      <c r="E22353" s="65"/>
      <c r="F22353" s="65"/>
      <c r="G22353" s="145"/>
    </row>
    <row r="22354" spans="1:7">
      <c r="A22354" s="65"/>
      <c r="B22354" s="65"/>
      <c r="C22354" s="65"/>
      <c r="D22354" s="65"/>
      <c r="E22354" s="65"/>
      <c r="F22354" s="65"/>
      <c r="G22354" s="145"/>
    </row>
    <row r="22355" spans="1:7">
      <c r="A22355" s="65"/>
      <c r="B22355" s="65"/>
      <c r="C22355" s="65"/>
      <c r="D22355" s="65"/>
      <c r="E22355" s="65"/>
      <c r="F22355" s="65"/>
      <c r="G22355" s="145"/>
    </row>
    <row r="22356" spans="1:7">
      <c r="A22356" s="65"/>
      <c r="B22356" s="65"/>
      <c r="C22356" s="65"/>
      <c r="D22356" s="65"/>
      <c r="E22356" s="65"/>
      <c r="F22356" s="65"/>
      <c r="G22356" s="145"/>
    </row>
    <row r="22357" spans="1:7">
      <c r="A22357" s="65"/>
      <c r="B22357" s="65"/>
      <c r="C22357" s="65"/>
      <c r="D22357" s="65"/>
      <c r="E22357" s="65"/>
      <c r="F22357" s="65"/>
      <c r="G22357" s="145"/>
    </row>
    <row r="22358" spans="1:7">
      <c r="A22358" s="65"/>
      <c r="B22358" s="65"/>
      <c r="C22358" s="65"/>
      <c r="D22358" s="65"/>
      <c r="E22358" s="65"/>
      <c r="F22358" s="65"/>
      <c r="G22358" s="145"/>
    </row>
    <row r="22359" spans="1:7">
      <c r="A22359" s="65"/>
      <c r="B22359" s="65"/>
      <c r="C22359" s="65"/>
      <c r="D22359" s="65"/>
      <c r="E22359" s="65"/>
      <c r="F22359" s="65"/>
      <c r="G22359" s="145"/>
    </row>
    <row r="22360" spans="1:7">
      <c r="A22360" s="65"/>
      <c r="B22360" s="65"/>
      <c r="C22360" s="65"/>
      <c r="D22360" s="65"/>
      <c r="E22360" s="65"/>
      <c r="F22360" s="65"/>
      <c r="G22360" s="145"/>
    </row>
    <row r="22361" spans="1:7">
      <c r="A22361" s="65"/>
      <c r="B22361" s="65"/>
      <c r="C22361" s="65"/>
      <c r="D22361" s="65"/>
      <c r="E22361" s="65"/>
      <c r="F22361" s="65"/>
      <c r="G22361" s="145"/>
    </row>
    <row r="22362" spans="1:7">
      <c r="A22362" s="65"/>
      <c r="B22362" s="65"/>
      <c r="C22362" s="65"/>
      <c r="D22362" s="65"/>
      <c r="E22362" s="65"/>
      <c r="F22362" s="65"/>
      <c r="G22362" s="145"/>
    </row>
    <row r="22363" spans="1:7">
      <c r="A22363" s="65"/>
      <c r="B22363" s="65"/>
      <c r="C22363" s="65"/>
      <c r="D22363" s="65"/>
      <c r="E22363" s="65"/>
      <c r="F22363" s="65"/>
      <c r="G22363" s="145"/>
    </row>
    <row r="22364" spans="1:7">
      <c r="A22364" s="65"/>
      <c r="B22364" s="65"/>
      <c r="C22364" s="65"/>
      <c r="D22364" s="65"/>
      <c r="E22364" s="65"/>
      <c r="F22364" s="65"/>
      <c r="G22364" s="145"/>
    </row>
    <row r="22365" spans="1:7">
      <c r="A22365" s="65"/>
      <c r="B22365" s="65"/>
      <c r="C22365" s="65"/>
      <c r="D22365" s="65"/>
      <c r="E22365" s="65"/>
      <c r="F22365" s="65"/>
      <c r="G22365" s="145"/>
    </row>
    <row r="22366" spans="1:7">
      <c r="A22366" s="65"/>
      <c r="B22366" s="65"/>
      <c r="C22366" s="65"/>
      <c r="D22366" s="65"/>
      <c r="E22366" s="65"/>
      <c r="F22366" s="65"/>
      <c r="G22366" s="145"/>
    </row>
    <row r="22367" spans="1:7">
      <c r="A22367" s="65"/>
      <c r="B22367" s="65"/>
      <c r="C22367" s="65"/>
      <c r="D22367" s="65"/>
      <c r="E22367" s="65"/>
      <c r="F22367" s="65"/>
      <c r="G22367" s="145"/>
    </row>
    <row r="22368" spans="1:7">
      <c r="A22368" s="65"/>
      <c r="B22368" s="65"/>
      <c r="C22368" s="65"/>
      <c r="D22368" s="65"/>
      <c r="E22368" s="65"/>
      <c r="F22368" s="65"/>
      <c r="G22368" s="145"/>
    </row>
    <row r="22369" spans="1:7">
      <c r="A22369" s="65"/>
      <c r="B22369" s="65"/>
      <c r="C22369" s="65"/>
      <c r="D22369" s="65"/>
      <c r="E22369" s="65"/>
      <c r="F22369" s="65"/>
      <c r="G22369" s="145"/>
    </row>
    <row r="22370" spans="1:7">
      <c r="A22370" s="65"/>
      <c r="B22370" s="65"/>
      <c r="C22370" s="65"/>
      <c r="D22370" s="65"/>
      <c r="E22370" s="65"/>
      <c r="F22370" s="65"/>
      <c r="G22370" s="145"/>
    </row>
    <row r="22371" spans="1:7">
      <c r="A22371" s="65"/>
      <c r="B22371" s="65"/>
      <c r="C22371" s="65"/>
      <c r="D22371" s="65"/>
      <c r="E22371" s="65"/>
      <c r="F22371" s="65"/>
      <c r="G22371" s="145"/>
    </row>
    <row r="22372" spans="1:7">
      <c r="A22372" s="65"/>
      <c r="B22372" s="65"/>
      <c r="C22372" s="65"/>
      <c r="D22372" s="65"/>
      <c r="E22372" s="65"/>
      <c r="F22372" s="65"/>
      <c r="G22372" s="145"/>
    </row>
    <row r="22373" spans="1:7">
      <c r="A22373" s="65"/>
      <c r="B22373" s="65"/>
      <c r="C22373" s="65"/>
      <c r="D22373" s="65"/>
      <c r="E22373" s="65"/>
      <c r="F22373" s="65"/>
      <c r="G22373" s="145"/>
    </row>
    <row r="22374" spans="1:7">
      <c r="A22374" s="65"/>
      <c r="B22374" s="65"/>
      <c r="C22374" s="65"/>
      <c r="D22374" s="65"/>
      <c r="E22374" s="65"/>
      <c r="F22374" s="65"/>
      <c r="G22374" s="145"/>
    </row>
    <row r="22375" spans="1:7">
      <c r="A22375" s="65"/>
      <c r="B22375" s="65"/>
      <c r="C22375" s="65"/>
      <c r="D22375" s="65"/>
      <c r="E22375" s="65"/>
      <c r="F22375" s="65"/>
      <c r="G22375" s="145"/>
    </row>
    <row r="22376" spans="1:7">
      <c r="A22376" s="65"/>
      <c r="B22376" s="65"/>
      <c r="C22376" s="65"/>
      <c r="D22376" s="65"/>
      <c r="E22376" s="65"/>
      <c r="F22376" s="65"/>
      <c r="G22376" s="145"/>
    </row>
    <row r="22377" spans="1:7">
      <c r="A22377" s="65"/>
      <c r="B22377" s="65"/>
      <c r="C22377" s="65"/>
      <c r="D22377" s="65"/>
      <c r="E22377" s="65"/>
      <c r="F22377" s="65"/>
      <c r="G22377" s="145"/>
    </row>
    <row r="22378" spans="1:7">
      <c r="A22378" s="65"/>
      <c r="B22378" s="65"/>
      <c r="C22378" s="65"/>
      <c r="D22378" s="65"/>
      <c r="E22378" s="65"/>
      <c r="F22378" s="65"/>
      <c r="G22378" s="145"/>
    </row>
    <row r="22379" spans="1:7">
      <c r="A22379" s="65"/>
      <c r="B22379" s="65"/>
      <c r="C22379" s="65"/>
      <c r="D22379" s="65"/>
      <c r="E22379" s="65"/>
      <c r="F22379" s="65"/>
      <c r="G22379" s="145"/>
    </row>
    <row r="22380" spans="1:7">
      <c r="A22380" s="65"/>
      <c r="B22380" s="65"/>
      <c r="C22380" s="65"/>
      <c r="D22380" s="65"/>
      <c r="E22380" s="65"/>
      <c r="F22380" s="65"/>
      <c r="G22380" s="145"/>
    </row>
    <row r="22381" spans="1:7">
      <c r="A22381" s="65"/>
      <c r="B22381" s="65"/>
      <c r="C22381" s="65"/>
      <c r="D22381" s="65"/>
      <c r="E22381" s="65"/>
      <c r="F22381" s="65"/>
      <c r="G22381" s="145"/>
    </row>
    <row r="22382" spans="1:7">
      <c r="A22382" s="65"/>
      <c r="B22382" s="65"/>
      <c r="C22382" s="65"/>
      <c r="D22382" s="65"/>
      <c r="E22382" s="65"/>
      <c r="F22382" s="65"/>
      <c r="G22382" s="145"/>
    </row>
    <row r="22383" spans="1:7">
      <c r="A22383" s="65"/>
      <c r="B22383" s="65"/>
      <c r="C22383" s="65"/>
      <c r="D22383" s="65"/>
      <c r="E22383" s="65"/>
      <c r="F22383" s="65"/>
      <c r="G22383" s="145"/>
    </row>
    <row r="22384" spans="1:7">
      <c r="A22384" s="65"/>
      <c r="B22384" s="65"/>
      <c r="C22384" s="65"/>
      <c r="D22384" s="65"/>
      <c r="E22384" s="65"/>
      <c r="F22384" s="65"/>
      <c r="G22384" s="145"/>
    </row>
    <row r="22385" spans="1:7">
      <c r="A22385" s="65"/>
      <c r="B22385" s="65"/>
      <c r="C22385" s="65"/>
      <c r="D22385" s="65"/>
      <c r="E22385" s="65"/>
      <c r="F22385" s="65"/>
      <c r="G22385" s="145"/>
    </row>
    <row r="22386" spans="1:7">
      <c r="A22386" s="65"/>
      <c r="B22386" s="65"/>
      <c r="C22386" s="65"/>
      <c r="D22386" s="65"/>
      <c r="E22386" s="65"/>
      <c r="F22386" s="65"/>
      <c r="G22386" s="145"/>
    </row>
    <row r="22387" spans="1:7">
      <c r="A22387" s="65"/>
      <c r="B22387" s="65"/>
      <c r="C22387" s="65"/>
      <c r="D22387" s="65"/>
      <c r="E22387" s="65"/>
      <c r="F22387" s="65"/>
      <c r="G22387" s="145"/>
    </row>
    <row r="22388" spans="1:7">
      <c r="A22388" s="65"/>
      <c r="B22388" s="65"/>
      <c r="C22388" s="65"/>
      <c r="D22388" s="65"/>
      <c r="E22388" s="65"/>
      <c r="F22388" s="65"/>
      <c r="G22388" s="145"/>
    </row>
    <row r="22389" spans="1:7">
      <c r="A22389" s="65"/>
      <c r="B22389" s="65"/>
      <c r="C22389" s="65"/>
      <c r="D22389" s="65"/>
      <c r="E22389" s="65"/>
      <c r="F22389" s="65"/>
      <c r="G22389" s="145"/>
    </row>
    <row r="22390" spans="1:7">
      <c r="A22390" s="65"/>
      <c r="B22390" s="65"/>
      <c r="C22390" s="65"/>
      <c r="D22390" s="65"/>
      <c r="E22390" s="65"/>
      <c r="F22390" s="65"/>
      <c r="G22390" s="145"/>
    </row>
    <row r="22391" spans="1:7">
      <c r="A22391" s="65"/>
      <c r="B22391" s="65"/>
      <c r="C22391" s="65"/>
      <c r="D22391" s="65"/>
      <c r="E22391" s="65"/>
      <c r="F22391" s="65"/>
      <c r="G22391" s="145"/>
    </row>
    <row r="22392" spans="1:7">
      <c r="A22392" s="65"/>
      <c r="B22392" s="65"/>
      <c r="C22392" s="65"/>
      <c r="D22392" s="65"/>
      <c r="E22392" s="65"/>
      <c r="F22392" s="65"/>
      <c r="G22392" s="145"/>
    </row>
    <row r="22393" spans="1:7">
      <c r="A22393" s="65"/>
      <c r="B22393" s="65"/>
      <c r="C22393" s="65"/>
      <c r="D22393" s="65"/>
      <c r="E22393" s="65"/>
      <c r="F22393" s="65"/>
      <c r="G22393" s="145"/>
    </row>
    <row r="22394" spans="1:7">
      <c r="A22394" s="65"/>
      <c r="B22394" s="65"/>
      <c r="C22394" s="65"/>
      <c r="D22394" s="65"/>
      <c r="E22394" s="65"/>
      <c r="F22394" s="65"/>
      <c r="G22394" s="145"/>
    </row>
    <row r="22395" spans="1:7">
      <c r="A22395" s="65"/>
      <c r="B22395" s="65"/>
      <c r="C22395" s="65"/>
      <c r="D22395" s="65"/>
      <c r="E22395" s="65"/>
      <c r="F22395" s="65"/>
      <c r="G22395" s="145"/>
    </row>
    <row r="22396" spans="1:7">
      <c r="A22396" s="65"/>
      <c r="B22396" s="65"/>
      <c r="C22396" s="65"/>
      <c r="D22396" s="65"/>
      <c r="E22396" s="65"/>
      <c r="F22396" s="65"/>
      <c r="G22396" s="145"/>
    </row>
    <row r="22397" spans="1:7">
      <c r="A22397" s="65"/>
      <c r="B22397" s="65"/>
      <c r="C22397" s="65"/>
      <c r="D22397" s="65"/>
      <c r="E22397" s="65"/>
      <c r="F22397" s="65"/>
      <c r="G22397" s="145"/>
    </row>
    <row r="22398" spans="1:7">
      <c r="A22398" s="65"/>
      <c r="B22398" s="65"/>
      <c r="C22398" s="65"/>
      <c r="D22398" s="65"/>
      <c r="E22398" s="65"/>
      <c r="F22398" s="65"/>
      <c r="G22398" s="145"/>
    </row>
    <row r="22399" spans="1:7">
      <c r="A22399" s="65"/>
      <c r="B22399" s="65"/>
      <c r="C22399" s="65"/>
      <c r="D22399" s="65"/>
      <c r="E22399" s="65"/>
      <c r="F22399" s="65"/>
      <c r="G22399" s="145"/>
    </row>
    <row r="22400" spans="1:7">
      <c r="A22400" s="65"/>
      <c r="B22400" s="65"/>
      <c r="C22400" s="65"/>
      <c r="D22400" s="65"/>
      <c r="E22400" s="65"/>
      <c r="F22400" s="65"/>
      <c r="G22400" s="145"/>
    </row>
    <row r="22401" spans="1:7">
      <c r="A22401" s="65"/>
      <c r="B22401" s="65"/>
      <c r="C22401" s="65"/>
      <c r="D22401" s="65"/>
      <c r="E22401" s="65"/>
      <c r="F22401" s="65"/>
      <c r="G22401" s="145"/>
    </row>
    <row r="22402" spans="1:7">
      <c r="A22402" s="65"/>
      <c r="B22402" s="65"/>
      <c r="C22402" s="65"/>
      <c r="D22402" s="65"/>
      <c r="E22402" s="65"/>
      <c r="F22402" s="65"/>
      <c r="G22402" s="145"/>
    </row>
    <row r="22403" spans="1:7">
      <c r="A22403" s="65"/>
      <c r="B22403" s="65"/>
      <c r="C22403" s="65"/>
      <c r="D22403" s="65"/>
      <c r="E22403" s="65"/>
      <c r="F22403" s="65"/>
      <c r="G22403" s="145"/>
    </row>
    <row r="22404" spans="1:7">
      <c r="A22404" s="65"/>
      <c r="B22404" s="65"/>
      <c r="C22404" s="65"/>
      <c r="D22404" s="65"/>
      <c r="E22404" s="65"/>
      <c r="F22404" s="65"/>
      <c r="G22404" s="145"/>
    </row>
    <row r="22405" spans="1:7">
      <c r="A22405" s="65"/>
      <c r="B22405" s="65"/>
      <c r="C22405" s="65"/>
      <c r="D22405" s="65"/>
      <c r="E22405" s="65"/>
      <c r="F22405" s="65"/>
      <c r="G22405" s="145"/>
    </row>
    <row r="22406" spans="1:7">
      <c r="A22406" s="65"/>
      <c r="B22406" s="65"/>
      <c r="C22406" s="65"/>
      <c r="D22406" s="65"/>
      <c r="E22406" s="65"/>
      <c r="F22406" s="65"/>
      <c r="G22406" s="145"/>
    </row>
    <row r="22407" spans="1:7">
      <c r="A22407" s="65"/>
      <c r="B22407" s="65"/>
      <c r="C22407" s="65"/>
      <c r="D22407" s="65"/>
      <c r="E22407" s="65"/>
      <c r="F22407" s="65"/>
      <c r="G22407" s="145"/>
    </row>
    <row r="22408" spans="1:7">
      <c r="A22408" s="65"/>
      <c r="B22408" s="65"/>
      <c r="C22408" s="65"/>
      <c r="D22408" s="65"/>
      <c r="E22408" s="65"/>
      <c r="F22408" s="65"/>
      <c r="G22408" s="145"/>
    </row>
    <row r="22409" spans="1:7">
      <c r="A22409" s="65"/>
      <c r="B22409" s="65"/>
      <c r="C22409" s="65"/>
      <c r="D22409" s="65"/>
      <c r="E22409" s="65"/>
      <c r="F22409" s="65"/>
      <c r="G22409" s="145"/>
    </row>
    <row r="22410" spans="1:7">
      <c r="A22410" s="65"/>
      <c r="B22410" s="65"/>
      <c r="C22410" s="65"/>
      <c r="D22410" s="65"/>
      <c r="E22410" s="65"/>
      <c r="F22410" s="65"/>
      <c r="G22410" s="145"/>
    </row>
    <row r="22411" spans="1:7">
      <c r="A22411" s="65"/>
      <c r="B22411" s="65"/>
      <c r="C22411" s="65"/>
      <c r="D22411" s="65"/>
      <c r="E22411" s="65"/>
      <c r="F22411" s="65"/>
      <c r="G22411" s="145"/>
    </row>
    <row r="22412" spans="1:7">
      <c r="A22412" s="65"/>
      <c r="B22412" s="65"/>
      <c r="C22412" s="65"/>
      <c r="D22412" s="65"/>
      <c r="E22412" s="65"/>
      <c r="F22412" s="65"/>
      <c r="G22412" s="145"/>
    </row>
    <row r="22413" spans="1:7">
      <c r="A22413" s="65"/>
      <c r="B22413" s="65"/>
      <c r="C22413" s="65"/>
      <c r="D22413" s="65"/>
      <c r="E22413" s="65"/>
      <c r="F22413" s="65"/>
      <c r="G22413" s="145"/>
    </row>
    <row r="22414" spans="1:7">
      <c r="A22414" s="65"/>
      <c r="B22414" s="65"/>
      <c r="C22414" s="65"/>
      <c r="D22414" s="65"/>
      <c r="E22414" s="65"/>
      <c r="F22414" s="65"/>
      <c r="G22414" s="145"/>
    </row>
    <row r="22415" spans="1:7">
      <c r="A22415" s="65"/>
      <c r="B22415" s="65"/>
      <c r="C22415" s="65"/>
      <c r="D22415" s="65"/>
      <c r="E22415" s="65"/>
      <c r="F22415" s="65"/>
      <c r="G22415" s="145"/>
    </row>
    <row r="22416" spans="1:7">
      <c r="A22416" s="65"/>
      <c r="B22416" s="65"/>
      <c r="C22416" s="65"/>
      <c r="D22416" s="65"/>
      <c r="E22416" s="65"/>
      <c r="F22416" s="65"/>
      <c r="G22416" s="145"/>
    </row>
    <row r="22417" spans="1:7">
      <c r="A22417" s="65"/>
      <c r="B22417" s="65"/>
      <c r="C22417" s="65"/>
      <c r="D22417" s="65"/>
      <c r="E22417" s="65"/>
      <c r="F22417" s="65"/>
      <c r="G22417" s="145"/>
    </row>
    <row r="22418" spans="1:7">
      <c r="A22418" s="65"/>
      <c r="B22418" s="65"/>
      <c r="C22418" s="65"/>
      <c r="D22418" s="65"/>
      <c r="E22418" s="65"/>
      <c r="F22418" s="65"/>
      <c r="G22418" s="145"/>
    </row>
    <row r="22419" spans="1:7">
      <c r="A22419" s="65"/>
      <c r="B22419" s="65"/>
      <c r="C22419" s="65"/>
      <c r="D22419" s="65"/>
      <c r="E22419" s="65"/>
      <c r="F22419" s="65"/>
      <c r="G22419" s="145"/>
    </row>
    <row r="22420" spans="1:7">
      <c r="A22420" s="65"/>
      <c r="B22420" s="65"/>
      <c r="C22420" s="65"/>
      <c r="D22420" s="65"/>
      <c r="E22420" s="65"/>
      <c r="F22420" s="65"/>
      <c r="G22420" s="145"/>
    </row>
    <row r="22421" spans="1:7">
      <c r="A22421" s="65"/>
      <c r="B22421" s="65"/>
      <c r="C22421" s="65"/>
      <c r="D22421" s="65"/>
      <c r="E22421" s="65"/>
      <c r="F22421" s="65"/>
      <c r="G22421" s="145"/>
    </row>
    <row r="22422" spans="1:7">
      <c r="A22422" s="65"/>
      <c r="B22422" s="65"/>
      <c r="C22422" s="65"/>
      <c r="D22422" s="65"/>
      <c r="E22422" s="65"/>
      <c r="F22422" s="65"/>
      <c r="G22422" s="145"/>
    </row>
    <row r="22423" spans="1:7">
      <c r="A22423" s="65"/>
      <c r="B22423" s="65"/>
      <c r="C22423" s="65"/>
      <c r="D22423" s="65"/>
      <c r="E22423" s="65"/>
      <c r="F22423" s="65"/>
      <c r="G22423" s="145"/>
    </row>
    <row r="22424" spans="1:7">
      <c r="A22424" s="65"/>
      <c r="B22424" s="65"/>
      <c r="C22424" s="65"/>
      <c r="D22424" s="65"/>
      <c r="E22424" s="65"/>
      <c r="F22424" s="65"/>
      <c r="G22424" s="145"/>
    </row>
    <row r="22425" spans="1:7">
      <c r="A22425" s="65"/>
      <c r="B22425" s="65"/>
      <c r="C22425" s="65"/>
      <c r="D22425" s="65"/>
      <c r="E22425" s="65"/>
      <c r="F22425" s="65"/>
      <c r="G22425" s="145"/>
    </row>
    <row r="22426" spans="1:7">
      <c r="A22426" s="65"/>
      <c r="B22426" s="65"/>
      <c r="C22426" s="65"/>
      <c r="D22426" s="65"/>
      <c r="E22426" s="65"/>
      <c r="F22426" s="65"/>
      <c r="G22426" s="145"/>
    </row>
    <row r="22427" spans="1:7">
      <c r="A22427" s="65"/>
      <c r="B22427" s="65"/>
      <c r="C22427" s="65"/>
      <c r="D22427" s="65"/>
      <c r="E22427" s="65"/>
      <c r="F22427" s="65"/>
      <c r="G22427" s="145"/>
    </row>
    <row r="22428" spans="1:7">
      <c r="A22428" s="65"/>
      <c r="B22428" s="65"/>
      <c r="C22428" s="65"/>
      <c r="D22428" s="65"/>
      <c r="E22428" s="65"/>
      <c r="F22428" s="65"/>
      <c r="G22428" s="145"/>
    </row>
    <row r="22429" spans="1:7">
      <c r="A22429" s="65"/>
      <c r="B22429" s="65"/>
      <c r="C22429" s="65"/>
      <c r="D22429" s="65"/>
      <c r="E22429" s="65"/>
      <c r="F22429" s="65"/>
      <c r="G22429" s="145"/>
    </row>
    <row r="22430" spans="1:7">
      <c r="A22430" s="65"/>
      <c r="B22430" s="65"/>
      <c r="C22430" s="65"/>
      <c r="D22430" s="65"/>
      <c r="E22430" s="65"/>
      <c r="F22430" s="65"/>
      <c r="G22430" s="145"/>
    </row>
    <row r="22431" spans="1:7">
      <c r="A22431" s="65"/>
      <c r="B22431" s="65"/>
      <c r="C22431" s="65"/>
      <c r="D22431" s="65"/>
      <c r="E22431" s="65"/>
      <c r="F22431" s="65"/>
      <c r="G22431" s="145"/>
    </row>
    <row r="22432" spans="1:7">
      <c r="A22432" s="65"/>
      <c r="B22432" s="65"/>
      <c r="C22432" s="65"/>
      <c r="D22432" s="65"/>
      <c r="E22432" s="65"/>
      <c r="F22432" s="65"/>
      <c r="G22432" s="145"/>
    </row>
    <row r="22433" spans="1:7">
      <c r="A22433" s="65"/>
      <c r="B22433" s="65"/>
      <c r="C22433" s="65"/>
      <c r="D22433" s="65"/>
      <c r="E22433" s="65"/>
      <c r="F22433" s="65"/>
      <c r="G22433" s="145"/>
    </row>
    <row r="22434" spans="1:7">
      <c r="A22434" s="65"/>
      <c r="B22434" s="65"/>
      <c r="C22434" s="65"/>
      <c r="D22434" s="65"/>
      <c r="E22434" s="65"/>
      <c r="F22434" s="65"/>
      <c r="G22434" s="145"/>
    </row>
    <row r="22435" spans="1:7">
      <c r="A22435" s="65"/>
      <c r="B22435" s="65"/>
      <c r="C22435" s="65"/>
      <c r="D22435" s="65"/>
      <c r="E22435" s="65"/>
      <c r="F22435" s="65"/>
      <c r="G22435" s="145"/>
    </row>
    <row r="22436" spans="1:7">
      <c r="A22436" s="65"/>
      <c r="B22436" s="65"/>
      <c r="C22436" s="65"/>
      <c r="D22436" s="65"/>
      <c r="E22436" s="65"/>
      <c r="F22436" s="65"/>
      <c r="G22436" s="145"/>
    </row>
    <row r="22437" spans="1:7">
      <c r="A22437" s="65"/>
      <c r="B22437" s="65"/>
      <c r="C22437" s="65"/>
      <c r="D22437" s="65"/>
      <c r="E22437" s="65"/>
      <c r="F22437" s="65"/>
      <c r="G22437" s="145"/>
    </row>
    <row r="22438" spans="1:7">
      <c r="A22438" s="65"/>
      <c r="B22438" s="65"/>
      <c r="C22438" s="65"/>
      <c r="D22438" s="65"/>
      <c r="E22438" s="65"/>
      <c r="F22438" s="65"/>
      <c r="G22438" s="145"/>
    </row>
    <row r="22439" spans="1:7">
      <c r="A22439" s="65"/>
      <c r="B22439" s="65"/>
      <c r="C22439" s="65"/>
      <c r="D22439" s="65"/>
      <c r="E22439" s="65"/>
      <c r="F22439" s="65"/>
      <c r="G22439" s="145"/>
    </row>
    <row r="22440" spans="1:7">
      <c r="A22440" s="65"/>
      <c r="B22440" s="65"/>
      <c r="C22440" s="65"/>
      <c r="D22440" s="65"/>
      <c r="E22440" s="65"/>
      <c r="F22440" s="65"/>
      <c r="G22440" s="145"/>
    </row>
    <row r="22441" spans="1:7">
      <c r="A22441" s="65"/>
      <c r="B22441" s="65"/>
      <c r="C22441" s="65"/>
      <c r="D22441" s="65"/>
      <c r="E22441" s="65"/>
      <c r="F22441" s="65"/>
      <c r="G22441" s="145"/>
    </row>
    <row r="22442" spans="1:7">
      <c r="A22442" s="65"/>
      <c r="B22442" s="65"/>
      <c r="C22442" s="65"/>
      <c r="D22442" s="65"/>
      <c r="E22442" s="65"/>
      <c r="F22442" s="65"/>
      <c r="G22442" s="145"/>
    </row>
    <row r="22443" spans="1:7">
      <c r="A22443" s="65"/>
      <c r="B22443" s="65"/>
      <c r="C22443" s="65"/>
      <c r="D22443" s="65"/>
      <c r="E22443" s="65"/>
      <c r="F22443" s="65"/>
      <c r="G22443" s="145"/>
    </row>
    <row r="22444" spans="1:7">
      <c r="A22444" s="65"/>
      <c r="B22444" s="65"/>
      <c r="C22444" s="65"/>
      <c r="D22444" s="65"/>
      <c r="E22444" s="65"/>
      <c r="F22444" s="65"/>
      <c r="G22444" s="145"/>
    </row>
    <row r="22445" spans="1:7">
      <c r="A22445" s="65"/>
      <c r="B22445" s="65"/>
      <c r="C22445" s="65"/>
      <c r="D22445" s="65"/>
      <c r="E22445" s="65"/>
      <c r="F22445" s="65"/>
      <c r="G22445" s="145"/>
    </row>
    <row r="22446" spans="1:7">
      <c r="A22446" s="65"/>
      <c r="B22446" s="65"/>
      <c r="C22446" s="65"/>
      <c r="D22446" s="65"/>
      <c r="E22446" s="65"/>
      <c r="F22446" s="65"/>
      <c r="G22446" s="145"/>
    </row>
    <row r="22447" spans="1:7">
      <c r="A22447" s="65"/>
      <c r="B22447" s="65"/>
      <c r="C22447" s="65"/>
      <c r="D22447" s="65"/>
      <c r="E22447" s="65"/>
      <c r="F22447" s="65"/>
      <c r="G22447" s="145"/>
    </row>
    <row r="22448" spans="1:7">
      <c r="A22448" s="65"/>
      <c r="B22448" s="65"/>
      <c r="C22448" s="65"/>
      <c r="D22448" s="65"/>
      <c r="E22448" s="65"/>
      <c r="F22448" s="65"/>
      <c r="G22448" s="145"/>
    </row>
    <row r="22449" spans="1:7">
      <c r="A22449" s="65"/>
      <c r="B22449" s="65"/>
      <c r="C22449" s="65"/>
      <c r="D22449" s="65"/>
      <c r="E22449" s="65"/>
      <c r="F22449" s="65"/>
      <c r="G22449" s="145"/>
    </row>
    <row r="22450" spans="1:7">
      <c r="A22450" s="65"/>
      <c r="B22450" s="65"/>
      <c r="C22450" s="65"/>
      <c r="D22450" s="65"/>
      <c r="E22450" s="65"/>
      <c r="F22450" s="65"/>
      <c r="G22450" s="145"/>
    </row>
    <row r="22451" spans="1:7">
      <c r="A22451" s="65"/>
      <c r="B22451" s="65"/>
      <c r="C22451" s="65"/>
      <c r="D22451" s="65"/>
      <c r="E22451" s="65"/>
      <c r="F22451" s="65"/>
      <c r="G22451" s="145"/>
    </row>
    <row r="22452" spans="1:7">
      <c r="A22452" s="65"/>
      <c r="B22452" s="65"/>
      <c r="C22452" s="65"/>
      <c r="D22452" s="65"/>
      <c r="E22452" s="65"/>
      <c r="F22452" s="65"/>
      <c r="G22452" s="145"/>
    </row>
    <row r="22453" spans="1:7">
      <c r="A22453" s="65"/>
      <c r="B22453" s="65"/>
      <c r="C22453" s="65"/>
      <c r="D22453" s="65"/>
      <c r="E22453" s="65"/>
      <c r="F22453" s="65"/>
      <c r="G22453" s="145"/>
    </row>
    <row r="22454" spans="1:7">
      <c r="A22454" s="65"/>
      <c r="B22454" s="65"/>
      <c r="C22454" s="65"/>
      <c r="D22454" s="65"/>
      <c r="E22454" s="65"/>
      <c r="F22454" s="65"/>
      <c r="G22454" s="145"/>
    </row>
    <row r="22455" spans="1:7">
      <c r="A22455" s="65"/>
      <c r="B22455" s="65"/>
      <c r="C22455" s="65"/>
      <c r="D22455" s="65"/>
      <c r="E22455" s="65"/>
      <c r="F22455" s="65"/>
      <c r="G22455" s="145"/>
    </row>
    <row r="22456" spans="1:7">
      <c r="A22456" s="65"/>
      <c r="B22456" s="65"/>
      <c r="C22456" s="65"/>
      <c r="D22456" s="65"/>
      <c r="E22456" s="65"/>
      <c r="F22456" s="65"/>
      <c r="G22456" s="145"/>
    </row>
    <row r="22457" spans="1:7">
      <c r="A22457" s="65"/>
      <c r="B22457" s="65"/>
      <c r="C22457" s="65"/>
      <c r="D22457" s="65"/>
      <c r="E22457" s="65"/>
      <c r="F22457" s="65"/>
      <c r="G22457" s="145"/>
    </row>
    <row r="22458" spans="1:7">
      <c r="A22458" s="65"/>
      <c r="B22458" s="65"/>
      <c r="C22458" s="65"/>
      <c r="D22458" s="65"/>
      <c r="E22458" s="65"/>
      <c r="F22458" s="65"/>
      <c r="G22458" s="145"/>
    </row>
    <row r="22459" spans="1:7">
      <c r="A22459" s="65"/>
      <c r="B22459" s="65"/>
      <c r="C22459" s="65"/>
      <c r="D22459" s="65"/>
      <c r="E22459" s="65"/>
      <c r="F22459" s="65"/>
      <c r="G22459" s="145"/>
    </row>
    <row r="22460" spans="1:7">
      <c r="A22460" s="65"/>
      <c r="B22460" s="65"/>
      <c r="C22460" s="65"/>
      <c r="D22460" s="65"/>
      <c r="E22460" s="65"/>
      <c r="F22460" s="65"/>
      <c r="G22460" s="145"/>
    </row>
    <row r="22461" spans="1:7">
      <c r="A22461" s="65"/>
      <c r="B22461" s="65"/>
      <c r="C22461" s="65"/>
      <c r="D22461" s="65"/>
      <c r="E22461" s="65"/>
      <c r="F22461" s="65"/>
      <c r="G22461" s="145"/>
    </row>
    <row r="22462" spans="1:7">
      <c r="A22462" s="65"/>
      <c r="B22462" s="65"/>
      <c r="C22462" s="65"/>
      <c r="D22462" s="65"/>
      <c r="E22462" s="65"/>
      <c r="F22462" s="65"/>
      <c r="G22462" s="145"/>
    </row>
    <row r="22463" spans="1:7">
      <c r="A22463" s="65"/>
      <c r="B22463" s="65"/>
      <c r="C22463" s="65"/>
      <c r="D22463" s="65"/>
      <c r="E22463" s="65"/>
      <c r="F22463" s="65"/>
      <c r="G22463" s="145"/>
    </row>
    <row r="22464" spans="1:7">
      <c r="A22464" s="65"/>
      <c r="B22464" s="65"/>
      <c r="C22464" s="65"/>
      <c r="D22464" s="65"/>
      <c r="E22464" s="65"/>
      <c r="F22464" s="65"/>
      <c r="G22464" s="145"/>
    </row>
    <row r="22465" spans="1:7">
      <c r="A22465" s="65"/>
      <c r="B22465" s="65"/>
      <c r="C22465" s="65"/>
      <c r="D22465" s="65"/>
      <c r="E22465" s="65"/>
      <c r="F22465" s="65"/>
      <c r="G22465" s="145"/>
    </row>
    <row r="22466" spans="1:7">
      <c r="A22466" s="65"/>
      <c r="B22466" s="65"/>
      <c r="C22466" s="65"/>
      <c r="D22466" s="65"/>
      <c r="E22466" s="65"/>
      <c r="F22466" s="65"/>
      <c r="G22466" s="145"/>
    </row>
    <row r="22467" spans="1:7">
      <c r="A22467" s="65"/>
      <c r="B22467" s="65"/>
      <c r="C22467" s="65"/>
      <c r="D22467" s="65"/>
      <c r="E22467" s="65"/>
      <c r="F22467" s="65"/>
      <c r="G22467" s="145"/>
    </row>
    <row r="22468" spans="1:7">
      <c r="A22468" s="65"/>
      <c r="B22468" s="65"/>
      <c r="C22468" s="65"/>
      <c r="D22468" s="65"/>
      <c r="E22468" s="65"/>
      <c r="F22468" s="65"/>
      <c r="G22468" s="145"/>
    </row>
    <row r="22469" spans="1:7">
      <c r="A22469" s="65"/>
      <c r="B22469" s="65"/>
      <c r="C22469" s="65"/>
      <c r="D22469" s="65"/>
      <c r="E22469" s="65"/>
      <c r="F22469" s="65"/>
      <c r="G22469" s="145"/>
    </row>
    <row r="22470" spans="1:7">
      <c r="A22470" s="65"/>
      <c r="B22470" s="65"/>
      <c r="C22470" s="65"/>
      <c r="D22470" s="65"/>
      <c r="E22470" s="65"/>
      <c r="F22470" s="65"/>
      <c r="G22470" s="145"/>
    </row>
    <row r="22471" spans="1:7">
      <c r="A22471" s="65"/>
      <c r="B22471" s="65"/>
      <c r="C22471" s="65"/>
      <c r="D22471" s="65"/>
      <c r="E22471" s="65"/>
      <c r="F22471" s="65"/>
      <c r="G22471" s="145"/>
    </row>
    <row r="22472" spans="1:7">
      <c r="A22472" s="65"/>
      <c r="B22472" s="65"/>
      <c r="C22472" s="65"/>
      <c r="D22472" s="65"/>
      <c r="E22472" s="65"/>
      <c r="F22472" s="65"/>
      <c r="G22472" s="145"/>
    </row>
    <row r="22473" spans="1:7">
      <c r="A22473" s="65"/>
      <c r="B22473" s="65"/>
      <c r="C22473" s="65"/>
      <c r="D22473" s="65"/>
      <c r="E22473" s="65"/>
      <c r="F22473" s="65"/>
      <c r="G22473" s="145"/>
    </row>
    <row r="22474" spans="1:7">
      <c r="A22474" s="65"/>
      <c r="B22474" s="65"/>
      <c r="C22474" s="65"/>
      <c r="D22474" s="65"/>
      <c r="E22474" s="65"/>
      <c r="F22474" s="65"/>
      <c r="G22474" s="145"/>
    </row>
    <row r="22475" spans="1:7">
      <c r="A22475" s="65"/>
      <c r="B22475" s="65"/>
      <c r="C22475" s="65"/>
      <c r="D22475" s="65"/>
      <c r="E22475" s="65"/>
      <c r="F22475" s="65"/>
      <c r="G22475" s="145"/>
    </row>
    <row r="22476" spans="1:7">
      <c r="A22476" s="65"/>
      <c r="B22476" s="65"/>
      <c r="C22476" s="65"/>
      <c r="D22476" s="65"/>
      <c r="E22476" s="65"/>
      <c r="F22476" s="65"/>
      <c r="G22476" s="145"/>
    </row>
    <row r="22477" spans="1:7">
      <c r="A22477" s="65"/>
      <c r="B22477" s="65"/>
      <c r="C22477" s="65"/>
      <c r="D22477" s="65"/>
      <c r="E22477" s="65"/>
      <c r="F22477" s="65"/>
      <c r="G22477" s="145"/>
    </row>
    <row r="22478" spans="1:7">
      <c r="A22478" s="65"/>
      <c r="B22478" s="65"/>
      <c r="C22478" s="65"/>
      <c r="D22478" s="65"/>
      <c r="E22478" s="65"/>
      <c r="F22478" s="65"/>
      <c r="G22478" s="145"/>
    </row>
    <row r="22479" spans="1:7">
      <c r="A22479" s="65"/>
      <c r="B22479" s="65"/>
      <c r="C22479" s="65"/>
      <c r="D22479" s="65"/>
      <c r="E22479" s="65"/>
      <c r="F22479" s="65"/>
      <c r="G22479" s="145"/>
    </row>
    <row r="22480" spans="1:7">
      <c r="A22480" s="65"/>
      <c r="B22480" s="65"/>
      <c r="C22480" s="65"/>
      <c r="D22480" s="65"/>
      <c r="E22480" s="65"/>
      <c r="F22480" s="65"/>
      <c r="G22480" s="145"/>
    </row>
    <row r="22481" spans="1:7">
      <c r="A22481" s="65"/>
      <c r="B22481" s="65"/>
      <c r="C22481" s="65"/>
      <c r="D22481" s="65"/>
      <c r="E22481" s="65"/>
      <c r="F22481" s="65"/>
      <c r="G22481" s="145"/>
    </row>
    <row r="22482" spans="1:7">
      <c r="A22482" s="65"/>
      <c r="B22482" s="65"/>
      <c r="C22482" s="65"/>
      <c r="D22482" s="65"/>
      <c r="E22482" s="65"/>
      <c r="F22482" s="65"/>
      <c r="G22482" s="145"/>
    </row>
    <row r="22483" spans="1:7">
      <c r="A22483" s="65"/>
      <c r="B22483" s="65"/>
      <c r="C22483" s="65"/>
      <c r="D22483" s="65"/>
      <c r="E22483" s="65"/>
      <c r="F22483" s="65"/>
      <c r="G22483" s="145"/>
    </row>
    <row r="22484" spans="1:7">
      <c r="A22484" s="65"/>
      <c r="B22484" s="65"/>
      <c r="C22484" s="65"/>
      <c r="D22484" s="65"/>
      <c r="E22484" s="65"/>
      <c r="F22484" s="65"/>
      <c r="G22484" s="145"/>
    </row>
    <row r="22485" spans="1:7">
      <c r="A22485" s="65"/>
      <c r="B22485" s="65"/>
      <c r="C22485" s="65"/>
      <c r="D22485" s="65"/>
      <c r="E22485" s="65"/>
      <c r="F22485" s="65"/>
      <c r="G22485" s="145"/>
    </row>
    <row r="22486" spans="1:7">
      <c r="A22486" s="65"/>
      <c r="B22486" s="65"/>
      <c r="C22486" s="65"/>
      <c r="D22486" s="65"/>
      <c r="E22486" s="65"/>
      <c r="F22486" s="65"/>
      <c r="G22486" s="145"/>
    </row>
    <row r="22487" spans="1:7">
      <c r="A22487" s="65"/>
      <c r="B22487" s="65"/>
      <c r="C22487" s="65"/>
      <c r="D22487" s="65"/>
      <c r="E22487" s="65"/>
      <c r="F22487" s="65"/>
      <c r="G22487" s="145"/>
    </row>
    <row r="22488" spans="1:7">
      <c r="A22488" s="65"/>
      <c r="B22488" s="65"/>
      <c r="C22488" s="65"/>
      <c r="D22488" s="65"/>
      <c r="E22488" s="65"/>
      <c r="F22488" s="65"/>
      <c r="G22488" s="145"/>
    </row>
    <row r="22489" spans="1:7">
      <c r="A22489" s="65"/>
      <c r="B22489" s="65"/>
      <c r="C22489" s="65"/>
      <c r="D22489" s="65"/>
      <c r="E22489" s="65"/>
      <c r="F22489" s="65"/>
      <c r="G22489" s="145"/>
    </row>
    <row r="22490" spans="1:7">
      <c r="A22490" s="65"/>
      <c r="B22490" s="65"/>
      <c r="C22490" s="65"/>
      <c r="D22490" s="65"/>
      <c r="E22490" s="65"/>
      <c r="F22490" s="65"/>
      <c r="G22490" s="145"/>
    </row>
    <row r="22491" spans="1:7">
      <c r="A22491" s="65"/>
      <c r="B22491" s="65"/>
      <c r="C22491" s="65"/>
      <c r="D22491" s="65"/>
      <c r="E22491" s="65"/>
      <c r="F22491" s="65"/>
      <c r="G22491" s="145"/>
    </row>
    <row r="22492" spans="1:7">
      <c r="A22492" s="65"/>
      <c r="B22492" s="65"/>
      <c r="C22492" s="65"/>
      <c r="D22492" s="65"/>
      <c r="E22492" s="65"/>
      <c r="F22492" s="65"/>
      <c r="G22492" s="145"/>
    </row>
    <row r="22493" spans="1:7">
      <c r="A22493" s="65"/>
      <c r="B22493" s="65"/>
      <c r="C22493" s="65"/>
      <c r="D22493" s="65"/>
      <c r="E22493" s="65"/>
      <c r="F22493" s="65"/>
      <c r="G22493" s="145"/>
    </row>
    <row r="22494" spans="1:7">
      <c r="A22494" s="65"/>
      <c r="B22494" s="65"/>
      <c r="C22494" s="65"/>
      <c r="D22494" s="65"/>
      <c r="E22494" s="65"/>
      <c r="F22494" s="65"/>
      <c r="G22494" s="145"/>
    </row>
    <row r="22495" spans="1:7">
      <c r="A22495" s="65"/>
      <c r="B22495" s="65"/>
      <c r="C22495" s="65"/>
      <c r="D22495" s="65"/>
      <c r="E22495" s="65"/>
      <c r="F22495" s="65"/>
      <c r="G22495" s="145"/>
    </row>
    <row r="22496" spans="1:7">
      <c r="A22496" s="65"/>
      <c r="B22496" s="65"/>
      <c r="C22496" s="65"/>
      <c r="D22496" s="65"/>
      <c r="E22496" s="65"/>
      <c r="F22496" s="65"/>
      <c r="G22496" s="145"/>
    </row>
    <row r="22497" spans="1:7">
      <c r="A22497" s="65"/>
      <c r="B22497" s="65"/>
      <c r="C22497" s="65"/>
      <c r="D22497" s="65"/>
      <c r="E22497" s="65"/>
      <c r="F22497" s="65"/>
      <c r="G22497" s="145"/>
    </row>
    <row r="22498" spans="1:7">
      <c r="A22498" s="65"/>
      <c r="B22498" s="65"/>
      <c r="C22498" s="65"/>
      <c r="D22498" s="65"/>
      <c r="E22498" s="65"/>
      <c r="F22498" s="65"/>
      <c r="G22498" s="145"/>
    </row>
    <row r="22499" spans="1:7">
      <c r="A22499" s="65"/>
      <c r="B22499" s="65"/>
      <c r="C22499" s="65"/>
      <c r="D22499" s="65"/>
      <c r="E22499" s="65"/>
      <c r="F22499" s="65"/>
      <c r="G22499" s="145"/>
    </row>
    <row r="22500" spans="1:7">
      <c r="A22500" s="65"/>
      <c r="B22500" s="65"/>
      <c r="C22500" s="65"/>
      <c r="D22500" s="65"/>
      <c r="E22500" s="65"/>
      <c r="F22500" s="65"/>
      <c r="G22500" s="145"/>
    </row>
    <row r="22501" spans="1:7">
      <c r="A22501" s="65"/>
      <c r="B22501" s="65"/>
      <c r="C22501" s="65"/>
      <c r="D22501" s="65"/>
      <c r="E22501" s="65"/>
      <c r="F22501" s="65"/>
      <c r="G22501" s="145"/>
    </row>
    <row r="22502" spans="1:7">
      <c r="A22502" s="65"/>
      <c r="B22502" s="65"/>
      <c r="C22502" s="65"/>
      <c r="D22502" s="65"/>
      <c r="E22502" s="65"/>
      <c r="F22502" s="65"/>
      <c r="G22502" s="145"/>
    </row>
    <row r="22503" spans="1:7">
      <c r="A22503" s="65"/>
      <c r="B22503" s="65"/>
      <c r="C22503" s="65"/>
      <c r="D22503" s="65"/>
      <c r="E22503" s="65"/>
      <c r="F22503" s="65"/>
      <c r="G22503" s="145"/>
    </row>
    <row r="22504" spans="1:7">
      <c r="A22504" s="65"/>
      <c r="B22504" s="65"/>
      <c r="C22504" s="65"/>
      <c r="D22504" s="65"/>
      <c r="E22504" s="65"/>
      <c r="F22504" s="65"/>
      <c r="G22504" s="145"/>
    </row>
    <row r="22505" spans="1:7">
      <c r="A22505" s="65"/>
      <c r="B22505" s="65"/>
      <c r="C22505" s="65"/>
      <c r="D22505" s="65"/>
      <c r="E22505" s="65"/>
      <c r="F22505" s="65"/>
      <c r="G22505" s="145"/>
    </row>
    <row r="22506" spans="1:7">
      <c r="A22506" s="65"/>
      <c r="B22506" s="65"/>
      <c r="C22506" s="65"/>
      <c r="D22506" s="65"/>
      <c r="E22506" s="65"/>
      <c r="F22506" s="65"/>
      <c r="G22506" s="145"/>
    </row>
    <row r="22507" spans="1:7">
      <c r="A22507" s="65"/>
      <c r="B22507" s="65"/>
      <c r="C22507" s="65"/>
      <c r="D22507" s="65"/>
      <c r="E22507" s="65"/>
      <c r="F22507" s="65"/>
      <c r="G22507" s="145"/>
    </row>
    <row r="22508" spans="1:7">
      <c r="A22508" s="65"/>
      <c r="B22508" s="65"/>
      <c r="C22508" s="65"/>
      <c r="D22508" s="65"/>
      <c r="E22508" s="65"/>
      <c r="F22508" s="65"/>
      <c r="G22508" s="145"/>
    </row>
    <row r="22509" spans="1:7">
      <c r="A22509" s="65"/>
      <c r="B22509" s="65"/>
      <c r="C22509" s="65"/>
      <c r="D22509" s="65"/>
      <c r="E22509" s="65"/>
      <c r="F22509" s="65"/>
      <c r="G22509" s="145"/>
    </row>
    <row r="22510" spans="1:7">
      <c r="A22510" s="65"/>
      <c r="B22510" s="65"/>
      <c r="C22510" s="65"/>
      <c r="D22510" s="65"/>
      <c r="E22510" s="65"/>
      <c r="F22510" s="65"/>
      <c r="G22510" s="145"/>
    </row>
    <row r="22511" spans="1:7">
      <c r="A22511" s="65"/>
      <c r="B22511" s="65"/>
      <c r="C22511" s="65"/>
      <c r="D22511" s="65"/>
      <c r="E22511" s="65"/>
      <c r="F22511" s="65"/>
      <c r="G22511" s="145"/>
    </row>
    <row r="22512" spans="1:7">
      <c r="A22512" s="65"/>
      <c r="B22512" s="65"/>
      <c r="C22512" s="65"/>
      <c r="D22512" s="65"/>
      <c r="E22512" s="65"/>
      <c r="F22512" s="65"/>
      <c r="G22512" s="145"/>
    </row>
    <row r="22513" spans="1:7">
      <c r="A22513" s="65"/>
      <c r="B22513" s="65"/>
      <c r="C22513" s="65"/>
      <c r="D22513" s="65"/>
      <c r="E22513" s="65"/>
      <c r="F22513" s="65"/>
      <c r="G22513" s="145"/>
    </row>
    <row r="22514" spans="1:7">
      <c r="A22514" s="65"/>
      <c r="B22514" s="65"/>
      <c r="C22514" s="65"/>
      <c r="D22514" s="65"/>
      <c r="E22514" s="65"/>
      <c r="F22514" s="65"/>
      <c r="G22514" s="145"/>
    </row>
    <row r="22515" spans="1:7">
      <c r="A22515" s="65"/>
      <c r="B22515" s="65"/>
      <c r="C22515" s="65"/>
      <c r="D22515" s="65"/>
      <c r="E22515" s="65"/>
      <c r="F22515" s="65"/>
      <c r="G22515" s="145"/>
    </row>
    <row r="22516" spans="1:7">
      <c r="A22516" s="65"/>
      <c r="B22516" s="65"/>
      <c r="C22516" s="65"/>
      <c r="D22516" s="65"/>
      <c r="E22516" s="65"/>
      <c r="F22516" s="65"/>
      <c r="G22516" s="145"/>
    </row>
    <row r="22517" spans="1:7">
      <c r="A22517" s="65"/>
      <c r="B22517" s="65"/>
      <c r="C22517" s="65"/>
      <c r="D22517" s="65"/>
      <c r="E22517" s="65"/>
      <c r="F22517" s="65"/>
      <c r="G22517" s="145"/>
    </row>
    <row r="22518" spans="1:7">
      <c r="A22518" s="65"/>
      <c r="B22518" s="65"/>
      <c r="C22518" s="65"/>
      <c r="D22518" s="65"/>
      <c r="E22518" s="65"/>
      <c r="F22518" s="65"/>
      <c r="G22518" s="145"/>
    </row>
    <row r="22519" spans="1:7">
      <c r="A22519" s="65"/>
      <c r="B22519" s="65"/>
      <c r="C22519" s="65"/>
      <c r="D22519" s="65"/>
      <c r="E22519" s="65"/>
      <c r="F22519" s="65"/>
      <c r="G22519" s="145"/>
    </row>
    <row r="22520" spans="1:7">
      <c r="A22520" s="65"/>
      <c r="B22520" s="65"/>
      <c r="C22520" s="65"/>
      <c r="D22520" s="65"/>
      <c r="E22520" s="65"/>
      <c r="F22520" s="65"/>
      <c r="G22520" s="145"/>
    </row>
    <row r="22521" spans="1:7">
      <c r="A22521" s="65"/>
      <c r="B22521" s="65"/>
      <c r="C22521" s="65"/>
      <c r="D22521" s="65"/>
      <c r="E22521" s="65"/>
      <c r="F22521" s="65"/>
      <c r="G22521" s="145"/>
    </row>
    <row r="22522" spans="1:7">
      <c r="A22522" s="65"/>
      <c r="B22522" s="65"/>
      <c r="C22522" s="65"/>
      <c r="D22522" s="65"/>
      <c r="E22522" s="65"/>
      <c r="F22522" s="65"/>
      <c r="G22522" s="145"/>
    </row>
    <row r="22523" spans="1:7">
      <c r="A22523" s="65"/>
      <c r="B22523" s="65"/>
      <c r="C22523" s="65"/>
      <c r="D22523" s="65"/>
      <c r="E22523" s="65"/>
      <c r="F22523" s="65"/>
      <c r="G22523" s="145"/>
    </row>
    <row r="22524" spans="1:7">
      <c r="A22524" s="65"/>
      <c r="B22524" s="65"/>
      <c r="C22524" s="65"/>
      <c r="D22524" s="65"/>
      <c r="E22524" s="65"/>
      <c r="F22524" s="65"/>
      <c r="G22524" s="145"/>
    </row>
    <row r="22525" spans="1:7">
      <c r="A22525" s="65"/>
      <c r="B22525" s="65"/>
      <c r="C22525" s="65"/>
      <c r="D22525" s="65"/>
      <c r="E22525" s="65"/>
      <c r="F22525" s="65"/>
      <c r="G22525" s="145"/>
    </row>
    <row r="22526" spans="1:7">
      <c r="A22526" s="65"/>
      <c r="B22526" s="65"/>
      <c r="C22526" s="65"/>
      <c r="D22526" s="65"/>
      <c r="E22526" s="65"/>
      <c r="F22526" s="65"/>
      <c r="G22526" s="145"/>
    </row>
    <row r="22527" spans="1:7">
      <c r="A22527" s="65"/>
      <c r="B22527" s="65"/>
      <c r="C22527" s="65"/>
      <c r="D22527" s="65"/>
      <c r="E22527" s="65"/>
      <c r="F22527" s="65"/>
      <c r="G22527" s="145"/>
    </row>
    <row r="22528" spans="1:7">
      <c r="A22528" s="65"/>
      <c r="B22528" s="65"/>
      <c r="C22528" s="65"/>
      <c r="D22528" s="65"/>
      <c r="E22528" s="65"/>
      <c r="F22528" s="65"/>
      <c r="G22528" s="145"/>
    </row>
    <row r="22529" spans="1:7">
      <c r="A22529" s="65"/>
      <c r="B22529" s="65"/>
      <c r="C22529" s="65"/>
      <c r="D22529" s="65"/>
      <c r="E22529" s="65"/>
      <c r="F22529" s="65"/>
      <c r="G22529" s="145"/>
    </row>
    <row r="22530" spans="1:7">
      <c r="A22530" s="65"/>
      <c r="B22530" s="65"/>
      <c r="C22530" s="65"/>
      <c r="D22530" s="65"/>
      <c r="E22530" s="65"/>
      <c r="F22530" s="65"/>
      <c r="G22530" s="145"/>
    </row>
    <row r="22531" spans="1:7">
      <c r="A22531" s="65"/>
      <c r="B22531" s="65"/>
      <c r="C22531" s="65"/>
      <c r="D22531" s="65"/>
      <c r="E22531" s="65"/>
      <c r="F22531" s="65"/>
      <c r="G22531" s="145"/>
    </row>
    <row r="22532" spans="1:7">
      <c r="A22532" s="65"/>
      <c r="B22532" s="65"/>
      <c r="C22532" s="65"/>
      <c r="D22532" s="65"/>
      <c r="E22532" s="65"/>
      <c r="F22532" s="65"/>
      <c r="G22532" s="145"/>
    </row>
    <row r="22533" spans="1:7">
      <c r="A22533" s="65"/>
      <c r="B22533" s="65"/>
      <c r="C22533" s="65"/>
      <c r="D22533" s="65"/>
      <c r="E22533" s="65"/>
      <c r="F22533" s="65"/>
      <c r="G22533" s="145"/>
    </row>
    <row r="22534" spans="1:7">
      <c r="A22534" s="65"/>
      <c r="B22534" s="65"/>
      <c r="C22534" s="65"/>
      <c r="D22534" s="65"/>
      <c r="E22534" s="65"/>
      <c r="F22534" s="65"/>
      <c r="G22534" s="145"/>
    </row>
    <row r="22535" spans="1:7">
      <c r="A22535" s="65"/>
      <c r="B22535" s="65"/>
      <c r="C22535" s="65"/>
      <c r="D22535" s="65"/>
      <c r="E22535" s="65"/>
      <c r="F22535" s="65"/>
      <c r="G22535" s="145"/>
    </row>
    <row r="22536" spans="1:7">
      <c r="A22536" s="65"/>
      <c r="B22536" s="65"/>
      <c r="C22536" s="65"/>
      <c r="D22536" s="65"/>
      <c r="E22536" s="65"/>
      <c r="F22536" s="65"/>
      <c r="G22536" s="145"/>
    </row>
    <row r="22537" spans="1:7">
      <c r="A22537" s="65"/>
      <c r="B22537" s="65"/>
      <c r="C22537" s="65"/>
      <c r="D22537" s="65"/>
      <c r="E22537" s="65"/>
      <c r="F22537" s="65"/>
      <c r="G22537" s="145"/>
    </row>
    <row r="22538" spans="1:7">
      <c r="A22538" s="65"/>
      <c r="B22538" s="65"/>
      <c r="C22538" s="65"/>
      <c r="D22538" s="65"/>
      <c r="E22538" s="65"/>
      <c r="F22538" s="65"/>
      <c r="G22538" s="145"/>
    </row>
    <row r="22539" spans="1:7">
      <c r="A22539" s="65"/>
      <c r="B22539" s="65"/>
      <c r="C22539" s="65"/>
      <c r="D22539" s="65"/>
      <c r="E22539" s="65"/>
      <c r="F22539" s="65"/>
      <c r="G22539" s="145"/>
    </row>
    <row r="22540" spans="1:7">
      <c r="A22540" s="65"/>
      <c r="B22540" s="65"/>
      <c r="C22540" s="65"/>
      <c r="D22540" s="65"/>
      <c r="E22540" s="65"/>
      <c r="F22540" s="65"/>
      <c r="G22540" s="145"/>
    </row>
    <row r="22541" spans="1:7">
      <c r="A22541" s="65"/>
      <c r="B22541" s="65"/>
      <c r="C22541" s="65"/>
      <c r="D22541" s="65"/>
      <c r="E22541" s="65"/>
      <c r="F22541" s="65"/>
      <c r="G22541" s="145"/>
    </row>
    <row r="22542" spans="1:7">
      <c r="A22542" s="65"/>
      <c r="B22542" s="65"/>
      <c r="C22542" s="65"/>
      <c r="D22542" s="65"/>
      <c r="E22542" s="65"/>
      <c r="F22542" s="65"/>
      <c r="G22542" s="145"/>
    </row>
    <row r="22543" spans="1:7">
      <c r="A22543" s="65"/>
      <c r="B22543" s="65"/>
      <c r="C22543" s="65"/>
      <c r="D22543" s="65"/>
      <c r="E22543" s="65"/>
      <c r="F22543" s="65"/>
      <c r="G22543" s="145"/>
    </row>
    <row r="22544" spans="1:7">
      <c r="A22544" s="65"/>
      <c r="B22544" s="65"/>
      <c r="C22544" s="65"/>
      <c r="D22544" s="65"/>
      <c r="E22544" s="65"/>
      <c r="F22544" s="65"/>
      <c r="G22544" s="145"/>
    </row>
    <row r="22545" spans="1:7">
      <c r="A22545" s="65"/>
      <c r="B22545" s="65"/>
      <c r="C22545" s="65"/>
      <c r="D22545" s="65"/>
      <c r="E22545" s="65"/>
      <c r="F22545" s="65"/>
      <c r="G22545" s="145"/>
    </row>
    <row r="22546" spans="1:7">
      <c r="A22546" s="65"/>
      <c r="B22546" s="65"/>
      <c r="C22546" s="65"/>
      <c r="D22546" s="65"/>
      <c r="E22546" s="65"/>
      <c r="F22546" s="65"/>
      <c r="G22546" s="145"/>
    </row>
    <row r="22547" spans="1:7">
      <c r="A22547" s="65"/>
      <c r="B22547" s="65"/>
      <c r="C22547" s="65"/>
      <c r="D22547" s="65"/>
      <c r="E22547" s="65"/>
      <c r="F22547" s="65"/>
      <c r="G22547" s="145"/>
    </row>
    <row r="22548" spans="1:7">
      <c r="A22548" s="65"/>
      <c r="B22548" s="65"/>
      <c r="C22548" s="65"/>
      <c r="D22548" s="65"/>
      <c r="E22548" s="65"/>
      <c r="F22548" s="65"/>
      <c r="G22548" s="145"/>
    </row>
    <row r="22549" spans="1:7">
      <c r="A22549" s="65"/>
      <c r="B22549" s="65"/>
      <c r="C22549" s="65"/>
      <c r="D22549" s="65"/>
      <c r="E22549" s="65"/>
      <c r="F22549" s="65"/>
      <c r="G22549" s="145"/>
    </row>
    <row r="22550" spans="1:7">
      <c r="A22550" s="65"/>
      <c r="B22550" s="65"/>
      <c r="C22550" s="65"/>
      <c r="D22550" s="65"/>
      <c r="E22550" s="65"/>
      <c r="F22550" s="65"/>
      <c r="G22550" s="145"/>
    </row>
    <row r="22551" spans="1:7">
      <c r="A22551" s="65"/>
      <c r="B22551" s="65"/>
      <c r="C22551" s="65"/>
      <c r="D22551" s="65"/>
      <c r="E22551" s="65"/>
      <c r="F22551" s="65"/>
      <c r="G22551" s="145"/>
    </row>
    <row r="22552" spans="1:7">
      <c r="A22552" s="65"/>
      <c r="B22552" s="65"/>
      <c r="C22552" s="65"/>
      <c r="D22552" s="65"/>
      <c r="E22552" s="65"/>
      <c r="F22552" s="65"/>
      <c r="G22552" s="145"/>
    </row>
    <row r="22553" spans="1:7">
      <c r="A22553" s="65"/>
      <c r="B22553" s="65"/>
      <c r="C22553" s="65"/>
      <c r="D22553" s="65"/>
      <c r="E22553" s="65"/>
      <c r="F22553" s="65"/>
      <c r="G22553" s="145"/>
    </row>
    <row r="22554" spans="1:7">
      <c r="A22554" s="65"/>
      <c r="B22554" s="65"/>
      <c r="C22554" s="65"/>
      <c r="D22554" s="65"/>
      <c r="E22554" s="65"/>
      <c r="F22554" s="65"/>
      <c r="G22554" s="145"/>
    </row>
    <row r="22555" spans="1:7">
      <c r="A22555" s="65"/>
      <c r="B22555" s="65"/>
      <c r="C22555" s="65"/>
      <c r="D22555" s="65"/>
      <c r="E22555" s="65"/>
      <c r="F22555" s="65"/>
      <c r="G22555" s="145"/>
    </row>
    <row r="22556" spans="1:7">
      <c r="A22556" s="65"/>
      <c r="B22556" s="65"/>
      <c r="C22556" s="65"/>
      <c r="D22556" s="65"/>
      <c r="E22556" s="65"/>
      <c r="F22556" s="65"/>
      <c r="G22556" s="145"/>
    </row>
    <row r="22557" spans="1:7">
      <c r="A22557" s="65"/>
      <c r="B22557" s="65"/>
      <c r="C22557" s="65"/>
      <c r="D22557" s="65"/>
      <c r="E22557" s="65"/>
      <c r="F22557" s="65"/>
      <c r="G22557" s="145"/>
    </row>
    <row r="22558" spans="1:7">
      <c r="A22558" s="65"/>
      <c r="B22558" s="65"/>
      <c r="C22558" s="65"/>
      <c r="D22558" s="65"/>
      <c r="E22558" s="65"/>
      <c r="F22558" s="65"/>
      <c r="G22558" s="145"/>
    </row>
    <row r="22559" spans="1:7">
      <c r="A22559" s="65"/>
      <c r="B22559" s="65"/>
      <c r="C22559" s="65"/>
      <c r="D22559" s="65"/>
      <c r="E22559" s="65"/>
      <c r="F22559" s="65"/>
      <c r="G22559" s="145"/>
    </row>
    <row r="22560" spans="1:7">
      <c r="A22560" s="65"/>
      <c r="B22560" s="65"/>
      <c r="C22560" s="65"/>
      <c r="D22560" s="65"/>
      <c r="E22560" s="65"/>
      <c r="F22560" s="65"/>
      <c r="G22560" s="145"/>
    </row>
    <row r="22561" spans="1:7">
      <c r="A22561" s="65"/>
      <c r="B22561" s="65"/>
      <c r="C22561" s="65"/>
      <c r="D22561" s="65"/>
      <c r="E22561" s="65"/>
      <c r="F22561" s="65"/>
      <c r="G22561" s="145"/>
    </row>
    <row r="22562" spans="1:7">
      <c r="A22562" s="65"/>
      <c r="B22562" s="65"/>
      <c r="C22562" s="65"/>
      <c r="D22562" s="65"/>
      <c r="E22562" s="65"/>
      <c r="F22562" s="65"/>
      <c r="G22562" s="145"/>
    </row>
    <row r="22563" spans="1:7">
      <c r="A22563" s="65"/>
      <c r="B22563" s="65"/>
      <c r="C22563" s="65"/>
      <c r="D22563" s="65"/>
      <c r="E22563" s="65"/>
      <c r="F22563" s="65"/>
      <c r="G22563" s="145"/>
    </row>
    <row r="22564" spans="1:7">
      <c r="A22564" s="65"/>
      <c r="B22564" s="65"/>
      <c r="C22564" s="65"/>
      <c r="D22564" s="65"/>
      <c r="E22564" s="65"/>
      <c r="F22564" s="65"/>
      <c r="G22564" s="145"/>
    </row>
    <row r="22565" spans="1:7">
      <c r="A22565" s="65"/>
      <c r="B22565" s="65"/>
      <c r="C22565" s="65"/>
      <c r="D22565" s="65"/>
      <c r="E22565" s="65"/>
      <c r="F22565" s="65"/>
      <c r="G22565" s="145"/>
    </row>
    <row r="22566" spans="1:7">
      <c r="A22566" s="65"/>
      <c r="B22566" s="65"/>
      <c r="C22566" s="65"/>
      <c r="D22566" s="65"/>
      <c r="E22566" s="65"/>
      <c r="F22566" s="65"/>
      <c r="G22566" s="145"/>
    </row>
    <row r="22567" spans="1:7">
      <c r="A22567" s="65"/>
      <c r="B22567" s="65"/>
      <c r="C22567" s="65"/>
      <c r="D22567" s="65"/>
      <c r="E22567" s="65"/>
      <c r="F22567" s="65"/>
      <c r="G22567" s="145"/>
    </row>
    <row r="22568" spans="1:7">
      <c r="A22568" s="65"/>
      <c r="B22568" s="65"/>
      <c r="C22568" s="65"/>
      <c r="D22568" s="65"/>
      <c r="E22568" s="65"/>
      <c r="F22568" s="65"/>
      <c r="G22568" s="145"/>
    </row>
    <row r="22569" spans="1:7">
      <c r="A22569" s="65"/>
      <c r="B22569" s="65"/>
      <c r="C22569" s="65"/>
      <c r="D22569" s="65"/>
      <c r="E22569" s="65"/>
      <c r="F22569" s="65"/>
      <c r="G22569" s="145"/>
    </row>
    <row r="22570" spans="1:7">
      <c r="A22570" s="65"/>
      <c r="B22570" s="65"/>
      <c r="C22570" s="65"/>
      <c r="D22570" s="65"/>
      <c r="E22570" s="65"/>
      <c r="F22570" s="65"/>
      <c r="G22570" s="145"/>
    </row>
    <row r="22571" spans="1:7">
      <c r="A22571" s="65"/>
      <c r="B22571" s="65"/>
      <c r="C22571" s="65"/>
      <c r="D22571" s="65"/>
      <c r="E22571" s="65"/>
      <c r="F22571" s="65"/>
      <c r="G22571" s="145"/>
    </row>
    <row r="22572" spans="1:7">
      <c r="A22572" s="65"/>
      <c r="B22572" s="65"/>
      <c r="C22572" s="65"/>
      <c r="D22572" s="65"/>
      <c r="E22572" s="65"/>
      <c r="F22572" s="65"/>
      <c r="G22572" s="145"/>
    </row>
    <row r="22573" spans="1:7">
      <c r="A22573" s="65"/>
      <c r="B22573" s="65"/>
      <c r="C22573" s="65"/>
      <c r="D22573" s="65"/>
      <c r="E22573" s="65"/>
      <c r="F22573" s="65"/>
      <c r="G22573" s="145"/>
    </row>
    <row r="22574" spans="1:7">
      <c r="A22574" s="65"/>
      <c r="B22574" s="65"/>
      <c r="C22574" s="65"/>
      <c r="D22574" s="65"/>
      <c r="E22574" s="65"/>
      <c r="F22574" s="65"/>
      <c r="G22574" s="145"/>
    </row>
    <row r="22575" spans="1:7">
      <c r="A22575" s="65"/>
      <c r="B22575" s="65"/>
      <c r="C22575" s="65"/>
      <c r="D22575" s="65"/>
      <c r="E22575" s="65"/>
      <c r="F22575" s="65"/>
      <c r="G22575" s="145"/>
    </row>
    <row r="22576" spans="1:7">
      <c r="A22576" s="65"/>
      <c r="B22576" s="65"/>
      <c r="C22576" s="65"/>
      <c r="D22576" s="65"/>
      <c r="E22576" s="65"/>
      <c r="F22576" s="65"/>
      <c r="G22576" s="145"/>
    </row>
    <row r="22577" spans="1:7">
      <c r="A22577" s="65"/>
      <c r="B22577" s="65"/>
      <c r="C22577" s="65"/>
      <c r="D22577" s="65"/>
      <c r="E22577" s="65"/>
      <c r="F22577" s="65"/>
      <c r="G22577" s="145"/>
    </row>
    <row r="22578" spans="1:7">
      <c r="A22578" s="65"/>
      <c r="B22578" s="65"/>
      <c r="C22578" s="65"/>
      <c r="D22578" s="65"/>
      <c r="E22578" s="65"/>
      <c r="F22578" s="65"/>
      <c r="G22578" s="145"/>
    </row>
    <row r="22579" spans="1:7">
      <c r="A22579" s="65"/>
      <c r="B22579" s="65"/>
      <c r="C22579" s="65"/>
      <c r="D22579" s="65"/>
      <c r="E22579" s="65"/>
      <c r="F22579" s="65"/>
      <c r="G22579" s="145"/>
    </row>
    <row r="22580" spans="1:7">
      <c r="A22580" s="65"/>
      <c r="B22580" s="65"/>
      <c r="C22580" s="65"/>
      <c r="D22580" s="65"/>
      <c r="E22580" s="65"/>
      <c r="F22580" s="65"/>
      <c r="G22580" s="145"/>
    </row>
    <row r="22581" spans="1:7">
      <c r="A22581" s="65"/>
      <c r="B22581" s="65"/>
      <c r="C22581" s="65"/>
      <c r="D22581" s="65"/>
      <c r="E22581" s="65"/>
      <c r="F22581" s="65"/>
      <c r="G22581" s="145"/>
    </row>
    <row r="22582" spans="1:7">
      <c r="A22582" s="65"/>
      <c r="B22582" s="65"/>
      <c r="C22582" s="65"/>
      <c r="D22582" s="65"/>
      <c r="E22582" s="65"/>
      <c r="F22582" s="65"/>
      <c r="G22582" s="145"/>
    </row>
    <row r="22583" spans="1:7">
      <c r="A22583" s="65"/>
      <c r="B22583" s="65"/>
      <c r="C22583" s="65"/>
      <c r="D22583" s="65"/>
      <c r="E22583" s="65"/>
      <c r="F22583" s="65"/>
      <c r="G22583" s="145"/>
    </row>
    <row r="22584" spans="1:7">
      <c r="A22584" s="65"/>
      <c r="B22584" s="65"/>
      <c r="C22584" s="65"/>
      <c r="D22584" s="65"/>
      <c r="E22584" s="65"/>
      <c r="F22584" s="65"/>
      <c r="G22584" s="145"/>
    </row>
    <row r="22585" spans="1:7">
      <c r="A22585" s="65"/>
      <c r="B22585" s="65"/>
      <c r="C22585" s="65"/>
      <c r="D22585" s="65"/>
      <c r="E22585" s="65"/>
      <c r="F22585" s="65"/>
      <c r="G22585" s="145"/>
    </row>
    <row r="22586" spans="1:7">
      <c r="A22586" s="65"/>
      <c r="B22586" s="65"/>
      <c r="C22586" s="65"/>
      <c r="D22586" s="65"/>
      <c r="E22586" s="65"/>
      <c r="F22586" s="65"/>
      <c r="G22586" s="145"/>
    </row>
    <row r="22587" spans="1:7">
      <c r="A22587" s="65"/>
      <c r="B22587" s="65"/>
      <c r="C22587" s="65"/>
      <c r="D22587" s="65"/>
      <c r="E22587" s="65"/>
      <c r="F22587" s="65"/>
      <c r="G22587" s="145"/>
    </row>
    <row r="22588" spans="1:7">
      <c r="A22588" s="65"/>
      <c r="B22588" s="65"/>
      <c r="C22588" s="65"/>
      <c r="D22588" s="65"/>
      <c r="E22588" s="65"/>
      <c r="F22588" s="65"/>
      <c r="G22588" s="145"/>
    </row>
    <row r="22589" spans="1:7">
      <c r="A22589" s="65"/>
      <c r="B22589" s="65"/>
      <c r="C22589" s="65"/>
      <c r="D22589" s="65"/>
      <c r="E22589" s="65"/>
      <c r="F22589" s="65"/>
      <c r="G22589" s="145"/>
    </row>
    <row r="22590" spans="1:7">
      <c r="A22590" s="65"/>
      <c r="B22590" s="65"/>
      <c r="C22590" s="65"/>
      <c r="D22590" s="65"/>
      <c r="E22590" s="65"/>
      <c r="F22590" s="65"/>
      <c r="G22590" s="145"/>
    </row>
    <row r="22591" spans="1:7">
      <c r="A22591" s="65"/>
      <c r="B22591" s="65"/>
      <c r="C22591" s="65"/>
      <c r="D22591" s="65"/>
      <c r="E22591" s="65"/>
      <c r="F22591" s="65"/>
      <c r="G22591" s="145"/>
    </row>
    <row r="22592" spans="1:7">
      <c r="A22592" s="65"/>
      <c r="B22592" s="65"/>
      <c r="C22592" s="65"/>
      <c r="D22592" s="65"/>
      <c r="E22592" s="65"/>
      <c r="F22592" s="65"/>
      <c r="G22592" s="145"/>
    </row>
    <row r="22593" spans="1:7">
      <c r="A22593" s="65"/>
      <c r="B22593" s="65"/>
      <c r="C22593" s="65"/>
      <c r="D22593" s="65"/>
      <c r="E22593" s="65"/>
      <c r="F22593" s="65"/>
      <c r="G22593" s="145"/>
    </row>
    <row r="22594" spans="1:7">
      <c r="A22594" s="65"/>
      <c r="B22594" s="65"/>
      <c r="C22594" s="65"/>
      <c r="D22594" s="65"/>
      <c r="E22594" s="65"/>
      <c r="F22594" s="65"/>
      <c r="G22594" s="145"/>
    </row>
    <row r="22595" spans="1:7">
      <c r="A22595" s="65"/>
      <c r="B22595" s="65"/>
      <c r="C22595" s="65"/>
      <c r="D22595" s="65"/>
      <c r="E22595" s="65"/>
      <c r="F22595" s="65"/>
      <c r="G22595" s="145"/>
    </row>
    <row r="22596" spans="1:7">
      <c r="A22596" s="65"/>
      <c r="B22596" s="65"/>
      <c r="C22596" s="65"/>
      <c r="D22596" s="65"/>
      <c r="E22596" s="65"/>
      <c r="F22596" s="65"/>
      <c r="G22596" s="145"/>
    </row>
    <row r="22597" spans="1:7">
      <c r="A22597" s="65"/>
      <c r="B22597" s="65"/>
      <c r="C22597" s="65"/>
      <c r="D22597" s="65"/>
      <c r="E22597" s="65"/>
      <c r="F22597" s="65"/>
      <c r="G22597" s="145"/>
    </row>
    <row r="22598" spans="1:7">
      <c r="A22598" s="65"/>
      <c r="B22598" s="65"/>
      <c r="C22598" s="65"/>
      <c r="D22598" s="65"/>
      <c r="E22598" s="65"/>
      <c r="F22598" s="65"/>
      <c r="G22598" s="145"/>
    </row>
    <row r="22599" spans="1:7">
      <c r="A22599" s="65"/>
      <c r="B22599" s="65"/>
      <c r="C22599" s="65"/>
      <c r="D22599" s="65"/>
      <c r="E22599" s="65"/>
      <c r="F22599" s="65"/>
      <c r="G22599" s="145"/>
    </row>
    <row r="22600" spans="1:7">
      <c r="A22600" s="65"/>
      <c r="B22600" s="65"/>
      <c r="C22600" s="65"/>
      <c r="D22600" s="65"/>
      <c r="E22600" s="65"/>
      <c r="F22600" s="65"/>
      <c r="G22600" s="145"/>
    </row>
    <row r="22601" spans="1:7">
      <c r="A22601" s="65"/>
      <c r="B22601" s="65"/>
      <c r="C22601" s="65"/>
      <c r="D22601" s="65"/>
      <c r="E22601" s="65"/>
      <c r="F22601" s="65"/>
      <c r="G22601" s="145"/>
    </row>
    <row r="22602" spans="1:7">
      <c r="A22602" s="65"/>
      <c r="B22602" s="65"/>
      <c r="C22602" s="65"/>
      <c r="D22602" s="65"/>
      <c r="E22602" s="65"/>
      <c r="F22602" s="65"/>
      <c r="G22602" s="145"/>
    </row>
    <row r="22603" spans="1:7">
      <c r="A22603" s="65"/>
      <c r="B22603" s="65"/>
      <c r="C22603" s="65"/>
      <c r="D22603" s="65"/>
      <c r="E22603" s="65"/>
      <c r="F22603" s="65"/>
      <c r="G22603" s="145"/>
    </row>
    <row r="22604" spans="1:7">
      <c r="A22604" s="65"/>
      <c r="B22604" s="65"/>
      <c r="C22604" s="65"/>
      <c r="D22604" s="65"/>
      <c r="E22604" s="65"/>
      <c r="F22604" s="65"/>
      <c r="G22604" s="145"/>
    </row>
    <row r="22605" spans="1:7">
      <c r="A22605" s="65"/>
      <c r="B22605" s="65"/>
      <c r="C22605" s="65"/>
      <c r="D22605" s="65"/>
      <c r="E22605" s="65"/>
      <c r="F22605" s="65"/>
      <c r="G22605" s="145"/>
    </row>
    <row r="22606" spans="1:7">
      <c r="A22606" s="65"/>
      <c r="B22606" s="65"/>
      <c r="C22606" s="65"/>
      <c r="D22606" s="65"/>
      <c r="E22606" s="65"/>
      <c r="F22606" s="65"/>
      <c r="G22606" s="145"/>
    </row>
    <row r="22607" spans="1:7">
      <c r="A22607" s="65"/>
      <c r="B22607" s="65"/>
      <c r="C22607" s="65"/>
      <c r="D22607" s="65"/>
      <c r="E22607" s="65"/>
      <c r="F22607" s="65"/>
      <c r="G22607" s="145"/>
    </row>
    <row r="22608" spans="1:7">
      <c r="A22608" s="65"/>
      <c r="B22608" s="65"/>
      <c r="C22608" s="65"/>
      <c r="D22608" s="65"/>
      <c r="E22608" s="65"/>
      <c r="F22608" s="65"/>
      <c r="G22608" s="145"/>
    </row>
    <row r="22609" spans="1:7">
      <c r="A22609" s="65"/>
      <c r="B22609" s="65"/>
      <c r="C22609" s="65"/>
      <c r="D22609" s="65"/>
      <c r="E22609" s="65"/>
      <c r="F22609" s="65"/>
      <c r="G22609" s="145"/>
    </row>
    <row r="22610" spans="1:7">
      <c r="A22610" s="65"/>
      <c r="B22610" s="65"/>
      <c r="C22610" s="65"/>
      <c r="D22610" s="65"/>
      <c r="E22610" s="65"/>
      <c r="F22610" s="65"/>
      <c r="G22610" s="145"/>
    </row>
    <row r="22611" spans="1:7">
      <c r="A22611" s="65"/>
      <c r="B22611" s="65"/>
      <c r="C22611" s="65"/>
      <c r="D22611" s="65"/>
      <c r="E22611" s="65"/>
      <c r="F22611" s="65"/>
      <c r="G22611" s="145"/>
    </row>
    <row r="22612" spans="1:7">
      <c r="A22612" s="65"/>
      <c r="B22612" s="65"/>
      <c r="C22612" s="65"/>
      <c r="D22612" s="65"/>
      <c r="E22612" s="65"/>
      <c r="F22612" s="65"/>
      <c r="G22612" s="145"/>
    </row>
    <row r="22613" spans="1:7">
      <c r="A22613" s="65"/>
      <c r="B22613" s="65"/>
      <c r="C22613" s="65"/>
      <c r="D22613" s="65"/>
      <c r="E22613" s="65"/>
      <c r="F22613" s="65"/>
      <c r="G22613" s="145"/>
    </row>
    <row r="22614" spans="1:7">
      <c r="A22614" s="65"/>
      <c r="B22614" s="65"/>
      <c r="C22614" s="65"/>
      <c r="D22614" s="65"/>
      <c r="E22614" s="65"/>
      <c r="F22614" s="65"/>
      <c r="G22614" s="145"/>
    </row>
    <row r="22615" spans="1:7">
      <c r="A22615" s="65"/>
      <c r="B22615" s="65"/>
      <c r="C22615" s="65"/>
      <c r="D22615" s="65"/>
      <c r="E22615" s="65"/>
      <c r="F22615" s="65"/>
      <c r="G22615" s="145"/>
    </row>
    <row r="22616" spans="1:7">
      <c r="A22616" s="65"/>
      <c r="B22616" s="65"/>
      <c r="C22616" s="65"/>
      <c r="D22616" s="65"/>
      <c r="E22616" s="65"/>
      <c r="F22616" s="65"/>
      <c r="G22616" s="145"/>
    </row>
    <row r="22617" spans="1:7">
      <c r="A22617" s="65"/>
      <c r="B22617" s="65"/>
      <c r="C22617" s="65"/>
      <c r="D22617" s="65"/>
      <c r="E22617" s="65"/>
      <c r="F22617" s="65"/>
      <c r="G22617" s="145"/>
    </row>
    <row r="22618" spans="1:7">
      <c r="A22618" s="65"/>
      <c r="B22618" s="65"/>
      <c r="C22618" s="65"/>
      <c r="D22618" s="65"/>
      <c r="E22618" s="65"/>
      <c r="F22618" s="65"/>
      <c r="G22618" s="145"/>
    </row>
    <row r="22619" spans="1:7">
      <c r="A22619" s="65"/>
      <c r="B22619" s="65"/>
      <c r="C22619" s="65"/>
      <c r="D22619" s="65"/>
      <c r="E22619" s="65"/>
      <c r="F22619" s="65"/>
      <c r="G22619" s="145"/>
    </row>
    <row r="22620" spans="1:7">
      <c r="A22620" s="65"/>
      <c r="B22620" s="65"/>
      <c r="C22620" s="65"/>
      <c r="D22620" s="65"/>
      <c r="E22620" s="65"/>
      <c r="F22620" s="65"/>
      <c r="G22620" s="145"/>
    </row>
    <row r="22621" spans="1:7">
      <c r="A22621" s="65"/>
      <c r="B22621" s="65"/>
      <c r="C22621" s="65"/>
      <c r="D22621" s="65"/>
      <c r="E22621" s="65"/>
      <c r="F22621" s="65"/>
      <c r="G22621" s="145"/>
    </row>
    <row r="22622" spans="1:7">
      <c r="A22622" s="65"/>
      <c r="B22622" s="65"/>
      <c r="C22622" s="65"/>
      <c r="D22622" s="65"/>
      <c r="E22622" s="65"/>
      <c r="F22622" s="65"/>
      <c r="G22622" s="145"/>
    </row>
    <row r="22623" spans="1:7">
      <c r="A22623" s="65"/>
      <c r="B22623" s="65"/>
      <c r="C22623" s="65"/>
      <c r="D22623" s="65"/>
      <c r="E22623" s="65"/>
      <c r="F22623" s="65"/>
      <c r="G22623" s="145"/>
    </row>
    <row r="22624" spans="1:7">
      <c r="A22624" s="65"/>
      <c r="B22624" s="65"/>
      <c r="C22624" s="65"/>
      <c r="D22624" s="65"/>
      <c r="E22624" s="65"/>
      <c r="F22624" s="65"/>
      <c r="G22624" s="145"/>
    </row>
    <row r="22625" spans="1:7">
      <c r="A22625" s="65"/>
      <c r="B22625" s="65"/>
      <c r="C22625" s="65"/>
      <c r="D22625" s="65"/>
      <c r="E22625" s="65"/>
      <c r="F22625" s="65"/>
      <c r="G22625" s="145"/>
    </row>
    <row r="22626" spans="1:7">
      <c r="A22626" s="65"/>
      <c r="B22626" s="65"/>
      <c r="C22626" s="65"/>
      <c r="D22626" s="65"/>
      <c r="E22626" s="65"/>
      <c r="F22626" s="65"/>
      <c r="G22626" s="145"/>
    </row>
    <row r="22627" spans="1:7">
      <c r="A22627" s="65"/>
      <c r="B22627" s="65"/>
      <c r="C22627" s="65"/>
      <c r="D22627" s="65"/>
      <c r="E22627" s="65"/>
      <c r="F22627" s="65"/>
      <c r="G22627" s="145"/>
    </row>
    <row r="22628" spans="1:7">
      <c r="A22628" s="65"/>
      <c r="B22628" s="65"/>
      <c r="C22628" s="65"/>
      <c r="D22628" s="65"/>
      <c r="E22628" s="65"/>
      <c r="F22628" s="65"/>
      <c r="G22628" s="145"/>
    </row>
    <row r="22629" spans="1:7">
      <c r="A22629" s="65"/>
      <c r="B22629" s="65"/>
      <c r="C22629" s="65"/>
      <c r="D22629" s="65"/>
      <c r="E22629" s="65"/>
      <c r="F22629" s="65"/>
      <c r="G22629" s="145"/>
    </row>
    <row r="22630" spans="1:7">
      <c r="A22630" s="65"/>
      <c r="B22630" s="65"/>
      <c r="C22630" s="65"/>
      <c r="D22630" s="65"/>
      <c r="E22630" s="65"/>
      <c r="F22630" s="65"/>
      <c r="G22630" s="145"/>
    </row>
    <row r="22631" spans="1:7">
      <c r="A22631" s="65"/>
      <c r="B22631" s="65"/>
      <c r="C22631" s="65"/>
      <c r="D22631" s="65"/>
      <c r="E22631" s="65"/>
      <c r="F22631" s="65"/>
      <c r="G22631" s="145"/>
    </row>
    <row r="22632" spans="1:7">
      <c r="A22632" s="65"/>
      <c r="B22632" s="65"/>
      <c r="C22632" s="65"/>
      <c r="D22632" s="65"/>
      <c r="E22632" s="65"/>
      <c r="F22632" s="65"/>
      <c r="G22632" s="145"/>
    </row>
    <row r="22633" spans="1:7">
      <c r="A22633" s="65"/>
      <c r="B22633" s="65"/>
      <c r="C22633" s="65"/>
      <c r="D22633" s="65"/>
      <c r="E22633" s="65"/>
      <c r="F22633" s="65"/>
      <c r="G22633" s="145"/>
    </row>
    <row r="22634" spans="1:7">
      <c r="A22634" s="65"/>
      <c r="B22634" s="65"/>
      <c r="C22634" s="65"/>
      <c r="D22634" s="65"/>
      <c r="E22634" s="65"/>
      <c r="F22634" s="65"/>
      <c r="G22634" s="145"/>
    </row>
    <row r="22635" spans="1:7">
      <c r="A22635" s="65"/>
      <c r="B22635" s="65"/>
      <c r="C22635" s="65"/>
      <c r="D22635" s="65"/>
      <c r="E22635" s="65"/>
      <c r="F22635" s="65"/>
      <c r="G22635" s="145"/>
    </row>
    <row r="22636" spans="1:7">
      <c r="A22636" s="65"/>
      <c r="B22636" s="65"/>
      <c r="C22636" s="65"/>
      <c r="D22636" s="65"/>
      <c r="E22636" s="65"/>
      <c r="F22636" s="65"/>
      <c r="G22636" s="145"/>
    </row>
    <row r="22637" spans="1:7">
      <c r="A22637" s="65"/>
      <c r="B22637" s="65"/>
      <c r="C22637" s="65"/>
      <c r="D22637" s="65"/>
      <c r="E22637" s="65"/>
      <c r="F22637" s="65"/>
      <c r="G22637" s="145"/>
    </row>
    <row r="22638" spans="1:7">
      <c r="A22638" s="65"/>
      <c r="B22638" s="65"/>
      <c r="C22638" s="65"/>
      <c r="D22638" s="65"/>
      <c r="E22638" s="65"/>
      <c r="F22638" s="65"/>
      <c r="G22638" s="145"/>
    </row>
    <row r="22639" spans="1:7">
      <c r="A22639" s="65"/>
      <c r="B22639" s="65"/>
      <c r="C22639" s="65"/>
      <c r="D22639" s="65"/>
      <c r="E22639" s="65"/>
      <c r="F22639" s="65"/>
      <c r="G22639" s="145"/>
    </row>
    <row r="22640" spans="1:7">
      <c r="A22640" s="65"/>
      <c r="B22640" s="65"/>
      <c r="C22640" s="65"/>
      <c r="D22640" s="65"/>
      <c r="E22640" s="65"/>
      <c r="F22640" s="65"/>
      <c r="G22640" s="145"/>
    </row>
    <row r="22641" spans="1:7">
      <c r="A22641" s="65"/>
      <c r="B22641" s="65"/>
      <c r="C22641" s="65"/>
      <c r="D22641" s="65"/>
      <c r="E22641" s="65"/>
      <c r="F22641" s="65"/>
      <c r="G22641" s="145"/>
    </row>
    <row r="22642" spans="1:7">
      <c r="A22642" s="65"/>
      <c r="B22642" s="65"/>
      <c r="C22642" s="65"/>
      <c r="D22642" s="65"/>
      <c r="E22642" s="65"/>
      <c r="F22642" s="65"/>
      <c r="G22642" s="145"/>
    </row>
    <row r="22643" spans="1:7">
      <c r="A22643" s="65"/>
      <c r="B22643" s="65"/>
      <c r="C22643" s="65"/>
      <c r="D22643" s="65"/>
      <c r="E22643" s="65"/>
      <c r="F22643" s="65"/>
      <c r="G22643" s="145"/>
    </row>
    <row r="22644" spans="1:7">
      <c r="A22644" s="65"/>
      <c r="B22644" s="65"/>
      <c r="C22644" s="65"/>
      <c r="D22644" s="65"/>
      <c r="E22644" s="65"/>
      <c r="F22644" s="65"/>
      <c r="G22644" s="145"/>
    </row>
    <row r="22645" spans="1:7">
      <c r="A22645" s="65"/>
      <c r="B22645" s="65"/>
      <c r="C22645" s="65"/>
      <c r="D22645" s="65"/>
      <c r="E22645" s="65"/>
      <c r="F22645" s="65"/>
      <c r="G22645" s="145"/>
    </row>
    <row r="22646" spans="1:7">
      <c r="A22646" s="65"/>
      <c r="B22646" s="65"/>
      <c r="C22646" s="65"/>
      <c r="D22646" s="65"/>
      <c r="E22646" s="65"/>
      <c r="F22646" s="65"/>
      <c r="G22646" s="145"/>
    </row>
    <row r="22647" spans="1:7">
      <c r="A22647" s="65"/>
      <c r="B22647" s="65"/>
      <c r="C22647" s="65"/>
      <c r="D22647" s="65"/>
      <c r="E22647" s="65"/>
      <c r="F22647" s="65"/>
      <c r="G22647" s="145"/>
    </row>
    <row r="22648" spans="1:7">
      <c r="A22648" s="65"/>
      <c r="B22648" s="65"/>
      <c r="C22648" s="65"/>
      <c r="D22648" s="65"/>
      <c r="E22648" s="65"/>
      <c r="F22648" s="65"/>
      <c r="G22648" s="145"/>
    </row>
    <row r="22649" spans="1:7">
      <c r="A22649" s="65"/>
      <c r="B22649" s="65"/>
      <c r="C22649" s="65"/>
      <c r="D22649" s="65"/>
      <c r="E22649" s="65"/>
      <c r="F22649" s="65"/>
      <c r="G22649" s="145"/>
    </row>
    <row r="22650" spans="1:7">
      <c r="A22650" s="65"/>
      <c r="B22650" s="65"/>
      <c r="C22650" s="65"/>
      <c r="D22650" s="65"/>
      <c r="E22650" s="65"/>
      <c r="F22650" s="65"/>
      <c r="G22650" s="145"/>
    </row>
    <row r="22651" spans="1:7">
      <c r="A22651" s="65"/>
      <c r="B22651" s="65"/>
      <c r="C22651" s="65"/>
      <c r="D22651" s="65"/>
      <c r="E22651" s="65"/>
      <c r="F22651" s="65"/>
      <c r="G22651" s="145"/>
    </row>
    <row r="22652" spans="1:7">
      <c r="A22652" s="65"/>
      <c r="B22652" s="65"/>
      <c r="C22652" s="65"/>
      <c r="D22652" s="65"/>
      <c r="E22652" s="65"/>
      <c r="F22652" s="65"/>
      <c r="G22652" s="145"/>
    </row>
    <row r="22653" spans="1:7">
      <c r="A22653" s="65"/>
      <c r="B22653" s="65"/>
      <c r="C22653" s="65"/>
      <c r="D22653" s="65"/>
      <c r="E22653" s="65"/>
      <c r="F22653" s="65"/>
      <c r="G22653" s="145"/>
    </row>
    <row r="22654" spans="1:7">
      <c r="A22654" s="65"/>
      <c r="B22654" s="65"/>
      <c r="C22654" s="65"/>
      <c r="D22654" s="65"/>
      <c r="E22654" s="65"/>
      <c r="F22654" s="65"/>
      <c r="G22654" s="145"/>
    </row>
    <row r="22655" spans="1:7">
      <c r="A22655" s="65"/>
      <c r="B22655" s="65"/>
      <c r="C22655" s="65"/>
      <c r="D22655" s="65"/>
      <c r="E22655" s="65"/>
      <c r="F22655" s="65"/>
      <c r="G22655" s="145"/>
    </row>
    <row r="22656" spans="1:7">
      <c r="A22656" s="65"/>
      <c r="B22656" s="65"/>
      <c r="C22656" s="65"/>
      <c r="D22656" s="65"/>
      <c r="E22656" s="65"/>
      <c r="F22656" s="65"/>
      <c r="G22656" s="145"/>
    </row>
    <row r="22657" spans="1:7">
      <c r="A22657" s="65"/>
      <c r="B22657" s="65"/>
      <c r="C22657" s="65"/>
      <c r="D22657" s="65"/>
      <c r="E22657" s="65"/>
      <c r="F22657" s="65"/>
      <c r="G22657" s="145"/>
    </row>
    <row r="22658" spans="1:7">
      <c r="A22658" s="65"/>
      <c r="B22658" s="65"/>
      <c r="C22658" s="65"/>
      <c r="D22658" s="65"/>
      <c r="E22658" s="65"/>
      <c r="F22658" s="65"/>
      <c r="G22658" s="145"/>
    </row>
    <row r="22659" spans="1:7">
      <c r="A22659" s="65"/>
      <c r="B22659" s="65"/>
      <c r="C22659" s="65"/>
      <c r="D22659" s="65"/>
      <c r="E22659" s="65"/>
      <c r="F22659" s="65"/>
      <c r="G22659" s="145"/>
    </row>
    <row r="22660" spans="1:7">
      <c r="A22660" s="65"/>
      <c r="B22660" s="65"/>
      <c r="C22660" s="65"/>
      <c r="D22660" s="65"/>
      <c r="E22660" s="65"/>
      <c r="F22660" s="65"/>
      <c r="G22660" s="145"/>
    </row>
    <row r="22661" spans="1:7">
      <c r="A22661" s="65"/>
      <c r="B22661" s="65"/>
      <c r="C22661" s="65"/>
      <c r="D22661" s="65"/>
      <c r="E22661" s="65"/>
      <c r="F22661" s="65"/>
      <c r="G22661" s="145"/>
    </row>
    <row r="22662" spans="1:7">
      <c r="A22662" s="65"/>
      <c r="B22662" s="65"/>
      <c r="C22662" s="65"/>
      <c r="D22662" s="65"/>
      <c r="E22662" s="65"/>
      <c r="F22662" s="65"/>
      <c r="G22662" s="145"/>
    </row>
    <row r="22663" spans="1:7">
      <c r="A22663" s="65"/>
      <c r="B22663" s="65"/>
      <c r="C22663" s="65"/>
      <c r="D22663" s="65"/>
      <c r="E22663" s="65"/>
      <c r="F22663" s="65"/>
      <c r="G22663" s="145"/>
    </row>
    <row r="22664" spans="1:7">
      <c r="A22664" s="65"/>
      <c r="B22664" s="65"/>
      <c r="C22664" s="65"/>
      <c r="D22664" s="65"/>
      <c r="E22664" s="65"/>
      <c r="F22664" s="65"/>
      <c r="G22664" s="145"/>
    </row>
    <row r="22665" spans="1:7">
      <c r="A22665" s="65"/>
      <c r="B22665" s="65"/>
      <c r="C22665" s="65"/>
      <c r="D22665" s="65"/>
      <c r="E22665" s="65"/>
      <c r="F22665" s="65"/>
      <c r="G22665" s="145"/>
    </row>
    <row r="22666" spans="1:7">
      <c r="A22666" s="65"/>
      <c r="B22666" s="65"/>
      <c r="C22666" s="65"/>
      <c r="D22666" s="65"/>
      <c r="E22666" s="65"/>
      <c r="F22666" s="65"/>
      <c r="G22666" s="145"/>
    </row>
    <row r="22667" spans="1:7">
      <c r="A22667" s="65"/>
      <c r="B22667" s="65"/>
      <c r="C22667" s="65"/>
      <c r="D22667" s="65"/>
      <c r="E22667" s="65"/>
      <c r="F22667" s="65"/>
      <c r="G22667" s="145"/>
    </row>
    <row r="22668" spans="1:7">
      <c r="A22668" s="65"/>
      <c r="B22668" s="65"/>
      <c r="C22668" s="65"/>
      <c r="D22668" s="65"/>
      <c r="E22668" s="65"/>
      <c r="F22668" s="65"/>
      <c r="G22668" s="145"/>
    </row>
    <row r="22669" spans="1:7">
      <c r="A22669" s="65"/>
      <c r="B22669" s="65"/>
      <c r="C22669" s="65"/>
      <c r="D22669" s="65"/>
      <c r="E22669" s="65"/>
      <c r="F22669" s="65"/>
      <c r="G22669" s="145"/>
    </row>
    <row r="22670" spans="1:7">
      <c r="A22670" s="65"/>
      <c r="B22670" s="65"/>
      <c r="C22670" s="65"/>
      <c r="D22670" s="65"/>
      <c r="E22670" s="65"/>
      <c r="F22670" s="65"/>
      <c r="G22670" s="145"/>
    </row>
    <row r="22671" spans="1:7">
      <c r="A22671" s="65"/>
      <c r="B22671" s="65"/>
      <c r="C22671" s="65"/>
      <c r="D22671" s="65"/>
      <c r="E22671" s="65"/>
      <c r="F22671" s="65"/>
      <c r="G22671" s="145"/>
    </row>
    <row r="22672" spans="1:7">
      <c r="A22672" s="65"/>
      <c r="B22672" s="65"/>
      <c r="C22672" s="65"/>
      <c r="D22672" s="65"/>
      <c r="E22672" s="65"/>
      <c r="F22672" s="65"/>
      <c r="G22672" s="145"/>
    </row>
    <row r="22673" spans="1:7">
      <c r="A22673" s="65"/>
      <c r="B22673" s="65"/>
      <c r="C22673" s="65"/>
      <c r="D22673" s="65"/>
      <c r="E22673" s="65"/>
      <c r="F22673" s="65"/>
      <c r="G22673" s="145"/>
    </row>
    <row r="22674" spans="1:7">
      <c r="A22674" s="65"/>
      <c r="B22674" s="65"/>
      <c r="C22674" s="65"/>
      <c r="D22674" s="65"/>
      <c r="E22674" s="65"/>
      <c r="F22674" s="65"/>
      <c r="G22674" s="145"/>
    </row>
    <row r="22675" spans="1:7">
      <c r="A22675" s="65"/>
      <c r="B22675" s="65"/>
      <c r="C22675" s="65"/>
      <c r="D22675" s="65"/>
      <c r="E22675" s="65"/>
      <c r="F22675" s="65"/>
      <c r="G22675" s="145"/>
    </row>
    <row r="22676" spans="1:7">
      <c r="A22676" s="65"/>
      <c r="B22676" s="65"/>
      <c r="C22676" s="65"/>
      <c r="D22676" s="65"/>
      <c r="E22676" s="65"/>
      <c r="F22676" s="65"/>
      <c r="G22676" s="145"/>
    </row>
    <row r="22677" spans="1:7">
      <c r="A22677" s="65"/>
      <c r="B22677" s="65"/>
      <c r="C22677" s="65"/>
      <c r="D22677" s="65"/>
      <c r="E22677" s="65"/>
      <c r="F22677" s="65"/>
      <c r="G22677" s="145"/>
    </row>
    <row r="22678" spans="1:7">
      <c r="A22678" s="65"/>
      <c r="B22678" s="65"/>
      <c r="C22678" s="65"/>
      <c r="D22678" s="65"/>
      <c r="E22678" s="65"/>
      <c r="F22678" s="65"/>
      <c r="G22678" s="145"/>
    </row>
    <row r="22679" spans="1:7">
      <c r="A22679" s="65"/>
      <c r="B22679" s="65"/>
      <c r="C22679" s="65"/>
      <c r="D22679" s="65"/>
      <c r="E22679" s="65"/>
      <c r="F22679" s="65"/>
      <c r="G22679" s="145"/>
    </row>
    <row r="22680" spans="1:7">
      <c r="A22680" s="65"/>
      <c r="B22680" s="65"/>
      <c r="C22680" s="65"/>
      <c r="D22680" s="65"/>
      <c r="E22680" s="65"/>
      <c r="F22680" s="65"/>
      <c r="G22680" s="145"/>
    </row>
    <row r="22681" spans="1:7">
      <c r="A22681" s="65"/>
      <c r="B22681" s="65"/>
      <c r="C22681" s="65"/>
      <c r="D22681" s="65"/>
      <c r="E22681" s="65"/>
      <c r="F22681" s="65"/>
      <c r="G22681" s="145"/>
    </row>
    <row r="22682" spans="1:7">
      <c r="A22682" s="65"/>
      <c r="B22682" s="65"/>
      <c r="C22682" s="65"/>
      <c r="D22682" s="65"/>
      <c r="E22682" s="65"/>
      <c r="F22682" s="65"/>
      <c r="G22682" s="145"/>
    </row>
    <row r="22683" spans="1:7">
      <c r="A22683" s="65"/>
      <c r="B22683" s="65"/>
      <c r="C22683" s="65"/>
      <c r="D22683" s="65"/>
      <c r="E22683" s="65"/>
      <c r="F22683" s="65"/>
      <c r="G22683" s="145"/>
    </row>
    <row r="22684" spans="1:7">
      <c r="A22684" s="65"/>
      <c r="B22684" s="65"/>
      <c r="C22684" s="65"/>
      <c r="D22684" s="65"/>
      <c r="E22684" s="65"/>
      <c r="F22684" s="65"/>
      <c r="G22684" s="145"/>
    </row>
    <row r="22685" spans="1:7">
      <c r="A22685" s="65"/>
      <c r="B22685" s="65"/>
      <c r="C22685" s="65"/>
      <c r="D22685" s="65"/>
      <c r="E22685" s="65"/>
      <c r="F22685" s="65"/>
      <c r="G22685" s="145"/>
    </row>
    <row r="22686" spans="1:7">
      <c r="A22686" s="65"/>
      <c r="B22686" s="65"/>
      <c r="C22686" s="65"/>
      <c r="D22686" s="65"/>
      <c r="E22686" s="65"/>
      <c r="F22686" s="65"/>
      <c r="G22686" s="145"/>
    </row>
    <row r="22687" spans="1:7">
      <c r="A22687" s="65"/>
      <c r="B22687" s="65"/>
      <c r="C22687" s="65"/>
      <c r="D22687" s="65"/>
      <c r="E22687" s="65"/>
      <c r="F22687" s="65"/>
      <c r="G22687" s="145"/>
    </row>
    <row r="22688" spans="1:7">
      <c r="A22688" s="65"/>
      <c r="B22688" s="65"/>
      <c r="C22688" s="65"/>
      <c r="D22688" s="65"/>
      <c r="E22688" s="65"/>
      <c r="F22688" s="65"/>
      <c r="G22688" s="145"/>
    </row>
    <row r="22689" spans="1:7">
      <c r="A22689" s="65"/>
      <c r="B22689" s="65"/>
      <c r="C22689" s="65"/>
      <c r="D22689" s="65"/>
      <c r="E22689" s="65"/>
      <c r="F22689" s="65"/>
      <c r="G22689" s="145"/>
    </row>
    <row r="22690" spans="1:7">
      <c r="A22690" s="65"/>
      <c r="B22690" s="65"/>
      <c r="C22690" s="65"/>
      <c r="D22690" s="65"/>
      <c r="E22690" s="65"/>
      <c r="F22690" s="65"/>
      <c r="G22690" s="145"/>
    </row>
    <row r="22691" spans="1:7">
      <c r="A22691" s="65"/>
      <c r="B22691" s="65"/>
      <c r="C22691" s="65"/>
      <c r="D22691" s="65"/>
      <c r="E22691" s="65"/>
      <c r="F22691" s="65"/>
      <c r="G22691" s="145"/>
    </row>
    <row r="22692" spans="1:7">
      <c r="A22692" s="65"/>
      <c r="B22692" s="65"/>
      <c r="C22692" s="65"/>
      <c r="D22692" s="65"/>
      <c r="E22692" s="65"/>
      <c r="F22692" s="65"/>
      <c r="G22692" s="145"/>
    </row>
    <row r="22693" spans="1:7">
      <c r="A22693" s="65"/>
      <c r="B22693" s="65"/>
      <c r="C22693" s="65"/>
      <c r="D22693" s="65"/>
      <c r="E22693" s="65"/>
      <c r="F22693" s="65"/>
      <c r="G22693" s="145"/>
    </row>
    <row r="22694" spans="1:7">
      <c r="A22694" s="65"/>
      <c r="B22694" s="65"/>
      <c r="C22694" s="65"/>
      <c r="D22694" s="65"/>
      <c r="E22694" s="65"/>
      <c r="F22694" s="65"/>
      <c r="G22694" s="145"/>
    </row>
    <row r="22695" spans="1:7">
      <c r="A22695" s="65"/>
      <c r="B22695" s="65"/>
      <c r="C22695" s="65"/>
      <c r="D22695" s="65"/>
      <c r="E22695" s="65"/>
      <c r="F22695" s="65"/>
      <c r="G22695" s="145"/>
    </row>
    <row r="22696" spans="1:7">
      <c r="A22696" s="65"/>
      <c r="B22696" s="65"/>
      <c r="C22696" s="65"/>
      <c r="D22696" s="65"/>
      <c r="E22696" s="65"/>
      <c r="F22696" s="65"/>
      <c r="G22696" s="145"/>
    </row>
    <row r="22697" spans="1:7">
      <c r="A22697" s="65"/>
      <c r="B22697" s="65"/>
      <c r="C22697" s="65"/>
      <c r="D22697" s="65"/>
      <c r="E22697" s="65"/>
      <c r="F22697" s="65"/>
      <c r="G22697" s="145"/>
    </row>
    <row r="22698" spans="1:7">
      <c r="A22698" s="65"/>
      <c r="B22698" s="65"/>
      <c r="C22698" s="65"/>
      <c r="D22698" s="65"/>
      <c r="E22698" s="65"/>
      <c r="F22698" s="65"/>
      <c r="G22698" s="145"/>
    </row>
    <row r="22699" spans="1:7">
      <c r="A22699" s="65"/>
      <c r="B22699" s="65"/>
      <c r="C22699" s="65"/>
      <c r="D22699" s="65"/>
      <c r="E22699" s="65"/>
      <c r="F22699" s="65"/>
      <c r="G22699" s="145"/>
    </row>
    <row r="22700" spans="1:7">
      <c r="A22700" s="65"/>
      <c r="B22700" s="65"/>
      <c r="C22700" s="65"/>
      <c r="D22700" s="65"/>
      <c r="E22700" s="65"/>
      <c r="F22700" s="65"/>
      <c r="G22700" s="145"/>
    </row>
    <row r="22701" spans="1:7">
      <c r="A22701" s="65"/>
      <c r="B22701" s="65"/>
      <c r="C22701" s="65"/>
      <c r="D22701" s="65"/>
      <c r="E22701" s="65"/>
      <c r="F22701" s="65"/>
      <c r="G22701" s="145"/>
    </row>
    <row r="22702" spans="1:7">
      <c r="A22702" s="65"/>
      <c r="B22702" s="65"/>
      <c r="C22702" s="65"/>
      <c r="D22702" s="65"/>
      <c r="E22702" s="65"/>
      <c r="F22702" s="65"/>
      <c r="G22702" s="145"/>
    </row>
    <row r="22703" spans="1:7">
      <c r="A22703" s="65"/>
      <c r="B22703" s="65"/>
      <c r="C22703" s="65"/>
      <c r="D22703" s="65"/>
      <c r="E22703" s="65"/>
      <c r="F22703" s="65"/>
      <c r="G22703" s="145"/>
    </row>
    <row r="22704" spans="1:7">
      <c r="A22704" s="65"/>
      <c r="B22704" s="65"/>
      <c r="C22704" s="65"/>
      <c r="D22704" s="65"/>
      <c r="E22704" s="65"/>
      <c r="F22704" s="65"/>
      <c r="G22704" s="145"/>
    </row>
    <row r="22705" spans="1:7">
      <c r="A22705" s="65"/>
      <c r="B22705" s="65"/>
      <c r="C22705" s="65"/>
      <c r="D22705" s="65"/>
      <c r="E22705" s="65"/>
      <c r="F22705" s="65"/>
      <c r="G22705" s="145"/>
    </row>
    <row r="22706" spans="1:7">
      <c r="A22706" s="65"/>
      <c r="B22706" s="65"/>
      <c r="C22706" s="65"/>
      <c r="D22706" s="65"/>
      <c r="E22706" s="65"/>
      <c r="F22706" s="65"/>
      <c r="G22706" s="145"/>
    </row>
    <row r="22707" spans="1:7">
      <c r="A22707" s="65"/>
      <c r="B22707" s="65"/>
      <c r="C22707" s="65"/>
      <c r="D22707" s="65"/>
      <c r="E22707" s="65"/>
      <c r="F22707" s="65"/>
      <c r="G22707" s="145"/>
    </row>
    <row r="22708" spans="1:7">
      <c r="A22708" s="65"/>
      <c r="B22708" s="65"/>
      <c r="C22708" s="65"/>
      <c r="D22708" s="65"/>
      <c r="E22708" s="65"/>
      <c r="F22708" s="65"/>
      <c r="G22708" s="145"/>
    </row>
    <row r="22709" spans="1:7">
      <c r="A22709" s="65"/>
      <c r="B22709" s="65"/>
      <c r="C22709" s="65"/>
      <c r="D22709" s="65"/>
      <c r="E22709" s="65"/>
      <c r="F22709" s="65"/>
      <c r="G22709" s="145"/>
    </row>
    <row r="22710" spans="1:7">
      <c r="A22710" s="65"/>
      <c r="B22710" s="65"/>
      <c r="C22710" s="65"/>
      <c r="D22710" s="65"/>
      <c r="E22710" s="65"/>
      <c r="F22710" s="65"/>
      <c r="G22710" s="145"/>
    </row>
    <row r="22711" spans="1:7">
      <c r="A22711" s="65"/>
      <c r="B22711" s="65"/>
      <c r="C22711" s="65"/>
      <c r="D22711" s="65"/>
      <c r="E22711" s="65"/>
      <c r="F22711" s="65"/>
      <c r="G22711" s="145"/>
    </row>
    <row r="22712" spans="1:7">
      <c r="A22712" s="65"/>
      <c r="B22712" s="65"/>
      <c r="C22712" s="65"/>
      <c r="D22712" s="65"/>
      <c r="E22712" s="65"/>
      <c r="F22712" s="65"/>
      <c r="G22712" s="145"/>
    </row>
    <row r="22713" spans="1:7">
      <c r="A22713" s="65"/>
      <c r="B22713" s="65"/>
      <c r="C22713" s="65"/>
      <c r="D22713" s="65"/>
      <c r="E22713" s="65"/>
      <c r="F22713" s="65"/>
      <c r="G22713" s="145"/>
    </row>
    <row r="22714" spans="1:7">
      <c r="A22714" s="65"/>
      <c r="B22714" s="65"/>
      <c r="C22714" s="65"/>
      <c r="D22714" s="65"/>
      <c r="E22714" s="65"/>
      <c r="F22714" s="65"/>
      <c r="G22714" s="145"/>
    </row>
    <row r="22715" spans="1:7">
      <c r="A22715" s="65"/>
      <c r="B22715" s="65"/>
      <c r="C22715" s="65"/>
      <c r="D22715" s="65"/>
      <c r="E22715" s="65"/>
      <c r="F22715" s="65"/>
      <c r="G22715" s="145"/>
    </row>
    <row r="22716" spans="1:7">
      <c r="A22716" s="65"/>
      <c r="B22716" s="65"/>
      <c r="C22716" s="65"/>
      <c r="D22716" s="65"/>
      <c r="E22716" s="65"/>
      <c r="F22716" s="65"/>
      <c r="G22716" s="145"/>
    </row>
    <row r="22717" spans="1:7">
      <c r="A22717" s="65"/>
      <c r="B22717" s="65"/>
      <c r="C22717" s="65"/>
      <c r="D22717" s="65"/>
      <c r="E22717" s="65"/>
      <c r="F22717" s="65"/>
      <c r="G22717" s="145"/>
    </row>
    <row r="22718" spans="1:7">
      <c r="A22718" s="65"/>
      <c r="B22718" s="65"/>
      <c r="C22718" s="65"/>
      <c r="D22718" s="65"/>
      <c r="E22718" s="65"/>
      <c r="F22718" s="65"/>
      <c r="G22718" s="145"/>
    </row>
    <row r="22719" spans="1:7">
      <c r="A22719" s="65"/>
      <c r="B22719" s="65"/>
      <c r="C22719" s="65"/>
      <c r="D22719" s="65"/>
      <c r="E22719" s="65"/>
      <c r="F22719" s="65"/>
      <c r="G22719" s="145"/>
    </row>
    <row r="22720" spans="1:7">
      <c r="A22720" s="65"/>
      <c r="B22720" s="65"/>
      <c r="C22720" s="65"/>
      <c r="D22720" s="65"/>
      <c r="E22720" s="65"/>
      <c r="F22720" s="65"/>
      <c r="G22720" s="145"/>
    </row>
    <row r="22721" spans="1:7">
      <c r="A22721" s="65"/>
      <c r="B22721" s="65"/>
      <c r="C22721" s="65"/>
      <c r="D22721" s="65"/>
      <c r="E22721" s="65"/>
      <c r="F22721" s="65"/>
      <c r="G22721" s="145"/>
    </row>
    <row r="22722" spans="1:7">
      <c r="A22722" s="65"/>
      <c r="B22722" s="65"/>
      <c r="C22722" s="65"/>
      <c r="D22722" s="65"/>
      <c r="E22722" s="65"/>
      <c r="F22722" s="65"/>
      <c r="G22722" s="145"/>
    </row>
    <row r="22723" spans="1:7">
      <c r="A22723" s="65"/>
      <c r="B22723" s="65"/>
      <c r="C22723" s="65"/>
      <c r="D22723" s="65"/>
      <c r="E22723" s="65"/>
      <c r="F22723" s="65"/>
      <c r="G22723" s="145"/>
    </row>
    <row r="22724" spans="1:7">
      <c r="A22724" s="65"/>
      <c r="B22724" s="65"/>
      <c r="C22724" s="65"/>
      <c r="D22724" s="65"/>
      <c r="E22724" s="65"/>
      <c r="F22724" s="65"/>
      <c r="G22724" s="145"/>
    </row>
    <row r="22725" spans="1:7">
      <c r="A22725" s="65"/>
      <c r="B22725" s="65"/>
      <c r="C22725" s="65"/>
      <c r="D22725" s="65"/>
      <c r="E22725" s="65"/>
      <c r="F22725" s="65"/>
      <c r="G22725" s="145"/>
    </row>
    <row r="22726" spans="1:7">
      <c r="A22726" s="65"/>
      <c r="B22726" s="65"/>
      <c r="C22726" s="65"/>
      <c r="D22726" s="65"/>
      <c r="E22726" s="65"/>
      <c r="F22726" s="65"/>
      <c r="G22726" s="145"/>
    </row>
    <row r="22727" spans="1:7">
      <c r="A22727" s="65"/>
      <c r="B22727" s="65"/>
      <c r="C22727" s="65"/>
      <c r="D22727" s="65"/>
      <c r="E22727" s="65"/>
      <c r="F22727" s="65"/>
      <c r="G22727" s="145"/>
    </row>
    <row r="22728" spans="1:7">
      <c r="A22728" s="65"/>
      <c r="B22728" s="65"/>
      <c r="C22728" s="65"/>
      <c r="D22728" s="65"/>
      <c r="E22728" s="65"/>
      <c r="F22728" s="65"/>
      <c r="G22728" s="145"/>
    </row>
    <row r="22729" spans="1:7">
      <c r="A22729" s="65"/>
      <c r="B22729" s="65"/>
      <c r="C22729" s="65"/>
      <c r="D22729" s="65"/>
      <c r="E22729" s="65"/>
      <c r="F22729" s="65"/>
      <c r="G22729" s="145"/>
    </row>
    <row r="22730" spans="1:7">
      <c r="A22730" s="65"/>
      <c r="B22730" s="65"/>
      <c r="C22730" s="65"/>
      <c r="D22730" s="65"/>
      <c r="E22730" s="65"/>
      <c r="F22730" s="65"/>
      <c r="G22730" s="145"/>
    </row>
    <row r="22731" spans="1:7">
      <c r="A22731" s="65"/>
      <c r="B22731" s="65"/>
      <c r="C22731" s="65"/>
      <c r="D22731" s="65"/>
      <c r="E22731" s="65"/>
      <c r="F22731" s="65"/>
      <c r="G22731" s="145"/>
    </row>
    <row r="22732" spans="1:7">
      <c r="A22732" s="65"/>
      <c r="B22732" s="65"/>
      <c r="C22732" s="65"/>
      <c r="D22732" s="65"/>
      <c r="E22732" s="65"/>
      <c r="F22732" s="65"/>
      <c r="G22732" s="145"/>
    </row>
    <row r="22733" spans="1:7">
      <c r="A22733" s="65"/>
      <c r="B22733" s="65"/>
      <c r="C22733" s="65"/>
      <c r="D22733" s="65"/>
      <c r="E22733" s="65"/>
      <c r="F22733" s="65"/>
      <c r="G22733" s="145"/>
    </row>
    <row r="22734" spans="1:7">
      <c r="A22734" s="65"/>
      <c r="B22734" s="65"/>
      <c r="C22734" s="65"/>
      <c r="D22734" s="65"/>
      <c r="E22734" s="65"/>
      <c r="F22734" s="65"/>
      <c r="G22734" s="145"/>
    </row>
    <row r="22735" spans="1:7">
      <c r="A22735" s="65"/>
      <c r="B22735" s="65"/>
      <c r="C22735" s="65"/>
      <c r="D22735" s="65"/>
      <c r="E22735" s="65"/>
      <c r="F22735" s="65"/>
      <c r="G22735" s="145"/>
    </row>
    <row r="22736" spans="1:7">
      <c r="A22736" s="65"/>
      <c r="B22736" s="65"/>
      <c r="C22736" s="65"/>
      <c r="D22736" s="65"/>
      <c r="E22736" s="65"/>
      <c r="F22736" s="65"/>
      <c r="G22736" s="145"/>
    </row>
    <row r="22737" spans="1:7">
      <c r="A22737" s="65"/>
      <c r="B22737" s="65"/>
      <c r="C22737" s="65"/>
      <c r="D22737" s="65"/>
      <c r="E22737" s="65"/>
      <c r="F22737" s="65"/>
      <c r="G22737" s="145"/>
    </row>
    <row r="22738" spans="1:7">
      <c r="A22738" s="65"/>
      <c r="B22738" s="65"/>
      <c r="C22738" s="65"/>
      <c r="D22738" s="65"/>
      <c r="E22738" s="65"/>
      <c r="F22738" s="65"/>
      <c r="G22738" s="145"/>
    </row>
    <row r="22739" spans="1:7">
      <c r="A22739" s="65"/>
      <c r="B22739" s="65"/>
      <c r="C22739" s="65"/>
      <c r="D22739" s="65"/>
      <c r="E22739" s="65"/>
      <c r="F22739" s="65"/>
      <c r="G22739" s="145"/>
    </row>
    <row r="22740" spans="1:7">
      <c r="A22740" s="65"/>
      <c r="B22740" s="65"/>
      <c r="C22740" s="65"/>
      <c r="D22740" s="65"/>
      <c r="E22740" s="65"/>
      <c r="F22740" s="65"/>
      <c r="G22740" s="145"/>
    </row>
    <row r="22741" spans="1:7">
      <c r="A22741" s="65"/>
      <c r="B22741" s="65"/>
      <c r="C22741" s="65"/>
      <c r="D22741" s="65"/>
      <c r="E22741" s="65"/>
      <c r="F22741" s="65"/>
      <c r="G22741" s="145"/>
    </row>
    <row r="22742" spans="1:7">
      <c r="A22742" s="65"/>
      <c r="B22742" s="65"/>
      <c r="C22742" s="65"/>
      <c r="D22742" s="65"/>
      <c r="E22742" s="65"/>
      <c r="F22742" s="65"/>
      <c r="G22742" s="145"/>
    </row>
    <row r="22743" spans="1:7">
      <c r="A22743" s="65"/>
      <c r="B22743" s="65"/>
      <c r="C22743" s="65"/>
      <c r="D22743" s="65"/>
      <c r="E22743" s="65"/>
      <c r="F22743" s="65"/>
      <c r="G22743" s="145"/>
    </row>
    <row r="22744" spans="1:7">
      <c r="A22744" s="65"/>
      <c r="B22744" s="65"/>
      <c r="C22744" s="65"/>
      <c r="D22744" s="65"/>
      <c r="E22744" s="65"/>
      <c r="F22744" s="65"/>
      <c r="G22744" s="145"/>
    </row>
    <row r="22745" spans="1:7">
      <c r="A22745" s="65"/>
      <c r="B22745" s="65"/>
      <c r="C22745" s="65"/>
      <c r="D22745" s="65"/>
      <c r="E22745" s="65"/>
      <c r="F22745" s="65"/>
      <c r="G22745" s="145"/>
    </row>
    <row r="22746" spans="1:7">
      <c r="A22746" s="65"/>
      <c r="B22746" s="65"/>
      <c r="C22746" s="65"/>
      <c r="D22746" s="65"/>
      <c r="E22746" s="65"/>
      <c r="F22746" s="65"/>
      <c r="G22746" s="145"/>
    </row>
    <row r="22747" spans="1:7">
      <c r="A22747" s="65"/>
      <c r="B22747" s="65"/>
      <c r="C22747" s="65"/>
      <c r="D22747" s="65"/>
      <c r="E22747" s="65"/>
      <c r="F22747" s="65"/>
      <c r="G22747" s="145"/>
    </row>
    <row r="22748" spans="1:7">
      <c r="A22748" s="65"/>
      <c r="B22748" s="65"/>
      <c r="C22748" s="65"/>
      <c r="D22748" s="65"/>
      <c r="E22748" s="65"/>
      <c r="F22748" s="65"/>
      <c r="G22748" s="145"/>
    </row>
    <row r="22749" spans="1:7">
      <c r="A22749" s="65"/>
      <c r="B22749" s="65"/>
      <c r="C22749" s="65"/>
      <c r="D22749" s="65"/>
      <c r="E22749" s="65"/>
      <c r="F22749" s="65"/>
      <c r="G22749" s="145"/>
    </row>
    <row r="22750" spans="1:7">
      <c r="A22750" s="65"/>
      <c r="B22750" s="65"/>
      <c r="C22750" s="65"/>
      <c r="D22750" s="65"/>
      <c r="E22750" s="65"/>
      <c r="F22750" s="65"/>
      <c r="G22750" s="145"/>
    </row>
    <row r="22751" spans="1:7">
      <c r="A22751" s="65"/>
      <c r="B22751" s="65"/>
      <c r="C22751" s="65"/>
      <c r="D22751" s="65"/>
      <c r="E22751" s="65"/>
      <c r="F22751" s="65"/>
      <c r="G22751" s="145"/>
    </row>
    <row r="22752" spans="1:7">
      <c r="A22752" s="65"/>
      <c r="B22752" s="65"/>
      <c r="C22752" s="65"/>
      <c r="D22752" s="65"/>
      <c r="E22752" s="65"/>
      <c r="F22752" s="65"/>
      <c r="G22752" s="145"/>
    </row>
    <row r="22753" spans="1:7">
      <c r="A22753" s="65"/>
      <c r="B22753" s="65"/>
      <c r="C22753" s="65"/>
      <c r="D22753" s="65"/>
      <c r="E22753" s="65"/>
      <c r="F22753" s="65"/>
      <c r="G22753" s="145"/>
    </row>
    <row r="22754" spans="1:7">
      <c r="A22754" s="65"/>
      <c r="B22754" s="65"/>
      <c r="C22754" s="65"/>
      <c r="D22754" s="65"/>
      <c r="E22754" s="65"/>
      <c r="F22754" s="65"/>
      <c r="G22754" s="145"/>
    </row>
    <row r="22755" spans="1:7">
      <c r="A22755" s="65"/>
      <c r="B22755" s="65"/>
      <c r="C22755" s="65"/>
      <c r="D22755" s="65"/>
      <c r="E22755" s="65"/>
      <c r="F22755" s="65"/>
      <c r="G22755" s="145"/>
    </row>
    <row r="22756" spans="1:7">
      <c r="A22756" s="65"/>
      <c r="B22756" s="65"/>
      <c r="C22756" s="65"/>
      <c r="D22756" s="65"/>
      <c r="E22756" s="65"/>
      <c r="F22756" s="65"/>
      <c r="G22756" s="145"/>
    </row>
    <row r="22757" spans="1:7">
      <c r="A22757" s="65"/>
      <c r="B22757" s="65"/>
      <c r="C22757" s="65"/>
      <c r="D22757" s="65"/>
      <c r="E22757" s="65"/>
      <c r="F22757" s="65"/>
      <c r="G22757" s="145"/>
    </row>
    <row r="22758" spans="1:7">
      <c r="A22758" s="65"/>
      <c r="B22758" s="65"/>
      <c r="C22758" s="65"/>
      <c r="D22758" s="65"/>
      <c r="E22758" s="65"/>
      <c r="F22758" s="65"/>
      <c r="G22758" s="145"/>
    </row>
    <row r="22759" spans="1:7">
      <c r="A22759" s="65"/>
      <c r="B22759" s="65"/>
      <c r="C22759" s="65"/>
      <c r="D22759" s="65"/>
      <c r="E22759" s="65"/>
      <c r="F22759" s="65"/>
      <c r="G22759" s="145"/>
    </row>
    <row r="22760" spans="1:7">
      <c r="A22760" s="65"/>
      <c r="B22760" s="65"/>
      <c r="C22760" s="65"/>
      <c r="D22760" s="65"/>
      <c r="E22760" s="65"/>
      <c r="F22760" s="65"/>
      <c r="G22760" s="145"/>
    </row>
    <row r="22761" spans="1:7">
      <c r="A22761" s="65"/>
      <c r="B22761" s="65"/>
      <c r="C22761" s="65"/>
      <c r="D22761" s="65"/>
      <c r="E22761" s="65"/>
      <c r="F22761" s="65"/>
      <c r="G22761" s="145"/>
    </row>
    <row r="22762" spans="1:7">
      <c r="A22762" s="65"/>
      <c r="B22762" s="65"/>
      <c r="C22762" s="65"/>
      <c r="D22762" s="65"/>
      <c r="E22762" s="65"/>
      <c r="F22762" s="65"/>
      <c r="G22762" s="145"/>
    </row>
    <row r="22763" spans="1:7">
      <c r="A22763" s="65"/>
      <c r="B22763" s="65"/>
      <c r="C22763" s="65"/>
      <c r="D22763" s="65"/>
      <c r="E22763" s="65"/>
      <c r="F22763" s="65"/>
      <c r="G22763" s="145"/>
    </row>
    <row r="22764" spans="1:7">
      <c r="A22764" s="65"/>
      <c r="B22764" s="65"/>
      <c r="C22764" s="65"/>
      <c r="D22764" s="65"/>
      <c r="E22764" s="65"/>
      <c r="F22764" s="65"/>
      <c r="G22764" s="145"/>
    </row>
    <row r="22765" spans="1:7">
      <c r="A22765" s="65"/>
      <c r="B22765" s="65"/>
      <c r="C22765" s="65"/>
      <c r="D22765" s="65"/>
      <c r="E22765" s="65"/>
      <c r="F22765" s="65"/>
      <c r="G22765" s="145"/>
    </row>
    <row r="22766" spans="1:7">
      <c r="A22766" s="65"/>
      <c r="B22766" s="65"/>
      <c r="C22766" s="65"/>
      <c r="D22766" s="65"/>
      <c r="E22766" s="65"/>
      <c r="F22766" s="65"/>
      <c r="G22766" s="145"/>
    </row>
    <row r="22767" spans="1:7">
      <c r="A22767" s="65"/>
      <c r="B22767" s="65"/>
      <c r="C22767" s="65"/>
      <c r="D22767" s="65"/>
      <c r="E22767" s="65"/>
      <c r="F22767" s="65"/>
      <c r="G22767" s="145"/>
    </row>
    <row r="22768" spans="1:7">
      <c r="A22768" s="65"/>
      <c r="B22768" s="65"/>
      <c r="C22768" s="65"/>
      <c r="D22768" s="65"/>
      <c r="E22768" s="65"/>
      <c r="F22768" s="65"/>
      <c r="G22768" s="145"/>
    </row>
    <row r="22769" spans="1:7">
      <c r="A22769" s="65"/>
      <c r="B22769" s="65"/>
      <c r="C22769" s="65"/>
      <c r="D22769" s="65"/>
      <c r="E22769" s="65"/>
      <c r="F22769" s="65"/>
      <c r="G22769" s="145"/>
    </row>
    <row r="22770" spans="1:7">
      <c r="A22770" s="65"/>
      <c r="B22770" s="65"/>
      <c r="C22770" s="65"/>
      <c r="D22770" s="65"/>
      <c r="E22770" s="65"/>
      <c r="F22770" s="65"/>
      <c r="G22770" s="145"/>
    </row>
    <row r="22771" spans="1:7">
      <c r="A22771" s="65"/>
      <c r="B22771" s="65"/>
      <c r="C22771" s="65"/>
      <c r="D22771" s="65"/>
      <c r="E22771" s="65"/>
      <c r="F22771" s="65"/>
      <c r="G22771" s="145"/>
    </row>
    <row r="22772" spans="1:7">
      <c r="A22772" s="65"/>
      <c r="B22772" s="65"/>
      <c r="C22772" s="65"/>
      <c r="D22772" s="65"/>
      <c r="E22772" s="65"/>
      <c r="F22772" s="65"/>
      <c r="G22772" s="145"/>
    </row>
    <row r="22773" spans="1:7">
      <c r="A22773" s="65"/>
      <c r="B22773" s="65"/>
      <c r="C22773" s="65"/>
      <c r="D22773" s="65"/>
      <c r="E22773" s="65"/>
      <c r="F22773" s="65"/>
      <c r="G22773" s="145"/>
    </row>
    <row r="22774" spans="1:7">
      <c r="A22774" s="65"/>
      <c r="B22774" s="65"/>
      <c r="C22774" s="65"/>
      <c r="D22774" s="65"/>
      <c r="E22774" s="65"/>
      <c r="F22774" s="65"/>
      <c r="G22774" s="145"/>
    </row>
    <row r="22775" spans="1:7">
      <c r="A22775" s="65"/>
      <c r="B22775" s="65"/>
      <c r="C22775" s="65"/>
      <c r="D22775" s="65"/>
      <c r="E22775" s="65"/>
      <c r="F22775" s="65"/>
      <c r="G22775" s="145"/>
    </row>
    <row r="22776" spans="1:7">
      <c r="A22776" s="65"/>
      <c r="B22776" s="65"/>
      <c r="C22776" s="65"/>
      <c r="D22776" s="65"/>
      <c r="E22776" s="65"/>
      <c r="F22776" s="65"/>
      <c r="G22776" s="145"/>
    </row>
    <row r="22777" spans="1:7">
      <c r="A22777" s="65"/>
      <c r="B22777" s="65"/>
      <c r="C22777" s="65"/>
      <c r="D22777" s="65"/>
      <c r="E22777" s="65"/>
      <c r="F22777" s="65"/>
      <c r="G22777" s="145"/>
    </row>
    <row r="22778" spans="1:7">
      <c r="A22778" s="65"/>
      <c r="B22778" s="65"/>
      <c r="C22778" s="65"/>
      <c r="D22778" s="65"/>
      <c r="E22778" s="65"/>
      <c r="F22778" s="65"/>
      <c r="G22778" s="145"/>
    </row>
    <row r="22779" spans="1:7">
      <c r="A22779" s="65"/>
      <c r="B22779" s="65"/>
      <c r="C22779" s="65"/>
      <c r="D22779" s="65"/>
      <c r="E22779" s="65"/>
      <c r="F22779" s="65"/>
      <c r="G22779" s="145"/>
    </row>
    <row r="22780" spans="1:7">
      <c r="A22780" s="65"/>
      <c r="B22780" s="65"/>
      <c r="C22780" s="65"/>
      <c r="D22780" s="65"/>
      <c r="E22780" s="65"/>
      <c r="F22780" s="65"/>
      <c r="G22780" s="145"/>
    </row>
    <row r="22781" spans="1:7">
      <c r="A22781" s="65"/>
      <c r="B22781" s="65"/>
      <c r="C22781" s="65"/>
      <c r="D22781" s="65"/>
      <c r="E22781" s="65"/>
      <c r="F22781" s="65"/>
      <c r="G22781" s="145"/>
    </row>
    <row r="22782" spans="1:7">
      <c r="A22782" s="65"/>
      <c r="B22782" s="65"/>
      <c r="C22782" s="65"/>
      <c r="D22782" s="65"/>
      <c r="E22782" s="65"/>
      <c r="F22782" s="65"/>
      <c r="G22782" s="145"/>
    </row>
    <row r="22783" spans="1:7">
      <c r="A22783" s="65"/>
      <c r="B22783" s="65"/>
      <c r="C22783" s="65"/>
      <c r="D22783" s="65"/>
      <c r="E22783" s="65"/>
      <c r="F22783" s="65"/>
      <c r="G22783" s="145"/>
    </row>
    <row r="22784" spans="1:7">
      <c r="A22784" s="65"/>
      <c r="B22784" s="65"/>
      <c r="C22784" s="65"/>
      <c r="D22784" s="65"/>
      <c r="E22784" s="65"/>
      <c r="F22784" s="65"/>
      <c r="G22784" s="145"/>
    </row>
    <row r="22785" spans="1:7">
      <c r="A22785" s="65"/>
      <c r="B22785" s="65"/>
      <c r="C22785" s="65"/>
      <c r="D22785" s="65"/>
      <c r="E22785" s="65"/>
      <c r="F22785" s="65"/>
      <c r="G22785" s="145"/>
    </row>
    <row r="22786" spans="1:7">
      <c r="A22786" s="65"/>
      <c r="B22786" s="65"/>
      <c r="C22786" s="65"/>
      <c r="D22786" s="65"/>
      <c r="E22786" s="65"/>
      <c r="F22786" s="65"/>
      <c r="G22786" s="145"/>
    </row>
    <row r="22787" spans="1:7">
      <c r="A22787" s="65"/>
      <c r="B22787" s="65"/>
      <c r="C22787" s="65"/>
      <c r="D22787" s="65"/>
      <c r="E22787" s="65"/>
      <c r="F22787" s="65"/>
      <c r="G22787" s="145"/>
    </row>
    <row r="22788" spans="1:7">
      <c r="A22788" s="65"/>
      <c r="B22788" s="65"/>
      <c r="C22788" s="65"/>
      <c r="D22788" s="65"/>
      <c r="E22788" s="65"/>
      <c r="F22788" s="65"/>
      <c r="G22788" s="145"/>
    </row>
    <row r="22789" spans="1:7">
      <c r="A22789" s="65"/>
      <c r="B22789" s="65"/>
      <c r="C22789" s="65"/>
      <c r="D22789" s="65"/>
      <c r="E22789" s="65"/>
      <c r="F22789" s="65"/>
      <c r="G22789" s="145"/>
    </row>
    <row r="22790" spans="1:7">
      <c r="A22790" s="65"/>
      <c r="B22790" s="65"/>
      <c r="C22790" s="65"/>
      <c r="D22790" s="65"/>
      <c r="E22790" s="65"/>
      <c r="F22790" s="65"/>
      <c r="G22790" s="145"/>
    </row>
    <row r="22791" spans="1:7">
      <c r="A22791" s="65"/>
      <c r="B22791" s="65"/>
      <c r="C22791" s="65"/>
      <c r="D22791" s="65"/>
      <c r="E22791" s="65"/>
      <c r="F22791" s="65"/>
      <c r="G22791" s="145"/>
    </row>
    <row r="22792" spans="1:7">
      <c r="A22792" s="65"/>
      <c r="B22792" s="65"/>
      <c r="C22792" s="65"/>
      <c r="D22792" s="65"/>
      <c r="E22792" s="65"/>
      <c r="F22792" s="65"/>
      <c r="G22792" s="145"/>
    </row>
    <row r="22793" spans="1:7">
      <c r="A22793" s="65"/>
      <c r="B22793" s="65"/>
      <c r="C22793" s="65"/>
      <c r="D22793" s="65"/>
      <c r="E22793" s="65"/>
      <c r="F22793" s="65"/>
      <c r="G22793" s="145"/>
    </row>
    <row r="22794" spans="1:7">
      <c r="A22794" s="65"/>
      <c r="B22794" s="65"/>
      <c r="C22794" s="65"/>
      <c r="D22794" s="65"/>
      <c r="E22794" s="65"/>
      <c r="F22794" s="65"/>
      <c r="G22794" s="145"/>
    </row>
    <row r="22795" spans="1:7">
      <c r="A22795" s="65"/>
      <c r="B22795" s="65"/>
      <c r="C22795" s="65"/>
      <c r="D22795" s="65"/>
      <c r="E22795" s="65"/>
      <c r="F22795" s="65"/>
      <c r="G22795" s="145"/>
    </row>
    <row r="22796" spans="1:7">
      <c r="A22796" s="65"/>
      <c r="B22796" s="65"/>
      <c r="C22796" s="65"/>
      <c r="D22796" s="65"/>
      <c r="E22796" s="65"/>
      <c r="F22796" s="65"/>
      <c r="G22796" s="145"/>
    </row>
    <row r="22797" spans="1:7">
      <c r="A22797" s="65"/>
      <c r="B22797" s="65"/>
      <c r="C22797" s="65"/>
      <c r="D22797" s="65"/>
      <c r="E22797" s="65"/>
      <c r="F22797" s="65"/>
      <c r="G22797" s="145"/>
    </row>
    <row r="22798" spans="1:7">
      <c r="A22798" s="65"/>
      <c r="B22798" s="65"/>
      <c r="C22798" s="65"/>
      <c r="D22798" s="65"/>
      <c r="E22798" s="65"/>
      <c r="F22798" s="65"/>
      <c r="G22798" s="145"/>
    </row>
    <row r="22799" spans="1:7">
      <c r="A22799" s="65"/>
      <c r="B22799" s="65"/>
      <c r="C22799" s="65"/>
      <c r="D22799" s="65"/>
      <c r="E22799" s="65"/>
      <c r="F22799" s="65"/>
      <c r="G22799" s="145"/>
    </row>
    <row r="22800" spans="1:7">
      <c r="A22800" s="65"/>
      <c r="B22800" s="65"/>
      <c r="C22800" s="65"/>
      <c r="D22800" s="65"/>
      <c r="E22800" s="65"/>
      <c r="F22800" s="65"/>
      <c r="G22800" s="145"/>
    </row>
    <row r="22801" spans="1:7">
      <c r="A22801" s="65"/>
      <c r="B22801" s="65"/>
      <c r="C22801" s="65"/>
      <c r="D22801" s="65"/>
      <c r="E22801" s="65"/>
      <c r="F22801" s="65"/>
      <c r="G22801" s="145"/>
    </row>
    <row r="22802" spans="1:7">
      <c r="A22802" s="65"/>
      <c r="B22802" s="65"/>
      <c r="C22802" s="65"/>
      <c r="D22802" s="65"/>
      <c r="E22802" s="65"/>
      <c r="F22802" s="65"/>
      <c r="G22802" s="145"/>
    </row>
    <row r="22803" spans="1:7">
      <c r="A22803" s="65"/>
      <c r="B22803" s="65"/>
      <c r="C22803" s="65"/>
      <c r="D22803" s="65"/>
      <c r="E22803" s="65"/>
      <c r="F22803" s="65"/>
      <c r="G22803" s="145"/>
    </row>
    <row r="22804" spans="1:7">
      <c r="A22804" s="65"/>
      <c r="B22804" s="65"/>
      <c r="C22804" s="65"/>
      <c r="D22804" s="65"/>
      <c r="E22804" s="65"/>
      <c r="F22804" s="65"/>
      <c r="G22804" s="145"/>
    </row>
    <row r="22805" spans="1:7">
      <c r="A22805" s="65"/>
      <c r="B22805" s="65"/>
      <c r="C22805" s="65"/>
      <c r="D22805" s="65"/>
      <c r="E22805" s="65"/>
      <c r="F22805" s="65"/>
      <c r="G22805" s="145"/>
    </row>
    <row r="22806" spans="1:7">
      <c r="A22806" s="65"/>
      <c r="B22806" s="65"/>
      <c r="C22806" s="65"/>
      <c r="D22806" s="65"/>
      <c r="E22806" s="65"/>
      <c r="F22806" s="65"/>
      <c r="G22806" s="145"/>
    </row>
    <row r="22807" spans="1:7">
      <c r="A22807" s="65"/>
      <c r="B22807" s="65"/>
      <c r="C22807" s="65"/>
      <c r="D22807" s="65"/>
      <c r="E22807" s="65"/>
      <c r="F22807" s="65"/>
      <c r="G22807" s="145"/>
    </row>
    <row r="22808" spans="1:7">
      <c r="A22808" s="65"/>
      <c r="B22808" s="65"/>
      <c r="C22808" s="65"/>
      <c r="D22808" s="65"/>
      <c r="E22808" s="65"/>
      <c r="F22808" s="65"/>
      <c r="G22808" s="145"/>
    </row>
    <row r="22809" spans="1:7">
      <c r="A22809" s="65"/>
      <c r="B22809" s="65"/>
      <c r="C22809" s="65"/>
      <c r="D22809" s="65"/>
      <c r="E22809" s="65"/>
      <c r="F22809" s="65"/>
      <c r="G22809" s="145"/>
    </row>
    <row r="22810" spans="1:7">
      <c r="A22810" s="65"/>
      <c r="B22810" s="65"/>
      <c r="C22810" s="65"/>
      <c r="D22810" s="65"/>
      <c r="E22810" s="65"/>
      <c r="F22810" s="65"/>
      <c r="G22810" s="145"/>
    </row>
    <row r="22811" spans="1:7">
      <c r="A22811" s="65"/>
      <c r="B22811" s="65"/>
      <c r="C22811" s="65"/>
      <c r="D22811" s="65"/>
      <c r="E22811" s="65"/>
      <c r="F22811" s="65"/>
      <c r="G22811" s="145"/>
    </row>
    <row r="22812" spans="1:7">
      <c r="A22812" s="65"/>
      <c r="B22812" s="65"/>
      <c r="C22812" s="65"/>
      <c r="D22812" s="65"/>
      <c r="E22812" s="65"/>
      <c r="F22812" s="65"/>
      <c r="G22812" s="145"/>
    </row>
    <row r="22813" spans="1:7">
      <c r="A22813" s="65"/>
      <c r="B22813" s="65"/>
      <c r="C22813" s="65"/>
      <c r="D22813" s="65"/>
      <c r="E22813" s="65"/>
      <c r="F22813" s="65"/>
      <c r="G22813" s="145"/>
    </row>
    <row r="22814" spans="1:7">
      <c r="A22814" s="65"/>
      <c r="B22814" s="65"/>
      <c r="C22814" s="65"/>
      <c r="D22814" s="65"/>
      <c r="E22814" s="65"/>
      <c r="F22814" s="65"/>
      <c r="G22814" s="145"/>
    </row>
    <row r="22815" spans="1:7">
      <c r="A22815" s="65"/>
      <c r="B22815" s="65"/>
      <c r="C22815" s="65"/>
      <c r="D22815" s="65"/>
      <c r="E22815" s="65"/>
      <c r="F22815" s="65"/>
      <c r="G22815" s="145"/>
    </row>
    <row r="22816" spans="1:7">
      <c r="A22816" s="65"/>
      <c r="B22816" s="65"/>
      <c r="C22816" s="65"/>
      <c r="D22816" s="65"/>
      <c r="E22816" s="65"/>
      <c r="F22816" s="65"/>
      <c r="G22816" s="145"/>
    </row>
    <row r="22817" spans="1:7">
      <c r="A22817" s="65"/>
      <c r="B22817" s="65"/>
      <c r="C22817" s="65"/>
      <c r="D22817" s="65"/>
      <c r="E22817" s="65"/>
      <c r="F22817" s="65"/>
      <c r="G22817" s="145"/>
    </row>
    <row r="22818" spans="1:7">
      <c r="A22818" s="65"/>
      <c r="B22818" s="65"/>
      <c r="C22818" s="65"/>
      <c r="D22818" s="65"/>
      <c r="E22818" s="65"/>
      <c r="F22818" s="65"/>
      <c r="G22818" s="145"/>
    </row>
    <row r="22819" spans="1:7">
      <c r="A22819" s="65"/>
      <c r="B22819" s="65"/>
      <c r="C22819" s="65"/>
      <c r="D22819" s="65"/>
      <c r="E22819" s="65"/>
      <c r="F22819" s="65"/>
      <c r="G22819" s="145"/>
    </row>
    <row r="22820" spans="1:7">
      <c r="A22820" s="65"/>
      <c r="B22820" s="65"/>
      <c r="C22820" s="65"/>
      <c r="D22820" s="65"/>
      <c r="E22820" s="65"/>
      <c r="F22820" s="65"/>
      <c r="G22820" s="145"/>
    </row>
    <row r="22821" spans="1:7">
      <c r="A22821" s="65"/>
      <c r="B22821" s="65"/>
      <c r="C22821" s="65"/>
      <c r="D22821" s="65"/>
      <c r="E22821" s="65"/>
      <c r="F22821" s="65"/>
      <c r="G22821" s="145"/>
    </row>
    <row r="22822" spans="1:7">
      <c r="A22822" s="65"/>
      <c r="B22822" s="65"/>
      <c r="C22822" s="65"/>
      <c r="D22822" s="65"/>
      <c r="E22822" s="65"/>
      <c r="F22822" s="65"/>
      <c r="G22822" s="145"/>
    </row>
    <row r="22823" spans="1:7">
      <c r="A22823" s="65"/>
      <c r="B22823" s="65"/>
      <c r="C22823" s="65"/>
      <c r="D22823" s="65"/>
      <c r="E22823" s="65"/>
      <c r="F22823" s="65"/>
      <c r="G22823" s="145"/>
    </row>
    <row r="22824" spans="1:7">
      <c r="A22824" s="65"/>
      <c r="B22824" s="65"/>
      <c r="C22824" s="65"/>
      <c r="D22824" s="65"/>
      <c r="E22824" s="65"/>
      <c r="F22824" s="65"/>
      <c r="G22824" s="145"/>
    </row>
    <row r="22825" spans="1:7">
      <c r="A22825" s="65"/>
      <c r="B22825" s="65"/>
      <c r="C22825" s="65"/>
      <c r="D22825" s="65"/>
      <c r="E22825" s="65"/>
      <c r="F22825" s="65"/>
      <c r="G22825" s="145"/>
    </row>
    <row r="22826" spans="1:7">
      <c r="A22826" s="65"/>
      <c r="B22826" s="65"/>
      <c r="C22826" s="65"/>
      <c r="D22826" s="65"/>
      <c r="E22826" s="65"/>
      <c r="F22826" s="65"/>
      <c r="G22826" s="145"/>
    </row>
    <row r="22827" spans="1:7">
      <c r="A22827" s="65"/>
      <c r="B22827" s="65"/>
      <c r="C22827" s="65"/>
      <c r="D22827" s="65"/>
      <c r="E22827" s="65"/>
      <c r="F22827" s="65"/>
      <c r="G22827" s="145"/>
    </row>
    <row r="22828" spans="1:7">
      <c r="A22828" s="65"/>
      <c r="B22828" s="65"/>
      <c r="C22828" s="65"/>
      <c r="D22828" s="65"/>
      <c r="E22828" s="65"/>
      <c r="F22828" s="65"/>
      <c r="G22828" s="145"/>
    </row>
    <row r="22829" spans="1:7">
      <c r="A22829" s="65"/>
      <c r="B22829" s="65"/>
      <c r="C22829" s="65"/>
      <c r="D22829" s="65"/>
      <c r="E22829" s="65"/>
      <c r="F22829" s="65"/>
      <c r="G22829" s="145"/>
    </row>
    <row r="22830" spans="1:7">
      <c r="A22830" s="65"/>
      <c r="B22830" s="65"/>
      <c r="C22830" s="65"/>
      <c r="D22830" s="65"/>
      <c r="E22830" s="65"/>
      <c r="F22830" s="65"/>
      <c r="G22830" s="145"/>
    </row>
    <row r="22831" spans="1:7">
      <c r="A22831" s="65"/>
      <c r="B22831" s="65"/>
      <c r="C22831" s="65"/>
      <c r="D22831" s="65"/>
      <c r="E22831" s="65"/>
      <c r="F22831" s="65"/>
      <c r="G22831" s="145"/>
    </row>
    <row r="22832" spans="1:7">
      <c r="A22832" s="65"/>
      <c r="B22832" s="65"/>
      <c r="C22832" s="65"/>
      <c r="D22832" s="65"/>
      <c r="E22832" s="65"/>
      <c r="F22832" s="65"/>
      <c r="G22832" s="145"/>
    </row>
    <row r="22833" spans="1:7">
      <c r="A22833" s="65"/>
      <c r="B22833" s="65"/>
      <c r="C22833" s="65"/>
      <c r="D22833" s="65"/>
      <c r="E22833" s="65"/>
      <c r="F22833" s="65"/>
      <c r="G22833" s="145"/>
    </row>
    <row r="22834" spans="1:7">
      <c r="A22834" s="65"/>
      <c r="B22834" s="65"/>
      <c r="C22834" s="65"/>
      <c r="D22834" s="65"/>
      <c r="E22834" s="65"/>
      <c r="F22834" s="65"/>
      <c r="G22834" s="145"/>
    </row>
    <row r="22835" spans="1:7">
      <c r="A22835" s="65"/>
      <c r="B22835" s="65"/>
      <c r="C22835" s="65"/>
      <c r="D22835" s="65"/>
      <c r="E22835" s="65"/>
      <c r="F22835" s="65"/>
      <c r="G22835" s="145"/>
    </row>
    <row r="22836" spans="1:7">
      <c r="A22836" s="65"/>
      <c r="B22836" s="65"/>
      <c r="C22836" s="65"/>
      <c r="D22836" s="65"/>
      <c r="E22836" s="65"/>
      <c r="F22836" s="65"/>
      <c r="G22836" s="145"/>
    </row>
    <row r="22837" spans="1:7">
      <c r="A22837" s="65"/>
      <c r="B22837" s="65"/>
      <c r="C22837" s="65"/>
      <c r="D22837" s="65"/>
      <c r="E22837" s="65"/>
      <c r="F22837" s="65"/>
      <c r="G22837" s="145"/>
    </row>
    <row r="22838" spans="1:7">
      <c r="A22838" s="65"/>
      <c r="B22838" s="65"/>
      <c r="C22838" s="65"/>
      <c r="D22838" s="65"/>
      <c r="E22838" s="65"/>
      <c r="F22838" s="65"/>
      <c r="G22838" s="145"/>
    </row>
    <row r="22839" spans="1:7">
      <c r="A22839" s="65"/>
      <c r="B22839" s="65"/>
      <c r="C22839" s="65"/>
      <c r="D22839" s="65"/>
      <c r="E22839" s="65"/>
      <c r="F22839" s="65"/>
      <c r="G22839" s="145"/>
    </row>
    <row r="22840" spans="1:7">
      <c r="A22840" s="65"/>
      <c r="B22840" s="65"/>
      <c r="C22840" s="65"/>
      <c r="D22840" s="65"/>
      <c r="E22840" s="65"/>
      <c r="F22840" s="65"/>
      <c r="G22840" s="145"/>
    </row>
    <row r="22841" spans="1:7">
      <c r="A22841" s="65"/>
      <c r="B22841" s="65"/>
      <c r="C22841" s="65"/>
      <c r="D22841" s="65"/>
      <c r="E22841" s="65"/>
      <c r="F22841" s="65"/>
      <c r="G22841" s="145"/>
    </row>
    <row r="22842" spans="1:7">
      <c r="A22842" s="65"/>
      <c r="B22842" s="65"/>
      <c r="C22842" s="65"/>
      <c r="D22842" s="65"/>
      <c r="E22842" s="65"/>
      <c r="F22842" s="65"/>
      <c r="G22842" s="145"/>
    </row>
    <row r="22843" spans="1:7">
      <c r="A22843" s="65"/>
      <c r="B22843" s="65"/>
      <c r="C22843" s="65"/>
      <c r="D22843" s="65"/>
      <c r="E22843" s="65"/>
      <c r="F22843" s="65"/>
      <c r="G22843" s="145"/>
    </row>
    <row r="22844" spans="1:7">
      <c r="A22844" s="65"/>
      <c r="B22844" s="65"/>
      <c r="C22844" s="65"/>
      <c r="D22844" s="65"/>
      <c r="E22844" s="65"/>
      <c r="F22844" s="65"/>
      <c r="G22844" s="145"/>
    </row>
    <row r="22845" spans="1:7">
      <c r="A22845" s="65"/>
      <c r="B22845" s="65"/>
      <c r="C22845" s="65"/>
      <c r="D22845" s="65"/>
      <c r="E22845" s="65"/>
      <c r="F22845" s="65"/>
      <c r="G22845" s="145"/>
    </row>
    <row r="22846" spans="1:7">
      <c r="A22846" s="65"/>
      <c r="B22846" s="65"/>
      <c r="C22846" s="65"/>
      <c r="D22846" s="65"/>
      <c r="E22846" s="65"/>
      <c r="F22846" s="65"/>
      <c r="G22846" s="145"/>
    </row>
    <row r="22847" spans="1:7">
      <c r="A22847" s="65"/>
      <c r="B22847" s="65"/>
      <c r="C22847" s="65"/>
      <c r="D22847" s="65"/>
      <c r="E22847" s="65"/>
      <c r="F22847" s="65"/>
      <c r="G22847" s="145"/>
    </row>
    <row r="22848" spans="1:7">
      <c r="A22848" s="65"/>
      <c r="B22848" s="65"/>
      <c r="C22848" s="65"/>
      <c r="D22848" s="65"/>
      <c r="E22848" s="65"/>
      <c r="F22848" s="65"/>
      <c r="G22848" s="145"/>
    </row>
    <row r="22849" spans="1:7">
      <c r="A22849" s="65"/>
      <c r="B22849" s="65"/>
      <c r="C22849" s="65"/>
      <c r="D22849" s="65"/>
      <c r="E22849" s="65"/>
      <c r="F22849" s="65"/>
      <c r="G22849" s="145"/>
    </row>
    <row r="22850" spans="1:7">
      <c r="A22850" s="65"/>
      <c r="B22850" s="65"/>
      <c r="C22850" s="65"/>
      <c r="D22850" s="65"/>
      <c r="E22850" s="65"/>
      <c r="F22850" s="65"/>
      <c r="G22850" s="145"/>
    </row>
    <row r="22851" spans="1:7">
      <c r="A22851" s="65"/>
      <c r="B22851" s="65"/>
      <c r="C22851" s="65"/>
      <c r="D22851" s="65"/>
      <c r="E22851" s="65"/>
      <c r="F22851" s="65"/>
      <c r="G22851" s="145"/>
    </row>
    <row r="22852" spans="1:7">
      <c r="A22852" s="65"/>
      <c r="B22852" s="65"/>
      <c r="C22852" s="65"/>
      <c r="D22852" s="65"/>
      <c r="E22852" s="65"/>
      <c r="F22852" s="65"/>
      <c r="G22852" s="145"/>
    </row>
    <row r="22853" spans="1:7">
      <c r="A22853" s="65"/>
      <c r="B22853" s="65"/>
      <c r="C22853" s="65"/>
      <c r="D22853" s="65"/>
      <c r="E22853" s="65"/>
      <c r="F22853" s="65"/>
      <c r="G22853" s="145"/>
    </row>
    <row r="22854" spans="1:7">
      <c r="A22854" s="65"/>
      <c r="B22854" s="65"/>
      <c r="C22854" s="65"/>
      <c r="D22854" s="65"/>
      <c r="E22854" s="65"/>
      <c r="F22854" s="65"/>
      <c r="G22854" s="145"/>
    </row>
    <row r="22855" spans="1:7">
      <c r="A22855" s="65"/>
      <c r="B22855" s="65"/>
      <c r="C22855" s="65"/>
      <c r="D22855" s="65"/>
      <c r="E22855" s="65"/>
      <c r="F22855" s="65"/>
      <c r="G22855" s="145"/>
    </row>
    <row r="22856" spans="1:7">
      <c r="A22856" s="65"/>
      <c r="B22856" s="65"/>
      <c r="C22856" s="65"/>
      <c r="D22856" s="65"/>
      <c r="E22856" s="65"/>
      <c r="F22856" s="65"/>
      <c r="G22856" s="145"/>
    </row>
    <row r="22857" spans="1:7">
      <c r="A22857" s="65"/>
      <c r="B22857" s="65"/>
      <c r="C22857" s="65"/>
      <c r="D22857" s="65"/>
      <c r="E22857" s="65"/>
      <c r="F22857" s="65"/>
      <c r="G22857" s="145"/>
    </row>
    <row r="22858" spans="1:7">
      <c r="A22858" s="65"/>
      <c r="B22858" s="65"/>
      <c r="C22858" s="65"/>
      <c r="D22858" s="65"/>
      <c r="E22858" s="65"/>
      <c r="F22858" s="65"/>
      <c r="G22858" s="145"/>
    </row>
    <row r="22859" spans="1:7">
      <c r="A22859" s="65"/>
      <c r="B22859" s="65"/>
      <c r="C22859" s="65"/>
      <c r="D22859" s="65"/>
      <c r="E22859" s="65"/>
      <c r="F22859" s="65"/>
      <c r="G22859" s="145"/>
    </row>
    <row r="22860" spans="1:7">
      <c r="A22860" s="65"/>
      <c r="B22860" s="65"/>
      <c r="C22860" s="65"/>
      <c r="D22860" s="65"/>
      <c r="E22860" s="65"/>
      <c r="F22860" s="65"/>
      <c r="G22860" s="145"/>
    </row>
    <row r="22861" spans="1:7">
      <c r="A22861" s="65"/>
      <c r="B22861" s="65"/>
      <c r="C22861" s="65"/>
      <c r="D22861" s="65"/>
      <c r="E22861" s="65"/>
      <c r="F22861" s="65"/>
      <c r="G22861" s="145"/>
    </row>
    <row r="22862" spans="1:7">
      <c r="A22862" s="65"/>
      <c r="B22862" s="65"/>
      <c r="C22862" s="65"/>
      <c r="D22862" s="65"/>
      <c r="E22862" s="65"/>
      <c r="F22862" s="65"/>
      <c r="G22862" s="145"/>
    </row>
    <row r="22863" spans="1:7">
      <c r="A22863" s="65"/>
      <c r="B22863" s="65"/>
      <c r="C22863" s="65"/>
      <c r="D22863" s="65"/>
      <c r="E22863" s="65"/>
      <c r="F22863" s="65"/>
      <c r="G22863" s="145"/>
    </row>
    <row r="22864" spans="1:7">
      <c r="A22864" s="65"/>
      <c r="B22864" s="65"/>
      <c r="C22864" s="65"/>
      <c r="D22864" s="65"/>
      <c r="E22864" s="65"/>
      <c r="F22864" s="65"/>
      <c r="G22864" s="145"/>
    </row>
    <row r="22865" spans="1:7">
      <c r="A22865" s="65"/>
      <c r="B22865" s="65"/>
      <c r="C22865" s="65"/>
      <c r="D22865" s="65"/>
      <c r="E22865" s="65"/>
      <c r="F22865" s="65"/>
      <c r="G22865" s="145"/>
    </row>
    <row r="22866" spans="1:7">
      <c r="A22866" s="65"/>
      <c r="B22866" s="65"/>
      <c r="C22866" s="65"/>
      <c r="D22866" s="65"/>
      <c r="E22866" s="65"/>
      <c r="F22866" s="65"/>
      <c r="G22866" s="145"/>
    </row>
    <row r="22867" spans="1:7">
      <c r="A22867" s="65"/>
      <c r="B22867" s="65"/>
      <c r="C22867" s="65"/>
      <c r="D22867" s="65"/>
      <c r="E22867" s="65"/>
      <c r="F22867" s="65"/>
      <c r="G22867" s="145"/>
    </row>
    <row r="22868" spans="1:7">
      <c r="A22868" s="65"/>
      <c r="B22868" s="65"/>
      <c r="C22868" s="65"/>
      <c r="D22868" s="65"/>
      <c r="E22868" s="65"/>
      <c r="F22868" s="65"/>
      <c r="G22868" s="145"/>
    </row>
    <row r="22869" spans="1:7">
      <c r="A22869" s="65"/>
      <c r="B22869" s="65"/>
      <c r="C22869" s="65"/>
      <c r="D22869" s="65"/>
      <c r="E22869" s="65"/>
      <c r="F22869" s="65"/>
      <c r="G22869" s="145"/>
    </row>
    <row r="22870" spans="1:7">
      <c r="A22870" s="65"/>
      <c r="B22870" s="65"/>
      <c r="C22870" s="65"/>
      <c r="D22870" s="65"/>
      <c r="E22870" s="65"/>
      <c r="F22870" s="65"/>
      <c r="G22870" s="145"/>
    </row>
    <row r="22871" spans="1:7">
      <c r="A22871" s="65"/>
      <c r="B22871" s="65"/>
      <c r="C22871" s="65"/>
      <c r="D22871" s="65"/>
      <c r="E22871" s="65"/>
      <c r="F22871" s="65"/>
      <c r="G22871" s="145"/>
    </row>
    <row r="22872" spans="1:7">
      <c r="A22872" s="65"/>
      <c r="B22872" s="65"/>
      <c r="C22872" s="65"/>
      <c r="D22872" s="65"/>
      <c r="E22872" s="65"/>
      <c r="F22872" s="65"/>
      <c r="G22872" s="145"/>
    </row>
    <row r="22873" spans="1:7">
      <c r="A22873" s="65"/>
      <c r="B22873" s="65"/>
      <c r="C22873" s="65"/>
      <c r="D22873" s="65"/>
      <c r="E22873" s="65"/>
      <c r="F22873" s="65"/>
      <c r="G22873" s="145"/>
    </row>
    <row r="22874" spans="1:7">
      <c r="A22874" s="65"/>
      <c r="B22874" s="65"/>
      <c r="C22874" s="65"/>
      <c r="D22874" s="65"/>
      <c r="E22874" s="65"/>
      <c r="F22874" s="65"/>
      <c r="G22874" s="145"/>
    </row>
    <row r="22875" spans="1:7">
      <c r="A22875" s="65"/>
      <c r="B22875" s="65"/>
      <c r="C22875" s="65"/>
      <c r="D22875" s="65"/>
      <c r="E22875" s="65"/>
      <c r="F22875" s="65"/>
      <c r="G22875" s="145"/>
    </row>
    <row r="22876" spans="1:7">
      <c r="A22876" s="65"/>
      <c r="B22876" s="65"/>
      <c r="C22876" s="65"/>
      <c r="D22876" s="65"/>
      <c r="E22876" s="65"/>
      <c r="F22876" s="65"/>
      <c r="G22876" s="145"/>
    </row>
    <row r="22877" spans="1:7">
      <c r="A22877" s="65"/>
      <c r="B22877" s="65"/>
      <c r="C22877" s="65"/>
      <c r="D22877" s="65"/>
      <c r="E22877" s="65"/>
      <c r="F22877" s="65"/>
      <c r="G22877" s="145"/>
    </row>
    <row r="22878" spans="1:7">
      <c r="A22878" s="65"/>
      <c r="B22878" s="65"/>
      <c r="C22878" s="65"/>
      <c r="D22878" s="65"/>
      <c r="E22878" s="65"/>
      <c r="F22878" s="65"/>
      <c r="G22878" s="145"/>
    </row>
    <row r="22879" spans="1:7">
      <c r="A22879" s="65"/>
      <c r="B22879" s="65"/>
      <c r="C22879" s="65"/>
      <c r="D22879" s="65"/>
      <c r="E22879" s="65"/>
      <c r="F22879" s="65"/>
      <c r="G22879" s="145"/>
    </row>
    <row r="22880" spans="1:7">
      <c r="A22880" s="65"/>
      <c r="B22880" s="65"/>
      <c r="C22880" s="65"/>
      <c r="D22880" s="65"/>
      <c r="E22880" s="65"/>
      <c r="F22880" s="65"/>
      <c r="G22880" s="145"/>
    </row>
    <row r="22881" spans="1:7">
      <c r="A22881" s="65"/>
      <c r="B22881" s="65"/>
      <c r="C22881" s="65"/>
      <c r="D22881" s="65"/>
      <c r="E22881" s="65"/>
      <c r="F22881" s="65"/>
      <c r="G22881" s="145"/>
    </row>
    <row r="22882" spans="1:7">
      <c r="A22882" s="65"/>
      <c r="B22882" s="65"/>
      <c r="C22882" s="65"/>
      <c r="D22882" s="65"/>
      <c r="E22882" s="65"/>
      <c r="F22882" s="65"/>
      <c r="G22882" s="145"/>
    </row>
    <row r="22883" spans="1:7">
      <c r="A22883" s="65"/>
      <c r="B22883" s="65"/>
      <c r="C22883" s="65"/>
      <c r="D22883" s="65"/>
      <c r="E22883" s="65"/>
      <c r="F22883" s="65"/>
      <c r="G22883" s="145"/>
    </row>
    <row r="22884" spans="1:7">
      <c r="A22884" s="65"/>
      <c r="B22884" s="65"/>
      <c r="C22884" s="65"/>
      <c r="D22884" s="65"/>
      <c r="E22884" s="65"/>
      <c r="F22884" s="65"/>
      <c r="G22884" s="145"/>
    </row>
    <row r="22885" spans="1:7">
      <c r="A22885" s="65"/>
      <c r="B22885" s="65"/>
      <c r="C22885" s="65"/>
      <c r="D22885" s="65"/>
      <c r="E22885" s="65"/>
      <c r="F22885" s="65"/>
      <c r="G22885" s="145"/>
    </row>
    <row r="22886" spans="1:7">
      <c r="A22886" s="65"/>
      <c r="B22886" s="65"/>
      <c r="C22886" s="65"/>
      <c r="D22886" s="65"/>
      <c r="E22886" s="65"/>
      <c r="F22886" s="65"/>
      <c r="G22886" s="145"/>
    </row>
    <row r="22887" spans="1:7">
      <c r="A22887" s="65"/>
      <c r="B22887" s="65"/>
      <c r="C22887" s="65"/>
      <c r="D22887" s="65"/>
      <c r="E22887" s="65"/>
      <c r="F22887" s="65"/>
      <c r="G22887" s="145"/>
    </row>
    <row r="22888" spans="1:7">
      <c r="A22888" s="65"/>
      <c r="B22888" s="65"/>
      <c r="C22888" s="65"/>
      <c r="D22888" s="65"/>
      <c r="E22888" s="65"/>
      <c r="F22888" s="65"/>
      <c r="G22888" s="145"/>
    </row>
    <row r="22889" spans="1:7">
      <c r="A22889" s="65"/>
      <c r="B22889" s="65"/>
      <c r="C22889" s="65"/>
      <c r="D22889" s="65"/>
      <c r="E22889" s="65"/>
      <c r="F22889" s="65"/>
      <c r="G22889" s="145"/>
    </row>
    <row r="22890" spans="1:7">
      <c r="A22890" s="65"/>
      <c r="B22890" s="65"/>
      <c r="C22890" s="65"/>
      <c r="D22890" s="65"/>
      <c r="E22890" s="65"/>
      <c r="F22890" s="65"/>
      <c r="G22890" s="145"/>
    </row>
    <row r="22891" spans="1:7">
      <c r="A22891" s="65"/>
      <c r="B22891" s="65"/>
      <c r="C22891" s="65"/>
      <c r="D22891" s="65"/>
      <c r="E22891" s="65"/>
      <c r="F22891" s="65"/>
      <c r="G22891" s="145"/>
    </row>
    <row r="22892" spans="1:7">
      <c r="A22892" s="65"/>
      <c r="B22892" s="65"/>
      <c r="C22892" s="65"/>
      <c r="D22892" s="65"/>
      <c r="E22892" s="65"/>
      <c r="F22892" s="65"/>
      <c r="G22892" s="145"/>
    </row>
    <row r="22893" spans="1:7">
      <c r="A22893" s="65"/>
      <c r="B22893" s="65"/>
      <c r="C22893" s="65"/>
      <c r="D22893" s="65"/>
      <c r="E22893" s="65"/>
      <c r="F22893" s="65"/>
      <c r="G22893" s="145"/>
    </row>
    <row r="22894" spans="1:7">
      <c r="A22894" s="65"/>
      <c r="B22894" s="65"/>
      <c r="C22894" s="65"/>
      <c r="D22894" s="65"/>
      <c r="E22894" s="65"/>
      <c r="F22894" s="65"/>
      <c r="G22894" s="145"/>
    </row>
    <row r="22895" spans="1:7">
      <c r="A22895" s="65"/>
      <c r="B22895" s="65"/>
      <c r="C22895" s="65"/>
      <c r="D22895" s="65"/>
      <c r="E22895" s="65"/>
      <c r="F22895" s="65"/>
      <c r="G22895" s="145"/>
    </row>
    <row r="22896" spans="1:7">
      <c r="A22896" s="65"/>
      <c r="B22896" s="65"/>
      <c r="C22896" s="65"/>
      <c r="D22896" s="65"/>
      <c r="E22896" s="65"/>
      <c r="F22896" s="65"/>
      <c r="G22896" s="145"/>
    </row>
    <row r="22897" spans="1:7">
      <c r="A22897" s="65"/>
      <c r="B22897" s="65"/>
      <c r="C22897" s="65"/>
      <c r="D22897" s="65"/>
      <c r="E22897" s="65"/>
      <c r="F22897" s="65"/>
      <c r="G22897" s="145"/>
    </row>
    <row r="22898" spans="1:7">
      <c r="A22898" s="65"/>
      <c r="B22898" s="65"/>
      <c r="C22898" s="65"/>
      <c r="D22898" s="65"/>
      <c r="E22898" s="65"/>
      <c r="F22898" s="65"/>
      <c r="G22898" s="145"/>
    </row>
    <row r="22899" spans="1:7">
      <c r="A22899" s="65"/>
      <c r="B22899" s="65"/>
      <c r="C22899" s="65"/>
      <c r="D22899" s="65"/>
      <c r="E22899" s="65"/>
      <c r="F22899" s="65"/>
      <c r="G22899" s="145"/>
    </row>
    <row r="22900" spans="1:7">
      <c r="A22900" s="65"/>
      <c r="B22900" s="65"/>
      <c r="C22900" s="65"/>
      <c r="D22900" s="65"/>
      <c r="E22900" s="65"/>
      <c r="F22900" s="65"/>
      <c r="G22900" s="145"/>
    </row>
    <row r="22901" spans="1:7">
      <c r="A22901" s="65"/>
      <c r="B22901" s="65"/>
      <c r="C22901" s="65"/>
      <c r="D22901" s="65"/>
      <c r="E22901" s="65"/>
      <c r="F22901" s="65"/>
      <c r="G22901" s="145"/>
    </row>
    <row r="22902" spans="1:7">
      <c r="A22902" s="65"/>
      <c r="B22902" s="65"/>
      <c r="C22902" s="65"/>
      <c r="D22902" s="65"/>
      <c r="E22902" s="65"/>
      <c r="F22902" s="65"/>
      <c r="G22902" s="145"/>
    </row>
    <row r="22903" spans="1:7">
      <c r="A22903" s="65"/>
      <c r="B22903" s="65"/>
      <c r="C22903" s="65"/>
      <c r="D22903" s="65"/>
      <c r="E22903" s="65"/>
      <c r="F22903" s="65"/>
      <c r="G22903" s="145"/>
    </row>
    <row r="22904" spans="1:7">
      <c r="A22904" s="65"/>
      <c r="B22904" s="65"/>
      <c r="C22904" s="65"/>
      <c r="D22904" s="65"/>
      <c r="E22904" s="65"/>
      <c r="F22904" s="65"/>
      <c r="G22904" s="145"/>
    </row>
    <row r="22905" spans="1:7">
      <c r="A22905" s="65"/>
      <c r="B22905" s="65"/>
      <c r="C22905" s="65"/>
      <c r="D22905" s="65"/>
      <c r="E22905" s="65"/>
      <c r="F22905" s="65"/>
      <c r="G22905" s="145"/>
    </row>
    <row r="22906" spans="1:7">
      <c r="A22906" s="65"/>
      <c r="B22906" s="65"/>
      <c r="C22906" s="65"/>
      <c r="D22906" s="65"/>
      <c r="E22906" s="65"/>
      <c r="F22906" s="65"/>
      <c r="G22906" s="145"/>
    </row>
    <row r="22907" spans="1:7">
      <c r="A22907" s="65"/>
      <c r="B22907" s="65"/>
      <c r="C22907" s="65"/>
      <c r="D22907" s="65"/>
      <c r="E22907" s="65"/>
      <c r="F22907" s="65"/>
      <c r="G22907" s="145"/>
    </row>
    <row r="22908" spans="1:7">
      <c r="A22908" s="65"/>
      <c r="B22908" s="65"/>
      <c r="C22908" s="65"/>
      <c r="D22908" s="65"/>
      <c r="E22908" s="65"/>
      <c r="F22908" s="65"/>
      <c r="G22908" s="145"/>
    </row>
    <row r="22909" spans="1:7">
      <c r="A22909" s="65"/>
      <c r="B22909" s="65"/>
      <c r="C22909" s="65"/>
      <c r="D22909" s="65"/>
      <c r="E22909" s="65"/>
      <c r="F22909" s="65"/>
      <c r="G22909" s="145"/>
    </row>
    <row r="22910" spans="1:7">
      <c r="A22910" s="65"/>
      <c r="B22910" s="65"/>
      <c r="C22910" s="65"/>
      <c r="D22910" s="65"/>
      <c r="E22910" s="65"/>
      <c r="F22910" s="65"/>
      <c r="G22910" s="145"/>
    </row>
    <row r="22911" spans="1:7">
      <c r="A22911" s="65"/>
      <c r="B22911" s="65"/>
      <c r="C22911" s="65"/>
      <c r="D22911" s="65"/>
      <c r="E22911" s="65"/>
      <c r="F22911" s="65"/>
      <c r="G22911" s="145"/>
    </row>
    <row r="22912" spans="1:7">
      <c r="A22912" s="65"/>
      <c r="B22912" s="65"/>
      <c r="C22912" s="65"/>
      <c r="D22912" s="65"/>
      <c r="E22912" s="65"/>
      <c r="F22912" s="65"/>
      <c r="G22912" s="145"/>
    </row>
    <row r="22913" spans="1:7">
      <c r="A22913" s="65"/>
      <c r="B22913" s="65"/>
      <c r="C22913" s="65"/>
      <c r="D22913" s="65"/>
      <c r="E22913" s="65"/>
      <c r="F22913" s="65"/>
      <c r="G22913" s="145"/>
    </row>
    <row r="22914" spans="1:7">
      <c r="A22914" s="65"/>
      <c r="B22914" s="65"/>
      <c r="C22914" s="65"/>
      <c r="D22914" s="65"/>
      <c r="E22914" s="65"/>
      <c r="F22914" s="65"/>
      <c r="G22914" s="145"/>
    </row>
    <row r="22915" spans="1:7">
      <c r="A22915" s="65"/>
      <c r="B22915" s="65"/>
      <c r="C22915" s="65"/>
      <c r="D22915" s="65"/>
      <c r="E22915" s="65"/>
      <c r="F22915" s="65"/>
      <c r="G22915" s="145"/>
    </row>
    <row r="22916" spans="1:7">
      <c r="A22916" s="65"/>
      <c r="B22916" s="65"/>
      <c r="C22916" s="65"/>
      <c r="D22916" s="65"/>
      <c r="E22916" s="65"/>
      <c r="F22916" s="65"/>
      <c r="G22916" s="145"/>
    </row>
    <row r="22917" spans="1:7">
      <c r="A22917" s="65"/>
      <c r="B22917" s="65"/>
      <c r="C22917" s="65"/>
      <c r="D22917" s="65"/>
      <c r="E22917" s="65"/>
      <c r="F22917" s="65"/>
      <c r="G22917" s="145"/>
    </row>
    <row r="22918" spans="1:7">
      <c r="A22918" s="65"/>
      <c r="B22918" s="65"/>
      <c r="C22918" s="65"/>
      <c r="D22918" s="65"/>
      <c r="E22918" s="65"/>
      <c r="F22918" s="65"/>
      <c r="G22918" s="145"/>
    </row>
    <row r="22919" spans="1:7">
      <c r="A22919" s="65"/>
      <c r="B22919" s="65"/>
      <c r="C22919" s="65"/>
      <c r="D22919" s="65"/>
      <c r="E22919" s="65"/>
      <c r="F22919" s="65"/>
      <c r="G22919" s="145"/>
    </row>
    <row r="22920" spans="1:7">
      <c r="A22920" s="65"/>
      <c r="B22920" s="65"/>
      <c r="C22920" s="65"/>
      <c r="D22920" s="65"/>
      <c r="E22920" s="65"/>
      <c r="F22920" s="65"/>
      <c r="G22920" s="145"/>
    </row>
    <row r="22921" spans="1:7">
      <c r="A22921" s="65"/>
      <c r="B22921" s="65"/>
      <c r="C22921" s="65"/>
      <c r="D22921" s="65"/>
      <c r="E22921" s="65"/>
      <c r="F22921" s="65"/>
      <c r="G22921" s="145"/>
    </row>
    <row r="22922" spans="1:7">
      <c r="A22922" s="65"/>
      <c r="B22922" s="65"/>
      <c r="C22922" s="65"/>
      <c r="D22922" s="65"/>
      <c r="E22922" s="65"/>
      <c r="F22922" s="65"/>
      <c r="G22922" s="145"/>
    </row>
    <row r="22923" spans="1:7">
      <c r="A22923" s="65"/>
      <c r="B22923" s="65"/>
      <c r="C22923" s="65"/>
      <c r="D22923" s="65"/>
      <c r="E22923" s="65"/>
      <c r="F22923" s="65"/>
      <c r="G22923" s="145"/>
    </row>
    <row r="22924" spans="1:7">
      <c r="A22924" s="65"/>
      <c r="B22924" s="65"/>
      <c r="C22924" s="65"/>
      <c r="D22924" s="65"/>
      <c r="E22924" s="65"/>
      <c r="F22924" s="65"/>
      <c r="G22924" s="145"/>
    </row>
    <row r="22925" spans="1:7">
      <c r="A22925" s="65"/>
      <c r="B22925" s="65"/>
      <c r="C22925" s="65"/>
      <c r="D22925" s="65"/>
      <c r="E22925" s="65"/>
      <c r="F22925" s="65"/>
      <c r="G22925" s="145"/>
    </row>
    <row r="22926" spans="1:7">
      <c r="A22926" s="65"/>
      <c r="B22926" s="65"/>
      <c r="C22926" s="65"/>
      <c r="D22926" s="65"/>
      <c r="E22926" s="65"/>
      <c r="F22926" s="65"/>
      <c r="G22926" s="145"/>
    </row>
    <row r="22927" spans="1:7">
      <c r="A22927" s="65"/>
      <c r="B22927" s="65"/>
      <c r="C22927" s="65"/>
      <c r="D22927" s="65"/>
      <c r="E22927" s="65"/>
      <c r="F22927" s="65"/>
      <c r="G22927" s="145"/>
    </row>
    <row r="22928" spans="1:7">
      <c r="A22928" s="65"/>
      <c r="B22928" s="65"/>
      <c r="C22928" s="65"/>
      <c r="D22928" s="65"/>
      <c r="E22928" s="65"/>
      <c r="F22928" s="65"/>
      <c r="G22928" s="145"/>
    </row>
    <row r="22929" spans="1:7">
      <c r="A22929" s="65"/>
      <c r="B22929" s="65"/>
      <c r="C22929" s="65"/>
      <c r="D22929" s="65"/>
      <c r="E22929" s="65"/>
      <c r="F22929" s="65"/>
      <c r="G22929" s="145"/>
    </row>
    <row r="22930" spans="1:7">
      <c r="A22930" s="65"/>
      <c r="B22930" s="65"/>
      <c r="C22930" s="65"/>
      <c r="D22930" s="65"/>
      <c r="E22930" s="65"/>
      <c r="F22930" s="65"/>
      <c r="G22930" s="145"/>
    </row>
    <row r="22931" spans="1:7">
      <c r="A22931" s="65"/>
      <c r="B22931" s="65"/>
      <c r="C22931" s="65"/>
      <c r="D22931" s="65"/>
      <c r="E22931" s="65"/>
      <c r="F22931" s="65"/>
      <c r="G22931" s="145"/>
    </row>
    <row r="22932" spans="1:7">
      <c r="A22932" s="65"/>
      <c r="B22932" s="65"/>
      <c r="C22932" s="65"/>
      <c r="D22932" s="65"/>
      <c r="E22932" s="65"/>
      <c r="F22932" s="65"/>
      <c r="G22932" s="145"/>
    </row>
    <row r="22933" spans="1:7">
      <c r="A22933" s="65"/>
      <c r="B22933" s="65"/>
      <c r="C22933" s="65"/>
      <c r="D22933" s="65"/>
      <c r="E22933" s="65"/>
      <c r="F22933" s="65"/>
      <c r="G22933" s="145"/>
    </row>
    <row r="22934" spans="1:7">
      <c r="A22934" s="65"/>
      <c r="B22934" s="65"/>
      <c r="C22934" s="65"/>
      <c r="D22934" s="65"/>
      <c r="E22934" s="65"/>
      <c r="F22934" s="65"/>
      <c r="G22934" s="145"/>
    </row>
    <row r="22935" spans="1:7">
      <c r="A22935" s="65"/>
      <c r="B22935" s="65"/>
      <c r="C22935" s="65"/>
      <c r="D22935" s="65"/>
      <c r="E22935" s="65"/>
      <c r="F22935" s="65"/>
      <c r="G22935" s="145"/>
    </row>
    <row r="22936" spans="1:7">
      <c r="A22936" s="65"/>
      <c r="B22936" s="65"/>
      <c r="C22936" s="65"/>
      <c r="D22936" s="65"/>
      <c r="E22936" s="65"/>
      <c r="F22936" s="65"/>
      <c r="G22936" s="145"/>
    </row>
    <row r="22937" spans="1:7">
      <c r="A22937" s="65"/>
      <c r="B22937" s="65"/>
      <c r="C22937" s="65"/>
      <c r="D22937" s="65"/>
      <c r="E22937" s="65"/>
      <c r="F22937" s="65"/>
      <c r="G22937" s="145"/>
    </row>
    <row r="22938" spans="1:7">
      <c r="A22938" s="65"/>
      <c r="B22938" s="65"/>
      <c r="C22938" s="65"/>
      <c r="D22938" s="65"/>
      <c r="E22938" s="65"/>
      <c r="F22938" s="65"/>
      <c r="G22938" s="145"/>
    </row>
    <row r="22939" spans="1:7">
      <c r="A22939" s="65"/>
      <c r="B22939" s="65"/>
      <c r="C22939" s="65"/>
      <c r="D22939" s="65"/>
      <c r="E22939" s="65"/>
      <c r="F22939" s="65"/>
      <c r="G22939" s="145"/>
    </row>
    <row r="22940" spans="1:7">
      <c r="A22940" s="65"/>
      <c r="B22940" s="65"/>
      <c r="C22940" s="65"/>
      <c r="D22940" s="65"/>
      <c r="E22940" s="65"/>
      <c r="F22940" s="65"/>
      <c r="G22940" s="145"/>
    </row>
    <row r="22941" spans="1:7">
      <c r="A22941" s="65"/>
      <c r="B22941" s="65"/>
      <c r="C22941" s="65"/>
      <c r="D22941" s="65"/>
      <c r="E22941" s="65"/>
      <c r="F22941" s="65"/>
      <c r="G22941" s="145"/>
    </row>
    <row r="22942" spans="1:7">
      <c r="A22942" s="65"/>
      <c r="B22942" s="65"/>
      <c r="C22942" s="65"/>
      <c r="D22942" s="65"/>
      <c r="E22942" s="65"/>
      <c r="F22942" s="65"/>
      <c r="G22942" s="145"/>
    </row>
    <row r="22943" spans="1:7">
      <c r="A22943" s="65"/>
      <c r="B22943" s="65"/>
      <c r="C22943" s="65"/>
      <c r="D22943" s="65"/>
      <c r="E22943" s="65"/>
      <c r="F22943" s="65"/>
      <c r="G22943" s="145"/>
    </row>
    <row r="22944" spans="1:7">
      <c r="A22944" s="65"/>
      <c r="B22944" s="65"/>
      <c r="C22944" s="65"/>
      <c r="D22944" s="65"/>
      <c r="E22944" s="65"/>
      <c r="F22944" s="65"/>
      <c r="G22944" s="145"/>
    </row>
    <row r="22945" spans="1:7">
      <c r="A22945" s="65"/>
      <c r="B22945" s="65"/>
      <c r="C22945" s="65"/>
      <c r="D22945" s="65"/>
      <c r="E22945" s="65"/>
      <c r="F22945" s="65"/>
      <c r="G22945" s="145"/>
    </row>
    <row r="22946" spans="1:7">
      <c r="A22946" s="65"/>
      <c r="B22946" s="65"/>
      <c r="C22946" s="65"/>
      <c r="D22946" s="65"/>
      <c r="E22946" s="65"/>
      <c r="F22946" s="65"/>
      <c r="G22946" s="145"/>
    </row>
    <row r="22947" spans="1:7">
      <c r="A22947" s="65"/>
      <c r="B22947" s="65"/>
      <c r="C22947" s="65"/>
      <c r="D22947" s="65"/>
      <c r="E22947" s="65"/>
      <c r="F22947" s="65"/>
      <c r="G22947" s="145"/>
    </row>
    <row r="22948" spans="1:7">
      <c r="A22948" s="65"/>
      <c r="B22948" s="65"/>
      <c r="C22948" s="65"/>
      <c r="D22948" s="65"/>
      <c r="E22948" s="65"/>
      <c r="F22948" s="65"/>
      <c r="G22948" s="145"/>
    </row>
    <row r="22949" spans="1:7">
      <c r="A22949" s="65"/>
      <c r="B22949" s="65"/>
      <c r="C22949" s="65"/>
      <c r="D22949" s="65"/>
      <c r="E22949" s="65"/>
      <c r="F22949" s="65"/>
      <c r="G22949" s="145"/>
    </row>
    <row r="22950" spans="1:7">
      <c r="A22950" s="65"/>
      <c r="B22950" s="65"/>
      <c r="C22950" s="65"/>
      <c r="D22950" s="65"/>
      <c r="E22950" s="65"/>
      <c r="F22950" s="65"/>
      <c r="G22950" s="145"/>
    </row>
    <row r="22951" spans="1:7">
      <c r="A22951" s="65"/>
      <c r="B22951" s="65"/>
      <c r="C22951" s="65"/>
      <c r="D22951" s="65"/>
      <c r="E22951" s="65"/>
      <c r="F22951" s="65"/>
      <c r="G22951" s="145"/>
    </row>
    <row r="22952" spans="1:7">
      <c r="A22952" s="65"/>
      <c r="B22952" s="65"/>
      <c r="C22952" s="65"/>
      <c r="D22952" s="65"/>
      <c r="E22952" s="65"/>
      <c r="F22952" s="65"/>
      <c r="G22952" s="145"/>
    </row>
    <row r="22953" spans="1:7">
      <c r="A22953" s="65"/>
      <c r="B22953" s="65"/>
      <c r="C22953" s="65"/>
      <c r="D22953" s="65"/>
      <c r="E22953" s="65"/>
      <c r="F22953" s="65"/>
      <c r="G22953" s="145"/>
    </row>
    <row r="22954" spans="1:7">
      <c r="A22954" s="65"/>
      <c r="B22954" s="65"/>
      <c r="C22954" s="65"/>
      <c r="D22954" s="65"/>
      <c r="E22954" s="65"/>
      <c r="F22954" s="65"/>
      <c r="G22954" s="145"/>
    </row>
    <row r="22955" spans="1:7">
      <c r="A22955" s="65"/>
      <c r="B22955" s="65"/>
      <c r="C22955" s="65"/>
      <c r="D22955" s="65"/>
      <c r="E22955" s="65"/>
      <c r="F22955" s="65"/>
      <c r="G22955" s="145"/>
    </row>
    <row r="22956" spans="1:7">
      <c r="A22956" s="65"/>
      <c r="B22956" s="65"/>
      <c r="C22956" s="65"/>
      <c r="D22956" s="65"/>
      <c r="E22956" s="65"/>
      <c r="F22956" s="65"/>
      <c r="G22956" s="145"/>
    </row>
    <row r="22957" spans="1:7">
      <c r="A22957" s="65"/>
      <c r="B22957" s="65"/>
      <c r="C22957" s="65"/>
      <c r="D22957" s="65"/>
      <c r="E22957" s="65"/>
      <c r="F22957" s="65"/>
      <c r="G22957" s="145"/>
    </row>
    <row r="22958" spans="1:7">
      <c r="A22958" s="65"/>
      <c r="B22958" s="65"/>
      <c r="C22958" s="65"/>
      <c r="D22958" s="65"/>
      <c r="E22958" s="65"/>
      <c r="F22958" s="65"/>
      <c r="G22958" s="145"/>
    </row>
    <row r="22959" spans="1:7">
      <c r="A22959" s="65"/>
      <c r="B22959" s="65"/>
      <c r="C22959" s="65"/>
      <c r="D22959" s="65"/>
      <c r="E22959" s="65"/>
      <c r="F22959" s="65"/>
      <c r="G22959" s="145"/>
    </row>
    <row r="22960" spans="1:7">
      <c r="A22960" s="65"/>
      <c r="B22960" s="65"/>
      <c r="C22960" s="65"/>
      <c r="D22960" s="65"/>
      <c r="E22960" s="65"/>
      <c r="F22960" s="65"/>
      <c r="G22960" s="145"/>
    </row>
    <row r="22961" spans="1:7">
      <c r="A22961" s="65"/>
      <c r="B22961" s="65"/>
      <c r="C22961" s="65"/>
      <c r="D22961" s="65"/>
      <c r="E22961" s="65"/>
      <c r="F22961" s="65"/>
      <c r="G22961" s="145"/>
    </row>
    <row r="22962" spans="1:7">
      <c r="A22962" s="65"/>
      <c r="B22962" s="65"/>
      <c r="C22962" s="65"/>
      <c r="D22962" s="65"/>
      <c r="E22962" s="65"/>
      <c r="F22962" s="65"/>
      <c r="G22962" s="145"/>
    </row>
    <row r="22963" spans="1:7">
      <c r="A22963" s="65"/>
      <c r="B22963" s="65"/>
      <c r="C22963" s="65"/>
      <c r="D22963" s="65"/>
      <c r="E22963" s="65"/>
      <c r="F22963" s="65"/>
      <c r="G22963" s="145"/>
    </row>
    <row r="22964" spans="1:7">
      <c r="A22964" s="65"/>
      <c r="B22964" s="65"/>
      <c r="C22964" s="65"/>
      <c r="D22964" s="65"/>
      <c r="E22964" s="65"/>
      <c r="F22964" s="65"/>
      <c r="G22964" s="145"/>
    </row>
    <row r="22965" spans="1:7">
      <c r="A22965" s="65"/>
      <c r="B22965" s="65"/>
      <c r="C22965" s="65"/>
      <c r="D22965" s="65"/>
      <c r="E22965" s="65"/>
      <c r="F22965" s="65"/>
      <c r="G22965" s="145"/>
    </row>
    <row r="22966" spans="1:7">
      <c r="A22966" s="65"/>
      <c r="B22966" s="65"/>
      <c r="C22966" s="65"/>
      <c r="D22966" s="65"/>
      <c r="E22966" s="65"/>
      <c r="F22966" s="65"/>
      <c r="G22966" s="145"/>
    </row>
    <row r="22967" spans="1:7">
      <c r="A22967" s="65"/>
      <c r="B22967" s="65"/>
      <c r="C22967" s="65"/>
      <c r="D22967" s="65"/>
      <c r="E22967" s="65"/>
      <c r="F22967" s="65"/>
      <c r="G22967" s="145"/>
    </row>
    <row r="22968" spans="1:7">
      <c r="A22968" s="65"/>
      <c r="B22968" s="65"/>
      <c r="C22968" s="65"/>
      <c r="D22968" s="65"/>
      <c r="E22968" s="65"/>
      <c r="F22968" s="65"/>
      <c r="G22968" s="145"/>
    </row>
    <row r="22969" spans="1:7">
      <c r="A22969" s="65"/>
      <c r="B22969" s="65"/>
      <c r="C22969" s="65"/>
      <c r="D22969" s="65"/>
      <c r="E22969" s="65"/>
      <c r="F22969" s="65"/>
      <c r="G22969" s="145"/>
    </row>
    <row r="22970" spans="1:7">
      <c r="A22970" s="65"/>
      <c r="B22970" s="65"/>
      <c r="C22970" s="65"/>
      <c r="D22970" s="65"/>
      <c r="E22970" s="65"/>
      <c r="F22970" s="65"/>
      <c r="G22970" s="145"/>
    </row>
    <row r="22971" spans="1:7">
      <c r="A22971" s="65"/>
      <c r="B22971" s="65"/>
      <c r="C22971" s="65"/>
      <c r="D22971" s="65"/>
      <c r="E22971" s="65"/>
      <c r="F22971" s="65"/>
      <c r="G22971" s="145"/>
    </row>
    <row r="22972" spans="1:7">
      <c r="A22972" s="65"/>
      <c r="B22972" s="65"/>
      <c r="C22972" s="65"/>
      <c r="D22972" s="65"/>
      <c r="E22972" s="65"/>
      <c r="F22972" s="65"/>
      <c r="G22972" s="145"/>
    </row>
    <row r="22973" spans="1:7">
      <c r="A22973" s="65"/>
      <c r="B22973" s="65"/>
      <c r="C22973" s="65"/>
      <c r="D22973" s="65"/>
      <c r="E22973" s="65"/>
      <c r="F22973" s="65"/>
      <c r="G22973" s="145"/>
    </row>
    <row r="22974" spans="1:7">
      <c r="A22974" s="65"/>
      <c r="B22974" s="65"/>
      <c r="C22974" s="65"/>
      <c r="D22974" s="65"/>
      <c r="E22974" s="65"/>
      <c r="F22974" s="65"/>
      <c r="G22974" s="145"/>
    </row>
    <row r="22975" spans="1:7">
      <c r="A22975" s="65"/>
      <c r="B22975" s="65"/>
      <c r="C22975" s="65"/>
      <c r="D22975" s="65"/>
      <c r="E22975" s="65"/>
      <c r="F22975" s="65"/>
      <c r="G22975" s="145"/>
    </row>
    <row r="22976" spans="1:7">
      <c r="A22976" s="65"/>
      <c r="B22976" s="65"/>
      <c r="C22976" s="65"/>
      <c r="D22976" s="65"/>
      <c r="E22976" s="65"/>
      <c r="F22976" s="65"/>
      <c r="G22976" s="145"/>
    </row>
    <row r="22977" spans="1:7">
      <c r="A22977" s="65"/>
      <c r="B22977" s="65"/>
      <c r="C22977" s="65"/>
      <c r="D22977" s="65"/>
      <c r="E22977" s="65"/>
      <c r="F22977" s="65"/>
      <c r="G22977" s="145"/>
    </row>
    <row r="22978" spans="1:7">
      <c r="A22978" s="65"/>
      <c r="B22978" s="65"/>
      <c r="C22978" s="65"/>
      <c r="D22978" s="65"/>
      <c r="E22978" s="65"/>
      <c r="F22978" s="65"/>
      <c r="G22978" s="145"/>
    </row>
    <row r="22979" spans="1:7">
      <c r="A22979" s="65"/>
      <c r="B22979" s="65"/>
      <c r="C22979" s="65"/>
      <c r="D22979" s="65"/>
      <c r="E22979" s="65"/>
      <c r="F22979" s="65"/>
      <c r="G22979" s="145"/>
    </row>
    <row r="22980" spans="1:7">
      <c r="A22980" s="65"/>
      <c r="B22980" s="65"/>
      <c r="C22980" s="65"/>
      <c r="D22980" s="65"/>
      <c r="E22980" s="65"/>
      <c r="F22980" s="65"/>
      <c r="G22980" s="145"/>
    </row>
    <row r="22981" spans="1:7">
      <c r="A22981" s="65"/>
      <c r="B22981" s="65"/>
      <c r="C22981" s="65"/>
      <c r="D22981" s="65"/>
      <c r="E22981" s="65"/>
      <c r="F22981" s="65"/>
      <c r="G22981" s="145"/>
    </row>
    <row r="22982" spans="1:7">
      <c r="A22982" s="65"/>
      <c r="B22982" s="65"/>
      <c r="C22982" s="65"/>
      <c r="D22982" s="65"/>
      <c r="E22982" s="65"/>
      <c r="F22982" s="65"/>
      <c r="G22982" s="145"/>
    </row>
    <row r="22983" spans="1:7">
      <c r="A22983" s="65"/>
      <c r="B22983" s="65"/>
      <c r="C22983" s="65"/>
      <c r="D22983" s="65"/>
      <c r="E22983" s="65"/>
      <c r="F22983" s="65"/>
      <c r="G22983" s="145"/>
    </row>
    <row r="22984" spans="1:7">
      <c r="A22984" s="65"/>
      <c r="B22984" s="65"/>
      <c r="C22984" s="65"/>
      <c r="D22984" s="65"/>
      <c r="E22984" s="65"/>
      <c r="F22984" s="65"/>
      <c r="G22984" s="145"/>
    </row>
    <row r="22985" spans="1:7">
      <c r="A22985" s="65"/>
      <c r="B22985" s="65"/>
      <c r="C22985" s="65"/>
      <c r="D22985" s="65"/>
      <c r="E22985" s="65"/>
      <c r="F22985" s="65"/>
      <c r="G22985" s="145"/>
    </row>
    <row r="22986" spans="1:7">
      <c r="A22986" s="65"/>
      <c r="B22986" s="65"/>
      <c r="C22986" s="65"/>
      <c r="D22986" s="65"/>
      <c r="E22986" s="65"/>
      <c r="F22986" s="65"/>
      <c r="G22986" s="145"/>
    </row>
    <row r="22987" spans="1:7">
      <c r="A22987" s="65"/>
      <c r="B22987" s="65"/>
      <c r="C22987" s="65"/>
      <c r="D22987" s="65"/>
      <c r="E22987" s="65"/>
      <c r="F22987" s="65"/>
      <c r="G22987" s="145"/>
    </row>
    <row r="22988" spans="1:7">
      <c r="A22988" s="65"/>
      <c r="B22988" s="65"/>
      <c r="C22988" s="65"/>
      <c r="D22988" s="65"/>
      <c r="E22988" s="65"/>
      <c r="F22988" s="65"/>
      <c r="G22988" s="145"/>
    </row>
    <row r="22989" spans="1:7">
      <c r="A22989" s="65"/>
      <c r="B22989" s="65"/>
      <c r="C22989" s="65"/>
      <c r="D22989" s="65"/>
      <c r="E22989" s="65"/>
      <c r="F22989" s="65"/>
      <c r="G22989" s="145"/>
    </row>
    <row r="22990" spans="1:7">
      <c r="A22990" s="65"/>
      <c r="B22990" s="65"/>
      <c r="C22990" s="65"/>
      <c r="D22990" s="65"/>
      <c r="E22990" s="65"/>
      <c r="F22990" s="65"/>
      <c r="G22990" s="145"/>
    </row>
    <row r="22991" spans="1:7">
      <c r="A22991" s="65"/>
      <c r="B22991" s="65"/>
      <c r="C22991" s="65"/>
      <c r="D22991" s="65"/>
      <c r="E22991" s="65"/>
      <c r="F22991" s="65"/>
      <c r="G22991" s="145"/>
    </row>
    <row r="22992" spans="1:7">
      <c r="A22992" s="65"/>
      <c r="B22992" s="65"/>
      <c r="C22992" s="65"/>
      <c r="D22992" s="65"/>
      <c r="E22992" s="65"/>
      <c r="F22992" s="65"/>
      <c r="G22992" s="145"/>
    </row>
    <row r="22993" spans="1:7">
      <c r="A22993" s="65"/>
      <c r="B22993" s="65"/>
      <c r="C22993" s="65"/>
      <c r="D22993" s="65"/>
      <c r="E22993" s="65"/>
      <c r="F22993" s="65"/>
      <c r="G22993" s="145"/>
    </row>
    <row r="22994" spans="1:7">
      <c r="A22994" s="65"/>
      <c r="B22994" s="65"/>
      <c r="C22994" s="65"/>
      <c r="D22994" s="65"/>
      <c r="E22994" s="65"/>
      <c r="F22994" s="65"/>
      <c r="G22994" s="145"/>
    </row>
    <row r="22995" spans="1:7">
      <c r="A22995" s="65"/>
      <c r="B22995" s="65"/>
      <c r="C22995" s="65"/>
      <c r="D22995" s="65"/>
      <c r="E22995" s="65"/>
      <c r="F22995" s="65"/>
      <c r="G22995" s="145"/>
    </row>
    <row r="22996" spans="1:7">
      <c r="A22996" s="65"/>
      <c r="B22996" s="65"/>
      <c r="C22996" s="65"/>
      <c r="D22996" s="65"/>
      <c r="E22996" s="65"/>
      <c r="F22996" s="65"/>
      <c r="G22996" s="145"/>
    </row>
    <row r="22997" spans="1:7">
      <c r="A22997" s="65"/>
      <c r="B22997" s="65"/>
      <c r="C22997" s="65"/>
      <c r="D22997" s="65"/>
      <c r="E22997" s="65"/>
      <c r="F22997" s="65"/>
      <c r="G22997" s="145"/>
    </row>
    <row r="22998" spans="1:7">
      <c r="A22998" s="65"/>
      <c r="B22998" s="65"/>
      <c r="C22998" s="65"/>
      <c r="D22998" s="65"/>
      <c r="E22998" s="65"/>
      <c r="F22998" s="65"/>
      <c r="G22998" s="145"/>
    </row>
    <row r="22999" spans="1:7">
      <c r="A22999" s="65"/>
      <c r="B22999" s="65"/>
      <c r="C22999" s="65"/>
      <c r="D22999" s="65"/>
      <c r="E22999" s="65"/>
      <c r="F22999" s="65"/>
      <c r="G22999" s="145"/>
    </row>
    <row r="23000" spans="1:7">
      <c r="A23000" s="65"/>
      <c r="B23000" s="65"/>
      <c r="C23000" s="65"/>
      <c r="D23000" s="65"/>
      <c r="E23000" s="65"/>
      <c r="F23000" s="65"/>
      <c r="G23000" s="145"/>
    </row>
    <row r="23001" spans="1:7">
      <c r="A23001" s="65"/>
      <c r="B23001" s="65"/>
      <c r="C23001" s="65"/>
      <c r="D23001" s="65"/>
      <c r="E23001" s="65"/>
      <c r="F23001" s="65"/>
      <c r="G23001" s="145"/>
    </row>
    <row r="23002" spans="1:7">
      <c r="A23002" s="65"/>
      <c r="B23002" s="65"/>
      <c r="C23002" s="65"/>
      <c r="D23002" s="65"/>
      <c r="E23002" s="65"/>
      <c r="F23002" s="65"/>
      <c r="G23002" s="145"/>
    </row>
    <row r="23003" spans="1:7">
      <c r="A23003" s="65"/>
      <c r="B23003" s="65"/>
      <c r="C23003" s="65"/>
      <c r="D23003" s="65"/>
      <c r="E23003" s="65"/>
      <c r="F23003" s="65"/>
      <c r="G23003" s="145"/>
    </row>
    <row r="23004" spans="1:7">
      <c r="A23004" s="65"/>
      <c r="B23004" s="65"/>
      <c r="C23004" s="65"/>
      <c r="D23004" s="65"/>
      <c r="E23004" s="65"/>
      <c r="F23004" s="65"/>
      <c r="G23004" s="145"/>
    </row>
    <row r="23005" spans="1:7">
      <c r="A23005" s="65"/>
      <c r="B23005" s="65"/>
      <c r="C23005" s="65"/>
      <c r="D23005" s="65"/>
      <c r="E23005" s="65"/>
      <c r="F23005" s="65"/>
      <c r="G23005" s="145"/>
    </row>
    <row r="23006" spans="1:7">
      <c r="A23006" s="65"/>
      <c r="B23006" s="65"/>
      <c r="C23006" s="65"/>
      <c r="D23006" s="65"/>
      <c r="E23006" s="65"/>
      <c r="F23006" s="65"/>
      <c r="G23006" s="145"/>
    </row>
    <row r="23007" spans="1:7">
      <c r="A23007" s="65"/>
      <c r="B23007" s="65"/>
      <c r="C23007" s="65"/>
      <c r="D23007" s="65"/>
      <c r="E23007" s="65"/>
      <c r="F23007" s="65"/>
      <c r="G23007" s="145"/>
    </row>
    <row r="23008" spans="1:7">
      <c r="A23008" s="65"/>
      <c r="B23008" s="65"/>
      <c r="C23008" s="65"/>
      <c r="D23008" s="65"/>
      <c r="E23008" s="65"/>
      <c r="F23008" s="65"/>
      <c r="G23008" s="145"/>
    </row>
    <row r="23009" spans="1:7">
      <c r="A23009" s="65"/>
      <c r="B23009" s="65"/>
      <c r="C23009" s="65"/>
      <c r="D23009" s="65"/>
      <c r="E23009" s="65"/>
      <c r="F23009" s="65"/>
      <c r="G23009" s="145"/>
    </row>
    <row r="23010" spans="1:7">
      <c r="A23010" s="65"/>
      <c r="B23010" s="65"/>
      <c r="C23010" s="65"/>
      <c r="D23010" s="65"/>
      <c r="E23010" s="65"/>
      <c r="F23010" s="65"/>
      <c r="G23010" s="145"/>
    </row>
    <row r="23011" spans="1:7">
      <c r="A23011" s="65"/>
      <c r="B23011" s="65"/>
      <c r="C23011" s="65"/>
      <c r="D23011" s="65"/>
      <c r="E23011" s="65"/>
      <c r="F23011" s="65"/>
      <c r="G23011" s="145"/>
    </row>
    <row r="23012" spans="1:7">
      <c r="A23012" s="65"/>
      <c r="B23012" s="65"/>
      <c r="C23012" s="65"/>
      <c r="D23012" s="65"/>
      <c r="E23012" s="65"/>
      <c r="F23012" s="65"/>
      <c r="G23012" s="145"/>
    </row>
    <row r="23013" spans="1:7">
      <c r="A23013" s="65"/>
      <c r="B23013" s="65"/>
      <c r="C23013" s="65"/>
      <c r="D23013" s="65"/>
      <c r="E23013" s="65"/>
      <c r="F23013" s="65"/>
      <c r="G23013" s="145"/>
    </row>
    <row r="23014" spans="1:7">
      <c r="A23014" s="65"/>
      <c r="B23014" s="65"/>
      <c r="C23014" s="65"/>
      <c r="D23014" s="65"/>
      <c r="E23014" s="65"/>
      <c r="F23014" s="65"/>
      <c r="G23014" s="145"/>
    </row>
    <row r="23015" spans="1:7">
      <c r="A23015" s="65"/>
      <c r="B23015" s="65"/>
      <c r="C23015" s="65"/>
      <c r="D23015" s="65"/>
      <c r="E23015" s="65"/>
      <c r="F23015" s="65"/>
      <c r="G23015" s="145"/>
    </row>
    <row r="23016" spans="1:7">
      <c r="A23016" s="65"/>
      <c r="B23016" s="65"/>
      <c r="C23016" s="65"/>
      <c r="D23016" s="65"/>
      <c r="E23016" s="65"/>
      <c r="F23016" s="65"/>
      <c r="G23016" s="145"/>
    </row>
    <row r="23017" spans="1:7">
      <c r="A23017" s="65"/>
      <c r="B23017" s="65"/>
      <c r="C23017" s="65"/>
      <c r="D23017" s="65"/>
      <c r="E23017" s="65"/>
      <c r="F23017" s="65"/>
      <c r="G23017" s="145"/>
    </row>
    <row r="23018" spans="1:7">
      <c r="A23018" s="65"/>
      <c r="B23018" s="65"/>
      <c r="C23018" s="65"/>
      <c r="D23018" s="65"/>
      <c r="E23018" s="65"/>
      <c r="F23018" s="65"/>
      <c r="G23018" s="145"/>
    </row>
    <row r="23019" spans="1:7">
      <c r="A23019" s="65"/>
      <c r="B23019" s="65"/>
      <c r="C23019" s="65"/>
      <c r="D23019" s="65"/>
      <c r="E23019" s="65"/>
      <c r="F23019" s="65"/>
      <c r="G23019" s="145"/>
    </row>
    <row r="23020" spans="1:7">
      <c r="A23020" s="65"/>
      <c r="B23020" s="65"/>
      <c r="C23020" s="65"/>
      <c r="D23020" s="65"/>
      <c r="E23020" s="65"/>
      <c r="F23020" s="65"/>
      <c r="G23020" s="145"/>
    </row>
    <row r="23021" spans="1:7">
      <c r="A23021" s="65"/>
      <c r="B23021" s="65"/>
      <c r="C23021" s="65"/>
      <c r="D23021" s="65"/>
      <c r="E23021" s="65"/>
      <c r="F23021" s="65"/>
      <c r="G23021" s="145"/>
    </row>
    <row r="23022" spans="1:7">
      <c r="A23022" s="65"/>
      <c r="B23022" s="65"/>
      <c r="C23022" s="65"/>
      <c r="D23022" s="65"/>
      <c r="E23022" s="65"/>
      <c r="F23022" s="65"/>
      <c r="G23022" s="145"/>
    </row>
    <row r="23023" spans="1:7">
      <c r="A23023" s="65"/>
      <c r="B23023" s="65"/>
      <c r="C23023" s="65"/>
      <c r="D23023" s="65"/>
      <c r="E23023" s="65"/>
      <c r="F23023" s="65"/>
      <c r="G23023" s="145"/>
    </row>
    <row r="23024" spans="1:7">
      <c r="A23024" s="65"/>
      <c r="B23024" s="65"/>
      <c r="C23024" s="65"/>
      <c r="D23024" s="65"/>
      <c r="E23024" s="65"/>
      <c r="F23024" s="65"/>
      <c r="G23024" s="145"/>
    </row>
    <row r="23025" spans="1:7">
      <c r="A23025" s="65"/>
      <c r="B23025" s="65"/>
      <c r="C23025" s="65"/>
      <c r="D23025" s="65"/>
      <c r="E23025" s="65"/>
      <c r="F23025" s="65"/>
      <c r="G23025" s="145"/>
    </row>
    <row r="23026" spans="1:7">
      <c r="A23026" s="65"/>
      <c r="B23026" s="65"/>
      <c r="C23026" s="65"/>
      <c r="D23026" s="65"/>
      <c r="E23026" s="65"/>
      <c r="F23026" s="65"/>
      <c r="G23026" s="145"/>
    </row>
    <row r="23027" spans="1:7">
      <c r="A23027" s="65"/>
      <c r="B23027" s="65"/>
      <c r="C23027" s="65"/>
      <c r="D23027" s="65"/>
      <c r="E23027" s="65"/>
      <c r="F23027" s="65"/>
      <c r="G23027" s="145"/>
    </row>
    <row r="23028" spans="1:7">
      <c r="A23028" s="65"/>
      <c r="B23028" s="65"/>
      <c r="C23028" s="65"/>
      <c r="D23028" s="65"/>
      <c r="E23028" s="65"/>
      <c r="F23028" s="65"/>
      <c r="G23028" s="145"/>
    </row>
    <row r="23029" spans="1:7">
      <c r="A23029" s="65"/>
      <c r="B23029" s="65"/>
      <c r="C23029" s="65"/>
      <c r="D23029" s="65"/>
      <c r="E23029" s="65"/>
      <c r="F23029" s="65"/>
      <c r="G23029" s="145"/>
    </row>
    <row r="23030" spans="1:7">
      <c r="A23030" s="65"/>
      <c r="B23030" s="65"/>
      <c r="C23030" s="65"/>
      <c r="D23030" s="65"/>
      <c r="E23030" s="65"/>
      <c r="F23030" s="65"/>
      <c r="G23030" s="145"/>
    </row>
    <row r="23031" spans="1:7">
      <c r="A23031" s="65"/>
      <c r="B23031" s="65"/>
      <c r="C23031" s="65"/>
      <c r="D23031" s="65"/>
      <c r="E23031" s="65"/>
      <c r="F23031" s="65"/>
      <c r="G23031" s="145"/>
    </row>
    <row r="23032" spans="1:7">
      <c r="A23032" s="65"/>
      <c r="B23032" s="65"/>
      <c r="C23032" s="65"/>
      <c r="D23032" s="65"/>
      <c r="E23032" s="65"/>
      <c r="F23032" s="65"/>
      <c r="G23032" s="145"/>
    </row>
    <row r="23033" spans="1:7">
      <c r="A23033" s="65"/>
      <c r="B23033" s="65"/>
      <c r="C23033" s="65"/>
      <c r="D23033" s="65"/>
      <c r="E23033" s="65"/>
      <c r="F23033" s="65"/>
      <c r="G23033" s="145"/>
    </row>
    <row r="23034" spans="1:7">
      <c r="A23034" s="65"/>
      <c r="B23034" s="65"/>
      <c r="C23034" s="65"/>
      <c r="D23034" s="65"/>
      <c r="E23034" s="65"/>
      <c r="F23034" s="65"/>
      <c r="G23034" s="145"/>
    </row>
    <row r="23035" spans="1:7">
      <c r="A23035" s="65"/>
      <c r="B23035" s="65"/>
      <c r="C23035" s="65"/>
      <c r="D23035" s="65"/>
      <c r="E23035" s="65"/>
      <c r="F23035" s="65"/>
      <c r="G23035" s="145"/>
    </row>
    <row r="23036" spans="1:7">
      <c r="A23036" s="65"/>
      <c r="B23036" s="65"/>
      <c r="C23036" s="65"/>
      <c r="D23036" s="65"/>
      <c r="E23036" s="65"/>
      <c r="F23036" s="65"/>
      <c r="G23036" s="145"/>
    </row>
    <row r="23037" spans="1:7">
      <c r="A23037" s="65"/>
      <c r="B23037" s="65"/>
      <c r="C23037" s="65"/>
      <c r="D23037" s="65"/>
      <c r="E23037" s="65"/>
      <c r="F23037" s="65"/>
      <c r="G23037" s="145"/>
    </row>
    <row r="23038" spans="1:7">
      <c r="A23038" s="65"/>
      <c r="B23038" s="65"/>
      <c r="C23038" s="65"/>
      <c r="D23038" s="65"/>
      <c r="E23038" s="65"/>
      <c r="F23038" s="65"/>
      <c r="G23038" s="145"/>
    </row>
    <row r="23039" spans="1:7">
      <c r="A23039" s="65"/>
      <c r="B23039" s="65"/>
      <c r="C23039" s="65"/>
      <c r="D23039" s="65"/>
      <c r="E23039" s="65"/>
      <c r="F23039" s="65"/>
      <c r="G23039" s="145"/>
    </row>
    <row r="23040" spans="1:7">
      <c r="A23040" s="65"/>
      <c r="B23040" s="65"/>
      <c r="C23040" s="65"/>
      <c r="D23040" s="65"/>
      <c r="E23040" s="65"/>
      <c r="F23040" s="65"/>
      <c r="G23040" s="145"/>
    </row>
    <row r="23041" spans="1:7">
      <c r="A23041" s="65"/>
      <c r="B23041" s="65"/>
      <c r="C23041" s="65"/>
      <c r="D23041" s="65"/>
      <c r="E23041" s="65"/>
      <c r="F23041" s="65"/>
      <c r="G23041" s="145"/>
    </row>
    <row r="23042" spans="1:7">
      <c r="A23042" s="65"/>
      <c r="B23042" s="65"/>
      <c r="C23042" s="65"/>
      <c r="D23042" s="65"/>
      <c r="E23042" s="65"/>
      <c r="F23042" s="65"/>
      <c r="G23042" s="145"/>
    </row>
    <row r="23043" spans="1:7">
      <c r="A23043" s="65"/>
      <c r="B23043" s="65"/>
      <c r="C23043" s="65"/>
      <c r="D23043" s="65"/>
      <c r="E23043" s="65"/>
      <c r="F23043" s="65"/>
      <c r="G23043" s="145"/>
    </row>
    <row r="23044" spans="1:7">
      <c r="A23044" s="65"/>
      <c r="B23044" s="65"/>
      <c r="C23044" s="65"/>
      <c r="D23044" s="65"/>
      <c r="E23044" s="65"/>
      <c r="F23044" s="65"/>
      <c r="G23044" s="145"/>
    </row>
    <row r="23045" spans="1:7">
      <c r="A23045" s="65"/>
      <c r="B23045" s="65"/>
      <c r="C23045" s="65"/>
      <c r="D23045" s="65"/>
      <c r="E23045" s="65"/>
      <c r="F23045" s="65"/>
      <c r="G23045" s="145"/>
    </row>
    <row r="23046" spans="1:7">
      <c r="A23046" s="65"/>
      <c r="B23046" s="65"/>
      <c r="C23046" s="65"/>
      <c r="D23046" s="65"/>
      <c r="E23046" s="65"/>
      <c r="F23046" s="65"/>
      <c r="G23046" s="145"/>
    </row>
    <row r="23047" spans="1:7">
      <c r="A23047" s="65"/>
      <c r="B23047" s="65"/>
      <c r="C23047" s="65"/>
      <c r="D23047" s="65"/>
      <c r="E23047" s="65"/>
      <c r="F23047" s="65"/>
      <c r="G23047" s="145"/>
    </row>
    <row r="23048" spans="1:7">
      <c r="A23048" s="65"/>
      <c r="B23048" s="65"/>
      <c r="C23048" s="65"/>
      <c r="D23048" s="65"/>
      <c r="E23048" s="65"/>
      <c r="F23048" s="65"/>
      <c r="G23048" s="145"/>
    </row>
    <row r="23049" spans="1:7">
      <c r="A23049" s="65"/>
      <c r="B23049" s="65"/>
      <c r="C23049" s="65"/>
      <c r="D23049" s="65"/>
      <c r="E23049" s="65"/>
      <c r="F23049" s="65"/>
      <c r="G23049" s="145"/>
    </row>
    <row r="23050" spans="1:7">
      <c r="A23050" s="65"/>
      <c r="B23050" s="65"/>
      <c r="C23050" s="65"/>
      <c r="D23050" s="65"/>
      <c r="E23050" s="65"/>
      <c r="F23050" s="65"/>
      <c r="G23050" s="145"/>
    </row>
    <row r="23051" spans="1:7">
      <c r="A23051" s="65"/>
      <c r="B23051" s="65"/>
      <c r="C23051" s="65"/>
      <c r="D23051" s="65"/>
      <c r="E23051" s="65"/>
      <c r="F23051" s="65"/>
      <c r="G23051" s="145"/>
    </row>
    <row r="23052" spans="1:7">
      <c r="A23052" s="65"/>
      <c r="B23052" s="65"/>
      <c r="C23052" s="65"/>
      <c r="D23052" s="65"/>
      <c r="E23052" s="65"/>
      <c r="F23052" s="65"/>
      <c r="G23052" s="145"/>
    </row>
    <row r="23053" spans="1:7">
      <c r="A23053" s="65"/>
      <c r="B23053" s="65"/>
      <c r="C23053" s="65"/>
      <c r="D23053" s="65"/>
      <c r="E23053" s="65"/>
      <c r="F23053" s="65"/>
      <c r="G23053" s="145"/>
    </row>
    <row r="23054" spans="1:7">
      <c r="A23054" s="65"/>
      <c r="B23054" s="65"/>
      <c r="C23054" s="65"/>
      <c r="D23054" s="65"/>
      <c r="E23054" s="65"/>
      <c r="F23054" s="65"/>
      <c r="G23054" s="145"/>
    </row>
    <row r="23055" spans="1:7">
      <c r="A23055" s="65"/>
      <c r="B23055" s="65"/>
      <c r="C23055" s="65"/>
      <c r="D23055" s="65"/>
      <c r="E23055" s="65"/>
      <c r="F23055" s="65"/>
      <c r="G23055" s="145"/>
    </row>
    <row r="23056" spans="1:7">
      <c r="A23056" s="65"/>
      <c r="B23056" s="65"/>
      <c r="C23056" s="65"/>
      <c r="D23056" s="65"/>
      <c r="E23056" s="65"/>
      <c r="F23056" s="65"/>
      <c r="G23056" s="145"/>
    </row>
    <row r="23057" spans="1:7">
      <c r="A23057" s="65"/>
      <c r="B23057" s="65"/>
      <c r="C23057" s="65"/>
      <c r="D23057" s="65"/>
      <c r="E23057" s="65"/>
      <c r="F23057" s="65"/>
      <c r="G23057" s="145"/>
    </row>
    <row r="23058" spans="1:7">
      <c r="A23058" s="65"/>
      <c r="B23058" s="65"/>
      <c r="C23058" s="65"/>
      <c r="D23058" s="65"/>
      <c r="E23058" s="65"/>
      <c r="F23058" s="65"/>
      <c r="G23058" s="145"/>
    </row>
    <row r="23059" spans="1:7">
      <c r="A23059" s="65"/>
      <c r="B23059" s="65"/>
      <c r="C23059" s="65"/>
      <c r="D23059" s="65"/>
      <c r="E23059" s="65"/>
      <c r="F23059" s="65"/>
      <c r="G23059" s="145"/>
    </row>
    <row r="23060" spans="1:7">
      <c r="A23060" s="65"/>
      <c r="B23060" s="65"/>
      <c r="C23060" s="65"/>
      <c r="D23060" s="65"/>
      <c r="E23060" s="65"/>
      <c r="F23060" s="65"/>
      <c r="G23060" s="145"/>
    </row>
    <row r="23061" spans="1:7">
      <c r="A23061" s="65"/>
      <c r="B23061" s="65"/>
      <c r="C23061" s="65"/>
      <c r="D23061" s="65"/>
      <c r="E23061" s="65"/>
      <c r="F23061" s="65"/>
      <c r="G23061" s="145"/>
    </row>
    <row r="23062" spans="1:7">
      <c r="A23062" s="65"/>
      <c r="B23062" s="65"/>
      <c r="C23062" s="65"/>
      <c r="D23062" s="65"/>
      <c r="E23062" s="65"/>
      <c r="F23062" s="65"/>
      <c r="G23062" s="145"/>
    </row>
    <row r="23063" spans="1:7">
      <c r="A23063" s="65"/>
      <c r="B23063" s="65"/>
      <c r="C23063" s="65"/>
      <c r="D23063" s="65"/>
      <c r="E23063" s="65"/>
      <c r="F23063" s="65"/>
      <c r="G23063" s="145"/>
    </row>
    <row r="23064" spans="1:7">
      <c r="A23064" s="65"/>
      <c r="B23064" s="65"/>
      <c r="C23064" s="65"/>
      <c r="D23064" s="65"/>
      <c r="E23064" s="65"/>
      <c r="F23064" s="65"/>
      <c r="G23064" s="145"/>
    </row>
    <row r="23065" spans="1:7">
      <c r="A23065" s="65"/>
      <c r="B23065" s="65"/>
      <c r="C23065" s="65"/>
      <c r="D23065" s="65"/>
      <c r="E23065" s="65"/>
      <c r="F23065" s="65"/>
      <c r="G23065" s="145"/>
    </row>
    <row r="23066" spans="1:7">
      <c r="A23066" s="65"/>
      <c r="B23066" s="65"/>
      <c r="C23066" s="65"/>
      <c r="D23066" s="65"/>
      <c r="E23066" s="65"/>
      <c r="F23066" s="65"/>
      <c r="G23066" s="145"/>
    </row>
    <row r="23067" spans="1:7">
      <c r="A23067" s="65"/>
      <c r="B23067" s="65"/>
      <c r="C23067" s="65"/>
      <c r="D23067" s="65"/>
      <c r="E23067" s="65"/>
      <c r="F23067" s="65"/>
      <c r="G23067" s="145"/>
    </row>
    <row r="23068" spans="1:7">
      <c r="A23068" s="65"/>
      <c r="B23068" s="65"/>
      <c r="C23068" s="65"/>
      <c r="D23068" s="65"/>
      <c r="E23068" s="65"/>
      <c r="F23068" s="65"/>
      <c r="G23068" s="145"/>
    </row>
    <row r="23069" spans="1:7">
      <c r="A23069" s="65"/>
      <c r="B23069" s="65"/>
      <c r="C23069" s="65"/>
      <c r="D23069" s="65"/>
      <c r="E23069" s="65"/>
      <c r="F23069" s="65"/>
      <c r="G23069" s="145"/>
    </row>
    <row r="23070" spans="1:7">
      <c r="A23070" s="65"/>
      <c r="B23070" s="65"/>
      <c r="C23070" s="65"/>
      <c r="D23070" s="65"/>
      <c r="E23070" s="65"/>
      <c r="F23070" s="65"/>
      <c r="G23070" s="145"/>
    </row>
    <row r="23071" spans="1:7">
      <c r="A23071" s="65"/>
      <c r="B23071" s="65"/>
      <c r="C23071" s="65"/>
      <c r="D23071" s="65"/>
      <c r="E23071" s="65"/>
      <c r="F23071" s="65"/>
      <c r="G23071" s="145"/>
    </row>
    <row r="23072" spans="1:7">
      <c r="A23072" s="65"/>
      <c r="B23072" s="65"/>
      <c r="C23072" s="65"/>
      <c r="D23072" s="65"/>
      <c r="E23072" s="65"/>
      <c r="F23072" s="65"/>
      <c r="G23072" s="145"/>
    </row>
    <row r="23073" spans="1:7">
      <c r="A23073" s="65"/>
      <c r="B23073" s="65"/>
      <c r="C23073" s="65"/>
      <c r="D23073" s="65"/>
      <c r="E23073" s="65"/>
      <c r="F23073" s="65"/>
      <c r="G23073" s="145"/>
    </row>
    <row r="23074" spans="1:7">
      <c r="A23074" s="65"/>
      <c r="B23074" s="65"/>
      <c r="C23074" s="65"/>
      <c r="D23074" s="65"/>
      <c r="E23074" s="65"/>
      <c r="F23074" s="65"/>
      <c r="G23074" s="145"/>
    </row>
    <row r="23075" spans="1:7">
      <c r="A23075" s="65"/>
      <c r="B23075" s="65"/>
      <c r="C23075" s="65"/>
      <c r="D23075" s="65"/>
      <c r="E23075" s="65"/>
      <c r="F23075" s="65"/>
      <c r="G23075" s="145"/>
    </row>
    <row r="23076" spans="1:7">
      <c r="A23076" s="65"/>
      <c r="B23076" s="65"/>
      <c r="C23076" s="65"/>
      <c r="D23076" s="65"/>
      <c r="E23076" s="65"/>
      <c r="F23076" s="65"/>
      <c r="G23076" s="145"/>
    </row>
    <row r="23077" spans="1:7">
      <c r="A23077" s="65"/>
      <c r="B23077" s="65"/>
      <c r="C23077" s="65"/>
      <c r="D23077" s="65"/>
      <c r="E23077" s="65"/>
      <c r="F23077" s="65"/>
      <c r="G23077" s="145"/>
    </row>
    <row r="23078" spans="1:7">
      <c r="A23078" s="65"/>
      <c r="B23078" s="65"/>
      <c r="C23078" s="65"/>
      <c r="D23078" s="65"/>
      <c r="E23078" s="65"/>
      <c r="F23078" s="65"/>
      <c r="G23078" s="145"/>
    </row>
    <row r="23079" spans="1:7">
      <c r="A23079" s="65"/>
      <c r="B23079" s="65"/>
      <c r="C23079" s="65"/>
      <c r="D23079" s="65"/>
      <c r="E23079" s="65"/>
      <c r="F23079" s="65"/>
      <c r="G23079" s="145"/>
    </row>
    <row r="23080" spans="1:7">
      <c r="A23080" s="65"/>
      <c r="B23080" s="65"/>
      <c r="C23080" s="65"/>
      <c r="D23080" s="65"/>
      <c r="E23080" s="65"/>
      <c r="F23080" s="65"/>
      <c r="G23080" s="145"/>
    </row>
    <row r="23081" spans="1:7">
      <c r="A23081" s="65"/>
      <c r="B23081" s="65"/>
      <c r="C23081" s="65"/>
      <c r="D23081" s="65"/>
      <c r="E23081" s="65"/>
      <c r="F23081" s="65"/>
      <c r="G23081" s="145"/>
    </row>
    <row r="23082" spans="1:7">
      <c r="A23082" s="65"/>
      <c r="B23082" s="65"/>
      <c r="C23082" s="65"/>
      <c r="D23082" s="65"/>
      <c r="E23082" s="65"/>
      <c r="F23082" s="65"/>
      <c r="G23082" s="145"/>
    </row>
    <row r="23083" spans="1:7">
      <c r="A23083" s="65"/>
      <c r="B23083" s="65"/>
      <c r="C23083" s="65"/>
      <c r="D23083" s="65"/>
      <c r="E23083" s="65"/>
      <c r="F23083" s="65"/>
      <c r="G23083" s="145"/>
    </row>
    <row r="23084" spans="1:7">
      <c r="A23084" s="65"/>
      <c r="B23084" s="65"/>
      <c r="C23084" s="65"/>
      <c r="D23084" s="65"/>
      <c r="E23084" s="65"/>
      <c r="F23084" s="65"/>
      <c r="G23084" s="145"/>
    </row>
    <row r="23085" spans="1:7">
      <c r="A23085" s="65"/>
      <c r="B23085" s="65"/>
      <c r="C23085" s="65"/>
      <c r="D23085" s="65"/>
      <c r="E23085" s="65"/>
      <c r="F23085" s="65"/>
      <c r="G23085" s="145"/>
    </row>
    <row r="23086" spans="1:7">
      <c r="A23086" s="65"/>
      <c r="B23086" s="65"/>
      <c r="C23086" s="65"/>
      <c r="D23086" s="65"/>
      <c r="E23086" s="65"/>
      <c r="F23086" s="65"/>
      <c r="G23086" s="145"/>
    </row>
    <row r="23087" spans="1:7">
      <c r="A23087" s="65"/>
      <c r="B23087" s="65"/>
      <c r="C23087" s="65"/>
      <c r="D23087" s="65"/>
      <c r="E23087" s="65"/>
      <c r="F23087" s="65"/>
      <c r="G23087" s="145"/>
    </row>
    <row r="23088" spans="1:7">
      <c r="A23088" s="65"/>
      <c r="B23088" s="65"/>
      <c r="C23088" s="65"/>
      <c r="D23088" s="65"/>
      <c r="E23088" s="65"/>
      <c r="F23088" s="65"/>
      <c r="G23088" s="145"/>
    </row>
    <row r="23089" spans="1:7">
      <c r="A23089" s="65"/>
      <c r="B23089" s="65"/>
      <c r="C23089" s="65"/>
      <c r="D23089" s="65"/>
      <c r="E23089" s="65"/>
      <c r="F23089" s="65"/>
      <c r="G23089" s="145"/>
    </row>
    <row r="23090" spans="1:7">
      <c r="A23090" s="65"/>
      <c r="B23090" s="65"/>
      <c r="C23090" s="65"/>
      <c r="D23090" s="65"/>
      <c r="E23090" s="65"/>
      <c r="F23090" s="65"/>
      <c r="G23090" s="145"/>
    </row>
    <row r="23091" spans="1:7">
      <c r="A23091" s="65"/>
      <c r="B23091" s="65"/>
      <c r="C23091" s="65"/>
      <c r="D23091" s="65"/>
      <c r="E23091" s="65"/>
      <c r="F23091" s="65"/>
      <c r="G23091" s="145"/>
    </row>
    <row r="23092" spans="1:7">
      <c r="A23092" s="65"/>
      <c r="B23092" s="65"/>
      <c r="C23092" s="65"/>
      <c r="D23092" s="65"/>
      <c r="E23092" s="65"/>
      <c r="F23092" s="65"/>
      <c r="G23092" s="145"/>
    </row>
    <row r="23093" spans="1:7">
      <c r="A23093" s="65"/>
      <c r="B23093" s="65"/>
      <c r="C23093" s="65"/>
      <c r="D23093" s="65"/>
      <c r="E23093" s="65"/>
      <c r="F23093" s="65"/>
      <c r="G23093" s="145"/>
    </row>
    <row r="23094" spans="1:7">
      <c r="A23094" s="65"/>
      <c r="B23094" s="65"/>
      <c r="C23094" s="65"/>
      <c r="D23094" s="65"/>
      <c r="E23094" s="65"/>
      <c r="F23094" s="65"/>
      <c r="G23094" s="145"/>
    </row>
    <row r="23095" spans="1:7">
      <c r="A23095" s="65"/>
      <c r="B23095" s="65"/>
      <c r="C23095" s="65"/>
      <c r="D23095" s="65"/>
      <c r="E23095" s="65"/>
      <c r="F23095" s="65"/>
      <c r="G23095" s="145"/>
    </row>
    <row r="23096" spans="1:7">
      <c r="A23096" s="65"/>
      <c r="B23096" s="65"/>
      <c r="C23096" s="65"/>
      <c r="D23096" s="65"/>
      <c r="E23096" s="65"/>
      <c r="F23096" s="65"/>
      <c r="G23096" s="145"/>
    </row>
    <row r="23097" spans="1:7">
      <c r="A23097" s="65"/>
      <c r="B23097" s="65"/>
      <c r="C23097" s="65"/>
      <c r="D23097" s="65"/>
      <c r="E23097" s="65"/>
      <c r="F23097" s="65"/>
      <c r="G23097" s="145"/>
    </row>
    <row r="23098" spans="1:7">
      <c r="A23098" s="65"/>
      <c r="B23098" s="65"/>
      <c r="C23098" s="65"/>
      <c r="D23098" s="65"/>
      <c r="E23098" s="65"/>
      <c r="F23098" s="65"/>
      <c r="G23098" s="145"/>
    </row>
    <row r="23099" spans="1:7">
      <c r="A23099" s="65"/>
      <c r="B23099" s="65"/>
      <c r="C23099" s="65"/>
      <c r="D23099" s="65"/>
      <c r="E23099" s="65"/>
      <c r="F23099" s="65"/>
      <c r="G23099" s="145"/>
    </row>
    <row r="23100" spans="1:7">
      <c r="A23100" s="65"/>
      <c r="B23100" s="65"/>
      <c r="C23100" s="65"/>
      <c r="D23100" s="65"/>
      <c r="E23100" s="65"/>
      <c r="F23100" s="65"/>
      <c r="G23100" s="145"/>
    </row>
    <row r="23101" spans="1:7">
      <c r="A23101" s="65"/>
      <c r="B23101" s="65"/>
      <c r="C23101" s="65"/>
      <c r="D23101" s="65"/>
      <c r="E23101" s="65"/>
      <c r="F23101" s="65"/>
      <c r="G23101" s="145"/>
    </row>
    <row r="23102" spans="1:7">
      <c r="A23102" s="65"/>
      <c r="B23102" s="65"/>
      <c r="C23102" s="65"/>
      <c r="D23102" s="65"/>
      <c r="E23102" s="65"/>
      <c r="F23102" s="65"/>
      <c r="G23102" s="145"/>
    </row>
    <row r="23103" spans="1:7">
      <c r="A23103" s="65"/>
      <c r="B23103" s="65"/>
      <c r="C23103" s="65"/>
      <c r="D23103" s="65"/>
      <c r="E23103" s="65"/>
      <c r="F23103" s="65"/>
      <c r="G23103" s="145"/>
    </row>
    <row r="23104" spans="1:7">
      <c r="A23104" s="65"/>
      <c r="B23104" s="65"/>
      <c r="C23104" s="65"/>
      <c r="D23104" s="65"/>
      <c r="E23104" s="65"/>
      <c r="F23104" s="65"/>
      <c r="G23104" s="145"/>
    </row>
    <row r="23105" spans="1:7">
      <c r="A23105" s="65"/>
      <c r="B23105" s="65"/>
      <c r="C23105" s="65"/>
      <c r="D23105" s="65"/>
      <c r="E23105" s="65"/>
      <c r="F23105" s="65"/>
      <c r="G23105" s="145"/>
    </row>
    <row r="23106" spans="1:7">
      <c r="A23106" s="65"/>
      <c r="B23106" s="65"/>
      <c r="C23106" s="65"/>
      <c r="D23106" s="65"/>
      <c r="E23106" s="65"/>
      <c r="F23106" s="65"/>
      <c r="G23106" s="145"/>
    </row>
    <row r="23107" spans="1:7">
      <c r="A23107" s="65"/>
      <c r="B23107" s="65"/>
      <c r="C23107" s="65"/>
      <c r="D23107" s="65"/>
      <c r="E23107" s="65"/>
      <c r="F23107" s="65"/>
      <c r="G23107" s="145"/>
    </row>
    <row r="23108" spans="1:7">
      <c r="A23108" s="65"/>
      <c r="B23108" s="65"/>
      <c r="C23108" s="65"/>
      <c r="D23108" s="65"/>
      <c r="E23108" s="65"/>
      <c r="F23108" s="65"/>
      <c r="G23108" s="145"/>
    </row>
    <row r="23109" spans="1:7">
      <c r="A23109" s="65"/>
      <c r="B23109" s="65"/>
      <c r="C23109" s="65"/>
      <c r="D23109" s="65"/>
      <c r="E23109" s="65"/>
      <c r="F23109" s="65"/>
      <c r="G23109" s="145"/>
    </row>
    <row r="23110" spans="1:7">
      <c r="A23110" s="65"/>
      <c r="B23110" s="65"/>
      <c r="C23110" s="65"/>
      <c r="D23110" s="65"/>
      <c r="E23110" s="65"/>
      <c r="F23110" s="65"/>
      <c r="G23110" s="145"/>
    </row>
    <row r="23111" spans="1:7">
      <c r="A23111" s="65"/>
      <c r="B23111" s="65"/>
      <c r="C23111" s="65"/>
      <c r="D23111" s="65"/>
      <c r="E23111" s="65"/>
      <c r="F23111" s="65"/>
      <c r="G23111" s="145"/>
    </row>
    <row r="23112" spans="1:7">
      <c r="A23112" s="65"/>
      <c r="B23112" s="65"/>
      <c r="C23112" s="65"/>
      <c r="D23112" s="65"/>
      <c r="E23112" s="65"/>
      <c r="F23112" s="65"/>
      <c r="G23112" s="145"/>
    </row>
    <row r="23113" spans="1:7">
      <c r="A23113" s="65"/>
      <c r="B23113" s="65"/>
      <c r="C23113" s="65"/>
      <c r="D23113" s="65"/>
      <c r="E23113" s="65"/>
      <c r="F23113" s="65"/>
      <c r="G23113" s="145"/>
    </row>
    <row r="23114" spans="1:7">
      <c r="A23114" s="65"/>
      <c r="B23114" s="65"/>
      <c r="C23114" s="65"/>
      <c r="D23114" s="65"/>
      <c r="E23114" s="65"/>
      <c r="F23114" s="65"/>
      <c r="G23114" s="145"/>
    </row>
    <row r="23115" spans="1:7">
      <c r="A23115" s="65"/>
      <c r="B23115" s="65"/>
      <c r="C23115" s="65"/>
      <c r="D23115" s="65"/>
      <c r="E23115" s="65"/>
      <c r="F23115" s="65"/>
      <c r="G23115" s="145"/>
    </row>
    <row r="23116" spans="1:7">
      <c r="A23116" s="65"/>
      <c r="B23116" s="65"/>
      <c r="C23116" s="65"/>
      <c r="D23116" s="65"/>
      <c r="E23116" s="65"/>
      <c r="F23116" s="65"/>
      <c r="G23116" s="145"/>
    </row>
    <row r="23117" spans="1:7">
      <c r="A23117" s="65"/>
      <c r="B23117" s="65"/>
      <c r="C23117" s="65"/>
      <c r="D23117" s="65"/>
      <c r="E23117" s="65"/>
      <c r="F23117" s="65"/>
      <c r="G23117" s="145"/>
    </row>
    <row r="23118" spans="1:7">
      <c r="A23118" s="65"/>
      <c r="B23118" s="65"/>
      <c r="C23118" s="65"/>
      <c r="D23118" s="65"/>
      <c r="E23118" s="65"/>
      <c r="F23118" s="65"/>
      <c r="G23118" s="145"/>
    </row>
    <row r="23119" spans="1:7">
      <c r="A23119" s="65"/>
      <c r="B23119" s="65"/>
      <c r="C23119" s="65"/>
      <c r="D23119" s="65"/>
      <c r="E23119" s="65"/>
      <c r="F23119" s="65"/>
      <c r="G23119" s="145"/>
    </row>
    <row r="23120" spans="1:7">
      <c r="A23120" s="65"/>
      <c r="B23120" s="65"/>
      <c r="C23120" s="65"/>
      <c r="D23120" s="65"/>
      <c r="E23120" s="65"/>
      <c r="F23120" s="65"/>
      <c r="G23120" s="145"/>
    </row>
    <row r="23121" spans="1:7">
      <c r="A23121" s="65"/>
      <c r="B23121" s="65"/>
      <c r="C23121" s="65"/>
      <c r="D23121" s="65"/>
      <c r="E23121" s="65"/>
      <c r="F23121" s="65"/>
      <c r="G23121" s="145"/>
    </row>
    <row r="23122" spans="1:7">
      <c r="A23122" s="65"/>
      <c r="B23122" s="65"/>
      <c r="C23122" s="65"/>
      <c r="D23122" s="65"/>
      <c r="E23122" s="65"/>
      <c r="F23122" s="65"/>
      <c r="G23122" s="145"/>
    </row>
    <row r="23123" spans="1:7">
      <c r="A23123" s="65"/>
      <c r="B23123" s="65"/>
      <c r="C23123" s="65"/>
      <c r="D23123" s="65"/>
      <c r="E23123" s="65"/>
      <c r="F23123" s="65"/>
      <c r="G23123" s="145"/>
    </row>
    <row r="23124" spans="1:7">
      <c r="A23124" s="65"/>
      <c r="B23124" s="65"/>
      <c r="C23124" s="65"/>
      <c r="D23124" s="65"/>
      <c r="E23124" s="65"/>
      <c r="F23124" s="65"/>
      <c r="G23124" s="145"/>
    </row>
    <row r="23125" spans="1:7">
      <c r="A23125" s="65"/>
      <c r="B23125" s="65"/>
      <c r="C23125" s="65"/>
      <c r="D23125" s="65"/>
      <c r="E23125" s="65"/>
      <c r="F23125" s="65"/>
      <c r="G23125" s="145"/>
    </row>
    <row r="23126" spans="1:7">
      <c r="A23126" s="65"/>
      <c r="B23126" s="65"/>
      <c r="C23126" s="65"/>
      <c r="D23126" s="65"/>
      <c r="E23126" s="65"/>
      <c r="F23126" s="65"/>
      <c r="G23126" s="145"/>
    </row>
    <row r="23127" spans="1:7">
      <c r="A23127" s="65"/>
      <c r="B23127" s="65"/>
      <c r="C23127" s="65"/>
      <c r="D23127" s="65"/>
      <c r="E23127" s="65"/>
      <c r="F23127" s="65"/>
      <c r="G23127" s="145"/>
    </row>
    <row r="23128" spans="1:7">
      <c r="A23128" s="65"/>
      <c r="B23128" s="65"/>
      <c r="C23128" s="65"/>
      <c r="D23128" s="65"/>
      <c r="E23128" s="65"/>
      <c r="F23128" s="65"/>
      <c r="G23128" s="145"/>
    </row>
    <row r="23129" spans="1:7">
      <c r="A23129" s="65"/>
      <c r="B23129" s="65"/>
      <c r="C23129" s="65"/>
      <c r="D23129" s="65"/>
      <c r="E23129" s="65"/>
      <c r="F23129" s="65"/>
      <c r="G23129" s="145"/>
    </row>
    <row r="23130" spans="1:7">
      <c r="A23130" s="65"/>
      <c r="B23130" s="65"/>
      <c r="C23130" s="65"/>
      <c r="D23130" s="65"/>
      <c r="E23130" s="65"/>
      <c r="F23130" s="65"/>
      <c r="G23130" s="145"/>
    </row>
    <row r="23131" spans="1:7">
      <c r="A23131" s="65"/>
      <c r="B23131" s="65"/>
      <c r="C23131" s="65"/>
      <c r="D23131" s="65"/>
      <c r="E23131" s="65"/>
      <c r="F23131" s="65"/>
      <c r="G23131" s="145"/>
    </row>
    <row r="23132" spans="1:7">
      <c r="A23132" s="65"/>
      <c r="B23132" s="65"/>
      <c r="C23132" s="65"/>
      <c r="D23132" s="65"/>
      <c r="E23132" s="65"/>
      <c r="F23132" s="65"/>
      <c r="G23132" s="145"/>
    </row>
    <row r="23133" spans="1:7">
      <c r="A23133" s="65"/>
      <c r="B23133" s="65"/>
      <c r="C23133" s="65"/>
      <c r="D23133" s="65"/>
      <c r="E23133" s="65"/>
      <c r="F23133" s="65"/>
      <c r="G23133" s="145"/>
    </row>
    <row r="23134" spans="1:7">
      <c r="A23134" s="65"/>
      <c r="B23134" s="65"/>
      <c r="C23134" s="65"/>
      <c r="D23134" s="65"/>
      <c r="E23134" s="65"/>
      <c r="F23134" s="65"/>
      <c r="G23134" s="145"/>
    </row>
    <row r="23135" spans="1:7">
      <c r="A23135" s="65"/>
      <c r="B23135" s="65"/>
      <c r="C23135" s="65"/>
      <c r="D23135" s="65"/>
      <c r="E23135" s="65"/>
      <c r="F23135" s="65"/>
      <c r="G23135" s="145"/>
    </row>
    <row r="23136" spans="1:7">
      <c r="A23136" s="65"/>
      <c r="B23136" s="65"/>
      <c r="C23136" s="65"/>
      <c r="D23136" s="65"/>
      <c r="E23136" s="65"/>
      <c r="F23136" s="65"/>
      <c r="G23136" s="145"/>
    </row>
    <row r="23137" spans="1:7">
      <c r="A23137" s="65"/>
      <c r="B23137" s="65"/>
      <c r="C23137" s="65"/>
      <c r="D23137" s="65"/>
      <c r="E23137" s="65"/>
      <c r="F23137" s="65"/>
      <c r="G23137" s="145"/>
    </row>
    <row r="23138" spans="1:7">
      <c r="A23138" s="65"/>
      <c r="B23138" s="65"/>
      <c r="C23138" s="65"/>
      <c r="D23138" s="65"/>
      <c r="E23138" s="65"/>
      <c r="F23138" s="65"/>
      <c r="G23138" s="145"/>
    </row>
    <row r="23139" spans="1:7">
      <c r="A23139" s="65"/>
      <c r="B23139" s="65"/>
      <c r="C23139" s="65"/>
      <c r="D23139" s="65"/>
      <c r="E23139" s="65"/>
      <c r="F23139" s="65"/>
      <c r="G23139" s="145"/>
    </row>
    <row r="23140" spans="1:7">
      <c r="A23140" s="65"/>
      <c r="B23140" s="65"/>
      <c r="C23140" s="65"/>
      <c r="D23140" s="65"/>
      <c r="E23140" s="65"/>
      <c r="F23140" s="65"/>
      <c r="G23140" s="145"/>
    </row>
    <row r="23141" spans="1:7">
      <c r="A23141" s="65"/>
      <c r="B23141" s="65"/>
      <c r="C23141" s="65"/>
      <c r="D23141" s="65"/>
      <c r="E23141" s="65"/>
      <c r="F23141" s="65"/>
      <c r="G23141" s="145"/>
    </row>
    <row r="23142" spans="1:7">
      <c r="A23142" s="65"/>
      <c r="B23142" s="65"/>
      <c r="C23142" s="65"/>
      <c r="D23142" s="65"/>
      <c r="E23142" s="65"/>
      <c r="F23142" s="65"/>
      <c r="G23142" s="145"/>
    </row>
    <row r="23143" spans="1:7">
      <c r="A23143" s="65"/>
      <c r="B23143" s="65"/>
      <c r="C23143" s="65"/>
      <c r="D23143" s="65"/>
      <c r="E23143" s="65"/>
      <c r="F23143" s="65"/>
      <c r="G23143" s="145"/>
    </row>
    <row r="23144" spans="1:7">
      <c r="A23144" s="65"/>
      <c r="B23144" s="65"/>
      <c r="C23144" s="65"/>
      <c r="D23144" s="65"/>
      <c r="E23144" s="65"/>
      <c r="F23144" s="65"/>
      <c r="G23144" s="145"/>
    </row>
    <row r="23145" spans="1:7">
      <c r="A23145" s="65"/>
      <c r="B23145" s="65"/>
      <c r="C23145" s="65"/>
      <c r="D23145" s="65"/>
      <c r="E23145" s="65"/>
      <c r="F23145" s="65"/>
      <c r="G23145" s="145"/>
    </row>
    <row r="23146" spans="1:7">
      <c r="A23146" s="65"/>
      <c r="B23146" s="65"/>
      <c r="C23146" s="65"/>
      <c r="D23146" s="65"/>
      <c r="E23146" s="65"/>
      <c r="F23146" s="65"/>
      <c r="G23146" s="145"/>
    </row>
    <row r="23147" spans="1:7">
      <c r="A23147" s="65"/>
      <c r="B23147" s="65"/>
      <c r="C23147" s="65"/>
      <c r="D23147" s="65"/>
      <c r="E23147" s="65"/>
      <c r="F23147" s="65"/>
      <c r="G23147" s="145"/>
    </row>
    <row r="23148" spans="1:7">
      <c r="A23148" s="65"/>
      <c r="B23148" s="65"/>
      <c r="C23148" s="65"/>
      <c r="D23148" s="65"/>
      <c r="E23148" s="65"/>
      <c r="F23148" s="65"/>
      <c r="G23148" s="145"/>
    </row>
    <row r="23149" spans="1:7">
      <c r="A23149" s="65"/>
      <c r="B23149" s="65"/>
      <c r="C23149" s="65"/>
      <c r="D23149" s="65"/>
      <c r="E23149" s="65"/>
      <c r="F23149" s="65"/>
      <c r="G23149" s="145"/>
    </row>
    <row r="23150" spans="1:7">
      <c r="A23150" s="65"/>
      <c r="B23150" s="65"/>
      <c r="C23150" s="65"/>
      <c r="D23150" s="65"/>
      <c r="E23150" s="65"/>
      <c r="F23150" s="65"/>
      <c r="G23150" s="145"/>
    </row>
    <row r="23151" spans="1:7">
      <c r="A23151" s="65"/>
      <c r="B23151" s="65"/>
      <c r="C23151" s="65"/>
      <c r="D23151" s="65"/>
      <c r="E23151" s="65"/>
      <c r="F23151" s="65"/>
      <c r="G23151" s="145"/>
    </row>
    <row r="23152" spans="1:7">
      <c r="A23152" s="65"/>
      <c r="B23152" s="65"/>
      <c r="C23152" s="65"/>
      <c r="D23152" s="65"/>
      <c r="E23152" s="65"/>
      <c r="F23152" s="65"/>
      <c r="G23152" s="145"/>
    </row>
    <row r="23153" spans="1:7">
      <c r="A23153" s="65"/>
      <c r="B23153" s="65"/>
      <c r="C23153" s="65"/>
      <c r="D23153" s="65"/>
      <c r="E23153" s="65"/>
      <c r="F23153" s="65"/>
      <c r="G23153" s="145"/>
    </row>
    <row r="23154" spans="1:7">
      <c r="A23154" s="65"/>
      <c r="B23154" s="65"/>
      <c r="C23154" s="65"/>
      <c r="D23154" s="65"/>
      <c r="E23154" s="65"/>
      <c r="F23154" s="65"/>
      <c r="G23154" s="145"/>
    </row>
    <row r="23155" spans="1:7">
      <c r="A23155" s="65"/>
      <c r="B23155" s="65"/>
      <c r="C23155" s="65"/>
      <c r="D23155" s="65"/>
      <c r="E23155" s="65"/>
      <c r="F23155" s="65"/>
      <c r="G23155" s="145"/>
    </row>
    <row r="23156" spans="1:7">
      <c r="A23156" s="65"/>
      <c r="B23156" s="65"/>
      <c r="C23156" s="65"/>
      <c r="D23156" s="65"/>
      <c r="E23156" s="65"/>
      <c r="F23156" s="65"/>
      <c r="G23156" s="145"/>
    </row>
    <row r="23157" spans="1:7">
      <c r="A23157" s="65"/>
      <c r="B23157" s="65"/>
      <c r="C23157" s="65"/>
      <c r="D23157" s="65"/>
      <c r="E23157" s="65"/>
      <c r="F23157" s="65"/>
      <c r="G23157" s="145"/>
    </row>
    <row r="23158" spans="1:7">
      <c r="A23158" s="65"/>
      <c r="B23158" s="65"/>
      <c r="C23158" s="65"/>
      <c r="D23158" s="65"/>
      <c r="E23158" s="65"/>
      <c r="F23158" s="65"/>
      <c r="G23158" s="145"/>
    </row>
    <row r="23159" spans="1:7">
      <c r="A23159" s="65"/>
      <c r="B23159" s="65"/>
      <c r="C23159" s="65"/>
      <c r="D23159" s="65"/>
      <c r="E23159" s="65"/>
      <c r="F23159" s="65"/>
      <c r="G23159" s="145"/>
    </row>
    <row r="23160" spans="1:7">
      <c r="A23160" s="65"/>
      <c r="B23160" s="65"/>
      <c r="C23160" s="65"/>
      <c r="D23160" s="65"/>
      <c r="E23160" s="65"/>
      <c r="F23160" s="65"/>
      <c r="G23160" s="145"/>
    </row>
    <row r="23161" spans="1:7">
      <c r="A23161" s="65"/>
      <c r="B23161" s="65"/>
      <c r="C23161" s="65"/>
      <c r="D23161" s="65"/>
      <c r="E23161" s="65"/>
      <c r="F23161" s="65"/>
      <c r="G23161" s="145"/>
    </row>
    <row r="23162" spans="1:7">
      <c r="A23162" s="65"/>
      <c r="B23162" s="65"/>
      <c r="C23162" s="65"/>
      <c r="D23162" s="65"/>
      <c r="E23162" s="65"/>
      <c r="F23162" s="65"/>
      <c r="G23162" s="145"/>
    </row>
    <row r="23163" spans="1:7">
      <c r="A23163" s="65"/>
      <c r="B23163" s="65"/>
      <c r="C23163" s="65"/>
      <c r="D23163" s="65"/>
      <c r="E23163" s="65"/>
      <c r="F23163" s="65"/>
      <c r="G23163" s="145"/>
    </row>
    <row r="23164" spans="1:7">
      <c r="A23164" s="65"/>
      <c r="B23164" s="65"/>
      <c r="C23164" s="65"/>
      <c r="D23164" s="65"/>
      <c r="E23164" s="65"/>
      <c r="F23164" s="65"/>
      <c r="G23164" s="145"/>
    </row>
    <row r="23165" spans="1:7">
      <c r="A23165" s="65"/>
      <c r="B23165" s="65"/>
      <c r="C23165" s="65"/>
      <c r="D23165" s="65"/>
      <c r="E23165" s="65"/>
      <c r="F23165" s="65"/>
      <c r="G23165" s="145"/>
    </row>
    <row r="23166" spans="1:7">
      <c r="A23166" s="65"/>
      <c r="B23166" s="65"/>
      <c r="C23166" s="65"/>
      <c r="D23166" s="65"/>
      <c r="E23166" s="65"/>
      <c r="F23166" s="65"/>
      <c r="G23166" s="145"/>
    </row>
    <row r="23167" spans="1:7">
      <c r="A23167" s="65"/>
      <c r="B23167" s="65"/>
      <c r="C23167" s="65"/>
      <c r="D23167" s="65"/>
      <c r="E23167" s="65"/>
      <c r="F23167" s="65"/>
      <c r="G23167" s="145"/>
    </row>
    <row r="23168" spans="1:7">
      <c r="A23168" s="65"/>
      <c r="B23168" s="65"/>
      <c r="C23168" s="65"/>
      <c r="D23168" s="65"/>
      <c r="E23168" s="65"/>
      <c r="F23168" s="65"/>
      <c r="G23168" s="145"/>
    </row>
    <row r="23169" spans="1:7">
      <c r="A23169" s="65"/>
      <c r="B23169" s="65"/>
      <c r="C23169" s="65"/>
      <c r="D23169" s="65"/>
      <c r="E23169" s="65"/>
      <c r="F23169" s="65"/>
      <c r="G23169" s="145"/>
    </row>
    <row r="23170" spans="1:7">
      <c r="A23170" s="65"/>
      <c r="B23170" s="65"/>
      <c r="C23170" s="65"/>
      <c r="D23170" s="65"/>
      <c r="E23170" s="65"/>
      <c r="F23170" s="65"/>
      <c r="G23170" s="145"/>
    </row>
    <row r="23171" spans="1:7">
      <c r="A23171" s="65"/>
      <c r="B23171" s="65"/>
      <c r="C23171" s="65"/>
      <c r="D23171" s="65"/>
      <c r="E23171" s="65"/>
      <c r="F23171" s="65"/>
      <c r="G23171" s="145"/>
    </row>
    <row r="23172" spans="1:7">
      <c r="A23172" s="65"/>
      <c r="B23172" s="65"/>
      <c r="C23172" s="65"/>
      <c r="D23172" s="65"/>
      <c r="E23172" s="65"/>
      <c r="F23172" s="65"/>
      <c r="G23172" s="145"/>
    </row>
    <row r="23173" spans="1:7">
      <c r="A23173" s="65"/>
      <c r="B23173" s="65"/>
      <c r="C23173" s="65"/>
      <c r="D23173" s="65"/>
      <c r="E23173" s="65"/>
      <c r="F23173" s="65"/>
      <c r="G23173" s="145"/>
    </row>
    <row r="23174" spans="1:7">
      <c r="A23174" s="65"/>
      <c r="B23174" s="65"/>
      <c r="C23174" s="65"/>
      <c r="D23174" s="65"/>
      <c r="E23174" s="65"/>
      <c r="F23174" s="65"/>
      <c r="G23174" s="145"/>
    </row>
    <row r="23175" spans="1:7">
      <c r="A23175" s="65"/>
      <c r="B23175" s="65"/>
      <c r="C23175" s="65"/>
      <c r="D23175" s="65"/>
      <c r="E23175" s="65"/>
      <c r="F23175" s="65"/>
      <c r="G23175" s="145"/>
    </row>
    <row r="23176" spans="1:7">
      <c r="A23176" s="65"/>
      <c r="B23176" s="65"/>
      <c r="C23176" s="65"/>
      <c r="D23176" s="65"/>
      <c r="E23176" s="65"/>
      <c r="F23176" s="65"/>
      <c r="G23176" s="145"/>
    </row>
    <row r="23177" spans="1:7">
      <c r="A23177" s="65"/>
      <c r="B23177" s="65"/>
      <c r="C23177" s="65"/>
      <c r="D23177" s="65"/>
      <c r="E23177" s="65"/>
      <c r="F23177" s="65"/>
      <c r="G23177" s="145"/>
    </row>
    <row r="23178" spans="1:7">
      <c r="A23178" s="65"/>
      <c r="B23178" s="65"/>
      <c r="C23178" s="65"/>
      <c r="D23178" s="65"/>
      <c r="E23178" s="65"/>
      <c r="F23178" s="65"/>
      <c r="G23178" s="145"/>
    </row>
    <row r="23179" spans="1:7">
      <c r="A23179" s="65"/>
      <c r="B23179" s="65"/>
      <c r="C23179" s="65"/>
      <c r="D23179" s="65"/>
      <c r="E23179" s="65"/>
      <c r="F23179" s="65"/>
      <c r="G23179" s="145"/>
    </row>
    <row r="23180" spans="1:7">
      <c r="A23180" s="65"/>
      <c r="B23180" s="65"/>
      <c r="C23180" s="65"/>
      <c r="D23180" s="65"/>
      <c r="E23180" s="65"/>
      <c r="F23180" s="65"/>
      <c r="G23180" s="145"/>
    </row>
    <row r="23181" spans="1:7">
      <c r="A23181" s="65"/>
      <c r="B23181" s="65"/>
      <c r="C23181" s="65"/>
      <c r="D23181" s="65"/>
      <c r="E23181" s="65"/>
      <c r="F23181" s="65"/>
      <c r="G23181" s="145"/>
    </row>
    <row r="23182" spans="1:7">
      <c r="A23182" s="65"/>
      <c r="B23182" s="65"/>
      <c r="C23182" s="65"/>
      <c r="D23182" s="65"/>
      <c r="E23182" s="65"/>
      <c r="F23182" s="65"/>
      <c r="G23182" s="145"/>
    </row>
    <row r="23183" spans="1:7">
      <c r="A23183" s="65"/>
      <c r="B23183" s="65"/>
      <c r="C23183" s="65"/>
      <c r="D23183" s="65"/>
      <c r="E23183" s="65"/>
      <c r="F23183" s="65"/>
      <c r="G23183" s="145"/>
    </row>
    <row r="23184" spans="1:7">
      <c r="A23184" s="65"/>
      <c r="B23184" s="65"/>
      <c r="C23184" s="65"/>
      <c r="D23184" s="65"/>
      <c r="E23184" s="65"/>
      <c r="F23184" s="65"/>
      <c r="G23184" s="145"/>
    </row>
    <row r="23185" spans="1:7">
      <c r="A23185" s="65"/>
      <c r="B23185" s="65"/>
      <c r="C23185" s="65"/>
      <c r="D23185" s="65"/>
      <c r="E23185" s="65"/>
      <c r="F23185" s="65"/>
      <c r="G23185" s="145"/>
    </row>
    <row r="23186" spans="1:7">
      <c r="A23186" s="65"/>
      <c r="B23186" s="65"/>
      <c r="C23186" s="65"/>
      <c r="D23186" s="65"/>
      <c r="E23186" s="65"/>
      <c r="F23186" s="65"/>
      <c r="G23186" s="145"/>
    </row>
    <row r="23187" spans="1:7">
      <c r="A23187" s="65"/>
      <c r="B23187" s="65"/>
      <c r="C23187" s="65"/>
      <c r="D23187" s="65"/>
      <c r="E23187" s="65"/>
      <c r="F23187" s="65"/>
      <c r="G23187" s="145"/>
    </row>
    <row r="23188" spans="1:7">
      <c r="A23188" s="65"/>
      <c r="B23188" s="65"/>
      <c r="C23188" s="65"/>
      <c r="D23188" s="65"/>
      <c r="E23188" s="65"/>
      <c r="F23188" s="65"/>
      <c r="G23188" s="145"/>
    </row>
    <row r="23189" spans="1:7">
      <c r="A23189" s="65"/>
      <c r="B23189" s="65"/>
      <c r="C23189" s="65"/>
      <c r="D23189" s="65"/>
      <c r="E23189" s="65"/>
      <c r="F23189" s="65"/>
      <c r="G23189" s="145"/>
    </row>
    <row r="23190" spans="1:7">
      <c r="A23190" s="65"/>
      <c r="B23190" s="65"/>
      <c r="C23190" s="65"/>
      <c r="D23190" s="65"/>
      <c r="E23190" s="65"/>
      <c r="F23190" s="65"/>
      <c r="G23190" s="145"/>
    </row>
    <row r="23191" spans="1:7">
      <c r="A23191" s="65"/>
      <c r="B23191" s="65"/>
      <c r="C23191" s="65"/>
      <c r="D23191" s="65"/>
      <c r="E23191" s="65"/>
      <c r="F23191" s="65"/>
      <c r="G23191" s="145"/>
    </row>
    <row r="23192" spans="1:7">
      <c r="A23192" s="65"/>
      <c r="B23192" s="65"/>
      <c r="C23192" s="65"/>
      <c r="D23192" s="65"/>
      <c r="E23192" s="65"/>
      <c r="F23192" s="65"/>
      <c r="G23192" s="145"/>
    </row>
    <row r="23193" spans="1:7">
      <c r="A23193" s="65"/>
      <c r="B23193" s="65"/>
      <c r="C23193" s="65"/>
      <c r="D23193" s="65"/>
      <c r="E23193" s="65"/>
      <c r="F23193" s="65"/>
      <c r="G23193" s="145"/>
    </row>
    <row r="23194" spans="1:7">
      <c r="A23194" s="65"/>
      <c r="B23194" s="65"/>
      <c r="C23194" s="65"/>
      <c r="D23194" s="65"/>
      <c r="E23194" s="65"/>
      <c r="F23194" s="65"/>
      <c r="G23194" s="145"/>
    </row>
    <row r="23195" spans="1:7">
      <c r="A23195" s="65"/>
      <c r="B23195" s="65"/>
      <c r="C23195" s="65"/>
      <c r="D23195" s="65"/>
      <c r="E23195" s="65"/>
      <c r="F23195" s="65"/>
      <c r="G23195" s="145"/>
    </row>
    <row r="23196" spans="1:7">
      <c r="A23196" s="65"/>
      <c r="B23196" s="65"/>
      <c r="C23196" s="65"/>
      <c r="D23196" s="65"/>
      <c r="E23196" s="65"/>
      <c r="F23196" s="65"/>
      <c r="G23196" s="145"/>
    </row>
    <row r="23197" spans="1:7">
      <c r="A23197" s="65"/>
      <c r="B23197" s="65"/>
      <c r="C23197" s="65"/>
      <c r="D23197" s="65"/>
      <c r="E23197" s="65"/>
      <c r="F23197" s="65"/>
      <c r="G23197" s="145"/>
    </row>
    <row r="23198" spans="1:7">
      <c r="A23198" s="65"/>
      <c r="B23198" s="65"/>
      <c r="C23198" s="65"/>
      <c r="D23198" s="65"/>
      <c r="E23198" s="65"/>
      <c r="F23198" s="65"/>
      <c r="G23198" s="145"/>
    </row>
    <row r="23199" spans="1:7">
      <c r="A23199" s="65"/>
      <c r="B23199" s="65"/>
      <c r="C23199" s="65"/>
      <c r="D23199" s="65"/>
      <c r="E23199" s="65"/>
      <c r="F23199" s="65"/>
      <c r="G23199" s="145"/>
    </row>
    <row r="23200" spans="1:7">
      <c r="A23200" s="65"/>
      <c r="B23200" s="65"/>
      <c r="C23200" s="65"/>
      <c r="D23200" s="65"/>
      <c r="E23200" s="65"/>
      <c r="F23200" s="65"/>
      <c r="G23200" s="145"/>
    </row>
    <row r="23201" spans="1:7">
      <c r="A23201" s="65"/>
      <c r="B23201" s="65"/>
      <c r="C23201" s="65"/>
      <c r="D23201" s="65"/>
      <c r="E23201" s="65"/>
      <c r="F23201" s="65"/>
      <c r="G23201" s="145"/>
    </row>
    <row r="23202" spans="1:7">
      <c r="A23202" s="65"/>
      <c r="B23202" s="65"/>
      <c r="C23202" s="65"/>
      <c r="D23202" s="65"/>
      <c r="E23202" s="65"/>
      <c r="F23202" s="65"/>
      <c r="G23202" s="145"/>
    </row>
    <row r="23203" spans="1:7">
      <c r="A23203" s="65"/>
      <c r="B23203" s="65"/>
      <c r="C23203" s="65"/>
      <c r="D23203" s="65"/>
      <c r="E23203" s="65"/>
      <c r="F23203" s="65"/>
      <c r="G23203" s="145"/>
    </row>
    <row r="23204" spans="1:7">
      <c r="A23204" s="65"/>
      <c r="B23204" s="65"/>
      <c r="C23204" s="65"/>
      <c r="D23204" s="65"/>
      <c r="E23204" s="65"/>
      <c r="F23204" s="65"/>
      <c r="G23204" s="145"/>
    </row>
    <row r="23205" spans="1:7">
      <c r="A23205" s="65"/>
      <c r="B23205" s="65"/>
      <c r="C23205" s="65"/>
      <c r="D23205" s="65"/>
      <c r="E23205" s="65"/>
      <c r="F23205" s="65"/>
      <c r="G23205" s="145"/>
    </row>
    <row r="23206" spans="1:7">
      <c r="A23206" s="65"/>
      <c r="B23206" s="65"/>
      <c r="C23206" s="65"/>
      <c r="D23206" s="65"/>
      <c r="E23206" s="65"/>
      <c r="F23206" s="65"/>
      <c r="G23206" s="145"/>
    </row>
    <row r="23207" spans="1:7">
      <c r="A23207" s="65"/>
      <c r="B23207" s="65"/>
      <c r="C23207" s="65"/>
      <c r="D23207" s="65"/>
      <c r="E23207" s="65"/>
      <c r="F23207" s="65"/>
      <c r="G23207" s="145"/>
    </row>
    <row r="23208" spans="1:7">
      <c r="A23208" s="65"/>
      <c r="B23208" s="65"/>
      <c r="C23208" s="65"/>
      <c r="D23208" s="65"/>
      <c r="E23208" s="65"/>
      <c r="F23208" s="65"/>
      <c r="G23208" s="145"/>
    </row>
    <row r="23209" spans="1:7">
      <c r="A23209" s="65"/>
      <c r="B23209" s="65"/>
      <c r="C23209" s="65"/>
      <c r="D23209" s="65"/>
      <c r="E23209" s="65"/>
      <c r="F23209" s="65"/>
      <c r="G23209" s="145"/>
    </row>
    <row r="23210" spans="1:7">
      <c r="A23210" s="65"/>
      <c r="B23210" s="65"/>
      <c r="C23210" s="65"/>
      <c r="D23210" s="65"/>
      <c r="E23210" s="65"/>
      <c r="F23210" s="65"/>
      <c r="G23210" s="145"/>
    </row>
    <row r="23211" spans="1:7">
      <c r="A23211" s="65"/>
      <c r="B23211" s="65"/>
      <c r="C23211" s="65"/>
      <c r="D23211" s="65"/>
      <c r="E23211" s="65"/>
      <c r="F23211" s="65"/>
      <c r="G23211" s="145"/>
    </row>
    <row r="23212" spans="1:7">
      <c r="A23212" s="65"/>
      <c r="B23212" s="65"/>
      <c r="C23212" s="65"/>
      <c r="D23212" s="65"/>
      <c r="E23212" s="65"/>
      <c r="F23212" s="65"/>
      <c r="G23212" s="145"/>
    </row>
    <row r="23213" spans="1:7">
      <c r="A23213" s="65"/>
      <c r="B23213" s="65"/>
      <c r="C23213" s="65"/>
      <c r="D23213" s="65"/>
      <c r="E23213" s="65"/>
      <c r="F23213" s="65"/>
      <c r="G23213" s="145"/>
    </row>
    <row r="23214" spans="1:7">
      <c r="A23214" s="65"/>
      <c r="B23214" s="65"/>
      <c r="C23214" s="65"/>
      <c r="D23214" s="65"/>
      <c r="E23214" s="65"/>
      <c r="F23214" s="65"/>
      <c r="G23214" s="145"/>
    </row>
    <row r="23215" spans="1:7">
      <c r="A23215" s="65"/>
      <c r="B23215" s="65"/>
      <c r="C23215" s="65"/>
      <c r="D23215" s="65"/>
      <c r="E23215" s="65"/>
      <c r="F23215" s="65"/>
      <c r="G23215" s="145"/>
    </row>
    <row r="23216" spans="1:7">
      <c r="A23216" s="65"/>
      <c r="B23216" s="65"/>
      <c r="C23216" s="65"/>
      <c r="D23216" s="65"/>
      <c r="E23216" s="65"/>
      <c r="F23216" s="65"/>
      <c r="G23216" s="145"/>
    </row>
    <row r="23217" spans="1:7">
      <c r="A23217" s="65"/>
      <c r="B23217" s="65"/>
      <c r="C23217" s="65"/>
      <c r="D23217" s="65"/>
      <c r="E23217" s="65"/>
      <c r="F23217" s="65"/>
      <c r="G23217" s="145"/>
    </row>
    <row r="23218" spans="1:7">
      <c r="A23218" s="65"/>
      <c r="B23218" s="65"/>
      <c r="C23218" s="65"/>
      <c r="D23218" s="65"/>
      <c r="E23218" s="65"/>
      <c r="F23218" s="65"/>
      <c r="G23218" s="145"/>
    </row>
    <row r="23219" spans="1:7">
      <c r="A23219" s="65"/>
      <c r="B23219" s="65"/>
      <c r="C23219" s="65"/>
      <c r="D23219" s="65"/>
      <c r="E23219" s="65"/>
      <c r="F23219" s="65"/>
      <c r="G23219" s="145"/>
    </row>
    <row r="23220" spans="1:7">
      <c r="A23220" s="65"/>
      <c r="B23220" s="65"/>
      <c r="C23220" s="65"/>
      <c r="D23220" s="65"/>
      <c r="E23220" s="65"/>
      <c r="F23220" s="65"/>
      <c r="G23220" s="145"/>
    </row>
    <row r="23221" spans="1:7">
      <c r="A23221" s="65"/>
      <c r="B23221" s="65"/>
      <c r="C23221" s="65"/>
      <c r="D23221" s="65"/>
      <c r="E23221" s="65"/>
      <c r="F23221" s="65"/>
      <c r="G23221" s="145"/>
    </row>
    <row r="23222" spans="1:7">
      <c r="A23222" s="65"/>
      <c r="B23222" s="65"/>
      <c r="C23222" s="65"/>
      <c r="D23222" s="65"/>
      <c r="E23222" s="65"/>
      <c r="F23222" s="65"/>
      <c r="G23222" s="145"/>
    </row>
    <row r="23223" spans="1:7">
      <c r="A23223" s="65"/>
      <c r="B23223" s="65"/>
      <c r="C23223" s="65"/>
      <c r="D23223" s="65"/>
      <c r="E23223" s="65"/>
      <c r="F23223" s="65"/>
      <c r="G23223" s="145"/>
    </row>
    <row r="23224" spans="1:7">
      <c r="A23224" s="65"/>
      <c r="B23224" s="65"/>
      <c r="C23224" s="65"/>
      <c r="D23224" s="65"/>
      <c r="E23224" s="65"/>
      <c r="F23224" s="65"/>
      <c r="G23224" s="145"/>
    </row>
    <row r="23225" spans="1:7">
      <c r="A23225" s="65"/>
      <c r="B23225" s="65"/>
      <c r="C23225" s="65"/>
      <c r="D23225" s="65"/>
      <c r="E23225" s="65"/>
      <c r="F23225" s="65"/>
      <c r="G23225" s="145"/>
    </row>
    <row r="23226" spans="1:7">
      <c r="A23226" s="65"/>
      <c r="B23226" s="65"/>
      <c r="C23226" s="65"/>
      <c r="D23226" s="65"/>
      <c r="E23226" s="65"/>
      <c r="F23226" s="65"/>
      <c r="G23226" s="145"/>
    </row>
    <row r="23227" spans="1:7">
      <c r="A23227" s="65"/>
      <c r="B23227" s="65"/>
      <c r="C23227" s="65"/>
      <c r="D23227" s="65"/>
      <c r="E23227" s="65"/>
      <c r="F23227" s="65"/>
      <c r="G23227" s="145"/>
    </row>
    <row r="23228" spans="1:7">
      <c r="A23228" s="65"/>
      <c r="B23228" s="65"/>
      <c r="C23228" s="65"/>
      <c r="D23228" s="65"/>
      <c r="E23228" s="65"/>
      <c r="F23228" s="65"/>
      <c r="G23228" s="145"/>
    </row>
    <row r="23229" spans="1:7">
      <c r="A23229" s="65"/>
      <c r="B23229" s="65"/>
      <c r="C23229" s="65"/>
      <c r="D23229" s="65"/>
      <c r="E23229" s="65"/>
      <c r="F23229" s="65"/>
      <c r="G23229" s="145"/>
    </row>
    <row r="23230" spans="1:7">
      <c r="A23230" s="65"/>
      <c r="B23230" s="65"/>
      <c r="C23230" s="65"/>
      <c r="D23230" s="65"/>
      <c r="E23230" s="65"/>
      <c r="F23230" s="65"/>
      <c r="G23230" s="145"/>
    </row>
    <row r="23231" spans="1:7">
      <c r="A23231" s="65"/>
      <c r="B23231" s="65"/>
      <c r="C23231" s="65"/>
      <c r="D23231" s="65"/>
      <c r="E23231" s="65"/>
      <c r="F23231" s="65"/>
      <c r="G23231" s="145"/>
    </row>
    <row r="23232" spans="1:7">
      <c r="A23232" s="65"/>
      <c r="B23232" s="65"/>
      <c r="C23232" s="65"/>
      <c r="D23232" s="65"/>
      <c r="E23232" s="65"/>
      <c r="F23232" s="65"/>
      <c r="G23232" s="145"/>
    </row>
    <row r="23233" spans="1:7">
      <c r="A23233" s="65"/>
      <c r="B23233" s="65"/>
      <c r="C23233" s="65"/>
      <c r="D23233" s="65"/>
      <c r="E23233" s="65"/>
      <c r="F23233" s="65"/>
      <c r="G23233" s="145"/>
    </row>
    <row r="23234" spans="1:7">
      <c r="A23234" s="65"/>
      <c r="B23234" s="65"/>
      <c r="C23234" s="65"/>
      <c r="D23234" s="65"/>
      <c r="E23234" s="65"/>
      <c r="F23234" s="65"/>
      <c r="G23234" s="145"/>
    </row>
    <row r="23235" spans="1:7">
      <c r="A23235" s="65"/>
      <c r="B23235" s="65"/>
      <c r="C23235" s="65"/>
      <c r="D23235" s="65"/>
      <c r="E23235" s="65"/>
      <c r="F23235" s="65"/>
      <c r="G23235" s="145"/>
    </row>
    <row r="23236" spans="1:7">
      <c r="A23236" s="65"/>
      <c r="B23236" s="65"/>
      <c r="C23236" s="65"/>
      <c r="D23236" s="65"/>
      <c r="E23236" s="65"/>
      <c r="F23236" s="65"/>
      <c r="G23236" s="145"/>
    </row>
    <row r="23237" spans="1:7">
      <c r="A23237" s="65"/>
      <c r="B23237" s="65"/>
      <c r="C23237" s="65"/>
      <c r="D23237" s="65"/>
      <c r="E23237" s="65"/>
      <c r="F23237" s="65"/>
      <c r="G23237" s="145"/>
    </row>
    <row r="23238" spans="1:7">
      <c r="A23238" s="65"/>
      <c r="B23238" s="65"/>
      <c r="C23238" s="65"/>
      <c r="D23238" s="65"/>
      <c r="E23238" s="65"/>
      <c r="F23238" s="65"/>
      <c r="G23238" s="145"/>
    </row>
    <row r="23239" spans="1:7">
      <c r="A23239" s="65"/>
      <c r="B23239" s="65"/>
      <c r="C23239" s="65"/>
      <c r="D23239" s="65"/>
      <c r="E23239" s="65"/>
      <c r="F23239" s="65"/>
      <c r="G23239" s="145"/>
    </row>
    <row r="23240" spans="1:7">
      <c r="A23240" s="65"/>
      <c r="B23240" s="65"/>
      <c r="C23240" s="65"/>
      <c r="D23240" s="65"/>
      <c r="E23240" s="65"/>
      <c r="F23240" s="65"/>
      <c r="G23240" s="145"/>
    </row>
    <row r="23241" spans="1:7">
      <c r="A23241" s="65"/>
      <c r="B23241" s="65"/>
      <c r="C23241" s="65"/>
      <c r="D23241" s="65"/>
      <c r="E23241" s="65"/>
      <c r="F23241" s="65"/>
      <c r="G23241" s="145"/>
    </row>
    <row r="23242" spans="1:7">
      <c r="A23242" s="65"/>
      <c r="B23242" s="65"/>
      <c r="C23242" s="65"/>
      <c r="D23242" s="65"/>
      <c r="E23242" s="65"/>
      <c r="F23242" s="65"/>
      <c r="G23242" s="145"/>
    </row>
    <row r="23243" spans="1:7">
      <c r="A23243" s="65"/>
      <c r="B23243" s="65"/>
      <c r="C23243" s="65"/>
      <c r="D23243" s="65"/>
      <c r="E23243" s="65"/>
      <c r="F23243" s="65"/>
      <c r="G23243" s="145"/>
    </row>
    <row r="23244" spans="1:7">
      <c r="A23244" s="65"/>
      <c r="B23244" s="65"/>
      <c r="C23244" s="65"/>
      <c r="D23244" s="65"/>
      <c r="E23244" s="65"/>
      <c r="F23244" s="65"/>
      <c r="G23244" s="145"/>
    </row>
    <row r="23245" spans="1:7">
      <c r="A23245" s="65"/>
      <c r="B23245" s="65"/>
      <c r="C23245" s="65"/>
      <c r="D23245" s="65"/>
      <c r="E23245" s="65"/>
      <c r="F23245" s="65"/>
      <c r="G23245" s="145"/>
    </row>
    <row r="23246" spans="1:7">
      <c r="A23246" s="65"/>
      <c r="B23246" s="65"/>
      <c r="C23246" s="65"/>
      <c r="D23246" s="65"/>
      <c r="E23246" s="65"/>
      <c r="F23246" s="65"/>
      <c r="G23246" s="145"/>
    </row>
    <row r="23247" spans="1:7">
      <c r="A23247" s="65"/>
      <c r="B23247" s="65"/>
      <c r="C23247" s="65"/>
      <c r="D23247" s="65"/>
      <c r="E23247" s="65"/>
      <c r="F23247" s="65"/>
      <c r="G23247" s="145"/>
    </row>
    <row r="23248" spans="1:7">
      <c r="A23248" s="65"/>
      <c r="B23248" s="65"/>
      <c r="C23248" s="65"/>
      <c r="D23248" s="65"/>
      <c r="E23248" s="65"/>
      <c r="F23248" s="65"/>
      <c r="G23248" s="145"/>
    </row>
    <row r="23249" spans="1:7">
      <c r="A23249" s="65"/>
      <c r="B23249" s="65"/>
      <c r="C23249" s="65"/>
      <c r="D23249" s="65"/>
      <c r="E23249" s="65"/>
      <c r="F23249" s="65"/>
      <c r="G23249" s="145"/>
    </row>
    <row r="23250" spans="1:7">
      <c r="A23250" s="65"/>
      <c r="B23250" s="65"/>
      <c r="C23250" s="65"/>
      <c r="D23250" s="65"/>
      <c r="E23250" s="65"/>
      <c r="F23250" s="65"/>
      <c r="G23250" s="145"/>
    </row>
    <row r="23251" spans="1:7">
      <c r="A23251" s="65"/>
      <c r="B23251" s="65"/>
      <c r="C23251" s="65"/>
      <c r="D23251" s="65"/>
      <c r="E23251" s="65"/>
      <c r="F23251" s="65"/>
      <c r="G23251" s="145"/>
    </row>
    <row r="23252" spans="1:7">
      <c r="A23252" s="65"/>
      <c r="B23252" s="65"/>
      <c r="C23252" s="65"/>
      <c r="D23252" s="65"/>
      <c r="E23252" s="65"/>
      <c r="F23252" s="65"/>
      <c r="G23252" s="145"/>
    </row>
    <row r="23253" spans="1:7">
      <c r="A23253" s="65"/>
      <c r="B23253" s="65"/>
      <c r="C23253" s="65"/>
      <c r="D23253" s="65"/>
      <c r="E23253" s="65"/>
      <c r="F23253" s="65"/>
      <c r="G23253" s="145"/>
    </row>
    <row r="23254" spans="1:7">
      <c r="A23254" s="65"/>
      <c r="B23254" s="65"/>
      <c r="C23254" s="65"/>
      <c r="D23254" s="65"/>
      <c r="E23254" s="65"/>
      <c r="F23254" s="65"/>
      <c r="G23254" s="145"/>
    </row>
    <row r="23255" spans="1:7">
      <c r="A23255" s="65"/>
      <c r="B23255" s="65"/>
      <c r="C23255" s="65"/>
      <c r="D23255" s="65"/>
      <c r="E23255" s="65"/>
      <c r="F23255" s="65"/>
      <c r="G23255" s="145"/>
    </row>
    <row r="23256" spans="1:7">
      <c r="A23256" s="65"/>
      <c r="B23256" s="65"/>
      <c r="C23256" s="65"/>
      <c r="D23256" s="65"/>
      <c r="E23256" s="65"/>
      <c r="F23256" s="65"/>
      <c r="G23256" s="145"/>
    </row>
    <row r="23257" spans="1:7">
      <c r="A23257" s="65"/>
      <c r="B23257" s="65"/>
      <c r="C23257" s="65"/>
      <c r="D23257" s="65"/>
      <c r="E23257" s="65"/>
      <c r="F23257" s="65"/>
      <c r="G23257" s="145"/>
    </row>
    <row r="23258" spans="1:7">
      <c r="A23258" s="65"/>
      <c r="B23258" s="65"/>
      <c r="C23258" s="65"/>
      <c r="D23258" s="65"/>
      <c r="E23258" s="65"/>
      <c r="F23258" s="65"/>
      <c r="G23258" s="145"/>
    </row>
    <row r="23259" spans="1:7">
      <c r="A23259" s="65"/>
      <c r="B23259" s="65"/>
      <c r="C23259" s="65"/>
      <c r="D23259" s="65"/>
      <c r="E23259" s="65"/>
      <c r="F23259" s="65"/>
      <c r="G23259" s="145"/>
    </row>
    <row r="23260" spans="1:7">
      <c r="A23260" s="65"/>
      <c r="B23260" s="65"/>
      <c r="C23260" s="65"/>
      <c r="D23260" s="65"/>
      <c r="E23260" s="65"/>
      <c r="F23260" s="65"/>
      <c r="G23260" s="145"/>
    </row>
    <row r="23261" spans="1:7">
      <c r="A23261" s="65"/>
      <c r="B23261" s="65"/>
      <c r="C23261" s="65"/>
      <c r="D23261" s="65"/>
      <c r="E23261" s="65"/>
      <c r="F23261" s="65"/>
      <c r="G23261" s="145"/>
    </row>
    <row r="23262" spans="1:7">
      <c r="A23262" s="65"/>
      <c r="B23262" s="65"/>
      <c r="C23262" s="65"/>
      <c r="D23262" s="65"/>
      <c r="E23262" s="65"/>
      <c r="F23262" s="65"/>
      <c r="G23262" s="145"/>
    </row>
    <row r="23263" spans="1:7">
      <c r="A23263" s="65"/>
      <c r="B23263" s="65"/>
      <c r="C23263" s="65"/>
      <c r="D23263" s="65"/>
      <c r="E23263" s="65"/>
      <c r="F23263" s="65"/>
      <c r="G23263" s="145"/>
    </row>
    <row r="23264" spans="1:7">
      <c r="A23264" s="65"/>
      <c r="B23264" s="65"/>
      <c r="C23264" s="65"/>
      <c r="D23264" s="65"/>
      <c r="E23264" s="65"/>
      <c r="F23264" s="65"/>
      <c r="G23264" s="145"/>
    </row>
    <row r="23265" spans="1:7">
      <c r="A23265" s="65"/>
      <c r="B23265" s="65"/>
      <c r="C23265" s="65"/>
      <c r="D23265" s="65"/>
      <c r="E23265" s="65"/>
      <c r="F23265" s="65"/>
      <c r="G23265" s="145"/>
    </row>
    <row r="23266" spans="1:7">
      <c r="A23266" s="65"/>
      <c r="B23266" s="65"/>
      <c r="C23266" s="65"/>
      <c r="D23266" s="65"/>
      <c r="E23266" s="65"/>
      <c r="F23266" s="65"/>
      <c r="G23266" s="145"/>
    </row>
    <row r="23267" spans="1:7">
      <c r="A23267" s="65"/>
      <c r="B23267" s="65"/>
      <c r="C23267" s="65"/>
      <c r="D23267" s="65"/>
      <c r="E23267" s="65"/>
      <c r="F23267" s="65"/>
      <c r="G23267" s="145"/>
    </row>
    <row r="23268" spans="1:7">
      <c r="A23268" s="65"/>
      <c r="B23268" s="65"/>
      <c r="C23268" s="65"/>
      <c r="D23268" s="65"/>
      <c r="E23268" s="65"/>
      <c r="F23268" s="65"/>
      <c r="G23268" s="145"/>
    </row>
    <row r="23269" spans="1:7">
      <c r="A23269" s="65"/>
      <c r="B23269" s="65"/>
      <c r="C23269" s="65"/>
      <c r="D23269" s="65"/>
      <c r="E23269" s="65"/>
      <c r="F23269" s="65"/>
      <c r="G23269" s="145"/>
    </row>
    <row r="23270" spans="1:7">
      <c r="A23270" s="65"/>
      <c r="B23270" s="65"/>
      <c r="C23270" s="65"/>
      <c r="D23270" s="65"/>
      <c r="E23270" s="65"/>
      <c r="F23270" s="65"/>
      <c r="G23270" s="145"/>
    </row>
    <row r="23271" spans="1:7">
      <c r="A23271" s="65"/>
      <c r="B23271" s="65"/>
      <c r="C23271" s="65"/>
      <c r="D23271" s="65"/>
      <c r="E23271" s="65"/>
      <c r="F23271" s="65"/>
      <c r="G23271" s="145"/>
    </row>
    <row r="23272" spans="1:7">
      <c r="A23272" s="65"/>
      <c r="B23272" s="65"/>
      <c r="C23272" s="65"/>
      <c r="D23272" s="65"/>
      <c r="E23272" s="65"/>
      <c r="F23272" s="65"/>
      <c r="G23272" s="145"/>
    </row>
    <row r="23273" spans="1:7">
      <c r="A23273" s="65"/>
      <c r="B23273" s="65"/>
      <c r="C23273" s="65"/>
      <c r="D23273" s="65"/>
      <c r="E23273" s="65"/>
      <c r="F23273" s="65"/>
      <c r="G23273" s="145"/>
    </row>
    <row r="23274" spans="1:7">
      <c r="A23274" s="65"/>
      <c r="B23274" s="65"/>
      <c r="C23274" s="65"/>
      <c r="D23274" s="65"/>
      <c r="E23274" s="65"/>
      <c r="F23274" s="65"/>
      <c r="G23274" s="145"/>
    </row>
    <row r="23275" spans="1:7">
      <c r="A23275" s="65"/>
      <c r="B23275" s="65"/>
      <c r="C23275" s="65"/>
      <c r="D23275" s="65"/>
      <c r="E23275" s="65"/>
      <c r="F23275" s="65"/>
      <c r="G23275" s="145"/>
    </row>
    <row r="23276" spans="1:7">
      <c r="A23276" s="65"/>
      <c r="B23276" s="65"/>
      <c r="C23276" s="65"/>
      <c r="D23276" s="65"/>
      <c r="E23276" s="65"/>
      <c r="F23276" s="65"/>
      <c r="G23276" s="145"/>
    </row>
    <row r="23277" spans="1:7">
      <c r="A23277" s="65"/>
      <c r="B23277" s="65"/>
      <c r="C23277" s="65"/>
      <c r="D23277" s="65"/>
      <c r="E23277" s="65"/>
      <c r="F23277" s="65"/>
      <c r="G23277" s="145"/>
    </row>
    <row r="23278" spans="1:7">
      <c r="A23278" s="65"/>
      <c r="B23278" s="65"/>
      <c r="C23278" s="65"/>
      <c r="D23278" s="65"/>
      <c r="E23278" s="65"/>
      <c r="F23278" s="65"/>
      <c r="G23278" s="145"/>
    </row>
    <row r="23279" spans="1:7">
      <c r="A23279" s="65"/>
      <c r="B23279" s="65"/>
      <c r="C23279" s="65"/>
      <c r="D23279" s="65"/>
      <c r="E23279" s="65"/>
      <c r="F23279" s="65"/>
      <c r="G23279" s="145"/>
    </row>
    <row r="23280" spans="1:7">
      <c r="A23280" s="65"/>
      <c r="B23280" s="65"/>
      <c r="C23280" s="65"/>
      <c r="D23280" s="65"/>
      <c r="E23280" s="65"/>
      <c r="F23280" s="65"/>
      <c r="G23280" s="145"/>
    </row>
    <row r="23281" spans="1:7">
      <c r="A23281" s="65"/>
      <c r="B23281" s="65"/>
      <c r="C23281" s="65"/>
      <c r="D23281" s="65"/>
      <c r="E23281" s="65"/>
      <c r="F23281" s="65"/>
      <c r="G23281" s="145"/>
    </row>
    <row r="23282" spans="1:7">
      <c r="A23282" s="65"/>
      <c r="B23282" s="65"/>
      <c r="C23282" s="65"/>
      <c r="D23282" s="65"/>
      <c r="E23282" s="65"/>
      <c r="F23282" s="65"/>
      <c r="G23282" s="145"/>
    </row>
    <row r="23283" spans="1:7">
      <c r="A23283" s="65"/>
      <c r="B23283" s="65"/>
      <c r="C23283" s="65"/>
      <c r="D23283" s="65"/>
      <c r="E23283" s="65"/>
      <c r="F23283" s="65"/>
      <c r="G23283" s="145"/>
    </row>
    <row r="23284" spans="1:7">
      <c r="A23284" s="65"/>
      <c r="B23284" s="65"/>
      <c r="C23284" s="65"/>
      <c r="D23284" s="65"/>
      <c r="E23284" s="65"/>
      <c r="F23284" s="65"/>
      <c r="G23284" s="145"/>
    </row>
    <row r="23285" spans="1:7">
      <c r="A23285" s="65"/>
      <c r="B23285" s="65"/>
      <c r="C23285" s="65"/>
      <c r="D23285" s="65"/>
      <c r="E23285" s="65"/>
      <c r="F23285" s="65"/>
      <c r="G23285" s="145"/>
    </row>
    <row r="23286" spans="1:7">
      <c r="A23286" s="65"/>
      <c r="B23286" s="65"/>
      <c r="C23286" s="65"/>
      <c r="D23286" s="65"/>
      <c r="E23286" s="65"/>
      <c r="F23286" s="65"/>
      <c r="G23286" s="145"/>
    </row>
    <row r="23287" spans="1:7">
      <c r="A23287" s="65"/>
      <c r="B23287" s="65"/>
      <c r="C23287" s="65"/>
      <c r="D23287" s="65"/>
      <c r="E23287" s="65"/>
      <c r="F23287" s="65"/>
      <c r="G23287" s="145"/>
    </row>
    <row r="23288" spans="1:7">
      <c r="A23288" s="65"/>
      <c r="B23288" s="65"/>
      <c r="C23288" s="65"/>
      <c r="D23288" s="65"/>
      <c r="E23288" s="65"/>
      <c r="F23288" s="65"/>
      <c r="G23288" s="145"/>
    </row>
    <row r="23289" spans="1:7">
      <c r="A23289" s="65"/>
      <c r="B23289" s="65"/>
      <c r="C23289" s="65"/>
      <c r="D23289" s="65"/>
      <c r="E23289" s="65"/>
      <c r="F23289" s="65"/>
      <c r="G23289" s="145"/>
    </row>
    <row r="23290" spans="1:7">
      <c r="A23290" s="65"/>
      <c r="B23290" s="65"/>
      <c r="C23290" s="65"/>
      <c r="D23290" s="65"/>
      <c r="E23290" s="65"/>
      <c r="F23290" s="65"/>
      <c r="G23290" s="145"/>
    </row>
    <row r="23291" spans="1:7">
      <c r="A23291" s="65"/>
      <c r="B23291" s="65"/>
      <c r="C23291" s="65"/>
      <c r="D23291" s="65"/>
      <c r="E23291" s="65"/>
      <c r="F23291" s="65"/>
      <c r="G23291" s="145"/>
    </row>
    <row r="23292" spans="1:7">
      <c r="A23292" s="65"/>
      <c r="B23292" s="65"/>
      <c r="C23292" s="65"/>
      <c r="D23292" s="65"/>
      <c r="E23292" s="65"/>
      <c r="F23292" s="65"/>
      <c r="G23292" s="145"/>
    </row>
    <row r="23293" spans="1:7">
      <c r="A23293" s="65"/>
      <c r="B23293" s="65"/>
      <c r="C23293" s="65"/>
      <c r="D23293" s="65"/>
      <c r="E23293" s="65"/>
      <c r="F23293" s="65"/>
      <c r="G23293" s="145"/>
    </row>
    <row r="23294" spans="1:7">
      <c r="A23294" s="65"/>
      <c r="B23294" s="65"/>
      <c r="C23294" s="65"/>
      <c r="D23294" s="65"/>
      <c r="E23294" s="65"/>
      <c r="F23294" s="65"/>
      <c r="G23294" s="145"/>
    </row>
    <row r="23295" spans="1:7">
      <c r="A23295" s="65"/>
      <c r="B23295" s="65"/>
      <c r="C23295" s="65"/>
      <c r="D23295" s="65"/>
      <c r="E23295" s="65"/>
      <c r="F23295" s="65"/>
      <c r="G23295" s="145"/>
    </row>
    <row r="23296" spans="1:7">
      <c r="A23296" s="65"/>
      <c r="B23296" s="65"/>
      <c r="C23296" s="65"/>
      <c r="D23296" s="65"/>
      <c r="E23296" s="65"/>
      <c r="F23296" s="65"/>
      <c r="G23296" s="145"/>
    </row>
    <row r="23297" spans="1:7">
      <c r="A23297" s="65"/>
      <c r="B23297" s="65"/>
      <c r="C23297" s="65"/>
      <c r="D23297" s="65"/>
      <c r="E23297" s="65"/>
      <c r="F23297" s="65"/>
      <c r="G23297" s="145"/>
    </row>
    <row r="23298" spans="1:7">
      <c r="A23298" s="65"/>
      <c r="B23298" s="65"/>
      <c r="C23298" s="65"/>
      <c r="D23298" s="65"/>
      <c r="E23298" s="65"/>
      <c r="F23298" s="65"/>
      <c r="G23298" s="145"/>
    </row>
    <row r="23299" spans="1:7">
      <c r="A23299" s="65"/>
      <c r="B23299" s="65"/>
      <c r="C23299" s="65"/>
      <c r="D23299" s="65"/>
      <c r="E23299" s="65"/>
      <c r="F23299" s="65"/>
      <c r="G23299" s="145"/>
    </row>
    <row r="23300" spans="1:7">
      <c r="A23300" s="65"/>
      <c r="B23300" s="65"/>
      <c r="C23300" s="65"/>
      <c r="D23300" s="65"/>
      <c r="E23300" s="65"/>
      <c r="F23300" s="65"/>
      <c r="G23300" s="145"/>
    </row>
    <row r="23301" spans="1:7">
      <c r="A23301" s="65"/>
      <c r="B23301" s="65"/>
      <c r="C23301" s="65"/>
      <c r="D23301" s="65"/>
      <c r="E23301" s="65"/>
      <c r="F23301" s="65"/>
      <c r="G23301" s="145"/>
    </row>
    <row r="23302" spans="1:7">
      <c r="A23302" s="65"/>
      <c r="B23302" s="65"/>
      <c r="C23302" s="65"/>
      <c r="D23302" s="65"/>
      <c r="E23302" s="65"/>
      <c r="F23302" s="65"/>
      <c r="G23302" s="145"/>
    </row>
    <row r="23303" spans="1:7">
      <c r="A23303" s="65"/>
      <c r="B23303" s="65"/>
      <c r="C23303" s="65"/>
      <c r="D23303" s="65"/>
      <c r="E23303" s="65"/>
      <c r="F23303" s="65"/>
      <c r="G23303" s="145"/>
    </row>
    <row r="23304" spans="1:7">
      <c r="A23304" s="65"/>
      <c r="B23304" s="65"/>
      <c r="C23304" s="65"/>
      <c r="D23304" s="65"/>
      <c r="E23304" s="65"/>
      <c r="F23304" s="65"/>
      <c r="G23304" s="145"/>
    </row>
    <row r="23305" spans="1:7">
      <c r="A23305" s="65"/>
      <c r="B23305" s="65"/>
      <c r="C23305" s="65"/>
      <c r="D23305" s="65"/>
      <c r="E23305" s="65"/>
      <c r="F23305" s="65"/>
      <c r="G23305" s="145"/>
    </row>
    <row r="23306" spans="1:7">
      <c r="A23306" s="65"/>
      <c r="B23306" s="65"/>
      <c r="C23306" s="65"/>
      <c r="D23306" s="65"/>
      <c r="E23306" s="65"/>
      <c r="F23306" s="65"/>
      <c r="G23306" s="145"/>
    </row>
    <row r="23307" spans="1:7">
      <c r="A23307" s="65"/>
      <c r="B23307" s="65"/>
      <c r="C23307" s="65"/>
      <c r="D23307" s="65"/>
      <c r="E23307" s="65"/>
      <c r="F23307" s="65"/>
      <c r="G23307" s="145"/>
    </row>
    <row r="23308" spans="1:7">
      <c r="A23308" s="65"/>
      <c r="B23308" s="65"/>
      <c r="C23308" s="65"/>
      <c r="D23308" s="65"/>
      <c r="E23308" s="65"/>
      <c r="F23308" s="65"/>
      <c r="G23308" s="145"/>
    </row>
    <row r="23309" spans="1:7">
      <c r="A23309" s="65"/>
      <c r="B23309" s="65"/>
      <c r="C23309" s="65"/>
      <c r="D23309" s="65"/>
      <c r="E23309" s="65"/>
      <c r="F23309" s="65"/>
      <c r="G23309" s="145"/>
    </row>
    <row r="23310" spans="1:7">
      <c r="A23310" s="65"/>
      <c r="B23310" s="65"/>
      <c r="C23310" s="65"/>
      <c r="D23310" s="65"/>
      <c r="E23310" s="65"/>
      <c r="F23310" s="65"/>
      <c r="G23310" s="145"/>
    </row>
    <row r="23311" spans="1:7">
      <c r="A23311" s="65"/>
      <c r="B23311" s="65"/>
      <c r="C23311" s="65"/>
      <c r="D23311" s="65"/>
      <c r="E23311" s="65"/>
      <c r="F23311" s="65"/>
      <c r="G23311" s="145"/>
    </row>
    <row r="23312" spans="1:7">
      <c r="A23312" s="65"/>
      <c r="B23312" s="65"/>
      <c r="C23312" s="65"/>
      <c r="D23312" s="65"/>
      <c r="E23312" s="65"/>
      <c r="F23312" s="65"/>
      <c r="G23312" s="145"/>
    </row>
    <row r="23313" spans="1:7">
      <c r="A23313" s="65"/>
      <c r="B23313" s="65"/>
      <c r="C23313" s="65"/>
      <c r="D23313" s="65"/>
      <c r="E23313" s="65"/>
      <c r="F23313" s="65"/>
      <c r="G23313" s="145"/>
    </row>
    <row r="23314" spans="1:7">
      <c r="A23314" s="65"/>
      <c r="B23314" s="65"/>
      <c r="C23314" s="65"/>
      <c r="D23314" s="65"/>
      <c r="E23314" s="65"/>
      <c r="F23314" s="65"/>
      <c r="G23314" s="145"/>
    </row>
    <row r="23315" spans="1:7">
      <c r="A23315" s="65"/>
      <c r="B23315" s="65"/>
      <c r="C23315" s="65"/>
      <c r="D23315" s="65"/>
      <c r="E23315" s="65"/>
      <c r="F23315" s="65"/>
      <c r="G23315" s="145"/>
    </row>
    <row r="23316" spans="1:7">
      <c r="A23316" s="65"/>
      <c r="B23316" s="65"/>
      <c r="C23316" s="65"/>
      <c r="D23316" s="65"/>
      <c r="E23316" s="65"/>
      <c r="F23316" s="65"/>
      <c r="G23316" s="145"/>
    </row>
    <row r="23317" spans="1:7">
      <c r="A23317" s="65"/>
      <c r="B23317" s="65"/>
      <c r="C23317" s="65"/>
      <c r="D23317" s="65"/>
      <c r="E23317" s="65"/>
      <c r="F23317" s="65"/>
      <c r="G23317" s="145"/>
    </row>
    <row r="23318" spans="1:7">
      <c r="A23318" s="65"/>
      <c r="B23318" s="65"/>
      <c r="C23318" s="65"/>
      <c r="D23318" s="65"/>
      <c r="E23318" s="65"/>
      <c r="F23318" s="65"/>
      <c r="G23318" s="145"/>
    </row>
    <row r="23319" spans="1:7">
      <c r="A23319" s="65"/>
      <c r="B23319" s="65"/>
      <c r="C23319" s="65"/>
      <c r="D23319" s="65"/>
      <c r="E23319" s="65"/>
      <c r="F23319" s="65"/>
      <c r="G23319" s="145"/>
    </row>
    <row r="23320" spans="1:7">
      <c r="A23320" s="65"/>
      <c r="B23320" s="65"/>
      <c r="C23320" s="65"/>
      <c r="D23320" s="65"/>
      <c r="E23320" s="65"/>
      <c r="F23320" s="65"/>
      <c r="G23320" s="145"/>
    </row>
    <row r="23321" spans="1:7">
      <c r="A23321" s="65"/>
      <c r="B23321" s="65"/>
      <c r="C23321" s="65"/>
      <c r="D23321" s="65"/>
      <c r="E23321" s="65"/>
      <c r="F23321" s="65"/>
      <c r="G23321" s="145"/>
    </row>
    <row r="23322" spans="1:7">
      <c r="A23322" s="65"/>
      <c r="B23322" s="65"/>
      <c r="C23322" s="65"/>
      <c r="D23322" s="65"/>
      <c r="E23322" s="65"/>
      <c r="F23322" s="65"/>
      <c r="G23322" s="145"/>
    </row>
    <row r="23323" spans="1:7">
      <c r="A23323" s="65"/>
      <c r="B23323" s="65"/>
      <c r="C23323" s="65"/>
      <c r="D23323" s="65"/>
      <c r="E23323" s="65"/>
      <c r="F23323" s="65"/>
      <c r="G23323" s="145"/>
    </row>
    <row r="23324" spans="1:7">
      <c r="A23324" s="65"/>
      <c r="B23324" s="65"/>
      <c r="C23324" s="65"/>
      <c r="D23324" s="65"/>
      <c r="E23324" s="65"/>
      <c r="F23324" s="65"/>
      <c r="G23324" s="145"/>
    </row>
    <row r="23325" spans="1:7">
      <c r="A23325" s="65"/>
      <c r="B23325" s="65"/>
      <c r="C23325" s="65"/>
      <c r="D23325" s="65"/>
      <c r="E23325" s="65"/>
      <c r="F23325" s="65"/>
      <c r="G23325" s="145"/>
    </row>
    <row r="23326" spans="1:7">
      <c r="A23326" s="65"/>
      <c r="B23326" s="65"/>
      <c r="C23326" s="65"/>
      <c r="D23326" s="65"/>
      <c r="E23326" s="65"/>
      <c r="F23326" s="65"/>
      <c r="G23326" s="145"/>
    </row>
    <row r="23327" spans="1:7">
      <c r="A23327" s="65"/>
      <c r="B23327" s="65"/>
      <c r="C23327" s="65"/>
      <c r="D23327" s="65"/>
      <c r="E23327" s="65"/>
      <c r="F23327" s="65"/>
      <c r="G23327" s="145"/>
    </row>
    <row r="23328" spans="1:7">
      <c r="A23328" s="65"/>
      <c r="B23328" s="65"/>
      <c r="C23328" s="65"/>
      <c r="D23328" s="65"/>
      <c r="E23328" s="65"/>
      <c r="F23328" s="65"/>
      <c r="G23328" s="145"/>
    </row>
    <row r="23329" spans="1:7">
      <c r="A23329" s="65"/>
      <c r="B23329" s="65"/>
      <c r="C23329" s="65"/>
      <c r="D23329" s="65"/>
      <c r="E23329" s="65"/>
      <c r="F23329" s="65"/>
      <c r="G23329" s="145"/>
    </row>
    <row r="23330" spans="1:7">
      <c r="A23330" s="65"/>
      <c r="B23330" s="65"/>
      <c r="C23330" s="65"/>
      <c r="D23330" s="65"/>
      <c r="E23330" s="65"/>
      <c r="F23330" s="65"/>
      <c r="G23330" s="145"/>
    </row>
    <row r="23331" spans="1:7">
      <c r="A23331" s="65"/>
      <c r="B23331" s="65"/>
      <c r="C23331" s="65"/>
      <c r="D23331" s="65"/>
      <c r="E23331" s="65"/>
      <c r="F23331" s="65"/>
      <c r="G23331" s="145"/>
    </row>
    <row r="23332" spans="1:7">
      <c r="A23332" s="65"/>
      <c r="B23332" s="65"/>
      <c r="C23332" s="65"/>
      <c r="D23332" s="65"/>
      <c r="E23332" s="65"/>
      <c r="F23332" s="65"/>
      <c r="G23332" s="145"/>
    </row>
    <row r="23333" spans="1:7">
      <c r="A23333" s="65"/>
      <c r="B23333" s="65"/>
      <c r="C23333" s="65"/>
      <c r="D23333" s="65"/>
      <c r="E23333" s="65"/>
      <c r="F23333" s="65"/>
      <c r="G23333" s="145"/>
    </row>
    <row r="23334" spans="1:7">
      <c r="A23334" s="65"/>
      <c r="B23334" s="65"/>
      <c r="C23334" s="65"/>
      <c r="D23334" s="65"/>
      <c r="E23334" s="65"/>
      <c r="F23334" s="65"/>
      <c r="G23334" s="145"/>
    </row>
    <row r="23335" spans="1:7">
      <c r="A23335" s="65"/>
      <c r="B23335" s="65"/>
      <c r="C23335" s="65"/>
      <c r="D23335" s="65"/>
      <c r="E23335" s="65"/>
      <c r="F23335" s="65"/>
      <c r="G23335" s="145"/>
    </row>
    <row r="23336" spans="1:7">
      <c r="A23336" s="65"/>
      <c r="B23336" s="65"/>
      <c r="C23336" s="65"/>
      <c r="D23336" s="65"/>
      <c r="E23336" s="65"/>
      <c r="F23336" s="65"/>
      <c r="G23336" s="145"/>
    </row>
    <row r="23337" spans="1:7">
      <c r="A23337" s="65"/>
      <c r="B23337" s="65"/>
      <c r="C23337" s="65"/>
      <c r="D23337" s="65"/>
      <c r="E23337" s="65"/>
      <c r="F23337" s="65"/>
      <c r="G23337" s="145"/>
    </row>
    <row r="23338" spans="1:7">
      <c r="A23338" s="65"/>
      <c r="B23338" s="65"/>
      <c r="C23338" s="65"/>
      <c r="D23338" s="65"/>
      <c r="E23338" s="65"/>
      <c r="F23338" s="65"/>
      <c r="G23338" s="145"/>
    </row>
    <row r="23339" spans="1:7">
      <c r="A23339" s="65"/>
      <c r="B23339" s="65"/>
      <c r="C23339" s="65"/>
      <c r="D23339" s="65"/>
      <c r="E23339" s="65"/>
      <c r="F23339" s="65"/>
      <c r="G23339" s="145"/>
    </row>
    <row r="23340" spans="1:7">
      <c r="A23340" s="65"/>
      <c r="B23340" s="65"/>
      <c r="C23340" s="65"/>
      <c r="D23340" s="65"/>
      <c r="E23340" s="65"/>
      <c r="F23340" s="65"/>
      <c r="G23340" s="145"/>
    </row>
    <row r="23341" spans="1:7">
      <c r="A23341" s="65"/>
      <c r="B23341" s="65"/>
      <c r="C23341" s="65"/>
      <c r="D23341" s="65"/>
      <c r="E23341" s="65"/>
      <c r="F23341" s="65"/>
      <c r="G23341" s="145"/>
    </row>
    <row r="23342" spans="1:7">
      <c r="A23342" s="65"/>
      <c r="B23342" s="65"/>
      <c r="C23342" s="65"/>
      <c r="D23342" s="65"/>
      <c r="E23342" s="65"/>
      <c r="F23342" s="65"/>
      <c r="G23342" s="145"/>
    </row>
    <row r="23343" spans="1:7">
      <c r="A23343" s="65"/>
      <c r="B23343" s="65"/>
      <c r="C23343" s="65"/>
      <c r="D23343" s="65"/>
      <c r="E23343" s="65"/>
      <c r="F23343" s="65"/>
      <c r="G23343" s="145"/>
    </row>
    <row r="23344" spans="1:7">
      <c r="A23344" s="65"/>
      <c r="B23344" s="65"/>
      <c r="C23344" s="65"/>
      <c r="D23344" s="65"/>
      <c r="E23344" s="65"/>
      <c r="F23344" s="65"/>
      <c r="G23344" s="145"/>
    </row>
    <row r="23345" spans="1:7">
      <c r="A23345" s="65"/>
      <c r="B23345" s="65"/>
      <c r="C23345" s="65"/>
      <c r="D23345" s="65"/>
      <c r="E23345" s="65"/>
      <c r="F23345" s="65"/>
      <c r="G23345" s="145"/>
    </row>
    <row r="23346" spans="1:7">
      <c r="A23346" s="65"/>
      <c r="B23346" s="65"/>
      <c r="C23346" s="65"/>
      <c r="D23346" s="65"/>
      <c r="E23346" s="65"/>
      <c r="F23346" s="65"/>
      <c r="G23346" s="145"/>
    </row>
    <row r="23347" spans="1:7">
      <c r="A23347" s="65"/>
      <c r="B23347" s="65"/>
      <c r="C23347" s="65"/>
      <c r="D23347" s="65"/>
      <c r="E23347" s="65"/>
      <c r="F23347" s="65"/>
      <c r="G23347" s="145"/>
    </row>
    <row r="23348" spans="1:7">
      <c r="A23348" s="65"/>
      <c r="B23348" s="65"/>
      <c r="C23348" s="65"/>
      <c r="D23348" s="65"/>
      <c r="E23348" s="65"/>
      <c r="F23348" s="65"/>
      <c r="G23348" s="145"/>
    </row>
    <row r="23349" spans="1:7">
      <c r="A23349" s="65"/>
      <c r="B23349" s="65"/>
      <c r="C23349" s="65"/>
      <c r="D23349" s="65"/>
      <c r="E23349" s="65"/>
      <c r="F23349" s="65"/>
      <c r="G23349" s="145"/>
    </row>
    <row r="23350" spans="1:7">
      <c r="A23350" s="65"/>
      <c r="B23350" s="65"/>
      <c r="C23350" s="65"/>
      <c r="D23350" s="65"/>
      <c r="E23350" s="65"/>
      <c r="F23350" s="65"/>
      <c r="G23350" s="145"/>
    </row>
    <row r="23351" spans="1:7">
      <c r="A23351" s="65"/>
      <c r="B23351" s="65"/>
      <c r="C23351" s="65"/>
      <c r="D23351" s="65"/>
      <c r="E23351" s="65"/>
      <c r="F23351" s="65"/>
      <c r="G23351" s="145"/>
    </row>
    <row r="23352" spans="1:7">
      <c r="A23352" s="65"/>
      <c r="B23352" s="65"/>
      <c r="C23352" s="65"/>
      <c r="D23352" s="65"/>
      <c r="E23352" s="65"/>
      <c r="F23352" s="65"/>
      <c r="G23352" s="145"/>
    </row>
    <row r="23353" spans="1:7">
      <c r="A23353" s="65"/>
      <c r="B23353" s="65"/>
      <c r="C23353" s="65"/>
      <c r="D23353" s="65"/>
      <c r="E23353" s="65"/>
      <c r="F23353" s="65"/>
      <c r="G23353" s="145"/>
    </row>
    <row r="23354" spans="1:7">
      <c r="A23354" s="65"/>
      <c r="B23354" s="65"/>
      <c r="C23354" s="65"/>
      <c r="D23354" s="65"/>
      <c r="E23354" s="65"/>
      <c r="F23354" s="65"/>
      <c r="G23354" s="145"/>
    </row>
    <row r="23355" spans="1:7">
      <c r="A23355" s="65"/>
      <c r="B23355" s="65"/>
      <c r="C23355" s="65"/>
      <c r="D23355" s="65"/>
      <c r="E23355" s="65"/>
      <c r="F23355" s="65"/>
      <c r="G23355" s="145"/>
    </row>
    <row r="23356" spans="1:7">
      <c r="A23356" s="65"/>
      <c r="B23356" s="65"/>
      <c r="C23356" s="65"/>
      <c r="D23356" s="65"/>
      <c r="E23356" s="65"/>
      <c r="F23356" s="65"/>
      <c r="G23356" s="145"/>
    </row>
    <row r="23357" spans="1:7">
      <c r="A23357" s="65"/>
      <c r="B23357" s="65"/>
      <c r="C23357" s="65"/>
      <c r="D23357" s="65"/>
      <c r="E23357" s="65"/>
      <c r="F23357" s="65"/>
      <c r="G23357" s="145"/>
    </row>
    <row r="23358" spans="1:7">
      <c r="A23358" s="65"/>
      <c r="B23358" s="65"/>
      <c r="C23358" s="65"/>
      <c r="D23358" s="65"/>
      <c r="E23358" s="65"/>
      <c r="F23358" s="65"/>
      <c r="G23358" s="145"/>
    </row>
    <row r="23359" spans="1:7">
      <c r="A23359" s="65"/>
      <c r="B23359" s="65"/>
      <c r="C23359" s="65"/>
      <c r="D23359" s="65"/>
      <c r="E23359" s="65"/>
      <c r="F23359" s="65"/>
      <c r="G23359" s="145"/>
    </row>
    <row r="23360" spans="1:7">
      <c r="A23360" s="65"/>
      <c r="B23360" s="65"/>
      <c r="C23360" s="65"/>
      <c r="D23360" s="65"/>
      <c r="E23360" s="65"/>
      <c r="F23360" s="65"/>
      <c r="G23360" s="145"/>
    </row>
    <row r="23361" spans="1:7">
      <c r="A23361" s="65"/>
      <c r="B23361" s="65"/>
      <c r="C23361" s="65"/>
      <c r="D23361" s="65"/>
      <c r="E23361" s="65"/>
      <c r="F23361" s="65"/>
      <c r="G23361" s="145"/>
    </row>
    <row r="23362" spans="1:7">
      <c r="A23362" s="65"/>
      <c r="B23362" s="65"/>
      <c r="C23362" s="65"/>
      <c r="D23362" s="65"/>
      <c r="E23362" s="65"/>
      <c r="F23362" s="65"/>
      <c r="G23362" s="145"/>
    </row>
    <row r="23363" spans="1:7">
      <c r="A23363" s="65"/>
      <c r="B23363" s="65"/>
      <c r="C23363" s="65"/>
      <c r="D23363" s="65"/>
      <c r="E23363" s="65"/>
      <c r="F23363" s="65"/>
      <c r="G23363" s="145"/>
    </row>
    <row r="23364" spans="1:7">
      <c r="A23364" s="65"/>
      <c r="B23364" s="65"/>
      <c r="C23364" s="65"/>
      <c r="D23364" s="65"/>
      <c r="E23364" s="65"/>
      <c r="F23364" s="65"/>
      <c r="G23364" s="145"/>
    </row>
    <row r="23365" spans="1:7">
      <c r="A23365" s="65"/>
      <c r="B23365" s="65"/>
      <c r="C23365" s="65"/>
      <c r="D23365" s="65"/>
      <c r="E23365" s="65"/>
      <c r="F23365" s="65"/>
      <c r="G23365" s="145"/>
    </row>
    <row r="23366" spans="1:7">
      <c r="A23366" s="65"/>
      <c r="B23366" s="65"/>
      <c r="C23366" s="65"/>
      <c r="D23366" s="65"/>
      <c r="E23366" s="65"/>
      <c r="F23366" s="65"/>
      <c r="G23366" s="145"/>
    </row>
    <row r="23367" spans="1:7">
      <c r="A23367" s="65"/>
      <c r="B23367" s="65"/>
      <c r="C23367" s="65"/>
      <c r="D23367" s="65"/>
      <c r="E23367" s="65"/>
      <c r="F23367" s="65"/>
      <c r="G23367" s="145"/>
    </row>
    <row r="23368" spans="1:7">
      <c r="A23368" s="65"/>
      <c r="B23368" s="65"/>
      <c r="C23368" s="65"/>
      <c r="D23368" s="65"/>
      <c r="E23368" s="65"/>
      <c r="F23368" s="65"/>
      <c r="G23368" s="145"/>
    </row>
    <row r="23369" spans="1:7">
      <c r="A23369" s="65"/>
      <c r="B23369" s="65"/>
      <c r="C23369" s="65"/>
      <c r="D23369" s="65"/>
      <c r="E23369" s="65"/>
      <c r="F23369" s="65"/>
      <c r="G23369" s="145"/>
    </row>
    <row r="23370" spans="1:7">
      <c r="A23370" s="65"/>
      <c r="B23370" s="65"/>
      <c r="C23370" s="65"/>
      <c r="D23370" s="65"/>
      <c r="E23370" s="65"/>
      <c r="F23370" s="65"/>
      <c r="G23370" s="145"/>
    </row>
    <row r="23371" spans="1:7">
      <c r="A23371" s="65"/>
      <c r="B23371" s="65"/>
      <c r="C23371" s="65"/>
      <c r="D23371" s="65"/>
      <c r="E23371" s="65"/>
      <c r="F23371" s="65"/>
      <c r="G23371" s="145"/>
    </row>
    <row r="23372" spans="1:7">
      <c r="A23372" s="65"/>
      <c r="B23372" s="65"/>
      <c r="C23372" s="65"/>
      <c r="D23372" s="65"/>
      <c r="E23372" s="65"/>
      <c r="F23372" s="65"/>
      <c r="G23372" s="145"/>
    </row>
    <row r="23373" spans="1:7">
      <c r="A23373" s="65"/>
      <c r="B23373" s="65"/>
      <c r="C23373" s="65"/>
      <c r="D23373" s="65"/>
      <c r="E23373" s="65"/>
      <c r="F23373" s="65"/>
      <c r="G23373" s="145"/>
    </row>
    <row r="23374" spans="1:7">
      <c r="A23374" s="65"/>
      <c r="B23374" s="65"/>
      <c r="C23374" s="65"/>
      <c r="D23374" s="65"/>
      <c r="E23374" s="65"/>
      <c r="F23374" s="65"/>
      <c r="G23374" s="145"/>
    </row>
    <row r="23375" spans="1:7">
      <c r="A23375" s="65"/>
      <c r="B23375" s="65"/>
      <c r="C23375" s="65"/>
      <c r="D23375" s="65"/>
      <c r="E23375" s="65"/>
      <c r="F23375" s="65"/>
      <c r="G23375" s="145"/>
    </row>
    <row r="23376" spans="1:7">
      <c r="A23376" s="65"/>
      <c r="B23376" s="65"/>
      <c r="C23376" s="65"/>
      <c r="D23376" s="65"/>
      <c r="E23376" s="65"/>
      <c r="F23376" s="65"/>
      <c r="G23376" s="145"/>
    </row>
    <row r="23377" spans="1:7">
      <c r="A23377" s="65"/>
      <c r="B23377" s="65"/>
      <c r="C23377" s="65"/>
      <c r="D23377" s="65"/>
      <c r="E23377" s="65"/>
      <c r="F23377" s="65"/>
      <c r="G23377" s="145"/>
    </row>
    <row r="23378" spans="1:7">
      <c r="A23378" s="65"/>
      <c r="B23378" s="65"/>
      <c r="C23378" s="65"/>
      <c r="D23378" s="65"/>
      <c r="E23378" s="65"/>
      <c r="F23378" s="65"/>
      <c r="G23378" s="145"/>
    </row>
    <row r="23379" spans="1:7">
      <c r="A23379" s="65"/>
      <c r="B23379" s="65"/>
      <c r="C23379" s="65"/>
      <c r="D23379" s="65"/>
      <c r="E23379" s="65"/>
      <c r="F23379" s="65"/>
      <c r="G23379" s="145"/>
    </row>
    <row r="23380" spans="1:7">
      <c r="A23380" s="65"/>
      <c r="B23380" s="65"/>
      <c r="C23380" s="65"/>
      <c r="D23380" s="65"/>
      <c r="E23380" s="65"/>
      <c r="F23380" s="65"/>
      <c r="G23380" s="145"/>
    </row>
    <row r="23381" spans="1:7">
      <c r="A23381" s="65"/>
      <c r="B23381" s="65"/>
      <c r="C23381" s="65"/>
      <c r="D23381" s="65"/>
      <c r="E23381" s="65"/>
      <c r="F23381" s="65"/>
      <c r="G23381" s="145"/>
    </row>
    <row r="23382" spans="1:7">
      <c r="A23382" s="65"/>
      <c r="B23382" s="65"/>
      <c r="C23382" s="65"/>
      <c r="D23382" s="65"/>
      <c r="E23382" s="65"/>
      <c r="F23382" s="65"/>
      <c r="G23382" s="145"/>
    </row>
    <row r="23383" spans="1:7">
      <c r="A23383" s="65"/>
      <c r="B23383" s="65"/>
      <c r="C23383" s="65"/>
      <c r="D23383" s="65"/>
      <c r="E23383" s="65"/>
      <c r="F23383" s="65"/>
      <c r="G23383" s="145"/>
    </row>
    <row r="23384" spans="1:7">
      <c r="A23384" s="65"/>
      <c r="B23384" s="65"/>
      <c r="C23384" s="65"/>
      <c r="D23384" s="65"/>
      <c r="E23384" s="65"/>
      <c r="F23384" s="65"/>
      <c r="G23384" s="145"/>
    </row>
    <row r="23385" spans="1:7">
      <c r="A23385" s="65"/>
      <c r="B23385" s="65"/>
      <c r="C23385" s="65"/>
      <c r="D23385" s="65"/>
      <c r="E23385" s="65"/>
      <c r="F23385" s="65"/>
      <c r="G23385" s="145"/>
    </row>
    <row r="23386" spans="1:7">
      <c r="A23386" s="65"/>
      <c r="B23386" s="65"/>
      <c r="C23386" s="65"/>
      <c r="D23386" s="65"/>
      <c r="E23386" s="65"/>
      <c r="F23386" s="65"/>
      <c r="G23386" s="145"/>
    </row>
    <row r="23387" spans="1:7">
      <c r="A23387" s="65"/>
      <c r="B23387" s="65"/>
      <c r="C23387" s="65"/>
      <c r="D23387" s="65"/>
      <c r="E23387" s="65"/>
      <c r="F23387" s="65"/>
      <c r="G23387" s="145"/>
    </row>
    <row r="23388" spans="1:7">
      <c r="A23388" s="65"/>
      <c r="B23388" s="65"/>
      <c r="C23388" s="65"/>
      <c r="D23388" s="65"/>
      <c r="E23388" s="65"/>
      <c r="F23388" s="65"/>
      <c r="G23388" s="145"/>
    </row>
    <row r="23389" spans="1:7">
      <c r="A23389" s="65"/>
      <c r="B23389" s="65"/>
      <c r="C23389" s="65"/>
      <c r="D23389" s="65"/>
      <c r="E23389" s="65"/>
      <c r="F23389" s="65"/>
      <c r="G23389" s="145"/>
    </row>
    <row r="23390" spans="1:7">
      <c r="A23390" s="65"/>
      <c r="B23390" s="65"/>
      <c r="C23390" s="65"/>
      <c r="D23390" s="65"/>
      <c r="E23390" s="65"/>
      <c r="F23390" s="65"/>
      <c r="G23390" s="145"/>
    </row>
    <row r="23391" spans="1:7">
      <c r="A23391" s="65"/>
      <c r="B23391" s="65"/>
      <c r="C23391" s="65"/>
      <c r="D23391" s="65"/>
      <c r="E23391" s="65"/>
      <c r="F23391" s="65"/>
      <c r="G23391" s="145"/>
    </row>
    <row r="23392" spans="1:7">
      <c r="A23392" s="65"/>
      <c r="B23392" s="65"/>
      <c r="C23392" s="65"/>
      <c r="D23392" s="65"/>
      <c r="E23392" s="65"/>
      <c r="F23392" s="65"/>
      <c r="G23392" s="145"/>
    </row>
    <row r="23393" spans="1:7">
      <c r="A23393" s="65"/>
      <c r="B23393" s="65"/>
      <c r="C23393" s="65"/>
      <c r="D23393" s="65"/>
      <c r="E23393" s="65"/>
      <c r="F23393" s="65"/>
      <c r="G23393" s="145"/>
    </row>
    <row r="23394" spans="1:7">
      <c r="A23394" s="65"/>
      <c r="B23394" s="65"/>
      <c r="C23394" s="65"/>
      <c r="D23394" s="65"/>
      <c r="E23394" s="65"/>
      <c r="F23394" s="65"/>
      <c r="G23394" s="145"/>
    </row>
    <row r="23395" spans="1:7">
      <c r="A23395" s="65"/>
      <c r="B23395" s="65"/>
      <c r="C23395" s="65"/>
      <c r="D23395" s="65"/>
      <c r="E23395" s="65"/>
      <c r="F23395" s="65"/>
      <c r="G23395" s="145"/>
    </row>
    <row r="23396" spans="1:7">
      <c r="A23396" s="65"/>
      <c r="B23396" s="65"/>
      <c r="C23396" s="65"/>
      <c r="D23396" s="65"/>
      <c r="E23396" s="65"/>
      <c r="F23396" s="65"/>
      <c r="G23396" s="145"/>
    </row>
    <row r="23397" spans="1:7">
      <c r="A23397" s="65"/>
      <c r="B23397" s="65"/>
      <c r="C23397" s="65"/>
      <c r="D23397" s="65"/>
      <c r="E23397" s="65"/>
      <c r="F23397" s="65"/>
      <c r="G23397" s="145"/>
    </row>
    <row r="23398" spans="1:7">
      <c r="A23398" s="65"/>
      <c r="B23398" s="65"/>
      <c r="C23398" s="65"/>
      <c r="D23398" s="65"/>
      <c r="E23398" s="65"/>
      <c r="F23398" s="65"/>
      <c r="G23398" s="145"/>
    </row>
    <row r="23399" spans="1:7">
      <c r="A23399" s="65"/>
      <c r="B23399" s="65"/>
      <c r="C23399" s="65"/>
      <c r="D23399" s="65"/>
      <c r="E23399" s="65"/>
      <c r="F23399" s="65"/>
      <c r="G23399" s="145"/>
    </row>
    <row r="23400" spans="1:7">
      <c r="A23400" s="65"/>
      <c r="B23400" s="65"/>
      <c r="C23400" s="65"/>
      <c r="D23400" s="65"/>
      <c r="E23400" s="65"/>
      <c r="F23400" s="65"/>
      <c r="G23400" s="145"/>
    </row>
    <row r="23401" spans="1:7">
      <c r="A23401" s="65"/>
      <c r="B23401" s="65"/>
      <c r="C23401" s="65"/>
      <c r="D23401" s="65"/>
      <c r="E23401" s="65"/>
      <c r="F23401" s="65"/>
      <c r="G23401" s="145"/>
    </row>
    <row r="23402" spans="1:7">
      <c r="A23402" s="65"/>
      <c r="B23402" s="65"/>
      <c r="C23402" s="65"/>
      <c r="D23402" s="65"/>
      <c r="E23402" s="65"/>
      <c r="F23402" s="65"/>
      <c r="G23402" s="145"/>
    </row>
    <row r="23403" spans="1:7">
      <c r="A23403" s="65"/>
      <c r="B23403" s="65"/>
      <c r="C23403" s="65"/>
      <c r="D23403" s="65"/>
      <c r="E23403" s="65"/>
      <c r="F23403" s="65"/>
      <c r="G23403" s="145"/>
    </row>
    <row r="23404" spans="1:7">
      <c r="A23404" s="65"/>
      <c r="B23404" s="65"/>
      <c r="C23404" s="65"/>
      <c r="D23404" s="65"/>
      <c r="E23404" s="65"/>
      <c r="F23404" s="65"/>
      <c r="G23404" s="145"/>
    </row>
    <row r="23405" spans="1:7">
      <c r="A23405" s="65"/>
      <c r="B23405" s="65"/>
      <c r="C23405" s="65"/>
      <c r="D23405" s="65"/>
      <c r="E23405" s="65"/>
      <c r="F23405" s="65"/>
      <c r="G23405" s="145"/>
    </row>
    <row r="23406" spans="1:7">
      <c r="A23406" s="65"/>
      <c r="B23406" s="65"/>
      <c r="C23406" s="65"/>
      <c r="D23406" s="65"/>
      <c r="E23406" s="65"/>
      <c r="F23406" s="65"/>
      <c r="G23406" s="145"/>
    </row>
    <row r="23407" spans="1:7">
      <c r="A23407" s="65"/>
      <c r="B23407" s="65"/>
      <c r="C23407" s="65"/>
      <c r="D23407" s="65"/>
      <c r="E23407" s="65"/>
      <c r="F23407" s="65"/>
      <c r="G23407" s="145"/>
    </row>
    <row r="23408" spans="1:7">
      <c r="A23408" s="65"/>
      <c r="B23408" s="65"/>
      <c r="C23408" s="65"/>
      <c r="D23408" s="65"/>
      <c r="E23408" s="65"/>
      <c r="F23408" s="65"/>
      <c r="G23408" s="145"/>
    </row>
    <row r="23409" spans="1:7">
      <c r="A23409" s="65"/>
      <c r="B23409" s="65"/>
      <c r="C23409" s="65"/>
      <c r="D23409" s="65"/>
      <c r="E23409" s="65"/>
      <c r="F23409" s="65"/>
      <c r="G23409" s="145"/>
    </row>
    <row r="23410" spans="1:7">
      <c r="A23410" s="65"/>
      <c r="B23410" s="65"/>
      <c r="C23410" s="65"/>
      <c r="D23410" s="65"/>
      <c r="E23410" s="65"/>
      <c r="F23410" s="65"/>
      <c r="G23410" s="145"/>
    </row>
    <row r="23411" spans="1:7">
      <c r="A23411" s="65"/>
      <c r="B23411" s="65"/>
      <c r="C23411" s="65"/>
      <c r="D23411" s="65"/>
      <c r="E23411" s="65"/>
      <c r="F23411" s="65"/>
      <c r="G23411" s="145"/>
    </row>
    <row r="23412" spans="1:7">
      <c r="A23412" s="65"/>
      <c r="B23412" s="65"/>
      <c r="C23412" s="65"/>
      <c r="D23412" s="65"/>
      <c r="E23412" s="65"/>
      <c r="F23412" s="65"/>
      <c r="G23412" s="145"/>
    </row>
    <row r="23413" spans="1:7">
      <c r="A23413" s="65"/>
      <c r="B23413" s="65"/>
      <c r="C23413" s="65"/>
      <c r="D23413" s="65"/>
      <c r="E23413" s="65"/>
      <c r="F23413" s="65"/>
      <c r="G23413" s="145"/>
    </row>
    <row r="23414" spans="1:7">
      <c r="A23414" s="65"/>
      <c r="B23414" s="65"/>
      <c r="C23414" s="65"/>
      <c r="D23414" s="65"/>
      <c r="E23414" s="65"/>
      <c r="F23414" s="65"/>
      <c r="G23414" s="145"/>
    </row>
    <row r="23415" spans="1:7">
      <c r="A23415" s="65"/>
      <c r="B23415" s="65"/>
      <c r="C23415" s="65"/>
      <c r="D23415" s="65"/>
      <c r="E23415" s="65"/>
      <c r="F23415" s="65"/>
      <c r="G23415" s="145"/>
    </row>
    <row r="23416" spans="1:7">
      <c r="A23416" s="65"/>
      <c r="B23416" s="65"/>
      <c r="C23416" s="65"/>
      <c r="D23416" s="65"/>
      <c r="E23416" s="65"/>
      <c r="F23416" s="65"/>
      <c r="G23416" s="145"/>
    </row>
    <row r="23417" spans="1:7">
      <c r="A23417" s="65"/>
      <c r="B23417" s="65"/>
      <c r="C23417" s="65"/>
      <c r="D23417" s="65"/>
      <c r="E23417" s="65"/>
      <c r="F23417" s="65"/>
      <c r="G23417" s="145"/>
    </row>
    <row r="23418" spans="1:7">
      <c r="A23418" s="65"/>
      <c r="B23418" s="65"/>
      <c r="C23418" s="65"/>
      <c r="D23418" s="65"/>
      <c r="E23418" s="65"/>
      <c r="F23418" s="65"/>
      <c r="G23418" s="145"/>
    </row>
    <row r="23419" spans="1:7">
      <c r="A23419" s="65"/>
      <c r="B23419" s="65"/>
      <c r="C23419" s="65"/>
      <c r="D23419" s="65"/>
      <c r="E23419" s="65"/>
      <c r="F23419" s="65"/>
      <c r="G23419" s="145"/>
    </row>
    <row r="23420" spans="1:7">
      <c r="A23420" s="65"/>
      <c r="B23420" s="65"/>
      <c r="C23420" s="65"/>
      <c r="D23420" s="65"/>
      <c r="E23420" s="65"/>
      <c r="F23420" s="65"/>
      <c r="G23420" s="145"/>
    </row>
    <row r="23421" spans="1:7">
      <c r="A23421" s="65"/>
      <c r="B23421" s="65"/>
      <c r="C23421" s="65"/>
      <c r="D23421" s="65"/>
      <c r="E23421" s="65"/>
      <c r="F23421" s="65"/>
      <c r="G23421" s="145"/>
    </row>
    <row r="23422" spans="1:7">
      <c r="A23422" s="65"/>
      <c r="B23422" s="65"/>
      <c r="C23422" s="65"/>
      <c r="D23422" s="65"/>
      <c r="E23422" s="65"/>
      <c r="F23422" s="65"/>
      <c r="G23422" s="145"/>
    </row>
    <row r="23423" spans="1:7">
      <c r="A23423" s="65"/>
      <c r="B23423" s="65"/>
      <c r="C23423" s="65"/>
      <c r="D23423" s="65"/>
      <c r="E23423" s="65"/>
      <c r="F23423" s="65"/>
      <c r="G23423" s="145"/>
    </row>
    <row r="23424" spans="1:7">
      <c r="A23424" s="65"/>
      <c r="B23424" s="65"/>
      <c r="C23424" s="65"/>
      <c r="D23424" s="65"/>
      <c r="E23424" s="65"/>
      <c r="F23424" s="65"/>
      <c r="G23424" s="145"/>
    </row>
    <row r="23425" spans="1:7">
      <c r="A23425" s="65"/>
      <c r="B23425" s="65"/>
      <c r="C23425" s="65"/>
      <c r="D23425" s="65"/>
      <c r="E23425" s="65"/>
      <c r="F23425" s="65"/>
      <c r="G23425" s="145"/>
    </row>
    <row r="23426" spans="1:7">
      <c r="A23426" s="65"/>
      <c r="B23426" s="65"/>
      <c r="C23426" s="65"/>
      <c r="D23426" s="65"/>
      <c r="E23426" s="65"/>
      <c r="F23426" s="65"/>
      <c r="G23426" s="145"/>
    </row>
    <row r="23427" spans="1:7">
      <c r="A23427" s="65"/>
      <c r="B23427" s="65"/>
      <c r="C23427" s="65"/>
      <c r="D23427" s="65"/>
      <c r="E23427" s="65"/>
      <c r="F23427" s="65"/>
      <c r="G23427" s="145"/>
    </row>
    <row r="23428" spans="1:7">
      <c r="A23428" s="65"/>
      <c r="B23428" s="65"/>
      <c r="C23428" s="65"/>
      <c r="D23428" s="65"/>
      <c r="E23428" s="65"/>
      <c r="F23428" s="65"/>
      <c r="G23428" s="145"/>
    </row>
    <row r="23429" spans="1:7">
      <c r="A23429" s="65"/>
      <c r="B23429" s="65"/>
      <c r="C23429" s="65"/>
      <c r="D23429" s="65"/>
      <c r="E23429" s="65"/>
      <c r="F23429" s="65"/>
      <c r="G23429" s="145"/>
    </row>
    <row r="23430" spans="1:7">
      <c r="A23430" s="65"/>
      <c r="B23430" s="65"/>
      <c r="C23430" s="65"/>
      <c r="D23430" s="65"/>
      <c r="E23430" s="65"/>
      <c r="F23430" s="65"/>
      <c r="G23430" s="145"/>
    </row>
    <row r="23431" spans="1:7">
      <c r="A23431" s="65"/>
      <c r="B23431" s="65"/>
      <c r="C23431" s="65"/>
      <c r="D23431" s="65"/>
      <c r="E23431" s="65"/>
      <c r="F23431" s="65"/>
      <c r="G23431" s="145"/>
    </row>
    <row r="23432" spans="1:7">
      <c r="A23432" s="65"/>
      <c r="B23432" s="65"/>
      <c r="C23432" s="65"/>
      <c r="D23432" s="65"/>
      <c r="E23432" s="65"/>
      <c r="F23432" s="65"/>
      <c r="G23432" s="145"/>
    </row>
    <row r="23433" spans="1:7">
      <c r="A23433" s="65"/>
      <c r="B23433" s="65"/>
      <c r="C23433" s="65"/>
      <c r="D23433" s="65"/>
      <c r="E23433" s="65"/>
      <c r="F23433" s="65"/>
      <c r="G23433" s="145"/>
    </row>
    <row r="23434" spans="1:7">
      <c r="A23434" s="65"/>
      <c r="B23434" s="65"/>
      <c r="C23434" s="65"/>
      <c r="D23434" s="65"/>
      <c r="E23434" s="65"/>
      <c r="F23434" s="65"/>
      <c r="G23434" s="145"/>
    </row>
    <row r="23435" spans="1:7">
      <c r="A23435" s="65"/>
      <c r="B23435" s="65"/>
      <c r="C23435" s="65"/>
      <c r="D23435" s="65"/>
      <c r="E23435" s="65"/>
      <c r="F23435" s="65"/>
      <c r="G23435" s="145"/>
    </row>
    <row r="23436" spans="1:7">
      <c r="A23436" s="65"/>
      <c r="B23436" s="65"/>
      <c r="C23436" s="65"/>
      <c r="D23436" s="65"/>
      <c r="E23436" s="65"/>
      <c r="F23436" s="65"/>
      <c r="G23436" s="145"/>
    </row>
    <row r="23437" spans="1:7">
      <c r="A23437" s="65"/>
      <c r="B23437" s="65"/>
      <c r="C23437" s="65"/>
      <c r="D23437" s="65"/>
      <c r="E23437" s="65"/>
      <c r="F23437" s="65"/>
      <c r="G23437" s="145"/>
    </row>
    <row r="23438" spans="1:7">
      <c r="A23438" s="65"/>
      <c r="B23438" s="65"/>
      <c r="C23438" s="65"/>
      <c r="D23438" s="65"/>
      <c r="E23438" s="65"/>
      <c r="F23438" s="65"/>
      <c r="G23438" s="145"/>
    </row>
    <row r="23439" spans="1:7">
      <c r="A23439" s="65"/>
      <c r="B23439" s="65"/>
      <c r="C23439" s="65"/>
      <c r="D23439" s="65"/>
      <c r="E23439" s="65"/>
      <c r="F23439" s="65"/>
      <c r="G23439" s="145"/>
    </row>
    <row r="23440" spans="1:7">
      <c r="A23440" s="65"/>
      <c r="B23440" s="65"/>
      <c r="C23440" s="65"/>
      <c r="D23440" s="65"/>
      <c r="E23440" s="65"/>
      <c r="F23440" s="65"/>
      <c r="G23440" s="145"/>
    </row>
    <row r="23441" spans="1:7">
      <c r="A23441" s="65"/>
      <c r="B23441" s="65"/>
      <c r="C23441" s="65"/>
      <c r="D23441" s="65"/>
      <c r="E23441" s="65"/>
      <c r="F23441" s="65"/>
      <c r="G23441" s="145"/>
    </row>
    <row r="23442" spans="1:7">
      <c r="A23442" s="65"/>
      <c r="B23442" s="65"/>
      <c r="C23442" s="65"/>
      <c r="D23442" s="65"/>
      <c r="E23442" s="65"/>
      <c r="F23442" s="65"/>
      <c r="G23442" s="145"/>
    </row>
    <row r="23443" spans="1:7">
      <c r="A23443" s="65"/>
      <c r="B23443" s="65"/>
      <c r="C23443" s="65"/>
      <c r="D23443" s="65"/>
      <c r="E23443" s="65"/>
      <c r="F23443" s="65"/>
      <c r="G23443" s="145"/>
    </row>
    <row r="23444" spans="1:7">
      <c r="A23444" s="65"/>
      <c r="B23444" s="65"/>
      <c r="C23444" s="65"/>
      <c r="D23444" s="65"/>
      <c r="E23444" s="65"/>
      <c r="F23444" s="65"/>
      <c r="G23444" s="145"/>
    </row>
    <row r="23445" spans="1:7">
      <c r="A23445" s="65"/>
      <c r="B23445" s="65"/>
      <c r="C23445" s="65"/>
      <c r="D23445" s="65"/>
      <c r="E23445" s="65"/>
      <c r="F23445" s="65"/>
      <c r="G23445" s="145"/>
    </row>
    <row r="23446" spans="1:7">
      <c r="A23446" s="65"/>
      <c r="B23446" s="65"/>
      <c r="C23446" s="65"/>
      <c r="D23446" s="65"/>
      <c r="E23446" s="65"/>
      <c r="F23446" s="65"/>
      <c r="G23446" s="145"/>
    </row>
    <row r="23447" spans="1:7">
      <c r="A23447" s="65"/>
      <c r="B23447" s="65"/>
      <c r="C23447" s="65"/>
      <c r="D23447" s="65"/>
      <c r="E23447" s="65"/>
      <c r="F23447" s="65"/>
      <c r="G23447" s="145"/>
    </row>
    <row r="23448" spans="1:7">
      <c r="A23448" s="65"/>
      <c r="B23448" s="65"/>
      <c r="C23448" s="65"/>
      <c r="D23448" s="65"/>
      <c r="E23448" s="65"/>
      <c r="F23448" s="65"/>
      <c r="G23448" s="145"/>
    </row>
    <row r="23449" spans="1:7">
      <c r="A23449" s="65"/>
      <c r="B23449" s="65"/>
      <c r="C23449" s="65"/>
      <c r="D23449" s="65"/>
      <c r="E23449" s="65"/>
      <c r="F23449" s="65"/>
      <c r="G23449" s="145"/>
    </row>
    <row r="23450" spans="1:7">
      <c r="A23450" s="65"/>
      <c r="B23450" s="65"/>
      <c r="C23450" s="65"/>
      <c r="D23450" s="65"/>
      <c r="E23450" s="65"/>
      <c r="F23450" s="65"/>
      <c r="G23450" s="145"/>
    </row>
    <row r="23451" spans="1:7">
      <c r="A23451" s="65"/>
      <c r="B23451" s="65"/>
      <c r="C23451" s="65"/>
      <c r="D23451" s="65"/>
      <c r="E23451" s="65"/>
      <c r="F23451" s="65"/>
      <c r="G23451" s="145"/>
    </row>
    <row r="23452" spans="1:7">
      <c r="A23452" s="65"/>
      <c r="B23452" s="65"/>
      <c r="C23452" s="65"/>
      <c r="D23452" s="65"/>
      <c r="E23452" s="65"/>
      <c r="F23452" s="65"/>
      <c r="G23452" s="145"/>
    </row>
    <row r="23453" spans="1:7">
      <c r="A23453" s="65"/>
      <c r="B23453" s="65"/>
      <c r="C23453" s="65"/>
      <c r="D23453" s="65"/>
      <c r="E23453" s="65"/>
      <c r="F23453" s="65"/>
      <c r="G23453" s="145"/>
    </row>
    <row r="23454" spans="1:7">
      <c r="A23454" s="65"/>
      <c r="B23454" s="65"/>
      <c r="C23454" s="65"/>
      <c r="D23454" s="65"/>
      <c r="E23454" s="65"/>
      <c r="F23454" s="65"/>
      <c r="G23454" s="145"/>
    </row>
    <row r="23455" spans="1:7">
      <c r="A23455" s="65"/>
      <c r="B23455" s="65"/>
      <c r="C23455" s="65"/>
      <c r="D23455" s="65"/>
      <c r="E23455" s="65"/>
      <c r="F23455" s="65"/>
      <c r="G23455" s="145"/>
    </row>
    <row r="23456" spans="1:7">
      <c r="A23456" s="65"/>
      <c r="B23456" s="65"/>
      <c r="C23456" s="65"/>
      <c r="D23456" s="65"/>
      <c r="E23456" s="65"/>
      <c r="F23456" s="65"/>
      <c r="G23456" s="145"/>
    </row>
    <row r="23457" spans="1:7">
      <c r="A23457" s="65"/>
      <c r="B23457" s="65"/>
      <c r="C23457" s="65"/>
      <c r="D23457" s="65"/>
      <c r="E23457" s="65"/>
      <c r="F23457" s="65"/>
      <c r="G23457" s="145"/>
    </row>
    <row r="23458" spans="1:7">
      <c r="A23458" s="65"/>
      <c r="B23458" s="65"/>
      <c r="C23458" s="65"/>
      <c r="D23458" s="65"/>
      <c r="E23458" s="65"/>
      <c r="F23458" s="65"/>
      <c r="G23458" s="145"/>
    </row>
    <row r="23459" spans="1:7">
      <c r="A23459" s="65"/>
      <c r="B23459" s="65"/>
      <c r="C23459" s="65"/>
      <c r="D23459" s="65"/>
      <c r="E23459" s="65"/>
      <c r="F23459" s="65"/>
      <c r="G23459" s="145"/>
    </row>
    <row r="23460" spans="1:7">
      <c r="A23460" s="65"/>
      <c r="B23460" s="65"/>
      <c r="C23460" s="65"/>
      <c r="D23460" s="65"/>
      <c r="E23460" s="65"/>
      <c r="F23460" s="65"/>
      <c r="G23460" s="145"/>
    </row>
    <row r="23461" spans="1:7">
      <c r="A23461" s="65"/>
      <c r="B23461" s="65"/>
      <c r="C23461" s="65"/>
      <c r="D23461" s="65"/>
      <c r="E23461" s="65"/>
      <c r="F23461" s="65"/>
      <c r="G23461" s="145"/>
    </row>
    <row r="23462" spans="1:7">
      <c r="A23462" s="65"/>
      <c r="B23462" s="65"/>
      <c r="C23462" s="65"/>
      <c r="D23462" s="65"/>
      <c r="E23462" s="65"/>
      <c r="F23462" s="65"/>
      <c r="G23462" s="145"/>
    </row>
    <row r="23463" spans="1:7">
      <c r="A23463" s="65"/>
      <c r="B23463" s="65"/>
      <c r="C23463" s="65"/>
      <c r="D23463" s="65"/>
      <c r="E23463" s="65"/>
      <c r="F23463" s="65"/>
      <c r="G23463" s="145"/>
    </row>
    <row r="23464" spans="1:7">
      <c r="A23464" s="65"/>
      <c r="B23464" s="65"/>
      <c r="C23464" s="65"/>
      <c r="D23464" s="65"/>
      <c r="E23464" s="65"/>
      <c r="F23464" s="65"/>
      <c r="G23464" s="145"/>
    </row>
    <row r="23465" spans="1:7">
      <c r="A23465" s="65"/>
      <c r="B23465" s="65"/>
      <c r="C23465" s="65"/>
      <c r="D23465" s="65"/>
      <c r="E23465" s="65"/>
      <c r="F23465" s="65"/>
      <c r="G23465" s="145"/>
    </row>
    <row r="23466" spans="1:7">
      <c r="A23466" s="65"/>
      <c r="B23466" s="65"/>
      <c r="C23466" s="65"/>
      <c r="D23466" s="65"/>
      <c r="E23466" s="65"/>
      <c r="F23466" s="65"/>
      <c r="G23466" s="145"/>
    </row>
    <row r="23467" spans="1:7">
      <c r="A23467" s="65"/>
      <c r="B23467" s="65"/>
      <c r="C23467" s="65"/>
      <c r="D23467" s="65"/>
      <c r="E23467" s="65"/>
      <c r="F23467" s="65"/>
      <c r="G23467" s="145"/>
    </row>
    <row r="23468" spans="1:7">
      <c r="A23468" s="65"/>
      <c r="B23468" s="65"/>
      <c r="C23468" s="65"/>
      <c r="D23468" s="65"/>
      <c r="E23468" s="65"/>
      <c r="F23468" s="65"/>
      <c r="G23468" s="145"/>
    </row>
    <row r="23469" spans="1:7">
      <c r="A23469" s="65"/>
      <c r="B23469" s="65"/>
      <c r="C23469" s="65"/>
      <c r="D23469" s="65"/>
      <c r="E23469" s="65"/>
      <c r="F23469" s="65"/>
      <c r="G23469" s="145"/>
    </row>
    <row r="23470" spans="1:7">
      <c r="A23470" s="65"/>
      <c r="B23470" s="65"/>
      <c r="C23470" s="65"/>
      <c r="D23470" s="65"/>
      <c r="E23470" s="65"/>
      <c r="F23470" s="65"/>
      <c r="G23470" s="145"/>
    </row>
    <row r="23471" spans="1:7">
      <c r="A23471" s="65"/>
      <c r="B23471" s="65"/>
      <c r="C23471" s="65"/>
      <c r="D23471" s="65"/>
      <c r="E23471" s="65"/>
      <c r="F23471" s="65"/>
      <c r="G23471" s="145"/>
    </row>
    <row r="23472" spans="1:7">
      <c r="A23472" s="65"/>
      <c r="B23472" s="65"/>
      <c r="C23472" s="65"/>
      <c r="D23472" s="65"/>
      <c r="E23472" s="65"/>
      <c r="F23472" s="65"/>
      <c r="G23472" s="145"/>
    </row>
    <row r="23473" spans="1:7">
      <c r="A23473" s="65"/>
      <c r="B23473" s="65"/>
      <c r="C23473" s="65"/>
      <c r="D23473" s="65"/>
      <c r="E23473" s="65"/>
      <c r="F23473" s="65"/>
      <c r="G23473" s="145"/>
    </row>
    <row r="23474" spans="1:7">
      <c r="A23474" s="65"/>
      <c r="B23474" s="65"/>
      <c r="C23474" s="65"/>
      <c r="D23474" s="65"/>
      <c r="E23474" s="65"/>
      <c r="F23474" s="65"/>
      <c r="G23474" s="145"/>
    </row>
    <row r="23475" spans="1:7">
      <c r="A23475" s="65"/>
      <c r="B23475" s="65"/>
      <c r="C23475" s="65"/>
      <c r="D23475" s="65"/>
      <c r="E23475" s="65"/>
      <c r="F23475" s="65"/>
      <c r="G23475" s="145"/>
    </row>
    <row r="23476" spans="1:7">
      <c r="A23476" s="65"/>
      <c r="B23476" s="65"/>
      <c r="C23476" s="65"/>
      <c r="D23476" s="65"/>
      <c r="E23476" s="65"/>
      <c r="F23476" s="65"/>
      <c r="G23476" s="145"/>
    </row>
    <row r="23477" spans="1:7">
      <c r="A23477" s="65"/>
      <c r="B23477" s="65"/>
      <c r="C23477" s="65"/>
      <c r="D23477" s="65"/>
      <c r="E23477" s="65"/>
      <c r="F23477" s="65"/>
      <c r="G23477" s="145"/>
    </row>
    <row r="23478" spans="1:7">
      <c r="A23478" s="65"/>
      <c r="B23478" s="65"/>
      <c r="C23478" s="65"/>
      <c r="D23478" s="65"/>
      <c r="E23478" s="65"/>
      <c r="F23478" s="65"/>
      <c r="G23478" s="145"/>
    </row>
    <row r="23479" spans="1:7">
      <c r="A23479" s="65"/>
      <c r="B23479" s="65"/>
      <c r="C23479" s="65"/>
      <c r="D23479" s="65"/>
      <c r="E23479" s="65"/>
      <c r="F23479" s="65"/>
      <c r="G23479" s="145"/>
    </row>
    <row r="23480" spans="1:7">
      <c r="A23480" s="65"/>
      <c r="B23480" s="65"/>
      <c r="C23480" s="65"/>
      <c r="D23480" s="65"/>
      <c r="E23480" s="65"/>
      <c r="F23480" s="65"/>
      <c r="G23480" s="145"/>
    </row>
    <row r="23481" spans="1:7">
      <c r="A23481" s="65"/>
      <c r="B23481" s="65"/>
      <c r="C23481" s="65"/>
      <c r="D23481" s="65"/>
      <c r="E23481" s="65"/>
      <c r="F23481" s="65"/>
      <c r="G23481" s="145"/>
    </row>
    <row r="23482" spans="1:7">
      <c r="A23482" s="65"/>
      <c r="B23482" s="65"/>
      <c r="C23482" s="65"/>
      <c r="D23482" s="65"/>
      <c r="E23482" s="65"/>
      <c r="F23482" s="65"/>
      <c r="G23482" s="145"/>
    </row>
    <row r="23483" spans="1:7">
      <c r="A23483" s="65"/>
      <c r="B23483" s="65"/>
      <c r="C23483" s="65"/>
      <c r="D23483" s="65"/>
      <c r="E23483" s="65"/>
      <c r="F23483" s="65"/>
      <c r="G23483" s="145"/>
    </row>
    <row r="23484" spans="1:7">
      <c r="A23484" s="65"/>
      <c r="B23484" s="65"/>
      <c r="C23484" s="65"/>
      <c r="D23484" s="65"/>
      <c r="E23484" s="65"/>
      <c r="F23484" s="65"/>
      <c r="G23484" s="145"/>
    </row>
    <row r="23485" spans="1:7">
      <c r="A23485" s="65"/>
      <c r="B23485" s="65"/>
      <c r="C23485" s="65"/>
      <c r="D23485" s="65"/>
      <c r="E23485" s="65"/>
      <c r="F23485" s="65"/>
      <c r="G23485" s="145"/>
    </row>
    <row r="23486" spans="1:7">
      <c r="A23486" s="65"/>
      <c r="B23486" s="65"/>
      <c r="C23486" s="65"/>
      <c r="D23486" s="65"/>
      <c r="E23486" s="65"/>
      <c r="F23486" s="65"/>
      <c r="G23486" s="145"/>
    </row>
    <row r="23487" spans="1:7">
      <c r="A23487" s="65"/>
      <c r="B23487" s="65"/>
      <c r="C23487" s="65"/>
      <c r="D23487" s="65"/>
      <c r="E23487" s="65"/>
      <c r="F23487" s="65"/>
      <c r="G23487" s="145"/>
    </row>
    <row r="23488" spans="1:7">
      <c r="A23488" s="65"/>
      <c r="B23488" s="65"/>
      <c r="C23488" s="65"/>
      <c r="D23488" s="65"/>
      <c r="E23488" s="65"/>
      <c r="F23488" s="65"/>
      <c r="G23488" s="145"/>
    </row>
    <row r="23489" spans="1:7">
      <c r="A23489" s="65"/>
      <c r="B23489" s="65"/>
      <c r="C23489" s="65"/>
      <c r="D23489" s="65"/>
      <c r="E23489" s="65"/>
      <c r="F23489" s="65"/>
      <c r="G23489" s="145"/>
    </row>
    <row r="23490" spans="1:7">
      <c r="A23490" s="65"/>
      <c r="B23490" s="65"/>
      <c r="C23490" s="65"/>
      <c r="D23490" s="65"/>
      <c r="E23490" s="65"/>
      <c r="F23490" s="65"/>
      <c r="G23490" s="145"/>
    </row>
    <row r="23491" spans="1:7">
      <c r="A23491" s="65"/>
      <c r="B23491" s="65"/>
      <c r="C23491" s="65"/>
      <c r="D23491" s="65"/>
      <c r="E23491" s="65"/>
      <c r="F23491" s="65"/>
      <c r="G23491" s="145"/>
    </row>
    <row r="23492" spans="1:7">
      <c r="A23492" s="65"/>
      <c r="B23492" s="65"/>
      <c r="C23492" s="65"/>
      <c r="D23492" s="65"/>
      <c r="E23492" s="65"/>
      <c r="F23492" s="65"/>
      <c r="G23492" s="145"/>
    </row>
    <row r="23493" spans="1:7">
      <c r="A23493" s="65"/>
      <c r="B23493" s="65"/>
      <c r="C23493" s="65"/>
      <c r="D23493" s="65"/>
      <c r="E23493" s="65"/>
      <c r="F23493" s="65"/>
      <c r="G23493" s="145"/>
    </row>
    <row r="23494" spans="1:7">
      <c r="A23494" s="65"/>
      <c r="B23494" s="65"/>
      <c r="C23494" s="65"/>
      <c r="D23494" s="65"/>
      <c r="E23494" s="65"/>
      <c r="F23494" s="65"/>
      <c r="G23494" s="145"/>
    </row>
    <row r="23495" spans="1:7">
      <c r="A23495" s="65"/>
      <c r="B23495" s="65"/>
      <c r="C23495" s="65"/>
      <c r="D23495" s="65"/>
      <c r="E23495" s="65"/>
      <c r="F23495" s="65"/>
      <c r="G23495" s="145"/>
    </row>
    <row r="23496" spans="1:7">
      <c r="A23496" s="65"/>
      <c r="B23496" s="65"/>
      <c r="C23496" s="65"/>
      <c r="D23496" s="65"/>
      <c r="E23496" s="65"/>
      <c r="F23496" s="65"/>
      <c r="G23496" s="145"/>
    </row>
    <row r="23497" spans="1:7">
      <c r="A23497" s="65"/>
      <c r="B23497" s="65"/>
      <c r="C23497" s="65"/>
      <c r="D23497" s="65"/>
      <c r="E23497" s="65"/>
      <c r="F23497" s="65"/>
      <c r="G23497" s="145"/>
    </row>
    <row r="23498" spans="1:7">
      <c r="A23498" s="65"/>
      <c r="B23498" s="65"/>
      <c r="C23498" s="65"/>
      <c r="D23498" s="65"/>
      <c r="E23498" s="65"/>
      <c r="F23498" s="65"/>
      <c r="G23498" s="145"/>
    </row>
    <row r="23499" spans="1:7">
      <c r="A23499" s="65"/>
      <c r="B23499" s="65"/>
      <c r="C23499" s="65"/>
      <c r="D23499" s="65"/>
      <c r="E23499" s="65"/>
      <c r="F23499" s="65"/>
      <c r="G23499" s="145"/>
    </row>
    <row r="23500" spans="1:7">
      <c r="A23500" s="65"/>
      <c r="B23500" s="65"/>
      <c r="C23500" s="65"/>
      <c r="D23500" s="65"/>
      <c r="E23500" s="65"/>
      <c r="F23500" s="65"/>
      <c r="G23500" s="145"/>
    </row>
    <row r="23501" spans="1:7">
      <c r="A23501" s="65"/>
      <c r="B23501" s="65"/>
      <c r="C23501" s="65"/>
      <c r="D23501" s="65"/>
      <c r="E23501" s="65"/>
      <c r="F23501" s="65"/>
      <c r="G23501" s="145"/>
    </row>
    <row r="23502" spans="1:7">
      <c r="A23502" s="65"/>
      <c r="B23502" s="65"/>
      <c r="C23502" s="65"/>
      <c r="D23502" s="65"/>
      <c r="E23502" s="65"/>
      <c r="F23502" s="65"/>
      <c r="G23502" s="145"/>
    </row>
    <row r="23503" spans="1:7">
      <c r="A23503" s="65"/>
      <c r="B23503" s="65"/>
      <c r="C23503" s="65"/>
      <c r="D23503" s="65"/>
      <c r="E23503" s="65"/>
      <c r="F23503" s="65"/>
      <c r="G23503" s="145"/>
    </row>
    <row r="23504" spans="1:7">
      <c r="A23504" s="65"/>
      <c r="B23504" s="65"/>
      <c r="C23504" s="65"/>
      <c r="D23504" s="65"/>
      <c r="E23504" s="65"/>
      <c r="F23504" s="65"/>
      <c r="G23504" s="145"/>
    </row>
    <row r="23505" spans="1:7">
      <c r="A23505" s="65"/>
      <c r="B23505" s="65"/>
      <c r="C23505" s="65"/>
      <c r="D23505" s="65"/>
      <c r="E23505" s="65"/>
      <c r="F23505" s="65"/>
      <c r="G23505" s="145"/>
    </row>
    <row r="23506" spans="1:7">
      <c r="A23506" s="65"/>
      <c r="B23506" s="65"/>
      <c r="C23506" s="65"/>
      <c r="D23506" s="65"/>
      <c r="E23506" s="65"/>
      <c r="F23506" s="65"/>
      <c r="G23506" s="145"/>
    </row>
    <row r="23507" spans="1:7">
      <c r="A23507" s="65"/>
      <c r="B23507" s="65"/>
      <c r="C23507" s="65"/>
      <c r="D23507" s="65"/>
      <c r="E23507" s="65"/>
      <c r="F23507" s="65"/>
      <c r="G23507" s="145"/>
    </row>
    <row r="23508" spans="1:7">
      <c r="A23508" s="65"/>
      <c r="B23508" s="65"/>
      <c r="C23508" s="65"/>
      <c r="D23508" s="65"/>
      <c r="E23508" s="65"/>
      <c r="F23508" s="65"/>
      <c r="G23508" s="145"/>
    </row>
    <row r="23509" spans="1:7">
      <c r="A23509" s="65"/>
      <c r="B23509" s="65"/>
      <c r="C23509" s="65"/>
      <c r="D23509" s="65"/>
      <c r="E23509" s="65"/>
      <c r="F23509" s="65"/>
      <c r="G23509" s="145"/>
    </row>
    <row r="23510" spans="1:7">
      <c r="A23510" s="65"/>
      <c r="B23510" s="65"/>
      <c r="C23510" s="65"/>
      <c r="D23510" s="65"/>
      <c r="E23510" s="65"/>
      <c r="F23510" s="65"/>
      <c r="G23510" s="145"/>
    </row>
    <row r="23511" spans="1:7">
      <c r="A23511" s="65"/>
      <c r="B23511" s="65"/>
      <c r="C23511" s="65"/>
      <c r="D23511" s="65"/>
      <c r="E23511" s="65"/>
      <c r="F23511" s="65"/>
      <c r="G23511" s="145"/>
    </row>
    <row r="23512" spans="1:7">
      <c r="A23512" s="65"/>
      <c r="B23512" s="65"/>
      <c r="C23512" s="65"/>
      <c r="D23512" s="65"/>
      <c r="E23512" s="65"/>
      <c r="F23512" s="65"/>
      <c r="G23512" s="145"/>
    </row>
    <row r="23513" spans="1:7">
      <c r="A23513" s="65"/>
      <c r="B23513" s="65"/>
      <c r="C23513" s="65"/>
      <c r="D23513" s="65"/>
      <c r="E23513" s="65"/>
      <c r="F23513" s="65"/>
      <c r="G23513" s="145"/>
    </row>
    <row r="23514" spans="1:7">
      <c r="A23514" s="65"/>
      <c r="B23514" s="65"/>
      <c r="C23514" s="65"/>
      <c r="D23514" s="65"/>
      <c r="E23514" s="65"/>
      <c r="F23514" s="65"/>
      <c r="G23514" s="145"/>
    </row>
    <row r="23515" spans="1:7">
      <c r="A23515" s="65"/>
      <c r="B23515" s="65"/>
      <c r="C23515" s="65"/>
      <c r="D23515" s="65"/>
      <c r="E23515" s="65"/>
      <c r="F23515" s="65"/>
      <c r="G23515" s="145"/>
    </row>
    <row r="23516" spans="1:7">
      <c r="A23516" s="65"/>
      <c r="B23516" s="65"/>
      <c r="C23516" s="65"/>
      <c r="D23516" s="65"/>
      <c r="E23516" s="65"/>
      <c r="F23516" s="65"/>
      <c r="G23516" s="145"/>
    </row>
    <row r="23517" spans="1:7">
      <c r="A23517" s="65"/>
      <c r="B23517" s="65"/>
      <c r="C23517" s="65"/>
      <c r="D23517" s="65"/>
      <c r="E23517" s="65"/>
      <c r="F23517" s="65"/>
      <c r="G23517" s="145"/>
    </row>
    <row r="23518" spans="1:7">
      <c r="A23518" s="65"/>
      <c r="B23518" s="65"/>
      <c r="C23518" s="65"/>
      <c r="D23518" s="65"/>
      <c r="E23518" s="65"/>
      <c r="F23518" s="65"/>
      <c r="G23518" s="145"/>
    </row>
    <row r="23519" spans="1:7">
      <c r="A23519" s="65"/>
      <c r="B23519" s="65"/>
      <c r="C23519" s="65"/>
      <c r="D23519" s="65"/>
      <c r="E23519" s="65"/>
      <c r="F23519" s="65"/>
      <c r="G23519" s="145"/>
    </row>
    <row r="23520" spans="1:7">
      <c r="A23520" s="65"/>
      <c r="B23520" s="65"/>
      <c r="C23520" s="65"/>
      <c r="D23520" s="65"/>
      <c r="E23520" s="65"/>
      <c r="F23520" s="65"/>
      <c r="G23520" s="145"/>
    </row>
    <row r="23521" spans="1:7">
      <c r="A23521" s="65"/>
      <c r="B23521" s="65"/>
      <c r="C23521" s="65"/>
      <c r="D23521" s="65"/>
      <c r="E23521" s="65"/>
      <c r="F23521" s="65"/>
      <c r="G23521" s="145"/>
    </row>
    <row r="23522" spans="1:7">
      <c r="A23522" s="65"/>
      <c r="B23522" s="65"/>
      <c r="C23522" s="65"/>
      <c r="D23522" s="65"/>
      <c r="E23522" s="65"/>
      <c r="F23522" s="65"/>
      <c r="G23522" s="145"/>
    </row>
    <row r="23523" spans="1:7">
      <c r="A23523" s="65"/>
      <c r="B23523" s="65"/>
      <c r="C23523" s="65"/>
      <c r="D23523" s="65"/>
      <c r="E23523" s="65"/>
      <c r="F23523" s="65"/>
      <c r="G23523" s="145"/>
    </row>
    <row r="23524" spans="1:7">
      <c r="A23524" s="65"/>
      <c r="B23524" s="65"/>
      <c r="C23524" s="65"/>
      <c r="D23524" s="65"/>
      <c r="E23524" s="65"/>
      <c r="F23524" s="65"/>
      <c r="G23524" s="145"/>
    </row>
    <row r="23525" spans="1:7">
      <c r="A23525" s="65"/>
      <c r="B23525" s="65"/>
      <c r="C23525" s="65"/>
      <c r="D23525" s="65"/>
      <c r="E23525" s="65"/>
      <c r="F23525" s="65"/>
      <c r="G23525" s="145"/>
    </row>
    <row r="23526" spans="1:7">
      <c r="A23526" s="65"/>
      <c r="B23526" s="65"/>
      <c r="C23526" s="65"/>
      <c r="D23526" s="65"/>
      <c r="E23526" s="65"/>
      <c r="F23526" s="65"/>
      <c r="G23526" s="145"/>
    </row>
    <row r="23527" spans="1:7">
      <c r="A23527" s="65"/>
      <c r="B23527" s="65"/>
      <c r="C23527" s="65"/>
      <c r="D23527" s="65"/>
      <c r="E23527" s="65"/>
      <c r="F23527" s="65"/>
      <c r="G23527" s="145"/>
    </row>
    <row r="23528" spans="1:7">
      <c r="A23528" s="65"/>
      <c r="B23528" s="65"/>
      <c r="C23528" s="65"/>
      <c r="D23528" s="65"/>
      <c r="E23528" s="65"/>
      <c r="F23528" s="65"/>
      <c r="G23528" s="145"/>
    </row>
    <row r="23529" spans="1:7">
      <c r="A23529" s="65"/>
      <c r="B23529" s="65"/>
      <c r="C23529" s="65"/>
      <c r="D23529" s="65"/>
      <c r="E23529" s="65"/>
      <c r="F23529" s="65"/>
      <c r="G23529" s="145"/>
    </row>
    <row r="23530" spans="1:7">
      <c r="A23530" s="65"/>
      <c r="B23530" s="65"/>
      <c r="C23530" s="65"/>
      <c r="D23530" s="65"/>
      <c r="E23530" s="65"/>
      <c r="F23530" s="65"/>
      <c r="G23530" s="145"/>
    </row>
    <row r="23531" spans="1:7">
      <c r="A23531" s="65"/>
      <c r="B23531" s="65"/>
      <c r="C23531" s="65"/>
      <c r="D23531" s="65"/>
      <c r="E23531" s="65"/>
      <c r="F23531" s="65"/>
      <c r="G23531" s="145"/>
    </row>
    <row r="23532" spans="1:7">
      <c r="A23532" s="65"/>
      <c r="B23532" s="65"/>
      <c r="C23532" s="65"/>
      <c r="D23532" s="65"/>
      <c r="E23532" s="65"/>
      <c r="F23532" s="65"/>
      <c r="G23532" s="145"/>
    </row>
    <row r="23533" spans="1:7">
      <c r="A23533" s="65"/>
      <c r="B23533" s="65"/>
      <c r="C23533" s="65"/>
      <c r="D23533" s="65"/>
      <c r="E23533" s="65"/>
      <c r="F23533" s="65"/>
      <c r="G23533" s="145"/>
    </row>
    <row r="23534" spans="1:7">
      <c r="A23534" s="65"/>
      <c r="B23534" s="65"/>
      <c r="C23534" s="65"/>
      <c r="D23534" s="65"/>
      <c r="E23534" s="65"/>
      <c r="F23534" s="65"/>
      <c r="G23534" s="145"/>
    </row>
    <row r="23535" spans="1:7">
      <c r="A23535" s="65"/>
      <c r="B23535" s="65"/>
      <c r="C23535" s="65"/>
      <c r="D23535" s="65"/>
      <c r="E23535" s="65"/>
      <c r="F23535" s="65"/>
      <c r="G23535" s="145"/>
    </row>
    <row r="23536" spans="1:7">
      <c r="A23536" s="65"/>
      <c r="B23536" s="65"/>
      <c r="C23536" s="65"/>
      <c r="D23536" s="65"/>
      <c r="E23536" s="65"/>
      <c r="F23536" s="65"/>
      <c r="G23536" s="145"/>
    </row>
    <row r="23537" spans="1:7">
      <c r="A23537" s="65"/>
      <c r="B23537" s="65"/>
      <c r="C23537" s="65"/>
      <c r="D23537" s="65"/>
      <c r="E23537" s="65"/>
      <c r="F23537" s="65"/>
      <c r="G23537" s="145"/>
    </row>
    <row r="23538" spans="1:7">
      <c r="A23538" s="65"/>
      <c r="B23538" s="65"/>
      <c r="C23538" s="65"/>
      <c r="D23538" s="65"/>
      <c r="E23538" s="65"/>
      <c r="F23538" s="65"/>
      <c r="G23538" s="145"/>
    </row>
    <row r="23539" spans="1:7">
      <c r="A23539" s="65"/>
      <c r="B23539" s="65"/>
      <c r="C23539" s="65"/>
      <c r="D23539" s="65"/>
      <c r="E23539" s="65"/>
      <c r="F23539" s="65"/>
      <c r="G23539" s="145"/>
    </row>
    <row r="23540" spans="1:7">
      <c r="A23540" s="65"/>
      <c r="B23540" s="65"/>
      <c r="C23540" s="65"/>
      <c r="D23540" s="65"/>
      <c r="E23540" s="65"/>
      <c r="F23540" s="65"/>
      <c r="G23540" s="145"/>
    </row>
    <row r="23541" spans="1:7">
      <c r="A23541" s="65"/>
      <c r="B23541" s="65"/>
      <c r="C23541" s="65"/>
      <c r="D23541" s="65"/>
      <c r="E23541" s="65"/>
      <c r="F23541" s="65"/>
      <c r="G23541" s="145"/>
    </row>
    <row r="23542" spans="1:7">
      <c r="A23542" s="65"/>
      <c r="B23542" s="65"/>
      <c r="C23542" s="65"/>
      <c r="D23542" s="65"/>
      <c r="E23542" s="65"/>
      <c r="F23542" s="65"/>
      <c r="G23542" s="145"/>
    </row>
    <row r="23543" spans="1:7">
      <c r="A23543" s="65"/>
      <c r="B23543" s="65"/>
      <c r="C23543" s="65"/>
      <c r="D23543" s="65"/>
      <c r="E23543" s="65"/>
      <c r="F23543" s="65"/>
      <c r="G23543" s="145"/>
    </row>
    <row r="23544" spans="1:7">
      <c r="A23544" s="65"/>
      <c r="B23544" s="65"/>
      <c r="C23544" s="65"/>
      <c r="D23544" s="65"/>
      <c r="E23544" s="65"/>
      <c r="F23544" s="65"/>
      <c r="G23544" s="145"/>
    </row>
    <row r="23545" spans="1:7">
      <c r="A23545" s="65"/>
      <c r="B23545" s="65"/>
      <c r="C23545" s="65"/>
      <c r="D23545" s="65"/>
      <c r="E23545" s="65"/>
      <c r="F23545" s="65"/>
      <c r="G23545" s="145"/>
    </row>
    <row r="23546" spans="1:7">
      <c r="A23546" s="65"/>
      <c r="B23546" s="65"/>
      <c r="C23546" s="65"/>
      <c r="D23546" s="65"/>
      <c r="E23546" s="65"/>
      <c r="F23546" s="65"/>
      <c r="G23546" s="145"/>
    </row>
    <row r="23547" spans="1:7">
      <c r="A23547" s="65"/>
      <c r="B23547" s="65"/>
      <c r="C23547" s="65"/>
      <c r="D23547" s="65"/>
      <c r="E23547" s="65"/>
      <c r="F23547" s="65"/>
      <c r="G23547" s="145"/>
    </row>
    <row r="23548" spans="1:7">
      <c r="A23548" s="65"/>
      <c r="B23548" s="65"/>
      <c r="C23548" s="65"/>
      <c r="D23548" s="65"/>
      <c r="E23548" s="65"/>
      <c r="F23548" s="65"/>
      <c r="G23548" s="145"/>
    </row>
    <row r="23549" spans="1:7">
      <c r="A23549" s="65"/>
      <c r="B23549" s="65"/>
      <c r="C23549" s="65"/>
      <c r="D23549" s="65"/>
      <c r="E23549" s="65"/>
      <c r="F23549" s="65"/>
      <c r="G23549" s="145"/>
    </row>
    <row r="23550" spans="1:7">
      <c r="A23550" s="65"/>
      <c r="B23550" s="65"/>
      <c r="C23550" s="65"/>
      <c r="D23550" s="65"/>
      <c r="E23550" s="65"/>
      <c r="F23550" s="65"/>
      <c r="G23550" s="145"/>
    </row>
    <row r="23551" spans="1:7">
      <c r="A23551" s="65"/>
      <c r="B23551" s="65"/>
      <c r="C23551" s="65"/>
      <c r="D23551" s="65"/>
      <c r="E23551" s="65"/>
      <c r="F23551" s="65"/>
      <c r="G23551" s="145"/>
    </row>
    <row r="23552" spans="1:7">
      <c r="A23552" s="65"/>
      <c r="B23552" s="65"/>
      <c r="C23552" s="65"/>
      <c r="D23552" s="65"/>
      <c r="E23552" s="65"/>
      <c r="F23552" s="65"/>
      <c r="G23552" s="145"/>
    </row>
    <row r="23553" spans="1:7">
      <c r="A23553" s="65"/>
      <c r="B23553" s="65"/>
      <c r="C23553" s="65"/>
      <c r="D23553" s="65"/>
      <c r="E23553" s="65"/>
      <c r="F23553" s="65"/>
      <c r="G23553" s="145"/>
    </row>
    <row r="23554" spans="1:7">
      <c r="A23554" s="65"/>
      <c r="B23554" s="65"/>
      <c r="C23554" s="65"/>
      <c r="D23554" s="65"/>
      <c r="E23554" s="65"/>
      <c r="F23554" s="65"/>
      <c r="G23554" s="145"/>
    </row>
    <row r="23555" spans="1:7">
      <c r="A23555" s="65"/>
      <c r="B23555" s="65"/>
      <c r="C23555" s="65"/>
      <c r="D23555" s="65"/>
      <c r="E23555" s="65"/>
      <c r="F23555" s="65"/>
      <c r="G23555" s="145"/>
    </row>
    <row r="23556" spans="1:7">
      <c r="A23556" s="65"/>
      <c r="B23556" s="65"/>
      <c r="C23556" s="65"/>
      <c r="D23556" s="65"/>
      <c r="E23556" s="65"/>
      <c r="F23556" s="65"/>
      <c r="G23556" s="145"/>
    </row>
    <row r="23557" spans="1:7">
      <c r="A23557" s="65"/>
      <c r="B23557" s="65"/>
      <c r="C23557" s="65"/>
      <c r="D23557" s="65"/>
      <c r="E23557" s="65"/>
      <c r="F23557" s="65"/>
      <c r="G23557" s="145"/>
    </row>
    <row r="23558" spans="1:7">
      <c r="A23558" s="65"/>
      <c r="B23558" s="65"/>
      <c r="C23558" s="65"/>
      <c r="D23558" s="65"/>
      <c r="E23558" s="65"/>
      <c r="F23558" s="65"/>
      <c r="G23558" s="145"/>
    </row>
    <row r="23559" spans="1:7">
      <c r="A23559" s="65"/>
      <c r="B23559" s="65"/>
      <c r="C23559" s="65"/>
      <c r="D23559" s="65"/>
      <c r="E23559" s="65"/>
      <c r="F23559" s="65"/>
      <c r="G23559" s="145"/>
    </row>
    <row r="23560" spans="1:7">
      <c r="A23560" s="65"/>
      <c r="B23560" s="65"/>
      <c r="C23560" s="65"/>
      <c r="D23560" s="65"/>
      <c r="E23560" s="65"/>
      <c r="F23560" s="65"/>
      <c r="G23560" s="145"/>
    </row>
    <row r="23561" spans="1:7">
      <c r="A23561" s="65"/>
      <c r="B23561" s="65"/>
      <c r="C23561" s="65"/>
      <c r="D23561" s="65"/>
      <c r="E23561" s="65"/>
      <c r="F23561" s="65"/>
      <c r="G23561" s="145"/>
    </row>
    <row r="23562" spans="1:7">
      <c r="A23562" s="65"/>
      <c r="B23562" s="65"/>
      <c r="C23562" s="65"/>
      <c r="D23562" s="65"/>
      <c r="E23562" s="65"/>
      <c r="F23562" s="65"/>
      <c r="G23562" s="145"/>
    </row>
    <row r="23563" spans="1:7">
      <c r="A23563" s="65"/>
      <c r="B23563" s="65"/>
      <c r="C23563" s="65"/>
      <c r="D23563" s="65"/>
      <c r="E23563" s="65"/>
      <c r="F23563" s="65"/>
      <c r="G23563" s="145"/>
    </row>
    <row r="23564" spans="1:7">
      <c r="A23564" s="65"/>
      <c r="B23564" s="65"/>
      <c r="C23564" s="65"/>
      <c r="D23564" s="65"/>
      <c r="E23564" s="65"/>
      <c r="F23564" s="65"/>
      <c r="G23564" s="145"/>
    </row>
    <row r="23565" spans="1:7">
      <c r="A23565" s="65"/>
      <c r="B23565" s="65"/>
      <c r="C23565" s="65"/>
      <c r="D23565" s="65"/>
      <c r="E23565" s="65"/>
      <c r="F23565" s="65"/>
      <c r="G23565" s="145"/>
    </row>
    <row r="23566" spans="1:7">
      <c r="A23566" s="65"/>
      <c r="B23566" s="65"/>
      <c r="C23566" s="65"/>
      <c r="D23566" s="65"/>
      <c r="E23566" s="65"/>
      <c r="F23566" s="65"/>
      <c r="G23566" s="145"/>
    </row>
    <row r="23567" spans="1:7">
      <c r="A23567" s="65"/>
      <c r="B23567" s="65"/>
      <c r="C23567" s="65"/>
      <c r="D23567" s="65"/>
      <c r="E23567" s="65"/>
      <c r="F23567" s="65"/>
      <c r="G23567" s="145"/>
    </row>
    <row r="23568" spans="1:7">
      <c r="A23568" s="65"/>
      <c r="B23568" s="65"/>
      <c r="C23568" s="65"/>
      <c r="D23568" s="65"/>
      <c r="E23568" s="65"/>
      <c r="F23568" s="65"/>
      <c r="G23568" s="145"/>
    </row>
    <row r="23569" spans="1:7">
      <c r="A23569" s="65"/>
      <c r="B23569" s="65"/>
      <c r="C23569" s="65"/>
      <c r="D23569" s="65"/>
      <c r="E23569" s="65"/>
      <c r="F23569" s="65"/>
      <c r="G23569" s="145"/>
    </row>
    <row r="23570" spans="1:7">
      <c r="A23570" s="65"/>
      <c r="B23570" s="65"/>
      <c r="C23570" s="65"/>
      <c r="D23570" s="65"/>
      <c r="E23570" s="65"/>
      <c r="F23570" s="65"/>
      <c r="G23570" s="145"/>
    </row>
    <row r="23571" spans="1:7">
      <c r="A23571" s="65"/>
      <c r="B23571" s="65"/>
      <c r="C23571" s="65"/>
      <c r="D23571" s="65"/>
      <c r="E23571" s="65"/>
      <c r="F23571" s="65"/>
      <c r="G23571" s="145"/>
    </row>
    <row r="23572" spans="1:7">
      <c r="A23572" s="65"/>
      <c r="B23572" s="65"/>
      <c r="C23572" s="65"/>
      <c r="D23572" s="65"/>
      <c r="E23572" s="65"/>
      <c r="F23572" s="65"/>
      <c r="G23572" s="145"/>
    </row>
    <row r="23573" spans="1:7">
      <c r="A23573" s="65"/>
      <c r="B23573" s="65"/>
      <c r="C23573" s="65"/>
      <c r="D23573" s="65"/>
      <c r="E23573" s="65"/>
      <c r="F23573" s="65"/>
      <c r="G23573" s="145"/>
    </row>
    <row r="23574" spans="1:7">
      <c r="A23574" s="65"/>
      <c r="B23574" s="65"/>
      <c r="C23574" s="65"/>
      <c r="D23574" s="65"/>
      <c r="E23574" s="65"/>
      <c r="F23574" s="65"/>
      <c r="G23574" s="145"/>
    </row>
    <row r="23575" spans="1:7">
      <c r="A23575" s="65"/>
      <c r="B23575" s="65"/>
      <c r="C23575" s="65"/>
      <c r="D23575" s="65"/>
      <c r="E23575" s="65"/>
      <c r="F23575" s="65"/>
      <c r="G23575" s="145"/>
    </row>
    <row r="23576" spans="1:7">
      <c r="A23576" s="65"/>
      <c r="B23576" s="65"/>
      <c r="C23576" s="65"/>
      <c r="D23576" s="65"/>
      <c r="E23576" s="65"/>
      <c r="F23576" s="65"/>
      <c r="G23576" s="145"/>
    </row>
    <row r="23577" spans="1:7">
      <c r="A23577" s="65"/>
      <c r="B23577" s="65"/>
      <c r="C23577" s="65"/>
      <c r="D23577" s="65"/>
      <c r="E23577" s="65"/>
      <c r="F23577" s="65"/>
      <c r="G23577" s="145"/>
    </row>
    <row r="23578" spans="1:7">
      <c r="A23578" s="65"/>
      <c r="B23578" s="65"/>
      <c r="C23578" s="65"/>
      <c r="D23578" s="65"/>
      <c r="E23578" s="65"/>
      <c r="F23578" s="65"/>
      <c r="G23578" s="145"/>
    </row>
    <row r="23579" spans="1:7">
      <c r="A23579" s="65"/>
      <c r="B23579" s="65"/>
      <c r="C23579" s="65"/>
      <c r="D23579" s="65"/>
      <c r="E23579" s="65"/>
      <c r="F23579" s="65"/>
      <c r="G23579" s="145"/>
    </row>
    <row r="23580" spans="1:7">
      <c r="A23580" s="65"/>
      <c r="B23580" s="65"/>
      <c r="C23580" s="65"/>
      <c r="D23580" s="65"/>
      <c r="E23580" s="65"/>
      <c r="F23580" s="65"/>
      <c r="G23580" s="145"/>
    </row>
    <row r="23581" spans="1:7">
      <c r="A23581" s="65"/>
      <c r="B23581" s="65"/>
      <c r="C23581" s="65"/>
      <c r="D23581" s="65"/>
      <c r="E23581" s="65"/>
      <c r="F23581" s="65"/>
      <c r="G23581" s="145"/>
    </row>
    <row r="23582" spans="1:7">
      <c r="A23582" s="65"/>
      <c r="B23582" s="65"/>
      <c r="C23582" s="65"/>
      <c r="D23582" s="65"/>
      <c r="E23582" s="65"/>
      <c r="F23582" s="65"/>
      <c r="G23582" s="145"/>
    </row>
    <row r="23583" spans="1:7">
      <c r="A23583" s="65"/>
      <c r="B23583" s="65"/>
      <c r="C23583" s="65"/>
      <c r="D23583" s="65"/>
      <c r="E23583" s="65"/>
      <c r="F23583" s="65"/>
      <c r="G23583" s="145"/>
    </row>
    <row r="23584" spans="1:7">
      <c r="A23584" s="65"/>
      <c r="B23584" s="65"/>
      <c r="C23584" s="65"/>
      <c r="D23584" s="65"/>
      <c r="E23584" s="65"/>
      <c r="F23584" s="65"/>
      <c r="G23584" s="145"/>
    </row>
    <row r="23585" spans="1:7">
      <c r="A23585" s="65"/>
      <c r="B23585" s="65"/>
      <c r="C23585" s="65"/>
      <c r="D23585" s="65"/>
      <c r="E23585" s="65"/>
      <c r="F23585" s="65"/>
      <c r="G23585" s="145"/>
    </row>
    <row r="23586" spans="1:7">
      <c r="A23586" s="65"/>
      <c r="B23586" s="65"/>
      <c r="C23586" s="65"/>
      <c r="D23586" s="65"/>
      <c r="E23586" s="65"/>
      <c r="F23586" s="65"/>
      <c r="G23586" s="145"/>
    </row>
    <row r="23587" spans="1:7">
      <c r="A23587" s="65"/>
      <c r="B23587" s="65"/>
      <c r="C23587" s="65"/>
      <c r="D23587" s="65"/>
      <c r="E23587" s="65"/>
      <c r="F23587" s="65"/>
      <c r="G23587" s="145"/>
    </row>
    <row r="23588" spans="1:7">
      <c r="A23588" s="65"/>
      <c r="B23588" s="65"/>
      <c r="C23588" s="65"/>
      <c r="D23588" s="65"/>
      <c r="E23588" s="65"/>
      <c r="F23588" s="65"/>
      <c r="G23588" s="145"/>
    </row>
    <row r="23589" spans="1:7">
      <c r="A23589" s="65"/>
      <c r="B23589" s="65"/>
      <c r="C23589" s="65"/>
      <c r="D23589" s="65"/>
      <c r="E23589" s="65"/>
      <c r="F23589" s="65"/>
      <c r="G23589" s="145"/>
    </row>
    <row r="23590" spans="1:7">
      <c r="A23590" s="65"/>
      <c r="B23590" s="65"/>
      <c r="C23590" s="65"/>
      <c r="D23590" s="65"/>
      <c r="E23590" s="65"/>
      <c r="F23590" s="65"/>
      <c r="G23590" s="145"/>
    </row>
    <row r="23591" spans="1:7">
      <c r="A23591" s="65"/>
      <c r="B23591" s="65"/>
      <c r="C23591" s="65"/>
      <c r="D23591" s="65"/>
      <c r="E23591" s="65"/>
      <c r="F23591" s="65"/>
      <c r="G23591" s="145"/>
    </row>
    <row r="23592" spans="1:7">
      <c r="A23592" s="65"/>
      <c r="B23592" s="65"/>
      <c r="C23592" s="65"/>
      <c r="D23592" s="65"/>
      <c r="E23592" s="65"/>
      <c r="F23592" s="65"/>
      <c r="G23592" s="145"/>
    </row>
    <row r="23593" spans="1:7">
      <c r="A23593" s="65"/>
      <c r="B23593" s="65"/>
      <c r="C23593" s="65"/>
      <c r="D23593" s="65"/>
      <c r="E23593" s="65"/>
      <c r="F23593" s="65"/>
      <c r="G23593" s="145"/>
    </row>
    <row r="23594" spans="1:7">
      <c r="A23594" s="65"/>
      <c r="B23594" s="65"/>
      <c r="C23594" s="65"/>
      <c r="D23594" s="65"/>
      <c r="E23594" s="65"/>
      <c r="F23594" s="65"/>
      <c r="G23594" s="145"/>
    </row>
    <row r="23595" spans="1:7">
      <c r="A23595" s="65"/>
      <c r="B23595" s="65"/>
      <c r="C23595" s="65"/>
      <c r="D23595" s="65"/>
      <c r="E23595" s="65"/>
      <c r="F23595" s="65"/>
      <c r="G23595" s="145"/>
    </row>
    <row r="23596" spans="1:7">
      <c r="A23596" s="65"/>
      <c r="B23596" s="65"/>
      <c r="C23596" s="65"/>
      <c r="D23596" s="65"/>
      <c r="E23596" s="65"/>
      <c r="F23596" s="65"/>
      <c r="G23596" s="145"/>
    </row>
    <row r="23597" spans="1:7">
      <c r="A23597" s="65"/>
      <c r="B23597" s="65"/>
      <c r="C23597" s="65"/>
      <c r="D23597" s="65"/>
      <c r="E23597" s="65"/>
      <c r="F23597" s="65"/>
      <c r="G23597" s="145"/>
    </row>
    <row r="23598" spans="1:7">
      <c r="A23598" s="65"/>
      <c r="B23598" s="65"/>
      <c r="C23598" s="65"/>
      <c r="D23598" s="65"/>
      <c r="E23598" s="65"/>
      <c r="F23598" s="65"/>
      <c r="G23598" s="145"/>
    </row>
    <row r="23599" spans="1:7">
      <c r="A23599" s="65"/>
      <c r="B23599" s="65"/>
      <c r="C23599" s="65"/>
      <c r="D23599" s="65"/>
      <c r="E23599" s="65"/>
      <c r="F23599" s="65"/>
      <c r="G23599" s="145"/>
    </row>
    <row r="23600" spans="1:7">
      <c r="A23600" s="65"/>
      <c r="B23600" s="65"/>
      <c r="C23600" s="65"/>
      <c r="D23600" s="65"/>
      <c r="E23600" s="65"/>
      <c r="F23600" s="65"/>
      <c r="G23600" s="145"/>
    </row>
    <row r="23601" spans="1:7">
      <c r="A23601" s="65"/>
      <c r="B23601" s="65"/>
      <c r="C23601" s="65"/>
      <c r="D23601" s="65"/>
      <c r="E23601" s="65"/>
      <c r="F23601" s="65"/>
      <c r="G23601" s="145"/>
    </row>
    <row r="23602" spans="1:7">
      <c r="A23602" s="65"/>
      <c r="B23602" s="65"/>
      <c r="C23602" s="65"/>
      <c r="D23602" s="65"/>
      <c r="E23602" s="65"/>
      <c r="F23602" s="65"/>
      <c r="G23602" s="145"/>
    </row>
    <row r="23603" spans="1:7">
      <c r="A23603" s="65"/>
      <c r="B23603" s="65"/>
      <c r="C23603" s="65"/>
      <c r="D23603" s="65"/>
      <c r="E23603" s="65"/>
      <c r="F23603" s="65"/>
      <c r="G23603" s="145"/>
    </row>
    <row r="23604" spans="1:7">
      <c r="A23604" s="65"/>
      <c r="B23604" s="65"/>
      <c r="C23604" s="65"/>
      <c r="D23604" s="65"/>
      <c r="E23604" s="65"/>
      <c r="F23604" s="65"/>
      <c r="G23604" s="145"/>
    </row>
    <row r="23605" spans="1:7">
      <c r="A23605" s="65"/>
      <c r="B23605" s="65"/>
      <c r="C23605" s="65"/>
      <c r="D23605" s="65"/>
      <c r="E23605" s="65"/>
      <c r="F23605" s="65"/>
      <c r="G23605" s="145"/>
    </row>
    <row r="23606" spans="1:7">
      <c r="A23606" s="65"/>
      <c r="B23606" s="65"/>
      <c r="C23606" s="65"/>
      <c r="D23606" s="65"/>
      <c r="E23606" s="65"/>
      <c r="F23606" s="65"/>
      <c r="G23606" s="145"/>
    </row>
    <row r="23607" spans="1:7">
      <c r="A23607" s="65"/>
      <c r="B23607" s="65"/>
      <c r="C23607" s="65"/>
      <c r="D23607" s="65"/>
      <c r="E23607" s="65"/>
      <c r="F23607" s="65"/>
      <c r="G23607" s="145"/>
    </row>
    <row r="23608" spans="1:7">
      <c r="A23608" s="65"/>
      <c r="B23608" s="65"/>
      <c r="C23608" s="65"/>
      <c r="D23608" s="65"/>
      <c r="E23608" s="65"/>
      <c r="F23608" s="65"/>
      <c r="G23608" s="145"/>
    </row>
    <row r="23609" spans="1:7">
      <c r="A23609" s="65"/>
      <c r="B23609" s="65"/>
      <c r="C23609" s="65"/>
      <c r="D23609" s="65"/>
      <c r="E23609" s="65"/>
      <c r="F23609" s="65"/>
      <c r="G23609" s="145"/>
    </row>
    <row r="23610" spans="1:7">
      <c r="A23610" s="65"/>
      <c r="B23610" s="65"/>
      <c r="C23610" s="65"/>
      <c r="D23610" s="65"/>
      <c r="E23610" s="65"/>
      <c r="F23610" s="65"/>
      <c r="G23610" s="145"/>
    </row>
    <row r="23611" spans="1:7">
      <c r="A23611" s="65"/>
      <c r="B23611" s="65"/>
      <c r="C23611" s="65"/>
      <c r="D23611" s="65"/>
      <c r="E23611" s="65"/>
      <c r="F23611" s="65"/>
      <c r="G23611" s="145"/>
    </row>
    <row r="23612" spans="1:7">
      <c r="A23612" s="65"/>
      <c r="B23612" s="65"/>
      <c r="C23612" s="65"/>
      <c r="D23612" s="65"/>
      <c r="E23612" s="65"/>
      <c r="F23612" s="65"/>
      <c r="G23612" s="145"/>
    </row>
    <row r="23613" spans="1:7">
      <c r="A23613" s="65"/>
      <c r="B23613" s="65"/>
      <c r="C23613" s="65"/>
      <c r="D23613" s="65"/>
      <c r="E23613" s="65"/>
      <c r="F23613" s="65"/>
      <c r="G23613" s="145"/>
    </row>
    <row r="23614" spans="1:7">
      <c r="A23614" s="65"/>
      <c r="B23614" s="65"/>
      <c r="C23614" s="65"/>
      <c r="D23614" s="65"/>
      <c r="E23614" s="65"/>
      <c r="F23614" s="65"/>
      <c r="G23614" s="145"/>
    </row>
    <row r="23615" spans="1:7">
      <c r="A23615" s="65"/>
      <c r="B23615" s="65"/>
      <c r="C23615" s="65"/>
      <c r="D23615" s="65"/>
      <c r="E23615" s="65"/>
      <c r="F23615" s="65"/>
      <c r="G23615" s="145"/>
    </row>
    <row r="23616" spans="1:7">
      <c r="A23616" s="65"/>
      <c r="B23616" s="65"/>
      <c r="C23616" s="65"/>
      <c r="D23616" s="65"/>
      <c r="E23616" s="65"/>
      <c r="F23616" s="65"/>
      <c r="G23616" s="145"/>
    </row>
    <row r="23617" spans="1:7">
      <c r="A23617" s="65"/>
      <c r="B23617" s="65"/>
      <c r="C23617" s="65"/>
      <c r="D23617" s="65"/>
      <c r="E23617" s="65"/>
      <c r="F23617" s="65"/>
      <c r="G23617" s="145"/>
    </row>
    <row r="23618" spans="1:7">
      <c r="A23618" s="65"/>
      <c r="B23618" s="65"/>
      <c r="C23618" s="65"/>
      <c r="D23618" s="65"/>
      <c r="E23618" s="65"/>
      <c r="F23618" s="65"/>
      <c r="G23618" s="145"/>
    </row>
    <row r="23619" spans="1:7">
      <c r="A23619" s="65"/>
      <c r="B23619" s="65"/>
      <c r="C23619" s="65"/>
      <c r="D23619" s="65"/>
      <c r="E23619" s="65"/>
      <c r="F23619" s="65"/>
      <c r="G23619" s="145"/>
    </row>
    <row r="23620" spans="1:7">
      <c r="A23620" s="65"/>
      <c r="B23620" s="65"/>
      <c r="C23620" s="65"/>
      <c r="D23620" s="65"/>
      <c r="E23620" s="65"/>
      <c r="F23620" s="65"/>
      <c r="G23620" s="145"/>
    </row>
    <row r="23621" spans="1:7">
      <c r="A23621" s="65"/>
      <c r="B23621" s="65"/>
      <c r="C23621" s="65"/>
      <c r="D23621" s="65"/>
      <c r="E23621" s="65"/>
      <c r="F23621" s="65"/>
      <c r="G23621" s="145"/>
    </row>
    <row r="23622" spans="1:7">
      <c r="A23622" s="65"/>
      <c r="B23622" s="65"/>
      <c r="C23622" s="65"/>
      <c r="D23622" s="65"/>
      <c r="E23622" s="65"/>
      <c r="F23622" s="65"/>
      <c r="G23622" s="145"/>
    </row>
    <row r="23623" spans="1:7">
      <c r="A23623" s="65"/>
      <c r="B23623" s="65"/>
      <c r="C23623" s="65"/>
      <c r="D23623" s="65"/>
      <c r="E23623" s="65"/>
      <c r="F23623" s="65"/>
      <c r="G23623" s="145"/>
    </row>
    <row r="23624" spans="1:7">
      <c r="A23624" s="65"/>
      <c r="B23624" s="65"/>
      <c r="C23624" s="65"/>
      <c r="D23624" s="65"/>
      <c r="E23624" s="65"/>
      <c r="F23624" s="65"/>
      <c r="G23624" s="145"/>
    </row>
    <row r="23625" spans="1:7">
      <c r="A23625" s="65"/>
      <c r="B23625" s="65"/>
      <c r="C23625" s="65"/>
      <c r="D23625" s="65"/>
      <c r="E23625" s="65"/>
      <c r="F23625" s="65"/>
      <c r="G23625" s="145"/>
    </row>
    <row r="23626" spans="1:7">
      <c r="A23626" s="65"/>
      <c r="B23626" s="65"/>
      <c r="C23626" s="65"/>
      <c r="D23626" s="65"/>
      <c r="E23626" s="65"/>
      <c r="F23626" s="65"/>
      <c r="G23626" s="145"/>
    </row>
    <row r="23627" spans="1:7">
      <c r="A23627" s="65"/>
      <c r="B23627" s="65"/>
      <c r="C23627" s="65"/>
      <c r="D23627" s="65"/>
      <c r="E23627" s="65"/>
      <c r="F23627" s="65"/>
      <c r="G23627" s="145"/>
    </row>
    <row r="23628" spans="1:7">
      <c r="A23628" s="65"/>
      <c r="B23628" s="65"/>
      <c r="C23628" s="65"/>
      <c r="D23628" s="65"/>
      <c r="E23628" s="65"/>
      <c r="F23628" s="65"/>
      <c r="G23628" s="145"/>
    </row>
    <row r="23629" spans="1:7">
      <c r="A23629" s="65"/>
      <c r="B23629" s="65"/>
      <c r="C23629" s="65"/>
      <c r="D23629" s="65"/>
      <c r="E23629" s="65"/>
      <c r="F23629" s="65"/>
      <c r="G23629" s="145"/>
    </row>
    <row r="23630" spans="1:7">
      <c r="A23630" s="65"/>
      <c r="B23630" s="65"/>
      <c r="C23630" s="65"/>
      <c r="D23630" s="65"/>
      <c r="E23630" s="65"/>
      <c r="F23630" s="65"/>
      <c r="G23630" s="145"/>
    </row>
    <row r="23631" spans="1:7">
      <c r="A23631" s="65"/>
      <c r="B23631" s="65"/>
      <c r="C23631" s="65"/>
      <c r="D23631" s="65"/>
      <c r="E23631" s="65"/>
      <c r="F23631" s="65"/>
      <c r="G23631" s="145"/>
    </row>
    <row r="23632" spans="1:7">
      <c r="A23632" s="65"/>
      <c r="B23632" s="65"/>
      <c r="C23632" s="65"/>
      <c r="D23632" s="65"/>
      <c r="E23632" s="65"/>
      <c r="F23632" s="65"/>
      <c r="G23632" s="145"/>
    </row>
    <row r="23633" spans="1:7">
      <c r="A23633" s="65"/>
      <c r="B23633" s="65"/>
      <c r="C23633" s="65"/>
      <c r="D23633" s="65"/>
      <c r="E23633" s="65"/>
      <c r="F23633" s="65"/>
      <c r="G23633" s="145"/>
    </row>
    <row r="23634" spans="1:7">
      <c r="A23634" s="65"/>
      <c r="B23634" s="65"/>
      <c r="C23634" s="65"/>
      <c r="D23634" s="65"/>
      <c r="E23634" s="65"/>
      <c r="F23634" s="65"/>
      <c r="G23634" s="145"/>
    </row>
    <row r="23635" spans="1:7">
      <c r="A23635" s="65"/>
      <c r="B23635" s="65"/>
      <c r="C23635" s="65"/>
      <c r="D23635" s="65"/>
      <c r="E23635" s="65"/>
      <c r="F23635" s="65"/>
      <c r="G23635" s="145"/>
    </row>
    <row r="23636" spans="1:7">
      <c r="A23636" s="65"/>
      <c r="B23636" s="65"/>
      <c r="C23636" s="65"/>
      <c r="D23636" s="65"/>
      <c r="E23636" s="65"/>
      <c r="F23636" s="65"/>
      <c r="G23636" s="145"/>
    </row>
    <row r="23637" spans="1:7">
      <c r="A23637" s="65"/>
      <c r="B23637" s="65"/>
      <c r="C23637" s="65"/>
      <c r="D23637" s="65"/>
      <c r="E23637" s="65"/>
      <c r="F23637" s="65"/>
      <c r="G23637" s="145"/>
    </row>
    <row r="23638" spans="1:7">
      <c r="A23638" s="65"/>
      <c r="B23638" s="65"/>
      <c r="C23638" s="65"/>
      <c r="D23638" s="65"/>
      <c r="E23638" s="65"/>
      <c r="F23638" s="65"/>
      <c r="G23638" s="145"/>
    </row>
    <row r="23639" spans="1:7">
      <c r="A23639" s="65"/>
      <c r="B23639" s="65"/>
      <c r="C23639" s="65"/>
      <c r="D23639" s="65"/>
      <c r="E23639" s="65"/>
      <c r="F23639" s="65"/>
      <c r="G23639" s="145"/>
    </row>
    <row r="23640" spans="1:7">
      <c r="A23640" s="65"/>
      <c r="B23640" s="65"/>
      <c r="C23640" s="65"/>
      <c r="D23640" s="65"/>
      <c r="E23640" s="65"/>
      <c r="F23640" s="65"/>
      <c r="G23640" s="145"/>
    </row>
    <row r="23641" spans="1:7">
      <c r="A23641" s="65"/>
      <c r="B23641" s="65"/>
      <c r="C23641" s="65"/>
      <c r="D23641" s="65"/>
      <c r="E23641" s="65"/>
      <c r="F23641" s="65"/>
      <c r="G23641" s="145"/>
    </row>
    <row r="23642" spans="1:7">
      <c r="A23642" s="65"/>
      <c r="B23642" s="65"/>
      <c r="C23642" s="65"/>
      <c r="D23642" s="65"/>
      <c r="E23642" s="65"/>
      <c r="F23642" s="65"/>
      <c r="G23642" s="145"/>
    </row>
    <row r="23643" spans="1:7">
      <c r="A23643" s="65"/>
      <c r="B23643" s="65"/>
      <c r="C23643" s="65"/>
      <c r="D23643" s="65"/>
      <c r="E23643" s="65"/>
      <c r="F23643" s="65"/>
      <c r="G23643" s="145"/>
    </row>
    <row r="23644" spans="1:7">
      <c r="A23644" s="65"/>
      <c r="B23644" s="65"/>
      <c r="C23644" s="65"/>
      <c r="D23644" s="65"/>
      <c r="E23644" s="65"/>
      <c r="F23644" s="65"/>
      <c r="G23644" s="145"/>
    </row>
    <row r="23645" spans="1:7">
      <c r="A23645" s="65"/>
      <c r="B23645" s="65"/>
      <c r="C23645" s="65"/>
      <c r="D23645" s="65"/>
      <c r="E23645" s="65"/>
      <c r="F23645" s="65"/>
      <c r="G23645" s="145"/>
    </row>
    <row r="23646" spans="1:7">
      <c r="A23646" s="65"/>
      <c r="B23646" s="65"/>
      <c r="C23646" s="65"/>
      <c r="D23646" s="65"/>
      <c r="E23646" s="65"/>
      <c r="F23646" s="65"/>
      <c r="G23646" s="145"/>
    </row>
    <row r="23647" spans="1:7">
      <c r="A23647" s="65"/>
      <c r="B23647" s="65"/>
      <c r="C23647" s="65"/>
      <c r="D23647" s="65"/>
      <c r="E23647" s="65"/>
      <c r="F23647" s="65"/>
      <c r="G23647" s="145"/>
    </row>
    <row r="23648" spans="1:7">
      <c r="A23648" s="65"/>
      <c r="B23648" s="65"/>
      <c r="C23648" s="65"/>
      <c r="D23648" s="65"/>
      <c r="E23648" s="65"/>
      <c r="F23648" s="65"/>
      <c r="G23648" s="145"/>
    </row>
    <row r="23649" spans="1:7">
      <c r="A23649" s="65"/>
      <c r="B23649" s="65"/>
      <c r="C23649" s="65"/>
      <c r="D23649" s="65"/>
      <c r="E23649" s="65"/>
      <c r="F23649" s="65"/>
      <c r="G23649" s="145"/>
    </row>
    <row r="23650" spans="1:7">
      <c r="A23650" s="65"/>
      <c r="B23650" s="65"/>
      <c r="C23650" s="65"/>
      <c r="D23650" s="65"/>
      <c r="E23650" s="65"/>
      <c r="F23650" s="65"/>
      <c r="G23650" s="145"/>
    </row>
    <row r="23651" spans="1:7">
      <c r="A23651" s="65"/>
      <c r="B23651" s="65"/>
      <c r="C23651" s="65"/>
      <c r="D23651" s="65"/>
      <c r="E23651" s="65"/>
      <c r="F23651" s="65"/>
      <c r="G23651" s="145"/>
    </row>
    <row r="23652" spans="1:7">
      <c r="A23652" s="65"/>
      <c r="B23652" s="65"/>
      <c r="C23652" s="65"/>
      <c r="D23652" s="65"/>
      <c r="E23652" s="65"/>
      <c r="F23652" s="65"/>
      <c r="G23652" s="145"/>
    </row>
    <row r="23653" spans="1:7">
      <c r="A23653" s="65"/>
      <c r="B23653" s="65"/>
      <c r="C23653" s="65"/>
      <c r="D23653" s="65"/>
      <c r="E23653" s="65"/>
      <c r="F23653" s="65"/>
      <c r="G23653" s="145"/>
    </row>
    <row r="23654" spans="1:7">
      <c r="A23654" s="65"/>
      <c r="B23654" s="65"/>
      <c r="C23654" s="65"/>
      <c r="D23654" s="65"/>
      <c r="E23654" s="65"/>
      <c r="F23654" s="65"/>
      <c r="G23654" s="145"/>
    </row>
    <row r="23655" spans="1:7">
      <c r="A23655" s="65"/>
      <c r="B23655" s="65"/>
      <c r="C23655" s="65"/>
      <c r="D23655" s="65"/>
      <c r="E23655" s="65"/>
      <c r="F23655" s="65"/>
      <c r="G23655" s="145"/>
    </row>
    <row r="23656" spans="1:7">
      <c r="A23656" s="65"/>
      <c r="B23656" s="65"/>
      <c r="C23656" s="65"/>
      <c r="D23656" s="65"/>
      <c r="E23656" s="65"/>
      <c r="F23656" s="65"/>
      <c r="G23656" s="145"/>
    </row>
    <row r="23657" spans="1:7">
      <c r="A23657" s="65"/>
      <c r="B23657" s="65"/>
      <c r="C23657" s="65"/>
      <c r="D23657" s="65"/>
      <c r="E23657" s="65"/>
      <c r="F23657" s="65"/>
      <c r="G23657" s="145"/>
    </row>
    <row r="23658" spans="1:7">
      <c r="A23658" s="65"/>
      <c r="B23658" s="65"/>
      <c r="C23658" s="65"/>
      <c r="D23658" s="65"/>
      <c r="E23658" s="65"/>
      <c r="F23658" s="65"/>
      <c r="G23658" s="145"/>
    </row>
    <row r="23659" spans="1:7">
      <c r="A23659" s="65"/>
      <c r="B23659" s="65"/>
      <c r="C23659" s="65"/>
      <c r="D23659" s="65"/>
      <c r="E23659" s="65"/>
      <c r="F23659" s="65"/>
      <c r="G23659" s="145"/>
    </row>
    <row r="23660" spans="1:7">
      <c r="A23660" s="65"/>
      <c r="B23660" s="65"/>
      <c r="C23660" s="65"/>
      <c r="D23660" s="65"/>
      <c r="E23660" s="65"/>
      <c r="F23660" s="65"/>
      <c r="G23660" s="145"/>
    </row>
    <row r="23661" spans="1:7">
      <c r="A23661" s="65"/>
      <c r="B23661" s="65"/>
      <c r="C23661" s="65"/>
      <c r="D23661" s="65"/>
      <c r="E23661" s="65"/>
      <c r="F23661" s="65"/>
      <c r="G23661" s="145"/>
    </row>
    <row r="23662" spans="1:7">
      <c r="A23662" s="65"/>
      <c r="B23662" s="65"/>
      <c r="C23662" s="65"/>
      <c r="D23662" s="65"/>
      <c r="E23662" s="65"/>
      <c r="F23662" s="65"/>
      <c r="G23662" s="145"/>
    </row>
    <row r="23663" spans="1:7">
      <c r="A23663" s="65"/>
      <c r="B23663" s="65"/>
      <c r="C23663" s="65"/>
      <c r="D23663" s="65"/>
      <c r="E23663" s="65"/>
      <c r="F23663" s="65"/>
      <c r="G23663" s="145"/>
    </row>
    <row r="23664" spans="1:7">
      <c r="A23664" s="65"/>
      <c r="B23664" s="65"/>
      <c r="C23664" s="65"/>
      <c r="D23664" s="65"/>
      <c r="E23664" s="65"/>
      <c r="F23664" s="65"/>
      <c r="G23664" s="145"/>
    </row>
    <row r="23665" spans="1:7">
      <c r="A23665" s="65"/>
      <c r="B23665" s="65"/>
      <c r="C23665" s="65"/>
      <c r="D23665" s="65"/>
      <c r="E23665" s="65"/>
      <c r="F23665" s="65"/>
      <c r="G23665" s="145"/>
    </row>
    <row r="23666" spans="1:7">
      <c r="A23666" s="65"/>
      <c r="B23666" s="65"/>
      <c r="C23666" s="65"/>
      <c r="D23666" s="65"/>
      <c r="E23666" s="65"/>
      <c r="F23666" s="65"/>
      <c r="G23666" s="145"/>
    </row>
    <row r="23667" spans="1:7">
      <c r="A23667" s="65"/>
      <c r="B23667" s="65"/>
      <c r="C23667" s="65"/>
      <c r="D23667" s="65"/>
      <c r="E23667" s="65"/>
      <c r="F23667" s="65"/>
      <c r="G23667" s="145"/>
    </row>
    <row r="23668" spans="1:7">
      <c r="A23668" s="65"/>
      <c r="B23668" s="65"/>
      <c r="C23668" s="65"/>
      <c r="D23668" s="65"/>
      <c r="E23668" s="65"/>
      <c r="F23668" s="65"/>
      <c r="G23668" s="145"/>
    </row>
    <row r="23669" spans="1:7">
      <c r="A23669" s="65"/>
      <c r="B23669" s="65"/>
      <c r="C23669" s="65"/>
      <c r="D23669" s="65"/>
      <c r="E23669" s="65"/>
      <c r="F23669" s="65"/>
      <c r="G23669" s="145"/>
    </row>
    <row r="23670" spans="1:7">
      <c r="A23670" s="65"/>
      <c r="B23670" s="65"/>
      <c r="C23670" s="65"/>
      <c r="D23670" s="65"/>
      <c r="E23670" s="65"/>
      <c r="F23670" s="65"/>
      <c r="G23670" s="145"/>
    </row>
    <row r="23671" spans="1:7">
      <c r="A23671" s="65"/>
      <c r="B23671" s="65"/>
      <c r="C23671" s="65"/>
      <c r="D23671" s="65"/>
      <c r="E23671" s="65"/>
      <c r="F23671" s="65"/>
      <c r="G23671" s="145"/>
    </row>
    <row r="23672" spans="1:7">
      <c r="A23672" s="65"/>
      <c r="B23672" s="65"/>
      <c r="C23672" s="65"/>
      <c r="D23672" s="65"/>
      <c r="E23672" s="65"/>
      <c r="F23672" s="65"/>
      <c r="G23672" s="145"/>
    </row>
    <row r="23673" spans="1:7">
      <c r="A23673" s="65"/>
      <c r="B23673" s="65"/>
      <c r="C23673" s="65"/>
      <c r="D23673" s="65"/>
      <c r="E23673" s="65"/>
      <c r="F23673" s="65"/>
      <c r="G23673" s="145"/>
    </row>
    <row r="23674" spans="1:7">
      <c r="A23674" s="65"/>
      <c r="B23674" s="65"/>
      <c r="C23674" s="65"/>
      <c r="D23674" s="65"/>
      <c r="E23674" s="65"/>
      <c r="F23674" s="65"/>
      <c r="G23674" s="145"/>
    </row>
    <row r="23675" spans="1:7">
      <c r="A23675" s="65"/>
      <c r="B23675" s="65"/>
      <c r="C23675" s="65"/>
      <c r="D23675" s="65"/>
      <c r="E23675" s="65"/>
      <c r="F23675" s="65"/>
      <c r="G23675" s="145"/>
    </row>
    <row r="23676" spans="1:7">
      <c r="A23676" s="65"/>
      <c r="B23676" s="65"/>
      <c r="C23676" s="65"/>
      <c r="D23676" s="65"/>
      <c r="E23676" s="65"/>
      <c r="F23676" s="65"/>
      <c r="G23676" s="145"/>
    </row>
    <row r="23677" spans="1:7">
      <c r="A23677" s="65"/>
      <c r="B23677" s="65"/>
      <c r="C23677" s="65"/>
      <c r="D23677" s="65"/>
      <c r="E23677" s="65"/>
      <c r="F23677" s="65"/>
      <c r="G23677" s="145"/>
    </row>
    <row r="23678" spans="1:7">
      <c r="A23678" s="65"/>
      <c r="B23678" s="65"/>
      <c r="C23678" s="65"/>
      <c r="D23678" s="65"/>
      <c r="E23678" s="65"/>
      <c r="F23678" s="65"/>
      <c r="G23678" s="145"/>
    </row>
    <row r="23679" spans="1:7">
      <c r="A23679" s="65"/>
      <c r="B23679" s="65"/>
      <c r="C23679" s="65"/>
      <c r="D23679" s="65"/>
      <c r="E23679" s="65"/>
      <c r="F23679" s="65"/>
      <c r="G23679" s="145"/>
    </row>
    <row r="23680" spans="1:7">
      <c r="A23680" s="65"/>
      <c r="B23680" s="65"/>
      <c r="C23680" s="65"/>
      <c r="D23680" s="65"/>
      <c r="E23680" s="65"/>
      <c r="F23680" s="65"/>
      <c r="G23680" s="145"/>
    </row>
    <row r="23681" spans="1:7">
      <c r="A23681" s="65"/>
      <c r="B23681" s="65"/>
      <c r="C23681" s="65"/>
      <c r="D23681" s="65"/>
      <c r="E23681" s="65"/>
      <c r="F23681" s="65"/>
      <c r="G23681" s="145"/>
    </row>
    <row r="23682" spans="1:7">
      <c r="A23682" s="65"/>
      <c r="B23682" s="65"/>
      <c r="C23682" s="65"/>
      <c r="D23682" s="65"/>
      <c r="E23682" s="65"/>
      <c r="F23682" s="65"/>
      <c r="G23682" s="145"/>
    </row>
    <row r="23683" spans="1:7">
      <c r="A23683" s="65"/>
      <c r="B23683" s="65"/>
      <c r="C23683" s="65"/>
      <c r="D23683" s="65"/>
      <c r="E23683" s="65"/>
      <c r="F23683" s="65"/>
      <c r="G23683" s="145"/>
    </row>
    <row r="23684" spans="1:7">
      <c r="A23684" s="65"/>
      <c r="B23684" s="65"/>
      <c r="C23684" s="65"/>
      <c r="D23684" s="65"/>
      <c r="E23684" s="65"/>
      <c r="F23684" s="65"/>
      <c r="G23684" s="145"/>
    </row>
    <row r="23685" spans="1:7">
      <c r="A23685" s="65"/>
      <c r="B23685" s="65"/>
      <c r="C23685" s="65"/>
      <c r="D23685" s="65"/>
      <c r="E23685" s="65"/>
      <c r="F23685" s="65"/>
      <c r="G23685" s="145"/>
    </row>
    <row r="23686" spans="1:7">
      <c r="A23686" s="65"/>
      <c r="B23686" s="65"/>
      <c r="C23686" s="65"/>
      <c r="D23686" s="65"/>
      <c r="E23686" s="65"/>
      <c r="F23686" s="65"/>
      <c r="G23686" s="145"/>
    </row>
    <row r="23687" spans="1:7">
      <c r="A23687" s="65"/>
      <c r="B23687" s="65"/>
      <c r="C23687" s="65"/>
      <c r="D23687" s="65"/>
      <c r="E23687" s="65"/>
      <c r="F23687" s="65"/>
      <c r="G23687" s="145"/>
    </row>
    <row r="23688" spans="1:7">
      <c r="A23688" s="65"/>
      <c r="B23688" s="65"/>
      <c r="C23688" s="65"/>
      <c r="D23688" s="65"/>
      <c r="E23688" s="65"/>
      <c r="F23688" s="65"/>
      <c r="G23688" s="145"/>
    </row>
    <row r="23689" spans="1:7">
      <c r="A23689" s="65"/>
      <c r="B23689" s="65"/>
      <c r="C23689" s="65"/>
      <c r="D23689" s="65"/>
      <c r="E23689" s="65"/>
      <c r="F23689" s="65"/>
      <c r="G23689" s="145"/>
    </row>
    <row r="23690" spans="1:7">
      <c r="A23690" s="65"/>
      <c r="B23690" s="65"/>
      <c r="C23690" s="65"/>
      <c r="D23690" s="65"/>
      <c r="E23690" s="65"/>
      <c r="F23690" s="65"/>
      <c r="G23690" s="145"/>
    </row>
    <row r="23691" spans="1:7">
      <c r="A23691" s="65"/>
      <c r="B23691" s="65"/>
      <c r="C23691" s="65"/>
      <c r="D23691" s="65"/>
      <c r="E23691" s="65"/>
      <c r="F23691" s="65"/>
      <c r="G23691" s="145"/>
    </row>
    <row r="23692" spans="1:7">
      <c r="A23692" s="65"/>
      <c r="B23692" s="65"/>
      <c r="C23692" s="65"/>
      <c r="D23692" s="65"/>
      <c r="E23692" s="65"/>
      <c r="F23692" s="65"/>
      <c r="G23692" s="145"/>
    </row>
    <row r="23693" spans="1:7">
      <c r="A23693" s="65"/>
      <c r="B23693" s="65"/>
      <c r="C23693" s="65"/>
      <c r="D23693" s="65"/>
      <c r="E23693" s="65"/>
      <c r="F23693" s="65"/>
      <c r="G23693" s="145"/>
    </row>
    <row r="23694" spans="1:7">
      <c r="A23694" s="65"/>
      <c r="B23694" s="65"/>
      <c r="C23694" s="65"/>
      <c r="D23694" s="65"/>
      <c r="E23694" s="65"/>
      <c r="F23694" s="65"/>
      <c r="G23694" s="145"/>
    </row>
    <row r="23695" spans="1:7">
      <c r="A23695" s="65"/>
      <c r="B23695" s="65"/>
      <c r="C23695" s="65"/>
      <c r="D23695" s="65"/>
      <c r="E23695" s="65"/>
      <c r="F23695" s="65"/>
      <c r="G23695" s="145"/>
    </row>
    <row r="23696" spans="1:7">
      <c r="A23696" s="65"/>
      <c r="B23696" s="65"/>
      <c r="C23696" s="65"/>
      <c r="D23696" s="65"/>
      <c r="E23696" s="65"/>
      <c r="F23696" s="65"/>
      <c r="G23696" s="145"/>
    </row>
    <row r="23697" spans="1:7">
      <c r="A23697" s="65"/>
      <c r="B23697" s="65"/>
      <c r="C23697" s="65"/>
      <c r="D23697" s="65"/>
      <c r="E23697" s="65"/>
      <c r="F23697" s="65"/>
      <c r="G23697" s="145"/>
    </row>
    <row r="23698" spans="1:7">
      <c r="A23698" s="65"/>
      <c r="B23698" s="65"/>
      <c r="C23698" s="65"/>
      <c r="D23698" s="65"/>
      <c r="E23698" s="65"/>
      <c r="F23698" s="65"/>
      <c r="G23698" s="145"/>
    </row>
    <row r="23699" spans="1:7">
      <c r="A23699" s="65"/>
      <c r="B23699" s="65"/>
      <c r="C23699" s="65"/>
      <c r="D23699" s="65"/>
      <c r="E23699" s="65"/>
      <c r="F23699" s="65"/>
      <c r="G23699" s="145"/>
    </row>
    <row r="23700" spans="1:7">
      <c r="A23700" s="65"/>
      <c r="B23700" s="65"/>
      <c r="C23700" s="65"/>
      <c r="D23700" s="65"/>
      <c r="E23700" s="65"/>
      <c r="F23700" s="65"/>
      <c r="G23700" s="145"/>
    </row>
    <row r="23701" spans="1:7">
      <c r="A23701" s="65"/>
      <c r="B23701" s="65"/>
      <c r="C23701" s="65"/>
      <c r="D23701" s="65"/>
      <c r="E23701" s="65"/>
      <c r="F23701" s="65"/>
      <c r="G23701" s="145"/>
    </row>
    <row r="23702" spans="1:7">
      <c r="A23702" s="65"/>
      <c r="B23702" s="65"/>
      <c r="C23702" s="65"/>
      <c r="D23702" s="65"/>
      <c r="E23702" s="65"/>
      <c r="F23702" s="65"/>
      <c r="G23702" s="145"/>
    </row>
    <row r="23703" spans="1:7">
      <c r="A23703" s="65"/>
      <c r="B23703" s="65"/>
      <c r="C23703" s="65"/>
      <c r="D23703" s="65"/>
      <c r="E23703" s="65"/>
      <c r="F23703" s="65"/>
      <c r="G23703" s="145"/>
    </row>
    <row r="23704" spans="1:7">
      <c r="A23704" s="65"/>
      <c r="B23704" s="65"/>
      <c r="C23704" s="65"/>
      <c r="D23704" s="65"/>
      <c r="E23704" s="65"/>
      <c r="F23704" s="65"/>
      <c r="G23704" s="145"/>
    </row>
    <row r="23705" spans="1:7">
      <c r="A23705" s="65"/>
      <c r="B23705" s="65"/>
      <c r="C23705" s="65"/>
      <c r="D23705" s="65"/>
      <c r="E23705" s="65"/>
      <c r="F23705" s="65"/>
      <c r="G23705" s="145"/>
    </row>
    <row r="23706" spans="1:7">
      <c r="A23706" s="65"/>
      <c r="B23706" s="65"/>
      <c r="C23706" s="65"/>
      <c r="D23706" s="65"/>
      <c r="E23706" s="65"/>
      <c r="F23706" s="65"/>
      <c r="G23706" s="145"/>
    </row>
    <row r="23707" spans="1:7">
      <c r="A23707" s="65"/>
      <c r="B23707" s="65"/>
      <c r="C23707" s="65"/>
      <c r="D23707" s="65"/>
      <c r="E23707" s="65"/>
      <c r="F23707" s="65"/>
      <c r="G23707" s="145"/>
    </row>
    <row r="23708" spans="1:7">
      <c r="A23708" s="65"/>
      <c r="B23708" s="65"/>
      <c r="C23708" s="65"/>
      <c r="D23708" s="65"/>
      <c r="E23708" s="65"/>
      <c r="F23708" s="65"/>
      <c r="G23708" s="145"/>
    </row>
    <row r="23709" spans="1:7">
      <c r="A23709" s="65"/>
      <c r="B23709" s="65"/>
      <c r="C23709" s="65"/>
      <c r="D23709" s="65"/>
      <c r="E23709" s="65"/>
      <c r="F23709" s="65"/>
      <c r="G23709" s="145"/>
    </row>
    <row r="23710" spans="1:7">
      <c r="A23710" s="65"/>
      <c r="B23710" s="65"/>
      <c r="C23710" s="65"/>
      <c r="D23710" s="65"/>
      <c r="E23710" s="65"/>
      <c r="F23710" s="65"/>
      <c r="G23710" s="145"/>
    </row>
    <row r="23711" spans="1:7">
      <c r="A23711" s="65"/>
      <c r="B23711" s="65"/>
      <c r="C23711" s="65"/>
      <c r="D23711" s="65"/>
      <c r="E23711" s="65"/>
      <c r="F23711" s="65"/>
      <c r="G23711" s="145"/>
    </row>
    <row r="23712" spans="1:7">
      <c r="A23712" s="65"/>
      <c r="B23712" s="65"/>
      <c r="C23712" s="65"/>
      <c r="D23712" s="65"/>
      <c r="E23712" s="65"/>
      <c r="F23712" s="65"/>
      <c r="G23712" s="145"/>
    </row>
    <row r="23713" spans="1:7">
      <c r="A23713" s="65"/>
      <c r="B23713" s="65"/>
      <c r="C23713" s="65"/>
      <c r="D23713" s="65"/>
      <c r="E23713" s="65"/>
      <c r="F23713" s="65"/>
      <c r="G23713" s="145"/>
    </row>
    <row r="23714" spans="1:7">
      <c r="A23714" s="65"/>
      <c r="B23714" s="65"/>
      <c r="C23714" s="65"/>
      <c r="D23714" s="65"/>
      <c r="E23714" s="65"/>
      <c r="F23714" s="65"/>
      <c r="G23714" s="145"/>
    </row>
    <row r="23715" spans="1:7">
      <c r="A23715" s="65"/>
      <c r="B23715" s="65"/>
      <c r="C23715" s="65"/>
      <c r="D23715" s="65"/>
      <c r="E23715" s="65"/>
      <c r="F23715" s="65"/>
      <c r="G23715" s="145"/>
    </row>
    <row r="23716" spans="1:7">
      <c r="A23716" s="65"/>
      <c r="B23716" s="65"/>
      <c r="C23716" s="65"/>
      <c r="D23716" s="65"/>
      <c r="E23716" s="65"/>
      <c r="F23716" s="65"/>
      <c r="G23716" s="145"/>
    </row>
    <row r="23717" spans="1:7">
      <c r="A23717" s="65"/>
      <c r="B23717" s="65"/>
      <c r="C23717" s="65"/>
      <c r="D23717" s="65"/>
      <c r="E23717" s="65"/>
      <c r="F23717" s="65"/>
      <c r="G23717" s="145"/>
    </row>
    <row r="23718" spans="1:7">
      <c r="A23718" s="65"/>
      <c r="B23718" s="65"/>
      <c r="C23718" s="65"/>
      <c r="D23718" s="65"/>
      <c r="E23718" s="65"/>
      <c r="F23718" s="65"/>
      <c r="G23718" s="145"/>
    </row>
    <row r="23719" spans="1:7">
      <c r="A23719" s="65"/>
      <c r="B23719" s="65"/>
      <c r="C23719" s="65"/>
      <c r="D23719" s="65"/>
      <c r="E23719" s="65"/>
      <c r="F23719" s="65"/>
      <c r="G23719" s="145"/>
    </row>
    <row r="23720" spans="1:7">
      <c r="A23720" s="65"/>
      <c r="B23720" s="65"/>
      <c r="C23720" s="65"/>
      <c r="D23720" s="65"/>
      <c r="E23720" s="65"/>
      <c r="F23720" s="65"/>
      <c r="G23720" s="145"/>
    </row>
    <row r="23721" spans="1:7">
      <c r="A23721" s="65"/>
      <c r="B23721" s="65"/>
      <c r="C23721" s="65"/>
      <c r="D23721" s="65"/>
      <c r="E23721" s="65"/>
      <c r="F23721" s="65"/>
      <c r="G23721" s="145"/>
    </row>
    <row r="23722" spans="1:7">
      <c r="A23722" s="65"/>
      <c r="B23722" s="65"/>
      <c r="C23722" s="65"/>
      <c r="D23722" s="65"/>
      <c r="E23722" s="65"/>
      <c r="F23722" s="65"/>
      <c r="G23722" s="145"/>
    </row>
    <row r="23723" spans="1:7">
      <c r="A23723" s="65"/>
      <c r="B23723" s="65"/>
      <c r="C23723" s="65"/>
      <c r="D23723" s="65"/>
      <c r="E23723" s="65"/>
      <c r="F23723" s="65"/>
      <c r="G23723" s="145"/>
    </row>
    <row r="23724" spans="1:7">
      <c r="A23724" s="65"/>
      <c r="B23724" s="65"/>
      <c r="C23724" s="65"/>
      <c r="D23724" s="65"/>
      <c r="E23724" s="65"/>
      <c r="F23724" s="65"/>
      <c r="G23724" s="145"/>
    </row>
    <row r="23725" spans="1:7">
      <c r="A23725" s="65"/>
      <c r="B23725" s="65"/>
      <c r="C23725" s="65"/>
      <c r="D23725" s="65"/>
      <c r="E23725" s="65"/>
      <c r="F23725" s="65"/>
      <c r="G23725" s="145"/>
    </row>
    <row r="23726" spans="1:7">
      <c r="A23726" s="65"/>
      <c r="B23726" s="65"/>
      <c r="C23726" s="65"/>
      <c r="D23726" s="65"/>
      <c r="E23726" s="65"/>
      <c r="F23726" s="65"/>
      <c r="G23726" s="145"/>
    </row>
    <row r="23727" spans="1:7">
      <c r="A23727" s="65"/>
      <c r="B23727" s="65"/>
      <c r="C23727" s="65"/>
      <c r="D23727" s="65"/>
      <c r="E23727" s="65"/>
      <c r="F23727" s="65"/>
      <c r="G23727" s="145"/>
    </row>
    <row r="23728" spans="1:7">
      <c r="A23728" s="65"/>
      <c r="B23728" s="65"/>
      <c r="C23728" s="65"/>
      <c r="D23728" s="65"/>
      <c r="E23728" s="65"/>
      <c r="F23728" s="65"/>
      <c r="G23728" s="145"/>
    </row>
    <row r="23729" spans="1:7">
      <c r="A23729" s="65"/>
      <c r="B23729" s="65"/>
      <c r="C23729" s="65"/>
      <c r="D23729" s="65"/>
      <c r="E23729" s="65"/>
      <c r="F23729" s="65"/>
      <c r="G23729" s="145"/>
    </row>
    <row r="23730" spans="1:7">
      <c r="A23730" s="65"/>
      <c r="B23730" s="65"/>
      <c r="C23730" s="65"/>
      <c r="D23730" s="65"/>
      <c r="E23730" s="65"/>
      <c r="F23730" s="65"/>
      <c r="G23730" s="145"/>
    </row>
    <row r="23731" spans="1:7">
      <c r="A23731" s="65"/>
      <c r="B23731" s="65"/>
      <c r="C23731" s="65"/>
      <c r="D23731" s="65"/>
      <c r="E23731" s="65"/>
      <c r="F23731" s="65"/>
      <c r="G23731" s="145"/>
    </row>
    <row r="23732" spans="1:7">
      <c r="A23732" s="65"/>
      <c r="B23732" s="65"/>
      <c r="C23732" s="65"/>
      <c r="D23732" s="65"/>
      <c r="E23732" s="65"/>
      <c r="F23732" s="65"/>
      <c r="G23732" s="145"/>
    </row>
    <row r="23733" spans="1:7">
      <c r="A23733" s="65"/>
      <c r="B23733" s="65"/>
      <c r="C23733" s="65"/>
      <c r="D23733" s="65"/>
      <c r="E23733" s="65"/>
      <c r="F23733" s="65"/>
      <c r="G23733" s="145"/>
    </row>
    <row r="23734" spans="1:7">
      <c r="A23734" s="65"/>
      <c r="B23734" s="65"/>
      <c r="C23734" s="65"/>
      <c r="D23734" s="65"/>
      <c r="E23734" s="65"/>
      <c r="F23734" s="65"/>
      <c r="G23734" s="145"/>
    </row>
    <row r="23735" spans="1:7">
      <c r="A23735" s="65"/>
      <c r="B23735" s="65"/>
      <c r="C23735" s="65"/>
      <c r="D23735" s="65"/>
      <c r="E23735" s="65"/>
      <c r="F23735" s="65"/>
      <c r="G23735" s="145"/>
    </row>
    <row r="23736" spans="1:7">
      <c r="A23736" s="65"/>
      <c r="B23736" s="65"/>
      <c r="C23736" s="65"/>
      <c r="D23736" s="65"/>
      <c r="E23736" s="65"/>
      <c r="F23736" s="65"/>
      <c r="G23736" s="145"/>
    </row>
    <row r="23737" spans="1:7">
      <c r="A23737" s="65"/>
      <c r="B23737" s="65"/>
      <c r="C23737" s="65"/>
      <c r="D23737" s="65"/>
      <c r="E23737" s="65"/>
      <c r="F23737" s="65"/>
      <c r="G23737" s="145"/>
    </row>
    <row r="23738" spans="1:7">
      <c r="A23738" s="65"/>
      <c r="B23738" s="65"/>
      <c r="C23738" s="65"/>
      <c r="D23738" s="65"/>
      <c r="E23738" s="65"/>
      <c r="F23738" s="65"/>
      <c r="G23738" s="145"/>
    </row>
    <row r="23739" spans="1:7">
      <c r="A23739" s="65"/>
      <c r="B23739" s="65"/>
      <c r="C23739" s="65"/>
      <c r="D23739" s="65"/>
      <c r="E23739" s="65"/>
      <c r="F23739" s="65"/>
      <c r="G23739" s="145"/>
    </row>
    <row r="23740" spans="1:7">
      <c r="A23740" s="65"/>
      <c r="B23740" s="65"/>
      <c r="C23740" s="65"/>
      <c r="D23740" s="65"/>
      <c r="E23740" s="65"/>
      <c r="F23740" s="65"/>
      <c r="G23740" s="145"/>
    </row>
    <row r="23741" spans="1:7">
      <c r="A23741" s="65"/>
      <c r="B23741" s="65"/>
      <c r="C23741" s="65"/>
      <c r="D23741" s="65"/>
      <c r="E23741" s="65"/>
      <c r="F23741" s="65"/>
      <c r="G23741" s="145"/>
    </row>
    <row r="23742" spans="1:7">
      <c r="A23742" s="65"/>
      <c r="B23742" s="65"/>
      <c r="C23742" s="65"/>
      <c r="D23742" s="65"/>
      <c r="E23742" s="65"/>
      <c r="F23742" s="65"/>
      <c r="G23742" s="145"/>
    </row>
    <row r="23743" spans="1:7">
      <c r="A23743" s="65"/>
      <c r="B23743" s="65"/>
      <c r="C23743" s="65"/>
      <c r="D23743" s="65"/>
      <c r="E23743" s="65"/>
      <c r="F23743" s="65"/>
      <c r="G23743" s="145"/>
    </row>
    <row r="23744" spans="1:7">
      <c r="A23744" s="65"/>
      <c r="B23744" s="65"/>
      <c r="C23744" s="65"/>
      <c r="D23744" s="65"/>
      <c r="E23744" s="65"/>
      <c r="F23744" s="65"/>
      <c r="G23744" s="145"/>
    </row>
    <row r="23745" spans="1:7">
      <c r="A23745" s="65"/>
      <c r="B23745" s="65"/>
      <c r="C23745" s="65"/>
      <c r="D23745" s="65"/>
      <c r="E23745" s="65"/>
      <c r="F23745" s="65"/>
      <c r="G23745" s="145"/>
    </row>
    <row r="23746" spans="1:7">
      <c r="A23746" s="65"/>
      <c r="B23746" s="65"/>
      <c r="C23746" s="65"/>
      <c r="D23746" s="65"/>
      <c r="E23746" s="65"/>
      <c r="F23746" s="65"/>
      <c r="G23746" s="145"/>
    </row>
    <row r="23747" spans="1:7">
      <c r="A23747" s="65"/>
      <c r="B23747" s="65"/>
      <c r="C23747" s="65"/>
      <c r="D23747" s="65"/>
      <c r="E23747" s="65"/>
      <c r="F23747" s="65"/>
      <c r="G23747" s="145"/>
    </row>
    <row r="23748" spans="1:7">
      <c r="A23748" s="65"/>
      <c r="B23748" s="65"/>
      <c r="C23748" s="65"/>
      <c r="D23748" s="65"/>
      <c r="E23748" s="65"/>
      <c r="F23748" s="65"/>
      <c r="G23748" s="145"/>
    </row>
    <row r="23749" spans="1:7">
      <c r="A23749" s="65"/>
      <c r="B23749" s="65"/>
      <c r="C23749" s="65"/>
      <c r="D23749" s="65"/>
      <c r="E23749" s="65"/>
      <c r="F23749" s="65"/>
      <c r="G23749" s="145"/>
    </row>
    <row r="23750" spans="1:7">
      <c r="A23750" s="65"/>
      <c r="B23750" s="65"/>
      <c r="C23750" s="65"/>
      <c r="D23750" s="65"/>
      <c r="E23750" s="65"/>
      <c r="F23750" s="65"/>
      <c r="G23750" s="145"/>
    </row>
    <row r="23751" spans="1:7">
      <c r="A23751" s="65"/>
      <c r="B23751" s="65"/>
      <c r="C23751" s="65"/>
      <c r="D23751" s="65"/>
      <c r="E23751" s="65"/>
      <c r="F23751" s="65"/>
      <c r="G23751" s="145"/>
    </row>
    <row r="23752" spans="1:7">
      <c r="A23752" s="65"/>
      <c r="B23752" s="65"/>
      <c r="C23752" s="65"/>
      <c r="D23752" s="65"/>
      <c r="E23752" s="65"/>
      <c r="F23752" s="65"/>
      <c r="G23752" s="145"/>
    </row>
    <row r="23753" spans="1:7">
      <c r="A23753" s="65"/>
      <c r="B23753" s="65"/>
      <c r="C23753" s="65"/>
      <c r="D23753" s="65"/>
      <c r="E23753" s="65"/>
      <c r="F23753" s="65"/>
      <c r="G23753" s="145"/>
    </row>
    <row r="23754" spans="1:7">
      <c r="A23754" s="65"/>
      <c r="B23754" s="65"/>
      <c r="C23754" s="65"/>
      <c r="D23754" s="65"/>
      <c r="E23754" s="65"/>
      <c r="F23754" s="65"/>
      <c r="G23754" s="145"/>
    </row>
    <row r="23755" spans="1:7">
      <c r="A23755" s="65"/>
      <c r="B23755" s="65"/>
      <c r="C23755" s="65"/>
      <c r="D23755" s="65"/>
      <c r="E23755" s="65"/>
      <c r="F23755" s="65"/>
      <c r="G23755" s="145"/>
    </row>
    <row r="23756" spans="1:7">
      <c r="A23756" s="65"/>
      <c r="B23756" s="65"/>
      <c r="C23756" s="65"/>
      <c r="D23756" s="65"/>
      <c r="E23756" s="65"/>
      <c r="F23756" s="65"/>
      <c r="G23756" s="145"/>
    </row>
    <row r="23757" spans="1:7">
      <c r="A23757" s="65"/>
      <c r="B23757" s="65"/>
      <c r="C23757" s="65"/>
      <c r="D23757" s="65"/>
      <c r="E23757" s="65"/>
      <c r="F23757" s="65"/>
      <c r="G23757" s="145"/>
    </row>
    <row r="23758" spans="1:7">
      <c r="A23758" s="65"/>
      <c r="B23758" s="65"/>
      <c r="C23758" s="65"/>
      <c r="D23758" s="65"/>
      <c r="E23758" s="65"/>
      <c r="F23758" s="65"/>
      <c r="G23758" s="145"/>
    </row>
    <row r="23759" spans="1:7">
      <c r="A23759" s="65"/>
      <c r="B23759" s="65"/>
      <c r="C23759" s="65"/>
      <c r="D23759" s="65"/>
      <c r="E23759" s="65"/>
      <c r="F23759" s="65"/>
      <c r="G23759" s="145"/>
    </row>
    <row r="23760" spans="1:7">
      <c r="A23760" s="65"/>
      <c r="B23760" s="65"/>
      <c r="C23760" s="65"/>
      <c r="D23760" s="65"/>
      <c r="E23760" s="65"/>
      <c r="F23760" s="65"/>
      <c r="G23760" s="145"/>
    </row>
    <row r="23761" spans="1:7">
      <c r="A23761" s="65"/>
      <c r="B23761" s="65"/>
      <c r="C23761" s="65"/>
      <c r="D23761" s="65"/>
      <c r="E23761" s="65"/>
      <c r="F23761" s="65"/>
      <c r="G23761" s="145"/>
    </row>
    <row r="23762" spans="1:7">
      <c r="A23762" s="65"/>
      <c r="B23762" s="65"/>
      <c r="C23762" s="65"/>
      <c r="D23762" s="65"/>
      <c r="E23762" s="65"/>
      <c r="F23762" s="65"/>
      <c r="G23762" s="145"/>
    </row>
    <row r="23763" spans="1:7">
      <c r="A23763" s="65"/>
      <c r="B23763" s="65"/>
      <c r="C23763" s="65"/>
      <c r="D23763" s="65"/>
      <c r="E23763" s="65"/>
      <c r="F23763" s="65"/>
      <c r="G23763" s="145"/>
    </row>
    <row r="23764" spans="1:7">
      <c r="A23764" s="65"/>
      <c r="B23764" s="65"/>
      <c r="C23764" s="65"/>
      <c r="D23764" s="65"/>
      <c r="E23764" s="65"/>
      <c r="F23764" s="65"/>
      <c r="G23764" s="145"/>
    </row>
    <row r="23765" spans="1:7">
      <c r="A23765" s="65"/>
      <c r="B23765" s="65"/>
      <c r="C23765" s="65"/>
      <c r="D23765" s="65"/>
      <c r="E23765" s="65"/>
      <c r="F23765" s="65"/>
      <c r="G23765" s="145"/>
    </row>
    <row r="23766" spans="1:7">
      <c r="A23766" s="65"/>
      <c r="B23766" s="65"/>
      <c r="C23766" s="65"/>
      <c r="D23766" s="65"/>
      <c r="E23766" s="65"/>
      <c r="F23766" s="65"/>
      <c r="G23766" s="145"/>
    </row>
    <row r="23767" spans="1:7">
      <c r="A23767" s="65"/>
      <c r="B23767" s="65"/>
      <c r="C23767" s="65"/>
      <c r="D23767" s="65"/>
      <c r="E23767" s="65"/>
      <c r="F23767" s="65"/>
      <c r="G23767" s="145"/>
    </row>
    <row r="23768" spans="1:7">
      <c r="A23768" s="65"/>
      <c r="B23768" s="65"/>
      <c r="C23768" s="65"/>
      <c r="D23768" s="65"/>
      <c r="E23768" s="65"/>
      <c r="F23768" s="65"/>
      <c r="G23768" s="145"/>
    </row>
    <row r="23769" spans="1:7">
      <c r="A23769" s="65"/>
      <c r="B23769" s="65"/>
      <c r="C23769" s="65"/>
      <c r="D23769" s="65"/>
      <c r="E23769" s="65"/>
      <c r="F23769" s="65"/>
      <c r="G23769" s="145"/>
    </row>
    <row r="23770" spans="1:7">
      <c r="A23770" s="65"/>
      <c r="B23770" s="65"/>
      <c r="C23770" s="65"/>
      <c r="D23770" s="65"/>
      <c r="E23770" s="65"/>
      <c r="F23770" s="65"/>
      <c r="G23770" s="145"/>
    </row>
    <row r="23771" spans="1:7">
      <c r="A23771" s="65"/>
      <c r="B23771" s="65"/>
      <c r="C23771" s="65"/>
      <c r="D23771" s="65"/>
      <c r="E23771" s="65"/>
      <c r="F23771" s="65"/>
      <c r="G23771" s="145"/>
    </row>
    <row r="23772" spans="1:7">
      <c r="A23772" s="65"/>
      <c r="B23772" s="65"/>
      <c r="C23772" s="65"/>
      <c r="D23772" s="65"/>
      <c r="E23772" s="65"/>
      <c r="F23772" s="65"/>
      <c r="G23772" s="145"/>
    </row>
    <row r="23773" spans="1:7">
      <c r="A23773" s="65"/>
      <c r="B23773" s="65"/>
      <c r="C23773" s="65"/>
      <c r="D23773" s="65"/>
      <c r="E23773" s="65"/>
      <c r="F23773" s="65"/>
      <c r="G23773" s="145"/>
    </row>
    <row r="23774" spans="1:7">
      <c r="A23774" s="65"/>
      <c r="B23774" s="65"/>
      <c r="C23774" s="65"/>
      <c r="D23774" s="65"/>
      <c r="E23774" s="65"/>
      <c r="F23774" s="65"/>
      <c r="G23774" s="145"/>
    </row>
    <row r="23775" spans="1:7">
      <c r="A23775" s="65"/>
      <c r="B23775" s="65"/>
      <c r="C23775" s="65"/>
      <c r="D23775" s="65"/>
      <c r="E23775" s="65"/>
      <c r="F23775" s="65"/>
      <c r="G23775" s="145"/>
    </row>
    <row r="23776" spans="1:7">
      <c r="A23776" s="65"/>
      <c r="B23776" s="65"/>
      <c r="C23776" s="65"/>
      <c r="D23776" s="65"/>
      <c r="E23776" s="65"/>
      <c r="F23776" s="65"/>
      <c r="G23776" s="145"/>
    </row>
    <row r="23777" spans="1:7">
      <c r="A23777" s="65"/>
      <c r="B23777" s="65"/>
      <c r="C23777" s="65"/>
      <c r="D23777" s="65"/>
      <c r="E23777" s="65"/>
      <c r="F23777" s="65"/>
      <c r="G23777" s="145"/>
    </row>
    <row r="23778" spans="1:7">
      <c r="A23778" s="65"/>
      <c r="B23778" s="65"/>
      <c r="C23778" s="65"/>
      <c r="D23778" s="65"/>
      <c r="E23778" s="65"/>
      <c r="F23778" s="65"/>
      <c r="G23778" s="145"/>
    </row>
    <row r="23779" spans="1:7">
      <c r="A23779" s="65"/>
      <c r="B23779" s="65"/>
      <c r="C23779" s="65"/>
      <c r="D23779" s="65"/>
      <c r="E23779" s="65"/>
      <c r="F23779" s="65"/>
      <c r="G23779" s="145"/>
    </row>
    <row r="23780" spans="1:7">
      <c r="A23780" s="65"/>
      <c r="B23780" s="65"/>
      <c r="C23780" s="65"/>
      <c r="D23780" s="65"/>
      <c r="E23780" s="65"/>
      <c r="F23780" s="65"/>
      <c r="G23780" s="145"/>
    </row>
    <row r="23781" spans="1:7">
      <c r="A23781" s="65"/>
      <c r="B23781" s="65"/>
      <c r="C23781" s="65"/>
      <c r="D23781" s="65"/>
      <c r="E23781" s="65"/>
      <c r="F23781" s="65"/>
      <c r="G23781" s="145"/>
    </row>
    <row r="23782" spans="1:7">
      <c r="A23782" s="65"/>
      <c r="B23782" s="65"/>
      <c r="C23782" s="65"/>
      <c r="D23782" s="65"/>
      <c r="E23782" s="65"/>
      <c r="F23782" s="65"/>
      <c r="G23782" s="145"/>
    </row>
    <row r="23783" spans="1:7">
      <c r="A23783" s="65"/>
      <c r="B23783" s="65"/>
      <c r="C23783" s="65"/>
      <c r="D23783" s="65"/>
      <c r="E23783" s="65"/>
      <c r="F23783" s="65"/>
      <c r="G23783" s="145"/>
    </row>
    <row r="23784" spans="1:7">
      <c r="A23784" s="65"/>
      <c r="B23784" s="65"/>
      <c r="C23784" s="65"/>
      <c r="D23784" s="65"/>
      <c r="E23784" s="65"/>
      <c r="F23784" s="65"/>
      <c r="G23784" s="145"/>
    </row>
    <row r="23785" spans="1:7">
      <c r="A23785" s="65"/>
      <c r="B23785" s="65"/>
      <c r="C23785" s="65"/>
      <c r="D23785" s="65"/>
      <c r="E23785" s="65"/>
      <c r="F23785" s="65"/>
      <c r="G23785" s="145"/>
    </row>
    <row r="23786" spans="1:7">
      <c r="A23786" s="65"/>
      <c r="B23786" s="65"/>
      <c r="C23786" s="65"/>
      <c r="D23786" s="65"/>
      <c r="E23786" s="65"/>
      <c r="F23786" s="65"/>
      <c r="G23786" s="145"/>
    </row>
    <row r="23787" spans="1:7">
      <c r="A23787" s="65"/>
      <c r="B23787" s="65"/>
      <c r="C23787" s="65"/>
      <c r="D23787" s="65"/>
      <c r="E23787" s="65"/>
      <c r="F23787" s="65"/>
      <c r="G23787" s="145"/>
    </row>
    <row r="23788" spans="1:7">
      <c r="A23788" s="65"/>
      <c r="B23788" s="65"/>
      <c r="C23788" s="65"/>
      <c r="D23788" s="65"/>
      <c r="E23788" s="65"/>
      <c r="F23788" s="65"/>
      <c r="G23788" s="145"/>
    </row>
    <row r="23789" spans="1:7">
      <c r="A23789" s="65"/>
      <c r="B23789" s="65"/>
      <c r="C23789" s="65"/>
      <c r="D23789" s="65"/>
      <c r="E23789" s="65"/>
      <c r="F23789" s="65"/>
      <c r="G23789" s="145"/>
    </row>
    <row r="23790" spans="1:7">
      <c r="A23790" s="65"/>
      <c r="B23790" s="65"/>
      <c r="C23790" s="65"/>
      <c r="D23790" s="65"/>
      <c r="E23790" s="65"/>
      <c r="F23790" s="65"/>
      <c r="G23790" s="145"/>
    </row>
    <row r="23791" spans="1:7">
      <c r="A23791" s="65"/>
      <c r="B23791" s="65"/>
      <c r="C23791" s="65"/>
      <c r="D23791" s="65"/>
      <c r="E23791" s="65"/>
      <c r="F23791" s="65"/>
      <c r="G23791" s="145"/>
    </row>
    <row r="23792" spans="1:7">
      <c r="A23792" s="65"/>
      <c r="B23792" s="65"/>
      <c r="C23792" s="65"/>
      <c r="D23792" s="65"/>
      <c r="E23792" s="65"/>
      <c r="F23792" s="65"/>
      <c r="G23792" s="145"/>
    </row>
    <row r="23793" spans="1:7">
      <c r="A23793" s="65"/>
      <c r="B23793" s="65"/>
      <c r="C23793" s="65"/>
      <c r="D23793" s="65"/>
      <c r="E23793" s="65"/>
      <c r="F23793" s="65"/>
      <c r="G23793" s="145"/>
    </row>
    <row r="23794" spans="1:7">
      <c r="A23794" s="65"/>
      <c r="B23794" s="65"/>
      <c r="C23794" s="65"/>
      <c r="D23794" s="65"/>
      <c r="E23794" s="65"/>
      <c r="F23794" s="65"/>
      <c r="G23794" s="145"/>
    </row>
    <row r="23795" spans="1:7">
      <c r="A23795" s="65"/>
      <c r="B23795" s="65"/>
      <c r="C23795" s="65"/>
      <c r="D23795" s="65"/>
      <c r="E23795" s="65"/>
      <c r="F23795" s="65"/>
      <c r="G23795" s="145"/>
    </row>
    <row r="23796" spans="1:7">
      <c r="A23796" s="65"/>
      <c r="B23796" s="65"/>
      <c r="C23796" s="65"/>
      <c r="D23796" s="65"/>
      <c r="E23796" s="65"/>
      <c r="F23796" s="65"/>
      <c r="G23796" s="145"/>
    </row>
    <row r="23797" spans="1:7">
      <c r="A23797" s="65"/>
      <c r="B23797" s="65"/>
      <c r="C23797" s="65"/>
      <c r="D23797" s="65"/>
      <c r="E23797" s="65"/>
      <c r="F23797" s="65"/>
      <c r="G23797" s="145"/>
    </row>
    <row r="23798" spans="1:7">
      <c r="A23798" s="65"/>
      <c r="B23798" s="65"/>
      <c r="C23798" s="65"/>
      <c r="D23798" s="65"/>
      <c r="E23798" s="65"/>
      <c r="F23798" s="65"/>
      <c r="G23798" s="145"/>
    </row>
    <row r="23799" spans="1:7">
      <c r="A23799" s="65"/>
      <c r="B23799" s="65"/>
      <c r="C23799" s="65"/>
      <c r="D23799" s="65"/>
      <c r="E23799" s="65"/>
      <c r="F23799" s="65"/>
      <c r="G23799" s="145"/>
    </row>
    <row r="23800" spans="1:7">
      <c r="A23800" s="65"/>
      <c r="B23800" s="65"/>
      <c r="C23800" s="65"/>
      <c r="D23800" s="65"/>
      <c r="E23800" s="65"/>
      <c r="F23800" s="65"/>
      <c r="G23800" s="145"/>
    </row>
    <row r="23801" spans="1:7">
      <c r="A23801" s="65"/>
      <c r="B23801" s="65"/>
      <c r="C23801" s="65"/>
      <c r="D23801" s="65"/>
      <c r="E23801" s="65"/>
      <c r="F23801" s="65"/>
      <c r="G23801" s="145"/>
    </row>
    <row r="23802" spans="1:7">
      <c r="A23802" s="65"/>
      <c r="B23802" s="65"/>
      <c r="C23802" s="65"/>
      <c r="D23802" s="65"/>
      <c r="E23802" s="65"/>
      <c r="F23802" s="65"/>
      <c r="G23802" s="145"/>
    </row>
    <row r="23803" spans="1:7">
      <c r="A23803" s="65"/>
      <c r="B23803" s="65"/>
      <c r="C23803" s="65"/>
      <c r="D23803" s="65"/>
      <c r="E23803" s="65"/>
      <c r="F23803" s="65"/>
      <c r="G23803" s="145"/>
    </row>
    <row r="23804" spans="1:7">
      <c r="A23804" s="65"/>
      <c r="B23804" s="65"/>
      <c r="C23804" s="65"/>
      <c r="D23804" s="65"/>
      <c r="E23804" s="65"/>
      <c r="F23804" s="65"/>
      <c r="G23804" s="145"/>
    </row>
    <row r="23805" spans="1:7">
      <c r="A23805" s="65"/>
      <c r="B23805" s="65"/>
      <c r="C23805" s="65"/>
      <c r="D23805" s="65"/>
      <c r="E23805" s="65"/>
      <c r="F23805" s="65"/>
      <c r="G23805" s="145"/>
    </row>
    <row r="23806" spans="1:7">
      <c r="A23806" s="65"/>
      <c r="B23806" s="65"/>
      <c r="C23806" s="65"/>
      <c r="D23806" s="65"/>
      <c r="E23806" s="65"/>
      <c r="F23806" s="65"/>
      <c r="G23806" s="145"/>
    </row>
    <row r="23807" spans="1:7">
      <c r="A23807" s="65"/>
      <c r="B23807" s="65"/>
      <c r="C23807" s="65"/>
      <c r="D23807" s="65"/>
      <c r="E23807" s="65"/>
      <c r="F23807" s="65"/>
      <c r="G23807" s="145"/>
    </row>
    <row r="23808" spans="1:7">
      <c r="A23808" s="65"/>
      <c r="B23808" s="65"/>
      <c r="C23808" s="65"/>
      <c r="D23808" s="65"/>
      <c r="E23808" s="65"/>
      <c r="F23808" s="65"/>
      <c r="G23808" s="145"/>
    </row>
    <row r="23809" spans="1:7">
      <c r="A23809" s="65"/>
      <c r="B23809" s="65"/>
      <c r="C23809" s="65"/>
      <c r="D23809" s="65"/>
      <c r="E23809" s="65"/>
      <c r="F23809" s="65"/>
      <c r="G23809" s="145"/>
    </row>
    <row r="23810" spans="1:7">
      <c r="A23810" s="65"/>
      <c r="B23810" s="65"/>
      <c r="C23810" s="65"/>
      <c r="D23810" s="65"/>
      <c r="E23810" s="65"/>
      <c r="F23810" s="65"/>
      <c r="G23810" s="145"/>
    </row>
    <row r="23811" spans="1:7">
      <c r="A23811" s="65"/>
      <c r="B23811" s="65"/>
      <c r="C23811" s="65"/>
      <c r="D23811" s="65"/>
      <c r="E23811" s="65"/>
      <c r="F23811" s="65"/>
      <c r="G23811" s="145"/>
    </row>
    <row r="23812" spans="1:7">
      <c r="A23812" s="65"/>
      <c r="B23812" s="65"/>
      <c r="C23812" s="65"/>
      <c r="D23812" s="65"/>
      <c r="E23812" s="65"/>
      <c r="F23812" s="65"/>
      <c r="G23812" s="145"/>
    </row>
    <row r="23813" spans="1:7">
      <c r="A23813" s="65"/>
      <c r="B23813" s="65"/>
      <c r="C23813" s="65"/>
      <c r="D23813" s="65"/>
      <c r="E23813" s="65"/>
      <c r="F23813" s="65"/>
      <c r="G23813" s="145"/>
    </row>
    <row r="23814" spans="1:7">
      <c r="A23814" s="65"/>
      <c r="B23814" s="65"/>
      <c r="C23814" s="65"/>
      <c r="D23814" s="65"/>
      <c r="E23814" s="65"/>
      <c r="F23814" s="65"/>
      <c r="G23814" s="145"/>
    </row>
    <row r="23815" spans="1:7">
      <c r="A23815" s="65"/>
      <c r="B23815" s="65"/>
      <c r="C23815" s="65"/>
      <c r="D23815" s="65"/>
      <c r="E23815" s="65"/>
      <c r="F23815" s="65"/>
      <c r="G23815" s="145"/>
    </row>
    <row r="23816" spans="1:7">
      <c r="A23816" s="65"/>
      <c r="B23816" s="65"/>
      <c r="C23816" s="65"/>
      <c r="D23816" s="65"/>
      <c r="E23816" s="65"/>
      <c r="F23816" s="65"/>
      <c r="G23816" s="145"/>
    </row>
    <row r="23817" spans="1:7">
      <c r="A23817" s="65"/>
      <c r="B23817" s="65"/>
      <c r="C23817" s="65"/>
      <c r="D23817" s="65"/>
      <c r="E23817" s="65"/>
      <c r="F23817" s="65"/>
      <c r="G23817" s="145"/>
    </row>
    <row r="23818" spans="1:7">
      <c r="A23818" s="65"/>
      <c r="B23818" s="65"/>
      <c r="C23818" s="65"/>
      <c r="D23818" s="65"/>
      <c r="E23818" s="65"/>
      <c r="F23818" s="65"/>
      <c r="G23818" s="145"/>
    </row>
    <row r="23819" spans="1:7">
      <c r="A23819" s="65"/>
      <c r="B23819" s="65"/>
      <c r="C23819" s="65"/>
      <c r="D23819" s="65"/>
      <c r="E23819" s="65"/>
      <c r="F23819" s="65"/>
      <c r="G23819" s="145"/>
    </row>
    <row r="23820" spans="1:7">
      <c r="A23820" s="65"/>
      <c r="B23820" s="65"/>
      <c r="C23820" s="65"/>
      <c r="D23820" s="65"/>
      <c r="E23820" s="65"/>
      <c r="F23820" s="65"/>
      <c r="G23820" s="145"/>
    </row>
    <row r="23821" spans="1:7">
      <c r="A23821" s="65"/>
      <c r="B23821" s="65"/>
      <c r="C23821" s="65"/>
      <c r="D23821" s="65"/>
      <c r="E23821" s="65"/>
      <c r="F23821" s="65"/>
      <c r="G23821" s="145"/>
    </row>
    <row r="23822" spans="1:7">
      <c r="A23822" s="65"/>
      <c r="B23822" s="65"/>
      <c r="C23822" s="65"/>
      <c r="D23822" s="65"/>
      <c r="E23822" s="65"/>
      <c r="F23822" s="65"/>
      <c r="G23822" s="145"/>
    </row>
    <row r="23823" spans="1:7">
      <c r="A23823" s="65"/>
      <c r="B23823" s="65"/>
      <c r="C23823" s="65"/>
      <c r="D23823" s="65"/>
      <c r="E23823" s="65"/>
      <c r="F23823" s="65"/>
      <c r="G23823" s="145"/>
    </row>
    <row r="23824" spans="1:7">
      <c r="A23824" s="65"/>
      <c r="B23824" s="65"/>
      <c r="C23824" s="65"/>
      <c r="D23824" s="65"/>
      <c r="E23824" s="65"/>
      <c r="F23824" s="65"/>
      <c r="G23824" s="145"/>
    </row>
    <row r="23825" spans="1:7">
      <c r="A23825" s="65"/>
      <c r="B23825" s="65"/>
      <c r="C23825" s="65"/>
      <c r="D23825" s="65"/>
      <c r="E23825" s="65"/>
      <c r="F23825" s="65"/>
      <c r="G23825" s="145"/>
    </row>
    <row r="23826" spans="1:7">
      <c r="A23826" s="65"/>
      <c r="B23826" s="65"/>
      <c r="C23826" s="65"/>
      <c r="D23826" s="65"/>
      <c r="E23826" s="65"/>
      <c r="F23826" s="65"/>
      <c r="G23826" s="145"/>
    </row>
    <row r="23827" spans="1:7">
      <c r="A23827" s="65"/>
      <c r="B23827" s="65"/>
      <c r="C23827" s="65"/>
      <c r="D23827" s="65"/>
      <c r="E23827" s="65"/>
      <c r="F23827" s="65"/>
      <c r="G23827" s="145"/>
    </row>
    <row r="23828" spans="1:7">
      <c r="A23828" s="65"/>
      <c r="B23828" s="65"/>
      <c r="C23828" s="65"/>
      <c r="D23828" s="65"/>
      <c r="E23828" s="65"/>
      <c r="F23828" s="65"/>
      <c r="G23828" s="145"/>
    </row>
    <row r="23829" spans="1:7">
      <c r="A23829" s="65"/>
      <c r="B23829" s="65"/>
      <c r="C23829" s="65"/>
      <c r="D23829" s="65"/>
      <c r="E23829" s="65"/>
      <c r="F23829" s="65"/>
      <c r="G23829" s="145"/>
    </row>
    <row r="23830" spans="1:7">
      <c r="A23830" s="65"/>
      <c r="B23830" s="65"/>
      <c r="C23830" s="65"/>
      <c r="D23830" s="65"/>
      <c r="E23830" s="65"/>
      <c r="F23830" s="65"/>
      <c r="G23830" s="145"/>
    </row>
    <row r="23831" spans="1:7">
      <c r="A23831" s="65"/>
      <c r="B23831" s="65"/>
      <c r="C23831" s="65"/>
      <c r="D23831" s="65"/>
      <c r="E23831" s="65"/>
      <c r="F23831" s="65"/>
      <c r="G23831" s="145"/>
    </row>
    <row r="23832" spans="1:7">
      <c r="A23832" s="65"/>
      <c r="B23832" s="65"/>
      <c r="C23832" s="65"/>
      <c r="D23832" s="65"/>
      <c r="E23832" s="65"/>
      <c r="F23832" s="65"/>
      <c r="G23832" s="145"/>
    </row>
    <row r="23833" spans="1:7">
      <c r="A23833" s="65"/>
      <c r="B23833" s="65"/>
      <c r="C23833" s="65"/>
      <c r="D23833" s="65"/>
      <c r="E23833" s="65"/>
      <c r="F23833" s="65"/>
      <c r="G23833" s="145"/>
    </row>
    <row r="23834" spans="1:7">
      <c r="A23834" s="65"/>
      <c r="B23834" s="65"/>
      <c r="C23834" s="65"/>
      <c r="D23834" s="65"/>
      <c r="E23834" s="65"/>
      <c r="F23834" s="65"/>
      <c r="G23834" s="145"/>
    </row>
    <row r="23835" spans="1:7">
      <c r="A23835" s="65"/>
      <c r="B23835" s="65"/>
      <c r="C23835" s="65"/>
      <c r="D23835" s="65"/>
      <c r="E23835" s="65"/>
      <c r="F23835" s="65"/>
      <c r="G23835" s="145"/>
    </row>
    <row r="23836" spans="1:7">
      <c r="A23836" s="65"/>
      <c r="B23836" s="65"/>
      <c r="C23836" s="65"/>
      <c r="D23836" s="65"/>
      <c r="E23836" s="65"/>
      <c r="F23836" s="65"/>
      <c r="G23836" s="145"/>
    </row>
    <row r="23837" spans="1:7">
      <c r="A23837" s="65"/>
      <c r="B23837" s="65"/>
      <c r="C23837" s="65"/>
      <c r="D23837" s="65"/>
      <c r="E23837" s="65"/>
      <c r="F23837" s="65"/>
      <c r="G23837" s="145"/>
    </row>
    <row r="23838" spans="1:7">
      <c r="A23838" s="65"/>
      <c r="B23838" s="65"/>
      <c r="C23838" s="65"/>
      <c r="D23838" s="65"/>
      <c r="E23838" s="65"/>
      <c r="F23838" s="65"/>
      <c r="G23838" s="145"/>
    </row>
    <row r="23839" spans="1:7">
      <c r="A23839" s="65"/>
      <c r="B23839" s="65"/>
      <c r="C23839" s="65"/>
      <c r="D23839" s="65"/>
      <c r="E23839" s="65"/>
      <c r="F23839" s="65"/>
      <c r="G23839" s="145"/>
    </row>
    <row r="23840" spans="1:7">
      <c r="A23840" s="65"/>
      <c r="B23840" s="65"/>
      <c r="C23840" s="65"/>
      <c r="D23840" s="65"/>
      <c r="E23840" s="65"/>
      <c r="F23840" s="65"/>
      <c r="G23840" s="145"/>
    </row>
    <row r="23841" spans="1:7">
      <c r="A23841" s="65"/>
      <c r="B23841" s="65"/>
      <c r="C23841" s="65"/>
      <c r="D23841" s="65"/>
      <c r="E23841" s="65"/>
      <c r="F23841" s="65"/>
      <c r="G23841" s="145"/>
    </row>
    <row r="23842" spans="1:7">
      <c r="A23842" s="65"/>
      <c r="B23842" s="65"/>
      <c r="C23842" s="65"/>
      <c r="D23842" s="65"/>
      <c r="E23842" s="65"/>
      <c r="F23842" s="65"/>
      <c r="G23842" s="145"/>
    </row>
    <row r="23843" spans="1:7">
      <c r="A23843" s="65"/>
      <c r="B23843" s="65"/>
      <c r="C23843" s="65"/>
      <c r="D23843" s="65"/>
      <c r="E23843" s="65"/>
      <c r="F23843" s="65"/>
      <c r="G23843" s="145"/>
    </row>
    <row r="23844" spans="1:7">
      <c r="A23844" s="65"/>
      <c r="B23844" s="65"/>
      <c r="C23844" s="65"/>
      <c r="D23844" s="65"/>
      <c r="E23844" s="65"/>
      <c r="F23844" s="65"/>
      <c r="G23844" s="145"/>
    </row>
    <row r="23845" spans="1:7">
      <c r="A23845" s="65"/>
      <c r="B23845" s="65"/>
      <c r="C23845" s="65"/>
      <c r="D23845" s="65"/>
      <c r="E23845" s="65"/>
      <c r="F23845" s="65"/>
      <c r="G23845" s="145"/>
    </row>
    <row r="23846" spans="1:7">
      <c r="A23846" s="65"/>
      <c r="B23846" s="65"/>
      <c r="C23846" s="65"/>
      <c r="D23846" s="65"/>
      <c r="E23846" s="65"/>
      <c r="F23846" s="65"/>
      <c r="G23846" s="145"/>
    </row>
    <row r="23847" spans="1:7">
      <c r="A23847" s="65"/>
      <c r="B23847" s="65"/>
      <c r="C23847" s="65"/>
      <c r="D23847" s="65"/>
      <c r="E23847" s="65"/>
      <c r="F23847" s="65"/>
      <c r="G23847" s="145"/>
    </row>
    <row r="23848" spans="1:7">
      <c r="A23848" s="65"/>
      <c r="B23848" s="65"/>
      <c r="C23848" s="65"/>
      <c r="D23848" s="65"/>
      <c r="E23848" s="65"/>
      <c r="F23848" s="65"/>
      <c r="G23848" s="145"/>
    </row>
    <row r="23849" spans="1:7">
      <c r="A23849" s="65"/>
      <c r="B23849" s="65"/>
      <c r="C23849" s="65"/>
      <c r="D23849" s="65"/>
      <c r="E23849" s="65"/>
      <c r="F23849" s="65"/>
      <c r="G23849" s="145"/>
    </row>
    <row r="23850" spans="1:7">
      <c r="A23850" s="65"/>
      <c r="B23850" s="65"/>
      <c r="C23850" s="65"/>
      <c r="D23850" s="65"/>
      <c r="E23850" s="65"/>
      <c r="F23850" s="65"/>
      <c r="G23850" s="145"/>
    </row>
    <row r="23851" spans="1:7">
      <c r="A23851" s="65"/>
      <c r="B23851" s="65"/>
      <c r="C23851" s="65"/>
      <c r="D23851" s="65"/>
      <c r="E23851" s="65"/>
      <c r="F23851" s="65"/>
      <c r="G23851" s="145"/>
    </row>
    <row r="23852" spans="1:7">
      <c r="A23852" s="65"/>
      <c r="B23852" s="65"/>
      <c r="C23852" s="65"/>
      <c r="D23852" s="65"/>
      <c r="E23852" s="65"/>
      <c r="F23852" s="65"/>
      <c r="G23852" s="145"/>
    </row>
    <row r="23853" spans="1:7">
      <c r="A23853" s="65"/>
      <c r="B23853" s="65"/>
      <c r="C23853" s="65"/>
      <c r="D23853" s="65"/>
      <c r="E23853" s="65"/>
      <c r="F23853" s="65"/>
      <c r="G23853" s="145"/>
    </row>
    <row r="23854" spans="1:7">
      <c r="A23854" s="65"/>
      <c r="B23854" s="65"/>
      <c r="C23854" s="65"/>
      <c r="D23854" s="65"/>
      <c r="E23854" s="65"/>
      <c r="F23854" s="65"/>
      <c r="G23854" s="145"/>
    </row>
    <row r="23855" spans="1:7">
      <c r="A23855" s="65"/>
      <c r="B23855" s="65"/>
      <c r="C23855" s="65"/>
      <c r="D23855" s="65"/>
      <c r="E23855" s="65"/>
      <c r="F23855" s="65"/>
      <c r="G23855" s="145"/>
    </row>
    <row r="23856" spans="1:7">
      <c r="A23856" s="65"/>
      <c r="B23856" s="65"/>
      <c r="C23856" s="65"/>
      <c r="D23856" s="65"/>
      <c r="E23856" s="65"/>
      <c r="F23856" s="65"/>
      <c r="G23856" s="145"/>
    </row>
    <row r="23857" spans="1:7">
      <c r="A23857" s="65"/>
      <c r="B23857" s="65"/>
      <c r="C23857" s="65"/>
      <c r="D23857" s="65"/>
      <c r="E23857" s="65"/>
      <c r="F23857" s="65"/>
      <c r="G23857" s="145"/>
    </row>
    <row r="23858" spans="1:7">
      <c r="A23858" s="65"/>
      <c r="B23858" s="65"/>
      <c r="C23858" s="65"/>
      <c r="D23858" s="65"/>
      <c r="E23858" s="65"/>
      <c r="F23858" s="65"/>
      <c r="G23858" s="145"/>
    </row>
    <row r="23859" spans="1:7">
      <c r="A23859" s="65"/>
      <c r="B23859" s="65"/>
      <c r="C23859" s="65"/>
      <c r="D23859" s="65"/>
      <c r="E23859" s="65"/>
      <c r="F23859" s="65"/>
      <c r="G23859" s="145"/>
    </row>
    <row r="23860" spans="1:7">
      <c r="A23860" s="65"/>
      <c r="B23860" s="65"/>
      <c r="C23860" s="65"/>
      <c r="D23860" s="65"/>
      <c r="E23860" s="65"/>
      <c r="F23860" s="65"/>
      <c r="G23860" s="145"/>
    </row>
    <row r="23861" spans="1:7">
      <c r="A23861" s="65"/>
      <c r="B23861" s="65"/>
      <c r="C23861" s="65"/>
      <c r="D23861" s="65"/>
      <c r="E23861" s="65"/>
      <c r="F23861" s="65"/>
      <c r="G23861" s="145"/>
    </row>
    <row r="23862" spans="1:7">
      <c r="A23862" s="65"/>
      <c r="B23862" s="65"/>
      <c r="C23862" s="65"/>
      <c r="D23862" s="65"/>
      <c r="E23862" s="65"/>
      <c r="F23862" s="65"/>
      <c r="G23862" s="145"/>
    </row>
    <row r="23863" spans="1:7">
      <c r="A23863" s="65"/>
      <c r="B23863" s="65"/>
      <c r="C23863" s="65"/>
      <c r="D23863" s="65"/>
      <c r="E23863" s="65"/>
      <c r="F23863" s="65"/>
      <c r="G23863" s="145"/>
    </row>
    <row r="23864" spans="1:7">
      <c r="A23864" s="65"/>
      <c r="B23864" s="65"/>
      <c r="C23864" s="65"/>
      <c r="D23864" s="65"/>
      <c r="E23864" s="65"/>
      <c r="F23864" s="65"/>
      <c r="G23864" s="145"/>
    </row>
    <row r="23865" spans="1:7">
      <c r="A23865" s="65"/>
      <c r="B23865" s="65"/>
      <c r="C23865" s="65"/>
      <c r="D23865" s="65"/>
      <c r="E23865" s="65"/>
      <c r="F23865" s="65"/>
      <c r="G23865" s="145"/>
    </row>
    <row r="23866" spans="1:7">
      <c r="A23866" s="65"/>
      <c r="B23866" s="65"/>
      <c r="C23866" s="65"/>
      <c r="D23866" s="65"/>
      <c r="E23866" s="65"/>
      <c r="F23866" s="65"/>
      <c r="G23866" s="145"/>
    </row>
    <row r="23867" spans="1:7">
      <c r="A23867" s="65"/>
      <c r="B23867" s="65"/>
      <c r="C23867" s="65"/>
      <c r="D23867" s="65"/>
      <c r="E23867" s="65"/>
      <c r="F23867" s="65"/>
      <c r="G23867" s="145"/>
    </row>
    <row r="23868" spans="1:7">
      <c r="A23868" s="65"/>
      <c r="B23868" s="65"/>
      <c r="C23868" s="65"/>
      <c r="D23868" s="65"/>
      <c r="E23868" s="65"/>
      <c r="F23868" s="65"/>
      <c r="G23868" s="145"/>
    </row>
    <row r="23869" spans="1:7">
      <c r="A23869" s="65"/>
      <c r="B23869" s="65"/>
      <c r="C23869" s="65"/>
      <c r="D23869" s="65"/>
      <c r="E23869" s="65"/>
      <c r="F23869" s="65"/>
      <c r="G23869" s="145"/>
    </row>
    <row r="23870" spans="1:7">
      <c r="A23870" s="65"/>
      <c r="B23870" s="65"/>
      <c r="C23870" s="65"/>
      <c r="D23870" s="65"/>
      <c r="E23870" s="65"/>
      <c r="F23870" s="65"/>
      <c r="G23870" s="145"/>
    </row>
    <row r="23871" spans="1:7">
      <c r="A23871" s="65"/>
      <c r="B23871" s="65"/>
      <c r="C23871" s="65"/>
      <c r="D23871" s="65"/>
      <c r="E23871" s="65"/>
      <c r="F23871" s="65"/>
      <c r="G23871" s="145"/>
    </row>
    <row r="23872" spans="1:7">
      <c r="A23872" s="65"/>
      <c r="B23872" s="65"/>
      <c r="C23872" s="65"/>
      <c r="D23872" s="65"/>
      <c r="E23872" s="65"/>
      <c r="F23872" s="65"/>
      <c r="G23872" s="145"/>
    </row>
    <row r="23873" spans="1:7">
      <c r="A23873" s="65"/>
      <c r="B23873" s="65"/>
      <c r="C23873" s="65"/>
      <c r="D23873" s="65"/>
      <c r="E23873" s="65"/>
      <c r="F23873" s="65"/>
      <c r="G23873" s="145"/>
    </row>
    <row r="23874" spans="1:7">
      <c r="A23874" s="65"/>
      <c r="B23874" s="65"/>
      <c r="C23874" s="65"/>
      <c r="D23874" s="65"/>
      <c r="E23874" s="65"/>
      <c r="F23874" s="65"/>
      <c r="G23874" s="145"/>
    </row>
    <row r="23875" spans="1:7">
      <c r="A23875" s="65"/>
      <c r="B23875" s="65"/>
      <c r="C23875" s="65"/>
      <c r="D23875" s="65"/>
      <c r="E23875" s="65"/>
      <c r="F23875" s="65"/>
      <c r="G23875" s="145"/>
    </row>
    <row r="23876" spans="1:7">
      <c r="A23876" s="65"/>
      <c r="B23876" s="65"/>
      <c r="C23876" s="65"/>
      <c r="D23876" s="65"/>
      <c r="E23876" s="65"/>
      <c r="F23876" s="65"/>
      <c r="G23876" s="145"/>
    </row>
    <row r="23877" spans="1:7">
      <c r="A23877" s="65"/>
      <c r="B23877" s="65"/>
      <c r="C23877" s="65"/>
      <c r="D23877" s="65"/>
      <c r="E23877" s="65"/>
      <c r="F23877" s="65"/>
      <c r="G23877" s="145"/>
    </row>
    <row r="23878" spans="1:7">
      <c r="A23878" s="65"/>
      <c r="B23878" s="65"/>
      <c r="C23878" s="65"/>
      <c r="D23878" s="65"/>
      <c r="E23878" s="65"/>
      <c r="F23878" s="65"/>
      <c r="G23878" s="145"/>
    </row>
    <row r="23879" spans="1:7">
      <c r="A23879" s="65"/>
      <c r="B23879" s="65"/>
      <c r="C23879" s="65"/>
      <c r="D23879" s="65"/>
      <c r="E23879" s="65"/>
      <c r="F23879" s="65"/>
      <c r="G23879" s="145"/>
    </row>
    <row r="23880" spans="1:7">
      <c r="A23880" s="65"/>
      <c r="B23880" s="65"/>
      <c r="C23880" s="65"/>
      <c r="D23880" s="65"/>
      <c r="E23880" s="65"/>
      <c r="F23880" s="65"/>
      <c r="G23880" s="145"/>
    </row>
    <row r="23881" spans="1:7">
      <c r="A23881" s="65"/>
      <c r="B23881" s="65"/>
      <c r="C23881" s="65"/>
      <c r="D23881" s="65"/>
      <c r="E23881" s="65"/>
      <c r="F23881" s="65"/>
      <c r="G23881" s="145"/>
    </row>
    <row r="23882" spans="1:7">
      <c r="A23882" s="65"/>
      <c r="B23882" s="65"/>
      <c r="C23882" s="65"/>
      <c r="D23882" s="65"/>
      <c r="E23882" s="65"/>
      <c r="F23882" s="65"/>
      <c r="G23882" s="145"/>
    </row>
    <row r="23883" spans="1:7">
      <c r="A23883" s="65"/>
      <c r="B23883" s="65"/>
      <c r="C23883" s="65"/>
      <c r="D23883" s="65"/>
      <c r="E23883" s="65"/>
      <c r="F23883" s="65"/>
      <c r="G23883" s="145"/>
    </row>
    <row r="23884" spans="1:7">
      <c r="A23884" s="65"/>
      <c r="B23884" s="65"/>
      <c r="C23884" s="65"/>
      <c r="D23884" s="65"/>
      <c r="E23884" s="65"/>
      <c r="F23884" s="65"/>
      <c r="G23884" s="145"/>
    </row>
    <row r="23885" spans="1:7">
      <c r="A23885" s="65"/>
      <c r="B23885" s="65"/>
      <c r="C23885" s="65"/>
      <c r="D23885" s="65"/>
      <c r="E23885" s="65"/>
      <c r="F23885" s="65"/>
      <c r="G23885" s="145"/>
    </row>
    <row r="23886" spans="1:7">
      <c r="A23886" s="65"/>
      <c r="B23886" s="65"/>
      <c r="C23886" s="65"/>
      <c r="D23886" s="65"/>
      <c r="E23886" s="65"/>
      <c r="F23886" s="65"/>
      <c r="G23886" s="145"/>
    </row>
    <row r="23887" spans="1:7">
      <c r="A23887" s="65"/>
      <c r="B23887" s="65"/>
      <c r="C23887" s="65"/>
      <c r="D23887" s="65"/>
      <c r="E23887" s="65"/>
      <c r="F23887" s="65"/>
      <c r="G23887" s="145"/>
    </row>
    <row r="23888" spans="1:7">
      <c r="A23888" s="65"/>
      <c r="B23888" s="65"/>
      <c r="C23888" s="65"/>
      <c r="D23888" s="65"/>
      <c r="E23888" s="65"/>
      <c r="F23888" s="65"/>
      <c r="G23888" s="145"/>
    </row>
    <row r="23889" spans="1:7">
      <c r="A23889" s="65"/>
      <c r="B23889" s="65"/>
      <c r="C23889" s="65"/>
      <c r="D23889" s="65"/>
      <c r="E23889" s="65"/>
      <c r="F23889" s="65"/>
      <c r="G23889" s="145"/>
    </row>
    <row r="23890" spans="1:7">
      <c r="A23890" s="65"/>
      <c r="B23890" s="65"/>
      <c r="C23890" s="65"/>
      <c r="D23890" s="65"/>
      <c r="E23890" s="65"/>
      <c r="F23890" s="65"/>
      <c r="G23890" s="145"/>
    </row>
    <row r="23891" spans="1:7">
      <c r="A23891" s="65"/>
      <c r="B23891" s="65"/>
      <c r="C23891" s="65"/>
      <c r="D23891" s="65"/>
      <c r="E23891" s="65"/>
      <c r="F23891" s="65"/>
      <c r="G23891" s="145"/>
    </row>
    <row r="23892" spans="1:7">
      <c r="A23892" s="65"/>
      <c r="B23892" s="65"/>
      <c r="C23892" s="65"/>
      <c r="D23892" s="65"/>
      <c r="E23892" s="65"/>
      <c r="F23892" s="65"/>
      <c r="G23892" s="145"/>
    </row>
    <row r="23893" spans="1:7">
      <c r="A23893" s="65"/>
      <c r="B23893" s="65"/>
      <c r="C23893" s="65"/>
      <c r="D23893" s="65"/>
      <c r="E23893" s="65"/>
      <c r="F23893" s="65"/>
      <c r="G23893" s="145"/>
    </row>
    <row r="23894" spans="1:7">
      <c r="A23894" s="65"/>
      <c r="B23894" s="65"/>
      <c r="C23894" s="65"/>
      <c r="D23894" s="65"/>
      <c r="E23894" s="65"/>
      <c r="F23894" s="65"/>
      <c r="G23894" s="145"/>
    </row>
    <row r="23895" spans="1:7">
      <c r="A23895" s="65"/>
      <c r="B23895" s="65"/>
      <c r="C23895" s="65"/>
      <c r="D23895" s="65"/>
      <c r="E23895" s="65"/>
      <c r="F23895" s="65"/>
      <c r="G23895" s="145"/>
    </row>
    <row r="23896" spans="1:7">
      <c r="A23896" s="65"/>
      <c r="B23896" s="65"/>
      <c r="C23896" s="65"/>
      <c r="D23896" s="65"/>
      <c r="E23896" s="65"/>
      <c r="F23896" s="65"/>
      <c r="G23896" s="145"/>
    </row>
    <row r="23897" spans="1:7">
      <c r="A23897" s="65"/>
      <c r="B23897" s="65"/>
      <c r="C23897" s="65"/>
      <c r="D23897" s="65"/>
      <c r="E23897" s="65"/>
      <c r="F23897" s="65"/>
      <c r="G23897" s="145"/>
    </row>
    <row r="23898" spans="1:7">
      <c r="A23898" s="65"/>
      <c r="B23898" s="65"/>
      <c r="C23898" s="65"/>
      <c r="D23898" s="65"/>
      <c r="E23898" s="65"/>
      <c r="F23898" s="65"/>
      <c r="G23898" s="145"/>
    </row>
    <row r="23899" spans="1:7">
      <c r="A23899" s="65"/>
      <c r="B23899" s="65"/>
      <c r="C23899" s="65"/>
      <c r="D23899" s="65"/>
      <c r="E23899" s="65"/>
      <c r="F23899" s="65"/>
      <c r="G23899" s="145"/>
    </row>
    <row r="23900" spans="1:7">
      <c r="A23900" s="65"/>
      <c r="B23900" s="65"/>
      <c r="C23900" s="65"/>
      <c r="D23900" s="65"/>
      <c r="E23900" s="65"/>
      <c r="F23900" s="65"/>
      <c r="G23900" s="145"/>
    </row>
    <row r="23901" spans="1:7">
      <c r="A23901" s="65"/>
      <c r="B23901" s="65"/>
      <c r="C23901" s="65"/>
      <c r="D23901" s="65"/>
      <c r="E23901" s="65"/>
      <c r="F23901" s="65"/>
      <c r="G23901" s="145"/>
    </row>
    <row r="23902" spans="1:7">
      <c r="A23902" s="65"/>
      <c r="B23902" s="65"/>
      <c r="C23902" s="65"/>
      <c r="D23902" s="65"/>
      <c r="E23902" s="65"/>
      <c r="F23902" s="65"/>
      <c r="G23902" s="145"/>
    </row>
    <row r="23903" spans="1:7">
      <c r="A23903" s="65"/>
      <c r="B23903" s="65"/>
      <c r="C23903" s="65"/>
      <c r="D23903" s="65"/>
      <c r="E23903" s="65"/>
      <c r="F23903" s="65"/>
      <c r="G23903" s="145"/>
    </row>
    <row r="23904" spans="1:7">
      <c r="A23904" s="65"/>
      <c r="B23904" s="65"/>
      <c r="C23904" s="65"/>
      <c r="D23904" s="65"/>
      <c r="E23904" s="65"/>
      <c r="F23904" s="65"/>
      <c r="G23904" s="145"/>
    </row>
    <row r="23905" spans="1:7">
      <c r="A23905" s="65"/>
      <c r="B23905" s="65"/>
      <c r="C23905" s="65"/>
      <c r="D23905" s="65"/>
      <c r="E23905" s="65"/>
      <c r="F23905" s="65"/>
      <c r="G23905" s="145"/>
    </row>
    <row r="23906" spans="1:7">
      <c r="A23906" s="65"/>
      <c r="B23906" s="65"/>
      <c r="C23906" s="65"/>
      <c r="D23906" s="65"/>
      <c r="E23906" s="65"/>
      <c r="F23906" s="65"/>
      <c r="G23906" s="145"/>
    </row>
    <row r="23907" spans="1:7">
      <c r="A23907" s="65"/>
      <c r="B23907" s="65"/>
      <c r="C23907" s="65"/>
      <c r="D23907" s="65"/>
      <c r="E23907" s="65"/>
      <c r="F23907" s="65"/>
      <c r="G23907" s="145"/>
    </row>
    <row r="23908" spans="1:7">
      <c r="A23908" s="65"/>
      <c r="B23908" s="65"/>
      <c r="C23908" s="65"/>
      <c r="D23908" s="65"/>
      <c r="E23908" s="65"/>
      <c r="F23908" s="65"/>
      <c r="G23908" s="145"/>
    </row>
    <row r="23909" spans="1:7">
      <c r="A23909" s="65"/>
      <c r="B23909" s="65"/>
      <c r="C23909" s="65"/>
      <c r="D23909" s="65"/>
      <c r="E23909" s="65"/>
      <c r="F23909" s="65"/>
      <c r="G23909" s="145"/>
    </row>
    <row r="23910" spans="1:7">
      <c r="A23910" s="65"/>
      <c r="B23910" s="65"/>
      <c r="C23910" s="65"/>
      <c r="D23910" s="65"/>
      <c r="E23910" s="65"/>
      <c r="F23910" s="65"/>
      <c r="G23910" s="145"/>
    </row>
    <row r="23911" spans="1:7">
      <c r="A23911" s="65"/>
      <c r="B23911" s="65"/>
      <c r="C23911" s="65"/>
      <c r="D23911" s="65"/>
      <c r="E23911" s="65"/>
      <c r="F23911" s="65"/>
      <c r="G23911" s="145"/>
    </row>
    <row r="23912" spans="1:7">
      <c r="A23912" s="65"/>
      <c r="B23912" s="65"/>
      <c r="C23912" s="65"/>
      <c r="D23912" s="65"/>
      <c r="E23912" s="65"/>
      <c r="F23912" s="65"/>
      <c r="G23912" s="145"/>
    </row>
    <row r="23913" spans="1:7">
      <c r="A23913" s="65"/>
      <c r="B23913" s="65"/>
      <c r="C23913" s="65"/>
      <c r="D23913" s="65"/>
      <c r="E23913" s="65"/>
      <c r="F23913" s="65"/>
      <c r="G23913" s="145"/>
    </row>
    <row r="23914" spans="1:7">
      <c r="A23914" s="65"/>
      <c r="B23914" s="65"/>
      <c r="C23914" s="65"/>
      <c r="D23914" s="65"/>
      <c r="E23914" s="65"/>
      <c r="F23914" s="65"/>
      <c r="G23914" s="145"/>
    </row>
    <row r="23915" spans="1:7">
      <c r="A23915" s="65"/>
      <c r="B23915" s="65"/>
      <c r="C23915" s="65"/>
      <c r="D23915" s="65"/>
      <c r="E23915" s="65"/>
      <c r="F23915" s="65"/>
      <c r="G23915" s="145"/>
    </row>
    <row r="23916" spans="1:7">
      <c r="A23916" s="65"/>
      <c r="B23916" s="65"/>
      <c r="C23916" s="65"/>
      <c r="D23916" s="65"/>
      <c r="E23916" s="65"/>
      <c r="F23916" s="65"/>
      <c r="G23916" s="145"/>
    </row>
    <row r="23917" spans="1:7">
      <c r="A23917" s="65"/>
      <c r="B23917" s="65"/>
      <c r="C23917" s="65"/>
      <c r="D23917" s="65"/>
      <c r="E23917" s="65"/>
      <c r="F23917" s="65"/>
      <c r="G23917" s="145"/>
    </row>
    <row r="23918" spans="1:7">
      <c r="A23918" s="65"/>
      <c r="B23918" s="65"/>
      <c r="C23918" s="65"/>
      <c r="D23918" s="65"/>
      <c r="E23918" s="65"/>
      <c r="F23918" s="65"/>
      <c r="G23918" s="145"/>
    </row>
    <row r="23919" spans="1:7">
      <c r="A23919" s="65"/>
      <c r="B23919" s="65"/>
      <c r="C23919" s="65"/>
      <c r="D23919" s="65"/>
      <c r="E23919" s="65"/>
      <c r="F23919" s="65"/>
      <c r="G23919" s="145"/>
    </row>
    <row r="23920" spans="1:7">
      <c r="A23920" s="65"/>
      <c r="B23920" s="65"/>
      <c r="C23920" s="65"/>
      <c r="D23920" s="65"/>
      <c r="E23920" s="65"/>
      <c r="F23920" s="65"/>
      <c r="G23920" s="145"/>
    </row>
    <row r="23921" spans="1:7">
      <c r="A23921" s="65"/>
      <c r="B23921" s="65"/>
      <c r="C23921" s="65"/>
      <c r="D23921" s="65"/>
      <c r="E23921" s="65"/>
      <c r="F23921" s="65"/>
      <c r="G23921" s="145"/>
    </row>
    <row r="23922" spans="1:7">
      <c r="A23922" s="65"/>
      <c r="B23922" s="65"/>
      <c r="C23922" s="65"/>
      <c r="D23922" s="65"/>
      <c r="E23922" s="65"/>
      <c r="F23922" s="65"/>
      <c r="G23922" s="145"/>
    </row>
    <row r="23923" spans="1:7">
      <c r="A23923" s="65"/>
      <c r="B23923" s="65"/>
      <c r="C23923" s="65"/>
      <c r="D23923" s="65"/>
      <c r="E23923" s="65"/>
      <c r="F23923" s="65"/>
      <c r="G23923" s="145"/>
    </row>
    <row r="23924" spans="1:7">
      <c r="A23924" s="65"/>
      <c r="B23924" s="65"/>
      <c r="C23924" s="65"/>
      <c r="D23924" s="65"/>
      <c r="E23924" s="65"/>
      <c r="F23924" s="65"/>
      <c r="G23924" s="145"/>
    </row>
    <row r="23925" spans="1:7">
      <c r="A23925" s="65"/>
      <c r="B23925" s="65"/>
      <c r="C23925" s="65"/>
      <c r="D23925" s="65"/>
      <c r="E23925" s="65"/>
      <c r="F23925" s="65"/>
      <c r="G23925" s="145"/>
    </row>
    <row r="23926" spans="1:7">
      <c r="A23926" s="65"/>
      <c r="B23926" s="65"/>
      <c r="C23926" s="65"/>
      <c r="D23926" s="65"/>
      <c r="E23926" s="65"/>
      <c r="F23926" s="65"/>
      <c r="G23926" s="145"/>
    </row>
    <row r="23927" spans="1:7">
      <c r="A23927" s="65"/>
      <c r="B23927" s="65"/>
      <c r="C23927" s="65"/>
      <c r="D23927" s="65"/>
      <c r="E23927" s="65"/>
      <c r="F23927" s="65"/>
      <c r="G23927" s="145"/>
    </row>
    <row r="23928" spans="1:7">
      <c r="A23928" s="65"/>
      <c r="B23928" s="65"/>
      <c r="C23928" s="65"/>
      <c r="D23928" s="65"/>
      <c r="E23928" s="65"/>
      <c r="F23928" s="65"/>
      <c r="G23928" s="145"/>
    </row>
    <row r="23929" spans="1:7">
      <c r="A23929" s="65"/>
      <c r="B23929" s="65"/>
      <c r="C23929" s="65"/>
      <c r="D23929" s="65"/>
      <c r="E23929" s="65"/>
      <c r="F23929" s="65"/>
      <c r="G23929" s="145"/>
    </row>
    <row r="23930" spans="1:7">
      <c r="A23930" s="65"/>
      <c r="B23930" s="65"/>
      <c r="C23930" s="65"/>
      <c r="D23930" s="65"/>
      <c r="E23930" s="65"/>
      <c r="F23930" s="65"/>
      <c r="G23930" s="145"/>
    </row>
    <row r="23931" spans="1:7">
      <c r="A23931" s="65"/>
      <c r="B23931" s="65"/>
      <c r="C23931" s="65"/>
      <c r="D23931" s="65"/>
      <c r="E23931" s="65"/>
      <c r="F23931" s="65"/>
      <c r="G23931" s="145"/>
    </row>
    <row r="23932" spans="1:7">
      <c r="A23932" s="65"/>
      <c r="B23932" s="65"/>
      <c r="C23932" s="65"/>
      <c r="D23932" s="65"/>
      <c r="E23932" s="65"/>
      <c r="F23932" s="65"/>
      <c r="G23932" s="145"/>
    </row>
    <row r="23933" spans="1:7">
      <c r="A23933" s="65"/>
      <c r="B23933" s="65"/>
      <c r="C23933" s="65"/>
      <c r="D23933" s="65"/>
      <c r="E23933" s="65"/>
      <c r="F23933" s="65"/>
      <c r="G23933" s="145"/>
    </row>
    <row r="23934" spans="1:7">
      <c r="A23934" s="65"/>
      <c r="B23934" s="65"/>
      <c r="C23934" s="65"/>
      <c r="D23934" s="65"/>
      <c r="E23934" s="65"/>
      <c r="F23934" s="65"/>
      <c r="G23934" s="145"/>
    </row>
    <row r="23935" spans="1:7">
      <c r="A23935" s="65"/>
      <c r="B23935" s="65"/>
      <c r="C23935" s="65"/>
      <c r="D23935" s="65"/>
      <c r="E23935" s="65"/>
      <c r="F23935" s="65"/>
      <c r="G23935" s="145"/>
    </row>
    <row r="23936" spans="1:7">
      <c r="A23936" s="65"/>
      <c r="B23936" s="65"/>
      <c r="C23936" s="65"/>
      <c r="D23936" s="65"/>
      <c r="E23936" s="65"/>
      <c r="F23936" s="65"/>
      <c r="G23936" s="145"/>
    </row>
    <row r="23937" spans="1:7">
      <c r="A23937" s="65"/>
      <c r="B23937" s="65"/>
      <c r="C23937" s="65"/>
      <c r="D23937" s="65"/>
      <c r="E23937" s="65"/>
      <c r="F23937" s="65"/>
      <c r="G23937" s="145"/>
    </row>
    <row r="23938" spans="1:7">
      <c r="A23938" s="65"/>
      <c r="B23938" s="65"/>
      <c r="C23938" s="65"/>
      <c r="D23938" s="65"/>
      <c r="E23938" s="65"/>
      <c r="F23938" s="65"/>
      <c r="G23938" s="145"/>
    </row>
    <row r="23939" spans="1:7">
      <c r="A23939" s="65"/>
      <c r="B23939" s="65"/>
      <c r="C23939" s="65"/>
      <c r="D23939" s="65"/>
      <c r="E23939" s="65"/>
      <c r="F23939" s="65"/>
      <c r="G23939" s="145"/>
    </row>
    <row r="23940" spans="1:7">
      <c r="A23940" s="65"/>
      <c r="B23940" s="65"/>
      <c r="C23940" s="65"/>
      <c r="D23940" s="65"/>
      <c r="E23940" s="65"/>
      <c r="F23940" s="65"/>
      <c r="G23940" s="145"/>
    </row>
    <row r="23941" spans="1:7">
      <c r="A23941" s="65"/>
      <c r="B23941" s="65"/>
      <c r="C23941" s="65"/>
      <c r="D23941" s="65"/>
      <c r="E23941" s="65"/>
      <c r="F23941" s="65"/>
      <c r="G23941" s="145"/>
    </row>
    <row r="23942" spans="1:7">
      <c r="A23942" s="65"/>
      <c r="B23942" s="65"/>
      <c r="C23942" s="65"/>
      <c r="D23942" s="65"/>
      <c r="E23942" s="65"/>
      <c r="F23942" s="65"/>
      <c r="G23942" s="145"/>
    </row>
    <row r="23943" spans="1:7">
      <c r="A23943" s="65"/>
      <c r="B23943" s="65"/>
      <c r="C23943" s="65"/>
      <c r="D23943" s="65"/>
      <c r="E23943" s="65"/>
      <c r="F23943" s="65"/>
      <c r="G23943" s="145"/>
    </row>
    <row r="23944" spans="1:7">
      <c r="A23944" s="65"/>
      <c r="B23944" s="65"/>
      <c r="C23944" s="65"/>
      <c r="D23944" s="65"/>
      <c r="E23944" s="65"/>
      <c r="F23944" s="65"/>
      <c r="G23944" s="145"/>
    </row>
    <row r="23945" spans="1:7">
      <c r="A23945" s="65"/>
      <c r="B23945" s="65"/>
      <c r="C23945" s="65"/>
      <c r="D23945" s="65"/>
      <c r="E23945" s="65"/>
      <c r="F23945" s="65"/>
      <c r="G23945" s="145"/>
    </row>
    <row r="23946" spans="1:7">
      <c r="A23946" s="65"/>
      <c r="B23946" s="65"/>
      <c r="C23946" s="65"/>
      <c r="D23946" s="65"/>
      <c r="E23946" s="65"/>
      <c r="F23946" s="65"/>
      <c r="G23946" s="145"/>
    </row>
    <row r="23947" spans="1:7">
      <c r="A23947" s="65"/>
      <c r="B23947" s="65"/>
      <c r="C23947" s="65"/>
      <c r="D23947" s="65"/>
      <c r="E23947" s="65"/>
      <c r="F23947" s="65"/>
      <c r="G23947" s="145"/>
    </row>
    <row r="23948" spans="1:7">
      <c r="A23948" s="65"/>
      <c r="B23948" s="65"/>
      <c r="C23948" s="65"/>
      <c r="D23948" s="65"/>
      <c r="E23948" s="65"/>
      <c r="F23948" s="65"/>
      <c r="G23948" s="145"/>
    </row>
    <row r="23949" spans="1:7">
      <c r="A23949" s="65"/>
      <c r="B23949" s="65"/>
      <c r="C23949" s="65"/>
      <c r="D23949" s="65"/>
      <c r="E23949" s="65"/>
      <c r="F23949" s="65"/>
      <c r="G23949" s="145"/>
    </row>
    <row r="23950" spans="1:7">
      <c r="A23950" s="65"/>
      <c r="B23950" s="65"/>
      <c r="C23950" s="65"/>
      <c r="D23950" s="65"/>
      <c r="E23950" s="65"/>
      <c r="F23950" s="65"/>
      <c r="G23950" s="145"/>
    </row>
    <row r="23951" spans="1:7">
      <c r="A23951" s="65"/>
      <c r="B23951" s="65"/>
      <c r="C23951" s="65"/>
      <c r="D23951" s="65"/>
      <c r="E23951" s="65"/>
      <c r="F23951" s="65"/>
      <c r="G23951" s="145"/>
    </row>
    <row r="23952" spans="1:7">
      <c r="A23952" s="65"/>
      <c r="B23952" s="65"/>
      <c r="C23952" s="65"/>
      <c r="D23952" s="65"/>
      <c r="E23952" s="65"/>
      <c r="F23952" s="65"/>
      <c r="G23952" s="145"/>
    </row>
    <row r="23953" spans="1:7">
      <c r="A23953" s="65"/>
      <c r="B23953" s="65"/>
      <c r="C23953" s="65"/>
      <c r="D23953" s="65"/>
      <c r="E23953" s="65"/>
      <c r="F23953" s="65"/>
      <c r="G23953" s="145"/>
    </row>
    <row r="23954" spans="1:7">
      <c r="A23954" s="65"/>
      <c r="B23954" s="65"/>
      <c r="C23954" s="65"/>
      <c r="D23954" s="65"/>
      <c r="E23954" s="65"/>
      <c r="F23954" s="65"/>
      <c r="G23954" s="145"/>
    </row>
    <row r="23955" spans="1:7">
      <c r="A23955" s="65"/>
      <c r="B23955" s="65"/>
      <c r="C23955" s="65"/>
      <c r="D23955" s="65"/>
      <c r="E23955" s="65"/>
      <c r="F23955" s="65"/>
      <c r="G23955" s="145"/>
    </row>
    <row r="23956" spans="1:7">
      <c r="A23956" s="65"/>
      <c r="B23956" s="65"/>
      <c r="C23956" s="65"/>
      <c r="D23956" s="65"/>
      <c r="E23956" s="65"/>
      <c r="F23956" s="65"/>
      <c r="G23956" s="145"/>
    </row>
    <row r="23957" spans="1:7">
      <c r="A23957" s="65"/>
      <c r="B23957" s="65"/>
      <c r="C23957" s="65"/>
      <c r="D23957" s="65"/>
      <c r="E23957" s="65"/>
      <c r="F23957" s="65"/>
      <c r="G23957" s="145"/>
    </row>
    <row r="23958" spans="1:7">
      <c r="A23958" s="65"/>
      <c r="B23958" s="65"/>
      <c r="C23958" s="65"/>
      <c r="D23958" s="65"/>
      <c r="E23958" s="65"/>
      <c r="F23958" s="65"/>
      <c r="G23958" s="145"/>
    </row>
    <row r="23959" spans="1:7">
      <c r="A23959" s="65"/>
      <c r="B23959" s="65"/>
      <c r="C23959" s="65"/>
      <c r="D23959" s="65"/>
      <c r="E23959" s="65"/>
      <c r="F23959" s="65"/>
      <c r="G23959" s="145"/>
    </row>
    <row r="23960" spans="1:7">
      <c r="A23960" s="65"/>
      <c r="B23960" s="65"/>
      <c r="C23960" s="65"/>
      <c r="D23960" s="65"/>
      <c r="E23960" s="65"/>
      <c r="F23960" s="65"/>
      <c r="G23960" s="145"/>
    </row>
    <row r="23961" spans="1:7">
      <c r="A23961" s="65"/>
      <c r="B23961" s="65"/>
      <c r="C23961" s="65"/>
      <c r="D23961" s="65"/>
      <c r="E23961" s="65"/>
      <c r="F23961" s="65"/>
      <c r="G23961" s="145"/>
    </row>
    <row r="23962" spans="1:7">
      <c r="A23962" s="65"/>
      <c r="B23962" s="65"/>
      <c r="C23962" s="65"/>
      <c r="D23962" s="65"/>
      <c r="E23962" s="65"/>
      <c r="F23962" s="65"/>
      <c r="G23962" s="145"/>
    </row>
    <row r="23963" spans="1:7">
      <c r="A23963" s="65"/>
      <c r="B23963" s="65"/>
      <c r="C23963" s="65"/>
      <c r="D23963" s="65"/>
      <c r="E23963" s="65"/>
      <c r="F23963" s="65"/>
      <c r="G23963" s="145"/>
    </row>
    <row r="23964" spans="1:7">
      <c r="A23964" s="65"/>
      <c r="B23964" s="65"/>
      <c r="C23964" s="65"/>
      <c r="D23964" s="65"/>
      <c r="E23964" s="65"/>
      <c r="F23964" s="65"/>
      <c r="G23964" s="145"/>
    </row>
    <row r="23965" spans="1:7">
      <c r="A23965" s="65"/>
      <c r="B23965" s="65"/>
      <c r="C23965" s="65"/>
      <c r="D23965" s="65"/>
      <c r="E23965" s="65"/>
      <c r="F23965" s="65"/>
      <c r="G23965" s="145"/>
    </row>
    <row r="23966" spans="1:7">
      <c r="A23966" s="65"/>
      <c r="B23966" s="65"/>
      <c r="C23966" s="65"/>
      <c r="D23966" s="65"/>
      <c r="E23966" s="65"/>
      <c r="F23966" s="65"/>
      <c r="G23966" s="145"/>
    </row>
    <row r="23967" spans="1:7">
      <c r="A23967" s="65"/>
      <c r="B23967" s="65"/>
      <c r="C23967" s="65"/>
      <c r="D23967" s="65"/>
      <c r="E23967" s="65"/>
      <c r="F23967" s="65"/>
      <c r="G23967" s="145"/>
    </row>
    <row r="23968" spans="1:7">
      <c r="A23968" s="65"/>
      <c r="B23968" s="65"/>
      <c r="C23968" s="65"/>
      <c r="D23968" s="65"/>
      <c r="E23968" s="65"/>
      <c r="F23968" s="65"/>
      <c r="G23968" s="145"/>
    </row>
    <row r="23969" spans="1:7">
      <c r="A23969" s="65"/>
      <c r="B23969" s="65"/>
      <c r="C23969" s="65"/>
      <c r="D23969" s="65"/>
      <c r="E23969" s="65"/>
      <c r="F23969" s="65"/>
      <c r="G23969" s="145"/>
    </row>
    <row r="23970" spans="1:7">
      <c r="A23970" s="65"/>
      <c r="B23970" s="65"/>
      <c r="C23970" s="65"/>
      <c r="D23970" s="65"/>
      <c r="E23970" s="65"/>
      <c r="F23970" s="65"/>
      <c r="G23970" s="145"/>
    </row>
    <row r="23971" spans="1:7">
      <c r="A23971" s="65"/>
      <c r="B23971" s="65"/>
      <c r="C23971" s="65"/>
      <c r="D23971" s="65"/>
      <c r="E23971" s="65"/>
      <c r="F23971" s="65"/>
      <c r="G23971" s="145"/>
    </row>
    <row r="23972" spans="1:7">
      <c r="A23972" s="65"/>
      <c r="B23972" s="65"/>
      <c r="C23972" s="65"/>
      <c r="D23972" s="65"/>
      <c r="E23972" s="65"/>
      <c r="F23972" s="65"/>
      <c r="G23972" s="145"/>
    </row>
    <row r="23973" spans="1:7">
      <c r="A23973" s="65"/>
      <c r="B23973" s="65"/>
      <c r="C23973" s="65"/>
      <c r="D23973" s="65"/>
      <c r="E23973" s="65"/>
      <c r="F23973" s="65"/>
      <c r="G23973" s="145"/>
    </row>
    <row r="23974" spans="1:7">
      <c r="A23974" s="65"/>
      <c r="B23974" s="65"/>
      <c r="C23974" s="65"/>
      <c r="D23974" s="65"/>
      <c r="E23974" s="65"/>
      <c r="F23974" s="65"/>
      <c r="G23974" s="145"/>
    </row>
    <row r="23975" spans="1:7">
      <c r="A23975" s="65"/>
      <c r="B23975" s="65"/>
      <c r="C23975" s="65"/>
      <c r="D23975" s="65"/>
      <c r="E23975" s="65"/>
      <c r="F23975" s="65"/>
      <c r="G23975" s="145"/>
    </row>
    <row r="23976" spans="1:7">
      <c r="A23976" s="65"/>
      <c r="B23976" s="65"/>
      <c r="C23976" s="65"/>
      <c r="D23976" s="65"/>
      <c r="E23976" s="65"/>
      <c r="F23976" s="65"/>
      <c r="G23976" s="145"/>
    </row>
    <row r="23977" spans="1:7">
      <c r="A23977" s="65"/>
      <c r="B23977" s="65"/>
      <c r="C23977" s="65"/>
      <c r="D23977" s="65"/>
      <c r="E23977" s="65"/>
      <c r="F23977" s="65"/>
      <c r="G23977" s="145"/>
    </row>
    <row r="23978" spans="1:7">
      <c r="A23978" s="65"/>
      <c r="B23978" s="65"/>
      <c r="C23978" s="65"/>
      <c r="D23978" s="65"/>
      <c r="E23978" s="65"/>
      <c r="F23978" s="65"/>
      <c r="G23978" s="145"/>
    </row>
    <row r="23979" spans="1:7">
      <c r="A23979" s="65"/>
      <c r="B23979" s="65"/>
      <c r="C23979" s="65"/>
      <c r="D23979" s="65"/>
      <c r="E23979" s="65"/>
      <c r="F23979" s="65"/>
      <c r="G23979" s="145"/>
    </row>
    <row r="23980" spans="1:7">
      <c r="A23980" s="65"/>
      <c r="B23980" s="65"/>
      <c r="C23980" s="65"/>
      <c r="D23980" s="65"/>
      <c r="E23980" s="65"/>
      <c r="F23980" s="65"/>
      <c r="G23980" s="145"/>
    </row>
    <row r="23981" spans="1:7">
      <c r="A23981" s="65"/>
      <c r="B23981" s="65"/>
      <c r="C23981" s="65"/>
      <c r="D23981" s="65"/>
      <c r="E23981" s="65"/>
      <c r="F23981" s="65"/>
      <c r="G23981" s="145"/>
    </row>
    <row r="23982" spans="1:7">
      <c r="A23982" s="65"/>
      <c r="B23982" s="65"/>
      <c r="C23982" s="65"/>
      <c r="D23982" s="65"/>
      <c r="E23982" s="65"/>
      <c r="F23982" s="65"/>
      <c r="G23982" s="145"/>
    </row>
    <row r="23983" spans="1:7">
      <c r="A23983" s="65"/>
      <c r="B23983" s="65"/>
      <c r="C23983" s="65"/>
      <c r="D23983" s="65"/>
      <c r="E23983" s="65"/>
      <c r="F23983" s="65"/>
      <c r="G23983" s="145"/>
    </row>
    <row r="23984" spans="1:7">
      <c r="A23984" s="65"/>
      <c r="B23984" s="65"/>
      <c r="C23984" s="65"/>
      <c r="D23984" s="65"/>
      <c r="E23984" s="65"/>
      <c r="F23984" s="65"/>
      <c r="G23984" s="145"/>
    </row>
    <row r="23985" spans="1:7">
      <c r="A23985" s="65"/>
      <c r="B23985" s="65"/>
      <c r="C23985" s="65"/>
      <c r="D23985" s="65"/>
      <c r="E23985" s="65"/>
      <c r="F23985" s="65"/>
      <c r="G23985" s="145"/>
    </row>
    <row r="23986" spans="1:7">
      <c r="A23986" s="65"/>
      <c r="B23986" s="65"/>
      <c r="C23986" s="65"/>
      <c r="D23986" s="65"/>
      <c r="E23986" s="65"/>
      <c r="F23986" s="65"/>
      <c r="G23986" s="145"/>
    </row>
    <row r="23987" spans="1:7">
      <c r="A23987" s="65"/>
      <c r="B23987" s="65"/>
      <c r="C23987" s="65"/>
      <c r="D23987" s="65"/>
      <c r="E23987" s="65"/>
      <c r="F23987" s="65"/>
      <c r="G23987" s="145"/>
    </row>
    <row r="23988" spans="1:7">
      <c r="A23988" s="65"/>
      <c r="B23988" s="65"/>
      <c r="C23988" s="65"/>
      <c r="D23988" s="65"/>
      <c r="E23988" s="65"/>
      <c r="F23988" s="65"/>
      <c r="G23988" s="145"/>
    </row>
    <row r="23989" spans="1:7">
      <c r="A23989" s="65"/>
      <c r="B23989" s="65"/>
      <c r="C23989" s="65"/>
      <c r="D23989" s="65"/>
      <c r="E23989" s="65"/>
      <c r="F23989" s="65"/>
      <c r="G23989" s="145"/>
    </row>
    <row r="23990" spans="1:7">
      <c r="A23990" s="65"/>
      <c r="B23990" s="65"/>
      <c r="C23990" s="65"/>
      <c r="D23990" s="65"/>
      <c r="E23990" s="65"/>
      <c r="F23990" s="65"/>
      <c r="G23990" s="145"/>
    </row>
    <row r="23991" spans="1:7">
      <c r="A23991" s="65"/>
      <c r="B23991" s="65"/>
      <c r="C23991" s="65"/>
      <c r="D23991" s="65"/>
      <c r="E23991" s="65"/>
      <c r="F23991" s="65"/>
      <c r="G23991" s="145"/>
    </row>
    <row r="23992" spans="1:7">
      <c r="A23992" s="65"/>
      <c r="B23992" s="65"/>
      <c r="C23992" s="65"/>
      <c r="D23992" s="65"/>
      <c r="E23992" s="65"/>
      <c r="F23992" s="65"/>
      <c r="G23992" s="145"/>
    </row>
    <row r="23993" spans="1:7">
      <c r="A23993" s="65"/>
      <c r="B23993" s="65"/>
      <c r="C23993" s="65"/>
      <c r="D23993" s="65"/>
      <c r="E23993" s="65"/>
      <c r="F23993" s="65"/>
      <c r="G23993" s="145"/>
    </row>
    <row r="23994" spans="1:7">
      <c r="A23994" s="65"/>
      <c r="B23994" s="65"/>
      <c r="C23994" s="65"/>
      <c r="D23994" s="65"/>
      <c r="E23994" s="65"/>
      <c r="F23994" s="65"/>
      <c r="G23994" s="145"/>
    </row>
    <row r="23995" spans="1:7">
      <c r="A23995" s="65"/>
      <c r="B23995" s="65"/>
      <c r="C23995" s="65"/>
      <c r="D23995" s="65"/>
      <c r="E23995" s="65"/>
      <c r="F23995" s="65"/>
      <c r="G23995" s="145"/>
    </row>
    <row r="23996" spans="1:7">
      <c r="A23996" s="65"/>
      <c r="B23996" s="65"/>
      <c r="C23996" s="65"/>
      <c r="D23996" s="65"/>
      <c r="E23996" s="65"/>
      <c r="F23996" s="65"/>
      <c r="G23996" s="145"/>
    </row>
    <row r="23997" spans="1:7">
      <c r="A23997" s="65"/>
      <c r="B23997" s="65"/>
      <c r="C23997" s="65"/>
      <c r="D23997" s="65"/>
      <c r="E23997" s="65"/>
      <c r="F23997" s="65"/>
      <c r="G23997" s="145"/>
    </row>
    <row r="23998" spans="1:7">
      <c r="A23998" s="65"/>
      <c r="B23998" s="65"/>
      <c r="C23998" s="65"/>
      <c r="D23998" s="65"/>
      <c r="E23998" s="65"/>
      <c r="F23998" s="65"/>
      <c r="G23998" s="145"/>
    </row>
    <row r="23999" spans="1:7">
      <c r="A23999" s="65"/>
      <c r="B23999" s="65"/>
      <c r="C23999" s="65"/>
      <c r="D23999" s="65"/>
      <c r="E23999" s="65"/>
      <c r="F23999" s="65"/>
      <c r="G23999" s="145"/>
    </row>
    <row r="24000" spans="1:7">
      <c r="A24000" s="65"/>
      <c r="B24000" s="65"/>
      <c r="C24000" s="65"/>
      <c r="D24000" s="65"/>
      <c r="E24000" s="65"/>
      <c r="F24000" s="65"/>
      <c r="G24000" s="145"/>
    </row>
    <row r="24001" spans="1:7">
      <c r="A24001" s="65"/>
      <c r="B24001" s="65"/>
      <c r="C24001" s="65"/>
      <c r="D24001" s="65"/>
      <c r="E24001" s="65"/>
      <c r="F24001" s="65"/>
      <c r="G24001" s="145"/>
    </row>
    <row r="24002" spans="1:7">
      <c r="A24002" s="65"/>
      <c r="B24002" s="65"/>
      <c r="C24002" s="65"/>
      <c r="D24002" s="65"/>
      <c r="E24002" s="65"/>
      <c r="F24002" s="65"/>
      <c r="G24002" s="145"/>
    </row>
    <row r="24003" spans="1:7">
      <c r="A24003" s="65"/>
      <c r="B24003" s="65"/>
      <c r="C24003" s="65"/>
      <c r="D24003" s="65"/>
      <c r="E24003" s="65"/>
      <c r="F24003" s="65"/>
      <c r="G24003" s="145"/>
    </row>
    <row r="24004" spans="1:7">
      <c r="A24004" s="65"/>
      <c r="B24004" s="65"/>
      <c r="C24004" s="65"/>
      <c r="D24004" s="65"/>
      <c r="E24004" s="65"/>
      <c r="F24004" s="65"/>
      <c r="G24004" s="145"/>
    </row>
    <row r="24005" spans="1:7">
      <c r="A24005" s="65"/>
      <c r="B24005" s="65"/>
      <c r="C24005" s="65"/>
      <c r="D24005" s="65"/>
      <c r="E24005" s="65"/>
      <c r="F24005" s="65"/>
      <c r="G24005" s="145"/>
    </row>
    <row r="24006" spans="1:7">
      <c r="A24006" s="65"/>
      <c r="B24006" s="65"/>
      <c r="C24006" s="65"/>
      <c r="D24006" s="65"/>
      <c r="E24006" s="65"/>
      <c r="F24006" s="65"/>
      <c r="G24006" s="145"/>
    </row>
    <row r="24007" spans="1:7">
      <c r="A24007" s="65"/>
      <c r="B24007" s="65"/>
      <c r="C24007" s="65"/>
      <c r="D24007" s="65"/>
      <c r="E24007" s="65"/>
      <c r="F24007" s="65"/>
      <c r="G24007" s="145"/>
    </row>
    <row r="24008" spans="1:7">
      <c r="A24008" s="65"/>
      <c r="B24008" s="65"/>
      <c r="C24008" s="65"/>
      <c r="D24008" s="65"/>
      <c r="E24008" s="65"/>
      <c r="F24008" s="65"/>
      <c r="G24008" s="145"/>
    </row>
    <row r="24009" spans="1:7">
      <c r="A24009" s="65"/>
      <c r="B24009" s="65"/>
      <c r="C24009" s="65"/>
      <c r="D24009" s="65"/>
      <c r="E24009" s="65"/>
      <c r="F24009" s="65"/>
      <c r="G24009" s="145"/>
    </row>
    <row r="24010" spans="1:7">
      <c r="A24010" s="65"/>
      <c r="B24010" s="65"/>
      <c r="C24010" s="65"/>
      <c r="D24010" s="65"/>
      <c r="E24010" s="65"/>
      <c r="F24010" s="65"/>
      <c r="G24010" s="145"/>
    </row>
    <row r="24011" spans="1:7">
      <c r="A24011" s="65"/>
      <c r="B24011" s="65"/>
      <c r="C24011" s="65"/>
      <c r="D24011" s="65"/>
      <c r="E24011" s="65"/>
      <c r="F24011" s="65"/>
      <c r="G24011" s="145"/>
    </row>
    <row r="24012" spans="1:7">
      <c r="A24012" s="65"/>
      <c r="B24012" s="65"/>
      <c r="C24012" s="65"/>
      <c r="D24012" s="65"/>
      <c r="E24012" s="65"/>
      <c r="F24012" s="65"/>
      <c r="G24012" s="145"/>
    </row>
    <row r="24013" spans="1:7">
      <c r="A24013" s="65"/>
      <c r="B24013" s="65"/>
      <c r="C24013" s="65"/>
      <c r="D24013" s="65"/>
      <c r="E24013" s="65"/>
      <c r="F24013" s="65"/>
      <c r="G24013" s="145"/>
    </row>
    <row r="24014" spans="1:7">
      <c r="A24014" s="65"/>
      <c r="B24014" s="65"/>
      <c r="C24014" s="65"/>
      <c r="D24014" s="65"/>
      <c r="E24014" s="65"/>
      <c r="F24014" s="65"/>
      <c r="G24014" s="145"/>
    </row>
    <row r="24015" spans="1:7">
      <c r="A24015" s="65"/>
      <c r="B24015" s="65"/>
      <c r="C24015" s="65"/>
      <c r="D24015" s="65"/>
      <c r="E24015" s="65"/>
      <c r="F24015" s="65"/>
      <c r="G24015" s="145"/>
    </row>
    <row r="24016" spans="1:7">
      <c r="A24016" s="65"/>
      <c r="B24016" s="65"/>
      <c r="C24016" s="65"/>
      <c r="D24016" s="65"/>
      <c r="E24016" s="65"/>
      <c r="F24016" s="65"/>
      <c r="G24016" s="145"/>
    </row>
    <row r="24017" spans="1:7">
      <c r="A24017" s="65"/>
      <c r="B24017" s="65"/>
      <c r="C24017" s="65"/>
      <c r="D24017" s="65"/>
      <c r="E24017" s="65"/>
      <c r="F24017" s="65"/>
      <c r="G24017" s="145"/>
    </row>
    <row r="24018" spans="1:7">
      <c r="A24018" s="65"/>
      <c r="B24018" s="65"/>
      <c r="C24018" s="65"/>
      <c r="D24018" s="65"/>
      <c r="E24018" s="65"/>
      <c r="F24018" s="65"/>
      <c r="G24018" s="145"/>
    </row>
    <row r="24019" spans="1:7">
      <c r="A24019" s="65"/>
      <c r="B24019" s="65"/>
      <c r="C24019" s="65"/>
      <c r="D24019" s="65"/>
      <c r="E24019" s="65"/>
      <c r="F24019" s="65"/>
      <c r="G24019" s="145"/>
    </row>
    <row r="24020" spans="1:7">
      <c r="A24020" s="65"/>
      <c r="B24020" s="65"/>
      <c r="C24020" s="65"/>
      <c r="D24020" s="65"/>
      <c r="E24020" s="65"/>
      <c r="F24020" s="65"/>
      <c r="G24020" s="145"/>
    </row>
    <row r="24021" spans="1:7">
      <c r="A24021" s="65"/>
      <c r="B24021" s="65"/>
      <c r="C24021" s="65"/>
      <c r="D24021" s="65"/>
      <c r="E24021" s="65"/>
      <c r="F24021" s="65"/>
      <c r="G24021" s="145"/>
    </row>
    <row r="24022" spans="1:7">
      <c r="A24022" s="65"/>
      <c r="B24022" s="65"/>
      <c r="C24022" s="65"/>
      <c r="D24022" s="65"/>
      <c r="E24022" s="65"/>
      <c r="F24022" s="65"/>
      <c r="G24022" s="145"/>
    </row>
    <row r="24023" spans="1:7">
      <c r="A24023" s="65"/>
      <c r="B24023" s="65"/>
      <c r="C24023" s="65"/>
      <c r="D24023" s="65"/>
      <c r="E24023" s="65"/>
      <c r="F24023" s="65"/>
      <c r="G24023" s="145"/>
    </row>
    <row r="24024" spans="1:7">
      <c r="A24024" s="65"/>
      <c r="B24024" s="65"/>
      <c r="C24024" s="65"/>
      <c r="D24024" s="65"/>
      <c r="E24024" s="65"/>
      <c r="F24024" s="65"/>
      <c r="G24024" s="145"/>
    </row>
    <row r="24025" spans="1:7">
      <c r="A24025" s="65"/>
      <c r="B24025" s="65"/>
      <c r="C24025" s="65"/>
      <c r="D24025" s="65"/>
      <c r="E24025" s="65"/>
      <c r="F24025" s="65"/>
      <c r="G24025" s="145"/>
    </row>
    <row r="24026" spans="1:7">
      <c r="A24026" s="65"/>
      <c r="B24026" s="65"/>
      <c r="C24026" s="65"/>
      <c r="D24026" s="65"/>
      <c r="E24026" s="65"/>
      <c r="F24026" s="65"/>
      <c r="G24026" s="145"/>
    </row>
    <row r="24027" spans="1:7">
      <c r="A24027" s="65"/>
      <c r="B24027" s="65"/>
      <c r="C24027" s="65"/>
      <c r="D24027" s="65"/>
      <c r="E24027" s="65"/>
      <c r="F24027" s="65"/>
      <c r="G24027" s="145"/>
    </row>
    <row r="24028" spans="1:7">
      <c r="A24028" s="65"/>
      <c r="B24028" s="65"/>
      <c r="C24028" s="65"/>
      <c r="D24028" s="65"/>
      <c r="E24028" s="65"/>
      <c r="F24028" s="65"/>
      <c r="G24028" s="145"/>
    </row>
    <row r="24029" spans="1:7">
      <c r="A24029" s="65"/>
      <c r="B24029" s="65"/>
      <c r="C24029" s="65"/>
      <c r="D24029" s="65"/>
      <c r="E24029" s="65"/>
      <c r="F24029" s="65"/>
      <c r="G24029" s="145"/>
    </row>
    <row r="24030" spans="1:7">
      <c r="A24030" s="65"/>
      <c r="B24030" s="65"/>
      <c r="C24030" s="65"/>
      <c r="D24030" s="65"/>
      <c r="E24030" s="65"/>
      <c r="F24030" s="65"/>
      <c r="G24030" s="145"/>
    </row>
    <row r="24031" spans="1:7">
      <c r="A24031" s="65"/>
      <c r="B24031" s="65"/>
      <c r="C24031" s="65"/>
      <c r="D24031" s="65"/>
      <c r="E24031" s="65"/>
      <c r="F24031" s="65"/>
      <c r="G24031" s="145"/>
    </row>
    <row r="24032" spans="1:7">
      <c r="A24032" s="65"/>
      <c r="B24032" s="65"/>
      <c r="C24032" s="65"/>
      <c r="D24032" s="65"/>
      <c r="E24032" s="65"/>
      <c r="F24032" s="65"/>
      <c r="G24032" s="145"/>
    </row>
    <row r="24033" spans="1:7">
      <c r="A24033" s="65"/>
      <c r="B24033" s="65"/>
      <c r="C24033" s="65"/>
      <c r="D24033" s="65"/>
      <c r="E24033" s="65"/>
      <c r="F24033" s="65"/>
      <c r="G24033" s="145"/>
    </row>
    <row r="24034" spans="1:7">
      <c r="A24034" s="65"/>
      <c r="B24034" s="65"/>
      <c r="C24034" s="65"/>
      <c r="D24034" s="65"/>
      <c r="E24034" s="65"/>
      <c r="F24034" s="65"/>
      <c r="G24034" s="145"/>
    </row>
    <row r="24035" spans="1:7">
      <c r="A24035" s="65"/>
      <c r="B24035" s="65"/>
      <c r="C24035" s="65"/>
      <c r="D24035" s="65"/>
      <c r="E24035" s="65"/>
      <c r="F24035" s="65"/>
      <c r="G24035" s="145"/>
    </row>
    <row r="24036" spans="1:7">
      <c r="A24036" s="65"/>
      <c r="B24036" s="65"/>
      <c r="C24036" s="65"/>
      <c r="D24036" s="65"/>
      <c r="E24036" s="65"/>
      <c r="F24036" s="65"/>
      <c r="G24036" s="145"/>
    </row>
    <row r="24037" spans="1:7">
      <c r="A24037" s="65"/>
      <c r="B24037" s="65"/>
      <c r="C24037" s="65"/>
      <c r="D24037" s="65"/>
      <c r="E24037" s="65"/>
      <c r="F24037" s="65"/>
      <c r="G24037" s="145"/>
    </row>
    <row r="24038" spans="1:7">
      <c r="A24038" s="65"/>
      <c r="B24038" s="65"/>
      <c r="C24038" s="65"/>
      <c r="D24038" s="65"/>
      <c r="E24038" s="65"/>
      <c r="F24038" s="65"/>
      <c r="G24038" s="145"/>
    </row>
    <row r="24039" spans="1:7">
      <c r="A24039" s="65"/>
      <c r="B24039" s="65"/>
      <c r="C24039" s="65"/>
      <c r="D24039" s="65"/>
      <c r="E24039" s="65"/>
      <c r="F24039" s="65"/>
      <c r="G24039" s="145"/>
    </row>
    <row r="24040" spans="1:7">
      <c r="A24040" s="65"/>
      <c r="B24040" s="65"/>
      <c r="C24040" s="65"/>
      <c r="D24040" s="65"/>
      <c r="E24040" s="65"/>
      <c r="F24040" s="65"/>
      <c r="G24040" s="145"/>
    </row>
    <row r="24041" spans="1:7">
      <c r="A24041" s="65"/>
      <c r="B24041" s="65"/>
      <c r="C24041" s="65"/>
      <c r="D24041" s="65"/>
      <c r="E24041" s="65"/>
      <c r="F24041" s="65"/>
      <c r="G24041" s="145"/>
    </row>
    <row r="24042" spans="1:7">
      <c r="A24042" s="65"/>
      <c r="B24042" s="65"/>
      <c r="C24042" s="65"/>
      <c r="D24042" s="65"/>
      <c r="E24042" s="65"/>
      <c r="F24042" s="65"/>
      <c r="G24042" s="145"/>
    </row>
    <row r="24043" spans="1:7">
      <c r="A24043" s="65"/>
      <c r="B24043" s="65"/>
      <c r="C24043" s="65"/>
      <c r="D24043" s="65"/>
      <c r="E24043" s="65"/>
      <c r="F24043" s="65"/>
      <c r="G24043" s="145"/>
    </row>
    <row r="24044" spans="1:7">
      <c r="A24044" s="65"/>
      <c r="B24044" s="65"/>
      <c r="C24044" s="65"/>
      <c r="D24044" s="65"/>
      <c r="E24044" s="65"/>
      <c r="F24044" s="65"/>
      <c r="G24044" s="145"/>
    </row>
    <row r="24045" spans="1:7">
      <c r="A24045" s="65"/>
      <c r="B24045" s="65"/>
      <c r="C24045" s="65"/>
      <c r="D24045" s="65"/>
      <c r="E24045" s="65"/>
      <c r="F24045" s="65"/>
      <c r="G24045" s="145"/>
    </row>
    <row r="24046" spans="1:7">
      <c r="A24046" s="65"/>
      <c r="B24046" s="65"/>
      <c r="C24046" s="65"/>
      <c r="D24046" s="65"/>
      <c r="E24046" s="65"/>
      <c r="F24046" s="65"/>
      <c r="G24046" s="145"/>
    </row>
    <row r="24047" spans="1:7">
      <c r="A24047" s="65"/>
      <c r="B24047" s="65"/>
      <c r="C24047" s="65"/>
      <c r="D24047" s="65"/>
      <c r="E24047" s="65"/>
      <c r="F24047" s="65"/>
      <c r="G24047" s="145"/>
    </row>
    <row r="24048" spans="1:7">
      <c r="A24048" s="65"/>
      <c r="B24048" s="65"/>
      <c r="C24048" s="65"/>
      <c r="D24048" s="65"/>
      <c r="E24048" s="65"/>
      <c r="F24048" s="65"/>
      <c r="G24048" s="145"/>
    </row>
    <row r="24049" spans="1:7">
      <c r="A24049" s="65"/>
      <c r="B24049" s="65"/>
      <c r="C24049" s="65"/>
      <c r="D24049" s="65"/>
      <c r="E24049" s="65"/>
      <c r="F24049" s="65"/>
      <c r="G24049" s="145"/>
    </row>
    <row r="24050" spans="1:7">
      <c r="A24050" s="65"/>
      <c r="B24050" s="65"/>
      <c r="C24050" s="65"/>
      <c r="D24050" s="65"/>
      <c r="E24050" s="65"/>
      <c r="F24050" s="65"/>
      <c r="G24050" s="145"/>
    </row>
    <row r="24051" spans="1:7">
      <c r="A24051" s="65"/>
      <c r="B24051" s="65"/>
      <c r="C24051" s="65"/>
      <c r="D24051" s="65"/>
      <c r="E24051" s="65"/>
      <c r="F24051" s="65"/>
      <c r="G24051" s="145"/>
    </row>
    <row r="24052" spans="1:7">
      <c r="A24052" s="65"/>
      <c r="B24052" s="65"/>
      <c r="C24052" s="65"/>
      <c r="D24052" s="65"/>
      <c r="E24052" s="65"/>
      <c r="F24052" s="65"/>
      <c r="G24052" s="145"/>
    </row>
    <row r="24053" spans="1:7">
      <c r="A24053" s="65"/>
      <c r="B24053" s="65"/>
      <c r="C24053" s="65"/>
      <c r="D24053" s="65"/>
      <c r="E24053" s="65"/>
      <c r="F24053" s="65"/>
      <c r="G24053" s="145"/>
    </row>
    <row r="24054" spans="1:7">
      <c r="A24054" s="65"/>
      <c r="B24054" s="65"/>
      <c r="C24054" s="65"/>
      <c r="D24054" s="65"/>
      <c r="E24054" s="65"/>
      <c r="F24054" s="65"/>
      <c r="G24054" s="145"/>
    </row>
    <row r="24055" spans="1:7">
      <c r="A24055" s="65"/>
      <c r="B24055" s="65"/>
      <c r="C24055" s="65"/>
      <c r="D24055" s="65"/>
      <c r="E24055" s="65"/>
      <c r="F24055" s="65"/>
      <c r="G24055" s="145"/>
    </row>
    <row r="24056" spans="1:7">
      <c r="A24056" s="65"/>
      <c r="B24056" s="65"/>
      <c r="C24056" s="65"/>
      <c r="D24056" s="65"/>
      <c r="E24056" s="65"/>
      <c r="F24056" s="65"/>
      <c r="G24056" s="145"/>
    </row>
    <row r="24057" spans="1:7">
      <c r="A24057" s="65"/>
      <c r="B24057" s="65"/>
      <c r="C24057" s="65"/>
      <c r="D24057" s="65"/>
      <c r="E24057" s="65"/>
      <c r="F24057" s="65"/>
      <c r="G24057" s="145"/>
    </row>
    <row r="24058" spans="1:7">
      <c r="A24058" s="65"/>
      <c r="B24058" s="65"/>
      <c r="C24058" s="65"/>
      <c r="D24058" s="65"/>
      <c r="E24058" s="65"/>
      <c r="F24058" s="65"/>
      <c r="G24058" s="145"/>
    </row>
    <row r="24059" spans="1:7">
      <c r="A24059" s="65"/>
      <c r="B24059" s="65"/>
      <c r="C24059" s="65"/>
      <c r="D24059" s="65"/>
      <c r="E24059" s="65"/>
      <c r="F24059" s="65"/>
      <c r="G24059" s="145"/>
    </row>
    <row r="24060" spans="1:7">
      <c r="A24060" s="65"/>
      <c r="B24060" s="65"/>
      <c r="C24060" s="65"/>
      <c r="D24060" s="65"/>
      <c r="E24060" s="65"/>
      <c r="F24060" s="65"/>
      <c r="G24060" s="145"/>
    </row>
    <row r="24061" spans="1:7">
      <c r="A24061" s="65"/>
      <c r="B24061" s="65"/>
      <c r="C24061" s="65"/>
      <c r="D24061" s="65"/>
      <c r="E24061" s="65"/>
      <c r="F24061" s="65"/>
      <c r="G24061" s="145"/>
    </row>
    <row r="24062" spans="1:7">
      <c r="A24062" s="65"/>
      <c r="B24062" s="65"/>
      <c r="C24062" s="65"/>
      <c r="D24062" s="65"/>
      <c r="E24062" s="65"/>
      <c r="F24062" s="65"/>
      <c r="G24062" s="145"/>
    </row>
    <row r="24063" spans="1:7">
      <c r="A24063" s="65"/>
      <c r="B24063" s="65"/>
      <c r="C24063" s="65"/>
      <c r="D24063" s="65"/>
      <c r="E24063" s="65"/>
      <c r="F24063" s="65"/>
      <c r="G24063" s="145"/>
    </row>
    <row r="24064" spans="1:7">
      <c r="A24064" s="65"/>
      <c r="B24064" s="65"/>
      <c r="C24064" s="65"/>
      <c r="D24064" s="65"/>
      <c r="E24064" s="65"/>
      <c r="F24064" s="65"/>
      <c r="G24064" s="145"/>
    </row>
    <row r="24065" spans="1:7">
      <c r="A24065" s="65"/>
      <c r="B24065" s="65"/>
      <c r="C24065" s="65"/>
      <c r="D24065" s="65"/>
      <c r="E24065" s="65"/>
      <c r="F24065" s="65"/>
      <c r="G24065" s="145"/>
    </row>
    <row r="24066" spans="1:7">
      <c r="A24066" s="65"/>
      <c r="B24066" s="65"/>
      <c r="C24066" s="65"/>
      <c r="D24066" s="65"/>
      <c r="E24066" s="65"/>
      <c r="F24066" s="65"/>
      <c r="G24066" s="145"/>
    </row>
    <row r="24067" spans="1:7">
      <c r="A24067" s="65"/>
      <c r="B24067" s="65"/>
      <c r="C24067" s="65"/>
      <c r="D24067" s="65"/>
      <c r="E24067" s="65"/>
      <c r="F24067" s="65"/>
      <c r="G24067" s="145"/>
    </row>
    <row r="24068" spans="1:7">
      <c r="A24068" s="65"/>
      <c r="B24068" s="65"/>
      <c r="C24068" s="65"/>
      <c r="D24068" s="65"/>
      <c r="E24068" s="65"/>
      <c r="F24068" s="65"/>
      <c r="G24068" s="145"/>
    </row>
    <row r="24069" spans="1:7">
      <c r="A24069" s="65"/>
      <c r="B24069" s="65"/>
      <c r="C24069" s="65"/>
      <c r="D24069" s="65"/>
      <c r="E24069" s="65"/>
      <c r="F24069" s="65"/>
      <c r="G24069" s="145"/>
    </row>
    <row r="24070" spans="1:7">
      <c r="A24070" s="65"/>
      <c r="B24070" s="65"/>
      <c r="C24070" s="65"/>
      <c r="D24070" s="65"/>
      <c r="E24070" s="65"/>
      <c r="F24070" s="65"/>
      <c r="G24070" s="145"/>
    </row>
    <row r="24071" spans="1:7">
      <c r="A24071" s="65"/>
      <c r="B24071" s="65"/>
      <c r="C24071" s="65"/>
      <c r="D24071" s="65"/>
      <c r="E24071" s="65"/>
      <c r="F24071" s="65"/>
      <c r="G24071" s="145"/>
    </row>
    <row r="24072" spans="1:7">
      <c r="A24072" s="65"/>
      <c r="B24072" s="65"/>
      <c r="C24072" s="65"/>
      <c r="D24072" s="65"/>
      <c r="E24072" s="65"/>
      <c r="F24072" s="65"/>
      <c r="G24072" s="145"/>
    </row>
    <row r="24073" spans="1:7">
      <c r="A24073" s="65"/>
      <c r="B24073" s="65"/>
      <c r="C24073" s="65"/>
      <c r="D24073" s="65"/>
      <c r="E24073" s="65"/>
      <c r="F24073" s="65"/>
      <c r="G24073" s="145"/>
    </row>
    <row r="24074" spans="1:7">
      <c r="A24074" s="65"/>
      <c r="B24074" s="65"/>
      <c r="C24074" s="65"/>
      <c r="D24074" s="65"/>
      <c r="E24074" s="65"/>
      <c r="F24074" s="65"/>
      <c r="G24074" s="145"/>
    </row>
    <row r="24075" spans="1:7">
      <c r="A24075" s="65"/>
      <c r="B24075" s="65"/>
      <c r="C24075" s="65"/>
      <c r="D24075" s="65"/>
      <c r="E24075" s="65"/>
      <c r="F24075" s="65"/>
      <c r="G24075" s="145"/>
    </row>
    <row r="24076" spans="1:7">
      <c r="A24076" s="65"/>
      <c r="B24076" s="65"/>
      <c r="C24076" s="65"/>
      <c r="D24076" s="65"/>
      <c r="E24076" s="65"/>
      <c r="F24076" s="65"/>
      <c r="G24076" s="145"/>
    </row>
    <row r="24077" spans="1:7">
      <c r="A24077" s="65"/>
      <c r="B24077" s="65"/>
      <c r="C24077" s="65"/>
      <c r="D24077" s="65"/>
      <c r="E24077" s="65"/>
      <c r="F24077" s="65"/>
      <c r="G24077" s="145"/>
    </row>
    <row r="24078" spans="1:7">
      <c r="A24078" s="65"/>
      <c r="B24078" s="65"/>
      <c r="C24078" s="65"/>
      <c r="D24078" s="65"/>
      <c r="E24078" s="65"/>
      <c r="F24078" s="65"/>
      <c r="G24078" s="145"/>
    </row>
    <row r="24079" spans="1:7">
      <c r="A24079" s="65"/>
      <c r="B24079" s="65"/>
      <c r="C24079" s="65"/>
      <c r="D24079" s="65"/>
      <c r="E24079" s="65"/>
      <c r="F24079" s="65"/>
      <c r="G24079" s="145"/>
    </row>
    <row r="24080" spans="1:7">
      <c r="A24080" s="65"/>
      <c r="B24080" s="65"/>
      <c r="C24080" s="65"/>
      <c r="D24080" s="65"/>
      <c r="E24080" s="65"/>
      <c r="F24080" s="65"/>
      <c r="G24080" s="145"/>
    </row>
    <row r="24081" spans="1:7">
      <c r="A24081" s="65"/>
      <c r="B24081" s="65"/>
      <c r="C24081" s="65"/>
      <c r="D24081" s="65"/>
      <c r="E24081" s="65"/>
      <c r="F24081" s="65"/>
      <c r="G24081" s="145"/>
    </row>
    <row r="24082" spans="1:7">
      <c r="A24082" s="65"/>
      <c r="B24082" s="65"/>
      <c r="C24082" s="65"/>
      <c r="D24082" s="65"/>
      <c r="E24082" s="65"/>
      <c r="F24082" s="65"/>
      <c r="G24082" s="145"/>
    </row>
    <row r="24083" spans="1:7">
      <c r="A24083" s="65"/>
      <c r="B24083" s="65"/>
      <c r="C24083" s="65"/>
      <c r="D24083" s="65"/>
      <c r="E24083" s="65"/>
      <c r="F24083" s="65"/>
      <c r="G24083" s="145"/>
    </row>
    <row r="24084" spans="1:7">
      <c r="A24084" s="65"/>
      <c r="B24084" s="65"/>
      <c r="C24084" s="65"/>
      <c r="D24084" s="65"/>
      <c r="E24084" s="65"/>
      <c r="F24084" s="65"/>
      <c r="G24084" s="145"/>
    </row>
    <row r="24085" spans="1:7">
      <c r="A24085" s="65"/>
      <c r="B24085" s="65"/>
      <c r="C24085" s="65"/>
      <c r="D24085" s="65"/>
      <c r="E24085" s="65"/>
      <c r="F24085" s="65"/>
      <c r="G24085" s="145"/>
    </row>
    <row r="24086" spans="1:7">
      <c r="A24086" s="65"/>
      <c r="B24086" s="65"/>
      <c r="C24086" s="65"/>
      <c r="D24086" s="65"/>
      <c r="E24086" s="65"/>
      <c r="F24086" s="65"/>
      <c r="G24086" s="145"/>
    </row>
    <row r="24087" spans="1:7">
      <c r="A24087" s="65"/>
      <c r="B24087" s="65"/>
      <c r="C24087" s="65"/>
      <c r="D24087" s="65"/>
      <c r="E24087" s="65"/>
      <c r="F24087" s="65"/>
      <c r="G24087" s="145"/>
    </row>
    <row r="24088" spans="1:7">
      <c r="A24088" s="65"/>
      <c r="B24088" s="65"/>
      <c r="C24088" s="65"/>
      <c r="D24088" s="65"/>
      <c r="E24088" s="65"/>
      <c r="F24088" s="65"/>
      <c r="G24088" s="145"/>
    </row>
    <row r="24089" spans="1:7">
      <c r="A24089" s="65"/>
      <c r="B24089" s="65"/>
      <c r="C24089" s="65"/>
      <c r="D24089" s="65"/>
      <c r="E24089" s="65"/>
      <c r="F24089" s="65"/>
      <c r="G24089" s="145"/>
    </row>
    <row r="24090" spans="1:7">
      <c r="A24090" s="65"/>
      <c r="B24090" s="65"/>
      <c r="C24090" s="65"/>
      <c r="D24090" s="65"/>
      <c r="E24090" s="65"/>
      <c r="F24090" s="65"/>
      <c r="G24090" s="145"/>
    </row>
    <row r="24091" spans="1:7">
      <c r="A24091" s="65"/>
      <c r="B24091" s="65"/>
      <c r="C24091" s="65"/>
      <c r="D24091" s="65"/>
      <c r="E24091" s="65"/>
      <c r="F24091" s="65"/>
      <c r="G24091" s="145"/>
    </row>
    <row r="24092" spans="1:7">
      <c r="A24092" s="65"/>
      <c r="B24092" s="65"/>
      <c r="C24092" s="65"/>
      <c r="D24092" s="65"/>
      <c r="E24092" s="65"/>
      <c r="F24092" s="65"/>
      <c r="G24092" s="145"/>
    </row>
    <row r="24093" spans="1:7">
      <c r="A24093" s="65"/>
      <c r="B24093" s="65"/>
      <c r="C24093" s="65"/>
      <c r="D24093" s="65"/>
      <c r="E24093" s="65"/>
      <c r="F24093" s="65"/>
      <c r="G24093" s="145"/>
    </row>
    <row r="24094" spans="1:7">
      <c r="A24094" s="65"/>
      <c r="B24094" s="65"/>
      <c r="C24094" s="65"/>
      <c r="D24094" s="65"/>
      <c r="E24094" s="65"/>
      <c r="F24094" s="65"/>
      <c r="G24094" s="145"/>
    </row>
    <row r="24095" spans="1:7">
      <c r="A24095" s="65"/>
      <c r="B24095" s="65"/>
      <c r="C24095" s="65"/>
      <c r="D24095" s="65"/>
      <c r="E24095" s="65"/>
      <c r="F24095" s="65"/>
      <c r="G24095" s="145"/>
    </row>
    <row r="24096" spans="1:7">
      <c r="A24096" s="65"/>
      <c r="B24096" s="65"/>
      <c r="C24096" s="65"/>
      <c r="D24096" s="65"/>
      <c r="E24096" s="65"/>
      <c r="F24096" s="65"/>
      <c r="G24096" s="145"/>
    </row>
    <row r="24097" spans="1:7">
      <c r="A24097" s="65"/>
      <c r="B24097" s="65"/>
      <c r="C24097" s="65"/>
      <c r="D24097" s="65"/>
      <c r="E24097" s="65"/>
      <c r="F24097" s="65"/>
      <c r="G24097" s="145"/>
    </row>
    <row r="24098" spans="1:7">
      <c r="A24098" s="65"/>
      <c r="B24098" s="65"/>
      <c r="C24098" s="65"/>
      <c r="D24098" s="65"/>
      <c r="E24098" s="65"/>
      <c r="F24098" s="65"/>
      <c r="G24098" s="145"/>
    </row>
    <row r="24099" spans="1:7">
      <c r="A24099" s="65"/>
      <c r="B24099" s="65"/>
      <c r="C24099" s="65"/>
      <c r="D24099" s="65"/>
      <c r="E24099" s="65"/>
      <c r="F24099" s="65"/>
      <c r="G24099" s="145"/>
    </row>
    <row r="24100" spans="1:7">
      <c r="A24100" s="65"/>
      <c r="B24100" s="65"/>
      <c r="C24100" s="65"/>
      <c r="D24100" s="65"/>
      <c r="E24100" s="65"/>
      <c r="F24100" s="65"/>
      <c r="G24100" s="145"/>
    </row>
    <row r="24101" spans="1:7">
      <c r="A24101" s="65"/>
      <c r="B24101" s="65"/>
      <c r="C24101" s="65"/>
      <c r="D24101" s="65"/>
      <c r="E24101" s="65"/>
      <c r="F24101" s="65"/>
      <c r="G24101" s="145"/>
    </row>
    <row r="24102" spans="1:7">
      <c r="A24102" s="65"/>
      <c r="B24102" s="65"/>
      <c r="C24102" s="65"/>
      <c r="D24102" s="65"/>
      <c r="E24102" s="65"/>
      <c r="F24102" s="65"/>
      <c r="G24102" s="145"/>
    </row>
    <row r="24103" spans="1:7">
      <c r="A24103" s="65"/>
      <c r="B24103" s="65"/>
      <c r="C24103" s="65"/>
      <c r="D24103" s="65"/>
      <c r="E24103" s="65"/>
      <c r="F24103" s="65"/>
      <c r="G24103" s="145"/>
    </row>
    <row r="24104" spans="1:7">
      <c r="A24104" s="65"/>
      <c r="B24104" s="65"/>
      <c r="C24104" s="65"/>
      <c r="D24104" s="65"/>
      <c r="E24104" s="65"/>
      <c r="F24104" s="65"/>
      <c r="G24104" s="145"/>
    </row>
    <row r="24105" spans="1:7">
      <c r="A24105" s="65"/>
      <c r="B24105" s="65"/>
      <c r="C24105" s="65"/>
      <c r="D24105" s="65"/>
      <c r="E24105" s="65"/>
      <c r="F24105" s="65"/>
      <c r="G24105" s="145"/>
    </row>
    <row r="24106" spans="1:7">
      <c r="A24106" s="65"/>
      <c r="B24106" s="65"/>
      <c r="C24106" s="65"/>
      <c r="D24106" s="65"/>
      <c r="E24106" s="65"/>
      <c r="F24106" s="65"/>
      <c r="G24106" s="145"/>
    </row>
    <row r="24107" spans="1:7">
      <c r="A24107" s="65"/>
      <c r="B24107" s="65"/>
      <c r="C24107" s="65"/>
      <c r="D24107" s="65"/>
      <c r="E24107" s="65"/>
      <c r="F24107" s="65"/>
      <c r="G24107" s="145"/>
    </row>
    <row r="24108" spans="1:7">
      <c r="A24108" s="65"/>
      <c r="B24108" s="65"/>
      <c r="C24108" s="65"/>
      <c r="D24108" s="65"/>
      <c r="E24108" s="65"/>
      <c r="F24108" s="65"/>
      <c r="G24108" s="145"/>
    </row>
    <row r="24109" spans="1:7">
      <c r="A24109" s="65"/>
      <c r="B24109" s="65"/>
      <c r="C24109" s="65"/>
      <c r="D24109" s="65"/>
      <c r="E24109" s="65"/>
      <c r="F24109" s="65"/>
      <c r="G24109" s="145"/>
    </row>
    <row r="24110" spans="1:7">
      <c r="A24110" s="65"/>
      <c r="B24110" s="65"/>
      <c r="C24110" s="65"/>
      <c r="D24110" s="65"/>
      <c r="E24110" s="65"/>
      <c r="F24110" s="65"/>
      <c r="G24110" s="145"/>
    </row>
    <row r="24111" spans="1:7">
      <c r="A24111" s="65"/>
      <c r="B24111" s="65"/>
      <c r="C24111" s="65"/>
      <c r="D24111" s="65"/>
      <c r="E24111" s="65"/>
      <c r="F24111" s="65"/>
      <c r="G24111" s="145"/>
    </row>
    <row r="24112" spans="1:7">
      <c r="A24112" s="65"/>
      <c r="B24112" s="65"/>
      <c r="C24112" s="65"/>
      <c r="D24112" s="65"/>
      <c r="E24112" s="65"/>
      <c r="F24112" s="65"/>
      <c r="G24112" s="145"/>
    </row>
    <row r="24113" spans="1:7">
      <c r="A24113" s="65"/>
      <c r="B24113" s="65"/>
      <c r="C24113" s="65"/>
      <c r="D24113" s="65"/>
      <c r="E24113" s="65"/>
      <c r="F24113" s="65"/>
      <c r="G24113" s="145"/>
    </row>
    <row r="24114" spans="1:7">
      <c r="A24114" s="65"/>
      <c r="B24114" s="65"/>
      <c r="C24114" s="65"/>
      <c r="D24114" s="65"/>
      <c r="E24114" s="65"/>
      <c r="F24114" s="65"/>
      <c r="G24114" s="145"/>
    </row>
    <row r="24115" spans="1:7">
      <c r="A24115" s="65"/>
      <c r="B24115" s="65"/>
      <c r="C24115" s="65"/>
      <c r="D24115" s="65"/>
      <c r="E24115" s="65"/>
      <c r="F24115" s="65"/>
      <c r="G24115" s="145"/>
    </row>
    <row r="24116" spans="1:7">
      <c r="A24116" s="65"/>
      <c r="B24116" s="65"/>
      <c r="C24116" s="65"/>
      <c r="D24116" s="65"/>
      <c r="E24116" s="65"/>
      <c r="F24116" s="65"/>
      <c r="G24116" s="145"/>
    </row>
    <row r="24117" spans="1:7">
      <c r="A24117" s="65"/>
      <c r="B24117" s="65"/>
      <c r="C24117" s="65"/>
      <c r="D24117" s="65"/>
      <c r="E24117" s="65"/>
      <c r="F24117" s="65"/>
      <c r="G24117" s="145"/>
    </row>
    <row r="24118" spans="1:7">
      <c r="A24118" s="65"/>
      <c r="B24118" s="65"/>
      <c r="C24118" s="65"/>
      <c r="D24118" s="65"/>
      <c r="E24118" s="65"/>
      <c r="F24118" s="65"/>
      <c r="G24118" s="145"/>
    </row>
    <row r="24119" spans="1:7">
      <c r="A24119" s="65"/>
      <c r="B24119" s="65"/>
      <c r="C24119" s="65"/>
      <c r="D24119" s="65"/>
      <c r="E24119" s="65"/>
      <c r="F24119" s="65"/>
      <c r="G24119" s="145"/>
    </row>
    <row r="24120" spans="1:7">
      <c r="A24120" s="65"/>
      <c r="B24120" s="65"/>
      <c r="C24120" s="65"/>
      <c r="D24120" s="65"/>
      <c r="E24120" s="65"/>
      <c r="F24120" s="65"/>
      <c r="G24120" s="145"/>
    </row>
    <row r="24121" spans="1:7">
      <c r="A24121" s="65"/>
      <c r="B24121" s="65"/>
      <c r="C24121" s="65"/>
      <c r="D24121" s="65"/>
      <c r="E24121" s="65"/>
      <c r="F24121" s="65"/>
      <c r="G24121" s="145"/>
    </row>
    <row r="24122" spans="1:7">
      <c r="A24122" s="65"/>
      <c r="B24122" s="65"/>
      <c r="C24122" s="65"/>
      <c r="D24122" s="65"/>
      <c r="E24122" s="65"/>
      <c r="F24122" s="65"/>
      <c r="G24122" s="145"/>
    </row>
    <row r="24123" spans="1:7">
      <c r="A24123" s="65"/>
      <c r="B24123" s="65"/>
      <c r="C24123" s="65"/>
      <c r="D24123" s="65"/>
      <c r="E24123" s="65"/>
      <c r="F24123" s="65"/>
      <c r="G24123" s="145"/>
    </row>
    <row r="24124" spans="1:7">
      <c r="A24124" s="65"/>
      <c r="B24124" s="65"/>
      <c r="C24124" s="65"/>
      <c r="D24124" s="65"/>
      <c r="E24124" s="65"/>
      <c r="F24124" s="65"/>
      <c r="G24124" s="145"/>
    </row>
    <row r="24125" spans="1:7">
      <c r="A24125" s="65"/>
      <c r="B24125" s="65"/>
      <c r="C24125" s="65"/>
      <c r="D24125" s="65"/>
      <c r="E24125" s="65"/>
      <c r="F24125" s="65"/>
      <c r="G24125" s="145"/>
    </row>
    <row r="24126" spans="1:7">
      <c r="A24126" s="65"/>
      <c r="B24126" s="65"/>
      <c r="C24126" s="65"/>
      <c r="D24126" s="65"/>
      <c r="E24126" s="65"/>
      <c r="F24126" s="65"/>
      <c r="G24126" s="145"/>
    </row>
    <row r="24127" spans="1:7">
      <c r="A24127" s="65"/>
      <c r="B24127" s="65"/>
      <c r="C24127" s="65"/>
      <c r="D24127" s="65"/>
      <c r="E24127" s="65"/>
      <c r="F24127" s="65"/>
      <c r="G24127" s="145"/>
    </row>
    <row r="24128" spans="1:7">
      <c r="A24128" s="65"/>
      <c r="B24128" s="65"/>
      <c r="C24128" s="65"/>
      <c r="D24128" s="65"/>
      <c r="E24128" s="65"/>
      <c r="F24128" s="65"/>
      <c r="G24128" s="145"/>
    </row>
    <row r="24129" spans="1:7">
      <c r="A24129" s="65"/>
      <c r="B24129" s="65"/>
      <c r="C24129" s="65"/>
      <c r="D24129" s="65"/>
      <c r="E24129" s="65"/>
      <c r="F24129" s="65"/>
      <c r="G24129" s="145"/>
    </row>
    <row r="24130" spans="1:7">
      <c r="A24130" s="65"/>
      <c r="B24130" s="65"/>
      <c r="C24130" s="65"/>
      <c r="D24130" s="65"/>
      <c r="E24130" s="65"/>
      <c r="F24130" s="65"/>
      <c r="G24130" s="145"/>
    </row>
    <row r="24131" spans="1:7">
      <c r="A24131" s="65"/>
      <c r="B24131" s="65"/>
      <c r="C24131" s="65"/>
      <c r="D24131" s="65"/>
      <c r="E24131" s="65"/>
      <c r="F24131" s="65"/>
      <c r="G24131" s="145"/>
    </row>
    <row r="24132" spans="1:7">
      <c r="A24132" s="65"/>
      <c r="B24132" s="65"/>
      <c r="C24132" s="65"/>
      <c r="D24132" s="65"/>
      <c r="E24132" s="65"/>
      <c r="F24132" s="65"/>
      <c r="G24132" s="145"/>
    </row>
    <row r="24133" spans="1:7">
      <c r="A24133" s="65"/>
      <c r="B24133" s="65"/>
      <c r="C24133" s="65"/>
      <c r="D24133" s="65"/>
      <c r="E24133" s="65"/>
      <c r="F24133" s="65"/>
      <c r="G24133" s="145"/>
    </row>
    <row r="24134" spans="1:7">
      <c r="A24134" s="65"/>
      <c r="B24134" s="65"/>
      <c r="C24134" s="65"/>
      <c r="D24134" s="65"/>
      <c r="E24134" s="65"/>
      <c r="F24134" s="65"/>
      <c r="G24134" s="145"/>
    </row>
    <row r="24135" spans="1:7">
      <c r="A24135" s="65"/>
      <c r="B24135" s="65"/>
      <c r="C24135" s="65"/>
      <c r="D24135" s="65"/>
      <c r="E24135" s="65"/>
      <c r="F24135" s="65"/>
      <c r="G24135" s="145"/>
    </row>
    <row r="24136" spans="1:7">
      <c r="A24136" s="65"/>
      <c r="B24136" s="65"/>
      <c r="C24136" s="65"/>
      <c r="D24136" s="65"/>
      <c r="E24136" s="65"/>
      <c r="F24136" s="65"/>
      <c r="G24136" s="145"/>
    </row>
    <row r="24137" spans="1:7">
      <c r="A24137" s="65"/>
      <c r="B24137" s="65"/>
      <c r="C24137" s="65"/>
      <c r="D24137" s="65"/>
      <c r="E24137" s="65"/>
      <c r="F24137" s="65"/>
      <c r="G24137" s="145"/>
    </row>
    <row r="24138" spans="1:7">
      <c r="A24138" s="65"/>
      <c r="B24138" s="65"/>
      <c r="C24138" s="65"/>
      <c r="D24138" s="65"/>
      <c r="E24138" s="65"/>
      <c r="F24138" s="65"/>
      <c r="G24138" s="145"/>
    </row>
    <row r="24139" spans="1:7">
      <c r="A24139" s="65"/>
      <c r="B24139" s="65"/>
      <c r="C24139" s="65"/>
      <c r="D24139" s="65"/>
      <c r="E24139" s="65"/>
      <c r="F24139" s="65"/>
      <c r="G24139" s="145"/>
    </row>
    <row r="24140" spans="1:7">
      <c r="A24140" s="65"/>
      <c r="B24140" s="65"/>
      <c r="C24140" s="65"/>
      <c r="D24140" s="65"/>
      <c r="E24140" s="65"/>
      <c r="F24140" s="65"/>
      <c r="G24140" s="145"/>
    </row>
    <row r="24141" spans="1:7">
      <c r="A24141" s="65"/>
      <c r="B24141" s="65"/>
      <c r="C24141" s="65"/>
      <c r="D24141" s="65"/>
      <c r="E24141" s="65"/>
      <c r="F24141" s="65"/>
      <c r="G24141" s="145"/>
    </row>
    <row r="24142" spans="1:7">
      <c r="A24142" s="65"/>
      <c r="B24142" s="65"/>
      <c r="C24142" s="65"/>
      <c r="D24142" s="65"/>
      <c r="E24142" s="65"/>
      <c r="F24142" s="65"/>
      <c r="G24142" s="145"/>
    </row>
    <row r="24143" spans="1:7">
      <c r="A24143" s="65"/>
      <c r="B24143" s="65"/>
      <c r="C24143" s="65"/>
      <c r="D24143" s="65"/>
      <c r="E24143" s="65"/>
      <c r="F24143" s="65"/>
      <c r="G24143" s="145"/>
    </row>
    <row r="24144" spans="1:7">
      <c r="A24144" s="65"/>
      <c r="B24144" s="65"/>
      <c r="C24144" s="65"/>
      <c r="D24144" s="65"/>
      <c r="E24144" s="65"/>
      <c r="F24144" s="65"/>
      <c r="G24144" s="145"/>
    </row>
    <row r="24145" spans="1:7">
      <c r="A24145" s="65"/>
      <c r="B24145" s="65"/>
      <c r="C24145" s="65"/>
      <c r="D24145" s="65"/>
      <c r="E24145" s="65"/>
      <c r="F24145" s="65"/>
      <c r="G24145" s="145"/>
    </row>
    <row r="24146" spans="1:7">
      <c r="A24146" s="65"/>
      <c r="B24146" s="65"/>
      <c r="C24146" s="65"/>
      <c r="D24146" s="65"/>
      <c r="E24146" s="65"/>
      <c r="F24146" s="65"/>
      <c r="G24146" s="145"/>
    </row>
    <row r="24147" spans="1:7">
      <c r="A24147" s="65"/>
      <c r="B24147" s="65"/>
      <c r="C24147" s="65"/>
      <c r="D24147" s="65"/>
      <c r="E24147" s="65"/>
      <c r="F24147" s="65"/>
      <c r="G24147" s="145"/>
    </row>
    <row r="24148" spans="1:7">
      <c r="A24148" s="65"/>
      <c r="B24148" s="65"/>
      <c r="C24148" s="65"/>
      <c r="D24148" s="65"/>
      <c r="E24148" s="65"/>
      <c r="F24148" s="65"/>
      <c r="G24148" s="145"/>
    </row>
    <row r="24149" spans="1:7">
      <c r="A24149" s="65"/>
      <c r="B24149" s="65"/>
      <c r="C24149" s="65"/>
      <c r="D24149" s="65"/>
      <c r="E24149" s="65"/>
      <c r="F24149" s="65"/>
      <c r="G24149" s="145"/>
    </row>
    <row r="24150" spans="1:7">
      <c r="A24150" s="65"/>
      <c r="B24150" s="65"/>
      <c r="C24150" s="65"/>
      <c r="D24150" s="65"/>
      <c r="E24150" s="65"/>
      <c r="F24150" s="65"/>
      <c r="G24150" s="145"/>
    </row>
    <row r="24151" spans="1:7">
      <c r="A24151" s="65"/>
      <c r="B24151" s="65"/>
      <c r="C24151" s="65"/>
      <c r="D24151" s="65"/>
      <c r="E24151" s="65"/>
      <c r="F24151" s="65"/>
      <c r="G24151" s="145"/>
    </row>
    <row r="24152" spans="1:7">
      <c r="A24152" s="65"/>
      <c r="B24152" s="65"/>
      <c r="C24152" s="65"/>
      <c r="D24152" s="65"/>
      <c r="E24152" s="65"/>
      <c r="F24152" s="65"/>
      <c r="G24152" s="145"/>
    </row>
    <row r="24153" spans="1:7">
      <c r="A24153" s="65"/>
      <c r="B24153" s="65"/>
      <c r="C24153" s="65"/>
      <c r="D24153" s="65"/>
      <c r="E24153" s="65"/>
      <c r="F24153" s="65"/>
      <c r="G24153" s="145"/>
    </row>
    <row r="24154" spans="1:7">
      <c r="A24154" s="65"/>
      <c r="B24154" s="65"/>
      <c r="C24154" s="65"/>
      <c r="D24154" s="65"/>
      <c r="E24154" s="65"/>
      <c r="F24154" s="65"/>
      <c r="G24154" s="145"/>
    </row>
    <row r="24155" spans="1:7">
      <c r="A24155" s="65"/>
      <c r="B24155" s="65"/>
      <c r="C24155" s="65"/>
      <c r="D24155" s="65"/>
      <c r="E24155" s="65"/>
      <c r="F24155" s="65"/>
      <c r="G24155" s="145"/>
    </row>
    <row r="24156" spans="1:7">
      <c r="A24156" s="65"/>
      <c r="B24156" s="65"/>
      <c r="C24156" s="65"/>
      <c r="D24156" s="65"/>
      <c r="E24156" s="65"/>
      <c r="F24156" s="65"/>
      <c r="G24156" s="145"/>
    </row>
    <row r="24157" spans="1:7">
      <c r="A24157" s="65"/>
      <c r="B24157" s="65"/>
      <c r="C24157" s="65"/>
      <c r="D24157" s="65"/>
      <c r="E24157" s="65"/>
      <c r="F24157" s="65"/>
      <c r="G24157" s="145"/>
    </row>
    <row r="24158" spans="1:7">
      <c r="A24158" s="65"/>
      <c r="B24158" s="65"/>
      <c r="C24158" s="65"/>
      <c r="D24158" s="65"/>
      <c r="E24158" s="65"/>
      <c r="F24158" s="65"/>
      <c r="G24158" s="145"/>
    </row>
    <row r="24159" spans="1:7">
      <c r="A24159" s="65"/>
      <c r="B24159" s="65"/>
      <c r="C24159" s="65"/>
      <c r="D24159" s="65"/>
      <c r="E24159" s="65"/>
      <c r="F24159" s="65"/>
      <c r="G24159" s="145"/>
    </row>
    <row r="24160" spans="1:7">
      <c r="A24160" s="65"/>
      <c r="B24160" s="65"/>
      <c r="C24160" s="65"/>
      <c r="D24160" s="65"/>
      <c r="E24160" s="65"/>
      <c r="F24160" s="65"/>
      <c r="G24160" s="145"/>
    </row>
    <row r="24161" spans="1:7">
      <c r="A24161" s="65"/>
      <c r="B24161" s="65"/>
      <c r="C24161" s="65"/>
      <c r="D24161" s="65"/>
      <c r="E24161" s="65"/>
      <c r="F24161" s="65"/>
      <c r="G24161" s="145"/>
    </row>
    <row r="24162" spans="1:7">
      <c r="A24162" s="65"/>
      <c r="B24162" s="65"/>
      <c r="C24162" s="65"/>
      <c r="D24162" s="65"/>
      <c r="E24162" s="65"/>
      <c r="F24162" s="65"/>
      <c r="G24162" s="145"/>
    </row>
    <row r="24163" spans="1:7">
      <c r="A24163" s="65"/>
      <c r="B24163" s="65"/>
      <c r="C24163" s="65"/>
      <c r="D24163" s="65"/>
      <c r="E24163" s="65"/>
      <c r="F24163" s="65"/>
      <c r="G24163" s="145"/>
    </row>
    <row r="24164" spans="1:7">
      <c r="A24164" s="65"/>
      <c r="B24164" s="65"/>
      <c r="C24164" s="65"/>
      <c r="D24164" s="65"/>
      <c r="E24164" s="65"/>
      <c r="F24164" s="65"/>
      <c r="G24164" s="145"/>
    </row>
    <row r="24165" spans="1:7">
      <c r="A24165" s="65"/>
      <c r="B24165" s="65"/>
      <c r="C24165" s="65"/>
      <c r="D24165" s="65"/>
      <c r="E24165" s="65"/>
      <c r="F24165" s="65"/>
      <c r="G24165" s="145"/>
    </row>
    <row r="24166" spans="1:7">
      <c r="A24166" s="65"/>
      <c r="B24166" s="65"/>
      <c r="C24166" s="65"/>
      <c r="D24166" s="65"/>
      <c r="E24166" s="65"/>
      <c r="F24166" s="65"/>
      <c r="G24166" s="145"/>
    </row>
    <row r="24167" spans="1:7">
      <c r="A24167" s="65"/>
      <c r="B24167" s="65"/>
      <c r="C24167" s="65"/>
      <c r="D24167" s="65"/>
      <c r="E24167" s="65"/>
      <c r="F24167" s="65"/>
      <c r="G24167" s="145"/>
    </row>
    <row r="24168" spans="1:7">
      <c r="A24168" s="65"/>
      <c r="B24168" s="65"/>
      <c r="C24168" s="65"/>
      <c r="D24168" s="65"/>
      <c r="E24168" s="65"/>
      <c r="F24168" s="65"/>
      <c r="G24168" s="145"/>
    </row>
    <row r="24169" spans="1:7">
      <c r="A24169" s="65"/>
      <c r="B24169" s="65"/>
      <c r="C24169" s="65"/>
      <c r="D24169" s="65"/>
      <c r="E24169" s="65"/>
      <c r="F24169" s="65"/>
      <c r="G24169" s="145"/>
    </row>
    <row r="24170" spans="1:7">
      <c r="A24170" s="65"/>
      <c r="B24170" s="65"/>
      <c r="C24170" s="65"/>
      <c r="D24170" s="65"/>
      <c r="E24170" s="65"/>
      <c r="F24170" s="65"/>
      <c r="G24170" s="145"/>
    </row>
    <row r="24171" spans="1:7">
      <c r="A24171" s="65"/>
      <c r="B24171" s="65"/>
      <c r="C24171" s="65"/>
      <c r="D24171" s="65"/>
      <c r="E24171" s="65"/>
      <c r="F24171" s="65"/>
      <c r="G24171" s="145"/>
    </row>
    <row r="24172" spans="1:7">
      <c r="A24172" s="65"/>
      <c r="B24172" s="65"/>
      <c r="C24172" s="65"/>
      <c r="D24172" s="65"/>
      <c r="E24172" s="65"/>
      <c r="F24172" s="65"/>
      <c r="G24172" s="145"/>
    </row>
    <row r="24173" spans="1:7">
      <c r="A24173" s="65"/>
      <c r="B24173" s="65"/>
      <c r="C24173" s="65"/>
      <c r="D24173" s="65"/>
      <c r="E24173" s="65"/>
      <c r="F24173" s="65"/>
      <c r="G24173" s="145"/>
    </row>
    <row r="24174" spans="1:7">
      <c r="A24174" s="65"/>
      <c r="B24174" s="65"/>
      <c r="C24174" s="65"/>
      <c r="D24174" s="65"/>
      <c r="E24174" s="65"/>
      <c r="F24174" s="65"/>
      <c r="G24174" s="145"/>
    </row>
    <row r="24175" spans="1:7">
      <c r="A24175" s="65"/>
      <c r="B24175" s="65"/>
      <c r="C24175" s="65"/>
      <c r="D24175" s="65"/>
      <c r="E24175" s="65"/>
      <c r="F24175" s="65"/>
      <c r="G24175" s="145"/>
    </row>
    <row r="24176" spans="1:7">
      <c r="A24176" s="65"/>
      <c r="B24176" s="65"/>
      <c r="C24176" s="65"/>
      <c r="D24176" s="65"/>
      <c r="E24176" s="65"/>
      <c r="F24176" s="65"/>
      <c r="G24176" s="145"/>
    </row>
    <row r="24177" spans="1:7">
      <c r="A24177" s="65"/>
      <c r="B24177" s="65"/>
      <c r="C24177" s="65"/>
      <c r="D24177" s="65"/>
      <c r="E24177" s="65"/>
      <c r="F24177" s="65"/>
      <c r="G24177" s="145"/>
    </row>
    <row r="24178" spans="1:7">
      <c r="A24178" s="65"/>
      <c r="B24178" s="65"/>
      <c r="C24178" s="65"/>
      <c r="D24178" s="65"/>
      <c r="E24178" s="65"/>
      <c r="F24178" s="65"/>
      <c r="G24178" s="145"/>
    </row>
    <row r="24179" spans="1:7">
      <c r="A24179" s="65"/>
      <c r="B24179" s="65"/>
      <c r="C24179" s="65"/>
      <c r="D24179" s="65"/>
      <c r="E24179" s="65"/>
      <c r="F24179" s="65"/>
      <c r="G24179" s="145"/>
    </row>
    <row r="24180" spans="1:7">
      <c r="A24180" s="65"/>
      <c r="B24180" s="65"/>
      <c r="C24180" s="65"/>
      <c r="D24180" s="65"/>
      <c r="E24180" s="65"/>
      <c r="F24180" s="65"/>
      <c r="G24180" s="145"/>
    </row>
    <row r="24181" spans="1:7">
      <c r="A24181" s="65"/>
      <c r="B24181" s="65"/>
      <c r="C24181" s="65"/>
      <c r="D24181" s="65"/>
      <c r="E24181" s="65"/>
      <c r="F24181" s="65"/>
      <c r="G24181" s="145"/>
    </row>
    <row r="24182" spans="1:7">
      <c r="A24182" s="65"/>
      <c r="B24182" s="65"/>
      <c r="C24182" s="65"/>
      <c r="D24182" s="65"/>
      <c r="E24182" s="65"/>
      <c r="F24182" s="65"/>
      <c r="G24182" s="145"/>
    </row>
    <row r="24183" spans="1:7">
      <c r="A24183" s="65"/>
      <c r="B24183" s="65"/>
      <c r="C24183" s="65"/>
      <c r="D24183" s="65"/>
      <c r="E24183" s="65"/>
      <c r="F24183" s="65"/>
      <c r="G24183" s="145"/>
    </row>
    <row r="24184" spans="1:7">
      <c r="A24184" s="65"/>
      <c r="B24184" s="65"/>
      <c r="C24184" s="65"/>
      <c r="D24184" s="65"/>
      <c r="E24184" s="65"/>
      <c r="F24184" s="65"/>
      <c r="G24184" s="145"/>
    </row>
    <row r="24185" spans="1:7">
      <c r="A24185" s="65"/>
      <c r="B24185" s="65"/>
      <c r="C24185" s="65"/>
      <c r="D24185" s="65"/>
      <c r="E24185" s="65"/>
      <c r="F24185" s="65"/>
      <c r="G24185" s="145"/>
    </row>
    <row r="24186" spans="1:7">
      <c r="A24186" s="65"/>
      <c r="B24186" s="65"/>
      <c r="C24186" s="65"/>
      <c r="D24186" s="65"/>
      <c r="E24186" s="65"/>
      <c r="F24186" s="65"/>
      <c r="G24186" s="145"/>
    </row>
    <row r="24187" spans="1:7">
      <c r="A24187" s="65"/>
      <c r="B24187" s="65"/>
      <c r="C24187" s="65"/>
      <c r="D24187" s="65"/>
      <c r="E24187" s="65"/>
      <c r="F24187" s="65"/>
      <c r="G24187" s="145"/>
    </row>
    <row r="24188" spans="1:7">
      <c r="A24188" s="65"/>
      <c r="B24188" s="65"/>
      <c r="C24188" s="65"/>
      <c r="D24188" s="65"/>
      <c r="E24188" s="65"/>
      <c r="F24188" s="65"/>
      <c r="G24188" s="145"/>
    </row>
    <row r="24189" spans="1:7">
      <c r="A24189" s="65"/>
      <c r="B24189" s="65"/>
      <c r="C24189" s="65"/>
      <c r="D24189" s="65"/>
      <c r="E24189" s="65"/>
      <c r="F24189" s="65"/>
      <c r="G24189" s="145"/>
    </row>
    <row r="24190" spans="1:7">
      <c r="A24190" s="65"/>
      <c r="B24190" s="65"/>
      <c r="C24190" s="65"/>
      <c r="D24190" s="65"/>
      <c r="E24190" s="65"/>
      <c r="F24190" s="65"/>
      <c r="G24190" s="145"/>
    </row>
    <row r="24191" spans="1:7">
      <c r="A24191" s="65"/>
      <c r="B24191" s="65"/>
      <c r="C24191" s="65"/>
      <c r="D24191" s="65"/>
      <c r="E24191" s="65"/>
      <c r="F24191" s="65"/>
      <c r="G24191" s="145"/>
    </row>
    <row r="24192" spans="1:7">
      <c r="A24192" s="65"/>
      <c r="B24192" s="65"/>
      <c r="C24192" s="65"/>
      <c r="D24192" s="65"/>
      <c r="E24192" s="65"/>
      <c r="F24192" s="65"/>
      <c r="G24192" s="145"/>
    </row>
    <row r="24193" spans="1:7">
      <c r="A24193" s="65"/>
      <c r="B24193" s="65"/>
      <c r="C24193" s="65"/>
      <c r="D24193" s="65"/>
      <c r="E24193" s="65"/>
      <c r="F24193" s="65"/>
      <c r="G24193" s="145"/>
    </row>
    <row r="24194" spans="1:7">
      <c r="A24194" s="65"/>
      <c r="B24194" s="65"/>
      <c r="C24194" s="65"/>
      <c r="D24194" s="65"/>
      <c r="E24194" s="65"/>
      <c r="F24194" s="65"/>
      <c r="G24194" s="145"/>
    </row>
    <row r="24195" spans="1:7">
      <c r="A24195" s="65"/>
      <c r="B24195" s="65"/>
      <c r="C24195" s="65"/>
      <c r="D24195" s="65"/>
      <c r="E24195" s="65"/>
      <c r="F24195" s="65"/>
      <c r="G24195" s="145"/>
    </row>
    <row r="24196" spans="1:7">
      <c r="A24196" s="65"/>
      <c r="B24196" s="65"/>
      <c r="C24196" s="65"/>
      <c r="D24196" s="65"/>
      <c r="E24196" s="65"/>
      <c r="F24196" s="65"/>
      <c r="G24196" s="145"/>
    </row>
    <row r="24197" spans="1:7">
      <c r="A24197" s="65"/>
      <c r="B24197" s="65"/>
      <c r="C24197" s="65"/>
      <c r="D24197" s="65"/>
      <c r="E24197" s="65"/>
      <c r="F24197" s="65"/>
      <c r="G24197" s="145"/>
    </row>
    <row r="24198" spans="1:7">
      <c r="A24198" s="65"/>
      <c r="B24198" s="65"/>
      <c r="C24198" s="65"/>
      <c r="D24198" s="65"/>
      <c r="E24198" s="65"/>
      <c r="F24198" s="65"/>
      <c r="G24198" s="145"/>
    </row>
    <row r="24199" spans="1:7">
      <c r="A24199" s="65"/>
      <c r="B24199" s="65"/>
      <c r="C24199" s="65"/>
      <c r="D24199" s="65"/>
      <c r="E24199" s="65"/>
      <c r="F24199" s="65"/>
      <c r="G24199" s="145"/>
    </row>
    <row r="24200" spans="1:7">
      <c r="A24200" s="65"/>
      <c r="B24200" s="65"/>
      <c r="C24200" s="65"/>
      <c r="D24200" s="65"/>
      <c r="E24200" s="65"/>
      <c r="F24200" s="65"/>
      <c r="G24200" s="145"/>
    </row>
    <row r="24201" spans="1:7">
      <c r="A24201" s="65"/>
      <c r="B24201" s="65"/>
      <c r="C24201" s="65"/>
      <c r="D24201" s="65"/>
      <c r="E24201" s="65"/>
      <c r="F24201" s="65"/>
      <c r="G24201" s="145"/>
    </row>
    <row r="24202" spans="1:7">
      <c r="A24202" s="65"/>
      <c r="B24202" s="65"/>
      <c r="C24202" s="65"/>
      <c r="D24202" s="65"/>
      <c r="E24202" s="65"/>
      <c r="F24202" s="65"/>
      <c r="G24202" s="145"/>
    </row>
    <row r="24203" spans="1:7">
      <c r="A24203" s="65"/>
      <c r="B24203" s="65"/>
      <c r="C24203" s="65"/>
      <c r="D24203" s="65"/>
      <c r="E24203" s="65"/>
      <c r="F24203" s="65"/>
      <c r="G24203" s="145"/>
    </row>
    <row r="24204" spans="1:7">
      <c r="A24204" s="65"/>
      <c r="B24204" s="65"/>
      <c r="C24204" s="65"/>
      <c r="D24204" s="65"/>
      <c r="E24204" s="65"/>
      <c r="F24204" s="65"/>
      <c r="G24204" s="145"/>
    </row>
    <row r="24205" spans="1:7">
      <c r="A24205" s="65"/>
      <c r="B24205" s="65"/>
      <c r="C24205" s="65"/>
      <c r="D24205" s="65"/>
      <c r="E24205" s="65"/>
      <c r="F24205" s="65"/>
      <c r="G24205" s="145"/>
    </row>
    <row r="24206" spans="1:7">
      <c r="A24206" s="65"/>
      <c r="B24206" s="65"/>
      <c r="C24206" s="65"/>
      <c r="D24206" s="65"/>
      <c r="E24206" s="65"/>
      <c r="F24206" s="65"/>
      <c r="G24206" s="145"/>
    </row>
    <row r="24207" spans="1:7">
      <c r="A24207" s="65"/>
      <c r="B24207" s="65"/>
      <c r="C24207" s="65"/>
      <c r="D24207" s="65"/>
      <c r="E24207" s="65"/>
      <c r="F24207" s="65"/>
      <c r="G24207" s="145"/>
    </row>
    <row r="24208" spans="1:7">
      <c r="A24208" s="65"/>
      <c r="B24208" s="65"/>
      <c r="C24208" s="65"/>
      <c r="D24208" s="65"/>
      <c r="E24208" s="65"/>
      <c r="F24208" s="65"/>
      <c r="G24208" s="145"/>
    </row>
    <row r="24209" spans="1:7">
      <c r="A24209" s="65"/>
      <c r="B24209" s="65"/>
      <c r="C24209" s="65"/>
      <c r="D24209" s="65"/>
      <c r="E24209" s="65"/>
      <c r="F24209" s="65"/>
      <c r="G24209" s="145"/>
    </row>
    <row r="24210" spans="1:7">
      <c r="A24210" s="65"/>
      <c r="B24210" s="65"/>
      <c r="C24210" s="65"/>
      <c r="D24210" s="65"/>
      <c r="E24210" s="65"/>
      <c r="F24210" s="65"/>
      <c r="G24210" s="145"/>
    </row>
    <row r="24211" spans="1:7">
      <c r="A24211" s="65"/>
      <c r="B24211" s="65"/>
      <c r="C24211" s="65"/>
      <c r="D24211" s="65"/>
      <c r="E24211" s="65"/>
      <c r="F24211" s="65"/>
      <c r="G24211" s="145"/>
    </row>
    <row r="24212" spans="1:7">
      <c r="A24212" s="65"/>
      <c r="B24212" s="65"/>
      <c r="C24212" s="65"/>
      <c r="D24212" s="65"/>
      <c r="E24212" s="65"/>
      <c r="F24212" s="65"/>
      <c r="G24212" s="145"/>
    </row>
    <row r="24213" spans="1:7">
      <c r="A24213" s="65"/>
      <c r="B24213" s="65"/>
      <c r="C24213" s="65"/>
      <c r="D24213" s="65"/>
      <c r="E24213" s="65"/>
      <c r="F24213" s="65"/>
      <c r="G24213" s="145"/>
    </row>
    <row r="24214" spans="1:7">
      <c r="A24214" s="65"/>
      <c r="B24214" s="65"/>
      <c r="C24214" s="65"/>
      <c r="D24214" s="65"/>
      <c r="E24214" s="65"/>
      <c r="F24214" s="65"/>
      <c r="G24214" s="145"/>
    </row>
    <row r="24215" spans="1:7">
      <c r="A24215" s="65"/>
      <c r="B24215" s="65"/>
      <c r="C24215" s="65"/>
      <c r="D24215" s="65"/>
      <c r="E24215" s="65"/>
      <c r="F24215" s="65"/>
      <c r="G24215" s="145"/>
    </row>
    <row r="24216" spans="1:7">
      <c r="A24216" s="65"/>
      <c r="B24216" s="65"/>
      <c r="C24216" s="65"/>
      <c r="D24216" s="65"/>
      <c r="E24216" s="65"/>
      <c r="F24216" s="65"/>
      <c r="G24216" s="145"/>
    </row>
    <row r="24217" spans="1:7">
      <c r="A24217" s="65"/>
      <c r="B24217" s="65"/>
      <c r="C24217" s="65"/>
      <c r="D24217" s="65"/>
      <c r="E24217" s="65"/>
      <c r="F24217" s="65"/>
      <c r="G24217" s="145"/>
    </row>
    <row r="24218" spans="1:7">
      <c r="A24218" s="65"/>
      <c r="B24218" s="65"/>
      <c r="C24218" s="65"/>
      <c r="D24218" s="65"/>
      <c r="E24218" s="65"/>
      <c r="F24218" s="65"/>
      <c r="G24218" s="145"/>
    </row>
    <row r="24219" spans="1:7">
      <c r="A24219" s="65"/>
      <c r="B24219" s="65"/>
      <c r="C24219" s="65"/>
      <c r="D24219" s="65"/>
      <c r="E24219" s="65"/>
      <c r="F24219" s="65"/>
      <c r="G24219" s="145"/>
    </row>
    <row r="24220" spans="1:7">
      <c r="A24220" s="65"/>
      <c r="B24220" s="65"/>
      <c r="C24220" s="65"/>
      <c r="D24220" s="65"/>
      <c r="E24220" s="65"/>
      <c r="F24220" s="65"/>
      <c r="G24220" s="145"/>
    </row>
    <row r="24221" spans="1:7">
      <c r="A24221" s="65"/>
      <c r="B24221" s="65"/>
      <c r="C24221" s="65"/>
      <c r="D24221" s="65"/>
      <c r="E24221" s="65"/>
      <c r="F24221" s="65"/>
      <c r="G24221" s="145"/>
    </row>
    <row r="24222" spans="1:7">
      <c r="A24222" s="65"/>
      <c r="B24222" s="65"/>
      <c r="C24222" s="65"/>
      <c r="D24222" s="65"/>
      <c r="E24222" s="65"/>
      <c r="F24222" s="65"/>
      <c r="G24222" s="145"/>
    </row>
    <row r="24223" spans="1:7">
      <c r="A24223" s="65"/>
      <c r="B24223" s="65"/>
      <c r="C24223" s="65"/>
      <c r="D24223" s="65"/>
      <c r="E24223" s="65"/>
      <c r="F24223" s="65"/>
      <c r="G24223" s="145"/>
    </row>
    <row r="24224" spans="1:7">
      <c r="A24224" s="65"/>
      <c r="B24224" s="65"/>
      <c r="C24224" s="65"/>
      <c r="D24224" s="65"/>
      <c r="E24224" s="65"/>
      <c r="F24224" s="65"/>
      <c r="G24224" s="145"/>
    </row>
    <row r="24225" spans="1:7">
      <c r="A24225" s="65"/>
      <c r="B24225" s="65"/>
      <c r="C24225" s="65"/>
      <c r="D24225" s="65"/>
      <c r="E24225" s="65"/>
      <c r="F24225" s="65"/>
      <c r="G24225" s="145"/>
    </row>
    <row r="24226" spans="1:7">
      <c r="A24226" s="65"/>
      <c r="B24226" s="65"/>
      <c r="C24226" s="65"/>
      <c r="D24226" s="65"/>
      <c r="E24226" s="65"/>
      <c r="F24226" s="65"/>
      <c r="G24226" s="145"/>
    </row>
    <row r="24227" spans="1:7">
      <c r="A24227" s="65"/>
      <c r="B24227" s="65"/>
      <c r="C24227" s="65"/>
      <c r="D24227" s="65"/>
      <c r="E24227" s="65"/>
      <c r="F24227" s="65"/>
      <c r="G24227" s="145"/>
    </row>
    <row r="24228" spans="1:7">
      <c r="A24228" s="65"/>
      <c r="B24228" s="65"/>
      <c r="C24228" s="65"/>
      <c r="D24228" s="65"/>
      <c r="E24228" s="65"/>
      <c r="F24228" s="65"/>
      <c r="G24228" s="145"/>
    </row>
    <row r="24229" spans="1:7">
      <c r="A24229" s="65"/>
      <c r="B24229" s="65"/>
      <c r="C24229" s="65"/>
      <c r="D24229" s="65"/>
      <c r="E24229" s="65"/>
      <c r="F24229" s="65"/>
      <c r="G24229" s="145"/>
    </row>
    <row r="24230" spans="1:7">
      <c r="A24230" s="65"/>
      <c r="B24230" s="65"/>
      <c r="C24230" s="65"/>
      <c r="D24230" s="65"/>
      <c r="E24230" s="65"/>
      <c r="F24230" s="65"/>
      <c r="G24230" s="145"/>
    </row>
    <row r="24231" spans="1:7">
      <c r="A24231" s="65"/>
      <c r="B24231" s="65"/>
      <c r="C24231" s="65"/>
      <c r="D24231" s="65"/>
      <c r="E24231" s="65"/>
      <c r="F24231" s="65"/>
      <c r="G24231" s="145"/>
    </row>
    <row r="24232" spans="1:7">
      <c r="A24232" s="65"/>
      <c r="B24232" s="65"/>
      <c r="C24232" s="65"/>
      <c r="D24232" s="65"/>
      <c r="E24232" s="65"/>
      <c r="F24232" s="65"/>
      <c r="G24232" s="145"/>
    </row>
    <row r="24233" spans="1:7">
      <c r="A24233" s="65"/>
      <c r="B24233" s="65"/>
      <c r="C24233" s="65"/>
      <c r="D24233" s="65"/>
      <c r="E24233" s="65"/>
      <c r="F24233" s="65"/>
      <c r="G24233" s="145"/>
    </row>
    <row r="24234" spans="1:7">
      <c r="A24234" s="65"/>
      <c r="B24234" s="65"/>
      <c r="C24234" s="65"/>
      <c r="D24234" s="65"/>
      <c r="E24234" s="65"/>
      <c r="F24234" s="65"/>
      <c r="G24234" s="145"/>
    </row>
    <row r="24235" spans="1:7">
      <c r="A24235" s="65"/>
      <c r="B24235" s="65"/>
      <c r="C24235" s="65"/>
      <c r="D24235" s="65"/>
      <c r="E24235" s="65"/>
      <c r="F24235" s="65"/>
      <c r="G24235" s="145"/>
    </row>
    <row r="24236" spans="1:7">
      <c r="A24236" s="65"/>
      <c r="B24236" s="65"/>
      <c r="C24236" s="65"/>
      <c r="D24236" s="65"/>
      <c r="E24236" s="65"/>
      <c r="F24236" s="65"/>
      <c r="G24236" s="145"/>
    </row>
    <row r="24237" spans="1:7">
      <c r="A24237" s="65"/>
      <c r="B24237" s="65"/>
      <c r="C24237" s="65"/>
      <c r="D24237" s="65"/>
      <c r="E24237" s="65"/>
      <c r="F24237" s="65"/>
      <c r="G24237" s="145"/>
    </row>
    <row r="24238" spans="1:7">
      <c r="A24238" s="65"/>
      <c r="B24238" s="65"/>
      <c r="C24238" s="65"/>
      <c r="D24238" s="65"/>
      <c r="E24238" s="65"/>
      <c r="F24238" s="65"/>
      <c r="G24238" s="145"/>
    </row>
    <row r="24239" spans="1:7">
      <c r="A24239" s="65"/>
      <c r="B24239" s="65"/>
      <c r="C24239" s="65"/>
      <c r="D24239" s="65"/>
      <c r="E24239" s="65"/>
      <c r="F24239" s="65"/>
      <c r="G24239" s="145"/>
    </row>
    <row r="24240" spans="1:7">
      <c r="A24240" s="65"/>
      <c r="B24240" s="65"/>
      <c r="C24240" s="65"/>
      <c r="D24240" s="65"/>
      <c r="E24240" s="65"/>
      <c r="F24240" s="65"/>
      <c r="G24240" s="145"/>
    </row>
    <row r="24241" spans="1:7">
      <c r="A24241" s="65"/>
      <c r="B24241" s="65"/>
      <c r="C24241" s="65"/>
      <c r="D24241" s="65"/>
      <c r="E24241" s="65"/>
      <c r="F24241" s="65"/>
      <c r="G24241" s="145"/>
    </row>
    <row r="24242" spans="1:7">
      <c r="A24242" s="65"/>
      <c r="B24242" s="65"/>
      <c r="C24242" s="65"/>
      <c r="D24242" s="65"/>
      <c r="E24242" s="65"/>
      <c r="F24242" s="65"/>
      <c r="G24242" s="145"/>
    </row>
    <row r="24243" spans="1:7">
      <c r="A24243" s="65"/>
      <c r="B24243" s="65"/>
      <c r="C24243" s="65"/>
      <c r="D24243" s="65"/>
      <c r="E24243" s="65"/>
      <c r="F24243" s="65"/>
      <c r="G24243" s="145"/>
    </row>
    <row r="24244" spans="1:7">
      <c r="A24244" s="65"/>
      <c r="B24244" s="65"/>
      <c r="C24244" s="65"/>
      <c r="D24244" s="65"/>
      <c r="E24244" s="65"/>
      <c r="F24244" s="65"/>
      <c r="G24244" s="145"/>
    </row>
    <row r="24245" spans="1:7">
      <c r="A24245" s="65"/>
      <c r="B24245" s="65"/>
      <c r="C24245" s="65"/>
      <c r="D24245" s="65"/>
      <c r="E24245" s="65"/>
      <c r="F24245" s="65"/>
      <c r="G24245" s="145"/>
    </row>
    <row r="24246" spans="1:7">
      <c r="A24246" s="65"/>
      <c r="B24246" s="65"/>
      <c r="C24246" s="65"/>
      <c r="D24246" s="65"/>
      <c r="E24246" s="65"/>
      <c r="F24246" s="65"/>
      <c r="G24246" s="145"/>
    </row>
    <row r="24247" spans="1:7">
      <c r="A24247" s="65"/>
      <c r="B24247" s="65"/>
      <c r="C24247" s="65"/>
      <c r="D24247" s="65"/>
      <c r="E24247" s="65"/>
      <c r="F24247" s="65"/>
      <c r="G24247" s="145"/>
    </row>
    <row r="24248" spans="1:7">
      <c r="A24248" s="65"/>
      <c r="B24248" s="65"/>
      <c r="C24248" s="65"/>
      <c r="D24248" s="65"/>
      <c r="E24248" s="65"/>
      <c r="F24248" s="65"/>
      <c r="G24248" s="145"/>
    </row>
    <row r="24249" spans="1:7">
      <c r="A24249" s="65"/>
      <c r="B24249" s="65"/>
      <c r="C24249" s="65"/>
      <c r="D24249" s="65"/>
      <c r="E24249" s="65"/>
      <c r="F24249" s="65"/>
      <c r="G24249" s="145"/>
    </row>
    <row r="24250" spans="1:7">
      <c r="A24250" s="65"/>
      <c r="B24250" s="65"/>
      <c r="C24250" s="65"/>
      <c r="D24250" s="65"/>
      <c r="E24250" s="65"/>
      <c r="F24250" s="65"/>
      <c r="G24250" s="145"/>
    </row>
    <row r="24251" spans="1:7">
      <c r="A24251" s="65"/>
      <c r="B24251" s="65"/>
      <c r="C24251" s="65"/>
      <c r="D24251" s="65"/>
      <c r="E24251" s="65"/>
      <c r="F24251" s="65"/>
      <c r="G24251" s="145"/>
    </row>
    <row r="24252" spans="1:7">
      <c r="A24252" s="65"/>
      <c r="B24252" s="65"/>
      <c r="C24252" s="65"/>
      <c r="D24252" s="65"/>
      <c r="E24252" s="65"/>
      <c r="F24252" s="65"/>
      <c r="G24252" s="145"/>
    </row>
    <row r="24253" spans="1:7">
      <c r="A24253" s="65"/>
      <c r="B24253" s="65"/>
      <c r="C24253" s="65"/>
      <c r="D24253" s="65"/>
      <c r="E24253" s="65"/>
      <c r="F24253" s="65"/>
      <c r="G24253" s="145"/>
    </row>
    <row r="24254" spans="1:7">
      <c r="A24254" s="65"/>
      <c r="B24254" s="65"/>
      <c r="C24254" s="65"/>
      <c r="D24254" s="65"/>
      <c r="E24254" s="65"/>
      <c r="F24254" s="65"/>
      <c r="G24254" s="145"/>
    </row>
    <row r="24255" spans="1:7">
      <c r="A24255" s="65"/>
      <c r="B24255" s="65"/>
      <c r="C24255" s="65"/>
      <c r="D24255" s="65"/>
      <c r="E24255" s="65"/>
      <c r="F24255" s="65"/>
      <c r="G24255" s="145"/>
    </row>
    <row r="24256" spans="1:7">
      <c r="A24256" s="65"/>
      <c r="B24256" s="65"/>
      <c r="C24256" s="65"/>
      <c r="D24256" s="65"/>
      <c r="E24256" s="65"/>
      <c r="F24256" s="65"/>
      <c r="G24256" s="145"/>
    </row>
    <row r="24257" spans="1:7">
      <c r="A24257" s="65"/>
      <c r="B24257" s="65"/>
      <c r="C24257" s="65"/>
      <c r="D24257" s="65"/>
      <c r="E24257" s="65"/>
      <c r="F24257" s="65"/>
      <c r="G24257" s="145"/>
    </row>
    <row r="24258" spans="1:7">
      <c r="A24258" s="65"/>
      <c r="B24258" s="65"/>
      <c r="C24258" s="65"/>
      <c r="D24258" s="65"/>
      <c r="E24258" s="65"/>
      <c r="F24258" s="65"/>
      <c r="G24258" s="145"/>
    </row>
    <row r="24259" spans="1:7">
      <c r="A24259" s="65"/>
      <c r="B24259" s="65"/>
      <c r="C24259" s="65"/>
      <c r="D24259" s="65"/>
      <c r="E24259" s="65"/>
      <c r="F24259" s="65"/>
      <c r="G24259" s="145"/>
    </row>
    <row r="24260" spans="1:7">
      <c r="A24260" s="65"/>
      <c r="B24260" s="65"/>
      <c r="C24260" s="65"/>
      <c r="D24260" s="65"/>
      <c r="E24260" s="65"/>
      <c r="F24260" s="65"/>
      <c r="G24260" s="145"/>
    </row>
    <row r="24261" spans="1:7">
      <c r="A24261" s="65"/>
      <c r="B24261" s="65"/>
      <c r="C24261" s="65"/>
      <c r="D24261" s="65"/>
      <c r="E24261" s="65"/>
      <c r="F24261" s="65"/>
      <c r="G24261" s="145"/>
    </row>
    <row r="24262" spans="1:7">
      <c r="A24262" s="65"/>
      <c r="B24262" s="65"/>
      <c r="C24262" s="65"/>
      <c r="D24262" s="65"/>
      <c r="E24262" s="65"/>
      <c r="F24262" s="65"/>
      <c r="G24262" s="145"/>
    </row>
    <row r="24263" spans="1:7">
      <c r="A24263" s="65"/>
      <c r="B24263" s="65"/>
      <c r="C24263" s="65"/>
      <c r="D24263" s="65"/>
      <c r="E24263" s="65"/>
      <c r="F24263" s="65"/>
      <c r="G24263" s="145"/>
    </row>
    <row r="24264" spans="1:7">
      <c r="A24264" s="65"/>
      <c r="B24264" s="65"/>
      <c r="C24264" s="65"/>
      <c r="D24264" s="65"/>
      <c r="E24264" s="65"/>
      <c r="F24264" s="65"/>
      <c r="G24264" s="145"/>
    </row>
    <row r="24265" spans="1:7">
      <c r="A24265" s="65"/>
      <c r="B24265" s="65"/>
      <c r="C24265" s="65"/>
      <c r="D24265" s="65"/>
      <c r="E24265" s="65"/>
      <c r="F24265" s="65"/>
      <c r="G24265" s="145"/>
    </row>
    <row r="24266" spans="1:7">
      <c r="A24266" s="65"/>
      <c r="B24266" s="65"/>
      <c r="C24266" s="65"/>
      <c r="D24266" s="65"/>
      <c r="E24266" s="65"/>
      <c r="F24266" s="65"/>
      <c r="G24266" s="145"/>
    </row>
    <row r="24267" spans="1:7">
      <c r="A24267" s="65"/>
      <c r="B24267" s="65"/>
      <c r="C24267" s="65"/>
      <c r="D24267" s="65"/>
      <c r="E24267" s="65"/>
      <c r="F24267" s="65"/>
      <c r="G24267" s="145"/>
    </row>
    <row r="24268" spans="1:7">
      <c r="A24268" s="65"/>
      <c r="B24268" s="65"/>
      <c r="C24268" s="65"/>
      <c r="D24268" s="65"/>
      <c r="E24268" s="65"/>
      <c r="F24268" s="65"/>
      <c r="G24268" s="145"/>
    </row>
    <row r="24269" spans="1:7">
      <c r="A24269" s="65"/>
      <c r="B24269" s="65"/>
      <c r="C24269" s="65"/>
      <c r="D24269" s="65"/>
      <c r="E24269" s="65"/>
      <c r="F24269" s="65"/>
      <c r="G24269" s="145"/>
    </row>
    <row r="24270" spans="1:7">
      <c r="A24270" s="65"/>
      <c r="B24270" s="65"/>
      <c r="C24270" s="65"/>
      <c r="D24270" s="65"/>
      <c r="E24270" s="65"/>
      <c r="F24270" s="65"/>
      <c r="G24270" s="145"/>
    </row>
    <row r="24271" spans="1:7">
      <c r="A24271" s="65"/>
      <c r="B24271" s="65"/>
      <c r="C24271" s="65"/>
      <c r="D24271" s="65"/>
      <c r="E24271" s="65"/>
      <c r="F24271" s="65"/>
      <c r="G24271" s="145"/>
    </row>
    <row r="24272" spans="1:7">
      <c r="A24272" s="65"/>
      <c r="B24272" s="65"/>
      <c r="C24272" s="65"/>
      <c r="D24272" s="65"/>
      <c r="E24272" s="65"/>
      <c r="F24272" s="65"/>
      <c r="G24272" s="145"/>
    </row>
    <row r="24273" spans="1:7">
      <c r="A24273" s="65"/>
      <c r="B24273" s="65"/>
      <c r="C24273" s="65"/>
      <c r="D24273" s="65"/>
      <c r="E24273" s="65"/>
      <c r="F24273" s="65"/>
      <c r="G24273" s="145"/>
    </row>
    <row r="24274" spans="1:7">
      <c r="A24274" s="65"/>
      <c r="B24274" s="65"/>
      <c r="C24274" s="65"/>
      <c r="D24274" s="65"/>
      <c r="E24274" s="65"/>
      <c r="F24274" s="65"/>
      <c r="G24274" s="145"/>
    </row>
    <row r="24275" spans="1:7">
      <c r="A24275" s="65"/>
      <c r="B24275" s="65"/>
      <c r="C24275" s="65"/>
      <c r="D24275" s="65"/>
      <c r="E24275" s="65"/>
      <c r="F24275" s="65"/>
      <c r="G24275" s="145"/>
    </row>
    <row r="24276" spans="1:7">
      <c r="A24276" s="65"/>
      <c r="B24276" s="65"/>
      <c r="C24276" s="65"/>
      <c r="D24276" s="65"/>
      <c r="E24276" s="65"/>
      <c r="F24276" s="65"/>
      <c r="G24276" s="145"/>
    </row>
    <row r="24277" spans="1:7">
      <c r="A24277" s="65"/>
      <c r="B24277" s="65"/>
      <c r="C24277" s="65"/>
      <c r="D24277" s="65"/>
      <c r="E24277" s="65"/>
      <c r="F24277" s="65"/>
      <c r="G24277" s="145"/>
    </row>
    <row r="24278" spans="1:7">
      <c r="A24278" s="65"/>
      <c r="B24278" s="65"/>
      <c r="C24278" s="65"/>
      <c r="D24278" s="65"/>
      <c r="E24278" s="65"/>
      <c r="F24278" s="65"/>
      <c r="G24278" s="145"/>
    </row>
    <row r="24279" spans="1:7">
      <c r="A24279" s="65"/>
      <c r="B24279" s="65"/>
      <c r="C24279" s="65"/>
      <c r="D24279" s="65"/>
      <c r="E24279" s="65"/>
      <c r="F24279" s="65"/>
      <c r="G24279" s="145"/>
    </row>
    <row r="24280" spans="1:7">
      <c r="A24280" s="65"/>
      <c r="B24280" s="65"/>
      <c r="C24280" s="65"/>
      <c r="D24280" s="65"/>
      <c r="E24280" s="65"/>
      <c r="F24280" s="65"/>
      <c r="G24280" s="145"/>
    </row>
    <row r="24281" spans="1:7">
      <c r="A24281" s="65"/>
      <c r="B24281" s="65"/>
      <c r="C24281" s="65"/>
      <c r="D24281" s="65"/>
      <c r="E24281" s="65"/>
      <c r="F24281" s="65"/>
      <c r="G24281" s="145"/>
    </row>
    <row r="24282" spans="1:7">
      <c r="A24282" s="65"/>
      <c r="B24282" s="65"/>
      <c r="C24282" s="65"/>
      <c r="D24282" s="65"/>
      <c r="E24282" s="65"/>
      <c r="F24282" s="65"/>
      <c r="G24282" s="145"/>
    </row>
    <row r="24283" spans="1:7">
      <c r="A24283" s="65"/>
      <c r="B24283" s="65"/>
      <c r="C24283" s="65"/>
      <c r="D24283" s="65"/>
      <c r="E24283" s="65"/>
      <c r="F24283" s="65"/>
      <c r="G24283" s="145"/>
    </row>
    <row r="24284" spans="1:7">
      <c r="A24284" s="65"/>
      <c r="B24284" s="65"/>
      <c r="C24284" s="65"/>
      <c r="D24284" s="65"/>
      <c r="E24284" s="65"/>
      <c r="F24284" s="65"/>
      <c r="G24284" s="145"/>
    </row>
    <row r="24285" spans="1:7">
      <c r="A24285" s="65"/>
      <c r="B24285" s="65"/>
      <c r="C24285" s="65"/>
      <c r="D24285" s="65"/>
      <c r="E24285" s="65"/>
      <c r="F24285" s="65"/>
      <c r="G24285" s="145"/>
    </row>
    <row r="24286" spans="1:7">
      <c r="A24286" s="65"/>
      <c r="B24286" s="65"/>
      <c r="C24286" s="65"/>
      <c r="D24286" s="65"/>
      <c r="E24286" s="65"/>
      <c r="F24286" s="65"/>
      <c r="G24286" s="145"/>
    </row>
    <row r="24287" spans="1:7">
      <c r="A24287" s="65"/>
      <c r="B24287" s="65"/>
      <c r="C24287" s="65"/>
      <c r="D24287" s="65"/>
      <c r="E24287" s="65"/>
      <c r="F24287" s="65"/>
      <c r="G24287" s="145"/>
    </row>
    <row r="24288" spans="1:7">
      <c r="A24288" s="65"/>
      <c r="B24288" s="65"/>
      <c r="C24288" s="65"/>
      <c r="D24288" s="65"/>
      <c r="E24288" s="65"/>
      <c r="F24288" s="65"/>
      <c r="G24288" s="145"/>
    </row>
    <row r="24289" spans="1:7">
      <c r="A24289" s="65"/>
      <c r="B24289" s="65"/>
      <c r="C24289" s="65"/>
      <c r="D24289" s="65"/>
      <c r="E24289" s="65"/>
      <c r="F24289" s="65"/>
      <c r="G24289" s="145"/>
    </row>
    <row r="24290" spans="1:7">
      <c r="A24290" s="65"/>
      <c r="B24290" s="65"/>
      <c r="C24290" s="65"/>
      <c r="D24290" s="65"/>
      <c r="E24290" s="65"/>
      <c r="F24290" s="65"/>
      <c r="G24290" s="145"/>
    </row>
    <row r="24291" spans="1:7">
      <c r="A24291" s="65"/>
      <c r="B24291" s="65"/>
      <c r="C24291" s="65"/>
      <c r="D24291" s="65"/>
      <c r="E24291" s="65"/>
      <c r="F24291" s="65"/>
      <c r="G24291" s="145"/>
    </row>
    <row r="24292" spans="1:7">
      <c r="A24292" s="65"/>
      <c r="B24292" s="65"/>
      <c r="C24292" s="65"/>
      <c r="D24292" s="65"/>
      <c r="E24292" s="65"/>
      <c r="F24292" s="65"/>
      <c r="G24292" s="145"/>
    </row>
    <row r="24293" spans="1:7">
      <c r="A24293" s="65"/>
      <c r="B24293" s="65"/>
      <c r="C24293" s="65"/>
      <c r="D24293" s="65"/>
      <c r="E24293" s="65"/>
      <c r="F24293" s="65"/>
      <c r="G24293" s="145"/>
    </row>
    <row r="24294" spans="1:7">
      <c r="A24294" s="65"/>
      <c r="B24294" s="65"/>
      <c r="C24294" s="65"/>
      <c r="D24294" s="65"/>
      <c r="E24294" s="65"/>
      <c r="F24294" s="65"/>
      <c r="G24294" s="145"/>
    </row>
    <row r="24295" spans="1:7">
      <c r="A24295" s="65"/>
      <c r="B24295" s="65"/>
      <c r="C24295" s="65"/>
      <c r="D24295" s="65"/>
      <c r="E24295" s="65"/>
      <c r="F24295" s="65"/>
      <c r="G24295" s="145"/>
    </row>
    <row r="24296" spans="1:7">
      <c r="A24296" s="65"/>
      <c r="B24296" s="65"/>
      <c r="C24296" s="65"/>
      <c r="D24296" s="65"/>
      <c r="E24296" s="65"/>
      <c r="F24296" s="65"/>
      <c r="G24296" s="145"/>
    </row>
    <row r="24297" spans="1:7">
      <c r="A24297" s="65"/>
      <c r="B24297" s="65"/>
      <c r="C24297" s="65"/>
      <c r="D24297" s="65"/>
      <c r="E24297" s="65"/>
      <c r="F24297" s="65"/>
      <c r="G24297" s="145"/>
    </row>
    <row r="24298" spans="1:7">
      <c r="A24298" s="65"/>
      <c r="B24298" s="65"/>
      <c r="C24298" s="65"/>
      <c r="D24298" s="65"/>
      <c r="E24298" s="65"/>
      <c r="F24298" s="65"/>
      <c r="G24298" s="145"/>
    </row>
    <row r="24299" spans="1:7">
      <c r="A24299" s="65"/>
      <c r="B24299" s="65"/>
      <c r="C24299" s="65"/>
      <c r="D24299" s="65"/>
      <c r="E24299" s="65"/>
      <c r="F24299" s="65"/>
      <c r="G24299" s="145"/>
    </row>
    <row r="24300" spans="1:7">
      <c r="A24300" s="65"/>
      <c r="B24300" s="65"/>
      <c r="C24300" s="65"/>
      <c r="D24300" s="65"/>
      <c r="E24300" s="65"/>
      <c r="F24300" s="65"/>
      <c r="G24300" s="145"/>
    </row>
    <row r="24301" spans="1:7">
      <c r="A24301" s="65"/>
      <c r="B24301" s="65"/>
      <c r="C24301" s="65"/>
      <c r="D24301" s="65"/>
      <c r="E24301" s="65"/>
      <c r="F24301" s="65"/>
      <c r="G24301" s="145"/>
    </row>
    <row r="24302" spans="1:7">
      <c r="A24302" s="65"/>
      <c r="B24302" s="65"/>
      <c r="C24302" s="65"/>
      <c r="D24302" s="65"/>
      <c r="E24302" s="65"/>
      <c r="F24302" s="65"/>
      <c r="G24302" s="145"/>
    </row>
    <row r="24303" spans="1:7">
      <c r="A24303" s="65"/>
      <c r="B24303" s="65"/>
      <c r="C24303" s="65"/>
      <c r="D24303" s="65"/>
      <c r="E24303" s="65"/>
      <c r="F24303" s="65"/>
      <c r="G24303" s="145"/>
    </row>
    <row r="24304" spans="1:7">
      <c r="A24304" s="65"/>
      <c r="B24304" s="65"/>
      <c r="C24304" s="65"/>
      <c r="D24304" s="65"/>
      <c r="E24304" s="65"/>
      <c r="F24304" s="65"/>
      <c r="G24304" s="145"/>
    </row>
    <row r="24305" spans="1:7">
      <c r="A24305" s="65"/>
      <c r="B24305" s="65"/>
      <c r="C24305" s="65"/>
      <c r="D24305" s="65"/>
      <c r="E24305" s="65"/>
      <c r="F24305" s="65"/>
      <c r="G24305" s="145"/>
    </row>
    <row r="24306" spans="1:7">
      <c r="A24306" s="65"/>
      <c r="B24306" s="65"/>
      <c r="C24306" s="65"/>
      <c r="D24306" s="65"/>
      <c r="E24306" s="65"/>
      <c r="F24306" s="65"/>
      <c r="G24306" s="145"/>
    </row>
    <row r="24307" spans="1:7">
      <c r="A24307" s="65"/>
      <c r="B24307" s="65"/>
      <c r="C24307" s="65"/>
      <c r="D24307" s="65"/>
      <c r="E24307" s="65"/>
      <c r="F24307" s="65"/>
      <c r="G24307" s="145"/>
    </row>
    <row r="24308" spans="1:7">
      <c r="A24308" s="65"/>
      <c r="B24308" s="65"/>
      <c r="C24308" s="65"/>
      <c r="D24308" s="65"/>
      <c r="E24308" s="65"/>
      <c r="F24308" s="65"/>
      <c r="G24308" s="145"/>
    </row>
    <row r="24309" spans="1:7">
      <c r="A24309" s="65"/>
      <c r="B24309" s="65"/>
      <c r="C24309" s="65"/>
      <c r="D24309" s="65"/>
      <c r="E24309" s="65"/>
      <c r="F24309" s="65"/>
      <c r="G24309" s="145"/>
    </row>
    <row r="24310" spans="1:7">
      <c r="A24310" s="65"/>
      <c r="B24310" s="65"/>
      <c r="C24310" s="65"/>
      <c r="D24310" s="65"/>
      <c r="E24310" s="65"/>
      <c r="F24310" s="65"/>
      <c r="G24310" s="145"/>
    </row>
    <row r="24311" spans="1:7">
      <c r="A24311" s="65"/>
      <c r="B24311" s="65"/>
      <c r="C24311" s="65"/>
      <c r="D24311" s="65"/>
      <c r="E24311" s="65"/>
      <c r="F24311" s="65"/>
      <c r="G24311" s="145"/>
    </row>
    <row r="24312" spans="1:7">
      <c r="A24312" s="65"/>
      <c r="B24312" s="65"/>
      <c r="C24312" s="65"/>
      <c r="D24312" s="65"/>
      <c r="E24312" s="65"/>
      <c r="F24312" s="65"/>
      <c r="G24312" s="145"/>
    </row>
    <row r="24313" spans="1:7">
      <c r="A24313" s="65"/>
      <c r="B24313" s="65"/>
      <c r="C24313" s="65"/>
      <c r="D24313" s="65"/>
      <c r="E24313" s="65"/>
      <c r="F24313" s="65"/>
      <c r="G24313" s="145"/>
    </row>
    <row r="24314" spans="1:7">
      <c r="A24314" s="65"/>
      <c r="B24314" s="65"/>
      <c r="C24314" s="65"/>
      <c r="D24314" s="65"/>
      <c r="E24314" s="65"/>
      <c r="F24314" s="65"/>
      <c r="G24314" s="145"/>
    </row>
    <row r="24315" spans="1:7">
      <c r="A24315" s="65"/>
      <c r="B24315" s="65"/>
      <c r="C24315" s="65"/>
      <c r="D24315" s="65"/>
      <c r="E24315" s="65"/>
      <c r="F24315" s="65"/>
      <c r="G24315" s="145"/>
    </row>
    <row r="24316" spans="1:7">
      <c r="A24316" s="65"/>
      <c r="B24316" s="65"/>
      <c r="C24316" s="65"/>
      <c r="D24316" s="65"/>
      <c r="E24316" s="65"/>
      <c r="F24316" s="65"/>
      <c r="G24316" s="145"/>
    </row>
    <row r="24317" spans="1:7">
      <c r="A24317" s="65"/>
      <c r="B24317" s="65"/>
      <c r="C24317" s="65"/>
      <c r="D24317" s="65"/>
      <c r="E24317" s="65"/>
      <c r="F24317" s="65"/>
      <c r="G24317" s="145"/>
    </row>
    <row r="24318" spans="1:7">
      <c r="A24318" s="65"/>
      <c r="B24318" s="65"/>
      <c r="C24318" s="65"/>
      <c r="D24318" s="65"/>
      <c r="E24318" s="65"/>
      <c r="F24318" s="65"/>
      <c r="G24318" s="145"/>
    </row>
    <row r="24319" spans="1:7">
      <c r="A24319" s="65"/>
      <c r="B24319" s="65"/>
      <c r="C24319" s="65"/>
      <c r="D24319" s="65"/>
      <c r="E24319" s="65"/>
      <c r="F24319" s="65"/>
      <c r="G24319" s="145"/>
    </row>
    <row r="24320" spans="1:7">
      <c r="A24320" s="65"/>
      <c r="B24320" s="65"/>
      <c r="C24320" s="65"/>
      <c r="D24320" s="65"/>
      <c r="E24320" s="65"/>
      <c r="F24320" s="65"/>
      <c r="G24320" s="145"/>
    </row>
    <row r="24321" spans="1:7">
      <c r="A24321" s="65"/>
      <c r="B24321" s="65"/>
      <c r="C24321" s="65"/>
      <c r="D24321" s="65"/>
      <c r="E24321" s="65"/>
      <c r="F24321" s="65"/>
      <c r="G24321" s="145"/>
    </row>
    <row r="24322" spans="1:7">
      <c r="A24322" s="65"/>
      <c r="B24322" s="65"/>
      <c r="C24322" s="65"/>
      <c r="D24322" s="65"/>
      <c r="E24322" s="65"/>
      <c r="F24322" s="65"/>
      <c r="G24322" s="145"/>
    </row>
    <row r="24323" spans="1:7">
      <c r="A24323" s="65"/>
      <c r="B24323" s="65"/>
      <c r="C24323" s="65"/>
      <c r="D24323" s="65"/>
      <c r="E24323" s="65"/>
      <c r="F24323" s="65"/>
      <c r="G24323" s="145"/>
    </row>
    <row r="24324" spans="1:7">
      <c r="A24324" s="65"/>
      <c r="B24324" s="65"/>
      <c r="C24324" s="65"/>
      <c r="D24324" s="65"/>
      <c r="E24324" s="65"/>
      <c r="F24324" s="65"/>
      <c r="G24324" s="145"/>
    </row>
    <row r="24325" spans="1:7">
      <c r="A24325" s="65"/>
      <c r="B24325" s="65"/>
      <c r="C24325" s="65"/>
      <c r="D24325" s="65"/>
      <c r="E24325" s="65"/>
      <c r="F24325" s="65"/>
      <c r="G24325" s="145"/>
    </row>
    <row r="24326" spans="1:7">
      <c r="A24326" s="65"/>
      <c r="B24326" s="65"/>
      <c r="C24326" s="65"/>
      <c r="D24326" s="65"/>
      <c r="E24326" s="65"/>
      <c r="F24326" s="65"/>
      <c r="G24326" s="145"/>
    </row>
    <row r="24327" spans="1:7">
      <c r="A24327" s="65"/>
      <c r="B24327" s="65"/>
      <c r="C24327" s="65"/>
      <c r="D24327" s="65"/>
      <c r="E24327" s="65"/>
      <c r="F24327" s="65"/>
      <c r="G24327" s="145"/>
    </row>
    <row r="24328" spans="1:7">
      <c r="A24328" s="65"/>
      <c r="B24328" s="65"/>
      <c r="C24328" s="65"/>
      <c r="D24328" s="65"/>
      <c r="E24328" s="65"/>
      <c r="F24328" s="65"/>
      <c r="G24328" s="145"/>
    </row>
    <row r="24329" spans="1:7">
      <c r="A24329" s="65"/>
      <c r="B24329" s="65"/>
      <c r="C24329" s="65"/>
      <c r="D24329" s="65"/>
      <c r="E24329" s="65"/>
      <c r="F24329" s="65"/>
      <c r="G24329" s="145"/>
    </row>
    <row r="24330" spans="1:7">
      <c r="A24330" s="65"/>
      <c r="B24330" s="65"/>
      <c r="C24330" s="65"/>
      <c r="D24330" s="65"/>
      <c r="E24330" s="65"/>
      <c r="F24330" s="65"/>
      <c r="G24330" s="145"/>
    </row>
    <row r="24331" spans="1:7">
      <c r="A24331" s="65"/>
      <c r="B24331" s="65"/>
      <c r="C24331" s="65"/>
      <c r="D24331" s="65"/>
      <c r="E24331" s="65"/>
      <c r="F24331" s="65"/>
      <c r="G24331" s="145"/>
    </row>
    <row r="24332" spans="1:7">
      <c r="A24332" s="65"/>
      <c r="B24332" s="65"/>
      <c r="C24332" s="65"/>
      <c r="D24332" s="65"/>
      <c r="E24332" s="65"/>
      <c r="F24332" s="65"/>
      <c r="G24332" s="145"/>
    </row>
    <row r="24333" spans="1:7">
      <c r="A24333" s="65"/>
      <c r="B24333" s="65"/>
      <c r="C24333" s="65"/>
      <c r="D24333" s="65"/>
      <c r="E24333" s="65"/>
      <c r="F24333" s="65"/>
      <c r="G24333" s="145"/>
    </row>
    <row r="24334" spans="1:7">
      <c r="A24334" s="65"/>
      <c r="B24334" s="65"/>
      <c r="C24334" s="65"/>
      <c r="D24334" s="65"/>
      <c r="E24334" s="65"/>
      <c r="F24334" s="65"/>
      <c r="G24334" s="145"/>
    </row>
    <row r="24335" spans="1:7">
      <c r="A24335" s="65"/>
      <c r="B24335" s="65"/>
      <c r="C24335" s="65"/>
      <c r="D24335" s="65"/>
      <c r="E24335" s="65"/>
      <c r="F24335" s="65"/>
      <c r="G24335" s="145"/>
    </row>
    <row r="24336" spans="1:7">
      <c r="A24336" s="65"/>
      <c r="B24336" s="65"/>
      <c r="C24336" s="65"/>
      <c r="D24336" s="65"/>
      <c r="E24336" s="65"/>
      <c r="F24336" s="65"/>
      <c r="G24336" s="145"/>
    </row>
    <row r="24337" spans="1:7">
      <c r="A24337" s="65"/>
      <c r="B24337" s="65"/>
      <c r="C24337" s="65"/>
      <c r="D24337" s="65"/>
      <c r="E24337" s="65"/>
      <c r="F24337" s="65"/>
      <c r="G24337" s="145"/>
    </row>
    <row r="24338" spans="1:7">
      <c r="A24338" s="65"/>
      <c r="B24338" s="65"/>
      <c r="C24338" s="65"/>
      <c r="D24338" s="65"/>
      <c r="E24338" s="65"/>
      <c r="F24338" s="65"/>
      <c r="G24338" s="145"/>
    </row>
    <row r="24339" spans="1:7">
      <c r="A24339" s="65"/>
      <c r="B24339" s="65"/>
      <c r="C24339" s="65"/>
      <c r="D24339" s="65"/>
      <c r="E24339" s="65"/>
      <c r="F24339" s="65"/>
      <c r="G24339" s="145"/>
    </row>
    <row r="24340" spans="1:7">
      <c r="A24340" s="65"/>
      <c r="B24340" s="65"/>
      <c r="C24340" s="65"/>
      <c r="D24340" s="65"/>
      <c r="E24340" s="65"/>
      <c r="F24340" s="65"/>
      <c r="G24340" s="145"/>
    </row>
    <row r="24341" spans="1:7">
      <c r="A24341" s="65"/>
      <c r="B24341" s="65"/>
      <c r="C24341" s="65"/>
      <c r="D24341" s="65"/>
      <c r="E24341" s="65"/>
      <c r="F24341" s="65"/>
      <c r="G24341" s="145"/>
    </row>
    <row r="24342" spans="1:7">
      <c r="A24342" s="65"/>
      <c r="B24342" s="65"/>
      <c r="C24342" s="65"/>
      <c r="D24342" s="65"/>
      <c r="E24342" s="65"/>
      <c r="F24342" s="65"/>
      <c r="G24342" s="145"/>
    </row>
    <row r="24343" spans="1:7">
      <c r="A24343" s="65"/>
      <c r="B24343" s="65"/>
      <c r="C24343" s="65"/>
      <c r="D24343" s="65"/>
      <c r="E24343" s="65"/>
      <c r="F24343" s="65"/>
      <c r="G24343" s="145"/>
    </row>
    <row r="24344" spans="1:7">
      <c r="A24344" s="65"/>
      <c r="B24344" s="65"/>
      <c r="C24344" s="65"/>
      <c r="D24344" s="65"/>
      <c r="E24344" s="65"/>
      <c r="F24344" s="65"/>
      <c r="G24344" s="145"/>
    </row>
    <row r="24345" spans="1:7">
      <c r="A24345" s="65"/>
      <c r="B24345" s="65"/>
      <c r="C24345" s="65"/>
      <c r="D24345" s="65"/>
      <c r="E24345" s="65"/>
      <c r="F24345" s="65"/>
      <c r="G24345" s="145"/>
    </row>
    <row r="24346" spans="1:7">
      <c r="A24346" s="65"/>
      <c r="B24346" s="65"/>
      <c r="C24346" s="65"/>
      <c r="D24346" s="65"/>
      <c r="E24346" s="65"/>
      <c r="F24346" s="65"/>
      <c r="G24346" s="145"/>
    </row>
    <row r="24347" spans="1:7">
      <c r="A24347" s="65"/>
      <c r="B24347" s="65"/>
      <c r="C24347" s="65"/>
      <c r="D24347" s="65"/>
      <c r="E24347" s="65"/>
      <c r="F24347" s="65"/>
      <c r="G24347" s="145"/>
    </row>
    <row r="24348" spans="1:7">
      <c r="A24348" s="65"/>
      <c r="B24348" s="65"/>
      <c r="C24348" s="65"/>
      <c r="D24348" s="65"/>
      <c r="E24348" s="65"/>
      <c r="F24348" s="65"/>
      <c r="G24348" s="145"/>
    </row>
    <row r="24349" spans="1:7">
      <c r="A24349" s="65"/>
      <c r="B24349" s="65"/>
      <c r="C24349" s="65"/>
      <c r="D24349" s="65"/>
      <c r="E24349" s="65"/>
      <c r="F24349" s="65"/>
      <c r="G24349" s="145"/>
    </row>
    <row r="24350" spans="1:7">
      <c r="A24350" s="65"/>
      <c r="B24350" s="65"/>
      <c r="C24350" s="65"/>
      <c r="D24350" s="65"/>
      <c r="E24350" s="65"/>
      <c r="F24350" s="65"/>
      <c r="G24350" s="145"/>
    </row>
    <row r="24351" spans="1:7">
      <c r="A24351" s="65"/>
      <c r="B24351" s="65"/>
      <c r="C24351" s="65"/>
      <c r="D24351" s="65"/>
      <c r="E24351" s="65"/>
      <c r="F24351" s="65"/>
      <c r="G24351" s="145"/>
    </row>
    <row r="24352" spans="1:7">
      <c r="A24352" s="65"/>
      <c r="B24352" s="65"/>
      <c r="C24352" s="65"/>
      <c r="D24352" s="65"/>
      <c r="E24352" s="65"/>
      <c r="F24352" s="65"/>
      <c r="G24352" s="145"/>
    </row>
    <row r="24353" spans="1:7">
      <c r="A24353" s="65"/>
      <c r="B24353" s="65"/>
      <c r="C24353" s="65"/>
      <c r="D24353" s="65"/>
      <c r="E24353" s="65"/>
      <c r="F24353" s="65"/>
      <c r="G24353" s="145"/>
    </row>
    <row r="24354" spans="1:7">
      <c r="A24354" s="65"/>
      <c r="B24354" s="65"/>
      <c r="C24354" s="65"/>
      <c r="D24354" s="65"/>
      <c r="E24354" s="65"/>
      <c r="F24354" s="65"/>
      <c r="G24354" s="145"/>
    </row>
    <row r="24355" spans="1:7">
      <c r="A24355" s="65"/>
      <c r="B24355" s="65"/>
      <c r="C24355" s="65"/>
      <c r="D24355" s="65"/>
      <c r="E24355" s="65"/>
      <c r="F24355" s="65"/>
      <c r="G24355" s="145"/>
    </row>
    <row r="24356" spans="1:7">
      <c r="A24356" s="65"/>
      <c r="B24356" s="65"/>
      <c r="C24356" s="65"/>
      <c r="D24356" s="65"/>
      <c r="E24356" s="65"/>
      <c r="F24356" s="65"/>
      <c r="G24356" s="145"/>
    </row>
    <row r="24357" spans="1:7">
      <c r="A24357" s="65"/>
      <c r="B24357" s="65"/>
      <c r="C24357" s="65"/>
      <c r="D24357" s="65"/>
      <c r="E24357" s="65"/>
      <c r="F24357" s="65"/>
      <c r="G24357" s="145"/>
    </row>
    <row r="24358" spans="1:7">
      <c r="A24358" s="65"/>
      <c r="B24358" s="65"/>
      <c r="C24358" s="65"/>
      <c r="D24358" s="65"/>
      <c r="E24358" s="65"/>
      <c r="F24358" s="65"/>
      <c r="G24358" s="145"/>
    </row>
    <row r="24359" spans="1:7">
      <c r="A24359" s="65"/>
      <c r="B24359" s="65"/>
      <c r="C24359" s="65"/>
      <c r="D24359" s="65"/>
      <c r="E24359" s="65"/>
      <c r="F24359" s="65"/>
      <c r="G24359" s="145"/>
    </row>
    <row r="24360" spans="1:7">
      <c r="A24360" s="65"/>
      <c r="B24360" s="65"/>
      <c r="C24360" s="65"/>
      <c r="D24360" s="65"/>
      <c r="E24360" s="65"/>
      <c r="F24360" s="65"/>
      <c r="G24360" s="145"/>
    </row>
    <row r="24361" spans="1:7">
      <c r="A24361" s="65"/>
      <c r="B24361" s="65"/>
      <c r="C24361" s="65"/>
      <c r="D24361" s="65"/>
      <c r="E24361" s="65"/>
      <c r="F24361" s="65"/>
      <c r="G24361" s="145"/>
    </row>
    <row r="24362" spans="1:7">
      <c r="A24362" s="65"/>
      <c r="B24362" s="65"/>
      <c r="C24362" s="65"/>
      <c r="D24362" s="65"/>
      <c r="E24362" s="65"/>
      <c r="F24362" s="65"/>
      <c r="G24362" s="145"/>
    </row>
    <row r="24363" spans="1:7">
      <c r="A24363" s="65"/>
      <c r="B24363" s="65"/>
      <c r="C24363" s="65"/>
      <c r="D24363" s="65"/>
      <c r="E24363" s="65"/>
      <c r="F24363" s="65"/>
      <c r="G24363" s="145"/>
    </row>
    <row r="24364" spans="1:7">
      <c r="A24364" s="65"/>
      <c r="B24364" s="65"/>
      <c r="C24364" s="65"/>
      <c r="D24364" s="65"/>
      <c r="E24364" s="65"/>
      <c r="F24364" s="65"/>
      <c r="G24364" s="145"/>
    </row>
    <row r="24365" spans="1:7">
      <c r="A24365" s="65"/>
      <c r="B24365" s="65"/>
      <c r="C24365" s="65"/>
      <c r="D24365" s="65"/>
      <c r="E24365" s="65"/>
      <c r="F24365" s="65"/>
      <c r="G24365" s="145"/>
    </row>
    <row r="24366" spans="1:7">
      <c r="A24366" s="65"/>
      <c r="B24366" s="65"/>
      <c r="C24366" s="65"/>
      <c r="D24366" s="65"/>
      <c r="E24366" s="65"/>
      <c r="F24366" s="65"/>
      <c r="G24366" s="145"/>
    </row>
    <row r="24367" spans="1:7">
      <c r="A24367" s="65"/>
      <c r="B24367" s="65"/>
      <c r="C24367" s="65"/>
      <c r="D24367" s="65"/>
      <c r="E24367" s="65"/>
      <c r="F24367" s="65"/>
      <c r="G24367" s="145"/>
    </row>
    <row r="24368" spans="1:7">
      <c r="A24368" s="65"/>
      <c r="B24368" s="65"/>
      <c r="C24368" s="65"/>
      <c r="D24368" s="65"/>
      <c r="E24368" s="65"/>
      <c r="F24368" s="65"/>
      <c r="G24368" s="145"/>
    </row>
    <row r="24369" spans="1:7">
      <c r="A24369" s="65"/>
      <c r="B24369" s="65"/>
      <c r="C24369" s="65"/>
      <c r="D24369" s="65"/>
      <c r="E24369" s="65"/>
      <c r="F24369" s="65"/>
      <c r="G24369" s="145"/>
    </row>
    <row r="24370" spans="1:7">
      <c r="A24370" s="65"/>
      <c r="B24370" s="65"/>
      <c r="C24370" s="65"/>
      <c r="D24370" s="65"/>
      <c r="E24370" s="65"/>
      <c r="F24370" s="65"/>
      <c r="G24370" s="145"/>
    </row>
    <row r="24371" spans="1:7">
      <c r="A24371" s="65"/>
      <c r="B24371" s="65"/>
      <c r="C24371" s="65"/>
      <c r="D24371" s="65"/>
      <c r="E24371" s="65"/>
      <c r="F24371" s="65"/>
      <c r="G24371" s="145"/>
    </row>
    <row r="24372" spans="1:7">
      <c r="A24372" s="65"/>
      <c r="B24372" s="65"/>
      <c r="C24372" s="65"/>
      <c r="D24372" s="65"/>
      <c r="E24372" s="65"/>
      <c r="F24372" s="65"/>
      <c r="G24372" s="145"/>
    </row>
    <row r="24373" spans="1:7">
      <c r="A24373" s="65"/>
      <c r="B24373" s="65"/>
      <c r="C24373" s="65"/>
      <c r="D24373" s="65"/>
      <c r="E24373" s="65"/>
      <c r="F24373" s="65"/>
      <c r="G24373" s="145"/>
    </row>
    <row r="24374" spans="1:7">
      <c r="A24374" s="65"/>
      <c r="B24374" s="65"/>
      <c r="C24374" s="65"/>
      <c r="D24374" s="65"/>
      <c r="E24374" s="65"/>
      <c r="F24374" s="65"/>
      <c r="G24374" s="145"/>
    </row>
    <row r="24375" spans="1:7">
      <c r="A24375" s="65"/>
      <c r="B24375" s="65"/>
      <c r="C24375" s="65"/>
      <c r="D24375" s="65"/>
      <c r="E24375" s="65"/>
      <c r="F24375" s="65"/>
      <c r="G24375" s="145"/>
    </row>
    <row r="24376" spans="1:7">
      <c r="A24376" s="65"/>
      <c r="B24376" s="65"/>
      <c r="C24376" s="65"/>
      <c r="D24376" s="65"/>
      <c r="E24376" s="65"/>
      <c r="F24376" s="65"/>
      <c r="G24376" s="145"/>
    </row>
    <row r="24377" spans="1:7">
      <c r="A24377" s="65"/>
      <c r="B24377" s="65"/>
      <c r="C24377" s="65"/>
      <c r="D24377" s="65"/>
      <c r="E24377" s="65"/>
      <c r="F24377" s="65"/>
      <c r="G24377" s="145"/>
    </row>
    <row r="24378" spans="1:7">
      <c r="A24378" s="65"/>
      <c r="B24378" s="65"/>
      <c r="C24378" s="65"/>
      <c r="D24378" s="65"/>
      <c r="E24378" s="65"/>
      <c r="F24378" s="65"/>
      <c r="G24378" s="145"/>
    </row>
    <row r="24379" spans="1:7">
      <c r="A24379" s="65"/>
      <c r="B24379" s="65"/>
      <c r="C24379" s="65"/>
      <c r="D24379" s="65"/>
      <c r="E24379" s="65"/>
      <c r="F24379" s="65"/>
      <c r="G24379" s="145"/>
    </row>
    <row r="24380" spans="1:7">
      <c r="A24380" s="65"/>
      <c r="B24380" s="65"/>
      <c r="C24380" s="65"/>
      <c r="D24380" s="65"/>
      <c r="E24380" s="65"/>
      <c r="F24380" s="65"/>
      <c r="G24380" s="145"/>
    </row>
    <row r="24381" spans="1:7">
      <c r="A24381" s="65"/>
      <c r="B24381" s="65"/>
      <c r="C24381" s="65"/>
      <c r="D24381" s="65"/>
      <c r="E24381" s="65"/>
      <c r="F24381" s="65"/>
      <c r="G24381" s="145"/>
    </row>
    <row r="24382" spans="1:7">
      <c r="A24382" s="65"/>
      <c r="B24382" s="65"/>
      <c r="C24382" s="65"/>
      <c r="D24382" s="65"/>
      <c r="E24382" s="65"/>
      <c r="F24382" s="65"/>
      <c r="G24382" s="145"/>
    </row>
    <row r="24383" spans="1:7">
      <c r="A24383" s="65"/>
      <c r="B24383" s="65"/>
      <c r="C24383" s="65"/>
      <c r="D24383" s="65"/>
      <c r="E24383" s="65"/>
      <c r="F24383" s="65"/>
      <c r="G24383" s="145"/>
    </row>
    <row r="24384" spans="1:7">
      <c r="A24384" s="65"/>
      <c r="B24384" s="65"/>
      <c r="C24384" s="65"/>
      <c r="D24384" s="65"/>
      <c r="E24384" s="65"/>
      <c r="F24384" s="65"/>
      <c r="G24384" s="145"/>
    </row>
    <row r="24385" spans="1:7">
      <c r="A24385" s="65"/>
      <c r="B24385" s="65"/>
      <c r="C24385" s="65"/>
      <c r="D24385" s="65"/>
      <c r="E24385" s="65"/>
      <c r="F24385" s="65"/>
      <c r="G24385" s="145"/>
    </row>
    <row r="24386" spans="1:7">
      <c r="A24386" s="65"/>
      <c r="B24386" s="65"/>
      <c r="C24386" s="65"/>
      <c r="D24386" s="65"/>
      <c r="E24386" s="65"/>
      <c r="F24386" s="65"/>
      <c r="G24386" s="145"/>
    </row>
    <row r="24387" spans="1:7">
      <c r="A24387" s="65"/>
      <c r="B24387" s="65"/>
      <c r="C24387" s="65"/>
      <c r="D24387" s="65"/>
      <c r="E24387" s="65"/>
      <c r="F24387" s="65"/>
      <c r="G24387" s="145"/>
    </row>
    <row r="24388" spans="1:7">
      <c r="A24388" s="65"/>
      <c r="B24388" s="65"/>
      <c r="C24388" s="65"/>
      <c r="D24388" s="65"/>
      <c r="E24388" s="65"/>
      <c r="F24388" s="65"/>
      <c r="G24388" s="145"/>
    </row>
    <row r="24389" spans="1:7">
      <c r="A24389" s="65"/>
      <c r="B24389" s="65"/>
      <c r="C24389" s="65"/>
      <c r="D24389" s="65"/>
      <c r="E24389" s="65"/>
      <c r="F24389" s="65"/>
      <c r="G24389" s="145"/>
    </row>
    <row r="24390" spans="1:7">
      <c r="A24390" s="65"/>
      <c r="B24390" s="65"/>
      <c r="C24390" s="65"/>
      <c r="D24390" s="65"/>
      <c r="E24390" s="65"/>
      <c r="F24390" s="65"/>
      <c r="G24390" s="145"/>
    </row>
    <row r="24391" spans="1:7">
      <c r="A24391" s="65"/>
      <c r="B24391" s="65"/>
      <c r="C24391" s="65"/>
      <c r="D24391" s="65"/>
      <c r="E24391" s="65"/>
      <c r="F24391" s="65"/>
      <c r="G24391" s="145"/>
    </row>
    <row r="24392" spans="1:7">
      <c r="A24392" s="65"/>
      <c r="B24392" s="65"/>
      <c r="C24392" s="65"/>
      <c r="D24392" s="65"/>
      <c r="E24392" s="65"/>
      <c r="F24392" s="65"/>
      <c r="G24392" s="145"/>
    </row>
    <row r="24393" spans="1:7">
      <c r="A24393" s="65"/>
      <c r="B24393" s="65"/>
      <c r="C24393" s="65"/>
      <c r="D24393" s="65"/>
      <c r="E24393" s="65"/>
      <c r="F24393" s="65"/>
      <c r="G24393" s="145"/>
    </row>
    <row r="24394" spans="1:7">
      <c r="A24394" s="65"/>
      <c r="B24394" s="65"/>
      <c r="C24394" s="65"/>
      <c r="D24394" s="65"/>
      <c r="E24394" s="65"/>
      <c r="F24394" s="65"/>
      <c r="G24394" s="145"/>
    </row>
    <row r="24395" spans="1:7">
      <c r="A24395" s="65"/>
      <c r="B24395" s="65"/>
      <c r="C24395" s="65"/>
      <c r="D24395" s="65"/>
      <c r="E24395" s="65"/>
      <c r="F24395" s="65"/>
      <c r="G24395" s="145"/>
    </row>
    <row r="24396" spans="1:7">
      <c r="A24396" s="65"/>
      <c r="B24396" s="65"/>
      <c r="C24396" s="65"/>
      <c r="D24396" s="65"/>
      <c r="E24396" s="65"/>
      <c r="F24396" s="65"/>
      <c r="G24396" s="145"/>
    </row>
    <row r="24397" spans="1:7">
      <c r="A24397" s="65"/>
      <c r="B24397" s="65"/>
      <c r="C24397" s="65"/>
      <c r="D24397" s="65"/>
      <c r="E24397" s="65"/>
      <c r="F24397" s="65"/>
      <c r="G24397" s="145"/>
    </row>
    <row r="24398" spans="1:7">
      <c r="A24398" s="65"/>
      <c r="B24398" s="65"/>
      <c r="C24398" s="65"/>
      <c r="D24398" s="65"/>
      <c r="E24398" s="65"/>
      <c r="F24398" s="65"/>
      <c r="G24398" s="145"/>
    </row>
    <row r="24399" spans="1:7">
      <c r="A24399" s="65"/>
      <c r="B24399" s="65"/>
      <c r="C24399" s="65"/>
      <c r="D24399" s="65"/>
      <c r="E24399" s="65"/>
      <c r="F24399" s="65"/>
      <c r="G24399" s="145"/>
    </row>
    <row r="24400" spans="1:7">
      <c r="A24400" s="65"/>
      <c r="B24400" s="65"/>
      <c r="C24400" s="65"/>
      <c r="D24400" s="65"/>
      <c r="E24400" s="65"/>
      <c r="F24400" s="65"/>
      <c r="G24400" s="145"/>
    </row>
    <row r="24401" spans="1:7">
      <c r="A24401" s="65"/>
      <c r="B24401" s="65"/>
      <c r="C24401" s="65"/>
      <c r="D24401" s="65"/>
      <c r="E24401" s="65"/>
      <c r="F24401" s="65"/>
      <c r="G24401" s="145"/>
    </row>
    <row r="24402" spans="1:7">
      <c r="A24402" s="65"/>
      <c r="B24402" s="65"/>
      <c r="C24402" s="65"/>
      <c r="D24402" s="65"/>
      <c r="E24402" s="65"/>
      <c r="F24402" s="65"/>
      <c r="G24402" s="145"/>
    </row>
    <row r="24403" spans="1:7">
      <c r="A24403" s="65"/>
      <c r="B24403" s="65"/>
      <c r="C24403" s="65"/>
      <c r="D24403" s="65"/>
      <c r="E24403" s="65"/>
      <c r="F24403" s="65"/>
      <c r="G24403" s="145"/>
    </row>
    <row r="24404" spans="1:7">
      <c r="A24404" s="65"/>
      <c r="B24404" s="65"/>
      <c r="C24404" s="65"/>
      <c r="D24404" s="65"/>
      <c r="E24404" s="65"/>
      <c r="F24404" s="65"/>
      <c r="G24404" s="145"/>
    </row>
    <row r="24405" spans="1:7">
      <c r="A24405" s="65"/>
      <c r="B24405" s="65"/>
      <c r="C24405" s="65"/>
      <c r="D24405" s="65"/>
      <c r="E24405" s="65"/>
      <c r="F24405" s="65"/>
      <c r="G24405" s="145"/>
    </row>
    <row r="24406" spans="1:7">
      <c r="A24406" s="65"/>
      <c r="B24406" s="65"/>
      <c r="C24406" s="65"/>
      <c r="D24406" s="65"/>
      <c r="E24406" s="65"/>
      <c r="F24406" s="65"/>
      <c r="G24406" s="145"/>
    </row>
    <row r="24407" spans="1:7">
      <c r="A24407" s="65"/>
      <c r="B24407" s="65"/>
      <c r="C24407" s="65"/>
      <c r="D24407" s="65"/>
      <c r="E24407" s="65"/>
      <c r="F24407" s="65"/>
      <c r="G24407" s="145"/>
    </row>
    <row r="24408" spans="1:7">
      <c r="A24408" s="65"/>
      <c r="B24408" s="65"/>
      <c r="C24408" s="65"/>
      <c r="D24408" s="65"/>
      <c r="E24408" s="65"/>
      <c r="F24408" s="65"/>
      <c r="G24408" s="145"/>
    </row>
    <row r="24409" spans="1:7">
      <c r="A24409" s="65"/>
      <c r="B24409" s="65"/>
      <c r="C24409" s="65"/>
      <c r="D24409" s="65"/>
      <c r="E24409" s="65"/>
      <c r="F24409" s="65"/>
      <c r="G24409" s="145"/>
    </row>
    <row r="24410" spans="1:7">
      <c r="A24410" s="65"/>
      <c r="B24410" s="65"/>
      <c r="C24410" s="65"/>
      <c r="D24410" s="65"/>
      <c r="E24410" s="65"/>
      <c r="F24410" s="65"/>
      <c r="G24410" s="145"/>
    </row>
    <row r="24411" spans="1:7">
      <c r="A24411" s="65"/>
      <c r="B24411" s="65"/>
      <c r="C24411" s="65"/>
      <c r="D24411" s="65"/>
      <c r="E24411" s="65"/>
      <c r="F24411" s="65"/>
      <c r="G24411" s="145"/>
    </row>
    <row r="24412" spans="1:7">
      <c r="A24412" s="65"/>
      <c r="B24412" s="65"/>
      <c r="C24412" s="65"/>
      <c r="D24412" s="65"/>
      <c r="E24412" s="65"/>
      <c r="F24412" s="65"/>
      <c r="G24412" s="145"/>
    </row>
    <row r="24413" spans="1:7">
      <c r="A24413" s="65"/>
      <c r="B24413" s="65"/>
      <c r="C24413" s="65"/>
      <c r="D24413" s="65"/>
      <c r="E24413" s="65"/>
      <c r="F24413" s="65"/>
      <c r="G24413" s="145"/>
    </row>
    <row r="24414" spans="1:7">
      <c r="A24414" s="65"/>
      <c r="B24414" s="65"/>
      <c r="C24414" s="65"/>
      <c r="D24414" s="65"/>
      <c r="E24414" s="65"/>
      <c r="F24414" s="65"/>
      <c r="G24414" s="145"/>
    </row>
    <row r="24415" spans="1:7">
      <c r="A24415" s="65"/>
      <c r="B24415" s="65"/>
      <c r="C24415" s="65"/>
      <c r="D24415" s="65"/>
      <c r="E24415" s="65"/>
      <c r="F24415" s="65"/>
      <c r="G24415" s="145"/>
    </row>
    <row r="24416" spans="1:7">
      <c r="A24416" s="65"/>
      <c r="B24416" s="65"/>
      <c r="C24416" s="65"/>
      <c r="D24416" s="65"/>
      <c r="E24416" s="65"/>
      <c r="F24416" s="65"/>
      <c r="G24416" s="145"/>
    </row>
    <row r="24417" spans="1:7">
      <c r="A24417" s="65"/>
      <c r="B24417" s="65"/>
      <c r="C24417" s="65"/>
      <c r="D24417" s="65"/>
      <c r="E24417" s="65"/>
      <c r="F24417" s="65"/>
      <c r="G24417" s="145"/>
    </row>
    <row r="24418" spans="1:7">
      <c r="A24418" s="65"/>
      <c r="B24418" s="65"/>
      <c r="C24418" s="65"/>
      <c r="D24418" s="65"/>
      <c r="E24418" s="65"/>
      <c r="F24418" s="65"/>
      <c r="G24418" s="145"/>
    </row>
    <row r="24419" spans="1:7">
      <c r="A24419" s="65"/>
      <c r="B24419" s="65"/>
      <c r="C24419" s="65"/>
      <c r="D24419" s="65"/>
      <c r="E24419" s="65"/>
      <c r="F24419" s="65"/>
      <c r="G24419" s="145"/>
    </row>
    <row r="24420" spans="1:7">
      <c r="A24420" s="65"/>
      <c r="B24420" s="65"/>
      <c r="C24420" s="65"/>
      <c r="D24420" s="65"/>
      <c r="E24420" s="65"/>
      <c r="F24420" s="65"/>
      <c r="G24420" s="145"/>
    </row>
    <row r="24421" spans="1:7">
      <c r="A24421" s="65"/>
      <c r="B24421" s="65"/>
      <c r="C24421" s="65"/>
      <c r="D24421" s="65"/>
      <c r="E24421" s="65"/>
      <c r="F24421" s="65"/>
      <c r="G24421" s="145"/>
    </row>
    <row r="24422" spans="1:7">
      <c r="A24422" s="65"/>
      <c r="B24422" s="65"/>
      <c r="C24422" s="65"/>
      <c r="D24422" s="65"/>
      <c r="E24422" s="65"/>
      <c r="F24422" s="65"/>
      <c r="G24422" s="145"/>
    </row>
    <row r="24423" spans="1:7">
      <c r="A24423" s="65"/>
      <c r="B24423" s="65"/>
      <c r="C24423" s="65"/>
      <c r="D24423" s="65"/>
      <c r="E24423" s="65"/>
      <c r="F24423" s="65"/>
      <c r="G24423" s="145"/>
    </row>
    <row r="24424" spans="1:7">
      <c r="A24424" s="65"/>
      <c r="B24424" s="65"/>
      <c r="C24424" s="65"/>
      <c r="D24424" s="65"/>
      <c r="E24424" s="65"/>
      <c r="F24424" s="65"/>
      <c r="G24424" s="145"/>
    </row>
    <row r="24425" spans="1:7">
      <c r="A24425" s="65"/>
      <c r="B24425" s="65"/>
      <c r="C24425" s="65"/>
      <c r="D24425" s="65"/>
      <c r="E24425" s="65"/>
      <c r="F24425" s="65"/>
      <c r="G24425" s="145"/>
    </row>
    <row r="24426" spans="1:7">
      <c r="A24426" s="65"/>
      <c r="B24426" s="65"/>
      <c r="C24426" s="65"/>
      <c r="D24426" s="65"/>
      <c r="E24426" s="65"/>
      <c r="F24426" s="65"/>
      <c r="G24426" s="145"/>
    </row>
    <row r="24427" spans="1:7">
      <c r="A24427" s="65"/>
      <c r="B24427" s="65"/>
      <c r="C24427" s="65"/>
      <c r="D24427" s="65"/>
      <c r="E24427" s="65"/>
      <c r="F24427" s="65"/>
      <c r="G24427" s="145"/>
    </row>
    <row r="24428" spans="1:7">
      <c r="A24428" s="65"/>
      <c r="B24428" s="65"/>
      <c r="C24428" s="65"/>
      <c r="D24428" s="65"/>
      <c r="E24428" s="65"/>
      <c r="F24428" s="65"/>
      <c r="G24428" s="145"/>
    </row>
    <row r="24429" spans="1:7">
      <c r="A24429" s="65"/>
      <c r="B24429" s="65"/>
      <c r="C24429" s="65"/>
      <c r="D24429" s="65"/>
      <c r="E24429" s="65"/>
      <c r="F24429" s="65"/>
      <c r="G24429" s="145"/>
    </row>
    <row r="24430" spans="1:7">
      <c r="A24430" s="65"/>
      <c r="B24430" s="65"/>
      <c r="C24430" s="65"/>
      <c r="D24430" s="65"/>
      <c r="E24430" s="65"/>
      <c r="F24430" s="65"/>
      <c r="G24430" s="145"/>
    </row>
    <row r="24431" spans="1:7">
      <c r="A24431" s="65"/>
      <c r="B24431" s="65"/>
      <c r="C24431" s="65"/>
      <c r="D24431" s="65"/>
      <c r="E24431" s="65"/>
      <c r="F24431" s="65"/>
      <c r="G24431" s="145"/>
    </row>
    <row r="24432" spans="1:7">
      <c r="A24432" s="65"/>
      <c r="B24432" s="65"/>
      <c r="C24432" s="65"/>
      <c r="D24432" s="65"/>
      <c r="E24432" s="65"/>
      <c r="F24432" s="65"/>
      <c r="G24432" s="145"/>
    </row>
    <row r="24433" spans="1:7">
      <c r="A24433" s="65"/>
      <c r="B24433" s="65"/>
      <c r="C24433" s="65"/>
      <c r="D24433" s="65"/>
      <c r="E24433" s="65"/>
      <c r="F24433" s="65"/>
      <c r="G24433" s="145"/>
    </row>
    <row r="24434" spans="1:7">
      <c r="A24434" s="65"/>
      <c r="B24434" s="65"/>
      <c r="C24434" s="65"/>
      <c r="D24434" s="65"/>
      <c r="E24434" s="65"/>
      <c r="F24434" s="65"/>
      <c r="G24434" s="145"/>
    </row>
    <row r="24435" spans="1:7">
      <c r="A24435" s="65"/>
      <c r="B24435" s="65"/>
      <c r="C24435" s="65"/>
      <c r="D24435" s="65"/>
      <c r="E24435" s="65"/>
      <c r="F24435" s="65"/>
      <c r="G24435" s="145"/>
    </row>
    <row r="24436" spans="1:7">
      <c r="A24436" s="65"/>
      <c r="B24436" s="65"/>
      <c r="C24436" s="65"/>
      <c r="D24436" s="65"/>
      <c r="E24436" s="65"/>
      <c r="F24436" s="65"/>
      <c r="G24436" s="145"/>
    </row>
    <row r="24437" spans="1:7">
      <c r="A24437" s="65"/>
      <c r="B24437" s="65"/>
      <c r="C24437" s="65"/>
      <c r="D24437" s="65"/>
      <c r="E24437" s="65"/>
      <c r="F24437" s="65"/>
      <c r="G24437" s="145"/>
    </row>
    <row r="24438" spans="1:7">
      <c r="A24438" s="65"/>
      <c r="B24438" s="65"/>
      <c r="C24438" s="65"/>
      <c r="D24438" s="65"/>
      <c r="E24438" s="65"/>
      <c r="F24438" s="65"/>
      <c r="G24438" s="145"/>
    </row>
    <row r="24439" spans="1:7">
      <c r="A24439" s="65"/>
      <c r="B24439" s="65"/>
      <c r="C24439" s="65"/>
      <c r="D24439" s="65"/>
      <c r="E24439" s="65"/>
      <c r="F24439" s="65"/>
      <c r="G24439" s="145"/>
    </row>
    <row r="24440" spans="1:7">
      <c r="A24440" s="65"/>
      <c r="B24440" s="65"/>
      <c r="C24440" s="65"/>
      <c r="D24440" s="65"/>
      <c r="E24440" s="65"/>
      <c r="F24440" s="65"/>
      <c r="G24440" s="145"/>
    </row>
    <row r="24441" spans="1:7">
      <c r="A24441" s="65"/>
      <c r="B24441" s="65"/>
      <c r="C24441" s="65"/>
      <c r="D24441" s="65"/>
      <c r="E24441" s="65"/>
      <c r="F24441" s="65"/>
      <c r="G24441" s="145"/>
    </row>
    <row r="24442" spans="1:7">
      <c r="A24442" s="65"/>
      <c r="B24442" s="65"/>
      <c r="C24442" s="65"/>
      <c r="D24442" s="65"/>
      <c r="E24442" s="65"/>
      <c r="F24442" s="65"/>
      <c r="G24442" s="145"/>
    </row>
    <row r="24443" spans="1:7">
      <c r="A24443" s="65"/>
      <c r="B24443" s="65"/>
      <c r="C24443" s="65"/>
      <c r="D24443" s="65"/>
      <c r="E24443" s="65"/>
      <c r="F24443" s="65"/>
      <c r="G24443" s="145"/>
    </row>
    <row r="24444" spans="1:7">
      <c r="A24444" s="65"/>
      <c r="B24444" s="65"/>
      <c r="C24444" s="65"/>
      <c r="D24444" s="65"/>
      <c r="E24444" s="65"/>
      <c r="F24444" s="65"/>
      <c r="G24444" s="145"/>
    </row>
    <row r="24445" spans="1:7">
      <c r="A24445" s="65"/>
      <c r="B24445" s="65"/>
      <c r="C24445" s="65"/>
      <c r="D24445" s="65"/>
      <c r="E24445" s="65"/>
      <c r="F24445" s="65"/>
      <c r="G24445" s="145"/>
    </row>
    <row r="24446" spans="1:7">
      <c r="A24446" s="65"/>
      <c r="B24446" s="65"/>
      <c r="C24446" s="65"/>
      <c r="D24446" s="65"/>
      <c r="E24446" s="65"/>
      <c r="F24446" s="65"/>
      <c r="G24446" s="145"/>
    </row>
    <row r="24447" spans="1:7">
      <c r="A24447" s="65"/>
      <c r="B24447" s="65"/>
      <c r="C24447" s="65"/>
      <c r="D24447" s="65"/>
      <c r="E24447" s="65"/>
      <c r="F24447" s="65"/>
      <c r="G24447" s="145"/>
    </row>
    <row r="24448" spans="1:7">
      <c r="A24448" s="65"/>
      <c r="B24448" s="65"/>
      <c r="C24448" s="65"/>
      <c r="D24448" s="65"/>
      <c r="E24448" s="65"/>
      <c r="F24448" s="65"/>
      <c r="G24448" s="145"/>
    </row>
    <row r="24449" spans="1:7">
      <c r="A24449" s="65"/>
      <c r="B24449" s="65"/>
      <c r="C24449" s="65"/>
      <c r="D24449" s="65"/>
      <c r="E24449" s="65"/>
      <c r="F24449" s="65"/>
      <c r="G24449" s="145"/>
    </row>
    <row r="24450" spans="1:7">
      <c r="A24450" s="65"/>
      <c r="B24450" s="65"/>
      <c r="C24450" s="65"/>
      <c r="D24450" s="65"/>
      <c r="E24450" s="65"/>
      <c r="F24450" s="65"/>
      <c r="G24450" s="145"/>
    </row>
    <row r="24451" spans="1:7">
      <c r="A24451" s="65"/>
      <c r="B24451" s="65"/>
      <c r="C24451" s="65"/>
      <c r="D24451" s="65"/>
      <c r="E24451" s="65"/>
      <c r="F24451" s="65"/>
      <c r="G24451" s="145"/>
    </row>
    <row r="24452" spans="1:7">
      <c r="A24452" s="65"/>
      <c r="B24452" s="65"/>
      <c r="C24452" s="65"/>
      <c r="D24452" s="65"/>
      <c r="E24452" s="65"/>
      <c r="F24452" s="65"/>
      <c r="G24452" s="145"/>
    </row>
    <row r="24453" spans="1:7">
      <c r="A24453" s="65"/>
      <c r="B24453" s="65"/>
      <c r="C24453" s="65"/>
      <c r="D24453" s="65"/>
      <c r="E24453" s="65"/>
      <c r="F24453" s="65"/>
      <c r="G24453" s="145"/>
    </row>
    <row r="24454" spans="1:7">
      <c r="A24454" s="65"/>
      <c r="B24454" s="65"/>
      <c r="C24454" s="65"/>
      <c r="D24454" s="65"/>
      <c r="E24454" s="65"/>
      <c r="F24454" s="65"/>
      <c r="G24454" s="145"/>
    </row>
    <row r="24455" spans="1:7">
      <c r="A24455" s="65"/>
      <c r="B24455" s="65"/>
      <c r="C24455" s="65"/>
      <c r="D24455" s="65"/>
      <c r="E24455" s="65"/>
      <c r="F24455" s="65"/>
      <c r="G24455" s="145"/>
    </row>
    <row r="24456" spans="1:7">
      <c r="A24456" s="65"/>
      <c r="B24456" s="65"/>
      <c r="C24456" s="65"/>
      <c r="D24456" s="65"/>
      <c r="E24456" s="65"/>
      <c r="F24456" s="65"/>
      <c r="G24456" s="145"/>
    </row>
    <row r="24457" spans="1:7">
      <c r="A24457" s="65"/>
      <c r="B24457" s="65"/>
      <c r="C24457" s="65"/>
      <c r="D24457" s="65"/>
      <c r="E24457" s="65"/>
      <c r="F24457" s="65"/>
      <c r="G24457" s="145"/>
    </row>
    <row r="24458" spans="1:7">
      <c r="A24458" s="65"/>
      <c r="B24458" s="65"/>
      <c r="C24458" s="65"/>
      <c r="D24458" s="65"/>
      <c r="E24458" s="65"/>
      <c r="F24458" s="65"/>
      <c r="G24458" s="145"/>
    </row>
    <row r="24459" spans="1:7">
      <c r="A24459" s="65"/>
      <c r="B24459" s="65"/>
      <c r="C24459" s="65"/>
      <c r="D24459" s="65"/>
      <c r="E24459" s="65"/>
      <c r="F24459" s="65"/>
      <c r="G24459" s="145"/>
    </row>
    <row r="24460" spans="1:7">
      <c r="A24460" s="65"/>
      <c r="B24460" s="65"/>
      <c r="C24460" s="65"/>
      <c r="D24460" s="65"/>
      <c r="E24460" s="65"/>
      <c r="F24460" s="65"/>
      <c r="G24460" s="145"/>
    </row>
    <row r="24461" spans="1:7">
      <c r="A24461" s="65"/>
      <c r="B24461" s="65"/>
      <c r="C24461" s="65"/>
      <c r="D24461" s="65"/>
      <c r="E24461" s="65"/>
      <c r="F24461" s="65"/>
      <c r="G24461" s="145"/>
    </row>
    <row r="24462" spans="1:7">
      <c r="A24462" s="65"/>
      <c r="B24462" s="65"/>
      <c r="C24462" s="65"/>
      <c r="D24462" s="65"/>
      <c r="E24462" s="65"/>
      <c r="F24462" s="65"/>
      <c r="G24462" s="145"/>
    </row>
    <row r="24463" spans="1:7">
      <c r="A24463" s="65"/>
      <c r="B24463" s="65"/>
      <c r="C24463" s="65"/>
      <c r="D24463" s="65"/>
      <c r="E24463" s="65"/>
      <c r="F24463" s="65"/>
      <c r="G24463" s="145"/>
    </row>
    <row r="24464" spans="1:7">
      <c r="A24464" s="65"/>
      <c r="B24464" s="65"/>
      <c r="C24464" s="65"/>
      <c r="D24464" s="65"/>
      <c r="E24464" s="65"/>
      <c r="F24464" s="65"/>
      <c r="G24464" s="145"/>
    </row>
    <row r="24465" spans="1:7">
      <c r="A24465" s="65"/>
      <c r="B24465" s="65"/>
      <c r="C24465" s="65"/>
      <c r="D24465" s="65"/>
      <c r="E24465" s="65"/>
      <c r="F24465" s="65"/>
      <c r="G24465" s="145"/>
    </row>
    <row r="24466" spans="1:7">
      <c r="A24466" s="65"/>
      <c r="B24466" s="65"/>
      <c r="C24466" s="65"/>
      <c r="D24466" s="65"/>
      <c r="E24466" s="65"/>
      <c r="F24466" s="65"/>
      <c r="G24466" s="145"/>
    </row>
    <row r="24467" spans="1:7">
      <c r="A24467" s="65"/>
      <c r="B24467" s="65"/>
      <c r="C24467" s="65"/>
      <c r="D24467" s="65"/>
      <c r="E24467" s="65"/>
      <c r="F24467" s="65"/>
      <c r="G24467" s="145"/>
    </row>
    <row r="24468" spans="1:7">
      <c r="A24468" s="65"/>
      <c r="B24468" s="65"/>
      <c r="C24468" s="65"/>
      <c r="D24468" s="65"/>
      <c r="E24468" s="65"/>
      <c r="F24468" s="65"/>
      <c r="G24468" s="145"/>
    </row>
    <row r="24469" spans="1:7">
      <c r="A24469" s="65"/>
      <c r="B24469" s="65"/>
      <c r="C24469" s="65"/>
      <c r="D24469" s="65"/>
      <c r="E24469" s="65"/>
      <c r="F24469" s="65"/>
      <c r="G24469" s="145"/>
    </row>
    <row r="24470" spans="1:7">
      <c r="A24470" s="65"/>
      <c r="B24470" s="65"/>
      <c r="C24470" s="65"/>
      <c r="D24470" s="65"/>
      <c r="E24470" s="65"/>
      <c r="F24470" s="65"/>
      <c r="G24470" s="145"/>
    </row>
    <row r="24471" spans="1:7">
      <c r="A24471" s="65"/>
      <c r="B24471" s="65"/>
      <c r="C24471" s="65"/>
      <c r="D24471" s="65"/>
      <c r="E24471" s="65"/>
      <c r="F24471" s="65"/>
      <c r="G24471" s="145"/>
    </row>
    <row r="24472" spans="1:7">
      <c r="A24472" s="65"/>
      <c r="B24472" s="65"/>
      <c r="C24472" s="65"/>
      <c r="D24472" s="65"/>
      <c r="E24472" s="65"/>
      <c r="F24472" s="65"/>
      <c r="G24472" s="145"/>
    </row>
    <row r="24473" spans="1:7">
      <c r="A24473" s="65"/>
      <c r="B24473" s="65"/>
      <c r="C24473" s="65"/>
      <c r="D24473" s="65"/>
      <c r="E24473" s="65"/>
      <c r="F24473" s="65"/>
      <c r="G24473" s="145"/>
    </row>
    <row r="24474" spans="1:7">
      <c r="A24474" s="65"/>
      <c r="B24474" s="65"/>
      <c r="C24474" s="65"/>
      <c r="D24474" s="65"/>
      <c r="E24474" s="65"/>
      <c r="F24474" s="65"/>
      <c r="G24474" s="145"/>
    </row>
    <row r="24475" spans="1:7">
      <c r="A24475" s="65"/>
      <c r="B24475" s="65"/>
      <c r="C24475" s="65"/>
      <c r="D24475" s="65"/>
      <c r="E24475" s="65"/>
      <c r="F24475" s="65"/>
      <c r="G24475" s="145"/>
    </row>
    <row r="24476" spans="1:7">
      <c r="A24476" s="65"/>
      <c r="B24476" s="65"/>
      <c r="C24476" s="65"/>
      <c r="D24476" s="65"/>
      <c r="E24476" s="65"/>
      <c r="F24476" s="65"/>
      <c r="G24476" s="145"/>
    </row>
    <row r="24477" spans="1:7">
      <c r="A24477" s="65"/>
      <c r="B24477" s="65"/>
      <c r="C24477" s="65"/>
      <c r="D24477" s="65"/>
      <c r="E24477" s="65"/>
      <c r="F24477" s="65"/>
      <c r="G24477" s="145"/>
    </row>
    <row r="24478" spans="1:7">
      <c r="A24478" s="65"/>
      <c r="B24478" s="65"/>
      <c r="C24478" s="65"/>
      <c r="D24478" s="65"/>
      <c r="E24478" s="65"/>
      <c r="F24478" s="65"/>
      <c r="G24478" s="145"/>
    </row>
    <row r="24479" spans="1:7">
      <c r="A24479" s="65"/>
      <c r="B24479" s="65"/>
      <c r="C24479" s="65"/>
      <c r="D24479" s="65"/>
      <c r="E24479" s="65"/>
      <c r="F24479" s="65"/>
      <c r="G24479" s="145"/>
    </row>
    <row r="24480" spans="1:7">
      <c r="A24480" s="65"/>
      <c r="B24480" s="65"/>
      <c r="C24480" s="65"/>
      <c r="D24480" s="65"/>
      <c r="E24480" s="65"/>
      <c r="F24480" s="65"/>
      <c r="G24480" s="145"/>
    </row>
    <row r="24481" spans="1:7">
      <c r="A24481" s="65"/>
      <c r="B24481" s="65"/>
      <c r="C24481" s="65"/>
      <c r="D24481" s="65"/>
      <c r="E24481" s="65"/>
      <c r="F24481" s="65"/>
      <c r="G24481" s="145"/>
    </row>
    <row r="24482" spans="1:7">
      <c r="A24482" s="65"/>
      <c r="B24482" s="65"/>
      <c r="C24482" s="65"/>
      <c r="D24482" s="65"/>
      <c r="E24482" s="65"/>
      <c r="F24482" s="65"/>
      <c r="G24482" s="145"/>
    </row>
    <row r="24483" spans="1:7">
      <c r="A24483" s="65"/>
      <c r="B24483" s="65"/>
      <c r="C24483" s="65"/>
      <c r="D24483" s="65"/>
      <c r="E24483" s="65"/>
      <c r="F24483" s="65"/>
      <c r="G24483" s="145"/>
    </row>
    <row r="24484" spans="1:7">
      <c r="A24484" s="65"/>
      <c r="B24484" s="65"/>
      <c r="C24484" s="65"/>
      <c r="D24484" s="65"/>
      <c r="E24484" s="65"/>
      <c r="F24484" s="65"/>
      <c r="G24484" s="145"/>
    </row>
    <row r="24485" spans="1:7">
      <c r="A24485" s="65"/>
      <c r="B24485" s="65"/>
      <c r="C24485" s="65"/>
      <c r="D24485" s="65"/>
      <c r="E24485" s="65"/>
      <c r="F24485" s="65"/>
      <c r="G24485" s="145"/>
    </row>
    <row r="24486" spans="1:7">
      <c r="A24486" s="65"/>
      <c r="B24486" s="65"/>
      <c r="C24486" s="65"/>
      <c r="D24486" s="65"/>
      <c r="E24486" s="65"/>
      <c r="F24486" s="65"/>
      <c r="G24486" s="145"/>
    </row>
    <row r="24487" spans="1:7">
      <c r="A24487" s="65"/>
      <c r="B24487" s="65"/>
      <c r="C24487" s="65"/>
      <c r="D24487" s="65"/>
      <c r="E24487" s="65"/>
      <c r="F24487" s="65"/>
      <c r="G24487" s="145"/>
    </row>
    <row r="24488" spans="1:7">
      <c r="A24488" s="65"/>
      <c r="B24488" s="65"/>
      <c r="C24488" s="65"/>
      <c r="D24488" s="65"/>
      <c r="E24488" s="65"/>
      <c r="F24488" s="65"/>
      <c r="G24488" s="145"/>
    </row>
    <row r="24489" spans="1:7">
      <c r="A24489" s="65"/>
      <c r="B24489" s="65"/>
      <c r="C24489" s="65"/>
      <c r="D24489" s="65"/>
      <c r="E24489" s="65"/>
      <c r="F24489" s="65"/>
      <c r="G24489" s="145"/>
    </row>
    <row r="24490" spans="1:7">
      <c r="A24490" s="65"/>
      <c r="B24490" s="65"/>
      <c r="C24490" s="65"/>
      <c r="D24490" s="65"/>
      <c r="E24490" s="65"/>
      <c r="F24490" s="65"/>
      <c r="G24490" s="145"/>
    </row>
    <row r="24491" spans="1:7">
      <c r="A24491" s="65"/>
      <c r="B24491" s="65"/>
      <c r="C24491" s="65"/>
      <c r="D24491" s="65"/>
      <c r="E24491" s="65"/>
      <c r="F24491" s="65"/>
      <c r="G24491" s="145"/>
    </row>
    <row r="24492" spans="1:7">
      <c r="A24492" s="65"/>
      <c r="B24492" s="65"/>
      <c r="C24492" s="65"/>
      <c r="D24492" s="65"/>
      <c r="E24492" s="65"/>
      <c r="F24492" s="65"/>
      <c r="G24492" s="145"/>
    </row>
    <row r="24493" spans="1:7">
      <c r="A24493" s="65"/>
      <c r="B24493" s="65"/>
      <c r="C24493" s="65"/>
      <c r="D24493" s="65"/>
      <c r="E24493" s="65"/>
      <c r="F24493" s="65"/>
      <c r="G24493" s="145"/>
    </row>
    <row r="24494" spans="1:7">
      <c r="A24494" s="65"/>
      <c r="B24494" s="65"/>
      <c r="C24494" s="65"/>
      <c r="D24494" s="65"/>
      <c r="E24494" s="65"/>
      <c r="F24494" s="65"/>
      <c r="G24494" s="145"/>
    </row>
    <row r="24495" spans="1:7">
      <c r="A24495" s="65"/>
      <c r="B24495" s="65"/>
      <c r="C24495" s="65"/>
      <c r="D24495" s="65"/>
      <c r="E24495" s="65"/>
      <c r="F24495" s="65"/>
      <c r="G24495" s="145"/>
    </row>
    <row r="24496" spans="1:7">
      <c r="A24496" s="65"/>
      <c r="B24496" s="65"/>
      <c r="C24496" s="65"/>
      <c r="D24496" s="65"/>
      <c r="E24496" s="65"/>
      <c r="F24496" s="65"/>
      <c r="G24496" s="145"/>
    </row>
    <row r="24497" spans="1:7">
      <c r="A24497" s="65"/>
      <c r="B24497" s="65"/>
      <c r="C24497" s="65"/>
      <c r="D24497" s="65"/>
      <c r="E24497" s="65"/>
      <c r="F24497" s="65"/>
      <c r="G24497" s="145"/>
    </row>
    <row r="24498" spans="1:7">
      <c r="A24498" s="65"/>
      <c r="B24498" s="65"/>
      <c r="C24498" s="65"/>
      <c r="D24498" s="65"/>
      <c r="E24498" s="65"/>
      <c r="F24498" s="65"/>
      <c r="G24498" s="145"/>
    </row>
    <row r="24499" spans="1:7">
      <c r="A24499" s="65"/>
      <c r="B24499" s="65"/>
      <c r="C24499" s="65"/>
      <c r="D24499" s="65"/>
      <c r="E24499" s="65"/>
      <c r="F24499" s="65"/>
      <c r="G24499" s="145"/>
    </row>
    <row r="24500" spans="1:7">
      <c r="A24500" s="65"/>
      <c r="B24500" s="65"/>
      <c r="C24500" s="65"/>
      <c r="D24500" s="65"/>
      <c r="E24500" s="65"/>
      <c r="F24500" s="65"/>
      <c r="G24500" s="145"/>
    </row>
    <row r="24501" spans="1:7">
      <c r="A24501" s="65"/>
      <c r="B24501" s="65"/>
      <c r="C24501" s="65"/>
      <c r="D24501" s="65"/>
      <c r="E24501" s="65"/>
      <c r="F24501" s="65"/>
      <c r="G24501" s="145"/>
    </row>
    <row r="24502" spans="1:7">
      <c r="A24502" s="65"/>
      <c r="B24502" s="65"/>
      <c r="C24502" s="65"/>
      <c r="D24502" s="65"/>
      <c r="E24502" s="65"/>
      <c r="F24502" s="65"/>
      <c r="G24502" s="145"/>
    </row>
    <row r="24503" spans="1:7">
      <c r="A24503" s="65"/>
      <c r="B24503" s="65"/>
      <c r="C24503" s="65"/>
      <c r="D24503" s="65"/>
      <c r="E24503" s="65"/>
      <c r="F24503" s="65"/>
      <c r="G24503" s="145"/>
    </row>
    <row r="24504" spans="1:7">
      <c r="A24504" s="65"/>
      <c r="B24504" s="65"/>
      <c r="C24504" s="65"/>
      <c r="D24504" s="65"/>
      <c r="E24504" s="65"/>
      <c r="F24504" s="65"/>
      <c r="G24504" s="145"/>
    </row>
    <row r="24505" spans="1:7">
      <c r="A24505" s="65"/>
      <c r="B24505" s="65"/>
      <c r="C24505" s="65"/>
      <c r="D24505" s="65"/>
      <c r="E24505" s="65"/>
      <c r="F24505" s="65"/>
      <c r="G24505" s="145"/>
    </row>
    <row r="24506" spans="1:7">
      <c r="A24506" s="65"/>
      <c r="B24506" s="65"/>
      <c r="C24506" s="65"/>
      <c r="D24506" s="65"/>
      <c r="E24506" s="65"/>
      <c r="F24506" s="65"/>
      <c r="G24506" s="145"/>
    </row>
    <row r="24507" spans="1:7">
      <c r="A24507" s="65"/>
      <c r="B24507" s="65"/>
      <c r="C24507" s="65"/>
      <c r="D24507" s="65"/>
      <c r="E24507" s="65"/>
      <c r="F24507" s="65"/>
      <c r="G24507" s="145"/>
    </row>
    <row r="24508" spans="1:7">
      <c r="A24508" s="65"/>
      <c r="B24508" s="65"/>
      <c r="C24508" s="65"/>
      <c r="D24508" s="65"/>
      <c r="E24508" s="65"/>
      <c r="F24508" s="65"/>
      <c r="G24508" s="145"/>
    </row>
    <row r="24509" spans="1:7">
      <c r="A24509" s="65"/>
      <c r="B24509" s="65"/>
      <c r="C24509" s="65"/>
      <c r="D24509" s="65"/>
      <c r="E24509" s="65"/>
      <c r="F24509" s="65"/>
      <c r="G24509" s="145"/>
    </row>
    <row r="24510" spans="1:7">
      <c r="A24510" s="65"/>
      <c r="B24510" s="65"/>
      <c r="C24510" s="65"/>
      <c r="D24510" s="65"/>
      <c r="E24510" s="65"/>
      <c r="F24510" s="65"/>
      <c r="G24510" s="145"/>
    </row>
    <row r="24511" spans="1:7">
      <c r="A24511" s="65"/>
      <c r="B24511" s="65"/>
      <c r="C24511" s="65"/>
      <c r="D24511" s="65"/>
      <c r="E24511" s="65"/>
      <c r="F24511" s="65"/>
      <c r="G24511" s="145"/>
    </row>
    <row r="24512" spans="1:7">
      <c r="A24512" s="65"/>
      <c r="B24512" s="65"/>
      <c r="C24512" s="65"/>
      <c r="D24512" s="65"/>
      <c r="E24512" s="65"/>
      <c r="F24512" s="65"/>
      <c r="G24512" s="145"/>
    </row>
    <row r="24513" spans="1:7">
      <c r="A24513" s="65"/>
      <c r="B24513" s="65"/>
      <c r="C24513" s="65"/>
      <c r="D24513" s="65"/>
      <c r="E24513" s="65"/>
      <c r="F24513" s="65"/>
      <c r="G24513" s="145"/>
    </row>
    <row r="24514" spans="1:7">
      <c r="A24514" s="65"/>
      <c r="B24514" s="65"/>
      <c r="C24514" s="65"/>
      <c r="D24514" s="65"/>
      <c r="E24514" s="65"/>
      <c r="F24514" s="65"/>
      <c r="G24514" s="145"/>
    </row>
    <row r="24515" spans="1:7">
      <c r="A24515" s="65"/>
      <c r="B24515" s="65"/>
      <c r="C24515" s="65"/>
      <c r="D24515" s="65"/>
      <c r="E24515" s="65"/>
      <c r="F24515" s="65"/>
      <c r="G24515" s="145"/>
    </row>
    <row r="24516" spans="1:7">
      <c r="A24516" s="65"/>
      <c r="B24516" s="65"/>
      <c r="C24516" s="65"/>
      <c r="D24516" s="65"/>
      <c r="E24516" s="65"/>
      <c r="F24516" s="65"/>
      <c r="G24516" s="145"/>
    </row>
    <row r="24517" spans="1:7">
      <c r="A24517" s="65"/>
      <c r="B24517" s="65"/>
      <c r="C24517" s="65"/>
      <c r="D24517" s="65"/>
      <c r="E24517" s="65"/>
      <c r="F24517" s="65"/>
      <c r="G24517" s="145"/>
    </row>
    <row r="24518" spans="1:7">
      <c r="A24518" s="65"/>
      <c r="B24518" s="65"/>
      <c r="C24518" s="65"/>
      <c r="D24518" s="65"/>
      <c r="E24518" s="65"/>
      <c r="F24518" s="65"/>
      <c r="G24518" s="145"/>
    </row>
    <row r="24519" spans="1:7">
      <c r="A24519" s="65"/>
      <c r="B24519" s="65"/>
      <c r="C24519" s="65"/>
      <c r="D24519" s="65"/>
      <c r="E24519" s="65"/>
      <c r="F24519" s="65"/>
      <c r="G24519" s="145"/>
    </row>
    <row r="24520" spans="1:7">
      <c r="A24520" s="65"/>
      <c r="B24520" s="65"/>
      <c r="C24520" s="65"/>
      <c r="D24520" s="65"/>
      <c r="E24520" s="65"/>
      <c r="F24520" s="65"/>
      <c r="G24520" s="145"/>
    </row>
    <row r="24521" spans="1:7">
      <c r="A24521" s="65"/>
      <c r="B24521" s="65"/>
      <c r="C24521" s="65"/>
      <c r="D24521" s="65"/>
      <c r="E24521" s="65"/>
      <c r="F24521" s="65"/>
      <c r="G24521" s="145"/>
    </row>
    <row r="24522" spans="1:7">
      <c r="A24522" s="65"/>
      <c r="B24522" s="65"/>
      <c r="C24522" s="65"/>
      <c r="D24522" s="65"/>
      <c r="E24522" s="65"/>
      <c r="F24522" s="65"/>
      <c r="G24522" s="145"/>
    </row>
    <row r="24523" spans="1:7">
      <c r="A24523" s="65"/>
      <c r="B24523" s="65"/>
      <c r="C24523" s="65"/>
      <c r="D24523" s="65"/>
      <c r="E24523" s="65"/>
      <c r="F24523" s="65"/>
      <c r="G24523" s="145"/>
    </row>
    <row r="24524" spans="1:7">
      <c r="A24524" s="65"/>
      <c r="B24524" s="65"/>
      <c r="C24524" s="65"/>
      <c r="D24524" s="65"/>
      <c r="E24524" s="65"/>
      <c r="F24524" s="65"/>
      <c r="G24524" s="145"/>
    </row>
    <row r="24525" spans="1:7">
      <c r="A24525" s="65"/>
      <c r="B24525" s="65"/>
      <c r="C24525" s="65"/>
      <c r="D24525" s="65"/>
      <c r="E24525" s="65"/>
      <c r="F24525" s="65"/>
      <c r="G24525" s="145"/>
    </row>
    <row r="24526" spans="1:7">
      <c r="A24526" s="65"/>
      <c r="B24526" s="65"/>
      <c r="C24526" s="65"/>
      <c r="D24526" s="65"/>
      <c r="E24526" s="65"/>
      <c r="F24526" s="65"/>
      <c r="G24526" s="145"/>
    </row>
    <row r="24527" spans="1:7">
      <c r="A24527" s="65"/>
      <c r="B24527" s="65"/>
      <c r="C24527" s="65"/>
      <c r="D24527" s="65"/>
      <c r="E24527" s="65"/>
      <c r="F24527" s="65"/>
      <c r="G24527" s="145"/>
    </row>
    <row r="24528" spans="1:7">
      <c r="A24528" s="65"/>
      <c r="B24528" s="65"/>
      <c r="C24528" s="65"/>
      <c r="D24528" s="65"/>
      <c r="E24528" s="65"/>
      <c r="F24528" s="65"/>
      <c r="G24528" s="145"/>
    </row>
    <row r="24529" spans="1:7">
      <c r="A24529" s="65"/>
      <c r="B24529" s="65"/>
      <c r="C24529" s="65"/>
      <c r="D24529" s="65"/>
      <c r="E24529" s="65"/>
      <c r="F24529" s="65"/>
      <c r="G24529" s="145"/>
    </row>
    <row r="24530" spans="1:7">
      <c r="A24530" s="65"/>
      <c r="B24530" s="65"/>
      <c r="C24530" s="65"/>
      <c r="D24530" s="65"/>
      <c r="E24530" s="65"/>
      <c r="F24530" s="65"/>
      <c r="G24530" s="145"/>
    </row>
    <row r="24531" spans="1:7">
      <c r="A24531" s="65"/>
      <c r="B24531" s="65"/>
      <c r="C24531" s="65"/>
      <c r="D24531" s="65"/>
      <c r="E24531" s="65"/>
      <c r="F24531" s="65"/>
      <c r="G24531" s="145"/>
    </row>
    <row r="24532" spans="1:7">
      <c r="A24532" s="65"/>
      <c r="B24532" s="65"/>
      <c r="C24532" s="65"/>
      <c r="D24532" s="65"/>
      <c r="E24532" s="65"/>
      <c r="F24532" s="65"/>
      <c r="G24532" s="145"/>
    </row>
    <row r="24533" spans="1:7">
      <c r="A24533" s="65"/>
      <c r="B24533" s="65"/>
      <c r="C24533" s="65"/>
      <c r="D24533" s="65"/>
      <c r="E24533" s="65"/>
      <c r="F24533" s="65"/>
      <c r="G24533" s="145"/>
    </row>
    <row r="24534" spans="1:7">
      <c r="A24534" s="65"/>
      <c r="B24534" s="65"/>
      <c r="C24534" s="65"/>
      <c r="D24534" s="65"/>
      <c r="E24534" s="65"/>
      <c r="F24534" s="65"/>
      <c r="G24534" s="145"/>
    </row>
    <row r="24535" spans="1:7">
      <c r="A24535" s="65"/>
      <c r="B24535" s="65"/>
      <c r="C24535" s="65"/>
      <c r="D24535" s="65"/>
      <c r="E24535" s="65"/>
      <c r="F24535" s="65"/>
      <c r="G24535" s="145"/>
    </row>
    <row r="24536" spans="1:7">
      <c r="A24536" s="65"/>
      <c r="B24536" s="65"/>
      <c r="C24536" s="65"/>
      <c r="D24536" s="65"/>
      <c r="E24536" s="65"/>
      <c r="F24536" s="65"/>
      <c r="G24536" s="145"/>
    </row>
    <row r="24537" spans="1:7">
      <c r="A24537" s="65"/>
      <c r="B24537" s="65"/>
      <c r="C24537" s="65"/>
      <c r="D24537" s="65"/>
      <c r="E24537" s="65"/>
      <c r="F24537" s="65"/>
      <c r="G24537" s="145"/>
    </row>
    <row r="24538" spans="1:7">
      <c r="A24538" s="65"/>
      <c r="B24538" s="65"/>
      <c r="C24538" s="65"/>
      <c r="D24538" s="65"/>
      <c r="E24538" s="65"/>
      <c r="F24538" s="65"/>
      <c r="G24538" s="145"/>
    </row>
    <row r="24539" spans="1:7">
      <c r="A24539" s="65"/>
      <c r="B24539" s="65"/>
      <c r="C24539" s="65"/>
      <c r="D24539" s="65"/>
      <c r="E24539" s="65"/>
      <c r="F24539" s="65"/>
      <c r="G24539" s="145"/>
    </row>
    <row r="24540" spans="1:7">
      <c r="A24540" s="65"/>
      <c r="B24540" s="65"/>
      <c r="C24540" s="65"/>
      <c r="D24540" s="65"/>
      <c r="E24540" s="65"/>
      <c r="F24540" s="65"/>
      <c r="G24540" s="145"/>
    </row>
    <row r="24541" spans="1:7">
      <c r="A24541" s="65"/>
      <c r="B24541" s="65"/>
      <c r="C24541" s="65"/>
      <c r="D24541" s="65"/>
      <c r="E24541" s="65"/>
      <c r="F24541" s="65"/>
      <c r="G24541" s="145"/>
    </row>
    <row r="24542" spans="1:7">
      <c r="A24542" s="65"/>
      <c r="B24542" s="65"/>
      <c r="C24542" s="65"/>
      <c r="D24542" s="65"/>
      <c r="E24542" s="65"/>
      <c r="F24542" s="65"/>
      <c r="G24542" s="145"/>
    </row>
    <row r="24543" spans="1:7">
      <c r="A24543" s="65"/>
      <c r="B24543" s="65"/>
      <c r="C24543" s="65"/>
      <c r="D24543" s="65"/>
      <c r="E24543" s="65"/>
      <c r="F24543" s="65"/>
      <c r="G24543" s="145"/>
    </row>
    <row r="24544" spans="1:7">
      <c r="A24544" s="65"/>
      <c r="B24544" s="65"/>
      <c r="C24544" s="65"/>
      <c r="D24544" s="65"/>
      <c r="E24544" s="65"/>
      <c r="F24544" s="65"/>
      <c r="G24544" s="145"/>
    </row>
    <row r="24545" spans="1:7">
      <c r="A24545" s="65"/>
      <c r="B24545" s="65"/>
      <c r="C24545" s="65"/>
      <c r="D24545" s="65"/>
      <c r="E24545" s="65"/>
      <c r="F24545" s="65"/>
      <c r="G24545" s="145"/>
    </row>
    <row r="24546" spans="1:7">
      <c r="A24546" s="65"/>
      <c r="B24546" s="65"/>
      <c r="C24546" s="65"/>
      <c r="D24546" s="65"/>
      <c r="E24546" s="65"/>
      <c r="F24546" s="65"/>
      <c r="G24546" s="145"/>
    </row>
    <row r="24547" spans="1:7">
      <c r="A24547" s="65"/>
      <c r="B24547" s="65"/>
      <c r="C24547" s="65"/>
      <c r="D24547" s="65"/>
      <c r="E24547" s="65"/>
      <c r="F24547" s="65"/>
      <c r="G24547" s="145"/>
    </row>
    <row r="24548" spans="1:7">
      <c r="A24548" s="65"/>
      <c r="B24548" s="65"/>
      <c r="C24548" s="65"/>
      <c r="D24548" s="65"/>
      <c r="E24548" s="65"/>
      <c r="F24548" s="65"/>
      <c r="G24548" s="145"/>
    </row>
    <row r="24549" spans="1:7">
      <c r="A24549" s="65"/>
      <c r="B24549" s="65"/>
      <c r="C24549" s="65"/>
      <c r="D24549" s="65"/>
      <c r="E24549" s="65"/>
      <c r="F24549" s="65"/>
      <c r="G24549" s="145"/>
    </row>
    <row r="24550" spans="1:7">
      <c r="A24550" s="65"/>
      <c r="B24550" s="65"/>
      <c r="C24550" s="65"/>
      <c r="D24550" s="65"/>
      <c r="E24550" s="65"/>
      <c r="F24550" s="65"/>
      <c r="G24550" s="145"/>
    </row>
    <row r="24551" spans="1:7">
      <c r="A24551" s="65"/>
      <c r="B24551" s="65"/>
      <c r="C24551" s="65"/>
      <c r="D24551" s="65"/>
      <c r="E24551" s="65"/>
      <c r="F24551" s="65"/>
      <c r="G24551" s="145"/>
    </row>
    <row r="24552" spans="1:7">
      <c r="A24552" s="65"/>
      <c r="B24552" s="65"/>
      <c r="C24552" s="65"/>
      <c r="D24552" s="65"/>
      <c r="E24552" s="65"/>
      <c r="F24552" s="65"/>
      <c r="G24552" s="145"/>
    </row>
    <row r="24553" spans="1:7">
      <c r="A24553" s="65"/>
      <c r="B24553" s="65"/>
      <c r="C24553" s="65"/>
      <c r="D24553" s="65"/>
      <c r="E24553" s="65"/>
      <c r="F24553" s="65"/>
      <c r="G24553" s="145"/>
    </row>
    <row r="24554" spans="1:7">
      <c r="A24554" s="65"/>
      <c r="B24554" s="65"/>
      <c r="C24554" s="65"/>
      <c r="D24554" s="65"/>
      <c r="E24554" s="65"/>
      <c r="F24554" s="65"/>
      <c r="G24554" s="145"/>
    </row>
    <row r="24555" spans="1:7">
      <c r="A24555" s="65"/>
      <c r="B24555" s="65"/>
      <c r="C24555" s="65"/>
      <c r="D24555" s="65"/>
      <c r="E24555" s="65"/>
      <c r="F24555" s="65"/>
      <c r="G24555" s="145"/>
    </row>
    <row r="24556" spans="1:7">
      <c r="A24556" s="65"/>
      <c r="B24556" s="65"/>
      <c r="C24556" s="65"/>
      <c r="D24556" s="65"/>
      <c r="E24556" s="65"/>
      <c r="F24556" s="65"/>
      <c r="G24556" s="145"/>
    </row>
    <row r="24557" spans="1:7">
      <c r="A24557" s="65"/>
      <c r="B24557" s="65"/>
      <c r="C24557" s="65"/>
      <c r="D24557" s="65"/>
      <c r="E24557" s="65"/>
      <c r="F24557" s="65"/>
      <c r="G24557" s="145"/>
    </row>
    <row r="24558" spans="1:7">
      <c r="A24558" s="65"/>
      <c r="B24558" s="65"/>
      <c r="C24558" s="65"/>
      <c r="D24558" s="65"/>
      <c r="E24558" s="65"/>
      <c r="F24558" s="65"/>
      <c r="G24558" s="145"/>
    </row>
    <row r="24559" spans="1:7">
      <c r="A24559" s="65"/>
      <c r="B24559" s="65"/>
      <c r="C24559" s="65"/>
      <c r="D24559" s="65"/>
      <c r="E24559" s="65"/>
      <c r="F24559" s="65"/>
      <c r="G24559" s="145"/>
    </row>
    <row r="24560" spans="1:7">
      <c r="A24560" s="65"/>
      <c r="B24560" s="65"/>
      <c r="C24560" s="65"/>
      <c r="D24560" s="65"/>
      <c r="E24560" s="65"/>
      <c r="F24560" s="65"/>
      <c r="G24560" s="145"/>
    </row>
    <row r="24561" spans="1:7">
      <c r="A24561" s="65"/>
      <c r="B24561" s="65"/>
      <c r="C24561" s="65"/>
      <c r="D24561" s="65"/>
      <c r="E24561" s="65"/>
      <c r="F24561" s="65"/>
      <c r="G24561" s="145"/>
    </row>
    <row r="24562" spans="1:7">
      <c r="A24562" s="65"/>
      <c r="B24562" s="65"/>
      <c r="C24562" s="65"/>
      <c r="D24562" s="65"/>
      <c r="E24562" s="65"/>
      <c r="F24562" s="65"/>
      <c r="G24562" s="145"/>
    </row>
    <row r="24563" spans="1:7">
      <c r="A24563" s="65"/>
      <c r="B24563" s="65"/>
      <c r="C24563" s="65"/>
      <c r="D24563" s="65"/>
      <c r="E24563" s="65"/>
      <c r="F24563" s="65"/>
      <c r="G24563" s="145"/>
    </row>
    <row r="24564" spans="1:7">
      <c r="A24564" s="65"/>
      <c r="B24564" s="65"/>
      <c r="C24564" s="65"/>
      <c r="D24564" s="65"/>
      <c r="E24564" s="65"/>
      <c r="F24564" s="65"/>
      <c r="G24564" s="145"/>
    </row>
    <row r="24565" spans="1:7">
      <c r="A24565" s="65"/>
      <c r="B24565" s="65"/>
      <c r="C24565" s="65"/>
      <c r="D24565" s="65"/>
      <c r="E24565" s="65"/>
      <c r="F24565" s="65"/>
      <c r="G24565" s="145"/>
    </row>
    <row r="24566" spans="1:7">
      <c r="A24566" s="65"/>
      <c r="B24566" s="65"/>
      <c r="C24566" s="65"/>
      <c r="D24566" s="65"/>
      <c r="E24566" s="65"/>
      <c r="F24566" s="65"/>
      <c r="G24566" s="145"/>
    </row>
    <row r="24567" spans="1:7">
      <c r="A24567" s="65"/>
      <c r="B24567" s="65"/>
      <c r="C24567" s="65"/>
      <c r="D24567" s="65"/>
      <c r="E24567" s="65"/>
      <c r="F24567" s="65"/>
      <c r="G24567" s="145"/>
    </row>
    <row r="24568" spans="1:7">
      <c r="A24568" s="65"/>
      <c r="B24568" s="65"/>
      <c r="C24568" s="65"/>
      <c r="D24568" s="65"/>
      <c r="E24568" s="65"/>
      <c r="F24568" s="65"/>
      <c r="G24568" s="145"/>
    </row>
    <row r="24569" spans="1:7">
      <c r="A24569" s="65"/>
      <c r="B24569" s="65"/>
      <c r="C24569" s="65"/>
      <c r="D24569" s="65"/>
      <c r="E24569" s="65"/>
      <c r="F24569" s="65"/>
      <c r="G24569" s="145"/>
    </row>
    <row r="24570" spans="1:7">
      <c r="A24570" s="65"/>
      <c r="B24570" s="65"/>
      <c r="C24570" s="65"/>
      <c r="D24570" s="65"/>
      <c r="E24570" s="65"/>
      <c r="F24570" s="65"/>
      <c r="G24570" s="145"/>
    </row>
    <row r="24571" spans="1:7">
      <c r="A24571" s="65"/>
      <c r="B24571" s="65"/>
      <c r="C24571" s="65"/>
      <c r="D24571" s="65"/>
      <c r="E24571" s="65"/>
      <c r="F24571" s="65"/>
      <c r="G24571" s="145"/>
    </row>
    <row r="24572" spans="1:7">
      <c r="A24572" s="65"/>
      <c r="B24572" s="65"/>
      <c r="C24572" s="65"/>
      <c r="D24572" s="65"/>
      <c r="E24572" s="65"/>
      <c r="F24572" s="65"/>
      <c r="G24572" s="145"/>
    </row>
    <row r="24573" spans="1:7">
      <c r="A24573" s="65"/>
      <c r="B24573" s="65"/>
      <c r="C24573" s="65"/>
      <c r="D24573" s="65"/>
      <c r="E24573" s="65"/>
      <c r="F24573" s="65"/>
      <c r="G24573" s="145"/>
    </row>
    <row r="24574" spans="1:7">
      <c r="A24574" s="65"/>
      <c r="B24574" s="65"/>
      <c r="C24574" s="65"/>
      <c r="D24574" s="65"/>
      <c r="E24574" s="65"/>
      <c r="F24574" s="65"/>
      <c r="G24574" s="145"/>
    </row>
    <row r="24575" spans="1:7">
      <c r="A24575" s="65"/>
      <c r="B24575" s="65"/>
      <c r="C24575" s="65"/>
      <c r="D24575" s="65"/>
      <c r="E24575" s="65"/>
      <c r="F24575" s="65"/>
      <c r="G24575" s="145"/>
    </row>
    <row r="24576" spans="1:7">
      <c r="A24576" s="65"/>
      <c r="B24576" s="65"/>
      <c r="C24576" s="65"/>
      <c r="D24576" s="65"/>
      <c r="E24576" s="65"/>
      <c r="F24576" s="65"/>
      <c r="G24576" s="145"/>
    </row>
    <row r="24577" spans="1:7">
      <c r="A24577" s="65"/>
      <c r="B24577" s="65"/>
      <c r="C24577" s="65"/>
      <c r="D24577" s="65"/>
      <c r="E24577" s="65"/>
      <c r="F24577" s="65"/>
      <c r="G24577" s="145"/>
    </row>
    <row r="24578" spans="1:7">
      <c r="A24578" s="65"/>
      <c r="B24578" s="65"/>
      <c r="C24578" s="65"/>
      <c r="D24578" s="65"/>
      <c r="E24578" s="65"/>
      <c r="F24578" s="65"/>
      <c r="G24578" s="145"/>
    </row>
    <row r="24579" spans="1:7">
      <c r="A24579" s="65"/>
      <c r="B24579" s="65"/>
      <c r="C24579" s="65"/>
      <c r="D24579" s="65"/>
      <c r="E24579" s="65"/>
      <c r="F24579" s="65"/>
      <c r="G24579" s="145"/>
    </row>
    <row r="24580" spans="1:7">
      <c r="A24580" s="65"/>
      <c r="B24580" s="65"/>
      <c r="C24580" s="65"/>
      <c r="D24580" s="65"/>
      <c r="E24580" s="65"/>
      <c r="F24580" s="65"/>
      <c r="G24580" s="145"/>
    </row>
    <row r="24581" spans="1:7">
      <c r="A24581" s="65"/>
      <c r="B24581" s="65"/>
      <c r="C24581" s="65"/>
      <c r="D24581" s="65"/>
      <c r="E24581" s="65"/>
      <c r="F24581" s="65"/>
      <c r="G24581" s="145"/>
    </row>
    <row r="24582" spans="1:7">
      <c r="A24582" s="65"/>
      <c r="B24582" s="65"/>
      <c r="C24582" s="65"/>
      <c r="D24582" s="65"/>
      <c r="E24582" s="65"/>
      <c r="F24582" s="65"/>
      <c r="G24582" s="145"/>
    </row>
    <row r="24583" spans="1:7">
      <c r="A24583" s="65"/>
      <c r="B24583" s="65"/>
      <c r="C24583" s="65"/>
      <c r="D24583" s="65"/>
      <c r="E24583" s="65"/>
      <c r="F24583" s="65"/>
      <c r="G24583" s="145"/>
    </row>
    <row r="24584" spans="1:7">
      <c r="A24584" s="65"/>
      <c r="B24584" s="65"/>
      <c r="C24584" s="65"/>
      <c r="D24584" s="65"/>
      <c r="E24584" s="65"/>
      <c r="F24584" s="65"/>
      <c r="G24584" s="145"/>
    </row>
    <row r="24585" spans="1:7">
      <c r="A24585" s="65"/>
      <c r="B24585" s="65"/>
      <c r="C24585" s="65"/>
      <c r="D24585" s="65"/>
      <c r="E24585" s="65"/>
      <c r="F24585" s="65"/>
      <c r="G24585" s="145"/>
    </row>
    <row r="24586" spans="1:7">
      <c r="A24586" s="65"/>
      <c r="B24586" s="65"/>
      <c r="C24586" s="65"/>
      <c r="D24586" s="65"/>
      <c r="E24586" s="65"/>
      <c r="F24586" s="65"/>
      <c r="G24586" s="145"/>
    </row>
    <row r="24587" spans="1:7">
      <c r="A24587" s="65"/>
      <c r="B24587" s="65"/>
      <c r="C24587" s="65"/>
      <c r="D24587" s="65"/>
      <c r="E24587" s="65"/>
      <c r="F24587" s="65"/>
      <c r="G24587" s="145"/>
    </row>
    <row r="24588" spans="1:7">
      <c r="A24588" s="65"/>
      <c r="B24588" s="65"/>
      <c r="C24588" s="65"/>
      <c r="D24588" s="65"/>
      <c r="E24588" s="65"/>
      <c r="F24588" s="65"/>
      <c r="G24588" s="145"/>
    </row>
    <row r="24589" spans="1:7">
      <c r="A24589" s="65"/>
      <c r="B24589" s="65"/>
      <c r="C24589" s="65"/>
      <c r="D24589" s="65"/>
      <c r="E24589" s="65"/>
      <c r="F24589" s="65"/>
      <c r="G24589" s="145"/>
    </row>
    <row r="24590" spans="1:7">
      <c r="A24590" s="65"/>
      <c r="B24590" s="65"/>
      <c r="C24590" s="65"/>
      <c r="D24590" s="65"/>
      <c r="E24590" s="65"/>
      <c r="F24590" s="65"/>
      <c r="G24590" s="145"/>
    </row>
    <row r="24591" spans="1:7">
      <c r="A24591" s="65"/>
      <c r="B24591" s="65"/>
      <c r="C24591" s="65"/>
      <c r="D24591" s="65"/>
      <c r="E24591" s="65"/>
      <c r="F24591" s="65"/>
      <c r="G24591" s="145"/>
    </row>
    <row r="24592" spans="1:7">
      <c r="A24592" s="65"/>
      <c r="B24592" s="65"/>
      <c r="C24592" s="65"/>
      <c r="D24592" s="65"/>
      <c r="E24592" s="65"/>
      <c r="F24592" s="65"/>
      <c r="G24592" s="145"/>
    </row>
    <row r="24593" spans="1:7">
      <c r="A24593" s="65"/>
      <c r="B24593" s="65"/>
      <c r="C24593" s="65"/>
      <c r="D24593" s="65"/>
      <c r="E24593" s="65"/>
      <c r="F24593" s="65"/>
      <c r="G24593" s="145"/>
    </row>
    <row r="24594" spans="1:7">
      <c r="A24594" s="65"/>
      <c r="B24594" s="65"/>
      <c r="C24594" s="65"/>
      <c r="D24594" s="65"/>
      <c r="E24594" s="65"/>
      <c r="F24594" s="65"/>
      <c r="G24594" s="145"/>
    </row>
    <row r="24595" spans="1:7">
      <c r="A24595" s="65"/>
      <c r="B24595" s="65"/>
      <c r="C24595" s="65"/>
      <c r="D24595" s="65"/>
      <c r="E24595" s="65"/>
      <c r="F24595" s="65"/>
      <c r="G24595" s="145"/>
    </row>
    <row r="24596" spans="1:7">
      <c r="A24596" s="65"/>
      <c r="B24596" s="65"/>
      <c r="C24596" s="65"/>
      <c r="D24596" s="65"/>
      <c r="E24596" s="65"/>
      <c r="F24596" s="65"/>
      <c r="G24596" s="145"/>
    </row>
    <row r="24597" spans="1:7">
      <c r="A24597" s="65"/>
      <c r="B24597" s="65"/>
      <c r="C24597" s="65"/>
      <c r="D24597" s="65"/>
      <c r="E24597" s="65"/>
      <c r="F24597" s="65"/>
      <c r="G24597" s="145"/>
    </row>
    <row r="24598" spans="1:7">
      <c r="A24598" s="65"/>
      <c r="B24598" s="65"/>
      <c r="C24598" s="65"/>
      <c r="D24598" s="65"/>
      <c r="E24598" s="65"/>
      <c r="F24598" s="65"/>
      <c r="G24598" s="145"/>
    </row>
    <row r="24599" spans="1:7">
      <c r="A24599" s="65"/>
      <c r="B24599" s="65"/>
      <c r="C24599" s="65"/>
      <c r="D24599" s="65"/>
      <c r="E24599" s="65"/>
      <c r="F24599" s="65"/>
      <c r="G24599" s="145"/>
    </row>
    <row r="24600" spans="1:7">
      <c r="A24600" s="65"/>
      <c r="B24600" s="65"/>
      <c r="C24600" s="65"/>
      <c r="D24600" s="65"/>
      <c r="E24600" s="65"/>
      <c r="F24600" s="65"/>
      <c r="G24600" s="145"/>
    </row>
    <row r="24601" spans="1:7">
      <c r="A24601" s="65"/>
      <c r="B24601" s="65"/>
      <c r="C24601" s="65"/>
      <c r="D24601" s="65"/>
      <c r="E24601" s="65"/>
      <c r="F24601" s="65"/>
      <c r="G24601" s="145"/>
    </row>
    <row r="24602" spans="1:7">
      <c r="A24602" s="65"/>
      <c r="B24602" s="65"/>
      <c r="C24602" s="65"/>
      <c r="D24602" s="65"/>
      <c r="E24602" s="65"/>
      <c r="F24602" s="65"/>
      <c r="G24602" s="145"/>
    </row>
    <row r="24603" spans="1:7">
      <c r="A24603" s="65"/>
      <c r="B24603" s="65"/>
      <c r="C24603" s="65"/>
      <c r="D24603" s="65"/>
      <c r="E24603" s="65"/>
      <c r="F24603" s="65"/>
      <c r="G24603" s="145"/>
    </row>
    <row r="24604" spans="1:7">
      <c r="A24604" s="65"/>
      <c r="B24604" s="65"/>
      <c r="C24604" s="65"/>
      <c r="D24604" s="65"/>
      <c r="E24604" s="65"/>
      <c r="F24604" s="65"/>
      <c r="G24604" s="145"/>
    </row>
    <row r="24605" spans="1:7">
      <c r="A24605" s="65"/>
      <c r="B24605" s="65"/>
      <c r="C24605" s="65"/>
      <c r="D24605" s="65"/>
      <c r="E24605" s="65"/>
      <c r="F24605" s="65"/>
      <c r="G24605" s="145"/>
    </row>
    <row r="24606" spans="1:7">
      <c r="A24606" s="65"/>
      <c r="B24606" s="65"/>
      <c r="C24606" s="65"/>
      <c r="D24606" s="65"/>
      <c r="E24606" s="65"/>
      <c r="F24606" s="65"/>
      <c r="G24606" s="145"/>
    </row>
    <row r="24607" spans="1:7">
      <c r="A24607" s="65"/>
      <c r="B24607" s="65"/>
      <c r="C24607" s="65"/>
      <c r="D24607" s="65"/>
      <c r="E24607" s="65"/>
      <c r="F24607" s="65"/>
      <c r="G24607" s="145"/>
    </row>
    <row r="24608" spans="1:7">
      <c r="A24608" s="65"/>
      <c r="B24608" s="65"/>
      <c r="C24608" s="65"/>
      <c r="D24608" s="65"/>
      <c r="E24608" s="65"/>
      <c r="F24608" s="65"/>
      <c r="G24608" s="145"/>
    </row>
    <row r="24609" spans="1:7">
      <c r="A24609" s="65"/>
      <c r="B24609" s="65"/>
      <c r="C24609" s="65"/>
      <c r="D24609" s="65"/>
      <c r="E24609" s="65"/>
      <c r="F24609" s="65"/>
      <c r="G24609" s="145"/>
    </row>
    <row r="24610" spans="1:7">
      <c r="A24610" s="65"/>
      <c r="B24610" s="65"/>
      <c r="C24610" s="65"/>
      <c r="D24610" s="65"/>
      <c r="E24610" s="65"/>
      <c r="F24610" s="65"/>
      <c r="G24610" s="145"/>
    </row>
    <row r="24611" spans="1:7">
      <c r="A24611" s="65"/>
      <c r="B24611" s="65"/>
      <c r="C24611" s="65"/>
      <c r="D24611" s="65"/>
      <c r="E24611" s="65"/>
      <c r="F24611" s="65"/>
      <c r="G24611" s="145"/>
    </row>
    <row r="24612" spans="1:7">
      <c r="A24612" s="65"/>
      <c r="B24612" s="65"/>
      <c r="C24612" s="65"/>
      <c r="D24612" s="65"/>
      <c r="E24612" s="65"/>
      <c r="F24612" s="65"/>
      <c r="G24612" s="145"/>
    </row>
    <row r="24613" spans="1:7">
      <c r="A24613" s="65"/>
      <c r="B24613" s="65"/>
      <c r="C24613" s="65"/>
      <c r="D24613" s="65"/>
      <c r="E24613" s="65"/>
      <c r="F24613" s="65"/>
      <c r="G24613" s="145"/>
    </row>
    <row r="24614" spans="1:7">
      <c r="A24614" s="65"/>
      <c r="B24614" s="65"/>
      <c r="C24614" s="65"/>
      <c r="D24614" s="65"/>
      <c r="E24614" s="65"/>
      <c r="F24614" s="65"/>
      <c r="G24614" s="145"/>
    </row>
    <row r="24615" spans="1:7">
      <c r="A24615" s="65"/>
      <c r="B24615" s="65"/>
      <c r="C24615" s="65"/>
      <c r="D24615" s="65"/>
      <c r="E24615" s="65"/>
      <c r="F24615" s="65"/>
      <c r="G24615" s="145"/>
    </row>
    <row r="24616" spans="1:7">
      <c r="A24616" s="65"/>
      <c r="B24616" s="65"/>
      <c r="C24616" s="65"/>
      <c r="D24616" s="65"/>
      <c r="E24616" s="65"/>
      <c r="F24616" s="65"/>
      <c r="G24616" s="145"/>
    </row>
    <row r="24617" spans="1:7">
      <c r="A24617" s="65"/>
      <c r="B24617" s="65"/>
      <c r="C24617" s="65"/>
      <c r="D24617" s="65"/>
      <c r="E24617" s="65"/>
      <c r="F24617" s="65"/>
      <c r="G24617" s="145"/>
    </row>
    <row r="24618" spans="1:7">
      <c r="A24618" s="65"/>
      <c r="B24618" s="65"/>
      <c r="C24618" s="65"/>
      <c r="D24618" s="65"/>
      <c r="E24618" s="65"/>
      <c r="F24618" s="65"/>
      <c r="G24618" s="145"/>
    </row>
    <row r="24619" spans="1:7">
      <c r="A24619" s="65"/>
      <c r="B24619" s="65"/>
      <c r="C24619" s="65"/>
      <c r="D24619" s="65"/>
      <c r="E24619" s="65"/>
      <c r="F24619" s="65"/>
      <c r="G24619" s="145"/>
    </row>
    <row r="24620" spans="1:7">
      <c r="A24620" s="65"/>
      <c r="B24620" s="65"/>
      <c r="C24620" s="65"/>
      <c r="D24620" s="65"/>
      <c r="E24620" s="65"/>
      <c r="F24620" s="65"/>
      <c r="G24620" s="145"/>
    </row>
    <row r="24621" spans="1:7">
      <c r="A24621" s="65"/>
      <c r="B24621" s="65"/>
      <c r="C24621" s="65"/>
      <c r="D24621" s="65"/>
      <c r="E24621" s="65"/>
      <c r="F24621" s="65"/>
      <c r="G24621" s="145"/>
    </row>
    <row r="24622" spans="1:7">
      <c r="A24622" s="65"/>
      <c r="B24622" s="65"/>
      <c r="C24622" s="65"/>
      <c r="D24622" s="65"/>
      <c r="E24622" s="65"/>
      <c r="F24622" s="65"/>
      <c r="G24622" s="145"/>
    </row>
    <row r="24623" spans="1:7">
      <c r="A24623" s="65"/>
      <c r="B24623" s="65"/>
      <c r="C24623" s="65"/>
      <c r="D24623" s="65"/>
      <c r="E24623" s="65"/>
      <c r="F24623" s="65"/>
      <c r="G24623" s="145"/>
    </row>
    <row r="24624" spans="1:7">
      <c r="A24624" s="65"/>
      <c r="B24624" s="65"/>
      <c r="C24624" s="65"/>
      <c r="D24624" s="65"/>
      <c r="E24624" s="65"/>
      <c r="F24624" s="65"/>
      <c r="G24624" s="145"/>
    </row>
    <row r="24625" spans="1:7">
      <c r="A24625" s="65"/>
      <c r="B24625" s="65"/>
      <c r="C24625" s="65"/>
      <c r="D24625" s="65"/>
      <c r="E24625" s="65"/>
      <c r="F24625" s="65"/>
      <c r="G24625" s="145"/>
    </row>
    <row r="24626" spans="1:7">
      <c r="A24626" s="65"/>
      <c r="B24626" s="65"/>
      <c r="C24626" s="65"/>
      <c r="D24626" s="65"/>
      <c r="E24626" s="65"/>
      <c r="F24626" s="65"/>
      <c r="G24626" s="145"/>
    </row>
    <row r="24627" spans="1:7">
      <c r="A24627" s="65"/>
      <c r="B24627" s="65"/>
      <c r="C24627" s="65"/>
      <c r="D24627" s="65"/>
      <c r="E24627" s="65"/>
      <c r="F24627" s="65"/>
      <c r="G24627" s="145"/>
    </row>
    <row r="24628" spans="1:7">
      <c r="A24628" s="65"/>
      <c r="B24628" s="65"/>
      <c r="C24628" s="65"/>
      <c r="D24628" s="65"/>
      <c r="E24628" s="65"/>
      <c r="F24628" s="65"/>
      <c r="G24628" s="145"/>
    </row>
    <row r="24629" spans="1:7">
      <c r="A24629" s="65"/>
      <c r="B24629" s="65"/>
      <c r="C24629" s="65"/>
      <c r="D24629" s="65"/>
      <c r="E24629" s="65"/>
      <c r="F24629" s="65"/>
      <c r="G24629" s="145"/>
    </row>
    <row r="24630" spans="1:7">
      <c r="A24630" s="65"/>
      <c r="B24630" s="65"/>
      <c r="C24630" s="65"/>
      <c r="D24630" s="65"/>
      <c r="E24630" s="65"/>
      <c r="F24630" s="65"/>
      <c r="G24630" s="145"/>
    </row>
    <row r="24631" spans="1:7">
      <c r="A24631" s="65"/>
      <c r="B24631" s="65"/>
      <c r="C24631" s="65"/>
      <c r="D24631" s="65"/>
      <c r="E24631" s="65"/>
      <c r="F24631" s="65"/>
      <c r="G24631" s="145"/>
    </row>
    <row r="24632" spans="1:7">
      <c r="A24632" s="65"/>
      <c r="B24632" s="65"/>
      <c r="C24632" s="65"/>
      <c r="D24632" s="65"/>
      <c r="E24632" s="65"/>
      <c r="F24632" s="65"/>
      <c r="G24632" s="145"/>
    </row>
    <row r="24633" spans="1:7">
      <c r="A24633" s="65"/>
      <c r="B24633" s="65"/>
      <c r="C24633" s="65"/>
      <c r="D24633" s="65"/>
      <c r="E24633" s="65"/>
      <c r="F24633" s="65"/>
      <c r="G24633" s="145"/>
    </row>
    <row r="24634" spans="1:7">
      <c r="A24634" s="65"/>
      <c r="B24634" s="65"/>
      <c r="C24634" s="65"/>
      <c r="D24634" s="65"/>
      <c r="E24634" s="65"/>
      <c r="F24634" s="65"/>
      <c r="G24634" s="145"/>
    </row>
    <row r="24635" spans="1:7">
      <c r="A24635" s="65"/>
      <c r="B24635" s="65"/>
      <c r="C24635" s="65"/>
      <c r="D24635" s="65"/>
      <c r="E24635" s="65"/>
      <c r="F24635" s="65"/>
      <c r="G24635" s="145"/>
    </row>
    <row r="24636" spans="1:7">
      <c r="A24636" s="65"/>
      <c r="B24636" s="65"/>
      <c r="C24636" s="65"/>
      <c r="D24636" s="65"/>
      <c r="E24636" s="65"/>
      <c r="F24636" s="65"/>
      <c r="G24636" s="145"/>
    </row>
    <row r="24637" spans="1:7">
      <c r="A24637" s="65"/>
      <c r="B24637" s="65"/>
      <c r="C24637" s="65"/>
      <c r="D24637" s="65"/>
      <c r="E24637" s="65"/>
      <c r="F24637" s="65"/>
      <c r="G24637" s="145"/>
    </row>
    <row r="24638" spans="1:7">
      <c r="A24638" s="65"/>
      <c r="B24638" s="65"/>
      <c r="C24638" s="65"/>
      <c r="D24638" s="65"/>
      <c r="E24638" s="65"/>
      <c r="F24638" s="65"/>
      <c r="G24638" s="145"/>
    </row>
    <row r="24639" spans="1:7">
      <c r="A24639" s="65"/>
      <c r="B24639" s="65"/>
      <c r="C24639" s="65"/>
      <c r="D24639" s="65"/>
      <c r="E24639" s="65"/>
      <c r="F24639" s="65"/>
      <c r="G24639" s="145"/>
    </row>
    <row r="24640" spans="1:7">
      <c r="A24640" s="65"/>
      <c r="B24640" s="65"/>
      <c r="C24640" s="65"/>
      <c r="D24640" s="65"/>
      <c r="E24640" s="65"/>
      <c r="F24640" s="65"/>
      <c r="G24640" s="145"/>
    </row>
    <row r="24641" spans="1:7">
      <c r="A24641" s="65"/>
      <c r="B24641" s="65"/>
      <c r="C24641" s="65"/>
      <c r="D24641" s="65"/>
      <c r="E24641" s="65"/>
      <c r="F24641" s="65"/>
      <c r="G24641" s="145"/>
    </row>
    <row r="24642" spans="1:7">
      <c r="A24642" s="65"/>
      <c r="B24642" s="65"/>
      <c r="C24642" s="65"/>
      <c r="D24642" s="65"/>
      <c r="E24642" s="65"/>
      <c r="F24642" s="65"/>
      <c r="G24642" s="145"/>
    </row>
    <row r="24643" spans="1:7">
      <c r="A24643" s="65"/>
      <c r="B24643" s="65"/>
      <c r="C24643" s="65"/>
      <c r="D24643" s="65"/>
      <c r="E24643" s="65"/>
      <c r="F24643" s="65"/>
      <c r="G24643" s="145"/>
    </row>
    <row r="24644" spans="1:7">
      <c r="A24644" s="65"/>
      <c r="B24644" s="65"/>
      <c r="C24644" s="65"/>
      <c r="D24644" s="65"/>
      <c r="E24644" s="65"/>
      <c r="F24644" s="65"/>
      <c r="G24644" s="145"/>
    </row>
    <row r="24645" spans="1:7">
      <c r="A24645" s="65"/>
      <c r="B24645" s="65"/>
      <c r="C24645" s="65"/>
      <c r="D24645" s="65"/>
      <c r="E24645" s="65"/>
      <c r="F24645" s="65"/>
      <c r="G24645" s="145"/>
    </row>
    <row r="24646" spans="1:7">
      <c r="A24646" s="65"/>
      <c r="B24646" s="65"/>
      <c r="C24646" s="65"/>
      <c r="D24646" s="65"/>
      <c r="E24646" s="65"/>
      <c r="F24646" s="65"/>
      <c r="G24646" s="145"/>
    </row>
    <row r="24647" spans="1:7">
      <c r="A24647" s="65"/>
      <c r="B24647" s="65"/>
      <c r="C24647" s="65"/>
      <c r="D24647" s="65"/>
      <c r="E24647" s="65"/>
      <c r="F24647" s="65"/>
      <c r="G24647" s="145"/>
    </row>
    <row r="24648" spans="1:7">
      <c r="A24648" s="65"/>
      <c r="B24648" s="65"/>
      <c r="C24648" s="65"/>
      <c r="D24648" s="65"/>
      <c r="E24648" s="65"/>
      <c r="F24648" s="65"/>
      <c r="G24648" s="145"/>
    </row>
    <row r="24649" spans="1:7">
      <c r="A24649" s="65"/>
      <c r="B24649" s="65"/>
      <c r="C24649" s="65"/>
      <c r="D24649" s="65"/>
      <c r="E24649" s="65"/>
      <c r="F24649" s="65"/>
      <c r="G24649" s="145"/>
    </row>
    <row r="24650" spans="1:7">
      <c r="A24650" s="65"/>
      <c r="B24650" s="65"/>
      <c r="C24650" s="65"/>
      <c r="D24650" s="65"/>
      <c r="E24650" s="65"/>
      <c r="F24650" s="65"/>
      <c r="G24650" s="145"/>
    </row>
    <row r="24651" spans="1:7">
      <c r="A24651" s="65"/>
      <c r="B24651" s="65"/>
      <c r="C24651" s="65"/>
      <c r="D24651" s="65"/>
      <c r="E24651" s="65"/>
      <c r="F24651" s="65"/>
      <c r="G24651" s="145"/>
    </row>
    <row r="24652" spans="1:7">
      <c r="A24652" s="65"/>
      <c r="B24652" s="65"/>
      <c r="C24652" s="65"/>
      <c r="D24652" s="65"/>
      <c r="E24652" s="65"/>
      <c r="F24652" s="65"/>
      <c r="G24652" s="145"/>
    </row>
    <row r="24653" spans="1:7">
      <c r="A24653" s="65"/>
      <c r="B24653" s="65"/>
      <c r="C24653" s="65"/>
      <c r="D24653" s="65"/>
      <c r="E24653" s="65"/>
      <c r="F24653" s="65"/>
      <c r="G24653" s="145"/>
    </row>
    <row r="24654" spans="1:7">
      <c r="A24654" s="65"/>
      <c r="B24654" s="65"/>
      <c r="C24654" s="65"/>
      <c r="D24654" s="65"/>
      <c r="E24654" s="65"/>
      <c r="F24654" s="65"/>
      <c r="G24654" s="145"/>
    </row>
    <row r="24655" spans="1:7">
      <c r="A24655" s="65"/>
      <c r="B24655" s="65"/>
      <c r="C24655" s="65"/>
      <c r="D24655" s="65"/>
      <c r="E24655" s="65"/>
      <c r="F24655" s="65"/>
      <c r="G24655" s="145"/>
    </row>
    <row r="24656" spans="1:7">
      <c r="A24656" s="65"/>
      <c r="B24656" s="65"/>
      <c r="C24656" s="65"/>
      <c r="D24656" s="65"/>
      <c r="E24656" s="65"/>
      <c r="F24656" s="65"/>
      <c r="G24656" s="145"/>
    </row>
    <row r="24657" spans="1:7">
      <c r="A24657" s="65"/>
      <c r="B24657" s="65"/>
      <c r="C24657" s="65"/>
      <c r="D24657" s="65"/>
      <c r="E24657" s="65"/>
      <c r="F24657" s="65"/>
      <c r="G24657" s="145"/>
    </row>
    <row r="24658" spans="1:7">
      <c r="A24658" s="65"/>
      <c r="B24658" s="65"/>
      <c r="C24658" s="65"/>
      <c r="D24658" s="65"/>
      <c r="E24658" s="65"/>
      <c r="F24658" s="65"/>
      <c r="G24658" s="145"/>
    </row>
    <row r="24659" spans="1:7">
      <c r="A24659" s="65"/>
      <c r="B24659" s="65"/>
      <c r="C24659" s="65"/>
      <c r="D24659" s="65"/>
      <c r="E24659" s="65"/>
      <c r="F24659" s="65"/>
      <c r="G24659" s="145"/>
    </row>
    <row r="24660" spans="1:7">
      <c r="A24660" s="65"/>
      <c r="B24660" s="65"/>
      <c r="C24660" s="65"/>
      <c r="D24660" s="65"/>
      <c r="E24660" s="65"/>
      <c r="F24660" s="65"/>
      <c r="G24660" s="145"/>
    </row>
    <row r="24661" spans="1:7">
      <c r="A24661" s="65"/>
      <c r="B24661" s="65"/>
      <c r="C24661" s="65"/>
      <c r="D24661" s="65"/>
      <c r="E24661" s="65"/>
      <c r="F24661" s="65"/>
      <c r="G24661" s="145"/>
    </row>
    <row r="24662" spans="1:7">
      <c r="A24662" s="65"/>
      <c r="B24662" s="65"/>
      <c r="C24662" s="65"/>
      <c r="D24662" s="65"/>
      <c r="E24662" s="65"/>
      <c r="F24662" s="65"/>
      <c r="G24662" s="145"/>
    </row>
    <row r="24663" spans="1:7">
      <c r="A24663" s="65"/>
      <c r="B24663" s="65"/>
      <c r="C24663" s="65"/>
      <c r="D24663" s="65"/>
      <c r="E24663" s="65"/>
      <c r="F24663" s="65"/>
      <c r="G24663" s="145"/>
    </row>
    <row r="24664" spans="1:7">
      <c r="A24664" s="65"/>
      <c r="B24664" s="65"/>
      <c r="C24664" s="65"/>
      <c r="D24664" s="65"/>
      <c r="E24664" s="65"/>
      <c r="F24664" s="65"/>
      <c r="G24664" s="145"/>
    </row>
    <row r="24665" spans="1:7">
      <c r="A24665" s="65"/>
      <c r="B24665" s="65"/>
      <c r="C24665" s="65"/>
      <c r="D24665" s="65"/>
      <c r="E24665" s="65"/>
      <c r="F24665" s="65"/>
      <c r="G24665" s="145"/>
    </row>
    <row r="24666" spans="1:7">
      <c r="A24666" s="65"/>
      <c r="B24666" s="65"/>
      <c r="C24666" s="65"/>
      <c r="D24666" s="65"/>
      <c r="E24666" s="65"/>
      <c r="F24666" s="65"/>
      <c r="G24666" s="145"/>
    </row>
    <row r="24667" spans="1:7">
      <c r="A24667" s="65"/>
      <c r="B24667" s="65"/>
      <c r="C24667" s="65"/>
      <c r="D24667" s="65"/>
      <c r="E24667" s="65"/>
      <c r="F24667" s="65"/>
      <c r="G24667" s="145"/>
    </row>
    <row r="24668" spans="1:7">
      <c r="A24668" s="65"/>
      <c r="B24668" s="65"/>
      <c r="C24668" s="65"/>
      <c r="D24668" s="65"/>
      <c r="E24668" s="65"/>
      <c r="F24668" s="65"/>
      <c r="G24668" s="145"/>
    </row>
    <row r="24669" spans="1:7">
      <c r="A24669" s="65"/>
      <c r="B24669" s="65"/>
      <c r="C24669" s="65"/>
      <c r="D24669" s="65"/>
      <c r="E24669" s="65"/>
      <c r="F24669" s="65"/>
      <c r="G24669" s="145"/>
    </row>
    <row r="24670" spans="1:7">
      <c r="A24670" s="65"/>
      <c r="B24670" s="65"/>
      <c r="C24670" s="65"/>
      <c r="D24670" s="65"/>
      <c r="E24670" s="65"/>
      <c r="F24670" s="65"/>
      <c r="G24670" s="145"/>
    </row>
    <row r="24671" spans="1:7">
      <c r="A24671" s="65"/>
      <c r="B24671" s="65"/>
      <c r="C24671" s="65"/>
      <c r="D24671" s="65"/>
      <c r="E24671" s="65"/>
      <c r="F24671" s="65"/>
      <c r="G24671" s="145"/>
    </row>
    <row r="24672" spans="1:7">
      <c r="A24672" s="65"/>
      <c r="B24672" s="65"/>
      <c r="C24672" s="65"/>
      <c r="D24672" s="65"/>
      <c r="E24672" s="65"/>
      <c r="F24672" s="65"/>
      <c r="G24672" s="145"/>
    </row>
    <row r="24673" spans="1:7">
      <c r="A24673" s="65"/>
      <c r="B24673" s="65"/>
      <c r="C24673" s="65"/>
      <c r="D24673" s="65"/>
      <c r="E24673" s="65"/>
      <c r="F24673" s="65"/>
      <c r="G24673" s="145"/>
    </row>
    <row r="24674" spans="1:7">
      <c r="A24674" s="65"/>
      <c r="B24674" s="65"/>
      <c r="C24674" s="65"/>
      <c r="D24674" s="65"/>
      <c r="E24674" s="65"/>
      <c r="F24674" s="65"/>
      <c r="G24674" s="145"/>
    </row>
    <row r="24675" spans="1:7">
      <c r="A24675" s="65"/>
      <c r="B24675" s="65"/>
      <c r="C24675" s="65"/>
      <c r="D24675" s="65"/>
      <c r="E24675" s="65"/>
      <c r="F24675" s="65"/>
      <c r="G24675" s="145"/>
    </row>
    <row r="24676" spans="1:7">
      <c r="A24676" s="65"/>
      <c r="B24676" s="65"/>
      <c r="C24676" s="65"/>
      <c r="D24676" s="65"/>
      <c r="E24676" s="65"/>
      <c r="F24676" s="65"/>
      <c r="G24676" s="145"/>
    </row>
    <row r="24677" spans="1:7">
      <c r="A24677" s="65"/>
      <c r="B24677" s="65"/>
      <c r="C24677" s="65"/>
      <c r="D24677" s="65"/>
      <c r="E24677" s="65"/>
      <c r="F24677" s="65"/>
      <c r="G24677" s="145"/>
    </row>
    <row r="24678" spans="1:7">
      <c r="A24678" s="65"/>
      <c r="B24678" s="65"/>
      <c r="C24678" s="65"/>
      <c r="D24678" s="65"/>
      <c r="E24678" s="65"/>
      <c r="F24678" s="65"/>
      <c r="G24678" s="145"/>
    </row>
    <row r="24679" spans="1:7">
      <c r="A24679" s="65"/>
      <c r="B24679" s="65"/>
      <c r="C24679" s="65"/>
      <c r="D24679" s="65"/>
      <c r="E24679" s="65"/>
      <c r="F24679" s="65"/>
      <c r="G24679" s="145"/>
    </row>
    <row r="24680" spans="1:7">
      <c r="A24680" s="65"/>
      <c r="B24680" s="65"/>
      <c r="C24680" s="65"/>
      <c r="D24680" s="65"/>
      <c r="E24680" s="65"/>
      <c r="F24680" s="65"/>
      <c r="G24680" s="145"/>
    </row>
    <row r="24681" spans="1:7">
      <c r="A24681" s="65"/>
      <c r="B24681" s="65"/>
      <c r="C24681" s="65"/>
      <c r="D24681" s="65"/>
      <c r="E24681" s="65"/>
      <c r="F24681" s="65"/>
      <c r="G24681" s="145"/>
    </row>
    <row r="24682" spans="1:7">
      <c r="A24682" s="65"/>
      <c r="B24682" s="65"/>
      <c r="C24682" s="65"/>
      <c r="D24682" s="65"/>
      <c r="E24682" s="65"/>
      <c r="F24682" s="65"/>
      <c r="G24682" s="145"/>
    </row>
    <row r="24683" spans="1:7">
      <c r="A24683" s="65"/>
      <c r="B24683" s="65"/>
      <c r="C24683" s="65"/>
      <c r="D24683" s="65"/>
      <c r="E24683" s="65"/>
      <c r="F24683" s="65"/>
      <c r="G24683" s="145"/>
    </row>
    <row r="24684" spans="1:7">
      <c r="A24684" s="65"/>
      <c r="B24684" s="65"/>
      <c r="C24684" s="65"/>
      <c r="D24684" s="65"/>
      <c r="E24684" s="65"/>
      <c r="F24684" s="65"/>
      <c r="G24684" s="145"/>
    </row>
    <row r="24685" spans="1:7">
      <c r="A24685" s="65"/>
      <c r="B24685" s="65"/>
      <c r="C24685" s="65"/>
      <c r="D24685" s="65"/>
      <c r="E24685" s="65"/>
      <c r="F24685" s="65"/>
      <c r="G24685" s="145"/>
    </row>
    <row r="24686" spans="1:7">
      <c r="A24686" s="65"/>
      <c r="B24686" s="65"/>
      <c r="C24686" s="65"/>
      <c r="D24686" s="65"/>
      <c r="E24686" s="65"/>
      <c r="F24686" s="65"/>
      <c r="G24686" s="145"/>
    </row>
    <row r="24687" spans="1:7">
      <c r="A24687" s="65"/>
      <c r="B24687" s="65"/>
      <c r="C24687" s="65"/>
      <c r="D24687" s="65"/>
      <c r="E24687" s="65"/>
      <c r="F24687" s="65"/>
      <c r="G24687" s="145"/>
    </row>
    <row r="24688" spans="1:7">
      <c r="A24688" s="65"/>
      <c r="B24688" s="65"/>
      <c r="C24688" s="65"/>
      <c r="D24688" s="65"/>
      <c r="E24688" s="65"/>
      <c r="F24688" s="65"/>
      <c r="G24688" s="145"/>
    </row>
    <row r="24689" spans="1:7">
      <c r="A24689" s="65"/>
      <c r="B24689" s="65"/>
      <c r="C24689" s="65"/>
      <c r="D24689" s="65"/>
      <c r="E24689" s="65"/>
      <c r="F24689" s="65"/>
      <c r="G24689" s="145"/>
    </row>
    <row r="24690" spans="1:7">
      <c r="A24690" s="65"/>
      <c r="B24690" s="65"/>
      <c r="C24690" s="65"/>
      <c r="D24690" s="65"/>
      <c r="E24690" s="65"/>
      <c r="F24690" s="65"/>
      <c r="G24690" s="145"/>
    </row>
    <row r="24691" spans="1:7">
      <c r="A24691" s="65"/>
      <c r="B24691" s="65"/>
      <c r="C24691" s="65"/>
      <c r="D24691" s="65"/>
      <c r="E24691" s="65"/>
      <c r="F24691" s="65"/>
      <c r="G24691" s="145"/>
    </row>
    <row r="24692" spans="1:7">
      <c r="A24692" s="65"/>
      <c r="B24692" s="65"/>
      <c r="C24692" s="65"/>
      <c r="D24692" s="65"/>
      <c r="E24692" s="65"/>
      <c r="F24692" s="65"/>
      <c r="G24692" s="145"/>
    </row>
    <row r="24693" spans="1:7">
      <c r="A24693" s="65"/>
      <c r="B24693" s="65"/>
      <c r="C24693" s="65"/>
      <c r="D24693" s="65"/>
      <c r="E24693" s="65"/>
      <c r="F24693" s="65"/>
      <c r="G24693" s="145"/>
    </row>
    <row r="24694" spans="1:7">
      <c r="A24694" s="65"/>
      <c r="B24694" s="65"/>
      <c r="C24694" s="65"/>
      <c r="D24694" s="65"/>
      <c r="E24694" s="65"/>
      <c r="F24694" s="65"/>
      <c r="G24694" s="145"/>
    </row>
    <row r="24695" spans="1:7">
      <c r="A24695" s="65"/>
      <c r="B24695" s="65"/>
      <c r="C24695" s="65"/>
      <c r="D24695" s="65"/>
      <c r="E24695" s="65"/>
      <c r="F24695" s="65"/>
      <c r="G24695" s="145"/>
    </row>
    <row r="24696" spans="1:7">
      <c r="A24696" s="65"/>
      <c r="B24696" s="65"/>
      <c r="C24696" s="65"/>
      <c r="D24696" s="65"/>
      <c r="E24696" s="65"/>
      <c r="F24696" s="65"/>
      <c r="G24696" s="145"/>
    </row>
    <row r="24697" spans="1:7">
      <c r="A24697" s="65"/>
      <c r="B24697" s="65"/>
      <c r="C24697" s="65"/>
      <c r="D24697" s="65"/>
      <c r="E24697" s="65"/>
      <c r="F24697" s="65"/>
      <c r="G24697" s="145"/>
    </row>
    <row r="24698" spans="1:7">
      <c r="A24698" s="65"/>
      <c r="B24698" s="65"/>
      <c r="C24698" s="65"/>
      <c r="D24698" s="65"/>
      <c r="E24698" s="65"/>
      <c r="F24698" s="65"/>
      <c r="G24698" s="145"/>
    </row>
    <row r="24699" spans="1:7">
      <c r="A24699" s="65"/>
      <c r="B24699" s="65"/>
      <c r="C24699" s="65"/>
      <c r="D24699" s="65"/>
      <c r="E24699" s="65"/>
      <c r="F24699" s="65"/>
      <c r="G24699" s="145"/>
    </row>
    <row r="24700" spans="1:7">
      <c r="A24700" s="65"/>
      <c r="B24700" s="65"/>
      <c r="C24700" s="65"/>
      <c r="D24700" s="65"/>
      <c r="E24700" s="65"/>
      <c r="F24700" s="65"/>
      <c r="G24700" s="145"/>
    </row>
    <row r="24701" spans="1:7">
      <c r="A24701" s="65"/>
      <c r="B24701" s="65"/>
      <c r="C24701" s="65"/>
      <c r="D24701" s="65"/>
      <c r="E24701" s="65"/>
      <c r="F24701" s="65"/>
      <c r="G24701" s="145"/>
    </row>
    <row r="24702" spans="1:7">
      <c r="A24702" s="65"/>
      <c r="B24702" s="65"/>
      <c r="C24702" s="65"/>
      <c r="D24702" s="65"/>
      <c r="E24702" s="65"/>
      <c r="F24702" s="65"/>
      <c r="G24702" s="145"/>
    </row>
    <row r="24703" spans="1:7">
      <c r="A24703" s="65"/>
      <c r="B24703" s="65"/>
      <c r="C24703" s="65"/>
      <c r="D24703" s="65"/>
      <c r="E24703" s="65"/>
      <c r="F24703" s="65"/>
      <c r="G24703" s="145"/>
    </row>
    <row r="24704" spans="1:7">
      <c r="A24704" s="65"/>
      <c r="B24704" s="65"/>
      <c r="C24704" s="65"/>
      <c r="D24704" s="65"/>
      <c r="E24704" s="65"/>
      <c r="F24704" s="65"/>
      <c r="G24704" s="145"/>
    </row>
    <row r="24705" spans="1:7">
      <c r="A24705" s="65"/>
      <c r="B24705" s="65"/>
      <c r="C24705" s="65"/>
      <c r="D24705" s="65"/>
      <c r="E24705" s="65"/>
      <c r="F24705" s="65"/>
      <c r="G24705" s="145"/>
    </row>
    <row r="24706" spans="1:7">
      <c r="A24706" s="65"/>
      <c r="B24706" s="65"/>
      <c r="C24706" s="65"/>
      <c r="D24706" s="65"/>
      <c r="E24706" s="65"/>
      <c r="F24706" s="65"/>
      <c r="G24706" s="145"/>
    </row>
    <row r="24707" spans="1:7">
      <c r="A24707" s="65"/>
      <c r="B24707" s="65"/>
      <c r="C24707" s="65"/>
      <c r="D24707" s="65"/>
      <c r="E24707" s="65"/>
      <c r="F24707" s="65"/>
      <c r="G24707" s="145"/>
    </row>
    <row r="24708" spans="1:7">
      <c r="A24708" s="65"/>
      <c r="B24708" s="65"/>
      <c r="C24708" s="65"/>
      <c r="D24708" s="65"/>
      <c r="E24708" s="65"/>
      <c r="F24708" s="65"/>
      <c r="G24708" s="145"/>
    </row>
    <row r="24709" spans="1:7">
      <c r="A24709" s="65"/>
      <c r="B24709" s="65"/>
      <c r="C24709" s="65"/>
      <c r="D24709" s="65"/>
      <c r="E24709" s="65"/>
      <c r="F24709" s="65"/>
      <c r="G24709" s="145"/>
    </row>
    <row r="24710" spans="1:7">
      <c r="A24710" s="65"/>
      <c r="B24710" s="65"/>
      <c r="C24710" s="65"/>
      <c r="D24710" s="65"/>
      <c r="E24710" s="65"/>
      <c r="F24710" s="65"/>
      <c r="G24710" s="145"/>
    </row>
    <row r="24711" spans="1:7">
      <c r="A24711" s="65"/>
      <c r="B24711" s="65"/>
      <c r="C24711" s="65"/>
      <c r="D24711" s="65"/>
      <c r="E24711" s="65"/>
      <c r="F24711" s="65"/>
      <c r="G24711" s="145"/>
    </row>
    <row r="24712" spans="1:7">
      <c r="A24712" s="65"/>
      <c r="B24712" s="65"/>
      <c r="C24712" s="65"/>
      <c r="D24712" s="65"/>
      <c r="E24712" s="65"/>
      <c r="F24712" s="65"/>
      <c r="G24712" s="145"/>
    </row>
    <row r="24713" spans="1:7">
      <c r="A24713" s="65"/>
      <c r="B24713" s="65"/>
      <c r="C24713" s="65"/>
      <c r="D24713" s="65"/>
      <c r="E24713" s="65"/>
      <c r="F24713" s="65"/>
      <c r="G24713" s="145"/>
    </row>
    <row r="24714" spans="1:7">
      <c r="A24714" s="65"/>
      <c r="B24714" s="65"/>
      <c r="C24714" s="65"/>
      <c r="D24714" s="65"/>
      <c r="E24714" s="65"/>
      <c r="F24714" s="65"/>
      <c r="G24714" s="145"/>
    </row>
    <row r="24715" spans="1:7">
      <c r="A24715" s="65"/>
      <c r="B24715" s="65"/>
      <c r="C24715" s="65"/>
      <c r="D24715" s="65"/>
      <c r="E24715" s="65"/>
      <c r="F24715" s="65"/>
      <c r="G24715" s="145"/>
    </row>
    <row r="24716" spans="1:7">
      <c r="A24716" s="65"/>
      <c r="B24716" s="65"/>
      <c r="C24716" s="65"/>
      <c r="D24716" s="65"/>
      <c r="E24716" s="65"/>
      <c r="F24716" s="65"/>
      <c r="G24716" s="145"/>
    </row>
    <row r="24717" spans="1:7">
      <c r="A24717" s="65"/>
      <c r="B24717" s="65"/>
      <c r="C24717" s="65"/>
      <c r="D24717" s="65"/>
      <c r="E24717" s="65"/>
      <c r="F24717" s="65"/>
      <c r="G24717" s="145"/>
    </row>
    <row r="24718" spans="1:7">
      <c r="A24718" s="65"/>
      <c r="B24718" s="65"/>
      <c r="C24718" s="65"/>
      <c r="D24718" s="65"/>
      <c r="E24718" s="65"/>
      <c r="F24718" s="65"/>
      <c r="G24718" s="145"/>
    </row>
    <row r="24719" spans="1:7">
      <c r="A24719" s="65"/>
      <c r="B24719" s="65"/>
      <c r="C24719" s="65"/>
      <c r="D24719" s="65"/>
      <c r="E24719" s="65"/>
      <c r="F24719" s="65"/>
      <c r="G24719" s="145"/>
    </row>
    <row r="24720" spans="1:7">
      <c r="A24720" s="65"/>
      <c r="B24720" s="65"/>
      <c r="C24720" s="65"/>
      <c r="D24720" s="65"/>
      <c r="E24720" s="65"/>
      <c r="F24720" s="65"/>
      <c r="G24720" s="145"/>
    </row>
    <row r="24721" spans="1:7">
      <c r="A24721" s="65"/>
      <c r="B24721" s="65"/>
      <c r="C24721" s="65"/>
      <c r="D24721" s="65"/>
      <c r="E24721" s="65"/>
      <c r="F24721" s="65"/>
      <c r="G24721" s="145"/>
    </row>
    <row r="24722" spans="1:7">
      <c r="A24722" s="65"/>
      <c r="B24722" s="65"/>
      <c r="C24722" s="65"/>
      <c r="D24722" s="65"/>
      <c r="E24722" s="65"/>
      <c r="F24722" s="65"/>
      <c r="G24722" s="145"/>
    </row>
    <row r="24723" spans="1:7">
      <c r="A24723" s="65"/>
      <c r="B24723" s="65"/>
      <c r="C24723" s="65"/>
      <c r="D24723" s="65"/>
      <c r="E24723" s="65"/>
      <c r="F24723" s="65"/>
      <c r="G24723" s="145"/>
    </row>
    <row r="24724" spans="1:7">
      <c r="A24724" s="65"/>
      <c r="B24724" s="65"/>
      <c r="C24724" s="65"/>
      <c r="D24724" s="65"/>
      <c r="E24724" s="65"/>
      <c r="F24724" s="65"/>
      <c r="G24724" s="145"/>
    </row>
    <row r="24725" spans="1:7">
      <c r="A24725" s="65"/>
      <c r="B24725" s="65"/>
      <c r="C24725" s="65"/>
      <c r="D24725" s="65"/>
      <c r="E24725" s="65"/>
      <c r="F24725" s="65"/>
      <c r="G24725" s="145"/>
    </row>
    <row r="24726" spans="1:7">
      <c r="A24726" s="65"/>
      <c r="B24726" s="65"/>
      <c r="C24726" s="65"/>
      <c r="D24726" s="65"/>
      <c r="E24726" s="65"/>
      <c r="F24726" s="65"/>
      <c r="G24726" s="145"/>
    </row>
    <row r="24727" spans="1:7">
      <c r="A24727" s="65"/>
      <c r="B24727" s="65"/>
      <c r="C24727" s="65"/>
      <c r="D24727" s="65"/>
      <c r="E24727" s="65"/>
      <c r="F24727" s="65"/>
      <c r="G24727" s="145"/>
    </row>
    <row r="24728" spans="1:7">
      <c r="A24728" s="65"/>
      <c r="B24728" s="65"/>
      <c r="C24728" s="65"/>
      <c r="D24728" s="65"/>
      <c r="E24728" s="65"/>
      <c r="F24728" s="65"/>
      <c r="G24728" s="145"/>
    </row>
    <row r="24729" spans="1:7">
      <c r="A24729" s="65"/>
      <c r="B24729" s="65"/>
      <c r="C24729" s="65"/>
      <c r="D24729" s="65"/>
      <c r="E24729" s="65"/>
      <c r="F24729" s="65"/>
      <c r="G24729" s="145"/>
    </row>
    <row r="24730" spans="1:7">
      <c r="A24730" s="65"/>
      <c r="B24730" s="65"/>
      <c r="C24730" s="65"/>
      <c r="D24730" s="65"/>
      <c r="E24730" s="65"/>
      <c r="F24730" s="65"/>
      <c r="G24730" s="145"/>
    </row>
    <row r="24731" spans="1:7">
      <c r="A24731" s="65"/>
      <c r="B24731" s="65"/>
      <c r="C24731" s="65"/>
      <c r="D24731" s="65"/>
      <c r="E24731" s="65"/>
      <c r="F24731" s="65"/>
      <c r="G24731" s="145"/>
    </row>
    <row r="24732" spans="1:7">
      <c r="A24732" s="65"/>
      <c r="B24732" s="65"/>
      <c r="C24732" s="65"/>
      <c r="D24732" s="65"/>
      <c r="E24732" s="65"/>
      <c r="F24732" s="65"/>
      <c r="G24732" s="145"/>
    </row>
    <row r="24733" spans="1:7">
      <c r="A24733" s="65"/>
      <c r="B24733" s="65"/>
      <c r="C24733" s="65"/>
      <c r="D24733" s="65"/>
      <c r="E24733" s="65"/>
      <c r="F24733" s="65"/>
      <c r="G24733" s="145"/>
    </row>
    <row r="24734" spans="1:7">
      <c r="A24734" s="65"/>
      <c r="B24734" s="65"/>
      <c r="C24734" s="65"/>
      <c r="D24734" s="65"/>
      <c r="E24734" s="65"/>
      <c r="F24734" s="65"/>
      <c r="G24734" s="145"/>
    </row>
    <row r="24735" spans="1:7">
      <c r="A24735" s="65"/>
      <c r="B24735" s="65"/>
      <c r="C24735" s="65"/>
      <c r="D24735" s="65"/>
      <c r="E24735" s="65"/>
      <c r="F24735" s="65"/>
      <c r="G24735" s="145"/>
    </row>
    <row r="24736" spans="1:7">
      <c r="A24736" s="65"/>
      <c r="B24736" s="65"/>
      <c r="C24736" s="65"/>
      <c r="D24736" s="65"/>
      <c r="E24736" s="65"/>
      <c r="F24736" s="65"/>
      <c r="G24736" s="145"/>
    </row>
    <row r="24737" spans="1:7">
      <c r="A24737" s="65"/>
      <c r="B24737" s="65"/>
      <c r="C24737" s="65"/>
      <c r="D24737" s="65"/>
      <c r="E24737" s="65"/>
      <c r="F24737" s="65"/>
      <c r="G24737" s="145"/>
    </row>
    <row r="24738" spans="1:7">
      <c r="A24738" s="65"/>
      <c r="B24738" s="65"/>
      <c r="C24738" s="65"/>
      <c r="D24738" s="65"/>
      <c r="E24738" s="65"/>
      <c r="F24738" s="65"/>
      <c r="G24738" s="145"/>
    </row>
    <row r="24739" spans="1:7">
      <c r="A24739" s="65"/>
      <c r="B24739" s="65"/>
      <c r="C24739" s="65"/>
      <c r="D24739" s="65"/>
      <c r="E24739" s="65"/>
      <c r="F24739" s="65"/>
      <c r="G24739" s="145"/>
    </row>
    <row r="24740" spans="1:7">
      <c r="A24740" s="65"/>
      <c r="B24740" s="65"/>
      <c r="C24740" s="65"/>
      <c r="D24740" s="65"/>
      <c r="E24740" s="65"/>
      <c r="F24740" s="65"/>
      <c r="G24740" s="145"/>
    </row>
    <row r="24741" spans="1:7">
      <c r="A24741" s="65"/>
      <c r="B24741" s="65"/>
      <c r="C24741" s="65"/>
      <c r="D24741" s="65"/>
      <c r="E24741" s="65"/>
      <c r="F24741" s="65"/>
      <c r="G24741" s="145"/>
    </row>
    <row r="24742" spans="1:7">
      <c r="A24742" s="65"/>
      <c r="B24742" s="65"/>
      <c r="C24742" s="65"/>
      <c r="D24742" s="65"/>
      <c r="E24742" s="65"/>
      <c r="F24742" s="65"/>
      <c r="G24742" s="145"/>
    </row>
    <row r="24743" spans="1:7">
      <c r="A24743" s="65"/>
      <c r="B24743" s="65"/>
      <c r="C24743" s="65"/>
      <c r="D24743" s="65"/>
      <c r="E24743" s="65"/>
      <c r="F24743" s="65"/>
      <c r="G24743" s="145"/>
    </row>
    <row r="24744" spans="1:7">
      <c r="A24744" s="65"/>
      <c r="B24744" s="65"/>
      <c r="C24744" s="65"/>
      <c r="D24744" s="65"/>
      <c r="E24744" s="65"/>
      <c r="F24744" s="65"/>
      <c r="G24744" s="145"/>
    </row>
    <row r="24745" spans="1:7">
      <c r="A24745" s="65"/>
      <c r="B24745" s="65"/>
      <c r="C24745" s="65"/>
      <c r="D24745" s="65"/>
      <c r="E24745" s="65"/>
      <c r="F24745" s="65"/>
      <c r="G24745" s="145"/>
    </row>
    <row r="24746" spans="1:7">
      <c r="A24746" s="65"/>
      <c r="B24746" s="65"/>
      <c r="C24746" s="65"/>
      <c r="D24746" s="65"/>
      <c r="E24746" s="65"/>
      <c r="F24746" s="65"/>
      <c r="G24746" s="145"/>
    </row>
    <row r="24747" spans="1:7">
      <c r="A24747" s="65"/>
      <c r="B24747" s="65"/>
      <c r="C24747" s="65"/>
      <c r="D24747" s="65"/>
      <c r="E24747" s="65"/>
      <c r="F24747" s="65"/>
      <c r="G24747" s="145"/>
    </row>
    <row r="24748" spans="1:7">
      <c r="A24748" s="65"/>
      <c r="B24748" s="65"/>
      <c r="C24748" s="65"/>
      <c r="D24748" s="65"/>
      <c r="E24748" s="65"/>
      <c r="F24748" s="65"/>
      <c r="G24748" s="145"/>
    </row>
    <row r="24749" spans="1:7">
      <c r="A24749" s="65"/>
      <c r="B24749" s="65"/>
      <c r="C24749" s="65"/>
      <c r="D24749" s="65"/>
      <c r="E24749" s="65"/>
      <c r="F24749" s="65"/>
      <c r="G24749" s="145"/>
    </row>
    <row r="24750" spans="1:7">
      <c r="A24750" s="65"/>
      <c r="B24750" s="65"/>
      <c r="C24750" s="65"/>
      <c r="D24750" s="65"/>
      <c r="E24750" s="65"/>
      <c r="F24750" s="65"/>
      <c r="G24750" s="145"/>
    </row>
    <row r="24751" spans="1:7">
      <c r="A24751" s="65"/>
      <c r="B24751" s="65"/>
      <c r="C24751" s="65"/>
      <c r="D24751" s="65"/>
      <c r="E24751" s="65"/>
      <c r="F24751" s="65"/>
      <c r="G24751" s="145"/>
    </row>
    <row r="24752" spans="1:7">
      <c r="A24752" s="65"/>
      <c r="B24752" s="65"/>
      <c r="C24752" s="65"/>
      <c r="D24752" s="65"/>
      <c r="E24752" s="65"/>
      <c r="F24752" s="65"/>
      <c r="G24752" s="145"/>
    </row>
    <row r="24753" spans="1:7">
      <c r="A24753" s="65"/>
      <c r="B24753" s="65"/>
      <c r="C24753" s="65"/>
      <c r="D24753" s="65"/>
      <c r="E24753" s="65"/>
      <c r="F24753" s="65"/>
      <c r="G24753" s="145"/>
    </row>
    <row r="24754" spans="1:7">
      <c r="A24754" s="65"/>
      <c r="B24754" s="65"/>
      <c r="C24754" s="65"/>
      <c r="D24754" s="65"/>
      <c r="E24754" s="65"/>
      <c r="F24754" s="65"/>
      <c r="G24754" s="145"/>
    </row>
    <row r="24755" spans="1:7">
      <c r="A24755" s="65"/>
      <c r="B24755" s="65"/>
      <c r="C24755" s="65"/>
      <c r="D24755" s="65"/>
      <c r="E24755" s="65"/>
      <c r="F24755" s="65"/>
      <c r="G24755" s="145"/>
    </row>
    <row r="24756" spans="1:7">
      <c r="A24756" s="65"/>
      <c r="B24756" s="65"/>
      <c r="C24756" s="65"/>
      <c r="D24756" s="65"/>
      <c r="E24756" s="65"/>
      <c r="F24756" s="65"/>
      <c r="G24756" s="145"/>
    </row>
    <row r="24757" spans="1:7">
      <c r="A24757" s="65"/>
      <c r="B24757" s="65"/>
      <c r="C24757" s="65"/>
      <c r="D24757" s="65"/>
      <c r="E24757" s="65"/>
      <c r="F24757" s="65"/>
      <c r="G24757" s="145"/>
    </row>
    <row r="24758" spans="1:7">
      <c r="A24758" s="65"/>
      <c r="B24758" s="65"/>
      <c r="C24758" s="65"/>
      <c r="D24758" s="65"/>
      <c r="E24758" s="65"/>
      <c r="F24758" s="65"/>
      <c r="G24758" s="145"/>
    </row>
    <row r="24759" spans="1:7">
      <c r="A24759" s="65"/>
      <c r="B24759" s="65"/>
      <c r="C24759" s="65"/>
      <c r="D24759" s="65"/>
      <c r="E24759" s="65"/>
      <c r="F24759" s="65"/>
      <c r="G24759" s="145"/>
    </row>
    <row r="24760" spans="1:7">
      <c r="A24760" s="65"/>
      <c r="B24760" s="65"/>
      <c r="C24760" s="65"/>
      <c r="D24760" s="65"/>
      <c r="E24760" s="65"/>
      <c r="F24760" s="65"/>
      <c r="G24760" s="145"/>
    </row>
    <row r="24761" spans="1:7">
      <c r="A24761" s="65"/>
      <c r="B24761" s="65"/>
      <c r="C24761" s="65"/>
      <c r="D24761" s="65"/>
      <c r="E24761" s="65"/>
      <c r="F24761" s="65"/>
      <c r="G24761" s="145"/>
    </row>
    <row r="24762" spans="1:7">
      <c r="A24762" s="65"/>
      <c r="B24762" s="65"/>
      <c r="C24762" s="65"/>
      <c r="D24762" s="65"/>
      <c r="E24762" s="65"/>
      <c r="F24762" s="65"/>
      <c r="G24762" s="145"/>
    </row>
    <row r="24763" spans="1:7">
      <c r="A24763" s="65"/>
      <c r="B24763" s="65"/>
      <c r="C24763" s="65"/>
      <c r="D24763" s="65"/>
      <c r="E24763" s="65"/>
      <c r="F24763" s="65"/>
      <c r="G24763" s="145"/>
    </row>
    <row r="24764" spans="1:7">
      <c r="A24764" s="65"/>
      <c r="B24764" s="65"/>
      <c r="C24764" s="65"/>
      <c r="D24764" s="65"/>
      <c r="E24764" s="65"/>
      <c r="F24764" s="65"/>
      <c r="G24764" s="145"/>
    </row>
    <row r="24765" spans="1:7">
      <c r="A24765" s="65"/>
      <c r="B24765" s="65"/>
      <c r="C24765" s="65"/>
      <c r="D24765" s="65"/>
      <c r="E24765" s="65"/>
      <c r="F24765" s="65"/>
      <c r="G24765" s="145"/>
    </row>
    <row r="24766" spans="1:7">
      <c r="A24766" s="65"/>
      <c r="B24766" s="65"/>
      <c r="C24766" s="65"/>
      <c r="D24766" s="65"/>
      <c r="E24766" s="65"/>
      <c r="F24766" s="65"/>
      <c r="G24766" s="145"/>
    </row>
    <row r="24767" spans="1:7">
      <c r="A24767" s="65"/>
      <c r="B24767" s="65"/>
      <c r="C24767" s="65"/>
      <c r="D24767" s="65"/>
      <c r="E24767" s="65"/>
      <c r="F24767" s="65"/>
      <c r="G24767" s="145"/>
    </row>
    <row r="24768" spans="1:7">
      <c r="A24768" s="65"/>
      <c r="B24768" s="65"/>
      <c r="C24768" s="65"/>
      <c r="D24768" s="65"/>
      <c r="E24768" s="65"/>
      <c r="F24768" s="65"/>
      <c r="G24768" s="145"/>
    </row>
    <row r="24769" spans="1:7">
      <c r="A24769" s="65"/>
      <c r="B24769" s="65"/>
      <c r="C24769" s="65"/>
      <c r="D24769" s="65"/>
      <c r="E24769" s="65"/>
      <c r="F24769" s="65"/>
      <c r="G24769" s="145"/>
    </row>
    <row r="24770" spans="1:7">
      <c r="A24770" s="65"/>
      <c r="B24770" s="65"/>
      <c r="C24770" s="65"/>
      <c r="D24770" s="65"/>
      <c r="E24770" s="65"/>
      <c r="F24770" s="65"/>
      <c r="G24770" s="145"/>
    </row>
    <row r="24771" spans="1:7">
      <c r="A24771" s="65"/>
      <c r="B24771" s="65"/>
      <c r="C24771" s="65"/>
      <c r="D24771" s="65"/>
      <c r="E24771" s="65"/>
      <c r="F24771" s="65"/>
      <c r="G24771" s="145"/>
    </row>
    <row r="24772" spans="1:7">
      <c r="A24772" s="65"/>
      <c r="B24772" s="65"/>
      <c r="C24772" s="65"/>
      <c r="D24772" s="65"/>
      <c r="E24772" s="65"/>
      <c r="F24772" s="65"/>
      <c r="G24772" s="145"/>
    </row>
    <row r="24773" spans="1:7">
      <c r="A24773" s="65"/>
      <c r="B24773" s="65"/>
      <c r="C24773" s="65"/>
      <c r="D24773" s="65"/>
      <c r="E24773" s="65"/>
      <c r="F24773" s="65"/>
      <c r="G24773" s="145"/>
    </row>
    <row r="24774" spans="1:7">
      <c r="A24774" s="65"/>
      <c r="B24774" s="65"/>
      <c r="C24774" s="65"/>
      <c r="D24774" s="65"/>
      <c r="E24774" s="65"/>
      <c r="F24774" s="65"/>
      <c r="G24774" s="145"/>
    </row>
    <row r="24775" spans="1:7">
      <c r="A24775" s="65"/>
      <c r="B24775" s="65"/>
      <c r="C24775" s="65"/>
      <c r="D24775" s="65"/>
      <c r="E24775" s="65"/>
      <c r="F24775" s="65"/>
      <c r="G24775" s="145"/>
    </row>
    <row r="24776" spans="1:7">
      <c r="A24776" s="65"/>
      <c r="B24776" s="65"/>
      <c r="C24776" s="65"/>
      <c r="D24776" s="65"/>
      <c r="E24776" s="65"/>
      <c r="F24776" s="65"/>
      <c r="G24776" s="145"/>
    </row>
    <row r="24777" spans="1:7">
      <c r="A24777" s="65"/>
      <c r="B24777" s="65"/>
      <c r="C24777" s="65"/>
      <c r="D24777" s="65"/>
      <c r="E24777" s="65"/>
      <c r="F24777" s="65"/>
      <c r="G24777" s="145"/>
    </row>
    <row r="24778" spans="1:7">
      <c r="A24778" s="65"/>
      <c r="B24778" s="65"/>
      <c r="C24778" s="65"/>
      <c r="D24778" s="65"/>
      <c r="E24778" s="65"/>
      <c r="F24778" s="65"/>
      <c r="G24778" s="145"/>
    </row>
    <row r="24779" spans="1:7">
      <c r="A24779" s="65"/>
      <c r="B24779" s="65"/>
      <c r="C24779" s="65"/>
      <c r="D24779" s="65"/>
      <c r="E24779" s="65"/>
      <c r="F24779" s="65"/>
      <c r="G24779" s="145"/>
    </row>
    <row r="24780" spans="1:7">
      <c r="A24780" s="65"/>
      <c r="B24780" s="65"/>
      <c r="C24780" s="65"/>
      <c r="D24780" s="65"/>
      <c r="E24780" s="65"/>
      <c r="F24780" s="65"/>
      <c r="G24780" s="145"/>
    </row>
    <row r="24781" spans="1:7">
      <c r="A24781" s="65"/>
      <c r="B24781" s="65"/>
      <c r="C24781" s="65"/>
      <c r="D24781" s="65"/>
      <c r="E24781" s="65"/>
      <c r="F24781" s="65"/>
      <c r="G24781" s="145"/>
    </row>
    <row r="24782" spans="1:7">
      <c r="A24782" s="65"/>
      <c r="B24782" s="65"/>
      <c r="C24782" s="65"/>
      <c r="D24782" s="65"/>
      <c r="E24782" s="65"/>
      <c r="F24782" s="65"/>
      <c r="G24782" s="145"/>
    </row>
    <row r="24783" spans="1:7">
      <c r="A24783" s="65"/>
      <c r="B24783" s="65"/>
      <c r="C24783" s="65"/>
      <c r="D24783" s="65"/>
      <c r="E24783" s="65"/>
      <c r="F24783" s="65"/>
      <c r="G24783" s="145"/>
    </row>
    <row r="24784" spans="1:7">
      <c r="A24784" s="65"/>
      <c r="B24784" s="65"/>
      <c r="C24784" s="65"/>
      <c r="D24784" s="65"/>
      <c r="E24784" s="65"/>
      <c r="F24784" s="65"/>
      <c r="G24784" s="145"/>
    </row>
    <row r="24785" spans="1:7">
      <c r="A24785" s="65"/>
      <c r="B24785" s="65"/>
      <c r="C24785" s="65"/>
      <c r="D24785" s="65"/>
      <c r="E24785" s="65"/>
      <c r="F24785" s="65"/>
      <c r="G24785" s="145"/>
    </row>
    <row r="24786" spans="1:7">
      <c r="A24786" s="65"/>
      <c r="B24786" s="65"/>
      <c r="C24786" s="65"/>
      <c r="D24786" s="65"/>
      <c r="E24786" s="65"/>
      <c r="F24786" s="65"/>
      <c r="G24786" s="145"/>
    </row>
    <row r="24787" spans="1:7">
      <c r="A24787" s="65"/>
      <c r="B24787" s="65"/>
      <c r="C24787" s="65"/>
      <c r="D24787" s="65"/>
      <c r="E24787" s="65"/>
      <c r="F24787" s="65"/>
      <c r="G24787" s="145"/>
    </row>
    <row r="24788" spans="1:7">
      <c r="A24788" s="65"/>
      <c r="B24788" s="65"/>
      <c r="C24788" s="65"/>
      <c r="D24788" s="65"/>
      <c r="E24788" s="65"/>
      <c r="F24788" s="65"/>
      <c r="G24788" s="145"/>
    </row>
    <row r="24789" spans="1:7">
      <c r="A24789" s="65"/>
      <c r="B24789" s="65"/>
      <c r="C24789" s="65"/>
      <c r="D24789" s="65"/>
      <c r="E24789" s="65"/>
      <c r="F24789" s="65"/>
      <c r="G24789" s="145"/>
    </row>
    <row r="24790" spans="1:7">
      <c r="A24790" s="65"/>
      <c r="B24790" s="65"/>
      <c r="C24790" s="65"/>
      <c r="D24790" s="65"/>
      <c r="E24790" s="65"/>
      <c r="F24790" s="65"/>
      <c r="G24790" s="145"/>
    </row>
    <row r="24791" spans="1:7">
      <c r="A24791" s="65"/>
      <c r="B24791" s="65"/>
      <c r="C24791" s="65"/>
      <c r="D24791" s="65"/>
      <c r="E24791" s="65"/>
      <c r="F24791" s="65"/>
      <c r="G24791" s="145"/>
    </row>
    <row r="24792" spans="1:7">
      <c r="A24792" s="65"/>
      <c r="B24792" s="65"/>
      <c r="C24792" s="65"/>
      <c r="D24792" s="65"/>
      <c r="E24792" s="65"/>
      <c r="F24792" s="65"/>
      <c r="G24792" s="145"/>
    </row>
    <row r="24793" spans="1:7">
      <c r="A24793" s="65"/>
      <c r="B24793" s="65"/>
      <c r="C24793" s="65"/>
      <c r="D24793" s="65"/>
      <c r="E24793" s="65"/>
      <c r="F24793" s="65"/>
      <c r="G24793" s="145"/>
    </row>
    <row r="24794" spans="1:7">
      <c r="A24794" s="65"/>
      <c r="B24794" s="65"/>
      <c r="C24794" s="65"/>
      <c r="D24794" s="65"/>
      <c r="E24794" s="65"/>
      <c r="F24794" s="65"/>
      <c r="G24794" s="145"/>
    </row>
    <row r="24795" spans="1:7">
      <c r="A24795" s="65"/>
      <c r="B24795" s="65"/>
      <c r="C24795" s="65"/>
      <c r="D24795" s="65"/>
      <c r="E24795" s="65"/>
      <c r="F24795" s="65"/>
      <c r="G24795" s="145"/>
    </row>
    <row r="24796" spans="1:7">
      <c r="A24796" s="65"/>
      <c r="B24796" s="65"/>
      <c r="C24796" s="65"/>
      <c r="D24796" s="65"/>
      <c r="E24796" s="65"/>
      <c r="F24796" s="65"/>
      <c r="G24796" s="145"/>
    </row>
    <row r="24797" spans="1:7">
      <c r="A24797" s="65"/>
      <c r="B24797" s="65"/>
      <c r="C24797" s="65"/>
      <c r="D24797" s="65"/>
      <c r="E24797" s="65"/>
      <c r="F24797" s="65"/>
      <c r="G24797" s="145"/>
    </row>
    <row r="24798" spans="1:7">
      <c r="A24798" s="65"/>
      <c r="B24798" s="65"/>
      <c r="C24798" s="65"/>
      <c r="D24798" s="65"/>
      <c r="E24798" s="65"/>
      <c r="F24798" s="65"/>
      <c r="G24798" s="145"/>
    </row>
    <row r="24799" spans="1:7">
      <c r="A24799" s="65"/>
      <c r="B24799" s="65"/>
      <c r="C24799" s="65"/>
      <c r="D24799" s="65"/>
      <c r="E24799" s="65"/>
      <c r="F24799" s="65"/>
      <c r="G24799" s="145"/>
    </row>
    <row r="24800" spans="1:7">
      <c r="A24800" s="65"/>
      <c r="B24800" s="65"/>
      <c r="C24800" s="65"/>
      <c r="D24800" s="65"/>
      <c r="E24800" s="65"/>
      <c r="F24800" s="65"/>
      <c r="G24800" s="145"/>
    </row>
    <row r="24801" spans="1:7">
      <c r="A24801" s="65"/>
      <c r="B24801" s="65"/>
      <c r="C24801" s="65"/>
      <c r="D24801" s="65"/>
      <c r="E24801" s="65"/>
      <c r="F24801" s="65"/>
      <c r="G24801" s="145"/>
    </row>
    <row r="24802" spans="1:7">
      <c r="A24802" s="65"/>
      <c r="B24802" s="65"/>
      <c r="C24802" s="65"/>
      <c r="D24802" s="65"/>
      <c r="E24802" s="65"/>
      <c r="F24802" s="65"/>
      <c r="G24802" s="145"/>
    </row>
    <row r="24803" spans="1:7">
      <c r="A24803" s="65"/>
      <c r="B24803" s="65"/>
      <c r="C24803" s="65"/>
      <c r="D24803" s="65"/>
      <c r="E24803" s="65"/>
      <c r="F24803" s="65"/>
      <c r="G24803" s="145"/>
    </row>
    <row r="24804" spans="1:7">
      <c r="A24804" s="65"/>
      <c r="B24804" s="65"/>
      <c r="C24804" s="65"/>
      <c r="D24804" s="65"/>
      <c r="E24804" s="65"/>
      <c r="F24804" s="65"/>
      <c r="G24804" s="145"/>
    </row>
    <row r="24805" spans="1:7">
      <c r="A24805" s="65"/>
      <c r="B24805" s="65"/>
      <c r="C24805" s="65"/>
      <c r="D24805" s="65"/>
      <c r="E24805" s="65"/>
      <c r="F24805" s="65"/>
      <c r="G24805" s="145"/>
    </row>
    <row r="24806" spans="1:7">
      <c r="A24806" s="65"/>
      <c r="B24806" s="65"/>
      <c r="C24806" s="65"/>
      <c r="D24806" s="65"/>
      <c r="E24806" s="65"/>
      <c r="F24806" s="65"/>
      <c r="G24806" s="145"/>
    </row>
    <row r="24807" spans="1:7">
      <c r="A24807" s="65"/>
      <c r="B24807" s="65"/>
      <c r="C24807" s="65"/>
      <c r="D24807" s="65"/>
      <c r="E24807" s="65"/>
      <c r="F24807" s="65"/>
      <c r="G24807" s="145"/>
    </row>
    <row r="24808" spans="1:7">
      <c r="A24808" s="65"/>
      <c r="B24808" s="65"/>
      <c r="C24808" s="65"/>
      <c r="D24808" s="65"/>
      <c r="E24808" s="65"/>
      <c r="F24808" s="65"/>
      <c r="G24808" s="145"/>
    </row>
    <row r="24809" spans="1:7">
      <c r="A24809" s="65"/>
      <c r="B24809" s="65"/>
      <c r="C24809" s="65"/>
      <c r="D24809" s="65"/>
      <c r="E24809" s="65"/>
      <c r="F24809" s="65"/>
      <c r="G24809" s="145"/>
    </row>
    <row r="24810" spans="1:7">
      <c r="A24810" s="65"/>
      <c r="B24810" s="65"/>
      <c r="C24810" s="65"/>
      <c r="D24810" s="65"/>
      <c r="E24810" s="65"/>
      <c r="F24810" s="65"/>
      <c r="G24810" s="145"/>
    </row>
    <row r="24811" spans="1:7">
      <c r="A24811" s="65"/>
      <c r="B24811" s="65"/>
      <c r="C24811" s="65"/>
      <c r="D24811" s="65"/>
      <c r="E24811" s="65"/>
      <c r="F24811" s="65"/>
      <c r="G24811" s="145"/>
    </row>
    <row r="24812" spans="1:7">
      <c r="A24812" s="65"/>
      <c r="B24812" s="65"/>
      <c r="C24812" s="65"/>
      <c r="D24812" s="65"/>
      <c r="E24812" s="65"/>
      <c r="F24812" s="65"/>
      <c r="G24812" s="145"/>
    </row>
    <row r="24813" spans="1:7">
      <c r="A24813" s="65"/>
      <c r="B24813" s="65"/>
      <c r="C24813" s="65"/>
      <c r="D24813" s="65"/>
      <c r="E24813" s="65"/>
      <c r="F24813" s="65"/>
      <c r="G24813" s="145"/>
    </row>
    <row r="24814" spans="1:7">
      <c r="A24814" s="65"/>
      <c r="B24814" s="65"/>
      <c r="C24814" s="65"/>
      <c r="D24814" s="65"/>
      <c r="E24814" s="65"/>
      <c r="F24814" s="65"/>
      <c r="G24814" s="145"/>
    </row>
    <row r="24815" spans="1:7">
      <c r="A24815" s="65"/>
      <c r="B24815" s="65"/>
      <c r="C24815" s="65"/>
      <c r="D24815" s="65"/>
      <c r="E24815" s="65"/>
      <c r="F24815" s="65"/>
      <c r="G24815" s="145"/>
    </row>
    <row r="24816" spans="1:7">
      <c r="A24816" s="65"/>
      <c r="B24816" s="65"/>
      <c r="C24816" s="65"/>
      <c r="D24816" s="65"/>
      <c r="E24816" s="65"/>
      <c r="F24816" s="65"/>
      <c r="G24816" s="145"/>
    </row>
    <row r="24817" spans="1:7">
      <c r="A24817" s="65"/>
      <c r="B24817" s="65"/>
      <c r="C24817" s="65"/>
      <c r="D24817" s="65"/>
      <c r="E24817" s="65"/>
      <c r="F24817" s="65"/>
      <c r="G24817" s="145"/>
    </row>
    <row r="24818" spans="1:7">
      <c r="A24818" s="65"/>
      <c r="B24818" s="65"/>
      <c r="C24818" s="65"/>
      <c r="D24818" s="65"/>
      <c r="E24818" s="65"/>
      <c r="F24818" s="65"/>
      <c r="G24818" s="145"/>
    </row>
    <row r="24819" spans="1:7">
      <c r="A24819" s="65"/>
      <c r="B24819" s="65"/>
      <c r="C24819" s="65"/>
      <c r="D24819" s="65"/>
      <c r="E24819" s="65"/>
      <c r="F24819" s="65"/>
      <c r="G24819" s="145"/>
    </row>
    <row r="24820" spans="1:7">
      <c r="A24820" s="65"/>
      <c r="B24820" s="65"/>
      <c r="C24820" s="65"/>
      <c r="D24820" s="65"/>
      <c r="E24820" s="65"/>
      <c r="F24820" s="65"/>
      <c r="G24820" s="145"/>
    </row>
    <row r="24821" spans="1:7">
      <c r="A24821" s="65"/>
      <c r="B24821" s="65"/>
      <c r="C24821" s="65"/>
      <c r="D24821" s="65"/>
      <c r="E24821" s="65"/>
      <c r="F24821" s="65"/>
      <c r="G24821" s="145"/>
    </row>
    <row r="24822" spans="1:7">
      <c r="A24822" s="65"/>
      <c r="B24822" s="65"/>
      <c r="C24822" s="65"/>
      <c r="D24822" s="65"/>
      <c r="E24822" s="65"/>
      <c r="F24822" s="65"/>
      <c r="G24822" s="145"/>
    </row>
    <row r="24823" spans="1:7">
      <c r="A24823" s="65"/>
      <c r="B24823" s="65"/>
      <c r="C24823" s="65"/>
      <c r="D24823" s="65"/>
      <c r="E24823" s="65"/>
      <c r="F24823" s="65"/>
      <c r="G24823" s="145"/>
    </row>
    <row r="24824" spans="1:7">
      <c r="A24824" s="65"/>
      <c r="B24824" s="65"/>
      <c r="C24824" s="65"/>
      <c r="D24824" s="65"/>
      <c r="E24824" s="65"/>
      <c r="F24824" s="65"/>
      <c r="G24824" s="145"/>
    </row>
    <row r="24825" spans="1:7">
      <c r="A24825" s="65"/>
      <c r="B24825" s="65"/>
      <c r="C24825" s="65"/>
      <c r="D24825" s="65"/>
      <c r="E24825" s="65"/>
      <c r="F24825" s="65"/>
      <c r="G24825" s="145"/>
    </row>
    <row r="24826" spans="1:7">
      <c r="A24826" s="65"/>
      <c r="B24826" s="65"/>
      <c r="C24826" s="65"/>
      <c r="D24826" s="65"/>
      <c r="E24826" s="65"/>
      <c r="F24826" s="65"/>
      <c r="G24826" s="145"/>
    </row>
    <row r="24827" spans="1:7">
      <c r="A24827" s="65"/>
      <c r="B24827" s="65"/>
      <c r="C24827" s="65"/>
      <c r="D24827" s="65"/>
      <c r="E24827" s="65"/>
      <c r="F24827" s="65"/>
      <c r="G24827" s="145"/>
    </row>
    <row r="24828" spans="1:7">
      <c r="A24828" s="65"/>
      <c r="B24828" s="65"/>
      <c r="C24828" s="65"/>
      <c r="D24828" s="65"/>
      <c r="E24828" s="65"/>
      <c r="F24828" s="65"/>
      <c r="G24828" s="145"/>
    </row>
    <row r="24829" spans="1:7">
      <c r="A24829" s="65"/>
      <c r="B24829" s="65"/>
      <c r="C24829" s="65"/>
      <c r="D24829" s="65"/>
      <c r="E24829" s="65"/>
      <c r="F24829" s="65"/>
      <c r="G24829" s="145"/>
    </row>
    <row r="24830" spans="1:7">
      <c r="A24830" s="65"/>
      <c r="B24830" s="65"/>
      <c r="C24830" s="65"/>
      <c r="D24830" s="65"/>
      <c r="E24830" s="65"/>
      <c r="F24830" s="65"/>
      <c r="G24830" s="145"/>
    </row>
    <row r="24831" spans="1:7">
      <c r="A24831" s="65"/>
      <c r="B24831" s="65"/>
      <c r="C24831" s="65"/>
      <c r="D24831" s="65"/>
      <c r="E24831" s="65"/>
      <c r="F24831" s="65"/>
      <c r="G24831" s="145"/>
    </row>
    <row r="24832" spans="1:7">
      <c r="A24832" s="65"/>
      <c r="B24832" s="65"/>
      <c r="C24832" s="65"/>
      <c r="D24832" s="65"/>
      <c r="E24832" s="65"/>
      <c r="F24832" s="65"/>
      <c r="G24832" s="145"/>
    </row>
    <row r="24833" spans="1:7">
      <c r="A24833" s="65"/>
      <c r="B24833" s="65"/>
      <c r="C24833" s="65"/>
      <c r="D24833" s="65"/>
      <c r="E24833" s="65"/>
      <c r="F24833" s="65"/>
      <c r="G24833" s="145"/>
    </row>
    <row r="24834" spans="1:7">
      <c r="A24834" s="65"/>
      <c r="B24834" s="65"/>
      <c r="C24834" s="65"/>
      <c r="D24834" s="65"/>
      <c r="E24834" s="65"/>
      <c r="F24834" s="65"/>
      <c r="G24834" s="145"/>
    </row>
    <row r="24835" spans="1:7">
      <c r="A24835" s="65"/>
      <c r="B24835" s="65"/>
      <c r="C24835" s="65"/>
      <c r="D24835" s="65"/>
      <c r="E24835" s="65"/>
      <c r="F24835" s="65"/>
      <c r="G24835" s="145"/>
    </row>
    <row r="24836" spans="1:7">
      <c r="A24836" s="65"/>
      <c r="B24836" s="65"/>
      <c r="C24836" s="65"/>
      <c r="D24836" s="65"/>
      <c r="E24836" s="65"/>
      <c r="F24836" s="65"/>
      <c r="G24836" s="145"/>
    </row>
    <row r="24837" spans="1:7">
      <c r="A24837" s="65"/>
      <c r="B24837" s="65"/>
      <c r="C24837" s="65"/>
      <c r="D24837" s="65"/>
      <c r="E24837" s="65"/>
      <c r="F24837" s="65"/>
      <c r="G24837" s="145"/>
    </row>
    <row r="24838" spans="1:7">
      <c r="A24838" s="65"/>
      <c r="B24838" s="65"/>
      <c r="C24838" s="65"/>
      <c r="D24838" s="65"/>
      <c r="E24838" s="65"/>
      <c r="F24838" s="65"/>
      <c r="G24838" s="145"/>
    </row>
    <row r="24839" spans="1:7">
      <c r="A24839" s="65"/>
      <c r="B24839" s="65"/>
      <c r="C24839" s="65"/>
      <c r="D24839" s="65"/>
      <c r="E24839" s="65"/>
      <c r="F24839" s="65"/>
      <c r="G24839" s="145"/>
    </row>
    <row r="24840" spans="1:7">
      <c r="A24840" s="65"/>
      <c r="B24840" s="65"/>
      <c r="C24840" s="65"/>
      <c r="D24840" s="65"/>
      <c r="E24840" s="65"/>
      <c r="F24840" s="65"/>
      <c r="G24840" s="145"/>
    </row>
    <row r="24841" spans="1:7">
      <c r="A24841" s="65"/>
      <c r="B24841" s="65"/>
      <c r="C24841" s="65"/>
      <c r="D24841" s="65"/>
      <c r="E24841" s="65"/>
      <c r="F24841" s="65"/>
      <c r="G24841" s="145"/>
    </row>
    <row r="24842" spans="1:7">
      <c r="A24842" s="65"/>
      <c r="B24842" s="65"/>
      <c r="C24842" s="65"/>
      <c r="D24842" s="65"/>
      <c r="E24842" s="65"/>
      <c r="F24842" s="65"/>
      <c r="G24842" s="145"/>
    </row>
    <row r="24843" spans="1:7">
      <c r="A24843" s="65"/>
      <c r="B24843" s="65"/>
      <c r="C24843" s="65"/>
      <c r="D24843" s="65"/>
      <c r="E24843" s="65"/>
      <c r="F24843" s="65"/>
      <c r="G24843" s="145"/>
    </row>
    <row r="24844" spans="1:7">
      <c r="A24844" s="65"/>
      <c r="B24844" s="65"/>
      <c r="C24844" s="65"/>
      <c r="D24844" s="65"/>
      <c r="E24844" s="65"/>
      <c r="F24844" s="65"/>
      <c r="G24844" s="145"/>
    </row>
    <row r="24845" spans="1:7">
      <c r="A24845" s="65"/>
      <c r="B24845" s="65"/>
      <c r="C24845" s="65"/>
      <c r="D24845" s="65"/>
      <c r="E24845" s="65"/>
      <c r="F24845" s="65"/>
      <c r="G24845" s="145"/>
    </row>
    <row r="24846" spans="1:7">
      <c r="A24846" s="65"/>
      <c r="B24846" s="65"/>
      <c r="C24846" s="65"/>
      <c r="D24846" s="65"/>
      <c r="E24846" s="65"/>
      <c r="F24846" s="65"/>
      <c r="G24846" s="145"/>
    </row>
    <row r="24847" spans="1:7">
      <c r="A24847" s="65"/>
      <c r="B24847" s="65"/>
      <c r="C24847" s="65"/>
      <c r="D24847" s="65"/>
      <c r="E24847" s="65"/>
      <c r="F24847" s="65"/>
      <c r="G24847" s="145"/>
    </row>
    <row r="24848" spans="1:7">
      <c r="A24848" s="65"/>
      <c r="B24848" s="65"/>
      <c r="C24848" s="65"/>
      <c r="D24848" s="65"/>
      <c r="E24848" s="65"/>
      <c r="F24848" s="65"/>
      <c r="G24848" s="145"/>
    </row>
    <row r="24849" spans="1:7">
      <c r="A24849" s="65"/>
      <c r="B24849" s="65"/>
      <c r="C24849" s="65"/>
      <c r="D24849" s="65"/>
      <c r="E24849" s="65"/>
      <c r="F24849" s="65"/>
      <c r="G24849" s="145"/>
    </row>
    <row r="24850" spans="1:7">
      <c r="A24850" s="65"/>
      <c r="B24850" s="65"/>
      <c r="C24850" s="65"/>
      <c r="D24850" s="65"/>
      <c r="E24850" s="65"/>
      <c r="F24850" s="65"/>
      <c r="G24850" s="145"/>
    </row>
    <row r="24851" spans="1:7">
      <c r="A24851" s="65"/>
      <c r="B24851" s="65"/>
      <c r="C24851" s="65"/>
      <c r="D24851" s="65"/>
      <c r="E24851" s="65"/>
      <c r="F24851" s="65"/>
      <c r="G24851" s="145"/>
    </row>
    <row r="24852" spans="1:7">
      <c r="A24852" s="65"/>
      <c r="B24852" s="65"/>
      <c r="C24852" s="65"/>
      <c r="D24852" s="65"/>
      <c r="E24852" s="65"/>
      <c r="F24852" s="65"/>
      <c r="G24852" s="145"/>
    </row>
    <row r="24853" spans="1:7">
      <c r="A24853" s="65"/>
      <c r="B24853" s="65"/>
      <c r="C24853" s="65"/>
      <c r="D24853" s="65"/>
      <c r="E24853" s="65"/>
      <c r="F24853" s="65"/>
      <c r="G24853" s="145"/>
    </row>
    <row r="24854" spans="1:7">
      <c r="A24854" s="65"/>
      <c r="B24854" s="65"/>
      <c r="C24854" s="65"/>
      <c r="D24854" s="65"/>
      <c r="E24854" s="65"/>
      <c r="F24854" s="65"/>
      <c r="G24854" s="145"/>
    </row>
    <row r="24855" spans="1:7">
      <c r="A24855" s="65"/>
      <c r="B24855" s="65"/>
      <c r="C24855" s="65"/>
      <c r="D24855" s="65"/>
      <c r="E24855" s="65"/>
      <c r="F24855" s="65"/>
      <c r="G24855" s="145"/>
    </row>
    <row r="24856" spans="1:7">
      <c r="A24856" s="65"/>
      <c r="B24856" s="65"/>
      <c r="C24856" s="65"/>
      <c r="D24856" s="65"/>
      <c r="E24856" s="65"/>
      <c r="F24856" s="65"/>
      <c r="G24856" s="145"/>
    </row>
    <row r="24857" spans="1:7">
      <c r="A24857" s="65"/>
      <c r="B24857" s="65"/>
      <c r="C24857" s="65"/>
      <c r="D24857" s="65"/>
      <c r="E24857" s="65"/>
      <c r="F24857" s="65"/>
      <c r="G24857" s="145"/>
    </row>
    <row r="24858" spans="1:7">
      <c r="A24858" s="65"/>
      <c r="B24858" s="65"/>
      <c r="C24858" s="65"/>
      <c r="D24858" s="65"/>
      <c r="E24858" s="65"/>
      <c r="F24858" s="65"/>
      <c r="G24858" s="145"/>
    </row>
    <row r="24859" spans="1:7">
      <c r="A24859" s="65"/>
      <c r="B24859" s="65"/>
      <c r="C24859" s="65"/>
      <c r="D24859" s="65"/>
      <c r="E24859" s="65"/>
      <c r="F24859" s="65"/>
      <c r="G24859" s="145"/>
    </row>
    <row r="24860" spans="1:7">
      <c r="A24860" s="65"/>
      <c r="B24860" s="65"/>
      <c r="C24860" s="65"/>
      <c r="D24860" s="65"/>
      <c r="E24860" s="65"/>
      <c r="F24860" s="65"/>
      <c r="G24860" s="145"/>
    </row>
    <row r="24861" spans="1:7">
      <c r="A24861" s="65"/>
      <c r="B24861" s="65"/>
      <c r="C24861" s="65"/>
      <c r="D24861" s="65"/>
      <c r="E24861" s="65"/>
      <c r="F24861" s="65"/>
      <c r="G24861" s="145"/>
    </row>
    <row r="24862" spans="1:7">
      <c r="A24862" s="65"/>
      <c r="B24862" s="65"/>
      <c r="C24862" s="65"/>
      <c r="D24862" s="65"/>
      <c r="E24862" s="65"/>
      <c r="F24862" s="65"/>
      <c r="G24862" s="145"/>
    </row>
    <row r="24863" spans="1:7">
      <c r="A24863" s="65"/>
      <c r="B24863" s="65"/>
      <c r="C24863" s="65"/>
      <c r="D24863" s="65"/>
      <c r="E24863" s="65"/>
      <c r="F24863" s="65"/>
      <c r="G24863" s="145"/>
    </row>
    <row r="24864" spans="1:7">
      <c r="A24864" s="65"/>
      <c r="B24864" s="65"/>
      <c r="C24864" s="65"/>
      <c r="D24864" s="65"/>
      <c r="E24864" s="65"/>
      <c r="F24864" s="65"/>
      <c r="G24864" s="145"/>
    </row>
    <row r="24865" spans="1:7">
      <c r="A24865" s="65"/>
      <c r="B24865" s="65"/>
      <c r="C24865" s="65"/>
      <c r="D24865" s="65"/>
      <c r="E24865" s="65"/>
      <c r="F24865" s="65"/>
      <c r="G24865" s="145"/>
    </row>
    <row r="24866" spans="1:7">
      <c r="A24866" s="65"/>
      <c r="B24866" s="65"/>
      <c r="C24866" s="65"/>
      <c r="D24866" s="65"/>
      <c r="E24866" s="65"/>
      <c r="F24866" s="65"/>
      <c r="G24866" s="145"/>
    </row>
    <row r="24867" spans="1:7">
      <c r="A24867" s="65"/>
      <c r="B24867" s="65"/>
      <c r="C24867" s="65"/>
      <c r="D24867" s="65"/>
      <c r="E24867" s="65"/>
      <c r="F24867" s="65"/>
      <c r="G24867" s="145"/>
    </row>
    <row r="24868" spans="1:7">
      <c r="A24868" s="65"/>
      <c r="B24868" s="65"/>
      <c r="C24868" s="65"/>
      <c r="D24868" s="65"/>
      <c r="E24868" s="65"/>
      <c r="F24868" s="65"/>
      <c r="G24868" s="145"/>
    </row>
    <row r="24869" spans="1:7">
      <c r="A24869" s="65"/>
      <c r="B24869" s="65"/>
      <c r="C24869" s="65"/>
      <c r="D24869" s="65"/>
      <c r="E24869" s="65"/>
      <c r="F24869" s="65"/>
      <c r="G24869" s="145"/>
    </row>
    <row r="24870" spans="1:7">
      <c r="A24870" s="65"/>
      <c r="B24870" s="65"/>
      <c r="C24870" s="65"/>
      <c r="D24870" s="65"/>
      <c r="E24870" s="65"/>
      <c r="F24870" s="65"/>
      <c r="G24870" s="145"/>
    </row>
    <row r="24871" spans="1:7">
      <c r="A24871" s="65"/>
      <c r="B24871" s="65"/>
      <c r="C24871" s="65"/>
      <c r="D24871" s="65"/>
      <c r="E24871" s="65"/>
      <c r="F24871" s="65"/>
      <c r="G24871" s="145"/>
    </row>
    <row r="24872" spans="1:7">
      <c r="A24872" s="65"/>
      <c r="B24872" s="65"/>
      <c r="C24872" s="65"/>
      <c r="D24872" s="65"/>
      <c r="E24872" s="65"/>
      <c r="F24872" s="65"/>
      <c r="G24872" s="145"/>
    </row>
    <row r="24873" spans="1:7">
      <c r="A24873" s="65"/>
      <c r="B24873" s="65"/>
      <c r="C24873" s="65"/>
      <c r="D24873" s="65"/>
      <c r="E24873" s="65"/>
      <c r="F24873" s="65"/>
      <c r="G24873" s="145"/>
    </row>
    <row r="24874" spans="1:7">
      <c r="A24874" s="65"/>
      <c r="B24874" s="65"/>
      <c r="C24874" s="65"/>
      <c r="D24874" s="65"/>
      <c r="E24874" s="65"/>
      <c r="F24874" s="65"/>
      <c r="G24874" s="145"/>
    </row>
    <row r="24875" spans="1:7">
      <c r="A24875" s="65"/>
      <c r="B24875" s="65"/>
      <c r="C24875" s="65"/>
      <c r="D24875" s="65"/>
      <c r="E24875" s="65"/>
      <c r="F24875" s="65"/>
      <c r="G24875" s="145"/>
    </row>
    <row r="24876" spans="1:7">
      <c r="A24876" s="65"/>
      <c r="B24876" s="65"/>
      <c r="C24876" s="65"/>
      <c r="D24876" s="65"/>
      <c r="E24876" s="65"/>
      <c r="F24876" s="65"/>
      <c r="G24876" s="145"/>
    </row>
    <row r="24877" spans="1:7">
      <c r="A24877" s="65"/>
      <c r="B24877" s="65"/>
      <c r="C24877" s="65"/>
      <c r="D24877" s="65"/>
      <c r="E24877" s="65"/>
      <c r="F24877" s="65"/>
      <c r="G24877" s="145"/>
    </row>
    <row r="24878" spans="1:7">
      <c r="A24878" s="65"/>
      <c r="B24878" s="65"/>
      <c r="C24878" s="65"/>
      <c r="D24878" s="65"/>
      <c r="E24878" s="65"/>
      <c r="F24878" s="65"/>
      <c r="G24878" s="145"/>
    </row>
    <row r="24879" spans="1:7">
      <c r="A24879" s="65"/>
      <c r="B24879" s="65"/>
      <c r="C24879" s="65"/>
      <c r="D24879" s="65"/>
      <c r="E24879" s="65"/>
      <c r="F24879" s="65"/>
      <c r="G24879" s="145"/>
    </row>
    <row r="24880" spans="1:7">
      <c r="A24880" s="65"/>
      <c r="B24880" s="65"/>
      <c r="C24880" s="65"/>
      <c r="D24880" s="65"/>
      <c r="E24880" s="65"/>
      <c r="F24880" s="65"/>
      <c r="G24880" s="145"/>
    </row>
    <row r="24881" spans="1:7">
      <c r="A24881" s="65"/>
      <c r="B24881" s="65"/>
      <c r="C24881" s="65"/>
      <c r="D24881" s="65"/>
      <c r="E24881" s="65"/>
      <c r="F24881" s="65"/>
      <c r="G24881" s="145"/>
    </row>
    <row r="24882" spans="1:7">
      <c r="A24882" s="65"/>
      <c r="B24882" s="65"/>
      <c r="C24882" s="65"/>
      <c r="D24882" s="65"/>
      <c r="E24882" s="65"/>
      <c r="F24882" s="65"/>
      <c r="G24882" s="145"/>
    </row>
    <row r="24883" spans="1:7">
      <c r="A24883" s="65"/>
      <c r="B24883" s="65"/>
      <c r="C24883" s="65"/>
      <c r="D24883" s="65"/>
      <c r="E24883" s="65"/>
      <c r="F24883" s="65"/>
      <c r="G24883" s="145"/>
    </row>
    <row r="24884" spans="1:7">
      <c r="A24884" s="65"/>
      <c r="B24884" s="65"/>
      <c r="C24884" s="65"/>
      <c r="D24884" s="65"/>
      <c r="E24884" s="65"/>
      <c r="F24884" s="65"/>
      <c r="G24884" s="145"/>
    </row>
    <row r="24885" spans="1:7">
      <c r="A24885" s="65"/>
      <c r="B24885" s="65"/>
      <c r="C24885" s="65"/>
      <c r="D24885" s="65"/>
      <c r="E24885" s="65"/>
      <c r="F24885" s="65"/>
      <c r="G24885" s="145"/>
    </row>
    <row r="24886" spans="1:7">
      <c r="A24886" s="65"/>
      <c r="B24886" s="65"/>
      <c r="C24886" s="65"/>
      <c r="D24886" s="65"/>
      <c r="E24886" s="65"/>
      <c r="F24886" s="65"/>
      <c r="G24886" s="145"/>
    </row>
    <row r="24887" spans="1:7">
      <c r="A24887" s="65"/>
      <c r="B24887" s="65"/>
      <c r="C24887" s="65"/>
      <c r="D24887" s="65"/>
      <c r="E24887" s="65"/>
      <c r="F24887" s="65"/>
      <c r="G24887" s="145"/>
    </row>
    <row r="24888" spans="1:7">
      <c r="A24888" s="65"/>
      <c r="B24888" s="65"/>
      <c r="C24888" s="65"/>
      <c r="D24888" s="65"/>
      <c r="E24888" s="65"/>
      <c r="F24888" s="65"/>
      <c r="G24888" s="145"/>
    </row>
    <row r="24889" spans="1:7">
      <c r="A24889" s="65"/>
      <c r="B24889" s="65"/>
      <c r="C24889" s="65"/>
      <c r="D24889" s="65"/>
      <c r="E24889" s="65"/>
      <c r="F24889" s="65"/>
      <c r="G24889" s="145"/>
    </row>
    <row r="24890" spans="1:7">
      <c r="A24890" s="65"/>
      <c r="B24890" s="65"/>
      <c r="C24890" s="65"/>
      <c r="D24890" s="65"/>
      <c r="E24890" s="65"/>
      <c r="F24890" s="65"/>
      <c r="G24890" s="145"/>
    </row>
    <row r="24891" spans="1:7">
      <c r="A24891" s="65"/>
      <c r="B24891" s="65"/>
      <c r="C24891" s="65"/>
      <c r="D24891" s="65"/>
      <c r="E24891" s="65"/>
      <c r="F24891" s="65"/>
      <c r="G24891" s="145"/>
    </row>
    <row r="24892" spans="1:7">
      <c r="A24892" s="65"/>
      <c r="B24892" s="65"/>
      <c r="C24892" s="65"/>
      <c r="D24892" s="65"/>
      <c r="E24892" s="65"/>
      <c r="F24892" s="65"/>
      <c r="G24892" s="145"/>
    </row>
    <row r="24893" spans="1:7">
      <c r="A24893" s="65"/>
      <c r="B24893" s="65"/>
      <c r="C24893" s="65"/>
      <c r="D24893" s="65"/>
      <c r="E24893" s="65"/>
      <c r="F24893" s="65"/>
      <c r="G24893" s="145"/>
    </row>
    <row r="24894" spans="1:7">
      <c r="A24894" s="65"/>
      <c r="B24894" s="65"/>
      <c r="C24894" s="65"/>
      <c r="D24894" s="65"/>
      <c r="E24894" s="65"/>
      <c r="F24894" s="65"/>
      <c r="G24894" s="145"/>
    </row>
    <row r="24895" spans="1:7">
      <c r="A24895" s="65"/>
      <c r="B24895" s="65"/>
      <c r="C24895" s="65"/>
      <c r="D24895" s="65"/>
      <c r="E24895" s="65"/>
      <c r="F24895" s="65"/>
      <c r="G24895" s="145"/>
    </row>
    <row r="24896" spans="1:7">
      <c r="A24896" s="65"/>
      <c r="B24896" s="65"/>
      <c r="C24896" s="65"/>
      <c r="D24896" s="65"/>
      <c r="E24896" s="65"/>
      <c r="F24896" s="65"/>
      <c r="G24896" s="145"/>
    </row>
    <row r="24897" spans="1:7">
      <c r="A24897" s="65"/>
      <c r="B24897" s="65"/>
      <c r="C24897" s="65"/>
      <c r="D24897" s="65"/>
      <c r="E24897" s="65"/>
      <c r="F24897" s="65"/>
      <c r="G24897" s="145"/>
    </row>
    <row r="24898" spans="1:7">
      <c r="A24898" s="65"/>
      <c r="B24898" s="65"/>
      <c r="C24898" s="65"/>
      <c r="D24898" s="65"/>
      <c r="E24898" s="65"/>
      <c r="F24898" s="65"/>
      <c r="G24898" s="145"/>
    </row>
    <row r="24899" spans="1:7">
      <c r="A24899" s="65"/>
      <c r="B24899" s="65"/>
      <c r="C24899" s="65"/>
      <c r="D24899" s="65"/>
      <c r="E24899" s="65"/>
      <c r="F24899" s="65"/>
      <c r="G24899" s="145"/>
    </row>
    <row r="24900" spans="1:7">
      <c r="A24900" s="65"/>
      <c r="B24900" s="65"/>
      <c r="C24900" s="65"/>
      <c r="D24900" s="65"/>
      <c r="E24900" s="65"/>
      <c r="F24900" s="65"/>
      <c r="G24900" s="145"/>
    </row>
    <row r="24901" spans="1:7">
      <c r="A24901" s="65"/>
      <c r="B24901" s="65"/>
      <c r="C24901" s="65"/>
      <c r="D24901" s="65"/>
      <c r="E24901" s="65"/>
      <c r="F24901" s="65"/>
      <c r="G24901" s="145"/>
    </row>
    <row r="24902" spans="1:7">
      <c r="A24902" s="65"/>
      <c r="B24902" s="65"/>
      <c r="C24902" s="65"/>
      <c r="D24902" s="65"/>
      <c r="E24902" s="65"/>
      <c r="F24902" s="65"/>
      <c r="G24902" s="145"/>
    </row>
    <row r="24903" spans="1:7">
      <c r="A24903" s="65"/>
      <c r="B24903" s="65"/>
      <c r="C24903" s="65"/>
      <c r="D24903" s="65"/>
      <c r="E24903" s="65"/>
      <c r="F24903" s="65"/>
      <c r="G24903" s="145"/>
    </row>
    <row r="24904" spans="1:7">
      <c r="A24904" s="65"/>
      <c r="B24904" s="65"/>
      <c r="C24904" s="65"/>
      <c r="D24904" s="65"/>
      <c r="E24904" s="65"/>
      <c r="F24904" s="65"/>
      <c r="G24904" s="145"/>
    </row>
    <row r="24905" spans="1:7">
      <c r="A24905" s="65"/>
      <c r="B24905" s="65"/>
      <c r="C24905" s="65"/>
      <c r="D24905" s="65"/>
      <c r="E24905" s="65"/>
      <c r="F24905" s="65"/>
      <c r="G24905" s="145"/>
    </row>
    <row r="24906" spans="1:7">
      <c r="A24906" s="65"/>
      <c r="B24906" s="65"/>
      <c r="C24906" s="65"/>
      <c r="D24906" s="65"/>
      <c r="E24906" s="65"/>
      <c r="F24906" s="65"/>
      <c r="G24906" s="145"/>
    </row>
    <row r="24907" spans="1:7">
      <c r="A24907" s="65"/>
      <c r="B24907" s="65"/>
      <c r="C24907" s="65"/>
      <c r="D24907" s="65"/>
      <c r="E24907" s="65"/>
      <c r="F24907" s="65"/>
      <c r="G24907" s="145"/>
    </row>
    <row r="24908" spans="1:7">
      <c r="A24908" s="65"/>
      <c r="B24908" s="65"/>
      <c r="C24908" s="65"/>
      <c r="D24908" s="65"/>
      <c r="E24908" s="65"/>
      <c r="F24908" s="65"/>
      <c r="G24908" s="145"/>
    </row>
    <row r="24909" spans="1:7">
      <c r="A24909" s="65"/>
      <c r="B24909" s="65"/>
      <c r="C24909" s="65"/>
      <c r="D24909" s="65"/>
      <c r="E24909" s="65"/>
      <c r="F24909" s="65"/>
      <c r="G24909" s="145"/>
    </row>
    <row r="24910" spans="1:7">
      <c r="A24910" s="65"/>
      <c r="B24910" s="65"/>
      <c r="C24910" s="65"/>
      <c r="D24910" s="65"/>
      <c r="E24910" s="65"/>
      <c r="F24910" s="65"/>
      <c r="G24910" s="145"/>
    </row>
    <row r="24911" spans="1:7">
      <c r="A24911" s="65"/>
      <c r="B24911" s="65"/>
      <c r="C24911" s="65"/>
      <c r="D24911" s="65"/>
      <c r="E24911" s="65"/>
      <c r="F24911" s="65"/>
      <c r="G24911" s="145"/>
    </row>
    <row r="24912" spans="1:7">
      <c r="A24912" s="65"/>
      <c r="B24912" s="65"/>
      <c r="C24912" s="65"/>
      <c r="D24912" s="65"/>
      <c r="E24912" s="65"/>
      <c r="F24912" s="65"/>
      <c r="G24912" s="145"/>
    </row>
    <row r="24913" spans="1:7">
      <c r="A24913" s="65"/>
      <c r="B24913" s="65"/>
      <c r="C24913" s="65"/>
      <c r="D24913" s="65"/>
      <c r="E24913" s="65"/>
      <c r="F24913" s="65"/>
      <c r="G24913" s="145"/>
    </row>
    <row r="24914" spans="1:7">
      <c r="A24914" s="65"/>
      <c r="B24914" s="65"/>
      <c r="C24914" s="65"/>
      <c r="D24914" s="65"/>
      <c r="E24914" s="65"/>
      <c r="F24914" s="65"/>
      <c r="G24914" s="145"/>
    </row>
    <row r="24915" spans="1:7">
      <c r="A24915" s="65"/>
      <c r="B24915" s="65"/>
      <c r="C24915" s="65"/>
      <c r="D24915" s="65"/>
      <c r="E24915" s="65"/>
      <c r="F24915" s="65"/>
      <c r="G24915" s="145"/>
    </row>
    <row r="24916" spans="1:7">
      <c r="A24916" s="65"/>
      <c r="B24916" s="65"/>
      <c r="C24916" s="65"/>
      <c r="D24916" s="65"/>
      <c r="E24916" s="65"/>
      <c r="F24916" s="65"/>
      <c r="G24916" s="145"/>
    </row>
    <row r="24917" spans="1:7">
      <c r="A24917" s="65"/>
      <c r="B24917" s="65"/>
      <c r="C24917" s="65"/>
      <c r="D24917" s="65"/>
      <c r="E24917" s="65"/>
      <c r="F24917" s="65"/>
      <c r="G24917" s="145"/>
    </row>
    <row r="24918" spans="1:7">
      <c r="A24918" s="65"/>
      <c r="B24918" s="65"/>
      <c r="C24918" s="65"/>
      <c r="D24918" s="65"/>
      <c r="E24918" s="65"/>
      <c r="F24918" s="65"/>
      <c r="G24918" s="145"/>
    </row>
    <row r="24919" spans="1:7">
      <c r="A24919" s="65"/>
      <c r="B24919" s="65"/>
      <c r="C24919" s="65"/>
      <c r="D24919" s="65"/>
      <c r="E24919" s="65"/>
      <c r="F24919" s="65"/>
      <c r="G24919" s="145"/>
    </row>
    <row r="24920" spans="1:7">
      <c r="A24920" s="65"/>
      <c r="B24920" s="65"/>
      <c r="C24920" s="65"/>
      <c r="D24920" s="65"/>
      <c r="E24920" s="65"/>
      <c r="F24920" s="65"/>
      <c r="G24920" s="145"/>
    </row>
    <row r="24921" spans="1:7">
      <c r="A24921" s="65"/>
      <c r="B24921" s="65"/>
      <c r="C24921" s="65"/>
      <c r="D24921" s="65"/>
      <c r="E24921" s="65"/>
      <c r="F24921" s="65"/>
      <c r="G24921" s="145"/>
    </row>
    <row r="24922" spans="1:7">
      <c r="A24922" s="65"/>
      <c r="B24922" s="65"/>
      <c r="C24922" s="65"/>
      <c r="D24922" s="65"/>
      <c r="E24922" s="65"/>
      <c r="F24922" s="65"/>
      <c r="G24922" s="145"/>
    </row>
    <row r="24923" spans="1:7">
      <c r="A24923" s="65"/>
      <c r="B24923" s="65"/>
      <c r="C24923" s="65"/>
      <c r="D24923" s="65"/>
      <c r="E24923" s="65"/>
      <c r="F24923" s="65"/>
      <c r="G24923" s="145"/>
    </row>
    <row r="24924" spans="1:7">
      <c r="A24924" s="65"/>
      <c r="B24924" s="65"/>
      <c r="C24924" s="65"/>
      <c r="D24924" s="65"/>
      <c r="E24924" s="65"/>
      <c r="F24924" s="65"/>
      <c r="G24924" s="145"/>
    </row>
    <row r="24925" spans="1:7">
      <c r="A24925" s="65"/>
      <c r="B24925" s="65"/>
      <c r="C24925" s="65"/>
      <c r="D24925" s="65"/>
      <c r="E24925" s="65"/>
      <c r="F24925" s="65"/>
      <c r="G24925" s="145"/>
    </row>
    <row r="24926" spans="1:7">
      <c r="A24926" s="65"/>
      <c r="B24926" s="65"/>
      <c r="C24926" s="65"/>
      <c r="D24926" s="65"/>
      <c r="E24926" s="65"/>
      <c r="F24926" s="65"/>
      <c r="G24926" s="145"/>
    </row>
    <row r="24927" spans="1:7">
      <c r="A24927" s="65"/>
      <c r="B24927" s="65"/>
      <c r="C24927" s="65"/>
      <c r="D24927" s="65"/>
      <c r="E24927" s="65"/>
      <c r="F24927" s="65"/>
      <c r="G24927" s="145"/>
    </row>
    <row r="24928" spans="1:7">
      <c r="A24928" s="65"/>
      <c r="B24928" s="65"/>
      <c r="C24928" s="65"/>
      <c r="D24928" s="65"/>
      <c r="E24928" s="65"/>
      <c r="F24928" s="65"/>
      <c r="G24928" s="145"/>
    </row>
    <row r="24929" spans="1:7">
      <c r="A24929" s="65"/>
      <c r="B24929" s="65"/>
      <c r="C24929" s="65"/>
      <c r="D24929" s="65"/>
      <c r="E24929" s="65"/>
      <c r="F24929" s="65"/>
      <c r="G24929" s="145"/>
    </row>
    <row r="24930" spans="1:7">
      <c r="A24930" s="65"/>
      <c r="B24930" s="65"/>
      <c r="C24930" s="65"/>
      <c r="D24930" s="65"/>
      <c r="E24930" s="65"/>
      <c r="F24930" s="65"/>
      <c r="G24930" s="145"/>
    </row>
    <row r="24931" spans="1:7">
      <c r="A24931" s="65"/>
      <c r="B24931" s="65"/>
      <c r="C24931" s="65"/>
      <c r="D24931" s="65"/>
      <c r="E24931" s="65"/>
      <c r="F24931" s="65"/>
      <c r="G24931" s="145"/>
    </row>
    <row r="24932" spans="1:7">
      <c r="A24932" s="65"/>
      <c r="B24932" s="65"/>
      <c r="C24932" s="65"/>
      <c r="D24932" s="65"/>
      <c r="E24932" s="65"/>
      <c r="F24932" s="65"/>
      <c r="G24932" s="145"/>
    </row>
    <row r="24933" spans="1:7">
      <c r="A24933" s="65"/>
      <c r="B24933" s="65"/>
      <c r="C24933" s="65"/>
      <c r="D24933" s="65"/>
      <c r="E24933" s="65"/>
      <c r="F24933" s="65"/>
      <c r="G24933" s="145"/>
    </row>
    <row r="24934" spans="1:7">
      <c r="A24934" s="65"/>
      <c r="B24934" s="65"/>
      <c r="C24934" s="65"/>
      <c r="D24934" s="65"/>
      <c r="E24934" s="65"/>
      <c r="F24934" s="65"/>
      <c r="G24934" s="145"/>
    </row>
    <row r="24935" spans="1:7">
      <c r="A24935" s="65"/>
      <c r="B24935" s="65"/>
      <c r="C24935" s="65"/>
      <c r="D24935" s="65"/>
      <c r="E24935" s="65"/>
      <c r="F24935" s="65"/>
      <c r="G24935" s="145"/>
    </row>
    <row r="24936" spans="1:7">
      <c r="A24936" s="65"/>
      <c r="B24936" s="65"/>
      <c r="C24936" s="65"/>
      <c r="D24936" s="65"/>
      <c r="E24936" s="65"/>
      <c r="F24936" s="65"/>
      <c r="G24936" s="145"/>
    </row>
    <row r="24937" spans="1:7">
      <c r="A24937" s="65"/>
      <c r="B24937" s="65"/>
      <c r="C24937" s="65"/>
      <c r="D24937" s="65"/>
      <c r="E24937" s="65"/>
      <c r="F24937" s="65"/>
      <c r="G24937" s="145"/>
    </row>
    <row r="24938" spans="1:7">
      <c r="A24938" s="65"/>
      <c r="B24938" s="65"/>
      <c r="C24938" s="65"/>
      <c r="D24938" s="65"/>
      <c r="E24938" s="65"/>
      <c r="F24938" s="65"/>
      <c r="G24938" s="145"/>
    </row>
    <row r="24939" spans="1:7">
      <c r="A24939" s="65"/>
      <c r="B24939" s="65"/>
      <c r="C24939" s="65"/>
      <c r="D24939" s="65"/>
      <c r="E24939" s="65"/>
      <c r="F24939" s="65"/>
      <c r="G24939" s="145"/>
    </row>
    <row r="24940" spans="1:7">
      <c r="A24940" s="65"/>
      <c r="B24940" s="65"/>
      <c r="C24940" s="65"/>
      <c r="D24940" s="65"/>
      <c r="E24940" s="65"/>
      <c r="F24940" s="65"/>
      <c r="G24940" s="145"/>
    </row>
    <row r="24941" spans="1:7">
      <c r="A24941" s="65"/>
      <c r="B24941" s="65"/>
      <c r="C24941" s="65"/>
      <c r="D24941" s="65"/>
      <c r="E24941" s="65"/>
      <c r="F24941" s="65"/>
      <c r="G24941" s="145"/>
    </row>
    <row r="24942" spans="1:7">
      <c r="A24942" s="65"/>
      <c r="B24942" s="65"/>
      <c r="C24942" s="65"/>
      <c r="D24942" s="65"/>
      <c r="E24942" s="65"/>
      <c r="F24942" s="65"/>
      <c r="G24942" s="145"/>
    </row>
    <row r="24943" spans="1:7">
      <c r="A24943" s="65"/>
      <c r="B24943" s="65"/>
      <c r="C24943" s="65"/>
      <c r="D24943" s="65"/>
      <c r="E24943" s="65"/>
      <c r="F24943" s="65"/>
      <c r="G24943" s="145"/>
    </row>
    <row r="24944" spans="1:7">
      <c r="A24944" s="65"/>
      <c r="B24944" s="65"/>
      <c r="C24944" s="65"/>
      <c r="D24944" s="65"/>
      <c r="E24944" s="65"/>
      <c r="F24944" s="65"/>
      <c r="G24944" s="145"/>
    </row>
    <row r="24945" spans="1:7">
      <c r="A24945" s="65"/>
      <c r="B24945" s="65"/>
      <c r="C24945" s="65"/>
      <c r="D24945" s="65"/>
      <c r="E24945" s="65"/>
      <c r="F24945" s="65"/>
      <c r="G24945" s="145"/>
    </row>
    <row r="24946" spans="1:7">
      <c r="A24946" s="65"/>
      <c r="B24946" s="65"/>
      <c r="C24946" s="65"/>
      <c r="D24946" s="65"/>
      <c r="E24946" s="65"/>
      <c r="F24946" s="65"/>
      <c r="G24946" s="145"/>
    </row>
    <row r="24947" spans="1:7">
      <c r="A24947" s="65"/>
      <c r="B24947" s="65"/>
      <c r="C24947" s="65"/>
      <c r="D24947" s="65"/>
      <c r="E24947" s="65"/>
      <c r="F24947" s="65"/>
      <c r="G24947" s="145"/>
    </row>
    <row r="24948" spans="1:7">
      <c r="A24948" s="65"/>
      <c r="B24948" s="65"/>
      <c r="C24948" s="65"/>
      <c r="D24948" s="65"/>
      <c r="E24948" s="65"/>
      <c r="F24948" s="65"/>
      <c r="G24948" s="145"/>
    </row>
    <row r="24949" spans="1:7">
      <c r="A24949" s="65"/>
      <c r="B24949" s="65"/>
      <c r="C24949" s="65"/>
      <c r="D24949" s="65"/>
      <c r="E24949" s="65"/>
      <c r="F24949" s="65"/>
      <c r="G24949" s="145"/>
    </row>
    <row r="24950" spans="1:7">
      <c r="A24950" s="65"/>
      <c r="B24950" s="65"/>
      <c r="C24950" s="65"/>
      <c r="D24950" s="65"/>
      <c r="E24950" s="65"/>
      <c r="F24950" s="65"/>
      <c r="G24950" s="145"/>
    </row>
    <row r="24951" spans="1:7">
      <c r="A24951" s="65"/>
      <c r="B24951" s="65"/>
      <c r="C24951" s="65"/>
      <c r="D24951" s="65"/>
      <c r="E24951" s="65"/>
      <c r="F24951" s="65"/>
      <c r="G24951" s="145"/>
    </row>
    <row r="24952" spans="1:7">
      <c r="A24952" s="65"/>
      <c r="B24952" s="65"/>
      <c r="C24952" s="65"/>
      <c r="D24952" s="65"/>
      <c r="E24952" s="65"/>
      <c r="F24952" s="65"/>
      <c r="G24952" s="145"/>
    </row>
    <row r="24953" spans="1:7">
      <c r="A24953" s="65"/>
      <c r="B24953" s="65"/>
      <c r="C24953" s="65"/>
      <c r="D24953" s="65"/>
      <c r="E24953" s="65"/>
      <c r="F24953" s="65"/>
      <c r="G24953" s="145"/>
    </row>
    <row r="24954" spans="1:7">
      <c r="A24954" s="65"/>
      <c r="B24954" s="65"/>
      <c r="C24954" s="65"/>
      <c r="D24954" s="65"/>
      <c r="E24954" s="65"/>
      <c r="F24954" s="65"/>
      <c r="G24954" s="145"/>
    </row>
    <row r="24955" spans="1:7">
      <c r="A24955" s="65"/>
      <c r="B24955" s="65"/>
      <c r="C24955" s="65"/>
      <c r="D24955" s="65"/>
      <c r="E24955" s="65"/>
      <c r="F24955" s="65"/>
      <c r="G24955" s="145"/>
    </row>
    <row r="24956" spans="1:7">
      <c r="A24956" s="65"/>
      <c r="B24956" s="65"/>
      <c r="C24956" s="65"/>
      <c r="D24956" s="65"/>
      <c r="E24956" s="65"/>
      <c r="F24956" s="65"/>
      <c r="G24956" s="145"/>
    </row>
    <row r="24957" spans="1:7">
      <c r="A24957" s="65"/>
      <c r="B24957" s="65"/>
      <c r="C24957" s="65"/>
      <c r="D24957" s="65"/>
      <c r="E24957" s="65"/>
      <c r="F24957" s="65"/>
      <c r="G24957" s="145"/>
    </row>
    <row r="24958" spans="1:7">
      <c r="A24958" s="65"/>
      <c r="B24958" s="65"/>
      <c r="C24958" s="65"/>
      <c r="D24958" s="65"/>
      <c r="E24958" s="65"/>
      <c r="F24958" s="65"/>
      <c r="G24958" s="145"/>
    </row>
    <row r="24959" spans="1:7">
      <c r="A24959" s="65"/>
      <c r="B24959" s="65"/>
      <c r="C24959" s="65"/>
      <c r="D24959" s="65"/>
      <c r="E24959" s="65"/>
      <c r="F24959" s="65"/>
      <c r="G24959" s="145"/>
    </row>
    <row r="24960" spans="1:7">
      <c r="A24960" s="65"/>
      <c r="B24960" s="65"/>
      <c r="C24960" s="65"/>
      <c r="D24960" s="65"/>
      <c r="E24960" s="65"/>
      <c r="F24960" s="65"/>
      <c r="G24960" s="145"/>
    </row>
    <row r="24961" spans="1:7">
      <c r="A24961" s="65"/>
      <c r="B24961" s="65"/>
      <c r="C24961" s="65"/>
      <c r="D24961" s="65"/>
      <c r="E24961" s="65"/>
      <c r="F24961" s="65"/>
      <c r="G24961" s="145"/>
    </row>
    <row r="24962" spans="1:7">
      <c r="A24962" s="65"/>
      <c r="B24962" s="65"/>
      <c r="C24962" s="65"/>
      <c r="D24962" s="65"/>
      <c r="E24962" s="65"/>
      <c r="F24962" s="65"/>
      <c r="G24962" s="145"/>
    </row>
    <row r="24963" spans="1:7">
      <c r="A24963" s="65"/>
      <c r="B24963" s="65"/>
      <c r="C24963" s="65"/>
      <c r="D24963" s="65"/>
      <c r="E24963" s="65"/>
      <c r="F24963" s="65"/>
      <c r="G24963" s="145"/>
    </row>
    <row r="24964" spans="1:7">
      <c r="A24964" s="65"/>
      <c r="B24964" s="65"/>
      <c r="C24964" s="65"/>
      <c r="D24964" s="65"/>
      <c r="E24964" s="65"/>
      <c r="F24964" s="65"/>
      <c r="G24964" s="145"/>
    </row>
    <row r="24965" spans="1:7">
      <c r="A24965" s="65"/>
      <c r="B24965" s="65"/>
      <c r="C24965" s="65"/>
      <c r="D24965" s="65"/>
      <c r="E24965" s="65"/>
      <c r="F24965" s="65"/>
      <c r="G24965" s="145"/>
    </row>
    <row r="24966" spans="1:7">
      <c r="A24966" s="65"/>
      <c r="B24966" s="65"/>
      <c r="C24966" s="65"/>
      <c r="D24966" s="65"/>
      <c r="E24966" s="65"/>
      <c r="F24966" s="65"/>
      <c r="G24966" s="145"/>
    </row>
    <row r="24967" spans="1:7">
      <c r="A24967" s="65"/>
      <c r="B24967" s="65"/>
      <c r="C24967" s="65"/>
      <c r="D24967" s="65"/>
      <c r="E24967" s="65"/>
      <c r="F24967" s="65"/>
      <c r="G24967" s="145"/>
    </row>
    <row r="24968" spans="1:7">
      <c r="A24968" s="65"/>
      <c r="B24968" s="65"/>
      <c r="C24968" s="65"/>
      <c r="D24968" s="65"/>
      <c r="E24968" s="65"/>
      <c r="F24968" s="65"/>
      <c r="G24968" s="145"/>
    </row>
    <row r="24969" spans="1:7">
      <c r="A24969" s="65"/>
      <c r="B24969" s="65"/>
      <c r="C24969" s="65"/>
      <c r="D24969" s="65"/>
      <c r="E24969" s="65"/>
      <c r="F24969" s="65"/>
      <c r="G24969" s="145"/>
    </row>
    <row r="24970" spans="1:7">
      <c r="A24970" s="65"/>
      <c r="B24970" s="65"/>
      <c r="C24970" s="65"/>
      <c r="D24970" s="65"/>
      <c r="E24970" s="65"/>
      <c r="F24970" s="65"/>
      <c r="G24970" s="145"/>
    </row>
    <row r="24971" spans="1:7">
      <c r="A24971" s="65"/>
      <c r="B24971" s="65"/>
      <c r="C24971" s="65"/>
      <c r="D24971" s="65"/>
      <c r="E24971" s="65"/>
      <c r="F24971" s="65"/>
      <c r="G24971" s="145"/>
    </row>
    <row r="24972" spans="1:7">
      <c r="A24972" s="65"/>
      <c r="B24972" s="65"/>
      <c r="C24972" s="65"/>
      <c r="D24972" s="65"/>
      <c r="E24972" s="65"/>
      <c r="F24972" s="65"/>
      <c r="G24972" s="145"/>
    </row>
    <row r="24973" spans="1:7">
      <c r="A24973" s="65"/>
      <c r="B24973" s="65"/>
      <c r="C24973" s="65"/>
      <c r="D24973" s="65"/>
      <c r="E24973" s="65"/>
      <c r="F24973" s="65"/>
      <c r="G24973" s="145"/>
    </row>
    <row r="24974" spans="1:7">
      <c r="A24974" s="65"/>
      <c r="B24974" s="65"/>
      <c r="C24974" s="65"/>
      <c r="D24974" s="65"/>
      <c r="E24974" s="65"/>
      <c r="F24974" s="65"/>
      <c r="G24974" s="145"/>
    </row>
    <row r="24975" spans="1:7">
      <c r="A24975" s="65"/>
      <c r="B24975" s="65"/>
      <c r="C24975" s="65"/>
      <c r="D24975" s="65"/>
      <c r="E24975" s="65"/>
      <c r="F24975" s="65"/>
      <c r="G24975" s="145"/>
    </row>
    <row r="24976" spans="1:7">
      <c r="A24976" s="65"/>
      <c r="B24976" s="65"/>
      <c r="C24976" s="65"/>
      <c r="D24976" s="65"/>
      <c r="E24976" s="65"/>
      <c r="F24976" s="65"/>
      <c r="G24976" s="145"/>
    </row>
    <row r="24977" spans="1:7">
      <c r="A24977" s="65"/>
      <c r="B24977" s="65"/>
      <c r="C24977" s="65"/>
      <c r="D24977" s="65"/>
      <c r="E24977" s="65"/>
      <c r="F24977" s="65"/>
      <c r="G24977" s="145"/>
    </row>
    <row r="24978" spans="1:7">
      <c r="A24978" s="65"/>
      <c r="B24978" s="65"/>
      <c r="C24978" s="65"/>
      <c r="D24978" s="65"/>
      <c r="E24978" s="65"/>
      <c r="F24978" s="65"/>
      <c r="G24978" s="145"/>
    </row>
    <row r="24979" spans="1:7">
      <c r="A24979" s="65"/>
      <c r="B24979" s="65"/>
      <c r="C24979" s="65"/>
      <c r="D24979" s="65"/>
      <c r="E24979" s="65"/>
      <c r="F24979" s="65"/>
      <c r="G24979" s="145"/>
    </row>
    <row r="24980" spans="1:7">
      <c r="A24980" s="65"/>
      <c r="B24980" s="65"/>
      <c r="C24980" s="65"/>
      <c r="D24980" s="65"/>
      <c r="E24980" s="65"/>
      <c r="F24980" s="65"/>
      <c r="G24980" s="145"/>
    </row>
    <row r="24981" spans="1:7">
      <c r="A24981" s="65"/>
      <c r="B24981" s="65"/>
      <c r="C24981" s="65"/>
      <c r="D24981" s="65"/>
      <c r="E24981" s="65"/>
      <c r="F24981" s="65"/>
      <c r="G24981" s="145"/>
    </row>
    <row r="24982" spans="1:7">
      <c r="A24982" s="65"/>
      <c r="B24982" s="65"/>
      <c r="C24982" s="65"/>
      <c r="D24982" s="65"/>
      <c r="E24982" s="65"/>
      <c r="F24982" s="65"/>
      <c r="G24982" s="145"/>
    </row>
    <row r="24983" spans="1:7">
      <c r="A24983" s="65"/>
      <c r="B24983" s="65"/>
      <c r="C24983" s="65"/>
      <c r="D24983" s="65"/>
      <c r="E24983" s="65"/>
      <c r="F24983" s="65"/>
      <c r="G24983" s="145"/>
    </row>
    <row r="24984" spans="1:7">
      <c r="A24984" s="65"/>
      <c r="B24984" s="65"/>
      <c r="C24984" s="65"/>
      <c r="D24984" s="65"/>
      <c r="E24984" s="65"/>
      <c r="F24984" s="65"/>
      <c r="G24984" s="145"/>
    </row>
    <row r="24985" spans="1:7">
      <c r="A24985" s="65"/>
      <c r="B24985" s="65"/>
      <c r="C24985" s="65"/>
      <c r="D24985" s="65"/>
      <c r="E24985" s="65"/>
      <c r="F24985" s="65"/>
      <c r="G24985" s="145"/>
    </row>
    <row r="24986" spans="1:7">
      <c r="A24986" s="65"/>
      <c r="B24986" s="65"/>
      <c r="C24986" s="65"/>
      <c r="D24986" s="65"/>
      <c r="E24986" s="65"/>
      <c r="F24986" s="65"/>
      <c r="G24986" s="145"/>
    </row>
    <row r="24987" spans="1:7">
      <c r="A24987" s="65"/>
      <c r="B24987" s="65"/>
      <c r="C24987" s="65"/>
      <c r="D24987" s="65"/>
      <c r="E24987" s="65"/>
      <c r="F24987" s="65"/>
      <c r="G24987" s="145"/>
    </row>
    <row r="24988" spans="1:7">
      <c r="A24988" s="65"/>
      <c r="B24988" s="65"/>
      <c r="C24988" s="65"/>
      <c r="D24988" s="65"/>
      <c r="E24988" s="65"/>
      <c r="F24988" s="65"/>
      <c r="G24988" s="145"/>
    </row>
    <row r="24989" spans="1:7">
      <c r="A24989" s="65"/>
      <c r="B24989" s="65"/>
      <c r="C24989" s="65"/>
      <c r="D24989" s="65"/>
      <c r="E24989" s="65"/>
      <c r="F24989" s="65"/>
      <c r="G24989" s="145"/>
    </row>
    <row r="24990" spans="1:7">
      <c r="A24990" s="65"/>
      <c r="B24990" s="65"/>
      <c r="C24990" s="65"/>
      <c r="D24990" s="65"/>
      <c r="E24990" s="65"/>
      <c r="F24990" s="65"/>
      <c r="G24990" s="145"/>
    </row>
    <row r="24991" spans="1:7">
      <c r="A24991" s="65"/>
      <c r="B24991" s="65"/>
      <c r="C24991" s="65"/>
      <c r="D24991" s="65"/>
      <c r="E24991" s="65"/>
      <c r="F24991" s="65"/>
      <c r="G24991" s="145"/>
    </row>
    <row r="24992" spans="1:7">
      <c r="A24992" s="65"/>
      <c r="B24992" s="65"/>
      <c r="C24992" s="65"/>
      <c r="D24992" s="65"/>
      <c r="E24992" s="65"/>
      <c r="F24992" s="65"/>
      <c r="G24992" s="145"/>
    </row>
    <row r="24993" spans="1:7">
      <c r="A24993" s="65"/>
      <c r="B24993" s="65"/>
      <c r="C24993" s="65"/>
      <c r="D24993" s="65"/>
      <c r="E24993" s="65"/>
      <c r="F24993" s="65"/>
      <c r="G24993" s="145"/>
    </row>
    <row r="24994" spans="1:7">
      <c r="A24994" s="65"/>
      <c r="B24994" s="65"/>
      <c r="C24994" s="65"/>
      <c r="D24994" s="65"/>
      <c r="E24994" s="65"/>
      <c r="F24994" s="65"/>
      <c r="G24994" s="145"/>
    </row>
    <row r="24995" spans="1:7">
      <c r="A24995" s="65"/>
      <c r="B24995" s="65"/>
      <c r="C24995" s="65"/>
      <c r="D24995" s="65"/>
      <c r="E24995" s="65"/>
      <c r="F24995" s="65"/>
      <c r="G24995" s="145"/>
    </row>
    <row r="24996" spans="1:7">
      <c r="A24996" s="65"/>
      <c r="B24996" s="65"/>
      <c r="C24996" s="65"/>
      <c r="D24996" s="65"/>
      <c r="E24996" s="65"/>
      <c r="F24996" s="65"/>
      <c r="G24996" s="145"/>
    </row>
    <row r="24997" spans="1:7">
      <c r="A24997" s="65"/>
      <c r="B24997" s="65"/>
      <c r="C24997" s="65"/>
      <c r="D24997" s="65"/>
      <c r="E24997" s="65"/>
      <c r="F24997" s="65"/>
      <c r="G24997" s="145"/>
    </row>
    <row r="24998" spans="1:7">
      <c r="A24998" s="65"/>
      <c r="B24998" s="65"/>
      <c r="C24998" s="65"/>
      <c r="D24998" s="65"/>
      <c r="E24998" s="65"/>
      <c r="F24998" s="65"/>
      <c r="G24998" s="145"/>
    </row>
    <row r="24999" spans="1:7">
      <c r="A24999" s="65"/>
      <c r="B24999" s="65"/>
      <c r="C24999" s="65"/>
      <c r="D24999" s="65"/>
      <c r="E24999" s="65"/>
      <c r="F24999" s="65"/>
      <c r="G24999" s="145"/>
    </row>
    <row r="25000" spans="1:7">
      <c r="A25000" s="65"/>
      <c r="B25000" s="65"/>
      <c r="C25000" s="65"/>
      <c r="D25000" s="65"/>
      <c r="E25000" s="65"/>
      <c r="F25000" s="65"/>
      <c r="G25000" s="145"/>
    </row>
    <row r="25001" spans="1:7">
      <c r="A25001" s="65"/>
      <c r="B25001" s="65"/>
      <c r="C25001" s="65"/>
      <c r="D25001" s="65"/>
      <c r="E25001" s="65"/>
      <c r="F25001" s="65"/>
      <c r="G25001" s="145"/>
    </row>
    <row r="25002" spans="1:7">
      <c r="A25002" s="65"/>
      <c r="B25002" s="65"/>
      <c r="C25002" s="65"/>
      <c r="D25002" s="65"/>
      <c r="E25002" s="65"/>
      <c r="F25002" s="65"/>
      <c r="G25002" s="145"/>
    </row>
    <row r="25003" spans="1:7">
      <c r="A25003" s="65"/>
      <c r="B25003" s="65"/>
      <c r="C25003" s="65"/>
      <c r="D25003" s="65"/>
      <c r="E25003" s="65"/>
      <c r="F25003" s="65"/>
      <c r="G25003" s="145"/>
    </row>
    <row r="25004" spans="1:7">
      <c r="A25004" s="65"/>
      <c r="B25004" s="65"/>
      <c r="C25004" s="65"/>
      <c r="D25004" s="65"/>
      <c r="E25004" s="65"/>
      <c r="F25004" s="65"/>
      <c r="G25004" s="145"/>
    </row>
    <row r="25005" spans="1:7">
      <c r="A25005" s="65"/>
      <c r="B25005" s="65"/>
      <c r="C25005" s="65"/>
      <c r="D25005" s="65"/>
      <c r="E25005" s="65"/>
      <c r="F25005" s="65"/>
      <c r="G25005" s="145"/>
    </row>
    <row r="25006" spans="1:7">
      <c r="A25006" s="65"/>
      <c r="B25006" s="65"/>
      <c r="C25006" s="65"/>
      <c r="D25006" s="65"/>
      <c r="E25006" s="65"/>
      <c r="F25006" s="65"/>
      <c r="G25006" s="145"/>
    </row>
    <row r="25007" spans="1:7">
      <c r="A25007" s="65"/>
      <c r="B25007" s="65"/>
      <c r="C25007" s="65"/>
      <c r="D25007" s="65"/>
      <c r="E25007" s="65"/>
      <c r="F25007" s="65"/>
      <c r="G25007" s="145"/>
    </row>
    <row r="25008" spans="1:7">
      <c r="A25008" s="65"/>
      <c r="B25008" s="65"/>
      <c r="C25008" s="65"/>
      <c r="D25008" s="65"/>
      <c r="E25008" s="65"/>
      <c r="F25008" s="65"/>
      <c r="G25008" s="145"/>
    </row>
    <row r="25009" spans="1:7">
      <c r="A25009" s="65"/>
      <c r="B25009" s="65"/>
      <c r="C25009" s="65"/>
      <c r="D25009" s="65"/>
      <c r="E25009" s="65"/>
      <c r="F25009" s="65"/>
      <c r="G25009" s="145"/>
    </row>
    <row r="25010" spans="1:7">
      <c r="A25010" s="65"/>
      <c r="B25010" s="65"/>
      <c r="C25010" s="65"/>
      <c r="D25010" s="65"/>
      <c r="E25010" s="65"/>
      <c r="F25010" s="65"/>
      <c r="G25010" s="145"/>
    </row>
    <row r="25011" spans="1:7">
      <c r="A25011" s="65"/>
      <c r="B25011" s="65"/>
      <c r="C25011" s="65"/>
      <c r="D25011" s="65"/>
      <c r="E25011" s="65"/>
      <c r="F25011" s="65"/>
      <c r="G25011" s="145"/>
    </row>
    <row r="25012" spans="1:7">
      <c r="A25012" s="65"/>
      <c r="B25012" s="65"/>
      <c r="C25012" s="65"/>
      <c r="D25012" s="65"/>
      <c r="E25012" s="65"/>
      <c r="F25012" s="65"/>
      <c r="G25012" s="145"/>
    </row>
    <row r="25013" spans="1:7">
      <c r="A25013" s="65"/>
      <c r="B25013" s="65"/>
      <c r="C25013" s="65"/>
      <c r="D25013" s="65"/>
      <c r="E25013" s="65"/>
      <c r="F25013" s="65"/>
      <c r="G25013" s="145"/>
    </row>
    <row r="25014" spans="1:7">
      <c r="A25014" s="65"/>
      <c r="B25014" s="65"/>
      <c r="C25014" s="65"/>
      <c r="D25014" s="65"/>
      <c r="E25014" s="65"/>
      <c r="F25014" s="65"/>
      <c r="G25014" s="145"/>
    </row>
    <row r="25015" spans="1:7">
      <c r="A25015" s="65"/>
      <c r="B25015" s="65"/>
      <c r="C25015" s="65"/>
      <c r="D25015" s="65"/>
      <c r="E25015" s="65"/>
      <c r="F25015" s="65"/>
      <c r="G25015" s="145"/>
    </row>
    <row r="25016" spans="1:7">
      <c r="A25016" s="65"/>
      <c r="B25016" s="65"/>
      <c r="C25016" s="65"/>
      <c r="D25016" s="65"/>
      <c r="E25016" s="65"/>
      <c r="F25016" s="65"/>
      <c r="G25016" s="145"/>
    </row>
    <row r="25017" spans="1:7">
      <c r="A25017" s="65"/>
      <c r="B25017" s="65"/>
      <c r="C25017" s="65"/>
      <c r="D25017" s="65"/>
      <c r="E25017" s="65"/>
      <c r="F25017" s="65"/>
      <c r="G25017" s="145"/>
    </row>
    <row r="25018" spans="1:7">
      <c r="A25018" s="65"/>
      <c r="B25018" s="65"/>
      <c r="C25018" s="65"/>
      <c r="D25018" s="65"/>
      <c r="E25018" s="65"/>
      <c r="F25018" s="65"/>
      <c r="G25018" s="145"/>
    </row>
    <row r="25019" spans="1:7">
      <c r="A25019" s="65"/>
      <c r="B25019" s="65"/>
      <c r="C25019" s="65"/>
      <c r="D25019" s="65"/>
      <c r="E25019" s="65"/>
      <c r="F25019" s="65"/>
      <c r="G25019" s="145"/>
    </row>
    <row r="25020" spans="1:7">
      <c r="A25020" s="65"/>
      <c r="B25020" s="65"/>
      <c r="C25020" s="65"/>
      <c r="D25020" s="65"/>
      <c r="E25020" s="65"/>
      <c r="F25020" s="65"/>
      <c r="G25020" s="145"/>
    </row>
    <row r="25021" spans="1:7">
      <c r="A25021" s="65"/>
      <c r="B25021" s="65"/>
      <c r="C25021" s="65"/>
      <c r="D25021" s="65"/>
      <c r="E25021" s="65"/>
      <c r="F25021" s="65"/>
      <c r="G25021" s="145"/>
    </row>
    <row r="25022" spans="1:7">
      <c r="A25022" s="65"/>
      <c r="B25022" s="65"/>
      <c r="C25022" s="65"/>
      <c r="D25022" s="65"/>
      <c r="E25022" s="65"/>
      <c r="F25022" s="65"/>
      <c r="G25022" s="145"/>
    </row>
    <row r="25023" spans="1:7">
      <c r="A25023" s="65"/>
      <c r="B25023" s="65"/>
      <c r="C25023" s="65"/>
      <c r="D25023" s="65"/>
      <c r="E25023" s="65"/>
      <c r="F25023" s="65"/>
      <c r="G25023" s="145"/>
    </row>
    <row r="25024" spans="1:7">
      <c r="A25024" s="65"/>
      <c r="B25024" s="65"/>
      <c r="C25024" s="65"/>
      <c r="D25024" s="65"/>
      <c r="E25024" s="65"/>
      <c r="F25024" s="65"/>
      <c r="G25024" s="145"/>
    </row>
    <row r="25025" spans="1:7">
      <c r="A25025" s="65"/>
      <c r="B25025" s="65"/>
      <c r="C25025" s="65"/>
      <c r="D25025" s="65"/>
      <c r="E25025" s="65"/>
      <c r="F25025" s="65"/>
      <c r="G25025" s="145"/>
    </row>
    <row r="25026" spans="1:7">
      <c r="A25026" s="65"/>
      <c r="B25026" s="65"/>
      <c r="C25026" s="65"/>
      <c r="D25026" s="65"/>
      <c r="E25026" s="65"/>
      <c r="F25026" s="65"/>
      <c r="G25026" s="145"/>
    </row>
    <row r="25027" spans="1:7">
      <c r="A25027" s="65"/>
      <c r="B25027" s="65"/>
      <c r="C25027" s="65"/>
      <c r="D25027" s="65"/>
      <c r="E25027" s="65"/>
      <c r="F25027" s="65"/>
      <c r="G25027" s="145"/>
    </row>
    <row r="25028" spans="1:7">
      <c r="A25028" s="65"/>
      <c r="B25028" s="65"/>
      <c r="C25028" s="65"/>
      <c r="D25028" s="65"/>
      <c r="E25028" s="65"/>
      <c r="F25028" s="65"/>
      <c r="G25028" s="145"/>
    </row>
    <row r="25029" spans="1:7">
      <c r="A25029" s="65"/>
      <c r="B25029" s="65"/>
      <c r="C25029" s="65"/>
      <c r="D25029" s="65"/>
      <c r="E25029" s="65"/>
      <c r="F25029" s="65"/>
      <c r="G25029" s="145"/>
    </row>
    <row r="25030" spans="1:7">
      <c r="A25030" s="65"/>
      <c r="B25030" s="65"/>
      <c r="C25030" s="65"/>
      <c r="D25030" s="65"/>
      <c r="E25030" s="65"/>
      <c r="F25030" s="65"/>
      <c r="G25030" s="145"/>
    </row>
    <row r="25031" spans="1:7">
      <c r="A25031" s="65"/>
      <c r="B25031" s="65"/>
      <c r="C25031" s="65"/>
      <c r="D25031" s="65"/>
      <c r="E25031" s="65"/>
      <c r="F25031" s="65"/>
      <c r="G25031" s="145"/>
    </row>
    <row r="25032" spans="1:7">
      <c r="A25032" s="65"/>
      <c r="B25032" s="65"/>
      <c r="C25032" s="65"/>
      <c r="D25032" s="65"/>
      <c r="E25032" s="65"/>
      <c r="F25032" s="65"/>
      <c r="G25032" s="145"/>
    </row>
    <row r="25033" spans="1:7">
      <c r="A25033" s="65"/>
      <c r="B25033" s="65"/>
      <c r="C25033" s="65"/>
      <c r="D25033" s="65"/>
      <c r="E25033" s="65"/>
      <c r="F25033" s="65"/>
      <c r="G25033" s="145"/>
    </row>
    <row r="25034" spans="1:7">
      <c r="A25034" s="65"/>
      <c r="B25034" s="65"/>
      <c r="C25034" s="65"/>
      <c r="D25034" s="65"/>
      <c r="E25034" s="65"/>
      <c r="F25034" s="65"/>
      <c r="G25034" s="145"/>
    </row>
    <row r="25035" spans="1:7">
      <c r="A25035" s="65"/>
      <c r="B25035" s="65"/>
      <c r="C25035" s="65"/>
      <c r="D25035" s="65"/>
      <c r="E25035" s="65"/>
      <c r="F25035" s="65"/>
      <c r="G25035" s="145"/>
    </row>
    <row r="25036" spans="1:7">
      <c r="A25036" s="65"/>
      <c r="B25036" s="65"/>
      <c r="C25036" s="65"/>
      <c r="D25036" s="65"/>
      <c r="E25036" s="65"/>
      <c r="F25036" s="65"/>
      <c r="G25036" s="145"/>
    </row>
    <row r="25037" spans="1:7">
      <c r="A25037" s="65"/>
      <c r="B25037" s="65"/>
      <c r="C25037" s="65"/>
      <c r="D25037" s="65"/>
      <c r="E25037" s="65"/>
      <c r="F25037" s="65"/>
      <c r="G25037" s="145"/>
    </row>
    <row r="25038" spans="1:7">
      <c r="A25038" s="65"/>
      <c r="B25038" s="65"/>
      <c r="C25038" s="65"/>
      <c r="D25038" s="65"/>
      <c r="E25038" s="65"/>
      <c r="F25038" s="65"/>
      <c r="G25038" s="145"/>
    </row>
    <row r="25039" spans="1:7">
      <c r="A25039" s="65"/>
      <c r="B25039" s="65"/>
      <c r="C25039" s="65"/>
      <c r="D25039" s="65"/>
      <c r="E25039" s="65"/>
      <c r="F25039" s="65"/>
      <c r="G25039" s="145"/>
    </row>
    <row r="25040" spans="1:7">
      <c r="A25040" s="65"/>
      <c r="B25040" s="65"/>
      <c r="C25040" s="65"/>
      <c r="D25040" s="65"/>
      <c r="E25040" s="65"/>
      <c r="F25040" s="65"/>
      <c r="G25040" s="145"/>
    </row>
    <row r="25041" spans="1:7">
      <c r="A25041" s="65"/>
      <c r="B25041" s="65"/>
      <c r="C25041" s="65"/>
      <c r="D25041" s="65"/>
      <c r="E25041" s="65"/>
      <c r="F25041" s="65"/>
      <c r="G25041" s="145"/>
    </row>
    <row r="25042" spans="1:7">
      <c r="A25042" s="65"/>
      <c r="B25042" s="65"/>
      <c r="C25042" s="65"/>
      <c r="D25042" s="65"/>
      <c r="E25042" s="65"/>
      <c r="F25042" s="65"/>
      <c r="G25042" s="145"/>
    </row>
    <row r="25043" spans="1:7">
      <c r="A25043" s="65"/>
      <c r="B25043" s="65"/>
      <c r="C25043" s="65"/>
      <c r="D25043" s="65"/>
      <c r="E25043" s="65"/>
      <c r="F25043" s="65"/>
      <c r="G25043" s="145"/>
    </row>
    <row r="25044" spans="1:7">
      <c r="A25044" s="65"/>
      <c r="B25044" s="65"/>
      <c r="C25044" s="65"/>
      <c r="D25044" s="65"/>
      <c r="E25044" s="65"/>
      <c r="F25044" s="65"/>
      <c r="G25044" s="145"/>
    </row>
    <row r="25045" spans="1:7">
      <c r="A25045" s="65"/>
      <c r="B25045" s="65"/>
      <c r="C25045" s="65"/>
      <c r="D25045" s="65"/>
      <c r="E25045" s="65"/>
      <c r="F25045" s="65"/>
      <c r="G25045" s="145"/>
    </row>
    <row r="25046" spans="1:7">
      <c r="A25046" s="65"/>
      <c r="B25046" s="65"/>
      <c r="C25046" s="65"/>
      <c r="D25046" s="65"/>
      <c r="E25046" s="65"/>
      <c r="F25046" s="65"/>
      <c r="G25046" s="145"/>
    </row>
    <row r="25047" spans="1:7">
      <c r="A25047" s="65"/>
      <c r="B25047" s="65"/>
      <c r="C25047" s="65"/>
      <c r="D25047" s="65"/>
      <c r="E25047" s="65"/>
      <c r="F25047" s="65"/>
      <c r="G25047" s="145"/>
    </row>
    <row r="25048" spans="1:7">
      <c r="A25048" s="65"/>
      <c r="B25048" s="65"/>
      <c r="C25048" s="65"/>
      <c r="D25048" s="65"/>
      <c r="E25048" s="65"/>
      <c r="F25048" s="65"/>
      <c r="G25048" s="145"/>
    </row>
    <row r="25049" spans="1:7">
      <c r="A25049" s="65"/>
      <c r="B25049" s="65"/>
      <c r="C25049" s="65"/>
      <c r="D25049" s="65"/>
      <c r="E25049" s="65"/>
      <c r="F25049" s="65"/>
      <c r="G25049" s="145"/>
    </row>
    <row r="25050" spans="1:7">
      <c r="A25050" s="65"/>
      <c r="B25050" s="65"/>
      <c r="C25050" s="65"/>
      <c r="D25050" s="65"/>
      <c r="E25050" s="65"/>
      <c r="F25050" s="65"/>
      <c r="G25050" s="145"/>
    </row>
    <row r="25051" spans="1:7">
      <c r="A25051" s="65"/>
      <c r="B25051" s="65"/>
      <c r="C25051" s="65"/>
      <c r="D25051" s="65"/>
      <c r="E25051" s="65"/>
      <c r="F25051" s="65"/>
      <c r="G25051" s="145"/>
    </row>
    <row r="25052" spans="1:7">
      <c r="A25052" s="65"/>
      <c r="B25052" s="65"/>
      <c r="C25052" s="65"/>
      <c r="D25052" s="65"/>
      <c r="E25052" s="65"/>
      <c r="F25052" s="65"/>
      <c r="G25052" s="145"/>
    </row>
    <row r="25053" spans="1:7">
      <c r="A25053" s="65"/>
      <c r="B25053" s="65"/>
      <c r="C25053" s="65"/>
      <c r="D25053" s="65"/>
      <c r="E25053" s="65"/>
      <c r="F25053" s="65"/>
      <c r="G25053" s="145"/>
    </row>
    <row r="25054" spans="1:7">
      <c r="A25054" s="65"/>
      <c r="B25054" s="65"/>
      <c r="C25054" s="65"/>
      <c r="D25054" s="65"/>
      <c r="E25054" s="65"/>
      <c r="F25054" s="65"/>
      <c r="G25054" s="145"/>
    </row>
    <row r="25055" spans="1:7">
      <c r="A25055" s="65"/>
      <c r="B25055" s="65"/>
      <c r="C25055" s="65"/>
      <c r="D25055" s="65"/>
      <c r="E25055" s="65"/>
      <c r="F25055" s="65"/>
      <c r="G25055" s="145"/>
    </row>
    <row r="25056" spans="1:7">
      <c r="A25056" s="65"/>
      <c r="B25056" s="65"/>
      <c r="C25056" s="65"/>
      <c r="D25056" s="65"/>
      <c r="E25056" s="65"/>
      <c r="F25056" s="65"/>
      <c r="G25056" s="145"/>
    </row>
    <row r="25057" spans="1:7">
      <c r="A25057" s="65"/>
      <c r="B25057" s="65"/>
      <c r="C25057" s="65"/>
      <c r="D25057" s="65"/>
      <c r="E25057" s="65"/>
      <c r="F25057" s="65"/>
      <c r="G25057" s="145"/>
    </row>
    <row r="25058" spans="1:7">
      <c r="A25058" s="65"/>
      <c r="B25058" s="65"/>
      <c r="C25058" s="65"/>
      <c r="D25058" s="65"/>
      <c r="E25058" s="65"/>
      <c r="F25058" s="65"/>
      <c r="G25058" s="145"/>
    </row>
    <row r="25059" spans="1:7">
      <c r="A25059" s="65"/>
      <c r="B25059" s="65"/>
      <c r="C25059" s="65"/>
      <c r="D25059" s="65"/>
      <c r="E25059" s="65"/>
      <c r="F25059" s="65"/>
      <c r="G25059" s="145"/>
    </row>
    <row r="25060" spans="1:7">
      <c r="A25060" s="65"/>
      <c r="B25060" s="65"/>
      <c r="C25060" s="65"/>
      <c r="D25060" s="65"/>
      <c r="E25060" s="65"/>
      <c r="F25060" s="65"/>
      <c r="G25060" s="145"/>
    </row>
    <row r="25061" spans="1:7">
      <c r="A25061" s="65"/>
      <c r="B25061" s="65"/>
      <c r="C25061" s="65"/>
      <c r="D25061" s="65"/>
      <c r="E25061" s="65"/>
      <c r="F25061" s="65"/>
      <c r="G25061" s="145"/>
    </row>
    <row r="25062" spans="1:7">
      <c r="A25062" s="65"/>
      <c r="B25062" s="65"/>
      <c r="C25062" s="65"/>
      <c r="D25062" s="65"/>
      <c r="E25062" s="65"/>
      <c r="F25062" s="65"/>
      <c r="G25062" s="145"/>
    </row>
    <row r="25063" spans="1:7">
      <c r="A25063" s="65"/>
      <c r="B25063" s="65"/>
      <c r="C25063" s="65"/>
      <c r="D25063" s="65"/>
      <c r="E25063" s="65"/>
      <c r="F25063" s="65"/>
      <c r="G25063" s="145"/>
    </row>
    <row r="25064" spans="1:7">
      <c r="A25064" s="65"/>
      <c r="B25064" s="65"/>
      <c r="C25064" s="65"/>
      <c r="D25064" s="65"/>
      <c r="E25064" s="65"/>
      <c r="F25064" s="65"/>
      <c r="G25064" s="145"/>
    </row>
    <row r="25065" spans="1:7">
      <c r="A25065" s="65"/>
      <c r="B25065" s="65"/>
      <c r="C25065" s="65"/>
      <c r="D25065" s="65"/>
      <c r="E25065" s="65"/>
      <c r="F25065" s="65"/>
      <c r="G25065" s="145"/>
    </row>
    <row r="25066" spans="1:7">
      <c r="A25066" s="65"/>
      <c r="B25066" s="65"/>
      <c r="C25066" s="65"/>
      <c r="D25066" s="65"/>
      <c r="E25066" s="65"/>
      <c r="F25066" s="65"/>
      <c r="G25066" s="145"/>
    </row>
    <row r="25067" spans="1:7">
      <c r="A25067" s="65"/>
      <c r="B25067" s="65"/>
      <c r="C25067" s="65"/>
      <c r="D25067" s="65"/>
      <c r="E25067" s="65"/>
      <c r="F25067" s="65"/>
      <c r="G25067" s="145"/>
    </row>
    <row r="25068" spans="1:7">
      <c r="A25068" s="65"/>
      <c r="B25068" s="65"/>
      <c r="C25068" s="65"/>
      <c r="D25068" s="65"/>
      <c r="E25068" s="65"/>
      <c r="F25068" s="65"/>
      <c r="G25068" s="145"/>
    </row>
    <row r="25069" spans="1:7">
      <c r="A25069" s="65"/>
      <c r="B25069" s="65"/>
      <c r="C25069" s="65"/>
      <c r="D25069" s="65"/>
      <c r="E25069" s="65"/>
      <c r="F25069" s="65"/>
      <c r="G25069" s="145"/>
    </row>
    <row r="25070" spans="1:7">
      <c r="A25070" s="65"/>
      <c r="B25070" s="65"/>
      <c r="C25070" s="65"/>
      <c r="D25070" s="65"/>
      <c r="E25070" s="65"/>
      <c r="F25070" s="65"/>
      <c r="G25070" s="145"/>
    </row>
    <row r="25071" spans="1:7">
      <c r="A25071" s="65"/>
      <c r="B25071" s="65"/>
      <c r="C25071" s="65"/>
      <c r="D25071" s="65"/>
      <c r="E25071" s="65"/>
      <c r="F25071" s="65"/>
      <c r="G25071" s="145"/>
    </row>
    <row r="25072" spans="1:7">
      <c r="A25072" s="65"/>
      <c r="B25072" s="65"/>
      <c r="C25072" s="65"/>
      <c r="D25072" s="65"/>
      <c r="E25072" s="65"/>
      <c r="F25072" s="65"/>
      <c r="G25072" s="145"/>
    </row>
    <row r="25073" spans="1:7">
      <c r="A25073" s="65"/>
      <c r="B25073" s="65"/>
      <c r="C25073" s="65"/>
      <c r="D25073" s="65"/>
      <c r="E25073" s="65"/>
      <c r="F25073" s="65"/>
      <c r="G25073" s="145"/>
    </row>
    <row r="25074" spans="1:7">
      <c r="A25074" s="65"/>
      <c r="B25074" s="65"/>
      <c r="C25074" s="65"/>
      <c r="D25074" s="65"/>
      <c r="E25074" s="65"/>
      <c r="F25074" s="65"/>
      <c r="G25074" s="145"/>
    </row>
    <row r="25075" spans="1:7">
      <c r="A25075" s="65"/>
      <c r="B25075" s="65"/>
      <c r="C25075" s="65"/>
      <c r="D25075" s="65"/>
      <c r="E25075" s="65"/>
      <c r="F25075" s="65"/>
      <c r="G25075" s="145"/>
    </row>
    <row r="25076" spans="1:7">
      <c r="A25076" s="65"/>
      <c r="B25076" s="65"/>
      <c r="C25076" s="65"/>
      <c r="D25076" s="65"/>
      <c r="E25076" s="65"/>
      <c r="F25076" s="65"/>
      <c r="G25076" s="145"/>
    </row>
    <row r="25077" spans="1:7">
      <c r="A25077" s="65"/>
      <c r="B25077" s="65"/>
      <c r="C25077" s="65"/>
      <c r="D25077" s="65"/>
      <c r="E25077" s="65"/>
      <c r="F25077" s="65"/>
      <c r="G25077" s="145"/>
    </row>
    <row r="25078" spans="1:7">
      <c r="A25078" s="65"/>
      <c r="B25078" s="65"/>
      <c r="C25078" s="65"/>
      <c r="D25078" s="65"/>
      <c r="E25078" s="65"/>
      <c r="F25078" s="65"/>
      <c r="G25078" s="145"/>
    </row>
    <row r="25079" spans="1:7">
      <c r="A25079" s="65"/>
      <c r="B25079" s="65"/>
      <c r="C25079" s="65"/>
      <c r="D25079" s="65"/>
      <c r="E25079" s="65"/>
      <c r="F25079" s="65"/>
      <c r="G25079" s="145"/>
    </row>
    <row r="25080" spans="1:7">
      <c r="A25080" s="65"/>
      <c r="B25080" s="65"/>
      <c r="C25080" s="65"/>
      <c r="D25080" s="65"/>
      <c r="E25080" s="65"/>
      <c r="F25080" s="65"/>
      <c r="G25080" s="145"/>
    </row>
    <row r="25081" spans="1:7">
      <c r="A25081" s="65"/>
      <c r="B25081" s="65"/>
      <c r="C25081" s="65"/>
      <c r="D25081" s="65"/>
      <c r="E25081" s="65"/>
      <c r="F25081" s="65"/>
      <c r="G25081" s="145"/>
    </row>
    <row r="25082" spans="1:7">
      <c r="A25082" s="65"/>
      <c r="B25082" s="65"/>
      <c r="C25082" s="65"/>
      <c r="D25082" s="65"/>
      <c r="E25082" s="65"/>
      <c r="F25082" s="65"/>
      <c r="G25082" s="145"/>
    </row>
    <row r="25083" spans="1:7">
      <c r="A25083" s="65"/>
      <c r="B25083" s="65"/>
      <c r="C25083" s="65"/>
      <c r="D25083" s="65"/>
      <c r="E25083" s="65"/>
      <c r="F25083" s="65"/>
      <c r="G25083" s="145"/>
    </row>
    <row r="25084" spans="1:7">
      <c r="A25084" s="65"/>
      <c r="B25084" s="65"/>
      <c r="C25084" s="65"/>
      <c r="D25084" s="65"/>
      <c r="E25084" s="65"/>
      <c r="F25084" s="65"/>
      <c r="G25084" s="145"/>
    </row>
    <row r="25085" spans="1:7">
      <c r="A25085" s="65"/>
      <c r="B25085" s="65"/>
      <c r="C25085" s="65"/>
      <c r="D25085" s="65"/>
      <c r="E25085" s="65"/>
      <c r="F25085" s="65"/>
      <c r="G25085" s="145"/>
    </row>
    <row r="25086" spans="1:7">
      <c r="A25086" s="65"/>
      <c r="B25086" s="65"/>
      <c r="C25086" s="65"/>
      <c r="D25086" s="65"/>
      <c r="E25086" s="65"/>
      <c r="F25086" s="65"/>
      <c r="G25086" s="145"/>
    </row>
    <row r="25087" spans="1:7">
      <c r="A25087" s="65"/>
      <c r="B25087" s="65"/>
      <c r="C25087" s="65"/>
      <c r="D25087" s="65"/>
      <c r="E25087" s="65"/>
      <c r="F25087" s="65"/>
      <c r="G25087" s="145"/>
    </row>
    <row r="25088" spans="1:7">
      <c r="A25088" s="65"/>
      <c r="B25088" s="65"/>
      <c r="C25088" s="65"/>
      <c r="D25088" s="65"/>
      <c r="E25088" s="65"/>
      <c r="F25088" s="65"/>
      <c r="G25088" s="145"/>
    </row>
    <row r="25089" spans="1:7">
      <c r="A25089" s="65"/>
      <c r="B25089" s="65"/>
      <c r="C25089" s="65"/>
      <c r="D25089" s="65"/>
      <c r="E25089" s="65"/>
      <c r="F25089" s="65"/>
      <c r="G25089" s="145"/>
    </row>
    <row r="25090" spans="1:7">
      <c r="A25090" s="65"/>
      <c r="B25090" s="65"/>
      <c r="C25090" s="65"/>
      <c r="D25090" s="65"/>
      <c r="E25090" s="65"/>
      <c r="F25090" s="65"/>
      <c r="G25090" s="145"/>
    </row>
    <row r="25091" spans="1:7">
      <c r="A25091" s="65"/>
      <c r="B25091" s="65"/>
      <c r="C25091" s="65"/>
      <c r="D25091" s="65"/>
      <c r="E25091" s="65"/>
      <c r="F25091" s="65"/>
      <c r="G25091" s="145"/>
    </row>
    <row r="25092" spans="1:7">
      <c r="A25092" s="65"/>
      <c r="B25092" s="65"/>
      <c r="C25092" s="65"/>
      <c r="D25092" s="65"/>
      <c r="E25092" s="65"/>
      <c r="F25092" s="65"/>
      <c r="G25092" s="145"/>
    </row>
    <row r="25093" spans="1:7">
      <c r="A25093" s="65"/>
      <c r="B25093" s="65"/>
      <c r="C25093" s="65"/>
      <c r="D25093" s="65"/>
      <c r="E25093" s="65"/>
      <c r="F25093" s="65"/>
      <c r="G25093" s="145"/>
    </row>
    <row r="25094" spans="1:7">
      <c r="A25094" s="65"/>
      <c r="B25094" s="65"/>
      <c r="C25094" s="65"/>
      <c r="D25094" s="65"/>
      <c r="E25094" s="65"/>
      <c r="F25094" s="65"/>
      <c r="G25094" s="145"/>
    </row>
    <row r="25095" spans="1:7">
      <c r="A25095" s="65"/>
      <c r="B25095" s="65"/>
      <c r="C25095" s="65"/>
      <c r="D25095" s="65"/>
      <c r="E25095" s="65"/>
      <c r="F25095" s="65"/>
      <c r="G25095" s="145"/>
    </row>
    <row r="25096" spans="1:7">
      <c r="A25096" s="65"/>
      <c r="B25096" s="65"/>
      <c r="C25096" s="65"/>
      <c r="D25096" s="65"/>
      <c r="E25096" s="65"/>
      <c r="F25096" s="65"/>
      <c r="G25096" s="145"/>
    </row>
    <row r="25097" spans="1:7">
      <c r="A25097" s="65"/>
      <c r="B25097" s="65"/>
      <c r="C25097" s="65"/>
      <c r="D25097" s="65"/>
      <c r="E25097" s="65"/>
      <c r="F25097" s="65"/>
      <c r="G25097" s="145"/>
    </row>
    <row r="25098" spans="1:7">
      <c r="A25098" s="65"/>
      <c r="B25098" s="65"/>
      <c r="C25098" s="65"/>
      <c r="D25098" s="65"/>
      <c r="E25098" s="65"/>
      <c r="F25098" s="65"/>
      <c r="G25098" s="145"/>
    </row>
    <row r="25099" spans="1:7">
      <c r="A25099" s="65"/>
      <c r="B25099" s="65"/>
      <c r="C25099" s="65"/>
      <c r="D25099" s="65"/>
      <c r="E25099" s="65"/>
      <c r="F25099" s="65"/>
      <c r="G25099" s="145"/>
    </row>
    <row r="25100" spans="1:7">
      <c r="A25100" s="65"/>
      <c r="B25100" s="65"/>
      <c r="C25100" s="65"/>
      <c r="D25100" s="65"/>
      <c r="E25100" s="65"/>
      <c r="F25100" s="65"/>
      <c r="G25100" s="145"/>
    </row>
    <row r="25101" spans="1:7">
      <c r="A25101" s="65"/>
      <c r="B25101" s="65"/>
      <c r="C25101" s="65"/>
      <c r="D25101" s="65"/>
      <c r="E25101" s="65"/>
      <c r="F25101" s="65"/>
      <c r="G25101" s="145"/>
    </row>
    <row r="25102" spans="1:7">
      <c r="A25102" s="65"/>
      <c r="B25102" s="65"/>
      <c r="C25102" s="65"/>
      <c r="D25102" s="65"/>
      <c r="E25102" s="65"/>
      <c r="F25102" s="65"/>
      <c r="G25102" s="145"/>
    </row>
    <row r="25103" spans="1:7">
      <c r="A25103" s="65"/>
      <c r="B25103" s="65"/>
      <c r="C25103" s="65"/>
      <c r="D25103" s="65"/>
      <c r="E25103" s="65"/>
      <c r="F25103" s="65"/>
      <c r="G25103" s="145"/>
    </row>
    <row r="25104" spans="1:7">
      <c r="A25104" s="65"/>
      <c r="B25104" s="65"/>
      <c r="C25104" s="65"/>
      <c r="D25104" s="65"/>
      <c r="E25104" s="65"/>
      <c r="F25104" s="65"/>
      <c r="G25104" s="145"/>
    </row>
    <row r="25105" spans="1:7">
      <c r="A25105" s="65"/>
      <c r="B25105" s="65"/>
      <c r="C25105" s="65"/>
      <c r="D25105" s="65"/>
      <c r="E25105" s="65"/>
      <c r="F25105" s="65"/>
      <c r="G25105" s="145"/>
    </row>
    <row r="25106" spans="1:7">
      <c r="A25106" s="65"/>
      <c r="B25106" s="65"/>
      <c r="C25106" s="65"/>
      <c r="D25106" s="65"/>
      <c r="E25106" s="65"/>
      <c r="F25106" s="65"/>
      <c r="G25106" s="145"/>
    </row>
    <row r="25107" spans="1:7">
      <c r="A25107" s="65"/>
      <c r="B25107" s="65"/>
      <c r="C25107" s="65"/>
      <c r="D25107" s="65"/>
      <c r="E25107" s="65"/>
      <c r="F25107" s="65"/>
      <c r="G25107" s="145"/>
    </row>
    <row r="25108" spans="1:7">
      <c r="A25108" s="65"/>
      <c r="B25108" s="65"/>
      <c r="C25108" s="65"/>
      <c r="D25108" s="65"/>
      <c r="E25108" s="65"/>
      <c r="F25108" s="65"/>
      <c r="G25108" s="145"/>
    </row>
    <row r="25109" spans="1:7">
      <c r="A25109" s="65"/>
      <c r="B25109" s="65"/>
      <c r="C25109" s="65"/>
      <c r="D25109" s="65"/>
      <c r="E25109" s="65"/>
      <c r="F25109" s="65"/>
      <c r="G25109" s="145"/>
    </row>
    <row r="25110" spans="1:7">
      <c r="A25110" s="65"/>
      <c r="B25110" s="65"/>
      <c r="C25110" s="65"/>
      <c r="D25110" s="65"/>
      <c r="E25110" s="65"/>
      <c r="F25110" s="65"/>
      <c r="G25110" s="145"/>
    </row>
    <row r="25111" spans="1:7">
      <c r="A25111" s="65"/>
      <c r="B25111" s="65"/>
      <c r="C25111" s="65"/>
      <c r="D25111" s="65"/>
      <c r="E25111" s="65"/>
      <c r="F25111" s="65"/>
      <c r="G25111" s="145"/>
    </row>
    <row r="25112" spans="1:7">
      <c r="A25112" s="65"/>
      <c r="B25112" s="65"/>
      <c r="C25112" s="65"/>
      <c r="D25112" s="65"/>
      <c r="E25112" s="65"/>
      <c r="F25112" s="65"/>
      <c r="G25112" s="145"/>
    </row>
    <row r="25113" spans="1:7">
      <c r="A25113" s="65"/>
      <c r="B25113" s="65"/>
      <c r="C25113" s="65"/>
      <c r="D25113" s="65"/>
      <c r="E25113" s="65"/>
      <c r="F25113" s="65"/>
      <c r="G25113" s="145"/>
    </row>
    <row r="25114" spans="1:7">
      <c r="A25114" s="65"/>
      <c r="B25114" s="65"/>
      <c r="C25114" s="65"/>
      <c r="D25114" s="65"/>
      <c r="E25114" s="65"/>
      <c r="F25114" s="65"/>
      <c r="G25114" s="145"/>
    </row>
    <row r="25115" spans="1:7">
      <c r="A25115" s="65"/>
      <c r="B25115" s="65"/>
      <c r="C25115" s="65"/>
      <c r="D25115" s="65"/>
      <c r="E25115" s="65"/>
      <c r="F25115" s="65"/>
      <c r="G25115" s="145"/>
    </row>
    <row r="25116" spans="1:7">
      <c r="A25116" s="65"/>
      <c r="B25116" s="65"/>
      <c r="C25116" s="65"/>
      <c r="D25116" s="65"/>
      <c r="E25116" s="65"/>
      <c r="F25116" s="65"/>
      <c r="G25116" s="145"/>
    </row>
    <row r="25117" spans="1:7">
      <c r="A25117" s="65"/>
      <c r="B25117" s="65"/>
      <c r="C25117" s="65"/>
      <c r="D25117" s="65"/>
      <c r="E25117" s="65"/>
      <c r="F25117" s="65"/>
      <c r="G25117" s="145"/>
    </row>
    <row r="25118" spans="1:7">
      <c r="A25118" s="65"/>
      <c r="B25118" s="65"/>
      <c r="C25118" s="65"/>
      <c r="D25118" s="65"/>
      <c r="E25118" s="65"/>
      <c r="F25118" s="65"/>
      <c r="G25118" s="145"/>
    </row>
    <row r="25119" spans="1:7">
      <c r="A25119" s="65"/>
      <c r="B25119" s="65"/>
      <c r="C25119" s="65"/>
      <c r="D25119" s="65"/>
      <c r="E25119" s="65"/>
      <c r="F25119" s="65"/>
      <c r="G25119" s="145"/>
    </row>
    <row r="25120" spans="1:7">
      <c r="A25120" s="65"/>
      <c r="B25120" s="65"/>
      <c r="C25120" s="65"/>
      <c r="D25120" s="65"/>
      <c r="E25120" s="65"/>
      <c r="F25120" s="65"/>
      <c r="G25120" s="145"/>
    </row>
    <row r="25121" spans="1:7">
      <c r="A25121" s="65"/>
      <c r="B25121" s="65"/>
      <c r="C25121" s="65"/>
      <c r="D25121" s="65"/>
      <c r="E25121" s="65"/>
      <c r="F25121" s="65"/>
      <c r="G25121" s="145"/>
    </row>
    <row r="25122" spans="1:7">
      <c r="A25122" s="65"/>
      <c r="B25122" s="65"/>
      <c r="C25122" s="65"/>
      <c r="D25122" s="65"/>
      <c r="E25122" s="65"/>
      <c r="F25122" s="65"/>
      <c r="G25122" s="145"/>
    </row>
    <row r="25123" spans="1:7">
      <c r="A25123" s="65"/>
      <c r="B25123" s="65"/>
      <c r="C25123" s="65"/>
      <c r="D25123" s="65"/>
      <c r="E25123" s="65"/>
      <c r="F25123" s="65"/>
      <c r="G25123" s="145"/>
    </row>
    <row r="25124" spans="1:7">
      <c r="A25124" s="65"/>
      <c r="B25124" s="65"/>
      <c r="C25124" s="65"/>
      <c r="D25124" s="65"/>
      <c r="E25124" s="65"/>
      <c r="F25124" s="65"/>
      <c r="G25124" s="145"/>
    </row>
    <row r="25125" spans="1:7">
      <c r="A25125" s="65"/>
      <c r="B25125" s="65"/>
      <c r="C25125" s="65"/>
      <c r="D25125" s="65"/>
      <c r="E25125" s="65"/>
      <c r="F25125" s="65"/>
      <c r="G25125" s="145"/>
    </row>
    <row r="25126" spans="1:7">
      <c r="A25126" s="65"/>
      <c r="B25126" s="65"/>
      <c r="C25126" s="65"/>
      <c r="D25126" s="65"/>
      <c r="E25126" s="65"/>
      <c r="F25126" s="65"/>
      <c r="G25126" s="145"/>
    </row>
    <row r="25127" spans="1:7">
      <c r="A25127" s="65"/>
      <c r="B25127" s="65"/>
      <c r="C25127" s="65"/>
      <c r="D25127" s="65"/>
      <c r="E25127" s="65"/>
      <c r="F25127" s="65"/>
      <c r="G25127" s="145"/>
    </row>
    <row r="25128" spans="1:7">
      <c r="A25128" s="65"/>
      <c r="B25128" s="65"/>
      <c r="C25128" s="65"/>
      <c r="D25128" s="65"/>
      <c r="E25128" s="65"/>
      <c r="F25128" s="65"/>
      <c r="G25128" s="145"/>
    </row>
    <row r="25129" spans="1:7">
      <c r="A25129" s="65"/>
      <c r="B25129" s="65"/>
      <c r="C25129" s="65"/>
      <c r="D25129" s="65"/>
      <c r="E25129" s="65"/>
      <c r="F25129" s="65"/>
      <c r="G25129" s="145"/>
    </row>
    <row r="25130" spans="1:7">
      <c r="A25130" s="65"/>
      <c r="B25130" s="65"/>
      <c r="C25130" s="65"/>
      <c r="D25130" s="65"/>
      <c r="E25130" s="65"/>
      <c r="F25130" s="65"/>
      <c r="G25130" s="145"/>
    </row>
    <row r="25131" spans="1:7">
      <c r="A25131" s="65"/>
      <c r="B25131" s="65"/>
      <c r="C25131" s="65"/>
      <c r="D25131" s="65"/>
      <c r="E25131" s="65"/>
      <c r="F25131" s="65"/>
      <c r="G25131" s="145"/>
    </row>
    <row r="25132" spans="1:7">
      <c r="A25132" s="65"/>
      <c r="B25132" s="65"/>
      <c r="C25132" s="65"/>
      <c r="D25132" s="65"/>
      <c r="E25132" s="65"/>
      <c r="F25132" s="65"/>
      <c r="G25132" s="145"/>
    </row>
    <row r="25133" spans="1:7">
      <c r="A25133" s="65"/>
      <c r="B25133" s="65"/>
      <c r="C25133" s="65"/>
      <c r="D25133" s="65"/>
      <c r="E25133" s="65"/>
      <c r="F25133" s="65"/>
      <c r="G25133" s="145"/>
    </row>
    <row r="25134" spans="1:7">
      <c r="A25134" s="65"/>
      <c r="B25134" s="65"/>
      <c r="C25134" s="65"/>
      <c r="D25134" s="65"/>
      <c r="E25134" s="65"/>
      <c r="F25134" s="65"/>
      <c r="G25134" s="145"/>
    </row>
    <row r="25135" spans="1:7">
      <c r="A25135" s="65"/>
      <c r="B25135" s="65"/>
      <c r="C25135" s="65"/>
      <c r="D25135" s="65"/>
      <c r="E25135" s="65"/>
      <c r="F25135" s="65"/>
      <c r="G25135" s="145"/>
    </row>
    <row r="25136" spans="1:7">
      <c r="A25136" s="65"/>
      <c r="B25136" s="65"/>
      <c r="C25136" s="65"/>
      <c r="D25136" s="65"/>
      <c r="E25136" s="65"/>
      <c r="F25136" s="65"/>
      <c r="G25136" s="145"/>
    </row>
    <row r="25137" spans="1:7">
      <c r="A25137" s="65"/>
      <c r="B25137" s="65"/>
      <c r="C25137" s="65"/>
      <c r="D25137" s="65"/>
      <c r="E25137" s="65"/>
      <c r="F25137" s="65"/>
      <c r="G25137" s="145"/>
    </row>
    <row r="25138" spans="1:7">
      <c r="A25138" s="65"/>
      <c r="B25138" s="65"/>
      <c r="C25138" s="65"/>
      <c r="D25138" s="65"/>
      <c r="E25138" s="65"/>
      <c r="F25138" s="65"/>
      <c r="G25138" s="145"/>
    </row>
    <row r="25139" spans="1:7">
      <c r="A25139" s="65"/>
      <c r="B25139" s="65"/>
      <c r="C25139" s="65"/>
      <c r="D25139" s="65"/>
      <c r="E25139" s="65"/>
      <c r="F25139" s="65"/>
      <c r="G25139" s="145"/>
    </row>
    <row r="25140" spans="1:7">
      <c r="A25140" s="65"/>
      <c r="B25140" s="65"/>
      <c r="C25140" s="65"/>
      <c r="D25140" s="65"/>
      <c r="E25140" s="65"/>
      <c r="F25140" s="65"/>
      <c r="G25140" s="145"/>
    </row>
    <row r="25141" spans="1:7">
      <c r="A25141" s="65"/>
      <c r="B25141" s="65"/>
      <c r="C25141" s="65"/>
      <c r="D25141" s="65"/>
      <c r="E25141" s="65"/>
      <c r="F25141" s="65"/>
      <c r="G25141" s="145"/>
    </row>
    <row r="25142" spans="1:7">
      <c r="A25142" s="65"/>
      <c r="B25142" s="65"/>
      <c r="C25142" s="65"/>
      <c r="D25142" s="65"/>
      <c r="E25142" s="65"/>
      <c r="F25142" s="65"/>
      <c r="G25142" s="145"/>
    </row>
    <row r="25143" spans="1:7">
      <c r="A25143" s="65"/>
      <c r="B25143" s="65"/>
      <c r="C25143" s="65"/>
      <c r="D25143" s="65"/>
      <c r="E25143" s="65"/>
      <c r="F25143" s="65"/>
      <c r="G25143" s="145"/>
    </row>
    <row r="25144" spans="1:7">
      <c r="A25144" s="65"/>
      <c r="B25144" s="65"/>
      <c r="C25144" s="65"/>
      <c r="D25144" s="65"/>
      <c r="E25144" s="65"/>
      <c r="F25144" s="65"/>
      <c r="G25144" s="145"/>
    </row>
    <row r="25145" spans="1:7">
      <c r="A25145" s="65"/>
      <c r="B25145" s="65"/>
      <c r="C25145" s="65"/>
      <c r="D25145" s="65"/>
      <c r="E25145" s="65"/>
      <c r="F25145" s="65"/>
      <c r="G25145" s="145"/>
    </row>
    <row r="25146" spans="1:7">
      <c r="A25146" s="65"/>
      <c r="B25146" s="65"/>
      <c r="C25146" s="65"/>
      <c r="D25146" s="65"/>
      <c r="E25146" s="65"/>
      <c r="F25146" s="65"/>
      <c r="G25146" s="145"/>
    </row>
    <row r="25147" spans="1:7">
      <c r="A25147" s="65"/>
      <c r="B25147" s="65"/>
      <c r="C25147" s="65"/>
      <c r="D25147" s="65"/>
      <c r="E25147" s="65"/>
      <c r="F25147" s="65"/>
      <c r="G25147" s="145"/>
    </row>
    <row r="25148" spans="1:7">
      <c r="A25148" s="65"/>
      <c r="B25148" s="65"/>
      <c r="C25148" s="65"/>
      <c r="D25148" s="65"/>
      <c r="E25148" s="65"/>
      <c r="F25148" s="65"/>
      <c r="G25148" s="145"/>
    </row>
    <row r="25149" spans="1:7">
      <c r="A25149" s="65"/>
      <c r="B25149" s="65"/>
      <c r="C25149" s="65"/>
      <c r="D25149" s="65"/>
      <c r="E25149" s="65"/>
      <c r="F25149" s="65"/>
      <c r="G25149" s="145"/>
    </row>
    <row r="25150" spans="1:7">
      <c r="A25150" s="65"/>
      <c r="B25150" s="65"/>
      <c r="C25150" s="65"/>
      <c r="D25150" s="65"/>
      <c r="E25150" s="65"/>
      <c r="F25150" s="65"/>
      <c r="G25150" s="145"/>
    </row>
    <row r="25151" spans="1:7">
      <c r="A25151" s="65"/>
      <c r="B25151" s="65"/>
      <c r="C25151" s="65"/>
      <c r="D25151" s="65"/>
      <c r="E25151" s="65"/>
      <c r="F25151" s="65"/>
      <c r="G25151" s="145"/>
    </row>
    <row r="25152" spans="1:7">
      <c r="A25152" s="65"/>
      <c r="B25152" s="65"/>
      <c r="C25152" s="65"/>
      <c r="D25152" s="65"/>
      <c r="E25152" s="65"/>
      <c r="F25152" s="65"/>
      <c r="G25152" s="145"/>
    </row>
    <row r="25153" spans="1:7">
      <c r="A25153" s="65"/>
      <c r="B25153" s="65"/>
      <c r="C25153" s="65"/>
      <c r="D25153" s="65"/>
      <c r="E25153" s="65"/>
      <c r="F25153" s="65"/>
      <c r="G25153" s="145"/>
    </row>
    <row r="25154" spans="1:7">
      <c r="A25154" s="65"/>
      <c r="B25154" s="65"/>
      <c r="C25154" s="65"/>
      <c r="D25154" s="65"/>
      <c r="E25154" s="65"/>
      <c r="F25154" s="65"/>
      <c r="G25154" s="145"/>
    </row>
    <row r="25155" spans="1:7">
      <c r="A25155" s="65"/>
      <c r="B25155" s="65"/>
      <c r="C25155" s="65"/>
      <c r="D25155" s="65"/>
      <c r="E25155" s="65"/>
      <c r="F25155" s="65"/>
      <c r="G25155" s="145"/>
    </row>
    <row r="25156" spans="1:7">
      <c r="A25156" s="65"/>
      <c r="B25156" s="65"/>
      <c r="C25156" s="65"/>
      <c r="D25156" s="65"/>
      <c r="E25156" s="65"/>
      <c r="F25156" s="65"/>
      <c r="G25156" s="145"/>
    </row>
    <row r="25157" spans="1:7">
      <c r="A25157" s="65"/>
      <c r="B25157" s="65"/>
      <c r="C25157" s="65"/>
      <c r="D25157" s="65"/>
      <c r="E25157" s="65"/>
      <c r="F25157" s="65"/>
      <c r="G25157" s="145"/>
    </row>
    <row r="25158" spans="1:7">
      <c r="A25158" s="65"/>
      <c r="B25158" s="65"/>
      <c r="C25158" s="65"/>
      <c r="D25158" s="65"/>
      <c r="E25158" s="65"/>
      <c r="F25158" s="65"/>
      <c r="G25158" s="145"/>
    </row>
    <row r="25159" spans="1:7">
      <c r="A25159" s="65"/>
      <c r="B25159" s="65"/>
      <c r="C25159" s="65"/>
      <c r="D25159" s="65"/>
      <c r="E25159" s="65"/>
      <c r="F25159" s="65"/>
      <c r="G25159" s="145"/>
    </row>
    <row r="25160" spans="1:7">
      <c r="A25160" s="65"/>
      <c r="B25160" s="65"/>
      <c r="C25160" s="65"/>
      <c r="D25160" s="65"/>
      <c r="E25160" s="65"/>
      <c r="F25160" s="65"/>
      <c r="G25160" s="145"/>
    </row>
    <row r="25161" spans="1:7">
      <c r="A25161" s="65"/>
      <c r="B25161" s="65"/>
      <c r="C25161" s="65"/>
      <c r="D25161" s="65"/>
      <c r="E25161" s="65"/>
      <c r="F25161" s="65"/>
      <c r="G25161" s="145"/>
    </row>
    <row r="25162" spans="1:7">
      <c r="A25162" s="65"/>
      <c r="B25162" s="65"/>
      <c r="C25162" s="65"/>
      <c r="D25162" s="65"/>
      <c r="E25162" s="65"/>
      <c r="F25162" s="65"/>
      <c r="G25162" s="145"/>
    </row>
    <row r="25163" spans="1:7">
      <c r="A25163" s="65"/>
      <c r="B25163" s="65"/>
      <c r="C25163" s="65"/>
      <c r="D25163" s="65"/>
      <c r="E25163" s="65"/>
      <c r="F25163" s="65"/>
      <c r="G25163" s="145"/>
    </row>
    <row r="25164" spans="1:7">
      <c r="A25164" s="65"/>
      <c r="B25164" s="65"/>
      <c r="C25164" s="65"/>
      <c r="D25164" s="65"/>
      <c r="E25164" s="65"/>
      <c r="F25164" s="65"/>
      <c r="G25164" s="145"/>
    </row>
    <row r="25165" spans="1:7">
      <c r="A25165" s="65"/>
      <c r="B25165" s="65"/>
      <c r="C25165" s="65"/>
      <c r="D25165" s="65"/>
      <c r="E25165" s="65"/>
      <c r="F25165" s="65"/>
      <c r="G25165" s="145"/>
    </row>
    <row r="25166" spans="1:7">
      <c r="A25166" s="65"/>
      <c r="B25166" s="65"/>
      <c r="C25166" s="65"/>
      <c r="D25166" s="65"/>
      <c r="E25166" s="65"/>
      <c r="F25166" s="65"/>
      <c r="G25166" s="145"/>
    </row>
    <row r="25167" spans="1:7">
      <c r="A25167" s="65"/>
      <c r="B25167" s="65"/>
      <c r="C25167" s="65"/>
      <c r="D25167" s="65"/>
      <c r="E25167" s="65"/>
      <c r="F25167" s="65"/>
      <c r="G25167" s="145"/>
    </row>
    <row r="25168" spans="1:7">
      <c r="A25168" s="65"/>
      <c r="B25168" s="65"/>
      <c r="C25168" s="65"/>
      <c r="D25168" s="65"/>
      <c r="E25168" s="65"/>
      <c r="F25168" s="65"/>
      <c r="G25168" s="145"/>
    </row>
    <row r="25169" spans="1:7">
      <c r="A25169" s="65"/>
      <c r="B25169" s="65"/>
      <c r="C25169" s="65"/>
      <c r="D25169" s="65"/>
      <c r="E25169" s="65"/>
      <c r="F25169" s="65"/>
      <c r="G25169" s="145"/>
    </row>
    <row r="25170" spans="1:7">
      <c r="A25170" s="65"/>
      <c r="B25170" s="65"/>
      <c r="C25170" s="65"/>
      <c r="D25170" s="65"/>
      <c r="E25170" s="65"/>
      <c r="F25170" s="65"/>
      <c r="G25170" s="145"/>
    </row>
    <row r="25171" spans="1:7">
      <c r="A25171" s="65"/>
      <c r="B25171" s="65"/>
      <c r="C25171" s="65"/>
      <c r="D25171" s="65"/>
      <c r="E25171" s="65"/>
      <c r="F25171" s="65"/>
      <c r="G25171" s="145"/>
    </row>
    <row r="25172" spans="1:7">
      <c r="A25172" s="65"/>
      <c r="B25172" s="65"/>
      <c r="C25172" s="65"/>
      <c r="D25172" s="65"/>
      <c r="E25172" s="65"/>
      <c r="F25172" s="65"/>
      <c r="G25172" s="145"/>
    </row>
    <row r="25173" spans="1:7">
      <c r="A25173" s="65"/>
      <c r="B25173" s="65"/>
      <c r="C25173" s="65"/>
      <c r="D25173" s="65"/>
      <c r="E25173" s="65"/>
      <c r="F25173" s="65"/>
      <c r="G25173" s="145"/>
    </row>
    <row r="25174" spans="1:7">
      <c r="A25174" s="65"/>
      <c r="B25174" s="65"/>
      <c r="C25174" s="65"/>
      <c r="D25174" s="65"/>
      <c r="E25174" s="65"/>
      <c r="F25174" s="65"/>
      <c r="G25174" s="145"/>
    </row>
    <row r="25175" spans="1:7">
      <c r="A25175" s="65"/>
      <c r="B25175" s="65"/>
      <c r="C25175" s="65"/>
      <c r="D25175" s="65"/>
      <c r="E25175" s="65"/>
      <c r="F25175" s="65"/>
      <c r="G25175" s="145"/>
    </row>
    <row r="25176" spans="1:7">
      <c r="A25176" s="65"/>
      <c r="B25176" s="65"/>
      <c r="C25176" s="65"/>
      <c r="D25176" s="65"/>
      <c r="E25176" s="65"/>
      <c r="F25176" s="65"/>
      <c r="G25176" s="145"/>
    </row>
    <row r="25177" spans="1:7">
      <c r="A25177" s="65"/>
      <c r="B25177" s="65"/>
      <c r="C25177" s="65"/>
      <c r="D25177" s="65"/>
      <c r="E25177" s="65"/>
      <c r="F25177" s="65"/>
      <c r="G25177" s="145"/>
    </row>
    <row r="25178" spans="1:7">
      <c r="A25178" s="65"/>
      <c r="B25178" s="65"/>
      <c r="C25178" s="65"/>
      <c r="D25178" s="65"/>
      <c r="E25178" s="65"/>
      <c r="F25178" s="65"/>
      <c r="G25178" s="145"/>
    </row>
    <row r="25179" spans="1:7">
      <c r="A25179" s="65"/>
      <c r="B25179" s="65"/>
      <c r="C25179" s="65"/>
      <c r="D25179" s="65"/>
      <c r="E25179" s="65"/>
      <c r="F25179" s="65"/>
      <c r="G25179" s="145"/>
    </row>
    <row r="25180" spans="1:7">
      <c r="A25180" s="65"/>
      <c r="B25180" s="65"/>
      <c r="C25180" s="65"/>
      <c r="D25180" s="65"/>
      <c r="E25180" s="65"/>
      <c r="F25180" s="65"/>
      <c r="G25180" s="145"/>
    </row>
    <row r="25181" spans="1:7">
      <c r="A25181" s="65"/>
      <c r="B25181" s="65"/>
      <c r="C25181" s="65"/>
      <c r="D25181" s="65"/>
      <c r="E25181" s="65"/>
      <c r="F25181" s="65"/>
      <c r="G25181" s="145"/>
    </row>
    <row r="25182" spans="1:7">
      <c r="A25182" s="65"/>
      <c r="B25182" s="65"/>
      <c r="C25182" s="65"/>
      <c r="D25182" s="65"/>
      <c r="E25182" s="65"/>
      <c r="F25182" s="65"/>
      <c r="G25182" s="145"/>
    </row>
    <row r="25183" spans="1:7">
      <c r="A25183" s="65"/>
      <c r="B25183" s="65"/>
      <c r="C25183" s="65"/>
      <c r="D25183" s="65"/>
      <c r="E25183" s="65"/>
      <c r="F25183" s="65"/>
      <c r="G25183" s="145"/>
    </row>
    <row r="25184" spans="1:7">
      <c r="A25184" s="65"/>
      <c r="B25184" s="65"/>
      <c r="C25184" s="65"/>
      <c r="D25184" s="65"/>
      <c r="E25184" s="65"/>
      <c r="F25184" s="65"/>
      <c r="G25184" s="145"/>
    </row>
    <row r="25185" spans="1:7">
      <c r="A25185" s="65"/>
      <c r="B25185" s="65"/>
      <c r="C25185" s="65"/>
      <c r="D25185" s="65"/>
      <c r="E25185" s="65"/>
      <c r="F25185" s="65"/>
      <c r="G25185" s="145"/>
    </row>
    <row r="25186" spans="1:7">
      <c r="A25186" s="65"/>
      <c r="B25186" s="65"/>
      <c r="C25186" s="65"/>
      <c r="D25186" s="65"/>
      <c r="E25186" s="65"/>
      <c r="F25186" s="65"/>
      <c r="G25186" s="145"/>
    </row>
    <row r="25187" spans="1:7">
      <c r="A25187" s="65"/>
      <c r="B25187" s="65"/>
      <c r="C25187" s="65"/>
      <c r="D25187" s="65"/>
      <c r="E25187" s="65"/>
      <c r="F25187" s="65"/>
      <c r="G25187" s="145"/>
    </row>
    <row r="25188" spans="1:7">
      <c r="A25188" s="65"/>
      <c r="B25188" s="65"/>
      <c r="C25188" s="65"/>
      <c r="D25188" s="65"/>
      <c r="E25188" s="65"/>
      <c r="F25188" s="65"/>
      <c r="G25188" s="145"/>
    </row>
    <row r="25189" spans="1:7">
      <c r="A25189" s="65"/>
      <c r="B25189" s="65"/>
      <c r="C25189" s="65"/>
      <c r="D25189" s="65"/>
      <c r="E25189" s="65"/>
      <c r="F25189" s="65"/>
      <c r="G25189" s="145"/>
    </row>
    <row r="25190" spans="1:7">
      <c r="A25190" s="65"/>
      <c r="B25190" s="65"/>
      <c r="C25190" s="65"/>
      <c r="D25190" s="65"/>
      <c r="E25190" s="65"/>
      <c r="F25190" s="65"/>
      <c r="G25190" s="145"/>
    </row>
    <row r="25191" spans="1:7">
      <c r="A25191" s="65"/>
      <c r="B25191" s="65"/>
      <c r="C25191" s="65"/>
      <c r="D25191" s="65"/>
      <c r="E25191" s="65"/>
      <c r="F25191" s="65"/>
      <c r="G25191" s="145"/>
    </row>
    <row r="25192" spans="1:7">
      <c r="A25192" s="65"/>
      <c r="B25192" s="65"/>
      <c r="C25192" s="65"/>
      <c r="D25192" s="65"/>
      <c r="E25192" s="65"/>
      <c r="F25192" s="65"/>
      <c r="G25192" s="145"/>
    </row>
    <row r="25193" spans="1:7">
      <c r="A25193" s="65"/>
      <c r="B25193" s="65"/>
      <c r="C25193" s="65"/>
      <c r="D25193" s="65"/>
      <c r="E25193" s="65"/>
      <c r="F25193" s="65"/>
      <c r="G25193" s="145"/>
    </row>
    <row r="25194" spans="1:7">
      <c r="A25194" s="65"/>
      <c r="B25194" s="65"/>
      <c r="C25194" s="65"/>
      <c r="D25194" s="65"/>
      <c r="E25194" s="65"/>
      <c r="F25194" s="65"/>
      <c r="G25194" s="145"/>
    </row>
    <row r="25195" spans="1:7">
      <c r="A25195" s="65"/>
      <c r="B25195" s="65"/>
      <c r="C25195" s="65"/>
      <c r="D25195" s="65"/>
      <c r="E25195" s="65"/>
      <c r="F25195" s="65"/>
      <c r="G25195" s="145"/>
    </row>
    <row r="25196" spans="1:7">
      <c r="A25196" s="65"/>
      <c r="B25196" s="65"/>
      <c r="C25196" s="65"/>
      <c r="D25196" s="65"/>
      <c r="E25196" s="65"/>
      <c r="F25196" s="65"/>
      <c r="G25196" s="145"/>
    </row>
    <row r="25197" spans="1:7">
      <c r="A25197" s="65"/>
      <c r="B25197" s="65"/>
      <c r="C25197" s="65"/>
      <c r="D25197" s="65"/>
      <c r="E25197" s="65"/>
      <c r="F25197" s="65"/>
      <c r="G25197" s="145"/>
    </row>
    <row r="25198" spans="1:7">
      <c r="A25198" s="65"/>
      <c r="B25198" s="65"/>
      <c r="C25198" s="65"/>
      <c r="D25198" s="65"/>
      <c r="E25198" s="65"/>
      <c r="F25198" s="65"/>
      <c r="G25198" s="145"/>
    </row>
    <row r="25199" spans="1:7">
      <c r="A25199" s="65"/>
      <c r="B25199" s="65"/>
      <c r="C25199" s="65"/>
      <c r="D25199" s="65"/>
      <c r="E25199" s="65"/>
      <c r="F25199" s="65"/>
      <c r="G25199" s="145"/>
    </row>
    <row r="25200" spans="1:7">
      <c r="A25200" s="65"/>
      <c r="B25200" s="65"/>
      <c r="C25200" s="65"/>
      <c r="D25200" s="65"/>
      <c r="E25200" s="65"/>
      <c r="F25200" s="65"/>
      <c r="G25200" s="145"/>
    </row>
    <row r="25201" spans="1:7">
      <c r="A25201" s="65"/>
      <c r="B25201" s="65"/>
      <c r="C25201" s="65"/>
      <c r="D25201" s="65"/>
      <c r="E25201" s="65"/>
      <c r="F25201" s="65"/>
      <c r="G25201" s="145"/>
    </row>
    <row r="25202" spans="1:7">
      <c r="A25202" s="65"/>
      <c r="B25202" s="65"/>
      <c r="C25202" s="65"/>
      <c r="D25202" s="65"/>
      <c r="E25202" s="65"/>
      <c r="F25202" s="65"/>
      <c r="G25202" s="145"/>
    </row>
    <row r="25203" spans="1:7">
      <c r="A25203" s="65"/>
      <c r="B25203" s="65"/>
      <c r="C25203" s="65"/>
      <c r="D25203" s="65"/>
      <c r="E25203" s="65"/>
      <c r="F25203" s="65"/>
      <c r="G25203" s="145"/>
    </row>
    <row r="25204" spans="1:7">
      <c r="A25204" s="65"/>
      <c r="B25204" s="65"/>
      <c r="C25204" s="65"/>
      <c r="D25204" s="65"/>
      <c r="E25204" s="65"/>
      <c r="F25204" s="65"/>
      <c r="G25204" s="145"/>
    </row>
    <row r="25205" spans="1:7">
      <c r="A25205" s="65"/>
      <c r="B25205" s="65"/>
      <c r="C25205" s="65"/>
      <c r="D25205" s="65"/>
      <c r="E25205" s="65"/>
      <c r="F25205" s="65"/>
      <c r="G25205" s="145"/>
    </row>
    <row r="25206" spans="1:7">
      <c r="A25206" s="65"/>
      <c r="B25206" s="65"/>
      <c r="C25206" s="65"/>
      <c r="D25206" s="65"/>
      <c r="E25206" s="65"/>
      <c r="F25206" s="65"/>
      <c r="G25206" s="145"/>
    </row>
    <row r="25207" spans="1:7">
      <c r="A25207" s="65"/>
      <c r="B25207" s="65"/>
      <c r="C25207" s="65"/>
      <c r="D25207" s="65"/>
      <c r="E25207" s="65"/>
      <c r="F25207" s="65"/>
      <c r="G25207" s="145"/>
    </row>
    <row r="25208" spans="1:7">
      <c r="A25208" s="65"/>
      <c r="B25208" s="65"/>
      <c r="C25208" s="65"/>
      <c r="D25208" s="65"/>
      <c r="E25208" s="65"/>
      <c r="F25208" s="65"/>
      <c r="G25208" s="145"/>
    </row>
    <row r="25209" spans="1:7">
      <c r="A25209" s="65"/>
      <c r="B25209" s="65"/>
      <c r="C25209" s="65"/>
      <c r="D25209" s="65"/>
      <c r="E25209" s="65"/>
      <c r="F25209" s="65"/>
      <c r="G25209" s="145"/>
    </row>
    <row r="25210" spans="1:7">
      <c r="A25210" s="65"/>
      <c r="B25210" s="65"/>
      <c r="C25210" s="65"/>
      <c r="D25210" s="65"/>
      <c r="E25210" s="65"/>
      <c r="F25210" s="65"/>
      <c r="G25210" s="145"/>
    </row>
    <row r="25211" spans="1:7">
      <c r="A25211" s="65"/>
      <c r="B25211" s="65"/>
      <c r="C25211" s="65"/>
      <c r="D25211" s="65"/>
      <c r="E25211" s="65"/>
      <c r="F25211" s="65"/>
      <c r="G25211" s="145"/>
    </row>
    <row r="25212" spans="1:7">
      <c r="A25212" s="65"/>
      <c r="B25212" s="65"/>
      <c r="C25212" s="65"/>
      <c r="D25212" s="65"/>
      <c r="E25212" s="65"/>
      <c r="F25212" s="65"/>
      <c r="G25212" s="145"/>
    </row>
    <row r="25213" spans="1:7">
      <c r="A25213" s="65"/>
      <c r="B25213" s="65"/>
      <c r="C25213" s="65"/>
      <c r="D25213" s="65"/>
      <c r="E25213" s="65"/>
      <c r="F25213" s="65"/>
      <c r="G25213" s="145"/>
    </row>
    <row r="25214" spans="1:7">
      <c r="A25214" s="65"/>
      <c r="B25214" s="65"/>
      <c r="C25214" s="65"/>
      <c r="D25214" s="65"/>
      <c r="E25214" s="65"/>
      <c r="F25214" s="65"/>
      <c r="G25214" s="145"/>
    </row>
    <row r="25215" spans="1:7">
      <c r="A25215" s="65"/>
      <c r="B25215" s="65"/>
      <c r="C25215" s="65"/>
      <c r="D25215" s="65"/>
      <c r="E25215" s="65"/>
      <c r="F25215" s="65"/>
      <c r="G25215" s="145"/>
    </row>
    <row r="25216" spans="1:7">
      <c r="A25216" s="65"/>
      <c r="B25216" s="65"/>
      <c r="C25216" s="65"/>
      <c r="D25216" s="65"/>
      <c r="E25216" s="65"/>
      <c r="F25216" s="65"/>
      <c r="G25216" s="145"/>
    </row>
    <row r="25217" spans="1:7">
      <c r="A25217" s="65"/>
      <c r="B25217" s="65"/>
      <c r="C25217" s="65"/>
      <c r="D25217" s="65"/>
      <c r="E25217" s="65"/>
      <c r="F25217" s="65"/>
      <c r="G25217" s="145"/>
    </row>
    <row r="25218" spans="1:7">
      <c r="A25218" s="65"/>
      <c r="B25218" s="65"/>
      <c r="C25218" s="65"/>
      <c r="D25218" s="65"/>
      <c r="E25218" s="65"/>
      <c r="F25218" s="65"/>
      <c r="G25218" s="145"/>
    </row>
    <row r="25219" spans="1:7">
      <c r="A25219" s="65"/>
      <c r="B25219" s="65"/>
      <c r="C25219" s="65"/>
      <c r="D25219" s="65"/>
      <c r="E25219" s="65"/>
      <c r="F25219" s="65"/>
      <c r="G25219" s="145"/>
    </row>
    <row r="25220" spans="1:7">
      <c r="A25220" s="65"/>
      <c r="B25220" s="65"/>
      <c r="C25220" s="65"/>
      <c r="D25220" s="65"/>
      <c r="E25220" s="65"/>
      <c r="F25220" s="65"/>
      <c r="G25220" s="145"/>
    </row>
    <row r="25221" spans="1:7">
      <c r="A25221" s="65"/>
      <c r="B25221" s="65"/>
      <c r="C25221" s="65"/>
      <c r="D25221" s="65"/>
      <c r="E25221" s="65"/>
      <c r="F25221" s="65"/>
      <c r="G25221" s="145"/>
    </row>
    <row r="25222" spans="1:7">
      <c r="A25222" s="65"/>
      <c r="B25222" s="65"/>
      <c r="C25222" s="65"/>
      <c r="D25222" s="65"/>
      <c r="E25222" s="65"/>
      <c r="F25222" s="65"/>
      <c r="G25222" s="145"/>
    </row>
    <row r="25223" spans="1:7">
      <c r="A25223" s="65"/>
      <c r="B25223" s="65"/>
      <c r="C25223" s="65"/>
      <c r="D25223" s="65"/>
      <c r="E25223" s="65"/>
      <c r="F25223" s="65"/>
      <c r="G25223" s="145"/>
    </row>
    <row r="25224" spans="1:7">
      <c r="A25224" s="65"/>
      <c r="B25224" s="65"/>
      <c r="C25224" s="65"/>
      <c r="D25224" s="65"/>
      <c r="E25224" s="65"/>
      <c r="F25224" s="65"/>
      <c r="G25224" s="145"/>
    </row>
    <row r="25225" spans="1:7">
      <c r="A25225" s="65"/>
      <c r="B25225" s="65"/>
      <c r="C25225" s="65"/>
      <c r="D25225" s="65"/>
      <c r="E25225" s="65"/>
      <c r="F25225" s="65"/>
      <c r="G25225" s="145"/>
    </row>
    <row r="25226" spans="1:7">
      <c r="A25226" s="65"/>
      <c r="B25226" s="65"/>
      <c r="C25226" s="65"/>
      <c r="D25226" s="65"/>
      <c r="E25226" s="65"/>
      <c r="F25226" s="65"/>
      <c r="G25226" s="145"/>
    </row>
    <row r="25227" spans="1:7">
      <c r="A25227" s="65"/>
      <c r="B25227" s="65"/>
      <c r="C25227" s="65"/>
      <c r="D25227" s="65"/>
      <c r="E25227" s="65"/>
      <c r="F25227" s="65"/>
      <c r="G25227" s="145"/>
    </row>
    <row r="25228" spans="1:7">
      <c r="A25228" s="65"/>
      <c r="B25228" s="65"/>
      <c r="C25228" s="65"/>
      <c r="D25228" s="65"/>
      <c r="E25228" s="65"/>
      <c r="F25228" s="65"/>
      <c r="G25228" s="145"/>
    </row>
    <row r="25229" spans="1:7">
      <c r="A25229" s="65"/>
      <c r="B25229" s="65"/>
      <c r="C25229" s="65"/>
      <c r="D25229" s="65"/>
      <c r="E25229" s="65"/>
      <c r="F25229" s="65"/>
      <c r="G25229" s="145"/>
    </row>
    <row r="25230" spans="1:7">
      <c r="A25230" s="65"/>
      <c r="B25230" s="65"/>
      <c r="C25230" s="65"/>
      <c r="D25230" s="65"/>
      <c r="E25230" s="65"/>
      <c r="F25230" s="65"/>
      <c r="G25230" s="145"/>
    </row>
    <row r="25231" spans="1:7">
      <c r="A25231" s="65"/>
      <c r="B25231" s="65"/>
      <c r="C25231" s="65"/>
      <c r="D25231" s="65"/>
      <c r="E25231" s="65"/>
      <c r="F25231" s="65"/>
      <c r="G25231" s="145"/>
    </row>
    <row r="25232" spans="1:7">
      <c r="A25232" s="65"/>
      <c r="B25232" s="65"/>
      <c r="C25232" s="65"/>
      <c r="D25232" s="65"/>
      <c r="E25232" s="65"/>
      <c r="F25232" s="65"/>
      <c r="G25232" s="145"/>
    </row>
    <row r="25233" spans="1:7">
      <c r="A25233" s="65"/>
      <c r="B25233" s="65"/>
      <c r="C25233" s="65"/>
      <c r="D25233" s="65"/>
      <c r="E25233" s="65"/>
      <c r="F25233" s="65"/>
      <c r="G25233" s="145"/>
    </row>
    <row r="25234" spans="1:7">
      <c r="A25234" s="65"/>
      <c r="B25234" s="65"/>
      <c r="C25234" s="65"/>
      <c r="D25234" s="65"/>
      <c r="E25234" s="65"/>
      <c r="F25234" s="65"/>
      <c r="G25234" s="145"/>
    </row>
    <row r="25235" spans="1:7">
      <c r="A25235" s="65"/>
      <c r="B25235" s="65"/>
      <c r="C25235" s="65"/>
      <c r="D25235" s="65"/>
      <c r="E25235" s="65"/>
      <c r="F25235" s="65"/>
      <c r="G25235" s="145"/>
    </row>
    <row r="25236" spans="1:7">
      <c r="A25236" s="65"/>
      <c r="B25236" s="65"/>
      <c r="C25236" s="65"/>
      <c r="D25236" s="65"/>
      <c r="E25236" s="65"/>
      <c r="F25236" s="65"/>
      <c r="G25236" s="145"/>
    </row>
    <row r="25237" spans="1:7">
      <c r="A25237" s="65"/>
      <c r="B25237" s="65"/>
      <c r="C25237" s="65"/>
      <c r="D25237" s="65"/>
      <c r="E25237" s="65"/>
      <c r="F25237" s="65"/>
      <c r="G25237" s="145"/>
    </row>
    <row r="25238" spans="1:7">
      <c r="A25238" s="65"/>
      <c r="B25238" s="65"/>
      <c r="C25238" s="65"/>
      <c r="D25238" s="65"/>
      <c r="E25238" s="65"/>
      <c r="F25238" s="65"/>
      <c r="G25238" s="145"/>
    </row>
    <row r="25239" spans="1:7">
      <c r="A25239" s="65"/>
      <c r="B25239" s="65"/>
      <c r="C25239" s="65"/>
      <c r="D25239" s="65"/>
      <c r="E25239" s="65"/>
      <c r="F25239" s="65"/>
      <c r="G25239" s="145"/>
    </row>
    <row r="25240" spans="1:7">
      <c r="A25240" s="65"/>
      <c r="B25240" s="65"/>
      <c r="C25240" s="65"/>
      <c r="D25240" s="65"/>
      <c r="E25240" s="65"/>
      <c r="F25240" s="65"/>
      <c r="G25240" s="145"/>
    </row>
    <row r="25241" spans="1:7">
      <c r="A25241" s="65"/>
      <c r="B25241" s="65"/>
      <c r="C25241" s="65"/>
      <c r="D25241" s="65"/>
      <c r="E25241" s="65"/>
      <c r="F25241" s="65"/>
      <c r="G25241" s="145"/>
    </row>
    <row r="25242" spans="1:7">
      <c r="A25242" s="65"/>
      <c r="B25242" s="65"/>
      <c r="C25242" s="65"/>
      <c r="D25242" s="65"/>
      <c r="E25242" s="65"/>
      <c r="F25242" s="65"/>
      <c r="G25242" s="145"/>
    </row>
    <row r="25243" spans="1:7">
      <c r="A25243" s="65"/>
      <c r="B25243" s="65"/>
      <c r="C25243" s="65"/>
      <c r="D25243" s="65"/>
      <c r="E25243" s="65"/>
      <c r="F25243" s="65"/>
      <c r="G25243" s="145"/>
    </row>
    <row r="25244" spans="1:7">
      <c r="A25244" s="65"/>
      <c r="B25244" s="65"/>
      <c r="C25244" s="65"/>
      <c r="D25244" s="65"/>
      <c r="E25244" s="65"/>
      <c r="F25244" s="65"/>
      <c r="G25244" s="145"/>
    </row>
    <row r="25245" spans="1:7">
      <c r="A25245" s="65"/>
      <c r="B25245" s="65"/>
      <c r="C25245" s="65"/>
      <c r="D25245" s="65"/>
      <c r="E25245" s="65"/>
      <c r="F25245" s="65"/>
      <c r="G25245" s="145"/>
    </row>
    <row r="25246" spans="1:7">
      <c r="A25246" s="65"/>
      <c r="B25246" s="65"/>
      <c r="C25246" s="65"/>
      <c r="D25246" s="65"/>
      <c r="E25246" s="65"/>
      <c r="F25246" s="65"/>
      <c r="G25246" s="145"/>
    </row>
    <row r="25247" spans="1:7">
      <c r="A25247" s="65"/>
      <c r="B25247" s="65"/>
      <c r="C25247" s="65"/>
      <c r="D25247" s="65"/>
      <c r="E25247" s="65"/>
      <c r="F25247" s="65"/>
      <c r="G25247" s="145"/>
    </row>
    <row r="25248" spans="1:7">
      <c r="A25248" s="65"/>
      <c r="B25248" s="65"/>
      <c r="C25248" s="65"/>
      <c r="D25248" s="65"/>
      <c r="E25248" s="65"/>
      <c r="F25248" s="65"/>
      <c r="G25248" s="145"/>
    </row>
    <row r="25249" spans="1:7">
      <c r="A25249" s="65"/>
      <c r="B25249" s="65"/>
      <c r="C25249" s="65"/>
      <c r="D25249" s="65"/>
      <c r="E25249" s="65"/>
      <c r="F25249" s="65"/>
      <c r="G25249" s="145"/>
    </row>
    <row r="25250" spans="1:7">
      <c r="A25250" s="65"/>
      <c r="B25250" s="65"/>
      <c r="C25250" s="65"/>
      <c r="D25250" s="65"/>
      <c r="E25250" s="65"/>
      <c r="F25250" s="65"/>
      <c r="G25250" s="145"/>
    </row>
    <row r="25251" spans="1:7">
      <c r="A25251" s="65"/>
      <c r="B25251" s="65"/>
      <c r="C25251" s="65"/>
      <c r="D25251" s="65"/>
      <c r="E25251" s="65"/>
      <c r="F25251" s="65"/>
      <c r="G25251" s="145"/>
    </row>
    <row r="25252" spans="1:7">
      <c r="A25252" s="65"/>
      <c r="B25252" s="65"/>
      <c r="C25252" s="65"/>
      <c r="D25252" s="65"/>
      <c r="E25252" s="65"/>
      <c r="F25252" s="65"/>
      <c r="G25252" s="145"/>
    </row>
    <row r="25253" spans="1:7">
      <c r="A25253" s="65"/>
      <c r="B25253" s="65"/>
      <c r="C25253" s="65"/>
      <c r="D25253" s="65"/>
      <c r="E25253" s="65"/>
      <c r="F25253" s="65"/>
      <c r="G25253" s="145"/>
    </row>
    <row r="25254" spans="1:7">
      <c r="A25254" s="65"/>
      <c r="B25254" s="65"/>
      <c r="C25254" s="65"/>
      <c r="D25254" s="65"/>
      <c r="E25254" s="65"/>
      <c r="F25254" s="65"/>
      <c r="G25254" s="145"/>
    </row>
    <row r="25255" spans="1:7">
      <c r="A25255" s="65"/>
      <c r="B25255" s="65"/>
      <c r="C25255" s="65"/>
      <c r="D25255" s="65"/>
      <c r="E25255" s="65"/>
      <c r="F25255" s="65"/>
      <c r="G25255" s="145"/>
    </row>
    <row r="25256" spans="1:7">
      <c r="A25256" s="65"/>
      <c r="B25256" s="65"/>
      <c r="C25256" s="65"/>
      <c r="D25256" s="65"/>
      <c r="E25256" s="65"/>
      <c r="F25256" s="65"/>
      <c r="G25256" s="145"/>
    </row>
    <row r="25257" spans="1:7">
      <c r="A25257" s="65"/>
      <c r="B25257" s="65"/>
      <c r="C25257" s="65"/>
      <c r="D25257" s="65"/>
      <c r="E25257" s="65"/>
      <c r="F25257" s="65"/>
      <c r="G25257" s="145"/>
    </row>
    <row r="25258" spans="1:7">
      <c r="A25258" s="65"/>
      <c r="B25258" s="65"/>
      <c r="C25258" s="65"/>
      <c r="D25258" s="65"/>
      <c r="E25258" s="65"/>
      <c r="F25258" s="65"/>
      <c r="G25258" s="145"/>
    </row>
    <row r="25259" spans="1:7">
      <c r="A25259" s="65"/>
      <c r="B25259" s="65"/>
      <c r="C25259" s="65"/>
      <c r="D25259" s="65"/>
      <c r="E25259" s="65"/>
      <c r="F25259" s="65"/>
      <c r="G25259" s="145"/>
    </row>
    <row r="25260" spans="1:7">
      <c r="A25260" s="65"/>
      <c r="B25260" s="65"/>
      <c r="C25260" s="65"/>
      <c r="D25260" s="65"/>
      <c r="E25260" s="65"/>
      <c r="F25260" s="65"/>
      <c r="G25260" s="145"/>
    </row>
    <row r="25261" spans="1:7">
      <c r="A25261" s="65"/>
      <c r="B25261" s="65"/>
      <c r="C25261" s="65"/>
      <c r="D25261" s="65"/>
      <c r="E25261" s="65"/>
      <c r="F25261" s="65"/>
      <c r="G25261" s="145"/>
    </row>
    <row r="25262" spans="1:7">
      <c r="A25262" s="65"/>
      <c r="B25262" s="65"/>
      <c r="C25262" s="65"/>
      <c r="D25262" s="65"/>
      <c r="E25262" s="65"/>
      <c r="F25262" s="65"/>
      <c r="G25262" s="145"/>
    </row>
    <row r="25263" spans="1:7">
      <c r="A25263" s="65"/>
      <c r="B25263" s="65"/>
      <c r="C25263" s="65"/>
      <c r="D25263" s="65"/>
      <c r="E25263" s="65"/>
      <c r="F25263" s="65"/>
      <c r="G25263" s="145"/>
    </row>
    <row r="25264" spans="1:7">
      <c r="A25264" s="65"/>
      <c r="B25264" s="65"/>
      <c r="C25264" s="65"/>
      <c r="D25264" s="65"/>
      <c r="E25264" s="65"/>
      <c r="F25264" s="65"/>
      <c r="G25264" s="145"/>
    </row>
    <row r="25265" spans="1:7">
      <c r="A25265" s="65"/>
      <c r="B25265" s="65"/>
      <c r="C25265" s="65"/>
      <c r="D25265" s="65"/>
      <c r="E25265" s="65"/>
      <c r="F25265" s="65"/>
      <c r="G25265" s="145"/>
    </row>
    <row r="25266" spans="1:7">
      <c r="A25266" s="65"/>
      <c r="B25266" s="65"/>
      <c r="C25266" s="65"/>
      <c r="D25266" s="65"/>
      <c r="E25266" s="65"/>
      <c r="F25266" s="65"/>
      <c r="G25266" s="145"/>
    </row>
    <row r="25267" spans="1:7">
      <c r="A25267" s="65"/>
      <c r="B25267" s="65"/>
      <c r="C25267" s="65"/>
      <c r="D25267" s="65"/>
      <c r="E25267" s="65"/>
      <c r="F25267" s="65"/>
      <c r="G25267" s="145"/>
    </row>
    <row r="25268" spans="1:7">
      <c r="A25268" s="65"/>
      <c r="B25268" s="65"/>
      <c r="C25268" s="65"/>
      <c r="D25268" s="65"/>
      <c r="E25268" s="65"/>
      <c r="F25268" s="65"/>
      <c r="G25268" s="145"/>
    </row>
    <row r="25269" spans="1:7">
      <c r="A25269" s="65"/>
      <c r="B25269" s="65"/>
      <c r="C25269" s="65"/>
      <c r="D25269" s="65"/>
      <c r="E25269" s="65"/>
      <c r="F25269" s="65"/>
      <c r="G25269" s="145"/>
    </row>
    <row r="25270" spans="1:7">
      <c r="A25270" s="65"/>
      <c r="B25270" s="65"/>
      <c r="C25270" s="65"/>
      <c r="D25270" s="65"/>
      <c r="E25270" s="65"/>
      <c r="F25270" s="65"/>
      <c r="G25270" s="145"/>
    </row>
    <row r="25271" spans="1:7">
      <c r="A25271" s="65"/>
      <c r="B25271" s="65"/>
      <c r="C25271" s="65"/>
      <c r="D25271" s="65"/>
      <c r="E25271" s="65"/>
      <c r="F25271" s="65"/>
      <c r="G25271" s="145"/>
    </row>
    <row r="25272" spans="1:7">
      <c r="A25272" s="65"/>
      <c r="B25272" s="65"/>
      <c r="C25272" s="65"/>
      <c r="D25272" s="65"/>
      <c r="E25272" s="65"/>
      <c r="F25272" s="65"/>
      <c r="G25272" s="145"/>
    </row>
    <row r="25273" spans="1:7">
      <c r="A25273" s="65"/>
      <c r="B25273" s="65"/>
      <c r="C25273" s="65"/>
      <c r="D25273" s="65"/>
      <c r="E25273" s="65"/>
      <c r="F25273" s="65"/>
      <c r="G25273" s="145"/>
    </row>
    <row r="25274" spans="1:7">
      <c r="A25274" s="65"/>
      <c r="B25274" s="65"/>
      <c r="C25274" s="65"/>
      <c r="D25274" s="65"/>
      <c r="E25274" s="65"/>
      <c r="F25274" s="65"/>
      <c r="G25274" s="145"/>
    </row>
    <row r="25275" spans="1:7">
      <c r="A25275" s="65"/>
      <c r="B25275" s="65"/>
      <c r="C25275" s="65"/>
      <c r="D25275" s="65"/>
      <c r="E25275" s="65"/>
      <c r="F25275" s="65"/>
      <c r="G25275" s="145"/>
    </row>
    <row r="25276" spans="1:7">
      <c r="A25276" s="65"/>
      <c r="B25276" s="65"/>
      <c r="C25276" s="65"/>
      <c r="D25276" s="65"/>
      <c r="E25276" s="65"/>
      <c r="F25276" s="65"/>
      <c r="G25276" s="145"/>
    </row>
    <row r="25277" spans="1:7">
      <c r="A25277" s="65"/>
      <c r="B25277" s="65"/>
      <c r="C25277" s="65"/>
      <c r="D25277" s="65"/>
      <c r="E25277" s="65"/>
      <c r="F25277" s="65"/>
      <c r="G25277" s="145"/>
    </row>
    <row r="25278" spans="1:7">
      <c r="A25278" s="65"/>
      <c r="B25278" s="65"/>
      <c r="C25278" s="65"/>
      <c r="D25278" s="65"/>
      <c r="E25278" s="65"/>
      <c r="F25278" s="65"/>
      <c r="G25278" s="145"/>
    </row>
    <row r="25279" spans="1:7">
      <c r="A25279" s="65"/>
      <c r="B25279" s="65"/>
      <c r="C25279" s="65"/>
      <c r="D25279" s="65"/>
      <c r="E25279" s="65"/>
      <c r="F25279" s="65"/>
      <c r="G25279" s="145"/>
    </row>
    <row r="25280" spans="1:7">
      <c r="A25280" s="65"/>
      <c r="B25280" s="65"/>
      <c r="C25280" s="65"/>
      <c r="D25280" s="65"/>
      <c r="E25280" s="65"/>
      <c r="F25280" s="65"/>
      <c r="G25280" s="145"/>
    </row>
    <row r="25281" spans="1:7">
      <c r="A25281" s="65"/>
      <c r="B25281" s="65"/>
      <c r="C25281" s="65"/>
      <c r="D25281" s="65"/>
      <c r="E25281" s="65"/>
      <c r="F25281" s="65"/>
      <c r="G25281" s="145"/>
    </row>
    <row r="25282" spans="1:7">
      <c r="A25282" s="65"/>
      <c r="B25282" s="65"/>
      <c r="C25282" s="65"/>
      <c r="D25282" s="65"/>
      <c r="E25282" s="65"/>
      <c r="F25282" s="65"/>
      <c r="G25282" s="145"/>
    </row>
    <row r="25283" spans="1:7">
      <c r="A25283" s="65"/>
      <c r="B25283" s="65"/>
      <c r="C25283" s="65"/>
      <c r="D25283" s="65"/>
      <c r="E25283" s="65"/>
      <c r="F25283" s="65"/>
      <c r="G25283" s="145"/>
    </row>
    <row r="25284" spans="1:7">
      <c r="A25284" s="65"/>
      <c r="B25284" s="65"/>
      <c r="C25284" s="65"/>
      <c r="D25284" s="65"/>
      <c r="E25284" s="65"/>
      <c r="F25284" s="65"/>
      <c r="G25284" s="145"/>
    </row>
    <row r="25285" spans="1:7">
      <c r="A25285" s="65"/>
      <c r="B25285" s="65"/>
      <c r="C25285" s="65"/>
      <c r="D25285" s="65"/>
      <c r="E25285" s="65"/>
      <c r="F25285" s="65"/>
      <c r="G25285" s="145"/>
    </row>
    <row r="25286" spans="1:7">
      <c r="A25286" s="65"/>
      <c r="B25286" s="65"/>
      <c r="C25286" s="65"/>
      <c r="D25286" s="65"/>
      <c r="E25286" s="65"/>
      <c r="F25286" s="65"/>
      <c r="G25286" s="145"/>
    </row>
    <row r="25287" spans="1:7">
      <c r="A25287" s="65"/>
      <c r="B25287" s="65"/>
      <c r="C25287" s="65"/>
      <c r="D25287" s="65"/>
      <c r="E25287" s="65"/>
      <c r="F25287" s="65"/>
      <c r="G25287" s="145"/>
    </row>
    <row r="25288" spans="1:7">
      <c r="A25288" s="65"/>
      <c r="B25288" s="65"/>
      <c r="C25288" s="65"/>
      <c r="D25288" s="65"/>
      <c r="E25288" s="65"/>
      <c r="F25288" s="65"/>
      <c r="G25288" s="145"/>
    </row>
    <row r="25289" spans="1:7">
      <c r="A25289" s="65"/>
      <c r="B25289" s="65"/>
      <c r="C25289" s="65"/>
      <c r="D25289" s="65"/>
      <c r="E25289" s="65"/>
      <c r="F25289" s="65"/>
      <c r="G25289" s="145"/>
    </row>
    <row r="25290" spans="1:7">
      <c r="A25290" s="65"/>
      <c r="B25290" s="65"/>
      <c r="C25290" s="65"/>
      <c r="D25290" s="65"/>
      <c r="E25290" s="65"/>
      <c r="F25290" s="65"/>
      <c r="G25290" s="145"/>
    </row>
    <row r="25291" spans="1:7">
      <c r="A25291" s="65"/>
      <c r="B25291" s="65"/>
      <c r="C25291" s="65"/>
      <c r="D25291" s="65"/>
      <c r="E25291" s="65"/>
      <c r="F25291" s="65"/>
      <c r="G25291" s="145"/>
    </row>
    <row r="25292" spans="1:7">
      <c r="A25292" s="65"/>
      <c r="B25292" s="65"/>
      <c r="C25292" s="65"/>
      <c r="D25292" s="65"/>
      <c r="E25292" s="65"/>
      <c r="F25292" s="65"/>
      <c r="G25292" s="145"/>
    </row>
    <row r="25293" spans="1:7">
      <c r="A25293" s="65"/>
      <c r="B25293" s="65"/>
      <c r="C25293" s="65"/>
      <c r="D25293" s="65"/>
      <c r="E25293" s="65"/>
      <c r="F25293" s="65"/>
      <c r="G25293" s="145"/>
    </row>
    <row r="25294" spans="1:7">
      <c r="A25294" s="65"/>
      <c r="B25294" s="65"/>
      <c r="C25294" s="65"/>
      <c r="D25294" s="65"/>
      <c r="E25294" s="65"/>
      <c r="F25294" s="65"/>
      <c r="G25294" s="145"/>
    </row>
    <row r="25295" spans="1:7">
      <c r="A25295" s="65"/>
      <c r="B25295" s="65"/>
      <c r="C25295" s="65"/>
      <c r="D25295" s="65"/>
      <c r="E25295" s="65"/>
      <c r="F25295" s="65"/>
      <c r="G25295" s="145"/>
    </row>
    <row r="25296" spans="1:7">
      <c r="A25296" s="65"/>
      <c r="B25296" s="65"/>
      <c r="C25296" s="65"/>
      <c r="D25296" s="65"/>
      <c r="E25296" s="65"/>
      <c r="F25296" s="65"/>
      <c r="G25296" s="145"/>
    </row>
    <row r="25297" spans="1:7">
      <c r="A25297" s="65"/>
      <c r="B25297" s="65"/>
      <c r="C25297" s="65"/>
      <c r="D25297" s="65"/>
      <c r="E25297" s="65"/>
      <c r="F25297" s="65"/>
      <c r="G25297" s="145"/>
    </row>
    <row r="25298" spans="1:7">
      <c r="A25298" s="65"/>
      <c r="B25298" s="65"/>
      <c r="C25298" s="65"/>
      <c r="D25298" s="65"/>
      <c r="E25298" s="65"/>
      <c r="F25298" s="65"/>
      <c r="G25298" s="145"/>
    </row>
    <row r="25299" spans="1:7">
      <c r="A25299" s="65"/>
      <c r="B25299" s="65"/>
      <c r="C25299" s="65"/>
      <c r="D25299" s="65"/>
      <c r="E25299" s="65"/>
      <c r="F25299" s="65"/>
      <c r="G25299" s="145"/>
    </row>
    <row r="25300" spans="1:7">
      <c r="A25300" s="65"/>
      <c r="B25300" s="65"/>
      <c r="C25300" s="65"/>
      <c r="D25300" s="65"/>
      <c r="E25300" s="65"/>
      <c r="F25300" s="65"/>
      <c r="G25300" s="145"/>
    </row>
    <row r="25301" spans="1:7">
      <c r="A25301" s="65"/>
      <c r="B25301" s="65"/>
      <c r="C25301" s="65"/>
      <c r="D25301" s="65"/>
      <c r="E25301" s="65"/>
      <c r="F25301" s="65"/>
      <c r="G25301" s="145"/>
    </row>
    <row r="25302" spans="1:7">
      <c r="A25302" s="65"/>
      <c r="B25302" s="65"/>
      <c r="C25302" s="65"/>
      <c r="D25302" s="65"/>
      <c r="E25302" s="65"/>
      <c r="F25302" s="65"/>
      <c r="G25302" s="145"/>
    </row>
    <row r="25303" spans="1:7">
      <c r="A25303" s="65"/>
      <c r="B25303" s="65"/>
      <c r="C25303" s="65"/>
      <c r="D25303" s="65"/>
      <c r="E25303" s="65"/>
      <c r="F25303" s="65"/>
      <c r="G25303" s="145"/>
    </row>
    <row r="25304" spans="1:7">
      <c r="A25304" s="65"/>
      <c r="B25304" s="65"/>
      <c r="C25304" s="65"/>
      <c r="D25304" s="65"/>
      <c r="E25304" s="65"/>
      <c r="F25304" s="65"/>
      <c r="G25304" s="145"/>
    </row>
    <row r="25305" spans="1:7">
      <c r="A25305" s="65"/>
      <c r="B25305" s="65"/>
      <c r="C25305" s="65"/>
      <c r="D25305" s="65"/>
      <c r="E25305" s="65"/>
      <c r="F25305" s="65"/>
      <c r="G25305" s="145"/>
    </row>
    <row r="25306" spans="1:7">
      <c r="A25306" s="65"/>
      <c r="B25306" s="65"/>
      <c r="C25306" s="65"/>
      <c r="D25306" s="65"/>
      <c r="E25306" s="65"/>
      <c r="F25306" s="65"/>
      <c r="G25306" s="145"/>
    </row>
    <row r="25307" spans="1:7">
      <c r="A25307" s="65"/>
      <c r="B25307" s="65"/>
      <c r="C25307" s="65"/>
      <c r="D25307" s="65"/>
      <c r="E25307" s="65"/>
      <c r="F25307" s="65"/>
      <c r="G25307" s="145"/>
    </row>
    <row r="25308" spans="1:7">
      <c r="A25308" s="65"/>
      <c r="B25308" s="65"/>
      <c r="C25308" s="65"/>
      <c r="D25308" s="65"/>
      <c r="E25308" s="65"/>
      <c r="F25308" s="65"/>
      <c r="G25308" s="145"/>
    </row>
    <row r="25309" spans="1:7">
      <c r="A25309" s="65"/>
      <c r="B25309" s="65"/>
      <c r="C25309" s="65"/>
      <c r="D25309" s="65"/>
      <c r="E25309" s="65"/>
      <c r="F25309" s="65"/>
      <c r="G25309" s="145"/>
    </row>
    <row r="25310" spans="1:7">
      <c r="A25310" s="65"/>
      <c r="B25310" s="65"/>
      <c r="C25310" s="65"/>
      <c r="D25310" s="65"/>
      <c r="E25310" s="65"/>
      <c r="F25310" s="65"/>
      <c r="G25310" s="145"/>
    </row>
    <row r="25311" spans="1:7">
      <c r="A25311" s="65"/>
      <c r="B25311" s="65"/>
      <c r="C25311" s="65"/>
      <c r="D25311" s="65"/>
      <c r="E25311" s="65"/>
      <c r="F25311" s="65"/>
      <c r="G25311" s="145"/>
    </row>
    <row r="25312" spans="1:7">
      <c r="A25312" s="65"/>
      <c r="B25312" s="65"/>
      <c r="C25312" s="65"/>
      <c r="D25312" s="65"/>
      <c r="E25312" s="65"/>
      <c r="F25312" s="65"/>
      <c r="G25312" s="145"/>
    </row>
    <row r="25313" spans="1:7">
      <c r="A25313" s="65"/>
      <c r="B25313" s="65"/>
      <c r="C25313" s="65"/>
      <c r="D25313" s="65"/>
      <c r="E25313" s="65"/>
      <c r="F25313" s="65"/>
      <c r="G25313" s="145"/>
    </row>
    <row r="25314" spans="1:7">
      <c r="A25314" s="65"/>
      <c r="B25314" s="65"/>
      <c r="C25314" s="65"/>
      <c r="D25314" s="65"/>
      <c r="E25314" s="65"/>
      <c r="F25314" s="65"/>
      <c r="G25314" s="145"/>
    </row>
    <row r="25315" spans="1:7">
      <c r="A25315" s="65"/>
      <c r="B25315" s="65"/>
      <c r="C25315" s="65"/>
      <c r="D25315" s="65"/>
      <c r="E25315" s="65"/>
      <c r="F25315" s="65"/>
      <c r="G25315" s="145"/>
    </row>
    <row r="25316" spans="1:7">
      <c r="A25316" s="65"/>
      <c r="B25316" s="65"/>
      <c r="C25316" s="65"/>
      <c r="D25316" s="65"/>
      <c r="E25316" s="65"/>
      <c r="F25316" s="65"/>
      <c r="G25316" s="145"/>
    </row>
    <row r="25317" spans="1:7">
      <c r="A25317" s="65"/>
      <c r="B25317" s="65"/>
      <c r="C25317" s="65"/>
      <c r="D25317" s="65"/>
      <c r="E25317" s="65"/>
      <c r="F25317" s="65"/>
      <c r="G25317" s="145"/>
    </row>
    <row r="25318" spans="1:7">
      <c r="A25318" s="65"/>
      <c r="B25318" s="65"/>
      <c r="C25318" s="65"/>
      <c r="D25318" s="65"/>
      <c r="E25318" s="65"/>
      <c r="F25318" s="65"/>
      <c r="G25318" s="145"/>
    </row>
    <row r="25319" spans="1:7">
      <c r="A25319" s="65"/>
      <c r="B25319" s="65"/>
      <c r="C25319" s="65"/>
      <c r="D25319" s="65"/>
      <c r="E25319" s="65"/>
      <c r="F25319" s="65"/>
      <c r="G25319" s="145"/>
    </row>
    <row r="25320" spans="1:7">
      <c r="A25320" s="65"/>
      <c r="B25320" s="65"/>
      <c r="C25320" s="65"/>
      <c r="D25320" s="65"/>
      <c r="E25320" s="65"/>
      <c r="F25320" s="65"/>
      <c r="G25320" s="145"/>
    </row>
    <row r="25321" spans="1:7">
      <c r="A25321" s="65"/>
      <c r="B25321" s="65"/>
      <c r="C25321" s="65"/>
      <c r="D25321" s="65"/>
      <c r="E25321" s="65"/>
      <c r="F25321" s="65"/>
      <c r="G25321" s="145"/>
    </row>
    <row r="25322" spans="1:7">
      <c r="A25322" s="65"/>
      <c r="B25322" s="65"/>
      <c r="C25322" s="65"/>
      <c r="D25322" s="65"/>
      <c r="E25322" s="65"/>
      <c r="F25322" s="65"/>
      <c r="G25322" s="145"/>
    </row>
    <row r="25323" spans="1:7">
      <c r="A25323" s="65"/>
      <c r="B25323" s="65"/>
      <c r="C25323" s="65"/>
      <c r="D25323" s="65"/>
      <c r="E25323" s="65"/>
      <c r="F25323" s="65"/>
      <c r="G25323" s="145"/>
    </row>
    <row r="25324" spans="1:7">
      <c r="A25324" s="65"/>
      <c r="B25324" s="65"/>
      <c r="C25324" s="65"/>
      <c r="D25324" s="65"/>
      <c r="E25324" s="65"/>
      <c r="F25324" s="65"/>
      <c r="G25324" s="145"/>
    </row>
    <row r="25325" spans="1:7">
      <c r="A25325" s="65"/>
      <c r="B25325" s="65"/>
      <c r="C25325" s="65"/>
      <c r="D25325" s="65"/>
      <c r="E25325" s="65"/>
      <c r="F25325" s="65"/>
      <c r="G25325" s="145"/>
    </row>
    <row r="25326" spans="1:7">
      <c r="A25326" s="65"/>
      <c r="B25326" s="65"/>
      <c r="C25326" s="65"/>
      <c r="D25326" s="65"/>
      <c r="E25326" s="65"/>
      <c r="F25326" s="65"/>
      <c r="G25326" s="145"/>
    </row>
    <row r="25327" spans="1:7">
      <c r="A25327" s="65"/>
      <c r="B25327" s="65"/>
      <c r="C25327" s="65"/>
      <c r="D25327" s="65"/>
      <c r="E25327" s="65"/>
      <c r="F25327" s="65"/>
      <c r="G25327" s="145"/>
    </row>
    <row r="25328" spans="1:7">
      <c r="A25328" s="65"/>
      <c r="B25328" s="65"/>
      <c r="C25328" s="65"/>
      <c r="D25328" s="65"/>
      <c r="E25328" s="65"/>
      <c r="F25328" s="65"/>
      <c r="G25328" s="145"/>
    </row>
    <row r="25329" spans="1:7">
      <c r="A25329" s="65"/>
      <c r="B25329" s="65"/>
      <c r="C25329" s="65"/>
      <c r="D25329" s="65"/>
      <c r="E25329" s="65"/>
      <c r="F25329" s="65"/>
      <c r="G25329" s="145"/>
    </row>
    <row r="25330" spans="1:7">
      <c r="A25330" s="65"/>
      <c r="B25330" s="65"/>
      <c r="C25330" s="65"/>
      <c r="D25330" s="65"/>
      <c r="E25330" s="65"/>
      <c r="F25330" s="65"/>
      <c r="G25330" s="145"/>
    </row>
    <row r="25331" spans="1:7">
      <c r="A25331" s="65"/>
      <c r="B25331" s="65"/>
      <c r="C25331" s="65"/>
      <c r="D25331" s="65"/>
      <c r="E25331" s="65"/>
      <c r="F25331" s="65"/>
      <c r="G25331" s="145"/>
    </row>
    <row r="25332" spans="1:7">
      <c r="A25332" s="65"/>
      <c r="B25332" s="65"/>
      <c r="C25332" s="65"/>
      <c r="D25332" s="65"/>
      <c r="E25332" s="65"/>
      <c r="F25332" s="65"/>
      <c r="G25332" s="145"/>
    </row>
    <row r="25333" spans="1:7">
      <c r="A25333" s="65"/>
      <c r="B25333" s="65"/>
      <c r="C25333" s="65"/>
      <c r="D25333" s="65"/>
      <c r="E25333" s="65"/>
      <c r="F25333" s="65"/>
      <c r="G25333" s="145"/>
    </row>
    <row r="25334" spans="1:7">
      <c r="A25334" s="65"/>
      <c r="B25334" s="65"/>
      <c r="C25334" s="65"/>
      <c r="D25334" s="65"/>
      <c r="E25334" s="65"/>
      <c r="F25334" s="65"/>
      <c r="G25334" s="145"/>
    </row>
    <row r="25335" spans="1:7">
      <c r="A25335" s="65"/>
      <c r="B25335" s="65"/>
      <c r="C25335" s="65"/>
      <c r="D25335" s="65"/>
      <c r="E25335" s="65"/>
      <c r="F25335" s="65"/>
      <c r="G25335" s="145"/>
    </row>
    <row r="25336" spans="1:7">
      <c r="A25336" s="65"/>
      <c r="B25336" s="65"/>
      <c r="C25336" s="65"/>
      <c r="D25336" s="65"/>
      <c r="E25336" s="65"/>
      <c r="F25336" s="65"/>
      <c r="G25336" s="145"/>
    </row>
    <row r="25337" spans="1:7">
      <c r="A25337" s="65"/>
      <c r="B25337" s="65"/>
      <c r="C25337" s="65"/>
      <c r="D25337" s="65"/>
      <c r="E25337" s="65"/>
      <c r="F25337" s="65"/>
      <c r="G25337" s="145"/>
    </row>
    <row r="25338" spans="1:7">
      <c r="A25338" s="65"/>
      <c r="B25338" s="65"/>
      <c r="C25338" s="65"/>
      <c r="D25338" s="65"/>
      <c r="E25338" s="65"/>
      <c r="F25338" s="65"/>
      <c r="G25338" s="145"/>
    </row>
    <row r="25339" spans="1:7">
      <c r="A25339" s="65"/>
      <c r="B25339" s="65"/>
      <c r="C25339" s="65"/>
      <c r="D25339" s="65"/>
      <c r="E25339" s="65"/>
      <c r="F25339" s="65"/>
      <c r="G25339" s="145"/>
    </row>
    <row r="25340" spans="1:7">
      <c r="A25340" s="65"/>
      <c r="B25340" s="65"/>
      <c r="C25340" s="65"/>
      <c r="D25340" s="65"/>
      <c r="E25340" s="65"/>
      <c r="F25340" s="65"/>
      <c r="G25340" s="145"/>
    </row>
    <row r="25341" spans="1:7">
      <c r="A25341" s="65"/>
      <c r="B25341" s="65"/>
      <c r="C25341" s="65"/>
      <c r="D25341" s="65"/>
      <c r="E25341" s="65"/>
      <c r="F25341" s="65"/>
      <c r="G25341" s="145"/>
    </row>
    <row r="25342" spans="1:7">
      <c r="A25342" s="65"/>
      <c r="B25342" s="65"/>
      <c r="C25342" s="65"/>
      <c r="D25342" s="65"/>
      <c r="E25342" s="65"/>
      <c r="F25342" s="65"/>
      <c r="G25342" s="145"/>
    </row>
    <row r="25343" spans="1:7">
      <c r="A25343" s="65"/>
      <c r="B25343" s="65"/>
      <c r="C25343" s="65"/>
      <c r="D25343" s="65"/>
      <c r="E25343" s="65"/>
      <c r="F25343" s="65"/>
      <c r="G25343" s="145"/>
    </row>
    <row r="25344" spans="1:7">
      <c r="A25344" s="65"/>
      <c r="B25344" s="65"/>
      <c r="C25344" s="65"/>
      <c r="D25344" s="65"/>
      <c r="E25344" s="65"/>
      <c r="F25344" s="65"/>
      <c r="G25344" s="145"/>
    </row>
    <row r="25345" spans="1:7">
      <c r="A25345" s="65"/>
      <c r="B25345" s="65"/>
      <c r="C25345" s="65"/>
      <c r="D25345" s="65"/>
      <c r="E25345" s="65"/>
      <c r="F25345" s="65"/>
      <c r="G25345" s="145"/>
    </row>
    <row r="25346" spans="1:7">
      <c r="A25346" s="65"/>
      <c r="B25346" s="65"/>
      <c r="C25346" s="65"/>
      <c r="D25346" s="65"/>
      <c r="E25346" s="65"/>
      <c r="F25346" s="65"/>
      <c r="G25346" s="145"/>
    </row>
    <row r="25347" spans="1:7">
      <c r="A25347" s="65"/>
      <c r="B25347" s="65"/>
      <c r="C25347" s="65"/>
      <c r="D25347" s="65"/>
      <c r="E25347" s="65"/>
      <c r="F25347" s="65"/>
      <c r="G25347" s="145"/>
    </row>
    <row r="25348" spans="1:7">
      <c r="A25348" s="65"/>
      <c r="B25348" s="65"/>
      <c r="C25348" s="65"/>
      <c r="D25348" s="65"/>
      <c r="E25348" s="65"/>
      <c r="F25348" s="65"/>
      <c r="G25348" s="145"/>
    </row>
    <row r="25349" spans="1:7">
      <c r="A25349" s="65"/>
      <c r="B25349" s="65"/>
      <c r="C25349" s="65"/>
      <c r="D25349" s="65"/>
      <c r="E25349" s="65"/>
      <c r="F25349" s="65"/>
      <c r="G25349" s="145"/>
    </row>
    <row r="25350" spans="1:7">
      <c r="A25350" s="65"/>
      <c r="B25350" s="65"/>
      <c r="C25350" s="65"/>
      <c r="D25350" s="65"/>
      <c r="E25350" s="65"/>
      <c r="F25350" s="65"/>
      <c r="G25350" s="145"/>
    </row>
    <row r="25351" spans="1:7">
      <c r="A25351" s="65"/>
      <c r="B25351" s="65"/>
      <c r="C25351" s="65"/>
      <c r="D25351" s="65"/>
      <c r="E25351" s="65"/>
      <c r="F25351" s="65"/>
      <c r="G25351" s="145"/>
    </row>
    <row r="25352" spans="1:7">
      <c r="A25352" s="65"/>
      <c r="B25352" s="65"/>
      <c r="C25352" s="65"/>
      <c r="D25352" s="65"/>
      <c r="E25352" s="65"/>
      <c r="F25352" s="65"/>
      <c r="G25352" s="145"/>
    </row>
    <row r="25353" spans="1:7">
      <c r="A25353" s="65"/>
      <c r="B25353" s="65"/>
      <c r="C25353" s="65"/>
      <c r="D25353" s="65"/>
      <c r="E25353" s="65"/>
      <c r="F25353" s="65"/>
      <c r="G25353" s="145"/>
    </row>
    <row r="25354" spans="1:7">
      <c r="A25354" s="65"/>
      <c r="B25354" s="65"/>
      <c r="C25354" s="65"/>
      <c r="D25354" s="65"/>
      <c r="E25354" s="65"/>
      <c r="F25354" s="65"/>
      <c r="G25354" s="145"/>
    </row>
    <row r="25355" spans="1:7">
      <c r="A25355" s="65"/>
      <c r="B25355" s="65"/>
      <c r="C25355" s="65"/>
      <c r="D25355" s="65"/>
      <c r="E25355" s="65"/>
      <c r="F25355" s="65"/>
      <c r="G25355" s="145"/>
    </row>
    <row r="25356" spans="1:7">
      <c r="A25356" s="65"/>
      <c r="B25356" s="65"/>
      <c r="C25356" s="65"/>
      <c r="D25356" s="65"/>
      <c r="E25356" s="65"/>
      <c r="F25356" s="65"/>
      <c r="G25356" s="145"/>
    </row>
    <row r="25357" spans="1:7">
      <c r="A25357" s="65"/>
      <c r="B25357" s="65"/>
      <c r="C25357" s="65"/>
      <c r="D25357" s="65"/>
      <c r="E25357" s="65"/>
      <c r="F25357" s="65"/>
      <c r="G25357" s="145"/>
    </row>
    <row r="25358" spans="1:7">
      <c r="A25358" s="65"/>
      <c r="B25358" s="65"/>
      <c r="C25358" s="65"/>
      <c r="D25358" s="65"/>
      <c r="E25358" s="65"/>
      <c r="F25358" s="65"/>
      <c r="G25358" s="145"/>
    </row>
    <row r="25359" spans="1:7">
      <c r="A25359" s="65"/>
      <c r="B25359" s="65"/>
      <c r="C25359" s="65"/>
      <c r="D25359" s="65"/>
      <c r="E25359" s="65"/>
      <c r="F25359" s="65"/>
      <c r="G25359" s="145"/>
    </row>
    <row r="25360" spans="1:7">
      <c r="A25360" s="65"/>
      <c r="B25360" s="65"/>
      <c r="C25360" s="65"/>
      <c r="D25360" s="65"/>
      <c r="E25360" s="65"/>
      <c r="F25360" s="65"/>
      <c r="G25360" s="145"/>
    </row>
    <row r="25361" spans="1:7">
      <c r="A25361" s="65"/>
      <c r="B25361" s="65"/>
      <c r="C25361" s="65"/>
      <c r="D25361" s="65"/>
      <c r="E25361" s="65"/>
      <c r="F25361" s="65"/>
      <c r="G25361" s="145"/>
    </row>
    <row r="25362" spans="1:7">
      <c r="A25362" s="65"/>
      <c r="B25362" s="65"/>
      <c r="C25362" s="65"/>
      <c r="D25362" s="65"/>
      <c r="E25362" s="65"/>
      <c r="F25362" s="65"/>
      <c r="G25362" s="145"/>
    </row>
    <row r="25363" spans="1:7">
      <c r="A25363" s="65"/>
      <c r="B25363" s="65"/>
      <c r="C25363" s="65"/>
      <c r="D25363" s="65"/>
      <c r="E25363" s="65"/>
      <c r="F25363" s="65"/>
      <c r="G25363" s="145"/>
    </row>
    <row r="25364" spans="1:7">
      <c r="A25364" s="65"/>
      <c r="B25364" s="65"/>
      <c r="C25364" s="65"/>
      <c r="D25364" s="65"/>
      <c r="E25364" s="65"/>
      <c r="F25364" s="65"/>
      <c r="G25364" s="145"/>
    </row>
    <row r="25365" spans="1:7">
      <c r="A25365" s="65"/>
      <c r="B25365" s="65"/>
      <c r="C25365" s="65"/>
      <c r="D25365" s="65"/>
      <c r="E25365" s="65"/>
      <c r="F25365" s="65"/>
      <c r="G25365" s="145"/>
    </row>
    <row r="25366" spans="1:7">
      <c r="A25366" s="65"/>
      <c r="B25366" s="65"/>
      <c r="C25366" s="65"/>
      <c r="D25366" s="65"/>
      <c r="E25366" s="65"/>
      <c r="F25366" s="65"/>
      <c r="G25366" s="145"/>
    </row>
    <row r="25367" spans="1:7">
      <c r="A25367" s="65"/>
      <c r="B25367" s="65"/>
      <c r="C25367" s="65"/>
      <c r="D25367" s="65"/>
      <c r="E25367" s="65"/>
      <c r="F25367" s="65"/>
      <c r="G25367" s="145"/>
    </row>
    <row r="25368" spans="1:7">
      <c r="A25368" s="65"/>
      <c r="B25368" s="65"/>
      <c r="C25368" s="65"/>
      <c r="D25368" s="65"/>
      <c r="E25368" s="65"/>
      <c r="F25368" s="65"/>
      <c r="G25368" s="145"/>
    </row>
    <row r="25369" spans="1:7">
      <c r="A25369" s="65"/>
      <c r="B25369" s="65"/>
      <c r="C25369" s="65"/>
      <c r="D25369" s="65"/>
      <c r="E25369" s="65"/>
      <c r="F25369" s="65"/>
      <c r="G25369" s="145"/>
    </row>
    <row r="25370" spans="1:7">
      <c r="A25370" s="65"/>
      <c r="B25370" s="65"/>
      <c r="C25370" s="65"/>
      <c r="D25370" s="65"/>
      <c r="E25370" s="65"/>
      <c r="F25370" s="65"/>
      <c r="G25370" s="145"/>
    </row>
    <row r="25371" spans="1:7">
      <c r="A25371" s="65"/>
      <c r="B25371" s="65"/>
      <c r="C25371" s="65"/>
      <c r="D25371" s="65"/>
      <c r="E25371" s="65"/>
      <c r="F25371" s="65"/>
      <c r="G25371" s="145"/>
    </row>
    <row r="25372" spans="1:7">
      <c r="A25372" s="65"/>
      <c r="B25372" s="65"/>
      <c r="C25372" s="65"/>
      <c r="D25372" s="65"/>
      <c r="E25372" s="65"/>
      <c r="F25372" s="65"/>
      <c r="G25372" s="145"/>
    </row>
    <row r="25373" spans="1:7">
      <c r="A25373" s="65"/>
      <c r="B25373" s="65"/>
      <c r="C25373" s="65"/>
      <c r="D25373" s="65"/>
      <c r="E25373" s="65"/>
      <c r="F25373" s="65"/>
      <c r="G25373" s="145"/>
    </row>
    <row r="25374" spans="1:7">
      <c r="A25374" s="65"/>
      <c r="B25374" s="65"/>
      <c r="C25374" s="65"/>
      <c r="D25374" s="65"/>
      <c r="E25374" s="65"/>
      <c r="F25374" s="65"/>
      <c r="G25374" s="145"/>
    </row>
    <row r="25375" spans="1:7">
      <c r="A25375" s="65"/>
      <c r="B25375" s="65"/>
      <c r="C25375" s="65"/>
      <c r="D25375" s="65"/>
      <c r="E25375" s="65"/>
      <c r="F25375" s="65"/>
      <c r="G25375" s="145"/>
    </row>
    <row r="25376" spans="1:7">
      <c r="A25376" s="65"/>
      <c r="B25376" s="65"/>
      <c r="C25376" s="65"/>
      <c r="D25376" s="65"/>
      <c r="E25376" s="65"/>
      <c r="F25376" s="65"/>
      <c r="G25376" s="145"/>
    </row>
    <row r="25377" spans="1:7">
      <c r="A25377" s="65"/>
      <c r="B25377" s="65"/>
      <c r="C25377" s="65"/>
      <c r="D25377" s="65"/>
      <c r="E25377" s="65"/>
      <c r="F25377" s="65"/>
      <c r="G25377" s="145"/>
    </row>
    <row r="25378" spans="1:7">
      <c r="A25378" s="65"/>
      <c r="B25378" s="65"/>
      <c r="C25378" s="65"/>
      <c r="D25378" s="65"/>
      <c r="E25378" s="65"/>
      <c r="F25378" s="65"/>
      <c r="G25378" s="145"/>
    </row>
    <row r="25379" spans="1:7">
      <c r="A25379" s="65"/>
      <c r="B25379" s="65"/>
      <c r="C25379" s="65"/>
      <c r="D25379" s="65"/>
      <c r="E25379" s="65"/>
      <c r="F25379" s="65"/>
      <c r="G25379" s="145"/>
    </row>
    <row r="25380" spans="1:7">
      <c r="A25380" s="65"/>
      <c r="B25380" s="65"/>
      <c r="C25380" s="65"/>
      <c r="D25380" s="65"/>
      <c r="E25380" s="65"/>
      <c r="F25380" s="65"/>
      <c r="G25380" s="145"/>
    </row>
    <row r="25381" spans="1:7">
      <c r="A25381" s="65"/>
      <c r="B25381" s="65"/>
      <c r="C25381" s="65"/>
      <c r="D25381" s="65"/>
      <c r="E25381" s="65"/>
      <c r="F25381" s="65"/>
      <c r="G25381" s="145"/>
    </row>
    <row r="25382" spans="1:7">
      <c r="A25382" s="65"/>
      <c r="B25382" s="65"/>
      <c r="C25382" s="65"/>
      <c r="D25382" s="65"/>
      <c r="E25382" s="65"/>
      <c r="F25382" s="65"/>
      <c r="G25382" s="145"/>
    </row>
    <row r="25383" spans="1:7">
      <c r="A25383" s="65"/>
      <c r="B25383" s="65"/>
      <c r="C25383" s="65"/>
      <c r="D25383" s="65"/>
      <c r="E25383" s="65"/>
      <c r="F25383" s="65"/>
      <c r="G25383" s="145"/>
    </row>
    <row r="25384" spans="1:7">
      <c r="A25384" s="65"/>
      <c r="B25384" s="65"/>
      <c r="C25384" s="65"/>
      <c r="D25384" s="65"/>
      <c r="E25384" s="65"/>
      <c r="F25384" s="65"/>
      <c r="G25384" s="145"/>
    </row>
    <row r="25385" spans="1:7">
      <c r="A25385" s="65"/>
      <c r="B25385" s="65"/>
      <c r="C25385" s="65"/>
      <c r="D25385" s="65"/>
      <c r="E25385" s="65"/>
      <c r="F25385" s="65"/>
      <c r="G25385" s="145"/>
    </row>
    <row r="25386" spans="1:7">
      <c r="A25386" s="65"/>
      <c r="B25386" s="65"/>
      <c r="C25386" s="65"/>
      <c r="D25386" s="65"/>
      <c r="E25386" s="65"/>
      <c r="F25386" s="65"/>
      <c r="G25386" s="145"/>
    </row>
    <row r="25387" spans="1:7">
      <c r="A25387" s="65"/>
      <c r="B25387" s="65"/>
      <c r="C25387" s="65"/>
      <c r="D25387" s="65"/>
      <c r="E25387" s="65"/>
      <c r="F25387" s="65"/>
      <c r="G25387" s="145"/>
    </row>
    <row r="25388" spans="1:7">
      <c r="A25388" s="65"/>
      <c r="B25388" s="65"/>
      <c r="C25388" s="65"/>
      <c r="D25388" s="65"/>
      <c r="E25388" s="65"/>
      <c r="F25388" s="65"/>
      <c r="G25388" s="145"/>
    </row>
    <row r="25389" spans="1:7">
      <c r="A25389" s="65"/>
      <c r="B25389" s="65"/>
      <c r="C25389" s="65"/>
      <c r="D25389" s="65"/>
      <c r="E25389" s="65"/>
      <c r="F25389" s="65"/>
      <c r="G25389" s="145"/>
    </row>
    <row r="25390" spans="1:7">
      <c r="A25390" s="65"/>
      <c r="B25390" s="65"/>
      <c r="C25390" s="65"/>
      <c r="D25390" s="65"/>
      <c r="E25390" s="65"/>
      <c r="F25390" s="65"/>
      <c r="G25390" s="145"/>
    </row>
    <row r="25391" spans="1:7">
      <c r="A25391" s="65"/>
      <c r="B25391" s="65"/>
      <c r="C25391" s="65"/>
      <c r="D25391" s="65"/>
      <c r="E25391" s="65"/>
      <c r="F25391" s="65"/>
      <c r="G25391" s="145"/>
    </row>
    <row r="25392" spans="1:7">
      <c r="A25392" s="65"/>
      <c r="B25392" s="65"/>
      <c r="C25392" s="65"/>
      <c r="D25392" s="65"/>
      <c r="E25392" s="65"/>
      <c r="F25392" s="65"/>
      <c r="G25392" s="145"/>
    </row>
    <row r="25393" spans="1:7">
      <c r="A25393" s="65"/>
      <c r="B25393" s="65"/>
      <c r="C25393" s="65"/>
      <c r="D25393" s="65"/>
      <c r="E25393" s="65"/>
      <c r="F25393" s="65"/>
      <c r="G25393" s="145"/>
    </row>
    <row r="25394" spans="1:7">
      <c r="A25394" s="65"/>
      <c r="B25394" s="65"/>
      <c r="C25394" s="65"/>
      <c r="D25394" s="65"/>
      <c r="E25394" s="65"/>
      <c r="F25394" s="65"/>
      <c r="G25394" s="145"/>
    </row>
    <row r="25395" spans="1:7">
      <c r="A25395" s="65"/>
      <c r="B25395" s="65"/>
      <c r="C25395" s="65"/>
      <c r="D25395" s="65"/>
      <c r="E25395" s="65"/>
      <c r="F25395" s="65"/>
      <c r="G25395" s="145"/>
    </row>
    <row r="25396" spans="1:7">
      <c r="A25396" s="65"/>
      <c r="B25396" s="65"/>
      <c r="C25396" s="65"/>
      <c r="D25396" s="65"/>
      <c r="E25396" s="65"/>
      <c r="F25396" s="65"/>
      <c r="G25396" s="145"/>
    </row>
    <row r="25397" spans="1:7">
      <c r="A25397" s="65"/>
      <c r="B25397" s="65"/>
      <c r="C25397" s="65"/>
      <c r="D25397" s="65"/>
      <c r="E25397" s="65"/>
      <c r="F25397" s="65"/>
      <c r="G25397" s="145"/>
    </row>
    <row r="25398" spans="1:7">
      <c r="A25398" s="65"/>
      <c r="B25398" s="65"/>
      <c r="C25398" s="65"/>
      <c r="D25398" s="65"/>
      <c r="E25398" s="65"/>
      <c r="F25398" s="65"/>
      <c r="G25398" s="145"/>
    </row>
    <row r="25399" spans="1:7">
      <c r="A25399" s="65"/>
      <c r="B25399" s="65"/>
      <c r="C25399" s="65"/>
      <c r="D25399" s="65"/>
      <c r="E25399" s="65"/>
      <c r="F25399" s="65"/>
      <c r="G25399" s="145"/>
    </row>
    <row r="25400" spans="1:7">
      <c r="A25400" s="65"/>
      <c r="B25400" s="65"/>
      <c r="C25400" s="65"/>
      <c r="D25400" s="65"/>
      <c r="E25400" s="65"/>
      <c r="F25400" s="65"/>
      <c r="G25400" s="145"/>
    </row>
    <row r="25401" spans="1:7">
      <c r="A25401" s="65"/>
      <c r="B25401" s="65"/>
      <c r="C25401" s="65"/>
      <c r="D25401" s="65"/>
      <c r="E25401" s="65"/>
      <c r="F25401" s="65"/>
      <c r="G25401" s="145"/>
    </row>
    <row r="25402" spans="1:7">
      <c r="A25402" s="65"/>
      <c r="B25402" s="65"/>
      <c r="C25402" s="65"/>
      <c r="D25402" s="65"/>
      <c r="E25402" s="65"/>
      <c r="F25402" s="65"/>
      <c r="G25402" s="145"/>
    </row>
    <row r="25403" spans="1:7">
      <c r="A25403" s="65"/>
      <c r="B25403" s="65"/>
      <c r="C25403" s="65"/>
      <c r="D25403" s="65"/>
      <c r="E25403" s="65"/>
      <c r="F25403" s="65"/>
      <c r="G25403" s="145"/>
    </row>
    <row r="25404" spans="1:7">
      <c r="A25404" s="65"/>
      <c r="B25404" s="65"/>
      <c r="C25404" s="65"/>
      <c r="D25404" s="65"/>
      <c r="E25404" s="65"/>
      <c r="F25404" s="65"/>
      <c r="G25404" s="145"/>
    </row>
    <row r="25405" spans="1:7">
      <c r="A25405" s="65"/>
      <c r="B25405" s="65"/>
      <c r="C25405" s="65"/>
      <c r="D25405" s="65"/>
      <c r="E25405" s="65"/>
      <c r="F25405" s="65"/>
      <c r="G25405" s="145"/>
    </row>
    <row r="25406" spans="1:7">
      <c r="A25406" s="65"/>
      <c r="B25406" s="65"/>
      <c r="C25406" s="65"/>
      <c r="D25406" s="65"/>
      <c r="E25406" s="65"/>
      <c r="F25406" s="65"/>
      <c r="G25406" s="145"/>
    </row>
    <row r="25407" spans="1:7">
      <c r="A25407" s="65"/>
      <c r="B25407" s="65"/>
      <c r="C25407" s="65"/>
      <c r="D25407" s="65"/>
      <c r="E25407" s="65"/>
      <c r="F25407" s="65"/>
      <c r="G25407" s="145"/>
    </row>
    <row r="25408" spans="1:7">
      <c r="A25408" s="65"/>
      <c r="B25408" s="65"/>
      <c r="C25408" s="65"/>
      <c r="D25408" s="65"/>
      <c r="E25408" s="65"/>
      <c r="F25408" s="65"/>
      <c r="G25408" s="145"/>
    </row>
    <row r="25409" spans="1:7">
      <c r="A25409" s="65"/>
      <c r="B25409" s="65"/>
      <c r="C25409" s="65"/>
      <c r="D25409" s="65"/>
      <c r="E25409" s="65"/>
      <c r="F25409" s="65"/>
      <c r="G25409" s="145"/>
    </row>
    <row r="25410" spans="1:7">
      <c r="A25410" s="65"/>
      <c r="B25410" s="65"/>
      <c r="C25410" s="65"/>
      <c r="D25410" s="65"/>
      <c r="E25410" s="65"/>
      <c r="F25410" s="65"/>
      <c r="G25410" s="145"/>
    </row>
    <row r="25411" spans="1:7">
      <c r="A25411" s="65"/>
      <c r="B25411" s="65"/>
      <c r="C25411" s="65"/>
      <c r="D25411" s="65"/>
      <c r="E25411" s="65"/>
      <c r="F25411" s="65"/>
      <c r="G25411" s="145"/>
    </row>
    <row r="25412" spans="1:7">
      <c r="A25412" s="65"/>
      <c r="B25412" s="65"/>
      <c r="C25412" s="65"/>
      <c r="D25412" s="65"/>
      <c r="E25412" s="65"/>
      <c r="F25412" s="65"/>
      <c r="G25412" s="145"/>
    </row>
    <row r="25413" spans="1:7">
      <c r="A25413" s="65"/>
      <c r="B25413" s="65"/>
      <c r="C25413" s="65"/>
      <c r="D25413" s="65"/>
      <c r="E25413" s="65"/>
      <c r="F25413" s="65"/>
      <c r="G25413" s="145"/>
    </row>
    <row r="25414" spans="1:7">
      <c r="A25414" s="65"/>
      <c r="B25414" s="65"/>
      <c r="C25414" s="65"/>
      <c r="D25414" s="65"/>
      <c r="E25414" s="65"/>
      <c r="F25414" s="65"/>
      <c r="G25414" s="145"/>
    </row>
    <row r="25415" spans="1:7">
      <c r="A25415" s="65"/>
      <c r="B25415" s="65"/>
      <c r="C25415" s="65"/>
      <c r="D25415" s="65"/>
      <c r="E25415" s="65"/>
      <c r="F25415" s="65"/>
      <c r="G25415" s="145"/>
    </row>
    <row r="25416" spans="1:7">
      <c r="A25416" s="65"/>
      <c r="B25416" s="65"/>
      <c r="C25416" s="65"/>
      <c r="D25416" s="65"/>
      <c r="E25416" s="65"/>
      <c r="F25416" s="65"/>
      <c r="G25416" s="145"/>
    </row>
    <row r="25417" spans="1:7">
      <c r="A25417" s="65"/>
      <c r="B25417" s="65"/>
      <c r="C25417" s="65"/>
      <c r="D25417" s="65"/>
      <c r="E25417" s="65"/>
      <c r="F25417" s="65"/>
      <c r="G25417" s="145"/>
    </row>
    <row r="25418" spans="1:7">
      <c r="A25418" s="65"/>
      <c r="B25418" s="65"/>
      <c r="C25418" s="65"/>
      <c r="D25418" s="65"/>
      <c r="E25418" s="65"/>
      <c r="F25418" s="65"/>
      <c r="G25418" s="145"/>
    </row>
    <row r="25419" spans="1:7">
      <c r="A25419" s="65"/>
      <c r="B25419" s="65"/>
      <c r="C25419" s="65"/>
      <c r="D25419" s="65"/>
      <c r="E25419" s="65"/>
      <c r="F25419" s="65"/>
      <c r="G25419" s="145"/>
    </row>
    <row r="25420" spans="1:7">
      <c r="A25420" s="65"/>
      <c r="B25420" s="65"/>
      <c r="C25420" s="65"/>
      <c r="D25420" s="65"/>
      <c r="E25420" s="65"/>
      <c r="F25420" s="65"/>
      <c r="G25420" s="145"/>
    </row>
    <row r="25421" spans="1:7">
      <c r="A25421" s="65"/>
      <c r="B25421" s="65"/>
      <c r="C25421" s="65"/>
      <c r="D25421" s="65"/>
      <c r="E25421" s="65"/>
      <c r="F25421" s="65"/>
      <c r="G25421" s="145"/>
    </row>
    <row r="25422" spans="1:7">
      <c r="A25422" s="65"/>
      <c r="B25422" s="65"/>
      <c r="C25422" s="65"/>
      <c r="D25422" s="65"/>
      <c r="E25422" s="65"/>
      <c r="F25422" s="65"/>
      <c r="G25422" s="145"/>
    </row>
    <row r="25423" spans="1:7">
      <c r="A25423" s="65"/>
      <c r="B25423" s="65"/>
      <c r="C25423" s="65"/>
      <c r="D25423" s="65"/>
      <c r="E25423" s="65"/>
      <c r="F25423" s="65"/>
      <c r="G25423" s="145"/>
    </row>
    <row r="25424" spans="1:7">
      <c r="A25424" s="65"/>
      <c r="B25424" s="65"/>
      <c r="C25424" s="65"/>
      <c r="D25424" s="65"/>
      <c r="E25424" s="65"/>
      <c r="F25424" s="65"/>
      <c r="G25424" s="145"/>
    </row>
    <row r="25425" spans="1:7">
      <c r="A25425" s="65"/>
      <c r="B25425" s="65"/>
      <c r="C25425" s="65"/>
      <c r="D25425" s="65"/>
      <c r="E25425" s="65"/>
      <c r="F25425" s="65"/>
      <c r="G25425" s="145"/>
    </row>
    <row r="25426" spans="1:7">
      <c r="A25426" s="65"/>
      <c r="B25426" s="65"/>
      <c r="C25426" s="65"/>
      <c r="D25426" s="65"/>
      <c r="E25426" s="65"/>
      <c r="F25426" s="65"/>
      <c r="G25426" s="145"/>
    </row>
    <row r="25427" spans="1:7">
      <c r="A25427" s="65"/>
      <c r="B25427" s="65"/>
      <c r="C25427" s="65"/>
      <c r="D25427" s="65"/>
      <c r="E25427" s="65"/>
      <c r="F25427" s="65"/>
      <c r="G25427" s="145"/>
    </row>
    <row r="25428" spans="1:7">
      <c r="A25428" s="65"/>
      <c r="B25428" s="65"/>
      <c r="C25428" s="65"/>
      <c r="D25428" s="65"/>
      <c r="E25428" s="65"/>
      <c r="F25428" s="65"/>
      <c r="G25428" s="145"/>
    </row>
    <row r="25429" spans="1:7">
      <c r="A25429" s="65"/>
      <c r="B25429" s="65"/>
      <c r="C25429" s="65"/>
      <c r="D25429" s="65"/>
      <c r="E25429" s="65"/>
      <c r="F25429" s="65"/>
      <c r="G25429" s="145"/>
    </row>
    <row r="25430" spans="1:7">
      <c r="A25430" s="65"/>
      <c r="B25430" s="65"/>
      <c r="C25430" s="65"/>
      <c r="D25430" s="65"/>
      <c r="E25430" s="65"/>
      <c r="F25430" s="65"/>
      <c r="G25430" s="145"/>
    </row>
    <row r="25431" spans="1:7">
      <c r="A25431" s="65"/>
      <c r="B25431" s="65"/>
      <c r="C25431" s="65"/>
      <c r="D25431" s="65"/>
      <c r="E25431" s="65"/>
      <c r="F25431" s="65"/>
      <c r="G25431" s="145"/>
    </row>
    <row r="25432" spans="1:7">
      <c r="A25432" s="65"/>
      <c r="B25432" s="65"/>
      <c r="C25432" s="65"/>
      <c r="D25432" s="65"/>
      <c r="E25432" s="65"/>
      <c r="F25432" s="65"/>
      <c r="G25432" s="145"/>
    </row>
    <row r="25433" spans="1:7">
      <c r="A25433" s="65"/>
      <c r="B25433" s="65"/>
      <c r="C25433" s="65"/>
      <c r="D25433" s="65"/>
      <c r="E25433" s="65"/>
      <c r="F25433" s="65"/>
      <c r="G25433" s="145"/>
    </row>
    <row r="25434" spans="1:7">
      <c r="A25434" s="65"/>
      <c r="B25434" s="65"/>
      <c r="C25434" s="65"/>
      <c r="D25434" s="65"/>
      <c r="E25434" s="65"/>
      <c r="F25434" s="65"/>
      <c r="G25434" s="145"/>
    </row>
    <row r="25435" spans="1:7">
      <c r="A25435" s="65"/>
      <c r="B25435" s="65"/>
      <c r="C25435" s="65"/>
      <c r="D25435" s="65"/>
      <c r="E25435" s="65"/>
      <c r="F25435" s="65"/>
      <c r="G25435" s="145"/>
    </row>
    <row r="25436" spans="1:7">
      <c r="A25436" s="65"/>
      <c r="B25436" s="65"/>
      <c r="C25436" s="65"/>
      <c r="D25436" s="65"/>
      <c r="E25436" s="65"/>
      <c r="F25436" s="65"/>
      <c r="G25436" s="145"/>
    </row>
    <row r="25437" spans="1:7">
      <c r="A25437" s="65"/>
      <c r="B25437" s="65"/>
      <c r="C25437" s="65"/>
      <c r="D25437" s="65"/>
      <c r="E25437" s="65"/>
      <c r="F25437" s="65"/>
      <c r="G25437" s="145"/>
    </row>
    <row r="25438" spans="1:7">
      <c r="A25438" s="65"/>
      <c r="B25438" s="65"/>
      <c r="C25438" s="65"/>
      <c r="D25438" s="65"/>
      <c r="E25438" s="65"/>
      <c r="F25438" s="65"/>
      <c r="G25438" s="145"/>
    </row>
    <row r="25439" spans="1:7">
      <c r="A25439" s="65"/>
      <c r="B25439" s="65"/>
      <c r="C25439" s="65"/>
      <c r="D25439" s="65"/>
      <c r="E25439" s="65"/>
      <c r="F25439" s="65"/>
      <c r="G25439" s="145"/>
    </row>
    <row r="25440" spans="1:7">
      <c r="A25440" s="65"/>
      <c r="B25440" s="65"/>
      <c r="C25440" s="65"/>
      <c r="D25440" s="65"/>
      <c r="E25440" s="65"/>
      <c r="F25440" s="65"/>
      <c r="G25440" s="145"/>
    </row>
    <row r="25441" spans="1:7">
      <c r="A25441" s="65"/>
      <c r="B25441" s="65"/>
      <c r="C25441" s="65"/>
      <c r="D25441" s="65"/>
      <c r="E25441" s="65"/>
      <c r="F25441" s="65"/>
      <c r="G25441" s="145"/>
    </row>
    <row r="25442" spans="1:7">
      <c r="A25442" s="65"/>
      <c r="B25442" s="65"/>
      <c r="C25442" s="65"/>
      <c r="D25442" s="65"/>
      <c r="E25442" s="65"/>
      <c r="F25442" s="65"/>
      <c r="G25442" s="145"/>
    </row>
    <row r="25443" spans="1:7">
      <c r="A25443" s="65"/>
      <c r="B25443" s="65"/>
      <c r="C25443" s="65"/>
      <c r="D25443" s="65"/>
      <c r="E25443" s="65"/>
      <c r="F25443" s="65"/>
      <c r="G25443" s="145"/>
    </row>
    <row r="25444" spans="1:7">
      <c r="A25444" s="65"/>
      <c r="B25444" s="65"/>
      <c r="C25444" s="65"/>
      <c r="D25444" s="65"/>
      <c r="E25444" s="65"/>
      <c r="F25444" s="65"/>
      <c r="G25444" s="145"/>
    </row>
    <row r="25445" spans="1:7">
      <c r="A25445" s="65"/>
      <c r="B25445" s="65"/>
      <c r="C25445" s="65"/>
      <c r="D25445" s="65"/>
      <c r="E25445" s="65"/>
      <c r="F25445" s="65"/>
      <c r="G25445" s="145"/>
    </row>
    <row r="25446" spans="1:7">
      <c r="A25446" s="65"/>
      <c r="B25446" s="65"/>
      <c r="C25446" s="65"/>
      <c r="D25446" s="65"/>
      <c r="E25446" s="65"/>
      <c r="F25446" s="65"/>
      <c r="G25446" s="145"/>
    </row>
    <row r="25447" spans="1:7">
      <c r="A25447" s="65"/>
      <c r="B25447" s="65"/>
      <c r="C25447" s="65"/>
      <c r="D25447" s="65"/>
      <c r="E25447" s="65"/>
      <c r="F25447" s="65"/>
      <c r="G25447" s="145"/>
    </row>
    <row r="25448" spans="1:7">
      <c r="A25448" s="65"/>
      <c r="B25448" s="65"/>
      <c r="C25448" s="65"/>
      <c r="D25448" s="65"/>
      <c r="E25448" s="65"/>
      <c r="F25448" s="65"/>
      <c r="G25448" s="145"/>
    </row>
    <row r="25449" spans="1:7">
      <c r="A25449" s="65"/>
      <c r="B25449" s="65"/>
      <c r="C25449" s="65"/>
      <c r="D25449" s="65"/>
      <c r="E25449" s="65"/>
      <c r="F25449" s="65"/>
      <c r="G25449" s="145"/>
    </row>
    <row r="25450" spans="1:7">
      <c r="A25450" s="65"/>
      <c r="B25450" s="65"/>
      <c r="C25450" s="65"/>
      <c r="D25450" s="65"/>
      <c r="E25450" s="65"/>
      <c r="F25450" s="65"/>
      <c r="G25450" s="145"/>
    </row>
    <row r="25451" spans="1:7">
      <c r="A25451" s="65"/>
      <c r="B25451" s="65"/>
      <c r="C25451" s="65"/>
      <c r="D25451" s="65"/>
      <c r="E25451" s="65"/>
      <c r="F25451" s="65"/>
      <c r="G25451" s="145"/>
    </row>
    <row r="25452" spans="1:7">
      <c r="A25452" s="65"/>
      <c r="B25452" s="65"/>
      <c r="C25452" s="65"/>
      <c r="D25452" s="65"/>
      <c r="E25452" s="65"/>
      <c r="F25452" s="65"/>
      <c r="G25452" s="145"/>
    </row>
    <row r="25453" spans="1:7">
      <c r="A25453" s="65"/>
      <c r="B25453" s="65"/>
      <c r="C25453" s="65"/>
      <c r="D25453" s="65"/>
      <c r="E25453" s="65"/>
      <c r="F25453" s="65"/>
      <c r="G25453" s="145"/>
    </row>
    <row r="25454" spans="1:7">
      <c r="A25454" s="65"/>
      <c r="B25454" s="65"/>
      <c r="C25454" s="65"/>
      <c r="D25454" s="65"/>
      <c r="E25454" s="65"/>
      <c r="F25454" s="65"/>
      <c r="G25454" s="145"/>
    </row>
    <row r="25455" spans="1:7">
      <c r="A25455" s="65"/>
      <c r="B25455" s="65"/>
      <c r="C25455" s="65"/>
      <c r="D25455" s="65"/>
      <c r="E25455" s="65"/>
      <c r="F25455" s="65"/>
      <c r="G25455" s="145"/>
    </row>
    <row r="25456" spans="1:7">
      <c r="A25456" s="65"/>
      <c r="B25456" s="65"/>
      <c r="C25456" s="65"/>
      <c r="D25456" s="65"/>
      <c r="E25456" s="65"/>
      <c r="F25456" s="65"/>
      <c r="G25456" s="145"/>
    </row>
    <row r="25457" spans="1:7">
      <c r="A25457" s="65"/>
      <c r="B25457" s="65"/>
      <c r="C25457" s="65"/>
      <c r="D25457" s="65"/>
      <c r="E25457" s="65"/>
      <c r="F25457" s="65"/>
      <c r="G25457" s="145"/>
    </row>
    <row r="25458" spans="1:7">
      <c r="A25458" s="65"/>
      <c r="B25458" s="65"/>
      <c r="C25458" s="65"/>
      <c r="D25458" s="65"/>
      <c r="E25458" s="65"/>
      <c r="F25458" s="65"/>
      <c r="G25458" s="145"/>
    </row>
    <row r="25459" spans="1:7">
      <c r="A25459" s="65"/>
      <c r="B25459" s="65"/>
      <c r="C25459" s="65"/>
      <c r="D25459" s="65"/>
      <c r="E25459" s="65"/>
      <c r="F25459" s="65"/>
      <c r="G25459" s="145"/>
    </row>
    <row r="25460" spans="1:7">
      <c r="A25460" s="65"/>
      <c r="B25460" s="65"/>
      <c r="C25460" s="65"/>
      <c r="D25460" s="65"/>
      <c r="E25460" s="65"/>
      <c r="F25460" s="65"/>
      <c r="G25460" s="145"/>
    </row>
    <row r="25461" spans="1:7">
      <c r="A25461" s="65"/>
      <c r="B25461" s="65"/>
      <c r="C25461" s="65"/>
      <c r="D25461" s="65"/>
      <c r="E25461" s="65"/>
      <c r="F25461" s="65"/>
      <c r="G25461" s="145"/>
    </row>
    <row r="25462" spans="1:7">
      <c r="A25462" s="65"/>
      <c r="B25462" s="65"/>
      <c r="C25462" s="65"/>
      <c r="D25462" s="65"/>
      <c r="E25462" s="65"/>
      <c r="F25462" s="65"/>
      <c r="G25462" s="145"/>
    </row>
    <row r="25463" spans="1:7">
      <c r="A25463" s="65"/>
      <c r="B25463" s="65"/>
      <c r="C25463" s="65"/>
      <c r="D25463" s="65"/>
      <c r="E25463" s="65"/>
      <c r="F25463" s="65"/>
      <c r="G25463" s="145"/>
    </row>
    <row r="25464" spans="1:7">
      <c r="A25464" s="65"/>
      <c r="B25464" s="65"/>
      <c r="C25464" s="65"/>
      <c r="D25464" s="65"/>
      <c r="E25464" s="65"/>
      <c r="F25464" s="65"/>
      <c r="G25464" s="145"/>
    </row>
    <row r="25465" spans="1:7">
      <c r="A25465" s="65"/>
      <c r="B25465" s="65"/>
      <c r="C25465" s="65"/>
      <c r="D25465" s="65"/>
      <c r="E25465" s="65"/>
      <c r="F25465" s="65"/>
      <c r="G25465" s="145"/>
    </row>
    <row r="25466" spans="1:7">
      <c r="A25466" s="65"/>
      <c r="B25466" s="65"/>
      <c r="C25466" s="65"/>
      <c r="D25466" s="65"/>
      <c r="E25466" s="65"/>
      <c r="F25466" s="65"/>
      <c r="G25466" s="145"/>
    </row>
    <row r="25467" spans="1:7">
      <c r="A25467" s="65"/>
      <c r="B25467" s="65"/>
      <c r="C25467" s="65"/>
      <c r="D25467" s="65"/>
      <c r="E25467" s="65"/>
      <c r="F25467" s="65"/>
      <c r="G25467" s="145"/>
    </row>
    <row r="25468" spans="1:7">
      <c r="A25468" s="65"/>
      <c r="B25468" s="65"/>
      <c r="C25468" s="65"/>
      <c r="D25468" s="65"/>
      <c r="E25468" s="65"/>
      <c r="F25468" s="65"/>
      <c r="G25468" s="145"/>
    </row>
    <row r="25469" spans="1:7">
      <c r="A25469" s="65"/>
      <c r="B25469" s="65"/>
      <c r="C25469" s="65"/>
      <c r="D25469" s="65"/>
      <c r="E25469" s="65"/>
      <c r="F25469" s="65"/>
      <c r="G25469" s="145"/>
    </row>
    <row r="25470" spans="1:7">
      <c r="A25470" s="65"/>
      <c r="B25470" s="65"/>
      <c r="C25470" s="65"/>
      <c r="D25470" s="65"/>
      <c r="E25470" s="65"/>
      <c r="F25470" s="65"/>
      <c r="G25470" s="145"/>
    </row>
    <row r="25471" spans="1:7">
      <c r="A25471" s="65"/>
      <c r="B25471" s="65"/>
      <c r="C25471" s="65"/>
      <c r="D25471" s="65"/>
      <c r="E25471" s="65"/>
      <c r="F25471" s="65"/>
      <c r="G25471" s="145"/>
    </row>
    <row r="25472" spans="1:7">
      <c r="A25472" s="65"/>
      <c r="B25472" s="65"/>
      <c r="C25472" s="65"/>
      <c r="D25472" s="65"/>
      <c r="E25472" s="65"/>
      <c r="F25472" s="65"/>
      <c r="G25472" s="145"/>
    </row>
    <row r="25473" spans="1:7">
      <c r="A25473" s="65"/>
      <c r="B25473" s="65"/>
      <c r="C25473" s="65"/>
      <c r="D25473" s="65"/>
      <c r="E25473" s="65"/>
      <c r="F25473" s="65"/>
      <c r="G25473" s="145"/>
    </row>
    <row r="25474" spans="1:7">
      <c r="A25474" s="65"/>
      <c r="B25474" s="65"/>
      <c r="C25474" s="65"/>
      <c r="D25474" s="65"/>
      <c r="E25474" s="65"/>
      <c r="F25474" s="65"/>
      <c r="G25474" s="145"/>
    </row>
    <row r="25475" spans="1:7">
      <c r="A25475" s="65"/>
      <c r="B25475" s="65"/>
      <c r="C25475" s="65"/>
      <c r="D25475" s="65"/>
      <c r="E25475" s="65"/>
      <c r="F25475" s="65"/>
      <c r="G25475" s="145"/>
    </row>
    <row r="25476" spans="1:7">
      <c r="A25476" s="65"/>
      <c r="B25476" s="65"/>
      <c r="C25476" s="65"/>
      <c r="D25476" s="65"/>
      <c r="E25476" s="65"/>
      <c r="F25476" s="65"/>
      <c r="G25476" s="145"/>
    </row>
    <row r="25477" spans="1:7">
      <c r="A25477" s="65"/>
      <c r="B25477" s="65"/>
      <c r="C25477" s="65"/>
      <c r="D25477" s="65"/>
      <c r="E25477" s="65"/>
      <c r="F25477" s="65"/>
      <c r="G25477" s="145"/>
    </row>
    <row r="25478" spans="1:7">
      <c r="A25478" s="65"/>
      <c r="B25478" s="65"/>
      <c r="C25478" s="65"/>
      <c r="D25478" s="65"/>
      <c r="E25478" s="65"/>
      <c r="F25478" s="65"/>
      <c r="G25478" s="145"/>
    </row>
    <row r="25479" spans="1:7">
      <c r="A25479" s="65"/>
      <c r="B25479" s="65"/>
      <c r="C25479" s="65"/>
      <c r="D25479" s="65"/>
      <c r="E25479" s="65"/>
      <c r="F25479" s="65"/>
      <c r="G25479" s="145"/>
    </row>
    <row r="25480" spans="1:7">
      <c r="A25480" s="65"/>
      <c r="B25480" s="65"/>
      <c r="C25480" s="65"/>
      <c r="D25480" s="65"/>
      <c r="E25480" s="65"/>
      <c r="F25480" s="65"/>
      <c r="G25480" s="145"/>
    </row>
    <row r="25481" spans="1:7">
      <c r="A25481" s="65"/>
      <c r="B25481" s="65"/>
      <c r="C25481" s="65"/>
      <c r="D25481" s="65"/>
      <c r="E25481" s="65"/>
      <c r="F25481" s="65"/>
      <c r="G25481" s="145"/>
    </row>
    <row r="25482" spans="1:7">
      <c r="A25482" s="65"/>
      <c r="B25482" s="65"/>
      <c r="C25482" s="65"/>
      <c r="D25482" s="65"/>
      <c r="E25482" s="65"/>
      <c r="F25482" s="65"/>
      <c r="G25482" s="145"/>
    </row>
    <row r="25483" spans="1:7">
      <c r="A25483" s="65"/>
      <c r="B25483" s="65"/>
      <c r="C25483" s="65"/>
      <c r="D25483" s="65"/>
      <c r="E25483" s="65"/>
      <c r="F25483" s="65"/>
      <c r="G25483" s="145"/>
    </row>
    <row r="25484" spans="1:7">
      <c r="A25484" s="65"/>
      <c r="B25484" s="65"/>
      <c r="C25484" s="65"/>
      <c r="D25484" s="65"/>
      <c r="E25484" s="65"/>
      <c r="F25484" s="65"/>
      <c r="G25484" s="145"/>
    </row>
    <row r="25485" spans="1:7">
      <c r="A25485" s="65"/>
      <c r="B25485" s="65"/>
      <c r="C25485" s="65"/>
      <c r="D25485" s="65"/>
      <c r="E25485" s="65"/>
      <c r="F25485" s="65"/>
      <c r="G25485" s="145"/>
    </row>
    <row r="25486" spans="1:7">
      <c r="A25486" s="65"/>
      <c r="B25486" s="65"/>
      <c r="C25486" s="65"/>
      <c r="D25486" s="65"/>
      <c r="E25486" s="65"/>
      <c r="F25486" s="65"/>
      <c r="G25486" s="145"/>
    </row>
    <row r="25487" spans="1:7">
      <c r="A25487" s="65"/>
      <c r="B25487" s="65"/>
      <c r="C25487" s="65"/>
      <c r="D25487" s="65"/>
      <c r="E25487" s="65"/>
      <c r="F25487" s="65"/>
      <c r="G25487" s="145"/>
    </row>
    <row r="25488" spans="1:7">
      <c r="A25488" s="65"/>
      <c r="B25488" s="65"/>
      <c r="C25488" s="65"/>
      <c r="D25488" s="65"/>
      <c r="E25488" s="65"/>
      <c r="F25488" s="65"/>
      <c r="G25488" s="145"/>
    </row>
    <row r="25489" spans="1:7">
      <c r="A25489" s="65"/>
      <c r="B25489" s="65"/>
      <c r="C25489" s="65"/>
      <c r="D25489" s="65"/>
      <c r="E25489" s="65"/>
      <c r="F25489" s="65"/>
      <c r="G25489" s="145"/>
    </row>
    <row r="25490" spans="1:7">
      <c r="A25490" s="65"/>
      <c r="B25490" s="65"/>
      <c r="C25490" s="65"/>
      <c r="D25490" s="65"/>
      <c r="E25490" s="65"/>
      <c r="F25490" s="65"/>
      <c r="G25490" s="145"/>
    </row>
    <row r="25491" spans="1:7">
      <c r="A25491" s="65"/>
      <c r="B25491" s="65"/>
      <c r="C25491" s="65"/>
      <c r="D25491" s="65"/>
      <c r="E25491" s="65"/>
      <c r="F25491" s="65"/>
      <c r="G25491" s="145"/>
    </row>
    <row r="25492" spans="1:7">
      <c r="A25492" s="65"/>
      <c r="B25492" s="65"/>
      <c r="C25492" s="65"/>
      <c r="D25492" s="65"/>
      <c r="E25492" s="65"/>
      <c r="F25492" s="65"/>
      <c r="G25492" s="145"/>
    </row>
    <row r="25493" spans="1:7">
      <c r="A25493" s="65"/>
      <c r="B25493" s="65"/>
      <c r="C25493" s="65"/>
      <c r="D25493" s="65"/>
      <c r="E25493" s="65"/>
      <c r="F25493" s="65"/>
      <c r="G25493" s="145"/>
    </row>
    <row r="25494" spans="1:7">
      <c r="A25494" s="65"/>
      <c r="B25494" s="65"/>
      <c r="C25494" s="65"/>
      <c r="D25494" s="65"/>
      <c r="E25494" s="65"/>
      <c r="F25494" s="65"/>
      <c r="G25494" s="145"/>
    </row>
    <row r="25495" spans="1:7">
      <c r="A25495" s="65"/>
      <c r="B25495" s="65"/>
      <c r="C25495" s="65"/>
      <c r="D25495" s="65"/>
      <c r="E25495" s="65"/>
      <c r="F25495" s="65"/>
      <c r="G25495" s="145"/>
    </row>
    <row r="25496" spans="1:7">
      <c r="A25496" s="65"/>
      <c r="B25496" s="65"/>
      <c r="C25496" s="65"/>
      <c r="D25496" s="65"/>
      <c r="E25496" s="65"/>
      <c r="F25496" s="65"/>
      <c r="G25496" s="145"/>
    </row>
    <row r="25497" spans="1:7">
      <c r="A25497" s="65"/>
      <c r="B25497" s="65"/>
      <c r="C25497" s="65"/>
      <c r="D25497" s="65"/>
      <c r="E25497" s="65"/>
      <c r="F25497" s="65"/>
      <c r="G25497" s="145"/>
    </row>
    <row r="25498" spans="1:7">
      <c r="A25498" s="65"/>
      <c r="B25498" s="65"/>
      <c r="C25498" s="65"/>
      <c r="D25498" s="65"/>
      <c r="E25498" s="65"/>
      <c r="F25498" s="65"/>
      <c r="G25498" s="145"/>
    </row>
    <row r="25499" spans="1:7">
      <c r="A25499" s="65"/>
      <c r="B25499" s="65"/>
      <c r="C25499" s="65"/>
      <c r="D25499" s="65"/>
      <c r="E25499" s="65"/>
      <c r="F25499" s="65"/>
      <c r="G25499" s="145"/>
    </row>
    <row r="25500" spans="1:7">
      <c r="A25500" s="65"/>
      <c r="B25500" s="65"/>
      <c r="C25500" s="65"/>
      <c r="D25500" s="65"/>
      <c r="E25500" s="65"/>
      <c r="F25500" s="65"/>
      <c r="G25500" s="145"/>
    </row>
    <row r="25501" spans="1:7">
      <c r="A25501" s="65"/>
      <c r="B25501" s="65"/>
      <c r="C25501" s="65"/>
      <c r="D25501" s="65"/>
      <c r="E25501" s="65"/>
      <c r="F25501" s="65"/>
      <c r="G25501" s="145"/>
    </row>
    <row r="25502" spans="1:7">
      <c r="A25502" s="65"/>
      <c r="B25502" s="65"/>
      <c r="C25502" s="65"/>
      <c r="D25502" s="65"/>
      <c r="E25502" s="65"/>
      <c r="F25502" s="65"/>
      <c r="G25502" s="145"/>
    </row>
    <row r="25503" spans="1:7">
      <c r="A25503" s="65"/>
      <c r="B25503" s="65"/>
      <c r="C25503" s="65"/>
      <c r="D25503" s="65"/>
      <c r="E25503" s="65"/>
      <c r="F25503" s="65"/>
      <c r="G25503" s="145"/>
    </row>
    <row r="25504" spans="1:7">
      <c r="A25504" s="65"/>
      <c r="B25504" s="65"/>
      <c r="C25504" s="65"/>
      <c r="D25504" s="65"/>
      <c r="E25504" s="65"/>
      <c r="F25504" s="65"/>
      <c r="G25504" s="145"/>
    </row>
    <row r="25505" spans="1:7">
      <c r="A25505" s="65"/>
      <c r="B25505" s="65"/>
      <c r="C25505" s="65"/>
      <c r="D25505" s="65"/>
      <c r="E25505" s="65"/>
      <c r="F25505" s="65"/>
      <c r="G25505" s="145"/>
    </row>
    <row r="25506" spans="1:7">
      <c r="A25506" s="65"/>
      <c r="B25506" s="65"/>
      <c r="C25506" s="65"/>
      <c r="D25506" s="65"/>
      <c r="E25506" s="65"/>
      <c r="F25506" s="65"/>
      <c r="G25506" s="145"/>
    </row>
    <row r="25507" spans="1:7">
      <c r="A25507" s="65"/>
      <c r="B25507" s="65"/>
      <c r="C25507" s="65"/>
      <c r="D25507" s="65"/>
      <c r="E25507" s="65"/>
      <c r="F25507" s="65"/>
      <c r="G25507" s="145"/>
    </row>
    <row r="25508" spans="1:7">
      <c r="A25508" s="65"/>
      <c r="B25508" s="65"/>
      <c r="C25508" s="65"/>
      <c r="D25508" s="65"/>
      <c r="E25508" s="65"/>
      <c r="F25508" s="65"/>
      <c r="G25508" s="145"/>
    </row>
    <row r="25509" spans="1:7">
      <c r="A25509" s="65"/>
      <c r="B25509" s="65"/>
      <c r="C25509" s="65"/>
      <c r="D25509" s="65"/>
      <c r="E25509" s="65"/>
      <c r="F25509" s="65"/>
      <c r="G25509" s="145"/>
    </row>
    <row r="25510" spans="1:7">
      <c r="A25510" s="65"/>
      <c r="B25510" s="65"/>
      <c r="C25510" s="65"/>
      <c r="D25510" s="65"/>
      <c r="E25510" s="65"/>
      <c r="F25510" s="65"/>
      <c r="G25510" s="145"/>
    </row>
    <row r="25511" spans="1:7">
      <c r="A25511" s="65"/>
      <c r="B25511" s="65"/>
      <c r="C25511" s="65"/>
      <c r="D25511" s="65"/>
      <c r="E25511" s="65"/>
      <c r="F25511" s="65"/>
      <c r="G25511" s="145"/>
    </row>
    <row r="25512" spans="1:7">
      <c r="A25512" s="65"/>
      <c r="B25512" s="65"/>
      <c r="C25512" s="65"/>
      <c r="D25512" s="65"/>
      <c r="E25512" s="65"/>
      <c r="F25512" s="65"/>
      <c r="G25512" s="145"/>
    </row>
    <row r="25513" spans="1:7">
      <c r="A25513" s="65"/>
      <c r="B25513" s="65"/>
      <c r="C25513" s="65"/>
      <c r="D25513" s="65"/>
      <c r="E25513" s="65"/>
      <c r="F25513" s="65"/>
      <c r="G25513" s="145"/>
    </row>
    <row r="25514" spans="1:7">
      <c r="A25514" s="65"/>
      <c r="B25514" s="65"/>
      <c r="C25514" s="65"/>
      <c r="D25514" s="65"/>
      <c r="E25514" s="65"/>
      <c r="F25514" s="65"/>
      <c r="G25514" s="145"/>
    </row>
    <row r="25515" spans="1:7">
      <c r="A25515" s="65"/>
      <c r="B25515" s="65"/>
      <c r="C25515" s="65"/>
      <c r="D25515" s="65"/>
      <c r="E25515" s="65"/>
      <c r="F25515" s="65"/>
      <c r="G25515" s="145"/>
    </row>
    <row r="25516" spans="1:7">
      <c r="A25516" s="65"/>
      <c r="B25516" s="65"/>
      <c r="C25516" s="65"/>
      <c r="D25516" s="65"/>
      <c r="E25516" s="65"/>
      <c r="F25516" s="65"/>
      <c r="G25516" s="145"/>
    </row>
    <row r="25517" spans="1:7">
      <c r="A25517" s="65"/>
      <c r="B25517" s="65"/>
      <c r="C25517" s="65"/>
      <c r="D25517" s="65"/>
      <c r="E25517" s="65"/>
      <c r="F25517" s="65"/>
      <c r="G25517" s="145"/>
    </row>
    <row r="25518" spans="1:7">
      <c r="A25518" s="65"/>
      <c r="B25518" s="65"/>
      <c r="C25518" s="65"/>
      <c r="D25518" s="65"/>
      <c r="E25518" s="65"/>
      <c r="F25518" s="65"/>
      <c r="G25518" s="145"/>
    </row>
    <row r="25519" spans="1:7">
      <c r="A25519" s="65"/>
      <c r="B25519" s="65"/>
      <c r="C25519" s="65"/>
      <c r="D25519" s="65"/>
      <c r="E25519" s="65"/>
      <c r="F25519" s="65"/>
      <c r="G25519" s="145"/>
    </row>
    <row r="25520" spans="1:7">
      <c r="A25520" s="65"/>
      <c r="B25520" s="65"/>
      <c r="C25520" s="65"/>
      <c r="D25520" s="65"/>
      <c r="E25520" s="65"/>
      <c r="F25520" s="65"/>
      <c r="G25520" s="145"/>
    </row>
    <row r="25521" spans="1:7">
      <c r="A25521" s="65"/>
      <c r="B25521" s="65"/>
      <c r="C25521" s="65"/>
      <c r="D25521" s="65"/>
      <c r="E25521" s="65"/>
      <c r="F25521" s="65"/>
      <c r="G25521" s="145"/>
    </row>
    <row r="25522" spans="1:7">
      <c r="A25522" s="65"/>
      <c r="B25522" s="65"/>
      <c r="C25522" s="65"/>
      <c r="D25522" s="65"/>
      <c r="E25522" s="65"/>
      <c r="F25522" s="65"/>
      <c r="G25522" s="145"/>
    </row>
    <row r="25523" spans="1:7">
      <c r="A25523" s="65"/>
      <c r="B25523" s="65"/>
      <c r="C25523" s="65"/>
      <c r="D25523" s="65"/>
      <c r="E25523" s="65"/>
      <c r="F25523" s="65"/>
      <c r="G25523" s="145"/>
    </row>
    <row r="25524" spans="1:7">
      <c r="A25524" s="65"/>
      <c r="B25524" s="65"/>
      <c r="C25524" s="65"/>
      <c r="D25524" s="65"/>
      <c r="E25524" s="65"/>
      <c r="F25524" s="65"/>
      <c r="G25524" s="145"/>
    </row>
    <row r="25525" spans="1:7">
      <c r="A25525" s="65"/>
      <c r="B25525" s="65"/>
      <c r="C25525" s="65"/>
      <c r="D25525" s="65"/>
      <c r="E25525" s="65"/>
      <c r="F25525" s="65"/>
      <c r="G25525" s="145"/>
    </row>
    <row r="25526" spans="1:7">
      <c r="A25526" s="65"/>
      <c r="B25526" s="65"/>
      <c r="C25526" s="65"/>
      <c r="D25526" s="65"/>
      <c r="E25526" s="65"/>
      <c r="F25526" s="65"/>
      <c r="G25526" s="145"/>
    </row>
    <row r="25527" spans="1:7">
      <c r="A25527" s="65"/>
      <c r="B25527" s="65"/>
      <c r="C25527" s="65"/>
      <c r="D25527" s="65"/>
      <c r="E25527" s="65"/>
      <c r="F25527" s="65"/>
      <c r="G25527" s="145"/>
    </row>
    <row r="25528" spans="1:7">
      <c r="A25528" s="65"/>
      <c r="B25528" s="65"/>
      <c r="C25528" s="65"/>
      <c r="D25528" s="65"/>
      <c r="E25528" s="65"/>
      <c r="F25528" s="65"/>
      <c r="G25528" s="145"/>
    </row>
    <row r="25529" spans="1:7">
      <c r="A25529" s="65"/>
      <c r="B25529" s="65"/>
      <c r="C25529" s="65"/>
      <c r="D25529" s="65"/>
      <c r="E25529" s="65"/>
      <c r="F25529" s="65"/>
      <c r="G25529" s="145"/>
    </row>
    <row r="25530" spans="1:7">
      <c r="A25530" s="65"/>
      <c r="B25530" s="65"/>
      <c r="C25530" s="65"/>
      <c r="D25530" s="65"/>
      <c r="E25530" s="65"/>
      <c r="F25530" s="65"/>
      <c r="G25530" s="145"/>
    </row>
    <row r="25531" spans="1:7">
      <c r="A25531" s="65"/>
      <c r="B25531" s="65"/>
      <c r="C25531" s="65"/>
      <c r="D25531" s="65"/>
      <c r="E25531" s="65"/>
      <c r="F25531" s="65"/>
      <c r="G25531" s="145"/>
    </row>
    <row r="25532" spans="1:7">
      <c r="A25532" s="65"/>
      <c r="B25532" s="65"/>
      <c r="C25532" s="65"/>
      <c r="D25532" s="65"/>
      <c r="E25532" s="65"/>
      <c r="F25532" s="65"/>
      <c r="G25532" s="145"/>
    </row>
    <row r="25533" spans="1:7">
      <c r="A25533" s="65"/>
      <c r="B25533" s="65"/>
      <c r="C25533" s="65"/>
      <c r="D25533" s="65"/>
      <c r="E25533" s="65"/>
      <c r="F25533" s="65"/>
      <c r="G25533" s="145"/>
    </row>
    <row r="25534" spans="1:7">
      <c r="A25534" s="65"/>
      <c r="B25534" s="65"/>
      <c r="C25534" s="65"/>
      <c r="D25534" s="65"/>
      <c r="E25534" s="65"/>
      <c r="F25534" s="65"/>
      <c r="G25534" s="145"/>
    </row>
    <row r="25535" spans="1:7">
      <c r="A25535" s="65"/>
      <c r="B25535" s="65"/>
      <c r="C25535" s="65"/>
      <c r="D25535" s="65"/>
      <c r="E25535" s="65"/>
      <c r="F25535" s="65"/>
      <c r="G25535" s="145"/>
    </row>
    <row r="25536" spans="1:7">
      <c r="A25536" s="65"/>
      <c r="B25536" s="65"/>
      <c r="C25536" s="65"/>
      <c r="D25536" s="65"/>
      <c r="E25536" s="65"/>
      <c r="F25536" s="65"/>
      <c r="G25536" s="145"/>
    </row>
    <row r="25537" spans="1:7">
      <c r="A25537" s="65"/>
      <c r="B25537" s="65"/>
      <c r="C25537" s="65"/>
      <c r="D25537" s="65"/>
      <c r="E25537" s="65"/>
      <c r="F25537" s="65"/>
      <c r="G25537" s="145"/>
    </row>
    <row r="25538" spans="1:7">
      <c r="A25538" s="65"/>
      <c r="B25538" s="65"/>
      <c r="C25538" s="65"/>
      <c r="D25538" s="65"/>
      <c r="E25538" s="65"/>
      <c r="F25538" s="65"/>
      <c r="G25538" s="145"/>
    </row>
    <row r="25539" spans="1:7">
      <c r="A25539" s="65"/>
      <c r="B25539" s="65"/>
      <c r="C25539" s="65"/>
      <c r="D25539" s="65"/>
      <c r="E25539" s="65"/>
      <c r="F25539" s="65"/>
      <c r="G25539" s="145"/>
    </row>
    <row r="25540" spans="1:7">
      <c r="A25540" s="65"/>
      <c r="B25540" s="65"/>
      <c r="C25540" s="65"/>
      <c r="D25540" s="65"/>
      <c r="E25540" s="65"/>
      <c r="F25540" s="65"/>
      <c r="G25540" s="145"/>
    </row>
    <row r="25541" spans="1:7">
      <c r="A25541" s="65"/>
      <c r="B25541" s="65"/>
      <c r="C25541" s="65"/>
      <c r="D25541" s="65"/>
      <c r="E25541" s="65"/>
      <c r="F25541" s="65"/>
      <c r="G25541" s="145"/>
    </row>
    <row r="25542" spans="1:7">
      <c r="A25542" s="65"/>
      <c r="B25542" s="65"/>
      <c r="C25542" s="65"/>
      <c r="D25542" s="65"/>
      <c r="E25542" s="65"/>
      <c r="F25542" s="65"/>
      <c r="G25542" s="145"/>
    </row>
    <row r="25543" spans="1:7">
      <c r="A25543" s="65"/>
      <c r="B25543" s="65"/>
      <c r="C25543" s="65"/>
      <c r="D25543" s="65"/>
      <c r="E25543" s="65"/>
      <c r="F25543" s="65"/>
      <c r="G25543" s="145"/>
    </row>
    <row r="25544" spans="1:7">
      <c r="A25544" s="65"/>
      <c r="B25544" s="65"/>
      <c r="C25544" s="65"/>
      <c r="D25544" s="65"/>
      <c r="E25544" s="65"/>
      <c r="F25544" s="65"/>
      <c r="G25544" s="145"/>
    </row>
    <row r="25545" spans="1:7">
      <c r="A25545" s="65"/>
      <c r="B25545" s="65"/>
      <c r="C25545" s="65"/>
      <c r="D25545" s="65"/>
      <c r="E25545" s="65"/>
      <c r="F25545" s="65"/>
      <c r="G25545" s="145"/>
    </row>
    <row r="25546" spans="1:7">
      <c r="A25546" s="65"/>
      <c r="B25546" s="65"/>
      <c r="C25546" s="65"/>
      <c r="D25546" s="65"/>
      <c r="E25546" s="65"/>
      <c r="F25546" s="65"/>
      <c r="G25546" s="145"/>
    </row>
    <row r="25547" spans="1:7">
      <c r="A25547" s="65"/>
      <c r="B25547" s="65"/>
      <c r="C25547" s="65"/>
      <c r="D25547" s="65"/>
      <c r="E25547" s="65"/>
      <c r="F25547" s="65"/>
      <c r="G25547" s="145"/>
    </row>
    <row r="25548" spans="1:7">
      <c r="A25548" s="65"/>
      <c r="B25548" s="65"/>
      <c r="C25548" s="65"/>
      <c r="D25548" s="65"/>
      <c r="E25548" s="65"/>
      <c r="F25548" s="65"/>
      <c r="G25548" s="145"/>
    </row>
    <row r="25549" spans="1:7">
      <c r="A25549" s="65"/>
      <c r="B25549" s="65"/>
      <c r="C25549" s="65"/>
      <c r="D25549" s="65"/>
      <c r="E25549" s="65"/>
      <c r="F25549" s="65"/>
      <c r="G25549" s="145"/>
    </row>
    <row r="25550" spans="1:7">
      <c r="A25550" s="65"/>
      <c r="B25550" s="65"/>
      <c r="C25550" s="65"/>
      <c r="D25550" s="65"/>
      <c r="E25550" s="65"/>
      <c r="F25550" s="65"/>
      <c r="G25550" s="145"/>
    </row>
    <row r="25551" spans="1:7">
      <c r="A25551" s="65"/>
      <c r="B25551" s="65"/>
      <c r="C25551" s="65"/>
      <c r="D25551" s="65"/>
      <c r="E25551" s="65"/>
      <c r="F25551" s="65"/>
      <c r="G25551" s="145"/>
    </row>
    <row r="25552" spans="1:7">
      <c r="A25552" s="65"/>
      <c r="B25552" s="65"/>
      <c r="C25552" s="65"/>
      <c r="D25552" s="65"/>
      <c r="E25552" s="65"/>
      <c r="F25552" s="65"/>
      <c r="G25552" s="145"/>
    </row>
    <row r="25553" spans="1:7">
      <c r="A25553" s="65"/>
      <c r="B25553" s="65"/>
      <c r="C25553" s="65"/>
      <c r="D25553" s="65"/>
      <c r="E25553" s="65"/>
      <c r="F25553" s="65"/>
      <c r="G25553" s="145"/>
    </row>
    <row r="25554" spans="1:7">
      <c r="A25554" s="65"/>
      <c r="B25554" s="65"/>
      <c r="C25554" s="65"/>
      <c r="D25554" s="65"/>
      <c r="E25554" s="65"/>
      <c r="F25554" s="65"/>
      <c r="G25554" s="145"/>
    </row>
    <row r="25555" spans="1:7">
      <c r="A25555" s="65"/>
      <c r="B25555" s="65"/>
      <c r="C25555" s="65"/>
      <c r="D25555" s="65"/>
      <c r="E25555" s="65"/>
      <c r="F25555" s="65"/>
      <c r="G25555" s="145"/>
    </row>
    <row r="25556" spans="1:7">
      <c r="A25556" s="65"/>
      <c r="B25556" s="65"/>
      <c r="C25556" s="65"/>
      <c r="D25556" s="65"/>
      <c r="E25556" s="65"/>
      <c r="F25556" s="65"/>
      <c r="G25556" s="145"/>
    </row>
    <row r="25557" spans="1:7">
      <c r="A25557" s="65"/>
      <c r="B25557" s="65"/>
      <c r="C25557" s="65"/>
      <c r="D25557" s="65"/>
      <c r="E25557" s="65"/>
      <c r="F25557" s="65"/>
      <c r="G25557" s="145"/>
    </row>
    <row r="25558" spans="1:7">
      <c r="A25558" s="65"/>
      <c r="B25558" s="65"/>
      <c r="C25558" s="65"/>
      <c r="D25558" s="65"/>
      <c r="E25558" s="65"/>
      <c r="F25558" s="65"/>
      <c r="G25558" s="145"/>
    </row>
    <row r="25559" spans="1:7">
      <c r="A25559" s="65"/>
      <c r="B25559" s="65"/>
      <c r="C25559" s="65"/>
      <c r="D25559" s="65"/>
      <c r="E25559" s="65"/>
      <c r="F25559" s="65"/>
      <c r="G25559" s="145"/>
    </row>
    <row r="25560" spans="1:7">
      <c r="A25560" s="65"/>
      <c r="B25560" s="65"/>
      <c r="C25560" s="65"/>
      <c r="D25560" s="65"/>
      <c r="E25560" s="65"/>
      <c r="F25560" s="65"/>
      <c r="G25560" s="145"/>
    </row>
    <row r="25561" spans="1:7">
      <c r="A25561" s="65"/>
      <c r="B25561" s="65"/>
      <c r="C25561" s="65"/>
      <c r="D25561" s="65"/>
      <c r="E25561" s="65"/>
      <c r="F25561" s="65"/>
      <c r="G25561" s="145"/>
    </row>
    <row r="25562" spans="1:7">
      <c r="A25562" s="65"/>
      <c r="B25562" s="65"/>
      <c r="C25562" s="65"/>
      <c r="D25562" s="65"/>
      <c r="E25562" s="65"/>
      <c r="F25562" s="65"/>
      <c r="G25562" s="145"/>
    </row>
    <row r="25563" spans="1:7">
      <c r="A25563" s="65"/>
      <c r="B25563" s="65"/>
      <c r="C25563" s="65"/>
      <c r="D25563" s="65"/>
      <c r="E25563" s="65"/>
      <c r="F25563" s="65"/>
      <c r="G25563" s="145"/>
    </row>
    <row r="25564" spans="1:7">
      <c r="A25564" s="65"/>
      <c r="B25564" s="65"/>
      <c r="C25564" s="65"/>
      <c r="D25564" s="65"/>
      <c r="E25564" s="65"/>
      <c r="F25564" s="65"/>
      <c r="G25564" s="145"/>
    </row>
    <row r="25565" spans="1:7">
      <c r="A25565" s="65"/>
      <c r="B25565" s="65"/>
      <c r="C25565" s="65"/>
      <c r="D25565" s="65"/>
      <c r="E25565" s="65"/>
      <c r="F25565" s="65"/>
      <c r="G25565" s="145"/>
    </row>
    <row r="25566" spans="1:7">
      <c r="A25566" s="65"/>
      <c r="B25566" s="65"/>
      <c r="C25566" s="65"/>
      <c r="D25566" s="65"/>
      <c r="E25566" s="65"/>
      <c r="F25566" s="65"/>
      <c r="G25566" s="145"/>
    </row>
    <row r="25567" spans="1:7">
      <c r="A25567" s="65"/>
      <c r="B25567" s="65"/>
      <c r="C25567" s="65"/>
      <c r="D25567" s="65"/>
      <c r="E25567" s="65"/>
      <c r="F25567" s="65"/>
      <c r="G25567" s="145"/>
    </row>
    <row r="25568" spans="1:7">
      <c r="A25568" s="65"/>
      <c r="B25568" s="65"/>
      <c r="C25568" s="65"/>
      <c r="D25568" s="65"/>
      <c r="E25568" s="65"/>
      <c r="F25568" s="65"/>
      <c r="G25568" s="145"/>
    </row>
    <row r="25569" spans="1:7">
      <c r="A25569" s="65"/>
      <c r="B25569" s="65"/>
      <c r="C25569" s="65"/>
      <c r="D25569" s="65"/>
      <c r="E25569" s="65"/>
      <c r="F25569" s="65"/>
      <c r="G25569" s="145"/>
    </row>
    <row r="25570" spans="1:7">
      <c r="A25570" s="65"/>
      <c r="B25570" s="65"/>
      <c r="C25570" s="65"/>
      <c r="D25570" s="65"/>
      <c r="E25570" s="65"/>
      <c r="F25570" s="65"/>
      <c r="G25570" s="145"/>
    </row>
    <row r="25571" spans="1:7">
      <c r="A25571" s="65"/>
      <c r="B25571" s="65"/>
      <c r="C25571" s="65"/>
      <c r="D25571" s="65"/>
      <c r="E25571" s="65"/>
      <c r="F25571" s="65"/>
      <c r="G25571" s="145"/>
    </row>
    <row r="25572" spans="1:7">
      <c r="A25572" s="65"/>
      <c r="B25572" s="65"/>
      <c r="C25572" s="65"/>
      <c r="D25572" s="65"/>
      <c r="E25572" s="65"/>
      <c r="F25572" s="65"/>
      <c r="G25572" s="145"/>
    </row>
    <row r="25573" spans="1:7">
      <c r="A25573" s="65"/>
      <c r="B25573" s="65"/>
      <c r="C25573" s="65"/>
      <c r="D25573" s="65"/>
      <c r="E25573" s="65"/>
      <c r="F25573" s="65"/>
      <c r="G25573" s="145"/>
    </row>
    <row r="25574" spans="1:7">
      <c r="A25574" s="65"/>
      <c r="B25574" s="65"/>
      <c r="C25574" s="65"/>
      <c r="D25574" s="65"/>
      <c r="E25574" s="65"/>
      <c r="F25574" s="65"/>
      <c r="G25574" s="145"/>
    </row>
    <row r="25575" spans="1:7">
      <c r="A25575" s="65"/>
      <c r="B25575" s="65"/>
      <c r="C25575" s="65"/>
      <c r="D25575" s="65"/>
      <c r="E25575" s="65"/>
      <c r="F25575" s="65"/>
      <c r="G25575" s="145"/>
    </row>
    <row r="25576" spans="1:7">
      <c r="A25576" s="65"/>
      <c r="B25576" s="65"/>
      <c r="C25576" s="65"/>
      <c r="D25576" s="65"/>
      <c r="E25576" s="65"/>
      <c r="F25576" s="65"/>
      <c r="G25576" s="145"/>
    </row>
    <row r="25577" spans="1:7">
      <c r="A25577" s="65"/>
      <c r="B25577" s="65"/>
      <c r="C25577" s="65"/>
      <c r="D25577" s="65"/>
      <c r="E25577" s="65"/>
      <c r="F25577" s="65"/>
      <c r="G25577" s="145"/>
    </row>
    <row r="25578" spans="1:7">
      <c r="A25578" s="65"/>
      <c r="B25578" s="65"/>
      <c r="C25578" s="65"/>
      <c r="D25578" s="65"/>
      <c r="E25578" s="65"/>
      <c r="F25578" s="65"/>
      <c r="G25578" s="145"/>
    </row>
    <row r="25579" spans="1:7">
      <c r="A25579" s="65"/>
      <c r="B25579" s="65"/>
      <c r="C25579" s="65"/>
      <c r="D25579" s="65"/>
      <c r="E25579" s="65"/>
      <c r="F25579" s="65"/>
      <c r="G25579" s="145"/>
    </row>
    <row r="25580" spans="1:7">
      <c r="A25580" s="65"/>
      <c r="B25580" s="65"/>
      <c r="C25580" s="65"/>
      <c r="D25580" s="65"/>
      <c r="E25580" s="65"/>
      <c r="F25580" s="65"/>
      <c r="G25580" s="145"/>
    </row>
    <row r="25581" spans="1:7">
      <c r="A25581" s="65"/>
      <c r="B25581" s="65"/>
      <c r="C25581" s="65"/>
      <c r="D25581" s="65"/>
      <c r="E25581" s="65"/>
      <c r="F25581" s="65"/>
      <c r="G25581" s="145"/>
    </row>
    <row r="25582" spans="1:7">
      <c r="A25582" s="65"/>
      <c r="B25582" s="65"/>
      <c r="C25582" s="65"/>
      <c r="D25582" s="65"/>
      <c r="E25582" s="65"/>
      <c r="F25582" s="65"/>
      <c r="G25582" s="145"/>
    </row>
    <row r="25583" spans="1:7">
      <c r="A25583" s="65"/>
      <c r="B25583" s="65"/>
      <c r="C25583" s="65"/>
      <c r="D25583" s="65"/>
      <c r="E25583" s="65"/>
      <c r="F25583" s="65"/>
      <c r="G25583" s="145"/>
    </row>
    <row r="25584" spans="1:7">
      <c r="A25584" s="65"/>
      <c r="B25584" s="65"/>
      <c r="C25584" s="65"/>
      <c r="D25584" s="65"/>
      <c r="E25584" s="65"/>
      <c r="F25584" s="65"/>
      <c r="G25584" s="145"/>
    </row>
    <row r="25585" spans="1:7">
      <c r="A25585" s="65"/>
      <c r="B25585" s="65"/>
      <c r="C25585" s="65"/>
      <c r="D25585" s="65"/>
      <c r="E25585" s="65"/>
      <c r="F25585" s="65"/>
      <c r="G25585" s="145"/>
    </row>
    <row r="25586" spans="1:7">
      <c r="A25586" s="65"/>
      <c r="B25586" s="65"/>
      <c r="C25586" s="65"/>
      <c r="D25586" s="65"/>
      <c r="E25586" s="65"/>
      <c r="F25586" s="65"/>
      <c r="G25586" s="145"/>
    </row>
    <row r="25587" spans="1:7">
      <c r="A25587" s="65"/>
      <c r="B25587" s="65"/>
      <c r="C25587" s="65"/>
      <c r="D25587" s="65"/>
      <c r="E25587" s="65"/>
      <c r="F25587" s="65"/>
      <c r="G25587" s="145"/>
    </row>
    <row r="25588" spans="1:7">
      <c r="A25588" s="65"/>
      <c r="B25588" s="65"/>
      <c r="C25588" s="65"/>
      <c r="D25588" s="65"/>
      <c r="E25588" s="65"/>
      <c r="F25588" s="65"/>
      <c r="G25588" s="145"/>
    </row>
    <row r="25589" spans="1:7">
      <c r="A25589" s="65"/>
      <c r="B25589" s="65"/>
      <c r="C25589" s="65"/>
      <c r="D25589" s="65"/>
      <c r="E25589" s="65"/>
      <c r="F25589" s="65"/>
      <c r="G25589" s="145"/>
    </row>
    <row r="25590" spans="1:7">
      <c r="A25590" s="65"/>
      <c r="B25590" s="65"/>
      <c r="C25590" s="65"/>
      <c r="D25590" s="65"/>
      <c r="E25590" s="65"/>
      <c r="F25590" s="65"/>
      <c r="G25590" s="145"/>
    </row>
    <row r="25591" spans="1:7">
      <c r="A25591" s="65"/>
      <c r="B25591" s="65"/>
      <c r="C25591" s="65"/>
      <c r="D25591" s="65"/>
      <c r="E25591" s="65"/>
      <c r="F25591" s="65"/>
      <c r="G25591" s="145"/>
    </row>
    <row r="25592" spans="1:7">
      <c r="A25592" s="65"/>
      <c r="B25592" s="65"/>
      <c r="C25592" s="65"/>
      <c r="D25592" s="65"/>
      <c r="E25592" s="65"/>
      <c r="F25592" s="65"/>
      <c r="G25592" s="145"/>
    </row>
    <row r="25593" spans="1:7">
      <c r="A25593" s="65"/>
      <c r="B25593" s="65"/>
      <c r="C25593" s="65"/>
      <c r="D25593" s="65"/>
      <c r="E25593" s="65"/>
      <c r="F25593" s="65"/>
      <c r="G25593" s="145"/>
    </row>
    <row r="25594" spans="1:7">
      <c r="A25594" s="65"/>
      <c r="B25594" s="65"/>
      <c r="C25594" s="65"/>
      <c r="D25594" s="65"/>
      <c r="E25594" s="65"/>
      <c r="F25594" s="65"/>
      <c r="G25594" s="145"/>
    </row>
    <row r="25595" spans="1:7">
      <c r="A25595" s="65"/>
      <c r="B25595" s="65"/>
      <c r="C25595" s="65"/>
      <c r="D25595" s="65"/>
      <c r="E25595" s="65"/>
      <c r="F25595" s="65"/>
      <c r="G25595" s="145"/>
    </row>
    <row r="25596" spans="1:7">
      <c r="A25596" s="65"/>
      <c r="B25596" s="65"/>
      <c r="C25596" s="65"/>
      <c r="D25596" s="65"/>
      <c r="E25596" s="65"/>
      <c r="F25596" s="65"/>
      <c r="G25596" s="145"/>
    </row>
    <row r="25597" spans="1:7">
      <c r="A25597" s="65"/>
      <c r="B25597" s="65"/>
      <c r="C25597" s="65"/>
      <c r="D25597" s="65"/>
      <c r="E25597" s="65"/>
      <c r="F25597" s="65"/>
      <c r="G25597" s="145"/>
    </row>
    <row r="25598" spans="1:7">
      <c r="A25598" s="65"/>
      <c r="B25598" s="65"/>
      <c r="C25598" s="65"/>
      <c r="D25598" s="65"/>
      <c r="E25598" s="65"/>
      <c r="F25598" s="65"/>
      <c r="G25598" s="145"/>
    </row>
    <row r="25599" spans="1:7">
      <c r="A25599" s="65"/>
      <c r="B25599" s="65"/>
      <c r="C25599" s="65"/>
      <c r="D25599" s="65"/>
      <c r="E25599" s="65"/>
      <c r="F25599" s="65"/>
      <c r="G25599" s="145"/>
    </row>
    <row r="25600" spans="1:7">
      <c r="A25600" s="65"/>
      <c r="B25600" s="65"/>
      <c r="C25600" s="65"/>
      <c r="D25600" s="65"/>
      <c r="E25600" s="65"/>
      <c r="F25600" s="65"/>
      <c r="G25600" s="145"/>
    </row>
    <row r="25601" spans="1:7">
      <c r="A25601" s="65"/>
      <c r="B25601" s="65"/>
      <c r="C25601" s="65"/>
      <c r="D25601" s="65"/>
      <c r="E25601" s="65"/>
      <c r="F25601" s="65"/>
      <c r="G25601" s="145"/>
    </row>
    <row r="25602" spans="1:7">
      <c r="A25602" s="65"/>
      <c r="B25602" s="65"/>
      <c r="C25602" s="65"/>
      <c r="D25602" s="65"/>
      <c r="E25602" s="65"/>
      <c r="F25602" s="65"/>
      <c r="G25602" s="145"/>
    </row>
    <row r="25603" spans="1:7">
      <c r="A25603" s="65"/>
      <c r="B25603" s="65"/>
      <c r="C25603" s="65"/>
      <c r="D25603" s="65"/>
      <c r="E25603" s="65"/>
      <c r="F25603" s="65"/>
      <c r="G25603" s="145"/>
    </row>
    <row r="25604" spans="1:7">
      <c r="A25604" s="65"/>
      <c r="B25604" s="65"/>
      <c r="C25604" s="65"/>
      <c r="D25604" s="65"/>
      <c r="E25604" s="65"/>
      <c r="F25604" s="65"/>
      <c r="G25604" s="145"/>
    </row>
    <row r="25605" spans="1:7">
      <c r="A25605" s="65"/>
      <c r="B25605" s="65"/>
      <c r="C25605" s="65"/>
      <c r="D25605" s="65"/>
      <c r="E25605" s="65"/>
      <c r="F25605" s="65"/>
      <c r="G25605" s="145"/>
    </row>
    <row r="25606" spans="1:7">
      <c r="A25606" s="65"/>
      <c r="B25606" s="65"/>
      <c r="C25606" s="65"/>
      <c r="D25606" s="65"/>
      <c r="E25606" s="65"/>
      <c r="F25606" s="65"/>
      <c r="G25606" s="145"/>
    </row>
    <row r="25607" spans="1:7">
      <c r="A25607" s="65"/>
      <c r="B25607" s="65"/>
      <c r="C25607" s="65"/>
      <c r="D25607" s="65"/>
      <c r="E25607" s="65"/>
      <c r="F25607" s="65"/>
      <c r="G25607" s="145"/>
    </row>
    <row r="25608" spans="1:7">
      <c r="A25608" s="65"/>
      <c r="B25608" s="65"/>
      <c r="C25608" s="65"/>
      <c r="D25608" s="65"/>
      <c r="E25608" s="65"/>
      <c r="F25608" s="65"/>
      <c r="G25608" s="145"/>
    </row>
    <row r="25609" spans="1:7">
      <c r="A25609" s="65"/>
      <c r="B25609" s="65"/>
      <c r="C25609" s="65"/>
      <c r="D25609" s="65"/>
      <c r="E25609" s="65"/>
      <c r="F25609" s="65"/>
      <c r="G25609" s="145"/>
    </row>
    <row r="25610" spans="1:7">
      <c r="A25610" s="65"/>
      <c r="B25610" s="65"/>
      <c r="C25610" s="65"/>
      <c r="D25610" s="65"/>
      <c r="E25610" s="65"/>
      <c r="F25610" s="65"/>
      <c r="G25610" s="145"/>
    </row>
    <row r="25611" spans="1:7">
      <c r="A25611" s="65"/>
      <c r="B25611" s="65"/>
      <c r="C25611" s="65"/>
      <c r="D25611" s="65"/>
      <c r="E25611" s="65"/>
      <c r="F25611" s="65"/>
      <c r="G25611" s="145"/>
    </row>
    <row r="25612" spans="1:7">
      <c r="A25612" s="65"/>
      <c r="B25612" s="65"/>
      <c r="C25612" s="65"/>
      <c r="D25612" s="65"/>
      <c r="E25612" s="65"/>
      <c r="F25612" s="65"/>
      <c r="G25612" s="145"/>
    </row>
    <row r="25613" spans="1:7">
      <c r="A25613" s="65"/>
      <c r="B25613" s="65"/>
      <c r="C25613" s="65"/>
      <c r="D25613" s="65"/>
      <c r="E25613" s="65"/>
      <c r="F25613" s="65"/>
      <c r="G25613" s="145"/>
    </row>
    <row r="25614" spans="1:7">
      <c r="A25614" s="65"/>
      <c r="B25614" s="65"/>
      <c r="C25614" s="65"/>
      <c r="D25614" s="65"/>
      <c r="E25614" s="65"/>
      <c r="F25614" s="65"/>
      <c r="G25614" s="145"/>
    </row>
    <row r="25615" spans="1:7">
      <c r="A25615" s="65"/>
      <c r="B25615" s="65"/>
      <c r="C25615" s="65"/>
      <c r="D25615" s="65"/>
      <c r="E25615" s="65"/>
      <c r="F25615" s="65"/>
      <c r="G25615" s="145"/>
    </row>
    <row r="25616" spans="1:7">
      <c r="A25616" s="65"/>
      <c r="B25616" s="65"/>
      <c r="C25616" s="65"/>
      <c r="D25616" s="65"/>
      <c r="E25616" s="65"/>
      <c r="F25616" s="65"/>
      <c r="G25616" s="145"/>
    </row>
    <row r="25617" spans="1:7">
      <c r="A25617" s="65"/>
      <c r="B25617" s="65"/>
      <c r="C25617" s="65"/>
      <c r="D25617" s="65"/>
      <c r="E25617" s="65"/>
      <c r="F25617" s="65"/>
      <c r="G25617" s="145"/>
    </row>
    <row r="25618" spans="1:7">
      <c r="A25618" s="65"/>
      <c r="B25618" s="65"/>
      <c r="C25618" s="65"/>
      <c r="D25618" s="65"/>
      <c r="E25618" s="65"/>
      <c r="F25618" s="65"/>
      <c r="G25618" s="145"/>
    </row>
    <row r="25619" spans="1:7">
      <c r="A25619" s="65"/>
      <c r="B25619" s="65"/>
      <c r="C25619" s="65"/>
      <c r="D25619" s="65"/>
      <c r="E25619" s="65"/>
      <c r="F25619" s="65"/>
      <c r="G25619" s="145"/>
    </row>
    <row r="25620" spans="1:7">
      <c r="A25620" s="65"/>
      <c r="B25620" s="65"/>
      <c r="C25620" s="65"/>
      <c r="D25620" s="65"/>
      <c r="E25620" s="65"/>
      <c r="F25620" s="65"/>
      <c r="G25620" s="145"/>
    </row>
    <row r="25621" spans="1:7">
      <c r="A25621" s="65"/>
      <c r="B25621" s="65"/>
      <c r="C25621" s="65"/>
      <c r="D25621" s="65"/>
      <c r="E25621" s="65"/>
      <c r="F25621" s="65"/>
      <c r="G25621" s="145"/>
    </row>
    <row r="25622" spans="1:7">
      <c r="A25622" s="65"/>
      <c r="B25622" s="65"/>
      <c r="C25622" s="65"/>
      <c r="D25622" s="65"/>
      <c r="E25622" s="65"/>
      <c r="F25622" s="65"/>
      <c r="G25622" s="145"/>
    </row>
    <row r="25623" spans="1:7">
      <c r="A25623" s="65"/>
      <c r="B25623" s="65"/>
      <c r="C25623" s="65"/>
      <c r="D25623" s="65"/>
      <c r="E25623" s="65"/>
      <c r="F25623" s="65"/>
      <c r="G25623" s="145"/>
    </row>
    <row r="25624" spans="1:7">
      <c r="A25624" s="65"/>
      <c r="B25624" s="65"/>
      <c r="C25624" s="65"/>
      <c r="D25624" s="65"/>
      <c r="E25624" s="65"/>
      <c r="F25624" s="65"/>
      <c r="G25624" s="145"/>
    </row>
    <row r="25625" spans="1:7">
      <c r="A25625" s="65"/>
      <c r="B25625" s="65"/>
      <c r="C25625" s="65"/>
      <c r="D25625" s="65"/>
      <c r="E25625" s="65"/>
      <c r="F25625" s="65"/>
      <c r="G25625" s="145"/>
    </row>
    <row r="25626" spans="1:7">
      <c r="A25626" s="65"/>
      <c r="B25626" s="65"/>
      <c r="C25626" s="65"/>
      <c r="D25626" s="65"/>
      <c r="E25626" s="65"/>
      <c r="F25626" s="65"/>
      <c r="G25626" s="145"/>
    </row>
    <row r="25627" spans="1:7">
      <c r="A25627" s="65"/>
      <c r="B25627" s="65"/>
      <c r="C25627" s="65"/>
      <c r="D25627" s="65"/>
      <c r="E25627" s="65"/>
      <c r="F25627" s="65"/>
      <c r="G25627" s="145"/>
    </row>
    <row r="25628" spans="1:7">
      <c r="A25628" s="65"/>
      <c r="B25628" s="65"/>
      <c r="C25628" s="65"/>
      <c r="D25628" s="65"/>
      <c r="E25628" s="65"/>
      <c r="F25628" s="65"/>
      <c r="G25628" s="145"/>
    </row>
    <row r="25629" spans="1:7">
      <c r="A25629" s="65"/>
      <c r="B25629" s="65"/>
      <c r="C25629" s="65"/>
      <c r="D25629" s="65"/>
      <c r="E25629" s="65"/>
      <c r="F25629" s="65"/>
      <c r="G25629" s="145"/>
    </row>
    <row r="25630" spans="1:7">
      <c r="A25630" s="65"/>
      <c r="B25630" s="65"/>
      <c r="C25630" s="65"/>
      <c r="D25630" s="65"/>
      <c r="E25630" s="65"/>
      <c r="F25630" s="65"/>
      <c r="G25630" s="145"/>
    </row>
    <row r="25631" spans="1:7">
      <c r="A25631" s="65"/>
      <c r="B25631" s="65"/>
      <c r="C25631" s="65"/>
      <c r="D25631" s="65"/>
      <c r="E25631" s="65"/>
      <c r="F25631" s="65"/>
      <c r="G25631" s="145"/>
    </row>
    <row r="25632" spans="1:7">
      <c r="A25632" s="65"/>
      <c r="B25632" s="65"/>
      <c r="C25632" s="65"/>
      <c r="D25632" s="65"/>
      <c r="E25632" s="65"/>
      <c r="F25632" s="65"/>
      <c r="G25632" s="145"/>
    </row>
    <row r="25633" spans="1:7">
      <c r="A25633" s="65"/>
      <c r="B25633" s="65"/>
      <c r="C25633" s="65"/>
      <c r="D25633" s="65"/>
      <c r="E25633" s="65"/>
      <c r="F25633" s="65"/>
      <c r="G25633" s="145"/>
    </row>
    <row r="25634" spans="1:7">
      <c r="A25634" s="65"/>
      <c r="B25634" s="65"/>
      <c r="C25634" s="65"/>
      <c r="D25634" s="65"/>
      <c r="E25634" s="65"/>
      <c r="F25634" s="65"/>
      <c r="G25634" s="145"/>
    </row>
    <row r="25635" spans="1:7">
      <c r="A25635" s="65"/>
      <c r="B25635" s="65"/>
      <c r="C25635" s="65"/>
      <c r="D25635" s="65"/>
      <c r="E25635" s="65"/>
      <c r="F25635" s="65"/>
      <c r="G25635" s="145"/>
    </row>
    <row r="25636" spans="1:7">
      <c r="A25636" s="65"/>
      <c r="B25636" s="65"/>
      <c r="C25636" s="65"/>
      <c r="D25636" s="65"/>
      <c r="E25636" s="65"/>
      <c r="F25636" s="65"/>
      <c r="G25636" s="145"/>
    </row>
    <row r="25637" spans="1:7">
      <c r="A25637" s="65"/>
      <c r="B25637" s="65"/>
      <c r="C25637" s="65"/>
      <c r="D25637" s="65"/>
      <c r="E25637" s="65"/>
      <c r="F25637" s="65"/>
      <c r="G25637" s="145"/>
    </row>
    <row r="25638" spans="1:7">
      <c r="A25638" s="65"/>
      <c r="B25638" s="65"/>
      <c r="C25638" s="65"/>
      <c r="D25638" s="65"/>
      <c r="E25638" s="65"/>
      <c r="F25638" s="65"/>
      <c r="G25638" s="145"/>
    </row>
    <row r="25639" spans="1:7">
      <c r="A25639" s="65"/>
      <c r="B25639" s="65"/>
      <c r="C25639" s="65"/>
      <c r="D25639" s="65"/>
      <c r="E25639" s="65"/>
      <c r="F25639" s="65"/>
      <c r="G25639" s="145"/>
    </row>
    <row r="25640" spans="1:7">
      <c r="A25640" s="65"/>
      <c r="B25640" s="65"/>
      <c r="C25640" s="65"/>
      <c r="D25640" s="65"/>
      <c r="E25640" s="65"/>
      <c r="F25640" s="65"/>
      <c r="G25640" s="145"/>
    </row>
    <row r="25641" spans="1:7">
      <c r="A25641" s="65"/>
      <c r="B25641" s="65"/>
      <c r="C25641" s="65"/>
      <c r="D25641" s="65"/>
      <c r="E25641" s="65"/>
      <c r="F25641" s="65"/>
      <c r="G25641" s="145"/>
    </row>
    <row r="25642" spans="1:7">
      <c r="A25642" s="65"/>
      <c r="B25642" s="65"/>
      <c r="C25642" s="65"/>
      <c r="D25642" s="65"/>
      <c r="E25642" s="65"/>
      <c r="F25642" s="65"/>
      <c r="G25642" s="145"/>
    </row>
    <row r="25643" spans="1:7">
      <c r="A25643" s="65"/>
      <c r="B25643" s="65"/>
      <c r="C25643" s="65"/>
      <c r="D25643" s="65"/>
      <c r="E25643" s="65"/>
      <c r="F25643" s="65"/>
      <c r="G25643" s="145"/>
    </row>
    <row r="25644" spans="1:7">
      <c r="A25644" s="65"/>
      <c r="B25644" s="65"/>
      <c r="C25644" s="65"/>
      <c r="D25644" s="65"/>
      <c r="E25644" s="65"/>
      <c r="F25644" s="65"/>
      <c r="G25644" s="145"/>
    </row>
    <row r="25645" spans="1:7">
      <c r="A25645" s="65"/>
      <c r="B25645" s="65"/>
      <c r="C25645" s="65"/>
      <c r="D25645" s="65"/>
      <c r="E25645" s="65"/>
      <c r="F25645" s="65"/>
      <c r="G25645" s="145"/>
    </row>
    <row r="25646" spans="1:7">
      <c r="A25646" s="65"/>
      <c r="B25646" s="65"/>
      <c r="C25646" s="65"/>
      <c r="D25646" s="65"/>
      <c r="E25646" s="65"/>
      <c r="F25646" s="65"/>
      <c r="G25646" s="145"/>
    </row>
    <row r="25647" spans="1:7">
      <c r="A25647" s="65"/>
      <c r="B25647" s="65"/>
      <c r="C25647" s="65"/>
      <c r="D25647" s="65"/>
      <c r="E25647" s="65"/>
      <c r="F25647" s="65"/>
      <c r="G25647" s="145"/>
    </row>
    <row r="25648" spans="1:7">
      <c r="A25648" s="65"/>
      <c r="B25648" s="65"/>
      <c r="C25648" s="65"/>
      <c r="D25648" s="65"/>
      <c r="E25648" s="65"/>
      <c r="F25648" s="65"/>
      <c r="G25648" s="145"/>
    </row>
    <row r="25649" spans="1:7">
      <c r="A25649" s="65"/>
      <c r="B25649" s="65"/>
      <c r="C25649" s="65"/>
      <c r="D25649" s="65"/>
      <c r="E25649" s="65"/>
      <c r="F25649" s="65"/>
      <c r="G25649" s="145"/>
    </row>
    <row r="25650" spans="1:7">
      <c r="A25650" s="65"/>
      <c r="B25650" s="65"/>
      <c r="C25650" s="65"/>
      <c r="D25650" s="65"/>
      <c r="E25650" s="65"/>
      <c r="F25650" s="65"/>
      <c r="G25650" s="145"/>
    </row>
    <row r="25651" spans="1:7">
      <c r="A25651" s="65"/>
      <c r="B25651" s="65"/>
      <c r="C25651" s="65"/>
      <c r="D25651" s="65"/>
      <c r="E25651" s="65"/>
      <c r="F25651" s="65"/>
      <c r="G25651" s="145"/>
    </row>
    <row r="25652" spans="1:7">
      <c r="A25652" s="65"/>
      <c r="B25652" s="65"/>
      <c r="C25652" s="65"/>
      <c r="D25652" s="65"/>
      <c r="E25652" s="65"/>
      <c r="F25652" s="65"/>
      <c r="G25652" s="145"/>
    </row>
    <row r="25653" spans="1:7">
      <c r="A25653" s="65"/>
      <c r="B25653" s="65"/>
      <c r="C25653" s="65"/>
      <c r="D25653" s="65"/>
      <c r="E25653" s="65"/>
      <c r="F25653" s="65"/>
      <c r="G25653" s="145"/>
    </row>
    <row r="25654" spans="1:7">
      <c r="A25654" s="65"/>
      <c r="B25654" s="65"/>
      <c r="C25654" s="65"/>
      <c r="D25654" s="65"/>
      <c r="E25654" s="65"/>
      <c r="F25654" s="65"/>
      <c r="G25654" s="145"/>
    </row>
    <row r="25655" spans="1:7">
      <c r="A25655" s="65"/>
      <c r="B25655" s="65"/>
      <c r="C25655" s="65"/>
      <c r="D25655" s="65"/>
      <c r="E25655" s="65"/>
      <c r="F25655" s="65"/>
      <c r="G25655" s="145"/>
    </row>
    <row r="25656" spans="1:7">
      <c r="A25656" s="65"/>
      <c r="B25656" s="65"/>
      <c r="C25656" s="65"/>
      <c r="D25656" s="65"/>
      <c r="E25656" s="65"/>
      <c r="F25656" s="65"/>
      <c r="G25656" s="145"/>
    </row>
    <row r="25657" spans="1:7">
      <c r="A25657" s="65"/>
      <c r="B25657" s="65"/>
      <c r="C25657" s="65"/>
      <c r="D25657" s="65"/>
      <c r="E25657" s="65"/>
      <c r="F25657" s="65"/>
      <c r="G25657" s="145"/>
    </row>
    <row r="25658" spans="1:7">
      <c r="A25658" s="65"/>
      <c r="B25658" s="65"/>
      <c r="C25658" s="65"/>
      <c r="D25658" s="65"/>
      <c r="E25658" s="65"/>
      <c r="F25658" s="65"/>
      <c r="G25658" s="145"/>
    </row>
    <row r="25659" spans="1:7">
      <c r="A25659" s="65"/>
      <c r="B25659" s="65"/>
      <c r="C25659" s="65"/>
      <c r="D25659" s="65"/>
      <c r="E25659" s="65"/>
      <c r="F25659" s="65"/>
      <c r="G25659" s="145"/>
    </row>
    <row r="25660" spans="1:7">
      <c r="A25660" s="65"/>
      <c r="B25660" s="65"/>
      <c r="C25660" s="65"/>
      <c r="D25660" s="65"/>
      <c r="E25660" s="65"/>
      <c r="F25660" s="65"/>
      <c r="G25660" s="145"/>
    </row>
    <row r="25661" spans="1:7">
      <c r="A25661" s="65"/>
      <c r="B25661" s="65"/>
      <c r="C25661" s="65"/>
      <c r="D25661" s="65"/>
      <c r="E25661" s="65"/>
      <c r="F25661" s="65"/>
      <c r="G25661" s="145"/>
    </row>
    <row r="25662" spans="1:7">
      <c r="A25662" s="65"/>
      <c r="B25662" s="65"/>
      <c r="C25662" s="65"/>
      <c r="D25662" s="65"/>
      <c r="E25662" s="65"/>
      <c r="F25662" s="65"/>
      <c r="G25662" s="145"/>
    </row>
    <row r="25663" spans="1:7">
      <c r="A25663" s="65"/>
      <c r="B25663" s="65"/>
      <c r="C25663" s="65"/>
      <c r="D25663" s="65"/>
      <c r="E25663" s="65"/>
      <c r="F25663" s="65"/>
      <c r="G25663" s="145"/>
    </row>
    <row r="25664" spans="1:7">
      <c r="A25664" s="65"/>
      <c r="B25664" s="65"/>
      <c r="C25664" s="65"/>
      <c r="D25664" s="65"/>
      <c r="E25664" s="65"/>
      <c r="F25664" s="65"/>
      <c r="G25664" s="145"/>
    </row>
    <row r="25665" spans="1:7">
      <c r="A25665" s="65"/>
      <c r="B25665" s="65"/>
      <c r="C25665" s="65"/>
      <c r="D25665" s="65"/>
      <c r="E25665" s="65"/>
      <c r="F25665" s="65"/>
      <c r="G25665" s="145"/>
    </row>
    <row r="25666" spans="1:7">
      <c r="A25666" s="65"/>
      <c r="B25666" s="65"/>
      <c r="C25666" s="65"/>
      <c r="D25666" s="65"/>
      <c r="E25666" s="65"/>
      <c r="F25666" s="65"/>
      <c r="G25666" s="145"/>
    </row>
    <row r="25667" spans="1:7">
      <c r="A25667" s="65"/>
      <c r="B25667" s="65"/>
      <c r="C25667" s="65"/>
      <c r="D25667" s="65"/>
      <c r="E25667" s="65"/>
      <c r="F25667" s="65"/>
      <c r="G25667" s="145"/>
    </row>
    <row r="25668" spans="1:7">
      <c r="A25668" s="65"/>
      <c r="B25668" s="65"/>
      <c r="C25668" s="65"/>
      <c r="D25668" s="65"/>
      <c r="E25668" s="65"/>
      <c r="F25668" s="65"/>
      <c r="G25668" s="145"/>
    </row>
    <row r="25669" spans="1:7">
      <c r="A25669" s="65"/>
      <c r="B25669" s="65"/>
      <c r="C25669" s="65"/>
      <c r="D25669" s="65"/>
      <c r="E25669" s="65"/>
      <c r="F25669" s="65"/>
      <c r="G25669" s="145"/>
    </row>
    <row r="25670" spans="1:7">
      <c r="A25670" s="65"/>
      <c r="B25670" s="65"/>
      <c r="C25670" s="65"/>
      <c r="D25670" s="65"/>
      <c r="E25670" s="65"/>
      <c r="F25670" s="65"/>
      <c r="G25670" s="145"/>
    </row>
    <row r="25671" spans="1:7">
      <c r="A25671" s="65"/>
      <c r="B25671" s="65"/>
      <c r="C25671" s="65"/>
      <c r="D25671" s="65"/>
      <c r="E25671" s="65"/>
      <c r="F25671" s="65"/>
      <c r="G25671" s="145"/>
    </row>
    <row r="25672" spans="1:7">
      <c r="A25672" s="65"/>
      <c r="B25672" s="65"/>
      <c r="C25672" s="65"/>
      <c r="D25672" s="65"/>
      <c r="E25672" s="65"/>
      <c r="F25672" s="65"/>
      <c r="G25672" s="145"/>
    </row>
    <row r="25673" spans="1:7">
      <c r="A25673" s="65"/>
      <c r="B25673" s="65"/>
      <c r="C25673" s="65"/>
      <c r="D25673" s="65"/>
      <c r="E25673" s="65"/>
      <c r="F25673" s="65"/>
      <c r="G25673" s="145"/>
    </row>
    <row r="25674" spans="1:7">
      <c r="A25674" s="65"/>
      <c r="B25674" s="65"/>
      <c r="C25674" s="65"/>
      <c r="D25674" s="65"/>
      <c r="E25674" s="65"/>
      <c r="F25674" s="65"/>
      <c r="G25674" s="145"/>
    </row>
    <row r="25675" spans="1:7">
      <c r="A25675" s="65"/>
      <c r="B25675" s="65"/>
      <c r="C25675" s="65"/>
      <c r="D25675" s="65"/>
      <c r="E25675" s="65"/>
      <c r="F25675" s="65"/>
      <c r="G25675" s="145"/>
    </row>
    <row r="25676" spans="1:7">
      <c r="A25676" s="65"/>
      <c r="B25676" s="65"/>
      <c r="C25676" s="65"/>
      <c r="D25676" s="65"/>
      <c r="E25676" s="65"/>
      <c r="F25676" s="65"/>
      <c r="G25676" s="145"/>
    </row>
    <row r="25677" spans="1:7">
      <c r="A25677" s="65"/>
      <c r="B25677" s="65"/>
      <c r="C25677" s="65"/>
      <c r="D25677" s="65"/>
      <c r="E25677" s="65"/>
      <c r="F25677" s="65"/>
      <c r="G25677" s="145"/>
    </row>
    <row r="25678" spans="1:7">
      <c r="A25678" s="65"/>
      <c r="B25678" s="65"/>
      <c r="C25678" s="65"/>
      <c r="D25678" s="65"/>
      <c r="E25678" s="65"/>
      <c r="F25678" s="65"/>
      <c r="G25678" s="145"/>
    </row>
    <row r="25679" spans="1:7">
      <c r="A25679" s="65"/>
      <c r="B25679" s="65"/>
      <c r="C25679" s="65"/>
      <c r="D25679" s="65"/>
      <c r="E25679" s="65"/>
      <c r="F25679" s="65"/>
      <c r="G25679" s="145"/>
    </row>
    <row r="25680" spans="1:7">
      <c r="A25680" s="65"/>
      <c r="B25680" s="65"/>
      <c r="C25680" s="65"/>
      <c r="D25680" s="65"/>
      <c r="E25680" s="65"/>
      <c r="F25680" s="65"/>
      <c r="G25680" s="145"/>
    </row>
    <row r="25681" spans="1:7">
      <c r="A25681" s="65"/>
      <c r="B25681" s="65"/>
      <c r="C25681" s="65"/>
      <c r="D25681" s="65"/>
      <c r="E25681" s="65"/>
      <c r="F25681" s="65"/>
      <c r="G25681" s="145"/>
    </row>
    <row r="25682" spans="1:7">
      <c r="A25682" s="65"/>
      <c r="B25682" s="65"/>
      <c r="C25682" s="65"/>
      <c r="D25682" s="65"/>
      <c r="E25682" s="65"/>
      <c r="F25682" s="65"/>
      <c r="G25682" s="145"/>
    </row>
    <row r="25683" spans="1:7">
      <c r="A25683" s="65"/>
      <c r="B25683" s="65"/>
      <c r="C25683" s="65"/>
      <c r="D25683" s="65"/>
      <c r="E25683" s="65"/>
      <c r="F25683" s="65"/>
      <c r="G25683" s="145"/>
    </row>
    <row r="25684" spans="1:7">
      <c r="A25684" s="65"/>
      <c r="B25684" s="65"/>
      <c r="C25684" s="65"/>
      <c r="D25684" s="65"/>
      <c r="E25684" s="65"/>
      <c r="F25684" s="65"/>
      <c r="G25684" s="145"/>
    </row>
    <row r="25685" spans="1:7">
      <c r="A25685" s="65"/>
      <c r="B25685" s="65"/>
      <c r="C25685" s="65"/>
      <c r="D25685" s="65"/>
      <c r="E25685" s="65"/>
      <c r="F25685" s="65"/>
      <c r="G25685" s="145"/>
    </row>
    <row r="25686" spans="1:7">
      <c r="A25686" s="65"/>
      <c r="B25686" s="65"/>
      <c r="C25686" s="65"/>
      <c r="D25686" s="65"/>
      <c r="E25686" s="65"/>
      <c r="F25686" s="65"/>
      <c r="G25686" s="145"/>
    </row>
    <row r="25687" spans="1:7">
      <c r="A25687" s="65"/>
      <c r="B25687" s="65"/>
      <c r="C25687" s="65"/>
      <c r="D25687" s="65"/>
      <c r="E25687" s="65"/>
      <c r="F25687" s="65"/>
      <c r="G25687" s="145"/>
    </row>
    <row r="25688" spans="1:7">
      <c r="A25688" s="65"/>
      <c r="B25688" s="65"/>
      <c r="C25688" s="65"/>
      <c r="D25688" s="65"/>
      <c r="E25688" s="65"/>
      <c r="F25688" s="65"/>
      <c r="G25688" s="145"/>
    </row>
    <row r="25689" spans="1:7">
      <c r="A25689" s="65"/>
      <c r="B25689" s="65"/>
      <c r="C25689" s="65"/>
      <c r="D25689" s="65"/>
      <c r="E25689" s="65"/>
      <c r="F25689" s="65"/>
      <c r="G25689" s="145"/>
    </row>
    <row r="25690" spans="1:7">
      <c r="A25690" s="65"/>
      <c r="B25690" s="65"/>
      <c r="C25690" s="65"/>
      <c r="D25690" s="65"/>
      <c r="E25690" s="65"/>
      <c r="F25690" s="65"/>
      <c r="G25690" s="145"/>
    </row>
    <row r="25691" spans="1:7">
      <c r="A25691" s="65"/>
      <c r="B25691" s="65"/>
      <c r="C25691" s="65"/>
      <c r="D25691" s="65"/>
      <c r="E25691" s="65"/>
      <c r="F25691" s="65"/>
      <c r="G25691" s="145"/>
    </row>
    <row r="25692" spans="1:7">
      <c r="A25692" s="65"/>
      <c r="B25692" s="65"/>
      <c r="C25692" s="65"/>
      <c r="D25692" s="65"/>
      <c r="E25692" s="65"/>
      <c r="F25692" s="65"/>
      <c r="G25692" s="145"/>
    </row>
    <row r="25693" spans="1:7">
      <c r="A25693" s="65"/>
      <c r="B25693" s="65"/>
      <c r="C25693" s="65"/>
      <c r="D25693" s="65"/>
      <c r="E25693" s="65"/>
      <c r="F25693" s="65"/>
      <c r="G25693" s="145"/>
    </row>
    <row r="25694" spans="1:7">
      <c r="A25694" s="65"/>
      <c r="B25694" s="65"/>
      <c r="C25694" s="65"/>
      <c r="D25694" s="65"/>
      <c r="E25694" s="65"/>
      <c r="F25694" s="65"/>
      <c r="G25694" s="145"/>
    </row>
    <row r="25695" spans="1:7">
      <c r="A25695" s="65"/>
      <c r="B25695" s="65"/>
      <c r="C25695" s="65"/>
      <c r="D25695" s="65"/>
      <c r="E25695" s="65"/>
      <c r="F25695" s="65"/>
      <c r="G25695" s="145"/>
    </row>
    <row r="25696" spans="1:7">
      <c r="A25696" s="65"/>
      <c r="B25696" s="65"/>
      <c r="C25696" s="65"/>
      <c r="D25696" s="65"/>
      <c r="E25696" s="65"/>
      <c r="F25696" s="65"/>
      <c r="G25696" s="145"/>
    </row>
    <row r="25697" spans="1:7">
      <c r="A25697" s="65"/>
      <c r="B25697" s="65"/>
      <c r="C25697" s="65"/>
      <c r="D25697" s="65"/>
      <c r="E25697" s="65"/>
      <c r="F25697" s="65"/>
      <c r="G25697" s="145"/>
    </row>
    <row r="25698" spans="1:7">
      <c r="A25698" s="65"/>
      <c r="B25698" s="65"/>
      <c r="C25698" s="65"/>
      <c r="D25698" s="65"/>
      <c r="E25698" s="65"/>
      <c r="F25698" s="65"/>
      <c r="G25698" s="145"/>
    </row>
    <row r="25699" spans="1:7">
      <c r="A25699" s="65"/>
      <c r="B25699" s="65"/>
      <c r="C25699" s="65"/>
      <c r="D25699" s="65"/>
      <c r="E25699" s="65"/>
      <c r="F25699" s="65"/>
      <c r="G25699" s="145"/>
    </row>
    <row r="25700" spans="1:7">
      <c r="A25700" s="65"/>
      <c r="B25700" s="65"/>
      <c r="C25700" s="65"/>
      <c r="D25700" s="65"/>
      <c r="E25700" s="65"/>
      <c r="F25700" s="65"/>
      <c r="G25700" s="145"/>
    </row>
    <row r="25701" spans="1:7">
      <c r="A25701" s="65"/>
      <c r="B25701" s="65"/>
      <c r="C25701" s="65"/>
      <c r="D25701" s="65"/>
      <c r="E25701" s="65"/>
      <c r="F25701" s="65"/>
      <c r="G25701" s="145"/>
    </row>
    <row r="25702" spans="1:7">
      <c r="A25702" s="65"/>
      <c r="B25702" s="65"/>
      <c r="C25702" s="65"/>
      <c r="D25702" s="65"/>
      <c r="E25702" s="65"/>
      <c r="F25702" s="65"/>
      <c r="G25702" s="145"/>
    </row>
    <row r="25703" spans="1:7">
      <c r="A25703" s="65"/>
      <c r="B25703" s="65"/>
      <c r="C25703" s="65"/>
      <c r="D25703" s="65"/>
      <c r="E25703" s="65"/>
      <c r="F25703" s="65"/>
      <c r="G25703" s="145"/>
    </row>
    <row r="25704" spans="1:7">
      <c r="A25704" s="65"/>
      <c r="B25704" s="65"/>
      <c r="C25704" s="65"/>
      <c r="D25704" s="65"/>
      <c r="E25704" s="65"/>
      <c r="F25704" s="65"/>
      <c r="G25704" s="145"/>
    </row>
    <row r="25705" spans="1:7">
      <c r="A25705" s="65"/>
      <c r="B25705" s="65"/>
      <c r="C25705" s="65"/>
      <c r="D25705" s="65"/>
      <c r="E25705" s="65"/>
      <c r="F25705" s="65"/>
      <c r="G25705" s="145"/>
    </row>
    <row r="25706" spans="1:7">
      <c r="A25706" s="65"/>
      <c r="B25706" s="65"/>
      <c r="C25706" s="65"/>
      <c r="D25706" s="65"/>
      <c r="E25706" s="65"/>
      <c r="F25706" s="65"/>
      <c r="G25706" s="145"/>
    </row>
    <row r="25707" spans="1:7">
      <c r="A25707" s="65"/>
      <c r="B25707" s="65"/>
      <c r="C25707" s="65"/>
      <c r="D25707" s="65"/>
      <c r="E25707" s="65"/>
      <c r="F25707" s="65"/>
      <c r="G25707" s="145"/>
    </row>
    <row r="25708" spans="1:7">
      <c r="A25708" s="65"/>
      <c r="B25708" s="65"/>
      <c r="C25708" s="65"/>
      <c r="D25708" s="65"/>
      <c r="E25708" s="65"/>
      <c r="F25708" s="65"/>
      <c r="G25708" s="145"/>
    </row>
    <row r="25709" spans="1:7">
      <c r="A25709" s="65"/>
      <c r="B25709" s="65"/>
      <c r="C25709" s="65"/>
      <c r="D25709" s="65"/>
      <c r="E25709" s="65"/>
      <c r="F25709" s="65"/>
      <c r="G25709" s="145"/>
    </row>
    <row r="25710" spans="1:7">
      <c r="A25710" s="65"/>
      <c r="B25710" s="65"/>
      <c r="C25710" s="65"/>
      <c r="D25710" s="65"/>
      <c r="E25710" s="65"/>
      <c r="F25710" s="65"/>
      <c r="G25710" s="145"/>
    </row>
    <row r="25711" spans="1:7">
      <c r="A25711" s="65"/>
      <c r="B25711" s="65"/>
      <c r="C25711" s="65"/>
      <c r="D25711" s="65"/>
      <c r="E25711" s="65"/>
      <c r="F25711" s="65"/>
      <c r="G25711" s="145"/>
    </row>
    <row r="25712" spans="1:7">
      <c r="A25712" s="65"/>
      <c r="B25712" s="65"/>
      <c r="C25712" s="65"/>
      <c r="D25712" s="65"/>
      <c r="E25712" s="65"/>
      <c r="F25712" s="65"/>
      <c r="G25712" s="145"/>
    </row>
    <row r="25713" spans="1:7">
      <c r="A25713" s="65"/>
      <c r="B25713" s="65"/>
      <c r="C25713" s="65"/>
      <c r="D25713" s="65"/>
      <c r="E25713" s="65"/>
      <c r="F25713" s="65"/>
      <c r="G25713" s="145"/>
    </row>
    <row r="25714" spans="1:7">
      <c r="A25714" s="65"/>
      <c r="B25714" s="65"/>
      <c r="C25714" s="65"/>
      <c r="D25714" s="65"/>
      <c r="E25714" s="65"/>
      <c r="F25714" s="65"/>
      <c r="G25714" s="145"/>
    </row>
    <row r="25715" spans="1:7">
      <c r="A25715" s="65"/>
      <c r="B25715" s="65"/>
      <c r="C25715" s="65"/>
      <c r="D25715" s="65"/>
      <c r="E25715" s="65"/>
      <c r="F25715" s="65"/>
      <c r="G25715" s="145"/>
    </row>
    <row r="25716" spans="1:7">
      <c r="A25716" s="65"/>
      <c r="B25716" s="65"/>
      <c r="C25716" s="65"/>
      <c r="D25716" s="65"/>
      <c r="E25716" s="65"/>
      <c r="F25716" s="65"/>
      <c r="G25716" s="145"/>
    </row>
    <row r="25717" spans="1:7">
      <c r="A25717" s="65"/>
      <c r="B25717" s="65"/>
      <c r="C25717" s="65"/>
      <c r="D25717" s="65"/>
      <c r="E25717" s="65"/>
      <c r="F25717" s="65"/>
      <c r="G25717" s="145"/>
    </row>
    <row r="25718" spans="1:7">
      <c r="A25718" s="65"/>
      <c r="B25718" s="65"/>
      <c r="C25718" s="65"/>
      <c r="D25718" s="65"/>
      <c r="E25718" s="65"/>
      <c r="F25718" s="65"/>
      <c r="G25718" s="145"/>
    </row>
    <row r="25719" spans="1:7">
      <c r="A25719" s="65"/>
      <c r="B25719" s="65"/>
      <c r="C25719" s="65"/>
      <c r="D25719" s="65"/>
      <c r="E25719" s="65"/>
      <c r="F25719" s="65"/>
      <c r="G25719" s="145"/>
    </row>
    <row r="25720" spans="1:7">
      <c r="A25720" s="65"/>
      <c r="B25720" s="65"/>
      <c r="C25720" s="65"/>
      <c r="D25720" s="65"/>
      <c r="E25720" s="65"/>
      <c r="F25720" s="65"/>
      <c r="G25720" s="145"/>
    </row>
    <row r="25721" spans="1:7">
      <c r="A25721" s="65"/>
      <c r="B25721" s="65"/>
      <c r="C25721" s="65"/>
      <c r="D25721" s="65"/>
      <c r="E25721" s="65"/>
      <c r="F25721" s="65"/>
      <c r="G25721" s="145"/>
    </row>
    <row r="25722" spans="1:7">
      <c r="A25722" s="65"/>
      <c r="B25722" s="65"/>
      <c r="C25722" s="65"/>
      <c r="D25722" s="65"/>
      <c r="E25722" s="65"/>
      <c r="F25722" s="65"/>
      <c r="G25722" s="145"/>
    </row>
    <row r="25723" spans="1:7">
      <c r="A25723" s="65"/>
      <c r="B25723" s="65"/>
      <c r="C25723" s="65"/>
      <c r="D25723" s="65"/>
      <c r="E25723" s="65"/>
      <c r="F25723" s="65"/>
      <c r="G25723" s="145"/>
    </row>
    <row r="25724" spans="1:7">
      <c r="A25724" s="65"/>
      <c r="B25724" s="65"/>
      <c r="C25724" s="65"/>
      <c r="D25724" s="65"/>
      <c r="E25724" s="65"/>
      <c r="F25724" s="65"/>
      <c r="G25724" s="145"/>
    </row>
    <row r="25725" spans="1:7">
      <c r="A25725" s="65"/>
      <c r="B25725" s="65"/>
      <c r="C25725" s="65"/>
      <c r="D25725" s="65"/>
      <c r="E25725" s="65"/>
      <c r="F25725" s="65"/>
      <c r="G25725" s="145"/>
    </row>
    <row r="25726" spans="1:7">
      <c r="A25726" s="65"/>
      <c r="B25726" s="65"/>
      <c r="C25726" s="65"/>
      <c r="D25726" s="65"/>
      <c r="E25726" s="65"/>
      <c r="F25726" s="65"/>
      <c r="G25726" s="145"/>
    </row>
    <row r="25727" spans="1:7">
      <c r="A25727" s="65"/>
      <c r="B25727" s="65"/>
      <c r="C25727" s="65"/>
      <c r="D25727" s="65"/>
      <c r="E25727" s="65"/>
      <c r="F25727" s="65"/>
      <c r="G25727" s="145"/>
    </row>
    <row r="25728" spans="1:7">
      <c r="A25728" s="65"/>
      <c r="B25728" s="65"/>
      <c r="C25728" s="65"/>
      <c r="D25728" s="65"/>
      <c r="E25728" s="65"/>
      <c r="F25728" s="65"/>
      <c r="G25728" s="145"/>
    </row>
    <row r="25729" spans="1:7">
      <c r="A25729" s="65"/>
      <c r="B25729" s="65"/>
      <c r="C25729" s="65"/>
      <c r="D25729" s="65"/>
      <c r="E25729" s="65"/>
      <c r="F25729" s="65"/>
      <c r="G25729" s="145"/>
    </row>
    <row r="25730" spans="1:7">
      <c r="A25730" s="65"/>
      <c r="B25730" s="65"/>
      <c r="C25730" s="65"/>
      <c r="D25730" s="65"/>
      <c r="E25730" s="65"/>
      <c r="F25730" s="65"/>
      <c r="G25730" s="145"/>
    </row>
    <row r="25731" spans="1:7">
      <c r="A25731" s="65"/>
      <c r="B25731" s="65"/>
      <c r="C25731" s="65"/>
      <c r="D25731" s="65"/>
      <c r="E25731" s="65"/>
      <c r="F25731" s="65"/>
      <c r="G25731" s="145"/>
    </row>
    <row r="25732" spans="1:7">
      <c r="A25732" s="65"/>
      <c r="B25732" s="65"/>
      <c r="C25732" s="65"/>
      <c r="D25732" s="65"/>
      <c r="E25732" s="65"/>
      <c r="F25732" s="65"/>
      <c r="G25732" s="145"/>
    </row>
    <row r="25733" spans="1:7">
      <c r="A25733" s="65"/>
      <c r="B25733" s="65"/>
      <c r="C25733" s="65"/>
      <c r="D25733" s="65"/>
      <c r="E25733" s="65"/>
      <c r="F25733" s="65"/>
      <c r="G25733" s="145"/>
    </row>
    <row r="25734" spans="1:7">
      <c r="A25734" s="65"/>
      <c r="B25734" s="65"/>
      <c r="C25734" s="65"/>
      <c r="D25734" s="65"/>
      <c r="E25734" s="65"/>
      <c r="F25734" s="65"/>
      <c r="G25734" s="145"/>
    </row>
    <row r="25735" spans="1:7">
      <c r="A25735" s="65"/>
      <c r="B25735" s="65"/>
      <c r="C25735" s="65"/>
      <c r="D25735" s="65"/>
      <c r="E25735" s="65"/>
      <c r="F25735" s="65"/>
      <c r="G25735" s="145"/>
    </row>
    <row r="25736" spans="1:7">
      <c r="A25736" s="65"/>
      <c r="B25736" s="65"/>
      <c r="C25736" s="65"/>
      <c r="D25736" s="65"/>
      <c r="E25736" s="65"/>
      <c r="F25736" s="65"/>
      <c r="G25736" s="145"/>
    </row>
    <row r="25737" spans="1:7">
      <c r="A25737" s="65"/>
      <c r="B25737" s="65"/>
      <c r="C25737" s="65"/>
      <c r="D25737" s="65"/>
      <c r="E25737" s="65"/>
      <c r="F25737" s="65"/>
      <c r="G25737" s="145"/>
    </row>
    <row r="25738" spans="1:7">
      <c r="A25738" s="65"/>
      <c r="B25738" s="65"/>
      <c r="C25738" s="65"/>
      <c r="D25738" s="65"/>
      <c r="E25738" s="65"/>
      <c r="F25738" s="65"/>
      <c r="G25738" s="145"/>
    </row>
    <row r="25739" spans="1:7">
      <c r="A25739" s="65"/>
      <c r="B25739" s="65"/>
      <c r="C25739" s="65"/>
      <c r="D25739" s="65"/>
      <c r="E25739" s="65"/>
      <c r="F25739" s="65"/>
      <c r="G25739" s="145"/>
    </row>
    <row r="25740" spans="1:7">
      <c r="A25740" s="65"/>
      <c r="B25740" s="65"/>
      <c r="C25740" s="65"/>
      <c r="D25740" s="65"/>
      <c r="E25740" s="65"/>
      <c r="F25740" s="65"/>
      <c r="G25740" s="145"/>
    </row>
    <row r="25741" spans="1:7">
      <c r="A25741" s="65"/>
      <c r="B25741" s="65"/>
      <c r="C25741" s="65"/>
      <c r="D25741" s="65"/>
      <c r="E25741" s="65"/>
      <c r="F25741" s="65"/>
      <c r="G25741" s="145"/>
    </row>
    <row r="25742" spans="1:7">
      <c r="A25742" s="65"/>
      <c r="B25742" s="65"/>
      <c r="C25742" s="65"/>
      <c r="D25742" s="65"/>
      <c r="E25742" s="65"/>
      <c r="F25742" s="65"/>
      <c r="G25742" s="145"/>
    </row>
    <row r="25743" spans="1:7">
      <c r="A25743" s="65"/>
      <c r="B25743" s="65"/>
      <c r="C25743" s="65"/>
      <c r="D25743" s="65"/>
      <c r="E25743" s="65"/>
      <c r="F25743" s="65"/>
      <c r="G25743" s="145"/>
    </row>
    <row r="25744" spans="1:7">
      <c r="A25744" s="65"/>
      <c r="B25744" s="65"/>
      <c r="C25744" s="65"/>
      <c r="D25744" s="65"/>
      <c r="E25744" s="65"/>
      <c r="F25744" s="65"/>
      <c r="G25744" s="145"/>
    </row>
    <row r="25745" spans="1:7">
      <c r="A25745" s="65"/>
      <c r="B25745" s="65"/>
      <c r="C25745" s="65"/>
      <c r="D25745" s="65"/>
      <c r="E25745" s="65"/>
      <c r="F25745" s="65"/>
      <c r="G25745" s="145"/>
    </row>
    <row r="25746" spans="1:7">
      <c r="A25746" s="65"/>
      <c r="B25746" s="65"/>
      <c r="C25746" s="65"/>
      <c r="D25746" s="65"/>
      <c r="E25746" s="65"/>
      <c r="F25746" s="65"/>
      <c r="G25746" s="145"/>
    </row>
    <row r="25747" spans="1:7">
      <c r="A25747" s="65"/>
      <c r="B25747" s="65"/>
      <c r="C25747" s="65"/>
      <c r="D25747" s="65"/>
      <c r="E25747" s="65"/>
      <c r="F25747" s="65"/>
      <c r="G25747" s="145"/>
    </row>
    <row r="25748" spans="1:7">
      <c r="A25748" s="65"/>
      <c r="B25748" s="65"/>
      <c r="C25748" s="65"/>
      <c r="D25748" s="65"/>
      <c r="E25748" s="65"/>
      <c r="F25748" s="65"/>
      <c r="G25748" s="145"/>
    </row>
    <row r="25749" spans="1:7">
      <c r="A25749" s="65"/>
      <c r="B25749" s="65"/>
      <c r="C25749" s="65"/>
      <c r="D25749" s="65"/>
      <c r="E25749" s="65"/>
      <c r="F25749" s="65"/>
      <c r="G25749" s="145"/>
    </row>
    <row r="25750" spans="1:7">
      <c r="A25750" s="65"/>
      <c r="B25750" s="65"/>
      <c r="C25750" s="65"/>
      <c r="D25750" s="65"/>
      <c r="E25750" s="65"/>
      <c r="F25750" s="65"/>
      <c r="G25750" s="145"/>
    </row>
    <row r="25751" spans="1:7">
      <c r="A25751" s="65"/>
      <c r="B25751" s="65"/>
      <c r="C25751" s="65"/>
      <c r="D25751" s="65"/>
      <c r="E25751" s="65"/>
      <c r="F25751" s="65"/>
      <c r="G25751" s="145"/>
    </row>
    <row r="25752" spans="1:7">
      <c r="A25752" s="65"/>
      <c r="B25752" s="65"/>
      <c r="C25752" s="65"/>
      <c r="D25752" s="65"/>
      <c r="E25752" s="65"/>
      <c r="F25752" s="65"/>
      <c r="G25752" s="145"/>
    </row>
    <row r="25753" spans="1:7">
      <c r="A25753" s="65"/>
      <c r="B25753" s="65"/>
      <c r="C25753" s="65"/>
      <c r="D25753" s="65"/>
      <c r="E25753" s="65"/>
      <c r="F25753" s="65"/>
      <c r="G25753" s="145"/>
    </row>
    <row r="25754" spans="1:7">
      <c r="A25754" s="65"/>
      <c r="B25754" s="65"/>
      <c r="C25754" s="65"/>
      <c r="D25754" s="65"/>
      <c r="E25754" s="65"/>
      <c r="F25754" s="65"/>
      <c r="G25754" s="145"/>
    </row>
    <row r="25755" spans="1:7">
      <c r="A25755" s="65"/>
      <c r="B25755" s="65"/>
      <c r="C25755" s="65"/>
      <c r="D25755" s="65"/>
      <c r="E25755" s="65"/>
      <c r="F25755" s="65"/>
      <c r="G25755" s="145"/>
    </row>
    <row r="25756" spans="1:7">
      <c r="A25756" s="65"/>
      <c r="B25756" s="65"/>
      <c r="C25756" s="65"/>
      <c r="D25756" s="65"/>
      <c r="E25756" s="65"/>
      <c r="F25756" s="65"/>
      <c r="G25756" s="145"/>
    </row>
    <row r="25757" spans="1:7">
      <c r="A25757" s="65"/>
      <c r="B25757" s="65"/>
      <c r="C25757" s="65"/>
      <c r="D25757" s="65"/>
      <c r="E25757" s="65"/>
      <c r="F25757" s="65"/>
      <c r="G25757" s="145"/>
    </row>
    <row r="25758" spans="1:7">
      <c r="A25758" s="65"/>
      <c r="B25758" s="65"/>
      <c r="C25758" s="65"/>
      <c r="D25758" s="65"/>
      <c r="E25758" s="65"/>
      <c r="F25758" s="65"/>
      <c r="G25758" s="145"/>
    </row>
    <row r="25759" spans="1:7">
      <c r="A25759" s="65"/>
      <c r="B25759" s="65"/>
      <c r="C25759" s="65"/>
      <c r="D25759" s="65"/>
      <c r="E25759" s="65"/>
      <c r="F25759" s="65"/>
      <c r="G25759" s="145"/>
    </row>
    <row r="25760" spans="1:7">
      <c r="A25760" s="65"/>
      <c r="B25760" s="65"/>
      <c r="C25760" s="65"/>
      <c r="D25760" s="65"/>
      <c r="E25760" s="65"/>
      <c r="F25760" s="65"/>
      <c r="G25760" s="145"/>
    </row>
    <row r="25761" spans="1:7">
      <c r="A25761" s="65"/>
      <c r="B25761" s="65"/>
      <c r="C25761" s="65"/>
      <c r="D25761" s="65"/>
      <c r="E25761" s="65"/>
      <c r="F25761" s="65"/>
      <c r="G25761" s="145"/>
    </row>
    <row r="25762" spans="1:7">
      <c r="A25762" s="65"/>
      <c r="B25762" s="65"/>
      <c r="C25762" s="65"/>
      <c r="D25762" s="65"/>
      <c r="E25762" s="65"/>
      <c r="F25762" s="65"/>
      <c r="G25762" s="145"/>
    </row>
    <row r="25763" spans="1:7">
      <c r="A25763" s="65"/>
      <c r="B25763" s="65"/>
      <c r="C25763" s="65"/>
      <c r="D25763" s="65"/>
      <c r="E25763" s="65"/>
      <c r="F25763" s="65"/>
      <c r="G25763" s="145"/>
    </row>
    <row r="25764" spans="1:7">
      <c r="A25764" s="65"/>
      <c r="B25764" s="65"/>
      <c r="C25764" s="65"/>
      <c r="D25764" s="65"/>
      <c r="E25764" s="65"/>
      <c r="F25764" s="65"/>
      <c r="G25764" s="145"/>
    </row>
    <row r="25765" spans="1:7">
      <c r="A25765" s="65"/>
      <c r="B25765" s="65"/>
      <c r="C25765" s="65"/>
      <c r="D25765" s="65"/>
      <c r="E25765" s="65"/>
      <c r="F25765" s="65"/>
      <c r="G25765" s="145"/>
    </row>
    <row r="25766" spans="1:7">
      <c r="A25766" s="65"/>
      <c r="B25766" s="65"/>
      <c r="C25766" s="65"/>
      <c r="D25766" s="65"/>
      <c r="E25766" s="65"/>
      <c r="F25766" s="65"/>
      <c r="G25766" s="145"/>
    </row>
    <row r="25767" spans="1:7">
      <c r="A25767" s="65"/>
      <c r="B25767" s="65"/>
      <c r="C25767" s="65"/>
      <c r="D25767" s="65"/>
      <c r="E25767" s="65"/>
      <c r="F25767" s="65"/>
      <c r="G25767" s="145"/>
    </row>
    <row r="25768" spans="1:7">
      <c r="A25768" s="65"/>
      <c r="B25768" s="65"/>
      <c r="C25768" s="65"/>
      <c r="D25768" s="65"/>
      <c r="E25768" s="65"/>
      <c r="F25768" s="65"/>
      <c r="G25768" s="145"/>
    </row>
    <row r="25769" spans="1:7">
      <c r="A25769" s="65"/>
      <c r="B25769" s="65"/>
      <c r="C25769" s="65"/>
      <c r="D25769" s="65"/>
      <c r="E25769" s="65"/>
      <c r="F25769" s="65"/>
      <c r="G25769" s="145"/>
    </row>
    <row r="25770" spans="1:7">
      <c r="A25770" s="65"/>
      <c r="B25770" s="65"/>
      <c r="C25770" s="65"/>
      <c r="D25770" s="65"/>
      <c r="E25770" s="65"/>
      <c r="F25770" s="65"/>
      <c r="G25770" s="145"/>
    </row>
    <row r="25771" spans="1:7">
      <c r="A25771" s="65"/>
      <c r="B25771" s="65"/>
      <c r="C25771" s="65"/>
      <c r="D25771" s="65"/>
      <c r="E25771" s="65"/>
      <c r="F25771" s="65"/>
      <c r="G25771" s="145"/>
    </row>
    <row r="25772" spans="1:7">
      <c r="A25772" s="65"/>
      <c r="B25772" s="65"/>
      <c r="C25772" s="65"/>
      <c r="D25772" s="65"/>
      <c r="E25772" s="65"/>
      <c r="F25772" s="65"/>
      <c r="G25772" s="145"/>
    </row>
    <row r="25773" spans="1:7">
      <c r="A25773" s="65"/>
      <c r="B25773" s="65"/>
      <c r="C25773" s="65"/>
      <c r="D25773" s="65"/>
      <c r="E25773" s="65"/>
      <c r="F25773" s="65"/>
      <c r="G25773" s="145"/>
    </row>
    <row r="25774" spans="1:7">
      <c r="A25774" s="65"/>
      <c r="B25774" s="65"/>
      <c r="C25774" s="65"/>
      <c r="D25774" s="65"/>
      <c r="E25774" s="65"/>
      <c r="F25774" s="65"/>
      <c r="G25774" s="145"/>
    </row>
    <row r="25775" spans="1:7">
      <c r="A25775" s="65"/>
      <c r="B25775" s="65"/>
      <c r="C25775" s="65"/>
      <c r="D25775" s="65"/>
      <c r="E25775" s="65"/>
      <c r="F25775" s="65"/>
      <c r="G25775" s="145"/>
    </row>
    <row r="25776" spans="1:7">
      <c r="A25776" s="65"/>
      <c r="B25776" s="65"/>
      <c r="C25776" s="65"/>
      <c r="D25776" s="65"/>
      <c r="E25776" s="65"/>
      <c r="F25776" s="65"/>
      <c r="G25776" s="145"/>
    </row>
    <row r="25777" spans="1:7">
      <c r="A25777" s="65"/>
      <c r="B25777" s="65"/>
      <c r="C25777" s="65"/>
      <c r="D25777" s="65"/>
      <c r="E25777" s="65"/>
      <c r="F25777" s="65"/>
      <c r="G25777" s="145"/>
    </row>
    <row r="25778" spans="1:7">
      <c r="A25778" s="65"/>
      <c r="B25778" s="65"/>
      <c r="C25778" s="65"/>
      <c r="D25778" s="65"/>
      <c r="E25778" s="65"/>
      <c r="F25778" s="65"/>
      <c r="G25778" s="145"/>
    </row>
    <row r="25779" spans="1:7">
      <c r="A25779" s="65"/>
      <c r="B25779" s="65"/>
      <c r="C25779" s="65"/>
      <c r="D25779" s="65"/>
      <c r="E25779" s="65"/>
      <c r="F25779" s="65"/>
      <c r="G25779" s="145"/>
    </row>
    <row r="25780" spans="1:7">
      <c r="A25780" s="65"/>
      <c r="B25780" s="65"/>
      <c r="C25780" s="65"/>
      <c r="D25780" s="65"/>
      <c r="E25780" s="65"/>
      <c r="F25780" s="65"/>
      <c r="G25780" s="145"/>
    </row>
    <row r="25781" spans="1:7">
      <c r="A25781" s="65"/>
      <c r="B25781" s="65"/>
      <c r="C25781" s="65"/>
      <c r="D25781" s="65"/>
      <c r="E25781" s="65"/>
      <c r="F25781" s="65"/>
      <c r="G25781" s="145"/>
    </row>
    <row r="25782" spans="1:7">
      <c r="A25782" s="65"/>
      <c r="B25782" s="65"/>
      <c r="C25782" s="65"/>
      <c r="D25782" s="65"/>
      <c r="E25782" s="65"/>
      <c r="F25782" s="65"/>
      <c r="G25782" s="145"/>
    </row>
    <row r="25783" spans="1:7">
      <c r="A25783" s="65"/>
      <c r="B25783" s="65"/>
      <c r="C25783" s="65"/>
      <c r="D25783" s="65"/>
      <c r="E25783" s="65"/>
      <c r="F25783" s="65"/>
      <c r="G25783" s="145"/>
    </row>
    <row r="25784" spans="1:7">
      <c r="A25784" s="65"/>
      <c r="B25784" s="65"/>
      <c r="C25784" s="65"/>
      <c r="D25784" s="65"/>
      <c r="E25784" s="65"/>
      <c r="F25784" s="65"/>
      <c r="G25784" s="145"/>
    </row>
    <row r="25785" spans="1:7">
      <c r="A25785" s="65"/>
      <c r="B25785" s="65"/>
      <c r="C25785" s="65"/>
      <c r="D25785" s="65"/>
      <c r="E25785" s="65"/>
      <c r="F25785" s="65"/>
      <c r="G25785" s="145"/>
    </row>
    <row r="25786" spans="1:7">
      <c r="A25786" s="65"/>
      <c r="B25786" s="65"/>
      <c r="C25786" s="65"/>
      <c r="D25786" s="65"/>
      <c r="E25786" s="65"/>
      <c r="F25786" s="65"/>
      <c r="G25786" s="145"/>
    </row>
    <row r="25787" spans="1:7">
      <c r="A25787" s="65"/>
      <c r="B25787" s="65"/>
      <c r="C25787" s="65"/>
      <c r="D25787" s="65"/>
      <c r="E25787" s="65"/>
      <c r="F25787" s="65"/>
      <c r="G25787" s="145"/>
    </row>
    <row r="25788" spans="1:7">
      <c r="A25788" s="65"/>
      <c r="B25788" s="65"/>
      <c r="C25788" s="65"/>
      <c r="D25788" s="65"/>
      <c r="E25788" s="65"/>
      <c r="F25788" s="65"/>
      <c r="G25788" s="145"/>
    </row>
    <row r="25789" spans="1:7">
      <c r="A25789" s="65"/>
      <c r="B25789" s="65"/>
      <c r="C25789" s="65"/>
      <c r="D25789" s="65"/>
      <c r="E25789" s="65"/>
      <c r="F25789" s="65"/>
      <c r="G25789" s="145"/>
    </row>
    <row r="25790" spans="1:7">
      <c r="A25790" s="65"/>
      <c r="B25790" s="65"/>
      <c r="C25790" s="65"/>
      <c r="D25790" s="65"/>
      <c r="E25790" s="65"/>
      <c r="F25790" s="65"/>
      <c r="G25790" s="145"/>
    </row>
    <row r="25791" spans="1:7">
      <c r="A25791" s="65"/>
      <c r="B25791" s="65"/>
      <c r="C25791" s="65"/>
      <c r="D25791" s="65"/>
      <c r="E25791" s="65"/>
      <c r="F25791" s="65"/>
      <c r="G25791" s="145"/>
    </row>
    <row r="25792" spans="1:7">
      <c r="A25792" s="65"/>
      <c r="B25792" s="65"/>
      <c r="C25792" s="65"/>
      <c r="D25792" s="65"/>
      <c r="E25792" s="65"/>
      <c r="F25792" s="65"/>
      <c r="G25792" s="145"/>
    </row>
    <row r="25793" spans="1:7">
      <c r="A25793" s="65"/>
      <c r="B25793" s="65"/>
      <c r="C25793" s="65"/>
      <c r="D25793" s="65"/>
      <c r="E25793" s="65"/>
      <c r="F25793" s="65"/>
      <c r="G25793" s="145"/>
    </row>
    <row r="25794" spans="1:7">
      <c r="A25794" s="65"/>
      <c r="B25794" s="65"/>
      <c r="C25794" s="65"/>
      <c r="D25794" s="65"/>
      <c r="E25794" s="65"/>
      <c r="F25794" s="65"/>
      <c r="G25794" s="145"/>
    </row>
    <row r="25795" spans="1:7">
      <c r="A25795" s="65"/>
      <c r="B25795" s="65"/>
      <c r="C25795" s="65"/>
      <c r="D25795" s="65"/>
      <c r="E25795" s="65"/>
      <c r="F25795" s="65"/>
      <c r="G25795" s="145"/>
    </row>
    <row r="25796" spans="1:7">
      <c r="A25796" s="65"/>
      <c r="B25796" s="65"/>
      <c r="C25796" s="65"/>
      <c r="D25796" s="65"/>
      <c r="E25796" s="65"/>
      <c r="F25796" s="65"/>
      <c r="G25796" s="145"/>
    </row>
    <row r="25797" spans="1:7">
      <c r="A25797" s="65"/>
      <c r="B25797" s="65"/>
      <c r="C25797" s="65"/>
      <c r="D25797" s="65"/>
      <c r="E25797" s="65"/>
      <c r="F25797" s="65"/>
      <c r="G25797" s="145"/>
    </row>
    <row r="25798" spans="1:7">
      <c r="A25798" s="65"/>
      <c r="B25798" s="65"/>
      <c r="C25798" s="65"/>
      <c r="D25798" s="65"/>
      <c r="E25798" s="65"/>
      <c r="F25798" s="65"/>
      <c r="G25798" s="145"/>
    </row>
    <row r="25799" spans="1:7">
      <c r="A25799" s="65"/>
      <c r="B25799" s="65"/>
      <c r="C25799" s="65"/>
      <c r="D25799" s="65"/>
      <c r="E25799" s="65"/>
      <c r="F25799" s="65"/>
      <c r="G25799" s="145"/>
    </row>
    <row r="25800" spans="1:7">
      <c r="A25800" s="65"/>
      <c r="B25800" s="65"/>
      <c r="C25800" s="65"/>
      <c r="D25800" s="65"/>
      <c r="E25800" s="65"/>
      <c r="F25800" s="65"/>
      <c r="G25800" s="145"/>
    </row>
    <row r="25801" spans="1:7">
      <c r="A25801" s="65"/>
      <c r="B25801" s="65"/>
      <c r="C25801" s="65"/>
      <c r="D25801" s="65"/>
      <c r="E25801" s="65"/>
      <c r="F25801" s="65"/>
      <c r="G25801" s="145"/>
    </row>
    <row r="25802" spans="1:7">
      <c r="A25802" s="65"/>
      <c r="B25802" s="65"/>
      <c r="C25802" s="65"/>
      <c r="D25802" s="65"/>
      <c r="E25802" s="65"/>
      <c r="F25802" s="65"/>
      <c r="G25802" s="145"/>
    </row>
    <row r="25803" spans="1:7">
      <c r="A25803" s="65"/>
      <c r="B25803" s="65"/>
      <c r="C25803" s="65"/>
      <c r="D25803" s="65"/>
      <c r="E25803" s="65"/>
      <c r="F25803" s="65"/>
      <c r="G25803" s="145"/>
    </row>
    <row r="25804" spans="1:7">
      <c r="A25804" s="65"/>
      <c r="B25804" s="65"/>
      <c r="C25804" s="65"/>
      <c r="D25804" s="65"/>
      <c r="E25804" s="65"/>
      <c r="F25804" s="65"/>
      <c r="G25804" s="145"/>
    </row>
    <row r="25805" spans="1:7">
      <c r="A25805" s="65"/>
      <c r="B25805" s="65"/>
      <c r="C25805" s="65"/>
      <c r="D25805" s="65"/>
      <c r="E25805" s="65"/>
      <c r="F25805" s="65"/>
      <c r="G25805" s="145"/>
    </row>
    <row r="25806" spans="1:7">
      <c r="A25806" s="65"/>
      <c r="B25806" s="65"/>
      <c r="C25806" s="65"/>
      <c r="D25806" s="65"/>
      <c r="E25806" s="65"/>
      <c r="F25806" s="65"/>
      <c r="G25806" s="145"/>
    </row>
    <row r="25807" spans="1:7">
      <c r="A25807" s="65"/>
      <c r="B25807" s="65"/>
      <c r="C25807" s="65"/>
      <c r="D25807" s="65"/>
      <c r="E25807" s="65"/>
      <c r="F25807" s="65"/>
      <c r="G25807" s="145"/>
    </row>
    <row r="25808" spans="1:7">
      <c r="A25808" s="65"/>
      <c r="B25808" s="65"/>
      <c r="C25808" s="65"/>
      <c r="D25808" s="65"/>
      <c r="E25808" s="65"/>
      <c r="F25808" s="65"/>
      <c r="G25808" s="145"/>
    </row>
    <row r="25809" spans="1:7">
      <c r="A25809" s="65"/>
      <c r="B25809" s="65"/>
      <c r="C25809" s="65"/>
      <c r="D25809" s="65"/>
      <c r="E25809" s="65"/>
      <c r="F25809" s="65"/>
      <c r="G25809" s="145"/>
    </row>
    <row r="25810" spans="1:7">
      <c r="A25810" s="65"/>
      <c r="B25810" s="65"/>
      <c r="C25810" s="65"/>
      <c r="D25810" s="65"/>
      <c r="E25810" s="65"/>
      <c r="F25810" s="65"/>
      <c r="G25810" s="145"/>
    </row>
    <row r="25811" spans="1:7">
      <c r="A25811" s="65"/>
      <c r="B25811" s="65"/>
      <c r="C25811" s="65"/>
      <c r="D25811" s="65"/>
      <c r="E25811" s="65"/>
      <c r="F25811" s="65"/>
      <c r="G25811" s="145"/>
    </row>
    <row r="25812" spans="1:7">
      <c r="A25812" s="65"/>
      <c r="B25812" s="65"/>
      <c r="C25812" s="65"/>
      <c r="D25812" s="65"/>
      <c r="E25812" s="65"/>
      <c r="F25812" s="65"/>
      <c r="G25812" s="145"/>
    </row>
    <row r="25813" spans="1:7">
      <c r="A25813" s="65"/>
      <c r="B25813" s="65"/>
      <c r="C25813" s="65"/>
      <c r="D25813" s="65"/>
      <c r="E25813" s="65"/>
      <c r="F25813" s="65"/>
      <c r="G25813" s="145"/>
    </row>
    <row r="25814" spans="1:7">
      <c r="A25814" s="65"/>
      <c r="B25814" s="65"/>
      <c r="C25814" s="65"/>
      <c r="D25814" s="65"/>
      <c r="E25814" s="65"/>
      <c r="F25814" s="65"/>
      <c r="G25814" s="145"/>
    </row>
    <row r="25815" spans="1:7">
      <c r="A25815" s="65"/>
      <c r="B25815" s="65"/>
      <c r="C25815" s="65"/>
      <c r="D25815" s="65"/>
      <c r="E25815" s="65"/>
      <c r="F25815" s="65"/>
      <c r="G25815" s="145"/>
    </row>
    <row r="25816" spans="1:7">
      <c r="A25816" s="65"/>
      <c r="B25816" s="65"/>
      <c r="C25816" s="65"/>
      <c r="D25816" s="65"/>
      <c r="E25816" s="65"/>
      <c r="F25816" s="65"/>
      <c r="G25816" s="145"/>
    </row>
    <row r="25817" spans="1:7">
      <c r="A25817" s="65"/>
      <c r="B25817" s="65"/>
      <c r="C25817" s="65"/>
      <c r="D25817" s="65"/>
      <c r="E25817" s="65"/>
      <c r="F25817" s="65"/>
      <c r="G25817" s="145"/>
    </row>
    <row r="25818" spans="1:7">
      <c r="A25818" s="65"/>
      <c r="B25818" s="65"/>
      <c r="C25818" s="65"/>
      <c r="D25818" s="65"/>
      <c r="E25818" s="65"/>
      <c r="F25818" s="65"/>
      <c r="G25818" s="145"/>
    </row>
    <row r="25819" spans="1:7">
      <c r="A25819" s="65"/>
      <c r="B25819" s="65"/>
      <c r="C25819" s="65"/>
      <c r="D25819" s="65"/>
      <c r="E25819" s="65"/>
      <c r="F25819" s="65"/>
      <c r="G25819" s="145"/>
    </row>
    <row r="25820" spans="1:7">
      <c r="A25820" s="65"/>
      <c r="B25820" s="65"/>
      <c r="C25820" s="65"/>
      <c r="D25820" s="65"/>
      <c r="E25820" s="65"/>
      <c r="F25820" s="65"/>
      <c r="G25820" s="145"/>
    </row>
    <row r="25821" spans="1:7">
      <c r="A25821" s="65"/>
      <c r="B25821" s="65"/>
      <c r="C25821" s="65"/>
      <c r="D25821" s="65"/>
      <c r="E25821" s="65"/>
      <c r="F25821" s="65"/>
      <c r="G25821" s="145"/>
    </row>
    <row r="25822" spans="1:7">
      <c r="A25822" s="65"/>
      <c r="B25822" s="65"/>
      <c r="C25822" s="65"/>
      <c r="D25822" s="65"/>
      <c r="E25822" s="65"/>
      <c r="F25822" s="65"/>
      <c r="G25822" s="145"/>
    </row>
    <row r="25823" spans="1:7">
      <c r="A25823" s="65"/>
      <c r="B25823" s="65"/>
      <c r="C25823" s="65"/>
      <c r="D25823" s="65"/>
      <c r="E25823" s="65"/>
      <c r="F25823" s="65"/>
      <c r="G25823" s="145"/>
    </row>
    <row r="25824" spans="1:7">
      <c r="A25824" s="65"/>
      <c r="B25824" s="65"/>
      <c r="C25824" s="65"/>
      <c r="D25824" s="65"/>
      <c r="E25824" s="65"/>
      <c r="F25824" s="65"/>
      <c r="G25824" s="145"/>
    </row>
    <row r="25825" spans="1:7">
      <c r="A25825" s="65"/>
      <c r="B25825" s="65"/>
      <c r="C25825" s="65"/>
      <c r="D25825" s="65"/>
      <c r="E25825" s="65"/>
      <c r="F25825" s="65"/>
      <c r="G25825" s="145"/>
    </row>
    <row r="25826" spans="1:7">
      <c r="A25826" s="65"/>
      <c r="B25826" s="65"/>
      <c r="C25826" s="65"/>
      <c r="D25826" s="65"/>
      <c r="E25826" s="65"/>
      <c r="F25826" s="65"/>
      <c r="G25826" s="145"/>
    </row>
    <row r="25827" spans="1:7">
      <c r="A25827" s="65"/>
      <c r="B25827" s="65"/>
      <c r="C25827" s="65"/>
      <c r="D25827" s="65"/>
      <c r="E25827" s="65"/>
      <c r="F25827" s="65"/>
      <c r="G25827" s="145"/>
    </row>
    <row r="25828" spans="1:7">
      <c r="A25828" s="65"/>
      <c r="B25828" s="65"/>
      <c r="C25828" s="65"/>
      <c r="D25828" s="65"/>
      <c r="E25828" s="65"/>
      <c r="F25828" s="65"/>
      <c r="G25828" s="145"/>
    </row>
    <row r="25829" spans="1:7">
      <c r="A25829" s="65"/>
      <c r="B25829" s="65"/>
      <c r="C25829" s="65"/>
      <c r="D25829" s="65"/>
      <c r="E25829" s="65"/>
      <c r="F25829" s="65"/>
      <c r="G25829" s="145"/>
    </row>
    <row r="25830" spans="1:7">
      <c r="A25830" s="65"/>
      <c r="B25830" s="65"/>
      <c r="C25830" s="65"/>
      <c r="D25830" s="65"/>
      <c r="E25830" s="65"/>
      <c r="F25830" s="65"/>
      <c r="G25830" s="145"/>
    </row>
    <row r="25831" spans="1:7">
      <c r="A25831" s="65"/>
      <c r="B25831" s="65"/>
      <c r="C25831" s="65"/>
      <c r="D25831" s="65"/>
      <c r="E25831" s="65"/>
      <c r="F25831" s="65"/>
      <c r="G25831" s="145"/>
    </row>
    <row r="25832" spans="1:7">
      <c r="A25832" s="65"/>
      <c r="B25832" s="65"/>
      <c r="C25832" s="65"/>
      <c r="D25832" s="65"/>
      <c r="E25832" s="65"/>
      <c r="F25832" s="65"/>
      <c r="G25832" s="145"/>
    </row>
    <row r="25833" spans="1:7">
      <c r="A25833" s="65"/>
      <c r="B25833" s="65"/>
      <c r="C25833" s="65"/>
      <c r="D25833" s="65"/>
      <c r="E25833" s="65"/>
      <c r="F25833" s="65"/>
      <c r="G25833" s="145"/>
    </row>
    <row r="25834" spans="1:7">
      <c r="A25834" s="65"/>
      <c r="B25834" s="65"/>
      <c r="C25834" s="65"/>
      <c r="D25834" s="65"/>
      <c r="E25834" s="65"/>
      <c r="F25834" s="65"/>
      <c r="G25834" s="145"/>
    </row>
    <row r="25835" spans="1:7">
      <c r="A25835" s="65"/>
      <c r="B25835" s="65"/>
      <c r="C25835" s="65"/>
      <c r="D25835" s="65"/>
      <c r="E25835" s="65"/>
      <c r="F25835" s="65"/>
      <c r="G25835" s="145"/>
    </row>
    <row r="25836" spans="1:7">
      <c r="A25836" s="65"/>
      <c r="B25836" s="65"/>
      <c r="C25836" s="65"/>
      <c r="D25836" s="65"/>
      <c r="E25836" s="65"/>
      <c r="F25836" s="65"/>
      <c r="G25836" s="145"/>
    </row>
    <row r="25837" spans="1:7">
      <c r="A25837" s="65"/>
      <c r="B25837" s="65"/>
      <c r="C25837" s="65"/>
      <c r="D25837" s="65"/>
      <c r="E25837" s="65"/>
      <c r="F25837" s="65"/>
      <c r="G25837" s="145"/>
    </row>
    <row r="25838" spans="1:7">
      <c r="A25838" s="65"/>
      <c r="B25838" s="65"/>
      <c r="C25838" s="65"/>
      <c r="D25838" s="65"/>
      <c r="E25838" s="65"/>
      <c r="F25838" s="65"/>
      <c r="G25838" s="145"/>
    </row>
    <row r="25839" spans="1:7">
      <c r="A25839" s="65"/>
      <c r="B25839" s="65"/>
      <c r="C25839" s="65"/>
      <c r="D25839" s="65"/>
      <c r="E25839" s="65"/>
      <c r="F25839" s="65"/>
      <c r="G25839" s="145"/>
    </row>
    <row r="25840" spans="1:7">
      <c r="A25840" s="65"/>
      <c r="B25840" s="65"/>
      <c r="C25840" s="65"/>
      <c r="D25840" s="65"/>
      <c r="E25840" s="65"/>
      <c r="F25840" s="65"/>
      <c r="G25840" s="145"/>
    </row>
    <row r="25841" spans="1:7">
      <c r="A25841" s="65"/>
      <c r="B25841" s="65"/>
      <c r="C25841" s="65"/>
      <c r="D25841" s="65"/>
      <c r="E25841" s="65"/>
      <c r="F25841" s="65"/>
      <c r="G25841" s="145"/>
    </row>
    <row r="25842" spans="1:7">
      <c r="A25842" s="65"/>
      <c r="B25842" s="65"/>
      <c r="C25842" s="65"/>
      <c r="D25842" s="65"/>
      <c r="E25842" s="65"/>
      <c r="F25842" s="65"/>
      <c r="G25842" s="145"/>
    </row>
    <row r="25843" spans="1:7">
      <c r="A25843" s="65"/>
      <c r="B25843" s="65"/>
      <c r="C25843" s="65"/>
      <c r="D25843" s="65"/>
      <c r="E25843" s="65"/>
      <c r="F25843" s="65"/>
      <c r="G25843" s="145"/>
    </row>
    <row r="25844" spans="1:7">
      <c r="A25844" s="65"/>
      <c r="B25844" s="65"/>
      <c r="C25844" s="65"/>
      <c r="D25844" s="65"/>
      <c r="E25844" s="65"/>
      <c r="F25844" s="65"/>
      <c r="G25844" s="145"/>
    </row>
    <row r="25845" spans="1:7">
      <c r="A25845" s="65"/>
      <c r="B25845" s="65"/>
      <c r="C25845" s="65"/>
      <c r="D25845" s="65"/>
      <c r="E25845" s="65"/>
      <c r="F25845" s="65"/>
      <c r="G25845" s="145"/>
    </row>
    <row r="25846" spans="1:7">
      <c r="A25846" s="65"/>
      <c r="B25846" s="65"/>
      <c r="C25846" s="65"/>
      <c r="D25846" s="65"/>
      <c r="E25846" s="65"/>
      <c r="F25846" s="65"/>
      <c r="G25846" s="145"/>
    </row>
    <row r="25847" spans="1:7">
      <c r="A25847" s="65"/>
      <c r="B25847" s="65"/>
      <c r="C25847" s="65"/>
      <c r="D25847" s="65"/>
      <c r="E25847" s="65"/>
      <c r="F25847" s="65"/>
      <c r="G25847" s="145"/>
    </row>
    <row r="25848" spans="1:7">
      <c r="A25848" s="65"/>
      <c r="B25848" s="65"/>
      <c r="C25848" s="65"/>
      <c r="D25848" s="65"/>
      <c r="E25848" s="65"/>
      <c r="F25848" s="65"/>
      <c r="G25848" s="145"/>
    </row>
    <row r="25849" spans="1:7">
      <c r="A25849" s="65"/>
      <c r="B25849" s="65"/>
      <c r="C25849" s="65"/>
      <c r="D25849" s="65"/>
      <c r="E25849" s="65"/>
      <c r="F25849" s="65"/>
      <c r="G25849" s="145"/>
    </row>
    <row r="25850" spans="1:7">
      <c r="A25850" s="65"/>
      <c r="B25850" s="65"/>
      <c r="C25850" s="65"/>
      <c r="D25850" s="65"/>
      <c r="E25850" s="65"/>
      <c r="F25850" s="65"/>
      <c r="G25850" s="145"/>
    </row>
    <row r="25851" spans="1:7">
      <c r="A25851" s="65"/>
      <c r="B25851" s="65"/>
      <c r="C25851" s="65"/>
      <c r="D25851" s="65"/>
      <c r="E25851" s="65"/>
      <c r="F25851" s="65"/>
      <c r="G25851" s="145"/>
    </row>
    <row r="25852" spans="1:7">
      <c r="A25852" s="65"/>
      <c r="B25852" s="65"/>
      <c r="C25852" s="65"/>
      <c r="D25852" s="65"/>
      <c r="E25852" s="65"/>
      <c r="F25852" s="65"/>
      <c r="G25852" s="145"/>
    </row>
    <row r="25853" spans="1:7">
      <c r="A25853" s="65"/>
      <c r="B25853" s="65"/>
      <c r="C25853" s="65"/>
      <c r="D25853" s="65"/>
      <c r="E25853" s="65"/>
      <c r="F25853" s="65"/>
      <c r="G25853" s="145"/>
    </row>
    <row r="25854" spans="1:7">
      <c r="A25854" s="65"/>
      <c r="B25854" s="65"/>
      <c r="C25854" s="65"/>
      <c r="D25854" s="65"/>
      <c r="E25854" s="65"/>
      <c r="F25854" s="65"/>
      <c r="G25854" s="145"/>
    </row>
    <row r="25855" spans="1:7">
      <c r="A25855" s="65"/>
      <c r="B25855" s="65"/>
      <c r="C25855" s="65"/>
      <c r="D25855" s="65"/>
      <c r="E25855" s="65"/>
      <c r="F25855" s="65"/>
      <c r="G25855" s="145"/>
    </row>
    <row r="25856" spans="1:7">
      <c r="A25856" s="65"/>
      <c r="B25856" s="65"/>
      <c r="C25856" s="65"/>
      <c r="D25856" s="65"/>
      <c r="E25856" s="65"/>
      <c r="F25856" s="65"/>
      <c r="G25856" s="145"/>
    </row>
    <row r="25857" spans="1:7">
      <c r="A25857" s="65"/>
      <c r="B25857" s="65"/>
      <c r="C25857" s="65"/>
      <c r="D25857" s="65"/>
      <c r="E25857" s="65"/>
      <c r="F25857" s="65"/>
      <c r="G25857" s="145"/>
    </row>
    <row r="25858" spans="1:7">
      <c r="A25858" s="65"/>
      <c r="B25858" s="65"/>
      <c r="C25858" s="65"/>
      <c r="D25858" s="65"/>
      <c r="E25858" s="65"/>
      <c r="F25858" s="65"/>
      <c r="G25858" s="145"/>
    </row>
    <row r="25859" spans="1:7">
      <c r="A25859" s="65"/>
      <c r="B25859" s="65"/>
      <c r="C25859" s="65"/>
      <c r="D25859" s="65"/>
      <c r="E25859" s="65"/>
      <c r="F25859" s="65"/>
      <c r="G25859" s="145"/>
    </row>
    <row r="25860" spans="1:7">
      <c r="A25860" s="65"/>
      <c r="B25860" s="65"/>
      <c r="C25860" s="65"/>
      <c r="D25860" s="65"/>
      <c r="E25860" s="65"/>
      <c r="F25860" s="65"/>
      <c r="G25860" s="145"/>
    </row>
    <row r="25861" spans="1:7">
      <c r="A25861" s="65"/>
      <c r="B25861" s="65"/>
      <c r="C25861" s="65"/>
      <c r="D25861" s="65"/>
      <c r="E25861" s="65"/>
      <c r="F25861" s="65"/>
      <c r="G25861" s="145"/>
    </row>
    <row r="25862" spans="1:7">
      <c r="A25862" s="65"/>
      <c r="B25862" s="65"/>
      <c r="C25862" s="65"/>
      <c r="D25862" s="65"/>
      <c r="E25862" s="65"/>
      <c r="F25862" s="65"/>
      <c r="G25862" s="145"/>
    </row>
    <row r="25863" spans="1:7">
      <c r="A25863" s="65"/>
      <c r="B25863" s="65"/>
      <c r="C25863" s="65"/>
      <c r="D25863" s="65"/>
      <c r="E25863" s="65"/>
      <c r="F25863" s="65"/>
      <c r="G25863" s="145"/>
    </row>
    <row r="25864" spans="1:7">
      <c r="A25864" s="65"/>
      <c r="B25864" s="65"/>
      <c r="C25864" s="65"/>
      <c r="D25864" s="65"/>
      <c r="E25864" s="65"/>
      <c r="F25864" s="65"/>
      <c r="G25864" s="145"/>
    </row>
    <row r="25865" spans="1:7">
      <c r="A25865" s="65"/>
      <c r="B25865" s="65"/>
      <c r="C25865" s="65"/>
      <c r="D25865" s="65"/>
      <c r="E25865" s="65"/>
      <c r="F25865" s="65"/>
      <c r="G25865" s="145"/>
    </row>
    <row r="25866" spans="1:7">
      <c r="A25866" s="65"/>
      <c r="B25866" s="65"/>
      <c r="C25866" s="65"/>
      <c r="D25866" s="65"/>
      <c r="E25866" s="65"/>
      <c r="F25866" s="65"/>
      <c r="G25866" s="145"/>
    </row>
    <row r="25867" spans="1:7">
      <c r="A25867" s="65"/>
      <c r="B25867" s="65"/>
      <c r="C25867" s="65"/>
      <c r="D25867" s="65"/>
      <c r="E25867" s="65"/>
      <c r="F25867" s="65"/>
      <c r="G25867" s="145"/>
    </row>
    <row r="25868" spans="1:7">
      <c r="A25868" s="65"/>
      <c r="B25868" s="65"/>
      <c r="C25868" s="65"/>
      <c r="D25868" s="65"/>
      <c r="E25868" s="65"/>
      <c r="F25868" s="65"/>
      <c r="G25868" s="145"/>
    </row>
    <row r="25869" spans="1:7">
      <c r="A25869" s="65"/>
      <c r="B25869" s="65"/>
      <c r="C25869" s="65"/>
      <c r="D25869" s="65"/>
      <c r="E25869" s="65"/>
      <c r="F25869" s="65"/>
      <c r="G25869" s="145"/>
    </row>
    <row r="25870" spans="1:7">
      <c r="A25870" s="65"/>
      <c r="B25870" s="65"/>
      <c r="C25870" s="65"/>
      <c r="D25870" s="65"/>
      <c r="E25870" s="65"/>
      <c r="F25870" s="65"/>
      <c r="G25870" s="145"/>
    </row>
    <row r="25871" spans="1:7">
      <c r="A25871" s="65"/>
      <c r="B25871" s="65"/>
      <c r="C25871" s="65"/>
      <c r="D25871" s="65"/>
      <c r="E25871" s="65"/>
      <c r="F25871" s="65"/>
      <c r="G25871" s="145"/>
    </row>
    <row r="25872" spans="1:7">
      <c r="A25872" s="65"/>
      <c r="B25872" s="65"/>
      <c r="C25872" s="65"/>
      <c r="D25872" s="65"/>
      <c r="E25872" s="65"/>
      <c r="F25872" s="65"/>
      <c r="G25872" s="145"/>
    </row>
    <row r="25873" spans="1:7">
      <c r="A25873" s="65"/>
      <c r="B25873" s="65"/>
      <c r="C25873" s="65"/>
      <c r="D25873" s="65"/>
      <c r="E25873" s="65"/>
      <c r="F25873" s="65"/>
      <c r="G25873" s="145"/>
    </row>
    <row r="25874" spans="1:7">
      <c r="A25874" s="65"/>
      <c r="B25874" s="65"/>
      <c r="C25874" s="65"/>
      <c r="D25874" s="65"/>
      <c r="E25874" s="65"/>
      <c r="F25874" s="65"/>
      <c r="G25874" s="145"/>
    </row>
    <row r="25875" spans="1:7">
      <c r="A25875" s="65"/>
      <c r="B25875" s="65"/>
      <c r="C25875" s="65"/>
      <c r="D25875" s="65"/>
      <c r="E25875" s="65"/>
      <c r="F25875" s="65"/>
      <c r="G25875" s="145"/>
    </row>
    <row r="25876" spans="1:7">
      <c r="A25876" s="65"/>
      <c r="B25876" s="65"/>
      <c r="C25876" s="65"/>
      <c r="D25876" s="65"/>
      <c r="E25876" s="65"/>
      <c r="F25876" s="65"/>
      <c r="G25876" s="145"/>
    </row>
    <row r="25877" spans="1:7">
      <c r="A25877" s="65"/>
      <c r="B25877" s="65"/>
      <c r="C25877" s="65"/>
      <c r="D25877" s="65"/>
      <c r="E25877" s="65"/>
      <c r="F25877" s="65"/>
      <c r="G25877" s="145"/>
    </row>
    <row r="25878" spans="1:7">
      <c r="A25878" s="65"/>
      <c r="B25878" s="65"/>
      <c r="C25878" s="65"/>
      <c r="D25878" s="65"/>
      <c r="E25878" s="65"/>
      <c r="F25878" s="65"/>
      <c r="G25878" s="145"/>
    </row>
    <row r="25879" spans="1:7">
      <c r="A25879" s="65"/>
      <c r="B25879" s="65"/>
      <c r="C25879" s="65"/>
      <c r="D25879" s="65"/>
      <c r="E25879" s="65"/>
      <c r="F25879" s="65"/>
      <c r="G25879" s="145"/>
    </row>
    <row r="25880" spans="1:7">
      <c r="A25880" s="65"/>
      <c r="B25880" s="65"/>
      <c r="C25880" s="65"/>
      <c r="D25880" s="65"/>
      <c r="E25880" s="65"/>
      <c r="F25880" s="65"/>
      <c r="G25880" s="145"/>
    </row>
    <row r="25881" spans="1:7">
      <c r="A25881" s="65"/>
      <c r="B25881" s="65"/>
      <c r="C25881" s="65"/>
      <c r="D25881" s="65"/>
      <c r="E25881" s="65"/>
      <c r="F25881" s="65"/>
      <c r="G25881" s="145"/>
    </row>
    <row r="25882" spans="1:7">
      <c r="A25882" s="65"/>
      <c r="B25882" s="65"/>
      <c r="C25882" s="65"/>
      <c r="D25882" s="65"/>
      <c r="E25882" s="65"/>
      <c r="F25882" s="65"/>
      <c r="G25882" s="145"/>
    </row>
    <row r="25883" spans="1:7">
      <c r="A25883" s="65"/>
      <c r="B25883" s="65"/>
      <c r="C25883" s="65"/>
      <c r="D25883" s="65"/>
      <c r="E25883" s="65"/>
      <c r="F25883" s="65"/>
      <c r="G25883" s="145"/>
    </row>
    <row r="25884" spans="1:7">
      <c r="A25884" s="65"/>
      <c r="B25884" s="65"/>
      <c r="C25884" s="65"/>
      <c r="D25884" s="65"/>
      <c r="E25884" s="65"/>
      <c r="F25884" s="65"/>
      <c r="G25884" s="145"/>
    </row>
    <row r="25885" spans="1:7">
      <c r="A25885" s="65"/>
      <c r="B25885" s="65"/>
      <c r="C25885" s="65"/>
      <c r="D25885" s="65"/>
      <c r="E25885" s="65"/>
      <c r="F25885" s="65"/>
      <c r="G25885" s="145"/>
    </row>
    <row r="25886" spans="1:7">
      <c r="A25886" s="65"/>
      <c r="B25886" s="65"/>
      <c r="C25886" s="65"/>
      <c r="D25886" s="65"/>
      <c r="E25886" s="65"/>
      <c r="F25886" s="65"/>
      <c r="G25886" s="145"/>
    </row>
    <row r="25887" spans="1:7">
      <c r="A25887" s="65"/>
      <c r="B25887" s="65"/>
      <c r="C25887" s="65"/>
      <c r="D25887" s="65"/>
      <c r="E25887" s="65"/>
      <c r="F25887" s="65"/>
      <c r="G25887" s="145"/>
    </row>
    <row r="25888" spans="1:7">
      <c r="A25888" s="65"/>
      <c r="B25888" s="65"/>
      <c r="C25888" s="65"/>
      <c r="D25888" s="65"/>
      <c r="E25888" s="65"/>
      <c r="F25888" s="65"/>
      <c r="G25888" s="145"/>
    </row>
    <row r="25889" spans="1:7">
      <c r="A25889" s="65"/>
      <c r="B25889" s="65"/>
      <c r="C25889" s="65"/>
      <c r="D25889" s="65"/>
      <c r="E25889" s="65"/>
      <c r="F25889" s="65"/>
      <c r="G25889" s="145"/>
    </row>
    <row r="25890" spans="1:7">
      <c r="A25890" s="65"/>
      <c r="B25890" s="65"/>
      <c r="C25890" s="65"/>
      <c r="D25890" s="65"/>
      <c r="E25890" s="65"/>
      <c r="F25890" s="65"/>
      <c r="G25890" s="145"/>
    </row>
    <row r="25891" spans="1:7">
      <c r="A25891" s="65"/>
      <c r="B25891" s="65"/>
      <c r="C25891" s="65"/>
      <c r="D25891" s="65"/>
      <c r="E25891" s="65"/>
      <c r="F25891" s="65"/>
      <c r="G25891" s="145"/>
    </row>
    <row r="25892" spans="1:7">
      <c r="A25892" s="65"/>
      <c r="B25892" s="65"/>
      <c r="C25892" s="65"/>
      <c r="D25892" s="65"/>
      <c r="E25892" s="65"/>
      <c r="F25892" s="65"/>
      <c r="G25892" s="145"/>
    </row>
    <row r="25893" spans="1:7">
      <c r="A25893" s="65"/>
      <c r="B25893" s="65"/>
      <c r="C25893" s="65"/>
      <c r="D25893" s="65"/>
      <c r="E25893" s="65"/>
      <c r="F25893" s="65"/>
      <c r="G25893" s="145"/>
    </row>
    <row r="25894" spans="1:7">
      <c r="A25894" s="65"/>
      <c r="B25894" s="65"/>
      <c r="C25894" s="65"/>
      <c r="D25894" s="65"/>
      <c r="E25894" s="65"/>
      <c r="F25894" s="65"/>
      <c r="G25894" s="145"/>
    </row>
    <row r="25895" spans="1:7">
      <c r="A25895" s="65"/>
      <c r="B25895" s="65"/>
      <c r="C25895" s="65"/>
      <c r="D25895" s="65"/>
      <c r="E25895" s="65"/>
      <c r="F25895" s="65"/>
      <c r="G25895" s="145"/>
    </row>
    <row r="25896" spans="1:7">
      <c r="A25896" s="65"/>
      <c r="B25896" s="65"/>
      <c r="C25896" s="65"/>
      <c r="D25896" s="65"/>
      <c r="E25896" s="65"/>
      <c r="F25896" s="65"/>
      <c r="G25896" s="145"/>
    </row>
    <row r="25897" spans="1:7">
      <c r="A25897" s="65"/>
      <c r="B25897" s="65"/>
      <c r="C25897" s="65"/>
      <c r="D25897" s="65"/>
      <c r="E25897" s="65"/>
      <c r="F25897" s="65"/>
      <c r="G25897" s="145"/>
    </row>
    <row r="25898" spans="1:7">
      <c r="A25898" s="65"/>
      <c r="B25898" s="65"/>
      <c r="C25898" s="65"/>
      <c r="D25898" s="65"/>
      <c r="E25898" s="65"/>
      <c r="F25898" s="65"/>
      <c r="G25898" s="145"/>
    </row>
    <row r="25899" spans="1:7">
      <c r="A25899" s="65"/>
      <c r="B25899" s="65"/>
      <c r="C25899" s="65"/>
      <c r="D25899" s="65"/>
      <c r="E25899" s="65"/>
      <c r="F25899" s="65"/>
      <c r="G25899" s="145"/>
    </row>
    <row r="25900" spans="1:7">
      <c r="A25900" s="65"/>
      <c r="B25900" s="65"/>
      <c r="C25900" s="65"/>
      <c r="D25900" s="65"/>
      <c r="E25900" s="65"/>
      <c r="F25900" s="65"/>
      <c r="G25900" s="145"/>
    </row>
    <row r="25901" spans="1:7">
      <c r="A25901" s="65"/>
      <c r="B25901" s="65"/>
      <c r="C25901" s="65"/>
      <c r="D25901" s="65"/>
      <c r="E25901" s="65"/>
      <c r="F25901" s="65"/>
      <c r="G25901" s="145"/>
    </row>
    <row r="25902" spans="1:7">
      <c r="A25902" s="65"/>
      <c r="B25902" s="65"/>
      <c r="C25902" s="65"/>
      <c r="D25902" s="65"/>
      <c r="E25902" s="65"/>
      <c r="F25902" s="65"/>
      <c r="G25902" s="145"/>
    </row>
    <row r="25903" spans="1:7">
      <c r="A25903" s="65"/>
      <c r="B25903" s="65"/>
      <c r="C25903" s="65"/>
      <c r="D25903" s="65"/>
      <c r="E25903" s="65"/>
      <c r="F25903" s="65"/>
      <c r="G25903" s="145"/>
    </row>
    <row r="25904" spans="1:7">
      <c r="A25904" s="65"/>
      <c r="B25904" s="65"/>
      <c r="C25904" s="65"/>
      <c r="D25904" s="65"/>
      <c r="E25904" s="65"/>
      <c r="F25904" s="65"/>
      <c r="G25904" s="145"/>
    </row>
    <row r="25905" spans="1:7">
      <c r="A25905" s="65"/>
      <c r="B25905" s="65"/>
      <c r="C25905" s="65"/>
      <c r="D25905" s="65"/>
      <c r="E25905" s="65"/>
      <c r="F25905" s="65"/>
      <c r="G25905" s="145"/>
    </row>
    <row r="25906" spans="1:7">
      <c r="A25906" s="65"/>
      <c r="B25906" s="65"/>
      <c r="C25906" s="65"/>
      <c r="D25906" s="65"/>
      <c r="E25906" s="65"/>
      <c r="F25906" s="65"/>
      <c r="G25906" s="145"/>
    </row>
    <row r="25907" spans="1:7">
      <c r="A25907" s="65"/>
      <c r="B25907" s="65"/>
      <c r="C25907" s="65"/>
      <c r="D25907" s="65"/>
      <c r="E25907" s="65"/>
      <c r="F25907" s="65"/>
      <c r="G25907" s="145"/>
    </row>
    <row r="25908" spans="1:7">
      <c r="A25908" s="65"/>
      <c r="B25908" s="65"/>
      <c r="C25908" s="65"/>
      <c r="D25908" s="65"/>
      <c r="E25908" s="65"/>
      <c r="F25908" s="65"/>
      <c r="G25908" s="145"/>
    </row>
    <row r="25909" spans="1:7">
      <c r="A25909" s="65"/>
      <c r="B25909" s="65"/>
      <c r="C25909" s="65"/>
      <c r="D25909" s="65"/>
      <c r="E25909" s="65"/>
      <c r="F25909" s="65"/>
      <c r="G25909" s="145"/>
    </row>
    <row r="25910" spans="1:7">
      <c r="A25910" s="65"/>
      <c r="B25910" s="65"/>
      <c r="C25910" s="65"/>
      <c r="D25910" s="65"/>
      <c r="E25910" s="65"/>
      <c r="F25910" s="65"/>
      <c r="G25910" s="145"/>
    </row>
    <row r="25911" spans="1:7">
      <c r="A25911" s="65"/>
      <c r="B25911" s="65"/>
      <c r="C25911" s="65"/>
      <c r="D25911" s="65"/>
      <c r="E25911" s="65"/>
      <c r="F25911" s="65"/>
      <c r="G25911" s="145"/>
    </row>
    <row r="25912" spans="1:7">
      <c r="A25912" s="65"/>
      <c r="B25912" s="65"/>
      <c r="C25912" s="65"/>
      <c r="D25912" s="65"/>
      <c r="E25912" s="65"/>
      <c r="F25912" s="65"/>
      <c r="G25912" s="145"/>
    </row>
    <row r="25913" spans="1:7">
      <c r="A25913" s="65"/>
      <c r="B25913" s="65"/>
      <c r="C25913" s="65"/>
      <c r="D25913" s="65"/>
      <c r="E25913" s="65"/>
      <c r="F25913" s="65"/>
      <c r="G25913" s="145"/>
    </row>
    <row r="25914" spans="1:7">
      <c r="A25914" s="65"/>
      <c r="B25914" s="65"/>
      <c r="C25914" s="65"/>
      <c r="D25914" s="65"/>
      <c r="E25914" s="65"/>
      <c r="F25914" s="65"/>
      <c r="G25914" s="145"/>
    </row>
    <row r="25915" spans="1:7">
      <c r="A25915" s="65"/>
      <c r="B25915" s="65"/>
      <c r="C25915" s="65"/>
      <c r="D25915" s="65"/>
      <c r="E25915" s="65"/>
      <c r="F25915" s="65"/>
      <c r="G25915" s="145"/>
    </row>
    <row r="25916" spans="1:7">
      <c r="A25916" s="65"/>
      <c r="B25916" s="65"/>
      <c r="C25916" s="65"/>
      <c r="D25916" s="65"/>
      <c r="E25916" s="65"/>
      <c r="F25916" s="65"/>
      <c r="G25916" s="145"/>
    </row>
    <row r="25917" spans="1:7">
      <c r="A25917" s="65"/>
      <c r="B25917" s="65"/>
      <c r="C25917" s="65"/>
      <c r="D25917" s="65"/>
      <c r="E25917" s="65"/>
      <c r="F25917" s="65"/>
      <c r="G25917" s="145"/>
    </row>
    <row r="25918" spans="1:7">
      <c r="A25918" s="65"/>
      <c r="B25918" s="65"/>
      <c r="C25918" s="65"/>
      <c r="D25918" s="65"/>
      <c r="E25918" s="65"/>
      <c r="F25918" s="65"/>
      <c r="G25918" s="145"/>
    </row>
    <row r="25919" spans="1:7">
      <c r="A25919" s="65"/>
      <c r="B25919" s="65"/>
      <c r="C25919" s="65"/>
      <c r="D25919" s="65"/>
      <c r="E25919" s="65"/>
      <c r="F25919" s="65"/>
      <c r="G25919" s="145"/>
    </row>
    <row r="25920" spans="1:7">
      <c r="A25920" s="65"/>
      <c r="B25920" s="65"/>
      <c r="C25920" s="65"/>
      <c r="D25920" s="65"/>
      <c r="E25920" s="65"/>
      <c r="F25920" s="65"/>
      <c r="G25920" s="145"/>
    </row>
    <row r="25921" spans="1:7">
      <c r="A25921" s="65"/>
      <c r="B25921" s="65"/>
      <c r="C25921" s="65"/>
      <c r="D25921" s="65"/>
      <c r="E25921" s="65"/>
      <c r="F25921" s="65"/>
      <c r="G25921" s="145"/>
    </row>
    <row r="25922" spans="1:7">
      <c r="A25922" s="65"/>
      <c r="B25922" s="65"/>
      <c r="C25922" s="65"/>
      <c r="D25922" s="65"/>
      <c r="E25922" s="65"/>
      <c r="F25922" s="65"/>
      <c r="G25922" s="145"/>
    </row>
    <row r="25923" spans="1:7">
      <c r="A25923" s="65"/>
      <c r="B25923" s="65"/>
      <c r="C25923" s="65"/>
      <c r="D25923" s="65"/>
      <c r="E25923" s="65"/>
      <c r="F25923" s="65"/>
      <c r="G25923" s="145"/>
    </row>
    <row r="25924" spans="1:7">
      <c r="A25924" s="65"/>
      <c r="B25924" s="65"/>
      <c r="C25924" s="65"/>
      <c r="D25924" s="65"/>
      <c r="E25924" s="65"/>
      <c r="F25924" s="65"/>
      <c r="G25924" s="145"/>
    </row>
    <row r="25925" spans="1:7">
      <c r="A25925" s="65"/>
      <c r="B25925" s="65"/>
      <c r="C25925" s="65"/>
      <c r="D25925" s="65"/>
      <c r="E25925" s="65"/>
      <c r="F25925" s="65"/>
      <c r="G25925" s="145"/>
    </row>
    <row r="25926" spans="1:7">
      <c r="A25926" s="65"/>
      <c r="B25926" s="65"/>
      <c r="C25926" s="65"/>
      <c r="D25926" s="65"/>
      <c r="E25926" s="65"/>
      <c r="F25926" s="65"/>
      <c r="G25926" s="145"/>
    </row>
    <row r="25927" spans="1:7">
      <c r="A25927" s="65"/>
      <c r="B25927" s="65"/>
      <c r="C25927" s="65"/>
      <c r="D25927" s="65"/>
      <c r="E25927" s="65"/>
      <c r="F25927" s="65"/>
      <c r="G25927" s="145"/>
    </row>
    <row r="25928" spans="1:7">
      <c r="A25928" s="65"/>
      <c r="B25928" s="65"/>
      <c r="C25928" s="65"/>
      <c r="D25928" s="65"/>
      <c r="E25928" s="65"/>
      <c r="F25928" s="65"/>
      <c r="G25928" s="145"/>
    </row>
    <row r="25929" spans="1:7">
      <c r="A25929" s="65"/>
      <c r="B25929" s="65"/>
      <c r="C25929" s="65"/>
      <c r="D25929" s="65"/>
      <c r="E25929" s="65"/>
      <c r="F25929" s="65"/>
      <c r="G25929" s="145"/>
    </row>
    <row r="25930" spans="1:7">
      <c r="A25930" s="65"/>
      <c r="B25930" s="65"/>
      <c r="C25930" s="65"/>
      <c r="D25930" s="65"/>
      <c r="E25930" s="65"/>
      <c r="F25930" s="65"/>
      <c r="G25930" s="145"/>
    </row>
    <row r="25931" spans="1:7">
      <c r="A25931" s="65"/>
      <c r="B25931" s="65"/>
      <c r="C25931" s="65"/>
      <c r="D25931" s="65"/>
      <c r="E25931" s="65"/>
      <c r="F25931" s="65"/>
      <c r="G25931" s="145"/>
    </row>
    <row r="25932" spans="1:7">
      <c r="A25932" s="65"/>
      <c r="B25932" s="65"/>
      <c r="C25932" s="65"/>
      <c r="D25932" s="65"/>
      <c r="E25932" s="65"/>
      <c r="F25932" s="65"/>
      <c r="G25932" s="145"/>
    </row>
    <row r="25933" spans="1:7">
      <c r="A25933" s="65"/>
      <c r="B25933" s="65"/>
      <c r="C25933" s="65"/>
      <c r="D25933" s="65"/>
      <c r="E25933" s="65"/>
      <c r="F25933" s="65"/>
      <c r="G25933" s="145"/>
    </row>
    <row r="25934" spans="1:7">
      <c r="A25934" s="65"/>
      <c r="B25934" s="65"/>
      <c r="C25934" s="65"/>
      <c r="D25934" s="65"/>
      <c r="E25934" s="65"/>
      <c r="F25934" s="65"/>
      <c r="G25934" s="145"/>
    </row>
    <row r="25935" spans="1:7">
      <c r="A25935" s="65"/>
      <c r="B25935" s="65"/>
      <c r="C25935" s="65"/>
      <c r="D25935" s="65"/>
      <c r="E25935" s="65"/>
      <c r="F25935" s="65"/>
      <c r="G25935" s="145"/>
    </row>
    <row r="25936" spans="1:7">
      <c r="A25936" s="65"/>
      <c r="B25936" s="65"/>
      <c r="C25936" s="65"/>
      <c r="D25936" s="65"/>
      <c r="E25936" s="65"/>
      <c r="F25936" s="65"/>
      <c r="G25936" s="145"/>
    </row>
    <row r="25937" spans="1:7">
      <c r="A25937" s="65"/>
      <c r="B25937" s="65"/>
      <c r="C25937" s="65"/>
      <c r="D25937" s="65"/>
      <c r="E25937" s="65"/>
      <c r="F25937" s="65"/>
      <c r="G25937" s="145"/>
    </row>
    <row r="25938" spans="1:7">
      <c r="A25938" s="65"/>
      <c r="B25938" s="65"/>
      <c r="C25938" s="65"/>
      <c r="D25938" s="65"/>
      <c r="E25938" s="65"/>
      <c r="F25938" s="65"/>
      <c r="G25938" s="145"/>
    </row>
    <row r="25939" spans="1:7">
      <c r="A25939" s="65"/>
      <c r="B25939" s="65"/>
      <c r="C25939" s="65"/>
      <c r="D25939" s="65"/>
      <c r="E25939" s="65"/>
      <c r="F25939" s="65"/>
      <c r="G25939" s="145"/>
    </row>
    <row r="25940" spans="1:7">
      <c r="A25940" s="65"/>
      <c r="B25940" s="65"/>
      <c r="C25940" s="65"/>
      <c r="D25940" s="65"/>
      <c r="E25940" s="65"/>
      <c r="F25940" s="65"/>
      <c r="G25940" s="145"/>
    </row>
    <row r="25941" spans="1:7">
      <c r="A25941" s="65"/>
      <c r="B25941" s="65"/>
      <c r="C25941" s="65"/>
      <c r="D25941" s="65"/>
      <c r="E25941" s="65"/>
      <c r="F25941" s="65"/>
      <c r="G25941" s="145"/>
    </row>
    <row r="25942" spans="1:7">
      <c r="A25942" s="65"/>
      <c r="B25942" s="65"/>
      <c r="C25942" s="65"/>
      <c r="D25942" s="65"/>
      <c r="E25942" s="65"/>
      <c r="F25942" s="65"/>
      <c r="G25942" s="145"/>
    </row>
    <row r="25943" spans="1:7">
      <c r="A25943" s="65"/>
      <c r="B25943" s="65"/>
      <c r="C25943" s="65"/>
      <c r="D25943" s="65"/>
      <c r="E25943" s="65"/>
      <c r="F25943" s="65"/>
      <c r="G25943" s="145"/>
    </row>
    <row r="25944" spans="1:7">
      <c r="A25944" s="65"/>
      <c r="B25944" s="65"/>
      <c r="C25944" s="65"/>
      <c r="D25944" s="65"/>
      <c r="E25944" s="65"/>
      <c r="F25944" s="65"/>
      <c r="G25944" s="145"/>
    </row>
    <row r="25945" spans="1:7">
      <c r="A25945" s="65"/>
      <c r="B25945" s="65"/>
      <c r="C25945" s="65"/>
      <c r="D25945" s="65"/>
      <c r="E25945" s="65"/>
      <c r="F25945" s="65"/>
      <c r="G25945" s="145"/>
    </row>
    <row r="25946" spans="1:7">
      <c r="A25946" s="65"/>
      <c r="B25946" s="65"/>
      <c r="C25946" s="65"/>
      <c r="D25946" s="65"/>
      <c r="E25946" s="65"/>
      <c r="F25946" s="65"/>
      <c r="G25946" s="145"/>
    </row>
    <row r="25947" spans="1:7">
      <c r="A25947" s="65"/>
      <c r="B25947" s="65"/>
      <c r="C25947" s="65"/>
      <c r="D25947" s="65"/>
      <c r="E25947" s="65"/>
      <c r="F25947" s="65"/>
      <c r="G25947" s="145"/>
    </row>
    <row r="25948" spans="1:7">
      <c r="A25948" s="65"/>
      <c r="B25948" s="65"/>
      <c r="C25948" s="65"/>
      <c r="D25948" s="65"/>
      <c r="E25948" s="65"/>
      <c r="F25948" s="65"/>
      <c r="G25948" s="145"/>
    </row>
    <row r="25949" spans="1:7">
      <c r="A25949" s="65"/>
      <c r="B25949" s="65"/>
      <c r="C25949" s="65"/>
      <c r="D25949" s="65"/>
      <c r="E25949" s="65"/>
      <c r="F25949" s="65"/>
      <c r="G25949" s="145"/>
    </row>
    <row r="25950" spans="1:7">
      <c r="A25950" s="65"/>
      <c r="B25950" s="65"/>
      <c r="C25950" s="65"/>
      <c r="D25950" s="65"/>
      <c r="E25950" s="65"/>
      <c r="F25950" s="65"/>
      <c r="G25950" s="145"/>
    </row>
    <row r="25951" spans="1:7">
      <c r="A25951" s="65"/>
      <c r="B25951" s="65"/>
      <c r="C25951" s="65"/>
      <c r="D25951" s="65"/>
      <c r="E25951" s="65"/>
      <c r="F25951" s="65"/>
      <c r="G25951" s="145"/>
    </row>
    <row r="25952" spans="1:7">
      <c r="A25952" s="65"/>
      <c r="B25952" s="65"/>
      <c r="C25952" s="65"/>
      <c r="D25952" s="65"/>
      <c r="E25952" s="65"/>
      <c r="F25952" s="65"/>
      <c r="G25952" s="145"/>
    </row>
    <row r="25953" spans="1:7">
      <c r="A25953" s="65"/>
      <c r="B25953" s="65"/>
      <c r="C25953" s="65"/>
      <c r="D25953" s="65"/>
      <c r="E25953" s="65"/>
      <c r="F25953" s="65"/>
      <c r="G25953" s="145"/>
    </row>
    <row r="25954" spans="1:7">
      <c r="A25954" s="65"/>
      <c r="B25954" s="65"/>
      <c r="C25954" s="65"/>
      <c r="D25954" s="65"/>
      <c r="E25954" s="65"/>
      <c r="F25954" s="65"/>
      <c r="G25954" s="145"/>
    </row>
    <row r="25955" spans="1:7">
      <c r="A25955" s="65"/>
      <c r="B25955" s="65"/>
      <c r="C25955" s="65"/>
      <c r="D25955" s="65"/>
      <c r="E25955" s="65"/>
      <c r="F25955" s="65"/>
      <c r="G25955" s="145"/>
    </row>
    <row r="25956" spans="1:7">
      <c r="A25956" s="65"/>
      <c r="B25956" s="65"/>
      <c r="C25956" s="65"/>
      <c r="D25956" s="65"/>
      <c r="E25956" s="65"/>
      <c r="F25956" s="65"/>
      <c r="G25956" s="145"/>
    </row>
    <row r="25957" spans="1:7">
      <c r="A25957" s="65"/>
      <c r="B25957" s="65"/>
      <c r="C25957" s="65"/>
      <c r="D25957" s="65"/>
      <c r="E25957" s="65"/>
      <c r="F25957" s="65"/>
      <c r="G25957" s="145"/>
    </row>
    <row r="25958" spans="1:7">
      <c r="A25958" s="65"/>
      <c r="B25958" s="65"/>
      <c r="C25958" s="65"/>
      <c r="D25958" s="65"/>
      <c r="E25958" s="65"/>
      <c r="F25958" s="65"/>
      <c r="G25958" s="145"/>
    </row>
    <row r="25959" spans="1:7">
      <c r="A25959" s="65"/>
      <c r="B25959" s="65"/>
      <c r="C25959" s="65"/>
      <c r="D25959" s="65"/>
      <c r="E25959" s="65"/>
      <c r="F25959" s="65"/>
      <c r="G25959" s="145"/>
    </row>
    <row r="25960" spans="1:7">
      <c r="A25960" s="65"/>
      <c r="B25960" s="65"/>
      <c r="C25960" s="65"/>
      <c r="D25960" s="65"/>
      <c r="E25960" s="65"/>
      <c r="F25960" s="65"/>
      <c r="G25960" s="145"/>
    </row>
    <row r="25961" spans="1:7">
      <c r="A25961" s="65"/>
      <c r="B25961" s="65"/>
      <c r="C25961" s="65"/>
      <c r="D25961" s="65"/>
      <c r="E25961" s="65"/>
      <c r="F25961" s="65"/>
      <c r="G25961" s="145"/>
    </row>
    <row r="25962" spans="1:7">
      <c r="A25962" s="65"/>
      <c r="B25962" s="65"/>
      <c r="C25962" s="65"/>
      <c r="D25962" s="65"/>
      <c r="E25962" s="65"/>
      <c r="F25962" s="65"/>
      <c r="G25962" s="145"/>
    </row>
    <row r="25963" spans="1:7">
      <c r="A25963" s="65"/>
      <c r="B25963" s="65"/>
      <c r="C25963" s="65"/>
      <c r="D25963" s="65"/>
      <c r="E25963" s="65"/>
      <c r="F25963" s="65"/>
      <c r="G25963" s="145"/>
    </row>
    <row r="25964" spans="1:7">
      <c r="A25964" s="65"/>
      <c r="B25964" s="65"/>
      <c r="C25964" s="65"/>
      <c r="D25964" s="65"/>
      <c r="E25964" s="65"/>
      <c r="F25964" s="65"/>
      <c r="G25964" s="145"/>
    </row>
    <row r="25965" spans="1:7">
      <c r="A25965" s="65"/>
      <c r="B25965" s="65"/>
      <c r="C25965" s="65"/>
      <c r="D25965" s="65"/>
      <c r="E25965" s="65"/>
      <c r="F25965" s="65"/>
      <c r="G25965" s="145"/>
    </row>
    <row r="25966" spans="1:7">
      <c r="A25966" s="65"/>
      <c r="B25966" s="65"/>
      <c r="C25966" s="65"/>
      <c r="D25966" s="65"/>
      <c r="E25966" s="65"/>
      <c r="F25966" s="65"/>
      <c r="G25966" s="145"/>
    </row>
    <row r="25967" spans="1:7">
      <c r="A25967" s="65"/>
      <c r="B25967" s="65"/>
      <c r="C25967" s="65"/>
      <c r="D25967" s="65"/>
      <c r="E25967" s="65"/>
      <c r="F25967" s="65"/>
      <c r="G25967" s="145"/>
    </row>
    <row r="25968" spans="1:7">
      <c r="A25968" s="65"/>
      <c r="B25968" s="65"/>
      <c r="C25968" s="65"/>
      <c r="D25968" s="65"/>
      <c r="E25968" s="65"/>
      <c r="F25968" s="65"/>
      <c r="G25968" s="145"/>
    </row>
    <row r="25969" spans="1:7">
      <c r="A25969" s="65"/>
      <c r="B25969" s="65"/>
      <c r="C25969" s="65"/>
      <c r="D25969" s="65"/>
      <c r="E25969" s="65"/>
      <c r="F25969" s="65"/>
      <c r="G25969" s="145"/>
    </row>
    <row r="25970" spans="1:7">
      <c r="A25970" s="65"/>
      <c r="B25970" s="65"/>
      <c r="C25970" s="65"/>
      <c r="D25970" s="65"/>
      <c r="E25970" s="65"/>
      <c r="F25970" s="65"/>
      <c r="G25970" s="145"/>
    </row>
    <row r="25971" spans="1:7">
      <c r="A25971" s="65"/>
      <c r="B25971" s="65"/>
      <c r="C25971" s="65"/>
      <c r="D25971" s="65"/>
      <c r="E25971" s="65"/>
      <c r="F25971" s="65"/>
      <c r="G25971" s="145"/>
    </row>
    <row r="25972" spans="1:7">
      <c r="A25972" s="65"/>
      <c r="B25972" s="65"/>
      <c r="C25972" s="65"/>
      <c r="D25972" s="65"/>
      <c r="E25972" s="65"/>
      <c r="F25972" s="65"/>
      <c r="G25972" s="145"/>
    </row>
    <row r="25973" spans="1:7">
      <c r="A25973" s="65"/>
      <c r="B25973" s="65"/>
      <c r="C25973" s="65"/>
      <c r="D25973" s="65"/>
      <c r="E25973" s="65"/>
      <c r="F25973" s="65"/>
      <c r="G25973" s="145"/>
    </row>
    <row r="25974" spans="1:7">
      <c r="A25974" s="65"/>
      <c r="B25974" s="65"/>
      <c r="C25974" s="65"/>
      <c r="D25974" s="65"/>
      <c r="E25974" s="65"/>
      <c r="F25974" s="65"/>
      <c r="G25974" s="145"/>
    </row>
    <row r="25975" spans="1:7">
      <c r="A25975" s="65"/>
      <c r="B25975" s="65"/>
      <c r="C25975" s="65"/>
      <c r="D25975" s="65"/>
      <c r="E25975" s="65"/>
      <c r="F25975" s="65"/>
      <c r="G25975" s="145"/>
    </row>
    <row r="25976" spans="1:7">
      <c r="A25976" s="65"/>
      <c r="B25976" s="65"/>
      <c r="C25976" s="65"/>
      <c r="D25976" s="65"/>
      <c r="E25976" s="65"/>
      <c r="F25976" s="65"/>
      <c r="G25976" s="145"/>
    </row>
    <row r="25977" spans="1:7">
      <c r="A25977" s="65"/>
      <c r="B25977" s="65"/>
      <c r="C25977" s="65"/>
      <c r="D25977" s="65"/>
      <c r="E25977" s="65"/>
      <c r="F25977" s="65"/>
      <c r="G25977" s="145"/>
    </row>
    <row r="25978" spans="1:7">
      <c r="A25978" s="65"/>
      <c r="B25978" s="65"/>
      <c r="C25978" s="65"/>
      <c r="D25978" s="65"/>
      <c r="E25978" s="65"/>
      <c r="F25978" s="65"/>
      <c r="G25978" s="145"/>
    </row>
    <row r="25979" spans="1:7">
      <c r="A25979" s="65"/>
      <c r="B25979" s="65"/>
      <c r="C25979" s="65"/>
      <c r="D25979" s="65"/>
      <c r="E25979" s="65"/>
      <c r="F25979" s="65"/>
      <c r="G25979" s="145"/>
    </row>
    <row r="25980" spans="1:7">
      <c r="A25980" s="65"/>
      <c r="B25980" s="65"/>
      <c r="C25980" s="65"/>
      <c r="D25980" s="65"/>
      <c r="E25980" s="65"/>
      <c r="F25980" s="65"/>
      <c r="G25980" s="145"/>
    </row>
    <row r="25981" spans="1:7">
      <c r="A25981" s="65"/>
      <c r="B25981" s="65"/>
      <c r="C25981" s="65"/>
      <c r="D25981" s="65"/>
      <c r="E25981" s="65"/>
      <c r="F25981" s="65"/>
      <c r="G25981" s="145"/>
    </row>
    <row r="25982" spans="1:7">
      <c r="A25982" s="65"/>
      <c r="B25982" s="65"/>
      <c r="C25982" s="65"/>
      <c r="D25982" s="65"/>
      <c r="E25982" s="65"/>
      <c r="F25982" s="65"/>
      <c r="G25982" s="145"/>
    </row>
    <row r="25983" spans="1:7">
      <c r="A25983" s="65"/>
      <c r="B25983" s="65"/>
      <c r="C25983" s="65"/>
      <c r="D25983" s="65"/>
      <c r="E25983" s="65"/>
      <c r="F25983" s="65"/>
      <c r="G25983" s="145"/>
    </row>
    <row r="25984" spans="1:7">
      <c r="A25984" s="65"/>
      <c r="B25984" s="65"/>
      <c r="C25984" s="65"/>
      <c r="D25984" s="65"/>
      <c r="E25984" s="65"/>
      <c r="F25984" s="65"/>
      <c r="G25984" s="145"/>
    </row>
    <row r="25985" spans="1:7">
      <c r="A25985" s="65"/>
      <c r="B25985" s="65"/>
      <c r="C25985" s="65"/>
      <c r="D25985" s="65"/>
      <c r="E25985" s="65"/>
      <c r="F25985" s="65"/>
      <c r="G25985" s="145"/>
    </row>
    <row r="25986" spans="1:7">
      <c r="A25986" s="65"/>
      <c r="B25986" s="65"/>
      <c r="C25986" s="65"/>
      <c r="D25986" s="65"/>
      <c r="E25986" s="65"/>
      <c r="F25986" s="65"/>
      <c r="G25986" s="145"/>
    </row>
    <row r="25987" spans="1:7">
      <c r="A25987" s="65"/>
      <c r="B25987" s="65"/>
      <c r="C25987" s="65"/>
      <c r="D25987" s="65"/>
      <c r="E25987" s="65"/>
      <c r="F25987" s="65"/>
      <c r="G25987" s="145"/>
    </row>
    <row r="25988" spans="1:7">
      <c r="A25988" s="65"/>
      <c r="B25988" s="65"/>
      <c r="C25988" s="65"/>
      <c r="D25988" s="65"/>
      <c r="E25988" s="65"/>
      <c r="F25988" s="65"/>
      <c r="G25988" s="145"/>
    </row>
    <row r="25989" spans="1:7">
      <c r="A25989" s="65"/>
      <c r="B25989" s="65"/>
      <c r="C25989" s="65"/>
      <c r="D25989" s="65"/>
      <c r="E25989" s="65"/>
      <c r="F25989" s="65"/>
      <c r="G25989" s="145"/>
    </row>
    <row r="25990" spans="1:7">
      <c r="A25990" s="65"/>
      <c r="B25990" s="65"/>
      <c r="C25990" s="65"/>
      <c r="D25990" s="65"/>
      <c r="E25990" s="65"/>
      <c r="F25990" s="65"/>
      <c r="G25990" s="145"/>
    </row>
    <row r="25991" spans="1:7">
      <c r="A25991" s="65"/>
      <c r="B25991" s="65"/>
      <c r="C25991" s="65"/>
      <c r="D25991" s="65"/>
      <c r="E25991" s="65"/>
      <c r="F25991" s="65"/>
      <c r="G25991" s="145"/>
    </row>
    <row r="25992" spans="1:7">
      <c r="A25992" s="65"/>
      <c r="B25992" s="65"/>
      <c r="C25992" s="65"/>
      <c r="D25992" s="65"/>
      <c r="E25992" s="65"/>
      <c r="F25992" s="65"/>
      <c r="G25992" s="145"/>
    </row>
    <row r="25993" spans="1:7">
      <c r="A25993" s="65"/>
      <c r="B25993" s="65"/>
      <c r="C25993" s="65"/>
      <c r="D25993" s="65"/>
      <c r="E25993" s="65"/>
      <c r="F25993" s="65"/>
      <c r="G25993" s="145"/>
    </row>
    <row r="25994" spans="1:7">
      <c r="A25994" s="65"/>
      <c r="B25994" s="65"/>
      <c r="C25994" s="65"/>
      <c r="D25994" s="65"/>
      <c r="E25994" s="65"/>
      <c r="F25994" s="65"/>
      <c r="G25994" s="145"/>
    </row>
    <row r="25995" spans="1:7">
      <c r="A25995" s="65"/>
      <c r="B25995" s="65"/>
      <c r="C25995" s="65"/>
      <c r="D25995" s="65"/>
      <c r="E25995" s="65"/>
      <c r="F25995" s="65"/>
      <c r="G25995" s="145"/>
    </row>
    <row r="25996" spans="1:7">
      <c r="A25996" s="65"/>
      <c r="B25996" s="65"/>
      <c r="C25996" s="65"/>
      <c r="D25996" s="65"/>
      <c r="E25996" s="65"/>
      <c r="F25996" s="65"/>
      <c r="G25996" s="145"/>
    </row>
    <row r="25997" spans="1:7">
      <c r="A25997" s="65"/>
      <c r="B25997" s="65"/>
      <c r="C25997" s="65"/>
      <c r="D25997" s="65"/>
      <c r="E25997" s="65"/>
      <c r="F25997" s="65"/>
      <c r="G25997" s="145"/>
    </row>
    <row r="25998" spans="1:7">
      <c r="A25998" s="65"/>
      <c r="B25998" s="65"/>
      <c r="C25998" s="65"/>
      <c r="D25998" s="65"/>
      <c r="E25998" s="65"/>
      <c r="F25998" s="65"/>
      <c r="G25998" s="145"/>
    </row>
    <row r="25999" spans="1:7">
      <c r="A25999" s="65"/>
      <c r="B25999" s="65"/>
      <c r="C25999" s="65"/>
      <c r="D25999" s="65"/>
      <c r="E25999" s="65"/>
      <c r="F25999" s="65"/>
      <c r="G25999" s="145"/>
    </row>
    <row r="26000" spans="1:7">
      <c r="A26000" s="65"/>
      <c r="B26000" s="65"/>
      <c r="C26000" s="65"/>
      <c r="D26000" s="65"/>
      <c r="E26000" s="65"/>
      <c r="F26000" s="65"/>
      <c r="G26000" s="145"/>
    </row>
    <row r="26001" spans="1:7">
      <c r="A26001" s="65"/>
      <c r="B26001" s="65"/>
      <c r="C26001" s="65"/>
      <c r="D26001" s="65"/>
      <c r="E26001" s="65"/>
      <c r="F26001" s="65"/>
      <c r="G26001" s="145"/>
    </row>
    <row r="26002" spans="1:7">
      <c r="A26002" s="65"/>
      <c r="B26002" s="65"/>
      <c r="C26002" s="65"/>
      <c r="D26002" s="65"/>
      <c r="E26002" s="65"/>
      <c r="F26002" s="65"/>
      <c r="G26002" s="145"/>
    </row>
    <row r="26003" spans="1:7">
      <c r="A26003" s="65"/>
      <c r="B26003" s="65"/>
      <c r="C26003" s="65"/>
      <c r="D26003" s="65"/>
      <c r="E26003" s="65"/>
      <c r="F26003" s="65"/>
      <c r="G26003" s="145"/>
    </row>
    <row r="26004" spans="1:7">
      <c r="A26004" s="65"/>
      <c r="B26004" s="65"/>
      <c r="C26004" s="65"/>
      <c r="D26004" s="65"/>
      <c r="E26004" s="65"/>
      <c r="F26004" s="65"/>
      <c r="G26004" s="145"/>
    </row>
    <row r="26005" spans="1:7">
      <c r="A26005" s="65"/>
      <c r="B26005" s="65"/>
      <c r="C26005" s="65"/>
      <c r="D26005" s="65"/>
      <c r="E26005" s="65"/>
      <c r="F26005" s="65"/>
      <c r="G26005" s="145"/>
    </row>
    <row r="26006" spans="1:7">
      <c r="A26006" s="65"/>
      <c r="B26006" s="65"/>
      <c r="C26006" s="65"/>
      <c r="D26006" s="65"/>
      <c r="E26006" s="65"/>
      <c r="F26006" s="65"/>
      <c r="G26006" s="145"/>
    </row>
    <row r="26007" spans="1:7">
      <c r="A26007" s="65"/>
      <c r="B26007" s="65"/>
      <c r="C26007" s="65"/>
      <c r="D26007" s="65"/>
      <c r="E26007" s="65"/>
      <c r="F26007" s="65"/>
      <c r="G26007" s="145"/>
    </row>
    <row r="26008" spans="1:7">
      <c r="A26008" s="65"/>
      <c r="B26008" s="65"/>
      <c r="C26008" s="65"/>
      <c r="D26008" s="65"/>
      <c r="E26008" s="65"/>
      <c r="F26008" s="65"/>
      <c r="G26008" s="145"/>
    </row>
    <row r="26009" spans="1:7">
      <c r="A26009" s="65"/>
      <c r="B26009" s="65"/>
      <c r="C26009" s="65"/>
      <c r="D26009" s="65"/>
      <c r="E26009" s="65"/>
      <c r="F26009" s="65"/>
      <c r="G26009" s="145"/>
    </row>
    <row r="26010" spans="1:7">
      <c r="A26010" s="65"/>
      <c r="B26010" s="65"/>
      <c r="C26010" s="65"/>
      <c r="D26010" s="65"/>
      <c r="E26010" s="65"/>
      <c r="F26010" s="65"/>
      <c r="G26010" s="145"/>
    </row>
    <row r="26011" spans="1:7">
      <c r="A26011" s="65"/>
      <c r="B26011" s="65"/>
      <c r="C26011" s="65"/>
      <c r="D26011" s="65"/>
      <c r="E26011" s="65"/>
      <c r="F26011" s="65"/>
      <c r="G26011" s="145"/>
    </row>
    <row r="26012" spans="1:7">
      <c r="A26012" s="65"/>
      <c r="B26012" s="65"/>
      <c r="C26012" s="65"/>
      <c r="D26012" s="65"/>
      <c r="E26012" s="65"/>
      <c r="F26012" s="65"/>
      <c r="G26012" s="145"/>
    </row>
    <row r="26013" spans="1:7">
      <c r="A26013" s="65"/>
      <c r="B26013" s="65"/>
      <c r="C26013" s="65"/>
      <c r="D26013" s="65"/>
      <c r="E26013" s="65"/>
      <c r="F26013" s="65"/>
      <c r="G26013" s="145"/>
    </row>
    <row r="26014" spans="1:7">
      <c r="A26014" s="65"/>
      <c r="B26014" s="65"/>
      <c r="C26014" s="65"/>
      <c r="D26014" s="65"/>
      <c r="E26014" s="65"/>
      <c r="F26014" s="65"/>
      <c r="G26014" s="145"/>
    </row>
    <row r="26015" spans="1:7">
      <c r="A26015" s="65"/>
      <c r="B26015" s="65"/>
      <c r="C26015" s="65"/>
      <c r="D26015" s="65"/>
      <c r="E26015" s="65"/>
      <c r="F26015" s="65"/>
      <c r="G26015" s="145"/>
    </row>
    <row r="26016" spans="1:7">
      <c r="A26016" s="65"/>
      <c r="B26016" s="65"/>
      <c r="C26016" s="65"/>
      <c r="D26016" s="65"/>
      <c r="E26016" s="65"/>
      <c r="F26016" s="65"/>
      <c r="G26016" s="145"/>
    </row>
    <row r="26017" spans="1:7">
      <c r="A26017" s="65"/>
      <c r="B26017" s="65"/>
      <c r="C26017" s="65"/>
      <c r="D26017" s="65"/>
      <c r="E26017" s="65"/>
      <c r="F26017" s="65"/>
      <c r="G26017" s="145"/>
    </row>
    <row r="26018" spans="1:7">
      <c r="A26018" s="65"/>
      <c r="B26018" s="65"/>
      <c r="C26018" s="65"/>
      <c r="D26018" s="65"/>
      <c r="E26018" s="65"/>
      <c r="F26018" s="65"/>
      <c r="G26018" s="145"/>
    </row>
    <row r="26019" spans="1:7">
      <c r="A26019" s="65"/>
      <c r="B26019" s="65"/>
      <c r="C26019" s="65"/>
      <c r="D26019" s="65"/>
      <c r="E26019" s="65"/>
      <c r="F26019" s="65"/>
      <c r="G26019" s="145"/>
    </row>
    <row r="26020" spans="1:7">
      <c r="A26020" s="65"/>
      <c r="B26020" s="65"/>
      <c r="C26020" s="65"/>
      <c r="D26020" s="65"/>
      <c r="E26020" s="65"/>
      <c r="F26020" s="65"/>
      <c r="G26020" s="145"/>
    </row>
    <row r="26021" spans="1:7">
      <c r="A26021" s="65"/>
      <c r="B26021" s="65"/>
      <c r="C26021" s="65"/>
      <c r="D26021" s="65"/>
      <c r="E26021" s="65"/>
      <c r="F26021" s="65"/>
      <c r="G26021" s="145"/>
    </row>
    <row r="26022" spans="1:7">
      <c r="A26022" s="65"/>
      <c r="B26022" s="65"/>
      <c r="C26022" s="65"/>
      <c r="D26022" s="65"/>
      <c r="E26022" s="65"/>
      <c r="F26022" s="65"/>
      <c r="G26022" s="145"/>
    </row>
    <row r="26023" spans="1:7">
      <c r="A26023" s="65"/>
      <c r="B26023" s="65"/>
      <c r="C26023" s="65"/>
      <c r="D26023" s="65"/>
      <c r="E26023" s="65"/>
      <c r="F26023" s="65"/>
      <c r="G26023" s="145"/>
    </row>
    <row r="26024" spans="1:7">
      <c r="A26024" s="65"/>
      <c r="B26024" s="65"/>
      <c r="C26024" s="65"/>
      <c r="D26024" s="65"/>
      <c r="E26024" s="65"/>
      <c r="F26024" s="65"/>
      <c r="G26024" s="145"/>
    </row>
    <row r="26025" spans="1:7">
      <c r="A26025" s="65"/>
      <c r="B26025" s="65"/>
      <c r="C26025" s="65"/>
      <c r="D26025" s="65"/>
      <c r="E26025" s="65"/>
      <c r="F26025" s="65"/>
      <c r="G26025" s="145"/>
    </row>
    <row r="26026" spans="1:7">
      <c r="A26026" s="65"/>
      <c r="B26026" s="65"/>
      <c r="C26026" s="65"/>
      <c r="D26026" s="65"/>
      <c r="E26026" s="65"/>
      <c r="F26026" s="65"/>
      <c r="G26026" s="145"/>
    </row>
    <row r="26027" spans="1:7">
      <c r="A26027" s="65"/>
      <c r="B26027" s="65"/>
      <c r="C26027" s="65"/>
      <c r="D26027" s="65"/>
      <c r="E26027" s="65"/>
      <c r="F26027" s="65"/>
      <c r="G26027" s="145"/>
    </row>
    <row r="26028" spans="1:7">
      <c r="A26028" s="65"/>
      <c r="B26028" s="65"/>
      <c r="C26028" s="65"/>
      <c r="D26028" s="65"/>
      <c r="E26028" s="65"/>
      <c r="F26028" s="65"/>
      <c r="G26028" s="145"/>
    </row>
    <row r="26029" spans="1:7">
      <c r="A26029" s="65"/>
      <c r="B26029" s="65"/>
      <c r="C26029" s="65"/>
      <c r="D26029" s="65"/>
      <c r="E26029" s="65"/>
      <c r="F26029" s="65"/>
      <c r="G26029" s="145"/>
    </row>
    <row r="26030" spans="1:7">
      <c r="A26030" s="65"/>
      <c r="B26030" s="65"/>
      <c r="C26030" s="65"/>
      <c r="D26030" s="65"/>
      <c r="E26030" s="65"/>
      <c r="F26030" s="65"/>
      <c r="G26030" s="145"/>
    </row>
    <row r="26031" spans="1:7">
      <c r="A26031" s="65"/>
      <c r="B26031" s="65"/>
      <c r="C26031" s="65"/>
      <c r="D26031" s="65"/>
      <c r="E26031" s="65"/>
      <c r="F26031" s="65"/>
      <c r="G26031" s="145"/>
    </row>
    <row r="26032" spans="1:7">
      <c r="A26032" s="65"/>
      <c r="B26032" s="65"/>
      <c r="C26032" s="65"/>
      <c r="D26032" s="65"/>
      <c r="E26032" s="65"/>
      <c r="F26032" s="65"/>
      <c r="G26032" s="145"/>
    </row>
    <row r="26033" spans="1:7">
      <c r="A26033" s="65"/>
      <c r="B26033" s="65"/>
      <c r="C26033" s="65"/>
      <c r="D26033" s="65"/>
      <c r="E26033" s="65"/>
      <c r="F26033" s="65"/>
      <c r="G26033" s="145"/>
    </row>
    <row r="26034" spans="1:7">
      <c r="A26034" s="65"/>
      <c r="B26034" s="65"/>
      <c r="C26034" s="65"/>
      <c r="D26034" s="65"/>
      <c r="E26034" s="65"/>
      <c r="F26034" s="65"/>
      <c r="G26034" s="145"/>
    </row>
    <row r="26035" spans="1:7">
      <c r="A26035" s="65"/>
      <c r="B26035" s="65"/>
      <c r="C26035" s="65"/>
      <c r="D26035" s="65"/>
      <c r="E26035" s="65"/>
      <c r="F26035" s="65"/>
      <c r="G26035" s="145"/>
    </row>
    <row r="26036" spans="1:7">
      <c r="A26036" s="65"/>
      <c r="B26036" s="65"/>
      <c r="C26036" s="65"/>
      <c r="D26036" s="65"/>
      <c r="E26036" s="65"/>
      <c r="F26036" s="65"/>
      <c r="G26036" s="145"/>
    </row>
    <row r="26037" spans="1:7">
      <c r="A26037" s="65"/>
      <c r="B26037" s="65"/>
      <c r="C26037" s="65"/>
      <c r="D26037" s="65"/>
      <c r="E26037" s="65"/>
      <c r="F26037" s="65"/>
      <c r="G26037" s="145"/>
    </row>
    <row r="26038" spans="1:7">
      <c r="A26038" s="65"/>
      <c r="B26038" s="65"/>
      <c r="C26038" s="65"/>
      <c r="D26038" s="65"/>
      <c r="E26038" s="65"/>
      <c r="F26038" s="65"/>
      <c r="G26038" s="145"/>
    </row>
    <row r="26039" spans="1:7">
      <c r="A26039" s="65"/>
      <c r="B26039" s="65"/>
      <c r="C26039" s="65"/>
      <c r="D26039" s="65"/>
      <c r="E26039" s="65"/>
      <c r="F26039" s="65"/>
      <c r="G26039" s="145"/>
    </row>
    <row r="26040" spans="1:7">
      <c r="A26040" s="65"/>
      <c r="B26040" s="65"/>
      <c r="C26040" s="65"/>
      <c r="D26040" s="65"/>
      <c r="E26040" s="65"/>
      <c r="F26040" s="65"/>
      <c r="G26040" s="145"/>
    </row>
    <row r="26041" spans="1:7">
      <c r="A26041" s="65"/>
      <c r="B26041" s="65"/>
      <c r="C26041" s="65"/>
      <c r="D26041" s="65"/>
      <c r="E26041" s="65"/>
      <c r="F26041" s="65"/>
      <c r="G26041" s="145"/>
    </row>
    <row r="26042" spans="1:7">
      <c r="A26042" s="65"/>
      <c r="B26042" s="65"/>
      <c r="C26042" s="65"/>
      <c r="D26042" s="65"/>
      <c r="E26042" s="65"/>
      <c r="F26042" s="65"/>
      <c r="G26042" s="145"/>
    </row>
    <row r="26043" spans="1:7">
      <c r="A26043" s="65"/>
      <c r="B26043" s="65"/>
      <c r="C26043" s="65"/>
      <c r="D26043" s="65"/>
      <c r="E26043" s="65"/>
      <c r="F26043" s="65"/>
      <c r="G26043" s="145"/>
    </row>
    <row r="26044" spans="1:7">
      <c r="A26044" s="65"/>
      <c r="B26044" s="65"/>
      <c r="C26044" s="65"/>
      <c r="D26044" s="65"/>
      <c r="E26044" s="65"/>
      <c r="F26044" s="65"/>
      <c r="G26044" s="145"/>
    </row>
    <row r="26045" spans="1:7">
      <c r="A26045" s="65"/>
      <c r="B26045" s="65"/>
      <c r="C26045" s="65"/>
      <c r="D26045" s="65"/>
      <c r="E26045" s="65"/>
      <c r="F26045" s="65"/>
      <c r="G26045" s="145"/>
    </row>
    <row r="26046" spans="1:7">
      <c r="A26046" s="65"/>
      <c r="B26046" s="65"/>
      <c r="C26046" s="65"/>
      <c r="D26046" s="65"/>
      <c r="E26046" s="65"/>
      <c r="F26046" s="65"/>
      <c r="G26046" s="145"/>
    </row>
    <row r="26047" spans="1:7">
      <c r="A26047" s="65"/>
      <c r="B26047" s="65"/>
      <c r="C26047" s="65"/>
      <c r="D26047" s="65"/>
      <c r="E26047" s="65"/>
      <c r="F26047" s="65"/>
      <c r="G26047" s="145"/>
    </row>
    <row r="26048" spans="1:7">
      <c r="A26048" s="65"/>
      <c r="B26048" s="65"/>
      <c r="C26048" s="65"/>
      <c r="D26048" s="65"/>
      <c r="E26048" s="65"/>
      <c r="F26048" s="65"/>
      <c r="G26048" s="145"/>
    </row>
    <row r="26049" spans="1:7">
      <c r="A26049" s="65"/>
      <c r="B26049" s="65"/>
      <c r="C26049" s="65"/>
      <c r="D26049" s="65"/>
      <c r="E26049" s="65"/>
      <c r="F26049" s="65"/>
      <c r="G26049" s="145"/>
    </row>
    <row r="26050" spans="1:7">
      <c r="A26050" s="65"/>
      <c r="B26050" s="65"/>
      <c r="C26050" s="65"/>
      <c r="D26050" s="65"/>
      <c r="E26050" s="65"/>
      <c r="F26050" s="65"/>
      <c r="G26050" s="145"/>
    </row>
    <row r="26051" spans="1:7">
      <c r="A26051" s="65"/>
      <c r="B26051" s="65"/>
      <c r="C26051" s="65"/>
      <c r="D26051" s="65"/>
      <c r="E26051" s="65"/>
      <c r="F26051" s="65"/>
      <c r="G26051" s="145"/>
    </row>
    <row r="26052" spans="1:7">
      <c r="A26052" s="65"/>
      <c r="B26052" s="65"/>
      <c r="C26052" s="65"/>
      <c r="D26052" s="65"/>
      <c r="E26052" s="65"/>
      <c r="F26052" s="65"/>
      <c r="G26052" s="145"/>
    </row>
    <row r="26053" spans="1:7">
      <c r="A26053" s="65"/>
      <c r="B26053" s="65"/>
      <c r="C26053" s="65"/>
      <c r="D26053" s="65"/>
      <c r="E26053" s="65"/>
      <c r="F26053" s="65"/>
      <c r="G26053" s="145"/>
    </row>
    <row r="26054" spans="1:7">
      <c r="A26054" s="65"/>
      <c r="B26054" s="65"/>
      <c r="C26054" s="65"/>
      <c r="D26054" s="65"/>
      <c r="E26054" s="65"/>
      <c r="F26054" s="65"/>
      <c r="G26054" s="145"/>
    </row>
    <row r="26055" spans="1:7">
      <c r="A26055" s="65"/>
      <c r="B26055" s="65"/>
      <c r="C26055" s="65"/>
      <c r="D26055" s="65"/>
      <c r="E26055" s="65"/>
      <c r="F26055" s="65"/>
      <c r="G26055" s="145"/>
    </row>
    <row r="26056" spans="1:7">
      <c r="A26056" s="65"/>
      <c r="B26056" s="65"/>
      <c r="C26056" s="65"/>
      <c r="D26056" s="65"/>
      <c r="E26056" s="65"/>
      <c r="F26056" s="65"/>
      <c r="G26056" s="145"/>
    </row>
    <row r="26057" spans="1:7">
      <c r="A26057" s="65"/>
      <c r="B26057" s="65"/>
      <c r="C26057" s="65"/>
      <c r="D26057" s="65"/>
      <c r="E26057" s="65"/>
      <c r="F26057" s="65"/>
      <c r="G26057" s="145"/>
    </row>
    <row r="26058" spans="1:7">
      <c r="A26058" s="65"/>
      <c r="B26058" s="65"/>
      <c r="C26058" s="65"/>
      <c r="D26058" s="65"/>
      <c r="E26058" s="65"/>
      <c r="F26058" s="65"/>
      <c r="G26058" s="145"/>
    </row>
    <row r="26059" spans="1:7">
      <c r="A26059" s="65"/>
      <c r="B26059" s="65"/>
      <c r="C26059" s="65"/>
      <c r="D26059" s="65"/>
      <c r="E26059" s="65"/>
      <c r="F26059" s="65"/>
      <c r="G26059" s="145"/>
    </row>
    <row r="26060" spans="1:7">
      <c r="A26060" s="65"/>
      <c r="B26060" s="65"/>
      <c r="C26060" s="65"/>
      <c r="D26060" s="65"/>
      <c r="E26060" s="65"/>
      <c r="F26060" s="65"/>
      <c r="G26060" s="145"/>
    </row>
    <row r="26061" spans="1:7">
      <c r="A26061" s="65"/>
      <c r="B26061" s="65"/>
      <c r="C26061" s="65"/>
      <c r="D26061" s="65"/>
      <c r="E26061" s="65"/>
      <c r="F26061" s="65"/>
      <c r="G26061" s="145"/>
    </row>
    <row r="26062" spans="1:7">
      <c r="A26062" s="65"/>
      <c r="B26062" s="65"/>
      <c r="C26062" s="65"/>
      <c r="D26062" s="65"/>
      <c r="E26062" s="65"/>
      <c r="F26062" s="65"/>
      <c r="G26062" s="145"/>
    </row>
    <row r="26063" spans="1:7">
      <c r="A26063" s="65"/>
      <c r="B26063" s="65"/>
      <c r="C26063" s="65"/>
      <c r="D26063" s="65"/>
      <c r="E26063" s="65"/>
      <c r="F26063" s="65"/>
      <c r="G26063" s="145"/>
    </row>
    <row r="26064" spans="1:7">
      <c r="A26064" s="65"/>
      <c r="B26064" s="65"/>
      <c r="C26064" s="65"/>
      <c r="D26064" s="65"/>
      <c r="E26064" s="65"/>
      <c r="F26064" s="65"/>
      <c r="G26064" s="145"/>
    </row>
    <row r="26065" spans="1:7">
      <c r="A26065" s="65"/>
      <c r="B26065" s="65"/>
      <c r="C26065" s="65"/>
      <c r="D26065" s="65"/>
      <c r="E26065" s="65"/>
      <c r="F26065" s="65"/>
      <c r="G26065" s="145"/>
    </row>
    <row r="26066" spans="1:7">
      <c r="A26066" s="65"/>
      <c r="B26066" s="65"/>
      <c r="C26066" s="65"/>
      <c r="D26066" s="65"/>
      <c r="E26066" s="65"/>
      <c r="F26066" s="65"/>
      <c r="G26066" s="145"/>
    </row>
    <row r="26067" spans="1:7">
      <c r="A26067" s="65"/>
      <c r="B26067" s="65"/>
      <c r="C26067" s="65"/>
      <c r="D26067" s="65"/>
      <c r="E26067" s="65"/>
      <c r="F26067" s="65"/>
      <c r="G26067" s="145"/>
    </row>
    <row r="26068" spans="1:7">
      <c r="A26068" s="65"/>
      <c r="B26068" s="65"/>
      <c r="C26068" s="65"/>
      <c r="D26068" s="65"/>
      <c r="E26068" s="65"/>
      <c r="F26068" s="65"/>
      <c r="G26068" s="145"/>
    </row>
    <row r="26069" spans="1:7">
      <c r="A26069" s="65"/>
      <c r="B26069" s="65"/>
      <c r="C26069" s="65"/>
      <c r="D26069" s="65"/>
      <c r="E26069" s="65"/>
      <c r="F26069" s="65"/>
      <c r="G26069" s="145"/>
    </row>
    <row r="26070" spans="1:7">
      <c r="A26070" s="65"/>
      <c r="B26070" s="65"/>
      <c r="C26070" s="65"/>
      <c r="D26070" s="65"/>
      <c r="E26070" s="65"/>
      <c r="F26070" s="65"/>
      <c r="G26070" s="145"/>
    </row>
    <row r="26071" spans="1:7">
      <c r="A26071" s="65"/>
      <c r="B26071" s="65"/>
      <c r="C26071" s="65"/>
      <c r="D26071" s="65"/>
      <c r="E26071" s="65"/>
      <c r="F26071" s="65"/>
      <c r="G26071" s="145"/>
    </row>
    <row r="26072" spans="1:7">
      <c r="A26072" s="65"/>
      <c r="B26072" s="65"/>
      <c r="C26072" s="65"/>
      <c r="D26072" s="65"/>
      <c r="E26072" s="65"/>
      <c r="F26072" s="65"/>
      <c r="G26072" s="145"/>
    </row>
    <row r="26073" spans="1:7">
      <c r="A26073" s="65"/>
      <c r="B26073" s="65"/>
      <c r="C26073" s="65"/>
      <c r="D26073" s="65"/>
      <c r="E26073" s="65"/>
      <c r="F26073" s="65"/>
      <c r="G26073" s="145"/>
    </row>
    <row r="26074" spans="1:7">
      <c r="A26074" s="65"/>
      <c r="B26074" s="65"/>
      <c r="C26074" s="65"/>
      <c r="D26074" s="65"/>
      <c r="E26074" s="65"/>
      <c r="F26074" s="65"/>
      <c r="G26074" s="145"/>
    </row>
    <row r="26075" spans="1:7">
      <c r="A26075" s="65"/>
      <c r="B26075" s="65"/>
      <c r="C26075" s="65"/>
      <c r="D26075" s="65"/>
      <c r="E26075" s="65"/>
      <c r="F26075" s="65"/>
      <c r="G26075" s="145"/>
    </row>
    <row r="26076" spans="1:7">
      <c r="A26076" s="65"/>
      <c r="B26076" s="65"/>
      <c r="C26076" s="65"/>
      <c r="D26076" s="65"/>
      <c r="E26076" s="65"/>
      <c r="F26076" s="65"/>
      <c r="G26076" s="145"/>
    </row>
    <row r="26077" spans="1:7">
      <c r="A26077" s="65"/>
      <c r="B26077" s="65"/>
      <c r="C26077" s="65"/>
      <c r="D26077" s="65"/>
      <c r="E26077" s="65"/>
      <c r="F26077" s="65"/>
      <c r="G26077" s="145"/>
    </row>
    <row r="26078" spans="1:7">
      <c r="A26078" s="65"/>
      <c r="B26078" s="65"/>
      <c r="C26078" s="65"/>
      <c r="D26078" s="65"/>
      <c r="E26078" s="65"/>
      <c r="F26078" s="65"/>
      <c r="G26078" s="145"/>
    </row>
    <row r="26079" spans="1:7">
      <c r="A26079" s="65"/>
      <c r="B26079" s="65"/>
      <c r="C26079" s="65"/>
      <c r="D26079" s="65"/>
      <c r="E26079" s="65"/>
      <c r="F26079" s="65"/>
      <c r="G26079" s="145"/>
    </row>
    <row r="26080" spans="1:7">
      <c r="A26080" s="65"/>
      <c r="B26080" s="65"/>
      <c r="C26080" s="65"/>
      <c r="D26080" s="65"/>
      <c r="E26080" s="65"/>
      <c r="F26080" s="65"/>
      <c r="G26080" s="145"/>
    </row>
    <row r="26081" spans="1:7">
      <c r="A26081" s="65"/>
      <c r="B26081" s="65"/>
      <c r="C26081" s="65"/>
      <c r="D26081" s="65"/>
      <c r="E26081" s="65"/>
      <c r="F26081" s="65"/>
      <c r="G26081" s="145"/>
    </row>
    <row r="26082" spans="1:7">
      <c r="A26082" s="65"/>
      <c r="B26082" s="65"/>
      <c r="C26082" s="65"/>
      <c r="D26082" s="65"/>
      <c r="E26082" s="65"/>
      <c r="F26082" s="65"/>
      <c r="G26082" s="145"/>
    </row>
    <row r="26083" spans="1:7">
      <c r="A26083" s="65"/>
      <c r="B26083" s="65"/>
      <c r="C26083" s="65"/>
      <c r="D26083" s="65"/>
      <c r="E26083" s="65"/>
      <c r="F26083" s="65"/>
      <c r="G26083" s="145"/>
    </row>
    <row r="26084" spans="1:7">
      <c r="A26084" s="65"/>
      <c r="B26084" s="65"/>
      <c r="C26084" s="65"/>
      <c r="D26084" s="65"/>
      <c r="E26084" s="65"/>
      <c r="F26084" s="65"/>
      <c r="G26084" s="145"/>
    </row>
    <row r="26085" spans="1:7">
      <c r="A26085" s="65"/>
      <c r="B26085" s="65"/>
      <c r="C26085" s="65"/>
      <c r="D26085" s="65"/>
      <c r="E26085" s="65"/>
      <c r="F26085" s="65"/>
      <c r="G26085" s="145"/>
    </row>
    <row r="26086" spans="1:7">
      <c r="A26086" s="65"/>
      <c r="B26086" s="65"/>
      <c r="C26086" s="65"/>
      <c r="D26086" s="65"/>
      <c r="E26086" s="65"/>
      <c r="F26086" s="65"/>
      <c r="G26086" s="145"/>
    </row>
    <row r="26087" spans="1:7">
      <c r="A26087" s="65"/>
      <c r="B26087" s="65"/>
      <c r="C26087" s="65"/>
      <c r="D26087" s="65"/>
      <c r="E26087" s="65"/>
      <c r="F26087" s="65"/>
      <c r="G26087" s="145"/>
    </row>
    <row r="26088" spans="1:7">
      <c r="A26088" s="65"/>
      <c r="B26088" s="65"/>
      <c r="C26088" s="65"/>
      <c r="D26088" s="65"/>
      <c r="E26088" s="65"/>
      <c r="F26088" s="65"/>
      <c r="G26088" s="145"/>
    </row>
    <row r="26089" spans="1:7">
      <c r="A26089" s="65"/>
      <c r="B26089" s="65"/>
      <c r="C26089" s="65"/>
      <c r="D26089" s="65"/>
      <c r="E26089" s="65"/>
      <c r="F26089" s="65"/>
      <c r="G26089" s="145"/>
    </row>
    <row r="26090" spans="1:7">
      <c r="A26090" s="65"/>
      <c r="B26090" s="65"/>
      <c r="C26090" s="65"/>
      <c r="D26090" s="65"/>
      <c r="E26090" s="65"/>
      <c r="F26090" s="65"/>
      <c r="G26090" s="145"/>
    </row>
    <row r="26091" spans="1:7">
      <c r="A26091" s="65"/>
      <c r="B26091" s="65"/>
      <c r="C26091" s="65"/>
      <c r="D26091" s="65"/>
      <c r="E26091" s="65"/>
      <c r="F26091" s="65"/>
      <c r="G26091" s="145"/>
    </row>
    <row r="26092" spans="1:7">
      <c r="A26092" s="65"/>
      <c r="B26092" s="65"/>
      <c r="C26092" s="65"/>
      <c r="D26092" s="65"/>
      <c r="E26092" s="65"/>
      <c r="F26092" s="65"/>
      <c r="G26092" s="145"/>
    </row>
    <row r="26093" spans="1:7">
      <c r="A26093" s="65"/>
      <c r="B26093" s="65"/>
      <c r="C26093" s="65"/>
      <c r="D26093" s="65"/>
      <c r="E26093" s="65"/>
      <c r="F26093" s="65"/>
      <c r="G26093" s="145"/>
    </row>
    <row r="26094" spans="1:7">
      <c r="A26094" s="65"/>
      <c r="B26094" s="65"/>
      <c r="C26094" s="65"/>
      <c r="D26094" s="65"/>
      <c r="E26094" s="65"/>
      <c r="F26094" s="65"/>
      <c r="G26094" s="145"/>
    </row>
    <row r="26095" spans="1:7">
      <c r="A26095" s="65"/>
      <c r="B26095" s="65"/>
      <c r="C26095" s="65"/>
      <c r="D26095" s="65"/>
      <c r="E26095" s="65"/>
      <c r="F26095" s="65"/>
      <c r="G26095" s="145"/>
    </row>
    <row r="26096" spans="1:7">
      <c r="A26096" s="65"/>
      <c r="B26096" s="65"/>
      <c r="C26096" s="65"/>
      <c r="D26096" s="65"/>
      <c r="E26096" s="65"/>
      <c r="F26096" s="65"/>
      <c r="G26096" s="145"/>
    </row>
    <row r="26097" spans="1:7">
      <c r="A26097" s="65"/>
      <c r="B26097" s="65"/>
      <c r="C26097" s="65"/>
      <c r="D26097" s="65"/>
      <c r="E26097" s="65"/>
      <c r="F26097" s="65"/>
      <c r="G26097" s="145"/>
    </row>
    <row r="26098" spans="1:7">
      <c r="A26098" s="65"/>
      <c r="B26098" s="65"/>
      <c r="C26098" s="65"/>
      <c r="D26098" s="65"/>
      <c r="E26098" s="65"/>
      <c r="F26098" s="65"/>
      <c r="G26098" s="145"/>
    </row>
    <row r="26099" spans="1:7">
      <c r="A26099" s="65"/>
      <c r="B26099" s="65"/>
      <c r="C26099" s="65"/>
      <c r="D26099" s="65"/>
      <c r="E26099" s="65"/>
      <c r="F26099" s="65"/>
      <c r="G26099" s="145"/>
    </row>
    <row r="26100" spans="1:7">
      <c r="A26100" s="65"/>
      <c r="B26100" s="65"/>
      <c r="C26100" s="65"/>
      <c r="D26100" s="65"/>
      <c r="E26100" s="65"/>
      <c r="F26100" s="65"/>
      <c r="G26100" s="145"/>
    </row>
    <row r="26101" spans="1:7">
      <c r="A26101" s="65"/>
      <c r="B26101" s="65"/>
      <c r="C26101" s="65"/>
      <c r="D26101" s="65"/>
      <c r="E26101" s="65"/>
      <c r="F26101" s="65"/>
      <c r="G26101" s="145"/>
    </row>
    <row r="26102" spans="1:7">
      <c r="A26102" s="65"/>
      <c r="B26102" s="65"/>
      <c r="C26102" s="65"/>
      <c r="D26102" s="65"/>
      <c r="E26102" s="65"/>
      <c r="F26102" s="65"/>
      <c r="G26102" s="145"/>
    </row>
    <row r="26103" spans="1:7">
      <c r="A26103" s="65"/>
      <c r="B26103" s="65"/>
      <c r="C26103" s="65"/>
      <c r="D26103" s="65"/>
      <c r="E26103" s="65"/>
      <c r="F26103" s="65"/>
      <c r="G26103" s="145"/>
    </row>
    <row r="26104" spans="1:7">
      <c r="A26104" s="65"/>
      <c r="B26104" s="65"/>
      <c r="C26104" s="65"/>
      <c r="D26104" s="65"/>
      <c r="E26104" s="65"/>
      <c r="F26104" s="65"/>
      <c r="G26104" s="145"/>
    </row>
    <row r="26105" spans="1:7">
      <c r="A26105" s="65"/>
      <c r="B26105" s="65"/>
      <c r="C26105" s="65"/>
      <c r="D26105" s="65"/>
      <c r="E26105" s="65"/>
      <c r="F26105" s="65"/>
      <c r="G26105" s="145"/>
    </row>
    <row r="26106" spans="1:7">
      <c r="A26106" s="65"/>
      <c r="B26106" s="65"/>
      <c r="C26106" s="65"/>
      <c r="D26106" s="65"/>
      <c r="E26106" s="65"/>
      <c r="F26106" s="65"/>
      <c r="G26106" s="145"/>
    </row>
    <row r="26107" spans="1:7">
      <c r="A26107" s="65"/>
      <c r="B26107" s="65"/>
      <c r="C26107" s="65"/>
      <c r="D26107" s="65"/>
      <c r="E26107" s="65"/>
      <c r="F26107" s="65"/>
      <c r="G26107" s="145"/>
    </row>
    <row r="26108" spans="1:7">
      <c r="A26108" s="65"/>
      <c r="B26108" s="65"/>
      <c r="C26108" s="65"/>
      <c r="D26108" s="65"/>
      <c r="E26108" s="65"/>
      <c r="F26108" s="65"/>
      <c r="G26108" s="145"/>
    </row>
    <row r="26109" spans="1:7">
      <c r="A26109" s="65"/>
      <c r="B26109" s="65"/>
      <c r="C26109" s="65"/>
      <c r="D26109" s="65"/>
      <c r="E26109" s="65"/>
      <c r="F26109" s="65"/>
      <c r="G26109" s="145"/>
    </row>
    <row r="26110" spans="1:7">
      <c r="A26110" s="65"/>
      <c r="B26110" s="65"/>
      <c r="C26110" s="65"/>
      <c r="D26110" s="65"/>
      <c r="E26110" s="65"/>
      <c r="F26110" s="65"/>
      <c r="G26110" s="145"/>
    </row>
    <row r="26111" spans="1:7">
      <c r="A26111" s="65"/>
      <c r="B26111" s="65"/>
      <c r="C26111" s="65"/>
      <c r="D26111" s="65"/>
      <c r="E26111" s="65"/>
      <c r="F26111" s="65"/>
      <c r="G26111" s="145"/>
    </row>
    <row r="26112" spans="1:7">
      <c r="A26112" s="65"/>
      <c r="B26112" s="65"/>
      <c r="C26112" s="65"/>
      <c r="D26112" s="65"/>
      <c r="E26112" s="65"/>
      <c r="F26112" s="65"/>
      <c r="G26112" s="145"/>
    </row>
    <row r="26113" spans="1:7">
      <c r="A26113" s="65"/>
      <c r="B26113" s="65"/>
      <c r="C26113" s="65"/>
      <c r="D26113" s="65"/>
      <c r="E26113" s="65"/>
      <c r="F26113" s="65"/>
      <c r="G26113" s="145"/>
    </row>
    <row r="26114" spans="1:7">
      <c r="A26114" s="65"/>
      <c r="B26114" s="65"/>
      <c r="C26114" s="65"/>
      <c r="D26114" s="65"/>
      <c r="E26114" s="65"/>
      <c r="F26114" s="65"/>
      <c r="G26114" s="145"/>
    </row>
    <row r="26115" spans="1:7">
      <c r="A26115" s="65"/>
      <c r="B26115" s="65"/>
      <c r="C26115" s="65"/>
      <c r="D26115" s="65"/>
      <c r="E26115" s="65"/>
      <c r="F26115" s="65"/>
      <c r="G26115" s="145"/>
    </row>
    <row r="26116" spans="1:7">
      <c r="A26116" s="65"/>
      <c r="B26116" s="65"/>
      <c r="C26116" s="65"/>
      <c r="D26116" s="65"/>
      <c r="E26116" s="65"/>
      <c r="F26116" s="65"/>
      <c r="G26116" s="145"/>
    </row>
    <row r="26117" spans="1:7">
      <c r="A26117" s="65"/>
      <c r="B26117" s="65"/>
      <c r="C26117" s="65"/>
      <c r="D26117" s="65"/>
      <c r="E26117" s="65"/>
      <c r="F26117" s="65"/>
      <c r="G26117" s="145"/>
    </row>
    <row r="26118" spans="1:7">
      <c r="A26118" s="65"/>
      <c r="B26118" s="65"/>
      <c r="C26118" s="65"/>
      <c r="D26118" s="65"/>
      <c r="E26118" s="65"/>
      <c r="F26118" s="65"/>
      <c r="G26118" s="145"/>
    </row>
    <row r="26119" spans="1:7">
      <c r="A26119" s="65"/>
      <c r="B26119" s="65"/>
      <c r="C26119" s="65"/>
      <c r="D26119" s="65"/>
      <c r="E26119" s="65"/>
      <c r="F26119" s="65"/>
      <c r="G26119" s="145"/>
    </row>
    <row r="26120" spans="1:7">
      <c r="A26120" s="65"/>
      <c r="B26120" s="65"/>
      <c r="C26120" s="65"/>
      <c r="D26120" s="65"/>
      <c r="E26120" s="65"/>
      <c r="F26120" s="65"/>
      <c r="G26120" s="145"/>
    </row>
    <row r="26121" spans="1:7">
      <c r="A26121" s="65"/>
      <c r="B26121" s="65"/>
      <c r="C26121" s="65"/>
      <c r="D26121" s="65"/>
      <c r="E26121" s="65"/>
      <c r="F26121" s="65"/>
      <c r="G26121" s="145"/>
    </row>
    <row r="26122" spans="1:7">
      <c r="A26122" s="65"/>
      <c r="B26122" s="65"/>
      <c r="C26122" s="65"/>
      <c r="D26122" s="65"/>
      <c r="E26122" s="65"/>
      <c r="F26122" s="65"/>
      <c r="G26122" s="145"/>
    </row>
    <row r="26123" spans="1:7">
      <c r="A26123" s="65"/>
      <c r="B26123" s="65"/>
      <c r="C26123" s="65"/>
      <c r="D26123" s="65"/>
      <c r="E26123" s="65"/>
      <c r="F26123" s="65"/>
      <c r="G26123" s="145"/>
    </row>
    <row r="26124" spans="1:7">
      <c r="A26124" s="65"/>
      <c r="B26124" s="65"/>
      <c r="C26124" s="65"/>
      <c r="D26124" s="65"/>
      <c r="E26124" s="65"/>
      <c r="F26124" s="65"/>
      <c r="G26124" s="145"/>
    </row>
    <row r="26125" spans="1:7">
      <c r="A26125" s="65"/>
      <c r="B26125" s="65"/>
      <c r="C26125" s="65"/>
      <c r="D26125" s="65"/>
      <c r="E26125" s="65"/>
      <c r="F26125" s="65"/>
      <c r="G26125" s="145"/>
    </row>
    <row r="26126" spans="1:7">
      <c r="A26126" s="65"/>
      <c r="B26126" s="65"/>
      <c r="C26126" s="65"/>
      <c r="D26126" s="65"/>
      <c r="E26126" s="65"/>
      <c r="F26126" s="65"/>
      <c r="G26126" s="145"/>
    </row>
    <row r="26127" spans="1:7">
      <c r="A26127" s="65"/>
      <c r="B26127" s="65"/>
      <c r="C26127" s="65"/>
      <c r="D26127" s="65"/>
      <c r="E26127" s="65"/>
      <c r="F26127" s="65"/>
      <c r="G26127" s="145"/>
    </row>
    <row r="26128" spans="1:7">
      <c r="A26128" s="65"/>
      <c r="B26128" s="65"/>
      <c r="C26128" s="65"/>
      <c r="D26128" s="65"/>
      <c r="E26128" s="65"/>
      <c r="F26128" s="65"/>
      <c r="G26128" s="145"/>
    </row>
    <row r="26129" spans="1:7">
      <c r="A26129" s="65"/>
      <c r="B26129" s="65"/>
      <c r="C26129" s="65"/>
      <c r="D26129" s="65"/>
      <c r="E26129" s="65"/>
      <c r="F26129" s="65"/>
      <c r="G26129" s="145"/>
    </row>
    <row r="26130" spans="1:7">
      <c r="A26130" s="65"/>
      <c r="B26130" s="65"/>
      <c r="C26130" s="65"/>
      <c r="D26130" s="65"/>
      <c r="E26130" s="65"/>
      <c r="F26130" s="65"/>
      <c r="G26130" s="145"/>
    </row>
    <row r="26131" spans="1:7">
      <c r="A26131" s="65"/>
      <c r="B26131" s="65"/>
      <c r="C26131" s="65"/>
      <c r="D26131" s="65"/>
      <c r="E26131" s="65"/>
      <c r="F26131" s="65"/>
      <c r="G26131" s="145"/>
    </row>
    <row r="26132" spans="1:7">
      <c r="A26132" s="65"/>
      <c r="B26132" s="65"/>
      <c r="C26132" s="65"/>
      <c r="D26132" s="65"/>
      <c r="E26132" s="65"/>
      <c r="F26132" s="65"/>
      <c r="G26132" s="145"/>
    </row>
    <row r="26133" spans="1:7">
      <c r="A26133" s="65"/>
      <c r="B26133" s="65"/>
      <c r="C26133" s="65"/>
      <c r="D26133" s="65"/>
      <c r="E26133" s="65"/>
      <c r="F26133" s="65"/>
      <c r="G26133" s="145"/>
    </row>
    <row r="26134" spans="1:7">
      <c r="A26134" s="65"/>
      <c r="B26134" s="65"/>
      <c r="C26134" s="65"/>
      <c r="D26134" s="65"/>
      <c r="E26134" s="65"/>
      <c r="F26134" s="65"/>
      <c r="G26134" s="145"/>
    </row>
    <row r="26135" spans="1:7">
      <c r="A26135" s="65"/>
      <c r="B26135" s="65"/>
      <c r="C26135" s="65"/>
      <c r="D26135" s="65"/>
      <c r="E26135" s="65"/>
      <c r="F26135" s="65"/>
      <c r="G26135" s="145"/>
    </row>
    <row r="26136" spans="1:7">
      <c r="A26136" s="65"/>
      <c r="B26136" s="65"/>
      <c r="C26136" s="65"/>
      <c r="D26136" s="65"/>
      <c r="E26136" s="65"/>
      <c r="F26136" s="65"/>
      <c r="G26136" s="145"/>
    </row>
    <row r="26137" spans="1:7">
      <c r="A26137" s="65"/>
      <c r="B26137" s="65"/>
      <c r="C26137" s="65"/>
      <c r="D26137" s="65"/>
      <c r="E26137" s="65"/>
      <c r="F26137" s="65"/>
      <c r="G26137" s="145"/>
    </row>
    <row r="26138" spans="1:7">
      <c r="A26138" s="65"/>
      <c r="B26138" s="65"/>
      <c r="C26138" s="65"/>
      <c r="D26138" s="65"/>
      <c r="E26138" s="65"/>
      <c r="F26138" s="65"/>
      <c r="G26138" s="145"/>
    </row>
    <row r="26139" spans="1:7">
      <c r="A26139" s="65"/>
      <c r="B26139" s="65"/>
      <c r="C26139" s="65"/>
      <c r="D26139" s="65"/>
      <c r="E26139" s="65"/>
      <c r="F26139" s="65"/>
      <c r="G26139" s="145"/>
    </row>
    <row r="26140" spans="1:7">
      <c r="A26140" s="65"/>
      <c r="B26140" s="65"/>
      <c r="C26140" s="65"/>
      <c r="D26140" s="65"/>
      <c r="E26140" s="65"/>
      <c r="F26140" s="65"/>
      <c r="G26140" s="145"/>
    </row>
    <row r="26141" spans="1:7">
      <c r="A26141" s="65"/>
      <c r="B26141" s="65"/>
      <c r="C26141" s="65"/>
      <c r="D26141" s="65"/>
      <c r="E26141" s="65"/>
      <c r="F26141" s="65"/>
      <c r="G26141" s="145"/>
    </row>
    <row r="26142" spans="1:7">
      <c r="A26142" s="65"/>
      <c r="B26142" s="65"/>
      <c r="C26142" s="65"/>
      <c r="D26142" s="65"/>
      <c r="E26142" s="65"/>
      <c r="F26142" s="65"/>
      <c r="G26142" s="145"/>
    </row>
    <row r="26143" spans="1:7">
      <c r="A26143" s="65"/>
      <c r="B26143" s="65"/>
      <c r="C26143" s="65"/>
      <c r="D26143" s="65"/>
      <c r="E26143" s="65"/>
      <c r="F26143" s="65"/>
      <c r="G26143" s="145"/>
    </row>
    <row r="26144" spans="1:7">
      <c r="A26144" s="65"/>
      <c r="B26144" s="65"/>
      <c r="C26144" s="65"/>
      <c r="D26144" s="65"/>
      <c r="E26144" s="65"/>
      <c r="F26144" s="65"/>
      <c r="G26144" s="145"/>
    </row>
    <row r="26145" spans="1:7">
      <c r="A26145" s="65"/>
      <c r="B26145" s="65"/>
      <c r="C26145" s="65"/>
      <c r="D26145" s="65"/>
      <c r="E26145" s="65"/>
      <c r="F26145" s="65"/>
      <c r="G26145" s="145"/>
    </row>
    <row r="26146" spans="1:7">
      <c r="A26146" s="65"/>
      <c r="B26146" s="65"/>
      <c r="C26146" s="65"/>
      <c r="D26146" s="65"/>
      <c r="E26146" s="65"/>
      <c r="F26146" s="65"/>
      <c r="G26146" s="145"/>
    </row>
    <row r="26147" spans="1:7">
      <c r="A26147" s="65"/>
      <c r="B26147" s="65"/>
      <c r="C26147" s="65"/>
      <c r="D26147" s="65"/>
      <c r="E26147" s="65"/>
      <c r="F26147" s="65"/>
      <c r="G26147" s="145"/>
    </row>
    <row r="26148" spans="1:7">
      <c r="A26148" s="65"/>
      <c r="B26148" s="65"/>
      <c r="C26148" s="65"/>
      <c r="D26148" s="65"/>
      <c r="E26148" s="65"/>
      <c r="F26148" s="65"/>
      <c r="G26148" s="145"/>
    </row>
    <row r="26149" spans="1:7">
      <c r="A26149" s="65"/>
      <c r="B26149" s="65"/>
      <c r="C26149" s="65"/>
      <c r="D26149" s="65"/>
      <c r="E26149" s="65"/>
      <c r="F26149" s="65"/>
      <c r="G26149" s="145"/>
    </row>
    <row r="26150" spans="1:7">
      <c r="A26150" s="65"/>
      <c r="B26150" s="65"/>
      <c r="C26150" s="65"/>
      <c r="D26150" s="65"/>
      <c r="E26150" s="65"/>
      <c r="F26150" s="65"/>
      <c r="G26150" s="145"/>
    </row>
    <row r="26151" spans="1:7">
      <c r="A26151" s="65"/>
      <c r="B26151" s="65"/>
      <c r="C26151" s="65"/>
      <c r="D26151" s="65"/>
      <c r="E26151" s="65"/>
      <c r="F26151" s="65"/>
      <c r="G26151" s="145"/>
    </row>
    <row r="26152" spans="1:7">
      <c r="A26152" s="65"/>
      <c r="B26152" s="65"/>
      <c r="C26152" s="65"/>
      <c r="D26152" s="65"/>
      <c r="E26152" s="65"/>
      <c r="F26152" s="65"/>
      <c r="G26152" s="145"/>
    </row>
    <row r="26153" spans="1:7">
      <c r="A26153" s="65"/>
      <c r="B26153" s="65"/>
      <c r="C26153" s="65"/>
      <c r="D26153" s="65"/>
      <c r="E26153" s="65"/>
      <c r="F26153" s="65"/>
      <c r="G26153" s="145"/>
    </row>
    <row r="26154" spans="1:7">
      <c r="A26154" s="65"/>
      <c r="B26154" s="65"/>
      <c r="C26154" s="65"/>
      <c r="D26154" s="65"/>
      <c r="E26154" s="65"/>
      <c r="F26154" s="65"/>
      <c r="G26154" s="145"/>
    </row>
    <row r="26155" spans="1:7">
      <c r="A26155" s="65"/>
      <c r="B26155" s="65"/>
      <c r="C26155" s="65"/>
      <c r="D26155" s="65"/>
      <c r="E26155" s="65"/>
      <c r="F26155" s="65"/>
      <c r="G26155" s="145"/>
    </row>
    <row r="26156" spans="1:7">
      <c r="A26156" s="65"/>
      <c r="B26156" s="65"/>
      <c r="C26156" s="65"/>
      <c r="D26156" s="65"/>
      <c r="E26156" s="65"/>
      <c r="F26156" s="65"/>
      <c r="G26156" s="145"/>
    </row>
    <row r="26157" spans="1:7">
      <c r="A26157" s="65"/>
      <c r="B26157" s="65"/>
      <c r="C26157" s="65"/>
      <c r="D26157" s="65"/>
      <c r="E26157" s="65"/>
      <c r="F26157" s="65"/>
      <c r="G26157" s="145"/>
    </row>
    <row r="26158" spans="1:7">
      <c r="A26158" s="65"/>
      <c r="B26158" s="65"/>
      <c r="C26158" s="65"/>
      <c r="D26158" s="65"/>
      <c r="E26158" s="65"/>
      <c r="F26158" s="65"/>
      <c r="G26158" s="145"/>
    </row>
    <row r="26159" spans="1:7">
      <c r="A26159" s="65"/>
      <c r="B26159" s="65"/>
      <c r="C26159" s="65"/>
      <c r="D26159" s="65"/>
      <c r="E26159" s="65"/>
      <c r="F26159" s="65"/>
      <c r="G26159" s="145"/>
    </row>
    <row r="26160" spans="1:7">
      <c r="A26160" s="65"/>
      <c r="B26160" s="65"/>
      <c r="C26160" s="65"/>
      <c r="D26160" s="65"/>
      <c r="E26160" s="65"/>
      <c r="F26160" s="65"/>
      <c r="G26160" s="145"/>
    </row>
    <row r="26161" spans="1:7">
      <c r="A26161" s="65"/>
      <c r="B26161" s="65"/>
      <c r="C26161" s="65"/>
      <c r="D26161" s="65"/>
      <c r="E26161" s="65"/>
      <c r="F26161" s="65"/>
      <c r="G26161" s="145"/>
    </row>
    <row r="26162" spans="1:7">
      <c r="A26162" s="65"/>
      <c r="B26162" s="65"/>
      <c r="C26162" s="65"/>
      <c r="D26162" s="65"/>
      <c r="E26162" s="65"/>
      <c r="F26162" s="65"/>
      <c r="G26162" s="145"/>
    </row>
    <row r="26163" spans="1:7">
      <c r="A26163" s="65"/>
      <c r="B26163" s="65"/>
      <c r="C26163" s="65"/>
      <c r="D26163" s="65"/>
      <c r="E26163" s="65"/>
      <c r="F26163" s="65"/>
      <c r="G26163" s="145"/>
    </row>
    <row r="26164" spans="1:7">
      <c r="A26164" s="65"/>
      <c r="B26164" s="65"/>
      <c r="C26164" s="65"/>
      <c r="D26164" s="65"/>
      <c r="E26164" s="65"/>
      <c r="F26164" s="65"/>
      <c r="G26164" s="145"/>
    </row>
    <row r="26165" spans="1:7">
      <c r="A26165" s="65"/>
      <c r="B26165" s="65"/>
      <c r="C26165" s="65"/>
      <c r="D26165" s="65"/>
      <c r="E26165" s="65"/>
      <c r="F26165" s="65"/>
      <c r="G26165" s="145"/>
    </row>
    <row r="26166" spans="1:7">
      <c r="A26166" s="65"/>
      <c r="B26166" s="65"/>
      <c r="C26166" s="65"/>
      <c r="D26166" s="65"/>
      <c r="E26166" s="65"/>
      <c r="F26166" s="65"/>
      <c r="G26166" s="145"/>
    </row>
    <row r="26167" spans="1:7">
      <c r="A26167" s="65"/>
      <c r="B26167" s="65"/>
      <c r="C26167" s="65"/>
      <c r="D26167" s="65"/>
      <c r="E26167" s="65"/>
      <c r="F26167" s="65"/>
      <c r="G26167" s="145"/>
    </row>
    <row r="26168" spans="1:7">
      <c r="A26168" s="65"/>
      <c r="B26168" s="65"/>
      <c r="C26168" s="65"/>
      <c r="D26168" s="65"/>
      <c r="E26168" s="65"/>
      <c r="F26168" s="65"/>
      <c r="G26168" s="145"/>
    </row>
    <row r="26169" spans="1:7">
      <c r="A26169" s="65"/>
      <c r="B26169" s="65"/>
      <c r="C26169" s="65"/>
      <c r="D26169" s="65"/>
      <c r="E26169" s="65"/>
      <c r="F26169" s="65"/>
      <c r="G26169" s="145"/>
    </row>
    <row r="26170" spans="1:7">
      <c r="A26170" s="65"/>
      <c r="B26170" s="65"/>
      <c r="C26170" s="65"/>
      <c r="D26170" s="65"/>
      <c r="E26170" s="65"/>
      <c r="F26170" s="65"/>
      <c r="G26170" s="145"/>
    </row>
    <row r="26171" spans="1:7">
      <c r="A26171" s="65"/>
      <c r="B26171" s="65"/>
      <c r="C26171" s="65"/>
      <c r="D26171" s="65"/>
      <c r="E26171" s="65"/>
      <c r="F26171" s="65"/>
      <c r="G26171" s="145"/>
    </row>
    <row r="26172" spans="1:7">
      <c r="A26172" s="65"/>
      <c r="B26172" s="65"/>
      <c r="C26172" s="65"/>
      <c r="D26172" s="65"/>
      <c r="E26172" s="65"/>
      <c r="F26172" s="65"/>
      <c r="G26172" s="145"/>
    </row>
    <row r="26173" spans="1:7">
      <c r="A26173" s="65"/>
      <c r="B26173" s="65"/>
      <c r="C26173" s="65"/>
      <c r="D26173" s="65"/>
      <c r="E26173" s="65"/>
      <c r="F26173" s="65"/>
      <c r="G26173" s="145"/>
    </row>
    <row r="26174" spans="1:7">
      <c r="A26174" s="65"/>
      <c r="B26174" s="65"/>
      <c r="C26174" s="65"/>
      <c r="D26174" s="65"/>
      <c r="E26174" s="65"/>
      <c r="F26174" s="65"/>
      <c r="G26174" s="145"/>
    </row>
    <row r="26175" spans="1:7">
      <c r="A26175" s="65"/>
      <c r="B26175" s="65"/>
      <c r="C26175" s="65"/>
      <c r="D26175" s="65"/>
      <c r="E26175" s="65"/>
      <c r="F26175" s="65"/>
      <c r="G26175" s="145"/>
    </row>
    <row r="26176" spans="1:7">
      <c r="A26176" s="65"/>
      <c r="B26176" s="65"/>
      <c r="C26176" s="65"/>
      <c r="D26176" s="65"/>
      <c r="E26176" s="65"/>
      <c r="F26176" s="65"/>
      <c r="G26176" s="145"/>
    </row>
    <row r="26177" spans="1:7">
      <c r="A26177" s="65"/>
      <c r="B26177" s="65"/>
      <c r="C26177" s="65"/>
      <c r="D26177" s="65"/>
      <c r="E26177" s="65"/>
      <c r="F26177" s="65"/>
      <c r="G26177" s="145"/>
    </row>
    <row r="26178" spans="1:7">
      <c r="A26178" s="65"/>
      <c r="B26178" s="65"/>
      <c r="C26178" s="65"/>
      <c r="D26178" s="65"/>
      <c r="E26178" s="65"/>
      <c r="F26178" s="65"/>
      <c r="G26178" s="145"/>
    </row>
    <row r="26179" spans="1:7">
      <c r="A26179" s="65"/>
      <c r="B26179" s="65"/>
      <c r="C26179" s="65"/>
      <c r="D26179" s="65"/>
      <c r="E26179" s="65"/>
      <c r="F26179" s="65"/>
      <c r="G26179" s="145"/>
    </row>
    <row r="26180" spans="1:7">
      <c r="A26180" s="65"/>
      <c r="B26180" s="65"/>
      <c r="C26180" s="65"/>
      <c r="D26180" s="65"/>
      <c r="E26180" s="65"/>
      <c r="F26180" s="65"/>
      <c r="G26180" s="145"/>
    </row>
    <row r="26181" spans="1:7">
      <c r="A26181" s="65"/>
      <c r="B26181" s="65"/>
      <c r="C26181" s="65"/>
      <c r="D26181" s="65"/>
      <c r="E26181" s="65"/>
      <c r="F26181" s="65"/>
      <c r="G26181" s="145"/>
    </row>
    <row r="26182" spans="1:7">
      <c r="A26182" s="65"/>
      <c r="B26182" s="65"/>
      <c r="C26182" s="65"/>
      <c r="D26182" s="65"/>
      <c r="E26182" s="65"/>
      <c r="F26182" s="65"/>
      <c r="G26182" s="145"/>
    </row>
    <row r="26183" spans="1:7">
      <c r="A26183" s="65"/>
      <c r="B26183" s="65"/>
      <c r="C26183" s="65"/>
      <c r="D26183" s="65"/>
      <c r="E26183" s="65"/>
      <c r="F26183" s="65"/>
      <c r="G26183" s="145"/>
    </row>
    <row r="26184" spans="1:7">
      <c r="A26184" s="65"/>
      <c r="B26184" s="65"/>
      <c r="C26184" s="65"/>
      <c r="D26184" s="65"/>
      <c r="E26184" s="65"/>
      <c r="F26184" s="65"/>
      <c r="G26184" s="145"/>
    </row>
    <row r="26185" spans="1:7">
      <c r="A26185" s="65"/>
      <c r="B26185" s="65"/>
      <c r="C26185" s="65"/>
      <c r="D26185" s="65"/>
      <c r="E26185" s="65"/>
      <c r="F26185" s="65"/>
      <c r="G26185" s="145"/>
    </row>
    <row r="26186" spans="1:7">
      <c r="A26186" s="65"/>
      <c r="B26186" s="65"/>
      <c r="C26186" s="65"/>
      <c r="D26186" s="65"/>
      <c r="E26186" s="65"/>
      <c r="F26186" s="65"/>
      <c r="G26186" s="145"/>
    </row>
    <row r="26187" spans="1:7">
      <c r="A26187" s="65"/>
      <c r="B26187" s="65"/>
      <c r="C26187" s="65"/>
      <c r="D26187" s="65"/>
      <c r="E26187" s="65"/>
      <c r="F26187" s="65"/>
      <c r="G26187" s="145"/>
    </row>
    <row r="26188" spans="1:7">
      <c r="A26188" s="65"/>
      <c r="B26188" s="65"/>
      <c r="C26188" s="65"/>
      <c r="D26188" s="65"/>
      <c r="E26188" s="65"/>
      <c r="F26188" s="65"/>
      <c r="G26188" s="145"/>
    </row>
    <row r="26189" spans="1:7">
      <c r="A26189" s="65"/>
      <c r="B26189" s="65"/>
      <c r="C26189" s="65"/>
      <c r="D26189" s="65"/>
      <c r="E26189" s="65"/>
      <c r="F26189" s="65"/>
      <c r="G26189" s="145"/>
    </row>
    <row r="26190" spans="1:7">
      <c r="A26190" s="65"/>
      <c r="B26190" s="65"/>
      <c r="C26190" s="65"/>
      <c r="D26190" s="65"/>
      <c r="E26190" s="65"/>
      <c r="F26190" s="65"/>
      <c r="G26190" s="145"/>
    </row>
    <row r="26191" spans="1:7">
      <c r="A26191" s="65"/>
      <c r="B26191" s="65"/>
      <c r="C26191" s="65"/>
      <c r="D26191" s="65"/>
      <c r="E26191" s="65"/>
      <c r="F26191" s="65"/>
      <c r="G26191" s="145"/>
    </row>
    <row r="26192" spans="1:7">
      <c r="A26192" s="65"/>
      <c r="B26192" s="65"/>
      <c r="C26192" s="65"/>
      <c r="D26192" s="65"/>
      <c r="E26192" s="65"/>
      <c r="F26192" s="65"/>
      <c r="G26192" s="145"/>
    </row>
    <row r="26193" spans="1:7">
      <c r="A26193" s="65"/>
      <c r="B26193" s="65"/>
      <c r="C26193" s="65"/>
      <c r="D26193" s="65"/>
      <c r="E26193" s="65"/>
      <c r="F26193" s="65"/>
      <c r="G26193" s="145"/>
    </row>
    <row r="26194" spans="1:7">
      <c r="A26194" s="65"/>
      <c r="B26194" s="65"/>
      <c r="C26194" s="65"/>
      <c r="D26194" s="65"/>
      <c r="E26194" s="65"/>
      <c r="F26194" s="65"/>
      <c r="G26194" s="145"/>
    </row>
    <row r="26195" spans="1:7">
      <c r="A26195" s="65"/>
      <c r="B26195" s="65"/>
      <c r="C26195" s="65"/>
      <c r="D26195" s="65"/>
      <c r="E26195" s="65"/>
      <c r="F26195" s="65"/>
      <c r="G26195" s="145"/>
    </row>
    <row r="26196" spans="1:7">
      <c r="A26196" s="65"/>
      <c r="B26196" s="65"/>
      <c r="C26196" s="65"/>
      <c r="D26196" s="65"/>
      <c r="E26196" s="65"/>
      <c r="F26196" s="65"/>
      <c r="G26196" s="145"/>
    </row>
    <row r="26197" spans="1:7">
      <c r="A26197" s="65"/>
      <c r="B26197" s="65"/>
      <c r="C26197" s="65"/>
      <c r="D26197" s="65"/>
      <c r="E26197" s="65"/>
      <c r="F26197" s="65"/>
      <c r="G26197" s="145"/>
    </row>
    <row r="26198" spans="1:7">
      <c r="A26198" s="65"/>
      <c r="B26198" s="65"/>
      <c r="C26198" s="65"/>
      <c r="D26198" s="65"/>
      <c r="E26198" s="65"/>
      <c r="F26198" s="65"/>
      <c r="G26198" s="145"/>
    </row>
    <row r="26199" spans="1:7">
      <c r="A26199" s="65"/>
      <c r="B26199" s="65"/>
      <c r="C26199" s="65"/>
      <c r="D26199" s="65"/>
      <c r="E26199" s="65"/>
      <c r="F26199" s="65"/>
      <c r="G26199" s="145"/>
    </row>
    <row r="26200" spans="1:7">
      <c r="A26200" s="65"/>
      <c r="B26200" s="65"/>
      <c r="C26200" s="65"/>
      <c r="D26200" s="65"/>
      <c r="E26200" s="65"/>
      <c r="F26200" s="65"/>
      <c r="G26200" s="145"/>
    </row>
    <row r="26201" spans="1:7">
      <c r="A26201" s="65"/>
      <c r="B26201" s="65"/>
      <c r="C26201" s="65"/>
      <c r="D26201" s="65"/>
      <c r="E26201" s="65"/>
      <c r="F26201" s="65"/>
      <c r="G26201" s="145"/>
    </row>
    <row r="26202" spans="1:7">
      <c r="A26202" s="65"/>
      <c r="B26202" s="65"/>
      <c r="C26202" s="65"/>
      <c r="D26202" s="65"/>
      <c r="E26202" s="65"/>
      <c r="F26202" s="65"/>
      <c r="G26202" s="145"/>
    </row>
    <row r="26203" spans="1:7">
      <c r="A26203" s="65"/>
      <c r="B26203" s="65"/>
      <c r="C26203" s="65"/>
      <c r="D26203" s="65"/>
      <c r="E26203" s="65"/>
      <c r="F26203" s="65"/>
      <c r="G26203" s="145"/>
    </row>
    <row r="26204" spans="1:7">
      <c r="A26204" s="65"/>
      <c r="B26204" s="65"/>
      <c r="C26204" s="65"/>
      <c r="D26204" s="65"/>
      <c r="E26204" s="65"/>
      <c r="F26204" s="65"/>
      <c r="G26204" s="145"/>
    </row>
    <row r="26205" spans="1:7">
      <c r="A26205" s="65"/>
      <c r="B26205" s="65"/>
      <c r="C26205" s="65"/>
      <c r="D26205" s="65"/>
      <c r="E26205" s="65"/>
      <c r="F26205" s="65"/>
      <c r="G26205" s="145"/>
    </row>
    <row r="26206" spans="1:7">
      <c r="A26206" s="65"/>
      <c r="B26206" s="65"/>
      <c r="C26206" s="65"/>
      <c r="D26206" s="65"/>
      <c r="E26206" s="65"/>
      <c r="F26206" s="65"/>
      <c r="G26206" s="145"/>
    </row>
    <row r="26207" spans="1:7">
      <c r="A26207" s="65"/>
      <c r="B26207" s="65"/>
      <c r="C26207" s="65"/>
      <c r="D26207" s="65"/>
      <c r="E26207" s="65"/>
      <c r="F26207" s="65"/>
      <c r="G26207" s="145"/>
    </row>
    <row r="26208" spans="1:7">
      <c r="A26208" s="65"/>
      <c r="B26208" s="65"/>
      <c r="C26208" s="65"/>
      <c r="D26208" s="65"/>
      <c r="E26208" s="65"/>
      <c r="F26208" s="65"/>
      <c r="G26208" s="145"/>
    </row>
    <row r="26209" spans="1:7">
      <c r="A26209" s="65"/>
      <c r="B26209" s="65"/>
      <c r="C26209" s="65"/>
      <c r="D26209" s="65"/>
      <c r="E26209" s="65"/>
      <c r="F26209" s="65"/>
      <c r="G26209" s="145"/>
    </row>
    <row r="26210" spans="1:7">
      <c r="A26210" s="65"/>
      <c r="B26210" s="65"/>
      <c r="C26210" s="65"/>
      <c r="D26210" s="65"/>
      <c r="E26210" s="65"/>
      <c r="F26210" s="65"/>
      <c r="G26210" s="145"/>
    </row>
    <row r="26211" spans="1:7">
      <c r="A26211" s="65"/>
      <c r="B26211" s="65"/>
      <c r="C26211" s="65"/>
      <c r="D26211" s="65"/>
      <c r="E26211" s="65"/>
      <c r="F26211" s="65"/>
      <c r="G26211" s="145"/>
    </row>
    <row r="26212" spans="1:7">
      <c r="A26212" s="65"/>
      <c r="B26212" s="65"/>
      <c r="C26212" s="65"/>
      <c r="D26212" s="65"/>
      <c r="E26212" s="65"/>
      <c r="F26212" s="65"/>
      <c r="G26212" s="145"/>
    </row>
    <row r="26213" spans="1:7">
      <c r="A26213" s="65"/>
      <c r="B26213" s="65"/>
      <c r="C26213" s="65"/>
      <c r="D26213" s="65"/>
      <c r="E26213" s="65"/>
      <c r="F26213" s="65"/>
      <c r="G26213" s="145"/>
    </row>
    <row r="26214" spans="1:7">
      <c r="A26214" s="65"/>
      <c r="B26214" s="65"/>
      <c r="C26214" s="65"/>
      <c r="D26214" s="65"/>
      <c r="E26214" s="65"/>
      <c r="F26214" s="65"/>
      <c r="G26214" s="145"/>
    </row>
    <row r="26215" spans="1:7">
      <c r="A26215" s="65"/>
      <c r="B26215" s="65"/>
      <c r="C26215" s="65"/>
      <c r="D26215" s="65"/>
      <c r="E26215" s="65"/>
      <c r="F26215" s="65"/>
      <c r="G26215" s="145"/>
    </row>
    <row r="26216" spans="1:7">
      <c r="A26216" s="65"/>
      <c r="B26216" s="65"/>
      <c r="C26216" s="65"/>
      <c r="D26216" s="65"/>
      <c r="E26216" s="65"/>
      <c r="F26216" s="65"/>
      <c r="G26216" s="145"/>
    </row>
    <row r="26217" spans="1:7">
      <c r="A26217" s="65"/>
      <c r="B26217" s="65"/>
      <c r="C26217" s="65"/>
      <c r="D26217" s="65"/>
      <c r="E26217" s="65"/>
      <c r="F26217" s="65"/>
      <c r="G26217" s="145"/>
    </row>
    <row r="26218" spans="1:7">
      <c r="A26218" s="65"/>
      <c r="B26218" s="65"/>
      <c r="C26218" s="65"/>
      <c r="D26218" s="65"/>
      <c r="E26218" s="65"/>
      <c r="F26218" s="65"/>
      <c r="G26218" s="145"/>
    </row>
    <row r="26219" spans="1:7">
      <c r="A26219" s="65"/>
      <c r="B26219" s="65"/>
      <c r="C26219" s="65"/>
      <c r="D26219" s="65"/>
      <c r="E26219" s="65"/>
      <c r="F26219" s="65"/>
      <c r="G26219" s="145"/>
    </row>
    <row r="26220" spans="1:7">
      <c r="A26220" s="65"/>
      <c r="B26220" s="65"/>
      <c r="C26220" s="65"/>
      <c r="D26220" s="65"/>
      <c r="E26220" s="65"/>
      <c r="F26220" s="65"/>
      <c r="G26220" s="145"/>
    </row>
    <row r="26221" spans="1:7">
      <c r="A26221" s="65"/>
      <c r="B26221" s="65"/>
      <c r="C26221" s="65"/>
      <c r="D26221" s="65"/>
      <c r="E26221" s="65"/>
      <c r="F26221" s="65"/>
      <c r="G26221" s="145"/>
    </row>
    <row r="26222" spans="1:7">
      <c r="A26222" s="65"/>
      <c r="B26222" s="65"/>
      <c r="C26222" s="65"/>
      <c r="D26222" s="65"/>
      <c r="E26222" s="65"/>
      <c r="F26222" s="65"/>
      <c r="G26222" s="145"/>
    </row>
    <row r="26223" spans="1:7">
      <c r="A26223" s="65"/>
      <c r="B26223" s="65"/>
      <c r="C26223" s="65"/>
      <c r="D26223" s="65"/>
      <c r="E26223" s="65"/>
      <c r="F26223" s="65"/>
      <c r="G26223" s="145"/>
    </row>
    <row r="26224" spans="1:7">
      <c r="A26224" s="65"/>
      <c r="B26224" s="65"/>
      <c r="C26224" s="65"/>
      <c r="D26224" s="65"/>
      <c r="E26224" s="65"/>
      <c r="F26224" s="65"/>
      <c r="G26224" s="145"/>
    </row>
    <row r="26225" spans="1:7">
      <c r="A26225" s="65"/>
      <c r="B26225" s="65"/>
      <c r="C26225" s="65"/>
      <c r="D26225" s="65"/>
      <c r="E26225" s="65"/>
      <c r="F26225" s="65"/>
      <c r="G26225" s="145"/>
    </row>
    <row r="26226" spans="1:7">
      <c r="A26226" s="65"/>
      <c r="B26226" s="65"/>
      <c r="C26226" s="65"/>
      <c r="D26226" s="65"/>
      <c r="E26226" s="65"/>
      <c r="F26226" s="65"/>
      <c r="G26226" s="145"/>
    </row>
    <row r="26227" spans="1:7">
      <c r="A26227" s="65"/>
      <c r="B26227" s="65"/>
      <c r="C26227" s="65"/>
      <c r="D26227" s="65"/>
      <c r="E26227" s="65"/>
      <c r="F26227" s="65"/>
      <c r="G26227" s="145"/>
    </row>
    <row r="26228" spans="1:7">
      <c r="A26228" s="65"/>
      <c r="B26228" s="65"/>
      <c r="C26228" s="65"/>
      <c r="D26228" s="65"/>
      <c r="E26228" s="65"/>
      <c r="F26228" s="65"/>
      <c r="G26228" s="145"/>
    </row>
    <row r="26229" spans="1:7">
      <c r="A26229" s="65"/>
      <c r="B26229" s="65"/>
      <c r="C26229" s="65"/>
      <c r="D26229" s="65"/>
      <c r="E26229" s="65"/>
      <c r="F26229" s="65"/>
      <c r="G26229" s="145"/>
    </row>
    <row r="26230" spans="1:7">
      <c r="A26230" s="65"/>
      <c r="B26230" s="65"/>
      <c r="C26230" s="65"/>
      <c r="D26230" s="65"/>
      <c r="E26230" s="65"/>
      <c r="F26230" s="65"/>
      <c r="G26230" s="145"/>
    </row>
    <row r="26231" spans="1:7">
      <c r="A26231" s="65"/>
      <c r="B26231" s="65"/>
      <c r="C26231" s="65"/>
      <c r="D26231" s="65"/>
      <c r="E26231" s="65"/>
      <c r="F26231" s="65"/>
      <c r="G26231" s="145"/>
    </row>
    <row r="26232" spans="1:7">
      <c r="A26232" s="65"/>
      <c r="B26232" s="65"/>
      <c r="C26232" s="65"/>
      <c r="D26232" s="65"/>
      <c r="E26232" s="65"/>
      <c r="F26232" s="65"/>
      <c r="G26232" s="145"/>
    </row>
    <row r="26233" spans="1:7">
      <c r="A26233" s="65"/>
      <c r="B26233" s="65"/>
      <c r="C26233" s="65"/>
      <c r="D26233" s="65"/>
      <c r="E26233" s="65"/>
      <c r="F26233" s="65"/>
      <c r="G26233" s="145"/>
    </row>
    <row r="26234" spans="1:7">
      <c r="A26234" s="65"/>
      <c r="B26234" s="65"/>
      <c r="C26234" s="65"/>
      <c r="D26234" s="65"/>
      <c r="E26234" s="65"/>
      <c r="F26234" s="65"/>
      <c r="G26234" s="145"/>
    </row>
    <row r="26235" spans="1:7">
      <c r="A26235" s="65"/>
      <c r="B26235" s="65"/>
      <c r="C26235" s="65"/>
      <c r="D26235" s="65"/>
      <c r="E26235" s="65"/>
      <c r="F26235" s="65"/>
      <c r="G26235" s="145"/>
    </row>
    <row r="26236" spans="1:7">
      <c r="A26236" s="65"/>
      <c r="B26236" s="65"/>
      <c r="C26236" s="65"/>
      <c r="D26236" s="65"/>
      <c r="E26236" s="65"/>
      <c r="F26236" s="65"/>
      <c r="G26236" s="145"/>
    </row>
    <row r="26237" spans="1:7">
      <c r="A26237" s="65"/>
      <c r="B26237" s="65"/>
      <c r="C26237" s="65"/>
      <c r="D26237" s="65"/>
      <c r="E26237" s="65"/>
      <c r="F26237" s="65"/>
      <c r="G26237" s="145"/>
    </row>
    <row r="26238" spans="1:7">
      <c r="A26238" s="65"/>
      <c r="B26238" s="65"/>
      <c r="C26238" s="65"/>
      <c r="D26238" s="65"/>
      <c r="E26238" s="65"/>
      <c r="F26238" s="65"/>
      <c r="G26238" s="145"/>
    </row>
    <row r="26239" spans="1:7">
      <c r="A26239" s="65"/>
      <c r="B26239" s="65"/>
      <c r="C26239" s="65"/>
      <c r="D26239" s="65"/>
      <c r="E26239" s="65"/>
      <c r="F26239" s="65"/>
      <c r="G26239" s="145"/>
    </row>
    <row r="26240" spans="1:7">
      <c r="A26240" s="65"/>
      <c r="B26240" s="65"/>
      <c r="C26240" s="65"/>
      <c r="D26240" s="65"/>
      <c r="E26240" s="65"/>
      <c r="F26240" s="65"/>
      <c r="G26240" s="145"/>
    </row>
    <row r="26241" spans="1:7">
      <c r="A26241" s="65"/>
      <c r="B26241" s="65"/>
      <c r="C26241" s="65"/>
      <c r="D26241" s="65"/>
      <c r="E26241" s="65"/>
      <c r="F26241" s="65"/>
      <c r="G26241" s="145"/>
    </row>
    <row r="26242" spans="1:7">
      <c r="A26242" s="65"/>
      <c r="B26242" s="65"/>
      <c r="C26242" s="65"/>
      <c r="D26242" s="65"/>
      <c r="E26242" s="65"/>
      <c r="F26242" s="65"/>
      <c r="G26242" s="145"/>
    </row>
    <row r="26243" spans="1:7">
      <c r="A26243" s="65"/>
      <c r="B26243" s="65"/>
      <c r="C26243" s="65"/>
      <c r="D26243" s="65"/>
      <c r="E26243" s="65"/>
      <c r="F26243" s="65"/>
      <c r="G26243" s="145"/>
    </row>
    <row r="26244" spans="1:7">
      <c r="A26244" s="65"/>
      <c r="B26244" s="65"/>
      <c r="C26244" s="65"/>
      <c r="D26244" s="65"/>
      <c r="E26244" s="65"/>
      <c r="F26244" s="65"/>
      <c r="G26244" s="145"/>
    </row>
    <row r="26245" spans="1:7">
      <c r="A26245" s="65"/>
      <c r="B26245" s="65"/>
      <c r="C26245" s="65"/>
      <c r="D26245" s="65"/>
      <c r="E26245" s="65"/>
      <c r="F26245" s="65"/>
      <c r="G26245" s="145"/>
    </row>
    <row r="26246" spans="1:7">
      <c r="A26246" s="65"/>
      <c r="B26246" s="65"/>
      <c r="C26246" s="65"/>
      <c r="D26246" s="65"/>
      <c r="E26246" s="65"/>
      <c r="F26246" s="65"/>
      <c r="G26246" s="145"/>
    </row>
    <row r="26247" spans="1:7">
      <c r="A26247" s="65"/>
      <c r="B26247" s="65"/>
      <c r="C26247" s="65"/>
      <c r="D26247" s="65"/>
      <c r="E26247" s="65"/>
      <c r="F26247" s="65"/>
      <c r="G26247" s="145"/>
    </row>
    <row r="26248" spans="1:7">
      <c r="A26248" s="65"/>
      <c r="B26248" s="65"/>
      <c r="C26248" s="65"/>
      <c r="D26248" s="65"/>
      <c r="E26248" s="65"/>
      <c r="F26248" s="65"/>
      <c r="G26248" s="145"/>
    </row>
    <row r="26249" spans="1:7">
      <c r="A26249" s="65"/>
      <c r="B26249" s="65"/>
      <c r="C26249" s="65"/>
      <c r="D26249" s="65"/>
      <c r="E26249" s="65"/>
      <c r="F26249" s="65"/>
      <c r="G26249" s="145"/>
    </row>
    <row r="26250" spans="1:7">
      <c r="A26250" s="65"/>
      <c r="B26250" s="65"/>
      <c r="C26250" s="65"/>
      <c r="D26250" s="65"/>
      <c r="E26250" s="65"/>
      <c r="F26250" s="65"/>
      <c r="G26250" s="145"/>
    </row>
    <row r="26251" spans="1:7">
      <c r="A26251" s="65"/>
      <c r="B26251" s="65"/>
      <c r="C26251" s="65"/>
      <c r="D26251" s="65"/>
      <c r="E26251" s="65"/>
      <c r="F26251" s="65"/>
      <c r="G26251" s="145"/>
    </row>
    <row r="26252" spans="1:7">
      <c r="A26252" s="65"/>
      <c r="B26252" s="65"/>
      <c r="C26252" s="65"/>
      <c r="D26252" s="65"/>
      <c r="E26252" s="65"/>
      <c r="F26252" s="65"/>
      <c r="G26252" s="145"/>
    </row>
    <row r="26253" spans="1:7">
      <c r="A26253" s="65"/>
      <c r="B26253" s="65"/>
      <c r="C26253" s="65"/>
      <c r="D26253" s="65"/>
      <c r="E26253" s="65"/>
      <c r="F26253" s="65"/>
      <c r="G26253" s="145"/>
    </row>
    <row r="26254" spans="1:7">
      <c r="A26254" s="65"/>
      <c r="B26254" s="65"/>
      <c r="C26254" s="65"/>
      <c r="D26254" s="65"/>
      <c r="E26254" s="65"/>
      <c r="F26254" s="65"/>
      <c r="G26254" s="145"/>
    </row>
    <row r="26255" spans="1:7">
      <c r="A26255" s="65"/>
      <c r="B26255" s="65"/>
      <c r="C26255" s="65"/>
      <c r="D26255" s="65"/>
      <c r="E26255" s="65"/>
      <c r="F26255" s="65"/>
      <c r="G26255" s="145"/>
    </row>
    <row r="26256" spans="1:7">
      <c r="A26256" s="65"/>
      <c r="B26256" s="65"/>
      <c r="C26256" s="65"/>
      <c r="D26256" s="65"/>
      <c r="E26256" s="65"/>
      <c r="F26256" s="65"/>
      <c r="G26256" s="145"/>
    </row>
    <row r="26257" spans="1:7">
      <c r="A26257" s="65"/>
      <c r="B26257" s="65"/>
      <c r="C26257" s="65"/>
      <c r="D26257" s="65"/>
      <c r="E26257" s="65"/>
      <c r="F26257" s="65"/>
      <c r="G26257" s="145"/>
    </row>
    <row r="26258" spans="1:7">
      <c r="A26258" s="65"/>
      <c r="B26258" s="65"/>
      <c r="C26258" s="65"/>
      <c r="D26258" s="65"/>
      <c r="E26258" s="65"/>
      <c r="F26258" s="65"/>
      <c r="G26258" s="145"/>
    </row>
    <row r="26259" spans="1:7">
      <c r="A26259" s="65"/>
      <c r="B26259" s="65"/>
      <c r="C26259" s="65"/>
      <c r="D26259" s="65"/>
      <c r="E26259" s="65"/>
      <c r="F26259" s="65"/>
      <c r="G26259" s="145"/>
    </row>
    <row r="26260" spans="1:7">
      <c r="A26260" s="65"/>
      <c r="B26260" s="65"/>
      <c r="C26260" s="65"/>
      <c r="D26260" s="65"/>
      <c r="E26260" s="65"/>
      <c r="F26260" s="65"/>
      <c r="G26260" s="145"/>
    </row>
    <row r="26261" spans="1:7">
      <c r="A26261" s="65"/>
      <c r="B26261" s="65"/>
      <c r="C26261" s="65"/>
      <c r="D26261" s="65"/>
      <c r="E26261" s="65"/>
      <c r="F26261" s="65"/>
      <c r="G26261" s="145"/>
    </row>
    <row r="26262" spans="1:7">
      <c r="A26262" s="65"/>
      <c r="B26262" s="65"/>
      <c r="C26262" s="65"/>
      <c r="D26262" s="65"/>
      <c r="E26262" s="65"/>
      <c r="F26262" s="65"/>
      <c r="G26262" s="145"/>
    </row>
    <row r="26263" spans="1:7">
      <c r="A26263" s="65"/>
      <c r="B26263" s="65"/>
      <c r="C26263" s="65"/>
      <c r="D26263" s="65"/>
      <c r="E26263" s="65"/>
      <c r="F26263" s="65"/>
      <c r="G26263" s="145"/>
    </row>
    <row r="26264" spans="1:7">
      <c r="A26264" s="65"/>
      <c r="B26264" s="65"/>
      <c r="C26264" s="65"/>
      <c r="D26264" s="65"/>
      <c r="E26264" s="65"/>
      <c r="F26264" s="65"/>
      <c r="G26264" s="145"/>
    </row>
    <row r="26265" spans="1:7">
      <c r="A26265" s="65"/>
      <c r="B26265" s="65"/>
      <c r="C26265" s="65"/>
      <c r="D26265" s="65"/>
      <c r="E26265" s="65"/>
      <c r="F26265" s="65"/>
      <c r="G26265" s="145"/>
    </row>
    <row r="26266" spans="1:7">
      <c r="A26266" s="65"/>
      <c r="B26266" s="65"/>
      <c r="C26266" s="65"/>
      <c r="D26266" s="65"/>
      <c r="E26266" s="65"/>
      <c r="F26266" s="65"/>
      <c r="G26266" s="145"/>
    </row>
    <row r="26267" spans="1:7">
      <c r="A26267" s="65"/>
      <c r="B26267" s="65"/>
      <c r="C26267" s="65"/>
      <c r="D26267" s="65"/>
      <c r="E26267" s="65"/>
      <c r="F26267" s="65"/>
      <c r="G26267" s="145"/>
    </row>
    <row r="26268" spans="1:7">
      <c r="A26268" s="65"/>
      <c r="B26268" s="65"/>
      <c r="C26268" s="65"/>
      <c r="D26268" s="65"/>
      <c r="E26268" s="65"/>
      <c r="F26268" s="65"/>
      <c r="G26268" s="145"/>
    </row>
    <row r="26269" spans="1:7">
      <c r="A26269" s="65"/>
      <c r="B26269" s="65"/>
      <c r="C26269" s="65"/>
      <c r="D26269" s="65"/>
      <c r="E26269" s="65"/>
      <c r="F26269" s="65"/>
      <c r="G26269" s="145"/>
    </row>
    <row r="26270" spans="1:7">
      <c r="A26270" s="65"/>
      <c r="B26270" s="65"/>
      <c r="C26270" s="65"/>
      <c r="D26270" s="65"/>
      <c r="E26270" s="65"/>
      <c r="F26270" s="65"/>
      <c r="G26270" s="145"/>
    </row>
    <row r="26271" spans="1:7">
      <c r="A26271" s="65"/>
      <c r="B26271" s="65"/>
      <c r="C26271" s="65"/>
      <c r="D26271" s="65"/>
      <c r="E26271" s="65"/>
      <c r="F26271" s="65"/>
      <c r="G26271" s="145"/>
    </row>
    <row r="26272" spans="1:7">
      <c r="A26272" s="65"/>
      <c r="B26272" s="65"/>
      <c r="C26272" s="65"/>
      <c r="D26272" s="65"/>
      <c r="E26272" s="65"/>
      <c r="F26272" s="65"/>
      <c r="G26272" s="145"/>
    </row>
    <row r="26273" spans="1:7">
      <c r="A26273" s="65"/>
      <c r="B26273" s="65"/>
      <c r="C26273" s="65"/>
      <c r="D26273" s="65"/>
      <c r="E26273" s="65"/>
      <c r="F26273" s="65"/>
      <c r="G26273" s="145"/>
    </row>
    <row r="26274" spans="1:7">
      <c r="A26274" s="65"/>
      <c r="B26274" s="65"/>
      <c r="C26274" s="65"/>
      <c r="D26274" s="65"/>
      <c r="E26274" s="65"/>
      <c r="F26274" s="65"/>
      <c r="G26274" s="145"/>
    </row>
    <row r="26275" spans="1:7">
      <c r="A26275" s="65"/>
      <c r="B26275" s="65"/>
      <c r="C26275" s="65"/>
      <c r="D26275" s="65"/>
      <c r="E26275" s="65"/>
      <c r="F26275" s="65"/>
      <c r="G26275" s="145"/>
    </row>
    <row r="26276" spans="1:7">
      <c r="A26276" s="65"/>
      <c r="B26276" s="65"/>
      <c r="C26276" s="65"/>
      <c r="D26276" s="65"/>
      <c r="E26276" s="65"/>
      <c r="F26276" s="65"/>
      <c r="G26276" s="145"/>
    </row>
    <row r="26277" spans="1:7">
      <c r="A26277" s="65"/>
      <c r="B26277" s="65"/>
      <c r="C26277" s="65"/>
      <c r="D26277" s="65"/>
      <c r="E26277" s="65"/>
      <c r="F26277" s="65"/>
      <c r="G26277" s="145"/>
    </row>
    <row r="26278" spans="1:7">
      <c r="A26278" s="65"/>
      <c r="B26278" s="65"/>
      <c r="C26278" s="65"/>
      <c r="D26278" s="65"/>
      <c r="E26278" s="65"/>
      <c r="F26278" s="65"/>
      <c r="G26278" s="145"/>
    </row>
    <row r="26279" spans="1:7">
      <c r="A26279" s="65"/>
      <c r="B26279" s="65"/>
      <c r="C26279" s="65"/>
      <c r="D26279" s="65"/>
      <c r="E26279" s="65"/>
      <c r="F26279" s="65"/>
      <c r="G26279" s="145"/>
    </row>
    <row r="26280" spans="1:7">
      <c r="A26280" s="65"/>
      <c r="B26280" s="65"/>
      <c r="C26280" s="65"/>
      <c r="D26280" s="65"/>
      <c r="E26280" s="65"/>
      <c r="F26280" s="65"/>
      <c r="G26280" s="145"/>
    </row>
    <row r="26281" spans="1:7">
      <c r="A26281" s="65"/>
      <c r="B26281" s="65"/>
      <c r="C26281" s="65"/>
      <c r="D26281" s="65"/>
      <c r="E26281" s="65"/>
      <c r="F26281" s="65"/>
      <c r="G26281" s="145"/>
    </row>
    <row r="26282" spans="1:7">
      <c r="A26282" s="65"/>
      <c r="B26282" s="65"/>
      <c r="C26282" s="65"/>
      <c r="D26282" s="65"/>
      <c r="E26282" s="65"/>
      <c r="F26282" s="65"/>
      <c r="G26282" s="145"/>
    </row>
    <row r="26283" spans="1:7">
      <c r="A26283" s="65"/>
      <c r="B26283" s="65"/>
      <c r="C26283" s="65"/>
      <c r="D26283" s="65"/>
      <c r="E26283" s="65"/>
      <c r="F26283" s="65"/>
      <c r="G26283" s="145"/>
    </row>
    <row r="26284" spans="1:7">
      <c r="A26284" s="65"/>
      <c r="B26284" s="65"/>
      <c r="C26284" s="65"/>
      <c r="D26284" s="65"/>
      <c r="E26284" s="65"/>
      <c r="F26284" s="65"/>
      <c r="G26284" s="145"/>
    </row>
    <row r="26285" spans="1:7">
      <c r="A26285" s="65"/>
      <c r="B26285" s="65"/>
      <c r="C26285" s="65"/>
      <c r="D26285" s="65"/>
      <c r="E26285" s="65"/>
      <c r="F26285" s="65"/>
      <c r="G26285" s="145"/>
    </row>
    <row r="26286" spans="1:7">
      <c r="A26286" s="65"/>
      <c r="B26286" s="65"/>
      <c r="C26286" s="65"/>
      <c r="D26286" s="65"/>
      <c r="E26286" s="65"/>
      <c r="F26286" s="65"/>
      <c r="G26286" s="145"/>
    </row>
    <row r="26287" spans="1:7">
      <c r="A26287" s="65"/>
      <c r="B26287" s="65"/>
      <c r="C26287" s="65"/>
      <c r="D26287" s="65"/>
      <c r="E26287" s="65"/>
      <c r="F26287" s="65"/>
      <c r="G26287" s="145"/>
    </row>
    <row r="26288" spans="1:7">
      <c r="A26288" s="65"/>
      <c r="B26288" s="65"/>
      <c r="C26288" s="65"/>
      <c r="D26288" s="65"/>
      <c r="E26288" s="65"/>
      <c r="F26288" s="65"/>
      <c r="G26288" s="145"/>
    </row>
    <row r="26289" spans="1:7">
      <c r="A26289" s="65"/>
      <c r="B26289" s="65"/>
      <c r="C26289" s="65"/>
      <c r="D26289" s="65"/>
      <c r="E26289" s="65"/>
      <c r="F26289" s="65"/>
      <c r="G26289" s="145"/>
    </row>
    <row r="26290" spans="1:7">
      <c r="A26290" s="65"/>
      <c r="B26290" s="65"/>
      <c r="C26290" s="65"/>
      <c r="D26290" s="65"/>
      <c r="E26290" s="65"/>
      <c r="F26290" s="65"/>
      <c r="G26290" s="145"/>
    </row>
    <row r="26291" spans="1:7">
      <c r="A26291" s="65"/>
      <c r="B26291" s="65"/>
      <c r="C26291" s="65"/>
      <c r="D26291" s="65"/>
      <c r="E26291" s="65"/>
      <c r="F26291" s="65"/>
      <c r="G26291" s="145"/>
    </row>
    <row r="26292" spans="1:7">
      <c r="A26292" s="65"/>
      <c r="B26292" s="65"/>
      <c r="C26292" s="65"/>
      <c r="D26292" s="65"/>
      <c r="E26292" s="65"/>
      <c r="F26292" s="65"/>
      <c r="G26292" s="145"/>
    </row>
    <row r="26293" spans="1:7">
      <c r="A26293" s="65"/>
      <c r="B26293" s="65"/>
      <c r="C26293" s="65"/>
      <c r="D26293" s="65"/>
      <c r="E26293" s="65"/>
      <c r="F26293" s="65"/>
      <c r="G26293" s="145"/>
    </row>
    <row r="26294" spans="1:7">
      <c r="A26294" s="65"/>
      <c r="B26294" s="65"/>
      <c r="C26294" s="65"/>
      <c r="D26294" s="65"/>
      <c r="E26294" s="65"/>
      <c r="F26294" s="65"/>
      <c r="G26294" s="145"/>
    </row>
    <row r="26295" spans="1:7">
      <c r="A26295" s="65"/>
      <c r="B26295" s="65"/>
      <c r="C26295" s="65"/>
      <c r="D26295" s="65"/>
      <c r="E26295" s="65"/>
      <c r="F26295" s="65"/>
      <c r="G26295" s="145"/>
    </row>
    <row r="26296" spans="1:7">
      <c r="A26296" s="65"/>
      <c r="B26296" s="65"/>
      <c r="C26296" s="65"/>
      <c r="D26296" s="65"/>
      <c r="E26296" s="65"/>
      <c r="F26296" s="65"/>
      <c r="G26296" s="145"/>
    </row>
    <row r="26297" spans="1:7">
      <c r="A26297" s="65"/>
      <c r="B26297" s="65"/>
      <c r="C26297" s="65"/>
      <c r="D26297" s="65"/>
      <c r="E26297" s="65"/>
      <c r="F26297" s="65"/>
      <c r="G26297" s="145"/>
    </row>
    <row r="26298" spans="1:7">
      <c r="A26298" s="65"/>
      <c r="B26298" s="65"/>
      <c r="C26298" s="65"/>
      <c r="D26298" s="65"/>
      <c r="E26298" s="65"/>
      <c r="F26298" s="65"/>
      <c r="G26298" s="145"/>
    </row>
    <row r="26299" spans="1:7">
      <c r="A26299" s="65"/>
      <c r="B26299" s="65"/>
      <c r="C26299" s="65"/>
      <c r="D26299" s="65"/>
      <c r="E26299" s="65"/>
      <c r="F26299" s="65"/>
      <c r="G26299" s="145"/>
    </row>
    <row r="26300" spans="1:7">
      <c r="A26300" s="65"/>
      <c r="B26300" s="65"/>
      <c r="C26300" s="65"/>
      <c r="D26300" s="65"/>
      <c r="E26300" s="65"/>
      <c r="F26300" s="65"/>
      <c r="G26300" s="145"/>
    </row>
    <row r="26301" spans="1:7">
      <c r="A26301" s="65"/>
      <c r="B26301" s="65"/>
      <c r="C26301" s="65"/>
      <c r="D26301" s="65"/>
      <c r="E26301" s="65"/>
      <c r="F26301" s="65"/>
      <c r="G26301" s="145"/>
    </row>
    <row r="26302" spans="1:7">
      <c r="A26302" s="65"/>
      <c r="B26302" s="65"/>
      <c r="C26302" s="65"/>
      <c r="D26302" s="65"/>
      <c r="E26302" s="65"/>
      <c r="F26302" s="65"/>
      <c r="G26302" s="145"/>
    </row>
    <row r="26303" spans="1:7">
      <c r="A26303" s="65"/>
      <c r="B26303" s="65"/>
      <c r="C26303" s="65"/>
      <c r="D26303" s="65"/>
      <c r="E26303" s="65"/>
      <c r="F26303" s="65"/>
      <c r="G26303" s="145"/>
    </row>
    <row r="26304" spans="1:7">
      <c r="A26304" s="65"/>
      <c r="B26304" s="65"/>
      <c r="C26304" s="65"/>
      <c r="D26304" s="65"/>
      <c r="E26304" s="65"/>
      <c r="F26304" s="65"/>
      <c r="G26304" s="145"/>
    </row>
    <row r="26305" spans="1:7">
      <c r="A26305" s="65"/>
      <c r="B26305" s="65"/>
      <c r="C26305" s="65"/>
      <c r="D26305" s="65"/>
      <c r="E26305" s="65"/>
      <c r="F26305" s="65"/>
      <c r="G26305" s="145"/>
    </row>
    <row r="26306" spans="1:7">
      <c r="A26306" s="65"/>
      <c r="B26306" s="65"/>
      <c r="C26306" s="65"/>
      <c r="D26306" s="65"/>
      <c r="E26306" s="65"/>
      <c r="F26306" s="65"/>
      <c r="G26306" s="145"/>
    </row>
    <row r="26307" spans="1:7">
      <c r="A26307" s="65"/>
      <c r="B26307" s="65"/>
      <c r="C26307" s="65"/>
      <c r="D26307" s="65"/>
      <c r="E26307" s="65"/>
      <c r="F26307" s="65"/>
      <c r="G26307" s="145"/>
    </row>
    <row r="26308" spans="1:7">
      <c r="A26308" s="65"/>
      <c r="B26308" s="65"/>
      <c r="C26308" s="65"/>
      <c r="D26308" s="65"/>
      <c r="E26308" s="65"/>
      <c r="F26308" s="65"/>
      <c r="G26308" s="145"/>
    </row>
    <row r="26309" spans="1:7">
      <c r="A26309" s="65"/>
      <c r="B26309" s="65"/>
      <c r="C26309" s="65"/>
      <c r="D26309" s="65"/>
      <c r="E26309" s="65"/>
      <c r="F26309" s="65"/>
      <c r="G26309" s="145"/>
    </row>
    <row r="26310" spans="1:7">
      <c r="A26310" s="65"/>
      <c r="B26310" s="65"/>
      <c r="C26310" s="65"/>
      <c r="D26310" s="65"/>
      <c r="E26310" s="65"/>
      <c r="F26310" s="65"/>
      <c r="G26310" s="145"/>
    </row>
    <row r="26311" spans="1:7">
      <c r="A26311" s="65"/>
      <c r="B26311" s="65"/>
      <c r="C26311" s="65"/>
      <c r="D26311" s="65"/>
      <c r="E26311" s="65"/>
      <c r="F26311" s="65"/>
      <c r="G26311" s="145"/>
    </row>
    <row r="26312" spans="1:7">
      <c r="A26312" s="65"/>
      <c r="B26312" s="65"/>
      <c r="C26312" s="65"/>
      <c r="D26312" s="65"/>
      <c r="E26312" s="65"/>
      <c r="F26312" s="65"/>
      <c r="G26312" s="145"/>
    </row>
    <row r="26313" spans="1:7">
      <c r="A26313" s="65"/>
      <c r="B26313" s="65"/>
      <c r="C26313" s="65"/>
      <c r="D26313" s="65"/>
      <c r="E26313" s="65"/>
      <c r="F26313" s="65"/>
      <c r="G26313" s="145"/>
    </row>
    <row r="26314" spans="1:7">
      <c r="A26314" s="65"/>
      <c r="B26314" s="65"/>
      <c r="C26314" s="65"/>
      <c r="D26314" s="65"/>
      <c r="E26314" s="65"/>
      <c r="F26314" s="65"/>
      <c r="G26314" s="145"/>
    </row>
    <row r="26315" spans="1:7">
      <c r="A26315" s="65"/>
      <c r="B26315" s="65"/>
      <c r="C26315" s="65"/>
      <c r="D26315" s="65"/>
      <c r="E26315" s="65"/>
      <c r="F26315" s="65"/>
      <c r="G26315" s="145"/>
    </row>
    <row r="26316" spans="1:7">
      <c r="A26316" s="65"/>
      <c r="B26316" s="65"/>
      <c r="C26316" s="65"/>
      <c r="D26316" s="65"/>
      <c r="E26316" s="65"/>
      <c r="F26316" s="65"/>
      <c r="G26316" s="145"/>
    </row>
    <row r="26317" spans="1:7">
      <c r="A26317" s="65"/>
      <c r="B26317" s="65"/>
      <c r="C26317" s="65"/>
      <c r="D26317" s="65"/>
      <c r="E26317" s="65"/>
      <c r="F26317" s="65"/>
      <c r="G26317" s="145"/>
    </row>
    <row r="26318" spans="1:7">
      <c r="A26318" s="65"/>
      <c r="B26318" s="65"/>
      <c r="C26318" s="65"/>
      <c r="D26318" s="65"/>
      <c r="E26318" s="65"/>
      <c r="F26318" s="65"/>
      <c r="G26318" s="145"/>
    </row>
    <row r="26319" spans="1:7">
      <c r="A26319" s="65"/>
      <c r="B26319" s="65"/>
      <c r="C26319" s="65"/>
      <c r="D26319" s="65"/>
      <c r="E26319" s="65"/>
      <c r="F26319" s="65"/>
      <c r="G26319" s="145"/>
    </row>
    <row r="26320" spans="1:7">
      <c r="A26320" s="65"/>
      <c r="B26320" s="65"/>
      <c r="C26320" s="65"/>
      <c r="D26320" s="65"/>
      <c r="E26320" s="65"/>
      <c r="F26320" s="65"/>
      <c r="G26320" s="145"/>
    </row>
    <row r="26321" spans="1:7">
      <c r="A26321" s="65"/>
      <c r="B26321" s="65"/>
      <c r="C26321" s="65"/>
      <c r="D26321" s="65"/>
      <c r="E26321" s="65"/>
      <c r="F26321" s="65"/>
      <c r="G26321" s="145"/>
    </row>
    <row r="26322" spans="1:7">
      <c r="A26322" s="65"/>
      <c r="B26322" s="65"/>
      <c r="C26322" s="65"/>
      <c r="D26322" s="65"/>
      <c r="E26322" s="65"/>
      <c r="F26322" s="65"/>
      <c r="G26322" s="145"/>
    </row>
    <row r="26323" spans="1:7">
      <c r="A26323" s="65"/>
      <c r="B26323" s="65"/>
      <c r="C26323" s="65"/>
      <c r="D26323" s="65"/>
      <c r="E26323" s="65"/>
      <c r="F26323" s="65"/>
      <c r="G26323" s="145"/>
    </row>
    <row r="26324" spans="1:7">
      <c r="A26324" s="65"/>
      <c r="B26324" s="65"/>
      <c r="C26324" s="65"/>
      <c r="D26324" s="65"/>
      <c r="E26324" s="65"/>
      <c r="F26324" s="65"/>
      <c r="G26324" s="145"/>
    </row>
    <row r="26325" spans="1:7">
      <c r="A26325" s="65"/>
      <c r="B26325" s="65"/>
      <c r="C26325" s="65"/>
      <c r="D26325" s="65"/>
      <c r="E26325" s="65"/>
      <c r="F26325" s="65"/>
      <c r="G26325" s="145"/>
    </row>
    <row r="26326" spans="1:7">
      <c r="A26326" s="65"/>
      <c r="B26326" s="65"/>
      <c r="C26326" s="65"/>
      <c r="D26326" s="65"/>
      <c r="E26326" s="65"/>
      <c r="F26326" s="65"/>
      <c r="G26326" s="145"/>
    </row>
    <row r="26327" spans="1:7">
      <c r="A26327" s="65"/>
      <c r="B26327" s="65"/>
      <c r="C26327" s="65"/>
      <c r="D26327" s="65"/>
      <c r="E26327" s="65"/>
      <c r="F26327" s="65"/>
      <c r="G26327" s="145"/>
    </row>
    <row r="26328" spans="1:7">
      <c r="A26328" s="65"/>
      <c r="B26328" s="65"/>
      <c r="C26328" s="65"/>
      <c r="D26328" s="65"/>
      <c r="E26328" s="65"/>
      <c r="F26328" s="65"/>
      <c r="G26328" s="145"/>
    </row>
    <row r="26329" spans="1:7">
      <c r="A26329" s="65"/>
      <c r="B26329" s="65"/>
      <c r="C26329" s="65"/>
      <c r="D26329" s="65"/>
      <c r="E26329" s="65"/>
      <c r="F26329" s="65"/>
      <c r="G26329" s="145"/>
    </row>
    <row r="26330" spans="1:7">
      <c r="A26330" s="65"/>
      <c r="B26330" s="65"/>
      <c r="C26330" s="65"/>
      <c r="D26330" s="65"/>
      <c r="E26330" s="65"/>
      <c r="F26330" s="65"/>
      <c r="G26330" s="145"/>
    </row>
    <row r="26331" spans="1:7">
      <c r="A26331" s="65"/>
      <c r="B26331" s="65"/>
      <c r="C26331" s="65"/>
      <c r="D26331" s="65"/>
      <c r="E26331" s="65"/>
      <c r="F26331" s="65"/>
      <c r="G26331" s="145"/>
    </row>
    <row r="26332" spans="1:7">
      <c r="A26332" s="65"/>
      <c r="B26332" s="65"/>
      <c r="C26332" s="65"/>
      <c r="D26332" s="65"/>
      <c r="E26332" s="65"/>
      <c r="F26332" s="65"/>
      <c r="G26332" s="145"/>
    </row>
    <row r="26333" spans="1:7">
      <c r="A26333" s="65"/>
      <c r="B26333" s="65"/>
      <c r="C26333" s="65"/>
      <c r="D26333" s="65"/>
      <c r="E26333" s="65"/>
      <c r="F26333" s="65"/>
      <c r="G26333" s="145"/>
    </row>
    <row r="26334" spans="1:7">
      <c r="A26334" s="65"/>
      <c r="B26334" s="65"/>
      <c r="C26334" s="65"/>
      <c r="D26334" s="65"/>
      <c r="E26334" s="65"/>
      <c r="F26334" s="65"/>
      <c r="G26334" s="145"/>
    </row>
    <row r="26335" spans="1:7">
      <c r="A26335" s="65"/>
      <c r="B26335" s="65"/>
      <c r="C26335" s="65"/>
      <c r="D26335" s="65"/>
      <c r="E26335" s="65"/>
      <c r="F26335" s="65"/>
      <c r="G26335" s="145"/>
    </row>
    <row r="26336" spans="1:7">
      <c r="A26336" s="65"/>
      <c r="B26336" s="65"/>
      <c r="C26336" s="65"/>
      <c r="D26336" s="65"/>
      <c r="E26336" s="65"/>
      <c r="F26336" s="65"/>
      <c r="G26336" s="145"/>
    </row>
    <row r="26337" spans="1:7">
      <c r="A26337" s="65"/>
      <c r="B26337" s="65"/>
      <c r="C26337" s="65"/>
      <c r="D26337" s="65"/>
      <c r="E26337" s="65"/>
      <c r="F26337" s="65"/>
      <c r="G26337" s="145"/>
    </row>
    <row r="26338" spans="1:7">
      <c r="A26338" s="65"/>
      <c r="B26338" s="65"/>
      <c r="C26338" s="65"/>
      <c r="D26338" s="65"/>
      <c r="E26338" s="65"/>
      <c r="F26338" s="65"/>
      <c r="G26338" s="145"/>
    </row>
    <row r="26339" spans="1:7">
      <c r="A26339" s="65"/>
      <c r="B26339" s="65"/>
      <c r="C26339" s="65"/>
      <c r="D26339" s="65"/>
      <c r="E26339" s="65"/>
      <c r="F26339" s="65"/>
      <c r="G26339" s="145"/>
    </row>
    <row r="26340" spans="1:7">
      <c r="A26340" s="65"/>
      <c r="B26340" s="65"/>
      <c r="C26340" s="65"/>
      <c r="D26340" s="65"/>
      <c r="E26340" s="65"/>
      <c r="F26340" s="65"/>
      <c r="G26340" s="145"/>
    </row>
    <row r="26341" spans="1:7">
      <c r="A26341" s="65"/>
      <c r="B26341" s="65"/>
      <c r="C26341" s="65"/>
      <c r="D26341" s="65"/>
      <c r="E26341" s="65"/>
      <c r="F26341" s="65"/>
      <c r="G26341" s="145"/>
    </row>
    <row r="26342" spans="1:7">
      <c r="A26342" s="65"/>
      <c r="B26342" s="65"/>
      <c r="C26342" s="65"/>
      <c r="D26342" s="65"/>
      <c r="E26342" s="65"/>
      <c r="F26342" s="65"/>
      <c r="G26342" s="145"/>
    </row>
    <row r="26343" spans="1:7">
      <c r="A26343" s="65"/>
      <c r="B26343" s="65"/>
      <c r="C26343" s="65"/>
      <c r="D26343" s="65"/>
      <c r="E26343" s="65"/>
      <c r="F26343" s="65"/>
      <c r="G26343" s="145"/>
    </row>
    <row r="26344" spans="1:7">
      <c r="A26344" s="65"/>
      <c r="B26344" s="65"/>
      <c r="C26344" s="65"/>
      <c r="D26344" s="65"/>
      <c r="E26344" s="65"/>
      <c r="F26344" s="65"/>
      <c r="G26344" s="145"/>
    </row>
    <row r="26345" spans="1:7">
      <c r="A26345" s="65"/>
      <c r="B26345" s="65"/>
      <c r="C26345" s="65"/>
      <c r="D26345" s="65"/>
      <c r="E26345" s="65"/>
      <c r="F26345" s="65"/>
      <c r="G26345" s="145"/>
    </row>
    <row r="26346" spans="1:7">
      <c r="A26346" s="65"/>
      <c r="B26346" s="65"/>
      <c r="C26346" s="65"/>
      <c r="D26346" s="65"/>
      <c r="E26346" s="65"/>
      <c r="F26346" s="65"/>
      <c r="G26346" s="145"/>
    </row>
    <row r="26347" spans="1:7">
      <c r="A26347" s="65"/>
      <c r="B26347" s="65"/>
      <c r="C26347" s="65"/>
      <c r="D26347" s="65"/>
      <c r="E26347" s="65"/>
      <c r="F26347" s="65"/>
      <c r="G26347" s="145"/>
    </row>
    <row r="26348" spans="1:7">
      <c r="A26348" s="65"/>
      <c r="B26348" s="65"/>
      <c r="C26348" s="65"/>
      <c r="D26348" s="65"/>
      <c r="E26348" s="65"/>
      <c r="F26348" s="65"/>
      <c r="G26348" s="145"/>
    </row>
    <row r="26349" spans="1:7">
      <c r="A26349" s="65"/>
      <c r="B26349" s="65"/>
      <c r="C26349" s="65"/>
      <c r="D26349" s="65"/>
      <c r="E26349" s="65"/>
      <c r="F26349" s="65"/>
      <c r="G26349" s="145"/>
    </row>
    <row r="26350" spans="1:7">
      <c r="A26350" s="65"/>
      <c r="B26350" s="65"/>
      <c r="C26350" s="65"/>
      <c r="D26350" s="65"/>
      <c r="E26350" s="65"/>
      <c r="F26350" s="65"/>
      <c r="G26350" s="145"/>
    </row>
    <row r="26351" spans="1:7">
      <c r="A26351" s="65"/>
      <c r="B26351" s="65"/>
      <c r="C26351" s="65"/>
      <c r="D26351" s="65"/>
      <c r="E26351" s="65"/>
      <c r="F26351" s="65"/>
      <c r="G26351" s="145"/>
    </row>
    <row r="26352" spans="1:7">
      <c r="A26352" s="65"/>
      <c r="B26352" s="65"/>
      <c r="C26352" s="65"/>
      <c r="D26352" s="65"/>
      <c r="E26352" s="65"/>
      <c r="F26352" s="65"/>
      <c r="G26352" s="145"/>
    </row>
    <row r="26353" spans="1:7">
      <c r="A26353" s="65"/>
      <c r="B26353" s="65"/>
      <c r="C26353" s="65"/>
      <c r="D26353" s="65"/>
      <c r="E26353" s="65"/>
      <c r="F26353" s="65"/>
      <c r="G26353" s="145"/>
    </row>
    <row r="26354" spans="1:7">
      <c r="A26354" s="65"/>
      <c r="B26354" s="65"/>
      <c r="C26354" s="65"/>
      <c r="D26354" s="65"/>
      <c r="E26354" s="65"/>
      <c r="F26354" s="65"/>
      <c r="G26354" s="145"/>
    </row>
    <row r="26355" spans="1:7">
      <c r="A26355" s="65"/>
      <c r="B26355" s="65"/>
      <c r="C26355" s="65"/>
      <c r="D26355" s="65"/>
      <c r="E26355" s="65"/>
      <c r="F26355" s="65"/>
      <c r="G26355" s="145"/>
    </row>
    <row r="26356" spans="1:7">
      <c r="A26356" s="65"/>
      <c r="B26356" s="65"/>
      <c r="C26356" s="65"/>
      <c r="D26356" s="65"/>
      <c r="E26356" s="65"/>
      <c r="F26356" s="65"/>
      <c r="G26356" s="145"/>
    </row>
    <row r="26357" spans="1:7">
      <c r="A26357" s="65"/>
      <c r="B26357" s="65"/>
      <c r="C26357" s="65"/>
      <c r="D26357" s="65"/>
      <c r="E26357" s="65"/>
      <c r="F26357" s="65"/>
      <c r="G26357" s="145"/>
    </row>
    <row r="26358" spans="1:7">
      <c r="A26358" s="65"/>
      <c r="B26358" s="65"/>
      <c r="C26358" s="65"/>
      <c r="D26358" s="65"/>
      <c r="E26358" s="65"/>
      <c r="F26358" s="65"/>
      <c r="G26358" s="145"/>
    </row>
    <row r="26359" spans="1:7">
      <c r="A26359" s="65"/>
      <c r="B26359" s="65"/>
      <c r="C26359" s="65"/>
      <c r="D26359" s="65"/>
      <c r="E26359" s="65"/>
      <c r="F26359" s="65"/>
      <c r="G26359" s="145"/>
    </row>
    <row r="26360" spans="1:7">
      <c r="A26360" s="65"/>
      <c r="B26360" s="65"/>
      <c r="C26360" s="65"/>
      <c r="D26360" s="65"/>
      <c r="E26360" s="65"/>
      <c r="F26360" s="65"/>
      <c r="G26360" s="145"/>
    </row>
    <row r="26361" spans="1:7">
      <c r="A26361" s="65"/>
      <c r="B26361" s="65"/>
      <c r="C26361" s="65"/>
      <c r="D26361" s="65"/>
      <c r="E26361" s="65"/>
      <c r="F26361" s="65"/>
      <c r="G26361" s="145"/>
    </row>
    <row r="26362" spans="1:7">
      <c r="A26362" s="65"/>
      <c r="B26362" s="65"/>
      <c r="C26362" s="65"/>
      <c r="D26362" s="65"/>
      <c r="E26362" s="65"/>
      <c r="F26362" s="65"/>
      <c r="G26362" s="145"/>
    </row>
    <row r="26363" spans="1:7">
      <c r="A26363" s="65"/>
      <c r="B26363" s="65"/>
      <c r="C26363" s="65"/>
      <c r="D26363" s="65"/>
      <c r="E26363" s="65"/>
      <c r="F26363" s="65"/>
      <c r="G26363" s="145"/>
    </row>
    <row r="26364" spans="1:7">
      <c r="A26364" s="65"/>
      <c r="B26364" s="65"/>
      <c r="C26364" s="65"/>
      <c r="D26364" s="65"/>
      <c r="E26364" s="65"/>
      <c r="F26364" s="65"/>
      <c r="G26364" s="145"/>
    </row>
    <row r="26365" spans="1:7">
      <c r="A26365" s="65"/>
      <c r="B26365" s="65"/>
      <c r="C26365" s="65"/>
      <c r="D26365" s="65"/>
      <c r="E26365" s="65"/>
      <c r="F26365" s="65"/>
      <c r="G26365" s="145"/>
    </row>
    <row r="26366" spans="1:7">
      <c r="A26366" s="65"/>
      <c r="B26366" s="65"/>
      <c r="C26366" s="65"/>
      <c r="D26366" s="65"/>
      <c r="E26366" s="65"/>
      <c r="F26366" s="65"/>
      <c r="G26366" s="145"/>
    </row>
    <row r="26367" spans="1:7">
      <c r="A26367" s="65"/>
      <c r="B26367" s="65"/>
      <c r="C26367" s="65"/>
      <c r="D26367" s="65"/>
      <c r="E26367" s="65"/>
      <c r="F26367" s="65"/>
      <c r="G26367" s="145"/>
    </row>
    <row r="26368" spans="1:7">
      <c r="A26368" s="65"/>
      <c r="B26368" s="65"/>
      <c r="C26368" s="65"/>
      <c r="D26368" s="65"/>
      <c r="E26368" s="65"/>
      <c r="F26368" s="65"/>
      <c r="G26368" s="145"/>
    </row>
    <row r="26369" spans="1:7">
      <c r="A26369" s="65"/>
      <c r="B26369" s="65"/>
      <c r="C26369" s="65"/>
      <c r="D26369" s="65"/>
      <c r="E26369" s="65"/>
      <c r="F26369" s="65"/>
      <c r="G26369" s="145"/>
    </row>
    <row r="26370" spans="1:7">
      <c r="A26370" s="65"/>
      <c r="B26370" s="65"/>
      <c r="C26370" s="65"/>
      <c r="D26370" s="65"/>
      <c r="E26370" s="65"/>
      <c r="F26370" s="65"/>
      <c r="G26370" s="145"/>
    </row>
    <row r="26371" spans="1:7">
      <c r="A26371" s="65"/>
      <c r="B26371" s="65"/>
      <c r="C26371" s="65"/>
      <c r="D26371" s="65"/>
      <c r="E26371" s="65"/>
      <c r="F26371" s="65"/>
      <c r="G26371" s="145"/>
    </row>
    <row r="26372" spans="1:7">
      <c r="A26372" s="65"/>
      <c r="B26372" s="65"/>
      <c r="C26372" s="65"/>
      <c r="D26372" s="65"/>
      <c r="E26372" s="65"/>
      <c r="F26372" s="65"/>
      <c r="G26372" s="145"/>
    </row>
    <row r="26373" spans="1:7">
      <c r="A26373" s="65"/>
      <c r="B26373" s="65"/>
      <c r="C26373" s="65"/>
      <c r="D26373" s="65"/>
      <c r="E26373" s="65"/>
      <c r="F26373" s="65"/>
      <c r="G26373" s="145"/>
    </row>
    <row r="26374" spans="1:7">
      <c r="A26374" s="65"/>
      <c r="B26374" s="65"/>
      <c r="C26374" s="65"/>
      <c r="D26374" s="65"/>
      <c r="E26374" s="65"/>
      <c r="F26374" s="65"/>
      <c r="G26374" s="145"/>
    </row>
    <row r="26375" spans="1:7">
      <c r="A26375" s="65"/>
      <c r="B26375" s="65"/>
      <c r="C26375" s="65"/>
      <c r="D26375" s="65"/>
      <c r="E26375" s="65"/>
      <c r="F26375" s="65"/>
      <c r="G26375" s="145"/>
    </row>
    <row r="26376" spans="1:7">
      <c r="A26376" s="65"/>
      <c r="B26376" s="65"/>
      <c r="C26376" s="65"/>
      <c r="D26376" s="65"/>
      <c r="E26376" s="65"/>
      <c r="F26376" s="65"/>
      <c r="G26376" s="145"/>
    </row>
    <row r="26377" spans="1:7">
      <c r="A26377" s="65"/>
      <c r="B26377" s="65"/>
      <c r="C26377" s="65"/>
      <c r="D26377" s="65"/>
      <c r="E26377" s="65"/>
      <c r="F26377" s="65"/>
      <c r="G26377" s="145"/>
    </row>
    <row r="26378" spans="1:7">
      <c r="A26378" s="65"/>
      <c r="B26378" s="65"/>
      <c r="C26378" s="65"/>
      <c r="D26378" s="65"/>
      <c r="E26378" s="65"/>
      <c r="F26378" s="65"/>
      <c r="G26378" s="145"/>
    </row>
    <row r="26379" spans="1:7">
      <c r="A26379" s="65"/>
      <c r="B26379" s="65"/>
      <c r="C26379" s="65"/>
      <c r="D26379" s="65"/>
      <c r="E26379" s="65"/>
      <c r="F26379" s="65"/>
      <c r="G26379" s="145"/>
    </row>
    <row r="26380" spans="1:7">
      <c r="A26380" s="65"/>
      <c r="B26380" s="65"/>
      <c r="C26380" s="65"/>
      <c r="D26380" s="65"/>
      <c r="E26380" s="65"/>
      <c r="F26380" s="65"/>
      <c r="G26380" s="145"/>
    </row>
    <row r="26381" spans="1:7">
      <c r="A26381" s="65"/>
      <c r="B26381" s="65"/>
      <c r="C26381" s="65"/>
      <c r="D26381" s="65"/>
      <c r="E26381" s="65"/>
      <c r="F26381" s="65"/>
      <c r="G26381" s="145"/>
    </row>
    <row r="26382" spans="1:7">
      <c r="A26382" s="65"/>
      <c r="B26382" s="65"/>
      <c r="C26382" s="65"/>
      <c r="D26382" s="65"/>
      <c r="E26382" s="65"/>
      <c r="F26382" s="65"/>
      <c r="G26382" s="145"/>
    </row>
    <row r="26383" spans="1:7">
      <c r="A26383" s="65"/>
      <c r="B26383" s="65"/>
      <c r="C26383" s="65"/>
      <c r="D26383" s="65"/>
      <c r="E26383" s="65"/>
      <c r="F26383" s="65"/>
      <c r="G26383" s="145"/>
    </row>
    <row r="26384" spans="1:7">
      <c r="A26384" s="65"/>
      <c r="B26384" s="65"/>
      <c r="C26384" s="65"/>
      <c r="D26384" s="65"/>
      <c r="E26384" s="65"/>
      <c r="F26384" s="65"/>
      <c r="G26384" s="145"/>
    </row>
    <row r="26385" spans="1:7">
      <c r="A26385" s="65"/>
      <c r="B26385" s="65"/>
      <c r="C26385" s="65"/>
      <c r="D26385" s="65"/>
      <c r="E26385" s="65"/>
      <c r="F26385" s="65"/>
      <c r="G26385" s="145"/>
    </row>
    <row r="26386" spans="1:7">
      <c r="A26386" s="65"/>
      <c r="B26386" s="65"/>
      <c r="C26386" s="65"/>
      <c r="D26386" s="65"/>
      <c r="E26386" s="65"/>
      <c r="F26386" s="65"/>
      <c r="G26386" s="145"/>
    </row>
    <row r="26387" spans="1:7">
      <c r="A26387" s="65"/>
      <c r="B26387" s="65"/>
      <c r="C26387" s="65"/>
      <c r="D26387" s="65"/>
      <c r="E26387" s="65"/>
      <c r="F26387" s="65"/>
      <c r="G26387" s="145"/>
    </row>
    <row r="26388" spans="1:7">
      <c r="A26388" s="65"/>
      <c r="B26388" s="65"/>
      <c r="C26388" s="65"/>
      <c r="D26388" s="65"/>
      <c r="E26388" s="65"/>
      <c r="F26388" s="65"/>
      <c r="G26388" s="145"/>
    </row>
    <row r="26389" spans="1:7">
      <c r="A26389" s="65"/>
      <c r="B26389" s="65"/>
      <c r="C26389" s="65"/>
      <c r="D26389" s="65"/>
      <c r="E26389" s="65"/>
      <c r="F26389" s="65"/>
      <c r="G26389" s="145"/>
    </row>
    <row r="26390" spans="1:7">
      <c r="A26390" s="65"/>
      <c r="B26390" s="65"/>
      <c r="C26390" s="65"/>
      <c r="D26390" s="65"/>
      <c r="E26390" s="65"/>
      <c r="F26390" s="65"/>
      <c r="G26390" s="145"/>
    </row>
    <row r="26391" spans="1:7">
      <c r="A26391" s="65"/>
      <c r="B26391" s="65"/>
      <c r="C26391" s="65"/>
      <c r="D26391" s="65"/>
      <c r="E26391" s="65"/>
      <c r="F26391" s="65"/>
      <c r="G26391" s="145"/>
    </row>
    <row r="26392" spans="1:7">
      <c r="A26392" s="65"/>
      <c r="B26392" s="65"/>
      <c r="C26392" s="65"/>
      <c r="D26392" s="65"/>
      <c r="E26392" s="65"/>
      <c r="F26392" s="65"/>
      <c r="G26392" s="145"/>
    </row>
    <row r="26393" spans="1:7">
      <c r="A26393" s="65"/>
      <c r="B26393" s="65"/>
      <c r="C26393" s="65"/>
      <c r="D26393" s="65"/>
      <c r="E26393" s="65"/>
      <c r="F26393" s="65"/>
      <c r="G26393" s="145"/>
    </row>
    <row r="26394" spans="1:7">
      <c r="A26394" s="65"/>
      <c r="B26394" s="65"/>
      <c r="C26394" s="65"/>
      <c r="D26394" s="65"/>
      <c r="E26394" s="65"/>
      <c r="F26394" s="65"/>
      <c r="G26394" s="145"/>
    </row>
    <row r="26395" spans="1:7">
      <c r="A26395" s="65"/>
      <c r="B26395" s="65"/>
      <c r="C26395" s="65"/>
      <c r="D26395" s="65"/>
      <c r="E26395" s="65"/>
      <c r="F26395" s="65"/>
      <c r="G26395" s="145"/>
    </row>
    <row r="26396" spans="1:7">
      <c r="A26396" s="65"/>
      <c r="B26396" s="65"/>
      <c r="C26396" s="65"/>
      <c r="D26396" s="65"/>
      <c r="E26396" s="65"/>
      <c r="F26396" s="65"/>
      <c r="G26396" s="145"/>
    </row>
    <row r="26397" spans="1:7">
      <c r="A26397" s="65"/>
      <c r="B26397" s="65"/>
      <c r="C26397" s="65"/>
      <c r="D26397" s="65"/>
      <c r="E26397" s="65"/>
      <c r="F26397" s="65"/>
      <c r="G26397" s="145"/>
    </row>
    <row r="26398" spans="1:7">
      <c r="A26398" s="65"/>
      <c r="B26398" s="65"/>
      <c r="C26398" s="65"/>
      <c r="D26398" s="65"/>
      <c r="E26398" s="65"/>
      <c r="F26398" s="65"/>
      <c r="G26398" s="145"/>
    </row>
    <row r="26399" spans="1:7">
      <c r="A26399" s="65"/>
      <c r="B26399" s="65"/>
      <c r="C26399" s="65"/>
      <c r="D26399" s="65"/>
      <c r="E26399" s="65"/>
      <c r="F26399" s="65"/>
      <c r="G26399" s="145"/>
    </row>
    <row r="26400" spans="1:7">
      <c r="A26400" s="65"/>
      <c r="B26400" s="65"/>
      <c r="C26400" s="65"/>
      <c r="D26400" s="65"/>
      <c r="E26400" s="65"/>
      <c r="F26400" s="65"/>
      <c r="G26400" s="145"/>
    </row>
    <row r="26401" spans="1:7">
      <c r="A26401" s="65"/>
      <c r="B26401" s="65"/>
      <c r="C26401" s="65"/>
      <c r="D26401" s="65"/>
      <c r="E26401" s="65"/>
      <c r="F26401" s="65"/>
      <c r="G26401" s="145"/>
    </row>
    <row r="26402" spans="1:7">
      <c r="A26402" s="65"/>
      <c r="B26402" s="65"/>
      <c r="C26402" s="65"/>
      <c r="D26402" s="65"/>
      <c r="E26402" s="65"/>
      <c r="F26402" s="65"/>
      <c r="G26402" s="145"/>
    </row>
    <row r="26403" spans="1:7">
      <c r="A26403" s="65"/>
      <c r="B26403" s="65"/>
      <c r="C26403" s="65"/>
      <c r="D26403" s="65"/>
      <c r="E26403" s="65"/>
      <c r="F26403" s="65"/>
      <c r="G26403" s="145"/>
    </row>
    <row r="26404" spans="1:7">
      <c r="A26404" s="65"/>
      <c r="B26404" s="65"/>
      <c r="C26404" s="65"/>
      <c r="D26404" s="65"/>
      <c r="E26404" s="65"/>
      <c r="F26404" s="65"/>
      <c r="G26404" s="145"/>
    </row>
    <row r="26405" spans="1:7">
      <c r="A26405" s="65"/>
      <c r="B26405" s="65"/>
      <c r="C26405" s="65"/>
      <c r="D26405" s="65"/>
      <c r="E26405" s="65"/>
      <c r="F26405" s="65"/>
      <c r="G26405" s="145"/>
    </row>
    <row r="26406" spans="1:7">
      <c r="A26406" s="65"/>
      <c r="B26406" s="65"/>
      <c r="C26406" s="65"/>
      <c r="D26406" s="65"/>
      <c r="E26406" s="65"/>
      <c r="F26406" s="65"/>
      <c r="G26406" s="145"/>
    </row>
    <row r="26407" spans="1:7">
      <c r="A26407" s="65"/>
      <c r="B26407" s="65"/>
      <c r="C26407" s="65"/>
      <c r="D26407" s="65"/>
      <c r="E26407" s="65"/>
      <c r="F26407" s="65"/>
      <c r="G26407" s="145"/>
    </row>
    <row r="26408" spans="1:7">
      <c r="A26408" s="65"/>
      <c r="B26408" s="65"/>
      <c r="C26408" s="65"/>
      <c r="D26408" s="65"/>
      <c r="E26408" s="65"/>
      <c r="F26408" s="65"/>
      <c r="G26408" s="145"/>
    </row>
    <row r="26409" spans="1:7">
      <c r="A26409" s="65"/>
      <c r="B26409" s="65"/>
      <c r="C26409" s="65"/>
      <c r="D26409" s="65"/>
      <c r="E26409" s="65"/>
      <c r="F26409" s="65"/>
      <c r="G26409" s="145"/>
    </row>
    <row r="26410" spans="1:7">
      <c r="A26410" s="65"/>
      <c r="B26410" s="65"/>
      <c r="C26410" s="65"/>
      <c r="D26410" s="65"/>
      <c r="E26410" s="65"/>
      <c r="F26410" s="65"/>
      <c r="G26410" s="145"/>
    </row>
    <row r="26411" spans="1:7">
      <c r="A26411" s="65"/>
      <c r="B26411" s="65"/>
      <c r="C26411" s="65"/>
      <c r="D26411" s="65"/>
      <c r="E26411" s="65"/>
      <c r="F26411" s="65"/>
      <c r="G26411" s="145"/>
    </row>
    <row r="26412" spans="1:7">
      <c r="A26412" s="65"/>
      <c r="B26412" s="65"/>
      <c r="C26412" s="65"/>
      <c r="D26412" s="65"/>
      <c r="E26412" s="65"/>
      <c r="F26412" s="65"/>
      <c r="G26412" s="145"/>
    </row>
    <row r="26413" spans="1:7">
      <c r="A26413" s="65"/>
      <c r="B26413" s="65"/>
      <c r="C26413" s="65"/>
      <c r="D26413" s="65"/>
      <c r="E26413" s="65"/>
      <c r="F26413" s="65"/>
      <c r="G26413" s="145"/>
    </row>
    <row r="26414" spans="1:7">
      <c r="A26414" s="65"/>
      <c r="B26414" s="65"/>
      <c r="C26414" s="65"/>
      <c r="D26414" s="65"/>
      <c r="E26414" s="65"/>
      <c r="F26414" s="65"/>
      <c r="G26414" s="145"/>
    </row>
    <row r="26415" spans="1:7">
      <c r="A26415" s="65"/>
      <c r="B26415" s="65"/>
      <c r="C26415" s="65"/>
      <c r="D26415" s="65"/>
      <c r="E26415" s="65"/>
      <c r="F26415" s="65"/>
      <c r="G26415" s="145"/>
    </row>
    <row r="26416" spans="1:7">
      <c r="A26416" s="65"/>
      <c r="B26416" s="65"/>
      <c r="C26416" s="65"/>
      <c r="D26416" s="65"/>
      <c r="E26416" s="65"/>
      <c r="F26416" s="65"/>
      <c r="G26416" s="145"/>
    </row>
    <row r="26417" spans="1:7">
      <c r="A26417" s="65"/>
      <c r="B26417" s="65"/>
      <c r="C26417" s="65"/>
      <c r="D26417" s="65"/>
      <c r="E26417" s="65"/>
      <c r="F26417" s="65"/>
      <c r="G26417" s="145"/>
    </row>
    <row r="26418" spans="1:7">
      <c r="A26418" s="65"/>
      <c r="B26418" s="65"/>
      <c r="C26418" s="65"/>
      <c r="D26418" s="65"/>
      <c r="E26418" s="65"/>
      <c r="F26418" s="65"/>
      <c r="G26418" s="145"/>
    </row>
    <row r="26419" spans="1:7">
      <c r="A26419" s="65"/>
      <c r="B26419" s="65"/>
      <c r="C26419" s="65"/>
      <c r="D26419" s="65"/>
      <c r="E26419" s="65"/>
      <c r="F26419" s="65"/>
      <c r="G26419" s="145"/>
    </row>
    <row r="26420" spans="1:7">
      <c r="A26420" s="65"/>
      <c r="B26420" s="65"/>
      <c r="C26420" s="65"/>
      <c r="D26420" s="65"/>
      <c r="E26420" s="65"/>
      <c r="F26420" s="65"/>
      <c r="G26420" s="145"/>
    </row>
    <row r="26421" spans="1:7">
      <c r="A26421" s="65"/>
      <c r="B26421" s="65"/>
      <c r="C26421" s="65"/>
      <c r="D26421" s="65"/>
      <c r="E26421" s="65"/>
      <c r="F26421" s="65"/>
      <c r="G26421" s="145"/>
    </row>
    <row r="26422" spans="1:7">
      <c r="A26422" s="65"/>
      <c r="B26422" s="65"/>
      <c r="C26422" s="65"/>
      <c r="D26422" s="65"/>
      <c r="E26422" s="65"/>
      <c r="F26422" s="65"/>
      <c r="G26422" s="145"/>
    </row>
    <row r="26423" spans="1:7">
      <c r="A26423" s="65"/>
      <c r="B26423" s="65"/>
      <c r="C26423" s="65"/>
      <c r="D26423" s="65"/>
      <c r="E26423" s="65"/>
      <c r="F26423" s="65"/>
      <c r="G26423" s="145"/>
    </row>
    <row r="26424" spans="1:7">
      <c r="A26424" s="65"/>
      <c r="B26424" s="65"/>
      <c r="C26424" s="65"/>
      <c r="D26424" s="65"/>
      <c r="E26424" s="65"/>
      <c r="F26424" s="65"/>
      <c r="G26424" s="145"/>
    </row>
    <row r="26425" spans="1:7">
      <c r="A26425" s="65"/>
      <c r="B26425" s="65"/>
      <c r="C26425" s="65"/>
      <c r="D26425" s="65"/>
      <c r="E26425" s="65"/>
      <c r="F26425" s="65"/>
      <c r="G26425" s="145"/>
    </row>
    <row r="26426" spans="1:7">
      <c r="A26426" s="65"/>
      <c r="B26426" s="65"/>
      <c r="C26426" s="65"/>
      <c r="D26426" s="65"/>
      <c r="E26426" s="65"/>
      <c r="F26426" s="65"/>
      <c r="G26426" s="145"/>
    </row>
    <row r="26427" spans="1:7">
      <c r="A26427" s="65"/>
      <c r="B26427" s="65"/>
      <c r="C26427" s="65"/>
      <c r="D26427" s="65"/>
      <c r="E26427" s="65"/>
      <c r="F26427" s="65"/>
      <c r="G26427" s="145"/>
    </row>
    <row r="26428" spans="1:7">
      <c r="A26428" s="65"/>
      <c r="B26428" s="65"/>
      <c r="C26428" s="65"/>
      <c r="D26428" s="65"/>
      <c r="E26428" s="65"/>
      <c r="F26428" s="65"/>
      <c r="G26428" s="145"/>
    </row>
    <row r="26429" spans="1:7">
      <c r="A26429" s="65"/>
      <c r="B26429" s="65"/>
      <c r="C26429" s="65"/>
      <c r="D26429" s="65"/>
      <c r="E26429" s="65"/>
      <c r="F26429" s="65"/>
      <c r="G26429" s="145"/>
    </row>
    <row r="26430" spans="1:7">
      <c r="A26430" s="65"/>
      <c r="B26430" s="65"/>
      <c r="C26430" s="65"/>
      <c r="D26430" s="65"/>
      <c r="E26430" s="65"/>
      <c r="F26430" s="65"/>
      <c r="G26430" s="145"/>
    </row>
    <row r="26431" spans="1:7">
      <c r="A26431" s="65"/>
      <c r="B26431" s="65"/>
      <c r="C26431" s="65"/>
      <c r="D26431" s="65"/>
      <c r="E26431" s="65"/>
      <c r="F26431" s="65"/>
      <c r="G26431" s="145"/>
    </row>
    <row r="26432" spans="1:7">
      <c r="A26432" s="65"/>
      <c r="B26432" s="65"/>
      <c r="C26432" s="65"/>
      <c r="D26432" s="65"/>
      <c r="E26432" s="65"/>
      <c r="F26432" s="65"/>
      <c r="G26432" s="145"/>
    </row>
    <row r="26433" spans="1:7">
      <c r="A26433" s="65"/>
      <c r="B26433" s="65"/>
      <c r="C26433" s="65"/>
      <c r="D26433" s="65"/>
      <c r="E26433" s="65"/>
      <c r="F26433" s="65"/>
      <c r="G26433" s="145"/>
    </row>
    <row r="26434" spans="1:7">
      <c r="A26434" s="65"/>
      <c r="B26434" s="65"/>
      <c r="C26434" s="65"/>
      <c r="D26434" s="65"/>
      <c r="E26434" s="65"/>
      <c r="F26434" s="65"/>
      <c r="G26434" s="145"/>
    </row>
    <row r="26435" spans="1:7">
      <c r="A26435" s="65"/>
      <c r="B26435" s="65"/>
      <c r="C26435" s="65"/>
      <c r="D26435" s="65"/>
      <c r="E26435" s="65"/>
      <c r="F26435" s="65"/>
      <c r="G26435" s="145"/>
    </row>
    <row r="26436" spans="1:7">
      <c r="A26436" s="65"/>
      <c r="B26436" s="65"/>
      <c r="C26436" s="65"/>
      <c r="D26436" s="65"/>
      <c r="E26436" s="65"/>
      <c r="F26436" s="65"/>
      <c r="G26436" s="145"/>
    </row>
    <row r="26437" spans="1:7">
      <c r="A26437" s="65"/>
      <c r="B26437" s="65"/>
      <c r="C26437" s="65"/>
      <c r="D26437" s="65"/>
      <c r="E26437" s="65"/>
      <c r="F26437" s="65"/>
      <c r="G26437" s="145"/>
    </row>
    <row r="26438" spans="1:7">
      <c r="A26438" s="65"/>
      <c r="B26438" s="65"/>
      <c r="C26438" s="65"/>
      <c r="D26438" s="65"/>
      <c r="E26438" s="65"/>
      <c r="F26438" s="65"/>
      <c r="G26438" s="145"/>
    </row>
    <row r="26439" spans="1:7">
      <c r="A26439" s="65"/>
      <c r="B26439" s="65"/>
      <c r="C26439" s="65"/>
      <c r="D26439" s="65"/>
      <c r="E26439" s="65"/>
      <c r="F26439" s="65"/>
      <c r="G26439" s="145"/>
    </row>
    <row r="26440" spans="1:7">
      <c r="A26440" s="65"/>
      <c r="B26440" s="65"/>
      <c r="C26440" s="65"/>
      <c r="D26440" s="65"/>
      <c r="E26440" s="65"/>
      <c r="F26440" s="65"/>
      <c r="G26440" s="145"/>
    </row>
    <row r="26441" spans="1:7">
      <c r="A26441" s="65"/>
      <c r="B26441" s="65"/>
      <c r="C26441" s="65"/>
      <c r="D26441" s="65"/>
      <c r="E26441" s="65"/>
      <c r="F26441" s="65"/>
      <c r="G26441" s="145"/>
    </row>
    <row r="26442" spans="1:7">
      <c r="A26442" s="65"/>
      <c r="B26442" s="65"/>
      <c r="C26442" s="65"/>
      <c r="D26442" s="65"/>
      <c r="E26442" s="65"/>
      <c r="F26442" s="65"/>
      <c r="G26442" s="145"/>
    </row>
    <row r="26443" spans="1:7">
      <c r="A26443" s="65"/>
      <c r="B26443" s="65"/>
      <c r="C26443" s="65"/>
      <c r="D26443" s="65"/>
      <c r="E26443" s="65"/>
      <c r="F26443" s="65"/>
      <c r="G26443" s="145"/>
    </row>
    <row r="26444" spans="1:7">
      <c r="A26444" s="65"/>
      <c r="B26444" s="65"/>
      <c r="C26444" s="65"/>
      <c r="D26444" s="65"/>
      <c r="E26444" s="65"/>
      <c r="F26444" s="65"/>
      <c r="G26444" s="145"/>
    </row>
    <row r="26445" spans="1:7">
      <c r="A26445" s="65"/>
      <c r="B26445" s="65"/>
      <c r="C26445" s="65"/>
      <c r="D26445" s="65"/>
      <c r="E26445" s="65"/>
      <c r="F26445" s="65"/>
      <c r="G26445" s="145"/>
    </row>
    <row r="26446" spans="1:7">
      <c r="A26446" s="65"/>
      <c r="B26446" s="65"/>
      <c r="C26446" s="65"/>
      <c r="D26446" s="65"/>
      <c r="E26446" s="65"/>
      <c r="F26446" s="65"/>
      <c r="G26446" s="145"/>
    </row>
    <row r="26447" spans="1:7">
      <c r="A26447" s="65"/>
      <c r="B26447" s="65"/>
      <c r="C26447" s="65"/>
      <c r="D26447" s="65"/>
      <c r="E26447" s="65"/>
      <c r="F26447" s="65"/>
      <c r="G26447" s="145"/>
    </row>
    <row r="26448" spans="1:7">
      <c r="A26448" s="65"/>
      <c r="B26448" s="65"/>
      <c r="C26448" s="65"/>
      <c r="D26448" s="65"/>
      <c r="E26448" s="65"/>
      <c r="F26448" s="65"/>
      <c r="G26448" s="145"/>
    </row>
    <row r="26449" spans="1:7">
      <c r="A26449" s="65"/>
      <c r="B26449" s="65"/>
      <c r="C26449" s="65"/>
      <c r="D26449" s="65"/>
      <c r="E26449" s="65"/>
      <c r="F26449" s="65"/>
      <c r="G26449" s="145"/>
    </row>
    <row r="26450" spans="1:7">
      <c r="A26450" s="65"/>
      <c r="B26450" s="65"/>
      <c r="C26450" s="65"/>
      <c r="D26450" s="65"/>
      <c r="E26450" s="65"/>
      <c r="F26450" s="65"/>
      <c r="G26450" s="145"/>
    </row>
    <row r="26451" spans="1:7">
      <c r="A26451" s="65"/>
      <c r="B26451" s="65"/>
      <c r="C26451" s="65"/>
      <c r="D26451" s="65"/>
      <c r="E26451" s="65"/>
      <c r="F26451" s="65"/>
      <c r="G26451" s="145"/>
    </row>
    <row r="26452" spans="1:7">
      <c r="A26452" s="65"/>
      <c r="B26452" s="65"/>
      <c r="C26452" s="65"/>
      <c r="D26452" s="65"/>
      <c r="E26452" s="65"/>
      <c r="F26452" s="65"/>
      <c r="G26452" s="145"/>
    </row>
    <row r="26453" spans="1:7">
      <c r="A26453" s="65"/>
      <c r="B26453" s="65"/>
      <c r="C26453" s="65"/>
      <c r="D26453" s="65"/>
      <c r="E26453" s="65"/>
      <c r="F26453" s="65"/>
      <c r="G26453" s="145"/>
    </row>
    <row r="26454" spans="1:7">
      <c r="A26454" s="65"/>
      <c r="B26454" s="65"/>
      <c r="C26454" s="65"/>
      <c r="D26454" s="65"/>
      <c r="E26454" s="65"/>
      <c r="F26454" s="65"/>
      <c r="G26454" s="145"/>
    </row>
    <row r="26455" spans="1:7">
      <c r="A26455" s="65"/>
      <c r="B26455" s="65"/>
      <c r="C26455" s="65"/>
      <c r="D26455" s="65"/>
      <c r="E26455" s="65"/>
      <c r="F26455" s="65"/>
      <c r="G26455" s="145"/>
    </row>
    <row r="26456" spans="1:7">
      <c r="A26456" s="65"/>
      <c r="B26456" s="65"/>
      <c r="C26456" s="65"/>
      <c r="D26456" s="65"/>
      <c r="E26456" s="65"/>
      <c r="F26456" s="65"/>
      <c r="G26456" s="145"/>
    </row>
    <row r="26457" spans="1:7">
      <c r="A26457" s="65"/>
      <c r="B26457" s="65"/>
      <c r="C26457" s="65"/>
      <c r="D26457" s="65"/>
      <c r="E26457" s="65"/>
      <c r="F26457" s="65"/>
      <c r="G26457" s="145"/>
    </row>
    <row r="26458" spans="1:7">
      <c r="A26458" s="65"/>
      <c r="B26458" s="65"/>
      <c r="C26458" s="65"/>
      <c r="D26458" s="65"/>
      <c r="E26458" s="65"/>
      <c r="F26458" s="65"/>
      <c r="G26458" s="145"/>
    </row>
    <row r="26459" spans="1:7">
      <c r="A26459" s="65"/>
      <c r="B26459" s="65"/>
      <c r="C26459" s="65"/>
      <c r="D26459" s="65"/>
      <c r="E26459" s="65"/>
      <c r="F26459" s="65"/>
      <c r="G26459" s="145"/>
    </row>
    <row r="26460" spans="1:7">
      <c r="A26460" s="65"/>
      <c r="B26460" s="65"/>
      <c r="C26460" s="65"/>
      <c r="D26460" s="65"/>
      <c r="E26460" s="65"/>
      <c r="F26460" s="65"/>
      <c r="G26460" s="145"/>
    </row>
    <row r="26461" spans="1:7">
      <c r="A26461" s="65"/>
      <c r="B26461" s="65"/>
      <c r="C26461" s="65"/>
      <c r="D26461" s="65"/>
      <c r="E26461" s="65"/>
      <c r="F26461" s="65"/>
      <c r="G26461" s="145"/>
    </row>
    <row r="26462" spans="1:7">
      <c r="A26462" s="65"/>
      <c r="B26462" s="65"/>
      <c r="C26462" s="65"/>
      <c r="D26462" s="65"/>
      <c r="E26462" s="65"/>
      <c r="F26462" s="65"/>
      <c r="G26462" s="145"/>
    </row>
    <row r="26463" spans="1:7">
      <c r="A26463" s="65"/>
      <c r="B26463" s="65"/>
      <c r="C26463" s="65"/>
      <c r="D26463" s="65"/>
      <c r="E26463" s="65"/>
      <c r="F26463" s="65"/>
      <c r="G26463" s="145"/>
    </row>
    <row r="26464" spans="1:7">
      <c r="A26464" s="65"/>
      <c r="B26464" s="65"/>
      <c r="C26464" s="65"/>
      <c r="D26464" s="65"/>
      <c r="E26464" s="65"/>
      <c r="F26464" s="65"/>
      <c r="G26464" s="145"/>
    </row>
    <row r="26465" spans="1:7">
      <c r="A26465" s="65"/>
      <c r="B26465" s="65"/>
      <c r="C26465" s="65"/>
      <c r="D26465" s="65"/>
      <c r="E26465" s="65"/>
      <c r="F26465" s="65"/>
      <c r="G26465" s="145"/>
    </row>
    <row r="26466" spans="1:7">
      <c r="A26466" s="65"/>
      <c r="B26466" s="65"/>
      <c r="C26466" s="65"/>
      <c r="D26466" s="65"/>
      <c r="E26466" s="65"/>
      <c r="F26466" s="65"/>
      <c r="G26466" s="145"/>
    </row>
    <row r="26467" spans="1:7">
      <c r="A26467" s="65"/>
      <c r="B26467" s="65"/>
      <c r="C26467" s="65"/>
      <c r="D26467" s="65"/>
      <c r="E26467" s="65"/>
      <c r="F26467" s="65"/>
      <c r="G26467" s="145"/>
    </row>
    <row r="26468" spans="1:7">
      <c r="A26468" s="65"/>
      <c r="B26468" s="65"/>
      <c r="C26468" s="65"/>
      <c r="D26468" s="65"/>
      <c r="E26468" s="65"/>
      <c r="F26468" s="65"/>
      <c r="G26468" s="145"/>
    </row>
    <row r="26469" spans="1:7">
      <c r="A26469" s="65"/>
      <c r="B26469" s="65"/>
      <c r="C26469" s="65"/>
      <c r="D26469" s="65"/>
      <c r="E26469" s="65"/>
      <c r="F26469" s="65"/>
      <c r="G26469" s="145"/>
    </row>
    <row r="26470" spans="1:7">
      <c r="A26470" s="65"/>
      <c r="B26470" s="65"/>
      <c r="C26470" s="65"/>
      <c r="D26470" s="65"/>
      <c r="E26470" s="65"/>
      <c r="F26470" s="65"/>
      <c r="G26470" s="145"/>
    </row>
    <row r="26471" spans="1:7">
      <c r="A26471" s="65"/>
      <c r="B26471" s="65"/>
      <c r="C26471" s="65"/>
      <c r="D26471" s="65"/>
      <c r="E26471" s="65"/>
      <c r="F26471" s="65"/>
      <c r="G26471" s="145"/>
    </row>
    <row r="26472" spans="1:7">
      <c r="A26472" s="65"/>
      <c r="B26472" s="65"/>
      <c r="C26472" s="65"/>
      <c r="D26472" s="65"/>
      <c r="E26472" s="65"/>
      <c r="F26472" s="65"/>
      <c r="G26472" s="145"/>
    </row>
    <row r="26473" spans="1:7">
      <c r="A26473" s="65"/>
      <c r="B26473" s="65"/>
      <c r="C26473" s="65"/>
      <c r="D26473" s="65"/>
      <c r="E26473" s="65"/>
      <c r="F26473" s="65"/>
      <c r="G26473" s="145"/>
    </row>
    <row r="26474" spans="1:7">
      <c r="A26474" s="65"/>
      <c r="B26474" s="65"/>
      <c r="C26474" s="65"/>
      <c r="D26474" s="65"/>
      <c r="E26474" s="65"/>
      <c r="F26474" s="65"/>
      <c r="G26474" s="145"/>
    </row>
    <row r="26475" spans="1:7">
      <c r="A26475" s="65"/>
      <c r="B26475" s="65"/>
      <c r="C26475" s="65"/>
      <c r="D26475" s="65"/>
      <c r="E26475" s="65"/>
      <c r="F26475" s="65"/>
      <c r="G26475" s="145"/>
    </row>
    <row r="26476" spans="1:7">
      <c r="A26476" s="65"/>
      <c r="B26476" s="65"/>
      <c r="C26476" s="65"/>
      <c r="D26476" s="65"/>
      <c r="E26476" s="65"/>
      <c r="F26476" s="65"/>
      <c r="G26476" s="145"/>
    </row>
    <row r="26477" spans="1:7">
      <c r="A26477" s="65"/>
      <c r="B26477" s="65"/>
      <c r="C26477" s="65"/>
      <c r="D26477" s="65"/>
      <c r="E26477" s="65"/>
      <c r="F26477" s="65"/>
      <c r="G26477" s="145"/>
    </row>
    <row r="26478" spans="1:7">
      <c r="A26478" s="65"/>
      <c r="B26478" s="65"/>
      <c r="C26478" s="65"/>
      <c r="D26478" s="65"/>
      <c r="E26478" s="65"/>
      <c r="F26478" s="65"/>
      <c r="G26478" s="145"/>
    </row>
    <row r="26479" spans="1:7">
      <c r="A26479" s="65"/>
      <c r="B26479" s="65"/>
      <c r="C26479" s="65"/>
      <c r="D26479" s="65"/>
      <c r="E26479" s="65"/>
      <c r="F26479" s="65"/>
      <c r="G26479" s="145"/>
    </row>
    <row r="26480" spans="1:7">
      <c r="A26480" s="65"/>
      <c r="B26480" s="65"/>
      <c r="C26480" s="65"/>
      <c r="D26480" s="65"/>
      <c r="E26480" s="65"/>
      <c r="F26480" s="65"/>
      <c r="G26480" s="145"/>
    </row>
    <row r="26481" spans="1:7">
      <c r="A26481" s="65"/>
      <c r="B26481" s="65"/>
      <c r="C26481" s="65"/>
      <c r="D26481" s="65"/>
      <c r="E26481" s="65"/>
      <c r="F26481" s="65"/>
      <c r="G26481" s="145"/>
    </row>
    <row r="26482" spans="1:7">
      <c r="A26482" s="65"/>
      <c r="B26482" s="65"/>
      <c r="C26482" s="65"/>
      <c r="D26482" s="65"/>
      <c r="E26482" s="65"/>
      <c r="F26482" s="65"/>
      <c r="G26482" s="145"/>
    </row>
    <row r="26483" spans="1:7">
      <c r="A26483" s="65"/>
      <c r="B26483" s="65"/>
      <c r="C26483" s="65"/>
      <c r="D26483" s="65"/>
      <c r="E26483" s="65"/>
      <c r="F26483" s="65"/>
      <c r="G26483" s="145"/>
    </row>
    <row r="26484" spans="1:7">
      <c r="A26484" s="65"/>
      <c r="B26484" s="65"/>
      <c r="C26484" s="65"/>
      <c r="D26484" s="65"/>
      <c r="E26484" s="65"/>
      <c r="F26484" s="65"/>
      <c r="G26484" s="145"/>
    </row>
    <row r="26485" spans="1:7">
      <c r="A26485" s="65"/>
      <c r="B26485" s="65"/>
      <c r="C26485" s="65"/>
      <c r="D26485" s="65"/>
      <c r="E26485" s="65"/>
      <c r="F26485" s="65"/>
      <c r="G26485" s="145"/>
    </row>
    <row r="26486" spans="1:7">
      <c r="A26486" s="65"/>
      <c r="B26486" s="65"/>
      <c r="C26486" s="65"/>
      <c r="D26486" s="65"/>
      <c r="E26486" s="65"/>
      <c r="F26486" s="65"/>
      <c r="G26486" s="145"/>
    </row>
    <row r="26487" spans="1:7">
      <c r="A26487" s="65"/>
      <c r="B26487" s="65"/>
      <c r="C26487" s="65"/>
      <c r="D26487" s="65"/>
      <c r="E26487" s="65"/>
      <c r="F26487" s="65"/>
      <c r="G26487" s="145"/>
    </row>
    <row r="26488" spans="1:7">
      <c r="A26488" s="65"/>
      <c r="B26488" s="65"/>
      <c r="C26488" s="65"/>
      <c r="D26488" s="65"/>
      <c r="E26488" s="65"/>
      <c r="F26488" s="65"/>
      <c r="G26488" s="145"/>
    </row>
    <row r="26489" spans="1:7">
      <c r="A26489" s="65"/>
      <c r="B26489" s="65"/>
      <c r="C26489" s="65"/>
      <c r="D26489" s="65"/>
      <c r="E26489" s="65"/>
      <c r="F26489" s="65"/>
      <c r="G26489" s="145"/>
    </row>
    <row r="26490" spans="1:7">
      <c r="A26490" s="65"/>
      <c r="B26490" s="65"/>
      <c r="C26490" s="65"/>
      <c r="D26490" s="65"/>
      <c r="E26490" s="65"/>
      <c r="F26490" s="65"/>
      <c r="G26490" s="145"/>
    </row>
    <row r="26491" spans="1:7">
      <c r="A26491" s="65"/>
      <c r="B26491" s="65"/>
      <c r="C26491" s="65"/>
      <c r="D26491" s="65"/>
      <c r="E26491" s="65"/>
      <c r="F26491" s="65"/>
      <c r="G26491" s="145"/>
    </row>
    <row r="26492" spans="1:7">
      <c r="A26492" s="65"/>
      <c r="B26492" s="65"/>
      <c r="C26492" s="65"/>
      <c r="D26492" s="65"/>
      <c r="E26492" s="65"/>
      <c r="F26492" s="65"/>
      <c r="G26492" s="145"/>
    </row>
    <row r="26493" spans="1:7">
      <c r="A26493" s="65"/>
      <c r="B26493" s="65"/>
      <c r="C26493" s="65"/>
      <c r="D26493" s="65"/>
      <c r="E26493" s="65"/>
      <c r="F26493" s="65"/>
      <c r="G26493" s="145"/>
    </row>
    <row r="26494" spans="1:7">
      <c r="A26494" s="65"/>
      <c r="B26494" s="65"/>
      <c r="C26494" s="65"/>
      <c r="D26494" s="65"/>
      <c r="E26494" s="65"/>
      <c r="F26494" s="65"/>
      <c r="G26494" s="145"/>
    </row>
    <row r="26495" spans="1:7">
      <c r="A26495" s="65"/>
      <c r="B26495" s="65"/>
      <c r="C26495" s="65"/>
      <c r="D26495" s="65"/>
      <c r="E26495" s="65"/>
      <c r="F26495" s="65"/>
      <c r="G26495" s="145"/>
    </row>
    <row r="26496" spans="1:7">
      <c r="A26496" s="65"/>
      <c r="B26496" s="65"/>
      <c r="C26496" s="65"/>
      <c r="D26496" s="65"/>
      <c r="E26496" s="65"/>
      <c r="F26496" s="65"/>
      <c r="G26496" s="145"/>
    </row>
    <row r="26497" spans="1:7">
      <c r="A26497" s="65"/>
      <c r="B26497" s="65"/>
      <c r="C26497" s="65"/>
      <c r="D26497" s="65"/>
      <c r="E26497" s="65"/>
      <c r="F26497" s="65"/>
      <c r="G26497" s="145"/>
    </row>
    <row r="26498" spans="1:7">
      <c r="A26498" s="65"/>
      <c r="B26498" s="65"/>
      <c r="C26498" s="65"/>
      <c r="D26498" s="65"/>
      <c r="E26498" s="65"/>
      <c r="F26498" s="65"/>
      <c r="G26498" s="145"/>
    </row>
    <row r="26499" spans="1:7">
      <c r="A26499" s="65"/>
      <c r="B26499" s="65"/>
      <c r="C26499" s="65"/>
      <c r="D26499" s="65"/>
      <c r="E26499" s="65"/>
      <c r="F26499" s="65"/>
      <c r="G26499" s="145"/>
    </row>
    <row r="26500" spans="1:7">
      <c r="A26500" s="65"/>
      <c r="B26500" s="65"/>
      <c r="C26500" s="65"/>
      <c r="D26500" s="65"/>
      <c r="E26500" s="65"/>
      <c r="F26500" s="65"/>
      <c r="G26500" s="145"/>
    </row>
    <row r="26501" spans="1:7">
      <c r="A26501" s="65"/>
      <c r="B26501" s="65"/>
      <c r="C26501" s="65"/>
      <c r="D26501" s="65"/>
      <c r="E26501" s="65"/>
      <c r="F26501" s="65"/>
      <c r="G26501" s="145"/>
    </row>
    <row r="26502" spans="1:7">
      <c r="A26502" s="65"/>
      <c r="B26502" s="65"/>
      <c r="C26502" s="65"/>
      <c r="D26502" s="65"/>
      <c r="E26502" s="65"/>
      <c r="F26502" s="65"/>
      <c r="G26502" s="145"/>
    </row>
    <row r="26503" spans="1:7">
      <c r="A26503" s="65"/>
      <c r="B26503" s="65"/>
      <c r="C26503" s="65"/>
      <c r="D26503" s="65"/>
      <c r="E26503" s="65"/>
      <c r="F26503" s="65"/>
      <c r="G26503" s="145"/>
    </row>
    <row r="26504" spans="1:7">
      <c r="A26504" s="65"/>
      <c r="B26504" s="65"/>
      <c r="C26504" s="65"/>
      <c r="D26504" s="65"/>
      <c r="E26504" s="65"/>
      <c r="F26504" s="65"/>
      <c r="G26504" s="145"/>
    </row>
    <row r="26505" spans="1:7">
      <c r="A26505" s="65"/>
      <c r="B26505" s="65"/>
      <c r="C26505" s="65"/>
      <c r="D26505" s="65"/>
      <c r="E26505" s="65"/>
      <c r="F26505" s="65"/>
      <c r="G26505" s="145"/>
    </row>
    <row r="26506" spans="1:7">
      <c r="A26506" s="65"/>
      <c r="B26506" s="65"/>
      <c r="C26506" s="65"/>
      <c r="D26506" s="65"/>
      <c r="E26506" s="65"/>
      <c r="F26506" s="65"/>
      <c r="G26506" s="145"/>
    </row>
    <row r="26507" spans="1:7">
      <c r="A26507" s="65"/>
      <c r="B26507" s="65"/>
      <c r="C26507" s="65"/>
      <c r="D26507" s="65"/>
      <c r="E26507" s="65"/>
      <c r="F26507" s="65"/>
      <c r="G26507" s="145"/>
    </row>
    <row r="26508" spans="1:7">
      <c r="A26508" s="65"/>
      <c r="B26508" s="65"/>
      <c r="C26508" s="65"/>
      <c r="D26508" s="65"/>
      <c r="E26508" s="65"/>
      <c r="F26508" s="65"/>
      <c r="G26508" s="145"/>
    </row>
    <row r="26509" spans="1:7">
      <c r="A26509" s="65"/>
      <c r="B26509" s="65"/>
      <c r="C26509" s="65"/>
      <c r="D26509" s="65"/>
      <c r="E26509" s="65"/>
      <c r="F26509" s="65"/>
      <c r="G26509" s="145"/>
    </row>
    <row r="26510" spans="1:7">
      <c r="A26510" s="65"/>
      <c r="B26510" s="65"/>
      <c r="C26510" s="65"/>
      <c r="D26510" s="65"/>
      <c r="E26510" s="65"/>
      <c r="F26510" s="65"/>
      <c r="G26510" s="145"/>
    </row>
    <row r="26511" spans="1:7">
      <c r="A26511" s="65"/>
      <c r="B26511" s="65"/>
      <c r="C26511" s="65"/>
      <c r="D26511" s="65"/>
      <c r="E26511" s="65"/>
      <c r="F26511" s="65"/>
      <c r="G26511" s="145"/>
    </row>
    <row r="26512" spans="1:7">
      <c r="A26512" s="65"/>
      <c r="B26512" s="65"/>
      <c r="C26512" s="65"/>
      <c r="D26512" s="65"/>
      <c r="E26512" s="65"/>
      <c r="F26512" s="65"/>
      <c r="G26512" s="145"/>
    </row>
    <row r="26513" spans="1:7">
      <c r="A26513" s="65"/>
      <c r="B26513" s="65"/>
      <c r="C26513" s="65"/>
      <c r="D26513" s="65"/>
      <c r="E26513" s="65"/>
      <c r="F26513" s="65"/>
      <c r="G26513" s="145"/>
    </row>
    <row r="26514" spans="1:7">
      <c r="A26514" s="65"/>
      <c r="B26514" s="65"/>
      <c r="C26514" s="65"/>
      <c r="D26514" s="65"/>
      <c r="E26514" s="65"/>
      <c r="F26514" s="65"/>
      <c r="G26514" s="145"/>
    </row>
    <row r="26515" spans="1:7">
      <c r="A26515" s="65"/>
      <c r="B26515" s="65"/>
      <c r="C26515" s="65"/>
      <c r="D26515" s="65"/>
      <c r="E26515" s="65"/>
      <c r="F26515" s="65"/>
      <c r="G26515" s="145"/>
    </row>
    <row r="26516" spans="1:7">
      <c r="A26516" s="65"/>
      <c r="B26516" s="65"/>
      <c r="C26516" s="65"/>
      <c r="D26516" s="65"/>
      <c r="E26516" s="65"/>
      <c r="F26516" s="65"/>
      <c r="G26516" s="145"/>
    </row>
    <row r="26517" spans="1:7">
      <c r="A26517" s="65"/>
      <c r="B26517" s="65"/>
      <c r="C26517" s="65"/>
      <c r="D26517" s="65"/>
      <c r="E26517" s="65"/>
      <c r="F26517" s="65"/>
      <c r="G26517" s="145"/>
    </row>
    <row r="26518" spans="1:7">
      <c r="A26518" s="65"/>
      <c r="B26518" s="65"/>
      <c r="C26518" s="65"/>
      <c r="D26518" s="65"/>
      <c r="E26518" s="65"/>
      <c r="F26518" s="65"/>
      <c r="G26518" s="145"/>
    </row>
    <row r="26519" spans="1:7">
      <c r="A26519" s="65"/>
      <c r="B26519" s="65"/>
      <c r="C26519" s="65"/>
      <c r="D26519" s="65"/>
      <c r="E26519" s="65"/>
      <c r="F26519" s="65"/>
      <c r="G26519" s="145"/>
    </row>
    <row r="26520" spans="1:7">
      <c r="A26520" s="65"/>
      <c r="B26520" s="65"/>
      <c r="C26520" s="65"/>
      <c r="D26520" s="65"/>
      <c r="E26520" s="65"/>
      <c r="F26520" s="65"/>
      <c r="G26520" s="145"/>
    </row>
    <row r="26521" spans="1:7">
      <c r="A26521" s="65"/>
      <c r="B26521" s="65"/>
      <c r="C26521" s="65"/>
      <c r="D26521" s="65"/>
      <c r="E26521" s="65"/>
      <c r="F26521" s="65"/>
      <c r="G26521" s="145"/>
    </row>
    <row r="26522" spans="1:7">
      <c r="A26522" s="65"/>
      <c r="B26522" s="65"/>
      <c r="C26522" s="65"/>
      <c r="D26522" s="65"/>
      <c r="E26522" s="65"/>
      <c r="F26522" s="65"/>
      <c r="G26522" s="145"/>
    </row>
    <row r="26523" spans="1:7">
      <c r="A26523" s="65"/>
      <c r="B26523" s="65"/>
      <c r="C26523" s="65"/>
      <c r="D26523" s="65"/>
      <c r="E26523" s="65"/>
      <c r="F26523" s="65"/>
      <c r="G26523" s="145"/>
    </row>
    <row r="26524" spans="1:7">
      <c r="A26524" s="65"/>
      <c r="B26524" s="65"/>
      <c r="C26524" s="65"/>
      <c r="D26524" s="65"/>
      <c r="E26524" s="65"/>
      <c r="F26524" s="65"/>
      <c r="G26524" s="145"/>
    </row>
    <row r="26525" spans="1:7">
      <c r="A26525" s="65"/>
      <c r="B26525" s="65"/>
      <c r="C26525" s="65"/>
      <c r="D26525" s="65"/>
      <c r="E26525" s="65"/>
      <c r="F26525" s="65"/>
      <c r="G26525" s="145"/>
    </row>
    <row r="26526" spans="1:7">
      <c r="A26526" s="65"/>
      <c r="B26526" s="65"/>
      <c r="C26526" s="65"/>
      <c r="D26526" s="65"/>
      <c r="E26526" s="65"/>
      <c r="F26526" s="65"/>
      <c r="G26526" s="145"/>
    </row>
    <row r="26527" spans="1:7">
      <c r="A26527" s="65"/>
      <c r="B26527" s="65"/>
      <c r="C26527" s="65"/>
      <c r="D26527" s="65"/>
      <c r="E26527" s="65"/>
      <c r="F26527" s="65"/>
      <c r="G26527" s="145"/>
    </row>
    <row r="26528" spans="1:7">
      <c r="A26528" s="65"/>
      <c r="B26528" s="65"/>
      <c r="C26528" s="65"/>
      <c r="D26528" s="65"/>
      <c r="E26528" s="65"/>
      <c r="F26528" s="65"/>
      <c r="G26528" s="145"/>
    </row>
    <row r="26529" spans="1:7">
      <c r="A26529" s="65"/>
      <c r="B26529" s="65"/>
      <c r="C26529" s="65"/>
      <c r="D26529" s="65"/>
      <c r="E26529" s="65"/>
      <c r="F26529" s="65"/>
      <c r="G26529" s="145"/>
    </row>
    <row r="26530" spans="1:7">
      <c r="A26530" s="65"/>
      <c r="B26530" s="65"/>
      <c r="C26530" s="65"/>
      <c r="D26530" s="65"/>
      <c r="E26530" s="65"/>
      <c r="F26530" s="65"/>
      <c r="G26530" s="145"/>
    </row>
    <row r="26531" spans="1:7">
      <c r="A26531" s="65"/>
      <c r="B26531" s="65"/>
      <c r="C26531" s="65"/>
      <c r="D26531" s="65"/>
      <c r="E26531" s="65"/>
      <c r="F26531" s="65"/>
      <c r="G26531" s="145"/>
    </row>
    <row r="26532" spans="1:7">
      <c r="A26532" s="65"/>
      <c r="B26532" s="65"/>
      <c r="C26532" s="65"/>
      <c r="D26532" s="65"/>
      <c r="E26532" s="65"/>
      <c r="F26532" s="65"/>
      <c r="G26532" s="145"/>
    </row>
    <row r="26533" spans="1:7">
      <c r="A26533" s="65"/>
      <c r="B26533" s="65"/>
      <c r="C26533" s="65"/>
      <c r="D26533" s="65"/>
      <c r="E26533" s="65"/>
      <c r="F26533" s="65"/>
      <c r="G26533" s="145"/>
    </row>
    <row r="26534" spans="1:7">
      <c r="A26534" s="65"/>
      <c r="B26534" s="65"/>
      <c r="C26534" s="65"/>
      <c r="D26534" s="65"/>
      <c r="E26534" s="65"/>
      <c r="F26534" s="65"/>
      <c r="G26534" s="145"/>
    </row>
    <row r="26535" spans="1:7">
      <c r="A26535" s="65"/>
      <c r="B26535" s="65"/>
      <c r="C26535" s="65"/>
      <c r="D26535" s="65"/>
      <c r="E26535" s="65"/>
      <c r="F26535" s="65"/>
      <c r="G26535" s="145"/>
    </row>
    <row r="26536" spans="1:7">
      <c r="A26536" s="65"/>
      <c r="B26536" s="65"/>
      <c r="C26536" s="65"/>
      <c r="D26536" s="65"/>
      <c r="E26536" s="65"/>
      <c r="F26536" s="65"/>
      <c r="G26536" s="145"/>
    </row>
    <row r="26537" spans="1:7">
      <c r="A26537" s="65"/>
      <c r="B26537" s="65"/>
      <c r="C26537" s="65"/>
      <c r="D26537" s="65"/>
      <c r="E26537" s="65"/>
      <c r="F26537" s="65"/>
      <c r="G26537" s="145"/>
    </row>
    <row r="26538" spans="1:7">
      <c r="A26538" s="65"/>
      <c r="B26538" s="65"/>
      <c r="C26538" s="65"/>
      <c r="D26538" s="65"/>
      <c r="E26538" s="65"/>
      <c r="F26538" s="65"/>
      <c r="G26538" s="145"/>
    </row>
    <row r="26539" spans="1:7">
      <c r="A26539" s="65"/>
      <c r="B26539" s="65"/>
      <c r="C26539" s="65"/>
      <c r="D26539" s="65"/>
      <c r="E26539" s="65"/>
      <c r="F26539" s="65"/>
      <c r="G26539" s="145"/>
    </row>
    <row r="26540" spans="1:7">
      <c r="A26540" s="65"/>
      <c r="B26540" s="65"/>
      <c r="C26540" s="65"/>
      <c r="D26540" s="65"/>
      <c r="E26540" s="65"/>
      <c r="F26540" s="65"/>
      <c r="G26540" s="145"/>
    </row>
    <row r="26541" spans="1:7">
      <c r="A26541" s="65"/>
      <c r="B26541" s="65"/>
      <c r="C26541" s="65"/>
      <c r="D26541" s="65"/>
      <c r="E26541" s="65"/>
      <c r="F26541" s="65"/>
      <c r="G26541" s="145"/>
    </row>
    <row r="26542" spans="1:7">
      <c r="A26542" s="65"/>
      <c r="B26542" s="65"/>
      <c r="C26542" s="65"/>
      <c r="D26542" s="65"/>
      <c r="E26542" s="65"/>
      <c r="F26542" s="65"/>
      <c r="G26542" s="145"/>
    </row>
    <row r="26543" spans="1:7">
      <c r="A26543" s="65"/>
      <c r="B26543" s="65"/>
      <c r="C26543" s="65"/>
      <c r="D26543" s="65"/>
      <c r="E26543" s="65"/>
      <c r="F26543" s="65"/>
      <c r="G26543" s="145"/>
    </row>
    <row r="26544" spans="1:7">
      <c r="A26544" s="65"/>
      <c r="B26544" s="65"/>
      <c r="C26544" s="65"/>
      <c r="D26544" s="65"/>
      <c r="E26544" s="65"/>
      <c r="F26544" s="65"/>
      <c r="G26544" s="145"/>
    </row>
    <row r="26545" spans="1:7">
      <c r="A26545" s="65"/>
      <c r="B26545" s="65"/>
      <c r="C26545" s="65"/>
      <c r="D26545" s="65"/>
      <c r="E26545" s="65"/>
      <c r="F26545" s="65"/>
      <c r="G26545" s="145"/>
    </row>
    <row r="26546" spans="1:7">
      <c r="A26546" s="65"/>
      <c r="B26546" s="65"/>
      <c r="C26546" s="65"/>
      <c r="D26546" s="65"/>
      <c r="E26546" s="65"/>
      <c r="F26546" s="65"/>
      <c r="G26546" s="145"/>
    </row>
    <row r="26547" spans="1:7">
      <c r="A26547" s="65"/>
      <c r="B26547" s="65"/>
      <c r="C26547" s="65"/>
      <c r="D26547" s="65"/>
      <c r="E26547" s="65"/>
      <c r="F26547" s="65"/>
      <c r="G26547" s="145"/>
    </row>
    <row r="26548" spans="1:7">
      <c r="A26548" s="65"/>
      <c r="B26548" s="65"/>
      <c r="C26548" s="65"/>
      <c r="D26548" s="65"/>
      <c r="E26548" s="65"/>
      <c r="F26548" s="65"/>
      <c r="G26548" s="145"/>
    </row>
    <row r="26549" spans="1:7">
      <c r="A26549" s="65"/>
      <c r="B26549" s="65"/>
      <c r="C26549" s="65"/>
      <c r="D26549" s="65"/>
      <c r="E26549" s="65"/>
      <c r="F26549" s="65"/>
      <c r="G26549" s="145"/>
    </row>
    <row r="26550" spans="1:7">
      <c r="A26550" s="65"/>
      <c r="B26550" s="65"/>
      <c r="C26550" s="65"/>
      <c r="D26550" s="65"/>
      <c r="E26550" s="65"/>
      <c r="F26550" s="65"/>
      <c r="G26550" s="145"/>
    </row>
    <row r="26551" spans="1:7">
      <c r="A26551" s="65"/>
      <c r="B26551" s="65"/>
      <c r="C26551" s="65"/>
      <c r="D26551" s="65"/>
      <c r="E26551" s="65"/>
      <c r="F26551" s="65"/>
      <c r="G26551" s="145"/>
    </row>
    <row r="26552" spans="1:7">
      <c r="A26552" s="65"/>
      <c r="B26552" s="65"/>
      <c r="C26552" s="65"/>
      <c r="D26552" s="65"/>
      <c r="E26552" s="65"/>
      <c r="F26552" s="65"/>
      <c r="G26552" s="145"/>
    </row>
    <row r="26553" spans="1:7">
      <c r="A26553" s="65"/>
      <c r="B26553" s="65"/>
      <c r="C26553" s="65"/>
      <c r="D26553" s="65"/>
      <c r="E26553" s="65"/>
      <c r="F26553" s="65"/>
      <c r="G26553" s="145"/>
    </row>
    <row r="26554" spans="1:7">
      <c r="A26554" s="65"/>
      <c r="B26554" s="65"/>
      <c r="C26554" s="65"/>
      <c r="D26554" s="65"/>
      <c r="E26554" s="65"/>
      <c r="F26554" s="65"/>
      <c r="G26554" s="145"/>
    </row>
    <row r="26555" spans="1:7">
      <c r="A26555" s="65"/>
      <c r="B26555" s="65"/>
      <c r="C26555" s="65"/>
      <c r="D26555" s="65"/>
      <c r="E26555" s="65"/>
      <c r="F26555" s="65"/>
      <c r="G26555" s="145"/>
    </row>
    <row r="26556" spans="1:7">
      <c r="A26556" s="65"/>
      <c r="B26556" s="65"/>
      <c r="C26556" s="65"/>
      <c r="D26556" s="65"/>
      <c r="E26556" s="65"/>
      <c r="F26556" s="65"/>
      <c r="G26556" s="145"/>
    </row>
    <row r="26557" spans="1:7">
      <c r="A26557" s="65"/>
      <c r="B26557" s="65"/>
      <c r="C26557" s="65"/>
      <c r="D26557" s="65"/>
      <c r="E26557" s="65"/>
      <c r="F26557" s="65"/>
      <c r="G26557" s="145"/>
    </row>
    <row r="26558" spans="1:7">
      <c r="A26558" s="65"/>
      <c r="B26558" s="65"/>
      <c r="C26558" s="65"/>
      <c r="D26558" s="65"/>
      <c r="E26558" s="65"/>
      <c r="F26558" s="65"/>
      <c r="G26558" s="145"/>
    </row>
    <row r="26559" spans="1:7">
      <c r="A26559" s="65"/>
      <c r="B26559" s="65"/>
      <c r="C26559" s="65"/>
      <c r="D26559" s="65"/>
      <c r="E26559" s="65"/>
      <c r="F26559" s="65"/>
      <c r="G26559" s="145"/>
    </row>
    <row r="26560" spans="1:7">
      <c r="A26560" s="65"/>
      <c r="B26560" s="65"/>
      <c r="C26560" s="65"/>
      <c r="D26560" s="65"/>
      <c r="E26560" s="65"/>
      <c r="F26560" s="65"/>
      <c r="G26560" s="145"/>
    </row>
    <row r="26561" spans="1:7">
      <c r="A26561" s="65"/>
      <c r="B26561" s="65"/>
      <c r="C26561" s="65"/>
      <c r="D26561" s="65"/>
      <c r="E26561" s="65"/>
      <c r="F26561" s="65"/>
      <c r="G26561" s="145"/>
    </row>
    <row r="26562" spans="1:7">
      <c r="A26562" s="65"/>
      <c r="B26562" s="65"/>
      <c r="C26562" s="65"/>
      <c r="D26562" s="65"/>
      <c r="E26562" s="65"/>
      <c r="F26562" s="65"/>
      <c r="G26562" s="145"/>
    </row>
    <row r="26563" spans="1:7">
      <c r="A26563" s="65"/>
      <c r="B26563" s="65"/>
      <c r="C26563" s="65"/>
      <c r="D26563" s="65"/>
      <c r="E26563" s="65"/>
      <c r="F26563" s="65"/>
      <c r="G26563" s="145"/>
    </row>
    <row r="26564" spans="1:7">
      <c r="A26564" s="65"/>
      <c r="B26564" s="65"/>
      <c r="C26564" s="65"/>
      <c r="D26564" s="65"/>
      <c r="E26564" s="65"/>
      <c r="F26564" s="65"/>
      <c r="G26564" s="145"/>
    </row>
    <row r="26565" spans="1:7">
      <c r="A26565" s="65"/>
      <c r="B26565" s="65"/>
      <c r="C26565" s="65"/>
      <c r="D26565" s="65"/>
      <c r="E26565" s="65"/>
      <c r="F26565" s="65"/>
      <c r="G26565" s="145"/>
    </row>
    <row r="26566" spans="1:7">
      <c r="A26566" s="65"/>
      <c r="B26566" s="65"/>
      <c r="C26566" s="65"/>
      <c r="D26566" s="65"/>
      <c r="E26566" s="65"/>
      <c r="F26566" s="65"/>
      <c r="G26566" s="145"/>
    </row>
    <row r="26567" spans="1:7">
      <c r="A26567" s="65"/>
      <c r="B26567" s="65"/>
      <c r="C26567" s="65"/>
      <c r="D26567" s="65"/>
      <c r="E26567" s="65"/>
      <c r="F26567" s="65"/>
      <c r="G26567" s="145"/>
    </row>
    <row r="26568" spans="1:7">
      <c r="A26568" s="65"/>
      <c r="B26568" s="65"/>
      <c r="C26568" s="65"/>
      <c r="D26568" s="65"/>
      <c r="E26568" s="65"/>
      <c r="F26568" s="65"/>
      <c r="G26568" s="145"/>
    </row>
    <row r="26569" spans="1:7">
      <c r="A26569" s="65"/>
      <c r="B26569" s="65"/>
      <c r="C26569" s="65"/>
      <c r="D26569" s="65"/>
      <c r="E26569" s="65"/>
      <c r="F26569" s="65"/>
      <c r="G26569" s="145"/>
    </row>
    <row r="26570" spans="1:7">
      <c r="A26570" s="65"/>
      <c r="B26570" s="65"/>
      <c r="C26570" s="65"/>
      <c r="D26570" s="65"/>
      <c r="E26570" s="65"/>
      <c r="F26570" s="65"/>
      <c r="G26570" s="145"/>
    </row>
    <row r="26571" spans="1:7">
      <c r="A26571" s="65"/>
      <c r="B26571" s="65"/>
      <c r="C26571" s="65"/>
      <c r="D26571" s="65"/>
      <c r="E26571" s="65"/>
      <c r="F26571" s="65"/>
      <c r="G26571" s="145"/>
    </row>
    <row r="26572" spans="1:7">
      <c r="A26572" s="65"/>
      <c r="B26572" s="65"/>
      <c r="C26572" s="65"/>
      <c r="D26572" s="65"/>
      <c r="E26572" s="65"/>
      <c r="F26572" s="65"/>
      <c r="G26572" s="145"/>
    </row>
    <row r="26573" spans="1:7">
      <c r="A26573" s="65"/>
      <c r="B26573" s="65"/>
      <c r="C26573" s="65"/>
      <c r="D26573" s="65"/>
      <c r="E26573" s="65"/>
      <c r="F26573" s="65"/>
      <c r="G26573" s="145"/>
    </row>
    <row r="26574" spans="1:7">
      <c r="A26574" s="65"/>
      <c r="B26574" s="65"/>
      <c r="C26574" s="65"/>
      <c r="D26574" s="65"/>
      <c r="E26574" s="65"/>
      <c r="F26574" s="65"/>
      <c r="G26574" s="145"/>
    </row>
    <row r="26575" spans="1:7">
      <c r="A26575" s="65"/>
      <c r="B26575" s="65"/>
      <c r="C26575" s="65"/>
      <c r="D26575" s="65"/>
      <c r="E26575" s="65"/>
      <c r="F26575" s="65"/>
      <c r="G26575" s="145"/>
    </row>
    <row r="26576" spans="1:7">
      <c r="A26576" s="65"/>
      <c r="B26576" s="65"/>
      <c r="C26576" s="65"/>
      <c r="D26576" s="65"/>
      <c r="E26576" s="65"/>
      <c r="F26576" s="65"/>
      <c r="G26576" s="145"/>
    </row>
    <row r="26577" spans="1:7">
      <c r="A26577" s="65"/>
      <c r="B26577" s="65"/>
      <c r="C26577" s="65"/>
      <c r="D26577" s="65"/>
      <c r="E26577" s="65"/>
      <c r="F26577" s="65"/>
      <c r="G26577" s="145"/>
    </row>
    <row r="26578" spans="1:7">
      <c r="A26578" s="65"/>
      <c r="B26578" s="65"/>
      <c r="C26578" s="65"/>
      <c r="D26578" s="65"/>
      <c r="E26578" s="65"/>
      <c r="F26578" s="65"/>
      <c r="G26578" s="145"/>
    </row>
    <row r="26579" spans="1:7">
      <c r="A26579" s="65"/>
      <c r="B26579" s="65"/>
      <c r="C26579" s="65"/>
      <c r="D26579" s="65"/>
      <c r="E26579" s="65"/>
      <c r="F26579" s="65"/>
      <c r="G26579" s="145"/>
    </row>
    <row r="26580" spans="1:7">
      <c r="A26580" s="65"/>
      <c r="B26580" s="65"/>
      <c r="C26580" s="65"/>
      <c r="D26580" s="65"/>
      <c r="E26580" s="65"/>
      <c r="F26580" s="65"/>
      <c r="G26580" s="145"/>
    </row>
    <row r="26581" spans="1:7">
      <c r="A26581" s="65"/>
      <c r="B26581" s="65"/>
      <c r="C26581" s="65"/>
      <c r="D26581" s="65"/>
      <c r="E26581" s="65"/>
      <c r="F26581" s="65"/>
      <c r="G26581" s="145"/>
    </row>
    <row r="26582" spans="1:7">
      <c r="A26582" s="65"/>
      <c r="B26582" s="65"/>
      <c r="C26582" s="65"/>
      <c r="D26582" s="65"/>
      <c r="E26582" s="65"/>
      <c r="F26582" s="65"/>
      <c r="G26582" s="145"/>
    </row>
    <row r="26583" spans="1:7">
      <c r="A26583" s="65"/>
      <c r="B26583" s="65"/>
      <c r="C26583" s="65"/>
      <c r="D26583" s="65"/>
      <c r="E26583" s="65"/>
      <c r="F26583" s="65"/>
      <c r="G26583" s="145"/>
    </row>
    <row r="26584" spans="1:7">
      <c r="A26584" s="65"/>
      <c r="B26584" s="65"/>
      <c r="C26584" s="65"/>
      <c r="D26584" s="65"/>
      <c r="E26584" s="65"/>
      <c r="F26584" s="65"/>
      <c r="G26584" s="145"/>
    </row>
    <row r="26585" spans="1:7">
      <c r="A26585" s="65"/>
      <c r="B26585" s="65"/>
      <c r="C26585" s="65"/>
      <c r="D26585" s="65"/>
      <c r="E26585" s="65"/>
      <c r="F26585" s="65"/>
      <c r="G26585" s="145"/>
    </row>
    <row r="26586" spans="1:7">
      <c r="A26586" s="65"/>
      <c r="B26586" s="65"/>
      <c r="C26586" s="65"/>
      <c r="D26586" s="65"/>
      <c r="E26586" s="65"/>
      <c r="F26586" s="65"/>
      <c r="G26586" s="145"/>
    </row>
    <row r="26587" spans="1:7">
      <c r="A26587" s="65"/>
      <c r="B26587" s="65"/>
      <c r="C26587" s="65"/>
      <c r="D26587" s="65"/>
      <c r="E26587" s="65"/>
      <c r="F26587" s="65"/>
      <c r="G26587" s="145"/>
    </row>
    <row r="26588" spans="1:7">
      <c r="A26588" s="65"/>
      <c r="B26588" s="65"/>
      <c r="C26588" s="65"/>
      <c r="D26588" s="65"/>
      <c r="E26588" s="65"/>
      <c r="F26588" s="65"/>
      <c r="G26588" s="145"/>
    </row>
    <row r="26589" spans="1:7">
      <c r="A26589" s="65"/>
      <c r="B26589" s="65"/>
      <c r="C26589" s="65"/>
      <c r="D26589" s="65"/>
      <c r="E26589" s="65"/>
      <c r="F26589" s="65"/>
      <c r="G26589" s="145"/>
    </row>
    <row r="26590" spans="1:7">
      <c r="A26590" s="65"/>
      <c r="B26590" s="65"/>
      <c r="C26590" s="65"/>
      <c r="D26590" s="65"/>
      <c r="E26590" s="65"/>
      <c r="F26590" s="65"/>
      <c r="G26590" s="145"/>
    </row>
    <row r="26591" spans="1:7">
      <c r="A26591" s="65"/>
      <c r="B26591" s="65"/>
      <c r="C26591" s="65"/>
      <c r="D26591" s="65"/>
      <c r="E26591" s="65"/>
      <c r="F26591" s="65"/>
      <c r="G26591" s="145"/>
    </row>
    <row r="26592" spans="1:7">
      <c r="A26592" s="65"/>
      <c r="B26592" s="65"/>
      <c r="C26592" s="65"/>
      <c r="D26592" s="65"/>
      <c r="E26592" s="65"/>
      <c r="F26592" s="65"/>
      <c r="G26592" s="145"/>
    </row>
    <row r="26593" spans="1:7">
      <c r="A26593" s="65"/>
      <c r="B26593" s="65"/>
      <c r="C26593" s="65"/>
      <c r="D26593" s="65"/>
      <c r="E26593" s="65"/>
      <c r="F26593" s="65"/>
      <c r="G26593" s="145"/>
    </row>
    <row r="26594" spans="1:7">
      <c r="A26594" s="65"/>
      <c r="B26594" s="65"/>
      <c r="C26594" s="65"/>
      <c r="D26594" s="65"/>
      <c r="E26594" s="65"/>
      <c r="F26594" s="65"/>
      <c r="G26594" s="145"/>
    </row>
    <row r="26595" spans="1:7">
      <c r="A26595" s="65"/>
      <c r="B26595" s="65"/>
      <c r="C26595" s="65"/>
      <c r="D26595" s="65"/>
      <c r="E26595" s="65"/>
      <c r="F26595" s="65"/>
      <c r="G26595" s="145"/>
    </row>
    <row r="26596" spans="1:7">
      <c r="A26596" s="65"/>
      <c r="B26596" s="65"/>
      <c r="C26596" s="65"/>
      <c r="D26596" s="65"/>
      <c r="E26596" s="65"/>
      <c r="F26596" s="65"/>
      <c r="G26596" s="145"/>
    </row>
    <row r="26597" spans="1:7">
      <c r="A26597" s="65"/>
      <c r="B26597" s="65"/>
      <c r="C26597" s="65"/>
      <c r="D26597" s="65"/>
      <c r="E26597" s="65"/>
      <c r="F26597" s="65"/>
      <c r="G26597" s="145"/>
    </row>
    <row r="26598" spans="1:7">
      <c r="A26598" s="65"/>
      <c r="B26598" s="65"/>
      <c r="C26598" s="65"/>
      <c r="D26598" s="65"/>
      <c r="E26598" s="65"/>
      <c r="F26598" s="65"/>
      <c r="G26598" s="145"/>
    </row>
    <row r="26599" spans="1:7">
      <c r="A26599" s="65"/>
      <c r="B26599" s="65"/>
      <c r="C26599" s="65"/>
      <c r="D26599" s="65"/>
      <c r="E26599" s="65"/>
      <c r="F26599" s="65"/>
      <c r="G26599" s="145"/>
    </row>
    <row r="26600" spans="1:7">
      <c r="A26600" s="65"/>
      <c r="B26600" s="65"/>
      <c r="C26600" s="65"/>
      <c r="D26600" s="65"/>
      <c r="E26600" s="65"/>
      <c r="F26600" s="65"/>
      <c r="G26600" s="145"/>
    </row>
    <row r="26601" spans="1:7">
      <c r="A26601" s="65"/>
      <c r="B26601" s="65"/>
      <c r="C26601" s="65"/>
      <c r="D26601" s="65"/>
      <c r="E26601" s="65"/>
      <c r="F26601" s="65"/>
      <c r="G26601" s="145"/>
    </row>
    <row r="26602" spans="1:7">
      <c r="A26602" s="65"/>
      <c r="B26602" s="65"/>
      <c r="C26602" s="65"/>
      <c r="D26602" s="65"/>
      <c r="E26602" s="65"/>
      <c r="F26602" s="65"/>
      <c r="G26602" s="145"/>
    </row>
    <row r="26603" spans="1:7">
      <c r="A26603" s="65"/>
      <c r="B26603" s="65"/>
      <c r="C26603" s="65"/>
      <c r="D26603" s="65"/>
      <c r="E26603" s="65"/>
      <c r="F26603" s="65"/>
      <c r="G26603" s="145"/>
    </row>
    <row r="26604" spans="1:7">
      <c r="A26604" s="65"/>
      <c r="B26604" s="65"/>
      <c r="C26604" s="65"/>
      <c r="D26604" s="65"/>
      <c r="E26604" s="65"/>
      <c r="F26604" s="65"/>
      <c r="G26604" s="145"/>
    </row>
    <row r="26605" spans="1:7">
      <c r="A26605" s="65"/>
      <c r="B26605" s="65"/>
      <c r="C26605" s="65"/>
      <c r="D26605" s="65"/>
      <c r="E26605" s="65"/>
      <c r="F26605" s="65"/>
      <c r="G26605" s="145"/>
    </row>
    <row r="26606" spans="1:7">
      <c r="A26606" s="65"/>
      <c r="B26606" s="65"/>
      <c r="C26606" s="65"/>
      <c r="D26606" s="65"/>
      <c r="E26606" s="65"/>
      <c r="F26606" s="65"/>
      <c r="G26606" s="145"/>
    </row>
    <row r="26607" spans="1:7">
      <c r="A26607" s="65"/>
      <c r="B26607" s="65"/>
      <c r="C26607" s="65"/>
      <c r="D26607" s="65"/>
      <c r="E26607" s="65"/>
      <c r="F26607" s="65"/>
      <c r="G26607" s="145"/>
    </row>
    <row r="26608" spans="1:7">
      <c r="A26608" s="65"/>
      <c r="B26608" s="65"/>
      <c r="C26608" s="65"/>
      <c r="D26608" s="65"/>
      <c r="E26608" s="65"/>
      <c r="F26608" s="65"/>
      <c r="G26608" s="145"/>
    </row>
    <row r="26609" spans="1:7">
      <c r="A26609" s="65"/>
      <c r="B26609" s="65"/>
      <c r="C26609" s="65"/>
      <c r="D26609" s="65"/>
      <c r="E26609" s="65"/>
      <c r="F26609" s="65"/>
      <c r="G26609" s="145"/>
    </row>
    <row r="26610" spans="1:7">
      <c r="A26610" s="65"/>
      <c r="B26610" s="65"/>
      <c r="C26610" s="65"/>
      <c r="D26610" s="65"/>
      <c r="E26610" s="65"/>
      <c r="F26610" s="65"/>
      <c r="G26610" s="145"/>
    </row>
    <row r="26611" spans="1:7">
      <c r="A26611" s="65"/>
      <c r="B26611" s="65"/>
      <c r="C26611" s="65"/>
      <c r="D26611" s="65"/>
      <c r="E26611" s="65"/>
      <c r="F26611" s="65"/>
      <c r="G26611" s="145"/>
    </row>
    <row r="26612" spans="1:7">
      <c r="A26612" s="65"/>
      <c r="B26612" s="65"/>
      <c r="C26612" s="65"/>
      <c r="D26612" s="65"/>
      <c r="E26612" s="65"/>
      <c r="F26612" s="65"/>
      <c r="G26612" s="145"/>
    </row>
    <row r="26613" spans="1:7">
      <c r="A26613" s="65"/>
      <c r="B26613" s="65"/>
      <c r="C26613" s="65"/>
      <c r="D26613" s="65"/>
      <c r="E26613" s="65"/>
      <c r="F26613" s="65"/>
      <c r="G26613" s="145"/>
    </row>
    <row r="26614" spans="1:7">
      <c r="A26614" s="65"/>
      <c r="B26614" s="65"/>
      <c r="C26614" s="65"/>
      <c r="D26614" s="65"/>
      <c r="E26614" s="65"/>
      <c r="F26614" s="65"/>
      <c r="G26614" s="145"/>
    </row>
    <row r="26615" spans="1:7">
      <c r="A26615" s="65"/>
      <c r="B26615" s="65"/>
      <c r="C26615" s="65"/>
      <c r="D26615" s="65"/>
      <c r="E26615" s="65"/>
      <c r="F26615" s="65"/>
      <c r="G26615" s="145"/>
    </row>
    <row r="26616" spans="1:7">
      <c r="A26616" s="65"/>
      <c r="B26616" s="65"/>
      <c r="C26616" s="65"/>
      <c r="D26616" s="65"/>
      <c r="E26616" s="65"/>
      <c r="F26616" s="65"/>
      <c r="G26616" s="145"/>
    </row>
    <row r="26617" spans="1:7">
      <c r="A26617" s="65"/>
      <c r="B26617" s="65"/>
      <c r="C26617" s="65"/>
      <c r="D26617" s="65"/>
      <c r="E26617" s="65"/>
      <c r="F26617" s="65"/>
      <c r="G26617" s="145"/>
    </row>
    <row r="26618" spans="1:7">
      <c r="A26618" s="65"/>
      <c r="B26618" s="65"/>
      <c r="C26618" s="65"/>
      <c r="D26618" s="65"/>
      <c r="E26618" s="65"/>
      <c r="F26618" s="65"/>
      <c r="G26618" s="145"/>
    </row>
    <row r="26619" spans="1:7">
      <c r="A26619" s="65"/>
      <c r="B26619" s="65"/>
      <c r="C26619" s="65"/>
      <c r="D26619" s="65"/>
      <c r="E26619" s="65"/>
      <c r="F26619" s="65"/>
      <c r="G26619" s="145"/>
    </row>
    <row r="26620" spans="1:7">
      <c r="A26620" s="65"/>
      <c r="B26620" s="65"/>
      <c r="C26620" s="65"/>
      <c r="D26620" s="65"/>
      <c r="E26620" s="65"/>
      <c r="F26620" s="65"/>
      <c r="G26620" s="145"/>
    </row>
    <row r="26621" spans="1:7">
      <c r="A26621" s="65"/>
      <c r="B26621" s="65"/>
      <c r="C26621" s="65"/>
      <c r="D26621" s="65"/>
      <c r="E26621" s="65"/>
      <c r="F26621" s="65"/>
      <c r="G26621" s="145"/>
    </row>
    <row r="26622" spans="1:7">
      <c r="A26622" s="65"/>
      <c r="B26622" s="65"/>
      <c r="C26622" s="65"/>
      <c r="D26622" s="65"/>
      <c r="E26622" s="65"/>
      <c r="F26622" s="65"/>
      <c r="G26622" s="145"/>
    </row>
    <row r="26623" spans="1:7">
      <c r="A26623" s="65"/>
      <c r="B26623" s="65"/>
      <c r="C26623" s="65"/>
      <c r="D26623" s="65"/>
      <c r="E26623" s="65"/>
      <c r="F26623" s="65"/>
      <c r="G26623" s="145"/>
    </row>
    <row r="26624" spans="1:7">
      <c r="A26624" s="65"/>
      <c r="B26624" s="65"/>
      <c r="C26624" s="65"/>
      <c r="D26624" s="65"/>
      <c r="E26624" s="65"/>
      <c r="F26624" s="65"/>
      <c r="G26624" s="145"/>
    </row>
    <row r="26625" spans="1:7">
      <c r="A26625" s="65"/>
      <c r="B26625" s="65"/>
      <c r="C26625" s="65"/>
      <c r="D26625" s="65"/>
      <c r="E26625" s="65"/>
      <c r="F26625" s="65"/>
      <c r="G26625" s="145"/>
    </row>
    <row r="26626" spans="1:7">
      <c r="A26626" s="65"/>
      <c r="B26626" s="65"/>
      <c r="C26626" s="65"/>
      <c r="D26626" s="65"/>
      <c r="E26626" s="65"/>
      <c r="F26626" s="65"/>
      <c r="G26626" s="145"/>
    </row>
    <row r="26627" spans="1:7">
      <c r="A26627" s="65"/>
      <c r="B26627" s="65"/>
      <c r="C26627" s="65"/>
      <c r="D26627" s="65"/>
      <c r="E26627" s="65"/>
      <c r="F26627" s="65"/>
      <c r="G26627" s="145"/>
    </row>
    <row r="26628" spans="1:7">
      <c r="A26628" s="65"/>
      <c r="B26628" s="65"/>
      <c r="C26628" s="65"/>
      <c r="D26628" s="65"/>
      <c r="E26628" s="65"/>
      <c r="F26628" s="65"/>
      <c r="G26628" s="145"/>
    </row>
    <row r="26629" spans="1:7">
      <c r="A26629" s="65"/>
      <c r="B26629" s="65"/>
      <c r="C26629" s="65"/>
      <c r="D26629" s="65"/>
      <c r="E26629" s="65"/>
      <c r="F26629" s="65"/>
      <c r="G26629" s="145"/>
    </row>
    <row r="26630" spans="1:7">
      <c r="A26630" s="65"/>
      <c r="B26630" s="65"/>
      <c r="C26630" s="65"/>
      <c r="D26630" s="65"/>
      <c r="E26630" s="65"/>
      <c r="F26630" s="65"/>
      <c r="G26630" s="145"/>
    </row>
    <row r="26631" spans="1:7">
      <c r="A26631" s="65"/>
      <c r="B26631" s="65"/>
      <c r="C26631" s="65"/>
      <c r="D26631" s="65"/>
      <c r="E26631" s="65"/>
      <c r="F26631" s="65"/>
      <c r="G26631" s="145"/>
    </row>
    <row r="26632" spans="1:7">
      <c r="A26632" s="65"/>
      <c r="B26632" s="65"/>
      <c r="C26632" s="65"/>
      <c r="D26632" s="65"/>
      <c r="E26632" s="65"/>
      <c r="F26632" s="65"/>
      <c r="G26632" s="145"/>
    </row>
    <row r="26633" spans="1:7">
      <c r="A26633" s="65"/>
      <c r="B26633" s="65"/>
      <c r="C26633" s="65"/>
      <c r="D26633" s="65"/>
      <c r="E26633" s="65"/>
      <c r="F26633" s="65"/>
      <c r="G26633" s="145"/>
    </row>
    <row r="26634" spans="1:7">
      <c r="A26634" s="65"/>
      <c r="B26634" s="65"/>
      <c r="C26634" s="65"/>
      <c r="D26634" s="65"/>
      <c r="E26634" s="65"/>
      <c r="F26634" s="65"/>
      <c r="G26634" s="145"/>
    </row>
    <row r="26635" spans="1:7">
      <c r="A26635" s="65"/>
      <c r="B26635" s="65"/>
      <c r="C26635" s="65"/>
      <c r="D26635" s="65"/>
      <c r="E26635" s="65"/>
      <c r="F26635" s="65"/>
      <c r="G26635" s="145"/>
    </row>
    <row r="26636" spans="1:7">
      <c r="A26636" s="65"/>
      <c r="B26636" s="65"/>
      <c r="C26636" s="65"/>
      <c r="D26636" s="65"/>
      <c r="E26636" s="65"/>
      <c r="F26636" s="65"/>
      <c r="G26636" s="145"/>
    </row>
    <row r="26637" spans="1:7">
      <c r="A26637" s="65"/>
      <c r="B26637" s="65"/>
      <c r="C26637" s="65"/>
      <c r="D26637" s="65"/>
      <c r="E26637" s="65"/>
      <c r="F26637" s="65"/>
      <c r="G26637" s="145"/>
    </row>
    <row r="26638" spans="1:7">
      <c r="A26638" s="65"/>
      <c r="B26638" s="65"/>
      <c r="C26638" s="65"/>
      <c r="D26638" s="65"/>
      <c r="E26638" s="65"/>
      <c r="F26638" s="65"/>
      <c r="G26638" s="145"/>
    </row>
    <row r="26639" spans="1:7">
      <c r="A26639" s="65"/>
      <c r="B26639" s="65"/>
      <c r="C26639" s="65"/>
      <c r="D26639" s="65"/>
      <c r="E26639" s="65"/>
      <c r="F26639" s="65"/>
      <c r="G26639" s="145"/>
    </row>
    <row r="26640" spans="1:7">
      <c r="A26640" s="65"/>
      <c r="B26640" s="65"/>
      <c r="C26640" s="65"/>
      <c r="D26640" s="65"/>
      <c r="E26640" s="65"/>
      <c r="F26640" s="65"/>
      <c r="G26640" s="145"/>
    </row>
    <row r="26641" spans="1:7">
      <c r="A26641" s="65"/>
      <c r="B26641" s="65"/>
      <c r="C26641" s="65"/>
      <c r="D26641" s="65"/>
      <c r="E26641" s="65"/>
      <c r="F26641" s="65"/>
      <c r="G26641" s="145"/>
    </row>
    <row r="26642" spans="1:7">
      <c r="A26642" s="65"/>
      <c r="B26642" s="65"/>
      <c r="C26642" s="65"/>
      <c r="D26642" s="65"/>
      <c r="E26642" s="65"/>
      <c r="F26642" s="65"/>
      <c r="G26642" s="145"/>
    </row>
    <row r="26643" spans="1:7">
      <c r="A26643" s="65"/>
      <c r="B26643" s="65"/>
      <c r="C26643" s="65"/>
      <c r="D26643" s="65"/>
      <c r="E26643" s="65"/>
      <c r="F26643" s="65"/>
      <c r="G26643" s="145"/>
    </row>
    <row r="26644" spans="1:7">
      <c r="A26644" s="65"/>
      <c r="B26644" s="65"/>
      <c r="C26644" s="65"/>
      <c r="D26644" s="65"/>
      <c r="E26644" s="65"/>
      <c r="F26644" s="65"/>
      <c r="G26644" s="145"/>
    </row>
    <row r="26645" spans="1:7">
      <c r="A26645" s="65"/>
      <c r="B26645" s="65"/>
      <c r="C26645" s="65"/>
      <c r="D26645" s="65"/>
      <c r="E26645" s="65"/>
      <c r="F26645" s="65"/>
      <c r="G26645" s="145"/>
    </row>
    <row r="26646" spans="1:7">
      <c r="A26646" s="65"/>
      <c r="B26646" s="65"/>
      <c r="C26646" s="65"/>
      <c r="D26646" s="65"/>
      <c r="E26646" s="65"/>
      <c r="F26646" s="65"/>
      <c r="G26646" s="145"/>
    </row>
    <row r="26647" spans="1:7">
      <c r="A26647" s="65"/>
      <c r="B26647" s="65"/>
      <c r="C26647" s="65"/>
      <c r="D26647" s="65"/>
      <c r="E26647" s="65"/>
      <c r="F26647" s="65"/>
      <c r="G26647" s="145"/>
    </row>
    <row r="26648" spans="1:7">
      <c r="A26648" s="65"/>
      <c r="B26648" s="65"/>
      <c r="C26648" s="65"/>
      <c r="D26648" s="65"/>
      <c r="E26648" s="65"/>
      <c r="F26648" s="65"/>
      <c r="G26648" s="145"/>
    </row>
    <row r="26649" spans="1:7">
      <c r="A26649" s="65"/>
      <c r="B26649" s="65"/>
      <c r="C26649" s="65"/>
      <c r="D26649" s="65"/>
      <c r="E26649" s="65"/>
      <c r="F26649" s="65"/>
      <c r="G26649" s="145"/>
    </row>
    <row r="26650" spans="1:7">
      <c r="A26650" s="65"/>
      <c r="B26650" s="65"/>
      <c r="C26650" s="65"/>
      <c r="D26650" s="65"/>
      <c r="E26650" s="65"/>
      <c r="F26650" s="65"/>
      <c r="G26650" s="145"/>
    </row>
    <row r="26651" spans="1:7">
      <c r="A26651" s="65"/>
      <c r="B26651" s="65"/>
      <c r="C26651" s="65"/>
      <c r="D26651" s="65"/>
      <c r="E26651" s="65"/>
      <c r="F26651" s="65"/>
      <c r="G26651" s="145"/>
    </row>
    <row r="26652" spans="1:7">
      <c r="A26652" s="65"/>
      <c r="B26652" s="65"/>
      <c r="C26652" s="65"/>
      <c r="D26652" s="65"/>
      <c r="E26652" s="65"/>
      <c r="F26652" s="65"/>
      <c r="G26652" s="145"/>
    </row>
    <row r="26653" spans="1:7">
      <c r="A26653" s="65"/>
      <c r="B26653" s="65"/>
      <c r="C26653" s="65"/>
      <c r="D26653" s="65"/>
      <c r="E26653" s="65"/>
      <c r="F26653" s="65"/>
      <c r="G26653" s="145"/>
    </row>
    <row r="26654" spans="1:7">
      <c r="A26654" s="65"/>
      <c r="B26654" s="65"/>
      <c r="C26654" s="65"/>
      <c r="D26654" s="65"/>
      <c r="E26654" s="65"/>
      <c r="F26654" s="65"/>
      <c r="G26654" s="145"/>
    </row>
    <row r="26655" spans="1:7">
      <c r="A26655" s="65"/>
      <c r="B26655" s="65"/>
      <c r="C26655" s="65"/>
      <c r="D26655" s="65"/>
      <c r="E26655" s="65"/>
      <c r="F26655" s="65"/>
      <c r="G26655" s="145"/>
    </row>
    <row r="26656" spans="1:7">
      <c r="A26656" s="65"/>
      <c r="B26656" s="65"/>
      <c r="C26656" s="65"/>
      <c r="D26656" s="65"/>
      <c r="E26656" s="65"/>
      <c r="F26656" s="65"/>
      <c r="G26656" s="145"/>
    </row>
    <row r="26657" spans="1:7">
      <c r="A26657" s="65"/>
      <c r="B26657" s="65"/>
      <c r="C26657" s="65"/>
      <c r="D26657" s="65"/>
      <c r="E26657" s="65"/>
      <c r="F26657" s="65"/>
      <c r="G26657" s="145"/>
    </row>
    <row r="26658" spans="1:7">
      <c r="A26658" s="65"/>
      <c r="B26658" s="65"/>
      <c r="C26658" s="65"/>
      <c r="D26658" s="65"/>
      <c r="E26658" s="65"/>
      <c r="F26658" s="65"/>
      <c r="G26658" s="145"/>
    </row>
    <row r="26659" spans="1:7">
      <c r="A26659" s="65"/>
      <c r="B26659" s="65"/>
      <c r="C26659" s="65"/>
      <c r="D26659" s="65"/>
      <c r="E26659" s="65"/>
      <c r="F26659" s="65"/>
      <c r="G26659" s="145"/>
    </row>
    <row r="26660" spans="1:7">
      <c r="A26660" s="65"/>
      <c r="B26660" s="65"/>
      <c r="C26660" s="65"/>
      <c r="D26660" s="65"/>
      <c r="E26660" s="65"/>
      <c r="F26660" s="65"/>
      <c r="G26660" s="145"/>
    </row>
    <row r="26661" spans="1:7">
      <c r="A26661" s="65"/>
      <c r="B26661" s="65"/>
      <c r="C26661" s="65"/>
      <c r="D26661" s="65"/>
      <c r="E26661" s="65"/>
      <c r="F26661" s="65"/>
      <c r="G26661" s="145"/>
    </row>
    <row r="26662" spans="1:7">
      <c r="A26662" s="65"/>
      <c r="B26662" s="65"/>
      <c r="C26662" s="65"/>
      <c r="D26662" s="65"/>
      <c r="E26662" s="65"/>
      <c r="F26662" s="65"/>
      <c r="G26662" s="145"/>
    </row>
    <row r="26663" spans="1:7">
      <c r="A26663" s="65"/>
      <c r="B26663" s="65"/>
      <c r="C26663" s="65"/>
      <c r="D26663" s="65"/>
      <c r="E26663" s="65"/>
      <c r="F26663" s="65"/>
      <c r="G26663" s="145"/>
    </row>
    <row r="26664" spans="1:7">
      <c r="A26664" s="65"/>
      <c r="B26664" s="65"/>
      <c r="C26664" s="65"/>
      <c r="D26664" s="65"/>
      <c r="E26664" s="65"/>
      <c r="F26664" s="65"/>
      <c r="G26664" s="145"/>
    </row>
    <row r="26665" spans="1:7">
      <c r="A26665" s="65"/>
      <c r="B26665" s="65"/>
      <c r="C26665" s="65"/>
      <c r="D26665" s="65"/>
      <c r="E26665" s="65"/>
      <c r="F26665" s="65"/>
      <c r="G26665" s="145"/>
    </row>
    <row r="26666" spans="1:7">
      <c r="A26666" s="65"/>
      <c r="B26666" s="65"/>
      <c r="C26666" s="65"/>
      <c r="D26666" s="65"/>
      <c r="E26666" s="65"/>
      <c r="F26666" s="65"/>
      <c r="G26666" s="145"/>
    </row>
    <row r="26667" spans="1:7">
      <c r="A26667" s="65"/>
      <c r="B26667" s="65"/>
      <c r="C26667" s="65"/>
      <c r="D26667" s="65"/>
      <c r="E26667" s="65"/>
      <c r="F26667" s="65"/>
      <c r="G26667" s="145"/>
    </row>
    <row r="26668" spans="1:7">
      <c r="A26668" s="65"/>
      <c r="B26668" s="65"/>
      <c r="C26668" s="65"/>
      <c r="D26668" s="65"/>
      <c r="E26668" s="65"/>
      <c r="F26668" s="65"/>
      <c r="G26668" s="145"/>
    </row>
    <row r="26669" spans="1:7">
      <c r="A26669" s="65"/>
      <c r="B26669" s="65"/>
      <c r="C26669" s="65"/>
      <c r="D26669" s="65"/>
      <c r="E26669" s="65"/>
      <c r="F26669" s="65"/>
      <c r="G26669" s="145"/>
    </row>
    <row r="26670" spans="1:7">
      <c r="A26670" s="65"/>
      <c r="B26670" s="65"/>
      <c r="C26670" s="65"/>
      <c r="D26670" s="65"/>
      <c r="E26670" s="65"/>
      <c r="F26670" s="65"/>
      <c r="G26670" s="145"/>
    </row>
    <row r="26671" spans="1:7">
      <c r="A26671" s="65"/>
      <c r="B26671" s="65"/>
      <c r="C26671" s="65"/>
      <c r="D26671" s="65"/>
      <c r="E26671" s="65"/>
      <c r="F26671" s="65"/>
      <c r="G26671" s="145"/>
    </row>
    <row r="26672" spans="1:7">
      <c r="A26672" s="65"/>
      <c r="B26672" s="65"/>
      <c r="C26672" s="65"/>
      <c r="D26672" s="65"/>
      <c r="E26672" s="65"/>
      <c r="F26672" s="65"/>
      <c r="G26672" s="145"/>
    </row>
    <row r="26673" spans="1:7">
      <c r="A26673" s="65"/>
      <c r="B26673" s="65"/>
      <c r="C26673" s="65"/>
      <c r="D26673" s="65"/>
      <c r="E26673" s="65"/>
      <c r="F26673" s="65"/>
      <c r="G26673" s="145"/>
    </row>
    <row r="26674" spans="1:7">
      <c r="A26674" s="65"/>
      <c r="B26674" s="65"/>
      <c r="C26674" s="65"/>
      <c r="D26674" s="65"/>
      <c r="E26674" s="65"/>
      <c r="F26674" s="65"/>
      <c r="G26674" s="145"/>
    </row>
    <row r="26675" spans="1:7">
      <c r="A26675" s="65"/>
      <c r="B26675" s="65"/>
      <c r="C26675" s="65"/>
      <c r="D26675" s="65"/>
      <c r="E26675" s="65"/>
      <c r="F26675" s="65"/>
      <c r="G26675" s="145"/>
    </row>
    <row r="26676" spans="1:7">
      <c r="A26676" s="65"/>
      <c r="B26676" s="65"/>
      <c r="C26676" s="65"/>
      <c r="D26676" s="65"/>
      <c r="E26676" s="65"/>
      <c r="F26676" s="65"/>
      <c r="G26676" s="145"/>
    </row>
    <row r="26677" spans="1:7">
      <c r="A26677" s="65"/>
      <c r="B26677" s="65"/>
      <c r="C26677" s="65"/>
      <c r="D26677" s="65"/>
      <c r="E26677" s="65"/>
      <c r="F26677" s="65"/>
      <c r="G26677" s="145"/>
    </row>
    <row r="26678" spans="1:7">
      <c r="A26678" s="65"/>
      <c r="B26678" s="65"/>
      <c r="C26678" s="65"/>
      <c r="D26678" s="65"/>
      <c r="E26678" s="65"/>
      <c r="F26678" s="65"/>
      <c r="G26678" s="145"/>
    </row>
    <row r="26679" spans="1:7">
      <c r="A26679" s="65"/>
      <c r="B26679" s="65"/>
      <c r="C26679" s="65"/>
      <c r="D26679" s="65"/>
      <c r="E26679" s="65"/>
      <c r="F26679" s="65"/>
      <c r="G26679" s="145"/>
    </row>
    <row r="26680" spans="1:7">
      <c r="A26680" s="65"/>
      <c r="B26680" s="65"/>
      <c r="C26680" s="65"/>
      <c r="D26680" s="65"/>
      <c r="E26680" s="65"/>
      <c r="F26680" s="65"/>
      <c r="G26680" s="145"/>
    </row>
    <row r="26681" spans="1:7">
      <c r="A26681" s="65"/>
      <c r="B26681" s="65"/>
      <c r="C26681" s="65"/>
      <c r="D26681" s="65"/>
      <c r="E26681" s="65"/>
      <c r="F26681" s="65"/>
      <c r="G26681" s="145"/>
    </row>
    <row r="26682" spans="1:7">
      <c r="A26682" s="65"/>
      <c r="B26682" s="65"/>
      <c r="C26682" s="65"/>
      <c r="D26682" s="65"/>
      <c r="E26682" s="65"/>
      <c r="F26682" s="65"/>
      <c r="G26682" s="145"/>
    </row>
    <row r="26683" spans="1:7">
      <c r="A26683" s="65"/>
      <c r="B26683" s="65"/>
      <c r="C26683" s="65"/>
      <c r="D26683" s="65"/>
      <c r="E26683" s="65"/>
      <c r="F26683" s="65"/>
      <c r="G26683" s="145"/>
    </row>
    <row r="26684" spans="1:7">
      <c r="A26684" s="65"/>
      <c r="B26684" s="65"/>
      <c r="C26684" s="65"/>
      <c r="D26684" s="65"/>
      <c r="E26684" s="65"/>
      <c r="F26684" s="65"/>
      <c r="G26684" s="145"/>
    </row>
    <row r="26685" spans="1:7">
      <c r="A26685" s="65"/>
      <c r="B26685" s="65"/>
      <c r="C26685" s="65"/>
      <c r="D26685" s="65"/>
      <c r="E26685" s="65"/>
      <c r="F26685" s="65"/>
      <c r="G26685" s="145"/>
    </row>
    <row r="26686" spans="1:7">
      <c r="A26686" s="65"/>
      <c r="B26686" s="65"/>
      <c r="C26686" s="65"/>
      <c r="D26686" s="65"/>
      <c r="E26686" s="65"/>
      <c r="F26686" s="65"/>
      <c r="G26686" s="145"/>
    </row>
    <row r="26687" spans="1:7">
      <c r="A26687" s="65"/>
      <c r="B26687" s="65"/>
      <c r="C26687" s="65"/>
      <c r="D26687" s="65"/>
      <c r="E26687" s="65"/>
      <c r="F26687" s="65"/>
      <c r="G26687" s="145"/>
    </row>
    <row r="26688" spans="1:7">
      <c r="A26688" s="65"/>
      <c r="B26688" s="65"/>
      <c r="C26688" s="65"/>
      <c r="D26688" s="65"/>
      <c r="E26688" s="65"/>
      <c r="F26688" s="65"/>
      <c r="G26688" s="145"/>
    </row>
    <row r="26689" spans="1:7">
      <c r="A26689" s="65"/>
      <c r="B26689" s="65"/>
      <c r="C26689" s="65"/>
      <c r="D26689" s="65"/>
      <c r="E26689" s="65"/>
      <c r="F26689" s="65"/>
      <c r="G26689" s="145"/>
    </row>
    <row r="26690" spans="1:7">
      <c r="A26690" s="65"/>
      <c r="B26690" s="65"/>
      <c r="C26690" s="65"/>
      <c r="D26690" s="65"/>
      <c r="E26690" s="65"/>
      <c r="F26690" s="65"/>
      <c r="G26690" s="145"/>
    </row>
    <row r="26691" spans="1:7">
      <c r="A26691" s="65"/>
      <c r="B26691" s="65"/>
      <c r="C26691" s="65"/>
      <c r="D26691" s="65"/>
      <c r="E26691" s="65"/>
      <c r="F26691" s="65"/>
      <c r="G26691" s="145"/>
    </row>
    <row r="26692" spans="1:7">
      <c r="A26692" s="65"/>
      <c r="B26692" s="65"/>
      <c r="C26692" s="65"/>
      <c r="D26692" s="65"/>
      <c r="E26692" s="65"/>
      <c r="F26692" s="65"/>
      <c r="G26692" s="145"/>
    </row>
    <row r="26693" spans="1:7">
      <c r="A26693" s="65"/>
      <c r="B26693" s="65"/>
      <c r="C26693" s="65"/>
      <c r="D26693" s="65"/>
      <c r="E26693" s="65"/>
      <c r="F26693" s="65"/>
      <c r="G26693" s="145"/>
    </row>
    <row r="26694" spans="1:7">
      <c r="A26694" s="65"/>
      <c r="B26694" s="65"/>
      <c r="C26694" s="65"/>
      <c r="D26694" s="65"/>
      <c r="E26694" s="65"/>
      <c r="F26694" s="65"/>
      <c r="G26694" s="145"/>
    </row>
    <row r="26695" spans="1:7">
      <c r="A26695" s="65"/>
      <c r="B26695" s="65"/>
      <c r="C26695" s="65"/>
      <c r="D26695" s="65"/>
      <c r="E26695" s="65"/>
      <c r="F26695" s="65"/>
      <c r="G26695" s="145"/>
    </row>
    <row r="26696" spans="1:7">
      <c r="A26696" s="65"/>
      <c r="B26696" s="65"/>
      <c r="C26696" s="65"/>
      <c r="D26696" s="65"/>
      <c r="E26696" s="65"/>
      <c r="F26696" s="65"/>
      <c r="G26696" s="145"/>
    </row>
    <row r="26697" spans="1:7">
      <c r="A26697" s="65"/>
      <c r="B26697" s="65"/>
      <c r="C26697" s="65"/>
      <c r="D26697" s="65"/>
      <c r="E26697" s="65"/>
      <c r="F26697" s="65"/>
      <c r="G26697" s="145"/>
    </row>
    <row r="26698" spans="1:7">
      <c r="A26698" s="65"/>
      <c r="B26698" s="65"/>
      <c r="C26698" s="65"/>
      <c r="D26698" s="65"/>
      <c r="E26698" s="65"/>
      <c r="F26698" s="65"/>
      <c r="G26698" s="145"/>
    </row>
    <row r="26699" spans="1:7">
      <c r="A26699" s="65"/>
      <c r="B26699" s="65"/>
      <c r="C26699" s="65"/>
      <c r="D26699" s="65"/>
      <c r="E26699" s="65"/>
      <c r="F26699" s="65"/>
      <c r="G26699" s="145"/>
    </row>
    <row r="26700" spans="1:7">
      <c r="A26700" s="65"/>
      <c r="B26700" s="65"/>
      <c r="C26700" s="65"/>
      <c r="D26700" s="65"/>
      <c r="E26700" s="65"/>
      <c r="F26700" s="65"/>
      <c r="G26700" s="145"/>
    </row>
    <row r="26701" spans="1:7">
      <c r="A26701" s="65"/>
      <c r="B26701" s="65"/>
      <c r="C26701" s="65"/>
      <c r="D26701" s="65"/>
      <c r="E26701" s="65"/>
      <c r="F26701" s="65"/>
      <c r="G26701" s="145"/>
    </row>
    <row r="26702" spans="1:7">
      <c r="A26702" s="65"/>
      <c r="B26702" s="65"/>
      <c r="C26702" s="65"/>
      <c r="D26702" s="65"/>
      <c r="E26702" s="65"/>
      <c r="F26702" s="65"/>
      <c r="G26702" s="145"/>
    </row>
    <row r="26703" spans="1:7">
      <c r="A26703" s="65"/>
      <c r="B26703" s="65"/>
      <c r="C26703" s="65"/>
      <c r="D26703" s="65"/>
      <c r="E26703" s="65"/>
      <c r="F26703" s="65"/>
      <c r="G26703" s="145"/>
    </row>
    <row r="26704" spans="1:7">
      <c r="A26704" s="65"/>
      <c r="B26704" s="65"/>
      <c r="C26704" s="65"/>
      <c r="D26704" s="65"/>
      <c r="E26704" s="65"/>
      <c r="F26704" s="65"/>
      <c r="G26704" s="145"/>
    </row>
    <row r="26705" spans="1:7">
      <c r="A26705" s="65"/>
      <c r="B26705" s="65"/>
      <c r="C26705" s="65"/>
      <c r="D26705" s="65"/>
      <c r="E26705" s="65"/>
      <c r="F26705" s="65"/>
      <c r="G26705" s="145"/>
    </row>
    <row r="26706" spans="1:7">
      <c r="A26706" s="65"/>
      <c r="B26706" s="65"/>
      <c r="C26706" s="65"/>
      <c r="D26706" s="65"/>
      <c r="E26706" s="65"/>
      <c r="F26706" s="65"/>
      <c r="G26706" s="145"/>
    </row>
    <row r="26707" spans="1:7">
      <c r="A26707" s="65"/>
      <c r="B26707" s="65"/>
      <c r="C26707" s="65"/>
      <c r="D26707" s="65"/>
      <c r="E26707" s="65"/>
      <c r="F26707" s="65"/>
      <c r="G26707" s="145"/>
    </row>
    <row r="26708" spans="1:7">
      <c r="A26708" s="65"/>
      <c r="B26708" s="65"/>
      <c r="C26708" s="65"/>
      <c r="D26708" s="65"/>
      <c r="E26708" s="65"/>
      <c r="F26708" s="65"/>
      <c r="G26708" s="145"/>
    </row>
    <row r="26709" spans="1:7">
      <c r="A26709" s="65"/>
      <c r="B26709" s="65"/>
      <c r="C26709" s="65"/>
      <c r="D26709" s="65"/>
      <c r="E26709" s="65"/>
      <c r="F26709" s="65"/>
      <c r="G26709" s="145"/>
    </row>
    <row r="26710" spans="1:7">
      <c r="A26710" s="65"/>
      <c r="B26710" s="65"/>
      <c r="C26710" s="65"/>
      <c r="D26710" s="65"/>
      <c r="E26710" s="65"/>
      <c r="F26710" s="65"/>
      <c r="G26710" s="145"/>
    </row>
    <row r="26711" spans="1:7">
      <c r="A26711" s="65"/>
      <c r="B26711" s="65"/>
      <c r="C26711" s="65"/>
      <c r="D26711" s="65"/>
      <c r="E26711" s="65"/>
      <c r="F26711" s="65"/>
      <c r="G26711" s="145"/>
    </row>
    <row r="26712" spans="1:7">
      <c r="A26712" s="65"/>
      <c r="B26712" s="65"/>
      <c r="C26712" s="65"/>
      <c r="D26712" s="65"/>
      <c r="E26712" s="65"/>
      <c r="F26712" s="65"/>
      <c r="G26712" s="145"/>
    </row>
    <row r="26713" spans="1:7">
      <c r="A26713" s="65"/>
      <c r="B26713" s="65"/>
      <c r="C26713" s="65"/>
      <c r="D26713" s="65"/>
      <c r="E26713" s="65"/>
      <c r="F26713" s="65"/>
      <c r="G26713" s="145"/>
    </row>
    <row r="26714" spans="1:7">
      <c r="A26714" s="65"/>
      <c r="B26714" s="65"/>
      <c r="C26714" s="65"/>
      <c r="D26714" s="65"/>
      <c r="E26714" s="65"/>
      <c r="F26714" s="65"/>
      <c r="G26714" s="145"/>
    </row>
    <row r="26715" spans="1:7">
      <c r="A26715" s="65"/>
      <c r="B26715" s="65"/>
      <c r="C26715" s="65"/>
      <c r="D26715" s="65"/>
      <c r="E26715" s="65"/>
      <c r="F26715" s="65"/>
      <c r="G26715" s="145"/>
    </row>
    <row r="26716" spans="1:7">
      <c r="A26716" s="65"/>
      <c r="B26716" s="65"/>
      <c r="C26716" s="65"/>
      <c r="D26716" s="65"/>
      <c r="E26716" s="65"/>
      <c r="F26716" s="65"/>
      <c r="G26716" s="145"/>
    </row>
    <row r="26717" spans="1:7">
      <c r="A26717" s="65"/>
      <c r="B26717" s="65"/>
      <c r="C26717" s="65"/>
      <c r="D26717" s="65"/>
      <c r="E26717" s="65"/>
      <c r="F26717" s="65"/>
      <c r="G26717" s="145"/>
    </row>
    <row r="26718" spans="1:7">
      <c r="A26718" s="65"/>
      <c r="B26718" s="65"/>
      <c r="C26718" s="65"/>
      <c r="D26718" s="65"/>
      <c r="E26718" s="65"/>
      <c r="F26718" s="65"/>
      <c r="G26718" s="145"/>
    </row>
    <row r="26719" spans="1:7">
      <c r="A26719" s="65"/>
      <c r="B26719" s="65"/>
      <c r="C26719" s="65"/>
      <c r="D26719" s="65"/>
      <c r="E26719" s="65"/>
      <c r="F26719" s="65"/>
      <c r="G26719" s="145"/>
    </row>
    <row r="26720" spans="1:7">
      <c r="A26720" s="65"/>
      <c r="B26720" s="65"/>
      <c r="C26720" s="65"/>
      <c r="D26720" s="65"/>
      <c r="E26720" s="65"/>
      <c r="F26720" s="65"/>
      <c r="G26720" s="145"/>
    </row>
    <row r="26721" spans="1:7">
      <c r="A26721" s="65"/>
      <c r="B26721" s="65"/>
      <c r="C26721" s="65"/>
      <c r="D26721" s="65"/>
      <c r="E26721" s="65"/>
      <c r="F26721" s="65"/>
      <c r="G26721" s="145"/>
    </row>
    <row r="26722" spans="1:7">
      <c r="A26722" s="65"/>
      <c r="B26722" s="65"/>
      <c r="C26722" s="65"/>
      <c r="D26722" s="65"/>
      <c r="E26722" s="65"/>
      <c r="F26722" s="65"/>
      <c r="G26722" s="145"/>
    </row>
    <row r="26723" spans="1:7">
      <c r="A26723" s="65"/>
      <c r="B26723" s="65"/>
      <c r="C26723" s="65"/>
      <c r="D26723" s="65"/>
      <c r="E26723" s="65"/>
      <c r="F26723" s="65"/>
      <c r="G26723" s="145"/>
    </row>
    <row r="26724" spans="1:7">
      <c r="A26724" s="65"/>
      <c r="B26724" s="65"/>
      <c r="C26724" s="65"/>
      <c r="D26724" s="65"/>
      <c r="E26724" s="65"/>
      <c r="F26724" s="65"/>
      <c r="G26724" s="145"/>
    </row>
    <row r="26725" spans="1:7">
      <c r="A26725" s="65"/>
      <c r="B26725" s="65"/>
      <c r="C26725" s="65"/>
      <c r="D26725" s="65"/>
      <c r="E26725" s="65"/>
      <c r="F26725" s="65"/>
      <c r="G26725" s="145"/>
    </row>
    <row r="26726" spans="1:7">
      <c r="A26726" s="65"/>
      <c r="B26726" s="65"/>
      <c r="C26726" s="65"/>
      <c r="D26726" s="65"/>
      <c r="E26726" s="65"/>
      <c r="F26726" s="65"/>
      <c r="G26726" s="145"/>
    </row>
    <row r="26727" spans="1:7">
      <c r="A26727" s="65"/>
      <c r="B26727" s="65"/>
      <c r="C26727" s="65"/>
      <c r="D26727" s="65"/>
      <c r="E26727" s="65"/>
      <c r="F26727" s="65"/>
      <c r="G26727" s="145"/>
    </row>
    <row r="26728" spans="1:7">
      <c r="A26728" s="65"/>
      <c r="B26728" s="65"/>
      <c r="C26728" s="65"/>
      <c r="D26728" s="65"/>
      <c r="E26728" s="65"/>
      <c r="F26728" s="65"/>
      <c r="G26728" s="145"/>
    </row>
    <row r="26729" spans="1:7">
      <c r="A26729" s="65"/>
      <c r="B26729" s="65"/>
      <c r="C26729" s="65"/>
      <c r="D26729" s="65"/>
      <c r="E26729" s="65"/>
      <c r="F26729" s="65"/>
      <c r="G26729" s="145"/>
    </row>
    <row r="26730" spans="1:7">
      <c r="A26730" s="65"/>
      <c r="B26730" s="65"/>
      <c r="C26730" s="65"/>
      <c r="D26730" s="65"/>
      <c r="E26730" s="65"/>
      <c r="F26730" s="65"/>
      <c r="G26730" s="145"/>
    </row>
    <row r="26731" spans="1:7">
      <c r="A26731" s="65"/>
      <c r="B26731" s="65"/>
      <c r="C26731" s="65"/>
      <c r="D26731" s="65"/>
      <c r="E26731" s="65"/>
      <c r="F26731" s="65"/>
      <c r="G26731" s="145"/>
    </row>
    <row r="26732" spans="1:7">
      <c r="A26732" s="65"/>
      <c r="B26732" s="65"/>
      <c r="C26732" s="65"/>
      <c r="D26732" s="65"/>
      <c r="E26732" s="65"/>
      <c r="F26732" s="65"/>
      <c r="G26732" s="145"/>
    </row>
    <row r="26733" spans="1:7">
      <c r="A26733" s="65"/>
      <c r="B26733" s="65"/>
      <c r="C26733" s="65"/>
      <c r="D26733" s="65"/>
      <c r="E26733" s="65"/>
      <c r="F26733" s="65"/>
      <c r="G26733" s="145"/>
    </row>
    <row r="26734" spans="1:7">
      <c r="A26734" s="65"/>
      <c r="B26734" s="65"/>
      <c r="C26734" s="65"/>
      <c r="D26734" s="65"/>
      <c r="E26734" s="65"/>
      <c r="F26734" s="65"/>
      <c r="G26734" s="145"/>
    </row>
    <row r="26735" spans="1:7">
      <c r="A26735" s="65"/>
      <c r="B26735" s="65"/>
      <c r="C26735" s="65"/>
      <c r="D26735" s="65"/>
      <c r="E26735" s="65"/>
      <c r="F26735" s="65"/>
      <c r="G26735" s="145"/>
    </row>
    <row r="26736" spans="1:7">
      <c r="A26736" s="65"/>
      <c r="B26736" s="65"/>
      <c r="C26736" s="65"/>
      <c r="D26736" s="65"/>
      <c r="E26736" s="65"/>
      <c r="F26736" s="65"/>
      <c r="G26736" s="145"/>
    </row>
    <row r="26737" spans="1:7">
      <c r="A26737" s="65"/>
      <c r="B26737" s="65"/>
      <c r="C26737" s="65"/>
      <c r="D26737" s="65"/>
      <c r="E26737" s="65"/>
      <c r="F26737" s="65"/>
      <c r="G26737" s="145"/>
    </row>
    <row r="26738" spans="1:7">
      <c r="A26738" s="65"/>
      <c r="B26738" s="65"/>
      <c r="C26738" s="65"/>
      <c r="D26738" s="65"/>
      <c r="E26738" s="65"/>
      <c r="F26738" s="65"/>
      <c r="G26738" s="145"/>
    </row>
    <row r="26739" spans="1:7">
      <c r="A26739" s="65"/>
      <c r="B26739" s="65"/>
      <c r="C26739" s="65"/>
      <c r="D26739" s="65"/>
      <c r="E26739" s="65"/>
      <c r="F26739" s="65"/>
      <c r="G26739" s="145"/>
    </row>
    <row r="26740" spans="1:7">
      <c r="A26740" s="65"/>
      <c r="B26740" s="65"/>
      <c r="C26740" s="65"/>
      <c r="D26740" s="65"/>
      <c r="E26740" s="65"/>
      <c r="F26740" s="65"/>
      <c r="G26740" s="145"/>
    </row>
    <row r="26741" spans="1:7">
      <c r="A26741" s="65"/>
      <c r="B26741" s="65"/>
      <c r="C26741" s="65"/>
      <c r="D26741" s="65"/>
      <c r="E26741" s="65"/>
      <c r="F26741" s="65"/>
      <c r="G26741" s="145"/>
    </row>
    <row r="26742" spans="1:7">
      <c r="A26742" s="65"/>
      <c r="B26742" s="65"/>
      <c r="C26742" s="65"/>
      <c r="D26742" s="65"/>
      <c r="E26742" s="65"/>
      <c r="F26742" s="65"/>
      <c r="G26742" s="145"/>
    </row>
    <row r="26743" spans="1:7">
      <c r="A26743" s="65"/>
      <c r="B26743" s="65"/>
      <c r="C26743" s="65"/>
      <c r="D26743" s="65"/>
      <c r="E26743" s="65"/>
      <c r="F26743" s="65"/>
      <c r="G26743" s="145"/>
    </row>
    <row r="26744" spans="1:7">
      <c r="A26744" s="65"/>
      <c r="B26744" s="65"/>
      <c r="C26744" s="65"/>
      <c r="D26744" s="65"/>
      <c r="E26744" s="65"/>
      <c r="F26744" s="65"/>
      <c r="G26744" s="145"/>
    </row>
    <row r="26745" spans="1:7">
      <c r="A26745" s="65"/>
      <c r="B26745" s="65"/>
      <c r="C26745" s="65"/>
      <c r="D26745" s="65"/>
      <c r="E26745" s="65"/>
      <c r="F26745" s="65"/>
      <c r="G26745" s="145"/>
    </row>
    <row r="26746" spans="1:7">
      <c r="A26746" s="65"/>
      <c r="B26746" s="65"/>
      <c r="C26746" s="65"/>
      <c r="D26746" s="65"/>
      <c r="E26746" s="65"/>
      <c r="F26746" s="65"/>
      <c r="G26746" s="145"/>
    </row>
    <row r="26747" spans="1:7">
      <c r="A26747" s="65"/>
      <c r="B26747" s="65"/>
      <c r="C26747" s="65"/>
      <c r="D26747" s="65"/>
      <c r="E26747" s="65"/>
      <c r="F26747" s="65"/>
      <c r="G26747" s="145"/>
    </row>
    <row r="26748" spans="1:7">
      <c r="A26748" s="65"/>
      <c r="B26748" s="65"/>
      <c r="C26748" s="65"/>
      <c r="D26748" s="65"/>
      <c r="E26748" s="65"/>
      <c r="F26748" s="65"/>
      <c r="G26748" s="145"/>
    </row>
    <row r="26749" spans="1:7">
      <c r="A26749" s="65"/>
      <c r="B26749" s="65"/>
      <c r="C26749" s="65"/>
      <c r="D26749" s="65"/>
      <c r="E26749" s="65"/>
      <c r="F26749" s="65"/>
      <c r="G26749" s="145"/>
    </row>
    <row r="26750" spans="1:7">
      <c r="A26750" s="65"/>
      <c r="B26750" s="65"/>
      <c r="C26750" s="65"/>
      <c r="D26750" s="65"/>
      <c r="E26750" s="65"/>
      <c r="F26750" s="65"/>
      <c r="G26750" s="145"/>
    </row>
    <row r="26751" spans="1:7">
      <c r="A26751" s="65"/>
      <c r="B26751" s="65"/>
      <c r="C26751" s="65"/>
      <c r="D26751" s="65"/>
      <c r="E26751" s="65"/>
      <c r="F26751" s="65"/>
      <c r="G26751" s="145"/>
    </row>
    <row r="26752" spans="1:7">
      <c r="A26752" s="65"/>
      <c r="B26752" s="65"/>
      <c r="C26752" s="65"/>
      <c r="D26752" s="65"/>
      <c r="E26752" s="65"/>
      <c r="F26752" s="65"/>
      <c r="G26752" s="145"/>
    </row>
    <row r="26753" spans="1:7">
      <c r="A26753" s="65"/>
      <c r="B26753" s="65"/>
      <c r="C26753" s="65"/>
      <c r="D26753" s="65"/>
      <c r="E26753" s="65"/>
      <c r="F26753" s="65"/>
      <c r="G26753" s="145"/>
    </row>
    <row r="26754" spans="1:7">
      <c r="A26754" s="65"/>
      <c r="B26754" s="65"/>
      <c r="C26754" s="65"/>
      <c r="D26754" s="65"/>
      <c r="E26754" s="65"/>
      <c r="F26754" s="65"/>
      <c r="G26754" s="145"/>
    </row>
    <row r="26755" spans="1:7">
      <c r="A26755" s="65"/>
      <c r="B26755" s="65"/>
      <c r="C26755" s="65"/>
      <c r="D26755" s="65"/>
      <c r="E26755" s="65"/>
      <c r="F26755" s="65"/>
      <c r="G26755" s="145"/>
    </row>
    <row r="26756" spans="1:7">
      <c r="A26756" s="65"/>
      <c r="B26756" s="65"/>
      <c r="C26756" s="65"/>
      <c r="D26756" s="65"/>
      <c r="E26756" s="65"/>
      <c r="F26756" s="65"/>
      <c r="G26756" s="145"/>
    </row>
    <row r="26757" spans="1:7">
      <c r="A26757" s="65"/>
      <c r="B26757" s="65"/>
      <c r="C26757" s="65"/>
      <c r="D26757" s="65"/>
      <c r="E26757" s="65"/>
      <c r="F26757" s="65"/>
      <c r="G26757" s="145"/>
    </row>
    <row r="26758" spans="1:7">
      <c r="A26758" s="65"/>
      <c r="B26758" s="65"/>
      <c r="C26758" s="65"/>
      <c r="D26758" s="65"/>
      <c r="E26758" s="65"/>
      <c r="F26758" s="65"/>
      <c r="G26758" s="145"/>
    </row>
    <row r="26759" spans="1:7">
      <c r="A26759" s="65"/>
      <c r="B26759" s="65"/>
      <c r="C26759" s="65"/>
      <c r="D26759" s="65"/>
      <c r="E26759" s="65"/>
      <c r="F26759" s="65"/>
      <c r="G26759" s="145"/>
    </row>
    <row r="26760" spans="1:7">
      <c r="A26760" s="65"/>
      <c r="B26760" s="65"/>
      <c r="C26760" s="65"/>
      <c r="D26760" s="65"/>
      <c r="E26760" s="65"/>
      <c r="F26760" s="65"/>
      <c r="G26760" s="145"/>
    </row>
    <row r="26761" spans="1:7">
      <c r="A26761" s="65"/>
      <c r="B26761" s="65"/>
      <c r="C26761" s="65"/>
      <c r="D26761" s="65"/>
      <c r="E26761" s="65"/>
      <c r="F26761" s="65"/>
      <c r="G26761" s="145"/>
    </row>
    <row r="26762" spans="1:7">
      <c r="A26762" s="65"/>
      <c r="B26762" s="65"/>
      <c r="C26762" s="65"/>
      <c r="D26762" s="65"/>
      <c r="E26762" s="65"/>
      <c r="F26762" s="65"/>
      <c r="G26762" s="145"/>
    </row>
    <row r="26763" spans="1:7">
      <c r="A26763" s="65"/>
      <c r="B26763" s="65"/>
      <c r="C26763" s="65"/>
      <c r="D26763" s="65"/>
      <c r="E26763" s="65"/>
      <c r="F26763" s="65"/>
      <c r="G26763" s="145"/>
    </row>
    <row r="26764" spans="1:7">
      <c r="A26764" s="65"/>
      <c r="B26764" s="65"/>
      <c r="C26764" s="65"/>
      <c r="D26764" s="65"/>
      <c r="E26764" s="65"/>
      <c r="F26764" s="65"/>
      <c r="G26764" s="145"/>
    </row>
    <row r="26765" spans="1:7">
      <c r="A26765" s="65"/>
      <c r="B26765" s="65"/>
      <c r="C26765" s="65"/>
      <c r="D26765" s="65"/>
      <c r="E26765" s="65"/>
      <c r="F26765" s="65"/>
      <c r="G26765" s="145"/>
    </row>
    <row r="26766" spans="1:7">
      <c r="A26766" s="65"/>
      <c r="B26766" s="65"/>
      <c r="C26766" s="65"/>
      <c r="D26766" s="65"/>
      <c r="E26766" s="65"/>
      <c r="F26766" s="65"/>
      <c r="G26766" s="145"/>
    </row>
    <row r="26767" spans="1:7">
      <c r="A26767" s="65"/>
      <c r="B26767" s="65"/>
      <c r="C26767" s="65"/>
      <c r="D26767" s="65"/>
      <c r="E26767" s="65"/>
      <c r="F26767" s="65"/>
      <c r="G26767" s="145"/>
    </row>
    <row r="26768" spans="1:7">
      <c r="A26768" s="65"/>
      <c r="B26768" s="65"/>
      <c r="C26768" s="65"/>
      <c r="D26768" s="65"/>
      <c r="E26768" s="65"/>
      <c r="F26768" s="65"/>
      <c r="G26768" s="145"/>
    </row>
    <row r="26769" spans="1:7">
      <c r="A26769" s="65"/>
      <c r="B26769" s="65"/>
      <c r="C26769" s="65"/>
      <c r="D26769" s="65"/>
      <c r="E26769" s="65"/>
      <c r="F26769" s="65"/>
      <c r="G26769" s="145"/>
    </row>
    <row r="26770" spans="1:7">
      <c r="A26770" s="65"/>
      <c r="B26770" s="65"/>
      <c r="C26770" s="65"/>
      <c r="D26770" s="65"/>
      <c r="E26770" s="65"/>
      <c r="F26770" s="65"/>
      <c r="G26770" s="145"/>
    </row>
    <row r="26771" spans="1:7">
      <c r="A26771" s="65"/>
      <c r="B26771" s="65"/>
      <c r="C26771" s="65"/>
      <c r="D26771" s="65"/>
      <c r="E26771" s="65"/>
      <c r="F26771" s="65"/>
      <c r="G26771" s="145"/>
    </row>
    <row r="26772" spans="1:7">
      <c r="A26772" s="65"/>
      <c r="B26772" s="65"/>
      <c r="C26772" s="65"/>
      <c r="D26772" s="65"/>
      <c r="E26772" s="65"/>
      <c r="F26772" s="65"/>
      <c r="G26772" s="145"/>
    </row>
    <row r="26773" spans="1:7">
      <c r="A26773" s="65"/>
      <c r="B26773" s="65"/>
      <c r="C26773" s="65"/>
      <c r="D26773" s="65"/>
      <c r="E26773" s="65"/>
      <c r="F26773" s="65"/>
      <c r="G26773" s="145"/>
    </row>
    <row r="26774" spans="1:7">
      <c r="A26774" s="65"/>
      <c r="B26774" s="65"/>
      <c r="C26774" s="65"/>
      <c r="D26774" s="65"/>
      <c r="E26774" s="65"/>
      <c r="F26774" s="65"/>
      <c r="G26774" s="145"/>
    </row>
    <row r="26775" spans="1:7">
      <c r="A26775" s="65"/>
      <c r="B26775" s="65"/>
      <c r="C26775" s="65"/>
      <c r="D26775" s="65"/>
      <c r="E26775" s="65"/>
      <c r="F26775" s="65"/>
      <c r="G26775" s="145"/>
    </row>
    <row r="26776" spans="1:7">
      <c r="A26776" s="65"/>
      <c r="B26776" s="65"/>
      <c r="C26776" s="65"/>
      <c r="D26776" s="65"/>
      <c r="E26776" s="65"/>
      <c r="F26776" s="65"/>
      <c r="G26776" s="145"/>
    </row>
    <row r="26777" spans="1:7">
      <c r="A26777" s="65"/>
      <c r="B26777" s="65"/>
      <c r="C26777" s="65"/>
      <c r="D26777" s="65"/>
      <c r="E26777" s="65"/>
      <c r="F26777" s="65"/>
      <c r="G26777" s="145"/>
    </row>
    <row r="26778" spans="1:7">
      <c r="A26778" s="65"/>
      <c r="B26778" s="65"/>
      <c r="C26778" s="65"/>
      <c r="D26778" s="65"/>
      <c r="E26778" s="65"/>
      <c r="F26778" s="65"/>
      <c r="G26778" s="145"/>
    </row>
    <row r="26779" spans="1:7">
      <c r="A26779" s="65"/>
      <c r="B26779" s="65"/>
      <c r="C26779" s="65"/>
      <c r="D26779" s="65"/>
      <c r="E26779" s="65"/>
      <c r="F26779" s="65"/>
      <c r="G26779" s="145"/>
    </row>
    <row r="26780" spans="1:7">
      <c r="A26780" s="65"/>
      <c r="B26780" s="65"/>
      <c r="C26780" s="65"/>
      <c r="D26780" s="65"/>
      <c r="E26780" s="65"/>
      <c r="F26780" s="65"/>
      <c r="G26780" s="145"/>
    </row>
    <row r="26781" spans="1:7">
      <c r="A26781" s="65"/>
      <c r="B26781" s="65"/>
      <c r="C26781" s="65"/>
      <c r="D26781" s="65"/>
      <c r="E26781" s="65"/>
      <c r="F26781" s="65"/>
      <c r="G26781" s="145"/>
    </row>
    <row r="26782" spans="1:7">
      <c r="A26782" s="65"/>
      <c r="B26782" s="65"/>
      <c r="C26782" s="65"/>
      <c r="D26782" s="65"/>
      <c r="E26782" s="65"/>
      <c r="F26782" s="65"/>
      <c r="G26782" s="145"/>
    </row>
    <row r="26783" spans="1:7">
      <c r="A26783" s="65"/>
      <c r="B26783" s="65"/>
      <c r="C26783" s="65"/>
      <c r="D26783" s="65"/>
      <c r="E26783" s="65"/>
      <c r="F26783" s="65"/>
      <c r="G26783" s="145"/>
    </row>
    <row r="26784" spans="1:7">
      <c r="A26784" s="65"/>
      <c r="B26784" s="65"/>
      <c r="C26784" s="65"/>
      <c r="D26784" s="65"/>
      <c r="E26784" s="65"/>
      <c r="F26784" s="65"/>
      <c r="G26784" s="145"/>
    </row>
    <row r="26785" spans="1:7">
      <c r="A26785" s="65"/>
      <c r="B26785" s="65"/>
      <c r="C26785" s="65"/>
      <c r="D26785" s="65"/>
      <c r="E26785" s="65"/>
      <c r="F26785" s="65"/>
      <c r="G26785" s="145"/>
    </row>
    <row r="26786" spans="1:7">
      <c r="A26786" s="65"/>
      <c r="B26786" s="65"/>
      <c r="C26786" s="65"/>
      <c r="D26786" s="65"/>
      <c r="E26786" s="65"/>
      <c r="F26786" s="65"/>
      <c r="G26786" s="145"/>
    </row>
    <row r="26787" spans="1:7">
      <c r="A26787" s="65"/>
      <c r="B26787" s="65"/>
      <c r="C26787" s="65"/>
      <c r="D26787" s="65"/>
      <c r="E26787" s="65"/>
      <c r="F26787" s="65"/>
      <c r="G26787" s="145"/>
    </row>
    <row r="26788" spans="1:7">
      <c r="A26788" s="65"/>
      <c r="B26788" s="65"/>
      <c r="C26788" s="65"/>
      <c r="D26788" s="65"/>
      <c r="E26788" s="65"/>
      <c r="F26788" s="65"/>
      <c r="G26788" s="145"/>
    </row>
    <row r="26789" spans="1:7">
      <c r="A26789" s="65"/>
      <c r="B26789" s="65"/>
      <c r="C26789" s="65"/>
      <c r="D26789" s="65"/>
      <c r="E26789" s="65"/>
      <c r="F26789" s="65"/>
      <c r="G26789" s="145"/>
    </row>
    <row r="26790" spans="1:7">
      <c r="A26790" s="65"/>
      <c r="B26790" s="65"/>
      <c r="C26790" s="65"/>
      <c r="D26790" s="65"/>
      <c r="E26790" s="65"/>
      <c r="F26790" s="65"/>
      <c r="G26790" s="145"/>
    </row>
    <row r="26791" spans="1:7">
      <c r="A26791" s="65"/>
      <c r="B26791" s="65"/>
      <c r="C26791" s="65"/>
      <c r="D26791" s="65"/>
      <c r="E26791" s="65"/>
      <c r="F26791" s="65"/>
      <c r="G26791" s="145"/>
    </row>
    <row r="26792" spans="1:7">
      <c r="A26792" s="65"/>
      <c r="B26792" s="65"/>
      <c r="C26792" s="65"/>
      <c r="D26792" s="65"/>
      <c r="E26792" s="65"/>
      <c r="F26792" s="65"/>
      <c r="G26792" s="145"/>
    </row>
    <row r="26793" spans="1:7">
      <c r="A26793" s="65"/>
      <c r="B26793" s="65"/>
      <c r="C26793" s="65"/>
      <c r="D26793" s="65"/>
      <c r="E26793" s="65"/>
      <c r="F26793" s="65"/>
      <c r="G26793" s="145"/>
    </row>
    <row r="26794" spans="1:7">
      <c r="A26794" s="65"/>
      <c r="B26794" s="65"/>
      <c r="C26794" s="65"/>
      <c r="D26794" s="65"/>
      <c r="E26794" s="65"/>
      <c r="F26794" s="65"/>
      <c r="G26794" s="145"/>
    </row>
    <row r="26795" spans="1:7">
      <c r="A26795" s="65"/>
      <c r="B26795" s="65"/>
      <c r="C26795" s="65"/>
      <c r="D26795" s="65"/>
      <c r="E26795" s="65"/>
      <c r="F26795" s="65"/>
      <c r="G26795" s="145"/>
    </row>
    <row r="26796" spans="1:7">
      <c r="A26796" s="65"/>
      <c r="B26796" s="65"/>
      <c r="C26796" s="65"/>
      <c r="D26796" s="65"/>
      <c r="E26796" s="65"/>
      <c r="F26796" s="65"/>
      <c r="G26796" s="145"/>
    </row>
    <row r="26797" spans="1:7">
      <c r="A26797" s="65"/>
      <c r="B26797" s="65"/>
      <c r="C26797" s="65"/>
      <c r="D26797" s="65"/>
      <c r="E26797" s="65"/>
      <c r="F26797" s="65"/>
      <c r="G26797" s="145"/>
    </row>
    <row r="26798" spans="1:7">
      <c r="A26798" s="65"/>
      <c r="B26798" s="65"/>
      <c r="C26798" s="65"/>
      <c r="D26798" s="65"/>
      <c r="E26798" s="65"/>
      <c r="F26798" s="65"/>
      <c r="G26798" s="145"/>
    </row>
    <row r="26799" spans="1:7">
      <c r="A26799" s="65"/>
      <c r="B26799" s="65"/>
      <c r="C26799" s="65"/>
      <c r="D26799" s="65"/>
      <c r="E26799" s="65"/>
      <c r="F26799" s="65"/>
      <c r="G26799" s="145"/>
    </row>
    <row r="26800" spans="1:7">
      <c r="A26800" s="65"/>
      <c r="B26800" s="65"/>
      <c r="C26800" s="65"/>
      <c r="D26800" s="65"/>
      <c r="E26800" s="65"/>
      <c r="F26800" s="65"/>
      <c r="G26800" s="145"/>
    </row>
    <row r="26801" spans="1:7">
      <c r="A26801" s="65"/>
      <c r="B26801" s="65"/>
      <c r="C26801" s="65"/>
      <c r="D26801" s="65"/>
      <c r="E26801" s="65"/>
      <c r="F26801" s="65"/>
      <c r="G26801" s="145"/>
    </row>
    <row r="26802" spans="1:7">
      <c r="A26802" s="65"/>
      <c r="B26802" s="65"/>
      <c r="C26802" s="65"/>
      <c r="D26802" s="65"/>
      <c r="E26802" s="65"/>
      <c r="F26802" s="65"/>
      <c r="G26802" s="145"/>
    </row>
    <row r="26803" spans="1:7">
      <c r="A26803" s="65"/>
      <c r="B26803" s="65"/>
      <c r="C26803" s="65"/>
      <c r="D26803" s="65"/>
      <c r="E26803" s="65"/>
      <c r="F26803" s="65"/>
      <c r="G26803" s="145"/>
    </row>
    <row r="26804" spans="1:7">
      <c r="A26804" s="65"/>
      <c r="B26804" s="65"/>
      <c r="C26804" s="65"/>
      <c r="D26804" s="65"/>
      <c r="E26804" s="65"/>
      <c r="F26804" s="65"/>
      <c r="G26804" s="145"/>
    </row>
    <row r="26805" spans="1:7">
      <c r="A26805" s="65"/>
      <c r="B26805" s="65"/>
      <c r="C26805" s="65"/>
      <c r="D26805" s="65"/>
      <c r="E26805" s="65"/>
      <c r="F26805" s="65"/>
      <c r="G26805" s="145"/>
    </row>
    <row r="26806" spans="1:7">
      <c r="A26806" s="65"/>
      <c r="B26806" s="65"/>
      <c r="C26806" s="65"/>
      <c r="D26806" s="65"/>
      <c r="E26806" s="65"/>
      <c r="F26806" s="65"/>
      <c r="G26806" s="145"/>
    </row>
    <row r="26807" spans="1:7">
      <c r="A26807" s="65"/>
      <c r="B26807" s="65"/>
      <c r="C26807" s="65"/>
      <c r="D26807" s="65"/>
      <c r="E26807" s="65"/>
      <c r="F26807" s="65"/>
      <c r="G26807" s="145"/>
    </row>
    <row r="26808" spans="1:7">
      <c r="A26808" s="65"/>
      <c r="B26808" s="65"/>
      <c r="C26808" s="65"/>
      <c r="D26808" s="65"/>
      <c r="E26808" s="65"/>
      <c r="F26808" s="65"/>
      <c r="G26808" s="145"/>
    </row>
    <row r="26809" spans="1:7">
      <c r="A26809" s="65"/>
      <c r="B26809" s="65"/>
      <c r="C26809" s="65"/>
      <c r="D26809" s="65"/>
      <c r="E26809" s="65"/>
      <c r="F26809" s="65"/>
      <c r="G26809" s="145"/>
    </row>
    <row r="26810" spans="1:7">
      <c r="A26810" s="65"/>
      <c r="B26810" s="65"/>
      <c r="C26810" s="65"/>
      <c r="D26810" s="65"/>
      <c r="E26810" s="65"/>
      <c r="F26810" s="65"/>
      <c r="G26810" s="145"/>
    </row>
    <row r="26811" spans="1:7">
      <c r="A26811" s="65"/>
      <c r="B26811" s="65"/>
      <c r="C26811" s="65"/>
      <c r="D26811" s="65"/>
      <c r="E26811" s="65"/>
      <c r="F26811" s="65"/>
      <c r="G26811" s="145"/>
    </row>
    <row r="26812" spans="1:7">
      <c r="A26812" s="65"/>
      <c r="B26812" s="65"/>
      <c r="C26812" s="65"/>
      <c r="D26812" s="65"/>
      <c r="E26812" s="65"/>
      <c r="F26812" s="65"/>
      <c r="G26812" s="145"/>
    </row>
    <row r="26813" spans="1:7">
      <c r="A26813" s="65"/>
      <c r="B26813" s="65"/>
      <c r="C26813" s="65"/>
      <c r="D26813" s="65"/>
      <c r="E26813" s="65"/>
      <c r="F26813" s="65"/>
      <c r="G26813" s="145"/>
    </row>
    <row r="26814" spans="1:7">
      <c r="A26814" s="65"/>
      <c r="B26814" s="65"/>
      <c r="C26814" s="65"/>
      <c r="D26814" s="65"/>
      <c r="E26814" s="65"/>
      <c r="F26814" s="65"/>
      <c r="G26814" s="145"/>
    </row>
    <row r="26815" spans="1:7">
      <c r="A26815" s="65"/>
      <c r="B26815" s="65"/>
      <c r="C26815" s="65"/>
      <c r="D26815" s="65"/>
      <c r="E26815" s="65"/>
      <c r="F26815" s="65"/>
      <c r="G26815" s="145"/>
    </row>
    <row r="26816" spans="1:7">
      <c r="A26816" s="65"/>
      <c r="B26816" s="65"/>
      <c r="C26816" s="65"/>
      <c r="D26816" s="65"/>
      <c r="E26816" s="65"/>
      <c r="F26816" s="65"/>
      <c r="G26816" s="145"/>
    </row>
    <row r="26817" spans="1:7">
      <c r="A26817" s="65"/>
      <c r="B26817" s="65"/>
      <c r="C26817" s="65"/>
      <c r="D26817" s="65"/>
      <c r="E26817" s="65"/>
      <c r="F26817" s="65"/>
      <c r="G26817" s="145"/>
    </row>
    <row r="26818" spans="1:7">
      <c r="A26818" s="65"/>
      <c r="B26818" s="65"/>
      <c r="C26818" s="65"/>
      <c r="D26818" s="65"/>
      <c r="E26818" s="65"/>
      <c r="F26818" s="65"/>
      <c r="G26818" s="145"/>
    </row>
    <row r="26819" spans="1:7">
      <c r="A26819" s="65"/>
      <c r="B26819" s="65"/>
      <c r="C26819" s="65"/>
      <c r="D26819" s="65"/>
      <c r="E26819" s="65"/>
      <c r="F26819" s="65"/>
      <c r="G26819" s="145"/>
    </row>
    <row r="26820" spans="1:7">
      <c r="A26820" s="65"/>
      <c r="B26820" s="65"/>
      <c r="C26820" s="65"/>
      <c r="D26820" s="65"/>
      <c r="E26820" s="65"/>
      <c r="F26820" s="65"/>
      <c r="G26820" s="145"/>
    </row>
    <row r="26821" spans="1:7">
      <c r="A26821" s="65"/>
      <c r="B26821" s="65"/>
      <c r="C26821" s="65"/>
      <c r="D26821" s="65"/>
      <c r="E26821" s="65"/>
      <c r="F26821" s="65"/>
      <c r="G26821" s="145"/>
    </row>
    <row r="26822" spans="1:7">
      <c r="A26822" s="65"/>
      <c r="B26822" s="65"/>
      <c r="C26822" s="65"/>
      <c r="D26822" s="65"/>
      <c r="E26822" s="65"/>
      <c r="F26822" s="65"/>
      <c r="G26822" s="145"/>
    </row>
    <row r="26823" spans="1:7">
      <c r="A26823" s="65"/>
      <c r="B26823" s="65"/>
      <c r="C26823" s="65"/>
      <c r="D26823" s="65"/>
      <c r="E26823" s="65"/>
      <c r="F26823" s="65"/>
      <c r="G26823" s="145"/>
    </row>
    <row r="26824" spans="1:7">
      <c r="A26824" s="65"/>
      <c r="B26824" s="65"/>
      <c r="C26824" s="65"/>
      <c r="D26824" s="65"/>
      <c r="E26824" s="65"/>
      <c r="F26824" s="65"/>
      <c r="G26824" s="145"/>
    </row>
    <row r="26825" spans="1:7">
      <c r="A26825" s="65"/>
      <c r="B26825" s="65"/>
      <c r="C26825" s="65"/>
      <c r="D26825" s="65"/>
      <c r="E26825" s="65"/>
      <c r="F26825" s="65"/>
      <c r="G26825" s="145"/>
    </row>
    <row r="26826" spans="1:7">
      <c r="A26826" s="65"/>
      <c r="B26826" s="65"/>
      <c r="C26826" s="65"/>
      <c r="D26826" s="65"/>
      <c r="E26826" s="65"/>
      <c r="F26826" s="65"/>
      <c r="G26826" s="145"/>
    </row>
    <row r="26827" spans="1:7">
      <c r="A26827" s="65"/>
      <c r="B26827" s="65"/>
      <c r="C26827" s="65"/>
      <c r="D26827" s="65"/>
      <c r="E26827" s="65"/>
      <c r="F26827" s="65"/>
      <c r="G26827" s="145"/>
    </row>
    <row r="26828" spans="1:7">
      <c r="A26828" s="65"/>
      <c r="B26828" s="65"/>
      <c r="C26828" s="65"/>
      <c r="D26828" s="65"/>
      <c r="E26828" s="65"/>
      <c r="F26828" s="65"/>
      <c r="G26828" s="145"/>
    </row>
    <row r="26829" spans="1:7">
      <c r="A26829" s="65"/>
      <c r="B26829" s="65"/>
      <c r="C26829" s="65"/>
      <c r="D26829" s="65"/>
      <c r="E26829" s="65"/>
      <c r="F26829" s="65"/>
      <c r="G26829" s="145"/>
    </row>
    <row r="26830" spans="1:7">
      <c r="A26830" s="65"/>
      <c r="B26830" s="65"/>
      <c r="C26830" s="65"/>
      <c r="D26830" s="65"/>
      <c r="E26830" s="65"/>
      <c r="F26830" s="65"/>
      <c r="G26830" s="145"/>
    </row>
    <row r="26831" spans="1:7">
      <c r="A26831" s="65"/>
      <c r="B26831" s="65"/>
      <c r="C26831" s="65"/>
      <c r="D26831" s="65"/>
      <c r="E26831" s="65"/>
      <c r="F26831" s="65"/>
      <c r="G26831" s="145"/>
    </row>
    <row r="26832" spans="1:7">
      <c r="A26832" s="65"/>
      <c r="B26832" s="65"/>
      <c r="C26832" s="65"/>
      <c r="D26832" s="65"/>
      <c r="E26832" s="65"/>
      <c r="F26832" s="65"/>
      <c r="G26832" s="145"/>
    </row>
    <row r="26833" spans="1:7">
      <c r="A26833" s="65"/>
      <c r="B26833" s="65"/>
      <c r="C26833" s="65"/>
      <c r="D26833" s="65"/>
      <c r="E26833" s="65"/>
      <c r="F26833" s="65"/>
      <c r="G26833" s="145"/>
    </row>
    <row r="26834" spans="1:7">
      <c r="A26834" s="65"/>
      <c r="B26834" s="65"/>
      <c r="C26834" s="65"/>
      <c r="D26834" s="65"/>
      <c r="E26834" s="65"/>
      <c r="F26834" s="65"/>
      <c r="G26834" s="145"/>
    </row>
    <row r="26835" spans="1:7">
      <c r="A26835" s="65"/>
      <c r="B26835" s="65"/>
      <c r="C26835" s="65"/>
      <c r="D26835" s="65"/>
      <c r="E26835" s="65"/>
      <c r="F26835" s="65"/>
      <c r="G26835" s="145"/>
    </row>
    <row r="26836" spans="1:7">
      <c r="A26836" s="65"/>
      <c r="B26836" s="65"/>
      <c r="C26836" s="65"/>
      <c r="D26836" s="65"/>
      <c r="E26836" s="65"/>
      <c r="F26836" s="65"/>
      <c r="G26836" s="145"/>
    </row>
    <row r="26837" spans="1:7">
      <c r="A26837" s="65"/>
      <c r="B26837" s="65"/>
      <c r="C26837" s="65"/>
      <c r="D26837" s="65"/>
      <c r="E26837" s="65"/>
      <c r="F26837" s="65"/>
      <c r="G26837" s="145"/>
    </row>
    <row r="26838" spans="1:7">
      <c r="A26838" s="65"/>
      <c r="B26838" s="65"/>
      <c r="C26838" s="65"/>
      <c r="D26838" s="65"/>
      <c r="E26838" s="65"/>
      <c r="F26838" s="65"/>
      <c r="G26838" s="145"/>
    </row>
    <row r="26839" spans="1:7">
      <c r="A26839" s="65"/>
      <c r="B26839" s="65"/>
      <c r="C26839" s="65"/>
      <c r="D26839" s="65"/>
      <c r="E26839" s="65"/>
      <c r="F26839" s="65"/>
      <c r="G26839" s="145"/>
    </row>
    <row r="26840" spans="1:7">
      <c r="A26840" s="65"/>
      <c r="B26840" s="65"/>
      <c r="C26840" s="65"/>
      <c r="D26840" s="65"/>
      <c r="E26840" s="65"/>
      <c r="F26840" s="65"/>
      <c r="G26840" s="145"/>
    </row>
    <row r="26841" spans="1:7">
      <c r="A26841" s="65"/>
      <c r="B26841" s="65"/>
      <c r="C26841" s="65"/>
      <c r="D26841" s="65"/>
      <c r="E26841" s="65"/>
      <c r="F26841" s="65"/>
      <c r="G26841" s="145"/>
    </row>
    <row r="26842" spans="1:7">
      <c r="A26842" s="65"/>
      <c r="B26842" s="65"/>
      <c r="C26842" s="65"/>
      <c r="D26842" s="65"/>
      <c r="E26842" s="65"/>
      <c r="F26842" s="65"/>
      <c r="G26842" s="145"/>
    </row>
    <row r="26843" spans="1:7">
      <c r="A26843" s="65"/>
      <c r="B26843" s="65"/>
      <c r="C26843" s="65"/>
      <c r="D26843" s="65"/>
      <c r="E26843" s="65"/>
      <c r="F26843" s="65"/>
      <c r="G26843" s="145"/>
    </row>
    <row r="26844" spans="1:7">
      <c r="A26844" s="65"/>
      <c r="B26844" s="65"/>
      <c r="C26844" s="65"/>
      <c r="D26844" s="65"/>
      <c r="E26844" s="65"/>
      <c r="F26844" s="65"/>
      <c r="G26844" s="145"/>
    </row>
    <row r="26845" spans="1:7">
      <c r="A26845" s="65"/>
      <c r="B26845" s="65"/>
      <c r="C26845" s="65"/>
      <c r="D26845" s="65"/>
      <c r="E26845" s="65"/>
      <c r="F26845" s="65"/>
      <c r="G26845" s="145"/>
    </row>
    <row r="26846" spans="1:7">
      <c r="A26846" s="65"/>
      <c r="B26846" s="65"/>
      <c r="C26846" s="65"/>
      <c r="D26846" s="65"/>
      <c r="E26846" s="65"/>
      <c r="F26846" s="65"/>
      <c r="G26846" s="145"/>
    </row>
    <row r="26847" spans="1:7">
      <c r="A26847" s="65"/>
      <c r="B26847" s="65"/>
      <c r="C26847" s="65"/>
      <c r="D26847" s="65"/>
      <c r="E26847" s="65"/>
      <c r="F26847" s="65"/>
      <c r="G26847" s="145"/>
    </row>
    <row r="26848" spans="1:7">
      <c r="A26848" s="65"/>
      <c r="B26848" s="65"/>
      <c r="C26848" s="65"/>
      <c r="D26848" s="65"/>
      <c r="E26848" s="65"/>
      <c r="F26848" s="65"/>
      <c r="G26848" s="145"/>
    </row>
    <row r="26849" spans="1:7">
      <c r="A26849" s="65"/>
      <c r="B26849" s="65"/>
      <c r="C26849" s="65"/>
      <c r="D26849" s="65"/>
      <c r="E26849" s="65"/>
      <c r="F26849" s="65"/>
      <c r="G26849" s="145"/>
    </row>
    <row r="26850" spans="1:7">
      <c r="A26850" s="65"/>
      <c r="B26850" s="65"/>
      <c r="C26850" s="65"/>
      <c r="D26850" s="65"/>
      <c r="E26850" s="65"/>
      <c r="F26850" s="65"/>
      <c r="G26850" s="145"/>
    </row>
    <row r="26851" spans="1:7">
      <c r="A26851" s="65"/>
      <c r="B26851" s="65"/>
      <c r="C26851" s="65"/>
      <c r="D26851" s="65"/>
      <c r="E26851" s="65"/>
      <c r="F26851" s="65"/>
      <c r="G26851" s="145"/>
    </row>
    <row r="26852" spans="1:7">
      <c r="A26852" s="65"/>
      <c r="B26852" s="65"/>
      <c r="C26852" s="65"/>
      <c r="D26852" s="65"/>
      <c r="E26852" s="65"/>
      <c r="F26852" s="65"/>
      <c r="G26852" s="145"/>
    </row>
    <row r="26853" spans="1:7">
      <c r="A26853" s="65"/>
      <c r="B26853" s="65"/>
      <c r="C26853" s="65"/>
      <c r="D26853" s="65"/>
      <c r="E26853" s="65"/>
      <c r="F26853" s="65"/>
      <c r="G26853" s="145"/>
    </row>
    <row r="26854" spans="1:7">
      <c r="A26854" s="65"/>
      <c r="B26854" s="65"/>
      <c r="C26854" s="65"/>
      <c r="D26854" s="65"/>
      <c r="E26854" s="65"/>
      <c r="F26854" s="65"/>
      <c r="G26854" s="145"/>
    </row>
    <row r="26855" spans="1:7">
      <c r="A26855" s="65"/>
      <c r="B26855" s="65"/>
      <c r="C26855" s="65"/>
      <c r="D26855" s="65"/>
      <c r="E26855" s="65"/>
      <c r="F26855" s="65"/>
      <c r="G26855" s="145"/>
    </row>
    <row r="26856" spans="1:7">
      <c r="A26856" s="65"/>
      <c r="B26856" s="65"/>
      <c r="C26856" s="65"/>
      <c r="D26856" s="65"/>
      <c r="E26856" s="65"/>
      <c r="F26856" s="65"/>
      <c r="G26856" s="145"/>
    </row>
    <row r="26857" spans="1:7">
      <c r="A26857" s="65"/>
      <c r="B26857" s="65"/>
      <c r="C26857" s="65"/>
      <c r="D26857" s="65"/>
      <c r="E26857" s="65"/>
      <c r="F26857" s="65"/>
      <c r="G26857" s="145"/>
    </row>
    <row r="26858" spans="1:7">
      <c r="A26858" s="65"/>
      <c r="B26858" s="65"/>
      <c r="C26858" s="65"/>
      <c r="D26858" s="65"/>
      <c r="E26858" s="65"/>
      <c r="F26858" s="65"/>
      <c r="G26858" s="145"/>
    </row>
    <row r="26859" spans="1:7">
      <c r="A26859" s="65"/>
      <c r="B26859" s="65"/>
      <c r="C26859" s="65"/>
      <c r="D26859" s="65"/>
      <c r="E26859" s="65"/>
      <c r="F26859" s="65"/>
      <c r="G26859" s="145"/>
    </row>
    <row r="26860" spans="1:7">
      <c r="A26860" s="65"/>
      <c r="B26860" s="65"/>
      <c r="C26860" s="65"/>
      <c r="D26860" s="65"/>
      <c r="E26860" s="65"/>
      <c r="F26860" s="65"/>
      <c r="G26860" s="145"/>
    </row>
    <row r="26861" spans="1:7">
      <c r="A26861" s="65"/>
      <c r="B26861" s="65"/>
      <c r="C26861" s="65"/>
      <c r="D26861" s="65"/>
      <c r="E26861" s="65"/>
      <c r="F26861" s="65"/>
      <c r="G26861" s="145"/>
    </row>
    <row r="26862" spans="1:7">
      <c r="A26862" s="65"/>
      <c r="B26862" s="65"/>
      <c r="C26862" s="65"/>
      <c r="D26862" s="65"/>
      <c r="E26862" s="65"/>
      <c r="F26862" s="65"/>
      <c r="G26862" s="145"/>
    </row>
    <row r="26863" spans="1:7">
      <c r="A26863" s="65"/>
      <c r="B26863" s="65"/>
      <c r="C26863" s="65"/>
      <c r="D26863" s="65"/>
      <c r="E26863" s="65"/>
      <c r="F26863" s="65"/>
      <c r="G26863" s="145"/>
    </row>
    <row r="26864" spans="1:7">
      <c r="A26864" s="65"/>
      <c r="B26864" s="65"/>
      <c r="C26864" s="65"/>
      <c r="D26864" s="65"/>
      <c r="E26864" s="65"/>
      <c r="F26864" s="65"/>
      <c r="G26864" s="145"/>
    </row>
    <row r="26865" spans="1:7">
      <c r="A26865" s="65"/>
      <c r="B26865" s="65"/>
      <c r="C26865" s="65"/>
      <c r="D26865" s="65"/>
      <c r="E26865" s="65"/>
      <c r="F26865" s="65"/>
      <c r="G26865" s="145"/>
    </row>
    <row r="26866" spans="1:7">
      <c r="A26866" s="65"/>
      <c r="B26866" s="65"/>
      <c r="C26866" s="65"/>
      <c r="D26866" s="65"/>
      <c r="E26866" s="65"/>
      <c r="F26866" s="65"/>
      <c r="G26866" s="145"/>
    </row>
    <row r="26867" spans="1:7">
      <c r="A26867" s="65"/>
      <c r="B26867" s="65"/>
      <c r="C26867" s="65"/>
      <c r="D26867" s="65"/>
      <c r="E26867" s="65"/>
      <c r="F26867" s="65"/>
      <c r="G26867" s="145"/>
    </row>
    <row r="26868" spans="1:7">
      <c r="A26868" s="65"/>
      <c r="B26868" s="65"/>
      <c r="C26868" s="65"/>
      <c r="D26868" s="65"/>
      <c r="E26868" s="65"/>
      <c r="F26868" s="65"/>
      <c r="G26868" s="145"/>
    </row>
    <row r="26869" spans="1:7">
      <c r="A26869" s="65"/>
      <c r="B26869" s="65"/>
      <c r="C26869" s="65"/>
      <c r="D26869" s="65"/>
      <c r="E26869" s="65"/>
      <c r="F26869" s="65"/>
      <c r="G26869" s="145"/>
    </row>
    <row r="26870" spans="1:7">
      <c r="A26870" s="65"/>
      <c r="B26870" s="65"/>
      <c r="C26870" s="65"/>
      <c r="D26870" s="65"/>
      <c r="E26870" s="65"/>
      <c r="F26870" s="65"/>
      <c r="G26870" s="145"/>
    </row>
    <row r="26871" spans="1:7">
      <c r="A26871" s="65"/>
      <c r="B26871" s="65"/>
      <c r="C26871" s="65"/>
      <c r="D26871" s="65"/>
      <c r="E26871" s="65"/>
      <c r="F26871" s="65"/>
      <c r="G26871" s="145"/>
    </row>
    <row r="26872" spans="1:7">
      <c r="A26872" s="65"/>
      <c r="B26872" s="65"/>
      <c r="C26872" s="65"/>
      <c r="D26872" s="65"/>
      <c r="E26872" s="65"/>
      <c r="F26872" s="65"/>
      <c r="G26872" s="145"/>
    </row>
    <row r="26873" spans="1:7">
      <c r="A26873" s="65"/>
      <c r="B26873" s="65"/>
      <c r="C26873" s="65"/>
      <c r="D26873" s="65"/>
      <c r="E26873" s="65"/>
      <c r="F26873" s="65"/>
      <c r="G26873" s="145"/>
    </row>
    <row r="26874" spans="1:7">
      <c r="A26874" s="65"/>
      <c r="B26874" s="65"/>
      <c r="C26874" s="65"/>
      <c r="D26874" s="65"/>
      <c r="E26874" s="65"/>
      <c r="F26874" s="65"/>
      <c r="G26874" s="145"/>
    </row>
    <row r="26875" spans="1:7">
      <c r="A26875" s="65"/>
      <c r="B26875" s="65"/>
      <c r="C26875" s="65"/>
      <c r="D26875" s="65"/>
      <c r="E26875" s="65"/>
      <c r="F26875" s="65"/>
      <c r="G26875" s="145"/>
    </row>
    <row r="26876" spans="1:7">
      <c r="A26876" s="65"/>
      <c r="B26876" s="65"/>
      <c r="C26876" s="65"/>
      <c r="D26876" s="65"/>
      <c r="E26876" s="65"/>
      <c r="F26876" s="65"/>
      <c r="G26876" s="145"/>
    </row>
    <row r="26877" spans="1:7">
      <c r="A26877" s="65"/>
      <c r="B26877" s="65"/>
      <c r="C26877" s="65"/>
      <c r="D26877" s="65"/>
      <c r="E26877" s="65"/>
      <c r="F26877" s="65"/>
      <c r="G26877" s="145"/>
    </row>
    <row r="26878" spans="1:7">
      <c r="A26878" s="65"/>
      <c r="B26878" s="65"/>
      <c r="C26878" s="65"/>
      <c r="D26878" s="65"/>
      <c r="E26878" s="65"/>
      <c r="F26878" s="65"/>
      <c r="G26878" s="145"/>
    </row>
    <row r="26879" spans="1:7">
      <c r="A26879" s="65"/>
      <c r="B26879" s="65"/>
      <c r="C26879" s="65"/>
      <c r="D26879" s="65"/>
      <c r="E26879" s="65"/>
      <c r="F26879" s="65"/>
      <c r="G26879" s="145"/>
    </row>
    <row r="26880" spans="1:7">
      <c r="A26880" s="65"/>
      <c r="B26880" s="65"/>
      <c r="C26880" s="65"/>
      <c r="D26880" s="65"/>
      <c r="E26880" s="65"/>
      <c r="F26880" s="65"/>
      <c r="G26880" s="145"/>
    </row>
    <row r="26881" spans="1:7">
      <c r="A26881" s="65"/>
      <c r="B26881" s="65"/>
      <c r="C26881" s="65"/>
      <c r="D26881" s="65"/>
      <c r="E26881" s="65"/>
      <c r="F26881" s="65"/>
      <c r="G26881" s="145"/>
    </row>
    <row r="26882" spans="1:7">
      <c r="A26882" s="65"/>
      <c r="B26882" s="65"/>
      <c r="C26882" s="65"/>
      <c r="D26882" s="65"/>
      <c r="E26882" s="65"/>
      <c r="F26882" s="65"/>
      <c r="G26882" s="145"/>
    </row>
    <row r="26883" spans="1:7">
      <c r="A26883" s="65"/>
      <c r="B26883" s="65"/>
      <c r="C26883" s="65"/>
      <c r="D26883" s="65"/>
      <c r="E26883" s="65"/>
      <c r="F26883" s="65"/>
      <c r="G26883" s="145"/>
    </row>
    <row r="26884" spans="1:7">
      <c r="A26884" s="65"/>
      <c r="B26884" s="65"/>
      <c r="C26884" s="65"/>
      <c r="D26884" s="65"/>
      <c r="E26884" s="65"/>
      <c r="F26884" s="65"/>
      <c r="G26884" s="145"/>
    </row>
    <row r="26885" spans="1:7">
      <c r="A26885" s="65"/>
      <c r="B26885" s="65"/>
      <c r="C26885" s="65"/>
      <c r="D26885" s="65"/>
      <c r="E26885" s="65"/>
      <c r="F26885" s="65"/>
      <c r="G26885" s="145"/>
    </row>
    <row r="26886" spans="1:7">
      <c r="A26886" s="65"/>
      <c r="B26886" s="65"/>
      <c r="C26886" s="65"/>
      <c r="D26886" s="65"/>
      <c r="E26886" s="65"/>
      <c r="F26886" s="65"/>
      <c r="G26886" s="145"/>
    </row>
    <row r="26887" spans="1:7">
      <c r="A26887" s="65"/>
      <c r="B26887" s="65"/>
      <c r="C26887" s="65"/>
      <c r="D26887" s="65"/>
      <c r="E26887" s="65"/>
      <c r="F26887" s="65"/>
      <c r="G26887" s="145"/>
    </row>
    <row r="26888" spans="1:7">
      <c r="A26888" s="65"/>
      <c r="B26888" s="65"/>
      <c r="C26888" s="65"/>
      <c r="D26888" s="65"/>
      <c r="E26888" s="65"/>
      <c r="F26888" s="65"/>
      <c r="G26888" s="145"/>
    </row>
    <row r="26889" spans="1:7">
      <c r="A26889" s="65"/>
      <c r="B26889" s="65"/>
      <c r="C26889" s="65"/>
      <c r="D26889" s="65"/>
      <c r="E26889" s="65"/>
      <c r="F26889" s="65"/>
      <c r="G26889" s="145"/>
    </row>
    <row r="26890" spans="1:7">
      <c r="A26890" s="65"/>
      <c r="B26890" s="65"/>
      <c r="C26890" s="65"/>
      <c r="D26890" s="65"/>
      <c r="E26890" s="65"/>
      <c r="F26890" s="65"/>
      <c r="G26890" s="145"/>
    </row>
    <row r="26891" spans="1:7">
      <c r="A26891" s="65"/>
      <c r="B26891" s="65"/>
      <c r="C26891" s="65"/>
      <c r="D26891" s="65"/>
      <c r="E26891" s="65"/>
      <c r="F26891" s="65"/>
      <c r="G26891" s="145"/>
    </row>
    <row r="26892" spans="1:7">
      <c r="A26892" s="65"/>
      <c r="B26892" s="65"/>
      <c r="C26892" s="65"/>
      <c r="D26892" s="65"/>
      <c r="E26892" s="65"/>
      <c r="F26892" s="65"/>
      <c r="G26892" s="145"/>
    </row>
    <row r="26893" spans="1:7">
      <c r="A26893" s="65"/>
      <c r="B26893" s="65"/>
      <c r="C26893" s="65"/>
      <c r="D26893" s="65"/>
      <c r="E26893" s="65"/>
      <c r="F26893" s="65"/>
      <c r="G26893" s="145"/>
    </row>
    <row r="26894" spans="1:7">
      <c r="A26894" s="65"/>
      <c r="B26894" s="65"/>
      <c r="C26894" s="65"/>
      <c r="D26894" s="65"/>
      <c r="E26894" s="65"/>
      <c r="F26894" s="65"/>
      <c r="G26894" s="145"/>
    </row>
    <row r="26895" spans="1:7">
      <c r="A26895" s="65"/>
      <c r="B26895" s="65"/>
      <c r="C26895" s="65"/>
      <c r="D26895" s="65"/>
      <c r="E26895" s="65"/>
      <c r="F26895" s="65"/>
      <c r="G26895" s="145"/>
    </row>
    <row r="26896" spans="1:7">
      <c r="A26896" s="65"/>
      <c r="B26896" s="65"/>
      <c r="C26896" s="65"/>
      <c r="D26896" s="65"/>
      <c r="E26896" s="65"/>
      <c r="F26896" s="65"/>
      <c r="G26896" s="145"/>
    </row>
    <row r="26897" spans="1:7">
      <c r="A26897" s="65"/>
      <c r="B26897" s="65"/>
      <c r="C26897" s="65"/>
      <c r="D26897" s="65"/>
      <c r="E26897" s="65"/>
      <c r="F26897" s="65"/>
      <c r="G26897" s="145"/>
    </row>
    <row r="26898" spans="1:7">
      <c r="A26898" s="65"/>
      <c r="B26898" s="65"/>
      <c r="C26898" s="65"/>
      <c r="D26898" s="65"/>
      <c r="E26898" s="65"/>
      <c r="F26898" s="65"/>
      <c r="G26898" s="145"/>
    </row>
    <row r="26899" spans="1:7">
      <c r="A26899" s="65"/>
      <c r="B26899" s="65"/>
      <c r="C26899" s="65"/>
      <c r="D26899" s="65"/>
      <c r="E26899" s="65"/>
      <c r="F26899" s="65"/>
      <c r="G26899" s="145"/>
    </row>
    <row r="26900" spans="1:7">
      <c r="A26900" s="65"/>
      <c r="B26900" s="65"/>
      <c r="C26900" s="65"/>
      <c r="D26900" s="65"/>
      <c r="E26900" s="65"/>
      <c r="F26900" s="65"/>
      <c r="G26900" s="145"/>
    </row>
    <row r="26901" spans="1:7">
      <c r="A26901" s="65"/>
      <c r="B26901" s="65"/>
      <c r="C26901" s="65"/>
      <c r="D26901" s="65"/>
      <c r="E26901" s="65"/>
      <c r="F26901" s="65"/>
      <c r="G26901" s="145"/>
    </row>
    <row r="26902" spans="1:7">
      <c r="A26902" s="65"/>
      <c r="B26902" s="65"/>
      <c r="C26902" s="65"/>
      <c r="D26902" s="65"/>
      <c r="E26902" s="65"/>
      <c r="F26902" s="65"/>
      <c r="G26902" s="145"/>
    </row>
    <row r="26903" spans="1:7">
      <c r="A26903" s="65"/>
      <c r="B26903" s="65"/>
      <c r="C26903" s="65"/>
      <c r="D26903" s="65"/>
      <c r="E26903" s="65"/>
      <c r="F26903" s="65"/>
      <c r="G26903" s="145"/>
    </row>
    <row r="26904" spans="1:7">
      <c r="A26904" s="65"/>
      <c r="B26904" s="65"/>
      <c r="C26904" s="65"/>
      <c r="D26904" s="65"/>
      <c r="E26904" s="65"/>
      <c r="F26904" s="65"/>
      <c r="G26904" s="145"/>
    </row>
    <row r="26905" spans="1:7">
      <c r="A26905" s="65"/>
      <c r="B26905" s="65"/>
      <c r="C26905" s="65"/>
      <c r="D26905" s="65"/>
      <c r="E26905" s="65"/>
      <c r="F26905" s="65"/>
      <c r="G26905" s="145"/>
    </row>
    <row r="26906" spans="1:7">
      <c r="A26906" s="65"/>
      <c r="B26906" s="65"/>
      <c r="C26906" s="65"/>
      <c r="D26906" s="65"/>
      <c r="E26906" s="65"/>
      <c r="F26906" s="65"/>
      <c r="G26906" s="145"/>
    </row>
    <row r="26907" spans="1:7">
      <c r="A26907" s="65"/>
      <c r="B26907" s="65"/>
      <c r="C26907" s="65"/>
      <c r="D26907" s="65"/>
      <c r="E26907" s="65"/>
      <c r="F26907" s="65"/>
      <c r="G26907" s="145"/>
    </row>
    <row r="26908" spans="1:7">
      <c r="A26908" s="65"/>
      <c r="B26908" s="65"/>
      <c r="C26908" s="65"/>
      <c r="D26908" s="65"/>
      <c r="E26908" s="65"/>
      <c r="F26908" s="65"/>
      <c r="G26908" s="145"/>
    </row>
    <row r="26909" spans="1:7">
      <c r="A26909" s="65"/>
      <c r="B26909" s="65"/>
      <c r="C26909" s="65"/>
      <c r="D26909" s="65"/>
      <c r="E26909" s="65"/>
      <c r="F26909" s="65"/>
      <c r="G26909" s="145"/>
    </row>
    <row r="26910" spans="1:7">
      <c r="A26910" s="65"/>
      <c r="B26910" s="65"/>
      <c r="C26910" s="65"/>
      <c r="D26910" s="65"/>
      <c r="E26910" s="65"/>
      <c r="F26910" s="65"/>
      <c r="G26910" s="145"/>
    </row>
    <row r="26911" spans="1:7">
      <c r="A26911" s="65"/>
      <c r="B26911" s="65"/>
      <c r="C26911" s="65"/>
      <c r="D26911" s="65"/>
      <c r="E26911" s="65"/>
      <c r="F26911" s="65"/>
      <c r="G26911" s="145"/>
    </row>
    <row r="26912" spans="1:7">
      <c r="A26912" s="65"/>
      <c r="B26912" s="65"/>
      <c r="C26912" s="65"/>
      <c r="D26912" s="65"/>
      <c r="E26912" s="65"/>
      <c r="F26912" s="65"/>
      <c r="G26912" s="145"/>
    </row>
    <row r="26913" spans="1:7">
      <c r="A26913" s="65"/>
      <c r="B26913" s="65"/>
      <c r="C26913" s="65"/>
      <c r="D26913" s="65"/>
      <c r="E26913" s="65"/>
      <c r="F26913" s="65"/>
      <c r="G26913" s="145"/>
    </row>
    <row r="26914" spans="1:7">
      <c r="A26914" s="65"/>
      <c r="B26914" s="65"/>
      <c r="C26914" s="65"/>
      <c r="D26914" s="65"/>
      <c r="E26914" s="65"/>
      <c r="F26914" s="65"/>
      <c r="G26914" s="145"/>
    </row>
    <row r="26915" spans="1:7">
      <c r="A26915" s="65"/>
      <c r="B26915" s="65"/>
      <c r="C26915" s="65"/>
      <c r="D26915" s="65"/>
      <c r="E26915" s="65"/>
      <c r="F26915" s="65"/>
      <c r="G26915" s="145"/>
    </row>
    <row r="26916" spans="1:7">
      <c r="A26916" s="65"/>
      <c r="B26916" s="65"/>
      <c r="C26916" s="65"/>
      <c r="D26916" s="65"/>
      <c r="E26916" s="65"/>
      <c r="F26916" s="65"/>
      <c r="G26916" s="145"/>
    </row>
    <row r="26917" spans="1:7">
      <c r="A26917" s="65"/>
      <c r="B26917" s="65"/>
      <c r="C26917" s="65"/>
      <c r="D26917" s="65"/>
      <c r="E26917" s="65"/>
      <c r="F26917" s="65"/>
      <c r="G26917" s="145"/>
    </row>
    <row r="26918" spans="1:7">
      <c r="A26918" s="65"/>
      <c r="B26918" s="65"/>
      <c r="C26918" s="65"/>
      <c r="D26918" s="65"/>
      <c r="E26918" s="65"/>
      <c r="F26918" s="65"/>
      <c r="G26918" s="145"/>
    </row>
    <row r="26919" spans="1:7">
      <c r="A26919" s="65"/>
      <c r="B26919" s="65"/>
      <c r="C26919" s="65"/>
      <c r="D26919" s="65"/>
      <c r="E26919" s="65"/>
      <c r="F26919" s="65"/>
      <c r="G26919" s="145"/>
    </row>
    <row r="26920" spans="1:7">
      <c r="A26920" s="65"/>
      <c r="B26920" s="65"/>
      <c r="C26920" s="65"/>
      <c r="D26920" s="65"/>
      <c r="E26920" s="65"/>
      <c r="F26920" s="65"/>
      <c r="G26920" s="145"/>
    </row>
    <row r="26921" spans="1:7">
      <c r="A26921" s="65"/>
      <c r="B26921" s="65"/>
      <c r="C26921" s="65"/>
      <c r="D26921" s="65"/>
      <c r="E26921" s="65"/>
      <c r="F26921" s="65"/>
      <c r="G26921" s="145"/>
    </row>
    <row r="26922" spans="1:7">
      <c r="A26922" s="65"/>
      <c r="B26922" s="65"/>
      <c r="C26922" s="65"/>
      <c r="D26922" s="65"/>
      <c r="E26922" s="65"/>
      <c r="F26922" s="65"/>
      <c r="G26922" s="145"/>
    </row>
    <row r="26923" spans="1:7">
      <c r="A26923" s="65"/>
      <c r="B26923" s="65"/>
      <c r="C26923" s="65"/>
      <c r="D26923" s="65"/>
      <c r="E26923" s="65"/>
      <c r="F26923" s="65"/>
      <c r="G26923" s="145"/>
    </row>
    <row r="26924" spans="1:7">
      <c r="A26924" s="65"/>
      <c r="B26924" s="65"/>
      <c r="C26924" s="65"/>
      <c r="D26924" s="65"/>
      <c r="E26924" s="65"/>
      <c r="F26924" s="65"/>
      <c r="G26924" s="145"/>
    </row>
    <row r="26925" spans="1:7">
      <c r="A26925" s="65"/>
      <c r="B26925" s="65"/>
      <c r="C26925" s="65"/>
      <c r="D26925" s="65"/>
      <c r="E26925" s="65"/>
      <c r="F26925" s="65"/>
      <c r="G26925" s="145"/>
    </row>
    <row r="26926" spans="1:7">
      <c r="A26926" s="65"/>
      <c r="B26926" s="65"/>
      <c r="C26926" s="65"/>
      <c r="D26926" s="65"/>
      <c r="E26926" s="65"/>
      <c r="F26926" s="65"/>
      <c r="G26926" s="145"/>
    </row>
    <row r="26927" spans="1:7">
      <c r="A26927" s="65"/>
      <c r="B26927" s="65"/>
      <c r="C26927" s="65"/>
      <c r="D26927" s="65"/>
      <c r="E26927" s="65"/>
      <c r="F26927" s="65"/>
      <c r="G26927" s="145"/>
    </row>
    <row r="26928" spans="1:7">
      <c r="A26928" s="65"/>
      <c r="B26928" s="65"/>
      <c r="C26928" s="65"/>
      <c r="D26928" s="65"/>
      <c r="E26928" s="65"/>
      <c r="F26928" s="65"/>
      <c r="G26928" s="145"/>
    </row>
    <row r="26929" spans="1:7">
      <c r="A26929" s="65"/>
      <c r="B26929" s="65"/>
      <c r="C26929" s="65"/>
      <c r="D26929" s="65"/>
      <c r="E26929" s="65"/>
      <c r="F26929" s="65"/>
      <c r="G26929" s="145"/>
    </row>
    <row r="26930" spans="1:7">
      <c r="A26930" s="65"/>
      <c r="B26930" s="65"/>
      <c r="C26930" s="65"/>
      <c r="D26930" s="65"/>
      <c r="E26930" s="65"/>
      <c r="F26930" s="65"/>
      <c r="G26930" s="145"/>
    </row>
    <row r="26931" spans="1:7">
      <c r="A26931" s="65"/>
      <c r="B26931" s="65"/>
      <c r="C26931" s="65"/>
      <c r="D26931" s="65"/>
      <c r="E26931" s="65"/>
      <c r="F26931" s="65"/>
      <c r="G26931" s="145"/>
    </row>
    <row r="26932" spans="1:7">
      <c r="A26932" s="65"/>
      <c r="B26932" s="65"/>
      <c r="C26932" s="65"/>
      <c r="D26932" s="65"/>
      <c r="E26932" s="65"/>
      <c r="F26932" s="65"/>
      <c r="G26932" s="145"/>
    </row>
    <row r="26933" spans="1:7">
      <c r="A26933" s="65"/>
      <c r="B26933" s="65"/>
      <c r="C26933" s="65"/>
      <c r="D26933" s="65"/>
      <c r="E26933" s="65"/>
      <c r="F26933" s="65"/>
      <c r="G26933" s="145"/>
    </row>
    <row r="26934" spans="1:7">
      <c r="A26934" s="65"/>
      <c r="B26934" s="65"/>
      <c r="C26934" s="65"/>
      <c r="D26934" s="65"/>
      <c r="E26934" s="65"/>
      <c r="F26934" s="65"/>
      <c r="G26934" s="145"/>
    </row>
    <row r="26935" spans="1:7">
      <c r="A26935" s="65"/>
      <c r="B26935" s="65"/>
      <c r="C26935" s="65"/>
      <c r="D26935" s="65"/>
      <c r="E26935" s="65"/>
      <c r="F26935" s="65"/>
      <c r="G26935" s="145"/>
    </row>
    <row r="26936" spans="1:7">
      <c r="A26936" s="65"/>
      <c r="B26936" s="65"/>
      <c r="C26936" s="65"/>
      <c r="D26936" s="65"/>
      <c r="E26936" s="65"/>
      <c r="F26936" s="65"/>
      <c r="G26936" s="145"/>
    </row>
    <row r="26937" spans="1:7">
      <c r="A26937" s="65"/>
      <c r="B26937" s="65"/>
      <c r="C26937" s="65"/>
      <c r="D26937" s="65"/>
      <c r="E26937" s="65"/>
      <c r="F26937" s="65"/>
      <c r="G26937" s="145"/>
    </row>
    <row r="26938" spans="1:7">
      <c r="A26938" s="65"/>
      <c r="B26938" s="65"/>
      <c r="C26938" s="65"/>
      <c r="D26938" s="65"/>
      <c r="E26938" s="65"/>
      <c r="F26938" s="65"/>
      <c r="G26938" s="145"/>
    </row>
    <row r="26939" spans="1:7">
      <c r="A26939" s="65"/>
      <c r="B26939" s="65"/>
      <c r="C26939" s="65"/>
      <c r="D26939" s="65"/>
      <c r="E26939" s="65"/>
      <c r="F26939" s="65"/>
      <c r="G26939" s="145"/>
    </row>
    <row r="26940" spans="1:7">
      <c r="A26940" s="65"/>
      <c r="B26940" s="65"/>
      <c r="C26940" s="65"/>
      <c r="D26940" s="65"/>
      <c r="E26940" s="65"/>
      <c r="F26940" s="65"/>
      <c r="G26940" s="145"/>
    </row>
    <row r="26941" spans="1:7">
      <c r="A26941" s="65"/>
      <c r="B26941" s="65"/>
      <c r="C26941" s="65"/>
      <c r="D26941" s="65"/>
      <c r="E26941" s="65"/>
      <c r="F26941" s="65"/>
      <c r="G26941" s="145"/>
    </row>
    <row r="26942" spans="1:7">
      <c r="A26942" s="65"/>
      <c r="B26942" s="65"/>
      <c r="C26942" s="65"/>
      <c r="D26942" s="65"/>
      <c r="E26942" s="65"/>
      <c r="F26942" s="65"/>
      <c r="G26942" s="145"/>
    </row>
    <row r="26943" spans="1:7">
      <c r="A26943" s="65"/>
      <c r="B26943" s="65"/>
      <c r="C26943" s="65"/>
      <c r="D26943" s="65"/>
      <c r="E26943" s="65"/>
      <c r="F26943" s="65"/>
      <c r="G26943" s="145"/>
    </row>
    <row r="26944" spans="1:7">
      <c r="A26944" s="65"/>
      <c r="B26944" s="65"/>
      <c r="C26944" s="65"/>
      <c r="D26944" s="65"/>
      <c r="E26944" s="65"/>
      <c r="F26944" s="65"/>
      <c r="G26944" s="145"/>
    </row>
    <row r="26945" spans="1:7">
      <c r="A26945" s="65"/>
      <c r="B26945" s="65"/>
      <c r="C26945" s="65"/>
      <c r="D26945" s="65"/>
      <c r="E26945" s="65"/>
      <c r="F26945" s="65"/>
      <c r="G26945" s="145"/>
    </row>
    <row r="26946" spans="1:7">
      <c r="A26946" s="65"/>
      <c r="B26946" s="65"/>
      <c r="C26946" s="65"/>
      <c r="D26946" s="65"/>
      <c r="E26946" s="65"/>
      <c r="F26946" s="65"/>
      <c r="G26946" s="145"/>
    </row>
    <row r="26947" spans="1:7">
      <c r="A26947" s="65"/>
      <c r="B26947" s="65"/>
      <c r="C26947" s="65"/>
      <c r="D26947" s="65"/>
      <c r="E26947" s="65"/>
      <c r="F26947" s="65"/>
      <c r="G26947" s="145"/>
    </row>
    <row r="26948" spans="1:7">
      <c r="A26948" s="65"/>
      <c r="B26948" s="65"/>
      <c r="C26948" s="65"/>
      <c r="D26948" s="65"/>
      <c r="E26948" s="65"/>
      <c r="F26948" s="65"/>
      <c r="G26948" s="145"/>
    </row>
    <row r="26949" spans="1:7">
      <c r="A26949" s="65"/>
      <c r="B26949" s="65"/>
      <c r="C26949" s="65"/>
      <c r="D26949" s="65"/>
      <c r="E26949" s="65"/>
      <c r="F26949" s="65"/>
      <c r="G26949" s="145"/>
    </row>
    <row r="26950" spans="1:7">
      <c r="A26950" s="65"/>
      <c r="B26950" s="65"/>
      <c r="C26950" s="65"/>
      <c r="D26950" s="65"/>
      <c r="E26950" s="65"/>
      <c r="F26950" s="65"/>
      <c r="G26950" s="145"/>
    </row>
    <row r="26951" spans="1:7">
      <c r="A26951" s="65"/>
      <c r="B26951" s="65"/>
      <c r="C26951" s="65"/>
      <c r="D26951" s="65"/>
      <c r="E26951" s="65"/>
      <c r="F26951" s="65"/>
      <c r="G26951" s="145"/>
    </row>
    <row r="26952" spans="1:7">
      <c r="A26952" s="65"/>
      <c r="B26952" s="65"/>
      <c r="C26952" s="65"/>
      <c r="D26952" s="65"/>
      <c r="E26952" s="65"/>
      <c r="F26952" s="65"/>
      <c r="G26952" s="145"/>
    </row>
    <row r="26953" spans="1:7">
      <c r="A26953" s="65"/>
      <c r="B26953" s="65"/>
      <c r="C26953" s="65"/>
      <c r="D26953" s="65"/>
      <c r="E26953" s="65"/>
      <c r="F26953" s="65"/>
      <c r="G26953" s="145"/>
    </row>
    <row r="26954" spans="1:7">
      <c r="A26954" s="65"/>
      <c r="B26954" s="65"/>
      <c r="C26954" s="65"/>
      <c r="D26954" s="65"/>
      <c r="E26954" s="65"/>
      <c r="F26954" s="65"/>
      <c r="G26954" s="145"/>
    </row>
    <row r="26955" spans="1:7">
      <c r="A26955" s="65"/>
      <c r="B26955" s="65"/>
      <c r="C26955" s="65"/>
      <c r="D26955" s="65"/>
      <c r="E26955" s="65"/>
      <c r="F26955" s="65"/>
      <c r="G26955" s="145"/>
    </row>
    <row r="26956" spans="1:7">
      <c r="A26956" s="65"/>
      <c r="B26956" s="65"/>
      <c r="C26956" s="65"/>
      <c r="D26956" s="65"/>
      <c r="E26956" s="65"/>
      <c r="F26956" s="65"/>
      <c r="G26956" s="145"/>
    </row>
    <row r="26957" spans="1:7">
      <c r="A26957" s="65"/>
      <c r="B26957" s="65"/>
      <c r="C26957" s="65"/>
      <c r="D26957" s="65"/>
      <c r="E26957" s="65"/>
      <c r="F26957" s="65"/>
      <c r="G26957" s="145"/>
    </row>
    <row r="26958" spans="1:7">
      <c r="A26958" s="65"/>
      <c r="B26958" s="65"/>
      <c r="C26958" s="65"/>
      <c r="D26958" s="65"/>
      <c r="E26958" s="65"/>
      <c r="F26958" s="65"/>
      <c r="G26958" s="145"/>
    </row>
    <row r="26959" spans="1:7">
      <c r="A26959" s="65"/>
      <c r="B26959" s="65"/>
      <c r="C26959" s="65"/>
      <c r="D26959" s="65"/>
      <c r="E26959" s="65"/>
      <c r="F26959" s="65"/>
      <c r="G26959" s="145"/>
    </row>
    <row r="26960" spans="1:7">
      <c r="A26960" s="65"/>
      <c r="B26960" s="65"/>
      <c r="C26960" s="65"/>
      <c r="D26960" s="65"/>
      <c r="E26960" s="65"/>
      <c r="F26960" s="65"/>
      <c r="G26960" s="145"/>
    </row>
    <row r="26961" spans="1:7">
      <c r="A26961" s="65"/>
      <c r="B26961" s="65"/>
      <c r="C26961" s="65"/>
      <c r="D26961" s="65"/>
      <c r="E26961" s="65"/>
      <c r="F26961" s="65"/>
      <c r="G26961" s="145"/>
    </row>
    <row r="26962" spans="1:7">
      <c r="A26962" s="65"/>
      <c r="B26962" s="65"/>
      <c r="C26962" s="65"/>
      <c r="D26962" s="65"/>
      <c r="E26962" s="65"/>
      <c r="F26962" s="65"/>
      <c r="G26962" s="145"/>
    </row>
    <row r="26963" spans="1:7">
      <c r="A26963" s="65"/>
      <c r="B26963" s="65"/>
      <c r="C26963" s="65"/>
      <c r="D26963" s="65"/>
      <c r="E26963" s="65"/>
      <c r="F26963" s="65"/>
      <c r="G26963" s="145"/>
    </row>
    <row r="26964" spans="1:7">
      <c r="A26964" s="65"/>
      <c r="B26964" s="65"/>
      <c r="C26964" s="65"/>
      <c r="D26964" s="65"/>
      <c r="E26964" s="65"/>
      <c r="F26964" s="65"/>
      <c r="G26964" s="145"/>
    </row>
    <row r="26965" spans="1:7">
      <c r="A26965" s="65"/>
      <c r="B26965" s="65"/>
      <c r="C26965" s="65"/>
      <c r="D26965" s="65"/>
      <c r="E26965" s="65"/>
      <c r="F26965" s="65"/>
      <c r="G26965" s="145"/>
    </row>
    <row r="26966" spans="1:7">
      <c r="A26966" s="65"/>
      <c r="B26966" s="65"/>
      <c r="C26966" s="65"/>
      <c r="D26966" s="65"/>
      <c r="E26966" s="65"/>
      <c r="F26966" s="65"/>
      <c r="G26966" s="145"/>
    </row>
    <row r="26967" spans="1:7">
      <c r="A26967" s="65"/>
      <c r="B26967" s="65"/>
      <c r="C26967" s="65"/>
      <c r="D26967" s="65"/>
      <c r="E26967" s="65"/>
      <c r="F26967" s="65"/>
      <c r="G26967" s="145"/>
    </row>
    <row r="26968" spans="1:7">
      <c r="A26968" s="65"/>
      <c r="B26968" s="65"/>
      <c r="C26968" s="65"/>
      <c r="D26968" s="65"/>
      <c r="E26968" s="65"/>
      <c r="F26968" s="65"/>
      <c r="G26968" s="145"/>
    </row>
    <row r="26969" spans="1:7">
      <c r="A26969" s="65"/>
      <c r="B26969" s="65"/>
      <c r="C26969" s="65"/>
      <c r="D26969" s="65"/>
      <c r="E26969" s="65"/>
      <c r="F26969" s="65"/>
      <c r="G26969" s="145"/>
    </row>
    <row r="26970" spans="1:7">
      <c r="A26970" s="65"/>
      <c r="B26970" s="65"/>
      <c r="C26970" s="65"/>
      <c r="D26970" s="65"/>
      <c r="E26970" s="65"/>
      <c r="F26970" s="65"/>
      <c r="G26970" s="145"/>
    </row>
    <row r="26971" spans="1:7">
      <c r="A26971" s="65"/>
      <c r="B26971" s="65"/>
      <c r="C26971" s="65"/>
      <c r="D26971" s="65"/>
      <c r="E26971" s="65"/>
      <c r="F26971" s="65"/>
      <c r="G26971" s="145"/>
    </row>
    <row r="26972" spans="1:7">
      <c r="A26972" s="65"/>
      <c r="B26972" s="65"/>
      <c r="C26972" s="65"/>
      <c r="D26972" s="65"/>
      <c r="E26972" s="65"/>
      <c r="F26972" s="65"/>
      <c r="G26972" s="145"/>
    </row>
    <row r="26973" spans="1:7">
      <c r="A26973" s="65"/>
      <c r="B26973" s="65"/>
      <c r="C26973" s="65"/>
      <c r="D26973" s="65"/>
      <c r="E26973" s="65"/>
      <c r="F26973" s="65"/>
      <c r="G26973" s="145"/>
    </row>
    <row r="26974" spans="1:7">
      <c r="A26974" s="65"/>
      <c r="B26974" s="65"/>
      <c r="C26974" s="65"/>
      <c r="D26974" s="65"/>
      <c r="E26974" s="65"/>
      <c r="F26974" s="65"/>
      <c r="G26974" s="145"/>
    </row>
    <row r="26975" spans="1:7">
      <c r="A26975" s="65"/>
      <c r="B26975" s="65"/>
      <c r="C26975" s="65"/>
      <c r="D26975" s="65"/>
      <c r="E26975" s="65"/>
      <c r="F26975" s="65"/>
      <c r="G26975" s="145"/>
    </row>
    <row r="26976" spans="1:7">
      <c r="A26976" s="65"/>
      <c r="B26976" s="65"/>
      <c r="C26976" s="65"/>
      <c r="D26976" s="65"/>
      <c r="E26976" s="65"/>
      <c r="F26976" s="65"/>
      <c r="G26976" s="145"/>
    </row>
    <row r="26977" spans="1:7">
      <c r="A26977" s="65"/>
      <c r="B26977" s="65"/>
      <c r="C26977" s="65"/>
      <c r="D26977" s="65"/>
      <c r="E26977" s="65"/>
      <c r="F26977" s="65"/>
      <c r="G26977" s="145"/>
    </row>
    <row r="26978" spans="1:7">
      <c r="A26978" s="65"/>
      <c r="B26978" s="65"/>
      <c r="C26978" s="65"/>
      <c r="D26978" s="65"/>
      <c r="E26978" s="65"/>
      <c r="F26978" s="65"/>
      <c r="G26978" s="145"/>
    </row>
    <row r="26979" spans="1:7">
      <c r="A26979" s="65"/>
      <c r="B26979" s="65"/>
      <c r="C26979" s="65"/>
      <c r="D26979" s="65"/>
      <c r="E26979" s="65"/>
      <c r="F26979" s="65"/>
      <c r="G26979" s="145"/>
    </row>
    <row r="26980" spans="1:7">
      <c r="A26980" s="65"/>
      <c r="B26980" s="65"/>
      <c r="C26980" s="65"/>
      <c r="D26980" s="65"/>
      <c r="E26980" s="65"/>
      <c r="F26980" s="65"/>
      <c r="G26980" s="145"/>
    </row>
    <row r="26981" spans="1:7">
      <c r="A26981" s="65"/>
      <c r="B26981" s="65"/>
      <c r="C26981" s="65"/>
      <c r="D26981" s="65"/>
      <c r="E26981" s="65"/>
      <c r="F26981" s="65"/>
      <c r="G26981" s="145"/>
    </row>
    <row r="26982" spans="1:7">
      <c r="A26982" s="65"/>
      <c r="B26982" s="65"/>
      <c r="C26982" s="65"/>
      <c r="D26982" s="65"/>
      <c r="E26982" s="65"/>
      <c r="F26982" s="65"/>
      <c r="G26982" s="145"/>
    </row>
    <row r="26983" spans="1:7">
      <c r="A26983" s="65"/>
      <c r="B26983" s="65"/>
      <c r="C26983" s="65"/>
      <c r="D26983" s="65"/>
      <c r="E26983" s="65"/>
      <c r="F26983" s="65"/>
      <c r="G26983" s="145"/>
    </row>
    <row r="26984" spans="1:7">
      <c r="A26984" s="65"/>
      <c r="B26984" s="65"/>
      <c r="C26984" s="65"/>
      <c r="D26984" s="65"/>
      <c r="E26984" s="65"/>
      <c r="F26984" s="65"/>
      <c r="G26984" s="145"/>
    </row>
    <row r="26985" spans="1:7">
      <c r="A26985" s="65"/>
      <c r="B26985" s="65"/>
      <c r="C26985" s="65"/>
      <c r="D26985" s="65"/>
      <c r="E26985" s="65"/>
      <c r="F26985" s="65"/>
      <c r="G26985" s="145"/>
    </row>
    <row r="26986" spans="1:7">
      <c r="A26986" s="65"/>
      <c r="B26986" s="65"/>
      <c r="C26986" s="65"/>
      <c r="D26986" s="65"/>
      <c r="E26986" s="65"/>
      <c r="F26986" s="65"/>
      <c r="G26986" s="145"/>
    </row>
    <row r="26987" spans="1:7">
      <c r="A26987" s="65"/>
      <c r="B26987" s="65"/>
      <c r="C26987" s="65"/>
      <c r="D26987" s="65"/>
      <c r="E26987" s="65"/>
      <c r="F26987" s="65"/>
      <c r="G26987" s="145"/>
    </row>
    <row r="26988" spans="1:7">
      <c r="A26988" s="65"/>
      <c r="B26988" s="65"/>
      <c r="C26988" s="65"/>
      <c r="D26988" s="65"/>
      <c r="E26988" s="65"/>
      <c r="F26988" s="65"/>
      <c r="G26988" s="145"/>
    </row>
    <row r="26989" spans="1:7">
      <c r="A26989" s="65"/>
      <c r="B26989" s="65"/>
      <c r="C26989" s="65"/>
      <c r="D26989" s="65"/>
      <c r="E26989" s="65"/>
      <c r="F26989" s="65"/>
      <c r="G26989" s="145"/>
    </row>
    <row r="26990" spans="1:7">
      <c r="A26990" s="65"/>
      <c r="B26990" s="65"/>
      <c r="C26990" s="65"/>
      <c r="D26990" s="65"/>
      <c r="E26990" s="65"/>
      <c r="F26990" s="65"/>
      <c r="G26990" s="145"/>
    </row>
    <row r="26991" spans="1:7">
      <c r="A26991" s="65"/>
      <c r="B26991" s="65"/>
      <c r="C26991" s="65"/>
      <c r="D26991" s="65"/>
      <c r="E26991" s="65"/>
      <c r="F26991" s="65"/>
      <c r="G26991" s="145"/>
    </row>
    <row r="26992" spans="1:7">
      <c r="A26992" s="65"/>
      <c r="B26992" s="65"/>
      <c r="C26992" s="65"/>
      <c r="D26992" s="65"/>
      <c r="E26992" s="65"/>
      <c r="F26992" s="65"/>
      <c r="G26992" s="145"/>
    </row>
    <row r="26993" spans="1:7">
      <c r="A26993" s="65"/>
      <c r="B26993" s="65"/>
      <c r="C26993" s="65"/>
      <c r="D26993" s="65"/>
      <c r="E26993" s="65"/>
      <c r="F26993" s="65"/>
      <c r="G26993" s="145"/>
    </row>
    <row r="26994" spans="1:7">
      <c r="A26994" s="65"/>
      <c r="B26994" s="65"/>
      <c r="C26994" s="65"/>
      <c r="D26994" s="65"/>
      <c r="E26994" s="65"/>
      <c r="F26994" s="65"/>
      <c r="G26994" s="145"/>
    </row>
    <row r="26995" spans="1:7">
      <c r="A26995" s="65"/>
      <c r="B26995" s="65"/>
      <c r="C26995" s="65"/>
      <c r="D26995" s="65"/>
      <c r="E26995" s="65"/>
      <c r="F26995" s="65"/>
      <c r="G26995" s="145"/>
    </row>
    <row r="26996" spans="1:7">
      <c r="A26996" s="65"/>
      <c r="B26996" s="65"/>
      <c r="C26996" s="65"/>
      <c r="D26996" s="65"/>
      <c r="E26996" s="65"/>
      <c r="F26996" s="65"/>
      <c r="G26996" s="145"/>
    </row>
    <row r="26997" spans="1:7">
      <c r="A26997" s="65"/>
      <c r="B26997" s="65"/>
      <c r="C26997" s="65"/>
      <c r="D26997" s="65"/>
      <c r="E26997" s="65"/>
      <c r="F26997" s="65"/>
      <c r="G26997" s="145"/>
    </row>
    <row r="26998" spans="1:7">
      <c r="A26998" s="65"/>
      <c r="B26998" s="65"/>
      <c r="C26998" s="65"/>
      <c r="D26998" s="65"/>
      <c r="E26998" s="65"/>
      <c r="F26998" s="65"/>
      <c r="G26998" s="145"/>
    </row>
    <row r="26999" spans="1:7">
      <c r="A26999" s="65"/>
      <c r="B26999" s="65"/>
      <c r="C26999" s="65"/>
      <c r="D26999" s="65"/>
      <c r="E26999" s="65"/>
      <c r="F26999" s="65"/>
      <c r="G26999" s="145"/>
    </row>
    <row r="27000" spans="1:7">
      <c r="A27000" s="65"/>
      <c r="B27000" s="65"/>
      <c r="C27000" s="65"/>
      <c r="D27000" s="65"/>
      <c r="E27000" s="65"/>
      <c r="F27000" s="65"/>
      <c r="G27000" s="145"/>
    </row>
    <row r="27001" spans="1:7">
      <c r="A27001" s="65"/>
      <c r="B27001" s="65"/>
      <c r="C27001" s="65"/>
      <c r="D27001" s="65"/>
      <c r="E27001" s="65"/>
      <c r="F27001" s="65"/>
      <c r="G27001" s="145"/>
    </row>
    <row r="27002" spans="1:7">
      <c r="A27002" s="65"/>
      <c r="B27002" s="65"/>
      <c r="C27002" s="65"/>
      <c r="D27002" s="65"/>
      <c r="E27002" s="65"/>
      <c r="F27002" s="65"/>
      <c r="G27002" s="145"/>
    </row>
    <row r="27003" spans="1:7">
      <c r="A27003" s="65"/>
      <c r="B27003" s="65"/>
      <c r="C27003" s="65"/>
      <c r="D27003" s="65"/>
      <c r="E27003" s="65"/>
      <c r="F27003" s="65"/>
      <c r="G27003" s="145"/>
    </row>
    <row r="27004" spans="1:7">
      <c r="A27004" s="65"/>
      <c r="B27004" s="65"/>
      <c r="C27004" s="65"/>
      <c r="D27004" s="65"/>
      <c r="E27004" s="65"/>
      <c r="F27004" s="65"/>
      <c r="G27004" s="145"/>
    </row>
    <row r="27005" spans="1:7">
      <c r="A27005" s="65"/>
      <c r="B27005" s="65"/>
      <c r="C27005" s="65"/>
      <c r="D27005" s="65"/>
      <c r="E27005" s="65"/>
      <c r="F27005" s="65"/>
      <c r="G27005" s="145"/>
    </row>
    <row r="27006" spans="1:7">
      <c r="A27006" s="65"/>
      <c r="B27006" s="65"/>
      <c r="C27006" s="65"/>
      <c r="D27006" s="65"/>
      <c r="E27006" s="65"/>
      <c r="F27006" s="65"/>
      <c r="G27006" s="145"/>
    </row>
    <row r="27007" spans="1:7">
      <c r="A27007" s="65"/>
      <c r="B27007" s="65"/>
      <c r="C27007" s="65"/>
      <c r="D27007" s="65"/>
      <c r="E27007" s="65"/>
      <c r="F27007" s="65"/>
      <c r="G27007" s="145"/>
    </row>
    <row r="27008" spans="1:7">
      <c r="A27008" s="65"/>
      <c r="B27008" s="65"/>
      <c r="C27008" s="65"/>
      <c r="D27008" s="65"/>
      <c r="E27008" s="65"/>
      <c r="F27008" s="65"/>
      <c r="G27008" s="145"/>
    </row>
    <row r="27009" spans="1:7">
      <c r="A27009" s="65"/>
      <c r="B27009" s="65"/>
      <c r="C27009" s="65"/>
      <c r="D27009" s="65"/>
      <c r="E27009" s="65"/>
      <c r="F27009" s="65"/>
      <c r="G27009" s="145"/>
    </row>
    <row r="27010" spans="1:7">
      <c r="A27010" s="65"/>
      <c r="B27010" s="65"/>
      <c r="C27010" s="65"/>
      <c r="D27010" s="65"/>
      <c r="E27010" s="65"/>
      <c r="F27010" s="65"/>
      <c r="G27010" s="145"/>
    </row>
    <row r="27011" spans="1:7">
      <c r="A27011" s="65"/>
      <c r="B27011" s="65"/>
      <c r="C27011" s="65"/>
      <c r="D27011" s="65"/>
      <c r="E27011" s="65"/>
      <c r="F27011" s="65"/>
      <c r="G27011" s="145"/>
    </row>
    <row r="27012" spans="1:7">
      <c r="A27012" s="65"/>
      <c r="B27012" s="65"/>
      <c r="C27012" s="65"/>
      <c r="D27012" s="65"/>
      <c r="E27012" s="65"/>
      <c r="F27012" s="65"/>
      <c r="G27012" s="145"/>
    </row>
    <row r="27013" spans="1:7">
      <c r="A27013" s="65"/>
      <c r="B27013" s="65"/>
      <c r="C27013" s="65"/>
      <c r="D27013" s="65"/>
      <c r="E27013" s="65"/>
      <c r="F27013" s="65"/>
      <c r="G27013" s="145"/>
    </row>
    <row r="27014" spans="1:7">
      <c r="A27014" s="65"/>
      <c r="B27014" s="65"/>
      <c r="C27014" s="65"/>
      <c r="D27014" s="65"/>
      <c r="E27014" s="65"/>
      <c r="F27014" s="65"/>
      <c r="G27014" s="145"/>
    </row>
    <row r="27015" spans="1:7">
      <c r="A27015" s="65"/>
      <c r="B27015" s="65"/>
      <c r="C27015" s="65"/>
      <c r="D27015" s="65"/>
      <c r="E27015" s="65"/>
      <c r="F27015" s="65"/>
      <c r="G27015" s="145"/>
    </row>
    <row r="27016" spans="1:7">
      <c r="A27016" s="65"/>
      <c r="B27016" s="65"/>
      <c r="C27016" s="65"/>
      <c r="D27016" s="65"/>
      <c r="E27016" s="65"/>
      <c r="F27016" s="65"/>
      <c r="G27016" s="145"/>
    </row>
    <row r="27017" spans="1:7">
      <c r="A27017" s="65"/>
      <c r="B27017" s="65"/>
      <c r="C27017" s="65"/>
      <c r="D27017" s="65"/>
      <c r="E27017" s="65"/>
      <c r="F27017" s="65"/>
      <c r="G27017" s="145"/>
    </row>
    <row r="27018" spans="1:7">
      <c r="A27018" s="65"/>
      <c r="B27018" s="65"/>
      <c r="C27018" s="65"/>
      <c r="D27018" s="65"/>
      <c r="E27018" s="65"/>
      <c r="F27018" s="65"/>
      <c r="G27018" s="145"/>
    </row>
    <row r="27019" spans="1:7">
      <c r="A27019" s="65"/>
      <c r="B27019" s="65"/>
      <c r="C27019" s="65"/>
      <c r="D27019" s="65"/>
      <c r="E27019" s="65"/>
      <c r="F27019" s="65"/>
      <c r="G27019" s="145"/>
    </row>
    <row r="27020" spans="1:7">
      <c r="A27020" s="65"/>
      <c r="B27020" s="65"/>
      <c r="C27020" s="65"/>
      <c r="D27020" s="65"/>
      <c r="E27020" s="65"/>
      <c r="F27020" s="65"/>
      <c r="G27020" s="145"/>
    </row>
    <row r="27021" spans="1:7">
      <c r="A27021" s="65"/>
      <c r="B27021" s="65"/>
      <c r="C27021" s="65"/>
      <c r="D27021" s="65"/>
      <c r="E27021" s="65"/>
      <c r="F27021" s="65"/>
      <c r="G27021" s="145"/>
    </row>
    <row r="27022" spans="1:7">
      <c r="A27022" s="65"/>
      <c r="B27022" s="65"/>
      <c r="C27022" s="65"/>
      <c r="D27022" s="65"/>
      <c r="E27022" s="65"/>
      <c r="F27022" s="65"/>
      <c r="G27022" s="145"/>
    </row>
    <row r="27023" spans="1:7">
      <c r="A27023" s="65"/>
      <c r="B27023" s="65"/>
      <c r="C27023" s="65"/>
      <c r="D27023" s="65"/>
      <c r="E27023" s="65"/>
      <c r="F27023" s="65"/>
      <c r="G27023" s="145"/>
    </row>
    <row r="27024" spans="1:7">
      <c r="A27024" s="65"/>
      <c r="B27024" s="65"/>
      <c r="C27024" s="65"/>
      <c r="D27024" s="65"/>
      <c r="E27024" s="65"/>
      <c r="F27024" s="65"/>
      <c r="G27024" s="145"/>
    </row>
    <row r="27025" spans="1:7">
      <c r="A27025" s="65"/>
      <c r="B27025" s="65"/>
      <c r="C27025" s="65"/>
      <c r="D27025" s="65"/>
      <c r="E27025" s="65"/>
      <c r="F27025" s="65"/>
      <c r="G27025" s="145"/>
    </row>
    <row r="27026" spans="1:7">
      <c r="A27026" s="65"/>
      <c r="B27026" s="65"/>
      <c r="C27026" s="65"/>
      <c r="D27026" s="65"/>
      <c r="E27026" s="65"/>
      <c r="F27026" s="65"/>
      <c r="G27026" s="145"/>
    </row>
    <row r="27027" spans="1:7">
      <c r="A27027" s="65"/>
      <c r="B27027" s="65"/>
      <c r="C27027" s="65"/>
      <c r="D27027" s="65"/>
      <c r="E27027" s="65"/>
      <c r="F27027" s="65"/>
      <c r="G27027" s="145"/>
    </row>
    <row r="27028" spans="1:7">
      <c r="A27028" s="65"/>
      <c r="B27028" s="65"/>
      <c r="C27028" s="65"/>
      <c r="D27028" s="65"/>
      <c r="E27028" s="65"/>
      <c r="F27028" s="65"/>
      <c r="G27028" s="145"/>
    </row>
    <row r="27029" spans="1:7">
      <c r="A27029" s="65"/>
      <c r="B27029" s="65"/>
      <c r="C27029" s="65"/>
      <c r="D27029" s="65"/>
      <c r="E27029" s="65"/>
      <c r="F27029" s="65"/>
      <c r="G27029" s="145"/>
    </row>
    <row r="27030" spans="1:7">
      <c r="A27030" s="65"/>
      <c r="B27030" s="65"/>
      <c r="C27030" s="65"/>
      <c r="D27030" s="65"/>
      <c r="E27030" s="65"/>
      <c r="F27030" s="65"/>
      <c r="G27030" s="145"/>
    </row>
    <row r="27031" spans="1:7">
      <c r="A27031" s="65"/>
      <c r="B27031" s="65"/>
      <c r="C27031" s="65"/>
      <c r="D27031" s="65"/>
      <c r="E27031" s="65"/>
      <c r="F27031" s="65"/>
      <c r="G27031" s="145"/>
    </row>
    <row r="27032" spans="1:7">
      <c r="A27032" s="65"/>
      <c r="B27032" s="65"/>
      <c r="C27032" s="65"/>
      <c r="D27032" s="65"/>
      <c r="E27032" s="65"/>
      <c r="F27032" s="65"/>
      <c r="G27032" s="145"/>
    </row>
    <row r="27033" spans="1:7">
      <c r="A27033" s="65"/>
      <c r="B27033" s="65"/>
      <c r="C27033" s="65"/>
      <c r="D27033" s="65"/>
      <c r="E27033" s="65"/>
      <c r="F27033" s="65"/>
      <c r="G27033" s="145"/>
    </row>
    <row r="27034" spans="1:7">
      <c r="A27034" s="65"/>
      <c r="B27034" s="65"/>
      <c r="C27034" s="65"/>
      <c r="D27034" s="65"/>
      <c r="E27034" s="65"/>
      <c r="F27034" s="65"/>
      <c r="G27034" s="145"/>
    </row>
    <row r="27035" spans="1:7">
      <c r="A27035" s="65"/>
      <c r="B27035" s="65"/>
      <c r="C27035" s="65"/>
      <c r="D27035" s="65"/>
      <c r="E27035" s="65"/>
      <c r="F27035" s="65"/>
      <c r="G27035" s="145"/>
    </row>
    <row r="27036" spans="1:7">
      <c r="A27036" s="65"/>
      <c r="B27036" s="65"/>
      <c r="C27036" s="65"/>
      <c r="D27036" s="65"/>
      <c r="E27036" s="65"/>
      <c r="F27036" s="65"/>
      <c r="G27036" s="145"/>
    </row>
    <row r="27037" spans="1:7">
      <c r="A27037" s="65"/>
      <c r="B27037" s="65"/>
      <c r="C27037" s="65"/>
      <c r="D27037" s="65"/>
      <c r="E27037" s="65"/>
      <c r="F27037" s="65"/>
      <c r="G27037" s="145"/>
    </row>
    <row r="27038" spans="1:7">
      <c r="A27038" s="65"/>
      <c r="B27038" s="65"/>
      <c r="C27038" s="65"/>
      <c r="D27038" s="65"/>
      <c r="E27038" s="65"/>
      <c r="F27038" s="65"/>
      <c r="G27038" s="145"/>
    </row>
    <row r="27039" spans="1:7">
      <c r="A27039" s="65"/>
      <c r="B27039" s="65"/>
      <c r="C27039" s="65"/>
      <c r="D27039" s="65"/>
      <c r="E27039" s="65"/>
      <c r="F27039" s="65"/>
      <c r="G27039" s="145"/>
    </row>
    <row r="27040" spans="1:7">
      <c r="A27040" s="65"/>
      <c r="B27040" s="65"/>
      <c r="C27040" s="65"/>
      <c r="D27040" s="65"/>
      <c r="E27040" s="65"/>
      <c r="F27040" s="65"/>
      <c r="G27040" s="145"/>
    </row>
    <row r="27041" spans="1:7">
      <c r="A27041" s="65"/>
      <c r="B27041" s="65"/>
      <c r="C27041" s="65"/>
      <c r="D27041" s="65"/>
      <c r="E27041" s="65"/>
      <c r="F27041" s="65"/>
      <c r="G27041" s="145"/>
    </row>
    <row r="27042" spans="1:7">
      <c r="A27042" s="65"/>
      <c r="B27042" s="65"/>
      <c r="C27042" s="65"/>
      <c r="D27042" s="65"/>
      <c r="E27042" s="65"/>
      <c r="F27042" s="65"/>
      <c r="G27042" s="145"/>
    </row>
    <row r="27043" spans="1:7">
      <c r="A27043" s="65"/>
      <c r="B27043" s="65"/>
      <c r="C27043" s="65"/>
      <c r="D27043" s="65"/>
      <c r="E27043" s="65"/>
      <c r="F27043" s="65"/>
      <c r="G27043" s="145"/>
    </row>
    <row r="27044" spans="1:7">
      <c r="A27044" s="65"/>
      <c r="B27044" s="65"/>
      <c r="C27044" s="65"/>
      <c r="D27044" s="65"/>
      <c r="E27044" s="65"/>
      <c r="F27044" s="65"/>
      <c r="G27044" s="145"/>
    </row>
    <row r="27045" spans="1:7">
      <c r="A27045" s="65"/>
      <c r="B27045" s="65"/>
      <c r="C27045" s="65"/>
      <c r="D27045" s="65"/>
      <c r="E27045" s="65"/>
      <c r="F27045" s="65"/>
      <c r="G27045" s="145"/>
    </row>
    <row r="27046" spans="1:7">
      <c r="A27046" s="65"/>
      <c r="B27046" s="65"/>
      <c r="C27046" s="65"/>
      <c r="D27046" s="65"/>
      <c r="E27046" s="65"/>
      <c r="F27046" s="65"/>
      <c r="G27046" s="145"/>
    </row>
    <row r="27047" spans="1:7">
      <c r="A27047" s="65"/>
      <c r="B27047" s="65"/>
      <c r="C27047" s="65"/>
      <c r="D27047" s="65"/>
      <c r="E27047" s="65"/>
      <c r="F27047" s="65"/>
      <c r="G27047" s="145"/>
    </row>
    <row r="27048" spans="1:7">
      <c r="A27048" s="65"/>
      <c r="B27048" s="65"/>
      <c r="C27048" s="65"/>
      <c r="D27048" s="65"/>
      <c r="E27048" s="65"/>
      <c r="F27048" s="65"/>
      <c r="G27048" s="145"/>
    </row>
    <row r="27049" spans="1:7">
      <c r="A27049" s="65"/>
      <c r="B27049" s="65"/>
      <c r="C27049" s="65"/>
      <c r="D27049" s="65"/>
      <c r="E27049" s="65"/>
      <c r="F27049" s="65"/>
      <c r="G27049" s="145"/>
    </row>
    <row r="27050" spans="1:7">
      <c r="A27050" s="65"/>
      <c r="B27050" s="65"/>
      <c r="C27050" s="65"/>
      <c r="D27050" s="65"/>
      <c r="E27050" s="65"/>
      <c r="F27050" s="65"/>
      <c r="G27050" s="145"/>
    </row>
    <row r="27051" spans="1:7">
      <c r="A27051" s="65"/>
      <c r="B27051" s="65"/>
      <c r="C27051" s="65"/>
      <c r="D27051" s="65"/>
      <c r="E27051" s="65"/>
      <c r="F27051" s="65"/>
      <c r="G27051" s="145"/>
    </row>
    <row r="27052" spans="1:7">
      <c r="A27052" s="65"/>
      <c r="B27052" s="65"/>
      <c r="C27052" s="65"/>
      <c r="D27052" s="65"/>
      <c r="E27052" s="65"/>
      <c r="F27052" s="65"/>
      <c r="G27052" s="145"/>
    </row>
    <row r="27053" spans="1:7">
      <c r="A27053" s="65"/>
      <c r="B27053" s="65"/>
      <c r="C27053" s="65"/>
      <c r="D27053" s="65"/>
      <c r="E27053" s="65"/>
      <c r="F27053" s="65"/>
      <c r="G27053" s="145"/>
    </row>
    <row r="27054" spans="1:7">
      <c r="A27054" s="65"/>
      <c r="B27054" s="65"/>
      <c r="C27054" s="65"/>
      <c r="D27054" s="65"/>
      <c r="E27054" s="65"/>
      <c r="F27054" s="65"/>
      <c r="G27054" s="145"/>
    </row>
    <row r="27055" spans="1:7">
      <c r="A27055" s="65"/>
      <c r="B27055" s="65"/>
      <c r="C27055" s="65"/>
      <c r="D27055" s="65"/>
      <c r="E27055" s="65"/>
      <c r="F27055" s="65"/>
      <c r="G27055" s="145"/>
    </row>
    <row r="27056" spans="1:7">
      <c r="A27056" s="65"/>
      <c r="B27056" s="65"/>
      <c r="C27056" s="65"/>
      <c r="D27056" s="65"/>
      <c r="E27056" s="65"/>
      <c r="F27056" s="65"/>
      <c r="G27056" s="145"/>
    </row>
    <row r="27057" spans="1:7">
      <c r="A27057" s="65"/>
      <c r="B27057" s="65"/>
      <c r="C27057" s="65"/>
      <c r="D27057" s="65"/>
      <c r="E27057" s="65"/>
      <c r="F27057" s="65"/>
      <c r="G27057" s="145"/>
    </row>
    <row r="27058" spans="1:7">
      <c r="A27058" s="65"/>
      <c r="B27058" s="65"/>
      <c r="C27058" s="65"/>
      <c r="D27058" s="65"/>
      <c r="E27058" s="65"/>
      <c r="F27058" s="65"/>
      <c r="G27058" s="145"/>
    </row>
    <row r="27059" spans="1:7">
      <c r="A27059" s="65"/>
      <c r="B27059" s="65"/>
      <c r="C27059" s="65"/>
      <c r="D27059" s="65"/>
      <c r="E27059" s="65"/>
      <c r="F27059" s="65"/>
      <c r="G27059" s="145"/>
    </row>
    <row r="27060" spans="1:7">
      <c r="A27060" s="65"/>
      <c r="B27060" s="65"/>
      <c r="C27060" s="65"/>
      <c r="D27060" s="65"/>
      <c r="E27060" s="65"/>
      <c r="F27060" s="65"/>
      <c r="G27060" s="145"/>
    </row>
    <row r="27061" spans="1:7">
      <c r="A27061" s="65"/>
      <c r="B27061" s="65"/>
      <c r="C27061" s="65"/>
      <c r="D27061" s="65"/>
      <c r="E27061" s="65"/>
      <c r="F27061" s="65"/>
      <c r="G27061" s="145"/>
    </row>
    <row r="27062" spans="1:7">
      <c r="A27062" s="65"/>
      <c r="B27062" s="65"/>
      <c r="C27062" s="65"/>
      <c r="D27062" s="65"/>
      <c r="E27062" s="65"/>
      <c r="F27062" s="65"/>
      <c r="G27062" s="145"/>
    </row>
    <row r="27063" spans="1:7">
      <c r="A27063" s="65"/>
      <c r="B27063" s="65"/>
      <c r="C27063" s="65"/>
      <c r="D27063" s="65"/>
      <c r="E27063" s="65"/>
      <c r="F27063" s="65"/>
      <c r="G27063" s="145"/>
    </row>
    <row r="27064" spans="1:7">
      <c r="A27064" s="65"/>
      <c r="B27064" s="65"/>
      <c r="C27064" s="65"/>
      <c r="D27064" s="65"/>
      <c r="E27064" s="65"/>
      <c r="F27064" s="65"/>
      <c r="G27064" s="145"/>
    </row>
    <row r="27065" spans="1:7">
      <c r="A27065" s="65"/>
      <c r="B27065" s="65"/>
      <c r="C27065" s="65"/>
      <c r="D27065" s="65"/>
      <c r="E27065" s="65"/>
      <c r="F27065" s="65"/>
      <c r="G27065" s="145"/>
    </row>
    <row r="27066" spans="1:7">
      <c r="A27066" s="65"/>
      <c r="B27066" s="65"/>
      <c r="C27066" s="65"/>
      <c r="D27066" s="65"/>
      <c r="E27066" s="65"/>
      <c r="F27066" s="65"/>
      <c r="G27066" s="145"/>
    </row>
    <row r="27067" spans="1:7">
      <c r="A27067" s="65"/>
      <c r="B27067" s="65"/>
      <c r="C27067" s="65"/>
      <c r="D27067" s="65"/>
      <c r="E27067" s="65"/>
      <c r="F27067" s="65"/>
      <c r="G27067" s="145"/>
    </row>
    <row r="27068" spans="1:7">
      <c r="A27068" s="65"/>
      <c r="B27068" s="65"/>
      <c r="C27068" s="65"/>
      <c r="D27068" s="65"/>
      <c r="E27068" s="65"/>
      <c r="F27068" s="65"/>
      <c r="G27068" s="145"/>
    </row>
    <row r="27069" spans="1:7">
      <c r="A27069" s="65"/>
      <c r="B27069" s="65"/>
      <c r="C27069" s="65"/>
      <c r="D27069" s="65"/>
      <c r="E27069" s="65"/>
      <c r="F27069" s="65"/>
      <c r="G27069" s="145"/>
    </row>
    <row r="27070" spans="1:7">
      <c r="A27070" s="65"/>
      <c r="B27070" s="65"/>
      <c r="C27070" s="65"/>
      <c r="D27070" s="65"/>
      <c r="E27070" s="65"/>
      <c r="F27070" s="65"/>
      <c r="G27070" s="145"/>
    </row>
    <row r="27071" spans="1:7">
      <c r="A27071" s="65"/>
      <c r="B27071" s="65"/>
      <c r="C27071" s="65"/>
      <c r="D27071" s="65"/>
      <c r="E27071" s="65"/>
      <c r="F27071" s="65"/>
      <c r="G27071" s="145"/>
    </row>
    <row r="27072" spans="1:7">
      <c r="A27072" s="65"/>
      <c r="B27072" s="65"/>
      <c r="C27072" s="65"/>
      <c r="D27072" s="65"/>
      <c r="E27072" s="65"/>
      <c r="F27072" s="65"/>
      <c r="G27072" s="145"/>
    </row>
    <row r="27073" spans="1:7">
      <c r="A27073" s="65"/>
      <c r="B27073" s="65"/>
      <c r="C27073" s="65"/>
      <c r="D27073" s="65"/>
      <c r="E27073" s="65"/>
      <c r="F27073" s="65"/>
      <c r="G27073" s="145"/>
    </row>
    <row r="27074" spans="1:7">
      <c r="A27074" s="65"/>
      <c r="B27074" s="65"/>
      <c r="C27074" s="65"/>
      <c r="D27074" s="65"/>
      <c r="E27074" s="65"/>
      <c r="F27074" s="65"/>
      <c r="G27074" s="145"/>
    </row>
    <row r="27075" spans="1:7">
      <c r="A27075" s="65"/>
      <c r="B27075" s="65"/>
      <c r="C27075" s="65"/>
      <c r="D27075" s="65"/>
      <c r="E27075" s="65"/>
      <c r="F27075" s="65"/>
      <c r="G27075" s="145"/>
    </row>
    <row r="27076" spans="1:7">
      <c r="A27076" s="65"/>
      <c r="B27076" s="65"/>
      <c r="C27076" s="65"/>
      <c r="D27076" s="65"/>
      <c r="E27076" s="65"/>
      <c r="F27076" s="65"/>
      <c r="G27076" s="145"/>
    </row>
    <row r="27077" spans="1:7">
      <c r="A27077" s="65"/>
      <c r="B27077" s="65"/>
      <c r="C27077" s="65"/>
      <c r="D27077" s="65"/>
      <c r="E27077" s="65"/>
      <c r="F27077" s="65"/>
      <c r="G27077" s="145"/>
    </row>
    <row r="27078" spans="1:7">
      <c r="A27078" s="65"/>
      <c r="B27078" s="65"/>
      <c r="C27078" s="65"/>
      <c r="D27078" s="65"/>
      <c r="E27078" s="65"/>
      <c r="F27078" s="65"/>
      <c r="G27078" s="145"/>
    </row>
    <row r="27079" spans="1:7">
      <c r="A27079" s="65"/>
      <c r="B27079" s="65"/>
      <c r="C27079" s="65"/>
      <c r="D27079" s="65"/>
      <c r="E27079" s="65"/>
      <c r="F27079" s="65"/>
      <c r="G27079" s="145"/>
    </row>
    <row r="27080" spans="1:7">
      <c r="A27080" s="65"/>
      <c r="B27080" s="65"/>
      <c r="C27080" s="65"/>
      <c r="D27080" s="65"/>
      <c r="E27080" s="65"/>
      <c r="F27080" s="65"/>
      <c r="G27080" s="145"/>
    </row>
    <row r="27081" spans="1:7">
      <c r="A27081" s="65"/>
      <c r="B27081" s="65"/>
      <c r="C27081" s="65"/>
      <c r="D27081" s="65"/>
      <c r="E27081" s="65"/>
      <c r="F27081" s="65"/>
      <c r="G27081" s="145"/>
    </row>
    <row r="27082" spans="1:7">
      <c r="A27082" s="65"/>
      <c r="B27082" s="65"/>
      <c r="C27082" s="65"/>
      <c r="D27082" s="65"/>
      <c r="E27082" s="65"/>
      <c r="F27082" s="65"/>
      <c r="G27082" s="145"/>
    </row>
    <row r="27083" spans="1:7">
      <c r="A27083" s="65"/>
      <c r="B27083" s="65"/>
      <c r="C27083" s="65"/>
      <c r="D27083" s="65"/>
      <c r="E27083" s="65"/>
      <c r="F27083" s="65"/>
      <c r="G27083" s="145"/>
    </row>
    <row r="27084" spans="1:7">
      <c r="A27084" s="65"/>
      <c r="B27084" s="65"/>
      <c r="C27084" s="65"/>
      <c r="D27084" s="65"/>
      <c r="E27084" s="65"/>
      <c r="F27084" s="65"/>
      <c r="G27084" s="145"/>
    </row>
    <row r="27085" spans="1:7">
      <c r="A27085" s="65"/>
      <c r="B27085" s="65"/>
      <c r="C27085" s="65"/>
      <c r="D27085" s="65"/>
      <c r="E27085" s="65"/>
      <c r="F27085" s="65"/>
      <c r="G27085" s="145"/>
    </row>
    <row r="27086" spans="1:7">
      <c r="A27086" s="65"/>
      <c r="B27086" s="65"/>
      <c r="C27086" s="65"/>
      <c r="D27086" s="65"/>
      <c r="E27086" s="65"/>
      <c r="F27086" s="65"/>
      <c r="G27086" s="145"/>
    </row>
    <row r="27087" spans="1:7">
      <c r="A27087" s="65"/>
      <c r="B27087" s="65"/>
      <c r="C27087" s="65"/>
      <c r="D27087" s="65"/>
      <c r="E27087" s="65"/>
      <c r="F27087" s="65"/>
      <c r="G27087" s="145"/>
    </row>
    <row r="27088" spans="1:7">
      <c r="A27088" s="65"/>
      <c r="B27088" s="65"/>
      <c r="C27088" s="65"/>
      <c r="D27088" s="65"/>
      <c r="E27088" s="65"/>
      <c r="F27088" s="65"/>
      <c r="G27088" s="145"/>
    </row>
    <row r="27089" spans="1:7">
      <c r="A27089" s="65"/>
      <c r="B27089" s="65"/>
      <c r="C27089" s="65"/>
      <c r="D27089" s="65"/>
      <c r="E27089" s="65"/>
      <c r="F27089" s="65"/>
      <c r="G27089" s="145"/>
    </row>
    <row r="27090" spans="1:7">
      <c r="A27090" s="65"/>
      <c r="B27090" s="65"/>
      <c r="C27090" s="65"/>
      <c r="D27090" s="65"/>
      <c r="E27090" s="65"/>
      <c r="F27090" s="65"/>
      <c r="G27090" s="145"/>
    </row>
    <row r="27091" spans="1:7">
      <c r="A27091" s="65"/>
      <c r="B27091" s="65"/>
      <c r="C27091" s="65"/>
      <c r="D27091" s="65"/>
      <c r="E27091" s="65"/>
      <c r="F27091" s="65"/>
      <c r="G27091" s="145"/>
    </row>
    <row r="27092" spans="1:7">
      <c r="A27092" s="65"/>
      <c r="B27092" s="65"/>
      <c r="C27092" s="65"/>
      <c r="D27092" s="65"/>
      <c r="E27092" s="65"/>
      <c r="F27092" s="65"/>
      <c r="G27092" s="145"/>
    </row>
    <row r="27093" spans="1:7">
      <c r="A27093" s="65"/>
      <c r="B27093" s="65"/>
      <c r="C27093" s="65"/>
      <c r="D27093" s="65"/>
      <c r="E27093" s="65"/>
      <c r="F27093" s="65"/>
      <c r="G27093" s="145"/>
    </row>
    <row r="27094" spans="1:7">
      <c r="A27094" s="65"/>
      <c r="B27094" s="65"/>
      <c r="C27094" s="65"/>
      <c r="D27094" s="65"/>
      <c r="E27094" s="65"/>
      <c r="F27094" s="65"/>
      <c r="G27094" s="145"/>
    </row>
    <row r="27095" spans="1:7">
      <c r="A27095" s="65"/>
      <c r="B27095" s="65"/>
      <c r="C27095" s="65"/>
      <c r="D27095" s="65"/>
      <c r="E27095" s="65"/>
      <c r="F27095" s="65"/>
      <c r="G27095" s="145"/>
    </row>
    <row r="27096" spans="1:7">
      <c r="A27096" s="65"/>
      <c r="B27096" s="65"/>
      <c r="C27096" s="65"/>
      <c r="D27096" s="65"/>
      <c r="E27096" s="65"/>
      <c r="F27096" s="65"/>
      <c r="G27096" s="145"/>
    </row>
    <row r="27097" spans="1:7">
      <c r="A27097" s="65"/>
      <c r="B27097" s="65"/>
      <c r="C27097" s="65"/>
      <c r="D27097" s="65"/>
      <c r="E27097" s="65"/>
      <c r="F27097" s="65"/>
      <c r="G27097" s="145"/>
    </row>
    <row r="27098" spans="1:7">
      <c r="A27098" s="65"/>
      <c r="B27098" s="65"/>
      <c r="C27098" s="65"/>
      <c r="D27098" s="65"/>
      <c r="E27098" s="65"/>
      <c r="F27098" s="65"/>
      <c r="G27098" s="145"/>
    </row>
    <row r="27099" spans="1:7">
      <c r="A27099" s="65"/>
      <c r="B27099" s="65"/>
      <c r="C27099" s="65"/>
      <c r="D27099" s="65"/>
      <c r="E27099" s="65"/>
      <c r="F27099" s="65"/>
      <c r="G27099" s="145"/>
    </row>
    <row r="27100" spans="1:7">
      <c r="A27100" s="65"/>
      <c r="B27100" s="65"/>
      <c r="C27100" s="65"/>
      <c r="D27100" s="65"/>
      <c r="E27100" s="65"/>
      <c r="F27100" s="65"/>
      <c r="G27100" s="145"/>
    </row>
    <row r="27101" spans="1:7">
      <c r="A27101" s="65"/>
      <c r="B27101" s="65"/>
      <c r="C27101" s="65"/>
      <c r="D27101" s="65"/>
      <c r="E27101" s="65"/>
      <c r="F27101" s="65"/>
      <c r="G27101" s="145"/>
    </row>
    <row r="27102" spans="1:7">
      <c r="A27102" s="65"/>
      <c r="B27102" s="65"/>
      <c r="C27102" s="65"/>
      <c r="D27102" s="65"/>
      <c r="E27102" s="65"/>
      <c r="F27102" s="65"/>
      <c r="G27102" s="145"/>
    </row>
    <row r="27103" spans="1:7">
      <c r="A27103" s="65"/>
      <c r="B27103" s="65"/>
      <c r="C27103" s="65"/>
      <c r="D27103" s="65"/>
      <c r="E27103" s="65"/>
      <c r="F27103" s="65"/>
      <c r="G27103" s="145"/>
    </row>
    <row r="27104" spans="1:7">
      <c r="A27104" s="65"/>
      <c r="B27104" s="65"/>
      <c r="C27104" s="65"/>
      <c r="D27104" s="65"/>
      <c r="E27104" s="65"/>
      <c r="F27104" s="65"/>
      <c r="G27104" s="145"/>
    </row>
    <row r="27105" spans="1:7">
      <c r="A27105" s="65"/>
      <c r="B27105" s="65"/>
      <c r="C27105" s="65"/>
      <c r="D27105" s="65"/>
      <c r="E27105" s="65"/>
      <c r="F27105" s="65"/>
      <c r="G27105" s="145"/>
    </row>
    <row r="27106" spans="1:7">
      <c r="A27106" s="65"/>
      <c r="B27106" s="65"/>
      <c r="C27106" s="65"/>
      <c r="D27106" s="65"/>
      <c r="E27106" s="65"/>
      <c r="F27106" s="65"/>
      <c r="G27106" s="145"/>
    </row>
    <row r="27107" spans="1:7">
      <c r="A27107" s="65"/>
      <c r="B27107" s="65"/>
      <c r="C27107" s="65"/>
      <c r="D27107" s="65"/>
      <c r="E27107" s="65"/>
      <c r="F27107" s="65"/>
      <c r="G27107" s="145"/>
    </row>
    <row r="27108" spans="1:7">
      <c r="A27108" s="65"/>
      <c r="B27108" s="65"/>
      <c r="C27108" s="65"/>
      <c r="D27108" s="65"/>
      <c r="E27108" s="65"/>
      <c r="F27108" s="65"/>
      <c r="G27108" s="145"/>
    </row>
    <row r="27109" spans="1:7">
      <c r="A27109" s="65"/>
      <c r="B27109" s="65"/>
      <c r="C27109" s="65"/>
      <c r="D27109" s="65"/>
      <c r="E27109" s="65"/>
      <c r="F27109" s="65"/>
      <c r="G27109" s="145"/>
    </row>
    <row r="27110" spans="1:7">
      <c r="A27110" s="65"/>
      <c r="B27110" s="65"/>
      <c r="C27110" s="65"/>
      <c r="D27110" s="65"/>
      <c r="E27110" s="65"/>
      <c r="F27110" s="65"/>
      <c r="G27110" s="145"/>
    </row>
    <row r="27111" spans="1:7">
      <c r="A27111" s="65"/>
      <c r="B27111" s="65"/>
      <c r="C27111" s="65"/>
      <c r="D27111" s="65"/>
      <c r="E27111" s="65"/>
      <c r="F27111" s="65"/>
      <c r="G27111" s="145"/>
    </row>
    <row r="27112" spans="1:7">
      <c r="A27112" s="65"/>
      <c r="B27112" s="65"/>
      <c r="C27112" s="65"/>
      <c r="D27112" s="65"/>
      <c r="E27112" s="65"/>
      <c r="F27112" s="65"/>
      <c r="G27112" s="145"/>
    </row>
    <row r="27113" spans="1:7">
      <c r="A27113" s="65"/>
      <c r="B27113" s="65"/>
      <c r="C27113" s="65"/>
      <c r="D27113" s="65"/>
      <c r="E27113" s="65"/>
      <c r="F27113" s="65"/>
      <c r="G27113" s="145"/>
    </row>
    <row r="27114" spans="1:7">
      <c r="A27114" s="65"/>
      <c r="B27114" s="65"/>
      <c r="C27114" s="65"/>
      <c r="D27114" s="65"/>
      <c r="E27114" s="65"/>
      <c r="F27114" s="65"/>
      <c r="G27114" s="145"/>
    </row>
    <row r="27115" spans="1:7">
      <c r="A27115" s="65"/>
      <c r="B27115" s="65"/>
      <c r="C27115" s="65"/>
      <c r="D27115" s="65"/>
      <c r="E27115" s="65"/>
      <c r="F27115" s="65"/>
      <c r="G27115" s="145"/>
    </row>
    <row r="27116" spans="1:7">
      <c r="A27116" s="65"/>
      <c r="B27116" s="65"/>
      <c r="C27116" s="65"/>
      <c r="D27116" s="65"/>
      <c r="E27116" s="65"/>
      <c r="F27116" s="65"/>
      <c r="G27116" s="145"/>
    </row>
    <row r="27117" spans="1:7">
      <c r="A27117" s="65"/>
      <c r="B27117" s="65"/>
      <c r="C27117" s="65"/>
      <c r="D27117" s="65"/>
      <c r="E27117" s="65"/>
      <c r="F27117" s="65"/>
      <c r="G27117" s="145"/>
    </row>
    <row r="27118" spans="1:7">
      <c r="A27118" s="65"/>
      <c r="B27118" s="65"/>
      <c r="C27118" s="65"/>
      <c r="D27118" s="65"/>
      <c r="E27118" s="65"/>
      <c r="F27118" s="65"/>
      <c r="G27118" s="145"/>
    </row>
    <row r="27119" spans="1:7">
      <c r="A27119" s="65"/>
      <c r="B27119" s="65"/>
      <c r="C27119" s="65"/>
      <c r="D27119" s="65"/>
      <c r="E27119" s="65"/>
      <c r="F27119" s="65"/>
      <c r="G27119" s="145"/>
    </row>
    <row r="27120" spans="1:7">
      <c r="A27120" s="65"/>
      <c r="B27120" s="65"/>
      <c r="C27120" s="65"/>
      <c r="D27120" s="65"/>
      <c r="E27120" s="65"/>
      <c r="F27120" s="65"/>
      <c r="G27120" s="145"/>
    </row>
    <row r="27121" spans="1:7">
      <c r="A27121" s="65"/>
      <c r="B27121" s="65"/>
      <c r="C27121" s="65"/>
      <c r="D27121" s="65"/>
      <c r="E27121" s="65"/>
      <c r="F27121" s="65"/>
      <c r="G27121" s="145"/>
    </row>
    <row r="27122" spans="1:7">
      <c r="A27122" s="65"/>
      <c r="B27122" s="65"/>
      <c r="C27122" s="65"/>
      <c r="D27122" s="65"/>
      <c r="E27122" s="65"/>
      <c r="F27122" s="65"/>
      <c r="G27122" s="145"/>
    </row>
    <row r="27123" spans="1:7">
      <c r="A27123" s="65"/>
      <c r="B27123" s="65"/>
      <c r="C27123" s="65"/>
      <c r="D27123" s="65"/>
      <c r="E27123" s="65"/>
      <c r="F27123" s="65"/>
      <c r="G27123" s="145"/>
    </row>
    <row r="27124" spans="1:7">
      <c r="A27124" s="65"/>
      <c r="B27124" s="65"/>
      <c r="C27124" s="65"/>
      <c r="D27124" s="65"/>
      <c r="E27124" s="65"/>
      <c r="F27124" s="65"/>
      <c r="G27124" s="145"/>
    </row>
    <row r="27125" spans="1:7">
      <c r="A27125" s="65"/>
      <c r="B27125" s="65"/>
      <c r="C27125" s="65"/>
      <c r="D27125" s="65"/>
      <c r="E27125" s="65"/>
      <c r="F27125" s="65"/>
      <c r="G27125" s="145"/>
    </row>
    <row r="27126" spans="1:7">
      <c r="A27126" s="65"/>
      <c r="B27126" s="65"/>
      <c r="C27126" s="65"/>
      <c r="D27126" s="65"/>
      <c r="E27126" s="65"/>
      <c r="F27126" s="65"/>
      <c r="G27126" s="145"/>
    </row>
    <row r="27127" spans="1:7">
      <c r="A27127" s="65"/>
      <c r="B27127" s="65"/>
      <c r="C27127" s="65"/>
      <c r="D27127" s="65"/>
      <c r="E27127" s="65"/>
      <c r="F27127" s="65"/>
      <c r="G27127" s="145"/>
    </row>
    <row r="27128" spans="1:7">
      <c r="A27128" s="65"/>
      <c r="B27128" s="65"/>
      <c r="C27128" s="65"/>
      <c r="D27128" s="65"/>
      <c r="E27128" s="65"/>
      <c r="F27128" s="65"/>
      <c r="G27128" s="145"/>
    </row>
    <row r="27129" spans="1:7">
      <c r="A27129" s="65"/>
      <c r="B27129" s="65"/>
      <c r="C27129" s="65"/>
      <c r="D27129" s="65"/>
      <c r="E27129" s="65"/>
      <c r="F27129" s="65"/>
      <c r="G27129" s="145"/>
    </row>
    <row r="27130" spans="1:7">
      <c r="A27130" s="65"/>
      <c r="B27130" s="65"/>
      <c r="C27130" s="65"/>
      <c r="D27130" s="65"/>
      <c r="E27130" s="65"/>
      <c r="F27130" s="65"/>
      <c r="G27130" s="145"/>
    </row>
    <row r="27131" spans="1:7">
      <c r="A27131" s="65"/>
      <c r="B27131" s="65"/>
      <c r="C27131" s="65"/>
      <c r="D27131" s="65"/>
      <c r="E27131" s="65"/>
      <c r="F27131" s="65"/>
      <c r="G27131" s="145"/>
    </row>
    <row r="27132" spans="1:7">
      <c r="A27132" s="65"/>
      <c r="B27132" s="65"/>
      <c r="C27132" s="65"/>
      <c r="D27132" s="65"/>
      <c r="E27132" s="65"/>
      <c r="F27132" s="65"/>
      <c r="G27132" s="145"/>
    </row>
    <row r="27133" spans="1:7">
      <c r="A27133" s="65"/>
      <c r="B27133" s="65"/>
      <c r="C27133" s="65"/>
      <c r="D27133" s="65"/>
      <c r="E27133" s="65"/>
      <c r="F27133" s="65"/>
      <c r="G27133" s="145"/>
    </row>
    <row r="27134" spans="1:7">
      <c r="A27134" s="65"/>
      <c r="B27134" s="65"/>
      <c r="C27134" s="65"/>
      <c r="D27134" s="65"/>
      <c r="E27134" s="65"/>
      <c r="F27134" s="65"/>
      <c r="G27134" s="145"/>
    </row>
    <row r="27135" spans="1:7">
      <c r="A27135" s="65"/>
      <c r="B27135" s="65"/>
      <c r="C27135" s="65"/>
      <c r="D27135" s="65"/>
      <c r="E27135" s="65"/>
      <c r="F27135" s="65"/>
      <c r="G27135" s="145"/>
    </row>
    <row r="27136" spans="1:7">
      <c r="A27136" s="65"/>
      <c r="B27136" s="65"/>
      <c r="C27136" s="65"/>
      <c r="D27136" s="65"/>
      <c r="E27136" s="65"/>
      <c r="F27136" s="65"/>
      <c r="G27136" s="145"/>
    </row>
    <row r="27137" spans="1:7">
      <c r="A27137" s="65"/>
      <c r="B27137" s="65"/>
      <c r="C27137" s="65"/>
      <c r="D27137" s="65"/>
      <c r="E27137" s="65"/>
      <c r="F27137" s="65"/>
      <c r="G27137" s="145"/>
    </row>
    <row r="27138" spans="1:7">
      <c r="A27138" s="65"/>
      <c r="B27138" s="65"/>
      <c r="C27138" s="65"/>
      <c r="D27138" s="65"/>
      <c r="E27138" s="65"/>
      <c r="F27138" s="65"/>
      <c r="G27138" s="145"/>
    </row>
    <row r="27139" spans="1:7">
      <c r="A27139" s="65"/>
      <c r="B27139" s="65"/>
      <c r="C27139" s="65"/>
      <c r="D27139" s="65"/>
      <c r="E27139" s="65"/>
      <c r="F27139" s="65"/>
      <c r="G27139" s="145"/>
    </row>
    <row r="27140" spans="1:7">
      <c r="A27140" s="65"/>
      <c r="B27140" s="65"/>
      <c r="C27140" s="65"/>
      <c r="D27140" s="65"/>
      <c r="E27140" s="65"/>
      <c r="F27140" s="65"/>
      <c r="G27140" s="145"/>
    </row>
    <row r="27141" spans="1:7">
      <c r="A27141" s="65"/>
      <c r="B27141" s="65"/>
      <c r="C27141" s="65"/>
      <c r="D27141" s="65"/>
      <c r="E27141" s="65"/>
      <c r="F27141" s="65"/>
      <c r="G27141" s="145"/>
    </row>
    <row r="27142" spans="1:7">
      <c r="A27142" s="65"/>
      <c r="B27142" s="65"/>
      <c r="C27142" s="65"/>
      <c r="D27142" s="65"/>
      <c r="E27142" s="65"/>
      <c r="F27142" s="65"/>
      <c r="G27142" s="145"/>
    </row>
    <row r="27143" spans="1:7">
      <c r="A27143" s="65"/>
      <c r="B27143" s="65"/>
      <c r="C27143" s="65"/>
      <c r="D27143" s="65"/>
      <c r="E27143" s="65"/>
      <c r="F27143" s="65"/>
      <c r="G27143" s="145"/>
    </row>
    <row r="27144" spans="1:7">
      <c r="A27144" s="65"/>
      <c r="B27144" s="65"/>
      <c r="C27144" s="65"/>
      <c r="D27144" s="65"/>
      <c r="E27144" s="65"/>
      <c r="F27144" s="65"/>
      <c r="G27144" s="145"/>
    </row>
    <row r="27145" spans="1:7">
      <c r="A27145" s="65"/>
      <c r="B27145" s="65"/>
      <c r="C27145" s="65"/>
      <c r="D27145" s="65"/>
      <c r="E27145" s="65"/>
      <c r="F27145" s="65"/>
      <c r="G27145" s="145"/>
    </row>
    <row r="27146" spans="1:7">
      <c r="A27146" s="65"/>
      <c r="B27146" s="65"/>
      <c r="C27146" s="65"/>
      <c r="D27146" s="65"/>
      <c r="E27146" s="65"/>
      <c r="F27146" s="65"/>
      <c r="G27146" s="145"/>
    </row>
    <row r="27147" spans="1:7">
      <c r="A27147" s="65"/>
      <c r="B27147" s="65"/>
      <c r="C27147" s="65"/>
      <c r="D27147" s="65"/>
      <c r="E27147" s="65"/>
      <c r="F27147" s="65"/>
      <c r="G27147" s="145"/>
    </row>
    <row r="27148" spans="1:7">
      <c r="A27148" s="65"/>
      <c r="B27148" s="65"/>
      <c r="C27148" s="65"/>
      <c r="D27148" s="65"/>
      <c r="E27148" s="65"/>
      <c r="F27148" s="65"/>
      <c r="G27148" s="145"/>
    </row>
    <row r="27149" spans="1:7">
      <c r="A27149" s="65"/>
      <c r="B27149" s="65"/>
      <c r="C27149" s="65"/>
      <c r="D27149" s="65"/>
      <c r="E27149" s="65"/>
      <c r="F27149" s="65"/>
      <c r="G27149" s="145"/>
    </row>
    <row r="27150" spans="1:7">
      <c r="A27150" s="65"/>
      <c r="B27150" s="65"/>
      <c r="C27150" s="65"/>
      <c r="D27150" s="65"/>
      <c r="E27150" s="65"/>
      <c r="F27150" s="65"/>
      <c r="G27150" s="145"/>
    </row>
    <row r="27151" spans="1:7">
      <c r="A27151" s="65"/>
      <c r="B27151" s="65"/>
      <c r="C27151" s="65"/>
      <c r="D27151" s="65"/>
      <c r="E27151" s="65"/>
      <c r="F27151" s="65"/>
      <c r="G27151" s="145"/>
    </row>
    <row r="27152" spans="1:7">
      <c r="A27152" s="65"/>
      <c r="B27152" s="65"/>
      <c r="C27152" s="65"/>
      <c r="D27152" s="65"/>
      <c r="E27152" s="65"/>
      <c r="F27152" s="65"/>
      <c r="G27152" s="145"/>
    </row>
    <row r="27153" spans="1:7">
      <c r="A27153" s="65"/>
      <c r="B27153" s="65"/>
      <c r="C27153" s="65"/>
      <c r="D27153" s="65"/>
      <c r="E27153" s="65"/>
      <c r="F27153" s="65"/>
      <c r="G27153" s="145"/>
    </row>
    <row r="27154" spans="1:7">
      <c r="A27154" s="65"/>
      <c r="B27154" s="65"/>
      <c r="C27154" s="65"/>
      <c r="D27154" s="65"/>
      <c r="E27154" s="65"/>
      <c r="F27154" s="65"/>
      <c r="G27154" s="145"/>
    </row>
    <row r="27155" spans="1:7">
      <c r="A27155" s="65"/>
      <c r="B27155" s="65"/>
      <c r="C27155" s="65"/>
      <c r="D27155" s="65"/>
      <c r="E27155" s="65"/>
      <c r="F27155" s="65"/>
      <c r="G27155" s="145"/>
    </row>
    <row r="27156" spans="1:7">
      <c r="A27156" s="65"/>
      <c r="B27156" s="65"/>
      <c r="C27156" s="65"/>
      <c r="D27156" s="65"/>
      <c r="E27156" s="65"/>
      <c r="F27156" s="65"/>
      <c r="G27156" s="145"/>
    </row>
    <row r="27157" spans="1:7">
      <c r="A27157" s="65"/>
      <c r="B27157" s="65"/>
      <c r="C27157" s="65"/>
      <c r="D27157" s="65"/>
      <c r="E27157" s="65"/>
      <c r="F27157" s="65"/>
      <c r="G27157" s="145"/>
    </row>
    <row r="27158" spans="1:7">
      <c r="A27158" s="65"/>
      <c r="B27158" s="65"/>
      <c r="C27158" s="65"/>
      <c r="D27158" s="65"/>
      <c r="E27158" s="65"/>
      <c r="F27158" s="65"/>
      <c r="G27158" s="145"/>
    </row>
    <row r="27159" spans="1:7">
      <c r="A27159" s="65"/>
      <c r="B27159" s="65"/>
      <c r="C27159" s="65"/>
      <c r="D27159" s="65"/>
      <c r="E27159" s="65"/>
      <c r="F27159" s="65"/>
      <c r="G27159" s="145"/>
    </row>
    <row r="27160" spans="1:7">
      <c r="A27160" s="65"/>
      <c r="B27160" s="65"/>
      <c r="C27160" s="65"/>
      <c r="D27160" s="65"/>
      <c r="E27160" s="65"/>
      <c r="F27160" s="65"/>
      <c r="G27160" s="145"/>
    </row>
    <row r="27161" spans="1:7">
      <c r="A27161" s="65"/>
      <c r="B27161" s="65"/>
      <c r="C27161" s="65"/>
      <c r="D27161" s="65"/>
      <c r="E27161" s="65"/>
      <c r="F27161" s="65"/>
      <c r="G27161" s="145"/>
    </row>
    <row r="27162" spans="1:7">
      <c r="A27162" s="65"/>
      <c r="B27162" s="65"/>
      <c r="C27162" s="65"/>
      <c r="D27162" s="65"/>
      <c r="E27162" s="65"/>
      <c r="F27162" s="65"/>
      <c r="G27162" s="145"/>
    </row>
    <row r="27163" spans="1:7">
      <c r="A27163" s="65"/>
      <c r="B27163" s="65"/>
      <c r="C27163" s="65"/>
      <c r="D27163" s="65"/>
      <c r="E27163" s="65"/>
      <c r="F27163" s="65"/>
      <c r="G27163" s="145"/>
    </row>
    <row r="27164" spans="1:7">
      <c r="A27164" s="65"/>
      <c r="B27164" s="65"/>
      <c r="C27164" s="65"/>
      <c r="D27164" s="65"/>
      <c r="E27164" s="65"/>
      <c r="F27164" s="65"/>
      <c r="G27164" s="145"/>
    </row>
    <row r="27165" spans="1:7">
      <c r="A27165" s="65"/>
      <c r="B27165" s="65"/>
      <c r="C27165" s="65"/>
      <c r="D27165" s="65"/>
      <c r="E27165" s="65"/>
      <c r="F27165" s="65"/>
      <c r="G27165" s="145"/>
    </row>
    <row r="27166" spans="1:7">
      <c r="A27166" s="65"/>
      <c r="B27166" s="65"/>
      <c r="C27166" s="65"/>
      <c r="D27166" s="65"/>
      <c r="E27166" s="65"/>
      <c r="F27166" s="65"/>
      <c r="G27166" s="145"/>
    </row>
    <row r="27167" spans="1:7">
      <c r="A27167" s="65"/>
      <c r="B27167" s="65"/>
      <c r="C27167" s="65"/>
      <c r="D27167" s="65"/>
      <c r="E27167" s="65"/>
      <c r="F27167" s="65"/>
      <c r="G27167" s="145"/>
    </row>
    <row r="27168" spans="1:7">
      <c r="A27168" s="65"/>
      <c r="B27168" s="65"/>
      <c r="C27168" s="65"/>
      <c r="D27168" s="65"/>
      <c r="E27168" s="65"/>
      <c r="F27168" s="65"/>
      <c r="G27168" s="145"/>
    </row>
    <row r="27169" spans="1:7">
      <c r="A27169" s="65"/>
      <c r="B27169" s="65"/>
      <c r="C27169" s="65"/>
      <c r="D27169" s="65"/>
      <c r="E27169" s="65"/>
      <c r="F27169" s="65"/>
      <c r="G27169" s="145"/>
    </row>
    <row r="27170" spans="1:7">
      <c r="A27170" s="65"/>
      <c r="B27170" s="65"/>
      <c r="C27170" s="65"/>
      <c r="D27170" s="65"/>
      <c r="E27170" s="65"/>
      <c r="F27170" s="65"/>
      <c r="G27170" s="145"/>
    </row>
    <row r="27171" spans="1:7">
      <c r="A27171" s="65"/>
      <c r="B27171" s="65"/>
      <c r="C27171" s="65"/>
      <c r="D27171" s="65"/>
      <c r="E27171" s="65"/>
      <c r="F27171" s="65"/>
      <c r="G27171" s="145"/>
    </row>
    <row r="27172" spans="1:7">
      <c r="A27172" s="65"/>
      <c r="B27172" s="65"/>
      <c r="C27172" s="65"/>
      <c r="D27172" s="65"/>
      <c r="E27172" s="65"/>
      <c r="F27172" s="65"/>
      <c r="G27172" s="145"/>
    </row>
    <row r="27173" spans="1:7">
      <c r="A27173" s="65"/>
      <c r="B27173" s="65"/>
      <c r="C27173" s="65"/>
      <c r="D27173" s="65"/>
      <c r="E27173" s="65"/>
      <c r="F27173" s="65"/>
      <c r="G27173" s="145"/>
    </row>
    <row r="27174" spans="1:7">
      <c r="A27174" s="65"/>
      <c r="B27174" s="65"/>
      <c r="C27174" s="65"/>
      <c r="D27174" s="65"/>
      <c r="E27174" s="65"/>
      <c r="F27174" s="65"/>
      <c r="G27174" s="145"/>
    </row>
    <row r="27175" spans="1:7">
      <c r="A27175" s="65"/>
      <c r="B27175" s="65"/>
      <c r="C27175" s="65"/>
      <c r="D27175" s="65"/>
      <c r="E27175" s="65"/>
      <c r="F27175" s="65"/>
      <c r="G27175" s="145"/>
    </row>
    <row r="27176" spans="1:7">
      <c r="A27176" s="65"/>
      <c r="B27176" s="65"/>
      <c r="C27176" s="65"/>
      <c r="D27176" s="65"/>
      <c r="E27176" s="65"/>
      <c r="F27176" s="65"/>
      <c r="G27176" s="145"/>
    </row>
    <row r="27177" spans="1:7">
      <c r="A27177" s="65"/>
      <c r="B27177" s="65"/>
      <c r="C27177" s="65"/>
      <c r="D27177" s="65"/>
      <c r="E27177" s="65"/>
      <c r="F27177" s="65"/>
      <c r="G27177" s="145"/>
    </row>
    <row r="27178" spans="1:7">
      <c r="A27178" s="65"/>
      <c r="B27178" s="65"/>
      <c r="C27178" s="65"/>
      <c r="D27178" s="65"/>
      <c r="E27178" s="65"/>
      <c r="F27178" s="65"/>
      <c r="G27178" s="145"/>
    </row>
    <row r="27179" spans="1:7">
      <c r="A27179" s="65"/>
      <c r="B27179" s="65"/>
      <c r="C27179" s="65"/>
      <c r="D27179" s="65"/>
      <c r="E27179" s="65"/>
      <c r="F27179" s="65"/>
      <c r="G27179" s="145"/>
    </row>
    <row r="27180" spans="1:7">
      <c r="A27180" s="65"/>
      <c r="B27180" s="65"/>
      <c r="C27180" s="65"/>
      <c r="D27180" s="65"/>
      <c r="E27180" s="65"/>
      <c r="F27180" s="65"/>
      <c r="G27180" s="145"/>
    </row>
    <row r="27181" spans="1:7">
      <c r="A27181" s="65"/>
      <c r="B27181" s="65"/>
      <c r="C27181" s="65"/>
      <c r="D27181" s="65"/>
      <c r="E27181" s="65"/>
      <c r="F27181" s="65"/>
      <c r="G27181" s="145"/>
    </row>
    <row r="27182" spans="1:7">
      <c r="A27182" s="65"/>
      <c r="B27182" s="65"/>
      <c r="C27182" s="65"/>
      <c r="D27182" s="65"/>
      <c r="E27182" s="65"/>
      <c r="F27182" s="65"/>
      <c r="G27182" s="145"/>
    </row>
    <row r="27183" spans="1:7">
      <c r="A27183" s="65"/>
      <c r="B27183" s="65"/>
      <c r="C27183" s="65"/>
      <c r="D27183" s="65"/>
      <c r="E27183" s="65"/>
      <c r="F27183" s="65"/>
      <c r="G27183" s="145"/>
    </row>
    <row r="27184" spans="1:7">
      <c r="A27184" s="65"/>
      <c r="B27184" s="65"/>
      <c r="C27184" s="65"/>
      <c r="D27184" s="65"/>
      <c r="E27184" s="65"/>
      <c r="F27184" s="65"/>
      <c r="G27184" s="145"/>
    </row>
    <row r="27185" spans="1:7">
      <c r="A27185" s="65"/>
      <c r="B27185" s="65"/>
      <c r="C27185" s="65"/>
      <c r="D27185" s="65"/>
      <c r="E27185" s="65"/>
      <c r="F27185" s="65"/>
      <c r="G27185" s="145"/>
    </row>
    <row r="27186" spans="1:7">
      <c r="A27186" s="65"/>
      <c r="B27186" s="65"/>
      <c r="C27186" s="65"/>
      <c r="D27186" s="65"/>
      <c r="E27186" s="65"/>
      <c r="F27186" s="65"/>
      <c r="G27186" s="145"/>
    </row>
    <row r="27187" spans="1:7">
      <c r="A27187" s="65"/>
      <c r="B27187" s="65"/>
      <c r="C27187" s="65"/>
      <c r="D27187" s="65"/>
      <c r="E27187" s="65"/>
      <c r="F27187" s="65"/>
      <c r="G27187" s="145"/>
    </row>
    <row r="27188" spans="1:7">
      <c r="A27188" s="65"/>
      <c r="B27188" s="65"/>
      <c r="C27188" s="65"/>
      <c r="D27188" s="65"/>
      <c r="E27188" s="65"/>
      <c r="F27188" s="65"/>
      <c r="G27188" s="145"/>
    </row>
    <row r="27189" spans="1:7">
      <c r="A27189" s="65"/>
      <c r="B27189" s="65"/>
      <c r="C27189" s="65"/>
      <c r="D27189" s="65"/>
      <c r="E27189" s="65"/>
      <c r="F27189" s="65"/>
      <c r="G27189" s="145"/>
    </row>
    <row r="27190" spans="1:7">
      <c r="A27190" s="65"/>
      <c r="B27190" s="65"/>
      <c r="C27190" s="65"/>
      <c r="D27190" s="65"/>
      <c r="E27190" s="65"/>
      <c r="F27190" s="65"/>
      <c r="G27190" s="145"/>
    </row>
    <row r="27191" spans="1:7">
      <c r="A27191" s="65"/>
      <c r="B27191" s="65"/>
      <c r="C27191" s="65"/>
      <c r="D27191" s="65"/>
      <c r="E27191" s="65"/>
      <c r="F27191" s="65"/>
      <c r="G27191" s="145"/>
    </row>
    <row r="27192" spans="1:7">
      <c r="A27192" s="65"/>
      <c r="B27192" s="65"/>
      <c r="C27192" s="65"/>
      <c r="D27192" s="65"/>
      <c r="E27192" s="65"/>
      <c r="F27192" s="65"/>
      <c r="G27192" s="145"/>
    </row>
    <row r="27193" spans="1:7">
      <c r="A27193" s="65"/>
      <c r="B27193" s="65"/>
      <c r="C27193" s="65"/>
      <c r="D27193" s="65"/>
      <c r="E27193" s="65"/>
      <c r="F27193" s="65"/>
      <c r="G27193" s="145"/>
    </row>
    <row r="27194" spans="1:7">
      <c r="A27194" s="65"/>
      <c r="B27194" s="65"/>
      <c r="C27194" s="65"/>
      <c r="D27194" s="65"/>
      <c r="E27194" s="65"/>
      <c r="F27194" s="65"/>
      <c r="G27194" s="145"/>
    </row>
    <row r="27195" spans="1:7">
      <c r="A27195" s="65"/>
      <c r="B27195" s="65"/>
      <c r="C27195" s="65"/>
      <c r="D27195" s="65"/>
      <c r="E27195" s="65"/>
      <c r="F27195" s="65"/>
      <c r="G27195" s="145"/>
    </row>
    <row r="27196" spans="1:7">
      <c r="A27196" s="65"/>
      <c r="B27196" s="65"/>
      <c r="C27196" s="65"/>
      <c r="D27196" s="65"/>
      <c r="E27196" s="65"/>
      <c r="F27196" s="65"/>
      <c r="G27196" s="145"/>
    </row>
    <row r="27197" spans="1:7">
      <c r="A27197" s="65"/>
      <c r="B27197" s="65"/>
      <c r="C27197" s="65"/>
      <c r="D27197" s="65"/>
      <c r="E27197" s="65"/>
      <c r="F27197" s="65"/>
      <c r="G27197" s="145"/>
    </row>
    <row r="27198" spans="1:7">
      <c r="A27198" s="65"/>
      <c r="B27198" s="65"/>
      <c r="C27198" s="65"/>
      <c r="D27198" s="65"/>
      <c r="E27198" s="65"/>
      <c r="F27198" s="65"/>
      <c r="G27198" s="145"/>
    </row>
    <row r="27199" spans="1:7">
      <c r="A27199" s="65"/>
      <c r="B27199" s="65"/>
      <c r="C27199" s="65"/>
      <c r="D27199" s="65"/>
      <c r="E27199" s="65"/>
      <c r="F27199" s="65"/>
      <c r="G27199" s="145"/>
    </row>
    <row r="27200" spans="1:7">
      <c r="A27200" s="65"/>
      <c r="B27200" s="65"/>
      <c r="C27200" s="65"/>
      <c r="D27200" s="65"/>
      <c r="E27200" s="65"/>
      <c r="F27200" s="65"/>
      <c r="G27200" s="145"/>
    </row>
    <row r="27201" spans="1:7">
      <c r="A27201" s="65"/>
      <c r="B27201" s="65"/>
      <c r="C27201" s="65"/>
      <c r="D27201" s="65"/>
      <c r="E27201" s="65"/>
      <c r="F27201" s="65"/>
      <c r="G27201" s="145"/>
    </row>
    <row r="27202" spans="1:7">
      <c r="A27202" s="65"/>
      <c r="B27202" s="65"/>
      <c r="C27202" s="65"/>
      <c r="D27202" s="65"/>
      <c r="E27202" s="65"/>
      <c r="F27202" s="65"/>
      <c r="G27202" s="145"/>
    </row>
    <row r="27203" spans="1:7">
      <c r="A27203" s="65"/>
      <c r="B27203" s="65"/>
      <c r="C27203" s="65"/>
      <c r="D27203" s="65"/>
      <c r="E27203" s="65"/>
      <c r="F27203" s="65"/>
      <c r="G27203" s="145"/>
    </row>
    <row r="27204" spans="1:7">
      <c r="A27204" s="65"/>
      <c r="B27204" s="65"/>
      <c r="C27204" s="65"/>
      <c r="D27204" s="65"/>
      <c r="E27204" s="65"/>
      <c r="F27204" s="65"/>
      <c r="G27204" s="145"/>
    </row>
    <row r="27205" spans="1:7">
      <c r="A27205" s="65"/>
      <c r="B27205" s="65"/>
      <c r="C27205" s="65"/>
      <c r="D27205" s="65"/>
      <c r="E27205" s="65"/>
      <c r="F27205" s="65"/>
      <c r="G27205" s="145"/>
    </row>
    <row r="27206" spans="1:7">
      <c r="A27206" s="65"/>
      <c r="B27206" s="65"/>
      <c r="C27206" s="65"/>
      <c r="D27206" s="65"/>
      <c r="E27206" s="65"/>
      <c r="F27206" s="65"/>
      <c r="G27206" s="145"/>
    </row>
    <row r="27207" spans="1:7">
      <c r="A27207" s="65"/>
      <c r="B27207" s="65"/>
      <c r="C27207" s="65"/>
      <c r="D27207" s="65"/>
      <c r="E27207" s="65"/>
      <c r="F27207" s="65"/>
      <c r="G27207" s="145"/>
    </row>
    <row r="27208" spans="1:7">
      <c r="A27208" s="65"/>
      <c r="B27208" s="65"/>
      <c r="C27208" s="65"/>
      <c r="D27208" s="65"/>
      <c r="E27208" s="65"/>
      <c r="F27208" s="65"/>
      <c r="G27208" s="145"/>
    </row>
    <row r="27209" spans="1:7">
      <c r="A27209" s="65"/>
      <c r="B27209" s="65"/>
      <c r="C27209" s="65"/>
      <c r="D27209" s="65"/>
      <c r="E27209" s="65"/>
      <c r="F27209" s="65"/>
      <c r="G27209" s="145"/>
    </row>
    <row r="27210" spans="1:7">
      <c r="A27210" s="65"/>
      <c r="B27210" s="65"/>
      <c r="C27210" s="65"/>
      <c r="D27210" s="65"/>
      <c r="E27210" s="65"/>
      <c r="F27210" s="65"/>
      <c r="G27210" s="145"/>
    </row>
    <row r="27211" spans="1:7">
      <c r="A27211" s="65"/>
      <c r="B27211" s="65"/>
      <c r="C27211" s="65"/>
      <c r="D27211" s="65"/>
      <c r="E27211" s="65"/>
      <c r="F27211" s="65"/>
      <c r="G27211" s="145"/>
    </row>
    <row r="27212" spans="1:7">
      <c r="A27212" s="65"/>
      <c r="B27212" s="65"/>
      <c r="C27212" s="65"/>
      <c r="D27212" s="65"/>
      <c r="E27212" s="65"/>
      <c r="F27212" s="65"/>
      <c r="G27212" s="145"/>
    </row>
    <row r="27213" spans="1:7">
      <c r="A27213" s="65"/>
      <c r="B27213" s="65"/>
      <c r="C27213" s="65"/>
      <c r="D27213" s="65"/>
      <c r="E27213" s="65"/>
      <c r="F27213" s="65"/>
      <c r="G27213" s="145"/>
    </row>
    <row r="27214" spans="1:7">
      <c r="A27214" s="65"/>
      <c r="B27214" s="65"/>
      <c r="C27214" s="65"/>
      <c r="D27214" s="65"/>
      <c r="E27214" s="65"/>
      <c r="F27214" s="65"/>
      <c r="G27214" s="145"/>
    </row>
    <row r="27215" spans="1:7">
      <c r="A27215" s="65"/>
      <c r="B27215" s="65"/>
      <c r="C27215" s="65"/>
      <c r="D27215" s="65"/>
      <c r="E27215" s="65"/>
      <c r="F27215" s="65"/>
      <c r="G27215" s="145"/>
    </row>
    <row r="27216" spans="1:7">
      <c r="A27216" s="65"/>
      <c r="B27216" s="65"/>
      <c r="C27216" s="65"/>
      <c r="D27216" s="65"/>
      <c r="E27216" s="65"/>
      <c r="F27216" s="65"/>
      <c r="G27216" s="145"/>
    </row>
    <row r="27217" spans="1:7">
      <c r="A27217" s="65"/>
      <c r="B27217" s="65"/>
      <c r="C27217" s="65"/>
      <c r="D27217" s="65"/>
      <c r="E27217" s="65"/>
      <c r="F27217" s="65"/>
      <c r="G27217" s="145"/>
    </row>
    <row r="27218" spans="1:7">
      <c r="A27218" s="65"/>
      <c r="B27218" s="65"/>
      <c r="C27218" s="65"/>
      <c r="D27218" s="65"/>
      <c r="E27218" s="65"/>
      <c r="F27218" s="65"/>
      <c r="G27218" s="145"/>
    </row>
    <row r="27219" spans="1:7">
      <c r="A27219" s="65"/>
      <c r="B27219" s="65"/>
      <c r="C27219" s="65"/>
      <c r="D27219" s="65"/>
      <c r="E27219" s="65"/>
      <c r="F27219" s="65"/>
      <c r="G27219" s="145"/>
    </row>
    <row r="27220" spans="1:7">
      <c r="A27220" s="65"/>
      <c r="B27220" s="65"/>
      <c r="C27220" s="65"/>
      <c r="D27220" s="65"/>
      <c r="E27220" s="65"/>
      <c r="F27220" s="65"/>
      <c r="G27220" s="145"/>
    </row>
    <row r="27221" spans="1:7">
      <c r="A27221" s="65"/>
      <c r="B27221" s="65"/>
      <c r="C27221" s="65"/>
      <c r="D27221" s="65"/>
      <c r="E27221" s="65"/>
      <c r="F27221" s="65"/>
      <c r="G27221" s="145"/>
    </row>
    <row r="27222" spans="1:7">
      <c r="A27222" s="65"/>
      <c r="B27222" s="65"/>
      <c r="C27222" s="65"/>
      <c r="D27222" s="65"/>
      <c r="E27222" s="65"/>
      <c r="F27222" s="65"/>
      <c r="G27222" s="145"/>
    </row>
    <row r="27223" spans="1:7">
      <c r="A27223" s="65"/>
      <c r="B27223" s="65"/>
      <c r="C27223" s="65"/>
      <c r="D27223" s="65"/>
      <c r="E27223" s="65"/>
      <c r="F27223" s="65"/>
      <c r="G27223" s="145"/>
    </row>
    <row r="27224" spans="1:7">
      <c r="A27224" s="65"/>
      <c r="B27224" s="65"/>
      <c r="C27224" s="65"/>
      <c r="D27224" s="65"/>
      <c r="E27224" s="65"/>
      <c r="F27224" s="65"/>
      <c r="G27224" s="145"/>
    </row>
    <row r="27225" spans="1:7">
      <c r="A27225" s="65"/>
      <c r="B27225" s="65"/>
      <c r="C27225" s="65"/>
      <c r="D27225" s="65"/>
      <c r="E27225" s="65"/>
      <c r="F27225" s="65"/>
      <c r="G27225" s="145"/>
    </row>
    <row r="27226" spans="1:7">
      <c r="A27226" s="65"/>
      <c r="B27226" s="65"/>
      <c r="C27226" s="65"/>
      <c r="D27226" s="65"/>
      <c r="E27226" s="65"/>
      <c r="F27226" s="65"/>
      <c r="G27226" s="145"/>
    </row>
    <row r="27227" spans="1:7">
      <c r="A27227" s="65"/>
      <c r="B27227" s="65"/>
      <c r="C27227" s="65"/>
      <c r="D27227" s="65"/>
      <c r="E27227" s="65"/>
      <c r="F27227" s="65"/>
      <c r="G27227" s="145"/>
    </row>
    <row r="27228" spans="1:7">
      <c r="A27228" s="65"/>
      <c r="B27228" s="65"/>
      <c r="C27228" s="65"/>
      <c r="D27228" s="65"/>
      <c r="E27228" s="65"/>
      <c r="F27228" s="65"/>
      <c r="G27228" s="145"/>
    </row>
    <row r="27229" spans="1:7">
      <c r="A27229" s="65"/>
      <c r="B27229" s="65"/>
      <c r="C27229" s="65"/>
      <c r="D27229" s="65"/>
      <c r="E27229" s="65"/>
      <c r="F27229" s="65"/>
      <c r="G27229" s="145"/>
    </row>
    <row r="27230" spans="1:7">
      <c r="A27230" s="65"/>
      <c r="B27230" s="65"/>
      <c r="C27230" s="65"/>
      <c r="D27230" s="65"/>
      <c r="E27230" s="65"/>
      <c r="F27230" s="65"/>
      <c r="G27230" s="145"/>
    </row>
    <row r="27231" spans="1:7">
      <c r="A27231" s="65"/>
      <c r="B27231" s="65"/>
      <c r="C27231" s="65"/>
      <c r="D27231" s="65"/>
      <c r="E27231" s="65"/>
      <c r="F27231" s="65"/>
      <c r="G27231" s="145"/>
    </row>
    <row r="27232" spans="1:7">
      <c r="A27232" s="65"/>
      <c r="B27232" s="65"/>
      <c r="C27232" s="65"/>
      <c r="D27232" s="65"/>
      <c r="E27232" s="65"/>
      <c r="F27232" s="65"/>
      <c r="G27232" s="145"/>
    </row>
    <row r="27233" spans="1:7">
      <c r="A27233" s="65"/>
      <c r="B27233" s="65"/>
      <c r="C27233" s="65"/>
      <c r="D27233" s="65"/>
      <c r="E27233" s="65"/>
      <c r="F27233" s="65"/>
      <c r="G27233" s="145"/>
    </row>
    <row r="27234" spans="1:7">
      <c r="A27234" s="65"/>
      <c r="B27234" s="65"/>
      <c r="C27234" s="65"/>
      <c r="D27234" s="65"/>
      <c r="E27234" s="65"/>
      <c r="F27234" s="65"/>
      <c r="G27234" s="145"/>
    </row>
    <row r="27235" spans="1:7">
      <c r="A27235" s="65"/>
      <c r="B27235" s="65"/>
      <c r="C27235" s="65"/>
      <c r="D27235" s="65"/>
      <c r="E27235" s="65"/>
      <c r="F27235" s="65"/>
      <c r="G27235" s="145"/>
    </row>
    <row r="27236" spans="1:7">
      <c r="A27236" s="65"/>
      <c r="B27236" s="65"/>
      <c r="C27236" s="65"/>
      <c r="D27236" s="65"/>
      <c r="E27236" s="65"/>
      <c r="F27236" s="65"/>
      <c r="G27236" s="145"/>
    </row>
    <row r="27237" spans="1:7">
      <c r="A27237" s="65"/>
      <c r="B27237" s="65"/>
      <c r="C27237" s="65"/>
      <c r="D27237" s="65"/>
      <c r="E27237" s="65"/>
      <c r="F27237" s="65"/>
      <c r="G27237" s="145"/>
    </row>
    <row r="27238" spans="1:7">
      <c r="A27238" s="65"/>
      <c r="B27238" s="65"/>
      <c r="C27238" s="65"/>
      <c r="D27238" s="65"/>
      <c r="E27238" s="65"/>
      <c r="F27238" s="65"/>
      <c r="G27238" s="145"/>
    </row>
    <row r="27239" spans="1:7">
      <c r="A27239" s="65"/>
      <c r="B27239" s="65"/>
      <c r="C27239" s="65"/>
      <c r="D27239" s="65"/>
      <c r="E27239" s="65"/>
      <c r="F27239" s="65"/>
      <c r="G27239" s="145"/>
    </row>
    <row r="27240" spans="1:7">
      <c r="A27240" s="65"/>
      <c r="B27240" s="65"/>
      <c r="C27240" s="65"/>
      <c r="D27240" s="65"/>
      <c r="E27240" s="65"/>
      <c r="F27240" s="65"/>
      <c r="G27240" s="145"/>
    </row>
    <row r="27241" spans="1:7">
      <c r="A27241" s="65"/>
      <c r="B27241" s="65"/>
      <c r="C27241" s="65"/>
      <c r="D27241" s="65"/>
      <c r="E27241" s="65"/>
      <c r="F27241" s="65"/>
      <c r="G27241" s="145"/>
    </row>
    <row r="27242" spans="1:7">
      <c r="A27242" s="65"/>
      <c r="B27242" s="65"/>
      <c r="C27242" s="65"/>
      <c r="D27242" s="65"/>
      <c r="E27242" s="65"/>
      <c r="F27242" s="65"/>
      <c r="G27242" s="145"/>
    </row>
    <row r="27243" spans="1:7">
      <c r="A27243" s="65"/>
      <c r="B27243" s="65"/>
      <c r="C27243" s="65"/>
      <c r="D27243" s="65"/>
      <c r="E27243" s="65"/>
      <c r="F27243" s="65"/>
      <c r="G27243" s="145"/>
    </row>
    <row r="27244" spans="1:7">
      <c r="A27244" s="65"/>
      <c r="B27244" s="65"/>
      <c r="C27244" s="65"/>
      <c r="D27244" s="65"/>
      <c r="E27244" s="65"/>
      <c r="F27244" s="65"/>
      <c r="G27244" s="145"/>
    </row>
    <row r="27245" spans="1:7">
      <c r="A27245" s="65"/>
      <c r="B27245" s="65"/>
      <c r="C27245" s="65"/>
      <c r="D27245" s="65"/>
      <c r="E27245" s="65"/>
      <c r="F27245" s="65"/>
      <c r="G27245" s="145"/>
    </row>
    <row r="27246" spans="1:7">
      <c r="A27246" s="65"/>
      <c r="B27246" s="65"/>
      <c r="C27246" s="65"/>
      <c r="D27246" s="65"/>
      <c r="E27246" s="65"/>
      <c r="F27246" s="65"/>
      <c r="G27246" s="145"/>
    </row>
    <row r="27247" spans="1:7">
      <c r="A27247" s="65"/>
      <c r="B27247" s="65"/>
      <c r="C27247" s="65"/>
      <c r="D27247" s="65"/>
      <c r="E27247" s="65"/>
      <c r="F27247" s="65"/>
      <c r="G27247" s="145"/>
    </row>
    <row r="27248" spans="1:7">
      <c r="A27248" s="65"/>
      <c r="B27248" s="65"/>
      <c r="C27248" s="65"/>
      <c r="D27248" s="65"/>
      <c r="E27248" s="65"/>
      <c r="F27248" s="65"/>
      <c r="G27248" s="145"/>
    </row>
    <row r="27249" spans="1:7">
      <c r="A27249" s="65"/>
      <c r="B27249" s="65"/>
      <c r="C27249" s="65"/>
      <c r="D27249" s="65"/>
      <c r="E27249" s="65"/>
      <c r="F27249" s="65"/>
      <c r="G27249" s="145"/>
    </row>
    <row r="27250" spans="1:7">
      <c r="A27250" s="65"/>
      <c r="B27250" s="65"/>
      <c r="C27250" s="65"/>
      <c r="D27250" s="65"/>
      <c r="E27250" s="65"/>
      <c r="F27250" s="65"/>
      <c r="G27250" s="145"/>
    </row>
    <row r="27251" spans="1:7">
      <c r="A27251" s="65"/>
      <c r="B27251" s="65"/>
      <c r="C27251" s="65"/>
      <c r="D27251" s="65"/>
      <c r="E27251" s="65"/>
      <c r="F27251" s="65"/>
      <c r="G27251" s="145"/>
    </row>
    <row r="27252" spans="1:7">
      <c r="A27252" s="65"/>
      <c r="B27252" s="65"/>
      <c r="C27252" s="65"/>
      <c r="D27252" s="65"/>
      <c r="E27252" s="65"/>
      <c r="F27252" s="65"/>
      <c r="G27252" s="145"/>
    </row>
    <row r="27253" spans="1:7">
      <c r="A27253" s="65"/>
      <c r="B27253" s="65"/>
      <c r="C27253" s="65"/>
      <c r="D27253" s="65"/>
      <c r="E27253" s="65"/>
      <c r="F27253" s="65"/>
      <c r="G27253" s="145"/>
    </row>
    <row r="27254" spans="1:7">
      <c r="A27254" s="65"/>
      <c r="B27254" s="65"/>
      <c r="C27254" s="65"/>
      <c r="D27254" s="65"/>
      <c r="E27254" s="65"/>
      <c r="F27254" s="65"/>
      <c r="G27254" s="145"/>
    </row>
    <row r="27255" spans="1:7">
      <c r="A27255" s="65"/>
      <c r="B27255" s="65"/>
      <c r="C27255" s="65"/>
      <c r="D27255" s="65"/>
      <c r="E27255" s="65"/>
      <c r="F27255" s="65"/>
      <c r="G27255" s="145"/>
    </row>
    <row r="27256" spans="1:7">
      <c r="A27256" s="65"/>
      <c r="B27256" s="65"/>
      <c r="C27256" s="65"/>
      <c r="D27256" s="65"/>
      <c r="E27256" s="65"/>
      <c r="F27256" s="65"/>
      <c r="G27256" s="145"/>
    </row>
    <row r="27257" spans="1:7">
      <c r="A27257" s="65"/>
      <c r="B27257" s="65"/>
      <c r="C27257" s="65"/>
      <c r="D27257" s="65"/>
      <c r="E27257" s="65"/>
      <c r="F27257" s="65"/>
      <c r="G27257" s="145"/>
    </row>
    <row r="27258" spans="1:7">
      <c r="A27258" s="65"/>
      <c r="B27258" s="65"/>
      <c r="C27258" s="65"/>
      <c r="D27258" s="65"/>
      <c r="E27258" s="65"/>
      <c r="F27258" s="65"/>
      <c r="G27258" s="145"/>
    </row>
    <row r="27259" spans="1:7">
      <c r="A27259" s="65"/>
      <c r="B27259" s="65"/>
      <c r="C27259" s="65"/>
      <c r="D27259" s="65"/>
      <c r="E27259" s="65"/>
      <c r="F27259" s="65"/>
      <c r="G27259" s="145"/>
    </row>
    <row r="27260" spans="1:7">
      <c r="A27260" s="65"/>
      <c r="B27260" s="65"/>
      <c r="C27260" s="65"/>
      <c r="D27260" s="65"/>
      <c r="E27260" s="65"/>
      <c r="F27260" s="65"/>
      <c r="G27260" s="145"/>
    </row>
    <row r="27261" spans="1:7">
      <c r="A27261" s="65"/>
      <c r="B27261" s="65"/>
      <c r="C27261" s="65"/>
      <c r="D27261" s="65"/>
      <c r="E27261" s="65"/>
      <c r="F27261" s="65"/>
      <c r="G27261" s="145"/>
    </row>
    <row r="27262" spans="1:7">
      <c r="A27262" s="65"/>
      <c r="B27262" s="65"/>
      <c r="C27262" s="65"/>
      <c r="D27262" s="65"/>
      <c r="E27262" s="65"/>
      <c r="F27262" s="65"/>
      <c r="G27262" s="145"/>
    </row>
    <row r="27263" spans="1:7">
      <c r="A27263" s="65"/>
      <c r="B27263" s="65"/>
      <c r="C27263" s="65"/>
      <c r="D27263" s="65"/>
      <c r="E27263" s="65"/>
      <c r="F27263" s="65"/>
      <c r="G27263" s="145"/>
    </row>
    <row r="27264" spans="1:7">
      <c r="A27264" s="65"/>
      <c r="B27264" s="65"/>
      <c r="C27264" s="65"/>
      <c r="D27264" s="65"/>
      <c r="E27264" s="65"/>
      <c r="F27264" s="65"/>
      <c r="G27264" s="145"/>
    </row>
    <row r="27265" spans="1:7">
      <c r="A27265" s="65"/>
      <c r="B27265" s="65"/>
      <c r="C27265" s="65"/>
      <c r="D27265" s="65"/>
      <c r="E27265" s="65"/>
      <c r="F27265" s="65"/>
      <c r="G27265" s="145"/>
    </row>
    <row r="27266" spans="1:7">
      <c r="A27266" s="65"/>
      <c r="B27266" s="65"/>
      <c r="C27266" s="65"/>
      <c r="D27266" s="65"/>
      <c r="E27266" s="65"/>
      <c r="F27266" s="65"/>
      <c r="G27266" s="145"/>
    </row>
    <row r="27267" spans="1:7">
      <c r="A27267" s="65"/>
      <c r="B27267" s="65"/>
      <c r="C27267" s="65"/>
      <c r="D27267" s="65"/>
      <c r="E27267" s="65"/>
      <c r="F27267" s="65"/>
      <c r="G27267" s="145"/>
    </row>
    <row r="27268" spans="1:7">
      <c r="A27268" s="65"/>
      <c r="B27268" s="65"/>
      <c r="C27268" s="65"/>
      <c r="D27268" s="65"/>
      <c r="E27268" s="65"/>
      <c r="F27268" s="65"/>
      <c r="G27268" s="145"/>
    </row>
    <row r="27269" spans="1:7">
      <c r="A27269" s="65"/>
      <c r="B27269" s="65"/>
      <c r="C27269" s="65"/>
      <c r="D27269" s="65"/>
      <c r="E27269" s="65"/>
      <c r="F27269" s="65"/>
      <c r="G27269" s="145"/>
    </row>
    <row r="27270" spans="1:7">
      <c r="A27270" s="65"/>
      <c r="B27270" s="65"/>
      <c r="C27270" s="65"/>
      <c r="D27270" s="65"/>
      <c r="E27270" s="65"/>
      <c r="F27270" s="65"/>
      <c r="G27270" s="145"/>
    </row>
    <row r="27271" spans="1:7">
      <c r="A27271" s="65"/>
      <c r="B27271" s="65"/>
      <c r="C27271" s="65"/>
      <c r="D27271" s="65"/>
      <c r="E27271" s="65"/>
      <c r="F27271" s="65"/>
      <c r="G27271" s="145"/>
    </row>
    <row r="27272" spans="1:7">
      <c r="A27272" s="65"/>
      <c r="B27272" s="65"/>
      <c r="C27272" s="65"/>
      <c r="D27272" s="65"/>
      <c r="E27272" s="65"/>
      <c r="F27272" s="65"/>
      <c r="G27272" s="145"/>
    </row>
    <row r="27273" spans="1:7">
      <c r="A27273" s="65"/>
      <c r="B27273" s="65"/>
      <c r="C27273" s="65"/>
      <c r="D27273" s="65"/>
      <c r="E27273" s="65"/>
      <c r="F27273" s="65"/>
      <c r="G27273" s="145"/>
    </row>
    <row r="27274" spans="1:7">
      <c r="A27274" s="65"/>
      <c r="B27274" s="65"/>
      <c r="C27274" s="65"/>
      <c r="D27274" s="65"/>
      <c r="E27274" s="65"/>
      <c r="F27274" s="65"/>
      <c r="G27274" s="145"/>
    </row>
    <row r="27275" spans="1:7">
      <c r="A27275" s="65"/>
      <c r="B27275" s="65"/>
      <c r="C27275" s="65"/>
      <c r="D27275" s="65"/>
      <c r="E27275" s="65"/>
      <c r="F27275" s="65"/>
      <c r="G27275" s="145"/>
    </row>
    <row r="27276" spans="1:7">
      <c r="A27276" s="65"/>
      <c r="B27276" s="65"/>
      <c r="C27276" s="65"/>
      <c r="D27276" s="65"/>
      <c r="E27276" s="65"/>
      <c r="F27276" s="65"/>
      <c r="G27276" s="145"/>
    </row>
    <row r="27277" spans="1:7">
      <c r="A27277" s="65"/>
      <c r="B27277" s="65"/>
      <c r="C27277" s="65"/>
      <c r="D27277" s="65"/>
      <c r="E27277" s="65"/>
      <c r="F27277" s="65"/>
      <c r="G27277" s="145"/>
    </row>
    <row r="27278" spans="1:7">
      <c r="A27278" s="65"/>
      <c r="B27278" s="65"/>
      <c r="C27278" s="65"/>
      <c r="D27278" s="65"/>
      <c r="E27278" s="65"/>
      <c r="F27278" s="65"/>
      <c r="G27278" s="145"/>
    </row>
    <row r="27279" spans="1:7">
      <c r="A27279" s="65"/>
      <c r="B27279" s="65"/>
      <c r="C27279" s="65"/>
      <c r="D27279" s="65"/>
      <c r="E27279" s="65"/>
      <c r="F27279" s="65"/>
      <c r="G27279" s="145"/>
    </row>
    <row r="27280" spans="1:7">
      <c r="A27280" s="65"/>
      <c r="B27280" s="65"/>
      <c r="C27280" s="65"/>
      <c r="D27280" s="65"/>
      <c r="E27280" s="65"/>
      <c r="F27280" s="65"/>
      <c r="G27280" s="145"/>
    </row>
    <row r="27281" spans="1:7">
      <c r="A27281" s="65"/>
      <c r="B27281" s="65"/>
      <c r="C27281" s="65"/>
      <c r="D27281" s="65"/>
      <c r="E27281" s="65"/>
      <c r="F27281" s="65"/>
      <c r="G27281" s="145"/>
    </row>
    <row r="27282" spans="1:7">
      <c r="A27282" s="65"/>
      <c r="B27282" s="65"/>
      <c r="C27282" s="65"/>
      <c r="D27282" s="65"/>
      <c r="E27282" s="65"/>
      <c r="F27282" s="65"/>
      <c r="G27282" s="145"/>
    </row>
    <row r="27283" spans="1:7">
      <c r="A27283" s="65"/>
      <c r="B27283" s="65"/>
      <c r="C27283" s="65"/>
      <c r="D27283" s="65"/>
      <c r="E27283" s="65"/>
      <c r="F27283" s="65"/>
      <c r="G27283" s="145"/>
    </row>
    <row r="27284" spans="1:7">
      <c r="A27284" s="65"/>
      <c r="B27284" s="65"/>
      <c r="C27284" s="65"/>
      <c r="D27284" s="65"/>
      <c r="E27284" s="65"/>
      <c r="F27284" s="65"/>
      <c r="G27284" s="145"/>
    </row>
    <row r="27285" spans="1:7">
      <c r="A27285" s="65"/>
      <c r="B27285" s="65"/>
      <c r="C27285" s="65"/>
      <c r="D27285" s="65"/>
      <c r="E27285" s="65"/>
      <c r="F27285" s="65"/>
      <c r="G27285" s="145"/>
    </row>
    <row r="27286" spans="1:7">
      <c r="A27286" s="65"/>
      <c r="B27286" s="65"/>
      <c r="C27286" s="65"/>
      <c r="D27286" s="65"/>
      <c r="E27286" s="65"/>
      <c r="F27286" s="65"/>
      <c r="G27286" s="145"/>
    </row>
    <row r="27287" spans="1:7">
      <c r="A27287" s="65"/>
      <c r="B27287" s="65"/>
      <c r="C27287" s="65"/>
      <c r="D27287" s="65"/>
      <c r="E27287" s="65"/>
      <c r="F27287" s="65"/>
      <c r="G27287" s="145"/>
    </row>
    <row r="27288" spans="1:7">
      <c r="A27288" s="65"/>
      <c r="B27288" s="65"/>
      <c r="C27288" s="65"/>
      <c r="D27288" s="65"/>
      <c r="E27288" s="65"/>
      <c r="F27288" s="65"/>
      <c r="G27288" s="145"/>
    </row>
    <row r="27289" spans="1:7">
      <c r="A27289" s="65"/>
      <c r="B27289" s="65"/>
      <c r="C27289" s="65"/>
      <c r="D27289" s="65"/>
      <c r="E27289" s="65"/>
      <c r="F27289" s="65"/>
      <c r="G27289" s="145"/>
    </row>
    <row r="27290" spans="1:7">
      <c r="A27290" s="65"/>
      <c r="B27290" s="65"/>
      <c r="C27290" s="65"/>
      <c r="D27290" s="65"/>
      <c r="E27290" s="65"/>
      <c r="F27290" s="65"/>
      <c r="G27290" s="145"/>
    </row>
    <row r="27291" spans="1:7">
      <c r="A27291" s="65"/>
      <c r="B27291" s="65"/>
      <c r="C27291" s="65"/>
      <c r="D27291" s="65"/>
      <c r="E27291" s="65"/>
      <c r="F27291" s="65"/>
      <c r="G27291" s="145"/>
    </row>
    <row r="27292" spans="1:7">
      <c r="A27292" s="65"/>
      <c r="B27292" s="65"/>
      <c r="C27292" s="65"/>
      <c r="D27292" s="65"/>
      <c r="E27292" s="65"/>
      <c r="F27292" s="65"/>
      <c r="G27292" s="145"/>
    </row>
    <row r="27293" spans="1:7">
      <c r="A27293" s="65"/>
      <c r="B27293" s="65"/>
      <c r="C27293" s="65"/>
      <c r="D27293" s="65"/>
      <c r="E27293" s="65"/>
      <c r="F27293" s="65"/>
      <c r="G27293" s="145"/>
    </row>
    <row r="27294" spans="1:7">
      <c r="A27294" s="65"/>
      <c r="B27294" s="65"/>
      <c r="C27294" s="65"/>
      <c r="D27294" s="65"/>
      <c r="E27294" s="65"/>
      <c r="F27294" s="65"/>
      <c r="G27294" s="145"/>
    </row>
    <row r="27295" spans="1:7">
      <c r="A27295" s="65"/>
      <c r="B27295" s="65"/>
      <c r="C27295" s="65"/>
      <c r="D27295" s="65"/>
      <c r="E27295" s="65"/>
      <c r="F27295" s="65"/>
      <c r="G27295" s="145"/>
    </row>
    <row r="27296" spans="1:7">
      <c r="A27296" s="65"/>
      <c r="B27296" s="65"/>
      <c r="C27296" s="65"/>
      <c r="D27296" s="65"/>
      <c r="E27296" s="65"/>
      <c r="F27296" s="65"/>
      <c r="G27296" s="145"/>
    </row>
    <row r="27297" spans="1:7">
      <c r="A27297" s="65"/>
      <c r="B27297" s="65"/>
      <c r="C27297" s="65"/>
      <c r="D27297" s="65"/>
      <c r="E27297" s="65"/>
      <c r="F27297" s="65"/>
      <c r="G27297" s="145"/>
    </row>
    <row r="27298" spans="1:7">
      <c r="A27298" s="65"/>
      <c r="B27298" s="65"/>
      <c r="C27298" s="65"/>
      <c r="D27298" s="65"/>
      <c r="E27298" s="65"/>
      <c r="F27298" s="65"/>
      <c r="G27298" s="145"/>
    </row>
    <row r="27299" spans="1:7">
      <c r="A27299" s="65"/>
      <c r="B27299" s="65"/>
      <c r="C27299" s="65"/>
      <c r="D27299" s="65"/>
      <c r="E27299" s="65"/>
      <c r="F27299" s="65"/>
      <c r="G27299" s="145"/>
    </row>
    <row r="27300" spans="1:7">
      <c r="A27300" s="65"/>
      <c r="B27300" s="65"/>
      <c r="C27300" s="65"/>
      <c r="D27300" s="65"/>
      <c r="E27300" s="65"/>
      <c r="F27300" s="65"/>
      <c r="G27300" s="145"/>
    </row>
    <row r="27301" spans="1:7">
      <c r="A27301" s="65"/>
      <c r="B27301" s="65"/>
      <c r="C27301" s="65"/>
      <c r="D27301" s="65"/>
      <c r="E27301" s="65"/>
      <c r="F27301" s="65"/>
      <c r="G27301" s="145"/>
    </row>
    <row r="27302" spans="1:7">
      <c r="A27302" s="65"/>
      <c r="B27302" s="65"/>
      <c r="C27302" s="65"/>
      <c r="D27302" s="65"/>
      <c r="E27302" s="65"/>
      <c r="F27302" s="65"/>
      <c r="G27302" s="145"/>
    </row>
    <row r="27303" spans="1:7">
      <c r="A27303" s="65"/>
      <c r="B27303" s="65"/>
      <c r="C27303" s="65"/>
      <c r="D27303" s="65"/>
      <c r="E27303" s="65"/>
      <c r="F27303" s="65"/>
      <c r="G27303" s="145"/>
    </row>
    <row r="27304" spans="1:7">
      <c r="A27304" s="65"/>
      <c r="B27304" s="65"/>
      <c r="C27304" s="65"/>
      <c r="D27304" s="65"/>
      <c r="E27304" s="65"/>
      <c r="F27304" s="65"/>
      <c r="G27304" s="145"/>
    </row>
    <row r="27305" spans="1:7">
      <c r="A27305" s="65"/>
      <c r="B27305" s="65"/>
      <c r="C27305" s="65"/>
      <c r="D27305" s="65"/>
      <c r="E27305" s="65"/>
      <c r="F27305" s="65"/>
      <c r="G27305" s="145"/>
    </row>
    <row r="27306" spans="1:7">
      <c r="A27306" s="65"/>
      <c r="B27306" s="65"/>
      <c r="C27306" s="65"/>
      <c r="D27306" s="65"/>
      <c r="E27306" s="65"/>
      <c r="F27306" s="65"/>
      <c r="G27306" s="145"/>
    </row>
    <row r="27307" spans="1:7">
      <c r="A27307" s="65"/>
      <c r="B27307" s="65"/>
      <c r="C27307" s="65"/>
      <c r="D27307" s="65"/>
      <c r="E27307" s="65"/>
      <c r="F27307" s="65"/>
      <c r="G27307" s="145"/>
    </row>
    <row r="27308" spans="1:7">
      <c r="A27308" s="65"/>
      <c r="B27308" s="65"/>
      <c r="C27308" s="65"/>
      <c r="D27308" s="65"/>
      <c r="E27308" s="65"/>
      <c r="F27308" s="65"/>
      <c r="G27308" s="145"/>
    </row>
    <row r="27309" spans="1:7">
      <c r="A27309" s="65"/>
      <c r="B27309" s="65"/>
      <c r="C27309" s="65"/>
      <c r="D27309" s="65"/>
      <c r="E27309" s="65"/>
      <c r="F27309" s="65"/>
      <c r="G27309" s="145"/>
    </row>
    <row r="27310" spans="1:7">
      <c r="A27310" s="65"/>
      <c r="B27310" s="65"/>
      <c r="C27310" s="65"/>
      <c r="D27310" s="65"/>
      <c r="E27310" s="65"/>
      <c r="F27310" s="65"/>
      <c r="G27310" s="145"/>
    </row>
    <row r="27311" spans="1:7">
      <c r="A27311" s="65"/>
      <c r="B27311" s="65"/>
      <c r="C27311" s="65"/>
      <c r="D27311" s="65"/>
      <c r="E27311" s="65"/>
      <c r="F27311" s="65"/>
      <c r="G27311" s="145"/>
    </row>
    <row r="27312" spans="1:7">
      <c r="A27312" s="65"/>
      <c r="B27312" s="65"/>
      <c r="C27312" s="65"/>
      <c r="D27312" s="65"/>
      <c r="E27312" s="65"/>
      <c r="F27312" s="65"/>
      <c r="G27312" s="145"/>
    </row>
    <row r="27313" spans="1:7">
      <c r="A27313" s="65"/>
      <c r="B27313" s="65"/>
      <c r="C27313" s="65"/>
      <c r="D27313" s="65"/>
      <c r="E27313" s="65"/>
      <c r="F27313" s="65"/>
      <c r="G27313" s="145"/>
    </row>
    <row r="27314" spans="1:7">
      <c r="A27314" s="65"/>
      <c r="B27314" s="65"/>
      <c r="C27314" s="65"/>
      <c r="D27314" s="65"/>
      <c r="E27314" s="65"/>
      <c r="F27314" s="65"/>
      <c r="G27314" s="145"/>
    </row>
    <row r="27315" spans="1:7">
      <c r="A27315" s="65"/>
      <c r="B27315" s="65"/>
      <c r="C27315" s="65"/>
      <c r="D27315" s="65"/>
      <c r="E27315" s="65"/>
      <c r="F27315" s="65"/>
      <c r="G27315" s="145"/>
    </row>
    <row r="27316" spans="1:7">
      <c r="A27316" s="65"/>
      <c r="B27316" s="65"/>
      <c r="C27316" s="65"/>
      <c r="D27316" s="65"/>
      <c r="E27316" s="65"/>
      <c r="F27316" s="65"/>
      <c r="G27316" s="145"/>
    </row>
    <row r="27317" spans="1:7">
      <c r="A27317" s="65"/>
      <c r="B27317" s="65"/>
      <c r="C27317" s="65"/>
      <c r="D27317" s="65"/>
      <c r="E27317" s="65"/>
      <c r="F27317" s="65"/>
      <c r="G27317" s="145"/>
    </row>
    <row r="27318" spans="1:7">
      <c r="A27318" s="65"/>
      <c r="B27318" s="65"/>
      <c r="C27318" s="65"/>
      <c r="D27318" s="65"/>
      <c r="E27318" s="65"/>
      <c r="F27318" s="65"/>
      <c r="G27318" s="145"/>
    </row>
    <row r="27319" spans="1:7">
      <c r="A27319" s="65"/>
      <c r="B27319" s="65"/>
      <c r="C27319" s="65"/>
      <c r="D27319" s="65"/>
      <c r="E27319" s="65"/>
      <c r="F27319" s="65"/>
      <c r="G27319" s="145"/>
    </row>
    <row r="27320" spans="1:7">
      <c r="A27320" s="65"/>
      <c r="B27320" s="65"/>
      <c r="C27320" s="65"/>
      <c r="D27320" s="65"/>
      <c r="E27320" s="65"/>
      <c r="F27320" s="65"/>
      <c r="G27320" s="145"/>
    </row>
    <row r="27321" spans="1:7">
      <c r="A27321" s="65"/>
      <c r="B27321" s="65"/>
      <c r="C27321" s="65"/>
      <c r="D27321" s="65"/>
      <c r="E27321" s="65"/>
      <c r="F27321" s="65"/>
      <c r="G27321" s="145"/>
    </row>
    <row r="27322" spans="1:7">
      <c r="A27322" s="65"/>
      <c r="B27322" s="65"/>
      <c r="C27322" s="65"/>
      <c r="D27322" s="65"/>
      <c r="E27322" s="65"/>
      <c r="F27322" s="65"/>
      <c r="G27322" s="145"/>
    </row>
    <row r="27323" spans="1:7">
      <c r="A27323" s="65"/>
      <c r="B27323" s="65"/>
      <c r="C27323" s="65"/>
      <c r="D27323" s="65"/>
      <c r="E27323" s="65"/>
      <c r="F27323" s="65"/>
      <c r="G27323" s="145"/>
    </row>
    <row r="27324" spans="1:7">
      <c r="A27324" s="65"/>
      <c r="B27324" s="65"/>
      <c r="C27324" s="65"/>
      <c r="D27324" s="65"/>
      <c r="E27324" s="65"/>
      <c r="F27324" s="65"/>
      <c r="G27324" s="145"/>
    </row>
    <row r="27325" spans="1:7">
      <c r="A27325" s="65"/>
      <c r="B27325" s="65"/>
      <c r="C27325" s="65"/>
      <c r="D27325" s="65"/>
      <c r="E27325" s="65"/>
      <c r="F27325" s="65"/>
      <c r="G27325" s="145"/>
    </row>
    <row r="27326" spans="1:7">
      <c r="A27326" s="65"/>
      <c r="B27326" s="65"/>
      <c r="C27326" s="65"/>
      <c r="D27326" s="65"/>
      <c r="E27326" s="65"/>
      <c r="F27326" s="65"/>
      <c r="G27326" s="145"/>
    </row>
    <row r="27327" spans="1:7">
      <c r="A27327" s="65"/>
      <c r="B27327" s="65"/>
      <c r="C27327" s="65"/>
      <c r="D27327" s="65"/>
      <c r="E27327" s="65"/>
      <c r="F27327" s="65"/>
      <c r="G27327" s="145"/>
    </row>
    <row r="27328" spans="1:7">
      <c r="A27328" s="65"/>
      <c r="B27328" s="65"/>
      <c r="C27328" s="65"/>
      <c r="D27328" s="65"/>
      <c r="E27328" s="65"/>
      <c r="F27328" s="65"/>
      <c r="G27328" s="145"/>
    </row>
    <row r="27329" spans="1:7">
      <c r="A27329" s="65"/>
      <c r="B27329" s="65"/>
      <c r="C27329" s="65"/>
      <c r="D27329" s="65"/>
      <c r="E27329" s="65"/>
      <c r="F27329" s="65"/>
      <c r="G27329" s="145"/>
    </row>
    <row r="27330" spans="1:7">
      <c r="A27330" s="65"/>
      <c r="B27330" s="65"/>
      <c r="C27330" s="65"/>
      <c r="D27330" s="65"/>
      <c r="E27330" s="65"/>
      <c r="F27330" s="65"/>
      <c r="G27330" s="145"/>
    </row>
    <row r="27331" spans="1:7">
      <c r="A27331" s="65"/>
      <c r="B27331" s="65"/>
      <c r="C27331" s="65"/>
      <c r="D27331" s="65"/>
      <c r="E27331" s="65"/>
      <c r="F27331" s="65"/>
      <c r="G27331" s="145"/>
    </row>
    <row r="27332" spans="1:7">
      <c r="A27332" s="65"/>
      <c r="B27332" s="65"/>
      <c r="C27332" s="65"/>
      <c r="D27332" s="65"/>
      <c r="E27332" s="65"/>
      <c r="F27332" s="65"/>
      <c r="G27332" s="145"/>
    </row>
    <row r="27333" spans="1:7">
      <c r="A27333" s="65"/>
      <c r="B27333" s="65"/>
      <c r="C27333" s="65"/>
      <c r="D27333" s="65"/>
      <c r="E27333" s="65"/>
      <c r="F27333" s="65"/>
      <c r="G27333" s="145"/>
    </row>
    <row r="27334" spans="1:7">
      <c r="A27334" s="65"/>
      <c r="B27334" s="65"/>
      <c r="C27334" s="65"/>
      <c r="D27334" s="65"/>
      <c r="E27334" s="65"/>
      <c r="F27334" s="65"/>
      <c r="G27334" s="145"/>
    </row>
    <row r="27335" spans="1:7">
      <c r="A27335" s="65"/>
      <c r="B27335" s="65"/>
      <c r="C27335" s="65"/>
      <c r="D27335" s="65"/>
      <c r="E27335" s="65"/>
      <c r="F27335" s="65"/>
      <c r="G27335" s="145"/>
    </row>
    <row r="27336" spans="1:7">
      <c r="A27336" s="65"/>
      <c r="B27336" s="65"/>
      <c r="C27336" s="65"/>
      <c r="D27336" s="65"/>
      <c r="E27336" s="65"/>
      <c r="F27336" s="65"/>
      <c r="G27336" s="145"/>
    </row>
    <row r="27337" spans="1:7">
      <c r="A27337" s="65"/>
      <c r="B27337" s="65"/>
      <c r="C27337" s="65"/>
      <c r="D27337" s="65"/>
      <c r="E27337" s="65"/>
      <c r="F27337" s="65"/>
      <c r="G27337" s="145"/>
    </row>
    <row r="27338" spans="1:7">
      <c r="A27338" s="65"/>
      <c r="B27338" s="65"/>
      <c r="C27338" s="65"/>
      <c r="D27338" s="65"/>
      <c r="E27338" s="65"/>
      <c r="F27338" s="65"/>
      <c r="G27338" s="145"/>
    </row>
    <row r="27339" spans="1:7">
      <c r="A27339" s="65"/>
      <c r="B27339" s="65"/>
      <c r="C27339" s="65"/>
      <c r="D27339" s="65"/>
      <c r="E27339" s="65"/>
      <c r="F27339" s="65"/>
      <c r="G27339" s="145"/>
    </row>
    <row r="27340" spans="1:7">
      <c r="A27340" s="65"/>
      <c r="B27340" s="65"/>
      <c r="C27340" s="65"/>
      <c r="D27340" s="65"/>
      <c r="E27340" s="65"/>
      <c r="F27340" s="65"/>
      <c r="G27340" s="145"/>
    </row>
    <row r="27341" spans="1:7">
      <c r="A27341" s="65"/>
      <c r="B27341" s="65"/>
      <c r="C27341" s="65"/>
      <c r="D27341" s="65"/>
      <c r="E27341" s="65"/>
      <c r="F27341" s="65"/>
      <c r="G27341" s="145"/>
    </row>
    <row r="27342" spans="1:7">
      <c r="A27342" s="65"/>
      <c r="B27342" s="65"/>
      <c r="C27342" s="65"/>
      <c r="D27342" s="65"/>
      <c r="E27342" s="65"/>
      <c r="F27342" s="65"/>
      <c r="G27342" s="145"/>
    </row>
    <row r="27343" spans="1:7">
      <c r="A27343" s="65"/>
      <c r="B27343" s="65"/>
      <c r="C27343" s="65"/>
      <c r="D27343" s="65"/>
      <c r="E27343" s="65"/>
      <c r="F27343" s="65"/>
      <c r="G27343" s="145"/>
    </row>
    <row r="27344" spans="1:7">
      <c r="A27344" s="65"/>
      <c r="B27344" s="65"/>
      <c r="C27344" s="65"/>
      <c r="D27344" s="65"/>
      <c r="E27344" s="65"/>
      <c r="F27344" s="65"/>
      <c r="G27344" s="145"/>
    </row>
    <row r="27345" spans="1:7">
      <c r="A27345" s="65"/>
      <c r="B27345" s="65"/>
      <c r="C27345" s="65"/>
      <c r="D27345" s="65"/>
      <c r="E27345" s="65"/>
      <c r="F27345" s="65"/>
      <c r="G27345" s="145"/>
    </row>
    <row r="27346" spans="1:7">
      <c r="A27346" s="65"/>
      <c r="B27346" s="65"/>
      <c r="C27346" s="65"/>
      <c r="D27346" s="65"/>
      <c r="E27346" s="65"/>
      <c r="F27346" s="65"/>
      <c r="G27346" s="145"/>
    </row>
    <row r="27347" spans="1:7">
      <c r="A27347" s="65"/>
      <c r="B27347" s="65"/>
      <c r="C27347" s="65"/>
      <c r="D27347" s="65"/>
      <c r="E27347" s="65"/>
      <c r="F27347" s="65"/>
      <c r="G27347" s="145"/>
    </row>
    <row r="27348" spans="1:7">
      <c r="A27348" s="65"/>
      <c r="B27348" s="65"/>
      <c r="C27348" s="65"/>
      <c r="D27348" s="65"/>
      <c r="E27348" s="65"/>
      <c r="F27348" s="65"/>
      <c r="G27348" s="145"/>
    </row>
    <row r="27349" spans="1:7">
      <c r="A27349" s="65"/>
      <c r="B27349" s="65"/>
      <c r="C27349" s="65"/>
      <c r="D27349" s="65"/>
      <c r="E27349" s="65"/>
      <c r="F27349" s="65"/>
      <c r="G27349" s="145"/>
    </row>
    <row r="27350" spans="1:7">
      <c r="A27350" s="65"/>
      <c r="B27350" s="65"/>
      <c r="C27350" s="65"/>
      <c r="D27350" s="65"/>
      <c r="E27350" s="65"/>
      <c r="F27350" s="65"/>
      <c r="G27350" s="145"/>
    </row>
    <row r="27351" spans="1:7">
      <c r="A27351" s="65"/>
      <c r="B27351" s="65"/>
      <c r="C27351" s="65"/>
      <c r="D27351" s="65"/>
      <c r="E27351" s="65"/>
      <c r="F27351" s="65"/>
      <c r="G27351" s="145"/>
    </row>
    <row r="27352" spans="1:7">
      <c r="A27352" s="65"/>
      <c r="B27352" s="65"/>
      <c r="C27352" s="65"/>
      <c r="D27352" s="65"/>
      <c r="E27352" s="65"/>
      <c r="F27352" s="65"/>
      <c r="G27352" s="145"/>
    </row>
    <row r="27353" spans="1:7">
      <c r="A27353" s="65"/>
      <c r="B27353" s="65"/>
      <c r="C27353" s="65"/>
      <c r="D27353" s="65"/>
      <c r="E27353" s="65"/>
      <c r="F27353" s="65"/>
      <c r="G27353" s="145"/>
    </row>
    <row r="27354" spans="1:7">
      <c r="A27354" s="65"/>
      <c r="B27354" s="65"/>
      <c r="C27354" s="65"/>
      <c r="D27354" s="65"/>
      <c r="E27354" s="65"/>
      <c r="F27354" s="65"/>
      <c r="G27354" s="145"/>
    </row>
    <row r="27355" spans="1:7">
      <c r="A27355" s="65"/>
      <c r="B27355" s="65"/>
      <c r="C27355" s="65"/>
      <c r="D27355" s="65"/>
      <c r="E27355" s="65"/>
      <c r="F27355" s="65"/>
      <c r="G27355" s="145"/>
    </row>
    <row r="27356" spans="1:7">
      <c r="A27356" s="65"/>
      <c r="B27356" s="65"/>
      <c r="C27356" s="65"/>
      <c r="D27356" s="65"/>
      <c r="E27356" s="65"/>
      <c r="F27356" s="65"/>
      <c r="G27356" s="145"/>
    </row>
    <row r="27357" spans="1:7">
      <c r="A27357" s="65"/>
      <c r="B27357" s="65"/>
      <c r="C27357" s="65"/>
      <c r="D27357" s="65"/>
      <c r="E27357" s="65"/>
      <c r="F27357" s="65"/>
      <c r="G27357" s="145"/>
    </row>
    <row r="27358" spans="1:7">
      <c r="A27358" s="65"/>
      <c r="B27358" s="65"/>
      <c r="C27358" s="65"/>
      <c r="D27358" s="65"/>
      <c r="E27358" s="65"/>
      <c r="F27358" s="65"/>
      <c r="G27358" s="145"/>
    </row>
    <row r="27359" spans="1:7">
      <c r="A27359" s="65"/>
      <c r="B27359" s="65"/>
      <c r="C27359" s="65"/>
      <c r="D27359" s="65"/>
      <c r="E27359" s="65"/>
      <c r="F27359" s="65"/>
      <c r="G27359" s="145"/>
    </row>
    <row r="27360" spans="1:7">
      <c r="A27360" s="65"/>
      <c r="B27360" s="65"/>
      <c r="C27360" s="65"/>
      <c r="D27360" s="65"/>
      <c r="E27360" s="65"/>
      <c r="F27360" s="65"/>
      <c r="G27360" s="145"/>
    </row>
    <row r="27361" spans="1:7">
      <c r="A27361" s="65"/>
      <c r="B27361" s="65"/>
      <c r="C27361" s="65"/>
      <c r="D27361" s="65"/>
      <c r="E27361" s="65"/>
      <c r="F27361" s="65"/>
      <c r="G27361" s="145"/>
    </row>
    <row r="27362" spans="1:7">
      <c r="A27362" s="65"/>
      <c r="B27362" s="65"/>
      <c r="C27362" s="65"/>
      <c r="D27362" s="65"/>
      <c r="E27362" s="65"/>
      <c r="F27362" s="65"/>
      <c r="G27362" s="145"/>
    </row>
    <row r="27363" spans="1:7">
      <c r="A27363" s="65"/>
      <c r="B27363" s="65"/>
      <c r="C27363" s="65"/>
      <c r="D27363" s="65"/>
      <c r="E27363" s="65"/>
      <c r="F27363" s="65"/>
      <c r="G27363" s="145"/>
    </row>
    <row r="27364" spans="1:7">
      <c r="A27364" s="65"/>
      <c r="B27364" s="65"/>
      <c r="C27364" s="65"/>
      <c r="D27364" s="65"/>
      <c r="E27364" s="65"/>
      <c r="F27364" s="65"/>
      <c r="G27364" s="145"/>
    </row>
    <row r="27365" spans="1:7">
      <c r="A27365" s="65"/>
      <c r="B27365" s="65"/>
      <c r="C27365" s="65"/>
      <c r="D27365" s="65"/>
      <c r="E27365" s="65"/>
      <c r="F27365" s="65"/>
      <c r="G27365" s="145"/>
    </row>
    <row r="27366" spans="1:7">
      <c r="A27366" s="65"/>
      <c r="B27366" s="65"/>
      <c r="C27366" s="65"/>
      <c r="D27366" s="65"/>
      <c r="E27366" s="65"/>
      <c r="F27366" s="65"/>
      <c r="G27366" s="145"/>
    </row>
    <row r="27367" spans="1:7">
      <c r="A27367" s="65"/>
      <c r="B27367" s="65"/>
      <c r="C27367" s="65"/>
      <c r="D27367" s="65"/>
      <c r="E27367" s="65"/>
      <c r="F27367" s="65"/>
      <c r="G27367" s="145"/>
    </row>
    <row r="27368" spans="1:7">
      <c r="A27368" s="65"/>
      <c r="B27368" s="65"/>
      <c r="C27368" s="65"/>
      <c r="D27368" s="65"/>
      <c r="E27368" s="65"/>
      <c r="F27368" s="65"/>
      <c r="G27368" s="145"/>
    </row>
    <row r="27369" spans="1:7">
      <c r="A27369" s="65"/>
      <c r="B27369" s="65"/>
      <c r="C27369" s="65"/>
      <c r="D27369" s="65"/>
      <c r="E27369" s="65"/>
      <c r="F27369" s="65"/>
      <c r="G27369" s="145"/>
    </row>
    <row r="27370" spans="1:7">
      <c r="A27370" s="65"/>
      <c r="B27370" s="65"/>
      <c r="C27370" s="65"/>
      <c r="D27370" s="65"/>
      <c r="E27370" s="65"/>
      <c r="F27370" s="65"/>
      <c r="G27370" s="145"/>
    </row>
    <row r="27371" spans="1:7">
      <c r="A27371" s="65"/>
      <c r="B27371" s="65"/>
      <c r="C27371" s="65"/>
      <c r="D27371" s="65"/>
      <c r="E27371" s="65"/>
      <c r="F27371" s="65"/>
      <c r="G27371" s="145"/>
    </row>
    <row r="27372" spans="1:7">
      <c r="A27372" s="65"/>
      <c r="B27372" s="65"/>
      <c r="C27372" s="65"/>
      <c r="D27372" s="65"/>
      <c r="E27372" s="65"/>
      <c r="F27372" s="65"/>
      <c r="G27372" s="145"/>
    </row>
    <row r="27373" spans="1:7">
      <c r="A27373" s="65"/>
      <c r="B27373" s="65"/>
      <c r="C27373" s="65"/>
      <c r="D27373" s="65"/>
      <c r="E27373" s="65"/>
      <c r="F27373" s="65"/>
      <c r="G27373" s="145"/>
    </row>
    <row r="27374" spans="1:7">
      <c r="A27374" s="65"/>
      <c r="B27374" s="65"/>
      <c r="C27374" s="65"/>
      <c r="D27374" s="65"/>
      <c r="E27374" s="65"/>
      <c r="F27374" s="65"/>
      <c r="G27374" s="145"/>
    </row>
    <row r="27375" spans="1:7">
      <c r="A27375" s="65"/>
      <c r="B27375" s="65"/>
      <c r="C27375" s="65"/>
      <c r="D27375" s="65"/>
      <c r="E27375" s="65"/>
      <c r="F27375" s="65"/>
      <c r="G27375" s="145"/>
    </row>
    <row r="27376" spans="1:7">
      <c r="A27376" s="65"/>
      <c r="B27376" s="65"/>
      <c r="C27376" s="65"/>
      <c r="D27376" s="65"/>
      <c r="E27376" s="65"/>
      <c r="F27376" s="65"/>
      <c r="G27376" s="145"/>
    </row>
    <row r="27377" spans="1:7">
      <c r="A27377" s="65"/>
      <c r="B27377" s="65"/>
      <c r="C27377" s="65"/>
      <c r="D27377" s="65"/>
      <c r="E27377" s="65"/>
      <c r="F27377" s="65"/>
      <c r="G27377" s="145"/>
    </row>
    <row r="27378" spans="1:7">
      <c r="A27378" s="65"/>
      <c r="B27378" s="65"/>
      <c r="C27378" s="65"/>
      <c r="D27378" s="65"/>
      <c r="E27378" s="65"/>
      <c r="F27378" s="65"/>
      <c r="G27378" s="145"/>
    </row>
    <row r="27379" spans="1:7">
      <c r="A27379" s="65"/>
      <c r="B27379" s="65"/>
      <c r="C27379" s="65"/>
      <c r="D27379" s="65"/>
      <c r="E27379" s="65"/>
      <c r="F27379" s="65"/>
      <c r="G27379" s="145"/>
    </row>
    <row r="27380" spans="1:7">
      <c r="A27380" s="65"/>
      <c r="B27380" s="65"/>
      <c r="C27380" s="65"/>
      <c r="D27380" s="65"/>
      <c r="E27380" s="65"/>
      <c r="F27380" s="65"/>
      <c r="G27380" s="145"/>
    </row>
    <row r="27381" spans="1:7">
      <c r="A27381" s="65"/>
      <c r="B27381" s="65"/>
      <c r="C27381" s="65"/>
      <c r="D27381" s="65"/>
      <c r="E27381" s="65"/>
      <c r="F27381" s="65"/>
      <c r="G27381" s="145"/>
    </row>
    <row r="27382" spans="1:7">
      <c r="A27382" s="65"/>
      <c r="B27382" s="65"/>
      <c r="C27382" s="65"/>
      <c r="D27382" s="65"/>
      <c r="E27382" s="65"/>
      <c r="F27382" s="65"/>
      <c r="G27382" s="145"/>
    </row>
    <row r="27383" spans="1:7">
      <c r="A27383" s="65"/>
      <c r="B27383" s="65"/>
      <c r="C27383" s="65"/>
      <c r="D27383" s="65"/>
      <c r="E27383" s="65"/>
      <c r="F27383" s="65"/>
      <c r="G27383" s="145"/>
    </row>
    <row r="27384" spans="1:7">
      <c r="A27384" s="65"/>
      <c r="B27384" s="65"/>
      <c r="C27384" s="65"/>
      <c r="D27384" s="65"/>
      <c r="E27384" s="65"/>
      <c r="F27384" s="65"/>
      <c r="G27384" s="145"/>
    </row>
    <row r="27385" spans="1:7">
      <c r="A27385" s="65"/>
      <c r="B27385" s="65"/>
      <c r="C27385" s="65"/>
      <c r="D27385" s="65"/>
      <c r="E27385" s="65"/>
      <c r="F27385" s="65"/>
      <c r="G27385" s="145"/>
    </row>
    <row r="27386" spans="1:7">
      <c r="A27386" s="65"/>
      <c r="B27386" s="65"/>
      <c r="C27386" s="65"/>
      <c r="D27386" s="65"/>
      <c r="E27386" s="65"/>
      <c r="F27386" s="65"/>
      <c r="G27386" s="145"/>
    </row>
    <row r="27387" spans="1:7">
      <c r="A27387" s="65"/>
      <c r="B27387" s="65"/>
      <c r="C27387" s="65"/>
      <c r="D27387" s="65"/>
      <c r="E27387" s="65"/>
      <c r="F27387" s="65"/>
      <c r="G27387" s="145"/>
    </row>
    <row r="27388" spans="1:7">
      <c r="A27388" s="65"/>
      <c r="B27388" s="65"/>
      <c r="C27388" s="65"/>
      <c r="D27388" s="65"/>
      <c r="E27388" s="65"/>
      <c r="F27388" s="65"/>
      <c r="G27388" s="145"/>
    </row>
    <row r="27389" spans="1:7">
      <c r="A27389" s="65"/>
      <c r="B27389" s="65"/>
      <c r="C27389" s="65"/>
      <c r="D27389" s="65"/>
      <c r="E27389" s="65"/>
      <c r="F27389" s="65"/>
      <c r="G27389" s="145"/>
    </row>
    <row r="27390" spans="1:7">
      <c r="A27390" s="65"/>
      <c r="B27390" s="65"/>
      <c r="C27390" s="65"/>
      <c r="D27390" s="65"/>
      <c r="E27390" s="65"/>
      <c r="F27390" s="65"/>
      <c r="G27390" s="145"/>
    </row>
    <row r="27391" spans="1:7">
      <c r="A27391" s="65"/>
      <c r="B27391" s="65"/>
      <c r="C27391" s="65"/>
      <c r="D27391" s="65"/>
      <c r="E27391" s="65"/>
      <c r="F27391" s="65"/>
      <c r="G27391" s="145"/>
    </row>
    <row r="27392" spans="1:7">
      <c r="A27392" s="65"/>
      <c r="B27392" s="65"/>
      <c r="C27392" s="65"/>
      <c r="D27392" s="65"/>
      <c r="E27392" s="65"/>
      <c r="F27392" s="65"/>
      <c r="G27392" s="145"/>
    </row>
    <row r="27393" spans="1:7">
      <c r="A27393" s="65"/>
      <c r="B27393" s="65"/>
      <c r="C27393" s="65"/>
      <c r="D27393" s="65"/>
      <c r="E27393" s="65"/>
      <c r="F27393" s="65"/>
      <c r="G27393" s="145"/>
    </row>
    <row r="27394" spans="1:7">
      <c r="A27394" s="65"/>
      <c r="B27394" s="65"/>
      <c r="C27394" s="65"/>
      <c r="D27394" s="65"/>
      <c r="E27394" s="65"/>
      <c r="F27394" s="65"/>
      <c r="G27394" s="145"/>
    </row>
    <row r="27395" spans="1:7">
      <c r="A27395" s="65"/>
      <c r="B27395" s="65"/>
      <c r="C27395" s="65"/>
      <c r="D27395" s="65"/>
      <c r="E27395" s="65"/>
      <c r="F27395" s="65"/>
      <c r="G27395" s="145"/>
    </row>
    <row r="27396" spans="1:7">
      <c r="A27396" s="65"/>
      <c r="B27396" s="65"/>
      <c r="C27396" s="65"/>
      <c r="D27396" s="65"/>
      <c r="E27396" s="65"/>
      <c r="F27396" s="65"/>
      <c r="G27396" s="145"/>
    </row>
    <row r="27397" spans="1:7">
      <c r="A27397" s="65"/>
      <c r="B27397" s="65"/>
      <c r="C27397" s="65"/>
      <c r="D27397" s="65"/>
      <c r="E27397" s="65"/>
      <c r="F27397" s="65"/>
      <c r="G27397" s="145"/>
    </row>
    <row r="27398" spans="1:7">
      <c r="A27398" s="65"/>
      <c r="B27398" s="65"/>
      <c r="C27398" s="65"/>
      <c r="D27398" s="65"/>
      <c r="E27398" s="65"/>
      <c r="F27398" s="65"/>
      <c r="G27398" s="145"/>
    </row>
    <row r="27399" spans="1:7">
      <c r="A27399" s="65"/>
      <c r="B27399" s="65"/>
      <c r="C27399" s="65"/>
      <c r="D27399" s="65"/>
      <c r="E27399" s="65"/>
      <c r="F27399" s="65"/>
      <c r="G27399" s="145"/>
    </row>
    <row r="27400" spans="1:7">
      <c r="A27400" s="65"/>
      <c r="B27400" s="65"/>
      <c r="C27400" s="65"/>
      <c r="D27400" s="65"/>
      <c r="E27400" s="65"/>
      <c r="F27400" s="65"/>
      <c r="G27400" s="145"/>
    </row>
    <row r="27401" spans="1:7">
      <c r="A27401" s="65"/>
      <c r="B27401" s="65"/>
      <c r="C27401" s="65"/>
      <c r="D27401" s="65"/>
      <c r="E27401" s="65"/>
      <c r="F27401" s="65"/>
      <c r="G27401" s="145"/>
    </row>
    <row r="27402" spans="1:7">
      <c r="A27402" s="65"/>
      <c r="B27402" s="65"/>
      <c r="C27402" s="65"/>
      <c r="D27402" s="65"/>
      <c r="E27402" s="65"/>
      <c r="F27402" s="65"/>
      <c r="G27402" s="145"/>
    </row>
    <row r="27403" spans="1:7">
      <c r="A27403" s="65"/>
      <c r="B27403" s="65"/>
      <c r="C27403" s="65"/>
      <c r="D27403" s="65"/>
      <c r="E27403" s="65"/>
      <c r="F27403" s="65"/>
      <c r="G27403" s="145"/>
    </row>
    <row r="27404" spans="1:7">
      <c r="A27404" s="65"/>
      <c r="B27404" s="65"/>
      <c r="C27404" s="65"/>
      <c r="D27404" s="65"/>
      <c r="E27404" s="65"/>
      <c r="F27404" s="65"/>
      <c r="G27404" s="145"/>
    </row>
    <row r="27405" spans="1:7">
      <c r="A27405" s="65"/>
      <c r="B27405" s="65"/>
      <c r="C27405" s="65"/>
      <c r="D27405" s="65"/>
      <c r="E27405" s="65"/>
      <c r="F27405" s="65"/>
      <c r="G27405" s="145"/>
    </row>
    <row r="27406" spans="1:7">
      <c r="A27406" s="65"/>
      <c r="B27406" s="65"/>
      <c r="C27406" s="65"/>
      <c r="D27406" s="65"/>
      <c r="E27406" s="65"/>
      <c r="F27406" s="65"/>
      <c r="G27406" s="145"/>
    </row>
    <row r="27407" spans="1:7">
      <c r="A27407" s="65"/>
      <c r="B27407" s="65"/>
      <c r="C27407" s="65"/>
      <c r="D27407" s="65"/>
      <c r="E27407" s="65"/>
      <c r="F27407" s="65"/>
      <c r="G27407" s="145"/>
    </row>
    <row r="27408" spans="1:7">
      <c r="A27408" s="65"/>
      <c r="B27408" s="65"/>
      <c r="C27408" s="65"/>
      <c r="D27408" s="65"/>
      <c r="E27408" s="65"/>
      <c r="F27408" s="65"/>
      <c r="G27408" s="145"/>
    </row>
    <row r="27409" spans="1:7">
      <c r="A27409" s="65"/>
      <c r="B27409" s="65"/>
      <c r="C27409" s="65"/>
      <c r="D27409" s="65"/>
      <c r="E27409" s="65"/>
      <c r="F27409" s="65"/>
      <c r="G27409" s="145"/>
    </row>
    <row r="27410" spans="1:7">
      <c r="A27410" s="65"/>
      <c r="B27410" s="65"/>
      <c r="C27410" s="65"/>
      <c r="D27410" s="65"/>
      <c r="E27410" s="65"/>
      <c r="F27410" s="65"/>
      <c r="G27410" s="145"/>
    </row>
    <row r="27411" spans="1:7">
      <c r="A27411" s="65"/>
      <c r="B27411" s="65"/>
      <c r="C27411" s="65"/>
      <c r="D27411" s="65"/>
      <c r="E27411" s="65"/>
      <c r="F27411" s="65"/>
      <c r="G27411" s="145"/>
    </row>
    <row r="27412" spans="1:7">
      <c r="A27412" s="65"/>
      <c r="B27412" s="65"/>
      <c r="C27412" s="65"/>
      <c r="D27412" s="65"/>
      <c r="E27412" s="65"/>
      <c r="F27412" s="65"/>
      <c r="G27412" s="145"/>
    </row>
    <row r="27413" spans="1:7">
      <c r="A27413" s="65"/>
      <c r="B27413" s="65"/>
      <c r="C27413" s="65"/>
      <c r="D27413" s="65"/>
      <c r="E27413" s="65"/>
      <c r="F27413" s="65"/>
      <c r="G27413" s="145"/>
    </row>
    <row r="27414" spans="1:7">
      <c r="A27414" s="65"/>
      <c r="B27414" s="65"/>
      <c r="C27414" s="65"/>
      <c r="D27414" s="65"/>
      <c r="E27414" s="65"/>
      <c r="F27414" s="65"/>
      <c r="G27414" s="145"/>
    </row>
    <row r="27415" spans="1:7">
      <c r="A27415" s="65"/>
      <c r="B27415" s="65"/>
      <c r="C27415" s="65"/>
      <c r="D27415" s="65"/>
      <c r="E27415" s="65"/>
      <c r="F27415" s="65"/>
      <c r="G27415" s="145"/>
    </row>
    <row r="27416" spans="1:7">
      <c r="A27416" s="65"/>
      <c r="B27416" s="65"/>
      <c r="C27416" s="65"/>
      <c r="D27416" s="65"/>
      <c r="E27416" s="65"/>
      <c r="F27416" s="65"/>
      <c r="G27416" s="145"/>
    </row>
    <row r="27417" spans="1:7">
      <c r="A27417" s="65"/>
      <c r="B27417" s="65"/>
      <c r="C27417" s="65"/>
      <c r="D27417" s="65"/>
      <c r="E27417" s="65"/>
      <c r="F27417" s="65"/>
      <c r="G27417" s="145"/>
    </row>
    <row r="27418" spans="1:7">
      <c r="A27418" s="65"/>
      <c r="B27418" s="65"/>
      <c r="C27418" s="65"/>
      <c r="D27418" s="65"/>
      <c r="E27418" s="65"/>
      <c r="F27418" s="65"/>
      <c r="G27418" s="145"/>
    </row>
    <row r="27419" spans="1:7">
      <c r="A27419" s="65"/>
      <c r="B27419" s="65"/>
      <c r="C27419" s="65"/>
      <c r="D27419" s="65"/>
      <c r="E27419" s="65"/>
      <c r="F27419" s="65"/>
      <c r="G27419" s="145"/>
    </row>
    <row r="27420" spans="1:7">
      <c r="A27420" s="65"/>
      <c r="B27420" s="65"/>
      <c r="C27420" s="65"/>
      <c r="D27420" s="65"/>
      <c r="E27420" s="65"/>
      <c r="F27420" s="65"/>
      <c r="G27420" s="145"/>
    </row>
    <row r="27421" spans="1:7">
      <c r="A27421" s="65"/>
      <c r="B27421" s="65"/>
      <c r="C27421" s="65"/>
      <c r="D27421" s="65"/>
      <c r="E27421" s="65"/>
      <c r="F27421" s="65"/>
      <c r="G27421" s="145"/>
    </row>
    <row r="27422" spans="1:7">
      <c r="A27422" s="65"/>
      <c r="B27422" s="65"/>
      <c r="C27422" s="65"/>
      <c r="D27422" s="65"/>
      <c r="E27422" s="65"/>
      <c r="F27422" s="65"/>
      <c r="G27422" s="145"/>
    </row>
    <row r="27423" spans="1:7">
      <c r="A27423" s="65"/>
      <c r="B27423" s="65"/>
      <c r="C27423" s="65"/>
      <c r="D27423" s="65"/>
      <c r="E27423" s="65"/>
      <c r="F27423" s="65"/>
      <c r="G27423" s="145"/>
    </row>
    <row r="27424" spans="1:7">
      <c r="A27424" s="65"/>
      <c r="B27424" s="65"/>
      <c r="C27424" s="65"/>
      <c r="D27424" s="65"/>
      <c r="E27424" s="65"/>
      <c r="F27424" s="65"/>
      <c r="G27424" s="145"/>
    </row>
    <row r="27425" spans="1:7">
      <c r="A27425" s="65"/>
      <c r="B27425" s="65"/>
      <c r="C27425" s="65"/>
      <c r="D27425" s="65"/>
      <c r="E27425" s="65"/>
      <c r="F27425" s="65"/>
      <c r="G27425" s="145"/>
    </row>
    <row r="27426" spans="1:7">
      <c r="A27426" s="65"/>
      <c r="B27426" s="65"/>
      <c r="C27426" s="65"/>
      <c r="D27426" s="65"/>
      <c r="E27426" s="65"/>
      <c r="F27426" s="65"/>
      <c r="G27426" s="145"/>
    </row>
    <row r="27427" spans="1:7">
      <c r="A27427" s="65"/>
      <c r="B27427" s="65"/>
      <c r="C27427" s="65"/>
      <c r="D27427" s="65"/>
      <c r="E27427" s="65"/>
      <c r="F27427" s="65"/>
      <c r="G27427" s="145"/>
    </row>
    <row r="27428" spans="1:7">
      <c r="A27428" s="65"/>
      <c r="B27428" s="65"/>
      <c r="C27428" s="65"/>
      <c r="D27428" s="65"/>
      <c r="E27428" s="65"/>
      <c r="F27428" s="65"/>
      <c r="G27428" s="145"/>
    </row>
    <row r="27429" spans="1:7">
      <c r="A27429" s="65"/>
      <c r="B27429" s="65"/>
      <c r="C27429" s="65"/>
      <c r="D27429" s="65"/>
      <c r="E27429" s="65"/>
      <c r="F27429" s="65"/>
      <c r="G27429" s="145"/>
    </row>
    <row r="27430" spans="1:7">
      <c r="A27430" s="65"/>
      <c r="B27430" s="65"/>
      <c r="C27430" s="65"/>
      <c r="D27430" s="65"/>
      <c r="E27430" s="65"/>
      <c r="F27430" s="65"/>
      <c r="G27430" s="145"/>
    </row>
    <row r="27431" spans="1:7">
      <c r="A27431" s="65"/>
      <c r="B27431" s="65"/>
      <c r="C27431" s="65"/>
      <c r="D27431" s="65"/>
      <c r="E27431" s="65"/>
      <c r="F27431" s="65"/>
      <c r="G27431" s="145"/>
    </row>
    <row r="27432" spans="1:7">
      <c r="A27432" s="65"/>
      <c r="B27432" s="65"/>
      <c r="C27432" s="65"/>
      <c r="D27432" s="65"/>
      <c r="E27432" s="65"/>
      <c r="F27432" s="65"/>
      <c r="G27432" s="145"/>
    </row>
    <row r="27433" spans="1:7">
      <c r="A27433" s="65"/>
      <c r="B27433" s="65"/>
      <c r="C27433" s="65"/>
      <c r="D27433" s="65"/>
      <c r="E27433" s="65"/>
      <c r="F27433" s="65"/>
      <c r="G27433" s="145"/>
    </row>
    <row r="27434" spans="1:7">
      <c r="A27434" s="65"/>
      <c r="B27434" s="65"/>
      <c r="C27434" s="65"/>
      <c r="D27434" s="65"/>
      <c r="E27434" s="65"/>
      <c r="F27434" s="65"/>
      <c r="G27434" s="145"/>
    </row>
    <row r="27435" spans="1:7">
      <c r="A27435" s="65"/>
      <c r="B27435" s="65"/>
      <c r="C27435" s="65"/>
      <c r="D27435" s="65"/>
      <c r="E27435" s="65"/>
      <c r="F27435" s="65"/>
      <c r="G27435" s="145"/>
    </row>
    <row r="27436" spans="1:7">
      <c r="A27436" s="65"/>
      <c r="B27436" s="65"/>
      <c r="C27436" s="65"/>
      <c r="D27436" s="65"/>
      <c r="E27436" s="65"/>
      <c r="F27436" s="65"/>
      <c r="G27436" s="145"/>
    </row>
    <row r="27437" spans="1:7">
      <c r="A27437" s="65"/>
      <c r="B27437" s="65"/>
      <c r="C27437" s="65"/>
      <c r="D27437" s="65"/>
      <c r="E27437" s="65"/>
      <c r="F27437" s="65"/>
      <c r="G27437" s="145"/>
    </row>
    <row r="27438" spans="1:7">
      <c r="A27438" s="65"/>
      <c r="B27438" s="65"/>
      <c r="C27438" s="65"/>
      <c r="D27438" s="65"/>
      <c r="E27438" s="65"/>
      <c r="F27438" s="65"/>
      <c r="G27438" s="145"/>
    </row>
    <row r="27439" spans="1:7">
      <c r="A27439" s="65"/>
      <c r="B27439" s="65"/>
      <c r="C27439" s="65"/>
      <c r="D27439" s="65"/>
      <c r="E27439" s="65"/>
      <c r="F27439" s="65"/>
      <c r="G27439" s="145"/>
    </row>
    <row r="27440" spans="1:7">
      <c r="A27440" s="65"/>
      <c r="B27440" s="65"/>
      <c r="C27440" s="65"/>
      <c r="D27440" s="65"/>
      <c r="E27440" s="65"/>
      <c r="F27440" s="65"/>
      <c r="G27440" s="145"/>
    </row>
    <row r="27441" spans="1:7">
      <c r="A27441" s="65"/>
      <c r="B27441" s="65"/>
      <c r="C27441" s="65"/>
      <c r="D27441" s="65"/>
      <c r="E27441" s="65"/>
      <c r="F27441" s="65"/>
      <c r="G27441" s="145"/>
    </row>
    <row r="27442" spans="1:7">
      <c r="A27442" s="65"/>
      <c r="B27442" s="65"/>
      <c r="C27442" s="65"/>
      <c r="D27442" s="65"/>
      <c r="E27442" s="65"/>
      <c r="F27442" s="65"/>
      <c r="G27442" s="145"/>
    </row>
    <row r="27443" spans="1:7">
      <c r="A27443" s="65"/>
      <c r="B27443" s="65"/>
      <c r="C27443" s="65"/>
      <c r="D27443" s="65"/>
      <c r="E27443" s="65"/>
      <c r="F27443" s="65"/>
      <c r="G27443" s="145"/>
    </row>
    <row r="27444" spans="1:7">
      <c r="A27444" s="65"/>
      <c r="B27444" s="65"/>
      <c r="C27444" s="65"/>
      <c r="D27444" s="65"/>
      <c r="E27444" s="65"/>
      <c r="F27444" s="65"/>
      <c r="G27444" s="145"/>
    </row>
    <row r="27445" spans="1:7">
      <c r="A27445" s="65"/>
      <c r="B27445" s="65"/>
      <c r="C27445" s="65"/>
      <c r="D27445" s="65"/>
      <c r="E27445" s="65"/>
      <c r="F27445" s="65"/>
      <c r="G27445" s="145"/>
    </row>
    <row r="27446" spans="1:7">
      <c r="A27446" s="65"/>
      <c r="B27446" s="65"/>
      <c r="C27446" s="65"/>
      <c r="D27446" s="65"/>
      <c r="E27446" s="65"/>
      <c r="F27446" s="65"/>
      <c r="G27446" s="145"/>
    </row>
    <row r="27447" spans="1:7">
      <c r="A27447" s="65"/>
      <c r="B27447" s="65"/>
      <c r="C27447" s="65"/>
      <c r="D27447" s="65"/>
      <c r="E27447" s="65"/>
      <c r="F27447" s="65"/>
      <c r="G27447" s="145"/>
    </row>
    <row r="27448" spans="1:7">
      <c r="A27448" s="65"/>
      <c r="B27448" s="65"/>
      <c r="C27448" s="65"/>
      <c r="D27448" s="65"/>
      <c r="E27448" s="65"/>
      <c r="F27448" s="65"/>
      <c r="G27448" s="145"/>
    </row>
    <row r="27449" spans="1:7">
      <c r="A27449" s="65"/>
      <c r="B27449" s="65"/>
      <c r="C27449" s="65"/>
      <c r="D27449" s="65"/>
      <c r="E27449" s="65"/>
      <c r="F27449" s="65"/>
      <c r="G27449" s="145"/>
    </row>
    <row r="27450" spans="1:7">
      <c r="A27450" s="65"/>
      <c r="B27450" s="65"/>
      <c r="C27450" s="65"/>
      <c r="D27450" s="65"/>
      <c r="E27450" s="65"/>
      <c r="F27450" s="65"/>
      <c r="G27450" s="145"/>
    </row>
    <row r="27451" spans="1:7">
      <c r="A27451" s="65"/>
      <c r="B27451" s="65"/>
      <c r="C27451" s="65"/>
      <c r="D27451" s="65"/>
      <c r="E27451" s="65"/>
      <c r="F27451" s="65"/>
      <c r="G27451" s="145"/>
    </row>
    <row r="27452" spans="1:7">
      <c r="A27452" s="65"/>
      <c r="B27452" s="65"/>
      <c r="C27452" s="65"/>
      <c r="D27452" s="65"/>
      <c r="E27452" s="65"/>
      <c r="F27452" s="65"/>
      <c r="G27452" s="145"/>
    </row>
    <row r="27453" spans="1:7">
      <c r="A27453" s="65"/>
      <c r="B27453" s="65"/>
      <c r="C27453" s="65"/>
      <c r="D27453" s="65"/>
      <c r="E27453" s="65"/>
      <c r="F27453" s="65"/>
      <c r="G27453" s="145"/>
    </row>
    <row r="27454" spans="1:7">
      <c r="A27454" s="65"/>
      <c r="B27454" s="65"/>
      <c r="C27454" s="65"/>
      <c r="D27454" s="65"/>
      <c r="E27454" s="65"/>
      <c r="F27454" s="65"/>
      <c r="G27454" s="145"/>
    </row>
    <row r="27455" spans="1:7">
      <c r="A27455" s="65"/>
      <c r="B27455" s="65"/>
      <c r="C27455" s="65"/>
      <c r="D27455" s="65"/>
      <c r="E27455" s="65"/>
      <c r="F27455" s="65"/>
      <c r="G27455" s="145"/>
    </row>
    <row r="27456" spans="1:7">
      <c r="A27456" s="65"/>
      <c r="B27456" s="65"/>
      <c r="C27456" s="65"/>
      <c r="D27456" s="65"/>
      <c r="E27456" s="65"/>
      <c r="F27456" s="65"/>
      <c r="G27456" s="145"/>
    </row>
    <row r="27457" spans="1:7">
      <c r="A27457" s="65"/>
      <c r="B27457" s="65"/>
      <c r="C27457" s="65"/>
      <c r="D27457" s="65"/>
      <c r="E27457" s="65"/>
      <c r="F27457" s="65"/>
      <c r="G27457" s="145"/>
    </row>
    <row r="27458" spans="1:7">
      <c r="A27458" s="65"/>
      <c r="B27458" s="65"/>
      <c r="C27458" s="65"/>
      <c r="D27458" s="65"/>
      <c r="E27458" s="65"/>
      <c r="F27458" s="65"/>
      <c r="G27458" s="145"/>
    </row>
    <row r="27459" spans="1:7">
      <c r="A27459" s="65"/>
      <c r="B27459" s="65"/>
      <c r="C27459" s="65"/>
      <c r="D27459" s="65"/>
      <c r="E27459" s="65"/>
      <c r="F27459" s="65"/>
      <c r="G27459" s="145"/>
    </row>
    <row r="27460" spans="1:7">
      <c r="A27460" s="65"/>
      <c r="B27460" s="65"/>
      <c r="C27460" s="65"/>
      <c r="D27460" s="65"/>
      <c r="E27460" s="65"/>
      <c r="F27460" s="65"/>
      <c r="G27460" s="145"/>
    </row>
    <row r="27461" spans="1:7">
      <c r="A27461" s="65"/>
      <c r="B27461" s="65"/>
      <c r="C27461" s="65"/>
      <c r="D27461" s="65"/>
      <c r="E27461" s="65"/>
      <c r="F27461" s="65"/>
      <c r="G27461" s="145"/>
    </row>
    <row r="27462" spans="1:7">
      <c r="A27462" s="65"/>
      <c r="B27462" s="65"/>
      <c r="C27462" s="65"/>
      <c r="D27462" s="65"/>
      <c r="E27462" s="65"/>
      <c r="F27462" s="65"/>
      <c r="G27462" s="145"/>
    </row>
    <row r="27463" spans="1:7">
      <c r="A27463" s="65"/>
      <c r="B27463" s="65"/>
      <c r="C27463" s="65"/>
      <c r="D27463" s="65"/>
      <c r="E27463" s="65"/>
      <c r="F27463" s="65"/>
      <c r="G27463" s="145"/>
    </row>
    <row r="27464" spans="1:7">
      <c r="A27464" s="65"/>
      <c r="B27464" s="65"/>
      <c r="C27464" s="65"/>
      <c r="D27464" s="65"/>
      <c r="E27464" s="65"/>
      <c r="F27464" s="65"/>
      <c r="G27464" s="145"/>
    </row>
    <row r="27465" spans="1:7">
      <c r="A27465" s="65"/>
      <c r="B27465" s="65"/>
      <c r="C27465" s="65"/>
      <c r="D27465" s="65"/>
      <c r="E27465" s="65"/>
      <c r="F27465" s="65"/>
      <c r="G27465" s="145"/>
    </row>
    <row r="27466" spans="1:7">
      <c r="A27466" s="65"/>
      <c r="B27466" s="65"/>
      <c r="C27466" s="65"/>
      <c r="D27466" s="65"/>
      <c r="E27466" s="65"/>
      <c r="F27466" s="65"/>
      <c r="G27466" s="145"/>
    </row>
    <row r="27467" spans="1:7">
      <c r="A27467" s="65"/>
      <c r="B27467" s="65"/>
      <c r="C27467" s="65"/>
      <c r="D27467" s="65"/>
      <c r="E27467" s="65"/>
      <c r="F27467" s="65"/>
      <c r="G27467" s="145"/>
    </row>
    <row r="27468" spans="1:7">
      <c r="A27468" s="65"/>
      <c r="B27468" s="65"/>
      <c r="C27468" s="65"/>
      <c r="D27468" s="65"/>
      <c r="E27468" s="65"/>
      <c r="F27468" s="65"/>
      <c r="G27468" s="145"/>
    </row>
    <row r="27469" spans="1:7">
      <c r="A27469" s="65"/>
      <c r="B27469" s="65"/>
      <c r="C27469" s="65"/>
      <c r="D27469" s="65"/>
      <c r="E27469" s="65"/>
      <c r="F27469" s="65"/>
      <c r="G27469" s="145"/>
    </row>
    <row r="27470" spans="1:7">
      <c r="A27470" s="65"/>
      <c r="B27470" s="65"/>
      <c r="C27470" s="65"/>
      <c r="D27470" s="65"/>
      <c r="E27470" s="65"/>
      <c r="F27470" s="65"/>
      <c r="G27470" s="145"/>
    </row>
    <row r="27471" spans="1:7">
      <c r="A27471" s="65"/>
      <c r="B27471" s="65"/>
      <c r="C27471" s="65"/>
      <c r="D27471" s="65"/>
      <c r="E27471" s="65"/>
      <c r="F27471" s="65"/>
      <c r="G27471" s="145"/>
    </row>
    <row r="27472" spans="1:7">
      <c r="A27472" s="65"/>
      <c r="B27472" s="65"/>
      <c r="C27472" s="65"/>
      <c r="D27472" s="65"/>
      <c r="E27472" s="65"/>
      <c r="F27472" s="65"/>
      <c r="G27472" s="145"/>
    </row>
    <row r="27473" spans="1:7">
      <c r="A27473" s="65"/>
      <c r="B27473" s="65"/>
      <c r="C27473" s="65"/>
      <c r="D27473" s="65"/>
      <c r="E27473" s="65"/>
      <c r="F27473" s="65"/>
      <c r="G27473" s="145"/>
    </row>
    <row r="27474" spans="1:7">
      <c r="A27474" s="65"/>
      <c r="B27474" s="65"/>
      <c r="C27474" s="65"/>
      <c r="D27474" s="65"/>
      <c r="E27474" s="65"/>
      <c r="F27474" s="65"/>
      <c r="G27474" s="145"/>
    </row>
    <row r="27475" spans="1:7">
      <c r="A27475" s="65"/>
      <c r="B27475" s="65"/>
      <c r="C27475" s="65"/>
      <c r="D27475" s="65"/>
      <c r="E27475" s="65"/>
      <c r="F27475" s="65"/>
      <c r="G27475" s="145"/>
    </row>
    <row r="27476" spans="1:7">
      <c r="A27476" s="65"/>
      <c r="B27476" s="65"/>
      <c r="C27476" s="65"/>
      <c r="D27476" s="65"/>
      <c r="E27476" s="65"/>
      <c r="F27476" s="65"/>
      <c r="G27476" s="145"/>
    </row>
    <row r="27477" spans="1:7">
      <c r="A27477" s="65"/>
      <c r="B27477" s="65"/>
      <c r="C27477" s="65"/>
      <c r="D27477" s="65"/>
      <c r="E27477" s="65"/>
      <c r="F27477" s="65"/>
      <c r="G27477" s="145"/>
    </row>
    <row r="27478" spans="1:7">
      <c r="A27478" s="65"/>
      <c r="B27478" s="65"/>
      <c r="C27478" s="65"/>
      <c r="D27478" s="65"/>
      <c r="E27478" s="65"/>
      <c r="F27478" s="65"/>
      <c r="G27478" s="145"/>
    </row>
    <row r="27479" spans="1:7">
      <c r="A27479" s="65"/>
      <c r="B27479" s="65"/>
      <c r="C27479" s="65"/>
      <c r="D27479" s="65"/>
      <c r="E27479" s="65"/>
      <c r="F27479" s="65"/>
      <c r="G27479" s="145"/>
    </row>
    <row r="27480" spans="1:7">
      <c r="A27480" s="65"/>
      <c r="B27480" s="65"/>
      <c r="C27480" s="65"/>
      <c r="D27480" s="65"/>
      <c r="E27480" s="65"/>
      <c r="F27480" s="65"/>
      <c r="G27480" s="145"/>
    </row>
    <row r="27481" spans="1:7">
      <c r="A27481" s="65"/>
      <c r="B27481" s="65"/>
      <c r="C27481" s="65"/>
      <c r="D27481" s="65"/>
      <c r="E27481" s="65"/>
      <c r="F27481" s="65"/>
      <c r="G27481" s="145"/>
    </row>
    <row r="27482" spans="1:7">
      <c r="A27482" s="65"/>
      <c r="B27482" s="65"/>
      <c r="C27482" s="65"/>
      <c r="D27482" s="65"/>
      <c r="E27482" s="65"/>
      <c r="F27482" s="65"/>
      <c r="G27482" s="145"/>
    </row>
    <row r="27483" spans="1:7">
      <c r="A27483" s="65"/>
      <c r="B27483" s="65"/>
      <c r="C27483" s="65"/>
      <c r="D27483" s="65"/>
      <c r="E27483" s="65"/>
      <c r="F27483" s="65"/>
      <c r="G27483" s="145"/>
    </row>
    <row r="27484" spans="1:7">
      <c r="A27484" s="65"/>
      <c r="B27484" s="65"/>
      <c r="C27484" s="65"/>
      <c r="D27484" s="65"/>
      <c r="E27484" s="65"/>
      <c r="F27484" s="65"/>
      <c r="G27484" s="145"/>
    </row>
    <row r="27485" spans="1:7">
      <c r="A27485" s="65"/>
      <c r="B27485" s="65"/>
      <c r="C27485" s="65"/>
      <c r="D27485" s="65"/>
      <c r="E27485" s="65"/>
      <c r="F27485" s="65"/>
      <c r="G27485" s="145"/>
    </row>
    <row r="27486" spans="1:7">
      <c r="A27486" s="65"/>
      <c r="B27486" s="65"/>
      <c r="C27486" s="65"/>
      <c r="D27486" s="65"/>
      <c r="E27486" s="65"/>
      <c r="F27486" s="65"/>
      <c r="G27486" s="145"/>
    </row>
    <row r="27487" spans="1:7">
      <c r="A27487" s="65"/>
      <c r="B27487" s="65"/>
      <c r="C27487" s="65"/>
      <c r="D27487" s="65"/>
      <c r="E27487" s="65"/>
      <c r="F27487" s="65"/>
      <c r="G27487" s="145"/>
    </row>
    <row r="27488" spans="1:7">
      <c r="A27488" s="65"/>
      <c r="B27488" s="65"/>
      <c r="C27488" s="65"/>
      <c r="D27488" s="65"/>
      <c r="E27488" s="65"/>
      <c r="F27488" s="65"/>
      <c r="G27488" s="145"/>
    </row>
    <row r="27489" spans="1:7">
      <c r="A27489" s="65"/>
      <c r="B27489" s="65"/>
      <c r="C27489" s="65"/>
      <c r="D27489" s="65"/>
      <c r="E27489" s="65"/>
      <c r="F27489" s="65"/>
      <c r="G27489" s="145"/>
    </row>
    <row r="27490" spans="1:7">
      <c r="A27490" s="65"/>
      <c r="B27490" s="65"/>
      <c r="C27490" s="65"/>
      <c r="D27490" s="65"/>
      <c r="E27490" s="65"/>
      <c r="F27490" s="65"/>
      <c r="G27490" s="145"/>
    </row>
    <row r="27491" spans="1:7">
      <c r="A27491" s="65"/>
      <c r="B27491" s="65"/>
      <c r="C27491" s="65"/>
      <c r="D27491" s="65"/>
      <c r="E27491" s="65"/>
      <c r="F27491" s="65"/>
      <c r="G27491" s="145"/>
    </row>
    <row r="27492" spans="1:7">
      <c r="A27492" s="65"/>
      <c r="B27492" s="65"/>
      <c r="C27492" s="65"/>
      <c r="D27492" s="65"/>
      <c r="E27492" s="65"/>
      <c r="F27492" s="65"/>
      <c r="G27492" s="145"/>
    </row>
    <row r="27493" spans="1:7">
      <c r="A27493" s="65"/>
      <c r="B27493" s="65"/>
      <c r="C27493" s="65"/>
      <c r="D27493" s="65"/>
      <c r="E27493" s="65"/>
      <c r="F27493" s="65"/>
      <c r="G27493" s="145"/>
    </row>
    <row r="27494" spans="1:7">
      <c r="A27494" s="65"/>
      <c r="B27494" s="65"/>
      <c r="C27494" s="65"/>
      <c r="D27494" s="65"/>
      <c r="E27494" s="65"/>
      <c r="F27494" s="65"/>
      <c r="G27494" s="145"/>
    </row>
    <row r="27495" spans="1:7">
      <c r="A27495" s="65"/>
      <c r="B27495" s="65"/>
      <c r="C27495" s="65"/>
      <c r="D27495" s="65"/>
      <c r="E27495" s="65"/>
      <c r="F27495" s="65"/>
      <c r="G27495" s="145"/>
    </row>
    <row r="27496" spans="1:7">
      <c r="A27496" s="65"/>
      <c r="B27496" s="65"/>
      <c r="C27496" s="65"/>
      <c r="D27496" s="65"/>
      <c r="E27496" s="65"/>
      <c r="F27496" s="65"/>
      <c r="G27496" s="145"/>
    </row>
    <row r="27497" spans="1:7">
      <c r="A27497" s="65"/>
      <c r="B27497" s="65"/>
      <c r="C27497" s="65"/>
      <c r="D27497" s="65"/>
      <c r="E27497" s="65"/>
      <c r="F27497" s="65"/>
      <c r="G27497" s="145"/>
    </row>
    <row r="27498" spans="1:7">
      <c r="A27498" s="65"/>
      <c r="B27498" s="65"/>
      <c r="C27498" s="65"/>
      <c r="D27498" s="65"/>
      <c r="E27498" s="65"/>
      <c r="F27498" s="65"/>
      <c r="G27498" s="145"/>
    </row>
    <row r="27499" spans="1:7">
      <c r="A27499" s="65"/>
      <c r="B27499" s="65"/>
      <c r="C27499" s="65"/>
      <c r="D27499" s="65"/>
      <c r="E27499" s="65"/>
      <c r="F27499" s="65"/>
      <c r="G27499" s="145"/>
    </row>
    <row r="27500" spans="1:7">
      <c r="A27500" s="65"/>
      <c r="B27500" s="65"/>
      <c r="C27500" s="65"/>
      <c r="D27500" s="65"/>
      <c r="E27500" s="65"/>
      <c r="F27500" s="65"/>
      <c r="G27500" s="145"/>
    </row>
    <row r="27501" spans="1:7">
      <c r="A27501" s="65"/>
      <c r="B27501" s="65"/>
      <c r="C27501" s="65"/>
      <c r="D27501" s="65"/>
      <c r="E27501" s="65"/>
      <c r="F27501" s="65"/>
      <c r="G27501" s="145"/>
    </row>
    <row r="27502" spans="1:7">
      <c r="A27502" s="65"/>
      <c r="B27502" s="65"/>
      <c r="C27502" s="65"/>
      <c r="D27502" s="65"/>
      <c r="E27502" s="65"/>
      <c r="F27502" s="65"/>
      <c r="G27502" s="145"/>
    </row>
    <row r="27503" spans="1:7">
      <c r="A27503" s="65"/>
      <c r="B27503" s="65"/>
      <c r="C27503" s="65"/>
      <c r="D27503" s="65"/>
      <c r="E27503" s="65"/>
      <c r="F27503" s="65"/>
      <c r="G27503" s="145"/>
    </row>
    <row r="27504" spans="1:7">
      <c r="A27504" s="65"/>
      <c r="B27504" s="65"/>
      <c r="C27504" s="65"/>
      <c r="D27504" s="65"/>
      <c r="E27504" s="65"/>
      <c r="F27504" s="65"/>
      <c r="G27504" s="145"/>
    </row>
    <row r="27505" spans="1:7">
      <c r="A27505" s="65"/>
      <c r="B27505" s="65"/>
      <c r="C27505" s="65"/>
      <c r="D27505" s="65"/>
      <c r="E27505" s="65"/>
      <c r="F27505" s="65"/>
      <c r="G27505" s="145"/>
    </row>
    <row r="27506" spans="1:7">
      <c r="A27506" s="65"/>
      <c r="B27506" s="65"/>
      <c r="C27506" s="65"/>
      <c r="D27506" s="65"/>
      <c r="E27506" s="65"/>
      <c r="F27506" s="65"/>
      <c r="G27506" s="145"/>
    </row>
    <row r="27507" spans="1:7">
      <c r="A27507" s="65"/>
      <c r="B27507" s="65"/>
      <c r="C27507" s="65"/>
      <c r="D27507" s="65"/>
      <c r="E27507" s="65"/>
      <c r="F27507" s="65"/>
      <c r="G27507" s="145"/>
    </row>
    <row r="27508" spans="1:7">
      <c r="A27508" s="65"/>
      <c r="B27508" s="65"/>
      <c r="C27508" s="65"/>
      <c r="D27508" s="65"/>
      <c r="E27508" s="65"/>
      <c r="F27508" s="65"/>
      <c r="G27508" s="145"/>
    </row>
    <row r="27509" spans="1:7">
      <c r="A27509" s="65"/>
      <c r="B27509" s="65"/>
      <c r="C27509" s="65"/>
      <c r="D27509" s="65"/>
      <c r="E27509" s="65"/>
      <c r="F27509" s="65"/>
      <c r="G27509" s="145"/>
    </row>
    <row r="27510" spans="1:7">
      <c r="A27510" s="65"/>
      <c r="B27510" s="65"/>
      <c r="C27510" s="65"/>
      <c r="D27510" s="65"/>
      <c r="E27510" s="65"/>
      <c r="F27510" s="65"/>
      <c r="G27510" s="145"/>
    </row>
    <row r="27511" spans="1:7">
      <c r="A27511" s="65"/>
      <c r="B27511" s="65"/>
      <c r="C27511" s="65"/>
      <c r="D27511" s="65"/>
      <c r="E27511" s="65"/>
      <c r="F27511" s="65"/>
      <c r="G27511" s="145"/>
    </row>
    <row r="27512" spans="1:7">
      <c r="A27512" s="65"/>
      <c r="B27512" s="65"/>
      <c r="C27512" s="65"/>
      <c r="D27512" s="65"/>
      <c r="E27512" s="65"/>
      <c r="F27512" s="65"/>
      <c r="G27512" s="145"/>
    </row>
    <row r="27513" spans="1:7">
      <c r="A27513" s="65"/>
      <c r="B27513" s="65"/>
      <c r="C27513" s="65"/>
      <c r="D27513" s="65"/>
      <c r="E27513" s="65"/>
      <c r="F27513" s="65"/>
      <c r="G27513" s="145"/>
    </row>
    <row r="27514" spans="1:7">
      <c r="A27514" s="65"/>
      <c r="B27514" s="65"/>
      <c r="C27514" s="65"/>
      <c r="D27514" s="65"/>
      <c r="E27514" s="65"/>
      <c r="F27514" s="65"/>
      <c r="G27514" s="145"/>
    </row>
    <row r="27515" spans="1:7">
      <c r="A27515" s="65"/>
      <c r="B27515" s="65"/>
      <c r="C27515" s="65"/>
      <c r="D27515" s="65"/>
      <c r="E27515" s="65"/>
      <c r="F27515" s="65"/>
      <c r="G27515" s="145"/>
    </row>
    <row r="27516" spans="1:7">
      <c r="A27516" s="65"/>
      <c r="B27516" s="65"/>
      <c r="C27516" s="65"/>
      <c r="D27516" s="65"/>
      <c r="E27516" s="65"/>
      <c r="F27516" s="65"/>
      <c r="G27516" s="145"/>
    </row>
    <row r="27517" spans="1:7">
      <c r="A27517" s="65"/>
      <c r="B27517" s="65"/>
      <c r="C27517" s="65"/>
      <c r="D27517" s="65"/>
      <c r="E27517" s="65"/>
      <c r="F27517" s="65"/>
      <c r="G27517" s="145"/>
    </row>
    <row r="27518" spans="1:7">
      <c r="A27518" s="65"/>
      <c r="B27518" s="65"/>
      <c r="C27518" s="65"/>
      <c r="D27518" s="65"/>
      <c r="E27518" s="65"/>
      <c r="F27518" s="65"/>
      <c r="G27518" s="145"/>
    </row>
    <row r="27519" spans="1:7">
      <c r="A27519" s="65"/>
      <c r="B27519" s="65"/>
      <c r="C27519" s="65"/>
      <c r="D27519" s="65"/>
      <c r="E27519" s="65"/>
      <c r="F27519" s="65"/>
      <c r="G27519" s="145"/>
    </row>
    <row r="27520" spans="1:7">
      <c r="A27520" s="65"/>
      <c r="B27520" s="65"/>
      <c r="C27520" s="65"/>
      <c r="D27520" s="65"/>
      <c r="E27520" s="65"/>
      <c r="F27520" s="65"/>
      <c r="G27520" s="145"/>
    </row>
    <row r="27521" spans="1:7">
      <c r="A27521" s="65"/>
      <c r="B27521" s="65"/>
      <c r="C27521" s="65"/>
      <c r="D27521" s="65"/>
      <c r="E27521" s="65"/>
      <c r="F27521" s="65"/>
      <c r="G27521" s="145"/>
    </row>
    <row r="27522" spans="1:7">
      <c r="A27522" s="65"/>
      <c r="B27522" s="65"/>
      <c r="C27522" s="65"/>
      <c r="D27522" s="65"/>
      <c r="E27522" s="65"/>
      <c r="F27522" s="65"/>
      <c r="G27522" s="145"/>
    </row>
    <row r="27523" spans="1:7">
      <c r="A27523" s="65"/>
      <c r="B27523" s="65"/>
      <c r="C27523" s="65"/>
      <c r="D27523" s="65"/>
      <c r="E27523" s="65"/>
      <c r="F27523" s="65"/>
      <c r="G27523" s="145"/>
    </row>
    <row r="27524" spans="1:7">
      <c r="A27524" s="65"/>
      <c r="B27524" s="65"/>
      <c r="C27524" s="65"/>
      <c r="D27524" s="65"/>
      <c r="E27524" s="65"/>
      <c r="F27524" s="65"/>
      <c r="G27524" s="145"/>
    </row>
    <row r="27525" spans="1:7">
      <c r="A27525" s="65"/>
      <c r="B27525" s="65"/>
      <c r="C27525" s="65"/>
      <c r="D27525" s="65"/>
      <c r="E27525" s="65"/>
      <c r="F27525" s="65"/>
      <c r="G27525" s="145"/>
    </row>
    <row r="27526" spans="1:7">
      <c r="A27526" s="65"/>
      <c r="B27526" s="65"/>
      <c r="C27526" s="65"/>
      <c r="D27526" s="65"/>
      <c r="E27526" s="65"/>
      <c r="F27526" s="65"/>
      <c r="G27526" s="145"/>
    </row>
    <row r="27527" spans="1:7">
      <c r="A27527" s="65"/>
      <c r="B27527" s="65"/>
      <c r="C27527" s="65"/>
      <c r="D27527" s="65"/>
      <c r="E27527" s="65"/>
      <c r="F27527" s="65"/>
      <c r="G27527" s="145"/>
    </row>
    <row r="27528" spans="1:7">
      <c r="A27528" s="65"/>
      <c r="B27528" s="65"/>
      <c r="C27528" s="65"/>
      <c r="D27528" s="65"/>
      <c r="E27528" s="65"/>
      <c r="F27528" s="65"/>
      <c r="G27528" s="145"/>
    </row>
    <row r="27529" spans="1:7">
      <c r="A27529" s="65"/>
      <c r="B27529" s="65"/>
      <c r="C27529" s="65"/>
      <c r="D27529" s="65"/>
      <c r="E27529" s="65"/>
      <c r="F27529" s="65"/>
      <c r="G27529" s="145"/>
    </row>
    <row r="27530" spans="1:7">
      <c r="A27530" s="65"/>
      <c r="B27530" s="65"/>
      <c r="C27530" s="65"/>
      <c r="D27530" s="65"/>
      <c r="E27530" s="65"/>
      <c r="F27530" s="65"/>
      <c r="G27530" s="145"/>
    </row>
    <row r="27531" spans="1:7">
      <c r="A27531" s="65"/>
      <c r="B27531" s="65"/>
      <c r="C27531" s="65"/>
      <c r="D27531" s="65"/>
      <c r="E27531" s="65"/>
      <c r="F27531" s="65"/>
      <c r="G27531" s="145"/>
    </row>
    <row r="27532" spans="1:7">
      <c r="A27532" s="65"/>
      <c r="B27532" s="65"/>
      <c r="C27532" s="65"/>
      <c r="D27532" s="65"/>
      <c r="E27532" s="65"/>
      <c r="F27532" s="65"/>
      <c r="G27532" s="145"/>
    </row>
    <row r="27533" spans="1:7">
      <c r="A27533" s="65"/>
      <c r="B27533" s="65"/>
      <c r="C27533" s="65"/>
      <c r="D27533" s="65"/>
      <c r="E27533" s="65"/>
      <c r="F27533" s="65"/>
      <c r="G27533" s="145"/>
    </row>
    <row r="27534" spans="1:7">
      <c r="A27534" s="65"/>
      <c r="B27534" s="65"/>
      <c r="C27534" s="65"/>
      <c r="D27534" s="65"/>
      <c r="E27534" s="65"/>
      <c r="F27534" s="65"/>
      <c r="G27534" s="145"/>
    </row>
    <row r="27535" spans="1:7">
      <c r="A27535" s="65"/>
      <c r="B27535" s="65"/>
      <c r="C27535" s="65"/>
      <c r="D27535" s="65"/>
      <c r="E27535" s="65"/>
      <c r="F27535" s="65"/>
      <c r="G27535" s="145"/>
    </row>
    <row r="27536" spans="1:7">
      <c r="A27536" s="65"/>
      <c r="B27536" s="65"/>
      <c r="C27536" s="65"/>
      <c r="D27536" s="65"/>
      <c r="E27536" s="65"/>
      <c r="F27536" s="65"/>
      <c r="G27536" s="145"/>
    </row>
    <row r="27537" spans="1:7">
      <c r="A27537" s="65"/>
      <c r="B27537" s="65"/>
      <c r="C27537" s="65"/>
      <c r="D27537" s="65"/>
      <c r="E27537" s="65"/>
      <c r="F27537" s="65"/>
      <c r="G27537" s="145"/>
    </row>
    <row r="27538" spans="1:7">
      <c r="A27538" s="65"/>
      <c r="B27538" s="65"/>
      <c r="C27538" s="65"/>
      <c r="D27538" s="65"/>
      <c r="E27538" s="65"/>
      <c r="F27538" s="65"/>
      <c r="G27538" s="145"/>
    </row>
    <row r="27539" spans="1:7">
      <c r="A27539" s="65"/>
      <c r="B27539" s="65"/>
      <c r="C27539" s="65"/>
      <c r="D27539" s="65"/>
      <c r="E27539" s="65"/>
      <c r="F27539" s="65"/>
      <c r="G27539" s="145"/>
    </row>
    <row r="27540" spans="1:7">
      <c r="A27540" s="65"/>
      <c r="B27540" s="65"/>
      <c r="C27540" s="65"/>
      <c r="D27540" s="65"/>
      <c r="E27540" s="65"/>
      <c r="F27540" s="65"/>
      <c r="G27540" s="145"/>
    </row>
    <row r="27541" spans="1:7">
      <c r="A27541" s="65"/>
      <c r="B27541" s="65"/>
      <c r="C27541" s="65"/>
      <c r="D27541" s="65"/>
      <c r="E27541" s="65"/>
      <c r="F27541" s="65"/>
      <c r="G27541" s="145"/>
    </row>
    <row r="27542" spans="1:7">
      <c r="A27542" s="65"/>
      <c r="B27542" s="65"/>
      <c r="C27542" s="65"/>
      <c r="D27542" s="65"/>
      <c r="E27542" s="65"/>
      <c r="F27542" s="65"/>
      <c r="G27542" s="145"/>
    </row>
    <row r="27543" spans="1:7">
      <c r="A27543" s="65"/>
      <c r="B27543" s="65"/>
      <c r="C27543" s="65"/>
      <c r="D27543" s="65"/>
      <c r="E27543" s="65"/>
      <c r="F27543" s="65"/>
      <c r="G27543" s="145"/>
    </row>
    <row r="27544" spans="1:7">
      <c r="A27544" s="65"/>
      <c r="B27544" s="65"/>
      <c r="C27544" s="65"/>
      <c r="D27544" s="65"/>
      <c r="E27544" s="65"/>
      <c r="F27544" s="65"/>
      <c r="G27544" s="145"/>
    </row>
    <row r="27545" spans="1:7">
      <c r="A27545" s="65"/>
      <c r="B27545" s="65"/>
      <c r="C27545" s="65"/>
      <c r="D27545" s="65"/>
      <c r="E27545" s="65"/>
      <c r="F27545" s="65"/>
      <c r="G27545" s="145"/>
    </row>
    <row r="27546" spans="1:7">
      <c r="A27546" s="65"/>
      <c r="B27546" s="65"/>
      <c r="C27546" s="65"/>
      <c r="D27546" s="65"/>
      <c r="E27546" s="65"/>
      <c r="F27546" s="65"/>
      <c r="G27546" s="145"/>
    </row>
    <row r="27547" spans="1:7">
      <c r="A27547" s="65"/>
      <c r="B27547" s="65"/>
      <c r="C27547" s="65"/>
      <c r="D27547" s="65"/>
      <c r="E27547" s="65"/>
      <c r="F27547" s="65"/>
      <c r="G27547" s="145"/>
    </row>
    <row r="27548" spans="1:7">
      <c r="A27548" s="65"/>
      <c r="B27548" s="65"/>
      <c r="C27548" s="65"/>
      <c r="D27548" s="65"/>
      <c r="E27548" s="65"/>
      <c r="F27548" s="65"/>
      <c r="G27548" s="145"/>
    </row>
    <row r="27549" spans="1:7">
      <c r="A27549" s="65"/>
      <c r="B27549" s="65"/>
      <c r="C27549" s="65"/>
      <c r="D27549" s="65"/>
      <c r="E27549" s="65"/>
      <c r="F27549" s="65"/>
      <c r="G27549" s="145"/>
    </row>
    <row r="27550" spans="1:7">
      <c r="A27550" s="65"/>
      <c r="B27550" s="65"/>
      <c r="C27550" s="65"/>
      <c r="D27550" s="65"/>
      <c r="E27550" s="65"/>
      <c r="F27550" s="65"/>
      <c r="G27550" s="145"/>
    </row>
    <row r="27551" spans="1:7">
      <c r="A27551" s="65"/>
      <c r="B27551" s="65"/>
      <c r="C27551" s="65"/>
      <c r="D27551" s="65"/>
      <c r="E27551" s="65"/>
      <c r="F27551" s="65"/>
      <c r="G27551" s="145"/>
    </row>
    <row r="27552" spans="1:7">
      <c r="A27552" s="65"/>
      <c r="B27552" s="65"/>
      <c r="C27552" s="65"/>
      <c r="D27552" s="65"/>
      <c r="E27552" s="65"/>
      <c r="F27552" s="65"/>
      <c r="G27552" s="145"/>
    </row>
    <row r="27553" spans="1:7">
      <c r="A27553" s="65"/>
      <c r="B27553" s="65"/>
      <c r="C27553" s="65"/>
      <c r="D27553" s="65"/>
      <c r="E27553" s="65"/>
      <c r="F27553" s="65"/>
      <c r="G27553" s="145"/>
    </row>
    <row r="27554" spans="1:7">
      <c r="A27554" s="65"/>
      <c r="B27554" s="65"/>
      <c r="C27554" s="65"/>
      <c r="D27554" s="65"/>
      <c r="E27554" s="65"/>
      <c r="F27554" s="65"/>
      <c r="G27554" s="145"/>
    </row>
    <row r="27555" spans="1:7">
      <c r="A27555" s="65"/>
      <c r="B27555" s="65"/>
      <c r="C27555" s="65"/>
      <c r="D27555" s="65"/>
      <c r="E27555" s="65"/>
      <c r="F27555" s="65"/>
      <c r="G27555" s="145"/>
    </row>
    <row r="27556" spans="1:7">
      <c r="A27556" s="65"/>
      <c r="B27556" s="65"/>
      <c r="C27556" s="65"/>
      <c r="D27556" s="65"/>
      <c r="E27556" s="65"/>
      <c r="F27556" s="65"/>
      <c r="G27556" s="145"/>
    </row>
    <row r="27557" spans="1:7">
      <c r="A27557" s="65"/>
      <c r="B27557" s="65"/>
      <c r="C27557" s="65"/>
      <c r="D27557" s="65"/>
      <c r="E27557" s="65"/>
      <c r="F27557" s="65"/>
      <c r="G27557" s="145"/>
    </row>
    <row r="27558" spans="1:7">
      <c r="A27558" s="65"/>
      <c r="B27558" s="65"/>
      <c r="C27558" s="65"/>
      <c r="D27558" s="65"/>
      <c r="E27558" s="65"/>
      <c r="F27558" s="65"/>
      <c r="G27558" s="145"/>
    </row>
    <row r="27559" spans="1:7">
      <c r="A27559" s="65"/>
      <c r="B27559" s="65"/>
      <c r="C27559" s="65"/>
      <c r="D27559" s="65"/>
      <c r="E27559" s="65"/>
      <c r="F27559" s="65"/>
      <c r="G27559" s="145"/>
    </row>
    <row r="27560" spans="1:7">
      <c r="A27560" s="65"/>
      <c r="B27560" s="65"/>
      <c r="C27560" s="65"/>
      <c r="D27560" s="65"/>
      <c r="E27560" s="65"/>
      <c r="F27560" s="65"/>
      <c r="G27560" s="145"/>
    </row>
    <row r="27561" spans="1:7">
      <c r="A27561" s="65"/>
      <c r="B27561" s="65"/>
      <c r="C27561" s="65"/>
      <c r="D27561" s="65"/>
      <c r="E27561" s="65"/>
      <c r="F27561" s="65"/>
      <c r="G27561" s="145"/>
    </row>
    <row r="27562" spans="1:7">
      <c r="A27562" s="65"/>
      <c r="B27562" s="65"/>
      <c r="C27562" s="65"/>
      <c r="D27562" s="65"/>
      <c r="E27562" s="65"/>
      <c r="F27562" s="65"/>
      <c r="G27562" s="145"/>
    </row>
    <row r="27563" spans="1:7">
      <c r="A27563" s="65"/>
      <c r="B27563" s="65"/>
      <c r="C27563" s="65"/>
      <c r="D27563" s="65"/>
      <c r="E27563" s="65"/>
      <c r="F27563" s="65"/>
      <c r="G27563" s="145"/>
    </row>
    <row r="27564" spans="1:7">
      <c r="A27564" s="65"/>
      <c r="B27564" s="65"/>
      <c r="C27564" s="65"/>
      <c r="D27564" s="65"/>
      <c r="E27564" s="65"/>
      <c r="F27564" s="65"/>
      <c r="G27564" s="145"/>
    </row>
    <row r="27565" spans="1:7">
      <c r="A27565" s="65"/>
      <c r="B27565" s="65"/>
      <c r="C27565" s="65"/>
      <c r="D27565" s="65"/>
      <c r="E27565" s="65"/>
      <c r="F27565" s="65"/>
      <c r="G27565" s="145"/>
    </row>
    <row r="27566" spans="1:7">
      <c r="A27566" s="65"/>
      <c r="B27566" s="65"/>
      <c r="C27566" s="65"/>
      <c r="D27566" s="65"/>
      <c r="E27566" s="65"/>
      <c r="F27566" s="65"/>
      <c r="G27566" s="145"/>
    </row>
    <row r="27567" spans="1:7">
      <c r="A27567" s="65"/>
      <c r="B27567" s="65"/>
      <c r="C27567" s="65"/>
      <c r="D27567" s="65"/>
      <c r="E27567" s="65"/>
      <c r="F27567" s="65"/>
      <c r="G27567" s="145"/>
    </row>
    <row r="27568" spans="1:7">
      <c r="A27568" s="65"/>
      <c r="B27568" s="65"/>
      <c r="C27568" s="65"/>
      <c r="D27568" s="65"/>
      <c r="E27568" s="65"/>
      <c r="F27568" s="65"/>
      <c r="G27568" s="145"/>
    </row>
    <row r="27569" spans="1:7">
      <c r="A27569" s="65"/>
      <c r="B27569" s="65"/>
      <c r="C27569" s="65"/>
      <c r="D27569" s="65"/>
      <c r="E27569" s="65"/>
      <c r="F27569" s="65"/>
      <c r="G27569" s="145"/>
    </row>
    <row r="27570" spans="1:7">
      <c r="A27570" s="65"/>
      <c r="B27570" s="65"/>
      <c r="C27570" s="65"/>
      <c r="D27570" s="65"/>
      <c r="E27570" s="65"/>
      <c r="F27570" s="65"/>
      <c r="G27570" s="145"/>
    </row>
    <row r="27571" spans="1:7">
      <c r="A27571" s="65"/>
      <c r="B27571" s="65"/>
      <c r="C27571" s="65"/>
      <c r="D27571" s="65"/>
      <c r="E27571" s="65"/>
      <c r="F27571" s="65"/>
      <c r="G27571" s="145"/>
    </row>
    <row r="27572" spans="1:7">
      <c r="A27572" s="65"/>
      <c r="B27572" s="65"/>
      <c r="C27572" s="65"/>
      <c r="D27572" s="65"/>
      <c r="E27572" s="65"/>
      <c r="F27572" s="65"/>
      <c r="G27572" s="145"/>
    </row>
    <row r="27573" spans="1:7">
      <c r="A27573" s="65"/>
      <c r="B27573" s="65"/>
      <c r="C27573" s="65"/>
      <c r="D27573" s="65"/>
      <c r="E27573" s="65"/>
      <c r="F27573" s="65"/>
      <c r="G27573" s="145"/>
    </row>
    <row r="27574" spans="1:7">
      <c r="A27574" s="65"/>
      <c r="B27574" s="65"/>
      <c r="C27574" s="65"/>
      <c r="D27574" s="65"/>
      <c r="E27574" s="65"/>
      <c r="F27574" s="65"/>
      <c r="G27574" s="145"/>
    </row>
    <row r="27575" spans="1:7">
      <c r="A27575" s="65"/>
      <c r="B27575" s="65"/>
      <c r="C27575" s="65"/>
      <c r="D27575" s="65"/>
      <c r="E27575" s="65"/>
      <c r="F27575" s="65"/>
      <c r="G27575" s="145"/>
    </row>
    <row r="27576" spans="1:7">
      <c r="A27576" s="65"/>
      <c r="B27576" s="65"/>
      <c r="C27576" s="65"/>
      <c r="D27576" s="65"/>
      <c r="E27576" s="65"/>
      <c r="F27576" s="65"/>
      <c r="G27576" s="145"/>
    </row>
    <row r="27577" spans="1:7">
      <c r="A27577" s="65"/>
      <c r="B27577" s="65"/>
      <c r="C27577" s="65"/>
      <c r="D27577" s="65"/>
      <c r="E27577" s="65"/>
      <c r="F27577" s="65"/>
      <c r="G27577" s="145"/>
    </row>
    <row r="27578" spans="1:7">
      <c r="A27578" s="65"/>
      <c r="B27578" s="65"/>
      <c r="C27578" s="65"/>
      <c r="D27578" s="65"/>
      <c r="E27578" s="65"/>
      <c r="F27578" s="65"/>
      <c r="G27578" s="145"/>
    </row>
    <row r="27579" spans="1:7">
      <c r="A27579" s="65"/>
      <c r="B27579" s="65"/>
      <c r="C27579" s="65"/>
      <c r="D27579" s="65"/>
      <c r="E27579" s="65"/>
      <c r="F27579" s="65"/>
      <c r="G27579" s="145"/>
    </row>
    <row r="27580" spans="1:7">
      <c r="A27580" s="65"/>
      <c r="B27580" s="65"/>
      <c r="C27580" s="65"/>
      <c r="D27580" s="65"/>
      <c r="E27580" s="65"/>
      <c r="F27580" s="65"/>
      <c r="G27580" s="145"/>
    </row>
    <row r="27581" spans="1:7">
      <c r="A27581" s="65"/>
      <c r="B27581" s="65"/>
      <c r="C27581" s="65"/>
      <c r="D27581" s="65"/>
      <c r="E27581" s="65"/>
      <c r="F27581" s="65"/>
      <c r="G27581" s="145"/>
    </row>
    <row r="27582" spans="1:7">
      <c r="A27582" s="65"/>
      <c r="B27582" s="65"/>
      <c r="C27582" s="65"/>
      <c r="D27582" s="65"/>
      <c r="E27582" s="65"/>
      <c r="F27582" s="65"/>
      <c r="G27582" s="145"/>
    </row>
    <row r="27583" spans="1:7">
      <c r="A27583" s="65"/>
      <c r="B27583" s="65"/>
      <c r="C27583" s="65"/>
      <c r="D27583" s="65"/>
      <c r="E27583" s="65"/>
      <c r="F27583" s="65"/>
      <c r="G27583" s="145"/>
    </row>
    <row r="27584" spans="1:7">
      <c r="A27584" s="65"/>
      <c r="B27584" s="65"/>
      <c r="C27584" s="65"/>
      <c r="D27584" s="65"/>
      <c r="E27584" s="65"/>
      <c r="F27584" s="65"/>
      <c r="G27584" s="145"/>
    </row>
    <row r="27585" spans="1:7">
      <c r="A27585" s="65"/>
      <c r="B27585" s="65"/>
      <c r="C27585" s="65"/>
      <c r="D27585" s="65"/>
      <c r="E27585" s="65"/>
      <c r="F27585" s="65"/>
      <c r="G27585" s="145"/>
    </row>
    <row r="27586" spans="1:7">
      <c r="A27586" s="65"/>
      <c r="B27586" s="65"/>
      <c r="C27586" s="65"/>
      <c r="D27586" s="65"/>
      <c r="E27586" s="65"/>
      <c r="F27586" s="65"/>
      <c r="G27586" s="145"/>
    </row>
    <row r="27587" spans="1:7">
      <c r="A27587" s="65"/>
      <c r="B27587" s="65"/>
      <c r="C27587" s="65"/>
      <c r="D27587" s="65"/>
      <c r="E27587" s="65"/>
      <c r="F27587" s="65"/>
      <c r="G27587" s="145"/>
    </row>
    <row r="27588" spans="1:7">
      <c r="A27588" s="65"/>
      <c r="B27588" s="65"/>
      <c r="C27588" s="65"/>
      <c r="D27588" s="65"/>
      <c r="E27588" s="65"/>
      <c r="F27588" s="65"/>
      <c r="G27588" s="145"/>
    </row>
    <row r="27589" spans="1:7">
      <c r="A27589" s="65"/>
      <c r="B27589" s="65"/>
      <c r="C27589" s="65"/>
      <c r="D27589" s="65"/>
      <c r="E27589" s="65"/>
      <c r="F27589" s="65"/>
      <c r="G27589" s="145"/>
    </row>
    <row r="27590" spans="1:7">
      <c r="A27590" s="65"/>
      <c r="B27590" s="65"/>
      <c r="C27590" s="65"/>
      <c r="D27590" s="65"/>
      <c r="E27590" s="65"/>
      <c r="F27590" s="65"/>
      <c r="G27590" s="145"/>
    </row>
    <row r="27591" spans="1:7">
      <c r="A27591" s="65"/>
      <c r="B27591" s="65"/>
      <c r="C27591" s="65"/>
      <c r="D27591" s="65"/>
      <c r="E27591" s="65"/>
      <c r="F27591" s="65"/>
      <c r="G27591" s="145"/>
    </row>
    <row r="27592" spans="1:7">
      <c r="A27592" s="65"/>
      <c r="B27592" s="65"/>
      <c r="C27592" s="65"/>
      <c r="D27592" s="65"/>
      <c r="E27592" s="65"/>
      <c r="F27592" s="65"/>
      <c r="G27592" s="145"/>
    </row>
    <row r="27593" spans="1:7">
      <c r="A27593" s="65"/>
      <c r="B27593" s="65"/>
      <c r="C27593" s="65"/>
      <c r="D27593" s="65"/>
      <c r="E27593" s="65"/>
      <c r="F27593" s="65"/>
      <c r="G27593" s="145"/>
    </row>
    <row r="27594" spans="1:7">
      <c r="A27594" s="65"/>
      <c r="B27594" s="65"/>
      <c r="C27594" s="65"/>
      <c r="D27594" s="65"/>
      <c r="E27594" s="65"/>
      <c r="F27594" s="65"/>
      <c r="G27594" s="145"/>
    </row>
    <row r="27595" spans="1:7">
      <c r="A27595" s="65"/>
      <c r="B27595" s="65"/>
      <c r="C27595" s="65"/>
      <c r="D27595" s="65"/>
      <c r="E27595" s="65"/>
      <c r="F27595" s="65"/>
      <c r="G27595" s="145"/>
    </row>
    <row r="27596" spans="1:7">
      <c r="A27596" s="65"/>
      <c r="B27596" s="65"/>
      <c r="C27596" s="65"/>
      <c r="D27596" s="65"/>
      <c r="E27596" s="65"/>
      <c r="F27596" s="65"/>
      <c r="G27596" s="145"/>
    </row>
    <row r="27597" spans="1:7">
      <c r="A27597" s="65"/>
      <c r="B27597" s="65"/>
      <c r="C27597" s="65"/>
      <c r="D27597" s="65"/>
      <c r="E27597" s="65"/>
      <c r="F27597" s="65"/>
      <c r="G27597" s="145"/>
    </row>
    <row r="27598" spans="1:7">
      <c r="A27598" s="65"/>
      <c r="B27598" s="65"/>
      <c r="C27598" s="65"/>
      <c r="D27598" s="65"/>
      <c r="E27598" s="65"/>
      <c r="F27598" s="65"/>
      <c r="G27598" s="145"/>
    </row>
    <row r="27599" spans="1:7">
      <c r="A27599" s="65"/>
      <c r="B27599" s="65"/>
      <c r="C27599" s="65"/>
      <c r="D27599" s="65"/>
      <c r="E27599" s="65"/>
      <c r="F27599" s="65"/>
      <c r="G27599" s="145"/>
    </row>
    <row r="27600" spans="1:7">
      <c r="A27600" s="65"/>
      <c r="B27600" s="65"/>
      <c r="C27600" s="65"/>
      <c r="D27600" s="65"/>
      <c r="E27600" s="65"/>
      <c r="F27600" s="65"/>
      <c r="G27600" s="145"/>
    </row>
    <row r="27601" spans="1:7">
      <c r="A27601" s="65"/>
      <c r="B27601" s="65"/>
      <c r="C27601" s="65"/>
      <c r="D27601" s="65"/>
      <c r="E27601" s="65"/>
      <c r="F27601" s="65"/>
      <c r="G27601" s="145"/>
    </row>
    <row r="27602" spans="1:7">
      <c r="A27602" s="65"/>
      <c r="B27602" s="65"/>
      <c r="C27602" s="65"/>
      <c r="D27602" s="65"/>
      <c r="E27602" s="65"/>
      <c r="F27602" s="65"/>
      <c r="G27602" s="145"/>
    </row>
    <row r="27603" spans="1:7">
      <c r="A27603" s="65"/>
      <c r="B27603" s="65"/>
      <c r="C27603" s="65"/>
      <c r="D27603" s="65"/>
      <c r="E27603" s="65"/>
      <c r="F27603" s="65"/>
      <c r="G27603" s="145"/>
    </row>
    <row r="27604" spans="1:7">
      <c r="A27604" s="65"/>
      <c r="B27604" s="65"/>
      <c r="C27604" s="65"/>
      <c r="D27604" s="65"/>
      <c r="E27604" s="65"/>
      <c r="F27604" s="65"/>
      <c r="G27604" s="145"/>
    </row>
    <row r="27605" spans="1:7">
      <c r="A27605" s="65"/>
      <c r="B27605" s="65"/>
      <c r="C27605" s="65"/>
      <c r="D27605" s="65"/>
      <c r="E27605" s="65"/>
      <c r="F27605" s="65"/>
      <c r="G27605" s="145"/>
    </row>
    <row r="27606" spans="1:7">
      <c r="A27606" s="65"/>
      <c r="B27606" s="65"/>
      <c r="C27606" s="65"/>
      <c r="D27606" s="65"/>
      <c r="E27606" s="65"/>
      <c r="F27606" s="65"/>
      <c r="G27606" s="145"/>
    </row>
    <row r="27607" spans="1:7">
      <c r="A27607" s="65"/>
      <c r="B27607" s="65"/>
      <c r="C27607" s="65"/>
      <c r="D27607" s="65"/>
      <c r="E27607" s="65"/>
      <c r="F27607" s="65"/>
      <c r="G27607" s="145"/>
    </row>
    <row r="27608" spans="1:7">
      <c r="A27608" s="65"/>
      <c r="B27608" s="65"/>
      <c r="C27608" s="65"/>
      <c r="D27608" s="65"/>
      <c r="E27608" s="65"/>
      <c r="F27608" s="65"/>
      <c r="G27608" s="145"/>
    </row>
    <row r="27609" spans="1:7">
      <c r="A27609" s="65"/>
      <c r="B27609" s="65"/>
      <c r="C27609" s="65"/>
      <c r="D27609" s="65"/>
      <c r="E27609" s="65"/>
      <c r="F27609" s="65"/>
      <c r="G27609" s="145"/>
    </row>
    <row r="27610" spans="1:7">
      <c r="A27610" s="65"/>
      <c r="B27610" s="65"/>
      <c r="C27610" s="65"/>
      <c r="D27610" s="65"/>
      <c r="E27610" s="65"/>
      <c r="F27610" s="65"/>
      <c r="G27610" s="145"/>
    </row>
    <row r="27611" spans="1:7">
      <c r="A27611" s="65"/>
      <c r="B27611" s="65"/>
      <c r="C27611" s="65"/>
      <c r="D27611" s="65"/>
      <c r="E27611" s="65"/>
      <c r="F27611" s="65"/>
      <c r="G27611" s="145"/>
    </row>
    <row r="27612" spans="1:7">
      <c r="A27612" s="65"/>
      <c r="B27612" s="65"/>
      <c r="C27612" s="65"/>
      <c r="D27612" s="65"/>
      <c r="E27612" s="65"/>
      <c r="F27612" s="65"/>
      <c r="G27612" s="145"/>
    </row>
    <row r="27613" spans="1:7">
      <c r="A27613" s="65"/>
      <c r="B27613" s="65"/>
      <c r="C27613" s="65"/>
      <c r="D27613" s="65"/>
      <c r="E27613" s="65"/>
      <c r="F27613" s="65"/>
      <c r="G27613" s="145"/>
    </row>
    <row r="27614" spans="1:7">
      <c r="A27614" s="65"/>
      <c r="B27614" s="65"/>
      <c r="C27614" s="65"/>
      <c r="D27614" s="65"/>
      <c r="E27614" s="65"/>
      <c r="F27614" s="65"/>
      <c r="G27614" s="145"/>
    </row>
    <row r="27615" spans="1:7">
      <c r="A27615" s="65"/>
      <c r="B27615" s="65"/>
      <c r="C27615" s="65"/>
      <c r="D27615" s="65"/>
      <c r="E27615" s="65"/>
      <c r="F27615" s="65"/>
      <c r="G27615" s="145"/>
    </row>
    <row r="27616" spans="1:7">
      <c r="A27616" s="65"/>
      <c r="B27616" s="65"/>
      <c r="C27616" s="65"/>
      <c r="D27616" s="65"/>
      <c r="E27616" s="65"/>
      <c r="F27616" s="65"/>
      <c r="G27616" s="145"/>
    </row>
    <row r="27617" spans="1:7">
      <c r="A27617" s="65"/>
      <c r="B27617" s="65"/>
      <c r="C27617" s="65"/>
      <c r="D27617" s="65"/>
      <c r="E27617" s="65"/>
      <c r="F27617" s="65"/>
      <c r="G27617" s="145"/>
    </row>
    <row r="27618" spans="1:7">
      <c r="A27618" s="65"/>
      <c r="B27618" s="65"/>
      <c r="C27618" s="65"/>
      <c r="D27618" s="65"/>
      <c r="E27618" s="65"/>
      <c r="F27618" s="65"/>
      <c r="G27618" s="145"/>
    </row>
    <row r="27619" spans="1:7">
      <c r="A27619" s="65"/>
      <c r="B27619" s="65"/>
      <c r="C27619" s="65"/>
      <c r="D27619" s="65"/>
      <c r="E27619" s="65"/>
      <c r="F27619" s="65"/>
      <c r="G27619" s="145"/>
    </row>
    <row r="27620" spans="1:7">
      <c r="A27620" s="65"/>
      <c r="B27620" s="65"/>
      <c r="C27620" s="65"/>
      <c r="D27620" s="65"/>
      <c r="E27620" s="65"/>
      <c r="F27620" s="65"/>
      <c r="G27620" s="145"/>
    </row>
    <row r="27621" spans="1:7">
      <c r="A27621" s="65"/>
      <c r="B27621" s="65"/>
      <c r="C27621" s="65"/>
      <c r="D27621" s="65"/>
      <c r="E27621" s="65"/>
      <c r="F27621" s="65"/>
      <c r="G27621" s="145"/>
    </row>
    <row r="27622" spans="1:7">
      <c r="A27622" s="65"/>
      <c r="B27622" s="65"/>
      <c r="C27622" s="65"/>
      <c r="D27622" s="65"/>
      <c r="E27622" s="65"/>
      <c r="F27622" s="65"/>
      <c r="G27622" s="145"/>
    </row>
    <row r="27623" spans="1:7">
      <c r="A27623" s="65"/>
      <c r="B27623" s="65"/>
      <c r="C27623" s="65"/>
      <c r="D27623" s="65"/>
      <c r="E27623" s="65"/>
      <c r="F27623" s="65"/>
      <c r="G27623" s="145"/>
    </row>
    <row r="27624" spans="1:7">
      <c r="A27624" s="65"/>
      <c r="B27624" s="65"/>
      <c r="C27624" s="65"/>
      <c r="D27624" s="65"/>
      <c r="E27624" s="65"/>
      <c r="F27624" s="65"/>
      <c r="G27624" s="145"/>
    </row>
    <row r="27625" spans="1:7">
      <c r="A27625" s="65"/>
      <c r="B27625" s="65"/>
      <c r="C27625" s="65"/>
      <c r="D27625" s="65"/>
      <c r="E27625" s="65"/>
      <c r="F27625" s="65"/>
      <c r="G27625" s="145"/>
    </row>
    <row r="27626" spans="1:7">
      <c r="A27626" s="65"/>
      <c r="B27626" s="65"/>
      <c r="C27626" s="65"/>
      <c r="D27626" s="65"/>
      <c r="E27626" s="65"/>
      <c r="F27626" s="65"/>
      <c r="G27626" s="145"/>
    </row>
    <row r="27627" spans="1:7">
      <c r="A27627" s="65"/>
      <c r="B27627" s="65"/>
      <c r="C27627" s="65"/>
      <c r="D27627" s="65"/>
      <c r="E27627" s="65"/>
      <c r="F27627" s="65"/>
      <c r="G27627" s="145"/>
    </row>
    <row r="27628" spans="1:7">
      <c r="A27628" s="65"/>
      <c r="B27628" s="65"/>
      <c r="C27628" s="65"/>
      <c r="D27628" s="65"/>
      <c r="E27628" s="65"/>
      <c r="F27628" s="65"/>
      <c r="G27628" s="145"/>
    </row>
    <row r="27629" spans="1:7">
      <c r="A27629" s="65"/>
      <c r="B27629" s="65"/>
      <c r="C27629" s="65"/>
      <c r="D27629" s="65"/>
      <c r="E27629" s="65"/>
      <c r="F27629" s="65"/>
      <c r="G27629" s="145"/>
    </row>
    <row r="27630" spans="1:7">
      <c r="A27630" s="65"/>
      <c r="B27630" s="65"/>
      <c r="C27630" s="65"/>
      <c r="D27630" s="65"/>
      <c r="E27630" s="65"/>
      <c r="F27630" s="65"/>
      <c r="G27630" s="145"/>
    </row>
    <row r="27631" spans="1:7">
      <c r="A27631" s="65"/>
      <c r="B27631" s="65"/>
      <c r="C27631" s="65"/>
      <c r="D27631" s="65"/>
      <c r="E27631" s="65"/>
      <c r="F27631" s="65"/>
      <c r="G27631" s="145"/>
    </row>
    <row r="27632" spans="1:7">
      <c r="A27632" s="65"/>
      <c r="B27632" s="65"/>
      <c r="C27632" s="65"/>
      <c r="D27632" s="65"/>
      <c r="E27632" s="65"/>
      <c r="F27632" s="65"/>
      <c r="G27632" s="145"/>
    </row>
    <row r="27633" spans="1:7">
      <c r="A27633" s="65"/>
      <c r="B27633" s="65"/>
      <c r="C27633" s="65"/>
      <c r="D27633" s="65"/>
      <c r="E27633" s="65"/>
      <c r="F27633" s="65"/>
      <c r="G27633" s="145"/>
    </row>
    <row r="27634" spans="1:7">
      <c r="A27634" s="65"/>
      <c r="B27634" s="65"/>
      <c r="C27634" s="65"/>
      <c r="D27634" s="65"/>
      <c r="E27634" s="65"/>
      <c r="F27634" s="65"/>
      <c r="G27634" s="145"/>
    </row>
    <row r="27635" spans="1:7">
      <c r="A27635" s="65"/>
      <c r="B27635" s="65"/>
      <c r="C27635" s="65"/>
      <c r="D27635" s="65"/>
      <c r="E27635" s="65"/>
      <c r="F27635" s="65"/>
      <c r="G27635" s="145"/>
    </row>
    <row r="27636" spans="1:7">
      <c r="A27636" s="65"/>
      <c r="B27636" s="65"/>
      <c r="C27636" s="65"/>
      <c r="D27636" s="65"/>
      <c r="E27636" s="65"/>
      <c r="F27636" s="65"/>
      <c r="G27636" s="145"/>
    </row>
    <row r="27637" spans="1:7">
      <c r="A27637" s="65"/>
      <c r="B27637" s="65"/>
      <c r="C27637" s="65"/>
      <c r="D27637" s="65"/>
      <c r="E27637" s="65"/>
      <c r="F27637" s="65"/>
      <c r="G27637" s="145"/>
    </row>
    <row r="27638" spans="1:7">
      <c r="A27638" s="65"/>
      <c r="B27638" s="65"/>
      <c r="C27638" s="65"/>
      <c r="D27638" s="65"/>
      <c r="E27638" s="65"/>
      <c r="F27638" s="65"/>
      <c r="G27638" s="145"/>
    </row>
    <row r="27639" spans="1:7">
      <c r="A27639" s="65"/>
      <c r="B27639" s="65"/>
      <c r="C27639" s="65"/>
      <c r="D27639" s="65"/>
      <c r="E27639" s="65"/>
      <c r="F27639" s="65"/>
      <c r="G27639" s="145"/>
    </row>
    <row r="27640" spans="1:7">
      <c r="A27640" s="65"/>
      <c r="B27640" s="65"/>
      <c r="C27640" s="65"/>
      <c r="D27640" s="65"/>
      <c r="E27640" s="65"/>
      <c r="F27640" s="65"/>
      <c r="G27640" s="145"/>
    </row>
    <row r="27641" spans="1:7">
      <c r="A27641" s="65"/>
      <c r="B27641" s="65"/>
      <c r="C27641" s="65"/>
      <c r="D27641" s="65"/>
      <c r="E27641" s="65"/>
      <c r="F27641" s="65"/>
      <c r="G27641" s="145"/>
    </row>
    <row r="27642" spans="1:7">
      <c r="A27642" s="65"/>
      <c r="B27642" s="65"/>
      <c r="C27642" s="65"/>
      <c r="D27642" s="65"/>
      <c r="E27642" s="65"/>
      <c r="F27642" s="65"/>
      <c r="G27642" s="145"/>
    </row>
    <row r="27643" spans="1:7">
      <c r="A27643" s="65"/>
      <c r="B27643" s="65"/>
      <c r="C27643" s="65"/>
      <c r="D27643" s="65"/>
      <c r="E27643" s="65"/>
      <c r="F27643" s="65"/>
      <c r="G27643" s="145"/>
    </row>
    <row r="27644" spans="1:7">
      <c r="A27644" s="65"/>
      <c r="B27644" s="65"/>
      <c r="C27644" s="65"/>
      <c r="D27644" s="65"/>
      <c r="E27644" s="65"/>
      <c r="F27644" s="65"/>
      <c r="G27644" s="145"/>
    </row>
    <row r="27645" spans="1:7">
      <c r="A27645" s="65"/>
      <c r="B27645" s="65"/>
      <c r="C27645" s="65"/>
      <c r="D27645" s="65"/>
      <c r="E27645" s="65"/>
      <c r="F27645" s="65"/>
      <c r="G27645" s="145"/>
    </row>
    <row r="27646" spans="1:7">
      <c r="A27646" s="65"/>
      <c r="B27646" s="65"/>
      <c r="C27646" s="65"/>
      <c r="D27646" s="65"/>
      <c r="E27646" s="65"/>
      <c r="F27646" s="65"/>
      <c r="G27646" s="145"/>
    </row>
    <row r="27647" spans="1:7">
      <c r="A27647" s="65"/>
      <c r="B27647" s="65"/>
      <c r="C27647" s="65"/>
      <c r="D27647" s="65"/>
      <c r="E27647" s="65"/>
      <c r="F27647" s="65"/>
      <c r="G27647" s="145"/>
    </row>
    <row r="27648" spans="1:7">
      <c r="A27648" s="65"/>
      <c r="B27648" s="65"/>
      <c r="C27648" s="65"/>
      <c r="D27648" s="65"/>
      <c r="E27648" s="65"/>
      <c r="F27648" s="65"/>
      <c r="G27648" s="145"/>
    </row>
    <row r="27649" spans="1:7">
      <c r="A27649" s="65"/>
      <c r="B27649" s="65"/>
      <c r="C27649" s="65"/>
      <c r="D27649" s="65"/>
      <c r="E27649" s="65"/>
      <c r="F27649" s="65"/>
      <c r="G27649" s="145"/>
    </row>
    <row r="27650" spans="1:7">
      <c r="A27650" s="65"/>
      <c r="B27650" s="65"/>
      <c r="C27650" s="65"/>
      <c r="D27650" s="65"/>
      <c r="E27650" s="65"/>
      <c r="F27650" s="65"/>
      <c r="G27650" s="145"/>
    </row>
    <row r="27651" spans="1:7">
      <c r="A27651" s="65"/>
      <c r="B27651" s="65"/>
      <c r="C27651" s="65"/>
      <c r="D27651" s="65"/>
      <c r="E27651" s="65"/>
      <c r="F27651" s="65"/>
      <c r="G27651" s="145"/>
    </row>
    <row r="27652" spans="1:7">
      <c r="A27652" s="65"/>
      <c r="B27652" s="65"/>
      <c r="C27652" s="65"/>
      <c r="D27652" s="65"/>
      <c r="E27652" s="65"/>
      <c r="F27652" s="65"/>
      <c r="G27652" s="145"/>
    </row>
    <row r="27653" spans="1:7">
      <c r="A27653" s="65"/>
      <c r="B27653" s="65"/>
      <c r="C27653" s="65"/>
      <c r="D27653" s="65"/>
      <c r="E27653" s="65"/>
      <c r="F27653" s="65"/>
      <c r="G27653" s="145"/>
    </row>
    <row r="27654" spans="1:7">
      <c r="A27654" s="65"/>
      <c r="B27654" s="65"/>
      <c r="C27654" s="65"/>
      <c r="D27654" s="65"/>
      <c r="E27654" s="65"/>
      <c r="F27654" s="65"/>
      <c r="G27654" s="145"/>
    </row>
    <row r="27655" spans="1:7">
      <c r="A27655" s="65"/>
      <c r="B27655" s="65"/>
      <c r="C27655" s="65"/>
      <c r="D27655" s="65"/>
      <c r="E27655" s="65"/>
      <c r="F27655" s="65"/>
      <c r="G27655" s="145"/>
    </row>
    <row r="27656" spans="1:7">
      <c r="A27656" s="65"/>
      <c r="B27656" s="65"/>
      <c r="C27656" s="65"/>
      <c r="D27656" s="65"/>
      <c r="E27656" s="65"/>
      <c r="F27656" s="65"/>
      <c r="G27656" s="145"/>
    </row>
    <row r="27657" spans="1:7">
      <c r="A27657" s="65"/>
      <c r="B27657" s="65"/>
      <c r="C27657" s="65"/>
      <c r="D27657" s="65"/>
      <c r="E27657" s="65"/>
      <c r="F27657" s="65"/>
      <c r="G27657" s="145"/>
    </row>
    <row r="27658" spans="1:7">
      <c r="A27658" s="65"/>
      <c r="B27658" s="65"/>
      <c r="C27658" s="65"/>
      <c r="D27658" s="65"/>
      <c r="E27658" s="65"/>
      <c r="F27658" s="65"/>
      <c r="G27658" s="145"/>
    </row>
    <row r="27659" spans="1:7">
      <c r="A27659" s="65"/>
      <c r="B27659" s="65"/>
      <c r="C27659" s="65"/>
      <c r="D27659" s="65"/>
      <c r="E27659" s="65"/>
      <c r="F27659" s="65"/>
      <c r="G27659" s="145"/>
    </row>
    <row r="27660" spans="1:7">
      <c r="A27660" s="65"/>
      <c r="B27660" s="65"/>
      <c r="C27660" s="65"/>
      <c r="D27660" s="65"/>
      <c r="E27660" s="65"/>
      <c r="F27660" s="65"/>
      <c r="G27660" s="145"/>
    </row>
    <row r="27661" spans="1:7">
      <c r="A27661" s="65"/>
      <c r="B27661" s="65"/>
      <c r="C27661" s="65"/>
      <c r="D27661" s="65"/>
      <c r="E27661" s="65"/>
      <c r="F27661" s="65"/>
      <c r="G27661" s="145"/>
    </row>
    <row r="27662" spans="1:7">
      <c r="A27662" s="65"/>
      <c r="B27662" s="65"/>
      <c r="C27662" s="65"/>
      <c r="D27662" s="65"/>
      <c r="E27662" s="65"/>
      <c r="F27662" s="65"/>
      <c r="G27662" s="145"/>
    </row>
    <row r="27663" spans="1:7">
      <c r="A27663" s="65"/>
      <c r="B27663" s="65"/>
      <c r="C27663" s="65"/>
      <c r="D27663" s="65"/>
      <c r="E27663" s="65"/>
      <c r="F27663" s="65"/>
      <c r="G27663" s="145"/>
    </row>
    <row r="27664" spans="1:7">
      <c r="A27664" s="65"/>
      <c r="B27664" s="65"/>
      <c r="C27664" s="65"/>
      <c r="D27664" s="65"/>
      <c r="E27664" s="65"/>
      <c r="F27664" s="65"/>
      <c r="G27664" s="145"/>
    </row>
    <row r="27665" spans="1:7">
      <c r="A27665" s="65"/>
      <c r="B27665" s="65"/>
      <c r="C27665" s="65"/>
      <c r="D27665" s="65"/>
      <c r="E27665" s="65"/>
      <c r="F27665" s="65"/>
      <c r="G27665" s="145"/>
    </row>
    <row r="27666" spans="1:7">
      <c r="A27666" s="65"/>
      <c r="B27666" s="65"/>
      <c r="C27666" s="65"/>
      <c r="D27666" s="65"/>
      <c r="E27666" s="65"/>
      <c r="F27666" s="65"/>
      <c r="G27666" s="145"/>
    </row>
    <row r="27667" spans="1:7">
      <c r="A27667" s="65"/>
      <c r="B27667" s="65"/>
      <c r="C27667" s="65"/>
      <c r="D27667" s="65"/>
      <c r="E27667" s="65"/>
      <c r="F27667" s="65"/>
      <c r="G27667" s="145"/>
    </row>
    <row r="27668" spans="1:7">
      <c r="A27668" s="65"/>
      <c r="B27668" s="65"/>
      <c r="C27668" s="65"/>
      <c r="D27668" s="65"/>
      <c r="E27668" s="65"/>
      <c r="F27668" s="65"/>
      <c r="G27668" s="145"/>
    </row>
    <row r="27669" spans="1:7">
      <c r="A27669" s="65"/>
      <c r="B27669" s="65"/>
      <c r="C27669" s="65"/>
      <c r="D27669" s="65"/>
      <c r="E27669" s="65"/>
      <c r="F27669" s="65"/>
      <c r="G27669" s="145"/>
    </row>
    <row r="27670" spans="1:7">
      <c r="A27670" s="65"/>
      <c r="B27670" s="65"/>
      <c r="C27670" s="65"/>
      <c r="D27670" s="65"/>
      <c r="E27670" s="65"/>
      <c r="F27670" s="65"/>
      <c r="G27670" s="145"/>
    </row>
    <row r="27671" spans="1:7">
      <c r="A27671" s="65"/>
      <c r="B27671" s="65"/>
      <c r="C27671" s="65"/>
      <c r="D27671" s="65"/>
      <c r="E27671" s="65"/>
      <c r="F27671" s="65"/>
      <c r="G27671" s="145"/>
    </row>
    <row r="27672" spans="1:7">
      <c r="A27672" s="65"/>
      <c r="B27672" s="65"/>
      <c r="C27672" s="65"/>
      <c r="D27672" s="65"/>
      <c r="E27672" s="65"/>
      <c r="F27672" s="65"/>
      <c r="G27672" s="145"/>
    </row>
    <row r="27673" spans="1:7">
      <c r="A27673" s="65"/>
      <c r="B27673" s="65"/>
      <c r="C27673" s="65"/>
      <c r="D27673" s="65"/>
      <c r="E27673" s="65"/>
      <c r="F27673" s="65"/>
      <c r="G27673" s="145"/>
    </row>
    <row r="27674" spans="1:7">
      <c r="A27674" s="65"/>
      <c r="B27674" s="65"/>
      <c r="C27674" s="65"/>
      <c r="D27674" s="65"/>
      <c r="E27674" s="65"/>
      <c r="F27674" s="65"/>
      <c r="G27674" s="145"/>
    </row>
    <row r="27675" spans="1:7">
      <c r="A27675" s="65"/>
      <c r="B27675" s="65"/>
      <c r="C27675" s="65"/>
      <c r="D27675" s="65"/>
      <c r="E27675" s="65"/>
      <c r="F27675" s="65"/>
      <c r="G27675" s="145"/>
    </row>
    <row r="27676" spans="1:7">
      <c r="A27676" s="65"/>
      <c r="B27676" s="65"/>
      <c r="C27676" s="65"/>
      <c r="D27676" s="65"/>
      <c r="E27676" s="65"/>
      <c r="F27676" s="65"/>
      <c r="G27676" s="145"/>
    </row>
    <row r="27677" spans="1:7">
      <c r="A27677" s="65"/>
      <c r="B27677" s="65"/>
      <c r="C27677" s="65"/>
      <c r="D27677" s="65"/>
      <c r="E27677" s="65"/>
      <c r="F27677" s="65"/>
      <c r="G27677" s="145"/>
    </row>
    <row r="27678" spans="1:7">
      <c r="A27678" s="65"/>
      <c r="B27678" s="65"/>
      <c r="C27678" s="65"/>
      <c r="D27678" s="65"/>
      <c r="E27678" s="65"/>
      <c r="F27678" s="65"/>
      <c r="G27678" s="145"/>
    </row>
    <row r="27679" spans="1:7">
      <c r="A27679" s="65"/>
      <c r="B27679" s="65"/>
      <c r="C27679" s="65"/>
      <c r="D27679" s="65"/>
      <c r="E27679" s="65"/>
      <c r="F27679" s="65"/>
      <c r="G27679" s="145"/>
    </row>
    <row r="27680" spans="1:7">
      <c r="A27680" s="65"/>
      <c r="B27680" s="65"/>
      <c r="C27680" s="65"/>
      <c r="D27680" s="65"/>
      <c r="E27680" s="65"/>
      <c r="F27680" s="65"/>
      <c r="G27680" s="145"/>
    </row>
    <row r="27681" spans="1:7">
      <c r="A27681" s="65"/>
      <c r="B27681" s="65"/>
      <c r="C27681" s="65"/>
      <c r="D27681" s="65"/>
      <c r="E27681" s="65"/>
      <c r="F27681" s="65"/>
      <c r="G27681" s="145"/>
    </row>
    <row r="27682" spans="1:7">
      <c r="A27682" s="65"/>
      <c r="B27682" s="65"/>
      <c r="C27682" s="65"/>
      <c r="D27682" s="65"/>
      <c r="E27682" s="65"/>
      <c r="F27682" s="65"/>
      <c r="G27682" s="145"/>
    </row>
    <row r="27683" spans="1:7">
      <c r="A27683" s="65"/>
      <c r="B27683" s="65"/>
      <c r="C27683" s="65"/>
      <c r="D27683" s="65"/>
      <c r="E27683" s="65"/>
      <c r="F27683" s="65"/>
      <c r="G27683" s="145"/>
    </row>
    <row r="27684" spans="1:7">
      <c r="A27684" s="65"/>
      <c r="B27684" s="65"/>
      <c r="C27684" s="65"/>
      <c r="D27684" s="65"/>
      <c r="E27684" s="65"/>
      <c r="F27684" s="65"/>
      <c r="G27684" s="145"/>
    </row>
    <row r="27685" spans="1:7">
      <c r="A27685" s="65"/>
      <c r="B27685" s="65"/>
      <c r="C27685" s="65"/>
      <c r="D27685" s="65"/>
      <c r="E27685" s="65"/>
      <c r="F27685" s="65"/>
      <c r="G27685" s="145"/>
    </row>
    <row r="27686" spans="1:7">
      <c r="A27686" s="65"/>
      <c r="B27686" s="65"/>
      <c r="C27686" s="65"/>
      <c r="D27686" s="65"/>
      <c r="E27686" s="65"/>
      <c r="F27686" s="65"/>
      <c r="G27686" s="145"/>
    </row>
    <row r="27687" spans="1:7">
      <c r="A27687" s="65"/>
      <c r="B27687" s="65"/>
      <c r="C27687" s="65"/>
      <c r="D27687" s="65"/>
      <c r="E27687" s="65"/>
      <c r="F27687" s="65"/>
      <c r="G27687" s="145"/>
    </row>
    <row r="27688" spans="1:7">
      <c r="A27688" s="65"/>
      <c r="B27688" s="65"/>
      <c r="C27688" s="65"/>
      <c r="D27688" s="65"/>
      <c r="E27688" s="65"/>
      <c r="F27688" s="65"/>
      <c r="G27688" s="145"/>
    </row>
    <row r="27689" spans="1:7">
      <c r="A27689" s="65"/>
      <c r="B27689" s="65"/>
      <c r="C27689" s="65"/>
      <c r="D27689" s="65"/>
      <c r="E27689" s="65"/>
      <c r="F27689" s="65"/>
      <c r="G27689" s="145"/>
    </row>
    <row r="27690" spans="1:7">
      <c r="A27690" s="65"/>
      <c r="B27690" s="65"/>
      <c r="C27690" s="65"/>
      <c r="D27690" s="65"/>
      <c r="E27690" s="65"/>
      <c r="F27690" s="65"/>
      <c r="G27690" s="145"/>
    </row>
    <row r="27691" spans="1:7">
      <c r="A27691" s="65"/>
      <c r="B27691" s="65"/>
      <c r="C27691" s="65"/>
      <c r="D27691" s="65"/>
      <c r="E27691" s="65"/>
      <c r="F27691" s="65"/>
      <c r="G27691" s="145"/>
    </row>
    <row r="27692" spans="1:7">
      <c r="A27692" s="65"/>
      <c r="B27692" s="65"/>
      <c r="C27692" s="65"/>
      <c r="D27692" s="65"/>
      <c r="E27692" s="65"/>
      <c r="F27692" s="65"/>
      <c r="G27692" s="145"/>
    </row>
    <row r="27693" spans="1:7">
      <c r="A27693" s="65"/>
      <c r="B27693" s="65"/>
      <c r="C27693" s="65"/>
      <c r="D27693" s="65"/>
      <c r="E27693" s="65"/>
      <c r="F27693" s="65"/>
      <c r="G27693" s="145"/>
    </row>
    <row r="27694" spans="1:7">
      <c r="A27694" s="65"/>
      <c r="B27694" s="65"/>
      <c r="C27694" s="65"/>
      <c r="D27694" s="65"/>
      <c r="E27694" s="65"/>
      <c r="F27694" s="65"/>
      <c r="G27694" s="145"/>
    </row>
    <row r="27695" spans="1:7">
      <c r="A27695" s="65"/>
      <c r="B27695" s="65"/>
      <c r="C27695" s="65"/>
      <c r="D27695" s="65"/>
      <c r="E27695" s="65"/>
      <c r="F27695" s="65"/>
      <c r="G27695" s="145"/>
    </row>
    <row r="27696" spans="1:7">
      <c r="A27696" s="65"/>
      <c r="B27696" s="65"/>
      <c r="C27696" s="65"/>
      <c r="D27696" s="65"/>
      <c r="E27696" s="65"/>
      <c r="F27696" s="65"/>
      <c r="G27696" s="145"/>
    </row>
    <row r="27697" spans="1:7">
      <c r="A27697" s="65"/>
      <c r="B27697" s="65"/>
      <c r="C27697" s="65"/>
      <c r="D27697" s="65"/>
      <c r="E27697" s="65"/>
      <c r="F27697" s="65"/>
      <c r="G27697" s="145"/>
    </row>
    <row r="27698" spans="1:7">
      <c r="A27698" s="65"/>
      <c r="B27698" s="65"/>
      <c r="C27698" s="65"/>
      <c r="D27698" s="65"/>
      <c r="E27698" s="65"/>
      <c r="F27698" s="65"/>
      <c r="G27698" s="145"/>
    </row>
    <row r="27699" spans="1:7">
      <c r="A27699" s="65"/>
      <c r="B27699" s="65"/>
      <c r="C27699" s="65"/>
      <c r="D27699" s="65"/>
      <c r="E27699" s="65"/>
      <c r="F27699" s="65"/>
      <c r="G27699" s="145"/>
    </row>
    <row r="27700" spans="1:7">
      <c r="A27700" s="65"/>
      <c r="B27700" s="65"/>
      <c r="C27700" s="65"/>
      <c r="D27700" s="65"/>
      <c r="E27700" s="65"/>
      <c r="F27700" s="65"/>
      <c r="G27700" s="145"/>
    </row>
    <row r="27701" spans="1:7">
      <c r="A27701" s="65"/>
      <c r="B27701" s="65"/>
      <c r="C27701" s="65"/>
      <c r="D27701" s="65"/>
      <c r="E27701" s="65"/>
      <c r="F27701" s="65"/>
      <c r="G27701" s="145"/>
    </row>
    <row r="27702" spans="1:7">
      <c r="A27702" s="65"/>
      <c r="B27702" s="65"/>
      <c r="C27702" s="65"/>
      <c r="D27702" s="65"/>
      <c r="E27702" s="65"/>
      <c r="F27702" s="65"/>
      <c r="G27702" s="145"/>
    </row>
    <row r="27703" spans="1:7">
      <c r="A27703" s="65"/>
      <c r="B27703" s="65"/>
      <c r="C27703" s="65"/>
      <c r="D27703" s="65"/>
      <c r="E27703" s="65"/>
      <c r="F27703" s="65"/>
      <c r="G27703" s="145"/>
    </row>
    <row r="27704" spans="1:7">
      <c r="A27704" s="65"/>
      <c r="B27704" s="65"/>
      <c r="C27704" s="65"/>
      <c r="D27704" s="65"/>
      <c r="E27704" s="65"/>
      <c r="F27704" s="65"/>
      <c r="G27704" s="145"/>
    </row>
    <row r="27705" spans="1:7">
      <c r="A27705" s="65"/>
      <c r="B27705" s="65"/>
      <c r="C27705" s="65"/>
      <c r="D27705" s="65"/>
      <c r="E27705" s="65"/>
      <c r="F27705" s="65"/>
      <c r="G27705" s="145"/>
    </row>
    <row r="27706" spans="1:7">
      <c r="A27706" s="65"/>
      <c r="B27706" s="65"/>
      <c r="C27706" s="65"/>
      <c r="D27706" s="65"/>
      <c r="E27706" s="65"/>
      <c r="F27706" s="65"/>
      <c r="G27706" s="145"/>
    </row>
    <row r="27707" spans="1:7">
      <c r="A27707" s="65"/>
      <c r="B27707" s="65"/>
      <c r="C27707" s="65"/>
      <c r="D27707" s="65"/>
      <c r="E27707" s="65"/>
      <c r="F27707" s="65"/>
      <c r="G27707" s="145"/>
    </row>
    <row r="27708" spans="1:7">
      <c r="A27708" s="65"/>
      <c r="B27708" s="65"/>
      <c r="C27708" s="65"/>
      <c r="D27708" s="65"/>
      <c r="E27708" s="65"/>
      <c r="F27708" s="65"/>
      <c r="G27708" s="145"/>
    </row>
    <row r="27709" spans="1:7">
      <c r="A27709" s="65"/>
      <c r="B27709" s="65"/>
      <c r="C27709" s="65"/>
      <c r="D27709" s="65"/>
      <c r="E27709" s="65"/>
      <c r="F27709" s="65"/>
      <c r="G27709" s="145"/>
    </row>
    <row r="27710" spans="1:7">
      <c r="A27710" s="65"/>
      <c r="B27710" s="65"/>
      <c r="C27710" s="65"/>
      <c r="D27710" s="65"/>
      <c r="E27710" s="65"/>
      <c r="F27710" s="65"/>
      <c r="G27710" s="145"/>
    </row>
    <row r="27711" spans="1:7">
      <c r="A27711" s="65"/>
      <c r="B27711" s="65"/>
      <c r="C27711" s="65"/>
      <c r="D27711" s="65"/>
      <c r="E27711" s="65"/>
      <c r="F27711" s="65"/>
      <c r="G27711" s="145"/>
    </row>
    <row r="27712" spans="1:7">
      <c r="A27712" s="65"/>
      <c r="B27712" s="65"/>
      <c r="C27712" s="65"/>
      <c r="D27712" s="65"/>
      <c r="E27712" s="65"/>
      <c r="F27712" s="65"/>
      <c r="G27712" s="145"/>
    </row>
    <row r="27713" spans="1:7">
      <c r="A27713" s="65"/>
      <c r="B27713" s="65"/>
      <c r="C27713" s="65"/>
      <c r="D27713" s="65"/>
      <c r="E27713" s="65"/>
      <c r="F27713" s="65"/>
      <c r="G27713" s="145"/>
    </row>
    <row r="27714" spans="1:7">
      <c r="A27714" s="65"/>
      <c r="B27714" s="65"/>
      <c r="C27714" s="65"/>
      <c r="D27714" s="65"/>
      <c r="E27714" s="65"/>
      <c r="F27714" s="65"/>
      <c r="G27714" s="145"/>
    </row>
    <row r="27715" spans="1:7">
      <c r="A27715" s="65"/>
      <c r="B27715" s="65"/>
      <c r="C27715" s="65"/>
      <c r="D27715" s="65"/>
      <c r="E27715" s="65"/>
      <c r="F27715" s="65"/>
      <c r="G27715" s="145"/>
    </row>
    <row r="27716" spans="1:7">
      <c r="A27716" s="65"/>
      <c r="B27716" s="65"/>
      <c r="C27716" s="65"/>
      <c r="D27716" s="65"/>
      <c r="E27716" s="65"/>
      <c r="F27716" s="65"/>
      <c r="G27716" s="145"/>
    </row>
    <row r="27717" spans="1:7">
      <c r="A27717" s="65"/>
      <c r="B27717" s="65"/>
      <c r="C27717" s="65"/>
      <c r="D27717" s="65"/>
      <c r="E27717" s="65"/>
      <c r="F27717" s="65"/>
      <c r="G27717" s="145"/>
    </row>
    <row r="27718" spans="1:7">
      <c r="A27718" s="65"/>
      <c r="B27718" s="65"/>
      <c r="C27718" s="65"/>
      <c r="D27718" s="65"/>
      <c r="E27718" s="65"/>
      <c r="F27718" s="65"/>
      <c r="G27718" s="145"/>
    </row>
    <row r="27719" spans="1:7">
      <c r="A27719" s="65"/>
      <c r="B27719" s="65"/>
      <c r="C27719" s="65"/>
      <c r="D27719" s="65"/>
      <c r="E27719" s="65"/>
      <c r="F27719" s="65"/>
      <c r="G27719" s="145"/>
    </row>
    <row r="27720" spans="1:7">
      <c r="A27720" s="65"/>
      <c r="B27720" s="65"/>
      <c r="C27720" s="65"/>
      <c r="D27720" s="65"/>
      <c r="E27720" s="65"/>
      <c r="F27720" s="65"/>
      <c r="G27720" s="145"/>
    </row>
    <row r="27721" spans="1:7">
      <c r="A27721" s="65"/>
      <c r="B27721" s="65"/>
      <c r="C27721" s="65"/>
      <c r="D27721" s="65"/>
      <c r="E27721" s="65"/>
      <c r="F27721" s="65"/>
      <c r="G27721" s="145"/>
    </row>
    <row r="27722" spans="1:7">
      <c r="A27722" s="65"/>
      <c r="B27722" s="65"/>
      <c r="C27722" s="65"/>
      <c r="D27722" s="65"/>
      <c r="E27722" s="65"/>
      <c r="F27722" s="65"/>
      <c r="G27722" s="145"/>
    </row>
    <row r="27723" spans="1:7">
      <c r="A27723" s="65"/>
      <c r="B27723" s="65"/>
      <c r="C27723" s="65"/>
      <c r="D27723" s="65"/>
      <c r="E27723" s="65"/>
      <c r="F27723" s="65"/>
      <c r="G27723" s="145"/>
    </row>
    <row r="27724" spans="1:7">
      <c r="A27724" s="65"/>
      <c r="B27724" s="65"/>
      <c r="C27724" s="65"/>
      <c r="D27724" s="65"/>
      <c r="E27724" s="65"/>
      <c r="F27724" s="65"/>
      <c r="G27724" s="145"/>
    </row>
    <row r="27725" spans="1:7">
      <c r="A27725" s="65"/>
      <c r="B27725" s="65"/>
      <c r="C27725" s="65"/>
      <c r="D27725" s="65"/>
      <c r="E27725" s="65"/>
      <c r="F27725" s="65"/>
      <c r="G27725" s="145"/>
    </row>
    <row r="27726" spans="1:7">
      <c r="A27726" s="65"/>
      <c r="B27726" s="65"/>
      <c r="C27726" s="65"/>
      <c r="D27726" s="65"/>
      <c r="E27726" s="65"/>
      <c r="F27726" s="65"/>
      <c r="G27726" s="145"/>
    </row>
    <row r="27727" spans="1:7">
      <c r="A27727" s="65"/>
      <c r="B27727" s="65"/>
      <c r="C27727" s="65"/>
      <c r="D27727" s="65"/>
      <c r="E27727" s="65"/>
      <c r="F27727" s="65"/>
      <c r="G27727" s="145"/>
    </row>
    <row r="27728" spans="1:7">
      <c r="A27728" s="65"/>
      <c r="B27728" s="65"/>
      <c r="C27728" s="65"/>
      <c r="D27728" s="65"/>
      <c r="E27728" s="65"/>
      <c r="F27728" s="65"/>
      <c r="G27728" s="145"/>
    </row>
    <row r="27729" spans="1:7">
      <c r="A27729" s="65"/>
      <c r="B27729" s="65"/>
      <c r="C27729" s="65"/>
      <c r="D27729" s="65"/>
      <c r="E27729" s="65"/>
      <c r="F27729" s="65"/>
      <c r="G27729" s="145"/>
    </row>
    <row r="27730" spans="1:7">
      <c r="A27730" s="65"/>
      <c r="B27730" s="65"/>
      <c r="C27730" s="65"/>
      <c r="D27730" s="65"/>
      <c r="E27730" s="65"/>
      <c r="F27730" s="65"/>
      <c r="G27730" s="145"/>
    </row>
    <row r="27731" spans="1:7">
      <c r="A27731" s="65"/>
      <c r="B27731" s="65"/>
      <c r="C27731" s="65"/>
      <c r="D27731" s="65"/>
      <c r="E27731" s="65"/>
      <c r="F27731" s="65"/>
      <c r="G27731" s="145"/>
    </row>
    <row r="27732" spans="1:7">
      <c r="A27732" s="65"/>
      <c r="B27732" s="65"/>
      <c r="C27732" s="65"/>
      <c r="D27732" s="65"/>
      <c r="E27732" s="65"/>
      <c r="F27732" s="65"/>
      <c r="G27732" s="145"/>
    </row>
    <row r="27733" spans="1:7">
      <c r="A27733" s="65"/>
      <c r="B27733" s="65"/>
      <c r="C27733" s="65"/>
      <c r="D27733" s="65"/>
      <c r="E27733" s="65"/>
      <c r="F27733" s="65"/>
      <c r="G27733" s="145"/>
    </row>
    <row r="27734" spans="1:7">
      <c r="A27734" s="65"/>
      <c r="B27734" s="65"/>
      <c r="C27734" s="65"/>
      <c r="D27734" s="65"/>
      <c r="E27734" s="65"/>
      <c r="F27734" s="65"/>
      <c r="G27734" s="145"/>
    </row>
    <row r="27735" spans="1:7">
      <c r="A27735" s="65"/>
      <c r="B27735" s="65"/>
      <c r="C27735" s="65"/>
      <c r="D27735" s="65"/>
      <c r="E27735" s="65"/>
      <c r="F27735" s="65"/>
      <c r="G27735" s="145"/>
    </row>
    <row r="27736" spans="1:7">
      <c r="A27736" s="65"/>
      <c r="B27736" s="65"/>
      <c r="C27736" s="65"/>
      <c r="D27736" s="65"/>
      <c r="E27736" s="65"/>
      <c r="F27736" s="65"/>
      <c r="G27736" s="145"/>
    </row>
    <row r="27737" spans="1:7">
      <c r="A27737" s="65"/>
      <c r="B27737" s="65"/>
      <c r="C27737" s="65"/>
      <c r="D27737" s="65"/>
      <c r="E27737" s="65"/>
      <c r="F27737" s="65"/>
      <c r="G27737" s="145"/>
    </row>
    <row r="27738" spans="1:7">
      <c r="A27738" s="65"/>
      <c r="B27738" s="65"/>
      <c r="C27738" s="65"/>
      <c r="D27738" s="65"/>
      <c r="E27738" s="65"/>
      <c r="F27738" s="65"/>
      <c r="G27738" s="145"/>
    </row>
    <row r="27739" spans="1:7">
      <c r="A27739" s="65"/>
      <c r="B27739" s="65"/>
      <c r="C27739" s="65"/>
      <c r="D27739" s="65"/>
      <c r="E27739" s="65"/>
      <c r="F27739" s="65"/>
      <c r="G27739" s="145"/>
    </row>
    <row r="27740" spans="1:7">
      <c r="A27740" s="65"/>
      <c r="B27740" s="65"/>
      <c r="C27740" s="65"/>
      <c r="D27740" s="65"/>
      <c r="E27740" s="65"/>
      <c r="F27740" s="65"/>
      <c r="G27740" s="145"/>
    </row>
    <row r="27741" spans="1:7">
      <c r="A27741" s="65"/>
      <c r="B27741" s="65"/>
      <c r="C27741" s="65"/>
      <c r="D27741" s="65"/>
      <c r="E27741" s="65"/>
      <c r="F27741" s="65"/>
      <c r="G27741" s="145"/>
    </row>
    <row r="27742" spans="1:7">
      <c r="A27742" s="65"/>
      <c r="B27742" s="65"/>
      <c r="C27742" s="65"/>
      <c r="D27742" s="65"/>
      <c r="E27742" s="65"/>
      <c r="F27742" s="65"/>
      <c r="G27742" s="145"/>
    </row>
    <row r="27743" spans="1:7">
      <c r="A27743" s="65"/>
      <c r="B27743" s="65"/>
      <c r="C27743" s="65"/>
      <c r="D27743" s="65"/>
      <c r="E27743" s="65"/>
      <c r="F27743" s="65"/>
      <c r="G27743" s="145"/>
    </row>
    <row r="27744" spans="1:7">
      <c r="A27744" s="65"/>
      <c r="B27744" s="65"/>
      <c r="C27744" s="65"/>
      <c r="D27744" s="65"/>
      <c r="E27744" s="65"/>
      <c r="F27744" s="65"/>
      <c r="G27744" s="145"/>
    </row>
    <row r="27745" spans="1:7">
      <c r="A27745" s="65"/>
      <c r="B27745" s="65"/>
      <c r="C27745" s="65"/>
      <c r="D27745" s="65"/>
      <c r="E27745" s="65"/>
      <c r="F27745" s="65"/>
      <c r="G27745" s="145"/>
    </row>
    <row r="27746" spans="1:7">
      <c r="A27746" s="65"/>
      <c r="B27746" s="65"/>
      <c r="C27746" s="65"/>
      <c r="D27746" s="65"/>
      <c r="E27746" s="65"/>
      <c r="F27746" s="65"/>
      <c r="G27746" s="145"/>
    </row>
    <row r="27747" spans="1:7">
      <c r="A27747" s="65"/>
      <c r="B27747" s="65"/>
      <c r="C27747" s="65"/>
      <c r="D27747" s="65"/>
      <c r="E27747" s="65"/>
      <c r="F27747" s="65"/>
      <c r="G27747" s="145"/>
    </row>
    <row r="27748" spans="1:7">
      <c r="A27748" s="65"/>
      <c r="B27748" s="65"/>
      <c r="C27748" s="65"/>
      <c r="D27748" s="65"/>
      <c r="E27748" s="65"/>
      <c r="F27748" s="65"/>
      <c r="G27748" s="145"/>
    </row>
    <row r="27749" spans="1:7">
      <c r="A27749" s="65"/>
      <c r="B27749" s="65"/>
      <c r="C27749" s="65"/>
      <c r="D27749" s="65"/>
      <c r="E27749" s="65"/>
      <c r="F27749" s="65"/>
      <c r="G27749" s="145"/>
    </row>
    <row r="27750" spans="1:7">
      <c r="A27750" s="65"/>
      <c r="B27750" s="65"/>
      <c r="C27750" s="65"/>
      <c r="D27750" s="65"/>
      <c r="E27750" s="65"/>
      <c r="F27750" s="65"/>
      <c r="G27750" s="145"/>
    </row>
    <row r="27751" spans="1:7">
      <c r="A27751" s="65"/>
      <c r="B27751" s="65"/>
      <c r="C27751" s="65"/>
      <c r="D27751" s="65"/>
      <c r="E27751" s="65"/>
      <c r="F27751" s="65"/>
      <c r="G27751" s="145"/>
    </row>
    <row r="27752" spans="1:7">
      <c r="A27752" s="65"/>
      <c r="B27752" s="65"/>
      <c r="C27752" s="65"/>
      <c r="D27752" s="65"/>
      <c r="E27752" s="65"/>
      <c r="F27752" s="65"/>
      <c r="G27752" s="145"/>
    </row>
    <row r="27753" spans="1:7">
      <c r="A27753" s="65"/>
      <c r="B27753" s="65"/>
      <c r="C27753" s="65"/>
      <c r="D27753" s="65"/>
      <c r="E27753" s="65"/>
      <c r="F27753" s="65"/>
      <c r="G27753" s="145"/>
    </row>
    <row r="27754" spans="1:7">
      <c r="A27754" s="65"/>
      <c r="B27754" s="65"/>
      <c r="C27754" s="65"/>
      <c r="D27754" s="65"/>
      <c r="E27754" s="65"/>
      <c r="F27754" s="65"/>
      <c r="G27754" s="145"/>
    </row>
    <row r="27755" spans="1:7">
      <c r="A27755" s="65"/>
      <c r="B27755" s="65"/>
      <c r="C27755" s="65"/>
      <c r="D27755" s="65"/>
      <c r="E27755" s="65"/>
      <c r="F27755" s="65"/>
      <c r="G27755" s="145"/>
    </row>
    <row r="27756" spans="1:7">
      <c r="A27756" s="65"/>
      <c r="B27756" s="65"/>
      <c r="C27756" s="65"/>
      <c r="D27756" s="65"/>
      <c r="E27756" s="65"/>
      <c r="F27756" s="65"/>
      <c r="G27756" s="145"/>
    </row>
    <row r="27757" spans="1:7">
      <c r="A27757" s="65"/>
      <c r="B27757" s="65"/>
      <c r="C27757" s="65"/>
      <c r="D27757" s="65"/>
      <c r="E27757" s="65"/>
      <c r="F27757" s="65"/>
      <c r="G27757" s="145"/>
    </row>
    <row r="27758" spans="1:7">
      <c r="A27758" s="65"/>
      <c r="B27758" s="65"/>
      <c r="C27758" s="65"/>
      <c r="D27758" s="65"/>
      <c r="E27758" s="65"/>
      <c r="F27758" s="65"/>
      <c r="G27758" s="145"/>
    </row>
    <row r="27759" spans="1:7">
      <c r="A27759" s="65"/>
      <c r="B27759" s="65"/>
      <c r="C27759" s="65"/>
      <c r="D27759" s="65"/>
      <c r="E27759" s="65"/>
      <c r="F27759" s="65"/>
      <c r="G27759" s="145"/>
    </row>
    <row r="27760" spans="1:7">
      <c r="A27760" s="65"/>
      <c r="B27760" s="65"/>
      <c r="C27760" s="65"/>
      <c r="D27760" s="65"/>
      <c r="E27760" s="65"/>
      <c r="F27760" s="65"/>
      <c r="G27760" s="145"/>
    </row>
    <row r="27761" spans="1:7">
      <c r="A27761" s="65"/>
      <c r="B27761" s="65"/>
      <c r="C27761" s="65"/>
      <c r="D27761" s="65"/>
      <c r="E27761" s="65"/>
      <c r="F27761" s="65"/>
      <c r="G27761" s="145"/>
    </row>
    <row r="27762" spans="1:7">
      <c r="A27762" s="65"/>
      <c r="B27762" s="65"/>
      <c r="C27762" s="65"/>
      <c r="D27762" s="65"/>
      <c r="E27762" s="65"/>
      <c r="F27762" s="65"/>
      <c r="G27762" s="145"/>
    </row>
    <row r="27763" spans="1:7">
      <c r="A27763" s="65"/>
      <c r="B27763" s="65"/>
      <c r="C27763" s="65"/>
      <c r="D27763" s="65"/>
      <c r="E27763" s="65"/>
      <c r="F27763" s="65"/>
      <c r="G27763" s="145"/>
    </row>
    <row r="27764" spans="1:7">
      <c r="A27764" s="65"/>
      <c r="B27764" s="65"/>
      <c r="C27764" s="65"/>
      <c r="D27764" s="65"/>
      <c r="E27764" s="65"/>
      <c r="F27764" s="65"/>
      <c r="G27764" s="145"/>
    </row>
    <row r="27765" spans="1:7">
      <c r="A27765" s="65"/>
      <c r="B27765" s="65"/>
      <c r="C27765" s="65"/>
      <c r="D27765" s="65"/>
      <c r="E27765" s="65"/>
      <c r="F27765" s="65"/>
      <c r="G27765" s="145"/>
    </row>
    <row r="27766" spans="1:7">
      <c r="A27766" s="65"/>
      <c r="B27766" s="65"/>
      <c r="C27766" s="65"/>
      <c r="D27766" s="65"/>
      <c r="E27766" s="65"/>
      <c r="F27766" s="65"/>
      <c r="G27766" s="145"/>
    </row>
    <row r="27767" spans="1:7">
      <c r="A27767" s="65"/>
      <c r="B27767" s="65"/>
      <c r="C27767" s="65"/>
      <c r="D27767" s="65"/>
      <c r="E27767" s="65"/>
      <c r="F27767" s="65"/>
      <c r="G27767" s="145"/>
    </row>
    <row r="27768" spans="1:7">
      <c r="A27768" s="65"/>
      <c r="B27768" s="65"/>
      <c r="C27768" s="65"/>
      <c r="D27768" s="65"/>
      <c r="E27768" s="65"/>
      <c r="F27768" s="65"/>
      <c r="G27768" s="145"/>
    </row>
    <row r="27769" spans="1:7">
      <c r="A27769" s="65"/>
      <c r="B27769" s="65"/>
      <c r="C27769" s="65"/>
      <c r="D27769" s="65"/>
      <c r="E27769" s="65"/>
      <c r="F27769" s="65"/>
      <c r="G27769" s="145"/>
    </row>
    <row r="27770" spans="1:7">
      <c r="A27770" s="65"/>
      <c r="B27770" s="65"/>
      <c r="C27770" s="65"/>
      <c r="D27770" s="65"/>
      <c r="E27770" s="65"/>
      <c r="F27770" s="65"/>
      <c r="G27770" s="145"/>
    </row>
    <row r="27771" spans="1:7">
      <c r="A27771" s="65"/>
      <c r="B27771" s="65"/>
      <c r="C27771" s="65"/>
      <c r="D27771" s="65"/>
      <c r="E27771" s="65"/>
      <c r="F27771" s="65"/>
      <c r="G27771" s="145"/>
    </row>
    <row r="27772" spans="1:7">
      <c r="A27772" s="65"/>
      <c r="B27772" s="65"/>
      <c r="C27772" s="65"/>
      <c r="D27772" s="65"/>
      <c r="E27772" s="65"/>
      <c r="F27772" s="65"/>
      <c r="G27772" s="145"/>
    </row>
    <row r="27773" spans="1:7">
      <c r="A27773" s="65"/>
      <c r="B27773" s="65"/>
      <c r="C27773" s="65"/>
      <c r="D27773" s="65"/>
      <c r="E27773" s="65"/>
      <c r="F27773" s="65"/>
      <c r="G27773" s="145"/>
    </row>
    <row r="27774" spans="1:7">
      <c r="A27774" s="65"/>
      <c r="B27774" s="65"/>
      <c r="C27774" s="65"/>
      <c r="D27774" s="65"/>
      <c r="E27774" s="65"/>
      <c r="F27774" s="65"/>
      <c r="G27774" s="145"/>
    </row>
    <row r="27775" spans="1:7">
      <c r="A27775" s="65"/>
      <c r="B27775" s="65"/>
      <c r="C27775" s="65"/>
      <c r="D27775" s="65"/>
      <c r="E27775" s="65"/>
      <c r="F27775" s="65"/>
      <c r="G27775" s="145"/>
    </row>
    <row r="27776" spans="1:7">
      <c r="A27776" s="65"/>
      <c r="B27776" s="65"/>
      <c r="C27776" s="65"/>
      <c r="D27776" s="65"/>
      <c r="E27776" s="65"/>
      <c r="F27776" s="65"/>
      <c r="G27776" s="145"/>
    </row>
    <row r="27777" spans="1:7">
      <c r="A27777" s="65"/>
      <c r="B27777" s="65"/>
      <c r="C27777" s="65"/>
      <c r="D27777" s="65"/>
      <c r="E27777" s="65"/>
      <c r="F27777" s="65"/>
      <c r="G27777" s="145"/>
    </row>
    <row r="27778" spans="1:7">
      <c r="A27778" s="65"/>
      <c r="B27778" s="65"/>
      <c r="C27778" s="65"/>
      <c r="D27778" s="65"/>
      <c r="E27778" s="65"/>
      <c r="F27778" s="65"/>
      <c r="G27778" s="145"/>
    </row>
    <row r="27779" spans="1:7">
      <c r="A27779" s="65"/>
      <c r="B27779" s="65"/>
      <c r="C27779" s="65"/>
      <c r="D27779" s="65"/>
      <c r="E27779" s="65"/>
      <c r="F27779" s="65"/>
      <c r="G27779" s="145"/>
    </row>
    <row r="27780" spans="1:7">
      <c r="A27780" s="65"/>
      <c r="B27780" s="65"/>
      <c r="C27780" s="65"/>
      <c r="D27780" s="65"/>
      <c r="E27780" s="65"/>
      <c r="F27780" s="65"/>
      <c r="G27780" s="145"/>
    </row>
    <row r="27781" spans="1:7">
      <c r="A27781" s="65"/>
      <c r="B27781" s="65"/>
      <c r="C27781" s="65"/>
      <c r="D27781" s="65"/>
      <c r="E27781" s="65"/>
      <c r="F27781" s="65"/>
      <c r="G27781" s="145"/>
    </row>
    <row r="27782" spans="1:7">
      <c r="A27782" s="65"/>
      <c r="B27782" s="65"/>
      <c r="C27782" s="65"/>
      <c r="D27782" s="65"/>
      <c r="E27782" s="65"/>
      <c r="F27782" s="65"/>
      <c r="G27782" s="145"/>
    </row>
    <row r="27783" spans="1:7">
      <c r="A27783" s="65"/>
      <c r="B27783" s="65"/>
      <c r="C27783" s="65"/>
      <c r="D27783" s="65"/>
      <c r="E27783" s="65"/>
      <c r="F27783" s="65"/>
      <c r="G27783" s="145"/>
    </row>
    <row r="27784" spans="1:7">
      <c r="A27784" s="65"/>
      <c r="B27784" s="65"/>
      <c r="C27784" s="65"/>
      <c r="D27784" s="65"/>
      <c r="E27784" s="65"/>
      <c r="F27784" s="65"/>
      <c r="G27784" s="145"/>
    </row>
    <row r="27785" spans="1:7">
      <c r="A27785" s="65"/>
      <c r="B27785" s="65"/>
      <c r="C27785" s="65"/>
      <c r="D27785" s="65"/>
      <c r="E27785" s="65"/>
      <c r="F27785" s="65"/>
      <c r="G27785" s="145"/>
    </row>
    <row r="27786" spans="1:7">
      <c r="A27786" s="65"/>
      <c r="B27786" s="65"/>
      <c r="C27786" s="65"/>
      <c r="D27786" s="65"/>
      <c r="E27786" s="65"/>
      <c r="F27786" s="65"/>
      <c r="G27786" s="145"/>
    </row>
    <row r="27787" spans="1:7">
      <c r="A27787" s="65"/>
      <c r="B27787" s="65"/>
      <c r="C27787" s="65"/>
      <c r="D27787" s="65"/>
      <c r="E27787" s="65"/>
      <c r="F27787" s="65"/>
      <c r="G27787" s="145"/>
    </row>
    <row r="27788" spans="1:7">
      <c r="A27788" s="65"/>
      <c r="B27788" s="65"/>
      <c r="C27788" s="65"/>
      <c r="D27788" s="65"/>
      <c r="E27788" s="65"/>
      <c r="F27788" s="65"/>
      <c r="G27788" s="145"/>
    </row>
    <row r="27789" spans="1:7">
      <c r="A27789" s="65"/>
      <c r="B27789" s="65"/>
      <c r="C27789" s="65"/>
      <c r="D27789" s="65"/>
      <c r="E27789" s="65"/>
      <c r="F27789" s="65"/>
      <c r="G27789" s="145"/>
    </row>
    <row r="27790" spans="1:7">
      <c r="A27790" s="65"/>
      <c r="B27790" s="65"/>
      <c r="C27790" s="65"/>
      <c r="D27790" s="65"/>
      <c r="E27790" s="65"/>
      <c r="F27790" s="65"/>
      <c r="G27790" s="145"/>
    </row>
    <row r="27791" spans="1:7">
      <c r="A27791" s="65"/>
      <c r="B27791" s="65"/>
      <c r="C27791" s="65"/>
      <c r="D27791" s="65"/>
      <c r="E27791" s="65"/>
      <c r="F27791" s="65"/>
      <c r="G27791" s="145"/>
    </row>
    <row r="27792" spans="1:7">
      <c r="A27792" s="65"/>
      <c r="B27792" s="65"/>
      <c r="C27792" s="65"/>
      <c r="D27792" s="65"/>
      <c r="E27792" s="65"/>
      <c r="F27792" s="65"/>
      <c r="G27792" s="145"/>
    </row>
    <row r="27793" spans="1:7">
      <c r="A27793" s="65"/>
      <c r="B27793" s="65"/>
      <c r="C27793" s="65"/>
      <c r="D27793" s="65"/>
      <c r="E27793" s="65"/>
      <c r="F27793" s="65"/>
      <c r="G27793" s="145"/>
    </row>
    <row r="27794" spans="1:7">
      <c r="A27794" s="65"/>
      <c r="B27794" s="65"/>
      <c r="C27794" s="65"/>
      <c r="D27794" s="65"/>
      <c r="E27794" s="65"/>
      <c r="F27794" s="65"/>
      <c r="G27794" s="145"/>
    </row>
    <row r="27795" spans="1:7">
      <c r="A27795" s="65"/>
      <c r="B27795" s="65"/>
      <c r="C27795" s="65"/>
      <c r="D27795" s="65"/>
      <c r="E27795" s="65"/>
      <c r="F27795" s="65"/>
      <c r="G27795" s="145"/>
    </row>
    <row r="27796" spans="1:7">
      <c r="A27796" s="65"/>
      <c r="B27796" s="65"/>
      <c r="C27796" s="65"/>
      <c r="D27796" s="65"/>
      <c r="E27796" s="65"/>
      <c r="F27796" s="65"/>
      <c r="G27796" s="145"/>
    </row>
    <row r="27797" spans="1:7">
      <c r="A27797" s="65"/>
      <c r="B27797" s="65"/>
      <c r="C27797" s="65"/>
      <c r="D27797" s="65"/>
      <c r="E27797" s="65"/>
      <c r="F27797" s="65"/>
      <c r="G27797" s="145"/>
    </row>
    <row r="27798" spans="1:7">
      <c r="A27798" s="65"/>
      <c r="B27798" s="65"/>
      <c r="C27798" s="65"/>
      <c r="D27798" s="65"/>
      <c r="E27798" s="65"/>
      <c r="F27798" s="65"/>
      <c r="G27798" s="145"/>
    </row>
    <row r="27799" spans="1:7">
      <c r="A27799" s="65"/>
      <c r="B27799" s="65"/>
      <c r="C27799" s="65"/>
      <c r="D27799" s="65"/>
      <c r="E27799" s="65"/>
      <c r="F27799" s="65"/>
      <c r="G27799" s="145"/>
    </row>
    <row r="27800" spans="1:7">
      <c r="A27800" s="65"/>
      <c r="B27800" s="65"/>
      <c r="C27800" s="65"/>
      <c r="D27800" s="65"/>
      <c r="E27800" s="65"/>
      <c r="F27800" s="65"/>
      <c r="G27800" s="145"/>
    </row>
    <row r="27801" spans="1:7">
      <c r="A27801" s="65"/>
      <c r="B27801" s="65"/>
      <c r="C27801" s="65"/>
      <c r="D27801" s="65"/>
      <c r="E27801" s="65"/>
      <c r="F27801" s="65"/>
      <c r="G27801" s="145"/>
    </row>
    <row r="27802" spans="1:7">
      <c r="A27802" s="65"/>
      <c r="B27802" s="65"/>
      <c r="C27802" s="65"/>
      <c r="D27802" s="65"/>
      <c r="E27802" s="65"/>
      <c r="F27802" s="65"/>
      <c r="G27802" s="145"/>
    </row>
    <row r="27803" spans="1:7">
      <c r="A27803" s="65"/>
      <c r="B27803" s="65"/>
      <c r="C27803" s="65"/>
      <c r="D27803" s="65"/>
      <c r="E27803" s="65"/>
      <c r="F27803" s="65"/>
      <c r="G27803" s="145"/>
    </row>
    <row r="27804" spans="1:7">
      <c r="A27804" s="65"/>
      <c r="B27804" s="65"/>
      <c r="C27804" s="65"/>
      <c r="D27804" s="65"/>
      <c r="E27804" s="65"/>
      <c r="F27804" s="65"/>
      <c r="G27804" s="145"/>
    </row>
    <row r="27805" spans="1:7">
      <c r="A27805" s="65"/>
      <c r="B27805" s="65"/>
      <c r="C27805" s="65"/>
      <c r="D27805" s="65"/>
      <c r="E27805" s="65"/>
      <c r="F27805" s="65"/>
      <c r="G27805" s="145"/>
    </row>
    <row r="27806" spans="1:7">
      <c r="A27806" s="65"/>
      <c r="B27806" s="65"/>
      <c r="C27806" s="65"/>
      <c r="D27806" s="65"/>
      <c r="E27806" s="65"/>
      <c r="F27806" s="65"/>
      <c r="G27806" s="145"/>
    </row>
    <row r="27807" spans="1:7">
      <c r="A27807" s="65"/>
      <c r="B27807" s="65"/>
      <c r="C27807" s="65"/>
      <c r="D27807" s="65"/>
      <c r="E27807" s="65"/>
      <c r="F27807" s="65"/>
      <c r="G27807" s="145"/>
    </row>
    <row r="27808" spans="1:7">
      <c r="A27808" s="65"/>
      <c r="B27808" s="65"/>
      <c r="C27808" s="65"/>
      <c r="D27808" s="65"/>
      <c r="E27808" s="65"/>
      <c r="F27808" s="65"/>
      <c r="G27808" s="145"/>
    </row>
    <row r="27809" spans="1:7">
      <c r="A27809" s="65"/>
      <c r="B27809" s="65"/>
      <c r="C27809" s="65"/>
      <c r="D27809" s="65"/>
      <c r="E27809" s="65"/>
      <c r="F27809" s="65"/>
      <c r="G27809" s="145"/>
    </row>
    <row r="27810" spans="1:7">
      <c r="A27810" s="65"/>
      <c r="B27810" s="65"/>
      <c r="C27810" s="65"/>
      <c r="D27810" s="65"/>
      <c r="E27810" s="65"/>
      <c r="F27810" s="65"/>
      <c r="G27810" s="145"/>
    </row>
    <row r="27811" spans="1:7">
      <c r="A27811" s="65"/>
      <c r="B27811" s="65"/>
      <c r="C27811" s="65"/>
      <c r="D27811" s="65"/>
      <c r="E27811" s="65"/>
      <c r="F27811" s="65"/>
      <c r="G27811" s="145"/>
    </row>
    <row r="27812" spans="1:7">
      <c r="A27812" s="65"/>
      <c r="B27812" s="65"/>
      <c r="C27812" s="65"/>
      <c r="D27812" s="65"/>
      <c r="E27812" s="65"/>
      <c r="F27812" s="65"/>
      <c r="G27812" s="145"/>
    </row>
    <row r="27813" spans="1:7">
      <c r="A27813" s="65"/>
      <c r="B27813" s="65"/>
      <c r="C27813" s="65"/>
      <c r="D27813" s="65"/>
      <c r="E27813" s="65"/>
      <c r="F27813" s="65"/>
      <c r="G27813" s="145"/>
    </row>
    <row r="27814" spans="1:7">
      <c r="A27814" s="65"/>
      <c r="B27814" s="65"/>
      <c r="C27814" s="65"/>
      <c r="D27814" s="65"/>
      <c r="E27814" s="65"/>
      <c r="F27814" s="65"/>
      <c r="G27814" s="145"/>
    </row>
    <row r="27815" spans="1:7">
      <c r="A27815" s="65"/>
      <c r="B27815" s="65"/>
      <c r="C27815" s="65"/>
      <c r="D27815" s="65"/>
      <c r="E27815" s="65"/>
      <c r="F27815" s="65"/>
      <c r="G27815" s="145"/>
    </row>
    <row r="27816" spans="1:7">
      <c r="A27816" s="65"/>
      <c r="B27816" s="65"/>
      <c r="C27816" s="65"/>
      <c r="D27816" s="65"/>
      <c r="E27816" s="65"/>
      <c r="F27816" s="65"/>
      <c r="G27816" s="145"/>
    </row>
    <row r="27817" spans="1:7">
      <c r="A27817" s="65"/>
      <c r="B27817" s="65"/>
      <c r="C27817" s="65"/>
      <c r="D27817" s="65"/>
      <c r="E27817" s="65"/>
      <c r="F27817" s="65"/>
      <c r="G27817" s="145"/>
    </row>
    <row r="27818" spans="1:7">
      <c r="A27818" s="65"/>
      <c r="B27818" s="65"/>
      <c r="C27818" s="65"/>
      <c r="D27818" s="65"/>
      <c r="E27818" s="65"/>
      <c r="F27818" s="65"/>
      <c r="G27818" s="145"/>
    </row>
    <row r="27819" spans="1:7">
      <c r="A27819" s="65"/>
      <c r="B27819" s="65"/>
      <c r="C27819" s="65"/>
      <c r="D27819" s="65"/>
      <c r="E27819" s="65"/>
      <c r="F27819" s="65"/>
      <c r="G27819" s="145"/>
    </row>
    <row r="27820" spans="1:7">
      <c r="A27820" s="65"/>
      <c r="B27820" s="65"/>
      <c r="C27820" s="65"/>
      <c r="D27820" s="65"/>
      <c r="E27820" s="65"/>
      <c r="F27820" s="65"/>
      <c r="G27820" s="145"/>
    </row>
    <row r="27821" spans="1:7">
      <c r="A27821" s="65"/>
      <c r="B27821" s="65"/>
      <c r="C27821" s="65"/>
      <c r="D27821" s="65"/>
      <c r="E27821" s="65"/>
      <c r="F27821" s="65"/>
      <c r="G27821" s="145"/>
    </row>
    <row r="27822" spans="1:7">
      <c r="A27822" s="65"/>
      <c r="B27822" s="65"/>
      <c r="C27822" s="65"/>
      <c r="D27822" s="65"/>
      <c r="E27822" s="65"/>
      <c r="F27822" s="65"/>
      <c r="G27822" s="145"/>
    </row>
    <row r="27823" spans="1:7">
      <c r="A27823" s="65"/>
      <c r="B27823" s="65"/>
      <c r="C27823" s="65"/>
      <c r="D27823" s="65"/>
      <c r="E27823" s="65"/>
      <c r="F27823" s="65"/>
      <c r="G27823" s="145"/>
    </row>
    <row r="27824" spans="1:7">
      <c r="A27824" s="65"/>
      <c r="B27824" s="65"/>
      <c r="C27824" s="65"/>
      <c r="D27824" s="65"/>
      <c r="E27824" s="65"/>
      <c r="F27824" s="65"/>
      <c r="G27824" s="145"/>
    </row>
    <row r="27825" spans="1:7">
      <c r="A27825" s="65"/>
      <c r="B27825" s="65"/>
      <c r="C27825" s="65"/>
      <c r="D27825" s="65"/>
      <c r="E27825" s="65"/>
      <c r="F27825" s="65"/>
      <c r="G27825" s="145"/>
    </row>
    <row r="27826" spans="1:7">
      <c r="A27826" s="65"/>
      <c r="B27826" s="65"/>
      <c r="C27826" s="65"/>
      <c r="D27826" s="65"/>
      <c r="E27826" s="65"/>
      <c r="F27826" s="65"/>
      <c r="G27826" s="145"/>
    </row>
    <row r="27827" spans="1:7">
      <c r="A27827" s="65"/>
      <c r="B27827" s="65"/>
      <c r="C27827" s="65"/>
      <c r="D27827" s="65"/>
      <c r="E27827" s="65"/>
      <c r="F27827" s="65"/>
      <c r="G27827" s="145"/>
    </row>
    <row r="27828" spans="1:7">
      <c r="A27828" s="65"/>
      <c r="B27828" s="65"/>
      <c r="C27828" s="65"/>
      <c r="D27828" s="65"/>
      <c r="E27828" s="65"/>
      <c r="F27828" s="65"/>
      <c r="G27828" s="145"/>
    </row>
    <row r="27829" spans="1:7">
      <c r="A27829" s="65"/>
      <c r="B27829" s="65"/>
      <c r="C27829" s="65"/>
      <c r="D27829" s="65"/>
      <c r="E27829" s="65"/>
      <c r="F27829" s="65"/>
      <c r="G27829" s="145"/>
    </row>
    <row r="27830" spans="1:7">
      <c r="A27830" s="65"/>
      <c r="B27830" s="65"/>
      <c r="C27830" s="65"/>
      <c r="D27830" s="65"/>
      <c r="E27830" s="65"/>
      <c r="F27830" s="65"/>
      <c r="G27830" s="145"/>
    </row>
    <row r="27831" spans="1:7">
      <c r="A27831" s="65"/>
      <c r="B27831" s="65"/>
      <c r="C27831" s="65"/>
      <c r="D27831" s="65"/>
      <c r="E27831" s="65"/>
      <c r="F27831" s="65"/>
      <c r="G27831" s="145"/>
    </row>
    <row r="27832" spans="1:7">
      <c r="A27832" s="65"/>
      <c r="B27832" s="65"/>
      <c r="C27832" s="65"/>
      <c r="D27832" s="65"/>
      <c r="E27832" s="65"/>
      <c r="F27832" s="65"/>
      <c r="G27832" s="145"/>
    </row>
    <row r="27833" spans="1:7">
      <c r="A27833" s="65"/>
      <c r="B27833" s="65"/>
      <c r="C27833" s="65"/>
      <c r="D27833" s="65"/>
      <c r="E27833" s="65"/>
      <c r="F27833" s="65"/>
      <c r="G27833" s="145"/>
    </row>
    <row r="27834" spans="1:7">
      <c r="A27834" s="65"/>
      <c r="B27834" s="65"/>
      <c r="C27834" s="65"/>
      <c r="D27834" s="65"/>
      <c r="E27834" s="65"/>
      <c r="F27834" s="65"/>
      <c r="G27834" s="145"/>
    </row>
    <row r="27835" spans="1:7">
      <c r="A27835" s="65"/>
      <c r="B27835" s="65"/>
      <c r="C27835" s="65"/>
      <c r="D27835" s="65"/>
      <c r="E27835" s="65"/>
      <c r="F27835" s="65"/>
      <c r="G27835" s="145"/>
    </row>
    <row r="27836" spans="1:7">
      <c r="A27836" s="65"/>
      <c r="B27836" s="65"/>
      <c r="C27836" s="65"/>
      <c r="D27836" s="65"/>
      <c r="E27836" s="65"/>
      <c r="F27836" s="65"/>
      <c r="G27836" s="145"/>
    </row>
    <row r="27837" spans="1:7">
      <c r="A27837" s="65"/>
      <c r="B27837" s="65"/>
      <c r="C27837" s="65"/>
      <c r="D27837" s="65"/>
      <c r="E27837" s="65"/>
      <c r="F27837" s="65"/>
      <c r="G27837" s="145"/>
    </row>
    <row r="27838" spans="1:7">
      <c r="A27838" s="65"/>
      <c r="B27838" s="65"/>
      <c r="C27838" s="65"/>
      <c r="D27838" s="65"/>
      <c r="E27838" s="65"/>
      <c r="F27838" s="65"/>
      <c r="G27838" s="145"/>
    </row>
    <row r="27839" spans="1:7">
      <c r="A27839" s="65"/>
      <c r="B27839" s="65"/>
      <c r="C27839" s="65"/>
      <c r="D27839" s="65"/>
      <c r="E27839" s="65"/>
      <c r="F27839" s="65"/>
      <c r="G27839" s="145"/>
    </row>
    <row r="27840" spans="1:7">
      <c r="A27840" s="65"/>
      <c r="B27840" s="65"/>
      <c r="C27840" s="65"/>
      <c r="D27840" s="65"/>
      <c r="E27840" s="65"/>
      <c r="F27840" s="65"/>
      <c r="G27840" s="145"/>
    </row>
    <row r="27841" spans="1:7">
      <c r="A27841" s="65"/>
      <c r="B27841" s="65"/>
      <c r="C27841" s="65"/>
      <c r="D27841" s="65"/>
      <c r="E27841" s="65"/>
      <c r="F27841" s="65"/>
      <c r="G27841" s="145"/>
    </row>
    <row r="27842" spans="1:7">
      <c r="A27842" s="65"/>
      <c r="B27842" s="65"/>
      <c r="C27842" s="65"/>
      <c r="D27842" s="65"/>
      <c r="E27842" s="65"/>
      <c r="F27842" s="65"/>
      <c r="G27842" s="145"/>
    </row>
    <row r="27843" spans="1:7">
      <c r="A27843" s="65"/>
      <c r="B27843" s="65"/>
      <c r="C27843" s="65"/>
      <c r="D27843" s="65"/>
      <c r="E27843" s="65"/>
      <c r="F27843" s="65"/>
      <c r="G27843" s="145"/>
    </row>
    <row r="27844" spans="1:7">
      <c r="A27844" s="65"/>
      <c r="B27844" s="65"/>
      <c r="C27844" s="65"/>
      <c r="D27844" s="65"/>
      <c r="E27844" s="65"/>
      <c r="F27844" s="65"/>
      <c r="G27844" s="145"/>
    </row>
    <row r="27845" spans="1:7">
      <c r="A27845" s="65"/>
      <c r="B27845" s="65"/>
      <c r="C27845" s="65"/>
      <c r="D27845" s="65"/>
      <c r="E27845" s="65"/>
      <c r="F27845" s="65"/>
      <c r="G27845" s="145"/>
    </row>
    <row r="27846" spans="1:7">
      <c r="A27846" s="65"/>
      <c r="B27846" s="65"/>
      <c r="C27846" s="65"/>
      <c r="D27846" s="65"/>
      <c r="E27846" s="65"/>
      <c r="F27846" s="65"/>
      <c r="G27846" s="145"/>
    </row>
    <row r="27847" spans="1:7">
      <c r="A27847" s="65"/>
      <c r="B27847" s="65"/>
      <c r="C27847" s="65"/>
      <c r="D27847" s="65"/>
      <c r="E27847" s="65"/>
      <c r="F27847" s="65"/>
      <c r="G27847" s="145"/>
    </row>
    <row r="27848" spans="1:7">
      <c r="A27848" s="65"/>
      <c r="B27848" s="65"/>
      <c r="C27848" s="65"/>
      <c r="D27848" s="65"/>
      <c r="E27848" s="65"/>
      <c r="F27848" s="65"/>
      <c r="G27848" s="145"/>
    </row>
    <row r="27849" spans="1:7">
      <c r="A27849" s="65"/>
      <c r="B27849" s="65"/>
      <c r="C27849" s="65"/>
      <c r="D27849" s="65"/>
      <c r="E27849" s="65"/>
      <c r="F27849" s="65"/>
      <c r="G27849" s="145"/>
    </row>
    <row r="27850" spans="1:7">
      <c r="A27850" s="65"/>
      <c r="B27850" s="65"/>
      <c r="C27850" s="65"/>
      <c r="D27850" s="65"/>
      <c r="E27850" s="65"/>
      <c r="F27850" s="65"/>
      <c r="G27850" s="145"/>
    </row>
    <row r="27851" spans="1:7">
      <c r="A27851" s="65"/>
      <c r="B27851" s="65"/>
      <c r="C27851" s="65"/>
      <c r="D27851" s="65"/>
      <c r="E27851" s="65"/>
      <c r="F27851" s="65"/>
      <c r="G27851" s="145"/>
    </row>
    <row r="27852" spans="1:7">
      <c r="A27852" s="65"/>
      <c r="B27852" s="65"/>
      <c r="C27852" s="65"/>
      <c r="D27852" s="65"/>
      <c r="E27852" s="65"/>
      <c r="F27852" s="65"/>
      <c r="G27852" s="145"/>
    </row>
    <row r="27853" spans="1:7">
      <c r="A27853" s="65"/>
      <c r="B27853" s="65"/>
      <c r="C27853" s="65"/>
      <c r="D27853" s="65"/>
      <c r="E27853" s="65"/>
      <c r="F27853" s="65"/>
      <c r="G27853" s="145"/>
    </row>
    <row r="27854" spans="1:7">
      <c r="A27854" s="65"/>
      <c r="B27854" s="65"/>
      <c r="C27854" s="65"/>
      <c r="D27854" s="65"/>
      <c r="E27854" s="65"/>
      <c r="F27854" s="65"/>
      <c r="G27854" s="145"/>
    </row>
    <row r="27855" spans="1:7">
      <c r="A27855" s="65"/>
      <c r="B27855" s="65"/>
      <c r="C27855" s="65"/>
      <c r="D27855" s="65"/>
      <c r="E27855" s="65"/>
      <c r="F27855" s="65"/>
      <c r="G27855" s="145"/>
    </row>
    <row r="27856" spans="1:7">
      <c r="A27856" s="65"/>
      <c r="B27856" s="65"/>
      <c r="C27856" s="65"/>
      <c r="D27856" s="65"/>
      <c r="E27856" s="65"/>
      <c r="F27856" s="65"/>
      <c r="G27856" s="145"/>
    </row>
    <row r="27857" spans="1:7">
      <c r="A27857" s="65"/>
      <c r="B27857" s="65"/>
      <c r="C27857" s="65"/>
      <c r="D27857" s="65"/>
      <c r="E27857" s="65"/>
      <c r="F27857" s="65"/>
      <c r="G27857" s="145"/>
    </row>
    <row r="27858" spans="1:7">
      <c r="A27858" s="65"/>
      <c r="B27858" s="65"/>
      <c r="C27858" s="65"/>
      <c r="D27858" s="65"/>
      <c r="E27858" s="65"/>
      <c r="F27858" s="65"/>
      <c r="G27858" s="145"/>
    </row>
    <row r="27859" spans="1:7">
      <c r="A27859" s="65"/>
      <c r="B27859" s="65"/>
      <c r="C27859" s="65"/>
      <c r="D27859" s="65"/>
      <c r="E27859" s="65"/>
      <c r="F27859" s="65"/>
      <c r="G27859" s="145"/>
    </row>
    <row r="27860" spans="1:7">
      <c r="A27860" s="65"/>
      <c r="B27860" s="65"/>
      <c r="C27860" s="65"/>
      <c r="D27860" s="65"/>
      <c r="E27860" s="65"/>
      <c r="F27860" s="65"/>
      <c r="G27860" s="145"/>
    </row>
    <row r="27861" spans="1:7">
      <c r="A27861" s="65"/>
      <c r="B27861" s="65"/>
      <c r="C27861" s="65"/>
      <c r="D27861" s="65"/>
      <c r="E27861" s="65"/>
      <c r="F27861" s="65"/>
      <c r="G27861" s="145"/>
    </row>
    <row r="27862" spans="1:7">
      <c r="A27862" s="65"/>
      <c r="B27862" s="65"/>
      <c r="C27862" s="65"/>
      <c r="D27862" s="65"/>
      <c r="E27862" s="65"/>
      <c r="F27862" s="65"/>
      <c r="G27862" s="145"/>
    </row>
    <row r="27863" spans="1:7">
      <c r="A27863" s="65"/>
      <c r="B27863" s="65"/>
      <c r="C27863" s="65"/>
      <c r="D27863" s="65"/>
      <c r="E27863" s="65"/>
      <c r="F27863" s="65"/>
      <c r="G27863" s="145"/>
    </row>
    <row r="27864" spans="1:7">
      <c r="A27864" s="65"/>
      <c r="B27864" s="65"/>
      <c r="C27864" s="65"/>
      <c r="D27864" s="65"/>
      <c r="E27864" s="65"/>
      <c r="F27864" s="65"/>
      <c r="G27864" s="145"/>
    </row>
    <row r="27865" spans="1:7">
      <c r="A27865" s="65"/>
      <c r="B27865" s="65"/>
      <c r="C27865" s="65"/>
      <c r="D27865" s="65"/>
      <c r="E27865" s="65"/>
      <c r="F27865" s="65"/>
      <c r="G27865" s="145"/>
    </row>
    <row r="27866" spans="1:7">
      <c r="A27866" s="65"/>
      <c r="B27866" s="65"/>
      <c r="C27866" s="65"/>
      <c r="D27866" s="65"/>
      <c r="E27866" s="65"/>
      <c r="F27866" s="65"/>
      <c r="G27866" s="145"/>
    </row>
    <row r="27867" spans="1:7">
      <c r="A27867" s="65"/>
      <c r="B27867" s="65"/>
      <c r="C27867" s="65"/>
      <c r="D27867" s="65"/>
      <c r="E27867" s="65"/>
      <c r="F27867" s="65"/>
      <c r="G27867" s="145"/>
    </row>
    <row r="27868" spans="1:7">
      <c r="A27868" s="65"/>
      <c r="B27868" s="65"/>
      <c r="C27868" s="65"/>
      <c r="D27868" s="65"/>
      <c r="E27868" s="65"/>
      <c r="F27868" s="65"/>
      <c r="G27868" s="145"/>
    </row>
    <row r="27869" spans="1:7">
      <c r="A27869" s="65"/>
      <c r="B27869" s="65"/>
      <c r="C27869" s="65"/>
      <c r="D27869" s="65"/>
      <c r="E27869" s="65"/>
      <c r="F27869" s="65"/>
      <c r="G27869" s="145"/>
    </row>
    <row r="27870" spans="1:7">
      <c r="A27870" s="65"/>
      <c r="B27870" s="65"/>
      <c r="C27870" s="65"/>
      <c r="D27870" s="65"/>
      <c r="E27870" s="65"/>
      <c r="F27870" s="65"/>
      <c r="G27870" s="145"/>
    </row>
    <row r="27871" spans="1:7">
      <c r="A27871" s="65"/>
      <c r="B27871" s="65"/>
      <c r="C27871" s="65"/>
      <c r="D27871" s="65"/>
      <c r="E27871" s="65"/>
      <c r="F27871" s="65"/>
      <c r="G27871" s="145"/>
    </row>
    <row r="27872" spans="1:7">
      <c r="A27872" s="65"/>
      <c r="B27872" s="65"/>
      <c r="C27872" s="65"/>
      <c r="D27872" s="65"/>
      <c r="E27872" s="65"/>
      <c r="F27872" s="65"/>
      <c r="G27872" s="145"/>
    </row>
    <row r="27873" spans="1:7">
      <c r="A27873" s="65"/>
      <c r="B27873" s="65"/>
      <c r="C27873" s="65"/>
      <c r="D27873" s="65"/>
      <c r="E27873" s="65"/>
      <c r="F27873" s="65"/>
      <c r="G27873" s="145"/>
    </row>
    <row r="27874" spans="1:7">
      <c r="A27874" s="65"/>
      <c r="B27874" s="65"/>
      <c r="C27874" s="65"/>
      <c r="D27874" s="65"/>
      <c r="E27874" s="65"/>
      <c r="F27874" s="65"/>
      <c r="G27874" s="145"/>
    </row>
    <row r="27875" spans="1:7">
      <c r="A27875" s="65"/>
      <c r="B27875" s="65"/>
      <c r="C27875" s="65"/>
      <c r="D27875" s="65"/>
      <c r="E27875" s="65"/>
      <c r="F27875" s="65"/>
      <c r="G27875" s="145"/>
    </row>
    <row r="27876" spans="1:7">
      <c r="A27876" s="65"/>
      <c r="B27876" s="65"/>
      <c r="C27876" s="65"/>
      <c r="D27876" s="65"/>
      <c r="E27876" s="65"/>
      <c r="F27876" s="65"/>
      <c r="G27876" s="145"/>
    </row>
    <row r="27877" spans="1:7">
      <c r="A27877" s="65"/>
      <c r="B27877" s="65"/>
      <c r="C27877" s="65"/>
      <c r="D27877" s="65"/>
      <c r="E27877" s="65"/>
      <c r="F27877" s="65"/>
      <c r="G27877" s="145"/>
    </row>
    <row r="27878" spans="1:7">
      <c r="A27878" s="65"/>
      <c r="B27878" s="65"/>
      <c r="C27878" s="65"/>
      <c r="D27878" s="65"/>
      <c r="E27878" s="65"/>
      <c r="F27878" s="65"/>
      <c r="G27878" s="145"/>
    </row>
    <row r="27879" spans="1:7">
      <c r="A27879" s="65"/>
      <c r="B27879" s="65"/>
      <c r="C27879" s="65"/>
      <c r="D27879" s="65"/>
      <c r="E27879" s="65"/>
      <c r="F27879" s="65"/>
      <c r="G27879" s="145"/>
    </row>
    <row r="27880" spans="1:7">
      <c r="A27880" s="65"/>
      <c r="B27880" s="65"/>
      <c r="C27880" s="65"/>
      <c r="D27880" s="65"/>
      <c r="E27880" s="65"/>
      <c r="F27880" s="65"/>
      <c r="G27880" s="145"/>
    </row>
    <row r="27881" spans="1:7">
      <c r="A27881" s="65"/>
      <c r="B27881" s="65"/>
      <c r="C27881" s="65"/>
      <c r="D27881" s="65"/>
      <c r="E27881" s="65"/>
      <c r="F27881" s="65"/>
      <c r="G27881" s="145"/>
    </row>
    <row r="27882" spans="1:7">
      <c r="A27882" s="65"/>
      <c r="B27882" s="65"/>
      <c r="C27882" s="65"/>
      <c r="D27882" s="65"/>
      <c r="E27882" s="65"/>
      <c r="F27882" s="65"/>
      <c r="G27882" s="145"/>
    </row>
    <row r="27883" spans="1:7">
      <c r="A27883" s="65"/>
      <c r="B27883" s="65"/>
      <c r="C27883" s="65"/>
      <c r="D27883" s="65"/>
      <c r="E27883" s="65"/>
      <c r="F27883" s="65"/>
      <c r="G27883" s="145"/>
    </row>
    <row r="27884" spans="1:7">
      <c r="A27884" s="65"/>
      <c r="B27884" s="65"/>
      <c r="C27884" s="65"/>
      <c r="D27884" s="65"/>
      <c r="E27884" s="65"/>
      <c r="F27884" s="65"/>
      <c r="G27884" s="145"/>
    </row>
    <row r="27885" spans="1:7">
      <c r="A27885" s="65"/>
      <c r="B27885" s="65"/>
      <c r="C27885" s="65"/>
      <c r="D27885" s="65"/>
      <c r="E27885" s="65"/>
      <c r="F27885" s="65"/>
      <c r="G27885" s="145"/>
    </row>
    <row r="27886" spans="1:7">
      <c r="A27886" s="65"/>
      <c r="B27886" s="65"/>
      <c r="C27886" s="65"/>
      <c r="D27886" s="65"/>
      <c r="E27886" s="65"/>
      <c r="F27886" s="65"/>
      <c r="G27886" s="145"/>
    </row>
    <row r="27887" spans="1:7">
      <c r="A27887" s="65"/>
      <c r="B27887" s="65"/>
      <c r="C27887" s="65"/>
      <c r="D27887" s="65"/>
      <c r="E27887" s="65"/>
      <c r="F27887" s="65"/>
      <c r="G27887" s="145"/>
    </row>
    <row r="27888" spans="1:7">
      <c r="A27888" s="65"/>
      <c r="B27888" s="65"/>
      <c r="C27888" s="65"/>
      <c r="D27888" s="65"/>
      <c r="E27888" s="65"/>
      <c r="F27888" s="65"/>
      <c r="G27888" s="145"/>
    </row>
    <row r="27889" spans="1:7">
      <c r="A27889" s="65"/>
      <c r="B27889" s="65"/>
      <c r="C27889" s="65"/>
      <c r="D27889" s="65"/>
      <c r="E27889" s="65"/>
      <c r="F27889" s="65"/>
      <c r="G27889" s="145"/>
    </row>
    <row r="27890" spans="1:7">
      <c r="A27890" s="65"/>
      <c r="B27890" s="65"/>
      <c r="C27890" s="65"/>
      <c r="D27890" s="65"/>
      <c r="E27890" s="65"/>
      <c r="F27890" s="65"/>
      <c r="G27890" s="145"/>
    </row>
    <row r="27891" spans="1:7">
      <c r="A27891" s="65"/>
      <c r="B27891" s="65"/>
      <c r="C27891" s="65"/>
      <c r="D27891" s="65"/>
      <c r="E27891" s="65"/>
      <c r="F27891" s="65"/>
      <c r="G27891" s="145"/>
    </row>
    <row r="27892" spans="1:7">
      <c r="A27892" s="65"/>
      <c r="B27892" s="65"/>
      <c r="C27892" s="65"/>
      <c r="D27892" s="65"/>
      <c r="E27892" s="65"/>
      <c r="F27892" s="65"/>
      <c r="G27892" s="145"/>
    </row>
    <row r="27893" spans="1:7">
      <c r="A27893" s="65"/>
      <c r="B27893" s="65"/>
      <c r="C27893" s="65"/>
      <c r="D27893" s="65"/>
      <c r="E27893" s="65"/>
      <c r="F27893" s="65"/>
      <c r="G27893" s="145"/>
    </row>
    <row r="27894" spans="1:7">
      <c r="A27894" s="65"/>
      <c r="B27894" s="65"/>
      <c r="C27894" s="65"/>
      <c r="D27894" s="65"/>
      <c r="E27894" s="65"/>
      <c r="F27894" s="65"/>
      <c r="G27894" s="145"/>
    </row>
    <row r="27895" spans="1:7">
      <c r="A27895" s="65"/>
      <c r="B27895" s="65"/>
      <c r="C27895" s="65"/>
      <c r="D27895" s="65"/>
      <c r="E27895" s="65"/>
      <c r="F27895" s="65"/>
      <c r="G27895" s="145"/>
    </row>
    <row r="27896" spans="1:7">
      <c r="A27896" s="65"/>
      <c r="B27896" s="65"/>
      <c r="C27896" s="65"/>
      <c r="D27896" s="65"/>
      <c r="E27896" s="65"/>
      <c r="F27896" s="65"/>
      <c r="G27896" s="145"/>
    </row>
    <row r="27897" spans="1:7">
      <c r="A27897" s="65"/>
      <c r="B27897" s="65"/>
      <c r="C27897" s="65"/>
      <c r="D27897" s="65"/>
      <c r="E27897" s="65"/>
      <c r="F27897" s="65"/>
      <c r="G27897" s="145"/>
    </row>
    <row r="27898" spans="1:7">
      <c r="A27898" s="65"/>
      <c r="B27898" s="65"/>
      <c r="C27898" s="65"/>
      <c r="D27898" s="65"/>
      <c r="E27898" s="65"/>
      <c r="F27898" s="65"/>
      <c r="G27898" s="145"/>
    </row>
    <row r="27899" spans="1:7">
      <c r="A27899" s="65"/>
      <c r="B27899" s="65"/>
      <c r="C27899" s="65"/>
      <c r="D27899" s="65"/>
      <c r="E27899" s="65"/>
      <c r="F27899" s="65"/>
      <c r="G27899" s="145"/>
    </row>
    <row r="27900" spans="1:7">
      <c r="A27900" s="65"/>
      <c r="B27900" s="65"/>
      <c r="C27900" s="65"/>
      <c r="D27900" s="65"/>
      <c r="E27900" s="65"/>
      <c r="F27900" s="65"/>
      <c r="G27900" s="145"/>
    </row>
    <row r="27901" spans="1:7">
      <c r="A27901" s="65"/>
      <c r="B27901" s="65"/>
      <c r="C27901" s="65"/>
      <c r="D27901" s="65"/>
      <c r="E27901" s="65"/>
      <c r="F27901" s="65"/>
      <c r="G27901" s="145"/>
    </row>
    <row r="27902" spans="1:7">
      <c r="A27902" s="65"/>
      <c r="B27902" s="65"/>
      <c r="C27902" s="65"/>
      <c r="D27902" s="65"/>
      <c r="E27902" s="65"/>
      <c r="F27902" s="65"/>
      <c r="G27902" s="145"/>
    </row>
    <row r="27903" spans="1:7">
      <c r="A27903" s="65"/>
      <c r="B27903" s="65"/>
      <c r="C27903" s="65"/>
      <c r="D27903" s="65"/>
      <c r="E27903" s="65"/>
      <c r="F27903" s="65"/>
      <c r="G27903" s="145"/>
    </row>
    <row r="27904" spans="1:7">
      <c r="A27904" s="65"/>
      <c r="B27904" s="65"/>
      <c r="C27904" s="65"/>
      <c r="D27904" s="65"/>
      <c r="E27904" s="65"/>
      <c r="F27904" s="65"/>
      <c r="G27904" s="145"/>
    </row>
    <row r="27905" spans="1:7">
      <c r="A27905" s="65"/>
      <c r="B27905" s="65"/>
      <c r="C27905" s="65"/>
      <c r="D27905" s="65"/>
      <c r="E27905" s="65"/>
      <c r="F27905" s="65"/>
      <c r="G27905" s="145"/>
    </row>
    <row r="27906" spans="1:7">
      <c r="A27906" s="65"/>
      <c r="B27906" s="65"/>
      <c r="C27906" s="65"/>
      <c r="D27906" s="65"/>
      <c r="E27906" s="65"/>
      <c r="F27906" s="65"/>
      <c r="G27906" s="145"/>
    </row>
    <row r="27907" spans="1:7">
      <c r="A27907" s="65"/>
      <c r="B27907" s="65"/>
      <c r="C27907" s="65"/>
      <c r="D27907" s="65"/>
      <c r="E27907" s="65"/>
      <c r="F27907" s="65"/>
      <c r="G27907" s="145"/>
    </row>
    <row r="27908" spans="1:7">
      <c r="A27908" s="65"/>
      <c r="B27908" s="65"/>
      <c r="C27908" s="65"/>
      <c r="D27908" s="65"/>
      <c r="E27908" s="65"/>
      <c r="F27908" s="65"/>
      <c r="G27908" s="145"/>
    </row>
    <row r="27909" spans="1:7">
      <c r="A27909" s="65"/>
      <c r="B27909" s="65"/>
      <c r="C27909" s="65"/>
      <c r="D27909" s="65"/>
      <c r="E27909" s="65"/>
      <c r="F27909" s="65"/>
      <c r="G27909" s="145"/>
    </row>
    <row r="27910" spans="1:7">
      <c r="A27910" s="65"/>
      <c r="B27910" s="65"/>
      <c r="C27910" s="65"/>
      <c r="D27910" s="65"/>
      <c r="E27910" s="65"/>
      <c r="F27910" s="65"/>
      <c r="G27910" s="145"/>
    </row>
    <row r="27911" spans="1:7">
      <c r="A27911" s="65"/>
      <c r="B27911" s="65"/>
      <c r="C27911" s="65"/>
      <c r="D27911" s="65"/>
      <c r="E27911" s="65"/>
      <c r="F27911" s="65"/>
      <c r="G27911" s="145"/>
    </row>
    <row r="27912" spans="1:7">
      <c r="A27912" s="65"/>
      <c r="B27912" s="65"/>
      <c r="C27912" s="65"/>
      <c r="D27912" s="65"/>
      <c r="E27912" s="65"/>
      <c r="F27912" s="65"/>
      <c r="G27912" s="145"/>
    </row>
    <row r="27913" spans="1:7">
      <c r="A27913" s="65"/>
      <c r="B27913" s="65"/>
      <c r="C27913" s="65"/>
      <c r="D27913" s="65"/>
      <c r="E27913" s="65"/>
      <c r="F27913" s="65"/>
      <c r="G27913" s="145"/>
    </row>
    <row r="27914" spans="1:7">
      <c r="A27914" s="65"/>
      <c r="B27914" s="65"/>
      <c r="C27914" s="65"/>
      <c r="D27914" s="65"/>
      <c r="E27914" s="65"/>
      <c r="F27914" s="65"/>
      <c r="G27914" s="145"/>
    </row>
    <row r="27915" spans="1:7">
      <c r="A27915" s="65"/>
      <c r="B27915" s="65"/>
      <c r="C27915" s="65"/>
      <c r="D27915" s="65"/>
      <c r="E27915" s="65"/>
      <c r="F27915" s="65"/>
      <c r="G27915" s="145"/>
    </row>
    <row r="27916" spans="1:7">
      <c r="A27916" s="65"/>
      <c r="B27916" s="65"/>
      <c r="C27916" s="65"/>
      <c r="D27916" s="65"/>
      <c r="E27916" s="65"/>
      <c r="F27916" s="65"/>
      <c r="G27916" s="145"/>
    </row>
    <row r="27917" spans="1:7">
      <c r="A27917" s="65"/>
      <c r="B27917" s="65"/>
      <c r="C27917" s="65"/>
      <c r="D27917" s="65"/>
      <c r="E27917" s="65"/>
      <c r="F27917" s="65"/>
      <c r="G27917" s="145"/>
    </row>
    <row r="27918" spans="1:7">
      <c r="A27918" s="65"/>
      <c r="B27918" s="65"/>
      <c r="C27918" s="65"/>
      <c r="D27918" s="65"/>
      <c r="E27918" s="65"/>
      <c r="F27918" s="65"/>
      <c r="G27918" s="145"/>
    </row>
    <row r="27919" spans="1:7">
      <c r="A27919" s="65"/>
      <c r="B27919" s="65"/>
      <c r="C27919" s="65"/>
      <c r="D27919" s="65"/>
      <c r="E27919" s="65"/>
      <c r="F27919" s="65"/>
      <c r="G27919" s="145"/>
    </row>
    <row r="27920" spans="1:7">
      <c r="A27920" s="65"/>
      <c r="B27920" s="65"/>
      <c r="C27920" s="65"/>
      <c r="D27920" s="65"/>
      <c r="E27920" s="65"/>
      <c r="F27920" s="65"/>
      <c r="G27920" s="145"/>
    </row>
    <row r="27921" spans="1:7">
      <c r="A27921" s="65"/>
      <c r="B27921" s="65"/>
      <c r="C27921" s="65"/>
      <c r="D27921" s="65"/>
      <c r="E27921" s="65"/>
      <c r="F27921" s="65"/>
      <c r="G27921" s="145"/>
    </row>
    <row r="27922" spans="1:7">
      <c r="A27922" s="65"/>
      <c r="B27922" s="65"/>
      <c r="C27922" s="65"/>
      <c r="D27922" s="65"/>
      <c r="E27922" s="65"/>
      <c r="F27922" s="65"/>
      <c r="G27922" s="145"/>
    </row>
    <row r="27923" spans="1:7">
      <c r="A27923" s="65"/>
      <c r="B27923" s="65"/>
      <c r="C27923" s="65"/>
      <c r="D27923" s="65"/>
      <c r="E27923" s="65"/>
      <c r="F27923" s="65"/>
      <c r="G27923" s="145"/>
    </row>
    <row r="27924" spans="1:7">
      <c r="A27924" s="65"/>
      <c r="B27924" s="65"/>
      <c r="C27924" s="65"/>
      <c r="D27924" s="65"/>
      <c r="E27924" s="65"/>
      <c r="F27924" s="65"/>
      <c r="G27924" s="145"/>
    </row>
    <row r="27925" spans="1:7">
      <c r="A27925" s="65"/>
      <c r="B27925" s="65"/>
      <c r="C27925" s="65"/>
      <c r="D27925" s="65"/>
      <c r="E27925" s="65"/>
      <c r="F27925" s="65"/>
      <c r="G27925" s="145"/>
    </row>
    <row r="27926" spans="1:7">
      <c r="A27926" s="65"/>
      <c r="B27926" s="65"/>
      <c r="C27926" s="65"/>
      <c r="D27926" s="65"/>
      <c r="E27926" s="65"/>
      <c r="F27926" s="65"/>
      <c r="G27926" s="145"/>
    </row>
    <row r="27927" spans="1:7">
      <c r="A27927" s="65"/>
      <c r="B27927" s="65"/>
      <c r="C27927" s="65"/>
      <c r="D27927" s="65"/>
      <c r="E27927" s="65"/>
      <c r="F27927" s="65"/>
      <c r="G27927" s="145"/>
    </row>
    <row r="27928" spans="1:7">
      <c r="A27928" s="65"/>
      <c r="B27928" s="65"/>
      <c r="C27928" s="65"/>
      <c r="D27928" s="65"/>
      <c r="E27928" s="65"/>
      <c r="F27928" s="65"/>
      <c r="G27928" s="145"/>
    </row>
    <row r="27929" spans="1:7">
      <c r="A27929" s="65"/>
      <c r="B27929" s="65"/>
      <c r="C27929" s="65"/>
      <c r="D27929" s="65"/>
      <c r="E27929" s="65"/>
      <c r="F27929" s="65"/>
      <c r="G27929" s="145"/>
    </row>
    <row r="27930" spans="1:7">
      <c r="A27930" s="65"/>
      <c r="B27930" s="65"/>
      <c r="C27930" s="65"/>
      <c r="D27930" s="65"/>
      <c r="E27930" s="65"/>
      <c r="F27930" s="65"/>
      <c r="G27930" s="145"/>
    </row>
    <row r="27931" spans="1:7">
      <c r="A27931" s="65"/>
      <c r="B27931" s="65"/>
      <c r="C27931" s="65"/>
      <c r="D27931" s="65"/>
      <c r="E27931" s="65"/>
      <c r="F27931" s="65"/>
      <c r="G27931" s="145"/>
    </row>
    <row r="27932" spans="1:7">
      <c r="A27932" s="65"/>
      <c r="B27932" s="65"/>
      <c r="C27932" s="65"/>
      <c r="D27932" s="65"/>
      <c r="E27932" s="65"/>
      <c r="F27932" s="65"/>
      <c r="G27932" s="145"/>
    </row>
    <row r="27933" spans="1:7">
      <c r="A27933" s="65"/>
      <c r="B27933" s="65"/>
      <c r="C27933" s="65"/>
      <c r="D27933" s="65"/>
      <c r="E27933" s="65"/>
      <c r="F27933" s="65"/>
      <c r="G27933" s="145"/>
    </row>
    <row r="27934" spans="1:7">
      <c r="A27934" s="65"/>
      <c r="B27934" s="65"/>
      <c r="C27934" s="65"/>
      <c r="D27934" s="65"/>
      <c r="E27934" s="65"/>
      <c r="F27934" s="65"/>
      <c r="G27934" s="145"/>
    </row>
    <row r="27935" spans="1:7">
      <c r="A27935" s="65"/>
      <c r="B27935" s="65"/>
      <c r="C27935" s="65"/>
      <c r="D27935" s="65"/>
      <c r="E27935" s="65"/>
      <c r="F27935" s="65"/>
      <c r="G27935" s="145"/>
    </row>
    <row r="27936" spans="1:7">
      <c r="A27936" s="65"/>
      <c r="B27936" s="65"/>
      <c r="C27936" s="65"/>
      <c r="D27936" s="65"/>
      <c r="E27936" s="65"/>
      <c r="F27936" s="65"/>
      <c r="G27936" s="145"/>
    </row>
    <row r="27937" spans="1:7">
      <c r="A27937" s="65"/>
      <c r="B27937" s="65"/>
      <c r="C27937" s="65"/>
      <c r="D27937" s="65"/>
      <c r="E27937" s="65"/>
      <c r="F27937" s="65"/>
      <c r="G27937" s="145"/>
    </row>
    <row r="27938" spans="1:7">
      <c r="A27938" s="65"/>
      <c r="B27938" s="65"/>
      <c r="C27938" s="65"/>
      <c r="D27938" s="65"/>
      <c r="E27938" s="65"/>
      <c r="F27938" s="65"/>
      <c r="G27938" s="145"/>
    </row>
    <row r="27939" spans="1:7">
      <c r="A27939" s="65"/>
      <c r="B27939" s="65"/>
      <c r="C27939" s="65"/>
      <c r="D27939" s="65"/>
      <c r="E27939" s="65"/>
      <c r="F27939" s="65"/>
      <c r="G27939" s="145"/>
    </row>
    <row r="27940" spans="1:7">
      <c r="A27940" s="65"/>
      <c r="B27940" s="65"/>
      <c r="C27940" s="65"/>
      <c r="D27940" s="65"/>
      <c r="E27940" s="65"/>
      <c r="F27940" s="65"/>
      <c r="G27940" s="145"/>
    </row>
    <row r="27941" spans="1:7">
      <c r="A27941" s="65"/>
      <c r="B27941" s="65"/>
      <c r="C27941" s="65"/>
      <c r="D27941" s="65"/>
      <c r="E27941" s="65"/>
      <c r="F27941" s="65"/>
      <c r="G27941" s="145"/>
    </row>
    <row r="27942" spans="1:7">
      <c r="A27942" s="65"/>
      <c r="B27942" s="65"/>
      <c r="C27942" s="65"/>
      <c r="D27942" s="65"/>
      <c r="E27942" s="65"/>
      <c r="F27942" s="65"/>
      <c r="G27942" s="145"/>
    </row>
    <row r="27943" spans="1:7">
      <c r="A27943" s="65"/>
      <c r="B27943" s="65"/>
      <c r="C27943" s="65"/>
      <c r="D27943" s="65"/>
      <c r="E27943" s="65"/>
      <c r="F27943" s="65"/>
      <c r="G27943" s="145"/>
    </row>
    <row r="27944" spans="1:7">
      <c r="A27944" s="65"/>
      <c r="B27944" s="65"/>
      <c r="C27944" s="65"/>
      <c r="D27944" s="65"/>
      <c r="E27944" s="65"/>
      <c r="F27944" s="65"/>
      <c r="G27944" s="145"/>
    </row>
    <row r="27945" spans="1:7">
      <c r="A27945" s="65"/>
      <c r="B27945" s="65"/>
      <c r="C27945" s="65"/>
      <c r="D27945" s="65"/>
      <c r="E27945" s="65"/>
      <c r="F27945" s="65"/>
      <c r="G27945" s="145"/>
    </row>
    <row r="27946" spans="1:7">
      <c r="A27946" s="65"/>
      <c r="B27946" s="65"/>
      <c r="C27946" s="65"/>
      <c r="D27946" s="65"/>
      <c r="E27946" s="65"/>
      <c r="F27946" s="65"/>
      <c r="G27946" s="145"/>
    </row>
    <row r="27947" spans="1:7">
      <c r="A27947" s="65"/>
      <c r="B27947" s="65"/>
      <c r="C27947" s="65"/>
      <c r="D27947" s="65"/>
      <c r="E27947" s="65"/>
      <c r="F27947" s="65"/>
      <c r="G27947" s="145"/>
    </row>
    <row r="27948" spans="1:7">
      <c r="A27948" s="65"/>
      <c r="B27948" s="65"/>
      <c r="C27948" s="65"/>
      <c r="D27948" s="65"/>
      <c r="E27948" s="65"/>
      <c r="F27948" s="65"/>
      <c r="G27948" s="145"/>
    </row>
    <row r="27949" spans="1:7">
      <c r="A27949" s="65"/>
      <c r="B27949" s="65"/>
      <c r="C27949" s="65"/>
      <c r="D27949" s="65"/>
      <c r="E27949" s="65"/>
      <c r="F27949" s="65"/>
      <c r="G27949" s="145"/>
    </row>
    <row r="27950" spans="1:7">
      <c r="A27950" s="65"/>
      <c r="B27950" s="65"/>
      <c r="C27950" s="65"/>
      <c r="D27950" s="65"/>
      <c r="E27950" s="65"/>
      <c r="F27950" s="65"/>
      <c r="G27950" s="145"/>
    </row>
    <row r="27951" spans="1:7">
      <c r="A27951" s="65"/>
      <c r="B27951" s="65"/>
      <c r="C27951" s="65"/>
      <c r="D27951" s="65"/>
      <c r="E27951" s="65"/>
      <c r="F27951" s="65"/>
      <c r="G27951" s="145"/>
    </row>
    <row r="27952" spans="1:7">
      <c r="A27952" s="65"/>
      <c r="B27952" s="65"/>
      <c r="C27952" s="65"/>
      <c r="D27952" s="65"/>
      <c r="E27952" s="65"/>
      <c r="F27952" s="65"/>
      <c r="G27952" s="145"/>
    </row>
    <row r="27953" spans="1:7">
      <c r="A27953" s="65"/>
      <c r="B27953" s="65"/>
      <c r="C27953" s="65"/>
      <c r="D27953" s="65"/>
      <c r="E27953" s="65"/>
      <c r="F27953" s="65"/>
      <c r="G27953" s="145"/>
    </row>
    <row r="27954" spans="1:7">
      <c r="A27954" s="65"/>
      <c r="B27954" s="65"/>
      <c r="C27954" s="65"/>
      <c r="D27954" s="65"/>
      <c r="E27954" s="65"/>
      <c r="F27954" s="65"/>
      <c r="G27954" s="145"/>
    </row>
    <row r="27955" spans="1:7">
      <c r="A27955" s="65"/>
      <c r="B27955" s="65"/>
      <c r="C27955" s="65"/>
      <c r="D27955" s="65"/>
      <c r="E27955" s="65"/>
      <c r="F27955" s="65"/>
      <c r="G27955" s="145"/>
    </row>
    <row r="27956" spans="1:7">
      <c r="A27956" s="65"/>
      <c r="B27956" s="65"/>
      <c r="C27956" s="65"/>
      <c r="D27956" s="65"/>
      <c r="E27956" s="65"/>
      <c r="F27956" s="65"/>
      <c r="G27956" s="145"/>
    </row>
    <row r="27957" spans="1:7">
      <c r="A27957" s="65"/>
      <c r="B27957" s="65"/>
      <c r="C27957" s="65"/>
      <c r="D27957" s="65"/>
      <c r="E27957" s="65"/>
      <c r="F27957" s="65"/>
      <c r="G27957" s="145"/>
    </row>
    <row r="27958" spans="1:7">
      <c r="A27958" s="65"/>
      <c r="B27958" s="65"/>
      <c r="C27958" s="65"/>
      <c r="D27958" s="65"/>
      <c r="E27958" s="65"/>
      <c r="F27958" s="65"/>
      <c r="G27958" s="145"/>
    </row>
    <row r="27959" spans="1:7">
      <c r="A27959" s="65"/>
      <c r="B27959" s="65"/>
      <c r="C27959" s="65"/>
      <c r="D27959" s="65"/>
      <c r="E27959" s="65"/>
      <c r="F27959" s="65"/>
      <c r="G27959" s="145"/>
    </row>
    <row r="27960" spans="1:7">
      <c r="A27960" s="65"/>
      <c r="B27960" s="65"/>
      <c r="C27960" s="65"/>
      <c r="D27960" s="65"/>
      <c r="E27960" s="65"/>
      <c r="F27960" s="65"/>
      <c r="G27960" s="145"/>
    </row>
    <row r="27961" spans="1:7">
      <c r="A27961" s="65"/>
      <c r="B27961" s="65"/>
      <c r="C27961" s="65"/>
      <c r="D27961" s="65"/>
      <c r="E27961" s="65"/>
      <c r="F27961" s="65"/>
      <c r="G27961" s="145"/>
    </row>
    <row r="27962" spans="1:7">
      <c r="A27962" s="65"/>
      <c r="B27962" s="65"/>
      <c r="C27962" s="65"/>
      <c r="D27962" s="65"/>
      <c r="E27962" s="65"/>
      <c r="F27962" s="65"/>
      <c r="G27962" s="145"/>
    </row>
    <row r="27963" spans="1:7">
      <c r="A27963" s="65"/>
      <c r="B27963" s="65"/>
      <c r="C27963" s="65"/>
      <c r="D27963" s="65"/>
      <c r="E27963" s="65"/>
      <c r="F27963" s="65"/>
      <c r="G27963" s="145"/>
    </row>
    <row r="27964" spans="1:7">
      <c r="A27964" s="65"/>
      <c r="B27964" s="65"/>
      <c r="C27964" s="65"/>
      <c r="D27964" s="65"/>
      <c r="E27964" s="65"/>
      <c r="F27964" s="65"/>
      <c r="G27964" s="145"/>
    </row>
    <row r="27965" spans="1:7">
      <c r="A27965" s="65"/>
      <c r="B27965" s="65"/>
      <c r="C27965" s="65"/>
      <c r="D27965" s="65"/>
      <c r="E27965" s="65"/>
      <c r="F27965" s="65"/>
      <c r="G27965" s="145"/>
    </row>
    <row r="27966" spans="1:7">
      <c r="A27966" s="65"/>
      <c r="B27966" s="65"/>
      <c r="C27966" s="65"/>
      <c r="D27966" s="65"/>
      <c r="E27966" s="65"/>
      <c r="F27966" s="65"/>
      <c r="G27966" s="145"/>
    </row>
    <row r="27967" spans="1:7">
      <c r="A27967" s="65"/>
      <c r="B27967" s="65"/>
      <c r="C27967" s="65"/>
      <c r="D27967" s="65"/>
      <c r="E27967" s="65"/>
      <c r="F27967" s="65"/>
      <c r="G27967" s="145"/>
    </row>
    <row r="27968" spans="1:7">
      <c r="A27968" s="65"/>
      <c r="B27968" s="65"/>
      <c r="C27968" s="65"/>
      <c r="D27968" s="65"/>
      <c r="E27968" s="65"/>
      <c r="F27968" s="65"/>
      <c r="G27968" s="145"/>
    </row>
    <row r="27969" spans="1:7">
      <c r="A27969" s="65"/>
      <c r="B27969" s="65"/>
      <c r="C27969" s="65"/>
      <c r="D27969" s="65"/>
      <c r="E27969" s="65"/>
      <c r="F27969" s="65"/>
      <c r="G27969" s="145"/>
    </row>
    <row r="27970" spans="1:7">
      <c r="A27970" s="65"/>
      <c r="B27970" s="65"/>
      <c r="C27970" s="65"/>
      <c r="D27970" s="65"/>
      <c r="E27970" s="65"/>
      <c r="F27970" s="65"/>
      <c r="G27970" s="145"/>
    </row>
    <row r="27971" spans="1:7">
      <c r="A27971" s="65"/>
      <c r="B27971" s="65"/>
      <c r="C27971" s="65"/>
      <c r="D27971" s="65"/>
      <c r="E27971" s="65"/>
      <c r="F27971" s="65"/>
      <c r="G27971" s="145"/>
    </row>
    <row r="27972" spans="1:7">
      <c r="A27972" s="65"/>
      <c r="B27972" s="65"/>
      <c r="C27972" s="65"/>
      <c r="D27972" s="65"/>
      <c r="E27972" s="65"/>
      <c r="F27972" s="65"/>
      <c r="G27972" s="145"/>
    </row>
    <row r="27973" spans="1:7">
      <c r="A27973" s="65"/>
      <c r="B27973" s="65"/>
      <c r="C27973" s="65"/>
      <c r="D27973" s="65"/>
      <c r="E27973" s="65"/>
      <c r="F27973" s="65"/>
      <c r="G27973" s="145"/>
    </row>
    <row r="27974" spans="1:7">
      <c r="A27974" s="65"/>
      <c r="B27974" s="65"/>
      <c r="C27974" s="65"/>
      <c r="D27974" s="65"/>
      <c r="E27974" s="65"/>
      <c r="F27974" s="65"/>
      <c r="G27974" s="145"/>
    </row>
    <row r="27975" spans="1:7">
      <c r="A27975" s="65"/>
      <c r="B27975" s="65"/>
      <c r="C27975" s="65"/>
      <c r="D27975" s="65"/>
      <c r="E27975" s="65"/>
      <c r="F27975" s="65"/>
      <c r="G27975" s="145"/>
    </row>
    <row r="27976" spans="1:7">
      <c r="A27976" s="65"/>
      <c r="B27976" s="65"/>
      <c r="C27976" s="65"/>
      <c r="D27976" s="65"/>
      <c r="E27976" s="65"/>
      <c r="F27976" s="65"/>
      <c r="G27976" s="145"/>
    </row>
    <row r="27977" spans="1:7">
      <c r="A27977" s="65"/>
      <c r="B27977" s="65"/>
      <c r="C27977" s="65"/>
      <c r="D27977" s="65"/>
      <c r="E27977" s="65"/>
      <c r="F27977" s="65"/>
      <c r="G27977" s="145"/>
    </row>
    <row r="27978" spans="1:7">
      <c r="A27978" s="65"/>
      <c r="B27978" s="65"/>
      <c r="C27978" s="65"/>
      <c r="D27978" s="65"/>
      <c r="E27978" s="65"/>
      <c r="F27978" s="65"/>
      <c r="G27978" s="145"/>
    </row>
    <row r="27979" spans="1:7">
      <c r="A27979" s="65"/>
      <c r="B27979" s="65"/>
      <c r="C27979" s="65"/>
      <c r="D27979" s="65"/>
      <c r="E27979" s="65"/>
      <c r="F27979" s="65"/>
      <c r="G27979" s="145"/>
    </row>
    <row r="27980" spans="1:7">
      <c r="A27980" s="65"/>
      <c r="B27980" s="65"/>
      <c r="C27980" s="65"/>
      <c r="D27980" s="65"/>
      <c r="E27980" s="65"/>
      <c r="F27980" s="65"/>
      <c r="G27980" s="145"/>
    </row>
    <row r="27981" spans="1:7">
      <c r="A27981" s="65"/>
      <c r="B27981" s="65"/>
      <c r="C27981" s="65"/>
      <c r="D27981" s="65"/>
      <c r="E27981" s="65"/>
      <c r="F27981" s="65"/>
      <c r="G27981" s="145"/>
    </row>
    <row r="27982" spans="1:7">
      <c r="A27982" s="65"/>
      <c r="B27982" s="65"/>
      <c r="C27982" s="65"/>
      <c r="D27982" s="65"/>
      <c r="E27982" s="65"/>
      <c r="F27982" s="65"/>
      <c r="G27982" s="145"/>
    </row>
    <row r="27983" spans="1:7">
      <c r="A27983" s="65"/>
      <c r="B27983" s="65"/>
      <c r="C27983" s="65"/>
      <c r="D27983" s="65"/>
      <c r="E27983" s="65"/>
      <c r="F27983" s="65"/>
      <c r="G27983" s="145"/>
    </row>
    <row r="27984" spans="1:7">
      <c r="A27984" s="65"/>
      <c r="B27984" s="65"/>
      <c r="C27984" s="65"/>
      <c r="D27984" s="65"/>
      <c r="E27984" s="65"/>
      <c r="F27984" s="65"/>
      <c r="G27984" s="145"/>
    </row>
    <row r="27985" spans="1:7">
      <c r="A27985" s="65"/>
      <c r="B27985" s="65"/>
      <c r="C27985" s="65"/>
      <c r="D27985" s="65"/>
      <c r="E27985" s="65"/>
      <c r="F27985" s="65"/>
      <c r="G27985" s="145"/>
    </row>
    <row r="27986" spans="1:7">
      <c r="A27986" s="65"/>
      <c r="B27986" s="65"/>
      <c r="C27986" s="65"/>
      <c r="D27986" s="65"/>
      <c r="E27986" s="65"/>
      <c r="F27986" s="65"/>
      <c r="G27986" s="145"/>
    </row>
    <row r="27987" spans="1:7">
      <c r="A27987" s="65"/>
      <c r="B27987" s="65"/>
      <c r="C27987" s="65"/>
      <c r="D27987" s="65"/>
      <c r="E27987" s="65"/>
      <c r="F27987" s="65"/>
      <c r="G27987" s="145"/>
    </row>
    <row r="27988" spans="1:7">
      <c r="A27988" s="65"/>
      <c r="B27988" s="65"/>
      <c r="C27988" s="65"/>
      <c r="D27988" s="65"/>
      <c r="E27988" s="65"/>
      <c r="F27988" s="65"/>
      <c r="G27988" s="145"/>
    </row>
    <row r="27989" spans="1:7">
      <c r="A27989" s="65"/>
      <c r="B27989" s="65"/>
      <c r="C27989" s="65"/>
      <c r="D27989" s="65"/>
      <c r="E27989" s="65"/>
      <c r="F27989" s="65"/>
      <c r="G27989" s="145"/>
    </row>
    <row r="27990" spans="1:7">
      <c r="A27990" s="65"/>
      <c r="B27990" s="65"/>
      <c r="C27990" s="65"/>
      <c r="D27990" s="65"/>
      <c r="E27990" s="65"/>
      <c r="F27990" s="65"/>
      <c r="G27990" s="145"/>
    </row>
    <row r="27991" spans="1:7">
      <c r="A27991" s="65"/>
      <c r="B27991" s="65"/>
      <c r="C27991" s="65"/>
      <c r="D27991" s="65"/>
      <c r="E27991" s="65"/>
      <c r="F27991" s="65"/>
      <c r="G27991" s="145"/>
    </row>
    <row r="27992" spans="1:7">
      <c r="A27992" s="65"/>
      <c r="B27992" s="65"/>
      <c r="C27992" s="65"/>
      <c r="D27992" s="65"/>
      <c r="E27992" s="65"/>
      <c r="F27992" s="65"/>
      <c r="G27992" s="145"/>
    </row>
    <row r="27993" spans="1:7">
      <c r="A27993" s="65"/>
      <c r="B27993" s="65"/>
      <c r="C27993" s="65"/>
      <c r="D27993" s="65"/>
      <c r="E27993" s="65"/>
      <c r="F27993" s="65"/>
      <c r="G27993" s="145"/>
    </row>
    <row r="27994" spans="1:7">
      <c r="A27994" s="65"/>
      <c r="B27994" s="65"/>
      <c r="C27994" s="65"/>
      <c r="D27994" s="65"/>
      <c r="E27994" s="65"/>
      <c r="F27994" s="65"/>
      <c r="G27994" s="145"/>
    </row>
    <row r="27995" spans="1:7">
      <c r="A27995" s="65"/>
      <c r="B27995" s="65"/>
      <c r="C27995" s="65"/>
      <c r="D27995" s="65"/>
      <c r="E27995" s="65"/>
      <c r="F27995" s="65"/>
      <c r="G27995" s="145"/>
    </row>
    <row r="27996" spans="1:7">
      <c r="A27996" s="65"/>
      <c r="B27996" s="65"/>
      <c r="C27996" s="65"/>
      <c r="D27996" s="65"/>
      <c r="E27996" s="65"/>
      <c r="F27996" s="65"/>
      <c r="G27996" s="145"/>
    </row>
    <row r="27997" spans="1:7">
      <c r="A27997" s="65"/>
      <c r="B27997" s="65"/>
      <c r="C27997" s="65"/>
      <c r="D27997" s="65"/>
      <c r="E27997" s="65"/>
      <c r="F27997" s="65"/>
      <c r="G27997" s="145"/>
    </row>
    <row r="27998" spans="1:7">
      <c r="A27998" s="65"/>
      <c r="B27998" s="65"/>
      <c r="C27998" s="65"/>
      <c r="D27998" s="65"/>
      <c r="E27998" s="65"/>
      <c r="F27998" s="65"/>
      <c r="G27998" s="145"/>
    </row>
    <row r="27999" spans="1:7">
      <c r="A27999" s="65"/>
      <c r="B27999" s="65"/>
      <c r="C27999" s="65"/>
      <c r="D27999" s="65"/>
      <c r="E27999" s="65"/>
      <c r="F27999" s="65"/>
      <c r="G27999" s="145"/>
    </row>
    <row r="28000" spans="1:7">
      <c r="A28000" s="65"/>
      <c r="B28000" s="65"/>
      <c r="C28000" s="65"/>
      <c r="D28000" s="65"/>
      <c r="E28000" s="65"/>
      <c r="F28000" s="65"/>
      <c r="G28000" s="145"/>
    </row>
    <row r="28001" spans="1:7">
      <c r="A28001" s="65"/>
      <c r="B28001" s="65"/>
      <c r="C28001" s="65"/>
      <c r="D28001" s="65"/>
      <c r="E28001" s="65"/>
      <c r="F28001" s="65"/>
      <c r="G28001" s="145"/>
    </row>
    <row r="28002" spans="1:7">
      <c r="A28002" s="65"/>
      <c r="B28002" s="65"/>
      <c r="C28002" s="65"/>
      <c r="D28002" s="65"/>
      <c r="E28002" s="65"/>
      <c r="F28002" s="65"/>
      <c r="G28002" s="145"/>
    </row>
    <row r="28003" spans="1:7">
      <c r="A28003" s="65"/>
      <c r="B28003" s="65"/>
      <c r="C28003" s="65"/>
      <c r="D28003" s="65"/>
      <c r="E28003" s="65"/>
      <c r="F28003" s="65"/>
      <c r="G28003" s="145"/>
    </row>
    <row r="28004" spans="1:7">
      <c r="A28004" s="65"/>
      <c r="B28004" s="65"/>
      <c r="C28004" s="65"/>
      <c r="D28004" s="65"/>
      <c r="E28004" s="65"/>
      <c r="F28004" s="65"/>
      <c r="G28004" s="145"/>
    </row>
    <row r="28005" spans="1:7">
      <c r="A28005" s="65"/>
      <c r="B28005" s="65"/>
      <c r="C28005" s="65"/>
      <c r="D28005" s="65"/>
      <c r="E28005" s="65"/>
      <c r="F28005" s="65"/>
      <c r="G28005" s="145"/>
    </row>
    <row r="28006" spans="1:7">
      <c r="A28006" s="65"/>
      <c r="B28006" s="65"/>
      <c r="C28006" s="65"/>
      <c r="D28006" s="65"/>
      <c r="E28006" s="65"/>
      <c r="F28006" s="65"/>
      <c r="G28006" s="145"/>
    </row>
    <row r="28007" spans="1:7">
      <c r="A28007" s="65"/>
      <c r="B28007" s="65"/>
      <c r="C28007" s="65"/>
      <c r="D28007" s="65"/>
      <c r="E28007" s="65"/>
      <c r="F28007" s="65"/>
      <c r="G28007" s="145"/>
    </row>
    <row r="28008" spans="1:7">
      <c r="A28008" s="65"/>
      <c r="B28008" s="65"/>
      <c r="C28008" s="65"/>
      <c r="D28008" s="65"/>
      <c r="E28008" s="65"/>
      <c r="F28008" s="65"/>
      <c r="G28008" s="145"/>
    </row>
    <row r="28009" spans="1:7">
      <c r="A28009" s="65"/>
      <c r="B28009" s="65"/>
      <c r="C28009" s="65"/>
      <c r="D28009" s="65"/>
      <c r="E28009" s="65"/>
      <c r="F28009" s="65"/>
      <c r="G28009" s="145"/>
    </row>
    <row r="28010" spans="1:7">
      <c r="A28010" s="65"/>
      <c r="B28010" s="65"/>
      <c r="C28010" s="65"/>
      <c r="D28010" s="65"/>
      <c r="E28010" s="65"/>
      <c r="F28010" s="65"/>
      <c r="G28010" s="145"/>
    </row>
    <row r="28011" spans="1:7">
      <c r="A28011" s="65"/>
      <c r="B28011" s="65"/>
      <c r="C28011" s="65"/>
      <c r="D28011" s="65"/>
      <c r="E28011" s="65"/>
      <c r="F28011" s="65"/>
      <c r="G28011" s="145"/>
    </row>
    <row r="28012" spans="1:7">
      <c r="A28012" s="65"/>
      <c r="B28012" s="65"/>
      <c r="C28012" s="65"/>
      <c r="D28012" s="65"/>
      <c r="E28012" s="65"/>
      <c r="F28012" s="65"/>
      <c r="G28012" s="145"/>
    </row>
    <row r="28013" spans="1:7">
      <c r="A28013" s="65"/>
      <c r="B28013" s="65"/>
      <c r="C28013" s="65"/>
      <c r="D28013" s="65"/>
      <c r="E28013" s="65"/>
      <c r="F28013" s="65"/>
      <c r="G28013" s="145"/>
    </row>
    <row r="28014" spans="1:7">
      <c r="A28014" s="65"/>
      <c r="B28014" s="65"/>
      <c r="C28014" s="65"/>
      <c r="D28014" s="65"/>
      <c r="E28014" s="65"/>
      <c r="F28014" s="65"/>
      <c r="G28014" s="145"/>
    </row>
    <row r="28015" spans="1:7">
      <c r="A28015" s="65"/>
      <c r="B28015" s="65"/>
      <c r="C28015" s="65"/>
      <c r="D28015" s="65"/>
      <c r="E28015" s="65"/>
      <c r="F28015" s="65"/>
      <c r="G28015" s="145"/>
    </row>
    <row r="28016" spans="1:7">
      <c r="A28016" s="65"/>
      <c r="B28016" s="65"/>
      <c r="C28016" s="65"/>
      <c r="D28016" s="65"/>
      <c r="E28016" s="65"/>
      <c r="F28016" s="65"/>
      <c r="G28016" s="145"/>
    </row>
    <row r="28017" spans="1:7">
      <c r="A28017" s="65"/>
      <c r="B28017" s="65"/>
      <c r="C28017" s="65"/>
      <c r="D28017" s="65"/>
      <c r="E28017" s="65"/>
      <c r="F28017" s="65"/>
      <c r="G28017" s="145"/>
    </row>
    <row r="28018" spans="1:7">
      <c r="A28018" s="65"/>
      <c r="B28018" s="65"/>
      <c r="C28018" s="65"/>
      <c r="D28018" s="65"/>
      <c r="E28018" s="65"/>
      <c r="F28018" s="65"/>
      <c r="G28018" s="145"/>
    </row>
    <row r="28019" spans="1:7">
      <c r="A28019" s="65"/>
      <c r="B28019" s="65"/>
      <c r="C28019" s="65"/>
      <c r="D28019" s="65"/>
      <c r="E28019" s="65"/>
      <c r="F28019" s="65"/>
      <c r="G28019" s="145"/>
    </row>
    <row r="28020" spans="1:7">
      <c r="A28020" s="65"/>
      <c r="B28020" s="65"/>
      <c r="C28020" s="65"/>
      <c r="D28020" s="65"/>
      <c r="E28020" s="65"/>
      <c r="F28020" s="65"/>
      <c r="G28020" s="145"/>
    </row>
    <row r="28021" spans="1:7">
      <c r="A28021" s="65"/>
      <c r="B28021" s="65"/>
      <c r="C28021" s="65"/>
      <c r="D28021" s="65"/>
      <c r="E28021" s="65"/>
      <c r="F28021" s="65"/>
      <c r="G28021" s="145"/>
    </row>
    <row r="28022" spans="1:7">
      <c r="A28022" s="65"/>
      <c r="B28022" s="65"/>
      <c r="C28022" s="65"/>
      <c r="D28022" s="65"/>
      <c r="E28022" s="65"/>
      <c r="F28022" s="65"/>
      <c r="G28022" s="145"/>
    </row>
    <row r="28023" spans="1:7">
      <c r="A28023" s="65"/>
      <c r="B28023" s="65"/>
      <c r="C28023" s="65"/>
      <c r="D28023" s="65"/>
      <c r="E28023" s="65"/>
      <c r="F28023" s="65"/>
      <c r="G28023" s="145"/>
    </row>
    <row r="28024" spans="1:7">
      <c r="A28024" s="65"/>
      <c r="B28024" s="65"/>
      <c r="C28024" s="65"/>
      <c r="D28024" s="65"/>
      <c r="E28024" s="65"/>
      <c r="F28024" s="65"/>
      <c r="G28024" s="145"/>
    </row>
    <row r="28025" spans="1:7">
      <c r="A28025" s="65"/>
      <c r="B28025" s="65"/>
      <c r="C28025" s="65"/>
      <c r="D28025" s="65"/>
      <c r="E28025" s="65"/>
      <c r="F28025" s="65"/>
      <c r="G28025" s="145"/>
    </row>
    <row r="28026" spans="1:7">
      <c r="A28026" s="65"/>
      <c r="B28026" s="65"/>
      <c r="C28026" s="65"/>
      <c r="D28026" s="65"/>
      <c r="E28026" s="65"/>
      <c r="F28026" s="65"/>
      <c r="G28026" s="145"/>
    </row>
    <row r="28027" spans="1:7">
      <c r="A28027" s="65"/>
      <c r="B28027" s="65"/>
      <c r="C28027" s="65"/>
      <c r="D28027" s="65"/>
      <c r="E28027" s="65"/>
      <c r="F28027" s="65"/>
      <c r="G28027" s="145"/>
    </row>
    <row r="28028" spans="1:7">
      <c r="A28028" s="65"/>
      <c r="B28028" s="65"/>
      <c r="C28028" s="65"/>
      <c r="D28028" s="65"/>
      <c r="E28028" s="65"/>
      <c r="F28028" s="65"/>
      <c r="G28028" s="145"/>
    </row>
    <row r="28029" spans="1:7">
      <c r="A28029" s="65"/>
      <c r="B28029" s="65"/>
      <c r="C28029" s="65"/>
      <c r="D28029" s="65"/>
      <c r="E28029" s="65"/>
      <c r="F28029" s="65"/>
      <c r="G28029" s="145"/>
    </row>
    <row r="28030" spans="1:7">
      <c r="A28030" s="65"/>
      <c r="B28030" s="65"/>
      <c r="C28030" s="65"/>
      <c r="D28030" s="65"/>
      <c r="E28030" s="65"/>
      <c r="F28030" s="65"/>
      <c r="G28030" s="145"/>
    </row>
    <row r="28031" spans="1:7">
      <c r="A28031" s="65"/>
      <c r="B28031" s="65"/>
      <c r="C28031" s="65"/>
      <c r="D28031" s="65"/>
      <c r="E28031" s="65"/>
      <c r="F28031" s="65"/>
      <c r="G28031" s="145"/>
    </row>
    <row r="28032" spans="1:7">
      <c r="A28032" s="65"/>
      <c r="B28032" s="65"/>
      <c r="C28032" s="65"/>
      <c r="D28032" s="65"/>
      <c r="E28032" s="65"/>
      <c r="F28032" s="65"/>
      <c r="G28032" s="145"/>
    </row>
    <row r="28033" spans="1:7">
      <c r="A28033" s="65"/>
      <c r="B28033" s="65"/>
      <c r="C28033" s="65"/>
      <c r="D28033" s="65"/>
      <c r="E28033" s="65"/>
      <c r="F28033" s="65"/>
      <c r="G28033" s="145"/>
    </row>
    <row r="28034" spans="1:7">
      <c r="A28034" s="65"/>
      <c r="B28034" s="65"/>
      <c r="C28034" s="65"/>
      <c r="D28034" s="65"/>
      <c r="E28034" s="65"/>
      <c r="F28034" s="65"/>
      <c r="G28034" s="145"/>
    </row>
    <row r="28035" spans="1:7">
      <c r="A28035" s="65"/>
      <c r="B28035" s="65"/>
      <c r="C28035" s="65"/>
      <c r="D28035" s="65"/>
      <c r="E28035" s="65"/>
      <c r="F28035" s="65"/>
      <c r="G28035" s="145"/>
    </row>
    <row r="28036" spans="1:7">
      <c r="A28036" s="65"/>
      <c r="B28036" s="65"/>
      <c r="C28036" s="65"/>
      <c r="D28036" s="65"/>
      <c r="E28036" s="65"/>
      <c r="F28036" s="65"/>
      <c r="G28036" s="145"/>
    </row>
    <row r="28037" spans="1:7">
      <c r="A28037" s="65"/>
      <c r="B28037" s="65"/>
      <c r="C28037" s="65"/>
      <c r="D28037" s="65"/>
      <c r="E28037" s="65"/>
      <c r="F28037" s="65"/>
      <c r="G28037" s="145"/>
    </row>
    <row r="28038" spans="1:7">
      <c r="A28038" s="65"/>
      <c r="B28038" s="65"/>
      <c r="C28038" s="65"/>
      <c r="D28038" s="65"/>
      <c r="E28038" s="65"/>
      <c r="F28038" s="65"/>
      <c r="G28038" s="145"/>
    </row>
    <row r="28039" spans="1:7">
      <c r="A28039" s="65"/>
      <c r="B28039" s="65"/>
      <c r="C28039" s="65"/>
      <c r="D28039" s="65"/>
      <c r="E28039" s="65"/>
      <c r="F28039" s="65"/>
      <c r="G28039" s="145"/>
    </row>
    <row r="28040" spans="1:7">
      <c r="A28040" s="65"/>
      <c r="B28040" s="65"/>
      <c r="C28040" s="65"/>
      <c r="D28040" s="65"/>
      <c r="E28040" s="65"/>
      <c r="F28040" s="65"/>
      <c r="G28040" s="145"/>
    </row>
    <row r="28041" spans="1:7">
      <c r="A28041" s="65"/>
      <c r="B28041" s="65"/>
      <c r="C28041" s="65"/>
      <c r="D28041" s="65"/>
      <c r="E28041" s="65"/>
      <c r="F28041" s="65"/>
      <c r="G28041" s="145"/>
    </row>
    <row r="28042" spans="1:7">
      <c r="A28042" s="65"/>
      <c r="B28042" s="65"/>
      <c r="C28042" s="65"/>
      <c r="D28042" s="65"/>
      <c r="E28042" s="65"/>
      <c r="F28042" s="65"/>
      <c r="G28042" s="145"/>
    </row>
    <row r="28043" spans="1:7">
      <c r="A28043" s="65"/>
      <c r="B28043" s="65"/>
      <c r="C28043" s="65"/>
      <c r="D28043" s="65"/>
      <c r="E28043" s="65"/>
      <c r="F28043" s="65"/>
      <c r="G28043" s="145"/>
    </row>
    <row r="28044" spans="1:7">
      <c r="A28044" s="65"/>
      <c r="B28044" s="65"/>
      <c r="C28044" s="65"/>
      <c r="D28044" s="65"/>
      <c r="E28044" s="65"/>
      <c r="F28044" s="65"/>
      <c r="G28044" s="145"/>
    </row>
    <row r="28045" spans="1:7">
      <c r="A28045" s="65"/>
      <c r="B28045" s="65"/>
      <c r="C28045" s="65"/>
      <c r="D28045" s="65"/>
      <c r="E28045" s="65"/>
      <c r="F28045" s="65"/>
      <c r="G28045" s="145"/>
    </row>
    <row r="28046" spans="1:7">
      <c r="A28046" s="65"/>
      <c r="B28046" s="65"/>
      <c r="C28046" s="65"/>
      <c r="D28046" s="65"/>
      <c r="E28046" s="65"/>
      <c r="F28046" s="65"/>
      <c r="G28046" s="145"/>
    </row>
    <row r="28047" spans="1:7">
      <c r="A28047" s="65"/>
      <c r="B28047" s="65"/>
      <c r="C28047" s="65"/>
      <c r="D28047" s="65"/>
      <c r="E28047" s="65"/>
      <c r="F28047" s="65"/>
      <c r="G28047" s="145"/>
    </row>
    <row r="28048" spans="1:7">
      <c r="A28048" s="65"/>
      <c r="B28048" s="65"/>
      <c r="C28048" s="65"/>
      <c r="D28048" s="65"/>
      <c r="E28048" s="65"/>
      <c r="F28048" s="65"/>
      <c r="G28048" s="145"/>
    </row>
    <row r="28049" spans="1:7">
      <c r="A28049" s="65"/>
      <c r="B28049" s="65"/>
      <c r="C28049" s="65"/>
      <c r="D28049" s="65"/>
      <c r="E28049" s="65"/>
      <c r="F28049" s="65"/>
      <c r="G28049" s="145"/>
    </row>
    <row r="28050" spans="1:7">
      <c r="A28050" s="65"/>
      <c r="B28050" s="65"/>
      <c r="C28050" s="65"/>
      <c r="D28050" s="65"/>
      <c r="E28050" s="65"/>
      <c r="F28050" s="65"/>
      <c r="G28050" s="145"/>
    </row>
    <row r="28051" spans="1:7">
      <c r="A28051" s="65"/>
      <c r="B28051" s="65"/>
      <c r="C28051" s="65"/>
      <c r="D28051" s="65"/>
      <c r="E28051" s="65"/>
      <c r="F28051" s="65"/>
      <c r="G28051" s="145"/>
    </row>
    <row r="28052" spans="1:7">
      <c r="A28052" s="65"/>
      <c r="B28052" s="65"/>
      <c r="C28052" s="65"/>
      <c r="D28052" s="65"/>
      <c r="E28052" s="65"/>
      <c r="F28052" s="65"/>
      <c r="G28052" s="145"/>
    </row>
    <row r="28053" spans="1:7">
      <c r="A28053" s="65"/>
      <c r="B28053" s="65"/>
      <c r="C28053" s="65"/>
      <c r="D28053" s="65"/>
      <c r="E28053" s="65"/>
      <c r="F28053" s="65"/>
      <c r="G28053" s="145"/>
    </row>
    <row r="28054" spans="1:7">
      <c r="A28054" s="65"/>
      <c r="B28054" s="65"/>
      <c r="C28054" s="65"/>
      <c r="D28054" s="65"/>
      <c r="E28054" s="65"/>
      <c r="F28054" s="65"/>
      <c r="G28054" s="145"/>
    </row>
    <row r="28055" spans="1:7">
      <c r="A28055" s="65"/>
      <c r="B28055" s="65"/>
      <c r="C28055" s="65"/>
      <c r="D28055" s="65"/>
      <c r="E28055" s="65"/>
      <c r="F28055" s="65"/>
      <c r="G28055" s="145"/>
    </row>
    <row r="28056" spans="1:7">
      <c r="A28056" s="65"/>
      <c r="B28056" s="65"/>
      <c r="C28056" s="65"/>
      <c r="D28056" s="65"/>
      <c r="E28056" s="65"/>
      <c r="F28056" s="65"/>
      <c r="G28056" s="145"/>
    </row>
    <row r="28057" spans="1:7">
      <c r="A28057" s="65"/>
      <c r="B28057" s="65"/>
      <c r="C28057" s="65"/>
      <c r="D28057" s="65"/>
      <c r="E28057" s="65"/>
      <c r="F28057" s="65"/>
      <c r="G28057" s="145"/>
    </row>
    <row r="28058" spans="1:7">
      <c r="A28058" s="65"/>
      <c r="B28058" s="65"/>
      <c r="C28058" s="65"/>
      <c r="D28058" s="65"/>
      <c r="E28058" s="65"/>
      <c r="F28058" s="65"/>
      <c r="G28058" s="145"/>
    </row>
    <row r="28059" spans="1:7">
      <c r="A28059" s="65"/>
      <c r="B28059" s="65"/>
      <c r="C28059" s="65"/>
      <c r="D28059" s="65"/>
      <c r="E28059" s="65"/>
      <c r="F28059" s="65"/>
      <c r="G28059" s="145"/>
    </row>
    <row r="28060" spans="1:7">
      <c r="A28060" s="65"/>
      <c r="B28060" s="65"/>
      <c r="C28060" s="65"/>
      <c r="D28060" s="65"/>
      <c r="E28060" s="65"/>
      <c r="F28060" s="65"/>
      <c r="G28060" s="145"/>
    </row>
    <row r="28061" spans="1:7">
      <c r="A28061" s="65"/>
      <c r="B28061" s="65"/>
      <c r="C28061" s="65"/>
      <c r="D28061" s="65"/>
      <c r="E28061" s="65"/>
      <c r="F28061" s="65"/>
      <c r="G28061" s="145"/>
    </row>
    <row r="28062" spans="1:7">
      <c r="A28062" s="65"/>
      <c r="B28062" s="65"/>
      <c r="C28062" s="65"/>
      <c r="D28062" s="65"/>
      <c r="E28062" s="65"/>
      <c r="F28062" s="65"/>
      <c r="G28062" s="145"/>
    </row>
    <row r="28063" spans="1:7">
      <c r="A28063" s="65"/>
      <c r="B28063" s="65"/>
      <c r="C28063" s="65"/>
      <c r="D28063" s="65"/>
      <c r="E28063" s="65"/>
      <c r="F28063" s="65"/>
      <c r="G28063" s="145"/>
    </row>
    <row r="28064" spans="1:7">
      <c r="A28064" s="65"/>
      <c r="B28064" s="65"/>
      <c r="C28064" s="65"/>
      <c r="D28064" s="65"/>
      <c r="E28064" s="65"/>
      <c r="F28064" s="65"/>
      <c r="G28064" s="145"/>
    </row>
    <row r="28065" spans="1:7">
      <c r="A28065" s="65"/>
      <c r="B28065" s="65"/>
      <c r="C28065" s="65"/>
      <c r="D28065" s="65"/>
      <c r="E28065" s="65"/>
      <c r="F28065" s="65"/>
      <c r="G28065" s="145"/>
    </row>
    <row r="28066" spans="1:7">
      <c r="A28066" s="65"/>
      <c r="B28066" s="65"/>
      <c r="C28066" s="65"/>
      <c r="D28066" s="65"/>
      <c r="E28066" s="65"/>
      <c r="F28066" s="65"/>
      <c r="G28066" s="145"/>
    </row>
    <row r="28067" spans="1:7">
      <c r="A28067" s="65"/>
      <c r="B28067" s="65"/>
      <c r="C28067" s="65"/>
      <c r="D28067" s="65"/>
      <c r="E28067" s="65"/>
      <c r="F28067" s="65"/>
      <c r="G28067" s="145"/>
    </row>
    <row r="28068" spans="1:7">
      <c r="A28068" s="65"/>
      <c r="B28068" s="65"/>
      <c r="C28068" s="65"/>
      <c r="D28068" s="65"/>
      <c r="E28068" s="65"/>
      <c r="F28068" s="65"/>
      <c r="G28068" s="145"/>
    </row>
    <row r="28069" spans="1:7">
      <c r="A28069" s="65"/>
      <c r="B28069" s="65"/>
      <c r="C28069" s="65"/>
      <c r="D28069" s="65"/>
      <c r="E28069" s="65"/>
      <c r="F28069" s="65"/>
      <c r="G28069" s="145"/>
    </row>
    <row r="28070" spans="1:7">
      <c r="A28070" s="65"/>
      <c r="B28070" s="65"/>
      <c r="C28070" s="65"/>
      <c r="D28070" s="65"/>
      <c r="E28070" s="65"/>
      <c r="F28070" s="65"/>
      <c r="G28070" s="145"/>
    </row>
    <row r="28071" spans="1:7">
      <c r="A28071" s="65"/>
      <c r="B28071" s="65"/>
      <c r="C28071" s="65"/>
      <c r="D28071" s="65"/>
      <c r="E28071" s="65"/>
      <c r="F28071" s="65"/>
      <c r="G28071" s="145"/>
    </row>
    <row r="28072" spans="1:7">
      <c r="A28072" s="65"/>
      <c r="B28072" s="65"/>
      <c r="C28072" s="65"/>
      <c r="D28072" s="65"/>
      <c r="E28072" s="65"/>
      <c r="F28072" s="65"/>
      <c r="G28072" s="145"/>
    </row>
    <row r="28073" spans="1:7">
      <c r="A28073" s="65"/>
      <c r="B28073" s="65"/>
      <c r="C28073" s="65"/>
      <c r="D28073" s="65"/>
      <c r="E28073" s="65"/>
      <c r="F28073" s="65"/>
      <c r="G28073" s="145"/>
    </row>
    <row r="28074" spans="1:7">
      <c r="A28074" s="65"/>
      <c r="B28074" s="65"/>
      <c r="C28074" s="65"/>
      <c r="D28074" s="65"/>
      <c r="E28074" s="65"/>
      <c r="F28074" s="65"/>
      <c r="G28074" s="145"/>
    </row>
    <row r="28075" spans="1:7">
      <c r="A28075" s="65"/>
      <c r="B28075" s="65"/>
      <c r="C28075" s="65"/>
      <c r="D28075" s="65"/>
      <c r="E28075" s="65"/>
      <c r="F28075" s="65"/>
      <c r="G28075" s="145"/>
    </row>
    <row r="28076" spans="1:7">
      <c r="A28076" s="65"/>
      <c r="B28076" s="65"/>
      <c r="C28076" s="65"/>
      <c r="D28076" s="65"/>
      <c r="E28076" s="65"/>
      <c r="F28076" s="65"/>
      <c r="G28076" s="145"/>
    </row>
    <row r="28077" spans="1:7">
      <c r="A28077" s="65"/>
      <c r="B28077" s="65"/>
      <c r="C28077" s="65"/>
      <c r="D28077" s="65"/>
      <c r="E28077" s="65"/>
      <c r="F28077" s="65"/>
      <c r="G28077" s="145"/>
    </row>
    <row r="28078" spans="1:7">
      <c r="A28078" s="65"/>
      <c r="B28078" s="65"/>
      <c r="C28078" s="65"/>
      <c r="D28078" s="65"/>
      <c r="E28078" s="65"/>
      <c r="F28078" s="65"/>
      <c r="G28078" s="145"/>
    </row>
    <row r="28079" spans="1:7">
      <c r="A28079" s="65"/>
      <c r="B28079" s="65"/>
      <c r="C28079" s="65"/>
      <c r="D28079" s="65"/>
      <c r="E28079" s="65"/>
      <c r="F28079" s="65"/>
      <c r="G28079" s="145"/>
    </row>
    <row r="28080" spans="1:7">
      <c r="A28080" s="65"/>
      <c r="B28080" s="65"/>
      <c r="C28080" s="65"/>
      <c r="D28080" s="65"/>
      <c r="E28080" s="65"/>
      <c r="F28080" s="65"/>
      <c r="G28080" s="145"/>
    </row>
    <row r="28081" spans="1:7">
      <c r="A28081" s="65"/>
      <c r="B28081" s="65"/>
      <c r="C28081" s="65"/>
      <c r="D28081" s="65"/>
      <c r="E28081" s="65"/>
      <c r="F28081" s="65"/>
      <c r="G28081" s="145"/>
    </row>
    <row r="28082" spans="1:7">
      <c r="A28082" s="65"/>
      <c r="B28082" s="65"/>
      <c r="C28082" s="65"/>
      <c r="D28082" s="65"/>
      <c r="E28082" s="65"/>
      <c r="F28082" s="65"/>
      <c r="G28082" s="145"/>
    </row>
    <row r="28083" spans="1:7">
      <c r="A28083" s="65"/>
      <c r="B28083" s="65"/>
      <c r="C28083" s="65"/>
      <c r="D28083" s="65"/>
      <c r="E28083" s="65"/>
      <c r="F28083" s="65"/>
      <c r="G28083" s="145"/>
    </row>
    <row r="28084" spans="1:7">
      <c r="A28084" s="65"/>
      <c r="B28084" s="65"/>
      <c r="C28084" s="65"/>
      <c r="D28084" s="65"/>
      <c r="E28084" s="65"/>
      <c r="F28084" s="65"/>
      <c r="G28084" s="145"/>
    </row>
    <row r="28085" spans="1:7">
      <c r="A28085" s="65"/>
      <c r="B28085" s="65"/>
      <c r="C28085" s="65"/>
      <c r="D28085" s="65"/>
      <c r="E28085" s="65"/>
      <c r="F28085" s="65"/>
      <c r="G28085" s="145"/>
    </row>
    <row r="28086" spans="1:7">
      <c r="A28086" s="65"/>
      <c r="B28086" s="65"/>
      <c r="C28086" s="65"/>
      <c r="D28086" s="65"/>
      <c r="E28086" s="65"/>
      <c r="F28086" s="65"/>
      <c r="G28086" s="145"/>
    </row>
    <row r="28087" spans="1:7">
      <c r="A28087" s="65"/>
      <c r="B28087" s="65"/>
      <c r="C28087" s="65"/>
      <c r="D28087" s="65"/>
      <c r="E28087" s="65"/>
      <c r="F28087" s="65"/>
      <c r="G28087" s="145"/>
    </row>
    <row r="28088" spans="1:7">
      <c r="A28088" s="65"/>
      <c r="B28088" s="65"/>
      <c r="C28088" s="65"/>
      <c r="D28088" s="65"/>
      <c r="E28088" s="65"/>
      <c r="F28088" s="65"/>
      <c r="G28088" s="145"/>
    </row>
    <row r="28089" spans="1:7">
      <c r="A28089" s="65"/>
      <c r="B28089" s="65"/>
      <c r="C28089" s="65"/>
      <c r="D28089" s="65"/>
      <c r="E28089" s="65"/>
      <c r="F28089" s="65"/>
      <c r="G28089" s="145"/>
    </row>
    <row r="28090" spans="1:7">
      <c r="A28090" s="65"/>
      <c r="B28090" s="65"/>
      <c r="C28090" s="65"/>
      <c r="D28090" s="65"/>
      <c r="E28090" s="65"/>
      <c r="F28090" s="65"/>
      <c r="G28090" s="145"/>
    </row>
    <row r="28091" spans="1:7">
      <c r="A28091" s="65"/>
      <c r="B28091" s="65"/>
      <c r="C28091" s="65"/>
      <c r="D28091" s="65"/>
      <c r="E28091" s="65"/>
      <c r="F28091" s="65"/>
      <c r="G28091" s="145"/>
    </row>
    <row r="28092" spans="1:7">
      <c r="A28092" s="65"/>
      <c r="B28092" s="65"/>
      <c r="C28092" s="65"/>
      <c r="D28092" s="65"/>
      <c r="E28092" s="65"/>
      <c r="F28092" s="65"/>
      <c r="G28092" s="145"/>
    </row>
    <row r="28093" spans="1:7">
      <c r="A28093" s="65"/>
      <c r="B28093" s="65"/>
      <c r="C28093" s="65"/>
      <c r="D28093" s="65"/>
      <c r="E28093" s="65"/>
      <c r="F28093" s="65"/>
      <c r="G28093" s="145"/>
    </row>
    <row r="28094" spans="1:7">
      <c r="A28094" s="65"/>
      <c r="B28094" s="65"/>
      <c r="C28094" s="65"/>
      <c r="D28094" s="65"/>
      <c r="E28094" s="65"/>
      <c r="F28094" s="65"/>
      <c r="G28094" s="145"/>
    </row>
    <row r="28095" spans="1:7">
      <c r="A28095" s="65"/>
      <c r="B28095" s="65"/>
      <c r="C28095" s="65"/>
      <c r="D28095" s="65"/>
      <c r="E28095" s="65"/>
      <c r="F28095" s="65"/>
      <c r="G28095" s="145"/>
    </row>
    <row r="28096" spans="1:7">
      <c r="A28096" s="65"/>
      <c r="B28096" s="65"/>
      <c r="C28096" s="65"/>
      <c r="D28096" s="65"/>
      <c r="E28096" s="65"/>
      <c r="F28096" s="65"/>
      <c r="G28096" s="145"/>
    </row>
    <row r="28097" spans="1:7">
      <c r="A28097" s="65"/>
      <c r="B28097" s="65"/>
      <c r="C28097" s="65"/>
      <c r="D28097" s="65"/>
      <c r="E28097" s="65"/>
      <c r="F28097" s="65"/>
      <c r="G28097" s="145"/>
    </row>
    <row r="28098" spans="1:7">
      <c r="A28098" s="65"/>
      <c r="B28098" s="65"/>
      <c r="C28098" s="65"/>
      <c r="D28098" s="65"/>
      <c r="E28098" s="65"/>
      <c r="F28098" s="65"/>
      <c r="G28098" s="145"/>
    </row>
    <row r="28099" spans="1:7">
      <c r="A28099" s="65"/>
      <c r="B28099" s="65"/>
      <c r="C28099" s="65"/>
      <c r="D28099" s="65"/>
      <c r="E28099" s="65"/>
      <c r="F28099" s="65"/>
      <c r="G28099" s="145"/>
    </row>
    <row r="28100" spans="1:7">
      <c r="A28100" s="65"/>
      <c r="B28100" s="65"/>
      <c r="C28100" s="65"/>
      <c r="D28100" s="65"/>
      <c r="E28100" s="65"/>
      <c r="F28100" s="65"/>
      <c r="G28100" s="145"/>
    </row>
    <row r="28101" spans="1:7">
      <c r="A28101" s="65"/>
      <c r="B28101" s="65"/>
      <c r="C28101" s="65"/>
      <c r="D28101" s="65"/>
      <c r="E28101" s="65"/>
      <c r="F28101" s="65"/>
      <c r="G28101" s="145"/>
    </row>
    <row r="28102" spans="1:7">
      <c r="A28102" s="65"/>
      <c r="B28102" s="65"/>
      <c r="C28102" s="65"/>
      <c r="D28102" s="65"/>
      <c r="E28102" s="65"/>
      <c r="F28102" s="65"/>
      <c r="G28102" s="145"/>
    </row>
    <row r="28103" spans="1:7">
      <c r="A28103" s="65"/>
      <c r="B28103" s="65"/>
      <c r="C28103" s="65"/>
      <c r="D28103" s="65"/>
      <c r="E28103" s="65"/>
      <c r="F28103" s="65"/>
      <c r="G28103" s="145"/>
    </row>
    <row r="28104" spans="1:7">
      <c r="A28104" s="65"/>
      <c r="B28104" s="65"/>
      <c r="C28104" s="65"/>
      <c r="D28104" s="65"/>
      <c r="E28104" s="65"/>
      <c r="F28104" s="65"/>
      <c r="G28104" s="145"/>
    </row>
    <row r="28105" spans="1:7">
      <c r="A28105" s="65"/>
      <c r="B28105" s="65"/>
      <c r="C28105" s="65"/>
      <c r="D28105" s="65"/>
      <c r="E28105" s="65"/>
      <c r="F28105" s="65"/>
      <c r="G28105" s="145"/>
    </row>
    <row r="28106" spans="1:7">
      <c r="A28106" s="65"/>
      <c r="B28106" s="65"/>
      <c r="C28106" s="65"/>
      <c r="D28106" s="65"/>
      <c r="E28106" s="65"/>
      <c r="F28106" s="65"/>
      <c r="G28106" s="145"/>
    </row>
    <row r="28107" spans="1:7">
      <c r="A28107" s="65"/>
      <c r="B28107" s="65"/>
      <c r="C28107" s="65"/>
      <c r="D28107" s="65"/>
      <c r="E28107" s="65"/>
      <c r="F28107" s="65"/>
      <c r="G28107" s="145"/>
    </row>
    <row r="28108" spans="1:7">
      <c r="A28108" s="65"/>
      <c r="B28108" s="65"/>
      <c r="C28108" s="65"/>
      <c r="D28108" s="65"/>
      <c r="E28108" s="65"/>
      <c r="F28108" s="65"/>
      <c r="G28108" s="145"/>
    </row>
    <row r="28109" spans="1:7">
      <c r="A28109" s="65"/>
      <c r="B28109" s="65"/>
      <c r="C28109" s="65"/>
      <c r="D28109" s="65"/>
      <c r="E28109" s="65"/>
      <c r="F28109" s="65"/>
      <c r="G28109" s="145"/>
    </row>
    <row r="28110" spans="1:7">
      <c r="A28110" s="65"/>
      <c r="B28110" s="65"/>
      <c r="C28110" s="65"/>
      <c r="D28110" s="65"/>
      <c r="E28110" s="65"/>
      <c r="F28110" s="65"/>
      <c r="G28110" s="145"/>
    </row>
    <row r="28111" spans="1:7">
      <c r="A28111" s="65"/>
      <c r="B28111" s="65"/>
      <c r="C28111" s="65"/>
      <c r="D28111" s="65"/>
      <c r="E28111" s="65"/>
      <c r="F28111" s="65"/>
      <c r="G28111" s="145"/>
    </row>
    <row r="28112" spans="1:7">
      <c r="A28112" s="65"/>
      <c r="B28112" s="65"/>
      <c r="C28112" s="65"/>
      <c r="D28112" s="65"/>
      <c r="E28112" s="65"/>
      <c r="F28112" s="65"/>
      <c r="G28112" s="145"/>
    </row>
    <row r="28113" spans="1:7">
      <c r="A28113" s="65"/>
      <c r="B28113" s="65"/>
      <c r="C28113" s="65"/>
      <c r="D28113" s="65"/>
      <c r="E28113" s="65"/>
      <c r="F28113" s="65"/>
      <c r="G28113" s="145"/>
    </row>
    <row r="28114" spans="1:7">
      <c r="A28114" s="65"/>
      <c r="B28114" s="65"/>
      <c r="C28114" s="65"/>
      <c r="D28114" s="65"/>
      <c r="E28114" s="65"/>
      <c r="F28114" s="65"/>
      <c r="G28114" s="145"/>
    </row>
    <row r="28115" spans="1:7">
      <c r="A28115" s="65"/>
      <c r="B28115" s="65"/>
      <c r="C28115" s="65"/>
      <c r="D28115" s="65"/>
      <c r="E28115" s="65"/>
      <c r="F28115" s="65"/>
      <c r="G28115" s="145"/>
    </row>
    <row r="28116" spans="1:7">
      <c r="A28116" s="65"/>
      <c r="B28116" s="65"/>
      <c r="C28116" s="65"/>
      <c r="D28116" s="65"/>
      <c r="E28116" s="65"/>
      <c r="F28116" s="65"/>
      <c r="G28116" s="145"/>
    </row>
    <row r="28117" spans="1:7">
      <c r="A28117" s="65"/>
      <c r="B28117" s="65"/>
      <c r="C28117" s="65"/>
      <c r="D28117" s="65"/>
      <c r="E28117" s="65"/>
      <c r="F28117" s="65"/>
      <c r="G28117" s="145"/>
    </row>
    <row r="28118" spans="1:7">
      <c r="A28118" s="65"/>
      <c r="B28118" s="65"/>
      <c r="C28118" s="65"/>
      <c r="D28118" s="65"/>
      <c r="E28118" s="65"/>
      <c r="F28118" s="65"/>
      <c r="G28118" s="145"/>
    </row>
    <row r="28119" spans="1:7">
      <c r="A28119" s="65"/>
      <c r="B28119" s="65"/>
      <c r="C28119" s="65"/>
      <c r="D28119" s="65"/>
      <c r="E28119" s="65"/>
      <c r="F28119" s="65"/>
      <c r="G28119" s="145"/>
    </row>
    <row r="28120" spans="1:7">
      <c r="A28120" s="65"/>
      <c r="B28120" s="65"/>
      <c r="C28120" s="65"/>
      <c r="D28120" s="65"/>
      <c r="E28120" s="65"/>
      <c r="F28120" s="65"/>
      <c r="G28120" s="145"/>
    </row>
    <row r="28121" spans="1:7">
      <c r="A28121" s="65"/>
      <c r="B28121" s="65"/>
      <c r="C28121" s="65"/>
      <c r="D28121" s="65"/>
      <c r="E28121" s="65"/>
      <c r="F28121" s="65"/>
      <c r="G28121" s="145"/>
    </row>
    <row r="28122" spans="1:7">
      <c r="A28122" s="65"/>
      <c r="B28122" s="65"/>
      <c r="C28122" s="65"/>
      <c r="D28122" s="65"/>
      <c r="E28122" s="65"/>
      <c r="F28122" s="65"/>
      <c r="G28122" s="145"/>
    </row>
    <row r="28123" spans="1:7">
      <c r="A28123" s="65"/>
      <c r="B28123" s="65"/>
      <c r="C28123" s="65"/>
      <c r="D28123" s="65"/>
      <c r="E28123" s="65"/>
      <c r="F28123" s="65"/>
      <c r="G28123" s="145"/>
    </row>
    <row r="28124" spans="1:7">
      <c r="A28124" s="65"/>
      <c r="B28124" s="65"/>
      <c r="C28124" s="65"/>
      <c r="D28124" s="65"/>
      <c r="E28124" s="65"/>
      <c r="F28124" s="65"/>
      <c r="G28124" s="145"/>
    </row>
    <row r="28125" spans="1:7">
      <c r="A28125" s="65"/>
      <c r="B28125" s="65"/>
      <c r="C28125" s="65"/>
      <c r="D28125" s="65"/>
      <c r="E28125" s="65"/>
      <c r="F28125" s="65"/>
      <c r="G28125" s="145"/>
    </row>
    <row r="28126" spans="1:7">
      <c r="A28126" s="65"/>
      <c r="B28126" s="65"/>
      <c r="C28126" s="65"/>
      <c r="D28126" s="65"/>
      <c r="E28126" s="65"/>
      <c r="F28126" s="65"/>
      <c r="G28126" s="145"/>
    </row>
    <row r="28127" spans="1:7">
      <c r="A28127" s="65"/>
      <c r="B28127" s="65"/>
      <c r="C28127" s="65"/>
      <c r="D28127" s="65"/>
      <c r="E28127" s="65"/>
      <c r="F28127" s="65"/>
      <c r="G28127" s="145"/>
    </row>
    <row r="28128" spans="1:7">
      <c r="A28128" s="65"/>
      <c r="B28128" s="65"/>
      <c r="C28128" s="65"/>
      <c r="D28128" s="65"/>
      <c r="E28128" s="65"/>
      <c r="F28128" s="65"/>
      <c r="G28128" s="145"/>
    </row>
    <row r="28129" spans="1:7">
      <c r="A28129" s="65"/>
      <c r="B28129" s="65"/>
      <c r="C28129" s="65"/>
      <c r="D28129" s="65"/>
      <c r="E28129" s="65"/>
      <c r="F28129" s="65"/>
      <c r="G28129" s="145"/>
    </row>
    <row r="28130" spans="1:7">
      <c r="A28130" s="65"/>
      <c r="B28130" s="65"/>
      <c r="C28130" s="65"/>
      <c r="D28130" s="65"/>
      <c r="E28130" s="65"/>
      <c r="F28130" s="65"/>
      <c r="G28130" s="145"/>
    </row>
    <row r="28131" spans="1:7">
      <c r="A28131" s="65"/>
      <c r="B28131" s="65"/>
      <c r="C28131" s="65"/>
      <c r="D28131" s="65"/>
      <c r="E28131" s="65"/>
      <c r="F28131" s="65"/>
      <c r="G28131" s="145"/>
    </row>
    <row r="28132" spans="1:7">
      <c r="A28132" s="65"/>
      <c r="B28132" s="65"/>
      <c r="C28132" s="65"/>
      <c r="D28132" s="65"/>
      <c r="E28132" s="65"/>
      <c r="F28132" s="65"/>
      <c r="G28132" s="145"/>
    </row>
    <row r="28133" spans="1:7">
      <c r="A28133" s="65"/>
      <c r="B28133" s="65"/>
      <c r="C28133" s="65"/>
      <c r="D28133" s="65"/>
      <c r="E28133" s="65"/>
      <c r="F28133" s="65"/>
      <c r="G28133" s="145"/>
    </row>
    <row r="28134" spans="1:7">
      <c r="A28134" s="65"/>
      <c r="B28134" s="65"/>
      <c r="C28134" s="65"/>
      <c r="D28134" s="65"/>
      <c r="E28134" s="65"/>
      <c r="F28134" s="65"/>
      <c r="G28134" s="145"/>
    </row>
    <row r="28135" spans="1:7">
      <c r="A28135" s="65"/>
      <c r="B28135" s="65"/>
      <c r="C28135" s="65"/>
      <c r="D28135" s="65"/>
      <c r="E28135" s="65"/>
      <c r="F28135" s="65"/>
      <c r="G28135" s="145"/>
    </row>
    <row r="28136" spans="1:7">
      <c r="A28136" s="65"/>
      <c r="B28136" s="65"/>
      <c r="C28136" s="65"/>
      <c r="D28136" s="65"/>
      <c r="E28136" s="65"/>
      <c r="F28136" s="65"/>
      <c r="G28136" s="145"/>
    </row>
    <row r="28137" spans="1:7">
      <c r="A28137" s="65"/>
      <c r="B28137" s="65"/>
      <c r="C28137" s="65"/>
      <c r="D28137" s="65"/>
      <c r="E28137" s="65"/>
      <c r="F28137" s="65"/>
      <c r="G28137" s="145"/>
    </row>
    <row r="28138" spans="1:7">
      <c r="A28138" s="65"/>
      <c r="B28138" s="65"/>
      <c r="C28138" s="65"/>
      <c r="D28138" s="65"/>
      <c r="E28138" s="65"/>
      <c r="F28138" s="65"/>
      <c r="G28138" s="145"/>
    </row>
    <row r="28139" spans="1:7">
      <c r="A28139" s="65"/>
      <c r="B28139" s="65"/>
      <c r="C28139" s="65"/>
      <c r="D28139" s="65"/>
      <c r="E28139" s="65"/>
      <c r="F28139" s="65"/>
      <c r="G28139" s="145"/>
    </row>
    <row r="28140" spans="1:7">
      <c r="A28140" s="65"/>
      <c r="B28140" s="65"/>
      <c r="C28140" s="65"/>
      <c r="D28140" s="65"/>
      <c r="E28140" s="65"/>
      <c r="F28140" s="65"/>
      <c r="G28140" s="145"/>
    </row>
    <row r="28141" spans="1:7">
      <c r="A28141" s="65"/>
      <c r="B28141" s="65"/>
      <c r="C28141" s="65"/>
      <c r="D28141" s="65"/>
      <c r="E28141" s="65"/>
      <c r="F28141" s="65"/>
      <c r="G28141" s="145"/>
    </row>
    <row r="28142" spans="1:7">
      <c r="A28142" s="65"/>
      <c r="B28142" s="65"/>
      <c r="C28142" s="65"/>
      <c r="D28142" s="65"/>
      <c r="E28142" s="65"/>
      <c r="F28142" s="65"/>
      <c r="G28142" s="145"/>
    </row>
    <row r="28143" spans="1:7">
      <c r="A28143" s="65"/>
      <c r="B28143" s="65"/>
      <c r="C28143" s="65"/>
      <c r="D28143" s="65"/>
      <c r="E28143" s="65"/>
      <c r="F28143" s="65"/>
      <c r="G28143" s="145"/>
    </row>
    <row r="28144" spans="1:7">
      <c r="A28144" s="65"/>
      <c r="B28144" s="65"/>
      <c r="C28144" s="65"/>
      <c r="D28144" s="65"/>
      <c r="E28144" s="65"/>
      <c r="F28144" s="65"/>
      <c r="G28144" s="145"/>
    </row>
    <row r="28145" spans="1:7">
      <c r="A28145" s="65"/>
      <c r="B28145" s="65"/>
      <c r="C28145" s="65"/>
      <c r="D28145" s="65"/>
      <c r="E28145" s="65"/>
      <c r="F28145" s="65"/>
      <c r="G28145" s="145"/>
    </row>
    <row r="28146" spans="1:7">
      <c r="A28146" s="65"/>
      <c r="B28146" s="65"/>
      <c r="C28146" s="65"/>
      <c r="D28146" s="65"/>
      <c r="E28146" s="65"/>
      <c r="F28146" s="65"/>
      <c r="G28146" s="145"/>
    </row>
    <row r="28147" spans="1:7">
      <c r="A28147" s="65"/>
      <c r="B28147" s="65"/>
      <c r="C28147" s="65"/>
      <c r="D28147" s="65"/>
      <c r="E28147" s="65"/>
      <c r="F28147" s="65"/>
      <c r="G28147" s="145"/>
    </row>
    <row r="28148" spans="1:7">
      <c r="A28148" s="65"/>
      <c r="B28148" s="65"/>
      <c r="C28148" s="65"/>
      <c r="D28148" s="65"/>
      <c r="E28148" s="65"/>
      <c r="F28148" s="65"/>
      <c r="G28148" s="145"/>
    </row>
    <row r="28149" spans="1:7">
      <c r="A28149" s="65"/>
      <c r="B28149" s="65"/>
      <c r="C28149" s="65"/>
      <c r="D28149" s="65"/>
      <c r="E28149" s="65"/>
      <c r="F28149" s="65"/>
      <c r="G28149" s="145"/>
    </row>
    <row r="28150" spans="1:7">
      <c r="A28150" s="65"/>
      <c r="B28150" s="65"/>
      <c r="C28150" s="65"/>
      <c r="D28150" s="65"/>
      <c r="E28150" s="65"/>
      <c r="F28150" s="65"/>
      <c r="G28150" s="145"/>
    </row>
    <row r="28151" spans="1:7">
      <c r="A28151" s="65"/>
      <c r="B28151" s="65"/>
      <c r="C28151" s="65"/>
      <c r="D28151" s="65"/>
      <c r="E28151" s="65"/>
      <c r="F28151" s="65"/>
      <c r="G28151" s="145"/>
    </row>
    <row r="28152" spans="1:7">
      <c r="A28152" s="65"/>
      <c r="B28152" s="65"/>
      <c r="C28152" s="65"/>
      <c r="D28152" s="65"/>
      <c r="E28152" s="65"/>
      <c r="F28152" s="65"/>
      <c r="G28152" s="145"/>
    </row>
    <row r="28153" spans="1:7">
      <c r="A28153" s="65"/>
      <c r="B28153" s="65"/>
      <c r="C28153" s="65"/>
      <c r="D28153" s="65"/>
      <c r="E28153" s="65"/>
      <c r="F28153" s="65"/>
      <c r="G28153" s="145"/>
    </row>
    <row r="28154" spans="1:7">
      <c r="A28154" s="65"/>
      <c r="B28154" s="65"/>
      <c r="C28154" s="65"/>
      <c r="D28154" s="65"/>
      <c r="E28154" s="65"/>
      <c r="F28154" s="65"/>
      <c r="G28154" s="145"/>
    </row>
    <row r="28155" spans="1:7">
      <c r="A28155" s="65"/>
      <c r="B28155" s="65"/>
      <c r="C28155" s="65"/>
      <c r="D28155" s="65"/>
      <c r="E28155" s="65"/>
      <c r="F28155" s="65"/>
      <c r="G28155" s="145"/>
    </row>
    <row r="28156" spans="1:7">
      <c r="A28156" s="65"/>
      <c r="B28156" s="65"/>
      <c r="C28156" s="65"/>
      <c r="D28156" s="65"/>
      <c r="E28156" s="65"/>
      <c r="F28156" s="65"/>
      <c r="G28156" s="145"/>
    </row>
    <row r="28157" spans="1:7">
      <c r="A28157" s="65"/>
      <c r="B28157" s="65"/>
      <c r="C28157" s="65"/>
      <c r="D28157" s="65"/>
      <c r="E28157" s="65"/>
      <c r="F28157" s="65"/>
      <c r="G28157" s="145"/>
    </row>
    <row r="28158" spans="1:7">
      <c r="A28158" s="65"/>
      <c r="B28158" s="65"/>
      <c r="C28158" s="65"/>
      <c r="D28158" s="65"/>
      <c r="E28158" s="65"/>
      <c r="F28158" s="65"/>
      <c r="G28158" s="145"/>
    </row>
    <row r="28159" spans="1:7">
      <c r="A28159" s="65"/>
      <c r="B28159" s="65"/>
      <c r="C28159" s="65"/>
      <c r="D28159" s="65"/>
      <c r="E28159" s="65"/>
      <c r="F28159" s="65"/>
      <c r="G28159" s="145"/>
    </row>
    <row r="28160" spans="1:7">
      <c r="A28160" s="65"/>
      <c r="B28160" s="65"/>
      <c r="C28160" s="65"/>
      <c r="D28160" s="65"/>
      <c r="E28160" s="65"/>
      <c r="F28160" s="65"/>
      <c r="G28160" s="145"/>
    </row>
    <row r="28161" spans="1:7">
      <c r="A28161" s="65"/>
      <c r="B28161" s="65"/>
      <c r="C28161" s="65"/>
      <c r="D28161" s="65"/>
      <c r="E28161" s="65"/>
      <c r="F28161" s="65"/>
      <c r="G28161" s="145"/>
    </row>
    <row r="28162" spans="1:7">
      <c r="A28162" s="65"/>
      <c r="B28162" s="65"/>
      <c r="C28162" s="65"/>
      <c r="D28162" s="65"/>
      <c r="E28162" s="65"/>
      <c r="F28162" s="65"/>
      <c r="G28162" s="145"/>
    </row>
    <row r="28163" spans="1:7">
      <c r="A28163" s="65"/>
      <c r="B28163" s="65"/>
      <c r="C28163" s="65"/>
      <c r="D28163" s="65"/>
      <c r="E28163" s="65"/>
      <c r="F28163" s="65"/>
      <c r="G28163" s="145"/>
    </row>
    <row r="28164" spans="1:7">
      <c r="A28164" s="65"/>
      <c r="B28164" s="65"/>
      <c r="C28164" s="65"/>
      <c r="D28164" s="65"/>
      <c r="E28164" s="65"/>
      <c r="F28164" s="65"/>
      <c r="G28164" s="145"/>
    </row>
    <row r="28165" spans="1:7">
      <c r="A28165" s="65"/>
      <c r="B28165" s="65"/>
      <c r="C28165" s="65"/>
      <c r="D28165" s="65"/>
      <c r="E28165" s="65"/>
      <c r="F28165" s="65"/>
      <c r="G28165" s="145"/>
    </row>
    <row r="28166" spans="1:7">
      <c r="A28166" s="65"/>
      <c r="B28166" s="65"/>
      <c r="C28166" s="65"/>
      <c r="D28166" s="65"/>
      <c r="E28166" s="65"/>
      <c r="F28166" s="65"/>
      <c r="G28166" s="145"/>
    </row>
    <row r="28167" spans="1:7">
      <c r="A28167" s="65"/>
      <c r="B28167" s="65"/>
      <c r="C28167" s="65"/>
      <c r="D28167" s="65"/>
      <c r="E28167" s="65"/>
      <c r="F28167" s="65"/>
      <c r="G28167" s="145"/>
    </row>
    <row r="28168" spans="1:7">
      <c r="A28168" s="65"/>
      <c r="B28168" s="65"/>
      <c r="C28168" s="65"/>
      <c r="D28168" s="65"/>
      <c r="E28168" s="65"/>
      <c r="F28168" s="65"/>
      <c r="G28168" s="145"/>
    </row>
    <row r="28169" spans="1:7">
      <c r="A28169" s="65"/>
      <c r="B28169" s="65"/>
      <c r="C28169" s="65"/>
      <c r="D28169" s="65"/>
      <c r="E28169" s="65"/>
      <c r="F28169" s="65"/>
      <c r="G28169" s="145"/>
    </row>
    <row r="28170" spans="1:7">
      <c r="A28170" s="65"/>
      <c r="B28170" s="65"/>
      <c r="C28170" s="65"/>
      <c r="D28170" s="65"/>
      <c r="E28170" s="65"/>
      <c r="F28170" s="65"/>
      <c r="G28170" s="145"/>
    </row>
    <row r="28171" spans="1:7">
      <c r="A28171" s="65"/>
      <c r="B28171" s="65"/>
      <c r="C28171" s="65"/>
      <c r="D28171" s="65"/>
      <c r="E28171" s="65"/>
      <c r="F28171" s="65"/>
      <c r="G28171" s="145"/>
    </row>
    <row r="28172" spans="1:7">
      <c r="A28172" s="65"/>
      <c r="B28172" s="65"/>
      <c r="C28172" s="65"/>
      <c r="D28172" s="65"/>
      <c r="E28172" s="65"/>
      <c r="F28172" s="65"/>
      <c r="G28172" s="145"/>
    </row>
    <row r="28173" spans="1:7">
      <c r="A28173" s="65"/>
      <c r="B28173" s="65"/>
      <c r="C28173" s="65"/>
      <c r="D28173" s="65"/>
      <c r="E28173" s="65"/>
      <c r="F28173" s="65"/>
      <c r="G28173" s="145"/>
    </row>
    <row r="28174" spans="1:7">
      <c r="A28174" s="65"/>
      <c r="B28174" s="65"/>
      <c r="C28174" s="65"/>
      <c r="D28174" s="65"/>
      <c r="E28174" s="65"/>
      <c r="F28174" s="65"/>
      <c r="G28174" s="145"/>
    </row>
    <row r="28175" spans="1:7">
      <c r="A28175" s="65"/>
      <c r="B28175" s="65"/>
      <c r="C28175" s="65"/>
      <c r="D28175" s="65"/>
      <c r="E28175" s="65"/>
      <c r="F28175" s="65"/>
      <c r="G28175" s="145"/>
    </row>
    <row r="28176" spans="1:7">
      <c r="A28176" s="65"/>
      <c r="B28176" s="65"/>
      <c r="C28176" s="65"/>
      <c r="D28176" s="65"/>
      <c r="E28176" s="65"/>
      <c r="F28176" s="65"/>
      <c r="G28176" s="145"/>
    </row>
    <row r="28177" spans="1:7">
      <c r="A28177" s="65"/>
      <c r="B28177" s="65"/>
      <c r="C28177" s="65"/>
      <c r="D28177" s="65"/>
      <c r="E28177" s="65"/>
      <c r="F28177" s="65"/>
      <c r="G28177" s="145"/>
    </row>
    <row r="28178" spans="1:7">
      <c r="A28178" s="65"/>
      <c r="B28178" s="65"/>
      <c r="C28178" s="65"/>
      <c r="D28178" s="65"/>
      <c r="E28178" s="65"/>
      <c r="F28178" s="65"/>
      <c r="G28178" s="145"/>
    </row>
    <row r="28179" spans="1:7">
      <c r="A28179" s="65"/>
      <c r="B28179" s="65"/>
      <c r="C28179" s="65"/>
      <c r="D28179" s="65"/>
      <c r="E28179" s="65"/>
      <c r="F28179" s="65"/>
      <c r="G28179" s="145"/>
    </row>
    <row r="28180" spans="1:7">
      <c r="A28180" s="65"/>
      <c r="B28180" s="65"/>
      <c r="C28180" s="65"/>
      <c r="D28180" s="65"/>
      <c r="E28180" s="65"/>
      <c r="F28180" s="65"/>
      <c r="G28180" s="145"/>
    </row>
    <row r="28181" spans="1:7">
      <c r="A28181" s="65"/>
      <c r="B28181" s="65"/>
      <c r="C28181" s="65"/>
      <c r="D28181" s="65"/>
      <c r="E28181" s="65"/>
      <c r="F28181" s="65"/>
      <c r="G28181" s="145"/>
    </row>
    <row r="28182" spans="1:7">
      <c r="A28182" s="65"/>
      <c r="B28182" s="65"/>
      <c r="C28182" s="65"/>
      <c r="D28182" s="65"/>
      <c r="E28182" s="65"/>
      <c r="F28182" s="65"/>
      <c r="G28182" s="145"/>
    </row>
    <row r="28183" spans="1:7">
      <c r="A28183" s="65"/>
      <c r="B28183" s="65"/>
      <c r="C28183" s="65"/>
      <c r="D28183" s="65"/>
      <c r="E28183" s="65"/>
      <c r="F28183" s="65"/>
      <c r="G28183" s="145"/>
    </row>
    <row r="28184" spans="1:7">
      <c r="A28184" s="65"/>
      <c r="B28184" s="65"/>
      <c r="C28184" s="65"/>
      <c r="D28184" s="65"/>
      <c r="E28184" s="65"/>
      <c r="F28184" s="65"/>
      <c r="G28184" s="145"/>
    </row>
    <row r="28185" spans="1:7">
      <c r="A28185" s="65"/>
      <c r="B28185" s="65"/>
      <c r="C28185" s="65"/>
      <c r="D28185" s="65"/>
      <c r="E28185" s="65"/>
      <c r="F28185" s="65"/>
      <c r="G28185" s="145"/>
    </row>
    <row r="28186" spans="1:7">
      <c r="A28186" s="65"/>
      <c r="B28186" s="65"/>
      <c r="C28186" s="65"/>
      <c r="D28186" s="65"/>
      <c r="E28186" s="65"/>
      <c r="F28186" s="65"/>
      <c r="G28186" s="145"/>
    </row>
    <row r="28187" spans="1:7">
      <c r="A28187" s="65"/>
      <c r="B28187" s="65"/>
      <c r="C28187" s="65"/>
      <c r="D28187" s="65"/>
      <c r="E28187" s="65"/>
      <c r="F28187" s="65"/>
      <c r="G28187" s="145"/>
    </row>
    <row r="28188" spans="1:7">
      <c r="A28188" s="65"/>
      <c r="B28188" s="65"/>
      <c r="C28188" s="65"/>
      <c r="D28188" s="65"/>
      <c r="E28188" s="65"/>
      <c r="F28188" s="65"/>
      <c r="G28188" s="145"/>
    </row>
    <row r="28189" spans="1:7">
      <c r="A28189" s="65"/>
      <c r="B28189" s="65"/>
      <c r="C28189" s="65"/>
      <c r="D28189" s="65"/>
      <c r="E28189" s="65"/>
      <c r="F28189" s="65"/>
      <c r="G28189" s="145"/>
    </row>
    <row r="28190" spans="1:7">
      <c r="A28190" s="65"/>
      <c r="B28190" s="65"/>
      <c r="C28190" s="65"/>
      <c r="D28190" s="65"/>
      <c r="E28190" s="65"/>
      <c r="F28190" s="65"/>
      <c r="G28190" s="145"/>
    </row>
    <row r="28191" spans="1:7">
      <c r="A28191" s="65"/>
      <c r="B28191" s="65"/>
      <c r="C28191" s="65"/>
      <c r="D28191" s="65"/>
      <c r="E28191" s="65"/>
      <c r="F28191" s="65"/>
      <c r="G28191" s="145"/>
    </row>
    <row r="28192" spans="1:7">
      <c r="A28192" s="65"/>
      <c r="B28192" s="65"/>
      <c r="C28192" s="65"/>
      <c r="D28192" s="65"/>
      <c r="E28192" s="65"/>
      <c r="F28192" s="65"/>
      <c r="G28192" s="145"/>
    </row>
    <row r="28193" spans="1:7">
      <c r="A28193" s="65"/>
      <c r="B28193" s="65"/>
      <c r="C28193" s="65"/>
      <c r="D28193" s="65"/>
      <c r="E28193" s="65"/>
      <c r="F28193" s="65"/>
      <c r="G28193" s="145"/>
    </row>
    <row r="28194" spans="1:7">
      <c r="A28194" s="65"/>
      <c r="B28194" s="65"/>
      <c r="C28194" s="65"/>
      <c r="D28194" s="65"/>
      <c r="E28194" s="65"/>
      <c r="F28194" s="65"/>
      <c r="G28194" s="145"/>
    </row>
    <row r="28195" spans="1:7">
      <c r="A28195" s="65"/>
      <c r="B28195" s="65"/>
      <c r="C28195" s="65"/>
      <c r="D28195" s="65"/>
      <c r="E28195" s="65"/>
      <c r="F28195" s="65"/>
      <c r="G28195" s="145"/>
    </row>
    <row r="28196" spans="1:7">
      <c r="A28196" s="65"/>
      <c r="B28196" s="65"/>
      <c r="C28196" s="65"/>
      <c r="D28196" s="65"/>
      <c r="E28196" s="65"/>
      <c r="F28196" s="65"/>
      <c r="G28196" s="145"/>
    </row>
    <row r="28197" spans="1:7">
      <c r="A28197" s="65"/>
      <c r="B28197" s="65"/>
      <c r="C28197" s="65"/>
      <c r="D28197" s="65"/>
      <c r="E28197" s="65"/>
      <c r="F28197" s="65"/>
      <c r="G28197" s="145"/>
    </row>
    <row r="28198" spans="1:7">
      <c r="A28198" s="65"/>
      <c r="B28198" s="65"/>
      <c r="C28198" s="65"/>
      <c r="D28198" s="65"/>
      <c r="E28198" s="65"/>
      <c r="F28198" s="65"/>
      <c r="G28198" s="145"/>
    </row>
    <row r="28199" spans="1:7">
      <c r="A28199" s="65"/>
      <c r="B28199" s="65"/>
      <c r="C28199" s="65"/>
      <c r="D28199" s="65"/>
      <c r="E28199" s="65"/>
      <c r="F28199" s="65"/>
      <c r="G28199" s="145"/>
    </row>
    <row r="28200" spans="1:7">
      <c r="A28200" s="65"/>
      <c r="B28200" s="65"/>
      <c r="C28200" s="65"/>
      <c r="D28200" s="65"/>
      <c r="E28200" s="65"/>
      <c r="F28200" s="65"/>
      <c r="G28200" s="145"/>
    </row>
    <row r="28201" spans="1:7">
      <c r="A28201" s="65"/>
      <c r="B28201" s="65"/>
      <c r="C28201" s="65"/>
      <c r="D28201" s="65"/>
      <c r="E28201" s="65"/>
      <c r="F28201" s="65"/>
      <c r="G28201" s="145"/>
    </row>
    <row r="28202" spans="1:7">
      <c r="A28202" s="65"/>
      <c r="B28202" s="65"/>
      <c r="C28202" s="65"/>
      <c r="D28202" s="65"/>
      <c r="E28202" s="65"/>
      <c r="F28202" s="65"/>
      <c r="G28202" s="145"/>
    </row>
    <row r="28203" spans="1:7">
      <c r="A28203" s="65"/>
      <c r="B28203" s="65"/>
      <c r="C28203" s="65"/>
      <c r="D28203" s="65"/>
      <c r="E28203" s="65"/>
      <c r="F28203" s="65"/>
      <c r="G28203" s="145"/>
    </row>
    <row r="28204" spans="1:7">
      <c r="A28204" s="65"/>
      <c r="B28204" s="65"/>
      <c r="C28204" s="65"/>
      <c r="D28204" s="65"/>
      <c r="E28204" s="65"/>
      <c r="F28204" s="65"/>
      <c r="G28204" s="145"/>
    </row>
    <row r="28205" spans="1:7">
      <c r="A28205" s="65"/>
      <c r="B28205" s="65"/>
      <c r="C28205" s="65"/>
      <c r="D28205" s="65"/>
      <c r="E28205" s="65"/>
      <c r="F28205" s="65"/>
      <c r="G28205" s="145"/>
    </row>
    <row r="28206" spans="1:7">
      <c r="A28206" s="65"/>
      <c r="B28206" s="65"/>
      <c r="C28206" s="65"/>
      <c r="D28206" s="65"/>
      <c r="E28206" s="65"/>
      <c r="F28206" s="65"/>
      <c r="G28206" s="145"/>
    </row>
    <row r="28207" spans="1:7">
      <c r="A28207" s="65"/>
      <c r="B28207" s="65"/>
      <c r="C28207" s="65"/>
      <c r="D28207" s="65"/>
      <c r="E28207" s="65"/>
      <c r="F28207" s="65"/>
      <c r="G28207" s="145"/>
    </row>
    <row r="28208" spans="1:7">
      <c r="A28208" s="65"/>
      <c r="B28208" s="65"/>
      <c r="C28208" s="65"/>
      <c r="D28208" s="65"/>
      <c r="E28208" s="65"/>
      <c r="F28208" s="65"/>
      <c r="G28208" s="145"/>
    </row>
    <row r="28209" spans="1:7">
      <c r="A28209" s="65"/>
      <c r="B28209" s="65"/>
      <c r="C28209" s="65"/>
      <c r="D28209" s="65"/>
      <c r="E28209" s="65"/>
      <c r="F28209" s="65"/>
      <c r="G28209" s="145"/>
    </row>
    <row r="28210" spans="1:7">
      <c r="A28210" s="65"/>
      <c r="B28210" s="65"/>
      <c r="C28210" s="65"/>
      <c r="D28210" s="65"/>
      <c r="E28210" s="65"/>
      <c r="F28210" s="65"/>
      <c r="G28210" s="145"/>
    </row>
    <row r="28211" spans="1:7">
      <c r="A28211" s="65"/>
      <c r="B28211" s="65"/>
      <c r="C28211" s="65"/>
      <c r="D28211" s="65"/>
      <c r="E28211" s="65"/>
      <c r="F28211" s="65"/>
      <c r="G28211" s="145"/>
    </row>
    <row r="28212" spans="1:7">
      <c r="A28212" s="65"/>
      <c r="B28212" s="65"/>
      <c r="C28212" s="65"/>
      <c r="D28212" s="65"/>
      <c r="E28212" s="65"/>
      <c r="F28212" s="65"/>
      <c r="G28212" s="145"/>
    </row>
    <row r="28213" spans="1:7">
      <c r="A28213" s="65"/>
      <c r="B28213" s="65"/>
      <c r="C28213" s="65"/>
      <c r="D28213" s="65"/>
      <c r="E28213" s="65"/>
      <c r="F28213" s="65"/>
      <c r="G28213" s="145"/>
    </row>
    <row r="28214" spans="1:7">
      <c r="A28214" s="65"/>
      <c r="B28214" s="65"/>
      <c r="C28214" s="65"/>
      <c r="D28214" s="65"/>
      <c r="E28214" s="65"/>
      <c r="F28214" s="65"/>
      <c r="G28214" s="145"/>
    </row>
    <row r="28215" spans="1:7">
      <c r="A28215" s="65"/>
      <c r="B28215" s="65"/>
      <c r="C28215" s="65"/>
      <c r="D28215" s="65"/>
      <c r="E28215" s="65"/>
      <c r="F28215" s="65"/>
      <c r="G28215" s="145"/>
    </row>
    <row r="28216" spans="1:7">
      <c r="A28216" s="65"/>
      <c r="B28216" s="65"/>
      <c r="C28216" s="65"/>
      <c r="D28216" s="65"/>
      <c r="E28216" s="65"/>
      <c r="F28216" s="65"/>
      <c r="G28216" s="145"/>
    </row>
    <row r="28217" spans="1:7">
      <c r="A28217" s="65"/>
      <c r="B28217" s="65"/>
      <c r="C28217" s="65"/>
      <c r="D28217" s="65"/>
      <c r="E28217" s="65"/>
      <c r="F28217" s="65"/>
      <c r="G28217" s="145"/>
    </row>
    <row r="28218" spans="1:7">
      <c r="A28218" s="65"/>
      <c r="B28218" s="65"/>
      <c r="C28218" s="65"/>
      <c r="D28218" s="65"/>
      <c r="E28218" s="65"/>
      <c r="F28218" s="65"/>
      <c r="G28218" s="145"/>
    </row>
    <row r="28219" spans="1:7">
      <c r="A28219" s="65"/>
      <c r="B28219" s="65"/>
      <c r="C28219" s="65"/>
      <c r="D28219" s="65"/>
      <c r="E28219" s="65"/>
      <c r="F28219" s="65"/>
      <c r="G28219" s="145"/>
    </row>
    <row r="28220" spans="1:7">
      <c r="A28220" s="65"/>
      <c r="B28220" s="65"/>
      <c r="C28220" s="65"/>
      <c r="D28220" s="65"/>
      <c r="E28220" s="65"/>
      <c r="F28220" s="65"/>
      <c r="G28220" s="145"/>
    </row>
    <row r="28221" spans="1:7">
      <c r="A28221" s="65"/>
      <c r="B28221" s="65"/>
      <c r="C28221" s="65"/>
      <c r="D28221" s="65"/>
      <c r="E28221" s="65"/>
      <c r="F28221" s="65"/>
      <c r="G28221" s="145"/>
    </row>
    <row r="28222" spans="1:7">
      <c r="A28222" s="65"/>
      <c r="B28222" s="65"/>
      <c r="C28222" s="65"/>
      <c r="D28222" s="65"/>
      <c r="E28222" s="65"/>
      <c r="F28222" s="65"/>
      <c r="G28222" s="145"/>
    </row>
    <row r="28223" spans="1:7">
      <c r="A28223" s="65"/>
      <c r="B28223" s="65"/>
      <c r="C28223" s="65"/>
      <c r="D28223" s="65"/>
      <c r="E28223" s="65"/>
      <c r="F28223" s="65"/>
      <c r="G28223" s="145"/>
    </row>
    <row r="28224" spans="1:7">
      <c r="A28224" s="65"/>
      <c r="B28224" s="65"/>
      <c r="C28224" s="65"/>
      <c r="D28224" s="65"/>
      <c r="E28224" s="65"/>
      <c r="F28224" s="65"/>
      <c r="G28224" s="145"/>
    </row>
    <row r="28225" spans="1:7">
      <c r="A28225" s="65"/>
      <c r="B28225" s="65"/>
      <c r="C28225" s="65"/>
      <c r="D28225" s="65"/>
      <c r="E28225" s="65"/>
      <c r="F28225" s="65"/>
      <c r="G28225" s="145"/>
    </row>
    <row r="28226" spans="1:7">
      <c r="A28226" s="65"/>
      <c r="B28226" s="65"/>
      <c r="C28226" s="65"/>
      <c r="D28226" s="65"/>
      <c r="E28226" s="65"/>
      <c r="F28226" s="65"/>
      <c r="G28226" s="145"/>
    </row>
    <row r="28227" spans="1:7">
      <c r="A28227" s="65"/>
      <c r="B28227" s="65"/>
      <c r="C28227" s="65"/>
      <c r="D28227" s="65"/>
      <c r="E28227" s="65"/>
      <c r="F28227" s="65"/>
      <c r="G28227" s="145"/>
    </row>
    <row r="28228" spans="1:7">
      <c r="A28228" s="65"/>
      <c r="B28228" s="65"/>
      <c r="C28228" s="65"/>
      <c r="D28228" s="65"/>
      <c r="E28228" s="65"/>
      <c r="F28228" s="65"/>
      <c r="G28228" s="145"/>
    </row>
    <row r="28229" spans="1:7">
      <c r="A28229" s="65"/>
      <c r="B28229" s="65"/>
      <c r="C28229" s="65"/>
      <c r="D28229" s="65"/>
      <c r="E28229" s="65"/>
      <c r="F28229" s="65"/>
      <c r="G28229" s="145"/>
    </row>
    <row r="28230" spans="1:7">
      <c r="A28230" s="65"/>
      <c r="B28230" s="65"/>
      <c r="C28230" s="65"/>
      <c r="D28230" s="65"/>
      <c r="E28230" s="65"/>
      <c r="F28230" s="65"/>
      <c r="G28230" s="145"/>
    </row>
    <row r="28231" spans="1:7">
      <c r="A28231" s="65"/>
      <c r="B28231" s="65"/>
      <c r="C28231" s="65"/>
      <c r="D28231" s="65"/>
      <c r="E28231" s="65"/>
      <c r="F28231" s="65"/>
      <c r="G28231" s="145"/>
    </row>
    <row r="28232" spans="1:7">
      <c r="A28232" s="65"/>
      <c r="B28232" s="65"/>
      <c r="C28232" s="65"/>
      <c r="D28232" s="65"/>
      <c r="E28232" s="65"/>
      <c r="F28232" s="65"/>
      <c r="G28232" s="145"/>
    </row>
    <row r="28233" spans="1:7">
      <c r="A28233" s="65"/>
      <c r="B28233" s="65"/>
      <c r="C28233" s="65"/>
      <c r="D28233" s="65"/>
      <c r="E28233" s="65"/>
      <c r="F28233" s="65"/>
      <c r="G28233" s="145"/>
    </row>
    <row r="28234" spans="1:7">
      <c r="A28234" s="65"/>
      <c r="B28234" s="65"/>
      <c r="C28234" s="65"/>
      <c r="D28234" s="65"/>
      <c r="E28234" s="65"/>
      <c r="F28234" s="65"/>
      <c r="G28234" s="145"/>
    </row>
    <row r="28235" spans="1:7">
      <c r="A28235" s="65"/>
      <c r="B28235" s="65"/>
      <c r="C28235" s="65"/>
      <c r="D28235" s="65"/>
      <c r="E28235" s="65"/>
      <c r="F28235" s="65"/>
      <c r="G28235" s="145"/>
    </row>
    <row r="28236" spans="1:7">
      <c r="A28236" s="65"/>
      <c r="B28236" s="65"/>
      <c r="C28236" s="65"/>
      <c r="D28236" s="65"/>
      <c r="E28236" s="65"/>
      <c r="F28236" s="65"/>
      <c r="G28236" s="145"/>
    </row>
    <row r="28237" spans="1:7">
      <c r="A28237" s="65"/>
      <c r="B28237" s="65"/>
      <c r="C28237" s="65"/>
      <c r="D28237" s="65"/>
      <c r="E28237" s="65"/>
      <c r="F28237" s="65"/>
      <c r="G28237" s="145"/>
    </row>
    <row r="28238" spans="1:7">
      <c r="A28238" s="65"/>
      <c r="B28238" s="65"/>
      <c r="C28238" s="65"/>
      <c r="D28238" s="65"/>
      <c r="E28238" s="65"/>
      <c r="F28238" s="65"/>
      <c r="G28238" s="145"/>
    </row>
    <row r="28239" spans="1:7">
      <c r="A28239" s="65"/>
      <c r="B28239" s="65"/>
      <c r="C28239" s="65"/>
      <c r="D28239" s="65"/>
      <c r="E28239" s="65"/>
      <c r="F28239" s="65"/>
      <c r="G28239" s="145"/>
    </row>
    <row r="28240" spans="1:7">
      <c r="A28240" s="65"/>
      <c r="B28240" s="65"/>
      <c r="C28240" s="65"/>
      <c r="D28240" s="65"/>
      <c r="E28240" s="65"/>
      <c r="F28240" s="65"/>
      <c r="G28240" s="145"/>
    </row>
    <row r="28241" spans="1:7">
      <c r="A28241" s="65"/>
      <c r="B28241" s="65"/>
      <c r="C28241" s="65"/>
      <c r="D28241" s="65"/>
      <c r="E28241" s="65"/>
      <c r="F28241" s="65"/>
      <c r="G28241" s="145"/>
    </row>
    <row r="28242" spans="1:7">
      <c r="A28242" s="65"/>
      <c r="B28242" s="65"/>
      <c r="C28242" s="65"/>
      <c r="D28242" s="65"/>
      <c r="E28242" s="65"/>
      <c r="F28242" s="65"/>
      <c r="G28242" s="145"/>
    </row>
    <row r="28243" spans="1:7">
      <c r="A28243" s="65"/>
      <c r="B28243" s="65"/>
      <c r="C28243" s="65"/>
      <c r="D28243" s="65"/>
      <c r="E28243" s="65"/>
      <c r="F28243" s="65"/>
      <c r="G28243" s="145"/>
    </row>
    <row r="28244" spans="1:7">
      <c r="A28244" s="65"/>
      <c r="B28244" s="65"/>
      <c r="C28244" s="65"/>
      <c r="D28244" s="65"/>
      <c r="E28244" s="65"/>
      <c r="F28244" s="65"/>
      <c r="G28244" s="145"/>
    </row>
    <row r="28245" spans="1:7">
      <c r="A28245" s="65"/>
      <c r="B28245" s="65"/>
      <c r="C28245" s="65"/>
      <c r="D28245" s="65"/>
      <c r="E28245" s="65"/>
      <c r="F28245" s="65"/>
      <c r="G28245" s="145"/>
    </row>
    <row r="28246" spans="1:7">
      <c r="A28246" s="65"/>
      <c r="B28246" s="65"/>
      <c r="C28246" s="65"/>
      <c r="D28246" s="65"/>
      <c r="E28246" s="65"/>
      <c r="F28246" s="65"/>
      <c r="G28246" s="145"/>
    </row>
    <row r="28247" spans="1:7">
      <c r="A28247" s="65"/>
      <c r="B28247" s="65"/>
      <c r="C28247" s="65"/>
      <c r="D28247" s="65"/>
      <c r="E28247" s="65"/>
      <c r="F28247" s="65"/>
      <c r="G28247" s="145"/>
    </row>
    <row r="28248" spans="1:7">
      <c r="A28248" s="65"/>
      <c r="B28248" s="65"/>
      <c r="C28248" s="65"/>
      <c r="D28248" s="65"/>
      <c r="E28248" s="65"/>
      <c r="F28248" s="65"/>
      <c r="G28248" s="145"/>
    </row>
    <row r="28249" spans="1:7">
      <c r="A28249" s="65"/>
      <c r="B28249" s="65"/>
      <c r="C28249" s="65"/>
      <c r="D28249" s="65"/>
      <c r="E28249" s="65"/>
      <c r="F28249" s="65"/>
      <c r="G28249" s="145"/>
    </row>
    <row r="28250" spans="1:7">
      <c r="A28250" s="65"/>
      <c r="B28250" s="65"/>
      <c r="C28250" s="65"/>
      <c r="D28250" s="65"/>
      <c r="E28250" s="65"/>
      <c r="F28250" s="65"/>
      <c r="G28250" s="145"/>
    </row>
    <row r="28251" spans="1:7">
      <c r="A28251" s="65"/>
      <c r="B28251" s="65"/>
      <c r="C28251" s="65"/>
      <c r="D28251" s="65"/>
      <c r="E28251" s="65"/>
      <c r="F28251" s="65"/>
      <c r="G28251" s="145"/>
    </row>
    <row r="28252" spans="1:7">
      <c r="A28252" s="65"/>
      <c r="B28252" s="65"/>
      <c r="C28252" s="65"/>
      <c r="D28252" s="65"/>
      <c r="E28252" s="65"/>
      <c r="F28252" s="65"/>
      <c r="G28252" s="145"/>
    </row>
    <row r="28253" spans="1:7">
      <c r="A28253" s="65"/>
      <c r="B28253" s="65"/>
      <c r="C28253" s="65"/>
      <c r="D28253" s="65"/>
      <c r="E28253" s="65"/>
      <c r="F28253" s="65"/>
      <c r="G28253" s="145"/>
    </row>
    <row r="28254" spans="1:7">
      <c r="A28254" s="65"/>
      <c r="B28254" s="65"/>
      <c r="C28254" s="65"/>
      <c r="D28254" s="65"/>
      <c r="E28254" s="65"/>
      <c r="F28254" s="65"/>
      <c r="G28254" s="145"/>
    </row>
    <row r="28255" spans="1:7">
      <c r="A28255" s="65"/>
      <c r="B28255" s="65"/>
      <c r="C28255" s="65"/>
      <c r="D28255" s="65"/>
      <c r="E28255" s="65"/>
      <c r="F28255" s="65"/>
      <c r="G28255" s="145"/>
    </row>
    <row r="28256" spans="1:7">
      <c r="A28256" s="65"/>
      <c r="B28256" s="65"/>
      <c r="C28256" s="65"/>
      <c r="D28256" s="65"/>
      <c r="E28256" s="65"/>
      <c r="F28256" s="65"/>
      <c r="G28256" s="145"/>
    </row>
    <row r="28257" spans="1:7">
      <c r="A28257" s="65"/>
      <c r="B28257" s="65"/>
      <c r="C28257" s="65"/>
      <c r="D28257" s="65"/>
      <c r="E28257" s="65"/>
      <c r="F28257" s="65"/>
      <c r="G28257" s="145"/>
    </row>
    <row r="28258" spans="1:7">
      <c r="A28258" s="65"/>
      <c r="B28258" s="65"/>
      <c r="C28258" s="65"/>
      <c r="D28258" s="65"/>
      <c r="E28258" s="65"/>
      <c r="F28258" s="65"/>
      <c r="G28258" s="145"/>
    </row>
    <row r="28259" spans="1:7">
      <c r="A28259" s="65"/>
      <c r="B28259" s="65"/>
      <c r="C28259" s="65"/>
      <c r="D28259" s="65"/>
      <c r="E28259" s="65"/>
      <c r="F28259" s="65"/>
      <c r="G28259" s="145"/>
    </row>
    <row r="28260" spans="1:7">
      <c r="A28260" s="65"/>
      <c r="B28260" s="65"/>
      <c r="C28260" s="65"/>
      <c r="D28260" s="65"/>
      <c r="E28260" s="65"/>
      <c r="F28260" s="65"/>
      <c r="G28260" s="145"/>
    </row>
    <row r="28261" spans="1:7">
      <c r="A28261" s="65"/>
      <c r="B28261" s="65"/>
      <c r="C28261" s="65"/>
      <c r="D28261" s="65"/>
      <c r="E28261" s="65"/>
      <c r="F28261" s="65"/>
      <c r="G28261" s="145"/>
    </row>
    <row r="28262" spans="1:7">
      <c r="A28262" s="65"/>
      <c r="B28262" s="65"/>
      <c r="C28262" s="65"/>
      <c r="D28262" s="65"/>
      <c r="E28262" s="65"/>
      <c r="F28262" s="65"/>
      <c r="G28262" s="145"/>
    </row>
    <row r="28263" spans="1:7">
      <c r="A28263" s="65"/>
      <c r="B28263" s="65"/>
      <c r="C28263" s="65"/>
      <c r="D28263" s="65"/>
      <c r="E28263" s="65"/>
      <c r="F28263" s="65"/>
      <c r="G28263" s="145"/>
    </row>
    <row r="28264" spans="1:7">
      <c r="A28264" s="65"/>
      <c r="B28264" s="65"/>
      <c r="C28264" s="65"/>
      <c r="D28264" s="65"/>
      <c r="E28264" s="65"/>
      <c r="F28264" s="65"/>
      <c r="G28264" s="145"/>
    </row>
    <row r="28265" spans="1:7">
      <c r="A28265" s="65"/>
      <c r="B28265" s="65"/>
      <c r="C28265" s="65"/>
      <c r="D28265" s="65"/>
      <c r="E28265" s="65"/>
      <c r="F28265" s="65"/>
      <c r="G28265" s="145"/>
    </row>
    <row r="28266" spans="1:7">
      <c r="A28266" s="65"/>
      <c r="B28266" s="65"/>
      <c r="C28266" s="65"/>
      <c r="D28266" s="65"/>
      <c r="E28266" s="65"/>
      <c r="F28266" s="65"/>
      <c r="G28266" s="145"/>
    </row>
    <row r="28267" spans="1:7">
      <c r="A28267" s="65"/>
      <c r="B28267" s="65"/>
      <c r="C28267" s="65"/>
      <c r="D28267" s="65"/>
      <c r="E28267" s="65"/>
      <c r="F28267" s="65"/>
      <c r="G28267" s="145"/>
    </row>
    <row r="28268" spans="1:7">
      <c r="A28268" s="65"/>
      <c r="B28268" s="65"/>
      <c r="C28268" s="65"/>
      <c r="D28268" s="65"/>
      <c r="E28268" s="65"/>
      <c r="F28268" s="65"/>
      <c r="G28268" s="145"/>
    </row>
    <row r="28269" spans="1:7">
      <c r="A28269" s="65"/>
      <c r="B28269" s="65"/>
      <c r="C28269" s="65"/>
      <c r="D28269" s="65"/>
      <c r="E28269" s="65"/>
      <c r="F28269" s="65"/>
      <c r="G28269" s="145"/>
    </row>
    <row r="28270" spans="1:7">
      <c r="A28270" s="65"/>
      <c r="B28270" s="65"/>
      <c r="C28270" s="65"/>
      <c r="D28270" s="65"/>
      <c r="E28270" s="65"/>
      <c r="F28270" s="65"/>
      <c r="G28270" s="145"/>
    </row>
    <row r="28271" spans="1:7">
      <c r="A28271" s="65"/>
      <c r="B28271" s="65"/>
      <c r="C28271" s="65"/>
      <c r="D28271" s="65"/>
      <c r="E28271" s="65"/>
      <c r="F28271" s="65"/>
      <c r="G28271" s="145"/>
    </row>
    <row r="28272" spans="1:7">
      <c r="A28272" s="65"/>
      <c r="B28272" s="65"/>
      <c r="C28272" s="65"/>
      <c r="D28272" s="65"/>
      <c r="E28272" s="65"/>
      <c r="F28272" s="65"/>
      <c r="G28272" s="145"/>
    </row>
    <row r="28273" spans="1:7">
      <c r="A28273" s="65"/>
      <c r="B28273" s="65"/>
      <c r="C28273" s="65"/>
      <c r="D28273" s="65"/>
      <c r="E28273" s="65"/>
      <c r="F28273" s="65"/>
      <c r="G28273" s="145"/>
    </row>
    <row r="28274" spans="1:7">
      <c r="A28274" s="65"/>
      <c r="B28274" s="65"/>
      <c r="C28274" s="65"/>
      <c r="D28274" s="65"/>
      <c r="E28274" s="65"/>
      <c r="F28274" s="65"/>
      <c r="G28274" s="145"/>
    </row>
    <row r="28275" spans="1:7">
      <c r="A28275" s="65"/>
      <c r="B28275" s="65"/>
      <c r="C28275" s="65"/>
      <c r="D28275" s="65"/>
      <c r="E28275" s="65"/>
      <c r="F28275" s="65"/>
      <c r="G28275" s="145"/>
    </row>
    <row r="28276" spans="1:7">
      <c r="A28276" s="65"/>
      <c r="B28276" s="65"/>
      <c r="C28276" s="65"/>
      <c r="D28276" s="65"/>
      <c r="E28276" s="65"/>
      <c r="F28276" s="65"/>
      <c r="G28276" s="145"/>
    </row>
    <row r="28277" spans="1:7">
      <c r="A28277" s="65"/>
      <c r="B28277" s="65"/>
      <c r="C28277" s="65"/>
      <c r="D28277" s="65"/>
      <c r="E28277" s="65"/>
      <c r="F28277" s="65"/>
      <c r="G28277" s="145"/>
    </row>
    <row r="28278" spans="1:7">
      <c r="A28278" s="65"/>
      <c r="B28278" s="65"/>
      <c r="C28278" s="65"/>
      <c r="D28278" s="65"/>
      <c r="E28278" s="65"/>
      <c r="F28278" s="65"/>
      <c r="G28278" s="145"/>
    </row>
    <row r="28279" spans="1:7">
      <c r="A28279" s="65"/>
      <c r="B28279" s="65"/>
      <c r="C28279" s="65"/>
      <c r="D28279" s="65"/>
      <c r="E28279" s="65"/>
      <c r="F28279" s="65"/>
      <c r="G28279" s="145"/>
    </row>
    <row r="28280" spans="1:7">
      <c r="A28280" s="65"/>
      <c r="B28280" s="65"/>
      <c r="C28280" s="65"/>
      <c r="D28280" s="65"/>
      <c r="E28280" s="65"/>
      <c r="F28280" s="65"/>
      <c r="G28280" s="145"/>
    </row>
    <row r="28281" spans="1:7">
      <c r="A28281" s="65"/>
      <c r="B28281" s="65"/>
      <c r="C28281" s="65"/>
      <c r="D28281" s="65"/>
      <c r="E28281" s="65"/>
      <c r="F28281" s="65"/>
      <c r="G28281" s="145"/>
    </row>
    <row r="28282" spans="1:7">
      <c r="A28282" s="65"/>
      <c r="B28282" s="65"/>
      <c r="C28282" s="65"/>
      <c r="D28282" s="65"/>
      <c r="E28282" s="65"/>
      <c r="F28282" s="65"/>
      <c r="G28282" s="145"/>
    </row>
    <row r="28283" spans="1:7">
      <c r="A28283" s="65"/>
      <c r="B28283" s="65"/>
      <c r="C28283" s="65"/>
      <c r="D28283" s="65"/>
      <c r="E28283" s="65"/>
      <c r="F28283" s="65"/>
      <c r="G28283" s="145"/>
    </row>
    <row r="28284" spans="1:7">
      <c r="A28284" s="65"/>
      <c r="B28284" s="65"/>
      <c r="C28284" s="65"/>
      <c r="D28284" s="65"/>
      <c r="E28284" s="65"/>
      <c r="F28284" s="65"/>
      <c r="G28284" s="145"/>
    </row>
    <row r="28285" spans="1:7">
      <c r="A28285" s="65"/>
      <c r="B28285" s="65"/>
      <c r="C28285" s="65"/>
      <c r="D28285" s="65"/>
      <c r="E28285" s="65"/>
      <c r="F28285" s="65"/>
      <c r="G28285" s="145"/>
    </row>
    <row r="28286" spans="1:7">
      <c r="A28286" s="65"/>
      <c r="B28286" s="65"/>
      <c r="C28286" s="65"/>
      <c r="D28286" s="65"/>
      <c r="E28286" s="65"/>
      <c r="F28286" s="65"/>
      <c r="G28286" s="145"/>
    </row>
    <row r="28287" spans="1:7">
      <c r="A28287" s="65"/>
      <c r="B28287" s="65"/>
      <c r="C28287" s="65"/>
      <c r="D28287" s="65"/>
      <c r="E28287" s="65"/>
      <c r="F28287" s="65"/>
      <c r="G28287" s="145"/>
    </row>
    <row r="28288" spans="1:7">
      <c r="A28288" s="65"/>
      <c r="B28288" s="65"/>
      <c r="C28288" s="65"/>
      <c r="D28288" s="65"/>
      <c r="E28288" s="65"/>
      <c r="F28288" s="65"/>
      <c r="G28288" s="145"/>
    </row>
    <row r="28289" spans="1:7">
      <c r="A28289" s="65"/>
      <c r="B28289" s="65"/>
      <c r="C28289" s="65"/>
      <c r="D28289" s="65"/>
      <c r="E28289" s="65"/>
      <c r="F28289" s="65"/>
      <c r="G28289" s="145"/>
    </row>
    <row r="28290" spans="1:7">
      <c r="A28290" s="65"/>
      <c r="B28290" s="65"/>
      <c r="C28290" s="65"/>
      <c r="D28290" s="65"/>
      <c r="E28290" s="65"/>
      <c r="F28290" s="65"/>
      <c r="G28290" s="145"/>
    </row>
    <row r="28291" spans="1:7">
      <c r="A28291" s="65"/>
      <c r="B28291" s="65"/>
      <c r="C28291" s="65"/>
      <c r="D28291" s="65"/>
      <c r="E28291" s="65"/>
      <c r="F28291" s="65"/>
      <c r="G28291" s="145"/>
    </row>
    <row r="28292" spans="1:7">
      <c r="A28292" s="65"/>
      <c r="B28292" s="65"/>
      <c r="C28292" s="65"/>
      <c r="D28292" s="65"/>
      <c r="E28292" s="65"/>
      <c r="F28292" s="65"/>
      <c r="G28292" s="145"/>
    </row>
    <row r="28293" spans="1:7">
      <c r="A28293" s="65"/>
      <c r="B28293" s="65"/>
      <c r="C28293" s="65"/>
      <c r="D28293" s="65"/>
      <c r="E28293" s="65"/>
      <c r="F28293" s="65"/>
      <c r="G28293" s="145"/>
    </row>
    <row r="28294" spans="1:7">
      <c r="A28294" s="65"/>
      <c r="B28294" s="65"/>
      <c r="C28294" s="65"/>
      <c r="D28294" s="65"/>
      <c r="E28294" s="65"/>
      <c r="F28294" s="65"/>
      <c r="G28294" s="145"/>
    </row>
    <row r="28295" spans="1:7">
      <c r="A28295" s="65"/>
      <c r="B28295" s="65"/>
      <c r="C28295" s="65"/>
      <c r="D28295" s="65"/>
      <c r="E28295" s="65"/>
      <c r="F28295" s="65"/>
      <c r="G28295" s="145"/>
    </row>
    <row r="28296" spans="1:7">
      <c r="A28296" s="65"/>
      <c r="B28296" s="65"/>
      <c r="C28296" s="65"/>
      <c r="D28296" s="65"/>
      <c r="E28296" s="65"/>
      <c r="F28296" s="65"/>
      <c r="G28296" s="145"/>
    </row>
    <row r="28297" spans="1:7">
      <c r="A28297" s="65"/>
      <c r="B28297" s="65"/>
      <c r="C28297" s="65"/>
      <c r="D28297" s="65"/>
      <c r="E28297" s="65"/>
      <c r="F28297" s="65"/>
      <c r="G28297" s="145"/>
    </row>
    <row r="28298" spans="1:7">
      <c r="A28298" s="65"/>
      <c r="B28298" s="65"/>
      <c r="C28298" s="65"/>
      <c r="D28298" s="65"/>
      <c r="E28298" s="65"/>
      <c r="F28298" s="65"/>
      <c r="G28298" s="145"/>
    </row>
    <row r="28299" spans="1:7">
      <c r="A28299" s="65"/>
      <c r="B28299" s="65"/>
      <c r="C28299" s="65"/>
      <c r="D28299" s="65"/>
      <c r="E28299" s="65"/>
      <c r="F28299" s="65"/>
      <c r="G28299" s="145"/>
    </row>
    <row r="28300" spans="1:7">
      <c r="A28300" s="65"/>
      <c r="B28300" s="65"/>
      <c r="C28300" s="65"/>
      <c r="D28300" s="65"/>
      <c r="E28300" s="65"/>
      <c r="F28300" s="65"/>
      <c r="G28300" s="145"/>
    </row>
    <row r="28301" spans="1:7">
      <c r="A28301" s="65"/>
      <c r="B28301" s="65"/>
      <c r="C28301" s="65"/>
      <c r="D28301" s="65"/>
      <c r="E28301" s="65"/>
      <c r="F28301" s="65"/>
      <c r="G28301" s="145"/>
    </row>
    <row r="28302" spans="1:7">
      <c r="A28302" s="65"/>
      <c r="B28302" s="65"/>
      <c r="C28302" s="65"/>
      <c r="D28302" s="65"/>
      <c r="E28302" s="65"/>
      <c r="F28302" s="65"/>
      <c r="G28302" s="145"/>
    </row>
    <row r="28303" spans="1:7">
      <c r="A28303" s="65"/>
      <c r="B28303" s="65"/>
      <c r="C28303" s="65"/>
      <c r="D28303" s="65"/>
      <c r="E28303" s="65"/>
      <c r="F28303" s="65"/>
      <c r="G28303" s="145"/>
    </row>
    <row r="28304" spans="1:7">
      <c r="A28304" s="65"/>
      <c r="B28304" s="65"/>
      <c r="C28304" s="65"/>
      <c r="D28304" s="65"/>
      <c r="E28304" s="65"/>
      <c r="F28304" s="65"/>
      <c r="G28304" s="145"/>
    </row>
    <row r="28305" spans="1:7">
      <c r="A28305" s="65"/>
      <c r="B28305" s="65"/>
      <c r="C28305" s="65"/>
      <c r="D28305" s="65"/>
      <c r="E28305" s="65"/>
      <c r="F28305" s="65"/>
      <c r="G28305" s="145"/>
    </row>
    <row r="28306" spans="1:7">
      <c r="A28306" s="65"/>
      <c r="B28306" s="65"/>
      <c r="C28306" s="65"/>
      <c r="D28306" s="65"/>
      <c r="E28306" s="65"/>
      <c r="F28306" s="65"/>
      <c r="G28306" s="145"/>
    </row>
    <row r="28307" spans="1:7">
      <c r="A28307" s="65"/>
      <c r="B28307" s="65"/>
      <c r="C28307" s="65"/>
      <c r="D28307" s="65"/>
      <c r="E28307" s="65"/>
      <c r="F28307" s="65"/>
      <c r="G28307" s="145"/>
    </row>
    <row r="28308" spans="1:7">
      <c r="A28308" s="65"/>
      <c r="B28308" s="65"/>
      <c r="C28308" s="65"/>
      <c r="D28308" s="65"/>
      <c r="E28308" s="65"/>
      <c r="F28308" s="65"/>
      <c r="G28308" s="145"/>
    </row>
    <row r="28309" spans="1:7">
      <c r="A28309" s="65"/>
      <c r="B28309" s="65"/>
      <c r="C28309" s="65"/>
      <c r="D28309" s="65"/>
      <c r="E28309" s="65"/>
      <c r="F28309" s="65"/>
      <c r="G28309" s="145"/>
    </row>
    <row r="28310" spans="1:7">
      <c r="A28310" s="65"/>
      <c r="B28310" s="65"/>
      <c r="C28310" s="65"/>
      <c r="D28310" s="65"/>
      <c r="E28310" s="65"/>
      <c r="F28310" s="65"/>
      <c r="G28310" s="145"/>
    </row>
    <row r="28311" spans="1:7">
      <c r="A28311" s="65"/>
      <c r="B28311" s="65"/>
      <c r="C28311" s="65"/>
      <c r="D28311" s="65"/>
      <c r="E28311" s="65"/>
      <c r="F28311" s="65"/>
      <c r="G28311" s="145"/>
    </row>
    <row r="28312" spans="1:7">
      <c r="A28312" s="65"/>
      <c r="B28312" s="65"/>
      <c r="C28312" s="65"/>
      <c r="D28312" s="65"/>
      <c r="E28312" s="65"/>
      <c r="F28312" s="65"/>
      <c r="G28312" s="145"/>
    </row>
    <row r="28313" spans="1:7">
      <c r="A28313" s="65"/>
      <c r="B28313" s="65"/>
      <c r="C28313" s="65"/>
      <c r="D28313" s="65"/>
      <c r="E28313" s="65"/>
      <c r="F28313" s="65"/>
      <c r="G28313" s="145"/>
    </row>
    <row r="28314" spans="1:7">
      <c r="A28314" s="65"/>
      <c r="B28314" s="65"/>
      <c r="C28314" s="65"/>
      <c r="D28314" s="65"/>
      <c r="E28314" s="65"/>
      <c r="F28314" s="65"/>
      <c r="G28314" s="145"/>
    </row>
    <row r="28315" spans="1:7">
      <c r="A28315" s="65"/>
      <c r="B28315" s="65"/>
      <c r="C28315" s="65"/>
      <c r="D28315" s="65"/>
      <c r="E28315" s="65"/>
      <c r="F28315" s="65"/>
      <c r="G28315" s="145"/>
    </row>
    <row r="28316" spans="1:7">
      <c r="A28316" s="65"/>
      <c r="B28316" s="65"/>
      <c r="C28316" s="65"/>
      <c r="D28316" s="65"/>
      <c r="E28316" s="65"/>
      <c r="F28316" s="65"/>
      <c r="G28316" s="145"/>
    </row>
    <row r="28317" spans="1:7">
      <c r="A28317" s="65"/>
      <c r="B28317" s="65"/>
      <c r="C28317" s="65"/>
      <c r="D28317" s="65"/>
      <c r="E28317" s="65"/>
      <c r="F28317" s="65"/>
      <c r="G28317" s="145"/>
    </row>
    <row r="28318" spans="1:7">
      <c r="A28318" s="65"/>
      <c r="B28318" s="65"/>
      <c r="C28318" s="65"/>
      <c r="D28318" s="65"/>
      <c r="E28318" s="65"/>
      <c r="F28318" s="65"/>
      <c r="G28318" s="145"/>
    </row>
    <row r="28319" spans="1:7">
      <c r="A28319" s="65"/>
      <c r="B28319" s="65"/>
      <c r="C28319" s="65"/>
      <c r="D28319" s="65"/>
      <c r="E28319" s="65"/>
      <c r="F28319" s="65"/>
      <c r="G28319" s="145"/>
    </row>
    <row r="28320" spans="1:7">
      <c r="A28320" s="65"/>
      <c r="B28320" s="65"/>
      <c r="C28320" s="65"/>
      <c r="D28320" s="65"/>
      <c r="E28320" s="65"/>
      <c r="F28320" s="65"/>
      <c r="G28320" s="145"/>
    </row>
    <row r="28321" spans="1:7">
      <c r="A28321" s="65"/>
      <c r="B28321" s="65"/>
      <c r="C28321" s="65"/>
      <c r="D28321" s="65"/>
      <c r="E28321" s="65"/>
      <c r="F28321" s="65"/>
      <c r="G28321" s="145"/>
    </row>
    <row r="28322" spans="1:7">
      <c r="A28322" s="65"/>
      <c r="B28322" s="65"/>
      <c r="C28322" s="65"/>
      <c r="D28322" s="65"/>
      <c r="E28322" s="65"/>
      <c r="F28322" s="65"/>
      <c r="G28322" s="145"/>
    </row>
    <row r="28323" spans="1:7">
      <c r="A28323" s="65"/>
      <c r="B28323" s="65"/>
      <c r="C28323" s="65"/>
      <c r="D28323" s="65"/>
      <c r="E28323" s="65"/>
      <c r="F28323" s="65"/>
      <c r="G28323" s="145"/>
    </row>
    <row r="28324" spans="1:7">
      <c r="A28324" s="65"/>
      <c r="B28324" s="65"/>
      <c r="C28324" s="65"/>
      <c r="D28324" s="65"/>
      <c r="E28324" s="65"/>
      <c r="F28324" s="65"/>
      <c r="G28324" s="145"/>
    </row>
    <row r="28325" spans="1:7">
      <c r="A28325" s="65"/>
      <c r="B28325" s="65"/>
      <c r="C28325" s="65"/>
      <c r="D28325" s="65"/>
      <c r="E28325" s="65"/>
      <c r="F28325" s="65"/>
      <c r="G28325" s="145"/>
    </row>
    <row r="28326" spans="1:7">
      <c r="A28326" s="65"/>
      <c r="B28326" s="65"/>
      <c r="C28326" s="65"/>
      <c r="D28326" s="65"/>
      <c r="E28326" s="65"/>
      <c r="F28326" s="65"/>
      <c r="G28326" s="145"/>
    </row>
    <row r="28327" spans="1:7">
      <c r="A28327" s="65"/>
      <c r="B28327" s="65"/>
      <c r="C28327" s="65"/>
      <c r="D28327" s="65"/>
      <c r="E28327" s="65"/>
      <c r="F28327" s="65"/>
      <c r="G28327" s="145"/>
    </row>
    <row r="28328" spans="1:7">
      <c r="A28328" s="65"/>
      <c r="B28328" s="65"/>
      <c r="C28328" s="65"/>
      <c r="D28328" s="65"/>
      <c r="E28328" s="65"/>
      <c r="F28328" s="65"/>
      <c r="G28328" s="145"/>
    </row>
    <row r="28329" spans="1:7">
      <c r="A28329" s="65"/>
      <c r="B28329" s="65"/>
      <c r="C28329" s="65"/>
      <c r="D28329" s="65"/>
      <c r="E28329" s="65"/>
      <c r="F28329" s="65"/>
      <c r="G28329" s="145"/>
    </row>
    <row r="28330" spans="1:7">
      <c r="A28330" s="65"/>
      <c r="B28330" s="65"/>
      <c r="C28330" s="65"/>
      <c r="D28330" s="65"/>
      <c r="E28330" s="65"/>
      <c r="F28330" s="65"/>
      <c r="G28330" s="145"/>
    </row>
    <row r="28331" spans="1:7">
      <c r="A28331" s="65"/>
      <c r="B28331" s="65"/>
      <c r="C28331" s="65"/>
      <c r="D28331" s="65"/>
      <c r="E28331" s="65"/>
      <c r="F28331" s="65"/>
      <c r="G28331" s="145"/>
    </row>
    <row r="28332" spans="1:7">
      <c r="A28332" s="65"/>
      <c r="B28332" s="65"/>
      <c r="C28332" s="65"/>
      <c r="D28332" s="65"/>
      <c r="E28332" s="65"/>
      <c r="F28332" s="65"/>
      <c r="G28332" s="145"/>
    </row>
    <row r="28333" spans="1:7">
      <c r="A28333" s="65"/>
      <c r="B28333" s="65"/>
      <c r="C28333" s="65"/>
      <c r="D28333" s="65"/>
      <c r="E28333" s="65"/>
      <c r="F28333" s="65"/>
      <c r="G28333" s="145"/>
    </row>
    <row r="28334" spans="1:7">
      <c r="A28334" s="65"/>
      <c r="B28334" s="65"/>
      <c r="C28334" s="65"/>
      <c r="D28334" s="65"/>
      <c r="E28334" s="65"/>
      <c r="F28334" s="65"/>
      <c r="G28334" s="145"/>
    </row>
    <row r="28335" spans="1:7">
      <c r="A28335" s="65"/>
      <c r="B28335" s="65"/>
      <c r="C28335" s="65"/>
      <c r="D28335" s="65"/>
      <c r="E28335" s="65"/>
      <c r="F28335" s="65"/>
      <c r="G28335" s="145"/>
    </row>
    <row r="28336" spans="1:7">
      <c r="A28336" s="65"/>
      <c r="B28336" s="65"/>
      <c r="C28336" s="65"/>
      <c r="D28336" s="65"/>
      <c r="E28336" s="65"/>
      <c r="F28336" s="65"/>
      <c r="G28336" s="145"/>
    </row>
    <row r="28337" spans="1:7">
      <c r="A28337" s="65"/>
      <c r="B28337" s="65"/>
      <c r="C28337" s="65"/>
      <c r="D28337" s="65"/>
      <c r="E28337" s="65"/>
      <c r="F28337" s="65"/>
      <c r="G28337" s="145"/>
    </row>
    <row r="28338" spans="1:7">
      <c r="A28338" s="65"/>
      <c r="B28338" s="65"/>
      <c r="C28338" s="65"/>
      <c r="D28338" s="65"/>
      <c r="E28338" s="65"/>
      <c r="F28338" s="65"/>
      <c r="G28338" s="145"/>
    </row>
    <row r="28339" spans="1:7">
      <c r="A28339" s="65"/>
      <c r="B28339" s="65"/>
      <c r="C28339" s="65"/>
      <c r="D28339" s="65"/>
      <c r="E28339" s="65"/>
      <c r="F28339" s="65"/>
      <c r="G28339" s="145"/>
    </row>
    <row r="28340" spans="1:7">
      <c r="A28340" s="65"/>
      <c r="B28340" s="65"/>
      <c r="C28340" s="65"/>
      <c r="D28340" s="65"/>
      <c r="E28340" s="65"/>
      <c r="F28340" s="65"/>
      <c r="G28340" s="145"/>
    </row>
    <row r="28341" spans="1:7">
      <c r="A28341" s="65"/>
      <c r="B28341" s="65"/>
      <c r="C28341" s="65"/>
      <c r="D28341" s="65"/>
      <c r="E28341" s="65"/>
      <c r="F28341" s="65"/>
      <c r="G28341" s="145"/>
    </row>
    <row r="28342" spans="1:7">
      <c r="A28342" s="65"/>
      <c r="B28342" s="65"/>
      <c r="C28342" s="65"/>
      <c r="D28342" s="65"/>
      <c r="E28342" s="65"/>
      <c r="F28342" s="65"/>
      <c r="G28342" s="145"/>
    </row>
    <row r="28343" spans="1:7">
      <c r="A28343" s="65"/>
      <c r="B28343" s="65"/>
      <c r="C28343" s="65"/>
      <c r="D28343" s="65"/>
      <c r="E28343" s="65"/>
      <c r="F28343" s="65"/>
      <c r="G28343" s="145"/>
    </row>
    <row r="28344" spans="1:7">
      <c r="A28344" s="65"/>
      <c r="B28344" s="65"/>
      <c r="C28344" s="65"/>
      <c r="D28344" s="65"/>
      <c r="E28344" s="65"/>
      <c r="F28344" s="65"/>
      <c r="G28344" s="145"/>
    </row>
    <row r="28345" spans="1:7">
      <c r="A28345" s="65"/>
      <c r="B28345" s="65"/>
      <c r="C28345" s="65"/>
      <c r="D28345" s="65"/>
      <c r="E28345" s="65"/>
      <c r="F28345" s="65"/>
      <c r="G28345" s="145"/>
    </row>
    <row r="28346" spans="1:7">
      <c r="A28346" s="65"/>
      <c r="B28346" s="65"/>
      <c r="C28346" s="65"/>
      <c r="D28346" s="65"/>
      <c r="E28346" s="65"/>
      <c r="F28346" s="65"/>
      <c r="G28346" s="145"/>
    </row>
    <row r="28347" spans="1:7">
      <c r="A28347" s="65"/>
      <c r="B28347" s="65"/>
      <c r="C28347" s="65"/>
      <c r="D28347" s="65"/>
      <c r="E28347" s="65"/>
      <c r="F28347" s="65"/>
      <c r="G28347" s="145"/>
    </row>
    <row r="28348" spans="1:7">
      <c r="A28348" s="65"/>
      <c r="B28348" s="65"/>
      <c r="C28348" s="65"/>
      <c r="D28348" s="65"/>
      <c r="E28348" s="65"/>
      <c r="F28348" s="65"/>
      <c r="G28348" s="145"/>
    </row>
    <row r="28349" spans="1:7">
      <c r="A28349" s="65"/>
      <c r="B28349" s="65"/>
      <c r="C28349" s="65"/>
      <c r="D28349" s="65"/>
      <c r="E28349" s="65"/>
      <c r="F28349" s="65"/>
      <c r="G28349" s="145"/>
    </row>
    <row r="28350" spans="1:7">
      <c r="A28350" s="65"/>
      <c r="B28350" s="65"/>
      <c r="C28350" s="65"/>
      <c r="D28350" s="65"/>
      <c r="E28350" s="65"/>
      <c r="F28350" s="65"/>
      <c r="G28350" s="145"/>
    </row>
    <row r="28351" spans="1:7">
      <c r="A28351" s="65"/>
      <c r="B28351" s="65"/>
      <c r="C28351" s="65"/>
      <c r="D28351" s="65"/>
      <c r="E28351" s="65"/>
      <c r="F28351" s="65"/>
      <c r="G28351" s="145"/>
    </row>
    <row r="28352" spans="1:7">
      <c r="A28352" s="65"/>
      <c r="B28352" s="65"/>
      <c r="C28352" s="65"/>
      <c r="D28352" s="65"/>
      <c r="E28352" s="65"/>
      <c r="F28352" s="65"/>
      <c r="G28352" s="145"/>
    </row>
    <row r="28353" spans="1:7">
      <c r="A28353" s="65"/>
      <c r="B28353" s="65"/>
      <c r="C28353" s="65"/>
      <c r="D28353" s="65"/>
      <c r="E28353" s="65"/>
      <c r="F28353" s="65"/>
      <c r="G28353" s="145"/>
    </row>
    <row r="28354" spans="1:7">
      <c r="A28354" s="65"/>
      <c r="B28354" s="65"/>
      <c r="C28354" s="65"/>
      <c r="D28354" s="65"/>
      <c r="E28354" s="65"/>
      <c r="F28354" s="65"/>
      <c r="G28354" s="145"/>
    </row>
    <row r="28355" spans="1:7">
      <c r="A28355" s="65"/>
      <c r="B28355" s="65"/>
      <c r="C28355" s="65"/>
      <c r="D28355" s="65"/>
      <c r="E28355" s="65"/>
      <c r="F28355" s="65"/>
      <c r="G28355" s="145"/>
    </row>
    <row r="28356" spans="1:7">
      <c r="A28356" s="65"/>
      <c r="B28356" s="65"/>
      <c r="C28356" s="65"/>
      <c r="D28356" s="65"/>
      <c r="E28356" s="65"/>
      <c r="F28356" s="65"/>
      <c r="G28356" s="145"/>
    </row>
    <row r="28357" spans="1:7">
      <c r="A28357" s="65"/>
      <c r="B28357" s="65"/>
      <c r="C28357" s="65"/>
      <c r="D28357" s="65"/>
      <c r="E28357" s="65"/>
      <c r="F28357" s="65"/>
      <c r="G28357" s="145"/>
    </row>
    <row r="28358" spans="1:7">
      <c r="A28358" s="65"/>
      <c r="B28358" s="65"/>
      <c r="C28358" s="65"/>
      <c r="D28358" s="65"/>
      <c r="E28358" s="65"/>
      <c r="F28358" s="65"/>
      <c r="G28358" s="145"/>
    </row>
    <row r="28359" spans="1:7">
      <c r="A28359" s="65"/>
      <c r="B28359" s="65"/>
      <c r="C28359" s="65"/>
      <c r="D28359" s="65"/>
      <c r="E28359" s="65"/>
      <c r="F28359" s="65"/>
      <c r="G28359" s="145"/>
    </row>
    <row r="28360" spans="1:7">
      <c r="A28360" s="65"/>
      <c r="B28360" s="65"/>
      <c r="C28360" s="65"/>
      <c r="D28360" s="65"/>
      <c r="E28360" s="65"/>
      <c r="F28360" s="65"/>
      <c r="G28360" s="145"/>
    </row>
    <row r="28361" spans="1:7">
      <c r="A28361" s="65"/>
      <c r="B28361" s="65"/>
      <c r="C28361" s="65"/>
      <c r="D28361" s="65"/>
      <c r="E28361" s="65"/>
      <c r="F28361" s="65"/>
      <c r="G28361" s="145"/>
    </row>
    <row r="28362" spans="1:7">
      <c r="A28362" s="65"/>
      <c r="B28362" s="65"/>
      <c r="C28362" s="65"/>
      <c r="D28362" s="65"/>
      <c r="E28362" s="65"/>
      <c r="F28362" s="65"/>
      <c r="G28362" s="145"/>
    </row>
    <row r="28363" spans="1:7">
      <c r="A28363" s="65"/>
      <c r="B28363" s="65"/>
      <c r="C28363" s="65"/>
      <c r="D28363" s="65"/>
      <c r="E28363" s="65"/>
      <c r="F28363" s="65"/>
      <c r="G28363" s="145"/>
    </row>
    <row r="28364" spans="1:7">
      <c r="A28364" s="65"/>
      <c r="B28364" s="65"/>
      <c r="C28364" s="65"/>
      <c r="D28364" s="65"/>
      <c r="E28364" s="65"/>
      <c r="F28364" s="65"/>
      <c r="G28364" s="145"/>
    </row>
    <row r="28365" spans="1:7">
      <c r="A28365" s="65"/>
      <c r="B28365" s="65"/>
      <c r="C28365" s="65"/>
      <c r="D28365" s="65"/>
      <c r="E28365" s="65"/>
      <c r="F28365" s="65"/>
      <c r="G28365" s="145"/>
    </row>
    <row r="28366" spans="1:7">
      <c r="A28366" s="65"/>
      <c r="B28366" s="65"/>
      <c r="C28366" s="65"/>
      <c r="D28366" s="65"/>
      <c r="E28366" s="65"/>
      <c r="F28366" s="65"/>
      <c r="G28366" s="145"/>
    </row>
    <row r="28367" spans="1:7">
      <c r="A28367" s="65"/>
      <c r="B28367" s="65"/>
      <c r="C28367" s="65"/>
      <c r="D28367" s="65"/>
      <c r="E28367" s="65"/>
      <c r="F28367" s="65"/>
      <c r="G28367" s="145"/>
    </row>
    <row r="28368" spans="1:7">
      <c r="A28368" s="65"/>
      <c r="B28368" s="65"/>
      <c r="C28368" s="65"/>
      <c r="D28368" s="65"/>
      <c r="E28368" s="65"/>
      <c r="F28368" s="65"/>
      <c r="G28368" s="145"/>
    </row>
    <row r="28369" spans="1:7">
      <c r="A28369" s="65"/>
      <c r="B28369" s="65"/>
      <c r="C28369" s="65"/>
      <c r="D28369" s="65"/>
      <c r="E28369" s="65"/>
      <c r="F28369" s="65"/>
      <c r="G28369" s="145"/>
    </row>
    <row r="28370" spans="1:7">
      <c r="A28370" s="65"/>
      <c r="B28370" s="65"/>
      <c r="C28370" s="65"/>
      <c r="D28370" s="65"/>
      <c r="E28370" s="65"/>
      <c r="F28370" s="65"/>
      <c r="G28370" s="145"/>
    </row>
    <row r="28371" spans="1:7">
      <c r="A28371" s="65"/>
      <c r="B28371" s="65"/>
      <c r="C28371" s="65"/>
      <c r="D28371" s="65"/>
      <c r="E28371" s="65"/>
      <c r="F28371" s="65"/>
      <c r="G28371" s="145"/>
    </row>
    <row r="28372" spans="1:7">
      <c r="A28372" s="65"/>
      <c r="B28372" s="65"/>
      <c r="C28372" s="65"/>
      <c r="D28372" s="65"/>
      <c r="E28372" s="65"/>
      <c r="F28372" s="65"/>
      <c r="G28372" s="145"/>
    </row>
    <row r="28373" spans="1:7">
      <c r="A28373" s="65"/>
      <c r="B28373" s="65"/>
      <c r="C28373" s="65"/>
      <c r="D28373" s="65"/>
      <c r="E28373" s="65"/>
      <c r="F28373" s="65"/>
      <c r="G28373" s="145"/>
    </row>
    <row r="28374" spans="1:7">
      <c r="A28374" s="65"/>
      <c r="B28374" s="65"/>
      <c r="C28374" s="65"/>
      <c r="D28374" s="65"/>
      <c r="E28374" s="65"/>
      <c r="F28374" s="65"/>
      <c r="G28374" s="145"/>
    </row>
    <row r="28375" spans="1:7">
      <c r="A28375" s="65"/>
      <c r="B28375" s="65"/>
      <c r="C28375" s="65"/>
      <c r="D28375" s="65"/>
      <c r="E28375" s="65"/>
      <c r="F28375" s="65"/>
      <c r="G28375" s="145"/>
    </row>
    <row r="28376" spans="1:7">
      <c r="A28376" s="65"/>
      <c r="B28376" s="65"/>
      <c r="C28376" s="65"/>
      <c r="D28376" s="65"/>
      <c r="E28376" s="65"/>
      <c r="F28376" s="65"/>
      <c r="G28376" s="145"/>
    </row>
    <row r="28377" spans="1:7">
      <c r="A28377" s="65"/>
      <c r="B28377" s="65"/>
      <c r="C28377" s="65"/>
      <c r="D28377" s="65"/>
      <c r="E28377" s="65"/>
      <c r="F28377" s="65"/>
      <c r="G28377" s="145"/>
    </row>
    <row r="28378" spans="1:7">
      <c r="A28378" s="65"/>
      <c r="B28378" s="65"/>
      <c r="C28378" s="65"/>
      <c r="D28378" s="65"/>
      <c r="E28378" s="65"/>
      <c r="F28378" s="65"/>
      <c r="G28378" s="145"/>
    </row>
    <row r="28379" spans="1:7">
      <c r="A28379" s="65"/>
      <c r="B28379" s="65"/>
      <c r="C28379" s="65"/>
      <c r="D28379" s="65"/>
      <c r="E28379" s="65"/>
      <c r="F28379" s="65"/>
      <c r="G28379" s="145"/>
    </row>
    <row r="28380" spans="1:7">
      <c r="A28380" s="65"/>
      <c r="B28380" s="65"/>
      <c r="C28380" s="65"/>
      <c r="D28380" s="65"/>
      <c r="E28380" s="65"/>
      <c r="F28380" s="65"/>
      <c r="G28380" s="145"/>
    </row>
    <row r="28381" spans="1:7">
      <c r="A28381" s="65"/>
      <c r="B28381" s="65"/>
      <c r="C28381" s="65"/>
      <c r="D28381" s="65"/>
      <c r="E28381" s="65"/>
      <c r="F28381" s="65"/>
      <c r="G28381" s="145"/>
    </row>
    <row r="28382" spans="1:7">
      <c r="A28382" s="65"/>
      <c r="B28382" s="65"/>
      <c r="C28382" s="65"/>
      <c r="D28382" s="65"/>
      <c r="E28382" s="65"/>
      <c r="F28382" s="65"/>
      <c r="G28382" s="145"/>
    </row>
    <row r="28383" spans="1:7">
      <c r="A28383" s="65"/>
      <c r="B28383" s="65"/>
      <c r="C28383" s="65"/>
      <c r="D28383" s="65"/>
      <c r="E28383" s="65"/>
      <c r="F28383" s="65"/>
      <c r="G28383" s="145"/>
    </row>
    <row r="28384" spans="1:7">
      <c r="A28384" s="65"/>
      <c r="B28384" s="65"/>
      <c r="C28384" s="65"/>
      <c r="D28384" s="65"/>
      <c r="E28384" s="65"/>
      <c r="F28384" s="65"/>
      <c r="G28384" s="145"/>
    </row>
    <row r="28385" spans="1:7">
      <c r="A28385" s="65"/>
      <c r="B28385" s="65"/>
      <c r="C28385" s="65"/>
      <c r="D28385" s="65"/>
      <c r="E28385" s="65"/>
      <c r="F28385" s="65"/>
      <c r="G28385" s="145"/>
    </row>
    <row r="28386" spans="1:7">
      <c r="A28386" s="65"/>
      <c r="B28386" s="65"/>
      <c r="C28386" s="65"/>
      <c r="D28386" s="65"/>
      <c r="E28386" s="65"/>
      <c r="F28386" s="65"/>
      <c r="G28386" s="145"/>
    </row>
    <row r="28387" spans="1:7">
      <c r="A28387" s="65"/>
      <c r="B28387" s="65"/>
      <c r="C28387" s="65"/>
      <c r="D28387" s="65"/>
      <c r="E28387" s="65"/>
      <c r="F28387" s="65"/>
      <c r="G28387" s="145"/>
    </row>
    <row r="28388" spans="1:7">
      <c r="A28388" s="65"/>
      <c r="B28388" s="65"/>
      <c r="C28388" s="65"/>
      <c r="D28388" s="65"/>
      <c r="E28388" s="65"/>
      <c r="F28388" s="65"/>
      <c r="G28388" s="145"/>
    </row>
    <row r="28389" spans="1:7">
      <c r="A28389" s="65"/>
      <c r="B28389" s="65"/>
      <c r="C28389" s="65"/>
      <c r="D28389" s="65"/>
      <c r="E28389" s="65"/>
      <c r="F28389" s="65"/>
      <c r="G28389" s="145"/>
    </row>
    <row r="28390" spans="1:7">
      <c r="A28390" s="65"/>
      <c r="B28390" s="65"/>
      <c r="C28390" s="65"/>
      <c r="D28390" s="65"/>
      <c r="E28390" s="65"/>
      <c r="F28390" s="65"/>
      <c r="G28390" s="145"/>
    </row>
    <row r="28391" spans="1:7">
      <c r="A28391" s="65"/>
      <c r="B28391" s="65"/>
      <c r="C28391" s="65"/>
      <c r="D28391" s="65"/>
      <c r="E28391" s="65"/>
      <c r="F28391" s="65"/>
      <c r="G28391" s="145"/>
    </row>
    <row r="28392" spans="1:7">
      <c r="A28392" s="65"/>
      <c r="B28392" s="65"/>
      <c r="C28392" s="65"/>
      <c r="D28392" s="65"/>
      <c r="E28392" s="65"/>
      <c r="F28392" s="65"/>
      <c r="G28392" s="145"/>
    </row>
    <row r="28393" spans="1:7">
      <c r="A28393" s="65"/>
      <c r="B28393" s="65"/>
      <c r="C28393" s="65"/>
      <c r="D28393" s="65"/>
      <c r="E28393" s="65"/>
      <c r="F28393" s="65"/>
      <c r="G28393" s="145"/>
    </row>
    <row r="28394" spans="1:7">
      <c r="A28394" s="65"/>
      <c r="B28394" s="65"/>
      <c r="C28394" s="65"/>
      <c r="D28394" s="65"/>
      <c r="E28394" s="65"/>
      <c r="F28394" s="65"/>
      <c r="G28394" s="145"/>
    </row>
    <row r="28395" spans="1:7">
      <c r="A28395" s="65"/>
      <c r="B28395" s="65"/>
      <c r="C28395" s="65"/>
      <c r="D28395" s="65"/>
      <c r="E28395" s="65"/>
      <c r="F28395" s="65"/>
      <c r="G28395" s="145"/>
    </row>
    <row r="28396" spans="1:7">
      <c r="A28396" s="65"/>
      <c r="B28396" s="65"/>
      <c r="C28396" s="65"/>
      <c r="D28396" s="65"/>
      <c r="E28396" s="65"/>
      <c r="F28396" s="65"/>
      <c r="G28396" s="145"/>
    </row>
    <row r="28397" spans="1:7">
      <c r="A28397" s="65"/>
      <c r="B28397" s="65"/>
      <c r="C28397" s="65"/>
      <c r="D28397" s="65"/>
      <c r="E28397" s="65"/>
      <c r="F28397" s="65"/>
      <c r="G28397" s="145"/>
    </row>
    <row r="28398" spans="1:7">
      <c r="A28398" s="65"/>
      <c r="B28398" s="65"/>
      <c r="C28398" s="65"/>
      <c r="D28398" s="65"/>
      <c r="E28398" s="65"/>
      <c r="F28398" s="65"/>
      <c r="G28398" s="145"/>
    </row>
    <row r="28399" spans="1:7">
      <c r="A28399" s="65"/>
      <c r="B28399" s="65"/>
      <c r="C28399" s="65"/>
      <c r="D28399" s="65"/>
      <c r="E28399" s="65"/>
      <c r="F28399" s="65"/>
      <c r="G28399" s="145"/>
    </row>
    <row r="28400" spans="1:7">
      <c r="A28400" s="65"/>
      <c r="B28400" s="65"/>
      <c r="C28400" s="65"/>
      <c r="D28400" s="65"/>
      <c r="E28400" s="65"/>
      <c r="F28400" s="65"/>
      <c r="G28400" s="145"/>
    </row>
    <row r="28401" spans="1:7">
      <c r="A28401" s="65"/>
      <c r="B28401" s="65"/>
      <c r="C28401" s="65"/>
      <c r="D28401" s="65"/>
      <c r="E28401" s="65"/>
      <c r="F28401" s="65"/>
      <c r="G28401" s="145"/>
    </row>
    <row r="28402" spans="1:7">
      <c r="A28402" s="65"/>
      <c r="B28402" s="65"/>
      <c r="C28402" s="65"/>
      <c r="D28402" s="65"/>
      <c r="E28402" s="65"/>
      <c r="F28402" s="65"/>
      <c r="G28402" s="145"/>
    </row>
    <row r="28403" spans="1:7">
      <c r="A28403" s="65"/>
      <c r="B28403" s="65"/>
      <c r="C28403" s="65"/>
      <c r="D28403" s="65"/>
      <c r="E28403" s="65"/>
      <c r="F28403" s="65"/>
      <c r="G28403" s="145"/>
    </row>
    <row r="28404" spans="1:7">
      <c r="A28404" s="65"/>
      <c r="B28404" s="65"/>
      <c r="C28404" s="65"/>
      <c r="D28404" s="65"/>
      <c r="E28404" s="65"/>
      <c r="F28404" s="65"/>
      <c r="G28404" s="145"/>
    </row>
    <row r="28405" spans="1:7">
      <c r="A28405" s="65"/>
      <c r="B28405" s="65"/>
      <c r="C28405" s="65"/>
      <c r="D28405" s="65"/>
      <c r="E28405" s="65"/>
      <c r="F28405" s="65"/>
      <c r="G28405" s="145"/>
    </row>
    <row r="28406" spans="1:7">
      <c r="A28406" s="65"/>
      <c r="B28406" s="65"/>
      <c r="C28406" s="65"/>
      <c r="D28406" s="65"/>
      <c r="E28406" s="65"/>
      <c r="F28406" s="65"/>
      <c r="G28406" s="145"/>
    </row>
    <row r="28407" spans="1:7">
      <c r="A28407" s="65"/>
      <c r="B28407" s="65"/>
      <c r="C28407" s="65"/>
      <c r="D28407" s="65"/>
      <c r="E28407" s="65"/>
      <c r="F28407" s="65"/>
      <c r="G28407" s="145"/>
    </row>
    <row r="28408" spans="1:7">
      <c r="A28408" s="65"/>
      <c r="B28408" s="65"/>
      <c r="C28408" s="65"/>
      <c r="D28408" s="65"/>
      <c r="E28408" s="65"/>
      <c r="F28408" s="65"/>
      <c r="G28408" s="145"/>
    </row>
    <row r="28409" spans="1:7">
      <c r="A28409" s="65"/>
      <c r="B28409" s="65"/>
      <c r="C28409" s="65"/>
      <c r="D28409" s="65"/>
      <c r="E28409" s="65"/>
      <c r="F28409" s="65"/>
      <c r="G28409" s="145"/>
    </row>
    <row r="28410" spans="1:7">
      <c r="A28410" s="65"/>
      <c r="B28410" s="65"/>
      <c r="C28410" s="65"/>
      <c r="D28410" s="65"/>
      <c r="E28410" s="65"/>
      <c r="F28410" s="65"/>
      <c r="G28410" s="145"/>
    </row>
    <row r="28411" spans="1:7">
      <c r="A28411" s="65"/>
      <c r="B28411" s="65"/>
      <c r="C28411" s="65"/>
      <c r="D28411" s="65"/>
      <c r="E28411" s="65"/>
      <c r="F28411" s="65"/>
      <c r="G28411" s="145"/>
    </row>
    <row r="28412" spans="1:7">
      <c r="A28412" s="65"/>
      <c r="B28412" s="65"/>
      <c r="C28412" s="65"/>
      <c r="D28412" s="65"/>
      <c r="E28412" s="65"/>
      <c r="F28412" s="65"/>
      <c r="G28412" s="145"/>
    </row>
    <row r="28413" spans="1:7">
      <c r="A28413" s="65"/>
      <c r="B28413" s="65"/>
      <c r="C28413" s="65"/>
      <c r="D28413" s="65"/>
      <c r="E28413" s="65"/>
      <c r="F28413" s="65"/>
      <c r="G28413" s="145"/>
    </row>
    <row r="28414" spans="1:7">
      <c r="A28414" s="65"/>
      <c r="B28414" s="65"/>
      <c r="C28414" s="65"/>
      <c r="D28414" s="65"/>
      <c r="E28414" s="65"/>
      <c r="F28414" s="65"/>
      <c r="G28414" s="145"/>
    </row>
    <row r="28415" spans="1:7">
      <c r="A28415" s="65"/>
      <c r="B28415" s="65"/>
      <c r="C28415" s="65"/>
      <c r="D28415" s="65"/>
      <c r="E28415" s="65"/>
      <c r="F28415" s="65"/>
      <c r="G28415" s="145"/>
    </row>
    <row r="28416" spans="1:7">
      <c r="A28416" s="65"/>
      <c r="B28416" s="65"/>
      <c r="C28416" s="65"/>
      <c r="D28416" s="65"/>
      <c r="E28416" s="65"/>
      <c r="F28416" s="65"/>
      <c r="G28416" s="145"/>
    </row>
    <row r="28417" spans="1:7">
      <c r="A28417" s="65"/>
      <c r="B28417" s="65"/>
      <c r="C28417" s="65"/>
      <c r="D28417" s="65"/>
      <c r="E28417" s="65"/>
      <c r="F28417" s="65"/>
      <c r="G28417" s="145"/>
    </row>
    <row r="28418" spans="1:7">
      <c r="A28418" s="65"/>
      <c r="B28418" s="65"/>
      <c r="C28418" s="65"/>
      <c r="D28418" s="65"/>
      <c r="E28418" s="65"/>
      <c r="F28418" s="65"/>
      <c r="G28418" s="145"/>
    </row>
    <row r="28419" spans="1:7">
      <c r="A28419" s="65"/>
      <c r="B28419" s="65"/>
      <c r="C28419" s="65"/>
      <c r="D28419" s="65"/>
      <c r="E28419" s="65"/>
      <c r="F28419" s="65"/>
      <c r="G28419" s="145"/>
    </row>
    <row r="28420" spans="1:7">
      <c r="A28420" s="65"/>
      <c r="B28420" s="65"/>
      <c r="C28420" s="65"/>
      <c r="D28420" s="65"/>
      <c r="E28420" s="65"/>
      <c r="F28420" s="65"/>
      <c r="G28420" s="145"/>
    </row>
    <row r="28421" spans="1:7">
      <c r="A28421" s="65"/>
      <c r="B28421" s="65"/>
      <c r="C28421" s="65"/>
      <c r="D28421" s="65"/>
      <c r="E28421" s="65"/>
      <c r="F28421" s="65"/>
      <c r="G28421" s="145"/>
    </row>
    <row r="28422" spans="1:7">
      <c r="A28422" s="65"/>
      <c r="B28422" s="65"/>
      <c r="C28422" s="65"/>
      <c r="D28422" s="65"/>
      <c r="E28422" s="65"/>
      <c r="F28422" s="65"/>
      <c r="G28422" s="145"/>
    </row>
    <row r="28423" spans="1:7">
      <c r="A28423" s="65"/>
      <c r="B28423" s="65"/>
      <c r="C28423" s="65"/>
      <c r="D28423" s="65"/>
      <c r="E28423" s="65"/>
      <c r="F28423" s="65"/>
      <c r="G28423" s="145"/>
    </row>
    <row r="28424" spans="1:7">
      <c r="A28424" s="65"/>
      <c r="B28424" s="65"/>
      <c r="C28424" s="65"/>
      <c r="D28424" s="65"/>
      <c r="E28424" s="65"/>
      <c r="F28424" s="65"/>
      <c r="G28424" s="145"/>
    </row>
    <row r="28425" spans="1:7">
      <c r="A28425" s="65"/>
      <c r="B28425" s="65"/>
      <c r="C28425" s="65"/>
      <c r="D28425" s="65"/>
      <c r="E28425" s="65"/>
      <c r="F28425" s="65"/>
      <c r="G28425" s="145"/>
    </row>
    <row r="28426" spans="1:7">
      <c r="A28426" s="65"/>
      <c r="B28426" s="65"/>
      <c r="C28426" s="65"/>
      <c r="D28426" s="65"/>
      <c r="E28426" s="65"/>
      <c r="F28426" s="65"/>
      <c r="G28426" s="145"/>
    </row>
    <row r="28427" spans="1:7">
      <c r="A28427" s="65"/>
      <c r="B28427" s="65"/>
      <c r="C28427" s="65"/>
      <c r="D28427" s="65"/>
      <c r="E28427" s="65"/>
      <c r="F28427" s="65"/>
      <c r="G28427" s="145"/>
    </row>
    <row r="28428" spans="1:7">
      <c r="A28428" s="65"/>
      <c r="B28428" s="65"/>
      <c r="C28428" s="65"/>
      <c r="D28428" s="65"/>
      <c r="E28428" s="65"/>
      <c r="F28428" s="65"/>
      <c r="G28428" s="145"/>
    </row>
    <row r="28429" spans="1:7">
      <c r="A28429" s="65"/>
      <c r="B28429" s="65"/>
      <c r="C28429" s="65"/>
      <c r="D28429" s="65"/>
      <c r="E28429" s="65"/>
      <c r="F28429" s="65"/>
      <c r="G28429" s="145"/>
    </row>
    <row r="28430" spans="1:7">
      <c r="A28430" s="65"/>
      <c r="B28430" s="65"/>
      <c r="C28430" s="65"/>
      <c r="D28430" s="65"/>
      <c r="E28430" s="65"/>
      <c r="F28430" s="65"/>
      <c r="G28430" s="145"/>
    </row>
    <row r="28431" spans="1:7">
      <c r="A28431" s="65"/>
      <c r="B28431" s="65"/>
      <c r="C28431" s="65"/>
      <c r="D28431" s="65"/>
      <c r="E28431" s="65"/>
      <c r="F28431" s="65"/>
      <c r="G28431" s="145"/>
    </row>
    <row r="28432" spans="1:7">
      <c r="A28432" s="65"/>
      <c r="B28432" s="65"/>
      <c r="C28432" s="65"/>
      <c r="D28432" s="65"/>
      <c r="E28432" s="65"/>
      <c r="F28432" s="65"/>
      <c r="G28432" s="145"/>
    </row>
    <row r="28433" spans="1:7">
      <c r="A28433" s="65"/>
      <c r="B28433" s="65"/>
      <c r="C28433" s="65"/>
      <c r="D28433" s="65"/>
      <c r="E28433" s="65"/>
      <c r="F28433" s="65"/>
      <c r="G28433" s="145"/>
    </row>
    <row r="28434" spans="1:7">
      <c r="A28434" s="65"/>
      <c r="B28434" s="65"/>
      <c r="C28434" s="65"/>
      <c r="D28434" s="65"/>
      <c r="E28434" s="65"/>
      <c r="F28434" s="65"/>
      <c r="G28434" s="145"/>
    </row>
    <row r="28435" spans="1:7">
      <c r="A28435" s="65"/>
      <c r="B28435" s="65"/>
      <c r="C28435" s="65"/>
      <c r="D28435" s="65"/>
      <c r="E28435" s="65"/>
      <c r="F28435" s="65"/>
      <c r="G28435" s="145"/>
    </row>
    <row r="28436" spans="1:7">
      <c r="A28436" s="65"/>
      <c r="B28436" s="65"/>
      <c r="C28436" s="65"/>
      <c r="D28436" s="65"/>
      <c r="E28436" s="65"/>
      <c r="F28436" s="65"/>
      <c r="G28436" s="145"/>
    </row>
    <row r="28437" spans="1:7">
      <c r="A28437" s="65"/>
      <c r="B28437" s="65"/>
      <c r="C28437" s="65"/>
      <c r="D28437" s="65"/>
      <c r="E28437" s="65"/>
      <c r="F28437" s="65"/>
      <c r="G28437" s="145"/>
    </row>
    <row r="28438" spans="1:7">
      <c r="A28438" s="65"/>
      <c r="B28438" s="65"/>
      <c r="C28438" s="65"/>
      <c r="D28438" s="65"/>
      <c r="E28438" s="65"/>
      <c r="F28438" s="65"/>
      <c r="G28438" s="145"/>
    </row>
    <row r="28439" spans="1:7">
      <c r="A28439" s="65"/>
      <c r="B28439" s="65"/>
      <c r="C28439" s="65"/>
      <c r="D28439" s="65"/>
      <c r="E28439" s="65"/>
      <c r="F28439" s="65"/>
      <c r="G28439" s="145"/>
    </row>
    <row r="28440" spans="1:7">
      <c r="A28440" s="65"/>
      <c r="B28440" s="65"/>
      <c r="C28440" s="65"/>
      <c r="D28440" s="65"/>
      <c r="E28440" s="65"/>
      <c r="F28440" s="65"/>
      <c r="G28440" s="145"/>
    </row>
    <row r="28441" spans="1:7">
      <c r="A28441" s="65"/>
      <c r="B28441" s="65"/>
      <c r="C28441" s="65"/>
      <c r="D28441" s="65"/>
      <c r="E28441" s="65"/>
      <c r="F28441" s="65"/>
      <c r="G28441" s="145"/>
    </row>
    <row r="28442" spans="1:7">
      <c r="A28442" s="65"/>
      <c r="B28442" s="65"/>
      <c r="C28442" s="65"/>
      <c r="D28442" s="65"/>
      <c r="E28442" s="65"/>
      <c r="F28442" s="65"/>
      <c r="G28442" s="145"/>
    </row>
    <row r="28443" spans="1:7">
      <c r="A28443" s="65"/>
      <c r="B28443" s="65"/>
      <c r="C28443" s="65"/>
      <c r="D28443" s="65"/>
      <c r="E28443" s="65"/>
      <c r="F28443" s="65"/>
      <c r="G28443" s="145"/>
    </row>
    <row r="28444" spans="1:7">
      <c r="A28444" s="65"/>
      <c r="B28444" s="65"/>
      <c r="C28444" s="65"/>
      <c r="D28444" s="65"/>
      <c r="E28444" s="65"/>
      <c r="F28444" s="65"/>
      <c r="G28444" s="145"/>
    </row>
    <row r="28445" spans="1:7">
      <c r="A28445" s="65"/>
      <c r="B28445" s="65"/>
      <c r="C28445" s="65"/>
      <c r="D28445" s="65"/>
      <c r="E28445" s="65"/>
      <c r="F28445" s="65"/>
      <c r="G28445" s="145"/>
    </row>
    <row r="28446" spans="1:7">
      <c r="A28446" s="65"/>
      <c r="B28446" s="65"/>
      <c r="C28446" s="65"/>
      <c r="D28446" s="65"/>
      <c r="E28446" s="65"/>
      <c r="F28446" s="65"/>
      <c r="G28446" s="145"/>
    </row>
    <row r="28447" spans="1:7">
      <c r="A28447" s="65"/>
      <c r="B28447" s="65"/>
      <c r="C28447" s="65"/>
      <c r="D28447" s="65"/>
      <c r="E28447" s="65"/>
      <c r="F28447" s="65"/>
      <c r="G28447" s="145"/>
    </row>
    <row r="28448" spans="1:7">
      <c r="A28448" s="65"/>
      <c r="B28448" s="65"/>
      <c r="C28448" s="65"/>
      <c r="D28448" s="65"/>
      <c r="E28448" s="65"/>
      <c r="F28448" s="65"/>
      <c r="G28448" s="145"/>
    </row>
    <row r="28449" spans="1:7">
      <c r="A28449" s="65"/>
      <c r="B28449" s="65"/>
      <c r="C28449" s="65"/>
      <c r="D28449" s="65"/>
      <c r="E28449" s="65"/>
      <c r="F28449" s="65"/>
      <c r="G28449" s="145"/>
    </row>
    <row r="28450" spans="1:7">
      <c r="A28450" s="65"/>
      <c r="B28450" s="65"/>
      <c r="C28450" s="65"/>
      <c r="D28450" s="65"/>
      <c r="E28450" s="65"/>
      <c r="F28450" s="65"/>
      <c r="G28450" s="145"/>
    </row>
    <row r="28451" spans="1:7">
      <c r="A28451" s="65"/>
      <c r="B28451" s="65"/>
      <c r="C28451" s="65"/>
      <c r="D28451" s="65"/>
      <c r="E28451" s="65"/>
      <c r="F28451" s="65"/>
      <c r="G28451" s="145"/>
    </row>
    <row r="28452" spans="1:7">
      <c r="A28452" s="65"/>
      <c r="B28452" s="65"/>
      <c r="C28452" s="65"/>
      <c r="D28452" s="65"/>
      <c r="E28452" s="65"/>
      <c r="F28452" s="65"/>
      <c r="G28452" s="145"/>
    </row>
    <row r="28453" spans="1:7">
      <c r="A28453" s="65"/>
      <c r="B28453" s="65"/>
      <c r="C28453" s="65"/>
      <c r="D28453" s="65"/>
      <c r="E28453" s="65"/>
      <c r="F28453" s="65"/>
      <c r="G28453" s="145"/>
    </row>
    <row r="28454" spans="1:7">
      <c r="A28454" s="65"/>
      <c r="B28454" s="65"/>
      <c r="C28454" s="65"/>
      <c r="D28454" s="65"/>
      <c r="E28454" s="65"/>
      <c r="F28454" s="65"/>
      <c r="G28454" s="145"/>
    </row>
    <row r="28455" spans="1:7">
      <c r="A28455" s="65"/>
      <c r="B28455" s="65"/>
      <c r="C28455" s="65"/>
      <c r="D28455" s="65"/>
      <c r="E28455" s="65"/>
      <c r="F28455" s="65"/>
      <c r="G28455" s="145"/>
    </row>
    <row r="28456" spans="1:7">
      <c r="A28456" s="65"/>
      <c r="B28456" s="65"/>
      <c r="C28456" s="65"/>
      <c r="D28456" s="65"/>
      <c r="E28456" s="65"/>
      <c r="F28456" s="65"/>
      <c r="G28456" s="145"/>
    </row>
    <row r="28457" spans="1:7">
      <c r="A28457" s="65"/>
      <c r="B28457" s="65"/>
      <c r="C28457" s="65"/>
      <c r="D28457" s="65"/>
      <c r="E28457" s="65"/>
      <c r="F28457" s="65"/>
      <c r="G28457" s="145"/>
    </row>
    <row r="28458" spans="1:7">
      <c r="A28458" s="65"/>
      <c r="B28458" s="65"/>
      <c r="C28458" s="65"/>
      <c r="D28458" s="65"/>
      <c r="E28458" s="65"/>
      <c r="F28458" s="65"/>
      <c r="G28458" s="145"/>
    </row>
    <row r="28459" spans="1:7">
      <c r="A28459" s="65"/>
      <c r="B28459" s="65"/>
      <c r="C28459" s="65"/>
      <c r="D28459" s="65"/>
      <c r="E28459" s="65"/>
      <c r="F28459" s="65"/>
      <c r="G28459" s="145"/>
    </row>
    <row r="28460" spans="1:7">
      <c r="A28460" s="65"/>
      <c r="B28460" s="65"/>
      <c r="C28460" s="65"/>
      <c r="D28460" s="65"/>
      <c r="E28460" s="65"/>
      <c r="F28460" s="65"/>
      <c r="G28460" s="145"/>
    </row>
    <row r="28461" spans="1:7">
      <c r="A28461" s="65"/>
      <c r="B28461" s="65"/>
      <c r="C28461" s="65"/>
      <c r="D28461" s="65"/>
      <c r="E28461" s="65"/>
      <c r="F28461" s="65"/>
      <c r="G28461" s="145"/>
    </row>
    <row r="28462" spans="1:7">
      <c r="A28462" s="65"/>
      <c r="B28462" s="65"/>
      <c r="C28462" s="65"/>
      <c r="D28462" s="65"/>
      <c r="E28462" s="65"/>
      <c r="F28462" s="65"/>
      <c r="G28462" s="145"/>
    </row>
    <row r="28463" spans="1:7">
      <c r="A28463" s="65"/>
      <c r="B28463" s="65"/>
      <c r="C28463" s="65"/>
      <c r="D28463" s="65"/>
      <c r="E28463" s="65"/>
      <c r="F28463" s="65"/>
      <c r="G28463" s="145"/>
    </row>
    <row r="28464" spans="1:7">
      <c r="A28464" s="65"/>
      <c r="B28464" s="65"/>
      <c r="C28464" s="65"/>
      <c r="D28464" s="65"/>
      <c r="E28464" s="65"/>
      <c r="F28464" s="65"/>
      <c r="G28464" s="145"/>
    </row>
    <row r="28465" spans="1:7">
      <c r="A28465" s="65"/>
      <c r="B28465" s="65"/>
      <c r="C28465" s="65"/>
      <c r="D28465" s="65"/>
      <c r="E28465" s="65"/>
      <c r="F28465" s="65"/>
      <c r="G28465" s="145"/>
    </row>
    <row r="28466" spans="1:7">
      <c r="A28466" s="65"/>
      <c r="B28466" s="65"/>
      <c r="C28466" s="65"/>
      <c r="D28466" s="65"/>
      <c r="E28466" s="65"/>
      <c r="F28466" s="65"/>
      <c r="G28466" s="145"/>
    </row>
    <row r="28467" spans="1:7">
      <c r="A28467" s="65"/>
      <c r="B28467" s="65"/>
      <c r="C28467" s="65"/>
      <c r="D28467" s="65"/>
      <c r="E28467" s="65"/>
      <c r="F28467" s="65"/>
      <c r="G28467" s="145"/>
    </row>
    <row r="28468" spans="1:7">
      <c r="A28468" s="65"/>
      <c r="B28468" s="65"/>
      <c r="C28468" s="65"/>
      <c r="D28468" s="65"/>
      <c r="E28468" s="65"/>
      <c r="F28468" s="65"/>
      <c r="G28468" s="145"/>
    </row>
    <row r="28469" spans="1:7">
      <c r="A28469" s="65"/>
      <c r="B28469" s="65"/>
      <c r="C28469" s="65"/>
      <c r="D28469" s="65"/>
      <c r="E28469" s="65"/>
      <c r="F28469" s="65"/>
      <c r="G28469" s="145"/>
    </row>
    <row r="28470" spans="1:7">
      <c r="A28470" s="65"/>
      <c r="B28470" s="65"/>
      <c r="C28470" s="65"/>
      <c r="D28470" s="65"/>
      <c r="E28470" s="65"/>
      <c r="F28470" s="65"/>
      <c r="G28470" s="145"/>
    </row>
    <row r="28471" spans="1:7">
      <c r="A28471" s="65"/>
      <c r="B28471" s="65"/>
      <c r="C28471" s="65"/>
      <c r="D28471" s="65"/>
      <c r="E28471" s="65"/>
      <c r="F28471" s="65"/>
      <c r="G28471" s="145"/>
    </row>
    <row r="28472" spans="1:7">
      <c r="A28472" s="65"/>
      <c r="B28472" s="65"/>
      <c r="C28472" s="65"/>
      <c r="D28472" s="65"/>
      <c r="E28472" s="65"/>
      <c r="F28472" s="65"/>
      <c r="G28472" s="145"/>
    </row>
    <row r="28473" spans="1:7">
      <c r="A28473" s="65"/>
      <c r="B28473" s="65"/>
      <c r="C28473" s="65"/>
      <c r="D28473" s="65"/>
      <c r="E28473" s="65"/>
      <c r="F28473" s="65"/>
      <c r="G28473" s="145"/>
    </row>
    <row r="28474" spans="1:7">
      <c r="A28474" s="65"/>
      <c r="B28474" s="65"/>
      <c r="C28474" s="65"/>
      <c r="D28474" s="65"/>
      <c r="E28474" s="65"/>
      <c r="F28474" s="65"/>
      <c r="G28474" s="145"/>
    </row>
    <row r="28475" spans="1:7">
      <c r="A28475" s="65"/>
      <c r="B28475" s="65"/>
      <c r="C28475" s="65"/>
      <c r="D28475" s="65"/>
      <c r="E28475" s="65"/>
      <c r="F28475" s="65"/>
      <c r="G28475" s="145"/>
    </row>
    <row r="28476" spans="1:7">
      <c r="A28476" s="65"/>
      <c r="B28476" s="65"/>
      <c r="C28476" s="65"/>
      <c r="D28476" s="65"/>
      <c r="E28476" s="65"/>
      <c r="F28476" s="65"/>
      <c r="G28476" s="145"/>
    </row>
    <row r="28477" spans="1:7">
      <c r="A28477" s="65"/>
      <c r="B28477" s="65"/>
      <c r="C28477" s="65"/>
      <c r="D28477" s="65"/>
      <c r="E28477" s="65"/>
      <c r="F28477" s="65"/>
      <c r="G28477" s="145"/>
    </row>
    <row r="28478" spans="1:7">
      <c r="A28478" s="65"/>
      <c r="B28478" s="65"/>
      <c r="C28478" s="65"/>
      <c r="D28478" s="65"/>
      <c r="E28478" s="65"/>
      <c r="F28478" s="65"/>
      <c r="G28478" s="145"/>
    </row>
    <row r="28479" spans="1:7">
      <c r="A28479" s="65"/>
      <c r="B28479" s="65"/>
      <c r="C28479" s="65"/>
      <c r="D28479" s="65"/>
      <c r="E28479" s="65"/>
      <c r="F28479" s="65"/>
      <c r="G28479" s="145"/>
    </row>
    <row r="28480" spans="1:7">
      <c r="A28480" s="65"/>
      <c r="B28480" s="65"/>
      <c r="C28480" s="65"/>
      <c r="D28480" s="65"/>
      <c r="E28480" s="65"/>
      <c r="F28480" s="65"/>
      <c r="G28480" s="145"/>
    </row>
    <row r="28481" spans="1:7">
      <c r="A28481" s="65"/>
      <c r="B28481" s="65"/>
      <c r="C28481" s="65"/>
      <c r="D28481" s="65"/>
      <c r="E28481" s="65"/>
      <c r="F28481" s="65"/>
      <c r="G28481" s="145"/>
    </row>
    <row r="28482" spans="1:7">
      <c r="A28482" s="65"/>
      <c r="B28482" s="65"/>
      <c r="C28482" s="65"/>
      <c r="D28482" s="65"/>
      <c r="E28482" s="65"/>
      <c r="F28482" s="65"/>
      <c r="G28482" s="145"/>
    </row>
    <row r="28483" spans="1:7">
      <c r="A28483" s="65"/>
      <c r="B28483" s="65"/>
      <c r="C28483" s="65"/>
      <c r="D28483" s="65"/>
      <c r="E28483" s="65"/>
      <c r="F28483" s="65"/>
      <c r="G28483" s="145"/>
    </row>
    <row r="28484" spans="1:7">
      <c r="A28484" s="65"/>
      <c r="B28484" s="65"/>
      <c r="C28484" s="65"/>
      <c r="D28484" s="65"/>
      <c r="E28484" s="65"/>
      <c r="F28484" s="65"/>
      <c r="G28484" s="145"/>
    </row>
    <row r="28485" spans="1:7">
      <c r="A28485" s="65"/>
      <c r="B28485" s="65"/>
      <c r="C28485" s="65"/>
      <c r="D28485" s="65"/>
      <c r="E28485" s="65"/>
      <c r="F28485" s="65"/>
      <c r="G28485" s="145"/>
    </row>
    <row r="28486" spans="1:7">
      <c r="A28486" s="65"/>
      <c r="B28486" s="65"/>
      <c r="C28486" s="65"/>
      <c r="D28486" s="65"/>
      <c r="E28486" s="65"/>
      <c r="F28486" s="65"/>
      <c r="G28486" s="145"/>
    </row>
    <row r="28487" spans="1:7">
      <c r="A28487" s="65"/>
      <c r="B28487" s="65"/>
      <c r="C28487" s="65"/>
      <c r="D28487" s="65"/>
      <c r="E28487" s="65"/>
      <c r="F28487" s="65"/>
      <c r="G28487" s="145"/>
    </row>
    <row r="28488" spans="1:7">
      <c r="A28488" s="65"/>
      <c r="B28488" s="65"/>
      <c r="C28488" s="65"/>
      <c r="D28488" s="65"/>
      <c r="E28488" s="65"/>
      <c r="F28488" s="65"/>
      <c r="G28488" s="145"/>
    </row>
    <row r="28489" spans="1:7">
      <c r="A28489" s="65"/>
      <c r="B28489" s="65"/>
      <c r="C28489" s="65"/>
      <c r="D28489" s="65"/>
      <c r="E28489" s="65"/>
      <c r="F28489" s="65"/>
      <c r="G28489" s="145"/>
    </row>
    <row r="28490" spans="1:7">
      <c r="A28490" s="65"/>
      <c r="B28490" s="65"/>
      <c r="C28490" s="65"/>
      <c r="D28490" s="65"/>
      <c r="E28490" s="65"/>
      <c r="F28490" s="65"/>
      <c r="G28490" s="145"/>
    </row>
    <row r="28491" spans="1:7">
      <c r="A28491" s="65"/>
      <c r="B28491" s="65"/>
      <c r="C28491" s="65"/>
      <c r="D28491" s="65"/>
      <c r="E28491" s="65"/>
      <c r="F28491" s="65"/>
      <c r="G28491" s="145"/>
    </row>
    <row r="28492" spans="1:7">
      <c r="A28492" s="65"/>
      <c r="B28492" s="65"/>
      <c r="C28492" s="65"/>
      <c r="D28492" s="65"/>
      <c r="E28492" s="65"/>
      <c r="F28492" s="65"/>
      <c r="G28492" s="145"/>
    </row>
    <row r="28493" spans="1:7">
      <c r="A28493" s="65"/>
      <c r="B28493" s="65"/>
      <c r="C28493" s="65"/>
      <c r="D28493" s="65"/>
      <c r="E28493" s="65"/>
      <c r="F28493" s="65"/>
      <c r="G28493" s="145"/>
    </row>
    <row r="28494" spans="1:7">
      <c r="A28494" s="65"/>
      <c r="B28494" s="65"/>
      <c r="C28494" s="65"/>
      <c r="D28494" s="65"/>
      <c r="E28494" s="65"/>
      <c r="F28494" s="65"/>
      <c r="G28494" s="145"/>
    </row>
    <row r="28495" spans="1:7">
      <c r="A28495" s="65"/>
      <c r="B28495" s="65"/>
      <c r="C28495" s="65"/>
      <c r="D28495" s="65"/>
      <c r="E28495" s="65"/>
      <c r="F28495" s="65"/>
      <c r="G28495" s="145"/>
    </row>
    <row r="28496" spans="1:7">
      <c r="A28496" s="65"/>
      <c r="B28496" s="65"/>
      <c r="C28496" s="65"/>
      <c r="D28496" s="65"/>
      <c r="E28496" s="65"/>
      <c r="F28496" s="65"/>
      <c r="G28496" s="145"/>
    </row>
    <row r="28497" spans="1:7">
      <c r="A28497" s="65"/>
      <c r="B28497" s="65"/>
      <c r="C28497" s="65"/>
      <c r="D28497" s="65"/>
      <c r="E28497" s="65"/>
      <c r="F28497" s="65"/>
      <c r="G28497" s="145"/>
    </row>
    <row r="28498" spans="1:7">
      <c r="A28498" s="65"/>
      <c r="B28498" s="65"/>
      <c r="C28498" s="65"/>
      <c r="D28498" s="65"/>
      <c r="E28498" s="65"/>
      <c r="F28498" s="65"/>
      <c r="G28498" s="145"/>
    </row>
    <row r="28499" spans="1:7">
      <c r="A28499" s="65"/>
      <c r="B28499" s="65"/>
      <c r="C28499" s="65"/>
      <c r="D28499" s="65"/>
      <c r="E28499" s="65"/>
      <c r="F28499" s="65"/>
      <c r="G28499" s="145"/>
    </row>
    <row r="28500" spans="1:7">
      <c r="A28500" s="65"/>
      <c r="B28500" s="65"/>
      <c r="C28500" s="65"/>
      <c r="D28500" s="65"/>
      <c r="E28500" s="65"/>
      <c r="F28500" s="65"/>
      <c r="G28500" s="145"/>
    </row>
    <row r="28501" spans="1:7">
      <c r="A28501" s="65"/>
      <c r="B28501" s="65"/>
      <c r="C28501" s="65"/>
      <c r="D28501" s="65"/>
      <c r="E28501" s="65"/>
      <c r="F28501" s="65"/>
      <c r="G28501" s="145"/>
    </row>
    <row r="28502" spans="1:7">
      <c r="A28502" s="65"/>
      <c r="B28502" s="65"/>
      <c r="C28502" s="65"/>
      <c r="D28502" s="65"/>
      <c r="E28502" s="65"/>
      <c r="F28502" s="65"/>
      <c r="G28502" s="145"/>
    </row>
    <row r="28503" spans="1:7">
      <c r="A28503" s="65"/>
      <c r="B28503" s="65"/>
      <c r="C28503" s="65"/>
      <c r="D28503" s="65"/>
      <c r="E28503" s="65"/>
      <c r="F28503" s="65"/>
      <c r="G28503" s="145"/>
    </row>
    <row r="28504" spans="1:7">
      <c r="A28504" s="65"/>
      <c r="B28504" s="65"/>
      <c r="C28504" s="65"/>
      <c r="D28504" s="65"/>
      <c r="E28504" s="65"/>
      <c r="F28504" s="65"/>
      <c r="G28504" s="145"/>
    </row>
    <row r="28505" spans="1:7">
      <c r="A28505" s="65"/>
      <c r="B28505" s="65"/>
      <c r="C28505" s="65"/>
      <c r="D28505" s="65"/>
      <c r="E28505" s="65"/>
      <c r="F28505" s="65"/>
      <c r="G28505" s="145"/>
    </row>
    <row r="28506" spans="1:7">
      <c r="A28506" s="65"/>
      <c r="B28506" s="65"/>
      <c r="C28506" s="65"/>
      <c r="D28506" s="65"/>
      <c r="E28506" s="65"/>
      <c r="F28506" s="65"/>
      <c r="G28506" s="145"/>
    </row>
    <row r="28507" spans="1:7">
      <c r="A28507" s="65"/>
      <c r="B28507" s="65"/>
      <c r="C28507" s="65"/>
      <c r="D28507" s="65"/>
      <c r="E28507" s="65"/>
      <c r="F28507" s="65"/>
      <c r="G28507" s="145"/>
    </row>
    <row r="28508" spans="1:7">
      <c r="A28508" s="65"/>
      <c r="B28508" s="65"/>
      <c r="C28508" s="65"/>
      <c r="D28508" s="65"/>
      <c r="E28508" s="65"/>
      <c r="F28508" s="65"/>
      <c r="G28508" s="145"/>
    </row>
    <row r="28509" spans="1:7">
      <c r="A28509" s="65"/>
      <c r="B28509" s="65"/>
      <c r="C28509" s="65"/>
      <c r="D28509" s="65"/>
      <c r="E28509" s="65"/>
      <c r="F28509" s="65"/>
      <c r="G28509" s="145"/>
    </row>
    <row r="28510" spans="1:7">
      <c r="A28510" s="65"/>
      <c r="B28510" s="65"/>
      <c r="C28510" s="65"/>
      <c r="D28510" s="65"/>
      <c r="E28510" s="65"/>
      <c r="F28510" s="65"/>
      <c r="G28510" s="145"/>
    </row>
    <row r="28511" spans="1:7">
      <c r="A28511" s="65"/>
      <c r="B28511" s="65"/>
      <c r="C28511" s="65"/>
      <c r="D28511" s="65"/>
      <c r="E28511" s="65"/>
      <c r="F28511" s="65"/>
      <c r="G28511" s="145"/>
    </row>
    <row r="28512" spans="1:7">
      <c r="A28512" s="65"/>
      <c r="B28512" s="65"/>
      <c r="C28512" s="65"/>
      <c r="D28512" s="65"/>
      <c r="E28512" s="65"/>
      <c r="F28512" s="65"/>
      <c r="G28512" s="145"/>
    </row>
    <row r="28513" spans="1:7">
      <c r="A28513" s="65"/>
      <c r="B28513" s="65"/>
      <c r="C28513" s="65"/>
      <c r="D28513" s="65"/>
      <c r="E28513" s="65"/>
      <c r="F28513" s="65"/>
      <c r="G28513" s="145"/>
    </row>
    <row r="28514" spans="1:7">
      <c r="A28514" s="65"/>
      <c r="B28514" s="65"/>
      <c r="C28514" s="65"/>
      <c r="D28514" s="65"/>
      <c r="E28514" s="65"/>
      <c r="F28514" s="65"/>
      <c r="G28514" s="145"/>
    </row>
    <row r="28515" spans="1:7">
      <c r="A28515" s="65"/>
      <c r="B28515" s="65"/>
      <c r="C28515" s="65"/>
      <c r="D28515" s="65"/>
      <c r="E28515" s="65"/>
      <c r="F28515" s="65"/>
      <c r="G28515" s="145"/>
    </row>
    <row r="28516" spans="1:7">
      <c r="A28516" s="65"/>
      <c r="B28516" s="65"/>
      <c r="C28516" s="65"/>
      <c r="D28516" s="65"/>
      <c r="E28516" s="65"/>
      <c r="F28516" s="65"/>
      <c r="G28516" s="145"/>
    </row>
    <row r="28517" spans="1:7">
      <c r="A28517" s="65"/>
      <c r="B28517" s="65"/>
      <c r="C28517" s="65"/>
      <c r="D28517" s="65"/>
      <c r="E28517" s="65"/>
      <c r="F28517" s="65"/>
      <c r="G28517" s="145"/>
    </row>
    <row r="28518" spans="1:7">
      <c r="A28518" s="65"/>
      <c r="B28518" s="65"/>
      <c r="C28518" s="65"/>
      <c r="D28518" s="65"/>
      <c r="E28518" s="65"/>
      <c r="F28518" s="65"/>
      <c r="G28518" s="145"/>
    </row>
    <row r="28519" spans="1:7">
      <c r="A28519" s="65"/>
      <c r="B28519" s="65"/>
      <c r="C28519" s="65"/>
      <c r="D28519" s="65"/>
      <c r="E28519" s="65"/>
      <c r="F28519" s="65"/>
      <c r="G28519" s="145"/>
    </row>
    <row r="28520" spans="1:7">
      <c r="A28520" s="65"/>
      <c r="B28520" s="65"/>
      <c r="C28520" s="65"/>
      <c r="D28520" s="65"/>
      <c r="E28520" s="65"/>
      <c r="F28520" s="65"/>
      <c r="G28520" s="145"/>
    </row>
    <row r="28521" spans="1:7">
      <c r="A28521" s="65"/>
      <c r="B28521" s="65"/>
      <c r="C28521" s="65"/>
      <c r="D28521" s="65"/>
      <c r="E28521" s="65"/>
      <c r="F28521" s="65"/>
      <c r="G28521" s="145"/>
    </row>
    <row r="28522" spans="1:7">
      <c r="A28522" s="65"/>
      <c r="B28522" s="65"/>
      <c r="C28522" s="65"/>
      <c r="D28522" s="65"/>
      <c r="E28522" s="65"/>
      <c r="F28522" s="65"/>
      <c r="G28522" s="145"/>
    </row>
    <row r="28523" spans="1:7">
      <c r="A28523" s="65"/>
      <c r="B28523" s="65"/>
      <c r="C28523" s="65"/>
      <c r="D28523" s="65"/>
      <c r="E28523" s="65"/>
      <c r="F28523" s="65"/>
      <c r="G28523" s="145"/>
    </row>
    <row r="28524" spans="1:7">
      <c r="A28524" s="65"/>
      <c r="B28524" s="65"/>
      <c r="C28524" s="65"/>
      <c r="D28524" s="65"/>
      <c r="E28524" s="65"/>
      <c r="F28524" s="65"/>
      <c r="G28524" s="145"/>
    </row>
    <row r="28525" spans="1:7">
      <c r="A28525" s="65"/>
      <c r="B28525" s="65"/>
      <c r="C28525" s="65"/>
      <c r="D28525" s="65"/>
      <c r="E28525" s="65"/>
      <c r="F28525" s="65"/>
      <c r="G28525" s="145"/>
    </row>
    <row r="28526" spans="1:7">
      <c r="A28526" s="65"/>
      <c r="B28526" s="65"/>
      <c r="C28526" s="65"/>
      <c r="D28526" s="65"/>
      <c r="E28526" s="65"/>
      <c r="F28526" s="65"/>
      <c r="G28526" s="145"/>
    </row>
    <row r="28527" spans="1:7">
      <c r="A28527" s="65"/>
      <c r="B28527" s="65"/>
      <c r="C28527" s="65"/>
      <c r="D28527" s="65"/>
      <c r="E28527" s="65"/>
      <c r="F28527" s="65"/>
      <c r="G28527" s="145"/>
    </row>
    <row r="28528" spans="1:7">
      <c r="A28528" s="65"/>
      <c r="B28528" s="65"/>
      <c r="C28528" s="65"/>
      <c r="D28528" s="65"/>
      <c r="E28528" s="65"/>
      <c r="F28528" s="65"/>
      <c r="G28528" s="145"/>
    </row>
    <row r="28529" spans="1:7">
      <c r="A28529" s="65"/>
      <c r="B28529" s="65"/>
      <c r="C28529" s="65"/>
      <c r="D28529" s="65"/>
      <c r="E28529" s="65"/>
      <c r="F28529" s="65"/>
      <c r="G28529" s="145"/>
    </row>
    <row r="28530" spans="1:7">
      <c r="A28530" s="65"/>
      <c r="B28530" s="65"/>
      <c r="C28530" s="65"/>
      <c r="D28530" s="65"/>
      <c r="E28530" s="65"/>
      <c r="F28530" s="65"/>
      <c r="G28530" s="145"/>
    </row>
    <row r="28531" spans="1:7">
      <c r="A28531" s="65"/>
      <c r="B28531" s="65"/>
      <c r="C28531" s="65"/>
      <c r="D28531" s="65"/>
      <c r="E28531" s="65"/>
      <c r="F28531" s="65"/>
      <c r="G28531" s="145"/>
    </row>
    <row r="28532" spans="1:7">
      <c r="A28532" s="65"/>
      <c r="B28532" s="65"/>
      <c r="C28532" s="65"/>
      <c r="D28532" s="65"/>
      <c r="E28532" s="65"/>
      <c r="F28532" s="65"/>
      <c r="G28532" s="145"/>
    </row>
    <row r="28533" spans="1:7">
      <c r="A28533" s="65"/>
      <c r="B28533" s="65"/>
      <c r="C28533" s="65"/>
      <c r="D28533" s="65"/>
      <c r="E28533" s="65"/>
      <c r="F28533" s="65"/>
      <c r="G28533" s="145"/>
    </row>
    <row r="28534" spans="1:7">
      <c r="A28534" s="65"/>
      <c r="B28534" s="65"/>
      <c r="C28534" s="65"/>
      <c r="D28534" s="65"/>
      <c r="E28534" s="65"/>
      <c r="F28534" s="65"/>
      <c r="G28534" s="145"/>
    </row>
    <row r="28535" spans="1:7">
      <c r="A28535" s="65"/>
      <c r="B28535" s="65"/>
      <c r="C28535" s="65"/>
      <c r="D28535" s="65"/>
      <c r="E28535" s="65"/>
      <c r="F28535" s="65"/>
      <c r="G28535" s="145"/>
    </row>
    <row r="28536" spans="1:7">
      <c r="A28536" s="65"/>
      <c r="B28536" s="65"/>
      <c r="C28536" s="65"/>
      <c r="D28536" s="65"/>
      <c r="E28536" s="65"/>
      <c r="F28536" s="65"/>
      <c r="G28536" s="145"/>
    </row>
    <row r="28537" spans="1:7">
      <c r="A28537" s="65"/>
      <c r="B28537" s="65"/>
      <c r="C28537" s="65"/>
      <c r="D28537" s="65"/>
      <c r="E28537" s="65"/>
      <c r="F28537" s="65"/>
      <c r="G28537" s="145"/>
    </row>
    <row r="28538" spans="1:7">
      <c r="A28538" s="65"/>
      <c r="B28538" s="65"/>
      <c r="C28538" s="65"/>
      <c r="D28538" s="65"/>
      <c r="E28538" s="65"/>
      <c r="F28538" s="65"/>
      <c r="G28538" s="145"/>
    </row>
    <row r="28539" spans="1:7">
      <c r="A28539" s="65"/>
      <c r="B28539" s="65"/>
      <c r="C28539" s="65"/>
      <c r="D28539" s="65"/>
      <c r="E28539" s="65"/>
      <c r="F28539" s="65"/>
      <c r="G28539" s="145"/>
    </row>
    <row r="28540" spans="1:7">
      <c r="A28540" s="65"/>
      <c r="B28540" s="65"/>
      <c r="C28540" s="65"/>
      <c r="D28540" s="65"/>
      <c r="E28540" s="65"/>
      <c r="F28540" s="65"/>
      <c r="G28540" s="145"/>
    </row>
    <row r="28541" spans="1:7">
      <c r="A28541" s="65"/>
      <c r="B28541" s="65"/>
      <c r="C28541" s="65"/>
      <c r="D28541" s="65"/>
      <c r="E28541" s="65"/>
      <c r="F28541" s="65"/>
      <c r="G28541" s="145"/>
    </row>
    <row r="28542" spans="1:7">
      <c r="A28542" s="65"/>
      <c r="B28542" s="65"/>
      <c r="C28542" s="65"/>
      <c r="D28542" s="65"/>
      <c r="E28542" s="65"/>
      <c r="F28542" s="65"/>
      <c r="G28542" s="145"/>
    </row>
    <row r="28543" spans="1:7">
      <c r="A28543" s="65"/>
      <c r="B28543" s="65"/>
      <c r="C28543" s="65"/>
      <c r="D28543" s="65"/>
      <c r="E28543" s="65"/>
      <c r="F28543" s="65"/>
      <c r="G28543" s="145"/>
    </row>
    <row r="28544" spans="1:7">
      <c r="A28544" s="65"/>
      <c r="B28544" s="65"/>
      <c r="C28544" s="65"/>
      <c r="D28544" s="65"/>
      <c r="E28544" s="65"/>
      <c r="F28544" s="65"/>
      <c r="G28544" s="145"/>
    </row>
    <row r="28545" spans="1:7">
      <c r="A28545" s="65"/>
      <c r="B28545" s="65"/>
      <c r="C28545" s="65"/>
      <c r="D28545" s="65"/>
      <c r="E28545" s="65"/>
      <c r="F28545" s="65"/>
      <c r="G28545" s="145"/>
    </row>
    <row r="28546" spans="1:7">
      <c r="A28546" s="65"/>
      <c r="B28546" s="65"/>
      <c r="C28546" s="65"/>
      <c r="D28546" s="65"/>
      <c r="E28546" s="65"/>
      <c r="F28546" s="65"/>
      <c r="G28546" s="145"/>
    </row>
    <row r="28547" spans="1:7">
      <c r="A28547" s="65"/>
      <c r="B28547" s="65"/>
      <c r="C28547" s="65"/>
      <c r="D28547" s="65"/>
      <c r="E28547" s="65"/>
      <c r="F28547" s="65"/>
      <c r="G28547" s="145"/>
    </row>
    <row r="28548" spans="1:7">
      <c r="A28548" s="65"/>
      <c r="B28548" s="65"/>
      <c r="C28548" s="65"/>
      <c r="D28548" s="65"/>
      <c r="E28548" s="65"/>
      <c r="F28548" s="65"/>
      <c r="G28548" s="145"/>
    </row>
    <row r="28549" spans="1:7">
      <c r="A28549" s="65"/>
      <c r="B28549" s="65"/>
      <c r="C28549" s="65"/>
      <c r="D28549" s="65"/>
      <c r="E28549" s="65"/>
      <c r="F28549" s="65"/>
      <c r="G28549" s="145"/>
    </row>
    <row r="28550" spans="1:7">
      <c r="A28550" s="65"/>
      <c r="B28550" s="65"/>
      <c r="C28550" s="65"/>
      <c r="D28550" s="65"/>
      <c r="E28550" s="65"/>
      <c r="F28550" s="65"/>
      <c r="G28550" s="145"/>
    </row>
    <row r="28551" spans="1:7">
      <c r="A28551" s="65"/>
      <c r="B28551" s="65"/>
      <c r="C28551" s="65"/>
      <c r="D28551" s="65"/>
      <c r="E28551" s="65"/>
      <c r="F28551" s="65"/>
      <c r="G28551" s="145"/>
    </row>
    <row r="28552" spans="1:7">
      <c r="A28552" s="65"/>
      <c r="B28552" s="65"/>
      <c r="C28552" s="65"/>
      <c r="D28552" s="65"/>
      <c r="E28552" s="65"/>
      <c r="F28552" s="65"/>
      <c r="G28552" s="145"/>
    </row>
    <row r="28553" spans="1:7">
      <c r="A28553" s="65"/>
      <c r="B28553" s="65"/>
      <c r="C28553" s="65"/>
      <c r="D28553" s="65"/>
      <c r="E28553" s="65"/>
      <c r="F28553" s="65"/>
      <c r="G28553" s="145"/>
    </row>
    <row r="28554" spans="1:7">
      <c r="A28554" s="65"/>
      <c r="B28554" s="65"/>
      <c r="C28554" s="65"/>
      <c r="D28554" s="65"/>
      <c r="E28554" s="65"/>
      <c r="F28554" s="65"/>
      <c r="G28554" s="145"/>
    </row>
    <row r="28555" spans="1:7">
      <c r="A28555" s="65"/>
      <c r="B28555" s="65"/>
      <c r="C28555" s="65"/>
      <c r="D28555" s="65"/>
      <c r="E28555" s="65"/>
      <c r="F28555" s="65"/>
      <c r="G28555" s="145"/>
    </row>
    <row r="28556" spans="1:7">
      <c r="A28556" s="65"/>
      <c r="B28556" s="65"/>
      <c r="C28556" s="65"/>
      <c r="D28556" s="65"/>
      <c r="E28556" s="65"/>
      <c r="F28556" s="65"/>
      <c r="G28556" s="145"/>
    </row>
    <row r="28557" spans="1:7">
      <c r="A28557" s="65"/>
      <c r="B28557" s="65"/>
      <c r="C28557" s="65"/>
      <c r="D28557" s="65"/>
      <c r="E28557" s="65"/>
      <c r="F28557" s="65"/>
      <c r="G28557" s="145"/>
    </row>
    <row r="28558" spans="1:7">
      <c r="A28558" s="65"/>
      <c r="B28558" s="65"/>
      <c r="C28558" s="65"/>
      <c r="D28558" s="65"/>
      <c r="E28558" s="65"/>
      <c r="F28558" s="65"/>
      <c r="G28558" s="145"/>
    </row>
    <row r="28559" spans="1:7">
      <c r="A28559" s="65"/>
      <c r="B28559" s="65"/>
      <c r="C28559" s="65"/>
      <c r="D28559" s="65"/>
      <c r="E28559" s="65"/>
      <c r="F28559" s="65"/>
      <c r="G28559" s="145"/>
    </row>
    <row r="28560" spans="1:7">
      <c r="A28560" s="65"/>
      <c r="B28560" s="65"/>
      <c r="C28560" s="65"/>
      <c r="D28560" s="65"/>
      <c r="E28560" s="65"/>
      <c r="F28560" s="65"/>
      <c r="G28560" s="145"/>
    </row>
    <row r="28561" spans="1:7">
      <c r="A28561" s="65"/>
      <c r="B28561" s="65"/>
      <c r="C28561" s="65"/>
      <c r="D28561" s="65"/>
      <c r="E28561" s="65"/>
      <c r="F28561" s="65"/>
      <c r="G28561" s="145"/>
    </row>
    <row r="28562" spans="1:7">
      <c r="A28562" s="65"/>
      <c r="B28562" s="65"/>
      <c r="C28562" s="65"/>
      <c r="D28562" s="65"/>
      <c r="E28562" s="65"/>
      <c r="F28562" s="65"/>
      <c r="G28562" s="145"/>
    </row>
    <row r="28563" spans="1:7">
      <c r="A28563" s="65"/>
      <c r="B28563" s="65"/>
      <c r="C28563" s="65"/>
      <c r="D28563" s="65"/>
      <c r="E28563" s="65"/>
      <c r="F28563" s="65"/>
      <c r="G28563" s="145"/>
    </row>
    <row r="28564" spans="1:7">
      <c r="A28564" s="65"/>
      <c r="B28564" s="65"/>
      <c r="C28564" s="65"/>
      <c r="D28564" s="65"/>
      <c r="E28564" s="65"/>
      <c r="F28564" s="65"/>
      <c r="G28564" s="145"/>
    </row>
    <row r="28565" spans="1:7">
      <c r="A28565" s="65"/>
      <c r="B28565" s="65"/>
      <c r="C28565" s="65"/>
      <c r="D28565" s="65"/>
      <c r="E28565" s="65"/>
      <c r="F28565" s="65"/>
      <c r="G28565" s="145"/>
    </row>
    <row r="28566" spans="1:7">
      <c r="A28566" s="65"/>
      <c r="B28566" s="65"/>
      <c r="C28566" s="65"/>
      <c r="D28566" s="65"/>
      <c r="E28566" s="65"/>
      <c r="F28566" s="65"/>
      <c r="G28566" s="145"/>
    </row>
    <row r="28567" spans="1:7">
      <c r="A28567" s="65"/>
      <c r="B28567" s="65"/>
      <c r="C28567" s="65"/>
      <c r="D28567" s="65"/>
      <c r="E28567" s="65"/>
      <c r="F28567" s="65"/>
      <c r="G28567" s="145"/>
    </row>
    <row r="28568" spans="1:7">
      <c r="A28568" s="65"/>
      <c r="B28568" s="65"/>
      <c r="C28568" s="65"/>
      <c r="D28568" s="65"/>
      <c r="E28568" s="65"/>
      <c r="F28568" s="65"/>
      <c r="G28568" s="145"/>
    </row>
    <row r="28569" spans="1:7">
      <c r="A28569" s="65"/>
      <c r="B28569" s="65"/>
      <c r="C28569" s="65"/>
      <c r="D28569" s="65"/>
      <c r="E28569" s="65"/>
      <c r="F28569" s="65"/>
      <c r="G28569" s="145"/>
    </row>
    <row r="28570" spans="1:7">
      <c r="A28570" s="65"/>
      <c r="B28570" s="65"/>
      <c r="C28570" s="65"/>
      <c r="D28570" s="65"/>
      <c r="E28570" s="65"/>
      <c r="F28570" s="65"/>
      <c r="G28570" s="145"/>
    </row>
    <row r="28571" spans="1:7">
      <c r="A28571" s="65"/>
      <c r="B28571" s="65"/>
      <c r="C28571" s="65"/>
      <c r="D28571" s="65"/>
      <c r="E28571" s="65"/>
      <c r="F28571" s="65"/>
      <c r="G28571" s="145"/>
    </row>
    <row r="28572" spans="1:7">
      <c r="A28572" s="65"/>
      <c r="B28572" s="65"/>
      <c r="C28572" s="65"/>
      <c r="D28572" s="65"/>
      <c r="E28572" s="65"/>
      <c r="F28572" s="65"/>
      <c r="G28572" s="145"/>
    </row>
    <row r="28573" spans="1:7">
      <c r="A28573" s="65"/>
      <c r="B28573" s="65"/>
      <c r="C28573" s="65"/>
      <c r="D28573" s="65"/>
      <c r="E28573" s="65"/>
      <c r="F28573" s="65"/>
      <c r="G28573" s="145"/>
    </row>
    <row r="28574" spans="1:7">
      <c r="A28574" s="65"/>
      <c r="B28574" s="65"/>
      <c r="C28574" s="65"/>
      <c r="D28574" s="65"/>
      <c r="E28574" s="65"/>
      <c r="F28574" s="65"/>
      <c r="G28574" s="145"/>
    </row>
    <row r="28575" spans="1:7">
      <c r="A28575" s="65"/>
      <c r="B28575" s="65"/>
      <c r="C28575" s="65"/>
      <c r="D28575" s="65"/>
      <c r="E28575" s="65"/>
      <c r="F28575" s="65"/>
      <c r="G28575" s="145"/>
    </row>
    <row r="28576" spans="1:7">
      <c r="A28576" s="65"/>
      <c r="B28576" s="65"/>
      <c r="C28576" s="65"/>
      <c r="D28576" s="65"/>
      <c r="E28576" s="65"/>
      <c r="F28576" s="65"/>
      <c r="G28576" s="145"/>
    </row>
    <row r="28577" spans="1:7">
      <c r="A28577" s="65"/>
      <c r="B28577" s="65"/>
      <c r="C28577" s="65"/>
      <c r="D28577" s="65"/>
      <c r="E28577" s="65"/>
      <c r="F28577" s="65"/>
      <c r="G28577" s="145"/>
    </row>
    <row r="28578" spans="1:7">
      <c r="A28578" s="65"/>
      <c r="B28578" s="65"/>
      <c r="C28578" s="65"/>
      <c r="D28578" s="65"/>
      <c r="E28578" s="65"/>
      <c r="F28578" s="65"/>
      <c r="G28578" s="145"/>
    </row>
    <row r="28579" spans="1:7">
      <c r="A28579" s="65"/>
      <c r="B28579" s="65"/>
      <c r="C28579" s="65"/>
      <c r="D28579" s="65"/>
      <c r="E28579" s="65"/>
      <c r="F28579" s="65"/>
      <c r="G28579" s="145"/>
    </row>
    <row r="28580" spans="1:7">
      <c r="A28580" s="65"/>
      <c r="B28580" s="65"/>
      <c r="C28580" s="65"/>
      <c r="D28580" s="65"/>
      <c r="E28580" s="65"/>
      <c r="F28580" s="65"/>
      <c r="G28580" s="145"/>
    </row>
    <row r="28581" spans="1:7">
      <c r="A28581" s="65"/>
      <c r="B28581" s="65"/>
      <c r="C28581" s="65"/>
      <c r="D28581" s="65"/>
      <c r="E28581" s="65"/>
      <c r="F28581" s="65"/>
      <c r="G28581" s="145"/>
    </row>
    <row r="28582" spans="1:7">
      <c r="A28582" s="65"/>
      <c r="B28582" s="65"/>
      <c r="C28582" s="65"/>
      <c r="D28582" s="65"/>
      <c r="E28582" s="65"/>
      <c r="F28582" s="65"/>
      <c r="G28582" s="145"/>
    </row>
    <row r="28583" spans="1:7">
      <c r="A28583" s="65"/>
      <c r="B28583" s="65"/>
      <c r="C28583" s="65"/>
      <c r="D28583" s="65"/>
      <c r="E28583" s="65"/>
      <c r="F28583" s="65"/>
      <c r="G28583" s="145"/>
    </row>
    <row r="28584" spans="1:7">
      <c r="A28584" s="65"/>
      <c r="B28584" s="65"/>
      <c r="C28584" s="65"/>
      <c r="D28584" s="65"/>
      <c r="E28584" s="65"/>
      <c r="F28584" s="65"/>
      <c r="G28584" s="145"/>
    </row>
    <row r="28585" spans="1:7">
      <c r="A28585" s="65"/>
      <c r="B28585" s="65"/>
      <c r="C28585" s="65"/>
      <c r="D28585" s="65"/>
      <c r="E28585" s="65"/>
      <c r="F28585" s="65"/>
      <c r="G28585" s="145"/>
    </row>
    <row r="28586" spans="1:7">
      <c r="A28586" s="65"/>
      <c r="B28586" s="65"/>
      <c r="C28586" s="65"/>
      <c r="D28586" s="65"/>
      <c r="E28586" s="65"/>
      <c r="F28586" s="65"/>
      <c r="G28586" s="145"/>
    </row>
    <row r="28587" spans="1:7">
      <c r="A28587" s="65"/>
      <c r="B28587" s="65"/>
      <c r="C28587" s="65"/>
      <c r="D28587" s="65"/>
      <c r="E28587" s="65"/>
      <c r="F28587" s="65"/>
      <c r="G28587" s="145"/>
    </row>
    <row r="28588" spans="1:7">
      <c r="A28588" s="65"/>
      <c r="B28588" s="65"/>
      <c r="C28588" s="65"/>
      <c r="D28588" s="65"/>
      <c r="E28588" s="65"/>
      <c r="F28588" s="65"/>
      <c r="G28588" s="145"/>
    </row>
    <row r="28589" spans="1:7">
      <c r="A28589" s="65"/>
      <c r="B28589" s="65"/>
      <c r="C28589" s="65"/>
      <c r="D28589" s="65"/>
      <c r="E28589" s="65"/>
      <c r="F28589" s="65"/>
      <c r="G28589" s="145"/>
    </row>
    <row r="28590" spans="1:7">
      <c r="A28590" s="65"/>
      <c r="B28590" s="65"/>
      <c r="C28590" s="65"/>
      <c r="D28590" s="65"/>
      <c r="E28590" s="65"/>
      <c r="F28590" s="65"/>
      <c r="G28590" s="145"/>
    </row>
    <row r="28591" spans="1:7">
      <c r="A28591" s="65"/>
      <c r="B28591" s="65"/>
      <c r="C28591" s="65"/>
      <c r="D28591" s="65"/>
      <c r="E28591" s="65"/>
      <c r="F28591" s="65"/>
      <c r="G28591" s="145"/>
    </row>
    <row r="28592" spans="1:7">
      <c r="A28592" s="65"/>
      <c r="B28592" s="65"/>
      <c r="C28592" s="65"/>
      <c r="D28592" s="65"/>
      <c r="E28592" s="65"/>
      <c r="F28592" s="65"/>
      <c r="G28592" s="145"/>
    </row>
    <row r="28593" spans="1:7">
      <c r="A28593" s="65"/>
      <c r="B28593" s="65"/>
      <c r="C28593" s="65"/>
      <c r="D28593" s="65"/>
      <c r="E28593" s="65"/>
      <c r="F28593" s="65"/>
      <c r="G28593" s="145"/>
    </row>
    <row r="28594" spans="1:7">
      <c r="A28594" s="65"/>
      <c r="B28594" s="65"/>
      <c r="C28594" s="65"/>
      <c r="D28594" s="65"/>
      <c r="E28594" s="65"/>
      <c r="F28594" s="65"/>
      <c r="G28594" s="145"/>
    </row>
    <row r="28595" spans="1:7">
      <c r="A28595" s="65"/>
      <c r="B28595" s="65"/>
      <c r="C28595" s="65"/>
      <c r="D28595" s="65"/>
      <c r="E28595" s="65"/>
      <c r="F28595" s="65"/>
      <c r="G28595" s="145"/>
    </row>
    <row r="28596" spans="1:7">
      <c r="A28596" s="65"/>
      <c r="B28596" s="65"/>
      <c r="C28596" s="65"/>
      <c r="D28596" s="65"/>
      <c r="E28596" s="65"/>
      <c r="F28596" s="65"/>
      <c r="G28596" s="145"/>
    </row>
    <row r="28597" spans="1:7">
      <c r="A28597" s="65"/>
      <c r="B28597" s="65"/>
      <c r="C28597" s="65"/>
      <c r="D28597" s="65"/>
      <c r="E28597" s="65"/>
      <c r="F28597" s="65"/>
      <c r="G28597" s="145"/>
    </row>
    <row r="28598" spans="1:7">
      <c r="A28598" s="65"/>
      <c r="B28598" s="65"/>
      <c r="C28598" s="65"/>
      <c r="D28598" s="65"/>
      <c r="E28598" s="65"/>
      <c r="F28598" s="65"/>
      <c r="G28598" s="145"/>
    </row>
    <row r="28599" spans="1:7">
      <c r="A28599" s="65"/>
      <c r="B28599" s="65"/>
      <c r="C28599" s="65"/>
      <c r="D28599" s="65"/>
      <c r="E28599" s="65"/>
      <c r="F28599" s="65"/>
      <c r="G28599" s="145"/>
    </row>
    <row r="28600" spans="1:7">
      <c r="A28600" s="65"/>
      <c r="B28600" s="65"/>
      <c r="C28600" s="65"/>
      <c r="D28600" s="65"/>
      <c r="E28600" s="65"/>
      <c r="F28600" s="65"/>
      <c r="G28600" s="145"/>
    </row>
    <row r="28601" spans="1:7">
      <c r="A28601" s="65"/>
      <c r="B28601" s="65"/>
      <c r="C28601" s="65"/>
      <c r="D28601" s="65"/>
      <c r="E28601" s="65"/>
      <c r="F28601" s="65"/>
      <c r="G28601" s="145"/>
    </row>
    <row r="28602" spans="1:7">
      <c r="A28602" s="65"/>
      <c r="B28602" s="65"/>
      <c r="C28602" s="65"/>
      <c r="D28602" s="65"/>
      <c r="E28602" s="65"/>
      <c r="F28602" s="65"/>
      <c r="G28602" s="145"/>
    </row>
    <row r="28603" spans="1:7">
      <c r="A28603" s="65"/>
      <c r="B28603" s="65"/>
      <c r="C28603" s="65"/>
      <c r="D28603" s="65"/>
      <c r="E28603" s="65"/>
      <c r="F28603" s="65"/>
      <c r="G28603" s="145"/>
    </row>
    <row r="28604" spans="1:7">
      <c r="A28604" s="65"/>
      <c r="B28604" s="65"/>
      <c r="C28604" s="65"/>
      <c r="D28604" s="65"/>
      <c r="E28604" s="65"/>
      <c r="F28604" s="65"/>
      <c r="G28604" s="145"/>
    </row>
    <row r="28605" spans="1:7">
      <c r="A28605" s="65"/>
      <c r="B28605" s="65"/>
      <c r="C28605" s="65"/>
      <c r="D28605" s="65"/>
      <c r="E28605" s="65"/>
      <c r="F28605" s="65"/>
      <c r="G28605" s="145"/>
    </row>
    <row r="28606" spans="1:7">
      <c r="A28606" s="65"/>
      <c r="B28606" s="65"/>
      <c r="C28606" s="65"/>
      <c r="D28606" s="65"/>
      <c r="E28606" s="65"/>
      <c r="F28606" s="65"/>
      <c r="G28606" s="145"/>
    </row>
    <row r="28607" spans="1:7">
      <c r="A28607" s="65"/>
      <c r="B28607" s="65"/>
      <c r="C28607" s="65"/>
      <c r="D28607" s="65"/>
      <c r="E28607" s="65"/>
      <c r="F28607" s="65"/>
      <c r="G28607" s="145"/>
    </row>
    <row r="28608" spans="1:7">
      <c r="A28608" s="65"/>
      <c r="B28608" s="65"/>
      <c r="C28608" s="65"/>
      <c r="D28608" s="65"/>
      <c r="E28608" s="65"/>
      <c r="F28608" s="65"/>
      <c r="G28608" s="145"/>
    </row>
    <row r="28609" spans="1:7">
      <c r="A28609" s="65"/>
      <c r="B28609" s="65"/>
      <c r="C28609" s="65"/>
      <c r="D28609" s="65"/>
      <c r="E28609" s="65"/>
      <c r="F28609" s="65"/>
      <c r="G28609" s="145"/>
    </row>
    <row r="28610" spans="1:7">
      <c r="A28610" s="65"/>
      <c r="B28610" s="65"/>
      <c r="C28610" s="65"/>
      <c r="D28610" s="65"/>
      <c r="E28610" s="65"/>
      <c r="F28610" s="65"/>
      <c r="G28610" s="145"/>
    </row>
    <row r="28611" spans="1:7">
      <c r="A28611" s="65"/>
      <c r="B28611" s="65"/>
      <c r="C28611" s="65"/>
      <c r="D28611" s="65"/>
      <c r="E28611" s="65"/>
      <c r="F28611" s="65"/>
      <c r="G28611" s="145"/>
    </row>
    <row r="28612" spans="1:7">
      <c r="A28612" s="65"/>
      <c r="B28612" s="65"/>
      <c r="C28612" s="65"/>
      <c r="D28612" s="65"/>
      <c r="E28612" s="65"/>
      <c r="F28612" s="65"/>
      <c r="G28612" s="145"/>
    </row>
    <row r="28613" spans="1:7">
      <c r="A28613" s="65"/>
      <c r="B28613" s="65"/>
      <c r="C28613" s="65"/>
      <c r="D28613" s="65"/>
      <c r="E28613" s="65"/>
      <c r="F28613" s="65"/>
      <c r="G28613" s="145"/>
    </row>
    <row r="28614" spans="1:7">
      <c r="A28614" s="65"/>
      <c r="B28614" s="65"/>
      <c r="C28614" s="65"/>
      <c r="D28614" s="65"/>
      <c r="E28614" s="65"/>
      <c r="F28614" s="65"/>
      <c r="G28614" s="145"/>
    </row>
    <row r="28615" spans="1:7">
      <c r="A28615" s="65"/>
      <c r="B28615" s="65"/>
      <c r="C28615" s="65"/>
      <c r="D28615" s="65"/>
      <c r="E28615" s="65"/>
      <c r="F28615" s="65"/>
      <c r="G28615" s="145"/>
    </row>
    <row r="28616" spans="1:7">
      <c r="A28616" s="65"/>
      <c r="B28616" s="65"/>
      <c r="C28616" s="65"/>
      <c r="D28616" s="65"/>
      <c r="E28616" s="65"/>
      <c r="F28616" s="65"/>
      <c r="G28616" s="145"/>
    </row>
    <row r="28617" spans="1:7">
      <c r="A28617" s="65"/>
      <c r="B28617" s="65"/>
      <c r="C28617" s="65"/>
      <c r="D28617" s="65"/>
      <c r="E28617" s="65"/>
      <c r="F28617" s="65"/>
      <c r="G28617" s="145"/>
    </row>
    <row r="28618" spans="1:7">
      <c r="A28618" s="65"/>
      <c r="B28618" s="65"/>
      <c r="C28618" s="65"/>
      <c r="D28618" s="65"/>
      <c r="E28618" s="65"/>
      <c r="F28618" s="65"/>
      <c r="G28618" s="145"/>
    </row>
    <row r="28619" spans="1:7">
      <c r="A28619" s="65"/>
      <c r="B28619" s="65"/>
      <c r="C28619" s="65"/>
      <c r="D28619" s="65"/>
      <c r="E28619" s="65"/>
      <c r="F28619" s="65"/>
      <c r="G28619" s="145"/>
    </row>
    <row r="28620" spans="1:7">
      <c r="A28620" s="65"/>
      <c r="B28620" s="65"/>
      <c r="C28620" s="65"/>
      <c r="D28620" s="65"/>
      <c r="E28620" s="65"/>
      <c r="F28620" s="65"/>
      <c r="G28620" s="145"/>
    </row>
    <row r="28621" spans="1:7">
      <c r="A28621" s="65"/>
      <c r="B28621" s="65"/>
      <c r="C28621" s="65"/>
      <c r="D28621" s="65"/>
      <c r="E28621" s="65"/>
      <c r="F28621" s="65"/>
      <c r="G28621" s="145"/>
    </row>
    <row r="28622" spans="1:7">
      <c r="A28622" s="65"/>
      <c r="B28622" s="65"/>
      <c r="C28622" s="65"/>
      <c r="D28622" s="65"/>
      <c r="E28622" s="65"/>
      <c r="F28622" s="65"/>
      <c r="G28622" s="145"/>
    </row>
    <row r="28623" spans="1:7">
      <c r="A28623" s="65"/>
      <c r="B28623" s="65"/>
      <c r="C28623" s="65"/>
      <c r="D28623" s="65"/>
      <c r="E28623" s="65"/>
      <c r="F28623" s="65"/>
      <c r="G28623" s="145"/>
    </row>
    <row r="28624" spans="1:7">
      <c r="A28624" s="65"/>
      <c r="B28624" s="65"/>
      <c r="C28624" s="65"/>
      <c r="D28624" s="65"/>
      <c r="E28624" s="65"/>
      <c r="F28624" s="65"/>
      <c r="G28624" s="145"/>
    </row>
    <row r="28625" spans="1:7">
      <c r="A28625" s="65"/>
      <c r="B28625" s="65"/>
      <c r="C28625" s="65"/>
      <c r="D28625" s="65"/>
      <c r="E28625" s="65"/>
      <c r="F28625" s="65"/>
      <c r="G28625" s="145"/>
    </row>
    <row r="28626" spans="1:7">
      <c r="A28626" s="65"/>
      <c r="B28626" s="65"/>
      <c r="C28626" s="65"/>
      <c r="D28626" s="65"/>
      <c r="E28626" s="65"/>
      <c r="F28626" s="65"/>
      <c r="G28626" s="145"/>
    </row>
    <row r="28627" spans="1:7">
      <c r="A28627" s="65"/>
      <c r="B28627" s="65"/>
      <c r="C28627" s="65"/>
      <c r="D28627" s="65"/>
      <c r="E28627" s="65"/>
      <c r="F28627" s="65"/>
      <c r="G28627" s="145"/>
    </row>
    <row r="28628" spans="1:7">
      <c r="A28628" s="65"/>
      <c r="B28628" s="65"/>
      <c r="C28628" s="65"/>
      <c r="D28628" s="65"/>
      <c r="E28628" s="65"/>
      <c r="F28628" s="65"/>
      <c r="G28628" s="145"/>
    </row>
    <row r="28629" spans="1:7">
      <c r="A28629" s="65"/>
      <c r="B28629" s="65"/>
      <c r="C28629" s="65"/>
      <c r="D28629" s="65"/>
      <c r="E28629" s="65"/>
      <c r="F28629" s="65"/>
      <c r="G28629" s="145"/>
    </row>
    <row r="28630" spans="1:7">
      <c r="A28630" s="65"/>
      <c r="B28630" s="65"/>
      <c r="C28630" s="65"/>
      <c r="D28630" s="65"/>
      <c r="E28630" s="65"/>
      <c r="F28630" s="65"/>
      <c r="G28630" s="145"/>
    </row>
    <row r="28631" spans="1:7">
      <c r="A28631" s="65"/>
      <c r="B28631" s="65"/>
      <c r="C28631" s="65"/>
      <c r="D28631" s="65"/>
      <c r="E28631" s="65"/>
      <c r="F28631" s="65"/>
      <c r="G28631" s="145"/>
    </row>
    <row r="28632" spans="1:7">
      <c r="A28632" s="65"/>
      <c r="B28632" s="65"/>
      <c r="C28632" s="65"/>
      <c r="D28632" s="65"/>
      <c r="E28632" s="65"/>
      <c r="F28632" s="65"/>
      <c r="G28632" s="145"/>
    </row>
    <row r="28633" spans="1:7">
      <c r="A28633" s="65"/>
      <c r="B28633" s="65"/>
      <c r="C28633" s="65"/>
      <c r="D28633" s="65"/>
      <c r="E28633" s="65"/>
      <c r="F28633" s="65"/>
      <c r="G28633" s="145"/>
    </row>
    <row r="28634" spans="1:7">
      <c r="A28634" s="65"/>
      <c r="B28634" s="65"/>
      <c r="C28634" s="65"/>
      <c r="D28634" s="65"/>
      <c r="E28634" s="65"/>
      <c r="F28634" s="65"/>
      <c r="G28634" s="145"/>
    </row>
    <row r="28635" spans="1:7">
      <c r="A28635" s="65"/>
      <c r="B28635" s="65"/>
      <c r="C28635" s="65"/>
      <c r="D28635" s="65"/>
      <c r="E28635" s="65"/>
      <c r="F28635" s="65"/>
      <c r="G28635" s="145"/>
    </row>
    <row r="28636" spans="1:7">
      <c r="A28636" s="65"/>
      <c r="B28636" s="65"/>
      <c r="C28636" s="65"/>
      <c r="D28636" s="65"/>
      <c r="E28636" s="65"/>
      <c r="F28636" s="65"/>
      <c r="G28636" s="145"/>
    </row>
    <row r="28637" spans="1:7">
      <c r="A28637" s="65"/>
      <c r="B28637" s="65"/>
      <c r="C28637" s="65"/>
      <c r="D28637" s="65"/>
      <c r="E28637" s="65"/>
      <c r="F28637" s="65"/>
      <c r="G28637" s="145"/>
    </row>
    <row r="28638" spans="1:7">
      <c r="A28638" s="65"/>
      <c r="B28638" s="65"/>
      <c r="C28638" s="65"/>
      <c r="D28638" s="65"/>
      <c r="E28638" s="65"/>
      <c r="F28638" s="65"/>
      <c r="G28638" s="145"/>
    </row>
    <row r="28639" spans="1:7">
      <c r="A28639" s="65"/>
      <c r="B28639" s="65"/>
      <c r="C28639" s="65"/>
      <c r="D28639" s="65"/>
      <c r="E28639" s="65"/>
      <c r="F28639" s="65"/>
      <c r="G28639" s="145"/>
    </row>
    <row r="28640" spans="1:7">
      <c r="A28640" s="65"/>
      <c r="B28640" s="65"/>
      <c r="C28640" s="65"/>
      <c r="D28640" s="65"/>
      <c r="E28640" s="65"/>
      <c r="F28640" s="65"/>
      <c r="G28640" s="145"/>
    </row>
    <row r="28641" spans="1:7">
      <c r="A28641" s="65"/>
      <c r="B28641" s="65"/>
      <c r="C28641" s="65"/>
      <c r="D28641" s="65"/>
      <c r="E28641" s="65"/>
      <c r="F28641" s="65"/>
      <c r="G28641" s="145"/>
    </row>
    <row r="28642" spans="1:7">
      <c r="A28642" s="65"/>
      <c r="B28642" s="65"/>
      <c r="C28642" s="65"/>
      <c r="D28642" s="65"/>
      <c r="E28642" s="65"/>
      <c r="F28642" s="65"/>
      <c r="G28642" s="145"/>
    </row>
    <row r="28643" spans="1:7">
      <c r="A28643" s="65"/>
      <c r="B28643" s="65"/>
      <c r="C28643" s="65"/>
      <c r="D28643" s="65"/>
      <c r="E28643" s="65"/>
      <c r="F28643" s="65"/>
      <c r="G28643" s="145"/>
    </row>
    <row r="28644" spans="1:7">
      <c r="A28644" s="65"/>
      <c r="B28644" s="65"/>
      <c r="C28644" s="65"/>
      <c r="D28644" s="65"/>
      <c r="E28644" s="65"/>
      <c r="F28644" s="65"/>
      <c r="G28644" s="145"/>
    </row>
    <row r="28645" spans="1:7">
      <c r="A28645" s="65"/>
      <c r="B28645" s="65"/>
      <c r="C28645" s="65"/>
      <c r="D28645" s="65"/>
      <c r="E28645" s="65"/>
      <c r="F28645" s="65"/>
      <c r="G28645" s="145"/>
    </row>
    <row r="28646" spans="1:7">
      <c r="A28646" s="65"/>
      <c r="B28646" s="65"/>
      <c r="C28646" s="65"/>
      <c r="D28646" s="65"/>
      <c r="E28646" s="65"/>
      <c r="F28646" s="65"/>
      <c r="G28646" s="145"/>
    </row>
    <row r="28647" spans="1:7">
      <c r="A28647" s="65"/>
      <c r="B28647" s="65"/>
      <c r="C28647" s="65"/>
      <c r="D28647" s="65"/>
      <c r="E28647" s="65"/>
      <c r="F28647" s="65"/>
      <c r="G28647" s="145"/>
    </row>
    <row r="28648" spans="1:7">
      <c r="A28648" s="65"/>
      <c r="B28648" s="65"/>
      <c r="C28648" s="65"/>
      <c r="D28648" s="65"/>
      <c r="E28648" s="65"/>
      <c r="F28648" s="65"/>
      <c r="G28648" s="145"/>
    </row>
    <row r="28649" spans="1:7">
      <c r="A28649" s="65"/>
      <c r="B28649" s="65"/>
      <c r="C28649" s="65"/>
      <c r="D28649" s="65"/>
      <c r="E28649" s="65"/>
      <c r="F28649" s="65"/>
      <c r="G28649" s="145"/>
    </row>
    <row r="28650" spans="1:7">
      <c r="A28650" s="65"/>
      <c r="B28650" s="65"/>
      <c r="C28650" s="65"/>
      <c r="D28650" s="65"/>
      <c r="E28650" s="65"/>
      <c r="F28650" s="65"/>
      <c r="G28650" s="145"/>
    </row>
    <row r="28651" spans="1:7">
      <c r="A28651" s="65"/>
      <c r="B28651" s="65"/>
      <c r="C28651" s="65"/>
      <c r="D28651" s="65"/>
      <c r="E28651" s="65"/>
      <c r="F28651" s="65"/>
      <c r="G28651" s="145"/>
    </row>
    <row r="28652" spans="1:7">
      <c r="A28652" s="65"/>
      <c r="B28652" s="65"/>
      <c r="C28652" s="65"/>
      <c r="D28652" s="65"/>
      <c r="E28652" s="65"/>
      <c r="F28652" s="65"/>
      <c r="G28652" s="145"/>
    </row>
    <row r="28653" spans="1:7">
      <c r="A28653" s="65"/>
      <c r="B28653" s="65"/>
      <c r="C28653" s="65"/>
      <c r="D28653" s="65"/>
      <c r="E28653" s="65"/>
      <c r="F28653" s="65"/>
      <c r="G28653" s="145"/>
    </row>
    <row r="28654" spans="1:7">
      <c r="A28654" s="65"/>
      <c r="B28654" s="65"/>
      <c r="C28654" s="65"/>
      <c r="D28654" s="65"/>
      <c r="E28654" s="65"/>
      <c r="F28654" s="65"/>
      <c r="G28654" s="145"/>
    </row>
    <row r="28655" spans="1:7">
      <c r="A28655" s="65"/>
      <c r="B28655" s="65"/>
      <c r="C28655" s="65"/>
      <c r="D28655" s="65"/>
      <c r="E28655" s="65"/>
      <c r="F28655" s="65"/>
      <c r="G28655" s="145"/>
    </row>
    <row r="28656" spans="1:7">
      <c r="A28656" s="65"/>
      <c r="B28656" s="65"/>
      <c r="C28656" s="65"/>
      <c r="D28656" s="65"/>
      <c r="E28656" s="65"/>
      <c r="F28656" s="65"/>
      <c r="G28656" s="145"/>
    </row>
    <row r="28657" spans="1:7">
      <c r="A28657" s="65"/>
      <c r="B28657" s="65"/>
      <c r="C28657" s="65"/>
      <c r="D28657" s="65"/>
      <c r="E28657" s="65"/>
      <c r="F28657" s="65"/>
      <c r="G28657" s="145"/>
    </row>
    <row r="28658" spans="1:7">
      <c r="A28658" s="65"/>
      <c r="B28658" s="65"/>
      <c r="C28658" s="65"/>
      <c r="D28658" s="65"/>
      <c r="E28658" s="65"/>
      <c r="F28658" s="65"/>
      <c r="G28658" s="145"/>
    </row>
    <row r="28659" spans="1:7">
      <c r="A28659" s="65"/>
      <c r="B28659" s="65"/>
      <c r="C28659" s="65"/>
      <c r="D28659" s="65"/>
      <c r="E28659" s="65"/>
      <c r="F28659" s="65"/>
      <c r="G28659" s="145"/>
    </row>
    <row r="28660" spans="1:7">
      <c r="A28660" s="65"/>
      <c r="B28660" s="65"/>
      <c r="C28660" s="65"/>
      <c r="D28660" s="65"/>
      <c r="E28660" s="65"/>
      <c r="F28660" s="65"/>
      <c r="G28660" s="145"/>
    </row>
    <row r="28661" spans="1:7">
      <c r="A28661" s="65"/>
      <c r="B28661" s="65"/>
      <c r="C28661" s="65"/>
      <c r="D28661" s="65"/>
      <c r="E28661" s="65"/>
      <c r="F28661" s="65"/>
      <c r="G28661" s="145"/>
    </row>
    <row r="28662" spans="1:7">
      <c r="A28662" s="65"/>
      <c r="B28662" s="65"/>
      <c r="C28662" s="65"/>
      <c r="D28662" s="65"/>
      <c r="E28662" s="65"/>
      <c r="F28662" s="65"/>
      <c r="G28662" s="145"/>
    </row>
    <row r="28663" spans="1:7">
      <c r="A28663" s="65"/>
      <c r="B28663" s="65"/>
      <c r="C28663" s="65"/>
      <c r="D28663" s="65"/>
      <c r="E28663" s="65"/>
      <c r="F28663" s="65"/>
      <c r="G28663" s="145"/>
    </row>
    <row r="28664" spans="1:7">
      <c r="A28664" s="65"/>
      <c r="B28664" s="65"/>
      <c r="C28664" s="65"/>
      <c r="D28664" s="65"/>
      <c r="E28664" s="65"/>
      <c r="F28664" s="65"/>
      <c r="G28664" s="145"/>
    </row>
    <row r="28665" spans="1:7">
      <c r="A28665" s="65"/>
      <c r="B28665" s="65"/>
      <c r="C28665" s="65"/>
      <c r="D28665" s="65"/>
      <c r="E28665" s="65"/>
      <c r="F28665" s="65"/>
      <c r="G28665" s="145"/>
    </row>
    <row r="28666" spans="1:7">
      <c r="A28666" s="65"/>
      <c r="B28666" s="65"/>
      <c r="C28666" s="65"/>
      <c r="D28666" s="65"/>
      <c r="E28666" s="65"/>
      <c r="F28666" s="65"/>
      <c r="G28666" s="145"/>
    </row>
    <row r="28667" spans="1:7">
      <c r="A28667" s="65"/>
      <c r="B28667" s="65"/>
      <c r="C28667" s="65"/>
      <c r="D28667" s="65"/>
      <c r="E28667" s="65"/>
      <c r="F28667" s="65"/>
      <c r="G28667" s="145"/>
    </row>
    <row r="28668" spans="1:7">
      <c r="A28668" s="65"/>
      <c r="B28668" s="65"/>
      <c r="C28668" s="65"/>
      <c r="D28668" s="65"/>
      <c r="E28668" s="65"/>
      <c r="F28668" s="65"/>
      <c r="G28668" s="145"/>
    </row>
    <row r="28669" spans="1:7">
      <c r="A28669" s="65"/>
      <c r="B28669" s="65"/>
      <c r="C28669" s="65"/>
      <c r="D28669" s="65"/>
      <c r="E28669" s="65"/>
      <c r="F28669" s="65"/>
      <c r="G28669" s="145"/>
    </row>
    <row r="28670" spans="1:7">
      <c r="A28670" s="65"/>
      <c r="B28670" s="65"/>
      <c r="C28670" s="65"/>
      <c r="D28670" s="65"/>
      <c r="E28670" s="65"/>
      <c r="F28670" s="65"/>
      <c r="G28670" s="145"/>
    </row>
    <row r="28671" spans="1:7">
      <c r="A28671" s="65"/>
      <c r="B28671" s="65"/>
      <c r="C28671" s="65"/>
      <c r="D28671" s="65"/>
      <c r="E28671" s="65"/>
      <c r="F28671" s="65"/>
      <c r="G28671" s="145"/>
    </row>
    <row r="28672" spans="1:7">
      <c r="A28672" s="65"/>
      <c r="B28672" s="65"/>
      <c r="C28672" s="65"/>
      <c r="D28672" s="65"/>
      <c r="E28672" s="65"/>
      <c r="F28672" s="65"/>
      <c r="G28672" s="145"/>
    </row>
    <row r="28673" spans="1:7">
      <c r="A28673" s="65"/>
      <c r="B28673" s="65"/>
      <c r="C28673" s="65"/>
      <c r="D28673" s="65"/>
      <c r="E28673" s="65"/>
      <c r="F28673" s="65"/>
      <c r="G28673" s="145"/>
    </row>
    <row r="28674" spans="1:7">
      <c r="A28674" s="65"/>
      <c r="B28674" s="65"/>
      <c r="C28674" s="65"/>
      <c r="D28674" s="65"/>
      <c r="E28674" s="65"/>
      <c r="F28674" s="65"/>
      <c r="G28674" s="145"/>
    </row>
    <row r="28675" spans="1:7">
      <c r="A28675" s="65"/>
      <c r="B28675" s="65"/>
      <c r="C28675" s="65"/>
      <c r="D28675" s="65"/>
      <c r="E28675" s="65"/>
      <c r="F28675" s="65"/>
      <c r="G28675" s="145"/>
    </row>
    <row r="28676" spans="1:7">
      <c r="A28676" s="65"/>
      <c r="B28676" s="65"/>
      <c r="C28676" s="65"/>
      <c r="D28676" s="65"/>
      <c r="E28676" s="65"/>
      <c r="F28676" s="65"/>
      <c r="G28676" s="145"/>
    </row>
    <row r="28677" spans="1:7">
      <c r="A28677" s="65"/>
      <c r="B28677" s="65"/>
      <c r="C28677" s="65"/>
      <c r="D28677" s="65"/>
      <c r="E28677" s="65"/>
      <c r="F28677" s="65"/>
      <c r="G28677" s="145"/>
    </row>
    <row r="28678" spans="1:7">
      <c r="A28678" s="65"/>
      <c r="B28678" s="65"/>
      <c r="C28678" s="65"/>
      <c r="D28678" s="65"/>
      <c r="E28678" s="65"/>
      <c r="F28678" s="65"/>
      <c r="G28678" s="145"/>
    </row>
    <row r="28679" spans="1:7">
      <c r="A28679" s="65"/>
      <c r="B28679" s="65"/>
      <c r="C28679" s="65"/>
      <c r="D28679" s="65"/>
      <c r="E28679" s="65"/>
      <c r="F28679" s="65"/>
      <c r="G28679" s="145"/>
    </row>
    <row r="28680" spans="1:7">
      <c r="A28680" s="65"/>
      <c r="B28680" s="65"/>
      <c r="C28680" s="65"/>
      <c r="D28680" s="65"/>
      <c r="E28680" s="65"/>
      <c r="F28680" s="65"/>
      <c r="G28680" s="145"/>
    </row>
    <row r="28681" spans="1:7">
      <c r="A28681" s="65"/>
      <c r="B28681" s="65"/>
      <c r="C28681" s="65"/>
      <c r="D28681" s="65"/>
      <c r="E28681" s="65"/>
      <c r="F28681" s="65"/>
      <c r="G28681" s="145"/>
    </row>
    <row r="28682" spans="1:7">
      <c r="A28682" s="65"/>
      <c r="B28682" s="65"/>
      <c r="C28682" s="65"/>
      <c r="D28682" s="65"/>
      <c r="E28682" s="65"/>
      <c r="F28682" s="65"/>
      <c r="G28682" s="145"/>
    </row>
    <row r="28683" spans="1:7">
      <c r="A28683" s="65"/>
      <c r="B28683" s="65"/>
      <c r="C28683" s="65"/>
      <c r="D28683" s="65"/>
      <c r="E28683" s="65"/>
      <c r="F28683" s="65"/>
      <c r="G28683" s="145"/>
    </row>
    <row r="28684" spans="1:7">
      <c r="A28684" s="65"/>
      <c r="B28684" s="65"/>
      <c r="C28684" s="65"/>
      <c r="D28684" s="65"/>
      <c r="E28684" s="65"/>
      <c r="F28684" s="65"/>
      <c r="G28684" s="145"/>
    </row>
    <row r="28685" spans="1:7">
      <c r="A28685" s="65"/>
      <c r="B28685" s="65"/>
      <c r="C28685" s="65"/>
      <c r="D28685" s="65"/>
      <c r="E28685" s="65"/>
      <c r="F28685" s="65"/>
      <c r="G28685" s="145"/>
    </row>
    <row r="28686" spans="1:7">
      <c r="A28686" s="65"/>
      <c r="B28686" s="65"/>
      <c r="C28686" s="65"/>
      <c r="D28686" s="65"/>
      <c r="E28686" s="65"/>
      <c r="F28686" s="65"/>
      <c r="G28686" s="145"/>
    </row>
    <row r="28687" spans="1:7">
      <c r="A28687" s="65"/>
      <c r="B28687" s="65"/>
      <c r="C28687" s="65"/>
      <c r="D28687" s="65"/>
      <c r="E28687" s="65"/>
      <c r="F28687" s="65"/>
      <c r="G28687" s="145"/>
    </row>
    <row r="28688" spans="1:7">
      <c r="A28688" s="65"/>
      <c r="B28688" s="65"/>
      <c r="C28688" s="65"/>
      <c r="D28688" s="65"/>
      <c r="E28688" s="65"/>
      <c r="F28688" s="65"/>
      <c r="G28688" s="145"/>
    </row>
    <row r="28689" spans="1:7">
      <c r="A28689" s="65"/>
      <c r="B28689" s="65"/>
      <c r="C28689" s="65"/>
      <c r="D28689" s="65"/>
      <c r="E28689" s="65"/>
      <c r="F28689" s="65"/>
      <c r="G28689" s="145"/>
    </row>
    <row r="28690" spans="1:7">
      <c r="A28690" s="65"/>
      <c r="B28690" s="65"/>
      <c r="C28690" s="65"/>
      <c r="D28690" s="65"/>
      <c r="E28690" s="65"/>
      <c r="F28690" s="65"/>
      <c r="G28690" s="145"/>
    </row>
    <row r="28691" spans="1:7">
      <c r="A28691" s="65"/>
      <c r="B28691" s="65"/>
      <c r="C28691" s="65"/>
      <c r="D28691" s="65"/>
      <c r="E28691" s="65"/>
      <c r="F28691" s="65"/>
      <c r="G28691" s="145"/>
    </row>
    <row r="28692" spans="1:7">
      <c r="A28692" s="65"/>
      <c r="B28692" s="65"/>
      <c r="C28692" s="65"/>
      <c r="D28692" s="65"/>
      <c r="E28692" s="65"/>
      <c r="F28692" s="65"/>
      <c r="G28692" s="145"/>
    </row>
    <row r="28693" spans="1:7">
      <c r="A28693" s="65"/>
      <c r="B28693" s="65"/>
      <c r="C28693" s="65"/>
      <c r="D28693" s="65"/>
      <c r="E28693" s="65"/>
      <c r="F28693" s="65"/>
      <c r="G28693" s="145"/>
    </row>
    <row r="28694" spans="1:7">
      <c r="A28694" s="65"/>
      <c r="B28694" s="65"/>
      <c r="C28694" s="65"/>
      <c r="D28694" s="65"/>
      <c r="E28694" s="65"/>
      <c r="F28694" s="65"/>
      <c r="G28694" s="145"/>
    </row>
    <row r="28695" spans="1:7">
      <c r="A28695" s="65"/>
      <c r="B28695" s="65"/>
      <c r="C28695" s="65"/>
      <c r="D28695" s="65"/>
      <c r="E28695" s="65"/>
      <c r="F28695" s="65"/>
      <c r="G28695" s="145"/>
    </row>
    <row r="28696" spans="1:7">
      <c r="A28696" s="65"/>
      <c r="B28696" s="65"/>
      <c r="C28696" s="65"/>
      <c r="D28696" s="65"/>
      <c r="E28696" s="65"/>
      <c r="F28696" s="65"/>
      <c r="G28696" s="145"/>
    </row>
    <row r="28697" spans="1:7">
      <c r="A28697" s="65"/>
      <c r="B28697" s="65"/>
      <c r="C28697" s="65"/>
      <c r="D28697" s="65"/>
      <c r="E28697" s="65"/>
      <c r="F28697" s="65"/>
      <c r="G28697" s="145"/>
    </row>
    <row r="28698" spans="1:7">
      <c r="A28698" s="65"/>
      <c r="B28698" s="65"/>
      <c r="C28698" s="65"/>
      <c r="D28698" s="65"/>
      <c r="E28698" s="65"/>
      <c r="F28698" s="65"/>
      <c r="G28698" s="145"/>
    </row>
    <row r="28699" spans="1:7">
      <c r="A28699" s="65"/>
      <c r="B28699" s="65"/>
      <c r="C28699" s="65"/>
      <c r="D28699" s="65"/>
      <c r="E28699" s="65"/>
      <c r="F28699" s="65"/>
      <c r="G28699" s="145"/>
    </row>
    <row r="28700" spans="1:7">
      <c r="A28700" s="65"/>
      <c r="B28700" s="65"/>
      <c r="C28700" s="65"/>
      <c r="D28700" s="65"/>
      <c r="E28700" s="65"/>
      <c r="F28700" s="65"/>
      <c r="G28700" s="145"/>
    </row>
    <row r="28701" spans="1:7">
      <c r="A28701" s="65"/>
      <c r="B28701" s="65"/>
      <c r="C28701" s="65"/>
      <c r="D28701" s="65"/>
      <c r="E28701" s="65"/>
      <c r="F28701" s="65"/>
      <c r="G28701" s="145"/>
    </row>
    <row r="28702" spans="1:7">
      <c r="A28702" s="65"/>
      <c r="B28702" s="65"/>
      <c r="C28702" s="65"/>
      <c r="D28702" s="65"/>
      <c r="E28702" s="65"/>
      <c r="F28702" s="65"/>
      <c r="G28702" s="145"/>
    </row>
    <row r="28703" spans="1:7">
      <c r="A28703" s="65"/>
      <c r="B28703" s="65"/>
      <c r="C28703" s="65"/>
      <c r="D28703" s="65"/>
      <c r="E28703" s="65"/>
      <c r="F28703" s="65"/>
      <c r="G28703" s="145"/>
    </row>
    <row r="28704" spans="1:7">
      <c r="A28704" s="65"/>
      <c r="B28704" s="65"/>
      <c r="C28704" s="65"/>
      <c r="D28704" s="65"/>
      <c r="E28704" s="65"/>
      <c r="F28704" s="65"/>
      <c r="G28704" s="145"/>
    </row>
    <row r="28705" spans="1:7">
      <c r="A28705" s="65"/>
      <c r="B28705" s="65"/>
      <c r="C28705" s="65"/>
      <c r="D28705" s="65"/>
      <c r="E28705" s="65"/>
      <c r="F28705" s="65"/>
      <c r="G28705" s="145"/>
    </row>
    <row r="28706" spans="1:7">
      <c r="A28706" s="65"/>
      <c r="B28706" s="65"/>
      <c r="C28706" s="65"/>
      <c r="D28706" s="65"/>
      <c r="E28706" s="65"/>
      <c r="F28706" s="65"/>
      <c r="G28706" s="145"/>
    </row>
    <row r="28707" spans="1:7">
      <c r="A28707" s="65"/>
      <c r="B28707" s="65"/>
      <c r="C28707" s="65"/>
      <c r="D28707" s="65"/>
      <c r="E28707" s="65"/>
      <c r="F28707" s="65"/>
      <c r="G28707" s="145"/>
    </row>
    <row r="28708" spans="1:7">
      <c r="A28708" s="65"/>
      <c r="B28708" s="65"/>
      <c r="C28708" s="65"/>
      <c r="D28708" s="65"/>
      <c r="E28708" s="65"/>
      <c r="F28708" s="65"/>
      <c r="G28708" s="145"/>
    </row>
    <row r="28709" spans="1:7">
      <c r="A28709" s="65"/>
      <c r="B28709" s="65"/>
      <c r="C28709" s="65"/>
      <c r="D28709" s="65"/>
      <c r="E28709" s="65"/>
      <c r="F28709" s="65"/>
      <c r="G28709" s="145"/>
    </row>
    <row r="28710" spans="1:7">
      <c r="A28710" s="65"/>
      <c r="B28710" s="65"/>
      <c r="C28710" s="65"/>
      <c r="D28710" s="65"/>
      <c r="E28710" s="65"/>
      <c r="F28710" s="65"/>
      <c r="G28710" s="145"/>
    </row>
    <row r="28711" spans="1:7">
      <c r="A28711" s="65"/>
      <c r="B28711" s="65"/>
      <c r="C28711" s="65"/>
      <c r="D28711" s="65"/>
      <c r="E28711" s="65"/>
      <c r="F28711" s="65"/>
      <c r="G28711" s="145"/>
    </row>
    <row r="28712" spans="1:7">
      <c r="A28712" s="65"/>
      <c r="B28712" s="65"/>
      <c r="C28712" s="65"/>
      <c r="D28712" s="65"/>
      <c r="E28712" s="65"/>
      <c r="F28712" s="65"/>
      <c r="G28712" s="145"/>
    </row>
    <row r="28713" spans="1:7">
      <c r="A28713" s="65"/>
      <c r="B28713" s="65"/>
      <c r="C28713" s="65"/>
      <c r="D28713" s="65"/>
      <c r="E28713" s="65"/>
      <c r="F28713" s="65"/>
      <c r="G28713" s="145"/>
    </row>
    <row r="28714" spans="1:7">
      <c r="A28714" s="65"/>
      <c r="B28714" s="65"/>
      <c r="C28714" s="65"/>
      <c r="D28714" s="65"/>
      <c r="E28714" s="65"/>
      <c r="F28714" s="65"/>
      <c r="G28714" s="145"/>
    </row>
    <row r="28715" spans="1:7">
      <c r="A28715" s="65"/>
      <c r="B28715" s="65"/>
      <c r="C28715" s="65"/>
      <c r="D28715" s="65"/>
      <c r="E28715" s="65"/>
      <c r="F28715" s="65"/>
      <c r="G28715" s="145"/>
    </row>
    <row r="28716" spans="1:7">
      <c r="A28716" s="65"/>
      <c r="B28716" s="65"/>
      <c r="C28716" s="65"/>
      <c r="D28716" s="65"/>
      <c r="E28716" s="65"/>
      <c r="F28716" s="65"/>
      <c r="G28716" s="145"/>
    </row>
    <row r="28717" spans="1:7">
      <c r="A28717" s="65"/>
      <c r="B28717" s="65"/>
      <c r="C28717" s="65"/>
      <c r="D28717" s="65"/>
      <c r="E28717" s="65"/>
      <c r="F28717" s="65"/>
      <c r="G28717" s="145"/>
    </row>
    <row r="28718" spans="1:7">
      <c r="A28718" s="65"/>
      <c r="B28718" s="65"/>
      <c r="C28718" s="65"/>
      <c r="D28718" s="65"/>
      <c r="E28718" s="65"/>
      <c r="F28718" s="65"/>
      <c r="G28718" s="145"/>
    </row>
    <row r="28719" spans="1:7">
      <c r="A28719" s="65"/>
      <c r="B28719" s="65"/>
      <c r="C28719" s="65"/>
      <c r="D28719" s="65"/>
      <c r="E28719" s="65"/>
      <c r="F28719" s="65"/>
      <c r="G28719" s="145"/>
    </row>
    <row r="28720" spans="1:7">
      <c r="A28720" s="65"/>
      <c r="B28720" s="65"/>
      <c r="C28720" s="65"/>
      <c r="D28720" s="65"/>
      <c r="E28720" s="65"/>
      <c r="F28720" s="65"/>
      <c r="G28720" s="145"/>
    </row>
    <row r="28721" spans="1:7">
      <c r="A28721" s="65"/>
      <c r="B28721" s="65"/>
      <c r="C28721" s="65"/>
      <c r="D28721" s="65"/>
      <c r="E28721" s="65"/>
      <c r="F28721" s="65"/>
      <c r="G28721" s="145"/>
    </row>
    <row r="28722" spans="1:7">
      <c r="A28722" s="65"/>
      <c r="B28722" s="65"/>
      <c r="C28722" s="65"/>
      <c r="D28722" s="65"/>
      <c r="E28722" s="65"/>
      <c r="F28722" s="65"/>
      <c r="G28722" s="145"/>
    </row>
    <row r="28723" spans="1:7">
      <c r="A28723" s="65"/>
      <c r="B28723" s="65"/>
      <c r="C28723" s="65"/>
      <c r="D28723" s="65"/>
      <c r="E28723" s="65"/>
      <c r="F28723" s="65"/>
      <c r="G28723" s="145"/>
    </row>
    <row r="28724" spans="1:7">
      <c r="A28724" s="65"/>
      <c r="B28724" s="65"/>
      <c r="C28724" s="65"/>
      <c r="D28724" s="65"/>
      <c r="E28724" s="65"/>
      <c r="F28724" s="65"/>
      <c r="G28724" s="145"/>
    </row>
    <row r="28725" spans="1:7">
      <c r="A28725" s="65"/>
      <c r="B28725" s="65"/>
      <c r="C28725" s="65"/>
      <c r="D28725" s="65"/>
      <c r="E28725" s="65"/>
      <c r="F28725" s="65"/>
      <c r="G28725" s="145"/>
    </row>
    <row r="28726" spans="1:7">
      <c r="A28726" s="65"/>
      <c r="B28726" s="65"/>
      <c r="C28726" s="65"/>
      <c r="D28726" s="65"/>
      <c r="E28726" s="65"/>
      <c r="F28726" s="65"/>
      <c r="G28726" s="145"/>
    </row>
    <row r="28727" spans="1:7">
      <c r="A28727" s="65"/>
      <c r="B28727" s="65"/>
      <c r="C28727" s="65"/>
      <c r="D28727" s="65"/>
      <c r="E28727" s="65"/>
      <c r="F28727" s="65"/>
      <c r="G28727" s="145"/>
    </row>
    <row r="28728" spans="1:7">
      <c r="A28728" s="65"/>
      <c r="B28728" s="65"/>
      <c r="C28728" s="65"/>
      <c r="D28728" s="65"/>
      <c r="E28728" s="65"/>
      <c r="F28728" s="65"/>
      <c r="G28728" s="145"/>
    </row>
    <row r="28729" spans="1:7">
      <c r="A28729" s="65"/>
      <c r="B28729" s="65"/>
      <c r="C28729" s="65"/>
      <c r="D28729" s="65"/>
      <c r="E28729" s="65"/>
      <c r="F28729" s="65"/>
      <c r="G28729" s="145"/>
    </row>
    <row r="28730" spans="1:7">
      <c r="A28730" s="65"/>
      <c r="B28730" s="65"/>
      <c r="C28730" s="65"/>
      <c r="D28730" s="65"/>
      <c r="E28730" s="65"/>
      <c r="F28730" s="65"/>
      <c r="G28730" s="145"/>
    </row>
    <row r="28731" spans="1:7">
      <c r="A28731" s="65"/>
      <c r="B28731" s="65"/>
      <c r="C28731" s="65"/>
      <c r="D28731" s="65"/>
      <c r="E28731" s="65"/>
      <c r="F28731" s="65"/>
      <c r="G28731" s="145"/>
    </row>
    <row r="28732" spans="1:7">
      <c r="A28732" s="65"/>
      <c r="B28732" s="65"/>
      <c r="C28732" s="65"/>
      <c r="D28732" s="65"/>
      <c r="E28732" s="65"/>
      <c r="F28732" s="65"/>
      <c r="G28732" s="145"/>
    </row>
    <row r="28733" spans="1:7">
      <c r="A28733" s="65"/>
      <c r="B28733" s="65"/>
      <c r="C28733" s="65"/>
      <c r="D28733" s="65"/>
      <c r="E28733" s="65"/>
      <c r="F28733" s="65"/>
      <c r="G28733" s="145"/>
    </row>
    <row r="28734" spans="1:7">
      <c r="A28734" s="65"/>
      <c r="B28734" s="65"/>
      <c r="C28734" s="65"/>
      <c r="D28734" s="65"/>
      <c r="E28734" s="65"/>
      <c r="F28734" s="65"/>
      <c r="G28734" s="145"/>
    </row>
    <row r="28735" spans="1:7">
      <c r="A28735" s="65"/>
      <c r="B28735" s="65"/>
      <c r="C28735" s="65"/>
      <c r="D28735" s="65"/>
      <c r="E28735" s="65"/>
      <c r="F28735" s="65"/>
      <c r="G28735" s="145"/>
    </row>
    <row r="28736" spans="1:7">
      <c r="A28736" s="65"/>
      <c r="B28736" s="65"/>
      <c r="C28736" s="65"/>
      <c r="D28736" s="65"/>
      <c r="E28736" s="65"/>
      <c r="F28736" s="65"/>
      <c r="G28736" s="145"/>
    </row>
    <row r="28737" spans="1:7">
      <c r="A28737" s="65"/>
      <c r="B28737" s="65"/>
      <c r="C28737" s="65"/>
      <c r="D28737" s="65"/>
      <c r="E28737" s="65"/>
      <c r="F28737" s="65"/>
      <c r="G28737" s="145"/>
    </row>
    <row r="28738" spans="1:7">
      <c r="A28738" s="65"/>
      <c r="B28738" s="65"/>
      <c r="C28738" s="65"/>
      <c r="D28738" s="65"/>
      <c r="E28738" s="65"/>
      <c r="F28738" s="65"/>
      <c r="G28738" s="145"/>
    </row>
    <row r="28739" spans="1:7">
      <c r="A28739" s="65"/>
      <c r="B28739" s="65"/>
      <c r="C28739" s="65"/>
      <c r="D28739" s="65"/>
      <c r="E28739" s="65"/>
      <c r="F28739" s="65"/>
      <c r="G28739" s="145"/>
    </row>
    <row r="28740" spans="1:7">
      <c r="A28740" s="65"/>
      <c r="B28740" s="65"/>
      <c r="C28740" s="65"/>
      <c r="D28740" s="65"/>
      <c r="E28740" s="65"/>
      <c r="F28740" s="65"/>
      <c r="G28740" s="145"/>
    </row>
    <row r="28741" spans="1:7">
      <c r="A28741" s="65"/>
      <c r="B28741" s="65"/>
      <c r="C28741" s="65"/>
      <c r="D28741" s="65"/>
      <c r="E28741" s="65"/>
      <c r="F28741" s="65"/>
      <c r="G28741" s="145"/>
    </row>
    <row r="28742" spans="1:7">
      <c r="A28742" s="65"/>
      <c r="B28742" s="65"/>
      <c r="C28742" s="65"/>
      <c r="D28742" s="65"/>
      <c r="E28742" s="65"/>
      <c r="F28742" s="65"/>
      <c r="G28742" s="145"/>
    </row>
    <row r="28743" spans="1:7">
      <c r="A28743" s="65"/>
      <c r="B28743" s="65"/>
      <c r="C28743" s="65"/>
      <c r="D28743" s="65"/>
      <c r="E28743" s="65"/>
      <c r="F28743" s="65"/>
      <c r="G28743" s="145"/>
    </row>
    <row r="28744" spans="1:7">
      <c r="A28744" s="65"/>
      <c r="B28744" s="65"/>
      <c r="C28744" s="65"/>
      <c r="D28744" s="65"/>
      <c r="E28744" s="65"/>
      <c r="F28744" s="65"/>
      <c r="G28744" s="145"/>
    </row>
    <row r="28745" spans="1:7">
      <c r="A28745" s="65"/>
      <c r="B28745" s="65"/>
      <c r="C28745" s="65"/>
      <c r="D28745" s="65"/>
      <c r="E28745" s="65"/>
      <c r="F28745" s="65"/>
      <c r="G28745" s="145"/>
    </row>
    <row r="28746" spans="1:7">
      <c r="A28746" s="65"/>
      <c r="B28746" s="65"/>
      <c r="C28746" s="65"/>
      <c r="D28746" s="65"/>
      <c r="E28746" s="65"/>
      <c r="F28746" s="65"/>
      <c r="G28746" s="145"/>
    </row>
    <row r="28747" spans="1:7">
      <c r="A28747" s="65"/>
      <c r="B28747" s="65"/>
      <c r="C28747" s="65"/>
      <c r="D28747" s="65"/>
      <c r="E28747" s="65"/>
      <c r="F28747" s="65"/>
      <c r="G28747" s="145"/>
    </row>
    <row r="28748" spans="1:7">
      <c r="A28748" s="65"/>
      <c r="B28748" s="65"/>
      <c r="C28748" s="65"/>
      <c r="D28748" s="65"/>
      <c r="E28748" s="65"/>
      <c r="F28748" s="65"/>
      <c r="G28748" s="145"/>
    </row>
    <row r="28749" spans="1:7">
      <c r="A28749" s="65"/>
      <c r="B28749" s="65"/>
      <c r="C28749" s="65"/>
      <c r="D28749" s="65"/>
      <c r="E28749" s="65"/>
      <c r="F28749" s="65"/>
      <c r="G28749" s="145"/>
    </row>
    <row r="28750" spans="1:7">
      <c r="A28750" s="65"/>
      <c r="B28750" s="65"/>
      <c r="C28750" s="65"/>
      <c r="D28750" s="65"/>
      <c r="E28750" s="65"/>
      <c r="F28750" s="65"/>
      <c r="G28750" s="145"/>
    </row>
    <row r="28751" spans="1:7">
      <c r="A28751" s="65"/>
      <c r="B28751" s="65"/>
      <c r="C28751" s="65"/>
      <c r="D28751" s="65"/>
      <c r="E28751" s="65"/>
      <c r="F28751" s="65"/>
      <c r="G28751" s="145"/>
    </row>
    <row r="28752" spans="1:7">
      <c r="A28752" s="65"/>
      <c r="B28752" s="65"/>
      <c r="C28752" s="65"/>
      <c r="D28752" s="65"/>
      <c r="E28752" s="65"/>
      <c r="F28752" s="65"/>
      <c r="G28752" s="145"/>
    </row>
    <row r="28753" spans="1:7">
      <c r="A28753" s="65"/>
      <c r="B28753" s="65"/>
      <c r="C28753" s="65"/>
      <c r="D28753" s="65"/>
      <c r="E28753" s="65"/>
      <c r="F28753" s="65"/>
      <c r="G28753" s="145"/>
    </row>
    <row r="28754" spans="1:7">
      <c r="A28754" s="65"/>
      <c r="B28754" s="65"/>
      <c r="C28754" s="65"/>
      <c r="D28754" s="65"/>
      <c r="E28754" s="65"/>
      <c r="F28754" s="65"/>
      <c r="G28754" s="145"/>
    </row>
    <row r="28755" spans="1:7">
      <c r="A28755" s="65"/>
      <c r="B28755" s="65"/>
      <c r="C28755" s="65"/>
      <c r="D28755" s="65"/>
      <c r="E28755" s="65"/>
      <c r="F28755" s="65"/>
      <c r="G28755" s="145"/>
    </row>
    <row r="28756" spans="1:7">
      <c r="A28756" s="65"/>
      <c r="B28756" s="65"/>
      <c r="C28756" s="65"/>
      <c r="D28756" s="65"/>
      <c r="E28756" s="65"/>
      <c r="F28756" s="65"/>
      <c r="G28756" s="145"/>
    </row>
    <row r="28757" spans="1:7">
      <c r="A28757" s="65"/>
      <c r="B28757" s="65"/>
      <c r="C28757" s="65"/>
      <c r="D28757" s="65"/>
      <c r="E28757" s="65"/>
      <c r="F28757" s="65"/>
      <c r="G28757" s="145"/>
    </row>
    <row r="28758" spans="1:7">
      <c r="A28758" s="65"/>
      <c r="B28758" s="65"/>
      <c r="C28758" s="65"/>
      <c r="D28758" s="65"/>
      <c r="E28758" s="65"/>
      <c r="F28758" s="65"/>
      <c r="G28758" s="145"/>
    </row>
    <row r="28759" spans="1:7">
      <c r="A28759" s="65"/>
      <c r="B28759" s="65"/>
      <c r="C28759" s="65"/>
      <c r="D28759" s="65"/>
      <c r="E28759" s="65"/>
      <c r="F28759" s="65"/>
      <c r="G28759" s="145"/>
    </row>
    <row r="28760" spans="1:7">
      <c r="A28760" s="65"/>
      <c r="B28760" s="65"/>
      <c r="C28760" s="65"/>
      <c r="D28760" s="65"/>
      <c r="E28760" s="65"/>
      <c r="F28760" s="65"/>
      <c r="G28760" s="145"/>
    </row>
    <row r="28761" spans="1:7">
      <c r="A28761" s="65"/>
      <c r="B28761" s="65"/>
      <c r="C28761" s="65"/>
      <c r="D28761" s="65"/>
      <c r="E28761" s="65"/>
      <c r="F28761" s="65"/>
      <c r="G28761" s="145"/>
    </row>
    <row r="28762" spans="1:7">
      <c r="A28762" s="65"/>
      <c r="B28762" s="65"/>
      <c r="C28762" s="65"/>
      <c r="D28762" s="65"/>
      <c r="E28762" s="65"/>
      <c r="F28762" s="65"/>
      <c r="G28762" s="145"/>
    </row>
    <row r="28763" spans="1:7">
      <c r="A28763" s="65"/>
      <c r="B28763" s="65"/>
      <c r="C28763" s="65"/>
      <c r="D28763" s="65"/>
      <c r="E28763" s="65"/>
      <c r="F28763" s="65"/>
      <c r="G28763" s="145"/>
    </row>
    <row r="28764" spans="1:7">
      <c r="A28764" s="65"/>
      <c r="B28764" s="65"/>
      <c r="C28764" s="65"/>
      <c r="D28764" s="65"/>
      <c r="E28764" s="65"/>
      <c r="F28764" s="65"/>
      <c r="G28764" s="145"/>
    </row>
    <row r="28765" spans="1:7">
      <c r="A28765" s="65"/>
      <c r="B28765" s="65"/>
      <c r="C28765" s="65"/>
      <c r="D28765" s="65"/>
      <c r="E28765" s="65"/>
      <c r="F28765" s="65"/>
      <c r="G28765" s="145"/>
    </row>
    <row r="28766" spans="1:7">
      <c r="A28766" s="65"/>
      <c r="B28766" s="65"/>
      <c r="C28766" s="65"/>
      <c r="D28766" s="65"/>
      <c r="E28766" s="65"/>
      <c r="F28766" s="65"/>
      <c r="G28766" s="145"/>
    </row>
    <row r="28767" spans="1:7">
      <c r="A28767" s="65"/>
      <c r="B28767" s="65"/>
      <c r="C28767" s="65"/>
      <c r="D28767" s="65"/>
      <c r="E28767" s="65"/>
      <c r="F28767" s="65"/>
      <c r="G28767" s="145"/>
    </row>
    <row r="28768" spans="1:7">
      <c r="A28768" s="65"/>
      <c r="B28768" s="65"/>
      <c r="C28768" s="65"/>
      <c r="D28768" s="65"/>
      <c r="E28768" s="65"/>
      <c r="F28768" s="65"/>
      <c r="G28768" s="145"/>
    </row>
    <row r="28769" spans="1:7">
      <c r="A28769" s="65"/>
      <c r="B28769" s="65"/>
      <c r="C28769" s="65"/>
      <c r="D28769" s="65"/>
      <c r="E28769" s="65"/>
      <c r="F28769" s="65"/>
      <c r="G28769" s="145"/>
    </row>
    <row r="28770" spans="1:7">
      <c r="A28770" s="65"/>
      <c r="B28770" s="65"/>
      <c r="C28770" s="65"/>
      <c r="D28770" s="65"/>
      <c r="E28770" s="65"/>
      <c r="F28770" s="65"/>
      <c r="G28770" s="145"/>
    </row>
    <row r="28771" spans="1:7">
      <c r="A28771" s="65"/>
      <c r="B28771" s="65"/>
      <c r="C28771" s="65"/>
      <c r="D28771" s="65"/>
      <c r="E28771" s="65"/>
      <c r="F28771" s="65"/>
      <c r="G28771" s="145"/>
    </row>
    <row r="28772" spans="1:7">
      <c r="A28772" s="65"/>
      <c r="B28772" s="65"/>
      <c r="C28772" s="65"/>
      <c r="D28772" s="65"/>
      <c r="E28772" s="65"/>
      <c r="F28772" s="65"/>
      <c r="G28772" s="145"/>
    </row>
    <row r="28773" spans="1:7">
      <c r="A28773" s="65"/>
      <c r="B28773" s="65"/>
      <c r="C28773" s="65"/>
      <c r="D28773" s="65"/>
      <c r="E28773" s="65"/>
      <c r="F28773" s="65"/>
      <c r="G28773" s="145"/>
    </row>
    <row r="28774" spans="1:7">
      <c r="A28774" s="65"/>
      <c r="B28774" s="65"/>
      <c r="C28774" s="65"/>
      <c r="D28774" s="65"/>
      <c r="E28774" s="65"/>
      <c r="F28774" s="65"/>
      <c r="G28774" s="145"/>
    </row>
    <row r="28775" spans="1:7">
      <c r="A28775" s="65"/>
      <c r="B28775" s="65"/>
      <c r="C28775" s="65"/>
      <c r="D28775" s="65"/>
      <c r="E28775" s="65"/>
      <c r="F28775" s="65"/>
      <c r="G28775" s="145"/>
    </row>
    <row r="28776" spans="1:7">
      <c r="A28776" s="65"/>
      <c r="B28776" s="65"/>
      <c r="C28776" s="65"/>
      <c r="D28776" s="65"/>
      <c r="E28776" s="65"/>
      <c r="F28776" s="65"/>
      <c r="G28776" s="145"/>
    </row>
    <row r="28777" spans="1:7">
      <c r="A28777" s="65"/>
      <c r="B28777" s="65"/>
      <c r="C28777" s="65"/>
      <c r="D28777" s="65"/>
      <c r="E28777" s="65"/>
      <c r="F28777" s="65"/>
      <c r="G28777" s="145"/>
    </row>
    <row r="28778" spans="1:7">
      <c r="A28778" s="65"/>
      <c r="B28778" s="65"/>
      <c r="C28778" s="65"/>
      <c r="D28778" s="65"/>
      <c r="E28778" s="65"/>
      <c r="F28778" s="65"/>
      <c r="G28778" s="145"/>
    </row>
    <row r="28779" spans="1:7">
      <c r="A28779" s="65"/>
      <c r="B28779" s="65"/>
      <c r="C28779" s="65"/>
      <c r="D28779" s="65"/>
      <c r="E28779" s="65"/>
      <c r="F28779" s="65"/>
      <c r="G28779" s="145"/>
    </row>
    <row r="28780" spans="1:7">
      <c r="A28780" s="65"/>
      <c r="B28780" s="65"/>
      <c r="C28780" s="65"/>
      <c r="D28780" s="65"/>
      <c r="E28780" s="65"/>
      <c r="F28780" s="65"/>
      <c r="G28780" s="145"/>
    </row>
    <row r="28781" spans="1:7">
      <c r="A28781" s="65"/>
      <c r="B28781" s="65"/>
      <c r="C28781" s="65"/>
      <c r="D28781" s="65"/>
      <c r="E28781" s="65"/>
      <c r="F28781" s="65"/>
      <c r="G28781" s="145"/>
    </row>
    <row r="28782" spans="1:7">
      <c r="A28782" s="65"/>
      <c r="B28782" s="65"/>
      <c r="C28782" s="65"/>
      <c r="D28782" s="65"/>
      <c r="E28782" s="65"/>
      <c r="F28782" s="65"/>
      <c r="G28782" s="145"/>
    </row>
    <row r="28783" spans="1:7">
      <c r="A28783" s="65"/>
      <c r="B28783" s="65"/>
      <c r="C28783" s="65"/>
      <c r="D28783" s="65"/>
      <c r="E28783" s="65"/>
      <c r="F28783" s="65"/>
      <c r="G28783" s="145"/>
    </row>
    <row r="28784" spans="1:7">
      <c r="A28784" s="65"/>
      <c r="B28784" s="65"/>
      <c r="C28784" s="65"/>
      <c r="D28784" s="65"/>
      <c r="E28784" s="65"/>
      <c r="F28784" s="65"/>
      <c r="G28784" s="145"/>
    </row>
    <row r="28785" spans="1:7">
      <c r="A28785" s="65"/>
      <c r="B28785" s="65"/>
      <c r="C28785" s="65"/>
      <c r="D28785" s="65"/>
      <c r="E28785" s="65"/>
      <c r="F28785" s="65"/>
      <c r="G28785" s="145"/>
    </row>
    <row r="28786" spans="1:7">
      <c r="A28786" s="65"/>
      <c r="B28786" s="65"/>
      <c r="C28786" s="65"/>
      <c r="D28786" s="65"/>
      <c r="E28786" s="65"/>
      <c r="F28786" s="65"/>
      <c r="G28786" s="145"/>
    </row>
    <row r="28787" spans="1:7">
      <c r="A28787" s="65"/>
      <c r="B28787" s="65"/>
      <c r="C28787" s="65"/>
      <c r="D28787" s="65"/>
      <c r="E28787" s="65"/>
      <c r="F28787" s="65"/>
      <c r="G28787" s="145"/>
    </row>
    <row r="28788" spans="1:7">
      <c r="A28788" s="65"/>
      <c r="B28788" s="65"/>
      <c r="C28788" s="65"/>
      <c r="D28788" s="65"/>
      <c r="E28788" s="65"/>
      <c r="F28788" s="65"/>
      <c r="G28788" s="145"/>
    </row>
    <row r="28789" spans="1:7">
      <c r="A28789" s="65"/>
      <c r="B28789" s="65"/>
      <c r="C28789" s="65"/>
      <c r="D28789" s="65"/>
      <c r="E28789" s="65"/>
      <c r="F28789" s="65"/>
      <c r="G28789" s="145"/>
    </row>
    <row r="28790" spans="1:7">
      <c r="A28790" s="65"/>
      <c r="B28790" s="65"/>
      <c r="C28790" s="65"/>
      <c r="D28790" s="65"/>
      <c r="E28790" s="65"/>
      <c r="F28790" s="65"/>
      <c r="G28790" s="145"/>
    </row>
    <row r="28791" spans="1:7">
      <c r="A28791" s="65"/>
      <c r="B28791" s="65"/>
      <c r="C28791" s="65"/>
      <c r="D28791" s="65"/>
      <c r="E28791" s="65"/>
      <c r="F28791" s="65"/>
      <c r="G28791" s="145"/>
    </row>
    <row r="28792" spans="1:7">
      <c r="A28792" s="65"/>
      <c r="B28792" s="65"/>
      <c r="C28792" s="65"/>
      <c r="D28792" s="65"/>
      <c r="E28792" s="65"/>
      <c r="F28792" s="65"/>
      <c r="G28792" s="145"/>
    </row>
    <row r="28793" spans="1:7">
      <c r="A28793" s="65"/>
      <c r="B28793" s="65"/>
      <c r="C28793" s="65"/>
      <c r="D28793" s="65"/>
      <c r="E28793" s="65"/>
      <c r="F28793" s="65"/>
      <c r="G28793" s="145"/>
    </row>
    <row r="28794" spans="1:7">
      <c r="A28794" s="65"/>
      <c r="B28794" s="65"/>
      <c r="C28794" s="65"/>
      <c r="D28794" s="65"/>
      <c r="E28794" s="65"/>
      <c r="F28794" s="65"/>
      <c r="G28794" s="145"/>
    </row>
    <row r="28795" spans="1:7">
      <c r="A28795" s="65"/>
      <c r="B28795" s="65"/>
      <c r="C28795" s="65"/>
      <c r="D28795" s="65"/>
      <c r="E28795" s="65"/>
      <c r="F28795" s="65"/>
      <c r="G28795" s="145"/>
    </row>
    <row r="28796" spans="1:7">
      <c r="A28796" s="65"/>
      <c r="B28796" s="65"/>
      <c r="C28796" s="65"/>
      <c r="D28796" s="65"/>
      <c r="E28796" s="65"/>
      <c r="F28796" s="65"/>
      <c r="G28796" s="145"/>
    </row>
    <row r="28797" spans="1:7">
      <c r="A28797" s="65"/>
      <c r="B28797" s="65"/>
      <c r="C28797" s="65"/>
      <c r="D28797" s="65"/>
      <c r="E28797" s="65"/>
      <c r="F28797" s="65"/>
      <c r="G28797" s="145"/>
    </row>
    <row r="28798" spans="1:7">
      <c r="A28798" s="65"/>
      <c r="B28798" s="65"/>
      <c r="C28798" s="65"/>
      <c r="D28798" s="65"/>
      <c r="E28798" s="65"/>
      <c r="F28798" s="65"/>
      <c r="G28798" s="145"/>
    </row>
    <row r="28799" spans="1:7">
      <c r="A28799" s="65"/>
      <c r="B28799" s="65"/>
      <c r="C28799" s="65"/>
      <c r="D28799" s="65"/>
      <c r="E28799" s="65"/>
      <c r="F28799" s="65"/>
      <c r="G28799" s="145"/>
    </row>
    <row r="28800" spans="1:7">
      <c r="A28800" s="65"/>
      <c r="B28800" s="65"/>
      <c r="C28800" s="65"/>
      <c r="D28800" s="65"/>
      <c r="E28800" s="65"/>
      <c r="F28800" s="65"/>
      <c r="G28800" s="145"/>
    </row>
    <row r="28801" spans="1:7">
      <c r="A28801" s="65"/>
      <c r="B28801" s="65"/>
      <c r="C28801" s="65"/>
      <c r="D28801" s="65"/>
      <c r="E28801" s="65"/>
      <c r="F28801" s="65"/>
      <c r="G28801" s="145"/>
    </row>
    <row r="28802" spans="1:7">
      <c r="A28802" s="65"/>
      <c r="B28802" s="65"/>
      <c r="C28802" s="65"/>
      <c r="D28802" s="65"/>
      <c r="E28802" s="65"/>
      <c r="F28802" s="65"/>
      <c r="G28802" s="145"/>
    </row>
    <row r="28803" spans="1:7">
      <c r="A28803" s="65"/>
      <c r="B28803" s="65"/>
      <c r="C28803" s="65"/>
      <c r="D28803" s="65"/>
      <c r="E28803" s="65"/>
      <c r="F28803" s="65"/>
      <c r="G28803" s="145"/>
    </row>
    <row r="28804" spans="1:7">
      <c r="A28804" s="65"/>
      <c r="B28804" s="65"/>
      <c r="C28804" s="65"/>
      <c r="D28804" s="65"/>
      <c r="E28804" s="65"/>
      <c r="F28804" s="65"/>
      <c r="G28804" s="145"/>
    </row>
    <row r="28805" spans="1:7">
      <c r="A28805" s="65"/>
      <c r="B28805" s="65"/>
      <c r="C28805" s="65"/>
      <c r="D28805" s="65"/>
      <c r="E28805" s="65"/>
      <c r="F28805" s="65"/>
      <c r="G28805" s="145"/>
    </row>
    <row r="28806" spans="1:7">
      <c r="A28806" s="65"/>
      <c r="B28806" s="65"/>
      <c r="C28806" s="65"/>
      <c r="D28806" s="65"/>
      <c r="E28806" s="65"/>
      <c r="F28806" s="65"/>
      <c r="G28806" s="145"/>
    </row>
    <row r="28807" spans="1:7">
      <c r="A28807" s="65"/>
      <c r="B28807" s="65"/>
      <c r="C28807" s="65"/>
      <c r="D28807" s="65"/>
      <c r="E28807" s="65"/>
      <c r="F28807" s="65"/>
      <c r="G28807" s="145"/>
    </row>
    <row r="28808" spans="1:7">
      <c r="A28808" s="65"/>
      <c r="B28808" s="65"/>
      <c r="C28808" s="65"/>
      <c r="D28808" s="65"/>
      <c r="E28808" s="65"/>
      <c r="F28808" s="65"/>
      <c r="G28808" s="145"/>
    </row>
    <row r="28809" spans="1:7">
      <c r="A28809" s="65"/>
      <c r="B28809" s="65"/>
      <c r="C28809" s="65"/>
      <c r="D28809" s="65"/>
      <c r="E28809" s="65"/>
      <c r="F28809" s="65"/>
      <c r="G28809" s="145"/>
    </row>
    <row r="28810" spans="1:7">
      <c r="A28810" s="65"/>
      <c r="B28810" s="65"/>
      <c r="C28810" s="65"/>
      <c r="D28810" s="65"/>
      <c r="E28810" s="65"/>
      <c r="F28810" s="65"/>
      <c r="G28810" s="145"/>
    </row>
    <row r="28811" spans="1:7">
      <c r="A28811" s="65"/>
      <c r="B28811" s="65"/>
      <c r="C28811" s="65"/>
      <c r="D28811" s="65"/>
      <c r="E28811" s="65"/>
      <c r="F28811" s="65"/>
      <c r="G28811" s="145"/>
    </row>
    <row r="28812" spans="1:7">
      <c r="A28812" s="65"/>
      <c r="B28812" s="65"/>
      <c r="C28812" s="65"/>
      <c r="D28812" s="65"/>
      <c r="E28812" s="65"/>
      <c r="F28812" s="65"/>
      <c r="G28812" s="145"/>
    </row>
    <row r="28813" spans="1:7">
      <c r="A28813" s="65"/>
      <c r="B28813" s="65"/>
      <c r="C28813" s="65"/>
      <c r="D28813" s="65"/>
      <c r="E28813" s="65"/>
      <c r="F28813" s="65"/>
      <c r="G28813" s="145"/>
    </row>
    <row r="28814" spans="1:7">
      <c r="A28814" s="65"/>
      <c r="B28814" s="65"/>
      <c r="C28814" s="65"/>
      <c r="D28814" s="65"/>
      <c r="E28814" s="65"/>
      <c r="F28814" s="65"/>
      <c r="G28814" s="145"/>
    </row>
    <row r="28815" spans="1:7">
      <c r="A28815" s="65"/>
      <c r="B28815" s="65"/>
      <c r="C28815" s="65"/>
      <c r="D28815" s="65"/>
      <c r="E28815" s="65"/>
      <c r="F28815" s="65"/>
      <c r="G28815" s="145"/>
    </row>
    <row r="28816" spans="1:7">
      <c r="A28816" s="65"/>
      <c r="B28816" s="65"/>
      <c r="C28816" s="65"/>
      <c r="D28816" s="65"/>
      <c r="E28816" s="65"/>
      <c r="F28816" s="65"/>
      <c r="G28816" s="145"/>
    </row>
    <row r="28817" spans="1:7">
      <c r="A28817" s="65"/>
      <c r="B28817" s="65"/>
      <c r="C28817" s="65"/>
      <c r="D28817" s="65"/>
      <c r="E28817" s="65"/>
      <c r="F28817" s="65"/>
      <c r="G28817" s="145"/>
    </row>
    <row r="28818" spans="1:7">
      <c r="A28818" s="65"/>
      <c r="B28818" s="65"/>
      <c r="C28818" s="65"/>
      <c r="D28818" s="65"/>
      <c r="E28818" s="65"/>
      <c r="F28818" s="65"/>
      <c r="G28818" s="145"/>
    </row>
    <row r="28819" spans="1:7">
      <c r="A28819" s="65"/>
      <c r="B28819" s="65"/>
      <c r="C28819" s="65"/>
      <c r="D28819" s="65"/>
      <c r="E28819" s="65"/>
      <c r="F28819" s="65"/>
      <c r="G28819" s="145"/>
    </row>
    <row r="28820" spans="1:7">
      <c r="A28820" s="65"/>
      <c r="B28820" s="65"/>
      <c r="C28820" s="65"/>
      <c r="D28820" s="65"/>
      <c r="E28820" s="65"/>
      <c r="F28820" s="65"/>
      <c r="G28820" s="145"/>
    </row>
    <row r="28821" spans="1:7">
      <c r="A28821" s="65"/>
      <c r="B28821" s="65"/>
      <c r="C28821" s="65"/>
      <c r="D28821" s="65"/>
      <c r="E28821" s="65"/>
      <c r="F28821" s="65"/>
      <c r="G28821" s="145"/>
    </row>
    <row r="28822" spans="1:7">
      <c r="A28822" s="65"/>
      <c r="B28822" s="65"/>
      <c r="C28822" s="65"/>
      <c r="D28822" s="65"/>
      <c r="E28822" s="65"/>
      <c r="F28822" s="65"/>
      <c r="G28822" s="145"/>
    </row>
    <row r="28823" spans="1:7">
      <c r="A28823" s="65"/>
      <c r="B28823" s="65"/>
      <c r="C28823" s="65"/>
      <c r="D28823" s="65"/>
      <c r="E28823" s="65"/>
      <c r="F28823" s="65"/>
      <c r="G28823" s="145"/>
    </row>
    <row r="28824" spans="1:7">
      <c r="A28824" s="65"/>
      <c r="B28824" s="65"/>
      <c r="C28824" s="65"/>
      <c r="D28824" s="65"/>
      <c r="E28824" s="65"/>
      <c r="F28824" s="65"/>
      <c r="G28824" s="145"/>
    </row>
    <row r="28825" spans="1:7">
      <c r="A28825" s="65"/>
      <c r="B28825" s="65"/>
      <c r="C28825" s="65"/>
      <c r="D28825" s="65"/>
      <c r="E28825" s="65"/>
      <c r="F28825" s="65"/>
      <c r="G28825" s="145"/>
    </row>
    <row r="28826" spans="1:7">
      <c r="A28826" s="65"/>
      <c r="B28826" s="65"/>
      <c r="C28826" s="65"/>
      <c r="D28826" s="65"/>
      <c r="E28826" s="65"/>
      <c r="F28826" s="65"/>
      <c r="G28826" s="145"/>
    </row>
    <row r="28827" spans="1:7">
      <c r="A28827" s="65"/>
      <c r="B28827" s="65"/>
      <c r="C28827" s="65"/>
      <c r="D28827" s="65"/>
      <c r="E28827" s="65"/>
      <c r="F28827" s="65"/>
      <c r="G28827" s="145"/>
    </row>
    <row r="28828" spans="1:7">
      <c r="A28828" s="65"/>
      <c r="B28828" s="65"/>
      <c r="C28828" s="65"/>
      <c r="D28828" s="65"/>
      <c r="E28828" s="65"/>
      <c r="F28828" s="65"/>
      <c r="G28828" s="145"/>
    </row>
    <row r="28829" spans="1:7">
      <c r="A28829" s="65"/>
      <c r="B28829" s="65"/>
      <c r="C28829" s="65"/>
      <c r="D28829" s="65"/>
      <c r="E28829" s="65"/>
      <c r="F28829" s="65"/>
      <c r="G28829" s="145"/>
    </row>
    <row r="28830" spans="1:7">
      <c r="A28830" s="65"/>
      <c r="B28830" s="65"/>
      <c r="C28830" s="65"/>
      <c r="D28830" s="65"/>
      <c r="E28830" s="65"/>
      <c r="F28830" s="65"/>
      <c r="G28830" s="145"/>
    </row>
    <row r="28831" spans="1:7">
      <c r="A28831" s="65"/>
      <c r="B28831" s="65"/>
      <c r="C28831" s="65"/>
      <c r="D28831" s="65"/>
      <c r="E28831" s="65"/>
      <c r="F28831" s="65"/>
      <c r="G28831" s="145"/>
    </row>
    <row r="28832" spans="1:7">
      <c r="A28832" s="65"/>
      <c r="B28832" s="65"/>
      <c r="C28832" s="65"/>
      <c r="D28832" s="65"/>
      <c r="E28832" s="65"/>
      <c r="F28832" s="65"/>
      <c r="G28832" s="145"/>
    </row>
    <row r="28833" spans="1:7">
      <c r="A28833" s="65"/>
      <c r="B28833" s="65"/>
      <c r="C28833" s="65"/>
      <c r="D28833" s="65"/>
      <c r="E28833" s="65"/>
      <c r="F28833" s="65"/>
      <c r="G28833" s="145"/>
    </row>
    <row r="28834" spans="1:7">
      <c r="A28834" s="65"/>
      <c r="B28834" s="65"/>
      <c r="C28834" s="65"/>
      <c r="D28834" s="65"/>
      <c r="E28834" s="65"/>
      <c r="F28834" s="65"/>
      <c r="G28834" s="145"/>
    </row>
    <row r="28835" spans="1:7">
      <c r="A28835" s="65"/>
      <c r="B28835" s="65"/>
      <c r="C28835" s="65"/>
      <c r="D28835" s="65"/>
      <c r="E28835" s="65"/>
      <c r="F28835" s="65"/>
      <c r="G28835" s="145"/>
    </row>
    <row r="28836" spans="1:7">
      <c r="A28836" s="65"/>
      <c r="B28836" s="65"/>
      <c r="C28836" s="65"/>
      <c r="D28836" s="65"/>
      <c r="E28836" s="65"/>
      <c r="F28836" s="65"/>
      <c r="G28836" s="145"/>
    </row>
    <row r="28837" spans="1:7">
      <c r="A28837" s="65"/>
      <c r="B28837" s="65"/>
      <c r="C28837" s="65"/>
      <c r="D28837" s="65"/>
      <c r="E28837" s="65"/>
      <c r="F28837" s="65"/>
      <c r="G28837" s="145"/>
    </row>
    <row r="28838" spans="1:7">
      <c r="A28838" s="65"/>
      <c r="B28838" s="65"/>
      <c r="C28838" s="65"/>
      <c r="D28838" s="65"/>
      <c r="E28838" s="65"/>
      <c r="F28838" s="65"/>
      <c r="G28838" s="145"/>
    </row>
    <row r="28839" spans="1:7">
      <c r="A28839" s="65"/>
      <c r="B28839" s="65"/>
      <c r="C28839" s="65"/>
      <c r="D28839" s="65"/>
      <c r="E28839" s="65"/>
      <c r="F28839" s="65"/>
      <c r="G28839" s="145"/>
    </row>
    <row r="28840" spans="1:7">
      <c r="A28840" s="65"/>
      <c r="B28840" s="65"/>
      <c r="C28840" s="65"/>
      <c r="D28840" s="65"/>
      <c r="E28840" s="65"/>
      <c r="F28840" s="65"/>
      <c r="G28840" s="145"/>
    </row>
    <row r="28841" spans="1:7">
      <c r="A28841" s="65"/>
      <c r="B28841" s="65"/>
      <c r="C28841" s="65"/>
      <c r="D28841" s="65"/>
      <c r="E28841" s="65"/>
      <c r="F28841" s="65"/>
      <c r="G28841" s="145"/>
    </row>
    <row r="28842" spans="1:7">
      <c r="A28842" s="65"/>
      <c r="B28842" s="65"/>
      <c r="C28842" s="65"/>
      <c r="D28842" s="65"/>
      <c r="E28842" s="65"/>
      <c r="F28842" s="65"/>
      <c r="G28842" s="145"/>
    </row>
    <row r="28843" spans="1:7">
      <c r="A28843" s="65"/>
      <c r="B28843" s="65"/>
      <c r="C28843" s="65"/>
      <c r="D28843" s="65"/>
      <c r="E28843" s="65"/>
      <c r="F28843" s="65"/>
      <c r="G28843" s="145"/>
    </row>
    <row r="28844" spans="1:7">
      <c r="A28844" s="65"/>
      <c r="B28844" s="65"/>
      <c r="C28844" s="65"/>
      <c r="D28844" s="65"/>
      <c r="E28844" s="65"/>
      <c r="F28844" s="65"/>
      <c r="G28844" s="145"/>
    </row>
    <row r="28845" spans="1:7">
      <c r="A28845" s="65"/>
      <c r="B28845" s="65"/>
      <c r="C28845" s="65"/>
      <c r="D28845" s="65"/>
      <c r="E28845" s="65"/>
      <c r="F28845" s="65"/>
      <c r="G28845" s="145"/>
    </row>
    <row r="28846" spans="1:7">
      <c r="A28846" s="65"/>
      <c r="B28846" s="65"/>
      <c r="C28846" s="65"/>
      <c r="D28846" s="65"/>
      <c r="E28846" s="65"/>
      <c r="F28846" s="65"/>
      <c r="G28846" s="145"/>
    </row>
    <row r="28847" spans="1:7">
      <c r="A28847" s="65"/>
      <c r="B28847" s="65"/>
      <c r="C28847" s="65"/>
      <c r="D28847" s="65"/>
      <c r="E28847" s="65"/>
      <c r="F28847" s="65"/>
      <c r="G28847" s="145"/>
    </row>
    <row r="28848" spans="1:7">
      <c r="A28848" s="65"/>
      <c r="B28848" s="65"/>
      <c r="C28848" s="65"/>
      <c r="D28848" s="65"/>
      <c r="E28848" s="65"/>
      <c r="F28848" s="65"/>
      <c r="G28848" s="145"/>
    </row>
    <row r="28849" spans="1:7">
      <c r="A28849" s="65"/>
      <c r="B28849" s="65"/>
      <c r="C28849" s="65"/>
      <c r="D28849" s="65"/>
      <c r="E28849" s="65"/>
      <c r="F28849" s="65"/>
      <c r="G28849" s="145"/>
    </row>
    <row r="28850" spans="1:7">
      <c r="A28850" s="65"/>
      <c r="B28850" s="65"/>
      <c r="C28850" s="65"/>
      <c r="D28850" s="65"/>
      <c r="E28850" s="65"/>
      <c r="F28850" s="65"/>
      <c r="G28850" s="145"/>
    </row>
    <row r="28851" spans="1:7">
      <c r="A28851" s="65"/>
      <c r="B28851" s="65"/>
      <c r="C28851" s="65"/>
      <c r="D28851" s="65"/>
      <c r="E28851" s="65"/>
      <c r="F28851" s="65"/>
      <c r="G28851" s="145"/>
    </row>
    <row r="28852" spans="1:7">
      <c r="A28852" s="65"/>
      <c r="B28852" s="65"/>
      <c r="C28852" s="65"/>
      <c r="D28852" s="65"/>
      <c r="E28852" s="65"/>
      <c r="F28852" s="65"/>
      <c r="G28852" s="145"/>
    </row>
    <row r="28853" spans="1:7">
      <c r="A28853" s="65"/>
      <c r="B28853" s="65"/>
      <c r="C28853" s="65"/>
      <c r="D28853" s="65"/>
      <c r="E28853" s="65"/>
      <c r="F28853" s="65"/>
      <c r="G28853" s="145"/>
    </row>
    <row r="28854" spans="1:7">
      <c r="A28854" s="65"/>
      <c r="B28854" s="65"/>
      <c r="C28854" s="65"/>
      <c r="D28854" s="65"/>
      <c r="E28854" s="65"/>
      <c r="F28854" s="65"/>
      <c r="G28854" s="145"/>
    </row>
    <row r="28855" spans="1:7">
      <c r="A28855" s="65"/>
      <c r="B28855" s="65"/>
      <c r="C28855" s="65"/>
      <c r="D28855" s="65"/>
      <c r="E28855" s="65"/>
      <c r="F28855" s="65"/>
      <c r="G28855" s="145"/>
    </row>
    <row r="28856" spans="1:7">
      <c r="A28856" s="65"/>
      <c r="B28856" s="65"/>
      <c r="C28856" s="65"/>
      <c r="D28856" s="65"/>
      <c r="E28856" s="65"/>
      <c r="F28856" s="65"/>
      <c r="G28856" s="145"/>
    </row>
    <row r="28857" spans="1:7">
      <c r="A28857" s="65"/>
      <c r="B28857" s="65"/>
      <c r="C28857" s="65"/>
      <c r="D28857" s="65"/>
      <c r="E28857" s="65"/>
      <c r="F28857" s="65"/>
      <c r="G28857" s="145"/>
    </row>
    <row r="28858" spans="1:7">
      <c r="A28858" s="65"/>
      <c r="B28858" s="65"/>
      <c r="C28858" s="65"/>
      <c r="D28858" s="65"/>
      <c r="E28858" s="65"/>
      <c r="F28858" s="65"/>
      <c r="G28858" s="145"/>
    </row>
    <row r="28859" spans="1:7">
      <c r="A28859" s="65"/>
      <c r="B28859" s="65"/>
      <c r="C28859" s="65"/>
      <c r="D28859" s="65"/>
      <c r="E28859" s="65"/>
      <c r="F28859" s="65"/>
      <c r="G28859" s="145"/>
    </row>
    <row r="28860" spans="1:7">
      <c r="A28860" s="65"/>
      <c r="B28860" s="65"/>
      <c r="C28860" s="65"/>
      <c r="D28860" s="65"/>
      <c r="E28860" s="65"/>
      <c r="F28860" s="65"/>
      <c r="G28860" s="145"/>
    </row>
    <row r="28861" spans="1:7">
      <c r="A28861" s="65"/>
      <c r="B28861" s="65"/>
      <c r="C28861" s="65"/>
      <c r="D28861" s="65"/>
      <c r="E28861" s="65"/>
      <c r="F28861" s="65"/>
      <c r="G28861" s="145"/>
    </row>
    <row r="28862" spans="1:7">
      <c r="A28862" s="65"/>
      <c r="B28862" s="65"/>
      <c r="C28862" s="65"/>
      <c r="D28862" s="65"/>
      <c r="E28862" s="65"/>
      <c r="F28862" s="65"/>
      <c r="G28862" s="145"/>
    </row>
    <row r="28863" spans="1:7">
      <c r="A28863" s="65"/>
      <c r="B28863" s="65"/>
      <c r="C28863" s="65"/>
      <c r="D28863" s="65"/>
      <c r="E28863" s="65"/>
      <c r="F28863" s="65"/>
      <c r="G28863" s="145"/>
    </row>
    <row r="28864" spans="1:7">
      <c r="A28864" s="65"/>
      <c r="B28864" s="65"/>
      <c r="C28864" s="65"/>
      <c r="D28864" s="65"/>
      <c r="E28864" s="65"/>
      <c r="F28864" s="65"/>
      <c r="G28864" s="145"/>
    </row>
    <row r="28865" spans="1:7">
      <c r="A28865" s="65"/>
      <c r="B28865" s="65"/>
      <c r="C28865" s="65"/>
      <c r="D28865" s="65"/>
      <c r="E28865" s="65"/>
      <c r="F28865" s="65"/>
      <c r="G28865" s="145"/>
    </row>
    <row r="28866" spans="1:7">
      <c r="A28866" s="65"/>
      <c r="B28866" s="65"/>
      <c r="C28866" s="65"/>
      <c r="D28866" s="65"/>
      <c r="E28866" s="65"/>
      <c r="F28866" s="65"/>
      <c r="G28866" s="145"/>
    </row>
    <row r="28867" spans="1:7">
      <c r="A28867" s="65"/>
      <c r="B28867" s="65"/>
      <c r="C28867" s="65"/>
      <c r="D28867" s="65"/>
      <c r="E28867" s="65"/>
      <c r="F28867" s="65"/>
      <c r="G28867" s="145"/>
    </row>
    <row r="28868" spans="1:7">
      <c r="A28868" s="65"/>
      <c r="B28868" s="65"/>
      <c r="C28868" s="65"/>
      <c r="D28868" s="65"/>
      <c r="E28868" s="65"/>
      <c r="F28868" s="65"/>
      <c r="G28868" s="145"/>
    </row>
    <row r="28869" spans="1:7">
      <c r="A28869" s="65"/>
      <c r="B28869" s="65"/>
      <c r="C28869" s="65"/>
      <c r="D28869" s="65"/>
      <c r="E28869" s="65"/>
      <c r="F28869" s="65"/>
      <c r="G28869" s="145"/>
    </row>
    <row r="28870" spans="1:7">
      <c r="A28870" s="65"/>
      <c r="B28870" s="65"/>
      <c r="C28870" s="65"/>
      <c r="D28870" s="65"/>
      <c r="E28870" s="65"/>
      <c r="F28870" s="65"/>
      <c r="G28870" s="145"/>
    </row>
    <row r="28871" spans="1:7">
      <c r="A28871" s="65"/>
      <c r="B28871" s="65"/>
      <c r="C28871" s="65"/>
      <c r="D28871" s="65"/>
      <c r="E28871" s="65"/>
      <c r="F28871" s="65"/>
      <c r="G28871" s="145"/>
    </row>
    <row r="28872" spans="1:7">
      <c r="A28872" s="65"/>
      <c r="B28872" s="65"/>
      <c r="C28872" s="65"/>
      <c r="D28872" s="65"/>
      <c r="E28872" s="65"/>
      <c r="F28872" s="65"/>
      <c r="G28872" s="145"/>
    </row>
    <row r="28873" spans="1:7">
      <c r="A28873" s="65"/>
      <c r="B28873" s="65"/>
      <c r="C28873" s="65"/>
      <c r="D28873" s="65"/>
      <c r="E28873" s="65"/>
      <c r="F28873" s="65"/>
      <c r="G28873" s="145"/>
    </row>
    <row r="28874" spans="1:7">
      <c r="A28874" s="65"/>
      <c r="B28874" s="65"/>
      <c r="C28874" s="65"/>
      <c r="D28874" s="65"/>
      <c r="E28874" s="65"/>
      <c r="F28874" s="65"/>
      <c r="G28874" s="145"/>
    </row>
    <row r="28875" spans="1:7">
      <c r="A28875" s="65"/>
      <c r="B28875" s="65"/>
      <c r="C28875" s="65"/>
      <c r="D28875" s="65"/>
      <c r="E28875" s="65"/>
      <c r="F28875" s="65"/>
      <c r="G28875" s="145"/>
    </row>
    <row r="28876" spans="1:7">
      <c r="A28876" s="65"/>
      <c r="B28876" s="65"/>
      <c r="C28876" s="65"/>
      <c r="D28876" s="65"/>
      <c r="E28876" s="65"/>
      <c r="F28876" s="65"/>
      <c r="G28876" s="145"/>
    </row>
    <row r="28877" spans="1:7">
      <c r="A28877" s="65"/>
      <c r="B28877" s="65"/>
      <c r="C28877" s="65"/>
      <c r="D28877" s="65"/>
      <c r="E28877" s="65"/>
      <c r="F28877" s="65"/>
      <c r="G28877" s="145"/>
    </row>
    <row r="28878" spans="1:7">
      <c r="A28878" s="65"/>
      <c r="B28878" s="65"/>
      <c r="C28878" s="65"/>
      <c r="D28878" s="65"/>
      <c r="E28878" s="65"/>
      <c r="F28878" s="65"/>
      <c r="G28878" s="145"/>
    </row>
    <row r="28879" spans="1:7">
      <c r="A28879" s="65"/>
      <c r="B28879" s="65"/>
      <c r="C28879" s="65"/>
      <c r="D28879" s="65"/>
      <c r="E28879" s="65"/>
      <c r="F28879" s="65"/>
      <c r="G28879" s="145"/>
    </row>
    <row r="28880" spans="1:7">
      <c r="A28880" s="65"/>
      <c r="B28880" s="65"/>
      <c r="C28880" s="65"/>
      <c r="D28880" s="65"/>
      <c r="E28880" s="65"/>
      <c r="F28880" s="65"/>
      <c r="G28880" s="145"/>
    </row>
    <row r="28881" spans="1:7">
      <c r="A28881" s="65"/>
      <c r="B28881" s="65"/>
      <c r="C28881" s="65"/>
      <c r="D28881" s="65"/>
      <c r="E28881" s="65"/>
      <c r="F28881" s="65"/>
      <c r="G28881" s="145"/>
    </row>
    <row r="28882" spans="1:7">
      <c r="A28882" s="65"/>
      <c r="B28882" s="65"/>
      <c r="C28882" s="65"/>
      <c r="D28882" s="65"/>
      <c r="E28882" s="65"/>
      <c r="F28882" s="65"/>
      <c r="G28882" s="145"/>
    </row>
    <row r="28883" spans="1:7">
      <c r="A28883" s="65"/>
      <c r="B28883" s="65"/>
      <c r="C28883" s="65"/>
      <c r="D28883" s="65"/>
      <c r="E28883" s="65"/>
      <c r="F28883" s="65"/>
      <c r="G28883" s="145"/>
    </row>
    <row r="28884" spans="1:7">
      <c r="A28884" s="65"/>
      <c r="B28884" s="65"/>
      <c r="C28884" s="65"/>
      <c r="D28884" s="65"/>
      <c r="E28884" s="65"/>
      <c r="F28884" s="65"/>
      <c r="G28884" s="145"/>
    </row>
    <row r="28885" spans="1:7">
      <c r="A28885" s="65"/>
      <c r="B28885" s="65"/>
      <c r="C28885" s="65"/>
      <c r="D28885" s="65"/>
      <c r="E28885" s="65"/>
      <c r="F28885" s="65"/>
      <c r="G28885" s="145"/>
    </row>
    <row r="28886" spans="1:7">
      <c r="A28886" s="65"/>
      <c r="B28886" s="65"/>
      <c r="C28886" s="65"/>
      <c r="D28886" s="65"/>
      <c r="E28886" s="65"/>
      <c r="F28886" s="65"/>
      <c r="G28886" s="145"/>
    </row>
    <row r="28887" spans="1:7">
      <c r="A28887" s="65"/>
      <c r="B28887" s="65"/>
      <c r="C28887" s="65"/>
      <c r="D28887" s="65"/>
      <c r="E28887" s="65"/>
      <c r="F28887" s="65"/>
      <c r="G28887" s="145"/>
    </row>
    <row r="28888" spans="1:7">
      <c r="A28888" s="65"/>
      <c r="B28888" s="65"/>
      <c r="C28888" s="65"/>
      <c r="D28888" s="65"/>
      <c r="E28888" s="65"/>
      <c r="F28888" s="65"/>
      <c r="G28888" s="145"/>
    </row>
    <row r="28889" spans="1:7">
      <c r="A28889" s="65"/>
      <c r="B28889" s="65"/>
      <c r="C28889" s="65"/>
      <c r="D28889" s="65"/>
      <c r="E28889" s="65"/>
      <c r="F28889" s="65"/>
      <c r="G28889" s="145"/>
    </row>
    <row r="28890" spans="1:7">
      <c r="A28890" s="65"/>
      <c r="B28890" s="65"/>
      <c r="C28890" s="65"/>
      <c r="D28890" s="65"/>
      <c r="E28890" s="65"/>
      <c r="F28890" s="65"/>
      <c r="G28890" s="145"/>
    </row>
    <row r="28891" spans="1:7">
      <c r="A28891" s="65"/>
      <c r="B28891" s="65"/>
      <c r="C28891" s="65"/>
      <c r="D28891" s="65"/>
      <c r="E28891" s="65"/>
      <c r="F28891" s="65"/>
      <c r="G28891" s="145"/>
    </row>
    <row r="28892" spans="1:7">
      <c r="A28892" s="65"/>
      <c r="B28892" s="65"/>
      <c r="C28892" s="65"/>
      <c r="D28892" s="65"/>
      <c r="E28892" s="65"/>
      <c r="F28892" s="65"/>
      <c r="G28892" s="145"/>
    </row>
    <row r="28893" spans="1:7">
      <c r="A28893" s="65"/>
      <c r="B28893" s="65"/>
      <c r="C28893" s="65"/>
      <c r="D28893" s="65"/>
      <c r="E28893" s="65"/>
      <c r="F28893" s="65"/>
      <c r="G28893" s="145"/>
    </row>
    <row r="28894" spans="1:7">
      <c r="A28894" s="65"/>
      <c r="B28894" s="65"/>
      <c r="C28894" s="65"/>
      <c r="D28894" s="65"/>
      <c r="E28894" s="65"/>
      <c r="F28894" s="65"/>
      <c r="G28894" s="145"/>
    </row>
    <row r="28895" spans="1:7">
      <c r="A28895" s="65"/>
      <c r="B28895" s="65"/>
      <c r="C28895" s="65"/>
      <c r="D28895" s="65"/>
      <c r="E28895" s="65"/>
      <c r="F28895" s="65"/>
      <c r="G28895" s="145"/>
    </row>
    <row r="28896" spans="1:7">
      <c r="A28896" s="65"/>
      <c r="B28896" s="65"/>
      <c r="C28896" s="65"/>
      <c r="D28896" s="65"/>
      <c r="E28896" s="65"/>
      <c r="F28896" s="65"/>
      <c r="G28896" s="145"/>
    </row>
    <row r="28897" spans="1:7">
      <c r="A28897" s="65"/>
      <c r="B28897" s="65"/>
      <c r="C28897" s="65"/>
      <c r="D28897" s="65"/>
      <c r="E28897" s="65"/>
      <c r="F28897" s="65"/>
      <c r="G28897" s="145"/>
    </row>
    <row r="28898" spans="1:7">
      <c r="A28898" s="65"/>
      <c r="B28898" s="65"/>
      <c r="C28898" s="65"/>
      <c r="D28898" s="65"/>
      <c r="E28898" s="65"/>
      <c r="F28898" s="65"/>
      <c r="G28898" s="145"/>
    </row>
    <row r="28899" spans="1:7">
      <c r="A28899" s="65"/>
      <c r="B28899" s="65"/>
      <c r="C28899" s="65"/>
      <c r="D28899" s="65"/>
      <c r="E28899" s="65"/>
      <c r="F28899" s="65"/>
      <c r="G28899" s="145"/>
    </row>
    <row r="28900" spans="1:7">
      <c r="A28900" s="65"/>
      <c r="B28900" s="65"/>
      <c r="C28900" s="65"/>
      <c r="D28900" s="65"/>
      <c r="E28900" s="65"/>
      <c r="F28900" s="65"/>
      <c r="G28900" s="145"/>
    </row>
    <row r="28901" spans="1:7">
      <c r="A28901" s="65"/>
      <c r="B28901" s="65"/>
      <c r="C28901" s="65"/>
      <c r="D28901" s="65"/>
      <c r="E28901" s="65"/>
      <c r="F28901" s="65"/>
      <c r="G28901" s="145"/>
    </row>
    <row r="28902" spans="1:7">
      <c r="A28902" s="65"/>
      <c r="B28902" s="65"/>
      <c r="C28902" s="65"/>
      <c r="D28902" s="65"/>
      <c r="E28902" s="65"/>
      <c r="F28902" s="65"/>
      <c r="G28902" s="145"/>
    </row>
    <row r="28903" spans="1:7">
      <c r="A28903" s="65"/>
      <c r="B28903" s="65"/>
      <c r="C28903" s="65"/>
      <c r="D28903" s="65"/>
      <c r="E28903" s="65"/>
      <c r="F28903" s="65"/>
      <c r="G28903" s="145"/>
    </row>
    <row r="28904" spans="1:7">
      <c r="A28904" s="65"/>
      <c r="B28904" s="65"/>
      <c r="C28904" s="65"/>
      <c r="D28904" s="65"/>
      <c r="E28904" s="65"/>
      <c r="F28904" s="65"/>
      <c r="G28904" s="145"/>
    </row>
    <row r="28905" spans="1:7">
      <c r="A28905" s="65"/>
      <c r="B28905" s="65"/>
      <c r="C28905" s="65"/>
      <c r="D28905" s="65"/>
      <c r="E28905" s="65"/>
      <c r="F28905" s="65"/>
      <c r="G28905" s="145"/>
    </row>
    <row r="28906" spans="1:7">
      <c r="A28906" s="65"/>
      <c r="B28906" s="65"/>
      <c r="C28906" s="65"/>
      <c r="D28906" s="65"/>
      <c r="E28906" s="65"/>
      <c r="F28906" s="65"/>
      <c r="G28906" s="145"/>
    </row>
    <row r="28907" spans="1:7">
      <c r="A28907" s="65"/>
      <c r="B28907" s="65"/>
      <c r="C28907" s="65"/>
      <c r="D28907" s="65"/>
      <c r="E28907" s="65"/>
      <c r="F28907" s="65"/>
      <c r="G28907" s="145"/>
    </row>
    <row r="28908" spans="1:7">
      <c r="A28908" s="65"/>
      <c r="B28908" s="65"/>
      <c r="C28908" s="65"/>
      <c r="D28908" s="65"/>
      <c r="E28908" s="65"/>
      <c r="F28908" s="65"/>
      <c r="G28908" s="145"/>
    </row>
    <row r="28909" spans="1:7">
      <c r="A28909" s="65"/>
      <c r="B28909" s="65"/>
      <c r="C28909" s="65"/>
      <c r="D28909" s="65"/>
      <c r="E28909" s="65"/>
      <c r="F28909" s="65"/>
      <c r="G28909" s="145"/>
    </row>
    <row r="28910" spans="1:7">
      <c r="A28910" s="65"/>
      <c r="B28910" s="65"/>
      <c r="C28910" s="65"/>
      <c r="D28910" s="65"/>
      <c r="E28910" s="65"/>
      <c r="F28910" s="65"/>
      <c r="G28910" s="145"/>
    </row>
    <row r="28911" spans="1:7">
      <c r="A28911" s="65"/>
      <c r="B28911" s="65"/>
      <c r="C28911" s="65"/>
      <c r="D28911" s="65"/>
      <c r="E28911" s="65"/>
      <c r="F28911" s="65"/>
      <c r="G28911" s="145"/>
    </row>
    <row r="28912" spans="1:7">
      <c r="A28912" s="65"/>
      <c r="B28912" s="65"/>
      <c r="C28912" s="65"/>
      <c r="D28912" s="65"/>
      <c r="E28912" s="65"/>
      <c r="F28912" s="65"/>
      <c r="G28912" s="145"/>
    </row>
    <row r="28913" spans="1:7">
      <c r="A28913" s="65"/>
      <c r="B28913" s="65"/>
      <c r="C28913" s="65"/>
      <c r="D28913" s="65"/>
      <c r="E28913" s="65"/>
      <c r="F28913" s="65"/>
      <c r="G28913" s="145"/>
    </row>
    <row r="28914" spans="1:7">
      <c r="A28914" s="65"/>
      <c r="B28914" s="65"/>
      <c r="C28914" s="65"/>
      <c r="D28914" s="65"/>
      <c r="E28914" s="65"/>
      <c r="F28914" s="65"/>
      <c r="G28914" s="145"/>
    </row>
    <row r="28915" spans="1:7">
      <c r="A28915" s="65"/>
      <c r="B28915" s="65"/>
      <c r="C28915" s="65"/>
      <c r="D28915" s="65"/>
      <c r="E28915" s="65"/>
      <c r="F28915" s="65"/>
      <c r="G28915" s="145"/>
    </row>
    <row r="28916" spans="1:7">
      <c r="A28916" s="65"/>
      <c r="B28916" s="65"/>
      <c r="C28916" s="65"/>
      <c r="D28916" s="65"/>
      <c r="E28916" s="65"/>
      <c r="F28916" s="65"/>
      <c r="G28916" s="145"/>
    </row>
    <row r="28917" spans="1:7">
      <c r="A28917" s="65"/>
      <c r="B28917" s="65"/>
      <c r="C28917" s="65"/>
      <c r="D28917" s="65"/>
      <c r="E28917" s="65"/>
      <c r="F28917" s="65"/>
      <c r="G28917" s="145"/>
    </row>
    <row r="28918" spans="1:7">
      <c r="A28918" s="65"/>
      <c r="B28918" s="65"/>
      <c r="C28918" s="65"/>
      <c r="D28918" s="65"/>
      <c r="E28918" s="65"/>
      <c r="F28918" s="65"/>
      <c r="G28918" s="145"/>
    </row>
    <row r="28919" spans="1:7">
      <c r="A28919" s="65"/>
      <c r="B28919" s="65"/>
      <c r="C28919" s="65"/>
      <c r="D28919" s="65"/>
      <c r="E28919" s="65"/>
      <c r="F28919" s="65"/>
      <c r="G28919" s="145"/>
    </row>
    <row r="28920" spans="1:7">
      <c r="A28920" s="65"/>
      <c r="B28920" s="65"/>
      <c r="C28920" s="65"/>
      <c r="D28920" s="65"/>
      <c r="E28920" s="65"/>
      <c r="F28920" s="65"/>
      <c r="G28920" s="145"/>
    </row>
    <row r="28921" spans="1:7">
      <c r="A28921" s="65"/>
      <c r="B28921" s="65"/>
      <c r="C28921" s="65"/>
      <c r="D28921" s="65"/>
      <c r="E28921" s="65"/>
      <c r="F28921" s="65"/>
      <c r="G28921" s="145"/>
    </row>
    <row r="28922" spans="1:7">
      <c r="A28922" s="65"/>
      <c r="B28922" s="65"/>
      <c r="C28922" s="65"/>
      <c r="D28922" s="65"/>
      <c r="E28922" s="65"/>
      <c r="F28922" s="65"/>
      <c r="G28922" s="145"/>
    </row>
    <row r="28923" spans="1:7">
      <c r="A28923" s="65"/>
      <c r="B28923" s="65"/>
      <c r="C28923" s="65"/>
      <c r="D28923" s="65"/>
      <c r="E28923" s="65"/>
      <c r="F28923" s="65"/>
      <c r="G28923" s="145"/>
    </row>
    <row r="28924" spans="1:7">
      <c r="A28924" s="65"/>
      <c r="B28924" s="65"/>
      <c r="C28924" s="65"/>
      <c r="D28924" s="65"/>
      <c r="E28924" s="65"/>
      <c r="F28924" s="65"/>
      <c r="G28924" s="145"/>
    </row>
    <row r="28925" spans="1:7">
      <c r="A28925" s="65"/>
      <c r="B28925" s="65"/>
      <c r="C28925" s="65"/>
      <c r="D28925" s="65"/>
      <c r="E28925" s="65"/>
      <c r="F28925" s="65"/>
      <c r="G28925" s="145"/>
    </row>
    <row r="28926" spans="1:7">
      <c r="A28926" s="65"/>
      <c r="B28926" s="65"/>
      <c r="C28926" s="65"/>
      <c r="D28926" s="65"/>
      <c r="E28926" s="65"/>
      <c r="F28926" s="65"/>
      <c r="G28926" s="145"/>
    </row>
    <row r="28927" spans="1:7">
      <c r="A28927" s="65"/>
      <c r="B28927" s="65"/>
      <c r="C28927" s="65"/>
      <c r="D28927" s="65"/>
      <c r="E28927" s="65"/>
      <c r="F28927" s="65"/>
      <c r="G28927" s="145"/>
    </row>
    <row r="28928" spans="1:7">
      <c r="A28928" s="65"/>
      <c r="B28928" s="65"/>
      <c r="C28928" s="65"/>
      <c r="D28928" s="65"/>
      <c r="E28928" s="65"/>
      <c r="F28928" s="65"/>
      <c r="G28928" s="145"/>
    </row>
    <row r="28929" spans="1:7">
      <c r="A28929" s="65"/>
      <c r="B28929" s="65"/>
      <c r="C28929" s="65"/>
      <c r="D28929" s="65"/>
      <c r="E28929" s="65"/>
      <c r="F28929" s="65"/>
      <c r="G28929" s="145"/>
    </row>
    <row r="28930" spans="1:7">
      <c r="A28930" s="65"/>
      <c r="B28930" s="65"/>
      <c r="C28930" s="65"/>
      <c r="D28930" s="65"/>
      <c r="E28930" s="65"/>
      <c r="F28930" s="65"/>
      <c r="G28930" s="145"/>
    </row>
    <row r="28931" spans="1:7">
      <c r="A28931" s="65"/>
      <c r="B28931" s="65"/>
      <c r="C28931" s="65"/>
      <c r="D28931" s="65"/>
      <c r="E28931" s="65"/>
      <c r="F28931" s="65"/>
      <c r="G28931" s="145"/>
    </row>
    <row r="28932" spans="1:7">
      <c r="A28932" s="65"/>
      <c r="B28932" s="65"/>
      <c r="C28932" s="65"/>
      <c r="D28932" s="65"/>
      <c r="E28932" s="65"/>
      <c r="F28932" s="65"/>
      <c r="G28932" s="145"/>
    </row>
    <row r="28933" spans="1:7">
      <c r="A28933" s="65"/>
      <c r="B28933" s="65"/>
      <c r="C28933" s="65"/>
      <c r="D28933" s="65"/>
      <c r="E28933" s="65"/>
      <c r="F28933" s="65"/>
      <c r="G28933" s="145"/>
    </row>
    <row r="28934" spans="1:7">
      <c r="A28934" s="65"/>
      <c r="B28934" s="65"/>
      <c r="C28934" s="65"/>
      <c r="D28934" s="65"/>
      <c r="E28934" s="65"/>
      <c r="F28934" s="65"/>
      <c r="G28934" s="145"/>
    </row>
    <row r="28935" spans="1:7">
      <c r="A28935" s="65"/>
      <c r="B28935" s="65"/>
      <c r="C28935" s="65"/>
      <c r="D28935" s="65"/>
      <c r="E28935" s="65"/>
      <c r="F28935" s="65"/>
      <c r="G28935" s="145"/>
    </row>
    <row r="28936" spans="1:7">
      <c r="A28936" s="65"/>
      <c r="B28936" s="65"/>
      <c r="C28936" s="65"/>
      <c r="D28936" s="65"/>
      <c r="E28936" s="65"/>
      <c r="F28936" s="65"/>
      <c r="G28936" s="145"/>
    </row>
    <row r="28937" spans="1:7">
      <c r="A28937" s="65"/>
      <c r="B28937" s="65"/>
      <c r="C28937" s="65"/>
      <c r="D28937" s="65"/>
      <c r="E28937" s="65"/>
      <c r="F28937" s="65"/>
      <c r="G28937" s="145"/>
    </row>
    <row r="28938" spans="1:7">
      <c r="A28938" s="65"/>
      <c r="B28938" s="65"/>
      <c r="C28938" s="65"/>
      <c r="D28938" s="65"/>
      <c r="E28938" s="65"/>
      <c r="F28938" s="65"/>
      <c r="G28938" s="145"/>
    </row>
    <row r="28939" spans="1:7">
      <c r="A28939" s="65"/>
      <c r="B28939" s="65"/>
      <c r="C28939" s="65"/>
      <c r="D28939" s="65"/>
      <c r="E28939" s="65"/>
      <c r="F28939" s="65"/>
      <c r="G28939" s="145"/>
    </row>
    <row r="28940" spans="1:7">
      <c r="A28940" s="65"/>
      <c r="B28940" s="65"/>
      <c r="C28940" s="65"/>
      <c r="D28940" s="65"/>
      <c r="E28940" s="65"/>
      <c r="F28940" s="65"/>
      <c r="G28940" s="145"/>
    </row>
    <row r="28941" spans="1:7">
      <c r="A28941" s="65"/>
      <c r="B28941" s="65"/>
      <c r="C28941" s="65"/>
      <c r="D28941" s="65"/>
      <c r="E28941" s="65"/>
      <c r="F28941" s="65"/>
      <c r="G28941" s="145"/>
    </row>
    <row r="28942" spans="1:7">
      <c r="A28942" s="65"/>
      <c r="B28942" s="65"/>
      <c r="C28942" s="65"/>
      <c r="D28942" s="65"/>
      <c r="E28942" s="65"/>
      <c r="F28942" s="65"/>
      <c r="G28942" s="145"/>
    </row>
    <row r="28943" spans="1:7">
      <c r="A28943" s="65"/>
      <c r="B28943" s="65"/>
      <c r="C28943" s="65"/>
      <c r="D28943" s="65"/>
      <c r="E28943" s="65"/>
      <c r="F28943" s="65"/>
      <c r="G28943" s="145"/>
    </row>
    <row r="28944" spans="1:7">
      <c r="A28944" s="65"/>
      <c r="B28944" s="65"/>
      <c r="C28944" s="65"/>
      <c r="D28944" s="65"/>
      <c r="E28944" s="65"/>
      <c r="F28944" s="65"/>
      <c r="G28944" s="145"/>
    </row>
    <row r="28945" spans="1:7">
      <c r="A28945" s="65"/>
      <c r="B28945" s="65"/>
      <c r="C28945" s="65"/>
      <c r="D28945" s="65"/>
      <c r="E28945" s="65"/>
      <c r="F28945" s="65"/>
      <c r="G28945" s="145"/>
    </row>
    <row r="28946" spans="1:7">
      <c r="A28946" s="65"/>
      <c r="B28946" s="65"/>
      <c r="C28946" s="65"/>
      <c r="D28946" s="65"/>
      <c r="E28946" s="65"/>
      <c r="F28946" s="65"/>
      <c r="G28946" s="145"/>
    </row>
    <row r="28947" spans="1:7">
      <c r="A28947" s="65"/>
      <c r="B28947" s="65"/>
      <c r="C28947" s="65"/>
      <c r="D28947" s="65"/>
      <c r="E28947" s="65"/>
      <c r="F28947" s="65"/>
      <c r="G28947" s="145"/>
    </row>
    <row r="28948" spans="1:7">
      <c r="A28948" s="65"/>
      <c r="B28948" s="65"/>
      <c r="C28948" s="65"/>
      <c r="D28948" s="65"/>
      <c r="E28948" s="65"/>
      <c r="F28948" s="65"/>
      <c r="G28948" s="145"/>
    </row>
    <row r="28949" spans="1:7">
      <c r="A28949" s="65"/>
      <c r="B28949" s="65"/>
      <c r="C28949" s="65"/>
      <c r="D28949" s="65"/>
      <c r="E28949" s="65"/>
      <c r="F28949" s="65"/>
      <c r="G28949" s="145"/>
    </row>
    <row r="28950" spans="1:7">
      <c r="A28950" s="65"/>
      <c r="B28950" s="65"/>
      <c r="C28950" s="65"/>
      <c r="D28950" s="65"/>
      <c r="E28950" s="65"/>
      <c r="F28950" s="65"/>
      <c r="G28950" s="145"/>
    </row>
    <row r="28951" spans="1:7">
      <c r="A28951" s="65"/>
      <c r="B28951" s="65"/>
      <c r="C28951" s="65"/>
      <c r="D28951" s="65"/>
      <c r="E28951" s="65"/>
      <c r="F28951" s="65"/>
      <c r="G28951" s="145"/>
    </row>
    <row r="28952" spans="1:7">
      <c r="A28952" s="65"/>
      <c r="B28952" s="65"/>
      <c r="C28952" s="65"/>
      <c r="D28952" s="65"/>
      <c r="E28952" s="65"/>
      <c r="F28952" s="65"/>
      <c r="G28952" s="145"/>
    </row>
    <row r="28953" spans="1:7">
      <c r="A28953" s="65"/>
      <c r="B28953" s="65"/>
      <c r="C28953" s="65"/>
      <c r="D28953" s="65"/>
      <c r="E28953" s="65"/>
      <c r="F28953" s="65"/>
      <c r="G28953" s="145"/>
    </row>
    <row r="28954" spans="1:7">
      <c r="A28954" s="65"/>
      <c r="B28954" s="65"/>
      <c r="C28954" s="65"/>
      <c r="D28954" s="65"/>
      <c r="E28954" s="65"/>
      <c r="F28954" s="65"/>
      <c r="G28954" s="145"/>
    </row>
    <row r="28955" spans="1:7">
      <c r="A28955" s="65"/>
      <c r="B28955" s="65"/>
      <c r="C28955" s="65"/>
      <c r="D28955" s="65"/>
      <c r="E28955" s="65"/>
      <c r="F28955" s="65"/>
      <c r="G28955" s="145"/>
    </row>
    <row r="28956" spans="1:7">
      <c r="A28956" s="65"/>
      <c r="B28956" s="65"/>
      <c r="C28956" s="65"/>
      <c r="D28956" s="65"/>
      <c r="E28956" s="65"/>
      <c r="F28956" s="65"/>
      <c r="G28956" s="145"/>
    </row>
    <row r="28957" spans="1:7">
      <c r="A28957" s="65"/>
      <c r="B28957" s="65"/>
      <c r="C28957" s="65"/>
      <c r="D28957" s="65"/>
      <c r="E28957" s="65"/>
      <c r="F28957" s="65"/>
      <c r="G28957" s="145"/>
    </row>
    <row r="28958" spans="1:7">
      <c r="A28958" s="65"/>
      <c r="B28958" s="65"/>
      <c r="C28958" s="65"/>
      <c r="D28958" s="65"/>
      <c r="E28958" s="65"/>
      <c r="F28958" s="65"/>
      <c r="G28958" s="145"/>
    </row>
    <row r="28959" spans="1:7">
      <c r="A28959" s="65"/>
      <c r="B28959" s="65"/>
      <c r="C28959" s="65"/>
      <c r="D28959" s="65"/>
      <c r="E28959" s="65"/>
      <c r="F28959" s="65"/>
      <c r="G28959" s="145"/>
    </row>
    <row r="28960" spans="1:7">
      <c r="A28960" s="65"/>
      <c r="B28960" s="65"/>
      <c r="C28960" s="65"/>
      <c r="D28960" s="65"/>
      <c r="E28960" s="65"/>
      <c r="F28960" s="65"/>
      <c r="G28960" s="145"/>
    </row>
    <row r="28961" spans="1:7">
      <c r="A28961" s="65"/>
      <c r="B28961" s="65"/>
      <c r="C28961" s="65"/>
      <c r="D28961" s="65"/>
      <c r="E28961" s="65"/>
      <c r="F28961" s="65"/>
      <c r="G28961" s="145"/>
    </row>
    <row r="28962" spans="1:7">
      <c r="A28962" s="65"/>
      <c r="B28962" s="65"/>
      <c r="C28962" s="65"/>
      <c r="D28962" s="65"/>
      <c r="E28962" s="65"/>
      <c r="F28962" s="65"/>
      <c r="G28962" s="145"/>
    </row>
    <row r="28963" spans="1:7">
      <c r="A28963" s="65"/>
      <c r="B28963" s="65"/>
      <c r="C28963" s="65"/>
      <c r="D28963" s="65"/>
      <c r="E28963" s="65"/>
      <c r="F28963" s="65"/>
      <c r="G28963" s="145"/>
    </row>
    <row r="28964" spans="1:7">
      <c r="A28964" s="65"/>
      <c r="B28964" s="65"/>
      <c r="C28964" s="65"/>
      <c r="D28964" s="65"/>
      <c r="E28964" s="65"/>
      <c r="F28964" s="65"/>
      <c r="G28964" s="145"/>
    </row>
    <row r="28965" spans="1:7">
      <c r="A28965" s="65"/>
      <c r="B28965" s="65"/>
      <c r="C28965" s="65"/>
      <c r="D28965" s="65"/>
      <c r="E28965" s="65"/>
      <c r="F28965" s="65"/>
      <c r="G28965" s="145"/>
    </row>
    <row r="28966" spans="1:7">
      <c r="A28966" s="65"/>
      <c r="B28966" s="65"/>
      <c r="C28966" s="65"/>
      <c r="D28966" s="65"/>
      <c r="E28966" s="65"/>
      <c r="F28966" s="65"/>
      <c r="G28966" s="145"/>
    </row>
    <row r="28967" spans="1:7">
      <c r="A28967" s="65"/>
      <c r="B28967" s="65"/>
      <c r="C28967" s="65"/>
      <c r="D28967" s="65"/>
      <c r="E28967" s="65"/>
      <c r="F28967" s="65"/>
      <c r="G28967" s="145"/>
    </row>
    <row r="28968" spans="1:7">
      <c r="A28968" s="65"/>
      <c r="B28968" s="65"/>
      <c r="C28968" s="65"/>
      <c r="D28968" s="65"/>
      <c r="E28968" s="65"/>
      <c r="F28968" s="65"/>
      <c r="G28968" s="145"/>
    </row>
    <row r="28969" spans="1:7">
      <c r="A28969" s="65"/>
      <c r="B28969" s="65"/>
      <c r="C28969" s="65"/>
      <c r="D28969" s="65"/>
      <c r="E28969" s="65"/>
      <c r="F28969" s="65"/>
      <c r="G28969" s="145"/>
    </row>
    <row r="28970" spans="1:7">
      <c r="A28970" s="65"/>
      <c r="B28970" s="65"/>
      <c r="C28970" s="65"/>
      <c r="D28970" s="65"/>
      <c r="E28970" s="65"/>
      <c r="F28970" s="65"/>
      <c r="G28970" s="145"/>
    </row>
    <row r="28971" spans="1:7">
      <c r="A28971" s="65"/>
      <c r="B28971" s="65"/>
      <c r="C28971" s="65"/>
      <c r="D28971" s="65"/>
      <c r="E28971" s="65"/>
      <c r="F28971" s="65"/>
      <c r="G28971" s="145"/>
    </row>
    <row r="28972" spans="1:7">
      <c r="A28972" s="65"/>
      <c r="B28972" s="65"/>
      <c r="C28972" s="65"/>
      <c r="D28972" s="65"/>
      <c r="E28972" s="65"/>
      <c r="F28972" s="65"/>
      <c r="G28972" s="145"/>
    </row>
    <row r="28973" spans="1:7">
      <c r="A28973" s="65"/>
      <c r="B28973" s="65"/>
      <c r="C28973" s="65"/>
      <c r="D28973" s="65"/>
      <c r="E28973" s="65"/>
      <c r="F28973" s="65"/>
      <c r="G28973" s="145"/>
    </row>
    <row r="28974" spans="1:7">
      <c r="A28974" s="65"/>
      <c r="B28974" s="65"/>
      <c r="C28974" s="65"/>
      <c r="D28974" s="65"/>
      <c r="E28974" s="65"/>
      <c r="F28974" s="65"/>
      <c r="G28974" s="145"/>
    </row>
    <row r="28975" spans="1:7">
      <c r="A28975" s="65"/>
      <c r="B28975" s="65"/>
      <c r="C28975" s="65"/>
      <c r="D28975" s="65"/>
      <c r="E28975" s="65"/>
      <c r="F28975" s="65"/>
      <c r="G28975" s="145"/>
    </row>
    <row r="28976" spans="1:7">
      <c r="A28976" s="65"/>
      <c r="B28976" s="65"/>
      <c r="C28976" s="65"/>
      <c r="D28976" s="65"/>
      <c r="E28976" s="65"/>
      <c r="F28976" s="65"/>
      <c r="G28976" s="145"/>
    </row>
    <row r="28977" spans="1:7">
      <c r="A28977" s="65"/>
      <c r="B28977" s="65"/>
      <c r="C28977" s="65"/>
      <c r="D28977" s="65"/>
      <c r="E28977" s="65"/>
      <c r="F28977" s="65"/>
      <c r="G28977" s="145"/>
    </row>
    <row r="28978" spans="1:7">
      <c r="A28978" s="65"/>
      <c r="B28978" s="65"/>
      <c r="C28978" s="65"/>
      <c r="D28978" s="65"/>
      <c r="E28978" s="65"/>
      <c r="F28978" s="65"/>
      <c r="G28978" s="145"/>
    </row>
    <row r="28979" spans="1:7">
      <c r="A28979" s="65"/>
      <c r="B28979" s="65"/>
      <c r="C28979" s="65"/>
      <c r="D28979" s="65"/>
      <c r="E28979" s="65"/>
      <c r="F28979" s="65"/>
      <c r="G28979" s="145"/>
    </row>
    <row r="28980" spans="1:7">
      <c r="A28980" s="65"/>
      <c r="B28980" s="65"/>
      <c r="C28980" s="65"/>
      <c r="D28980" s="65"/>
      <c r="E28980" s="65"/>
      <c r="F28980" s="65"/>
      <c r="G28980" s="145"/>
    </row>
    <row r="28981" spans="1:7">
      <c r="A28981" s="65"/>
      <c r="B28981" s="65"/>
      <c r="C28981" s="65"/>
      <c r="D28981" s="65"/>
      <c r="E28981" s="65"/>
      <c r="F28981" s="65"/>
      <c r="G28981" s="145"/>
    </row>
    <row r="28982" spans="1:7">
      <c r="A28982" s="65"/>
      <c r="B28982" s="65"/>
      <c r="C28982" s="65"/>
      <c r="D28982" s="65"/>
      <c r="E28982" s="65"/>
      <c r="F28982" s="65"/>
      <c r="G28982" s="145"/>
    </row>
    <row r="28983" spans="1:7">
      <c r="A28983" s="65"/>
      <c r="B28983" s="65"/>
      <c r="C28983" s="65"/>
      <c r="D28983" s="65"/>
      <c r="E28983" s="65"/>
      <c r="F28983" s="65"/>
      <c r="G28983" s="145"/>
    </row>
    <row r="28984" spans="1:7">
      <c r="A28984" s="65"/>
      <c r="B28984" s="65"/>
      <c r="C28984" s="65"/>
      <c r="D28984" s="65"/>
      <c r="E28984" s="65"/>
      <c r="F28984" s="65"/>
      <c r="G28984" s="145"/>
    </row>
    <row r="28985" spans="1:7">
      <c r="A28985" s="65"/>
      <c r="B28985" s="65"/>
      <c r="C28985" s="65"/>
      <c r="D28985" s="65"/>
      <c r="E28985" s="65"/>
      <c r="F28985" s="65"/>
      <c r="G28985" s="145"/>
    </row>
    <row r="28986" spans="1:7">
      <c r="A28986" s="65"/>
      <c r="B28986" s="65"/>
      <c r="C28986" s="65"/>
      <c r="D28986" s="65"/>
      <c r="E28986" s="65"/>
      <c r="F28986" s="65"/>
      <c r="G28986" s="145"/>
    </row>
    <row r="28987" spans="1:7">
      <c r="A28987" s="65"/>
      <c r="B28987" s="65"/>
      <c r="C28987" s="65"/>
      <c r="D28987" s="65"/>
      <c r="E28987" s="65"/>
      <c r="F28987" s="65"/>
      <c r="G28987" s="145"/>
    </row>
    <row r="28988" spans="1:7">
      <c r="A28988" s="65"/>
      <c r="B28988" s="65"/>
      <c r="C28988" s="65"/>
      <c r="D28988" s="65"/>
      <c r="E28988" s="65"/>
      <c r="F28988" s="65"/>
      <c r="G28988" s="145"/>
    </row>
    <row r="28989" spans="1:7">
      <c r="A28989" s="65"/>
      <c r="B28989" s="65"/>
      <c r="C28989" s="65"/>
      <c r="D28989" s="65"/>
      <c r="E28989" s="65"/>
      <c r="F28989" s="65"/>
      <c r="G28989" s="145"/>
    </row>
    <row r="28990" spans="1:7">
      <c r="A28990" s="65"/>
      <c r="B28990" s="65"/>
      <c r="C28990" s="65"/>
      <c r="D28990" s="65"/>
      <c r="E28990" s="65"/>
      <c r="F28990" s="65"/>
      <c r="G28990" s="145"/>
    </row>
    <row r="28991" spans="1:7">
      <c r="A28991" s="65"/>
      <c r="B28991" s="65"/>
      <c r="C28991" s="65"/>
      <c r="D28991" s="65"/>
      <c r="E28991" s="65"/>
      <c r="F28991" s="65"/>
      <c r="G28991" s="145"/>
    </row>
    <row r="28992" spans="1:7">
      <c r="A28992" s="65"/>
      <c r="B28992" s="65"/>
      <c r="C28992" s="65"/>
      <c r="D28992" s="65"/>
      <c r="E28992" s="65"/>
      <c r="F28992" s="65"/>
      <c r="G28992" s="145"/>
    </row>
    <row r="28993" spans="1:7">
      <c r="A28993" s="65"/>
      <c r="B28993" s="65"/>
      <c r="C28993" s="65"/>
      <c r="D28993" s="65"/>
      <c r="E28993" s="65"/>
      <c r="F28993" s="65"/>
      <c r="G28993" s="145"/>
    </row>
    <row r="28994" spans="1:7">
      <c r="A28994" s="65"/>
      <c r="B28994" s="65"/>
      <c r="C28994" s="65"/>
      <c r="D28994" s="65"/>
      <c r="E28994" s="65"/>
      <c r="F28994" s="65"/>
      <c r="G28994" s="145"/>
    </row>
    <row r="28995" spans="1:7">
      <c r="A28995" s="65"/>
      <c r="B28995" s="65"/>
      <c r="C28995" s="65"/>
      <c r="D28995" s="65"/>
      <c r="E28995" s="65"/>
      <c r="F28995" s="65"/>
      <c r="G28995" s="145"/>
    </row>
    <row r="28996" spans="1:7">
      <c r="A28996" s="65"/>
      <c r="B28996" s="65"/>
      <c r="C28996" s="65"/>
      <c r="D28996" s="65"/>
      <c r="E28996" s="65"/>
      <c r="F28996" s="65"/>
      <c r="G28996" s="145"/>
    </row>
    <row r="28997" spans="1:7">
      <c r="A28997" s="65"/>
      <c r="B28997" s="65"/>
      <c r="C28997" s="65"/>
      <c r="D28997" s="65"/>
      <c r="E28997" s="65"/>
      <c r="F28997" s="65"/>
      <c r="G28997" s="145"/>
    </row>
    <row r="28998" spans="1:7">
      <c r="A28998" s="65"/>
      <c r="B28998" s="65"/>
      <c r="C28998" s="65"/>
      <c r="D28998" s="65"/>
      <c r="E28998" s="65"/>
      <c r="F28998" s="65"/>
      <c r="G28998" s="145"/>
    </row>
    <row r="28999" spans="1:7">
      <c r="A28999" s="65"/>
      <c r="B28999" s="65"/>
      <c r="C28999" s="65"/>
      <c r="D28999" s="65"/>
      <c r="E28999" s="65"/>
      <c r="F28999" s="65"/>
      <c r="G28999" s="145"/>
    </row>
    <row r="29000" spans="1:7">
      <c r="A29000" s="65"/>
      <c r="B29000" s="65"/>
      <c r="C29000" s="65"/>
      <c r="D29000" s="65"/>
      <c r="E29000" s="65"/>
      <c r="F29000" s="65"/>
      <c r="G29000" s="145"/>
    </row>
    <row r="29001" spans="1:7">
      <c r="A29001" s="65"/>
      <c r="B29001" s="65"/>
      <c r="C29001" s="65"/>
      <c r="D29001" s="65"/>
      <c r="E29001" s="65"/>
      <c r="F29001" s="65"/>
      <c r="G29001" s="145"/>
    </row>
    <row r="29002" spans="1:7">
      <c r="A29002" s="65"/>
      <c r="B29002" s="65"/>
      <c r="C29002" s="65"/>
      <c r="D29002" s="65"/>
      <c r="E29002" s="65"/>
      <c r="F29002" s="65"/>
      <c r="G29002" s="145"/>
    </row>
    <row r="29003" spans="1:7">
      <c r="A29003" s="65"/>
      <c r="B29003" s="65"/>
      <c r="C29003" s="65"/>
      <c r="D29003" s="65"/>
      <c r="E29003" s="65"/>
      <c r="F29003" s="65"/>
      <c r="G29003" s="145"/>
    </row>
    <row r="29004" spans="1:7">
      <c r="A29004" s="65"/>
      <c r="B29004" s="65"/>
      <c r="C29004" s="65"/>
      <c r="D29004" s="65"/>
      <c r="E29004" s="65"/>
      <c r="F29004" s="65"/>
      <c r="G29004" s="145"/>
    </row>
    <row r="29005" spans="1:7">
      <c r="A29005" s="65"/>
      <c r="B29005" s="65"/>
      <c r="C29005" s="65"/>
      <c r="D29005" s="65"/>
      <c r="E29005" s="65"/>
      <c r="F29005" s="65"/>
      <c r="G29005" s="145"/>
    </row>
    <row r="29006" spans="1:7">
      <c r="A29006" s="65"/>
      <c r="B29006" s="65"/>
      <c r="C29006" s="65"/>
      <c r="D29006" s="65"/>
      <c r="E29006" s="65"/>
      <c r="F29006" s="65"/>
      <c r="G29006" s="145"/>
    </row>
    <row r="29007" spans="1:7">
      <c r="A29007" s="65"/>
      <c r="B29007" s="65"/>
      <c r="C29007" s="65"/>
      <c r="D29007" s="65"/>
      <c r="E29007" s="65"/>
      <c r="F29007" s="65"/>
      <c r="G29007" s="145"/>
    </row>
    <row r="29008" spans="1:7">
      <c r="A29008" s="65"/>
      <c r="B29008" s="65"/>
      <c r="C29008" s="65"/>
      <c r="D29008" s="65"/>
      <c r="E29008" s="65"/>
      <c r="F29008" s="65"/>
      <c r="G29008" s="145"/>
    </row>
    <row r="29009" spans="1:7">
      <c r="A29009" s="65"/>
      <c r="B29009" s="65"/>
      <c r="C29009" s="65"/>
      <c r="D29009" s="65"/>
      <c r="E29009" s="65"/>
      <c r="F29009" s="65"/>
      <c r="G29009" s="145"/>
    </row>
    <row r="29010" spans="1:7">
      <c r="A29010" s="65"/>
      <c r="B29010" s="65"/>
      <c r="C29010" s="65"/>
      <c r="D29010" s="65"/>
      <c r="E29010" s="65"/>
      <c r="F29010" s="65"/>
      <c r="G29010" s="145"/>
    </row>
    <row r="29011" spans="1:7">
      <c r="A29011" s="65"/>
      <c r="B29011" s="65"/>
      <c r="C29011" s="65"/>
      <c r="D29011" s="65"/>
      <c r="E29011" s="65"/>
      <c r="F29011" s="65"/>
      <c r="G29011" s="145"/>
    </row>
    <row r="29012" spans="1:7">
      <c r="A29012" s="65"/>
      <c r="B29012" s="65"/>
      <c r="C29012" s="65"/>
      <c r="D29012" s="65"/>
      <c r="E29012" s="65"/>
      <c r="F29012" s="65"/>
      <c r="G29012" s="145"/>
    </row>
    <row r="29013" spans="1:7">
      <c r="A29013" s="65"/>
      <c r="B29013" s="65"/>
      <c r="C29013" s="65"/>
      <c r="D29013" s="65"/>
      <c r="E29013" s="65"/>
      <c r="F29013" s="65"/>
      <c r="G29013" s="145"/>
    </row>
    <row r="29014" spans="1:7">
      <c r="A29014" s="65"/>
      <c r="B29014" s="65"/>
      <c r="C29014" s="65"/>
      <c r="D29014" s="65"/>
      <c r="E29014" s="65"/>
      <c r="F29014" s="65"/>
      <c r="G29014" s="145"/>
    </row>
    <row r="29015" spans="1:7">
      <c r="A29015" s="65"/>
      <c r="B29015" s="65"/>
      <c r="C29015" s="65"/>
      <c r="D29015" s="65"/>
      <c r="E29015" s="65"/>
      <c r="F29015" s="65"/>
      <c r="G29015" s="145"/>
    </row>
    <row r="29016" spans="1:7">
      <c r="A29016" s="65"/>
      <c r="B29016" s="65"/>
      <c r="C29016" s="65"/>
      <c r="D29016" s="65"/>
      <c r="E29016" s="65"/>
      <c r="F29016" s="65"/>
      <c r="G29016" s="145"/>
    </row>
    <row r="29017" spans="1:7">
      <c r="A29017" s="65"/>
      <c r="B29017" s="65"/>
      <c r="C29017" s="65"/>
      <c r="D29017" s="65"/>
      <c r="E29017" s="65"/>
      <c r="F29017" s="65"/>
      <c r="G29017" s="145"/>
    </row>
    <row r="29018" spans="1:7">
      <c r="A29018" s="65"/>
      <c r="B29018" s="65"/>
      <c r="C29018" s="65"/>
      <c r="D29018" s="65"/>
      <c r="E29018" s="65"/>
      <c r="F29018" s="65"/>
      <c r="G29018" s="145"/>
    </row>
    <row r="29019" spans="1:7">
      <c r="A29019" s="65"/>
      <c r="B29019" s="65"/>
      <c r="C29019" s="65"/>
      <c r="D29019" s="65"/>
      <c r="E29019" s="65"/>
      <c r="F29019" s="65"/>
      <c r="G29019" s="145"/>
    </row>
    <row r="29020" spans="1:7">
      <c r="A29020" s="65"/>
      <c r="B29020" s="65"/>
      <c r="C29020" s="65"/>
      <c r="D29020" s="65"/>
      <c r="E29020" s="65"/>
      <c r="F29020" s="65"/>
      <c r="G29020" s="145"/>
    </row>
    <row r="29021" spans="1:7">
      <c r="A29021" s="65"/>
      <c r="B29021" s="65"/>
      <c r="C29021" s="65"/>
      <c r="D29021" s="65"/>
      <c r="E29021" s="65"/>
      <c r="F29021" s="65"/>
      <c r="G29021" s="145"/>
    </row>
    <row r="29022" spans="1:7">
      <c r="A29022" s="65"/>
      <c r="B29022" s="65"/>
      <c r="C29022" s="65"/>
      <c r="D29022" s="65"/>
      <c r="E29022" s="65"/>
      <c r="F29022" s="65"/>
      <c r="G29022" s="145"/>
    </row>
    <row r="29023" spans="1:7">
      <c r="A29023" s="65"/>
      <c r="B29023" s="65"/>
      <c r="C29023" s="65"/>
      <c r="D29023" s="65"/>
      <c r="E29023" s="65"/>
      <c r="F29023" s="65"/>
      <c r="G29023" s="145"/>
    </row>
    <row r="29024" spans="1:7">
      <c r="A29024" s="65"/>
      <c r="B29024" s="65"/>
      <c r="C29024" s="65"/>
      <c r="D29024" s="65"/>
      <c r="E29024" s="65"/>
      <c r="F29024" s="65"/>
      <c r="G29024" s="145"/>
    </row>
    <row r="29025" spans="1:7">
      <c r="A29025" s="65"/>
      <c r="B29025" s="65"/>
      <c r="C29025" s="65"/>
      <c r="D29025" s="65"/>
      <c r="E29025" s="65"/>
      <c r="F29025" s="65"/>
      <c r="G29025" s="145"/>
    </row>
    <row r="29026" spans="1:7">
      <c r="A29026" s="65"/>
      <c r="B29026" s="65"/>
      <c r="C29026" s="65"/>
      <c r="D29026" s="65"/>
      <c r="E29026" s="65"/>
      <c r="F29026" s="65"/>
      <c r="G29026" s="145"/>
    </row>
    <row r="29027" spans="1:7">
      <c r="A29027" s="65"/>
      <c r="B29027" s="65"/>
      <c r="C29027" s="65"/>
      <c r="D29027" s="65"/>
      <c r="E29027" s="65"/>
      <c r="F29027" s="65"/>
      <c r="G29027" s="145"/>
    </row>
    <row r="29028" spans="1:7">
      <c r="A29028" s="65"/>
      <c r="B29028" s="65"/>
      <c r="C29028" s="65"/>
      <c r="D29028" s="65"/>
      <c r="E29028" s="65"/>
      <c r="F29028" s="65"/>
      <c r="G29028" s="145"/>
    </row>
    <row r="29029" spans="1:7">
      <c r="A29029" s="65"/>
      <c r="B29029" s="65"/>
      <c r="C29029" s="65"/>
      <c r="D29029" s="65"/>
      <c r="E29029" s="65"/>
      <c r="F29029" s="65"/>
      <c r="G29029" s="145"/>
    </row>
    <row r="29030" spans="1:7">
      <c r="A29030" s="65"/>
      <c r="B29030" s="65"/>
      <c r="C29030" s="65"/>
      <c r="D29030" s="65"/>
      <c r="E29030" s="65"/>
      <c r="F29030" s="65"/>
      <c r="G29030" s="145"/>
    </row>
    <row r="29031" spans="1:7">
      <c r="A29031" s="65"/>
      <c r="B29031" s="65"/>
      <c r="C29031" s="65"/>
      <c r="D29031" s="65"/>
      <c r="E29031" s="65"/>
      <c r="F29031" s="65"/>
      <c r="G29031" s="145"/>
    </row>
    <row r="29032" spans="1:7">
      <c r="A29032" s="65"/>
      <c r="B29032" s="65"/>
      <c r="C29032" s="65"/>
      <c r="D29032" s="65"/>
      <c r="E29032" s="65"/>
      <c r="F29032" s="65"/>
      <c r="G29032" s="145"/>
    </row>
    <row r="29033" spans="1:7">
      <c r="A29033" s="65"/>
      <c r="B29033" s="65"/>
      <c r="C29033" s="65"/>
      <c r="D29033" s="65"/>
      <c r="E29033" s="65"/>
      <c r="F29033" s="65"/>
      <c r="G29033" s="145"/>
    </row>
    <row r="29034" spans="1:7">
      <c r="A29034" s="65"/>
      <c r="B29034" s="65"/>
      <c r="C29034" s="65"/>
      <c r="D29034" s="65"/>
      <c r="E29034" s="65"/>
      <c r="F29034" s="65"/>
      <c r="G29034" s="145"/>
    </row>
    <row r="29035" spans="1:7">
      <c r="A29035" s="65"/>
      <c r="B29035" s="65"/>
      <c r="C29035" s="65"/>
      <c r="D29035" s="65"/>
      <c r="E29035" s="65"/>
      <c r="F29035" s="65"/>
      <c r="G29035" s="145"/>
    </row>
    <row r="29036" spans="1:7">
      <c r="A29036" s="65"/>
      <c r="B29036" s="65"/>
      <c r="C29036" s="65"/>
      <c r="D29036" s="65"/>
      <c r="E29036" s="65"/>
      <c r="F29036" s="65"/>
      <c r="G29036" s="145"/>
    </row>
    <row r="29037" spans="1:7">
      <c r="A29037" s="65"/>
      <c r="B29037" s="65"/>
      <c r="C29037" s="65"/>
      <c r="D29037" s="65"/>
      <c r="E29037" s="65"/>
      <c r="F29037" s="65"/>
      <c r="G29037" s="145"/>
    </row>
    <row r="29038" spans="1:7">
      <c r="A29038" s="65"/>
      <c r="B29038" s="65"/>
      <c r="C29038" s="65"/>
      <c r="D29038" s="65"/>
      <c r="E29038" s="65"/>
      <c r="F29038" s="65"/>
      <c r="G29038" s="145"/>
    </row>
    <row r="29039" spans="1:7">
      <c r="A29039" s="65"/>
      <c r="B29039" s="65"/>
      <c r="C29039" s="65"/>
      <c r="D29039" s="65"/>
      <c r="E29039" s="65"/>
      <c r="F29039" s="65"/>
      <c r="G29039" s="145"/>
    </row>
    <row r="29040" spans="1:7">
      <c r="A29040" s="65"/>
      <c r="B29040" s="65"/>
      <c r="C29040" s="65"/>
      <c r="D29040" s="65"/>
      <c r="E29040" s="65"/>
      <c r="F29040" s="65"/>
      <c r="G29040" s="145"/>
    </row>
    <row r="29041" spans="1:7">
      <c r="A29041" s="65"/>
      <c r="B29041" s="65"/>
      <c r="C29041" s="65"/>
      <c r="D29041" s="65"/>
      <c r="E29041" s="65"/>
      <c r="F29041" s="65"/>
      <c r="G29041" s="145"/>
    </row>
    <row r="29042" spans="1:7">
      <c r="A29042" s="65"/>
      <c r="B29042" s="65"/>
      <c r="C29042" s="65"/>
      <c r="D29042" s="65"/>
      <c r="E29042" s="65"/>
      <c r="F29042" s="65"/>
      <c r="G29042" s="145"/>
    </row>
    <row r="29043" spans="1:7">
      <c r="A29043" s="65"/>
      <c r="B29043" s="65"/>
      <c r="C29043" s="65"/>
      <c r="D29043" s="65"/>
      <c r="E29043" s="65"/>
      <c r="F29043" s="65"/>
      <c r="G29043" s="145"/>
    </row>
    <row r="29044" spans="1:7">
      <c r="A29044" s="65"/>
      <c r="B29044" s="65"/>
      <c r="C29044" s="65"/>
      <c r="D29044" s="65"/>
      <c r="E29044" s="65"/>
      <c r="F29044" s="65"/>
      <c r="G29044" s="145"/>
    </row>
    <row r="29045" spans="1:7">
      <c r="A29045" s="65"/>
      <c r="B29045" s="65"/>
      <c r="C29045" s="65"/>
      <c r="D29045" s="65"/>
      <c r="E29045" s="65"/>
      <c r="F29045" s="65"/>
      <c r="G29045" s="145"/>
    </row>
    <row r="29046" spans="1:7">
      <c r="A29046" s="65"/>
      <c r="B29046" s="65"/>
      <c r="C29046" s="65"/>
      <c r="D29046" s="65"/>
      <c r="E29046" s="65"/>
      <c r="F29046" s="65"/>
      <c r="G29046" s="145"/>
    </row>
    <row r="29047" spans="1:7">
      <c r="A29047" s="65"/>
      <c r="B29047" s="65"/>
      <c r="C29047" s="65"/>
      <c r="D29047" s="65"/>
      <c r="E29047" s="65"/>
      <c r="F29047" s="65"/>
      <c r="G29047" s="145"/>
    </row>
    <row r="29048" spans="1:7">
      <c r="A29048" s="65"/>
      <c r="B29048" s="65"/>
      <c r="C29048" s="65"/>
      <c r="D29048" s="65"/>
      <c r="E29048" s="65"/>
      <c r="F29048" s="65"/>
      <c r="G29048" s="145"/>
    </row>
    <row r="29049" spans="1:7">
      <c r="A29049" s="65"/>
      <c r="B29049" s="65"/>
      <c r="C29049" s="65"/>
      <c r="D29049" s="65"/>
      <c r="E29049" s="65"/>
      <c r="F29049" s="65"/>
      <c r="G29049" s="145"/>
    </row>
    <row r="29050" spans="1:7">
      <c r="A29050" s="65"/>
      <c r="B29050" s="65"/>
      <c r="C29050" s="65"/>
      <c r="D29050" s="65"/>
      <c r="E29050" s="65"/>
      <c r="F29050" s="65"/>
      <c r="G29050" s="145"/>
    </row>
    <row r="29051" spans="1:7">
      <c r="A29051" s="65"/>
      <c r="B29051" s="65"/>
      <c r="C29051" s="65"/>
      <c r="D29051" s="65"/>
      <c r="E29051" s="65"/>
      <c r="F29051" s="65"/>
      <c r="G29051" s="145"/>
    </row>
    <row r="29052" spans="1:7">
      <c r="A29052" s="65"/>
      <c r="B29052" s="65"/>
      <c r="C29052" s="65"/>
      <c r="D29052" s="65"/>
      <c r="E29052" s="65"/>
      <c r="F29052" s="65"/>
      <c r="G29052" s="145"/>
    </row>
    <row r="29053" spans="1:7">
      <c r="A29053" s="65"/>
      <c r="B29053" s="65"/>
      <c r="C29053" s="65"/>
      <c r="D29053" s="65"/>
      <c r="E29053" s="65"/>
      <c r="F29053" s="65"/>
      <c r="G29053" s="145"/>
    </row>
    <row r="29054" spans="1:7">
      <c r="A29054" s="65"/>
      <c r="B29054" s="65"/>
      <c r="C29054" s="65"/>
      <c r="D29054" s="65"/>
      <c r="E29054" s="65"/>
      <c r="F29054" s="65"/>
      <c r="G29054" s="145"/>
    </row>
    <row r="29055" spans="1:7">
      <c r="A29055" s="65"/>
      <c r="B29055" s="65"/>
      <c r="C29055" s="65"/>
      <c r="D29055" s="65"/>
      <c r="E29055" s="65"/>
      <c r="F29055" s="65"/>
      <c r="G29055" s="145"/>
    </row>
    <row r="29056" spans="1:7">
      <c r="A29056" s="65"/>
      <c r="B29056" s="65"/>
      <c r="C29056" s="65"/>
      <c r="D29056" s="65"/>
      <c r="E29056" s="65"/>
      <c r="F29056" s="65"/>
      <c r="G29056" s="145"/>
    </row>
    <row r="29057" spans="1:7">
      <c r="A29057" s="65"/>
      <c r="B29057" s="65"/>
      <c r="C29057" s="65"/>
      <c r="D29057" s="65"/>
      <c r="E29057" s="65"/>
      <c r="F29057" s="65"/>
      <c r="G29057" s="145"/>
    </row>
    <row r="29058" spans="1:7">
      <c r="A29058" s="65"/>
      <c r="B29058" s="65"/>
      <c r="C29058" s="65"/>
      <c r="D29058" s="65"/>
      <c r="E29058" s="65"/>
      <c r="F29058" s="65"/>
      <c r="G29058" s="145"/>
    </row>
    <row r="29059" spans="1:7">
      <c r="A29059" s="65"/>
      <c r="B29059" s="65"/>
      <c r="C29059" s="65"/>
      <c r="D29059" s="65"/>
      <c r="E29059" s="65"/>
      <c r="F29059" s="65"/>
      <c r="G29059" s="145"/>
    </row>
    <row r="29060" spans="1:7">
      <c r="A29060" s="65"/>
      <c r="B29060" s="65"/>
      <c r="C29060" s="65"/>
      <c r="D29060" s="65"/>
      <c r="E29060" s="65"/>
      <c r="F29060" s="65"/>
      <c r="G29060" s="145"/>
    </row>
    <row r="29061" spans="1:7">
      <c r="A29061" s="65"/>
      <c r="B29061" s="65"/>
      <c r="C29061" s="65"/>
      <c r="D29061" s="65"/>
      <c r="E29061" s="65"/>
      <c r="F29061" s="65"/>
      <c r="G29061" s="145"/>
    </row>
    <row r="29062" spans="1:7">
      <c r="A29062" s="65"/>
      <c r="B29062" s="65"/>
      <c r="C29062" s="65"/>
      <c r="D29062" s="65"/>
      <c r="E29062" s="65"/>
      <c r="F29062" s="65"/>
      <c r="G29062" s="145"/>
    </row>
    <row r="29063" spans="1:7">
      <c r="A29063" s="65"/>
      <c r="B29063" s="65"/>
      <c r="C29063" s="65"/>
      <c r="D29063" s="65"/>
      <c r="E29063" s="65"/>
      <c r="F29063" s="65"/>
      <c r="G29063" s="145"/>
    </row>
    <row r="29064" spans="1:7">
      <c r="A29064" s="65"/>
      <c r="B29064" s="65"/>
      <c r="C29064" s="65"/>
      <c r="D29064" s="65"/>
      <c r="E29064" s="65"/>
      <c r="F29064" s="65"/>
      <c r="G29064" s="145"/>
    </row>
    <row r="29065" spans="1:7">
      <c r="A29065" s="65"/>
      <c r="B29065" s="65"/>
      <c r="C29065" s="65"/>
      <c r="D29065" s="65"/>
      <c r="E29065" s="65"/>
      <c r="F29065" s="65"/>
      <c r="G29065" s="145"/>
    </row>
    <row r="29066" spans="1:7">
      <c r="A29066" s="65"/>
      <c r="B29066" s="65"/>
      <c r="C29066" s="65"/>
      <c r="D29066" s="65"/>
      <c r="E29066" s="65"/>
      <c r="F29066" s="65"/>
      <c r="G29066" s="145"/>
    </row>
    <row r="29067" spans="1:7">
      <c r="A29067" s="65"/>
      <c r="B29067" s="65"/>
      <c r="C29067" s="65"/>
      <c r="D29067" s="65"/>
      <c r="E29067" s="65"/>
      <c r="F29067" s="65"/>
      <c r="G29067" s="145"/>
    </row>
    <row r="29068" spans="1:7">
      <c r="A29068" s="65"/>
      <c r="B29068" s="65"/>
      <c r="C29068" s="65"/>
      <c r="D29068" s="65"/>
      <c r="E29068" s="65"/>
      <c r="F29068" s="65"/>
      <c r="G29068" s="145"/>
    </row>
    <row r="29069" spans="1:7">
      <c r="A29069" s="65"/>
      <c r="B29069" s="65"/>
      <c r="C29069" s="65"/>
      <c r="D29069" s="65"/>
      <c r="E29069" s="65"/>
      <c r="F29069" s="65"/>
      <c r="G29069" s="145"/>
    </row>
    <row r="29070" spans="1:7">
      <c r="A29070" s="65"/>
      <c r="B29070" s="65"/>
      <c r="C29070" s="65"/>
      <c r="D29070" s="65"/>
      <c r="E29070" s="65"/>
      <c r="F29070" s="65"/>
      <c r="G29070" s="145"/>
    </row>
    <row r="29071" spans="1:7">
      <c r="A29071" s="65"/>
      <c r="B29071" s="65"/>
      <c r="C29071" s="65"/>
      <c r="D29071" s="65"/>
      <c r="E29071" s="65"/>
      <c r="F29071" s="65"/>
      <c r="G29071" s="145"/>
    </row>
    <row r="29072" spans="1:7">
      <c r="A29072" s="65"/>
      <c r="B29072" s="65"/>
      <c r="C29072" s="65"/>
      <c r="D29072" s="65"/>
      <c r="E29072" s="65"/>
      <c r="F29072" s="65"/>
      <c r="G29072" s="145"/>
    </row>
    <row r="29073" spans="1:7">
      <c r="A29073" s="65"/>
      <c r="B29073" s="65"/>
      <c r="C29073" s="65"/>
      <c r="D29073" s="65"/>
      <c r="E29073" s="65"/>
      <c r="F29073" s="65"/>
      <c r="G29073" s="145"/>
    </row>
    <row r="29074" spans="1:7">
      <c r="A29074" s="65"/>
      <c r="B29074" s="65"/>
      <c r="C29074" s="65"/>
      <c r="D29074" s="65"/>
      <c r="E29074" s="65"/>
      <c r="F29074" s="65"/>
      <c r="G29074" s="145"/>
    </row>
    <row r="29075" spans="1:7">
      <c r="A29075" s="65"/>
      <c r="B29075" s="65"/>
      <c r="C29075" s="65"/>
      <c r="D29075" s="65"/>
      <c r="E29075" s="65"/>
      <c r="F29075" s="65"/>
      <c r="G29075" s="145"/>
    </row>
    <row r="29076" spans="1:7">
      <c r="A29076" s="65"/>
      <c r="B29076" s="65"/>
      <c r="C29076" s="65"/>
      <c r="D29076" s="65"/>
      <c r="E29076" s="65"/>
      <c r="F29076" s="65"/>
      <c r="G29076" s="145"/>
    </row>
    <row r="29077" spans="1:7">
      <c r="A29077" s="65"/>
      <c r="B29077" s="65"/>
      <c r="C29077" s="65"/>
      <c r="D29077" s="65"/>
      <c r="E29077" s="65"/>
      <c r="F29077" s="65"/>
      <c r="G29077" s="145"/>
    </row>
    <row r="29078" spans="1:7">
      <c r="A29078" s="65"/>
      <c r="B29078" s="65"/>
      <c r="C29078" s="65"/>
      <c r="D29078" s="65"/>
      <c r="E29078" s="65"/>
      <c r="F29078" s="65"/>
      <c r="G29078" s="145"/>
    </row>
    <row r="29079" spans="1:7">
      <c r="A29079" s="65"/>
      <c r="B29079" s="65"/>
      <c r="C29079" s="65"/>
      <c r="D29079" s="65"/>
      <c r="E29079" s="65"/>
      <c r="F29079" s="65"/>
      <c r="G29079" s="145"/>
    </row>
    <row r="29080" spans="1:7">
      <c r="A29080" s="65"/>
      <c r="B29080" s="65"/>
      <c r="C29080" s="65"/>
      <c r="D29080" s="65"/>
      <c r="E29080" s="65"/>
      <c r="F29080" s="65"/>
      <c r="G29080" s="145"/>
    </row>
    <row r="29081" spans="1:7">
      <c r="A29081" s="65"/>
      <c r="B29081" s="65"/>
      <c r="C29081" s="65"/>
      <c r="D29081" s="65"/>
      <c r="E29081" s="65"/>
      <c r="F29081" s="65"/>
      <c r="G29081" s="145"/>
    </row>
    <row r="29082" spans="1:7">
      <c r="A29082" s="65"/>
      <c r="B29082" s="65"/>
      <c r="C29082" s="65"/>
      <c r="D29082" s="65"/>
      <c r="E29082" s="65"/>
      <c r="F29082" s="65"/>
      <c r="G29082" s="145"/>
    </row>
    <row r="29083" spans="1:7">
      <c r="A29083" s="65"/>
      <c r="B29083" s="65"/>
      <c r="C29083" s="65"/>
      <c r="D29083" s="65"/>
      <c r="E29083" s="65"/>
      <c r="F29083" s="65"/>
      <c r="G29083" s="145"/>
    </row>
    <row r="29084" spans="1:7">
      <c r="A29084" s="65"/>
      <c r="B29084" s="65"/>
      <c r="C29084" s="65"/>
      <c r="D29084" s="65"/>
      <c r="E29084" s="65"/>
      <c r="F29084" s="65"/>
      <c r="G29084" s="145"/>
    </row>
    <row r="29085" spans="1:7">
      <c r="A29085" s="65"/>
      <c r="B29085" s="65"/>
      <c r="C29085" s="65"/>
      <c r="D29085" s="65"/>
      <c r="E29085" s="65"/>
      <c r="F29085" s="65"/>
      <c r="G29085" s="145"/>
    </row>
    <row r="29086" spans="1:7">
      <c r="A29086" s="65"/>
      <c r="B29086" s="65"/>
      <c r="C29086" s="65"/>
      <c r="D29086" s="65"/>
      <c r="E29086" s="65"/>
      <c r="F29086" s="65"/>
      <c r="G29086" s="145"/>
    </row>
    <row r="29087" spans="1:7">
      <c r="A29087" s="65"/>
      <c r="B29087" s="65"/>
      <c r="C29087" s="65"/>
      <c r="D29087" s="65"/>
      <c r="E29087" s="65"/>
      <c r="F29087" s="65"/>
      <c r="G29087" s="145"/>
    </row>
    <row r="29088" spans="1:7">
      <c r="A29088" s="65"/>
      <c r="B29088" s="65"/>
      <c r="C29088" s="65"/>
      <c r="D29088" s="65"/>
      <c r="E29088" s="65"/>
      <c r="F29088" s="65"/>
      <c r="G29088" s="145"/>
    </row>
    <row r="29089" spans="1:7">
      <c r="A29089" s="65"/>
      <c r="B29089" s="65"/>
      <c r="C29089" s="65"/>
      <c r="D29089" s="65"/>
      <c r="E29089" s="65"/>
      <c r="F29089" s="65"/>
      <c r="G29089" s="145"/>
    </row>
    <row r="29090" spans="1:7">
      <c r="A29090" s="65"/>
      <c r="B29090" s="65"/>
      <c r="C29090" s="65"/>
      <c r="D29090" s="65"/>
      <c r="E29090" s="65"/>
      <c r="F29090" s="65"/>
      <c r="G29090" s="145"/>
    </row>
    <row r="29091" spans="1:7">
      <c r="A29091" s="65"/>
      <c r="B29091" s="65"/>
      <c r="C29091" s="65"/>
      <c r="D29091" s="65"/>
      <c r="E29091" s="65"/>
      <c r="F29091" s="65"/>
      <c r="G29091" s="145"/>
    </row>
    <row r="29092" spans="1:7">
      <c r="A29092" s="65"/>
      <c r="B29092" s="65"/>
      <c r="C29092" s="65"/>
      <c r="D29092" s="65"/>
      <c r="E29092" s="65"/>
      <c r="F29092" s="65"/>
      <c r="G29092" s="145"/>
    </row>
    <row r="29093" spans="1:7">
      <c r="A29093" s="65"/>
      <c r="B29093" s="65"/>
      <c r="C29093" s="65"/>
      <c r="D29093" s="65"/>
      <c r="E29093" s="65"/>
      <c r="F29093" s="65"/>
      <c r="G29093" s="145"/>
    </row>
    <row r="29094" spans="1:7">
      <c r="A29094" s="65"/>
      <c r="B29094" s="65"/>
      <c r="C29094" s="65"/>
      <c r="D29094" s="65"/>
      <c r="E29094" s="65"/>
      <c r="F29094" s="65"/>
      <c r="G29094" s="145"/>
    </row>
    <row r="29095" spans="1:7">
      <c r="A29095" s="65"/>
      <c r="B29095" s="65"/>
      <c r="C29095" s="65"/>
      <c r="D29095" s="65"/>
      <c r="E29095" s="65"/>
      <c r="F29095" s="65"/>
      <c r="G29095" s="145"/>
    </row>
    <row r="29096" spans="1:7">
      <c r="A29096" s="65"/>
      <c r="B29096" s="65"/>
      <c r="C29096" s="65"/>
      <c r="D29096" s="65"/>
      <c r="E29096" s="65"/>
      <c r="F29096" s="65"/>
      <c r="G29096" s="145"/>
    </row>
    <row r="29097" spans="1:7">
      <c r="A29097" s="65"/>
      <c r="B29097" s="65"/>
      <c r="C29097" s="65"/>
      <c r="D29097" s="65"/>
      <c r="E29097" s="65"/>
      <c r="F29097" s="65"/>
      <c r="G29097" s="145"/>
    </row>
    <row r="29098" spans="1:7">
      <c r="A29098" s="65"/>
      <c r="B29098" s="65"/>
      <c r="C29098" s="65"/>
      <c r="D29098" s="65"/>
      <c r="E29098" s="65"/>
      <c r="F29098" s="65"/>
      <c r="G29098" s="145"/>
    </row>
    <row r="29099" spans="1:7">
      <c r="A29099" s="65"/>
      <c r="B29099" s="65"/>
      <c r="C29099" s="65"/>
      <c r="D29099" s="65"/>
      <c r="E29099" s="65"/>
      <c r="F29099" s="65"/>
      <c r="G29099" s="145"/>
    </row>
    <row r="29100" spans="1:7">
      <c r="A29100" s="65"/>
      <c r="B29100" s="65"/>
      <c r="C29100" s="65"/>
      <c r="D29100" s="65"/>
      <c r="E29100" s="65"/>
      <c r="F29100" s="65"/>
      <c r="G29100" s="145"/>
    </row>
    <row r="29101" spans="1:7">
      <c r="A29101" s="65"/>
      <c r="B29101" s="65"/>
      <c r="C29101" s="65"/>
      <c r="D29101" s="65"/>
      <c r="E29101" s="65"/>
      <c r="F29101" s="65"/>
      <c r="G29101" s="145"/>
    </row>
    <row r="29102" spans="1:7">
      <c r="A29102" s="65"/>
      <c r="B29102" s="65"/>
      <c r="C29102" s="65"/>
      <c r="D29102" s="65"/>
      <c r="E29102" s="65"/>
      <c r="F29102" s="65"/>
      <c r="G29102" s="145"/>
    </row>
    <row r="29103" spans="1:7">
      <c r="A29103" s="65"/>
      <c r="B29103" s="65"/>
      <c r="C29103" s="65"/>
      <c r="D29103" s="65"/>
      <c r="E29103" s="65"/>
      <c r="F29103" s="65"/>
      <c r="G29103" s="145"/>
    </row>
    <row r="29104" spans="1:7">
      <c r="A29104" s="65"/>
      <c r="B29104" s="65"/>
      <c r="C29104" s="65"/>
      <c r="D29104" s="65"/>
      <c r="E29104" s="65"/>
      <c r="F29104" s="65"/>
      <c r="G29104" s="145"/>
    </row>
    <row r="29105" spans="1:7">
      <c r="A29105" s="65"/>
      <c r="B29105" s="65"/>
      <c r="C29105" s="65"/>
      <c r="D29105" s="65"/>
      <c r="E29105" s="65"/>
      <c r="F29105" s="65"/>
      <c r="G29105" s="145"/>
    </row>
    <row r="29106" spans="1:7">
      <c r="A29106" s="65"/>
      <c r="B29106" s="65"/>
      <c r="C29106" s="65"/>
      <c r="D29106" s="65"/>
      <c r="E29106" s="65"/>
      <c r="F29106" s="65"/>
      <c r="G29106" s="145"/>
    </row>
    <row r="29107" spans="1:7">
      <c r="A29107" s="65"/>
      <c r="B29107" s="65"/>
      <c r="C29107" s="65"/>
      <c r="D29107" s="65"/>
      <c r="E29107" s="65"/>
      <c r="F29107" s="65"/>
      <c r="G29107" s="145"/>
    </row>
    <row r="29108" spans="1:7">
      <c r="A29108" s="65"/>
      <c r="B29108" s="65"/>
      <c r="C29108" s="65"/>
      <c r="D29108" s="65"/>
      <c r="E29108" s="65"/>
      <c r="F29108" s="65"/>
      <c r="G29108" s="145"/>
    </row>
    <row r="29109" spans="1:7">
      <c r="A29109" s="65"/>
      <c r="B29109" s="65"/>
      <c r="C29109" s="65"/>
      <c r="D29109" s="65"/>
      <c r="E29109" s="65"/>
      <c r="F29109" s="65"/>
      <c r="G29109" s="145"/>
    </row>
    <row r="29110" spans="1:7">
      <c r="A29110" s="65"/>
      <c r="B29110" s="65"/>
      <c r="C29110" s="65"/>
      <c r="D29110" s="65"/>
      <c r="E29110" s="65"/>
      <c r="F29110" s="65"/>
      <c r="G29110" s="145"/>
    </row>
    <row r="29111" spans="1:7">
      <c r="A29111" s="65"/>
      <c r="B29111" s="65"/>
      <c r="C29111" s="65"/>
      <c r="D29111" s="65"/>
      <c r="E29111" s="65"/>
      <c r="F29111" s="65"/>
      <c r="G29111" s="145"/>
    </row>
    <row r="29112" spans="1:7">
      <c r="A29112" s="65"/>
      <c r="B29112" s="65"/>
      <c r="C29112" s="65"/>
      <c r="D29112" s="65"/>
      <c r="E29112" s="65"/>
      <c r="F29112" s="65"/>
      <c r="G29112" s="145"/>
    </row>
    <row r="29113" spans="1:7">
      <c r="A29113" s="65"/>
      <c r="B29113" s="65"/>
      <c r="C29113" s="65"/>
      <c r="D29113" s="65"/>
      <c r="E29113" s="65"/>
      <c r="F29113" s="65"/>
      <c r="G29113" s="145"/>
    </row>
    <row r="29114" spans="1:7">
      <c r="A29114" s="65"/>
      <c r="B29114" s="65"/>
      <c r="C29114" s="65"/>
      <c r="D29114" s="65"/>
      <c r="E29114" s="65"/>
      <c r="F29114" s="65"/>
      <c r="G29114" s="145"/>
    </row>
    <row r="29115" spans="1:7">
      <c r="A29115" s="65"/>
      <c r="B29115" s="65"/>
      <c r="C29115" s="65"/>
      <c r="D29115" s="65"/>
      <c r="E29115" s="65"/>
      <c r="F29115" s="65"/>
      <c r="G29115" s="145"/>
    </row>
    <row r="29116" spans="1:7">
      <c r="A29116" s="65"/>
      <c r="B29116" s="65"/>
      <c r="C29116" s="65"/>
      <c r="D29116" s="65"/>
      <c r="E29116" s="65"/>
      <c r="F29116" s="65"/>
      <c r="G29116" s="145"/>
    </row>
    <row r="29117" spans="1:7">
      <c r="A29117" s="65"/>
      <c r="B29117" s="65"/>
      <c r="C29117" s="65"/>
      <c r="D29117" s="65"/>
      <c r="E29117" s="65"/>
      <c r="F29117" s="65"/>
      <c r="G29117" s="145"/>
    </row>
    <row r="29118" spans="1:7">
      <c r="A29118" s="65"/>
      <c r="B29118" s="65"/>
      <c r="C29118" s="65"/>
      <c r="D29118" s="65"/>
      <c r="E29118" s="65"/>
      <c r="F29118" s="65"/>
      <c r="G29118" s="145"/>
    </row>
    <row r="29119" spans="1:7">
      <c r="A29119" s="65"/>
      <c r="B29119" s="65"/>
      <c r="C29119" s="65"/>
      <c r="D29119" s="65"/>
      <c r="E29119" s="65"/>
      <c r="F29119" s="65"/>
      <c r="G29119" s="145"/>
    </row>
    <row r="29120" spans="1:7">
      <c r="A29120" s="65"/>
      <c r="B29120" s="65"/>
      <c r="C29120" s="65"/>
      <c r="D29120" s="65"/>
      <c r="E29120" s="65"/>
      <c r="F29120" s="65"/>
      <c r="G29120" s="145"/>
    </row>
    <row r="29121" spans="1:7">
      <c r="A29121" s="65"/>
      <c r="B29121" s="65"/>
      <c r="C29121" s="65"/>
      <c r="D29121" s="65"/>
      <c r="E29121" s="65"/>
      <c r="F29121" s="65"/>
      <c r="G29121" s="145"/>
    </row>
    <row r="29122" spans="1:7">
      <c r="A29122" s="65"/>
      <c r="B29122" s="65"/>
      <c r="C29122" s="65"/>
      <c r="D29122" s="65"/>
      <c r="E29122" s="65"/>
      <c r="F29122" s="65"/>
      <c r="G29122" s="145"/>
    </row>
    <row r="29123" spans="1:7">
      <c r="A29123" s="65"/>
      <c r="B29123" s="65"/>
      <c r="C29123" s="65"/>
      <c r="D29123" s="65"/>
      <c r="E29123" s="65"/>
      <c r="F29123" s="65"/>
      <c r="G29123" s="145"/>
    </row>
    <row r="29124" spans="1:7">
      <c r="A29124" s="65"/>
      <c r="B29124" s="65"/>
      <c r="C29124" s="65"/>
      <c r="D29124" s="65"/>
      <c r="E29124" s="65"/>
      <c r="F29124" s="65"/>
      <c r="G29124" s="145"/>
    </row>
    <row r="29125" spans="1:7">
      <c r="A29125" s="65"/>
      <c r="B29125" s="65"/>
      <c r="C29125" s="65"/>
      <c r="D29125" s="65"/>
      <c r="E29125" s="65"/>
      <c r="F29125" s="65"/>
      <c r="G29125" s="145"/>
    </row>
    <row r="29126" spans="1:7">
      <c r="A29126" s="65"/>
      <c r="B29126" s="65"/>
      <c r="C29126" s="65"/>
      <c r="D29126" s="65"/>
      <c r="E29126" s="65"/>
      <c r="F29126" s="65"/>
      <c r="G29126" s="145"/>
    </row>
    <row r="29127" spans="1:7">
      <c r="A29127" s="65"/>
      <c r="B29127" s="65"/>
      <c r="C29127" s="65"/>
      <c r="D29127" s="65"/>
      <c r="E29127" s="65"/>
      <c r="F29127" s="65"/>
      <c r="G29127" s="145"/>
    </row>
    <row r="29128" spans="1:7">
      <c r="A29128" s="65"/>
      <c r="B29128" s="65"/>
      <c r="C29128" s="65"/>
      <c r="D29128" s="65"/>
      <c r="E29128" s="65"/>
      <c r="F29128" s="65"/>
      <c r="G29128" s="145"/>
    </row>
    <row r="29129" spans="1:7">
      <c r="A29129" s="65"/>
      <c r="B29129" s="65"/>
      <c r="C29129" s="65"/>
      <c r="D29129" s="65"/>
      <c r="E29129" s="65"/>
      <c r="F29129" s="65"/>
      <c r="G29129" s="145"/>
    </row>
    <row r="29130" spans="1:7">
      <c r="A29130" s="65"/>
      <c r="B29130" s="65"/>
      <c r="C29130" s="65"/>
      <c r="D29130" s="65"/>
      <c r="E29130" s="65"/>
      <c r="F29130" s="65"/>
      <c r="G29130" s="145"/>
    </row>
    <row r="29131" spans="1:7">
      <c r="A29131" s="65"/>
      <c r="B29131" s="65"/>
      <c r="C29131" s="65"/>
      <c r="D29131" s="65"/>
      <c r="E29131" s="65"/>
      <c r="F29131" s="65"/>
      <c r="G29131" s="145"/>
    </row>
    <row r="29132" spans="1:7">
      <c r="A29132" s="65"/>
      <c r="B29132" s="65"/>
      <c r="C29132" s="65"/>
      <c r="D29132" s="65"/>
      <c r="E29132" s="65"/>
      <c r="F29132" s="65"/>
      <c r="G29132" s="145"/>
    </row>
    <row r="29133" spans="1:7">
      <c r="A29133" s="65"/>
      <c r="B29133" s="65"/>
      <c r="C29133" s="65"/>
      <c r="D29133" s="65"/>
      <c r="E29133" s="65"/>
      <c r="F29133" s="65"/>
      <c r="G29133" s="145"/>
    </row>
    <row r="29134" spans="1:7">
      <c r="A29134" s="65"/>
      <c r="B29134" s="65"/>
      <c r="C29134" s="65"/>
      <c r="D29134" s="65"/>
      <c r="E29134" s="65"/>
      <c r="F29134" s="65"/>
      <c r="G29134" s="145"/>
    </row>
    <row r="29135" spans="1:7">
      <c r="A29135" s="65"/>
      <c r="B29135" s="65"/>
      <c r="C29135" s="65"/>
      <c r="D29135" s="65"/>
      <c r="E29135" s="65"/>
      <c r="F29135" s="65"/>
      <c r="G29135" s="145"/>
    </row>
    <row r="29136" spans="1:7">
      <c r="A29136" s="65"/>
      <c r="B29136" s="65"/>
      <c r="C29136" s="65"/>
      <c r="D29136" s="65"/>
      <c r="E29136" s="65"/>
      <c r="F29136" s="65"/>
      <c r="G29136" s="145"/>
    </row>
    <row r="29137" spans="1:7">
      <c r="A29137" s="65"/>
      <c r="B29137" s="65"/>
      <c r="C29137" s="65"/>
      <c r="D29137" s="65"/>
      <c r="E29137" s="65"/>
      <c r="F29137" s="65"/>
      <c r="G29137" s="145"/>
    </row>
    <row r="29138" spans="1:7">
      <c r="A29138" s="65"/>
      <c r="B29138" s="65"/>
      <c r="C29138" s="65"/>
      <c r="D29138" s="65"/>
      <c r="E29138" s="65"/>
      <c r="F29138" s="65"/>
      <c r="G29138" s="145"/>
    </row>
    <row r="29139" spans="1:7">
      <c r="A29139" s="65"/>
      <c r="B29139" s="65"/>
      <c r="C29139" s="65"/>
      <c r="D29139" s="65"/>
      <c r="E29139" s="65"/>
      <c r="F29139" s="65"/>
      <c r="G29139" s="145"/>
    </row>
    <row r="29140" spans="1:7">
      <c r="A29140" s="65"/>
      <c r="B29140" s="65"/>
      <c r="C29140" s="65"/>
      <c r="D29140" s="65"/>
      <c r="E29140" s="65"/>
      <c r="F29140" s="65"/>
      <c r="G29140" s="145"/>
    </row>
    <row r="29141" spans="1:7">
      <c r="A29141" s="65"/>
      <c r="B29141" s="65"/>
      <c r="C29141" s="65"/>
      <c r="D29141" s="65"/>
      <c r="E29141" s="65"/>
      <c r="F29141" s="65"/>
      <c r="G29141" s="145"/>
    </row>
    <row r="29142" spans="1:7">
      <c r="A29142" s="65"/>
      <c r="B29142" s="65"/>
      <c r="C29142" s="65"/>
      <c r="D29142" s="65"/>
      <c r="E29142" s="65"/>
      <c r="F29142" s="65"/>
      <c r="G29142" s="145"/>
    </row>
    <row r="29143" spans="1:7">
      <c r="A29143" s="65"/>
      <c r="B29143" s="65"/>
      <c r="C29143" s="65"/>
      <c r="D29143" s="65"/>
      <c r="E29143" s="65"/>
      <c r="F29143" s="65"/>
      <c r="G29143" s="145"/>
    </row>
    <row r="29144" spans="1:7">
      <c r="A29144" s="65"/>
      <c r="B29144" s="65"/>
      <c r="C29144" s="65"/>
      <c r="D29144" s="65"/>
      <c r="E29144" s="65"/>
      <c r="F29144" s="65"/>
      <c r="G29144" s="145"/>
    </row>
    <row r="29145" spans="1:7">
      <c r="A29145" s="65"/>
      <c r="B29145" s="65"/>
      <c r="C29145" s="65"/>
      <c r="D29145" s="65"/>
      <c r="E29145" s="65"/>
      <c r="F29145" s="65"/>
      <c r="G29145" s="145"/>
    </row>
    <row r="29146" spans="1:7">
      <c r="A29146" s="65"/>
      <c r="B29146" s="65"/>
      <c r="C29146" s="65"/>
      <c r="D29146" s="65"/>
      <c r="E29146" s="65"/>
      <c r="F29146" s="65"/>
      <c r="G29146" s="145"/>
    </row>
    <row r="29147" spans="1:7">
      <c r="A29147" s="65"/>
      <c r="B29147" s="65"/>
      <c r="C29147" s="65"/>
      <c r="D29147" s="65"/>
      <c r="E29147" s="65"/>
      <c r="F29147" s="65"/>
      <c r="G29147" s="145"/>
    </row>
    <row r="29148" spans="1:7">
      <c r="A29148" s="65"/>
      <c r="B29148" s="65"/>
      <c r="C29148" s="65"/>
      <c r="D29148" s="65"/>
      <c r="E29148" s="65"/>
      <c r="F29148" s="65"/>
      <c r="G29148" s="145"/>
    </row>
    <row r="29149" spans="1:7">
      <c r="A29149" s="65"/>
      <c r="B29149" s="65"/>
      <c r="C29149" s="65"/>
      <c r="D29149" s="65"/>
      <c r="E29149" s="65"/>
      <c r="F29149" s="65"/>
      <c r="G29149" s="145"/>
    </row>
    <row r="29150" spans="1:7">
      <c r="A29150" s="65"/>
      <c r="B29150" s="65"/>
      <c r="C29150" s="65"/>
      <c r="D29150" s="65"/>
      <c r="E29150" s="65"/>
      <c r="F29150" s="65"/>
      <c r="G29150" s="145"/>
    </row>
    <row r="29151" spans="1:7">
      <c r="A29151" s="65"/>
      <c r="B29151" s="65"/>
      <c r="C29151" s="65"/>
      <c r="D29151" s="65"/>
      <c r="E29151" s="65"/>
      <c r="F29151" s="65"/>
      <c r="G29151" s="145"/>
    </row>
    <row r="29152" spans="1:7">
      <c r="A29152" s="65"/>
      <c r="B29152" s="65"/>
      <c r="C29152" s="65"/>
      <c r="D29152" s="65"/>
      <c r="E29152" s="65"/>
      <c r="F29152" s="65"/>
      <c r="G29152" s="145"/>
    </row>
    <row r="29153" spans="1:7">
      <c r="A29153" s="65"/>
      <c r="B29153" s="65"/>
      <c r="C29153" s="65"/>
      <c r="D29153" s="65"/>
      <c r="E29153" s="65"/>
      <c r="F29153" s="65"/>
      <c r="G29153" s="145"/>
    </row>
    <row r="29154" spans="1:7">
      <c r="A29154" s="65"/>
      <c r="B29154" s="65"/>
      <c r="C29154" s="65"/>
      <c r="D29154" s="65"/>
      <c r="E29154" s="65"/>
      <c r="F29154" s="65"/>
      <c r="G29154" s="145"/>
    </row>
    <row r="29155" spans="1:7">
      <c r="A29155" s="65"/>
      <c r="B29155" s="65"/>
      <c r="C29155" s="65"/>
      <c r="D29155" s="65"/>
      <c r="E29155" s="65"/>
      <c r="F29155" s="65"/>
      <c r="G29155" s="145"/>
    </row>
    <row r="29156" spans="1:7">
      <c r="A29156" s="65"/>
      <c r="B29156" s="65"/>
      <c r="C29156" s="65"/>
      <c r="D29156" s="65"/>
      <c r="E29156" s="65"/>
      <c r="F29156" s="65"/>
      <c r="G29156" s="145"/>
    </row>
    <row r="29157" spans="1:7">
      <c r="A29157" s="65"/>
      <c r="B29157" s="65"/>
      <c r="C29157" s="65"/>
      <c r="D29157" s="65"/>
      <c r="E29157" s="65"/>
      <c r="F29157" s="65"/>
      <c r="G29157" s="145"/>
    </row>
    <row r="29158" spans="1:7">
      <c r="A29158" s="65"/>
      <c r="B29158" s="65"/>
      <c r="C29158" s="65"/>
      <c r="D29158" s="65"/>
      <c r="E29158" s="65"/>
      <c r="F29158" s="65"/>
      <c r="G29158" s="145"/>
    </row>
    <row r="29159" spans="1:7">
      <c r="A29159" s="65"/>
      <c r="B29159" s="65"/>
      <c r="C29159" s="65"/>
      <c r="D29159" s="65"/>
      <c r="E29159" s="65"/>
      <c r="F29159" s="65"/>
      <c r="G29159" s="145"/>
    </row>
    <row r="29160" spans="1:7">
      <c r="A29160" s="65"/>
      <c r="B29160" s="65"/>
      <c r="C29160" s="65"/>
      <c r="D29160" s="65"/>
      <c r="E29160" s="65"/>
      <c r="F29160" s="65"/>
      <c r="G29160" s="145"/>
    </row>
    <row r="29161" spans="1:7">
      <c r="A29161" s="65"/>
      <c r="B29161" s="65"/>
      <c r="C29161" s="65"/>
      <c r="D29161" s="65"/>
      <c r="E29161" s="65"/>
      <c r="F29161" s="65"/>
      <c r="G29161" s="145"/>
    </row>
    <row r="29162" spans="1:7">
      <c r="A29162" s="65"/>
      <c r="B29162" s="65"/>
      <c r="C29162" s="65"/>
      <c r="D29162" s="65"/>
      <c r="E29162" s="65"/>
      <c r="F29162" s="65"/>
      <c r="G29162" s="145"/>
    </row>
    <row r="29163" spans="1:7">
      <c r="A29163" s="65"/>
      <c r="B29163" s="65"/>
      <c r="C29163" s="65"/>
      <c r="D29163" s="65"/>
      <c r="E29163" s="65"/>
      <c r="F29163" s="65"/>
      <c r="G29163" s="145"/>
    </row>
    <row r="29164" spans="1:7">
      <c r="A29164" s="65"/>
      <c r="B29164" s="65"/>
      <c r="C29164" s="65"/>
      <c r="D29164" s="65"/>
      <c r="E29164" s="65"/>
      <c r="F29164" s="65"/>
      <c r="G29164" s="145"/>
    </row>
    <row r="29165" spans="1:7">
      <c r="A29165" s="65"/>
      <c r="B29165" s="65"/>
      <c r="C29165" s="65"/>
      <c r="D29165" s="65"/>
      <c r="E29165" s="65"/>
      <c r="F29165" s="65"/>
      <c r="G29165" s="145"/>
    </row>
    <row r="29166" spans="1:7">
      <c r="A29166" s="65"/>
      <c r="B29166" s="65"/>
      <c r="C29166" s="65"/>
      <c r="D29166" s="65"/>
      <c r="E29166" s="65"/>
      <c r="F29166" s="65"/>
      <c r="G29166" s="145"/>
    </row>
    <row r="29167" spans="1:7">
      <c r="A29167" s="65"/>
      <c r="B29167" s="65"/>
      <c r="C29167" s="65"/>
      <c r="D29167" s="65"/>
      <c r="E29167" s="65"/>
      <c r="F29167" s="65"/>
      <c r="G29167" s="145"/>
    </row>
    <row r="29168" spans="1:7">
      <c r="A29168" s="65"/>
      <c r="B29168" s="65"/>
      <c r="C29168" s="65"/>
      <c r="D29168" s="65"/>
      <c r="E29168" s="65"/>
      <c r="F29168" s="65"/>
      <c r="G29168" s="145"/>
    </row>
    <row r="29169" spans="1:7">
      <c r="A29169" s="65"/>
      <c r="B29169" s="65"/>
      <c r="C29169" s="65"/>
      <c r="D29169" s="65"/>
      <c r="E29169" s="65"/>
      <c r="F29169" s="65"/>
      <c r="G29169" s="145"/>
    </row>
    <row r="29170" spans="1:7">
      <c r="A29170" s="65"/>
      <c r="B29170" s="65"/>
      <c r="C29170" s="65"/>
      <c r="D29170" s="65"/>
      <c r="E29170" s="65"/>
      <c r="F29170" s="65"/>
      <c r="G29170" s="145"/>
    </row>
    <row r="29171" spans="1:7">
      <c r="A29171" s="65"/>
      <c r="B29171" s="65"/>
      <c r="C29171" s="65"/>
      <c r="D29171" s="65"/>
      <c r="E29171" s="65"/>
      <c r="F29171" s="65"/>
      <c r="G29171" s="145"/>
    </row>
    <row r="29172" spans="1:7">
      <c r="A29172" s="65"/>
      <c r="B29172" s="65"/>
      <c r="C29172" s="65"/>
      <c r="D29172" s="65"/>
      <c r="E29172" s="65"/>
      <c r="F29172" s="65"/>
      <c r="G29172" s="145"/>
    </row>
    <row r="29173" spans="1:7">
      <c r="A29173" s="65"/>
      <c r="B29173" s="65"/>
      <c r="C29173" s="65"/>
      <c r="D29173" s="65"/>
      <c r="E29173" s="65"/>
      <c r="F29173" s="65"/>
      <c r="G29173" s="145"/>
    </row>
    <row r="29174" spans="1:7">
      <c r="A29174" s="65"/>
      <c r="B29174" s="65"/>
      <c r="C29174" s="65"/>
      <c r="D29174" s="65"/>
      <c r="E29174" s="65"/>
      <c r="F29174" s="65"/>
      <c r="G29174" s="145"/>
    </row>
    <row r="29175" spans="1:7">
      <c r="A29175" s="65"/>
      <c r="B29175" s="65"/>
      <c r="C29175" s="65"/>
      <c r="D29175" s="65"/>
      <c r="E29175" s="65"/>
      <c r="F29175" s="65"/>
      <c r="G29175" s="145"/>
    </row>
    <row r="29176" spans="1:7">
      <c r="A29176" s="65"/>
      <c r="B29176" s="65"/>
      <c r="C29176" s="65"/>
      <c r="D29176" s="65"/>
      <c r="E29176" s="65"/>
      <c r="F29176" s="65"/>
      <c r="G29176" s="145"/>
    </row>
    <row r="29177" spans="1:7">
      <c r="A29177" s="65"/>
      <c r="B29177" s="65"/>
      <c r="C29177" s="65"/>
      <c r="D29177" s="65"/>
      <c r="E29177" s="65"/>
      <c r="F29177" s="65"/>
      <c r="G29177" s="145"/>
    </row>
    <row r="29178" spans="1:7">
      <c r="A29178" s="65"/>
      <c r="B29178" s="65"/>
      <c r="C29178" s="65"/>
      <c r="D29178" s="65"/>
      <c r="E29178" s="65"/>
      <c r="F29178" s="65"/>
      <c r="G29178" s="145"/>
    </row>
    <row r="29179" spans="1:7">
      <c r="A29179" s="65"/>
      <c r="B29179" s="65"/>
      <c r="C29179" s="65"/>
      <c r="D29179" s="65"/>
      <c r="E29179" s="65"/>
      <c r="F29179" s="65"/>
      <c r="G29179" s="145"/>
    </row>
    <row r="29180" spans="1:7">
      <c r="A29180" s="65"/>
      <c r="B29180" s="65"/>
      <c r="C29180" s="65"/>
      <c r="D29180" s="65"/>
      <c r="E29180" s="65"/>
      <c r="F29180" s="65"/>
      <c r="G29180" s="145"/>
    </row>
    <row r="29181" spans="1:7">
      <c r="A29181" s="65"/>
      <c r="B29181" s="65"/>
      <c r="C29181" s="65"/>
      <c r="D29181" s="65"/>
      <c r="E29181" s="65"/>
      <c r="F29181" s="65"/>
      <c r="G29181" s="145"/>
    </row>
    <row r="29182" spans="1:7">
      <c r="A29182" s="65"/>
      <c r="B29182" s="65"/>
      <c r="C29182" s="65"/>
      <c r="D29182" s="65"/>
      <c r="E29182" s="65"/>
      <c r="F29182" s="65"/>
      <c r="G29182" s="145"/>
    </row>
    <row r="29183" spans="1:7">
      <c r="A29183" s="65"/>
      <c r="B29183" s="65"/>
      <c r="C29183" s="65"/>
      <c r="D29183" s="65"/>
      <c r="E29183" s="65"/>
      <c r="F29183" s="65"/>
      <c r="G29183" s="145"/>
    </row>
    <row r="29184" spans="1:7">
      <c r="A29184" s="65"/>
      <c r="B29184" s="65"/>
      <c r="C29184" s="65"/>
      <c r="D29184" s="65"/>
      <c r="E29184" s="65"/>
      <c r="F29184" s="65"/>
      <c r="G29184" s="145"/>
    </row>
    <row r="29185" spans="1:7">
      <c r="A29185" s="65"/>
      <c r="B29185" s="65"/>
      <c r="C29185" s="65"/>
      <c r="D29185" s="65"/>
      <c r="E29185" s="65"/>
      <c r="F29185" s="65"/>
      <c r="G29185" s="145"/>
    </row>
    <row r="29186" spans="1:7">
      <c r="A29186" s="65"/>
      <c r="B29186" s="65"/>
      <c r="C29186" s="65"/>
      <c r="D29186" s="65"/>
      <c r="E29186" s="65"/>
      <c r="F29186" s="65"/>
      <c r="G29186" s="145"/>
    </row>
    <row r="29187" spans="1:7">
      <c r="A29187" s="65"/>
      <c r="B29187" s="65"/>
      <c r="C29187" s="65"/>
      <c r="D29187" s="65"/>
      <c r="E29187" s="65"/>
      <c r="F29187" s="65"/>
      <c r="G29187" s="145"/>
    </row>
    <row r="29188" spans="1:7">
      <c r="A29188" s="65"/>
      <c r="B29188" s="65"/>
      <c r="C29188" s="65"/>
      <c r="D29188" s="65"/>
      <c r="E29188" s="65"/>
      <c r="F29188" s="65"/>
      <c r="G29188" s="145"/>
    </row>
    <row r="29189" spans="1:7">
      <c r="A29189" s="65"/>
      <c r="B29189" s="65"/>
      <c r="C29189" s="65"/>
      <c r="D29189" s="65"/>
      <c r="E29189" s="65"/>
      <c r="F29189" s="65"/>
      <c r="G29189" s="145"/>
    </row>
    <row r="29190" spans="1:7">
      <c r="A29190" s="65"/>
      <c r="B29190" s="65"/>
      <c r="C29190" s="65"/>
      <c r="D29190" s="65"/>
      <c r="E29190" s="65"/>
      <c r="F29190" s="65"/>
      <c r="G29190" s="145"/>
    </row>
    <row r="29191" spans="1:7">
      <c r="A29191" s="65"/>
      <c r="B29191" s="65"/>
      <c r="C29191" s="65"/>
      <c r="D29191" s="65"/>
      <c r="E29191" s="65"/>
      <c r="F29191" s="65"/>
      <c r="G29191" s="145"/>
    </row>
    <row r="29192" spans="1:7">
      <c r="A29192" s="65"/>
      <c r="B29192" s="65"/>
      <c r="C29192" s="65"/>
      <c r="D29192" s="65"/>
      <c r="E29192" s="65"/>
      <c r="F29192" s="65"/>
      <c r="G29192" s="145"/>
    </row>
    <row r="29193" spans="1:7">
      <c r="A29193" s="65"/>
      <c r="B29193" s="65"/>
      <c r="C29193" s="65"/>
      <c r="D29193" s="65"/>
      <c r="E29193" s="65"/>
      <c r="F29193" s="65"/>
      <c r="G29193" s="145"/>
    </row>
    <row r="29194" spans="1:7">
      <c r="A29194" s="65"/>
      <c r="B29194" s="65"/>
      <c r="C29194" s="65"/>
      <c r="D29194" s="65"/>
      <c r="E29194" s="65"/>
      <c r="F29194" s="65"/>
      <c r="G29194" s="145"/>
    </row>
    <row r="29195" spans="1:7">
      <c r="A29195" s="65"/>
      <c r="B29195" s="65"/>
      <c r="C29195" s="65"/>
      <c r="D29195" s="65"/>
      <c r="E29195" s="65"/>
      <c r="F29195" s="65"/>
      <c r="G29195" s="145"/>
    </row>
    <row r="29196" spans="1:7">
      <c r="A29196" s="65"/>
      <c r="B29196" s="65"/>
      <c r="C29196" s="65"/>
      <c r="D29196" s="65"/>
      <c r="E29196" s="65"/>
      <c r="F29196" s="65"/>
      <c r="G29196" s="145"/>
    </row>
    <row r="29197" spans="1:7">
      <c r="A29197" s="65"/>
      <c r="B29197" s="65"/>
      <c r="C29197" s="65"/>
      <c r="D29197" s="65"/>
      <c r="E29197" s="65"/>
      <c r="F29197" s="65"/>
      <c r="G29197" s="145"/>
    </row>
    <row r="29198" spans="1:7">
      <c r="A29198" s="65"/>
      <c r="B29198" s="65"/>
      <c r="C29198" s="65"/>
      <c r="D29198" s="65"/>
      <c r="E29198" s="65"/>
      <c r="F29198" s="65"/>
      <c r="G29198" s="145"/>
    </row>
    <row r="29199" spans="1:7">
      <c r="A29199" s="65"/>
      <c r="B29199" s="65"/>
      <c r="C29199" s="65"/>
      <c r="D29199" s="65"/>
      <c r="E29199" s="65"/>
      <c r="F29199" s="65"/>
      <c r="G29199" s="145"/>
    </row>
    <row r="29200" spans="1:7">
      <c r="A29200" s="65"/>
      <c r="B29200" s="65"/>
      <c r="C29200" s="65"/>
      <c r="D29200" s="65"/>
      <c r="E29200" s="65"/>
      <c r="F29200" s="65"/>
      <c r="G29200" s="145"/>
    </row>
    <row r="29201" spans="1:7">
      <c r="A29201" s="65"/>
      <c r="B29201" s="65"/>
      <c r="C29201" s="65"/>
      <c r="D29201" s="65"/>
      <c r="E29201" s="65"/>
      <c r="F29201" s="65"/>
      <c r="G29201" s="145"/>
    </row>
    <row r="29202" spans="1:7">
      <c r="A29202" s="65"/>
      <c r="B29202" s="65"/>
      <c r="C29202" s="65"/>
      <c r="D29202" s="65"/>
      <c r="E29202" s="65"/>
      <c r="F29202" s="65"/>
      <c r="G29202" s="145"/>
    </row>
    <row r="29203" spans="1:7">
      <c r="A29203" s="65"/>
      <c r="B29203" s="65"/>
      <c r="C29203" s="65"/>
      <c r="D29203" s="65"/>
      <c r="E29203" s="65"/>
      <c r="F29203" s="65"/>
      <c r="G29203" s="145"/>
    </row>
    <row r="29204" spans="1:7">
      <c r="A29204" s="65"/>
      <c r="B29204" s="65"/>
      <c r="C29204" s="65"/>
      <c r="D29204" s="65"/>
      <c r="E29204" s="65"/>
      <c r="F29204" s="65"/>
      <c r="G29204" s="145"/>
    </row>
    <row r="29205" spans="1:7">
      <c r="A29205" s="65"/>
      <c r="B29205" s="65"/>
      <c r="C29205" s="65"/>
      <c r="D29205" s="65"/>
      <c r="E29205" s="65"/>
      <c r="F29205" s="65"/>
      <c r="G29205" s="145"/>
    </row>
    <row r="29206" spans="1:7">
      <c r="A29206" s="65"/>
      <c r="B29206" s="65"/>
      <c r="C29206" s="65"/>
      <c r="D29206" s="65"/>
      <c r="E29206" s="65"/>
      <c r="F29206" s="65"/>
      <c r="G29206" s="145"/>
    </row>
    <row r="29207" spans="1:7">
      <c r="A29207" s="65"/>
      <c r="B29207" s="65"/>
      <c r="C29207" s="65"/>
      <c r="D29207" s="65"/>
      <c r="E29207" s="65"/>
      <c r="F29207" s="65"/>
      <c r="G29207" s="145"/>
    </row>
    <row r="29208" spans="1:7">
      <c r="A29208" s="65"/>
      <c r="B29208" s="65"/>
      <c r="C29208" s="65"/>
      <c r="D29208" s="65"/>
      <c r="E29208" s="65"/>
      <c r="F29208" s="65"/>
      <c r="G29208" s="145"/>
    </row>
    <row r="29209" spans="1:7">
      <c r="A29209" s="65"/>
      <c r="B29209" s="65"/>
      <c r="C29209" s="65"/>
      <c r="D29209" s="65"/>
      <c r="E29209" s="65"/>
      <c r="F29209" s="65"/>
      <c r="G29209" s="145"/>
    </row>
    <row r="29210" spans="1:7">
      <c r="A29210" s="65"/>
      <c r="B29210" s="65"/>
      <c r="C29210" s="65"/>
      <c r="D29210" s="65"/>
      <c r="E29210" s="65"/>
      <c r="F29210" s="65"/>
      <c r="G29210" s="145"/>
    </row>
    <row r="29211" spans="1:7">
      <c r="A29211" s="65"/>
      <c r="B29211" s="65"/>
      <c r="C29211" s="65"/>
      <c r="D29211" s="65"/>
      <c r="E29211" s="65"/>
      <c r="F29211" s="65"/>
      <c r="G29211" s="145"/>
    </row>
    <row r="29212" spans="1:7">
      <c r="A29212" s="65"/>
      <c r="B29212" s="65"/>
      <c r="C29212" s="65"/>
      <c r="D29212" s="65"/>
      <c r="E29212" s="65"/>
      <c r="F29212" s="65"/>
      <c r="G29212" s="145"/>
    </row>
    <row r="29213" spans="1:7">
      <c r="A29213" s="65"/>
      <c r="B29213" s="65"/>
      <c r="C29213" s="65"/>
      <c r="D29213" s="65"/>
      <c r="E29213" s="65"/>
      <c r="F29213" s="65"/>
      <c r="G29213" s="145"/>
    </row>
    <row r="29214" spans="1:7">
      <c r="A29214" s="65"/>
      <c r="B29214" s="65"/>
      <c r="C29214" s="65"/>
      <c r="D29214" s="65"/>
      <c r="E29214" s="65"/>
      <c r="F29214" s="65"/>
      <c r="G29214" s="145"/>
    </row>
    <row r="29215" spans="1:7">
      <c r="A29215" s="65"/>
      <c r="B29215" s="65"/>
      <c r="C29215" s="65"/>
      <c r="D29215" s="65"/>
      <c r="E29215" s="65"/>
      <c r="F29215" s="65"/>
      <c r="G29215" s="145"/>
    </row>
    <row r="29216" spans="1:7">
      <c r="A29216" s="65"/>
      <c r="B29216" s="65"/>
      <c r="C29216" s="65"/>
      <c r="D29216" s="65"/>
      <c r="E29216" s="65"/>
      <c r="F29216" s="65"/>
      <c r="G29216" s="145"/>
    </row>
    <row r="29217" spans="1:7">
      <c r="A29217" s="65"/>
      <c r="B29217" s="65"/>
      <c r="C29217" s="65"/>
      <c r="D29217" s="65"/>
      <c r="E29217" s="65"/>
      <c r="F29217" s="65"/>
      <c r="G29217" s="145"/>
    </row>
    <row r="29218" spans="1:7">
      <c r="A29218" s="65"/>
      <c r="B29218" s="65"/>
      <c r="C29218" s="65"/>
      <c r="D29218" s="65"/>
      <c r="E29218" s="65"/>
      <c r="F29218" s="65"/>
      <c r="G29218" s="145"/>
    </row>
    <row r="29219" spans="1:7">
      <c r="A29219" s="65"/>
      <c r="B29219" s="65"/>
      <c r="C29219" s="65"/>
      <c r="D29219" s="65"/>
      <c r="E29219" s="65"/>
      <c r="F29219" s="65"/>
      <c r="G29219" s="145"/>
    </row>
    <row r="29220" spans="1:7">
      <c r="A29220" s="65"/>
      <c r="B29220" s="65"/>
      <c r="C29220" s="65"/>
      <c r="D29220" s="65"/>
      <c r="E29220" s="65"/>
      <c r="F29220" s="65"/>
      <c r="G29220" s="145"/>
    </row>
    <row r="29221" spans="1:7">
      <c r="A29221" s="65"/>
      <c r="B29221" s="65"/>
      <c r="C29221" s="65"/>
      <c r="D29221" s="65"/>
      <c r="E29221" s="65"/>
      <c r="F29221" s="65"/>
      <c r="G29221" s="145"/>
    </row>
    <row r="29222" spans="1:7">
      <c r="A29222" s="65"/>
      <c r="B29222" s="65"/>
      <c r="C29222" s="65"/>
      <c r="D29222" s="65"/>
      <c r="E29222" s="65"/>
      <c r="F29222" s="65"/>
      <c r="G29222" s="145"/>
    </row>
    <row r="29223" spans="1:7">
      <c r="A29223" s="65"/>
      <c r="B29223" s="65"/>
      <c r="C29223" s="65"/>
      <c r="D29223" s="65"/>
      <c r="E29223" s="65"/>
      <c r="F29223" s="65"/>
      <c r="G29223" s="145"/>
    </row>
    <row r="29224" spans="1:7">
      <c r="A29224" s="65"/>
      <c r="B29224" s="65"/>
      <c r="C29224" s="65"/>
      <c r="D29224" s="65"/>
      <c r="E29224" s="65"/>
      <c r="F29224" s="65"/>
      <c r="G29224" s="145"/>
    </row>
    <row r="29225" spans="1:7">
      <c r="A29225" s="65"/>
      <c r="B29225" s="65"/>
      <c r="C29225" s="65"/>
      <c r="D29225" s="65"/>
      <c r="E29225" s="65"/>
      <c r="F29225" s="65"/>
      <c r="G29225" s="145"/>
    </row>
    <row r="29226" spans="1:7">
      <c r="A29226" s="65"/>
      <c r="B29226" s="65"/>
      <c r="C29226" s="65"/>
      <c r="D29226" s="65"/>
      <c r="E29226" s="65"/>
      <c r="F29226" s="65"/>
      <c r="G29226" s="145"/>
    </row>
    <row r="29227" spans="1:7">
      <c r="A29227" s="65"/>
      <c r="B29227" s="65"/>
      <c r="C29227" s="65"/>
      <c r="D29227" s="65"/>
      <c r="E29227" s="65"/>
      <c r="F29227" s="65"/>
      <c r="G29227" s="145"/>
    </row>
    <row r="29228" spans="1:7">
      <c r="A29228" s="65"/>
      <c r="B29228" s="65"/>
      <c r="C29228" s="65"/>
      <c r="D29228" s="65"/>
      <c r="E29228" s="65"/>
      <c r="F29228" s="65"/>
      <c r="G29228" s="145"/>
    </row>
    <row r="29229" spans="1:7">
      <c r="A29229" s="65"/>
      <c r="B29229" s="65"/>
      <c r="C29229" s="65"/>
      <c r="D29229" s="65"/>
      <c r="E29229" s="65"/>
      <c r="F29229" s="65"/>
      <c r="G29229" s="145"/>
    </row>
    <row r="29230" spans="1:7">
      <c r="A29230" s="65"/>
      <c r="B29230" s="65"/>
      <c r="C29230" s="65"/>
      <c r="D29230" s="65"/>
      <c r="E29230" s="65"/>
      <c r="F29230" s="65"/>
      <c r="G29230" s="145"/>
    </row>
    <row r="29231" spans="1:7">
      <c r="A29231" s="65"/>
      <c r="B29231" s="65"/>
      <c r="C29231" s="65"/>
      <c r="D29231" s="65"/>
      <c r="E29231" s="65"/>
      <c r="F29231" s="65"/>
      <c r="G29231" s="145"/>
    </row>
    <row r="29232" spans="1:7">
      <c r="A29232" s="65"/>
      <c r="B29232" s="65"/>
      <c r="C29232" s="65"/>
      <c r="D29232" s="65"/>
      <c r="E29232" s="65"/>
      <c r="F29232" s="65"/>
      <c r="G29232" s="145"/>
    </row>
    <row r="29233" spans="1:7">
      <c r="A29233" s="65"/>
      <c r="B29233" s="65"/>
      <c r="C29233" s="65"/>
      <c r="D29233" s="65"/>
      <c r="E29233" s="65"/>
      <c r="F29233" s="65"/>
      <c r="G29233" s="145"/>
    </row>
    <row r="29234" spans="1:7">
      <c r="A29234" s="65"/>
      <c r="B29234" s="65"/>
      <c r="C29234" s="65"/>
      <c r="D29234" s="65"/>
      <c r="E29234" s="65"/>
      <c r="F29234" s="65"/>
      <c r="G29234" s="145"/>
    </row>
    <row r="29235" spans="1:7">
      <c r="A29235" s="65"/>
      <c r="B29235" s="65"/>
      <c r="C29235" s="65"/>
      <c r="D29235" s="65"/>
      <c r="E29235" s="65"/>
      <c r="F29235" s="65"/>
      <c r="G29235" s="145"/>
    </row>
    <row r="29236" spans="1:7">
      <c r="A29236" s="65"/>
      <c r="B29236" s="65"/>
      <c r="C29236" s="65"/>
      <c r="D29236" s="65"/>
      <c r="E29236" s="65"/>
      <c r="F29236" s="65"/>
      <c r="G29236" s="145"/>
    </row>
    <row r="29237" spans="1:7">
      <c r="A29237" s="65"/>
      <c r="B29237" s="65"/>
      <c r="C29237" s="65"/>
      <c r="D29237" s="65"/>
      <c r="E29237" s="65"/>
      <c r="F29237" s="65"/>
      <c r="G29237" s="145"/>
    </row>
    <row r="29238" spans="1:7">
      <c r="A29238" s="65"/>
      <c r="B29238" s="65"/>
      <c r="C29238" s="65"/>
      <c r="D29238" s="65"/>
      <c r="E29238" s="65"/>
      <c r="F29238" s="65"/>
      <c r="G29238" s="145"/>
    </row>
    <row r="29239" spans="1:7">
      <c r="A29239" s="65"/>
      <c r="B29239" s="65"/>
      <c r="C29239" s="65"/>
      <c r="D29239" s="65"/>
      <c r="E29239" s="65"/>
      <c r="F29239" s="65"/>
      <c r="G29239" s="145"/>
    </row>
    <row r="29240" spans="1:7">
      <c r="A29240" s="65"/>
      <c r="B29240" s="65"/>
      <c r="C29240" s="65"/>
      <c r="D29240" s="65"/>
      <c r="E29240" s="65"/>
      <c r="F29240" s="65"/>
      <c r="G29240" s="145"/>
    </row>
    <row r="29241" spans="1:7">
      <c r="A29241" s="65"/>
      <c r="B29241" s="65"/>
      <c r="C29241" s="65"/>
      <c r="D29241" s="65"/>
      <c r="E29241" s="65"/>
      <c r="F29241" s="65"/>
      <c r="G29241" s="145"/>
    </row>
    <row r="29242" spans="1:7">
      <c r="A29242" s="65"/>
      <c r="B29242" s="65"/>
      <c r="C29242" s="65"/>
      <c r="D29242" s="65"/>
      <c r="E29242" s="65"/>
      <c r="F29242" s="65"/>
      <c r="G29242" s="145"/>
    </row>
    <row r="29243" spans="1:7">
      <c r="A29243" s="65"/>
      <c r="B29243" s="65"/>
      <c r="C29243" s="65"/>
      <c r="D29243" s="65"/>
      <c r="E29243" s="65"/>
      <c r="F29243" s="65"/>
      <c r="G29243" s="145"/>
    </row>
    <row r="29244" spans="1:7">
      <c r="A29244" s="65"/>
      <c r="B29244" s="65"/>
      <c r="C29244" s="65"/>
      <c r="D29244" s="65"/>
      <c r="E29244" s="65"/>
      <c r="F29244" s="65"/>
      <c r="G29244" s="145"/>
    </row>
    <row r="29245" spans="1:7">
      <c r="A29245" s="65"/>
      <c r="B29245" s="65"/>
      <c r="C29245" s="65"/>
      <c r="D29245" s="65"/>
      <c r="E29245" s="65"/>
      <c r="F29245" s="65"/>
      <c r="G29245" s="145"/>
    </row>
    <row r="29246" spans="1:7">
      <c r="A29246" s="65"/>
      <c r="B29246" s="65"/>
      <c r="C29246" s="65"/>
      <c r="D29246" s="65"/>
      <c r="E29246" s="65"/>
      <c r="F29246" s="65"/>
      <c r="G29246" s="145"/>
    </row>
    <row r="29247" spans="1:7">
      <c r="A29247" s="65"/>
      <c r="B29247" s="65"/>
      <c r="C29247" s="65"/>
      <c r="D29247" s="65"/>
      <c r="E29247" s="65"/>
      <c r="F29247" s="65"/>
      <c r="G29247" s="145"/>
    </row>
    <row r="29248" spans="1:7">
      <c r="A29248" s="65"/>
      <c r="B29248" s="65"/>
      <c r="C29248" s="65"/>
      <c r="D29248" s="65"/>
      <c r="E29248" s="65"/>
      <c r="F29248" s="65"/>
      <c r="G29248" s="145"/>
    </row>
    <row r="29249" spans="1:7">
      <c r="A29249" s="65"/>
      <c r="B29249" s="65"/>
      <c r="C29249" s="65"/>
      <c r="D29249" s="65"/>
      <c r="E29249" s="65"/>
      <c r="F29249" s="65"/>
      <c r="G29249" s="145"/>
    </row>
    <row r="29250" spans="1:7">
      <c r="A29250" s="65"/>
      <c r="B29250" s="65"/>
      <c r="C29250" s="65"/>
      <c r="D29250" s="65"/>
      <c r="E29250" s="65"/>
      <c r="F29250" s="65"/>
      <c r="G29250" s="145"/>
    </row>
    <row r="29251" spans="1:7">
      <c r="A29251" s="65"/>
      <c r="B29251" s="65"/>
      <c r="C29251" s="65"/>
      <c r="D29251" s="65"/>
      <c r="E29251" s="65"/>
      <c r="F29251" s="65"/>
      <c r="G29251" s="145"/>
    </row>
    <row r="29252" spans="1:7">
      <c r="A29252" s="65"/>
      <c r="B29252" s="65"/>
      <c r="C29252" s="65"/>
      <c r="D29252" s="65"/>
      <c r="E29252" s="65"/>
      <c r="F29252" s="65"/>
      <c r="G29252" s="145"/>
    </row>
    <row r="29253" spans="1:7">
      <c r="A29253" s="65"/>
      <c r="B29253" s="65"/>
      <c r="C29253" s="65"/>
      <c r="D29253" s="65"/>
      <c r="E29253" s="65"/>
      <c r="F29253" s="65"/>
      <c r="G29253" s="145"/>
    </row>
    <row r="29254" spans="1:7">
      <c r="A29254" s="65"/>
      <c r="B29254" s="65"/>
      <c r="C29254" s="65"/>
      <c r="D29254" s="65"/>
      <c r="E29254" s="65"/>
      <c r="F29254" s="65"/>
      <c r="G29254" s="145"/>
    </row>
    <row r="29255" spans="1:7">
      <c r="A29255" s="65"/>
      <c r="B29255" s="65"/>
      <c r="C29255" s="65"/>
      <c r="D29255" s="65"/>
      <c r="E29255" s="65"/>
      <c r="F29255" s="65"/>
      <c r="G29255" s="145"/>
    </row>
    <row r="29256" spans="1:7">
      <c r="A29256" s="65"/>
      <c r="B29256" s="65"/>
      <c r="C29256" s="65"/>
      <c r="D29256" s="65"/>
      <c r="E29256" s="65"/>
      <c r="F29256" s="65"/>
      <c r="G29256" s="145"/>
    </row>
    <row r="29257" spans="1:7">
      <c r="A29257" s="65"/>
      <c r="B29257" s="65"/>
      <c r="C29257" s="65"/>
      <c r="D29257" s="65"/>
      <c r="E29257" s="65"/>
      <c r="F29257" s="65"/>
      <c r="G29257" s="145"/>
    </row>
    <row r="29258" spans="1:7">
      <c r="A29258" s="65"/>
      <c r="B29258" s="65"/>
      <c r="C29258" s="65"/>
      <c r="D29258" s="65"/>
      <c r="E29258" s="65"/>
      <c r="F29258" s="65"/>
      <c r="G29258" s="145"/>
    </row>
    <row r="29259" spans="1:7">
      <c r="A29259" s="65"/>
      <c r="B29259" s="65"/>
      <c r="C29259" s="65"/>
      <c r="D29259" s="65"/>
      <c r="E29259" s="65"/>
      <c r="F29259" s="65"/>
      <c r="G29259" s="145"/>
    </row>
    <row r="29260" spans="1:7">
      <c r="A29260" s="65"/>
      <c r="B29260" s="65"/>
      <c r="C29260" s="65"/>
      <c r="D29260" s="65"/>
      <c r="E29260" s="65"/>
      <c r="F29260" s="65"/>
      <c r="G29260" s="145"/>
    </row>
    <row r="29261" spans="1:7">
      <c r="A29261" s="65"/>
      <c r="B29261" s="65"/>
      <c r="C29261" s="65"/>
      <c r="D29261" s="65"/>
      <c r="E29261" s="65"/>
      <c r="F29261" s="65"/>
      <c r="G29261" s="145"/>
    </row>
    <row r="29262" spans="1:7">
      <c r="A29262" s="65"/>
      <c r="B29262" s="65"/>
      <c r="C29262" s="65"/>
      <c r="D29262" s="65"/>
      <c r="E29262" s="65"/>
      <c r="F29262" s="65"/>
      <c r="G29262" s="145"/>
    </row>
    <row r="29263" spans="1:7">
      <c r="A29263" s="65"/>
      <c r="B29263" s="65"/>
      <c r="C29263" s="65"/>
      <c r="D29263" s="65"/>
      <c r="E29263" s="65"/>
      <c r="F29263" s="65"/>
      <c r="G29263" s="145"/>
    </row>
    <row r="29264" spans="1:7">
      <c r="A29264" s="65"/>
      <c r="B29264" s="65"/>
      <c r="C29264" s="65"/>
      <c r="D29264" s="65"/>
      <c r="E29264" s="65"/>
      <c r="F29264" s="65"/>
      <c r="G29264" s="145"/>
    </row>
    <row r="29265" spans="1:7">
      <c r="A29265" s="65"/>
      <c r="B29265" s="65"/>
      <c r="C29265" s="65"/>
      <c r="D29265" s="65"/>
      <c r="E29265" s="65"/>
      <c r="F29265" s="65"/>
      <c r="G29265" s="145"/>
    </row>
    <row r="29266" spans="1:7">
      <c r="A29266" s="65"/>
      <c r="B29266" s="65"/>
      <c r="C29266" s="65"/>
      <c r="D29266" s="65"/>
      <c r="E29266" s="65"/>
      <c r="F29266" s="65"/>
      <c r="G29266" s="145"/>
    </row>
    <row r="29267" spans="1:7">
      <c r="A29267" s="65"/>
      <c r="B29267" s="65"/>
      <c r="C29267" s="65"/>
      <c r="D29267" s="65"/>
      <c r="E29267" s="65"/>
      <c r="F29267" s="65"/>
      <c r="G29267" s="145"/>
    </row>
    <row r="29268" spans="1:7">
      <c r="A29268" s="65"/>
      <c r="B29268" s="65"/>
      <c r="C29268" s="65"/>
      <c r="D29268" s="65"/>
      <c r="E29268" s="65"/>
      <c r="F29268" s="65"/>
      <c r="G29268" s="145"/>
    </row>
    <row r="29269" spans="1:7">
      <c r="A29269" s="65"/>
      <c r="B29269" s="65"/>
      <c r="C29269" s="65"/>
      <c r="D29269" s="65"/>
      <c r="E29269" s="65"/>
      <c r="F29269" s="65"/>
      <c r="G29269" s="145"/>
    </row>
    <row r="29270" spans="1:7">
      <c r="A29270" s="65"/>
      <c r="B29270" s="65"/>
      <c r="C29270" s="65"/>
      <c r="D29270" s="65"/>
      <c r="E29270" s="65"/>
      <c r="F29270" s="65"/>
      <c r="G29270" s="145"/>
    </row>
    <row r="29271" spans="1:7">
      <c r="A29271" s="65"/>
      <c r="B29271" s="65"/>
      <c r="C29271" s="65"/>
      <c r="D29271" s="65"/>
      <c r="E29271" s="65"/>
      <c r="F29271" s="65"/>
      <c r="G29271" s="145"/>
    </row>
    <row r="29272" spans="1:7">
      <c r="A29272" s="65"/>
      <c r="B29272" s="65"/>
      <c r="C29272" s="65"/>
      <c r="D29272" s="65"/>
      <c r="E29272" s="65"/>
      <c r="F29272" s="65"/>
      <c r="G29272" s="145"/>
    </row>
    <row r="29273" spans="1:7">
      <c r="A29273" s="65"/>
      <c r="B29273" s="65"/>
      <c r="C29273" s="65"/>
      <c r="D29273" s="65"/>
      <c r="E29273" s="65"/>
      <c r="F29273" s="65"/>
      <c r="G29273" s="145"/>
    </row>
    <row r="29274" spans="1:7">
      <c r="A29274" s="65"/>
      <c r="B29274" s="65"/>
      <c r="C29274" s="65"/>
      <c r="D29274" s="65"/>
      <c r="E29274" s="65"/>
      <c r="F29274" s="65"/>
      <c r="G29274" s="145"/>
    </row>
    <row r="29275" spans="1:7">
      <c r="A29275" s="65"/>
      <c r="B29275" s="65"/>
      <c r="C29275" s="65"/>
      <c r="D29275" s="65"/>
      <c r="E29275" s="65"/>
      <c r="F29275" s="65"/>
      <c r="G29275" s="145"/>
    </row>
    <row r="29276" spans="1:7">
      <c r="A29276" s="65"/>
      <c r="B29276" s="65"/>
      <c r="C29276" s="65"/>
      <c r="D29276" s="65"/>
      <c r="E29276" s="65"/>
      <c r="F29276" s="65"/>
      <c r="G29276" s="145"/>
    </row>
    <row r="29277" spans="1:7">
      <c r="A29277" s="65"/>
      <c r="B29277" s="65"/>
      <c r="C29277" s="65"/>
      <c r="D29277" s="65"/>
      <c r="E29277" s="65"/>
      <c r="F29277" s="65"/>
      <c r="G29277" s="145"/>
    </row>
    <row r="29278" spans="1:7">
      <c r="A29278" s="65"/>
      <c r="B29278" s="65"/>
      <c r="C29278" s="65"/>
      <c r="D29278" s="65"/>
      <c r="E29278" s="65"/>
      <c r="F29278" s="65"/>
      <c r="G29278" s="145"/>
    </row>
    <row r="29279" spans="1:7">
      <c r="A29279" s="65"/>
      <c r="B29279" s="65"/>
      <c r="C29279" s="65"/>
      <c r="D29279" s="65"/>
      <c r="E29279" s="65"/>
      <c r="F29279" s="65"/>
      <c r="G29279" s="145"/>
    </row>
    <row r="29280" spans="1:7">
      <c r="A29280" s="65"/>
      <c r="B29280" s="65"/>
      <c r="C29280" s="65"/>
      <c r="D29280" s="65"/>
      <c r="E29280" s="65"/>
      <c r="F29280" s="65"/>
      <c r="G29280" s="145"/>
    </row>
    <row r="29281" spans="1:7">
      <c r="A29281" s="65"/>
      <c r="B29281" s="65"/>
      <c r="C29281" s="65"/>
      <c r="D29281" s="65"/>
      <c r="E29281" s="65"/>
      <c r="F29281" s="65"/>
      <c r="G29281" s="145"/>
    </row>
    <row r="29282" spans="1:7">
      <c r="A29282" s="65"/>
      <c r="B29282" s="65"/>
      <c r="C29282" s="65"/>
      <c r="D29282" s="65"/>
      <c r="E29282" s="65"/>
      <c r="F29282" s="65"/>
      <c r="G29282" s="145"/>
    </row>
    <row r="29283" spans="1:7">
      <c r="A29283" s="65"/>
      <c r="B29283" s="65"/>
      <c r="C29283" s="65"/>
      <c r="D29283" s="65"/>
      <c r="E29283" s="65"/>
      <c r="F29283" s="65"/>
      <c r="G29283" s="145"/>
    </row>
    <row r="29284" spans="1:7">
      <c r="A29284" s="65"/>
      <c r="B29284" s="65"/>
      <c r="C29284" s="65"/>
      <c r="D29284" s="65"/>
      <c r="E29284" s="65"/>
      <c r="F29284" s="65"/>
      <c r="G29284" s="145"/>
    </row>
    <row r="29285" spans="1:7">
      <c r="A29285" s="65"/>
      <c r="B29285" s="65"/>
      <c r="C29285" s="65"/>
      <c r="D29285" s="65"/>
      <c r="E29285" s="65"/>
      <c r="F29285" s="65"/>
      <c r="G29285" s="145"/>
    </row>
    <row r="29286" spans="1:7">
      <c r="A29286" s="65"/>
      <c r="B29286" s="65"/>
      <c r="C29286" s="65"/>
      <c r="D29286" s="65"/>
      <c r="E29286" s="65"/>
      <c r="F29286" s="65"/>
      <c r="G29286" s="145"/>
    </row>
    <row r="29287" spans="1:7">
      <c r="A29287" s="65"/>
      <c r="B29287" s="65"/>
      <c r="C29287" s="65"/>
      <c r="D29287" s="65"/>
      <c r="E29287" s="65"/>
      <c r="F29287" s="65"/>
      <c r="G29287" s="145"/>
    </row>
    <row r="29288" spans="1:7">
      <c r="A29288" s="65"/>
      <c r="B29288" s="65"/>
      <c r="C29288" s="65"/>
      <c r="D29288" s="65"/>
      <c r="E29288" s="65"/>
      <c r="F29288" s="65"/>
      <c r="G29288" s="145"/>
    </row>
    <row r="29289" spans="1:7">
      <c r="A29289" s="65"/>
      <c r="B29289" s="65"/>
      <c r="C29289" s="65"/>
      <c r="D29289" s="65"/>
      <c r="E29289" s="65"/>
      <c r="F29289" s="65"/>
      <c r="G29289" s="145"/>
    </row>
    <row r="29290" spans="1:7">
      <c r="A29290" s="65"/>
      <c r="B29290" s="65"/>
      <c r="C29290" s="65"/>
      <c r="D29290" s="65"/>
      <c r="E29290" s="65"/>
      <c r="F29290" s="65"/>
      <c r="G29290" s="145"/>
    </row>
    <row r="29291" spans="1:7">
      <c r="A29291" s="65"/>
      <c r="B29291" s="65"/>
      <c r="C29291" s="65"/>
      <c r="D29291" s="65"/>
      <c r="E29291" s="65"/>
      <c r="F29291" s="65"/>
      <c r="G29291" s="145"/>
    </row>
    <row r="29292" spans="1:7">
      <c r="A29292" s="65"/>
      <c r="B29292" s="65"/>
      <c r="C29292" s="65"/>
      <c r="D29292" s="65"/>
      <c r="E29292" s="65"/>
      <c r="F29292" s="65"/>
      <c r="G29292" s="145"/>
    </row>
    <row r="29293" spans="1:7">
      <c r="A29293" s="65"/>
      <c r="B29293" s="65"/>
      <c r="C29293" s="65"/>
      <c r="D29293" s="65"/>
      <c r="E29293" s="65"/>
      <c r="F29293" s="65"/>
      <c r="G29293" s="145"/>
    </row>
    <row r="29294" spans="1:7">
      <c r="A29294" s="65"/>
      <c r="B29294" s="65"/>
      <c r="C29294" s="65"/>
      <c r="D29294" s="65"/>
      <c r="E29294" s="65"/>
      <c r="F29294" s="65"/>
      <c r="G29294" s="145"/>
    </row>
    <row r="29295" spans="1:7">
      <c r="A29295" s="65"/>
      <c r="B29295" s="65"/>
      <c r="C29295" s="65"/>
      <c r="D29295" s="65"/>
      <c r="E29295" s="65"/>
      <c r="F29295" s="65"/>
      <c r="G29295" s="145"/>
    </row>
    <row r="29296" spans="1:7">
      <c r="A29296" s="65"/>
      <c r="B29296" s="65"/>
      <c r="C29296" s="65"/>
      <c r="D29296" s="65"/>
      <c r="E29296" s="65"/>
      <c r="F29296" s="65"/>
      <c r="G29296" s="145"/>
    </row>
    <row r="29297" spans="1:7">
      <c r="A29297" s="65"/>
      <c r="B29297" s="65"/>
      <c r="C29297" s="65"/>
      <c r="D29297" s="65"/>
      <c r="E29297" s="65"/>
      <c r="F29297" s="65"/>
      <c r="G29297" s="145"/>
    </row>
    <row r="29298" spans="1:7">
      <c r="A29298" s="65"/>
      <c r="B29298" s="65"/>
      <c r="C29298" s="65"/>
      <c r="D29298" s="65"/>
      <c r="E29298" s="65"/>
      <c r="F29298" s="65"/>
      <c r="G29298" s="145"/>
    </row>
    <row r="29299" spans="1:7">
      <c r="A29299" s="65"/>
      <c r="B29299" s="65"/>
      <c r="C29299" s="65"/>
      <c r="D29299" s="65"/>
      <c r="E29299" s="65"/>
      <c r="F29299" s="65"/>
      <c r="G29299" s="145"/>
    </row>
    <row r="29300" spans="1:7">
      <c r="A29300" s="65"/>
      <c r="B29300" s="65"/>
      <c r="C29300" s="65"/>
      <c r="D29300" s="65"/>
      <c r="E29300" s="65"/>
      <c r="F29300" s="65"/>
      <c r="G29300" s="145"/>
    </row>
    <row r="29301" spans="1:7">
      <c r="A29301" s="65"/>
      <c r="B29301" s="65"/>
      <c r="C29301" s="65"/>
      <c r="D29301" s="65"/>
      <c r="E29301" s="65"/>
      <c r="F29301" s="65"/>
      <c r="G29301" s="145"/>
    </row>
    <row r="29302" spans="1:7">
      <c r="A29302" s="65"/>
      <c r="B29302" s="65"/>
      <c r="C29302" s="65"/>
      <c r="D29302" s="65"/>
      <c r="E29302" s="65"/>
      <c r="F29302" s="65"/>
      <c r="G29302" s="145"/>
    </row>
    <row r="29303" spans="1:7">
      <c r="A29303" s="65"/>
      <c r="B29303" s="65"/>
      <c r="C29303" s="65"/>
      <c r="D29303" s="65"/>
      <c r="E29303" s="65"/>
      <c r="F29303" s="65"/>
      <c r="G29303" s="145"/>
    </row>
    <row r="29304" spans="1:7">
      <c r="A29304" s="65"/>
      <c r="B29304" s="65"/>
      <c r="C29304" s="65"/>
      <c r="D29304" s="65"/>
      <c r="E29304" s="65"/>
      <c r="F29304" s="65"/>
      <c r="G29304" s="145"/>
    </row>
    <row r="29305" spans="1:7">
      <c r="A29305" s="65"/>
      <c r="B29305" s="65"/>
      <c r="C29305" s="65"/>
      <c r="D29305" s="65"/>
      <c r="E29305" s="65"/>
      <c r="F29305" s="65"/>
      <c r="G29305" s="145"/>
    </row>
    <row r="29306" spans="1:7">
      <c r="A29306" s="65"/>
      <c r="B29306" s="65"/>
      <c r="C29306" s="65"/>
      <c r="D29306" s="65"/>
      <c r="E29306" s="65"/>
      <c r="F29306" s="65"/>
      <c r="G29306" s="145"/>
    </row>
    <row r="29307" spans="1:7">
      <c r="A29307" s="65"/>
      <c r="B29307" s="65"/>
      <c r="C29307" s="65"/>
      <c r="D29307" s="65"/>
      <c r="E29307" s="65"/>
      <c r="F29307" s="65"/>
      <c r="G29307" s="145"/>
    </row>
    <row r="29308" spans="1:7">
      <c r="A29308" s="65"/>
      <c r="B29308" s="65"/>
      <c r="C29308" s="65"/>
      <c r="D29308" s="65"/>
      <c r="E29308" s="65"/>
      <c r="F29308" s="65"/>
      <c r="G29308" s="145"/>
    </row>
    <row r="29309" spans="1:7">
      <c r="A29309" s="65"/>
      <c r="B29309" s="65"/>
      <c r="C29309" s="65"/>
      <c r="D29309" s="65"/>
      <c r="E29309" s="65"/>
      <c r="F29309" s="65"/>
      <c r="G29309" s="145"/>
    </row>
    <row r="29310" spans="1:7">
      <c r="A29310" s="65"/>
      <c r="B29310" s="65"/>
      <c r="C29310" s="65"/>
      <c r="D29310" s="65"/>
      <c r="E29310" s="65"/>
      <c r="F29310" s="65"/>
      <c r="G29310" s="145"/>
    </row>
    <row r="29311" spans="1:7">
      <c r="A29311" s="65"/>
      <c r="B29311" s="65"/>
      <c r="C29311" s="65"/>
      <c r="D29311" s="65"/>
      <c r="E29311" s="65"/>
      <c r="F29311" s="65"/>
      <c r="G29311" s="145"/>
    </row>
    <row r="29312" spans="1:7">
      <c r="A29312" s="65"/>
      <c r="B29312" s="65"/>
      <c r="C29312" s="65"/>
      <c r="D29312" s="65"/>
      <c r="E29312" s="65"/>
      <c r="F29312" s="65"/>
      <c r="G29312" s="145"/>
    </row>
    <row r="29313" spans="1:7">
      <c r="A29313" s="65"/>
      <c r="B29313" s="65"/>
      <c r="C29313" s="65"/>
      <c r="D29313" s="65"/>
      <c r="E29313" s="65"/>
      <c r="F29313" s="65"/>
      <c r="G29313" s="145"/>
    </row>
    <row r="29314" spans="1:7">
      <c r="A29314" s="65"/>
      <c r="B29314" s="65"/>
      <c r="C29314" s="65"/>
      <c r="D29314" s="65"/>
      <c r="E29314" s="65"/>
      <c r="F29314" s="65"/>
      <c r="G29314" s="145"/>
    </row>
    <row r="29315" spans="1:7">
      <c r="A29315" s="65"/>
      <c r="B29315" s="65"/>
      <c r="C29315" s="65"/>
      <c r="D29315" s="65"/>
      <c r="E29315" s="65"/>
      <c r="F29315" s="65"/>
      <c r="G29315" s="145"/>
    </row>
    <row r="29316" spans="1:7">
      <c r="A29316" s="65"/>
      <c r="B29316" s="65"/>
      <c r="C29316" s="65"/>
      <c r="D29316" s="65"/>
      <c r="E29316" s="65"/>
      <c r="F29316" s="65"/>
      <c r="G29316" s="145"/>
    </row>
    <row r="29317" spans="1:7">
      <c r="A29317" s="65"/>
      <c r="B29317" s="65"/>
      <c r="C29317" s="65"/>
      <c r="D29317" s="65"/>
      <c r="E29317" s="65"/>
      <c r="F29317" s="65"/>
      <c r="G29317" s="145"/>
    </row>
    <row r="29318" spans="1:7">
      <c r="A29318" s="65"/>
      <c r="B29318" s="65"/>
      <c r="C29318" s="65"/>
      <c r="D29318" s="65"/>
      <c r="E29318" s="65"/>
      <c r="F29318" s="65"/>
      <c r="G29318" s="145"/>
    </row>
    <row r="29319" spans="1:7">
      <c r="A29319" s="65"/>
      <c r="B29319" s="65"/>
      <c r="C29319" s="65"/>
      <c r="D29319" s="65"/>
      <c r="E29319" s="65"/>
      <c r="F29319" s="65"/>
      <c r="G29319" s="145"/>
    </row>
    <row r="29320" spans="1:7">
      <c r="A29320" s="65"/>
      <c r="B29320" s="65"/>
      <c r="C29320" s="65"/>
      <c r="D29320" s="65"/>
      <c r="E29320" s="65"/>
      <c r="F29320" s="65"/>
      <c r="G29320" s="145"/>
    </row>
    <row r="29321" spans="1:7">
      <c r="A29321" s="65"/>
      <c r="B29321" s="65"/>
      <c r="C29321" s="65"/>
      <c r="D29321" s="65"/>
      <c r="E29321" s="65"/>
      <c r="F29321" s="65"/>
      <c r="G29321" s="145"/>
    </row>
    <row r="29322" spans="1:7">
      <c r="A29322" s="65"/>
      <c r="B29322" s="65"/>
      <c r="C29322" s="65"/>
      <c r="D29322" s="65"/>
      <c r="E29322" s="65"/>
      <c r="F29322" s="65"/>
      <c r="G29322" s="145"/>
    </row>
    <row r="29323" spans="1:7">
      <c r="A29323" s="65"/>
      <c r="B29323" s="65"/>
      <c r="C29323" s="65"/>
      <c r="D29323" s="65"/>
      <c r="E29323" s="65"/>
      <c r="F29323" s="65"/>
      <c r="G29323" s="145"/>
    </row>
    <row r="29324" spans="1:7">
      <c r="A29324" s="65"/>
      <c r="B29324" s="65"/>
      <c r="C29324" s="65"/>
      <c r="D29324" s="65"/>
      <c r="E29324" s="65"/>
      <c r="F29324" s="65"/>
      <c r="G29324" s="145"/>
    </row>
    <row r="29325" spans="1:7">
      <c r="A29325" s="65"/>
      <c r="B29325" s="65"/>
      <c r="C29325" s="65"/>
      <c r="D29325" s="65"/>
      <c r="E29325" s="65"/>
      <c r="F29325" s="65"/>
      <c r="G29325" s="145"/>
    </row>
    <row r="29326" spans="1:7">
      <c r="A29326" s="65"/>
      <c r="B29326" s="65"/>
      <c r="C29326" s="65"/>
      <c r="D29326" s="65"/>
      <c r="E29326" s="65"/>
      <c r="F29326" s="65"/>
      <c r="G29326" s="145"/>
    </row>
    <row r="29327" spans="1:7">
      <c r="A29327" s="65"/>
      <c r="B29327" s="65"/>
      <c r="C29327" s="65"/>
      <c r="D29327" s="65"/>
      <c r="E29327" s="65"/>
      <c r="F29327" s="65"/>
      <c r="G29327" s="145"/>
    </row>
    <row r="29328" spans="1:7">
      <c r="A29328" s="65"/>
      <c r="B29328" s="65"/>
      <c r="C29328" s="65"/>
      <c r="D29328" s="65"/>
      <c r="E29328" s="65"/>
      <c r="F29328" s="65"/>
      <c r="G29328" s="145"/>
    </row>
    <row r="29329" spans="1:7">
      <c r="A29329" s="65"/>
      <c r="B29329" s="65"/>
      <c r="C29329" s="65"/>
      <c r="D29329" s="65"/>
      <c r="E29329" s="65"/>
      <c r="F29329" s="65"/>
      <c r="G29329" s="145"/>
    </row>
    <row r="29330" spans="1:7">
      <c r="A29330" s="65"/>
      <c r="B29330" s="65"/>
      <c r="C29330" s="65"/>
      <c r="D29330" s="65"/>
      <c r="E29330" s="65"/>
      <c r="F29330" s="65"/>
      <c r="G29330" s="145"/>
    </row>
    <row r="29331" spans="1:7">
      <c r="A29331" s="65"/>
      <c r="B29331" s="65"/>
      <c r="C29331" s="65"/>
      <c r="D29331" s="65"/>
      <c r="E29331" s="65"/>
      <c r="F29331" s="65"/>
      <c r="G29331" s="145"/>
    </row>
    <row r="29332" spans="1:7">
      <c r="A29332" s="65"/>
      <c r="B29332" s="65"/>
      <c r="C29332" s="65"/>
      <c r="D29332" s="65"/>
      <c r="E29332" s="65"/>
      <c r="F29332" s="65"/>
      <c r="G29332" s="145"/>
    </row>
    <row r="29333" spans="1:7">
      <c r="A29333" s="65"/>
      <c r="B29333" s="65"/>
      <c r="C29333" s="65"/>
      <c r="D29333" s="65"/>
      <c r="E29333" s="65"/>
      <c r="F29333" s="65"/>
      <c r="G29333" s="145"/>
    </row>
    <row r="29334" spans="1:7">
      <c r="A29334" s="65"/>
      <c r="B29334" s="65"/>
      <c r="C29334" s="65"/>
      <c r="D29334" s="65"/>
      <c r="E29334" s="65"/>
      <c r="F29334" s="65"/>
      <c r="G29334" s="145"/>
    </row>
    <row r="29335" spans="1:7">
      <c r="A29335" s="65"/>
      <c r="B29335" s="65"/>
      <c r="C29335" s="65"/>
      <c r="D29335" s="65"/>
      <c r="E29335" s="65"/>
      <c r="F29335" s="65"/>
      <c r="G29335" s="145"/>
    </row>
    <row r="29336" spans="1:7">
      <c r="A29336" s="65"/>
      <c r="B29336" s="65"/>
      <c r="C29336" s="65"/>
      <c r="D29336" s="65"/>
      <c r="E29336" s="65"/>
      <c r="F29336" s="65"/>
      <c r="G29336" s="145"/>
    </row>
    <row r="29337" spans="1:7">
      <c r="A29337" s="65"/>
      <c r="B29337" s="65"/>
      <c r="C29337" s="65"/>
      <c r="D29337" s="65"/>
      <c r="E29337" s="65"/>
      <c r="F29337" s="65"/>
      <c r="G29337" s="145"/>
    </row>
    <row r="29338" spans="1:7">
      <c r="A29338" s="65"/>
      <c r="B29338" s="65"/>
      <c r="C29338" s="65"/>
      <c r="D29338" s="65"/>
      <c r="E29338" s="65"/>
      <c r="F29338" s="65"/>
      <c r="G29338" s="145"/>
    </row>
    <row r="29339" spans="1:7">
      <c r="A29339" s="65"/>
      <c r="B29339" s="65"/>
      <c r="C29339" s="65"/>
      <c r="D29339" s="65"/>
      <c r="E29339" s="65"/>
      <c r="F29339" s="65"/>
      <c r="G29339" s="145"/>
    </row>
    <row r="29340" spans="1:7">
      <c r="A29340" s="65"/>
      <c r="B29340" s="65"/>
      <c r="C29340" s="65"/>
      <c r="D29340" s="65"/>
      <c r="E29340" s="65"/>
      <c r="F29340" s="65"/>
      <c r="G29340" s="145"/>
    </row>
    <row r="29341" spans="1:7">
      <c r="A29341" s="65"/>
      <c r="B29341" s="65"/>
      <c r="C29341" s="65"/>
      <c r="D29341" s="65"/>
      <c r="E29341" s="65"/>
      <c r="F29341" s="65"/>
      <c r="G29341" s="145"/>
    </row>
    <row r="29342" spans="1:7">
      <c r="A29342" s="65"/>
      <c r="B29342" s="65"/>
      <c r="C29342" s="65"/>
      <c r="D29342" s="65"/>
      <c r="E29342" s="65"/>
      <c r="F29342" s="65"/>
      <c r="G29342" s="145"/>
    </row>
    <row r="29343" spans="1:7">
      <c r="A29343" s="65"/>
      <c r="B29343" s="65"/>
      <c r="C29343" s="65"/>
      <c r="D29343" s="65"/>
      <c r="E29343" s="65"/>
      <c r="F29343" s="65"/>
      <c r="G29343" s="145"/>
    </row>
    <row r="29344" spans="1:7">
      <c r="A29344" s="65"/>
      <c r="B29344" s="65"/>
      <c r="C29344" s="65"/>
      <c r="D29344" s="65"/>
      <c r="E29344" s="65"/>
      <c r="F29344" s="65"/>
      <c r="G29344" s="145"/>
    </row>
    <row r="29345" spans="1:7">
      <c r="A29345" s="65"/>
      <c r="B29345" s="65"/>
      <c r="C29345" s="65"/>
      <c r="D29345" s="65"/>
      <c r="E29345" s="65"/>
      <c r="F29345" s="65"/>
      <c r="G29345" s="145"/>
    </row>
    <row r="29346" spans="1:7">
      <c r="A29346" s="65"/>
      <c r="B29346" s="65"/>
      <c r="C29346" s="65"/>
      <c r="D29346" s="65"/>
      <c r="E29346" s="65"/>
      <c r="F29346" s="65"/>
      <c r="G29346" s="145"/>
    </row>
    <row r="29347" spans="1:7">
      <c r="A29347" s="65"/>
      <c r="B29347" s="65"/>
      <c r="C29347" s="65"/>
      <c r="D29347" s="65"/>
      <c r="E29347" s="65"/>
      <c r="F29347" s="65"/>
      <c r="G29347" s="145"/>
    </row>
    <row r="29348" spans="1:7">
      <c r="A29348" s="65"/>
      <c r="B29348" s="65"/>
      <c r="C29348" s="65"/>
      <c r="D29348" s="65"/>
      <c r="E29348" s="65"/>
      <c r="F29348" s="65"/>
      <c r="G29348" s="145"/>
    </row>
    <row r="29349" spans="1:7">
      <c r="A29349" s="65"/>
      <c r="B29349" s="65"/>
      <c r="C29349" s="65"/>
      <c r="D29349" s="65"/>
      <c r="E29349" s="65"/>
      <c r="F29349" s="65"/>
      <c r="G29349" s="145"/>
    </row>
    <row r="29350" spans="1:7">
      <c r="A29350" s="65"/>
      <c r="B29350" s="65"/>
      <c r="C29350" s="65"/>
      <c r="D29350" s="65"/>
      <c r="E29350" s="65"/>
      <c r="F29350" s="65"/>
      <c r="G29350" s="145"/>
    </row>
    <row r="29351" spans="1:7">
      <c r="A29351" s="65"/>
      <c r="B29351" s="65"/>
      <c r="C29351" s="65"/>
      <c r="D29351" s="65"/>
      <c r="E29351" s="65"/>
      <c r="F29351" s="65"/>
      <c r="G29351" s="145"/>
    </row>
    <row r="29352" spans="1:7">
      <c r="A29352" s="65"/>
      <c r="B29352" s="65"/>
      <c r="C29352" s="65"/>
      <c r="D29352" s="65"/>
      <c r="E29352" s="65"/>
      <c r="F29352" s="65"/>
      <c r="G29352" s="145"/>
    </row>
    <row r="29353" spans="1:7">
      <c r="A29353" s="65"/>
      <c r="B29353" s="65"/>
      <c r="C29353" s="65"/>
      <c r="D29353" s="65"/>
      <c r="E29353" s="65"/>
      <c r="F29353" s="65"/>
      <c r="G29353" s="145"/>
    </row>
    <row r="29354" spans="1:7">
      <c r="A29354" s="65"/>
      <c r="B29354" s="65"/>
      <c r="C29354" s="65"/>
      <c r="D29354" s="65"/>
      <c r="E29354" s="65"/>
      <c r="F29354" s="65"/>
      <c r="G29354" s="145"/>
    </row>
    <row r="29355" spans="1:7">
      <c r="A29355" s="65"/>
      <c r="B29355" s="65"/>
      <c r="C29355" s="65"/>
      <c r="D29355" s="65"/>
      <c r="E29355" s="65"/>
      <c r="F29355" s="65"/>
      <c r="G29355" s="145"/>
    </row>
    <row r="29356" spans="1:7">
      <c r="A29356" s="65"/>
      <c r="B29356" s="65"/>
      <c r="C29356" s="65"/>
      <c r="D29356" s="65"/>
      <c r="E29356" s="65"/>
      <c r="F29356" s="65"/>
      <c r="G29356" s="145"/>
    </row>
    <row r="29357" spans="1:7">
      <c r="A29357" s="65"/>
      <c r="B29357" s="65"/>
      <c r="C29357" s="65"/>
      <c r="D29357" s="65"/>
      <c r="E29357" s="65"/>
      <c r="F29357" s="65"/>
      <c r="G29357" s="145"/>
    </row>
    <row r="29358" spans="1:7">
      <c r="A29358" s="65"/>
      <c r="B29358" s="65"/>
      <c r="C29358" s="65"/>
      <c r="D29358" s="65"/>
      <c r="E29358" s="65"/>
      <c r="F29358" s="65"/>
      <c r="G29358" s="145"/>
    </row>
    <row r="29359" spans="1:7">
      <c r="A29359" s="65"/>
      <c r="B29359" s="65"/>
      <c r="C29359" s="65"/>
      <c r="D29359" s="65"/>
      <c r="E29359" s="65"/>
      <c r="F29359" s="65"/>
      <c r="G29359" s="145"/>
    </row>
    <row r="29360" spans="1:7">
      <c r="A29360" s="65"/>
      <c r="B29360" s="65"/>
      <c r="C29360" s="65"/>
      <c r="D29360" s="65"/>
      <c r="E29360" s="65"/>
      <c r="F29360" s="65"/>
      <c r="G29360" s="145"/>
    </row>
    <row r="29361" spans="1:7">
      <c r="A29361" s="65"/>
      <c r="B29361" s="65"/>
      <c r="C29361" s="65"/>
      <c r="D29361" s="65"/>
      <c r="E29361" s="65"/>
      <c r="F29361" s="65"/>
      <c r="G29361" s="145"/>
    </row>
    <row r="29362" spans="1:7">
      <c r="A29362" s="65"/>
      <c r="B29362" s="65"/>
      <c r="C29362" s="65"/>
      <c r="D29362" s="65"/>
      <c r="E29362" s="65"/>
      <c r="F29362" s="65"/>
      <c r="G29362" s="145"/>
    </row>
    <row r="29363" spans="1:7">
      <c r="A29363" s="65"/>
      <c r="B29363" s="65"/>
      <c r="C29363" s="65"/>
      <c r="D29363" s="65"/>
      <c r="E29363" s="65"/>
      <c r="F29363" s="65"/>
      <c r="G29363" s="145"/>
    </row>
    <row r="29364" spans="1:7">
      <c r="A29364" s="65"/>
      <c r="B29364" s="65"/>
      <c r="C29364" s="65"/>
      <c r="D29364" s="65"/>
      <c r="E29364" s="65"/>
      <c r="F29364" s="65"/>
      <c r="G29364" s="145"/>
    </row>
    <row r="29365" spans="1:7">
      <c r="A29365" s="65"/>
      <c r="B29365" s="65"/>
      <c r="C29365" s="65"/>
      <c r="D29365" s="65"/>
      <c r="E29365" s="65"/>
      <c r="F29365" s="65"/>
      <c r="G29365" s="145"/>
    </row>
    <row r="29366" spans="1:7">
      <c r="A29366" s="65"/>
      <c r="B29366" s="65"/>
      <c r="C29366" s="65"/>
      <c r="D29366" s="65"/>
      <c r="E29366" s="65"/>
      <c r="F29366" s="65"/>
      <c r="G29366" s="145"/>
    </row>
    <row r="29367" spans="1:7">
      <c r="A29367" s="65"/>
      <c r="B29367" s="65"/>
      <c r="C29367" s="65"/>
      <c r="D29367" s="65"/>
      <c r="E29367" s="65"/>
      <c r="F29367" s="65"/>
      <c r="G29367" s="145"/>
    </row>
    <row r="29368" spans="1:7">
      <c r="A29368" s="65"/>
      <c r="B29368" s="65"/>
      <c r="C29368" s="65"/>
      <c r="D29368" s="65"/>
      <c r="E29368" s="65"/>
      <c r="F29368" s="65"/>
      <c r="G29368" s="145"/>
    </row>
    <row r="29369" spans="1:7">
      <c r="A29369" s="65"/>
      <c r="B29369" s="65"/>
      <c r="C29369" s="65"/>
      <c r="D29369" s="65"/>
      <c r="E29369" s="65"/>
      <c r="F29369" s="65"/>
      <c r="G29369" s="145"/>
    </row>
    <row r="29370" spans="1:7">
      <c r="A29370" s="65"/>
      <c r="B29370" s="65"/>
      <c r="C29370" s="65"/>
      <c r="D29370" s="65"/>
      <c r="E29370" s="65"/>
      <c r="F29370" s="65"/>
      <c r="G29370" s="145"/>
    </row>
    <row r="29371" spans="1:7">
      <c r="A29371" s="65"/>
      <c r="B29371" s="65"/>
      <c r="C29371" s="65"/>
      <c r="D29371" s="65"/>
      <c r="E29371" s="65"/>
      <c r="F29371" s="65"/>
      <c r="G29371" s="145"/>
    </row>
    <row r="29372" spans="1:7">
      <c r="A29372" s="65"/>
      <c r="B29372" s="65"/>
      <c r="C29372" s="65"/>
      <c r="D29372" s="65"/>
      <c r="E29372" s="65"/>
      <c r="F29372" s="65"/>
      <c r="G29372" s="145"/>
    </row>
    <row r="29373" spans="1:7">
      <c r="A29373" s="65"/>
      <c r="B29373" s="65"/>
      <c r="C29373" s="65"/>
      <c r="D29373" s="65"/>
      <c r="E29373" s="65"/>
      <c r="F29373" s="65"/>
      <c r="G29373" s="145"/>
    </row>
    <row r="29374" spans="1:7">
      <c r="A29374" s="65"/>
      <c r="B29374" s="65"/>
      <c r="C29374" s="65"/>
      <c r="D29374" s="65"/>
      <c r="E29374" s="65"/>
      <c r="F29374" s="65"/>
      <c r="G29374" s="145"/>
    </row>
    <row r="29375" spans="1:7">
      <c r="A29375" s="65"/>
      <c r="B29375" s="65"/>
      <c r="C29375" s="65"/>
      <c r="D29375" s="65"/>
      <c r="E29375" s="65"/>
      <c r="F29375" s="65"/>
      <c r="G29375" s="145"/>
    </row>
    <row r="29376" spans="1:7">
      <c r="A29376" s="65"/>
      <c r="B29376" s="65"/>
      <c r="C29376" s="65"/>
      <c r="D29376" s="65"/>
      <c r="E29376" s="65"/>
      <c r="F29376" s="65"/>
      <c r="G29376" s="145"/>
    </row>
    <row r="29377" spans="1:7">
      <c r="A29377" s="65"/>
      <c r="B29377" s="65"/>
      <c r="C29377" s="65"/>
      <c r="D29377" s="65"/>
      <c r="E29377" s="65"/>
      <c r="F29377" s="65"/>
      <c r="G29377" s="145"/>
    </row>
    <row r="29378" spans="1:7">
      <c r="A29378" s="65"/>
      <c r="B29378" s="65"/>
      <c r="C29378" s="65"/>
      <c r="D29378" s="65"/>
      <c r="E29378" s="65"/>
      <c r="F29378" s="65"/>
      <c r="G29378" s="145"/>
    </row>
    <row r="29379" spans="1:7">
      <c r="A29379" s="65"/>
      <c r="B29379" s="65"/>
      <c r="C29379" s="65"/>
      <c r="D29379" s="65"/>
      <c r="E29379" s="65"/>
      <c r="F29379" s="65"/>
      <c r="G29379" s="145"/>
    </row>
    <row r="29380" spans="1:7">
      <c r="A29380" s="65"/>
      <c r="B29380" s="65"/>
      <c r="C29380" s="65"/>
      <c r="D29380" s="65"/>
      <c r="E29380" s="65"/>
      <c r="F29380" s="65"/>
      <c r="G29380" s="145"/>
    </row>
    <row r="29381" spans="1:7">
      <c r="A29381" s="65"/>
      <c r="B29381" s="65"/>
      <c r="C29381" s="65"/>
      <c r="D29381" s="65"/>
      <c r="E29381" s="65"/>
      <c r="F29381" s="65"/>
      <c r="G29381" s="145"/>
    </row>
    <row r="29382" spans="1:7">
      <c r="A29382" s="65"/>
      <c r="B29382" s="65"/>
      <c r="C29382" s="65"/>
      <c r="D29382" s="65"/>
      <c r="E29382" s="65"/>
      <c r="F29382" s="65"/>
      <c r="G29382" s="145"/>
    </row>
    <row r="29383" spans="1:7">
      <c r="A29383" s="65"/>
      <c r="B29383" s="65"/>
      <c r="C29383" s="65"/>
      <c r="D29383" s="65"/>
      <c r="E29383" s="65"/>
      <c r="F29383" s="65"/>
      <c r="G29383" s="145"/>
    </row>
    <row r="29384" spans="1:7">
      <c r="A29384" s="65"/>
      <c r="B29384" s="65"/>
      <c r="C29384" s="65"/>
      <c r="D29384" s="65"/>
      <c r="E29384" s="65"/>
      <c r="F29384" s="65"/>
      <c r="G29384" s="145"/>
    </row>
    <row r="29385" spans="1:7">
      <c r="A29385" s="65"/>
      <c r="B29385" s="65"/>
      <c r="C29385" s="65"/>
      <c r="D29385" s="65"/>
      <c r="E29385" s="65"/>
      <c r="F29385" s="65"/>
      <c r="G29385" s="145"/>
    </row>
    <row r="29386" spans="1:7">
      <c r="A29386" s="65"/>
      <c r="B29386" s="65"/>
      <c r="C29386" s="65"/>
      <c r="D29386" s="65"/>
      <c r="E29386" s="65"/>
      <c r="F29386" s="65"/>
      <c r="G29386" s="145"/>
    </row>
    <row r="29387" spans="1:7">
      <c r="A29387" s="65"/>
      <c r="B29387" s="65"/>
      <c r="C29387" s="65"/>
      <c r="D29387" s="65"/>
      <c r="E29387" s="65"/>
      <c r="F29387" s="65"/>
      <c r="G29387" s="145"/>
    </row>
    <row r="29388" spans="1:7">
      <c r="A29388" s="65"/>
      <c r="B29388" s="65"/>
      <c r="C29388" s="65"/>
      <c r="D29388" s="65"/>
      <c r="E29388" s="65"/>
      <c r="F29388" s="65"/>
      <c r="G29388" s="145"/>
    </row>
    <row r="29389" spans="1:7">
      <c r="A29389" s="65"/>
      <c r="B29389" s="65"/>
      <c r="C29389" s="65"/>
      <c r="D29389" s="65"/>
      <c r="E29389" s="65"/>
      <c r="F29389" s="65"/>
      <c r="G29389" s="145"/>
    </row>
    <row r="29390" spans="1:7">
      <c r="A29390" s="65"/>
      <c r="B29390" s="65"/>
      <c r="C29390" s="65"/>
      <c r="D29390" s="65"/>
      <c r="E29390" s="65"/>
      <c r="F29390" s="65"/>
      <c r="G29390" s="145"/>
    </row>
    <row r="29391" spans="1:7">
      <c r="A29391" s="65"/>
      <c r="B29391" s="65"/>
      <c r="C29391" s="65"/>
      <c r="D29391" s="65"/>
      <c r="E29391" s="65"/>
      <c r="F29391" s="65"/>
      <c r="G29391" s="145"/>
    </row>
    <row r="29392" spans="1:7">
      <c r="A29392" s="65"/>
      <c r="B29392" s="65"/>
      <c r="C29392" s="65"/>
      <c r="D29392" s="65"/>
      <c r="E29392" s="65"/>
      <c r="F29392" s="65"/>
      <c r="G29392" s="145"/>
    </row>
    <row r="29393" spans="1:7">
      <c r="A29393" s="65"/>
      <c r="B29393" s="65"/>
      <c r="C29393" s="65"/>
      <c r="D29393" s="65"/>
      <c r="E29393" s="65"/>
      <c r="F29393" s="65"/>
      <c r="G29393" s="145"/>
    </row>
    <row r="29394" spans="1:7">
      <c r="A29394" s="65"/>
      <c r="B29394" s="65"/>
      <c r="C29394" s="65"/>
      <c r="D29394" s="65"/>
      <c r="E29394" s="65"/>
      <c r="F29394" s="65"/>
      <c r="G29394" s="145"/>
    </row>
    <row r="29395" spans="1:7">
      <c r="A29395" s="65"/>
      <c r="B29395" s="65"/>
      <c r="C29395" s="65"/>
      <c r="D29395" s="65"/>
      <c r="E29395" s="65"/>
      <c r="F29395" s="65"/>
      <c r="G29395" s="145"/>
    </row>
    <row r="29396" spans="1:7">
      <c r="A29396" s="65"/>
      <c r="B29396" s="65"/>
      <c r="C29396" s="65"/>
      <c r="D29396" s="65"/>
      <c r="E29396" s="65"/>
      <c r="F29396" s="65"/>
      <c r="G29396" s="145"/>
    </row>
    <row r="29397" spans="1:7">
      <c r="A29397" s="65"/>
      <c r="B29397" s="65"/>
      <c r="C29397" s="65"/>
      <c r="D29397" s="65"/>
      <c r="E29397" s="65"/>
      <c r="F29397" s="65"/>
      <c r="G29397" s="145"/>
    </row>
    <row r="29398" spans="1:7">
      <c r="A29398" s="65"/>
      <c r="B29398" s="65"/>
      <c r="C29398" s="65"/>
      <c r="D29398" s="65"/>
      <c r="E29398" s="65"/>
      <c r="F29398" s="65"/>
      <c r="G29398" s="145"/>
    </row>
    <row r="29399" spans="1:7">
      <c r="A29399" s="65"/>
      <c r="B29399" s="65"/>
      <c r="C29399" s="65"/>
      <c r="D29399" s="65"/>
      <c r="E29399" s="65"/>
      <c r="F29399" s="65"/>
      <c r="G29399" s="145"/>
    </row>
    <row r="29400" spans="1:7">
      <c r="A29400" s="65"/>
      <c r="B29400" s="65"/>
      <c r="C29400" s="65"/>
      <c r="D29400" s="65"/>
      <c r="E29400" s="65"/>
      <c r="F29400" s="65"/>
      <c r="G29400" s="145"/>
    </row>
    <row r="29401" spans="1:7">
      <c r="A29401" s="65"/>
      <c r="B29401" s="65"/>
      <c r="C29401" s="65"/>
      <c r="D29401" s="65"/>
      <c r="E29401" s="65"/>
      <c r="F29401" s="65"/>
      <c r="G29401" s="145"/>
    </row>
    <row r="29402" spans="1:7">
      <c r="A29402" s="65"/>
      <c r="B29402" s="65"/>
      <c r="C29402" s="65"/>
      <c r="D29402" s="65"/>
      <c r="E29402" s="65"/>
      <c r="F29402" s="65"/>
      <c r="G29402" s="145"/>
    </row>
    <row r="29403" spans="1:7">
      <c r="A29403" s="65"/>
      <c r="B29403" s="65"/>
      <c r="C29403" s="65"/>
      <c r="D29403" s="65"/>
      <c r="E29403" s="65"/>
      <c r="F29403" s="65"/>
      <c r="G29403" s="145"/>
    </row>
    <row r="29404" spans="1:7">
      <c r="A29404" s="65"/>
      <c r="B29404" s="65"/>
      <c r="C29404" s="65"/>
      <c r="D29404" s="65"/>
      <c r="E29404" s="65"/>
      <c r="F29404" s="65"/>
      <c r="G29404" s="145"/>
    </row>
    <row r="29405" spans="1:7">
      <c r="A29405" s="65"/>
      <c r="B29405" s="65"/>
      <c r="C29405" s="65"/>
      <c r="D29405" s="65"/>
      <c r="E29405" s="65"/>
      <c r="F29405" s="65"/>
      <c r="G29405" s="145"/>
    </row>
    <row r="29406" spans="1:7">
      <c r="A29406" s="65"/>
      <c r="B29406" s="65"/>
      <c r="C29406" s="65"/>
      <c r="D29406" s="65"/>
      <c r="E29406" s="65"/>
      <c r="F29406" s="65"/>
      <c r="G29406" s="145"/>
    </row>
    <row r="29407" spans="1:7">
      <c r="A29407" s="65"/>
      <c r="B29407" s="65"/>
      <c r="C29407" s="65"/>
      <c r="D29407" s="65"/>
      <c r="E29407" s="65"/>
      <c r="F29407" s="65"/>
      <c r="G29407" s="145"/>
    </row>
    <row r="29408" spans="1:7">
      <c r="A29408" s="65"/>
      <c r="B29408" s="65"/>
      <c r="C29408" s="65"/>
      <c r="D29408" s="65"/>
      <c r="E29408" s="65"/>
      <c r="F29408" s="65"/>
      <c r="G29408" s="145"/>
    </row>
    <row r="29409" spans="1:7">
      <c r="A29409" s="65"/>
      <c r="B29409" s="65"/>
      <c r="C29409" s="65"/>
      <c r="D29409" s="65"/>
      <c r="E29409" s="65"/>
      <c r="F29409" s="65"/>
      <c r="G29409" s="145"/>
    </row>
    <row r="29410" spans="1:7">
      <c r="A29410" s="65"/>
      <c r="B29410" s="65"/>
      <c r="C29410" s="65"/>
      <c r="D29410" s="65"/>
      <c r="E29410" s="65"/>
      <c r="F29410" s="65"/>
      <c r="G29410" s="145"/>
    </row>
    <row r="29411" spans="1:7">
      <c r="A29411" s="65"/>
      <c r="B29411" s="65"/>
      <c r="C29411" s="65"/>
      <c r="D29411" s="65"/>
      <c r="E29411" s="65"/>
      <c r="F29411" s="65"/>
      <c r="G29411" s="145"/>
    </row>
    <row r="29412" spans="1:7">
      <c r="A29412" s="65"/>
      <c r="B29412" s="65"/>
      <c r="C29412" s="65"/>
      <c r="D29412" s="65"/>
      <c r="E29412" s="65"/>
      <c r="F29412" s="65"/>
      <c r="G29412" s="145"/>
    </row>
    <row r="29413" spans="1:7">
      <c r="A29413" s="65"/>
      <c r="B29413" s="65"/>
      <c r="C29413" s="65"/>
      <c r="D29413" s="65"/>
      <c r="E29413" s="65"/>
      <c r="F29413" s="65"/>
      <c r="G29413" s="145"/>
    </row>
    <row r="29414" spans="1:7">
      <c r="A29414" s="65"/>
      <c r="B29414" s="65"/>
      <c r="C29414" s="65"/>
      <c r="D29414" s="65"/>
      <c r="E29414" s="65"/>
      <c r="F29414" s="65"/>
      <c r="G29414" s="145"/>
    </row>
    <row r="29415" spans="1:7">
      <c r="A29415" s="65"/>
      <c r="B29415" s="65"/>
      <c r="C29415" s="65"/>
      <c r="D29415" s="65"/>
      <c r="E29415" s="65"/>
      <c r="F29415" s="65"/>
      <c r="G29415" s="145"/>
    </row>
    <row r="29416" spans="1:7">
      <c r="A29416" s="65"/>
      <c r="B29416" s="65"/>
      <c r="C29416" s="65"/>
      <c r="D29416" s="65"/>
      <c r="E29416" s="65"/>
      <c r="F29416" s="65"/>
      <c r="G29416" s="145"/>
    </row>
    <row r="29417" spans="1:7">
      <c r="A29417" s="65"/>
      <c r="B29417" s="65"/>
      <c r="C29417" s="65"/>
      <c r="D29417" s="65"/>
      <c r="E29417" s="65"/>
      <c r="F29417" s="65"/>
      <c r="G29417" s="145"/>
    </row>
    <row r="29418" spans="1:7">
      <c r="A29418" s="65"/>
      <c r="B29418" s="65"/>
      <c r="C29418" s="65"/>
      <c r="D29418" s="65"/>
      <c r="E29418" s="65"/>
      <c r="F29418" s="65"/>
      <c r="G29418" s="145"/>
    </row>
    <row r="29419" spans="1:7">
      <c r="A29419" s="65"/>
      <c r="B29419" s="65"/>
      <c r="C29419" s="65"/>
      <c r="D29419" s="65"/>
      <c r="E29419" s="65"/>
      <c r="F29419" s="65"/>
      <c r="G29419" s="145"/>
    </row>
    <row r="29420" spans="1:7">
      <c r="A29420" s="65"/>
      <c r="B29420" s="65"/>
      <c r="C29420" s="65"/>
      <c r="D29420" s="65"/>
      <c r="E29420" s="65"/>
      <c r="F29420" s="65"/>
      <c r="G29420" s="145"/>
    </row>
    <row r="29421" spans="1:7">
      <c r="A29421" s="65"/>
      <c r="B29421" s="65"/>
      <c r="C29421" s="65"/>
      <c r="D29421" s="65"/>
      <c r="E29421" s="65"/>
      <c r="F29421" s="65"/>
      <c r="G29421" s="145"/>
    </row>
    <row r="29422" spans="1:7">
      <c r="A29422" s="65"/>
      <c r="B29422" s="65"/>
      <c r="C29422" s="65"/>
      <c r="D29422" s="65"/>
      <c r="E29422" s="65"/>
      <c r="F29422" s="65"/>
      <c r="G29422" s="145"/>
    </row>
    <row r="29423" spans="1:7">
      <c r="A29423" s="65"/>
      <c r="B29423" s="65"/>
      <c r="C29423" s="65"/>
      <c r="D29423" s="65"/>
      <c r="E29423" s="65"/>
      <c r="F29423" s="65"/>
      <c r="G29423" s="145"/>
    </row>
    <row r="29424" spans="1:7">
      <c r="A29424" s="65"/>
      <c r="B29424" s="65"/>
      <c r="C29424" s="65"/>
      <c r="D29424" s="65"/>
      <c r="E29424" s="65"/>
      <c r="F29424" s="65"/>
      <c r="G29424" s="145"/>
    </row>
    <row r="29425" spans="1:7">
      <c r="A29425" s="65"/>
      <c r="B29425" s="65"/>
      <c r="C29425" s="65"/>
      <c r="D29425" s="65"/>
      <c r="E29425" s="65"/>
      <c r="F29425" s="65"/>
      <c r="G29425" s="145"/>
    </row>
    <row r="29426" spans="1:7">
      <c r="A29426" s="65"/>
      <c r="B29426" s="65"/>
      <c r="C29426" s="65"/>
      <c r="D29426" s="65"/>
      <c r="E29426" s="65"/>
      <c r="F29426" s="65"/>
      <c r="G29426" s="145"/>
    </row>
    <row r="29427" spans="1:7">
      <c r="A29427" s="65"/>
      <c r="B29427" s="65"/>
      <c r="C29427" s="65"/>
      <c r="D29427" s="65"/>
      <c r="E29427" s="65"/>
      <c r="F29427" s="65"/>
      <c r="G29427" s="145"/>
    </row>
    <row r="29428" spans="1:7">
      <c r="A29428" s="65"/>
      <c r="B29428" s="65"/>
      <c r="C29428" s="65"/>
      <c r="D29428" s="65"/>
      <c r="E29428" s="65"/>
      <c r="F29428" s="65"/>
      <c r="G29428" s="145"/>
    </row>
    <row r="29429" spans="1:7">
      <c r="A29429" s="65"/>
      <c r="B29429" s="65"/>
      <c r="C29429" s="65"/>
      <c r="D29429" s="65"/>
      <c r="E29429" s="65"/>
      <c r="F29429" s="65"/>
      <c r="G29429" s="145"/>
    </row>
    <row r="29430" spans="1:7">
      <c r="A29430" s="65"/>
      <c r="B29430" s="65"/>
      <c r="C29430" s="65"/>
      <c r="D29430" s="65"/>
      <c r="E29430" s="65"/>
      <c r="F29430" s="65"/>
      <c r="G29430" s="145"/>
    </row>
    <row r="29431" spans="1:7">
      <c r="A29431" s="65"/>
      <c r="B29431" s="65"/>
      <c r="C29431" s="65"/>
      <c r="D29431" s="65"/>
      <c r="E29431" s="65"/>
      <c r="F29431" s="65"/>
      <c r="G29431" s="145"/>
    </row>
    <row r="29432" spans="1:7">
      <c r="A29432" s="65"/>
      <c r="B29432" s="65"/>
      <c r="C29432" s="65"/>
      <c r="D29432" s="65"/>
      <c r="E29432" s="65"/>
      <c r="F29432" s="65"/>
      <c r="G29432" s="145"/>
    </row>
    <row r="29433" spans="1:7">
      <c r="A29433" s="65"/>
      <c r="B29433" s="65"/>
      <c r="C29433" s="65"/>
      <c r="D29433" s="65"/>
      <c r="E29433" s="65"/>
      <c r="F29433" s="65"/>
      <c r="G29433" s="145"/>
    </row>
    <row r="29434" spans="1:7">
      <c r="A29434" s="65"/>
      <c r="B29434" s="65"/>
      <c r="C29434" s="65"/>
      <c r="D29434" s="65"/>
      <c r="E29434" s="65"/>
      <c r="F29434" s="65"/>
      <c r="G29434" s="145"/>
    </row>
    <row r="29435" spans="1:7">
      <c r="A29435" s="65"/>
      <c r="B29435" s="65"/>
      <c r="C29435" s="65"/>
      <c r="D29435" s="65"/>
      <c r="E29435" s="65"/>
      <c r="F29435" s="65"/>
      <c r="G29435" s="145"/>
    </row>
    <row r="29436" spans="1:7">
      <c r="A29436" s="65"/>
      <c r="B29436" s="65"/>
      <c r="C29436" s="65"/>
      <c r="D29436" s="65"/>
      <c r="E29436" s="65"/>
      <c r="F29436" s="65"/>
      <c r="G29436" s="145"/>
    </row>
    <row r="29437" spans="1:7">
      <c r="A29437" s="65"/>
      <c r="B29437" s="65"/>
      <c r="C29437" s="65"/>
      <c r="D29437" s="65"/>
      <c r="E29437" s="65"/>
      <c r="F29437" s="65"/>
      <c r="G29437" s="145"/>
    </row>
    <row r="29438" spans="1:7">
      <c r="A29438" s="65"/>
      <c r="B29438" s="65"/>
      <c r="C29438" s="65"/>
      <c r="D29438" s="65"/>
      <c r="E29438" s="65"/>
      <c r="F29438" s="65"/>
      <c r="G29438" s="145"/>
    </row>
    <row r="29439" spans="1:7">
      <c r="A29439" s="65"/>
      <c r="B29439" s="65"/>
      <c r="C29439" s="65"/>
      <c r="D29439" s="65"/>
      <c r="E29439" s="65"/>
      <c r="F29439" s="65"/>
      <c r="G29439" s="145"/>
    </row>
    <row r="29440" spans="1:7">
      <c r="A29440" s="65"/>
      <c r="B29440" s="65"/>
      <c r="C29440" s="65"/>
      <c r="D29440" s="65"/>
      <c r="E29440" s="65"/>
      <c r="F29440" s="65"/>
      <c r="G29440" s="145"/>
    </row>
    <row r="29441" spans="1:7">
      <c r="A29441" s="65"/>
      <c r="B29441" s="65"/>
      <c r="C29441" s="65"/>
      <c r="D29441" s="65"/>
      <c r="E29441" s="65"/>
      <c r="F29441" s="65"/>
      <c r="G29441" s="145"/>
    </row>
    <row r="29442" spans="1:7">
      <c r="A29442" s="65"/>
      <c r="B29442" s="65"/>
      <c r="C29442" s="65"/>
      <c r="D29442" s="65"/>
      <c r="E29442" s="65"/>
      <c r="F29442" s="65"/>
      <c r="G29442" s="145"/>
    </row>
    <row r="29443" spans="1:7">
      <c r="A29443" s="65"/>
      <c r="B29443" s="65"/>
      <c r="C29443" s="65"/>
      <c r="D29443" s="65"/>
      <c r="E29443" s="65"/>
      <c r="F29443" s="65"/>
      <c r="G29443" s="145"/>
    </row>
    <row r="29444" spans="1:7">
      <c r="A29444" s="65"/>
      <c r="B29444" s="65"/>
      <c r="C29444" s="65"/>
      <c r="D29444" s="65"/>
      <c r="E29444" s="65"/>
      <c r="F29444" s="65"/>
      <c r="G29444" s="145"/>
    </row>
    <row r="29445" spans="1:7">
      <c r="A29445" s="65"/>
      <c r="B29445" s="65"/>
      <c r="C29445" s="65"/>
      <c r="D29445" s="65"/>
      <c r="E29445" s="65"/>
      <c r="F29445" s="65"/>
      <c r="G29445" s="145"/>
    </row>
    <row r="29446" spans="1:7">
      <c r="A29446" s="65"/>
      <c r="B29446" s="65"/>
      <c r="C29446" s="65"/>
      <c r="D29446" s="65"/>
      <c r="E29446" s="65"/>
      <c r="F29446" s="65"/>
      <c r="G29446" s="145"/>
    </row>
    <row r="29447" spans="1:7">
      <c r="A29447" s="65"/>
      <c r="B29447" s="65"/>
      <c r="C29447" s="65"/>
      <c r="D29447" s="65"/>
      <c r="E29447" s="65"/>
      <c r="F29447" s="65"/>
      <c r="G29447" s="145"/>
    </row>
    <row r="29448" spans="1:7">
      <c r="A29448" s="65"/>
      <c r="B29448" s="65"/>
      <c r="C29448" s="65"/>
      <c r="D29448" s="65"/>
      <c r="E29448" s="65"/>
      <c r="F29448" s="65"/>
      <c r="G29448" s="145"/>
    </row>
    <row r="29449" spans="1:7">
      <c r="A29449" s="65"/>
      <c r="B29449" s="65"/>
      <c r="C29449" s="65"/>
      <c r="D29449" s="65"/>
      <c r="E29449" s="65"/>
      <c r="F29449" s="65"/>
      <c r="G29449" s="145"/>
    </row>
    <row r="29450" spans="1:7">
      <c r="A29450" s="65"/>
      <c r="B29450" s="65"/>
      <c r="C29450" s="65"/>
      <c r="D29450" s="65"/>
      <c r="E29450" s="65"/>
      <c r="F29450" s="65"/>
      <c r="G29450" s="145"/>
    </row>
    <row r="29451" spans="1:7">
      <c r="A29451" s="65"/>
      <c r="B29451" s="65"/>
      <c r="C29451" s="65"/>
      <c r="D29451" s="65"/>
      <c r="E29451" s="65"/>
      <c r="F29451" s="65"/>
      <c r="G29451" s="145"/>
    </row>
    <row r="29452" spans="1:7">
      <c r="A29452" s="65"/>
      <c r="B29452" s="65"/>
      <c r="C29452" s="65"/>
      <c r="D29452" s="65"/>
      <c r="E29452" s="65"/>
      <c r="F29452" s="65"/>
      <c r="G29452" s="145"/>
    </row>
    <row r="29453" spans="1:7">
      <c r="A29453" s="65"/>
      <c r="B29453" s="65"/>
      <c r="C29453" s="65"/>
      <c r="D29453" s="65"/>
      <c r="E29453" s="65"/>
      <c r="F29453" s="65"/>
      <c r="G29453" s="145"/>
    </row>
    <row r="29454" spans="1:7">
      <c r="A29454" s="65"/>
      <c r="B29454" s="65"/>
      <c r="C29454" s="65"/>
      <c r="D29454" s="65"/>
      <c r="E29454" s="65"/>
      <c r="F29454" s="65"/>
      <c r="G29454" s="145"/>
    </row>
    <row r="29455" spans="1:7">
      <c r="A29455" s="65"/>
      <c r="B29455" s="65"/>
      <c r="C29455" s="65"/>
      <c r="D29455" s="65"/>
      <c r="E29455" s="65"/>
      <c r="F29455" s="65"/>
      <c r="G29455" s="145"/>
    </row>
    <row r="29456" spans="1:7">
      <c r="A29456" s="65"/>
      <c r="B29456" s="65"/>
      <c r="C29456" s="65"/>
      <c r="D29456" s="65"/>
      <c r="E29456" s="65"/>
      <c r="F29456" s="65"/>
      <c r="G29456" s="145"/>
    </row>
    <row r="29457" spans="1:7">
      <c r="A29457" s="65"/>
      <c r="B29457" s="65"/>
      <c r="C29457" s="65"/>
      <c r="D29457" s="65"/>
      <c r="E29457" s="65"/>
      <c r="F29457" s="65"/>
      <c r="G29457" s="145"/>
    </row>
    <row r="29458" spans="1:7">
      <c r="A29458" s="65"/>
      <c r="B29458" s="65"/>
      <c r="C29458" s="65"/>
      <c r="D29458" s="65"/>
      <c r="E29458" s="65"/>
      <c r="F29458" s="65"/>
      <c r="G29458" s="145"/>
    </row>
    <row r="29459" spans="1:7">
      <c r="A29459" s="65"/>
      <c r="B29459" s="65"/>
      <c r="C29459" s="65"/>
      <c r="D29459" s="65"/>
      <c r="E29459" s="65"/>
      <c r="F29459" s="65"/>
      <c r="G29459" s="145"/>
    </row>
    <row r="29460" spans="1:7">
      <c r="A29460" s="65"/>
      <c r="B29460" s="65"/>
      <c r="C29460" s="65"/>
      <c r="D29460" s="65"/>
      <c r="E29460" s="65"/>
      <c r="F29460" s="65"/>
      <c r="G29460" s="145"/>
    </row>
    <row r="29461" spans="1:7">
      <c r="A29461" s="65"/>
      <c r="B29461" s="65"/>
      <c r="C29461" s="65"/>
      <c r="D29461" s="65"/>
      <c r="E29461" s="65"/>
      <c r="F29461" s="65"/>
      <c r="G29461" s="145"/>
    </row>
    <row r="29462" spans="1:7">
      <c r="A29462" s="65"/>
      <c r="B29462" s="65"/>
      <c r="C29462" s="65"/>
      <c r="D29462" s="65"/>
      <c r="E29462" s="65"/>
      <c r="F29462" s="65"/>
      <c r="G29462" s="145"/>
    </row>
    <row r="29463" spans="1:7">
      <c r="A29463" s="65"/>
      <c r="B29463" s="65"/>
      <c r="C29463" s="65"/>
      <c r="D29463" s="65"/>
      <c r="E29463" s="65"/>
      <c r="F29463" s="65"/>
      <c r="G29463" s="145"/>
    </row>
    <row r="29464" spans="1:7">
      <c r="A29464" s="65"/>
      <c r="B29464" s="65"/>
      <c r="C29464" s="65"/>
      <c r="D29464" s="65"/>
      <c r="E29464" s="65"/>
      <c r="F29464" s="65"/>
      <c r="G29464" s="145"/>
    </row>
    <row r="29465" spans="1:7">
      <c r="A29465" s="65"/>
      <c r="B29465" s="65"/>
      <c r="C29465" s="65"/>
      <c r="D29465" s="65"/>
      <c r="E29465" s="65"/>
      <c r="F29465" s="65"/>
      <c r="G29465" s="145"/>
    </row>
    <row r="29466" spans="1:7">
      <c r="A29466" s="65"/>
      <c r="B29466" s="65"/>
      <c r="C29466" s="65"/>
      <c r="D29466" s="65"/>
      <c r="E29466" s="65"/>
      <c r="F29466" s="65"/>
      <c r="G29466" s="145"/>
    </row>
    <row r="29467" spans="1:7">
      <c r="A29467" s="65"/>
      <c r="B29467" s="65"/>
      <c r="C29467" s="65"/>
      <c r="D29467" s="65"/>
      <c r="E29467" s="65"/>
      <c r="F29467" s="65"/>
      <c r="G29467" s="145"/>
    </row>
    <row r="29468" spans="1:7">
      <c r="A29468" s="65"/>
      <c r="B29468" s="65"/>
      <c r="C29468" s="65"/>
      <c r="D29468" s="65"/>
      <c r="E29468" s="65"/>
      <c r="F29468" s="65"/>
      <c r="G29468" s="145"/>
    </row>
    <row r="29469" spans="1:7">
      <c r="A29469" s="65"/>
      <c r="B29469" s="65"/>
      <c r="C29469" s="65"/>
      <c r="D29469" s="65"/>
      <c r="E29469" s="65"/>
      <c r="F29469" s="65"/>
      <c r="G29469" s="145"/>
    </row>
    <row r="29470" spans="1:7">
      <c r="A29470" s="65"/>
      <c r="B29470" s="65"/>
      <c r="C29470" s="65"/>
      <c r="D29470" s="65"/>
      <c r="E29470" s="65"/>
      <c r="F29470" s="65"/>
      <c r="G29470" s="145"/>
    </row>
    <row r="29471" spans="1:7">
      <c r="A29471" s="65"/>
      <c r="B29471" s="65"/>
      <c r="C29471" s="65"/>
      <c r="D29471" s="65"/>
      <c r="E29471" s="65"/>
      <c r="F29471" s="65"/>
      <c r="G29471" s="145"/>
    </row>
    <row r="29472" spans="1:7">
      <c r="A29472" s="65"/>
      <c r="B29472" s="65"/>
      <c r="C29472" s="65"/>
      <c r="D29472" s="65"/>
      <c r="E29472" s="65"/>
      <c r="F29472" s="65"/>
      <c r="G29472" s="145"/>
    </row>
    <row r="29473" spans="1:7">
      <c r="A29473" s="65"/>
      <c r="B29473" s="65"/>
      <c r="C29473" s="65"/>
      <c r="D29473" s="65"/>
      <c r="E29473" s="65"/>
      <c r="F29473" s="65"/>
      <c r="G29473" s="145"/>
    </row>
    <row r="29474" spans="1:7">
      <c r="A29474" s="65"/>
      <c r="B29474" s="65"/>
      <c r="C29474" s="65"/>
      <c r="D29474" s="65"/>
      <c r="E29474" s="65"/>
      <c r="F29474" s="65"/>
      <c r="G29474" s="145"/>
    </row>
    <row r="29475" spans="1:7">
      <c r="A29475" s="65"/>
      <c r="B29475" s="65"/>
      <c r="C29475" s="65"/>
      <c r="D29475" s="65"/>
      <c r="E29475" s="65"/>
      <c r="F29475" s="65"/>
      <c r="G29475" s="145"/>
    </row>
    <row r="29476" spans="1:7">
      <c r="A29476" s="65"/>
      <c r="B29476" s="65"/>
      <c r="C29476" s="65"/>
      <c r="D29476" s="65"/>
      <c r="E29476" s="65"/>
      <c r="F29476" s="65"/>
      <c r="G29476" s="145"/>
    </row>
    <row r="29477" spans="1:7">
      <c r="A29477" s="65"/>
      <c r="B29477" s="65"/>
      <c r="C29477" s="65"/>
      <c r="D29477" s="65"/>
      <c r="E29477" s="65"/>
      <c r="F29477" s="65"/>
      <c r="G29477" s="145"/>
    </row>
    <row r="29478" spans="1:7">
      <c r="A29478" s="65"/>
      <c r="B29478" s="65"/>
      <c r="C29478" s="65"/>
      <c r="D29478" s="65"/>
      <c r="E29478" s="65"/>
      <c r="F29478" s="65"/>
      <c r="G29478" s="145"/>
    </row>
    <row r="29479" spans="1:7">
      <c r="A29479" s="65"/>
      <c r="B29479" s="65"/>
      <c r="C29479" s="65"/>
      <c r="D29479" s="65"/>
      <c r="E29479" s="65"/>
      <c r="F29479" s="65"/>
      <c r="G29479" s="145"/>
    </row>
    <row r="29480" spans="1:7">
      <c r="A29480" s="65"/>
      <c r="B29480" s="65"/>
      <c r="C29480" s="65"/>
      <c r="D29480" s="65"/>
      <c r="E29480" s="65"/>
      <c r="F29480" s="65"/>
      <c r="G29480" s="145"/>
    </row>
    <row r="29481" spans="1:7">
      <c r="A29481" s="65"/>
      <c r="B29481" s="65"/>
      <c r="C29481" s="65"/>
      <c r="D29481" s="65"/>
      <c r="E29481" s="65"/>
      <c r="F29481" s="65"/>
      <c r="G29481" s="145"/>
    </row>
    <row r="29482" spans="1:7">
      <c r="A29482" s="65"/>
      <c r="B29482" s="65"/>
      <c r="C29482" s="65"/>
      <c r="D29482" s="65"/>
      <c r="E29482" s="65"/>
      <c r="F29482" s="65"/>
      <c r="G29482" s="145"/>
    </row>
    <row r="29483" spans="1:7">
      <c r="A29483" s="65"/>
      <c r="B29483" s="65"/>
      <c r="C29483" s="65"/>
      <c r="D29483" s="65"/>
      <c r="E29483" s="65"/>
      <c r="F29483" s="65"/>
      <c r="G29483" s="145"/>
    </row>
    <row r="29484" spans="1:7">
      <c r="A29484" s="65"/>
      <c r="B29484" s="65"/>
      <c r="C29484" s="65"/>
      <c r="D29484" s="65"/>
      <c r="E29484" s="65"/>
      <c r="F29484" s="65"/>
      <c r="G29484" s="145"/>
    </row>
    <row r="29485" spans="1:7">
      <c r="A29485" s="65"/>
      <c r="B29485" s="65"/>
      <c r="C29485" s="65"/>
      <c r="D29485" s="65"/>
      <c r="E29485" s="65"/>
      <c r="F29485" s="65"/>
      <c r="G29485" s="145"/>
    </row>
    <row r="29486" spans="1:7">
      <c r="A29486" s="65"/>
      <c r="B29486" s="65"/>
      <c r="C29486" s="65"/>
      <c r="D29486" s="65"/>
      <c r="E29486" s="65"/>
      <c r="F29486" s="65"/>
      <c r="G29486" s="145"/>
    </row>
    <row r="29487" spans="1:7">
      <c r="A29487" s="65"/>
      <c r="B29487" s="65"/>
      <c r="C29487" s="65"/>
      <c r="D29487" s="65"/>
      <c r="E29487" s="65"/>
      <c r="F29487" s="65"/>
      <c r="G29487" s="145"/>
    </row>
    <row r="29488" spans="1:7">
      <c r="A29488" s="65"/>
      <c r="B29488" s="65"/>
      <c r="C29488" s="65"/>
      <c r="D29488" s="65"/>
      <c r="E29488" s="65"/>
      <c r="F29488" s="65"/>
      <c r="G29488" s="145"/>
    </row>
    <row r="29489" spans="1:7">
      <c r="A29489" s="65"/>
      <c r="B29489" s="65"/>
      <c r="C29489" s="65"/>
      <c r="D29489" s="65"/>
      <c r="E29489" s="65"/>
      <c r="F29489" s="65"/>
      <c r="G29489" s="145"/>
    </row>
    <row r="29490" spans="1:7">
      <c r="A29490" s="65"/>
      <c r="B29490" s="65"/>
      <c r="C29490" s="65"/>
      <c r="D29490" s="65"/>
      <c r="E29490" s="65"/>
      <c r="F29490" s="65"/>
      <c r="G29490" s="145"/>
    </row>
    <row r="29491" spans="1:7">
      <c r="A29491" s="65"/>
      <c r="B29491" s="65"/>
      <c r="C29491" s="65"/>
      <c r="D29491" s="65"/>
      <c r="E29491" s="65"/>
      <c r="F29491" s="65"/>
      <c r="G29491" s="145"/>
    </row>
    <row r="29492" spans="1:7">
      <c r="A29492" s="65"/>
      <c r="B29492" s="65"/>
      <c r="C29492" s="65"/>
      <c r="D29492" s="65"/>
      <c r="E29492" s="65"/>
      <c r="F29492" s="65"/>
      <c r="G29492" s="145"/>
    </row>
    <row r="29493" spans="1:7">
      <c r="A29493" s="65"/>
      <c r="B29493" s="65"/>
      <c r="C29493" s="65"/>
      <c r="D29493" s="65"/>
      <c r="E29493" s="65"/>
      <c r="F29493" s="65"/>
      <c r="G29493" s="145"/>
    </row>
    <row r="29494" spans="1:7">
      <c r="A29494" s="65"/>
      <c r="B29494" s="65"/>
      <c r="C29494" s="65"/>
      <c r="D29494" s="65"/>
      <c r="E29494" s="65"/>
      <c r="F29494" s="65"/>
      <c r="G29494" s="145"/>
    </row>
    <row r="29495" spans="1:7">
      <c r="A29495" s="65"/>
      <c r="B29495" s="65"/>
      <c r="C29495" s="65"/>
      <c r="D29495" s="65"/>
      <c r="E29495" s="65"/>
      <c r="F29495" s="65"/>
      <c r="G29495" s="145"/>
    </row>
    <row r="29496" spans="1:7">
      <c r="A29496" s="65"/>
      <c r="B29496" s="65"/>
      <c r="C29496" s="65"/>
      <c r="D29496" s="65"/>
      <c r="E29496" s="65"/>
      <c r="F29496" s="65"/>
      <c r="G29496" s="145"/>
    </row>
    <row r="29497" spans="1:7">
      <c r="A29497" s="65"/>
      <c r="B29497" s="65"/>
      <c r="C29497" s="65"/>
      <c r="D29497" s="65"/>
      <c r="E29497" s="65"/>
      <c r="F29497" s="65"/>
      <c r="G29497" s="145"/>
    </row>
    <row r="29498" spans="1:7">
      <c r="A29498" s="65"/>
      <c r="B29498" s="65"/>
      <c r="C29498" s="65"/>
      <c r="D29498" s="65"/>
      <c r="E29498" s="65"/>
      <c r="F29498" s="65"/>
      <c r="G29498" s="145"/>
    </row>
    <row r="29499" spans="1:7">
      <c r="A29499" s="65"/>
      <c r="B29499" s="65"/>
      <c r="C29499" s="65"/>
      <c r="D29499" s="65"/>
      <c r="E29499" s="65"/>
      <c r="F29499" s="65"/>
      <c r="G29499" s="145"/>
    </row>
    <row r="29500" spans="1:7">
      <c r="A29500" s="65"/>
      <c r="B29500" s="65"/>
      <c r="C29500" s="65"/>
      <c r="D29500" s="65"/>
      <c r="E29500" s="65"/>
      <c r="F29500" s="65"/>
      <c r="G29500" s="145"/>
    </row>
    <row r="29501" spans="1:7">
      <c r="A29501" s="65"/>
      <c r="B29501" s="65"/>
      <c r="C29501" s="65"/>
      <c r="D29501" s="65"/>
      <c r="E29501" s="65"/>
      <c r="F29501" s="65"/>
      <c r="G29501" s="145"/>
    </row>
    <row r="29502" spans="1:7">
      <c r="A29502" s="65"/>
      <c r="B29502" s="65"/>
      <c r="C29502" s="65"/>
      <c r="D29502" s="65"/>
      <c r="E29502" s="65"/>
      <c r="F29502" s="65"/>
      <c r="G29502" s="145"/>
    </row>
    <row r="29503" spans="1:7">
      <c r="A29503" s="65"/>
      <c r="B29503" s="65"/>
      <c r="C29503" s="65"/>
      <c r="D29503" s="65"/>
      <c r="E29503" s="65"/>
      <c r="F29503" s="65"/>
      <c r="G29503" s="145"/>
    </row>
    <row r="29504" spans="1:7">
      <c r="A29504" s="65"/>
      <c r="B29504" s="65"/>
      <c r="C29504" s="65"/>
      <c r="D29504" s="65"/>
      <c r="E29504" s="65"/>
      <c r="F29504" s="65"/>
      <c r="G29504" s="145"/>
    </row>
    <row r="29505" spans="1:7">
      <c r="A29505" s="65"/>
      <c r="B29505" s="65"/>
      <c r="C29505" s="65"/>
      <c r="D29505" s="65"/>
      <c r="E29505" s="65"/>
      <c r="F29505" s="65"/>
      <c r="G29505" s="145"/>
    </row>
    <row r="29506" spans="1:7">
      <c r="A29506" s="65"/>
      <c r="B29506" s="65"/>
      <c r="C29506" s="65"/>
      <c r="D29506" s="65"/>
      <c r="E29506" s="65"/>
      <c r="F29506" s="65"/>
      <c r="G29506" s="145"/>
    </row>
    <row r="29507" spans="1:7">
      <c r="A29507" s="65"/>
      <c r="B29507" s="65"/>
      <c r="C29507" s="65"/>
      <c r="D29507" s="65"/>
      <c r="E29507" s="65"/>
      <c r="F29507" s="65"/>
      <c r="G29507" s="145"/>
    </row>
    <row r="29508" spans="1:7">
      <c r="A29508" s="65"/>
      <c r="B29508" s="65"/>
      <c r="C29508" s="65"/>
      <c r="D29508" s="65"/>
      <c r="E29508" s="65"/>
      <c r="F29508" s="65"/>
      <c r="G29508" s="145"/>
    </row>
    <row r="29509" spans="1:7">
      <c r="A29509" s="65"/>
      <c r="B29509" s="65"/>
      <c r="C29509" s="65"/>
      <c r="D29509" s="65"/>
      <c r="E29509" s="65"/>
      <c r="F29509" s="65"/>
      <c r="G29509" s="145"/>
    </row>
    <row r="29510" spans="1:7">
      <c r="A29510" s="65"/>
      <c r="B29510" s="65"/>
      <c r="C29510" s="65"/>
      <c r="D29510" s="65"/>
      <c r="E29510" s="65"/>
      <c r="F29510" s="65"/>
      <c r="G29510" s="145"/>
    </row>
    <row r="29511" spans="1:7">
      <c r="A29511" s="65"/>
      <c r="B29511" s="65"/>
      <c r="C29511" s="65"/>
      <c r="D29511" s="65"/>
      <c r="E29511" s="65"/>
      <c r="F29511" s="65"/>
      <c r="G29511" s="145"/>
    </row>
    <row r="29512" spans="1:7">
      <c r="A29512" s="65"/>
      <c r="B29512" s="65"/>
      <c r="C29512" s="65"/>
      <c r="D29512" s="65"/>
      <c r="E29512" s="65"/>
      <c r="F29512" s="65"/>
      <c r="G29512" s="145"/>
    </row>
    <row r="29513" spans="1:7">
      <c r="A29513" s="65"/>
      <c r="B29513" s="65"/>
      <c r="C29513" s="65"/>
      <c r="D29513" s="65"/>
      <c r="E29513" s="65"/>
      <c r="F29513" s="65"/>
      <c r="G29513" s="145"/>
    </row>
    <row r="29514" spans="1:7">
      <c r="A29514" s="65"/>
      <c r="B29514" s="65"/>
      <c r="C29514" s="65"/>
      <c r="D29514" s="65"/>
      <c r="E29514" s="65"/>
      <c r="F29514" s="65"/>
      <c r="G29514" s="145"/>
    </row>
    <row r="29515" spans="1:7">
      <c r="A29515" s="65"/>
      <c r="B29515" s="65"/>
      <c r="C29515" s="65"/>
      <c r="D29515" s="65"/>
      <c r="E29515" s="65"/>
      <c r="F29515" s="65"/>
      <c r="G29515" s="145"/>
    </row>
    <row r="29516" spans="1:7">
      <c r="A29516" s="65"/>
      <c r="B29516" s="65"/>
      <c r="C29516" s="65"/>
      <c r="D29516" s="65"/>
      <c r="E29516" s="65"/>
      <c r="F29516" s="65"/>
      <c r="G29516" s="145"/>
    </row>
    <row r="29517" spans="1:7">
      <c r="A29517" s="65"/>
      <c r="B29517" s="65"/>
      <c r="C29517" s="65"/>
      <c r="D29517" s="65"/>
      <c r="E29517" s="65"/>
      <c r="F29517" s="65"/>
      <c r="G29517" s="145"/>
    </row>
    <row r="29518" spans="1:7">
      <c r="A29518" s="65"/>
      <c r="B29518" s="65"/>
      <c r="C29518" s="65"/>
      <c r="D29518" s="65"/>
      <c r="E29518" s="65"/>
      <c r="F29518" s="65"/>
      <c r="G29518" s="145"/>
    </row>
    <row r="29519" spans="1:7">
      <c r="A29519" s="65"/>
      <c r="B29519" s="65"/>
      <c r="C29519" s="65"/>
      <c r="D29519" s="65"/>
      <c r="E29519" s="65"/>
      <c r="F29519" s="65"/>
      <c r="G29519" s="145"/>
    </row>
    <row r="29520" spans="1:7">
      <c r="A29520" s="65"/>
      <c r="B29520" s="65"/>
      <c r="C29520" s="65"/>
      <c r="D29520" s="65"/>
      <c r="E29520" s="65"/>
      <c r="F29520" s="65"/>
      <c r="G29520" s="145"/>
    </row>
    <row r="29521" spans="1:7">
      <c r="A29521" s="65"/>
      <c r="B29521" s="65"/>
      <c r="C29521" s="65"/>
      <c r="D29521" s="65"/>
      <c r="E29521" s="65"/>
      <c r="F29521" s="65"/>
      <c r="G29521" s="145"/>
    </row>
    <row r="29522" spans="1:7">
      <c r="A29522" s="65"/>
      <c r="B29522" s="65"/>
      <c r="C29522" s="65"/>
      <c r="D29522" s="65"/>
      <c r="E29522" s="65"/>
      <c r="F29522" s="65"/>
      <c r="G29522" s="145"/>
    </row>
    <row r="29523" spans="1:7">
      <c r="A29523" s="65"/>
      <c r="B29523" s="65"/>
      <c r="C29523" s="65"/>
      <c r="D29523" s="65"/>
      <c r="E29523" s="65"/>
      <c r="F29523" s="65"/>
      <c r="G29523" s="145"/>
    </row>
    <row r="29524" spans="1:7">
      <c r="A29524" s="65"/>
      <c r="B29524" s="65"/>
      <c r="C29524" s="65"/>
      <c r="D29524" s="65"/>
      <c r="E29524" s="65"/>
      <c r="F29524" s="65"/>
      <c r="G29524" s="145"/>
    </row>
    <row r="29525" spans="1:7">
      <c r="A29525" s="65"/>
      <c r="B29525" s="65"/>
      <c r="C29525" s="65"/>
      <c r="D29525" s="65"/>
      <c r="E29525" s="65"/>
      <c r="F29525" s="65"/>
      <c r="G29525" s="145"/>
    </row>
    <row r="29526" spans="1:7">
      <c r="A29526" s="65"/>
      <c r="B29526" s="65"/>
      <c r="C29526" s="65"/>
      <c r="D29526" s="65"/>
      <c r="E29526" s="65"/>
      <c r="F29526" s="65"/>
      <c r="G29526" s="145"/>
    </row>
    <row r="29527" spans="1:7">
      <c r="A29527" s="65"/>
      <c r="B29527" s="65"/>
      <c r="C29527" s="65"/>
      <c r="D29527" s="65"/>
      <c r="E29527" s="65"/>
      <c r="F29527" s="65"/>
      <c r="G29527" s="145"/>
    </row>
    <row r="29528" spans="1:7">
      <c r="A29528" s="65"/>
      <c r="B29528" s="65"/>
      <c r="C29528" s="65"/>
      <c r="D29528" s="65"/>
      <c r="E29528" s="65"/>
      <c r="F29528" s="65"/>
      <c r="G29528" s="145"/>
    </row>
    <row r="29529" spans="1:7">
      <c r="A29529" s="65"/>
      <c r="B29529" s="65"/>
      <c r="C29529" s="65"/>
      <c r="D29529" s="65"/>
      <c r="E29529" s="65"/>
      <c r="F29529" s="65"/>
      <c r="G29529" s="145"/>
    </row>
    <row r="29530" spans="1:7">
      <c r="A29530" s="65"/>
      <c r="B29530" s="65"/>
      <c r="C29530" s="65"/>
      <c r="D29530" s="65"/>
      <c r="E29530" s="65"/>
      <c r="F29530" s="65"/>
      <c r="G29530" s="145"/>
    </row>
    <row r="29531" spans="1:7">
      <c r="A29531" s="65"/>
      <c r="B29531" s="65"/>
      <c r="C29531" s="65"/>
      <c r="D29531" s="65"/>
      <c r="E29531" s="65"/>
      <c r="F29531" s="65"/>
      <c r="G29531" s="145"/>
    </row>
    <row r="29532" spans="1:7">
      <c r="A29532" s="65"/>
      <c r="B29532" s="65"/>
      <c r="C29532" s="65"/>
      <c r="D29532" s="65"/>
      <c r="E29532" s="65"/>
      <c r="F29532" s="65"/>
      <c r="G29532" s="145"/>
    </row>
    <row r="29533" spans="1:7">
      <c r="A29533" s="65"/>
      <c r="B29533" s="65"/>
      <c r="C29533" s="65"/>
      <c r="D29533" s="65"/>
      <c r="E29533" s="65"/>
      <c r="F29533" s="65"/>
      <c r="G29533" s="145"/>
    </row>
    <row r="29534" spans="1:7">
      <c r="A29534" s="65"/>
      <c r="B29534" s="65"/>
      <c r="C29534" s="65"/>
      <c r="D29534" s="65"/>
      <c r="E29534" s="65"/>
      <c r="F29534" s="65"/>
      <c r="G29534" s="145"/>
    </row>
    <row r="29535" spans="1:7">
      <c r="A29535" s="65"/>
      <c r="B29535" s="65"/>
      <c r="C29535" s="65"/>
      <c r="D29535" s="65"/>
      <c r="E29535" s="65"/>
      <c r="F29535" s="65"/>
      <c r="G29535" s="145"/>
    </row>
    <row r="29536" spans="1:7">
      <c r="A29536" s="65"/>
      <c r="B29536" s="65"/>
      <c r="C29536" s="65"/>
      <c r="D29536" s="65"/>
      <c r="E29536" s="65"/>
      <c r="F29536" s="65"/>
      <c r="G29536" s="145"/>
    </row>
    <row r="29537" spans="1:7">
      <c r="A29537" s="65"/>
      <c r="B29537" s="65"/>
      <c r="C29537" s="65"/>
      <c r="D29537" s="65"/>
      <c r="E29537" s="65"/>
      <c r="F29537" s="65"/>
      <c r="G29537" s="145"/>
    </row>
    <row r="29538" spans="1:7">
      <c r="A29538" s="65"/>
      <c r="B29538" s="65"/>
      <c r="C29538" s="65"/>
      <c r="D29538" s="65"/>
      <c r="E29538" s="65"/>
      <c r="F29538" s="65"/>
      <c r="G29538" s="145"/>
    </row>
    <row r="29539" spans="1:7">
      <c r="A29539" s="65"/>
      <c r="B29539" s="65"/>
      <c r="C29539" s="65"/>
      <c r="D29539" s="65"/>
      <c r="E29539" s="65"/>
      <c r="F29539" s="65"/>
      <c r="G29539" s="145"/>
    </row>
    <row r="29540" spans="1:7">
      <c r="A29540" s="65"/>
      <c r="B29540" s="65"/>
      <c r="C29540" s="65"/>
      <c r="D29540" s="65"/>
      <c r="E29540" s="65"/>
      <c r="F29540" s="65"/>
      <c r="G29540" s="145"/>
    </row>
    <row r="29541" spans="1:7">
      <c r="A29541" s="65"/>
      <c r="B29541" s="65"/>
      <c r="C29541" s="65"/>
      <c r="D29541" s="65"/>
      <c r="E29541" s="65"/>
      <c r="F29541" s="65"/>
      <c r="G29541" s="145"/>
    </row>
    <row r="29542" spans="1:7">
      <c r="A29542" s="65"/>
      <c r="B29542" s="65"/>
      <c r="C29542" s="65"/>
      <c r="D29542" s="65"/>
      <c r="E29542" s="65"/>
      <c r="F29542" s="65"/>
      <c r="G29542" s="145"/>
    </row>
    <row r="29543" spans="1:7">
      <c r="A29543" s="65"/>
      <c r="B29543" s="65"/>
      <c r="C29543" s="65"/>
      <c r="D29543" s="65"/>
      <c r="E29543" s="65"/>
      <c r="F29543" s="65"/>
      <c r="G29543" s="145"/>
    </row>
    <row r="29544" spans="1:7">
      <c r="A29544" s="65"/>
      <c r="B29544" s="65"/>
      <c r="C29544" s="65"/>
      <c r="D29544" s="65"/>
      <c r="E29544" s="65"/>
      <c r="F29544" s="65"/>
      <c r="G29544" s="145"/>
    </row>
    <row r="29545" spans="1:7">
      <c r="A29545" s="65"/>
      <c r="B29545" s="65"/>
      <c r="C29545" s="65"/>
      <c r="D29545" s="65"/>
      <c r="E29545" s="65"/>
      <c r="F29545" s="65"/>
      <c r="G29545" s="145"/>
    </row>
    <row r="29546" spans="1:7">
      <c r="A29546" s="65"/>
      <c r="B29546" s="65"/>
      <c r="C29546" s="65"/>
      <c r="D29546" s="65"/>
      <c r="E29546" s="65"/>
      <c r="F29546" s="65"/>
      <c r="G29546" s="145"/>
    </row>
    <row r="29547" spans="1:7">
      <c r="A29547" s="65"/>
      <c r="B29547" s="65"/>
      <c r="C29547" s="65"/>
      <c r="D29547" s="65"/>
      <c r="E29547" s="65"/>
      <c r="F29547" s="65"/>
      <c r="G29547" s="145"/>
    </row>
    <row r="29548" spans="1:7">
      <c r="A29548" s="65"/>
      <c r="B29548" s="65"/>
      <c r="C29548" s="65"/>
      <c r="D29548" s="65"/>
      <c r="E29548" s="65"/>
      <c r="F29548" s="65"/>
      <c r="G29548" s="145"/>
    </row>
    <row r="29549" spans="1:7">
      <c r="A29549" s="65"/>
      <c r="B29549" s="65"/>
      <c r="C29549" s="65"/>
      <c r="D29549" s="65"/>
      <c r="E29549" s="65"/>
      <c r="F29549" s="65"/>
      <c r="G29549" s="145"/>
    </row>
    <row r="29550" spans="1:7">
      <c r="A29550" s="65"/>
      <c r="B29550" s="65"/>
      <c r="C29550" s="65"/>
      <c r="D29550" s="65"/>
      <c r="E29550" s="65"/>
      <c r="F29550" s="65"/>
      <c r="G29550" s="145"/>
    </row>
    <row r="29551" spans="1:7">
      <c r="A29551" s="65"/>
      <c r="B29551" s="65"/>
      <c r="C29551" s="65"/>
      <c r="D29551" s="65"/>
      <c r="E29551" s="65"/>
      <c r="F29551" s="65"/>
      <c r="G29551" s="145"/>
    </row>
    <row r="29552" spans="1:7">
      <c r="A29552" s="65"/>
      <c r="B29552" s="65"/>
      <c r="C29552" s="65"/>
      <c r="D29552" s="65"/>
      <c r="E29552" s="65"/>
      <c r="F29552" s="65"/>
      <c r="G29552" s="145"/>
    </row>
    <row r="29553" spans="1:7">
      <c r="A29553" s="65"/>
      <c r="B29553" s="65"/>
      <c r="C29553" s="65"/>
      <c r="D29553" s="65"/>
      <c r="E29553" s="65"/>
      <c r="F29553" s="65"/>
      <c r="G29553" s="145"/>
    </row>
    <row r="29554" spans="1:7">
      <c r="A29554" s="65"/>
      <c r="B29554" s="65"/>
      <c r="C29554" s="65"/>
      <c r="D29554" s="65"/>
      <c r="E29554" s="65"/>
      <c r="F29554" s="65"/>
      <c r="G29554" s="145"/>
    </row>
    <row r="29555" spans="1:7">
      <c r="A29555" s="65"/>
      <c r="B29555" s="65"/>
      <c r="C29555" s="65"/>
      <c r="D29555" s="65"/>
      <c r="E29555" s="65"/>
      <c r="F29555" s="65"/>
      <c r="G29555" s="145"/>
    </row>
    <row r="29556" spans="1:7">
      <c r="A29556" s="65"/>
      <c r="B29556" s="65"/>
      <c r="C29556" s="65"/>
      <c r="D29556" s="65"/>
      <c r="E29556" s="65"/>
      <c r="F29556" s="65"/>
      <c r="G29556" s="145"/>
    </row>
    <row r="29557" spans="1:7">
      <c r="A29557" s="65"/>
      <c r="B29557" s="65"/>
      <c r="C29557" s="65"/>
      <c r="D29557" s="65"/>
      <c r="E29557" s="65"/>
      <c r="F29557" s="65"/>
      <c r="G29557" s="145"/>
    </row>
    <row r="29558" spans="1:7">
      <c r="A29558" s="65"/>
      <c r="B29558" s="65"/>
      <c r="C29558" s="65"/>
      <c r="D29558" s="65"/>
      <c r="E29558" s="65"/>
      <c r="F29558" s="65"/>
      <c r="G29558" s="145"/>
    </row>
    <row r="29559" spans="1:7">
      <c r="A29559" s="65"/>
      <c r="B29559" s="65"/>
      <c r="C29559" s="65"/>
      <c r="D29559" s="65"/>
      <c r="E29559" s="65"/>
      <c r="F29559" s="65"/>
      <c r="G29559" s="145"/>
    </row>
    <row r="29560" spans="1:7">
      <c r="A29560" s="65"/>
      <c r="B29560" s="65"/>
      <c r="C29560" s="65"/>
      <c r="D29560" s="65"/>
      <c r="E29560" s="65"/>
      <c r="F29560" s="65"/>
      <c r="G29560" s="145"/>
    </row>
    <row r="29561" spans="1:7">
      <c r="A29561" s="65"/>
      <c r="B29561" s="65"/>
      <c r="C29561" s="65"/>
      <c r="D29561" s="65"/>
      <c r="E29561" s="65"/>
      <c r="F29561" s="65"/>
      <c r="G29561" s="145"/>
    </row>
    <row r="29562" spans="1:7">
      <c r="A29562" s="65"/>
      <c r="B29562" s="65"/>
      <c r="C29562" s="65"/>
      <c r="D29562" s="65"/>
      <c r="E29562" s="65"/>
      <c r="F29562" s="65"/>
      <c r="G29562" s="145"/>
    </row>
    <row r="29563" spans="1:7">
      <c r="A29563" s="65"/>
      <c r="B29563" s="65"/>
      <c r="C29563" s="65"/>
      <c r="D29563" s="65"/>
      <c r="E29563" s="65"/>
      <c r="F29563" s="65"/>
      <c r="G29563" s="145"/>
    </row>
    <row r="29564" spans="1:7">
      <c r="A29564" s="65"/>
      <c r="B29564" s="65"/>
      <c r="C29564" s="65"/>
      <c r="D29564" s="65"/>
      <c r="E29564" s="65"/>
      <c r="F29564" s="65"/>
      <c r="G29564" s="145"/>
    </row>
    <row r="29565" spans="1:7">
      <c r="A29565" s="65"/>
      <c r="B29565" s="65"/>
      <c r="C29565" s="65"/>
      <c r="D29565" s="65"/>
      <c r="E29565" s="65"/>
      <c r="F29565" s="65"/>
      <c r="G29565" s="145"/>
    </row>
    <row r="29566" spans="1:7">
      <c r="A29566" s="65"/>
      <c r="B29566" s="65"/>
      <c r="C29566" s="65"/>
      <c r="D29566" s="65"/>
      <c r="E29566" s="65"/>
      <c r="F29566" s="65"/>
      <c r="G29566" s="145"/>
    </row>
    <row r="29567" spans="1:7">
      <c r="A29567" s="65"/>
      <c r="B29567" s="65"/>
      <c r="C29567" s="65"/>
      <c r="D29567" s="65"/>
      <c r="E29567" s="65"/>
      <c r="F29567" s="65"/>
      <c r="G29567" s="145"/>
    </row>
    <row r="29568" spans="1:7">
      <c r="A29568" s="65"/>
      <c r="B29568" s="65"/>
      <c r="C29568" s="65"/>
      <c r="D29568" s="65"/>
      <c r="E29568" s="65"/>
      <c r="F29568" s="65"/>
      <c r="G29568" s="145"/>
    </row>
    <row r="29569" spans="1:7">
      <c r="A29569" s="65"/>
      <c r="B29569" s="65"/>
      <c r="C29569" s="65"/>
      <c r="D29569" s="65"/>
      <c r="E29569" s="65"/>
      <c r="F29569" s="65"/>
      <c r="G29569" s="145"/>
    </row>
    <row r="29570" spans="1:7">
      <c r="A29570" s="65"/>
      <c r="B29570" s="65"/>
      <c r="C29570" s="65"/>
      <c r="D29570" s="65"/>
      <c r="E29570" s="65"/>
      <c r="F29570" s="65"/>
      <c r="G29570" s="145"/>
    </row>
    <row r="29571" spans="1:7">
      <c r="A29571" s="65"/>
      <c r="B29571" s="65"/>
      <c r="C29571" s="65"/>
      <c r="D29571" s="65"/>
      <c r="E29571" s="65"/>
      <c r="F29571" s="65"/>
      <c r="G29571" s="145"/>
    </row>
    <row r="29572" spans="1:7">
      <c r="A29572" s="65"/>
      <c r="B29572" s="65"/>
      <c r="C29572" s="65"/>
      <c r="D29572" s="65"/>
      <c r="E29572" s="65"/>
      <c r="F29572" s="65"/>
      <c r="G29572" s="145"/>
    </row>
    <row r="29573" spans="1:7">
      <c r="A29573" s="65"/>
      <c r="B29573" s="65"/>
      <c r="C29573" s="65"/>
      <c r="D29573" s="65"/>
      <c r="E29573" s="65"/>
      <c r="F29573" s="65"/>
      <c r="G29573" s="145"/>
    </row>
    <row r="29574" spans="1:7">
      <c r="A29574" s="65"/>
      <c r="B29574" s="65"/>
      <c r="C29574" s="65"/>
      <c r="D29574" s="65"/>
      <c r="E29574" s="65"/>
      <c r="F29574" s="65"/>
      <c r="G29574" s="145"/>
    </row>
    <row r="29575" spans="1:7">
      <c r="A29575" s="65"/>
      <c r="B29575" s="65"/>
      <c r="C29575" s="65"/>
      <c r="D29575" s="65"/>
      <c r="E29575" s="65"/>
      <c r="F29575" s="65"/>
      <c r="G29575" s="145"/>
    </row>
    <row r="29576" spans="1:7">
      <c r="A29576" s="65"/>
      <c r="B29576" s="65"/>
      <c r="C29576" s="65"/>
      <c r="D29576" s="65"/>
      <c r="E29576" s="65"/>
      <c r="F29576" s="65"/>
      <c r="G29576" s="145"/>
    </row>
    <row r="29577" spans="1:7">
      <c r="A29577" s="65"/>
      <c r="B29577" s="65"/>
      <c r="C29577" s="65"/>
      <c r="D29577" s="65"/>
      <c r="E29577" s="65"/>
      <c r="F29577" s="65"/>
      <c r="G29577" s="145"/>
    </row>
    <row r="29578" spans="1:7">
      <c r="A29578" s="65"/>
      <c r="B29578" s="65"/>
      <c r="C29578" s="65"/>
      <c r="D29578" s="65"/>
      <c r="E29578" s="65"/>
      <c r="F29578" s="65"/>
      <c r="G29578" s="145"/>
    </row>
    <row r="29579" spans="1:7">
      <c r="A29579" s="65"/>
      <c r="B29579" s="65"/>
      <c r="C29579" s="65"/>
      <c r="D29579" s="65"/>
      <c r="E29579" s="65"/>
      <c r="F29579" s="65"/>
      <c r="G29579" s="145"/>
    </row>
    <row r="29580" spans="1:7">
      <c r="A29580" s="65"/>
      <c r="B29580" s="65"/>
      <c r="C29580" s="65"/>
      <c r="D29580" s="65"/>
      <c r="E29580" s="65"/>
      <c r="F29580" s="65"/>
      <c r="G29580" s="145"/>
    </row>
    <row r="29581" spans="1:7">
      <c r="A29581" s="65"/>
      <c r="B29581" s="65"/>
      <c r="C29581" s="65"/>
      <c r="D29581" s="65"/>
      <c r="E29581" s="65"/>
      <c r="F29581" s="65"/>
      <c r="G29581" s="145"/>
    </row>
    <row r="29582" spans="1:7">
      <c r="A29582" s="65"/>
      <c r="B29582" s="65"/>
      <c r="C29582" s="65"/>
      <c r="D29582" s="65"/>
      <c r="E29582" s="65"/>
      <c r="F29582" s="65"/>
      <c r="G29582" s="145"/>
    </row>
    <row r="29583" spans="1:7">
      <c r="A29583" s="65"/>
      <c r="B29583" s="65"/>
      <c r="C29583" s="65"/>
      <c r="D29583" s="65"/>
      <c r="E29583" s="65"/>
      <c r="F29583" s="65"/>
      <c r="G29583" s="145"/>
    </row>
    <row r="29584" spans="1:7">
      <c r="A29584" s="65"/>
      <c r="B29584" s="65"/>
      <c r="C29584" s="65"/>
      <c r="D29584" s="65"/>
      <c r="E29584" s="65"/>
      <c r="F29584" s="65"/>
      <c r="G29584" s="145"/>
    </row>
    <row r="29585" spans="1:7">
      <c r="A29585" s="65"/>
      <c r="B29585" s="65"/>
      <c r="C29585" s="65"/>
      <c r="D29585" s="65"/>
      <c r="E29585" s="65"/>
      <c r="F29585" s="65"/>
      <c r="G29585" s="145"/>
    </row>
    <row r="29586" spans="1:7">
      <c r="A29586" s="65"/>
      <c r="B29586" s="65"/>
      <c r="C29586" s="65"/>
      <c r="D29586" s="65"/>
      <c r="E29586" s="65"/>
      <c r="F29586" s="65"/>
      <c r="G29586" s="145"/>
    </row>
    <row r="29587" spans="1:7">
      <c r="A29587" s="65"/>
      <c r="B29587" s="65"/>
      <c r="C29587" s="65"/>
      <c r="D29587" s="65"/>
      <c r="E29587" s="65"/>
      <c r="F29587" s="65"/>
      <c r="G29587" s="145"/>
    </row>
    <row r="29588" spans="1:7">
      <c r="A29588" s="65"/>
      <c r="B29588" s="65"/>
      <c r="C29588" s="65"/>
      <c r="D29588" s="65"/>
      <c r="E29588" s="65"/>
      <c r="F29588" s="65"/>
      <c r="G29588" s="145"/>
    </row>
    <row r="29589" spans="1:7">
      <c r="A29589" s="65"/>
      <c r="B29589" s="65"/>
      <c r="C29589" s="65"/>
      <c r="D29589" s="65"/>
      <c r="E29589" s="65"/>
      <c r="F29589" s="65"/>
      <c r="G29589" s="145"/>
    </row>
    <row r="29590" spans="1:7">
      <c r="A29590" s="65"/>
      <c r="B29590" s="65"/>
      <c r="C29590" s="65"/>
      <c r="D29590" s="65"/>
      <c r="E29590" s="65"/>
      <c r="F29590" s="65"/>
      <c r="G29590" s="145"/>
    </row>
    <row r="29591" spans="1:7">
      <c r="A29591" s="65"/>
      <c r="B29591" s="65"/>
      <c r="C29591" s="65"/>
      <c r="D29591" s="65"/>
      <c r="E29591" s="65"/>
      <c r="F29591" s="65"/>
      <c r="G29591" s="145"/>
    </row>
    <row r="29592" spans="1:7">
      <c r="A29592" s="65"/>
      <c r="B29592" s="65"/>
      <c r="C29592" s="65"/>
      <c r="D29592" s="65"/>
      <c r="E29592" s="65"/>
      <c r="F29592" s="65"/>
      <c r="G29592" s="145"/>
    </row>
    <row r="29593" spans="1:7">
      <c r="A29593" s="65"/>
      <c r="B29593" s="65"/>
      <c r="C29593" s="65"/>
      <c r="D29593" s="65"/>
      <c r="E29593" s="65"/>
      <c r="F29593" s="65"/>
      <c r="G29593" s="145"/>
    </row>
    <row r="29594" spans="1:7">
      <c r="A29594" s="65"/>
      <c r="B29594" s="65"/>
      <c r="C29594" s="65"/>
      <c r="D29594" s="65"/>
      <c r="E29594" s="65"/>
      <c r="F29594" s="65"/>
      <c r="G29594" s="145"/>
    </row>
    <row r="29595" spans="1:7">
      <c r="A29595" s="65"/>
      <c r="B29595" s="65"/>
      <c r="C29595" s="65"/>
      <c r="D29595" s="65"/>
      <c r="E29595" s="65"/>
      <c r="F29595" s="65"/>
      <c r="G29595" s="145"/>
    </row>
    <row r="29596" spans="1:7">
      <c r="A29596" s="65"/>
      <c r="B29596" s="65"/>
      <c r="C29596" s="65"/>
      <c r="D29596" s="65"/>
      <c r="E29596" s="65"/>
      <c r="F29596" s="65"/>
      <c r="G29596" s="145"/>
    </row>
    <row r="29597" spans="1:7">
      <c r="A29597" s="65"/>
      <c r="B29597" s="65"/>
      <c r="C29597" s="65"/>
      <c r="D29597" s="65"/>
      <c r="E29597" s="65"/>
      <c r="F29597" s="65"/>
      <c r="G29597" s="145"/>
    </row>
    <row r="29598" spans="1:7">
      <c r="A29598" s="65"/>
      <c r="B29598" s="65"/>
      <c r="C29598" s="65"/>
      <c r="D29598" s="65"/>
      <c r="E29598" s="65"/>
      <c r="F29598" s="65"/>
      <c r="G29598" s="145"/>
    </row>
    <row r="29599" spans="1:7">
      <c r="A29599" s="65"/>
      <c r="B29599" s="65"/>
      <c r="C29599" s="65"/>
      <c r="D29599" s="65"/>
      <c r="E29599" s="65"/>
      <c r="F29599" s="65"/>
      <c r="G29599" s="145"/>
    </row>
    <row r="29600" spans="1:7">
      <c r="A29600" s="65"/>
      <c r="B29600" s="65"/>
      <c r="C29600" s="65"/>
      <c r="D29600" s="65"/>
      <c r="E29600" s="65"/>
      <c r="F29600" s="65"/>
      <c r="G29600" s="145"/>
    </row>
    <row r="29601" spans="1:7">
      <c r="A29601" s="65"/>
      <c r="B29601" s="65"/>
      <c r="C29601" s="65"/>
      <c r="D29601" s="65"/>
      <c r="E29601" s="65"/>
      <c r="F29601" s="65"/>
      <c r="G29601" s="145"/>
    </row>
    <row r="29602" spans="1:7">
      <c r="A29602" s="65"/>
      <c r="B29602" s="65"/>
      <c r="C29602" s="65"/>
      <c r="D29602" s="65"/>
      <c r="E29602" s="65"/>
      <c r="F29602" s="65"/>
      <c r="G29602" s="145"/>
    </row>
    <row r="29603" spans="1:7">
      <c r="A29603" s="65"/>
      <c r="B29603" s="65"/>
      <c r="C29603" s="65"/>
      <c r="D29603" s="65"/>
      <c r="E29603" s="65"/>
      <c r="F29603" s="65"/>
      <c r="G29603" s="145"/>
    </row>
    <row r="29604" spans="1:7">
      <c r="A29604" s="65"/>
      <c r="B29604" s="65"/>
      <c r="C29604" s="65"/>
      <c r="D29604" s="65"/>
      <c r="E29604" s="65"/>
      <c r="F29604" s="65"/>
      <c r="G29604" s="145"/>
    </row>
    <row r="29605" spans="1:7">
      <c r="A29605" s="65"/>
      <c r="B29605" s="65"/>
      <c r="C29605" s="65"/>
      <c r="D29605" s="65"/>
      <c r="E29605" s="65"/>
      <c r="F29605" s="65"/>
      <c r="G29605" s="145"/>
    </row>
    <row r="29606" spans="1:7">
      <c r="A29606" s="65"/>
      <c r="B29606" s="65"/>
      <c r="C29606" s="65"/>
      <c r="D29606" s="65"/>
      <c r="E29606" s="65"/>
      <c r="F29606" s="65"/>
      <c r="G29606" s="145"/>
    </row>
    <row r="29607" spans="1:7">
      <c r="A29607" s="65"/>
      <c r="B29607" s="65"/>
      <c r="C29607" s="65"/>
      <c r="D29607" s="65"/>
      <c r="E29607" s="65"/>
      <c r="F29607" s="65"/>
      <c r="G29607" s="145"/>
    </row>
    <row r="29608" spans="1:7">
      <c r="A29608" s="65"/>
      <c r="B29608" s="65"/>
      <c r="C29608" s="65"/>
      <c r="D29608" s="65"/>
      <c r="E29608" s="65"/>
      <c r="F29608" s="65"/>
      <c r="G29608" s="145"/>
    </row>
    <row r="29609" spans="1:7">
      <c r="A29609" s="65"/>
      <c r="B29609" s="65"/>
      <c r="C29609" s="65"/>
      <c r="D29609" s="65"/>
      <c r="E29609" s="65"/>
      <c r="F29609" s="65"/>
      <c r="G29609" s="145"/>
    </row>
    <row r="29610" spans="1:7">
      <c r="A29610" s="65"/>
      <c r="B29610" s="65"/>
      <c r="C29610" s="65"/>
      <c r="D29610" s="65"/>
      <c r="E29610" s="65"/>
      <c r="F29610" s="65"/>
      <c r="G29610" s="145"/>
    </row>
    <row r="29611" spans="1:7">
      <c r="A29611" s="65"/>
      <c r="B29611" s="65"/>
      <c r="C29611" s="65"/>
      <c r="D29611" s="65"/>
      <c r="E29611" s="65"/>
      <c r="F29611" s="65"/>
      <c r="G29611" s="145"/>
    </row>
    <row r="29612" spans="1:7">
      <c r="A29612" s="65"/>
      <c r="B29612" s="65"/>
      <c r="C29612" s="65"/>
      <c r="D29612" s="65"/>
      <c r="E29612" s="65"/>
      <c r="F29612" s="65"/>
      <c r="G29612" s="145"/>
    </row>
    <row r="29613" spans="1:7">
      <c r="A29613" s="65"/>
      <c r="B29613" s="65"/>
      <c r="C29613" s="65"/>
      <c r="D29613" s="65"/>
      <c r="E29613" s="65"/>
      <c r="F29613" s="65"/>
      <c r="G29613" s="145"/>
    </row>
    <row r="29614" spans="1:7">
      <c r="A29614" s="65"/>
      <c r="B29614" s="65"/>
      <c r="C29614" s="65"/>
      <c r="D29614" s="65"/>
      <c r="E29614" s="65"/>
      <c r="F29614" s="65"/>
      <c r="G29614" s="145"/>
    </row>
    <row r="29615" spans="1:7">
      <c r="A29615" s="65"/>
      <c r="B29615" s="65"/>
      <c r="C29615" s="65"/>
      <c r="D29615" s="65"/>
      <c r="E29615" s="65"/>
      <c r="F29615" s="65"/>
      <c r="G29615" s="145"/>
    </row>
    <row r="29616" spans="1:7">
      <c r="A29616" s="65"/>
      <c r="B29616" s="65"/>
      <c r="C29616" s="65"/>
      <c r="D29616" s="65"/>
      <c r="E29616" s="65"/>
      <c r="F29616" s="65"/>
      <c r="G29616" s="145"/>
    </row>
    <row r="29617" spans="1:7">
      <c r="A29617" s="65"/>
      <c r="B29617" s="65"/>
      <c r="C29617" s="65"/>
      <c r="D29617" s="65"/>
      <c r="E29617" s="65"/>
      <c r="F29617" s="65"/>
      <c r="G29617" s="145"/>
    </row>
    <row r="29618" spans="1:7">
      <c r="A29618" s="65"/>
      <c r="B29618" s="65"/>
      <c r="C29618" s="65"/>
      <c r="D29618" s="65"/>
      <c r="E29618" s="65"/>
      <c r="F29618" s="65"/>
      <c r="G29618" s="145"/>
    </row>
    <row r="29619" spans="1:7">
      <c r="A29619" s="65"/>
      <c r="B29619" s="65"/>
      <c r="C29619" s="65"/>
      <c r="D29619" s="65"/>
      <c r="E29619" s="65"/>
      <c r="F29619" s="65"/>
      <c r="G29619" s="145"/>
    </row>
    <row r="29620" spans="1:7">
      <c r="A29620" s="65"/>
      <c r="B29620" s="65"/>
      <c r="C29620" s="65"/>
      <c r="D29620" s="65"/>
      <c r="E29620" s="65"/>
      <c r="F29620" s="65"/>
      <c r="G29620" s="145"/>
    </row>
    <row r="29621" spans="1:7">
      <c r="A29621" s="65"/>
      <c r="B29621" s="65"/>
      <c r="C29621" s="65"/>
      <c r="D29621" s="65"/>
      <c r="E29621" s="65"/>
      <c r="F29621" s="65"/>
      <c r="G29621" s="145"/>
    </row>
    <row r="29622" spans="1:7">
      <c r="A29622" s="65"/>
      <c r="B29622" s="65"/>
      <c r="C29622" s="65"/>
      <c r="D29622" s="65"/>
      <c r="E29622" s="65"/>
      <c r="F29622" s="65"/>
      <c r="G29622" s="145"/>
    </row>
    <row r="29623" spans="1:7">
      <c r="A29623" s="65"/>
      <c r="B29623" s="65"/>
      <c r="C29623" s="65"/>
      <c r="D29623" s="65"/>
      <c r="E29623" s="65"/>
      <c r="F29623" s="65"/>
      <c r="G29623" s="145"/>
    </row>
    <row r="29624" spans="1:7">
      <c r="A29624" s="65"/>
      <c r="B29624" s="65"/>
      <c r="C29624" s="65"/>
      <c r="D29624" s="65"/>
      <c r="E29624" s="65"/>
      <c r="F29624" s="65"/>
      <c r="G29624" s="145"/>
    </row>
    <row r="29625" spans="1:7">
      <c r="A29625" s="65"/>
      <c r="B29625" s="65"/>
      <c r="C29625" s="65"/>
      <c r="D29625" s="65"/>
      <c r="E29625" s="65"/>
      <c r="F29625" s="65"/>
      <c r="G29625" s="145"/>
    </row>
    <row r="29626" spans="1:7">
      <c r="A29626" s="65"/>
      <c r="B29626" s="65"/>
      <c r="C29626" s="65"/>
      <c r="D29626" s="65"/>
      <c r="E29626" s="65"/>
      <c r="F29626" s="65"/>
      <c r="G29626" s="145"/>
    </row>
    <row r="29627" spans="1:7">
      <c r="A29627" s="65"/>
      <c r="B29627" s="65"/>
      <c r="C29627" s="65"/>
      <c r="D29627" s="65"/>
      <c r="E29627" s="65"/>
      <c r="F29627" s="65"/>
      <c r="G29627" s="145"/>
    </row>
    <row r="29628" spans="1:7">
      <c r="A29628" s="65"/>
      <c r="B29628" s="65"/>
      <c r="C29628" s="65"/>
      <c r="D29628" s="65"/>
      <c r="E29628" s="65"/>
      <c r="F29628" s="65"/>
      <c r="G29628" s="145"/>
    </row>
    <row r="29629" spans="1:7">
      <c r="A29629" s="65"/>
      <c r="B29629" s="65"/>
      <c r="C29629" s="65"/>
      <c r="D29629" s="65"/>
      <c r="E29629" s="65"/>
      <c r="F29629" s="65"/>
      <c r="G29629" s="145"/>
    </row>
    <row r="29630" spans="1:7">
      <c r="A29630" s="65"/>
      <c r="B29630" s="65"/>
      <c r="C29630" s="65"/>
      <c r="D29630" s="65"/>
      <c r="E29630" s="65"/>
      <c r="F29630" s="65"/>
      <c r="G29630" s="145"/>
    </row>
    <row r="29631" spans="1:7">
      <c r="A29631" s="65"/>
      <c r="B29631" s="65"/>
      <c r="C29631" s="65"/>
      <c r="D29631" s="65"/>
      <c r="E29631" s="65"/>
      <c r="F29631" s="65"/>
      <c r="G29631" s="145"/>
    </row>
    <row r="29632" spans="1:7">
      <c r="A29632" s="65"/>
      <c r="B29632" s="65"/>
      <c r="C29632" s="65"/>
      <c r="D29632" s="65"/>
      <c r="E29632" s="65"/>
      <c r="F29632" s="65"/>
      <c r="G29632" s="145"/>
    </row>
    <row r="29633" spans="1:7">
      <c r="A29633" s="65"/>
      <c r="B29633" s="65"/>
      <c r="C29633" s="65"/>
      <c r="D29633" s="65"/>
      <c r="E29633" s="65"/>
      <c r="F29633" s="65"/>
      <c r="G29633" s="145"/>
    </row>
    <row r="29634" spans="1:7">
      <c r="A29634" s="65"/>
      <c r="B29634" s="65"/>
      <c r="C29634" s="65"/>
      <c r="D29634" s="65"/>
      <c r="E29634" s="65"/>
      <c r="F29634" s="65"/>
      <c r="G29634" s="145"/>
    </row>
    <row r="29635" spans="1:7">
      <c r="A29635" s="65"/>
      <c r="B29635" s="65"/>
      <c r="C29635" s="65"/>
      <c r="D29635" s="65"/>
      <c r="E29635" s="65"/>
      <c r="F29635" s="65"/>
      <c r="G29635" s="145"/>
    </row>
    <row r="29636" spans="1:7">
      <c r="A29636" s="65"/>
      <c r="B29636" s="65"/>
      <c r="C29636" s="65"/>
      <c r="D29636" s="65"/>
      <c r="E29636" s="65"/>
      <c r="F29636" s="65"/>
      <c r="G29636" s="145"/>
    </row>
    <row r="29637" spans="1:7">
      <c r="A29637" s="65"/>
      <c r="B29637" s="65"/>
      <c r="C29637" s="65"/>
      <c r="D29637" s="65"/>
      <c r="E29637" s="65"/>
      <c r="F29637" s="65"/>
      <c r="G29637" s="145"/>
    </row>
    <row r="29638" spans="1:7">
      <c r="A29638" s="65"/>
      <c r="B29638" s="65"/>
      <c r="C29638" s="65"/>
      <c r="D29638" s="65"/>
      <c r="E29638" s="65"/>
      <c r="F29638" s="65"/>
      <c r="G29638" s="145"/>
    </row>
    <row r="29639" spans="1:7">
      <c r="A29639" s="65"/>
      <c r="B29639" s="65"/>
      <c r="C29639" s="65"/>
      <c r="D29639" s="65"/>
      <c r="E29639" s="65"/>
      <c r="F29639" s="65"/>
      <c r="G29639" s="145"/>
    </row>
    <row r="29640" spans="1:7">
      <c r="A29640" s="65"/>
      <c r="B29640" s="65"/>
      <c r="C29640" s="65"/>
      <c r="D29640" s="65"/>
      <c r="E29640" s="65"/>
      <c r="F29640" s="65"/>
      <c r="G29640" s="145"/>
    </row>
    <row r="29641" spans="1:7">
      <c r="A29641" s="65"/>
      <c r="B29641" s="65"/>
      <c r="C29641" s="65"/>
      <c r="D29641" s="65"/>
      <c r="E29641" s="65"/>
      <c r="F29641" s="65"/>
      <c r="G29641" s="145"/>
    </row>
    <row r="29642" spans="1:7">
      <c r="A29642" s="65"/>
      <c r="B29642" s="65"/>
      <c r="C29642" s="65"/>
      <c r="D29642" s="65"/>
      <c r="E29642" s="65"/>
      <c r="F29642" s="65"/>
      <c r="G29642" s="145"/>
    </row>
    <row r="29643" spans="1:7">
      <c r="A29643" s="65"/>
      <c r="B29643" s="65"/>
      <c r="C29643" s="65"/>
      <c r="D29643" s="65"/>
      <c r="E29643" s="65"/>
      <c r="F29643" s="65"/>
      <c r="G29643" s="145"/>
    </row>
    <row r="29644" spans="1:7">
      <c r="A29644" s="65"/>
      <c r="B29644" s="65"/>
      <c r="C29644" s="65"/>
      <c r="D29644" s="65"/>
      <c r="E29644" s="65"/>
      <c r="F29644" s="65"/>
      <c r="G29644" s="145"/>
    </row>
    <row r="29645" spans="1:7">
      <c r="A29645" s="65"/>
      <c r="B29645" s="65"/>
      <c r="C29645" s="65"/>
      <c r="D29645" s="65"/>
      <c r="E29645" s="65"/>
      <c r="F29645" s="65"/>
      <c r="G29645" s="145"/>
    </row>
    <row r="29646" spans="1:7">
      <c r="A29646" s="65"/>
      <c r="B29646" s="65"/>
      <c r="C29646" s="65"/>
      <c r="D29646" s="65"/>
      <c r="E29646" s="65"/>
      <c r="F29646" s="65"/>
      <c r="G29646" s="145"/>
    </row>
    <row r="29647" spans="1:7">
      <c r="A29647" s="65"/>
      <c r="B29647" s="65"/>
      <c r="C29647" s="65"/>
      <c r="D29647" s="65"/>
      <c r="E29647" s="65"/>
      <c r="F29647" s="65"/>
      <c r="G29647" s="145"/>
    </row>
    <row r="29648" spans="1:7">
      <c r="A29648" s="65"/>
      <c r="B29648" s="65"/>
      <c r="C29648" s="65"/>
      <c r="D29648" s="65"/>
      <c r="E29648" s="65"/>
      <c r="F29648" s="65"/>
      <c r="G29648" s="145"/>
    </row>
    <row r="29649" spans="1:7">
      <c r="A29649" s="65"/>
      <c r="B29649" s="65"/>
      <c r="C29649" s="65"/>
      <c r="D29649" s="65"/>
      <c r="E29649" s="65"/>
      <c r="F29649" s="65"/>
      <c r="G29649" s="145"/>
    </row>
    <row r="29650" spans="1:7">
      <c r="A29650" s="65"/>
      <c r="B29650" s="65"/>
      <c r="C29650" s="65"/>
      <c r="D29650" s="65"/>
      <c r="E29650" s="65"/>
      <c r="F29650" s="65"/>
      <c r="G29650" s="145"/>
    </row>
    <row r="29651" spans="1:7">
      <c r="A29651" s="65"/>
      <c r="B29651" s="65"/>
      <c r="C29651" s="65"/>
      <c r="D29651" s="65"/>
      <c r="E29651" s="65"/>
      <c r="F29651" s="65"/>
      <c r="G29651" s="145"/>
    </row>
    <row r="29652" spans="1:7">
      <c r="A29652" s="65"/>
      <c r="B29652" s="65"/>
      <c r="C29652" s="65"/>
      <c r="D29652" s="65"/>
      <c r="E29652" s="65"/>
      <c r="F29652" s="65"/>
      <c r="G29652" s="145"/>
    </row>
    <row r="29653" spans="1:7">
      <c r="A29653" s="65"/>
      <c r="B29653" s="65"/>
      <c r="C29653" s="65"/>
      <c r="D29653" s="65"/>
      <c r="E29653" s="65"/>
      <c r="F29653" s="65"/>
      <c r="G29653" s="145"/>
    </row>
    <row r="29654" spans="1:7">
      <c r="A29654" s="65"/>
      <c r="B29654" s="65"/>
      <c r="C29654" s="65"/>
      <c r="D29654" s="65"/>
      <c r="E29654" s="65"/>
      <c r="F29654" s="65"/>
      <c r="G29654" s="145"/>
    </row>
    <row r="29655" spans="1:7">
      <c r="A29655" s="65"/>
      <c r="B29655" s="65"/>
      <c r="C29655" s="65"/>
      <c r="D29655" s="65"/>
      <c r="E29655" s="65"/>
      <c r="F29655" s="65"/>
      <c r="G29655" s="145"/>
    </row>
    <row r="29656" spans="1:7">
      <c r="A29656" s="65"/>
      <c r="B29656" s="65"/>
      <c r="C29656" s="65"/>
      <c r="D29656" s="65"/>
      <c r="E29656" s="65"/>
      <c r="F29656" s="65"/>
      <c r="G29656" s="145"/>
    </row>
    <row r="29657" spans="1:7">
      <c r="A29657" s="65"/>
      <c r="B29657" s="65"/>
      <c r="C29657" s="65"/>
      <c r="D29657" s="65"/>
      <c r="E29657" s="65"/>
      <c r="F29657" s="65"/>
      <c r="G29657" s="145"/>
    </row>
    <row r="29658" spans="1:7">
      <c r="A29658" s="65"/>
      <c r="B29658" s="65"/>
      <c r="C29658" s="65"/>
      <c r="D29658" s="65"/>
      <c r="E29658" s="65"/>
      <c r="F29658" s="65"/>
      <c r="G29658" s="145"/>
    </row>
    <row r="29659" spans="1:7">
      <c r="A29659" s="65"/>
      <c r="B29659" s="65"/>
      <c r="C29659" s="65"/>
      <c r="D29659" s="65"/>
      <c r="E29659" s="65"/>
      <c r="F29659" s="65"/>
      <c r="G29659" s="145"/>
    </row>
    <row r="29660" spans="1:7">
      <c r="A29660" s="65"/>
      <c r="B29660" s="65"/>
      <c r="C29660" s="65"/>
      <c r="D29660" s="65"/>
      <c r="E29660" s="65"/>
      <c r="F29660" s="65"/>
      <c r="G29660" s="145"/>
    </row>
    <row r="29661" spans="1:7">
      <c r="A29661" s="65"/>
      <c r="B29661" s="65"/>
      <c r="C29661" s="65"/>
      <c r="D29661" s="65"/>
      <c r="E29661" s="65"/>
      <c r="F29661" s="65"/>
      <c r="G29661" s="145"/>
    </row>
    <row r="29662" spans="1:7">
      <c r="A29662" s="65"/>
      <c r="B29662" s="65"/>
      <c r="C29662" s="65"/>
      <c r="D29662" s="65"/>
      <c r="E29662" s="65"/>
      <c r="F29662" s="65"/>
      <c r="G29662" s="145"/>
    </row>
    <row r="29663" spans="1:7">
      <c r="A29663" s="65"/>
      <c r="B29663" s="65"/>
      <c r="C29663" s="65"/>
      <c r="D29663" s="65"/>
      <c r="E29663" s="65"/>
      <c r="F29663" s="65"/>
      <c r="G29663" s="145"/>
    </row>
    <row r="29664" spans="1:7">
      <c r="A29664" s="65"/>
      <c r="B29664" s="65"/>
      <c r="C29664" s="65"/>
      <c r="D29664" s="65"/>
      <c r="E29664" s="65"/>
      <c r="F29664" s="65"/>
      <c r="G29664" s="145"/>
    </row>
    <row r="29665" spans="1:7">
      <c r="A29665" s="65"/>
      <c r="B29665" s="65"/>
      <c r="C29665" s="65"/>
      <c r="D29665" s="65"/>
      <c r="E29665" s="65"/>
      <c r="F29665" s="65"/>
      <c r="G29665" s="145"/>
    </row>
    <row r="29666" spans="1:7">
      <c r="A29666" s="65"/>
      <c r="B29666" s="65"/>
      <c r="C29666" s="65"/>
      <c r="D29666" s="65"/>
      <c r="E29666" s="65"/>
      <c r="F29666" s="65"/>
      <c r="G29666" s="145"/>
    </row>
    <row r="29667" spans="1:7">
      <c r="A29667" s="65"/>
      <c r="B29667" s="65"/>
      <c r="C29667" s="65"/>
      <c r="D29667" s="65"/>
      <c r="E29667" s="65"/>
      <c r="F29667" s="65"/>
      <c r="G29667" s="145"/>
    </row>
    <row r="29668" spans="1:7">
      <c r="A29668" s="65"/>
      <c r="B29668" s="65"/>
      <c r="C29668" s="65"/>
      <c r="D29668" s="65"/>
      <c r="E29668" s="65"/>
      <c r="F29668" s="65"/>
      <c r="G29668" s="145"/>
    </row>
    <row r="29669" spans="1:7">
      <c r="A29669" s="65"/>
      <c r="B29669" s="65"/>
      <c r="C29669" s="65"/>
      <c r="D29669" s="65"/>
      <c r="E29669" s="65"/>
      <c r="F29669" s="65"/>
      <c r="G29669" s="145"/>
    </row>
    <row r="29670" spans="1:7">
      <c r="A29670" s="65"/>
      <c r="B29670" s="65"/>
      <c r="C29670" s="65"/>
      <c r="D29670" s="65"/>
      <c r="E29670" s="65"/>
      <c r="F29670" s="65"/>
      <c r="G29670" s="145"/>
    </row>
    <row r="29671" spans="1:7">
      <c r="A29671" s="65"/>
      <c r="B29671" s="65"/>
      <c r="C29671" s="65"/>
      <c r="D29671" s="65"/>
      <c r="E29671" s="65"/>
      <c r="F29671" s="65"/>
      <c r="G29671" s="145"/>
    </row>
    <row r="29672" spans="1:7">
      <c r="A29672" s="65"/>
      <c r="B29672" s="65"/>
      <c r="C29672" s="65"/>
      <c r="D29672" s="65"/>
      <c r="E29672" s="65"/>
      <c r="F29672" s="65"/>
      <c r="G29672" s="145"/>
    </row>
    <row r="29673" spans="1:7">
      <c r="A29673" s="65"/>
      <c r="B29673" s="65"/>
      <c r="C29673" s="65"/>
      <c r="D29673" s="65"/>
      <c r="E29673" s="65"/>
      <c r="F29673" s="65"/>
      <c r="G29673" s="145"/>
    </row>
    <row r="29674" spans="1:7">
      <c r="A29674" s="65"/>
      <c r="B29674" s="65"/>
      <c r="C29674" s="65"/>
      <c r="D29674" s="65"/>
      <c r="E29674" s="65"/>
      <c r="F29674" s="65"/>
      <c r="G29674" s="145"/>
    </row>
    <row r="29675" spans="1:7">
      <c r="A29675" s="65"/>
      <c r="B29675" s="65"/>
      <c r="C29675" s="65"/>
      <c r="D29675" s="65"/>
      <c r="E29675" s="65"/>
      <c r="F29675" s="65"/>
      <c r="G29675" s="145"/>
    </row>
    <row r="29676" spans="1:7">
      <c r="A29676" s="65"/>
      <c r="B29676" s="65"/>
      <c r="C29676" s="65"/>
      <c r="D29676" s="65"/>
      <c r="E29676" s="65"/>
      <c r="F29676" s="65"/>
      <c r="G29676" s="145"/>
    </row>
    <row r="29677" spans="1:7">
      <c r="A29677" s="65"/>
      <c r="B29677" s="65"/>
      <c r="C29677" s="65"/>
      <c r="D29677" s="65"/>
      <c r="E29677" s="65"/>
      <c r="F29677" s="65"/>
      <c r="G29677" s="145"/>
    </row>
    <row r="29678" spans="1:7">
      <c r="A29678" s="65"/>
      <c r="B29678" s="65"/>
      <c r="C29678" s="65"/>
      <c r="D29678" s="65"/>
      <c r="E29678" s="65"/>
      <c r="F29678" s="65"/>
      <c r="G29678" s="145"/>
    </row>
    <row r="29679" spans="1:7">
      <c r="A29679" s="65"/>
      <c r="B29679" s="65"/>
      <c r="C29679" s="65"/>
      <c r="D29679" s="65"/>
      <c r="E29679" s="65"/>
      <c r="F29679" s="65"/>
      <c r="G29679" s="145"/>
    </row>
    <row r="29680" spans="1:7">
      <c r="A29680" s="65"/>
      <c r="B29680" s="65"/>
      <c r="C29680" s="65"/>
      <c r="D29680" s="65"/>
      <c r="E29680" s="65"/>
      <c r="F29680" s="65"/>
      <c r="G29680" s="145"/>
    </row>
    <row r="29681" spans="1:7">
      <c r="A29681" s="65"/>
      <c r="B29681" s="65"/>
      <c r="C29681" s="65"/>
      <c r="D29681" s="65"/>
      <c r="E29681" s="65"/>
      <c r="F29681" s="65"/>
      <c r="G29681" s="145"/>
    </row>
    <row r="29682" spans="1:7">
      <c r="A29682" s="65"/>
      <c r="B29682" s="65"/>
      <c r="C29682" s="65"/>
      <c r="D29682" s="65"/>
      <c r="E29682" s="65"/>
      <c r="F29682" s="65"/>
      <c r="G29682" s="145"/>
    </row>
    <row r="29683" spans="1:7">
      <c r="A29683" s="65"/>
      <c r="B29683" s="65"/>
      <c r="C29683" s="65"/>
      <c r="D29683" s="65"/>
      <c r="E29683" s="65"/>
      <c r="F29683" s="65"/>
      <c r="G29683" s="145"/>
    </row>
    <row r="29684" spans="1:7">
      <c r="A29684" s="65"/>
      <c r="B29684" s="65"/>
      <c r="C29684" s="65"/>
      <c r="D29684" s="65"/>
      <c r="E29684" s="65"/>
      <c r="F29684" s="65"/>
      <c r="G29684" s="145"/>
    </row>
    <row r="29685" spans="1:7">
      <c r="A29685" s="65"/>
      <c r="B29685" s="65"/>
      <c r="C29685" s="65"/>
      <c r="D29685" s="65"/>
      <c r="E29685" s="65"/>
      <c r="F29685" s="65"/>
      <c r="G29685" s="145"/>
    </row>
    <row r="29686" spans="1:7">
      <c r="A29686" s="65"/>
      <c r="B29686" s="65"/>
      <c r="C29686" s="65"/>
      <c r="D29686" s="65"/>
      <c r="E29686" s="65"/>
      <c r="F29686" s="65"/>
      <c r="G29686" s="145"/>
    </row>
    <row r="29687" spans="1:7">
      <c r="A29687" s="65"/>
      <c r="B29687" s="65"/>
      <c r="C29687" s="65"/>
      <c r="D29687" s="65"/>
      <c r="E29687" s="65"/>
      <c r="F29687" s="65"/>
      <c r="G29687" s="145"/>
    </row>
    <row r="29688" spans="1:7">
      <c r="A29688" s="65"/>
      <c r="B29688" s="65"/>
      <c r="C29688" s="65"/>
      <c r="D29688" s="65"/>
      <c r="E29688" s="65"/>
      <c r="F29688" s="65"/>
      <c r="G29688" s="145"/>
    </row>
    <row r="29689" spans="1:7">
      <c r="A29689" s="65"/>
      <c r="B29689" s="65"/>
      <c r="C29689" s="65"/>
      <c r="D29689" s="65"/>
      <c r="E29689" s="65"/>
      <c r="F29689" s="65"/>
      <c r="G29689" s="145"/>
    </row>
    <row r="29690" spans="1:7">
      <c r="A29690" s="65"/>
      <c r="B29690" s="65"/>
      <c r="C29690" s="65"/>
      <c r="D29690" s="65"/>
      <c r="E29690" s="65"/>
      <c r="F29690" s="65"/>
      <c r="G29690" s="145"/>
    </row>
    <row r="29691" spans="1:7">
      <c r="A29691" s="65"/>
      <c r="B29691" s="65"/>
      <c r="C29691" s="65"/>
      <c r="D29691" s="65"/>
      <c r="E29691" s="65"/>
      <c r="F29691" s="65"/>
      <c r="G29691" s="145"/>
    </row>
    <row r="29692" spans="1:7">
      <c r="A29692" s="65"/>
      <c r="B29692" s="65"/>
      <c r="C29692" s="65"/>
      <c r="D29692" s="65"/>
      <c r="E29692" s="65"/>
      <c r="F29692" s="65"/>
      <c r="G29692" s="145"/>
    </row>
    <row r="29693" spans="1:7">
      <c r="A29693" s="65"/>
      <c r="B29693" s="65"/>
      <c r="C29693" s="65"/>
      <c r="D29693" s="65"/>
      <c r="E29693" s="65"/>
      <c r="F29693" s="65"/>
      <c r="G29693" s="145"/>
    </row>
    <row r="29694" spans="1:7">
      <c r="A29694" s="65"/>
      <c r="B29694" s="65"/>
      <c r="C29694" s="65"/>
      <c r="D29694" s="65"/>
      <c r="E29694" s="65"/>
      <c r="F29694" s="65"/>
      <c r="G29694" s="145"/>
    </row>
    <row r="29695" spans="1:7">
      <c r="A29695" s="65"/>
      <c r="B29695" s="65"/>
      <c r="C29695" s="65"/>
      <c r="D29695" s="65"/>
      <c r="E29695" s="65"/>
      <c r="F29695" s="65"/>
      <c r="G29695" s="145"/>
    </row>
    <row r="29696" spans="1:7">
      <c r="A29696" s="65"/>
      <c r="B29696" s="65"/>
      <c r="C29696" s="65"/>
      <c r="D29696" s="65"/>
      <c r="E29696" s="65"/>
      <c r="F29696" s="65"/>
      <c r="G29696" s="145"/>
    </row>
    <row r="29697" spans="1:7">
      <c r="A29697" s="65"/>
      <c r="B29697" s="65"/>
      <c r="C29697" s="65"/>
      <c r="D29697" s="65"/>
      <c r="E29697" s="65"/>
      <c r="F29697" s="65"/>
      <c r="G29697" s="145"/>
    </row>
    <row r="29698" spans="1:7">
      <c r="A29698" s="65"/>
      <c r="B29698" s="65"/>
      <c r="C29698" s="65"/>
      <c r="D29698" s="65"/>
      <c r="E29698" s="65"/>
      <c r="F29698" s="65"/>
      <c r="G29698" s="145"/>
    </row>
    <row r="29699" spans="1:7">
      <c r="A29699" s="65"/>
      <c r="B29699" s="65"/>
      <c r="C29699" s="65"/>
      <c r="D29699" s="65"/>
      <c r="E29699" s="65"/>
      <c r="F29699" s="65"/>
      <c r="G29699" s="145"/>
    </row>
    <row r="29700" spans="1:7">
      <c r="A29700" s="65"/>
      <c r="B29700" s="65"/>
      <c r="C29700" s="65"/>
      <c r="D29700" s="65"/>
      <c r="E29700" s="65"/>
      <c r="F29700" s="65"/>
      <c r="G29700" s="145"/>
    </row>
    <row r="29701" spans="1:7">
      <c r="A29701" s="65"/>
      <c r="B29701" s="65"/>
      <c r="C29701" s="65"/>
      <c r="D29701" s="65"/>
      <c r="E29701" s="65"/>
      <c r="F29701" s="65"/>
      <c r="G29701" s="145"/>
    </row>
    <row r="29702" spans="1:7">
      <c r="A29702" s="65"/>
      <c r="B29702" s="65"/>
      <c r="C29702" s="65"/>
      <c r="D29702" s="65"/>
      <c r="E29702" s="65"/>
      <c r="F29702" s="65"/>
      <c r="G29702" s="145"/>
    </row>
    <row r="29703" spans="1:7">
      <c r="A29703" s="65"/>
      <c r="B29703" s="65"/>
      <c r="C29703" s="65"/>
      <c r="D29703" s="65"/>
      <c r="E29703" s="65"/>
      <c r="F29703" s="65"/>
      <c r="G29703" s="145"/>
    </row>
    <row r="29704" spans="1:7">
      <c r="A29704" s="65"/>
      <c r="B29704" s="65"/>
      <c r="C29704" s="65"/>
      <c r="D29704" s="65"/>
      <c r="E29704" s="65"/>
      <c r="F29704" s="65"/>
      <c r="G29704" s="145"/>
    </row>
    <row r="29705" spans="1:7">
      <c r="A29705" s="65"/>
      <c r="B29705" s="65"/>
      <c r="C29705" s="65"/>
      <c r="D29705" s="65"/>
      <c r="E29705" s="65"/>
      <c r="F29705" s="65"/>
      <c r="G29705" s="145"/>
    </row>
    <row r="29706" spans="1:7">
      <c r="A29706" s="65"/>
      <c r="B29706" s="65"/>
      <c r="C29706" s="65"/>
      <c r="D29706" s="65"/>
      <c r="E29706" s="65"/>
      <c r="F29706" s="65"/>
      <c r="G29706" s="145"/>
    </row>
    <row r="29707" spans="1:7">
      <c r="A29707" s="65"/>
      <c r="B29707" s="65"/>
      <c r="C29707" s="65"/>
      <c r="D29707" s="65"/>
      <c r="E29707" s="65"/>
      <c r="F29707" s="65"/>
      <c r="G29707" s="145"/>
    </row>
    <row r="29708" spans="1:7">
      <c r="A29708" s="65"/>
      <c r="B29708" s="65"/>
      <c r="C29708" s="65"/>
      <c r="D29708" s="65"/>
      <c r="E29708" s="65"/>
      <c r="F29708" s="65"/>
      <c r="G29708" s="145"/>
    </row>
    <row r="29709" spans="1:7">
      <c r="A29709" s="65"/>
      <c r="B29709" s="65"/>
      <c r="C29709" s="65"/>
      <c r="D29709" s="65"/>
      <c r="E29709" s="65"/>
      <c r="F29709" s="65"/>
      <c r="G29709" s="145"/>
    </row>
    <row r="29710" spans="1:7">
      <c r="A29710" s="65"/>
      <c r="B29710" s="65"/>
      <c r="C29710" s="65"/>
      <c r="D29710" s="65"/>
      <c r="E29710" s="65"/>
      <c r="F29710" s="65"/>
      <c r="G29710" s="145"/>
    </row>
    <row r="29711" spans="1:7">
      <c r="A29711" s="65"/>
      <c r="B29711" s="65"/>
      <c r="C29711" s="65"/>
      <c r="D29711" s="65"/>
      <c r="E29711" s="65"/>
      <c r="F29711" s="65"/>
      <c r="G29711" s="145"/>
    </row>
    <row r="29712" spans="1:7">
      <c r="A29712" s="65"/>
      <c r="B29712" s="65"/>
      <c r="C29712" s="65"/>
      <c r="D29712" s="65"/>
      <c r="E29712" s="65"/>
      <c r="F29712" s="65"/>
      <c r="G29712" s="145"/>
    </row>
    <row r="29713" spans="1:7">
      <c r="A29713" s="65"/>
      <c r="B29713" s="65"/>
      <c r="C29713" s="65"/>
      <c r="D29713" s="65"/>
      <c r="E29713" s="65"/>
      <c r="F29713" s="65"/>
      <c r="G29713" s="145"/>
    </row>
    <row r="29714" spans="1:7">
      <c r="A29714" s="65"/>
      <c r="B29714" s="65"/>
      <c r="C29714" s="65"/>
      <c r="D29714" s="65"/>
      <c r="E29714" s="65"/>
      <c r="F29714" s="65"/>
      <c r="G29714" s="145"/>
    </row>
    <row r="29715" spans="1:7">
      <c r="A29715" s="65"/>
      <c r="B29715" s="65"/>
      <c r="C29715" s="65"/>
      <c r="D29715" s="65"/>
      <c r="E29715" s="65"/>
      <c r="F29715" s="65"/>
      <c r="G29715" s="145"/>
    </row>
    <row r="29716" spans="1:7">
      <c r="A29716" s="65"/>
      <c r="B29716" s="65"/>
      <c r="C29716" s="65"/>
      <c r="D29716" s="65"/>
      <c r="E29716" s="65"/>
      <c r="F29716" s="65"/>
      <c r="G29716" s="145"/>
    </row>
    <row r="29717" spans="1:7">
      <c r="A29717" s="65"/>
      <c r="B29717" s="65"/>
      <c r="C29717" s="65"/>
      <c r="D29717" s="65"/>
      <c r="E29717" s="65"/>
      <c r="F29717" s="65"/>
      <c r="G29717" s="145"/>
    </row>
    <row r="29718" spans="1:7">
      <c r="A29718" s="65"/>
      <c r="B29718" s="65"/>
      <c r="C29718" s="65"/>
      <c r="D29718" s="65"/>
      <c r="E29718" s="65"/>
      <c r="F29718" s="65"/>
      <c r="G29718" s="145"/>
    </row>
    <row r="29719" spans="1:7">
      <c r="A29719" s="65"/>
      <c r="B29719" s="65"/>
      <c r="C29719" s="65"/>
      <c r="D29719" s="65"/>
      <c r="E29719" s="65"/>
      <c r="F29719" s="65"/>
      <c r="G29719" s="145"/>
    </row>
    <row r="29720" spans="1:7">
      <c r="A29720" s="65"/>
      <c r="B29720" s="65"/>
      <c r="C29720" s="65"/>
      <c r="D29720" s="65"/>
      <c r="E29720" s="65"/>
      <c r="F29720" s="65"/>
      <c r="G29720" s="145"/>
    </row>
    <row r="29721" spans="1:7">
      <c r="A29721" s="65"/>
      <c r="B29721" s="65"/>
      <c r="C29721" s="65"/>
      <c r="D29721" s="65"/>
      <c r="E29721" s="65"/>
      <c r="F29721" s="65"/>
      <c r="G29721" s="145"/>
    </row>
    <row r="29722" spans="1:7">
      <c r="A29722" s="65"/>
      <c r="B29722" s="65"/>
      <c r="C29722" s="65"/>
      <c r="D29722" s="65"/>
      <c r="E29722" s="65"/>
      <c r="F29722" s="65"/>
      <c r="G29722" s="145"/>
    </row>
    <row r="29723" spans="1:7">
      <c r="A29723" s="65"/>
      <c r="B29723" s="65"/>
      <c r="C29723" s="65"/>
      <c r="D29723" s="65"/>
      <c r="E29723" s="65"/>
      <c r="F29723" s="65"/>
      <c r="G29723" s="145"/>
    </row>
    <row r="29724" spans="1:7">
      <c r="A29724" s="65"/>
      <c r="B29724" s="65"/>
      <c r="C29724" s="65"/>
      <c r="D29724" s="65"/>
      <c r="E29724" s="65"/>
      <c r="F29724" s="65"/>
      <c r="G29724" s="145"/>
    </row>
    <row r="29725" spans="1:7">
      <c r="A29725" s="65"/>
      <c r="B29725" s="65"/>
      <c r="C29725" s="65"/>
      <c r="D29725" s="65"/>
      <c r="E29725" s="65"/>
      <c r="F29725" s="65"/>
      <c r="G29725" s="145"/>
    </row>
    <row r="29726" spans="1:7">
      <c r="A29726" s="65"/>
      <c r="B29726" s="65"/>
      <c r="C29726" s="65"/>
      <c r="D29726" s="65"/>
      <c r="E29726" s="65"/>
      <c r="F29726" s="65"/>
      <c r="G29726" s="145"/>
    </row>
    <row r="29727" spans="1:7">
      <c r="A29727" s="65"/>
      <c r="B29727" s="65"/>
      <c r="C29727" s="65"/>
      <c r="D29727" s="65"/>
      <c r="E29727" s="65"/>
      <c r="F29727" s="65"/>
      <c r="G29727" s="145"/>
    </row>
    <row r="29728" spans="1:7">
      <c r="A29728" s="65"/>
      <c r="B29728" s="65"/>
      <c r="C29728" s="65"/>
      <c r="D29728" s="65"/>
      <c r="E29728" s="65"/>
      <c r="F29728" s="65"/>
      <c r="G29728" s="145"/>
    </row>
    <row r="29729" spans="1:7">
      <c r="A29729" s="65"/>
      <c r="B29729" s="65"/>
      <c r="C29729" s="65"/>
      <c r="D29729" s="65"/>
      <c r="E29729" s="65"/>
      <c r="F29729" s="65"/>
      <c r="G29729" s="145"/>
    </row>
    <row r="29730" spans="1:7">
      <c r="A29730" s="65"/>
      <c r="B29730" s="65"/>
      <c r="C29730" s="65"/>
      <c r="D29730" s="65"/>
      <c r="E29730" s="65"/>
      <c r="F29730" s="65"/>
      <c r="G29730" s="145"/>
    </row>
    <row r="29731" spans="1:7">
      <c r="A29731" s="65"/>
      <c r="B29731" s="65"/>
      <c r="C29731" s="65"/>
      <c r="D29731" s="65"/>
      <c r="E29731" s="65"/>
      <c r="F29731" s="65"/>
      <c r="G29731" s="145"/>
    </row>
    <row r="29732" spans="1:7">
      <c r="A29732" s="65"/>
      <c r="B29732" s="65"/>
      <c r="C29732" s="65"/>
      <c r="D29732" s="65"/>
      <c r="E29732" s="65"/>
      <c r="F29732" s="65"/>
      <c r="G29732" s="145"/>
    </row>
    <row r="29733" spans="1:7">
      <c r="A29733" s="65"/>
      <c r="B29733" s="65"/>
      <c r="C29733" s="65"/>
      <c r="D29733" s="65"/>
      <c r="E29733" s="65"/>
      <c r="F29733" s="65"/>
      <c r="G29733" s="145"/>
    </row>
    <row r="29734" spans="1:7">
      <c r="A29734" s="65"/>
      <c r="B29734" s="65"/>
      <c r="C29734" s="65"/>
      <c r="D29734" s="65"/>
      <c r="E29734" s="65"/>
      <c r="F29734" s="65"/>
      <c r="G29734" s="145"/>
    </row>
    <row r="29735" spans="1:7">
      <c r="A29735" s="65"/>
      <c r="B29735" s="65"/>
      <c r="C29735" s="65"/>
      <c r="D29735" s="65"/>
      <c r="E29735" s="65"/>
      <c r="F29735" s="65"/>
      <c r="G29735" s="145"/>
    </row>
    <row r="29736" spans="1:7">
      <c r="A29736" s="65"/>
      <c r="B29736" s="65"/>
      <c r="C29736" s="65"/>
      <c r="D29736" s="65"/>
      <c r="E29736" s="65"/>
      <c r="F29736" s="65"/>
      <c r="G29736" s="145"/>
    </row>
    <row r="29737" spans="1:7">
      <c r="A29737" s="65"/>
      <c r="B29737" s="65"/>
      <c r="C29737" s="65"/>
      <c r="D29737" s="65"/>
      <c r="E29737" s="65"/>
      <c r="F29737" s="65"/>
      <c r="G29737" s="145"/>
    </row>
    <row r="29738" spans="1:7">
      <c r="A29738" s="65"/>
      <c r="B29738" s="65"/>
      <c r="C29738" s="65"/>
      <c r="D29738" s="65"/>
      <c r="E29738" s="65"/>
      <c r="F29738" s="65"/>
      <c r="G29738" s="145"/>
    </row>
    <row r="29739" spans="1:7">
      <c r="A29739" s="65"/>
      <c r="B29739" s="65"/>
      <c r="C29739" s="65"/>
      <c r="D29739" s="65"/>
      <c r="E29739" s="65"/>
      <c r="F29739" s="65"/>
      <c r="G29739" s="145"/>
    </row>
    <row r="29740" spans="1:7">
      <c r="A29740" s="65"/>
      <c r="B29740" s="65"/>
      <c r="C29740" s="65"/>
      <c r="D29740" s="65"/>
      <c r="E29740" s="65"/>
      <c r="F29740" s="65"/>
      <c r="G29740" s="145"/>
    </row>
    <row r="29741" spans="1:7">
      <c r="A29741" s="65"/>
      <c r="B29741" s="65"/>
      <c r="C29741" s="65"/>
      <c r="D29741" s="65"/>
      <c r="E29741" s="65"/>
      <c r="F29741" s="65"/>
      <c r="G29741" s="145"/>
    </row>
    <row r="29742" spans="1:7">
      <c r="A29742" s="65"/>
      <c r="B29742" s="65"/>
      <c r="C29742" s="65"/>
      <c r="D29742" s="65"/>
      <c r="E29742" s="65"/>
      <c r="F29742" s="65"/>
      <c r="G29742" s="145"/>
    </row>
    <row r="29743" spans="1:7">
      <c r="A29743" s="65"/>
      <c r="B29743" s="65"/>
      <c r="C29743" s="65"/>
      <c r="D29743" s="65"/>
      <c r="E29743" s="65"/>
      <c r="F29743" s="65"/>
      <c r="G29743" s="145"/>
    </row>
    <row r="29744" spans="1:7">
      <c r="A29744" s="65"/>
      <c r="B29744" s="65"/>
      <c r="C29744" s="65"/>
      <c r="D29744" s="65"/>
      <c r="E29744" s="65"/>
      <c r="F29744" s="65"/>
      <c r="G29744" s="145"/>
    </row>
    <row r="29745" spans="1:7">
      <c r="A29745" s="65"/>
      <c r="B29745" s="65"/>
      <c r="C29745" s="65"/>
      <c r="D29745" s="65"/>
      <c r="E29745" s="65"/>
      <c r="F29745" s="65"/>
      <c r="G29745" s="145"/>
    </row>
    <row r="29746" spans="1:7">
      <c r="A29746" s="65"/>
      <c r="B29746" s="65"/>
      <c r="C29746" s="65"/>
      <c r="D29746" s="65"/>
      <c r="E29746" s="65"/>
      <c r="F29746" s="65"/>
      <c r="G29746" s="145"/>
    </row>
    <row r="29747" spans="1:7">
      <c r="A29747" s="65"/>
      <c r="B29747" s="65"/>
      <c r="C29747" s="65"/>
      <c r="D29747" s="65"/>
      <c r="E29747" s="65"/>
      <c r="F29747" s="65"/>
      <c r="G29747" s="145"/>
    </row>
    <row r="29748" spans="1:7">
      <c r="A29748" s="65"/>
      <c r="B29748" s="65"/>
      <c r="C29748" s="65"/>
      <c r="D29748" s="65"/>
      <c r="E29748" s="65"/>
      <c r="F29748" s="65"/>
      <c r="G29748" s="145"/>
    </row>
    <row r="29749" spans="1:7">
      <c r="A29749" s="65"/>
      <c r="B29749" s="65"/>
      <c r="C29749" s="65"/>
      <c r="D29749" s="65"/>
      <c r="E29749" s="65"/>
      <c r="F29749" s="65"/>
      <c r="G29749" s="145"/>
    </row>
    <row r="29750" spans="1:7">
      <c r="A29750" s="65"/>
      <c r="B29750" s="65"/>
      <c r="C29750" s="65"/>
      <c r="D29750" s="65"/>
      <c r="E29750" s="65"/>
      <c r="F29750" s="65"/>
      <c r="G29750" s="145"/>
    </row>
    <row r="29751" spans="1:7">
      <c r="A29751" s="65"/>
      <c r="B29751" s="65"/>
      <c r="C29751" s="65"/>
      <c r="D29751" s="65"/>
      <c r="E29751" s="65"/>
      <c r="F29751" s="65"/>
      <c r="G29751" s="145"/>
    </row>
    <row r="29752" spans="1:7">
      <c r="A29752" s="65"/>
      <c r="B29752" s="65"/>
      <c r="C29752" s="65"/>
      <c r="D29752" s="65"/>
      <c r="E29752" s="65"/>
      <c r="F29752" s="65"/>
      <c r="G29752" s="145"/>
    </row>
    <row r="29753" spans="1:7">
      <c r="A29753" s="65"/>
      <c r="B29753" s="65"/>
      <c r="C29753" s="65"/>
      <c r="D29753" s="65"/>
      <c r="E29753" s="65"/>
      <c r="F29753" s="65"/>
      <c r="G29753" s="145"/>
    </row>
    <row r="29754" spans="1:7">
      <c r="A29754" s="65"/>
      <c r="B29754" s="65"/>
      <c r="C29754" s="65"/>
      <c r="D29754" s="65"/>
      <c r="E29754" s="65"/>
      <c r="F29754" s="65"/>
      <c r="G29754" s="145"/>
    </row>
    <row r="29755" spans="1:7">
      <c r="A29755" s="65"/>
      <c r="B29755" s="65"/>
      <c r="C29755" s="65"/>
      <c r="D29755" s="65"/>
      <c r="E29755" s="65"/>
      <c r="F29755" s="65"/>
      <c r="G29755" s="145"/>
    </row>
    <row r="29756" spans="1:7">
      <c r="A29756" s="65"/>
      <c r="B29756" s="65"/>
      <c r="C29756" s="65"/>
      <c r="D29756" s="65"/>
      <c r="E29756" s="65"/>
      <c r="F29756" s="65"/>
      <c r="G29756" s="145"/>
    </row>
    <row r="29757" spans="1:7">
      <c r="A29757" s="65"/>
      <c r="B29757" s="65"/>
      <c r="C29757" s="65"/>
      <c r="D29757" s="65"/>
      <c r="E29757" s="65"/>
      <c r="F29757" s="65"/>
      <c r="G29757" s="145"/>
    </row>
    <row r="29758" spans="1:7">
      <c r="A29758" s="65"/>
      <c r="B29758" s="65"/>
      <c r="C29758" s="65"/>
      <c r="D29758" s="65"/>
      <c r="E29758" s="65"/>
      <c r="F29758" s="65"/>
      <c r="G29758" s="145"/>
    </row>
    <row r="29759" spans="1:7">
      <c r="A29759" s="65"/>
      <c r="B29759" s="65"/>
      <c r="C29759" s="65"/>
      <c r="D29759" s="65"/>
      <c r="E29759" s="65"/>
      <c r="F29759" s="65"/>
      <c r="G29759" s="145"/>
    </row>
    <row r="29760" spans="1:7">
      <c r="A29760" s="65"/>
      <c r="B29760" s="65"/>
      <c r="C29760" s="65"/>
      <c r="D29760" s="65"/>
      <c r="E29760" s="65"/>
      <c r="F29760" s="65"/>
      <c r="G29760" s="145"/>
    </row>
    <row r="29761" spans="1:7">
      <c r="A29761" s="65"/>
      <c r="B29761" s="65"/>
      <c r="C29761" s="65"/>
      <c r="D29761" s="65"/>
      <c r="E29761" s="65"/>
      <c r="F29761" s="65"/>
      <c r="G29761" s="145"/>
    </row>
    <row r="29762" spans="1:7">
      <c r="A29762" s="65"/>
      <c r="B29762" s="65"/>
      <c r="C29762" s="65"/>
      <c r="D29762" s="65"/>
      <c r="E29762" s="65"/>
      <c r="F29762" s="65"/>
      <c r="G29762" s="145"/>
    </row>
    <row r="29763" spans="1:7">
      <c r="A29763" s="65"/>
      <c r="B29763" s="65"/>
      <c r="C29763" s="65"/>
      <c r="D29763" s="65"/>
      <c r="E29763" s="65"/>
      <c r="F29763" s="65"/>
      <c r="G29763" s="145"/>
    </row>
    <row r="29764" spans="1:7">
      <c r="A29764" s="65"/>
      <c r="B29764" s="65"/>
      <c r="C29764" s="65"/>
      <c r="D29764" s="65"/>
      <c r="E29764" s="65"/>
      <c r="F29764" s="65"/>
      <c r="G29764" s="145"/>
    </row>
    <row r="29765" spans="1:7">
      <c r="A29765" s="65"/>
      <c r="B29765" s="65"/>
      <c r="C29765" s="65"/>
      <c r="D29765" s="65"/>
      <c r="E29765" s="65"/>
      <c r="F29765" s="65"/>
      <c r="G29765" s="145"/>
    </row>
    <row r="29766" spans="1:7">
      <c r="A29766" s="65"/>
      <c r="B29766" s="65"/>
      <c r="C29766" s="65"/>
      <c r="D29766" s="65"/>
      <c r="E29766" s="65"/>
      <c r="F29766" s="65"/>
      <c r="G29766" s="145"/>
    </row>
    <row r="29767" spans="1:7">
      <c r="A29767" s="65"/>
      <c r="B29767" s="65"/>
      <c r="C29767" s="65"/>
      <c r="D29767" s="65"/>
      <c r="E29767" s="65"/>
      <c r="F29767" s="65"/>
      <c r="G29767" s="145"/>
    </row>
    <row r="29768" spans="1:7">
      <c r="A29768" s="65"/>
      <c r="B29768" s="65"/>
      <c r="C29768" s="65"/>
      <c r="D29768" s="65"/>
      <c r="E29768" s="65"/>
      <c r="F29768" s="65"/>
      <c r="G29768" s="145"/>
    </row>
    <row r="29769" spans="1:7">
      <c r="A29769" s="65"/>
      <c r="B29769" s="65"/>
      <c r="C29769" s="65"/>
      <c r="D29769" s="65"/>
      <c r="E29769" s="65"/>
      <c r="F29769" s="65"/>
      <c r="G29769" s="145"/>
    </row>
    <row r="29770" spans="1:7">
      <c r="A29770" s="65"/>
      <c r="B29770" s="65"/>
      <c r="C29770" s="65"/>
      <c r="D29770" s="65"/>
      <c r="E29770" s="65"/>
      <c r="F29770" s="65"/>
      <c r="G29770" s="145"/>
    </row>
    <row r="29771" spans="1:7">
      <c r="A29771" s="65"/>
      <c r="B29771" s="65"/>
      <c r="C29771" s="65"/>
      <c r="D29771" s="65"/>
      <c r="E29771" s="65"/>
      <c r="F29771" s="65"/>
      <c r="G29771" s="145"/>
    </row>
    <row r="29772" spans="1:7">
      <c r="A29772" s="65"/>
      <c r="B29772" s="65"/>
      <c r="C29772" s="65"/>
      <c r="D29772" s="65"/>
      <c r="E29772" s="65"/>
      <c r="F29772" s="65"/>
      <c r="G29772" s="145"/>
    </row>
    <row r="29773" spans="1:7">
      <c r="A29773" s="65"/>
      <c r="B29773" s="65"/>
      <c r="C29773" s="65"/>
      <c r="D29773" s="65"/>
      <c r="E29773" s="65"/>
      <c r="F29773" s="65"/>
      <c r="G29773" s="145"/>
    </row>
    <row r="29774" spans="1:7">
      <c r="A29774" s="65"/>
      <c r="B29774" s="65"/>
      <c r="C29774" s="65"/>
      <c r="D29774" s="65"/>
      <c r="E29774" s="65"/>
      <c r="F29774" s="65"/>
      <c r="G29774" s="145"/>
    </row>
    <row r="29775" spans="1:7">
      <c r="A29775" s="65"/>
      <c r="B29775" s="65"/>
      <c r="C29775" s="65"/>
      <c r="D29775" s="65"/>
      <c r="E29775" s="65"/>
      <c r="F29775" s="65"/>
      <c r="G29775" s="145"/>
    </row>
    <row r="29776" spans="1:7">
      <c r="A29776" s="65"/>
      <c r="B29776" s="65"/>
      <c r="C29776" s="65"/>
      <c r="D29776" s="65"/>
      <c r="E29776" s="65"/>
      <c r="F29776" s="65"/>
      <c r="G29776" s="145"/>
    </row>
    <row r="29777" spans="1:7">
      <c r="A29777" s="65"/>
      <c r="B29777" s="65"/>
      <c r="C29777" s="65"/>
      <c r="D29777" s="65"/>
      <c r="E29777" s="65"/>
      <c r="F29777" s="65"/>
      <c r="G29777" s="145"/>
    </row>
    <row r="29778" spans="1:7">
      <c r="A29778" s="65"/>
      <c r="B29778" s="65"/>
      <c r="C29778" s="65"/>
      <c r="D29778" s="65"/>
      <c r="E29778" s="65"/>
      <c r="F29778" s="65"/>
      <c r="G29778" s="145"/>
    </row>
    <row r="29779" spans="1:7">
      <c r="A29779" s="65"/>
      <c r="B29779" s="65"/>
      <c r="C29779" s="65"/>
      <c r="D29779" s="65"/>
      <c r="E29779" s="65"/>
      <c r="F29779" s="65"/>
      <c r="G29779" s="145"/>
    </row>
    <row r="29780" spans="1:7">
      <c r="A29780" s="65"/>
      <c r="B29780" s="65"/>
      <c r="C29780" s="65"/>
      <c r="D29780" s="65"/>
      <c r="E29780" s="65"/>
      <c r="F29780" s="65"/>
      <c r="G29780" s="145"/>
    </row>
    <row r="29781" spans="1:7">
      <c r="A29781" s="65"/>
      <c r="B29781" s="65"/>
      <c r="C29781" s="65"/>
      <c r="D29781" s="65"/>
      <c r="E29781" s="65"/>
      <c r="F29781" s="65"/>
      <c r="G29781" s="145"/>
    </row>
    <row r="29782" spans="1:7">
      <c r="A29782" s="65"/>
      <c r="B29782" s="65"/>
      <c r="C29782" s="65"/>
      <c r="D29782" s="65"/>
      <c r="E29782" s="65"/>
      <c r="F29782" s="65"/>
      <c r="G29782" s="145"/>
    </row>
    <row r="29783" spans="1:7">
      <c r="A29783" s="65"/>
      <c r="B29783" s="65"/>
      <c r="C29783" s="65"/>
      <c r="D29783" s="65"/>
      <c r="E29783" s="65"/>
      <c r="F29783" s="65"/>
      <c r="G29783" s="145"/>
    </row>
    <row r="29784" spans="1:7">
      <c r="A29784" s="65"/>
      <c r="B29784" s="65"/>
      <c r="C29784" s="65"/>
      <c r="D29784" s="65"/>
      <c r="E29784" s="65"/>
      <c r="F29784" s="65"/>
      <c r="G29784" s="145"/>
    </row>
    <row r="29785" spans="1:7">
      <c r="A29785" s="65"/>
      <c r="B29785" s="65"/>
      <c r="C29785" s="65"/>
      <c r="D29785" s="65"/>
      <c r="E29785" s="65"/>
      <c r="F29785" s="65"/>
      <c r="G29785" s="145"/>
    </row>
    <row r="29786" spans="1:7">
      <c r="A29786" s="65"/>
      <c r="B29786" s="65"/>
      <c r="C29786" s="65"/>
      <c r="D29786" s="65"/>
      <c r="E29786" s="65"/>
      <c r="F29786" s="65"/>
      <c r="G29786" s="145"/>
    </row>
    <row r="29787" spans="1:7">
      <c r="A29787" s="65"/>
      <c r="B29787" s="65"/>
      <c r="C29787" s="65"/>
      <c r="D29787" s="65"/>
      <c r="E29787" s="65"/>
      <c r="F29787" s="65"/>
      <c r="G29787" s="145"/>
    </row>
    <row r="29788" spans="1:7">
      <c r="A29788" s="65"/>
      <c r="B29788" s="65"/>
      <c r="C29788" s="65"/>
      <c r="D29788" s="65"/>
      <c r="E29788" s="65"/>
      <c r="F29788" s="65"/>
      <c r="G29788" s="145"/>
    </row>
    <row r="29789" spans="1:7">
      <c r="A29789" s="65"/>
      <c r="B29789" s="65"/>
      <c r="C29789" s="65"/>
      <c r="D29789" s="65"/>
      <c r="E29789" s="65"/>
      <c r="F29789" s="65"/>
      <c r="G29789" s="145"/>
    </row>
    <row r="29790" spans="1:7">
      <c r="A29790" s="65"/>
      <c r="B29790" s="65"/>
      <c r="C29790" s="65"/>
      <c r="D29790" s="65"/>
      <c r="E29790" s="65"/>
      <c r="F29790" s="65"/>
      <c r="G29790" s="145"/>
    </row>
    <row r="29791" spans="1:7">
      <c r="A29791" s="65"/>
      <c r="B29791" s="65"/>
      <c r="C29791" s="65"/>
      <c r="D29791" s="65"/>
      <c r="E29791" s="65"/>
      <c r="F29791" s="65"/>
      <c r="G29791" s="145"/>
    </row>
    <row r="29792" spans="1:7">
      <c r="A29792" s="65"/>
      <c r="B29792" s="65"/>
      <c r="C29792" s="65"/>
      <c r="D29792" s="65"/>
      <c r="E29792" s="65"/>
      <c r="F29792" s="65"/>
      <c r="G29792" s="145"/>
    </row>
    <row r="29793" spans="1:7">
      <c r="A29793" s="65"/>
      <c r="B29793" s="65"/>
      <c r="C29793" s="65"/>
      <c r="D29793" s="65"/>
      <c r="E29793" s="65"/>
      <c r="F29793" s="65"/>
      <c r="G29793" s="145"/>
    </row>
    <row r="29794" spans="1:7">
      <c r="A29794" s="65"/>
      <c r="B29794" s="65"/>
      <c r="C29794" s="65"/>
      <c r="D29794" s="65"/>
      <c r="E29794" s="65"/>
      <c r="F29794" s="65"/>
      <c r="G29794" s="145"/>
    </row>
    <row r="29795" spans="1:7">
      <c r="A29795" s="65"/>
      <c r="B29795" s="65"/>
      <c r="C29795" s="65"/>
      <c r="D29795" s="65"/>
      <c r="E29795" s="65"/>
      <c r="F29795" s="65"/>
      <c r="G29795" s="145"/>
    </row>
    <row r="29796" spans="1:7">
      <c r="A29796" s="65"/>
      <c r="B29796" s="65"/>
      <c r="C29796" s="65"/>
      <c r="D29796" s="65"/>
      <c r="E29796" s="65"/>
      <c r="F29796" s="65"/>
      <c r="G29796" s="145"/>
    </row>
    <row r="29797" spans="1:7">
      <c r="A29797" s="65"/>
      <c r="B29797" s="65"/>
      <c r="C29797" s="65"/>
      <c r="D29797" s="65"/>
      <c r="E29797" s="65"/>
      <c r="F29797" s="65"/>
      <c r="G29797" s="145"/>
    </row>
    <row r="29798" spans="1:7">
      <c r="A29798" s="65"/>
      <c r="B29798" s="65"/>
      <c r="C29798" s="65"/>
      <c r="D29798" s="65"/>
      <c r="E29798" s="65"/>
      <c r="F29798" s="65"/>
      <c r="G29798" s="145"/>
    </row>
    <row r="29799" spans="1:7">
      <c r="A29799" s="65"/>
      <c r="B29799" s="65"/>
      <c r="C29799" s="65"/>
      <c r="D29799" s="65"/>
      <c r="E29799" s="65"/>
      <c r="F29799" s="65"/>
      <c r="G29799" s="145"/>
    </row>
    <row r="29800" spans="1:7">
      <c r="A29800" s="65"/>
      <c r="B29800" s="65"/>
      <c r="C29800" s="65"/>
      <c r="D29800" s="65"/>
      <c r="E29800" s="65"/>
      <c r="F29800" s="65"/>
      <c r="G29800" s="145"/>
    </row>
    <row r="29801" spans="1:7">
      <c r="A29801" s="65"/>
      <c r="B29801" s="65"/>
      <c r="C29801" s="65"/>
      <c r="D29801" s="65"/>
      <c r="E29801" s="65"/>
      <c r="F29801" s="65"/>
      <c r="G29801" s="145"/>
    </row>
    <row r="29802" spans="1:7">
      <c r="A29802" s="65"/>
      <c r="B29802" s="65"/>
      <c r="C29802" s="65"/>
      <c r="D29802" s="65"/>
      <c r="E29802" s="65"/>
      <c r="F29802" s="65"/>
      <c r="G29802" s="145"/>
    </row>
    <row r="29803" spans="1:7">
      <c r="A29803" s="65"/>
      <c r="B29803" s="65"/>
      <c r="C29803" s="65"/>
      <c r="D29803" s="65"/>
      <c r="E29803" s="65"/>
      <c r="F29803" s="65"/>
      <c r="G29803" s="145"/>
    </row>
    <row r="29804" spans="1:7">
      <c r="A29804" s="65"/>
      <c r="B29804" s="65"/>
      <c r="C29804" s="65"/>
      <c r="D29804" s="65"/>
      <c r="E29804" s="65"/>
      <c r="F29804" s="65"/>
      <c r="G29804" s="145"/>
    </row>
    <row r="29805" spans="1:7">
      <c r="A29805" s="65"/>
      <c r="B29805" s="65"/>
      <c r="C29805" s="65"/>
      <c r="D29805" s="65"/>
      <c r="E29805" s="65"/>
      <c r="F29805" s="65"/>
      <c r="G29805" s="145"/>
    </row>
    <row r="29806" spans="1:7">
      <c r="A29806" s="65"/>
      <c r="B29806" s="65"/>
      <c r="C29806" s="65"/>
      <c r="D29806" s="65"/>
      <c r="E29806" s="65"/>
      <c r="F29806" s="65"/>
      <c r="G29806" s="145"/>
    </row>
    <row r="29807" spans="1:7">
      <c r="A29807" s="65"/>
      <c r="B29807" s="65"/>
      <c r="C29807" s="65"/>
      <c r="D29807" s="65"/>
      <c r="E29807" s="65"/>
      <c r="F29807" s="65"/>
      <c r="G29807" s="145"/>
    </row>
    <row r="29808" spans="1:7">
      <c r="A29808" s="65"/>
      <c r="B29808" s="65"/>
      <c r="C29808" s="65"/>
      <c r="D29808" s="65"/>
      <c r="E29808" s="65"/>
      <c r="F29808" s="65"/>
      <c r="G29808" s="145"/>
    </row>
    <row r="29809" spans="1:7">
      <c r="A29809" s="65"/>
      <c r="B29809" s="65"/>
      <c r="C29809" s="65"/>
      <c r="D29809" s="65"/>
      <c r="E29809" s="65"/>
      <c r="F29809" s="65"/>
      <c r="G29809" s="145"/>
    </row>
    <row r="29810" spans="1:7">
      <c r="A29810" s="65"/>
      <c r="B29810" s="65"/>
      <c r="C29810" s="65"/>
      <c r="D29810" s="65"/>
      <c r="E29810" s="65"/>
      <c r="F29810" s="65"/>
      <c r="G29810" s="145"/>
    </row>
    <row r="29811" spans="1:7">
      <c r="A29811" s="65"/>
      <c r="B29811" s="65"/>
      <c r="C29811" s="65"/>
      <c r="D29811" s="65"/>
      <c r="E29811" s="65"/>
      <c r="F29811" s="65"/>
      <c r="G29811" s="145"/>
    </row>
    <row r="29812" spans="1:7">
      <c r="A29812" s="65"/>
      <c r="B29812" s="65"/>
      <c r="C29812" s="65"/>
      <c r="D29812" s="65"/>
      <c r="E29812" s="65"/>
      <c r="F29812" s="65"/>
      <c r="G29812" s="145"/>
    </row>
    <row r="29813" spans="1:7">
      <c r="A29813" s="65"/>
      <c r="B29813" s="65"/>
      <c r="C29813" s="65"/>
      <c r="D29813" s="65"/>
      <c r="E29813" s="65"/>
      <c r="F29813" s="65"/>
      <c r="G29813" s="145"/>
    </row>
    <row r="29814" spans="1:7">
      <c r="A29814" s="65"/>
      <c r="B29814" s="65"/>
      <c r="C29814" s="65"/>
      <c r="D29814" s="65"/>
      <c r="E29814" s="65"/>
      <c r="F29814" s="65"/>
      <c r="G29814" s="145"/>
    </row>
    <row r="29815" spans="1:7">
      <c r="A29815" s="65"/>
      <c r="B29815" s="65"/>
      <c r="C29815" s="65"/>
      <c r="D29815" s="65"/>
      <c r="E29815" s="65"/>
      <c r="F29815" s="65"/>
      <c r="G29815" s="145"/>
    </row>
    <row r="29816" spans="1:7">
      <c r="A29816" s="65"/>
      <c r="B29816" s="65"/>
      <c r="C29816" s="65"/>
      <c r="D29816" s="65"/>
      <c r="E29816" s="65"/>
      <c r="F29816" s="65"/>
      <c r="G29816" s="145"/>
    </row>
    <row r="29817" spans="1:7">
      <c r="A29817" s="65"/>
      <c r="B29817" s="65"/>
      <c r="C29817" s="65"/>
      <c r="D29817" s="65"/>
      <c r="E29817" s="65"/>
      <c r="F29817" s="65"/>
      <c r="G29817" s="145"/>
    </row>
    <row r="29818" spans="1:7">
      <c r="A29818" s="65"/>
      <c r="B29818" s="65"/>
      <c r="C29818" s="65"/>
      <c r="D29818" s="65"/>
      <c r="E29818" s="65"/>
      <c r="F29818" s="65"/>
      <c r="G29818" s="145"/>
    </row>
    <row r="29819" spans="1:7">
      <c r="A29819" s="65"/>
      <c r="B29819" s="65"/>
      <c r="C29819" s="65"/>
      <c r="D29819" s="65"/>
      <c r="E29819" s="65"/>
      <c r="F29819" s="65"/>
      <c r="G29819" s="145"/>
    </row>
    <row r="29820" spans="1:7">
      <c r="A29820" s="65"/>
      <c r="B29820" s="65"/>
      <c r="C29820" s="65"/>
      <c r="D29820" s="65"/>
      <c r="E29820" s="65"/>
      <c r="F29820" s="65"/>
      <c r="G29820" s="145"/>
    </row>
    <row r="29821" spans="1:7">
      <c r="A29821" s="65"/>
      <c r="B29821" s="65"/>
      <c r="C29821" s="65"/>
      <c r="D29821" s="65"/>
      <c r="E29821" s="65"/>
      <c r="F29821" s="65"/>
      <c r="G29821" s="145"/>
    </row>
    <row r="29822" spans="1:7">
      <c r="A29822" s="65"/>
      <c r="B29822" s="65"/>
      <c r="C29822" s="65"/>
      <c r="D29822" s="65"/>
      <c r="E29822" s="65"/>
      <c r="F29822" s="65"/>
      <c r="G29822" s="145"/>
    </row>
    <row r="29823" spans="1:7">
      <c r="A29823" s="65"/>
      <c r="B29823" s="65"/>
      <c r="C29823" s="65"/>
      <c r="D29823" s="65"/>
      <c r="E29823" s="65"/>
      <c r="F29823" s="65"/>
      <c r="G29823" s="145"/>
    </row>
    <row r="29824" spans="1:7">
      <c r="A29824" s="65"/>
      <c r="B29824" s="65"/>
      <c r="C29824" s="65"/>
      <c r="D29824" s="65"/>
      <c r="E29824" s="65"/>
      <c r="F29824" s="65"/>
      <c r="G29824" s="145"/>
    </row>
    <row r="29825" spans="1:7">
      <c r="A29825" s="65"/>
      <c r="B29825" s="65"/>
      <c r="C29825" s="65"/>
      <c r="D29825" s="65"/>
      <c r="E29825" s="65"/>
      <c r="F29825" s="65"/>
      <c r="G29825" s="145"/>
    </row>
    <row r="29826" spans="1:7">
      <c r="A29826" s="65"/>
      <c r="B29826" s="65"/>
      <c r="C29826" s="65"/>
      <c r="D29826" s="65"/>
      <c r="E29826" s="65"/>
      <c r="F29826" s="65"/>
      <c r="G29826" s="145"/>
    </row>
    <row r="29827" spans="1:7">
      <c r="A29827" s="65"/>
      <c r="B29827" s="65"/>
      <c r="C29827" s="65"/>
      <c r="D29827" s="65"/>
      <c r="E29827" s="65"/>
      <c r="F29827" s="65"/>
      <c r="G29827" s="145"/>
    </row>
    <row r="29828" spans="1:7">
      <c r="A29828" s="65"/>
      <c r="B29828" s="65"/>
      <c r="C29828" s="65"/>
      <c r="D29828" s="65"/>
      <c r="E29828" s="65"/>
      <c r="F29828" s="65"/>
      <c r="G29828" s="145"/>
    </row>
    <row r="29829" spans="1:7">
      <c r="A29829" s="65"/>
      <c r="B29829" s="65"/>
      <c r="C29829" s="65"/>
      <c r="D29829" s="65"/>
      <c r="E29829" s="65"/>
      <c r="F29829" s="65"/>
      <c r="G29829" s="145"/>
    </row>
    <row r="29830" spans="1:7">
      <c r="A29830" s="65"/>
      <c r="B29830" s="65"/>
      <c r="C29830" s="65"/>
      <c r="D29830" s="65"/>
      <c r="E29830" s="65"/>
      <c r="F29830" s="65"/>
      <c r="G29830" s="145"/>
    </row>
    <row r="29831" spans="1:7">
      <c r="A29831" s="65"/>
      <c r="B29831" s="65"/>
      <c r="C29831" s="65"/>
      <c r="D29831" s="65"/>
      <c r="E29831" s="65"/>
      <c r="F29831" s="65"/>
      <c r="G29831" s="145"/>
    </row>
    <row r="29832" spans="1:7">
      <c r="A29832" s="65"/>
      <c r="B29832" s="65"/>
      <c r="C29832" s="65"/>
      <c r="D29832" s="65"/>
      <c r="E29832" s="65"/>
      <c r="F29832" s="65"/>
      <c r="G29832" s="145"/>
    </row>
    <row r="29833" spans="1:7">
      <c r="A29833" s="65"/>
      <c r="B29833" s="65"/>
      <c r="C29833" s="65"/>
      <c r="D29833" s="65"/>
      <c r="E29833" s="65"/>
      <c r="F29833" s="65"/>
      <c r="G29833" s="145"/>
    </row>
    <row r="29834" spans="1:7">
      <c r="A29834" s="65"/>
      <c r="B29834" s="65"/>
      <c r="C29834" s="65"/>
      <c r="D29834" s="65"/>
      <c r="E29834" s="65"/>
      <c r="F29834" s="65"/>
      <c r="G29834" s="145"/>
    </row>
    <row r="29835" spans="1:7">
      <c r="A29835" s="65"/>
      <c r="B29835" s="65"/>
      <c r="C29835" s="65"/>
      <c r="D29835" s="65"/>
      <c r="E29835" s="65"/>
      <c r="F29835" s="65"/>
      <c r="G29835" s="145"/>
    </row>
    <row r="29836" spans="1:7">
      <c r="A29836" s="65"/>
      <c r="B29836" s="65"/>
      <c r="C29836" s="65"/>
      <c r="D29836" s="65"/>
      <c r="E29836" s="65"/>
      <c r="F29836" s="65"/>
      <c r="G29836" s="145"/>
    </row>
    <row r="29837" spans="1:7">
      <c r="A29837" s="65"/>
      <c r="B29837" s="65"/>
      <c r="C29837" s="65"/>
      <c r="D29837" s="65"/>
      <c r="E29837" s="65"/>
      <c r="F29837" s="65"/>
      <c r="G29837" s="145"/>
    </row>
    <row r="29838" spans="1:7">
      <c r="A29838" s="65"/>
      <c r="B29838" s="65"/>
      <c r="C29838" s="65"/>
      <c r="D29838" s="65"/>
      <c r="E29838" s="65"/>
      <c r="F29838" s="65"/>
      <c r="G29838" s="145"/>
    </row>
    <row r="29839" spans="1:7">
      <c r="A29839" s="65"/>
      <c r="B29839" s="65"/>
      <c r="C29839" s="65"/>
      <c r="D29839" s="65"/>
      <c r="E29839" s="65"/>
      <c r="F29839" s="65"/>
      <c r="G29839" s="145"/>
    </row>
    <row r="29840" spans="1:7">
      <c r="A29840" s="65"/>
      <c r="B29840" s="65"/>
      <c r="C29840" s="65"/>
      <c r="D29840" s="65"/>
      <c r="E29840" s="65"/>
      <c r="F29840" s="65"/>
      <c r="G29840" s="145"/>
    </row>
    <row r="29841" spans="1:7">
      <c r="A29841" s="65"/>
      <c r="B29841" s="65"/>
      <c r="C29841" s="65"/>
      <c r="D29841" s="65"/>
      <c r="E29841" s="65"/>
      <c r="F29841" s="65"/>
      <c r="G29841" s="145"/>
    </row>
    <row r="29842" spans="1:7">
      <c r="A29842" s="65"/>
      <c r="B29842" s="65"/>
      <c r="C29842" s="65"/>
      <c r="D29842" s="65"/>
      <c r="E29842" s="65"/>
      <c r="F29842" s="65"/>
      <c r="G29842" s="145"/>
    </row>
    <row r="29843" spans="1:7">
      <c r="A29843" s="65"/>
      <c r="B29843" s="65"/>
      <c r="C29843" s="65"/>
      <c r="D29843" s="65"/>
      <c r="E29843" s="65"/>
      <c r="F29843" s="65"/>
      <c r="G29843" s="145"/>
    </row>
    <row r="29844" spans="1:7">
      <c r="A29844" s="65"/>
      <c r="B29844" s="65"/>
      <c r="C29844" s="65"/>
      <c r="D29844" s="65"/>
      <c r="E29844" s="65"/>
      <c r="F29844" s="65"/>
      <c r="G29844" s="145"/>
    </row>
    <row r="29845" spans="1:7">
      <c r="A29845" s="65"/>
      <c r="B29845" s="65"/>
      <c r="C29845" s="65"/>
      <c r="D29845" s="65"/>
      <c r="E29845" s="65"/>
      <c r="F29845" s="65"/>
      <c r="G29845" s="145"/>
    </row>
    <row r="29846" spans="1:7">
      <c r="A29846" s="65"/>
      <c r="B29846" s="65"/>
      <c r="C29846" s="65"/>
      <c r="D29846" s="65"/>
      <c r="E29846" s="65"/>
      <c r="F29846" s="65"/>
      <c r="G29846" s="145"/>
    </row>
    <row r="29847" spans="1:7">
      <c r="A29847" s="65"/>
      <c r="B29847" s="65"/>
      <c r="C29847" s="65"/>
      <c r="D29847" s="65"/>
      <c r="E29847" s="65"/>
      <c r="F29847" s="65"/>
      <c r="G29847" s="145"/>
    </row>
    <row r="29848" spans="1:7">
      <c r="A29848" s="65"/>
      <c r="B29848" s="65"/>
      <c r="C29848" s="65"/>
      <c r="D29848" s="65"/>
      <c r="E29848" s="65"/>
      <c r="F29848" s="65"/>
      <c r="G29848" s="145"/>
    </row>
    <row r="29849" spans="1:7">
      <c r="A29849" s="65"/>
      <c r="B29849" s="65"/>
      <c r="C29849" s="65"/>
      <c r="D29849" s="65"/>
      <c r="E29849" s="65"/>
      <c r="F29849" s="65"/>
      <c r="G29849" s="145"/>
    </row>
    <row r="29850" spans="1:7">
      <c r="A29850" s="65"/>
      <c r="B29850" s="65"/>
      <c r="C29850" s="65"/>
      <c r="D29850" s="65"/>
      <c r="E29850" s="65"/>
      <c r="F29850" s="65"/>
      <c r="G29850" s="145"/>
    </row>
    <row r="29851" spans="1:7">
      <c r="A29851" s="65"/>
      <c r="B29851" s="65"/>
      <c r="C29851" s="65"/>
      <c r="D29851" s="65"/>
      <c r="E29851" s="65"/>
      <c r="F29851" s="65"/>
      <c r="G29851" s="145"/>
    </row>
    <row r="29852" spans="1:7">
      <c r="A29852" s="65"/>
      <c r="B29852" s="65"/>
      <c r="C29852" s="65"/>
      <c r="D29852" s="65"/>
      <c r="E29852" s="65"/>
      <c r="F29852" s="65"/>
      <c r="G29852" s="145"/>
    </row>
    <row r="29853" spans="1:7">
      <c r="A29853" s="65"/>
      <c r="B29853" s="65"/>
      <c r="C29853" s="65"/>
      <c r="D29853" s="65"/>
      <c r="E29853" s="65"/>
      <c r="F29853" s="65"/>
      <c r="G29853" s="145"/>
    </row>
    <row r="29854" spans="1:7">
      <c r="A29854" s="65"/>
      <c r="B29854" s="65"/>
      <c r="C29854" s="65"/>
      <c r="D29854" s="65"/>
      <c r="E29854" s="65"/>
      <c r="F29854" s="65"/>
      <c r="G29854" s="145"/>
    </row>
    <row r="29855" spans="1:7">
      <c r="A29855" s="65"/>
      <c r="B29855" s="65"/>
      <c r="C29855" s="65"/>
      <c r="D29855" s="65"/>
      <c r="E29855" s="65"/>
      <c r="F29855" s="65"/>
      <c r="G29855" s="145"/>
    </row>
    <row r="29856" spans="1:7">
      <c r="A29856" s="65"/>
      <c r="B29856" s="65"/>
      <c r="C29856" s="65"/>
      <c r="D29856" s="65"/>
      <c r="E29856" s="65"/>
      <c r="F29856" s="65"/>
      <c r="G29856" s="145"/>
    </row>
    <row r="29857" spans="1:7">
      <c r="A29857" s="65"/>
      <c r="B29857" s="65"/>
      <c r="C29857" s="65"/>
      <c r="D29857" s="65"/>
      <c r="E29857" s="65"/>
      <c r="F29857" s="65"/>
      <c r="G29857" s="145"/>
    </row>
    <row r="29858" spans="1:7">
      <c r="A29858" s="65"/>
      <c r="B29858" s="65"/>
      <c r="C29858" s="65"/>
      <c r="D29858" s="65"/>
      <c r="E29858" s="65"/>
      <c r="F29858" s="65"/>
      <c r="G29858" s="145"/>
    </row>
    <row r="29859" spans="1:7">
      <c r="A29859" s="65"/>
      <c r="B29859" s="65"/>
      <c r="C29859" s="65"/>
      <c r="D29859" s="65"/>
      <c r="E29859" s="65"/>
      <c r="F29859" s="65"/>
      <c r="G29859" s="145"/>
    </row>
    <row r="29860" spans="1:7">
      <c r="A29860" s="65"/>
      <c r="B29860" s="65"/>
      <c r="C29860" s="65"/>
      <c r="D29860" s="65"/>
      <c r="E29860" s="65"/>
      <c r="F29860" s="65"/>
      <c r="G29860" s="145"/>
    </row>
    <row r="29861" spans="1:7">
      <c r="A29861" s="65"/>
      <c r="B29861" s="65"/>
      <c r="C29861" s="65"/>
      <c r="D29861" s="65"/>
      <c r="E29861" s="65"/>
      <c r="F29861" s="65"/>
      <c r="G29861" s="145"/>
    </row>
    <row r="29862" spans="1:7">
      <c r="A29862" s="65"/>
      <c r="B29862" s="65"/>
      <c r="C29862" s="65"/>
      <c r="D29862" s="65"/>
      <c r="E29862" s="65"/>
      <c r="F29862" s="65"/>
      <c r="G29862" s="145"/>
    </row>
    <row r="29863" spans="1:7">
      <c r="A29863" s="65"/>
      <c r="B29863" s="65"/>
      <c r="C29863" s="65"/>
      <c r="D29863" s="65"/>
      <c r="E29863" s="65"/>
      <c r="F29863" s="65"/>
      <c r="G29863" s="145"/>
    </row>
    <row r="29864" spans="1:7">
      <c r="A29864" s="65"/>
      <c r="B29864" s="65"/>
      <c r="C29864" s="65"/>
      <c r="D29864" s="65"/>
      <c r="E29864" s="65"/>
      <c r="F29864" s="65"/>
      <c r="G29864" s="145"/>
    </row>
    <row r="29865" spans="1:7">
      <c r="A29865" s="65"/>
      <c r="B29865" s="65"/>
      <c r="C29865" s="65"/>
      <c r="D29865" s="65"/>
      <c r="E29865" s="65"/>
      <c r="F29865" s="65"/>
      <c r="G29865" s="145"/>
    </row>
    <row r="29866" spans="1:7">
      <c r="A29866" s="65"/>
      <c r="B29866" s="65"/>
      <c r="C29866" s="65"/>
      <c r="D29866" s="65"/>
      <c r="E29866" s="65"/>
      <c r="F29866" s="65"/>
      <c r="G29866" s="145"/>
    </row>
    <row r="29867" spans="1:7">
      <c r="A29867" s="65"/>
      <c r="B29867" s="65"/>
      <c r="C29867" s="65"/>
      <c r="D29867" s="65"/>
      <c r="E29867" s="65"/>
      <c r="F29867" s="65"/>
      <c r="G29867" s="145"/>
    </row>
    <row r="29868" spans="1:7">
      <c r="A29868" s="65"/>
      <c r="B29868" s="65"/>
      <c r="C29868" s="65"/>
      <c r="D29868" s="65"/>
      <c r="E29868" s="65"/>
      <c r="F29868" s="65"/>
      <c r="G29868" s="145"/>
    </row>
    <row r="29869" spans="1:7">
      <c r="A29869" s="65"/>
      <c r="B29869" s="65"/>
      <c r="C29869" s="65"/>
      <c r="D29869" s="65"/>
      <c r="E29869" s="65"/>
      <c r="F29869" s="65"/>
      <c r="G29869" s="145"/>
    </row>
    <row r="29870" spans="1:7">
      <c r="A29870" s="65"/>
      <c r="B29870" s="65"/>
      <c r="C29870" s="65"/>
      <c r="D29870" s="65"/>
      <c r="E29870" s="65"/>
      <c r="F29870" s="65"/>
      <c r="G29870" s="145"/>
    </row>
    <row r="29871" spans="1:7">
      <c r="A29871" s="65"/>
      <c r="B29871" s="65"/>
      <c r="C29871" s="65"/>
      <c r="D29871" s="65"/>
      <c r="E29871" s="65"/>
      <c r="F29871" s="65"/>
      <c r="G29871" s="145"/>
    </row>
    <row r="29872" spans="1:7">
      <c r="A29872" s="65"/>
      <c r="B29872" s="65"/>
      <c r="C29872" s="65"/>
      <c r="D29872" s="65"/>
      <c r="E29872" s="65"/>
      <c r="F29872" s="65"/>
      <c r="G29872" s="145"/>
    </row>
    <row r="29873" spans="1:7">
      <c r="A29873" s="65"/>
      <c r="B29873" s="65"/>
      <c r="C29873" s="65"/>
      <c r="D29873" s="65"/>
      <c r="E29873" s="65"/>
      <c r="F29873" s="65"/>
      <c r="G29873" s="145"/>
    </row>
    <row r="29874" spans="1:7">
      <c r="A29874" s="65"/>
      <c r="B29874" s="65"/>
      <c r="C29874" s="65"/>
      <c r="D29874" s="65"/>
      <c r="E29874" s="65"/>
      <c r="F29874" s="65"/>
      <c r="G29874" s="145"/>
    </row>
    <row r="29875" spans="1:7">
      <c r="A29875" s="65"/>
      <c r="B29875" s="65"/>
      <c r="C29875" s="65"/>
      <c r="D29875" s="65"/>
      <c r="E29875" s="65"/>
      <c r="F29875" s="65"/>
      <c r="G29875" s="145"/>
    </row>
    <row r="29876" spans="1:7">
      <c r="A29876" s="65"/>
      <c r="B29876" s="65"/>
      <c r="C29876" s="65"/>
      <c r="D29876" s="65"/>
      <c r="E29876" s="65"/>
      <c r="F29876" s="65"/>
      <c r="G29876" s="145"/>
    </row>
    <row r="29877" spans="1:7">
      <c r="A29877" s="65"/>
      <c r="B29877" s="65"/>
      <c r="C29877" s="65"/>
      <c r="D29877" s="65"/>
      <c r="E29877" s="65"/>
      <c r="F29877" s="65"/>
      <c r="G29877" s="145"/>
    </row>
    <row r="29878" spans="1:7">
      <c r="A29878" s="65"/>
      <c r="B29878" s="65"/>
      <c r="C29878" s="65"/>
      <c r="D29878" s="65"/>
      <c r="E29878" s="65"/>
      <c r="F29878" s="65"/>
      <c r="G29878" s="145"/>
    </row>
    <row r="29879" spans="1:7">
      <c r="A29879" s="65"/>
      <c r="B29879" s="65"/>
      <c r="C29879" s="65"/>
      <c r="D29879" s="65"/>
      <c r="E29879" s="65"/>
      <c r="F29879" s="65"/>
      <c r="G29879" s="145"/>
    </row>
    <row r="29880" spans="1:7">
      <c r="A29880" s="65"/>
      <c r="B29880" s="65"/>
      <c r="C29880" s="65"/>
      <c r="D29880" s="65"/>
      <c r="E29880" s="65"/>
      <c r="F29880" s="65"/>
      <c r="G29880" s="145"/>
    </row>
    <row r="29881" spans="1:7">
      <c r="A29881" s="65"/>
      <c r="B29881" s="65"/>
      <c r="C29881" s="65"/>
      <c r="D29881" s="65"/>
      <c r="E29881" s="65"/>
      <c r="F29881" s="65"/>
      <c r="G29881" s="145"/>
    </row>
    <row r="29882" spans="1:7">
      <c r="A29882" s="65"/>
      <c r="B29882" s="65"/>
      <c r="C29882" s="65"/>
      <c r="D29882" s="65"/>
      <c r="E29882" s="65"/>
      <c r="F29882" s="65"/>
      <c r="G29882" s="145"/>
    </row>
    <row r="29883" spans="1:7">
      <c r="A29883" s="65"/>
      <c r="B29883" s="65"/>
      <c r="C29883" s="65"/>
      <c r="D29883" s="65"/>
      <c r="E29883" s="65"/>
      <c r="F29883" s="65"/>
      <c r="G29883" s="145"/>
    </row>
    <row r="29884" spans="1:7">
      <c r="A29884" s="65"/>
      <c r="B29884" s="65"/>
      <c r="C29884" s="65"/>
      <c r="D29884" s="65"/>
      <c r="E29884" s="65"/>
      <c r="F29884" s="65"/>
      <c r="G29884" s="145"/>
    </row>
    <row r="29885" spans="1:7">
      <c r="A29885" s="65"/>
      <c r="B29885" s="65"/>
      <c r="C29885" s="65"/>
      <c r="D29885" s="65"/>
      <c r="E29885" s="65"/>
      <c r="F29885" s="65"/>
      <c r="G29885" s="145"/>
    </row>
    <row r="29886" spans="1:7">
      <c r="A29886" s="65"/>
      <c r="B29886" s="65"/>
      <c r="C29886" s="65"/>
      <c r="D29886" s="65"/>
      <c r="E29886" s="65"/>
      <c r="F29886" s="65"/>
      <c r="G29886" s="145"/>
    </row>
    <row r="29887" spans="1:7">
      <c r="A29887" s="65"/>
      <c r="B29887" s="65"/>
      <c r="C29887" s="65"/>
      <c r="D29887" s="65"/>
      <c r="E29887" s="65"/>
      <c r="F29887" s="65"/>
      <c r="G29887" s="145"/>
    </row>
    <row r="29888" spans="1:7">
      <c r="A29888" s="65"/>
      <c r="B29888" s="65"/>
      <c r="C29888" s="65"/>
      <c r="D29888" s="65"/>
      <c r="E29888" s="65"/>
      <c r="F29888" s="65"/>
      <c r="G29888" s="145"/>
    </row>
    <row r="29889" spans="1:7">
      <c r="A29889" s="65"/>
      <c r="B29889" s="65"/>
      <c r="C29889" s="65"/>
      <c r="D29889" s="65"/>
      <c r="E29889" s="65"/>
      <c r="F29889" s="65"/>
      <c r="G29889" s="145"/>
    </row>
    <row r="29890" spans="1:7">
      <c r="A29890" s="65"/>
      <c r="B29890" s="65"/>
      <c r="C29890" s="65"/>
      <c r="D29890" s="65"/>
      <c r="E29890" s="65"/>
      <c r="F29890" s="65"/>
      <c r="G29890" s="145"/>
    </row>
    <row r="29891" spans="1:7">
      <c r="A29891" s="65"/>
      <c r="B29891" s="65"/>
      <c r="C29891" s="65"/>
      <c r="D29891" s="65"/>
      <c r="E29891" s="65"/>
      <c r="F29891" s="65"/>
      <c r="G29891" s="145"/>
    </row>
    <row r="29892" spans="1:7">
      <c r="A29892" s="65"/>
      <c r="B29892" s="65"/>
      <c r="C29892" s="65"/>
      <c r="D29892" s="65"/>
      <c r="E29892" s="65"/>
      <c r="F29892" s="65"/>
      <c r="G29892" s="145"/>
    </row>
    <row r="29893" spans="1:7">
      <c r="A29893" s="65"/>
      <c r="B29893" s="65"/>
      <c r="C29893" s="65"/>
      <c r="D29893" s="65"/>
      <c r="E29893" s="65"/>
      <c r="F29893" s="65"/>
      <c r="G29893" s="145"/>
    </row>
    <row r="29894" spans="1:7">
      <c r="A29894" s="65"/>
      <c r="B29894" s="65"/>
      <c r="C29894" s="65"/>
      <c r="D29894" s="65"/>
      <c r="E29894" s="65"/>
      <c r="F29894" s="65"/>
      <c r="G29894" s="145"/>
    </row>
    <row r="29895" spans="1:7">
      <c r="A29895" s="65"/>
      <c r="B29895" s="65"/>
      <c r="C29895" s="65"/>
      <c r="D29895" s="65"/>
      <c r="E29895" s="65"/>
      <c r="F29895" s="65"/>
      <c r="G29895" s="145"/>
    </row>
    <row r="29896" spans="1:7">
      <c r="A29896" s="65"/>
      <c r="B29896" s="65"/>
      <c r="C29896" s="65"/>
      <c r="D29896" s="65"/>
      <c r="E29896" s="65"/>
      <c r="F29896" s="65"/>
      <c r="G29896" s="145"/>
    </row>
    <row r="29897" spans="1:7">
      <c r="A29897" s="65"/>
      <c r="B29897" s="65"/>
      <c r="C29897" s="65"/>
      <c r="D29897" s="65"/>
      <c r="E29897" s="65"/>
      <c r="F29897" s="65"/>
      <c r="G29897" s="145"/>
    </row>
    <row r="29898" spans="1:7">
      <c r="A29898" s="65"/>
      <c r="B29898" s="65"/>
      <c r="C29898" s="65"/>
      <c r="D29898" s="65"/>
      <c r="E29898" s="65"/>
      <c r="F29898" s="65"/>
      <c r="G29898" s="145"/>
    </row>
    <row r="29899" spans="1:7">
      <c r="A29899" s="65"/>
      <c r="B29899" s="65"/>
      <c r="C29899" s="65"/>
      <c r="D29899" s="65"/>
      <c r="E29899" s="65"/>
      <c r="F29899" s="65"/>
      <c r="G29899" s="145"/>
    </row>
    <row r="29900" spans="1:7">
      <c r="A29900" s="65"/>
      <c r="B29900" s="65"/>
      <c r="C29900" s="65"/>
      <c r="D29900" s="65"/>
      <c r="E29900" s="65"/>
      <c r="F29900" s="65"/>
      <c r="G29900" s="145"/>
    </row>
    <row r="29901" spans="1:7">
      <c r="A29901" s="65"/>
      <c r="B29901" s="65"/>
      <c r="C29901" s="65"/>
      <c r="D29901" s="65"/>
      <c r="E29901" s="65"/>
      <c r="F29901" s="65"/>
      <c r="G29901" s="145"/>
    </row>
    <row r="29902" spans="1:7">
      <c r="A29902" s="65"/>
      <c r="B29902" s="65"/>
      <c r="C29902" s="65"/>
      <c r="D29902" s="65"/>
      <c r="E29902" s="65"/>
      <c r="F29902" s="65"/>
      <c r="G29902" s="145"/>
    </row>
    <row r="29903" spans="1:7">
      <c r="A29903" s="65"/>
      <c r="B29903" s="65"/>
      <c r="C29903" s="65"/>
      <c r="D29903" s="65"/>
      <c r="E29903" s="65"/>
      <c r="F29903" s="65"/>
      <c r="G29903" s="145"/>
    </row>
    <row r="29904" spans="1:7">
      <c r="A29904" s="65"/>
      <c r="B29904" s="65"/>
      <c r="C29904" s="65"/>
      <c r="D29904" s="65"/>
      <c r="E29904" s="65"/>
      <c r="F29904" s="65"/>
      <c r="G29904" s="145"/>
    </row>
    <row r="29905" spans="1:7">
      <c r="A29905" s="65"/>
      <c r="B29905" s="65"/>
      <c r="C29905" s="65"/>
      <c r="D29905" s="65"/>
      <c r="E29905" s="65"/>
      <c r="F29905" s="65"/>
      <c r="G29905" s="145"/>
    </row>
    <row r="29906" spans="1:7">
      <c r="A29906" s="65"/>
      <c r="B29906" s="65"/>
      <c r="C29906" s="65"/>
      <c r="D29906" s="65"/>
      <c r="E29906" s="65"/>
      <c r="F29906" s="65"/>
      <c r="G29906" s="145"/>
    </row>
    <row r="29907" spans="1:7">
      <c r="A29907" s="65"/>
      <c r="B29907" s="65"/>
      <c r="C29907" s="65"/>
      <c r="D29907" s="65"/>
      <c r="E29907" s="65"/>
      <c r="F29907" s="65"/>
      <c r="G29907" s="145"/>
    </row>
    <row r="29908" spans="1:7">
      <c r="A29908" s="65"/>
      <c r="B29908" s="65"/>
      <c r="C29908" s="65"/>
      <c r="D29908" s="65"/>
      <c r="E29908" s="65"/>
      <c r="F29908" s="65"/>
      <c r="G29908" s="145"/>
    </row>
    <row r="29909" spans="1:7">
      <c r="A29909" s="65"/>
      <c r="B29909" s="65"/>
      <c r="C29909" s="65"/>
      <c r="D29909" s="65"/>
      <c r="E29909" s="65"/>
      <c r="F29909" s="65"/>
      <c r="G29909" s="145"/>
    </row>
    <row r="29910" spans="1:7">
      <c r="A29910" s="65"/>
      <c r="B29910" s="65"/>
      <c r="C29910" s="65"/>
      <c r="D29910" s="65"/>
      <c r="E29910" s="65"/>
      <c r="F29910" s="65"/>
      <c r="G29910" s="145"/>
    </row>
    <row r="29911" spans="1:7">
      <c r="A29911" s="65"/>
      <c r="B29911" s="65"/>
      <c r="C29911" s="65"/>
      <c r="D29911" s="65"/>
      <c r="E29911" s="65"/>
      <c r="F29911" s="65"/>
      <c r="G29911" s="145"/>
    </row>
    <row r="29912" spans="1:7">
      <c r="A29912" s="65"/>
      <c r="B29912" s="65"/>
      <c r="C29912" s="65"/>
      <c r="D29912" s="65"/>
      <c r="E29912" s="65"/>
      <c r="F29912" s="65"/>
      <c r="G29912" s="145"/>
    </row>
    <row r="29913" spans="1:7">
      <c r="A29913" s="65"/>
      <c r="B29913" s="65"/>
      <c r="C29913" s="65"/>
      <c r="D29913" s="65"/>
      <c r="E29913" s="65"/>
      <c r="F29913" s="65"/>
      <c r="G29913" s="145"/>
    </row>
    <row r="29914" spans="1:7">
      <c r="A29914" s="65"/>
      <c r="B29914" s="65"/>
      <c r="C29914" s="65"/>
      <c r="D29914" s="65"/>
      <c r="E29914" s="65"/>
      <c r="F29914" s="65"/>
      <c r="G29914" s="145"/>
    </row>
    <row r="29915" spans="1:7">
      <c r="A29915" s="65"/>
      <c r="B29915" s="65"/>
      <c r="C29915" s="65"/>
      <c r="D29915" s="65"/>
      <c r="E29915" s="65"/>
      <c r="F29915" s="65"/>
      <c r="G29915" s="145"/>
    </row>
    <row r="29916" spans="1:7">
      <c r="A29916" s="65"/>
      <c r="B29916" s="65"/>
      <c r="C29916" s="65"/>
      <c r="D29916" s="65"/>
      <c r="E29916" s="65"/>
      <c r="F29916" s="65"/>
      <c r="G29916" s="145"/>
    </row>
    <row r="29917" spans="1:7">
      <c r="A29917" s="65"/>
      <c r="B29917" s="65"/>
      <c r="C29917" s="65"/>
      <c r="D29917" s="65"/>
      <c r="E29917" s="65"/>
      <c r="F29917" s="65"/>
      <c r="G29917" s="145"/>
    </row>
    <row r="29918" spans="1:7">
      <c r="A29918" s="65"/>
      <c r="B29918" s="65"/>
      <c r="C29918" s="65"/>
      <c r="D29918" s="65"/>
      <c r="E29918" s="65"/>
      <c r="F29918" s="65"/>
      <c r="G29918" s="145"/>
    </row>
    <row r="29919" spans="1:7">
      <c r="A29919" s="65"/>
      <c r="B29919" s="65"/>
      <c r="C29919" s="65"/>
      <c r="D29919" s="65"/>
      <c r="E29919" s="65"/>
      <c r="F29919" s="65"/>
      <c r="G29919" s="145"/>
    </row>
    <row r="29920" spans="1:7">
      <c r="A29920" s="65"/>
      <c r="B29920" s="65"/>
      <c r="C29920" s="65"/>
      <c r="D29920" s="65"/>
      <c r="E29920" s="65"/>
      <c r="F29920" s="65"/>
      <c r="G29920" s="145"/>
    </row>
    <row r="29921" spans="1:7">
      <c r="A29921" s="65"/>
      <c r="B29921" s="65"/>
      <c r="C29921" s="65"/>
      <c r="D29921" s="65"/>
      <c r="E29921" s="65"/>
      <c r="F29921" s="65"/>
      <c r="G29921" s="145"/>
    </row>
    <row r="29922" spans="1:7">
      <c r="A29922" s="65"/>
      <c r="B29922" s="65"/>
      <c r="C29922" s="65"/>
      <c r="D29922" s="65"/>
      <c r="E29922" s="65"/>
      <c r="F29922" s="65"/>
      <c r="G29922" s="145"/>
    </row>
    <row r="29923" spans="1:7">
      <c r="A29923" s="65"/>
      <c r="B29923" s="65"/>
      <c r="C29923" s="65"/>
      <c r="D29923" s="65"/>
      <c r="E29923" s="65"/>
      <c r="F29923" s="65"/>
      <c r="G29923" s="145"/>
    </row>
    <row r="29924" spans="1:7">
      <c r="A29924" s="65"/>
      <c r="B29924" s="65"/>
      <c r="C29924" s="65"/>
      <c r="D29924" s="65"/>
      <c r="E29924" s="65"/>
      <c r="F29924" s="65"/>
      <c r="G29924" s="145"/>
    </row>
    <row r="29925" spans="1:7">
      <c r="A29925" s="65"/>
      <c r="B29925" s="65"/>
      <c r="C29925" s="65"/>
      <c r="D29925" s="65"/>
      <c r="E29925" s="65"/>
      <c r="F29925" s="65"/>
      <c r="G29925" s="145"/>
    </row>
    <row r="29926" spans="1:7">
      <c r="A29926" s="65"/>
      <c r="B29926" s="65"/>
      <c r="C29926" s="65"/>
      <c r="D29926" s="65"/>
      <c r="E29926" s="65"/>
      <c r="F29926" s="65"/>
      <c r="G29926" s="145"/>
    </row>
    <row r="29927" spans="1:7">
      <c r="A29927" s="65"/>
      <c r="B29927" s="65"/>
      <c r="C29927" s="65"/>
      <c r="D29927" s="65"/>
      <c r="E29927" s="65"/>
      <c r="F29927" s="65"/>
      <c r="G29927" s="145"/>
    </row>
    <row r="29928" spans="1:7">
      <c r="A29928" s="65"/>
      <c r="B29928" s="65"/>
      <c r="C29928" s="65"/>
      <c r="D29928" s="65"/>
      <c r="E29928" s="65"/>
      <c r="F29928" s="65"/>
      <c r="G29928" s="145"/>
    </row>
    <row r="29929" spans="1:7">
      <c r="A29929" s="65"/>
      <c r="B29929" s="65"/>
      <c r="C29929" s="65"/>
      <c r="D29929" s="65"/>
      <c r="E29929" s="65"/>
      <c r="F29929" s="65"/>
      <c r="G29929" s="145"/>
    </row>
    <row r="29930" spans="1:7">
      <c r="A29930" s="65"/>
      <c r="B29930" s="65"/>
      <c r="C29930" s="65"/>
      <c r="D29930" s="65"/>
      <c r="E29930" s="65"/>
      <c r="F29930" s="65"/>
      <c r="G29930" s="145"/>
    </row>
    <row r="29931" spans="1:7">
      <c r="A29931" s="65"/>
      <c r="B29931" s="65"/>
      <c r="C29931" s="65"/>
      <c r="D29931" s="65"/>
      <c r="E29931" s="65"/>
      <c r="F29931" s="65"/>
      <c r="G29931" s="145"/>
    </row>
    <row r="29932" spans="1:7">
      <c r="A29932" s="65"/>
      <c r="B29932" s="65"/>
      <c r="C29932" s="65"/>
      <c r="D29932" s="65"/>
      <c r="E29932" s="65"/>
      <c r="F29932" s="65"/>
      <c r="G29932" s="145"/>
    </row>
    <row r="29933" spans="1:7">
      <c r="A29933" s="65"/>
      <c r="B29933" s="65"/>
      <c r="C29933" s="65"/>
      <c r="D29933" s="65"/>
      <c r="E29933" s="65"/>
      <c r="F29933" s="65"/>
      <c r="G29933" s="145"/>
    </row>
    <row r="29934" spans="1:7">
      <c r="A29934" s="65"/>
      <c r="B29934" s="65"/>
      <c r="C29934" s="65"/>
      <c r="D29934" s="65"/>
      <c r="E29934" s="65"/>
      <c r="F29934" s="65"/>
      <c r="G29934" s="145"/>
    </row>
    <row r="29935" spans="1:7">
      <c r="A29935" s="65"/>
      <c r="B29935" s="65"/>
      <c r="C29935" s="65"/>
      <c r="D29935" s="65"/>
      <c r="E29935" s="65"/>
      <c r="F29935" s="65"/>
      <c r="G29935" s="145"/>
    </row>
    <row r="29936" spans="1:7">
      <c r="A29936" s="65"/>
      <c r="B29936" s="65"/>
      <c r="C29936" s="65"/>
      <c r="D29936" s="65"/>
      <c r="E29936" s="65"/>
      <c r="F29936" s="65"/>
      <c r="G29936" s="145"/>
    </row>
    <row r="29937" spans="1:7">
      <c r="A29937" s="65"/>
      <c r="B29937" s="65"/>
      <c r="C29937" s="65"/>
      <c r="D29937" s="65"/>
      <c r="E29937" s="65"/>
      <c r="F29937" s="65"/>
      <c r="G29937" s="145"/>
    </row>
    <row r="29938" spans="1:7">
      <c r="A29938" s="65"/>
      <c r="B29938" s="65"/>
      <c r="C29938" s="65"/>
      <c r="D29938" s="65"/>
      <c r="E29938" s="65"/>
      <c r="F29938" s="65"/>
      <c r="G29938" s="145"/>
    </row>
    <row r="29939" spans="1:7">
      <c r="A29939" s="65"/>
      <c r="B29939" s="65"/>
      <c r="C29939" s="65"/>
      <c r="D29939" s="65"/>
      <c r="E29939" s="65"/>
      <c r="F29939" s="65"/>
      <c r="G29939" s="145"/>
    </row>
    <row r="29940" spans="1:7">
      <c r="A29940" s="65"/>
      <c r="B29940" s="65"/>
      <c r="C29940" s="65"/>
      <c r="D29940" s="65"/>
      <c r="E29940" s="65"/>
      <c r="F29940" s="65"/>
      <c r="G29940" s="145"/>
    </row>
    <row r="29941" spans="1:7">
      <c r="A29941" s="65"/>
      <c r="B29941" s="65"/>
      <c r="C29941" s="65"/>
      <c r="D29941" s="65"/>
      <c r="E29941" s="65"/>
      <c r="F29941" s="65"/>
      <c r="G29941" s="145"/>
    </row>
    <row r="29942" spans="1:7">
      <c r="A29942" s="65"/>
      <c r="B29942" s="65"/>
      <c r="C29942" s="65"/>
      <c r="D29942" s="65"/>
      <c r="E29942" s="65"/>
      <c r="F29942" s="65"/>
      <c r="G29942" s="145"/>
    </row>
    <row r="29943" spans="1:7">
      <c r="A29943" s="65"/>
      <c r="B29943" s="65"/>
      <c r="C29943" s="65"/>
      <c r="D29943" s="65"/>
      <c r="E29943" s="65"/>
      <c r="F29943" s="65"/>
      <c r="G29943" s="145"/>
    </row>
    <row r="29944" spans="1:7">
      <c r="A29944" s="65"/>
      <c r="B29944" s="65"/>
      <c r="C29944" s="65"/>
      <c r="D29944" s="65"/>
      <c r="E29944" s="65"/>
      <c r="F29944" s="65"/>
      <c r="G29944" s="145"/>
    </row>
    <row r="29945" spans="1:7">
      <c r="A29945" s="65"/>
      <c r="B29945" s="65"/>
      <c r="C29945" s="65"/>
      <c r="D29945" s="65"/>
      <c r="E29945" s="65"/>
      <c r="F29945" s="65"/>
      <c r="G29945" s="145"/>
    </row>
    <row r="29946" spans="1:7">
      <c r="A29946" s="65"/>
      <c r="B29946" s="65"/>
      <c r="C29946" s="65"/>
      <c r="D29946" s="65"/>
      <c r="E29946" s="65"/>
      <c r="F29946" s="65"/>
      <c r="G29946" s="145"/>
    </row>
    <row r="29947" spans="1:7">
      <c r="A29947" s="65"/>
      <c r="B29947" s="65"/>
      <c r="C29947" s="65"/>
      <c r="D29947" s="65"/>
      <c r="E29947" s="65"/>
      <c r="F29947" s="65"/>
      <c r="G29947" s="145"/>
    </row>
    <row r="29948" spans="1:7">
      <c r="A29948" s="65"/>
      <c r="B29948" s="65"/>
      <c r="C29948" s="65"/>
      <c r="D29948" s="65"/>
      <c r="E29948" s="65"/>
      <c r="F29948" s="65"/>
      <c r="G29948" s="145"/>
    </row>
    <row r="29949" spans="1:7">
      <c r="A29949" s="65"/>
      <c r="B29949" s="65"/>
      <c r="C29949" s="65"/>
      <c r="D29949" s="65"/>
      <c r="E29949" s="65"/>
      <c r="F29949" s="65"/>
      <c r="G29949" s="145"/>
    </row>
    <row r="29950" spans="1:7">
      <c r="A29950" s="65"/>
      <c r="B29950" s="65"/>
      <c r="C29950" s="65"/>
      <c r="D29950" s="65"/>
      <c r="E29950" s="65"/>
      <c r="F29950" s="65"/>
      <c r="G29950" s="145"/>
    </row>
    <row r="29951" spans="1:7">
      <c r="A29951" s="65"/>
      <c r="B29951" s="65"/>
      <c r="C29951" s="65"/>
      <c r="D29951" s="65"/>
      <c r="E29951" s="65"/>
      <c r="F29951" s="65"/>
      <c r="G29951" s="145"/>
    </row>
    <row r="29952" spans="1:7">
      <c r="A29952" s="65"/>
      <c r="B29952" s="65"/>
      <c r="C29952" s="65"/>
      <c r="D29952" s="65"/>
      <c r="E29952" s="65"/>
      <c r="F29952" s="65"/>
      <c r="G29952" s="145"/>
    </row>
    <row r="29953" spans="1:7">
      <c r="A29953" s="65"/>
      <c r="B29953" s="65"/>
      <c r="C29953" s="65"/>
      <c r="D29953" s="65"/>
      <c r="E29953" s="65"/>
      <c r="F29953" s="65"/>
      <c r="G29953" s="145"/>
    </row>
    <row r="29954" spans="1:7">
      <c r="A29954" s="65"/>
      <c r="B29954" s="65"/>
      <c r="C29954" s="65"/>
      <c r="D29954" s="65"/>
      <c r="E29954" s="65"/>
      <c r="F29954" s="65"/>
      <c r="G29954" s="145"/>
    </row>
    <row r="29955" spans="1:7">
      <c r="A29955" s="65"/>
      <c r="B29955" s="65"/>
      <c r="C29955" s="65"/>
      <c r="D29955" s="65"/>
      <c r="E29955" s="65"/>
      <c r="F29955" s="65"/>
      <c r="G29955" s="145"/>
    </row>
    <row r="29956" spans="1:7">
      <c r="A29956" s="65"/>
      <c r="B29956" s="65"/>
      <c r="C29956" s="65"/>
      <c r="D29956" s="65"/>
      <c r="E29956" s="65"/>
      <c r="F29956" s="65"/>
      <c r="G29956" s="145"/>
    </row>
    <row r="29957" spans="1:7">
      <c r="A29957" s="65"/>
      <c r="B29957" s="65"/>
      <c r="C29957" s="65"/>
      <c r="D29957" s="65"/>
      <c r="E29957" s="65"/>
      <c r="F29957" s="65"/>
      <c r="G29957" s="145"/>
    </row>
    <row r="29958" spans="1:7">
      <c r="A29958" s="65"/>
      <c r="B29958" s="65"/>
      <c r="C29958" s="65"/>
      <c r="D29958" s="65"/>
      <c r="E29958" s="65"/>
      <c r="F29958" s="65"/>
      <c r="G29958" s="145"/>
    </row>
    <row r="29959" spans="1:7">
      <c r="A29959" s="65"/>
      <c r="B29959" s="65"/>
      <c r="C29959" s="65"/>
      <c r="D29959" s="65"/>
      <c r="E29959" s="65"/>
      <c r="F29959" s="65"/>
      <c r="G29959" s="145"/>
    </row>
    <row r="29960" spans="1:7">
      <c r="A29960" s="65"/>
      <c r="B29960" s="65"/>
      <c r="C29960" s="65"/>
      <c r="D29960" s="65"/>
      <c r="E29960" s="65"/>
      <c r="F29960" s="65"/>
      <c r="G29960" s="145"/>
    </row>
    <row r="29961" spans="1:7">
      <c r="A29961" s="65"/>
      <c r="B29961" s="65"/>
      <c r="C29961" s="65"/>
      <c r="D29961" s="65"/>
      <c r="E29961" s="65"/>
      <c r="F29961" s="65"/>
      <c r="G29961" s="145"/>
    </row>
    <row r="29962" spans="1:7">
      <c r="A29962" s="65"/>
      <c r="B29962" s="65"/>
      <c r="C29962" s="65"/>
      <c r="D29962" s="65"/>
      <c r="E29962" s="65"/>
      <c r="F29962" s="65"/>
      <c r="G29962" s="145"/>
    </row>
    <row r="29963" spans="1:7">
      <c r="A29963" s="65"/>
      <c r="B29963" s="65"/>
      <c r="C29963" s="65"/>
      <c r="D29963" s="65"/>
      <c r="E29963" s="65"/>
      <c r="F29963" s="65"/>
      <c r="G29963" s="145"/>
    </row>
    <row r="29964" spans="1:7">
      <c r="A29964" s="65"/>
      <c r="B29964" s="65"/>
      <c r="C29964" s="65"/>
      <c r="D29964" s="65"/>
      <c r="E29964" s="65"/>
      <c r="F29964" s="65"/>
      <c r="G29964" s="145"/>
    </row>
    <row r="29965" spans="1:7">
      <c r="A29965" s="65"/>
      <c r="B29965" s="65"/>
      <c r="C29965" s="65"/>
      <c r="D29965" s="65"/>
      <c r="E29965" s="65"/>
      <c r="F29965" s="65"/>
      <c r="G29965" s="145"/>
    </row>
    <row r="29966" spans="1:7">
      <c r="A29966" s="65"/>
      <c r="B29966" s="65"/>
      <c r="C29966" s="65"/>
      <c r="D29966" s="65"/>
      <c r="E29966" s="65"/>
      <c r="F29966" s="65"/>
      <c r="G29966" s="145"/>
    </row>
    <row r="29967" spans="1:7">
      <c r="A29967" s="65"/>
      <c r="B29967" s="65"/>
      <c r="C29967" s="65"/>
      <c r="D29967" s="65"/>
      <c r="E29967" s="65"/>
      <c r="F29967" s="65"/>
      <c r="G29967" s="145"/>
    </row>
    <row r="29968" spans="1:7">
      <c r="A29968" s="65"/>
      <c r="B29968" s="65"/>
      <c r="C29968" s="65"/>
      <c r="D29968" s="65"/>
      <c r="E29968" s="65"/>
      <c r="F29968" s="65"/>
      <c r="G29968" s="145"/>
    </row>
    <row r="29969" spans="1:7">
      <c r="A29969" s="65"/>
      <c r="B29969" s="65"/>
      <c r="C29969" s="65"/>
      <c r="D29969" s="65"/>
      <c r="E29969" s="65"/>
      <c r="F29969" s="65"/>
      <c r="G29969" s="145"/>
    </row>
    <row r="29970" spans="1:7">
      <c r="A29970" s="65"/>
      <c r="B29970" s="65"/>
      <c r="C29970" s="65"/>
      <c r="D29970" s="65"/>
      <c r="E29970" s="65"/>
      <c r="F29970" s="65"/>
      <c r="G29970" s="145"/>
    </row>
    <row r="29971" spans="1:7">
      <c r="A29971" s="65"/>
      <c r="B29971" s="65"/>
      <c r="C29971" s="65"/>
      <c r="D29971" s="65"/>
      <c r="E29971" s="65"/>
      <c r="F29971" s="65"/>
      <c r="G29971" s="145"/>
    </row>
    <row r="29972" spans="1:7">
      <c r="A29972" s="65"/>
      <c r="B29972" s="65"/>
      <c r="C29972" s="65"/>
      <c r="D29972" s="65"/>
      <c r="E29972" s="65"/>
      <c r="F29972" s="65"/>
      <c r="G29972" s="145"/>
    </row>
    <row r="29973" spans="1:7">
      <c r="A29973" s="65"/>
      <c r="B29973" s="65"/>
      <c r="C29973" s="65"/>
      <c r="D29973" s="65"/>
      <c r="E29973" s="65"/>
      <c r="F29973" s="65"/>
      <c r="G29973" s="145"/>
    </row>
    <row r="29974" spans="1:7">
      <c r="A29974" s="65"/>
      <c r="B29974" s="65"/>
      <c r="C29974" s="65"/>
      <c r="D29974" s="65"/>
      <c r="E29974" s="65"/>
      <c r="F29974" s="65"/>
      <c r="G29974" s="145"/>
    </row>
    <row r="29975" spans="1:7">
      <c r="A29975" s="65"/>
      <c r="B29975" s="65"/>
      <c r="C29975" s="65"/>
      <c r="D29975" s="65"/>
      <c r="E29975" s="65"/>
      <c r="F29975" s="65"/>
      <c r="G29975" s="145"/>
    </row>
    <row r="29976" spans="1:7">
      <c r="A29976" s="65"/>
      <c r="B29976" s="65"/>
      <c r="C29976" s="65"/>
      <c r="D29976" s="65"/>
      <c r="E29976" s="65"/>
      <c r="F29976" s="65"/>
      <c r="G29976" s="145"/>
    </row>
    <row r="29977" spans="1:7">
      <c r="A29977" s="65"/>
      <c r="B29977" s="65"/>
      <c r="C29977" s="65"/>
      <c r="D29977" s="65"/>
      <c r="E29977" s="65"/>
      <c r="F29977" s="65"/>
      <c r="G29977" s="145"/>
    </row>
    <row r="29978" spans="1:7">
      <c r="A29978" s="65"/>
      <c r="B29978" s="65"/>
      <c r="C29978" s="65"/>
      <c r="D29978" s="65"/>
      <c r="E29978" s="65"/>
      <c r="F29978" s="65"/>
      <c r="G29978" s="145"/>
    </row>
    <row r="29979" spans="1:7">
      <c r="A29979" s="65"/>
      <c r="B29979" s="65"/>
      <c r="C29979" s="65"/>
      <c r="D29979" s="65"/>
      <c r="E29979" s="65"/>
      <c r="F29979" s="65"/>
      <c r="G29979" s="145"/>
    </row>
    <row r="29980" spans="1:7">
      <c r="A29980" s="65"/>
      <c r="B29980" s="65"/>
      <c r="C29980" s="65"/>
      <c r="D29980" s="65"/>
      <c r="E29980" s="65"/>
      <c r="F29980" s="65"/>
      <c r="G29980" s="145"/>
    </row>
    <row r="29981" spans="1:7">
      <c r="A29981" s="65"/>
      <c r="B29981" s="65"/>
      <c r="C29981" s="65"/>
      <c r="D29981" s="65"/>
      <c r="E29981" s="65"/>
      <c r="F29981" s="65"/>
      <c r="G29981" s="145"/>
    </row>
    <row r="29982" spans="1:7">
      <c r="A29982" s="65"/>
      <c r="B29982" s="65"/>
      <c r="C29982" s="65"/>
      <c r="D29982" s="65"/>
      <c r="E29982" s="65"/>
      <c r="F29982" s="65"/>
      <c r="G29982" s="145"/>
    </row>
    <row r="29983" spans="1:7">
      <c r="A29983" s="65"/>
      <c r="B29983" s="65"/>
      <c r="C29983" s="65"/>
      <c r="D29983" s="65"/>
      <c r="E29983" s="65"/>
      <c r="F29983" s="65"/>
      <c r="G29983" s="145"/>
    </row>
    <row r="29984" spans="1:7">
      <c r="A29984" s="65"/>
      <c r="B29984" s="65"/>
      <c r="C29984" s="65"/>
      <c r="D29984" s="65"/>
      <c r="E29984" s="65"/>
      <c r="F29984" s="65"/>
      <c r="G29984" s="145"/>
    </row>
    <row r="29985" spans="1:7">
      <c r="A29985" s="65"/>
      <c r="B29985" s="65"/>
      <c r="C29985" s="65"/>
      <c r="D29985" s="65"/>
      <c r="E29985" s="65"/>
      <c r="F29985" s="65"/>
      <c r="G29985" s="145"/>
    </row>
    <row r="29986" spans="1:7">
      <c r="A29986" s="65"/>
      <c r="B29986" s="65"/>
      <c r="C29986" s="65"/>
      <c r="D29986" s="65"/>
      <c r="E29986" s="65"/>
      <c r="F29986" s="65"/>
      <c r="G29986" s="145"/>
    </row>
    <row r="29987" spans="1:7">
      <c r="A29987" s="65"/>
      <c r="B29987" s="65"/>
      <c r="C29987" s="65"/>
      <c r="D29987" s="65"/>
      <c r="E29987" s="65"/>
      <c r="F29987" s="65"/>
      <c r="G29987" s="145"/>
    </row>
    <row r="29988" spans="1:7">
      <c r="A29988" s="65"/>
      <c r="B29988" s="65"/>
      <c r="C29988" s="65"/>
      <c r="D29988" s="65"/>
      <c r="E29988" s="65"/>
      <c r="F29988" s="65"/>
      <c r="G29988" s="145"/>
    </row>
    <row r="29989" spans="1:7">
      <c r="A29989" s="65"/>
      <c r="B29989" s="65"/>
      <c r="C29989" s="65"/>
      <c r="D29989" s="65"/>
      <c r="E29989" s="65"/>
      <c r="F29989" s="65"/>
      <c r="G29989" s="145"/>
    </row>
    <row r="29990" spans="1:7">
      <c r="A29990" s="65"/>
      <c r="B29990" s="65"/>
      <c r="C29990" s="65"/>
      <c r="D29990" s="65"/>
      <c r="E29990" s="65"/>
      <c r="F29990" s="65"/>
      <c r="G29990" s="145"/>
    </row>
    <row r="29991" spans="1:7">
      <c r="A29991" s="65"/>
      <c r="B29991" s="65"/>
      <c r="C29991" s="65"/>
      <c r="D29991" s="65"/>
      <c r="E29991" s="65"/>
      <c r="F29991" s="65"/>
      <c r="G29991" s="145"/>
    </row>
    <row r="29992" spans="1:7">
      <c r="A29992" s="65"/>
      <c r="B29992" s="65"/>
      <c r="C29992" s="65"/>
      <c r="D29992" s="65"/>
      <c r="E29992" s="65"/>
      <c r="F29992" s="65"/>
      <c r="G29992" s="145"/>
    </row>
    <row r="29993" spans="1:7">
      <c r="A29993" s="65"/>
      <c r="B29993" s="65"/>
      <c r="C29993" s="65"/>
      <c r="D29993" s="65"/>
      <c r="E29993" s="65"/>
      <c r="F29993" s="65"/>
      <c r="G29993" s="145"/>
    </row>
    <row r="29994" spans="1:7">
      <c r="A29994" s="65"/>
      <c r="B29994" s="65"/>
      <c r="C29994" s="65"/>
      <c r="D29994" s="65"/>
      <c r="E29994" s="65"/>
      <c r="F29994" s="65"/>
      <c r="G29994" s="145"/>
    </row>
    <row r="29995" spans="1:7">
      <c r="A29995" s="65"/>
      <c r="B29995" s="65"/>
      <c r="C29995" s="65"/>
      <c r="D29995" s="65"/>
      <c r="E29995" s="65"/>
      <c r="F29995" s="65"/>
      <c r="G29995" s="145"/>
    </row>
    <row r="29996" spans="1:7">
      <c r="A29996" s="65"/>
      <c r="B29996" s="65"/>
      <c r="C29996" s="65"/>
      <c r="D29996" s="65"/>
      <c r="E29996" s="65"/>
      <c r="F29996" s="65"/>
      <c r="G29996" s="145"/>
    </row>
    <row r="29997" spans="1:7">
      <c r="A29997" s="65"/>
      <c r="B29997" s="65"/>
      <c r="C29997" s="65"/>
      <c r="D29997" s="65"/>
      <c r="E29997" s="65"/>
      <c r="F29997" s="65"/>
      <c r="G29997" s="145"/>
    </row>
    <row r="29998" spans="1:7">
      <c r="A29998" s="65"/>
      <c r="B29998" s="65"/>
      <c r="C29998" s="65"/>
      <c r="D29998" s="65"/>
      <c r="E29998" s="65"/>
      <c r="F29998" s="65"/>
      <c r="G29998" s="145"/>
    </row>
    <row r="29999" spans="1:7">
      <c r="A29999" s="65"/>
      <c r="B29999" s="65"/>
      <c r="C29999" s="65"/>
      <c r="D29999" s="65"/>
      <c r="E29999" s="65"/>
      <c r="F29999" s="65"/>
      <c r="G29999" s="145"/>
    </row>
    <row r="30000" spans="1:7">
      <c r="A30000" s="65"/>
      <c r="B30000" s="65"/>
      <c r="C30000" s="65"/>
      <c r="D30000" s="65"/>
      <c r="E30000" s="65"/>
      <c r="F30000" s="65"/>
      <c r="G30000" s="145"/>
    </row>
    <row r="30001" spans="1:7">
      <c r="A30001" s="65"/>
      <c r="B30001" s="65"/>
      <c r="C30001" s="65"/>
      <c r="D30001" s="65"/>
      <c r="E30001" s="65"/>
      <c r="F30001" s="65"/>
      <c r="G30001" s="145"/>
    </row>
    <row r="30002" spans="1:7">
      <c r="A30002" s="65"/>
      <c r="B30002" s="65"/>
      <c r="C30002" s="65"/>
      <c r="D30002" s="65"/>
      <c r="E30002" s="65"/>
      <c r="F30002" s="65"/>
      <c r="G30002" s="145"/>
    </row>
    <row r="30003" spans="1:7">
      <c r="A30003" s="65"/>
      <c r="B30003" s="65"/>
      <c r="C30003" s="65"/>
      <c r="D30003" s="65"/>
      <c r="E30003" s="65"/>
      <c r="F30003" s="65"/>
      <c r="G30003" s="145"/>
    </row>
    <row r="30004" spans="1:7">
      <c r="A30004" s="65"/>
      <c r="B30004" s="65"/>
      <c r="C30004" s="65"/>
      <c r="D30004" s="65"/>
      <c r="E30004" s="65"/>
      <c r="F30004" s="65"/>
      <c r="G30004" s="145"/>
    </row>
    <row r="30005" spans="1:7">
      <c r="A30005" s="65"/>
      <c r="B30005" s="65"/>
      <c r="C30005" s="65"/>
      <c r="D30005" s="65"/>
      <c r="E30005" s="65"/>
      <c r="F30005" s="65"/>
      <c r="G30005" s="145"/>
    </row>
    <row r="30006" spans="1:7">
      <c r="A30006" s="65"/>
      <c r="B30006" s="65"/>
      <c r="C30006" s="65"/>
      <c r="D30006" s="65"/>
      <c r="E30006" s="65"/>
      <c r="F30006" s="65"/>
      <c r="G30006" s="145"/>
    </row>
    <row r="30007" spans="1:7">
      <c r="A30007" s="65"/>
      <c r="B30007" s="65"/>
      <c r="C30007" s="65"/>
      <c r="D30007" s="65"/>
      <c r="E30007" s="65"/>
      <c r="F30007" s="65"/>
      <c r="G30007" s="145"/>
    </row>
    <row r="30008" spans="1:7">
      <c r="A30008" s="65"/>
      <c r="B30008" s="65"/>
      <c r="C30008" s="65"/>
      <c r="D30008" s="65"/>
      <c r="E30008" s="65"/>
      <c r="F30008" s="65"/>
      <c r="G30008" s="145"/>
    </row>
    <row r="30009" spans="1:7">
      <c r="A30009" s="65"/>
      <c r="B30009" s="65"/>
      <c r="C30009" s="65"/>
      <c r="D30009" s="65"/>
      <c r="E30009" s="65"/>
      <c r="F30009" s="65"/>
      <c r="G30009" s="145"/>
    </row>
    <row r="30010" spans="1:7">
      <c r="A30010" s="65"/>
      <c r="B30010" s="65"/>
      <c r="C30010" s="65"/>
      <c r="D30010" s="65"/>
      <c r="E30010" s="65"/>
      <c r="F30010" s="65"/>
      <c r="G30010" s="145"/>
    </row>
    <row r="30011" spans="1:7">
      <c r="A30011" s="65"/>
      <c r="B30011" s="65"/>
      <c r="C30011" s="65"/>
      <c r="D30011" s="65"/>
      <c r="E30011" s="65"/>
      <c r="F30011" s="65"/>
      <c r="G30011" s="145"/>
    </row>
    <row r="30012" spans="1:7">
      <c r="A30012" s="65"/>
      <c r="B30012" s="65"/>
      <c r="C30012" s="65"/>
      <c r="D30012" s="65"/>
      <c r="E30012" s="65"/>
      <c r="F30012" s="65"/>
      <c r="G30012" s="145"/>
    </row>
    <row r="30013" spans="1:7">
      <c r="A30013" s="65"/>
      <c r="B30013" s="65"/>
      <c r="C30013" s="65"/>
      <c r="D30013" s="65"/>
      <c r="E30013" s="65"/>
      <c r="F30013" s="65"/>
      <c r="G30013" s="145"/>
    </row>
    <row r="30014" spans="1:7">
      <c r="A30014" s="65"/>
      <c r="B30014" s="65"/>
      <c r="C30014" s="65"/>
      <c r="D30014" s="65"/>
      <c r="E30014" s="65"/>
      <c r="F30014" s="65"/>
      <c r="G30014" s="145"/>
    </row>
    <row r="30015" spans="1:7">
      <c r="A30015" s="65"/>
      <c r="B30015" s="65"/>
      <c r="C30015" s="65"/>
      <c r="D30015" s="65"/>
      <c r="E30015" s="65"/>
      <c r="F30015" s="65"/>
      <c r="G30015" s="145"/>
    </row>
    <row r="30016" spans="1:7">
      <c r="A30016" s="65"/>
      <c r="B30016" s="65"/>
      <c r="C30016" s="65"/>
      <c r="D30016" s="65"/>
      <c r="E30016" s="65"/>
      <c r="F30016" s="65"/>
      <c r="G30016" s="145"/>
    </row>
    <row r="30017" spans="1:7">
      <c r="A30017" s="65"/>
      <c r="B30017" s="65"/>
      <c r="C30017" s="65"/>
      <c r="D30017" s="65"/>
      <c r="E30017" s="65"/>
      <c r="F30017" s="65"/>
      <c r="G30017" s="145"/>
    </row>
    <row r="30018" spans="1:7">
      <c r="A30018" s="65"/>
      <c r="B30018" s="65"/>
      <c r="C30018" s="65"/>
      <c r="D30018" s="65"/>
      <c r="E30018" s="65"/>
      <c r="F30018" s="65"/>
      <c r="G30018" s="145"/>
    </row>
    <row r="30019" spans="1:7">
      <c r="A30019" s="65"/>
      <c r="B30019" s="65"/>
      <c r="C30019" s="65"/>
      <c r="D30019" s="65"/>
      <c r="E30019" s="65"/>
      <c r="F30019" s="65"/>
      <c r="G30019" s="145"/>
    </row>
    <row r="30020" spans="1:7">
      <c r="A30020" s="65"/>
      <c r="B30020" s="65"/>
      <c r="C30020" s="65"/>
      <c r="D30020" s="65"/>
      <c r="E30020" s="65"/>
      <c r="F30020" s="65"/>
      <c r="G30020" s="145"/>
    </row>
    <row r="30021" spans="1:7">
      <c r="A30021" s="65"/>
      <c r="B30021" s="65"/>
      <c r="C30021" s="65"/>
      <c r="D30021" s="65"/>
      <c r="E30021" s="65"/>
      <c r="F30021" s="65"/>
      <c r="G30021" s="145"/>
    </row>
    <row r="30022" spans="1:7">
      <c r="A30022" s="65"/>
      <c r="B30022" s="65"/>
      <c r="C30022" s="65"/>
      <c r="D30022" s="65"/>
      <c r="E30022" s="65"/>
      <c r="F30022" s="65"/>
      <c r="G30022" s="145"/>
    </row>
    <row r="30023" spans="1:7">
      <c r="A30023" s="65"/>
      <c r="B30023" s="65"/>
      <c r="C30023" s="65"/>
      <c r="D30023" s="65"/>
      <c r="E30023" s="65"/>
      <c r="F30023" s="65"/>
      <c r="G30023" s="145"/>
    </row>
    <row r="30024" spans="1:7">
      <c r="A30024" s="65"/>
      <c r="B30024" s="65"/>
      <c r="C30024" s="65"/>
      <c r="D30024" s="65"/>
      <c r="E30024" s="65"/>
      <c r="F30024" s="65"/>
      <c r="G30024" s="145"/>
    </row>
    <row r="30025" spans="1:7">
      <c r="A30025" s="65"/>
      <c r="B30025" s="65"/>
      <c r="C30025" s="65"/>
      <c r="D30025" s="65"/>
      <c r="E30025" s="65"/>
      <c r="F30025" s="65"/>
      <c r="G30025" s="145"/>
    </row>
    <row r="30026" spans="1:7">
      <c r="A30026" s="65"/>
      <c r="B30026" s="65"/>
      <c r="C30026" s="65"/>
      <c r="D30026" s="65"/>
      <c r="E30026" s="65"/>
      <c r="F30026" s="65"/>
      <c r="G30026" s="145"/>
    </row>
    <row r="30027" spans="1:7">
      <c r="A30027" s="65"/>
      <c r="B30027" s="65"/>
      <c r="C30027" s="65"/>
      <c r="D30027" s="65"/>
      <c r="E30027" s="65"/>
      <c r="F30027" s="65"/>
      <c r="G30027" s="145"/>
    </row>
    <row r="30028" spans="1:7">
      <c r="A30028" s="65"/>
      <c r="B30028" s="65"/>
      <c r="C30028" s="65"/>
      <c r="D30028" s="65"/>
      <c r="E30028" s="65"/>
      <c r="F30028" s="65"/>
      <c r="G30028" s="145"/>
    </row>
    <row r="30029" spans="1:7">
      <c r="A30029" s="65"/>
      <c r="B30029" s="65"/>
      <c r="C30029" s="65"/>
      <c r="D30029" s="65"/>
      <c r="E30029" s="65"/>
      <c r="F30029" s="65"/>
      <c r="G30029" s="145"/>
    </row>
    <row r="30030" spans="1:7">
      <c r="A30030" s="65"/>
      <c r="B30030" s="65"/>
      <c r="C30030" s="65"/>
      <c r="D30030" s="65"/>
      <c r="E30030" s="65"/>
      <c r="F30030" s="65"/>
      <c r="G30030" s="145"/>
    </row>
    <row r="30031" spans="1:7">
      <c r="A30031" s="65"/>
      <c r="B30031" s="65"/>
      <c r="C30031" s="65"/>
      <c r="D30031" s="65"/>
      <c r="E30031" s="65"/>
      <c r="F30031" s="65"/>
      <c r="G30031" s="145"/>
    </row>
    <row r="30032" spans="1:7">
      <c r="A30032" s="65"/>
      <c r="B30032" s="65"/>
      <c r="C30032" s="65"/>
      <c r="D30032" s="65"/>
      <c r="E30032" s="65"/>
      <c r="F30032" s="65"/>
      <c r="G30032" s="145"/>
    </row>
    <row r="30033" spans="1:7">
      <c r="A30033" s="65"/>
      <c r="B30033" s="65"/>
      <c r="C30033" s="65"/>
      <c r="D30033" s="65"/>
      <c r="E30033" s="65"/>
      <c r="F30033" s="65"/>
      <c r="G30033" s="145"/>
    </row>
    <row r="30034" spans="1:7">
      <c r="A30034" s="65"/>
      <c r="B30034" s="65"/>
      <c r="C30034" s="65"/>
      <c r="D30034" s="65"/>
      <c r="E30034" s="65"/>
      <c r="F30034" s="65"/>
      <c r="G30034" s="145"/>
    </row>
    <row r="30035" spans="1:7">
      <c r="A30035" s="65"/>
      <c r="B30035" s="65"/>
      <c r="C30035" s="65"/>
      <c r="D30035" s="65"/>
      <c r="E30035" s="65"/>
      <c r="F30035" s="65"/>
      <c r="G30035" s="145"/>
    </row>
    <row r="30036" spans="1:7">
      <c r="A30036" s="65"/>
      <c r="B30036" s="65"/>
      <c r="C30036" s="65"/>
      <c r="D30036" s="65"/>
      <c r="E30036" s="65"/>
      <c r="F30036" s="65"/>
      <c r="G30036" s="145"/>
    </row>
    <row r="30037" spans="1:7">
      <c r="A30037" s="65"/>
      <c r="B30037" s="65"/>
      <c r="C30037" s="65"/>
      <c r="D30037" s="65"/>
      <c r="E30037" s="65"/>
      <c r="F30037" s="65"/>
      <c r="G30037" s="145"/>
    </row>
    <row r="30038" spans="1:7">
      <c r="A30038" s="65"/>
      <c r="B30038" s="65"/>
      <c r="C30038" s="65"/>
      <c r="D30038" s="65"/>
      <c r="E30038" s="65"/>
      <c r="F30038" s="65"/>
      <c r="G30038" s="145"/>
    </row>
    <row r="30039" spans="1:7">
      <c r="A30039" s="65"/>
      <c r="B30039" s="65"/>
      <c r="C30039" s="65"/>
      <c r="D30039" s="65"/>
      <c r="E30039" s="65"/>
      <c r="F30039" s="65"/>
      <c r="G30039" s="145"/>
    </row>
    <row r="30040" spans="1:7">
      <c r="A30040" s="65"/>
      <c r="B30040" s="65"/>
      <c r="C30040" s="65"/>
      <c r="D30040" s="65"/>
      <c r="E30040" s="65"/>
      <c r="F30040" s="65"/>
      <c r="G30040" s="145"/>
    </row>
    <row r="30041" spans="1:7">
      <c r="A30041" s="65"/>
      <c r="B30041" s="65"/>
      <c r="C30041" s="65"/>
      <c r="D30041" s="65"/>
      <c r="E30041" s="65"/>
      <c r="F30041" s="65"/>
      <c r="G30041" s="145"/>
    </row>
    <row r="30042" spans="1:7">
      <c r="A30042" s="65"/>
      <c r="B30042" s="65"/>
      <c r="C30042" s="65"/>
      <c r="D30042" s="65"/>
      <c r="E30042" s="65"/>
      <c r="F30042" s="65"/>
      <c r="G30042" s="145"/>
    </row>
    <row r="30043" spans="1:7">
      <c r="A30043" s="65"/>
      <c r="B30043" s="65"/>
      <c r="C30043" s="65"/>
      <c r="D30043" s="65"/>
      <c r="E30043" s="65"/>
      <c r="F30043" s="65"/>
      <c r="G30043" s="145"/>
    </row>
    <row r="30044" spans="1:7">
      <c r="A30044" s="65"/>
      <c r="B30044" s="65"/>
      <c r="C30044" s="65"/>
      <c r="D30044" s="65"/>
      <c r="E30044" s="65"/>
      <c r="F30044" s="65"/>
      <c r="G30044" s="145"/>
    </row>
    <row r="30045" spans="1:7">
      <c r="A30045" s="65"/>
      <c r="B30045" s="65"/>
      <c r="C30045" s="65"/>
      <c r="D30045" s="65"/>
      <c r="E30045" s="65"/>
      <c r="F30045" s="65"/>
      <c r="G30045" s="145"/>
    </row>
    <row r="30046" spans="1:7">
      <c r="A30046" s="65"/>
      <c r="B30046" s="65"/>
      <c r="C30046" s="65"/>
      <c r="D30046" s="65"/>
      <c r="E30046" s="65"/>
      <c r="F30046" s="65"/>
      <c r="G30046" s="145"/>
    </row>
    <row r="30047" spans="1:7">
      <c r="A30047" s="65"/>
      <c r="B30047" s="65"/>
      <c r="C30047" s="65"/>
      <c r="D30047" s="65"/>
      <c r="E30047" s="65"/>
      <c r="F30047" s="65"/>
      <c r="G30047" s="145"/>
    </row>
    <row r="30048" spans="1:7">
      <c r="A30048" s="65"/>
      <c r="B30048" s="65"/>
      <c r="C30048" s="65"/>
      <c r="D30048" s="65"/>
      <c r="E30048" s="65"/>
      <c r="F30048" s="65"/>
      <c r="G30048" s="145"/>
    </row>
    <row r="30049" spans="1:7">
      <c r="A30049" s="65"/>
      <c r="B30049" s="65"/>
      <c r="C30049" s="65"/>
      <c r="D30049" s="65"/>
      <c r="E30049" s="65"/>
      <c r="F30049" s="65"/>
      <c r="G30049" s="145"/>
    </row>
    <row r="30050" spans="1:7">
      <c r="A30050" s="65"/>
      <c r="B30050" s="65"/>
      <c r="C30050" s="65"/>
      <c r="D30050" s="65"/>
      <c r="E30050" s="65"/>
      <c r="F30050" s="65"/>
      <c r="G30050" s="145"/>
    </row>
    <row r="30051" spans="1:7">
      <c r="A30051" s="65"/>
      <c r="B30051" s="65"/>
      <c r="C30051" s="65"/>
      <c r="D30051" s="65"/>
      <c r="E30051" s="65"/>
      <c r="F30051" s="65"/>
      <c r="G30051" s="145"/>
    </row>
    <row r="30052" spans="1:7">
      <c r="A30052" s="65"/>
      <c r="B30052" s="65"/>
      <c r="C30052" s="65"/>
      <c r="D30052" s="65"/>
      <c r="E30052" s="65"/>
      <c r="F30052" s="65"/>
      <c r="G30052" s="145"/>
    </row>
    <row r="30053" spans="1:7">
      <c r="A30053" s="65"/>
      <c r="B30053" s="65"/>
      <c r="C30053" s="65"/>
      <c r="D30053" s="65"/>
      <c r="E30053" s="65"/>
      <c r="F30053" s="65"/>
      <c r="G30053" s="145"/>
    </row>
    <row r="30054" spans="1:7">
      <c r="A30054" s="65"/>
      <c r="B30054" s="65"/>
      <c r="C30054" s="65"/>
      <c r="D30054" s="65"/>
      <c r="E30054" s="65"/>
      <c r="F30054" s="65"/>
      <c r="G30054" s="145"/>
    </row>
    <row r="30055" spans="1:7">
      <c r="A30055" s="65"/>
      <c r="B30055" s="65"/>
      <c r="C30055" s="65"/>
      <c r="D30055" s="65"/>
      <c r="E30055" s="65"/>
      <c r="F30055" s="65"/>
      <c r="G30055" s="145"/>
    </row>
    <row r="30056" spans="1:7">
      <c r="A30056" s="65"/>
      <c r="B30056" s="65"/>
      <c r="C30056" s="65"/>
      <c r="D30056" s="65"/>
      <c r="E30056" s="65"/>
      <c r="F30056" s="65"/>
      <c r="G30056" s="145"/>
    </row>
    <row r="30057" spans="1:7">
      <c r="A30057" s="65"/>
      <c r="B30057" s="65"/>
      <c r="C30057" s="65"/>
      <c r="D30057" s="65"/>
      <c r="E30057" s="65"/>
      <c r="F30057" s="65"/>
      <c r="G30057" s="145"/>
    </row>
    <row r="30058" spans="1:7">
      <c r="A30058" s="65"/>
      <c r="B30058" s="65"/>
      <c r="C30058" s="65"/>
      <c r="D30058" s="65"/>
      <c r="E30058" s="65"/>
      <c r="F30058" s="65"/>
      <c r="G30058" s="145"/>
    </row>
    <row r="30059" spans="1:7">
      <c r="A30059" s="65"/>
      <c r="B30059" s="65"/>
      <c r="C30059" s="65"/>
      <c r="D30059" s="65"/>
      <c r="E30059" s="65"/>
      <c r="F30059" s="65"/>
      <c r="G30059" s="145"/>
    </row>
    <row r="30060" spans="1:7">
      <c r="A30060" s="65"/>
      <c r="B30060" s="65"/>
      <c r="C30060" s="65"/>
      <c r="D30060" s="65"/>
      <c r="E30060" s="65"/>
      <c r="F30060" s="65"/>
      <c r="G30060" s="145"/>
    </row>
    <row r="30061" spans="1:7">
      <c r="A30061" s="65"/>
      <c r="B30061" s="65"/>
      <c r="C30061" s="65"/>
      <c r="D30061" s="65"/>
      <c r="E30061" s="65"/>
      <c r="F30061" s="65"/>
      <c r="G30061" s="145"/>
    </row>
    <row r="30062" spans="1:7">
      <c r="A30062" s="65"/>
      <c r="B30062" s="65"/>
      <c r="C30062" s="65"/>
      <c r="D30062" s="65"/>
      <c r="E30062" s="65"/>
      <c r="F30062" s="65"/>
      <c r="G30062" s="145"/>
    </row>
    <row r="30063" spans="1:7">
      <c r="A30063" s="65"/>
      <c r="B30063" s="65"/>
      <c r="C30063" s="65"/>
      <c r="D30063" s="65"/>
      <c r="E30063" s="65"/>
      <c r="F30063" s="65"/>
      <c r="G30063" s="145"/>
    </row>
    <row r="30064" spans="1:7">
      <c r="A30064" s="65"/>
      <c r="B30064" s="65"/>
      <c r="C30064" s="65"/>
      <c r="D30064" s="65"/>
      <c r="E30064" s="65"/>
      <c r="F30064" s="65"/>
      <c r="G30064" s="145"/>
    </row>
    <row r="30065" spans="1:7">
      <c r="A30065" s="65"/>
      <c r="B30065" s="65"/>
      <c r="C30065" s="65"/>
      <c r="D30065" s="65"/>
      <c r="E30065" s="65"/>
      <c r="F30065" s="65"/>
      <c r="G30065" s="145"/>
    </row>
    <row r="30066" spans="1:7">
      <c r="A30066" s="65"/>
      <c r="B30066" s="65"/>
      <c r="C30066" s="65"/>
      <c r="D30066" s="65"/>
      <c r="E30066" s="65"/>
      <c r="F30066" s="65"/>
      <c r="G30066" s="145"/>
    </row>
    <row r="30067" spans="1:7">
      <c r="A30067" s="65"/>
      <c r="B30067" s="65"/>
      <c r="C30067" s="65"/>
      <c r="D30067" s="65"/>
      <c r="E30067" s="65"/>
      <c r="F30067" s="65"/>
      <c r="G30067" s="145"/>
    </row>
    <row r="30068" spans="1:7">
      <c r="A30068" s="65"/>
      <c r="B30068" s="65"/>
      <c r="C30068" s="65"/>
      <c r="D30068" s="65"/>
      <c r="E30068" s="65"/>
      <c r="F30068" s="65"/>
      <c r="G30068" s="145"/>
    </row>
    <row r="30069" spans="1:7">
      <c r="A30069" s="65"/>
      <c r="B30069" s="65"/>
      <c r="C30069" s="65"/>
      <c r="D30069" s="65"/>
      <c r="E30069" s="65"/>
      <c r="F30069" s="65"/>
      <c r="G30069" s="145"/>
    </row>
    <row r="30070" spans="1:7">
      <c r="A30070" s="65"/>
      <c r="B30070" s="65"/>
      <c r="C30070" s="65"/>
      <c r="D30070" s="65"/>
      <c r="E30070" s="65"/>
      <c r="F30070" s="65"/>
      <c r="G30070" s="145"/>
    </row>
    <row r="30071" spans="1:7">
      <c r="A30071" s="65"/>
      <c r="B30071" s="65"/>
      <c r="C30071" s="65"/>
      <c r="D30071" s="65"/>
      <c r="E30071" s="65"/>
      <c r="F30071" s="65"/>
      <c r="G30071" s="145"/>
    </row>
    <row r="30072" spans="1:7">
      <c r="A30072" s="65"/>
      <c r="B30072" s="65"/>
      <c r="C30072" s="65"/>
      <c r="D30072" s="65"/>
      <c r="E30072" s="65"/>
      <c r="F30072" s="65"/>
      <c r="G30072" s="145"/>
    </row>
    <row r="30073" spans="1:7">
      <c r="A30073" s="65"/>
      <c r="B30073" s="65"/>
      <c r="C30073" s="65"/>
      <c r="D30073" s="65"/>
      <c r="E30073" s="65"/>
      <c r="F30073" s="65"/>
      <c r="G30073" s="145"/>
    </row>
    <row r="30074" spans="1:7">
      <c r="A30074" s="65"/>
      <c r="B30074" s="65"/>
      <c r="C30074" s="65"/>
      <c r="D30074" s="65"/>
      <c r="E30074" s="65"/>
      <c r="F30074" s="65"/>
      <c r="G30074" s="145"/>
    </row>
    <row r="30075" spans="1:7">
      <c r="A30075" s="65"/>
      <c r="B30075" s="65"/>
      <c r="C30075" s="65"/>
      <c r="D30075" s="65"/>
      <c r="E30075" s="65"/>
      <c r="F30075" s="65"/>
      <c r="G30075" s="145"/>
    </row>
    <row r="30076" spans="1:7">
      <c r="A30076" s="65"/>
      <c r="B30076" s="65"/>
      <c r="C30076" s="65"/>
      <c r="D30076" s="65"/>
      <c r="E30076" s="65"/>
      <c r="F30076" s="65"/>
      <c r="G30076" s="145"/>
    </row>
    <row r="30077" spans="1:7">
      <c r="A30077" s="65"/>
      <c r="B30077" s="65"/>
      <c r="C30077" s="65"/>
      <c r="D30077" s="65"/>
      <c r="E30077" s="65"/>
      <c r="F30077" s="65"/>
      <c r="G30077" s="145"/>
    </row>
    <row r="30078" spans="1:7">
      <c r="A30078" s="65"/>
      <c r="B30078" s="65"/>
      <c r="C30078" s="65"/>
      <c r="D30078" s="65"/>
      <c r="E30078" s="65"/>
      <c r="F30078" s="65"/>
      <c r="G30078" s="145"/>
    </row>
    <row r="30079" spans="1:7">
      <c r="A30079" s="65"/>
      <c r="B30079" s="65"/>
      <c r="C30079" s="65"/>
      <c r="D30079" s="65"/>
      <c r="E30079" s="65"/>
      <c r="F30079" s="65"/>
      <c r="G30079" s="145"/>
    </row>
    <row r="30080" spans="1:7">
      <c r="A30080" s="65"/>
      <c r="B30080" s="65"/>
      <c r="C30080" s="65"/>
      <c r="D30080" s="65"/>
      <c r="E30080" s="65"/>
      <c r="F30080" s="65"/>
      <c r="G30080" s="145"/>
    </row>
    <row r="30081" spans="1:7">
      <c r="A30081" s="65"/>
      <c r="B30081" s="65"/>
      <c r="C30081" s="65"/>
      <c r="D30081" s="65"/>
      <c r="E30081" s="65"/>
      <c r="F30081" s="65"/>
      <c r="G30081" s="145"/>
    </row>
    <row r="30082" spans="1:7">
      <c r="A30082" s="65"/>
      <c r="B30082" s="65"/>
      <c r="C30082" s="65"/>
      <c r="D30082" s="65"/>
      <c r="E30082" s="65"/>
      <c r="F30082" s="65"/>
      <c r="G30082" s="145"/>
    </row>
    <row r="30083" spans="1:7">
      <c r="A30083" s="65"/>
      <c r="B30083" s="65"/>
      <c r="C30083" s="65"/>
      <c r="D30083" s="65"/>
      <c r="E30083" s="65"/>
      <c r="F30083" s="65"/>
      <c r="G30083" s="145"/>
    </row>
    <row r="30084" spans="1:7">
      <c r="A30084" s="65"/>
      <c r="B30084" s="65"/>
      <c r="C30084" s="65"/>
      <c r="D30084" s="65"/>
      <c r="E30084" s="65"/>
      <c r="F30084" s="65"/>
      <c r="G30084" s="145"/>
    </row>
    <row r="30085" spans="1:7">
      <c r="A30085" s="65"/>
      <c r="B30085" s="65"/>
      <c r="C30085" s="65"/>
      <c r="D30085" s="65"/>
      <c r="E30085" s="65"/>
      <c r="F30085" s="65"/>
      <c r="G30085" s="145"/>
    </row>
    <row r="30086" spans="1:7">
      <c r="A30086" s="65"/>
      <c r="B30086" s="65"/>
      <c r="C30086" s="65"/>
      <c r="D30086" s="65"/>
      <c r="E30086" s="65"/>
      <c r="F30086" s="65"/>
      <c r="G30086" s="145"/>
    </row>
    <row r="30087" spans="1:7">
      <c r="A30087" s="65"/>
      <c r="B30087" s="65"/>
      <c r="C30087" s="65"/>
      <c r="D30087" s="65"/>
      <c r="E30087" s="65"/>
      <c r="F30087" s="65"/>
      <c r="G30087" s="145"/>
    </row>
    <row r="30088" spans="1:7">
      <c r="A30088" s="65"/>
      <c r="B30088" s="65"/>
      <c r="C30088" s="65"/>
      <c r="D30088" s="65"/>
      <c r="E30088" s="65"/>
      <c r="F30088" s="65"/>
      <c r="G30088" s="145"/>
    </row>
    <row r="30089" spans="1:7">
      <c r="A30089" s="65"/>
      <c r="B30089" s="65"/>
      <c r="C30089" s="65"/>
      <c r="D30089" s="65"/>
      <c r="E30089" s="65"/>
      <c r="F30089" s="65"/>
      <c r="G30089" s="145"/>
    </row>
    <row r="30090" spans="1:7">
      <c r="A30090" s="65"/>
      <c r="B30090" s="65"/>
      <c r="C30090" s="65"/>
      <c r="D30090" s="65"/>
      <c r="E30090" s="65"/>
      <c r="F30090" s="65"/>
      <c r="G30090" s="145"/>
    </row>
    <row r="30091" spans="1:7">
      <c r="A30091" s="65"/>
      <c r="B30091" s="65"/>
      <c r="C30091" s="65"/>
      <c r="D30091" s="65"/>
      <c r="E30091" s="65"/>
      <c r="F30091" s="65"/>
      <c r="G30091" s="145"/>
    </row>
    <row r="30092" spans="1:7">
      <c r="A30092" s="65"/>
      <c r="B30092" s="65"/>
      <c r="C30092" s="65"/>
      <c r="D30092" s="65"/>
      <c r="E30092" s="65"/>
      <c r="F30092" s="65"/>
      <c r="G30092" s="145"/>
    </row>
    <row r="30093" spans="1:7">
      <c r="A30093" s="65"/>
      <c r="B30093" s="65"/>
      <c r="C30093" s="65"/>
      <c r="D30093" s="65"/>
      <c r="E30093" s="65"/>
      <c r="F30093" s="65"/>
      <c r="G30093" s="145"/>
    </row>
    <row r="30094" spans="1:7">
      <c r="A30094" s="65"/>
      <c r="B30094" s="65"/>
      <c r="C30094" s="65"/>
      <c r="D30094" s="65"/>
      <c r="E30094" s="65"/>
      <c r="F30094" s="65"/>
      <c r="G30094" s="145"/>
    </row>
    <row r="30095" spans="1:7">
      <c r="A30095" s="65"/>
      <c r="B30095" s="65"/>
      <c r="C30095" s="65"/>
      <c r="D30095" s="65"/>
      <c r="E30095" s="65"/>
      <c r="F30095" s="65"/>
      <c r="G30095" s="145"/>
    </row>
    <row r="30096" spans="1:7">
      <c r="A30096" s="65"/>
      <c r="B30096" s="65"/>
      <c r="C30096" s="65"/>
      <c r="D30096" s="65"/>
      <c r="E30096" s="65"/>
      <c r="F30096" s="65"/>
      <c r="G30096" s="145"/>
    </row>
    <row r="30097" spans="1:7">
      <c r="A30097" s="65"/>
      <c r="B30097" s="65"/>
      <c r="C30097" s="65"/>
      <c r="D30097" s="65"/>
      <c r="E30097" s="65"/>
      <c r="F30097" s="65"/>
      <c r="G30097" s="145"/>
    </row>
    <row r="30098" spans="1:7">
      <c r="A30098" s="65"/>
      <c r="B30098" s="65"/>
      <c r="C30098" s="65"/>
      <c r="D30098" s="65"/>
      <c r="E30098" s="65"/>
      <c r="F30098" s="65"/>
      <c r="G30098" s="145"/>
    </row>
    <row r="30099" spans="1:7">
      <c r="A30099" s="65"/>
      <c r="B30099" s="65"/>
      <c r="C30099" s="65"/>
      <c r="D30099" s="65"/>
      <c r="E30099" s="65"/>
      <c r="F30099" s="65"/>
      <c r="G30099" s="145"/>
    </row>
    <row r="30100" spans="1:7">
      <c r="A30100" s="65"/>
      <c r="B30100" s="65"/>
      <c r="C30100" s="65"/>
      <c r="D30100" s="65"/>
      <c r="E30100" s="65"/>
      <c r="F30100" s="65"/>
      <c r="G30100" s="145"/>
    </row>
    <row r="30101" spans="1:7">
      <c r="A30101" s="65"/>
      <c r="B30101" s="65"/>
      <c r="C30101" s="65"/>
      <c r="D30101" s="65"/>
      <c r="E30101" s="65"/>
      <c r="F30101" s="65"/>
      <c r="G30101" s="145"/>
    </row>
    <row r="30102" spans="1:7">
      <c r="A30102" s="65"/>
      <c r="B30102" s="65"/>
      <c r="C30102" s="65"/>
      <c r="D30102" s="65"/>
      <c r="E30102" s="65"/>
      <c r="F30102" s="65"/>
      <c r="G30102" s="145"/>
    </row>
    <row r="30103" spans="1:7">
      <c r="A30103" s="65"/>
      <c r="B30103" s="65"/>
      <c r="C30103" s="65"/>
      <c r="D30103" s="65"/>
      <c r="E30103" s="65"/>
      <c r="F30103" s="65"/>
      <c r="G30103" s="145"/>
    </row>
    <row r="30104" spans="1:7">
      <c r="A30104" s="65"/>
      <c r="B30104" s="65"/>
      <c r="C30104" s="65"/>
      <c r="D30104" s="65"/>
      <c r="E30104" s="65"/>
      <c r="F30104" s="65"/>
      <c r="G30104" s="145"/>
    </row>
    <row r="30105" spans="1:7">
      <c r="A30105" s="65"/>
      <c r="B30105" s="65"/>
      <c r="C30105" s="65"/>
      <c r="D30105" s="65"/>
      <c r="E30105" s="65"/>
      <c r="F30105" s="65"/>
      <c r="G30105" s="145"/>
    </row>
    <row r="30106" spans="1:7">
      <c r="A30106" s="65"/>
      <c r="B30106" s="65"/>
      <c r="C30106" s="65"/>
      <c r="D30106" s="65"/>
      <c r="E30106" s="65"/>
      <c r="F30106" s="65"/>
      <c r="G30106" s="145"/>
    </row>
    <row r="30107" spans="1:7">
      <c r="A30107" s="65"/>
      <c r="B30107" s="65"/>
      <c r="C30107" s="65"/>
      <c r="D30107" s="65"/>
      <c r="E30107" s="65"/>
      <c r="F30107" s="65"/>
      <c r="G30107" s="145"/>
    </row>
    <row r="30108" spans="1:7">
      <c r="A30108" s="65"/>
      <c r="B30108" s="65"/>
      <c r="C30108" s="65"/>
      <c r="D30108" s="65"/>
      <c r="E30108" s="65"/>
      <c r="F30108" s="65"/>
      <c r="G30108" s="145"/>
    </row>
    <row r="30109" spans="1:7">
      <c r="A30109" s="65"/>
      <c r="B30109" s="65"/>
      <c r="C30109" s="65"/>
      <c r="D30109" s="65"/>
      <c r="E30109" s="65"/>
      <c r="F30109" s="65"/>
      <c r="G30109" s="145"/>
    </row>
    <row r="30110" spans="1:7">
      <c r="A30110" s="65"/>
      <c r="B30110" s="65"/>
      <c r="C30110" s="65"/>
      <c r="D30110" s="65"/>
      <c r="E30110" s="65"/>
      <c r="F30110" s="65"/>
      <c r="G30110" s="145"/>
    </row>
    <row r="30111" spans="1:7">
      <c r="A30111" s="65"/>
      <c r="B30111" s="65"/>
      <c r="C30111" s="65"/>
      <c r="D30111" s="65"/>
      <c r="E30111" s="65"/>
      <c r="F30111" s="65"/>
      <c r="G30111" s="145"/>
    </row>
    <row r="30112" spans="1:7">
      <c r="A30112" s="65"/>
      <c r="B30112" s="65"/>
      <c r="C30112" s="65"/>
      <c r="D30112" s="65"/>
      <c r="E30112" s="65"/>
      <c r="F30112" s="65"/>
      <c r="G30112" s="145"/>
    </row>
    <row r="30113" spans="1:7">
      <c r="A30113" s="65"/>
      <c r="B30113" s="65"/>
      <c r="C30113" s="65"/>
      <c r="D30113" s="65"/>
      <c r="E30113" s="65"/>
      <c r="F30113" s="65"/>
      <c r="G30113" s="145"/>
    </row>
    <row r="30114" spans="1:7">
      <c r="A30114" s="65"/>
      <c r="B30114" s="65"/>
      <c r="C30114" s="65"/>
      <c r="D30114" s="65"/>
      <c r="E30114" s="65"/>
      <c r="F30114" s="65"/>
      <c r="G30114" s="145"/>
    </row>
    <row r="30115" spans="1:7">
      <c r="A30115" s="65"/>
      <c r="B30115" s="65"/>
      <c r="C30115" s="65"/>
      <c r="D30115" s="65"/>
      <c r="E30115" s="65"/>
      <c r="F30115" s="65"/>
      <c r="G30115" s="145"/>
    </row>
    <row r="30116" spans="1:7">
      <c r="A30116" s="65"/>
      <c r="B30116" s="65"/>
      <c r="C30116" s="65"/>
      <c r="D30116" s="65"/>
      <c r="E30116" s="65"/>
      <c r="F30116" s="65"/>
      <c r="G30116" s="145"/>
    </row>
    <row r="30117" spans="1:7">
      <c r="A30117" s="65"/>
      <c r="B30117" s="65"/>
      <c r="C30117" s="65"/>
      <c r="D30117" s="65"/>
      <c r="E30117" s="65"/>
      <c r="F30117" s="65"/>
      <c r="G30117" s="145"/>
    </row>
    <row r="30118" spans="1:7">
      <c r="A30118" s="65"/>
      <c r="B30118" s="65"/>
      <c r="C30118" s="65"/>
      <c r="D30118" s="65"/>
      <c r="E30118" s="65"/>
      <c r="F30118" s="65"/>
      <c r="G30118" s="145"/>
    </row>
    <row r="30119" spans="1:7">
      <c r="A30119" s="65"/>
      <c r="B30119" s="65"/>
      <c r="C30119" s="65"/>
      <c r="D30119" s="65"/>
      <c r="E30119" s="65"/>
      <c r="F30119" s="65"/>
      <c r="G30119" s="145"/>
    </row>
    <row r="30120" spans="1:7">
      <c r="A30120" s="65"/>
      <c r="B30120" s="65"/>
      <c r="C30120" s="65"/>
      <c r="D30120" s="65"/>
      <c r="E30120" s="65"/>
      <c r="F30120" s="65"/>
      <c r="G30120" s="145"/>
    </row>
    <row r="30121" spans="1:7">
      <c r="A30121" s="65"/>
      <c r="B30121" s="65"/>
      <c r="C30121" s="65"/>
      <c r="D30121" s="65"/>
      <c r="E30121" s="65"/>
      <c r="F30121" s="65"/>
      <c r="G30121" s="145"/>
    </row>
    <row r="30122" spans="1:7">
      <c r="A30122" s="65"/>
      <c r="B30122" s="65"/>
      <c r="C30122" s="65"/>
      <c r="D30122" s="65"/>
      <c r="E30122" s="65"/>
      <c r="F30122" s="65"/>
      <c r="G30122" s="145"/>
    </row>
    <row r="30123" spans="1:7">
      <c r="A30123" s="65"/>
      <c r="B30123" s="65"/>
      <c r="C30123" s="65"/>
      <c r="D30123" s="65"/>
      <c r="E30123" s="65"/>
      <c r="F30123" s="65"/>
      <c r="G30123" s="145"/>
    </row>
    <row r="30124" spans="1:7">
      <c r="A30124" s="65"/>
      <c r="B30124" s="65"/>
      <c r="C30124" s="65"/>
      <c r="D30124" s="65"/>
      <c r="E30124" s="65"/>
      <c r="F30124" s="65"/>
      <c r="G30124" s="145"/>
    </row>
    <row r="30125" spans="1:7">
      <c r="A30125" s="65"/>
      <c r="B30125" s="65"/>
      <c r="C30125" s="65"/>
      <c r="D30125" s="65"/>
      <c r="E30125" s="65"/>
      <c r="F30125" s="65"/>
      <c r="G30125" s="145"/>
    </row>
    <row r="30126" spans="1:7">
      <c r="A30126" s="65"/>
      <c r="B30126" s="65"/>
      <c r="C30126" s="65"/>
      <c r="D30126" s="65"/>
      <c r="E30126" s="65"/>
      <c r="F30126" s="65"/>
      <c r="G30126" s="145"/>
    </row>
    <row r="30127" spans="1:7">
      <c r="A30127" s="65"/>
      <c r="B30127" s="65"/>
      <c r="C30127" s="65"/>
      <c r="D30127" s="65"/>
      <c r="E30127" s="65"/>
      <c r="F30127" s="65"/>
      <c r="G30127" s="145"/>
    </row>
    <row r="30128" spans="1:7">
      <c r="A30128" s="65"/>
      <c r="B30128" s="65"/>
      <c r="C30128" s="65"/>
      <c r="D30128" s="65"/>
      <c r="E30128" s="65"/>
      <c r="F30128" s="65"/>
      <c r="G30128" s="145"/>
    </row>
    <row r="30129" spans="1:7">
      <c r="A30129" s="65"/>
      <c r="B30129" s="65"/>
      <c r="C30129" s="65"/>
      <c r="D30129" s="65"/>
      <c r="E30129" s="65"/>
      <c r="F30129" s="65"/>
      <c r="G30129" s="145"/>
    </row>
    <row r="30130" spans="1:7">
      <c r="A30130" s="65"/>
      <c r="B30130" s="65"/>
      <c r="C30130" s="65"/>
      <c r="D30130" s="65"/>
      <c r="E30130" s="65"/>
      <c r="F30130" s="65"/>
      <c r="G30130" s="145"/>
    </row>
    <row r="30131" spans="1:7">
      <c r="A30131" s="65"/>
      <c r="B30131" s="65"/>
      <c r="C30131" s="65"/>
      <c r="D30131" s="65"/>
      <c r="E30131" s="65"/>
      <c r="F30131" s="65"/>
      <c r="G30131" s="145"/>
    </row>
    <row r="30132" spans="1:7">
      <c r="A30132" s="65"/>
      <c r="B30132" s="65"/>
      <c r="C30132" s="65"/>
      <c r="D30132" s="65"/>
      <c r="E30132" s="65"/>
      <c r="F30132" s="65"/>
      <c r="G30132" s="145"/>
    </row>
    <row r="30133" spans="1:7">
      <c r="A30133" s="65"/>
      <c r="B30133" s="65"/>
      <c r="C30133" s="65"/>
      <c r="D30133" s="65"/>
      <c r="E30133" s="65"/>
      <c r="F30133" s="65"/>
      <c r="G30133" s="145"/>
    </row>
    <row r="30134" spans="1:7">
      <c r="A30134" s="65"/>
      <c r="B30134" s="65"/>
      <c r="C30134" s="65"/>
      <c r="D30134" s="65"/>
      <c r="E30134" s="65"/>
      <c r="F30134" s="65"/>
      <c r="G30134" s="145"/>
    </row>
    <row r="30135" spans="1:7">
      <c r="A30135" s="65"/>
      <c r="B30135" s="65"/>
      <c r="C30135" s="65"/>
      <c r="D30135" s="65"/>
      <c r="E30135" s="65"/>
      <c r="F30135" s="65"/>
      <c r="G30135" s="145"/>
    </row>
    <row r="30136" spans="1:7">
      <c r="A30136" s="65"/>
      <c r="B30136" s="65"/>
      <c r="C30136" s="65"/>
      <c r="D30136" s="65"/>
      <c r="E30136" s="65"/>
      <c r="F30136" s="65"/>
      <c r="G30136" s="145"/>
    </row>
    <row r="30137" spans="1:7">
      <c r="A30137" s="65"/>
      <c r="B30137" s="65"/>
      <c r="C30137" s="65"/>
      <c r="D30137" s="65"/>
      <c r="E30137" s="65"/>
      <c r="F30137" s="65"/>
      <c r="G30137" s="145"/>
    </row>
    <row r="30138" spans="1:7">
      <c r="A30138" s="65"/>
      <c r="B30138" s="65"/>
      <c r="C30138" s="65"/>
      <c r="D30138" s="65"/>
      <c r="E30138" s="65"/>
      <c r="F30138" s="65"/>
      <c r="G30138" s="145"/>
    </row>
    <row r="30139" spans="1:7">
      <c r="A30139" s="65"/>
      <c r="B30139" s="65"/>
      <c r="C30139" s="65"/>
      <c r="D30139" s="65"/>
      <c r="E30139" s="65"/>
      <c r="F30139" s="65"/>
      <c r="G30139" s="145"/>
    </row>
    <row r="30140" spans="1:7">
      <c r="A30140" s="65"/>
      <c r="B30140" s="65"/>
      <c r="C30140" s="65"/>
      <c r="D30140" s="65"/>
      <c r="E30140" s="65"/>
      <c r="F30140" s="65"/>
      <c r="G30140" s="145"/>
    </row>
    <row r="30141" spans="1:7">
      <c r="A30141" s="65"/>
      <c r="B30141" s="65"/>
      <c r="C30141" s="65"/>
      <c r="D30141" s="65"/>
      <c r="E30141" s="65"/>
      <c r="F30141" s="65"/>
      <c r="G30141" s="145"/>
    </row>
    <row r="30142" spans="1:7">
      <c r="A30142" s="65"/>
      <c r="B30142" s="65"/>
      <c r="C30142" s="65"/>
      <c r="D30142" s="65"/>
      <c r="E30142" s="65"/>
      <c r="F30142" s="65"/>
      <c r="G30142" s="145"/>
    </row>
    <row r="30143" spans="1:7">
      <c r="A30143" s="65"/>
      <c r="B30143" s="65"/>
      <c r="C30143" s="65"/>
      <c r="D30143" s="65"/>
      <c r="E30143" s="65"/>
      <c r="F30143" s="65"/>
      <c r="G30143" s="145"/>
    </row>
    <row r="30144" spans="1:7">
      <c r="A30144" s="65"/>
      <c r="B30144" s="65"/>
      <c r="C30144" s="65"/>
      <c r="D30144" s="65"/>
      <c r="E30144" s="65"/>
      <c r="F30144" s="65"/>
      <c r="G30144" s="145"/>
    </row>
    <row r="30145" spans="1:7">
      <c r="A30145" s="65"/>
      <c r="B30145" s="65"/>
      <c r="C30145" s="65"/>
      <c r="D30145" s="65"/>
      <c r="E30145" s="65"/>
      <c r="F30145" s="65"/>
      <c r="G30145" s="145"/>
    </row>
    <row r="30146" spans="1:7">
      <c r="A30146" s="65"/>
      <c r="B30146" s="65"/>
      <c r="C30146" s="65"/>
      <c r="D30146" s="65"/>
      <c r="E30146" s="65"/>
      <c r="F30146" s="65"/>
      <c r="G30146" s="145"/>
    </row>
    <row r="30147" spans="1:7">
      <c r="A30147" s="65"/>
      <c r="B30147" s="65"/>
      <c r="C30147" s="65"/>
      <c r="D30147" s="65"/>
      <c r="E30147" s="65"/>
      <c r="F30147" s="65"/>
      <c r="G30147" s="145"/>
    </row>
    <row r="30148" spans="1:7">
      <c r="A30148" s="65"/>
      <c r="B30148" s="65"/>
      <c r="C30148" s="65"/>
      <c r="D30148" s="65"/>
      <c r="E30148" s="65"/>
      <c r="F30148" s="65"/>
      <c r="G30148" s="145"/>
    </row>
    <row r="30149" spans="1:7">
      <c r="A30149" s="65"/>
      <c r="B30149" s="65"/>
      <c r="C30149" s="65"/>
      <c r="D30149" s="65"/>
      <c r="E30149" s="65"/>
      <c r="F30149" s="65"/>
      <c r="G30149" s="145"/>
    </row>
    <row r="30150" spans="1:7">
      <c r="A30150" s="65"/>
      <c r="B30150" s="65"/>
      <c r="C30150" s="65"/>
      <c r="D30150" s="65"/>
      <c r="E30150" s="65"/>
      <c r="F30150" s="65"/>
      <c r="G30150" s="145"/>
    </row>
    <row r="30151" spans="1:7">
      <c r="A30151" s="65"/>
      <c r="B30151" s="65"/>
      <c r="C30151" s="65"/>
      <c r="D30151" s="65"/>
      <c r="E30151" s="65"/>
      <c r="F30151" s="65"/>
      <c r="G30151" s="145"/>
    </row>
    <row r="30152" spans="1:7">
      <c r="A30152" s="65"/>
      <c r="B30152" s="65"/>
      <c r="C30152" s="65"/>
      <c r="D30152" s="65"/>
      <c r="E30152" s="65"/>
      <c r="F30152" s="65"/>
      <c r="G30152" s="145"/>
    </row>
    <row r="30153" spans="1:7">
      <c r="A30153" s="65"/>
      <c r="B30153" s="65"/>
      <c r="C30153" s="65"/>
      <c r="D30153" s="65"/>
      <c r="E30153" s="65"/>
      <c r="F30153" s="65"/>
      <c r="G30153" s="145"/>
    </row>
    <row r="30154" spans="1:7">
      <c r="A30154" s="65"/>
      <c r="B30154" s="65"/>
      <c r="C30154" s="65"/>
      <c r="D30154" s="65"/>
      <c r="E30154" s="65"/>
      <c r="F30154" s="65"/>
      <c r="G30154" s="145"/>
    </row>
    <row r="30155" spans="1:7">
      <c r="A30155" s="65"/>
      <c r="B30155" s="65"/>
      <c r="C30155" s="65"/>
      <c r="D30155" s="65"/>
      <c r="E30155" s="65"/>
      <c r="F30155" s="65"/>
      <c r="G30155" s="145"/>
    </row>
    <row r="30156" spans="1:7">
      <c r="A30156" s="65"/>
      <c r="B30156" s="65"/>
      <c r="C30156" s="65"/>
      <c r="D30156" s="65"/>
      <c r="E30156" s="65"/>
      <c r="F30156" s="65"/>
      <c r="G30156" s="145"/>
    </row>
    <row r="30157" spans="1:7">
      <c r="A30157" s="65"/>
      <c r="B30157" s="65"/>
      <c r="C30157" s="65"/>
      <c r="D30157" s="65"/>
      <c r="E30157" s="65"/>
      <c r="F30157" s="65"/>
      <c r="G30157" s="145"/>
    </row>
    <row r="30158" spans="1:7">
      <c r="A30158" s="65"/>
      <c r="B30158" s="65"/>
      <c r="C30158" s="65"/>
      <c r="D30158" s="65"/>
      <c r="E30158" s="65"/>
      <c r="F30158" s="65"/>
      <c r="G30158" s="145"/>
    </row>
    <row r="30159" spans="1:7">
      <c r="A30159" s="65"/>
      <c r="B30159" s="65"/>
      <c r="C30159" s="65"/>
      <c r="D30159" s="65"/>
      <c r="E30159" s="65"/>
      <c r="F30159" s="65"/>
      <c r="G30159" s="145"/>
    </row>
    <row r="30160" spans="1:7">
      <c r="A30160" s="65"/>
      <c r="B30160" s="65"/>
      <c r="C30160" s="65"/>
      <c r="D30160" s="65"/>
      <c r="E30160" s="65"/>
      <c r="F30160" s="65"/>
      <c r="G30160" s="145"/>
    </row>
    <row r="30161" spans="1:7">
      <c r="A30161" s="65"/>
      <c r="B30161" s="65"/>
      <c r="C30161" s="65"/>
      <c r="D30161" s="65"/>
      <c r="E30161" s="65"/>
      <c r="F30161" s="65"/>
      <c r="G30161" s="145"/>
    </row>
    <row r="30162" spans="1:7">
      <c r="A30162" s="65"/>
      <c r="B30162" s="65"/>
      <c r="C30162" s="65"/>
      <c r="D30162" s="65"/>
      <c r="E30162" s="65"/>
      <c r="F30162" s="65"/>
      <c r="G30162" s="145"/>
    </row>
    <row r="30163" spans="1:7">
      <c r="A30163" s="65"/>
      <c r="B30163" s="65"/>
      <c r="C30163" s="65"/>
      <c r="D30163" s="65"/>
      <c r="E30163" s="65"/>
      <c r="F30163" s="65"/>
      <c r="G30163" s="145"/>
    </row>
    <row r="30164" spans="1:7">
      <c r="A30164" s="65"/>
      <c r="B30164" s="65"/>
      <c r="C30164" s="65"/>
      <c r="D30164" s="65"/>
      <c r="E30164" s="65"/>
      <c r="F30164" s="65"/>
      <c r="G30164" s="145"/>
    </row>
    <row r="30165" spans="1:7">
      <c r="A30165" s="65"/>
      <c r="B30165" s="65"/>
      <c r="C30165" s="65"/>
      <c r="D30165" s="65"/>
      <c r="E30165" s="65"/>
      <c r="F30165" s="65"/>
      <c r="G30165" s="145"/>
    </row>
    <row r="30166" spans="1:7">
      <c r="A30166" s="65"/>
      <c r="B30166" s="65"/>
      <c r="C30166" s="65"/>
      <c r="D30166" s="65"/>
      <c r="E30166" s="65"/>
      <c r="F30166" s="65"/>
      <c r="G30166" s="145"/>
    </row>
    <row r="30167" spans="1:7">
      <c r="A30167" s="65"/>
      <c r="B30167" s="65"/>
      <c r="C30167" s="65"/>
      <c r="D30167" s="65"/>
      <c r="E30167" s="65"/>
      <c r="F30167" s="65"/>
      <c r="G30167" s="145"/>
    </row>
    <row r="30168" spans="1:7">
      <c r="A30168" s="65"/>
      <c r="B30168" s="65"/>
      <c r="C30168" s="65"/>
      <c r="D30168" s="65"/>
      <c r="E30168" s="65"/>
      <c r="F30168" s="65"/>
      <c r="G30168" s="145"/>
    </row>
    <row r="30169" spans="1:7">
      <c r="A30169" s="65"/>
      <c r="B30169" s="65"/>
      <c r="C30169" s="65"/>
      <c r="D30169" s="65"/>
      <c r="E30169" s="65"/>
      <c r="F30169" s="65"/>
      <c r="G30169" s="145"/>
    </row>
    <row r="30170" spans="1:7">
      <c r="A30170" s="65"/>
      <c r="B30170" s="65"/>
      <c r="C30170" s="65"/>
      <c r="D30170" s="65"/>
      <c r="E30170" s="65"/>
      <c r="F30170" s="65"/>
      <c r="G30170" s="145"/>
    </row>
    <row r="30171" spans="1:7">
      <c r="A30171" s="65"/>
      <c r="B30171" s="65"/>
      <c r="C30171" s="65"/>
      <c r="D30171" s="65"/>
      <c r="E30171" s="65"/>
      <c r="F30171" s="65"/>
      <c r="G30171" s="145"/>
    </row>
    <row r="30172" spans="1:7">
      <c r="A30172" s="65"/>
      <c r="B30172" s="65"/>
      <c r="C30172" s="65"/>
      <c r="D30172" s="65"/>
      <c r="E30172" s="65"/>
      <c r="F30172" s="65"/>
      <c r="G30172" s="145"/>
    </row>
    <row r="30173" spans="1:7">
      <c r="A30173" s="65"/>
      <c r="B30173" s="65"/>
      <c r="C30173" s="65"/>
      <c r="D30173" s="65"/>
      <c r="E30173" s="65"/>
      <c r="F30173" s="65"/>
      <c r="G30173" s="145"/>
    </row>
    <row r="30174" spans="1:7">
      <c r="A30174" s="65"/>
      <c r="B30174" s="65"/>
      <c r="C30174" s="65"/>
      <c r="D30174" s="65"/>
      <c r="E30174" s="65"/>
      <c r="F30174" s="65"/>
      <c r="G30174" s="145"/>
    </row>
    <row r="30175" spans="1:7">
      <c r="A30175" s="65"/>
      <c r="B30175" s="65"/>
      <c r="C30175" s="65"/>
      <c r="D30175" s="65"/>
      <c r="E30175" s="65"/>
      <c r="F30175" s="65"/>
      <c r="G30175" s="145"/>
    </row>
    <row r="30176" spans="1:7">
      <c r="A30176" s="65"/>
      <c r="B30176" s="65"/>
      <c r="C30176" s="65"/>
      <c r="D30176" s="65"/>
      <c r="E30176" s="65"/>
      <c r="F30176" s="65"/>
      <c r="G30176" s="145"/>
    </row>
    <row r="30177" spans="1:7">
      <c r="A30177" s="65"/>
      <c r="B30177" s="65"/>
      <c r="C30177" s="65"/>
      <c r="D30177" s="65"/>
      <c r="E30177" s="65"/>
      <c r="F30177" s="65"/>
      <c r="G30177" s="145"/>
    </row>
    <row r="30178" spans="1:7">
      <c r="A30178" s="65"/>
      <c r="B30178" s="65"/>
      <c r="C30178" s="65"/>
      <c r="D30178" s="65"/>
      <c r="E30178" s="65"/>
      <c r="F30178" s="65"/>
      <c r="G30178" s="145"/>
    </row>
    <row r="30179" spans="1:7">
      <c r="A30179" s="65"/>
      <c r="B30179" s="65"/>
      <c r="C30179" s="65"/>
      <c r="D30179" s="65"/>
      <c r="E30179" s="65"/>
      <c r="F30179" s="65"/>
      <c r="G30179" s="145"/>
    </row>
    <row r="30180" spans="1:7">
      <c r="A30180" s="65"/>
      <c r="B30180" s="65"/>
      <c r="C30180" s="65"/>
      <c r="D30180" s="65"/>
      <c r="E30180" s="65"/>
      <c r="F30180" s="65"/>
      <c r="G30180" s="145"/>
    </row>
    <row r="30181" spans="1:7">
      <c r="A30181" s="65"/>
      <c r="B30181" s="65"/>
      <c r="C30181" s="65"/>
      <c r="D30181" s="65"/>
      <c r="E30181" s="65"/>
      <c r="F30181" s="65"/>
      <c r="G30181" s="145"/>
    </row>
    <row r="30182" spans="1:7">
      <c r="A30182" s="65"/>
      <c r="B30182" s="65"/>
      <c r="C30182" s="65"/>
      <c r="D30182" s="65"/>
      <c r="E30182" s="65"/>
      <c r="F30182" s="65"/>
      <c r="G30182" s="145"/>
    </row>
    <row r="30183" spans="1:7">
      <c r="A30183" s="65"/>
      <c r="B30183" s="65"/>
      <c r="C30183" s="65"/>
      <c r="D30183" s="65"/>
      <c r="E30183" s="65"/>
      <c r="F30183" s="65"/>
      <c r="G30183" s="145"/>
    </row>
    <row r="30184" spans="1:7">
      <c r="A30184" s="65"/>
      <c r="B30184" s="65"/>
      <c r="C30184" s="65"/>
      <c r="D30184" s="65"/>
      <c r="E30184" s="65"/>
      <c r="F30184" s="65"/>
      <c r="G30184" s="145"/>
    </row>
    <row r="30185" spans="1:7">
      <c r="A30185" s="65"/>
      <c r="B30185" s="65"/>
      <c r="C30185" s="65"/>
      <c r="D30185" s="65"/>
      <c r="E30185" s="65"/>
      <c r="F30185" s="65"/>
      <c r="G30185" s="145"/>
    </row>
    <row r="30186" spans="1:7">
      <c r="A30186" s="65"/>
      <c r="B30186" s="65"/>
      <c r="C30186" s="65"/>
      <c r="D30186" s="65"/>
      <c r="E30186" s="65"/>
      <c r="F30186" s="65"/>
      <c r="G30186" s="145"/>
    </row>
    <row r="30187" spans="1:7">
      <c r="A30187" s="65"/>
      <c r="B30187" s="65"/>
      <c r="C30187" s="65"/>
      <c r="D30187" s="65"/>
      <c r="E30187" s="65"/>
      <c r="F30187" s="65"/>
      <c r="G30187" s="145"/>
    </row>
    <row r="30188" spans="1:7">
      <c r="A30188" s="65"/>
      <c r="B30188" s="65"/>
      <c r="C30188" s="65"/>
      <c r="D30188" s="65"/>
      <c r="E30188" s="65"/>
      <c r="F30188" s="65"/>
      <c r="G30188" s="145"/>
    </row>
    <row r="30189" spans="1:7">
      <c r="A30189" s="65"/>
      <c r="B30189" s="65"/>
      <c r="C30189" s="65"/>
      <c r="D30189" s="65"/>
      <c r="E30189" s="65"/>
      <c r="F30189" s="65"/>
      <c r="G30189" s="145"/>
    </row>
    <row r="30190" spans="1:7">
      <c r="A30190" s="65"/>
      <c r="B30190" s="65"/>
      <c r="C30190" s="65"/>
      <c r="D30190" s="65"/>
      <c r="E30190" s="65"/>
      <c r="F30190" s="65"/>
      <c r="G30190" s="145"/>
    </row>
    <row r="30191" spans="1:7">
      <c r="A30191" s="65"/>
      <c r="B30191" s="65"/>
      <c r="C30191" s="65"/>
      <c r="D30191" s="65"/>
      <c r="E30191" s="65"/>
      <c r="F30191" s="65"/>
      <c r="G30191" s="145"/>
    </row>
    <row r="30192" spans="1:7">
      <c r="A30192" s="65"/>
      <c r="B30192" s="65"/>
      <c r="C30192" s="65"/>
      <c r="D30192" s="65"/>
      <c r="E30192" s="65"/>
      <c r="F30192" s="65"/>
      <c r="G30192" s="145"/>
    </row>
    <row r="30193" spans="1:7">
      <c r="A30193" s="65"/>
      <c r="B30193" s="65"/>
      <c r="C30193" s="65"/>
      <c r="D30193" s="65"/>
      <c r="E30193" s="65"/>
      <c r="F30193" s="65"/>
      <c r="G30193" s="145"/>
    </row>
    <row r="30194" spans="1:7">
      <c r="A30194" s="65"/>
      <c r="B30194" s="65"/>
      <c r="C30194" s="65"/>
      <c r="D30194" s="65"/>
      <c r="E30194" s="65"/>
      <c r="F30194" s="65"/>
      <c r="G30194" s="145"/>
    </row>
    <row r="30195" spans="1:7">
      <c r="A30195" s="65"/>
      <c r="B30195" s="65"/>
      <c r="C30195" s="65"/>
      <c r="D30195" s="65"/>
      <c r="E30195" s="65"/>
      <c r="F30195" s="65"/>
      <c r="G30195" s="145"/>
    </row>
    <row r="30196" spans="1:7">
      <c r="A30196" s="65"/>
      <c r="B30196" s="65"/>
      <c r="C30196" s="65"/>
      <c r="D30196" s="65"/>
      <c r="E30196" s="65"/>
      <c r="F30196" s="65"/>
      <c r="G30196" s="145"/>
    </row>
    <row r="30197" spans="1:7">
      <c r="A30197" s="65"/>
      <c r="B30197" s="65"/>
      <c r="C30197" s="65"/>
      <c r="D30197" s="65"/>
      <c r="E30197" s="65"/>
      <c r="F30197" s="65"/>
      <c r="G30197" s="145"/>
    </row>
    <row r="30198" spans="1:7">
      <c r="A30198" s="65"/>
      <c r="B30198" s="65"/>
      <c r="C30198" s="65"/>
      <c r="D30198" s="65"/>
      <c r="E30198" s="65"/>
      <c r="F30198" s="65"/>
      <c r="G30198" s="145"/>
    </row>
    <row r="30199" spans="1:7">
      <c r="A30199" s="65"/>
      <c r="B30199" s="65"/>
      <c r="C30199" s="65"/>
      <c r="D30199" s="65"/>
      <c r="E30199" s="65"/>
      <c r="F30199" s="65"/>
      <c r="G30199" s="145"/>
    </row>
    <row r="30200" spans="1:7">
      <c r="A30200" s="65"/>
      <c r="B30200" s="65"/>
      <c r="C30200" s="65"/>
      <c r="D30200" s="65"/>
      <c r="E30200" s="65"/>
      <c r="F30200" s="65"/>
      <c r="G30200" s="145"/>
    </row>
    <row r="30201" spans="1:7">
      <c r="A30201" s="65"/>
      <c r="B30201" s="65"/>
      <c r="C30201" s="65"/>
      <c r="D30201" s="65"/>
      <c r="E30201" s="65"/>
      <c r="F30201" s="65"/>
      <c r="G30201" s="145"/>
    </row>
    <row r="30202" spans="1:7">
      <c r="A30202" s="65"/>
      <c r="B30202" s="65"/>
      <c r="C30202" s="65"/>
      <c r="D30202" s="65"/>
      <c r="E30202" s="65"/>
      <c r="F30202" s="65"/>
      <c r="G30202" s="145"/>
    </row>
    <row r="30203" spans="1:7">
      <c r="A30203" s="65"/>
      <c r="B30203" s="65"/>
      <c r="C30203" s="65"/>
      <c r="D30203" s="65"/>
      <c r="E30203" s="65"/>
      <c r="F30203" s="65"/>
      <c r="G30203" s="145"/>
    </row>
    <row r="30204" spans="1:7">
      <c r="A30204" s="65"/>
      <c r="B30204" s="65"/>
      <c r="C30204" s="65"/>
      <c r="D30204" s="65"/>
      <c r="E30204" s="65"/>
      <c r="F30204" s="65"/>
      <c r="G30204" s="145"/>
    </row>
    <row r="30205" spans="1:7">
      <c r="A30205" s="65"/>
      <c r="B30205" s="65"/>
      <c r="C30205" s="65"/>
      <c r="D30205" s="65"/>
      <c r="E30205" s="65"/>
      <c r="F30205" s="65"/>
      <c r="G30205" s="145"/>
    </row>
    <row r="30206" spans="1:7">
      <c r="A30206" s="65"/>
      <c r="B30206" s="65"/>
      <c r="C30206" s="65"/>
      <c r="D30206" s="65"/>
      <c r="E30206" s="65"/>
      <c r="F30206" s="65"/>
      <c r="G30206" s="145"/>
    </row>
    <row r="30207" spans="1:7">
      <c r="A30207" s="65"/>
      <c r="B30207" s="65"/>
      <c r="C30207" s="65"/>
      <c r="D30207" s="65"/>
      <c r="E30207" s="65"/>
      <c r="F30207" s="65"/>
      <c r="G30207" s="145"/>
    </row>
    <row r="30208" spans="1:7">
      <c r="A30208" s="65"/>
      <c r="B30208" s="65"/>
      <c r="C30208" s="65"/>
      <c r="D30208" s="65"/>
      <c r="E30208" s="65"/>
      <c r="F30208" s="65"/>
      <c r="G30208" s="145"/>
    </row>
    <row r="30209" spans="1:7">
      <c r="A30209" s="65"/>
      <c r="B30209" s="65"/>
      <c r="C30209" s="65"/>
      <c r="D30209" s="65"/>
      <c r="E30209" s="65"/>
      <c r="F30209" s="65"/>
      <c r="G30209" s="145"/>
    </row>
    <row r="30210" spans="1:7">
      <c r="A30210" s="65"/>
      <c r="B30210" s="65"/>
      <c r="C30210" s="65"/>
      <c r="D30210" s="65"/>
      <c r="E30210" s="65"/>
      <c r="F30210" s="65"/>
      <c r="G30210" s="145"/>
    </row>
    <row r="30211" spans="1:7">
      <c r="A30211" s="65"/>
      <c r="B30211" s="65"/>
      <c r="C30211" s="65"/>
      <c r="D30211" s="65"/>
      <c r="E30211" s="65"/>
      <c r="F30211" s="65"/>
      <c r="G30211" s="145"/>
    </row>
    <row r="30212" spans="1:7">
      <c r="A30212" s="65"/>
      <c r="B30212" s="65"/>
      <c r="C30212" s="65"/>
      <c r="D30212" s="65"/>
      <c r="E30212" s="65"/>
      <c r="F30212" s="65"/>
      <c r="G30212" s="145"/>
    </row>
    <row r="30213" spans="1:7">
      <c r="A30213" s="65"/>
      <c r="B30213" s="65"/>
      <c r="C30213" s="65"/>
      <c r="D30213" s="65"/>
      <c r="E30213" s="65"/>
      <c r="F30213" s="65"/>
      <c r="G30213" s="145"/>
    </row>
    <row r="30214" spans="1:7">
      <c r="A30214" s="65"/>
      <c r="B30214" s="65"/>
      <c r="C30214" s="65"/>
      <c r="D30214" s="65"/>
      <c r="E30214" s="65"/>
      <c r="F30214" s="65"/>
      <c r="G30214" s="145"/>
    </row>
    <row r="30215" spans="1:7">
      <c r="A30215" s="65"/>
      <c r="B30215" s="65"/>
      <c r="C30215" s="65"/>
      <c r="D30215" s="65"/>
      <c r="E30215" s="65"/>
      <c r="F30215" s="65"/>
      <c r="G30215" s="145"/>
    </row>
    <row r="30216" spans="1:7">
      <c r="A30216" s="65"/>
      <c r="B30216" s="65"/>
      <c r="C30216" s="65"/>
      <c r="D30216" s="65"/>
      <c r="E30216" s="65"/>
      <c r="F30216" s="65"/>
      <c r="G30216" s="145"/>
    </row>
    <row r="30217" spans="1:7">
      <c r="A30217" s="65"/>
      <c r="B30217" s="65"/>
      <c r="C30217" s="65"/>
      <c r="D30217" s="65"/>
      <c r="E30217" s="65"/>
      <c r="F30217" s="65"/>
      <c r="G30217" s="145"/>
    </row>
    <row r="30218" spans="1:7">
      <c r="A30218" s="65"/>
      <c r="B30218" s="65"/>
      <c r="C30218" s="65"/>
      <c r="D30218" s="65"/>
      <c r="E30218" s="65"/>
      <c r="F30218" s="65"/>
      <c r="G30218" s="145"/>
    </row>
    <row r="30219" spans="1:7">
      <c r="A30219" s="65"/>
      <c r="B30219" s="65"/>
      <c r="C30219" s="65"/>
      <c r="D30219" s="65"/>
      <c r="E30219" s="65"/>
      <c r="F30219" s="65"/>
      <c r="G30219" s="145"/>
    </row>
    <row r="30220" spans="1:7">
      <c r="A30220" s="65"/>
      <c r="B30220" s="65"/>
      <c r="C30220" s="65"/>
      <c r="D30220" s="65"/>
      <c r="E30220" s="65"/>
      <c r="F30220" s="65"/>
      <c r="G30220" s="145"/>
    </row>
    <row r="30221" spans="1:7">
      <c r="A30221" s="65"/>
      <c r="B30221" s="65"/>
      <c r="C30221" s="65"/>
      <c r="D30221" s="65"/>
      <c r="E30221" s="65"/>
      <c r="F30221" s="65"/>
      <c r="G30221" s="145"/>
    </row>
    <row r="30222" spans="1:7">
      <c r="A30222" s="65"/>
      <c r="B30222" s="65"/>
      <c r="C30222" s="65"/>
      <c r="D30222" s="65"/>
      <c r="E30222" s="65"/>
      <c r="F30222" s="65"/>
      <c r="G30222" s="145"/>
    </row>
    <row r="30223" spans="1:7">
      <c r="A30223" s="65"/>
      <c r="B30223" s="65"/>
      <c r="C30223" s="65"/>
      <c r="D30223" s="65"/>
      <c r="E30223" s="65"/>
      <c r="F30223" s="65"/>
      <c r="G30223" s="145"/>
    </row>
    <row r="30224" spans="1:7">
      <c r="A30224" s="65"/>
      <c r="B30224" s="65"/>
      <c r="C30224" s="65"/>
      <c r="D30224" s="65"/>
      <c r="E30224" s="65"/>
      <c r="F30224" s="65"/>
      <c r="G30224" s="145"/>
    </row>
    <row r="30225" spans="1:7">
      <c r="A30225" s="65"/>
      <c r="B30225" s="65"/>
      <c r="C30225" s="65"/>
      <c r="D30225" s="65"/>
      <c r="E30225" s="65"/>
      <c r="F30225" s="65"/>
      <c r="G30225" s="145"/>
    </row>
    <row r="30226" spans="1:7">
      <c r="A30226" s="65"/>
      <c r="B30226" s="65"/>
      <c r="C30226" s="65"/>
      <c r="D30226" s="65"/>
      <c r="E30226" s="65"/>
      <c r="F30226" s="65"/>
      <c r="G30226" s="145"/>
    </row>
    <row r="30227" spans="1:7">
      <c r="A30227" s="65"/>
      <c r="B30227" s="65"/>
      <c r="C30227" s="65"/>
      <c r="D30227" s="65"/>
      <c r="E30227" s="65"/>
      <c r="F30227" s="65"/>
      <c r="G30227" s="145"/>
    </row>
    <row r="30228" spans="1:7">
      <c r="A30228" s="65"/>
      <c r="B30228" s="65"/>
      <c r="C30228" s="65"/>
      <c r="D30228" s="65"/>
      <c r="E30228" s="65"/>
      <c r="F30228" s="65"/>
      <c r="G30228" s="145"/>
    </row>
    <row r="30229" spans="1:7">
      <c r="A30229" s="65"/>
      <c r="B30229" s="65"/>
      <c r="C30229" s="65"/>
      <c r="D30229" s="65"/>
      <c r="E30229" s="65"/>
      <c r="F30229" s="65"/>
      <c r="G30229" s="145"/>
    </row>
    <row r="30230" spans="1:7">
      <c r="A30230" s="65"/>
      <c r="B30230" s="65"/>
      <c r="C30230" s="65"/>
      <c r="D30230" s="65"/>
      <c r="E30230" s="65"/>
      <c r="F30230" s="65"/>
      <c r="G30230" s="145"/>
    </row>
    <row r="30231" spans="1:7">
      <c r="A30231" s="65"/>
      <c r="B30231" s="65"/>
      <c r="C30231" s="65"/>
      <c r="D30231" s="65"/>
      <c r="E30231" s="65"/>
      <c r="F30231" s="65"/>
      <c r="G30231" s="145"/>
    </row>
    <row r="30232" spans="1:7">
      <c r="A30232" s="65"/>
      <c r="B30232" s="65"/>
      <c r="C30232" s="65"/>
      <c r="D30232" s="65"/>
      <c r="E30232" s="65"/>
      <c r="F30232" s="65"/>
      <c r="G30232" s="145"/>
    </row>
    <row r="30233" spans="1:7">
      <c r="A30233" s="65"/>
      <c r="B30233" s="65"/>
      <c r="C30233" s="65"/>
      <c r="D30233" s="65"/>
      <c r="E30233" s="65"/>
      <c r="F30233" s="65"/>
      <c r="G30233" s="145"/>
    </row>
    <row r="30234" spans="1:7">
      <c r="A30234" s="65"/>
      <c r="B30234" s="65"/>
      <c r="C30234" s="65"/>
      <c r="D30234" s="65"/>
      <c r="E30234" s="65"/>
      <c r="F30234" s="65"/>
      <c r="G30234" s="145"/>
    </row>
    <row r="30235" spans="1:7">
      <c r="A30235" s="65"/>
      <c r="B30235" s="65"/>
      <c r="C30235" s="65"/>
      <c r="D30235" s="65"/>
      <c r="E30235" s="65"/>
      <c r="F30235" s="65"/>
      <c r="G30235" s="145"/>
    </row>
    <row r="30236" spans="1:7">
      <c r="A30236" s="65"/>
      <c r="B30236" s="65"/>
      <c r="C30236" s="65"/>
      <c r="D30236" s="65"/>
      <c r="E30236" s="65"/>
      <c r="F30236" s="65"/>
      <c r="G30236" s="145"/>
    </row>
    <row r="30237" spans="1:7">
      <c r="A30237" s="65"/>
      <c r="B30237" s="65"/>
      <c r="C30237" s="65"/>
      <c r="D30237" s="65"/>
      <c r="E30237" s="65"/>
      <c r="F30237" s="65"/>
      <c r="G30237" s="145"/>
    </row>
    <row r="30238" spans="1:7">
      <c r="A30238" s="65"/>
      <c r="B30238" s="65"/>
      <c r="C30238" s="65"/>
      <c r="D30238" s="65"/>
      <c r="E30238" s="65"/>
      <c r="F30238" s="65"/>
      <c r="G30238" s="145"/>
    </row>
    <row r="30239" spans="1:7">
      <c r="A30239" s="65"/>
      <c r="B30239" s="65"/>
      <c r="C30239" s="65"/>
      <c r="D30239" s="65"/>
      <c r="E30239" s="65"/>
      <c r="F30239" s="65"/>
      <c r="G30239" s="145"/>
    </row>
    <row r="30240" spans="1:7">
      <c r="A30240" s="65"/>
      <c r="B30240" s="65"/>
      <c r="C30240" s="65"/>
      <c r="D30240" s="65"/>
      <c r="E30240" s="65"/>
      <c r="F30240" s="65"/>
      <c r="G30240" s="145"/>
    </row>
    <row r="30241" spans="1:7">
      <c r="A30241" s="65"/>
      <c r="B30241" s="65"/>
      <c r="C30241" s="65"/>
      <c r="D30241" s="65"/>
      <c r="E30241" s="65"/>
      <c r="F30241" s="65"/>
      <c r="G30241" s="145"/>
    </row>
    <row r="30242" spans="1:7">
      <c r="A30242" s="65"/>
      <c r="B30242" s="65"/>
      <c r="C30242" s="65"/>
      <c r="D30242" s="65"/>
      <c r="E30242" s="65"/>
      <c r="F30242" s="65"/>
      <c r="G30242" s="145"/>
    </row>
    <row r="30243" spans="1:7">
      <c r="A30243" s="65"/>
      <c r="B30243" s="65"/>
      <c r="C30243" s="65"/>
      <c r="D30243" s="65"/>
      <c r="E30243" s="65"/>
      <c r="F30243" s="65"/>
      <c r="G30243" s="145"/>
    </row>
    <row r="30244" spans="1:7">
      <c r="A30244" s="65"/>
      <c r="B30244" s="65"/>
      <c r="C30244" s="65"/>
      <c r="D30244" s="65"/>
      <c r="E30244" s="65"/>
      <c r="F30244" s="65"/>
      <c r="G30244" s="145"/>
    </row>
    <row r="30245" spans="1:7">
      <c r="A30245" s="65"/>
      <c r="B30245" s="65"/>
      <c r="C30245" s="65"/>
      <c r="D30245" s="65"/>
      <c r="E30245" s="65"/>
      <c r="F30245" s="65"/>
      <c r="G30245" s="145"/>
    </row>
    <row r="30246" spans="1:7">
      <c r="A30246" s="65"/>
      <c r="B30246" s="65"/>
      <c r="C30246" s="65"/>
      <c r="D30246" s="65"/>
      <c r="E30246" s="65"/>
      <c r="F30246" s="65"/>
      <c r="G30246" s="145"/>
    </row>
    <row r="30247" spans="1:7">
      <c r="A30247" s="65"/>
      <c r="B30247" s="65"/>
      <c r="C30247" s="65"/>
      <c r="D30247" s="65"/>
      <c r="E30247" s="65"/>
      <c r="F30247" s="65"/>
      <c r="G30247" s="145"/>
    </row>
    <row r="30248" spans="1:7">
      <c r="A30248" s="65"/>
      <c r="B30248" s="65"/>
      <c r="C30248" s="65"/>
      <c r="D30248" s="65"/>
      <c r="E30248" s="65"/>
      <c r="F30248" s="65"/>
      <c r="G30248" s="145"/>
    </row>
    <row r="30249" spans="1:7">
      <c r="A30249" s="65"/>
      <c r="B30249" s="65"/>
      <c r="C30249" s="65"/>
      <c r="D30249" s="65"/>
      <c r="E30249" s="65"/>
      <c r="F30249" s="65"/>
      <c r="G30249" s="145"/>
    </row>
    <row r="30250" spans="1:7">
      <c r="A30250" s="65"/>
      <c r="B30250" s="65"/>
      <c r="C30250" s="65"/>
      <c r="D30250" s="65"/>
      <c r="E30250" s="65"/>
      <c r="F30250" s="65"/>
      <c r="G30250" s="145"/>
    </row>
    <row r="30251" spans="1:7">
      <c r="A30251" s="65"/>
      <c r="B30251" s="65"/>
      <c r="C30251" s="65"/>
      <c r="D30251" s="65"/>
      <c r="E30251" s="65"/>
      <c r="F30251" s="65"/>
      <c r="G30251" s="145"/>
    </row>
    <row r="30252" spans="1:7">
      <c r="A30252" s="65"/>
      <c r="B30252" s="65"/>
      <c r="C30252" s="65"/>
      <c r="D30252" s="65"/>
      <c r="E30252" s="65"/>
      <c r="F30252" s="65"/>
      <c r="G30252" s="145"/>
    </row>
    <row r="30253" spans="1:7">
      <c r="A30253" s="65"/>
      <c r="B30253" s="65"/>
      <c r="C30253" s="65"/>
      <c r="D30253" s="65"/>
      <c r="E30253" s="65"/>
      <c r="F30253" s="65"/>
      <c r="G30253" s="145"/>
    </row>
    <row r="30254" spans="1:7">
      <c r="A30254" s="65"/>
      <c r="B30254" s="65"/>
      <c r="C30254" s="65"/>
      <c r="D30254" s="65"/>
      <c r="E30254" s="65"/>
      <c r="F30254" s="65"/>
      <c r="G30254" s="145"/>
    </row>
    <row r="30255" spans="1:7">
      <c r="A30255" s="65"/>
      <c r="B30255" s="65"/>
      <c r="C30255" s="65"/>
      <c r="D30255" s="65"/>
      <c r="E30255" s="65"/>
      <c r="F30255" s="65"/>
      <c r="G30255" s="145"/>
    </row>
    <row r="30256" spans="1:7">
      <c r="A30256" s="65"/>
      <c r="B30256" s="65"/>
      <c r="C30256" s="65"/>
      <c r="D30256" s="65"/>
      <c r="E30256" s="65"/>
      <c r="F30256" s="65"/>
      <c r="G30256" s="145"/>
    </row>
    <row r="30257" spans="1:7">
      <c r="A30257" s="65"/>
      <c r="B30257" s="65"/>
      <c r="C30257" s="65"/>
      <c r="D30257" s="65"/>
      <c r="E30257" s="65"/>
      <c r="F30257" s="65"/>
      <c r="G30257" s="145"/>
    </row>
    <row r="30258" spans="1:7">
      <c r="A30258" s="65"/>
      <c r="B30258" s="65"/>
      <c r="C30258" s="65"/>
      <c r="D30258" s="65"/>
      <c r="E30258" s="65"/>
      <c r="F30258" s="65"/>
      <c r="G30258" s="145"/>
    </row>
    <row r="30259" spans="1:7">
      <c r="A30259" s="65"/>
      <c r="B30259" s="65"/>
      <c r="C30259" s="65"/>
      <c r="D30259" s="65"/>
      <c r="E30259" s="65"/>
      <c r="F30259" s="65"/>
      <c r="G30259" s="145"/>
    </row>
    <row r="30260" spans="1:7">
      <c r="A30260" s="65"/>
      <c r="B30260" s="65"/>
      <c r="C30260" s="65"/>
      <c r="D30260" s="65"/>
      <c r="E30260" s="65"/>
      <c r="F30260" s="65"/>
      <c r="G30260" s="145"/>
    </row>
    <row r="30261" spans="1:7">
      <c r="A30261" s="65"/>
      <c r="B30261" s="65"/>
      <c r="C30261" s="65"/>
      <c r="D30261" s="65"/>
      <c r="E30261" s="65"/>
      <c r="F30261" s="65"/>
      <c r="G30261" s="145"/>
    </row>
    <row r="30262" spans="1:7">
      <c r="A30262" s="65"/>
      <c r="B30262" s="65"/>
      <c r="C30262" s="65"/>
      <c r="D30262" s="65"/>
      <c r="E30262" s="65"/>
      <c r="F30262" s="65"/>
      <c r="G30262" s="145"/>
    </row>
    <row r="30263" spans="1:7">
      <c r="A30263" s="65"/>
      <c r="B30263" s="65"/>
      <c r="C30263" s="65"/>
      <c r="D30263" s="65"/>
      <c r="E30263" s="65"/>
      <c r="F30263" s="65"/>
      <c r="G30263" s="145"/>
    </row>
    <row r="30264" spans="1:7">
      <c r="A30264" s="65"/>
      <c r="B30264" s="65"/>
      <c r="C30264" s="65"/>
      <c r="D30264" s="65"/>
      <c r="E30264" s="65"/>
      <c r="F30264" s="65"/>
      <c r="G30264" s="145"/>
    </row>
    <row r="30265" spans="1:7">
      <c r="A30265" s="65"/>
      <c r="B30265" s="65"/>
      <c r="C30265" s="65"/>
      <c r="D30265" s="65"/>
      <c r="E30265" s="65"/>
      <c r="F30265" s="65"/>
      <c r="G30265" s="145"/>
    </row>
    <row r="30266" spans="1:7">
      <c r="A30266" s="65"/>
      <c r="B30266" s="65"/>
      <c r="C30266" s="65"/>
      <c r="D30266" s="65"/>
      <c r="E30266" s="65"/>
      <c r="F30266" s="65"/>
      <c r="G30266" s="145"/>
    </row>
    <row r="30267" spans="1:7">
      <c r="A30267" s="65"/>
      <c r="B30267" s="65"/>
      <c r="C30267" s="65"/>
      <c r="D30267" s="65"/>
      <c r="E30267" s="65"/>
      <c r="F30267" s="65"/>
      <c r="G30267" s="145"/>
    </row>
    <row r="30268" spans="1:7">
      <c r="A30268" s="65"/>
      <c r="B30268" s="65"/>
      <c r="C30268" s="65"/>
      <c r="D30268" s="65"/>
      <c r="E30268" s="65"/>
      <c r="F30268" s="65"/>
      <c r="G30268" s="145"/>
    </row>
    <row r="30269" spans="1:7">
      <c r="A30269" s="65"/>
      <c r="B30269" s="65"/>
      <c r="C30269" s="65"/>
      <c r="D30269" s="65"/>
      <c r="E30269" s="65"/>
      <c r="F30269" s="65"/>
      <c r="G30269" s="145"/>
    </row>
    <row r="30270" spans="1:7">
      <c r="A30270" s="65"/>
      <c r="B30270" s="65"/>
      <c r="C30270" s="65"/>
      <c r="D30270" s="65"/>
      <c r="E30270" s="65"/>
      <c r="F30270" s="65"/>
      <c r="G30270" s="145"/>
    </row>
    <row r="30271" spans="1:7">
      <c r="A30271" s="65"/>
      <c r="B30271" s="65"/>
      <c r="C30271" s="65"/>
      <c r="D30271" s="65"/>
      <c r="E30271" s="65"/>
      <c r="F30271" s="65"/>
      <c r="G30271" s="145"/>
    </row>
    <row r="30272" spans="1:7">
      <c r="A30272" s="65"/>
      <c r="B30272" s="65"/>
      <c r="C30272" s="65"/>
      <c r="D30272" s="65"/>
      <c r="E30272" s="65"/>
      <c r="F30272" s="65"/>
      <c r="G30272" s="145"/>
    </row>
    <row r="30273" spans="1:7">
      <c r="A30273" s="65"/>
      <c r="B30273" s="65"/>
      <c r="C30273" s="65"/>
      <c r="D30273" s="65"/>
      <c r="E30273" s="65"/>
      <c r="F30273" s="65"/>
      <c r="G30273" s="145"/>
    </row>
    <row r="30274" spans="1:7">
      <c r="A30274" s="65"/>
      <c r="B30274" s="65"/>
      <c r="C30274" s="65"/>
      <c r="D30274" s="65"/>
      <c r="E30274" s="65"/>
      <c r="F30274" s="65"/>
      <c r="G30274" s="145"/>
    </row>
    <row r="30275" spans="1:7">
      <c r="A30275" s="65"/>
      <c r="B30275" s="65"/>
      <c r="C30275" s="65"/>
      <c r="D30275" s="65"/>
      <c r="E30275" s="65"/>
      <c r="F30275" s="65"/>
      <c r="G30275" s="145"/>
    </row>
    <row r="30276" spans="1:7">
      <c r="A30276" s="65"/>
      <c r="B30276" s="65"/>
      <c r="C30276" s="65"/>
      <c r="D30276" s="65"/>
      <c r="E30276" s="65"/>
      <c r="F30276" s="65"/>
      <c r="G30276" s="145"/>
    </row>
    <row r="30277" spans="1:7">
      <c r="A30277" s="65"/>
      <c r="B30277" s="65"/>
      <c r="C30277" s="65"/>
      <c r="D30277" s="65"/>
      <c r="E30277" s="65"/>
      <c r="F30277" s="65"/>
      <c r="G30277" s="145"/>
    </row>
    <row r="30278" spans="1:7">
      <c r="A30278" s="65"/>
      <c r="B30278" s="65"/>
      <c r="C30278" s="65"/>
      <c r="D30278" s="65"/>
      <c r="E30278" s="65"/>
      <c r="F30278" s="65"/>
      <c r="G30278" s="145"/>
    </row>
    <row r="30279" spans="1:7">
      <c r="A30279" s="65"/>
      <c r="B30279" s="65"/>
      <c r="C30279" s="65"/>
      <c r="D30279" s="65"/>
      <c r="E30279" s="65"/>
      <c r="F30279" s="65"/>
      <c r="G30279" s="145"/>
    </row>
    <row r="30280" spans="1:7">
      <c r="A30280" s="65"/>
      <c r="B30280" s="65"/>
      <c r="C30280" s="65"/>
      <c r="D30280" s="65"/>
      <c r="E30280" s="65"/>
      <c r="F30280" s="65"/>
      <c r="G30280" s="145"/>
    </row>
    <row r="30281" spans="1:7">
      <c r="A30281" s="65"/>
      <c r="B30281" s="65"/>
      <c r="C30281" s="65"/>
      <c r="D30281" s="65"/>
      <c r="E30281" s="65"/>
      <c r="F30281" s="65"/>
      <c r="G30281" s="145"/>
    </row>
    <row r="30282" spans="1:7">
      <c r="A30282" s="65"/>
      <c r="B30282" s="65"/>
      <c r="C30282" s="65"/>
      <c r="D30282" s="65"/>
      <c r="E30282" s="65"/>
      <c r="F30282" s="65"/>
      <c r="G30282" s="145"/>
    </row>
    <row r="30283" spans="1:7">
      <c r="A30283" s="65"/>
      <c r="B30283" s="65"/>
      <c r="C30283" s="65"/>
      <c r="D30283" s="65"/>
      <c r="E30283" s="65"/>
      <c r="F30283" s="65"/>
      <c r="G30283" s="145"/>
    </row>
    <row r="30284" spans="1:7">
      <c r="A30284" s="65"/>
      <c r="B30284" s="65"/>
      <c r="C30284" s="65"/>
      <c r="D30284" s="65"/>
      <c r="E30284" s="65"/>
      <c r="F30284" s="65"/>
      <c r="G30284" s="145"/>
    </row>
    <row r="30285" spans="1:7">
      <c r="A30285" s="65"/>
      <c r="B30285" s="65"/>
      <c r="C30285" s="65"/>
      <c r="D30285" s="65"/>
      <c r="E30285" s="65"/>
      <c r="F30285" s="65"/>
      <c r="G30285" s="145"/>
    </row>
    <row r="30286" spans="1:7">
      <c r="A30286" s="65"/>
      <c r="B30286" s="65"/>
      <c r="C30286" s="65"/>
      <c r="D30286" s="65"/>
      <c r="E30286" s="65"/>
      <c r="F30286" s="65"/>
      <c r="G30286" s="145"/>
    </row>
    <row r="30287" spans="1:7">
      <c r="A30287" s="65"/>
      <c r="B30287" s="65"/>
      <c r="C30287" s="65"/>
      <c r="D30287" s="65"/>
      <c r="E30287" s="65"/>
      <c r="F30287" s="65"/>
      <c r="G30287" s="145"/>
    </row>
    <row r="30288" spans="1:7">
      <c r="A30288" s="65"/>
      <c r="B30288" s="65"/>
      <c r="C30288" s="65"/>
      <c r="D30288" s="65"/>
      <c r="E30288" s="65"/>
      <c r="F30288" s="65"/>
      <c r="G30288" s="145"/>
    </row>
    <row r="30289" spans="1:7">
      <c r="A30289" s="65"/>
      <c r="B30289" s="65"/>
      <c r="C30289" s="65"/>
      <c r="D30289" s="65"/>
      <c r="E30289" s="65"/>
      <c r="F30289" s="65"/>
      <c r="G30289" s="145"/>
    </row>
    <row r="30290" spans="1:7">
      <c r="A30290" s="65"/>
      <c r="B30290" s="65"/>
      <c r="C30290" s="65"/>
      <c r="D30290" s="65"/>
      <c r="E30290" s="65"/>
      <c r="F30290" s="65"/>
      <c r="G30290" s="145"/>
    </row>
    <row r="30291" spans="1:7">
      <c r="A30291" s="65"/>
      <c r="B30291" s="65"/>
      <c r="C30291" s="65"/>
      <c r="D30291" s="65"/>
      <c r="E30291" s="65"/>
      <c r="F30291" s="65"/>
      <c r="G30291" s="145"/>
    </row>
    <row r="30292" spans="1:7">
      <c r="A30292" s="65"/>
      <c r="B30292" s="65"/>
      <c r="C30292" s="65"/>
      <c r="D30292" s="65"/>
      <c r="E30292" s="65"/>
      <c r="F30292" s="65"/>
      <c r="G30292" s="145"/>
    </row>
    <row r="30293" spans="1:7">
      <c r="A30293" s="65"/>
      <c r="B30293" s="65"/>
      <c r="C30293" s="65"/>
      <c r="D30293" s="65"/>
      <c r="E30293" s="65"/>
      <c r="F30293" s="65"/>
      <c r="G30293" s="145"/>
    </row>
    <row r="30294" spans="1:7">
      <c r="A30294" s="65"/>
      <c r="B30294" s="65"/>
      <c r="C30294" s="65"/>
      <c r="D30294" s="65"/>
      <c r="E30294" s="65"/>
      <c r="F30294" s="65"/>
      <c r="G30294" s="145"/>
    </row>
    <row r="30295" spans="1:7">
      <c r="A30295" s="65"/>
      <c r="B30295" s="65"/>
      <c r="C30295" s="65"/>
      <c r="D30295" s="65"/>
      <c r="E30295" s="65"/>
      <c r="F30295" s="65"/>
      <c r="G30295" s="145"/>
    </row>
    <row r="30296" spans="1:7">
      <c r="A30296" s="65"/>
      <c r="B30296" s="65"/>
      <c r="C30296" s="65"/>
      <c r="D30296" s="65"/>
      <c r="E30296" s="65"/>
      <c r="F30296" s="65"/>
      <c r="G30296" s="145"/>
    </row>
    <row r="30297" spans="1:7">
      <c r="A30297" s="65"/>
      <c r="B30297" s="65"/>
      <c r="C30297" s="65"/>
      <c r="D30297" s="65"/>
      <c r="E30297" s="65"/>
      <c r="F30297" s="65"/>
      <c r="G30297" s="145"/>
    </row>
    <row r="30298" spans="1:7">
      <c r="A30298" s="65"/>
      <c r="B30298" s="65"/>
      <c r="C30298" s="65"/>
      <c r="D30298" s="65"/>
      <c r="E30298" s="65"/>
      <c r="F30298" s="65"/>
      <c r="G30298" s="145"/>
    </row>
    <row r="30299" spans="1:7">
      <c r="A30299" s="65"/>
      <c r="B30299" s="65"/>
      <c r="C30299" s="65"/>
      <c r="D30299" s="65"/>
      <c r="E30299" s="65"/>
      <c r="F30299" s="65"/>
      <c r="G30299" s="145"/>
    </row>
    <row r="30300" spans="1:7">
      <c r="A30300" s="65"/>
      <c r="B30300" s="65"/>
      <c r="C30300" s="65"/>
      <c r="D30300" s="65"/>
      <c r="E30300" s="65"/>
      <c r="F30300" s="65"/>
      <c r="G30300" s="145"/>
    </row>
    <row r="30301" spans="1:7">
      <c r="A30301" s="65"/>
      <c r="B30301" s="65"/>
      <c r="C30301" s="65"/>
      <c r="D30301" s="65"/>
      <c r="E30301" s="65"/>
      <c r="F30301" s="65"/>
      <c r="G30301" s="145"/>
    </row>
    <row r="30302" spans="1:7">
      <c r="A30302" s="65"/>
      <c r="B30302" s="65"/>
      <c r="C30302" s="65"/>
      <c r="D30302" s="65"/>
      <c r="E30302" s="65"/>
      <c r="F30302" s="65"/>
      <c r="G30302" s="145"/>
    </row>
    <row r="30303" spans="1:7">
      <c r="A30303" s="65"/>
      <c r="B30303" s="65"/>
      <c r="C30303" s="65"/>
      <c r="D30303" s="65"/>
      <c r="E30303" s="65"/>
      <c r="F30303" s="65"/>
      <c r="G30303" s="145"/>
    </row>
    <row r="30304" spans="1:7">
      <c r="A30304" s="65"/>
      <c r="B30304" s="65"/>
      <c r="C30304" s="65"/>
      <c r="D30304" s="65"/>
      <c r="E30304" s="65"/>
      <c r="F30304" s="65"/>
      <c r="G30304" s="145"/>
    </row>
    <row r="30305" spans="1:7">
      <c r="A30305" s="65"/>
      <c r="B30305" s="65"/>
      <c r="C30305" s="65"/>
      <c r="D30305" s="65"/>
      <c r="E30305" s="65"/>
      <c r="F30305" s="65"/>
      <c r="G30305" s="145"/>
    </row>
    <row r="30306" spans="1:7">
      <c r="A30306" s="65"/>
      <c r="B30306" s="65"/>
      <c r="C30306" s="65"/>
      <c r="D30306" s="65"/>
      <c r="E30306" s="65"/>
      <c r="F30306" s="65"/>
      <c r="G30306" s="145"/>
    </row>
    <row r="30307" spans="1:7">
      <c r="A30307" s="65"/>
      <c r="B30307" s="65"/>
      <c r="C30307" s="65"/>
      <c r="D30307" s="65"/>
      <c r="E30307" s="65"/>
      <c r="F30307" s="65"/>
      <c r="G30307" s="145"/>
    </row>
    <row r="30308" spans="1:7">
      <c r="A30308" s="65"/>
      <c r="B30308" s="65"/>
      <c r="C30308" s="65"/>
      <c r="D30308" s="65"/>
      <c r="E30308" s="65"/>
      <c r="F30308" s="65"/>
      <c r="G30308" s="145"/>
    </row>
    <row r="30309" spans="1:7">
      <c r="A30309" s="65"/>
      <c r="B30309" s="65"/>
      <c r="C30309" s="65"/>
      <c r="D30309" s="65"/>
      <c r="E30309" s="65"/>
      <c r="F30309" s="65"/>
      <c r="G30309" s="145"/>
    </row>
    <row r="30310" spans="1:7">
      <c r="A30310" s="65"/>
      <c r="B30310" s="65"/>
      <c r="C30310" s="65"/>
      <c r="D30310" s="65"/>
      <c r="E30310" s="65"/>
      <c r="F30310" s="65"/>
      <c r="G30310" s="145"/>
    </row>
    <row r="30311" spans="1:7">
      <c r="A30311" s="65"/>
      <c r="B30311" s="65"/>
      <c r="C30311" s="65"/>
      <c r="D30311" s="65"/>
      <c r="E30311" s="65"/>
      <c r="F30311" s="65"/>
      <c r="G30311" s="145"/>
    </row>
    <row r="30312" spans="1:7">
      <c r="A30312" s="65"/>
      <c r="B30312" s="65"/>
      <c r="C30312" s="65"/>
      <c r="D30312" s="65"/>
      <c r="E30312" s="65"/>
      <c r="F30312" s="65"/>
      <c r="G30312" s="145"/>
    </row>
    <row r="30313" spans="1:7">
      <c r="A30313" s="65"/>
      <c r="B30313" s="65"/>
      <c r="C30313" s="65"/>
      <c r="D30313" s="65"/>
      <c r="E30313" s="65"/>
      <c r="F30313" s="65"/>
      <c r="G30313" s="145"/>
    </row>
    <row r="30314" spans="1:7">
      <c r="A30314" s="65"/>
      <c r="B30314" s="65"/>
      <c r="C30314" s="65"/>
      <c r="D30314" s="65"/>
      <c r="E30314" s="65"/>
      <c r="F30314" s="65"/>
      <c r="G30314" s="145"/>
    </row>
    <row r="30315" spans="1:7">
      <c r="A30315" s="65"/>
      <c r="B30315" s="65"/>
      <c r="C30315" s="65"/>
      <c r="D30315" s="65"/>
      <c r="E30315" s="65"/>
      <c r="F30315" s="65"/>
      <c r="G30315" s="145"/>
    </row>
    <row r="30316" spans="1:7">
      <c r="A30316" s="65"/>
      <c r="B30316" s="65"/>
      <c r="C30316" s="65"/>
      <c r="D30316" s="65"/>
      <c r="E30316" s="65"/>
      <c r="F30316" s="65"/>
      <c r="G30316" s="145"/>
    </row>
    <row r="30317" spans="1:7">
      <c r="A30317" s="65"/>
      <c r="B30317" s="65"/>
      <c r="C30317" s="65"/>
      <c r="D30317" s="65"/>
      <c r="E30317" s="65"/>
      <c r="F30317" s="65"/>
      <c r="G30317" s="145"/>
    </row>
    <row r="30318" spans="1:7">
      <c r="A30318" s="65"/>
      <c r="B30318" s="65"/>
      <c r="C30318" s="65"/>
      <c r="D30318" s="65"/>
      <c r="E30318" s="65"/>
      <c r="F30318" s="65"/>
      <c r="G30318" s="145"/>
    </row>
    <row r="30319" spans="1:7">
      <c r="A30319" s="65"/>
      <c r="B30319" s="65"/>
      <c r="C30319" s="65"/>
      <c r="D30319" s="65"/>
      <c r="E30319" s="65"/>
      <c r="F30319" s="65"/>
      <c r="G30319" s="145"/>
    </row>
    <row r="30320" spans="1:7">
      <c r="A30320" s="65"/>
      <c r="B30320" s="65"/>
      <c r="C30320" s="65"/>
      <c r="D30320" s="65"/>
      <c r="E30320" s="65"/>
      <c r="F30320" s="65"/>
      <c r="G30320" s="145"/>
    </row>
    <row r="30321" spans="1:7">
      <c r="A30321" s="65"/>
      <c r="B30321" s="65"/>
      <c r="C30321" s="65"/>
      <c r="D30321" s="65"/>
      <c r="E30321" s="65"/>
      <c r="F30321" s="65"/>
      <c r="G30321" s="145"/>
    </row>
    <row r="30322" spans="1:7">
      <c r="A30322" s="65"/>
      <c r="B30322" s="65"/>
      <c r="C30322" s="65"/>
      <c r="D30322" s="65"/>
      <c r="E30322" s="65"/>
      <c r="F30322" s="65"/>
      <c r="G30322" s="145"/>
    </row>
    <row r="30323" spans="1:7">
      <c r="A30323" s="65"/>
      <c r="B30323" s="65"/>
      <c r="C30323" s="65"/>
      <c r="D30323" s="65"/>
      <c r="E30323" s="65"/>
      <c r="F30323" s="65"/>
      <c r="G30323" s="145"/>
    </row>
    <row r="30324" spans="1:7">
      <c r="A30324" s="65"/>
      <c r="B30324" s="65"/>
      <c r="C30324" s="65"/>
      <c r="D30324" s="65"/>
      <c r="E30324" s="65"/>
      <c r="F30324" s="65"/>
      <c r="G30324" s="145"/>
    </row>
    <row r="30325" spans="1:7">
      <c r="A30325" s="65"/>
      <c r="B30325" s="65"/>
      <c r="C30325" s="65"/>
      <c r="D30325" s="65"/>
      <c r="E30325" s="65"/>
      <c r="F30325" s="65"/>
      <c r="G30325" s="145"/>
    </row>
    <row r="30326" spans="1:7">
      <c r="A30326" s="65"/>
      <c r="B30326" s="65"/>
      <c r="C30326" s="65"/>
      <c r="D30326" s="65"/>
      <c r="E30326" s="65"/>
      <c r="F30326" s="65"/>
      <c r="G30326" s="145"/>
    </row>
    <row r="30327" spans="1:7">
      <c r="A30327" s="65"/>
      <c r="B30327" s="65"/>
      <c r="C30327" s="65"/>
      <c r="D30327" s="65"/>
      <c r="E30327" s="65"/>
      <c r="F30327" s="65"/>
      <c r="G30327" s="145"/>
    </row>
    <row r="30328" spans="1:7">
      <c r="A30328" s="65"/>
      <c r="B30328" s="65"/>
      <c r="C30328" s="65"/>
      <c r="D30328" s="65"/>
      <c r="E30328" s="65"/>
      <c r="F30328" s="65"/>
      <c r="G30328" s="145"/>
    </row>
    <row r="30329" spans="1:7">
      <c r="A30329" s="65"/>
      <c r="B30329" s="65"/>
      <c r="C30329" s="65"/>
      <c r="D30329" s="65"/>
      <c r="E30329" s="65"/>
      <c r="F30329" s="65"/>
      <c r="G30329" s="145"/>
    </row>
    <row r="30330" spans="1:7">
      <c r="A30330" s="65"/>
      <c r="B30330" s="65"/>
      <c r="C30330" s="65"/>
      <c r="D30330" s="65"/>
      <c r="E30330" s="65"/>
      <c r="F30330" s="65"/>
      <c r="G30330" s="145"/>
    </row>
    <row r="30331" spans="1:7">
      <c r="A30331" s="65"/>
      <c r="B30331" s="65"/>
      <c r="C30331" s="65"/>
      <c r="D30331" s="65"/>
      <c r="E30331" s="65"/>
      <c r="F30331" s="65"/>
      <c r="G30331" s="145"/>
    </row>
    <row r="30332" spans="1:7">
      <c r="A30332" s="65"/>
      <c r="B30332" s="65"/>
      <c r="C30332" s="65"/>
      <c r="D30332" s="65"/>
      <c r="E30332" s="65"/>
      <c r="F30332" s="65"/>
      <c r="G30332" s="145"/>
    </row>
    <row r="30333" spans="1:7">
      <c r="A30333" s="65"/>
      <c r="B30333" s="65"/>
      <c r="C30333" s="65"/>
      <c r="D30333" s="65"/>
      <c r="E30333" s="65"/>
      <c r="F30333" s="65"/>
      <c r="G30333" s="145"/>
    </row>
    <row r="30334" spans="1:7">
      <c r="A30334" s="65"/>
      <c r="B30334" s="65"/>
      <c r="C30334" s="65"/>
      <c r="D30334" s="65"/>
      <c r="E30334" s="65"/>
      <c r="F30334" s="65"/>
      <c r="G30334" s="145"/>
    </row>
    <row r="30335" spans="1:7">
      <c r="A30335" s="65"/>
      <c r="B30335" s="65"/>
      <c r="C30335" s="65"/>
      <c r="D30335" s="65"/>
      <c r="E30335" s="65"/>
      <c r="F30335" s="65"/>
      <c r="G30335" s="145"/>
    </row>
    <row r="30336" spans="1:7">
      <c r="A30336" s="65"/>
      <c r="B30336" s="65"/>
      <c r="C30336" s="65"/>
      <c r="D30336" s="65"/>
      <c r="E30336" s="65"/>
      <c r="F30336" s="65"/>
      <c r="G30336" s="145"/>
    </row>
    <row r="30337" spans="1:7">
      <c r="A30337" s="65"/>
      <c r="B30337" s="65"/>
      <c r="C30337" s="65"/>
      <c r="D30337" s="65"/>
      <c r="E30337" s="65"/>
      <c r="F30337" s="65"/>
      <c r="G30337" s="145"/>
    </row>
    <row r="30338" spans="1:7">
      <c r="A30338" s="65"/>
      <c r="B30338" s="65"/>
      <c r="C30338" s="65"/>
      <c r="D30338" s="65"/>
      <c r="E30338" s="65"/>
      <c r="F30338" s="65"/>
      <c r="G30338" s="145"/>
    </row>
    <row r="30339" spans="1:7">
      <c r="A30339" s="65"/>
      <c r="B30339" s="65"/>
      <c r="C30339" s="65"/>
      <c r="D30339" s="65"/>
      <c r="E30339" s="65"/>
      <c r="F30339" s="65"/>
      <c r="G30339" s="145"/>
    </row>
    <row r="30340" spans="1:7">
      <c r="A30340" s="65"/>
      <c r="B30340" s="65"/>
      <c r="C30340" s="65"/>
      <c r="D30340" s="65"/>
      <c r="E30340" s="65"/>
      <c r="F30340" s="65"/>
      <c r="G30340" s="145"/>
    </row>
    <row r="30341" spans="1:7">
      <c r="A30341" s="65"/>
      <c r="B30341" s="65"/>
      <c r="C30341" s="65"/>
      <c r="D30341" s="65"/>
      <c r="E30341" s="65"/>
      <c r="F30341" s="65"/>
      <c r="G30341" s="145"/>
    </row>
    <row r="30342" spans="1:7">
      <c r="A30342" s="65"/>
      <c r="B30342" s="65"/>
      <c r="C30342" s="65"/>
      <c r="D30342" s="65"/>
      <c r="E30342" s="65"/>
      <c r="F30342" s="65"/>
      <c r="G30342" s="145"/>
    </row>
    <row r="30343" spans="1:7">
      <c r="A30343" s="65"/>
      <c r="B30343" s="65"/>
      <c r="C30343" s="65"/>
      <c r="D30343" s="65"/>
      <c r="E30343" s="65"/>
      <c r="F30343" s="65"/>
      <c r="G30343" s="145"/>
    </row>
    <row r="30344" spans="1:7">
      <c r="A30344" s="65"/>
      <c r="B30344" s="65"/>
      <c r="C30344" s="65"/>
      <c r="D30344" s="65"/>
      <c r="E30344" s="65"/>
      <c r="F30344" s="65"/>
      <c r="G30344" s="145"/>
    </row>
    <row r="30345" spans="1:7">
      <c r="A30345" s="65"/>
      <c r="B30345" s="65"/>
      <c r="C30345" s="65"/>
      <c r="D30345" s="65"/>
      <c r="E30345" s="65"/>
      <c r="F30345" s="65"/>
      <c r="G30345" s="145"/>
    </row>
    <row r="30346" spans="1:7">
      <c r="A30346" s="65"/>
      <c r="B30346" s="65"/>
      <c r="C30346" s="65"/>
      <c r="D30346" s="65"/>
      <c r="E30346" s="65"/>
      <c r="F30346" s="65"/>
      <c r="G30346" s="145"/>
    </row>
    <row r="30347" spans="1:7">
      <c r="A30347" s="65"/>
      <c r="B30347" s="65"/>
      <c r="C30347" s="65"/>
      <c r="D30347" s="65"/>
      <c r="E30347" s="65"/>
      <c r="F30347" s="65"/>
      <c r="G30347" s="145"/>
    </row>
    <row r="30348" spans="1:7">
      <c r="A30348" s="65"/>
      <c r="B30348" s="65"/>
      <c r="C30348" s="65"/>
      <c r="D30348" s="65"/>
      <c r="E30348" s="65"/>
      <c r="F30348" s="65"/>
      <c r="G30348" s="145"/>
    </row>
    <row r="30349" spans="1:7">
      <c r="A30349" s="65"/>
      <c r="B30349" s="65"/>
      <c r="C30349" s="65"/>
      <c r="D30349" s="65"/>
      <c r="E30349" s="65"/>
      <c r="F30349" s="65"/>
      <c r="G30349" s="145"/>
    </row>
    <row r="30350" spans="1:7">
      <c r="A30350" s="65"/>
      <c r="B30350" s="65"/>
      <c r="C30350" s="65"/>
      <c r="D30350" s="65"/>
      <c r="E30350" s="65"/>
      <c r="F30350" s="65"/>
      <c r="G30350" s="145"/>
    </row>
    <row r="30351" spans="1:7">
      <c r="A30351" s="65"/>
      <c r="B30351" s="65"/>
      <c r="C30351" s="65"/>
      <c r="D30351" s="65"/>
      <c r="E30351" s="65"/>
      <c r="F30351" s="65"/>
      <c r="G30351" s="145"/>
    </row>
    <row r="30352" spans="1:7">
      <c r="A30352" s="65"/>
      <c r="B30352" s="65"/>
      <c r="C30352" s="65"/>
      <c r="D30352" s="65"/>
      <c r="E30352" s="65"/>
      <c r="F30352" s="65"/>
      <c r="G30352" s="145"/>
    </row>
    <row r="30353" spans="1:7">
      <c r="A30353" s="65"/>
      <c r="B30353" s="65"/>
      <c r="C30353" s="65"/>
      <c r="D30353" s="65"/>
      <c r="E30353" s="65"/>
      <c r="F30353" s="65"/>
      <c r="G30353" s="145"/>
    </row>
    <row r="30354" spans="1:7">
      <c r="A30354" s="65"/>
      <c r="B30354" s="65"/>
      <c r="C30354" s="65"/>
      <c r="D30354" s="65"/>
      <c r="E30354" s="65"/>
      <c r="F30354" s="65"/>
      <c r="G30354" s="145"/>
    </row>
    <row r="30355" spans="1:7">
      <c r="A30355" s="65"/>
      <c r="B30355" s="65"/>
      <c r="C30355" s="65"/>
      <c r="D30355" s="65"/>
      <c r="E30355" s="65"/>
      <c r="F30355" s="65"/>
      <c r="G30355" s="145"/>
    </row>
    <row r="30356" spans="1:7">
      <c r="A30356" s="65"/>
      <c r="B30356" s="65"/>
      <c r="C30356" s="65"/>
      <c r="D30356" s="65"/>
      <c r="E30356" s="65"/>
      <c r="F30356" s="65"/>
      <c r="G30356" s="145"/>
    </row>
    <row r="30357" spans="1:7">
      <c r="A30357" s="65"/>
      <c r="B30357" s="65"/>
      <c r="C30357" s="65"/>
      <c r="D30357" s="65"/>
      <c r="E30357" s="65"/>
      <c r="F30357" s="65"/>
      <c r="G30357" s="145"/>
    </row>
    <row r="30358" spans="1:7">
      <c r="A30358" s="65"/>
      <c r="B30358" s="65"/>
      <c r="C30358" s="65"/>
      <c r="D30358" s="65"/>
      <c r="E30358" s="65"/>
      <c r="F30358" s="65"/>
      <c r="G30358" s="145"/>
    </row>
    <row r="30359" spans="1:7">
      <c r="A30359" s="65"/>
      <c r="B30359" s="65"/>
      <c r="C30359" s="65"/>
      <c r="D30359" s="65"/>
      <c r="E30359" s="65"/>
      <c r="F30359" s="65"/>
      <c r="G30359" s="145"/>
    </row>
    <row r="30360" spans="1:7">
      <c r="A30360" s="65"/>
      <c r="B30360" s="65"/>
      <c r="C30360" s="65"/>
      <c r="D30360" s="65"/>
      <c r="E30360" s="65"/>
      <c r="F30360" s="65"/>
      <c r="G30360" s="145"/>
    </row>
    <row r="30361" spans="1:7">
      <c r="A30361" s="65"/>
      <c r="B30361" s="65"/>
      <c r="C30361" s="65"/>
      <c r="D30361" s="65"/>
      <c r="E30361" s="65"/>
      <c r="F30361" s="65"/>
      <c r="G30361" s="145"/>
    </row>
    <row r="30362" spans="1:7">
      <c r="A30362" s="65"/>
      <c r="B30362" s="65"/>
      <c r="C30362" s="65"/>
      <c r="D30362" s="65"/>
      <c r="E30362" s="65"/>
      <c r="F30362" s="65"/>
      <c r="G30362" s="145"/>
    </row>
    <row r="30363" spans="1:7">
      <c r="A30363" s="65"/>
      <c r="B30363" s="65"/>
      <c r="C30363" s="65"/>
      <c r="D30363" s="65"/>
      <c r="E30363" s="65"/>
      <c r="F30363" s="65"/>
      <c r="G30363" s="145"/>
    </row>
    <row r="30364" spans="1:7">
      <c r="A30364" s="65"/>
      <c r="B30364" s="65"/>
      <c r="C30364" s="65"/>
      <c r="D30364" s="65"/>
      <c r="E30364" s="65"/>
      <c r="F30364" s="65"/>
      <c r="G30364" s="145"/>
    </row>
    <row r="30365" spans="1:7">
      <c r="A30365" s="65"/>
      <c r="B30365" s="65"/>
      <c r="C30365" s="65"/>
      <c r="D30365" s="65"/>
      <c r="E30365" s="65"/>
      <c r="F30365" s="65"/>
      <c r="G30365" s="145"/>
    </row>
    <row r="30366" spans="1:7">
      <c r="A30366" s="65"/>
      <c r="B30366" s="65"/>
      <c r="C30366" s="65"/>
      <c r="D30366" s="65"/>
      <c r="E30366" s="65"/>
      <c r="F30366" s="65"/>
      <c r="G30366" s="145"/>
    </row>
    <row r="30367" spans="1:7">
      <c r="A30367" s="65"/>
      <c r="B30367" s="65"/>
      <c r="C30367" s="65"/>
      <c r="D30367" s="65"/>
      <c r="E30367" s="65"/>
      <c r="F30367" s="65"/>
      <c r="G30367" s="145"/>
    </row>
    <row r="30368" spans="1:7">
      <c r="A30368" s="65"/>
      <c r="B30368" s="65"/>
      <c r="C30368" s="65"/>
      <c r="D30368" s="65"/>
      <c r="E30368" s="65"/>
      <c r="F30368" s="65"/>
      <c r="G30368" s="145"/>
    </row>
    <row r="30369" spans="1:7">
      <c r="A30369" s="65"/>
      <c r="B30369" s="65"/>
      <c r="C30369" s="65"/>
      <c r="D30369" s="65"/>
      <c r="E30369" s="65"/>
      <c r="F30369" s="65"/>
      <c r="G30369" s="145"/>
    </row>
    <row r="30370" spans="1:7">
      <c r="A30370" s="65"/>
      <c r="B30370" s="65"/>
      <c r="C30370" s="65"/>
      <c r="D30370" s="65"/>
      <c r="E30370" s="65"/>
      <c r="F30370" s="65"/>
      <c r="G30370" s="145"/>
    </row>
    <row r="30371" spans="1:7">
      <c r="A30371" s="65"/>
      <c r="B30371" s="65"/>
      <c r="C30371" s="65"/>
      <c r="D30371" s="65"/>
      <c r="E30371" s="65"/>
      <c r="F30371" s="65"/>
      <c r="G30371" s="145"/>
    </row>
    <row r="30372" spans="1:7">
      <c r="A30372" s="65"/>
      <c r="B30372" s="65"/>
      <c r="C30372" s="65"/>
      <c r="D30372" s="65"/>
      <c r="E30372" s="65"/>
      <c r="F30372" s="65"/>
      <c r="G30372" s="145"/>
    </row>
    <row r="30373" spans="1:7">
      <c r="A30373" s="65"/>
      <c r="B30373" s="65"/>
      <c r="C30373" s="65"/>
      <c r="D30373" s="65"/>
      <c r="E30373" s="65"/>
      <c r="F30373" s="65"/>
      <c r="G30373" s="145"/>
    </row>
    <row r="30374" spans="1:7">
      <c r="A30374" s="65"/>
      <c r="B30374" s="65"/>
      <c r="C30374" s="65"/>
      <c r="D30374" s="65"/>
      <c r="E30374" s="65"/>
      <c r="F30374" s="65"/>
      <c r="G30374" s="145"/>
    </row>
    <row r="30375" spans="1:7">
      <c r="A30375" s="65"/>
      <c r="B30375" s="65"/>
      <c r="C30375" s="65"/>
      <c r="D30375" s="65"/>
      <c r="E30375" s="65"/>
      <c r="F30375" s="65"/>
      <c r="G30375" s="145"/>
    </row>
    <row r="30376" spans="1:7">
      <c r="A30376" s="65"/>
      <c r="B30376" s="65"/>
      <c r="C30376" s="65"/>
      <c r="D30376" s="65"/>
      <c r="E30376" s="65"/>
      <c r="F30376" s="65"/>
      <c r="G30376" s="145"/>
    </row>
    <row r="30377" spans="1:7">
      <c r="A30377" s="65"/>
      <c r="B30377" s="65"/>
      <c r="C30377" s="65"/>
      <c r="D30377" s="65"/>
      <c r="E30377" s="65"/>
      <c r="F30377" s="65"/>
      <c r="G30377" s="145"/>
    </row>
    <row r="30378" spans="1:7">
      <c r="A30378" s="65"/>
      <c r="B30378" s="65"/>
      <c r="C30378" s="65"/>
      <c r="D30378" s="65"/>
      <c r="E30378" s="65"/>
      <c r="F30378" s="65"/>
      <c r="G30378" s="145"/>
    </row>
    <row r="30379" spans="1:7">
      <c r="A30379" s="65"/>
      <c r="B30379" s="65"/>
      <c r="C30379" s="65"/>
      <c r="D30379" s="65"/>
      <c r="E30379" s="65"/>
      <c r="F30379" s="65"/>
      <c r="G30379" s="145"/>
    </row>
    <row r="30380" spans="1:7">
      <c r="A30380" s="65"/>
      <c r="B30380" s="65"/>
      <c r="C30380" s="65"/>
      <c r="D30380" s="65"/>
      <c r="E30380" s="65"/>
      <c r="F30380" s="65"/>
      <c r="G30380" s="145"/>
    </row>
    <row r="30381" spans="1:7">
      <c r="A30381" s="65"/>
      <c r="B30381" s="65"/>
      <c r="C30381" s="65"/>
      <c r="D30381" s="65"/>
      <c r="E30381" s="65"/>
      <c r="F30381" s="65"/>
      <c r="G30381" s="145"/>
    </row>
    <row r="30382" spans="1:7">
      <c r="A30382" s="65"/>
      <c r="B30382" s="65"/>
      <c r="C30382" s="65"/>
      <c r="D30382" s="65"/>
      <c r="E30382" s="65"/>
      <c r="F30382" s="65"/>
      <c r="G30382" s="145"/>
    </row>
    <row r="30383" spans="1:7">
      <c r="A30383" s="65"/>
      <c r="B30383" s="65"/>
      <c r="C30383" s="65"/>
      <c r="D30383" s="65"/>
      <c r="E30383" s="65"/>
      <c r="F30383" s="65"/>
      <c r="G30383" s="145"/>
    </row>
    <row r="30384" spans="1:7">
      <c r="A30384" s="65"/>
      <c r="B30384" s="65"/>
      <c r="C30384" s="65"/>
      <c r="D30384" s="65"/>
      <c r="E30384" s="65"/>
      <c r="F30384" s="65"/>
      <c r="G30384" s="145"/>
    </row>
    <row r="30385" spans="1:7">
      <c r="A30385" s="65"/>
      <c r="B30385" s="65"/>
      <c r="C30385" s="65"/>
      <c r="D30385" s="65"/>
      <c r="E30385" s="65"/>
      <c r="F30385" s="65"/>
      <c r="G30385" s="145"/>
    </row>
    <row r="30386" spans="1:7">
      <c r="A30386" s="65"/>
      <c r="B30386" s="65"/>
      <c r="C30386" s="65"/>
      <c r="D30386" s="65"/>
      <c r="E30386" s="65"/>
      <c r="F30386" s="65"/>
      <c r="G30386" s="145"/>
    </row>
    <row r="30387" spans="1:7">
      <c r="A30387" s="65"/>
      <c r="B30387" s="65"/>
      <c r="C30387" s="65"/>
      <c r="D30387" s="65"/>
      <c r="E30387" s="65"/>
      <c r="F30387" s="65"/>
      <c r="G30387" s="145"/>
    </row>
    <row r="30388" spans="1:7">
      <c r="A30388" s="65"/>
      <c r="B30388" s="65"/>
      <c r="C30388" s="65"/>
      <c r="D30388" s="65"/>
      <c r="E30388" s="65"/>
      <c r="F30388" s="65"/>
      <c r="G30388" s="145"/>
    </row>
    <row r="30389" spans="1:7">
      <c r="A30389" s="65"/>
      <c r="B30389" s="65"/>
      <c r="C30389" s="65"/>
      <c r="D30389" s="65"/>
      <c r="E30389" s="65"/>
      <c r="F30389" s="65"/>
      <c r="G30389" s="145"/>
    </row>
    <row r="30390" spans="1:7">
      <c r="A30390" s="65"/>
      <c r="B30390" s="65"/>
      <c r="C30390" s="65"/>
      <c r="D30390" s="65"/>
      <c r="E30390" s="65"/>
      <c r="F30390" s="65"/>
      <c r="G30390" s="145"/>
    </row>
    <row r="30391" spans="1:7">
      <c r="A30391" s="65"/>
      <c r="B30391" s="65"/>
      <c r="C30391" s="65"/>
      <c r="D30391" s="65"/>
      <c r="E30391" s="65"/>
      <c r="F30391" s="65"/>
      <c r="G30391" s="145"/>
    </row>
    <row r="30392" spans="1:7">
      <c r="A30392" s="65"/>
      <c r="B30392" s="65"/>
      <c r="C30392" s="65"/>
      <c r="D30392" s="65"/>
      <c r="E30392" s="65"/>
      <c r="F30392" s="65"/>
      <c r="G30392" s="145"/>
    </row>
    <row r="30393" spans="1:7">
      <c r="A30393" s="65"/>
      <c r="B30393" s="65"/>
      <c r="C30393" s="65"/>
      <c r="D30393" s="65"/>
      <c r="E30393" s="65"/>
      <c r="F30393" s="65"/>
      <c r="G30393" s="145"/>
    </row>
    <row r="30394" spans="1:7">
      <c r="A30394" s="65"/>
      <c r="B30394" s="65"/>
      <c r="C30394" s="65"/>
      <c r="D30394" s="65"/>
      <c r="E30394" s="65"/>
      <c r="F30394" s="65"/>
      <c r="G30394" s="145"/>
    </row>
    <row r="30395" spans="1:7">
      <c r="A30395" s="65"/>
      <c r="B30395" s="65"/>
      <c r="C30395" s="65"/>
      <c r="D30395" s="65"/>
      <c r="E30395" s="65"/>
      <c r="F30395" s="65"/>
      <c r="G30395" s="145"/>
    </row>
    <row r="30396" spans="1:7">
      <c r="A30396" s="65"/>
      <c r="B30396" s="65"/>
      <c r="C30396" s="65"/>
      <c r="D30396" s="65"/>
      <c r="E30396" s="65"/>
      <c r="F30396" s="65"/>
      <c r="G30396" s="145"/>
    </row>
    <row r="30397" spans="1:7">
      <c r="A30397" s="65"/>
      <c r="B30397" s="65"/>
      <c r="C30397" s="65"/>
      <c r="D30397" s="65"/>
      <c r="E30397" s="65"/>
      <c r="F30397" s="65"/>
      <c r="G30397" s="145"/>
    </row>
    <row r="30398" spans="1:7">
      <c r="A30398" s="65"/>
      <c r="B30398" s="65"/>
      <c r="C30398" s="65"/>
      <c r="D30398" s="65"/>
      <c r="E30398" s="65"/>
      <c r="F30398" s="65"/>
      <c r="G30398" s="145"/>
    </row>
    <row r="30399" spans="1:7">
      <c r="A30399" s="65"/>
      <c r="B30399" s="65"/>
      <c r="C30399" s="65"/>
      <c r="D30399" s="65"/>
      <c r="E30399" s="65"/>
      <c r="F30399" s="65"/>
      <c r="G30399" s="145"/>
    </row>
    <row r="30400" spans="1:7">
      <c r="A30400" s="65"/>
      <c r="B30400" s="65"/>
      <c r="C30400" s="65"/>
      <c r="D30400" s="65"/>
      <c r="E30400" s="65"/>
      <c r="F30400" s="65"/>
      <c r="G30400" s="145"/>
    </row>
    <row r="30401" spans="1:7">
      <c r="A30401" s="65"/>
      <c r="B30401" s="65"/>
      <c r="C30401" s="65"/>
      <c r="D30401" s="65"/>
      <c r="E30401" s="65"/>
      <c r="F30401" s="65"/>
      <c r="G30401" s="145"/>
    </row>
    <row r="30402" spans="1:7">
      <c r="A30402" s="65"/>
      <c r="B30402" s="65"/>
      <c r="C30402" s="65"/>
      <c r="D30402" s="65"/>
      <c r="E30402" s="65"/>
      <c r="F30402" s="65"/>
      <c r="G30402" s="145"/>
    </row>
    <row r="30403" spans="1:7">
      <c r="A30403" s="65"/>
      <c r="B30403" s="65"/>
      <c r="C30403" s="65"/>
      <c r="D30403" s="65"/>
      <c r="E30403" s="65"/>
      <c r="F30403" s="65"/>
      <c r="G30403" s="145"/>
    </row>
    <row r="30404" spans="1:7">
      <c r="A30404" s="65"/>
      <c r="B30404" s="65"/>
      <c r="C30404" s="65"/>
      <c r="D30404" s="65"/>
      <c r="E30404" s="65"/>
      <c r="F30404" s="65"/>
      <c r="G30404" s="145"/>
    </row>
    <row r="30405" spans="1:7">
      <c r="A30405" s="65"/>
      <c r="B30405" s="65"/>
      <c r="C30405" s="65"/>
      <c r="D30405" s="65"/>
      <c r="E30405" s="65"/>
      <c r="F30405" s="65"/>
      <c r="G30405" s="145"/>
    </row>
    <row r="30406" spans="1:7">
      <c r="A30406" s="65"/>
      <c r="B30406" s="65"/>
      <c r="C30406" s="65"/>
      <c r="D30406" s="65"/>
      <c r="E30406" s="65"/>
      <c r="F30406" s="65"/>
      <c r="G30406" s="145"/>
    </row>
    <row r="30407" spans="1:7">
      <c r="A30407" s="65"/>
      <c r="B30407" s="65"/>
      <c r="C30407" s="65"/>
      <c r="D30407" s="65"/>
      <c r="E30407" s="65"/>
      <c r="F30407" s="65"/>
      <c r="G30407" s="145"/>
    </row>
    <row r="30408" spans="1:7">
      <c r="A30408" s="65"/>
      <c r="B30408" s="65"/>
      <c r="C30408" s="65"/>
      <c r="D30408" s="65"/>
      <c r="E30408" s="65"/>
      <c r="F30408" s="65"/>
      <c r="G30408" s="145"/>
    </row>
    <row r="30409" spans="1:7">
      <c r="A30409" s="65"/>
      <c r="B30409" s="65"/>
      <c r="C30409" s="65"/>
      <c r="D30409" s="65"/>
      <c r="E30409" s="65"/>
      <c r="F30409" s="65"/>
      <c r="G30409" s="145"/>
    </row>
    <row r="30410" spans="1:7">
      <c r="A30410" s="65"/>
      <c r="B30410" s="65"/>
      <c r="C30410" s="65"/>
      <c r="D30410" s="65"/>
      <c r="E30410" s="65"/>
      <c r="F30410" s="65"/>
      <c r="G30410" s="145"/>
    </row>
    <row r="30411" spans="1:7">
      <c r="A30411" s="65"/>
      <c r="B30411" s="65"/>
      <c r="C30411" s="65"/>
      <c r="D30411" s="65"/>
      <c r="E30411" s="65"/>
      <c r="F30411" s="65"/>
      <c r="G30411" s="145"/>
    </row>
    <row r="30412" spans="1:7">
      <c r="A30412" s="65"/>
      <c r="B30412" s="65"/>
      <c r="C30412" s="65"/>
      <c r="D30412" s="65"/>
      <c r="E30412" s="65"/>
      <c r="F30412" s="65"/>
      <c r="G30412" s="145"/>
    </row>
    <row r="30413" spans="1:7">
      <c r="A30413" s="65"/>
      <c r="B30413" s="65"/>
      <c r="C30413" s="65"/>
      <c r="D30413" s="65"/>
      <c r="E30413" s="65"/>
      <c r="F30413" s="65"/>
      <c r="G30413" s="145"/>
    </row>
    <row r="30414" spans="1:7">
      <c r="A30414" s="65"/>
      <c r="B30414" s="65"/>
      <c r="C30414" s="65"/>
      <c r="D30414" s="65"/>
      <c r="E30414" s="65"/>
      <c r="F30414" s="65"/>
      <c r="G30414" s="145"/>
    </row>
    <row r="30415" spans="1:7">
      <c r="A30415" s="65"/>
      <c r="B30415" s="65"/>
      <c r="C30415" s="65"/>
      <c r="D30415" s="65"/>
      <c r="E30415" s="65"/>
      <c r="F30415" s="65"/>
      <c r="G30415" s="145"/>
    </row>
    <row r="30416" spans="1:7">
      <c r="A30416" s="65"/>
      <c r="B30416" s="65"/>
      <c r="C30416" s="65"/>
      <c r="D30416" s="65"/>
      <c r="E30416" s="65"/>
      <c r="F30416" s="65"/>
      <c r="G30416" s="145"/>
    </row>
    <row r="30417" spans="1:7">
      <c r="A30417" s="65"/>
      <c r="B30417" s="65"/>
      <c r="C30417" s="65"/>
      <c r="D30417" s="65"/>
      <c r="E30417" s="65"/>
      <c r="F30417" s="65"/>
      <c r="G30417" s="145"/>
    </row>
    <row r="30418" spans="1:7">
      <c r="A30418" s="65"/>
      <c r="B30418" s="65"/>
      <c r="C30418" s="65"/>
      <c r="D30418" s="65"/>
      <c r="E30418" s="65"/>
      <c r="F30418" s="65"/>
      <c r="G30418" s="145"/>
    </row>
    <row r="30419" spans="1:7">
      <c r="A30419" s="65"/>
      <c r="B30419" s="65"/>
      <c r="C30419" s="65"/>
      <c r="D30419" s="65"/>
      <c r="E30419" s="65"/>
      <c r="F30419" s="65"/>
      <c r="G30419" s="145"/>
    </row>
    <row r="30420" spans="1:7">
      <c r="A30420" s="65"/>
      <c r="B30420" s="65"/>
      <c r="C30420" s="65"/>
      <c r="D30420" s="65"/>
      <c r="E30420" s="65"/>
      <c r="F30420" s="65"/>
      <c r="G30420" s="145"/>
    </row>
    <row r="30421" spans="1:7">
      <c r="A30421" s="65"/>
      <c r="B30421" s="65"/>
      <c r="C30421" s="65"/>
      <c r="D30421" s="65"/>
      <c r="E30421" s="65"/>
      <c r="F30421" s="65"/>
      <c r="G30421" s="145"/>
    </row>
    <row r="30422" spans="1:7">
      <c r="A30422" s="65"/>
      <c r="B30422" s="65"/>
      <c r="C30422" s="65"/>
      <c r="D30422" s="65"/>
      <c r="E30422" s="65"/>
      <c r="F30422" s="65"/>
      <c r="G30422" s="145"/>
    </row>
    <row r="30423" spans="1:7">
      <c r="A30423" s="65"/>
      <c r="B30423" s="65"/>
      <c r="C30423" s="65"/>
      <c r="D30423" s="65"/>
      <c r="E30423" s="65"/>
      <c r="F30423" s="65"/>
      <c r="G30423" s="145"/>
    </row>
    <row r="30424" spans="1:7">
      <c r="A30424" s="65"/>
      <c r="B30424" s="65"/>
      <c r="C30424" s="65"/>
      <c r="D30424" s="65"/>
      <c r="E30424" s="65"/>
      <c r="F30424" s="65"/>
      <c r="G30424" s="145"/>
    </row>
    <row r="30425" spans="1:7">
      <c r="A30425" s="65"/>
      <c r="B30425" s="65"/>
      <c r="C30425" s="65"/>
      <c r="D30425" s="65"/>
      <c r="E30425" s="65"/>
      <c r="F30425" s="65"/>
      <c r="G30425" s="145"/>
    </row>
    <row r="30426" spans="1:7">
      <c r="A30426" s="65"/>
      <c r="B30426" s="65"/>
      <c r="C30426" s="65"/>
      <c r="D30426" s="65"/>
      <c r="E30426" s="65"/>
      <c r="F30426" s="65"/>
      <c r="G30426" s="145"/>
    </row>
    <row r="30427" spans="1:7">
      <c r="A30427" s="65"/>
      <c r="B30427" s="65"/>
      <c r="C30427" s="65"/>
      <c r="D30427" s="65"/>
      <c r="E30427" s="65"/>
      <c r="F30427" s="65"/>
      <c r="G30427" s="145"/>
    </row>
    <row r="30428" spans="1:7">
      <c r="A30428" s="65"/>
      <c r="B30428" s="65"/>
      <c r="C30428" s="65"/>
      <c r="D30428" s="65"/>
      <c r="E30428" s="65"/>
      <c r="F30428" s="65"/>
      <c r="G30428" s="145"/>
    </row>
    <row r="30429" spans="1:7">
      <c r="A30429" s="65"/>
      <c r="B30429" s="65"/>
      <c r="C30429" s="65"/>
      <c r="D30429" s="65"/>
      <c r="E30429" s="65"/>
      <c r="F30429" s="65"/>
      <c r="G30429" s="145"/>
    </row>
    <row r="30430" spans="1:7">
      <c r="A30430" s="65"/>
      <c r="B30430" s="65"/>
      <c r="C30430" s="65"/>
      <c r="D30430" s="65"/>
      <c r="E30430" s="65"/>
      <c r="F30430" s="65"/>
      <c r="G30430" s="145"/>
    </row>
    <row r="30431" spans="1:7">
      <c r="A30431" s="65"/>
      <c r="B30431" s="65"/>
      <c r="C30431" s="65"/>
      <c r="D30431" s="65"/>
      <c r="E30431" s="65"/>
      <c r="F30431" s="65"/>
      <c r="G30431" s="145"/>
    </row>
    <row r="30432" spans="1:7">
      <c r="A30432" s="65"/>
      <c r="B30432" s="65"/>
      <c r="C30432" s="65"/>
      <c r="D30432" s="65"/>
      <c r="E30432" s="65"/>
      <c r="F30432" s="65"/>
      <c r="G30432" s="145"/>
    </row>
    <row r="30433" spans="1:7">
      <c r="A30433" s="65"/>
      <c r="B30433" s="65"/>
      <c r="C30433" s="65"/>
      <c r="D30433" s="65"/>
      <c r="E30433" s="65"/>
      <c r="F30433" s="65"/>
      <c r="G30433" s="145"/>
    </row>
    <row r="30434" spans="1:7">
      <c r="A30434" s="65"/>
      <c r="B30434" s="65"/>
      <c r="C30434" s="65"/>
      <c r="D30434" s="65"/>
      <c r="E30434" s="65"/>
      <c r="F30434" s="65"/>
      <c r="G30434" s="145"/>
    </row>
    <row r="30435" spans="1:7">
      <c r="A30435" s="65"/>
      <c r="B30435" s="65"/>
      <c r="C30435" s="65"/>
      <c r="D30435" s="65"/>
      <c r="E30435" s="65"/>
      <c r="F30435" s="65"/>
      <c r="G30435" s="145"/>
    </row>
    <row r="30436" spans="1:7">
      <c r="A30436" s="65"/>
      <c r="B30436" s="65"/>
      <c r="C30436" s="65"/>
      <c r="D30436" s="65"/>
      <c r="E30436" s="65"/>
      <c r="F30436" s="65"/>
      <c r="G30436" s="145"/>
    </row>
    <row r="30437" spans="1:7">
      <c r="A30437" s="65"/>
      <c r="B30437" s="65"/>
      <c r="C30437" s="65"/>
      <c r="D30437" s="65"/>
      <c r="E30437" s="65"/>
      <c r="F30437" s="65"/>
      <c r="G30437" s="145"/>
    </row>
    <row r="30438" spans="1:7">
      <c r="A30438" s="65"/>
      <c r="B30438" s="65"/>
      <c r="C30438" s="65"/>
      <c r="D30438" s="65"/>
      <c r="E30438" s="65"/>
      <c r="F30438" s="65"/>
      <c r="G30438" s="145"/>
    </row>
    <row r="30439" spans="1:7">
      <c r="A30439" s="65"/>
      <c r="B30439" s="65"/>
      <c r="C30439" s="65"/>
      <c r="D30439" s="65"/>
      <c r="E30439" s="65"/>
      <c r="F30439" s="65"/>
      <c r="G30439" s="145"/>
    </row>
    <row r="30440" spans="1:7">
      <c r="A30440" s="65"/>
      <c r="B30440" s="65"/>
      <c r="C30440" s="65"/>
      <c r="D30440" s="65"/>
      <c r="E30440" s="65"/>
      <c r="F30440" s="65"/>
      <c r="G30440" s="145"/>
    </row>
    <row r="30441" spans="1:7">
      <c r="A30441" s="65"/>
      <c r="B30441" s="65"/>
      <c r="C30441" s="65"/>
      <c r="D30441" s="65"/>
      <c r="E30441" s="65"/>
      <c r="F30441" s="65"/>
      <c r="G30441" s="145"/>
    </row>
    <row r="30442" spans="1:7">
      <c r="A30442" s="65"/>
      <c r="B30442" s="65"/>
      <c r="C30442" s="65"/>
      <c r="D30442" s="65"/>
      <c r="E30442" s="65"/>
      <c r="F30442" s="65"/>
      <c r="G30442" s="145"/>
    </row>
    <row r="30443" spans="1:7">
      <c r="A30443" s="65"/>
      <c r="B30443" s="65"/>
      <c r="C30443" s="65"/>
      <c r="D30443" s="65"/>
      <c r="E30443" s="65"/>
      <c r="F30443" s="65"/>
      <c r="G30443" s="145"/>
    </row>
    <row r="30444" spans="1:7">
      <c r="A30444" s="65"/>
      <c r="B30444" s="65"/>
      <c r="C30444" s="65"/>
      <c r="D30444" s="65"/>
      <c r="E30444" s="65"/>
      <c r="F30444" s="65"/>
      <c r="G30444" s="145"/>
    </row>
    <row r="30445" spans="1:7">
      <c r="A30445" s="65"/>
      <c r="B30445" s="65"/>
      <c r="C30445" s="65"/>
      <c r="D30445" s="65"/>
      <c r="E30445" s="65"/>
      <c r="F30445" s="65"/>
      <c r="G30445" s="145"/>
    </row>
    <row r="30446" spans="1:7">
      <c r="A30446" s="65"/>
      <c r="B30446" s="65"/>
      <c r="C30446" s="65"/>
      <c r="D30446" s="65"/>
      <c r="E30446" s="65"/>
      <c r="F30446" s="65"/>
      <c r="G30446" s="145"/>
    </row>
    <row r="30447" spans="1:7">
      <c r="A30447" s="65"/>
      <c r="B30447" s="65"/>
      <c r="C30447" s="65"/>
      <c r="D30447" s="65"/>
      <c r="E30447" s="65"/>
      <c r="F30447" s="65"/>
      <c r="G30447" s="145"/>
    </row>
    <row r="30448" spans="1:7">
      <c r="A30448" s="65"/>
      <c r="B30448" s="65"/>
      <c r="C30448" s="65"/>
      <c r="D30448" s="65"/>
      <c r="E30448" s="65"/>
      <c r="F30448" s="65"/>
      <c r="G30448" s="145"/>
    </row>
    <row r="30449" spans="1:7">
      <c r="A30449" s="65"/>
      <c r="B30449" s="65"/>
      <c r="C30449" s="65"/>
      <c r="D30449" s="65"/>
      <c r="E30449" s="65"/>
      <c r="F30449" s="65"/>
      <c r="G30449" s="145"/>
    </row>
    <row r="30450" spans="1:7">
      <c r="A30450" s="65"/>
      <c r="B30450" s="65"/>
      <c r="C30450" s="65"/>
      <c r="D30450" s="65"/>
      <c r="E30450" s="65"/>
      <c r="F30450" s="65"/>
      <c r="G30450" s="145"/>
    </row>
    <row r="30451" spans="1:7">
      <c r="A30451" s="65"/>
      <c r="B30451" s="65"/>
      <c r="C30451" s="65"/>
      <c r="D30451" s="65"/>
      <c r="E30451" s="65"/>
      <c r="F30451" s="65"/>
      <c r="G30451" s="145"/>
    </row>
    <row r="30452" spans="1:7">
      <c r="A30452" s="65"/>
      <c r="B30452" s="65"/>
      <c r="C30452" s="65"/>
      <c r="D30452" s="65"/>
      <c r="E30452" s="65"/>
      <c r="F30452" s="65"/>
      <c r="G30452" s="145"/>
    </row>
    <row r="30453" spans="1:7">
      <c r="A30453" s="65"/>
      <c r="B30453" s="65"/>
      <c r="C30453" s="65"/>
      <c r="D30453" s="65"/>
      <c r="E30453" s="65"/>
      <c r="F30453" s="65"/>
      <c r="G30453" s="145"/>
    </row>
    <row r="30454" spans="1:7">
      <c r="A30454" s="65"/>
      <c r="B30454" s="65"/>
      <c r="C30454" s="65"/>
      <c r="D30454" s="65"/>
      <c r="E30454" s="65"/>
      <c r="F30454" s="65"/>
      <c r="G30454" s="145"/>
    </row>
    <row r="30455" spans="1:7">
      <c r="A30455" s="65"/>
      <c r="B30455" s="65"/>
      <c r="C30455" s="65"/>
      <c r="D30455" s="65"/>
      <c r="E30455" s="65"/>
      <c r="F30455" s="65"/>
      <c r="G30455" s="145"/>
    </row>
    <row r="30456" spans="1:7">
      <c r="A30456" s="65"/>
      <c r="B30456" s="65"/>
      <c r="C30456" s="65"/>
      <c r="D30456" s="65"/>
      <c r="E30456" s="65"/>
      <c r="F30456" s="65"/>
      <c r="G30456" s="145"/>
    </row>
    <row r="30457" spans="1:7">
      <c r="A30457" s="65"/>
      <c r="B30457" s="65"/>
      <c r="C30457" s="65"/>
      <c r="D30457" s="65"/>
      <c r="E30457" s="65"/>
      <c r="F30457" s="65"/>
      <c r="G30457" s="145"/>
    </row>
    <row r="30458" spans="1:7">
      <c r="A30458" s="65"/>
      <c r="B30458" s="65"/>
      <c r="C30458" s="65"/>
      <c r="D30458" s="65"/>
      <c r="E30458" s="65"/>
      <c r="F30458" s="65"/>
      <c r="G30458" s="145"/>
    </row>
    <row r="30459" spans="1:7">
      <c r="A30459" s="65"/>
      <c r="B30459" s="65"/>
      <c r="C30459" s="65"/>
      <c r="D30459" s="65"/>
      <c r="E30459" s="65"/>
      <c r="F30459" s="65"/>
      <c r="G30459" s="145"/>
    </row>
    <row r="30460" spans="1:7">
      <c r="A30460" s="65"/>
      <c r="B30460" s="65"/>
      <c r="C30460" s="65"/>
      <c r="D30460" s="65"/>
      <c r="E30460" s="65"/>
      <c r="F30460" s="65"/>
      <c r="G30460" s="145"/>
    </row>
    <row r="30461" spans="1:7">
      <c r="A30461" s="65"/>
      <c r="B30461" s="65"/>
      <c r="C30461" s="65"/>
      <c r="D30461" s="65"/>
      <c r="E30461" s="65"/>
      <c r="F30461" s="65"/>
      <c r="G30461" s="145"/>
    </row>
    <row r="30462" spans="1:7">
      <c r="A30462" s="65"/>
      <c r="B30462" s="65"/>
      <c r="C30462" s="65"/>
      <c r="D30462" s="65"/>
      <c r="E30462" s="65"/>
      <c r="F30462" s="65"/>
      <c r="G30462" s="145"/>
    </row>
    <row r="30463" spans="1:7">
      <c r="A30463" s="65"/>
      <c r="B30463" s="65"/>
      <c r="C30463" s="65"/>
      <c r="D30463" s="65"/>
      <c r="E30463" s="65"/>
      <c r="F30463" s="65"/>
      <c r="G30463" s="145"/>
    </row>
    <row r="30464" spans="1:7">
      <c r="A30464" s="65"/>
      <c r="B30464" s="65"/>
      <c r="C30464" s="65"/>
      <c r="D30464" s="65"/>
      <c r="E30464" s="65"/>
      <c r="F30464" s="65"/>
      <c r="G30464" s="145"/>
    </row>
    <row r="30465" spans="1:7">
      <c r="A30465" s="65"/>
      <c r="B30465" s="65"/>
      <c r="C30465" s="65"/>
      <c r="D30465" s="65"/>
      <c r="E30465" s="65"/>
      <c r="F30465" s="65"/>
      <c r="G30465" s="145"/>
    </row>
    <row r="30466" spans="1:7">
      <c r="A30466" s="65"/>
      <c r="B30466" s="65"/>
      <c r="C30466" s="65"/>
      <c r="D30466" s="65"/>
      <c r="E30466" s="65"/>
      <c r="F30466" s="65"/>
      <c r="G30466" s="145"/>
    </row>
    <row r="30467" spans="1:7">
      <c r="A30467" s="65"/>
      <c r="B30467" s="65"/>
      <c r="C30467" s="65"/>
      <c r="D30467" s="65"/>
      <c r="E30467" s="65"/>
      <c r="F30467" s="65"/>
      <c r="G30467" s="145"/>
    </row>
    <row r="30468" spans="1:7">
      <c r="A30468" s="65"/>
      <c r="B30468" s="65"/>
      <c r="C30468" s="65"/>
      <c r="D30468" s="65"/>
      <c r="E30468" s="65"/>
      <c r="F30468" s="65"/>
      <c r="G30468" s="145"/>
    </row>
    <row r="30469" spans="1:7">
      <c r="A30469" s="65"/>
      <c r="B30469" s="65"/>
      <c r="C30469" s="65"/>
      <c r="D30469" s="65"/>
      <c r="E30469" s="65"/>
      <c r="F30469" s="65"/>
      <c r="G30469" s="145"/>
    </row>
    <row r="30470" spans="1:7">
      <c r="A30470" s="65"/>
      <c r="B30470" s="65"/>
      <c r="C30470" s="65"/>
      <c r="D30470" s="65"/>
      <c r="E30470" s="65"/>
      <c r="F30470" s="65"/>
      <c r="G30470" s="145"/>
    </row>
    <row r="30471" spans="1:7">
      <c r="A30471" s="65"/>
      <c r="B30471" s="65"/>
      <c r="C30471" s="65"/>
      <c r="D30471" s="65"/>
      <c r="E30471" s="65"/>
      <c r="F30471" s="65"/>
      <c r="G30471" s="145"/>
    </row>
    <row r="30472" spans="1:7">
      <c r="A30472" s="65"/>
      <c r="B30472" s="65"/>
      <c r="C30472" s="65"/>
      <c r="D30472" s="65"/>
      <c r="E30472" s="65"/>
      <c r="F30472" s="65"/>
      <c r="G30472" s="145"/>
    </row>
    <row r="30473" spans="1:7">
      <c r="A30473" s="65"/>
      <c r="B30473" s="65"/>
      <c r="C30473" s="65"/>
      <c r="D30473" s="65"/>
      <c r="E30473" s="65"/>
      <c r="F30473" s="65"/>
      <c r="G30473" s="145"/>
    </row>
    <row r="30474" spans="1:7">
      <c r="A30474" s="65"/>
      <c r="B30474" s="65"/>
      <c r="C30474" s="65"/>
      <c r="D30474" s="65"/>
      <c r="E30474" s="65"/>
      <c r="F30474" s="65"/>
      <c r="G30474" s="145"/>
    </row>
    <row r="30475" spans="1:7">
      <c r="A30475" s="65"/>
      <c r="B30475" s="65"/>
      <c r="C30475" s="65"/>
      <c r="D30475" s="65"/>
      <c r="E30475" s="65"/>
      <c r="F30475" s="65"/>
      <c r="G30475" s="145"/>
    </row>
    <row r="30476" spans="1:7">
      <c r="A30476" s="65"/>
      <c r="B30476" s="65"/>
      <c r="C30476" s="65"/>
      <c r="D30476" s="65"/>
      <c r="E30476" s="65"/>
      <c r="F30476" s="65"/>
      <c r="G30476" s="145"/>
    </row>
    <row r="30477" spans="1:7">
      <c r="A30477" s="65"/>
      <c r="B30477" s="65"/>
      <c r="C30477" s="65"/>
      <c r="D30477" s="65"/>
      <c r="E30477" s="65"/>
      <c r="F30477" s="65"/>
      <c r="G30477" s="145"/>
    </row>
    <row r="30478" spans="1:7">
      <c r="A30478" s="65"/>
      <c r="B30478" s="65"/>
      <c r="C30478" s="65"/>
      <c r="D30478" s="65"/>
      <c r="E30478" s="65"/>
      <c r="F30478" s="65"/>
      <c r="G30478" s="145"/>
    </row>
    <row r="30479" spans="1:7">
      <c r="A30479" s="65"/>
      <c r="B30479" s="65"/>
      <c r="C30479" s="65"/>
      <c r="D30479" s="65"/>
      <c r="E30479" s="65"/>
      <c r="F30479" s="65"/>
      <c r="G30479" s="145"/>
    </row>
    <row r="30480" spans="1:7">
      <c r="A30480" s="65"/>
      <c r="B30480" s="65"/>
      <c r="C30480" s="65"/>
      <c r="D30480" s="65"/>
      <c r="E30480" s="65"/>
      <c r="F30480" s="65"/>
      <c r="G30480" s="145"/>
    </row>
    <row r="30481" spans="1:7">
      <c r="A30481" s="65"/>
      <c r="B30481" s="65"/>
      <c r="C30481" s="65"/>
      <c r="D30481" s="65"/>
      <c r="E30481" s="65"/>
      <c r="F30481" s="65"/>
      <c r="G30481" s="145"/>
    </row>
    <row r="30482" spans="1:7">
      <c r="A30482" s="65"/>
      <c r="B30482" s="65"/>
      <c r="C30482" s="65"/>
      <c r="D30482" s="65"/>
      <c r="E30482" s="65"/>
      <c r="F30482" s="65"/>
      <c r="G30482" s="145"/>
    </row>
    <row r="30483" spans="1:7">
      <c r="A30483" s="65"/>
      <c r="B30483" s="65"/>
      <c r="C30483" s="65"/>
      <c r="D30483" s="65"/>
      <c r="E30483" s="65"/>
      <c r="F30483" s="65"/>
      <c r="G30483" s="145"/>
    </row>
    <row r="30484" spans="1:7">
      <c r="A30484" s="65"/>
      <c r="B30484" s="65"/>
      <c r="C30484" s="65"/>
      <c r="D30484" s="65"/>
      <c r="E30484" s="65"/>
      <c r="F30484" s="65"/>
      <c r="G30484" s="145"/>
    </row>
    <row r="30485" spans="1:7">
      <c r="A30485" s="65"/>
      <c r="B30485" s="65"/>
      <c r="C30485" s="65"/>
      <c r="D30485" s="65"/>
      <c r="E30485" s="65"/>
      <c r="F30485" s="65"/>
      <c r="G30485" s="145"/>
    </row>
    <row r="30486" spans="1:7">
      <c r="A30486" s="65"/>
      <c r="B30486" s="65"/>
      <c r="C30486" s="65"/>
      <c r="D30486" s="65"/>
      <c r="E30486" s="65"/>
      <c r="F30486" s="65"/>
      <c r="G30486" s="145"/>
    </row>
    <row r="30487" spans="1:7">
      <c r="A30487" s="65"/>
      <c r="B30487" s="65"/>
      <c r="C30487" s="65"/>
      <c r="D30487" s="65"/>
      <c r="E30487" s="65"/>
      <c r="F30487" s="65"/>
      <c r="G30487" s="145"/>
    </row>
    <row r="30488" spans="1:7">
      <c r="A30488" s="65"/>
      <c r="B30488" s="65"/>
      <c r="C30488" s="65"/>
      <c r="D30488" s="65"/>
      <c r="E30488" s="65"/>
      <c r="F30488" s="65"/>
      <c r="G30488" s="145"/>
    </row>
    <row r="30489" spans="1:7">
      <c r="A30489" s="65"/>
      <c r="B30489" s="65"/>
      <c r="C30489" s="65"/>
      <c r="D30489" s="65"/>
      <c r="E30489" s="65"/>
      <c r="F30489" s="65"/>
      <c r="G30489" s="145"/>
    </row>
    <row r="30490" spans="1:7">
      <c r="A30490" s="65"/>
      <c r="B30490" s="65"/>
      <c r="C30490" s="65"/>
      <c r="D30490" s="65"/>
      <c r="E30490" s="65"/>
      <c r="F30490" s="65"/>
      <c r="G30490" s="145"/>
    </row>
    <row r="30491" spans="1:7">
      <c r="A30491" s="65"/>
      <c r="B30491" s="65"/>
      <c r="C30491" s="65"/>
      <c r="D30491" s="65"/>
      <c r="E30491" s="65"/>
      <c r="F30491" s="65"/>
      <c r="G30491" s="145"/>
    </row>
    <row r="30492" spans="1:7">
      <c r="A30492" s="65"/>
      <c r="B30492" s="65"/>
      <c r="C30492" s="65"/>
      <c r="D30492" s="65"/>
      <c r="E30492" s="65"/>
      <c r="F30492" s="65"/>
      <c r="G30492" s="145"/>
    </row>
    <row r="30493" spans="1:7">
      <c r="A30493" s="65"/>
      <c r="B30493" s="65"/>
      <c r="C30493" s="65"/>
      <c r="D30493" s="65"/>
      <c r="E30493" s="65"/>
      <c r="F30493" s="65"/>
      <c r="G30493" s="145"/>
    </row>
    <row r="30494" spans="1:7">
      <c r="A30494" s="65"/>
      <c r="B30494" s="65"/>
      <c r="C30494" s="65"/>
      <c r="D30494" s="65"/>
      <c r="E30494" s="65"/>
      <c r="F30494" s="65"/>
      <c r="G30494" s="145"/>
    </row>
    <row r="30495" spans="1:7">
      <c r="A30495" s="65"/>
      <c r="B30495" s="65"/>
      <c r="C30495" s="65"/>
      <c r="D30495" s="65"/>
      <c r="E30495" s="65"/>
      <c r="F30495" s="65"/>
      <c r="G30495" s="145"/>
    </row>
    <row r="30496" spans="1:7">
      <c r="A30496" s="65"/>
      <c r="B30496" s="65"/>
      <c r="C30496" s="65"/>
      <c r="D30496" s="65"/>
      <c r="E30496" s="65"/>
      <c r="F30496" s="65"/>
      <c r="G30496" s="145"/>
    </row>
    <row r="30497" spans="1:7">
      <c r="A30497" s="65"/>
      <c r="B30497" s="65"/>
      <c r="C30497" s="65"/>
      <c r="D30497" s="65"/>
      <c r="E30497" s="65"/>
      <c r="F30497" s="65"/>
      <c r="G30497" s="145"/>
    </row>
    <row r="30498" spans="1:7">
      <c r="A30498" s="65"/>
      <c r="B30498" s="65"/>
      <c r="C30498" s="65"/>
      <c r="D30498" s="65"/>
      <c r="E30498" s="65"/>
      <c r="F30498" s="65"/>
      <c r="G30498" s="145"/>
    </row>
    <row r="30499" spans="1:7">
      <c r="A30499" s="65"/>
      <c r="B30499" s="65"/>
      <c r="C30499" s="65"/>
      <c r="D30499" s="65"/>
      <c r="E30499" s="65"/>
      <c r="F30499" s="65"/>
      <c r="G30499" s="145"/>
    </row>
    <row r="30500" spans="1:7">
      <c r="A30500" s="65"/>
      <c r="B30500" s="65"/>
      <c r="C30500" s="65"/>
      <c r="D30500" s="65"/>
      <c r="E30500" s="65"/>
      <c r="F30500" s="65"/>
      <c r="G30500" s="145"/>
    </row>
    <row r="30501" spans="1:7">
      <c r="A30501" s="65"/>
      <c r="B30501" s="65"/>
      <c r="C30501" s="65"/>
      <c r="D30501" s="65"/>
      <c r="E30501" s="65"/>
      <c r="F30501" s="65"/>
      <c r="G30501" s="145"/>
    </row>
    <row r="30502" spans="1:7">
      <c r="A30502" s="65"/>
      <c r="B30502" s="65"/>
      <c r="C30502" s="65"/>
      <c r="D30502" s="65"/>
      <c r="E30502" s="65"/>
      <c r="F30502" s="65"/>
      <c r="G30502" s="145"/>
    </row>
    <row r="30503" spans="1:7">
      <c r="A30503" s="65"/>
      <c r="B30503" s="65"/>
      <c r="C30503" s="65"/>
      <c r="D30503" s="65"/>
      <c r="E30503" s="65"/>
      <c r="F30503" s="65"/>
      <c r="G30503" s="145"/>
    </row>
    <row r="30504" spans="1:7">
      <c r="A30504" s="65"/>
      <c r="B30504" s="65"/>
      <c r="C30504" s="65"/>
      <c r="D30504" s="65"/>
      <c r="E30504" s="65"/>
      <c r="F30504" s="65"/>
      <c r="G30504" s="145"/>
    </row>
    <row r="30505" spans="1:7">
      <c r="A30505" s="65"/>
      <c r="B30505" s="65"/>
      <c r="C30505" s="65"/>
      <c r="D30505" s="65"/>
      <c r="E30505" s="65"/>
      <c r="F30505" s="65"/>
      <c r="G30505" s="145"/>
    </row>
    <row r="30506" spans="1:7">
      <c r="A30506" s="65"/>
      <c r="B30506" s="65"/>
      <c r="C30506" s="65"/>
      <c r="D30506" s="65"/>
      <c r="E30506" s="65"/>
      <c r="F30506" s="65"/>
      <c r="G30506" s="145"/>
    </row>
    <row r="30507" spans="1:7">
      <c r="A30507" s="65"/>
      <c r="B30507" s="65"/>
      <c r="C30507" s="65"/>
      <c r="D30507" s="65"/>
      <c r="E30507" s="65"/>
      <c r="F30507" s="65"/>
      <c r="G30507" s="145"/>
    </row>
    <row r="30508" spans="1:7">
      <c r="A30508" s="65"/>
      <c r="B30508" s="65"/>
      <c r="C30508" s="65"/>
      <c r="D30508" s="65"/>
      <c r="E30508" s="65"/>
      <c r="F30508" s="65"/>
      <c r="G30508" s="145"/>
    </row>
    <row r="30509" spans="1:7">
      <c r="A30509" s="65"/>
      <c r="B30509" s="65"/>
      <c r="C30509" s="65"/>
      <c r="D30509" s="65"/>
      <c r="E30509" s="65"/>
      <c r="F30509" s="65"/>
      <c r="G30509" s="145"/>
    </row>
    <row r="30510" spans="1:7">
      <c r="A30510" s="65"/>
      <c r="B30510" s="65"/>
      <c r="C30510" s="65"/>
      <c r="D30510" s="65"/>
      <c r="E30510" s="65"/>
      <c r="F30510" s="65"/>
      <c r="G30510" s="145"/>
    </row>
    <row r="30511" spans="1:7">
      <c r="A30511" s="65"/>
      <c r="B30511" s="65"/>
      <c r="C30511" s="65"/>
      <c r="D30511" s="65"/>
      <c r="E30511" s="65"/>
      <c r="F30511" s="65"/>
      <c r="G30511" s="145"/>
    </row>
    <row r="30512" spans="1:7">
      <c r="A30512" s="65"/>
      <c r="B30512" s="65"/>
      <c r="C30512" s="65"/>
      <c r="D30512" s="65"/>
      <c r="E30512" s="65"/>
      <c r="F30512" s="65"/>
      <c r="G30512" s="145"/>
    </row>
    <row r="30513" spans="1:7">
      <c r="A30513" s="65"/>
      <c r="B30513" s="65"/>
      <c r="C30513" s="65"/>
      <c r="D30513" s="65"/>
      <c r="E30513" s="65"/>
      <c r="F30513" s="65"/>
      <c r="G30513" s="145"/>
    </row>
    <row r="30514" spans="1:7">
      <c r="A30514" s="65"/>
      <c r="B30514" s="65"/>
      <c r="C30514" s="65"/>
      <c r="D30514" s="65"/>
      <c r="E30514" s="65"/>
      <c r="F30514" s="65"/>
      <c r="G30514" s="145"/>
    </row>
    <row r="30515" spans="1:7">
      <c r="A30515" s="65"/>
      <c r="B30515" s="65"/>
      <c r="C30515" s="65"/>
      <c r="D30515" s="65"/>
      <c r="E30515" s="65"/>
      <c r="F30515" s="65"/>
      <c r="G30515" s="145"/>
    </row>
    <row r="30516" spans="1:7">
      <c r="A30516" s="65"/>
      <c r="B30516" s="65"/>
      <c r="C30516" s="65"/>
      <c r="D30516" s="65"/>
      <c r="E30516" s="65"/>
      <c r="F30516" s="65"/>
      <c r="G30516" s="145"/>
    </row>
    <row r="30517" spans="1:7">
      <c r="A30517" s="65"/>
      <c r="B30517" s="65"/>
      <c r="C30517" s="65"/>
      <c r="D30517" s="65"/>
      <c r="E30517" s="65"/>
      <c r="F30517" s="65"/>
      <c r="G30517" s="145"/>
    </row>
    <row r="30518" spans="1:7">
      <c r="A30518" s="65"/>
      <c r="B30518" s="65"/>
      <c r="C30518" s="65"/>
      <c r="D30518" s="65"/>
      <c r="E30518" s="65"/>
      <c r="F30518" s="65"/>
      <c r="G30518" s="145"/>
    </row>
    <row r="30519" spans="1:7">
      <c r="A30519" s="65"/>
      <c r="B30519" s="65"/>
      <c r="C30519" s="65"/>
      <c r="D30519" s="65"/>
      <c r="E30519" s="65"/>
      <c r="F30519" s="65"/>
      <c r="G30519" s="145"/>
    </row>
    <row r="30520" spans="1:7">
      <c r="A30520" s="65"/>
      <c r="B30520" s="65"/>
      <c r="C30520" s="65"/>
      <c r="D30520" s="65"/>
      <c r="E30520" s="65"/>
      <c r="F30520" s="65"/>
      <c r="G30520" s="145"/>
    </row>
    <row r="30521" spans="1:7">
      <c r="A30521" s="65"/>
      <c r="B30521" s="65"/>
      <c r="C30521" s="65"/>
      <c r="D30521" s="65"/>
      <c r="E30521" s="65"/>
      <c r="F30521" s="65"/>
      <c r="G30521" s="145"/>
    </row>
    <row r="30522" spans="1:7">
      <c r="A30522" s="65"/>
      <c r="B30522" s="65"/>
      <c r="C30522" s="65"/>
      <c r="D30522" s="65"/>
      <c r="E30522" s="65"/>
      <c r="F30522" s="65"/>
      <c r="G30522" s="145"/>
    </row>
    <row r="30523" spans="1:7">
      <c r="A30523" s="65"/>
      <c r="B30523" s="65"/>
      <c r="C30523" s="65"/>
      <c r="D30523" s="65"/>
      <c r="E30523" s="65"/>
      <c r="F30523" s="65"/>
      <c r="G30523" s="145"/>
    </row>
    <row r="30524" spans="1:7">
      <c r="A30524" s="65"/>
      <c r="B30524" s="65"/>
      <c r="C30524" s="65"/>
      <c r="D30524" s="65"/>
      <c r="E30524" s="65"/>
      <c r="F30524" s="65"/>
      <c r="G30524" s="145"/>
    </row>
    <row r="30525" spans="1:7">
      <c r="A30525" s="65"/>
      <c r="B30525" s="65"/>
      <c r="C30525" s="65"/>
      <c r="D30525" s="65"/>
      <c r="E30525" s="65"/>
      <c r="F30525" s="65"/>
      <c r="G30525" s="145"/>
    </row>
    <row r="30526" spans="1:7">
      <c r="A30526" s="65"/>
      <c r="B30526" s="65"/>
      <c r="C30526" s="65"/>
      <c r="D30526" s="65"/>
      <c r="E30526" s="65"/>
      <c r="F30526" s="65"/>
      <c r="G30526" s="145"/>
    </row>
    <row r="30527" spans="1:7">
      <c r="A30527" s="65"/>
      <c r="B30527" s="65"/>
      <c r="C30527" s="65"/>
      <c r="D30527" s="65"/>
      <c r="E30527" s="65"/>
      <c r="F30527" s="65"/>
      <c r="G30527" s="145"/>
    </row>
    <row r="30528" spans="1:7">
      <c r="A30528" s="65"/>
      <c r="B30528" s="65"/>
      <c r="C30528" s="65"/>
      <c r="D30528" s="65"/>
      <c r="E30528" s="65"/>
      <c r="F30528" s="65"/>
      <c r="G30528" s="145"/>
    </row>
    <row r="30529" spans="1:7">
      <c r="A30529" s="65"/>
      <c r="B30529" s="65"/>
      <c r="C30529" s="65"/>
      <c r="D30529" s="65"/>
      <c r="E30529" s="65"/>
      <c r="F30529" s="65"/>
      <c r="G30529" s="145"/>
    </row>
    <row r="30530" spans="1:7">
      <c r="A30530" s="65"/>
      <c r="B30530" s="65"/>
      <c r="C30530" s="65"/>
      <c r="D30530" s="65"/>
      <c r="E30530" s="65"/>
      <c r="F30530" s="65"/>
      <c r="G30530" s="145"/>
    </row>
    <row r="30531" spans="1:7">
      <c r="A30531" s="65"/>
      <c r="B30531" s="65"/>
      <c r="C30531" s="65"/>
      <c r="D30531" s="65"/>
      <c r="E30531" s="65"/>
      <c r="F30531" s="65"/>
      <c r="G30531" s="145"/>
    </row>
    <row r="30532" spans="1:7">
      <c r="A30532" s="65"/>
      <c r="B30532" s="65"/>
      <c r="C30532" s="65"/>
      <c r="D30532" s="65"/>
      <c r="E30532" s="65"/>
      <c r="F30532" s="65"/>
      <c r="G30532" s="145"/>
    </row>
    <row r="30533" spans="1:7">
      <c r="A30533" s="65"/>
      <c r="B30533" s="65"/>
      <c r="C30533" s="65"/>
      <c r="D30533" s="65"/>
      <c r="E30533" s="65"/>
      <c r="F30533" s="65"/>
      <c r="G30533" s="145"/>
    </row>
    <row r="30534" spans="1:7">
      <c r="A30534" s="65"/>
      <c r="B30534" s="65"/>
      <c r="C30534" s="65"/>
      <c r="D30534" s="65"/>
      <c r="E30534" s="65"/>
      <c r="F30534" s="65"/>
      <c r="G30534" s="145"/>
    </row>
    <row r="30535" spans="1:7">
      <c r="A30535" s="65"/>
      <c r="B30535" s="65"/>
      <c r="C30535" s="65"/>
      <c r="D30535" s="65"/>
      <c r="E30535" s="65"/>
      <c r="F30535" s="65"/>
      <c r="G30535" s="145"/>
    </row>
    <row r="30536" spans="1:7">
      <c r="A30536" s="65"/>
      <c r="B30536" s="65"/>
      <c r="C30536" s="65"/>
      <c r="D30536" s="65"/>
      <c r="E30536" s="65"/>
      <c r="F30536" s="65"/>
      <c r="G30536" s="145"/>
    </row>
    <row r="30537" spans="1:7">
      <c r="A30537" s="65"/>
      <c r="B30537" s="65"/>
      <c r="C30537" s="65"/>
      <c r="D30537" s="65"/>
      <c r="E30537" s="65"/>
      <c r="F30537" s="65"/>
      <c r="G30537" s="145"/>
    </row>
    <row r="30538" spans="1:7">
      <c r="A30538" s="65"/>
      <c r="B30538" s="65"/>
      <c r="C30538" s="65"/>
      <c r="D30538" s="65"/>
      <c r="E30538" s="65"/>
      <c r="F30538" s="65"/>
      <c r="G30538" s="145"/>
    </row>
    <row r="30539" spans="1:7">
      <c r="A30539" s="65"/>
      <c r="B30539" s="65"/>
      <c r="C30539" s="65"/>
      <c r="D30539" s="65"/>
      <c r="E30539" s="65"/>
      <c r="F30539" s="65"/>
      <c r="G30539" s="145"/>
    </row>
    <row r="30540" spans="1:7">
      <c r="A30540" s="65"/>
      <c r="B30540" s="65"/>
      <c r="C30540" s="65"/>
      <c r="D30540" s="65"/>
      <c r="E30540" s="65"/>
      <c r="F30540" s="65"/>
      <c r="G30540" s="145"/>
    </row>
    <row r="30541" spans="1:7">
      <c r="A30541" s="65"/>
      <c r="B30541" s="65"/>
      <c r="C30541" s="65"/>
      <c r="D30541" s="65"/>
      <c r="E30541" s="65"/>
      <c r="F30541" s="65"/>
      <c r="G30541" s="145"/>
    </row>
    <row r="30542" spans="1:7">
      <c r="A30542" s="65"/>
      <c r="B30542" s="65"/>
      <c r="C30542" s="65"/>
      <c r="D30542" s="65"/>
      <c r="E30542" s="65"/>
      <c r="F30542" s="65"/>
      <c r="G30542" s="145"/>
    </row>
    <row r="30543" spans="1:7">
      <c r="A30543" s="65"/>
      <c r="B30543" s="65"/>
      <c r="C30543" s="65"/>
      <c r="D30543" s="65"/>
      <c r="E30543" s="65"/>
      <c r="F30543" s="65"/>
      <c r="G30543" s="145"/>
    </row>
    <row r="30544" spans="1:7">
      <c r="A30544" s="65"/>
      <c r="B30544" s="65"/>
      <c r="C30544" s="65"/>
      <c r="D30544" s="65"/>
      <c r="E30544" s="65"/>
      <c r="F30544" s="65"/>
      <c r="G30544" s="145"/>
    </row>
    <row r="30545" spans="1:7">
      <c r="A30545" s="65"/>
      <c r="B30545" s="65"/>
      <c r="C30545" s="65"/>
      <c r="D30545" s="65"/>
      <c r="E30545" s="65"/>
      <c r="F30545" s="65"/>
      <c r="G30545" s="145"/>
    </row>
    <row r="30546" spans="1:7">
      <c r="A30546" s="65"/>
      <c r="B30546" s="65"/>
      <c r="C30546" s="65"/>
      <c r="D30546" s="65"/>
      <c r="E30546" s="65"/>
      <c r="F30546" s="65"/>
      <c r="G30546" s="145"/>
    </row>
    <row r="30547" spans="1:7">
      <c r="A30547" s="65"/>
      <c r="B30547" s="65"/>
      <c r="C30547" s="65"/>
      <c r="D30547" s="65"/>
      <c r="E30547" s="65"/>
      <c r="F30547" s="65"/>
      <c r="G30547" s="145"/>
    </row>
    <row r="30548" spans="1:7">
      <c r="A30548" s="65"/>
      <c r="B30548" s="65"/>
      <c r="C30548" s="65"/>
      <c r="D30548" s="65"/>
      <c r="E30548" s="65"/>
      <c r="F30548" s="65"/>
      <c r="G30548" s="145"/>
    </row>
    <row r="30549" spans="1:7">
      <c r="A30549" s="65"/>
      <c r="B30549" s="65"/>
      <c r="C30549" s="65"/>
      <c r="D30549" s="65"/>
      <c r="E30549" s="65"/>
      <c r="F30549" s="65"/>
      <c r="G30549" s="145"/>
    </row>
    <row r="30550" spans="1:7">
      <c r="A30550" s="65"/>
      <c r="B30550" s="65"/>
      <c r="C30550" s="65"/>
      <c r="D30550" s="65"/>
      <c r="E30550" s="65"/>
      <c r="F30550" s="65"/>
      <c r="G30550" s="145"/>
    </row>
    <row r="30551" spans="1:7">
      <c r="A30551" s="65"/>
      <c r="B30551" s="65"/>
      <c r="C30551" s="65"/>
      <c r="D30551" s="65"/>
      <c r="E30551" s="65"/>
      <c r="F30551" s="65"/>
      <c r="G30551" s="145"/>
    </row>
    <row r="30552" spans="1:7">
      <c r="A30552" s="65"/>
      <c r="B30552" s="65"/>
      <c r="C30552" s="65"/>
      <c r="D30552" s="65"/>
      <c r="E30552" s="65"/>
      <c r="F30552" s="65"/>
      <c r="G30552" s="145"/>
    </row>
    <row r="30553" spans="1:7">
      <c r="A30553" s="65"/>
      <c r="B30553" s="65"/>
      <c r="C30553" s="65"/>
      <c r="D30553" s="65"/>
      <c r="E30553" s="65"/>
      <c r="F30553" s="65"/>
      <c r="G30553" s="145"/>
    </row>
    <row r="30554" spans="1:7">
      <c r="A30554" s="65"/>
      <c r="B30554" s="65"/>
      <c r="C30554" s="65"/>
      <c r="D30554" s="65"/>
      <c r="E30554" s="65"/>
      <c r="F30554" s="65"/>
      <c r="G30554" s="145"/>
    </row>
    <row r="30555" spans="1:7">
      <c r="A30555" s="65"/>
      <c r="B30555" s="65"/>
      <c r="C30555" s="65"/>
      <c r="D30555" s="65"/>
      <c r="E30555" s="65"/>
      <c r="F30555" s="65"/>
      <c r="G30555" s="145"/>
    </row>
    <row r="30556" spans="1:7">
      <c r="A30556" s="65"/>
      <c r="B30556" s="65"/>
      <c r="C30556" s="65"/>
      <c r="D30556" s="65"/>
      <c r="E30556" s="65"/>
      <c r="F30556" s="65"/>
      <c r="G30556" s="145"/>
    </row>
    <row r="30557" spans="1:7">
      <c r="A30557" s="65"/>
      <c r="B30557" s="65"/>
      <c r="C30557" s="65"/>
      <c r="D30557" s="65"/>
      <c r="E30557" s="65"/>
      <c r="F30557" s="65"/>
      <c r="G30557" s="145"/>
    </row>
    <row r="30558" spans="1:7">
      <c r="A30558" s="65"/>
      <c r="B30558" s="65"/>
      <c r="C30558" s="65"/>
      <c r="D30558" s="65"/>
      <c r="E30558" s="65"/>
      <c r="F30558" s="65"/>
      <c r="G30558" s="145"/>
    </row>
    <row r="30559" spans="1:7">
      <c r="A30559" s="65"/>
      <c r="B30559" s="65"/>
      <c r="C30559" s="65"/>
      <c r="D30559" s="65"/>
      <c r="E30559" s="65"/>
      <c r="F30559" s="65"/>
      <c r="G30559" s="145"/>
    </row>
    <row r="30560" spans="1:7">
      <c r="A30560" s="65"/>
      <c r="B30560" s="65"/>
      <c r="C30560" s="65"/>
      <c r="D30560" s="65"/>
      <c r="E30560" s="65"/>
      <c r="F30560" s="65"/>
      <c r="G30560" s="145"/>
    </row>
    <row r="30561" spans="1:7">
      <c r="A30561" s="65"/>
      <c r="B30561" s="65"/>
      <c r="C30561" s="65"/>
      <c r="D30561" s="65"/>
      <c r="E30561" s="65"/>
      <c r="F30561" s="65"/>
      <c r="G30561" s="145"/>
    </row>
    <row r="30562" spans="1:7">
      <c r="A30562" s="65"/>
      <c r="B30562" s="65"/>
      <c r="C30562" s="65"/>
      <c r="D30562" s="65"/>
      <c r="E30562" s="65"/>
      <c r="F30562" s="65"/>
      <c r="G30562" s="145"/>
    </row>
    <row r="30563" spans="1:7">
      <c r="A30563" s="65"/>
      <c r="B30563" s="65"/>
      <c r="C30563" s="65"/>
      <c r="D30563" s="65"/>
      <c r="E30563" s="65"/>
      <c r="F30563" s="65"/>
      <c r="G30563" s="145"/>
    </row>
    <row r="30564" spans="1:7">
      <c r="A30564" s="65"/>
      <c r="B30564" s="65"/>
      <c r="C30564" s="65"/>
      <c r="D30564" s="65"/>
      <c r="E30564" s="65"/>
      <c r="F30564" s="65"/>
      <c r="G30564" s="145"/>
    </row>
    <row r="30565" spans="1:7">
      <c r="A30565" s="65"/>
      <c r="B30565" s="65"/>
      <c r="C30565" s="65"/>
      <c r="D30565" s="65"/>
      <c r="E30565" s="65"/>
      <c r="F30565" s="65"/>
      <c r="G30565" s="145"/>
    </row>
    <row r="30566" spans="1:7">
      <c r="A30566" s="65"/>
      <c r="B30566" s="65"/>
      <c r="C30566" s="65"/>
      <c r="D30566" s="65"/>
      <c r="E30566" s="65"/>
      <c r="F30566" s="65"/>
      <c r="G30566" s="145"/>
    </row>
    <row r="30567" spans="1:7">
      <c r="A30567" s="65"/>
      <c r="B30567" s="65"/>
      <c r="C30567" s="65"/>
      <c r="D30567" s="65"/>
      <c r="E30567" s="65"/>
      <c r="F30567" s="65"/>
      <c r="G30567" s="145"/>
    </row>
    <row r="30568" spans="1:7">
      <c r="A30568" s="65"/>
      <c r="B30568" s="65"/>
      <c r="C30568" s="65"/>
      <c r="D30568" s="65"/>
      <c r="E30568" s="65"/>
      <c r="F30568" s="65"/>
      <c r="G30568" s="145"/>
    </row>
    <row r="30569" spans="1:7">
      <c r="A30569" s="65"/>
      <c r="B30569" s="65"/>
      <c r="C30569" s="65"/>
      <c r="D30569" s="65"/>
      <c r="E30569" s="65"/>
      <c r="F30569" s="65"/>
      <c r="G30569" s="145"/>
    </row>
    <row r="30570" spans="1:7">
      <c r="A30570" s="65"/>
      <c r="B30570" s="65"/>
      <c r="C30570" s="65"/>
      <c r="D30570" s="65"/>
      <c r="E30570" s="65"/>
      <c r="F30570" s="65"/>
      <c r="G30570" s="145"/>
    </row>
    <row r="30571" spans="1:7">
      <c r="A30571" s="65"/>
      <c r="B30571" s="65"/>
      <c r="C30571" s="65"/>
      <c r="D30571" s="65"/>
      <c r="E30571" s="65"/>
      <c r="F30571" s="65"/>
      <c r="G30571" s="145"/>
    </row>
    <row r="30572" spans="1:7">
      <c r="A30572" s="65"/>
      <c r="B30572" s="65"/>
      <c r="C30572" s="65"/>
      <c r="D30572" s="65"/>
      <c r="E30572" s="65"/>
      <c r="F30572" s="65"/>
      <c r="G30572" s="145"/>
    </row>
    <row r="30573" spans="1:7">
      <c r="A30573" s="65"/>
      <c r="B30573" s="65"/>
      <c r="C30573" s="65"/>
      <c r="D30573" s="65"/>
      <c r="E30573" s="65"/>
      <c r="F30573" s="65"/>
      <c r="G30573" s="145"/>
    </row>
    <row r="30574" spans="1:7">
      <c r="A30574" s="65"/>
      <c r="B30574" s="65"/>
      <c r="C30574" s="65"/>
      <c r="D30574" s="65"/>
      <c r="E30574" s="65"/>
      <c r="F30574" s="65"/>
      <c r="G30574" s="145"/>
    </row>
    <row r="30575" spans="1:7">
      <c r="A30575" s="65"/>
      <c r="B30575" s="65"/>
      <c r="C30575" s="65"/>
      <c r="D30575" s="65"/>
      <c r="E30575" s="65"/>
      <c r="F30575" s="65"/>
      <c r="G30575" s="145"/>
    </row>
    <row r="30576" spans="1:7">
      <c r="A30576" s="65"/>
      <c r="B30576" s="65"/>
      <c r="C30576" s="65"/>
      <c r="D30576" s="65"/>
      <c r="E30576" s="65"/>
      <c r="F30576" s="65"/>
      <c r="G30576" s="145"/>
    </row>
    <row r="30577" spans="1:7">
      <c r="A30577" s="65"/>
      <c r="B30577" s="65"/>
      <c r="C30577" s="65"/>
      <c r="D30577" s="65"/>
      <c r="E30577" s="65"/>
      <c r="F30577" s="65"/>
      <c r="G30577" s="145"/>
    </row>
    <row r="30578" spans="1:7">
      <c r="A30578" s="65"/>
      <c r="B30578" s="65"/>
      <c r="C30578" s="65"/>
      <c r="D30578" s="65"/>
      <c r="E30578" s="65"/>
      <c r="F30578" s="65"/>
      <c r="G30578" s="145"/>
    </row>
    <row r="30579" spans="1:7">
      <c r="A30579" s="65"/>
      <c r="B30579" s="65"/>
      <c r="C30579" s="65"/>
      <c r="D30579" s="65"/>
      <c r="E30579" s="65"/>
      <c r="F30579" s="65"/>
      <c r="G30579" s="145"/>
    </row>
    <row r="30580" spans="1:7">
      <c r="A30580" s="65"/>
      <c r="B30580" s="65"/>
      <c r="C30580" s="65"/>
      <c r="D30580" s="65"/>
      <c r="E30580" s="65"/>
      <c r="F30580" s="65"/>
      <c r="G30580" s="145"/>
    </row>
    <row r="30581" spans="1:7">
      <c r="A30581" s="65"/>
      <c r="B30581" s="65"/>
      <c r="C30581" s="65"/>
      <c r="D30581" s="65"/>
      <c r="E30581" s="65"/>
      <c r="F30581" s="65"/>
      <c r="G30581" s="145"/>
    </row>
    <row r="30582" spans="1:7">
      <c r="A30582" s="65"/>
      <c r="B30582" s="65"/>
      <c r="C30582" s="65"/>
      <c r="D30582" s="65"/>
      <c r="E30582" s="65"/>
      <c r="F30582" s="65"/>
      <c r="G30582" s="145"/>
    </row>
    <row r="30583" spans="1:7">
      <c r="A30583" s="65"/>
      <c r="B30583" s="65"/>
      <c r="C30583" s="65"/>
      <c r="D30583" s="65"/>
      <c r="E30583" s="65"/>
      <c r="F30583" s="65"/>
      <c r="G30583" s="145"/>
    </row>
    <row r="30584" spans="1:7">
      <c r="A30584" s="65"/>
      <c r="B30584" s="65"/>
      <c r="C30584" s="65"/>
      <c r="D30584" s="65"/>
      <c r="E30584" s="65"/>
      <c r="F30584" s="65"/>
      <c r="G30584" s="145"/>
    </row>
    <row r="30585" spans="1:7">
      <c r="A30585" s="65"/>
      <c r="B30585" s="65"/>
      <c r="C30585" s="65"/>
      <c r="D30585" s="65"/>
      <c r="E30585" s="65"/>
      <c r="F30585" s="65"/>
      <c r="G30585" s="145"/>
    </row>
    <row r="30586" spans="1:7">
      <c r="A30586" s="65"/>
      <c r="B30586" s="65"/>
      <c r="C30586" s="65"/>
      <c r="D30586" s="65"/>
      <c r="E30586" s="65"/>
      <c r="F30586" s="65"/>
      <c r="G30586" s="145"/>
    </row>
    <row r="30587" spans="1:7">
      <c r="A30587" s="65"/>
      <c r="B30587" s="65"/>
      <c r="C30587" s="65"/>
      <c r="D30587" s="65"/>
      <c r="E30587" s="65"/>
      <c r="F30587" s="65"/>
      <c r="G30587" s="145"/>
    </row>
    <row r="30588" spans="1:7">
      <c r="A30588" s="65"/>
      <c r="B30588" s="65"/>
      <c r="C30588" s="65"/>
      <c r="D30588" s="65"/>
      <c r="E30588" s="65"/>
      <c r="F30588" s="65"/>
      <c r="G30588" s="145"/>
    </row>
    <row r="30589" spans="1:7">
      <c r="A30589" s="65"/>
      <c r="B30589" s="65"/>
      <c r="C30589" s="65"/>
      <c r="D30589" s="65"/>
      <c r="E30589" s="65"/>
      <c r="F30589" s="65"/>
      <c r="G30589" s="145"/>
    </row>
    <row r="30590" spans="1:7">
      <c r="A30590" s="65"/>
      <c r="B30590" s="65"/>
      <c r="C30590" s="65"/>
      <c r="D30590" s="65"/>
      <c r="E30590" s="65"/>
      <c r="F30590" s="65"/>
      <c r="G30590" s="145"/>
    </row>
    <row r="30591" spans="1:7">
      <c r="A30591" s="65"/>
      <c r="B30591" s="65"/>
      <c r="C30591" s="65"/>
      <c r="D30591" s="65"/>
      <c r="E30591" s="65"/>
      <c r="F30591" s="65"/>
      <c r="G30591" s="145"/>
    </row>
    <row r="30592" spans="1:7">
      <c r="A30592" s="65"/>
      <c r="B30592" s="65"/>
      <c r="C30592" s="65"/>
      <c r="D30592" s="65"/>
      <c r="E30592" s="65"/>
      <c r="F30592" s="65"/>
      <c r="G30592" s="145"/>
    </row>
    <row r="30593" spans="1:7">
      <c r="A30593" s="65"/>
      <c r="B30593" s="65"/>
      <c r="C30593" s="65"/>
      <c r="D30593" s="65"/>
      <c r="E30593" s="65"/>
      <c r="F30593" s="65"/>
      <c r="G30593" s="145"/>
    </row>
    <row r="30594" spans="1:7">
      <c r="A30594" s="65"/>
      <c r="B30594" s="65"/>
      <c r="C30594" s="65"/>
      <c r="D30594" s="65"/>
      <c r="E30594" s="65"/>
      <c r="F30594" s="65"/>
      <c r="G30594" s="145"/>
    </row>
    <row r="30595" spans="1:7">
      <c r="A30595" s="65"/>
      <c r="B30595" s="65"/>
      <c r="C30595" s="65"/>
      <c r="D30595" s="65"/>
      <c r="E30595" s="65"/>
      <c r="F30595" s="65"/>
      <c r="G30595" s="145"/>
    </row>
    <row r="30596" spans="1:7">
      <c r="A30596" s="65"/>
      <c r="B30596" s="65"/>
      <c r="C30596" s="65"/>
      <c r="D30596" s="65"/>
      <c r="E30596" s="65"/>
      <c r="F30596" s="65"/>
      <c r="G30596" s="145"/>
    </row>
    <row r="30597" spans="1:7">
      <c r="A30597" s="65"/>
      <c r="B30597" s="65"/>
      <c r="C30597" s="65"/>
      <c r="D30597" s="65"/>
      <c r="E30597" s="65"/>
      <c r="F30597" s="65"/>
      <c r="G30597" s="145"/>
    </row>
    <row r="30598" spans="1:7">
      <c r="A30598" s="65"/>
      <c r="B30598" s="65"/>
      <c r="C30598" s="65"/>
      <c r="D30598" s="65"/>
      <c r="E30598" s="65"/>
      <c r="F30598" s="65"/>
      <c r="G30598" s="145"/>
    </row>
    <row r="30599" spans="1:7">
      <c r="A30599" s="65"/>
      <c r="B30599" s="65"/>
      <c r="C30599" s="65"/>
      <c r="D30599" s="65"/>
      <c r="E30599" s="65"/>
      <c r="F30599" s="65"/>
      <c r="G30599" s="145"/>
    </row>
    <row r="30600" spans="1:7">
      <c r="A30600" s="65"/>
      <c r="B30600" s="65"/>
      <c r="C30600" s="65"/>
      <c r="D30600" s="65"/>
      <c r="E30600" s="65"/>
      <c r="F30600" s="65"/>
      <c r="G30600" s="145"/>
    </row>
    <row r="30601" spans="1:7">
      <c r="A30601" s="65"/>
      <c r="B30601" s="65"/>
      <c r="C30601" s="65"/>
      <c r="D30601" s="65"/>
      <c r="E30601" s="65"/>
      <c r="F30601" s="65"/>
      <c r="G30601" s="145"/>
    </row>
    <row r="30602" spans="1:7">
      <c r="A30602" s="65"/>
      <c r="B30602" s="65"/>
      <c r="C30602" s="65"/>
      <c r="D30602" s="65"/>
      <c r="E30602" s="65"/>
      <c r="F30602" s="65"/>
      <c r="G30602" s="145"/>
    </row>
    <row r="30603" spans="1:7">
      <c r="A30603" s="65"/>
      <c r="B30603" s="65"/>
      <c r="C30603" s="65"/>
      <c r="D30603" s="65"/>
      <c r="E30603" s="65"/>
      <c r="F30603" s="65"/>
      <c r="G30603" s="145"/>
    </row>
    <row r="30604" spans="1:7">
      <c r="A30604" s="65"/>
      <c r="B30604" s="65"/>
      <c r="C30604" s="65"/>
      <c r="D30604" s="65"/>
      <c r="E30604" s="65"/>
      <c r="F30604" s="65"/>
      <c r="G30604" s="145"/>
    </row>
    <row r="30605" spans="1:7">
      <c r="A30605" s="65"/>
      <c r="B30605" s="65"/>
      <c r="C30605" s="65"/>
      <c r="D30605" s="65"/>
      <c r="E30605" s="65"/>
      <c r="F30605" s="65"/>
      <c r="G30605" s="145"/>
    </row>
    <row r="30606" spans="1:7">
      <c r="A30606" s="65"/>
      <c r="B30606" s="65"/>
      <c r="C30606" s="65"/>
      <c r="D30606" s="65"/>
      <c r="E30606" s="65"/>
      <c r="F30606" s="65"/>
      <c r="G30606" s="145"/>
    </row>
    <row r="30607" spans="1:7">
      <c r="A30607" s="65"/>
      <c r="B30607" s="65"/>
      <c r="C30607" s="65"/>
      <c r="D30607" s="65"/>
      <c r="E30607" s="65"/>
      <c r="F30607" s="65"/>
      <c r="G30607" s="145"/>
    </row>
    <row r="30608" spans="1:7">
      <c r="A30608" s="65"/>
      <c r="B30608" s="65"/>
      <c r="C30608" s="65"/>
      <c r="D30608" s="65"/>
      <c r="E30608" s="65"/>
      <c r="F30608" s="65"/>
      <c r="G30608" s="145"/>
    </row>
    <row r="30609" spans="1:7">
      <c r="A30609" s="65"/>
      <c r="B30609" s="65"/>
      <c r="C30609" s="65"/>
      <c r="D30609" s="65"/>
      <c r="E30609" s="65"/>
      <c r="F30609" s="65"/>
      <c r="G30609" s="145"/>
    </row>
    <row r="30610" spans="1:7">
      <c r="A30610" s="65"/>
      <c r="B30610" s="65"/>
      <c r="C30610" s="65"/>
      <c r="D30610" s="65"/>
      <c r="E30610" s="65"/>
      <c r="F30610" s="65"/>
      <c r="G30610" s="145"/>
    </row>
    <row r="30611" spans="1:7">
      <c r="A30611" s="65"/>
      <c r="B30611" s="65"/>
      <c r="C30611" s="65"/>
      <c r="D30611" s="65"/>
      <c r="E30611" s="65"/>
      <c r="F30611" s="65"/>
      <c r="G30611" s="145"/>
    </row>
    <row r="30612" spans="1:7">
      <c r="A30612" s="65"/>
      <c r="B30612" s="65"/>
      <c r="C30612" s="65"/>
      <c r="D30612" s="65"/>
      <c r="E30612" s="65"/>
      <c r="F30612" s="65"/>
      <c r="G30612" s="145"/>
    </row>
    <row r="30613" spans="1:7">
      <c r="A30613" s="65"/>
      <c r="B30613" s="65"/>
      <c r="C30613" s="65"/>
      <c r="D30613" s="65"/>
      <c r="E30613" s="65"/>
      <c r="F30613" s="65"/>
      <c r="G30613" s="145"/>
    </row>
    <row r="30614" spans="1:7">
      <c r="A30614" s="65"/>
      <c r="B30614" s="65"/>
      <c r="C30614" s="65"/>
      <c r="D30614" s="65"/>
      <c r="E30614" s="65"/>
      <c r="F30614" s="65"/>
      <c r="G30614" s="145"/>
    </row>
    <row r="30615" spans="1:7">
      <c r="A30615" s="65"/>
      <c r="B30615" s="65"/>
      <c r="C30615" s="65"/>
      <c r="D30615" s="65"/>
      <c r="E30615" s="65"/>
      <c r="F30615" s="65"/>
      <c r="G30615" s="145"/>
    </row>
    <row r="30616" spans="1:7">
      <c r="A30616" s="65"/>
      <c r="B30616" s="65"/>
      <c r="C30616" s="65"/>
      <c r="D30616" s="65"/>
      <c r="E30616" s="65"/>
      <c r="F30616" s="65"/>
      <c r="G30616" s="145"/>
    </row>
    <row r="30617" spans="1:7">
      <c r="A30617" s="65"/>
      <c r="B30617" s="65"/>
      <c r="C30617" s="65"/>
      <c r="D30617" s="65"/>
      <c r="E30617" s="65"/>
      <c r="F30617" s="65"/>
      <c r="G30617" s="145"/>
    </row>
    <row r="30618" spans="1:7">
      <c r="A30618" s="65"/>
      <c r="B30618" s="65"/>
      <c r="C30618" s="65"/>
      <c r="D30618" s="65"/>
      <c r="E30618" s="65"/>
      <c r="F30618" s="65"/>
      <c r="G30618" s="145"/>
    </row>
    <row r="30619" spans="1:7">
      <c r="A30619" s="65"/>
      <c r="B30619" s="65"/>
      <c r="C30619" s="65"/>
      <c r="D30619" s="65"/>
      <c r="E30619" s="65"/>
      <c r="F30619" s="65"/>
      <c r="G30619" s="145"/>
    </row>
    <row r="30620" spans="1:7">
      <c r="A30620" s="65"/>
      <c r="B30620" s="65"/>
      <c r="C30620" s="65"/>
      <c r="D30620" s="65"/>
      <c r="E30620" s="65"/>
      <c r="F30620" s="65"/>
      <c r="G30620" s="145"/>
    </row>
    <row r="30621" spans="1:7">
      <c r="A30621" s="65"/>
      <c r="B30621" s="65"/>
      <c r="C30621" s="65"/>
      <c r="D30621" s="65"/>
      <c r="E30621" s="65"/>
      <c r="F30621" s="65"/>
      <c r="G30621" s="145"/>
    </row>
    <row r="30622" spans="1:7">
      <c r="A30622" s="65"/>
      <c r="B30622" s="65"/>
      <c r="C30622" s="65"/>
      <c r="D30622" s="65"/>
      <c r="E30622" s="65"/>
      <c r="F30622" s="65"/>
      <c r="G30622" s="145"/>
    </row>
    <row r="30623" spans="1:7">
      <c r="A30623" s="65"/>
      <c r="B30623" s="65"/>
      <c r="C30623" s="65"/>
      <c r="D30623" s="65"/>
      <c r="E30623" s="65"/>
      <c r="F30623" s="65"/>
      <c r="G30623" s="145"/>
    </row>
    <row r="30624" spans="1:7">
      <c r="A30624" s="65"/>
      <c r="B30624" s="65"/>
      <c r="C30624" s="65"/>
      <c r="D30624" s="65"/>
      <c r="E30624" s="65"/>
      <c r="F30624" s="65"/>
      <c r="G30624" s="145"/>
    </row>
    <row r="30625" spans="1:7">
      <c r="A30625" s="65"/>
      <c r="B30625" s="65"/>
      <c r="C30625" s="65"/>
      <c r="D30625" s="65"/>
      <c r="E30625" s="65"/>
      <c r="F30625" s="65"/>
      <c r="G30625" s="145"/>
    </row>
    <row r="30626" spans="1:7">
      <c r="A30626" s="65"/>
      <c r="B30626" s="65"/>
      <c r="C30626" s="65"/>
      <c r="D30626" s="65"/>
      <c r="E30626" s="65"/>
      <c r="F30626" s="65"/>
      <c r="G30626" s="145"/>
    </row>
    <row r="30627" spans="1:7">
      <c r="A30627" s="65"/>
      <c r="B30627" s="65"/>
      <c r="C30627" s="65"/>
      <c r="D30627" s="65"/>
      <c r="E30627" s="65"/>
      <c r="F30627" s="65"/>
      <c r="G30627" s="145"/>
    </row>
    <row r="30628" spans="1:7">
      <c r="A30628" s="65"/>
      <c r="B30628" s="65"/>
      <c r="C30628" s="65"/>
      <c r="D30628" s="65"/>
      <c r="E30628" s="65"/>
      <c r="F30628" s="65"/>
      <c r="G30628" s="145"/>
    </row>
    <row r="30629" spans="1:7">
      <c r="A30629" s="65"/>
      <c r="B30629" s="65"/>
      <c r="C30629" s="65"/>
      <c r="D30629" s="65"/>
      <c r="E30629" s="65"/>
      <c r="F30629" s="65"/>
      <c r="G30629" s="145"/>
    </row>
    <row r="30630" spans="1:7">
      <c r="A30630" s="65"/>
      <c r="B30630" s="65"/>
      <c r="C30630" s="65"/>
      <c r="D30630" s="65"/>
      <c r="E30630" s="65"/>
      <c r="F30630" s="65"/>
      <c r="G30630" s="145"/>
    </row>
    <row r="30631" spans="1:7">
      <c r="A30631" s="65"/>
      <c r="B30631" s="65"/>
      <c r="C30631" s="65"/>
      <c r="D30631" s="65"/>
      <c r="E30631" s="65"/>
      <c r="F30631" s="65"/>
      <c r="G30631" s="145"/>
    </row>
    <row r="30632" spans="1:7">
      <c r="A30632" s="65"/>
      <c r="B30632" s="65"/>
      <c r="C30632" s="65"/>
      <c r="D30632" s="65"/>
      <c r="E30632" s="65"/>
      <c r="F30632" s="65"/>
      <c r="G30632" s="145"/>
    </row>
    <row r="30633" spans="1:7">
      <c r="A30633" s="65"/>
      <c r="B30633" s="65"/>
      <c r="C30633" s="65"/>
      <c r="D30633" s="65"/>
      <c r="E30633" s="65"/>
      <c r="F30633" s="65"/>
      <c r="G30633" s="145"/>
    </row>
    <row r="30634" spans="1:7">
      <c r="A30634" s="65"/>
      <c r="B30634" s="65"/>
      <c r="C30634" s="65"/>
      <c r="D30634" s="65"/>
      <c r="E30634" s="65"/>
      <c r="F30634" s="65"/>
      <c r="G30634" s="145"/>
    </row>
    <row r="30635" spans="1:7">
      <c r="A30635" s="65"/>
      <c r="B30635" s="65"/>
      <c r="C30635" s="65"/>
      <c r="D30635" s="65"/>
      <c r="E30635" s="65"/>
      <c r="F30635" s="65"/>
      <c r="G30635" s="145"/>
    </row>
    <row r="30636" spans="1:7">
      <c r="A30636" s="65"/>
      <c r="B30636" s="65"/>
      <c r="C30636" s="65"/>
      <c r="D30636" s="65"/>
      <c r="E30636" s="65"/>
      <c r="F30636" s="65"/>
      <c r="G30636" s="145"/>
    </row>
    <row r="30637" spans="1:7">
      <c r="A30637" s="65"/>
      <c r="B30637" s="65"/>
      <c r="C30637" s="65"/>
      <c r="D30637" s="65"/>
      <c r="E30637" s="65"/>
      <c r="F30637" s="65"/>
      <c r="G30637" s="145"/>
    </row>
    <row r="30638" spans="1:7">
      <c r="A30638" s="65"/>
      <c r="B30638" s="65"/>
      <c r="C30638" s="65"/>
      <c r="D30638" s="65"/>
      <c r="E30638" s="65"/>
      <c r="F30638" s="65"/>
      <c r="G30638" s="145"/>
    </row>
    <row r="30639" spans="1:7">
      <c r="A30639" s="65"/>
      <c r="B30639" s="65"/>
      <c r="C30639" s="65"/>
      <c r="D30639" s="65"/>
      <c r="E30639" s="65"/>
      <c r="F30639" s="65"/>
      <c r="G30639" s="145"/>
    </row>
    <row r="30640" spans="1:7">
      <c r="A30640" s="65"/>
      <c r="B30640" s="65"/>
      <c r="C30640" s="65"/>
      <c r="D30640" s="65"/>
      <c r="E30640" s="65"/>
      <c r="F30640" s="65"/>
      <c r="G30640" s="145"/>
    </row>
    <row r="30641" spans="1:7">
      <c r="A30641" s="65"/>
      <c r="B30641" s="65"/>
      <c r="C30641" s="65"/>
      <c r="D30641" s="65"/>
      <c r="E30641" s="65"/>
      <c r="F30641" s="65"/>
      <c r="G30641" s="145"/>
    </row>
    <row r="30642" spans="1:7">
      <c r="A30642" s="65"/>
      <c r="B30642" s="65"/>
      <c r="C30642" s="65"/>
      <c r="D30642" s="65"/>
      <c r="E30642" s="65"/>
      <c r="F30642" s="65"/>
      <c r="G30642" s="145"/>
    </row>
    <row r="30643" spans="1:7">
      <c r="A30643" s="65"/>
      <c r="B30643" s="65"/>
      <c r="C30643" s="65"/>
      <c r="D30643" s="65"/>
      <c r="E30643" s="65"/>
      <c r="F30643" s="65"/>
      <c r="G30643" s="145"/>
    </row>
    <row r="30644" spans="1:7">
      <c r="A30644" s="65"/>
      <c r="B30644" s="65"/>
      <c r="C30644" s="65"/>
      <c r="D30644" s="65"/>
      <c r="E30644" s="65"/>
      <c r="F30644" s="65"/>
      <c r="G30644" s="145"/>
    </row>
    <row r="30645" spans="1:7">
      <c r="A30645" s="65"/>
      <c r="B30645" s="65"/>
      <c r="C30645" s="65"/>
      <c r="D30645" s="65"/>
      <c r="E30645" s="65"/>
      <c r="F30645" s="65"/>
      <c r="G30645" s="145"/>
    </row>
    <row r="30646" spans="1:7">
      <c r="A30646" s="65"/>
      <c r="B30646" s="65"/>
      <c r="C30646" s="65"/>
      <c r="D30646" s="65"/>
      <c r="E30646" s="65"/>
      <c r="F30646" s="65"/>
      <c r="G30646" s="145"/>
    </row>
    <row r="30647" spans="1:7">
      <c r="A30647" s="65"/>
      <c r="B30647" s="65"/>
      <c r="C30647" s="65"/>
      <c r="D30647" s="65"/>
      <c r="E30647" s="65"/>
      <c r="F30647" s="65"/>
      <c r="G30647" s="145"/>
    </row>
    <row r="30648" spans="1:7">
      <c r="A30648" s="65"/>
      <c r="B30648" s="65"/>
      <c r="C30648" s="65"/>
      <c r="D30648" s="65"/>
      <c r="E30648" s="65"/>
      <c r="F30648" s="65"/>
      <c r="G30648" s="145"/>
    </row>
    <row r="30649" spans="1:7">
      <c r="A30649" s="65"/>
      <c r="B30649" s="65"/>
      <c r="C30649" s="65"/>
      <c r="D30649" s="65"/>
      <c r="E30649" s="65"/>
      <c r="F30649" s="65"/>
      <c r="G30649" s="145"/>
    </row>
    <row r="30650" spans="1:7">
      <c r="A30650" s="65"/>
      <c r="B30650" s="65"/>
      <c r="C30650" s="65"/>
      <c r="D30650" s="65"/>
      <c r="E30650" s="65"/>
      <c r="F30650" s="65"/>
      <c r="G30650" s="145"/>
    </row>
    <row r="30651" spans="1:7">
      <c r="A30651" s="65"/>
      <c r="B30651" s="65"/>
      <c r="C30651" s="65"/>
      <c r="D30651" s="65"/>
      <c r="E30651" s="65"/>
      <c r="F30651" s="65"/>
      <c r="G30651" s="145"/>
    </row>
    <row r="30652" spans="1:7">
      <c r="A30652" s="65"/>
      <c r="B30652" s="65"/>
      <c r="C30652" s="65"/>
      <c r="D30652" s="65"/>
      <c r="E30652" s="65"/>
      <c r="F30652" s="65"/>
      <c r="G30652" s="145"/>
    </row>
    <row r="30653" spans="1:7">
      <c r="A30653" s="65"/>
      <c r="B30653" s="65"/>
      <c r="C30653" s="65"/>
      <c r="D30653" s="65"/>
      <c r="E30653" s="65"/>
      <c r="F30653" s="65"/>
      <c r="G30653" s="145"/>
    </row>
    <row r="30654" spans="1:7">
      <c r="A30654" s="65"/>
      <c r="B30654" s="65"/>
      <c r="C30654" s="65"/>
      <c r="D30654" s="65"/>
      <c r="E30654" s="65"/>
      <c r="F30654" s="65"/>
      <c r="G30654" s="145"/>
    </row>
    <row r="30655" spans="1:7">
      <c r="A30655" s="65"/>
      <c r="B30655" s="65"/>
      <c r="C30655" s="65"/>
      <c r="D30655" s="65"/>
      <c r="E30655" s="65"/>
      <c r="F30655" s="65"/>
      <c r="G30655" s="145"/>
    </row>
    <row r="30656" spans="1:7">
      <c r="A30656" s="65"/>
      <c r="B30656" s="65"/>
      <c r="C30656" s="65"/>
      <c r="D30656" s="65"/>
      <c r="E30656" s="65"/>
      <c r="F30656" s="65"/>
      <c r="G30656" s="145"/>
    </row>
    <row r="30657" spans="1:7">
      <c r="A30657" s="65"/>
      <c r="B30657" s="65"/>
      <c r="C30657" s="65"/>
      <c r="D30657" s="65"/>
      <c r="E30657" s="65"/>
      <c r="F30657" s="65"/>
      <c r="G30657" s="145"/>
    </row>
    <row r="30658" spans="1:7">
      <c r="A30658" s="65"/>
      <c r="B30658" s="65"/>
      <c r="C30658" s="65"/>
      <c r="D30658" s="65"/>
      <c r="E30658" s="65"/>
      <c r="F30658" s="65"/>
      <c r="G30658" s="145"/>
    </row>
    <row r="30659" spans="1:7">
      <c r="A30659" s="65"/>
      <c r="B30659" s="65"/>
      <c r="C30659" s="65"/>
      <c r="D30659" s="65"/>
      <c r="E30659" s="65"/>
      <c r="F30659" s="65"/>
      <c r="G30659" s="145"/>
    </row>
    <row r="30660" spans="1:7">
      <c r="A30660" s="65"/>
      <c r="B30660" s="65"/>
      <c r="C30660" s="65"/>
      <c r="D30660" s="65"/>
      <c r="E30660" s="65"/>
      <c r="F30660" s="65"/>
      <c r="G30660" s="145"/>
    </row>
    <row r="30661" spans="1:7">
      <c r="A30661" s="65"/>
      <c r="B30661" s="65"/>
      <c r="C30661" s="65"/>
      <c r="D30661" s="65"/>
      <c r="E30661" s="65"/>
      <c r="F30661" s="65"/>
      <c r="G30661" s="145"/>
    </row>
    <row r="30662" spans="1:7">
      <c r="A30662" s="65"/>
      <c r="B30662" s="65"/>
      <c r="C30662" s="65"/>
      <c r="D30662" s="65"/>
      <c r="E30662" s="65"/>
      <c r="F30662" s="65"/>
      <c r="G30662" s="145"/>
    </row>
    <row r="30663" spans="1:7">
      <c r="A30663" s="65"/>
      <c r="B30663" s="65"/>
      <c r="C30663" s="65"/>
      <c r="D30663" s="65"/>
      <c r="E30663" s="65"/>
      <c r="F30663" s="65"/>
      <c r="G30663" s="145"/>
    </row>
    <row r="30664" spans="1:7">
      <c r="A30664" s="65"/>
      <c r="B30664" s="65"/>
      <c r="C30664" s="65"/>
      <c r="D30664" s="65"/>
      <c r="E30664" s="65"/>
      <c r="F30664" s="65"/>
      <c r="G30664" s="145"/>
    </row>
    <row r="30665" spans="1:7">
      <c r="A30665" s="65"/>
      <c r="B30665" s="65"/>
      <c r="C30665" s="65"/>
      <c r="D30665" s="65"/>
      <c r="E30665" s="65"/>
      <c r="F30665" s="65"/>
      <c r="G30665" s="145"/>
    </row>
    <row r="30666" spans="1:7">
      <c r="A30666" s="65"/>
      <c r="B30666" s="65"/>
      <c r="C30666" s="65"/>
      <c r="D30666" s="65"/>
      <c r="E30666" s="65"/>
      <c r="F30666" s="65"/>
      <c r="G30666" s="145"/>
    </row>
    <row r="30667" spans="1:7">
      <c r="A30667" s="65"/>
      <c r="B30667" s="65"/>
      <c r="C30667" s="65"/>
      <c r="D30667" s="65"/>
      <c r="E30667" s="65"/>
      <c r="F30667" s="65"/>
      <c r="G30667" s="145"/>
    </row>
    <row r="30668" spans="1:7">
      <c r="A30668" s="65"/>
      <c r="B30668" s="65"/>
      <c r="C30668" s="65"/>
      <c r="D30668" s="65"/>
      <c r="E30668" s="65"/>
      <c r="F30668" s="65"/>
      <c r="G30668" s="145"/>
    </row>
    <row r="30669" spans="1:7">
      <c r="A30669" s="65"/>
      <c r="B30669" s="65"/>
      <c r="C30669" s="65"/>
      <c r="D30669" s="65"/>
      <c r="E30669" s="65"/>
      <c r="F30669" s="65"/>
      <c r="G30669" s="145"/>
    </row>
    <row r="30670" spans="1:7">
      <c r="A30670" s="65"/>
      <c r="B30670" s="65"/>
      <c r="C30670" s="65"/>
      <c r="D30670" s="65"/>
      <c r="E30670" s="65"/>
      <c r="F30670" s="65"/>
      <c r="G30670" s="145"/>
    </row>
    <row r="30671" spans="1:7">
      <c r="A30671" s="65"/>
      <c r="B30671" s="65"/>
      <c r="C30671" s="65"/>
      <c r="D30671" s="65"/>
      <c r="E30671" s="65"/>
      <c r="F30671" s="65"/>
      <c r="G30671" s="145"/>
    </row>
    <row r="30672" spans="1:7">
      <c r="A30672" s="65"/>
      <c r="B30672" s="65"/>
      <c r="C30672" s="65"/>
      <c r="D30672" s="65"/>
      <c r="E30672" s="65"/>
      <c r="F30672" s="65"/>
      <c r="G30672" s="145"/>
    </row>
    <row r="30673" spans="1:7">
      <c r="A30673" s="65"/>
      <c r="B30673" s="65"/>
      <c r="C30673" s="65"/>
      <c r="D30673" s="65"/>
      <c r="E30673" s="65"/>
      <c r="F30673" s="65"/>
      <c r="G30673" s="145"/>
    </row>
    <row r="30674" spans="1:7">
      <c r="A30674" s="65"/>
      <c r="B30674" s="65"/>
      <c r="C30674" s="65"/>
      <c r="D30674" s="65"/>
      <c r="E30674" s="65"/>
      <c r="F30674" s="65"/>
      <c r="G30674" s="145"/>
    </row>
    <row r="30675" spans="1:7">
      <c r="A30675" s="65"/>
      <c r="B30675" s="65"/>
      <c r="C30675" s="65"/>
      <c r="D30675" s="65"/>
      <c r="E30675" s="65"/>
      <c r="F30675" s="65"/>
      <c r="G30675" s="145"/>
    </row>
    <row r="30676" spans="1:7">
      <c r="A30676" s="65"/>
      <c r="B30676" s="65"/>
      <c r="C30676" s="65"/>
      <c r="D30676" s="65"/>
      <c r="E30676" s="65"/>
      <c r="F30676" s="65"/>
      <c r="G30676" s="145"/>
    </row>
    <row r="30677" spans="1:7">
      <c r="A30677" s="65"/>
      <c r="B30677" s="65"/>
      <c r="C30677" s="65"/>
      <c r="D30677" s="65"/>
      <c r="E30677" s="65"/>
      <c r="F30677" s="65"/>
      <c r="G30677" s="145"/>
    </row>
    <row r="30678" spans="1:7">
      <c r="A30678" s="65"/>
      <c r="B30678" s="65"/>
      <c r="C30678" s="65"/>
      <c r="D30678" s="65"/>
      <c r="E30678" s="65"/>
      <c r="F30678" s="65"/>
      <c r="G30678" s="145"/>
    </row>
    <row r="30679" spans="1:7">
      <c r="A30679" s="65"/>
      <c r="B30679" s="65"/>
      <c r="C30679" s="65"/>
      <c r="D30679" s="65"/>
      <c r="E30679" s="65"/>
      <c r="F30679" s="65"/>
      <c r="G30679" s="145"/>
    </row>
    <row r="30680" spans="1:7">
      <c r="A30680" s="65"/>
      <c r="B30680" s="65"/>
      <c r="C30680" s="65"/>
      <c r="D30680" s="65"/>
      <c r="E30680" s="65"/>
      <c r="F30680" s="65"/>
      <c r="G30680" s="145"/>
    </row>
    <row r="30681" spans="1:7">
      <c r="A30681" s="65"/>
      <c r="B30681" s="65"/>
      <c r="C30681" s="65"/>
      <c r="D30681" s="65"/>
      <c r="E30681" s="65"/>
      <c r="F30681" s="65"/>
      <c r="G30681" s="145"/>
    </row>
    <row r="30682" spans="1:7">
      <c r="A30682" s="65"/>
      <c r="B30682" s="65"/>
      <c r="C30682" s="65"/>
      <c r="D30682" s="65"/>
      <c r="E30682" s="65"/>
      <c r="F30682" s="65"/>
      <c r="G30682" s="145"/>
    </row>
    <row r="30683" spans="1:7">
      <c r="A30683" s="65"/>
      <c r="B30683" s="65"/>
      <c r="C30683" s="65"/>
      <c r="D30683" s="65"/>
      <c r="E30683" s="65"/>
      <c r="F30683" s="65"/>
      <c r="G30683" s="145"/>
    </row>
    <row r="30684" spans="1:7">
      <c r="A30684" s="65"/>
      <c r="B30684" s="65"/>
      <c r="C30684" s="65"/>
      <c r="D30684" s="65"/>
      <c r="E30684" s="65"/>
      <c r="F30684" s="65"/>
      <c r="G30684" s="145"/>
    </row>
    <row r="30685" spans="1:7">
      <c r="A30685" s="65"/>
      <c r="B30685" s="65"/>
      <c r="C30685" s="65"/>
      <c r="D30685" s="65"/>
      <c r="E30685" s="65"/>
      <c r="F30685" s="65"/>
      <c r="G30685" s="145"/>
    </row>
    <row r="30686" spans="1:7">
      <c r="A30686" s="65"/>
      <c r="B30686" s="65"/>
      <c r="C30686" s="65"/>
      <c r="D30686" s="65"/>
      <c r="E30686" s="65"/>
      <c r="F30686" s="65"/>
      <c r="G30686" s="145"/>
    </row>
    <row r="30687" spans="1:7">
      <c r="A30687" s="65"/>
      <c r="B30687" s="65"/>
      <c r="C30687" s="65"/>
      <c r="D30687" s="65"/>
      <c r="E30687" s="65"/>
      <c r="F30687" s="65"/>
      <c r="G30687" s="145"/>
    </row>
    <row r="30688" spans="1:7">
      <c r="A30688" s="65"/>
      <c r="B30688" s="65"/>
      <c r="C30688" s="65"/>
      <c r="D30688" s="65"/>
      <c r="E30688" s="65"/>
      <c r="F30688" s="65"/>
      <c r="G30688" s="145"/>
    </row>
    <row r="30689" spans="1:7">
      <c r="A30689" s="65"/>
      <c r="B30689" s="65"/>
      <c r="C30689" s="65"/>
      <c r="D30689" s="65"/>
      <c r="E30689" s="65"/>
      <c r="F30689" s="65"/>
      <c r="G30689" s="145"/>
    </row>
    <row r="30690" spans="1:7">
      <c r="A30690" s="65"/>
      <c r="B30690" s="65"/>
      <c r="C30690" s="65"/>
      <c r="D30690" s="65"/>
      <c r="E30690" s="65"/>
      <c r="F30690" s="65"/>
      <c r="G30690" s="145"/>
    </row>
    <row r="30691" spans="1:7">
      <c r="A30691" s="65"/>
      <c r="B30691" s="65"/>
      <c r="C30691" s="65"/>
      <c r="D30691" s="65"/>
      <c r="E30691" s="65"/>
      <c r="F30691" s="65"/>
      <c r="G30691" s="145"/>
    </row>
    <row r="30692" spans="1:7">
      <c r="A30692" s="65"/>
      <c r="B30692" s="65"/>
      <c r="C30692" s="65"/>
      <c r="D30692" s="65"/>
      <c r="E30692" s="65"/>
      <c r="F30692" s="65"/>
      <c r="G30692" s="145"/>
    </row>
    <row r="30693" spans="1:7">
      <c r="A30693" s="65"/>
      <c r="B30693" s="65"/>
      <c r="C30693" s="65"/>
      <c r="D30693" s="65"/>
      <c r="E30693" s="65"/>
      <c r="F30693" s="65"/>
      <c r="G30693" s="145"/>
    </row>
    <row r="30694" spans="1:7">
      <c r="A30694" s="65"/>
      <c r="B30694" s="65"/>
      <c r="C30694" s="65"/>
      <c r="D30694" s="65"/>
      <c r="E30694" s="65"/>
      <c r="F30694" s="65"/>
      <c r="G30694" s="145"/>
    </row>
    <row r="30695" spans="1:7">
      <c r="A30695" s="65"/>
      <c r="B30695" s="65"/>
      <c r="C30695" s="65"/>
      <c r="D30695" s="65"/>
      <c r="E30695" s="65"/>
      <c r="F30695" s="65"/>
      <c r="G30695" s="145"/>
    </row>
    <row r="30696" spans="1:7">
      <c r="A30696" s="65"/>
      <c r="B30696" s="65"/>
      <c r="C30696" s="65"/>
      <c r="D30696" s="65"/>
      <c r="E30696" s="65"/>
      <c r="F30696" s="65"/>
      <c r="G30696" s="145"/>
    </row>
    <row r="30697" spans="1:7">
      <c r="A30697" s="65"/>
      <c r="B30697" s="65"/>
      <c r="C30697" s="65"/>
      <c r="D30697" s="65"/>
      <c r="E30697" s="65"/>
      <c r="F30697" s="65"/>
      <c r="G30697" s="145"/>
    </row>
    <row r="30698" spans="1:7">
      <c r="A30698" s="65"/>
      <c r="B30698" s="65"/>
      <c r="C30698" s="65"/>
      <c r="D30698" s="65"/>
      <c r="E30698" s="65"/>
      <c r="F30698" s="65"/>
      <c r="G30698" s="145"/>
    </row>
    <row r="30699" spans="1:7">
      <c r="A30699" s="65"/>
      <c r="B30699" s="65"/>
      <c r="C30699" s="65"/>
      <c r="D30699" s="65"/>
      <c r="E30699" s="65"/>
      <c r="F30699" s="65"/>
      <c r="G30699" s="145"/>
    </row>
    <row r="30700" spans="1:7">
      <c r="A30700" s="65"/>
      <c r="B30700" s="65"/>
      <c r="C30700" s="65"/>
      <c r="D30700" s="65"/>
      <c r="E30700" s="65"/>
      <c r="F30700" s="65"/>
      <c r="G30700" s="145"/>
    </row>
    <row r="30701" spans="1:7">
      <c r="A30701" s="65"/>
      <c r="B30701" s="65"/>
      <c r="C30701" s="65"/>
      <c r="D30701" s="65"/>
      <c r="E30701" s="65"/>
      <c r="F30701" s="65"/>
      <c r="G30701" s="145"/>
    </row>
    <row r="30702" spans="1:7">
      <c r="A30702" s="65"/>
      <c r="B30702" s="65"/>
      <c r="C30702" s="65"/>
      <c r="D30702" s="65"/>
      <c r="E30702" s="65"/>
      <c r="F30702" s="65"/>
      <c r="G30702" s="145"/>
    </row>
    <row r="30703" spans="1:7">
      <c r="A30703" s="65"/>
      <c r="B30703" s="65"/>
      <c r="C30703" s="65"/>
      <c r="D30703" s="65"/>
      <c r="E30703" s="65"/>
      <c r="F30703" s="65"/>
      <c r="G30703" s="145"/>
    </row>
    <row r="30704" spans="1:7">
      <c r="A30704" s="65"/>
      <c r="B30704" s="65"/>
      <c r="C30704" s="65"/>
      <c r="D30704" s="65"/>
      <c r="E30704" s="65"/>
      <c r="F30704" s="65"/>
      <c r="G30704" s="145"/>
    </row>
    <row r="30705" spans="1:7">
      <c r="A30705" s="65"/>
      <c r="B30705" s="65"/>
      <c r="C30705" s="65"/>
      <c r="D30705" s="65"/>
      <c r="E30705" s="65"/>
      <c r="F30705" s="65"/>
      <c r="G30705" s="145"/>
    </row>
    <row r="30706" spans="1:7">
      <c r="A30706" s="65"/>
      <c r="B30706" s="65"/>
      <c r="C30706" s="65"/>
      <c r="D30706" s="65"/>
      <c r="E30706" s="65"/>
      <c r="F30706" s="65"/>
      <c r="G30706" s="145"/>
    </row>
    <row r="30707" spans="1:7">
      <c r="A30707" s="65"/>
      <c r="B30707" s="65"/>
      <c r="C30707" s="65"/>
      <c r="D30707" s="65"/>
      <c r="E30707" s="65"/>
      <c r="F30707" s="65"/>
      <c r="G30707" s="145"/>
    </row>
    <row r="30708" spans="1:7">
      <c r="A30708" s="65"/>
      <c r="B30708" s="65"/>
      <c r="C30708" s="65"/>
      <c r="D30708" s="65"/>
      <c r="E30708" s="65"/>
      <c r="F30708" s="65"/>
      <c r="G30708" s="145"/>
    </row>
    <row r="30709" spans="1:7">
      <c r="A30709" s="65"/>
      <c r="B30709" s="65"/>
      <c r="C30709" s="65"/>
      <c r="D30709" s="65"/>
      <c r="E30709" s="65"/>
      <c r="F30709" s="65"/>
      <c r="G30709" s="145"/>
    </row>
    <row r="30710" spans="1:7">
      <c r="A30710" s="65"/>
      <c r="B30710" s="65"/>
      <c r="C30710" s="65"/>
      <c r="D30710" s="65"/>
      <c r="E30710" s="65"/>
      <c r="F30710" s="65"/>
      <c r="G30710" s="145"/>
    </row>
    <row r="30711" spans="1:7">
      <c r="A30711" s="65"/>
      <c r="B30711" s="65"/>
      <c r="C30711" s="65"/>
      <c r="D30711" s="65"/>
      <c r="E30711" s="65"/>
      <c r="F30711" s="65"/>
      <c r="G30711" s="145"/>
    </row>
    <row r="30712" spans="1:7">
      <c r="A30712" s="65"/>
      <c r="B30712" s="65"/>
      <c r="C30712" s="65"/>
      <c r="D30712" s="65"/>
      <c r="E30712" s="65"/>
      <c r="F30712" s="65"/>
      <c r="G30712" s="145"/>
    </row>
    <row r="30713" spans="1:7">
      <c r="A30713" s="65"/>
      <c r="B30713" s="65"/>
      <c r="C30713" s="65"/>
      <c r="D30713" s="65"/>
      <c r="E30713" s="65"/>
      <c r="F30713" s="65"/>
      <c r="G30713" s="145"/>
    </row>
    <row r="30714" spans="1:7">
      <c r="A30714" s="65"/>
      <c r="B30714" s="65"/>
      <c r="C30714" s="65"/>
      <c r="D30714" s="65"/>
      <c r="E30714" s="65"/>
      <c r="F30714" s="65"/>
      <c r="G30714" s="145"/>
    </row>
    <row r="30715" spans="1:7">
      <c r="A30715" s="65"/>
      <c r="B30715" s="65"/>
      <c r="C30715" s="65"/>
      <c r="D30715" s="65"/>
      <c r="E30715" s="65"/>
      <c r="F30715" s="65"/>
      <c r="G30715" s="145"/>
    </row>
    <row r="30716" spans="1:7">
      <c r="A30716" s="65"/>
      <c r="B30716" s="65"/>
      <c r="C30716" s="65"/>
      <c r="D30716" s="65"/>
      <c r="E30716" s="65"/>
      <c r="F30716" s="65"/>
      <c r="G30716" s="145"/>
    </row>
    <row r="30717" spans="1:7">
      <c r="A30717" s="65"/>
      <c r="B30717" s="65"/>
      <c r="C30717" s="65"/>
      <c r="D30717" s="65"/>
      <c r="E30717" s="65"/>
      <c r="F30717" s="65"/>
      <c r="G30717" s="145"/>
    </row>
    <row r="30718" spans="1:7">
      <c r="A30718" s="65"/>
      <c r="B30718" s="65"/>
      <c r="C30718" s="65"/>
      <c r="D30718" s="65"/>
      <c r="E30718" s="65"/>
      <c r="F30718" s="65"/>
      <c r="G30718" s="145"/>
    </row>
    <row r="30719" spans="1:7">
      <c r="A30719" s="65"/>
      <c r="B30719" s="65"/>
      <c r="C30719" s="65"/>
      <c r="D30719" s="65"/>
      <c r="E30719" s="65"/>
      <c r="F30719" s="65"/>
      <c r="G30719" s="145"/>
    </row>
    <row r="30720" spans="1:7">
      <c r="A30720" s="65"/>
      <c r="B30720" s="65"/>
      <c r="C30720" s="65"/>
      <c r="D30720" s="65"/>
      <c r="E30720" s="65"/>
      <c r="F30720" s="65"/>
      <c r="G30720" s="145"/>
    </row>
    <row r="30721" spans="1:7">
      <c r="A30721" s="65"/>
      <c r="B30721" s="65"/>
      <c r="C30721" s="65"/>
      <c r="D30721" s="65"/>
      <c r="E30721" s="65"/>
      <c r="F30721" s="65"/>
      <c r="G30721" s="145"/>
    </row>
    <row r="30722" spans="1:7">
      <c r="A30722" s="65"/>
      <c r="B30722" s="65"/>
      <c r="C30722" s="65"/>
      <c r="D30722" s="65"/>
      <c r="E30722" s="65"/>
      <c r="F30722" s="65"/>
      <c r="G30722" s="145"/>
    </row>
    <row r="30723" spans="1:7">
      <c r="A30723" s="65"/>
      <c r="B30723" s="65"/>
      <c r="C30723" s="65"/>
      <c r="D30723" s="65"/>
      <c r="E30723" s="65"/>
      <c r="F30723" s="65"/>
      <c r="G30723" s="145"/>
    </row>
    <row r="30724" spans="1:7">
      <c r="A30724" s="65"/>
      <c r="B30724" s="65"/>
      <c r="C30724" s="65"/>
      <c r="D30724" s="65"/>
      <c r="E30724" s="65"/>
      <c r="F30724" s="65"/>
      <c r="G30724" s="145"/>
    </row>
    <row r="30725" spans="1:7">
      <c r="A30725" s="65"/>
      <c r="B30725" s="65"/>
      <c r="C30725" s="65"/>
      <c r="D30725" s="65"/>
      <c r="E30725" s="65"/>
      <c r="F30725" s="65"/>
      <c r="G30725" s="145"/>
    </row>
    <row r="30726" spans="1:7">
      <c r="A30726" s="65"/>
      <c r="B30726" s="65"/>
      <c r="C30726" s="65"/>
      <c r="D30726" s="65"/>
      <c r="E30726" s="65"/>
      <c r="F30726" s="65"/>
      <c r="G30726" s="145"/>
    </row>
    <row r="30727" spans="1:7">
      <c r="A30727" s="65"/>
      <c r="B30727" s="65"/>
      <c r="C30727" s="65"/>
      <c r="D30727" s="65"/>
      <c r="E30727" s="65"/>
      <c r="F30727" s="65"/>
      <c r="G30727" s="145"/>
    </row>
    <row r="30728" spans="1:7">
      <c r="A30728" s="65"/>
      <c r="B30728" s="65"/>
      <c r="C30728" s="65"/>
      <c r="D30728" s="65"/>
      <c r="E30728" s="65"/>
      <c r="F30728" s="65"/>
      <c r="G30728" s="145"/>
    </row>
    <row r="30729" spans="1:7">
      <c r="A30729" s="65"/>
      <c r="B30729" s="65"/>
      <c r="C30729" s="65"/>
      <c r="D30729" s="65"/>
      <c r="E30729" s="65"/>
      <c r="F30729" s="65"/>
      <c r="G30729" s="145"/>
    </row>
    <row r="30730" spans="1:7">
      <c r="A30730" s="65"/>
      <c r="B30730" s="65"/>
      <c r="C30730" s="65"/>
      <c r="D30730" s="65"/>
      <c r="E30730" s="65"/>
      <c r="F30730" s="65"/>
      <c r="G30730" s="145"/>
    </row>
    <row r="30731" spans="1:7">
      <c r="A30731" s="65"/>
      <c r="B30731" s="65"/>
      <c r="C30731" s="65"/>
      <c r="D30731" s="65"/>
      <c r="E30731" s="65"/>
      <c r="F30731" s="65"/>
      <c r="G30731" s="145"/>
    </row>
    <row r="30732" spans="1:7">
      <c r="A30732" s="65"/>
      <c r="B30732" s="65"/>
      <c r="C30732" s="65"/>
      <c r="D30732" s="65"/>
      <c r="E30732" s="65"/>
      <c r="F30732" s="65"/>
      <c r="G30732" s="145"/>
    </row>
    <row r="30733" spans="1:7">
      <c r="A30733" s="65"/>
      <c r="B30733" s="65"/>
      <c r="C30733" s="65"/>
      <c r="D30733" s="65"/>
      <c r="E30733" s="65"/>
      <c r="F30733" s="65"/>
      <c r="G30733" s="145"/>
    </row>
    <row r="30734" spans="1:7">
      <c r="A30734" s="65"/>
      <c r="B30734" s="65"/>
      <c r="C30734" s="65"/>
      <c r="D30734" s="65"/>
      <c r="E30734" s="65"/>
      <c r="F30734" s="65"/>
      <c r="G30734" s="145"/>
    </row>
    <row r="30735" spans="1:7">
      <c r="A30735" s="65"/>
      <c r="B30735" s="65"/>
      <c r="C30735" s="65"/>
      <c r="D30735" s="65"/>
      <c r="E30735" s="65"/>
      <c r="F30735" s="65"/>
      <c r="G30735" s="145"/>
    </row>
    <row r="30736" spans="1:7">
      <c r="A30736" s="65"/>
      <c r="B30736" s="65"/>
      <c r="C30736" s="65"/>
      <c r="D30736" s="65"/>
      <c r="E30736" s="65"/>
      <c r="F30736" s="65"/>
      <c r="G30736" s="145"/>
    </row>
    <row r="30737" spans="1:7">
      <c r="A30737" s="65"/>
      <c r="B30737" s="65"/>
      <c r="C30737" s="65"/>
      <c r="D30737" s="65"/>
      <c r="E30737" s="65"/>
      <c r="F30737" s="65"/>
      <c r="G30737" s="145"/>
    </row>
    <row r="30738" spans="1:7">
      <c r="A30738" s="65"/>
      <c r="B30738" s="65"/>
      <c r="C30738" s="65"/>
      <c r="D30738" s="65"/>
      <c r="E30738" s="65"/>
      <c r="F30738" s="65"/>
      <c r="G30738" s="145"/>
    </row>
    <row r="30739" spans="1:7">
      <c r="A30739" s="65"/>
      <c r="B30739" s="65"/>
      <c r="C30739" s="65"/>
      <c r="D30739" s="65"/>
      <c r="E30739" s="65"/>
      <c r="F30739" s="65"/>
      <c r="G30739" s="145"/>
    </row>
    <row r="30740" spans="1:7">
      <c r="A30740" s="65"/>
      <c r="B30740" s="65"/>
      <c r="C30740" s="65"/>
      <c r="D30740" s="65"/>
      <c r="E30740" s="65"/>
      <c r="F30740" s="65"/>
      <c r="G30740" s="145"/>
    </row>
    <row r="30741" spans="1:7">
      <c r="A30741" s="65"/>
      <c r="B30741" s="65"/>
      <c r="C30741" s="65"/>
      <c r="D30741" s="65"/>
      <c r="E30741" s="65"/>
      <c r="F30741" s="65"/>
      <c r="G30741" s="145"/>
    </row>
    <row r="30742" spans="1:7">
      <c r="A30742" s="65"/>
      <c r="B30742" s="65"/>
      <c r="C30742" s="65"/>
      <c r="D30742" s="65"/>
      <c r="E30742" s="65"/>
      <c r="F30742" s="65"/>
      <c r="G30742" s="145"/>
    </row>
    <row r="30743" spans="1:7">
      <c r="A30743" s="65"/>
      <c r="B30743" s="65"/>
      <c r="C30743" s="65"/>
      <c r="D30743" s="65"/>
      <c r="E30743" s="65"/>
      <c r="F30743" s="65"/>
      <c r="G30743" s="145"/>
    </row>
    <row r="30744" spans="1:7">
      <c r="A30744" s="65"/>
      <c r="B30744" s="65"/>
      <c r="C30744" s="65"/>
      <c r="D30744" s="65"/>
      <c r="E30744" s="65"/>
      <c r="F30744" s="65"/>
      <c r="G30744" s="145"/>
    </row>
    <row r="30745" spans="1:7">
      <c r="A30745" s="65"/>
      <c r="B30745" s="65"/>
      <c r="C30745" s="65"/>
      <c r="D30745" s="65"/>
      <c r="E30745" s="65"/>
      <c r="F30745" s="65"/>
      <c r="G30745" s="145"/>
    </row>
    <row r="30746" spans="1:7">
      <c r="A30746" s="65"/>
      <c r="B30746" s="65"/>
      <c r="C30746" s="65"/>
      <c r="D30746" s="65"/>
      <c r="E30746" s="65"/>
      <c r="F30746" s="65"/>
      <c r="G30746" s="145"/>
    </row>
    <row r="30747" spans="1:7">
      <c r="A30747" s="65"/>
      <c r="B30747" s="65"/>
      <c r="C30747" s="65"/>
      <c r="D30747" s="65"/>
      <c r="E30747" s="65"/>
      <c r="F30747" s="65"/>
      <c r="G30747" s="145"/>
    </row>
    <row r="30748" spans="1:7">
      <c r="A30748" s="65"/>
      <c r="B30748" s="65"/>
      <c r="C30748" s="65"/>
      <c r="D30748" s="65"/>
      <c r="E30748" s="65"/>
      <c r="F30748" s="65"/>
      <c r="G30748" s="145"/>
    </row>
    <row r="30749" spans="1:7">
      <c r="A30749" s="65"/>
      <c r="B30749" s="65"/>
      <c r="C30749" s="65"/>
      <c r="D30749" s="65"/>
      <c r="E30749" s="65"/>
      <c r="F30749" s="65"/>
      <c r="G30749" s="145"/>
    </row>
    <row r="30750" spans="1:7">
      <c r="A30750" s="65"/>
      <c r="B30750" s="65"/>
      <c r="C30750" s="65"/>
      <c r="D30750" s="65"/>
      <c r="E30750" s="65"/>
      <c r="F30750" s="65"/>
      <c r="G30750" s="145"/>
    </row>
    <row r="30751" spans="1:7">
      <c r="A30751" s="65"/>
      <c r="B30751" s="65"/>
      <c r="C30751" s="65"/>
      <c r="D30751" s="65"/>
      <c r="E30751" s="65"/>
      <c r="F30751" s="65"/>
      <c r="G30751" s="145"/>
    </row>
    <row r="30752" spans="1:7">
      <c r="A30752" s="65"/>
      <c r="B30752" s="65"/>
      <c r="C30752" s="65"/>
      <c r="D30752" s="65"/>
      <c r="E30752" s="65"/>
      <c r="F30752" s="65"/>
      <c r="G30752" s="145"/>
    </row>
    <row r="30753" spans="1:7">
      <c r="A30753" s="65"/>
      <c r="B30753" s="65"/>
      <c r="C30753" s="65"/>
      <c r="D30753" s="65"/>
      <c r="E30753" s="65"/>
      <c r="F30753" s="65"/>
      <c r="G30753" s="145"/>
    </row>
    <row r="30754" spans="1:7">
      <c r="A30754" s="65"/>
      <c r="B30754" s="65"/>
      <c r="C30754" s="65"/>
      <c r="D30754" s="65"/>
      <c r="E30754" s="65"/>
      <c r="F30754" s="65"/>
      <c r="G30754" s="145"/>
    </row>
    <row r="30755" spans="1:7">
      <c r="A30755" s="65"/>
      <c r="B30755" s="65"/>
      <c r="C30755" s="65"/>
      <c r="D30755" s="65"/>
      <c r="E30755" s="65"/>
      <c r="F30755" s="65"/>
      <c r="G30755" s="145"/>
    </row>
    <row r="30756" spans="1:7">
      <c r="A30756" s="65"/>
      <c r="B30756" s="65"/>
      <c r="C30756" s="65"/>
      <c r="D30756" s="65"/>
      <c r="E30756" s="65"/>
      <c r="F30756" s="65"/>
      <c r="G30756" s="145"/>
    </row>
    <row r="30757" spans="1:7">
      <c r="A30757" s="65"/>
      <c r="B30757" s="65"/>
      <c r="C30757" s="65"/>
      <c r="D30757" s="65"/>
      <c r="E30757" s="65"/>
      <c r="F30757" s="65"/>
      <c r="G30757" s="145"/>
    </row>
    <row r="30758" spans="1:7">
      <c r="A30758" s="65"/>
      <c r="B30758" s="65"/>
      <c r="C30758" s="65"/>
      <c r="D30758" s="65"/>
      <c r="E30758" s="65"/>
      <c r="F30758" s="65"/>
      <c r="G30758" s="145"/>
    </row>
    <row r="30759" spans="1:7">
      <c r="A30759" s="65"/>
      <c r="B30759" s="65"/>
      <c r="C30759" s="65"/>
      <c r="D30759" s="65"/>
      <c r="E30759" s="65"/>
      <c r="F30759" s="65"/>
      <c r="G30759" s="145"/>
    </row>
    <row r="30760" spans="1:7">
      <c r="A30760" s="65"/>
      <c r="B30760" s="65"/>
      <c r="C30760" s="65"/>
      <c r="D30760" s="65"/>
      <c r="E30760" s="65"/>
      <c r="F30760" s="65"/>
      <c r="G30760" s="145"/>
    </row>
    <row r="30761" spans="1:7">
      <c r="A30761" s="65"/>
      <c r="B30761" s="65"/>
      <c r="C30761" s="65"/>
      <c r="D30761" s="65"/>
      <c r="E30761" s="65"/>
      <c r="F30761" s="65"/>
      <c r="G30761" s="145"/>
    </row>
    <row r="30762" spans="1:7">
      <c r="A30762" s="65"/>
      <c r="B30762" s="65"/>
      <c r="C30762" s="65"/>
      <c r="D30762" s="65"/>
      <c r="E30762" s="65"/>
      <c r="F30762" s="65"/>
      <c r="G30762" s="145"/>
    </row>
    <row r="30763" spans="1:7">
      <c r="A30763" s="65"/>
      <c r="B30763" s="65"/>
      <c r="C30763" s="65"/>
      <c r="D30763" s="65"/>
      <c r="E30763" s="65"/>
      <c r="F30763" s="65"/>
      <c r="G30763" s="145"/>
    </row>
    <row r="30764" spans="1:7">
      <c r="A30764" s="65"/>
      <c r="B30764" s="65"/>
      <c r="C30764" s="65"/>
      <c r="D30764" s="65"/>
      <c r="E30764" s="65"/>
      <c r="F30764" s="65"/>
      <c r="G30764" s="145"/>
    </row>
    <row r="30765" spans="1:7">
      <c r="A30765" s="65"/>
      <c r="B30765" s="65"/>
      <c r="C30765" s="65"/>
      <c r="D30765" s="65"/>
      <c r="E30765" s="65"/>
      <c r="F30765" s="65"/>
      <c r="G30765" s="145"/>
    </row>
    <row r="30766" spans="1:7">
      <c r="A30766" s="65"/>
      <c r="B30766" s="65"/>
      <c r="C30766" s="65"/>
      <c r="D30766" s="65"/>
      <c r="E30766" s="65"/>
      <c r="F30766" s="65"/>
      <c r="G30766" s="145"/>
    </row>
    <row r="30767" spans="1:7">
      <c r="A30767" s="65"/>
      <c r="B30767" s="65"/>
      <c r="C30767" s="65"/>
      <c r="D30767" s="65"/>
      <c r="E30767" s="65"/>
      <c r="F30767" s="65"/>
      <c r="G30767" s="145"/>
    </row>
    <row r="30768" spans="1:7">
      <c r="A30768" s="65"/>
      <c r="B30768" s="65"/>
      <c r="C30768" s="65"/>
      <c r="D30768" s="65"/>
      <c r="E30768" s="65"/>
      <c r="F30768" s="65"/>
      <c r="G30768" s="145"/>
    </row>
    <row r="30769" spans="1:7">
      <c r="A30769" s="65"/>
      <c r="B30769" s="65"/>
      <c r="C30769" s="65"/>
      <c r="D30769" s="65"/>
      <c r="E30769" s="65"/>
      <c r="F30769" s="65"/>
      <c r="G30769" s="145"/>
    </row>
    <row r="30770" spans="1:7">
      <c r="A30770" s="65"/>
      <c r="B30770" s="65"/>
      <c r="C30770" s="65"/>
      <c r="D30770" s="65"/>
      <c r="E30770" s="65"/>
      <c r="F30770" s="65"/>
      <c r="G30770" s="145"/>
    </row>
    <row r="30771" spans="1:7">
      <c r="A30771" s="65"/>
      <c r="B30771" s="65"/>
      <c r="C30771" s="65"/>
      <c r="D30771" s="65"/>
      <c r="E30771" s="65"/>
      <c r="F30771" s="65"/>
      <c r="G30771" s="145"/>
    </row>
    <row r="30772" spans="1:7">
      <c r="A30772" s="65"/>
      <c r="B30772" s="65"/>
      <c r="C30772" s="65"/>
      <c r="D30772" s="65"/>
      <c r="E30772" s="65"/>
      <c r="F30772" s="65"/>
      <c r="G30772" s="145"/>
    </row>
    <row r="30773" spans="1:7">
      <c r="A30773" s="65"/>
      <c r="B30773" s="65"/>
      <c r="C30773" s="65"/>
      <c r="D30773" s="65"/>
      <c r="E30773" s="65"/>
      <c r="F30773" s="65"/>
      <c r="G30773" s="145"/>
    </row>
    <row r="30774" spans="1:7">
      <c r="A30774" s="65"/>
      <c r="B30774" s="65"/>
      <c r="C30774" s="65"/>
      <c r="D30774" s="65"/>
      <c r="E30774" s="65"/>
      <c r="F30774" s="65"/>
      <c r="G30774" s="145"/>
    </row>
    <row r="30775" spans="1:7">
      <c r="A30775" s="65"/>
      <c r="B30775" s="65"/>
      <c r="C30775" s="65"/>
      <c r="D30775" s="65"/>
      <c r="E30775" s="65"/>
      <c r="F30775" s="65"/>
      <c r="G30775" s="145"/>
    </row>
    <row r="30776" spans="1:7">
      <c r="A30776" s="65"/>
      <c r="B30776" s="65"/>
      <c r="C30776" s="65"/>
      <c r="D30776" s="65"/>
      <c r="E30776" s="65"/>
      <c r="F30776" s="65"/>
      <c r="G30776" s="145"/>
    </row>
    <row r="30777" spans="1:7">
      <c r="A30777" s="65"/>
      <c r="B30777" s="65"/>
      <c r="C30777" s="65"/>
      <c r="D30777" s="65"/>
      <c r="E30777" s="65"/>
      <c r="F30777" s="65"/>
      <c r="G30777" s="145"/>
    </row>
    <row r="30778" spans="1:7">
      <c r="A30778" s="65"/>
      <c r="B30778" s="65"/>
      <c r="C30778" s="65"/>
      <c r="D30778" s="65"/>
      <c r="E30778" s="65"/>
      <c r="F30778" s="65"/>
      <c r="G30778" s="145"/>
    </row>
    <row r="30779" spans="1:7">
      <c r="A30779" s="65"/>
      <c r="B30779" s="65"/>
      <c r="C30779" s="65"/>
      <c r="D30779" s="65"/>
      <c r="E30779" s="65"/>
      <c r="F30779" s="65"/>
      <c r="G30779" s="145"/>
    </row>
    <row r="30780" spans="1:7">
      <c r="A30780" s="65"/>
      <c r="B30780" s="65"/>
      <c r="C30780" s="65"/>
      <c r="D30780" s="65"/>
      <c r="E30780" s="65"/>
      <c r="F30780" s="65"/>
      <c r="G30780" s="145"/>
    </row>
    <row r="30781" spans="1:7">
      <c r="A30781" s="65"/>
      <c r="B30781" s="65"/>
      <c r="C30781" s="65"/>
      <c r="D30781" s="65"/>
      <c r="E30781" s="65"/>
      <c r="F30781" s="65"/>
      <c r="G30781" s="145"/>
    </row>
    <row r="30782" spans="1:7">
      <c r="A30782" s="65"/>
      <c r="B30782" s="65"/>
      <c r="C30782" s="65"/>
      <c r="D30782" s="65"/>
      <c r="E30782" s="65"/>
      <c r="F30782" s="65"/>
      <c r="G30782" s="145"/>
    </row>
    <row r="30783" spans="1:7">
      <c r="A30783" s="65"/>
      <c r="B30783" s="65"/>
      <c r="C30783" s="65"/>
      <c r="D30783" s="65"/>
      <c r="E30783" s="65"/>
      <c r="F30783" s="65"/>
      <c r="G30783" s="145"/>
    </row>
    <row r="30784" spans="1:7">
      <c r="A30784" s="65"/>
      <c r="B30784" s="65"/>
      <c r="C30784" s="65"/>
      <c r="D30784" s="65"/>
      <c r="E30784" s="65"/>
      <c r="F30784" s="65"/>
      <c r="G30784" s="145"/>
    </row>
    <row r="30785" spans="1:7">
      <c r="A30785" s="65"/>
      <c r="B30785" s="65"/>
      <c r="C30785" s="65"/>
      <c r="D30785" s="65"/>
      <c r="E30785" s="65"/>
      <c r="F30785" s="65"/>
      <c r="G30785" s="145"/>
    </row>
    <row r="30786" spans="1:7">
      <c r="A30786" s="65"/>
      <c r="B30786" s="65"/>
      <c r="C30786" s="65"/>
      <c r="D30786" s="65"/>
      <c r="E30786" s="65"/>
      <c r="F30786" s="65"/>
      <c r="G30786" s="145"/>
    </row>
    <row r="30787" spans="1:7">
      <c r="A30787" s="65"/>
      <c r="B30787" s="65"/>
      <c r="C30787" s="65"/>
      <c r="D30787" s="65"/>
      <c r="E30787" s="65"/>
      <c r="F30787" s="65"/>
      <c r="G30787" s="145"/>
    </row>
    <row r="30788" spans="1:7">
      <c r="A30788" s="65"/>
      <c r="B30788" s="65"/>
      <c r="C30788" s="65"/>
      <c r="D30788" s="65"/>
      <c r="E30788" s="65"/>
      <c r="F30788" s="65"/>
      <c r="G30788" s="145"/>
    </row>
    <row r="30789" spans="1:7">
      <c r="A30789" s="65"/>
      <c r="B30789" s="65"/>
      <c r="C30789" s="65"/>
      <c r="D30789" s="65"/>
      <c r="E30789" s="65"/>
      <c r="F30789" s="65"/>
      <c r="G30789" s="145"/>
    </row>
    <row r="30790" spans="1:7">
      <c r="A30790" s="65"/>
      <c r="B30790" s="65"/>
      <c r="C30790" s="65"/>
      <c r="D30790" s="65"/>
      <c r="E30790" s="65"/>
      <c r="F30790" s="65"/>
      <c r="G30790" s="145"/>
    </row>
    <row r="30791" spans="1:7">
      <c r="A30791" s="65"/>
      <c r="B30791" s="65"/>
      <c r="C30791" s="65"/>
      <c r="D30791" s="65"/>
      <c r="E30791" s="65"/>
      <c r="F30791" s="65"/>
      <c r="G30791" s="145"/>
    </row>
    <row r="30792" spans="1:7">
      <c r="A30792" s="65"/>
      <c r="B30792" s="65"/>
      <c r="C30792" s="65"/>
      <c r="D30792" s="65"/>
      <c r="E30792" s="65"/>
      <c r="F30792" s="65"/>
      <c r="G30792" s="145"/>
    </row>
    <row r="30793" spans="1:7">
      <c r="A30793" s="65"/>
      <c r="B30793" s="65"/>
      <c r="C30793" s="65"/>
      <c r="D30793" s="65"/>
      <c r="E30793" s="65"/>
      <c r="F30793" s="65"/>
      <c r="G30793" s="145"/>
    </row>
    <row r="30794" spans="1:7">
      <c r="A30794" s="65"/>
      <c r="B30794" s="65"/>
      <c r="C30794" s="65"/>
      <c r="D30794" s="65"/>
      <c r="E30794" s="65"/>
      <c r="F30794" s="65"/>
      <c r="G30794" s="145"/>
    </row>
    <row r="30795" spans="1:7">
      <c r="A30795" s="65"/>
      <c r="B30795" s="65"/>
      <c r="C30795" s="65"/>
      <c r="D30795" s="65"/>
      <c r="E30795" s="65"/>
      <c r="F30795" s="65"/>
      <c r="G30795" s="145"/>
    </row>
    <row r="30796" spans="1:7">
      <c r="A30796" s="65"/>
      <c r="B30796" s="65"/>
      <c r="C30796" s="65"/>
      <c r="D30796" s="65"/>
      <c r="E30796" s="65"/>
      <c r="F30796" s="65"/>
      <c r="G30796" s="145"/>
    </row>
    <row r="30797" spans="1:7">
      <c r="A30797" s="65"/>
      <c r="B30797" s="65"/>
      <c r="C30797" s="65"/>
      <c r="D30797" s="65"/>
      <c r="E30797" s="65"/>
      <c r="F30797" s="65"/>
      <c r="G30797" s="145"/>
    </row>
    <row r="30798" spans="1:7">
      <c r="A30798" s="65"/>
      <c r="B30798" s="65"/>
      <c r="C30798" s="65"/>
      <c r="D30798" s="65"/>
      <c r="E30798" s="65"/>
      <c r="F30798" s="65"/>
      <c r="G30798" s="145"/>
    </row>
    <row r="30799" spans="1:7">
      <c r="A30799" s="65"/>
      <c r="B30799" s="65"/>
      <c r="C30799" s="65"/>
      <c r="D30799" s="65"/>
      <c r="E30799" s="65"/>
      <c r="F30799" s="65"/>
      <c r="G30799" s="145"/>
    </row>
    <row r="30800" spans="1:7">
      <c r="A30800" s="65"/>
      <c r="B30800" s="65"/>
      <c r="C30800" s="65"/>
      <c r="D30800" s="65"/>
      <c r="E30800" s="65"/>
      <c r="F30800" s="65"/>
      <c r="G30800" s="145"/>
    </row>
    <row r="30801" spans="1:7">
      <c r="A30801" s="65"/>
      <c r="B30801" s="65"/>
      <c r="C30801" s="65"/>
      <c r="D30801" s="65"/>
      <c r="E30801" s="65"/>
      <c r="F30801" s="65"/>
      <c r="G30801" s="145"/>
    </row>
    <row r="30802" spans="1:7">
      <c r="A30802" s="65"/>
      <c r="B30802" s="65"/>
      <c r="C30802" s="65"/>
      <c r="D30802" s="65"/>
      <c r="E30802" s="65"/>
      <c r="F30802" s="65"/>
      <c r="G30802" s="145"/>
    </row>
    <row r="30803" spans="1:7">
      <c r="A30803" s="65"/>
      <c r="B30803" s="65"/>
      <c r="C30803" s="65"/>
      <c r="D30803" s="65"/>
      <c r="E30803" s="65"/>
      <c r="F30803" s="65"/>
      <c r="G30803" s="145"/>
    </row>
    <row r="30804" spans="1:7">
      <c r="A30804" s="65"/>
      <c r="B30804" s="65"/>
      <c r="C30804" s="65"/>
      <c r="D30804" s="65"/>
      <c r="E30804" s="65"/>
      <c r="F30804" s="65"/>
      <c r="G30804" s="145"/>
    </row>
    <row r="30805" spans="1:7">
      <c r="A30805" s="65"/>
      <c r="B30805" s="65"/>
      <c r="C30805" s="65"/>
      <c r="D30805" s="65"/>
      <c r="E30805" s="65"/>
      <c r="F30805" s="65"/>
      <c r="G30805" s="145"/>
    </row>
    <row r="30806" spans="1:7">
      <c r="A30806" s="65"/>
      <c r="B30806" s="65"/>
      <c r="C30806" s="65"/>
      <c r="D30806" s="65"/>
      <c r="E30806" s="65"/>
      <c r="F30806" s="65"/>
      <c r="G30806" s="145"/>
    </row>
    <row r="30807" spans="1:7">
      <c r="A30807" s="65"/>
      <c r="B30807" s="65"/>
      <c r="C30807" s="65"/>
      <c r="D30807" s="65"/>
      <c r="E30807" s="65"/>
      <c r="F30807" s="65"/>
      <c r="G30807" s="145"/>
    </row>
    <row r="30808" spans="1:7">
      <c r="A30808" s="65"/>
      <c r="B30808" s="65"/>
      <c r="C30808" s="65"/>
      <c r="D30808" s="65"/>
      <c r="E30808" s="65"/>
      <c r="F30808" s="65"/>
      <c r="G30808" s="145"/>
    </row>
    <row r="30809" spans="1:7">
      <c r="A30809" s="65"/>
      <c r="B30809" s="65"/>
      <c r="C30809" s="65"/>
      <c r="D30809" s="65"/>
      <c r="E30809" s="65"/>
      <c r="F30809" s="65"/>
      <c r="G30809" s="145"/>
    </row>
    <row r="30810" spans="1:7">
      <c r="A30810" s="65"/>
      <c r="B30810" s="65"/>
      <c r="C30810" s="65"/>
      <c r="D30810" s="65"/>
      <c r="E30810" s="65"/>
      <c r="F30810" s="65"/>
      <c r="G30810" s="145"/>
    </row>
    <row r="30811" spans="1:7">
      <c r="A30811" s="65"/>
      <c r="B30811" s="65"/>
      <c r="C30811" s="65"/>
      <c r="D30811" s="65"/>
      <c r="E30811" s="65"/>
      <c r="F30811" s="65"/>
      <c r="G30811" s="145"/>
    </row>
    <row r="30812" spans="1:7">
      <c r="A30812" s="65"/>
      <c r="B30812" s="65"/>
      <c r="C30812" s="65"/>
      <c r="D30812" s="65"/>
      <c r="E30812" s="65"/>
      <c r="F30812" s="65"/>
      <c r="G30812" s="145"/>
    </row>
    <row r="30813" spans="1:7">
      <c r="A30813" s="65"/>
      <c r="B30813" s="65"/>
      <c r="C30813" s="65"/>
      <c r="D30813" s="65"/>
      <c r="E30813" s="65"/>
      <c r="F30813" s="65"/>
      <c r="G30813" s="145"/>
    </row>
    <row r="30814" spans="1:7">
      <c r="A30814" s="65"/>
      <c r="B30814" s="65"/>
      <c r="C30814" s="65"/>
      <c r="D30814" s="65"/>
      <c r="E30814" s="65"/>
      <c r="F30814" s="65"/>
      <c r="G30814" s="145"/>
    </row>
    <row r="30815" spans="1:7">
      <c r="A30815" s="65"/>
      <c r="B30815" s="65"/>
      <c r="C30815" s="65"/>
      <c r="D30815" s="65"/>
      <c r="E30815" s="65"/>
      <c r="F30815" s="65"/>
      <c r="G30815" s="145"/>
    </row>
    <row r="30816" spans="1:7">
      <c r="A30816" s="65"/>
      <c r="B30816" s="65"/>
      <c r="C30816" s="65"/>
      <c r="D30816" s="65"/>
      <c r="E30816" s="65"/>
      <c r="F30816" s="65"/>
      <c r="G30816" s="145"/>
    </row>
    <row r="30817" spans="1:7">
      <c r="A30817" s="65"/>
      <c r="B30817" s="65"/>
      <c r="C30817" s="65"/>
      <c r="D30817" s="65"/>
      <c r="E30817" s="65"/>
      <c r="F30817" s="65"/>
      <c r="G30817" s="145"/>
    </row>
    <row r="30818" spans="1:7">
      <c r="A30818" s="65"/>
      <c r="B30818" s="65"/>
      <c r="C30818" s="65"/>
      <c r="D30818" s="65"/>
      <c r="E30818" s="65"/>
      <c r="F30818" s="65"/>
      <c r="G30818" s="145"/>
    </row>
    <row r="30819" spans="1:7">
      <c r="A30819" s="65"/>
      <c r="B30819" s="65"/>
      <c r="C30819" s="65"/>
      <c r="D30819" s="65"/>
      <c r="E30819" s="65"/>
      <c r="F30819" s="65"/>
      <c r="G30819" s="145"/>
    </row>
    <row r="30820" spans="1:7">
      <c r="A30820" s="65"/>
      <c r="B30820" s="65"/>
      <c r="C30820" s="65"/>
      <c r="D30820" s="65"/>
      <c r="E30820" s="65"/>
      <c r="F30820" s="65"/>
      <c r="G30820" s="145"/>
    </row>
    <row r="30821" spans="1:7">
      <c r="A30821" s="65"/>
      <c r="B30821" s="65"/>
      <c r="C30821" s="65"/>
      <c r="D30821" s="65"/>
      <c r="E30821" s="65"/>
      <c r="F30821" s="65"/>
      <c r="G30821" s="145"/>
    </row>
    <row r="30822" spans="1:7">
      <c r="A30822" s="65"/>
      <c r="B30822" s="65"/>
      <c r="C30822" s="65"/>
      <c r="D30822" s="65"/>
      <c r="E30822" s="65"/>
      <c r="F30822" s="65"/>
      <c r="G30822" s="145"/>
    </row>
    <row r="30823" spans="1:7">
      <c r="A30823" s="65"/>
      <c r="B30823" s="65"/>
      <c r="C30823" s="65"/>
      <c r="D30823" s="65"/>
      <c r="E30823" s="65"/>
      <c r="F30823" s="65"/>
      <c r="G30823" s="145"/>
    </row>
    <row r="30824" spans="1:7">
      <c r="A30824" s="65"/>
      <c r="B30824" s="65"/>
      <c r="C30824" s="65"/>
      <c r="D30824" s="65"/>
      <c r="E30824" s="65"/>
      <c r="F30824" s="65"/>
      <c r="G30824" s="145"/>
    </row>
    <row r="30825" spans="1:7">
      <c r="A30825" s="65"/>
      <c r="B30825" s="65"/>
      <c r="C30825" s="65"/>
      <c r="D30825" s="65"/>
      <c r="E30825" s="65"/>
      <c r="F30825" s="65"/>
      <c r="G30825" s="145"/>
    </row>
    <row r="30826" spans="1:7">
      <c r="A30826" s="65"/>
      <c r="B30826" s="65"/>
      <c r="C30826" s="65"/>
      <c r="D30826" s="65"/>
      <c r="E30826" s="65"/>
      <c r="F30826" s="65"/>
      <c r="G30826" s="145"/>
    </row>
    <row r="30827" spans="1:7">
      <c r="A30827" s="65"/>
      <c r="B30827" s="65"/>
      <c r="C30827" s="65"/>
      <c r="D30827" s="65"/>
      <c r="E30827" s="65"/>
      <c r="F30827" s="65"/>
      <c r="G30827" s="145"/>
    </row>
    <row r="30828" spans="1:7">
      <c r="A30828" s="65"/>
      <c r="B30828" s="65"/>
      <c r="C30828" s="65"/>
      <c r="D30828" s="65"/>
      <c r="E30828" s="65"/>
      <c r="F30828" s="65"/>
      <c r="G30828" s="145"/>
    </row>
    <row r="30829" spans="1:7">
      <c r="A30829" s="65"/>
      <c r="B30829" s="65"/>
      <c r="C30829" s="65"/>
      <c r="D30829" s="65"/>
      <c r="E30829" s="65"/>
      <c r="F30829" s="65"/>
      <c r="G30829" s="145"/>
    </row>
    <row r="30830" spans="1:7">
      <c r="A30830" s="65"/>
      <c r="B30830" s="65"/>
      <c r="C30830" s="65"/>
      <c r="D30830" s="65"/>
      <c r="E30830" s="65"/>
      <c r="F30830" s="65"/>
      <c r="G30830" s="145"/>
    </row>
    <row r="30831" spans="1:7">
      <c r="A30831" s="65"/>
      <c r="B30831" s="65"/>
      <c r="C30831" s="65"/>
      <c r="D30831" s="65"/>
      <c r="E30831" s="65"/>
      <c r="F30831" s="65"/>
      <c r="G30831" s="145"/>
    </row>
    <row r="30832" spans="1:7">
      <c r="A30832" s="65"/>
      <c r="B30832" s="65"/>
      <c r="C30832" s="65"/>
      <c r="D30832" s="65"/>
      <c r="E30832" s="65"/>
      <c r="F30832" s="65"/>
      <c r="G30832" s="145"/>
    </row>
    <row r="30833" spans="1:7">
      <c r="A30833" s="65"/>
      <c r="B30833" s="65"/>
      <c r="C30833" s="65"/>
      <c r="D30833" s="65"/>
      <c r="E30833" s="65"/>
      <c r="F30833" s="65"/>
      <c r="G30833" s="145"/>
    </row>
    <row r="30834" spans="1:7">
      <c r="A30834" s="65"/>
      <c r="B30834" s="65"/>
      <c r="C30834" s="65"/>
      <c r="D30834" s="65"/>
      <c r="E30834" s="65"/>
      <c r="F30834" s="65"/>
      <c r="G30834" s="145"/>
    </row>
    <row r="30835" spans="1:7">
      <c r="A30835" s="65"/>
      <c r="B30835" s="65"/>
      <c r="C30835" s="65"/>
      <c r="D30835" s="65"/>
      <c r="E30835" s="65"/>
      <c r="F30835" s="65"/>
      <c r="G30835" s="145"/>
    </row>
    <row r="30836" spans="1:7">
      <c r="A30836" s="65"/>
      <c r="B30836" s="65"/>
      <c r="C30836" s="65"/>
      <c r="D30836" s="65"/>
      <c r="E30836" s="65"/>
      <c r="F30836" s="65"/>
      <c r="G30836" s="145"/>
    </row>
    <row r="30837" spans="1:7">
      <c r="A30837" s="65"/>
      <c r="B30837" s="65"/>
      <c r="C30837" s="65"/>
      <c r="D30837" s="65"/>
      <c r="E30837" s="65"/>
      <c r="F30837" s="65"/>
      <c r="G30837" s="145"/>
    </row>
    <row r="30838" spans="1:7">
      <c r="A30838" s="65"/>
      <c r="B30838" s="65"/>
      <c r="C30838" s="65"/>
      <c r="D30838" s="65"/>
      <c r="E30838" s="65"/>
      <c r="F30838" s="65"/>
      <c r="G30838" s="145"/>
    </row>
    <row r="30839" spans="1:7">
      <c r="A30839" s="65"/>
      <c r="B30839" s="65"/>
      <c r="C30839" s="65"/>
      <c r="D30839" s="65"/>
      <c r="E30839" s="65"/>
      <c r="F30839" s="65"/>
      <c r="G30839" s="145"/>
    </row>
    <row r="30840" spans="1:7">
      <c r="A30840" s="65"/>
      <c r="B30840" s="65"/>
      <c r="C30840" s="65"/>
      <c r="D30840" s="65"/>
      <c r="E30840" s="65"/>
      <c r="F30840" s="65"/>
      <c r="G30840" s="145"/>
    </row>
    <row r="30841" spans="1:7">
      <c r="A30841" s="65"/>
      <c r="B30841" s="65"/>
      <c r="C30841" s="65"/>
      <c r="D30841" s="65"/>
      <c r="E30841" s="65"/>
      <c r="F30841" s="65"/>
      <c r="G30841" s="145"/>
    </row>
    <row r="30842" spans="1:7">
      <c r="A30842" s="65"/>
      <c r="B30842" s="65"/>
      <c r="C30842" s="65"/>
      <c r="D30842" s="65"/>
      <c r="E30842" s="65"/>
      <c r="F30842" s="65"/>
      <c r="G30842" s="145"/>
    </row>
    <row r="30843" spans="1:7">
      <c r="A30843" s="65"/>
      <c r="B30843" s="65"/>
      <c r="C30843" s="65"/>
      <c r="D30843" s="65"/>
      <c r="E30843" s="65"/>
      <c r="F30843" s="65"/>
      <c r="G30843" s="145"/>
    </row>
    <row r="30844" spans="1:7">
      <c r="A30844" s="65"/>
      <c r="B30844" s="65"/>
      <c r="C30844" s="65"/>
      <c r="D30844" s="65"/>
      <c r="E30844" s="65"/>
      <c r="F30844" s="65"/>
      <c r="G30844" s="145"/>
    </row>
    <row r="30845" spans="1:7">
      <c r="A30845" s="65"/>
      <c r="B30845" s="65"/>
      <c r="C30845" s="65"/>
      <c r="D30845" s="65"/>
      <c r="E30845" s="65"/>
      <c r="F30845" s="65"/>
      <c r="G30845" s="145"/>
    </row>
    <row r="30846" spans="1:7">
      <c r="A30846" s="65"/>
      <c r="B30846" s="65"/>
      <c r="C30846" s="65"/>
      <c r="D30846" s="65"/>
      <c r="E30846" s="65"/>
      <c r="F30846" s="65"/>
      <c r="G30846" s="145"/>
    </row>
    <row r="30847" spans="1:7">
      <c r="A30847" s="65"/>
      <c r="B30847" s="65"/>
      <c r="C30847" s="65"/>
      <c r="D30847" s="65"/>
      <c r="E30847" s="65"/>
      <c r="F30847" s="65"/>
      <c r="G30847" s="145"/>
    </row>
    <row r="30848" spans="1:7">
      <c r="A30848" s="65"/>
      <c r="B30848" s="65"/>
      <c r="C30848" s="65"/>
      <c r="D30848" s="65"/>
      <c r="E30848" s="65"/>
      <c r="F30848" s="65"/>
      <c r="G30848" s="145"/>
    </row>
    <row r="30849" spans="1:7">
      <c r="A30849" s="65"/>
      <c r="B30849" s="65"/>
      <c r="C30849" s="65"/>
      <c r="D30849" s="65"/>
      <c r="E30849" s="65"/>
      <c r="F30849" s="65"/>
      <c r="G30849" s="145"/>
    </row>
    <row r="30850" spans="1:7">
      <c r="A30850" s="65"/>
      <c r="B30850" s="65"/>
      <c r="C30850" s="65"/>
      <c r="D30850" s="65"/>
      <c r="E30850" s="65"/>
      <c r="F30850" s="65"/>
      <c r="G30850" s="145"/>
    </row>
    <row r="30851" spans="1:7">
      <c r="A30851" s="65"/>
      <c r="B30851" s="65"/>
      <c r="C30851" s="65"/>
      <c r="D30851" s="65"/>
      <c r="E30851" s="65"/>
      <c r="F30851" s="65"/>
      <c r="G30851" s="145"/>
    </row>
    <row r="30852" spans="1:7">
      <c r="A30852" s="65"/>
      <c r="B30852" s="65"/>
      <c r="C30852" s="65"/>
      <c r="D30852" s="65"/>
      <c r="E30852" s="65"/>
      <c r="F30852" s="65"/>
      <c r="G30852" s="145"/>
    </row>
    <row r="30853" spans="1:7">
      <c r="A30853" s="65"/>
      <c r="B30853" s="65"/>
      <c r="C30853" s="65"/>
      <c r="D30853" s="65"/>
      <c r="E30853" s="65"/>
      <c r="F30853" s="65"/>
      <c r="G30853" s="145"/>
    </row>
    <row r="30854" spans="1:7">
      <c r="A30854" s="65"/>
      <c r="B30854" s="65"/>
      <c r="C30854" s="65"/>
      <c r="D30854" s="65"/>
      <c r="E30854" s="65"/>
      <c r="F30854" s="65"/>
      <c r="G30854" s="145"/>
    </row>
    <row r="30855" spans="1:7">
      <c r="A30855" s="65"/>
      <c r="B30855" s="65"/>
      <c r="C30855" s="65"/>
      <c r="D30855" s="65"/>
      <c r="E30855" s="65"/>
      <c r="F30855" s="65"/>
      <c r="G30855" s="145"/>
    </row>
    <row r="30856" spans="1:7">
      <c r="A30856" s="65"/>
      <c r="B30856" s="65"/>
      <c r="C30856" s="65"/>
      <c r="D30856" s="65"/>
      <c r="E30856" s="65"/>
      <c r="F30856" s="65"/>
      <c r="G30856" s="145"/>
    </row>
    <row r="30857" spans="1:7">
      <c r="A30857" s="65"/>
      <c r="B30857" s="65"/>
      <c r="C30857" s="65"/>
      <c r="D30857" s="65"/>
      <c r="E30857" s="65"/>
      <c r="F30857" s="65"/>
      <c r="G30857" s="145"/>
    </row>
    <row r="30858" spans="1:7">
      <c r="A30858" s="65"/>
      <c r="B30858" s="65"/>
      <c r="C30858" s="65"/>
      <c r="D30858" s="65"/>
      <c r="E30858" s="65"/>
      <c r="F30858" s="65"/>
      <c r="G30858" s="145"/>
    </row>
    <row r="30859" spans="1:7">
      <c r="A30859" s="65"/>
      <c r="B30859" s="65"/>
      <c r="C30859" s="65"/>
      <c r="D30859" s="65"/>
      <c r="E30859" s="65"/>
      <c r="F30859" s="65"/>
      <c r="G30859" s="145"/>
    </row>
    <row r="30860" spans="1:7">
      <c r="A30860" s="65"/>
      <c r="B30860" s="65"/>
      <c r="C30860" s="65"/>
      <c r="D30860" s="65"/>
      <c r="E30860" s="65"/>
      <c r="F30860" s="65"/>
      <c r="G30860" s="145"/>
    </row>
    <row r="30861" spans="1:7">
      <c r="A30861" s="65"/>
      <c r="B30861" s="65"/>
      <c r="C30861" s="65"/>
      <c r="D30861" s="65"/>
      <c r="E30861" s="65"/>
      <c r="F30861" s="65"/>
      <c r="G30861" s="145"/>
    </row>
    <row r="30862" spans="1:7">
      <c r="A30862" s="65"/>
      <c r="B30862" s="65"/>
      <c r="C30862" s="65"/>
      <c r="D30862" s="65"/>
      <c r="E30862" s="65"/>
      <c r="F30862" s="65"/>
      <c r="G30862" s="145"/>
    </row>
    <row r="30863" spans="1:7">
      <c r="A30863" s="65"/>
      <c r="B30863" s="65"/>
      <c r="C30863" s="65"/>
      <c r="D30863" s="65"/>
      <c r="E30863" s="65"/>
      <c r="F30863" s="65"/>
      <c r="G30863" s="145"/>
    </row>
    <row r="30864" spans="1:7">
      <c r="A30864" s="65"/>
      <c r="B30864" s="65"/>
      <c r="C30864" s="65"/>
      <c r="D30864" s="65"/>
      <c r="E30864" s="65"/>
      <c r="F30864" s="65"/>
      <c r="G30864" s="145"/>
    </row>
    <row r="30865" spans="1:7">
      <c r="A30865" s="65"/>
      <c r="B30865" s="65"/>
      <c r="C30865" s="65"/>
      <c r="D30865" s="65"/>
      <c r="E30865" s="65"/>
      <c r="F30865" s="65"/>
      <c r="G30865" s="145"/>
    </row>
    <row r="30866" spans="1:7">
      <c r="A30866" s="65"/>
      <c r="B30866" s="65"/>
      <c r="C30866" s="65"/>
      <c r="D30866" s="65"/>
      <c r="E30866" s="65"/>
      <c r="F30866" s="65"/>
      <c r="G30866" s="145"/>
    </row>
    <row r="30867" spans="1:7">
      <c r="A30867" s="65"/>
      <c r="B30867" s="65"/>
      <c r="C30867" s="65"/>
      <c r="D30867" s="65"/>
      <c r="E30867" s="65"/>
      <c r="F30867" s="65"/>
      <c r="G30867" s="145"/>
    </row>
    <row r="30868" spans="1:7">
      <c r="A30868" s="65"/>
      <c r="B30868" s="65"/>
      <c r="C30868" s="65"/>
      <c r="D30868" s="65"/>
      <c r="E30868" s="65"/>
      <c r="F30868" s="65"/>
      <c r="G30868" s="145"/>
    </row>
    <row r="30869" spans="1:7">
      <c r="A30869" s="65"/>
      <c r="B30869" s="65"/>
      <c r="C30869" s="65"/>
      <c r="D30869" s="65"/>
      <c r="E30869" s="65"/>
      <c r="F30869" s="65"/>
      <c r="G30869" s="145"/>
    </row>
    <row r="30870" spans="1:7">
      <c r="A30870" s="65"/>
      <c r="B30870" s="65"/>
      <c r="C30870" s="65"/>
      <c r="D30870" s="65"/>
      <c r="E30870" s="65"/>
      <c r="F30870" s="65"/>
      <c r="G30870" s="145"/>
    </row>
    <row r="30871" spans="1:7">
      <c r="A30871" s="65"/>
      <c r="B30871" s="65"/>
      <c r="C30871" s="65"/>
      <c r="D30871" s="65"/>
      <c r="E30871" s="65"/>
      <c r="F30871" s="65"/>
      <c r="G30871" s="145"/>
    </row>
    <row r="30872" spans="1:7">
      <c r="A30872" s="65"/>
      <c r="B30872" s="65"/>
      <c r="C30872" s="65"/>
      <c r="D30872" s="65"/>
      <c r="E30872" s="65"/>
      <c r="F30872" s="65"/>
      <c r="G30872" s="145"/>
    </row>
    <row r="30873" spans="1:7">
      <c r="A30873" s="65"/>
      <c r="B30873" s="65"/>
      <c r="C30873" s="65"/>
      <c r="D30873" s="65"/>
      <c r="E30873" s="65"/>
      <c r="F30873" s="65"/>
      <c r="G30873" s="145"/>
    </row>
    <row r="30874" spans="1:7">
      <c r="A30874" s="65"/>
      <c r="B30874" s="65"/>
      <c r="C30874" s="65"/>
      <c r="D30874" s="65"/>
      <c r="E30874" s="65"/>
      <c r="F30874" s="65"/>
      <c r="G30874" s="145"/>
    </row>
    <row r="30875" spans="1:7">
      <c r="A30875" s="65"/>
      <c r="B30875" s="65"/>
      <c r="C30875" s="65"/>
      <c r="D30875" s="65"/>
      <c r="E30875" s="65"/>
      <c r="F30875" s="65"/>
      <c r="G30875" s="145"/>
    </row>
    <row r="30876" spans="1:7">
      <c r="A30876" s="65"/>
      <c r="B30876" s="65"/>
      <c r="C30876" s="65"/>
      <c r="D30876" s="65"/>
      <c r="E30876" s="65"/>
      <c r="F30876" s="65"/>
      <c r="G30876" s="145"/>
    </row>
    <row r="30877" spans="1:7">
      <c r="A30877" s="65"/>
      <c r="B30877" s="65"/>
      <c r="C30877" s="65"/>
      <c r="D30877" s="65"/>
      <c r="E30877" s="65"/>
      <c r="F30877" s="65"/>
      <c r="G30877" s="145"/>
    </row>
    <row r="30878" spans="1:7">
      <c r="A30878" s="65"/>
      <c r="B30878" s="65"/>
      <c r="C30878" s="65"/>
      <c r="D30878" s="65"/>
      <c r="E30878" s="65"/>
      <c r="F30878" s="65"/>
      <c r="G30878" s="145"/>
    </row>
    <row r="30879" spans="1:7">
      <c r="A30879" s="65"/>
      <c r="B30879" s="65"/>
      <c r="C30879" s="65"/>
      <c r="D30879" s="65"/>
      <c r="E30879" s="65"/>
      <c r="F30879" s="65"/>
      <c r="G30879" s="145"/>
    </row>
    <row r="30880" spans="1:7">
      <c r="A30880" s="65"/>
      <c r="B30880" s="65"/>
      <c r="C30880" s="65"/>
      <c r="D30880" s="65"/>
      <c r="E30880" s="65"/>
      <c r="F30880" s="65"/>
      <c r="G30880" s="145"/>
    </row>
    <row r="30881" spans="1:7">
      <c r="A30881" s="65"/>
      <c r="B30881" s="65"/>
      <c r="C30881" s="65"/>
      <c r="D30881" s="65"/>
      <c r="E30881" s="65"/>
      <c r="F30881" s="65"/>
      <c r="G30881" s="145"/>
    </row>
    <row r="30882" spans="1:7">
      <c r="A30882" s="65"/>
      <c r="B30882" s="65"/>
      <c r="C30882" s="65"/>
      <c r="D30882" s="65"/>
      <c r="E30882" s="65"/>
      <c r="F30882" s="65"/>
      <c r="G30882" s="145"/>
    </row>
    <row r="30883" spans="1:7">
      <c r="A30883" s="65"/>
      <c r="B30883" s="65"/>
      <c r="C30883" s="65"/>
      <c r="D30883" s="65"/>
      <c r="E30883" s="65"/>
      <c r="F30883" s="65"/>
      <c r="G30883" s="145"/>
    </row>
    <row r="30884" spans="1:7">
      <c r="A30884" s="65"/>
      <c r="B30884" s="65"/>
      <c r="C30884" s="65"/>
      <c r="D30884" s="65"/>
      <c r="E30884" s="65"/>
      <c r="F30884" s="65"/>
      <c r="G30884" s="145"/>
    </row>
    <row r="30885" spans="1:7">
      <c r="A30885" s="65"/>
      <c r="B30885" s="65"/>
      <c r="C30885" s="65"/>
      <c r="D30885" s="65"/>
      <c r="E30885" s="65"/>
      <c r="F30885" s="65"/>
      <c r="G30885" s="145"/>
    </row>
    <row r="30886" spans="1:7">
      <c r="A30886" s="65"/>
      <c r="B30886" s="65"/>
      <c r="C30886" s="65"/>
      <c r="D30886" s="65"/>
      <c r="E30886" s="65"/>
      <c r="F30886" s="65"/>
      <c r="G30886" s="145"/>
    </row>
    <row r="30887" spans="1:7">
      <c r="A30887" s="65"/>
      <c r="B30887" s="65"/>
      <c r="C30887" s="65"/>
      <c r="D30887" s="65"/>
      <c r="E30887" s="65"/>
      <c r="F30887" s="65"/>
      <c r="G30887" s="145"/>
    </row>
    <row r="30888" spans="1:7">
      <c r="A30888" s="65"/>
      <c r="B30888" s="65"/>
      <c r="C30888" s="65"/>
      <c r="D30888" s="65"/>
      <c r="E30888" s="65"/>
      <c r="F30888" s="65"/>
      <c r="G30888" s="145"/>
    </row>
    <row r="30889" spans="1:7">
      <c r="A30889" s="65"/>
      <c r="B30889" s="65"/>
      <c r="C30889" s="65"/>
      <c r="D30889" s="65"/>
      <c r="E30889" s="65"/>
      <c r="F30889" s="65"/>
      <c r="G30889" s="145"/>
    </row>
    <row r="30890" spans="1:7">
      <c r="A30890" s="65"/>
      <c r="B30890" s="65"/>
      <c r="C30890" s="65"/>
      <c r="D30890" s="65"/>
      <c r="E30890" s="65"/>
      <c r="F30890" s="65"/>
      <c r="G30890" s="145"/>
    </row>
    <row r="30891" spans="1:7">
      <c r="A30891" s="65"/>
      <c r="B30891" s="65"/>
      <c r="C30891" s="65"/>
      <c r="D30891" s="65"/>
      <c r="E30891" s="65"/>
      <c r="F30891" s="65"/>
      <c r="G30891" s="145"/>
    </row>
    <row r="30892" spans="1:7">
      <c r="A30892" s="65"/>
      <c r="B30892" s="65"/>
      <c r="C30892" s="65"/>
      <c r="D30892" s="65"/>
      <c r="E30892" s="65"/>
      <c r="F30892" s="65"/>
      <c r="G30892" s="145"/>
    </row>
    <row r="30893" spans="1:7">
      <c r="A30893" s="65"/>
      <c r="B30893" s="65"/>
      <c r="C30893" s="65"/>
      <c r="D30893" s="65"/>
      <c r="E30893" s="65"/>
      <c r="F30893" s="65"/>
      <c r="G30893" s="145"/>
    </row>
    <row r="30894" spans="1:7">
      <c r="A30894" s="65"/>
      <c r="B30894" s="65"/>
      <c r="C30894" s="65"/>
      <c r="D30894" s="65"/>
      <c r="E30894" s="65"/>
      <c r="F30894" s="65"/>
      <c r="G30894" s="145"/>
    </row>
    <row r="30895" spans="1:7">
      <c r="A30895" s="65"/>
      <c r="B30895" s="65"/>
      <c r="C30895" s="65"/>
      <c r="D30895" s="65"/>
      <c r="E30895" s="65"/>
      <c r="F30895" s="65"/>
      <c r="G30895" s="145"/>
    </row>
    <row r="30896" spans="1:7">
      <c r="A30896" s="65"/>
      <c r="B30896" s="65"/>
      <c r="C30896" s="65"/>
      <c r="D30896" s="65"/>
      <c r="E30896" s="65"/>
      <c r="F30896" s="65"/>
      <c r="G30896" s="145"/>
    </row>
    <row r="30897" spans="1:7">
      <c r="A30897" s="65"/>
      <c r="B30897" s="65"/>
      <c r="C30897" s="65"/>
      <c r="D30897" s="65"/>
      <c r="E30897" s="65"/>
      <c r="F30897" s="65"/>
      <c r="G30897" s="145"/>
    </row>
    <row r="30898" spans="1:7">
      <c r="A30898" s="65"/>
      <c r="B30898" s="65"/>
      <c r="C30898" s="65"/>
      <c r="D30898" s="65"/>
      <c r="E30898" s="65"/>
      <c r="F30898" s="65"/>
      <c r="G30898" s="145"/>
    </row>
    <row r="30899" spans="1:7">
      <c r="A30899" s="65"/>
      <c r="B30899" s="65"/>
      <c r="C30899" s="65"/>
      <c r="D30899" s="65"/>
      <c r="E30899" s="65"/>
      <c r="F30899" s="65"/>
      <c r="G30899" s="145"/>
    </row>
    <row r="30900" spans="1:7">
      <c r="A30900" s="65"/>
      <c r="B30900" s="65"/>
      <c r="C30900" s="65"/>
      <c r="D30900" s="65"/>
      <c r="E30900" s="65"/>
      <c r="F30900" s="65"/>
      <c r="G30900" s="145"/>
    </row>
    <row r="30901" spans="1:7">
      <c r="A30901" s="65"/>
      <c r="B30901" s="65"/>
      <c r="C30901" s="65"/>
      <c r="D30901" s="65"/>
      <c r="E30901" s="65"/>
      <c r="F30901" s="65"/>
      <c r="G30901" s="145"/>
    </row>
    <row r="30902" spans="1:7">
      <c r="A30902" s="65"/>
      <c r="B30902" s="65"/>
      <c r="C30902" s="65"/>
      <c r="D30902" s="65"/>
      <c r="E30902" s="65"/>
      <c r="F30902" s="65"/>
      <c r="G30902" s="145"/>
    </row>
    <row r="30903" spans="1:7">
      <c r="A30903" s="65"/>
      <c r="B30903" s="65"/>
      <c r="C30903" s="65"/>
      <c r="D30903" s="65"/>
      <c r="E30903" s="65"/>
      <c r="F30903" s="65"/>
      <c r="G30903" s="145"/>
    </row>
    <row r="30904" spans="1:7">
      <c r="A30904" s="65"/>
      <c r="B30904" s="65"/>
      <c r="C30904" s="65"/>
      <c r="D30904" s="65"/>
      <c r="E30904" s="65"/>
      <c r="F30904" s="65"/>
      <c r="G30904" s="145"/>
    </row>
    <row r="30905" spans="1:7">
      <c r="A30905" s="65"/>
      <c r="B30905" s="65"/>
      <c r="C30905" s="65"/>
      <c r="D30905" s="65"/>
      <c r="E30905" s="65"/>
      <c r="F30905" s="65"/>
      <c r="G30905" s="145"/>
    </row>
    <row r="30906" spans="1:7">
      <c r="A30906" s="65"/>
      <c r="B30906" s="65"/>
      <c r="C30906" s="65"/>
      <c r="D30906" s="65"/>
      <c r="E30906" s="65"/>
      <c r="F30906" s="65"/>
      <c r="G30906" s="145"/>
    </row>
    <row r="30907" spans="1:7">
      <c r="A30907" s="65"/>
      <c r="B30907" s="65"/>
      <c r="C30907" s="65"/>
      <c r="D30907" s="65"/>
      <c r="E30907" s="65"/>
      <c r="F30907" s="65"/>
      <c r="G30907" s="145"/>
    </row>
    <row r="30908" spans="1:7">
      <c r="A30908" s="65"/>
      <c r="B30908" s="65"/>
      <c r="C30908" s="65"/>
      <c r="D30908" s="65"/>
      <c r="E30908" s="65"/>
      <c r="F30908" s="65"/>
      <c r="G30908" s="145"/>
    </row>
    <row r="30909" spans="1:7">
      <c r="A30909" s="65"/>
      <c r="B30909" s="65"/>
      <c r="C30909" s="65"/>
      <c r="D30909" s="65"/>
      <c r="E30909" s="65"/>
      <c r="F30909" s="65"/>
      <c r="G30909" s="145"/>
    </row>
    <row r="30910" spans="1:7">
      <c r="A30910" s="65"/>
      <c r="B30910" s="65"/>
      <c r="C30910" s="65"/>
      <c r="D30910" s="65"/>
      <c r="E30910" s="65"/>
      <c r="F30910" s="65"/>
      <c r="G30910" s="145"/>
    </row>
    <row r="30911" spans="1:7">
      <c r="A30911" s="65"/>
      <c r="B30911" s="65"/>
      <c r="C30911" s="65"/>
      <c r="D30911" s="65"/>
      <c r="E30911" s="65"/>
      <c r="F30911" s="65"/>
      <c r="G30911" s="145"/>
    </row>
    <row r="30912" spans="1:7">
      <c r="A30912" s="65"/>
      <c r="B30912" s="65"/>
      <c r="C30912" s="65"/>
      <c r="D30912" s="65"/>
      <c r="E30912" s="65"/>
      <c r="F30912" s="65"/>
      <c r="G30912" s="145"/>
    </row>
    <row r="30913" spans="1:7">
      <c r="A30913" s="65"/>
      <c r="B30913" s="65"/>
      <c r="C30913" s="65"/>
      <c r="D30913" s="65"/>
      <c r="E30913" s="65"/>
      <c r="F30913" s="65"/>
      <c r="G30913" s="145"/>
    </row>
    <row r="30914" spans="1:7">
      <c r="A30914" s="65"/>
      <c r="B30914" s="65"/>
      <c r="C30914" s="65"/>
      <c r="D30914" s="65"/>
      <c r="E30914" s="65"/>
      <c r="F30914" s="65"/>
      <c r="G30914" s="145"/>
    </row>
    <row r="30915" spans="1:7">
      <c r="A30915" s="65"/>
      <c r="B30915" s="65"/>
      <c r="C30915" s="65"/>
      <c r="D30915" s="65"/>
      <c r="E30915" s="65"/>
      <c r="F30915" s="65"/>
      <c r="G30915" s="145"/>
    </row>
    <row r="30916" spans="1:7">
      <c r="A30916" s="65"/>
      <c r="B30916" s="65"/>
      <c r="C30916" s="65"/>
      <c r="D30916" s="65"/>
      <c r="E30916" s="65"/>
      <c r="F30916" s="65"/>
      <c r="G30916" s="145"/>
    </row>
    <row r="30917" spans="1:7">
      <c r="A30917" s="65"/>
      <c r="B30917" s="65"/>
      <c r="C30917" s="65"/>
      <c r="D30917" s="65"/>
      <c r="E30917" s="65"/>
      <c r="F30917" s="65"/>
      <c r="G30917" s="145"/>
    </row>
    <row r="30918" spans="1:7">
      <c r="A30918" s="65"/>
      <c r="B30918" s="65"/>
      <c r="C30918" s="65"/>
      <c r="D30918" s="65"/>
      <c r="E30918" s="65"/>
      <c r="F30918" s="65"/>
      <c r="G30918" s="145"/>
    </row>
    <row r="30919" spans="1:7">
      <c r="A30919" s="65"/>
      <c r="B30919" s="65"/>
      <c r="C30919" s="65"/>
      <c r="D30919" s="65"/>
      <c r="E30919" s="65"/>
      <c r="F30919" s="65"/>
      <c r="G30919" s="145"/>
    </row>
    <row r="30920" spans="1:7">
      <c r="A30920" s="65"/>
      <c r="B30920" s="65"/>
      <c r="C30920" s="65"/>
      <c r="D30920" s="65"/>
      <c r="E30920" s="65"/>
      <c r="F30920" s="65"/>
      <c r="G30920" s="145"/>
    </row>
    <row r="30921" spans="1:7">
      <c r="A30921" s="65"/>
      <c r="B30921" s="65"/>
      <c r="C30921" s="65"/>
      <c r="D30921" s="65"/>
      <c r="E30921" s="65"/>
      <c r="F30921" s="65"/>
      <c r="G30921" s="145"/>
    </row>
    <row r="30922" spans="1:7">
      <c r="A30922" s="65"/>
      <c r="B30922" s="65"/>
      <c r="C30922" s="65"/>
      <c r="D30922" s="65"/>
      <c r="E30922" s="65"/>
      <c r="F30922" s="65"/>
      <c r="G30922" s="145"/>
    </row>
    <row r="30923" spans="1:7">
      <c r="A30923" s="65"/>
      <c r="B30923" s="65"/>
      <c r="C30923" s="65"/>
      <c r="D30923" s="65"/>
      <c r="E30923" s="65"/>
      <c r="F30923" s="65"/>
      <c r="G30923" s="145"/>
    </row>
    <row r="30924" spans="1:7">
      <c r="A30924" s="65"/>
      <c r="B30924" s="65"/>
      <c r="C30924" s="65"/>
      <c r="D30924" s="65"/>
      <c r="E30924" s="65"/>
      <c r="F30924" s="65"/>
      <c r="G30924" s="145"/>
    </row>
    <row r="30925" spans="1:7">
      <c r="A30925" s="65"/>
      <c r="B30925" s="65"/>
      <c r="C30925" s="65"/>
      <c r="D30925" s="65"/>
      <c r="E30925" s="65"/>
      <c r="F30925" s="65"/>
      <c r="G30925" s="145"/>
    </row>
    <row r="30926" spans="1:7">
      <c r="A30926" s="65"/>
      <c r="B30926" s="65"/>
      <c r="C30926" s="65"/>
      <c r="D30926" s="65"/>
      <c r="E30926" s="65"/>
      <c r="F30926" s="65"/>
      <c r="G30926" s="145"/>
    </row>
    <row r="30927" spans="1:7">
      <c r="A30927" s="65"/>
      <c r="B30927" s="65"/>
      <c r="C30927" s="65"/>
      <c r="D30927" s="65"/>
      <c r="E30927" s="65"/>
      <c r="F30927" s="65"/>
      <c r="G30927" s="145"/>
    </row>
    <row r="30928" spans="1:7">
      <c r="A30928" s="65"/>
      <c r="B30928" s="65"/>
      <c r="C30928" s="65"/>
      <c r="D30928" s="65"/>
      <c r="E30928" s="65"/>
      <c r="F30928" s="65"/>
      <c r="G30928" s="145"/>
    </row>
    <row r="30929" spans="1:7">
      <c r="A30929" s="65"/>
      <c r="B30929" s="65"/>
      <c r="C30929" s="65"/>
      <c r="D30929" s="65"/>
      <c r="E30929" s="65"/>
      <c r="F30929" s="65"/>
      <c r="G30929" s="145"/>
    </row>
    <row r="30930" spans="1:7">
      <c r="A30930" s="65"/>
      <c r="B30930" s="65"/>
      <c r="C30930" s="65"/>
      <c r="D30930" s="65"/>
      <c r="E30930" s="65"/>
      <c r="F30930" s="65"/>
      <c r="G30930" s="145"/>
    </row>
    <row r="30931" spans="1:7">
      <c r="A30931" s="65"/>
      <c r="B30931" s="65"/>
      <c r="C30931" s="65"/>
      <c r="D30931" s="65"/>
      <c r="E30931" s="65"/>
      <c r="F30931" s="65"/>
      <c r="G30931" s="145"/>
    </row>
    <row r="30932" spans="1:7">
      <c r="A30932" s="65"/>
      <c r="B30932" s="65"/>
      <c r="C30932" s="65"/>
      <c r="D30932" s="65"/>
      <c r="E30932" s="65"/>
      <c r="F30932" s="65"/>
      <c r="G30932" s="145"/>
    </row>
    <row r="30933" spans="1:7">
      <c r="A30933" s="65"/>
      <c r="B30933" s="65"/>
      <c r="C30933" s="65"/>
      <c r="D30933" s="65"/>
      <c r="E30933" s="65"/>
      <c r="F30933" s="65"/>
      <c r="G30933" s="145"/>
    </row>
    <row r="30934" spans="1:7">
      <c r="A30934" s="65"/>
      <c r="B30934" s="65"/>
      <c r="C30934" s="65"/>
      <c r="D30934" s="65"/>
      <c r="E30934" s="65"/>
      <c r="F30934" s="65"/>
      <c r="G30934" s="145"/>
    </row>
    <row r="30935" spans="1:7">
      <c r="A30935" s="65"/>
      <c r="B30935" s="65"/>
      <c r="C30935" s="65"/>
      <c r="D30935" s="65"/>
      <c r="E30935" s="65"/>
      <c r="F30935" s="65"/>
      <c r="G30935" s="145"/>
    </row>
    <row r="30936" spans="1:7">
      <c r="A30936" s="65"/>
      <c r="B30936" s="65"/>
      <c r="C30936" s="65"/>
      <c r="D30936" s="65"/>
      <c r="E30936" s="65"/>
      <c r="F30936" s="65"/>
      <c r="G30936" s="145"/>
    </row>
    <row r="30937" spans="1:7">
      <c r="A30937" s="65"/>
      <c r="B30937" s="65"/>
      <c r="C30937" s="65"/>
      <c r="D30937" s="65"/>
      <c r="E30937" s="65"/>
      <c r="F30937" s="65"/>
      <c r="G30937" s="145"/>
    </row>
    <row r="30938" spans="1:7">
      <c r="A30938" s="65"/>
      <c r="B30938" s="65"/>
      <c r="C30938" s="65"/>
      <c r="D30938" s="65"/>
      <c r="E30938" s="65"/>
      <c r="F30938" s="65"/>
      <c r="G30938" s="145"/>
    </row>
    <row r="30939" spans="1:7">
      <c r="A30939" s="65"/>
      <c r="B30939" s="65"/>
      <c r="C30939" s="65"/>
      <c r="D30939" s="65"/>
      <c r="E30939" s="65"/>
      <c r="F30939" s="65"/>
      <c r="G30939" s="145"/>
    </row>
    <row r="30940" spans="1:7">
      <c r="A30940" s="65"/>
      <c r="B30940" s="65"/>
      <c r="C30940" s="65"/>
      <c r="D30940" s="65"/>
      <c r="E30940" s="65"/>
      <c r="F30940" s="65"/>
      <c r="G30940" s="145"/>
    </row>
    <row r="30941" spans="1:7">
      <c r="A30941" s="65"/>
      <c r="B30941" s="65"/>
      <c r="C30941" s="65"/>
      <c r="D30941" s="65"/>
      <c r="E30941" s="65"/>
      <c r="F30941" s="65"/>
      <c r="G30941" s="145"/>
    </row>
    <row r="30942" spans="1:7">
      <c r="A30942" s="65"/>
      <c r="B30942" s="65"/>
      <c r="C30942" s="65"/>
      <c r="D30942" s="65"/>
      <c r="E30942" s="65"/>
      <c r="F30942" s="65"/>
      <c r="G30942" s="145"/>
    </row>
    <row r="30943" spans="1:7">
      <c r="A30943" s="65"/>
      <c r="B30943" s="65"/>
      <c r="C30943" s="65"/>
      <c r="D30943" s="65"/>
      <c r="E30943" s="65"/>
      <c r="F30943" s="65"/>
      <c r="G30943" s="145"/>
    </row>
    <row r="30944" spans="1:7">
      <c r="A30944" s="65"/>
      <c r="B30944" s="65"/>
      <c r="C30944" s="65"/>
      <c r="D30944" s="65"/>
      <c r="E30944" s="65"/>
      <c r="F30944" s="65"/>
      <c r="G30944" s="145"/>
    </row>
    <row r="30945" spans="1:7">
      <c r="A30945" s="65"/>
      <c r="B30945" s="65"/>
      <c r="C30945" s="65"/>
      <c r="D30945" s="65"/>
      <c r="E30945" s="65"/>
      <c r="F30945" s="65"/>
      <c r="G30945" s="145"/>
    </row>
    <row r="30946" spans="1:7">
      <c r="A30946" s="65"/>
      <c r="B30946" s="65"/>
      <c r="C30946" s="65"/>
      <c r="D30946" s="65"/>
      <c r="E30946" s="65"/>
      <c r="F30946" s="65"/>
      <c r="G30946" s="145"/>
    </row>
    <row r="30947" spans="1:7">
      <c r="A30947" s="65"/>
      <c r="B30947" s="65"/>
      <c r="C30947" s="65"/>
      <c r="D30947" s="65"/>
      <c r="E30947" s="65"/>
      <c r="F30947" s="65"/>
      <c r="G30947" s="145"/>
    </row>
    <row r="30948" spans="1:7">
      <c r="A30948" s="65"/>
      <c r="B30948" s="65"/>
      <c r="C30948" s="65"/>
      <c r="D30948" s="65"/>
      <c r="E30948" s="65"/>
      <c r="F30948" s="65"/>
      <c r="G30948" s="145"/>
    </row>
    <row r="30949" spans="1:7">
      <c r="A30949" s="65"/>
      <c r="B30949" s="65"/>
      <c r="C30949" s="65"/>
      <c r="D30949" s="65"/>
      <c r="E30949" s="65"/>
      <c r="F30949" s="65"/>
      <c r="G30949" s="145"/>
    </row>
    <row r="30950" spans="1:7">
      <c r="A30950" s="65"/>
      <c r="B30950" s="65"/>
      <c r="C30950" s="65"/>
      <c r="D30950" s="65"/>
      <c r="E30950" s="65"/>
      <c r="F30950" s="65"/>
      <c r="G30950" s="145"/>
    </row>
    <row r="30951" spans="1:7">
      <c r="A30951" s="65"/>
      <c r="B30951" s="65"/>
      <c r="C30951" s="65"/>
      <c r="D30951" s="65"/>
      <c r="E30951" s="65"/>
      <c r="F30951" s="65"/>
      <c r="G30951" s="145"/>
    </row>
    <row r="30952" spans="1:7">
      <c r="A30952" s="65"/>
      <c r="B30952" s="65"/>
      <c r="C30952" s="65"/>
      <c r="D30952" s="65"/>
      <c r="E30952" s="65"/>
      <c r="F30952" s="65"/>
      <c r="G30952" s="145"/>
    </row>
    <row r="30953" spans="1:7">
      <c r="A30953" s="65"/>
      <c r="B30953" s="65"/>
      <c r="C30953" s="65"/>
      <c r="D30953" s="65"/>
      <c r="E30953" s="65"/>
      <c r="F30953" s="65"/>
      <c r="G30953" s="145"/>
    </row>
    <row r="30954" spans="1:7">
      <c r="A30954" s="65"/>
      <c r="B30954" s="65"/>
      <c r="C30954" s="65"/>
      <c r="D30954" s="65"/>
      <c r="E30954" s="65"/>
      <c r="F30954" s="65"/>
      <c r="G30954" s="145"/>
    </row>
    <row r="30955" spans="1:7">
      <c r="A30955" s="65"/>
      <c r="B30955" s="65"/>
      <c r="C30955" s="65"/>
      <c r="D30955" s="65"/>
      <c r="E30955" s="65"/>
      <c r="F30955" s="65"/>
      <c r="G30955" s="145"/>
    </row>
    <row r="30956" spans="1:7">
      <c r="A30956" s="65"/>
      <c r="B30956" s="65"/>
      <c r="C30956" s="65"/>
      <c r="D30956" s="65"/>
      <c r="E30956" s="65"/>
      <c r="F30956" s="65"/>
      <c r="G30956" s="145"/>
    </row>
    <row r="30957" spans="1:7">
      <c r="A30957" s="65"/>
      <c r="B30957" s="65"/>
      <c r="C30957" s="65"/>
      <c r="D30957" s="65"/>
      <c r="E30957" s="65"/>
      <c r="F30957" s="65"/>
      <c r="G30957" s="145"/>
    </row>
    <row r="30958" spans="1:7">
      <c r="A30958" s="65"/>
      <c r="B30958" s="65"/>
      <c r="C30958" s="65"/>
      <c r="D30958" s="65"/>
      <c r="E30958" s="65"/>
      <c r="F30958" s="65"/>
      <c r="G30958" s="145"/>
    </row>
    <row r="30959" spans="1:7">
      <c r="A30959" s="65"/>
      <c r="B30959" s="65"/>
      <c r="C30959" s="65"/>
      <c r="D30959" s="65"/>
      <c r="E30959" s="65"/>
      <c r="F30959" s="65"/>
      <c r="G30959" s="145"/>
    </row>
    <row r="30960" spans="1:7">
      <c r="A30960" s="65"/>
      <c r="B30960" s="65"/>
      <c r="C30960" s="65"/>
      <c r="D30960" s="65"/>
      <c r="E30960" s="65"/>
      <c r="F30960" s="65"/>
      <c r="G30960" s="145"/>
    </row>
    <row r="30961" spans="1:7">
      <c r="A30961" s="65"/>
      <c r="B30961" s="65"/>
      <c r="C30961" s="65"/>
      <c r="D30961" s="65"/>
      <c r="E30961" s="65"/>
      <c r="F30961" s="65"/>
      <c r="G30961" s="145"/>
    </row>
    <row r="30962" spans="1:7">
      <c r="A30962" s="65"/>
      <c r="B30962" s="65"/>
      <c r="C30962" s="65"/>
      <c r="D30962" s="65"/>
      <c r="E30962" s="65"/>
      <c r="F30962" s="65"/>
      <c r="G30962" s="145"/>
    </row>
    <row r="30963" spans="1:7">
      <c r="A30963" s="65"/>
      <c r="B30963" s="65"/>
      <c r="C30963" s="65"/>
      <c r="D30963" s="65"/>
      <c r="E30963" s="65"/>
      <c r="F30963" s="65"/>
      <c r="G30963" s="145"/>
    </row>
    <row r="30964" spans="1:7">
      <c r="A30964" s="65"/>
      <c r="B30964" s="65"/>
      <c r="C30964" s="65"/>
      <c r="D30964" s="65"/>
      <c r="E30964" s="65"/>
      <c r="F30964" s="65"/>
      <c r="G30964" s="145"/>
    </row>
    <row r="30965" spans="1:7">
      <c r="A30965" s="65"/>
      <c r="B30965" s="65"/>
      <c r="C30965" s="65"/>
      <c r="D30965" s="65"/>
      <c r="E30965" s="65"/>
      <c r="F30965" s="65"/>
      <c r="G30965" s="145"/>
    </row>
    <row r="30966" spans="1:7">
      <c r="A30966" s="65"/>
      <c r="B30966" s="65"/>
      <c r="C30966" s="65"/>
      <c r="D30966" s="65"/>
      <c r="E30966" s="65"/>
      <c r="F30966" s="65"/>
      <c r="G30966" s="145"/>
    </row>
    <row r="30967" spans="1:7">
      <c r="A30967" s="65"/>
      <c r="B30967" s="65"/>
      <c r="C30967" s="65"/>
      <c r="D30967" s="65"/>
      <c r="E30967" s="65"/>
      <c r="F30967" s="65"/>
      <c r="G30967" s="145"/>
    </row>
    <row r="30968" spans="1:7">
      <c r="A30968" s="65"/>
      <c r="B30968" s="65"/>
      <c r="C30968" s="65"/>
      <c r="D30968" s="65"/>
      <c r="E30968" s="65"/>
      <c r="F30968" s="65"/>
      <c r="G30968" s="145"/>
    </row>
    <row r="30969" spans="1:7">
      <c r="A30969" s="65"/>
      <c r="B30969" s="65"/>
      <c r="C30969" s="65"/>
      <c r="D30969" s="65"/>
      <c r="E30969" s="65"/>
      <c r="F30969" s="65"/>
      <c r="G30969" s="145"/>
    </row>
    <row r="30970" spans="1:7">
      <c r="A30970" s="65"/>
      <c r="B30970" s="65"/>
      <c r="C30970" s="65"/>
      <c r="D30970" s="65"/>
      <c r="E30970" s="65"/>
      <c r="F30970" s="65"/>
      <c r="G30970" s="145"/>
    </row>
    <row r="30971" spans="1:7">
      <c r="A30971" s="65"/>
      <c r="B30971" s="65"/>
      <c r="C30971" s="65"/>
      <c r="D30971" s="65"/>
      <c r="E30971" s="65"/>
      <c r="F30971" s="65"/>
      <c r="G30971" s="145"/>
    </row>
    <row r="30972" spans="1:7">
      <c r="A30972" s="65"/>
      <c r="B30972" s="65"/>
      <c r="C30972" s="65"/>
      <c r="D30972" s="65"/>
      <c r="E30972" s="65"/>
      <c r="F30972" s="65"/>
      <c r="G30972" s="145"/>
    </row>
    <row r="30973" spans="1:7">
      <c r="A30973" s="65"/>
      <c r="B30973" s="65"/>
      <c r="C30973" s="65"/>
      <c r="D30973" s="65"/>
      <c r="E30973" s="65"/>
      <c r="F30973" s="65"/>
      <c r="G30973" s="145"/>
    </row>
    <row r="30974" spans="1:7">
      <c r="A30974" s="65"/>
      <c r="B30974" s="65"/>
      <c r="C30974" s="65"/>
      <c r="D30974" s="65"/>
      <c r="E30974" s="65"/>
      <c r="F30974" s="65"/>
      <c r="G30974" s="145"/>
    </row>
    <row r="30975" spans="1:7">
      <c r="A30975" s="65"/>
      <c r="B30975" s="65"/>
      <c r="C30975" s="65"/>
      <c r="D30975" s="65"/>
      <c r="E30975" s="65"/>
      <c r="F30975" s="65"/>
      <c r="G30975" s="145"/>
    </row>
    <row r="30976" spans="1:7">
      <c r="A30976" s="65"/>
      <c r="B30976" s="65"/>
      <c r="C30976" s="65"/>
      <c r="D30976" s="65"/>
      <c r="E30976" s="65"/>
      <c r="F30976" s="65"/>
      <c r="G30976" s="145"/>
    </row>
    <row r="30977" spans="1:7">
      <c r="A30977" s="65"/>
      <c r="B30977" s="65"/>
      <c r="C30977" s="65"/>
      <c r="D30977" s="65"/>
      <c r="E30977" s="65"/>
      <c r="F30977" s="65"/>
      <c r="G30977" s="145"/>
    </row>
    <row r="30978" spans="1:7">
      <c r="A30978" s="65"/>
      <c r="B30978" s="65"/>
      <c r="C30978" s="65"/>
      <c r="D30978" s="65"/>
      <c r="E30978" s="65"/>
      <c r="F30978" s="65"/>
      <c r="G30978" s="145"/>
    </row>
    <row r="30979" spans="1:7">
      <c r="A30979" s="65"/>
      <c r="B30979" s="65"/>
      <c r="C30979" s="65"/>
      <c r="D30979" s="65"/>
      <c r="E30979" s="65"/>
      <c r="F30979" s="65"/>
      <c r="G30979" s="145"/>
    </row>
    <row r="30980" spans="1:7">
      <c r="A30980" s="65"/>
      <c r="B30980" s="65"/>
      <c r="C30980" s="65"/>
      <c r="D30980" s="65"/>
      <c r="E30980" s="65"/>
      <c r="F30980" s="65"/>
      <c r="G30980" s="145"/>
    </row>
    <row r="30981" spans="1:7">
      <c r="A30981" s="65"/>
      <c r="B30981" s="65"/>
      <c r="C30981" s="65"/>
      <c r="D30981" s="65"/>
      <c r="E30981" s="65"/>
      <c r="F30981" s="65"/>
      <c r="G30981" s="145"/>
    </row>
    <row r="30982" spans="1:7">
      <c r="A30982" s="65"/>
      <c r="B30982" s="65"/>
      <c r="C30982" s="65"/>
      <c r="D30982" s="65"/>
      <c r="E30982" s="65"/>
      <c r="F30982" s="65"/>
      <c r="G30982" s="145"/>
    </row>
    <row r="30983" spans="1:7">
      <c r="A30983" s="65"/>
      <c r="B30983" s="65"/>
      <c r="C30983" s="65"/>
      <c r="D30983" s="65"/>
      <c r="E30983" s="65"/>
      <c r="F30983" s="65"/>
      <c r="G30983" s="145"/>
    </row>
    <row r="30984" spans="1:7">
      <c r="A30984" s="65"/>
      <c r="B30984" s="65"/>
      <c r="C30984" s="65"/>
      <c r="D30984" s="65"/>
      <c r="E30984" s="65"/>
      <c r="F30984" s="65"/>
      <c r="G30984" s="145"/>
    </row>
    <row r="30985" spans="1:7">
      <c r="A30985" s="65"/>
      <c r="B30985" s="65"/>
      <c r="C30985" s="65"/>
      <c r="D30985" s="65"/>
      <c r="E30985" s="65"/>
      <c r="F30985" s="65"/>
      <c r="G30985" s="145"/>
    </row>
    <row r="30986" spans="1:7">
      <c r="A30986" s="65"/>
      <c r="B30986" s="65"/>
      <c r="C30986" s="65"/>
      <c r="D30986" s="65"/>
      <c r="E30986" s="65"/>
      <c r="F30986" s="65"/>
      <c r="G30986" s="145"/>
    </row>
    <row r="30987" spans="1:7">
      <c r="A30987" s="65"/>
      <c r="B30987" s="65"/>
      <c r="C30987" s="65"/>
      <c r="D30987" s="65"/>
      <c r="E30987" s="65"/>
      <c r="F30987" s="65"/>
      <c r="G30987" s="145"/>
    </row>
    <row r="30988" spans="1:7">
      <c r="A30988" s="65"/>
      <c r="B30988" s="65"/>
      <c r="C30988" s="65"/>
      <c r="D30988" s="65"/>
      <c r="E30988" s="65"/>
      <c r="F30988" s="65"/>
      <c r="G30988" s="145"/>
    </row>
    <row r="30989" spans="1:7">
      <c r="A30989" s="65"/>
      <c r="B30989" s="65"/>
      <c r="C30989" s="65"/>
      <c r="D30989" s="65"/>
      <c r="E30989" s="65"/>
      <c r="F30989" s="65"/>
      <c r="G30989" s="145"/>
    </row>
    <row r="30990" spans="1:7">
      <c r="A30990" s="65"/>
      <c r="B30990" s="65"/>
      <c r="C30990" s="65"/>
      <c r="D30990" s="65"/>
      <c r="E30990" s="65"/>
      <c r="F30990" s="65"/>
      <c r="G30990" s="145"/>
    </row>
    <row r="30991" spans="1:7">
      <c r="A30991" s="65"/>
      <c r="B30991" s="65"/>
      <c r="C30991" s="65"/>
      <c r="D30991" s="65"/>
      <c r="E30991" s="65"/>
      <c r="F30991" s="65"/>
      <c r="G30991" s="145"/>
    </row>
    <row r="30992" spans="1:7">
      <c r="A30992" s="65"/>
      <c r="B30992" s="65"/>
      <c r="C30992" s="65"/>
      <c r="D30992" s="65"/>
      <c r="E30992" s="65"/>
      <c r="F30992" s="65"/>
      <c r="G30992" s="145"/>
    </row>
    <row r="30993" spans="1:7">
      <c r="A30993" s="65"/>
      <c r="B30993" s="65"/>
      <c r="C30993" s="65"/>
      <c r="D30993" s="65"/>
      <c r="E30993" s="65"/>
      <c r="F30993" s="65"/>
      <c r="G30993" s="145"/>
    </row>
    <row r="30994" spans="1:7">
      <c r="A30994" s="65"/>
      <c r="B30994" s="65"/>
      <c r="C30994" s="65"/>
      <c r="D30994" s="65"/>
      <c r="E30994" s="65"/>
      <c r="F30994" s="65"/>
      <c r="G30994" s="145"/>
    </row>
    <row r="30995" spans="1:7">
      <c r="A30995" s="65"/>
      <c r="B30995" s="65"/>
      <c r="C30995" s="65"/>
      <c r="D30995" s="65"/>
      <c r="E30995" s="65"/>
      <c r="F30995" s="65"/>
      <c r="G30995" s="145"/>
    </row>
    <row r="30996" spans="1:7">
      <c r="A30996" s="65"/>
      <c r="B30996" s="65"/>
      <c r="C30996" s="65"/>
      <c r="D30996" s="65"/>
      <c r="E30996" s="65"/>
      <c r="F30996" s="65"/>
      <c r="G30996" s="145"/>
    </row>
    <row r="30997" spans="1:7">
      <c r="A30997" s="65"/>
      <c r="B30997" s="65"/>
      <c r="C30997" s="65"/>
      <c r="D30997" s="65"/>
      <c r="E30997" s="65"/>
      <c r="F30997" s="65"/>
      <c r="G30997" s="145"/>
    </row>
    <row r="30998" spans="1:7">
      <c r="A30998" s="65"/>
      <c r="B30998" s="65"/>
      <c r="C30998" s="65"/>
      <c r="D30998" s="65"/>
      <c r="E30998" s="65"/>
      <c r="F30998" s="65"/>
      <c r="G30998" s="145"/>
    </row>
    <row r="30999" spans="1:7">
      <c r="A30999" s="65"/>
      <c r="B30999" s="65"/>
      <c r="C30999" s="65"/>
      <c r="D30999" s="65"/>
      <c r="E30999" s="65"/>
      <c r="F30999" s="65"/>
      <c r="G30999" s="145"/>
    </row>
    <row r="31000" spans="1:7">
      <c r="A31000" s="65"/>
      <c r="B31000" s="65"/>
      <c r="C31000" s="65"/>
      <c r="D31000" s="65"/>
      <c r="E31000" s="65"/>
      <c r="F31000" s="65"/>
      <c r="G31000" s="145"/>
    </row>
    <row r="31001" spans="1:7">
      <c r="A31001" s="65"/>
      <c r="B31001" s="65"/>
      <c r="C31001" s="65"/>
      <c r="D31001" s="65"/>
      <c r="E31001" s="65"/>
      <c r="F31001" s="65"/>
      <c r="G31001" s="145"/>
    </row>
    <row r="31002" spans="1:7">
      <c r="A31002" s="65"/>
      <c r="B31002" s="65"/>
      <c r="C31002" s="65"/>
      <c r="D31002" s="65"/>
      <c r="E31002" s="65"/>
      <c r="F31002" s="65"/>
      <c r="G31002" s="145"/>
    </row>
    <row r="31003" spans="1:7">
      <c r="A31003" s="65"/>
      <c r="B31003" s="65"/>
      <c r="C31003" s="65"/>
      <c r="D31003" s="65"/>
      <c r="E31003" s="65"/>
      <c r="F31003" s="65"/>
      <c r="G31003" s="145"/>
    </row>
    <row r="31004" spans="1:7">
      <c r="A31004" s="65"/>
      <c r="B31004" s="65"/>
      <c r="C31004" s="65"/>
      <c r="D31004" s="65"/>
      <c r="E31004" s="65"/>
      <c r="F31004" s="65"/>
      <c r="G31004" s="145"/>
    </row>
    <row r="31005" spans="1:7">
      <c r="A31005" s="65"/>
      <c r="B31005" s="65"/>
      <c r="C31005" s="65"/>
      <c r="D31005" s="65"/>
      <c r="E31005" s="65"/>
      <c r="F31005" s="65"/>
      <c r="G31005" s="145"/>
    </row>
    <row r="31006" spans="1:7">
      <c r="A31006" s="65"/>
      <c r="B31006" s="65"/>
      <c r="C31006" s="65"/>
      <c r="D31006" s="65"/>
      <c r="E31006" s="65"/>
      <c r="F31006" s="65"/>
      <c r="G31006" s="145"/>
    </row>
    <row r="31007" spans="1:7">
      <c r="A31007" s="65"/>
      <c r="B31007" s="65"/>
      <c r="C31007" s="65"/>
      <c r="D31007" s="65"/>
      <c r="E31007" s="65"/>
      <c r="F31007" s="65"/>
      <c r="G31007" s="145"/>
    </row>
    <row r="31008" spans="1:7">
      <c r="A31008" s="65"/>
      <c r="B31008" s="65"/>
      <c r="C31008" s="65"/>
      <c r="D31008" s="65"/>
      <c r="E31008" s="65"/>
      <c r="F31008" s="65"/>
      <c r="G31008" s="145"/>
    </row>
    <row r="31009" spans="1:7">
      <c r="A31009" s="65"/>
      <c r="B31009" s="65"/>
      <c r="C31009" s="65"/>
      <c r="D31009" s="65"/>
      <c r="E31009" s="65"/>
      <c r="F31009" s="65"/>
      <c r="G31009" s="145"/>
    </row>
    <row r="31010" spans="1:7">
      <c r="A31010" s="65"/>
      <c r="B31010" s="65"/>
      <c r="C31010" s="65"/>
      <c r="D31010" s="65"/>
      <c r="E31010" s="65"/>
      <c r="F31010" s="65"/>
      <c r="G31010" s="145"/>
    </row>
    <row r="31011" spans="1:7">
      <c r="A31011" s="65"/>
      <c r="B31011" s="65"/>
      <c r="C31011" s="65"/>
      <c r="D31011" s="65"/>
      <c r="E31011" s="65"/>
      <c r="F31011" s="65"/>
      <c r="G31011" s="145"/>
    </row>
    <row r="31012" spans="1:7">
      <c r="A31012" s="65"/>
      <c r="B31012" s="65"/>
      <c r="C31012" s="65"/>
      <c r="D31012" s="65"/>
      <c r="E31012" s="65"/>
      <c r="F31012" s="65"/>
      <c r="G31012" s="145"/>
    </row>
    <row r="31013" spans="1:7">
      <c r="A31013" s="65"/>
      <c r="B31013" s="65"/>
      <c r="C31013" s="65"/>
      <c r="D31013" s="65"/>
      <c r="E31013" s="65"/>
      <c r="F31013" s="65"/>
      <c r="G31013" s="145"/>
    </row>
    <row r="31014" spans="1:7">
      <c r="A31014" s="65"/>
      <c r="B31014" s="65"/>
      <c r="C31014" s="65"/>
      <c r="D31014" s="65"/>
      <c r="E31014" s="65"/>
      <c r="F31014" s="65"/>
      <c r="G31014" s="145"/>
    </row>
    <row r="31015" spans="1:7">
      <c r="A31015" s="65"/>
      <c r="B31015" s="65"/>
      <c r="C31015" s="65"/>
      <c r="D31015" s="65"/>
      <c r="E31015" s="65"/>
      <c r="F31015" s="65"/>
      <c r="G31015" s="145"/>
    </row>
    <row r="31016" spans="1:7">
      <c r="A31016" s="65"/>
      <c r="B31016" s="65"/>
      <c r="C31016" s="65"/>
      <c r="D31016" s="65"/>
      <c r="E31016" s="65"/>
      <c r="F31016" s="65"/>
      <c r="G31016" s="145"/>
    </row>
    <row r="31017" spans="1:7">
      <c r="A31017" s="65"/>
      <c r="B31017" s="65"/>
      <c r="C31017" s="65"/>
      <c r="D31017" s="65"/>
      <c r="E31017" s="65"/>
      <c r="F31017" s="65"/>
      <c r="G31017" s="145"/>
    </row>
    <row r="31018" spans="1:7">
      <c r="A31018" s="65"/>
      <c r="B31018" s="65"/>
      <c r="C31018" s="65"/>
      <c r="D31018" s="65"/>
      <c r="E31018" s="65"/>
      <c r="F31018" s="65"/>
      <c r="G31018" s="145"/>
    </row>
    <row r="31019" spans="1:7">
      <c r="A31019" s="65"/>
      <c r="B31019" s="65"/>
      <c r="C31019" s="65"/>
      <c r="D31019" s="65"/>
      <c r="E31019" s="65"/>
      <c r="F31019" s="65"/>
      <c r="G31019" s="145"/>
    </row>
    <row r="31020" spans="1:7">
      <c r="A31020" s="65"/>
      <c r="B31020" s="65"/>
      <c r="C31020" s="65"/>
      <c r="D31020" s="65"/>
      <c r="E31020" s="65"/>
      <c r="F31020" s="65"/>
      <c r="G31020" s="145"/>
    </row>
    <row r="31021" spans="1:7">
      <c r="A31021" s="65"/>
      <c r="B31021" s="65"/>
      <c r="C31021" s="65"/>
      <c r="D31021" s="65"/>
      <c r="E31021" s="65"/>
      <c r="F31021" s="65"/>
      <c r="G31021" s="145"/>
    </row>
    <row r="31022" spans="1:7">
      <c r="A31022" s="65"/>
      <c r="B31022" s="65"/>
      <c r="C31022" s="65"/>
      <c r="D31022" s="65"/>
      <c r="E31022" s="65"/>
      <c r="F31022" s="65"/>
      <c r="G31022" s="145"/>
    </row>
    <row r="31023" spans="1:7">
      <c r="A31023" s="65"/>
      <c r="B31023" s="65"/>
      <c r="C31023" s="65"/>
      <c r="D31023" s="65"/>
      <c r="E31023" s="65"/>
      <c r="F31023" s="65"/>
      <c r="G31023" s="145"/>
    </row>
    <row r="31024" spans="1:7">
      <c r="A31024" s="65"/>
      <c r="B31024" s="65"/>
      <c r="C31024" s="65"/>
      <c r="D31024" s="65"/>
      <c r="E31024" s="65"/>
      <c r="F31024" s="65"/>
      <c r="G31024" s="145"/>
    </row>
    <row r="31025" spans="1:7">
      <c r="A31025" s="65"/>
      <c r="B31025" s="65"/>
      <c r="C31025" s="65"/>
      <c r="D31025" s="65"/>
      <c r="E31025" s="65"/>
      <c r="F31025" s="65"/>
      <c r="G31025" s="145"/>
    </row>
    <row r="31026" spans="1:7">
      <c r="A31026" s="65"/>
      <c r="B31026" s="65"/>
      <c r="C31026" s="65"/>
      <c r="D31026" s="65"/>
      <c r="E31026" s="65"/>
      <c r="F31026" s="65"/>
      <c r="G31026" s="145"/>
    </row>
    <row r="31027" spans="1:7">
      <c r="A31027" s="65"/>
      <c r="B31027" s="65"/>
      <c r="C31027" s="65"/>
      <c r="D31027" s="65"/>
      <c r="E31027" s="65"/>
      <c r="F31027" s="65"/>
      <c r="G31027" s="145"/>
    </row>
    <row r="31028" spans="1:7">
      <c r="A31028" s="65"/>
      <c r="B31028" s="65"/>
      <c r="C31028" s="65"/>
      <c r="D31028" s="65"/>
      <c r="E31028" s="65"/>
      <c r="F31028" s="65"/>
      <c r="G31028" s="145"/>
    </row>
    <row r="31029" spans="1:7">
      <c r="A31029" s="65"/>
      <c r="B31029" s="65"/>
      <c r="C31029" s="65"/>
      <c r="D31029" s="65"/>
      <c r="E31029" s="65"/>
      <c r="F31029" s="65"/>
      <c r="G31029" s="145"/>
    </row>
    <row r="31030" spans="1:7">
      <c r="A31030" s="65"/>
      <c r="B31030" s="65"/>
      <c r="C31030" s="65"/>
      <c r="D31030" s="65"/>
      <c r="E31030" s="65"/>
      <c r="F31030" s="65"/>
      <c r="G31030" s="145"/>
    </row>
    <row r="31031" spans="1:7">
      <c r="A31031" s="65"/>
      <c r="B31031" s="65"/>
      <c r="C31031" s="65"/>
      <c r="D31031" s="65"/>
      <c r="E31031" s="65"/>
      <c r="F31031" s="65"/>
      <c r="G31031" s="145"/>
    </row>
    <row r="31032" spans="1:7">
      <c r="A31032" s="65"/>
      <c r="B31032" s="65"/>
      <c r="C31032" s="65"/>
      <c r="D31032" s="65"/>
      <c r="E31032" s="65"/>
      <c r="F31032" s="65"/>
      <c r="G31032" s="145"/>
    </row>
    <row r="31033" spans="1:7">
      <c r="A31033" s="65"/>
      <c r="B31033" s="65"/>
      <c r="C31033" s="65"/>
      <c r="D31033" s="65"/>
      <c r="E31033" s="65"/>
      <c r="F31033" s="65"/>
      <c r="G31033" s="145"/>
    </row>
    <row r="31034" spans="1:7">
      <c r="A31034" s="65"/>
      <c r="B31034" s="65"/>
      <c r="C31034" s="65"/>
      <c r="D31034" s="65"/>
      <c r="E31034" s="65"/>
      <c r="F31034" s="65"/>
      <c r="G31034" s="145"/>
    </row>
    <row r="31035" spans="1:7">
      <c r="A31035" s="65"/>
      <c r="B31035" s="65"/>
      <c r="C31035" s="65"/>
      <c r="D31035" s="65"/>
      <c r="E31035" s="65"/>
      <c r="F31035" s="65"/>
      <c r="G31035" s="145"/>
    </row>
    <row r="31036" spans="1:7">
      <c r="A31036" s="65"/>
      <c r="B31036" s="65"/>
      <c r="C31036" s="65"/>
      <c r="D31036" s="65"/>
      <c r="E31036" s="65"/>
      <c r="F31036" s="65"/>
      <c r="G31036" s="145"/>
    </row>
    <row r="31037" spans="1:7">
      <c r="A31037" s="65"/>
      <c r="B31037" s="65"/>
      <c r="C31037" s="65"/>
      <c r="D31037" s="65"/>
      <c r="E31037" s="65"/>
      <c r="F31037" s="65"/>
      <c r="G31037" s="145"/>
    </row>
    <row r="31038" spans="1:7">
      <c r="A31038" s="65"/>
      <c r="B31038" s="65"/>
      <c r="C31038" s="65"/>
      <c r="D31038" s="65"/>
      <c r="E31038" s="65"/>
      <c r="F31038" s="65"/>
      <c r="G31038" s="145"/>
    </row>
    <row r="31039" spans="1:7">
      <c r="A31039" s="65"/>
      <c r="B31039" s="65"/>
      <c r="C31039" s="65"/>
      <c r="D31039" s="65"/>
      <c r="E31039" s="65"/>
      <c r="F31039" s="65"/>
      <c r="G31039" s="145"/>
    </row>
    <row r="31040" spans="1:7">
      <c r="A31040" s="65"/>
      <c r="B31040" s="65"/>
      <c r="C31040" s="65"/>
      <c r="D31040" s="65"/>
      <c r="E31040" s="65"/>
      <c r="F31040" s="65"/>
      <c r="G31040" s="145"/>
    </row>
    <row r="31041" spans="1:7">
      <c r="A31041" s="65"/>
      <c r="B31041" s="65"/>
      <c r="C31041" s="65"/>
      <c r="D31041" s="65"/>
      <c r="E31041" s="65"/>
      <c r="F31041" s="65"/>
      <c r="G31041" s="145"/>
    </row>
    <row r="31042" spans="1:7">
      <c r="A31042" s="65"/>
      <c r="B31042" s="65"/>
      <c r="C31042" s="65"/>
      <c r="D31042" s="65"/>
      <c r="E31042" s="65"/>
      <c r="F31042" s="65"/>
      <c r="G31042" s="145"/>
    </row>
    <row r="31043" spans="1:7">
      <c r="A31043" s="65"/>
      <c r="B31043" s="65"/>
      <c r="C31043" s="65"/>
      <c r="D31043" s="65"/>
      <c r="E31043" s="65"/>
      <c r="F31043" s="65"/>
      <c r="G31043" s="145"/>
    </row>
    <row r="31044" spans="1:7">
      <c r="A31044" s="65"/>
      <c r="B31044" s="65"/>
      <c r="C31044" s="65"/>
      <c r="D31044" s="65"/>
      <c r="E31044" s="65"/>
      <c r="F31044" s="65"/>
      <c r="G31044" s="145"/>
    </row>
    <row r="31045" spans="1:7">
      <c r="A31045" s="65"/>
      <c r="B31045" s="65"/>
      <c r="C31045" s="65"/>
      <c r="D31045" s="65"/>
      <c r="E31045" s="65"/>
      <c r="F31045" s="65"/>
      <c r="G31045" s="145"/>
    </row>
    <row r="31046" spans="1:7">
      <c r="A31046" s="65"/>
      <c r="B31046" s="65"/>
      <c r="C31046" s="65"/>
      <c r="D31046" s="65"/>
      <c r="E31046" s="65"/>
      <c r="F31046" s="65"/>
      <c r="G31046" s="145"/>
    </row>
    <row r="31047" spans="1:7">
      <c r="A31047" s="65"/>
      <c r="B31047" s="65"/>
      <c r="C31047" s="65"/>
      <c r="D31047" s="65"/>
      <c r="E31047" s="65"/>
      <c r="F31047" s="65"/>
      <c r="G31047" s="145"/>
    </row>
    <row r="31048" spans="1:7">
      <c r="A31048" s="65"/>
      <c r="B31048" s="65"/>
      <c r="C31048" s="65"/>
      <c r="D31048" s="65"/>
      <c r="E31048" s="65"/>
      <c r="F31048" s="65"/>
      <c r="G31048" s="145"/>
    </row>
    <row r="31049" spans="1:7">
      <c r="A31049" s="65"/>
      <c r="B31049" s="65"/>
      <c r="C31049" s="65"/>
      <c r="D31049" s="65"/>
      <c r="E31049" s="65"/>
      <c r="F31049" s="65"/>
      <c r="G31049" s="145"/>
    </row>
    <row r="31050" spans="1:7">
      <c r="A31050" s="65"/>
      <c r="B31050" s="65"/>
      <c r="C31050" s="65"/>
      <c r="D31050" s="65"/>
      <c r="E31050" s="65"/>
      <c r="F31050" s="65"/>
      <c r="G31050" s="145"/>
    </row>
    <row r="31051" spans="1:7">
      <c r="A31051" s="65"/>
      <c r="B31051" s="65"/>
      <c r="C31051" s="65"/>
      <c r="D31051" s="65"/>
      <c r="E31051" s="65"/>
      <c r="F31051" s="65"/>
      <c r="G31051" s="145"/>
    </row>
    <row r="31052" spans="1:7">
      <c r="A31052" s="65"/>
      <c r="B31052" s="65"/>
      <c r="C31052" s="65"/>
      <c r="D31052" s="65"/>
      <c r="E31052" s="65"/>
      <c r="F31052" s="65"/>
      <c r="G31052" s="145"/>
    </row>
    <row r="31053" spans="1:7">
      <c r="A31053" s="65"/>
      <c r="B31053" s="65"/>
      <c r="C31053" s="65"/>
      <c r="D31053" s="65"/>
      <c r="E31053" s="65"/>
      <c r="F31053" s="65"/>
      <c r="G31053" s="145"/>
    </row>
    <row r="31054" spans="1:7">
      <c r="A31054" s="65"/>
      <c r="B31054" s="65"/>
      <c r="C31054" s="65"/>
      <c r="D31054" s="65"/>
      <c r="E31054" s="65"/>
      <c r="F31054" s="65"/>
      <c r="G31054" s="145"/>
    </row>
    <row r="31055" spans="1:7">
      <c r="A31055" s="65"/>
      <c r="B31055" s="65"/>
      <c r="C31055" s="65"/>
      <c r="D31055" s="65"/>
      <c r="E31055" s="65"/>
      <c r="F31055" s="65"/>
      <c r="G31055" s="145"/>
    </row>
    <row r="31056" spans="1:7">
      <c r="A31056" s="65"/>
      <c r="B31056" s="65"/>
      <c r="C31056" s="65"/>
      <c r="D31056" s="65"/>
      <c r="E31056" s="65"/>
      <c r="F31056" s="65"/>
      <c r="G31056" s="145"/>
    </row>
    <row r="31057" spans="1:7">
      <c r="A31057" s="65"/>
      <c r="B31057" s="65"/>
      <c r="C31057" s="65"/>
      <c r="D31057" s="65"/>
      <c r="E31057" s="65"/>
      <c r="F31057" s="65"/>
      <c r="G31057" s="145"/>
    </row>
    <row r="31058" spans="1:7">
      <c r="A31058" s="65"/>
      <c r="B31058" s="65"/>
      <c r="C31058" s="65"/>
      <c r="D31058" s="65"/>
      <c r="E31058" s="65"/>
      <c r="F31058" s="65"/>
      <c r="G31058" s="145"/>
    </row>
    <row r="31059" spans="1:7">
      <c r="A31059" s="65"/>
      <c r="B31059" s="65"/>
      <c r="C31059" s="65"/>
      <c r="D31059" s="65"/>
      <c r="E31059" s="65"/>
      <c r="F31059" s="65"/>
      <c r="G31059" s="145"/>
    </row>
    <row r="31060" spans="1:7">
      <c r="A31060" s="65"/>
      <c r="B31060" s="65"/>
      <c r="C31060" s="65"/>
      <c r="D31060" s="65"/>
      <c r="E31060" s="65"/>
      <c r="F31060" s="65"/>
      <c r="G31060" s="145"/>
    </row>
    <row r="31061" spans="1:7">
      <c r="A31061" s="65"/>
      <c r="B31061" s="65"/>
      <c r="C31061" s="65"/>
      <c r="D31061" s="65"/>
      <c r="E31061" s="65"/>
      <c r="F31061" s="65"/>
      <c r="G31061" s="145"/>
    </row>
    <row r="31062" spans="1:7">
      <c r="A31062" s="65"/>
      <c r="B31062" s="65"/>
      <c r="C31062" s="65"/>
      <c r="D31062" s="65"/>
      <c r="E31062" s="65"/>
      <c r="F31062" s="65"/>
      <c r="G31062" s="145"/>
    </row>
    <row r="31063" spans="1:7">
      <c r="A31063" s="65"/>
      <c r="B31063" s="65"/>
      <c r="C31063" s="65"/>
      <c r="D31063" s="65"/>
      <c r="E31063" s="65"/>
      <c r="F31063" s="65"/>
      <c r="G31063" s="145"/>
    </row>
    <row r="31064" spans="1:7">
      <c r="A31064" s="65"/>
      <c r="B31064" s="65"/>
      <c r="C31064" s="65"/>
      <c r="D31064" s="65"/>
      <c r="E31064" s="65"/>
      <c r="F31064" s="65"/>
      <c r="G31064" s="145"/>
    </row>
    <row r="31065" spans="1:7">
      <c r="A31065" s="65"/>
      <c r="B31065" s="65"/>
      <c r="C31065" s="65"/>
      <c r="D31065" s="65"/>
      <c r="E31065" s="65"/>
      <c r="F31065" s="65"/>
      <c r="G31065" s="145"/>
    </row>
    <row r="31066" spans="1:7">
      <c r="A31066" s="65"/>
      <c r="B31066" s="65"/>
      <c r="C31066" s="65"/>
      <c r="D31066" s="65"/>
      <c r="E31066" s="65"/>
      <c r="F31066" s="65"/>
      <c r="G31066" s="145"/>
    </row>
    <row r="31067" spans="1:7">
      <c r="A31067" s="65"/>
      <c r="B31067" s="65"/>
      <c r="C31067" s="65"/>
      <c r="D31067" s="65"/>
      <c r="E31067" s="65"/>
      <c r="F31067" s="65"/>
      <c r="G31067" s="145"/>
    </row>
    <row r="31068" spans="1:7">
      <c r="A31068" s="65"/>
      <c r="B31068" s="65"/>
      <c r="C31068" s="65"/>
      <c r="D31068" s="65"/>
      <c r="E31068" s="65"/>
      <c r="F31068" s="65"/>
      <c r="G31068" s="145"/>
    </row>
    <row r="31069" spans="1:7">
      <c r="A31069" s="65"/>
      <c r="B31069" s="65"/>
      <c r="C31069" s="65"/>
      <c r="D31069" s="65"/>
      <c r="E31069" s="65"/>
      <c r="F31069" s="65"/>
      <c r="G31069" s="145"/>
    </row>
    <row r="31070" spans="1:7">
      <c r="A31070" s="65"/>
      <c r="B31070" s="65"/>
      <c r="C31070" s="65"/>
      <c r="D31070" s="65"/>
      <c r="E31070" s="65"/>
      <c r="F31070" s="65"/>
      <c r="G31070" s="145"/>
    </row>
    <row r="31071" spans="1:7">
      <c r="A31071" s="65"/>
      <c r="B31071" s="65"/>
      <c r="C31071" s="65"/>
      <c r="D31071" s="65"/>
      <c r="E31071" s="65"/>
      <c r="F31071" s="65"/>
      <c r="G31071" s="145"/>
    </row>
    <row r="31072" spans="1:7">
      <c r="A31072" s="65"/>
      <c r="B31072" s="65"/>
      <c r="C31072" s="65"/>
      <c r="D31072" s="65"/>
      <c r="E31072" s="65"/>
      <c r="F31072" s="65"/>
      <c r="G31072" s="145"/>
    </row>
    <row r="31073" spans="1:7">
      <c r="A31073" s="65"/>
      <c r="B31073" s="65"/>
      <c r="C31073" s="65"/>
      <c r="D31073" s="65"/>
      <c r="E31073" s="65"/>
      <c r="F31073" s="65"/>
      <c r="G31073" s="145"/>
    </row>
    <row r="31074" spans="1:7">
      <c r="A31074" s="65"/>
      <c r="B31074" s="65"/>
      <c r="C31074" s="65"/>
      <c r="D31074" s="65"/>
      <c r="E31074" s="65"/>
      <c r="F31074" s="65"/>
      <c r="G31074" s="145"/>
    </row>
    <row r="31075" spans="1:7">
      <c r="A31075" s="65"/>
      <c r="B31075" s="65"/>
      <c r="C31075" s="65"/>
      <c r="D31075" s="65"/>
      <c r="E31075" s="65"/>
      <c r="F31075" s="65"/>
      <c r="G31075" s="145"/>
    </row>
    <row r="31076" spans="1:7">
      <c r="A31076" s="65"/>
      <c r="B31076" s="65"/>
      <c r="C31076" s="65"/>
      <c r="D31076" s="65"/>
      <c r="E31076" s="65"/>
      <c r="F31076" s="65"/>
      <c r="G31076" s="145"/>
    </row>
    <row r="31077" spans="1:7">
      <c r="A31077" s="65"/>
      <c r="B31077" s="65"/>
      <c r="C31077" s="65"/>
      <c r="D31077" s="65"/>
      <c r="E31077" s="65"/>
      <c r="F31077" s="65"/>
      <c r="G31077" s="145"/>
    </row>
    <row r="31078" spans="1:7">
      <c r="A31078" s="65"/>
      <c r="B31078" s="65"/>
      <c r="C31078" s="65"/>
      <c r="D31078" s="65"/>
      <c r="E31078" s="65"/>
      <c r="F31078" s="65"/>
      <c r="G31078" s="145"/>
    </row>
    <row r="31079" spans="1:7">
      <c r="A31079" s="65"/>
      <c r="B31079" s="65"/>
      <c r="C31079" s="65"/>
      <c r="D31079" s="65"/>
      <c r="E31079" s="65"/>
      <c r="F31079" s="65"/>
      <c r="G31079" s="145"/>
    </row>
    <row r="31080" spans="1:7">
      <c r="A31080" s="65"/>
      <c r="B31080" s="65"/>
      <c r="C31080" s="65"/>
      <c r="D31080" s="65"/>
      <c r="E31080" s="65"/>
      <c r="F31080" s="65"/>
      <c r="G31080" s="145"/>
    </row>
    <row r="31081" spans="1:7">
      <c r="A31081" s="65"/>
      <c r="B31081" s="65"/>
      <c r="C31081" s="65"/>
      <c r="D31081" s="65"/>
      <c r="E31081" s="65"/>
      <c r="F31081" s="65"/>
      <c r="G31081" s="145"/>
    </row>
    <row r="31082" spans="1:7">
      <c r="A31082" s="65"/>
      <c r="B31082" s="65"/>
      <c r="C31082" s="65"/>
      <c r="D31082" s="65"/>
      <c r="E31082" s="65"/>
      <c r="F31082" s="65"/>
      <c r="G31082" s="145"/>
    </row>
    <row r="31083" spans="1:7">
      <c r="A31083" s="65"/>
      <c r="B31083" s="65"/>
      <c r="C31083" s="65"/>
      <c r="D31083" s="65"/>
      <c r="E31083" s="65"/>
      <c r="F31083" s="65"/>
      <c r="G31083" s="145"/>
    </row>
    <row r="31084" spans="1:7">
      <c r="A31084" s="65"/>
      <c r="B31084" s="65"/>
      <c r="C31084" s="65"/>
      <c r="D31084" s="65"/>
      <c r="E31084" s="65"/>
      <c r="F31084" s="65"/>
      <c r="G31084" s="145"/>
    </row>
    <row r="31085" spans="1:7">
      <c r="A31085" s="65"/>
      <c r="B31085" s="65"/>
      <c r="C31085" s="65"/>
      <c r="D31085" s="65"/>
      <c r="E31085" s="65"/>
      <c r="F31085" s="65"/>
      <c r="G31085" s="145"/>
    </row>
    <row r="31086" spans="1:7">
      <c r="A31086" s="65"/>
      <c r="B31086" s="65"/>
      <c r="C31086" s="65"/>
      <c r="D31086" s="65"/>
      <c r="E31086" s="65"/>
      <c r="F31086" s="65"/>
      <c r="G31086" s="145"/>
    </row>
    <row r="31087" spans="1:7">
      <c r="A31087" s="65"/>
      <c r="B31087" s="65"/>
      <c r="C31087" s="65"/>
      <c r="D31087" s="65"/>
      <c r="E31087" s="65"/>
      <c r="F31087" s="65"/>
      <c r="G31087" s="145"/>
    </row>
    <row r="31088" spans="1:7">
      <c r="A31088" s="65"/>
      <c r="B31088" s="65"/>
      <c r="C31088" s="65"/>
      <c r="D31088" s="65"/>
      <c r="E31088" s="65"/>
      <c r="F31088" s="65"/>
      <c r="G31088" s="145"/>
    </row>
    <row r="31089" spans="1:7">
      <c r="A31089" s="65"/>
      <c r="B31089" s="65"/>
      <c r="C31089" s="65"/>
      <c r="D31089" s="65"/>
      <c r="E31089" s="65"/>
      <c r="F31089" s="65"/>
      <c r="G31089" s="145"/>
    </row>
    <row r="31090" spans="1:7">
      <c r="A31090" s="65"/>
      <c r="B31090" s="65"/>
      <c r="C31090" s="65"/>
      <c r="D31090" s="65"/>
      <c r="E31090" s="65"/>
      <c r="F31090" s="65"/>
      <c r="G31090" s="145"/>
    </row>
    <row r="31091" spans="1:7">
      <c r="A31091" s="65"/>
      <c r="B31091" s="65"/>
      <c r="C31091" s="65"/>
      <c r="D31091" s="65"/>
      <c r="E31091" s="65"/>
      <c r="F31091" s="65"/>
      <c r="G31091" s="145"/>
    </row>
    <row r="31092" spans="1:7">
      <c r="A31092" s="65"/>
      <c r="B31092" s="65"/>
      <c r="C31092" s="65"/>
      <c r="D31092" s="65"/>
      <c r="E31092" s="65"/>
      <c r="F31092" s="65"/>
      <c r="G31092" s="145"/>
    </row>
    <row r="31093" spans="1:7">
      <c r="A31093" s="65"/>
      <c r="B31093" s="65"/>
      <c r="C31093" s="65"/>
      <c r="D31093" s="65"/>
      <c r="E31093" s="65"/>
      <c r="F31093" s="65"/>
      <c r="G31093" s="145"/>
    </row>
    <row r="31094" spans="1:7">
      <c r="A31094" s="65"/>
      <c r="B31094" s="65"/>
      <c r="C31094" s="65"/>
      <c r="D31094" s="65"/>
      <c r="E31094" s="65"/>
      <c r="F31094" s="65"/>
      <c r="G31094" s="145"/>
    </row>
    <row r="31095" spans="1:7">
      <c r="A31095" s="65"/>
      <c r="B31095" s="65"/>
      <c r="C31095" s="65"/>
      <c r="D31095" s="65"/>
      <c r="E31095" s="65"/>
      <c r="F31095" s="65"/>
      <c r="G31095" s="145"/>
    </row>
    <row r="31096" spans="1:7">
      <c r="A31096" s="65"/>
      <c r="B31096" s="65"/>
      <c r="C31096" s="65"/>
      <c r="D31096" s="65"/>
      <c r="E31096" s="65"/>
      <c r="F31096" s="65"/>
      <c r="G31096" s="145"/>
    </row>
    <row r="31097" spans="1:7">
      <c r="A31097" s="65"/>
      <c r="B31097" s="65"/>
      <c r="C31097" s="65"/>
      <c r="D31097" s="65"/>
      <c r="E31097" s="65"/>
      <c r="F31097" s="65"/>
      <c r="G31097" s="145"/>
    </row>
    <row r="31098" spans="1:7">
      <c r="A31098" s="65"/>
      <c r="B31098" s="65"/>
      <c r="C31098" s="65"/>
      <c r="D31098" s="65"/>
      <c r="E31098" s="65"/>
      <c r="F31098" s="65"/>
      <c r="G31098" s="145"/>
    </row>
    <row r="31099" spans="1:7">
      <c r="A31099" s="65"/>
      <c r="B31099" s="65"/>
      <c r="C31099" s="65"/>
      <c r="D31099" s="65"/>
      <c r="E31099" s="65"/>
      <c r="F31099" s="65"/>
      <c r="G31099" s="145"/>
    </row>
    <row r="31100" spans="1:7">
      <c r="A31100" s="65"/>
      <c r="B31100" s="65"/>
      <c r="C31100" s="65"/>
      <c r="D31100" s="65"/>
      <c r="E31100" s="65"/>
      <c r="F31100" s="65"/>
      <c r="G31100" s="145"/>
    </row>
    <row r="31101" spans="1:7">
      <c r="A31101" s="65"/>
      <c r="B31101" s="65"/>
      <c r="C31101" s="65"/>
      <c r="D31101" s="65"/>
      <c r="E31101" s="65"/>
      <c r="F31101" s="65"/>
      <c r="G31101" s="145"/>
    </row>
    <row r="31102" spans="1:7">
      <c r="A31102" s="65"/>
      <c r="B31102" s="65"/>
      <c r="C31102" s="65"/>
      <c r="D31102" s="65"/>
      <c r="E31102" s="65"/>
      <c r="F31102" s="65"/>
      <c r="G31102" s="145"/>
    </row>
    <row r="31103" spans="1:7">
      <c r="A31103" s="65"/>
      <c r="B31103" s="65"/>
      <c r="C31103" s="65"/>
      <c r="D31103" s="65"/>
      <c r="E31103" s="65"/>
      <c r="F31103" s="65"/>
      <c r="G31103" s="145"/>
    </row>
    <row r="31104" spans="1:7">
      <c r="A31104" s="65"/>
      <c r="B31104" s="65"/>
      <c r="C31104" s="65"/>
      <c r="D31104" s="65"/>
      <c r="E31104" s="65"/>
      <c r="F31104" s="65"/>
      <c r="G31104" s="145"/>
    </row>
    <row r="31105" spans="1:7">
      <c r="A31105" s="65"/>
      <c r="B31105" s="65"/>
      <c r="C31105" s="65"/>
      <c r="D31105" s="65"/>
      <c r="E31105" s="65"/>
      <c r="F31105" s="65"/>
      <c r="G31105" s="145"/>
    </row>
    <row r="31106" spans="1:7">
      <c r="A31106" s="65"/>
      <c r="B31106" s="65"/>
      <c r="C31106" s="65"/>
      <c r="D31106" s="65"/>
      <c r="E31106" s="65"/>
      <c r="F31106" s="65"/>
      <c r="G31106" s="145"/>
    </row>
    <row r="31107" spans="1:7">
      <c r="A31107" s="65"/>
      <c r="B31107" s="65"/>
      <c r="C31107" s="65"/>
      <c r="D31107" s="65"/>
      <c r="E31107" s="65"/>
      <c r="F31107" s="65"/>
      <c r="G31107" s="145"/>
    </row>
    <row r="31108" spans="1:7">
      <c r="A31108" s="65"/>
      <c r="B31108" s="65"/>
      <c r="C31108" s="65"/>
      <c r="D31108" s="65"/>
      <c r="E31108" s="65"/>
      <c r="F31108" s="65"/>
      <c r="G31108" s="145"/>
    </row>
    <row r="31109" spans="1:7">
      <c r="A31109" s="65"/>
      <c r="B31109" s="65"/>
      <c r="C31109" s="65"/>
      <c r="D31109" s="65"/>
      <c r="E31109" s="65"/>
      <c r="F31109" s="65"/>
      <c r="G31109" s="145"/>
    </row>
    <row r="31110" spans="1:7">
      <c r="A31110" s="65"/>
      <c r="B31110" s="65"/>
      <c r="C31110" s="65"/>
      <c r="D31110" s="65"/>
      <c r="E31110" s="65"/>
      <c r="F31110" s="65"/>
      <c r="G31110" s="145"/>
    </row>
    <row r="31111" spans="1:7">
      <c r="A31111" s="65"/>
      <c r="B31111" s="65"/>
      <c r="C31111" s="65"/>
      <c r="D31111" s="65"/>
      <c r="E31111" s="65"/>
      <c r="F31111" s="65"/>
      <c r="G31111" s="145"/>
    </row>
    <row r="31112" spans="1:7">
      <c r="A31112" s="65"/>
      <c r="B31112" s="65"/>
      <c r="C31112" s="65"/>
      <c r="D31112" s="65"/>
      <c r="E31112" s="65"/>
      <c r="F31112" s="65"/>
      <c r="G31112" s="145"/>
    </row>
    <row r="31113" spans="1:7">
      <c r="A31113" s="65"/>
      <c r="B31113" s="65"/>
      <c r="C31113" s="65"/>
      <c r="D31113" s="65"/>
      <c r="E31113" s="65"/>
      <c r="F31113" s="65"/>
      <c r="G31113" s="145"/>
    </row>
    <row r="31114" spans="1:7">
      <c r="A31114" s="65"/>
      <c r="B31114" s="65"/>
      <c r="C31114" s="65"/>
      <c r="D31114" s="65"/>
      <c r="E31114" s="65"/>
      <c r="F31114" s="65"/>
      <c r="G31114" s="145"/>
    </row>
    <row r="31115" spans="1:7">
      <c r="A31115" s="65"/>
      <c r="B31115" s="65"/>
      <c r="C31115" s="65"/>
      <c r="D31115" s="65"/>
      <c r="E31115" s="65"/>
      <c r="F31115" s="65"/>
      <c r="G31115" s="145"/>
    </row>
    <row r="31116" spans="1:7">
      <c r="A31116" s="65"/>
      <c r="B31116" s="65"/>
      <c r="C31116" s="65"/>
      <c r="D31116" s="65"/>
      <c r="E31116" s="65"/>
      <c r="F31116" s="65"/>
      <c r="G31116" s="145"/>
    </row>
    <row r="31117" spans="1:7">
      <c r="A31117" s="65"/>
      <c r="B31117" s="65"/>
      <c r="C31117" s="65"/>
      <c r="D31117" s="65"/>
      <c r="E31117" s="65"/>
      <c r="F31117" s="65"/>
      <c r="G31117" s="145"/>
    </row>
    <row r="31118" spans="1:7">
      <c r="A31118" s="65"/>
      <c r="B31118" s="65"/>
      <c r="C31118" s="65"/>
      <c r="D31118" s="65"/>
      <c r="E31118" s="65"/>
      <c r="F31118" s="65"/>
      <c r="G31118" s="145"/>
    </row>
    <row r="31119" spans="1:7">
      <c r="A31119" s="65"/>
      <c r="B31119" s="65"/>
      <c r="C31119" s="65"/>
      <c r="D31119" s="65"/>
      <c r="E31119" s="65"/>
      <c r="F31119" s="65"/>
      <c r="G31119" s="145"/>
    </row>
    <row r="31120" spans="1:7">
      <c r="A31120" s="65"/>
      <c r="B31120" s="65"/>
      <c r="C31120" s="65"/>
      <c r="D31120" s="65"/>
      <c r="E31120" s="65"/>
      <c r="F31120" s="65"/>
      <c r="G31120" s="145"/>
    </row>
    <row r="31121" spans="1:7">
      <c r="A31121" s="65"/>
      <c r="B31121" s="65"/>
      <c r="C31121" s="65"/>
      <c r="D31121" s="65"/>
      <c r="E31121" s="65"/>
      <c r="F31121" s="65"/>
      <c r="G31121" s="145"/>
    </row>
    <row r="31122" spans="1:7">
      <c r="A31122" s="65"/>
      <c r="B31122" s="65"/>
      <c r="C31122" s="65"/>
      <c r="D31122" s="65"/>
      <c r="E31122" s="65"/>
      <c r="F31122" s="65"/>
      <c r="G31122" s="145"/>
    </row>
    <row r="31123" spans="1:7">
      <c r="A31123" s="65"/>
      <c r="B31123" s="65"/>
      <c r="C31123" s="65"/>
      <c r="D31123" s="65"/>
      <c r="E31123" s="65"/>
      <c r="F31123" s="65"/>
      <c r="G31123" s="145"/>
    </row>
    <row r="31124" spans="1:7">
      <c r="A31124" s="65"/>
      <c r="B31124" s="65"/>
      <c r="C31124" s="65"/>
      <c r="D31124" s="65"/>
      <c r="E31124" s="65"/>
      <c r="F31124" s="65"/>
      <c r="G31124" s="145"/>
    </row>
    <row r="31125" spans="1:7">
      <c r="A31125" s="65"/>
      <c r="B31125" s="65"/>
      <c r="C31125" s="65"/>
      <c r="D31125" s="65"/>
      <c r="E31125" s="65"/>
      <c r="F31125" s="65"/>
      <c r="G31125" s="145"/>
    </row>
    <row r="31126" spans="1:7">
      <c r="A31126" s="65"/>
      <c r="B31126" s="65"/>
      <c r="C31126" s="65"/>
      <c r="D31126" s="65"/>
      <c r="E31126" s="65"/>
      <c r="F31126" s="65"/>
      <c r="G31126" s="145"/>
    </row>
    <row r="31127" spans="1:7">
      <c r="A31127" s="65"/>
      <c r="B31127" s="65"/>
      <c r="C31127" s="65"/>
      <c r="D31127" s="65"/>
      <c r="E31127" s="65"/>
      <c r="F31127" s="65"/>
      <c r="G31127" s="145"/>
    </row>
    <row r="31128" spans="1:7">
      <c r="A31128" s="65"/>
      <c r="B31128" s="65"/>
      <c r="C31128" s="65"/>
      <c r="D31128" s="65"/>
      <c r="E31128" s="65"/>
      <c r="F31128" s="65"/>
      <c r="G31128" s="145"/>
    </row>
    <row r="31129" spans="1:7">
      <c r="A31129" s="65"/>
      <c r="B31129" s="65"/>
      <c r="C31129" s="65"/>
      <c r="D31129" s="65"/>
      <c r="E31129" s="65"/>
      <c r="F31129" s="65"/>
      <c r="G31129" s="145"/>
    </row>
    <row r="31130" spans="1:7">
      <c r="A31130" s="65"/>
      <c r="B31130" s="65"/>
      <c r="C31130" s="65"/>
      <c r="D31130" s="65"/>
      <c r="E31130" s="65"/>
      <c r="F31130" s="65"/>
      <c r="G31130" s="145"/>
    </row>
    <row r="31131" spans="1:7">
      <c r="A31131" s="65"/>
      <c r="B31131" s="65"/>
      <c r="C31131" s="65"/>
      <c r="D31131" s="65"/>
      <c r="E31131" s="65"/>
      <c r="F31131" s="65"/>
      <c r="G31131" s="145"/>
    </row>
    <row r="31132" spans="1:7">
      <c r="A31132" s="65"/>
      <c r="B31132" s="65"/>
      <c r="C31132" s="65"/>
      <c r="D31132" s="65"/>
      <c r="E31132" s="65"/>
      <c r="F31132" s="65"/>
      <c r="G31132" s="145"/>
    </row>
    <row r="31133" spans="1:7">
      <c r="A31133" s="65"/>
      <c r="B31133" s="65"/>
      <c r="C31133" s="65"/>
      <c r="D31133" s="65"/>
      <c r="E31133" s="65"/>
      <c r="F31133" s="65"/>
      <c r="G31133" s="145"/>
    </row>
    <row r="31134" spans="1:7">
      <c r="A31134" s="65"/>
      <c r="B31134" s="65"/>
      <c r="C31134" s="65"/>
      <c r="D31134" s="65"/>
      <c r="E31134" s="65"/>
      <c r="F31134" s="65"/>
      <c r="G31134" s="145"/>
    </row>
    <row r="31135" spans="1:7">
      <c r="A31135" s="65"/>
      <c r="B31135" s="65"/>
      <c r="C31135" s="65"/>
      <c r="D31135" s="65"/>
      <c r="E31135" s="65"/>
      <c r="F31135" s="65"/>
      <c r="G31135" s="145"/>
    </row>
    <row r="31136" spans="1:7">
      <c r="A31136" s="65"/>
      <c r="B31136" s="65"/>
      <c r="C31136" s="65"/>
      <c r="D31136" s="65"/>
      <c r="E31136" s="65"/>
      <c r="F31136" s="65"/>
      <c r="G31136" s="145"/>
    </row>
    <row r="31137" spans="1:7">
      <c r="A31137" s="65"/>
      <c r="B31137" s="65"/>
      <c r="C31137" s="65"/>
      <c r="D31137" s="65"/>
      <c r="E31137" s="65"/>
      <c r="F31137" s="65"/>
      <c r="G31137" s="145"/>
    </row>
    <row r="31138" spans="1:7">
      <c r="A31138" s="65"/>
      <c r="B31138" s="65"/>
      <c r="C31138" s="65"/>
      <c r="D31138" s="65"/>
      <c r="E31138" s="65"/>
      <c r="F31138" s="65"/>
      <c r="G31138" s="145"/>
    </row>
    <row r="31139" spans="1:7">
      <c r="A31139" s="65"/>
      <c r="B31139" s="65"/>
      <c r="C31139" s="65"/>
      <c r="D31139" s="65"/>
      <c r="E31139" s="65"/>
      <c r="F31139" s="65"/>
      <c r="G31139" s="145"/>
    </row>
    <row r="31140" spans="1:7">
      <c r="A31140" s="65"/>
      <c r="B31140" s="65"/>
      <c r="C31140" s="65"/>
      <c r="D31140" s="65"/>
      <c r="E31140" s="65"/>
      <c r="F31140" s="65"/>
      <c r="G31140" s="145"/>
    </row>
    <row r="31141" spans="1:7">
      <c r="A31141" s="65"/>
      <c r="B31141" s="65"/>
      <c r="C31141" s="65"/>
      <c r="D31141" s="65"/>
      <c r="E31141" s="65"/>
      <c r="F31141" s="65"/>
      <c r="G31141" s="145"/>
    </row>
    <row r="31142" spans="1:7">
      <c r="A31142" s="65"/>
      <c r="B31142" s="65"/>
      <c r="C31142" s="65"/>
      <c r="D31142" s="65"/>
      <c r="E31142" s="65"/>
      <c r="F31142" s="65"/>
      <c r="G31142" s="145"/>
    </row>
    <row r="31143" spans="1:7">
      <c r="A31143" s="65"/>
      <c r="B31143" s="65"/>
      <c r="C31143" s="65"/>
      <c r="D31143" s="65"/>
      <c r="E31143" s="65"/>
      <c r="F31143" s="65"/>
      <c r="G31143" s="145"/>
    </row>
    <row r="31144" spans="1:7">
      <c r="A31144" s="65"/>
      <c r="B31144" s="65"/>
      <c r="C31144" s="65"/>
      <c r="D31144" s="65"/>
      <c r="E31144" s="65"/>
      <c r="F31144" s="65"/>
      <c r="G31144" s="145"/>
    </row>
    <row r="31145" spans="1:7">
      <c r="A31145" s="65"/>
      <c r="B31145" s="65"/>
      <c r="C31145" s="65"/>
      <c r="D31145" s="65"/>
      <c r="E31145" s="65"/>
      <c r="F31145" s="65"/>
      <c r="G31145" s="145"/>
    </row>
    <row r="31146" spans="1:7">
      <c r="A31146" s="65"/>
      <c r="B31146" s="65"/>
      <c r="C31146" s="65"/>
      <c r="D31146" s="65"/>
      <c r="E31146" s="65"/>
      <c r="F31146" s="65"/>
      <c r="G31146" s="145"/>
    </row>
    <row r="31147" spans="1:7">
      <c r="A31147" s="65"/>
      <c r="B31147" s="65"/>
      <c r="C31147" s="65"/>
      <c r="D31147" s="65"/>
      <c r="E31147" s="65"/>
      <c r="F31147" s="65"/>
      <c r="G31147" s="145"/>
    </row>
    <row r="31148" spans="1:7">
      <c r="A31148" s="65"/>
      <c r="B31148" s="65"/>
      <c r="C31148" s="65"/>
      <c r="D31148" s="65"/>
      <c r="E31148" s="65"/>
      <c r="F31148" s="65"/>
      <c r="G31148" s="145"/>
    </row>
    <row r="31149" spans="1:7">
      <c r="A31149" s="65"/>
      <c r="B31149" s="65"/>
      <c r="C31149" s="65"/>
      <c r="D31149" s="65"/>
      <c r="E31149" s="65"/>
      <c r="F31149" s="65"/>
      <c r="G31149" s="145"/>
    </row>
    <row r="31150" spans="1:7">
      <c r="A31150" s="65"/>
      <c r="B31150" s="65"/>
      <c r="C31150" s="65"/>
      <c r="D31150" s="65"/>
      <c r="E31150" s="65"/>
      <c r="F31150" s="65"/>
      <c r="G31150" s="145"/>
    </row>
    <row r="31151" spans="1:7">
      <c r="A31151" s="65"/>
      <c r="B31151" s="65"/>
      <c r="C31151" s="65"/>
      <c r="D31151" s="65"/>
      <c r="E31151" s="65"/>
      <c r="F31151" s="65"/>
      <c r="G31151" s="145"/>
    </row>
    <row r="31152" spans="1:7">
      <c r="A31152" s="65"/>
      <c r="B31152" s="65"/>
      <c r="C31152" s="65"/>
      <c r="D31152" s="65"/>
      <c r="E31152" s="65"/>
      <c r="F31152" s="65"/>
      <c r="G31152" s="145"/>
    </row>
    <row r="31153" spans="1:7">
      <c r="A31153" s="65"/>
      <c r="B31153" s="65"/>
      <c r="C31153" s="65"/>
      <c r="D31153" s="65"/>
      <c r="E31153" s="65"/>
      <c r="F31153" s="65"/>
      <c r="G31153" s="145"/>
    </row>
    <row r="31154" spans="1:7">
      <c r="A31154" s="65"/>
      <c r="B31154" s="65"/>
      <c r="C31154" s="65"/>
      <c r="D31154" s="65"/>
      <c r="E31154" s="65"/>
      <c r="F31154" s="65"/>
      <c r="G31154" s="145"/>
    </row>
    <row r="31155" spans="1:7">
      <c r="A31155" s="65"/>
      <c r="B31155" s="65"/>
      <c r="C31155" s="65"/>
      <c r="D31155" s="65"/>
      <c r="E31155" s="65"/>
      <c r="F31155" s="65"/>
      <c r="G31155" s="145"/>
    </row>
    <row r="31156" spans="1:7">
      <c r="A31156" s="65"/>
      <c r="B31156" s="65"/>
      <c r="C31156" s="65"/>
      <c r="D31156" s="65"/>
      <c r="E31156" s="65"/>
      <c r="F31156" s="65"/>
      <c r="G31156" s="145"/>
    </row>
    <row r="31157" spans="1:7">
      <c r="A31157" s="65"/>
      <c r="B31157" s="65"/>
      <c r="C31157" s="65"/>
      <c r="D31157" s="65"/>
      <c r="E31157" s="65"/>
      <c r="F31157" s="65"/>
      <c r="G31157" s="145"/>
    </row>
    <row r="31158" spans="1:7">
      <c r="A31158" s="65"/>
      <c r="B31158" s="65"/>
      <c r="C31158" s="65"/>
      <c r="D31158" s="65"/>
      <c r="E31158" s="65"/>
      <c r="F31158" s="65"/>
      <c r="G31158" s="145"/>
    </row>
    <row r="31159" spans="1:7">
      <c r="A31159" s="65"/>
      <c r="B31159" s="65"/>
      <c r="C31159" s="65"/>
      <c r="D31159" s="65"/>
      <c r="E31159" s="65"/>
      <c r="F31159" s="65"/>
      <c r="G31159" s="145"/>
    </row>
    <row r="31160" spans="1:7">
      <c r="A31160" s="65"/>
      <c r="B31160" s="65"/>
      <c r="C31160" s="65"/>
      <c r="D31160" s="65"/>
      <c r="E31160" s="65"/>
      <c r="F31160" s="65"/>
      <c r="G31160" s="145"/>
    </row>
    <row r="31161" spans="1:7">
      <c r="A31161" s="65"/>
      <c r="B31161" s="65"/>
      <c r="C31161" s="65"/>
      <c r="D31161" s="65"/>
      <c r="E31161" s="65"/>
      <c r="F31161" s="65"/>
      <c r="G31161" s="145"/>
    </row>
    <row r="31162" spans="1:7">
      <c r="A31162" s="65"/>
      <c r="B31162" s="65"/>
      <c r="C31162" s="65"/>
      <c r="D31162" s="65"/>
      <c r="E31162" s="65"/>
      <c r="F31162" s="65"/>
      <c r="G31162" s="145"/>
    </row>
    <row r="31163" spans="1:7">
      <c r="A31163" s="65"/>
      <c r="B31163" s="65"/>
      <c r="C31163" s="65"/>
      <c r="D31163" s="65"/>
      <c r="E31163" s="65"/>
      <c r="F31163" s="65"/>
      <c r="G31163" s="145"/>
    </row>
    <row r="31164" spans="1:7">
      <c r="A31164" s="65"/>
      <c r="B31164" s="65"/>
      <c r="C31164" s="65"/>
      <c r="D31164" s="65"/>
      <c r="E31164" s="65"/>
      <c r="F31164" s="65"/>
      <c r="G31164" s="145"/>
    </row>
    <row r="31165" spans="1:7">
      <c r="A31165" s="65"/>
      <c r="B31165" s="65"/>
      <c r="C31165" s="65"/>
      <c r="D31165" s="65"/>
      <c r="E31165" s="65"/>
      <c r="F31165" s="65"/>
      <c r="G31165" s="145"/>
    </row>
    <row r="31166" spans="1:7">
      <c r="A31166" s="65"/>
      <c r="B31166" s="65"/>
      <c r="C31166" s="65"/>
      <c r="D31166" s="65"/>
      <c r="E31166" s="65"/>
      <c r="F31166" s="65"/>
      <c r="G31166" s="145"/>
    </row>
    <row r="31167" spans="1:7">
      <c r="A31167" s="65"/>
      <c r="B31167" s="65"/>
      <c r="C31167" s="65"/>
      <c r="D31167" s="65"/>
      <c r="E31167" s="65"/>
      <c r="F31167" s="65"/>
      <c r="G31167" s="145"/>
    </row>
    <row r="31168" spans="1:7">
      <c r="A31168" s="65"/>
      <c r="B31168" s="65"/>
      <c r="C31168" s="65"/>
      <c r="D31168" s="65"/>
      <c r="E31168" s="65"/>
      <c r="F31168" s="65"/>
      <c r="G31168" s="145"/>
    </row>
    <row r="31169" spans="1:7">
      <c r="A31169" s="65"/>
      <c r="B31169" s="65"/>
      <c r="C31169" s="65"/>
      <c r="D31169" s="65"/>
      <c r="E31169" s="65"/>
      <c r="F31169" s="65"/>
      <c r="G31169" s="145"/>
    </row>
    <row r="31170" spans="1:7">
      <c r="A31170" s="65"/>
      <c r="B31170" s="65"/>
      <c r="C31170" s="65"/>
      <c r="D31170" s="65"/>
      <c r="E31170" s="65"/>
      <c r="F31170" s="65"/>
      <c r="G31170" s="145"/>
    </row>
    <row r="31171" spans="1:7">
      <c r="A31171" s="65"/>
      <c r="B31171" s="65"/>
      <c r="C31171" s="65"/>
      <c r="D31171" s="65"/>
      <c r="E31171" s="65"/>
      <c r="F31171" s="65"/>
      <c r="G31171" s="145"/>
    </row>
    <row r="31172" spans="1:7">
      <c r="A31172" s="65"/>
      <c r="B31172" s="65"/>
      <c r="C31172" s="65"/>
      <c r="D31172" s="65"/>
      <c r="E31172" s="65"/>
      <c r="F31172" s="65"/>
      <c r="G31172" s="145"/>
    </row>
    <row r="31173" spans="1:7">
      <c r="A31173" s="65"/>
      <c r="B31173" s="65"/>
      <c r="C31173" s="65"/>
      <c r="D31173" s="65"/>
      <c r="E31173" s="65"/>
      <c r="F31173" s="65"/>
      <c r="G31173" s="145"/>
    </row>
    <row r="31174" spans="1:7">
      <c r="A31174" s="65"/>
      <c r="B31174" s="65"/>
      <c r="C31174" s="65"/>
      <c r="D31174" s="65"/>
      <c r="E31174" s="65"/>
      <c r="F31174" s="65"/>
      <c r="G31174" s="145"/>
    </row>
    <row r="31175" spans="1:7">
      <c r="A31175" s="65"/>
      <c r="B31175" s="65"/>
      <c r="C31175" s="65"/>
      <c r="D31175" s="65"/>
      <c r="E31175" s="65"/>
      <c r="F31175" s="65"/>
      <c r="G31175" s="145"/>
    </row>
    <row r="31176" spans="1:7">
      <c r="A31176" s="65"/>
      <c r="B31176" s="65"/>
      <c r="C31176" s="65"/>
      <c r="D31176" s="65"/>
      <c r="E31176" s="65"/>
      <c r="F31176" s="65"/>
      <c r="G31176" s="145"/>
    </row>
    <row r="31177" spans="1:7">
      <c r="A31177" s="65"/>
      <c r="B31177" s="65"/>
      <c r="C31177" s="65"/>
      <c r="D31177" s="65"/>
      <c r="E31177" s="65"/>
      <c r="F31177" s="65"/>
      <c r="G31177" s="145"/>
    </row>
    <row r="31178" spans="1:7">
      <c r="A31178" s="65"/>
      <c r="B31178" s="65"/>
      <c r="C31178" s="65"/>
      <c r="D31178" s="65"/>
      <c r="E31178" s="65"/>
      <c r="F31178" s="65"/>
      <c r="G31178" s="145"/>
    </row>
    <row r="31179" spans="1:7">
      <c r="A31179" s="65"/>
      <c r="B31179" s="65"/>
      <c r="C31179" s="65"/>
      <c r="D31179" s="65"/>
      <c r="E31179" s="65"/>
      <c r="F31179" s="65"/>
      <c r="G31179" s="145"/>
    </row>
    <row r="31180" spans="1:7">
      <c r="A31180" s="65"/>
      <c r="B31180" s="65"/>
      <c r="C31180" s="65"/>
      <c r="D31180" s="65"/>
      <c r="E31180" s="65"/>
      <c r="F31180" s="65"/>
      <c r="G31180" s="145"/>
    </row>
    <row r="31181" spans="1:7">
      <c r="A31181" s="65"/>
      <c r="B31181" s="65"/>
      <c r="C31181" s="65"/>
      <c r="D31181" s="65"/>
      <c r="E31181" s="65"/>
      <c r="F31181" s="65"/>
      <c r="G31181" s="145"/>
    </row>
    <row r="31182" spans="1:7">
      <c r="A31182" s="65"/>
      <c r="B31182" s="65"/>
      <c r="C31182" s="65"/>
      <c r="D31182" s="65"/>
      <c r="E31182" s="65"/>
      <c r="F31182" s="65"/>
      <c r="G31182" s="145"/>
    </row>
    <row r="31183" spans="1:7">
      <c r="A31183" s="65"/>
      <c r="B31183" s="65"/>
      <c r="C31183" s="65"/>
      <c r="D31183" s="65"/>
      <c r="E31183" s="65"/>
      <c r="F31183" s="65"/>
      <c r="G31183" s="145"/>
    </row>
    <row r="31184" spans="1:7">
      <c r="A31184" s="65"/>
      <c r="B31184" s="65"/>
      <c r="C31184" s="65"/>
      <c r="D31184" s="65"/>
      <c r="E31184" s="65"/>
      <c r="F31184" s="65"/>
      <c r="G31184" s="145"/>
    </row>
    <row r="31185" spans="1:7">
      <c r="A31185" s="65"/>
      <c r="B31185" s="65"/>
      <c r="C31185" s="65"/>
      <c r="D31185" s="65"/>
      <c r="E31185" s="65"/>
      <c r="F31185" s="65"/>
      <c r="G31185" s="145"/>
    </row>
    <row r="31186" spans="1:7">
      <c r="A31186" s="65"/>
      <c r="B31186" s="65"/>
      <c r="C31186" s="65"/>
      <c r="D31186" s="65"/>
      <c r="E31186" s="65"/>
      <c r="F31186" s="65"/>
      <c r="G31186" s="145"/>
    </row>
    <row r="31187" spans="1:7">
      <c r="A31187" s="65"/>
      <c r="B31187" s="65"/>
      <c r="C31187" s="65"/>
      <c r="D31187" s="65"/>
      <c r="E31187" s="65"/>
      <c r="F31187" s="65"/>
      <c r="G31187" s="145"/>
    </row>
    <row r="31188" spans="1:7">
      <c r="A31188" s="65"/>
      <c r="B31188" s="65"/>
      <c r="C31188" s="65"/>
      <c r="D31188" s="65"/>
      <c r="E31188" s="65"/>
      <c r="F31188" s="65"/>
      <c r="G31188" s="145"/>
    </row>
    <row r="31189" spans="1:7">
      <c r="A31189" s="65"/>
      <c r="B31189" s="65"/>
      <c r="C31189" s="65"/>
      <c r="D31189" s="65"/>
      <c r="E31189" s="65"/>
      <c r="F31189" s="65"/>
      <c r="G31189" s="145"/>
    </row>
    <row r="31190" spans="1:7">
      <c r="A31190" s="65"/>
      <c r="B31190" s="65"/>
      <c r="C31190" s="65"/>
      <c r="D31190" s="65"/>
      <c r="E31190" s="65"/>
      <c r="F31190" s="65"/>
      <c r="G31190" s="145"/>
    </row>
    <row r="31191" spans="1:7">
      <c r="A31191" s="65"/>
      <c r="B31191" s="65"/>
      <c r="C31191" s="65"/>
      <c r="D31191" s="65"/>
      <c r="E31191" s="65"/>
      <c r="F31191" s="65"/>
      <c r="G31191" s="145"/>
    </row>
    <row r="31192" spans="1:7">
      <c r="A31192" s="65"/>
      <c r="B31192" s="65"/>
      <c r="C31192" s="65"/>
      <c r="D31192" s="65"/>
      <c r="E31192" s="65"/>
      <c r="F31192" s="65"/>
      <c r="G31192" s="145"/>
    </row>
    <row r="31193" spans="1:7">
      <c r="A31193" s="65"/>
      <c r="B31193" s="65"/>
      <c r="C31193" s="65"/>
      <c r="D31193" s="65"/>
      <c r="E31193" s="65"/>
      <c r="F31193" s="65"/>
      <c r="G31193" s="145"/>
    </row>
    <row r="31194" spans="1:7">
      <c r="A31194" s="65"/>
      <c r="B31194" s="65"/>
      <c r="C31194" s="65"/>
      <c r="D31194" s="65"/>
      <c r="E31194" s="65"/>
      <c r="F31194" s="65"/>
      <c r="G31194" s="145"/>
    </row>
    <row r="31195" spans="1:7">
      <c r="A31195" s="65"/>
      <c r="B31195" s="65"/>
      <c r="C31195" s="65"/>
      <c r="D31195" s="65"/>
      <c r="E31195" s="65"/>
      <c r="F31195" s="65"/>
      <c r="G31195" s="145"/>
    </row>
    <row r="31196" spans="1:7">
      <c r="A31196" s="65"/>
      <c r="B31196" s="65"/>
      <c r="C31196" s="65"/>
      <c r="D31196" s="65"/>
      <c r="E31196" s="65"/>
      <c r="F31196" s="65"/>
      <c r="G31196" s="145"/>
    </row>
    <row r="31197" spans="1:7">
      <c r="A31197" s="65"/>
      <c r="B31197" s="65"/>
      <c r="C31197" s="65"/>
      <c r="D31197" s="65"/>
      <c r="E31197" s="65"/>
      <c r="F31197" s="65"/>
      <c r="G31197" s="145"/>
    </row>
    <row r="31198" spans="1:7">
      <c r="A31198" s="65"/>
      <c r="B31198" s="65"/>
      <c r="C31198" s="65"/>
      <c r="D31198" s="65"/>
      <c r="E31198" s="65"/>
      <c r="F31198" s="65"/>
      <c r="G31198" s="145"/>
    </row>
    <row r="31199" spans="1:7">
      <c r="A31199" s="65"/>
      <c r="B31199" s="65"/>
      <c r="C31199" s="65"/>
      <c r="D31199" s="65"/>
      <c r="E31199" s="65"/>
      <c r="F31199" s="65"/>
      <c r="G31199" s="145"/>
    </row>
    <row r="31200" spans="1:7">
      <c r="A31200" s="65"/>
      <c r="B31200" s="65"/>
      <c r="C31200" s="65"/>
      <c r="D31200" s="65"/>
      <c r="E31200" s="65"/>
      <c r="F31200" s="65"/>
      <c r="G31200" s="145"/>
    </row>
    <row r="31201" spans="1:7">
      <c r="A31201" s="65"/>
      <c r="B31201" s="65"/>
      <c r="C31201" s="65"/>
      <c r="D31201" s="65"/>
      <c r="E31201" s="65"/>
      <c r="F31201" s="65"/>
      <c r="G31201" s="145"/>
    </row>
    <row r="31202" spans="1:7">
      <c r="A31202" s="65"/>
      <c r="B31202" s="65"/>
      <c r="C31202" s="65"/>
      <c r="D31202" s="65"/>
      <c r="E31202" s="65"/>
      <c r="F31202" s="65"/>
      <c r="G31202" s="145"/>
    </row>
    <row r="31203" spans="1:7">
      <c r="A31203" s="65"/>
      <c r="B31203" s="65"/>
      <c r="C31203" s="65"/>
      <c r="D31203" s="65"/>
      <c r="E31203" s="65"/>
      <c r="F31203" s="65"/>
      <c r="G31203" s="145"/>
    </row>
    <row r="31204" spans="1:7">
      <c r="A31204" s="65"/>
      <c r="B31204" s="65"/>
      <c r="C31204" s="65"/>
      <c r="D31204" s="65"/>
      <c r="E31204" s="65"/>
      <c r="F31204" s="65"/>
      <c r="G31204" s="145"/>
    </row>
    <row r="31205" spans="1:7">
      <c r="A31205" s="65"/>
      <c r="B31205" s="65"/>
      <c r="C31205" s="65"/>
      <c r="D31205" s="65"/>
      <c r="E31205" s="65"/>
      <c r="F31205" s="65"/>
      <c r="G31205" s="145"/>
    </row>
    <row r="31206" spans="1:7">
      <c r="A31206" s="65"/>
      <c r="B31206" s="65"/>
      <c r="C31206" s="65"/>
      <c r="D31206" s="65"/>
      <c r="E31206" s="65"/>
      <c r="F31206" s="65"/>
      <c r="G31206" s="145"/>
    </row>
    <row r="31207" spans="1:7">
      <c r="A31207" s="65"/>
      <c r="B31207" s="65"/>
      <c r="C31207" s="65"/>
      <c r="D31207" s="65"/>
      <c r="E31207" s="65"/>
      <c r="F31207" s="65"/>
      <c r="G31207" s="145"/>
    </row>
    <row r="31208" spans="1:7">
      <c r="A31208" s="65"/>
      <c r="B31208" s="65"/>
      <c r="C31208" s="65"/>
      <c r="D31208" s="65"/>
      <c r="E31208" s="65"/>
      <c r="F31208" s="65"/>
      <c r="G31208" s="145"/>
    </row>
    <row r="31209" spans="1:7">
      <c r="A31209" s="65"/>
      <c r="B31209" s="65"/>
      <c r="C31209" s="65"/>
      <c r="D31209" s="65"/>
      <c r="E31209" s="65"/>
      <c r="F31209" s="65"/>
      <c r="G31209" s="145"/>
    </row>
    <row r="31210" spans="1:7">
      <c r="A31210" s="65"/>
      <c r="B31210" s="65"/>
      <c r="C31210" s="65"/>
      <c r="D31210" s="65"/>
      <c r="E31210" s="65"/>
      <c r="F31210" s="65"/>
      <c r="G31210" s="145"/>
    </row>
    <row r="31211" spans="1:7">
      <c r="A31211" s="65"/>
      <c r="B31211" s="65"/>
      <c r="C31211" s="65"/>
      <c r="D31211" s="65"/>
      <c r="E31211" s="65"/>
      <c r="F31211" s="65"/>
      <c r="G31211" s="145"/>
    </row>
    <row r="31212" spans="1:7">
      <c r="A31212" s="65"/>
      <c r="B31212" s="65"/>
      <c r="C31212" s="65"/>
      <c r="D31212" s="65"/>
      <c r="E31212" s="65"/>
      <c r="F31212" s="65"/>
      <c r="G31212" s="145"/>
    </row>
    <row r="31213" spans="1:7">
      <c r="A31213" s="65"/>
      <c r="B31213" s="65"/>
      <c r="C31213" s="65"/>
      <c r="D31213" s="65"/>
      <c r="E31213" s="65"/>
      <c r="F31213" s="65"/>
      <c r="G31213" s="145"/>
    </row>
    <row r="31214" spans="1:7">
      <c r="A31214" s="65"/>
      <c r="B31214" s="65"/>
      <c r="C31214" s="65"/>
      <c r="D31214" s="65"/>
      <c r="E31214" s="65"/>
      <c r="F31214" s="65"/>
      <c r="G31214" s="145"/>
    </row>
    <row r="31215" spans="1:7">
      <c r="A31215" s="65"/>
      <c r="B31215" s="65"/>
      <c r="C31215" s="65"/>
      <c r="D31215" s="65"/>
      <c r="E31215" s="65"/>
      <c r="F31215" s="65"/>
      <c r="G31215" s="145"/>
    </row>
    <row r="31216" spans="1:7">
      <c r="A31216" s="65"/>
      <c r="B31216" s="65"/>
      <c r="C31216" s="65"/>
      <c r="D31216" s="65"/>
      <c r="E31216" s="65"/>
      <c r="F31216" s="65"/>
      <c r="G31216" s="145"/>
    </row>
    <row r="31217" spans="1:7">
      <c r="A31217" s="65"/>
      <c r="B31217" s="65"/>
      <c r="C31217" s="65"/>
      <c r="D31217" s="65"/>
      <c r="E31217" s="65"/>
      <c r="F31217" s="65"/>
      <c r="G31217" s="145"/>
    </row>
    <row r="31218" spans="1:7">
      <c r="A31218" s="65"/>
      <c r="B31218" s="65"/>
      <c r="C31218" s="65"/>
      <c r="D31218" s="65"/>
      <c r="E31218" s="65"/>
      <c r="F31218" s="65"/>
      <c r="G31218" s="145"/>
    </row>
    <row r="31219" spans="1:7">
      <c r="A31219" s="65"/>
      <c r="B31219" s="65"/>
      <c r="C31219" s="65"/>
      <c r="D31219" s="65"/>
      <c r="E31219" s="65"/>
      <c r="F31219" s="65"/>
      <c r="G31219" s="145"/>
    </row>
    <row r="31220" spans="1:7">
      <c r="A31220" s="65"/>
      <c r="B31220" s="65"/>
      <c r="C31220" s="65"/>
      <c r="D31220" s="65"/>
      <c r="E31220" s="65"/>
      <c r="F31220" s="65"/>
      <c r="G31220" s="145"/>
    </row>
    <row r="31221" spans="1:7">
      <c r="A31221" s="65"/>
      <c r="B31221" s="65"/>
      <c r="C31221" s="65"/>
      <c r="D31221" s="65"/>
      <c r="E31221" s="65"/>
      <c r="F31221" s="65"/>
      <c r="G31221" s="145"/>
    </row>
    <row r="31222" spans="1:7">
      <c r="A31222" s="65"/>
      <c r="B31222" s="65"/>
      <c r="C31222" s="65"/>
      <c r="D31222" s="65"/>
      <c r="E31222" s="65"/>
      <c r="F31222" s="65"/>
      <c r="G31222" s="145"/>
    </row>
    <row r="31223" spans="1:7">
      <c r="A31223" s="65"/>
      <c r="B31223" s="65"/>
      <c r="C31223" s="65"/>
      <c r="D31223" s="65"/>
      <c r="E31223" s="65"/>
      <c r="F31223" s="65"/>
      <c r="G31223" s="145"/>
    </row>
    <row r="31224" spans="1:7">
      <c r="A31224" s="65"/>
      <c r="B31224" s="65"/>
      <c r="C31224" s="65"/>
      <c r="D31224" s="65"/>
      <c r="E31224" s="65"/>
      <c r="F31224" s="65"/>
      <c r="G31224" s="145"/>
    </row>
    <row r="31225" spans="1:7">
      <c r="A31225" s="65"/>
      <c r="B31225" s="65"/>
      <c r="C31225" s="65"/>
      <c r="D31225" s="65"/>
      <c r="E31225" s="65"/>
      <c r="F31225" s="65"/>
      <c r="G31225" s="145"/>
    </row>
    <row r="31226" spans="1:7">
      <c r="A31226" s="65"/>
      <c r="B31226" s="65"/>
      <c r="C31226" s="65"/>
      <c r="D31226" s="65"/>
      <c r="E31226" s="65"/>
      <c r="F31226" s="65"/>
      <c r="G31226" s="145"/>
    </row>
    <row r="31227" spans="1:7">
      <c r="A31227" s="65"/>
      <c r="B31227" s="65"/>
      <c r="C31227" s="65"/>
      <c r="D31227" s="65"/>
      <c r="E31227" s="65"/>
      <c r="F31227" s="65"/>
      <c r="G31227" s="145"/>
    </row>
    <row r="31228" spans="1:7">
      <c r="A31228" s="65"/>
      <c r="B31228" s="65"/>
      <c r="C31228" s="65"/>
      <c r="D31228" s="65"/>
      <c r="E31228" s="65"/>
      <c r="F31228" s="65"/>
      <c r="G31228" s="145"/>
    </row>
    <row r="31229" spans="1:7">
      <c r="A31229" s="65"/>
      <c r="B31229" s="65"/>
      <c r="C31229" s="65"/>
      <c r="D31229" s="65"/>
      <c r="E31229" s="65"/>
      <c r="F31229" s="65"/>
      <c r="G31229" s="145"/>
    </row>
    <row r="31230" spans="1:7">
      <c r="A31230" s="65"/>
      <c r="B31230" s="65"/>
      <c r="C31230" s="65"/>
      <c r="D31230" s="65"/>
      <c r="E31230" s="65"/>
      <c r="F31230" s="65"/>
      <c r="G31230" s="145"/>
    </row>
    <row r="31231" spans="1:7">
      <c r="A31231" s="65"/>
      <c r="B31231" s="65"/>
      <c r="C31231" s="65"/>
      <c r="D31231" s="65"/>
      <c r="E31231" s="65"/>
      <c r="F31231" s="65"/>
      <c r="G31231" s="145"/>
    </row>
    <row r="31232" spans="1:7">
      <c r="A31232" s="65"/>
      <c r="B31232" s="65"/>
      <c r="C31232" s="65"/>
      <c r="D31232" s="65"/>
      <c r="E31232" s="65"/>
      <c r="F31232" s="65"/>
      <c r="G31232" s="145"/>
    </row>
    <row r="31233" spans="1:7">
      <c r="A31233" s="65"/>
      <c r="B31233" s="65"/>
      <c r="C31233" s="65"/>
      <c r="D31233" s="65"/>
      <c r="E31233" s="65"/>
      <c r="F31233" s="65"/>
      <c r="G31233" s="145"/>
    </row>
    <row r="31234" spans="1:7">
      <c r="A31234" s="65"/>
      <c r="B31234" s="65"/>
      <c r="C31234" s="65"/>
      <c r="D31234" s="65"/>
      <c r="E31234" s="65"/>
      <c r="F31234" s="65"/>
      <c r="G31234" s="145"/>
    </row>
    <row r="31235" spans="1:7">
      <c r="A31235" s="65"/>
      <c r="B31235" s="65"/>
      <c r="C31235" s="65"/>
      <c r="D31235" s="65"/>
      <c r="E31235" s="65"/>
      <c r="F31235" s="65"/>
      <c r="G31235" s="145"/>
    </row>
    <row r="31236" spans="1:7">
      <c r="A31236" s="65"/>
      <c r="B31236" s="65"/>
      <c r="C31236" s="65"/>
      <c r="D31236" s="65"/>
      <c r="E31236" s="65"/>
      <c r="F31236" s="65"/>
      <c r="G31236" s="145"/>
    </row>
    <row r="31237" spans="1:7">
      <c r="A31237" s="65"/>
      <c r="B31237" s="65"/>
      <c r="C31237" s="65"/>
      <c r="D31237" s="65"/>
      <c r="E31237" s="65"/>
      <c r="F31237" s="65"/>
      <c r="G31237" s="145"/>
    </row>
    <row r="31238" spans="1:7">
      <c r="A31238" s="65"/>
      <c r="B31238" s="65"/>
      <c r="C31238" s="65"/>
      <c r="D31238" s="65"/>
      <c r="E31238" s="65"/>
      <c r="F31238" s="65"/>
      <c r="G31238" s="145"/>
    </row>
    <row r="31239" spans="1:7">
      <c r="A31239" s="65"/>
      <c r="B31239" s="65"/>
      <c r="C31239" s="65"/>
      <c r="D31239" s="65"/>
      <c r="E31239" s="65"/>
      <c r="F31239" s="65"/>
      <c r="G31239" s="145"/>
    </row>
    <row r="31240" spans="1:7">
      <c r="A31240" s="65"/>
      <c r="B31240" s="65"/>
      <c r="C31240" s="65"/>
      <c r="D31240" s="65"/>
      <c r="E31240" s="65"/>
      <c r="F31240" s="65"/>
      <c r="G31240" s="145"/>
    </row>
    <row r="31241" spans="1:7">
      <c r="A31241" s="65"/>
      <c r="B31241" s="65"/>
      <c r="C31241" s="65"/>
      <c r="D31241" s="65"/>
      <c r="E31241" s="65"/>
      <c r="F31241" s="65"/>
      <c r="G31241" s="145"/>
    </row>
    <row r="31242" spans="1:7">
      <c r="A31242" s="65"/>
      <c r="B31242" s="65"/>
      <c r="C31242" s="65"/>
      <c r="D31242" s="65"/>
      <c r="E31242" s="65"/>
      <c r="F31242" s="65"/>
      <c r="G31242" s="145"/>
    </row>
    <row r="31243" spans="1:7">
      <c r="A31243" s="65"/>
      <c r="B31243" s="65"/>
      <c r="C31243" s="65"/>
      <c r="D31243" s="65"/>
      <c r="E31243" s="65"/>
      <c r="F31243" s="65"/>
      <c r="G31243" s="145"/>
    </row>
    <row r="31244" spans="1:7">
      <c r="A31244" s="65"/>
      <c r="B31244" s="65"/>
      <c r="C31244" s="65"/>
      <c r="D31244" s="65"/>
      <c r="E31244" s="65"/>
      <c r="F31244" s="65"/>
      <c r="G31244" s="145"/>
    </row>
    <row r="31245" spans="1:7">
      <c r="A31245" s="65"/>
      <c r="B31245" s="65"/>
      <c r="C31245" s="65"/>
      <c r="D31245" s="65"/>
      <c r="E31245" s="65"/>
      <c r="F31245" s="65"/>
      <c r="G31245" s="145"/>
    </row>
    <row r="31246" spans="1:7">
      <c r="A31246" s="65"/>
      <c r="B31246" s="65"/>
      <c r="C31246" s="65"/>
      <c r="D31246" s="65"/>
      <c r="E31246" s="65"/>
      <c r="F31246" s="65"/>
      <c r="G31246" s="145"/>
    </row>
    <row r="31247" spans="1:7">
      <c r="A31247" s="65"/>
      <c r="B31247" s="65"/>
      <c r="C31247" s="65"/>
      <c r="D31247" s="65"/>
      <c r="E31247" s="65"/>
      <c r="F31247" s="65"/>
      <c r="G31247" s="145"/>
    </row>
    <row r="31248" spans="1:7">
      <c r="A31248" s="65"/>
      <c r="B31248" s="65"/>
      <c r="C31248" s="65"/>
      <c r="D31248" s="65"/>
      <c r="E31248" s="65"/>
      <c r="F31248" s="65"/>
      <c r="G31248" s="145"/>
    </row>
    <row r="31249" spans="1:7">
      <c r="A31249" s="65"/>
      <c r="B31249" s="65"/>
      <c r="C31249" s="65"/>
      <c r="D31249" s="65"/>
      <c r="E31249" s="65"/>
      <c r="F31249" s="65"/>
      <c r="G31249" s="145"/>
    </row>
    <row r="31250" spans="1:7">
      <c r="A31250" s="65"/>
      <c r="B31250" s="65"/>
      <c r="C31250" s="65"/>
      <c r="D31250" s="65"/>
      <c r="E31250" s="65"/>
      <c r="F31250" s="65"/>
      <c r="G31250" s="145"/>
    </row>
    <row r="31251" spans="1:7">
      <c r="A31251" s="65"/>
      <c r="B31251" s="65"/>
      <c r="C31251" s="65"/>
      <c r="D31251" s="65"/>
      <c r="E31251" s="65"/>
      <c r="F31251" s="65"/>
      <c r="G31251" s="145"/>
    </row>
    <row r="31252" spans="1:7">
      <c r="A31252" s="65"/>
      <c r="B31252" s="65"/>
      <c r="C31252" s="65"/>
      <c r="D31252" s="65"/>
      <c r="E31252" s="65"/>
      <c r="F31252" s="65"/>
      <c r="G31252" s="145"/>
    </row>
    <row r="31253" spans="1:7">
      <c r="A31253" s="65"/>
      <c r="B31253" s="65"/>
      <c r="C31253" s="65"/>
      <c r="D31253" s="65"/>
      <c r="E31253" s="65"/>
      <c r="F31253" s="65"/>
      <c r="G31253" s="145"/>
    </row>
    <row r="31254" spans="1:7">
      <c r="A31254" s="65"/>
      <c r="B31254" s="65"/>
      <c r="C31254" s="65"/>
      <c r="D31254" s="65"/>
      <c r="E31254" s="65"/>
      <c r="F31254" s="65"/>
      <c r="G31254" s="145"/>
    </row>
    <row r="31255" spans="1:7">
      <c r="A31255" s="65"/>
      <c r="B31255" s="65"/>
      <c r="C31255" s="65"/>
      <c r="D31255" s="65"/>
      <c r="E31255" s="65"/>
      <c r="F31255" s="65"/>
      <c r="G31255" s="145"/>
    </row>
    <row r="31256" spans="1:7">
      <c r="A31256" s="65"/>
      <c r="B31256" s="65"/>
      <c r="C31256" s="65"/>
      <c r="D31256" s="65"/>
      <c r="E31256" s="65"/>
      <c r="F31256" s="65"/>
      <c r="G31256" s="145"/>
    </row>
    <row r="31257" spans="1:7">
      <c r="A31257" s="65"/>
      <c r="B31257" s="65"/>
      <c r="C31257" s="65"/>
      <c r="D31257" s="65"/>
      <c r="E31257" s="65"/>
      <c r="F31257" s="65"/>
      <c r="G31257" s="145"/>
    </row>
    <row r="31258" spans="1:7">
      <c r="A31258" s="65"/>
      <c r="B31258" s="65"/>
      <c r="C31258" s="65"/>
      <c r="D31258" s="65"/>
      <c r="E31258" s="65"/>
      <c r="F31258" s="65"/>
      <c r="G31258" s="145"/>
    </row>
    <row r="31259" spans="1:7">
      <c r="A31259" s="65"/>
      <c r="B31259" s="65"/>
      <c r="C31259" s="65"/>
      <c r="D31259" s="65"/>
      <c r="E31259" s="65"/>
      <c r="F31259" s="65"/>
      <c r="G31259" s="145"/>
    </row>
    <row r="31260" spans="1:7">
      <c r="A31260" s="65"/>
      <c r="B31260" s="65"/>
      <c r="C31260" s="65"/>
      <c r="D31260" s="65"/>
      <c r="E31260" s="65"/>
      <c r="F31260" s="65"/>
      <c r="G31260" s="145"/>
    </row>
    <row r="31261" spans="1:7">
      <c r="A31261" s="65"/>
      <c r="B31261" s="65"/>
      <c r="C31261" s="65"/>
      <c r="D31261" s="65"/>
      <c r="E31261" s="65"/>
      <c r="F31261" s="65"/>
      <c r="G31261" s="145"/>
    </row>
    <row r="31262" spans="1:7">
      <c r="A31262" s="65"/>
      <c r="B31262" s="65"/>
      <c r="C31262" s="65"/>
      <c r="D31262" s="65"/>
      <c r="E31262" s="65"/>
      <c r="F31262" s="65"/>
      <c r="G31262" s="145"/>
    </row>
    <row r="31263" spans="1:7">
      <c r="A31263" s="65"/>
      <c r="B31263" s="65"/>
      <c r="C31263" s="65"/>
      <c r="D31263" s="65"/>
      <c r="E31263" s="65"/>
      <c r="F31263" s="65"/>
      <c r="G31263" s="145"/>
    </row>
    <row r="31264" spans="1:7">
      <c r="A31264" s="65"/>
      <c r="B31264" s="65"/>
      <c r="C31264" s="65"/>
      <c r="D31264" s="65"/>
      <c r="E31264" s="65"/>
      <c r="F31264" s="65"/>
      <c r="G31264" s="145"/>
    </row>
    <row r="31265" spans="1:7">
      <c r="A31265" s="65"/>
      <c r="B31265" s="65"/>
      <c r="C31265" s="65"/>
      <c r="D31265" s="65"/>
      <c r="E31265" s="65"/>
      <c r="F31265" s="65"/>
      <c r="G31265" s="145"/>
    </row>
    <row r="31266" spans="1:7">
      <c r="A31266" s="65"/>
      <c r="B31266" s="65"/>
      <c r="C31266" s="65"/>
      <c r="D31266" s="65"/>
      <c r="E31266" s="65"/>
      <c r="F31266" s="65"/>
      <c r="G31266" s="145"/>
    </row>
    <row r="31267" spans="1:7">
      <c r="A31267" s="65"/>
      <c r="B31267" s="65"/>
      <c r="C31267" s="65"/>
      <c r="D31267" s="65"/>
      <c r="E31267" s="65"/>
      <c r="F31267" s="65"/>
      <c r="G31267" s="145"/>
    </row>
    <row r="31268" spans="1:7">
      <c r="A31268" s="65"/>
      <c r="B31268" s="65"/>
      <c r="C31268" s="65"/>
      <c r="D31268" s="65"/>
      <c r="E31268" s="65"/>
      <c r="F31268" s="65"/>
      <c r="G31268" s="145"/>
    </row>
    <row r="31269" spans="1:7">
      <c r="A31269" s="65"/>
      <c r="B31269" s="65"/>
      <c r="C31269" s="65"/>
      <c r="D31269" s="65"/>
      <c r="E31269" s="65"/>
      <c r="F31269" s="65"/>
      <c r="G31269" s="145"/>
    </row>
    <row r="31270" spans="1:7">
      <c r="A31270" s="65"/>
      <c r="B31270" s="65"/>
      <c r="C31270" s="65"/>
      <c r="D31270" s="65"/>
      <c r="E31270" s="65"/>
      <c r="F31270" s="65"/>
      <c r="G31270" s="145"/>
    </row>
    <row r="31271" spans="1:7">
      <c r="A31271" s="65"/>
      <c r="B31271" s="65"/>
      <c r="C31271" s="65"/>
      <c r="D31271" s="65"/>
      <c r="E31271" s="65"/>
      <c r="F31271" s="65"/>
      <c r="G31271" s="145"/>
    </row>
    <row r="31272" spans="1:7">
      <c r="A31272" s="65"/>
      <c r="B31272" s="65"/>
      <c r="C31272" s="65"/>
      <c r="D31272" s="65"/>
      <c r="E31272" s="65"/>
      <c r="F31272" s="65"/>
      <c r="G31272" s="145"/>
    </row>
    <row r="31273" spans="1:7">
      <c r="A31273" s="65"/>
      <c r="B31273" s="65"/>
      <c r="C31273" s="65"/>
      <c r="D31273" s="65"/>
      <c r="E31273" s="65"/>
      <c r="F31273" s="65"/>
      <c r="G31273" s="145"/>
    </row>
    <row r="31274" spans="1:7">
      <c r="A31274" s="65"/>
      <c r="B31274" s="65"/>
      <c r="C31274" s="65"/>
      <c r="D31274" s="65"/>
      <c r="E31274" s="65"/>
      <c r="F31274" s="65"/>
      <c r="G31274" s="145"/>
    </row>
    <row r="31275" spans="1:7">
      <c r="A31275" s="65"/>
      <c r="B31275" s="65"/>
      <c r="C31275" s="65"/>
      <c r="D31275" s="65"/>
      <c r="E31275" s="65"/>
      <c r="F31275" s="65"/>
      <c r="G31275" s="145"/>
    </row>
    <row r="31276" spans="1:7">
      <c r="A31276" s="65"/>
      <c r="B31276" s="65"/>
      <c r="C31276" s="65"/>
      <c r="D31276" s="65"/>
      <c r="E31276" s="65"/>
      <c r="F31276" s="65"/>
      <c r="G31276" s="145"/>
    </row>
    <row r="31277" spans="1:7">
      <c r="A31277" s="65"/>
      <c r="B31277" s="65"/>
      <c r="C31277" s="65"/>
      <c r="D31277" s="65"/>
      <c r="E31277" s="65"/>
      <c r="F31277" s="65"/>
      <c r="G31277" s="145"/>
    </row>
    <row r="31278" spans="1:7">
      <c r="A31278" s="65"/>
      <c r="B31278" s="65"/>
      <c r="C31278" s="65"/>
      <c r="D31278" s="65"/>
      <c r="E31278" s="65"/>
      <c r="F31278" s="65"/>
      <c r="G31278" s="145"/>
    </row>
    <row r="31279" spans="1:7">
      <c r="A31279" s="65"/>
      <c r="B31279" s="65"/>
      <c r="C31279" s="65"/>
      <c r="D31279" s="65"/>
      <c r="E31279" s="65"/>
      <c r="F31279" s="65"/>
      <c r="G31279" s="145"/>
    </row>
    <row r="31280" spans="1:7">
      <c r="A31280" s="65"/>
      <c r="B31280" s="65"/>
      <c r="C31280" s="65"/>
      <c r="D31280" s="65"/>
      <c r="E31280" s="65"/>
      <c r="F31280" s="65"/>
      <c r="G31280" s="145"/>
    </row>
    <row r="31281" spans="1:7">
      <c r="A31281" s="65"/>
      <c r="B31281" s="65"/>
      <c r="C31281" s="65"/>
      <c r="D31281" s="65"/>
      <c r="E31281" s="65"/>
      <c r="F31281" s="65"/>
      <c r="G31281" s="145"/>
    </row>
    <row r="31282" spans="1:7">
      <c r="A31282" s="65"/>
      <c r="B31282" s="65"/>
      <c r="C31282" s="65"/>
      <c r="D31282" s="65"/>
      <c r="E31282" s="65"/>
      <c r="F31282" s="65"/>
      <c r="G31282" s="145"/>
    </row>
    <row r="31283" spans="1:7">
      <c r="A31283" s="65"/>
      <c r="B31283" s="65"/>
      <c r="C31283" s="65"/>
      <c r="D31283" s="65"/>
      <c r="E31283" s="65"/>
      <c r="F31283" s="65"/>
      <c r="G31283" s="145"/>
    </row>
    <row r="31284" spans="1:7">
      <c r="A31284" s="65"/>
      <c r="B31284" s="65"/>
      <c r="C31284" s="65"/>
      <c r="D31284" s="65"/>
      <c r="E31284" s="65"/>
      <c r="F31284" s="65"/>
      <c r="G31284" s="145"/>
    </row>
    <row r="31285" spans="1:7">
      <c r="A31285" s="65"/>
      <c r="B31285" s="65"/>
      <c r="C31285" s="65"/>
      <c r="D31285" s="65"/>
      <c r="E31285" s="65"/>
      <c r="F31285" s="65"/>
      <c r="G31285" s="145"/>
    </row>
    <row r="31286" spans="1:7">
      <c r="A31286" s="65"/>
      <c r="B31286" s="65"/>
      <c r="C31286" s="65"/>
      <c r="D31286" s="65"/>
      <c r="E31286" s="65"/>
      <c r="F31286" s="65"/>
      <c r="G31286" s="145"/>
    </row>
    <row r="31287" spans="1:7">
      <c r="A31287" s="65"/>
      <c r="B31287" s="65"/>
      <c r="C31287" s="65"/>
      <c r="D31287" s="65"/>
      <c r="E31287" s="65"/>
      <c r="F31287" s="65"/>
      <c r="G31287" s="145"/>
    </row>
    <row r="31288" spans="1:7">
      <c r="A31288" s="65"/>
      <c r="B31288" s="65"/>
      <c r="C31288" s="65"/>
      <c r="D31288" s="65"/>
      <c r="E31288" s="65"/>
      <c r="F31288" s="65"/>
      <c r="G31288" s="145"/>
    </row>
    <row r="31289" spans="1:7">
      <c r="A31289" s="65"/>
      <c r="B31289" s="65"/>
      <c r="C31289" s="65"/>
      <c r="D31289" s="65"/>
      <c r="E31289" s="65"/>
      <c r="F31289" s="65"/>
      <c r="G31289" s="145"/>
    </row>
    <row r="31290" spans="1:7">
      <c r="A31290" s="65"/>
      <c r="B31290" s="65"/>
      <c r="C31290" s="65"/>
      <c r="D31290" s="65"/>
      <c r="E31290" s="65"/>
      <c r="F31290" s="65"/>
      <c r="G31290" s="145"/>
    </row>
    <row r="31291" spans="1:7">
      <c r="A31291" s="65"/>
      <c r="B31291" s="65"/>
      <c r="C31291" s="65"/>
      <c r="D31291" s="65"/>
      <c r="E31291" s="65"/>
      <c r="F31291" s="65"/>
      <c r="G31291" s="145"/>
    </row>
    <row r="31292" spans="1:7">
      <c r="A31292" s="65"/>
      <c r="B31292" s="65"/>
      <c r="C31292" s="65"/>
      <c r="D31292" s="65"/>
      <c r="E31292" s="65"/>
      <c r="F31292" s="65"/>
      <c r="G31292" s="145"/>
    </row>
    <row r="31293" spans="1:7">
      <c r="A31293" s="65"/>
      <c r="B31293" s="65"/>
      <c r="C31293" s="65"/>
      <c r="D31293" s="65"/>
      <c r="E31293" s="65"/>
      <c r="F31293" s="65"/>
      <c r="G31293" s="145"/>
    </row>
    <row r="31294" spans="1:7">
      <c r="A31294" s="65"/>
      <c r="B31294" s="65"/>
      <c r="C31294" s="65"/>
      <c r="D31294" s="65"/>
      <c r="E31294" s="65"/>
      <c r="F31294" s="65"/>
      <c r="G31294" s="145"/>
    </row>
    <row r="31295" spans="1:7">
      <c r="A31295" s="65"/>
      <c r="B31295" s="65"/>
      <c r="C31295" s="65"/>
      <c r="D31295" s="65"/>
      <c r="E31295" s="65"/>
      <c r="F31295" s="65"/>
      <c r="G31295" s="145"/>
    </row>
    <row r="31296" spans="1:7">
      <c r="A31296" s="65"/>
      <c r="B31296" s="65"/>
      <c r="C31296" s="65"/>
      <c r="D31296" s="65"/>
      <c r="E31296" s="65"/>
      <c r="F31296" s="65"/>
      <c r="G31296" s="145"/>
    </row>
    <row r="31297" spans="1:7">
      <c r="A31297" s="65"/>
      <c r="B31297" s="65"/>
      <c r="C31297" s="65"/>
      <c r="D31297" s="65"/>
      <c r="E31297" s="65"/>
      <c r="F31297" s="65"/>
      <c r="G31297" s="145"/>
    </row>
    <row r="31298" spans="1:7">
      <c r="A31298" s="65"/>
      <c r="B31298" s="65"/>
      <c r="C31298" s="65"/>
      <c r="D31298" s="65"/>
      <c r="E31298" s="65"/>
      <c r="F31298" s="65"/>
      <c r="G31298" s="145"/>
    </row>
    <row r="31299" spans="1:7">
      <c r="A31299" s="65"/>
      <c r="B31299" s="65"/>
      <c r="C31299" s="65"/>
      <c r="D31299" s="65"/>
      <c r="E31299" s="65"/>
      <c r="F31299" s="65"/>
      <c r="G31299" s="145"/>
    </row>
    <row r="31300" spans="1:7">
      <c r="A31300" s="65"/>
      <c r="B31300" s="65"/>
      <c r="C31300" s="65"/>
      <c r="D31300" s="65"/>
      <c r="E31300" s="65"/>
      <c r="F31300" s="65"/>
      <c r="G31300" s="145"/>
    </row>
    <row r="31301" spans="1:7">
      <c r="A31301" s="65"/>
      <c r="B31301" s="65"/>
      <c r="C31301" s="65"/>
      <c r="D31301" s="65"/>
      <c r="E31301" s="65"/>
      <c r="F31301" s="65"/>
      <c r="G31301" s="145"/>
    </row>
    <row r="31302" spans="1:7">
      <c r="A31302" s="65"/>
      <c r="B31302" s="65"/>
      <c r="C31302" s="65"/>
      <c r="D31302" s="65"/>
      <c r="E31302" s="65"/>
      <c r="F31302" s="65"/>
      <c r="G31302" s="145"/>
    </row>
    <row r="31303" spans="1:7">
      <c r="A31303" s="65"/>
      <c r="B31303" s="65"/>
      <c r="C31303" s="65"/>
      <c r="D31303" s="65"/>
      <c r="E31303" s="65"/>
      <c r="F31303" s="65"/>
      <c r="G31303" s="145"/>
    </row>
    <row r="31304" spans="1:7">
      <c r="A31304" s="65"/>
      <c r="B31304" s="65"/>
      <c r="C31304" s="65"/>
      <c r="D31304" s="65"/>
      <c r="E31304" s="65"/>
      <c r="F31304" s="65"/>
      <c r="G31304" s="145"/>
    </row>
    <row r="31305" spans="1:7">
      <c r="A31305" s="65"/>
      <c r="B31305" s="65"/>
      <c r="C31305" s="65"/>
      <c r="D31305" s="65"/>
      <c r="E31305" s="65"/>
      <c r="F31305" s="65"/>
      <c r="G31305" s="145"/>
    </row>
    <row r="31306" spans="1:7">
      <c r="A31306" s="65"/>
      <c r="B31306" s="65"/>
      <c r="C31306" s="65"/>
      <c r="D31306" s="65"/>
      <c r="E31306" s="65"/>
      <c r="F31306" s="65"/>
      <c r="G31306" s="145"/>
    </row>
    <row r="31307" spans="1:7">
      <c r="A31307" s="65"/>
      <c r="B31307" s="65"/>
      <c r="C31307" s="65"/>
      <c r="D31307" s="65"/>
      <c r="E31307" s="65"/>
      <c r="F31307" s="65"/>
      <c r="G31307" s="145"/>
    </row>
    <row r="31308" spans="1:7">
      <c r="A31308" s="65"/>
      <c r="B31308" s="65"/>
      <c r="C31308" s="65"/>
      <c r="D31308" s="65"/>
      <c r="E31308" s="65"/>
      <c r="F31308" s="65"/>
      <c r="G31308" s="145"/>
    </row>
    <row r="31309" spans="1:7">
      <c r="A31309" s="65"/>
      <c r="B31309" s="65"/>
      <c r="C31309" s="65"/>
      <c r="D31309" s="65"/>
      <c r="E31309" s="65"/>
      <c r="F31309" s="65"/>
      <c r="G31309" s="145"/>
    </row>
    <row r="31310" spans="1:7">
      <c r="A31310" s="65"/>
      <c r="B31310" s="65"/>
      <c r="C31310" s="65"/>
      <c r="D31310" s="65"/>
      <c r="E31310" s="65"/>
      <c r="F31310" s="65"/>
      <c r="G31310" s="145"/>
    </row>
    <row r="31311" spans="1:7">
      <c r="A31311" s="65"/>
      <c r="B31311" s="65"/>
      <c r="C31311" s="65"/>
      <c r="D31311" s="65"/>
      <c r="E31311" s="65"/>
      <c r="F31311" s="65"/>
      <c r="G31311" s="145"/>
    </row>
    <row r="31312" spans="1:7">
      <c r="A31312" s="65"/>
      <c r="B31312" s="65"/>
      <c r="C31312" s="65"/>
      <c r="D31312" s="65"/>
      <c r="E31312" s="65"/>
      <c r="F31312" s="65"/>
      <c r="G31312" s="145"/>
    </row>
    <row r="31313" spans="1:7">
      <c r="A31313" s="65"/>
      <c r="B31313" s="65"/>
      <c r="C31313" s="65"/>
      <c r="D31313" s="65"/>
      <c r="E31313" s="65"/>
      <c r="F31313" s="65"/>
      <c r="G31313" s="145"/>
    </row>
    <row r="31314" spans="1:7">
      <c r="A31314" s="65"/>
      <c r="B31314" s="65"/>
      <c r="C31314" s="65"/>
      <c r="D31314" s="65"/>
      <c r="E31314" s="65"/>
      <c r="F31314" s="65"/>
      <c r="G31314" s="145"/>
    </row>
    <row r="31315" spans="1:7">
      <c r="A31315" s="65"/>
      <c r="B31315" s="65"/>
      <c r="C31315" s="65"/>
      <c r="D31315" s="65"/>
      <c r="E31315" s="65"/>
      <c r="F31315" s="65"/>
      <c r="G31315" s="145"/>
    </row>
    <row r="31316" spans="1:7">
      <c r="A31316" s="65"/>
      <c r="B31316" s="65"/>
      <c r="C31316" s="65"/>
      <c r="D31316" s="65"/>
      <c r="E31316" s="65"/>
      <c r="F31316" s="65"/>
      <c r="G31316" s="145"/>
    </row>
    <row r="31317" spans="1:7">
      <c r="A31317" s="65"/>
      <c r="B31317" s="65"/>
      <c r="C31317" s="65"/>
      <c r="D31317" s="65"/>
      <c r="E31317" s="65"/>
      <c r="F31317" s="65"/>
      <c r="G31317" s="145"/>
    </row>
    <row r="31318" spans="1:7">
      <c r="A31318" s="65"/>
      <c r="B31318" s="65"/>
      <c r="C31318" s="65"/>
      <c r="D31318" s="65"/>
      <c r="E31318" s="65"/>
      <c r="F31318" s="65"/>
      <c r="G31318" s="145"/>
    </row>
    <row r="31319" spans="1:7">
      <c r="A31319" s="65"/>
      <c r="B31319" s="65"/>
      <c r="C31319" s="65"/>
      <c r="D31319" s="65"/>
      <c r="E31319" s="65"/>
      <c r="F31319" s="65"/>
      <c r="G31319" s="145"/>
    </row>
    <row r="31320" spans="1:7">
      <c r="A31320" s="65"/>
      <c r="B31320" s="65"/>
      <c r="C31320" s="65"/>
      <c r="D31320" s="65"/>
      <c r="E31320" s="65"/>
      <c r="F31320" s="65"/>
      <c r="G31320" s="145"/>
    </row>
    <row r="31321" spans="1:7">
      <c r="A31321" s="65"/>
      <c r="B31321" s="65"/>
      <c r="C31321" s="65"/>
      <c r="D31321" s="65"/>
      <c r="E31321" s="65"/>
      <c r="F31321" s="65"/>
      <c r="G31321" s="145"/>
    </row>
    <row r="31322" spans="1:7">
      <c r="A31322" s="65"/>
      <c r="B31322" s="65"/>
      <c r="C31322" s="65"/>
      <c r="D31322" s="65"/>
      <c r="E31322" s="65"/>
      <c r="F31322" s="65"/>
      <c r="G31322" s="145"/>
    </row>
    <row r="31323" spans="1:7">
      <c r="A31323" s="65"/>
      <c r="B31323" s="65"/>
      <c r="C31323" s="65"/>
      <c r="D31323" s="65"/>
      <c r="E31323" s="65"/>
      <c r="F31323" s="65"/>
      <c r="G31323" s="145"/>
    </row>
    <row r="31324" spans="1:7">
      <c r="A31324" s="65"/>
      <c r="B31324" s="65"/>
      <c r="C31324" s="65"/>
      <c r="D31324" s="65"/>
      <c r="E31324" s="65"/>
      <c r="F31324" s="65"/>
      <c r="G31324" s="145"/>
    </row>
    <row r="31325" spans="1:7">
      <c r="A31325" s="65"/>
      <c r="B31325" s="65"/>
      <c r="C31325" s="65"/>
      <c r="D31325" s="65"/>
      <c r="E31325" s="65"/>
      <c r="F31325" s="65"/>
      <c r="G31325" s="145"/>
    </row>
    <row r="31326" spans="1:7">
      <c r="A31326" s="65"/>
      <c r="B31326" s="65"/>
      <c r="C31326" s="65"/>
      <c r="D31326" s="65"/>
      <c r="E31326" s="65"/>
      <c r="F31326" s="65"/>
      <c r="G31326" s="145"/>
    </row>
    <row r="31327" spans="1:7">
      <c r="A31327" s="65"/>
      <c r="B31327" s="65"/>
      <c r="C31327" s="65"/>
      <c r="D31327" s="65"/>
      <c r="E31327" s="65"/>
      <c r="F31327" s="65"/>
      <c r="G31327" s="145"/>
    </row>
    <row r="31328" spans="1:7">
      <c r="A31328" s="65"/>
      <c r="B31328" s="65"/>
      <c r="C31328" s="65"/>
      <c r="D31328" s="65"/>
      <c r="E31328" s="65"/>
      <c r="F31328" s="65"/>
      <c r="G31328" s="145"/>
    </row>
    <row r="31329" spans="1:7">
      <c r="A31329" s="65"/>
      <c r="B31329" s="65"/>
      <c r="C31329" s="65"/>
      <c r="D31329" s="65"/>
      <c r="E31329" s="65"/>
      <c r="F31329" s="65"/>
      <c r="G31329" s="145"/>
    </row>
    <row r="31330" spans="1:7">
      <c r="A31330" s="65"/>
      <c r="B31330" s="65"/>
      <c r="C31330" s="65"/>
      <c r="D31330" s="65"/>
      <c r="E31330" s="65"/>
      <c r="F31330" s="65"/>
      <c r="G31330" s="145"/>
    </row>
    <row r="31331" spans="1:7">
      <c r="A31331" s="65"/>
      <c r="B31331" s="65"/>
      <c r="C31331" s="65"/>
      <c r="D31331" s="65"/>
      <c r="E31331" s="65"/>
      <c r="F31331" s="65"/>
      <c r="G31331" s="145"/>
    </row>
    <row r="31332" spans="1:7">
      <c r="A31332" s="65"/>
      <c r="B31332" s="65"/>
      <c r="C31332" s="65"/>
      <c r="D31332" s="65"/>
      <c r="E31332" s="65"/>
      <c r="F31332" s="65"/>
      <c r="G31332" s="145"/>
    </row>
    <row r="31333" spans="1:7">
      <c r="A31333" s="65"/>
      <c r="B31333" s="65"/>
      <c r="C31333" s="65"/>
      <c r="D31333" s="65"/>
      <c r="E31333" s="65"/>
      <c r="F31333" s="65"/>
      <c r="G31333" s="145"/>
    </row>
    <row r="31334" spans="1:7">
      <c r="A31334" s="65"/>
      <c r="B31334" s="65"/>
      <c r="C31334" s="65"/>
      <c r="D31334" s="65"/>
      <c r="E31334" s="65"/>
      <c r="F31334" s="65"/>
      <c r="G31334" s="145"/>
    </row>
    <row r="31335" spans="1:7">
      <c r="A31335" s="65"/>
      <c r="B31335" s="65"/>
      <c r="C31335" s="65"/>
      <c r="D31335" s="65"/>
      <c r="E31335" s="65"/>
      <c r="F31335" s="65"/>
      <c r="G31335" s="145"/>
    </row>
    <row r="31336" spans="1:7">
      <c r="A31336" s="65"/>
      <c r="B31336" s="65"/>
      <c r="C31336" s="65"/>
      <c r="D31336" s="65"/>
      <c r="E31336" s="65"/>
      <c r="F31336" s="65"/>
      <c r="G31336" s="145"/>
    </row>
    <row r="31337" spans="1:7">
      <c r="A31337" s="65"/>
      <c r="B31337" s="65"/>
      <c r="C31337" s="65"/>
      <c r="D31337" s="65"/>
      <c r="E31337" s="65"/>
      <c r="F31337" s="65"/>
      <c r="G31337" s="145"/>
    </row>
    <row r="31338" spans="1:7">
      <c r="A31338" s="65"/>
      <c r="B31338" s="65"/>
      <c r="C31338" s="65"/>
      <c r="D31338" s="65"/>
      <c r="E31338" s="65"/>
      <c r="F31338" s="65"/>
      <c r="G31338" s="145"/>
    </row>
    <row r="31339" spans="1:7">
      <c r="A31339" s="65"/>
      <c r="B31339" s="65"/>
      <c r="C31339" s="65"/>
      <c r="D31339" s="65"/>
      <c r="E31339" s="65"/>
      <c r="F31339" s="65"/>
      <c r="G31339" s="145"/>
    </row>
    <row r="31340" spans="1:7">
      <c r="A31340" s="65"/>
      <c r="B31340" s="65"/>
      <c r="C31340" s="65"/>
      <c r="D31340" s="65"/>
      <c r="E31340" s="65"/>
      <c r="F31340" s="65"/>
      <c r="G31340" s="145"/>
    </row>
    <row r="31341" spans="1:7">
      <c r="A31341" s="65"/>
      <c r="B31341" s="65"/>
      <c r="C31341" s="65"/>
      <c r="D31341" s="65"/>
      <c r="E31341" s="65"/>
      <c r="F31341" s="65"/>
      <c r="G31341" s="145"/>
    </row>
    <row r="31342" spans="1:7">
      <c r="A31342" s="65"/>
      <c r="B31342" s="65"/>
      <c r="C31342" s="65"/>
      <c r="D31342" s="65"/>
      <c r="E31342" s="65"/>
      <c r="F31342" s="65"/>
      <c r="G31342" s="145"/>
    </row>
    <row r="31343" spans="1:7">
      <c r="A31343" s="65"/>
      <c r="B31343" s="65"/>
      <c r="C31343" s="65"/>
      <c r="D31343" s="65"/>
      <c r="E31343" s="65"/>
      <c r="F31343" s="65"/>
      <c r="G31343" s="145"/>
    </row>
    <row r="31344" spans="1:7">
      <c r="A31344" s="65"/>
      <c r="B31344" s="65"/>
      <c r="C31344" s="65"/>
      <c r="D31344" s="65"/>
      <c r="E31344" s="65"/>
      <c r="F31344" s="65"/>
      <c r="G31344" s="145"/>
    </row>
    <row r="31345" spans="1:7">
      <c r="A31345" s="65"/>
      <c r="B31345" s="65"/>
      <c r="C31345" s="65"/>
      <c r="D31345" s="65"/>
      <c r="E31345" s="65"/>
      <c r="F31345" s="65"/>
      <c r="G31345" s="145"/>
    </row>
    <row r="31346" spans="1:7">
      <c r="A31346" s="65"/>
      <c r="B31346" s="65"/>
      <c r="C31346" s="65"/>
      <c r="D31346" s="65"/>
      <c r="E31346" s="65"/>
      <c r="F31346" s="65"/>
      <c r="G31346" s="145"/>
    </row>
    <row r="31347" spans="1:7">
      <c r="A31347" s="65"/>
      <c r="B31347" s="65"/>
      <c r="C31347" s="65"/>
      <c r="D31347" s="65"/>
      <c r="E31347" s="65"/>
      <c r="F31347" s="65"/>
      <c r="G31347" s="145"/>
    </row>
    <row r="31348" spans="1:7">
      <c r="A31348" s="65"/>
      <c r="B31348" s="65"/>
      <c r="C31348" s="65"/>
      <c r="D31348" s="65"/>
      <c r="E31348" s="65"/>
      <c r="F31348" s="65"/>
      <c r="G31348" s="145"/>
    </row>
    <row r="31349" spans="1:7">
      <c r="A31349" s="65"/>
      <c r="B31349" s="65"/>
      <c r="C31349" s="65"/>
      <c r="D31349" s="65"/>
      <c r="E31349" s="65"/>
      <c r="F31349" s="65"/>
      <c r="G31349" s="145"/>
    </row>
    <row r="31350" spans="1:7">
      <c r="A31350" s="65"/>
      <c r="B31350" s="65"/>
      <c r="C31350" s="65"/>
      <c r="D31350" s="65"/>
      <c r="E31350" s="65"/>
      <c r="F31350" s="65"/>
      <c r="G31350" s="145"/>
    </row>
    <row r="31351" spans="1:7">
      <c r="A31351" s="65"/>
      <c r="B31351" s="65"/>
      <c r="C31351" s="65"/>
      <c r="D31351" s="65"/>
      <c r="E31351" s="65"/>
      <c r="F31351" s="65"/>
      <c r="G31351" s="145"/>
    </row>
    <row r="31352" spans="1:7">
      <c r="A31352" s="65"/>
      <c r="B31352" s="65"/>
      <c r="C31352" s="65"/>
      <c r="D31352" s="65"/>
      <c r="E31352" s="65"/>
      <c r="F31352" s="65"/>
      <c r="G31352" s="145"/>
    </row>
    <row r="31353" spans="1:7">
      <c r="A31353" s="65"/>
      <c r="B31353" s="65"/>
      <c r="C31353" s="65"/>
      <c r="D31353" s="65"/>
      <c r="E31353" s="65"/>
      <c r="F31353" s="65"/>
      <c r="G31353" s="145"/>
    </row>
    <row r="31354" spans="1:7">
      <c r="A31354" s="65"/>
      <c r="B31354" s="65"/>
      <c r="C31354" s="65"/>
      <c r="D31354" s="65"/>
      <c r="E31354" s="65"/>
      <c r="F31354" s="65"/>
      <c r="G31354" s="145"/>
    </row>
    <row r="31355" spans="1:7">
      <c r="A31355" s="65"/>
      <c r="B31355" s="65"/>
      <c r="C31355" s="65"/>
      <c r="D31355" s="65"/>
      <c r="E31355" s="65"/>
      <c r="F31355" s="65"/>
      <c r="G31355" s="145"/>
    </row>
    <row r="31356" spans="1:7">
      <c r="A31356" s="65"/>
      <c r="B31356" s="65"/>
      <c r="C31356" s="65"/>
      <c r="D31356" s="65"/>
      <c r="E31356" s="65"/>
      <c r="F31356" s="65"/>
      <c r="G31356" s="145"/>
    </row>
    <row r="31357" spans="1:7">
      <c r="A31357" s="65"/>
      <c r="B31357" s="65"/>
      <c r="C31357" s="65"/>
      <c r="D31357" s="65"/>
      <c r="E31357" s="65"/>
      <c r="F31357" s="65"/>
      <c r="G31357" s="145"/>
    </row>
    <row r="31358" spans="1:7">
      <c r="A31358" s="65"/>
      <c r="B31358" s="65"/>
      <c r="C31358" s="65"/>
      <c r="D31358" s="65"/>
      <c r="E31358" s="65"/>
      <c r="F31358" s="65"/>
      <c r="G31358" s="145"/>
    </row>
    <row r="31359" spans="1:7">
      <c r="A31359" s="65"/>
      <c r="B31359" s="65"/>
      <c r="C31359" s="65"/>
      <c r="D31359" s="65"/>
      <c r="E31359" s="65"/>
      <c r="F31359" s="65"/>
      <c r="G31359" s="145"/>
    </row>
    <row r="31360" spans="1:7">
      <c r="A31360" s="65"/>
      <c r="B31360" s="65"/>
      <c r="C31360" s="65"/>
      <c r="D31360" s="65"/>
      <c r="E31360" s="65"/>
      <c r="F31360" s="65"/>
      <c r="G31360" s="145"/>
    </row>
    <row r="31361" spans="1:7">
      <c r="A31361" s="65"/>
      <c r="B31361" s="65"/>
      <c r="C31361" s="65"/>
      <c r="D31361" s="65"/>
      <c r="E31361" s="65"/>
      <c r="F31361" s="65"/>
      <c r="G31361" s="145"/>
    </row>
    <row r="31362" spans="1:7">
      <c r="A31362" s="65"/>
      <c r="B31362" s="65"/>
      <c r="C31362" s="65"/>
      <c r="D31362" s="65"/>
      <c r="E31362" s="65"/>
      <c r="F31362" s="65"/>
      <c r="G31362" s="145"/>
    </row>
    <row r="31363" spans="1:7">
      <c r="A31363" s="65"/>
      <c r="B31363" s="65"/>
      <c r="C31363" s="65"/>
      <c r="D31363" s="65"/>
      <c r="E31363" s="65"/>
      <c r="F31363" s="65"/>
      <c r="G31363" s="145"/>
    </row>
    <row r="31364" spans="1:7">
      <c r="A31364" s="65"/>
      <c r="B31364" s="65"/>
      <c r="C31364" s="65"/>
      <c r="D31364" s="65"/>
      <c r="E31364" s="65"/>
      <c r="F31364" s="65"/>
      <c r="G31364" s="145"/>
    </row>
    <row r="31365" spans="1:7">
      <c r="A31365" s="65"/>
      <c r="B31365" s="65"/>
      <c r="C31365" s="65"/>
      <c r="D31365" s="65"/>
      <c r="E31365" s="65"/>
      <c r="F31365" s="65"/>
      <c r="G31365" s="145"/>
    </row>
    <row r="31366" spans="1:7">
      <c r="A31366" s="65"/>
      <c r="B31366" s="65"/>
      <c r="C31366" s="65"/>
      <c r="D31366" s="65"/>
      <c r="E31366" s="65"/>
      <c r="F31366" s="65"/>
      <c r="G31366" s="145"/>
    </row>
    <row r="31367" spans="1:7">
      <c r="A31367" s="65"/>
      <c r="B31367" s="65"/>
      <c r="C31367" s="65"/>
      <c r="D31367" s="65"/>
      <c r="E31367" s="65"/>
      <c r="F31367" s="65"/>
      <c r="G31367" s="145"/>
    </row>
    <row r="31368" spans="1:7">
      <c r="A31368" s="65"/>
      <c r="B31368" s="65"/>
      <c r="C31368" s="65"/>
      <c r="D31368" s="65"/>
      <c r="E31368" s="65"/>
      <c r="F31368" s="65"/>
      <c r="G31368" s="145"/>
    </row>
    <row r="31369" spans="1:7">
      <c r="A31369" s="65"/>
      <c r="B31369" s="65"/>
      <c r="C31369" s="65"/>
      <c r="D31369" s="65"/>
      <c r="E31369" s="65"/>
      <c r="F31369" s="65"/>
      <c r="G31369" s="145"/>
    </row>
    <row r="31370" spans="1:7">
      <c r="A31370" s="65"/>
      <c r="B31370" s="65"/>
      <c r="C31370" s="65"/>
      <c r="D31370" s="65"/>
      <c r="E31370" s="65"/>
      <c r="F31370" s="65"/>
      <c r="G31370" s="145"/>
    </row>
    <row r="31371" spans="1:7">
      <c r="A31371" s="65"/>
      <c r="B31371" s="65"/>
      <c r="C31371" s="65"/>
      <c r="D31371" s="65"/>
      <c r="E31371" s="65"/>
      <c r="F31371" s="65"/>
      <c r="G31371" s="145"/>
    </row>
    <row r="31372" spans="1:7">
      <c r="A31372" s="65"/>
      <c r="B31372" s="65"/>
      <c r="C31372" s="65"/>
      <c r="D31372" s="65"/>
      <c r="E31372" s="65"/>
      <c r="F31372" s="65"/>
      <c r="G31372" s="145"/>
    </row>
    <row r="31373" spans="1:7">
      <c r="A31373" s="65"/>
      <c r="B31373" s="65"/>
      <c r="C31373" s="65"/>
      <c r="D31373" s="65"/>
      <c r="E31373" s="65"/>
      <c r="F31373" s="65"/>
      <c r="G31373" s="145"/>
    </row>
    <row r="31374" spans="1:7">
      <c r="A31374" s="65"/>
      <c r="B31374" s="65"/>
      <c r="C31374" s="65"/>
      <c r="D31374" s="65"/>
      <c r="E31374" s="65"/>
      <c r="F31374" s="65"/>
      <c r="G31374" s="145"/>
    </row>
    <row r="31375" spans="1:7">
      <c r="A31375" s="65"/>
      <c r="B31375" s="65"/>
      <c r="C31375" s="65"/>
      <c r="D31375" s="65"/>
      <c r="E31375" s="65"/>
      <c r="F31375" s="65"/>
      <c r="G31375" s="145"/>
    </row>
    <row r="31376" spans="1:7">
      <c r="A31376" s="65"/>
      <c r="B31376" s="65"/>
      <c r="C31376" s="65"/>
      <c r="D31376" s="65"/>
      <c r="E31376" s="65"/>
      <c r="F31376" s="65"/>
      <c r="G31376" s="145"/>
    </row>
    <row r="31377" spans="1:7">
      <c r="A31377" s="65"/>
      <c r="B31377" s="65"/>
      <c r="C31377" s="65"/>
      <c r="D31377" s="65"/>
      <c r="E31377" s="65"/>
      <c r="F31377" s="65"/>
      <c r="G31377" s="145"/>
    </row>
    <row r="31378" spans="1:7">
      <c r="A31378" s="65"/>
      <c r="B31378" s="65"/>
      <c r="C31378" s="65"/>
      <c r="D31378" s="65"/>
      <c r="E31378" s="65"/>
      <c r="F31378" s="65"/>
      <c r="G31378" s="145"/>
    </row>
    <row r="31379" spans="1:7">
      <c r="A31379" s="65"/>
      <c r="B31379" s="65"/>
      <c r="C31379" s="65"/>
      <c r="D31379" s="65"/>
      <c r="E31379" s="65"/>
      <c r="F31379" s="65"/>
      <c r="G31379" s="145"/>
    </row>
    <row r="31380" spans="1:7">
      <c r="A31380" s="65"/>
      <c r="B31380" s="65"/>
      <c r="C31380" s="65"/>
      <c r="D31380" s="65"/>
      <c r="E31380" s="65"/>
      <c r="F31380" s="65"/>
      <c r="G31380" s="145"/>
    </row>
    <row r="31381" spans="1:7">
      <c r="A31381" s="65"/>
      <c r="B31381" s="65"/>
      <c r="C31381" s="65"/>
      <c r="D31381" s="65"/>
      <c r="E31381" s="65"/>
      <c r="F31381" s="65"/>
      <c r="G31381" s="145"/>
    </row>
    <row r="31382" spans="1:7">
      <c r="A31382" s="65"/>
      <c r="B31382" s="65"/>
      <c r="C31382" s="65"/>
      <c r="D31382" s="65"/>
      <c r="E31382" s="65"/>
      <c r="F31382" s="65"/>
      <c r="G31382" s="145"/>
    </row>
    <row r="31383" spans="1:7">
      <c r="A31383" s="65"/>
      <c r="B31383" s="65"/>
      <c r="C31383" s="65"/>
      <c r="D31383" s="65"/>
      <c r="E31383" s="65"/>
      <c r="F31383" s="65"/>
      <c r="G31383" s="145"/>
    </row>
    <row r="31384" spans="1:7">
      <c r="A31384" s="65"/>
      <c r="B31384" s="65"/>
      <c r="C31384" s="65"/>
      <c r="D31384" s="65"/>
      <c r="E31384" s="65"/>
      <c r="F31384" s="65"/>
      <c r="G31384" s="145"/>
    </row>
    <row r="31385" spans="1:7">
      <c r="A31385" s="65"/>
      <c r="B31385" s="65"/>
      <c r="C31385" s="65"/>
      <c r="D31385" s="65"/>
      <c r="E31385" s="65"/>
      <c r="F31385" s="65"/>
      <c r="G31385" s="145"/>
    </row>
    <row r="31386" spans="1:7">
      <c r="A31386" s="65"/>
      <c r="B31386" s="65"/>
      <c r="C31386" s="65"/>
      <c r="D31386" s="65"/>
      <c r="E31386" s="65"/>
      <c r="F31386" s="65"/>
      <c r="G31386" s="145"/>
    </row>
    <row r="31387" spans="1:7">
      <c r="A31387" s="65"/>
      <c r="B31387" s="65"/>
      <c r="C31387" s="65"/>
      <c r="D31387" s="65"/>
      <c r="E31387" s="65"/>
      <c r="F31387" s="65"/>
      <c r="G31387" s="145"/>
    </row>
    <row r="31388" spans="1:7">
      <c r="A31388" s="65"/>
      <c r="B31388" s="65"/>
      <c r="C31388" s="65"/>
      <c r="D31388" s="65"/>
      <c r="E31388" s="65"/>
      <c r="F31388" s="65"/>
      <c r="G31388" s="145"/>
    </row>
    <row r="31389" spans="1:7">
      <c r="A31389" s="65"/>
      <c r="B31389" s="65"/>
      <c r="C31389" s="65"/>
      <c r="D31389" s="65"/>
      <c r="E31389" s="65"/>
      <c r="F31389" s="65"/>
      <c r="G31389" s="145"/>
    </row>
    <row r="31390" spans="1:7">
      <c r="A31390" s="65"/>
      <c r="B31390" s="65"/>
      <c r="C31390" s="65"/>
      <c r="D31390" s="65"/>
      <c r="E31390" s="65"/>
      <c r="F31390" s="65"/>
      <c r="G31390" s="145"/>
    </row>
    <row r="31391" spans="1:7">
      <c r="A31391" s="65"/>
      <c r="B31391" s="65"/>
      <c r="C31391" s="65"/>
      <c r="D31391" s="65"/>
      <c r="E31391" s="65"/>
      <c r="F31391" s="65"/>
      <c r="G31391" s="145"/>
    </row>
    <row r="31392" spans="1:7">
      <c r="A31392" s="65"/>
      <c r="B31392" s="65"/>
      <c r="C31392" s="65"/>
      <c r="D31392" s="65"/>
      <c r="E31392" s="65"/>
      <c r="F31392" s="65"/>
      <c r="G31392" s="145"/>
    </row>
    <row r="31393" spans="1:7">
      <c r="A31393" s="65"/>
      <c r="B31393" s="65"/>
      <c r="C31393" s="65"/>
      <c r="D31393" s="65"/>
      <c r="E31393" s="65"/>
      <c r="F31393" s="65"/>
      <c r="G31393" s="145"/>
    </row>
    <row r="31394" spans="1:7">
      <c r="A31394" s="65"/>
      <c r="B31394" s="65"/>
      <c r="C31394" s="65"/>
      <c r="D31394" s="65"/>
      <c r="E31394" s="65"/>
      <c r="F31394" s="65"/>
      <c r="G31394" s="145"/>
    </row>
    <row r="31395" spans="1:7">
      <c r="A31395" s="65"/>
      <c r="B31395" s="65"/>
      <c r="C31395" s="65"/>
      <c r="D31395" s="65"/>
      <c r="E31395" s="65"/>
      <c r="F31395" s="65"/>
      <c r="G31395" s="145"/>
    </row>
    <row r="31396" spans="1:7">
      <c r="A31396" s="65"/>
      <c r="B31396" s="65"/>
      <c r="C31396" s="65"/>
      <c r="D31396" s="65"/>
      <c r="E31396" s="65"/>
      <c r="F31396" s="65"/>
      <c r="G31396" s="145"/>
    </row>
    <row r="31397" spans="1:7">
      <c r="A31397" s="65"/>
      <c r="B31397" s="65"/>
      <c r="C31397" s="65"/>
      <c r="D31397" s="65"/>
      <c r="E31397" s="65"/>
      <c r="F31397" s="65"/>
      <c r="G31397" s="145"/>
    </row>
    <row r="31398" spans="1:7">
      <c r="A31398" s="65"/>
      <c r="B31398" s="65"/>
      <c r="C31398" s="65"/>
      <c r="D31398" s="65"/>
      <c r="E31398" s="65"/>
      <c r="F31398" s="65"/>
      <c r="G31398" s="145"/>
    </row>
    <row r="31399" spans="1:7">
      <c r="A31399" s="65"/>
      <c r="B31399" s="65"/>
      <c r="C31399" s="65"/>
      <c r="D31399" s="65"/>
      <c r="E31399" s="65"/>
      <c r="F31399" s="65"/>
      <c r="G31399" s="145"/>
    </row>
    <row r="31400" spans="1:7">
      <c r="A31400" s="65"/>
      <c r="B31400" s="65"/>
      <c r="C31400" s="65"/>
      <c r="D31400" s="65"/>
      <c r="E31400" s="65"/>
      <c r="F31400" s="65"/>
      <c r="G31400" s="145"/>
    </row>
    <row r="31401" spans="1:7">
      <c r="A31401" s="65"/>
      <c r="B31401" s="65"/>
      <c r="C31401" s="65"/>
      <c r="D31401" s="65"/>
      <c r="E31401" s="65"/>
      <c r="F31401" s="65"/>
      <c r="G31401" s="145"/>
    </row>
    <row r="31402" spans="1:7">
      <c r="A31402" s="65"/>
      <c r="B31402" s="65"/>
      <c r="C31402" s="65"/>
      <c r="D31402" s="65"/>
      <c r="E31402" s="65"/>
      <c r="F31402" s="65"/>
      <c r="G31402" s="145"/>
    </row>
    <row r="31403" spans="1:7">
      <c r="A31403" s="65"/>
      <c r="B31403" s="65"/>
      <c r="C31403" s="65"/>
      <c r="D31403" s="65"/>
      <c r="E31403" s="65"/>
      <c r="F31403" s="65"/>
      <c r="G31403" s="145"/>
    </row>
    <row r="31404" spans="1:7">
      <c r="A31404" s="65"/>
      <c r="B31404" s="65"/>
      <c r="C31404" s="65"/>
      <c r="D31404" s="65"/>
      <c r="E31404" s="65"/>
      <c r="F31404" s="65"/>
      <c r="G31404" s="145"/>
    </row>
    <row r="31405" spans="1:7">
      <c r="A31405" s="65"/>
      <c r="B31405" s="65"/>
      <c r="C31405" s="65"/>
      <c r="D31405" s="65"/>
      <c r="E31405" s="65"/>
      <c r="F31405" s="65"/>
      <c r="G31405" s="145"/>
    </row>
    <row r="31406" spans="1:7">
      <c r="A31406" s="65"/>
      <c r="B31406" s="65"/>
      <c r="C31406" s="65"/>
      <c r="D31406" s="65"/>
      <c r="E31406" s="65"/>
      <c r="F31406" s="65"/>
      <c r="G31406" s="145"/>
    </row>
    <row r="31407" spans="1:7">
      <c r="A31407" s="65"/>
      <c r="B31407" s="65"/>
      <c r="C31407" s="65"/>
      <c r="D31407" s="65"/>
      <c r="E31407" s="65"/>
      <c r="F31407" s="65"/>
      <c r="G31407" s="145"/>
    </row>
    <row r="31408" spans="1:7">
      <c r="A31408" s="65"/>
      <c r="B31408" s="65"/>
      <c r="C31408" s="65"/>
      <c r="D31408" s="65"/>
      <c r="E31408" s="65"/>
      <c r="F31408" s="65"/>
      <c r="G31408" s="145"/>
    </row>
    <row r="31409" spans="1:7">
      <c r="A31409" s="65"/>
      <c r="B31409" s="65"/>
      <c r="C31409" s="65"/>
      <c r="D31409" s="65"/>
      <c r="E31409" s="65"/>
      <c r="F31409" s="65"/>
      <c r="G31409" s="145"/>
    </row>
    <row r="31410" spans="1:7">
      <c r="A31410" s="65"/>
      <c r="B31410" s="65"/>
      <c r="C31410" s="65"/>
      <c r="D31410" s="65"/>
      <c r="E31410" s="65"/>
      <c r="F31410" s="65"/>
      <c r="G31410" s="145"/>
    </row>
    <row r="31411" spans="1:7">
      <c r="A31411" s="65"/>
      <c r="B31411" s="65"/>
      <c r="C31411" s="65"/>
      <c r="D31411" s="65"/>
      <c r="E31411" s="65"/>
      <c r="F31411" s="65"/>
      <c r="G31411" s="145"/>
    </row>
    <row r="31412" spans="1:7">
      <c r="A31412" s="65"/>
      <c r="B31412" s="65"/>
      <c r="C31412" s="65"/>
      <c r="D31412" s="65"/>
      <c r="E31412" s="65"/>
      <c r="F31412" s="65"/>
      <c r="G31412" s="145"/>
    </row>
    <row r="31413" spans="1:7">
      <c r="A31413" s="65"/>
      <c r="B31413" s="65"/>
      <c r="C31413" s="65"/>
      <c r="D31413" s="65"/>
      <c r="E31413" s="65"/>
      <c r="F31413" s="65"/>
      <c r="G31413" s="145"/>
    </row>
    <row r="31414" spans="1:7">
      <c r="A31414" s="65"/>
      <c r="B31414" s="65"/>
      <c r="C31414" s="65"/>
      <c r="D31414" s="65"/>
      <c r="E31414" s="65"/>
      <c r="F31414" s="65"/>
      <c r="G31414" s="145"/>
    </row>
    <row r="31415" spans="1:7">
      <c r="A31415" s="65"/>
      <c r="B31415" s="65"/>
      <c r="C31415" s="65"/>
      <c r="D31415" s="65"/>
      <c r="E31415" s="65"/>
      <c r="F31415" s="65"/>
      <c r="G31415" s="145"/>
    </row>
    <row r="31416" spans="1:7">
      <c r="A31416" s="65"/>
      <c r="B31416" s="65"/>
      <c r="C31416" s="65"/>
      <c r="D31416" s="65"/>
      <c r="E31416" s="65"/>
      <c r="F31416" s="65"/>
      <c r="G31416" s="145"/>
    </row>
    <row r="31417" spans="1:7">
      <c r="A31417" s="65"/>
      <c r="B31417" s="65"/>
      <c r="C31417" s="65"/>
      <c r="D31417" s="65"/>
      <c r="E31417" s="65"/>
      <c r="F31417" s="65"/>
      <c r="G31417" s="145"/>
    </row>
    <row r="31418" spans="1:7">
      <c r="A31418" s="65"/>
      <c r="B31418" s="65"/>
      <c r="C31418" s="65"/>
      <c r="D31418" s="65"/>
      <c r="E31418" s="65"/>
      <c r="F31418" s="65"/>
      <c r="G31418" s="145"/>
    </row>
    <row r="31419" spans="1:7">
      <c r="A31419" s="65"/>
      <c r="B31419" s="65"/>
      <c r="C31419" s="65"/>
      <c r="D31419" s="65"/>
      <c r="E31419" s="65"/>
      <c r="F31419" s="65"/>
      <c r="G31419" s="145"/>
    </row>
    <row r="31420" spans="1:7">
      <c r="A31420" s="65"/>
      <c r="B31420" s="65"/>
      <c r="C31420" s="65"/>
      <c r="D31420" s="65"/>
      <c r="E31420" s="65"/>
      <c r="F31420" s="65"/>
      <c r="G31420" s="145"/>
    </row>
    <row r="31421" spans="1:7">
      <c r="A31421" s="65"/>
      <c r="B31421" s="65"/>
      <c r="C31421" s="65"/>
      <c r="D31421" s="65"/>
      <c r="E31421" s="65"/>
      <c r="F31421" s="65"/>
      <c r="G31421" s="145"/>
    </row>
    <row r="31422" spans="1:7">
      <c r="A31422" s="65"/>
      <c r="B31422" s="65"/>
      <c r="C31422" s="65"/>
      <c r="D31422" s="65"/>
      <c r="E31422" s="65"/>
      <c r="F31422" s="65"/>
      <c r="G31422" s="145"/>
    </row>
    <row r="31423" spans="1:7">
      <c r="A31423" s="65"/>
      <c r="B31423" s="65"/>
      <c r="C31423" s="65"/>
      <c r="D31423" s="65"/>
      <c r="E31423" s="65"/>
      <c r="F31423" s="65"/>
      <c r="G31423" s="145"/>
    </row>
    <row r="31424" spans="1:7">
      <c r="A31424" s="65"/>
      <c r="B31424" s="65"/>
      <c r="C31424" s="65"/>
      <c r="D31424" s="65"/>
      <c r="E31424" s="65"/>
      <c r="F31424" s="65"/>
      <c r="G31424" s="145"/>
    </row>
    <row r="31425" spans="1:7">
      <c r="A31425" s="65"/>
      <c r="B31425" s="65"/>
      <c r="C31425" s="65"/>
      <c r="D31425" s="65"/>
      <c r="E31425" s="65"/>
      <c r="F31425" s="65"/>
      <c r="G31425" s="145"/>
    </row>
    <row r="31426" spans="1:7">
      <c r="A31426" s="65"/>
      <c r="B31426" s="65"/>
      <c r="C31426" s="65"/>
      <c r="D31426" s="65"/>
      <c r="E31426" s="65"/>
      <c r="F31426" s="65"/>
      <c r="G31426" s="145"/>
    </row>
    <row r="31427" spans="1:7">
      <c r="A31427" s="65"/>
      <c r="B31427" s="65"/>
      <c r="C31427" s="65"/>
      <c r="D31427" s="65"/>
      <c r="E31427" s="65"/>
      <c r="F31427" s="65"/>
      <c r="G31427" s="145"/>
    </row>
    <row r="31428" spans="1:7">
      <c r="A31428" s="65"/>
      <c r="B31428" s="65"/>
      <c r="C31428" s="65"/>
      <c r="D31428" s="65"/>
      <c r="E31428" s="65"/>
      <c r="F31428" s="65"/>
      <c r="G31428" s="145"/>
    </row>
    <row r="31429" spans="1:7">
      <c r="A31429" s="65"/>
      <c r="B31429" s="65"/>
      <c r="C31429" s="65"/>
      <c r="D31429" s="65"/>
      <c r="E31429" s="65"/>
      <c r="F31429" s="65"/>
      <c r="G31429" s="145"/>
    </row>
    <row r="31430" spans="1:7">
      <c r="A31430" s="65"/>
      <c r="B31430" s="65"/>
      <c r="C31430" s="65"/>
      <c r="D31430" s="65"/>
      <c r="E31430" s="65"/>
      <c r="F31430" s="65"/>
      <c r="G31430" s="145"/>
    </row>
    <row r="31431" spans="1:7">
      <c r="A31431" s="65"/>
      <c r="B31431" s="65"/>
      <c r="C31431" s="65"/>
      <c r="D31431" s="65"/>
      <c r="E31431" s="65"/>
      <c r="F31431" s="65"/>
      <c r="G31431" s="145"/>
    </row>
    <row r="31432" spans="1:7">
      <c r="A31432" s="65"/>
      <c r="B31432" s="65"/>
      <c r="C31432" s="65"/>
      <c r="D31432" s="65"/>
      <c r="E31432" s="65"/>
      <c r="F31432" s="65"/>
      <c r="G31432" s="145"/>
    </row>
    <row r="31433" spans="1:7">
      <c r="A31433" s="65"/>
      <c r="B31433" s="65"/>
      <c r="C31433" s="65"/>
      <c r="D31433" s="65"/>
      <c r="E31433" s="65"/>
      <c r="F31433" s="65"/>
      <c r="G31433" s="145"/>
    </row>
    <row r="31434" spans="1:7">
      <c r="A31434" s="65"/>
      <c r="B31434" s="65"/>
      <c r="C31434" s="65"/>
      <c r="D31434" s="65"/>
      <c r="E31434" s="65"/>
      <c r="F31434" s="65"/>
      <c r="G31434" s="145"/>
    </row>
    <row r="31435" spans="1:7">
      <c r="A31435" s="65"/>
      <c r="B31435" s="65"/>
      <c r="C31435" s="65"/>
      <c r="D31435" s="65"/>
      <c r="E31435" s="65"/>
      <c r="F31435" s="65"/>
      <c r="G31435" s="145"/>
    </row>
    <row r="31436" spans="1:7">
      <c r="A31436" s="65"/>
      <c r="B31436" s="65"/>
      <c r="C31436" s="65"/>
      <c r="D31436" s="65"/>
      <c r="E31436" s="65"/>
      <c r="F31436" s="65"/>
      <c r="G31436" s="145"/>
    </row>
    <row r="31437" spans="1:7">
      <c r="A31437" s="65"/>
      <c r="B31437" s="65"/>
      <c r="C31437" s="65"/>
      <c r="D31437" s="65"/>
      <c r="E31437" s="65"/>
      <c r="F31437" s="65"/>
      <c r="G31437" s="145"/>
    </row>
    <row r="31438" spans="1:7">
      <c r="A31438" s="65"/>
      <c r="B31438" s="65"/>
      <c r="C31438" s="65"/>
      <c r="D31438" s="65"/>
      <c r="E31438" s="65"/>
      <c r="F31438" s="65"/>
      <c r="G31438" s="145"/>
    </row>
    <row r="31439" spans="1:7">
      <c r="A31439" s="65"/>
      <c r="B31439" s="65"/>
      <c r="C31439" s="65"/>
      <c r="D31439" s="65"/>
      <c r="E31439" s="65"/>
      <c r="F31439" s="65"/>
      <c r="G31439" s="145"/>
    </row>
    <row r="31440" spans="1:7">
      <c r="A31440" s="65"/>
      <c r="B31440" s="65"/>
      <c r="C31440" s="65"/>
      <c r="D31440" s="65"/>
      <c r="E31440" s="65"/>
      <c r="F31440" s="65"/>
      <c r="G31440" s="145"/>
    </row>
    <row r="31441" spans="1:7">
      <c r="A31441" s="65"/>
      <c r="B31441" s="65"/>
      <c r="C31441" s="65"/>
      <c r="D31441" s="65"/>
      <c r="E31441" s="65"/>
      <c r="F31441" s="65"/>
      <c r="G31441" s="145"/>
    </row>
    <row r="31442" spans="1:7">
      <c r="A31442" s="65"/>
      <c r="B31442" s="65"/>
      <c r="C31442" s="65"/>
      <c r="D31442" s="65"/>
      <c r="E31442" s="65"/>
      <c r="F31442" s="65"/>
      <c r="G31442" s="145"/>
    </row>
    <row r="31443" spans="1:7">
      <c r="A31443" s="65"/>
      <c r="B31443" s="65"/>
      <c r="C31443" s="65"/>
      <c r="D31443" s="65"/>
      <c r="E31443" s="65"/>
      <c r="F31443" s="65"/>
      <c r="G31443" s="145"/>
    </row>
    <row r="31444" spans="1:7">
      <c r="A31444" s="65"/>
      <c r="B31444" s="65"/>
      <c r="C31444" s="65"/>
      <c r="D31444" s="65"/>
      <c r="E31444" s="65"/>
      <c r="F31444" s="65"/>
      <c r="G31444" s="145"/>
    </row>
    <row r="31445" spans="1:7">
      <c r="A31445" s="65"/>
      <c r="B31445" s="65"/>
      <c r="C31445" s="65"/>
      <c r="D31445" s="65"/>
      <c r="E31445" s="65"/>
      <c r="F31445" s="65"/>
      <c r="G31445" s="145"/>
    </row>
    <row r="31446" spans="1:7">
      <c r="A31446" s="65"/>
      <c r="B31446" s="65"/>
      <c r="C31446" s="65"/>
      <c r="D31446" s="65"/>
      <c r="E31446" s="65"/>
      <c r="F31446" s="65"/>
      <c r="G31446" s="145"/>
    </row>
    <row r="31447" spans="1:7">
      <c r="A31447" s="65"/>
      <c r="B31447" s="65"/>
      <c r="C31447" s="65"/>
      <c r="D31447" s="65"/>
      <c r="E31447" s="65"/>
      <c r="F31447" s="65"/>
      <c r="G31447" s="145"/>
    </row>
    <row r="31448" spans="1:7">
      <c r="A31448" s="65"/>
      <c r="B31448" s="65"/>
      <c r="C31448" s="65"/>
      <c r="D31448" s="65"/>
      <c r="E31448" s="65"/>
      <c r="F31448" s="65"/>
      <c r="G31448" s="145"/>
    </row>
    <row r="31449" spans="1:7">
      <c r="A31449" s="65"/>
      <c r="B31449" s="65"/>
      <c r="C31449" s="65"/>
      <c r="D31449" s="65"/>
      <c r="E31449" s="65"/>
      <c r="F31449" s="65"/>
      <c r="G31449" s="145"/>
    </row>
    <row r="31450" spans="1:7">
      <c r="A31450" s="65"/>
      <c r="B31450" s="65"/>
      <c r="C31450" s="65"/>
      <c r="D31450" s="65"/>
      <c r="E31450" s="65"/>
      <c r="F31450" s="65"/>
      <c r="G31450" s="145"/>
    </row>
    <row r="31451" spans="1:7">
      <c r="A31451" s="65"/>
      <c r="B31451" s="65"/>
      <c r="C31451" s="65"/>
      <c r="D31451" s="65"/>
      <c r="E31451" s="65"/>
      <c r="F31451" s="65"/>
      <c r="G31451" s="145"/>
    </row>
    <row r="31452" spans="1:7">
      <c r="A31452" s="65"/>
      <c r="B31452" s="65"/>
      <c r="C31452" s="65"/>
      <c r="D31452" s="65"/>
      <c r="E31452" s="65"/>
      <c r="F31452" s="65"/>
      <c r="G31452" s="145"/>
    </row>
    <row r="31453" spans="1:7">
      <c r="A31453" s="65"/>
      <c r="B31453" s="65"/>
      <c r="C31453" s="65"/>
      <c r="D31453" s="65"/>
      <c r="E31453" s="65"/>
      <c r="F31453" s="65"/>
      <c r="G31453" s="145"/>
    </row>
    <row r="31454" spans="1:7">
      <c r="A31454" s="65"/>
      <c r="B31454" s="65"/>
      <c r="C31454" s="65"/>
      <c r="D31454" s="65"/>
      <c r="E31454" s="65"/>
      <c r="F31454" s="65"/>
      <c r="G31454" s="145"/>
    </row>
    <row r="31455" spans="1:7">
      <c r="A31455" s="65"/>
      <c r="B31455" s="65"/>
      <c r="C31455" s="65"/>
      <c r="D31455" s="65"/>
      <c r="E31455" s="65"/>
      <c r="F31455" s="65"/>
      <c r="G31455" s="145"/>
    </row>
    <row r="31456" spans="1:7">
      <c r="A31456" s="65"/>
      <c r="B31456" s="65"/>
      <c r="C31456" s="65"/>
      <c r="D31456" s="65"/>
      <c r="E31456" s="65"/>
      <c r="F31456" s="65"/>
      <c r="G31456" s="145"/>
    </row>
    <row r="31457" spans="1:7">
      <c r="A31457" s="65"/>
      <c r="B31457" s="65"/>
      <c r="C31457" s="65"/>
      <c r="D31457" s="65"/>
      <c r="E31457" s="65"/>
      <c r="F31457" s="65"/>
      <c r="G31457" s="145"/>
    </row>
    <row r="31458" spans="1:7">
      <c r="A31458" s="65"/>
      <c r="B31458" s="65"/>
      <c r="C31458" s="65"/>
      <c r="D31458" s="65"/>
      <c r="E31458" s="65"/>
      <c r="F31458" s="65"/>
      <c r="G31458" s="145"/>
    </row>
    <row r="31459" spans="1:7">
      <c r="A31459" s="65"/>
      <c r="B31459" s="65"/>
      <c r="C31459" s="65"/>
      <c r="D31459" s="65"/>
      <c r="E31459" s="65"/>
      <c r="F31459" s="65"/>
      <c r="G31459" s="145"/>
    </row>
    <row r="31460" spans="1:7">
      <c r="A31460" s="65"/>
      <c r="B31460" s="65"/>
      <c r="C31460" s="65"/>
      <c r="D31460" s="65"/>
      <c r="E31460" s="65"/>
      <c r="F31460" s="65"/>
      <c r="G31460" s="145"/>
    </row>
    <row r="31461" spans="1:7">
      <c r="A31461" s="65"/>
      <c r="B31461" s="65"/>
      <c r="C31461" s="65"/>
      <c r="D31461" s="65"/>
      <c r="E31461" s="65"/>
      <c r="F31461" s="65"/>
      <c r="G31461" s="145"/>
    </row>
    <row r="31462" spans="1:7">
      <c r="A31462" s="65"/>
      <c r="B31462" s="65"/>
      <c r="C31462" s="65"/>
      <c r="D31462" s="65"/>
      <c r="E31462" s="65"/>
      <c r="F31462" s="65"/>
      <c r="G31462" s="145"/>
    </row>
    <row r="31463" spans="1:7">
      <c r="A31463" s="65"/>
      <c r="B31463" s="65"/>
      <c r="C31463" s="65"/>
      <c r="D31463" s="65"/>
      <c r="E31463" s="65"/>
      <c r="F31463" s="65"/>
      <c r="G31463" s="145"/>
    </row>
    <row r="31464" spans="1:7">
      <c r="A31464" s="65"/>
      <c r="B31464" s="65"/>
      <c r="C31464" s="65"/>
      <c r="D31464" s="65"/>
      <c r="E31464" s="65"/>
      <c r="F31464" s="65"/>
      <c r="G31464" s="145"/>
    </row>
    <row r="31465" spans="1:7">
      <c r="A31465" s="65"/>
      <c r="B31465" s="65"/>
      <c r="C31465" s="65"/>
      <c r="D31465" s="65"/>
      <c r="E31465" s="65"/>
      <c r="F31465" s="65"/>
      <c r="G31465" s="145"/>
    </row>
    <row r="31466" spans="1:7">
      <c r="A31466" s="65"/>
      <c r="B31466" s="65"/>
      <c r="C31466" s="65"/>
      <c r="D31466" s="65"/>
      <c r="E31466" s="65"/>
      <c r="F31466" s="65"/>
      <c r="G31466" s="145"/>
    </row>
    <row r="31467" spans="1:7">
      <c r="A31467" s="65"/>
      <c r="B31467" s="65"/>
      <c r="C31467" s="65"/>
      <c r="D31467" s="65"/>
      <c r="E31467" s="65"/>
      <c r="F31467" s="65"/>
      <c r="G31467" s="145"/>
    </row>
    <row r="31468" spans="1:7">
      <c r="A31468" s="65"/>
      <c r="B31468" s="65"/>
      <c r="C31468" s="65"/>
      <c r="D31468" s="65"/>
      <c r="E31468" s="65"/>
      <c r="F31468" s="65"/>
      <c r="G31468" s="145"/>
    </row>
    <row r="31469" spans="1:7">
      <c r="A31469" s="65"/>
      <c r="B31469" s="65"/>
      <c r="C31469" s="65"/>
      <c r="D31469" s="65"/>
      <c r="E31469" s="65"/>
      <c r="F31469" s="65"/>
      <c r="G31469" s="145"/>
    </row>
    <row r="31470" spans="1:7">
      <c r="A31470" s="65"/>
      <c r="B31470" s="65"/>
      <c r="C31470" s="65"/>
      <c r="D31470" s="65"/>
      <c r="E31470" s="65"/>
      <c r="F31470" s="65"/>
      <c r="G31470" s="145"/>
    </row>
    <row r="31471" spans="1:7">
      <c r="A31471" s="65"/>
      <c r="B31471" s="65"/>
      <c r="C31471" s="65"/>
      <c r="D31471" s="65"/>
      <c r="E31471" s="65"/>
      <c r="F31471" s="65"/>
      <c r="G31471" s="145"/>
    </row>
    <row r="31472" spans="1:7">
      <c r="A31472" s="65"/>
      <c r="B31472" s="65"/>
      <c r="C31472" s="65"/>
      <c r="D31472" s="65"/>
      <c r="E31472" s="65"/>
      <c r="F31472" s="65"/>
      <c r="G31472" s="145"/>
    </row>
    <row r="31473" spans="1:7">
      <c r="A31473" s="65"/>
      <c r="B31473" s="65"/>
      <c r="C31473" s="65"/>
      <c r="D31473" s="65"/>
      <c r="E31473" s="65"/>
      <c r="F31473" s="65"/>
      <c r="G31473" s="145"/>
    </row>
    <row r="31474" spans="1:7">
      <c r="A31474" s="65"/>
      <c r="B31474" s="65"/>
      <c r="C31474" s="65"/>
      <c r="D31474" s="65"/>
      <c r="E31474" s="65"/>
      <c r="F31474" s="65"/>
      <c r="G31474" s="145"/>
    </row>
    <row r="31475" spans="1:7">
      <c r="A31475" s="65"/>
      <c r="B31475" s="65"/>
      <c r="C31475" s="65"/>
      <c r="D31475" s="65"/>
      <c r="E31475" s="65"/>
      <c r="F31475" s="65"/>
      <c r="G31475" s="145"/>
    </row>
    <row r="31476" spans="1:7">
      <c r="A31476" s="65"/>
      <c r="B31476" s="65"/>
      <c r="C31476" s="65"/>
      <c r="D31476" s="65"/>
      <c r="E31476" s="65"/>
      <c r="F31476" s="65"/>
      <c r="G31476" s="145"/>
    </row>
    <row r="31477" spans="1:7">
      <c r="A31477" s="65"/>
      <c r="B31477" s="65"/>
      <c r="C31477" s="65"/>
      <c r="D31477" s="65"/>
      <c r="E31477" s="65"/>
      <c r="F31477" s="65"/>
      <c r="G31477" s="145"/>
    </row>
    <row r="31478" spans="1:7">
      <c r="A31478" s="65"/>
      <c r="B31478" s="65"/>
      <c r="C31478" s="65"/>
      <c r="D31478" s="65"/>
      <c r="E31478" s="65"/>
      <c r="F31478" s="65"/>
      <c r="G31478" s="145"/>
    </row>
    <row r="31479" spans="1:7">
      <c r="A31479" s="65"/>
      <c r="B31479" s="65"/>
      <c r="C31479" s="65"/>
      <c r="D31479" s="65"/>
      <c r="E31479" s="65"/>
      <c r="F31479" s="65"/>
      <c r="G31479" s="145"/>
    </row>
    <row r="31480" spans="1:7">
      <c r="A31480" s="65"/>
      <c r="B31480" s="65"/>
      <c r="C31480" s="65"/>
      <c r="D31480" s="65"/>
      <c r="E31480" s="65"/>
      <c r="F31480" s="65"/>
      <c r="G31480" s="145"/>
    </row>
    <row r="31481" spans="1:7">
      <c r="A31481" s="65"/>
      <c r="B31481" s="65"/>
      <c r="C31481" s="65"/>
      <c r="D31481" s="65"/>
      <c r="E31481" s="65"/>
      <c r="F31481" s="65"/>
      <c r="G31481" s="145"/>
    </row>
    <row r="31482" spans="1:7">
      <c r="A31482" s="65"/>
      <c r="B31482" s="65"/>
      <c r="C31482" s="65"/>
      <c r="D31482" s="65"/>
      <c r="E31482" s="65"/>
      <c r="F31482" s="65"/>
      <c r="G31482" s="145"/>
    </row>
    <row r="31483" spans="1:7">
      <c r="A31483" s="65"/>
      <c r="B31483" s="65"/>
      <c r="C31483" s="65"/>
      <c r="D31483" s="65"/>
      <c r="E31483" s="65"/>
      <c r="F31483" s="65"/>
      <c r="G31483" s="145"/>
    </row>
    <row r="31484" spans="1:7">
      <c r="A31484" s="65"/>
      <c r="B31484" s="65"/>
      <c r="C31484" s="65"/>
      <c r="D31484" s="65"/>
      <c r="E31484" s="65"/>
      <c r="F31484" s="65"/>
      <c r="G31484" s="145"/>
    </row>
    <row r="31485" spans="1:7">
      <c r="A31485" s="65"/>
      <c r="B31485" s="65"/>
      <c r="C31485" s="65"/>
      <c r="D31485" s="65"/>
      <c r="E31485" s="65"/>
      <c r="F31485" s="65"/>
      <c r="G31485" s="145"/>
    </row>
    <row r="31486" spans="1:7">
      <c r="A31486" s="65"/>
      <c r="B31486" s="65"/>
      <c r="C31486" s="65"/>
      <c r="D31486" s="65"/>
      <c r="E31486" s="65"/>
      <c r="F31486" s="65"/>
      <c r="G31486" s="145"/>
    </row>
    <row r="31487" spans="1:7">
      <c r="A31487" s="65"/>
      <c r="B31487" s="65"/>
      <c r="C31487" s="65"/>
      <c r="D31487" s="65"/>
      <c r="E31487" s="65"/>
      <c r="F31487" s="65"/>
      <c r="G31487" s="145"/>
    </row>
    <row r="31488" spans="1:7">
      <c r="A31488" s="65"/>
      <c r="B31488" s="65"/>
      <c r="C31488" s="65"/>
      <c r="D31488" s="65"/>
      <c r="E31488" s="65"/>
      <c r="F31488" s="65"/>
      <c r="G31488" s="145"/>
    </row>
    <row r="31489" spans="1:7">
      <c r="A31489" s="65"/>
      <c r="B31489" s="65"/>
      <c r="C31489" s="65"/>
      <c r="D31489" s="65"/>
      <c r="E31489" s="65"/>
      <c r="F31489" s="65"/>
      <c r="G31489" s="145"/>
    </row>
    <row r="31490" spans="1:7">
      <c r="A31490" s="65"/>
      <c r="B31490" s="65"/>
      <c r="C31490" s="65"/>
      <c r="D31490" s="65"/>
      <c r="E31490" s="65"/>
      <c r="F31490" s="65"/>
      <c r="G31490" s="145"/>
    </row>
    <row r="31491" spans="1:7">
      <c r="A31491" s="65"/>
      <c r="B31491" s="65"/>
      <c r="C31491" s="65"/>
      <c r="D31491" s="65"/>
      <c r="E31491" s="65"/>
      <c r="F31491" s="65"/>
      <c r="G31491" s="145"/>
    </row>
    <row r="31492" spans="1:7">
      <c r="A31492" s="65"/>
      <c r="B31492" s="65"/>
      <c r="C31492" s="65"/>
      <c r="D31492" s="65"/>
      <c r="E31492" s="65"/>
      <c r="F31492" s="65"/>
      <c r="G31492" s="145"/>
    </row>
    <row r="31493" spans="1:7">
      <c r="A31493" s="65"/>
      <c r="B31493" s="65"/>
      <c r="C31493" s="65"/>
      <c r="D31493" s="65"/>
      <c r="E31493" s="65"/>
      <c r="F31493" s="65"/>
      <c r="G31493" s="145"/>
    </row>
    <row r="31494" spans="1:7">
      <c r="A31494" s="65"/>
      <c r="B31494" s="65"/>
      <c r="C31494" s="65"/>
      <c r="D31494" s="65"/>
      <c r="E31494" s="65"/>
      <c r="F31494" s="65"/>
      <c r="G31494" s="145"/>
    </row>
    <row r="31495" spans="1:7">
      <c r="A31495" s="65"/>
      <c r="B31495" s="65"/>
      <c r="C31495" s="65"/>
      <c r="D31495" s="65"/>
      <c r="E31495" s="65"/>
      <c r="F31495" s="65"/>
      <c r="G31495" s="145"/>
    </row>
    <row r="31496" spans="1:7">
      <c r="A31496" s="65"/>
      <c r="B31496" s="65"/>
      <c r="C31496" s="65"/>
      <c r="D31496" s="65"/>
      <c r="E31496" s="65"/>
      <c r="F31496" s="65"/>
      <c r="G31496" s="145"/>
    </row>
    <row r="31497" spans="1:7">
      <c r="A31497" s="65"/>
      <c r="B31497" s="65"/>
      <c r="C31497" s="65"/>
      <c r="D31497" s="65"/>
      <c r="E31497" s="65"/>
      <c r="F31497" s="65"/>
      <c r="G31497" s="145"/>
    </row>
    <row r="31498" spans="1:7">
      <c r="A31498" s="65"/>
      <c r="B31498" s="65"/>
      <c r="C31498" s="65"/>
      <c r="D31498" s="65"/>
      <c r="E31498" s="65"/>
      <c r="F31498" s="65"/>
      <c r="G31498" s="145"/>
    </row>
    <row r="31499" spans="1:7">
      <c r="A31499" s="65"/>
      <c r="B31499" s="65"/>
      <c r="C31499" s="65"/>
      <c r="D31499" s="65"/>
      <c r="E31499" s="65"/>
      <c r="F31499" s="65"/>
      <c r="G31499" s="145"/>
    </row>
    <row r="31500" spans="1:7">
      <c r="A31500" s="65"/>
      <c r="B31500" s="65"/>
      <c r="C31500" s="65"/>
      <c r="D31500" s="65"/>
      <c r="E31500" s="65"/>
      <c r="F31500" s="65"/>
      <c r="G31500" s="145"/>
    </row>
    <row r="31501" spans="1:7">
      <c r="A31501" s="65"/>
      <c r="B31501" s="65"/>
      <c r="C31501" s="65"/>
      <c r="D31501" s="65"/>
      <c r="E31501" s="65"/>
      <c r="F31501" s="65"/>
      <c r="G31501" s="145"/>
    </row>
    <row r="31502" spans="1:7">
      <c r="A31502" s="65"/>
      <c r="B31502" s="65"/>
      <c r="C31502" s="65"/>
      <c r="D31502" s="65"/>
      <c r="E31502" s="65"/>
      <c r="F31502" s="65"/>
      <c r="G31502" s="145"/>
    </row>
    <row r="31503" spans="1:7">
      <c r="A31503" s="65"/>
      <c r="B31503" s="65"/>
      <c r="C31503" s="65"/>
      <c r="D31503" s="65"/>
      <c r="E31503" s="65"/>
      <c r="F31503" s="65"/>
      <c r="G31503" s="145"/>
    </row>
    <row r="31504" spans="1:7">
      <c r="A31504" s="65"/>
      <c r="B31504" s="65"/>
      <c r="C31504" s="65"/>
      <c r="D31504" s="65"/>
      <c r="E31504" s="65"/>
      <c r="F31504" s="65"/>
      <c r="G31504" s="145"/>
    </row>
    <row r="31505" spans="1:7">
      <c r="A31505" s="65"/>
      <c r="B31505" s="65"/>
      <c r="C31505" s="65"/>
      <c r="D31505" s="65"/>
      <c r="E31505" s="65"/>
      <c r="F31505" s="65"/>
      <c r="G31505" s="145"/>
    </row>
    <row r="31506" spans="1:7">
      <c r="A31506" s="65"/>
      <c r="B31506" s="65"/>
      <c r="C31506" s="65"/>
      <c r="D31506" s="65"/>
      <c r="E31506" s="65"/>
      <c r="F31506" s="65"/>
      <c r="G31506" s="145"/>
    </row>
    <row r="31507" spans="1:7">
      <c r="A31507" s="65"/>
      <c r="B31507" s="65"/>
      <c r="C31507" s="65"/>
      <c r="D31507" s="65"/>
      <c r="E31507" s="65"/>
      <c r="F31507" s="65"/>
      <c r="G31507" s="145"/>
    </row>
    <row r="31508" spans="1:7">
      <c r="A31508" s="65"/>
      <c r="B31508" s="65"/>
      <c r="C31508" s="65"/>
      <c r="D31508" s="65"/>
      <c r="E31508" s="65"/>
      <c r="F31508" s="65"/>
      <c r="G31508" s="145"/>
    </row>
    <row r="31509" spans="1:7">
      <c r="A31509" s="65"/>
      <c r="B31509" s="65"/>
      <c r="C31509" s="65"/>
      <c r="D31509" s="65"/>
      <c r="E31509" s="65"/>
      <c r="F31509" s="65"/>
      <c r="G31509" s="145"/>
    </row>
    <row r="31510" spans="1:7">
      <c r="A31510" s="65"/>
      <c r="B31510" s="65"/>
      <c r="C31510" s="65"/>
      <c r="D31510" s="65"/>
      <c r="E31510" s="65"/>
      <c r="F31510" s="65"/>
      <c r="G31510" s="145"/>
    </row>
    <row r="31511" spans="1:7">
      <c r="A31511" s="65"/>
      <c r="B31511" s="65"/>
      <c r="C31511" s="65"/>
      <c r="D31511" s="65"/>
      <c r="E31511" s="65"/>
      <c r="F31511" s="65"/>
      <c r="G31511" s="145"/>
    </row>
    <row r="31512" spans="1:7">
      <c r="A31512" s="65"/>
      <c r="B31512" s="65"/>
      <c r="C31512" s="65"/>
      <c r="D31512" s="65"/>
      <c r="E31512" s="65"/>
      <c r="F31512" s="65"/>
      <c r="G31512" s="145"/>
    </row>
    <row r="31513" spans="1:7">
      <c r="A31513" s="65"/>
      <c r="B31513" s="65"/>
      <c r="C31513" s="65"/>
      <c r="D31513" s="65"/>
      <c r="E31513" s="65"/>
      <c r="F31513" s="65"/>
      <c r="G31513" s="145"/>
    </row>
    <row r="31514" spans="1:7">
      <c r="A31514" s="65"/>
      <c r="B31514" s="65"/>
      <c r="C31514" s="65"/>
      <c r="D31514" s="65"/>
      <c r="E31514" s="65"/>
      <c r="F31514" s="65"/>
      <c r="G31514" s="145"/>
    </row>
    <row r="31515" spans="1:7">
      <c r="A31515" s="65"/>
      <c r="B31515" s="65"/>
      <c r="C31515" s="65"/>
      <c r="D31515" s="65"/>
      <c r="E31515" s="65"/>
      <c r="F31515" s="65"/>
      <c r="G31515" s="145"/>
    </row>
    <row r="31516" spans="1:7">
      <c r="A31516" s="65"/>
      <c r="B31516" s="65"/>
      <c r="C31516" s="65"/>
      <c r="D31516" s="65"/>
      <c r="E31516" s="65"/>
      <c r="F31516" s="65"/>
      <c r="G31516" s="145"/>
    </row>
    <row r="31517" spans="1:7">
      <c r="A31517" s="65"/>
      <c r="B31517" s="65"/>
      <c r="C31517" s="65"/>
      <c r="D31517" s="65"/>
      <c r="E31517" s="65"/>
      <c r="F31517" s="65"/>
      <c r="G31517" s="145"/>
    </row>
    <row r="31518" spans="1:7">
      <c r="A31518" s="65"/>
      <c r="B31518" s="65"/>
      <c r="C31518" s="65"/>
      <c r="D31518" s="65"/>
      <c r="E31518" s="65"/>
      <c r="F31518" s="65"/>
      <c r="G31518" s="145"/>
    </row>
    <row r="31519" spans="1:7">
      <c r="A31519" s="65"/>
      <c r="B31519" s="65"/>
      <c r="C31519" s="65"/>
      <c r="D31519" s="65"/>
      <c r="E31519" s="65"/>
      <c r="F31519" s="65"/>
      <c r="G31519" s="145"/>
    </row>
    <row r="31520" spans="1:7">
      <c r="A31520" s="65"/>
      <c r="B31520" s="65"/>
      <c r="C31520" s="65"/>
      <c r="D31520" s="65"/>
      <c r="E31520" s="65"/>
      <c r="F31520" s="65"/>
      <c r="G31520" s="145"/>
    </row>
    <row r="31521" spans="1:7">
      <c r="A31521" s="65"/>
      <c r="B31521" s="65"/>
      <c r="C31521" s="65"/>
      <c r="D31521" s="65"/>
      <c r="E31521" s="65"/>
      <c r="F31521" s="65"/>
      <c r="G31521" s="145"/>
    </row>
    <row r="31522" spans="1:7">
      <c r="A31522" s="65"/>
      <c r="B31522" s="65"/>
      <c r="C31522" s="65"/>
      <c r="D31522" s="65"/>
      <c r="E31522" s="65"/>
      <c r="F31522" s="65"/>
      <c r="G31522" s="145"/>
    </row>
    <row r="31523" spans="1:7">
      <c r="A31523" s="65"/>
      <c r="B31523" s="65"/>
      <c r="C31523" s="65"/>
      <c r="D31523" s="65"/>
      <c r="E31523" s="65"/>
      <c r="F31523" s="65"/>
      <c r="G31523" s="145"/>
    </row>
    <row r="31524" spans="1:7">
      <c r="A31524" s="65"/>
      <c r="B31524" s="65"/>
      <c r="C31524" s="65"/>
      <c r="D31524" s="65"/>
      <c r="E31524" s="65"/>
      <c r="F31524" s="65"/>
      <c r="G31524" s="145"/>
    </row>
    <row r="31525" spans="1:7">
      <c r="A31525" s="65"/>
      <c r="B31525" s="65"/>
      <c r="C31525" s="65"/>
      <c r="D31525" s="65"/>
      <c r="E31525" s="65"/>
      <c r="F31525" s="65"/>
      <c r="G31525" s="145"/>
    </row>
    <row r="31526" spans="1:7">
      <c r="A31526" s="65"/>
      <c r="B31526" s="65"/>
      <c r="C31526" s="65"/>
      <c r="D31526" s="65"/>
      <c r="E31526" s="65"/>
      <c r="F31526" s="65"/>
      <c r="G31526" s="145"/>
    </row>
    <row r="31527" spans="1:7">
      <c r="A31527" s="65"/>
      <c r="B31527" s="65"/>
      <c r="C31527" s="65"/>
      <c r="D31527" s="65"/>
      <c r="E31527" s="65"/>
      <c r="F31527" s="65"/>
      <c r="G31527" s="145"/>
    </row>
    <row r="31528" spans="1:7">
      <c r="A31528" s="65"/>
      <c r="B31528" s="65"/>
      <c r="C31528" s="65"/>
      <c r="D31528" s="65"/>
      <c r="E31528" s="65"/>
      <c r="F31528" s="65"/>
      <c r="G31528" s="145"/>
    </row>
    <row r="31529" spans="1:7">
      <c r="A31529" s="65"/>
      <c r="B31529" s="65"/>
      <c r="C31529" s="65"/>
      <c r="D31529" s="65"/>
      <c r="E31529" s="65"/>
      <c r="F31529" s="65"/>
      <c r="G31529" s="145"/>
    </row>
    <row r="31530" spans="1:7">
      <c r="A31530" s="65"/>
      <c r="B31530" s="65"/>
      <c r="C31530" s="65"/>
      <c r="D31530" s="65"/>
      <c r="E31530" s="65"/>
      <c r="F31530" s="65"/>
      <c r="G31530" s="145"/>
    </row>
    <row r="31531" spans="1:7">
      <c r="A31531" s="65"/>
      <c r="B31531" s="65"/>
      <c r="C31531" s="65"/>
      <c r="D31531" s="65"/>
      <c r="E31531" s="65"/>
      <c r="F31531" s="65"/>
      <c r="G31531" s="145"/>
    </row>
    <row r="31532" spans="1:7">
      <c r="A31532" s="65"/>
      <c r="B31532" s="65"/>
      <c r="C31532" s="65"/>
      <c r="D31532" s="65"/>
      <c r="E31532" s="65"/>
      <c r="F31532" s="65"/>
      <c r="G31532" s="145"/>
    </row>
    <row r="31533" spans="1:7">
      <c r="A31533" s="65"/>
      <c r="B31533" s="65"/>
      <c r="C31533" s="65"/>
      <c r="D31533" s="65"/>
      <c r="E31533" s="65"/>
      <c r="F31533" s="65"/>
      <c r="G31533" s="145"/>
    </row>
    <row r="31534" spans="1:7">
      <c r="A31534" s="65"/>
      <c r="B31534" s="65"/>
      <c r="C31534" s="65"/>
      <c r="D31534" s="65"/>
      <c r="E31534" s="65"/>
      <c r="F31534" s="65"/>
      <c r="G31534" s="145"/>
    </row>
    <row r="31535" spans="1:7">
      <c r="A31535" s="65"/>
      <c r="B31535" s="65"/>
      <c r="C31535" s="65"/>
      <c r="D31535" s="65"/>
      <c r="E31535" s="65"/>
      <c r="F31535" s="65"/>
      <c r="G31535" s="145"/>
    </row>
    <row r="31536" spans="1:7">
      <c r="A31536" s="65"/>
      <c r="B31536" s="65"/>
      <c r="C31536" s="65"/>
      <c r="D31536" s="65"/>
      <c r="E31536" s="65"/>
      <c r="F31536" s="65"/>
      <c r="G31536" s="145"/>
    </row>
    <row r="31537" spans="1:7">
      <c r="A31537" s="65"/>
      <c r="B31537" s="65"/>
      <c r="C31537" s="65"/>
      <c r="D31537" s="65"/>
      <c r="E31537" s="65"/>
      <c r="F31537" s="65"/>
      <c r="G31537" s="145"/>
    </row>
    <row r="31538" spans="1:7">
      <c r="A31538" s="65"/>
      <c r="B31538" s="65"/>
      <c r="C31538" s="65"/>
      <c r="D31538" s="65"/>
      <c r="E31538" s="65"/>
      <c r="F31538" s="65"/>
      <c r="G31538" s="145"/>
    </row>
    <row r="31539" spans="1:7">
      <c r="A31539" s="65"/>
      <c r="B31539" s="65"/>
      <c r="C31539" s="65"/>
      <c r="D31539" s="65"/>
      <c r="E31539" s="65"/>
      <c r="F31539" s="65"/>
      <c r="G31539" s="145"/>
    </row>
    <row r="31540" spans="1:7">
      <c r="A31540" s="65"/>
      <c r="B31540" s="65"/>
      <c r="C31540" s="65"/>
      <c r="D31540" s="65"/>
      <c r="E31540" s="65"/>
      <c r="F31540" s="65"/>
      <c r="G31540" s="145"/>
    </row>
    <row r="31541" spans="1:7">
      <c r="A31541" s="65"/>
      <c r="B31541" s="65"/>
      <c r="C31541" s="65"/>
      <c r="D31541" s="65"/>
      <c r="E31541" s="65"/>
      <c r="F31541" s="65"/>
      <c r="G31541" s="145"/>
    </row>
    <row r="31542" spans="1:7">
      <c r="A31542" s="65"/>
      <c r="B31542" s="65"/>
      <c r="C31542" s="65"/>
      <c r="D31542" s="65"/>
      <c r="E31542" s="65"/>
      <c r="F31542" s="65"/>
      <c r="G31542" s="145"/>
    </row>
    <row r="31543" spans="1:7">
      <c r="A31543" s="65"/>
      <c r="B31543" s="65"/>
      <c r="C31543" s="65"/>
      <c r="D31543" s="65"/>
      <c r="E31543" s="65"/>
      <c r="F31543" s="65"/>
      <c r="G31543" s="145"/>
    </row>
    <row r="31544" spans="1:7">
      <c r="A31544" s="65"/>
      <c r="B31544" s="65"/>
      <c r="C31544" s="65"/>
      <c r="D31544" s="65"/>
      <c r="E31544" s="65"/>
      <c r="F31544" s="65"/>
      <c r="G31544" s="145"/>
    </row>
    <row r="31545" spans="1:7">
      <c r="A31545" s="65"/>
      <c r="B31545" s="65"/>
      <c r="C31545" s="65"/>
      <c r="D31545" s="65"/>
      <c r="E31545" s="65"/>
      <c r="F31545" s="65"/>
      <c r="G31545" s="145"/>
    </row>
    <row r="31546" spans="1:7">
      <c r="A31546" s="65"/>
      <c r="B31546" s="65"/>
      <c r="C31546" s="65"/>
      <c r="D31546" s="65"/>
      <c r="E31546" s="65"/>
      <c r="F31546" s="65"/>
      <c r="G31546" s="145"/>
    </row>
    <row r="31547" spans="1:7">
      <c r="A31547" s="65"/>
      <c r="B31547" s="65"/>
      <c r="C31547" s="65"/>
      <c r="D31547" s="65"/>
      <c r="E31547" s="65"/>
      <c r="F31547" s="65"/>
      <c r="G31547" s="145"/>
    </row>
    <row r="31548" spans="1:7">
      <c r="A31548" s="65"/>
      <c r="B31548" s="65"/>
      <c r="C31548" s="65"/>
      <c r="D31548" s="65"/>
      <c r="E31548" s="65"/>
      <c r="F31548" s="65"/>
      <c r="G31548" s="145"/>
    </row>
    <row r="31549" spans="1:7">
      <c r="A31549" s="65"/>
      <c r="B31549" s="65"/>
      <c r="C31549" s="65"/>
      <c r="D31549" s="65"/>
      <c r="E31549" s="65"/>
      <c r="F31549" s="65"/>
      <c r="G31549" s="145"/>
    </row>
    <row r="31550" spans="1:7">
      <c r="A31550" s="65"/>
      <c r="B31550" s="65"/>
      <c r="C31550" s="65"/>
      <c r="D31550" s="65"/>
      <c r="E31550" s="65"/>
      <c r="F31550" s="65"/>
      <c r="G31550" s="145"/>
    </row>
    <row r="31551" spans="1:7">
      <c r="A31551" s="65"/>
      <c r="B31551" s="65"/>
      <c r="C31551" s="65"/>
      <c r="D31551" s="65"/>
      <c r="E31551" s="65"/>
      <c r="F31551" s="65"/>
      <c r="G31551" s="145"/>
    </row>
    <row r="31552" spans="1:7">
      <c r="A31552" s="65"/>
      <c r="B31552" s="65"/>
      <c r="C31552" s="65"/>
      <c r="D31552" s="65"/>
      <c r="E31552" s="65"/>
      <c r="F31552" s="65"/>
      <c r="G31552" s="145"/>
    </row>
    <row r="31553" spans="1:7">
      <c r="A31553" s="65"/>
      <c r="B31553" s="65"/>
      <c r="C31553" s="65"/>
      <c r="D31553" s="65"/>
      <c r="E31553" s="65"/>
      <c r="F31553" s="65"/>
      <c r="G31553" s="145"/>
    </row>
    <row r="31554" spans="1:7">
      <c r="A31554" s="65"/>
      <c r="B31554" s="65"/>
      <c r="C31554" s="65"/>
      <c r="D31554" s="65"/>
      <c r="E31554" s="65"/>
      <c r="F31554" s="65"/>
      <c r="G31554" s="145"/>
    </row>
    <row r="31555" spans="1:7">
      <c r="A31555" s="65"/>
      <c r="B31555" s="65"/>
      <c r="C31555" s="65"/>
      <c r="D31555" s="65"/>
      <c r="E31555" s="65"/>
      <c r="F31555" s="65"/>
      <c r="G31555" s="145"/>
    </row>
    <row r="31556" spans="1:7">
      <c r="A31556" s="65"/>
      <c r="B31556" s="65"/>
      <c r="C31556" s="65"/>
      <c r="D31556" s="65"/>
      <c r="E31556" s="65"/>
      <c r="F31556" s="65"/>
      <c r="G31556" s="145"/>
    </row>
    <row r="31557" spans="1:7">
      <c r="A31557" s="65"/>
      <c r="B31557" s="65"/>
      <c r="C31557" s="65"/>
      <c r="D31557" s="65"/>
      <c r="E31557" s="65"/>
      <c r="F31557" s="65"/>
      <c r="G31557" s="145"/>
    </row>
    <row r="31558" spans="1:7">
      <c r="A31558" s="65"/>
      <c r="B31558" s="65"/>
      <c r="C31558" s="65"/>
      <c r="D31558" s="65"/>
      <c r="E31558" s="65"/>
      <c r="F31558" s="65"/>
      <c r="G31558" s="145"/>
    </row>
    <row r="31559" spans="1:7">
      <c r="A31559" s="65"/>
      <c r="B31559" s="65"/>
      <c r="C31559" s="65"/>
      <c r="D31559" s="65"/>
      <c r="E31559" s="65"/>
      <c r="F31559" s="65"/>
      <c r="G31559" s="145"/>
    </row>
    <row r="31560" spans="1:7">
      <c r="A31560" s="65"/>
      <c r="B31560" s="65"/>
      <c r="C31560" s="65"/>
      <c r="D31560" s="65"/>
      <c r="E31560" s="65"/>
      <c r="F31560" s="65"/>
      <c r="G31560" s="145"/>
    </row>
    <row r="31561" spans="1:7">
      <c r="A31561" s="65"/>
      <c r="B31561" s="65"/>
      <c r="C31561" s="65"/>
      <c r="D31561" s="65"/>
      <c r="E31561" s="65"/>
      <c r="F31561" s="65"/>
      <c r="G31561" s="145"/>
    </row>
    <row r="31562" spans="1:7">
      <c r="A31562" s="65"/>
      <c r="B31562" s="65"/>
      <c r="C31562" s="65"/>
      <c r="D31562" s="65"/>
      <c r="E31562" s="65"/>
      <c r="F31562" s="65"/>
      <c r="G31562" s="145"/>
    </row>
    <row r="31563" spans="1:7">
      <c r="A31563" s="65"/>
      <c r="B31563" s="65"/>
      <c r="C31563" s="65"/>
      <c r="D31563" s="65"/>
      <c r="E31563" s="65"/>
      <c r="F31563" s="65"/>
      <c r="G31563" s="145"/>
    </row>
    <row r="31564" spans="1:7">
      <c r="A31564" s="65"/>
      <c r="B31564" s="65"/>
      <c r="C31564" s="65"/>
      <c r="D31564" s="65"/>
      <c r="E31564" s="65"/>
      <c r="F31564" s="65"/>
      <c r="G31564" s="145"/>
    </row>
    <row r="31565" spans="1:7">
      <c r="A31565" s="65"/>
      <c r="B31565" s="65"/>
      <c r="C31565" s="65"/>
      <c r="D31565" s="65"/>
      <c r="E31565" s="65"/>
      <c r="F31565" s="65"/>
      <c r="G31565" s="145"/>
    </row>
    <row r="31566" spans="1:7">
      <c r="A31566" s="65"/>
      <c r="B31566" s="65"/>
      <c r="C31566" s="65"/>
      <c r="D31566" s="65"/>
      <c r="E31566" s="65"/>
      <c r="F31566" s="65"/>
      <c r="G31566" s="145"/>
    </row>
    <row r="31567" spans="1:7">
      <c r="A31567" s="65"/>
      <c r="B31567" s="65"/>
      <c r="C31567" s="65"/>
      <c r="D31567" s="65"/>
      <c r="E31567" s="65"/>
      <c r="F31567" s="65"/>
      <c r="G31567" s="145"/>
    </row>
    <row r="31568" spans="1:7">
      <c r="A31568" s="65"/>
      <c r="B31568" s="65"/>
      <c r="C31568" s="65"/>
      <c r="D31568" s="65"/>
      <c r="E31568" s="65"/>
      <c r="F31568" s="65"/>
      <c r="G31568" s="145"/>
    </row>
    <row r="31569" spans="1:7">
      <c r="A31569" s="65"/>
      <c r="B31569" s="65"/>
      <c r="C31569" s="65"/>
      <c r="D31569" s="65"/>
      <c r="E31569" s="65"/>
      <c r="F31569" s="65"/>
      <c r="G31569" s="145"/>
    </row>
    <row r="31570" spans="1:7">
      <c r="A31570" s="65"/>
      <c r="B31570" s="65"/>
      <c r="C31570" s="65"/>
      <c r="D31570" s="65"/>
      <c r="E31570" s="65"/>
      <c r="F31570" s="65"/>
      <c r="G31570" s="145"/>
    </row>
    <row r="31571" spans="1:7">
      <c r="A31571" s="65"/>
      <c r="B31571" s="65"/>
      <c r="C31571" s="65"/>
      <c r="D31571" s="65"/>
      <c r="E31571" s="65"/>
      <c r="F31571" s="65"/>
      <c r="G31571" s="145"/>
    </row>
    <row r="31572" spans="1:7">
      <c r="A31572" s="65"/>
      <c r="B31572" s="65"/>
      <c r="C31572" s="65"/>
      <c r="D31572" s="65"/>
      <c r="E31572" s="65"/>
      <c r="F31572" s="65"/>
      <c r="G31572" s="145"/>
    </row>
    <row r="31573" spans="1:7">
      <c r="A31573" s="65"/>
      <c r="B31573" s="65"/>
      <c r="C31573" s="65"/>
      <c r="D31573" s="65"/>
      <c r="E31573" s="65"/>
      <c r="F31573" s="65"/>
      <c r="G31573" s="145"/>
    </row>
    <row r="31574" spans="1:7">
      <c r="A31574" s="65"/>
      <c r="B31574" s="65"/>
      <c r="C31574" s="65"/>
      <c r="D31574" s="65"/>
      <c r="E31574" s="65"/>
      <c r="F31574" s="65"/>
      <c r="G31574" s="145"/>
    </row>
    <row r="31575" spans="1:7">
      <c r="A31575" s="65"/>
      <c r="B31575" s="65"/>
      <c r="C31575" s="65"/>
      <c r="D31575" s="65"/>
      <c r="E31575" s="65"/>
      <c r="F31575" s="65"/>
      <c r="G31575" s="145"/>
    </row>
    <row r="31576" spans="1:7">
      <c r="A31576" s="65"/>
      <c r="B31576" s="65"/>
      <c r="C31576" s="65"/>
      <c r="D31576" s="65"/>
      <c r="E31576" s="65"/>
      <c r="F31576" s="65"/>
      <c r="G31576" s="145"/>
    </row>
    <row r="31577" spans="1:7">
      <c r="A31577" s="65"/>
      <c r="B31577" s="65"/>
      <c r="C31577" s="65"/>
      <c r="D31577" s="65"/>
      <c r="E31577" s="65"/>
      <c r="F31577" s="65"/>
      <c r="G31577" s="145"/>
    </row>
    <row r="31578" spans="1:7">
      <c r="A31578" s="65"/>
      <c r="B31578" s="65"/>
      <c r="C31578" s="65"/>
      <c r="D31578" s="65"/>
      <c r="E31578" s="65"/>
      <c r="F31578" s="65"/>
      <c r="G31578" s="145"/>
    </row>
    <row r="31579" spans="1:7">
      <c r="A31579" s="65"/>
      <c r="B31579" s="65"/>
      <c r="C31579" s="65"/>
      <c r="D31579" s="65"/>
      <c r="E31579" s="65"/>
      <c r="F31579" s="65"/>
      <c r="G31579" s="145"/>
    </row>
    <row r="31580" spans="1:7">
      <c r="A31580" s="65"/>
      <c r="B31580" s="65"/>
      <c r="C31580" s="65"/>
      <c r="D31580" s="65"/>
      <c r="E31580" s="65"/>
      <c r="F31580" s="65"/>
      <c r="G31580" s="145"/>
    </row>
    <row r="31581" spans="1:7">
      <c r="A31581" s="65"/>
      <c r="B31581" s="65"/>
      <c r="C31581" s="65"/>
      <c r="D31581" s="65"/>
      <c r="E31581" s="65"/>
      <c r="F31581" s="65"/>
      <c r="G31581" s="145"/>
    </row>
    <row r="31582" spans="1:7">
      <c r="A31582" s="65"/>
      <c r="B31582" s="65"/>
      <c r="C31582" s="65"/>
      <c r="D31582" s="65"/>
      <c r="E31582" s="65"/>
      <c r="F31582" s="65"/>
      <c r="G31582" s="145"/>
    </row>
    <row r="31583" spans="1:7">
      <c r="A31583" s="65"/>
      <c r="B31583" s="65"/>
      <c r="C31583" s="65"/>
      <c r="D31583" s="65"/>
      <c r="E31583" s="65"/>
      <c r="F31583" s="65"/>
      <c r="G31583" s="145"/>
    </row>
    <row r="31584" spans="1:7">
      <c r="A31584" s="65"/>
      <c r="B31584" s="65"/>
      <c r="C31584" s="65"/>
      <c r="D31584" s="65"/>
      <c r="E31584" s="65"/>
      <c r="F31584" s="65"/>
      <c r="G31584" s="145"/>
    </row>
    <row r="31585" spans="1:7">
      <c r="A31585" s="65"/>
      <c r="B31585" s="65"/>
      <c r="C31585" s="65"/>
      <c r="D31585" s="65"/>
      <c r="E31585" s="65"/>
      <c r="F31585" s="65"/>
      <c r="G31585" s="145"/>
    </row>
    <row r="31586" spans="1:7">
      <c r="A31586" s="65"/>
      <c r="B31586" s="65"/>
      <c r="C31586" s="65"/>
      <c r="D31586" s="65"/>
      <c r="E31586" s="65"/>
      <c r="F31586" s="65"/>
      <c r="G31586" s="145"/>
    </row>
    <row r="31587" spans="1:7">
      <c r="A31587" s="65"/>
      <c r="B31587" s="65"/>
      <c r="C31587" s="65"/>
      <c r="D31587" s="65"/>
      <c r="E31587" s="65"/>
      <c r="F31587" s="65"/>
      <c r="G31587" s="145"/>
    </row>
    <row r="31588" spans="1:7">
      <c r="A31588" s="65"/>
      <c r="B31588" s="65"/>
      <c r="C31588" s="65"/>
      <c r="D31588" s="65"/>
      <c r="E31588" s="65"/>
      <c r="F31588" s="65"/>
      <c r="G31588" s="145"/>
    </row>
    <row r="31589" spans="1:7">
      <c r="A31589" s="65"/>
      <c r="B31589" s="65"/>
      <c r="C31589" s="65"/>
      <c r="D31589" s="65"/>
      <c r="E31589" s="65"/>
      <c r="F31589" s="65"/>
      <c r="G31589" s="145"/>
    </row>
    <row r="31590" spans="1:7">
      <c r="A31590" s="65"/>
      <c r="B31590" s="65"/>
      <c r="C31590" s="65"/>
      <c r="D31590" s="65"/>
      <c r="E31590" s="65"/>
      <c r="F31590" s="65"/>
      <c r="G31590" s="145"/>
    </row>
    <row r="31591" spans="1:7">
      <c r="A31591" s="65"/>
      <c r="B31591" s="65"/>
      <c r="C31591" s="65"/>
      <c r="D31591" s="65"/>
      <c r="E31591" s="65"/>
      <c r="F31591" s="65"/>
      <c r="G31591" s="145"/>
    </row>
    <row r="31592" spans="1:7">
      <c r="A31592" s="65"/>
      <c r="B31592" s="65"/>
      <c r="C31592" s="65"/>
      <c r="D31592" s="65"/>
      <c r="E31592" s="65"/>
      <c r="F31592" s="65"/>
      <c r="G31592" s="145"/>
    </row>
    <row r="31593" spans="1:7">
      <c r="A31593" s="65"/>
      <c r="B31593" s="65"/>
      <c r="C31593" s="65"/>
      <c r="D31593" s="65"/>
      <c r="E31593" s="65"/>
      <c r="F31593" s="65"/>
      <c r="G31593" s="145"/>
    </row>
    <row r="31594" spans="1:7">
      <c r="A31594" s="65"/>
      <c r="B31594" s="65"/>
      <c r="C31594" s="65"/>
      <c r="D31594" s="65"/>
      <c r="E31594" s="65"/>
      <c r="F31594" s="65"/>
      <c r="G31594" s="145"/>
    </row>
    <row r="31595" spans="1:7">
      <c r="A31595" s="65"/>
      <c r="B31595" s="65"/>
      <c r="C31595" s="65"/>
      <c r="D31595" s="65"/>
      <c r="E31595" s="65"/>
      <c r="F31595" s="65"/>
      <c r="G31595" s="145"/>
    </row>
    <row r="31596" spans="1:7">
      <c r="A31596" s="65"/>
      <c r="B31596" s="65"/>
      <c r="C31596" s="65"/>
      <c r="D31596" s="65"/>
      <c r="E31596" s="65"/>
      <c r="F31596" s="65"/>
      <c r="G31596" s="145"/>
    </row>
    <row r="31597" spans="1:7">
      <c r="A31597" s="65"/>
      <c r="B31597" s="65"/>
      <c r="C31597" s="65"/>
      <c r="D31597" s="65"/>
      <c r="E31597" s="65"/>
      <c r="F31597" s="65"/>
      <c r="G31597" s="145"/>
    </row>
    <row r="31598" spans="1:7">
      <c r="A31598" s="65"/>
      <c r="B31598" s="65"/>
      <c r="C31598" s="65"/>
      <c r="D31598" s="65"/>
      <c r="E31598" s="65"/>
      <c r="F31598" s="65"/>
      <c r="G31598" s="145"/>
    </row>
    <row r="31599" spans="1:7">
      <c r="A31599" s="65"/>
      <c r="B31599" s="65"/>
      <c r="C31599" s="65"/>
      <c r="D31599" s="65"/>
      <c r="E31599" s="65"/>
      <c r="F31599" s="65"/>
      <c r="G31599" s="145"/>
    </row>
    <row r="31600" spans="1:7">
      <c r="A31600" s="65"/>
      <c r="B31600" s="65"/>
      <c r="C31600" s="65"/>
      <c r="D31600" s="65"/>
      <c r="E31600" s="65"/>
      <c r="F31600" s="65"/>
      <c r="G31600" s="145"/>
    </row>
    <row r="31601" spans="1:7">
      <c r="A31601" s="65"/>
      <c r="B31601" s="65"/>
      <c r="C31601" s="65"/>
      <c r="D31601" s="65"/>
      <c r="E31601" s="65"/>
      <c r="F31601" s="65"/>
      <c r="G31601" s="145"/>
    </row>
    <row r="31602" spans="1:7">
      <c r="A31602" s="65"/>
      <c r="B31602" s="65"/>
      <c r="C31602" s="65"/>
      <c r="D31602" s="65"/>
      <c r="E31602" s="65"/>
      <c r="F31602" s="65"/>
      <c r="G31602" s="145"/>
    </row>
    <row r="31603" spans="1:7">
      <c r="A31603" s="65"/>
      <c r="B31603" s="65"/>
      <c r="C31603" s="65"/>
      <c r="D31603" s="65"/>
      <c r="E31603" s="65"/>
      <c r="F31603" s="65"/>
      <c r="G31603" s="145"/>
    </row>
    <row r="31604" spans="1:7">
      <c r="A31604" s="65"/>
      <c r="B31604" s="65"/>
      <c r="C31604" s="65"/>
      <c r="D31604" s="65"/>
      <c r="E31604" s="65"/>
      <c r="F31604" s="65"/>
      <c r="G31604" s="145"/>
    </row>
    <row r="31605" spans="1:7">
      <c r="A31605" s="65"/>
      <c r="B31605" s="65"/>
      <c r="C31605" s="65"/>
      <c r="D31605" s="65"/>
      <c r="E31605" s="65"/>
      <c r="F31605" s="65"/>
      <c r="G31605" s="145"/>
    </row>
    <row r="31606" spans="1:7">
      <c r="A31606" s="65"/>
      <c r="B31606" s="65"/>
      <c r="C31606" s="65"/>
      <c r="D31606" s="65"/>
      <c r="E31606" s="65"/>
      <c r="F31606" s="65"/>
      <c r="G31606" s="145"/>
    </row>
    <row r="31607" spans="1:7">
      <c r="A31607" s="65"/>
      <c r="B31607" s="65"/>
      <c r="C31607" s="65"/>
      <c r="D31607" s="65"/>
      <c r="E31607" s="65"/>
      <c r="F31607" s="65"/>
      <c r="G31607" s="145"/>
    </row>
    <row r="31608" spans="1:7">
      <c r="A31608" s="65"/>
      <c r="B31608" s="65"/>
      <c r="C31608" s="65"/>
      <c r="D31608" s="65"/>
      <c r="E31608" s="65"/>
      <c r="F31608" s="65"/>
      <c r="G31608" s="145"/>
    </row>
    <row r="31609" spans="1:7">
      <c r="A31609" s="65"/>
      <c r="B31609" s="65"/>
      <c r="C31609" s="65"/>
      <c r="D31609" s="65"/>
      <c r="E31609" s="65"/>
      <c r="F31609" s="65"/>
      <c r="G31609" s="145"/>
    </row>
    <row r="31610" spans="1:7">
      <c r="A31610" s="65"/>
      <c r="B31610" s="65"/>
      <c r="C31610" s="65"/>
      <c r="D31610" s="65"/>
      <c r="E31610" s="65"/>
      <c r="F31610" s="65"/>
      <c r="G31610" s="145"/>
    </row>
    <row r="31611" spans="1:7">
      <c r="A31611" s="65"/>
      <c r="B31611" s="65"/>
      <c r="C31611" s="65"/>
      <c r="D31611" s="65"/>
      <c r="E31611" s="65"/>
      <c r="F31611" s="65"/>
      <c r="G31611" s="145"/>
    </row>
    <row r="31612" spans="1:7">
      <c r="A31612" s="65"/>
      <c r="B31612" s="65"/>
      <c r="C31612" s="65"/>
      <c r="D31612" s="65"/>
      <c r="E31612" s="65"/>
      <c r="F31612" s="65"/>
      <c r="G31612" s="145"/>
    </row>
    <row r="31613" spans="1:7">
      <c r="A31613" s="65"/>
      <c r="B31613" s="65"/>
      <c r="C31613" s="65"/>
      <c r="D31613" s="65"/>
      <c r="E31613" s="65"/>
      <c r="F31613" s="65"/>
      <c r="G31613" s="145"/>
    </row>
    <row r="31614" spans="1:7">
      <c r="A31614" s="65"/>
      <c r="B31614" s="65"/>
      <c r="C31614" s="65"/>
      <c r="D31614" s="65"/>
      <c r="E31614" s="65"/>
      <c r="F31614" s="65"/>
      <c r="G31614" s="145"/>
    </row>
    <row r="31615" spans="1:7">
      <c r="A31615" s="65"/>
      <c r="B31615" s="65"/>
      <c r="C31615" s="65"/>
      <c r="D31615" s="65"/>
      <c r="E31615" s="65"/>
      <c r="F31615" s="65"/>
      <c r="G31615" s="145"/>
    </row>
    <row r="31616" spans="1:7">
      <c r="A31616" s="65"/>
      <c r="B31616" s="65"/>
      <c r="C31616" s="65"/>
      <c r="D31616" s="65"/>
      <c r="E31616" s="65"/>
      <c r="F31616" s="65"/>
      <c r="G31616" s="145"/>
    </row>
    <row r="31617" spans="1:7">
      <c r="A31617" s="65"/>
      <c r="B31617" s="65"/>
      <c r="C31617" s="65"/>
      <c r="D31617" s="65"/>
      <c r="E31617" s="65"/>
      <c r="F31617" s="65"/>
      <c r="G31617" s="145"/>
    </row>
    <row r="31618" spans="1:7">
      <c r="A31618" s="65"/>
      <c r="B31618" s="65"/>
      <c r="C31618" s="65"/>
      <c r="D31618" s="65"/>
      <c r="E31618" s="65"/>
      <c r="F31618" s="65"/>
      <c r="G31618" s="145"/>
    </row>
    <row r="31619" spans="1:7">
      <c r="A31619" s="65"/>
      <c r="B31619" s="65"/>
      <c r="C31619" s="65"/>
      <c r="D31619" s="65"/>
      <c r="E31619" s="65"/>
      <c r="F31619" s="65"/>
      <c r="G31619" s="145"/>
    </row>
    <row r="31620" spans="1:7">
      <c r="A31620" s="65"/>
      <c r="B31620" s="65"/>
      <c r="C31620" s="65"/>
      <c r="D31620" s="65"/>
      <c r="E31620" s="65"/>
      <c r="F31620" s="65"/>
      <c r="G31620" s="145"/>
    </row>
    <row r="31621" spans="1:7">
      <c r="A31621" s="65"/>
      <c r="B31621" s="65"/>
      <c r="C31621" s="65"/>
      <c r="D31621" s="65"/>
      <c r="E31621" s="65"/>
      <c r="F31621" s="65"/>
      <c r="G31621" s="145"/>
    </row>
    <row r="31622" spans="1:7">
      <c r="A31622" s="65"/>
      <c r="B31622" s="65"/>
      <c r="C31622" s="65"/>
      <c r="D31622" s="65"/>
      <c r="E31622" s="65"/>
      <c r="F31622" s="65"/>
      <c r="G31622" s="145"/>
    </row>
    <row r="31623" spans="1:7">
      <c r="A31623" s="65"/>
      <c r="B31623" s="65"/>
      <c r="C31623" s="65"/>
      <c r="D31623" s="65"/>
      <c r="E31623" s="65"/>
      <c r="F31623" s="65"/>
      <c r="G31623" s="145"/>
    </row>
    <row r="31624" spans="1:7">
      <c r="A31624" s="65"/>
      <c r="B31624" s="65"/>
      <c r="C31624" s="65"/>
      <c r="D31624" s="65"/>
      <c r="E31624" s="65"/>
      <c r="F31624" s="65"/>
      <c r="G31624" s="145"/>
    </row>
    <row r="31625" spans="1:7">
      <c r="A31625" s="65"/>
      <c r="B31625" s="65"/>
      <c r="C31625" s="65"/>
      <c r="D31625" s="65"/>
      <c r="E31625" s="65"/>
      <c r="F31625" s="65"/>
      <c r="G31625" s="145"/>
    </row>
    <row r="31626" spans="1:7">
      <c r="A31626" s="65"/>
      <c r="B31626" s="65"/>
      <c r="C31626" s="65"/>
      <c r="D31626" s="65"/>
      <c r="E31626" s="65"/>
      <c r="F31626" s="65"/>
      <c r="G31626" s="145"/>
    </row>
    <row r="31627" spans="1:7">
      <c r="A31627" s="65"/>
      <c r="B31627" s="65"/>
      <c r="C31627" s="65"/>
      <c r="D31627" s="65"/>
      <c r="E31627" s="65"/>
      <c r="F31627" s="65"/>
      <c r="G31627" s="145"/>
    </row>
    <row r="31628" spans="1:7">
      <c r="A31628" s="65"/>
      <c r="B31628" s="65"/>
      <c r="C31628" s="65"/>
      <c r="D31628" s="65"/>
      <c r="E31628" s="65"/>
      <c r="F31628" s="65"/>
      <c r="G31628" s="145"/>
    </row>
    <row r="31629" spans="1:7">
      <c r="A31629" s="65"/>
      <c r="B31629" s="65"/>
      <c r="C31629" s="65"/>
      <c r="D31629" s="65"/>
      <c r="E31629" s="65"/>
      <c r="F31629" s="65"/>
      <c r="G31629" s="145"/>
    </row>
    <row r="31630" spans="1:7">
      <c r="A31630" s="65"/>
      <c r="B31630" s="65"/>
      <c r="C31630" s="65"/>
      <c r="D31630" s="65"/>
      <c r="E31630" s="65"/>
      <c r="F31630" s="65"/>
      <c r="G31630" s="145"/>
    </row>
    <row r="31631" spans="1:7">
      <c r="A31631" s="65"/>
      <c r="B31631" s="65"/>
      <c r="C31631" s="65"/>
      <c r="D31631" s="65"/>
      <c r="E31631" s="65"/>
      <c r="F31631" s="65"/>
      <c r="G31631" s="145"/>
    </row>
    <row r="31632" spans="1:7">
      <c r="A31632" s="65"/>
      <c r="B31632" s="65"/>
      <c r="C31632" s="65"/>
      <c r="D31632" s="65"/>
      <c r="E31632" s="65"/>
      <c r="F31632" s="65"/>
      <c r="G31632" s="145"/>
    </row>
    <row r="31633" spans="1:7">
      <c r="A31633" s="65"/>
      <c r="B31633" s="65"/>
      <c r="C31633" s="65"/>
      <c r="D31633" s="65"/>
      <c r="E31633" s="65"/>
      <c r="F31633" s="65"/>
      <c r="G31633" s="145"/>
    </row>
    <row r="31634" spans="1:7">
      <c r="A31634" s="65"/>
      <c r="B31634" s="65"/>
      <c r="C31634" s="65"/>
      <c r="D31634" s="65"/>
      <c r="E31634" s="65"/>
      <c r="F31634" s="65"/>
      <c r="G31634" s="145"/>
    </row>
    <row r="31635" spans="1:7">
      <c r="A31635" s="65"/>
      <c r="B31635" s="65"/>
      <c r="C31635" s="65"/>
      <c r="D31635" s="65"/>
      <c r="E31635" s="65"/>
      <c r="F31635" s="65"/>
      <c r="G31635" s="145"/>
    </row>
    <row r="31636" spans="1:7">
      <c r="A31636" s="65"/>
      <c r="B31636" s="65"/>
      <c r="C31636" s="65"/>
      <c r="D31636" s="65"/>
      <c r="E31636" s="65"/>
      <c r="F31636" s="65"/>
      <c r="G31636" s="145"/>
    </row>
    <row r="31637" spans="1:7">
      <c r="A31637" s="65"/>
      <c r="B31637" s="65"/>
      <c r="C31637" s="65"/>
      <c r="D31637" s="65"/>
      <c r="E31637" s="65"/>
      <c r="F31637" s="65"/>
      <c r="G31637" s="145"/>
    </row>
    <row r="31638" spans="1:7">
      <c r="A31638" s="65"/>
      <c r="B31638" s="65"/>
      <c r="C31638" s="65"/>
      <c r="D31638" s="65"/>
      <c r="E31638" s="65"/>
      <c r="F31638" s="65"/>
      <c r="G31638" s="145"/>
    </row>
    <row r="31639" spans="1:7">
      <c r="A31639" s="65"/>
      <c r="B31639" s="65"/>
      <c r="C31639" s="65"/>
      <c r="D31639" s="65"/>
      <c r="E31639" s="65"/>
      <c r="F31639" s="65"/>
      <c r="G31639" s="145"/>
    </row>
    <row r="31640" spans="1:7">
      <c r="A31640" s="65"/>
      <c r="B31640" s="65"/>
      <c r="C31640" s="65"/>
      <c r="D31640" s="65"/>
      <c r="E31640" s="65"/>
      <c r="F31640" s="65"/>
      <c r="G31640" s="145"/>
    </row>
    <row r="31641" spans="1:7">
      <c r="A31641" s="65"/>
      <c r="B31641" s="65"/>
      <c r="C31641" s="65"/>
      <c r="D31641" s="65"/>
      <c r="E31641" s="65"/>
      <c r="F31641" s="65"/>
      <c r="G31641" s="145"/>
    </row>
    <row r="31642" spans="1:7">
      <c r="A31642" s="65"/>
      <c r="B31642" s="65"/>
      <c r="C31642" s="65"/>
      <c r="D31642" s="65"/>
      <c r="E31642" s="65"/>
      <c r="F31642" s="65"/>
      <c r="G31642" s="145"/>
    </row>
    <row r="31643" spans="1:7">
      <c r="A31643" s="65"/>
      <c r="B31643" s="65"/>
      <c r="C31643" s="65"/>
      <c r="D31643" s="65"/>
      <c r="E31643" s="65"/>
      <c r="F31643" s="65"/>
      <c r="G31643" s="145"/>
    </row>
    <row r="31644" spans="1:7">
      <c r="A31644" s="65"/>
      <c r="B31644" s="65"/>
      <c r="C31644" s="65"/>
      <c r="D31644" s="65"/>
      <c r="E31644" s="65"/>
      <c r="F31644" s="65"/>
      <c r="G31644" s="145"/>
    </row>
    <row r="31645" spans="1:7">
      <c r="A31645" s="65"/>
      <c r="B31645" s="65"/>
      <c r="C31645" s="65"/>
      <c r="D31645" s="65"/>
      <c r="E31645" s="65"/>
      <c r="F31645" s="65"/>
      <c r="G31645" s="145"/>
    </row>
    <row r="31646" spans="1:7">
      <c r="A31646" s="65"/>
      <c r="B31646" s="65"/>
      <c r="C31646" s="65"/>
      <c r="D31646" s="65"/>
      <c r="E31646" s="65"/>
      <c r="F31646" s="65"/>
      <c r="G31646" s="145"/>
    </row>
    <row r="31647" spans="1:7">
      <c r="A31647" s="65"/>
      <c r="B31647" s="65"/>
      <c r="C31647" s="65"/>
      <c r="D31647" s="65"/>
      <c r="E31647" s="65"/>
      <c r="F31647" s="65"/>
      <c r="G31647" s="145"/>
    </row>
    <row r="31648" spans="1:7">
      <c r="A31648" s="65"/>
      <c r="B31648" s="65"/>
      <c r="C31648" s="65"/>
      <c r="D31648" s="65"/>
      <c r="E31648" s="65"/>
      <c r="F31648" s="65"/>
      <c r="G31648" s="145"/>
    </row>
    <row r="31649" spans="1:7">
      <c r="A31649" s="65"/>
      <c r="B31649" s="65"/>
      <c r="C31649" s="65"/>
      <c r="D31649" s="65"/>
      <c r="E31649" s="65"/>
      <c r="F31649" s="65"/>
      <c r="G31649" s="145"/>
    </row>
    <row r="31650" spans="1:7">
      <c r="A31650" s="65"/>
      <c r="B31650" s="65"/>
      <c r="C31650" s="65"/>
      <c r="D31650" s="65"/>
      <c r="E31650" s="65"/>
      <c r="F31650" s="65"/>
      <c r="G31650" s="145"/>
    </row>
    <row r="31651" spans="1:7">
      <c r="A31651" s="65"/>
      <c r="B31651" s="65"/>
      <c r="C31651" s="65"/>
      <c r="D31651" s="65"/>
      <c r="E31651" s="65"/>
      <c r="F31651" s="65"/>
      <c r="G31651" s="145"/>
    </row>
    <row r="31652" spans="1:7">
      <c r="A31652" s="65"/>
      <c r="B31652" s="65"/>
      <c r="C31652" s="65"/>
      <c r="D31652" s="65"/>
      <c r="E31652" s="65"/>
      <c r="F31652" s="65"/>
      <c r="G31652" s="145"/>
    </row>
    <row r="31653" spans="1:7">
      <c r="A31653" s="65"/>
      <c r="B31653" s="65"/>
      <c r="C31653" s="65"/>
      <c r="D31653" s="65"/>
      <c r="E31653" s="65"/>
      <c r="F31653" s="65"/>
      <c r="G31653" s="145"/>
    </row>
    <row r="31654" spans="1:7">
      <c r="A31654" s="65"/>
      <c r="B31654" s="65"/>
      <c r="C31654" s="65"/>
      <c r="D31654" s="65"/>
      <c r="E31654" s="65"/>
      <c r="F31654" s="65"/>
      <c r="G31654" s="145"/>
    </row>
    <row r="31655" spans="1:7">
      <c r="A31655" s="65"/>
      <c r="B31655" s="65"/>
      <c r="C31655" s="65"/>
      <c r="D31655" s="65"/>
      <c r="E31655" s="65"/>
      <c r="F31655" s="65"/>
      <c r="G31655" s="145"/>
    </row>
    <row r="31656" spans="1:7">
      <c r="A31656" s="65"/>
      <c r="B31656" s="65"/>
      <c r="C31656" s="65"/>
      <c r="D31656" s="65"/>
      <c r="E31656" s="65"/>
      <c r="F31656" s="65"/>
      <c r="G31656" s="145"/>
    </row>
    <row r="31657" spans="1:7">
      <c r="A31657" s="65"/>
      <c r="B31657" s="65"/>
      <c r="C31657" s="65"/>
      <c r="D31657" s="65"/>
      <c r="E31657" s="65"/>
      <c r="F31657" s="65"/>
      <c r="G31657" s="145"/>
    </row>
    <row r="31658" spans="1:7">
      <c r="A31658" s="65"/>
      <c r="B31658" s="65"/>
      <c r="C31658" s="65"/>
      <c r="D31658" s="65"/>
      <c r="E31658" s="65"/>
      <c r="F31658" s="65"/>
      <c r="G31658" s="145"/>
    </row>
    <row r="31659" spans="1:7">
      <c r="A31659" s="65"/>
      <c r="B31659" s="65"/>
      <c r="C31659" s="65"/>
      <c r="D31659" s="65"/>
      <c r="E31659" s="65"/>
      <c r="F31659" s="65"/>
      <c r="G31659" s="145"/>
    </row>
    <row r="31660" spans="1:7">
      <c r="A31660" s="65"/>
      <c r="B31660" s="65"/>
      <c r="C31660" s="65"/>
      <c r="D31660" s="65"/>
      <c r="E31660" s="65"/>
      <c r="F31660" s="65"/>
      <c r="G31660" s="145"/>
    </row>
    <row r="31661" spans="1:7">
      <c r="A31661" s="65"/>
      <c r="B31661" s="65"/>
      <c r="C31661" s="65"/>
      <c r="D31661" s="65"/>
      <c r="E31661" s="65"/>
      <c r="F31661" s="65"/>
      <c r="G31661" s="145"/>
    </row>
    <row r="31662" spans="1:7">
      <c r="A31662" s="65"/>
      <c r="B31662" s="65"/>
      <c r="C31662" s="65"/>
      <c r="D31662" s="65"/>
      <c r="E31662" s="65"/>
      <c r="F31662" s="65"/>
      <c r="G31662" s="145"/>
    </row>
    <row r="31663" spans="1:7">
      <c r="A31663" s="65"/>
      <c r="B31663" s="65"/>
      <c r="C31663" s="65"/>
      <c r="D31663" s="65"/>
      <c r="E31663" s="65"/>
      <c r="F31663" s="65"/>
      <c r="G31663" s="145"/>
    </row>
    <row r="31664" spans="1:7">
      <c r="A31664" s="65"/>
      <c r="B31664" s="65"/>
      <c r="C31664" s="65"/>
      <c r="D31664" s="65"/>
      <c r="E31664" s="65"/>
      <c r="F31664" s="65"/>
      <c r="G31664" s="145"/>
    </row>
    <row r="31665" spans="1:7">
      <c r="A31665" s="65"/>
      <c r="B31665" s="65"/>
      <c r="C31665" s="65"/>
      <c r="D31665" s="65"/>
      <c r="E31665" s="65"/>
      <c r="F31665" s="65"/>
      <c r="G31665" s="145"/>
    </row>
    <row r="31666" spans="1:7">
      <c r="A31666" s="65"/>
      <c r="B31666" s="65"/>
      <c r="C31666" s="65"/>
      <c r="D31666" s="65"/>
      <c r="E31666" s="65"/>
      <c r="F31666" s="65"/>
      <c r="G31666" s="145"/>
    </row>
    <row r="31667" spans="1:7">
      <c r="A31667" s="65"/>
      <c r="B31667" s="65"/>
      <c r="C31667" s="65"/>
      <c r="D31667" s="65"/>
      <c r="E31667" s="65"/>
      <c r="F31667" s="65"/>
      <c r="G31667" s="145"/>
    </row>
    <row r="31668" spans="1:7">
      <c r="A31668" s="65"/>
      <c r="B31668" s="65"/>
      <c r="C31668" s="65"/>
      <c r="D31668" s="65"/>
      <c r="E31668" s="65"/>
      <c r="F31668" s="65"/>
      <c r="G31668" s="145"/>
    </row>
    <row r="31669" spans="1:7">
      <c r="A31669" s="65"/>
      <c r="B31669" s="65"/>
      <c r="C31669" s="65"/>
      <c r="D31669" s="65"/>
      <c r="E31669" s="65"/>
      <c r="F31669" s="65"/>
      <c r="G31669" s="145"/>
    </row>
    <row r="31670" spans="1:7">
      <c r="A31670" s="65"/>
      <c r="B31670" s="65"/>
      <c r="C31670" s="65"/>
      <c r="D31670" s="65"/>
      <c r="E31670" s="65"/>
      <c r="F31670" s="65"/>
      <c r="G31670" s="145"/>
    </row>
    <row r="31671" spans="1:7">
      <c r="A31671" s="65"/>
      <c r="B31671" s="65"/>
      <c r="C31671" s="65"/>
      <c r="D31671" s="65"/>
      <c r="E31671" s="65"/>
      <c r="F31671" s="65"/>
      <c r="G31671" s="145"/>
    </row>
    <row r="31672" spans="1:7">
      <c r="A31672" s="65"/>
      <c r="B31672" s="65"/>
      <c r="C31672" s="65"/>
      <c r="D31672" s="65"/>
      <c r="E31672" s="65"/>
      <c r="F31672" s="65"/>
      <c r="G31672" s="145"/>
    </row>
    <row r="31673" spans="1:7">
      <c r="A31673" s="65"/>
      <c r="B31673" s="65"/>
      <c r="C31673" s="65"/>
      <c r="D31673" s="65"/>
      <c r="E31673" s="65"/>
      <c r="F31673" s="65"/>
      <c r="G31673" s="145"/>
    </row>
    <row r="31674" spans="1:7">
      <c r="A31674" s="65"/>
      <c r="B31674" s="65"/>
      <c r="C31674" s="65"/>
      <c r="D31674" s="65"/>
      <c r="E31674" s="65"/>
      <c r="F31674" s="65"/>
      <c r="G31674" s="145"/>
    </row>
    <row r="31675" spans="1:7">
      <c r="A31675" s="65"/>
      <c r="B31675" s="65"/>
      <c r="C31675" s="65"/>
      <c r="D31675" s="65"/>
      <c r="E31675" s="65"/>
      <c r="F31675" s="65"/>
      <c r="G31675" s="145"/>
    </row>
    <row r="31676" spans="1:7">
      <c r="A31676" s="65"/>
      <c r="B31676" s="65"/>
      <c r="C31676" s="65"/>
      <c r="D31676" s="65"/>
      <c r="E31676" s="65"/>
      <c r="F31676" s="65"/>
      <c r="G31676" s="145"/>
    </row>
    <row r="31677" spans="1:7">
      <c r="A31677" s="65"/>
      <c r="B31677" s="65"/>
      <c r="C31677" s="65"/>
      <c r="D31677" s="65"/>
      <c r="E31677" s="65"/>
      <c r="F31677" s="65"/>
      <c r="G31677" s="145"/>
    </row>
    <row r="31678" spans="1:7">
      <c r="A31678" s="65"/>
      <c r="B31678" s="65"/>
      <c r="C31678" s="65"/>
      <c r="D31678" s="65"/>
      <c r="E31678" s="65"/>
      <c r="F31678" s="65"/>
      <c r="G31678" s="145"/>
    </row>
    <row r="31679" spans="1:7">
      <c r="A31679" s="65"/>
      <c r="B31679" s="65"/>
      <c r="C31679" s="65"/>
      <c r="D31679" s="65"/>
      <c r="E31679" s="65"/>
      <c r="F31679" s="65"/>
      <c r="G31679" s="145"/>
    </row>
    <row r="31680" spans="1:7">
      <c r="A31680" s="65"/>
      <c r="B31680" s="65"/>
      <c r="C31680" s="65"/>
      <c r="D31680" s="65"/>
      <c r="E31680" s="65"/>
      <c r="F31680" s="65"/>
      <c r="G31680" s="145"/>
    </row>
    <row r="31681" spans="1:7">
      <c r="A31681" s="65"/>
      <c r="B31681" s="65"/>
      <c r="C31681" s="65"/>
      <c r="D31681" s="65"/>
      <c r="E31681" s="65"/>
      <c r="F31681" s="65"/>
      <c r="G31681" s="145"/>
    </row>
    <row r="31682" spans="1:7">
      <c r="A31682" s="65"/>
      <c r="B31682" s="65"/>
      <c r="C31682" s="65"/>
      <c r="D31682" s="65"/>
      <c r="E31682" s="65"/>
      <c r="F31682" s="65"/>
      <c r="G31682" s="145"/>
    </row>
    <row r="31683" spans="1:7">
      <c r="A31683" s="65"/>
      <c r="B31683" s="65"/>
      <c r="C31683" s="65"/>
      <c r="D31683" s="65"/>
      <c r="E31683" s="65"/>
      <c r="F31683" s="65"/>
      <c r="G31683" s="145"/>
    </row>
    <row r="31684" spans="1:7">
      <c r="A31684" s="65"/>
      <c r="B31684" s="65"/>
      <c r="C31684" s="65"/>
      <c r="D31684" s="65"/>
      <c r="E31684" s="65"/>
      <c r="F31684" s="65"/>
      <c r="G31684" s="145"/>
    </row>
    <row r="31685" spans="1:7">
      <c r="A31685" s="65"/>
      <c r="B31685" s="65"/>
      <c r="C31685" s="65"/>
      <c r="D31685" s="65"/>
      <c r="E31685" s="65"/>
      <c r="F31685" s="65"/>
      <c r="G31685" s="145"/>
    </row>
    <row r="31686" spans="1:7">
      <c r="A31686" s="65"/>
      <c r="B31686" s="65"/>
      <c r="C31686" s="65"/>
      <c r="D31686" s="65"/>
      <c r="E31686" s="65"/>
      <c r="F31686" s="65"/>
      <c r="G31686" s="145"/>
    </row>
    <row r="31687" spans="1:7">
      <c r="A31687" s="65"/>
      <c r="B31687" s="65"/>
      <c r="C31687" s="65"/>
      <c r="D31687" s="65"/>
      <c r="E31687" s="65"/>
      <c r="F31687" s="65"/>
      <c r="G31687" s="145"/>
    </row>
    <row r="31688" spans="1:7">
      <c r="A31688" s="65"/>
      <c r="B31688" s="65"/>
      <c r="C31688" s="65"/>
      <c r="D31688" s="65"/>
      <c r="E31688" s="65"/>
      <c r="F31688" s="65"/>
      <c r="G31688" s="145"/>
    </row>
    <row r="31689" spans="1:7">
      <c r="A31689" s="65"/>
      <c r="B31689" s="65"/>
      <c r="C31689" s="65"/>
      <c r="D31689" s="65"/>
      <c r="E31689" s="65"/>
      <c r="F31689" s="65"/>
      <c r="G31689" s="145"/>
    </row>
    <row r="31690" spans="1:7">
      <c r="A31690" s="65"/>
      <c r="B31690" s="65"/>
      <c r="C31690" s="65"/>
      <c r="D31690" s="65"/>
      <c r="E31690" s="65"/>
      <c r="F31690" s="65"/>
      <c r="G31690" s="145"/>
    </row>
    <row r="31691" spans="1:7">
      <c r="A31691" s="65"/>
      <c r="B31691" s="65"/>
      <c r="C31691" s="65"/>
      <c r="D31691" s="65"/>
      <c r="E31691" s="65"/>
      <c r="F31691" s="65"/>
      <c r="G31691" s="145"/>
    </row>
    <row r="31692" spans="1:7">
      <c r="A31692" s="65"/>
      <c r="B31692" s="65"/>
      <c r="C31692" s="65"/>
      <c r="D31692" s="65"/>
      <c r="E31692" s="65"/>
      <c r="F31692" s="65"/>
      <c r="G31692" s="145"/>
    </row>
    <row r="31693" spans="1:7">
      <c r="A31693" s="65"/>
      <c r="B31693" s="65"/>
      <c r="C31693" s="65"/>
      <c r="D31693" s="65"/>
      <c r="E31693" s="65"/>
      <c r="F31693" s="65"/>
      <c r="G31693" s="145"/>
    </row>
    <row r="31694" spans="1:7">
      <c r="A31694" s="65"/>
      <c r="B31694" s="65"/>
      <c r="C31694" s="65"/>
      <c r="D31694" s="65"/>
      <c r="E31694" s="65"/>
      <c r="F31694" s="65"/>
      <c r="G31694" s="145"/>
    </row>
    <row r="31695" spans="1:7">
      <c r="A31695" s="65"/>
      <c r="B31695" s="65"/>
      <c r="C31695" s="65"/>
      <c r="D31695" s="65"/>
      <c r="E31695" s="65"/>
      <c r="F31695" s="65"/>
      <c r="G31695" s="145"/>
    </row>
    <row r="31696" spans="1:7">
      <c r="A31696" s="65"/>
      <c r="B31696" s="65"/>
      <c r="C31696" s="65"/>
      <c r="D31696" s="65"/>
      <c r="E31696" s="65"/>
      <c r="F31696" s="65"/>
      <c r="G31696" s="145"/>
    </row>
    <row r="31697" spans="1:7">
      <c r="A31697" s="65"/>
      <c r="B31697" s="65"/>
      <c r="C31697" s="65"/>
      <c r="D31697" s="65"/>
      <c r="E31697" s="65"/>
      <c r="F31697" s="65"/>
      <c r="G31697" s="145"/>
    </row>
    <row r="31698" spans="1:7">
      <c r="A31698" s="65"/>
      <c r="B31698" s="65"/>
      <c r="C31698" s="65"/>
      <c r="D31698" s="65"/>
      <c r="E31698" s="65"/>
      <c r="F31698" s="65"/>
      <c r="G31698" s="145"/>
    </row>
    <row r="31699" spans="1:7">
      <c r="A31699" s="65"/>
      <c r="B31699" s="65"/>
      <c r="C31699" s="65"/>
      <c r="D31699" s="65"/>
      <c r="E31699" s="65"/>
      <c r="F31699" s="65"/>
      <c r="G31699" s="145"/>
    </row>
    <row r="31700" spans="1:7">
      <c r="A31700" s="65"/>
      <c r="B31700" s="65"/>
      <c r="C31700" s="65"/>
      <c r="D31700" s="65"/>
      <c r="E31700" s="65"/>
      <c r="F31700" s="65"/>
      <c r="G31700" s="145"/>
    </row>
    <row r="31701" spans="1:7">
      <c r="A31701" s="65"/>
      <c r="B31701" s="65"/>
      <c r="C31701" s="65"/>
      <c r="D31701" s="65"/>
      <c r="E31701" s="65"/>
      <c r="F31701" s="65"/>
      <c r="G31701" s="145"/>
    </row>
    <row r="31702" spans="1:7">
      <c r="A31702" s="65"/>
      <c r="B31702" s="65"/>
      <c r="C31702" s="65"/>
      <c r="D31702" s="65"/>
      <c r="E31702" s="65"/>
      <c r="F31702" s="65"/>
      <c r="G31702" s="145"/>
    </row>
    <row r="31703" spans="1:7">
      <c r="A31703" s="65"/>
      <c r="B31703" s="65"/>
      <c r="C31703" s="65"/>
      <c r="D31703" s="65"/>
      <c r="E31703" s="65"/>
      <c r="F31703" s="65"/>
      <c r="G31703" s="145"/>
    </row>
    <row r="31704" spans="1:7">
      <c r="A31704" s="65"/>
      <c r="B31704" s="65"/>
      <c r="C31704" s="65"/>
      <c r="D31704" s="65"/>
      <c r="E31704" s="65"/>
      <c r="F31704" s="65"/>
      <c r="G31704" s="145"/>
    </row>
    <row r="31705" spans="1:7">
      <c r="A31705" s="65"/>
      <c r="B31705" s="65"/>
      <c r="C31705" s="65"/>
      <c r="D31705" s="65"/>
      <c r="E31705" s="65"/>
      <c r="F31705" s="65"/>
      <c r="G31705" s="145"/>
    </row>
    <row r="31706" spans="1:7">
      <c r="A31706" s="65"/>
      <c r="B31706" s="65"/>
      <c r="C31706" s="65"/>
      <c r="D31706" s="65"/>
      <c r="E31706" s="65"/>
      <c r="F31706" s="65"/>
      <c r="G31706" s="145"/>
    </row>
    <row r="31707" spans="1:7">
      <c r="A31707" s="65"/>
      <c r="B31707" s="65"/>
      <c r="C31707" s="65"/>
      <c r="D31707" s="65"/>
      <c r="E31707" s="65"/>
      <c r="F31707" s="65"/>
      <c r="G31707" s="145"/>
    </row>
    <row r="31708" spans="1:7">
      <c r="A31708" s="65"/>
      <c r="B31708" s="65"/>
      <c r="C31708" s="65"/>
      <c r="D31708" s="65"/>
      <c r="E31708" s="65"/>
      <c r="F31708" s="65"/>
      <c r="G31708" s="145"/>
    </row>
    <row r="31709" spans="1:7">
      <c r="A31709" s="65"/>
      <c r="B31709" s="65"/>
      <c r="C31709" s="65"/>
      <c r="D31709" s="65"/>
      <c r="E31709" s="65"/>
      <c r="F31709" s="65"/>
      <c r="G31709" s="145"/>
    </row>
    <row r="31710" spans="1:7">
      <c r="A31710" s="65"/>
      <c r="B31710" s="65"/>
      <c r="C31710" s="65"/>
      <c r="D31710" s="65"/>
      <c r="E31710" s="65"/>
      <c r="F31710" s="65"/>
      <c r="G31710" s="145"/>
    </row>
    <row r="31711" spans="1:7">
      <c r="A31711" s="65"/>
      <c r="B31711" s="65"/>
      <c r="C31711" s="65"/>
      <c r="D31711" s="65"/>
      <c r="E31711" s="65"/>
      <c r="F31711" s="65"/>
      <c r="G31711" s="145"/>
    </row>
    <row r="31712" spans="1:7">
      <c r="A31712" s="65"/>
      <c r="B31712" s="65"/>
      <c r="C31712" s="65"/>
      <c r="D31712" s="65"/>
      <c r="E31712" s="65"/>
      <c r="F31712" s="65"/>
      <c r="G31712" s="145"/>
    </row>
    <row r="31713" spans="1:7">
      <c r="A31713" s="65"/>
      <c r="B31713" s="65"/>
      <c r="C31713" s="65"/>
      <c r="D31713" s="65"/>
      <c r="E31713" s="65"/>
      <c r="F31713" s="65"/>
      <c r="G31713" s="145"/>
    </row>
    <row r="31714" spans="1:7">
      <c r="A31714" s="65"/>
      <c r="B31714" s="65"/>
      <c r="C31714" s="65"/>
      <c r="D31714" s="65"/>
      <c r="E31714" s="65"/>
      <c r="F31714" s="65"/>
      <c r="G31714" s="145"/>
    </row>
    <row r="31715" spans="1:7">
      <c r="A31715" s="65"/>
      <c r="B31715" s="65"/>
      <c r="C31715" s="65"/>
      <c r="D31715" s="65"/>
      <c r="E31715" s="65"/>
      <c r="F31715" s="65"/>
      <c r="G31715" s="145"/>
    </row>
    <row r="31716" spans="1:7">
      <c r="A31716" s="65"/>
      <c r="B31716" s="65"/>
      <c r="C31716" s="65"/>
      <c r="D31716" s="65"/>
      <c r="E31716" s="65"/>
      <c r="F31716" s="65"/>
      <c r="G31716" s="145"/>
    </row>
    <row r="31717" spans="1:7">
      <c r="A31717" s="65"/>
      <c r="B31717" s="65"/>
      <c r="C31717" s="65"/>
      <c r="D31717" s="65"/>
      <c r="E31717" s="65"/>
      <c r="F31717" s="65"/>
      <c r="G31717" s="145"/>
    </row>
    <row r="31718" spans="1:7">
      <c r="A31718" s="65"/>
      <c r="B31718" s="65"/>
      <c r="C31718" s="65"/>
      <c r="D31718" s="65"/>
      <c r="E31718" s="65"/>
      <c r="F31718" s="65"/>
      <c r="G31718" s="145"/>
    </row>
    <row r="31719" spans="1:7">
      <c r="A31719" s="65"/>
      <c r="B31719" s="65"/>
      <c r="C31719" s="65"/>
      <c r="D31719" s="65"/>
      <c r="E31719" s="65"/>
      <c r="F31719" s="65"/>
      <c r="G31719" s="145"/>
    </row>
    <row r="31720" spans="1:7">
      <c r="A31720" s="65"/>
      <c r="B31720" s="65"/>
      <c r="C31720" s="65"/>
      <c r="D31720" s="65"/>
      <c r="E31720" s="65"/>
      <c r="F31720" s="65"/>
      <c r="G31720" s="145"/>
    </row>
    <row r="31721" spans="1:7">
      <c r="A31721" s="65"/>
      <c r="B31721" s="65"/>
      <c r="C31721" s="65"/>
      <c r="D31721" s="65"/>
      <c r="E31721" s="65"/>
      <c r="F31721" s="65"/>
      <c r="G31721" s="145"/>
    </row>
    <row r="31722" spans="1:7">
      <c r="A31722" s="65"/>
      <c r="B31722" s="65"/>
      <c r="C31722" s="65"/>
      <c r="D31722" s="65"/>
      <c r="E31722" s="65"/>
      <c r="F31722" s="65"/>
      <c r="G31722" s="145"/>
    </row>
    <row r="31723" spans="1:7">
      <c r="A31723" s="65"/>
      <c r="B31723" s="65"/>
      <c r="C31723" s="65"/>
      <c r="D31723" s="65"/>
      <c r="E31723" s="65"/>
      <c r="F31723" s="65"/>
      <c r="G31723" s="145"/>
    </row>
    <row r="31724" spans="1:7">
      <c r="A31724" s="65"/>
      <c r="B31724" s="65"/>
      <c r="C31724" s="65"/>
      <c r="D31724" s="65"/>
      <c r="E31724" s="65"/>
      <c r="F31724" s="65"/>
      <c r="G31724" s="145"/>
    </row>
    <row r="31725" spans="1:7">
      <c r="A31725" s="65"/>
      <c r="B31725" s="65"/>
      <c r="C31725" s="65"/>
      <c r="D31725" s="65"/>
      <c r="E31725" s="65"/>
      <c r="F31725" s="65"/>
      <c r="G31725" s="145"/>
    </row>
    <row r="31726" spans="1:7">
      <c r="A31726" s="65"/>
      <c r="B31726" s="65"/>
      <c r="C31726" s="65"/>
      <c r="D31726" s="65"/>
      <c r="E31726" s="65"/>
      <c r="F31726" s="65"/>
      <c r="G31726" s="145"/>
    </row>
    <row r="31727" spans="1:7">
      <c r="A31727" s="65"/>
      <c r="B31727" s="65"/>
      <c r="C31727" s="65"/>
      <c r="D31727" s="65"/>
      <c r="E31727" s="65"/>
      <c r="F31727" s="65"/>
      <c r="G31727" s="145"/>
    </row>
    <row r="31728" spans="1:7">
      <c r="A31728" s="65"/>
      <c r="B31728" s="65"/>
      <c r="C31728" s="65"/>
      <c r="D31728" s="65"/>
      <c r="E31728" s="65"/>
      <c r="F31728" s="65"/>
      <c r="G31728" s="145"/>
    </row>
    <row r="31729" spans="1:7">
      <c r="A31729" s="65"/>
      <c r="B31729" s="65"/>
      <c r="C31729" s="65"/>
      <c r="D31729" s="65"/>
      <c r="E31729" s="65"/>
      <c r="F31729" s="65"/>
      <c r="G31729" s="145"/>
    </row>
    <row r="31730" spans="1:7">
      <c r="A31730" s="65"/>
      <c r="B31730" s="65"/>
      <c r="C31730" s="65"/>
      <c r="D31730" s="65"/>
      <c r="E31730" s="65"/>
      <c r="F31730" s="65"/>
      <c r="G31730" s="145"/>
    </row>
    <row r="31731" spans="1:7">
      <c r="A31731" s="65"/>
      <c r="B31731" s="65"/>
      <c r="C31731" s="65"/>
      <c r="D31731" s="65"/>
      <c r="E31731" s="65"/>
      <c r="F31731" s="65"/>
      <c r="G31731" s="145"/>
    </row>
    <row r="31732" spans="1:7">
      <c r="A31732" s="65"/>
      <c r="B31732" s="65"/>
      <c r="C31732" s="65"/>
      <c r="D31732" s="65"/>
      <c r="E31732" s="65"/>
      <c r="F31732" s="65"/>
      <c r="G31732" s="145"/>
    </row>
    <row r="31733" spans="1:7">
      <c r="A31733" s="65"/>
      <c r="B31733" s="65"/>
      <c r="C31733" s="65"/>
      <c r="D31733" s="65"/>
      <c r="E31733" s="65"/>
      <c r="F31733" s="65"/>
      <c r="G31733" s="145"/>
    </row>
    <row r="31734" spans="1:7">
      <c r="A31734" s="65"/>
      <c r="B31734" s="65"/>
      <c r="C31734" s="65"/>
      <c r="D31734" s="65"/>
      <c r="E31734" s="65"/>
      <c r="F31734" s="65"/>
      <c r="G31734" s="145"/>
    </row>
    <row r="31735" spans="1:7">
      <c r="A31735" s="65"/>
      <c r="B31735" s="65"/>
      <c r="C31735" s="65"/>
      <c r="D31735" s="65"/>
      <c r="E31735" s="65"/>
      <c r="F31735" s="65"/>
      <c r="G31735" s="145"/>
    </row>
    <row r="31736" spans="1:7">
      <c r="A31736" s="65"/>
      <c r="B31736" s="65"/>
      <c r="C31736" s="65"/>
      <c r="D31736" s="65"/>
      <c r="E31736" s="65"/>
      <c r="F31736" s="65"/>
      <c r="G31736" s="145"/>
    </row>
    <row r="31737" spans="1:7">
      <c r="A31737" s="65"/>
      <c r="B31737" s="65"/>
      <c r="C31737" s="65"/>
      <c r="D31737" s="65"/>
      <c r="E31737" s="65"/>
      <c r="F31737" s="65"/>
      <c r="G31737" s="145"/>
    </row>
    <row r="31738" spans="1:7">
      <c r="A31738" s="65"/>
      <c r="B31738" s="65"/>
      <c r="C31738" s="65"/>
      <c r="D31738" s="65"/>
      <c r="E31738" s="65"/>
      <c r="F31738" s="65"/>
      <c r="G31738" s="145"/>
    </row>
    <row r="31739" spans="1:7">
      <c r="A31739" s="65"/>
      <c r="B31739" s="65"/>
      <c r="C31739" s="65"/>
      <c r="D31739" s="65"/>
      <c r="E31739" s="65"/>
      <c r="F31739" s="65"/>
      <c r="G31739" s="145"/>
    </row>
    <row r="31740" spans="1:7">
      <c r="A31740" s="65"/>
      <c r="B31740" s="65"/>
      <c r="C31740" s="65"/>
      <c r="D31740" s="65"/>
      <c r="E31740" s="65"/>
      <c r="F31740" s="65"/>
      <c r="G31740" s="145"/>
    </row>
    <row r="31741" spans="1:7">
      <c r="A31741" s="65"/>
      <c r="B31741" s="65"/>
      <c r="C31741" s="65"/>
      <c r="D31741" s="65"/>
      <c r="E31741" s="65"/>
      <c r="F31741" s="65"/>
      <c r="G31741" s="145"/>
    </row>
    <row r="31742" spans="1:7">
      <c r="A31742" s="65"/>
      <c r="B31742" s="65"/>
      <c r="C31742" s="65"/>
      <c r="D31742" s="65"/>
      <c r="E31742" s="65"/>
      <c r="F31742" s="65"/>
      <c r="G31742" s="145"/>
    </row>
    <row r="31743" spans="1:7">
      <c r="A31743" s="65"/>
      <c r="B31743" s="65"/>
      <c r="C31743" s="65"/>
      <c r="D31743" s="65"/>
      <c r="E31743" s="65"/>
      <c r="F31743" s="65"/>
      <c r="G31743" s="145"/>
    </row>
    <row r="31744" spans="1:7">
      <c r="A31744" s="65"/>
      <c r="B31744" s="65"/>
      <c r="C31744" s="65"/>
      <c r="D31744" s="65"/>
      <c r="E31744" s="65"/>
      <c r="F31744" s="65"/>
      <c r="G31744" s="145"/>
    </row>
    <row r="31745" spans="1:7">
      <c r="A31745" s="65"/>
      <c r="B31745" s="65"/>
      <c r="C31745" s="65"/>
      <c r="D31745" s="65"/>
      <c r="E31745" s="65"/>
      <c r="F31745" s="65"/>
      <c r="G31745" s="145"/>
    </row>
    <row r="31746" spans="1:7">
      <c r="A31746" s="65"/>
      <c r="B31746" s="65"/>
      <c r="C31746" s="65"/>
      <c r="D31746" s="65"/>
      <c r="E31746" s="65"/>
      <c r="F31746" s="65"/>
      <c r="G31746" s="145"/>
    </row>
    <row r="31747" spans="1:7">
      <c r="A31747" s="65"/>
      <c r="B31747" s="65"/>
      <c r="C31747" s="65"/>
      <c r="D31747" s="65"/>
      <c r="E31747" s="65"/>
      <c r="F31747" s="65"/>
      <c r="G31747" s="145"/>
    </row>
    <row r="31748" spans="1:7">
      <c r="A31748" s="65"/>
      <c r="B31748" s="65"/>
      <c r="C31748" s="65"/>
      <c r="D31748" s="65"/>
      <c r="E31748" s="65"/>
      <c r="F31748" s="65"/>
      <c r="G31748" s="145"/>
    </row>
    <row r="31749" spans="1:7">
      <c r="A31749" s="65"/>
      <c r="B31749" s="65"/>
      <c r="C31749" s="65"/>
      <c r="D31749" s="65"/>
      <c r="E31749" s="65"/>
      <c r="F31749" s="65"/>
      <c r="G31749" s="145"/>
    </row>
    <row r="31750" spans="1:7">
      <c r="A31750" s="65"/>
      <c r="B31750" s="65"/>
      <c r="C31750" s="65"/>
      <c r="D31750" s="65"/>
      <c r="E31750" s="65"/>
      <c r="F31750" s="65"/>
      <c r="G31750" s="145"/>
    </row>
    <row r="31751" spans="1:7">
      <c r="A31751" s="65"/>
      <c r="B31751" s="65"/>
      <c r="C31751" s="65"/>
      <c r="D31751" s="65"/>
      <c r="E31751" s="65"/>
      <c r="F31751" s="65"/>
      <c r="G31751" s="145"/>
    </row>
    <row r="31752" spans="1:7">
      <c r="A31752" s="65"/>
      <c r="B31752" s="65"/>
      <c r="C31752" s="65"/>
      <c r="D31752" s="65"/>
      <c r="E31752" s="65"/>
      <c r="F31752" s="65"/>
      <c r="G31752" s="145"/>
    </row>
    <row r="31753" spans="1:7">
      <c r="A31753" s="65"/>
      <c r="B31753" s="65"/>
      <c r="C31753" s="65"/>
      <c r="D31753" s="65"/>
      <c r="E31753" s="65"/>
      <c r="F31753" s="65"/>
      <c r="G31753" s="145"/>
    </row>
    <row r="31754" spans="1:7">
      <c r="A31754" s="65"/>
      <c r="B31754" s="65"/>
      <c r="C31754" s="65"/>
      <c r="D31754" s="65"/>
      <c r="E31754" s="65"/>
      <c r="F31754" s="65"/>
      <c r="G31754" s="145"/>
    </row>
    <row r="31755" spans="1:7">
      <c r="A31755" s="65"/>
      <c r="B31755" s="65"/>
      <c r="C31755" s="65"/>
      <c r="D31755" s="65"/>
      <c r="E31755" s="65"/>
      <c r="F31755" s="65"/>
      <c r="G31755" s="145"/>
    </row>
    <row r="31756" spans="1:7">
      <c r="A31756" s="65"/>
      <c r="B31756" s="65"/>
      <c r="C31756" s="65"/>
      <c r="D31756" s="65"/>
      <c r="E31756" s="65"/>
      <c r="F31756" s="65"/>
      <c r="G31756" s="145"/>
    </row>
    <row r="31757" spans="1:7">
      <c r="A31757" s="65"/>
      <c r="B31757" s="65"/>
      <c r="C31757" s="65"/>
      <c r="D31757" s="65"/>
      <c r="E31757" s="65"/>
      <c r="F31757" s="65"/>
      <c r="G31757" s="145"/>
    </row>
    <row r="31758" spans="1:7">
      <c r="A31758" s="65"/>
      <c r="B31758" s="65"/>
      <c r="C31758" s="65"/>
      <c r="D31758" s="65"/>
      <c r="E31758" s="65"/>
      <c r="F31758" s="65"/>
      <c r="G31758" s="145"/>
    </row>
    <row r="31759" spans="1:7">
      <c r="A31759" s="65"/>
      <c r="B31759" s="65"/>
      <c r="C31759" s="65"/>
      <c r="D31759" s="65"/>
      <c r="E31759" s="65"/>
      <c r="F31759" s="65"/>
      <c r="G31759" s="145"/>
    </row>
    <row r="31760" spans="1:7">
      <c r="A31760" s="65"/>
      <c r="B31760" s="65"/>
      <c r="C31760" s="65"/>
      <c r="D31760" s="65"/>
      <c r="E31760" s="65"/>
      <c r="F31760" s="65"/>
      <c r="G31760" s="145"/>
    </row>
    <row r="31761" spans="1:7">
      <c r="A31761" s="65"/>
      <c r="B31761" s="65"/>
      <c r="C31761" s="65"/>
      <c r="D31761" s="65"/>
      <c r="E31761" s="65"/>
      <c r="F31761" s="65"/>
      <c r="G31761" s="145"/>
    </row>
    <row r="31762" spans="1:7">
      <c r="A31762" s="65"/>
      <c r="B31762" s="65"/>
      <c r="C31762" s="65"/>
      <c r="D31762" s="65"/>
      <c r="E31762" s="65"/>
      <c r="F31762" s="65"/>
      <c r="G31762" s="145"/>
    </row>
    <row r="31763" spans="1:7">
      <c r="A31763" s="65"/>
      <c r="B31763" s="65"/>
      <c r="C31763" s="65"/>
      <c r="D31763" s="65"/>
      <c r="E31763" s="65"/>
      <c r="F31763" s="65"/>
      <c r="G31763" s="145"/>
    </row>
    <row r="31764" spans="1:7">
      <c r="A31764" s="65"/>
      <c r="B31764" s="65"/>
      <c r="C31764" s="65"/>
      <c r="D31764" s="65"/>
      <c r="E31764" s="65"/>
      <c r="F31764" s="65"/>
      <c r="G31764" s="145"/>
    </row>
    <row r="31765" spans="1:7">
      <c r="A31765" s="65"/>
      <c r="B31765" s="65"/>
      <c r="C31765" s="65"/>
      <c r="D31765" s="65"/>
      <c r="E31765" s="65"/>
      <c r="F31765" s="65"/>
      <c r="G31765" s="145"/>
    </row>
    <row r="31766" spans="1:7">
      <c r="A31766" s="65"/>
      <c r="B31766" s="65"/>
      <c r="C31766" s="65"/>
      <c r="D31766" s="65"/>
      <c r="E31766" s="65"/>
      <c r="F31766" s="65"/>
      <c r="G31766" s="145"/>
    </row>
    <row r="31767" spans="1:7">
      <c r="A31767" s="65"/>
      <c r="B31767" s="65"/>
      <c r="C31767" s="65"/>
      <c r="D31767" s="65"/>
      <c r="E31767" s="65"/>
      <c r="F31767" s="65"/>
      <c r="G31767" s="145"/>
    </row>
    <row r="31768" spans="1:7">
      <c r="A31768" s="65"/>
      <c r="B31768" s="65"/>
      <c r="C31768" s="65"/>
      <c r="D31768" s="65"/>
      <c r="E31768" s="65"/>
      <c r="F31768" s="65"/>
      <c r="G31768" s="145"/>
    </row>
    <row r="31769" spans="1:7">
      <c r="A31769" s="65"/>
      <c r="B31769" s="65"/>
      <c r="C31769" s="65"/>
      <c r="D31769" s="65"/>
      <c r="E31769" s="65"/>
      <c r="F31769" s="65"/>
      <c r="G31769" s="145"/>
    </row>
    <row r="31770" spans="1:7">
      <c r="A31770" s="65"/>
      <c r="B31770" s="65"/>
      <c r="C31770" s="65"/>
      <c r="D31770" s="65"/>
      <c r="E31770" s="65"/>
      <c r="F31770" s="65"/>
      <c r="G31770" s="145"/>
    </row>
    <row r="31771" spans="1:7">
      <c r="A31771" s="65"/>
      <c r="B31771" s="65"/>
      <c r="C31771" s="65"/>
      <c r="D31771" s="65"/>
      <c r="E31771" s="65"/>
      <c r="F31771" s="65"/>
      <c r="G31771" s="145"/>
    </row>
    <row r="31772" spans="1:7">
      <c r="A31772" s="65"/>
      <c r="B31772" s="65"/>
      <c r="C31772" s="65"/>
      <c r="D31772" s="65"/>
      <c r="E31772" s="65"/>
      <c r="F31772" s="65"/>
      <c r="G31772" s="145"/>
    </row>
    <row r="31773" spans="1:7">
      <c r="A31773" s="65"/>
      <c r="B31773" s="65"/>
      <c r="C31773" s="65"/>
      <c r="D31773" s="65"/>
      <c r="E31773" s="65"/>
      <c r="F31773" s="65"/>
      <c r="G31773" s="145"/>
    </row>
    <row r="31774" spans="1:7">
      <c r="A31774" s="65"/>
      <c r="B31774" s="65"/>
      <c r="C31774" s="65"/>
      <c r="D31774" s="65"/>
      <c r="E31774" s="65"/>
      <c r="F31774" s="65"/>
      <c r="G31774" s="145"/>
    </row>
    <row r="31775" spans="1:7">
      <c r="A31775" s="65"/>
      <c r="B31775" s="65"/>
      <c r="C31775" s="65"/>
      <c r="D31775" s="65"/>
      <c r="E31775" s="65"/>
      <c r="F31775" s="65"/>
      <c r="G31775" s="145"/>
    </row>
    <row r="31776" spans="1:7">
      <c r="A31776" s="65"/>
      <c r="B31776" s="65"/>
      <c r="C31776" s="65"/>
      <c r="D31776" s="65"/>
      <c r="E31776" s="65"/>
      <c r="F31776" s="65"/>
      <c r="G31776" s="145"/>
    </row>
    <row r="31777" spans="1:7">
      <c r="A31777" s="65"/>
      <c r="B31777" s="65"/>
      <c r="C31777" s="65"/>
      <c r="D31777" s="65"/>
      <c r="E31777" s="65"/>
      <c r="F31777" s="65"/>
      <c r="G31777" s="145"/>
    </row>
    <row r="31778" spans="1:7">
      <c r="A31778" s="65"/>
      <c r="B31778" s="65"/>
      <c r="C31778" s="65"/>
      <c r="D31778" s="65"/>
      <c r="E31778" s="65"/>
      <c r="F31778" s="65"/>
      <c r="G31778" s="145"/>
    </row>
    <row r="31779" spans="1:7">
      <c r="A31779" s="65"/>
      <c r="B31779" s="65"/>
      <c r="C31779" s="65"/>
      <c r="D31779" s="65"/>
      <c r="E31779" s="65"/>
      <c r="F31779" s="65"/>
      <c r="G31779" s="145"/>
    </row>
    <row r="31780" spans="1:7">
      <c r="A31780" s="65"/>
      <c r="B31780" s="65"/>
      <c r="C31780" s="65"/>
      <c r="D31780" s="65"/>
      <c r="E31780" s="65"/>
      <c r="F31780" s="65"/>
      <c r="G31780" s="145"/>
    </row>
    <row r="31781" spans="1:7">
      <c r="A31781" s="65"/>
      <c r="B31781" s="65"/>
      <c r="C31781" s="65"/>
      <c r="D31781" s="65"/>
      <c r="E31781" s="65"/>
      <c r="F31781" s="65"/>
      <c r="G31781" s="145"/>
    </row>
    <row r="31782" spans="1:7">
      <c r="A31782" s="65"/>
      <c r="B31782" s="65"/>
      <c r="C31782" s="65"/>
      <c r="D31782" s="65"/>
      <c r="E31782" s="65"/>
      <c r="F31782" s="65"/>
      <c r="G31782" s="145"/>
    </row>
    <row r="31783" spans="1:7">
      <c r="A31783" s="65"/>
      <c r="B31783" s="65"/>
      <c r="C31783" s="65"/>
      <c r="D31783" s="65"/>
      <c r="E31783" s="65"/>
      <c r="F31783" s="65"/>
      <c r="G31783" s="145"/>
    </row>
    <row r="31784" spans="1:7">
      <c r="A31784" s="65"/>
      <c r="B31784" s="65"/>
      <c r="C31784" s="65"/>
      <c r="D31784" s="65"/>
      <c r="E31784" s="65"/>
      <c r="F31784" s="65"/>
      <c r="G31784" s="145"/>
    </row>
    <row r="31785" spans="1:7">
      <c r="A31785" s="65"/>
      <c r="B31785" s="65"/>
      <c r="C31785" s="65"/>
      <c r="D31785" s="65"/>
      <c r="E31785" s="65"/>
      <c r="F31785" s="65"/>
      <c r="G31785" s="145"/>
    </row>
    <row r="31786" spans="1:7">
      <c r="A31786" s="65"/>
      <c r="B31786" s="65"/>
      <c r="C31786" s="65"/>
      <c r="D31786" s="65"/>
      <c r="E31786" s="65"/>
      <c r="F31786" s="65"/>
      <c r="G31786" s="145"/>
    </row>
    <row r="31787" spans="1:7">
      <c r="A31787" s="65"/>
      <c r="B31787" s="65"/>
      <c r="C31787" s="65"/>
      <c r="D31787" s="65"/>
      <c r="E31787" s="65"/>
      <c r="F31787" s="65"/>
      <c r="G31787" s="145"/>
    </row>
    <row r="31788" spans="1:7">
      <c r="A31788" s="65"/>
      <c r="B31788" s="65"/>
      <c r="C31788" s="65"/>
      <c r="D31788" s="65"/>
      <c r="E31788" s="65"/>
      <c r="F31788" s="65"/>
      <c r="G31788" s="145"/>
    </row>
    <row r="31789" spans="1:7">
      <c r="A31789" s="65"/>
      <c r="B31789" s="65"/>
      <c r="C31789" s="65"/>
      <c r="D31789" s="65"/>
      <c r="E31789" s="65"/>
      <c r="F31789" s="65"/>
      <c r="G31789" s="145"/>
    </row>
    <row r="31790" spans="1:7">
      <c r="A31790" s="65"/>
      <c r="B31790" s="65"/>
      <c r="C31790" s="65"/>
      <c r="D31790" s="65"/>
      <c r="E31790" s="65"/>
      <c r="F31790" s="65"/>
      <c r="G31790" s="145"/>
    </row>
    <row r="31791" spans="1:7">
      <c r="A31791" s="65"/>
      <c r="B31791" s="65"/>
      <c r="C31791" s="65"/>
      <c r="D31791" s="65"/>
      <c r="E31791" s="65"/>
      <c r="F31791" s="65"/>
      <c r="G31791" s="145"/>
    </row>
    <row r="31792" spans="1:7">
      <c r="A31792" s="65"/>
      <c r="B31792" s="65"/>
      <c r="C31792" s="65"/>
      <c r="D31792" s="65"/>
      <c r="E31792" s="65"/>
      <c r="F31792" s="65"/>
      <c r="G31792" s="145"/>
    </row>
    <row r="31793" spans="1:7">
      <c r="A31793" s="65"/>
      <c r="B31793" s="65"/>
      <c r="C31793" s="65"/>
      <c r="D31793" s="65"/>
      <c r="E31793" s="65"/>
      <c r="F31793" s="65"/>
      <c r="G31793" s="145"/>
    </row>
    <row r="31794" spans="1:7">
      <c r="A31794" s="65"/>
      <c r="B31794" s="65"/>
      <c r="C31794" s="65"/>
      <c r="D31794" s="65"/>
      <c r="E31794" s="65"/>
      <c r="F31794" s="65"/>
      <c r="G31794" s="145"/>
    </row>
    <row r="31795" spans="1:7">
      <c r="A31795" s="65"/>
      <c r="B31795" s="65"/>
      <c r="C31795" s="65"/>
      <c r="D31795" s="65"/>
      <c r="E31795" s="65"/>
      <c r="F31795" s="65"/>
      <c r="G31795" s="145"/>
    </row>
    <row r="31796" spans="1:7">
      <c r="A31796" s="65"/>
      <c r="B31796" s="65"/>
      <c r="C31796" s="65"/>
      <c r="D31796" s="65"/>
      <c r="E31796" s="65"/>
      <c r="F31796" s="65"/>
      <c r="G31796" s="145"/>
    </row>
    <row r="31797" spans="1:7">
      <c r="A31797" s="65"/>
      <c r="B31797" s="65"/>
      <c r="C31797" s="65"/>
      <c r="D31797" s="65"/>
      <c r="E31797" s="65"/>
      <c r="F31797" s="65"/>
      <c r="G31797" s="145"/>
    </row>
    <row r="31798" spans="1:7">
      <c r="A31798" s="65"/>
      <c r="B31798" s="65"/>
      <c r="C31798" s="65"/>
      <c r="D31798" s="65"/>
      <c r="E31798" s="65"/>
      <c r="F31798" s="65"/>
      <c r="G31798" s="145"/>
    </row>
    <row r="31799" spans="1:7">
      <c r="A31799" s="65"/>
      <c r="B31799" s="65"/>
      <c r="C31799" s="65"/>
      <c r="D31799" s="65"/>
      <c r="E31799" s="65"/>
      <c r="F31799" s="65"/>
      <c r="G31799" s="145"/>
    </row>
    <row r="31800" spans="1:7">
      <c r="A31800" s="65"/>
      <c r="B31800" s="65"/>
      <c r="C31800" s="65"/>
      <c r="D31800" s="65"/>
      <c r="E31800" s="65"/>
      <c r="F31800" s="65"/>
      <c r="G31800" s="145"/>
    </row>
    <row r="31801" spans="1:7">
      <c r="A31801" s="65"/>
      <c r="B31801" s="65"/>
      <c r="C31801" s="65"/>
      <c r="D31801" s="65"/>
      <c r="E31801" s="65"/>
      <c r="F31801" s="65"/>
      <c r="G31801" s="145"/>
    </row>
    <row r="31802" spans="1:7">
      <c r="A31802" s="65"/>
      <c r="B31802" s="65"/>
      <c r="C31802" s="65"/>
      <c r="D31802" s="65"/>
      <c r="E31802" s="65"/>
      <c r="F31802" s="65"/>
      <c r="G31802" s="145"/>
    </row>
    <row r="31803" spans="1:7">
      <c r="A31803" s="65"/>
      <c r="B31803" s="65"/>
      <c r="C31803" s="65"/>
      <c r="D31803" s="65"/>
      <c r="E31803" s="65"/>
      <c r="F31803" s="65"/>
      <c r="G31803" s="145"/>
    </row>
    <row r="31804" spans="1:7">
      <c r="A31804" s="65"/>
      <c r="B31804" s="65"/>
      <c r="C31804" s="65"/>
      <c r="D31804" s="65"/>
      <c r="E31804" s="65"/>
      <c r="F31804" s="65"/>
      <c r="G31804" s="145"/>
    </row>
    <row r="31805" spans="1:7">
      <c r="A31805" s="65"/>
      <c r="B31805" s="65"/>
      <c r="C31805" s="65"/>
      <c r="D31805" s="65"/>
      <c r="E31805" s="65"/>
      <c r="F31805" s="65"/>
      <c r="G31805" s="145"/>
    </row>
    <row r="31806" spans="1:7">
      <c r="A31806" s="65"/>
      <c r="B31806" s="65"/>
      <c r="C31806" s="65"/>
      <c r="D31806" s="65"/>
      <c r="E31806" s="65"/>
      <c r="F31806" s="65"/>
      <c r="G31806" s="145"/>
    </row>
    <row r="31807" spans="1:7">
      <c r="A31807" s="65"/>
      <c r="B31807" s="65"/>
      <c r="C31807" s="65"/>
      <c r="D31807" s="65"/>
      <c r="E31807" s="65"/>
      <c r="F31807" s="65"/>
      <c r="G31807" s="145"/>
    </row>
    <row r="31808" spans="1:7">
      <c r="A31808" s="65"/>
      <c r="B31808" s="65"/>
      <c r="C31808" s="65"/>
      <c r="D31808" s="65"/>
      <c r="E31808" s="65"/>
      <c r="F31808" s="65"/>
      <c r="G31808" s="145"/>
    </row>
    <row r="31809" spans="1:7">
      <c r="A31809" s="65"/>
      <c r="B31809" s="65"/>
      <c r="C31809" s="65"/>
      <c r="D31809" s="65"/>
      <c r="E31809" s="65"/>
      <c r="F31809" s="65"/>
      <c r="G31809" s="145"/>
    </row>
    <row r="31810" spans="1:7">
      <c r="A31810" s="65"/>
      <c r="B31810" s="65"/>
      <c r="C31810" s="65"/>
      <c r="D31810" s="65"/>
      <c r="E31810" s="65"/>
      <c r="F31810" s="65"/>
      <c r="G31810" s="145"/>
    </row>
    <row r="31811" spans="1:7">
      <c r="A31811" s="65"/>
      <c r="B31811" s="65"/>
      <c r="C31811" s="65"/>
      <c r="D31811" s="65"/>
      <c r="E31811" s="65"/>
      <c r="F31811" s="65"/>
      <c r="G31811" s="145"/>
    </row>
    <row r="31812" spans="1:7">
      <c r="A31812" s="65"/>
      <c r="B31812" s="65"/>
      <c r="C31812" s="65"/>
      <c r="D31812" s="65"/>
      <c r="E31812" s="65"/>
      <c r="F31812" s="65"/>
      <c r="G31812" s="145"/>
    </row>
    <row r="31813" spans="1:7">
      <c r="A31813" s="65"/>
      <c r="B31813" s="65"/>
      <c r="C31813" s="65"/>
      <c r="D31813" s="65"/>
      <c r="E31813" s="65"/>
      <c r="F31813" s="65"/>
      <c r="G31813" s="145"/>
    </row>
    <row r="31814" spans="1:7">
      <c r="A31814" s="65"/>
      <c r="B31814" s="65"/>
      <c r="C31814" s="65"/>
      <c r="D31814" s="65"/>
      <c r="E31814" s="65"/>
      <c r="F31814" s="65"/>
      <c r="G31814" s="145"/>
    </row>
    <row r="31815" spans="1:7">
      <c r="A31815" s="65"/>
      <c r="B31815" s="65"/>
      <c r="C31815" s="65"/>
      <c r="D31815" s="65"/>
      <c r="E31815" s="65"/>
      <c r="F31815" s="65"/>
      <c r="G31815" s="145"/>
    </row>
    <row r="31816" spans="1:7">
      <c r="A31816" s="65"/>
      <c r="B31816" s="65"/>
      <c r="C31816" s="65"/>
      <c r="D31816" s="65"/>
      <c r="E31816" s="65"/>
      <c r="F31816" s="65"/>
      <c r="G31816" s="145"/>
    </row>
    <row r="31817" spans="1:7">
      <c r="A31817" s="65"/>
      <c r="B31817" s="65"/>
      <c r="C31817" s="65"/>
      <c r="D31817" s="65"/>
      <c r="E31817" s="65"/>
      <c r="F31817" s="65"/>
      <c r="G31817" s="145"/>
    </row>
    <row r="31818" spans="1:7">
      <c r="A31818" s="65"/>
      <c r="B31818" s="65"/>
      <c r="C31818" s="65"/>
      <c r="D31818" s="65"/>
      <c r="E31818" s="65"/>
      <c r="F31818" s="65"/>
      <c r="G31818" s="145"/>
    </row>
    <row r="31819" spans="1:7">
      <c r="A31819" s="65"/>
      <c r="B31819" s="65"/>
      <c r="C31819" s="65"/>
      <c r="D31819" s="65"/>
      <c r="E31819" s="65"/>
      <c r="F31819" s="65"/>
      <c r="G31819" s="145"/>
    </row>
    <row r="31820" spans="1:7">
      <c r="A31820" s="65"/>
      <c r="B31820" s="65"/>
      <c r="C31820" s="65"/>
      <c r="D31820" s="65"/>
      <c r="E31820" s="65"/>
      <c r="F31820" s="65"/>
      <c r="G31820" s="145"/>
    </row>
    <row r="31821" spans="1:7">
      <c r="A31821" s="65"/>
      <c r="B31821" s="65"/>
      <c r="C31821" s="65"/>
      <c r="D31821" s="65"/>
      <c r="E31821" s="65"/>
      <c r="F31821" s="65"/>
      <c r="G31821" s="145"/>
    </row>
    <row r="31822" spans="1:7">
      <c r="A31822" s="65"/>
      <c r="B31822" s="65"/>
      <c r="C31822" s="65"/>
      <c r="D31822" s="65"/>
      <c r="E31822" s="65"/>
      <c r="F31822" s="65"/>
      <c r="G31822" s="145"/>
    </row>
    <row r="31823" spans="1:7">
      <c r="A31823" s="65"/>
      <c r="B31823" s="65"/>
      <c r="C31823" s="65"/>
      <c r="D31823" s="65"/>
      <c r="E31823" s="65"/>
      <c r="F31823" s="65"/>
      <c r="G31823" s="145"/>
    </row>
    <row r="31824" spans="1:7">
      <c r="A31824" s="65"/>
      <c r="B31824" s="65"/>
      <c r="C31824" s="65"/>
      <c r="D31824" s="65"/>
      <c r="E31824" s="65"/>
      <c r="F31824" s="65"/>
      <c r="G31824" s="145"/>
    </row>
    <row r="31825" spans="1:7">
      <c r="A31825" s="65"/>
      <c r="B31825" s="65"/>
      <c r="C31825" s="65"/>
      <c r="D31825" s="65"/>
      <c r="E31825" s="65"/>
      <c r="F31825" s="65"/>
      <c r="G31825" s="145"/>
    </row>
    <row r="31826" spans="1:7">
      <c r="A31826" s="65"/>
      <c r="B31826" s="65"/>
      <c r="C31826" s="65"/>
      <c r="D31826" s="65"/>
      <c r="E31826" s="65"/>
      <c r="F31826" s="65"/>
      <c r="G31826" s="145"/>
    </row>
    <row r="31827" spans="1:7">
      <c r="A31827" s="65"/>
      <c r="B31827" s="65"/>
      <c r="C31827" s="65"/>
      <c r="D31827" s="65"/>
      <c r="E31827" s="65"/>
      <c r="F31827" s="65"/>
      <c r="G31827" s="145"/>
    </row>
    <row r="31828" spans="1:7">
      <c r="A31828" s="65"/>
      <c r="B31828" s="65"/>
      <c r="C31828" s="65"/>
      <c r="D31828" s="65"/>
      <c r="E31828" s="65"/>
      <c r="F31828" s="65"/>
      <c r="G31828" s="145"/>
    </row>
    <row r="31829" spans="1:7">
      <c r="A31829" s="65"/>
      <c r="B31829" s="65"/>
      <c r="C31829" s="65"/>
      <c r="D31829" s="65"/>
      <c r="E31829" s="65"/>
      <c r="F31829" s="65"/>
      <c r="G31829" s="145"/>
    </row>
    <row r="31830" spans="1:7">
      <c r="A31830" s="65"/>
      <c r="B31830" s="65"/>
      <c r="C31830" s="65"/>
      <c r="D31830" s="65"/>
      <c r="E31830" s="65"/>
      <c r="F31830" s="65"/>
      <c r="G31830" s="145"/>
    </row>
    <row r="31831" spans="1:7">
      <c r="A31831" s="65"/>
      <c r="B31831" s="65"/>
      <c r="C31831" s="65"/>
      <c r="D31831" s="65"/>
      <c r="E31831" s="65"/>
      <c r="F31831" s="65"/>
      <c r="G31831" s="145"/>
    </row>
    <row r="31832" spans="1:7">
      <c r="A31832" s="65"/>
      <c r="B31832" s="65"/>
      <c r="C31832" s="65"/>
      <c r="D31832" s="65"/>
      <c r="E31832" s="65"/>
      <c r="F31832" s="65"/>
      <c r="G31832" s="145"/>
    </row>
    <row r="31833" spans="1:7">
      <c r="A31833" s="65"/>
      <c r="B31833" s="65"/>
      <c r="C31833" s="65"/>
      <c r="D31833" s="65"/>
      <c r="E31833" s="65"/>
      <c r="F31833" s="65"/>
      <c r="G31833" s="145"/>
    </row>
    <row r="31834" spans="1:7">
      <c r="A31834" s="65"/>
      <c r="B31834" s="65"/>
      <c r="C31834" s="65"/>
      <c r="D31834" s="65"/>
      <c r="E31834" s="65"/>
      <c r="F31834" s="65"/>
      <c r="G31834" s="145"/>
    </row>
    <row r="31835" spans="1:7">
      <c r="A31835" s="65"/>
      <c r="B31835" s="65"/>
      <c r="C31835" s="65"/>
      <c r="D31835" s="65"/>
      <c r="E31835" s="65"/>
      <c r="F31835" s="65"/>
      <c r="G31835" s="145"/>
    </row>
    <row r="31836" spans="1:7">
      <c r="A31836" s="65"/>
      <c r="B31836" s="65"/>
      <c r="C31836" s="65"/>
      <c r="D31836" s="65"/>
      <c r="E31836" s="65"/>
      <c r="F31836" s="65"/>
      <c r="G31836" s="145"/>
    </row>
    <row r="31837" spans="1:7">
      <c r="A31837" s="65"/>
      <c r="B31837" s="65"/>
      <c r="C31837" s="65"/>
      <c r="D31837" s="65"/>
      <c r="E31837" s="65"/>
      <c r="F31837" s="65"/>
      <c r="G31837" s="145"/>
    </row>
    <row r="31838" spans="1:7">
      <c r="A31838" s="65"/>
      <c r="B31838" s="65"/>
      <c r="C31838" s="65"/>
      <c r="D31838" s="65"/>
      <c r="E31838" s="65"/>
      <c r="F31838" s="65"/>
      <c r="G31838" s="145"/>
    </row>
    <row r="31839" spans="1:7">
      <c r="A31839" s="65"/>
      <c r="B31839" s="65"/>
      <c r="C31839" s="65"/>
      <c r="D31839" s="65"/>
      <c r="E31839" s="65"/>
      <c r="F31839" s="65"/>
      <c r="G31839" s="145"/>
    </row>
    <row r="31840" spans="1:7">
      <c r="A31840" s="65"/>
      <c r="B31840" s="65"/>
      <c r="C31840" s="65"/>
      <c r="D31840" s="65"/>
      <c r="E31840" s="65"/>
      <c r="F31840" s="65"/>
      <c r="G31840" s="145"/>
    </row>
    <row r="31841" spans="1:7">
      <c r="A31841" s="65"/>
      <c r="B31841" s="65"/>
      <c r="C31841" s="65"/>
      <c r="D31841" s="65"/>
      <c r="E31841" s="65"/>
      <c r="F31841" s="65"/>
      <c r="G31841" s="145"/>
    </row>
    <row r="31842" spans="1:7">
      <c r="A31842" s="65"/>
      <c r="B31842" s="65"/>
      <c r="C31842" s="65"/>
      <c r="D31842" s="65"/>
      <c r="E31842" s="65"/>
      <c r="F31842" s="65"/>
      <c r="G31842" s="145"/>
    </row>
    <row r="31843" spans="1:7">
      <c r="A31843" s="65"/>
      <c r="B31843" s="65"/>
      <c r="C31843" s="65"/>
      <c r="D31843" s="65"/>
      <c r="E31843" s="65"/>
      <c r="F31843" s="65"/>
      <c r="G31843" s="145"/>
    </row>
    <row r="31844" spans="1:7">
      <c r="A31844" s="65"/>
      <c r="B31844" s="65"/>
      <c r="C31844" s="65"/>
      <c r="D31844" s="65"/>
      <c r="E31844" s="65"/>
      <c r="F31844" s="65"/>
      <c r="G31844" s="145"/>
    </row>
    <row r="31845" spans="1:7">
      <c r="A31845" s="65"/>
      <c r="B31845" s="65"/>
      <c r="C31845" s="65"/>
      <c r="D31845" s="65"/>
      <c r="E31845" s="65"/>
      <c r="F31845" s="65"/>
      <c r="G31845" s="145"/>
    </row>
    <row r="31846" spans="1:7">
      <c r="A31846" s="65"/>
      <c r="B31846" s="65"/>
      <c r="C31846" s="65"/>
      <c r="D31846" s="65"/>
      <c r="E31846" s="65"/>
      <c r="F31846" s="65"/>
      <c r="G31846" s="145"/>
    </row>
    <row r="31847" spans="1:7">
      <c r="A31847" s="65"/>
      <c r="B31847" s="65"/>
      <c r="C31847" s="65"/>
      <c r="D31847" s="65"/>
      <c r="E31847" s="65"/>
      <c r="F31847" s="65"/>
      <c r="G31847" s="145"/>
    </row>
    <row r="31848" spans="1:7">
      <c r="A31848" s="65"/>
      <c r="B31848" s="65"/>
      <c r="C31848" s="65"/>
      <c r="D31848" s="65"/>
      <c r="E31848" s="65"/>
      <c r="F31848" s="65"/>
      <c r="G31848" s="145"/>
    </row>
    <row r="31849" spans="1:7">
      <c r="A31849" s="65"/>
      <c r="B31849" s="65"/>
      <c r="C31849" s="65"/>
      <c r="D31849" s="65"/>
      <c r="E31849" s="65"/>
      <c r="F31849" s="65"/>
      <c r="G31849" s="145"/>
    </row>
    <row r="31850" spans="1:7">
      <c r="A31850" s="65"/>
      <c r="B31850" s="65"/>
      <c r="C31850" s="65"/>
      <c r="D31850" s="65"/>
      <c r="E31850" s="65"/>
      <c r="F31850" s="65"/>
      <c r="G31850" s="145"/>
    </row>
    <row r="31851" spans="1:7">
      <c r="A31851" s="65"/>
      <c r="B31851" s="65"/>
      <c r="C31851" s="65"/>
      <c r="D31851" s="65"/>
      <c r="E31851" s="65"/>
      <c r="F31851" s="65"/>
      <c r="G31851" s="145"/>
    </row>
    <row r="31852" spans="1:7">
      <c r="A31852" s="65"/>
      <c r="B31852" s="65"/>
      <c r="C31852" s="65"/>
      <c r="D31852" s="65"/>
      <c r="E31852" s="65"/>
      <c r="F31852" s="65"/>
      <c r="G31852" s="145"/>
    </row>
    <row r="31853" spans="1:7">
      <c r="A31853" s="65"/>
      <c r="B31853" s="65"/>
      <c r="C31853" s="65"/>
      <c r="D31853" s="65"/>
      <c r="E31853" s="65"/>
      <c r="F31853" s="65"/>
      <c r="G31853" s="145"/>
    </row>
    <row r="31854" spans="1:7">
      <c r="A31854" s="65"/>
      <c r="B31854" s="65"/>
      <c r="C31854" s="65"/>
      <c r="D31854" s="65"/>
      <c r="E31854" s="65"/>
      <c r="F31854" s="65"/>
      <c r="G31854" s="145"/>
    </row>
    <row r="31855" spans="1:7">
      <c r="A31855" s="65"/>
      <c r="B31855" s="65"/>
      <c r="C31855" s="65"/>
      <c r="D31855" s="65"/>
      <c r="E31855" s="65"/>
      <c r="F31855" s="65"/>
      <c r="G31855" s="145"/>
    </row>
    <row r="31856" spans="1:7">
      <c r="A31856" s="65"/>
      <c r="B31856" s="65"/>
      <c r="C31856" s="65"/>
      <c r="D31856" s="65"/>
      <c r="E31856" s="65"/>
      <c r="F31856" s="65"/>
      <c r="G31856" s="145"/>
    </row>
    <row r="31857" spans="1:7">
      <c r="A31857" s="65"/>
      <c r="B31857" s="65"/>
      <c r="C31857" s="65"/>
      <c r="D31857" s="65"/>
      <c r="E31857" s="65"/>
      <c r="F31857" s="65"/>
      <c r="G31857" s="145"/>
    </row>
    <row r="31858" spans="1:7">
      <c r="A31858" s="65"/>
      <c r="B31858" s="65"/>
      <c r="C31858" s="65"/>
      <c r="D31858" s="65"/>
      <c r="E31858" s="65"/>
      <c r="F31858" s="65"/>
      <c r="G31858" s="145"/>
    </row>
    <row r="31859" spans="1:7">
      <c r="A31859" s="65"/>
      <c r="B31859" s="65"/>
      <c r="C31859" s="65"/>
      <c r="D31859" s="65"/>
      <c r="E31859" s="65"/>
      <c r="F31859" s="65"/>
      <c r="G31859" s="145"/>
    </row>
    <row r="31860" spans="1:7">
      <c r="A31860" s="65"/>
      <c r="B31860" s="65"/>
      <c r="C31860" s="65"/>
      <c r="D31860" s="65"/>
      <c r="E31860" s="65"/>
      <c r="F31860" s="65"/>
      <c r="G31860" s="145"/>
    </row>
    <row r="31861" spans="1:7">
      <c r="A31861" s="65"/>
      <c r="B31861" s="65"/>
      <c r="C31861" s="65"/>
      <c r="D31861" s="65"/>
      <c r="E31861" s="65"/>
      <c r="F31861" s="65"/>
      <c r="G31861" s="145"/>
    </row>
    <row r="31862" spans="1:7">
      <c r="A31862" s="65"/>
      <c r="B31862" s="65"/>
      <c r="C31862" s="65"/>
      <c r="D31862" s="65"/>
      <c r="E31862" s="65"/>
      <c r="F31862" s="65"/>
      <c r="G31862" s="145"/>
    </row>
    <row r="31863" spans="1:7">
      <c r="A31863" s="65"/>
      <c r="B31863" s="65"/>
      <c r="C31863" s="65"/>
      <c r="D31863" s="65"/>
      <c r="E31863" s="65"/>
      <c r="F31863" s="65"/>
      <c r="G31863" s="145"/>
    </row>
    <row r="31864" spans="1:7">
      <c r="A31864" s="65"/>
      <c r="B31864" s="65"/>
      <c r="C31864" s="65"/>
      <c r="D31864" s="65"/>
      <c r="E31864" s="65"/>
      <c r="F31864" s="65"/>
      <c r="G31864" s="145"/>
    </row>
    <row r="31865" spans="1:7">
      <c r="A31865" s="65"/>
      <c r="B31865" s="65"/>
      <c r="C31865" s="65"/>
      <c r="D31865" s="65"/>
      <c r="E31865" s="65"/>
      <c r="F31865" s="65"/>
      <c r="G31865" s="145"/>
    </row>
    <row r="31866" spans="1:7">
      <c r="A31866" s="65"/>
      <c r="B31866" s="65"/>
      <c r="C31866" s="65"/>
      <c r="D31866" s="65"/>
      <c r="E31866" s="65"/>
      <c r="F31866" s="65"/>
      <c r="G31866" s="145"/>
    </row>
    <row r="31867" spans="1:7">
      <c r="A31867" s="65"/>
      <c r="B31867" s="65"/>
      <c r="C31867" s="65"/>
      <c r="D31867" s="65"/>
      <c r="E31867" s="65"/>
      <c r="F31867" s="65"/>
      <c r="G31867" s="145"/>
    </row>
    <row r="31868" spans="1:7">
      <c r="A31868" s="65"/>
      <c r="B31868" s="65"/>
      <c r="C31868" s="65"/>
      <c r="D31868" s="65"/>
      <c r="E31868" s="65"/>
      <c r="F31868" s="65"/>
      <c r="G31868" s="145"/>
    </row>
    <row r="31869" spans="1:7">
      <c r="A31869" s="65"/>
      <c r="B31869" s="65"/>
      <c r="C31869" s="65"/>
      <c r="D31869" s="65"/>
      <c r="E31869" s="65"/>
      <c r="F31869" s="65"/>
      <c r="G31869" s="145"/>
    </row>
    <row r="31870" spans="1:7">
      <c r="A31870" s="65"/>
      <c r="B31870" s="65"/>
      <c r="C31870" s="65"/>
      <c r="D31870" s="65"/>
      <c r="E31870" s="65"/>
      <c r="F31870" s="65"/>
      <c r="G31870" s="145"/>
    </row>
    <row r="31871" spans="1:7">
      <c r="A31871" s="65"/>
      <c r="B31871" s="65"/>
      <c r="C31871" s="65"/>
      <c r="D31871" s="65"/>
      <c r="E31871" s="65"/>
      <c r="F31871" s="65"/>
      <c r="G31871" s="145"/>
    </row>
    <row r="31872" spans="1:7">
      <c r="A31872" s="65"/>
      <c r="B31872" s="65"/>
      <c r="C31872" s="65"/>
      <c r="D31872" s="65"/>
      <c r="E31872" s="65"/>
      <c r="F31872" s="65"/>
      <c r="G31872" s="145"/>
    </row>
    <row r="31873" spans="1:7">
      <c r="A31873" s="65"/>
      <c r="B31873" s="65"/>
      <c r="C31873" s="65"/>
      <c r="D31873" s="65"/>
      <c r="E31873" s="65"/>
      <c r="F31873" s="65"/>
      <c r="G31873" s="145"/>
    </row>
    <row r="31874" spans="1:7">
      <c r="A31874" s="65"/>
      <c r="B31874" s="65"/>
      <c r="C31874" s="65"/>
      <c r="D31874" s="65"/>
      <c r="E31874" s="65"/>
      <c r="F31874" s="65"/>
      <c r="G31874" s="145"/>
    </row>
    <row r="31875" spans="1:7">
      <c r="A31875" s="65"/>
      <c r="B31875" s="65"/>
      <c r="C31875" s="65"/>
      <c r="D31875" s="65"/>
      <c r="E31875" s="65"/>
      <c r="F31875" s="65"/>
      <c r="G31875" s="145"/>
    </row>
    <row r="31876" spans="1:7">
      <c r="A31876" s="65"/>
      <c r="B31876" s="65"/>
      <c r="C31876" s="65"/>
      <c r="D31876" s="65"/>
      <c r="E31876" s="65"/>
      <c r="F31876" s="65"/>
      <c r="G31876" s="145"/>
    </row>
    <row r="31877" spans="1:7">
      <c r="A31877" s="65"/>
      <c r="B31877" s="65"/>
      <c r="C31877" s="65"/>
      <c r="D31877" s="65"/>
      <c r="E31877" s="65"/>
      <c r="F31877" s="65"/>
      <c r="G31877" s="145"/>
    </row>
    <row r="31878" spans="1:7">
      <c r="A31878" s="65"/>
      <c r="B31878" s="65"/>
      <c r="C31878" s="65"/>
      <c r="D31878" s="65"/>
      <c r="E31878" s="65"/>
      <c r="F31878" s="65"/>
      <c r="G31878" s="145"/>
    </row>
    <row r="31879" spans="1:7">
      <c r="A31879" s="65"/>
      <c r="B31879" s="65"/>
      <c r="C31879" s="65"/>
      <c r="D31879" s="65"/>
      <c r="E31879" s="65"/>
      <c r="F31879" s="65"/>
      <c r="G31879" s="145"/>
    </row>
    <row r="31880" spans="1:7">
      <c r="A31880" s="65"/>
      <c r="B31880" s="65"/>
      <c r="C31880" s="65"/>
      <c r="D31880" s="65"/>
      <c r="E31880" s="65"/>
      <c r="F31880" s="65"/>
      <c r="G31880" s="145"/>
    </row>
    <row r="31881" spans="1:7">
      <c r="A31881" s="65"/>
      <c r="B31881" s="65"/>
      <c r="C31881" s="65"/>
      <c r="D31881" s="65"/>
      <c r="E31881" s="65"/>
      <c r="F31881" s="65"/>
      <c r="G31881" s="145"/>
    </row>
    <row r="31882" spans="1:7">
      <c r="A31882" s="65"/>
      <c r="B31882" s="65"/>
      <c r="C31882" s="65"/>
      <c r="D31882" s="65"/>
      <c r="E31882" s="65"/>
      <c r="F31882" s="65"/>
      <c r="G31882" s="145"/>
    </row>
    <row r="31883" spans="1:7">
      <c r="A31883" s="65"/>
      <c r="B31883" s="65"/>
      <c r="C31883" s="65"/>
      <c r="D31883" s="65"/>
      <c r="E31883" s="65"/>
      <c r="F31883" s="65"/>
      <c r="G31883" s="145"/>
    </row>
    <row r="31884" spans="1:7">
      <c r="A31884" s="65"/>
      <c r="B31884" s="65"/>
      <c r="C31884" s="65"/>
      <c r="D31884" s="65"/>
      <c r="E31884" s="65"/>
      <c r="F31884" s="65"/>
      <c r="G31884" s="145"/>
    </row>
    <row r="31885" spans="1:7">
      <c r="A31885" s="65"/>
      <c r="B31885" s="65"/>
      <c r="C31885" s="65"/>
      <c r="D31885" s="65"/>
      <c r="E31885" s="65"/>
      <c r="F31885" s="65"/>
      <c r="G31885" s="145"/>
    </row>
    <row r="31886" spans="1:7">
      <c r="A31886" s="65"/>
      <c r="B31886" s="65"/>
      <c r="C31886" s="65"/>
      <c r="D31886" s="65"/>
      <c r="E31886" s="65"/>
      <c r="F31886" s="65"/>
      <c r="G31886" s="145"/>
    </row>
    <row r="31887" spans="1:7">
      <c r="A31887" s="65"/>
      <c r="B31887" s="65"/>
      <c r="C31887" s="65"/>
      <c r="D31887" s="65"/>
      <c r="E31887" s="65"/>
      <c r="F31887" s="65"/>
      <c r="G31887" s="145"/>
    </row>
    <row r="31888" spans="1:7">
      <c r="A31888" s="65"/>
      <c r="B31888" s="65"/>
      <c r="C31888" s="65"/>
      <c r="D31888" s="65"/>
      <c r="E31888" s="65"/>
      <c r="F31888" s="65"/>
      <c r="G31888" s="145"/>
    </row>
    <row r="31889" spans="1:7">
      <c r="A31889" s="65"/>
      <c r="B31889" s="65"/>
      <c r="C31889" s="65"/>
      <c r="D31889" s="65"/>
      <c r="E31889" s="65"/>
      <c r="F31889" s="65"/>
      <c r="G31889" s="145"/>
    </row>
    <row r="31890" spans="1:7">
      <c r="A31890" s="65"/>
      <c r="B31890" s="65"/>
      <c r="C31890" s="65"/>
      <c r="D31890" s="65"/>
      <c r="E31890" s="65"/>
      <c r="F31890" s="65"/>
      <c r="G31890" s="145"/>
    </row>
    <row r="31891" spans="1:7">
      <c r="A31891" s="65"/>
      <c r="B31891" s="65"/>
      <c r="C31891" s="65"/>
      <c r="D31891" s="65"/>
      <c r="E31891" s="65"/>
      <c r="F31891" s="65"/>
      <c r="G31891" s="145"/>
    </row>
    <row r="31892" spans="1:7">
      <c r="A31892" s="65"/>
      <c r="B31892" s="65"/>
      <c r="C31892" s="65"/>
      <c r="D31892" s="65"/>
      <c r="E31892" s="65"/>
      <c r="F31892" s="65"/>
      <c r="G31892" s="145"/>
    </row>
    <row r="31893" spans="1:7">
      <c r="A31893" s="65"/>
      <c r="B31893" s="65"/>
      <c r="C31893" s="65"/>
      <c r="D31893" s="65"/>
      <c r="E31893" s="65"/>
      <c r="F31893" s="65"/>
      <c r="G31893" s="145"/>
    </row>
    <row r="31894" spans="1:7">
      <c r="A31894" s="65"/>
      <c r="B31894" s="65"/>
      <c r="C31894" s="65"/>
      <c r="D31894" s="65"/>
      <c r="E31894" s="65"/>
      <c r="F31894" s="65"/>
      <c r="G31894" s="145"/>
    </row>
    <row r="31895" spans="1:7">
      <c r="A31895" s="65"/>
      <c r="B31895" s="65"/>
      <c r="C31895" s="65"/>
      <c r="D31895" s="65"/>
      <c r="E31895" s="65"/>
      <c r="F31895" s="65"/>
      <c r="G31895" s="145"/>
    </row>
    <row r="31896" spans="1:7">
      <c r="A31896" s="65"/>
      <c r="B31896" s="65"/>
      <c r="C31896" s="65"/>
      <c r="D31896" s="65"/>
      <c r="E31896" s="65"/>
      <c r="F31896" s="65"/>
      <c r="G31896" s="145"/>
    </row>
    <row r="31897" spans="1:7">
      <c r="A31897" s="65"/>
      <c r="B31897" s="65"/>
      <c r="C31897" s="65"/>
      <c r="D31897" s="65"/>
      <c r="E31897" s="65"/>
      <c r="F31897" s="65"/>
      <c r="G31897" s="145"/>
    </row>
    <row r="31898" spans="1:7">
      <c r="A31898" s="65"/>
      <c r="B31898" s="65"/>
      <c r="C31898" s="65"/>
      <c r="D31898" s="65"/>
      <c r="E31898" s="65"/>
      <c r="F31898" s="65"/>
      <c r="G31898" s="145"/>
    </row>
    <row r="31899" spans="1:7">
      <c r="A31899" s="65"/>
      <c r="B31899" s="65"/>
      <c r="C31899" s="65"/>
      <c r="D31899" s="65"/>
      <c r="E31899" s="65"/>
      <c r="F31899" s="65"/>
      <c r="G31899" s="145"/>
    </row>
    <row r="31900" spans="1:7">
      <c r="A31900" s="65"/>
      <c r="B31900" s="65"/>
      <c r="C31900" s="65"/>
      <c r="D31900" s="65"/>
      <c r="E31900" s="65"/>
      <c r="F31900" s="65"/>
      <c r="G31900" s="145"/>
    </row>
    <row r="31901" spans="1:7">
      <c r="A31901" s="65"/>
      <c r="B31901" s="65"/>
      <c r="C31901" s="65"/>
      <c r="D31901" s="65"/>
      <c r="E31901" s="65"/>
      <c r="F31901" s="65"/>
      <c r="G31901" s="145"/>
    </row>
    <row r="31902" spans="1:7">
      <c r="A31902" s="65"/>
      <c r="B31902" s="65"/>
      <c r="C31902" s="65"/>
      <c r="D31902" s="65"/>
      <c r="E31902" s="65"/>
      <c r="F31902" s="65"/>
      <c r="G31902" s="145"/>
    </row>
    <row r="31903" spans="1:7">
      <c r="A31903" s="65"/>
      <c r="B31903" s="65"/>
      <c r="C31903" s="65"/>
      <c r="D31903" s="65"/>
      <c r="E31903" s="65"/>
      <c r="F31903" s="65"/>
      <c r="G31903" s="145"/>
    </row>
    <row r="31904" spans="1:7">
      <c r="A31904" s="65"/>
      <c r="B31904" s="65"/>
      <c r="C31904" s="65"/>
      <c r="D31904" s="65"/>
      <c r="E31904" s="65"/>
      <c r="F31904" s="65"/>
      <c r="G31904" s="145"/>
    </row>
    <row r="31905" spans="1:7">
      <c r="A31905" s="65"/>
      <c r="B31905" s="65"/>
      <c r="C31905" s="65"/>
      <c r="D31905" s="65"/>
      <c r="E31905" s="65"/>
      <c r="F31905" s="65"/>
      <c r="G31905" s="145"/>
    </row>
    <row r="31906" spans="1:7">
      <c r="A31906" s="65"/>
      <c r="B31906" s="65"/>
      <c r="C31906" s="65"/>
      <c r="D31906" s="65"/>
      <c r="E31906" s="65"/>
      <c r="F31906" s="65"/>
      <c r="G31906" s="145"/>
    </row>
    <row r="31907" spans="1:7">
      <c r="A31907" s="65"/>
      <c r="B31907" s="65"/>
      <c r="C31907" s="65"/>
      <c r="D31907" s="65"/>
      <c r="E31907" s="65"/>
      <c r="F31907" s="65"/>
      <c r="G31907" s="145"/>
    </row>
    <row r="31908" spans="1:7">
      <c r="A31908" s="65"/>
      <c r="B31908" s="65"/>
      <c r="C31908" s="65"/>
      <c r="D31908" s="65"/>
      <c r="E31908" s="65"/>
      <c r="F31908" s="65"/>
      <c r="G31908" s="145"/>
    </row>
    <row r="31909" spans="1:7">
      <c r="A31909" s="65"/>
      <c r="B31909" s="65"/>
      <c r="C31909" s="65"/>
      <c r="D31909" s="65"/>
      <c r="E31909" s="65"/>
      <c r="F31909" s="65"/>
      <c r="G31909" s="145"/>
    </row>
    <row r="31910" spans="1:7">
      <c r="A31910" s="65"/>
      <c r="B31910" s="65"/>
      <c r="C31910" s="65"/>
      <c r="D31910" s="65"/>
      <c r="E31910" s="65"/>
      <c r="F31910" s="65"/>
      <c r="G31910" s="145"/>
    </row>
    <row r="31911" spans="1:7">
      <c r="A31911" s="65"/>
      <c r="B31911" s="65"/>
      <c r="C31911" s="65"/>
      <c r="D31911" s="65"/>
      <c r="E31911" s="65"/>
      <c r="F31911" s="65"/>
      <c r="G31911" s="145"/>
    </row>
    <row r="31912" spans="1:7">
      <c r="A31912" s="65"/>
      <c r="B31912" s="65"/>
      <c r="C31912" s="65"/>
      <c r="D31912" s="65"/>
      <c r="E31912" s="65"/>
      <c r="F31912" s="65"/>
      <c r="G31912" s="145"/>
    </row>
    <row r="31913" spans="1:7">
      <c r="A31913" s="65"/>
      <c r="B31913" s="65"/>
      <c r="C31913" s="65"/>
      <c r="D31913" s="65"/>
      <c r="E31913" s="65"/>
      <c r="F31913" s="65"/>
      <c r="G31913" s="145"/>
    </row>
    <row r="31914" spans="1:7">
      <c r="A31914" s="65"/>
      <c r="B31914" s="65"/>
      <c r="C31914" s="65"/>
      <c r="D31914" s="65"/>
      <c r="E31914" s="65"/>
      <c r="F31914" s="65"/>
      <c r="G31914" s="145"/>
    </row>
    <row r="31915" spans="1:7">
      <c r="A31915" s="65"/>
      <c r="B31915" s="65"/>
      <c r="C31915" s="65"/>
      <c r="D31915" s="65"/>
      <c r="E31915" s="65"/>
      <c r="F31915" s="65"/>
      <c r="G31915" s="145"/>
    </row>
    <row r="31916" spans="1:7">
      <c r="A31916" s="65"/>
      <c r="B31916" s="65"/>
      <c r="C31916" s="65"/>
      <c r="D31916" s="65"/>
      <c r="E31916" s="65"/>
      <c r="F31916" s="65"/>
      <c r="G31916" s="145"/>
    </row>
    <row r="31917" spans="1:7">
      <c r="A31917" s="65"/>
      <c r="B31917" s="65"/>
      <c r="C31917" s="65"/>
      <c r="D31917" s="65"/>
      <c r="E31917" s="65"/>
      <c r="F31917" s="65"/>
      <c r="G31917" s="145"/>
    </row>
    <row r="31918" spans="1:7">
      <c r="A31918" s="65"/>
      <c r="B31918" s="65"/>
      <c r="C31918" s="65"/>
      <c r="D31918" s="65"/>
      <c r="E31918" s="65"/>
      <c r="F31918" s="65"/>
      <c r="G31918" s="145"/>
    </row>
    <row r="31919" spans="1:7">
      <c r="A31919" s="65"/>
      <c r="B31919" s="65"/>
      <c r="C31919" s="65"/>
      <c r="D31919" s="65"/>
      <c r="E31919" s="65"/>
      <c r="F31919" s="65"/>
      <c r="G31919" s="145"/>
    </row>
    <row r="31920" spans="1:7">
      <c r="A31920" s="65"/>
      <c r="B31920" s="65"/>
      <c r="C31920" s="65"/>
      <c r="D31920" s="65"/>
      <c r="E31920" s="65"/>
      <c r="F31920" s="65"/>
      <c r="G31920" s="145"/>
    </row>
    <row r="31921" spans="1:7">
      <c r="A31921" s="65"/>
      <c r="B31921" s="65"/>
      <c r="C31921" s="65"/>
      <c r="D31921" s="65"/>
      <c r="E31921" s="65"/>
      <c r="F31921" s="65"/>
      <c r="G31921" s="145"/>
    </row>
    <row r="31922" spans="1:7">
      <c r="A31922" s="65"/>
      <c r="B31922" s="65"/>
      <c r="C31922" s="65"/>
      <c r="D31922" s="65"/>
      <c r="E31922" s="65"/>
      <c r="F31922" s="65"/>
      <c r="G31922" s="145"/>
    </row>
    <row r="31923" spans="1:7">
      <c r="A31923" s="65"/>
      <c r="B31923" s="65"/>
      <c r="C31923" s="65"/>
      <c r="D31923" s="65"/>
      <c r="E31923" s="65"/>
      <c r="F31923" s="65"/>
      <c r="G31923" s="145"/>
    </row>
    <row r="31924" spans="1:7">
      <c r="A31924" s="65"/>
      <c r="B31924" s="65"/>
      <c r="C31924" s="65"/>
      <c r="D31924" s="65"/>
      <c r="E31924" s="65"/>
      <c r="F31924" s="65"/>
      <c r="G31924" s="145"/>
    </row>
    <row r="31925" spans="1:7">
      <c r="A31925" s="65"/>
      <c r="B31925" s="65"/>
      <c r="C31925" s="65"/>
      <c r="D31925" s="65"/>
      <c r="E31925" s="65"/>
      <c r="F31925" s="65"/>
      <c r="G31925" s="145"/>
    </row>
    <row r="31926" spans="1:7">
      <c r="A31926" s="65"/>
      <c r="B31926" s="65"/>
      <c r="C31926" s="65"/>
      <c r="D31926" s="65"/>
      <c r="E31926" s="65"/>
      <c r="F31926" s="65"/>
      <c r="G31926" s="145"/>
    </row>
    <row r="31927" spans="1:7">
      <c r="A31927" s="65"/>
      <c r="B31927" s="65"/>
      <c r="C31927" s="65"/>
      <c r="D31927" s="65"/>
      <c r="E31927" s="65"/>
      <c r="F31927" s="65"/>
      <c r="G31927" s="145"/>
    </row>
    <row r="31928" spans="1:7">
      <c r="A31928" s="65"/>
      <c r="B31928" s="65"/>
      <c r="C31928" s="65"/>
      <c r="D31928" s="65"/>
      <c r="E31928" s="65"/>
      <c r="F31928" s="65"/>
      <c r="G31928" s="145"/>
    </row>
    <row r="31929" spans="1:7">
      <c r="A31929" s="65"/>
      <c r="B31929" s="65"/>
      <c r="C31929" s="65"/>
      <c r="D31929" s="65"/>
      <c r="E31929" s="65"/>
      <c r="F31929" s="65"/>
      <c r="G31929" s="145"/>
    </row>
    <row r="31930" spans="1:7">
      <c r="A31930" s="65"/>
      <c r="B31930" s="65"/>
      <c r="C31930" s="65"/>
      <c r="D31930" s="65"/>
      <c r="E31930" s="65"/>
      <c r="F31930" s="65"/>
      <c r="G31930" s="145"/>
    </row>
    <row r="31931" spans="1:7">
      <c r="A31931" s="65"/>
      <c r="B31931" s="65"/>
      <c r="C31931" s="65"/>
      <c r="D31931" s="65"/>
      <c r="E31931" s="65"/>
      <c r="F31931" s="65"/>
      <c r="G31931" s="145"/>
    </row>
    <row r="31932" spans="1:7">
      <c r="A31932" s="65"/>
      <c r="B31932" s="65"/>
      <c r="C31932" s="65"/>
      <c r="D31932" s="65"/>
      <c r="E31932" s="65"/>
      <c r="F31932" s="65"/>
      <c r="G31932" s="145"/>
    </row>
    <row r="31933" spans="1:7">
      <c r="A31933" s="65"/>
      <c r="B31933" s="65"/>
      <c r="C31933" s="65"/>
      <c r="D31933" s="65"/>
      <c r="E31933" s="65"/>
      <c r="F31933" s="65"/>
      <c r="G31933" s="145"/>
    </row>
    <row r="31934" spans="1:7">
      <c r="A31934" s="65"/>
      <c r="B31934" s="65"/>
      <c r="C31934" s="65"/>
      <c r="D31934" s="65"/>
      <c r="E31934" s="65"/>
      <c r="F31934" s="65"/>
      <c r="G31934" s="145"/>
    </row>
    <row r="31935" spans="1:7">
      <c r="A31935" s="65"/>
      <c r="B31935" s="65"/>
      <c r="C31935" s="65"/>
      <c r="D31935" s="65"/>
      <c r="E31935" s="65"/>
      <c r="F31935" s="65"/>
      <c r="G31935" s="145"/>
    </row>
    <row r="31936" spans="1:7">
      <c r="A31936" s="65"/>
      <c r="B31936" s="65"/>
      <c r="C31936" s="65"/>
      <c r="D31936" s="65"/>
      <c r="E31936" s="65"/>
      <c r="F31936" s="65"/>
      <c r="G31936" s="145"/>
    </row>
    <row r="31937" spans="1:7">
      <c r="A31937" s="65"/>
      <c r="B31937" s="65"/>
      <c r="C31937" s="65"/>
      <c r="D31937" s="65"/>
      <c r="E31937" s="65"/>
      <c r="F31937" s="65"/>
      <c r="G31937" s="145"/>
    </row>
    <row r="31938" spans="1:7">
      <c r="A31938" s="65"/>
      <c r="B31938" s="65"/>
      <c r="C31938" s="65"/>
      <c r="D31938" s="65"/>
      <c r="E31938" s="65"/>
      <c r="F31938" s="65"/>
      <c r="G31938" s="145"/>
    </row>
    <row r="31939" spans="1:7">
      <c r="A31939" s="65"/>
      <c r="B31939" s="65"/>
      <c r="C31939" s="65"/>
      <c r="D31939" s="65"/>
      <c r="E31939" s="65"/>
      <c r="F31939" s="65"/>
      <c r="G31939" s="145"/>
    </row>
    <row r="31940" spans="1:7">
      <c r="A31940" s="65"/>
      <c r="B31940" s="65"/>
      <c r="C31940" s="65"/>
      <c r="D31940" s="65"/>
      <c r="E31940" s="65"/>
      <c r="F31940" s="65"/>
      <c r="G31940" s="145"/>
    </row>
    <row r="31941" spans="1:7">
      <c r="A31941" s="65"/>
      <c r="B31941" s="65"/>
      <c r="C31941" s="65"/>
      <c r="D31941" s="65"/>
      <c r="E31941" s="65"/>
      <c r="F31941" s="65"/>
      <c r="G31941" s="145"/>
    </row>
    <row r="31942" spans="1:7">
      <c r="A31942" s="65"/>
      <c r="B31942" s="65"/>
      <c r="C31942" s="65"/>
      <c r="D31942" s="65"/>
      <c r="E31942" s="65"/>
      <c r="F31942" s="65"/>
      <c r="G31942" s="145"/>
    </row>
    <row r="31943" spans="1:7">
      <c r="A31943" s="65"/>
      <c r="B31943" s="65"/>
      <c r="C31943" s="65"/>
      <c r="D31943" s="65"/>
      <c r="E31943" s="65"/>
      <c r="F31943" s="65"/>
      <c r="G31943" s="145"/>
    </row>
    <row r="31944" spans="1:7">
      <c r="A31944" s="65"/>
      <c r="B31944" s="65"/>
      <c r="C31944" s="65"/>
      <c r="D31944" s="65"/>
      <c r="E31944" s="65"/>
      <c r="F31944" s="65"/>
      <c r="G31944" s="145"/>
    </row>
    <row r="31945" spans="1:7">
      <c r="A31945" s="65"/>
      <c r="B31945" s="65"/>
      <c r="C31945" s="65"/>
      <c r="D31945" s="65"/>
      <c r="E31945" s="65"/>
      <c r="F31945" s="65"/>
      <c r="G31945" s="145"/>
    </row>
    <row r="31946" spans="1:7">
      <c r="A31946" s="65"/>
      <c r="B31946" s="65"/>
      <c r="C31946" s="65"/>
      <c r="D31946" s="65"/>
      <c r="E31946" s="65"/>
      <c r="F31946" s="65"/>
      <c r="G31946" s="145"/>
    </row>
    <row r="31947" spans="1:7">
      <c r="A31947" s="65"/>
      <c r="B31947" s="65"/>
      <c r="C31947" s="65"/>
      <c r="D31947" s="65"/>
      <c r="E31947" s="65"/>
      <c r="F31947" s="65"/>
      <c r="G31947" s="145"/>
    </row>
    <row r="31948" spans="1:7">
      <c r="A31948" s="65"/>
      <c r="B31948" s="65"/>
      <c r="C31948" s="65"/>
      <c r="D31948" s="65"/>
      <c r="E31948" s="65"/>
      <c r="F31948" s="65"/>
      <c r="G31948" s="145"/>
    </row>
    <row r="31949" spans="1:7">
      <c r="A31949" s="65"/>
      <c r="B31949" s="65"/>
      <c r="C31949" s="65"/>
      <c r="D31949" s="65"/>
      <c r="E31949" s="65"/>
      <c r="F31949" s="65"/>
      <c r="G31949" s="145"/>
    </row>
    <row r="31950" spans="1:7">
      <c r="A31950" s="65"/>
      <c r="B31950" s="65"/>
      <c r="C31950" s="65"/>
      <c r="D31950" s="65"/>
      <c r="E31950" s="65"/>
      <c r="F31950" s="65"/>
      <c r="G31950" s="145"/>
    </row>
    <row r="31951" spans="1:7">
      <c r="A31951" s="65"/>
      <c r="B31951" s="65"/>
      <c r="C31951" s="65"/>
      <c r="D31951" s="65"/>
      <c r="E31951" s="65"/>
      <c r="F31951" s="65"/>
      <c r="G31951" s="145"/>
    </row>
    <row r="31952" spans="1:7">
      <c r="A31952" s="65"/>
      <c r="B31952" s="65"/>
      <c r="C31952" s="65"/>
      <c r="D31952" s="65"/>
      <c r="E31952" s="65"/>
      <c r="F31952" s="65"/>
      <c r="G31952" s="145"/>
    </row>
    <row r="31953" spans="1:7">
      <c r="A31953" s="65"/>
      <c r="B31953" s="65"/>
      <c r="C31953" s="65"/>
      <c r="D31953" s="65"/>
      <c r="E31953" s="65"/>
      <c r="F31953" s="65"/>
      <c r="G31953" s="145"/>
    </row>
    <row r="31954" spans="1:7">
      <c r="A31954" s="65"/>
      <c r="B31954" s="65"/>
      <c r="C31954" s="65"/>
      <c r="D31954" s="65"/>
      <c r="E31954" s="65"/>
      <c r="F31954" s="65"/>
      <c r="G31954" s="145"/>
    </row>
    <row r="31955" spans="1:7">
      <c r="A31955" s="65"/>
      <c r="B31955" s="65"/>
      <c r="C31955" s="65"/>
      <c r="D31955" s="65"/>
      <c r="E31955" s="65"/>
      <c r="F31955" s="65"/>
      <c r="G31955" s="145"/>
    </row>
    <row r="31956" spans="1:7">
      <c r="A31956" s="65"/>
      <c r="B31956" s="65"/>
      <c r="C31956" s="65"/>
      <c r="D31956" s="65"/>
      <c r="E31956" s="65"/>
      <c r="F31956" s="65"/>
      <c r="G31956" s="145"/>
    </row>
    <row r="31957" spans="1:7">
      <c r="A31957" s="65"/>
      <c r="B31957" s="65"/>
      <c r="C31957" s="65"/>
      <c r="D31957" s="65"/>
      <c r="E31957" s="65"/>
      <c r="F31957" s="65"/>
      <c r="G31957" s="145"/>
    </row>
    <row r="31958" spans="1:7">
      <c r="A31958" s="65"/>
      <c r="B31958" s="65"/>
      <c r="C31958" s="65"/>
      <c r="D31958" s="65"/>
      <c r="E31958" s="65"/>
      <c r="F31958" s="65"/>
      <c r="G31958" s="145"/>
    </row>
    <row r="31959" spans="1:7">
      <c r="A31959" s="65"/>
      <c r="B31959" s="65"/>
      <c r="C31959" s="65"/>
      <c r="D31959" s="65"/>
      <c r="E31959" s="65"/>
      <c r="F31959" s="65"/>
      <c r="G31959" s="145"/>
    </row>
    <row r="31960" spans="1:7">
      <c r="A31960" s="65"/>
      <c r="B31960" s="65"/>
      <c r="C31960" s="65"/>
      <c r="D31960" s="65"/>
      <c r="E31960" s="65"/>
      <c r="F31960" s="65"/>
      <c r="G31960" s="145"/>
    </row>
    <row r="31961" spans="1:7">
      <c r="A31961" s="65"/>
      <c r="B31961" s="65"/>
      <c r="C31961" s="65"/>
      <c r="D31961" s="65"/>
      <c r="E31961" s="65"/>
      <c r="F31961" s="65"/>
      <c r="G31961" s="145"/>
    </row>
    <row r="31962" spans="1:7">
      <c r="A31962" s="65"/>
      <c r="B31962" s="65"/>
      <c r="C31962" s="65"/>
      <c r="D31962" s="65"/>
      <c r="E31962" s="65"/>
      <c r="F31962" s="65"/>
      <c r="G31962" s="145"/>
    </row>
    <row r="31963" spans="1:7">
      <c r="A31963" s="65"/>
      <c r="B31963" s="65"/>
      <c r="C31963" s="65"/>
      <c r="D31963" s="65"/>
      <c r="E31963" s="65"/>
      <c r="F31963" s="65"/>
      <c r="G31963" s="145"/>
    </row>
    <row r="31964" spans="1:7">
      <c r="A31964" s="65"/>
      <c r="B31964" s="65"/>
      <c r="C31964" s="65"/>
      <c r="D31964" s="65"/>
      <c r="E31964" s="65"/>
      <c r="F31964" s="65"/>
      <c r="G31964" s="145"/>
    </row>
    <row r="31965" spans="1:7">
      <c r="A31965" s="65"/>
      <c r="B31965" s="65"/>
      <c r="C31965" s="65"/>
      <c r="D31965" s="65"/>
      <c r="E31965" s="65"/>
      <c r="F31965" s="65"/>
      <c r="G31965" s="145"/>
    </row>
    <row r="31966" spans="1:7">
      <c r="A31966" s="65"/>
      <c r="B31966" s="65"/>
      <c r="C31966" s="65"/>
      <c r="D31966" s="65"/>
      <c r="E31966" s="65"/>
      <c r="F31966" s="65"/>
      <c r="G31966" s="145"/>
    </row>
    <row r="31967" spans="1:7">
      <c r="A31967" s="65"/>
      <c r="B31967" s="65"/>
      <c r="C31967" s="65"/>
      <c r="D31967" s="65"/>
      <c r="E31967" s="65"/>
      <c r="F31967" s="65"/>
      <c r="G31967" s="145"/>
    </row>
    <row r="31968" spans="1:7">
      <c r="A31968" s="65"/>
      <c r="B31968" s="65"/>
      <c r="C31968" s="65"/>
      <c r="D31968" s="65"/>
      <c r="E31968" s="65"/>
      <c r="F31968" s="65"/>
      <c r="G31968" s="145"/>
    </row>
    <row r="31969" spans="1:7">
      <c r="A31969" s="65"/>
      <c r="B31969" s="65"/>
      <c r="C31969" s="65"/>
      <c r="D31969" s="65"/>
      <c r="E31969" s="65"/>
      <c r="F31969" s="65"/>
      <c r="G31969" s="145"/>
    </row>
    <row r="31970" spans="1:7">
      <c r="A31970" s="65"/>
      <c r="B31970" s="65"/>
      <c r="C31970" s="65"/>
      <c r="D31970" s="65"/>
      <c r="E31970" s="65"/>
      <c r="F31970" s="65"/>
      <c r="G31970" s="145"/>
    </row>
    <row r="31971" spans="1:7">
      <c r="A31971" s="65"/>
      <c r="B31971" s="65"/>
      <c r="C31971" s="65"/>
      <c r="D31971" s="65"/>
      <c r="E31971" s="65"/>
      <c r="F31971" s="65"/>
      <c r="G31971" s="145"/>
    </row>
    <row r="31972" spans="1:7">
      <c r="A31972" s="65"/>
      <c r="B31972" s="65"/>
      <c r="C31972" s="65"/>
      <c r="D31972" s="65"/>
      <c r="E31972" s="65"/>
      <c r="F31972" s="65"/>
      <c r="G31972" s="145"/>
    </row>
    <row r="31973" spans="1:7">
      <c r="A31973" s="65"/>
      <c r="B31973" s="65"/>
      <c r="C31973" s="65"/>
      <c r="D31973" s="65"/>
      <c r="E31973" s="65"/>
      <c r="F31973" s="65"/>
      <c r="G31973" s="145"/>
    </row>
    <row r="31974" spans="1:7">
      <c r="A31974" s="65"/>
      <c r="B31974" s="65"/>
      <c r="C31974" s="65"/>
      <c r="D31974" s="65"/>
      <c r="E31974" s="65"/>
      <c r="F31974" s="65"/>
      <c r="G31974" s="145"/>
    </row>
    <row r="31975" spans="1:7">
      <c r="A31975" s="65"/>
      <c r="B31975" s="65"/>
      <c r="C31975" s="65"/>
      <c r="D31975" s="65"/>
      <c r="E31975" s="65"/>
      <c r="F31975" s="65"/>
      <c r="G31975" s="145"/>
    </row>
    <row r="31976" spans="1:7">
      <c r="A31976" s="65"/>
      <c r="B31976" s="65"/>
      <c r="C31976" s="65"/>
      <c r="D31976" s="65"/>
      <c r="E31976" s="65"/>
      <c r="F31976" s="65"/>
      <c r="G31976" s="145"/>
    </row>
    <row r="31977" spans="1:7">
      <c r="A31977" s="65"/>
      <c r="B31977" s="65"/>
      <c r="C31977" s="65"/>
      <c r="D31977" s="65"/>
      <c r="E31977" s="65"/>
      <c r="F31977" s="65"/>
      <c r="G31977" s="145"/>
    </row>
    <row r="31978" spans="1:7">
      <c r="A31978" s="65"/>
      <c r="B31978" s="65"/>
      <c r="C31978" s="65"/>
      <c r="D31978" s="65"/>
      <c r="E31978" s="65"/>
      <c r="F31978" s="65"/>
      <c r="G31978" s="145"/>
    </row>
    <row r="31979" spans="1:7">
      <c r="A31979" s="65"/>
      <c r="B31979" s="65"/>
      <c r="C31979" s="65"/>
      <c r="D31979" s="65"/>
      <c r="E31979" s="65"/>
      <c r="F31979" s="65"/>
      <c r="G31979" s="145"/>
    </row>
    <row r="31980" spans="1:7">
      <c r="A31980" s="65"/>
      <c r="B31980" s="65"/>
      <c r="C31980" s="65"/>
      <c r="D31980" s="65"/>
      <c r="E31980" s="65"/>
      <c r="F31980" s="65"/>
      <c r="G31980" s="145"/>
    </row>
    <row r="31981" spans="1:7">
      <c r="A31981" s="65"/>
      <c r="B31981" s="65"/>
      <c r="C31981" s="65"/>
      <c r="D31981" s="65"/>
      <c r="E31981" s="65"/>
      <c r="F31981" s="65"/>
      <c r="G31981" s="145"/>
    </row>
    <row r="31982" spans="1:7">
      <c r="A31982" s="65"/>
      <c r="B31982" s="65"/>
      <c r="C31982" s="65"/>
      <c r="D31982" s="65"/>
      <c r="E31982" s="65"/>
      <c r="F31982" s="65"/>
      <c r="G31982" s="145"/>
    </row>
    <row r="31983" spans="1:7">
      <c r="A31983" s="65"/>
      <c r="B31983" s="65"/>
      <c r="C31983" s="65"/>
      <c r="D31983" s="65"/>
      <c r="E31983" s="65"/>
      <c r="F31983" s="65"/>
      <c r="G31983" s="145"/>
    </row>
    <row r="31984" spans="1:7">
      <c r="A31984" s="65"/>
      <c r="B31984" s="65"/>
      <c r="C31984" s="65"/>
      <c r="D31984" s="65"/>
      <c r="E31984" s="65"/>
      <c r="F31984" s="65"/>
      <c r="G31984" s="145"/>
    </row>
    <row r="31985" spans="1:7">
      <c r="A31985" s="65"/>
      <c r="B31985" s="65"/>
      <c r="C31985" s="65"/>
      <c r="D31985" s="65"/>
      <c r="E31985" s="65"/>
      <c r="F31985" s="65"/>
      <c r="G31985" s="145"/>
    </row>
    <row r="31986" spans="1:7">
      <c r="A31986" s="65"/>
      <c r="B31986" s="65"/>
      <c r="C31986" s="65"/>
      <c r="D31986" s="65"/>
      <c r="E31986" s="65"/>
      <c r="F31986" s="65"/>
      <c r="G31986" s="145"/>
    </row>
    <row r="31987" spans="1:7">
      <c r="A31987" s="65"/>
      <c r="B31987" s="65"/>
      <c r="C31987" s="65"/>
      <c r="D31987" s="65"/>
      <c r="E31987" s="65"/>
      <c r="F31987" s="65"/>
      <c r="G31987" s="145"/>
    </row>
    <row r="31988" spans="1:7">
      <c r="A31988" s="65"/>
      <c r="B31988" s="65"/>
      <c r="C31988" s="65"/>
      <c r="D31988" s="65"/>
      <c r="E31988" s="65"/>
      <c r="F31988" s="65"/>
      <c r="G31988" s="145"/>
    </row>
    <row r="31989" spans="1:7">
      <c r="A31989" s="65"/>
      <c r="B31989" s="65"/>
      <c r="C31989" s="65"/>
      <c r="D31989" s="65"/>
      <c r="E31989" s="65"/>
      <c r="F31989" s="65"/>
      <c r="G31989" s="145"/>
    </row>
    <row r="31990" spans="1:7">
      <c r="A31990" s="65"/>
      <c r="B31990" s="65"/>
      <c r="C31990" s="65"/>
      <c r="D31990" s="65"/>
      <c r="E31990" s="65"/>
      <c r="F31990" s="65"/>
      <c r="G31990" s="145"/>
    </row>
    <row r="31991" spans="1:7">
      <c r="A31991" s="65"/>
      <c r="B31991" s="65"/>
      <c r="C31991" s="65"/>
      <c r="D31991" s="65"/>
      <c r="E31991" s="65"/>
      <c r="F31991" s="65"/>
      <c r="G31991" s="145"/>
    </row>
    <row r="31992" spans="1:7">
      <c r="A31992" s="65"/>
      <c r="B31992" s="65"/>
      <c r="C31992" s="65"/>
      <c r="D31992" s="65"/>
      <c r="E31992" s="65"/>
      <c r="F31992" s="65"/>
      <c r="G31992" s="145"/>
    </row>
    <row r="31993" spans="1:7">
      <c r="A31993" s="65"/>
      <c r="B31993" s="65"/>
      <c r="C31993" s="65"/>
      <c r="D31993" s="65"/>
      <c r="E31993" s="65"/>
      <c r="F31993" s="65"/>
      <c r="G31993" s="145"/>
    </row>
    <row r="31994" spans="1:7">
      <c r="A31994" s="65"/>
      <c r="B31994" s="65"/>
      <c r="C31994" s="65"/>
      <c r="D31994" s="65"/>
      <c r="E31994" s="65"/>
      <c r="F31994" s="65"/>
      <c r="G31994" s="145"/>
    </row>
    <row r="31995" spans="1:7">
      <c r="A31995" s="65"/>
      <c r="B31995" s="65"/>
      <c r="C31995" s="65"/>
      <c r="D31995" s="65"/>
      <c r="E31995" s="65"/>
      <c r="F31995" s="65"/>
      <c r="G31995" s="145"/>
    </row>
    <row r="31996" spans="1:7">
      <c r="A31996" s="65"/>
      <c r="B31996" s="65"/>
      <c r="C31996" s="65"/>
      <c r="D31996" s="65"/>
      <c r="E31996" s="65"/>
      <c r="F31996" s="65"/>
      <c r="G31996" s="145"/>
    </row>
    <row r="31997" spans="1:7">
      <c r="A31997" s="65"/>
      <c r="B31997" s="65"/>
      <c r="C31997" s="65"/>
      <c r="D31997" s="65"/>
      <c r="E31997" s="65"/>
      <c r="F31997" s="65"/>
      <c r="G31997" s="145"/>
    </row>
    <row r="31998" spans="1:7">
      <c r="A31998" s="65"/>
      <c r="B31998" s="65"/>
      <c r="C31998" s="65"/>
      <c r="D31998" s="65"/>
      <c r="E31998" s="65"/>
      <c r="F31998" s="65"/>
      <c r="G31998" s="145"/>
    </row>
    <row r="31999" spans="1:7">
      <c r="A31999" s="65"/>
      <c r="B31999" s="65"/>
      <c r="C31999" s="65"/>
      <c r="D31999" s="65"/>
      <c r="E31999" s="65"/>
      <c r="F31999" s="65"/>
      <c r="G31999" s="145"/>
    </row>
    <row r="32000" spans="1:7">
      <c r="A32000" s="65"/>
      <c r="B32000" s="65"/>
      <c r="C32000" s="65"/>
      <c r="D32000" s="65"/>
      <c r="E32000" s="65"/>
      <c r="F32000" s="65"/>
      <c r="G32000" s="145"/>
    </row>
    <row r="32001" spans="1:7">
      <c r="A32001" s="65"/>
      <c r="B32001" s="65"/>
      <c r="C32001" s="65"/>
      <c r="D32001" s="65"/>
      <c r="E32001" s="65"/>
      <c r="F32001" s="65"/>
      <c r="G32001" s="145"/>
    </row>
    <row r="32002" spans="1:7">
      <c r="A32002" s="65"/>
      <c r="B32002" s="65"/>
      <c r="C32002" s="65"/>
      <c r="D32002" s="65"/>
      <c r="E32002" s="65"/>
      <c r="F32002" s="65"/>
      <c r="G32002" s="145"/>
    </row>
    <row r="32003" spans="1:7">
      <c r="A32003" s="65"/>
      <c r="B32003" s="65"/>
      <c r="C32003" s="65"/>
      <c r="D32003" s="65"/>
      <c r="E32003" s="65"/>
      <c r="F32003" s="65"/>
      <c r="G32003" s="145"/>
    </row>
    <row r="32004" spans="1:7">
      <c r="A32004" s="65"/>
      <c r="B32004" s="65"/>
      <c r="C32004" s="65"/>
      <c r="D32004" s="65"/>
      <c r="E32004" s="65"/>
      <c r="F32004" s="65"/>
      <c r="G32004" s="145"/>
    </row>
    <row r="32005" spans="1:7">
      <c r="A32005" s="65"/>
      <c r="B32005" s="65"/>
      <c r="C32005" s="65"/>
      <c r="D32005" s="65"/>
      <c r="E32005" s="65"/>
      <c r="F32005" s="65"/>
      <c r="G32005" s="145"/>
    </row>
    <row r="32006" spans="1:7">
      <c r="A32006" s="65"/>
      <c r="B32006" s="65"/>
      <c r="C32006" s="65"/>
      <c r="D32006" s="65"/>
      <c r="E32006" s="65"/>
      <c r="F32006" s="65"/>
      <c r="G32006" s="145"/>
    </row>
    <row r="32007" spans="1:7">
      <c r="A32007" s="65"/>
      <c r="B32007" s="65"/>
      <c r="C32007" s="65"/>
      <c r="D32007" s="65"/>
      <c r="E32007" s="65"/>
      <c r="F32007" s="65"/>
      <c r="G32007" s="145"/>
    </row>
    <row r="32008" spans="1:7">
      <c r="A32008" s="65"/>
      <c r="B32008" s="65"/>
      <c r="C32008" s="65"/>
      <c r="D32008" s="65"/>
      <c r="E32008" s="65"/>
      <c r="F32008" s="65"/>
      <c r="G32008" s="145"/>
    </row>
    <row r="32009" spans="1:7">
      <c r="A32009" s="65"/>
      <c r="B32009" s="65"/>
      <c r="C32009" s="65"/>
      <c r="D32009" s="65"/>
      <c r="E32009" s="65"/>
      <c r="F32009" s="65"/>
      <c r="G32009" s="145"/>
    </row>
    <row r="32010" spans="1:7">
      <c r="A32010" s="65"/>
      <c r="B32010" s="65"/>
      <c r="C32010" s="65"/>
      <c r="D32010" s="65"/>
      <c r="E32010" s="65"/>
      <c r="F32010" s="65"/>
      <c r="G32010" s="145"/>
    </row>
    <row r="32011" spans="1:7">
      <c r="A32011" s="65"/>
      <c r="B32011" s="65"/>
      <c r="C32011" s="65"/>
      <c r="D32011" s="65"/>
      <c r="E32011" s="65"/>
      <c r="F32011" s="65"/>
      <c r="G32011" s="145"/>
    </row>
    <row r="32012" spans="1:7">
      <c r="A32012" s="65"/>
      <c r="B32012" s="65"/>
      <c r="C32012" s="65"/>
      <c r="D32012" s="65"/>
      <c r="E32012" s="65"/>
      <c r="F32012" s="65"/>
      <c r="G32012" s="145"/>
    </row>
    <row r="32013" spans="1:7">
      <c r="A32013" s="65"/>
      <c r="B32013" s="65"/>
      <c r="C32013" s="65"/>
      <c r="D32013" s="65"/>
      <c r="E32013" s="65"/>
      <c r="F32013" s="65"/>
      <c r="G32013" s="145"/>
    </row>
    <row r="32014" spans="1:7">
      <c r="A32014" s="65"/>
      <c r="B32014" s="65"/>
      <c r="C32014" s="65"/>
      <c r="D32014" s="65"/>
      <c r="E32014" s="65"/>
      <c r="F32014" s="65"/>
      <c r="G32014" s="145"/>
    </row>
    <row r="32015" spans="1:7">
      <c r="A32015" s="65"/>
      <c r="B32015" s="65"/>
      <c r="C32015" s="65"/>
      <c r="D32015" s="65"/>
      <c r="E32015" s="65"/>
      <c r="F32015" s="65"/>
      <c r="G32015" s="145"/>
    </row>
    <row r="32016" spans="1:7">
      <c r="A32016" s="65"/>
      <c r="B32016" s="65"/>
      <c r="C32016" s="65"/>
      <c r="D32016" s="65"/>
      <c r="E32016" s="65"/>
      <c r="F32016" s="65"/>
      <c r="G32016" s="145"/>
    </row>
    <row r="32017" spans="1:7">
      <c r="A32017" s="65"/>
      <c r="B32017" s="65"/>
      <c r="C32017" s="65"/>
      <c r="D32017" s="65"/>
      <c r="E32017" s="65"/>
      <c r="F32017" s="65"/>
      <c r="G32017" s="145"/>
    </row>
    <row r="32018" spans="1:7">
      <c r="A32018" s="65"/>
      <c r="B32018" s="65"/>
      <c r="C32018" s="65"/>
      <c r="D32018" s="65"/>
      <c r="E32018" s="65"/>
      <c r="F32018" s="65"/>
      <c r="G32018" s="145"/>
    </row>
    <row r="32019" spans="1:7">
      <c r="A32019" s="65"/>
      <c r="B32019" s="65"/>
      <c r="C32019" s="65"/>
      <c r="D32019" s="65"/>
      <c r="E32019" s="65"/>
      <c r="F32019" s="65"/>
      <c r="G32019" s="145"/>
    </row>
    <row r="32020" spans="1:7">
      <c r="A32020" s="65"/>
      <c r="B32020" s="65"/>
      <c r="C32020" s="65"/>
      <c r="D32020" s="65"/>
      <c r="E32020" s="65"/>
      <c r="F32020" s="65"/>
      <c r="G32020" s="145"/>
    </row>
    <row r="32021" spans="1:7">
      <c r="A32021" s="65"/>
      <c r="B32021" s="65"/>
      <c r="C32021" s="65"/>
      <c r="D32021" s="65"/>
      <c r="E32021" s="65"/>
      <c r="F32021" s="65"/>
      <c r="G32021" s="145"/>
    </row>
    <row r="32022" spans="1:7">
      <c r="A32022" s="65"/>
      <c r="B32022" s="65"/>
      <c r="C32022" s="65"/>
      <c r="D32022" s="65"/>
      <c r="E32022" s="65"/>
      <c r="F32022" s="65"/>
      <c r="G32022" s="145"/>
    </row>
    <row r="32023" spans="1:7">
      <c r="A32023" s="65"/>
      <c r="B32023" s="65"/>
      <c r="C32023" s="65"/>
      <c r="D32023" s="65"/>
      <c r="E32023" s="65"/>
      <c r="F32023" s="65"/>
      <c r="G32023" s="145"/>
    </row>
    <row r="32024" spans="1:7">
      <c r="A32024" s="65"/>
      <c r="B32024" s="65"/>
      <c r="C32024" s="65"/>
      <c r="D32024" s="65"/>
      <c r="E32024" s="65"/>
      <c r="F32024" s="65"/>
      <c r="G32024" s="145"/>
    </row>
    <row r="32025" spans="1:7">
      <c r="A32025" s="65"/>
      <c r="B32025" s="65"/>
      <c r="C32025" s="65"/>
      <c r="D32025" s="65"/>
      <c r="E32025" s="65"/>
      <c r="F32025" s="65"/>
      <c r="G32025" s="145"/>
    </row>
    <row r="32026" spans="1:7">
      <c r="A32026" s="65"/>
      <c r="B32026" s="65"/>
      <c r="C32026" s="65"/>
      <c r="D32026" s="65"/>
      <c r="E32026" s="65"/>
      <c r="F32026" s="65"/>
      <c r="G32026" s="145"/>
    </row>
    <row r="32027" spans="1:7">
      <c r="A32027" s="65"/>
      <c r="B32027" s="65"/>
      <c r="C32027" s="65"/>
      <c r="D32027" s="65"/>
      <c r="E32027" s="65"/>
      <c r="F32027" s="65"/>
      <c r="G32027" s="145"/>
    </row>
    <row r="32028" spans="1:7">
      <c r="A32028" s="65"/>
      <c r="B32028" s="65"/>
      <c r="C32028" s="65"/>
      <c r="D32028" s="65"/>
      <c r="E32028" s="65"/>
      <c r="F32028" s="65"/>
      <c r="G32028" s="145"/>
    </row>
    <row r="32029" spans="1:7">
      <c r="A32029" s="65"/>
      <c r="B32029" s="65"/>
      <c r="C32029" s="65"/>
      <c r="D32029" s="65"/>
      <c r="E32029" s="65"/>
      <c r="F32029" s="65"/>
      <c r="G32029" s="145"/>
    </row>
    <row r="32030" spans="1:7">
      <c r="A32030" s="65"/>
      <c r="B32030" s="65"/>
      <c r="C32030" s="65"/>
      <c r="D32030" s="65"/>
      <c r="E32030" s="65"/>
      <c r="F32030" s="65"/>
      <c r="G32030" s="145"/>
    </row>
    <row r="32031" spans="1:7">
      <c r="A32031" s="65"/>
      <c r="B32031" s="65"/>
      <c r="C32031" s="65"/>
      <c r="D32031" s="65"/>
      <c r="E32031" s="65"/>
      <c r="F32031" s="65"/>
      <c r="G32031" s="145"/>
    </row>
    <row r="32032" spans="1:7">
      <c r="A32032" s="65"/>
      <c r="B32032" s="65"/>
      <c r="C32032" s="65"/>
      <c r="D32032" s="65"/>
      <c r="E32032" s="65"/>
      <c r="F32032" s="65"/>
      <c r="G32032" s="145"/>
    </row>
    <row r="32033" spans="1:7">
      <c r="A32033" s="65"/>
      <c r="B32033" s="65"/>
      <c r="C32033" s="65"/>
      <c r="D32033" s="65"/>
      <c r="E32033" s="65"/>
      <c r="F32033" s="65"/>
      <c r="G32033" s="145"/>
    </row>
    <row r="32034" spans="1:7">
      <c r="A32034" s="65"/>
      <c r="B32034" s="65"/>
      <c r="C32034" s="65"/>
      <c r="D32034" s="65"/>
      <c r="E32034" s="65"/>
      <c r="F32034" s="65"/>
      <c r="G32034" s="145"/>
    </row>
    <row r="32035" spans="1:7">
      <c r="A32035" s="65"/>
      <c r="B32035" s="65"/>
      <c r="C32035" s="65"/>
      <c r="D32035" s="65"/>
      <c r="E32035" s="65"/>
      <c r="F32035" s="65"/>
      <c r="G32035" s="145"/>
    </row>
    <row r="32036" spans="1:7">
      <c r="A32036" s="65"/>
      <c r="B32036" s="65"/>
      <c r="C32036" s="65"/>
      <c r="D32036" s="65"/>
      <c r="E32036" s="65"/>
      <c r="F32036" s="65"/>
      <c r="G32036" s="145"/>
    </row>
    <row r="32037" spans="1:7">
      <c r="A32037" s="65"/>
      <c r="B32037" s="65"/>
      <c r="C32037" s="65"/>
      <c r="D32037" s="65"/>
      <c r="E32037" s="65"/>
      <c r="F32037" s="65"/>
      <c r="G32037" s="145"/>
    </row>
    <row r="32038" spans="1:7">
      <c r="A32038" s="65"/>
      <c r="B32038" s="65"/>
      <c r="C32038" s="65"/>
      <c r="D32038" s="65"/>
      <c r="E32038" s="65"/>
      <c r="F32038" s="65"/>
      <c r="G32038" s="145"/>
    </row>
    <row r="32039" spans="1:7">
      <c r="A32039" s="65"/>
      <c r="B32039" s="65"/>
      <c r="C32039" s="65"/>
      <c r="D32039" s="65"/>
      <c r="E32039" s="65"/>
      <c r="F32039" s="65"/>
      <c r="G32039" s="145"/>
    </row>
    <row r="32040" spans="1:7">
      <c r="A32040" s="65"/>
      <c r="B32040" s="65"/>
      <c r="C32040" s="65"/>
      <c r="D32040" s="65"/>
      <c r="E32040" s="65"/>
      <c r="F32040" s="65"/>
      <c r="G32040" s="145"/>
    </row>
    <row r="32041" spans="1:7">
      <c r="A32041" s="65"/>
      <c r="B32041" s="65"/>
      <c r="C32041" s="65"/>
      <c r="D32041" s="65"/>
      <c r="E32041" s="65"/>
      <c r="F32041" s="65"/>
      <c r="G32041" s="145"/>
    </row>
    <row r="32042" spans="1:7">
      <c r="A32042" s="65"/>
      <c r="B32042" s="65"/>
      <c r="C32042" s="65"/>
      <c r="D32042" s="65"/>
      <c r="E32042" s="65"/>
      <c r="F32042" s="65"/>
      <c r="G32042" s="145"/>
    </row>
    <row r="32043" spans="1:7">
      <c r="A32043" s="65"/>
      <c r="B32043" s="65"/>
      <c r="C32043" s="65"/>
      <c r="D32043" s="65"/>
      <c r="E32043" s="65"/>
      <c r="F32043" s="65"/>
      <c r="G32043" s="145"/>
    </row>
    <row r="32044" spans="1:7">
      <c r="A32044" s="65"/>
      <c r="B32044" s="65"/>
      <c r="C32044" s="65"/>
      <c r="D32044" s="65"/>
      <c r="E32044" s="65"/>
      <c r="F32044" s="65"/>
      <c r="G32044" s="145"/>
    </row>
    <row r="32045" spans="1:7">
      <c r="A32045" s="65"/>
      <c r="B32045" s="65"/>
      <c r="C32045" s="65"/>
      <c r="D32045" s="65"/>
      <c r="E32045" s="65"/>
      <c r="F32045" s="65"/>
      <c r="G32045" s="145"/>
    </row>
    <row r="32046" spans="1:7">
      <c r="A32046" s="65"/>
      <c r="B32046" s="65"/>
      <c r="C32046" s="65"/>
      <c r="D32046" s="65"/>
      <c r="E32046" s="65"/>
      <c r="F32046" s="65"/>
      <c r="G32046" s="145"/>
    </row>
    <row r="32047" spans="1:7">
      <c r="A32047" s="65"/>
      <c r="B32047" s="65"/>
      <c r="C32047" s="65"/>
      <c r="D32047" s="65"/>
      <c r="E32047" s="65"/>
      <c r="F32047" s="65"/>
      <c r="G32047" s="145"/>
    </row>
    <row r="32048" spans="1:7">
      <c r="A32048" s="65"/>
      <c r="B32048" s="65"/>
      <c r="C32048" s="65"/>
      <c r="D32048" s="65"/>
      <c r="E32048" s="65"/>
      <c r="F32048" s="65"/>
      <c r="G32048" s="145"/>
    </row>
    <row r="32049" spans="1:7">
      <c r="A32049" s="65"/>
      <c r="B32049" s="65"/>
      <c r="C32049" s="65"/>
      <c r="D32049" s="65"/>
      <c r="E32049" s="65"/>
      <c r="F32049" s="65"/>
      <c r="G32049" s="145"/>
    </row>
    <row r="32050" spans="1:7">
      <c r="A32050" s="65"/>
      <c r="B32050" s="65"/>
      <c r="C32050" s="65"/>
      <c r="D32050" s="65"/>
      <c r="E32050" s="65"/>
      <c r="F32050" s="65"/>
      <c r="G32050" s="145"/>
    </row>
    <row r="32051" spans="1:7">
      <c r="A32051" s="65"/>
      <c r="B32051" s="65"/>
      <c r="C32051" s="65"/>
      <c r="D32051" s="65"/>
      <c r="E32051" s="65"/>
      <c r="F32051" s="65"/>
      <c r="G32051" s="145"/>
    </row>
    <row r="32052" spans="1:7">
      <c r="A32052" s="65"/>
      <c r="B32052" s="65"/>
      <c r="C32052" s="65"/>
      <c r="D32052" s="65"/>
      <c r="E32052" s="65"/>
      <c r="F32052" s="65"/>
      <c r="G32052" s="145"/>
    </row>
    <row r="32053" spans="1:7">
      <c r="A32053" s="65"/>
      <c r="B32053" s="65"/>
      <c r="C32053" s="65"/>
      <c r="D32053" s="65"/>
      <c r="E32053" s="65"/>
      <c r="F32053" s="65"/>
      <c r="G32053" s="145"/>
    </row>
    <row r="32054" spans="1:7">
      <c r="A32054" s="65"/>
      <c r="B32054" s="65"/>
      <c r="C32054" s="65"/>
      <c r="D32054" s="65"/>
      <c r="E32054" s="65"/>
      <c r="F32054" s="65"/>
      <c r="G32054" s="145"/>
    </row>
    <row r="32055" spans="1:7">
      <c r="A32055" s="65"/>
      <c r="B32055" s="65"/>
      <c r="C32055" s="65"/>
      <c r="D32055" s="65"/>
      <c r="E32055" s="65"/>
      <c r="F32055" s="65"/>
      <c r="G32055" s="145"/>
    </row>
    <row r="32056" spans="1:7">
      <c r="A32056" s="65"/>
      <c r="B32056" s="65"/>
      <c r="C32056" s="65"/>
      <c r="D32056" s="65"/>
      <c r="E32056" s="65"/>
      <c r="F32056" s="65"/>
      <c r="G32056" s="145"/>
    </row>
    <row r="32057" spans="1:7">
      <c r="A32057" s="65"/>
      <c r="B32057" s="65"/>
      <c r="C32057" s="65"/>
      <c r="D32057" s="65"/>
      <c r="E32057" s="65"/>
      <c r="F32057" s="65"/>
      <c r="G32057" s="145"/>
    </row>
    <row r="32058" spans="1:7">
      <c r="A32058" s="65"/>
      <c r="B32058" s="65"/>
      <c r="C32058" s="65"/>
      <c r="D32058" s="65"/>
      <c r="E32058" s="65"/>
      <c r="F32058" s="65"/>
      <c r="G32058" s="145"/>
    </row>
    <row r="32059" spans="1:7">
      <c r="A32059" s="65"/>
      <c r="B32059" s="65"/>
      <c r="C32059" s="65"/>
      <c r="D32059" s="65"/>
      <c r="E32059" s="65"/>
      <c r="F32059" s="65"/>
      <c r="G32059" s="145"/>
    </row>
    <row r="32060" spans="1:7">
      <c r="A32060" s="65"/>
      <c r="B32060" s="65"/>
      <c r="C32060" s="65"/>
      <c r="D32060" s="65"/>
      <c r="E32060" s="65"/>
      <c r="F32060" s="65"/>
      <c r="G32060" s="145"/>
    </row>
    <row r="32061" spans="1:7">
      <c r="A32061" s="65"/>
      <c r="B32061" s="65"/>
      <c r="C32061" s="65"/>
      <c r="D32061" s="65"/>
      <c r="E32061" s="65"/>
      <c r="F32061" s="65"/>
      <c r="G32061" s="145"/>
    </row>
    <row r="32062" spans="1:7">
      <c r="A32062" s="65"/>
      <c r="B32062" s="65"/>
      <c r="C32062" s="65"/>
      <c r="D32062" s="65"/>
      <c r="E32062" s="65"/>
      <c r="F32062" s="65"/>
      <c r="G32062" s="145"/>
    </row>
    <row r="32063" spans="1:7">
      <c r="A32063" s="65"/>
      <c r="B32063" s="65"/>
      <c r="C32063" s="65"/>
      <c r="D32063" s="65"/>
      <c r="E32063" s="65"/>
      <c r="F32063" s="65"/>
      <c r="G32063" s="145"/>
    </row>
    <row r="32064" spans="1:7">
      <c r="A32064" s="65"/>
      <c r="B32064" s="65"/>
      <c r="C32064" s="65"/>
      <c r="D32064" s="65"/>
      <c r="E32064" s="65"/>
      <c r="F32064" s="65"/>
      <c r="G32064" s="145"/>
    </row>
    <row r="32065" spans="1:7">
      <c r="A32065" s="65"/>
      <c r="B32065" s="65"/>
      <c r="C32065" s="65"/>
      <c r="D32065" s="65"/>
      <c r="E32065" s="65"/>
      <c r="F32065" s="65"/>
      <c r="G32065" s="145"/>
    </row>
    <row r="32066" spans="1:7">
      <c r="A32066" s="65"/>
      <c r="B32066" s="65"/>
      <c r="C32066" s="65"/>
      <c r="D32066" s="65"/>
      <c r="E32066" s="65"/>
      <c r="F32066" s="65"/>
      <c r="G32066" s="145"/>
    </row>
    <row r="32067" spans="1:7">
      <c r="A32067" s="65"/>
      <c r="B32067" s="65"/>
      <c r="C32067" s="65"/>
      <c r="D32067" s="65"/>
      <c r="E32067" s="65"/>
      <c r="F32067" s="65"/>
      <c r="G32067" s="145"/>
    </row>
    <row r="32068" spans="1:7">
      <c r="A32068" s="65"/>
      <c r="B32068" s="65"/>
      <c r="C32068" s="65"/>
      <c r="D32068" s="65"/>
      <c r="E32068" s="65"/>
      <c r="F32068" s="65"/>
      <c r="G32068" s="145"/>
    </row>
    <row r="32069" spans="1:7">
      <c r="A32069" s="65"/>
      <c r="B32069" s="65"/>
      <c r="C32069" s="65"/>
      <c r="D32069" s="65"/>
      <c r="E32069" s="65"/>
      <c r="F32069" s="65"/>
      <c r="G32069" s="145"/>
    </row>
    <row r="32070" spans="1:7">
      <c r="A32070" s="65"/>
      <c r="B32070" s="65"/>
      <c r="C32070" s="65"/>
      <c r="D32070" s="65"/>
      <c r="E32070" s="65"/>
      <c r="F32070" s="65"/>
      <c r="G32070" s="145"/>
    </row>
    <row r="32071" spans="1:7">
      <c r="A32071" s="65"/>
      <c r="B32071" s="65"/>
      <c r="C32071" s="65"/>
      <c r="D32071" s="65"/>
      <c r="E32071" s="65"/>
      <c r="F32071" s="65"/>
      <c r="G32071" s="145"/>
    </row>
    <row r="32072" spans="1:7">
      <c r="A32072" s="65"/>
      <c r="B32072" s="65"/>
      <c r="C32072" s="65"/>
      <c r="D32072" s="65"/>
      <c r="E32072" s="65"/>
      <c r="F32072" s="65"/>
      <c r="G32072" s="145"/>
    </row>
    <row r="32073" spans="1:7">
      <c r="A32073" s="65"/>
      <c r="B32073" s="65"/>
      <c r="C32073" s="65"/>
      <c r="D32073" s="65"/>
      <c r="E32073" s="65"/>
      <c r="F32073" s="65"/>
      <c r="G32073" s="145"/>
    </row>
    <row r="32074" spans="1:7">
      <c r="A32074" s="65"/>
      <c r="B32074" s="65"/>
      <c r="C32074" s="65"/>
      <c r="D32074" s="65"/>
      <c r="E32074" s="65"/>
      <c r="F32074" s="65"/>
      <c r="G32074" s="145"/>
    </row>
    <row r="32075" spans="1:7">
      <c r="A32075" s="65"/>
      <c r="B32075" s="65"/>
      <c r="C32075" s="65"/>
      <c r="D32075" s="65"/>
      <c r="E32075" s="65"/>
      <c r="F32075" s="65"/>
      <c r="G32075" s="145"/>
    </row>
    <row r="32076" spans="1:7">
      <c r="A32076" s="65"/>
      <c r="B32076" s="65"/>
      <c r="C32076" s="65"/>
      <c r="D32076" s="65"/>
      <c r="E32076" s="65"/>
      <c r="F32076" s="65"/>
      <c r="G32076" s="145"/>
    </row>
    <row r="32077" spans="1:7">
      <c r="A32077" s="65"/>
      <c r="B32077" s="65"/>
      <c r="C32077" s="65"/>
      <c r="D32077" s="65"/>
      <c r="E32077" s="65"/>
      <c r="F32077" s="65"/>
      <c r="G32077" s="145"/>
    </row>
    <row r="32078" spans="1:7">
      <c r="A32078" s="65"/>
      <c r="B32078" s="65"/>
      <c r="C32078" s="65"/>
      <c r="D32078" s="65"/>
      <c r="E32078" s="65"/>
      <c r="F32078" s="65"/>
      <c r="G32078" s="145"/>
    </row>
    <row r="32079" spans="1:7">
      <c r="A32079" s="65"/>
      <c r="B32079" s="65"/>
      <c r="C32079" s="65"/>
      <c r="D32079" s="65"/>
      <c r="E32079" s="65"/>
      <c r="F32079" s="65"/>
      <c r="G32079" s="145"/>
    </row>
    <row r="32080" spans="1:7">
      <c r="A32080" s="65"/>
      <c r="B32080" s="65"/>
      <c r="C32080" s="65"/>
      <c r="D32080" s="65"/>
      <c r="E32080" s="65"/>
      <c r="F32080" s="65"/>
      <c r="G32080" s="145"/>
    </row>
    <row r="32081" spans="1:7">
      <c r="A32081" s="65"/>
      <c r="B32081" s="65"/>
      <c r="C32081" s="65"/>
      <c r="D32081" s="65"/>
      <c r="E32081" s="65"/>
      <c r="F32081" s="65"/>
      <c r="G32081" s="145"/>
    </row>
    <row r="32082" spans="1:7">
      <c r="A32082" s="65"/>
      <c r="B32082" s="65"/>
      <c r="C32082" s="65"/>
      <c r="D32082" s="65"/>
      <c r="E32082" s="65"/>
      <c r="F32082" s="65"/>
      <c r="G32082" s="145"/>
    </row>
    <row r="32083" spans="1:7">
      <c r="A32083" s="65"/>
      <c r="B32083" s="65"/>
      <c r="C32083" s="65"/>
      <c r="D32083" s="65"/>
      <c r="E32083" s="65"/>
      <c r="F32083" s="65"/>
      <c r="G32083" s="145"/>
    </row>
    <row r="32084" spans="1:7">
      <c r="A32084" s="65"/>
      <c r="B32084" s="65"/>
      <c r="C32084" s="65"/>
      <c r="D32084" s="65"/>
      <c r="E32084" s="65"/>
      <c r="F32084" s="65"/>
      <c r="G32084" s="145"/>
    </row>
    <row r="32085" spans="1:7">
      <c r="A32085" s="65"/>
      <c r="B32085" s="65"/>
      <c r="C32085" s="65"/>
      <c r="D32085" s="65"/>
      <c r="E32085" s="65"/>
      <c r="F32085" s="65"/>
      <c r="G32085" s="145"/>
    </row>
    <row r="32086" spans="1:7">
      <c r="A32086" s="65"/>
      <c r="B32086" s="65"/>
      <c r="C32086" s="65"/>
      <c r="D32086" s="65"/>
      <c r="E32086" s="65"/>
      <c r="F32086" s="65"/>
      <c r="G32086" s="145"/>
    </row>
    <row r="32087" spans="1:7">
      <c r="A32087" s="65"/>
      <c r="B32087" s="65"/>
      <c r="C32087" s="65"/>
      <c r="D32087" s="65"/>
      <c r="E32087" s="65"/>
      <c r="F32087" s="65"/>
      <c r="G32087" s="145"/>
    </row>
    <row r="32088" spans="1:7">
      <c r="A32088" s="65"/>
      <c r="B32088" s="65"/>
      <c r="C32088" s="65"/>
      <c r="D32088" s="65"/>
      <c r="E32088" s="65"/>
      <c r="F32088" s="65"/>
      <c r="G32088" s="145"/>
    </row>
    <row r="32089" spans="1:7">
      <c r="A32089" s="65"/>
      <c r="B32089" s="65"/>
      <c r="C32089" s="65"/>
      <c r="D32089" s="65"/>
      <c r="E32089" s="65"/>
      <c r="F32089" s="65"/>
      <c r="G32089" s="145"/>
    </row>
    <row r="32090" spans="1:7">
      <c r="A32090" s="65"/>
      <c r="B32090" s="65"/>
      <c r="C32090" s="65"/>
      <c r="D32090" s="65"/>
      <c r="E32090" s="65"/>
      <c r="F32090" s="65"/>
      <c r="G32090" s="145"/>
    </row>
    <row r="32091" spans="1:7">
      <c r="A32091" s="65"/>
      <c r="B32091" s="65"/>
      <c r="C32091" s="65"/>
      <c r="D32091" s="65"/>
      <c r="E32091" s="65"/>
      <c r="F32091" s="65"/>
      <c r="G32091" s="145"/>
    </row>
    <row r="32092" spans="1:7">
      <c r="A32092" s="65"/>
      <c r="B32092" s="65"/>
      <c r="C32092" s="65"/>
      <c r="D32092" s="65"/>
      <c r="E32092" s="65"/>
      <c r="F32092" s="65"/>
      <c r="G32092" s="145"/>
    </row>
    <row r="32093" spans="1:7">
      <c r="A32093" s="65"/>
      <c r="B32093" s="65"/>
      <c r="C32093" s="65"/>
      <c r="D32093" s="65"/>
      <c r="E32093" s="65"/>
      <c r="F32093" s="65"/>
      <c r="G32093" s="145"/>
    </row>
    <row r="32094" spans="1:7">
      <c r="A32094" s="65"/>
      <c r="B32094" s="65"/>
      <c r="C32094" s="65"/>
      <c r="D32094" s="65"/>
      <c r="E32094" s="65"/>
      <c r="F32094" s="65"/>
      <c r="G32094" s="145"/>
    </row>
    <row r="32095" spans="1:7">
      <c r="A32095" s="65"/>
      <c r="B32095" s="65"/>
      <c r="C32095" s="65"/>
      <c r="D32095" s="65"/>
      <c r="E32095" s="65"/>
      <c r="F32095" s="65"/>
      <c r="G32095" s="145"/>
    </row>
    <row r="32096" spans="1:7">
      <c r="A32096" s="65"/>
      <c r="B32096" s="65"/>
      <c r="C32096" s="65"/>
      <c r="D32096" s="65"/>
      <c r="E32096" s="65"/>
      <c r="F32096" s="65"/>
      <c r="G32096" s="145"/>
    </row>
    <row r="32097" spans="1:7">
      <c r="A32097" s="65"/>
      <c r="B32097" s="65"/>
      <c r="C32097" s="65"/>
      <c r="D32097" s="65"/>
      <c r="E32097" s="65"/>
      <c r="F32097" s="65"/>
      <c r="G32097" s="145"/>
    </row>
    <row r="32098" spans="1:7">
      <c r="A32098" s="65"/>
      <c r="B32098" s="65"/>
      <c r="C32098" s="65"/>
      <c r="D32098" s="65"/>
      <c r="E32098" s="65"/>
      <c r="F32098" s="65"/>
      <c r="G32098" s="145"/>
    </row>
    <row r="32099" spans="1:7">
      <c r="A32099" s="65"/>
      <c r="B32099" s="65"/>
      <c r="C32099" s="65"/>
      <c r="D32099" s="65"/>
      <c r="E32099" s="65"/>
      <c r="F32099" s="65"/>
      <c r="G32099" s="145"/>
    </row>
    <row r="32100" spans="1:7">
      <c r="A32100" s="65"/>
      <c r="B32100" s="65"/>
      <c r="C32100" s="65"/>
      <c r="D32100" s="65"/>
      <c r="E32100" s="65"/>
      <c r="F32100" s="65"/>
      <c r="G32100" s="145"/>
    </row>
    <row r="32101" spans="1:7">
      <c r="A32101" s="65"/>
      <c r="B32101" s="65"/>
      <c r="C32101" s="65"/>
      <c r="D32101" s="65"/>
      <c r="E32101" s="65"/>
      <c r="F32101" s="65"/>
      <c r="G32101" s="145"/>
    </row>
    <row r="32102" spans="1:7">
      <c r="A32102" s="65"/>
      <c r="B32102" s="65"/>
      <c r="C32102" s="65"/>
      <c r="D32102" s="65"/>
      <c r="E32102" s="65"/>
      <c r="F32102" s="65"/>
      <c r="G32102" s="145"/>
    </row>
    <row r="32103" spans="1:7">
      <c r="A32103" s="65"/>
      <c r="B32103" s="65"/>
      <c r="C32103" s="65"/>
      <c r="D32103" s="65"/>
      <c r="E32103" s="65"/>
      <c r="F32103" s="65"/>
      <c r="G32103" s="145"/>
    </row>
    <row r="32104" spans="1:7">
      <c r="A32104" s="65"/>
      <c r="B32104" s="65"/>
      <c r="C32104" s="65"/>
      <c r="D32104" s="65"/>
      <c r="E32104" s="65"/>
      <c r="F32104" s="65"/>
      <c r="G32104" s="145"/>
    </row>
    <row r="32105" spans="1:7">
      <c r="A32105" s="65"/>
      <c r="B32105" s="65"/>
      <c r="C32105" s="65"/>
      <c r="D32105" s="65"/>
      <c r="E32105" s="65"/>
      <c r="F32105" s="65"/>
      <c r="G32105" s="145"/>
    </row>
    <row r="32106" spans="1:7">
      <c r="A32106" s="65"/>
      <c r="B32106" s="65"/>
      <c r="C32106" s="65"/>
      <c r="D32106" s="65"/>
      <c r="E32106" s="65"/>
      <c r="F32106" s="65"/>
      <c r="G32106" s="145"/>
    </row>
    <row r="32107" spans="1:7">
      <c r="A32107" s="65"/>
      <c r="B32107" s="65"/>
      <c r="C32107" s="65"/>
      <c r="D32107" s="65"/>
      <c r="E32107" s="65"/>
      <c r="F32107" s="65"/>
      <c r="G32107" s="145"/>
    </row>
    <row r="32108" spans="1:7">
      <c r="A32108" s="65"/>
      <c r="B32108" s="65"/>
      <c r="C32108" s="65"/>
      <c r="D32108" s="65"/>
      <c r="E32108" s="65"/>
      <c r="F32108" s="65"/>
      <c r="G32108" s="145"/>
    </row>
    <row r="32109" spans="1:7">
      <c r="A32109" s="65"/>
      <c r="B32109" s="65"/>
      <c r="C32109" s="65"/>
      <c r="D32109" s="65"/>
      <c r="E32109" s="65"/>
      <c r="F32109" s="65"/>
      <c r="G32109" s="145"/>
    </row>
    <row r="32110" spans="1:7">
      <c r="A32110" s="65"/>
      <c r="B32110" s="65"/>
      <c r="C32110" s="65"/>
      <c r="D32110" s="65"/>
      <c r="E32110" s="65"/>
      <c r="F32110" s="65"/>
      <c r="G32110" s="145"/>
    </row>
    <row r="32111" spans="1:7">
      <c r="A32111" s="65"/>
      <c r="B32111" s="65"/>
      <c r="C32111" s="65"/>
      <c r="D32111" s="65"/>
      <c r="E32111" s="65"/>
      <c r="F32111" s="65"/>
      <c r="G32111" s="145"/>
    </row>
    <row r="32112" spans="1:7">
      <c r="A32112" s="65"/>
      <c r="B32112" s="65"/>
      <c r="C32112" s="65"/>
      <c r="D32112" s="65"/>
      <c r="E32112" s="65"/>
      <c r="F32112" s="65"/>
      <c r="G32112" s="145"/>
    </row>
    <row r="32113" spans="1:7">
      <c r="A32113" s="65"/>
      <c r="B32113" s="65"/>
      <c r="C32113" s="65"/>
      <c r="D32113" s="65"/>
      <c r="E32113" s="65"/>
      <c r="F32113" s="65"/>
      <c r="G32113" s="145"/>
    </row>
    <row r="32114" spans="1:7">
      <c r="A32114" s="65"/>
      <c r="B32114" s="65"/>
      <c r="C32114" s="65"/>
      <c r="D32114" s="65"/>
      <c r="E32114" s="65"/>
      <c r="F32114" s="65"/>
      <c r="G32114" s="145"/>
    </row>
    <row r="32115" spans="1:7">
      <c r="A32115" s="65"/>
      <c r="B32115" s="65"/>
      <c r="C32115" s="65"/>
      <c r="D32115" s="65"/>
      <c r="E32115" s="65"/>
      <c r="F32115" s="65"/>
      <c r="G32115" s="145"/>
    </row>
    <row r="32116" spans="1:7">
      <c r="A32116" s="65"/>
      <c r="B32116" s="65"/>
      <c r="C32116" s="65"/>
      <c r="D32116" s="65"/>
      <c r="E32116" s="65"/>
      <c r="F32116" s="65"/>
      <c r="G32116" s="145"/>
    </row>
    <row r="32117" spans="1:7">
      <c r="A32117" s="65"/>
      <c r="B32117" s="65"/>
      <c r="C32117" s="65"/>
      <c r="D32117" s="65"/>
      <c r="E32117" s="65"/>
      <c r="F32117" s="65"/>
      <c r="G32117" s="145"/>
    </row>
    <row r="32118" spans="1:7">
      <c r="A32118" s="65"/>
      <c r="B32118" s="65"/>
      <c r="C32118" s="65"/>
      <c r="D32118" s="65"/>
      <c r="E32118" s="65"/>
      <c r="F32118" s="65"/>
      <c r="G32118" s="145"/>
    </row>
    <row r="32119" spans="1:7">
      <c r="A32119" s="65"/>
      <c r="B32119" s="65"/>
      <c r="C32119" s="65"/>
      <c r="D32119" s="65"/>
      <c r="E32119" s="65"/>
      <c r="F32119" s="65"/>
      <c r="G32119" s="145"/>
    </row>
    <row r="32120" spans="1:7">
      <c r="A32120" s="65"/>
      <c r="B32120" s="65"/>
      <c r="C32120" s="65"/>
      <c r="D32120" s="65"/>
      <c r="E32120" s="65"/>
      <c r="F32120" s="65"/>
      <c r="G32120" s="145"/>
    </row>
    <row r="32121" spans="1:7">
      <c r="A32121" s="65"/>
      <c r="B32121" s="65"/>
      <c r="C32121" s="65"/>
      <c r="D32121" s="65"/>
      <c r="E32121" s="65"/>
      <c r="F32121" s="65"/>
      <c r="G32121" s="145"/>
    </row>
    <row r="32122" spans="1:7">
      <c r="A32122" s="65"/>
      <c r="B32122" s="65"/>
      <c r="C32122" s="65"/>
      <c r="D32122" s="65"/>
      <c r="E32122" s="65"/>
      <c r="F32122" s="65"/>
      <c r="G32122" s="145"/>
    </row>
    <row r="32123" spans="1:7">
      <c r="A32123" s="65"/>
      <c r="B32123" s="65"/>
      <c r="C32123" s="65"/>
      <c r="D32123" s="65"/>
      <c r="E32123" s="65"/>
      <c r="F32123" s="65"/>
      <c r="G32123" s="145"/>
    </row>
    <row r="32124" spans="1:7">
      <c r="A32124" s="65"/>
      <c r="B32124" s="65"/>
      <c r="C32124" s="65"/>
      <c r="D32124" s="65"/>
      <c r="E32124" s="65"/>
      <c r="F32124" s="65"/>
      <c r="G32124" s="145"/>
    </row>
    <row r="32125" spans="1:7">
      <c r="A32125" s="65"/>
      <c r="B32125" s="65"/>
      <c r="C32125" s="65"/>
      <c r="D32125" s="65"/>
      <c r="E32125" s="65"/>
      <c r="F32125" s="65"/>
      <c r="G32125" s="145"/>
    </row>
    <row r="32126" spans="1:7">
      <c r="A32126" s="65"/>
      <c r="B32126" s="65"/>
      <c r="C32126" s="65"/>
      <c r="D32126" s="65"/>
      <c r="E32126" s="65"/>
      <c r="F32126" s="65"/>
      <c r="G32126" s="145"/>
    </row>
    <row r="32127" spans="1:7">
      <c r="A32127" s="65"/>
      <c r="B32127" s="65"/>
      <c r="C32127" s="65"/>
      <c r="D32127" s="65"/>
      <c r="E32127" s="65"/>
      <c r="F32127" s="65"/>
      <c r="G32127" s="145"/>
    </row>
    <row r="32128" spans="1:7">
      <c r="A32128" s="65"/>
      <c r="B32128" s="65"/>
      <c r="C32128" s="65"/>
      <c r="D32128" s="65"/>
      <c r="E32128" s="65"/>
      <c r="F32128" s="65"/>
      <c r="G32128" s="145"/>
    </row>
    <row r="32129" spans="1:7">
      <c r="A32129" s="65"/>
      <c r="B32129" s="65"/>
      <c r="C32129" s="65"/>
      <c r="D32129" s="65"/>
      <c r="E32129" s="65"/>
      <c r="F32129" s="65"/>
      <c r="G32129" s="145"/>
    </row>
    <row r="32130" spans="1:7">
      <c r="A32130" s="65"/>
      <c r="B32130" s="65"/>
      <c r="C32130" s="65"/>
      <c r="D32130" s="65"/>
      <c r="E32130" s="65"/>
      <c r="F32130" s="65"/>
      <c r="G32130" s="145"/>
    </row>
    <row r="32131" spans="1:7">
      <c r="A32131" s="65"/>
      <c r="B32131" s="65"/>
      <c r="C32131" s="65"/>
      <c r="D32131" s="65"/>
      <c r="E32131" s="65"/>
      <c r="F32131" s="65"/>
      <c r="G32131" s="145"/>
    </row>
    <row r="32132" spans="1:7">
      <c r="A32132" s="65"/>
      <c r="B32132" s="65"/>
      <c r="C32132" s="65"/>
      <c r="D32132" s="65"/>
      <c r="E32132" s="65"/>
      <c r="F32132" s="65"/>
      <c r="G32132" s="145"/>
    </row>
    <row r="32133" spans="1:7">
      <c r="A32133" s="65"/>
      <c r="B32133" s="65"/>
      <c r="C32133" s="65"/>
      <c r="D32133" s="65"/>
      <c r="E32133" s="65"/>
      <c r="F32133" s="65"/>
      <c r="G32133" s="145"/>
    </row>
    <row r="32134" spans="1:7">
      <c r="A32134" s="65"/>
      <c r="B32134" s="65"/>
      <c r="C32134" s="65"/>
      <c r="D32134" s="65"/>
      <c r="E32134" s="65"/>
      <c r="F32134" s="65"/>
      <c r="G32134" s="145"/>
    </row>
    <row r="32135" spans="1:7">
      <c r="A32135" s="65"/>
      <c r="B32135" s="65"/>
      <c r="C32135" s="65"/>
      <c r="D32135" s="65"/>
      <c r="E32135" s="65"/>
      <c r="F32135" s="65"/>
      <c r="G32135" s="145"/>
    </row>
    <row r="32136" spans="1:7">
      <c r="A32136" s="65"/>
      <c r="B32136" s="65"/>
      <c r="C32136" s="65"/>
      <c r="D32136" s="65"/>
      <c r="E32136" s="65"/>
      <c r="F32136" s="65"/>
      <c r="G32136" s="145"/>
    </row>
    <row r="32137" spans="1:7">
      <c r="A32137" s="65"/>
      <c r="B32137" s="65"/>
      <c r="C32137" s="65"/>
      <c r="D32137" s="65"/>
      <c r="E32137" s="65"/>
      <c r="F32137" s="65"/>
      <c r="G32137" s="145"/>
    </row>
    <row r="32138" spans="1:7">
      <c r="A32138" s="65"/>
      <c r="B32138" s="65"/>
      <c r="C32138" s="65"/>
      <c r="D32138" s="65"/>
      <c r="E32138" s="65"/>
      <c r="F32138" s="65"/>
      <c r="G32138" s="145"/>
    </row>
    <row r="32139" spans="1:7">
      <c r="A32139" s="65"/>
      <c r="B32139" s="65"/>
      <c r="C32139" s="65"/>
      <c r="D32139" s="65"/>
      <c r="E32139" s="65"/>
      <c r="F32139" s="65"/>
      <c r="G32139" s="145"/>
    </row>
    <row r="32140" spans="1:7">
      <c r="A32140" s="65"/>
      <c r="B32140" s="65"/>
      <c r="C32140" s="65"/>
      <c r="D32140" s="65"/>
      <c r="E32140" s="65"/>
      <c r="F32140" s="65"/>
      <c r="G32140" s="145"/>
    </row>
    <row r="32141" spans="1:7">
      <c r="A32141" s="65"/>
      <c r="B32141" s="65"/>
      <c r="C32141" s="65"/>
      <c r="D32141" s="65"/>
      <c r="E32141" s="65"/>
      <c r="F32141" s="65"/>
      <c r="G32141" s="145"/>
    </row>
    <row r="32142" spans="1:7">
      <c r="A32142" s="65"/>
      <c r="B32142" s="65"/>
      <c r="C32142" s="65"/>
      <c r="D32142" s="65"/>
      <c r="E32142" s="65"/>
      <c r="F32142" s="65"/>
      <c r="G32142" s="145"/>
    </row>
    <row r="32143" spans="1:7">
      <c r="A32143" s="65"/>
      <c r="B32143" s="65"/>
      <c r="C32143" s="65"/>
      <c r="D32143" s="65"/>
      <c r="E32143" s="65"/>
      <c r="F32143" s="65"/>
      <c r="G32143" s="145"/>
    </row>
    <row r="32144" spans="1:7">
      <c r="A32144" s="65"/>
      <c r="B32144" s="65"/>
      <c r="C32144" s="65"/>
      <c r="D32144" s="65"/>
      <c r="E32144" s="65"/>
      <c r="F32144" s="65"/>
      <c r="G32144" s="145"/>
    </row>
    <row r="32145" spans="1:7">
      <c r="A32145" s="65"/>
      <c r="B32145" s="65"/>
      <c r="C32145" s="65"/>
      <c r="D32145" s="65"/>
      <c r="E32145" s="65"/>
      <c r="F32145" s="65"/>
      <c r="G32145" s="145"/>
    </row>
    <row r="32146" spans="1:7">
      <c r="A32146" s="65"/>
      <c r="B32146" s="65"/>
      <c r="C32146" s="65"/>
      <c r="D32146" s="65"/>
      <c r="E32146" s="65"/>
      <c r="F32146" s="65"/>
      <c r="G32146" s="145"/>
    </row>
    <row r="32147" spans="1:7">
      <c r="A32147" s="65"/>
      <c r="B32147" s="65"/>
      <c r="C32147" s="65"/>
      <c r="D32147" s="65"/>
      <c r="E32147" s="65"/>
      <c r="F32147" s="65"/>
      <c r="G32147" s="145"/>
    </row>
    <row r="32148" spans="1:7">
      <c r="A32148" s="65"/>
      <c r="B32148" s="65"/>
      <c r="C32148" s="65"/>
      <c r="D32148" s="65"/>
      <c r="E32148" s="65"/>
      <c r="F32148" s="65"/>
      <c r="G32148" s="145"/>
    </row>
    <row r="32149" spans="1:7">
      <c r="A32149" s="65"/>
      <c r="B32149" s="65"/>
      <c r="C32149" s="65"/>
      <c r="D32149" s="65"/>
      <c r="E32149" s="65"/>
      <c r="F32149" s="65"/>
      <c r="G32149" s="145"/>
    </row>
    <row r="32150" spans="1:7">
      <c r="A32150" s="65"/>
      <c r="B32150" s="65"/>
      <c r="C32150" s="65"/>
      <c r="D32150" s="65"/>
      <c r="E32150" s="65"/>
      <c r="F32150" s="65"/>
      <c r="G32150" s="145"/>
    </row>
    <row r="32151" spans="1:7">
      <c r="A32151" s="65"/>
      <c r="B32151" s="65"/>
      <c r="C32151" s="65"/>
      <c r="D32151" s="65"/>
      <c r="E32151" s="65"/>
      <c r="F32151" s="65"/>
      <c r="G32151" s="145"/>
    </row>
    <row r="32152" spans="1:7">
      <c r="A32152" s="65"/>
      <c r="B32152" s="65"/>
      <c r="C32152" s="65"/>
      <c r="D32152" s="65"/>
      <c r="E32152" s="65"/>
      <c r="F32152" s="65"/>
      <c r="G32152" s="145"/>
    </row>
    <row r="32153" spans="1:7">
      <c r="A32153" s="65"/>
      <c r="B32153" s="65"/>
      <c r="C32153" s="65"/>
      <c r="D32153" s="65"/>
      <c r="E32153" s="65"/>
      <c r="F32153" s="65"/>
      <c r="G32153" s="145"/>
    </row>
    <row r="32154" spans="1:7">
      <c r="A32154" s="65"/>
      <c r="B32154" s="65"/>
      <c r="C32154" s="65"/>
      <c r="D32154" s="65"/>
      <c r="E32154" s="65"/>
      <c r="F32154" s="65"/>
      <c r="G32154" s="145"/>
    </row>
    <row r="32155" spans="1:7">
      <c r="A32155" s="65"/>
      <c r="B32155" s="65"/>
      <c r="C32155" s="65"/>
      <c r="D32155" s="65"/>
      <c r="E32155" s="65"/>
      <c r="F32155" s="65"/>
      <c r="G32155" s="145"/>
    </row>
    <row r="32156" spans="1:7">
      <c r="A32156" s="65"/>
      <c r="B32156" s="65"/>
      <c r="C32156" s="65"/>
      <c r="D32156" s="65"/>
      <c r="E32156" s="65"/>
      <c r="F32156" s="65"/>
      <c r="G32156" s="145"/>
    </row>
    <row r="32157" spans="1:7">
      <c r="A32157" s="65"/>
      <c r="B32157" s="65"/>
      <c r="C32157" s="65"/>
      <c r="D32157" s="65"/>
      <c r="E32157" s="65"/>
      <c r="F32157" s="65"/>
      <c r="G32157" s="145"/>
    </row>
    <row r="32158" spans="1:7">
      <c r="A32158" s="65"/>
      <c r="B32158" s="65"/>
      <c r="C32158" s="65"/>
      <c r="D32158" s="65"/>
      <c r="E32158" s="65"/>
      <c r="F32158" s="65"/>
      <c r="G32158" s="145"/>
    </row>
    <row r="32159" spans="1:7">
      <c r="A32159" s="65"/>
      <c r="B32159" s="65"/>
      <c r="C32159" s="65"/>
      <c r="D32159" s="65"/>
      <c r="E32159" s="65"/>
      <c r="F32159" s="65"/>
      <c r="G32159" s="145"/>
    </row>
    <row r="32160" spans="1:7">
      <c r="A32160" s="65"/>
      <c r="B32160" s="65"/>
      <c r="C32160" s="65"/>
      <c r="D32160" s="65"/>
      <c r="E32160" s="65"/>
      <c r="F32160" s="65"/>
      <c r="G32160" s="145"/>
    </row>
    <row r="32161" spans="1:7">
      <c r="A32161" s="65"/>
      <c r="B32161" s="65"/>
      <c r="C32161" s="65"/>
      <c r="D32161" s="65"/>
      <c r="E32161" s="65"/>
      <c r="F32161" s="65"/>
      <c r="G32161" s="145"/>
    </row>
    <row r="32162" spans="1:7">
      <c r="A32162" s="65"/>
      <c r="B32162" s="65"/>
      <c r="C32162" s="65"/>
      <c r="D32162" s="65"/>
      <c r="E32162" s="65"/>
      <c r="F32162" s="65"/>
      <c r="G32162" s="145"/>
    </row>
    <row r="32163" spans="1:7">
      <c r="A32163" s="65"/>
      <c r="B32163" s="65"/>
      <c r="C32163" s="65"/>
      <c r="D32163" s="65"/>
      <c r="E32163" s="65"/>
      <c r="F32163" s="65"/>
      <c r="G32163" s="145"/>
    </row>
    <row r="32164" spans="1:7">
      <c r="A32164" s="65"/>
      <c r="B32164" s="65"/>
      <c r="C32164" s="65"/>
      <c r="D32164" s="65"/>
      <c r="E32164" s="65"/>
      <c r="F32164" s="65"/>
      <c r="G32164" s="145"/>
    </row>
    <row r="32165" spans="1:7">
      <c r="A32165" s="65"/>
      <c r="B32165" s="65"/>
      <c r="C32165" s="65"/>
      <c r="D32165" s="65"/>
      <c r="E32165" s="65"/>
      <c r="F32165" s="65"/>
      <c r="G32165" s="145"/>
    </row>
    <row r="32166" spans="1:7">
      <c r="A32166" s="65"/>
      <c r="B32166" s="65"/>
      <c r="C32166" s="65"/>
      <c r="D32166" s="65"/>
      <c r="E32166" s="65"/>
      <c r="F32166" s="65"/>
      <c r="G32166" s="145"/>
    </row>
    <row r="32167" spans="1:7">
      <c r="A32167" s="65"/>
      <c r="B32167" s="65"/>
      <c r="C32167" s="65"/>
      <c r="D32167" s="65"/>
      <c r="E32167" s="65"/>
      <c r="F32167" s="65"/>
      <c r="G32167" s="145"/>
    </row>
    <row r="32168" spans="1:7">
      <c r="A32168" s="65"/>
      <c r="B32168" s="65"/>
      <c r="C32168" s="65"/>
      <c r="D32168" s="65"/>
      <c r="E32168" s="65"/>
      <c r="F32168" s="65"/>
      <c r="G32168" s="145"/>
    </row>
    <row r="32169" spans="1:7">
      <c r="A32169" s="65"/>
      <c r="B32169" s="65"/>
      <c r="C32169" s="65"/>
      <c r="D32169" s="65"/>
      <c r="E32169" s="65"/>
      <c r="F32169" s="65"/>
      <c r="G32169" s="145"/>
    </row>
    <row r="32170" spans="1:7">
      <c r="A32170" s="65"/>
      <c r="B32170" s="65"/>
      <c r="C32170" s="65"/>
      <c r="D32170" s="65"/>
      <c r="E32170" s="65"/>
      <c r="F32170" s="65"/>
      <c r="G32170" s="145"/>
    </row>
    <row r="32171" spans="1:7">
      <c r="A32171" s="65"/>
      <c r="B32171" s="65"/>
      <c r="C32171" s="65"/>
      <c r="D32171" s="65"/>
      <c r="E32171" s="65"/>
      <c r="F32171" s="65"/>
      <c r="G32171" s="145"/>
    </row>
    <row r="32172" spans="1:7">
      <c r="A32172" s="65"/>
      <c r="B32172" s="65"/>
      <c r="C32172" s="65"/>
      <c r="D32172" s="65"/>
      <c r="E32172" s="65"/>
      <c r="F32172" s="65"/>
      <c r="G32172" s="145"/>
    </row>
    <row r="32173" spans="1:7">
      <c r="A32173" s="65"/>
      <c r="B32173" s="65"/>
      <c r="C32173" s="65"/>
      <c r="D32173" s="65"/>
      <c r="E32173" s="65"/>
      <c r="F32173" s="65"/>
      <c r="G32173" s="145"/>
    </row>
    <row r="32174" spans="1:7">
      <c r="A32174" s="65"/>
      <c r="B32174" s="65"/>
      <c r="C32174" s="65"/>
      <c r="D32174" s="65"/>
      <c r="E32174" s="65"/>
      <c r="F32174" s="65"/>
      <c r="G32174" s="145"/>
    </row>
    <row r="32175" spans="1:7">
      <c r="A32175" s="65"/>
      <c r="B32175" s="65"/>
      <c r="C32175" s="65"/>
      <c r="D32175" s="65"/>
      <c r="E32175" s="65"/>
      <c r="F32175" s="65"/>
      <c r="G32175" s="145"/>
    </row>
    <row r="32176" spans="1:7">
      <c r="A32176" s="65"/>
      <c r="B32176" s="65"/>
      <c r="C32176" s="65"/>
      <c r="D32176" s="65"/>
      <c r="E32176" s="65"/>
      <c r="F32176" s="65"/>
      <c r="G32176" s="145"/>
    </row>
    <row r="32177" spans="1:7">
      <c r="A32177" s="65"/>
      <c r="B32177" s="65"/>
      <c r="C32177" s="65"/>
      <c r="D32177" s="65"/>
      <c r="E32177" s="65"/>
      <c r="F32177" s="65"/>
      <c r="G32177" s="145"/>
    </row>
    <row r="32178" spans="1:7">
      <c r="A32178" s="65"/>
      <c r="B32178" s="65"/>
      <c r="C32178" s="65"/>
      <c r="D32178" s="65"/>
      <c r="E32178" s="65"/>
      <c r="F32178" s="65"/>
      <c r="G32178" s="145"/>
    </row>
    <row r="32179" spans="1:7">
      <c r="A32179" s="65"/>
      <c r="B32179" s="65"/>
      <c r="C32179" s="65"/>
      <c r="D32179" s="65"/>
      <c r="E32179" s="65"/>
      <c r="F32179" s="65"/>
      <c r="G32179" s="145"/>
    </row>
    <row r="32180" spans="1:7">
      <c r="A32180" s="65"/>
      <c r="B32180" s="65"/>
      <c r="C32180" s="65"/>
      <c r="D32180" s="65"/>
      <c r="E32180" s="65"/>
      <c r="F32180" s="65"/>
      <c r="G32180" s="145"/>
    </row>
    <row r="32181" spans="1:7">
      <c r="A32181" s="65"/>
      <c r="B32181" s="65"/>
      <c r="C32181" s="65"/>
      <c r="D32181" s="65"/>
      <c r="E32181" s="65"/>
      <c r="F32181" s="65"/>
      <c r="G32181" s="145"/>
    </row>
    <row r="32182" spans="1:7">
      <c r="A32182" s="65"/>
      <c r="B32182" s="65"/>
      <c r="C32182" s="65"/>
      <c r="D32182" s="65"/>
      <c r="E32182" s="65"/>
      <c r="F32182" s="65"/>
      <c r="G32182" s="145"/>
    </row>
    <row r="32183" spans="1:7">
      <c r="A32183" s="65"/>
      <c r="B32183" s="65"/>
      <c r="C32183" s="65"/>
      <c r="D32183" s="65"/>
      <c r="E32183" s="65"/>
      <c r="F32183" s="65"/>
      <c r="G32183" s="145"/>
    </row>
    <row r="32184" spans="1:7">
      <c r="A32184" s="65"/>
      <c r="B32184" s="65"/>
      <c r="C32184" s="65"/>
      <c r="D32184" s="65"/>
      <c r="E32184" s="65"/>
      <c r="F32184" s="65"/>
      <c r="G32184" s="145"/>
    </row>
    <row r="32185" spans="1:7">
      <c r="A32185" s="65"/>
      <c r="B32185" s="65"/>
      <c r="C32185" s="65"/>
      <c r="D32185" s="65"/>
      <c r="E32185" s="65"/>
      <c r="F32185" s="65"/>
      <c r="G32185" s="145"/>
    </row>
    <row r="32186" spans="1:7">
      <c r="A32186" s="65"/>
      <c r="B32186" s="65"/>
      <c r="C32186" s="65"/>
      <c r="D32186" s="65"/>
      <c r="E32186" s="65"/>
      <c r="F32186" s="65"/>
      <c r="G32186" s="145"/>
    </row>
    <row r="32187" spans="1:7">
      <c r="A32187" s="65"/>
      <c r="B32187" s="65"/>
      <c r="C32187" s="65"/>
      <c r="D32187" s="65"/>
      <c r="E32187" s="65"/>
      <c r="F32187" s="65"/>
      <c r="G32187" s="145"/>
    </row>
    <row r="32188" spans="1:7">
      <c r="A32188" s="65"/>
      <c r="B32188" s="65"/>
      <c r="C32188" s="65"/>
      <c r="D32188" s="65"/>
      <c r="E32188" s="65"/>
      <c r="F32188" s="65"/>
      <c r="G32188" s="145"/>
    </row>
    <row r="32189" spans="1:7">
      <c r="A32189" s="65"/>
      <c r="B32189" s="65"/>
      <c r="C32189" s="65"/>
      <c r="D32189" s="65"/>
      <c r="E32189" s="65"/>
      <c r="F32189" s="65"/>
      <c r="G32189" s="145"/>
    </row>
    <row r="32190" spans="1:7">
      <c r="A32190" s="65"/>
      <c r="B32190" s="65"/>
      <c r="C32190" s="65"/>
      <c r="D32190" s="65"/>
      <c r="E32190" s="65"/>
      <c r="F32190" s="65"/>
      <c r="G32190" s="145"/>
    </row>
    <row r="32191" spans="1:7">
      <c r="A32191" s="65"/>
      <c r="B32191" s="65"/>
      <c r="C32191" s="65"/>
      <c r="D32191" s="65"/>
      <c r="E32191" s="65"/>
      <c r="F32191" s="65"/>
      <c r="G32191" s="145"/>
    </row>
    <row r="32192" spans="1:7">
      <c r="A32192" s="65"/>
      <c r="B32192" s="65"/>
      <c r="C32192" s="65"/>
      <c r="D32192" s="65"/>
      <c r="E32192" s="65"/>
      <c r="F32192" s="65"/>
      <c r="G32192" s="145"/>
    </row>
    <row r="32193" spans="1:7">
      <c r="A32193" s="65"/>
      <c r="B32193" s="65"/>
      <c r="C32193" s="65"/>
      <c r="D32193" s="65"/>
      <c r="E32193" s="65"/>
      <c r="F32193" s="65"/>
      <c r="G32193" s="145"/>
    </row>
    <row r="32194" spans="1:7">
      <c r="A32194" s="65"/>
      <c r="B32194" s="65"/>
      <c r="C32194" s="65"/>
      <c r="D32194" s="65"/>
      <c r="E32194" s="65"/>
      <c r="F32194" s="65"/>
      <c r="G32194" s="145"/>
    </row>
    <row r="32195" spans="1:7">
      <c r="A32195" s="65"/>
      <c r="B32195" s="65"/>
      <c r="C32195" s="65"/>
      <c r="D32195" s="65"/>
      <c r="E32195" s="65"/>
      <c r="F32195" s="65"/>
      <c r="G32195" s="145"/>
    </row>
    <row r="32196" spans="1:7">
      <c r="A32196" s="65"/>
      <c r="B32196" s="65"/>
      <c r="C32196" s="65"/>
      <c r="D32196" s="65"/>
      <c r="E32196" s="65"/>
      <c r="F32196" s="65"/>
      <c r="G32196" s="145"/>
    </row>
    <row r="32197" spans="1:7">
      <c r="A32197" s="65"/>
      <c r="B32197" s="65"/>
      <c r="C32197" s="65"/>
      <c r="D32197" s="65"/>
      <c r="E32197" s="65"/>
      <c r="F32197" s="65"/>
      <c r="G32197" s="145"/>
    </row>
    <row r="32198" spans="1:7">
      <c r="A32198" s="65"/>
      <c r="B32198" s="65"/>
      <c r="C32198" s="65"/>
      <c r="D32198" s="65"/>
      <c r="E32198" s="65"/>
      <c r="F32198" s="65"/>
      <c r="G32198" s="145"/>
    </row>
    <row r="32199" spans="1:7">
      <c r="A32199" s="65"/>
      <c r="B32199" s="65"/>
      <c r="C32199" s="65"/>
      <c r="D32199" s="65"/>
      <c r="E32199" s="65"/>
      <c r="F32199" s="65"/>
      <c r="G32199" s="145"/>
    </row>
    <row r="32200" spans="1:7">
      <c r="A32200" s="65"/>
      <c r="B32200" s="65"/>
      <c r="C32200" s="65"/>
      <c r="D32200" s="65"/>
      <c r="E32200" s="65"/>
      <c r="F32200" s="65"/>
      <c r="G32200" s="145"/>
    </row>
    <row r="32201" spans="1:7">
      <c r="A32201" s="65"/>
      <c r="B32201" s="65"/>
      <c r="C32201" s="65"/>
      <c r="D32201" s="65"/>
      <c r="E32201" s="65"/>
      <c r="F32201" s="65"/>
      <c r="G32201" s="145"/>
    </row>
    <row r="32202" spans="1:7">
      <c r="A32202" s="65"/>
      <c r="B32202" s="65"/>
      <c r="C32202" s="65"/>
      <c r="D32202" s="65"/>
      <c r="E32202" s="65"/>
      <c r="F32202" s="65"/>
      <c r="G32202" s="145"/>
    </row>
    <row r="32203" spans="1:7">
      <c r="A32203" s="65"/>
      <c r="B32203" s="65"/>
      <c r="C32203" s="65"/>
      <c r="D32203" s="65"/>
      <c r="E32203" s="65"/>
      <c r="F32203" s="65"/>
      <c r="G32203" s="145"/>
    </row>
    <row r="32204" spans="1:7">
      <c r="A32204" s="65"/>
      <c r="B32204" s="65"/>
      <c r="C32204" s="65"/>
      <c r="D32204" s="65"/>
      <c r="E32204" s="65"/>
      <c r="F32204" s="65"/>
      <c r="G32204" s="145"/>
    </row>
    <row r="32205" spans="1:7">
      <c r="A32205" s="65"/>
      <c r="B32205" s="65"/>
      <c r="C32205" s="65"/>
      <c r="D32205" s="65"/>
      <c r="E32205" s="65"/>
      <c r="F32205" s="65"/>
      <c r="G32205" s="145"/>
    </row>
    <row r="32206" spans="1:7">
      <c r="A32206" s="65"/>
      <c r="B32206" s="65"/>
      <c r="C32206" s="65"/>
      <c r="D32206" s="65"/>
      <c r="E32206" s="65"/>
      <c r="F32206" s="65"/>
      <c r="G32206" s="145"/>
    </row>
    <row r="32207" spans="1:7">
      <c r="A32207" s="65"/>
      <c r="B32207" s="65"/>
      <c r="C32207" s="65"/>
      <c r="D32207" s="65"/>
      <c r="E32207" s="65"/>
      <c r="F32207" s="65"/>
      <c r="G32207" s="145"/>
    </row>
    <row r="32208" spans="1:7">
      <c r="A32208" s="65"/>
      <c r="B32208" s="65"/>
      <c r="C32208" s="65"/>
      <c r="D32208" s="65"/>
      <c r="E32208" s="65"/>
      <c r="F32208" s="65"/>
      <c r="G32208" s="145"/>
    </row>
    <row r="32209" spans="1:7">
      <c r="A32209" s="65"/>
      <c r="B32209" s="65"/>
      <c r="C32209" s="65"/>
      <c r="D32209" s="65"/>
      <c r="E32209" s="65"/>
      <c r="F32209" s="65"/>
      <c r="G32209" s="145"/>
    </row>
    <row r="32210" spans="1:7">
      <c r="A32210" s="65"/>
      <c r="B32210" s="65"/>
      <c r="C32210" s="65"/>
      <c r="D32210" s="65"/>
      <c r="E32210" s="65"/>
      <c r="F32210" s="65"/>
      <c r="G32210" s="145"/>
    </row>
    <row r="32211" spans="1:7">
      <c r="A32211" s="65"/>
      <c r="B32211" s="65"/>
      <c r="C32211" s="65"/>
      <c r="D32211" s="65"/>
      <c r="E32211" s="65"/>
      <c r="F32211" s="65"/>
      <c r="G32211" s="145"/>
    </row>
    <row r="32212" spans="1:7">
      <c r="A32212" s="65"/>
      <c r="B32212" s="65"/>
      <c r="C32212" s="65"/>
      <c r="D32212" s="65"/>
      <c r="E32212" s="65"/>
      <c r="F32212" s="65"/>
      <c r="G32212" s="145"/>
    </row>
    <row r="32213" spans="1:7">
      <c r="A32213" s="65"/>
      <c r="B32213" s="65"/>
      <c r="C32213" s="65"/>
      <c r="D32213" s="65"/>
      <c r="E32213" s="65"/>
      <c r="F32213" s="65"/>
      <c r="G32213" s="145"/>
    </row>
    <row r="32214" spans="1:7">
      <c r="A32214" s="65"/>
      <c r="B32214" s="65"/>
      <c r="C32214" s="65"/>
      <c r="D32214" s="65"/>
      <c r="E32214" s="65"/>
      <c r="F32214" s="65"/>
      <c r="G32214" s="145"/>
    </row>
    <row r="32215" spans="1:7">
      <c r="A32215" s="65"/>
      <c r="B32215" s="65"/>
      <c r="C32215" s="65"/>
      <c r="D32215" s="65"/>
      <c r="E32215" s="65"/>
      <c r="F32215" s="65"/>
      <c r="G32215" s="145"/>
    </row>
    <row r="32216" spans="1:7">
      <c r="A32216" s="65"/>
      <c r="B32216" s="65"/>
      <c r="C32216" s="65"/>
      <c r="D32216" s="65"/>
      <c r="E32216" s="65"/>
      <c r="F32216" s="65"/>
      <c r="G32216" s="145"/>
    </row>
    <row r="32217" spans="1:7">
      <c r="A32217" s="65"/>
      <c r="B32217" s="65"/>
      <c r="C32217" s="65"/>
      <c r="D32217" s="65"/>
      <c r="E32217" s="65"/>
      <c r="F32217" s="65"/>
      <c r="G32217" s="145"/>
    </row>
    <row r="32218" spans="1:7">
      <c r="A32218" s="65"/>
      <c r="B32218" s="65"/>
      <c r="C32218" s="65"/>
      <c r="D32218" s="65"/>
      <c r="E32218" s="65"/>
      <c r="F32218" s="65"/>
      <c r="G32218" s="145"/>
    </row>
    <row r="32219" spans="1:7">
      <c r="A32219" s="65"/>
      <c r="B32219" s="65"/>
      <c r="C32219" s="65"/>
      <c r="D32219" s="65"/>
      <c r="E32219" s="65"/>
      <c r="F32219" s="65"/>
      <c r="G32219" s="145"/>
    </row>
    <row r="32220" spans="1:7">
      <c r="A32220" s="65"/>
      <c r="B32220" s="65"/>
      <c r="C32220" s="65"/>
      <c r="D32220" s="65"/>
      <c r="E32220" s="65"/>
      <c r="F32220" s="65"/>
      <c r="G32220" s="145"/>
    </row>
    <row r="32221" spans="1:7">
      <c r="A32221" s="65"/>
      <c r="B32221" s="65"/>
      <c r="C32221" s="65"/>
      <c r="D32221" s="65"/>
      <c r="E32221" s="65"/>
      <c r="F32221" s="65"/>
      <c r="G32221" s="145"/>
    </row>
    <row r="32222" spans="1:7">
      <c r="A32222" s="65"/>
      <c r="B32222" s="65"/>
      <c r="C32222" s="65"/>
      <c r="D32222" s="65"/>
      <c r="E32222" s="65"/>
      <c r="F32222" s="65"/>
      <c r="G32222" s="145"/>
    </row>
    <row r="32223" spans="1:7">
      <c r="A32223" s="65"/>
      <c r="B32223" s="65"/>
      <c r="C32223" s="65"/>
      <c r="D32223" s="65"/>
      <c r="E32223" s="65"/>
      <c r="F32223" s="65"/>
      <c r="G32223" s="145"/>
    </row>
    <row r="32224" spans="1:7">
      <c r="A32224" s="65"/>
      <c r="B32224" s="65"/>
      <c r="C32224" s="65"/>
      <c r="D32224" s="65"/>
      <c r="E32224" s="65"/>
      <c r="F32224" s="65"/>
      <c r="G32224" s="145"/>
    </row>
    <row r="32225" spans="1:7">
      <c r="A32225" s="65"/>
      <c r="B32225" s="65"/>
      <c r="C32225" s="65"/>
      <c r="D32225" s="65"/>
      <c r="E32225" s="65"/>
      <c r="F32225" s="65"/>
      <c r="G32225" s="145"/>
    </row>
    <row r="32226" spans="1:7">
      <c r="A32226" s="65"/>
      <c r="B32226" s="65"/>
      <c r="C32226" s="65"/>
      <c r="D32226" s="65"/>
      <c r="E32226" s="65"/>
      <c r="F32226" s="65"/>
      <c r="G32226" s="145"/>
    </row>
    <row r="32227" spans="1:7">
      <c r="A32227" s="65"/>
      <c r="B32227" s="65"/>
      <c r="C32227" s="65"/>
      <c r="D32227" s="65"/>
      <c r="E32227" s="65"/>
      <c r="F32227" s="65"/>
      <c r="G32227" s="145"/>
    </row>
    <row r="32228" spans="1:7">
      <c r="A32228" s="65"/>
      <c r="B32228" s="65"/>
      <c r="C32228" s="65"/>
      <c r="D32228" s="65"/>
      <c r="E32228" s="65"/>
      <c r="F32228" s="65"/>
      <c r="G32228" s="145"/>
    </row>
    <row r="32229" spans="1:7">
      <c r="A32229" s="65"/>
      <c r="B32229" s="65"/>
      <c r="C32229" s="65"/>
      <c r="D32229" s="65"/>
      <c r="E32229" s="65"/>
      <c r="F32229" s="65"/>
      <c r="G32229" s="145"/>
    </row>
    <row r="32230" spans="1:7">
      <c r="A32230" s="65"/>
      <c r="B32230" s="65"/>
      <c r="C32230" s="65"/>
      <c r="D32230" s="65"/>
      <c r="E32230" s="65"/>
      <c r="F32230" s="65"/>
      <c r="G32230" s="145"/>
    </row>
    <row r="32231" spans="1:7">
      <c r="A32231" s="65"/>
      <c r="B32231" s="65"/>
      <c r="C32231" s="65"/>
      <c r="D32231" s="65"/>
      <c r="E32231" s="65"/>
      <c r="F32231" s="65"/>
      <c r="G32231" s="145"/>
    </row>
    <row r="32232" spans="1:7">
      <c r="A32232" s="65"/>
      <c r="B32232" s="65"/>
      <c r="C32232" s="65"/>
      <c r="D32232" s="65"/>
      <c r="E32232" s="65"/>
      <c r="F32232" s="65"/>
      <c r="G32232" s="145"/>
    </row>
    <row r="32233" spans="1:7">
      <c r="A32233" s="65"/>
      <c r="B32233" s="65"/>
      <c r="C32233" s="65"/>
      <c r="D32233" s="65"/>
      <c r="E32233" s="65"/>
      <c r="F32233" s="65"/>
      <c r="G32233" s="145"/>
    </row>
    <row r="32234" spans="1:7">
      <c r="A32234" s="65"/>
      <c r="B32234" s="65"/>
      <c r="C32234" s="65"/>
      <c r="D32234" s="65"/>
      <c r="E32234" s="65"/>
      <c r="F32234" s="65"/>
      <c r="G32234" s="145"/>
    </row>
    <row r="32235" spans="1:7">
      <c r="A32235" s="65"/>
      <c r="B32235" s="65"/>
      <c r="C32235" s="65"/>
      <c r="D32235" s="65"/>
      <c r="E32235" s="65"/>
      <c r="F32235" s="65"/>
      <c r="G32235" s="145"/>
    </row>
    <row r="32236" spans="1:7">
      <c r="A32236" s="65"/>
      <c r="B32236" s="65"/>
      <c r="C32236" s="65"/>
      <c r="D32236" s="65"/>
      <c r="E32236" s="65"/>
      <c r="F32236" s="65"/>
      <c r="G32236" s="145"/>
    </row>
    <row r="32237" spans="1:7">
      <c r="A32237" s="65"/>
      <c r="B32237" s="65"/>
      <c r="C32237" s="65"/>
      <c r="D32237" s="65"/>
      <c r="E32237" s="65"/>
      <c r="F32237" s="65"/>
      <c r="G32237" s="145"/>
    </row>
    <row r="32238" spans="1:7">
      <c r="A32238" s="65"/>
      <c r="B32238" s="65"/>
      <c r="C32238" s="65"/>
      <c r="D32238" s="65"/>
      <c r="E32238" s="65"/>
      <c r="F32238" s="65"/>
      <c r="G32238" s="145"/>
    </row>
    <row r="32239" spans="1:7">
      <c r="A32239" s="65"/>
      <c r="B32239" s="65"/>
      <c r="C32239" s="65"/>
      <c r="D32239" s="65"/>
      <c r="E32239" s="65"/>
      <c r="F32239" s="65"/>
      <c r="G32239" s="145"/>
    </row>
    <row r="32240" spans="1:7">
      <c r="A32240" s="65"/>
      <c r="B32240" s="65"/>
      <c r="C32240" s="65"/>
      <c r="D32240" s="65"/>
      <c r="E32240" s="65"/>
      <c r="F32240" s="65"/>
      <c r="G32240" s="145"/>
    </row>
    <row r="32241" spans="1:7">
      <c r="A32241" s="65"/>
      <c r="B32241" s="65"/>
      <c r="C32241" s="65"/>
      <c r="D32241" s="65"/>
      <c r="E32241" s="65"/>
      <c r="F32241" s="65"/>
      <c r="G32241" s="145"/>
    </row>
    <row r="32242" spans="1:7">
      <c r="A32242" s="65"/>
      <c r="B32242" s="65"/>
      <c r="C32242" s="65"/>
      <c r="D32242" s="65"/>
      <c r="E32242" s="65"/>
      <c r="F32242" s="65"/>
      <c r="G32242" s="145"/>
    </row>
    <row r="32243" spans="1:7">
      <c r="A32243" s="65"/>
      <c r="B32243" s="65"/>
      <c r="C32243" s="65"/>
      <c r="D32243" s="65"/>
      <c r="E32243" s="65"/>
      <c r="F32243" s="65"/>
      <c r="G32243" s="145"/>
    </row>
    <row r="32244" spans="1:7">
      <c r="A32244" s="65"/>
      <c r="B32244" s="65"/>
      <c r="C32244" s="65"/>
      <c r="D32244" s="65"/>
      <c r="E32244" s="65"/>
      <c r="F32244" s="65"/>
      <c r="G32244" s="145"/>
    </row>
    <row r="32245" spans="1:7">
      <c r="A32245" s="65"/>
      <c r="B32245" s="65"/>
      <c r="C32245" s="65"/>
      <c r="D32245" s="65"/>
      <c r="E32245" s="65"/>
      <c r="F32245" s="65"/>
      <c r="G32245" s="145"/>
    </row>
    <row r="32246" spans="1:7">
      <c r="A32246" s="65"/>
      <c r="B32246" s="65"/>
      <c r="C32246" s="65"/>
      <c r="D32246" s="65"/>
      <c r="E32246" s="65"/>
      <c r="F32246" s="65"/>
      <c r="G32246" s="145"/>
    </row>
    <row r="32247" spans="1:7">
      <c r="A32247" s="65"/>
      <c r="B32247" s="65"/>
      <c r="C32247" s="65"/>
      <c r="D32247" s="65"/>
      <c r="E32247" s="65"/>
      <c r="F32247" s="65"/>
      <c r="G32247" s="145"/>
    </row>
    <row r="32248" spans="1:7">
      <c r="A32248" s="65"/>
      <c r="B32248" s="65"/>
      <c r="C32248" s="65"/>
      <c r="D32248" s="65"/>
      <c r="E32248" s="65"/>
      <c r="F32248" s="65"/>
      <c r="G32248" s="145"/>
    </row>
    <row r="32249" spans="1:7">
      <c r="A32249" s="65"/>
      <c r="B32249" s="65"/>
      <c r="C32249" s="65"/>
      <c r="D32249" s="65"/>
      <c r="E32249" s="65"/>
      <c r="F32249" s="65"/>
      <c r="G32249" s="145"/>
    </row>
    <row r="32250" spans="1:7">
      <c r="A32250" s="65"/>
      <c r="B32250" s="65"/>
      <c r="C32250" s="65"/>
      <c r="D32250" s="65"/>
      <c r="E32250" s="65"/>
      <c r="F32250" s="65"/>
      <c r="G32250" s="145"/>
    </row>
    <row r="32251" spans="1:7">
      <c r="A32251" s="65"/>
      <c r="B32251" s="65"/>
      <c r="C32251" s="65"/>
      <c r="D32251" s="65"/>
      <c r="E32251" s="65"/>
      <c r="F32251" s="65"/>
      <c r="G32251" s="145"/>
    </row>
    <row r="32252" spans="1:7">
      <c r="A32252" s="65"/>
      <c r="B32252" s="65"/>
      <c r="C32252" s="65"/>
      <c r="D32252" s="65"/>
      <c r="E32252" s="65"/>
      <c r="F32252" s="65"/>
      <c r="G32252" s="145"/>
    </row>
    <row r="32253" spans="1:7">
      <c r="A32253" s="65"/>
      <c r="B32253" s="65"/>
      <c r="C32253" s="65"/>
      <c r="D32253" s="65"/>
      <c r="E32253" s="65"/>
      <c r="F32253" s="65"/>
      <c r="G32253" s="145"/>
    </row>
    <row r="32254" spans="1:7">
      <c r="A32254" s="65"/>
      <c r="B32254" s="65"/>
      <c r="C32254" s="65"/>
      <c r="D32254" s="65"/>
      <c r="E32254" s="65"/>
      <c r="F32254" s="65"/>
      <c r="G32254" s="145"/>
    </row>
    <row r="32255" spans="1:7">
      <c r="A32255" s="65"/>
      <c r="B32255" s="65"/>
      <c r="C32255" s="65"/>
      <c r="D32255" s="65"/>
      <c r="E32255" s="65"/>
      <c r="F32255" s="65"/>
      <c r="G32255" s="145"/>
    </row>
    <row r="32256" spans="1:7">
      <c r="A32256" s="65"/>
      <c r="B32256" s="65"/>
      <c r="C32256" s="65"/>
      <c r="D32256" s="65"/>
      <c r="E32256" s="65"/>
      <c r="F32256" s="65"/>
      <c r="G32256" s="145"/>
    </row>
    <row r="32257" spans="1:7">
      <c r="A32257" s="65"/>
      <c r="B32257" s="65"/>
      <c r="C32257" s="65"/>
      <c r="D32257" s="65"/>
      <c r="E32257" s="65"/>
      <c r="F32257" s="65"/>
      <c r="G32257" s="145"/>
    </row>
    <row r="32258" spans="1:7">
      <c r="A32258" s="65"/>
      <c r="B32258" s="65"/>
      <c r="C32258" s="65"/>
      <c r="D32258" s="65"/>
      <c r="E32258" s="65"/>
      <c r="F32258" s="65"/>
      <c r="G32258" s="145"/>
    </row>
    <row r="32259" spans="1:7">
      <c r="A32259" s="65"/>
      <c r="B32259" s="65"/>
      <c r="C32259" s="65"/>
      <c r="D32259" s="65"/>
      <c r="E32259" s="65"/>
      <c r="F32259" s="65"/>
      <c r="G32259" s="145"/>
    </row>
    <row r="32260" spans="1:7">
      <c r="A32260" s="65"/>
      <c r="B32260" s="65"/>
      <c r="C32260" s="65"/>
      <c r="D32260" s="65"/>
      <c r="E32260" s="65"/>
      <c r="F32260" s="65"/>
      <c r="G32260" s="145"/>
    </row>
    <row r="32261" spans="1:7">
      <c r="A32261" s="65"/>
      <c r="B32261" s="65"/>
      <c r="C32261" s="65"/>
      <c r="D32261" s="65"/>
      <c r="E32261" s="65"/>
      <c r="F32261" s="65"/>
      <c r="G32261" s="145"/>
    </row>
    <row r="32262" spans="1:7">
      <c r="A32262" s="65"/>
      <c r="B32262" s="65"/>
      <c r="C32262" s="65"/>
      <c r="D32262" s="65"/>
      <c r="E32262" s="65"/>
      <c r="F32262" s="65"/>
      <c r="G32262" s="145"/>
    </row>
    <row r="32263" spans="1:7">
      <c r="A32263" s="65"/>
      <c r="B32263" s="65"/>
      <c r="C32263" s="65"/>
      <c r="D32263" s="65"/>
      <c r="E32263" s="65"/>
      <c r="F32263" s="65"/>
      <c r="G32263" s="145"/>
    </row>
    <row r="32264" spans="1:7">
      <c r="A32264" s="65"/>
      <c r="B32264" s="65"/>
      <c r="C32264" s="65"/>
      <c r="D32264" s="65"/>
      <c r="E32264" s="65"/>
      <c r="F32264" s="65"/>
      <c r="G32264" s="145"/>
    </row>
    <row r="32265" spans="1:7">
      <c r="A32265" s="65"/>
      <c r="B32265" s="65"/>
      <c r="C32265" s="65"/>
      <c r="D32265" s="65"/>
      <c r="E32265" s="65"/>
      <c r="F32265" s="65"/>
      <c r="G32265" s="145"/>
    </row>
    <row r="32266" spans="1:7">
      <c r="A32266" s="65"/>
      <c r="B32266" s="65"/>
      <c r="C32266" s="65"/>
      <c r="D32266" s="65"/>
      <c r="E32266" s="65"/>
      <c r="F32266" s="65"/>
      <c r="G32266" s="145"/>
    </row>
    <row r="32267" spans="1:7">
      <c r="A32267" s="65"/>
      <c r="B32267" s="65"/>
      <c r="C32267" s="65"/>
      <c r="D32267" s="65"/>
      <c r="E32267" s="65"/>
      <c r="F32267" s="65"/>
      <c r="G32267" s="145"/>
    </row>
    <row r="32268" spans="1:7">
      <c r="A32268" s="65"/>
      <c r="B32268" s="65"/>
      <c r="C32268" s="65"/>
      <c r="D32268" s="65"/>
      <c r="E32268" s="65"/>
      <c r="F32268" s="65"/>
      <c r="G32268" s="145"/>
    </row>
    <row r="32269" spans="1:7">
      <c r="A32269" s="65"/>
      <c r="B32269" s="65"/>
      <c r="C32269" s="65"/>
      <c r="D32269" s="65"/>
      <c r="E32269" s="65"/>
      <c r="F32269" s="65"/>
      <c r="G32269" s="145"/>
    </row>
    <row r="32270" spans="1:7">
      <c r="A32270" s="65"/>
      <c r="B32270" s="65"/>
      <c r="C32270" s="65"/>
      <c r="D32270" s="65"/>
      <c r="E32270" s="65"/>
      <c r="F32270" s="65"/>
      <c r="G32270" s="145"/>
    </row>
    <row r="32271" spans="1:7">
      <c r="A32271" s="65"/>
      <c r="B32271" s="65"/>
      <c r="C32271" s="65"/>
      <c r="D32271" s="65"/>
      <c r="E32271" s="65"/>
      <c r="F32271" s="65"/>
      <c r="G32271" s="145"/>
    </row>
    <row r="32272" spans="1:7">
      <c r="A32272" s="65"/>
      <c r="B32272" s="65"/>
      <c r="C32272" s="65"/>
      <c r="D32272" s="65"/>
      <c r="E32272" s="65"/>
      <c r="F32272" s="65"/>
      <c r="G32272" s="145"/>
    </row>
    <row r="32273" spans="1:7">
      <c r="A32273" s="65"/>
      <c r="B32273" s="65"/>
      <c r="C32273" s="65"/>
      <c r="D32273" s="65"/>
      <c r="E32273" s="65"/>
      <c r="F32273" s="65"/>
      <c r="G32273" s="145"/>
    </row>
    <row r="32274" spans="1:7">
      <c r="A32274" s="65"/>
      <c r="B32274" s="65"/>
      <c r="C32274" s="65"/>
      <c r="D32274" s="65"/>
      <c r="E32274" s="65"/>
      <c r="F32274" s="65"/>
      <c r="G32274" s="145"/>
    </row>
    <row r="32275" spans="1:7">
      <c r="A32275" s="65"/>
      <c r="B32275" s="65"/>
      <c r="C32275" s="65"/>
      <c r="D32275" s="65"/>
      <c r="E32275" s="65"/>
      <c r="F32275" s="65"/>
      <c r="G32275" s="145"/>
    </row>
    <row r="32276" spans="1:7">
      <c r="A32276" s="65"/>
      <c r="B32276" s="65"/>
      <c r="C32276" s="65"/>
      <c r="D32276" s="65"/>
      <c r="E32276" s="65"/>
      <c r="F32276" s="65"/>
      <c r="G32276" s="145"/>
    </row>
    <row r="32277" spans="1:7">
      <c r="A32277" s="65"/>
      <c r="B32277" s="65"/>
      <c r="C32277" s="65"/>
      <c r="D32277" s="65"/>
      <c r="E32277" s="65"/>
      <c r="F32277" s="65"/>
      <c r="G32277" s="145"/>
    </row>
    <row r="32278" spans="1:7">
      <c r="A32278" s="65"/>
      <c r="B32278" s="65"/>
      <c r="C32278" s="65"/>
      <c r="D32278" s="65"/>
      <c r="E32278" s="65"/>
      <c r="F32278" s="65"/>
      <c r="G32278" s="145"/>
    </row>
    <row r="32279" spans="1:7">
      <c r="A32279" s="65"/>
      <c r="B32279" s="65"/>
      <c r="C32279" s="65"/>
      <c r="D32279" s="65"/>
      <c r="E32279" s="65"/>
      <c r="F32279" s="65"/>
      <c r="G32279" s="145"/>
    </row>
    <row r="32280" spans="1:7">
      <c r="A32280" s="65"/>
      <c r="B32280" s="65"/>
      <c r="C32280" s="65"/>
      <c r="D32280" s="65"/>
      <c r="E32280" s="65"/>
      <c r="F32280" s="65"/>
      <c r="G32280" s="145"/>
    </row>
    <row r="32281" spans="1:7">
      <c r="A32281" s="65"/>
      <c r="B32281" s="65"/>
      <c r="C32281" s="65"/>
      <c r="D32281" s="65"/>
      <c r="E32281" s="65"/>
      <c r="F32281" s="65"/>
      <c r="G32281" s="145"/>
    </row>
    <row r="32282" spans="1:7">
      <c r="A32282" s="65"/>
      <c r="B32282" s="65"/>
      <c r="C32282" s="65"/>
      <c r="D32282" s="65"/>
      <c r="E32282" s="65"/>
      <c r="F32282" s="65"/>
      <c r="G32282" s="145"/>
    </row>
    <row r="32283" spans="1:7">
      <c r="A32283" s="65"/>
      <c r="B32283" s="65"/>
      <c r="C32283" s="65"/>
      <c r="D32283" s="65"/>
      <c r="E32283" s="65"/>
      <c r="F32283" s="65"/>
      <c r="G32283" s="145"/>
    </row>
    <row r="32284" spans="1:7">
      <c r="A32284" s="65"/>
      <c r="B32284" s="65"/>
      <c r="C32284" s="65"/>
      <c r="D32284" s="65"/>
      <c r="E32284" s="65"/>
      <c r="F32284" s="65"/>
      <c r="G32284" s="145"/>
    </row>
    <row r="32285" spans="1:7">
      <c r="A32285" s="65"/>
      <c r="B32285" s="65"/>
      <c r="C32285" s="65"/>
      <c r="D32285" s="65"/>
      <c r="E32285" s="65"/>
      <c r="F32285" s="65"/>
      <c r="G32285" s="145"/>
    </row>
    <row r="32286" spans="1:7">
      <c r="A32286" s="65"/>
      <c r="B32286" s="65"/>
      <c r="C32286" s="65"/>
      <c r="D32286" s="65"/>
      <c r="E32286" s="65"/>
      <c r="F32286" s="65"/>
      <c r="G32286" s="145"/>
    </row>
    <row r="32287" spans="1:7">
      <c r="A32287" s="65"/>
      <c r="B32287" s="65"/>
      <c r="C32287" s="65"/>
      <c r="D32287" s="65"/>
      <c r="E32287" s="65"/>
      <c r="F32287" s="65"/>
      <c r="G32287" s="145"/>
    </row>
    <row r="32288" spans="1:7">
      <c r="A32288" s="65"/>
      <c r="B32288" s="65"/>
      <c r="C32288" s="65"/>
      <c r="D32288" s="65"/>
      <c r="E32288" s="65"/>
      <c r="F32288" s="65"/>
      <c r="G32288" s="145"/>
    </row>
    <row r="32289" spans="1:7">
      <c r="A32289" s="65"/>
      <c r="B32289" s="65"/>
      <c r="C32289" s="65"/>
      <c r="D32289" s="65"/>
      <c r="E32289" s="65"/>
      <c r="F32289" s="65"/>
      <c r="G32289" s="145"/>
    </row>
    <row r="32290" spans="1:7">
      <c r="A32290" s="65"/>
      <c r="B32290" s="65"/>
      <c r="C32290" s="65"/>
      <c r="D32290" s="65"/>
      <c r="E32290" s="65"/>
      <c r="F32290" s="65"/>
      <c r="G32290" s="145"/>
    </row>
    <row r="32291" spans="1:7">
      <c r="A32291" s="65"/>
      <c r="B32291" s="65"/>
      <c r="C32291" s="65"/>
      <c r="D32291" s="65"/>
      <c r="E32291" s="65"/>
      <c r="F32291" s="65"/>
      <c r="G32291" s="145"/>
    </row>
    <row r="32292" spans="1:7">
      <c r="A32292" s="65"/>
      <c r="B32292" s="65"/>
      <c r="C32292" s="65"/>
      <c r="D32292" s="65"/>
      <c r="E32292" s="65"/>
      <c r="F32292" s="65"/>
      <c r="G32292" s="145"/>
    </row>
    <row r="32293" spans="1:7">
      <c r="A32293" s="65"/>
      <c r="B32293" s="65"/>
      <c r="C32293" s="65"/>
      <c r="D32293" s="65"/>
      <c r="E32293" s="65"/>
      <c r="F32293" s="65"/>
      <c r="G32293" s="145"/>
    </row>
    <row r="32294" spans="1:7">
      <c r="A32294" s="65"/>
      <c r="B32294" s="65"/>
      <c r="C32294" s="65"/>
      <c r="D32294" s="65"/>
      <c r="E32294" s="65"/>
      <c r="F32294" s="65"/>
      <c r="G32294" s="145"/>
    </row>
    <row r="32295" spans="1:7">
      <c r="A32295" s="65"/>
      <c r="B32295" s="65"/>
      <c r="C32295" s="65"/>
      <c r="D32295" s="65"/>
      <c r="E32295" s="65"/>
      <c r="F32295" s="65"/>
      <c r="G32295" s="145"/>
    </row>
    <row r="32296" spans="1:7">
      <c r="A32296" s="65"/>
      <c r="B32296" s="65"/>
      <c r="C32296" s="65"/>
      <c r="D32296" s="65"/>
      <c r="E32296" s="65"/>
      <c r="F32296" s="65"/>
      <c r="G32296" s="145"/>
    </row>
    <row r="32297" spans="1:7">
      <c r="A32297" s="65"/>
      <c r="B32297" s="65"/>
      <c r="C32297" s="65"/>
      <c r="D32297" s="65"/>
      <c r="E32297" s="65"/>
      <c r="F32297" s="65"/>
      <c r="G32297" s="145"/>
    </row>
    <row r="32298" spans="1:7">
      <c r="A32298" s="65"/>
      <c r="B32298" s="65"/>
      <c r="C32298" s="65"/>
      <c r="D32298" s="65"/>
      <c r="E32298" s="65"/>
      <c r="F32298" s="65"/>
      <c r="G32298" s="145"/>
    </row>
    <row r="32299" spans="1:7">
      <c r="A32299" s="65"/>
      <c r="B32299" s="65"/>
      <c r="C32299" s="65"/>
      <c r="D32299" s="65"/>
      <c r="E32299" s="65"/>
      <c r="F32299" s="65"/>
      <c r="G32299" s="145"/>
    </row>
    <row r="32300" spans="1:7">
      <c r="A32300" s="65"/>
      <c r="B32300" s="65"/>
      <c r="C32300" s="65"/>
      <c r="D32300" s="65"/>
      <c r="E32300" s="65"/>
      <c r="F32300" s="65"/>
      <c r="G32300" s="145"/>
    </row>
    <row r="32301" spans="1:7">
      <c r="A32301" s="65"/>
      <c r="B32301" s="65"/>
      <c r="C32301" s="65"/>
      <c r="D32301" s="65"/>
      <c r="E32301" s="65"/>
      <c r="F32301" s="65"/>
      <c r="G32301" s="145"/>
    </row>
    <row r="32302" spans="1:7">
      <c r="A32302" s="65"/>
      <c r="B32302" s="65"/>
      <c r="C32302" s="65"/>
      <c r="D32302" s="65"/>
      <c r="E32302" s="65"/>
      <c r="F32302" s="65"/>
      <c r="G32302" s="145"/>
    </row>
    <row r="32303" spans="1:7">
      <c r="A32303" s="65"/>
      <c r="B32303" s="65"/>
      <c r="C32303" s="65"/>
      <c r="D32303" s="65"/>
      <c r="E32303" s="65"/>
      <c r="F32303" s="65"/>
      <c r="G32303" s="145"/>
    </row>
    <row r="32304" spans="1:7">
      <c r="A32304" s="65"/>
      <c r="B32304" s="65"/>
      <c r="C32304" s="65"/>
      <c r="D32304" s="65"/>
      <c r="E32304" s="65"/>
      <c r="F32304" s="65"/>
      <c r="G32304" s="145"/>
    </row>
    <row r="32305" spans="1:7">
      <c r="A32305" s="65"/>
      <c r="B32305" s="65"/>
      <c r="C32305" s="65"/>
      <c r="D32305" s="65"/>
      <c r="E32305" s="65"/>
      <c r="F32305" s="65"/>
      <c r="G32305" s="145"/>
    </row>
    <row r="32306" spans="1:7">
      <c r="A32306" s="65"/>
      <c r="B32306" s="65"/>
      <c r="C32306" s="65"/>
      <c r="D32306" s="65"/>
      <c r="E32306" s="65"/>
      <c r="F32306" s="65"/>
      <c r="G32306" s="145"/>
    </row>
    <row r="32307" spans="1:7">
      <c r="A32307" s="65"/>
      <c r="B32307" s="65"/>
      <c r="C32307" s="65"/>
      <c r="D32307" s="65"/>
      <c r="E32307" s="65"/>
      <c r="F32307" s="65"/>
      <c r="G32307" s="145"/>
    </row>
    <row r="32308" spans="1:7">
      <c r="A32308" s="65"/>
      <c r="B32308" s="65"/>
      <c r="C32308" s="65"/>
      <c r="D32308" s="65"/>
      <c r="E32308" s="65"/>
      <c r="F32308" s="65"/>
      <c r="G32308" s="145"/>
    </row>
    <row r="32309" spans="1:7">
      <c r="A32309" s="65"/>
      <c r="B32309" s="65"/>
      <c r="C32309" s="65"/>
      <c r="D32309" s="65"/>
      <c r="E32309" s="65"/>
      <c r="F32309" s="65"/>
      <c r="G32309" s="145"/>
    </row>
    <row r="32310" spans="1:7">
      <c r="A32310" s="65"/>
      <c r="B32310" s="65"/>
      <c r="C32310" s="65"/>
      <c r="D32310" s="65"/>
      <c r="E32310" s="65"/>
      <c r="F32310" s="65"/>
      <c r="G32310" s="145"/>
    </row>
    <row r="32311" spans="1:7">
      <c r="A32311" s="65"/>
      <c r="B32311" s="65"/>
      <c r="C32311" s="65"/>
      <c r="D32311" s="65"/>
      <c r="E32311" s="65"/>
      <c r="F32311" s="65"/>
      <c r="G32311" s="145"/>
    </row>
    <row r="32312" spans="1:7">
      <c r="A32312" s="65"/>
      <c r="B32312" s="65"/>
      <c r="C32312" s="65"/>
      <c r="D32312" s="65"/>
      <c r="E32312" s="65"/>
      <c r="F32312" s="65"/>
      <c r="G32312" s="145"/>
    </row>
    <row r="32313" spans="1:7">
      <c r="A32313" s="65"/>
      <c r="B32313" s="65"/>
      <c r="C32313" s="65"/>
      <c r="D32313" s="65"/>
      <c r="E32313" s="65"/>
      <c r="F32313" s="65"/>
      <c r="G32313" s="145"/>
    </row>
    <row r="32314" spans="1:7">
      <c r="A32314" s="65"/>
      <c r="B32314" s="65"/>
      <c r="C32314" s="65"/>
      <c r="D32314" s="65"/>
      <c r="E32314" s="65"/>
      <c r="F32314" s="65"/>
      <c r="G32314" s="145"/>
    </row>
    <row r="32315" spans="1:7">
      <c r="A32315" s="65"/>
      <c r="B32315" s="65"/>
      <c r="C32315" s="65"/>
      <c r="D32315" s="65"/>
      <c r="E32315" s="65"/>
      <c r="F32315" s="65"/>
      <c r="G32315" s="145"/>
    </row>
    <row r="32316" spans="1:7">
      <c r="A32316" s="65"/>
      <c r="B32316" s="65"/>
      <c r="C32316" s="65"/>
      <c r="D32316" s="65"/>
      <c r="E32316" s="65"/>
      <c r="F32316" s="65"/>
      <c r="G32316" s="145"/>
    </row>
    <row r="32317" spans="1:7">
      <c r="A32317" s="65"/>
      <c r="B32317" s="65"/>
      <c r="C32317" s="65"/>
      <c r="D32317" s="65"/>
      <c r="E32317" s="65"/>
      <c r="F32317" s="65"/>
      <c r="G32317" s="145"/>
    </row>
    <row r="32318" spans="1:7">
      <c r="A32318" s="65"/>
      <c r="B32318" s="65"/>
      <c r="C32318" s="65"/>
      <c r="D32318" s="65"/>
      <c r="E32318" s="65"/>
      <c r="F32318" s="65"/>
      <c r="G32318" s="145"/>
    </row>
    <row r="32319" spans="1:7">
      <c r="A32319" s="65"/>
      <c r="B32319" s="65"/>
      <c r="C32319" s="65"/>
      <c r="D32319" s="65"/>
      <c r="E32319" s="65"/>
      <c r="F32319" s="65"/>
      <c r="G32319" s="145"/>
    </row>
    <row r="32320" spans="1:7">
      <c r="A32320" s="65"/>
      <c r="B32320" s="65"/>
      <c r="C32320" s="65"/>
      <c r="D32320" s="65"/>
      <c r="E32320" s="65"/>
      <c r="F32320" s="65"/>
      <c r="G32320" s="145"/>
    </row>
    <row r="32321" spans="1:7">
      <c r="A32321" s="65"/>
      <c r="B32321" s="65"/>
      <c r="C32321" s="65"/>
      <c r="D32321" s="65"/>
      <c r="E32321" s="65"/>
      <c r="F32321" s="65"/>
      <c r="G32321" s="145"/>
    </row>
    <row r="32322" spans="1:7">
      <c r="A32322" s="65"/>
      <c r="B32322" s="65"/>
      <c r="C32322" s="65"/>
      <c r="D32322" s="65"/>
      <c r="E32322" s="65"/>
      <c r="F32322" s="65"/>
      <c r="G32322" s="145"/>
    </row>
    <row r="32323" spans="1:7">
      <c r="A32323" s="65"/>
      <c r="B32323" s="65"/>
      <c r="C32323" s="65"/>
      <c r="D32323" s="65"/>
      <c r="E32323" s="65"/>
      <c r="F32323" s="65"/>
      <c r="G32323" s="145"/>
    </row>
    <row r="32324" spans="1:7">
      <c r="A32324" s="65"/>
      <c r="B32324" s="65"/>
      <c r="C32324" s="65"/>
      <c r="D32324" s="65"/>
      <c r="E32324" s="65"/>
      <c r="F32324" s="65"/>
      <c r="G32324" s="145"/>
    </row>
    <row r="32325" spans="1:7">
      <c r="A32325" s="65"/>
      <c r="B32325" s="65"/>
      <c r="C32325" s="65"/>
      <c r="D32325" s="65"/>
      <c r="E32325" s="65"/>
      <c r="F32325" s="65"/>
      <c r="G32325" s="145"/>
    </row>
    <row r="32326" spans="1:7">
      <c r="A32326" s="65"/>
      <c r="B32326" s="65"/>
      <c r="C32326" s="65"/>
      <c r="D32326" s="65"/>
      <c r="E32326" s="65"/>
      <c r="F32326" s="65"/>
      <c r="G32326" s="145"/>
    </row>
    <row r="32327" spans="1:7">
      <c r="A32327" s="65"/>
      <c r="B32327" s="65"/>
      <c r="C32327" s="65"/>
      <c r="D32327" s="65"/>
      <c r="E32327" s="65"/>
      <c r="F32327" s="65"/>
      <c r="G32327" s="145"/>
    </row>
    <row r="32328" spans="1:7">
      <c r="A32328" s="65"/>
      <c r="B32328" s="65"/>
      <c r="C32328" s="65"/>
      <c r="D32328" s="65"/>
      <c r="E32328" s="65"/>
      <c r="F32328" s="65"/>
      <c r="G32328" s="145"/>
    </row>
    <row r="32329" spans="1:7">
      <c r="A32329" s="65"/>
      <c r="B32329" s="65"/>
      <c r="C32329" s="65"/>
      <c r="D32329" s="65"/>
      <c r="E32329" s="65"/>
      <c r="F32329" s="65"/>
      <c r="G32329" s="145"/>
    </row>
    <row r="32330" spans="1:7">
      <c r="A32330" s="65"/>
      <c r="B32330" s="65"/>
      <c r="C32330" s="65"/>
      <c r="D32330" s="65"/>
      <c r="E32330" s="65"/>
      <c r="F32330" s="65"/>
      <c r="G32330" s="145"/>
    </row>
    <row r="32331" spans="1:7">
      <c r="A32331" s="65"/>
      <c r="B32331" s="65"/>
      <c r="C32331" s="65"/>
      <c r="D32331" s="65"/>
      <c r="E32331" s="65"/>
      <c r="F32331" s="65"/>
      <c r="G32331" s="145"/>
    </row>
    <row r="32332" spans="1:7">
      <c r="A32332" s="65"/>
      <c r="B32332" s="65"/>
      <c r="C32332" s="65"/>
      <c r="D32332" s="65"/>
      <c r="E32332" s="65"/>
      <c r="F32332" s="65"/>
      <c r="G32332" s="145"/>
    </row>
    <row r="32333" spans="1:7">
      <c r="A32333" s="65"/>
      <c r="B32333" s="65"/>
      <c r="C32333" s="65"/>
      <c r="D32333" s="65"/>
      <c r="E32333" s="65"/>
      <c r="F32333" s="65"/>
      <c r="G32333" s="145"/>
    </row>
    <row r="32334" spans="1:7">
      <c r="A32334" s="65"/>
      <c r="B32334" s="65"/>
      <c r="C32334" s="65"/>
      <c r="D32334" s="65"/>
      <c r="E32334" s="65"/>
      <c r="F32334" s="65"/>
      <c r="G32334" s="145"/>
    </row>
    <row r="32335" spans="1:7">
      <c r="A32335" s="65"/>
      <c r="B32335" s="65"/>
      <c r="C32335" s="65"/>
      <c r="D32335" s="65"/>
      <c r="E32335" s="65"/>
      <c r="F32335" s="65"/>
      <c r="G32335" s="145"/>
    </row>
    <row r="32336" spans="1:7">
      <c r="A32336" s="65"/>
      <c r="B32336" s="65"/>
      <c r="C32336" s="65"/>
      <c r="D32336" s="65"/>
      <c r="E32336" s="65"/>
      <c r="F32336" s="65"/>
      <c r="G32336" s="145"/>
    </row>
    <row r="32337" spans="1:7">
      <c r="A32337" s="65"/>
      <c r="B32337" s="65"/>
      <c r="C32337" s="65"/>
      <c r="D32337" s="65"/>
      <c r="E32337" s="65"/>
      <c r="F32337" s="65"/>
      <c r="G32337" s="145"/>
    </row>
    <row r="32338" spans="1:7">
      <c r="A32338" s="65"/>
      <c r="B32338" s="65"/>
      <c r="C32338" s="65"/>
      <c r="D32338" s="65"/>
      <c r="E32338" s="65"/>
      <c r="F32338" s="65"/>
      <c r="G32338" s="145"/>
    </row>
    <row r="32339" spans="1:7">
      <c r="A32339" s="65"/>
      <c r="B32339" s="65"/>
      <c r="C32339" s="65"/>
      <c r="D32339" s="65"/>
      <c r="E32339" s="65"/>
      <c r="F32339" s="65"/>
      <c r="G32339" s="145"/>
    </row>
    <row r="32340" spans="1:7">
      <c r="A32340" s="65"/>
      <c r="B32340" s="65"/>
      <c r="C32340" s="65"/>
      <c r="D32340" s="65"/>
      <c r="E32340" s="65"/>
      <c r="F32340" s="65"/>
      <c r="G32340" s="145"/>
    </row>
    <row r="32341" spans="1:7">
      <c r="A32341" s="65"/>
      <c r="B32341" s="65"/>
      <c r="C32341" s="65"/>
      <c r="D32341" s="65"/>
      <c r="E32341" s="65"/>
      <c r="F32341" s="65"/>
      <c r="G32341" s="145"/>
    </row>
    <row r="32342" spans="1:7">
      <c r="A32342" s="65"/>
      <c r="B32342" s="65"/>
      <c r="C32342" s="65"/>
      <c r="D32342" s="65"/>
      <c r="E32342" s="65"/>
      <c r="F32342" s="65"/>
      <c r="G32342" s="145"/>
    </row>
    <row r="32343" spans="1:7">
      <c r="A32343" s="65"/>
      <c r="B32343" s="65"/>
      <c r="C32343" s="65"/>
      <c r="D32343" s="65"/>
      <c r="E32343" s="65"/>
      <c r="F32343" s="65"/>
      <c r="G32343" s="145"/>
    </row>
    <row r="32344" spans="1:7">
      <c r="A32344" s="65"/>
      <c r="B32344" s="65"/>
      <c r="C32344" s="65"/>
      <c r="D32344" s="65"/>
      <c r="E32344" s="65"/>
      <c r="F32344" s="65"/>
      <c r="G32344" s="145"/>
    </row>
    <row r="32345" spans="1:7">
      <c r="A32345" s="65"/>
      <c r="B32345" s="65"/>
      <c r="C32345" s="65"/>
      <c r="D32345" s="65"/>
      <c r="E32345" s="65"/>
      <c r="F32345" s="65"/>
      <c r="G32345" s="145"/>
    </row>
    <row r="32346" spans="1:7">
      <c r="A32346" s="65"/>
      <c r="B32346" s="65"/>
      <c r="C32346" s="65"/>
      <c r="D32346" s="65"/>
      <c r="E32346" s="65"/>
      <c r="F32346" s="65"/>
      <c r="G32346" s="145"/>
    </row>
    <row r="32347" spans="1:7">
      <c r="A32347" s="65"/>
      <c r="B32347" s="65"/>
      <c r="C32347" s="65"/>
      <c r="D32347" s="65"/>
      <c r="E32347" s="65"/>
      <c r="F32347" s="65"/>
      <c r="G32347" s="145"/>
    </row>
    <row r="32348" spans="1:7">
      <c r="A32348" s="65"/>
      <c r="B32348" s="65"/>
      <c r="C32348" s="65"/>
      <c r="D32348" s="65"/>
      <c r="E32348" s="65"/>
      <c r="F32348" s="65"/>
      <c r="G32348" s="145"/>
    </row>
    <row r="32349" spans="1:7">
      <c r="A32349" s="65"/>
      <c r="B32349" s="65"/>
      <c r="C32349" s="65"/>
      <c r="D32349" s="65"/>
      <c r="E32349" s="65"/>
      <c r="F32349" s="65"/>
      <c r="G32349" s="145"/>
    </row>
    <row r="32350" spans="1:7">
      <c r="A32350" s="65"/>
      <c r="B32350" s="65"/>
      <c r="C32350" s="65"/>
      <c r="D32350" s="65"/>
      <c r="E32350" s="65"/>
      <c r="F32350" s="65"/>
      <c r="G32350" s="145"/>
    </row>
    <row r="32351" spans="1:7">
      <c r="A32351" s="65"/>
      <c r="B32351" s="65"/>
      <c r="C32351" s="65"/>
      <c r="D32351" s="65"/>
      <c r="E32351" s="65"/>
      <c r="F32351" s="65"/>
      <c r="G32351" s="145"/>
    </row>
    <row r="32352" spans="1:7">
      <c r="A32352" s="65"/>
      <c r="B32352" s="65"/>
      <c r="C32352" s="65"/>
      <c r="D32352" s="65"/>
      <c r="E32352" s="65"/>
      <c r="F32352" s="65"/>
      <c r="G32352" s="145"/>
    </row>
    <row r="32353" spans="1:7">
      <c r="A32353" s="65"/>
      <c r="B32353" s="65"/>
      <c r="C32353" s="65"/>
      <c r="D32353" s="65"/>
      <c r="E32353" s="65"/>
      <c r="F32353" s="65"/>
      <c r="G32353" s="145"/>
    </row>
    <row r="32354" spans="1:7">
      <c r="A32354" s="65"/>
      <c r="B32354" s="65"/>
      <c r="C32354" s="65"/>
      <c r="D32354" s="65"/>
      <c r="E32354" s="65"/>
      <c r="F32354" s="65"/>
      <c r="G32354" s="145"/>
    </row>
    <row r="32355" spans="1:7">
      <c r="A32355" s="65"/>
      <c r="B32355" s="65"/>
      <c r="C32355" s="65"/>
      <c r="D32355" s="65"/>
      <c r="E32355" s="65"/>
      <c r="F32355" s="65"/>
      <c r="G32355" s="145"/>
    </row>
    <row r="32356" spans="1:7">
      <c r="A32356" s="65"/>
      <c r="B32356" s="65"/>
      <c r="C32356" s="65"/>
      <c r="D32356" s="65"/>
      <c r="E32356" s="65"/>
      <c r="F32356" s="65"/>
      <c r="G32356" s="145"/>
    </row>
    <row r="32357" spans="1:7">
      <c r="A32357" s="65"/>
      <c r="B32357" s="65"/>
      <c r="C32357" s="65"/>
      <c r="D32357" s="65"/>
      <c r="E32357" s="65"/>
      <c r="F32357" s="65"/>
      <c r="G32357" s="145"/>
    </row>
    <row r="32358" spans="1:7">
      <c r="A32358" s="65"/>
      <c r="B32358" s="65"/>
      <c r="C32358" s="65"/>
      <c r="D32358" s="65"/>
      <c r="E32358" s="65"/>
      <c r="F32358" s="65"/>
      <c r="G32358" s="145"/>
    </row>
    <row r="32359" spans="1:7">
      <c r="A32359" s="65"/>
      <c r="B32359" s="65"/>
      <c r="C32359" s="65"/>
      <c r="D32359" s="65"/>
      <c r="E32359" s="65"/>
      <c r="F32359" s="65"/>
      <c r="G32359" s="145"/>
    </row>
    <row r="32360" spans="1:7">
      <c r="A32360" s="65"/>
      <c r="B32360" s="65"/>
      <c r="C32360" s="65"/>
      <c r="D32360" s="65"/>
      <c r="E32360" s="65"/>
      <c r="F32360" s="65"/>
      <c r="G32360" s="145"/>
    </row>
    <row r="32361" spans="1:7">
      <c r="A32361" s="65"/>
      <c r="B32361" s="65"/>
      <c r="C32361" s="65"/>
      <c r="D32361" s="65"/>
      <c r="E32361" s="65"/>
      <c r="F32361" s="65"/>
      <c r="G32361" s="145"/>
    </row>
    <row r="32362" spans="1:7">
      <c r="A32362" s="65"/>
      <c r="B32362" s="65"/>
      <c r="C32362" s="65"/>
      <c r="D32362" s="65"/>
      <c r="E32362" s="65"/>
      <c r="F32362" s="65"/>
      <c r="G32362" s="145"/>
    </row>
    <row r="32363" spans="1:7">
      <c r="A32363" s="65"/>
      <c r="B32363" s="65"/>
      <c r="C32363" s="65"/>
      <c r="D32363" s="65"/>
      <c r="E32363" s="65"/>
      <c r="F32363" s="65"/>
      <c r="G32363" s="145"/>
    </row>
    <row r="32364" spans="1:7">
      <c r="A32364" s="65"/>
      <c r="B32364" s="65"/>
      <c r="C32364" s="65"/>
      <c r="D32364" s="65"/>
      <c r="E32364" s="65"/>
      <c r="F32364" s="65"/>
      <c r="G32364" s="145"/>
    </row>
    <row r="32365" spans="1:7">
      <c r="A32365" s="65"/>
      <c r="B32365" s="65"/>
      <c r="C32365" s="65"/>
      <c r="D32365" s="65"/>
      <c r="E32365" s="65"/>
      <c r="F32365" s="65"/>
      <c r="G32365" s="145"/>
    </row>
    <row r="32366" spans="1:7">
      <c r="A32366" s="65"/>
      <c r="B32366" s="65"/>
      <c r="C32366" s="65"/>
      <c r="D32366" s="65"/>
      <c r="E32366" s="65"/>
      <c r="F32366" s="65"/>
      <c r="G32366" s="145"/>
    </row>
    <row r="32367" spans="1:7">
      <c r="A32367" s="65"/>
      <c r="B32367" s="65"/>
      <c r="C32367" s="65"/>
      <c r="D32367" s="65"/>
      <c r="E32367" s="65"/>
      <c r="F32367" s="65"/>
      <c r="G32367" s="145"/>
    </row>
    <row r="32368" spans="1:7">
      <c r="A32368" s="65"/>
      <c r="B32368" s="65"/>
      <c r="C32368" s="65"/>
      <c r="D32368" s="65"/>
      <c r="E32368" s="65"/>
      <c r="F32368" s="65"/>
      <c r="G32368" s="145"/>
    </row>
    <row r="32369" spans="1:7">
      <c r="A32369" s="65"/>
      <c r="B32369" s="65"/>
      <c r="C32369" s="65"/>
      <c r="D32369" s="65"/>
      <c r="E32369" s="65"/>
      <c r="F32369" s="65"/>
      <c r="G32369" s="145"/>
    </row>
    <row r="32370" spans="1:7">
      <c r="A32370" s="65"/>
      <c r="B32370" s="65"/>
      <c r="C32370" s="65"/>
      <c r="D32370" s="65"/>
      <c r="E32370" s="65"/>
      <c r="F32370" s="65"/>
      <c r="G32370" s="145"/>
    </row>
    <row r="32371" spans="1:7">
      <c r="A32371" s="65"/>
      <c r="B32371" s="65"/>
      <c r="C32371" s="65"/>
      <c r="D32371" s="65"/>
      <c r="E32371" s="65"/>
      <c r="F32371" s="65"/>
      <c r="G32371" s="145"/>
    </row>
    <row r="32372" spans="1:7">
      <c r="A32372" s="65"/>
      <c r="B32372" s="65"/>
      <c r="C32372" s="65"/>
      <c r="D32372" s="65"/>
      <c r="E32372" s="65"/>
      <c r="F32372" s="65"/>
      <c r="G32372" s="145"/>
    </row>
    <row r="32373" spans="1:7">
      <c r="A32373" s="65"/>
      <c r="B32373" s="65"/>
      <c r="C32373" s="65"/>
      <c r="D32373" s="65"/>
      <c r="E32373" s="65"/>
      <c r="F32373" s="65"/>
      <c r="G32373" s="145"/>
    </row>
    <row r="32374" spans="1:7">
      <c r="A32374" s="65"/>
      <c r="B32374" s="65"/>
      <c r="C32374" s="65"/>
      <c r="D32374" s="65"/>
      <c r="E32374" s="65"/>
      <c r="F32374" s="65"/>
      <c r="G32374" s="145"/>
    </row>
    <row r="32375" spans="1:7">
      <c r="A32375" s="65"/>
      <c r="B32375" s="65"/>
      <c r="C32375" s="65"/>
      <c r="D32375" s="65"/>
      <c r="E32375" s="65"/>
      <c r="F32375" s="65"/>
      <c r="G32375" s="145"/>
    </row>
    <row r="32376" spans="1:7">
      <c r="A32376" s="65"/>
      <c r="B32376" s="65"/>
      <c r="C32376" s="65"/>
      <c r="D32376" s="65"/>
      <c r="E32376" s="65"/>
      <c r="F32376" s="65"/>
      <c r="G32376" s="145"/>
    </row>
    <row r="32377" spans="1:7">
      <c r="A32377" s="65"/>
      <c r="B32377" s="65"/>
      <c r="C32377" s="65"/>
      <c r="D32377" s="65"/>
      <c r="E32377" s="65"/>
      <c r="F32377" s="65"/>
      <c r="G32377" s="145"/>
    </row>
    <row r="32378" spans="1:7">
      <c r="A32378" s="65"/>
      <c r="B32378" s="65"/>
      <c r="C32378" s="65"/>
      <c r="D32378" s="65"/>
      <c r="E32378" s="65"/>
      <c r="F32378" s="65"/>
      <c r="G32378" s="145"/>
    </row>
    <row r="32379" spans="1:7">
      <c r="A32379" s="65"/>
      <c r="B32379" s="65"/>
      <c r="C32379" s="65"/>
      <c r="D32379" s="65"/>
      <c r="E32379" s="65"/>
      <c r="F32379" s="65"/>
      <c r="G32379" s="145"/>
    </row>
    <row r="32380" spans="1:7">
      <c r="A32380" s="65"/>
      <c r="B32380" s="65"/>
      <c r="C32380" s="65"/>
      <c r="D32380" s="65"/>
      <c r="E32380" s="65"/>
      <c r="F32380" s="65"/>
      <c r="G32380" s="145"/>
    </row>
    <row r="32381" spans="1:7">
      <c r="A32381" s="65"/>
      <c r="B32381" s="65"/>
      <c r="C32381" s="65"/>
      <c r="D32381" s="65"/>
      <c r="E32381" s="65"/>
      <c r="F32381" s="65"/>
      <c r="G32381" s="145"/>
    </row>
    <row r="32382" spans="1:7">
      <c r="A32382" s="65"/>
      <c r="B32382" s="65"/>
      <c r="C32382" s="65"/>
      <c r="D32382" s="65"/>
      <c r="E32382" s="65"/>
      <c r="F32382" s="65"/>
      <c r="G32382" s="145"/>
    </row>
    <row r="32383" spans="1:7">
      <c r="A32383" s="65"/>
      <c r="B32383" s="65"/>
      <c r="C32383" s="65"/>
      <c r="D32383" s="65"/>
      <c r="E32383" s="65"/>
      <c r="F32383" s="65"/>
      <c r="G32383" s="145"/>
    </row>
    <row r="32384" spans="1:7">
      <c r="A32384" s="65"/>
      <c r="B32384" s="65"/>
      <c r="C32384" s="65"/>
      <c r="D32384" s="65"/>
      <c r="E32384" s="65"/>
      <c r="F32384" s="65"/>
      <c r="G32384" s="145"/>
    </row>
    <row r="32385" spans="1:7">
      <c r="A32385" s="65"/>
      <c r="B32385" s="65"/>
      <c r="C32385" s="65"/>
      <c r="D32385" s="65"/>
      <c r="E32385" s="65"/>
      <c r="F32385" s="65"/>
      <c r="G32385" s="145"/>
    </row>
    <row r="32386" spans="1:7">
      <c r="A32386" s="65"/>
      <c r="B32386" s="65"/>
      <c r="C32386" s="65"/>
      <c r="D32386" s="65"/>
      <c r="E32386" s="65"/>
      <c r="F32386" s="65"/>
      <c r="G32386" s="145"/>
    </row>
    <row r="32387" spans="1:7">
      <c r="A32387" s="65"/>
      <c r="B32387" s="65"/>
      <c r="C32387" s="65"/>
      <c r="D32387" s="65"/>
      <c r="E32387" s="65"/>
      <c r="F32387" s="65"/>
      <c r="G32387" s="145"/>
    </row>
    <row r="32388" spans="1:7">
      <c r="A32388" s="65"/>
      <c r="B32388" s="65"/>
      <c r="C32388" s="65"/>
      <c r="D32388" s="65"/>
      <c r="E32388" s="65"/>
      <c r="F32388" s="65"/>
      <c r="G32388" s="145"/>
    </row>
    <row r="32389" spans="1:7">
      <c r="A32389" s="65"/>
      <c r="B32389" s="65"/>
      <c r="C32389" s="65"/>
      <c r="D32389" s="65"/>
      <c r="E32389" s="65"/>
      <c r="F32389" s="65"/>
      <c r="G32389" s="145"/>
    </row>
    <row r="32390" spans="1:7">
      <c r="A32390" s="65"/>
      <c r="B32390" s="65"/>
      <c r="C32390" s="65"/>
      <c r="D32390" s="65"/>
      <c r="E32390" s="65"/>
      <c r="F32390" s="65"/>
      <c r="G32390" s="145"/>
    </row>
    <row r="32391" spans="1:7">
      <c r="A32391" s="65"/>
      <c r="B32391" s="65"/>
      <c r="C32391" s="65"/>
      <c r="D32391" s="65"/>
      <c r="E32391" s="65"/>
      <c r="F32391" s="65"/>
      <c r="G32391" s="145"/>
    </row>
    <row r="32392" spans="1:7">
      <c r="A32392" s="65"/>
      <c r="B32392" s="65"/>
      <c r="C32392" s="65"/>
      <c r="D32392" s="65"/>
      <c r="E32392" s="65"/>
      <c r="F32392" s="65"/>
      <c r="G32392" s="145"/>
    </row>
    <row r="32393" spans="1:7">
      <c r="A32393" s="65"/>
      <c r="B32393" s="65"/>
      <c r="C32393" s="65"/>
      <c r="D32393" s="65"/>
      <c r="E32393" s="65"/>
      <c r="F32393" s="65"/>
      <c r="G32393" s="145"/>
    </row>
    <row r="32394" spans="1:7">
      <c r="A32394" s="65"/>
      <c r="B32394" s="65"/>
      <c r="C32394" s="65"/>
      <c r="D32394" s="65"/>
      <c r="E32394" s="65"/>
      <c r="F32394" s="65"/>
      <c r="G32394" s="145"/>
    </row>
    <row r="32395" spans="1:7">
      <c r="A32395" s="65"/>
      <c r="B32395" s="65"/>
      <c r="C32395" s="65"/>
      <c r="D32395" s="65"/>
      <c r="E32395" s="65"/>
      <c r="F32395" s="65"/>
      <c r="G32395" s="145"/>
    </row>
    <row r="32396" spans="1:7">
      <c r="A32396" s="65"/>
      <c r="B32396" s="65"/>
      <c r="C32396" s="65"/>
      <c r="D32396" s="65"/>
      <c r="E32396" s="65"/>
      <c r="F32396" s="65"/>
      <c r="G32396" s="145"/>
    </row>
    <row r="32397" spans="1:7">
      <c r="A32397" s="65"/>
      <c r="B32397" s="65"/>
      <c r="C32397" s="65"/>
      <c r="D32397" s="65"/>
      <c r="E32397" s="65"/>
      <c r="F32397" s="65"/>
      <c r="G32397" s="145"/>
    </row>
    <row r="32398" spans="1:7">
      <c r="A32398" s="65"/>
      <c r="B32398" s="65"/>
      <c r="C32398" s="65"/>
      <c r="D32398" s="65"/>
      <c r="E32398" s="65"/>
      <c r="F32398" s="65"/>
      <c r="G32398" s="145"/>
    </row>
    <row r="32399" spans="1:7">
      <c r="A32399" s="65"/>
      <c r="B32399" s="65"/>
      <c r="C32399" s="65"/>
      <c r="D32399" s="65"/>
      <c r="E32399" s="65"/>
      <c r="F32399" s="65"/>
      <c r="G32399" s="145"/>
    </row>
    <row r="32400" spans="1:7">
      <c r="A32400" s="65"/>
      <c r="B32400" s="65"/>
      <c r="C32400" s="65"/>
      <c r="D32400" s="65"/>
      <c r="E32400" s="65"/>
      <c r="F32400" s="65"/>
      <c r="G32400" s="145"/>
    </row>
    <row r="32401" spans="1:7">
      <c r="A32401" s="65"/>
      <c r="B32401" s="65"/>
      <c r="C32401" s="65"/>
      <c r="D32401" s="65"/>
      <c r="E32401" s="65"/>
      <c r="F32401" s="65"/>
      <c r="G32401" s="145"/>
    </row>
    <row r="32402" spans="1:7">
      <c r="A32402" s="65"/>
      <c r="B32402" s="65"/>
      <c r="C32402" s="65"/>
      <c r="D32402" s="65"/>
      <c r="E32402" s="65"/>
      <c r="F32402" s="65"/>
      <c r="G32402" s="145"/>
    </row>
    <row r="32403" spans="1:7">
      <c r="A32403" s="65"/>
      <c r="B32403" s="65"/>
      <c r="C32403" s="65"/>
      <c r="D32403" s="65"/>
      <c r="E32403" s="65"/>
      <c r="F32403" s="65"/>
      <c r="G32403" s="145"/>
    </row>
    <row r="32404" spans="1:7">
      <c r="A32404" s="65"/>
      <c r="B32404" s="65"/>
      <c r="C32404" s="65"/>
      <c r="D32404" s="65"/>
      <c r="E32404" s="65"/>
      <c r="F32404" s="65"/>
      <c r="G32404" s="145"/>
    </row>
    <row r="32405" spans="1:7">
      <c r="A32405" s="65"/>
      <c r="B32405" s="65"/>
      <c r="C32405" s="65"/>
      <c r="D32405" s="65"/>
      <c r="E32405" s="65"/>
      <c r="F32405" s="65"/>
      <c r="G32405" s="145"/>
    </row>
    <row r="32406" spans="1:7">
      <c r="A32406" s="65"/>
      <c r="B32406" s="65"/>
      <c r="C32406" s="65"/>
      <c r="D32406" s="65"/>
      <c r="E32406" s="65"/>
      <c r="F32406" s="65"/>
      <c r="G32406" s="145"/>
    </row>
    <row r="32407" spans="1:7">
      <c r="A32407" s="65"/>
      <c r="B32407" s="65"/>
      <c r="C32407" s="65"/>
      <c r="D32407" s="65"/>
      <c r="E32407" s="65"/>
      <c r="F32407" s="65"/>
      <c r="G32407" s="145"/>
    </row>
    <row r="32408" spans="1:7">
      <c r="A32408" s="65"/>
      <c r="B32408" s="65"/>
      <c r="C32408" s="65"/>
      <c r="D32408" s="65"/>
      <c r="E32408" s="65"/>
      <c r="F32408" s="65"/>
      <c r="G32408" s="145"/>
    </row>
    <row r="32409" spans="1:7">
      <c r="A32409" s="65"/>
      <c r="B32409" s="65"/>
      <c r="C32409" s="65"/>
      <c r="D32409" s="65"/>
      <c r="E32409" s="65"/>
      <c r="F32409" s="65"/>
      <c r="G32409" s="145"/>
    </row>
    <row r="32410" spans="1:7">
      <c r="A32410" s="65"/>
      <c r="B32410" s="65"/>
      <c r="C32410" s="65"/>
      <c r="D32410" s="65"/>
      <c r="E32410" s="65"/>
      <c r="F32410" s="65"/>
      <c r="G32410" s="145"/>
    </row>
    <row r="32411" spans="1:7">
      <c r="A32411" s="65"/>
      <c r="B32411" s="65"/>
      <c r="C32411" s="65"/>
      <c r="D32411" s="65"/>
      <c r="E32411" s="65"/>
      <c r="F32411" s="65"/>
      <c r="G32411" s="145"/>
    </row>
    <row r="32412" spans="1:7">
      <c r="A32412" s="65"/>
      <c r="B32412" s="65"/>
      <c r="C32412" s="65"/>
      <c r="D32412" s="65"/>
      <c r="E32412" s="65"/>
      <c r="F32412" s="65"/>
      <c r="G32412" s="145"/>
    </row>
    <row r="32413" spans="1:7">
      <c r="A32413" s="65"/>
      <c r="B32413" s="65"/>
      <c r="C32413" s="65"/>
      <c r="D32413" s="65"/>
      <c r="E32413" s="65"/>
      <c r="F32413" s="65"/>
      <c r="G32413" s="145"/>
    </row>
    <row r="32414" spans="1:7">
      <c r="A32414" s="65"/>
      <c r="B32414" s="65"/>
      <c r="C32414" s="65"/>
      <c r="D32414" s="65"/>
      <c r="E32414" s="65"/>
      <c r="F32414" s="65"/>
      <c r="G32414" s="145"/>
    </row>
    <row r="32415" spans="1:7">
      <c r="A32415" s="65"/>
      <c r="B32415" s="65"/>
      <c r="C32415" s="65"/>
      <c r="D32415" s="65"/>
      <c r="E32415" s="65"/>
      <c r="F32415" s="65"/>
      <c r="G32415" s="145"/>
    </row>
    <row r="32416" spans="1:7">
      <c r="A32416" s="65"/>
      <c r="B32416" s="65"/>
      <c r="C32416" s="65"/>
      <c r="D32416" s="65"/>
      <c r="E32416" s="65"/>
      <c r="F32416" s="65"/>
      <c r="G32416" s="145"/>
    </row>
    <row r="32417" spans="1:7">
      <c r="A32417" s="65"/>
      <c r="B32417" s="65"/>
      <c r="C32417" s="65"/>
      <c r="D32417" s="65"/>
      <c r="E32417" s="65"/>
      <c r="F32417" s="65"/>
      <c r="G32417" s="145"/>
    </row>
    <row r="32418" spans="1:7">
      <c r="A32418" s="65"/>
      <c r="B32418" s="65"/>
      <c r="C32418" s="65"/>
      <c r="D32418" s="65"/>
      <c r="E32418" s="65"/>
      <c r="F32418" s="65"/>
      <c r="G32418" s="145"/>
    </row>
    <row r="32419" spans="1:7">
      <c r="A32419" s="65"/>
      <c r="B32419" s="65"/>
      <c r="C32419" s="65"/>
      <c r="D32419" s="65"/>
      <c r="E32419" s="65"/>
      <c r="F32419" s="65"/>
      <c r="G32419" s="145"/>
    </row>
    <row r="32420" spans="1:7">
      <c r="A32420" s="65"/>
      <c r="B32420" s="65"/>
      <c r="C32420" s="65"/>
      <c r="D32420" s="65"/>
      <c r="E32420" s="65"/>
      <c r="F32420" s="65"/>
      <c r="G32420" s="145"/>
    </row>
    <row r="32421" spans="1:7">
      <c r="A32421" s="65"/>
      <c r="B32421" s="65"/>
      <c r="C32421" s="65"/>
      <c r="D32421" s="65"/>
      <c r="E32421" s="65"/>
      <c r="F32421" s="65"/>
      <c r="G32421" s="145"/>
    </row>
    <row r="32422" spans="1:7">
      <c r="A32422" s="65"/>
      <c r="B32422" s="65"/>
      <c r="C32422" s="65"/>
      <c r="D32422" s="65"/>
      <c r="E32422" s="65"/>
      <c r="F32422" s="65"/>
      <c r="G32422" s="145"/>
    </row>
    <row r="32423" spans="1:7">
      <c r="A32423" s="65"/>
      <c r="B32423" s="65"/>
      <c r="C32423" s="65"/>
      <c r="D32423" s="65"/>
      <c r="E32423" s="65"/>
      <c r="F32423" s="65"/>
      <c r="G32423" s="145"/>
    </row>
    <row r="32424" spans="1:7">
      <c r="A32424" s="65"/>
      <c r="B32424" s="65"/>
      <c r="C32424" s="65"/>
      <c r="D32424" s="65"/>
      <c r="E32424" s="65"/>
      <c r="F32424" s="65"/>
      <c r="G32424" s="145"/>
    </row>
    <row r="32425" spans="1:7">
      <c r="A32425" s="65"/>
      <c r="B32425" s="65"/>
      <c r="C32425" s="65"/>
      <c r="D32425" s="65"/>
      <c r="E32425" s="65"/>
      <c r="F32425" s="65"/>
      <c r="G32425" s="145"/>
    </row>
    <row r="32426" spans="1:7">
      <c r="A32426" s="65"/>
      <c r="B32426" s="65"/>
      <c r="C32426" s="65"/>
      <c r="D32426" s="65"/>
      <c r="E32426" s="65"/>
      <c r="F32426" s="65"/>
      <c r="G32426" s="145"/>
    </row>
    <row r="32427" spans="1:7">
      <c r="A32427" s="65"/>
      <c r="B32427" s="65"/>
      <c r="C32427" s="65"/>
      <c r="D32427" s="65"/>
      <c r="E32427" s="65"/>
      <c r="F32427" s="65"/>
      <c r="G32427" s="145"/>
    </row>
    <row r="32428" spans="1:7">
      <c r="A32428" s="65"/>
      <c r="B32428" s="65"/>
      <c r="C32428" s="65"/>
      <c r="D32428" s="65"/>
      <c r="E32428" s="65"/>
      <c r="F32428" s="65"/>
      <c r="G32428" s="145"/>
    </row>
    <row r="32429" spans="1:7">
      <c r="A32429" s="65"/>
      <c r="B32429" s="65"/>
      <c r="C32429" s="65"/>
      <c r="D32429" s="65"/>
      <c r="E32429" s="65"/>
      <c r="F32429" s="65"/>
      <c r="G32429" s="145"/>
    </row>
    <row r="32430" spans="1:7">
      <c r="A32430" s="65"/>
      <c r="B32430" s="65"/>
      <c r="C32430" s="65"/>
      <c r="D32430" s="65"/>
      <c r="E32430" s="65"/>
      <c r="F32430" s="65"/>
      <c r="G32430" s="145"/>
    </row>
    <row r="32431" spans="1:7">
      <c r="A32431" s="65"/>
      <c r="B32431" s="65"/>
      <c r="C32431" s="65"/>
      <c r="D32431" s="65"/>
      <c r="E32431" s="65"/>
      <c r="F32431" s="65"/>
      <c r="G32431" s="145"/>
    </row>
    <row r="32432" spans="1:7">
      <c r="A32432" s="65"/>
      <c r="B32432" s="65"/>
      <c r="C32432" s="65"/>
      <c r="D32432" s="65"/>
      <c r="E32432" s="65"/>
      <c r="F32432" s="65"/>
      <c r="G32432" s="145"/>
    </row>
    <row r="32433" spans="1:7">
      <c r="A32433" s="65"/>
      <c r="B32433" s="65"/>
      <c r="C32433" s="65"/>
      <c r="D32433" s="65"/>
      <c r="E32433" s="65"/>
      <c r="F32433" s="65"/>
      <c r="G32433" s="145"/>
    </row>
    <row r="32434" spans="1:7">
      <c r="A32434" s="65"/>
      <c r="B32434" s="65"/>
      <c r="C32434" s="65"/>
      <c r="D32434" s="65"/>
      <c r="E32434" s="65"/>
      <c r="F32434" s="65"/>
      <c r="G32434" s="145"/>
    </row>
    <row r="32435" spans="1:7">
      <c r="A32435" s="65"/>
      <c r="B32435" s="65"/>
      <c r="C32435" s="65"/>
      <c r="D32435" s="65"/>
      <c r="E32435" s="65"/>
      <c r="F32435" s="65"/>
      <c r="G32435" s="145"/>
    </row>
    <row r="32436" spans="1:7">
      <c r="A32436" s="65"/>
      <c r="B32436" s="65"/>
      <c r="C32436" s="65"/>
      <c r="D32436" s="65"/>
      <c r="E32436" s="65"/>
      <c r="F32436" s="65"/>
      <c r="G32436" s="145"/>
    </row>
    <row r="32437" spans="1:7">
      <c r="A32437" s="65"/>
      <c r="B32437" s="65"/>
      <c r="C32437" s="65"/>
      <c r="D32437" s="65"/>
      <c r="E32437" s="65"/>
      <c r="F32437" s="65"/>
      <c r="G32437" s="145"/>
    </row>
    <row r="32438" spans="1:7">
      <c r="A32438" s="65"/>
      <c r="B32438" s="65"/>
      <c r="C32438" s="65"/>
      <c r="D32438" s="65"/>
      <c r="E32438" s="65"/>
      <c r="F32438" s="65"/>
      <c r="G32438" s="145"/>
    </row>
    <row r="32439" spans="1:7">
      <c r="A32439" s="65"/>
      <c r="B32439" s="65"/>
      <c r="C32439" s="65"/>
      <c r="D32439" s="65"/>
      <c r="E32439" s="65"/>
      <c r="F32439" s="65"/>
      <c r="G32439" s="145"/>
    </row>
    <row r="32440" spans="1:7">
      <c r="A32440" s="65"/>
      <c r="B32440" s="65"/>
      <c r="C32440" s="65"/>
      <c r="D32440" s="65"/>
      <c r="E32440" s="65"/>
      <c r="F32440" s="65"/>
      <c r="G32440" s="145"/>
    </row>
    <row r="32441" spans="1:7">
      <c r="A32441" s="65"/>
      <c r="B32441" s="65"/>
      <c r="C32441" s="65"/>
      <c r="D32441" s="65"/>
      <c r="E32441" s="65"/>
      <c r="F32441" s="65"/>
      <c r="G32441" s="145"/>
    </row>
    <row r="32442" spans="1:7">
      <c r="A32442" s="65"/>
      <c r="B32442" s="65"/>
      <c r="C32442" s="65"/>
      <c r="D32442" s="65"/>
      <c r="E32442" s="65"/>
      <c r="F32442" s="65"/>
      <c r="G32442" s="145"/>
    </row>
    <row r="32443" spans="1:7">
      <c r="A32443" s="65"/>
      <c r="B32443" s="65"/>
      <c r="C32443" s="65"/>
      <c r="D32443" s="65"/>
      <c r="E32443" s="65"/>
      <c r="F32443" s="65"/>
      <c r="G32443" s="145"/>
    </row>
    <row r="32444" spans="1:7">
      <c r="A32444" s="65"/>
      <c r="B32444" s="65"/>
      <c r="C32444" s="65"/>
      <c r="D32444" s="65"/>
      <c r="E32444" s="65"/>
      <c r="F32444" s="65"/>
      <c r="G32444" s="145"/>
    </row>
    <row r="32445" spans="1:7">
      <c r="A32445" s="65"/>
      <c r="B32445" s="65"/>
      <c r="C32445" s="65"/>
      <c r="D32445" s="65"/>
      <c r="E32445" s="65"/>
      <c r="F32445" s="65"/>
      <c r="G32445" s="145"/>
    </row>
    <row r="32446" spans="1:7">
      <c r="A32446" s="65"/>
      <c r="B32446" s="65"/>
      <c r="C32446" s="65"/>
      <c r="D32446" s="65"/>
      <c r="E32446" s="65"/>
      <c r="F32446" s="65"/>
      <c r="G32446" s="145"/>
    </row>
    <row r="32447" spans="1:7">
      <c r="A32447" s="65"/>
      <c r="B32447" s="65"/>
      <c r="C32447" s="65"/>
      <c r="D32447" s="65"/>
      <c r="E32447" s="65"/>
      <c r="F32447" s="65"/>
      <c r="G32447" s="145"/>
    </row>
    <row r="32448" spans="1:7">
      <c r="A32448" s="65"/>
      <c r="B32448" s="65"/>
      <c r="C32448" s="65"/>
      <c r="D32448" s="65"/>
      <c r="E32448" s="65"/>
      <c r="F32448" s="65"/>
      <c r="G32448" s="145"/>
    </row>
    <row r="32449" spans="1:7">
      <c r="A32449" s="65"/>
      <c r="B32449" s="65"/>
      <c r="C32449" s="65"/>
      <c r="D32449" s="65"/>
      <c r="E32449" s="65"/>
      <c r="F32449" s="65"/>
      <c r="G32449" s="145"/>
    </row>
    <row r="32450" spans="1:7">
      <c r="A32450" s="65"/>
      <c r="B32450" s="65"/>
      <c r="C32450" s="65"/>
      <c r="D32450" s="65"/>
      <c r="E32450" s="65"/>
      <c r="F32450" s="65"/>
      <c r="G32450" s="145"/>
    </row>
    <row r="32451" spans="1:7">
      <c r="A32451" s="65"/>
      <c r="B32451" s="65"/>
      <c r="C32451" s="65"/>
      <c r="D32451" s="65"/>
      <c r="E32451" s="65"/>
      <c r="F32451" s="65"/>
      <c r="G32451" s="145"/>
    </row>
    <row r="32452" spans="1:7">
      <c r="A32452" s="65"/>
      <c r="B32452" s="65"/>
      <c r="C32452" s="65"/>
      <c r="D32452" s="65"/>
      <c r="E32452" s="65"/>
      <c r="F32452" s="65"/>
      <c r="G32452" s="145"/>
    </row>
    <row r="32453" spans="1:7">
      <c r="A32453" s="65"/>
      <c r="B32453" s="65"/>
      <c r="C32453" s="65"/>
      <c r="D32453" s="65"/>
      <c r="E32453" s="65"/>
      <c r="F32453" s="65"/>
      <c r="G32453" s="145"/>
    </row>
    <row r="32454" spans="1:7">
      <c r="A32454" s="65"/>
      <c r="B32454" s="65"/>
      <c r="C32454" s="65"/>
      <c r="D32454" s="65"/>
      <c r="E32454" s="65"/>
      <c r="F32454" s="65"/>
      <c r="G32454" s="145"/>
    </row>
    <row r="32455" spans="1:7">
      <c r="A32455" s="65"/>
      <c r="B32455" s="65"/>
      <c r="C32455" s="65"/>
      <c r="D32455" s="65"/>
      <c r="E32455" s="65"/>
      <c r="F32455" s="65"/>
      <c r="G32455" s="145"/>
    </row>
    <row r="32456" spans="1:7">
      <c r="A32456" s="65"/>
      <c r="B32456" s="65"/>
      <c r="C32456" s="65"/>
      <c r="D32456" s="65"/>
      <c r="E32456" s="65"/>
      <c r="F32456" s="65"/>
      <c r="G32456" s="145"/>
    </row>
    <row r="32457" spans="1:7">
      <c r="A32457" s="65"/>
      <c r="B32457" s="65"/>
      <c r="C32457" s="65"/>
      <c r="D32457" s="65"/>
      <c r="E32457" s="65"/>
      <c r="F32457" s="65"/>
      <c r="G32457" s="145"/>
    </row>
    <row r="32458" spans="1:7">
      <c r="A32458" s="65"/>
      <c r="B32458" s="65"/>
      <c r="C32458" s="65"/>
      <c r="D32458" s="65"/>
      <c r="E32458" s="65"/>
      <c r="F32458" s="65"/>
      <c r="G32458" s="145"/>
    </row>
    <row r="32459" spans="1:7">
      <c r="A32459" s="65"/>
      <c r="B32459" s="65"/>
      <c r="C32459" s="65"/>
      <c r="D32459" s="65"/>
      <c r="E32459" s="65"/>
      <c r="F32459" s="65"/>
      <c r="G32459" s="145"/>
    </row>
    <row r="32460" spans="1:7">
      <c r="A32460" s="65"/>
      <c r="B32460" s="65"/>
      <c r="C32460" s="65"/>
      <c r="D32460" s="65"/>
      <c r="E32460" s="65"/>
      <c r="F32460" s="65"/>
      <c r="G32460" s="145"/>
    </row>
    <row r="32461" spans="1:7">
      <c r="A32461" s="65"/>
      <c r="B32461" s="65"/>
      <c r="C32461" s="65"/>
      <c r="D32461" s="65"/>
      <c r="E32461" s="65"/>
      <c r="F32461" s="65"/>
      <c r="G32461" s="145"/>
    </row>
    <row r="32462" spans="1:7">
      <c r="A32462" s="65"/>
      <c r="B32462" s="65"/>
      <c r="C32462" s="65"/>
      <c r="D32462" s="65"/>
      <c r="E32462" s="65"/>
      <c r="F32462" s="65"/>
      <c r="G32462" s="145"/>
    </row>
    <row r="32463" spans="1:7">
      <c r="A32463" s="65"/>
      <c r="B32463" s="65"/>
      <c r="C32463" s="65"/>
      <c r="D32463" s="65"/>
      <c r="E32463" s="65"/>
      <c r="F32463" s="65"/>
      <c r="G32463" s="145"/>
    </row>
    <row r="32464" spans="1:7">
      <c r="A32464" s="65"/>
      <c r="B32464" s="65"/>
      <c r="C32464" s="65"/>
      <c r="D32464" s="65"/>
      <c r="E32464" s="65"/>
      <c r="F32464" s="65"/>
      <c r="G32464" s="145"/>
    </row>
    <row r="32465" spans="1:7">
      <c r="A32465" s="65"/>
      <c r="B32465" s="65"/>
      <c r="C32465" s="65"/>
      <c r="D32465" s="65"/>
      <c r="E32465" s="65"/>
      <c r="F32465" s="65"/>
      <c r="G32465" s="145"/>
    </row>
    <row r="32466" spans="1:7">
      <c r="A32466" s="65"/>
      <c r="B32466" s="65"/>
      <c r="C32466" s="65"/>
      <c r="D32466" s="65"/>
      <c r="E32466" s="65"/>
      <c r="F32466" s="65"/>
      <c r="G32466" s="145"/>
    </row>
    <row r="32467" spans="1:7">
      <c r="A32467" s="65"/>
      <c r="B32467" s="65"/>
      <c r="C32467" s="65"/>
      <c r="D32467" s="65"/>
      <c r="E32467" s="65"/>
      <c r="F32467" s="65"/>
      <c r="G32467" s="145"/>
    </row>
    <row r="32468" spans="1:7">
      <c r="A32468" s="65"/>
      <c r="B32468" s="65"/>
      <c r="C32468" s="65"/>
      <c r="D32468" s="65"/>
      <c r="E32468" s="65"/>
      <c r="F32468" s="65"/>
      <c r="G32468" s="145"/>
    </row>
    <row r="32469" spans="1:7">
      <c r="A32469" s="65"/>
      <c r="B32469" s="65"/>
      <c r="C32469" s="65"/>
      <c r="D32469" s="65"/>
      <c r="E32469" s="65"/>
      <c r="F32469" s="65"/>
      <c r="G32469" s="145"/>
    </row>
    <row r="32470" spans="1:7">
      <c r="A32470" s="65"/>
      <c r="B32470" s="65"/>
      <c r="C32470" s="65"/>
      <c r="D32470" s="65"/>
      <c r="E32470" s="65"/>
      <c r="F32470" s="65"/>
      <c r="G32470" s="145"/>
    </row>
    <row r="32471" spans="1:7">
      <c r="A32471" s="65"/>
      <c r="B32471" s="65"/>
      <c r="C32471" s="65"/>
      <c r="D32471" s="65"/>
      <c r="E32471" s="65"/>
      <c r="F32471" s="65"/>
      <c r="G32471" s="145"/>
    </row>
    <row r="32472" spans="1:7">
      <c r="A32472" s="65"/>
      <c r="B32472" s="65"/>
      <c r="C32472" s="65"/>
      <c r="D32472" s="65"/>
      <c r="E32472" s="65"/>
      <c r="F32472" s="65"/>
      <c r="G32472" s="145"/>
    </row>
    <row r="32473" spans="1:7">
      <c r="A32473" s="65"/>
      <c r="B32473" s="65"/>
      <c r="C32473" s="65"/>
      <c r="D32473" s="65"/>
      <c r="E32473" s="65"/>
      <c r="F32473" s="65"/>
      <c r="G32473" s="145"/>
    </row>
    <row r="32474" spans="1:7">
      <c r="A32474" s="65"/>
      <c r="B32474" s="65"/>
      <c r="C32474" s="65"/>
      <c r="D32474" s="65"/>
      <c r="E32474" s="65"/>
      <c r="F32474" s="65"/>
      <c r="G32474" s="145"/>
    </row>
    <row r="32475" spans="1:7">
      <c r="A32475" s="65"/>
      <c r="B32475" s="65"/>
      <c r="C32475" s="65"/>
      <c r="D32475" s="65"/>
      <c r="E32475" s="65"/>
      <c r="F32475" s="65"/>
      <c r="G32475" s="145"/>
    </row>
    <row r="32476" spans="1:7">
      <c r="A32476" s="65"/>
      <c r="B32476" s="65"/>
      <c r="C32476" s="65"/>
      <c r="D32476" s="65"/>
      <c r="E32476" s="65"/>
      <c r="F32476" s="65"/>
      <c r="G32476" s="145"/>
    </row>
    <row r="32477" spans="1:7">
      <c r="A32477" s="65"/>
      <c r="B32477" s="65"/>
      <c r="C32477" s="65"/>
      <c r="D32477" s="65"/>
      <c r="E32477" s="65"/>
      <c r="F32477" s="65"/>
      <c r="G32477" s="145"/>
    </row>
    <row r="32478" spans="1:7">
      <c r="A32478" s="65"/>
      <c r="B32478" s="65"/>
      <c r="C32478" s="65"/>
      <c r="D32478" s="65"/>
      <c r="E32478" s="65"/>
      <c r="F32478" s="65"/>
      <c r="G32478" s="145"/>
    </row>
    <row r="32479" spans="1:7">
      <c r="A32479" s="65"/>
      <c r="B32479" s="65"/>
      <c r="C32479" s="65"/>
      <c r="D32479" s="65"/>
      <c r="E32479" s="65"/>
      <c r="F32479" s="65"/>
      <c r="G32479" s="145"/>
    </row>
    <row r="32480" spans="1:7">
      <c r="A32480" s="65"/>
      <c r="B32480" s="65"/>
      <c r="C32480" s="65"/>
      <c r="D32480" s="65"/>
      <c r="E32480" s="65"/>
      <c r="F32480" s="65"/>
      <c r="G32480" s="145"/>
    </row>
    <row r="32481" spans="1:7">
      <c r="A32481" s="65"/>
      <c r="B32481" s="65"/>
      <c r="C32481" s="65"/>
      <c r="D32481" s="65"/>
      <c r="E32481" s="65"/>
      <c r="F32481" s="65"/>
      <c r="G32481" s="145"/>
    </row>
    <row r="32482" spans="1:7">
      <c r="A32482" s="65"/>
      <c r="B32482" s="65"/>
      <c r="C32482" s="65"/>
      <c r="D32482" s="65"/>
      <c r="E32482" s="65"/>
      <c r="F32482" s="65"/>
      <c r="G32482" s="145"/>
    </row>
    <row r="32483" spans="1:7">
      <c r="A32483" s="65"/>
      <c r="B32483" s="65"/>
      <c r="C32483" s="65"/>
      <c r="D32483" s="65"/>
      <c r="E32483" s="65"/>
      <c r="F32483" s="65"/>
      <c r="G32483" s="145"/>
    </row>
    <row r="32484" spans="1:7">
      <c r="A32484" s="65"/>
      <c r="B32484" s="65"/>
      <c r="C32484" s="65"/>
      <c r="D32484" s="65"/>
      <c r="E32484" s="65"/>
      <c r="F32484" s="65"/>
      <c r="G32484" s="145"/>
    </row>
    <row r="32485" spans="1:7">
      <c r="A32485" s="65"/>
      <c r="B32485" s="65"/>
      <c r="C32485" s="65"/>
      <c r="D32485" s="65"/>
      <c r="E32485" s="65"/>
      <c r="F32485" s="65"/>
      <c r="G32485" s="145"/>
    </row>
    <row r="32486" spans="1:7">
      <c r="A32486" s="65"/>
      <c r="B32486" s="65"/>
      <c r="C32486" s="65"/>
      <c r="D32486" s="65"/>
      <c r="E32486" s="65"/>
      <c r="F32486" s="65"/>
      <c r="G32486" s="145"/>
    </row>
    <row r="32487" spans="1:7">
      <c r="A32487" s="65"/>
      <c r="B32487" s="65"/>
      <c r="C32487" s="65"/>
      <c r="D32487" s="65"/>
      <c r="E32487" s="65"/>
      <c r="F32487" s="65"/>
      <c r="G32487" s="145"/>
    </row>
    <row r="32488" spans="1:7">
      <c r="A32488" s="65"/>
      <c r="B32488" s="65"/>
      <c r="C32488" s="65"/>
      <c r="D32488" s="65"/>
      <c r="E32488" s="65"/>
      <c r="F32488" s="65"/>
      <c r="G32488" s="145"/>
    </row>
    <row r="32489" spans="1:7">
      <c r="A32489" s="65"/>
      <c r="B32489" s="65"/>
      <c r="C32489" s="65"/>
      <c r="D32489" s="65"/>
      <c r="E32489" s="65"/>
      <c r="F32489" s="65"/>
      <c r="G32489" s="145"/>
    </row>
    <row r="32490" spans="1:7">
      <c r="A32490" s="65"/>
      <c r="B32490" s="65"/>
      <c r="C32490" s="65"/>
      <c r="D32490" s="65"/>
      <c r="E32490" s="65"/>
      <c r="F32490" s="65"/>
      <c r="G32490" s="145"/>
    </row>
    <row r="32491" spans="1:7">
      <c r="A32491" s="65"/>
      <c r="B32491" s="65"/>
      <c r="C32491" s="65"/>
      <c r="D32491" s="65"/>
      <c r="E32491" s="65"/>
      <c r="F32491" s="65"/>
      <c r="G32491" s="145"/>
    </row>
    <row r="32492" spans="1:7">
      <c r="A32492" s="65"/>
      <c r="B32492" s="65"/>
      <c r="C32492" s="65"/>
      <c r="D32492" s="65"/>
      <c r="E32492" s="65"/>
      <c r="F32492" s="65"/>
      <c r="G32492" s="145"/>
    </row>
    <row r="32493" spans="1:7">
      <c r="A32493" s="65"/>
      <c r="B32493" s="65"/>
      <c r="C32493" s="65"/>
      <c r="D32493" s="65"/>
      <c r="E32493" s="65"/>
      <c r="F32493" s="65"/>
      <c r="G32493" s="145"/>
    </row>
    <row r="32494" spans="1:7">
      <c r="A32494" s="65"/>
      <c r="B32494" s="65"/>
      <c r="C32494" s="65"/>
      <c r="D32494" s="65"/>
      <c r="E32494" s="65"/>
      <c r="F32494" s="65"/>
      <c r="G32494" s="145"/>
    </row>
    <row r="32495" spans="1:7">
      <c r="A32495" s="65"/>
      <c r="B32495" s="65"/>
      <c r="C32495" s="65"/>
      <c r="D32495" s="65"/>
      <c r="E32495" s="65"/>
      <c r="F32495" s="65"/>
      <c r="G32495" s="145"/>
    </row>
    <row r="32496" spans="1:7">
      <c r="A32496" s="65"/>
      <c r="B32496" s="65"/>
      <c r="C32496" s="65"/>
      <c r="D32496" s="65"/>
      <c r="E32496" s="65"/>
      <c r="F32496" s="65"/>
      <c r="G32496" s="145"/>
    </row>
    <row r="32497" spans="1:7">
      <c r="A32497" s="65"/>
      <c r="B32497" s="65"/>
      <c r="C32497" s="65"/>
      <c r="D32497" s="65"/>
      <c r="E32497" s="65"/>
      <c r="F32497" s="65"/>
      <c r="G32497" s="145"/>
    </row>
    <row r="32498" spans="1:7">
      <c r="A32498" s="65"/>
      <c r="B32498" s="65"/>
      <c r="C32498" s="65"/>
      <c r="D32498" s="65"/>
      <c r="E32498" s="65"/>
      <c r="F32498" s="65"/>
      <c r="G32498" s="145"/>
    </row>
    <row r="32499" spans="1:7">
      <c r="A32499" s="65"/>
      <c r="B32499" s="65"/>
      <c r="C32499" s="65"/>
      <c r="D32499" s="65"/>
      <c r="E32499" s="65"/>
      <c r="F32499" s="65"/>
      <c r="G32499" s="145"/>
    </row>
    <row r="32500" spans="1:7">
      <c r="A32500" s="65"/>
      <c r="B32500" s="65"/>
      <c r="C32500" s="65"/>
      <c r="D32500" s="65"/>
      <c r="E32500" s="65"/>
      <c r="F32500" s="65"/>
      <c r="G32500" s="145"/>
    </row>
    <row r="32501" spans="1:7">
      <c r="A32501" s="65"/>
      <c r="B32501" s="65"/>
      <c r="C32501" s="65"/>
      <c r="D32501" s="65"/>
      <c r="E32501" s="65"/>
      <c r="F32501" s="65"/>
      <c r="G32501" s="145"/>
    </row>
    <row r="32502" spans="1:7">
      <c r="A32502" s="65"/>
      <c r="B32502" s="65"/>
      <c r="C32502" s="65"/>
      <c r="D32502" s="65"/>
      <c r="E32502" s="65"/>
      <c r="F32502" s="65"/>
      <c r="G32502" s="145"/>
    </row>
    <row r="32503" spans="1:7">
      <c r="A32503" s="65"/>
      <c r="B32503" s="65"/>
      <c r="C32503" s="65"/>
      <c r="D32503" s="65"/>
      <c r="E32503" s="65"/>
      <c r="F32503" s="65"/>
      <c r="G32503" s="145"/>
    </row>
    <row r="32504" spans="1:7">
      <c r="A32504" s="65"/>
      <c r="B32504" s="65"/>
      <c r="C32504" s="65"/>
      <c r="D32504" s="65"/>
      <c r="E32504" s="65"/>
      <c r="F32504" s="65"/>
      <c r="G32504" s="145"/>
    </row>
    <row r="32505" spans="1:7">
      <c r="A32505" s="65"/>
      <c r="B32505" s="65"/>
      <c r="C32505" s="65"/>
      <c r="D32505" s="65"/>
      <c r="E32505" s="65"/>
      <c r="F32505" s="65"/>
      <c r="G32505" s="145"/>
    </row>
    <row r="32506" spans="1:7">
      <c r="A32506" s="65"/>
      <c r="B32506" s="65"/>
      <c r="C32506" s="65"/>
      <c r="D32506" s="65"/>
      <c r="E32506" s="65"/>
      <c r="F32506" s="65"/>
      <c r="G32506" s="145"/>
    </row>
    <row r="32507" spans="1:7">
      <c r="A32507" s="65"/>
      <c r="B32507" s="65"/>
      <c r="C32507" s="65"/>
      <c r="D32507" s="65"/>
      <c r="E32507" s="65"/>
      <c r="F32507" s="65"/>
      <c r="G32507" s="145"/>
    </row>
    <row r="32508" spans="1:7">
      <c r="A32508" s="65"/>
      <c r="B32508" s="65"/>
      <c r="C32508" s="65"/>
      <c r="D32508" s="65"/>
      <c r="E32508" s="65"/>
      <c r="F32508" s="65"/>
      <c r="G32508" s="145"/>
    </row>
    <row r="32509" spans="1:7">
      <c r="A32509" s="65"/>
      <c r="B32509" s="65"/>
      <c r="C32509" s="65"/>
      <c r="D32509" s="65"/>
      <c r="E32509" s="65"/>
      <c r="F32509" s="65"/>
      <c r="G32509" s="145"/>
    </row>
    <row r="32510" spans="1:7">
      <c r="A32510" s="65"/>
      <c r="B32510" s="65"/>
      <c r="C32510" s="65"/>
      <c r="D32510" s="65"/>
      <c r="E32510" s="65"/>
      <c r="F32510" s="65"/>
      <c r="G32510" s="145"/>
    </row>
    <row r="32511" spans="1:7">
      <c r="A32511" s="65"/>
      <c r="B32511" s="65"/>
      <c r="C32511" s="65"/>
      <c r="D32511" s="65"/>
      <c r="E32511" s="65"/>
      <c r="F32511" s="65"/>
      <c r="G32511" s="145"/>
    </row>
    <row r="32512" spans="1:7">
      <c r="A32512" s="65"/>
      <c r="B32512" s="65"/>
      <c r="C32512" s="65"/>
      <c r="D32512" s="65"/>
      <c r="E32512" s="65"/>
      <c r="F32512" s="65"/>
      <c r="G32512" s="145"/>
    </row>
    <row r="32513" spans="1:7">
      <c r="A32513" s="65"/>
      <c r="B32513" s="65"/>
      <c r="C32513" s="65"/>
      <c r="D32513" s="65"/>
      <c r="E32513" s="65"/>
      <c r="F32513" s="65"/>
      <c r="G32513" s="145"/>
    </row>
    <row r="32514" spans="1:7">
      <c r="A32514" s="65"/>
      <c r="B32514" s="65"/>
      <c r="C32514" s="65"/>
      <c r="D32514" s="65"/>
      <c r="E32514" s="65"/>
      <c r="F32514" s="65"/>
      <c r="G32514" s="145"/>
    </row>
    <row r="32515" spans="1:7">
      <c r="A32515" s="65"/>
      <c r="B32515" s="65"/>
      <c r="C32515" s="65"/>
      <c r="D32515" s="65"/>
      <c r="E32515" s="65"/>
      <c r="F32515" s="65"/>
      <c r="G32515" s="145"/>
    </row>
    <row r="32516" spans="1:7">
      <c r="A32516" s="65"/>
      <c r="B32516" s="65"/>
      <c r="C32516" s="65"/>
      <c r="D32516" s="65"/>
      <c r="E32516" s="65"/>
      <c r="F32516" s="65"/>
      <c r="G32516" s="145"/>
    </row>
    <row r="32517" spans="1:7">
      <c r="A32517" s="65"/>
      <c r="B32517" s="65"/>
      <c r="C32517" s="65"/>
      <c r="D32517" s="65"/>
      <c r="E32517" s="65"/>
      <c r="F32517" s="65"/>
      <c r="G32517" s="145"/>
    </row>
    <row r="32518" spans="1:7">
      <c r="A32518" s="65"/>
      <c r="B32518" s="65"/>
      <c r="C32518" s="65"/>
      <c r="D32518" s="65"/>
      <c r="E32518" s="65"/>
      <c r="F32518" s="65"/>
      <c r="G32518" s="145"/>
    </row>
    <row r="32519" spans="1:7">
      <c r="A32519" s="65"/>
      <c r="B32519" s="65"/>
      <c r="C32519" s="65"/>
      <c r="D32519" s="65"/>
      <c r="E32519" s="65"/>
      <c r="F32519" s="65"/>
      <c r="G32519" s="145"/>
    </row>
    <row r="32520" spans="1:7">
      <c r="A32520" s="65"/>
      <c r="B32520" s="65"/>
      <c r="C32520" s="65"/>
      <c r="D32520" s="65"/>
      <c r="E32520" s="65"/>
      <c r="F32520" s="65"/>
      <c r="G32520" s="145"/>
    </row>
    <row r="32521" spans="1:7">
      <c r="A32521" s="65"/>
      <c r="B32521" s="65"/>
      <c r="C32521" s="65"/>
      <c r="D32521" s="65"/>
      <c r="E32521" s="65"/>
      <c r="F32521" s="65"/>
      <c r="G32521" s="145"/>
    </row>
    <row r="32522" spans="1:7">
      <c r="A32522" s="65"/>
      <c r="B32522" s="65"/>
      <c r="C32522" s="65"/>
      <c r="D32522" s="65"/>
      <c r="E32522" s="65"/>
      <c r="F32522" s="65"/>
      <c r="G32522" s="145"/>
    </row>
    <row r="32523" spans="1:7">
      <c r="A32523" s="65"/>
      <c r="B32523" s="65"/>
      <c r="C32523" s="65"/>
      <c r="D32523" s="65"/>
      <c r="E32523" s="65"/>
      <c r="F32523" s="65"/>
      <c r="G32523" s="145"/>
    </row>
    <row r="32524" spans="1:7">
      <c r="A32524" s="65"/>
      <c r="B32524" s="65"/>
      <c r="C32524" s="65"/>
      <c r="D32524" s="65"/>
      <c r="E32524" s="65"/>
      <c r="F32524" s="65"/>
      <c r="G32524" s="145"/>
    </row>
    <row r="32525" spans="1:7">
      <c r="A32525" s="65"/>
      <c r="B32525" s="65"/>
      <c r="C32525" s="65"/>
      <c r="D32525" s="65"/>
      <c r="E32525" s="65"/>
      <c r="F32525" s="65"/>
      <c r="G32525" s="145"/>
    </row>
    <row r="32526" spans="1:7">
      <c r="A32526" s="65"/>
      <c r="B32526" s="65"/>
      <c r="C32526" s="65"/>
      <c r="D32526" s="65"/>
      <c r="E32526" s="65"/>
      <c r="F32526" s="65"/>
      <c r="G32526" s="145"/>
    </row>
    <row r="32527" spans="1:7">
      <c r="A32527" s="65"/>
      <c r="B32527" s="65"/>
      <c r="C32527" s="65"/>
      <c r="D32527" s="65"/>
      <c r="E32527" s="65"/>
      <c r="F32527" s="65"/>
      <c r="G32527" s="145"/>
    </row>
    <row r="32528" spans="1:7">
      <c r="A32528" s="65"/>
      <c r="B32528" s="65"/>
      <c r="C32528" s="65"/>
      <c r="D32528" s="65"/>
      <c r="E32528" s="65"/>
      <c r="F32528" s="65"/>
      <c r="G32528" s="145"/>
    </row>
    <row r="32529" spans="1:7">
      <c r="A32529" s="65"/>
      <c r="B32529" s="65"/>
      <c r="C32529" s="65"/>
      <c r="D32529" s="65"/>
      <c r="E32529" s="65"/>
      <c r="F32529" s="65"/>
      <c r="G32529" s="145"/>
    </row>
    <row r="32530" spans="1:7">
      <c r="A32530" s="65"/>
      <c r="B32530" s="65"/>
      <c r="C32530" s="65"/>
      <c r="D32530" s="65"/>
      <c r="E32530" s="65"/>
      <c r="F32530" s="65"/>
      <c r="G32530" s="145"/>
    </row>
    <row r="32531" spans="1:7">
      <c r="A32531" s="65"/>
      <c r="B32531" s="65"/>
      <c r="C32531" s="65"/>
      <c r="D32531" s="65"/>
      <c r="E32531" s="65"/>
      <c r="F32531" s="65"/>
      <c r="G32531" s="145"/>
    </row>
    <row r="32532" spans="1:7">
      <c r="A32532" s="65"/>
      <c r="B32532" s="65"/>
      <c r="C32532" s="65"/>
      <c r="D32532" s="65"/>
      <c r="E32532" s="65"/>
      <c r="F32532" s="65"/>
      <c r="G32532" s="145"/>
    </row>
    <row r="32533" spans="1:7">
      <c r="A32533" s="65"/>
      <c r="B32533" s="65"/>
      <c r="C32533" s="65"/>
      <c r="D32533" s="65"/>
      <c r="E32533" s="65"/>
      <c r="F32533" s="65"/>
      <c r="G32533" s="145"/>
    </row>
    <row r="32534" spans="1:7">
      <c r="A32534" s="65"/>
      <c r="B32534" s="65"/>
      <c r="C32534" s="65"/>
      <c r="D32534" s="65"/>
      <c r="E32534" s="65"/>
      <c r="F32534" s="65"/>
      <c r="G32534" s="145"/>
    </row>
    <row r="32535" spans="1:7">
      <c r="A32535" s="65"/>
      <c r="B32535" s="65"/>
      <c r="C32535" s="65"/>
      <c r="D32535" s="65"/>
      <c r="E32535" s="65"/>
      <c r="F32535" s="65"/>
      <c r="G32535" s="145"/>
    </row>
    <row r="32536" spans="1:7">
      <c r="A32536" s="65"/>
      <c r="B32536" s="65"/>
      <c r="C32536" s="65"/>
      <c r="D32536" s="65"/>
      <c r="E32536" s="65"/>
      <c r="F32536" s="65"/>
      <c r="G32536" s="145"/>
    </row>
    <row r="32537" spans="1:7">
      <c r="A32537" s="65"/>
      <c r="B32537" s="65"/>
      <c r="C32537" s="65"/>
      <c r="D32537" s="65"/>
      <c r="E32537" s="65"/>
      <c r="F32537" s="65"/>
      <c r="G32537" s="145"/>
    </row>
    <row r="32538" spans="1:7">
      <c r="A32538" s="65"/>
      <c r="B32538" s="65"/>
      <c r="C32538" s="65"/>
      <c r="D32538" s="65"/>
      <c r="E32538" s="65"/>
      <c r="F32538" s="65"/>
      <c r="G32538" s="145"/>
    </row>
    <row r="32539" spans="1:7">
      <c r="A32539" s="65"/>
      <c r="B32539" s="65"/>
      <c r="C32539" s="65"/>
      <c r="D32539" s="65"/>
      <c r="E32539" s="65"/>
      <c r="F32539" s="65"/>
      <c r="G32539" s="145"/>
    </row>
    <row r="32540" spans="1:7">
      <c r="A32540" s="65"/>
      <c r="B32540" s="65"/>
      <c r="C32540" s="65"/>
      <c r="D32540" s="65"/>
      <c r="E32540" s="65"/>
      <c r="F32540" s="65"/>
      <c r="G32540" s="145"/>
    </row>
    <row r="32541" spans="1:7">
      <c r="A32541" s="65"/>
      <c r="B32541" s="65"/>
      <c r="C32541" s="65"/>
      <c r="D32541" s="65"/>
      <c r="E32541" s="65"/>
      <c r="F32541" s="65"/>
      <c r="G32541" s="145"/>
    </row>
    <row r="32542" spans="1:7">
      <c r="A32542" s="65"/>
      <c r="B32542" s="65"/>
      <c r="C32542" s="65"/>
      <c r="D32542" s="65"/>
      <c r="E32542" s="65"/>
      <c r="F32542" s="65"/>
      <c r="G32542" s="145"/>
    </row>
    <row r="32543" spans="1:7">
      <c r="A32543" s="65"/>
      <c r="B32543" s="65"/>
      <c r="C32543" s="65"/>
      <c r="D32543" s="65"/>
      <c r="E32543" s="65"/>
      <c r="F32543" s="65"/>
      <c r="G32543" s="145"/>
    </row>
    <row r="32544" spans="1:7">
      <c r="A32544" s="65"/>
      <c r="B32544" s="65"/>
      <c r="C32544" s="65"/>
      <c r="D32544" s="65"/>
      <c r="E32544" s="65"/>
      <c r="F32544" s="65"/>
      <c r="G32544" s="145"/>
    </row>
    <row r="32545" spans="1:7">
      <c r="A32545" s="65"/>
      <c r="B32545" s="65"/>
      <c r="C32545" s="65"/>
      <c r="D32545" s="65"/>
      <c r="E32545" s="65"/>
      <c r="F32545" s="65"/>
      <c r="G32545" s="145"/>
    </row>
    <row r="32546" spans="1:7">
      <c r="A32546" s="65"/>
      <c r="B32546" s="65"/>
      <c r="C32546" s="65"/>
      <c r="D32546" s="65"/>
      <c r="E32546" s="65"/>
      <c r="F32546" s="65"/>
      <c r="G32546" s="145"/>
    </row>
    <row r="32547" spans="1:7">
      <c r="A32547" s="65"/>
      <c r="B32547" s="65"/>
      <c r="C32547" s="65"/>
      <c r="D32547" s="65"/>
      <c r="E32547" s="65"/>
      <c r="F32547" s="65"/>
      <c r="G32547" s="145"/>
    </row>
    <row r="32548" spans="1:7">
      <c r="A32548" s="65"/>
      <c r="B32548" s="65"/>
      <c r="C32548" s="65"/>
      <c r="D32548" s="65"/>
      <c r="E32548" s="65"/>
      <c r="F32548" s="65"/>
      <c r="G32548" s="145"/>
    </row>
    <row r="32549" spans="1:7">
      <c r="A32549" s="65"/>
      <c r="B32549" s="65"/>
      <c r="C32549" s="65"/>
      <c r="D32549" s="65"/>
      <c r="E32549" s="65"/>
      <c r="F32549" s="65"/>
      <c r="G32549" s="145"/>
    </row>
    <row r="32550" spans="1:7">
      <c r="A32550" s="65"/>
      <c r="B32550" s="65"/>
      <c r="C32550" s="65"/>
      <c r="D32550" s="65"/>
      <c r="E32550" s="65"/>
      <c r="F32550" s="65"/>
      <c r="G32550" s="145"/>
    </row>
    <row r="32551" spans="1:7">
      <c r="A32551" s="65"/>
      <c r="B32551" s="65"/>
      <c r="C32551" s="65"/>
      <c r="D32551" s="65"/>
      <c r="E32551" s="65"/>
      <c r="F32551" s="65"/>
      <c r="G32551" s="145"/>
    </row>
    <row r="32552" spans="1:7">
      <c r="A32552" s="65"/>
      <c r="B32552" s="65"/>
      <c r="C32552" s="65"/>
      <c r="D32552" s="65"/>
      <c r="E32552" s="65"/>
      <c r="F32552" s="65"/>
      <c r="G32552" s="145"/>
    </row>
    <row r="32553" spans="1:7">
      <c r="A32553" s="65"/>
      <c r="B32553" s="65"/>
      <c r="C32553" s="65"/>
      <c r="D32553" s="65"/>
      <c r="E32553" s="65"/>
      <c r="F32553" s="65"/>
      <c r="G32553" s="145"/>
    </row>
    <row r="32554" spans="1:7">
      <c r="A32554" s="65"/>
      <c r="B32554" s="65"/>
      <c r="C32554" s="65"/>
      <c r="D32554" s="65"/>
      <c r="E32554" s="65"/>
      <c r="F32554" s="65"/>
      <c r="G32554" s="145"/>
    </row>
    <row r="32555" spans="1:7">
      <c r="A32555" s="65"/>
      <c r="B32555" s="65"/>
      <c r="C32555" s="65"/>
      <c r="D32555" s="65"/>
      <c r="E32555" s="65"/>
      <c r="F32555" s="65"/>
      <c r="G32555" s="145"/>
    </row>
    <row r="32556" spans="1:7">
      <c r="A32556" s="65"/>
      <c r="B32556" s="65"/>
      <c r="C32556" s="65"/>
      <c r="D32556" s="65"/>
      <c r="E32556" s="65"/>
      <c r="F32556" s="65"/>
      <c r="G32556" s="145"/>
    </row>
    <row r="32557" spans="1:7">
      <c r="A32557" s="65"/>
      <c r="B32557" s="65"/>
      <c r="C32557" s="65"/>
      <c r="D32557" s="65"/>
      <c r="E32557" s="65"/>
      <c r="F32557" s="65"/>
      <c r="G32557" s="145"/>
    </row>
    <row r="32558" spans="1:7">
      <c r="A32558" s="65"/>
      <c r="B32558" s="65"/>
      <c r="C32558" s="65"/>
      <c r="D32558" s="65"/>
      <c r="E32558" s="65"/>
      <c r="F32558" s="65"/>
      <c r="G32558" s="145"/>
    </row>
    <row r="32559" spans="1:7">
      <c r="A32559" s="65"/>
      <c r="B32559" s="65"/>
      <c r="C32559" s="65"/>
      <c r="D32559" s="65"/>
      <c r="E32559" s="65"/>
      <c r="F32559" s="65"/>
      <c r="G32559" s="145"/>
    </row>
    <row r="32560" spans="1:7">
      <c r="A32560" s="65"/>
      <c r="B32560" s="65"/>
      <c r="C32560" s="65"/>
      <c r="D32560" s="65"/>
      <c r="E32560" s="65"/>
      <c r="F32560" s="65"/>
      <c r="G32560" s="145"/>
    </row>
    <row r="32561" spans="1:7">
      <c r="A32561" s="65"/>
      <c r="B32561" s="65"/>
      <c r="C32561" s="65"/>
      <c r="D32561" s="65"/>
      <c r="E32561" s="65"/>
      <c r="F32561" s="65"/>
      <c r="G32561" s="145"/>
    </row>
    <row r="32562" spans="1:7">
      <c r="A32562" s="65"/>
      <c r="B32562" s="65"/>
      <c r="C32562" s="65"/>
      <c r="D32562" s="65"/>
      <c r="E32562" s="65"/>
      <c r="F32562" s="65"/>
      <c r="G32562" s="145"/>
    </row>
    <row r="32563" spans="1:7">
      <c r="A32563" s="65"/>
      <c r="B32563" s="65"/>
      <c r="C32563" s="65"/>
      <c r="D32563" s="65"/>
      <c r="E32563" s="65"/>
      <c r="F32563" s="65"/>
      <c r="G32563" s="145"/>
    </row>
    <row r="32564" spans="1:7">
      <c r="A32564" s="65"/>
      <c r="B32564" s="65"/>
      <c r="C32564" s="65"/>
      <c r="D32564" s="65"/>
      <c r="E32564" s="65"/>
      <c r="F32564" s="65"/>
      <c r="G32564" s="145"/>
    </row>
    <row r="32565" spans="1:7">
      <c r="A32565" s="65"/>
      <c r="B32565" s="65"/>
      <c r="C32565" s="65"/>
      <c r="D32565" s="65"/>
      <c r="E32565" s="65"/>
      <c r="F32565" s="65"/>
      <c r="G32565" s="145"/>
    </row>
    <row r="32566" spans="1:7">
      <c r="A32566" s="65"/>
      <c r="B32566" s="65"/>
      <c r="C32566" s="65"/>
      <c r="D32566" s="65"/>
      <c r="E32566" s="65"/>
      <c r="F32566" s="65"/>
      <c r="G32566" s="145"/>
    </row>
    <row r="32567" spans="1:7">
      <c r="A32567" s="65"/>
      <c r="B32567" s="65"/>
      <c r="C32567" s="65"/>
      <c r="D32567" s="65"/>
      <c r="E32567" s="65"/>
      <c r="F32567" s="65"/>
      <c r="G32567" s="145"/>
    </row>
    <row r="32568" spans="1:7">
      <c r="A32568" s="65"/>
      <c r="B32568" s="65"/>
      <c r="C32568" s="65"/>
      <c r="D32568" s="65"/>
      <c r="E32568" s="65"/>
      <c r="F32568" s="65"/>
      <c r="G32568" s="145"/>
    </row>
    <row r="32569" spans="1:7">
      <c r="A32569" s="65"/>
      <c r="B32569" s="65"/>
      <c r="C32569" s="65"/>
      <c r="D32569" s="65"/>
      <c r="E32569" s="65"/>
      <c r="F32569" s="65"/>
      <c r="G32569" s="145"/>
    </row>
    <row r="32570" spans="1:7">
      <c r="A32570" s="65"/>
      <c r="B32570" s="65"/>
      <c r="C32570" s="65"/>
      <c r="D32570" s="65"/>
      <c r="E32570" s="65"/>
      <c r="F32570" s="65"/>
      <c r="G32570" s="145"/>
    </row>
    <row r="32571" spans="1:7">
      <c r="A32571" s="65"/>
      <c r="B32571" s="65"/>
      <c r="C32571" s="65"/>
      <c r="D32571" s="65"/>
      <c r="E32571" s="65"/>
      <c r="F32571" s="65"/>
      <c r="G32571" s="145"/>
    </row>
    <row r="32572" spans="1:7">
      <c r="A32572" s="65"/>
      <c r="B32572" s="65"/>
      <c r="C32572" s="65"/>
      <c r="D32572" s="65"/>
      <c r="E32572" s="65"/>
      <c r="F32572" s="65"/>
      <c r="G32572" s="145"/>
    </row>
    <row r="32573" spans="1:7">
      <c r="A32573" s="65"/>
      <c r="B32573" s="65"/>
      <c r="C32573" s="65"/>
      <c r="D32573" s="65"/>
      <c r="E32573" s="65"/>
      <c r="F32573" s="65"/>
      <c r="G32573" s="145"/>
    </row>
    <row r="32574" spans="1:7">
      <c r="A32574" s="65"/>
      <c r="B32574" s="65"/>
      <c r="C32574" s="65"/>
      <c r="D32574" s="65"/>
      <c r="E32574" s="65"/>
      <c r="F32574" s="65"/>
      <c r="G32574" s="145"/>
    </row>
    <row r="32575" spans="1:7">
      <c r="A32575" s="65"/>
      <c r="B32575" s="65"/>
      <c r="C32575" s="65"/>
      <c r="D32575" s="65"/>
      <c r="E32575" s="65"/>
      <c r="F32575" s="65"/>
      <c r="G32575" s="145"/>
    </row>
    <row r="32576" spans="1:7">
      <c r="A32576" s="65"/>
      <c r="B32576" s="65"/>
      <c r="C32576" s="65"/>
      <c r="D32576" s="65"/>
      <c r="E32576" s="65"/>
      <c r="F32576" s="65"/>
      <c r="G32576" s="145"/>
    </row>
    <row r="32577" spans="1:7">
      <c r="A32577" s="65"/>
      <c r="B32577" s="65"/>
      <c r="C32577" s="65"/>
      <c r="D32577" s="65"/>
      <c r="E32577" s="65"/>
      <c r="F32577" s="65"/>
      <c r="G32577" s="145"/>
    </row>
    <row r="32578" spans="1:7">
      <c r="A32578" s="65"/>
      <c r="B32578" s="65"/>
      <c r="C32578" s="65"/>
      <c r="D32578" s="65"/>
      <c r="E32578" s="65"/>
      <c r="F32578" s="65"/>
      <c r="G32578" s="145"/>
    </row>
    <row r="32579" spans="1:7">
      <c r="A32579" s="65"/>
      <c r="B32579" s="65"/>
      <c r="C32579" s="65"/>
      <c r="D32579" s="65"/>
      <c r="E32579" s="65"/>
      <c r="F32579" s="65"/>
      <c r="G32579" s="145"/>
    </row>
    <row r="32580" spans="1:7">
      <c r="A32580" s="65"/>
      <c r="B32580" s="65"/>
      <c r="C32580" s="65"/>
      <c r="D32580" s="65"/>
      <c r="E32580" s="65"/>
      <c r="F32580" s="65"/>
      <c r="G32580" s="145"/>
    </row>
    <row r="32581" spans="1:7">
      <c r="A32581" s="65"/>
      <c r="B32581" s="65"/>
      <c r="C32581" s="65"/>
      <c r="D32581" s="65"/>
      <c r="E32581" s="65"/>
      <c r="F32581" s="65"/>
      <c r="G32581" s="145"/>
    </row>
    <row r="32582" spans="1:7">
      <c r="A32582" s="65"/>
      <c r="B32582" s="65"/>
      <c r="C32582" s="65"/>
      <c r="D32582" s="65"/>
      <c r="E32582" s="65"/>
      <c r="F32582" s="65"/>
      <c r="G32582" s="145"/>
    </row>
    <row r="32583" spans="1:7">
      <c r="A32583" s="65"/>
      <c r="B32583" s="65"/>
      <c r="C32583" s="65"/>
      <c r="D32583" s="65"/>
      <c r="E32583" s="65"/>
      <c r="F32583" s="65"/>
      <c r="G32583" s="145"/>
    </row>
    <row r="32584" spans="1:7">
      <c r="A32584" s="65"/>
      <c r="B32584" s="65"/>
      <c r="C32584" s="65"/>
      <c r="D32584" s="65"/>
      <c r="E32584" s="65"/>
      <c r="F32584" s="65"/>
      <c r="G32584" s="145"/>
    </row>
    <row r="32585" spans="1:7">
      <c r="A32585" s="65"/>
      <c r="B32585" s="65"/>
      <c r="C32585" s="65"/>
      <c r="D32585" s="65"/>
      <c r="E32585" s="65"/>
      <c r="F32585" s="65"/>
      <c r="G32585" s="145"/>
    </row>
    <row r="32586" spans="1:7">
      <c r="A32586" s="65"/>
      <c r="B32586" s="65"/>
      <c r="C32586" s="65"/>
      <c r="D32586" s="65"/>
      <c r="E32586" s="65"/>
      <c r="F32586" s="65"/>
      <c r="G32586" s="145"/>
    </row>
    <row r="32587" spans="1:7">
      <c r="A32587" s="65"/>
      <c r="B32587" s="65"/>
      <c r="C32587" s="65"/>
      <c r="D32587" s="65"/>
      <c r="E32587" s="65"/>
      <c r="F32587" s="65"/>
      <c r="G32587" s="145"/>
    </row>
    <row r="32588" spans="1:7">
      <c r="A32588" s="65"/>
      <c r="B32588" s="65"/>
      <c r="C32588" s="65"/>
      <c r="D32588" s="65"/>
      <c r="E32588" s="65"/>
      <c r="F32588" s="65"/>
      <c r="G32588" s="145"/>
    </row>
    <row r="32589" spans="1:7">
      <c r="A32589" s="65"/>
      <c r="B32589" s="65"/>
      <c r="C32589" s="65"/>
      <c r="D32589" s="65"/>
      <c r="E32589" s="65"/>
      <c r="F32589" s="65"/>
      <c r="G32589" s="145"/>
    </row>
    <row r="32590" spans="1:7">
      <c r="A32590" s="65"/>
      <c r="B32590" s="65"/>
      <c r="C32590" s="65"/>
      <c r="D32590" s="65"/>
      <c r="E32590" s="65"/>
      <c r="F32590" s="65"/>
      <c r="G32590" s="145"/>
    </row>
    <row r="32591" spans="1:7">
      <c r="A32591" s="65"/>
      <c r="B32591" s="65"/>
      <c r="C32591" s="65"/>
      <c r="D32591" s="65"/>
      <c r="E32591" s="65"/>
      <c r="F32591" s="65"/>
      <c r="G32591" s="145"/>
    </row>
    <row r="32592" spans="1:7">
      <c r="A32592" s="65"/>
      <c r="B32592" s="65"/>
      <c r="C32592" s="65"/>
      <c r="D32592" s="65"/>
      <c r="E32592" s="65"/>
      <c r="F32592" s="65"/>
      <c r="G32592" s="145"/>
    </row>
    <row r="32593" spans="1:7">
      <c r="A32593" s="65"/>
      <c r="B32593" s="65"/>
      <c r="C32593" s="65"/>
      <c r="D32593" s="65"/>
      <c r="E32593" s="65"/>
      <c r="F32593" s="65"/>
      <c r="G32593" s="145"/>
    </row>
    <row r="32594" spans="1:7">
      <c r="A32594" s="65"/>
      <c r="B32594" s="65"/>
      <c r="C32594" s="65"/>
      <c r="D32594" s="65"/>
      <c r="E32594" s="65"/>
      <c r="F32594" s="65"/>
      <c r="G32594" s="145"/>
    </row>
    <row r="32595" spans="1:7">
      <c r="A32595" s="65"/>
      <c r="B32595" s="65"/>
      <c r="C32595" s="65"/>
      <c r="D32595" s="65"/>
      <c r="E32595" s="65"/>
      <c r="F32595" s="65"/>
      <c r="G32595" s="145"/>
    </row>
    <row r="32596" spans="1:7">
      <c r="A32596" s="65"/>
      <c r="B32596" s="65"/>
      <c r="C32596" s="65"/>
      <c r="D32596" s="65"/>
      <c r="E32596" s="65"/>
      <c r="F32596" s="65"/>
      <c r="G32596" s="145"/>
    </row>
    <row r="32597" spans="1:7">
      <c r="A32597" s="65"/>
      <c r="B32597" s="65"/>
      <c r="C32597" s="65"/>
      <c r="D32597" s="65"/>
      <c r="E32597" s="65"/>
      <c r="F32597" s="65"/>
      <c r="G32597" s="145"/>
    </row>
    <row r="32598" spans="1:7">
      <c r="A32598" s="65"/>
      <c r="B32598" s="65"/>
      <c r="C32598" s="65"/>
      <c r="D32598" s="65"/>
      <c r="E32598" s="65"/>
      <c r="F32598" s="65"/>
      <c r="G32598" s="145"/>
    </row>
    <row r="32599" spans="1:7">
      <c r="A32599" s="65"/>
      <c r="B32599" s="65"/>
      <c r="C32599" s="65"/>
      <c r="D32599" s="65"/>
      <c r="E32599" s="65"/>
      <c r="F32599" s="65"/>
      <c r="G32599" s="145"/>
    </row>
    <row r="32600" spans="1:7">
      <c r="A32600" s="65"/>
      <c r="B32600" s="65"/>
      <c r="C32600" s="65"/>
      <c r="D32600" s="65"/>
      <c r="E32600" s="65"/>
      <c r="F32600" s="65"/>
      <c r="G32600" s="145"/>
    </row>
    <row r="32601" spans="1:7">
      <c r="A32601" s="65"/>
      <c r="B32601" s="65"/>
      <c r="C32601" s="65"/>
      <c r="D32601" s="65"/>
      <c r="E32601" s="65"/>
      <c r="F32601" s="65"/>
      <c r="G32601" s="145"/>
    </row>
    <row r="32602" spans="1:7">
      <c r="A32602" s="65"/>
      <c r="B32602" s="65"/>
      <c r="C32602" s="65"/>
      <c r="D32602" s="65"/>
      <c r="E32602" s="65"/>
      <c r="F32602" s="65"/>
      <c r="G32602" s="145"/>
    </row>
    <row r="32603" spans="1:7">
      <c r="A32603" s="65"/>
      <c r="B32603" s="65"/>
      <c r="C32603" s="65"/>
      <c r="D32603" s="65"/>
      <c r="E32603" s="65"/>
      <c r="F32603" s="65"/>
      <c r="G32603" s="145"/>
    </row>
    <row r="32604" spans="1:7">
      <c r="A32604" s="65"/>
      <c r="B32604" s="65"/>
      <c r="C32604" s="65"/>
      <c r="D32604" s="65"/>
      <c r="E32604" s="65"/>
      <c r="F32604" s="65"/>
      <c r="G32604" s="145"/>
    </row>
    <row r="32605" spans="1:7">
      <c r="A32605" s="65"/>
      <c r="B32605" s="65"/>
      <c r="C32605" s="65"/>
      <c r="D32605" s="65"/>
      <c r="E32605" s="65"/>
      <c r="F32605" s="65"/>
      <c r="G32605" s="145"/>
    </row>
    <row r="32606" spans="1:7">
      <c r="A32606" s="65"/>
      <c r="B32606" s="65"/>
      <c r="C32606" s="65"/>
      <c r="D32606" s="65"/>
      <c r="E32606" s="65"/>
      <c r="F32606" s="65"/>
      <c r="G32606" s="145"/>
    </row>
    <row r="32607" spans="1:7">
      <c r="A32607" s="65"/>
      <c r="B32607" s="65"/>
      <c r="C32607" s="65"/>
      <c r="D32607" s="65"/>
      <c r="E32607" s="65"/>
      <c r="F32607" s="65"/>
      <c r="G32607" s="145"/>
    </row>
    <row r="32608" spans="1:7">
      <c r="A32608" s="65"/>
      <c r="B32608" s="65"/>
      <c r="C32608" s="65"/>
      <c r="D32608" s="65"/>
      <c r="E32608" s="65"/>
      <c r="F32608" s="65"/>
      <c r="G32608" s="145"/>
    </row>
    <row r="32609" spans="1:7">
      <c r="A32609" s="65"/>
      <c r="B32609" s="65"/>
      <c r="C32609" s="65"/>
      <c r="D32609" s="65"/>
      <c r="E32609" s="65"/>
      <c r="F32609" s="65"/>
      <c r="G32609" s="145"/>
    </row>
    <row r="32610" spans="1:7">
      <c r="A32610" s="65"/>
      <c r="B32610" s="65"/>
      <c r="C32610" s="65"/>
      <c r="D32610" s="65"/>
      <c r="E32610" s="65"/>
      <c r="F32610" s="65"/>
      <c r="G32610" s="145"/>
    </row>
    <row r="32611" spans="1:7">
      <c r="A32611" s="65"/>
      <c r="B32611" s="65"/>
      <c r="C32611" s="65"/>
      <c r="D32611" s="65"/>
      <c r="E32611" s="65"/>
      <c r="F32611" s="65"/>
      <c r="G32611" s="145"/>
    </row>
    <row r="32612" spans="1:7">
      <c r="A32612" s="65"/>
      <c r="B32612" s="65"/>
      <c r="C32612" s="65"/>
      <c r="D32612" s="65"/>
      <c r="E32612" s="65"/>
      <c r="F32612" s="65"/>
      <c r="G32612" s="145"/>
    </row>
    <row r="32613" spans="1:7">
      <c r="A32613" s="65"/>
      <c r="B32613" s="65"/>
      <c r="C32613" s="65"/>
      <c r="D32613" s="65"/>
      <c r="E32613" s="65"/>
      <c r="F32613" s="65"/>
      <c r="G32613" s="145"/>
    </row>
    <row r="32614" spans="1:7">
      <c r="A32614" s="65"/>
      <c r="B32614" s="65"/>
      <c r="C32614" s="65"/>
      <c r="D32614" s="65"/>
      <c r="E32614" s="65"/>
      <c r="F32614" s="65"/>
      <c r="G32614" s="145"/>
    </row>
    <row r="32615" spans="1:7">
      <c r="A32615" s="65"/>
      <c r="B32615" s="65"/>
      <c r="C32615" s="65"/>
      <c r="D32615" s="65"/>
      <c r="E32615" s="65"/>
      <c r="F32615" s="65"/>
      <c r="G32615" s="145"/>
    </row>
    <row r="32616" spans="1:7">
      <c r="A32616" s="65"/>
      <c r="B32616" s="65"/>
      <c r="C32616" s="65"/>
      <c r="D32616" s="65"/>
      <c r="E32616" s="65"/>
      <c r="F32616" s="65"/>
      <c r="G32616" s="145"/>
    </row>
    <row r="32617" spans="1:7">
      <c r="A32617" s="65"/>
      <c r="B32617" s="65"/>
      <c r="C32617" s="65"/>
      <c r="D32617" s="65"/>
      <c r="E32617" s="65"/>
      <c r="F32617" s="65"/>
      <c r="G32617" s="145"/>
    </row>
    <row r="32618" spans="1:7">
      <c r="A32618" s="65"/>
      <c r="B32618" s="65"/>
      <c r="C32618" s="65"/>
      <c r="D32618" s="65"/>
      <c r="E32618" s="65"/>
      <c r="F32618" s="65"/>
      <c r="G32618" s="145"/>
    </row>
    <row r="32619" spans="1:7">
      <c r="A32619" s="65"/>
      <c r="B32619" s="65"/>
      <c r="C32619" s="65"/>
      <c r="D32619" s="65"/>
      <c r="E32619" s="65"/>
      <c r="F32619" s="65"/>
      <c r="G32619" s="145"/>
    </row>
    <row r="32620" spans="1:7">
      <c r="A32620" s="65"/>
      <c r="B32620" s="65"/>
      <c r="C32620" s="65"/>
      <c r="D32620" s="65"/>
      <c r="E32620" s="65"/>
      <c r="F32620" s="65"/>
      <c r="G32620" s="145"/>
    </row>
    <row r="32621" spans="1:7">
      <c r="A32621" s="65"/>
      <c r="B32621" s="65"/>
      <c r="C32621" s="65"/>
      <c r="D32621" s="65"/>
      <c r="E32621" s="65"/>
      <c r="F32621" s="65"/>
      <c r="G32621" s="145"/>
    </row>
    <row r="32622" spans="1:7">
      <c r="A32622" s="65"/>
      <c r="B32622" s="65"/>
      <c r="C32622" s="65"/>
      <c r="D32622" s="65"/>
      <c r="E32622" s="65"/>
      <c r="F32622" s="65"/>
      <c r="G32622" s="145"/>
    </row>
    <row r="32623" spans="1:7">
      <c r="A32623" s="65"/>
      <c r="B32623" s="65"/>
      <c r="C32623" s="65"/>
      <c r="D32623" s="65"/>
      <c r="E32623" s="65"/>
      <c r="F32623" s="65"/>
      <c r="G32623" s="145"/>
    </row>
    <row r="32624" spans="1:7">
      <c r="A32624" s="65"/>
      <c r="B32624" s="65"/>
      <c r="C32624" s="65"/>
      <c r="D32624" s="65"/>
      <c r="E32624" s="65"/>
      <c r="F32624" s="65"/>
      <c r="G32624" s="145"/>
    </row>
    <row r="32625" spans="1:7">
      <c r="A32625" s="65"/>
      <c r="B32625" s="65"/>
      <c r="C32625" s="65"/>
      <c r="D32625" s="65"/>
      <c r="E32625" s="65"/>
      <c r="F32625" s="65"/>
      <c r="G32625" s="145"/>
    </row>
    <row r="32626" spans="1:7">
      <c r="A32626" s="65"/>
      <c r="B32626" s="65"/>
      <c r="C32626" s="65"/>
      <c r="D32626" s="65"/>
      <c r="E32626" s="65"/>
      <c r="F32626" s="65"/>
      <c r="G32626" s="145"/>
    </row>
    <row r="32627" spans="1:7">
      <c r="A32627" s="65"/>
      <c r="B32627" s="65"/>
      <c r="C32627" s="65"/>
      <c r="D32627" s="65"/>
      <c r="E32627" s="65"/>
      <c r="F32627" s="65"/>
      <c r="G32627" s="145"/>
    </row>
    <row r="32628" spans="1:7">
      <c r="A32628" s="65"/>
      <c r="B32628" s="65"/>
      <c r="C32628" s="65"/>
      <c r="D32628" s="65"/>
      <c r="E32628" s="65"/>
      <c r="F32628" s="65"/>
      <c r="G32628" s="145"/>
    </row>
    <row r="32629" spans="1:7">
      <c r="A32629" s="65"/>
      <c r="B32629" s="65"/>
      <c r="C32629" s="65"/>
      <c r="D32629" s="65"/>
      <c r="E32629" s="65"/>
      <c r="F32629" s="65"/>
      <c r="G32629" s="145"/>
    </row>
    <row r="32630" spans="1:7">
      <c r="A32630" s="65"/>
      <c r="B32630" s="65"/>
      <c r="C32630" s="65"/>
      <c r="D32630" s="65"/>
      <c r="E32630" s="65"/>
      <c r="F32630" s="65"/>
      <c r="G32630" s="145"/>
    </row>
    <row r="32631" spans="1:7">
      <c r="A32631" s="65"/>
      <c r="B32631" s="65"/>
      <c r="C32631" s="65"/>
      <c r="D32631" s="65"/>
      <c r="E32631" s="65"/>
      <c r="F32631" s="65"/>
      <c r="G32631" s="145"/>
    </row>
    <row r="32632" spans="1:7">
      <c r="A32632" s="65"/>
      <c r="B32632" s="65"/>
      <c r="C32632" s="65"/>
      <c r="D32632" s="65"/>
      <c r="E32632" s="65"/>
      <c r="F32632" s="65"/>
      <c r="G32632" s="145"/>
    </row>
    <row r="32633" spans="1:7">
      <c r="A32633" s="65"/>
      <c r="B32633" s="65"/>
      <c r="C32633" s="65"/>
      <c r="D32633" s="65"/>
      <c r="E32633" s="65"/>
      <c r="F32633" s="65"/>
      <c r="G32633" s="145"/>
    </row>
    <row r="32634" spans="1:7">
      <c r="A32634" s="65"/>
      <c r="B32634" s="65"/>
      <c r="C32634" s="65"/>
      <c r="D32634" s="65"/>
      <c r="E32634" s="65"/>
      <c r="F32634" s="65"/>
      <c r="G32634" s="145"/>
    </row>
    <row r="32635" spans="1:7">
      <c r="A32635" s="65"/>
      <c r="B32635" s="65"/>
      <c r="C32635" s="65"/>
      <c r="D32635" s="65"/>
      <c r="E32635" s="65"/>
      <c r="F32635" s="65"/>
      <c r="G32635" s="145"/>
    </row>
    <row r="32636" spans="1:7">
      <c r="A32636" s="65"/>
      <c r="B32636" s="65"/>
      <c r="C32636" s="65"/>
      <c r="D32636" s="65"/>
      <c r="E32636" s="65"/>
      <c r="F32636" s="65"/>
      <c r="G32636" s="145"/>
    </row>
    <row r="32637" spans="1:7">
      <c r="A32637" s="65"/>
      <c r="B32637" s="65"/>
      <c r="C32637" s="65"/>
      <c r="D32637" s="65"/>
      <c r="E32637" s="65"/>
      <c r="F32637" s="65"/>
      <c r="G32637" s="145"/>
    </row>
    <row r="32638" spans="1:7">
      <c r="A32638" s="65"/>
      <c r="B32638" s="65"/>
      <c r="C32638" s="65"/>
      <c r="D32638" s="65"/>
      <c r="E32638" s="65"/>
      <c r="F32638" s="65"/>
      <c r="G32638" s="145"/>
    </row>
    <row r="32639" spans="1:7">
      <c r="A32639" s="65"/>
      <c r="B32639" s="65"/>
      <c r="C32639" s="65"/>
      <c r="D32639" s="65"/>
      <c r="E32639" s="65"/>
      <c r="F32639" s="65"/>
      <c r="G32639" s="145"/>
    </row>
    <row r="32640" spans="1:7">
      <c r="A32640" s="65"/>
      <c r="B32640" s="65"/>
      <c r="C32640" s="65"/>
      <c r="D32640" s="65"/>
      <c r="E32640" s="65"/>
      <c r="F32640" s="65"/>
      <c r="G32640" s="145"/>
    </row>
    <row r="32641" spans="1:7">
      <c r="A32641" s="65"/>
      <c r="B32641" s="65"/>
      <c r="C32641" s="65"/>
      <c r="D32641" s="65"/>
      <c r="E32641" s="65"/>
      <c r="F32641" s="65"/>
      <c r="G32641" s="145"/>
    </row>
    <row r="32642" spans="1:7">
      <c r="A32642" s="65"/>
      <c r="B32642" s="65"/>
      <c r="C32642" s="65"/>
      <c r="D32642" s="65"/>
      <c r="E32642" s="65"/>
      <c r="F32642" s="65"/>
      <c r="G32642" s="145"/>
    </row>
    <row r="32643" spans="1:7">
      <c r="A32643" s="65"/>
      <c r="B32643" s="65"/>
      <c r="C32643" s="65"/>
      <c r="D32643" s="65"/>
      <c r="E32643" s="65"/>
      <c r="F32643" s="65"/>
      <c r="G32643" s="145"/>
    </row>
    <row r="32644" spans="1:7">
      <c r="A32644" s="65"/>
      <c r="B32644" s="65"/>
      <c r="C32644" s="65"/>
      <c r="D32644" s="65"/>
      <c r="E32644" s="65"/>
      <c r="F32644" s="65"/>
      <c r="G32644" s="145"/>
    </row>
    <row r="32645" spans="1:7">
      <c r="A32645" s="65"/>
      <c r="B32645" s="65"/>
      <c r="C32645" s="65"/>
      <c r="D32645" s="65"/>
      <c r="E32645" s="65"/>
      <c r="F32645" s="65"/>
      <c r="G32645" s="145"/>
    </row>
    <row r="32646" spans="1:7">
      <c r="A32646" s="65"/>
      <c r="B32646" s="65"/>
      <c r="C32646" s="65"/>
      <c r="D32646" s="65"/>
      <c r="E32646" s="65"/>
      <c r="F32646" s="65"/>
      <c r="G32646" s="145"/>
    </row>
    <row r="32647" spans="1:7">
      <c r="A32647" s="65"/>
      <c r="B32647" s="65"/>
      <c r="C32647" s="65"/>
      <c r="D32647" s="65"/>
      <c r="E32647" s="65"/>
      <c r="F32647" s="65"/>
      <c r="G32647" s="145"/>
    </row>
    <row r="32648" spans="1:7">
      <c r="A32648" s="65"/>
      <c r="B32648" s="65"/>
      <c r="C32648" s="65"/>
      <c r="D32648" s="65"/>
      <c r="E32648" s="65"/>
      <c r="F32648" s="65"/>
      <c r="G32648" s="145"/>
    </row>
    <row r="32649" spans="1:7">
      <c r="A32649" s="65"/>
      <c r="B32649" s="65"/>
      <c r="C32649" s="65"/>
      <c r="D32649" s="65"/>
      <c r="E32649" s="65"/>
      <c r="F32649" s="65"/>
      <c r="G32649" s="145"/>
    </row>
    <row r="32650" spans="1:7">
      <c r="A32650" s="65"/>
      <c r="B32650" s="65"/>
      <c r="C32650" s="65"/>
      <c r="D32650" s="65"/>
      <c r="E32650" s="65"/>
      <c r="F32650" s="65"/>
      <c r="G32650" s="145"/>
    </row>
    <row r="32651" spans="1:7">
      <c r="A32651" s="65"/>
      <c r="B32651" s="65"/>
      <c r="C32651" s="65"/>
      <c r="D32651" s="65"/>
      <c r="E32651" s="65"/>
      <c r="F32651" s="65"/>
      <c r="G32651" s="145"/>
    </row>
    <row r="32652" spans="1:7">
      <c r="A32652" s="65"/>
      <c r="B32652" s="65"/>
      <c r="C32652" s="65"/>
      <c r="D32652" s="65"/>
      <c r="E32652" s="65"/>
      <c r="F32652" s="65"/>
      <c r="G32652" s="145"/>
    </row>
    <row r="32653" spans="1:7">
      <c r="A32653" s="65"/>
      <c r="B32653" s="65"/>
      <c r="C32653" s="65"/>
      <c r="D32653" s="65"/>
      <c r="E32653" s="65"/>
      <c r="F32653" s="65"/>
      <c r="G32653" s="145"/>
    </row>
    <row r="32654" spans="1:7">
      <c r="A32654" s="65"/>
      <c r="B32654" s="65"/>
      <c r="C32654" s="65"/>
      <c r="D32654" s="65"/>
      <c r="E32654" s="65"/>
      <c r="F32654" s="65"/>
      <c r="G32654" s="145"/>
    </row>
    <row r="32655" spans="1:7">
      <c r="A32655" s="65"/>
      <c r="B32655" s="65"/>
      <c r="C32655" s="65"/>
      <c r="D32655" s="65"/>
      <c r="E32655" s="65"/>
      <c r="F32655" s="65"/>
      <c r="G32655" s="145"/>
    </row>
    <row r="32656" spans="1:7">
      <c r="A32656" s="65"/>
      <c r="B32656" s="65"/>
      <c r="C32656" s="65"/>
      <c r="D32656" s="65"/>
      <c r="E32656" s="65"/>
      <c r="F32656" s="65"/>
      <c r="G32656" s="145"/>
    </row>
    <row r="32657" spans="1:7">
      <c r="A32657" s="65"/>
      <c r="B32657" s="65"/>
      <c r="C32657" s="65"/>
      <c r="D32657" s="65"/>
      <c r="E32657" s="65"/>
      <c r="F32657" s="65"/>
      <c r="G32657" s="145"/>
    </row>
    <row r="32658" spans="1:7">
      <c r="A32658" s="65"/>
      <c r="B32658" s="65"/>
      <c r="C32658" s="65"/>
      <c r="D32658" s="65"/>
      <c r="E32658" s="65"/>
      <c r="F32658" s="65"/>
      <c r="G32658" s="145"/>
    </row>
    <row r="32659" spans="1:7">
      <c r="A32659" s="65"/>
      <c r="B32659" s="65"/>
      <c r="C32659" s="65"/>
      <c r="D32659" s="65"/>
      <c r="E32659" s="65"/>
      <c r="F32659" s="65"/>
      <c r="G32659" s="145"/>
    </row>
    <row r="32660" spans="1:7">
      <c r="A32660" s="65"/>
      <c r="B32660" s="65"/>
      <c r="C32660" s="65"/>
      <c r="D32660" s="65"/>
      <c r="E32660" s="65"/>
      <c r="F32660" s="65"/>
      <c r="G32660" s="145"/>
    </row>
    <row r="32661" spans="1:7">
      <c r="A32661" s="65"/>
      <c r="B32661" s="65"/>
      <c r="C32661" s="65"/>
      <c r="D32661" s="65"/>
      <c r="E32661" s="65"/>
      <c r="F32661" s="65"/>
      <c r="G32661" s="145"/>
    </row>
    <row r="32662" spans="1:7">
      <c r="A32662" s="65"/>
      <c r="B32662" s="65"/>
      <c r="C32662" s="65"/>
      <c r="D32662" s="65"/>
      <c r="E32662" s="65"/>
      <c r="F32662" s="65"/>
      <c r="G32662" s="145"/>
    </row>
    <row r="32663" spans="1:7">
      <c r="A32663" s="65"/>
      <c r="B32663" s="65"/>
      <c r="C32663" s="65"/>
      <c r="D32663" s="65"/>
      <c r="E32663" s="65"/>
      <c r="F32663" s="65"/>
      <c r="G32663" s="145"/>
    </row>
    <row r="32664" spans="1:7">
      <c r="A32664" s="65"/>
      <c r="B32664" s="65"/>
      <c r="C32664" s="65"/>
      <c r="D32664" s="65"/>
      <c r="E32664" s="65"/>
      <c r="F32664" s="65"/>
      <c r="G32664" s="145"/>
    </row>
    <row r="32665" spans="1:7">
      <c r="A32665" s="65"/>
      <c r="B32665" s="65"/>
      <c r="C32665" s="65"/>
      <c r="D32665" s="65"/>
      <c r="E32665" s="65"/>
      <c r="F32665" s="65"/>
      <c r="G32665" s="145"/>
    </row>
    <row r="32666" spans="1:7">
      <c r="A32666" s="65"/>
      <c r="B32666" s="65"/>
      <c r="C32666" s="65"/>
      <c r="D32666" s="65"/>
      <c r="E32666" s="65"/>
      <c r="F32666" s="65"/>
      <c r="G32666" s="145"/>
    </row>
    <row r="32667" spans="1:7">
      <c r="A32667" s="65"/>
      <c r="B32667" s="65"/>
      <c r="C32667" s="65"/>
      <c r="D32667" s="65"/>
      <c r="E32667" s="65"/>
      <c r="F32667" s="65"/>
      <c r="G32667" s="145"/>
    </row>
    <row r="32668" spans="1:7">
      <c r="A32668" s="65"/>
      <c r="B32668" s="65"/>
      <c r="C32668" s="65"/>
      <c r="D32668" s="65"/>
      <c r="E32668" s="65"/>
      <c r="F32668" s="65"/>
      <c r="G32668" s="145"/>
    </row>
    <row r="32669" spans="1:7">
      <c r="A32669" s="65"/>
      <c r="B32669" s="65"/>
      <c r="C32669" s="65"/>
      <c r="D32669" s="65"/>
      <c r="E32669" s="65"/>
      <c r="F32669" s="65"/>
      <c r="G32669" s="145"/>
    </row>
    <row r="32670" spans="1:7">
      <c r="A32670" s="65"/>
      <c r="B32670" s="65"/>
      <c r="C32670" s="65"/>
      <c r="D32670" s="65"/>
      <c r="E32670" s="65"/>
      <c r="F32670" s="65"/>
      <c r="G32670" s="145"/>
    </row>
    <row r="32671" spans="1:7">
      <c r="A32671" s="65"/>
      <c r="B32671" s="65"/>
      <c r="C32671" s="65"/>
      <c r="D32671" s="65"/>
      <c r="E32671" s="65"/>
      <c r="F32671" s="65"/>
      <c r="G32671" s="145"/>
    </row>
    <row r="32672" spans="1:7">
      <c r="A32672" s="65"/>
      <c r="B32672" s="65"/>
      <c r="C32672" s="65"/>
      <c r="D32672" s="65"/>
      <c r="E32672" s="65"/>
      <c r="F32672" s="65"/>
      <c r="G32672" s="145"/>
    </row>
    <row r="32673" spans="1:7">
      <c r="A32673" s="65"/>
      <c r="B32673" s="65"/>
      <c r="C32673" s="65"/>
      <c r="D32673" s="65"/>
      <c r="E32673" s="65"/>
      <c r="F32673" s="65"/>
      <c r="G32673" s="145"/>
    </row>
    <row r="32674" spans="1:7">
      <c r="A32674" s="65"/>
      <c r="B32674" s="65"/>
      <c r="C32674" s="65"/>
      <c r="D32674" s="65"/>
      <c r="E32674" s="65"/>
      <c r="F32674" s="65"/>
      <c r="G32674" s="145"/>
    </row>
    <row r="32675" spans="1:7">
      <c r="A32675" s="65"/>
      <c r="B32675" s="65"/>
      <c r="C32675" s="65"/>
      <c r="D32675" s="65"/>
      <c r="E32675" s="65"/>
      <c r="F32675" s="65"/>
      <c r="G32675" s="145"/>
    </row>
    <row r="32676" spans="1:7">
      <c r="A32676" s="65"/>
      <c r="B32676" s="65"/>
      <c r="C32676" s="65"/>
      <c r="D32676" s="65"/>
      <c r="E32676" s="65"/>
      <c r="F32676" s="65"/>
      <c r="G32676" s="145"/>
    </row>
    <row r="32677" spans="1:7">
      <c r="A32677" s="65"/>
      <c r="B32677" s="65"/>
      <c r="C32677" s="65"/>
      <c r="D32677" s="65"/>
      <c r="E32677" s="65"/>
      <c r="F32677" s="65"/>
      <c r="G32677" s="145"/>
    </row>
    <row r="32678" spans="1:7">
      <c r="A32678" s="65"/>
      <c r="B32678" s="65"/>
      <c r="C32678" s="65"/>
      <c r="D32678" s="65"/>
      <c r="E32678" s="65"/>
      <c r="F32678" s="65"/>
      <c r="G32678" s="145"/>
    </row>
    <row r="32679" spans="1:7">
      <c r="A32679" s="65"/>
      <c r="B32679" s="65"/>
      <c r="C32679" s="65"/>
      <c r="D32679" s="65"/>
      <c r="E32679" s="65"/>
      <c r="F32679" s="65"/>
      <c r="G32679" s="145"/>
    </row>
    <row r="32680" spans="1:7">
      <c r="A32680" s="65"/>
      <c r="B32680" s="65"/>
      <c r="C32680" s="65"/>
      <c r="D32680" s="65"/>
      <c r="E32680" s="65"/>
      <c r="F32680" s="65"/>
      <c r="G32680" s="145"/>
    </row>
    <row r="32681" spans="1:7">
      <c r="A32681" s="65"/>
      <c r="B32681" s="65"/>
      <c r="C32681" s="65"/>
      <c r="D32681" s="65"/>
      <c r="E32681" s="65"/>
      <c r="F32681" s="65"/>
      <c r="G32681" s="145"/>
    </row>
    <row r="32682" spans="1:7">
      <c r="A32682" s="65"/>
      <c r="B32682" s="65"/>
      <c r="C32682" s="65"/>
      <c r="D32682" s="65"/>
      <c r="E32682" s="65"/>
      <c r="F32682" s="65"/>
      <c r="G32682" s="145"/>
    </row>
    <row r="32683" spans="1:7">
      <c r="A32683" s="65"/>
      <c r="B32683" s="65"/>
      <c r="C32683" s="65"/>
      <c r="D32683" s="65"/>
      <c r="E32683" s="65"/>
      <c r="F32683" s="65"/>
      <c r="G32683" s="145"/>
    </row>
    <row r="32684" spans="1:7">
      <c r="A32684" s="65"/>
      <c r="B32684" s="65"/>
      <c r="C32684" s="65"/>
      <c r="D32684" s="65"/>
      <c r="E32684" s="65"/>
      <c r="F32684" s="65"/>
      <c r="G32684" s="145"/>
    </row>
    <row r="32685" spans="1:7">
      <c r="A32685" s="65"/>
      <c r="B32685" s="65"/>
      <c r="C32685" s="65"/>
      <c r="D32685" s="65"/>
      <c r="E32685" s="65"/>
      <c r="F32685" s="65"/>
      <c r="G32685" s="145"/>
    </row>
    <row r="32686" spans="1:7">
      <c r="A32686" s="65"/>
      <c r="B32686" s="65"/>
      <c r="C32686" s="65"/>
      <c r="D32686" s="65"/>
      <c r="E32686" s="65"/>
      <c r="F32686" s="65"/>
      <c r="G32686" s="145"/>
    </row>
    <row r="32687" spans="1:7">
      <c r="A32687" s="65"/>
      <c r="B32687" s="65"/>
      <c r="C32687" s="65"/>
      <c r="D32687" s="65"/>
      <c r="E32687" s="65"/>
      <c r="F32687" s="65"/>
      <c r="G32687" s="145"/>
    </row>
    <row r="32688" spans="1:7">
      <c r="A32688" s="65"/>
      <c r="B32688" s="65"/>
      <c r="C32688" s="65"/>
      <c r="D32688" s="65"/>
      <c r="E32688" s="65"/>
      <c r="F32688" s="65"/>
      <c r="G32688" s="145"/>
    </row>
    <row r="32689" spans="1:7">
      <c r="A32689" s="65"/>
      <c r="B32689" s="65"/>
      <c r="C32689" s="65"/>
      <c r="D32689" s="65"/>
      <c r="E32689" s="65"/>
      <c r="F32689" s="65"/>
      <c r="G32689" s="145"/>
    </row>
    <row r="32690" spans="1:7">
      <c r="A32690" s="65"/>
      <c r="B32690" s="65"/>
      <c r="C32690" s="65"/>
      <c r="D32690" s="65"/>
      <c r="E32690" s="65"/>
      <c r="F32690" s="65"/>
      <c r="G32690" s="145"/>
    </row>
    <row r="32691" spans="1:7">
      <c r="A32691" s="65"/>
      <c r="B32691" s="65"/>
      <c r="C32691" s="65"/>
      <c r="D32691" s="65"/>
      <c r="E32691" s="65"/>
      <c r="F32691" s="65"/>
      <c r="G32691" s="145"/>
    </row>
    <row r="32692" spans="1:7">
      <c r="A32692" s="65"/>
      <c r="B32692" s="65"/>
      <c r="C32692" s="65"/>
      <c r="D32692" s="65"/>
      <c r="E32692" s="65"/>
      <c r="F32692" s="65"/>
      <c r="G32692" s="145"/>
    </row>
    <row r="32693" spans="1:7">
      <c r="A32693" s="65"/>
      <c r="B32693" s="65"/>
      <c r="C32693" s="65"/>
      <c r="D32693" s="65"/>
      <c r="E32693" s="65"/>
      <c r="F32693" s="65"/>
      <c r="G32693" s="145"/>
    </row>
    <row r="32694" spans="1:7">
      <c r="A32694" s="65"/>
      <c r="B32694" s="65"/>
      <c r="C32694" s="65"/>
      <c r="D32694" s="65"/>
      <c r="E32694" s="65"/>
      <c r="F32694" s="65"/>
      <c r="G32694" s="145"/>
    </row>
    <row r="32695" spans="1:7">
      <c r="A32695" s="65"/>
      <c r="B32695" s="65"/>
      <c r="C32695" s="65"/>
      <c r="D32695" s="65"/>
      <c r="E32695" s="65"/>
      <c r="F32695" s="65"/>
      <c r="G32695" s="145"/>
    </row>
    <row r="32696" spans="1:7">
      <c r="A32696" s="65"/>
      <c r="B32696" s="65"/>
      <c r="C32696" s="65"/>
      <c r="D32696" s="65"/>
      <c r="E32696" s="65"/>
      <c r="F32696" s="65"/>
      <c r="G32696" s="145"/>
    </row>
    <row r="32697" spans="1:7">
      <c r="A32697" s="65"/>
      <c r="B32697" s="65"/>
      <c r="C32697" s="65"/>
      <c r="D32697" s="65"/>
      <c r="E32697" s="65"/>
      <c r="F32697" s="65"/>
      <c r="G32697" s="145"/>
    </row>
    <row r="32698" spans="1:7">
      <c r="A32698" s="65"/>
      <c r="B32698" s="65"/>
      <c r="C32698" s="65"/>
      <c r="D32698" s="65"/>
      <c r="E32698" s="65"/>
      <c r="F32698" s="65"/>
      <c r="G32698" s="145"/>
    </row>
    <row r="32699" spans="1:7">
      <c r="A32699" s="65"/>
      <c r="B32699" s="65"/>
      <c r="C32699" s="65"/>
      <c r="D32699" s="65"/>
      <c r="E32699" s="65"/>
      <c r="F32699" s="65"/>
      <c r="G32699" s="145"/>
    </row>
    <row r="32700" spans="1:7">
      <c r="A32700" s="65"/>
      <c r="B32700" s="65"/>
      <c r="C32700" s="65"/>
      <c r="D32700" s="65"/>
      <c r="E32700" s="65"/>
      <c r="F32700" s="65"/>
      <c r="G32700" s="145"/>
    </row>
    <row r="32701" spans="1:7">
      <c r="A32701" s="65"/>
      <c r="B32701" s="65"/>
      <c r="C32701" s="65"/>
      <c r="D32701" s="65"/>
      <c r="E32701" s="65"/>
      <c r="F32701" s="65"/>
      <c r="G32701" s="145"/>
    </row>
    <row r="32702" spans="1:7">
      <c r="A32702" s="65"/>
      <c r="B32702" s="65"/>
      <c r="C32702" s="65"/>
      <c r="D32702" s="65"/>
      <c r="E32702" s="65"/>
      <c r="F32702" s="65"/>
      <c r="G32702" s="145"/>
    </row>
    <row r="32703" spans="1:7">
      <c r="A32703" s="65"/>
      <c r="B32703" s="65"/>
      <c r="C32703" s="65"/>
      <c r="D32703" s="65"/>
      <c r="E32703" s="65"/>
      <c r="F32703" s="65"/>
      <c r="G32703" s="145"/>
    </row>
    <row r="32704" spans="1:7">
      <c r="A32704" s="65"/>
      <c r="B32704" s="65"/>
      <c r="C32704" s="65"/>
      <c r="D32704" s="65"/>
      <c r="E32704" s="65"/>
      <c r="F32704" s="65"/>
      <c r="G32704" s="145"/>
    </row>
    <row r="32705" spans="1:7">
      <c r="A32705" s="65"/>
      <c r="B32705" s="65"/>
      <c r="C32705" s="65"/>
      <c r="D32705" s="65"/>
      <c r="E32705" s="65"/>
      <c r="F32705" s="65"/>
      <c r="G32705" s="145"/>
    </row>
    <row r="32706" spans="1:7">
      <c r="A32706" s="65"/>
      <c r="B32706" s="65"/>
      <c r="C32706" s="65"/>
      <c r="D32706" s="65"/>
      <c r="E32706" s="65"/>
      <c r="F32706" s="65"/>
      <c r="G32706" s="145"/>
    </row>
    <row r="32707" spans="1:7">
      <c r="A32707" s="65"/>
      <c r="B32707" s="65"/>
      <c r="C32707" s="65"/>
      <c r="D32707" s="65"/>
      <c r="E32707" s="65"/>
      <c r="F32707" s="65"/>
      <c r="G32707" s="145"/>
    </row>
    <row r="32708" spans="1:7">
      <c r="A32708" s="65"/>
      <c r="B32708" s="65"/>
      <c r="C32708" s="65"/>
      <c r="D32708" s="65"/>
      <c r="E32708" s="65"/>
      <c r="F32708" s="65"/>
      <c r="G32708" s="145"/>
    </row>
    <row r="32709" spans="1:7">
      <c r="A32709" s="65"/>
      <c r="B32709" s="65"/>
      <c r="C32709" s="65"/>
      <c r="D32709" s="65"/>
      <c r="E32709" s="65"/>
      <c r="F32709" s="65"/>
      <c r="G32709" s="145"/>
    </row>
    <row r="32710" spans="1:7">
      <c r="A32710" s="65"/>
      <c r="B32710" s="65"/>
      <c r="C32710" s="65"/>
      <c r="D32710" s="65"/>
      <c r="E32710" s="65"/>
      <c r="F32710" s="65"/>
      <c r="G32710" s="145"/>
    </row>
    <row r="32711" spans="1:7">
      <c r="A32711" s="65"/>
      <c r="B32711" s="65"/>
      <c r="C32711" s="65"/>
      <c r="D32711" s="65"/>
      <c r="E32711" s="65"/>
      <c r="F32711" s="65"/>
      <c r="G32711" s="145"/>
    </row>
    <row r="32712" spans="1:7">
      <c r="A32712" s="65"/>
      <c r="B32712" s="65"/>
      <c r="C32712" s="65"/>
      <c r="D32712" s="65"/>
      <c r="E32712" s="65"/>
      <c r="F32712" s="65"/>
      <c r="G32712" s="145"/>
    </row>
    <row r="32713" spans="1:7">
      <c r="A32713" s="65"/>
      <c r="B32713" s="65"/>
      <c r="C32713" s="65"/>
      <c r="D32713" s="65"/>
      <c r="E32713" s="65"/>
      <c r="F32713" s="65"/>
      <c r="G32713" s="145"/>
    </row>
    <row r="32714" spans="1:7">
      <c r="A32714" s="65"/>
      <c r="B32714" s="65"/>
      <c r="C32714" s="65"/>
      <c r="D32714" s="65"/>
      <c r="E32714" s="65"/>
      <c r="F32714" s="65"/>
      <c r="G32714" s="145"/>
    </row>
    <row r="32715" spans="1:7">
      <c r="A32715" s="65"/>
      <c r="B32715" s="65"/>
      <c r="C32715" s="65"/>
      <c r="D32715" s="65"/>
      <c r="E32715" s="65"/>
      <c r="F32715" s="65"/>
      <c r="G32715" s="145"/>
    </row>
    <row r="32716" spans="1:7">
      <c r="A32716" s="65"/>
      <c r="B32716" s="65"/>
      <c r="C32716" s="65"/>
      <c r="D32716" s="65"/>
      <c r="E32716" s="65"/>
      <c r="F32716" s="65"/>
      <c r="G32716" s="145"/>
    </row>
    <row r="32717" spans="1:7">
      <c r="A32717" s="65"/>
      <c r="B32717" s="65"/>
      <c r="C32717" s="65"/>
      <c r="D32717" s="65"/>
      <c r="E32717" s="65"/>
      <c r="F32717" s="65"/>
      <c r="G32717" s="145"/>
    </row>
    <row r="32718" spans="1:7">
      <c r="A32718" s="65"/>
      <c r="B32718" s="65"/>
      <c r="C32718" s="65"/>
      <c r="D32718" s="65"/>
      <c r="E32718" s="65"/>
      <c r="F32718" s="65"/>
      <c r="G32718" s="145"/>
    </row>
    <row r="32719" spans="1:7">
      <c r="A32719" s="65"/>
      <c r="B32719" s="65"/>
      <c r="C32719" s="65"/>
      <c r="D32719" s="65"/>
      <c r="E32719" s="65"/>
      <c r="F32719" s="65"/>
      <c r="G32719" s="145"/>
    </row>
    <row r="32720" spans="1:7">
      <c r="A32720" s="65"/>
      <c r="B32720" s="65"/>
      <c r="C32720" s="65"/>
      <c r="D32720" s="65"/>
      <c r="E32720" s="65"/>
      <c r="F32720" s="65"/>
      <c r="G32720" s="145"/>
    </row>
    <row r="32721" spans="1:7">
      <c r="A32721" s="65"/>
      <c r="B32721" s="65"/>
      <c r="C32721" s="65"/>
      <c r="D32721" s="65"/>
      <c r="E32721" s="65"/>
      <c r="F32721" s="65"/>
      <c r="G32721" s="145"/>
    </row>
    <row r="32722" spans="1:7">
      <c r="A32722" s="65"/>
      <c r="B32722" s="65"/>
      <c r="C32722" s="65"/>
      <c r="D32722" s="65"/>
      <c r="E32722" s="65"/>
      <c r="F32722" s="65"/>
      <c r="G32722" s="145"/>
    </row>
    <row r="32723" spans="1:7">
      <c r="A32723" s="65"/>
      <c r="B32723" s="65"/>
      <c r="C32723" s="65"/>
      <c r="D32723" s="65"/>
      <c r="E32723" s="65"/>
      <c r="F32723" s="65"/>
      <c r="G32723" s="145"/>
    </row>
    <row r="32724" spans="1:7">
      <c r="A32724" s="65"/>
      <c r="B32724" s="65"/>
      <c r="C32724" s="65"/>
      <c r="D32724" s="65"/>
      <c r="E32724" s="65"/>
      <c r="F32724" s="65"/>
      <c r="G32724" s="145"/>
    </row>
    <row r="32725" spans="1:7">
      <c r="A32725" s="65"/>
      <c r="B32725" s="65"/>
      <c r="C32725" s="65"/>
      <c r="D32725" s="65"/>
      <c r="E32725" s="65"/>
      <c r="F32725" s="65"/>
      <c r="G32725" s="145"/>
    </row>
    <row r="32726" spans="1:7">
      <c r="A32726" s="65"/>
      <c r="B32726" s="65"/>
      <c r="C32726" s="65"/>
      <c r="D32726" s="65"/>
      <c r="E32726" s="65"/>
      <c r="F32726" s="65"/>
      <c r="G32726" s="145"/>
    </row>
    <row r="32727" spans="1:7">
      <c r="A32727" s="65"/>
      <c r="B32727" s="65"/>
      <c r="C32727" s="65"/>
      <c r="D32727" s="65"/>
      <c r="E32727" s="65"/>
      <c r="F32727" s="65"/>
      <c r="G32727" s="145"/>
    </row>
    <row r="32728" spans="1:7">
      <c r="A32728" s="65"/>
      <c r="B32728" s="65"/>
      <c r="C32728" s="65"/>
      <c r="D32728" s="65"/>
      <c r="E32728" s="65"/>
      <c r="F32728" s="65"/>
      <c r="G32728" s="145"/>
    </row>
    <row r="32729" spans="1:7">
      <c r="A32729" s="65"/>
      <c r="B32729" s="65"/>
      <c r="C32729" s="65"/>
      <c r="D32729" s="65"/>
      <c r="E32729" s="65"/>
      <c r="F32729" s="65"/>
      <c r="G32729" s="145"/>
    </row>
    <row r="32730" spans="1:7">
      <c r="A32730" s="65"/>
      <c r="B32730" s="65"/>
      <c r="C32730" s="65"/>
      <c r="D32730" s="65"/>
      <c r="E32730" s="65"/>
      <c r="F32730" s="65"/>
      <c r="G32730" s="145"/>
    </row>
    <row r="32731" spans="1:7">
      <c r="A32731" s="65"/>
      <c r="B32731" s="65"/>
      <c r="C32731" s="65"/>
      <c r="D32731" s="65"/>
      <c r="E32731" s="65"/>
      <c r="F32731" s="65"/>
      <c r="G32731" s="145"/>
    </row>
    <row r="32732" spans="1:7">
      <c r="A32732" s="65"/>
      <c r="B32732" s="65"/>
      <c r="C32732" s="65"/>
      <c r="D32732" s="65"/>
      <c r="E32732" s="65"/>
      <c r="F32732" s="65"/>
      <c r="G32732" s="145"/>
    </row>
    <row r="32733" spans="1:7">
      <c r="A32733" s="65"/>
      <c r="B32733" s="65"/>
      <c r="C32733" s="65"/>
      <c r="D32733" s="65"/>
      <c r="E32733" s="65"/>
      <c r="F32733" s="65"/>
      <c r="G32733" s="145"/>
    </row>
    <row r="32734" spans="1:7">
      <c r="A32734" s="65"/>
      <c r="B32734" s="65"/>
      <c r="C32734" s="65"/>
      <c r="D32734" s="65"/>
      <c r="E32734" s="65"/>
      <c r="F32734" s="65"/>
      <c r="G32734" s="145"/>
    </row>
    <row r="32735" spans="1:7">
      <c r="A32735" s="65"/>
      <c r="B32735" s="65"/>
      <c r="C32735" s="65"/>
      <c r="D32735" s="65"/>
      <c r="E32735" s="65"/>
      <c r="F32735" s="65"/>
      <c r="G32735" s="145"/>
    </row>
    <row r="32736" spans="1:7">
      <c r="A32736" s="65"/>
      <c r="B32736" s="65"/>
      <c r="C32736" s="65"/>
      <c r="D32736" s="65"/>
      <c r="E32736" s="65"/>
      <c r="F32736" s="65"/>
      <c r="G32736" s="145"/>
    </row>
    <row r="32737" spans="1:7">
      <c r="A32737" s="65"/>
      <c r="B32737" s="65"/>
      <c r="C32737" s="65"/>
      <c r="D32737" s="65"/>
      <c r="E32737" s="65"/>
      <c r="F32737" s="65"/>
      <c r="G32737" s="145"/>
    </row>
    <row r="32738" spans="1:7">
      <c r="A32738" s="65"/>
      <c r="B32738" s="65"/>
      <c r="C32738" s="65"/>
      <c r="D32738" s="65"/>
      <c r="E32738" s="65"/>
      <c r="F32738" s="65"/>
      <c r="G32738" s="145"/>
    </row>
    <row r="32739" spans="1:7">
      <c r="A32739" s="65"/>
      <c r="B32739" s="65"/>
      <c r="C32739" s="65"/>
      <c r="D32739" s="65"/>
      <c r="E32739" s="65"/>
      <c r="F32739" s="65"/>
      <c r="G32739" s="145"/>
    </row>
    <row r="32740" spans="1:7">
      <c r="A32740" s="65"/>
      <c r="B32740" s="65"/>
      <c r="C32740" s="65"/>
      <c r="D32740" s="65"/>
      <c r="E32740" s="65"/>
      <c r="F32740" s="65"/>
      <c r="G32740" s="145"/>
    </row>
    <row r="32741" spans="1:7">
      <c r="A32741" s="65"/>
      <c r="B32741" s="65"/>
      <c r="C32741" s="65"/>
      <c r="D32741" s="65"/>
      <c r="E32741" s="65"/>
      <c r="F32741" s="65"/>
      <c r="G32741" s="145"/>
    </row>
    <row r="32742" spans="1:7">
      <c r="A32742" s="65"/>
      <c r="B32742" s="65"/>
      <c r="C32742" s="65"/>
      <c r="D32742" s="65"/>
      <c r="E32742" s="65"/>
      <c r="F32742" s="65"/>
      <c r="G32742" s="145"/>
    </row>
    <row r="32743" spans="1:7">
      <c r="A32743" s="65"/>
      <c r="B32743" s="65"/>
      <c r="C32743" s="65"/>
      <c r="D32743" s="65"/>
      <c r="E32743" s="65"/>
      <c r="F32743" s="65"/>
      <c r="G32743" s="145"/>
    </row>
    <row r="32744" spans="1:7">
      <c r="A32744" s="65"/>
      <c r="B32744" s="65"/>
      <c r="C32744" s="65"/>
      <c r="D32744" s="65"/>
      <c r="E32744" s="65"/>
      <c r="F32744" s="65"/>
      <c r="G32744" s="145"/>
    </row>
    <row r="32745" spans="1:7">
      <c r="A32745" s="65"/>
      <c r="B32745" s="65"/>
      <c r="C32745" s="65"/>
      <c r="D32745" s="65"/>
      <c r="E32745" s="65"/>
      <c r="F32745" s="65"/>
      <c r="G32745" s="145"/>
    </row>
    <row r="32746" spans="1:7">
      <c r="A32746" s="65"/>
      <c r="B32746" s="65"/>
      <c r="C32746" s="65"/>
      <c r="D32746" s="65"/>
      <c r="E32746" s="65"/>
      <c r="F32746" s="65"/>
      <c r="G32746" s="145"/>
    </row>
    <row r="32747" spans="1:7">
      <c r="A32747" s="65"/>
      <c r="B32747" s="65"/>
      <c r="C32747" s="65"/>
      <c r="D32747" s="65"/>
      <c r="E32747" s="65"/>
      <c r="F32747" s="65"/>
      <c r="G32747" s="145"/>
    </row>
    <row r="32748" spans="1:7">
      <c r="A32748" s="65"/>
      <c r="B32748" s="65"/>
      <c r="C32748" s="65"/>
      <c r="D32748" s="65"/>
      <c r="E32748" s="65"/>
      <c r="F32748" s="65"/>
      <c r="G32748" s="145"/>
    </row>
    <row r="32749" spans="1:7">
      <c r="A32749" s="65"/>
      <c r="B32749" s="65"/>
      <c r="C32749" s="65"/>
      <c r="D32749" s="65"/>
      <c r="E32749" s="65"/>
      <c r="F32749" s="65"/>
      <c r="G32749" s="145"/>
    </row>
    <row r="32750" spans="1:7">
      <c r="A32750" s="65"/>
      <c r="B32750" s="65"/>
      <c r="C32750" s="65"/>
      <c r="D32750" s="65"/>
      <c r="E32750" s="65"/>
      <c r="F32750" s="65"/>
      <c r="G32750" s="145"/>
    </row>
    <row r="32751" spans="1:7">
      <c r="A32751" s="65"/>
      <c r="B32751" s="65"/>
      <c r="C32751" s="65"/>
      <c r="D32751" s="65"/>
      <c r="E32751" s="65"/>
      <c r="F32751" s="65"/>
      <c r="G32751" s="145"/>
    </row>
    <row r="32752" spans="1:7">
      <c r="A32752" s="65"/>
      <c r="B32752" s="65"/>
      <c r="C32752" s="65"/>
      <c r="D32752" s="65"/>
      <c r="E32752" s="65"/>
      <c r="F32752" s="65"/>
      <c r="G32752" s="145"/>
    </row>
    <row r="32753" spans="1:7">
      <c r="A32753" s="65"/>
      <c r="B32753" s="65"/>
      <c r="C32753" s="65"/>
      <c r="D32753" s="65"/>
      <c r="E32753" s="65"/>
      <c r="F32753" s="65"/>
      <c r="G32753" s="145"/>
    </row>
    <row r="32754" spans="1:7">
      <c r="A32754" s="65"/>
      <c r="B32754" s="65"/>
      <c r="C32754" s="65"/>
      <c r="D32754" s="65"/>
      <c r="E32754" s="65"/>
      <c r="F32754" s="65"/>
      <c r="G32754" s="145"/>
    </row>
    <row r="32755" spans="1:7">
      <c r="A32755" s="65"/>
      <c r="B32755" s="65"/>
      <c r="C32755" s="65"/>
      <c r="D32755" s="65"/>
      <c r="E32755" s="65"/>
      <c r="F32755" s="65"/>
      <c r="G32755" s="145"/>
    </row>
    <row r="32756" spans="1:7">
      <c r="A32756" s="65"/>
      <c r="B32756" s="65"/>
      <c r="C32756" s="65"/>
      <c r="D32756" s="65"/>
      <c r="E32756" s="65"/>
      <c r="F32756" s="65"/>
      <c r="G32756" s="145"/>
    </row>
    <row r="32757" spans="1:7">
      <c r="A32757" s="65"/>
      <c r="B32757" s="65"/>
      <c r="C32757" s="65"/>
      <c r="D32757" s="65"/>
      <c r="E32757" s="65"/>
      <c r="F32757" s="65"/>
      <c r="G32757" s="145"/>
    </row>
    <row r="32758" spans="1:7">
      <c r="A32758" s="65"/>
      <c r="B32758" s="65"/>
      <c r="C32758" s="65"/>
      <c r="D32758" s="65"/>
      <c r="E32758" s="65"/>
      <c r="F32758" s="65"/>
      <c r="G32758" s="145"/>
    </row>
    <row r="32759" spans="1:7">
      <c r="A32759" s="65"/>
      <c r="B32759" s="65"/>
      <c r="C32759" s="65"/>
      <c r="D32759" s="65"/>
      <c r="E32759" s="65"/>
      <c r="F32759" s="65"/>
      <c r="G32759" s="145"/>
    </row>
    <row r="32760" spans="1:7">
      <c r="A32760" s="65"/>
      <c r="B32760" s="65"/>
      <c r="C32760" s="65"/>
      <c r="D32760" s="65"/>
      <c r="E32760" s="65"/>
      <c r="F32760" s="65"/>
      <c r="G32760" s="145"/>
    </row>
    <row r="32761" spans="1:7">
      <c r="A32761" s="65"/>
      <c r="B32761" s="65"/>
      <c r="C32761" s="65"/>
      <c r="D32761" s="65"/>
      <c r="E32761" s="65"/>
      <c r="F32761" s="65"/>
      <c r="G32761" s="145"/>
    </row>
    <row r="32762" spans="1:7">
      <c r="A32762" s="65"/>
      <c r="B32762" s="65"/>
      <c r="C32762" s="65"/>
      <c r="D32762" s="65"/>
      <c r="E32762" s="65"/>
      <c r="F32762" s="65"/>
      <c r="G32762" s="145"/>
    </row>
    <row r="32763" spans="1:7">
      <c r="A32763" s="65"/>
      <c r="B32763" s="65"/>
      <c r="C32763" s="65"/>
      <c r="D32763" s="65"/>
      <c r="E32763" s="65"/>
      <c r="F32763" s="65"/>
      <c r="G32763" s="145"/>
    </row>
    <row r="32764" spans="1:7">
      <c r="A32764" s="65"/>
      <c r="B32764" s="65"/>
      <c r="C32764" s="65"/>
      <c r="D32764" s="65"/>
      <c r="E32764" s="65"/>
      <c r="F32764" s="65"/>
      <c r="G32764" s="145"/>
    </row>
    <row r="32765" spans="1:7">
      <c r="A32765" s="65"/>
      <c r="B32765" s="65"/>
      <c r="C32765" s="65"/>
      <c r="D32765" s="65"/>
      <c r="E32765" s="65"/>
      <c r="F32765" s="65"/>
      <c r="G32765" s="145"/>
    </row>
    <row r="32766" spans="1:7">
      <c r="A32766" s="65"/>
      <c r="B32766" s="65"/>
      <c r="C32766" s="65"/>
      <c r="D32766" s="65"/>
      <c r="E32766" s="65"/>
      <c r="F32766" s="65"/>
      <c r="G32766" s="145"/>
    </row>
    <row r="32767" spans="1:7">
      <c r="A32767" s="65"/>
      <c r="B32767" s="65"/>
      <c r="C32767" s="65"/>
      <c r="D32767" s="65"/>
      <c r="E32767" s="65"/>
      <c r="F32767" s="65"/>
      <c r="G32767" s="145"/>
    </row>
    <row r="32768" spans="1:7">
      <c r="A32768" s="65"/>
      <c r="B32768" s="65"/>
      <c r="C32768" s="65"/>
      <c r="D32768" s="65"/>
      <c r="E32768" s="65"/>
      <c r="F32768" s="65"/>
      <c r="G32768" s="145"/>
    </row>
    <row r="32769" spans="1:7">
      <c r="A32769" s="65"/>
      <c r="B32769" s="65"/>
      <c r="C32769" s="65"/>
      <c r="D32769" s="65"/>
      <c r="E32769" s="65"/>
      <c r="F32769" s="65"/>
      <c r="G32769" s="145"/>
    </row>
    <row r="32770" spans="1:7">
      <c r="A32770" s="65"/>
      <c r="B32770" s="65"/>
      <c r="C32770" s="65"/>
      <c r="D32770" s="65"/>
      <c r="E32770" s="65"/>
      <c r="F32770" s="65"/>
      <c r="G32770" s="145"/>
    </row>
    <row r="32771" spans="1:7">
      <c r="A32771" s="65"/>
      <c r="B32771" s="65"/>
      <c r="C32771" s="65"/>
      <c r="D32771" s="65"/>
      <c r="E32771" s="65"/>
      <c r="F32771" s="65"/>
      <c r="G32771" s="145"/>
    </row>
    <row r="32772" spans="1:7">
      <c r="A32772" s="65"/>
      <c r="B32772" s="65"/>
      <c r="C32772" s="65"/>
      <c r="D32772" s="65"/>
      <c r="E32772" s="65"/>
      <c r="F32772" s="65"/>
      <c r="G32772" s="145"/>
    </row>
    <row r="32773" spans="1:7">
      <c r="A32773" s="65"/>
      <c r="B32773" s="65"/>
      <c r="C32773" s="65"/>
      <c r="D32773" s="65"/>
      <c r="E32773" s="65"/>
      <c r="F32773" s="65"/>
      <c r="G32773" s="145"/>
    </row>
    <row r="32774" spans="1:7">
      <c r="A32774" s="65"/>
      <c r="B32774" s="65"/>
      <c r="C32774" s="65"/>
      <c r="D32774" s="65"/>
      <c r="E32774" s="65"/>
      <c r="F32774" s="65"/>
      <c r="G32774" s="145"/>
    </row>
    <row r="32775" spans="1:7">
      <c r="A32775" s="65"/>
      <c r="B32775" s="65"/>
      <c r="C32775" s="65"/>
      <c r="D32775" s="65"/>
      <c r="E32775" s="65"/>
      <c r="F32775" s="65"/>
      <c r="G32775" s="145"/>
    </row>
    <row r="32776" spans="1:7">
      <c r="A32776" s="65"/>
      <c r="B32776" s="65"/>
      <c r="C32776" s="65"/>
      <c r="D32776" s="65"/>
      <c r="E32776" s="65"/>
      <c r="F32776" s="65"/>
      <c r="G32776" s="145"/>
    </row>
    <row r="32777" spans="1:7">
      <c r="A32777" s="65"/>
      <c r="B32777" s="65"/>
      <c r="C32777" s="65"/>
      <c r="D32777" s="65"/>
      <c r="E32777" s="65"/>
      <c r="F32777" s="65"/>
      <c r="G32777" s="145"/>
    </row>
    <row r="32778" spans="1:7">
      <c r="A32778" s="65"/>
      <c r="B32778" s="65"/>
      <c r="C32778" s="65"/>
      <c r="D32778" s="65"/>
      <c r="E32778" s="65"/>
      <c r="F32778" s="65"/>
      <c r="G32778" s="145"/>
    </row>
    <row r="32779" spans="1:7">
      <c r="A32779" s="65"/>
      <c r="B32779" s="65"/>
      <c r="C32779" s="65"/>
      <c r="D32779" s="65"/>
      <c r="E32779" s="65"/>
      <c r="F32779" s="65"/>
      <c r="G32779" s="145"/>
    </row>
    <row r="32780" spans="1:7">
      <c r="A32780" s="65"/>
      <c r="B32780" s="65"/>
      <c r="C32780" s="65"/>
      <c r="D32780" s="65"/>
      <c r="E32780" s="65"/>
      <c r="F32780" s="65"/>
      <c r="G32780" s="145"/>
    </row>
    <row r="32781" spans="1:7">
      <c r="A32781" s="65"/>
      <c r="B32781" s="65"/>
      <c r="C32781" s="65"/>
      <c r="D32781" s="65"/>
      <c r="E32781" s="65"/>
      <c r="F32781" s="65"/>
      <c r="G32781" s="145"/>
    </row>
    <row r="32782" spans="1:7">
      <c r="A32782" s="65"/>
      <c r="B32782" s="65"/>
      <c r="C32782" s="65"/>
      <c r="D32782" s="65"/>
      <c r="E32782" s="65"/>
      <c r="F32782" s="65"/>
      <c r="G32782" s="145"/>
    </row>
    <row r="32783" spans="1:7">
      <c r="A32783" s="65"/>
      <c r="B32783" s="65"/>
      <c r="C32783" s="65"/>
      <c r="D32783" s="65"/>
      <c r="E32783" s="65"/>
      <c r="F32783" s="65"/>
      <c r="G32783" s="145"/>
    </row>
    <row r="32784" spans="1:7">
      <c r="A32784" s="65"/>
      <c r="B32784" s="65"/>
      <c r="C32784" s="65"/>
      <c r="D32784" s="65"/>
      <c r="E32784" s="65"/>
      <c r="F32784" s="65"/>
      <c r="G32784" s="145"/>
    </row>
    <row r="32785" spans="1:7">
      <c r="A32785" s="65"/>
      <c r="B32785" s="65"/>
      <c r="C32785" s="65"/>
      <c r="D32785" s="65"/>
      <c r="E32785" s="65"/>
      <c r="F32785" s="65"/>
      <c r="G32785" s="145"/>
    </row>
    <row r="32786" spans="1:7">
      <c r="A32786" s="65"/>
      <c r="B32786" s="65"/>
      <c r="C32786" s="65"/>
      <c r="D32786" s="65"/>
      <c r="E32786" s="65"/>
      <c r="F32786" s="65"/>
      <c r="G32786" s="145"/>
    </row>
    <row r="32787" spans="1:7">
      <c r="A32787" s="65"/>
      <c r="B32787" s="65"/>
      <c r="C32787" s="65"/>
      <c r="D32787" s="65"/>
      <c r="E32787" s="65"/>
      <c r="F32787" s="65"/>
      <c r="G32787" s="145"/>
    </row>
    <row r="32788" spans="1:7">
      <c r="A32788" s="65"/>
      <c r="B32788" s="65"/>
      <c r="C32788" s="65"/>
      <c r="D32788" s="65"/>
      <c r="E32788" s="65"/>
      <c r="F32788" s="65"/>
      <c r="G32788" s="145"/>
    </row>
    <row r="32789" spans="1:7">
      <c r="A32789" s="65"/>
      <c r="B32789" s="65"/>
      <c r="C32789" s="65"/>
      <c r="D32789" s="65"/>
      <c r="E32789" s="65"/>
      <c r="F32789" s="65"/>
      <c r="G32789" s="145"/>
    </row>
    <row r="32790" spans="1:7">
      <c r="A32790" s="65"/>
      <c r="B32790" s="65"/>
      <c r="C32790" s="65"/>
      <c r="D32790" s="65"/>
      <c r="E32790" s="65"/>
      <c r="F32790" s="65"/>
      <c r="G32790" s="145"/>
    </row>
    <row r="32791" spans="1:7">
      <c r="A32791" s="65"/>
      <c r="B32791" s="65"/>
      <c r="C32791" s="65"/>
      <c r="D32791" s="65"/>
      <c r="E32791" s="65"/>
      <c r="F32791" s="65"/>
      <c r="G32791" s="145"/>
    </row>
    <row r="32792" spans="1:7">
      <c r="A32792" s="65"/>
      <c r="B32792" s="65"/>
      <c r="C32792" s="65"/>
      <c r="D32792" s="65"/>
      <c r="E32792" s="65"/>
      <c r="F32792" s="65"/>
      <c r="G32792" s="145"/>
    </row>
    <row r="32793" spans="1:7">
      <c r="A32793" s="65"/>
      <c r="B32793" s="65"/>
      <c r="C32793" s="65"/>
      <c r="D32793" s="65"/>
      <c r="E32793" s="65"/>
      <c r="F32793" s="65"/>
      <c r="G32793" s="145"/>
    </row>
    <row r="32794" spans="1:7">
      <c r="A32794" s="65"/>
      <c r="B32794" s="65"/>
      <c r="C32794" s="65"/>
      <c r="D32794" s="65"/>
      <c r="E32794" s="65"/>
      <c r="F32794" s="65"/>
      <c r="G32794" s="145"/>
    </row>
    <row r="32795" spans="1:7">
      <c r="A32795" s="65"/>
      <c r="B32795" s="65"/>
      <c r="C32795" s="65"/>
      <c r="D32795" s="65"/>
      <c r="E32795" s="65"/>
      <c r="F32795" s="65"/>
      <c r="G32795" s="145"/>
    </row>
    <row r="32796" spans="1:7">
      <c r="A32796" s="65"/>
      <c r="B32796" s="65"/>
      <c r="C32796" s="65"/>
      <c r="D32796" s="65"/>
      <c r="E32796" s="65"/>
      <c r="F32796" s="65"/>
      <c r="G32796" s="145"/>
    </row>
    <row r="32797" spans="1:7">
      <c r="A32797" s="65"/>
      <c r="B32797" s="65"/>
      <c r="C32797" s="65"/>
      <c r="D32797" s="65"/>
      <c r="E32797" s="65"/>
      <c r="F32797" s="65"/>
      <c r="G32797" s="145"/>
    </row>
    <row r="32798" spans="1:7">
      <c r="A32798" s="65"/>
      <c r="B32798" s="65"/>
      <c r="C32798" s="65"/>
      <c r="D32798" s="65"/>
      <c r="E32798" s="65"/>
      <c r="F32798" s="65"/>
      <c r="G32798" s="145"/>
    </row>
    <row r="32799" spans="1:7">
      <c r="A32799" s="65"/>
      <c r="B32799" s="65"/>
      <c r="C32799" s="65"/>
      <c r="D32799" s="65"/>
      <c r="E32799" s="65"/>
      <c r="F32799" s="65"/>
      <c r="G32799" s="145"/>
    </row>
    <row r="32800" spans="1:7">
      <c r="A32800" s="65"/>
      <c r="B32800" s="65"/>
      <c r="C32800" s="65"/>
      <c r="D32800" s="65"/>
      <c r="E32800" s="65"/>
      <c r="F32800" s="65"/>
      <c r="G32800" s="145"/>
    </row>
    <row r="32801" spans="1:7">
      <c r="A32801" s="65"/>
      <c r="B32801" s="65"/>
      <c r="C32801" s="65"/>
      <c r="D32801" s="65"/>
      <c r="E32801" s="65"/>
      <c r="F32801" s="65"/>
      <c r="G32801" s="145"/>
    </row>
    <row r="32802" spans="1:7">
      <c r="A32802" s="65"/>
      <c r="B32802" s="65"/>
      <c r="C32802" s="65"/>
      <c r="D32802" s="65"/>
      <c r="E32802" s="65"/>
      <c r="F32802" s="65"/>
      <c r="G32802" s="145"/>
    </row>
    <row r="32803" spans="1:7">
      <c r="A32803" s="65"/>
      <c r="B32803" s="65"/>
      <c r="C32803" s="65"/>
      <c r="D32803" s="65"/>
      <c r="E32803" s="65"/>
      <c r="F32803" s="65"/>
      <c r="G32803" s="145"/>
    </row>
    <row r="32804" spans="1:7">
      <c r="A32804" s="65"/>
      <c r="B32804" s="65"/>
      <c r="C32804" s="65"/>
      <c r="D32804" s="65"/>
      <c r="E32804" s="65"/>
      <c r="F32804" s="65"/>
      <c r="G32804" s="145"/>
    </row>
    <row r="32805" spans="1:7">
      <c r="A32805" s="65"/>
      <c r="B32805" s="65"/>
      <c r="C32805" s="65"/>
      <c r="D32805" s="65"/>
      <c r="E32805" s="65"/>
      <c r="F32805" s="65"/>
      <c r="G32805" s="145"/>
    </row>
    <row r="32806" spans="1:7">
      <c r="A32806" s="65"/>
      <c r="B32806" s="65"/>
      <c r="C32806" s="65"/>
      <c r="D32806" s="65"/>
      <c r="E32806" s="65"/>
      <c r="F32806" s="65"/>
      <c r="G32806" s="145"/>
    </row>
    <row r="32807" spans="1:7">
      <c r="A32807" s="65"/>
      <c r="B32807" s="65"/>
      <c r="C32807" s="65"/>
      <c r="D32807" s="65"/>
      <c r="E32807" s="65"/>
      <c r="F32807" s="65"/>
      <c r="G32807" s="145"/>
    </row>
    <row r="32808" spans="1:7">
      <c r="A32808" s="65"/>
      <c r="B32808" s="65"/>
      <c r="C32808" s="65"/>
      <c r="D32808" s="65"/>
      <c r="E32808" s="65"/>
      <c r="F32808" s="65"/>
      <c r="G32808" s="145"/>
    </row>
    <row r="32809" spans="1:7">
      <c r="A32809" s="65"/>
      <c r="B32809" s="65"/>
      <c r="C32809" s="65"/>
      <c r="D32809" s="65"/>
      <c r="E32809" s="65"/>
      <c r="F32809" s="65"/>
      <c r="G32809" s="145"/>
    </row>
    <row r="32810" spans="1:7">
      <c r="A32810" s="65"/>
      <c r="B32810" s="65"/>
      <c r="C32810" s="65"/>
      <c r="D32810" s="65"/>
      <c r="E32810" s="65"/>
      <c r="F32810" s="65"/>
      <c r="G32810" s="145"/>
    </row>
    <row r="32811" spans="1:7">
      <c r="A32811" s="65"/>
      <c r="B32811" s="65"/>
      <c r="C32811" s="65"/>
      <c r="D32811" s="65"/>
      <c r="E32811" s="65"/>
      <c r="F32811" s="65"/>
      <c r="G32811" s="145"/>
    </row>
    <row r="32812" spans="1:7">
      <c r="A32812" s="65"/>
      <c r="B32812" s="65"/>
      <c r="C32812" s="65"/>
      <c r="D32812" s="65"/>
      <c r="E32812" s="65"/>
      <c r="F32812" s="65"/>
      <c r="G32812" s="145"/>
    </row>
    <row r="32813" spans="1:7">
      <c r="A32813" s="65"/>
      <c r="B32813" s="65"/>
      <c r="C32813" s="65"/>
      <c r="D32813" s="65"/>
      <c r="E32813" s="65"/>
      <c r="F32813" s="65"/>
      <c r="G32813" s="145"/>
    </row>
    <row r="32814" spans="1:7">
      <c r="A32814" s="65"/>
      <c r="B32814" s="65"/>
      <c r="C32814" s="65"/>
      <c r="D32814" s="65"/>
      <c r="E32814" s="65"/>
      <c r="F32814" s="65"/>
      <c r="G32814" s="145"/>
    </row>
    <row r="32815" spans="1:7">
      <c r="A32815" s="65"/>
      <c r="B32815" s="65"/>
      <c r="C32815" s="65"/>
      <c r="D32815" s="65"/>
      <c r="E32815" s="65"/>
      <c r="F32815" s="65"/>
      <c r="G32815" s="145"/>
    </row>
    <row r="32816" spans="1:7">
      <c r="A32816" s="65"/>
      <c r="B32816" s="65"/>
      <c r="C32816" s="65"/>
      <c r="D32816" s="65"/>
      <c r="E32816" s="65"/>
      <c r="F32816" s="65"/>
      <c r="G32816" s="145"/>
    </row>
    <row r="32817" spans="1:7">
      <c r="A32817" s="65"/>
      <c r="B32817" s="65"/>
      <c r="C32817" s="65"/>
      <c r="D32817" s="65"/>
      <c r="E32817" s="65"/>
      <c r="F32817" s="65"/>
      <c r="G32817" s="145"/>
    </row>
    <row r="32818" spans="1:7">
      <c r="A32818" s="65"/>
      <c r="B32818" s="65"/>
      <c r="C32818" s="65"/>
      <c r="D32818" s="65"/>
      <c r="E32818" s="65"/>
      <c r="F32818" s="65"/>
      <c r="G32818" s="145"/>
    </row>
    <row r="32819" spans="1:7">
      <c r="A32819" s="65"/>
      <c r="B32819" s="65"/>
      <c r="C32819" s="65"/>
      <c r="D32819" s="65"/>
      <c r="E32819" s="65"/>
      <c r="F32819" s="65"/>
      <c r="G32819" s="145"/>
    </row>
    <row r="32820" spans="1:7">
      <c r="A32820" s="65"/>
      <c r="B32820" s="65"/>
      <c r="C32820" s="65"/>
      <c r="D32820" s="65"/>
      <c r="E32820" s="65"/>
      <c r="F32820" s="65"/>
      <c r="G32820" s="145"/>
    </row>
    <row r="32821" spans="1:7">
      <c r="A32821" s="65"/>
      <c r="B32821" s="65"/>
      <c r="C32821" s="65"/>
      <c r="D32821" s="65"/>
      <c r="E32821" s="65"/>
      <c r="F32821" s="65"/>
      <c r="G32821" s="145"/>
    </row>
    <row r="32822" spans="1:7">
      <c r="A32822" s="65"/>
      <c r="B32822" s="65"/>
      <c r="C32822" s="65"/>
      <c r="D32822" s="65"/>
      <c r="E32822" s="65"/>
      <c r="F32822" s="65"/>
      <c r="G32822" s="145"/>
    </row>
    <row r="32823" spans="1:7">
      <c r="A32823" s="65"/>
      <c r="B32823" s="65"/>
      <c r="C32823" s="65"/>
      <c r="D32823" s="65"/>
      <c r="E32823" s="65"/>
      <c r="F32823" s="65"/>
      <c r="G32823" s="145"/>
    </row>
    <row r="32824" spans="1:7">
      <c r="A32824" s="65"/>
      <c r="B32824" s="65"/>
      <c r="C32824" s="65"/>
      <c r="D32824" s="65"/>
      <c r="E32824" s="65"/>
      <c r="F32824" s="65"/>
      <c r="G32824" s="145"/>
    </row>
    <row r="32825" spans="1:7">
      <c r="A32825" s="65"/>
      <c r="B32825" s="65"/>
      <c r="C32825" s="65"/>
      <c r="D32825" s="65"/>
      <c r="E32825" s="65"/>
      <c r="F32825" s="65"/>
      <c r="G32825" s="145"/>
    </row>
    <row r="32826" spans="1:7">
      <c r="A32826" s="65"/>
      <c r="B32826" s="65"/>
      <c r="C32826" s="65"/>
      <c r="D32826" s="65"/>
      <c r="E32826" s="65"/>
      <c r="F32826" s="65"/>
      <c r="G32826" s="145"/>
    </row>
    <row r="32827" spans="1:7">
      <c r="A32827" s="65"/>
      <c r="B32827" s="65"/>
      <c r="C32827" s="65"/>
      <c r="D32827" s="65"/>
      <c r="E32827" s="65"/>
      <c r="F32827" s="65"/>
      <c r="G32827" s="145"/>
    </row>
    <row r="32828" spans="1:7">
      <c r="A32828" s="65"/>
      <c r="B32828" s="65"/>
      <c r="C32828" s="65"/>
      <c r="D32828" s="65"/>
      <c r="E32828" s="65"/>
      <c r="F32828" s="65"/>
      <c r="G32828" s="145"/>
    </row>
    <row r="32829" spans="1:7">
      <c r="A32829" s="65"/>
      <c r="B32829" s="65"/>
      <c r="C32829" s="65"/>
      <c r="D32829" s="65"/>
      <c r="E32829" s="65"/>
      <c r="F32829" s="65"/>
      <c r="G32829" s="145"/>
    </row>
    <row r="32830" spans="1:7">
      <c r="A32830" s="65"/>
      <c r="B32830" s="65"/>
      <c r="C32830" s="65"/>
      <c r="D32830" s="65"/>
      <c r="E32830" s="65"/>
      <c r="F32830" s="65"/>
      <c r="G32830" s="145"/>
    </row>
    <row r="32831" spans="1:7">
      <c r="A32831" s="65"/>
      <c r="B32831" s="65"/>
      <c r="C32831" s="65"/>
      <c r="D32831" s="65"/>
      <c r="E32831" s="65"/>
      <c r="F32831" s="65"/>
      <c r="G32831" s="145"/>
    </row>
    <row r="32832" spans="1:7">
      <c r="A32832" s="65"/>
      <c r="B32832" s="65"/>
      <c r="C32832" s="65"/>
      <c r="D32832" s="65"/>
      <c r="E32832" s="65"/>
      <c r="F32832" s="65"/>
      <c r="G32832" s="145"/>
    </row>
    <row r="32833" spans="1:7">
      <c r="A32833" s="65"/>
      <c r="B32833" s="65"/>
      <c r="C32833" s="65"/>
      <c r="D32833" s="65"/>
      <c r="E32833" s="65"/>
      <c r="F32833" s="65"/>
      <c r="G32833" s="145"/>
    </row>
    <row r="32834" spans="1:7">
      <c r="A32834" s="65"/>
      <c r="B32834" s="65"/>
      <c r="C32834" s="65"/>
      <c r="D32834" s="65"/>
      <c r="E32834" s="65"/>
      <c r="F32834" s="65"/>
      <c r="G32834" s="145"/>
    </row>
    <row r="32835" spans="1:7">
      <c r="A32835" s="65"/>
      <c r="B32835" s="65"/>
      <c r="C32835" s="65"/>
      <c r="D32835" s="65"/>
      <c r="E32835" s="65"/>
      <c r="F32835" s="65"/>
      <c r="G32835" s="145"/>
    </row>
    <row r="32836" spans="1:7">
      <c r="A32836" s="65"/>
      <c r="B32836" s="65"/>
      <c r="C32836" s="65"/>
      <c r="D32836" s="65"/>
      <c r="E32836" s="65"/>
      <c r="F32836" s="65"/>
      <c r="G32836" s="145"/>
    </row>
    <row r="32837" spans="1:7">
      <c r="A32837" s="65"/>
      <c r="B32837" s="65"/>
      <c r="C32837" s="65"/>
      <c r="D32837" s="65"/>
      <c r="E32837" s="65"/>
      <c r="F32837" s="65"/>
      <c r="G32837" s="145"/>
    </row>
    <row r="32838" spans="1:7">
      <c r="A32838" s="65"/>
      <c r="B32838" s="65"/>
      <c r="C32838" s="65"/>
      <c r="D32838" s="65"/>
      <c r="E32838" s="65"/>
      <c r="F32838" s="65"/>
      <c r="G32838" s="145"/>
    </row>
    <row r="32839" spans="1:7">
      <c r="A32839" s="65"/>
      <c r="B32839" s="65"/>
      <c r="C32839" s="65"/>
      <c r="D32839" s="65"/>
      <c r="E32839" s="65"/>
      <c r="F32839" s="65"/>
      <c r="G32839" s="145"/>
    </row>
    <row r="32840" spans="1:7">
      <c r="A32840" s="65"/>
      <c r="B32840" s="65"/>
      <c r="C32840" s="65"/>
      <c r="D32840" s="65"/>
      <c r="E32840" s="65"/>
      <c r="F32840" s="65"/>
      <c r="G32840" s="145"/>
    </row>
    <row r="32841" spans="1:7">
      <c r="A32841" s="65"/>
      <c r="B32841" s="65"/>
      <c r="C32841" s="65"/>
      <c r="D32841" s="65"/>
      <c r="E32841" s="65"/>
      <c r="F32841" s="65"/>
      <c r="G32841" s="145"/>
    </row>
    <row r="32842" spans="1:7">
      <c r="A32842" s="65"/>
      <c r="B32842" s="65"/>
      <c r="C32842" s="65"/>
      <c r="D32842" s="65"/>
      <c r="E32842" s="65"/>
      <c r="F32842" s="65"/>
      <c r="G32842" s="145"/>
    </row>
    <row r="32843" spans="1:7">
      <c r="A32843" s="65"/>
      <c r="B32843" s="65"/>
      <c r="C32843" s="65"/>
      <c r="D32843" s="65"/>
      <c r="E32843" s="65"/>
      <c r="F32843" s="65"/>
      <c r="G32843" s="145"/>
    </row>
    <row r="32844" spans="1:7">
      <c r="A32844" s="65"/>
      <c r="B32844" s="65"/>
      <c r="C32844" s="65"/>
      <c r="D32844" s="65"/>
      <c r="E32844" s="65"/>
      <c r="F32844" s="65"/>
      <c r="G32844" s="145"/>
    </row>
    <row r="32845" spans="1:7">
      <c r="A32845" s="65"/>
      <c r="B32845" s="65"/>
      <c r="C32845" s="65"/>
      <c r="D32845" s="65"/>
      <c r="E32845" s="65"/>
      <c r="F32845" s="65"/>
      <c r="G32845" s="145"/>
    </row>
    <row r="32846" spans="1:7">
      <c r="A32846" s="65"/>
      <c r="B32846" s="65"/>
      <c r="C32846" s="65"/>
      <c r="D32846" s="65"/>
      <c r="E32846" s="65"/>
      <c r="F32846" s="65"/>
      <c r="G32846" s="145"/>
    </row>
    <row r="32847" spans="1:7">
      <c r="A32847" s="65"/>
      <c r="B32847" s="65"/>
      <c r="C32847" s="65"/>
      <c r="D32847" s="65"/>
      <c r="E32847" s="65"/>
      <c r="F32847" s="65"/>
      <c r="G32847" s="145"/>
    </row>
    <row r="32848" spans="1:7">
      <c r="A32848" s="65"/>
      <c r="B32848" s="65"/>
      <c r="C32848" s="65"/>
      <c r="D32848" s="65"/>
      <c r="E32848" s="65"/>
      <c r="F32848" s="65"/>
      <c r="G32848" s="145"/>
    </row>
    <row r="32849" spans="1:7">
      <c r="A32849" s="65"/>
      <c r="B32849" s="65"/>
      <c r="C32849" s="65"/>
      <c r="D32849" s="65"/>
      <c r="E32849" s="65"/>
      <c r="F32849" s="65"/>
      <c r="G32849" s="145"/>
    </row>
    <row r="32850" spans="1:7">
      <c r="A32850" s="65"/>
      <c r="B32850" s="65"/>
      <c r="C32850" s="65"/>
      <c r="D32850" s="65"/>
      <c r="E32850" s="65"/>
      <c r="F32850" s="65"/>
      <c r="G32850" s="145"/>
    </row>
    <row r="32851" spans="1:7">
      <c r="A32851" s="65"/>
      <c r="B32851" s="65"/>
      <c r="C32851" s="65"/>
      <c r="D32851" s="65"/>
      <c r="E32851" s="65"/>
      <c r="F32851" s="65"/>
      <c r="G32851" s="145"/>
    </row>
    <row r="32852" spans="1:7">
      <c r="A32852" s="65"/>
      <c r="B32852" s="65"/>
      <c r="C32852" s="65"/>
      <c r="D32852" s="65"/>
      <c r="E32852" s="65"/>
      <c r="F32852" s="65"/>
      <c r="G32852" s="145"/>
    </row>
    <row r="32853" spans="1:7">
      <c r="A32853" s="65"/>
      <c r="B32853" s="65"/>
      <c r="C32853" s="65"/>
      <c r="D32853" s="65"/>
      <c r="E32853" s="65"/>
      <c r="F32853" s="65"/>
      <c r="G32853" s="145"/>
    </row>
    <row r="32854" spans="1:7">
      <c r="A32854" s="65"/>
      <c r="B32854" s="65"/>
      <c r="C32854" s="65"/>
      <c r="D32854" s="65"/>
      <c r="E32854" s="65"/>
      <c r="F32854" s="65"/>
      <c r="G32854" s="145"/>
    </row>
    <row r="32855" spans="1:7">
      <c r="A32855" s="65"/>
      <c r="B32855" s="65"/>
      <c r="C32855" s="65"/>
      <c r="D32855" s="65"/>
      <c r="E32855" s="65"/>
      <c r="F32855" s="65"/>
      <c r="G32855" s="145"/>
    </row>
    <row r="32856" spans="1:7">
      <c r="A32856" s="65"/>
      <c r="B32856" s="65"/>
      <c r="C32856" s="65"/>
      <c r="D32856" s="65"/>
      <c r="E32856" s="65"/>
      <c r="F32856" s="65"/>
      <c r="G32856" s="145"/>
    </row>
    <row r="32857" spans="1:7">
      <c r="A32857" s="65"/>
      <c r="B32857" s="65"/>
      <c r="C32857" s="65"/>
      <c r="D32857" s="65"/>
      <c r="E32857" s="65"/>
      <c r="F32857" s="65"/>
      <c r="G32857" s="145"/>
    </row>
    <row r="32858" spans="1:7">
      <c r="A32858" s="65"/>
      <c r="B32858" s="65"/>
      <c r="C32858" s="65"/>
      <c r="D32858" s="65"/>
      <c r="E32858" s="65"/>
      <c r="F32858" s="65"/>
      <c r="G32858" s="145"/>
    </row>
    <row r="32859" spans="1:7">
      <c r="A32859" s="65"/>
      <c r="B32859" s="65"/>
      <c r="C32859" s="65"/>
      <c r="D32859" s="65"/>
      <c r="E32859" s="65"/>
      <c r="F32859" s="65"/>
      <c r="G32859" s="145"/>
    </row>
    <row r="32860" spans="1:7">
      <c r="A32860" s="65"/>
      <c r="B32860" s="65"/>
      <c r="C32860" s="65"/>
      <c r="D32860" s="65"/>
      <c r="E32860" s="65"/>
      <c r="F32860" s="65"/>
      <c r="G32860" s="145"/>
    </row>
    <row r="32861" spans="1:7">
      <c r="A32861" s="65"/>
      <c r="B32861" s="65"/>
      <c r="C32861" s="65"/>
      <c r="D32861" s="65"/>
      <c r="E32861" s="65"/>
      <c r="F32861" s="65"/>
      <c r="G32861" s="145"/>
    </row>
    <row r="32862" spans="1:7">
      <c r="A32862" s="65"/>
      <c r="B32862" s="65"/>
      <c r="C32862" s="65"/>
      <c r="D32862" s="65"/>
      <c r="E32862" s="65"/>
      <c r="F32862" s="65"/>
      <c r="G32862" s="145"/>
    </row>
    <row r="32863" spans="1:7">
      <c r="A32863" s="65"/>
      <c r="B32863" s="65"/>
      <c r="C32863" s="65"/>
      <c r="D32863" s="65"/>
      <c r="E32863" s="65"/>
      <c r="F32863" s="65"/>
      <c r="G32863" s="145"/>
    </row>
    <row r="32864" spans="1:7">
      <c r="A32864" s="65"/>
      <c r="B32864" s="65"/>
      <c r="C32864" s="65"/>
      <c r="D32864" s="65"/>
      <c r="E32864" s="65"/>
      <c r="F32864" s="65"/>
      <c r="G32864" s="145"/>
    </row>
    <row r="32865" spans="1:7">
      <c r="A32865" s="65"/>
      <c r="B32865" s="65"/>
      <c r="C32865" s="65"/>
      <c r="D32865" s="65"/>
      <c r="E32865" s="65"/>
      <c r="F32865" s="65"/>
      <c r="G32865" s="145"/>
    </row>
    <row r="32866" spans="1:7">
      <c r="A32866" s="65"/>
      <c r="B32866" s="65"/>
      <c r="C32866" s="65"/>
      <c r="D32866" s="65"/>
      <c r="E32866" s="65"/>
      <c r="F32866" s="65"/>
      <c r="G32866" s="145"/>
    </row>
    <row r="32867" spans="1:7">
      <c r="A32867" s="65"/>
      <c r="B32867" s="65"/>
      <c r="C32867" s="65"/>
      <c r="D32867" s="65"/>
      <c r="E32867" s="65"/>
      <c r="F32867" s="65"/>
      <c r="G32867" s="145"/>
    </row>
    <row r="32868" spans="1:7">
      <c r="A32868" s="65"/>
      <c r="B32868" s="65"/>
      <c r="C32868" s="65"/>
      <c r="D32868" s="65"/>
      <c r="E32868" s="65"/>
      <c r="F32868" s="65"/>
      <c r="G32868" s="145"/>
    </row>
    <row r="32869" spans="1:7">
      <c r="A32869" s="65"/>
      <c r="B32869" s="65"/>
      <c r="C32869" s="65"/>
      <c r="D32869" s="65"/>
      <c r="E32869" s="65"/>
      <c r="F32869" s="65"/>
      <c r="G32869" s="145"/>
    </row>
    <row r="32870" spans="1:7">
      <c r="A32870" s="65"/>
      <c r="B32870" s="65"/>
      <c r="C32870" s="65"/>
      <c r="D32870" s="65"/>
      <c r="E32870" s="65"/>
      <c r="F32870" s="65"/>
      <c r="G32870" s="145"/>
    </row>
    <row r="32871" spans="1:7">
      <c r="A32871" s="65"/>
      <c r="B32871" s="65"/>
      <c r="C32871" s="65"/>
      <c r="D32871" s="65"/>
      <c r="E32871" s="65"/>
      <c r="F32871" s="65"/>
      <c r="G32871" s="145"/>
    </row>
    <row r="32872" spans="1:7">
      <c r="A32872" s="65"/>
      <c r="B32872" s="65"/>
      <c r="C32872" s="65"/>
      <c r="D32872" s="65"/>
      <c r="E32872" s="65"/>
      <c r="F32872" s="65"/>
      <c r="G32872" s="145"/>
    </row>
    <row r="32873" spans="1:7">
      <c r="A32873" s="65"/>
      <c r="B32873" s="65"/>
      <c r="C32873" s="65"/>
      <c r="D32873" s="65"/>
      <c r="E32873" s="65"/>
      <c r="F32873" s="65"/>
      <c r="G32873" s="145"/>
    </row>
    <row r="32874" spans="1:7">
      <c r="A32874" s="65"/>
      <c r="B32874" s="65"/>
      <c r="C32874" s="65"/>
      <c r="D32874" s="65"/>
      <c r="E32874" s="65"/>
      <c r="F32874" s="65"/>
      <c r="G32874" s="145"/>
    </row>
    <row r="32875" spans="1:7">
      <c r="A32875" s="65"/>
      <c r="B32875" s="65"/>
      <c r="C32875" s="65"/>
      <c r="D32875" s="65"/>
      <c r="E32875" s="65"/>
      <c r="F32875" s="65"/>
      <c r="G32875" s="145"/>
    </row>
    <row r="32876" spans="1:7">
      <c r="A32876" s="65"/>
      <c r="B32876" s="65"/>
      <c r="C32876" s="65"/>
      <c r="D32876" s="65"/>
      <c r="E32876" s="65"/>
      <c r="F32876" s="65"/>
      <c r="G32876" s="145"/>
    </row>
    <row r="32877" spans="1:7">
      <c r="A32877" s="65"/>
      <c r="B32877" s="65"/>
      <c r="C32877" s="65"/>
      <c r="D32877" s="65"/>
      <c r="E32877" s="65"/>
      <c r="F32877" s="65"/>
      <c r="G32877" s="145"/>
    </row>
    <row r="32878" spans="1:7">
      <c r="A32878" s="65"/>
      <c r="B32878" s="65"/>
      <c r="C32878" s="65"/>
      <c r="D32878" s="65"/>
      <c r="E32878" s="65"/>
      <c r="F32878" s="65"/>
      <c r="G32878" s="145"/>
    </row>
    <row r="32879" spans="1:7">
      <c r="A32879" s="65"/>
      <c r="B32879" s="65"/>
      <c r="C32879" s="65"/>
      <c r="D32879" s="65"/>
      <c r="E32879" s="65"/>
      <c r="F32879" s="65"/>
      <c r="G32879" s="145"/>
    </row>
    <row r="32880" spans="1:7">
      <c r="A32880" s="65"/>
      <c r="B32880" s="65"/>
      <c r="C32880" s="65"/>
      <c r="D32880" s="65"/>
      <c r="E32880" s="65"/>
      <c r="F32880" s="65"/>
      <c r="G32880" s="145"/>
    </row>
    <row r="32881" spans="1:7">
      <c r="A32881" s="65"/>
      <c r="B32881" s="65"/>
      <c r="C32881" s="65"/>
      <c r="D32881" s="65"/>
      <c r="E32881" s="65"/>
      <c r="F32881" s="65"/>
      <c r="G32881" s="145"/>
    </row>
    <row r="32882" spans="1:7">
      <c r="A32882" s="65"/>
      <c r="B32882" s="65"/>
      <c r="C32882" s="65"/>
      <c r="D32882" s="65"/>
      <c r="E32882" s="65"/>
      <c r="F32882" s="65"/>
      <c r="G32882" s="145"/>
    </row>
    <row r="32883" spans="1:7">
      <c r="A32883" s="65"/>
      <c r="B32883" s="65"/>
      <c r="C32883" s="65"/>
      <c r="D32883" s="65"/>
      <c r="E32883" s="65"/>
      <c r="F32883" s="65"/>
      <c r="G32883" s="145"/>
    </row>
    <row r="32884" spans="1:7">
      <c r="A32884" s="65"/>
      <c r="B32884" s="65"/>
      <c r="C32884" s="65"/>
      <c r="D32884" s="65"/>
      <c r="E32884" s="65"/>
      <c r="F32884" s="65"/>
      <c r="G32884" s="145"/>
    </row>
    <row r="32885" spans="1:7">
      <c r="A32885" s="65"/>
      <c r="B32885" s="65"/>
      <c r="C32885" s="65"/>
      <c r="D32885" s="65"/>
      <c r="E32885" s="65"/>
      <c r="F32885" s="65"/>
      <c r="G32885" s="145"/>
    </row>
    <row r="32886" spans="1:7">
      <c r="A32886" s="65"/>
      <c r="B32886" s="65"/>
      <c r="C32886" s="65"/>
      <c r="D32886" s="65"/>
      <c r="E32886" s="65"/>
      <c r="F32886" s="65"/>
      <c r="G32886" s="145"/>
    </row>
    <row r="32887" spans="1:7">
      <c r="A32887" s="65"/>
      <c r="B32887" s="65"/>
      <c r="C32887" s="65"/>
      <c r="D32887" s="65"/>
      <c r="E32887" s="65"/>
      <c r="F32887" s="65"/>
      <c r="G32887" s="145"/>
    </row>
    <row r="32888" spans="1:7">
      <c r="A32888" s="65"/>
      <c r="B32888" s="65"/>
      <c r="C32888" s="65"/>
      <c r="D32888" s="65"/>
      <c r="E32888" s="65"/>
      <c r="F32888" s="65"/>
      <c r="G32888" s="145"/>
    </row>
    <row r="32889" spans="1:7">
      <c r="A32889" s="65"/>
      <c r="B32889" s="65"/>
      <c r="C32889" s="65"/>
      <c r="D32889" s="65"/>
      <c r="E32889" s="65"/>
      <c r="F32889" s="65"/>
      <c r="G32889" s="145"/>
    </row>
    <row r="32890" spans="1:7">
      <c r="A32890" s="65"/>
      <c r="B32890" s="65"/>
      <c r="C32890" s="65"/>
      <c r="D32890" s="65"/>
      <c r="E32890" s="65"/>
      <c r="F32890" s="65"/>
      <c r="G32890" s="145"/>
    </row>
    <row r="32891" spans="1:7">
      <c r="A32891" s="65"/>
      <c r="B32891" s="65"/>
      <c r="C32891" s="65"/>
      <c r="D32891" s="65"/>
      <c r="E32891" s="65"/>
      <c r="F32891" s="65"/>
      <c r="G32891" s="145"/>
    </row>
    <row r="32892" spans="1:7">
      <c r="A32892" s="65"/>
      <c r="B32892" s="65"/>
      <c r="C32892" s="65"/>
      <c r="D32892" s="65"/>
      <c r="E32892" s="65"/>
      <c r="F32892" s="65"/>
      <c r="G32892" s="145"/>
    </row>
    <row r="32893" spans="1:7">
      <c r="A32893" s="65"/>
      <c r="B32893" s="65"/>
      <c r="C32893" s="65"/>
      <c r="D32893" s="65"/>
      <c r="E32893" s="65"/>
      <c r="F32893" s="65"/>
      <c r="G32893" s="145"/>
    </row>
    <row r="32894" spans="1:7">
      <c r="A32894" s="65"/>
      <c r="B32894" s="65"/>
      <c r="C32894" s="65"/>
      <c r="D32894" s="65"/>
      <c r="E32894" s="65"/>
      <c r="F32894" s="65"/>
      <c r="G32894" s="145"/>
    </row>
    <row r="32895" spans="1:7">
      <c r="A32895" s="65"/>
      <c r="B32895" s="65"/>
      <c r="C32895" s="65"/>
      <c r="D32895" s="65"/>
      <c r="E32895" s="65"/>
      <c r="F32895" s="65"/>
      <c r="G32895" s="145"/>
    </row>
    <row r="32896" spans="1:7">
      <c r="A32896" s="65"/>
      <c r="B32896" s="65"/>
      <c r="C32896" s="65"/>
      <c r="D32896" s="65"/>
      <c r="E32896" s="65"/>
      <c r="F32896" s="65"/>
      <c r="G32896" s="145"/>
    </row>
    <row r="32897" spans="1:7">
      <c r="A32897" s="65"/>
      <c r="B32897" s="65"/>
      <c r="C32897" s="65"/>
      <c r="D32897" s="65"/>
      <c r="E32897" s="65"/>
      <c r="F32897" s="65"/>
      <c r="G32897" s="145"/>
    </row>
    <row r="32898" spans="1:7">
      <c r="A32898" s="65"/>
      <c r="B32898" s="65"/>
      <c r="C32898" s="65"/>
      <c r="D32898" s="65"/>
      <c r="E32898" s="65"/>
      <c r="F32898" s="65"/>
      <c r="G32898" s="145"/>
    </row>
    <row r="32899" spans="1:7">
      <c r="A32899" s="65"/>
      <c r="B32899" s="65"/>
      <c r="C32899" s="65"/>
      <c r="D32899" s="65"/>
      <c r="E32899" s="65"/>
      <c r="F32899" s="65"/>
      <c r="G32899" s="145"/>
    </row>
    <row r="32900" spans="1:7">
      <c r="A32900" s="65"/>
      <c r="B32900" s="65"/>
      <c r="C32900" s="65"/>
      <c r="D32900" s="65"/>
      <c r="E32900" s="65"/>
      <c r="F32900" s="65"/>
      <c r="G32900" s="145"/>
    </row>
    <row r="32901" spans="1:7">
      <c r="A32901" s="65"/>
      <c r="B32901" s="65"/>
      <c r="C32901" s="65"/>
      <c r="D32901" s="65"/>
      <c r="E32901" s="65"/>
      <c r="F32901" s="65"/>
      <c r="G32901" s="145"/>
    </row>
    <row r="32902" spans="1:7">
      <c r="A32902" s="65"/>
      <c r="B32902" s="65"/>
      <c r="C32902" s="65"/>
      <c r="D32902" s="65"/>
      <c r="E32902" s="65"/>
      <c r="F32902" s="65"/>
      <c r="G32902" s="145"/>
    </row>
    <row r="32903" spans="1:7">
      <c r="A32903" s="65"/>
      <c r="B32903" s="65"/>
      <c r="C32903" s="65"/>
      <c r="D32903" s="65"/>
      <c r="E32903" s="65"/>
      <c r="F32903" s="65"/>
      <c r="G32903" s="145"/>
    </row>
    <row r="32904" spans="1:7">
      <c r="A32904" s="65"/>
      <c r="B32904" s="65"/>
      <c r="C32904" s="65"/>
      <c r="D32904" s="65"/>
      <c r="E32904" s="65"/>
      <c r="F32904" s="65"/>
      <c r="G32904" s="145"/>
    </row>
    <row r="32905" spans="1:7">
      <c r="A32905" s="65"/>
      <c r="B32905" s="65"/>
      <c r="C32905" s="65"/>
      <c r="D32905" s="65"/>
      <c r="E32905" s="65"/>
      <c r="F32905" s="65"/>
      <c r="G32905" s="145"/>
    </row>
    <row r="32906" spans="1:7">
      <c r="A32906" s="65"/>
      <c r="B32906" s="65"/>
      <c r="C32906" s="65"/>
      <c r="D32906" s="65"/>
      <c r="E32906" s="65"/>
      <c r="F32906" s="65"/>
      <c r="G32906" s="145"/>
    </row>
    <row r="32907" spans="1:7">
      <c r="A32907" s="65"/>
      <c r="B32907" s="65"/>
      <c r="C32907" s="65"/>
      <c r="D32907" s="65"/>
      <c r="E32907" s="65"/>
      <c r="F32907" s="65"/>
      <c r="G32907" s="145"/>
    </row>
    <row r="32908" spans="1:7">
      <c r="A32908" s="65"/>
      <c r="B32908" s="65"/>
      <c r="C32908" s="65"/>
      <c r="D32908" s="65"/>
      <c r="E32908" s="65"/>
      <c r="F32908" s="65"/>
      <c r="G32908" s="145"/>
    </row>
    <row r="32909" spans="1:7">
      <c r="A32909" s="65"/>
      <c r="B32909" s="65"/>
      <c r="C32909" s="65"/>
      <c r="D32909" s="65"/>
      <c r="E32909" s="65"/>
      <c r="F32909" s="65"/>
      <c r="G32909" s="145"/>
    </row>
    <row r="32910" spans="1:7">
      <c r="A32910" s="65"/>
      <c r="B32910" s="65"/>
      <c r="C32910" s="65"/>
      <c r="D32910" s="65"/>
      <c r="E32910" s="65"/>
      <c r="F32910" s="65"/>
      <c r="G32910" s="145"/>
    </row>
    <row r="32911" spans="1:7">
      <c r="A32911" s="65"/>
      <c r="B32911" s="65"/>
      <c r="C32911" s="65"/>
      <c r="D32911" s="65"/>
      <c r="E32911" s="65"/>
      <c r="F32911" s="65"/>
      <c r="G32911" s="145"/>
    </row>
    <row r="32912" spans="1:7">
      <c r="A32912" s="65"/>
      <c r="B32912" s="65"/>
      <c r="C32912" s="65"/>
      <c r="D32912" s="65"/>
      <c r="E32912" s="65"/>
      <c r="F32912" s="65"/>
      <c r="G32912" s="145"/>
    </row>
    <row r="32913" spans="1:7">
      <c r="A32913" s="65"/>
      <c r="B32913" s="65"/>
      <c r="C32913" s="65"/>
      <c r="D32913" s="65"/>
      <c r="E32913" s="65"/>
      <c r="F32913" s="65"/>
      <c r="G32913" s="145"/>
    </row>
    <row r="32914" spans="1:7">
      <c r="A32914" s="65"/>
      <c r="B32914" s="65"/>
      <c r="C32914" s="65"/>
      <c r="D32914" s="65"/>
      <c r="E32914" s="65"/>
      <c r="F32914" s="65"/>
      <c r="G32914" s="145"/>
    </row>
    <row r="32915" spans="1:7">
      <c r="A32915" s="65"/>
      <c r="B32915" s="65"/>
      <c r="C32915" s="65"/>
      <c r="D32915" s="65"/>
      <c r="E32915" s="65"/>
      <c r="F32915" s="65"/>
      <c r="G32915" s="145"/>
    </row>
    <row r="32916" spans="1:7">
      <c r="A32916" s="65"/>
      <c r="B32916" s="65"/>
      <c r="C32916" s="65"/>
      <c r="D32916" s="65"/>
      <c r="E32916" s="65"/>
      <c r="F32916" s="65"/>
      <c r="G32916" s="145"/>
    </row>
    <row r="32917" spans="1:7">
      <c r="A32917" s="65"/>
      <c r="B32917" s="65"/>
      <c r="C32917" s="65"/>
      <c r="D32917" s="65"/>
      <c r="E32917" s="65"/>
      <c r="F32917" s="65"/>
      <c r="G32917" s="145"/>
    </row>
    <row r="32918" spans="1:7">
      <c r="A32918" s="65"/>
      <c r="B32918" s="65"/>
      <c r="C32918" s="65"/>
      <c r="D32918" s="65"/>
      <c r="E32918" s="65"/>
      <c r="F32918" s="65"/>
      <c r="G32918" s="145"/>
    </row>
    <row r="32919" spans="1:7">
      <c r="A32919" s="65"/>
      <c r="B32919" s="65"/>
      <c r="C32919" s="65"/>
      <c r="D32919" s="65"/>
      <c r="E32919" s="65"/>
      <c r="F32919" s="65"/>
      <c r="G32919" s="145"/>
    </row>
    <row r="32920" spans="1:7">
      <c r="A32920" s="65"/>
      <c r="B32920" s="65"/>
      <c r="C32920" s="65"/>
      <c r="D32920" s="65"/>
      <c r="E32920" s="65"/>
      <c r="F32920" s="65"/>
      <c r="G32920" s="145"/>
    </row>
    <row r="32921" spans="1:7">
      <c r="A32921" s="65"/>
      <c r="B32921" s="65"/>
      <c r="C32921" s="65"/>
      <c r="D32921" s="65"/>
      <c r="E32921" s="65"/>
      <c r="F32921" s="65"/>
      <c r="G32921" s="145"/>
    </row>
    <row r="32922" spans="1:7">
      <c r="A32922" s="65"/>
      <c r="B32922" s="65"/>
      <c r="C32922" s="65"/>
      <c r="D32922" s="65"/>
      <c r="E32922" s="65"/>
      <c r="F32922" s="65"/>
      <c r="G32922" s="145"/>
    </row>
    <row r="32923" spans="1:7">
      <c r="A32923" s="65"/>
      <c r="B32923" s="65"/>
      <c r="C32923" s="65"/>
      <c r="D32923" s="65"/>
      <c r="E32923" s="65"/>
      <c r="F32923" s="65"/>
      <c r="G32923" s="145"/>
    </row>
    <row r="32924" spans="1:7">
      <c r="A32924" s="65"/>
      <c r="B32924" s="65"/>
      <c r="C32924" s="65"/>
      <c r="D32924" s="65"/>
      <c r="E32924" s="65"/>
      <c r="F32924" s="65"/>
      <c r="G32924" s="145"/>
    </row>
    <row r="32925" spans="1:7">
      <c r="A32925" s="65"/>
      <c r="B32925" s="65"/>
      <c r="C32925" s="65"/>
      <c r="D32925" s="65"/>
      <c r="E32925" s="65"/>
      <c r="F32925" s="65"/>
      <c r="G32925" s="145"/>
    </row>
    <row r="32926" spans="1:7">
      <c r="A32926" s="65"/>
      <c r="B32926" s="65"/>
      <c r="C32926" s="65"/>
      <c r="D32926" s="65"/>
      <c r="E32926" s="65"/>
      <c r="F32926" s="65"/>
      <c r="G32926" s="145"/>
    </row>
    <row r="32927" spans="1:7">
      <c r="A32927" s="65"/>
      <c r="B32927" s="65"/>
      <c r="C32927" s="65"/>
      <c r="D32927" s="65"/>
      <c r="E32927" s="65"/>
      <c r="F32927" s="65"/>
      <c r="G32927" s="145"/>
    </row>
    <row r="32928" spans="1:7">
      <c r="A32928" s="65"/>
      <c r="B32928" s="65"/>
      <c r="C32928" s="65"/>
      <c r="D32928" s="65"/>
      <c r="E32928" s="65"/>
      <c r="F32928" s="65"/>
      <c r="G32928" s="145"/>
    </row>
    <row r="32929" spans="1:7">
      <c r="A32929" s="65"/>
      <c r="B32929" s="65"/>
      <c r="C32929" s="65"/>
      <c r="D32929" s="65"/>
      <c r="E32929" s="65"/>
      <c r="F32929" s="65"/>
      <c r="G32929" s="145"/>
    </row>
    <row r="32930" spans="1:7">
      <c r="A32930" s="65"/>
      <c r="B32930" s="65"/>
      <c r="C32930" s="65"/>
      <c r="D32930" s="65"/>
      <c r="E32930" s="65"/>
      <c r="F32930" s="65"/>
      <c r="G32930" s="145"/>
    </row>
    <row r="32931" spans="1:7">
      <c r="A32931" s="65"/>
      <c r="B32931" s="65"/>
      <c r="C32931" s="65"/>
      <c r="D32931" s="65"/>
      <c r="E32931" s="65"/>
      <c r="F32931" s="65"/>
      <c r="G32931" s="145"/>
    </row>
    <row r="32932" spans="1:7">
      <c r="A32932" s="65"/>
      <c r="B32932" s="65"/>
      <c r="C32932" s="65"/>
      <c r="D32932" s="65"/>
      <c r="E32932" s="65"/>
      <c r="F32932" s="65"/>
      <c r="G32932" s="145"/>
    </row>
    <row r="32933" spans="1:7">
      <c r="A32933" s="65"/>
      <c r="B32933" s="65"/>
      <c r="C32933" s="65"/>
      <c r="D32933" s="65"/>
      <c r="E32933" s="65"/>
      <c r="F32933" s="65"/>
      <c r="G32933" s="145"/>
    </row>
    <row r="32934" spans="1:7">
      <c r="A32934" s="65"/>
      <c r="B32934" s="65"/>
      <c r="C32934" s="65"/>
      <c r="D32934" s="65"/>
      <c r="E32934" s="65"/>
      <c r="F32934" s="65"/>
      <c r="G32934" s="145"/>
    </row>
    <row r="32935" spans="1:7">
      <c r="A32935" s="65"/>
      <c r="B32935" s="65"/>
      <c r="C32935" s="65"/>
      <c r="D32935" s="65"/>
      <c r="E32935" s="65"/>
      <c r="F32935" s="65"/>
      <c r="G32935" s="145"/>
    </row>
    <row r="32936" spans="1:7">
      <c r="A32936" s="65"/>
      <c r="B32936" s="65"/>
      <c r="C32936" s="65"/>
      <c r="D32936" s="65"/>
      <c r="E32936" s="65"/>
      <c r="F32936" s="65"/>
      <c r="G32936" s="145"/>
    </row>
    <row r="32937" spans="1:7">
      <c r="A32937" s="65"/>
      <c r="B32937" s="65"/>
      <c r="C32937" s="65"/>
      <c r="D32937" s="65"/>
      <c r="E32937" s="65"/>
      <c r="F32937" s="65"/>
      <c r="G32937" s="145"/>
    </row>
    <row r="32938" spans="1:7">
      <c r="A32938" s="65"/>
      <c r="B32938" s="65"/>
      <c r="C32938" s="65"/>
      <c r="D32938" s="65"/>
      <c r="E32938" s="65"/>
      <c r="F32938" s="65"/>
      <c r="G32938" s="145"/>
    </row>
    <row r="32939" spans="1:7">
      <c r="A32939" s="65"/>
      <c r="B32939" s="65"/>
      <c r="C32939" s="65"/>
      <c r="D32939" s="65"/>
      <c r="E32939" s="65"/>
      <c r="F32939" s="65"/>
      <c r="G32939" s="145"/>
    </row>
    <row r="32940" spans="1:7">
      <c r="A32940" s="65"/>
      <c r="B32940" s="65"/>
      <c r="C32940" s="65"/>
      <c r="D32940" s="65"/>
      <c r="E32940" s="65"/>
      <c r="F32940" s="65"/>
      <c r="G32940" s="145"/>
    </row>
    <row r="32941" spans="1:7">
      <c r="A32941" s="65"/>
      <c r="B32941" s="65"/>
      <c r="C32941" s="65"/>
      <c r="D32941" s="65"/>
      <c r="E32941" s="65"/>
      <c r="F32941" s="65"/>
      <c r="G32941" s="145"/>
    </row>
    <row r="32942" spans="1:7">
      <c r="A32942" s="65"/>
      <c r="B32942" s="65"/>
      <c r="C32942" s="65"/>
      <c r="D32942" s="65"/>
      <c r="E32942" s="65"/>
      <c r="F32942" s="65"/>
      <c r="G32942" s="145"/>
    </row>
    <row r="32943" spans="1:7">
      <c r="A32943" s="65"/>
      <c r="B32943" s="65"/>
      <c r="C32943" s="65"/>
      <c r="D32943" s="65"/>
      <c r="E32943" s="65"/>
      <c r="F32943" s="65"/>
      <c r="G32943" s="145"/>
    </row>
    <row r="32944" spans="1:7">
      <c r="A32944" s="65"/>
      <c r="B32944" s="65"/>
      <c r="C32944" s="65"/>
      <c r="D32944" s="65"/>
      <c r="E32944" s="65"/>
      <c r="F32944" s="65"/>
      <c r="G32944" s="145"/>
    </row>
    <row r="32945" spans="1:7">
      <c r="A32945" s="65"/>
      <c r="B32945" s="65"/>
      <c r="C32945" s="65"/>
      <c r="D32945" s="65"/>
      <c r="E32945" s="65"/>
      <c r="F32945" s="65"/>
      <c r="G32945" s="145"/>
    </row>
    <row r="32946" spans="1:7">
      <c r="A32946" s="65"/>
      <c r="B32946" s="65"/>
      <c r="C32946" s="65"/>
      <c r="D32946" s="65"/>
      <c r="E32946" s="65"/>
      <c r="F32946" s="65"/>
      <c r="G32946" s="145"/>
    </row>
    <row r="32947" spans="1:7">
      <c r="A32947" s="65"/>
      <c r="B32947" s="65"/>
      <c r="C32947" s="65"/>
      <c r="D32947" s="65"/>
      <c r="E32947" s="65"/>
      <c r="F32947" s="65"/>
      <c r="G32947" s="145"/>
    </row>
    <row r="32948" spans="1:7">
      <c r="A32948" s="65"/>
      <c r="B32948" s="65"/>
      <c r="C32948" s="65"/>
      <c r="D32948" s="65"/>
      <c r="E32948" s="65"/>
      <c r="F32948" s="65"/>
      <c r="G32948" s="145"/>
    </row>
    <row r="32949" spans="1:7">
      <c r="A32949" s="65"/>
      <c r="B32949" s="65"/>
      <c r="C32949" s="65"/>
      <c r="D32949" s="65"/>
      <c r="E32949" s="65"/>
      <c r="F32949" s="65"/>
      <c r="G32949" s="145"/>
    </row>
    <row r="32950" spans="1:7">
      <c r="A32950" s="65"/>
      <c r="B32950" s="65"/>
      <c r="C32950" s="65"/>
      <c r="D32950" s="65"/>
      <c r="E32950" s="65"/>
      <c r="F32950" s="65"/>
      <c r="G32950" s="145"/>
    </row>
    <row r="32951" spans="1:7">
      <c r="A32951" s="65"/>
      <c r="B32951" s="65"/>
      <c r="C32951" s="65"/>
      <c r="D32951" s="65"/>
      <c r="E32951" s="65"/>
      <c r="F32951" s="65"/>
      <c r="G32951" s="145"/>
    </row>
    <row r="32952" spans="1:7">
      <c r="A32952" s="65"/>
      <c r="B32952" s="65"/>
      <c r="C32952" s="65"/>
      <c r="D32952" s="65"/>
      <c r="E32952" s="65"/>
      <c r="F32952" s="65"/>
      <c r="G32952" s="145"/>
    </row>
    <row r="32953" spans="1:7">
      <c r="A32953" s="65"/>
      <c r="B32953" s="65"/>
      <c r="C32953" s="65"/>
      <c r="D32953" s="65"/>
      <c r="E32953" s="65"/>
      <c r="F32953" s="65"/>
      <c r="G32953" s="145"/>
    </row>
    <row r="32954" spans="1:7">
      <c r="A32954" s="65"/>
      <c r="B32954" s="65"/>
      <c r="C32954" s="65"/>
      <c r="D32954" s="65"/>
      <c r="E32954" s="65"/>
      <c r="F32954" s="65"/>
      <c r="G32954" s="145"/>
    </row>
    <row r="32955" spans="1:7">
      <c r="A32955" s="65"/>
      <c r="B32955" s="65"/>
      <c r="C32955" s="65"/>
      <c r="D32955" s="65"/>
      <c r="E32955" s="65"/>
      <c r="F32955" s="65"/>
      <c r="G32955" s="145"/>
    </row>
    <row r="32956" spans="1:7">
      <c r="A32956" s="65"/>
      <c r="B32956" s="65"/>
      <c r="C32956" s="65"/>
      <c r="D32956" s="65"/>
      <c r="E32956" s="65"/>
      <c r="F32956" s="65"/>
      <c r="G32956" s="145"/>
    </row>
    <row r="32957" spans="1:7">
      <c r="A32957" s="65"/>
      <c r="B32957" s="65"/>
      <c r="C32957" s="65"/>
      <c r="D32957" s="65"/>
      <c r="E32957" s="65"/>
      <c r="F32957" s="65"/>
      <c r="G32957" s="145"/>
    </row>
    <row r="32958" spans="1:7">
      <c r="A32958" s="65"/>
      <c r="B32958" s="65"/>
      <c r="C32958" s="65"/>
      <c r="D32958" s="65"/>
      <c r="E32958" s="65"/>
      <c r="F32958" s="65"/>
      <c r="G32958" s="145"/>
    </row>
    <row r="32959" spans="1:7">
      <c r="A32959" s="65"/>
      <c r="B32959" s="65"/>
      <c r="C32959" s="65"/>
      <c r="D32959" s="65"/>
      <c r="E32959" s="65"/>
      <c r="F32959" s="65"/>
      <c r="G32959" s="145"/>
    </row>
    <row r="32960" spans="1:7">
      <c r="A32960" s="65"/>
      <c r="B32960" s="65"/>
      <c r="C32960" s="65"/>
      <c r="D32960" s="65"/>
      <c r="E32960" s="65"/>
      <c r="F32960" s="65"/>
      <c r="G32960" s="145"/>
    </row>
    <row r="32961" spans="1:7">
      <c r="A32961" s="65"/>
      <c r="B32961" s="65"/>
      <c r="C32961" s="65"/>
      <c r="D32961" s="65"/>
      <c r="E32961" s="65"/>
      <c r="F32961" s="65"/>
      <c r="G32961" s="145"/>
    </row>
    <row r="32962" spans="1:7">
      <c r="A32962" s="65"/>
      <c r="B32962" s="65"/>
      <c r="C32962" s="65"/>
      <c r="D32962" s="65"/>
      <c r="E32962" s="65"/>
      <c r="F32962" s="65"/>
      <c r="G32962" s="145"/>
    </row>
    <row r="32963" spans="1:7">
      <c r="A32963" s="65"/>
      <c r="B32963" s="65"/>
      <c r="C32963" s="65"/>
      <c r="D32963" s="65"/>
      <c r="E32963" s="65"/>
      <c r="F32963" s="65"/>
      <c r="G32963" s="145"/>
    </row>
    <row r="32964" spans="1:7">
      <c r="A32964" s="65"/>
      <c r="B32964" s="65"/>
      <c r="C32964" s="65"/>
      <c r="D32964" s="65"/>
      <c r="E32964" s="65"/>
      <c r="F32964" s="65"/>
      <c r="G32964" s="145"/>
    </row>
    <row r="32965" spans="1:7">
      <c r="A32965" s="65"/>
      <c r="B32965" s="65"/>
      <c r="C32965" s="65"/>
      <c r="D32965" s="65"/>
      <c r="E32965" s="65"/>
      <c r="F32965" s="65"/>
      <c r="G32965" s="145"/>
    </row>
    <row r="32966" spans="1:7">
      <c r="A32966" s="65"/>
      <c r="B32966" s="65"/>
      <c r="C32966" s="65"/>
      <c r="D32966" s="65"/>
      <c r="E32966" s="65"/>
      <c r="F32966" s="65"/>
      <c r="G32966" s="145"/>
    </row>
    <row r="32967" spans="1:7">
      <c r="A32967" s="65"/>
      <c r="B32967" s="65"/>
      <c r="C32967" s="65"/>
      <c r="D32967" s="65"/>
      <c r="E32967" s="65"/>
      <c r="F32967" s="65"/>
      <c r="G32967" s="145"/>
    </row>
    <row r="32968" spans="1:7">
      <c r="A32968" s="65"/>
      <c r="B32968" s="65"/>
      <c r="C32968" s="65"/>
      <c r="D32968" s="65"/>
      <c r="E32968" s="65"/>
      <c r="F32968" s="65"/>
      <c r="G32968" s="145"/>
    </row>
    <row r="32969" spans="1:7">
      <c r="A32969" s="65"/>
      <c r="B32969" s="65"/>
      <c r="C32969" s="65"/>
      <c r="D32969" s="65"/>
      <c r="E32969" s="65"/>
      <c r="F32969" s="65"/>
      <c r="G32969" s="145"/>
    </row>
    <row r="32970" spans="1:7">
      <c r="A32970" s="65"/>
      <c r="B32970" s="65"/>
      <c r="C32970" s="65"/>
      <c r="D32970" s="65"/>
      <c r="E32970" s="65"/>
      <c r="F32970" s="65"/>
      <c r="G32970" s="145"/>
    </row>
    <row r="32971" spans="1:7">
      <c r="A32971" s="65"/>
      <c r="B32971" s="65"/>
      <c r="C32971" s="65"/>
      <c r="D32971" s="65"/>
      <c r="E32971" s="65"/>
      <c r="F32971" s="65"/>
      <c r="G32971" s="145"/>
    </row>
    <row r="32972" spans="1:7">
      <c r="A32972" s="65"/>
      <c r="B32972" s="65"/>
      <c r="C32972" s="65"/>
      <c r="D32972" s="65"/>
      <c r="E32972" s="65"/>
      <c r="F32972" s="65"/>
      <c r="G32972" s="145"/>
    </row>
    <row r="32973" spans="1:7">
      <c r="A32973" s="65"/>
      <c r="B32973" s="65"/>
      <c r="C32973" s="65"/>
      <c r="D32973" s="65"/>
      <c r="E32973" s="65"/>
      <c r="F32973" s="65"/>
      <c r="G32973" s="145"/>
    </row>
    <row r="32974" spans="1:7">
      <c r="A32974" s="65"/>
      <c r="B32974" s="65"/>
      <c r="C32974" s="65"/>
      <c r="D32974" s="65"/>
      <c r="E32974" s="65"/>
      <c r="F32974" s="65"/>
      <c r="G32974" s="145"/>
    </row>
    <row r="32975" spans="1:7">
      <c r="A32975" s="65"/>
      <c r="B32975" s="65"/>
      <c r="C32975" s="65"/>
      <c r="D32975" s="65"/>
      <c r="E32975" s="65"/>
      <c r="F32975" s="65"/>
      <c r="G32975" s="145"/>
    </row>
    <row r="32976" spans="1:7">
      <c r="A32976" s="65"/>
      <c r="B32976" s="65"/>
      <c r="C32976" s="65"/>
      <c r="D32976" s="65"/>
      <c r="E32976" s="65"/>
      <c r="F32976" s="65"/>
      <c r="G32976" s="145"/>
    </row>
    <row r="32977" spans="1:7">
      <c r="A32977" s="65"/>
      <c r="B32977" s="65"/>
      <c r="C32977" s="65"/>
      <c r="D32977" s="65"/>
      <c r="E32977" s="65"/>
      <c r="F32977" s="65"/>
      <c r="G32977" s="145"/>
    </row>
    <row r="32978" spans="1:7">
      <c r="A32978" s="65"/>
      <c r="B32978" s="65"/>
      <c r="C32978" s="65"/>
      <c r="D32978" s="65"/>
      <c r="E32978" s="65"/>
      <c r="F32978" s="65"/>
      <c r="G32978" s="145"/>
    </row>
    <row r="32979" spans="1:7">
      <c r="A32979" s="65"/>
      <c r="B32979" s="65"/>
      <c r="C32979" s="65"/>
      <c r="D32979" s="65"/>
      <c r="E32979" s="65"/>
      <c r="F32979" s="65"/>
      <c r="G32979" s="145"/>
    </row>
    <row r="32980" spans="1:7">
      <c r="A32980" s="65"/>
      <c r="B32980" s="65"/>
      <c r="C32980" s="65"/>
      <c r="D32980" s="65"/>
      <c r="E32980" s="65"/>
      <c r="F32980" s="65"/>
      <c r="G32980" s="145"/>
    </row>
    <row r="32981" spans="1:7">
      <c r="A32981" s="65"/>
      <c r="B32981" s="65"/>
      <c r="C32981" s="65"/>
      <c r="D32981" s="65"/>
      <c r="E32981" s="65"/>
      <c r="F32981" s="65"/>
      <c r="G32981" s="145"/>
    </row>
    <row r="32982" spans="1:7">
      <c r="A32982" s="65"/>
      <c r="B32982" s="65"/>
      <c r="C32982" s="65"/>
      <c r="D32982" s="65"/>
      <c r="E32982" s="65"/>
      <c r="F32982" s="65"/>
      <c r="G32982" s="145"/>
    </row>
    <row r="32983" spans="1:7">
      <c r="A32983" s="65"/>
      <c r="B32983" s="65"/>
      <c r="C32983" s="65"/>
      <c r="D32983" s="65"/>
      <c r="E32983" s="65"/>
      <c r="F32983" s="65"/>
      <c r="G32983" s="145"/>
    </row>
    <row r="32984" spans="1:7">
      <c r="A32984" s="65"/>
      <c r="B32984" s="65"/>
      <c r="C32984" s="65"/>
      <c r="D32984" s="65"/>
      <c r="E32984" s="65"/>
      <c r="F32984" s="65"/>
      <c r="G32984" s="145"/>
    </row>
    <row r="32985" spans="1:7">
      <c r="A32985" s="65"/>
      <c r="B32985" s="65"/>
      <c r="C32985" s="65"/>
      <c r="D32985" s="65"/>
      <c r="E32985" s="65"/>
      <c r="F32985" s="65"/>
      <c r="G32985" s="145"/>
    </row>
    <row r="32986" spans="1:7">
      <c r="A32986" s="65"/>
      <c r="B32986" s="65"/>
      <c r="C32986" s="65"/>
      <c r="D32986" s="65"/>
      <c r="E32986" s="65"/>
      <c r="F32986" s="65"/>
      <c r="G32986" s="145"/>
    </row>
    <row r="32987" spans="1:7">
      <c r="A32987" s="65"/>
      <c r="B32987" s="65"/>
      <c r="C32987" s="65"/>
      <c r="D32987" s="65"/>
      <c r="E32987" s="65"/>
      <c r="F32987" s="65"/>
      <c r="G32987" s="145"/>
    </row>
    <row r="32988" spans="1:7">
      <c r="A32988" s="65"/>
      <c r="B32988" s="65"/>
      <c r="C32988" s="65"/>
      <c r="D32988" s="65"/>
      <c r="E32988" s="65"/>
      <c r="F32988" s="65"/>
      <c r="G32988" s="145"/>
    </row>
    <row r="32989" spans="1:7">
      <c r="A32989" s="65"/>
      <c r="B32989" s="65"/>
      <c r="C32989" s="65"/>
      <c r="D32989" s="65"/>
      <c r="E32989" s="65"/>
      <c r="F32989" s="65"/>
      <c r="G32989" s="145"/>
    </row>
    <row r="32990" spans="1:7">
      <c r="A32990" s="65"/>
      <c r="B32990" s="65"/>
      <c r="C32990" s="65"/>
      <c r="D32990" s="65"/>
      <c r="E32990" s="65"/>
      <c r="F32990" s="65"/>
      <c r="G32990" s="145"/>
    </row>
    <row r="32991" spans="1:7">
      <c r="A32991" s="65"/>
      <c r="B32991" s="65"/>
      <c r="C32991" s="65"/>
      <c r="D32991" s="65"/>
      <c r="E32991" s="65"/>
      <c r="F32991" s="65"/>
      <c r="G32991" s="145"/>
    </row>
    <row r="32992" spans="1:7">
      <c r="A32992" s="65"/>
      <c r="B32992" s="65"/>
      <c r="C32992" s="65"/>
      <c r="D32992" s="65"/>
      <c r="E32992" s="65"/>
      <c r="F32992" s="65"/>
      <c r="G32992" s="145"/>
    </row>
    <row r="32993" spans="1:7">
      <c r="A32993" s="65"/>
      <c r="B32993" s="65"/>
      <c r="C32993" s="65"/>
      <c r="D32993" s="65"/>
      <c r="E32993" s="65"/>
      <c r="F32993" s="65"/>
      <c r="G32993" s="145"/>
    </row>
    <row r="32994" spans="1:7">
      <c r="A32994" s="65"/>
      <c r="B32994" s="65"/>
      <c r="C32994" s="65"/>
      <c r="D32994" s="65"/>
      <c r="E32994" s="65"/>
      <c r="F32994" s="65"/>
      <c r="G32994" s="145"/>
    </row>
    <row r="32995" spans="1:7">
      <c r="A32995" s="65"/>
      <c r="B32995" s="65"/>
      <c r="C32995" s="65"/>
      <c r="D32995" s="65"/>
      <c r="E32995" s="65"/>
      <c r="F32995" s="65"/>
      <c r="G32995" s="145"/>
    </row>
    <row r="32996" spans="1:7">
      <c r="A32996" s="65"/>
      <c r="B32996" s="65"/>
      <c r="C32996" s="65"/>
      <c r="D32996" s="65"/>
      <c r="E32996" s="65"/>
      <c r="F32996" s="65"/>
      <c r="G32996" s="145"/>
    </row>
    <row r="32997" spans="1:7">
      <c r="A32997" s="65"/>
      <c r="B32997" s="65"/>
      <c r="C32997" s="65"/>
      <c r="D32997" s="65"/>
      <c r="E32997" s="65"/>
      <c r="F32997" s="65"/>
      <c r="G32997" s="145"/>
    </row>
    <row r="32998" spans="1:7">
      <c r="A32998" s="65"/>
      <c r="B32998" s="65"/>
      <c r="C32998" s="65"/>
      <c r="D32998" s="65"/>
      <c r="E32998" s="65"/>
      <c r="F32998" s="65"/>
      <c r="G32998" s="145"/>
    </row>
    <row r="32999" spans="1:7">
      <c r="A32999" s="65"/>
      <c r="B32999" s="65"/>
      <c r="C32999" s="65"/>
      <c r="D32999" s="65"/>
      <c r="E32999" s="65"/>
      <c r="F32999" s="65"/>
      <c r="G32999" s="145"/>
    </row>
    <row r="33000" spans="1:7">
      <c r="A33000" s="65"/>
      <c r="B33000" s="65"/>
      <c r="C33000" s="65"/>
      <c r="D33000" s="65"/>
      <c r="E33000" s="65"/>
      <c r="F33000" s="65"/>
      <c r="G33000" s="145"/>
    </row>
    <row r="33001" spans="1:7">
      <c r="A33001" s="65"/>
      <c r="B33001" s="65"/>
      <c r="C33001" s="65"/>
      <c r="D33001" s="65"/>
      <c r="E33001" s="65"/>
      <c r="F33001" s="65"/>
      <c r="G33001" s="145"/>
    </row>
    <row r="33002" spans="1:7">
      <c r="A33002" s="65"/>
      <c r="B33002" s="65"/>
      <c r="C33002" s="65"/>
      <c r="D33002" s="65"/>
      <c r="E33002" s="65"/>
      <c r="F33002" s="65"/>
      <c r="G33002" s="145"/>
    </row>
    <row r="33003" spans="1:7">
      <c r="A33003" s="65"/>
      <c r="B33003" s="65"/>
      <c r="C33003" s="65"/>
      <c r="D33003" s="65"/>
      <c r="E33003" s="65"/>
      <c r="F33003" s="65"/>
      <c r="G33003" s="145"/>
    </row>
    <row r="33004" spans="1:7">
      <c r="A33004" s="65"/>
      <c r="B33004" s="65"/>
      <c r="C33004" s="65"/>
      <c r="D33004" s="65"/>
      <c r="E33004" s="65"/>
      <c r="F33004" s="65"/>
      <c r="G33004" s="145"/>
    </row>
    <row r="33005" spans="1:7">
      <c r="A33005" s="65"/>
      <c r="B33005" s="65"/>
      <c r="C33005" s="65"/>
      <c r="D33005" s="65"/>
      <c r="E33005" s="65"/>
      <c r="F33005" s="65"/>
      <c r="G33005" s="145"/>
    </row>
    <row r="33006" spans="1:7">
      <c r="A33006" s="65"/>
      <c r="B33006" s="65"/>
      <c r="C33006" s="65"/>
      <c r="D33006" s="65"/>
      <c r="E33006" s="65"/>
      <c r="F33006" s="65"/>
      <c r="G33006" s="145"/>
    </row>
    <row r="33007" spans="1:7">
      <c r="A33007" s="65"/>
      <c r="B33007" s="65"/>
      <c r="C33007" s="65"/>
      <c r="D33007" s="65"/>
      <c r="E33007" s="65"/>
      <c r="F33007" s="65"/>
      <c r="G33007" s="145"/>
    </row>
    <row r="33008" spans="1:7">
      <c r="A33008" s="65"/>
      <c r="B33008" s="65"/>
      <c r="C33008" s="65"/>
      <c r="D33008" s="65"/>
      <c r="E33008" s="65"/>
      <c r="F33008" s="65"/>
      <c r="G33008" s="145"/>
    </row>
    <row r="33009" spans="1:7">
      <c r="A33009" s="65"/>
      <c r="B33009" s="65"/>
      <c r="C33009" s="65"/>
      <c r="D33009" s="65"/>
      <c r="E33009" s="65"/>
      <c r="F33009" s="65"/>
      <c r="G33009" s="145"/>
    </row>
    <row r="33010" spans="1:7">
      <c r="A33010" s="65"/>
      <c r="B33010" s="65"/>
      <c r="C33010" s="65"/>
      <c r="D33010" s="65"/>
      <c r="E33010" s="65"/>
      <c r="F33010" s="65"/>
      <c r="G33010" s="145"/>
    </row>
    <row r="33011" spans="1:7">
      <c r="A33011" s="65"/>
      <c r="B33011" s="65"/>
      <c r="C33011" s="65"/>
      <c r="D33011" s="65"/>
      <c r="E33011" s="65"/>
      <c r="F33011" s="65"/>
      <c r="G33011" s="145"/>
    </row>
    <row r="33012" spans="1:7">
      <c r="A33012" s="65"/>
      <c r="B33012" s="65"/>
      <c r="C33012" s="65"/>
      <c r="D33012" s="65"/>
      <c r="E33012" s="65"/>
      <c r="F33012" s="65"/>
      <c r="G33012" s="145"/>
    </row>
    <row r="33013" spans="1:7">
      <c r="A33013" s="65"/>
      <c r="B33013" s="65"/>
      <c r="C33013" s="65"/>
      <c r="D33013" s="65"/>
      <c r="E33013" s="65"/>
      <c r="F33013" s="65"/>
      <c r="G33013" s="145"/>
    </row>
    <row r="33014" spans="1:7">
      <c r="A33014" s="65"/>
      <c r="B33014" s="65"/>
      <c r="C33014" s="65"/>
      <c r="D33014" s="65"/>
      <c r="E33014" s="65"/>
      <c r="F33014" s="65"/>
      <c r="G33014" s="145"/>
    </row>
    <row r="33015" spans="1:7">
      <c r="A33015" s="65"/>
      <c r="B33015" s="65"/>
      <c r="C33015" s="65"/>
      <c r="D33015" s="65"/>
      <c r="E33015" s="65"/>
      <c r="F33015" s="65"/>
      <c r="G33015" s="145"/>
    </row>
    <row r="33016" spans="1:7">
      <c r="A33016" s="65"/>
      <c r="B33016" s="65"/>
      <c r="C33016" s="65"/>
      <c r="D33016" s="65"/>
      <c r="E33016" s="65"/>
      <c r="F33016" s="65"/>
      <c r="G33016" s="145"/>
    </row>
    <row r="33017" spans="1:7">
      <c r="A33017" s="65"/>
      <c r="B33017" s="65"/>
      <c r="C33017" s="65"/>
      <c r="D33017" s="65"/>
      <c r="E33017" s="65"/>
      <c r="F33017" s="65"/>
      <c r="G33017" s="145"/>
    </row>
    <row r="33018" spans="1:7">
      <c r="A33018" s="65"/>
      <c r="B33018" s="65"/>
      <c r="C33018" s="65"/>
      <c r="D33018" s="65"/>
      <c r="E33018" s="65"/>
      <c r="F33018" s="65"/>
      <c r="G33018" s="145"/>
    </row>
    <row r="33019" spans="1:7">
      <c r="A33019" s="65"/>
      <c r="B33019" s="65"/>
      <c r="C33019" s="65"/>
      <c r="D33019" s="65"/>
      <c r="E33019" s="65"/>
      <c r="F33019" s="65"/>
      <c r="G33019" s="145"/>
    </row>
    <row r="33020" spans="1:7">
      <c r="A33020" s="65"/>
      <c r="B33020" s="65"/>
      <c r="C33020" s="65"/>
      <c r="D33020" s="65"/>
      <c r="E33020" s="65"/>
      <c r="F33020" s="65"/>
      <c r="G33020" s="145"/>
    </row>
    <row r="33021" spans="1:7">
      <c r="A33021" s="65"/>
      <c r="B33021" s="65"/>
      <c r="C33021" s="65"/>
      <c r="D33021" s="65"/>
      <c r="E33021" s="65"/>
      <c r="F33021" s="65"/>
      <c r="G33021" s="145"/>
    </row>
    <row r="33022" spans="1:7">
      <c r="A33022" s="65"/>
      <c r="B33022" s="65"/>
      <c r="C33022" s="65"/>
      <c r="D33022" s="65"/>
      <c r="E33022" s="65"/>
      <c r="F33022" s="65"/>
      <c r="G33022" s="145"/>
    </row>
    <row r="33023" spans="1:7">
      <c r="A33023" s="65"/>
      <c r="B33023" s="65"/>
      <c r="C33023" s="65"/>
      <c r="D33023" s="65"/>
      <c r="E33023" s="65"/>
      <c r="F33023" s="65"/>
      <c r="G33023" s="145"/>
    </row>
    <row r="33024" spans="1:7">
      <c r="A33024" s="65"/>
      <c r="B33024" s="65"/>
      <c r="C33024" s="65"/>
      <c r="D33024" s="65"/>
      <c r="E33024" s="65"/>
      <c r="F33024" s="65"/>
      <c r="G33024" s="145"/>
    </row>
    <row r="33025" spans="1:7">
      <c r="A33025" s="65"/>
      <c r="B33025" s="65"/>
      <c r="C33025" s="65"/>
      <c r="D33025" s="65"/>
      <c r="E33025" s="65"/>
      <c r="F33025" s="65"/>
      <c r="G33025" s="145"/>
    </row>
    <row r="33026" spans="1:7">
      <c r="A33026" s="65"/>
      <c r="B33026" s="65"/>
      <c r="C33026" s="65"/>
      <c r="D33026" s="65"/>
      <c r="E33026" s="65"/>
      <c r="F33026" s="65"/>
      <c r="G33026" s="145"/>
    </row>
    <row r="33027" spans="1:7">
      <c r="A33027" s="65"/>
      <c r="B33027" s="65"/>
      <c r="C33027" s="65"/>
      <c r="D33027" s="65"/>
      <c r="E33027" s="65"/>
      <c r="F33027" s="65"/>
      <c r="G33027" s="145"/>
    </row>
    <row r="33028" spans="1:7">
      <c r="A33028" s="65"/>
      <c r="B33028" s="65"/>
      <c r="C33028" s="65"/>
      <c r="D33028" s="65"/>
      <c r="E33028" s="65"/>
      <c r="F33028" s="65"/>
      <c r="G33028" s="145"/>
    </row>
    <row r="33029" spans="1:7">
      <c r="A33029" s="65"/>
      <c r="B33029" s="65"/>
      <c r="C33029" s="65"/>
      <c r="D33029" s="65"/>
      <c r="E33029" s="65"/>
      <c r="F33029" s="65"/>
      <c r="G33029" s="145"/>
    </row>
    <row r="33030" spans="1:7">
      <c r="A33030" s="65"/>
      <c r="B33030" s="65"/>
      <c r="C33030" s="65"/>
      <c r="D33030" s="65"/>
      <c r="E33030" s="65"/>
      <c r="F33030" s="65"/>
      <c r="G33030" s="145"/>
    </row>
    <row r="33031" spans="1:7">
      <c r="A33031" s="65"/>
      <c r="B33031" s="65"/>
      <c r="C33031" s="65"/>
      <c r="D33031" s="65"/>
      <c r="E33031" s="65"/>
      <c r="F33031" s="65"/>
      <c r="G33031" s="145"/>
    </row>
    <row r="33032" spans="1:7">
      <c r="A33032" s="65"/>
      <c r="B33032" s="65"/>
      <c r="C33032" s="65"/>
      <c r="D33032" s="65"/>
      <c r="E33032" s="65"/>
      <c r="F33032" s="65"/>
      <c r="G33032" s="145"/>
    </row>
    <row r="33033" spans="1:7">
      <c r="A33033" s="65"/>
      <c r="B33033" s="65"/>
      <c r="C33033" s="65"/>
      <c r="D33033" s="65"/>
      <c r="E33033" s="65"/>
      <c r="F33033" s="65"/>
      <c r="G33033" s="145"/>
    </row>
    <row r="33034" spans="1:7">
      <c r="A33034" s="65"/>
      <c r="B33034" s="65"/>
      <c r="C33034" s="65"/>
      <c r="D33034" s="65"/>
      <c r="E33034" s="65"/>
      <c r="F33034" s="65"/>
      <c r="G33034" s="145"/>
    </row>
    <row r="33035" spans="1:7">
      <c r="A33035" s="65"/>
      <c r="B33035" s="65"/>
      <c r="C33035" s="65"/>
      <c r="D33035" s="65"/>
      <c r="E33035" s="65"/>
      <c r="F33035" s="65"/>
      <c r="G33035" s="145"/>
    </row>
    <row r="33036" spans="1:7">
      <c r="A33036" s="65"/>
      <c r="B33036" s="65"/>
      <c r="C33036" s="65"/>
      <c r="D33036" s="65"/>
      <c r="E33036" s="65"/>
      <c r="F33036" s="65"/>
      <c r="G33036" s="145"/>
    </row>
    <row r="33037" spans="1:7">
      <c r="A33037" s="65"/>
      <c r="B33037" s="65"/>
      <c r="C33037" s="65"/>
      <c r="D33037" s="65"/>
      <c r="E33037" s="65"/>
      <c r="F33037" s="65"/>
      <c r="G33037" s="145"/>
    </row>
    <row r="33038" spans="1:7">
      <c r="A33038" s="65"/>
      <c r="B33038" s="65"/>
      <c r="C33038" s="65"/>
      <c r="D33038" s="65"/>
      <c r="E33038" s="65"/>
      <c r="F33038" s="65"/>
      <c r="G33038" s="145"/>
    </row>
    <row r="33039" spans="1:7">
      <c r="A33039" s="65"/>
      <c r="B33039" s="65"/>
      <c r="C33039" s="65"/>
      <c r="D33039" s="65"/>
      <c r="E33039" s="65"/>
      <c r="F33039" s="65"/>
      <c r="G33039" s="145"/>
    </row>
    <row r="33040" spans="1:7">
      <c r="A33040" s="65"/>
      <c r="B33040" s="65"/>
      <c r="C33040" s="65"/>
      <c r="D33040" s="65"/>
      <c r="E33040" s="65"/>
      <c r="F33040" s="65"/>
      <c r="G33040" s="145"/>
    </row>
    <row r="33041" spans="1:7">
      <c r="A33041" s="65"/>
      <c r="B33041" s="65"/>
      <c r="C33041" s="65"/>
      <c r="D33041" s="65"/>
      <c r="E33041" s="65"/>
      <c r="F33041" s="65"/>
      <c r="G33041" s="145"/>
    </row>
    <row r="33042" spans="1:7">
      <c r="A33042" s="65"/>
      <c r="B33042" s="65"/>
      <c r="C33042" s="65"/>
      <c r="D33042" s="65"/>
      <c r="E33042" s="65"/>
      <c r="F33042" s="65"/>
      <c r="G33042" s="145"/>
    </row>
    <row r="33043" spans="1:7">
      <c r="A33043" s="65"/>
      <c r="B33043" s="65"/>
      <c r="C33043" s="65"/>
      <c r="D33043" s="65"/>
      <c r="E33043" s="65"/>
      <c r="F33043" s="65"/>
      <c r="G33043" s="145"/>
    </row>
    <row r="33044" spans="1:7">
      <c r="A33044" s="65"/>
      <c r="B33044" s="65"/>
      <c r="C33044" s="65"/>
      <c r="D33044" s="65"/>
      <c r="E33044" s="65"/>
      <c r="F33044" s="65"/>
      <c r="G33044" s="145"/>
    </row>
    <row r="33045" spans="1:7">
      <c r="A33045" s="65"/>
      <c r="B33045" s="65"/>
      <c r="C33045" s="65"/>
      <c r="D33045" s="65"/>
      <c r="E33045" s="65"/>
      <c r="F33045" s="65"/>
      <c r="G33045" s="145"/>
    </row>
    <row r="33046" spans="1:7">
      <c r="A33046" s="65"/>
      <c r="B33046" s="65"/>
      <c r="C33046" s="65"/>
      <c r="D33046" s="65"/>
      <c r="E33046" s="65"/>
      <c r="F33046" s="65"/>
      <c r="G33046" s="145"/>
    </row>
    <row r="33047" spans="1:7">
      <c r="A33047" s="65"/>
      <c r="B33047" s="65"/>
      <c r="C33047" s="65"/>
      <c r="D33047" s="65"/>
      <c r="E33047" s="65"/>
      <c r="F33047" s="65"/>
      <c r="G33047" s="145"/>
    </row>
    <row r="33048" spans="1:7">
      <c r="A33048" s="65"/>
      <c r="B33048" s="65"/>
      <c r="C33048" s="65"/>
      <c r="D33048" s="65"/>
      <c r="E33048" s="65"/>
      <c r="F33048" s="65"/>
      <c r="G33048" s="145"/>
    </row>
    <row r="33049" spans="1:7">
      <c r="A33049" s="65"/>
      <c r="B33049" s="65"/>
      <c r="C33049" s="65"/>
      <c r="D33049" s="65"/>
      <c r="E33049" s="65"/>
      <c r="F33049" s="65"/>
      <c r="G33049" s="145"/>
    </row>
    <row r="33050" spans="1:7">
      <c r="A33050" s="65"/>
      <c r="B33050" s="65"/>
      <c r="C33050" s="65"/>
      <c r="D33050" s="65"/>
      <c r="E33050" s="65"/>
      <c r="F33050" s="65"/>
      <c r="G33050" s="145"/>
    </row>
    <row r="33051" spans="1:7">
      <c r="A33051" s="65"/>
      <c r="B33051" s="65"/>
      <c r="C33051" s="65"/>
      <c r="D33051" s="65"/>
      <c r="E33051" s="65"/>
      <c r="F33051" s="65"/>
      <c r="G33051" s="145"/>
    </row>
    <row r="33052" spans="1:7">
      <c r="A33052" s="65"/>
      <c r="B33052" s="65"/>
      <c r="C33052" s="65"/>
      <c r="D33052" s="65"/>
      <c r="E33052" s="65"/>
      <c r="F33052" s="65"/>
      <c r="G33052" s="145"/>
    </row>
    <row r="33053" spans="1:7">
      <c r="A33053" s="65"/>
      <c r="B33053" s="65"/>
      <c r="C33053" s="65"/>
      <c r="D33053" s="65"/>
      <c r="E33053" s="65"/>
      <c r="F33053" s="65"/>
      <c r="G33053" s="145"/>
    </row>
    <row r="33054" spans="1:7">
      <c r="A33054" s="65"/>
      <c r="B33054" s="65"/>
      <c r="C33054" s="65"/>
      <c r="D33054" s="65"/>
      <c r="E33054" s="65"/>
      <c r="F33054" s="65"/>
      <c r="G33054" s="145"/>
    </row>
    <row r="33055" spans="1:7">
      <c r="A33055" s="65"/>
      <c r="B33055" s="65"/>
      <c r="C33055" s="65"/>
      <c r="D33055" s="65"/>
      <c r="E33055" s="65"/>
      <c r="F33055" s="65"/>
      <c r="G33055" s="145"/>
    </row>
    <row r="33056" spans="1:7">
      <c r="A33056" s="65"/>
      <c r="B33056" s="65"/>
      <c r="C33056" s="65"/>
      <c r="D33056" s="65"/>
      <c r="E33056" s="65"/>
      <c r="F33056" s="65"/>
      <c r="G33056" s="145"/>
    </row>
    <row r="33057" spans="1:7">
      <c r="A33057" s="65"/>
      <c r="B33057" s="65"/>
      <c r="C33057" s="65"/>
      <c r="D33057" s="65"/>
      <c r="E33057" s="65"/>
      <c r="F33057" s="65"/>
      <c r="G33057" s="145"/>
    </row>
    <row r="33058" spans="1:7">
      <c r="A33058" s="65"/>
      <c r="B33058" s="65"/>
      <c r="C33058" s="65"/>
      <c r="D33058" s="65"/>
      <c r="E33058" s="65"/>
      <c r="F33058" s="65"/>
      <c r="G33058" s="145"/>
    </row>
    <row r="33059" spans="1:7">
      <c r="A33059" s="65"/>
      <c r="B33059" s="65"/>
      <c r="C33059" s="65"/>
      <c r="D33059" s="65"/>
      <c r="E33059" s="65"/>
      <c r="F33059" s="65"/>
      <c r="G33059" s="145"/>
    </row>
    <row r="33060" spans="1:7">
      <c r="A33060" s="65"/>
      <c r="B33060" s="65"/>
      <c r="C33060" s="65"/>
      <c r="D33060" s="65"/>
      <c r="E33060" s="65"/>
      <c r="F33060" s="65"/>
      <c r="G33060" s="145"/>
    </row>
    <row r="33061" spans="1:7">
      <c r="A33061" s="65"/>
      <c r="B33061" s="65"/>
      <c r="C33061" s="65"/>
      <c r="D33061" s="65"/>
      <c r="E33061" s="65"/>
      <c r="F33061" s="65"/>
      <c r="G33061" s="145"/>
    </row>
    <row r="33062" spans="1:7">
      <c r="A33062" s="65"/>
      <c r="B33062" s="65"/>
      <c r="C33062" s="65"/>
      <c r="D33062" s="65"/>
      <c r="E33062" s="65"/>
      <c r="F33062" s="65"/>
      <c r="G33062" s="145"/>
    </row>
    <row r="33063" spans="1:7">
      <c r="A33063" s="65"/>
      <c r="B33063" s="65"/>
      <c r="C33063" s="65"/>
      <c r="D33063" s="65"/>
      <c r="E33063" s="65"/>
      <c r="F33063" s="65"/>
      <c r="G33063" s="145"/>
    </row>
    <row r="33064" spans="1:7">
      <c r="A33064" s="65"/>
      <c r="B33064" s="65"/>
      <c r="C33064" s="65"/>
      <c r="D33064" s="65"/>
      <c r="E33064" s="65"/>
      <c r="F33064" s="65"/>
      <c r="G33064" s="145"/>
    </row>
    <row r="33065" spans="1:7">
      <c r="A33065" s="65"/>
      <c r="B33065" s="65"/>
      <c r="C33065" s="65"/>
      <c r="D33065" s="65"/>
      <c r="E33065" s="65"/>
      <c r="F33065" s="65"/>
      <c r="G33065" s="145"/>
    </row>
    <row r="33066" spans="1:7">
      <c r="A33066" s="65"/>
      <c r="B33066" s="65"/>
      <c r="C33066" s="65"/>
      <c r="D33066" s="65"/>
      <c r="E33066" s="65"/>
      <c r="F33066" s="65"/>
      <c r="G33066" s="145"/>
    </row>
    <row r="33067" spans="1:7">
      <c r="A33067" s="65"/>
      <c r="B33067" s="65"/>
      <c r="C33067" s="65"/>
      <c r="D33067" s="65"/>
      <c r="E33067" s="65"/>
      <c r="F33067" s="65"/>
      <c r="G33067" s="145"/>
    </row>
    <row r="33068" spans="1:7">
      <c r="A33068" s="65"/>
      <c r="B33068" s="65"/>
      <c r="C33068" s="65"/>
      <c r="D33068" s="65"/>
      <c r="E33068" s="65"/>
      <c r="F33068" s="65"/>
      <c r="G33068" s="145"/>
    </row>
    <row r="33069" spans="1:7">
      <c r="A33069" s="65"/>
      <c r="B33069" s="65"/>
      <c r="C33069" s="65"/>
      <c r="D33069" s="65"/>
      <c r="E33069" s="65"/>
      <c r="F33069" s="65"/>
      <c r="G33069" s="145"/>
    </row>
    <row r="33070" spans="1:7">
      <c r="A33070" s="65"/>
      <c r="B33070" s="65"/>
      <c r="C33070" s="65"/>
      <c r="D33070" s="65"/>
      <c r="E33070" s="65"/>
      <c r="F33070" s="65"/>
      <c r="G33070" s="145"/>
    </row>
    <row r="33071" spans="1:7">
      <c r="A33071" s="65"/>
      <c r="B33071" s="65"/>
      <c r="C33071" s="65"/>
      <c r="D33071" s="65"/>
      <c r="E33071" s="65"/>
      <c r="F33071" s="65"/>
      <c r="G33071" s="145"/>
    </row>
    <row r="33072" spans="1:7">
      <c r="A33072" s="65"/>
      <c r="B33072" s="65"/>
      <c r="C33072" s="65"/>
      <c r="D33072" s="65"/>
      <c r="E33072" s="65"/>
      <c r="F33072" s="65"/>
      <c r="G33072" s="145"/>
    </row>
    <row r="33073" spans="1:7">
      <c r="A33073" s="65"/>
      <c r="B33073" s="65"/>
      <c r="C33073" s="65"/>
      <c r="D33073" s="65"/>
      <c r="E33073" s="65"/>
      <c r="F33073" s="65"/>
      <c r="G33073" s="145"/>
    </row>
    <row r="33074" spans="1:7">
      <c r="A33074" s="65"/>
      <c r="B33074" s="65"/>
      <c r="C33074" s="65"/>
      <c r="D33074" s="65"/>
      <c r="E33074" s="65"/>
      <c r="F33074" s="65"/>
      <c r="G33074" s="145"/>
    </row>
    <row r="33075" spans="1:7">
      <c r="A33075" s="65"/>
      <c r="B33075" s="65"/>
      <c r="C33075" s="65"/>
      <c r="D33075" s="65"/>
      <c r="E33075" s="65"/>
      <c r="F33075" s="65"/>
      <c r="G33075" s="145"/>
    </row>
    <row r="33076" spans="1:7">
      <c r="A33076" s="65"/>
      <c r="B33076" s="65"/>
      <c r="C33076" s="65"/>
      <c r="D33076" s="65"/>
      <c r="E33076" s="65"/>
      <c r="F33076" s="65"/>
      <c r="G33076" s="145"/>
    </row>
    <row r="33077" spans="1:7">
      <c r="A33077" s="65"/>
      <c r="B33077" s="65"/>
      <c r="C33077" s="65"/>
      <c r="D33077" s="65"/>
      <c r="E33077" s="65"/>
      <c r="F33077" s="65"/>
      <c r="G33077" s="145"/>
    </row>
    <row r="33078" spans="1:7">
      <c r="A33078" s="65"/>
      <c r="B33078" s="65"/>
      <c r="C33078" s="65"/>
      <c r="D33078" s="65"/>
      <c r="E33078" s="65"/>
      <c r="F33078" s="65"/>
      <c r="G33078" s="145"/>
    </row>
    <row r="33079" spans="1:7">
      <c r="A33079" s="65"/>
      <c r="B33079" s="65"/>
      <c r="C33079" s="65"/>
      <c r="D33079" s="65"/>
      <c r="E33079" s="65"/>
      <c r="F33079" s="65"/>
      <c r="G33079" s="145"/>
    </row>
    <row r="33080" spans="1:7">
      <c r="A33080" s="65"/>
      <c r="B33080" s="65"/>
      <c r="C33080" s="65"/>
      <c r="D33080" s="65"/>
      <c r="E33080" s="65"/>
      <c r="F33080" s="65"/>
      <c r="G33080" s="145"/>
    </row>
    <row r="33081" spans="1:7">
      <c r="A33081" s="65"/>
      <c r="B33081" s="65"/>
      <c r="C33081" s="65"/>
      <c r="D33081" s="65"/>
      <c r="E33081" s="65"/>
      <c r="F33081" s="65"/>
      <c r="G33081" s="145"/>
    </row>
    <row r="33082" spans="1:7">
      <c r="A33082" s="65"/>
      <c r="B33082" s="65"/>
      <c r="C33082" s="65"/>
      <c r="D33082" s="65"/>
      <c r="E33082" s="65"/>
      <c r="F33082" s="65"/>
      <c r="G33082" s="145"/>
    </row>
    <row r="33083" spans="1:7">
      <c r="A33083" s="65"/>
      <c r="B33083" s="65"/>
      <c r="C33083" s="65"/>
      <c r="D33083" s="65"/>
      <c r="E33083" s="65"/>
      <c r="F33083" s="65"/>
      <c r="G33083" s="145"/>
    </row>
    <row r="33084" spans="1:7">
      <c r="A33084" s="65"/>
      <c r="B33084" s="65"/>
      <c r="C33084" s="65"/>
      <c r="D33084" s="65"/>
      <c r="E33084" s="65"/>
      <c r="F33084" s="65"/>
      <c r="G33084" s="145"/>
    </row>
    <row r="33085" spans="1:7">
      <c r="A33085" s="65"/>
      <c r="B33085" s="65"/>
      <c r="C33085" s="65"/>
      <c r="D33085" s="65"/>
      <c r="E33085" s="65"/>
      <c r="F33085" s="65"/>
      <c r="G33085" s="145"/>
    </row>
    <row r="33086" spans="1:7">
      <c r="A33086" s="65"/>
      <c r="B33086" s="65"/>
      <c r="C33086" s="65"/>
      <c r="D33086" s="65"/>
      <c r="E33086" s="65"/>
      <c r="F33086" s="65"/>
      <c r="G33086" s="145"/>
    </row>
    <row r="33087" spans="1:7">
      <c r="A33087" s="65"/>
      <c r="B33087" s="65"/>
      <c r="C33087" s="65"/>
      <c r="D33087" s="65"/>
      <c r="E33087" s="65"/>
      <c r="F33087" s="65"/>
      <c r="G33087" s="145"/>
    </row>
    <row r="33088" spans="1:7">
      <c r="A33088" s="65"/>
      <c r="B33088" s="65"/>
      <c r="C33088" s="65"/>
      <c r="D33088" s="65"/>
      <c r="E33088" s="65"/>
      <c r="F33088" s="65"/>
      <c r="G33088" s="145"/>
    </row>
    <row r="33089" spans="1:7">
      <c r="A33089" s="65"/>
      <c r="B33089" s="65"/>
      <c r="C33089" s="65"/>
      <c r="D33089" s="65"/>
      <c r="E33089" s="65"/>
      <c r="F33089" s="65"/>
      <c r="G33089" s="145"/>
    </row>
    <row r="33090" spans="1:7">
      <c r="A33090" s="65"/>
      <c r="B33090" s="65"/>
      <c r="C33090" s="65"/>
      <c r="D33090" s="65"/>
      <c r="E33090" s="65"/>
      <c r="F33090" s="65"/>
      <c r="G33090" s="145"/>
    </row>
    <row r="33091" spans="1:7">
      <c r="A33091" s="65"/>
      <c r="B33091" s="65"/>
      <c r="C33091" s="65"/>
      <c r="D33091" s="65"/>
      <c r="E33091" s="65"/>
      <c r="F33091" s="65"/>
      <c r="G33091" s="145"/>
    </row>
    <row r="33092" spans="1:7">
      <c r="A33092" s="65"/>
      <c r="B33092" s="65"/>
      <c r="C33092" s="65"/>
      <c r="D33092" s="65"/>
      <c r="E33092" s="65"/>
      <c r="F33092" s="65"/>
      <c r="G33092" s="145"/>
    </row>
    <row r="33093" spans="1:7">
      <c r="A33093" s="65"/>
      <c r="B33093" s="65"/>
      <c r="C33093" s="65"/>
      <c r="D33093" s="65"/>
      <c r="E33093" s="65"/>
      <c r="F33093" s="65"/>
      <c r="G33093" s="145"/>
    </row>
    <row r="33094" spans="1:7">
      <c r="A33094" s="65"/>
      <c r="B33094" s="65"/>
      <c r="C33094" s="65"/>
      <c r="D33094" s="65"/>
      <c r="E33094" s="65"/>
      <c r="F33094" s="65"/>
      <c r="G33094" s="145"/>
    </row>
    <row r="33095" spans="1:7">
      <c r="A33095" s="65"/>
      <c r="B33095" s="65"/>
      <c r="C33095" s="65"/>
      <c r="D33095" s="65"/>
      <c r="E33095" s="65"/>
      <c r="F33095" s="65"/>
      <c r="G33095" s="145"/>
    </row>
    <row r="33096" spans="1:7">
      <c r="A33096" s="65"/>
      <c r="B33096" s="65"/>
      <c r="C33096" s="65"/>
      <c r="D33096" s="65"/>
      <c r="E33096" s="65"/>
      <c r="F33096" s="65"/>
      <c r="G33096" s="145"/>
    </row>
    <row r="33097" spans="1:7">
      <c r="A33097" s="65"/>
      <c r="B33097" s="65"/>
      <c r="C33097" s="65"/>
      <c r="D33097" s="65"/>
      <c r="E33097" s="65"/>
      <c r="F33097" s="65"/>
      <c r="G33097" s="145"/>
    </row>
    <row r="33098" spans="1:7">
      <c r="A33098" s="65"/>
      <c r="B33098" s="65"/>
      <c r="C33098" s="65"/>
      <c r="D33098" s="65"/>
      <c r="E33098" s="65"/>
      <c r="F33098" s="65"/>
      <c r="G33098" s="145"/>
    </row>
    <row r="33099" spans="1:7">
      <c r="A33099" s="65"/>
      <c r="B33099" s="65"/>
      <c r="C33099" s="65"/>
      <c r="D33099" s="65"/>
      <c r="E33099" s="65"/>
      <c r="F33099" s="65"/>
      <c r="G33099" s="145"/>
    </row>
    <row r="33100" spans="1:7">
      <c r="A33100" s="65"/>
      <c r="B33100" s="65"/>
      <c r="C33100" s="65"/>
      <c r="D33100" s="65"/>
      <c r="E33100" s="65"/>
      <c r="F33100" s="65"/>
      <c r="G33100" s="145"/>
    </row>
    <row r="33101" spans="1:7">
      <c r="A33101" s="65"/>
      <c r="B33101" s="65"/>
      <c r="C33101" s="65"/>
      <c r="D33101" s="65"/>
      <c r="E33101" s="65"/>
      <c r="F33101" s="65"/>
      <c r="G33101" s="145"/>
    </row>
    <row r="33102" spans="1:7">
      <c r="A33102" s="65"/>
      <c r="B33102" s="65"/>
      <c r="C33102" s="65"/>
      <c r="D33102" s="65"/>
      <c r="E33102" s="65"/>
      <c r="F33102" s="65"/>
      <c r="G33102" s="145"/>
    </row>
    <row r="33103" spans="1:7">
      <c r="A33103" s="65"/>
      <c r="B33103" s="65"/>
      <c r="C33103" s="65"/>
      <c r="D33103" s="65"/>
      <c r="E33103" s="65"/>
      <c r="F33103" s="65"/>
      <c r="G33103" s="145"/>
    </row>
    <row r="33104" spans="1:7">
      <c r="A33104" s="65"/>
      <c r="B33104" s="65"/>
      <c r="C33104" s="65"/>
      <c r="D33104" s="65"/>
      <c r="E33104" s="65"/>
      <c r="F33104" s="65"/>
      <c r="G33104" s="145"/>
    </row>
    <row r="33105" spans="1:7">
      <c r="A33105" s="65"/>
      <c r="B33105" s="65"/>
      <c r="C33105" s="65"/>
      <c r="D33105" s="65"/>
      <c r="E33105" s="65"/>
      <c r="F33105" s="65"/>
      <c r="G33105" s="145"/>
    </row>
    <row r="33106" spans="1:7">
      <c r="A33106" s="65"/>
      <c r="B33106" s="65"/>
      <c r="C33106" s="65"/>
      <c r="D33106" s="65"/>
      <c r="E33106" s="65"/>
      <c r="F33106" s="65"/>
      <c r="G33106" s="145"/>
    </row>
    <row r="33107" spans="1:7">
      <c r="A33107" s="65"/>
      <c r="B33107" s="65"/>
      <c r="C33107" s="65"/>
      <c r="D33107" s="65"/>
      <c r="E33107" s="65"/>
      <c r="F33107" s="65"/>
      <c r="G33107" s="145"/>
    </row>
    <row r="33108" spans="1:7">
      <c r="A33108" s="65"/>
      <c r="B33108" s="65"/>
      <c r="C33108" s="65"/>
      <c r="D33108" s="65"/>
      <c r="E33108" s="65"/>
      <c r="F33108" s="65"/>
      <c r="G33108" s="145"/>
    </row>
    <row r="33109" spans="1:7">
      <c r="A33109" s="65"/>
      <c r="B33109" s="65"/>
      <c r="C33109" s="65"/>
      <c r="D33109" s="65"/>
      <c r="E33109" s="65"/>
      <c r="F33109" s="65"/>
      <c r="G33109" s="145"/>
    </row>
    <row r="33110" spans="1:7">
      <c r="A33110" s="65"/>
      <c r="B33110" s="65"/>
      <c r="C33110" s="65"/>
      <c r="D33110" s="65"/>
      <c r="E33110" s="65"/>
      <c r="F33110" s="65"/>
      <c r="G33110" s="145"/>
    </row>
    <row r="33111" spans="1:7">
      <c r="A33111" s="65"/>
      <c r="B33111" s="65"/>
      <c r="C33111" s="65"/>
      <c r="D33111" s="65"/>
      <c r="E33111" s="65"/>
      <c r="F33111" s="65"/>
      <c r="G33111" s="145"/>
    </row>
    <row r="33112" spans="1:7">
      <c r="A33112" s="65"/>
      <c r="B33112" s="65"/>
      <c r="C33112" s="65"/>
      <c r="D33112" s="65"/>
      <c r="E33112" s="65"/>
      <c r="F33112" s="65"/>
      <c r="G33112" s="145"/>
    </row>
    <row r="33113" spans="1:7">
      <c r="A33113" s="65"/>
      <c r="B33113" s="65"/>
      <c r="C33113" s="65"/>
      <c r="D33113" s="65"/>
      <c r="E33113" s="65"/>
      <c r="F33113" s="65"/>
      <c r="G33113" s="145"/>
    </row>
    <row r="33114" spans="1:7">
      <c r="A33114" s="65"/>
      <c r="B33114" s="65"/>
      <c r="C33114" s="65"/>
      <c r="D33114" s="65"/>
      <c r="E33114" s="65"/>
      <c r="F33114" s="65"/>
      <c r="G33114" s="145"/>
    </row>
    <row r="33115" spans="1:7">
      <c r="A33115" s="65"/>
      <c r="B33115" s="65"/>
      <c r="C33115" s="65"/>
      <c r="D33115" s="65"/>
      <c r="E33115" s="65"/>
      <c r="F33115" s="65"/>
      <c r="G33115" s="145"/>
    </row>
    <row r="33116" spans="1:7">
      <c r="A33116" s="65"/>
      <c r="B33116" s="65"/>
      <c r="C33116" s="65"/>
      <c r="D33116" s="65"/>
      <c r="E33116" s="65"/>
      <c r="F33116" s="65"/>
      <c r="G33116" s="145"/>
    </row>
    <row r="33117" spans="1:7">
      <c r="A33117" s="65"/>
      <c r="B33117" s="65"/>
      <c r="C33117" s="65"/>
      <c r="D33117" s="65"/>
      <c r="E33117" s="65"/>
      <c r="F33117" s="65"/>
      <c r="G33117" s="145"/>
    </row>
    <row r="33118" spans="1:7">
      <c r="A33118" s="65"/>
      <c r="B33118" s="65"/>
      <c r="C33118" s="65"/>
      <c r="D33118" s="65"/>
      <c r="E33118" s="65"/>
      <c r="F33118" s="65"/>
      <c r="G33118" s="145"/>
    </row>
    <row r="33119" spans="1:7">
      <c r="A33119" s="65"/>
      <c r="B33119" s="65"/>
      <c r="C33119" s="65"/>
      <c r="D33119" s="65"/>
      <c r="E33119" s="65"/>
      <c r="F33119" s="65"/>
      <c r="G33119" s="145"/>
    </row>
    <row r="33120" spans="1:7">
      <c r="A33120" s="65"/>
      <c r="B33120" s="65"/>
      <c r="C33120" s="65"/>
      <c r="D33120" s="65"/>
      <c r="E33120" s="65"/>
      <c r="F33120" s="65"/>
      <c r="G33120" s="145"/>
    </row>
    <row r="33121" spans="1:7">
      <c r="A33121" s="65"/>
      <c r="B33121" s="65"/>
      <c r="C33121" s="65"/>
      <c r="D33121" s="65"/>
      <c r="E33121" s="65"/>
      <c r="F33121" s="65"/>
      <c r="G33121" s="145"/>
    </row>
    <row r="33122" spans="1:7">
      <c r="A33122" s="65"/>
      <c r="B33122" s="65"/>
      <c r="C33122" s="65"/>
      <c r="D33122" s="65"/>
      <c r="E33122" s="65"/>
      <c r="F33122" s="65"/>
      <c r="G33122" s="145"/>
    </row>
    <row r="33123" spans="1:7">
      <c r="A33123" s="65"/>
      <c r="B33123" s="65"/>
      <c r="C33123" s="65"/>
      <c r="D33123" s="65"/>
      <c r="E33123" s="65"/>
      <c r="F33123" s="65"/>
      <c r="G33123" s="145"/>
    </row>
    <row r="33124" spans="1:7">
      <c r="A33124" s="65"/>
      <c r="B33124" s="65"/>
      <c r="C33124" s="65"/>
      <c r="D33124" s="65"/>
      <c r="E33124" s="65"/>
      <c r="F33124" s="65"/>
      <c r="G33124" s="145"/>
    </row>
    <row r="33125" spans="1:7">
      <c r="A33125" s="65"/>
      <c r="B33125" s="65"/>
      <c r="C33125" s="65"/>
      <c r="D33125" s="65"/>
      <c r="E33125" s="65"/>
      <c r="F33125" s="65"/>
      <c r="G33125" s="145"/>
    </row>
    <row r="33126" spans="1:7">
      <c r="A33126" s="65"/>
      <c r="B33126" s="65"/>
      <c r="C33126" s="65"/>
      <c r="D33126" s="65"/>
      <c r="E33126" s="65"/>
      <c r="F33126" s="65"/>
      <c r="G33126" s="145"/>
    </row>
    <row r="33127" spans="1:7">
      <c r="A33127" s="65"/>
      <c r="B33127" s="65"/>
      <c r="C33127" s="65"/>
      <c r="D33127" s="65"/>
      <c r="E33127" s="65"/>
      <c r="F33127" s="65"/>
      <c r="G33127" s="145"/>
    </row>
    <row r="33128" spans="1:7">
      <c r="A33128" s="65"/>
      <c r="B33128" s="65"/>
      <c r="C33128" s="65"/>
      <c r="D33128" s="65"/>
      <c r="E33128" s="65"/>
      <c r="F33128" s="65"/>
      <c r="G33128" s="145"/>
    </row>
    <row r="33129" spans="1:7">
      <c r="A33129" s="65"/>
      <c r="B33129" s="65"/>
      <c r="C33129" s="65"/>
      <c r="D33129" s="65"/>
      <c r="E33129" s="65"/>
      <c r="F33129" s="65"/>
      <c r="G33129" s="145"/>
    </row>
    <row r="33130" spans="1:7">
      <c r="A33130" s="65"/>
      <c r="B33130" s="65"/>
      <c r="C33130" s="65"/>
      <c r="D33130" s="65"/>
      <c r="E33130" s="65"/>
      <c r="F33130" s="65"/>
      <c r="G33130" s="145"/>
    </row>
    <row r="33131" spans="1:7">
      <c r="A33131" s="65"/>
      <c r="B33131" s="65"/>
      <c r="C33131" s="65"/>
      <c r="D33131" s="65"/>
      <c r="E33131" s="65"/>
      <c r="F33131" s="65"/>
      <c r="G33131" s="145"/>
    </row>
    <row r="33132" spans="1:7">
      <c r="A33132" s="65"/>
      <c r="B33132" s="65"/>
      <c r="C33132" s="65"/>
      <c r="D33132" s="65"/>
      <c r="E33132" s="65"/>
      <c r="F33132" s="65"/>
      <c r="G33132" s="145"/>
    </row>
    <row r="33133" spans="1:7">
      <c r="A33133" s="65"/>
      <c r="B33133" s="65"/>
      <c r="C33133" s="65"/>
      <c r="D33133" s="65"/>
      <c r="E33133" s="65"/>
      <c r="F33133" s="65"/>
      <c r="G33133" s="145"/>
    </row>
    <row r="33134" spans="1:7">
      <c r="A33134" s="65"/>
      <c r="B33134" s="65"/>
      <c r="C33134" s="65"/>
      <c r="D33134" s="65"/>
      <c r="E33134" s="65"/>
      <c r="F33134" s="65"/>
      <c r="G33134" s="145"/>
    </row>
    <row r="33135" spans="1:7">
      <c r="A33135" s="65"/>
      <c r="B33135" s="65"/>
      <c r="C33135" s="65"/>
      <c r="D33135" s="65"/>
      <c r="E33135" s="65"/>
      <c r="F33135" s="65"/>
      <c r="G33135" s="145"/>
    </row>
    <row r="33136" spans="1:7">
      <c r="A33136" s="65"/>
      <c r="B33136" s="65"/>
      <c r="C33136" s="65"/>
      <c r="D33136" s="65"/>
      <c r="E33136" s="65"/>
      <c r="F33136" s="65"/>
      <c r="G33136" s="145"/>
    </row>
    <row r="33137" spans="1:7">
      <c r="A33137" s="65"/>
      <c r="B33137" s="65"/>
      <c r="C33137" s="65"/>
      <c r="D33137" s="65"/>
      <c r="E33137" s="65"/>
      <c r="F33137" s="65"/>
      <c r="G33137" s="145"/>
    </row>
    <row r="33138" spans="1:7">
      <c r="A33138" s="65"/>
      <c r="B33138" s="65"/>
      <c r="C33138" s="65"/>
      <c r="D33138" s="65"/>
      <c r="E33138" s="65"/>
      <c r="F33138" s="65"/>
      <c r="G33138" s="145"/>
    </row>
    <row r="33139" spans="1:7">
      <c r="A33139" s="65"/>
      <c r="B33139" s="65"/>
      <c r="C33139" s="65"/>
      <c r="D33139" s="65"/>
      <c r="E33139" s="65"/>
      <c r="F33139" s="65"/>
      <c r="G33139" s="145"/>
    </row>
    <row r="33140" spans="1:7">
      <c r="A33140" s="65"/>
      <c r="B33140" s="65"/>
      <c r="C33140" s="65"/>
      <c r="D33140" s="65"/>
      <c r="E33140" s="65"/>
      <c r="F33140" s="65"/>
      <c r="G33140" s="145"/>
    </row>
    <row r="33141" spans="1:7">
      <c r="A33141" s="65"/>
      <c r="B33141" s="65"/>
      <c r="C33141" s="65"/>
      <c r="D33141" s="65"/>
      <c r="E33141" s="65"/>
      <c r="F33141" s="65"/>
      <c r="G33141" s="145"/>
    </row>
    <row r="33142" spans="1:7">
      <c r="A33142" s="65"/>
      <c r="B33142" s="65"/>
      <c r="C33142" s="65"/>
      <c r="D33142" s="65"/>
      <c r="E33142" s="65"/>
      <c r="F33142" s="65"/>
      <c r="G33142" s="145"/>
    </row>
    <row r="33143" spans="1:7">
      <c r="A33143" s="65"/>
      <c r="B33143" s="65"/>
      <c r="C33143" s="65"/>
      <c r="D33143" s="65"/>
      <c r="E33143" s="65"/>
      <c r="F33143" s="65"/>
      <c r="G33143" s="145"/>
    </row>
    <row r="33144" spans="1:7">
      <c r="A33144" s="65"/>
      <c r="B33144" s="65"/>
      <c r="C33144" s="65"/>
      <c r="D33144" s="65"/>
      <c r="E33144" s="65"/>
      <c r="F33144" s="65"/>
      <c r="G33144" s="145"/>
    </row>
    <row r="33145" spans="1:7">
      <c r="A33145" s="65"/>
      <c r="B33145" s="65"/>
      <c r="C33145" s="65"/>
      <c r="D33145" s="65"/>
      <c r="E33145" s="65"/>
      <c r="F33145" s="65"/>
      <c r="G33145" s="145"/>
    </row>
    <row r="33146" spans="1:7">
      <c r="A33146" s="65"/>
      <c r="B33146" s="65"/>
      <c r="C33146" s="65"/>
      <c r="D33146" s="65"/>
      <c r="E33146" s="65"/>
      <c r="F33146" s="65"/>
      <c r="G33146" s="145"/>
    </row>
    <row r="33147" spans="1:7">
      <c r="A33147" s="65"/>
      <c r="B33147" s="65"/>
      <c r="C33147" s="65"/>
      <c r="D33147" s="65"/>
      <c r="E33147" s="65"/>
      <c r="F33147" s="65"/>
      <c r="G33147" s="145"/>
    </row>
    <row r="33148" spans="1:7">
      <c r="A33148" s="65"/>
      <c r="B33148" s="65"/>
      <c r="C33148" s="65"/>
      <c r="D33148" s="65"/>
      <c r="E33148" s="65"/>
      <c r="F33148" s="65"/>
      <c r="G33148" s="145"/>
    </row>
    <row r="33149" spans="1:7">
      <c r="A33149" s="65"/>
      <c r="B33149" s="65"/>
      <c r="C33149" s="65"/>
      <c r="D33149" s="65"/>
      <c r="E33149" s="65"/>
      <c r="F33149" s="65"/>
      <c r="G33149" s="145"/>
    </row>
    <row r="33150" spans="1:7">
      <c r="A33150" s="65"/>
      <c r="B33150" s="65"/>
      <c r="C33150" s="65"/>
      <c r="D33150" s="65"/>
      <c r="E33150" s="65"/>
      <c r="F33150" s="65"/>
      <c r="G33150" s="145"/>
    </row>
    <row r="33151" spans="1:7">
      <c r="A33151" s="65"/>
      <c r="B33151" s="65"/>
      <c r="C33151" s="65"/>
      <c r="D33151" s="65"/>
      <c r="E33151" s="65"/>
      <c r="F33151" s="65"/>
      <c r="G33151" s="145"/>
    </row>
    <row r="33152" spans="1:7">
      <c r="A33152" s="65"/>
      <c r="B33152" s="65"/>
      <c r="C33152" s="65"/>
      <c r="D33152" s="65"/>
      <c r="E33152" s="65"/>
      <c r="F33152" s="65"/>
      <c r="G33152" s="145"/>
    </row>
    <row r="33153" spans="1:7">
      <c r="A33153" s="65"/>
      <c r="B33153" s="65"/>
      <c r="C33153" s="65"/>
      <c r="D33153" s="65"/>
      <c r="E33153" s="65"/>
      <c r="F33153" s="65"/>
      <c r="G33153" s="145"/>
    </row>
    <row r="33154" spans="1:7">
      <c r="A33154" s="65"/>
      <c r="B33154" s="65"/>
      <c r="C33154" s="65"/>
      <c r="D33154" s="65"/>
      <c r="E33154" s="65"/>
      <c r="F33154" s="65"/>
      <c r="G33154" s="145"/>
    </row>
    <row r="33155" spans="1:7">
      <c r="A33155" s="65"/>
      <c r="B33155" s="65"/>
      <c r="C33155" s="65"/>
      <c r="D33155" s="65"/>
      <c r="E33155" s="65"/>
      <c r="F33155" s="65"/>
      <c r="G33155" s="145"/>
    </row>
    <row r="33156" spans="1:7">
      <c r="A33156" s="65"/>
      <c r="B33156" s="65"/>
      <c r="C33156" s="65"/>
      <c r="D33156" s="65"/>
      <c r="E33156" s="65"/>
      <c r="F33156" s="65"/>
      <c r="G33156" s="145"/>
    </row>
    <row r="33157" spans="1:7">
      <c r="A33157" s="65"/>
      <c r="B33157" s="65"/>
      <c r="C33157" s="65"/>
      <c r="D33157" s="65"/>
      <c r="E33157" s="65"/>
      <c r="F33157" s="65"/>
      <c r="G33157" s="145"/>
    </row>
    <row r="33158" spans="1:7">
      <c r="A33158" s="65"/>
      <c r="B33158" s="65"/>
      <c r="C33158" s="65"/>
      <c r="D33158" s="65"/>
      <c r="E33158" s="65"/>
      <c r="F33158" s="65"/>
      <c r="G33158" s="145"/>
    </row>
    <row r="33159" spans="1:7">
      <c r="A33159" s="65"/>
      <c r="B33159" s="65"/>
      <c r="C33159" s="65"/>
      <c r="D33159" s="65"/>
      <c r="E33159" s="65"/>
      <c r="F33159" s="65"/>
      <c r="G33159" s="145"/>
    </row>
    <row r="33160" spans="1:7">
      <c r="A33160" s="65"/>
      <c r="B33160" s="65"/>
      <c r="C33160" s="65"/>
      <c r="D33160" s="65"/>
      <c r="E33160" s="65"/>
      <c r="F33160" s="65"/>
      <c r="G33160" s="145"/>
    </row>
    <row r="33161" spans="1:7">
      <c r="A33161" s="65"/>
      <c r="B33161" s="65"/>
      <c r="C33161" s="65"/>
      <c r="D33161" s="65"/>
      <c r="E33161" s="65"/>
      <c r="F33161" s="65"/>
      <c r="G33161" s="145"/>
    </row>
    <row r="33162" spans="1:7">
      <c r="A33162" s="65"/>
      <c r="B33162" s="65"/>
      <c r="C33162" s="65"/>
      <c r="D33162" s="65"/>
      <c r="E33162" s="65"/>
      <c r="F33162" s="65"/>
      <c r="G33162" s="145"/>
    </row>
    <row r="33163" spans="1:7">
      <c r="A33163" s="65"/>
      <c r="B33163" s="65"/>
      <c r="C33163" s="65"/>
      <c r="D33163" s="65"/>
      <c r="E33163" s="65"/>
      <c r="F33163" s="65"/>
      <c r="G33163" s="145"/>
    </row>
    <row r="33164" spans="1:7">
      <c r="A33164" s="65"/>
      <c r="B33164" s="65"/>
      <c r="C33164" s="65"/>
      <c r="D33164" s="65"/>
      <c r="E33164" s="65"/>
      <c r="F33164" s="65"/>
      <c r="G33164" s="145"/>
    </row>
    <row r="33165" spans="1:7">
      <c r="A33165" s="65"/>
      <c r="B33165" s="65"/>
      <c r="C33165" s="65"/>
      <c r="D33165" s="65"/>
      <c r="E33165" s="65"/>
      <c r="F33165" s="65"/>
      <c r="G33165" s="145"/>
    </row>
    <row r="33166" spans="1:7">
      <c r="A33166" s="65"/>
      <c r="B33166" s="65"/>
      <c r="C33166" s="65"/>
      <c r="D33166" s="65"/>
      <c r="E33166" s="65"/>
      <c r="F33166" s="65"/>
      <c r="G33166" s="145"/>
    </row>
    <row r="33167" spans="1:7">
      <c r="A33167" s="65"/>
      <c r="B33167" s="65"/>
      <c r="C33167" s="65"/>
      <c r="D33167" s="65"/>
      <c r="E33167" s="65"/>
      <c r="F33167" s="65"/>
      <c r="G33167" s="145"/>
    </row>
    <row r="33168" spans="1:7">
      <c r="A33168" s="65"/>
      <c r="B33168" s="65"/>
      <c r="C33168" s="65"/>
      <c r="D33168" s="65"/>
      <c r="E33168" s="65"/>
      <c r="F33168" s="65"/>
      <c r="G33168" s="145"/>
    </row>
    <row r="33169" spans="1:7">
      <c r="A33169" s="65"/>
      <c r="B33169" s="65"/>
      <c r="C33169" s="65"/>
      <c r="D33169" s="65"/>
      <c r="E33169" s="65"/>
      <c r="F33169" s="65"/>
      <c r="G33169" s="145"/>
    </row>
    <row r="33170" spans="1:7">
      <c r="A33170" s="65"/>
      <c r="B33170" s="65"/>
      <c r="C33170" s="65"/>
      <c r="D33170" s="65"/>
      <c r="E33170" s="65"/>
      <c r="F33170" s="65"/>
      <c r="G33170" s="145"/>
    </row>
    <row r="33171" spans="1:7">
      <c r="A33171" s="65"/>
      <c r="B33171" s="65"/>
      <c r="C33171" s="65"/>
      <c r="D33171" s="65"/>
      <c r="E33171" s="65"/>
      <c r="F33171" s="65"/>
      <c r="G33171" s="145"/>
    </row>
    <row r="33172" spans="1:7">
      <c r="A33172" s="65"/>
      <c r="B33172" s="65"/>
      <c r="C33172" s="65"/>
      <c r="D33172" s="65"/>
      <c r="E33172" s="65"/>
      <c r="F33172" s="65"/>
      <c r="G33172" s="145"/>
    </row>
    <row r="33173" spans="1:7">
      <c r="A33173" s="65"/>
      <c r="B33173" s="65"/>
      <c r="C33173" s="65"/>
      <c r="D33173" s="65"/>
      <c r="E33173" s="65"/>
      <c r="F33173" s="65"/>
      <c r="G33173" s="145"/>
    </row>
    <row r="33174" spans="1:7">
      <c r="A33174" s="65"/>
      <c r="B33174" s="65"/>
      <c r="C33174" s="65"/>
      <c r="D33174" s="65"/>
      <c r="E33174" s="65"/>
      <c r="F33174" s="65"/>
      <c r="G33174" s="145"/>
    </row>
    <row r="33175" spans="1:7">
      <c r="A33175" s="65"/>
      <c r="B33175" s="65"/>
      <c r="C33175" s="65"/>
      <c r="D33175" s="65"/>
      <c r="E33175" s="65"/>
      <c r="F33175" s="65"/>
      <c r="G33175" s="145"/>
    </row>
    <row r="33176" spans="1:7">
      <c r="A33176" s="65"/>
      <c r="B33176" s="65"/>
      <c r="C33176" s="65"/>
      <c r="D33176" s="65"/>
      <c r="E33176" s="65"/>
      <c r="F33176" s="65"/>
      <c r="G33176" s="145"/>
    </row>
    <row r="33177" spans="1:7">
      <c r="A33177" s="65"/>
      <c r="B33177" s="65"/>
      <c r="C33177" s="65"/>
      <c r="D33177" s="65"/>
      <c r="E33177" s="65"/>
      <c r="F33177" s="65"/>
      <c r="G33177" s="145"/>
    </row>
    <row r="33178" spans="1:7">
      <c r="A33178" s="65"/>
      <c r="B33178" s="65"/>
      <c r="C33178" s="65"/>
      <c r="D33178" s="65"/>
      <c r="E33178" s="65"/>
      <c r="F33178" s="65"/>
      <c r="G33178" s="145"/>
    </row>
    <row r="33179" spans="1:7">
      <c r="A33179" s="65"/>
      <c r="B33179" s="65"/>
      <c r="C33179" s="65"/>
      <c r="D33179" s="65"/>
      <c r="E33179" s="65"/>
      <c r="F33179" s="65"/>
      <c r="G33179" s="145"/>
    </row>
    <row r="33180" spans="1:7">
      <c r="A33180" s="65"/>
      <c r="B33180" s="65"/>
      <c r="C33180" s="65"/>
      <c r="D33180" s="65"/>
      <c r="E33180" s="65"/>
      <c r="F33180" s="65"/>
      <c r="G33180" s="145"/>
    </row>
    <row r="33181" spans="1:7">
      <c r="A33181" s="65"/>
      <c r="B33181" s="65"/>
      <c r="C33181" s="65"/>
      <c r="D33181" s="65"/>
      <c r="E33181" s="65"/>
      <c r="F33181" s="65"/>
      <c r="G33181" s="145"/>
    </row>
    <row r="33182" spans="1:7">
      <c r="A33182" s="65"/>
      <c r="B33182" s="65"/>
      <c r="C33182" s="65"/>
      <c r="D33182" s="65"/>
      <c r="E33182" s="65"/>
      <c r="F33182" s="65"/>
      <c r="G33182" s="145"/>
    </row>
    <row r="33183" spans="1:7">
      <c r="A33183" s="65"/>
      <c r="B33183" s="65"/>
      <c r="C33183" s="65"/>
      <c r="D33183" s="65"/>
      <c r="E33183" s="65"/>
      <c r="F33183" s="65"/>
      <c r="G33183" s="145"/>
    </row>
    <row r="33184" spans="1:7">
      <c r="A33184" s="65"/>
      <c r="B33184" s="65"/>
      <c r="C33184" s="65"/>
      <c r="D33184" s="65"/>
      <c r="E33184" s="65"/>
      <c r="F33184" s="65"/>
      <c r="G33184" s="145"/>
    </row>
    <row r="33185" spans="1:7">
      <c r="A33185" s="65"/>
      <c r="B33185" s="65"/>
      <c r="C33185" s="65"/>
      <c r="D33185" s="65"/>
      <c r="E33185" s="65"/>
      <c r="F33185" s="65"/>
      <c r="G33185" s="145"/>
    </row>
    <row r="33186" spans="1:7">
      <c r="A33186" s="65"/>
      <c r="B33186" s="65"/>
      <c r="C33186" s="65"/>
      <c r="D33186" s="65"/>
      <c r="E33186" s="65"/>
      <c r="F33186" s="65"/>
      <c r="G33186" s="145"/>
    </row>
    <row r="33187" spans="1:7">
      <c r="A33187" s="65"/>
      <c r="B33187" s="65"/>
      <c r="C33187" s="65"/>
      <c r="D33187" s="65"/>
      <c r="E33187" s="65"/>
      <c r="F33187" s="65"/>
      <c r="G33187" s="145"/>
    </row>
    <row r="33188" spans="1:7">
      <c r="A33188" s="65"/>
      <c r="B33188" s="65"/>
      <c r="C33188" s="65"/>
      <c r="D33188" s="65"/>
      <c r="E33188" s="65"/>
      <c r="F33188" s="65"/>
      <c r="G33188" s="145"/>
    </row>
    <row r="33189" spans="1:7">
      <c r="A33189" s="65"/>
      <c r="B33189" s="65"/>
      <c r="C33189" s="65"/>
      <c r="D33189" s="65"/>
      <c r="E33189" s="65"/>
      <c r="F33189" s="65"/>
      <c r="G33189" s="145"/>
    </row>
    <row r="33190" spans="1:7">
      <c r="A33190" s="65"/>
      <c r="B33190" s="65"/>
      <c r="C33190" s="65"/>
      <c r="D33190" s="65"/>
      <c r="E33190" s="65"/>
      <c r="F33190" s="65"/>
      <c r="G33190" s="145"/>
    </row>
    <row r="33191" spans="1:7">
      <c r="A33191" s="65"/>
      <c r="B33191" s="65"/>
      <c r="C33191" s="65"/>
      <c r="D33191" s="65"/>
      <c r="E33191" s="65"/>
      <c r="F33191" s="65"/>
      <c r="G33191" s="145"/>
    </row>
    <row r="33192" spans="1:7">
      <c r="A33192" s="65"/>
      <c r="B33192" s="65"/>
      <c r="C33192" s="65"/>
      <c r="D33192" s="65"/>
      <c r="E33192" s="65"/>
      <c r="F33192" s="65"/>
      <c r="G33192" s="145"/>
    </row>
    <row r="33193" spans="1:7">
      <c r="A33193" s="65"/>
      <c r="B33193" s="65"/>
      <c r="C33193" s="65"/>
      <c r="D33193" s="65"/>
      <c r="E33193" s="65"/>
      <c r="F33193" s="65"/>
      <c r="G33193" s="145"/>
    </row>
    <row r="33194" spans="1:7">
      <c r="A33194" s="65"/>
      <c r="B33194" s="65"/>
      <c r="C33194" s="65"/>
      <c r="D33194" s="65"/>
      <c r="E33194" s="65"/>
      <c r="F33194" s="65"/>
      <c r="G33194" s="145"/>
    </row>
    <row r="33195" spans="1:7">
      <c r="A33195" s="65"/>
      <c r="B33195" s="65"/>
      <c r="C33195" s="65"/>
      <c r="D33195" s="65"/>
      <c r="E33195" s="65"/>
      <c r="F33195" s="65"/>
      <c r="G33195" s="145"/>
    </row>
    <row r="33196" spans="1:7">
      <c r="A33196" s="65"/>
      <c r="B33196" s="65"/>
      <c r="C33196" s="65"/>
      <c r="D33196" s="65"/>
      <c r="E33196" s="65"/>
      <c r="F33196" s="65"/>
      <c r="G33196" s="145"/>
    </row>
    <row r="33197" spans="1:7">
      <c r="A33197" s="65"/>
      <c r="B33197" s="65"/>
      <c r="C33197" s="65"/>
      <c r="D33197" s="65"/>
      <c r="E33197" s="65"/>
      <c r="F33197" s="65"/>
      <c r="G33197" s="145"/>
    </row>
    <row r="33198" spans="1:7">
      <c r="A33198" s="65"/>
      <c r="B33198" s="65"/>
      <c r="C33198" s="65"/>
      <c r="D33198" s="65"/>
      <c r="E33198" s="65"/>
      <c r="F33198" s="65"/>
      <c r="G33198" s="145"/>
    </row>
    <row r="33199" spans="1:7">
      <c r="A33199" s="65"/>
      <c r="B33199" s="65"/>
      <c r="C33199" s="65"/>
      <c r="D33199" s="65"/>
      <c r="E33199" s="65"/>
      <c r="F33199" s="65"/>
      <c r="G33199" s="145"/>
    </row>
    <row r="33200" spans="1:7">
      <c r="A33200" s="65"/>
      <c r="B33200" s="65"/>
      <c r="C33200" s="65"/>
      <c r="D33200" s="65"/>
      <c r="E33200" s="65"/>
      <c r="F33200" s="65"/>
      <c r="G33200" s="145"/>
    </row>
    <row r="33201" spans="1:7">
      <c r="A33201" s="65"/>
      <c r="B33201" s="65"/>
      <c r="C33201" s="65"/>
      <c r="D33201" s="65"/>
      <c r="E33201" s="65"/>
      <c r="F33201" s="65"/>
      <c r="G33201" s="145"/>
    </row>
    <row r="33202" spans="1:7">
      <c r="A33202" s="65"/>
      <c r="B33202" s="65"/>
      <c r="C33202" s="65"/>
      <c r="D33202" s="65"/>
      <c r="E33202" s="65"/>
      <c r="F33202" s="65"/>
      <c r="G33202" s="145"/>
    </row>
    <row r="33203" spans="1:7">
      <c r="A33203" s="65"/>
      <c r="B33203" s="65"/>
      <c r="C33203" s="65"/>
      <c r="D33203" s="65"/>
      <c r="E33203" s="65"/>
      <c r="F33203" s="65"/>
      <c r="G33203" s="145"/>
    </row>
    <row r="33204" spans="1:7">
      <c r="A33204" s="65"/>
      <c r="B33204" s="65"/>
      <c r="C33204" s="65"/>
      <c r="D33204" s="65"/>
      <c r="E33204" s="65"/>
      <c r="F33204" s="65"/>
      <c r="G33204" s="145"/>
    </row>
    <row r="33205" spans="1:7">
      <c r="A33205" s="65"/>
      <c r="B33205" s="65"/>
      <c r="C33205" s="65"/>
      <c r="D33205" s="65"/>
      <c r="E33205" s="65"/>
      <c r="F33205" s="65"/>
      <c r="G33205" s="145"/>
    </row>
    <row r="33206" spans="1:7">
      <c r="A33206" s="65"/>
      <c r="B33206" s="65"/>
      <c r="C33206" s="65"/>
      <c r="D33206" s="65"/>
      <c r="E33206" s="65"/>
      <c r="F33206" s="65"/>
      <c r="G33206" s="145"/>
    </row>
    <row r="33207" spans="1:7">
      <c r="A33207" s="65"/>
      <c r="B33207" s="65"/>
      <c r="C33207" s="65"/>
      <c r="D33207" s="65"/>
      <c r="E33207" s="65"/>
      <c r="F33207" s="65"/>
      <c r="G33207" s="145"/>
    </row>
    <row r="33208" spans="1:7">
      <c r="A33208" s="65"/>
      <c r="B33208" s="65"/>
      <c r="C33208" s="65"/>
      <c r="D33208" s="65"/>
      <c r="E33208" s="65"/>
      <c r="F33208" s="65"/>
      <c r="G33208" s="145"/>
    </row>
    <row r="33209" spans="1:7">
      <c r="A33209" s="65"/>
      <c r="B33209" s="65"/>
      <c r="C33209" s="65"/>
      <c r="D33209" s="65"/>
      <c r="E33209" s="65"/>
      <c r="F33209" s="65"/>
      <c r="G33209" s="145"/>
    </row>
    <row r="33210" spans="1:7">
      <c r="A33210" s="65"/>
      <c r="B33210" s="65"/>
      <c r="C33210" s="65"/>
      <c r="D33210" s="65"/>
      <c r="E33210" s="65"/>
      <c r="F33210" s="65"/>
      <c r="G33210" s="145"/>
    </row>
    <row r="33211" spans="1:7">
      <c r="A33211" s="65"/>
      <c r="B33211" s="65"/>
      <c r="C33211" s="65"/>
      <c r="D33211" s="65"/>
      <c r="E33211" s="65"/>
      <c r="F33211" s="65"/>
      <c r="G33211" s="145"/>
    </row>
    <row r="33212" spans="1:7">
      <c r="A33212" s="65"/>
      <c r="B33212" s="65"/>
      <c r="C33212" s="65"/>
      <c r="D33212" s="65"/>
      <c r="E33212" s="65"/>
      <c r="F33212" s="65"/>
      <c r="G33212" s="145"/>
    </row>
    <row r="33213" spans="1:7">
      <c r="A33213" s="65"/>
      <c r="B33213" s="65"/>
      <c r="C33213" s="65"/>
      <c r="D33213" s="65"/>
      <c r="E33213" s="65"/>
      <c r="F33213" s="65"/>
      <c r="G33213" s="145"/>
    </row>
    <row r="33214" spans="1:7">
      <c r="A33214" s="65"/>
      <c r="B33214" s="65"/>
      <c r="C33214" s="65"/>
      <c r="D33214" s="65"/>
      <c r="E33214" s="65"/>
      <c r="F33214" s="65"/>
      <c r="G33214" s="145"/>
    </row>
    <row r="33215" spans="1:7">
      <c r="A33215" s="65"/>
      <c r="B33215" s="65"/>
      <c r="C33215" s="65"/>
      <c r="D33215" s="65"/>
      <c r="E33215" s="65"/>
      <c r="F33215" s="65"/>
      <c r="G33215" s="145"/>
    </row>
    <row r="33216" spans="1:7">
      <c r="A33216" s="65"/>
      <c r="B33216" s="65"/>
      <c r="C33216" s="65"/>
      <c r="D33216" s="65"/>
      <c r="E33216" s="65"/>
      <c r="F33216" s="65"/>
      <c r="G33216" s="145"/>
    </row>
    <row r="33217" spans="1:7">
      <c r="A33217" s="65"/>
      <c r="B33217" s="65"/>
      <c r="C33217" s="65"/>
      <c r="D33217" s="65"/>
      <c r="E33217" s="65"/>
      <c r="F33217" s="65"/>
      <c r="G33217" s="145"/>
    </row>
    <row r="33218" spans="1:7">
      <c r="A33218" s="65"/>
      <c r="B33218" s="65"/>
      <c r="C33218" s="65"/>
      <c r="D33218" s="65"/>
      <c r="E33218" s="65"/>
      <c r="F33218" s="65"/>
      <c r="G33218" s="145"/>
    </row>
    <row r="33219" spans="1:7">
      <c r="A33219" s="65"/>
      <c r="B33219" s="65"/>
      <c r="C33219" s="65"/>
      <c r="D33219" s="65"/>
      <c r="E33219" s="65"/>
      <c r="F33219" s="65"/>
      <c r="G33219" s="145"/>
    </row>
    <row r="33220" spans="1:7">
      <c r="A33220" s="65"/>
      <c r="B33220" s="65"/>
      <c r="C33220" s="65"/>
      <c r="D33220" s="65"/>
      <c r="E33220" s="65"/>
      <c r="F33220" s="65"/>
      <c r="G33220" s="145"/>
    </row>
    <row r="33221" spans="1:7">
      <c r="A33221" s="65"/>
      <c r="B33221" s="65"/>
      <c r="C33221" s="65"/>
      <c r="D33221" s="65"/>
      <c r="E33221" s="65"/>
      <c r="F33221" s="65"/>
      <c r="G33221" s="145"/>
    </row>
    <row r="33222" spans="1:7">
      <c r="A33222" s="65"/>
      <c r="B33222" s="65"/>
      <c r="C33222" s="65"/>
      <c r="D33222" s="65"/>
      <c r="E33222" s="65"/>
      <c r="F33222" s="65"/>
      <c r="G33222" s="145"/>
    </row>
    <row r="33223" spans="1:7">
      <c r="A33223" s="65"/>
      <c r="B33223" s="65"/>
      <c r="C33223" s="65"/>
      <c r="D33223" s="65"/>
      <c r="E33223" s="65"/>
      <c r="F33223" s="65"/>
      <c r="G33223" s="145"/>
    </row>
    <row r="33224" spans="1:7">
      <c r="A33224" s="65"/>
      <c r="B33224" s="65"/>
      <c r="C33224" s="65"/>
      <c r="D33224" s="65"/>
      <c r="E33224" s="65"/>
      <c r="F33224" s="65"/>
      <c r="G33224" s="145"/>
    </row>
    <row r="33225" spans="1:7">
      <c r="A33225" s="65"/>
      <c r="B33225" s="65"/>
      <c r="C33225" s="65"/>
      <c r="D33225" s="65"/>
      <c r="E33225" s="65"/>
      <c r="F33225" s="65"/>
      <c r="G33225" s="145"/>
    </row>
    <row r="33226" spans="1:7">
      <c r="A33226" s="65"/>
      <c r="B33226" s="65"/>
      <c r="C33226" s="65"/>
      <c r="D33226" s="65"/>
      <c r="E33226" s="65"/>
      <c r="F33226" s="65"/>
      <c r="G33226" s="145"/>
    </row>
    <row r="33227" spans="1:7">
      <c r="A33227" s="65"/>
      <c r="B33227" s="65"/>
      <c r="C33227" s="65"/>
      <c r="D33227" s="65"/>
      <c r="E33227" s="65"/>
      <c r="F33227" s="65"/>
      <c r="G33227" s="145"/>
    </row>
    <row r="33228" spans="1:7">
      <c r="A33228" s="65"/>
      <c r="B33228" s="65"/>
      <c r="C33228" s="65"/>
      <c r="D33228" s="65"/>
      <c r="E33228" s="65"/>
      <c r="F33228" s="65"/>
      <c r="G33228" s="145"/>
    </row>
    <row r="33229" spans="1:7">
      <c r="A33229" s="65"/>
      <c r="B33229" s="65"/>
      <c r="C33229" s="65"/>
      <c r="D33229" s="65"/>
      <c r="E33229" s="65"/>
      <c r="F33229" s="65"/>
      <c r="G33229" s="145"/>
    </row>
    <row r="33230" spans="1:7">
      <c r="A33230" s="65"/>
      <c r="B33230" s="65"/>
      <c r="C33230" s="65"/>
      <c r="D33230" s="65"/>
      <c r="E33230" s="65"/>
      <c r="F33230" s="65"/>
      <c r="G33230" s="145"/>
    </row>
    <row r="33231" spans="1:7">
      <c r="A33231" s="65"/>
      <c r="B33231" s="65"/>
      <c r="C33231" s="65"/>
      <c r="D33231" s="65"/>
      <c r="E33231" s="65"/>
      <c r="F33231" s="65"/>
      <c r="G33231" s="145"/>
    </row>
    <row r="33232" spans="1:7">
      <c r="A33232" s="65"/>
      <c r="B33232" s="65"/>
      <c r="C33232" s="65"/>
      <c r="D33232" s="65"/>
      <c r="E33232" s="65"/>
      <c r="F33232" s="65"/>
      <c r="G33232" s="145"/>
    </row>
    <row r="33233" spans="1:7">
      <c r="A33233" s="65"/>
      <c r="B33233" s="65"/>
      <c r="C33233" s="65"/>
      <c r="D33233" s="65"/>
      <c r="E33233" s="65"/>
      <c r="F33233" s="65"/>
      <c r="G33233" s="145"/>
    </row>
    <row r="33234" spans="1:7">
      <c r="A33234" s="65"/>
      <c r="B33234" s="65"/>
      <c r="C33234" s="65"/>
      <c r="D33234" s="65"/>
      <c r="E33234" s="65"/>
      <c r="F33234" s="65"/>
      <c r="G33234" s="145"/>
    </row>
    <row r="33235" spans="1:7">
      <c r="A33235" s="65"/>
      <c r="B33235" s="65"/>
      <c r="C33235" s="65"/>
      <c r="D33235" s="65"/>
      <c r="E33235" s="65"/>
      <c r="F33235" s="65"/>
      <c r="G33235" s="145"/>
    </row>
    <row r="33236" spans="1:7">
      <c r="A33236" s="65"/>
      <c r="B33236" s="65"/>
      <c r="C33236" s="65"/>
      <c r="D33236" s="65"/>
      <c r="E33236" s="65"/>
      <c r="F33236" s="65"/>
      <c r="G33236" s="145"/>
    </row>
    <row r="33237" spans="1:7">
      <c r="A33237" s="65"/>
      <c r="B33237" s="65"/>
      <c r="C33237" s="65"/>
      <c r="D33237" s="65"/>
      <c r="E33237" s="65"/>
      <c r="F33237" s="65"/>
      <c r="G33237" s="145"/>
    </row>
    <row r="33238" spans="1:7">
      <c r="A33238" s="65"/>
      <c r="B33238" s="65"/>
      <c r="C33238" s="65"/>
      <c r="D33238" s="65"/>
      <c r="E33238" s="65"/>
      <c r="F33238" s="65"/>
      <c r="G33238" s="145"/>
    </row>
    <row r="33239" spans="1:7">
      <c r="A33239" s="65"/>
      <c r="B33239" s="65"/>
      <c r="C33239" s="65"/>
      <c r="D33239" s="65"/>
      <c r="E33239" s="65"/>
      <c r="F33239" s="65"/>
      <c r="G33239" s="145"/>
    </row>
    <row r="33240" spans="1:7">
      <c r="A33240" s="65"/>
      <c r="B33240" s="65"/>
      <c r="C33240" s="65"/>
      <c r="D33240" s="65"/>
      <c r="E33240" s="65"/>
      <c r="F33240" s="65"/>
      <c r="G33240" s="145"/>
    </row>
    <row r="33241" spans="1:7">
      <c r="A33241" s="65"/>
      <c r="B33241" s="65"/>
      <c r="C33241" s="65"/>
      <c r="D33241" s="65"/>
      <c r="E33241" s="65"/>
      <c r="F33241" s="65"/>
      <c r="G33241" s="145"/>
    </row>
    <row r="33242" spans="1:7">
      <c r="A33242" s="65"/>
      <c r="B33242" s="65"/>
      <c r="C33242" s="65"/>
      <c r="D33242" s="65"/>
      <c r="E33242" s="65"/>
      <c r="F33242" s="65"/>
      <c r="G33242" s="145"/>
    </row>
    <row r="33243" spans="1:7">
      <c r="A33243" s="65"/>
      <c r="B33243" s="65"/>
      <c r="C33243" s="65"/>
      <c r="D33243" s="65"/>
      <c r="E33243" s="65"/>
      <c r="F33243" s="65"/>
      <c r="G33243" s="145"/>
    </row>
    <row r="33244" spans="1:7">
      <c r="A33244" s="65"/>
      <c r="B33244" s="65"/>
      <c r="C33244" s="65"/>
      <c r="D33244" s="65"/>
      <c r="E33244" s="65"/>
      <c r="F33244" s="65"/>
      <c r="G33244" s="145"/>
    </row>
    <row r="33245" spans="1:7">
      <c r="A33245" s="65"/>
      <c r="B33245" s="65"/>
      <c r="C33245" s="65"/>
      <c r="D33245" s="65"/>
      <c r="E33245" s="65"/>
      <c r="F33245" s="65"/>
      <c r="G33245" s="145"/>
    </row>
    <row r="33246" spans="1:7">
      <c r="A33246" s="65"/>
      <c r="B33246" s="65"/>
      <c r="C33246" s="65"/>
      <c r="D33246" s="65"/>
      <c r="E33246" s="65"/>
      <c r="F33246" s="65"/>
      <c r="G33246" s="145"/>
    </row>
    <row r="33247" spans="1:7">
      <c r="A33247" s="65"/>
      <c r="B33247" s="65"/>
      <c r="C33247" s="65"/>
      <c r="D33247" s="65"/>
      <c r="E33247" s="65"/>
      <c r="F33247" s="65"/>
      <c r="G33247" s="145"/>
    </row>
    <row r="33248" spans="1:7">
      <c r="A33248" s="65"/>
      <c r="B33248" s="65"/>
      <c r="C33248" s="65"/>
      <c r="D33248" s="65"/>
      <c r="E33248" s="65"/>
      <c r="F33248" s="65"/>
      <c r="G33248" s="145"/>
    </row>
    <row r="33249" spans="1:7">
      <c r="A33249" s="65"/>
      <c r="B33249" s="65"/>
      <c r="C33249" s="65"/>
      <c r="D33249" s="65"/>
      <c r="E33249" s="65"/>
      <c r="F33249" s="65"/>
      <c r="G33249" s="145"/>
    </row>
    <row r="33250" spans="1:7">
      <c r="A33250" s="65"/>
      <c r="B33250" s="65"/>
      <c r="C33250" s="65"/>
      <c r="D33250" s="65"/>
      <c r="E33250" s="65"/>
      <c r="F33250" s="65"/>
      <c r="G33250" s="145"/>
    </row>
    <row r="33251" spans="1:7">
      <c r="A33251" s="65"/>
      <c r="B33251" s="65"/>
      <c r="C33251" s="65"/>
      <c r="D33251" s="65"/>
      <c r="E33251" s="65"/>
      <c r="F33251" s="65"/>
      <c r="G33251" s="145"/>
    </row>
    <row r="33252" spans="1:7">
      <c r="A33252" s="65"/>
      <c r="B33252" s="65"/>
      <c r="C33252" s="65"/>
      <c r="D33252" s="65"/>
      <c r="E33252" s="65"/>
      <c r="F33252" s="65"/>
      <c r="G33252" s="145"/>
    </row>
    <row r="33253" spans="1:7">
      <c r="A33253" s="65"/>
      <c r="B33253" s="65"/>
      <c r="C33253" s="65"/>
      <c r="D33253" s="65"/>
      <c r="E33253" s="65"/>
      <c r="F33253" s="65"/>
      <c r="G33253" s="145"/>
    </row>
    <row r="33254" spans="1:7">
      <c r="A33254" s="65"/>
      <c r="B33254" s="65"/>
      <c r="C33254" s="65"/>
      <c r="D33254" s="65"/>
      <c r="E33254" s="65"/>
      <c r="F33254" s="65"/>
      <c r="G33254" s="145"/>
    </row>
    <row r="33255" spans="1:7">
      <c r="A33255" s="65"/>
      <c r="B33255" s="65"/>
      <c r="C33255" s="65"/>
      <c r="D33255" s="65"/>
      <c r="E33255" s="65"/>
      <c r="F33255" s="65"/>
      <c r="G33255" s="145"/>
    </row>
    <row r="33256" spans="1:7">
      <c r="A33256" s="65"/>
      <c r="B33256" s="65"/>
      <c r="C33256" s="65"/>
      <c r="D33256" s="65"/>
      <c r="E33256" s="65"/>
      <c r="F33256" s="65"/>
      <c r="G33256" s="145"/>
    </row>
    <row r="33257" spans="1:7">
      <c r="A33257" s="65"/>
      <c r="B33257" s="65"/>
      <c r="C33257" s="65"/>
      <c r="D33257" s="65"/>
      <c r="E33257" s="65"/>
      <c r="F33257" s="65"/>
      <c r="G33257" s="145"/>
    </row>
    <row r="33258" spans="1:7">
      <c r="A33258" s="65"/>
      <c r="B33258" s="65"/>
      <c r="C33258" s="65"/>
      <c r="D33258" s="65"/>
      <c r="E33258" s="65"/>
      <c r="F33258" s="65"/>
      <c r="G33258" s="145"/>
    </row>
    <row r="33259" spans="1:7">
      <c r="A33259" s="65"/>
      <c r="B33259" s="65"/>
      <c r="C33259" s="65"/>
      <c r="D33259" s="65"/>
      <c r="E33259" s="65"/>
      <c r="F33259" s="65"/>
      <c r="G33259" s="145"/>
    </row>
    <row r="33260" spans="1:7">
      <c r="A33260" s="65"/>
      <c r="B33260" s="65"/>
      <c r="C33260" s="65"/>
      <c r="D33260" s="65"/>
      <c r="E33260" s="65"/>
      <c r="F33260" s="65"/>
      <c r="G33260" s="145"/>
    </row>
    <row r="33261" spans="1:7">
      <c r="A33261" s="65"/>
      <c r="B33261" s="65"/>
      <c r="C33261" s="65"/>
      <c r="D33261" s="65"/>
      <c r="E33261" s="65"/>
      <c r="F33261" s="65"/>
      <c r="G33261" s="145"/>
    </row>
    <row r="33262" spans="1:7">
      <c r="A33262" s="65"/>
      <c r="B33262" s="65"/>
      <c r="C33262" s="65"/>
      <c r="D33262" s="65"/>
      <c r="E33262" s="65"/>
      <c r="F33262" s="65"/>
      <c r="G33262" s="145"/>
    </row>
    <row r="33263" spans="1:7">
      <c r="A33263" s="65"/>
      <c r="B33263" s="65"/>
      <c r="C33263" s="65"/>
      <c r="D33263" s="65"/>
      <c r="E33263" s="65"/>
      <c r="F33263" s="65"/>
      <c r="G33263" s="145"/>
    </row>
    <row r="33264" spans="1:7">
      <c r="A33264" s="65"/>
      <c r="B33264" s="65"/>
      <c r="C33264" s="65"/>
      <c r="D33264" s="65"/>
      <c r="E33264" s="65"/>
      <c r="F33264" s="65"/>
      <c r="G33264" s="145"/>
    </row>
    <row r="33265" spans="1:7">
      <c r="A33265" s="65"/>
      <c r="B33265" s="65"/>
      <c r="C33265" s="65"/>
      <c r="D33265" s="65"/>
      <c r="E33265" s="65"/>
      <c r="F33265" s="65"/>
      <c r="G33265" s="145"/>
    </row>
    <row r="33266" spans="1:7">
      <c r="A33266" s="65"/>
      <c r="B33266" s="65"/>
      <c r="C33266" s="65"/>
      <c r="D33266" s="65"/>
      <c r="E33266" s="65"/>
      <c r="F33266" s="65"/>
      <c r="G33266" s="145"/>
    </row>
    <row r="33267" spans="1:7">
      <c r="A33267" s="65"/>
      <c r="B33267" s="65"/>
      <c r="C33267" s="65"/>
      <c r="D33267" s="65"/>
      <c r="E33267" s="65"/>
      <c r="F33267" s="65"/>
      <c r="G33267" s="145"/>
    </row>
    <row r="33268" spans="1:7">
      <c r="A33268" s="65"/>
      <c r="B33268" s="65"/>
      <c r="C33268" s="65"/>
      <c r="D33268" s="65"/>
      <c r="E33268" s="65"/>
      <c r="F33268" s="65"/>
      <c r="G33268" s="145"/>
    </row>
    <row r="33269" spans="1:7">
      <c r="A33269" s="65"/>
      <c r="B33269" s="65"/>
      <c r="C33269" s="65"/>
      <c r="D33269" s="65"/>
      <c r="E33269" s="65"/>
      <c r="F33269" s="65"/>
      <c r="G33269" s="145"/>
    </row>
    <row r="33270" spans="1:7">
      <c r="A33270" s="65"/>
      <c r="B33270" s="65"/>
      <c r="C33270" s="65"/>
      <c r="D33270" s="65"/>
      <c r="E33270" s="65"/>
      <c r="F33270" s="65"/>
      <c r="G33270" s="145"/>
    </row>
    <row r="33271" spans="1:7">
      <c r="A33271" s="65"/>
      <c r="B33271" s="65"/>
      <c r="C33271" s="65"/>
      <c r="D33271" s="65"/>
      <c r="E33271" s="65"/>
      <c r="F33271" s="65"/>
      <c r="G33271" s="145"/>
    </row>
    <row r="33272" spans="1:7">
      <c r="A33272" s="65"/>
      <c r="B33272" s="65"/>
      <c r="C33272" s="65"/>
      <c r="D33272" s="65"/>
      <c r="E33272" s="65"/>
      <c r="F33272" s="65"/>
      <c r="G33272" s="145"/>
    </row>
    <row r="33273" spans="1:7">
      <c r="A33273" s="65"/>
      <c r="B33273" s="65"/>
      <c r="C33273" s="65"/>
      <c r="D33273" s="65"/>
      <c r="E33273" s="65"/>
      <c r="F33273" s="65"/>
      <c r="G33273" s="145"/>
    </row>
    <row r="33274" spans="1:7">
      <c r="A33274" s="65"/>
      <c r="B33274" s="65"/>
      <c r="C33274" s="65"/>
      <c r="D33274" s="65"/>
      <c r="E33274" s="65"/>
      <c r="F33274" s="65"/>
      <c r="G33274" s="145"/>
    </row>
    <row r="33275" spans="1:7">
      <c r="A33275" s="65"/>
      <c r="B33275" s="65"/>
      <c r="C33275" s="65"/>
      <c r="D33275" s="65"/>
      <c r="E33275" s="65"/>
      <c r="F33275" s="65"/>
      <c r="G33275" s="145"/>
    </row>
    <row r="33276" spans="1:7">
      <c r="A33276" s="65"/>
      <c r="B33276" s="65"/>
      <c r="C33276" s="65"/>
      <c r="D33276" s="65"/>
      <c r="E33276" s="65"/>
      <c r="F33276" s="65"/>
      <c r="G33276" s="145"/>
    </row>
    <row r="33277" spans="1:7">
      <c r="A33277" s="65"/>
      <c r="B33277" s="65"/>
      <c r="C33277" s="65"/>
      <c r="D33277" s="65"/>
      <c r="E33277" s="65"/>
      <c r="F33277" s="65"/>
      <c r="G33277" s="145"/>
    </row>
    <row r="33278" spans="1:7">
      <c r="A33278" s="65"/>
      <c r="B33278" s="65"/>
      <c r="C33278" s="65"/>
      <c r="D33278" s="65"/>
      <c r="E33278" s="65"/>
      <c r="F33278" s="65"/>
      <c r="G33278" s="145"/>
    </row>
    <row r="33279" spans="1:7">
      <c r="A33279" s="65"/>
      <c r="B33279" s="65"/>
      <c r="C33279" s="65"/>
      <c r="D33279" s="65"/>
      <c r="E33279" s="65"/>
      <c r="F33279" s="65"/>
      <c r="G33279" s="145"/>
    </row>
    <row r="33280" spans="1:7">
      <c r="A33280" s="65"/>
      <c r="B33280" s="65"/>
      <c r="C33280" s="65"/>
      <c r="D33280" s="65"/>
      <c r="E33280" s="65"/>
      <c r="F33280" s="65"/>
      <c r="G33280" s="145"/>
    </row>
    <row r="33281" spans="1:7">
      <c r="A33281" s="65"/>
      <c r="B33281" s="65"/>
      <c r="C33281" s="65"/>
      <c r="D33281" s="65"/>
      <c r="E33281" s="65"/>
      <c r="F33281" s="65"/>
      <c r="G33281" s="145"/>
    </row>
    <row r="33282" spans="1:7">
      <c r="A33282" s="65"/>
      <c r="B33282" s="65"/>
      <c r="C33282" s="65"/>
      <c r="D33282" s="65"/>
      <c r="E33282" s="65"/>
      <c r="F33282" s="65"/>
      <c r="G33282" s="145"/>
    </row>
    <row r="33283" spans="1:7">
      <c r="A33283" s="65"/>
      <c r="B33283" s="65"/>
      <c r="C33283" s="65"/>
      <c r="D33283" s="65"/>
      <c r="E33283" s="65"/>
      <c r="F33283" s="65"/>
      <c r="G33283" s="145"/>
    </row>
    <row r="33284" spans="1:7">
      <c r="A33284" s="65"/>
      <c r="B33284" s="65"/>
      <c r="C33284" s="65"/>
      <c r="D33284" s="65"/>
      <c r="E33284" s="65"/>
      <c r="F33284" s="65"/>
      <c r="G33284" s="145"/>
    </row>
    <row r="33285" spans="1:7">
      <c r="A33285" s="65"/>
      <c r="B33285" s="65"/>
      <c r="C33285" s="65"/>
      <c r="D33285" s="65"/>
      <c r="E33285" s="65"/>
      <c r="F33285" s="65"/>
      <c r="G33285" s="145"/>
    </row>
    <row r="33286" spans="1:7">
      <c r="A33286" s="65"/>
      <c r="B33286" s="65"/>
      <c r="C33286" s="65"/>
      <c r="D33286" s="65"/>
      <c r="E33286" s="65"/>
      <c r="F33286" s="65"/>
      <c r="G33286" s="145"/>
    </row>
    <row r="33287" spans="1:7">
      <c r="A33287" s="65"/>
      <c r="B33287" s="65"/>
      <c r="C33287" s="65"/>
      <c r="D33287" s="65"/>
      <c r="E33287" s="65"/>
      <c r="F33287" s="65"/>
      <c r="G33287" s="145"/>
    </row>
    <row r="33288" spans="1:7">
      <c r="A33288" s="65"/>
      <c r="B33288" s="65"/>
      <c r="C33288" s="65"/>
      <c r="D33288" s="65"/>
      <c r="E33288" s="65"/>
      <c r="F33288" s="65"/>
      <c r="G33288" s="145"/>
    </row>
    <row r="33289" spans="1:7">
      <c r="A33289" s="65"/>
      <c r="B33289" s="65"/>
      <c r="C33289" s="65"/>
      <c r="D33289" s="65"/>
      <c r="E33289" s="65"/>
      <c r="F33289" s="65"/>
      <c r="G33289" s="145"/>
    </row>
    <row r="33290" spans="1:7">
      <c r="A33290" s="65"/>
      <c r="B33290" s="65"/>
      <c r="C33290" s="65"/>
      <c r="D33290" s="65"/>
      <c r="E33290" s="65"/>
      <c r="F33290" s="65"/>
      <c r="G33290" s="145"/>
    </row>
    <row r="33291" spans="1:7">
      <c r="A33291" s="65"/>
      <c r="B33291" s="65"/>
      <c r="C33291" s="65"/>
      <c r="D33291" s="65"/>
      <c r="E33291" s="65"/>
      <c r="F33291" s="65"/>
      <c r="G33291" s="145"/>
    </row>
    <row r="33292" spans="1:7">
      <c r="A33292" s="65"/>
      <c r="B33292" s="65"/>
      <c r="C33292" s="65"/>
      <c r="D33292" s="65"/>
      <c r="E33292" s="65"/>
      <c r="F33292" s="65"/>
      <c r="G33292" s="145"/>
    </row>
    <row r="33293" spans="1:7">
      <c r="A33293" s="65"/>
      <c r="B33293" s="65"/>
      <c r="C33293" s="65"/>
      <c r="D33293" s="65"/>
      <c r="E33293" s="65"/>
      <c r="F33293" s="65"/>
      <c r="G33293" s="145"/>
    </row>
    <row r="33294" spans="1:7">
      <c r="A33294" s="65"/>
      <c r="B33294" s="65"/>
      <c r="C33294" s="65"/>
      <c r="D33294" s="65"/>
      <c r="E33294" s="65"/>
      <c r="F33294" s="65"/>
      <c r="G33294" s="145"/>
    </row>
    <row r="33295" spans="1:7">
      <c r="A33295" s="65"/>
      <c r="B33295" s="65"/>
      <c r="C33295" s="65"/>
      <c r="D33295" s="65"/>
      <c r="E33295" s="65"/>
      <c r="F33295" s="65"/>
      <c r="G33295" s="145"/>
    </row>
    <row r="33296" spans="1:7">
      <c r="A33296" s="65"/>
      <c r="B33296" s="65"/>
      <c r="C33296" s="65"/>
      <c r="D33296" s="65"/>
      <c r="E33296" s="65"/>
      <c r="F33296" s="65"/>
      <c r="G33296" s="145"/>
    </row>
    <row r="33297" spans="1:7">
      <c r="A33297" s="65"/>
      <c r="B33297" s="65"/>
      <c r="C33297" s="65"/>
      <c r="D33297" s="65"/>
      <c r="E33297" s="65"/>
      <c r="F33297" s="65"/>
      <c r="G33297" s="145"/>
    </row>
    <row r="33298" spans="1:7">
      <c r="A33298" s="65"/>
      <c r="B33298" s="65"/>
      <c r="C33298" s="65"/>
      <c r="D33298" s="65"/>
      <c r="E33298" s="65"/>
      <c r="F33298" s="65"/>
      <c r="G33298" s="145"/>
    </row>
    <row r="33299" spans="1:7">
      <c r="A33299" s="65"/>
      <c r="B33299" s="65"/>
      <c r="C33299" s="65"/>
      <c r="D33299" s="65"/>
      <c r="E33299" s="65"/>
      <c r="F33299" s="65"/>
      <c r="G33299" s="145"/>
    </row>
    <row r="33300" spans="1:7">
      <c r="A33300" s="65"/>
      <c r="B33300" s="65"/>
      <c r="C33300" s="65"/>
      <c r="D33300" s="65"/>
      <c r="E33300" s="65"/>
      <c r="F33300" s="65"/>
      <c r="G33300" s="145"/>
    </row>
    <row r="33301" spans="1:7">
      <c r="A33301" s="65"/>
      <c r="B33301" s="65"/>
      <c r="C33301" s="65"/>
      <c r="D33301" s="65"/>
      <c r="E33301" s="65"/>
      <c r="F33301" s="65"/>
      <c r="G33301" s="145"/>
    </row>
    <row r="33302" spans="1:7">
      <c r="A33302" s="65"/>
      <c r="B33302" s="65"/>
      <c r="C33302" s="65"/>
      <c r="D33302" s="65"/>
      <c r="E33302" s="65"/>
      <c r="F33302" s="65"/>
      <c r="G33302" s="145"/>
    </row>
    <row r="33303" spans="1:7">
      <c r="A33303" s="65"/>
      <c r="B33303" s="65"/>
      <c r="C33303" s="65"/>
      <c r="D33303" s="65"/>
      <c r="E33303" s="65"/>
      <c r="F33303" s="65"/>
      <c r="G33303" s="145"/>
    </row>
    <row r="33304" spans="1:7">
      <c r="A33304" s="65"/>
      <c r="B33304" s="65"/>
      <c r="C33304" s="65"/>
      <c r="D33304" s="65"/>
      <c r="E33304" s="65"/>
      <c r="F33304" s="65"/>
      <c r="G33304" s="145"/>
    </row>
    <row r="33305" spans="1:7">
      <c r="A33305" s="65"/>
      <c r="B33305" s="65"/>
      <c r="C33305" s="65"/>
      <c r="D33305" s="65"/>
      <c r="E33305" s="65"/>
      <c r="F33305" s="65"/>
      <c r="G33305" s="145"/>
    </row>
    <row r="33306" spans="1:7">
      <c r="A33306" s="65"/>
      <c r="B33306" s="65"/>
      <c r="C33306" s="65"/>
      <c r="D33306" s="65"/>
      <c r="E33306" s="65"/>
      <c r="F33306" s="65"/>
      <c r="G33306" s="145"/>
    </row>
    <row r="33307" spans="1:7">
      <c r="A33307" s="65"/>
      <c r="B33307" s="65"/>
      <c r="C33307" s="65"/>
      <c r="D33307" s="65"/>
      <c r="E33307" s="65"/>
      <c r="F33307" s="65"/>
      <c r="G33307" s="145"/>
    </row>
    <row r="33308" spans="1:7">
      <c r="A33308" s="65"/>
      <c r="B33308" s="65"/>
      <c r="C33308" s="65"/>
      <c r="D33308" s="65"/>
      <c r="E33308" s="65"/>
      <c r="F33308" s="65"/>
      <c r="G33308" s="145"/>
    </row>
    <row r="33309" spans="1:7">
      <c r="A33309" s="65"/>
      <c r="B33309" s="65"/>
      <c r="C33309" s="65"/>
      <c r="D33309" s="65"/>
      <c r="E33309" s="65"/>
      <c r="F33309" s="65"/>
      <c r="G33309" s="145"/>
    </row>
    <row r="33310" spans="1:7">
      <c r="A33310" s="65"/>
      <c r="B33310" s="65"/>
      <c r="C33310" s="65"/>
      <c r="D33310" s="65"/>
      <c r="E33310" s="65"/>
      <c r="F33310" s="65"/>
      <c r="G33310" s="145"/>
    </row>
    <row r="33311" spans="1:7">
      <c r="A33311" s="65"/>
      <c r="B33311" s="65"/>
      <c r="C33311" s="65"/>
      <c r="D33311" s="65"/>
      <c r="E33311" s="65"/>
      <c r="F33311" s="65"/>
      <c r="G33311" s="145"/>
    </row>
    <row r="33312" spans="1:7">
      <c r="A33312" s="65"/>
      <c r="B33312" s="65"/>
      <c r="C33312" s="65"/>
      <c r="D33312" s="65"/>
      <c r="E33312" s="65"/>
      <c r="F33312" s="65"/>
      <c r="G33312" s="145"/>
    </row>
    <row r="33313" spans="1:7">
      <c r="A33313" s="65"/>
      <c r="B33313" s="65"/>
      <c r="C33313" s="65"/>
      <c r="D33313" s="65"/>
      <c r="E33313" s="65"/>
      <c r="F33313" s="65"/>
      <c r="G33313" s="145"/>
    </row>
    <row r="33314" spans="1:7">
      <c r="A33314" s="65"/>
      <c r="B33314" s="65"/>
      <c r="C33314" s="65"/>
      <c r="D33314" s="65"/>
      <c r="E33314" s="65"/>
      <c r="F33314" s="65"/>
      <c r="G33314" s="145"/>
    </row>
    <row r="33315" spans="1:7">
      <c r="A33315" s="65"/>
      <c r="B33315" s="65"/>
      <c r="C33315" s="65"/>
      <c r="D33315" s="65"/>
      <c r="E33315" s="65"/>
      <c r="F33315" s="65"/>
      <c r="G33315" s="145"/>
    </row>
    <row r="33316" spans="1:7">
      <c r="A33316" s="65"/>
      <c r="B33316" s="65"/>
      <c r="C33316" s="65"/>
      <c r="D33316" s="65"/>
      <c r="E33316" s="65"/>
      <c r="F33316" s="65"/>
      <c r="G33316" s="145"/>
    </row>
    <row r="33317" spans="1:7">
      <c r="A33317" s="65"/>
      <c r="B33317" s="65"/>
      <c r="C33317" s="65"/>
      <c r="D33317" s="65"/>
      <c r="E33317" s="65"/>
      <c r="F33317" s="65"/>
      <c r="G33317" s="145"/>
    </row>
    <row r="33318" spans="1:7">
      <c r="A33318" s="65"/>
      <c r="B33318" s="65"/>
      <c r="C33318" s="65"/>
      <c r="D33318" s="65"/>
      <c r="E33318" s="65"/>
      <c r="F33318" s="65"/>
      <c r="G33318" s="145"/>
    </row>
    <row r="33319" spans="1:7">
      <c r="A33319" s="65"/>
      <c r="B33319" s="65"/>
      <c r="C33319" s="65"/>
      <c r="D33319" s="65"/>
      <c r="E33319" s="65"/>
      <c r="F33319" s="65"/>
      <c r="G33319" s="145"/>
    </row>
    <row r="33320" spans="1:7">
      <c r="A33320" s="65"/>
      <c r="B33320" s="65"/>
      <c r="C33320" s="65"/>
      <c r="D33320" s="65"/>
      <c r="E33320" s="65"/>
      <c r="F33320" s="65"/>
      <c r="G33320" s="145"/>
    </row>
    <row r="33321" spans="1:7">
      <c r="A33321" s="65"/>
      <c r="B33321" s="65"/>
      <c r="C33321" s="65"/>
      <c r="D33321" s="65"/>
      <c r="E33321" s="65"/>
      <c r="F33321" s="65"/>
      <c r="G33321" s="145"/>
    </row>
    <row r="33322" spans="1:7">
      <c r="A33322" s="65"/>
      <c r="B33322" s="65"/>
      <c r="C33322" s="65"/>
      <c r="D33322" s="65"/>
      <c r="E33322" s="65"/>
      <c r="F33322" s="65"/>
      <c r="G33322" s="145"/>
    </row>
    <row r="33323" spans="1:7">
      <c r="A33323" s="65"/>
      <c r="B33323" s="65"/>
      <c r="C33323" s="65"/>
      <c r="D33323" s="65"/>
      <c r="E33323" s="65"/>
      <c r="F33323" s="65"/>
      <c r="G33323" s="145"/>
    </row>
    <row r="33324" spans="1:7">
      <c r="A33324" s="65"/>
      <c r="B33324" s="65"/>
      <c r="C33324" s="65"/>
      <c r="D33324" s="65"/>
      <c r="E33324" s="65"/>
      <c r="F33324" s="65"/>
      <c r="G33324" s="145"/>
    </row>
    <row r="33325" spans="1:7">
      <c r="A33325" s="65"/>
      <c r="B33325" s="65"/>
      <c r="C33325" s="65"/>
      <c r="D33325" s="65"/>
      <c r="E33325" s="65"/>
      <c r="F33325" s="65"/>
      <c r="G33325" s="145"/>
    </row>
    <row r="33326" spans="1:7">
      <c r="A33326" s="65"/>
      <c r="B33326" s="65"/>
      <c r="C33326" s="65"/>
      <c r="D33326" s="65"/>
      <c r="E33326" s="65"/>
      <c r="F33326" s="65"/>
      <c r="G33326" s="145"/>
    </row>
    <row r="33327" spans="1:7">
      <c r="A33327" s="65"/>
      <c r="B33327" s="65"/>
      <c r="C33327" s="65"/>
      <c r="D33327" s="65"/>
      <c r="E33327" s="65"/>
      <c r="F33327" s="65"/>
      <c r="G33327" s="145"/>
    </row>
    <row r="33328" spans="1:7">
      <c r="A33328" s="65"/>
      <c r="B33328" s="65"/>
      <c r="C33328" s="65"/>
      <c r="D33328" s="65"/>
      <c r="E33328" s="65"/>
      <c r="F33328" s="65"/>
      <c r="G33328" s="145"/>
    </row>
    <row r="33329" spans="1:7">
      <c r="A33329" s="65"/>
      <c r="B33329" s="65"/>
      <c r="C33329" s="65"/>
      <c r="D33329" s="65"/>
      <c r="E33329" s="65"/>
      <c r="F33329" s="65"/>
      <c r="G33329" s="145"/>
    </row>
    <row r="33330" spans="1:7">
      <c r="A33330" s="65"/>
      <c r="B33330" s="65"/>
      <c r="C33330" s="65"/>
      <c r="D33330" s="65"/>
      <c r="E33330" s="65"/>
      <c r="F33330" s="65"/>
      <c r="G33330" s="145"/>
    </row>
    <row r="33331" spans="1:7">
      <c r="A33331" s="65"/>
      <c r="B33331" s="65"/>
      <c r="C33331" s="65"/>
      <c r="D33331" s="65"/>
      <c r="E33331" s="65"/>
      <c r="F33331" s="65"/>
      <c r="G33331" s="145"/>
    </row>
    <row r="33332" spans="1:7">
      <c r="A33332" s="65"/>
      <c r="B33332" s="65"/>
      <c r="C33332" s="65"/>
      <c r="D33332" s="65"/>
      <c r="E33332" s="65"/>
      <c r="F33332" s="65"/>
      <c r="G33332" s="145"/>
    </row>
    <row r="33333" spans="1:7">
      <c r="A33333" s="65"/>
      <c r="B33333" s="65"/>
      <c r="C33333" s="65"/>
      <c r="D33333" s="65"/>
      <c r="E33333" s="65"/>
      <c r="F33333" s="65"/>
      <c r="G33333" s="145"/>
    </row>
    <row r="33334" spans="1:7">
      <c r="A33334" s="65"/>
      <c r="B33334" s="65"/>
      <c r="C33334" s="65"/>
      <c r="D33334" s="65"/>
      <c r="E33334" s="65"/>
      <c r="F33334" s="65"/>
      <c r="G33334" s="145"/>
    </row>
    <row r="33335" spans="1:7">
      <c r="A33335" s="65"/>
      <c r="B33335" s="65"/>
      <c r="C33335" s="65"/>
      <c r="D33335" s="65"/>
      <c r="E33335" s="65"/>
      <c r="F33335" s="65"/>
      <c r="G33335" s="145"/>
    </row>
    <row r="33336" spans="1:7">
      <c r="A33336" s="65"/>
      <c r="B33336" s="65"/>
      <c r="C33336" s="65"/>
      <c r="D33336" s="65"/>
      <c r="E33336" s="65"/>
      <c r="F33336" s="65"/>
      <c r="G33336" s="145"/>
    </row>
    <row r="33337" spans="1:7">
      <c r="A33337" s="65"/>
      <c r="B33337" s="65"/>
      <c r="C33337" s="65"/>
      <c r="D33337" s="65"/>
      <c r="E33337" s="65"/>
      <c r="F33337" s="65"/>
      <c r="G33337" s="145"/>
    </row>
    <row r="33338" spans="1:7">
      <c r="A33338" s="65"/>
      <c r="B33338" s="65"/>
      <c r="C33338" s="65"/>
      <c r="D33338" s="65"/>
      <c r="E33338" s="65"/>
      <c r="F33338" s="65"/>
      <c r="G33338" s="145"/>
    </row>
    <row r="33339" spans="1:7">
      <c r="A33339" s="65"/>
      <c r="B33339" s="65"/>
      <c r="C33339" s="65"/>
      <c r="D33339" s="65"/>
      <c r="E33339" s="65"/>
      <c r="F33339" s="65"/>
      <c r="G33339" s="145"/>
    </row>
    <row r="33340" spans="1:7">
      <c r="A33340" s="65"/>
      <c r="B33340" s="65"/>
      <c r="C33340" s="65"/>
      <c r="D33340" s="65"/>
      <c r="E33340" s="65"/>
      <c r="F33340" s="65"/>
      <c r="G33340" s="145"/>
    </row>
    <row r="33341" spans="1:7">
      <c r="A33341" s="65"/>
      <c r="B33341" s="65"/>
      <c r="C33341" s="65"/>
      <c r="D33341" s="65"/>
      <c r="E33341" s="65"/>
      <c r="F33341" s="65"/>
      <c r="G33341" s="145"/>
    </row>
    <row r="33342" spans="1:7">
      <c r="A33342" s="65"/>
      <c r="B33342" s="65"/>
      <c r="C33342" s="65"/>
      <c r="D33342" s="65"/>
      <c r="E33342" s="65"/>
      <c r="F33342" s="65"/>
      <c r="G33342" s="145"/>
    </row>
    <row r="33343" spans="1:7">
      <c r="A33343" s="65"/>
      <c r="B33343" s="65"/>
      <c r="C33343" s="65"/>
      <c r="D33343" s="65"/>
      <c r="E33343" s="65"/>
      <c r="F33343" s="65"/>
      <c r="G33343" s="145"/>
    </row>
    <row r="33344" spans="1:7">
      <c r="A33344" s="65"/>
      <c r="B33344" s="65"/>
      <c r="C33344" s="65"/>
      <c r="D33344" s="65"/>
      <c r="E33344" s="65"/>
      <c r="F33344" s="65"/>
      <c r="G33344" s="145"/>
    </row>
    <row r="33345" spans="1:7">
      <c r="A33345" s="65"/>
      <c r="B33345" s="65"/>
      <c r="C33345" s="65"/>
      <c r="D33345" s="65"/>
      <c r="E33345" s="65"/>
      <c r="F33345" s="65"/>
      <c r="G33345" s="145"/>
    </row>
    <row r="33346" spans="1:7">
      <c r="A33346" s="65"/>
      <c r="B33346" s="65"/>
      <c r="C33346" s="65"/>
      <c r="D33346" s="65"/>
      <c r="E33346" s="65"/>
      <c r="F33346" s="65"/>
      <c r="G33346" s="145"/>
    </row>
    <row r="33347" spans="1:7">
      <c r="A33347" s="65"/>
      <c r="B33347" s="65"/>
      <c r="C33347" s="65"/>
      <c r="D33347" s="65"/>
      <c r="E33347" s="65"/>
      <c r="F33347" s="65"/>
      <c r="G33347" s="145"/>
    </row>
    <row r="33348" spans="1:7">
      <c r="A33348" s="65"/>
      <c r="B33348" s="65"/>
      <c r="C33348" s="65"/>
      <c r="D33348" s="65"/>
      <c r="E33348" s="65"/>
      <c r="F33348" s="65"/>
      <c r="G33348" s="145"/>
    </row>
    <row r="33349" spans="1:7">
      <c r="A33349" s="65"/>
      <c r="B33349" s="65"/>
      <c r="C33349" s="65"/>
      <c r="D33349" s="65"/>
      <c r="E33349" s="65"/>
      <c r="F33349" s="65"/>
      <c r="G33349" s="145"/>
    </row>
    <row r="33350" spans="1:7">
      <c r="A33350" s="65"/>
      <c r="B33350" s="65"/>
      <c r="C33350" s="65"/>
      <c r="D33350" s="65"/>
      <c r="E33350" s="65"/>
      <c r="F33350" s="65"/>
      <c r="G33350" s="145"/>
    </row>
    <row r="33351" spans="1:7">
      <c r="A33351" s="65"/>
      <c r="B33351" s="65"/>
      <c r="C33351" s="65"/>
      <c r="D33351" s="65"/>
      <c r="E33351" s="65"/>
      <c r="F33351" s="65"/>
      <c r="G33351" s="145"/>
    </row>
    <row r="33352" spans="1:7">
      <c r="A33352" s="65"/>
      <c r="B33352" s="65"/>
      <c r="C33352" s="65"/>
      <c r="D33352" s="65"/>
      <c r="E33352" s="65"/>
      <c r="F33352" s="65"/>
      <c r="G33352" s="145"/>
    </row>
    <row r="33353" spans="1:7">
      <c r="A33353" s="65"/>
      <c r="B33353" s="65"/>
      <c r="C33353" s="65"/>
      <c r="D33353" s="65"/>
      <c r="E33353" s="65"/>
      <c r="F33353" s="65"/>
      <c r="G33353" s="145"/>
    </row>
    <row r="33354" spans="1:7">
      <c r="A33354" s="65"/>
      <c r="B33354" s="65"/>
      <c r="C33354" s="65"/>
      <c r="D33354" s="65"/>
      <c r="E33354" s="65"/>
      <c r="F33354" s="65"/>
      <c r="G33354" s="145"/>
    </row>
    <row r="33355" spans="1:7">
      <c r="A33355" s="65"/>
      <c r="B33355" s="65"/>
      <c r="C33355" s="65"/>
      <c r="D33355" s="65"/>
      <c r="E33355" s="65"/>
      <c r="F33355" s="65"/>
      <c r="G33355" s="145"/>
    </row>
    <row r="33356" spans="1:7">
      <c r="A33356" s="65"/>
      <c r="B33356" s="65"/>
      <c r="C33356" s="65"/>
      <c r="D33356" s="65"/>
      <c r="E33356" s="65"/>
      <c r="F33356" s="65"/>
      <c r="G33356" s="145"/>
    </row>
    <row r="33357" spans="1:7">
      <c r="A33357" s="65"/>
      <c r="B33357" s="65"/>
      <c r="C33357" s="65"/>
      <c r="D33357" s="65"/>
      <c r="E33357" s="65"/>
      <c r="F33357" s="65"/>
      <c r="G33357" s="145"/>
    </row>
    <row r="33358" spans="1:7">
      <c r="A33358" s="65"/>
      <c r="B33358" s="65"/>
      <c r="C33358" s="65"/>
      <c r="D33358" s="65"/>
      <c r="E33358" s="65"/>
      <c r="F33358" s="65"/>
      <c r="G33358" s="145"/>
    </row>
    <row r="33359" spans="1:7">
      <c r="A33359" s="65"/>
      <c r="B33359" s="65"/>
      <c r="C33359" s="65"/>
      <c r="D33359" s="65"/>
      <c r="E33359" s="65"/>
      <c r="F33359" s="65"/>
      <c r="G33359" s="145"/>
    </row>
    <row r="33360" spans="1:7">
      <c r="A33360" s="65"/>
      <c r="B33360" s="65"/>
      <c r="C33360" s="65"/>
      <c r="D33360" s="65"/>
      <c r="E33360" s="65"/>
      <c r="F33360" s="65"/>
      <c r="G33360" s="145"/>
    </row>
    <row r="33361" spans="1:7">
      <c r="A33361" s="65"/>
      <c r="B33361" s="65"/>
      <c r="C33361" s="65"/>
      <c r="D33361" s="65"/>
      <c r="E33361" s="65"/>
      <c r="F33361" s="65"/>
      <c r="G33361" s="145"/>
    </row>
    <row r="33362" spans="1:7">
      <c r="A33362" s="65"/>
      <c r="B33362" s="65"/>
      <c r="C33362" s="65"/>
      <c r="D33362" s="65"/>
      <c r="E33362" s="65"/>
      <c r="F33362" s="65"/>
      <c r="G33362" s="145"/>
    </row>
    <row r="33363" spans="1:7">
      <c r="A33363" s="65"/>
      <c r="B33363" s="65"/>
      <c r="C33363" s="65"/>
      <c r="D33363" s="65"/>
      <c r="E33363" s="65"/>
      <c r="F33363" s="65"/>
      <c r="G33363" s="145"/>
    </row>
    <row r="33364" spans="1:7">
      <c r="A33364" s="65"/>
      <c r="B33364" s="65"/>
      <c r="C33364" s="65"/>
      <c r="D33364" s="65"/>
      <c r="E33364" s="65"/>
      <c r="F33364" s="65"/>
      <c r="G33364" s="145"/>
    </row>
    <row r="33365" spans="1:7">
      <c r="A33365" s="65"/>
      <c r="B33365" s="65"/>
      <c r="C33365" s="65"/>
      <c r="D33365" s="65"/>
      <c r="E33365" s="65"/>
      <c r="F33365" s="65"/>
      <c r="G33365" s="145"/>
    </row>
    <row r="33366" spans="1:7">
      <c r="A33366" s="65"/>
      <c r="B33366" s="65"/>
      <c r="C33366" s="65"/>
      <c r="D33366" s="65"/>
      <c r="E33366" s="65"/>
      <c r="F33366" s="65"/>
      <c r="G33366" s="145"/>
    </row>
    <row r="33367" spans="1:7">
      <c r="A33367" s="65"/>
      <c r="B33367" s="65"/>
      <c r="C33367" s="65"/>
      <c r="D33367" s="65"/>
      <c r="E33367" s="65"/>
      <c r="F33367" s="65"/>
      <c r="G33367" s="145"/>
    </row>
    <row r="33368" spans="1:7">
      <c r="A33368" s="65"/>
      <c r="B33368" s="65"/>
      <c r="C33368" s="65"/>
      <c r="D33368" s="65"/>
      <c r="E33368" s="65"/>
      <c r="F33368" s="65"/>
      <c r="G33368" s="145"/>
    </row>
    <row r="33369" spans="1:7">
      <c r="A33369" s="65"/>
      <c r="B33369" s="65"/>
      <c r="C33369" s="65"/>
      <c r="D33369" s="65"/>
      <c r="E33369" s="65"/>
      <c r="F33369" s="65"/>
      <c r="G33369" s="145"/>
    </row>
    <row r="33370" spans="1:7">
      <c r="A33370" s="65"/>
      <c r="B33370" s="65"/>
      <c r="C33370" s="65"/>
      <c r="D33370" s="65"/>
      <c r="E33370" s="65"/>
      <c r="F33370" s="65"/>
      <c r="G33370" s="145"/>
    </row>
    <row r="33371" spans="1:7">
      <c r="A33371" s="65"/>
      <c r="B33371" s="65"/>
      <c r="C33371" s="65"/>
      <c r="D33371" s="65"/>
      <c r="E33371" s="65"/>
      <c r="F33371" s="65"/>
      <c r="G33371" s="145"/>
    </row>
    <row r="33372" spans="1:7">
      <c r="A33372" s="65"/>
      <c r="B33372" s="65"/>
      <c r="C33372" s="65"/>
      <c r="D33372" s="65"/>
      <c r="E33372" s="65"/>
      <c r="F33372" s="65"/>
      <c r="G33372" s="145"/>
    </row>
    <row r="33373" spans="1:7">
      <c r="A33373" s="65"/>
      <c r="B33373" s="65"/>
      <c r="C33373" s="65"/>
      <c r="D33373" s="65"/>
      <c r="E33373" s="65"/>
      <c r="F33373" s="65"/>
      <c r="G33373" s="145"/>
    </row>
    <row r="33374" spans="1:7">
      <c r="A33374" s="65"/>
      <c r="B33374" s="65"/>
      <c r="C33374" s="65"/>
      <c r="D33374" s="65"/>
      <c r="E33374" s="65"/>
      <c r="F33374" s="65"/>
      <c r="G33374" s="145"/>
    </row>
    <row r="33375" spans="1:7">
      <c r="A33375" s="65"/>
      <c r="B33375" s="65"/>
      <c r="C33375" s="65"/>
      <c r="D33375" s="65"/>
      <c r="E33375" s="65"/>
      <c r="F33375" s="65"/>
      <c r="G33375" s="145"/>
    </row>
    <row r="33376" spans="1:7">
      <c r="A33376" s="65"/>
      <c r="B33376" s="65"/>
      <c r="C33376" s="65"/>
      <c r="D33376" s="65"/>
      <c r="E33376" s="65"/>
      <c r="F33376" s="65"/>
      <c r="G33376" s="145"/>
    </row>
    <row r="33377" spans="1:7">
      <c r="A33377" s="65"/>
      <c r="B33377" s="65"/>
      <c r="C33377" s="65"/>
      <c r="D33377" s="65"/>
      <c r="E33377" s="65"/>
      <c r="F33377" s="65"/>
      <c r="G33377" s="145"/>
    </row>
    <row r="33378" spans="1:7">
      <c r="A33378" s="65"/>
      <c r="B33378" s="65"/>
      <c r="C33378" s="65"/>
      <c r="D33378" s="65"/>
      <c r="E33378" s="65"/>
      <c r="F33378" s="65"/>
      <c r="G33378" s="145"/>
    </row>
    <row r="33379" spans="1:7">
      <c r="A33379" s="65"/>
      <c r="B33379" s="65"/>
      <c r="C33379" s="65"/>
      <c r="D33379" s="65"/>
      <c r="E33379" s="65"/>
      <c r="F33379" s="65"/>
      <c r="G33379" s="145"/>
    </row>
    <row r="33380" spans="1:7">
      <c r="A33380" s="65"/>
      <c r="B33380" s="65"/>
      <c r="C33380" s="65"/>
      <c r="D33380" s="65"/>
      <c r="E33380" s="65"/>
      <c r="F33380" s="65"/>
      <c r="G33380" s="145"/>
    </row>
    <row r="33381" spans="1:7">
      <c r="A33381" s="65"/>
      <c r="B33381" s="65"/>
      <c r="C33381" s="65"/>
      <c r="D33381" s="65"/>
      <c r="E33381" s="65"/>
      <c r="F33381" s="65"/>
      <c r="G33381" s="145"/>
    </row>
    <row r="33382" spans="1:7">
      <c r="A33382" s="65"/>
      <c r="B33382" s="65"/>
      <c r="C33382" s="65"/>
      <c r="D33382" s="65"/>
      <c r="E33382" s="65"/>
      <c r="F33382" s="65"/>
      <c r="G33382" s="145"/>
    </row>
    <row r="33383" spans="1:7">
      <c r="A33383" s="65"/>
      <c r="B33383" s="65"/>
      <c r="C33383" s="65"/>
      <c r="D33383" s="65"/>
      <c r="E33383" s="65"/>
      <c r="F33383" s="65"/>
      <c r="G33383" s="145"/>
    </row>
    <row r="33384" spans="1:7">
      <c r="A33384" s="65"/>
      <c r="B33384" s="65"/>
      <c r="C33384" s="65"/>
      <c r="D33384" s="65"/>
      <c r="E33384" s="65"/>
      <c r="F33384" s="65"/>
      <c r="G33384" s="145"/>
    </row>
    <row r="33385" spans="1:7">
      <c r="A33385" s="65"/>
      <c r="B33385" s="65"/>
      <c r="C33385" s="65"/>
      <c r="D33385" s="65"/>
      <c r="E33385" s="65"/>
      <c r="F33385" s="65"/>
      <c r="G33385" s="145"/>
    </row>
    <row r="33386" spans="1:7">
      <c r="A33386" s="65"/>
      <c r="B33386" s="65"/>
      <c r="C33386" s="65"/>
      <c r="D33386" s="65"/>
      <c r="E33386" s="65"/>
      <c r="F33386" s="65"/>
      <c r="G33386" s="145"/>
    </row>
    <row r="33387" spans="1:7">
      <c r="A33387" s="65"/>
      <c r="B33387" s="65"/>
      <c r="C33387" s="65"/>
      <c r="D33387" s="65"/>
      <c r="E33387" s="65"/>
      <c r="F33387" s="65"/>
      <c r="G33387" s="145"/>
    </row>
    <row r="33388" spans="1:7">
      <c r="A33388" s="65"/>
      <c r="B33388" s="65"/>
      <c r="C33388" s="65"/>
      <c r="D33388" s="65"/>
      <c r="E33388" s="65"/>
      <c r="F33388" s="65"/>
      <c r="G33388" s="145"/>
    </row>
    <row r="33389" spans="1:7">
      <c r="A33389" s="65"/>
      <c r="B33389" s="65"/>
      <c r="C33389" s="65"/>
      <c r="D33389" s="65"/>
      <c r="E33389" s="65"/>
      <c r="F33389" s="65"/>
      <c r="G33389" s="145"/>
    </row>
    <row r="33390" spans="1:7">
      <c r="A33390" s="65"/>
      <c r="B33390" s="65"/>
      <c r="C33390" s="65"/>
      <c r="D33390" s="65"/>
      <c r="E33390" s="65"/>
      <c r="F33390" s="65"/>
      <c r="G33390" s="145"/>
    </row>
    <row r="33391" spans="1:7">
      <c r="A33391" s="65"/>
      <c r="B33391" s="65"/>
      <c r="C33391" s="65"/>
      <c r="D33391" s="65"/>
      <c r="E33391" s="65"/>
      <c r="F33391" s="65"/>
      <c r="G33391" s="145"/>
    </row>
    <row r="33392" spans="1:7">
      <c r="A33392" s="65"/>
      <c r="B33392" s="65"/>
      <c r="C33392" s="65"/>
      <c r="D33392" s="65"/>
      <c r="E33392" s="65"/>
      <c r="F33392" s="65"/>
      <c r="G33392" s="145"/>
    </row>
    <row r="33393" spans="1:7">
      <c r="A33393" s="65"/>
      <c r="B33393" s="65"/>
      <c r="C33393" s="65"/>
      <c r="D33393" s="65"/>
      <c r="E33393" s="65"/>
      <c r="F33393" s="65"/>
      <c r="G33393" s="145"/>
    </row>
    <row r="33394" spans="1:7">
      <c r="A33394" s="65"/>
      <c r="B33394" s="65"/>
      <c r="C33394" s="65"/>
      <c r="D33394" s="65"/>
      <c r="E33394" s="65"/>
      <c r="F33394" s="65"/>
      <c r="G33394" s="145"/>
    </row>
    <row r="33395" spans="1:7">
      <c r="A33395" s="65"/>
      <c r="B33395" s="65"/>
      <c r="C33395" s="65"/>
      <c r="D33395" s="65"/>
      <c r="E33395" s="65"/>
      <c r="F33395" s="65"/>
      <c r="G33395" s="145"/>
    </row>
    <row r="33396" spans="1:7">
      <c r="A33396" s="65"/>
      <c r="B33396" s="65"/>
      <c r="C33396" s="65"/>
      <c r="D33396" s="65"/>
      <c r="E33396" s="65"/>
      <c r="F33396" s="65"/>
      <c r="G33396" s="145"/>
    </row>
    <row r="33397" spans="1:7">
      <c r="A33397" s="65"/>
      <c r="B33397" s="65"/>
      <c r="C33397" s="65"/>
      <c r="D33397" s="65"/>
      <c r="E33397" s="65"/>
      <c r="F33397" s="65"/>
      <c r="G33397" s="145"/>
    </row>
    <row r="33398" spans="1:7">
      <c r="A33398" s="65"/>
      <c r="B33398" s="65"/>
      <c r="C33398" s="65"/>
      <c r="D33398" s="65"/>
      <c r="E33398" s="65"/>
      <c r="F33398" s="65"/>
      <c r="G33398" s="145"/>
    </row>
    <row r="33399" spans="1:7">
      <c r="A33399" s="65"/>
      <c r="B33399" s="65"/>
      <c r="C33399" s="65"/>
      <c r="D33399" s="65"/>
      <c r="E33399" s="65"/>
      <c r="F33399" s="65"/>
      <c r="G33399" s="145"/>
    </row>
    <row r="33400" spans="1:7">
      <c r="A33400" s="65"/>
      <c r="B33400" s="65"/>
      <c r="C33400" s="65"/>
      <c r="D33400" s="65"/>
      <c r="E33400" s="65"/>
      <c r="F33400" s="65"/>
      <c r="G33400" s="145"/>
    </row>
    <row r="33401" spans="1:7">
      <c r="A33401" s="65"/>
      <c r="B33401" s="65"/>
      <c r="C33401" s="65"/>
      <c r="D33401" s="65"/>
      <c r="E33401" s="65"/>
      <c r="F33401" s="65"/>
      <c r="G33401" s="145"/>
    </row>
    <row r="33402" spans="1:7">
      <c r="A33402" s="65"/>
      <c r="B33402" s="65"/>
      <c r="C33402" s="65"/>
      <c r="D33402" s="65"/>
      <c r="E33402" s="65"/>
      <c r="F33402" s="65"/>
      <c r="G33402" s="145"/>
    </row>
    <row r="33403" spans="1:7">
      <c r="A33403" s="65"/>
      <c r="B33403" s="65"/>
      <c r="C33403" s="65"/>
      <c r="D33403" s="65"/>
      <c r="E33403" s="65"/>
      <c r="F33403" s="65"/>
      <c r="G33403" s="145"/>
    </row>
    <row r="33404" spans="1:7">
      <c r="A33404" s="65"/>
      <c r="B33404" s="65"/>
      <c r="C33404" s="65"/>
      <c r="D33404" s="65"/>
      <c r="E33404" s="65"/>
      <c r="F33404" s="65"/>
      <c r="G33404" s="145"/>
    </row>
    <row r="33405" spans="1:7">
      <c r="A33405" s="65"/>
      <c r="B33405" s="65"/>
      <c r="C33405" s="65"/>
      <c r="D33405" s="65"/>
      <c r="E33405" s="65"/>
      <c r="F33405" s="65"/>
      <c r="G33405" s="145"/>
    </row>
    <row r="33406" spans="1:7">
      <c r="A33406" s="65"/>
      <c r="B33406" s="65"/>
      <c r="C33406" s="65"/>
      <c r="D33406" s="65"/>
      <c r="E33406" s="65"/>
      <c r="F33406" s="65"/>
      <c r="G33406" s="145"/>
    </row>
    <row r="33407" spans="1:7">
      <c r="A33407" s="65"/>
      <c r="B33407" s="65"/>
      <c r="C33407" s="65"/>
      <c r="D33407" s="65"/>
      <c r="E33407" s="65"/>
      <c r="F33407" s="65"/>
      <c r="G33407" s="145"/>
    </row>
    <row r="33408" spans="1:7">
      <c r="A33408" s="65"/>
      <c r="B33408" s="65"/>
      <c r="C33408" s="65"/>
      <c r="D33408" s="65"/>
      <c r="E33408" s="65"/>
      <c r="F33408" s="65"/>
      <c r="G33408" s="145"/>
    </row>
    <row r="33409" spans="1:7">
      <c r="A33409" s="65"/>
      <c r="B33409" s="65"/>
      <c r="C33409" s="65"/>
      <c r="D33409" s="65"/>
      <c r="E33409" s="65"/>
      <c r="F33409" s="65"/>
      <c r="G33409" s="145"/>
    </row>
    <row r="33410" spans="1:7">
      <c r="A33410" s="65"/>
      <c r="B33410" s="65"/>
      <c r="C33410" s="65"/>
      <c r="D33410" s="65"/>
      <c r="E33410" s="65"/>
      <c r="F33410" s="65"/>
      <c r="G33410" s="145"/>
    </row>
    <row r="33411" spans="1:7">
      <c r="A33411" s="65"/>
      <c r="B33411" s="65"/>
      <c r="C33411" s="65"/>
      <c r="D33411" s="65"/>
      <c r="E33411" s="65"/>
      <c r="F33411" s="65"/>
      <c r="G33411" s="145"/>
    </row>
    <row r="33412" spans="1:7">
      <c r="A33412" s="65"/>
      <c r="B33412" s="65"/>
      <c r="C33412" s="65"/>
      <c r="D33412" s="65"/>
      <c r="E33412" s="65"/>
      <c r="F33412" s="65"/>
      <c r="G33412" s="145"/>
    </row>
    <row r="33413" spans="1:7">
      <c r="A33413" s="65"/>
      <c r="B33413" s="65"/>
      <c r="C33413" s="65"/>
      <c r="D33413" s="65"/>
      <c r="E33413" s="65"/>
      <c r="F33413" s="65"/>
      <c r="G33413" s="145"/>
    </row>
    <row r="33414" spans="1:7">
      <c r="A33414" s="65"/>
      <c r="B33414" s="65"/>
      <c r="C33414" s="65"/>
      <c r="D33414" s="65"/>
      <c r="E33414" s="65"/>
      <c r="F33414" s="65"/>
      <c r="G33414" s="145"/>
    </row>
    <row r="33415" spans="1:7">
      <c r="A33415" s="65"/>
      <c r="B33415" s="65"/>
      <c r="C33415" s="65"/>
      <c r="D33415" s="65"/>
      <c r="E33415" s="65"/>
      <c r="F33415" s="65"/>
      <c r="G33415" s="145"/>
    </row>
    <row r="33416" spans="1:7">
      <c r="A33416" s="65"/>
      <c r="B33416" s="65"/>
      <c r="C33416" s="65"/>
      <c r="D33416" s="65"/>
      <c r="E33416" s="65"/>
      <c r="F33416" s="65"/>
      <c r="G33416" s="145"/>
    </row>
    <row r="33417" spans="1:7">
      <c r="A33417" s="65"/>
      <c r="B33417" s="65"/>
      <c r="C33417" s="65"/>
      <c r="D33417" s="65"/>
      <c r="E33417" s="65"/>
      <c r="F33417" s="65"/>
      <c r="G33417" s="145"/>
    </row>
    <row r="33418" spans="1:7">
      <c r="A33418" s="65"/>
      <c r="B33418" s="65"/>
      <c r="C33418" s="65"/>
      <c r="D33418" s="65"/>
      <c r="E33418" s="65"/>
      <c r="F33418" s="65"/>
      <c r="G33418" s="145"/>
    </row>
    <row r="33419" spans="1:7">
      <c r="A33419" s="65"/>
      <c r="B33419" s="65"/>
      <c r="C33419" s="65"/>
      <c r="D33419" s="65"/>
      <c r="E33419" s="65"/>
      <c r="F33419" s="65"/>
      <c r="G33419" s="145"/>
    </row>
    <row r="33420" spans="1:7">
      <c r="A33420" s="65"/>
      <c r="B33420" s="65"/>
      <c r="C33420" s="65"/>
      <c r="D33420" s="65"/>
      <c r="E33420" s="65"/>
      <c r="F33420" s="65"/>
      <c r="G33420" s="145"/>
    </row>
    <row r="33421" spans="1:7">
      <c r="A33421" s="65"/>
      <c r="B33421" s="65"/>
      <c r="C33421" s="65"/>
      <c r="D33421" s="65"/>
      <c r="E33421" s="65"/>
      <c r="F33421" s="65"/>
      <c r="G33421" s="145"/>
    </row>
    <row r="33422" spans="1:7">
      <c r="A33422" s="65"/>
      <c r="B33422" s="65"/>
      <c r="C33422" s="65"/>
      <c r="D33422" s="65"/>
      <c r="E33422" s="65"/>
      <c r="F33422" s="65"/>
      <c r="G33422" s="145"/>
    </row>
    <row r="33423" spans="1:7">
      <c r="A33423" s="65"/>
      <c r="B33423" s="65"/>
      <c r="C33423" s="65"/>
      <c r="D33423" s="65"/>
      <c r="E33423" s="65"/>
      <c r="F33423" s="65"/>
      <c r="G33423" s="145"/>
    </row>
    <row r="33424" spans="1:7">
      <c r="A33424" s="65"/>
      <c r="B33424" s="65"/>
      <c r="C33424" s="65"/>
      <c r="D33424" s="65"/>
      <c r="E33424" s="65"/>
      <c r="F33424" s="65"/>
      <c r="G33424" s="145"/>
    </row>
    <row r="33425" spans="1:7">
      <c r="A33425" s="65"/>
      <c r="B33425" s="65"/>
      <c r="C33425" s="65"/>
      <c r="D33425" s="65"/>
      <c r="E33425" s="65"/>
      <c r="F33425" s="65"/>
      <c r="G33425" s="145"/>
    </row>
    <row r="33426" spans="1:7">
      <c r="A33426" s="65"/>
      <c r="B33426" s="65"/>
      <c r="C33426" s="65"/>
      <c r="D33426" s="65"/>
      <c r="E33426" s="65"/>
      <c r="F33426" s="65"/>
      <c r="G33426" s="145"/>
    </row>
    <row r="33427" spans="1:7">
      <c r="A33427" s="65"/>
      <c r="B33427" s="65"/>
      <c r="C33427" s="65"/>
      <c r="D33427" s="65"/>
      <c r="E33427" s="65"/>
      <c r="F33427" s="65"/>
      <c r="G33427" s="145"/>
    </row>
    <row r="33428" spans="1:7">
      <c r="A33428" s="65"/>
      <c r="B33428" s="65"/>
      <c r="C33428" s="65"/>
      <c r="D33428" s="65"/>
      <c r="E33428" s="65"/>
      <c r="F33428" s="65"/>
      <c r="G33428" s="145"/>
    </row>
    <row r="33429" spans="1:7">
      <c r="A33429" s="65"/>
      <c r="B33429" s="65"/>
      <c r="C33429" s="65"/>
      <c r="D33429" s="65"/>
      <c r="E33429" s="65"/>
      <c r="F33429" s="65"/>
      <c r="G33429" s="145"/>
    </row>
    <row r="33430" spans="1:7">
      <c r="A33430" s="65"/>
      <c r="B33430" s="65"/>
      <c r="C33430" s="65"/>
      <c r="D33430" s="65"/>
      <c r="E33430" s="65"/>
      <c r="F33430" s="65"/>
      <c r="G33430" s="145"/>
    </row>
    <row r="33431" spans="1:7">
      <c r="A33431" s="65"/>
      <c r="B33431" s="65"/>
      <c r="C33431" s="65"/>
      <c r="D33431" s="65"/>
      <c r="E33431" s="65"/>
      <c r="F33431" s="65"/>
      <c r="G33431" s="145"/>
    </row>
    <row r="33432" spans="1:7">
      <c r="A33432" s="65"/>
      <c r="B33432" s="65"/>
      <c r="C33432" s="65"/>
      <c r="D33432" s="65"/>
      <c r="E33432" s="65"/>
      <c r="F33432" s="65"/>
      <c r="G33432" s="145"/>
    </row>
    <row r="33433" spans="1:7">
      <c r="A33433" s="65"/>
      <c r="B33433" s="65"/>
      <c r="C33433" s="65"/>
      <c r="D33433" s="65"/>
      <c r="E33433" s="65"/>
      <c r="F33433" s="65"/>
      <c r="G33433" s="145"/>
    </row>
    <row r="33434" spans="1:7">
      <c r="A33434" s="65"/>
      <c r="B33434" s="65"/>
      <c r="C33434" s="65"/>
      <c r="D33434" s="65"/>
      <c r="E33434" s="65"/>
      <c r="F33434" s="65"/>
      <c r="G33434" s="145"/>
    </row>
    <row r="33435" spans="1:7">
      <c r="A33435" s="65"/>
      <c r="B33435" s="65"/>
      <c r="C33435" s="65"/>
      <c r="D33435" s="65"/>
      <c r="E33435" s="65"/>
      <c r="F33435" s="65"/>
      <c r="G33435" s="145"/>
    </row>
    <row r="33436" spans="1:7">
      <c r="A33436" s="65"/>
      <c r="B33436" s="65"/>
      <c r="C33436" s="65"/>
      <c r="D33436" s="65"/>
      <c r="E33436" s="65"/>
      <c r="F33436" s="65"/>
      <c r="G33436" s="145"/>
    </row>
    <row r="33437" spans="1:7">
      <c r="A33437" s="65"/>
      <c r="B33437" s="65"/>
      <c r="C33437" s="65"/>
      <c r="D33437" s="65"/>
      <c r="E33437" s="65"/>
      <c r="F33437" s="65"/>
      <c r="G33437" s="145"/>
    </row>
    <row r="33438" spans="1:7">
      <c r="A33438" s="65"/>
      <c r="B33438" s="65"/>
      <c r="C33438" s="65"/>
      <c r="D33438" s="65"/>
      <c r="E33438" s="65"/>
      <c r="F33438" s="65"/>
      <c r="G33438" s="145"/>
    </row>
    <row r="33439" spans="1:7">
      <c r="A33439" s="65"/>
      <c r="B33439" s="65"/>
      <c r="C33439" s="65"/>
      <c r="D33439" s="65"/>
      <c r="E33439" s="65"/>
      <c r="F33439" s="65"/>
      <c r="G33439" s="145"/>
    </row>
    <row r="33440" spans="1:7">
      <c r="A33440" s="65"/>
      <c r="B33440" s="65"/>
      <c r="C33440" s="65"/>
      <c r="D33440" s="65"/>
      <c r="E33440" s="65"/>
      <c r="F33440" s="65"/>
      <c r="G33440" s="145"/>
    </row>
    <row r="33441" spans="1:7">
      <c r="A33441" s="65"/>
      <c r="B33441" s="65"/>
      <c r="C33441" s="65"/>
      <c r="D33441" s="65"/>
      <c r="E33441" s="65"/>
      <c r="F33441" s="65"/>
      <c r="G33441" s="145"/>
    </row>
    <row r="33442" spans="1:7">
      <c r="A33442" s="65"/>
      <c r="B33442" s="65"/>
      <c r="C33442" s="65"/>
      <c r="D33442" s="65"/>
      <c r="E33442" s="65"/>
      <c r="F33442" s="65"/>
      <c r="G33442" s="145"/>
    </row>
    <row r="33443" spans="1:7">
      <c r="A33443" s="65"/>
      <c r="B33443" s="65"/>
      <c r="C33443" s="65"/>
      <c r="D33443" s="65"/>
      <c r="E33443" s="65"/>
      <c r="F33443" s="65"/>
      <c r="G33443" s="145"/>
    </row>
    <row r="33444" spans="1:7">
      <c r="A33444" s="65"/>
      <c r="B33444" s="65"/>
      <c r="C33444" s="65"/>
      <c r="D33444" s="65"/>
      <c r="E33444" s="65"/>
      <c r="F33444" s="65"/>
      <c r="G33444" s="145"/>
    </row>
    <row r="33445" spans="1:7">
      <c r="A33445" s="65"/>
      <c r="B33445" s="65"/>
      <c r="C33445" s="65"/>
      <c r="D33445" s="65"/>
      <c r="E33445" s="65"/>
      <c r="F33445" s="65"/>
      <c r="G33445" s="145"/>
    </row>
    <row r="33446" spans="1:7">
      <c r="A33446" s="65"/>
      <c r="B33446" s="65"/>
      <c r="C33446" s="65"/>
      <c r="D33446" s="65"/>
      <c r="E33446" s="65"/>
      <c r="F33446" s="65"/>
      <c r="G33446" s="145"/>
    </row>
    <row r="33447" spans="1:7">
      <c r="A33447" s="65"/>
      <c r="B33447" s="65"/>
      <c r="C33447" s="65"/>
      <c r="D33447" s="65"/>
      <c r="E33447" s="65"/>
      <c r="F33447" s="65"/>
      <c r="G33447" s="145"/>
    </row>
    <row r="33448" spans="1:7">
      <c r="A33448" s="65"/>
      <c r="B33448" s="65"/>
      <c r="C33448" s="65"/>
      <c r="D33448" s="65"/>
      <c r="E33448" s="65"/>
      <c r="F33448" s="65"/>
      <c r="G33448" s="145"/>
    </row>
    <row r="33449" spans="1:7">
      <c r="A33449" s="65"/>
      <c r="B33449" s="65"/>
      <c r="C33449" s="65"/>
      <c r="D33449" s="65"/>
      <c r="E33449" s="65"/>
      <c r="F33449" s="65"/>
      <c r="G33449" s="145"/>
    </row>
    <row r="33450" spans="1:7">
      <c r="A33450" s="65"/>
      <c r="B33450" s="65"/>
      <c r="C33450" s="65"/>
      <c r="D33450" s="65"/>
      <c r="E33450" s="65"/>
      <c r="F33450" s="65"/>
      <c r="G33450" s="145"/>
    </row>
    <row r="33451" spans="1:7">
      <c r="A33451" s="65"/>
      <c r="B33451" s="65"/>
      <c r="C33451" s="65"/>
      <c r="D33451" s="65"/>
      <c r="E33451" s="65"/>
      <c r="F33451" s="65"/>
      <c r="G33451" s="145"/>
    </row>
    <row r="33452" spans="1:7">
      <c r="A33452" s="65"/>
      <c r="B33452" s="65"/>
      <c r="C33452" s="65"/>
      <c r="D33452" s="65"/>
      <c r="E33452" s="65"/>
      <c r="F33452" s="65"/>
      <c r="G33452" s="145"/>
    </row>
    <row r="33453" spans="1:7">
      <c r="A33453" s="65"/>
      <c r="B33453" s="65"/>
      <c r="C33453" s="65"/>
      <c r="D33453" s="65"/>
      <c r="E33453" s="65"/>
      <c r="F33453" s="65"/>
      <c r="G33453" s="145"/>
    </row>
    <row r="33454" spans="1:7">
      <c r="A33454" s="65"/>
      <c r="B33454" s="65"/>
      <c r="C33454" s="65"/>
      <c r="D33454" s="65"/>
      <c r="E33454" s="65"/>
      <c r="F33454" s="65"/>
      <c r="G33454" s="145"/>
    </row>
    <row r="33455" spans="1:7">
      <c r="A33455" s="65"/>
      <c r="B33455" s="65"/>
      <c r="C33455" s="65"/>
      <c r="D33455" s="65"/>
      <c r="E33455" s="65"/>
      <c r="F33455" s="65"/>
      <c r="G33455" s="145"/>
    </row>
    <row r="33456" spans="1:7">
      <c r="A33456" s="65"/>
      <c r="B33456" s="65"/>
      <c r="C33456" s="65"/>
      <c r="D33456" s="65"/>
      <c r="E33456" s="65"/>
      <c r="F33456" s="65"/>
      <c r="G33456" s="145"/>
    </row>
    <row r="33457" spans="1:7">
      <c r="A33457" s="65"/>
      <c r="B33457" s="65"/>
      <c r="C33457" s="65"/>
      <c r="D33457" s="65"/>
      <c r="E33457" s="65"/>
      <c r="F33457" s="65"/>
      <c r="G33457" s="145"/>
    </row>
    <row r="33458" spans="1:7">
      <c r="A33458" s="65"/>
      <c r="B33458" s="65"/>
      <c r="C33458" s="65"/>
      <c r="D33458" s="65"/>
      <c r="E33458" s="65"/>
      <c r="F33458" s="65"/>
      <c r="G33458" s="145"/>
    </row>
    <row r="33459" spans="1:7">
      <c r="A33459" s="65"/>
      <c r="B33459" s="65"/>
      <c r="C33459" s="65"/>
      <c r="D33459" s="65"/>
      <c r="E33459" s="65"/>
      <c r="F33459" s="65"/>
      <c r="G33459" s="145"/>
    </row>
    <row r="33460" spans="1:7">
      <c r="A33460" s="65"/>
      <c r="B33460" s="65"/>
      <c r="C33460" s="65"/>
      <c r="D33460" s="65"/>
      <c r="E33460" s="65"/>
      <c r="F33460" s="65"/>
      <c r="G33460" s="145"/>
    </row>
    <row r="33461" spans="1:7">
      <c r="A33461" s="65"/>
      <c r="B33461" s="65"/>
      <c r="C33461" s="65"/>
      <c r="D33461" s="65"/>
      <c r="E33461" s="65"/>
      <c r="F33461" s="65"/>
      <c r="G33461" s="145"/>
    </row>
    <row r="33462" spans="1:7">
      <c r="A33462" s="65"/>
      <c r="B33462" s="65"/>
      <c r="C33462" s="65"/>
      <c r="D33462" s="65"/>
      <c r="E33462" s="65"/>
      <c r="F33462" s="65"/>
      <c r="G33462" s="145"/>
    </row>
    <row r="33463" spans="1:7">
      <c r="A33463" s="65"/>
      <c r="B33463" s="65"/>
      <c r="C33463" s="65"/>
      <c r="D33463" s="65"/>
      <c r="E33463" s="65"/>
      <c r="F33463" s="65"/>
      <c r="G33463" s="145"/>
    </row>
    <row r="33464" spans="1:7">
      <c r="A33464" s="65"/>
      <c r="B33464" s="65"/>
      <c r="C33464" s="65"/>
      <c r="D33464" s="65"/>
      <c r="E33464" s="65"/>
      <c r="F33464" s="65"/>
      <c r="G33464" s="145"/>
    </row>
    <row r="33465" spans="1:7">
      <c r="A33465" s="65"/>
      <c r="B33465" s="65"/>
      <c r="C33465" s="65"/>
      <c r="D33465" s="65"/>
      <c r="E33465" s="65"/>
      <c r="F33465" s="65"/>
      <c r="G33465" s="145"/>
    </row>
    <row r="33466" spans="1:7">
      <c r="A33466" s="65"/>
      <c r="B33466" s="65"/>
      <c r="C33466" s="65"/>
      <c r="D33466" s="65"/>
      <c r="E33466" s="65"/>
      <c r="F33466" s="65"/>
      <c r="G33466" s="145"/>
    </row>
    <row r="33467" spans="1:7">
      <c r="A33467" s="65"/>
      <c r="B33467" s="65"/>
      <c r="C33467" s="65"/>
      <c r="D33467" s="65"/>
      <c r="E33467" s="65"/>
      <c r="F33467" s="65"/>
      <c r="G33467" s="145"/>
    </row>
    <row r="33468" spans="1:7">
      <c r="A33468" s="65"/>
      <c r="B33468" s="65"/>
      <c r="C33468" s="65"/>
      <c r="D33468" s="65"/>
      <c r="E33468" s="65"/>
      <c r="F33468" s="65"/>
      <c r="G33468" s="145"/>
    </row>
    <row r="33469" spans="1:7">
      <c r="A33469" s="65"/>
      <c r="B33469" s="65"/>
      <c r="C33469" s="65"/>
      <c r="D33469" s="65"/>
      <c r="E33469" s="65"/>
      <c r="F33469" s="65"/>
      <c r="G33469" s="145"/>
    </row>
    <row r="33470" spans="1:7">
      <c r="A33470" s="65"/>
      <c r="B33470" s="65"/>
      <c r="C33470" s="65"/>
      <c r="D33470" s="65"/>
      <c r="E33470" s="65"/>
      <c r="F33470" s="65"/>
      <c r="G33470" s="145"/>
    </row>
    <row r="33471" spans="1:7">
      <c r="A33471" s="65"/>
      <c r="B33471" s="65"/>
      <c r="C33471" s="65"/>
      <c r="D33471" s="65"/>
      <c r="E33471" s="65"/>
      <c r="F33471" s="65"/>
      <c r="G33471" s="145"/>
    </row>
    <row r="33472" spans="1:7">
      <c r="A33472" s="65"/>
      <c r="B33472" s="65"/>
      <c r="C33472" s="65"/>
      <c r="D33472" s="65"/>
      <c r="E33472" s="65"/>
      <c r="F33472" s="65"/>
      <c r="G33472" s="145"/>
    </row>
    <row r="33473" spans="1:7">
      <c r="A33473" s="65"/>
      <c r="B33473" s="65"/>
      <c r="C33473" s="65"/>
      <c r="D33473" s="65"/>
      <c r="E33473" s="65"/>
      <c r="F33473" s="65"/>
      <c r="G33473" s="145"/>
    </row>
    <row r="33474" spans="1:7">
      <c r="A33474" s="65"/>
      <c r="B33474" s="65"/>
      <c r="C33474" s="65"/>
      <c r="D33474" s="65"/>
      <c r="E33474" s="65"/>
      <c r="F33474" s="65"/>
      <c r="G33474" s="145"/>
    </row>
    <row r="33475" spans="1:7">
      <c r="A33475" s="65"/>
      <c r="B33475" s="65"/>
      <c r="C33475" s="65"/>
      <c r="D33475" s="65"/>
      <c r="E33475" s="65"/>
      <c r="F33475" s="65"/>
      <c r="G33475" s="145"/>
    </row>
    <row r="33476" spans="1:7">
      <c r="A33476" s="65"/>
      <c r="B33476" s="65"/>
      <c r="C33476" s="65"/>
      <c r="D33476" s="65"/>
      <c r="E33476" s="65"/>
      <c r="F33476" s="65"/>
      <c r="G33476" s="145"/>
    </row>
    <row r="33477" spans="1:7">
      <c r="A33477" s="65"/>
      <c r="B33477" s="65"/>
      <c r="C33477" s="65"/>
      <c r="D33477" s="65"/>
      <c r="E33477" s="65"/>
      <c r="F33477" s="65"/>
      <c r="G33477" s="145"/>
    </row>
    <row r="33478" spans="1:7">
      <c r="A33478" s="65"/>
      <c r="B33478" s="65"/>
      <c r="C33478" s="65"/>
      <c r="D33478" s="65"/>
      <c r="E33478" s="65"/>
      <c r="F33478" s="65"/>
      <c r="G33478" s="145"/>
    </row>
    <row r="33479" spans="1:7">
      <c r="A33479" s="65"/>
      <c r="B33479" s="65"/>
      <c r="C33479" s="65"/>
      <c r="D33479" s="65"/>
      <c r="E33479" s="65"/>
      <c r="F33479" s="65"/>
      <c r="G33479" s="145"/>
    </row>
    <row r="33480" spans="1:7">
      <c r="A33480" s="65"/>
      <c r="B33480" s="65"/>
      <c r="C33480" s="65"/>
      <c r="D33480" s="65"/>
      <c r="E33480" s="65"/>
      <c r="F33480" s="65"/>
      <c r="G33480" s="145"/>
    </row>
    <row r="33481" spans="1:7">
      <c r="A33481" s="65"/>
      <c r="B33481" s="65"/>
      <c r="C33481" s="65"/>
      <c r="D33481" s="65"/>
      <c r="E33481" s="65"/>
      <c r="F33481" s="65"/>
      <c r="G33481" s="145"/>
    </row>
    <row r="33482" spans="1:7">
      <c r="A33482" s="65"/>
      <c r="B33482" s="65"/>
      <c r="C33482" s="65"/>
      <c r="D33482" s="65"/>
      <c r="E33482" s="65"/>
      <c r="F33482" s="65"/>
      <c r="G33482" s="145"/>
    </row>
    <row r="33483" spans="1:7">
      <c r="A33483" s="65"/>
      <c r="B33483" s="65"/>
      <c r="C33483" s="65"/>
      <c r="D33483" s="65"/>
      <c r="E33483" s="65"/>
      <c r="F33483" s="65"/>
      <c r="G33483" s="145"/>
    </row>
    <row r="33484" spans="1:7">
      <c r="A33484" s="65"/>
      <c r="B33484" s="65"/>
      <c r="C33484" s="65"/>
      <c r="D33484" s="65"/>
      <c r="E33484" s="65"/>
      <c r="F33484" s="65"/>
      <c r="G33484" s="145"/>
    </row>
    <row r="33485" spans="1:7">
      <c r="A33485" s="65"/>
      <c r="B33485" s="65"/>
      <c r="C33485" s="65"/>
      <c r="D33485" s="65"/>
      <c r="E33485" s="65"/>
      <c r="F33485" s="65"/>
      <c r="G33485" s="145"/>
    </row>
    <row r="33486" spans="1:7">
      <c r="A33486" s="65"/>
      <c r="B33486" s="65"/>
      <c r="C33486" s="65"/>
      <c r="D33486" s="65"/>
      <c r="E33486" s="65"/>
      <c r="F33486" s="65"/>
      <c r="G33486" s="145"/>
    </row>
    <row r="33487" spans="1:7">
      <c r="A33487" s="65"/>
      <c r="B33487" s="65"/>
      <c r="C33487" s="65"/>
      <c r="D33487" s="65"/>
      <c r="E33487" s="65"/>
      <c r="F33487" s="65"/>
      <c r="G33487" s="145"/>
    </row>
    <row r="33488" spans="1:7">
      <c r="A33488" s="65"/>
      <c r="B33488" s="65"/>
      <c r="C33488" s="65"/>
      <c r="D33488" s="65"/>
      <c r="E33488" s="65"/>
      <c r="F33488" s="65"/>
      <c r="G33488" s="145"/>
    </row>
    <row r="33489" spans="1:7">
      <c r="A33489" s="65"/>
      <c r="B33489" s="65"/>
      <c r="C33489" s="65"/>
      <c r="D33489" s="65"/>
      <c r="E33489" s="65"/>
      <c r="F33489" s="65"/>
      <c r="G33489" s="145"/>
    </row>
    <row r="33490" spans="1:7">
      <c r="A33490" s="65"/>
      <c r="B33490" s="65"/>
      <c r="C33490" s="65"/>
      <c r="D33490" s="65"/>
      <c r="E33490" s="65"/>
      <c r="F33490" s="65"/>
      <c r="G33490" s="145"/>
    </row>
    <row r="33491" spans="1:7">
      <c r="A33491" s="65"/>
      <c r="B33491" s="65"/>
      <c r="C33491" s="65"/>
      <c r="D33491" s="65"/>
      <c r="E33491" s="65"/>
      <c r="F33491" s="65"/>
      <c r="G33491" s="145"/>
    </row>
    <row r="33492" spans="1:7">
      <c r="A33492" s="65"/>
      <c r="B33492" s="65"/>
      <c r="C33492" s="65"/>
      <c r="D33492" s="65"/>
      <c r="E33492" s="65"/>
      <c r="F33492" s="65"/>
      <c r="G33492" s="145"/>
    </row>
    <row r="33493" spans="1:7">
      <c r="A33493" s="65"/>
      <c r="B33493" s="65"/>
      <c r="C33493" s="65"/>
      <c r="D33493" s="65"/>
      <c r="E33493" s="65"/>
      <c r="F33493" s="65"/>
      <c r="G33493" s="145"/>
    </row>
    <row r="33494" spans="1:7">
      <c r="A33494" s="65"/>
      <c r="B33494" s="65"/>
      <c r="C33494" s="65"/>
      <c r="D33494" s="65"/>
      <c r="E33494" s="65"/>
      <c r="F33494" s="65"/>
      <c r="G33494" s="145"/>
    </row>
    <row r="33495" spans="1:7">
      <c r="A33495" s="65"/>
      <c r="B33495" s="65"/>
      <c r="C33495" s="65"/>
      <c r="D33495" s="65"/>
      <c r="E33495" s="65"/>
      <c r="F33495" s="65"/>
      <c r="G33495" s="145"/>
    </row>
    <row r="33496" spans="1:7">
      <c r="A33496" s="65"/>
      <c r="B33496" s="65"/>
      <c r="C33496" s="65"/>
      <c r="D33496" s="65"/>
      <c r="E33496" s="65"/>
      <c r="F33496" s="65"/>
      <c r="G33496" s="145"/>
    </row>
    <row r="33497" spans="1:7">
      <c r="A33497" s="65"/>
      <c r="B33497" s="65"/>
      <c r="C33497" s="65"/>
      <c r="D33497" s="65"/>
      <c r="E33497" s="65"/>
      <c r="F33497" s="65"/>
      <c r="G33497" s="145"/>
    </row>
    <row r="33498" spans="1:7">
      <c r="A33498" s="65"/>
      <c r="B33498" s="65"/>
      <c r="C33498" s="65"/>
      <c r="D33498" s="65"/>
      <c r="E33498" s="65"/>
      <c r="F33498" s="65"/>
      <c r="G33498" s="145"/>
    </row>
    <row r="33499" spans="1:7">
      <c r="A33499" s="65"/>
      <c r="B33499" s="65"/>
      <c r="C33499" s="65"/>
      <c r="D33499" s="65"/>
      <c r="E33499" s="65"/>
      <c r="F33499" s="65"/>
      <c r="G33499" s="145"/>
    </row>
    <row r="33500" spans="1:7">
      <c r="A33500" s="65"/>
      <c r="B33500" s="65"/>
      <c r="C33500" s="65"/>
      <c r="D33500" s="65"/>
      <c r="E33500" s="65"/>
      <c r="F33500" s="65"/>
      <c r="G33500" s="145"/>
    </row>
    <row r="33501" spans="1:7">
      <c r="A33501" s="65"/>
      <c r="B33501" s="65"/>
      <c r="C33501" s="65"/>
      <c r="D33501" s="65"/>
      <c r="E33501" s="65"/>
      <c r="F33501" s="65"/>
      <c r="G33501" s="145"/>
    </row>
    <row r="33502" spans="1:7">
      <c r="A33502" s="65"/>
      <c r="B33502" s="65"/>
      <c r="C33502" s="65"/>
      <c r="D33502" s="65"/>
      <c r="E33502" s="65"/>
      <c r="F33502" s="65"/>
      <c r="G33502" s="145"/>
    </row>
    <row r="33503" spans="1:7">
      <c r="A33503" s="65"/>
      <c r="B33503" s="65"/>
      <c r="C33503" s="65"/>
      <c r="D33503" s="65"/>
      <c r="E33503" s="65"/>
      <c r="F33503" s="65"/>
      <c r="G33503" s="145"/>
    </row>
    <row r="33504" spans="1:7">
      <c r="A33504" s="65"/>
      <c r="B33504" s="65"/>
      <c r="C33504" s="65"/>
      <c r="D33504" s="65"/>
      <c r="E33504" s="65"/>
      <c r="F33504" s="65"/>
      <c r="G33504" s="145"/>
    </row>
    <row r="33505" spans="1:7">
      <c r="A33505" s="65"/>
      <c r="B33505" s="65"/>
      <c r="C33505" s="65"/>
      <c r="D33505" s="65"/>
      <c r="E33505" s="65"/>
      <c r="F33505" s="65"/>
      <c r="G33505" s="145"/>
    </row>
    <row r="33506" spans="1:7">
      <c r="A33506" s="65"/>
      <c r="B33506" s="65"/>
      <c r="C33506" s="65"/>
      <c r="D33506" s="65"/>
      <c r="E33506" s="65"/>
      <c r="F33506" s="65"/>
      <c r="G33506" s="145"/>
    </row>
    <row r="33507" spans="1:7">
      <c r="A33507" s="65"/>
      <c r="B33507" s="65"/>
      <c r="C33507" s="65"/>
      <c r="D33507" s="65"/>
      <c r="E33507" s="65"/>
      <c r="F33507" s="65"/>
      <c r="G33507" s="145"/>
    </row>
    <row r="33508" spans="1:7">
      <c r="A33508" s="65"/>
      <c r="B33508" s="65"/>
      <c r="C33508" s="65"/>
      <c r="D33508" s="65"/>
      <c r="E33508" s="65"/>
      <c r="F33508" s="65"/>
      <c r="G33508" s="145"/>
    </row>
    <row r="33509" spans="1:7">
      <c r="A33509" s="65"/>
      <c r="B33509" s="65"/>
      <c r="C33509" s="65"/>
      <c r="D33509" s="65"/>
      <c r="E33509" s="65"/>
      <c r="F33509" s="65"/>
      <c r="G33509" s="145"/>
    </row>
    <row r="33510" spans="1:7">
      <c r="A33510" s="65"/>
      <c r="B33510" s="65"/>
      <c r="C33510" s="65"/>
      <c r="D33510" s="65"/>
      <c r="E33510" s="65"/>
      <c r="F33510" s="65"/>
      <c r="G33510" s="145"/>
    </row>
    <row r="33511" spans="1:7">
      <c r="A33511" s="65"/>
      <c r="B33511" s="65"/>
      <c r="C33511" s="65"/>
      <c r="D33511" s="65"/>
      <c r="E33511" s="65"/>
      <c r="F33511" s="65"/>
      <c r="G33511" s="145"/>
    </row>
    <row r="33512" spans="1:7">
      <c r="A33512" s="65"/>
      <c r="B33512" s="65"/>
      <c r="C33512" s="65"/>
      <c r="D33512" s="65"/>
      <c r="E33512" s="65"/>
      <c r="F33512" s="65"/>
      <c r="G33512" s="145"/>
    </row>
    <row r="33513" spans="1:7">
      <c r="A33513" s="65"/>
      <c r="B33513" s="65"/>
      <c r="C33513" s="65"/>
      <c r="D33513" s="65"/>
      <c r="E33513" s="65"/>
      <c r="F33513" s="65"/>
      <c r="G33513" s="145"/>
    </row>
    <row r="33514" spans="1:7">
      <c r="A33514" s="65"/>
      <c r="B33514" s="65"/>
      <c r="C33514" s="65"/>
      <c r="D33514" s="65"/>
      <c r="E33514" s="65"/>
      <c r="F33514" s="65"/>
      <c r="G33514" s="145"/>
    </row>
    <row r="33515" spans="1:7">
      <c r="A33515" s="65"/>
      <c r="B33515" s="65"/>
      <c r="C33515" s="65"/>
      <c r="D33515" s="65"/>
      <c r="E33515" s="65"/>
      <c r="F33515" s="65"/>
      <c r="G33515" s="145"/>
    </row>
    <row r="33516" spans="1:7">
      <c r="A33516" s="65"/>
      <c r="B33516" s="65"/>
      <c r="C33516" s="65"/>
      <c r="D33516" s="65"/>
      <c r="E33516" s="65"/>
      <c r="F33516" s="65"/>
      <c r="G33516" s="145"/>
    </row>
    <row r="33517" spans="1:7">
      <c r="A33517" s="65"/>
      <c r="B33517" s="65"/>
      <c r="C33517" s="65"/>
      <c r="D33517" s="65"/>
      <c r="E33517" s="65"/>
      <c r="F33517" s="65"/>
      <c r="G33517" s="145"/>
    </row>
    <row r="33518" spans="1:7">
      <c r="A33518" s="65"/>
      <c r="B33518" s="65"/>
      <c r="C33518" s="65"/>
      <c r="D33518" s="65"/>
      <c r="E33518" s="65"/>
      <c r="F33518" s="65"/>
      <c r="G33518" s="145"/>
    </row>
    <row r="33519" spans="1:7">
      <c r="A33519" s="65"/>
      <c r="B33519" s="65"/>
      <c r="C33519" s="65"/>
      <c r="D33519" s="65"/>
      <c r="E33519" s="65"/>
      <c r="F33519" s="65"/>
      <c r="G33519" s="145"/>
    </row>
    <row r="33520" spans="1:7">
      <c r="A33520" s="65"/>
      <c r="B33520" s="65"/>
      <c r="C33520" s="65"/>
      <c r="D33520" s="65"/>
      <c r="E33520" s="65"/>
      <c r="F33520" s="65"/>
      <c r="G33520" s="145"/>
    </row>
    <row r="33521" spans="1:7">
      <c r="A33521" s="65"/>
      <c r="B33521" s="65"/>
      <c r="C33521" s="65"/>
      <c r="D33521" s="65"/>
      <c r="E33521" s="65"/>
      <c r="F33521" s="65"/>
      <c r="G33521" s="145"/>
    </row>
    <row r="33522" spans="1:7">
      <c r="A33522" s="65"/>
      <c r="B33522" s="65"/>
      <c r="C33522" s="65"/>
      <c r="D33522" s="65"/>
      <c r="E33522" s="65"/>
      <c r="F33522" s="65"/>
      <c r="G33522" s="145"/>
    </row>
    <row r="33523" spans="1:7">
      <c r="A33523" s="65"/>
      <c r="B33523" s="65"/>
      <c r="C33523" s="65"/>
      <c r="D33523" s="65"/>
      <c r="E33523" s="65"/>
      <c r="F33523" s="65"/>
      <c r="G33523" s="145"/>
    </row>
    <row r="33524" spans="1:7">
      <c r="A33524" s="65"/>
      <c r="B33524" s="65"/>
      <c r="C33524" s="65"/>
      <c r="D33524" s="65"/>
      <c r="E33524" s="65"/>
      <c r="F33524" s="65"/>
      <c r="G33524" s="145"/>
    </row>
    <row r="33525" spans="1:7">
      <c r="A33525" s="65"/>
      <c r="B33525" s="65"/>
      <c r="C33525" s="65"/>
      <c r="D33525" s="65"/>
      <c r="E33525" s="65"/>
      <c r="F33525" s="65"/>
      <c r="G33525" s="145"/>
    </row>
    <row r="33526" spans="1:7">
      <c r="A33526" s="65"/>
      <c r="B33526" s="65"/>
      <c r="C33526" s="65"/>
      <c r="D33526" s="65"/>
      <c r="E33526" s="65"/>
      <c r="F33526" s="65"/>
      <c r="G33526" s="145"/>
    </row>
    <row r="33527" spans="1:7">
      <c r="A33527" s="65"/>
      <c r="B33527" s="65"/>
      <c r="C33527" s="65"/>
      <c r="D33527" s="65"/>
      <c r="E33527" s="65"/>
      <c r="F33527" s="65"/>
      <c r="G33527" s="145"/>
    </row>
    <row r="33528" spans="1:7">
      <c r="A33528" s="65"/>
      <c r="B33528" s="65"/>
      <c r="C33528" s="65"/>
      <c r="D33528" s="65"/>
      <c r="E33528" s="65"/>
      <c r="F33528" s="65"/>
      <c r="G33528" s="145"/>
    </row>
    <row r="33529" spans="1:7">
      <c r="A33529" s="65"/>
      <c r="B33529" s="65"/>
      <c r="C33529" s="65"/>
      <c r="D33529" s="65"/>
      <c r="E33529" s="65"/>
      <c r="F33529" s="65"/>
      <c r="G33529" s="145"/>
    </row>
    <row r="33530" spans="1:7">
      <c r="A33530" s="65"/>
      <c r="B33530" s="65"/>
      <c r="C33530" s="65"/>
      <c r="D33530" s="65"/>
      <c r="E33530" s="65"/>
      <c r="F33530" s="65"/>
      <c r="G33530" s="145"/>
    </row>
    <row r="33531" spans="1:7">
      <c r="A33531" s="65"/>
      <c r="B33531" s="65"/>
      <c r="C33531" s="65"/>
      <c r="D33531" s="65"/>
      <c r="E33531" s="65"/>
      <c r="F33531" s="65"/>
      <c r="G33531" s="145"/>
    </row>
    <row r="33532" spans="1:7">
      <c r="A33532" s="65"/>
      <c r="B33532" s="65"/>
      <c r="C33532" s="65"/>
      <c r="D33532" s="65"/>
      <c r="E33532" s="65"/>
      <c r="F33532" s="65"/>
      <c r="G33532" s="145"/>
    </row>
    <row r="33533" spans="1:7">
      <c r="A33533" s="65"/>
      <c r="B33533" s="65"/>
      <c r="C33533" s="65"/>
      <c r="D33533" s="65"/>
      <c r="E33533" s="65"/>
      <c r="F33533" s="65"/>
      <c r="G33533" s="145"/>
    </row>
    <row r="33534" spans="1:7">
      <c r="A33534" s="65"/>
      <c r="B33534" s="65"/>
      <c r="C33534" s="65"/>
      <c r="D33534" s="65"/>
      <c r="E33534" s="65"/>
      <c r="F33534" s="65"/>
      <c r="G33534" s="145"/>
    </row>
    <row r="33535" spans="1:7">
      <c r="A33535" s="65"/>
      <c r="B33535" s="65"/>
      <c r="C33535" s="65"/>
      <c r="D33535" s="65"/>
      <c r="E33535" s="65"/>
      <c r="F33535" s="65"/>
      <c r="G33535" s="145"/>
    </row>
    <row r="33536" spans="1:7">
      <c r="A33536" s="65"/>
      <c r="B33536" s="65"/>
      <c r="C33536" s="65"/>
      <c r="D33536" s="65"/>
      <c r="E33536" s="65"/>
      <c r="F33536" s="65"/>
      <c r="G33536" s="145"/>
    </row>
    <row r="33537" spans="1:7">
      <c r="A33537" s="65"/>
      <c r="B33537" s="65"/>
      <c r="C33537" s="65"/>
      <c r="D33537" s="65"/>
      <c r="E33537" s="65"/>
      <c r="F33537" s="65"/>
      <c r="G33537" s="145"/>
    </row>
    <row r="33538" spans="1:7">
      <c r="A33538" s="65"/>
      <c r="B33538" s="65"/>
      <c r="C33538" s="65"/>
      <c r="D33538" s="65"/>
      <c r="E33538" s="65"/>
      <c r="F33538" s="65"/>
      <c r="G33538" s="145"/>
    </row>
    <row r="33539" spans="1:7">
      <c r="A33539" s="65"/>
      <c r="B33539" s="65"/>
      <c r="C33539" s="65"/>
      <c r="D33539" s="65"/>
      <c r="E33539" s="65"/>
      <c r="F33539" s="65"/>
      <c r="G33539" s="145"/>
    </row>
    <row r="33540" spans="1:7">
      <c r="A33540" s="65"/>
      <c r="B33540" s="65"/>
      <c r="C33540" s="65"/>
      <c r="D33540" s="65"/>
      <c r="E33540" s="65"/>
      <c r="F33540" s="65"/>
      <c r="G33540" s="145"/>
    </row>
    <row r="33541" spans="1:7">
      <c r="A33541" s="65"/>
      <c r="B33541" s="65"/>
      <c r="C33541" s="65"/>
      <c r="D33541" s="65"/>
      <c r="E33541" s="65"/>
      <c r="F33541" s="65"/>
      <c r="G33541" s="145"/>
    </row>
    <row r="33542" spans="1:7">
      <c r="A33542" s="65"/>
      <c r="B33542" s="65"/>
      <c r="C33542" s="65"/>
      <c r="D33542" s="65"/>
      <c r="E33542" s="65"/>
      <c r="F33542" s="65"/>
      <c r="G33542" s="145"/>
    </row>
    <row r="33543" spans="1:7">
      <c r="A33543" s="65"/>
      <c r="B33543" s="65"/>
      <c r="C33543" s="65"/>
      <c r="D33543" s="65"/>
      <c r="E33543" s="65"/>
      <c r="F33543" s="65"/>
      <c r="G33543" s="145"/>
    </row>
    <row r="33544" spans="1:7">
      <c r="A33544" s="65"/>
      <c r="B33544" s="65"/>
      <c r="C33544" s="65"/>
      <c r="D33544" s="65"/>
      <c r="E33544" s="65"/>
      <c r="F33544" s="65"/>
      <c r="G33544" s="145"/>
    </row>
    <row r="33545" spans="1:7">
      <c r="A33545" s="65"/>
      <c r="B33545" s="65"/>
      <c r="C33545" s="65"/>
      <c r="D33545" s="65"/>
      <c r="E33545" s="65"/>
      <c r="F33545" s="65"/>
      <c r="G33545" s="145"/>
    </row>
    <row r="33546" spans="1:7">
      <c r="A33546" s="65"/>
      <c r="B33546" s="65"/>
      <c r="C33546" s="65"/>
      <c r="D33546" s="65"/>
      <c r="E33546" s="65"/>
      <c r="F33546" s="65"/>
      <c r="G33546" s="145"/>
    </row>
    <row r="33547" spans="1:7">
      <c r="A33547" s="65"/>
      <c r="B33547" s="65"/>
      <c r="C33547" s="65"/>
      <c r="D33547" s="65"/>
      <c r="E33547" s="65"/>
      <c r="F33547" s="65"/>
      <c r="G33547" s="145"/>
    </row>
    <row r="33548" spans="1:7">
      <c r="A33548" s="65"/>
      <c r="B33548" s="65"/>
      <c r="C33548" s="65"/>
      <c r="D33548" s="65"/>
      <c r="E33548" s="65"/>
      <c r="F33548" s="65"/>
      <c r="G33548" s="145"/>
    </row>
    <row r="33549" spans="1:7">
      <c r="A33549" s="65"/>
      <c r="B33549" s="65"/>
      <c r="C33549" s="65"/>
      <c r="D33549" s="65"/>
      <c r="E33549" s="65"/>
      <c r="F33549" s="65"/>
      <c r="G33549" s="145"/>
    </row>
    <row r="33550" spans="1:7">
      <c r="A33550" s="65"/>
      <c r="B33550" s="65"/>
      <c r="C33550" s="65"/>
      <c r="D33550" s="65"/>
      <c r="E33550" s="65"/>
      <c r="F33550" s="65"/>
      <c r="G33550" s="145"/>
    </row>
    <row r="33551" spans="1:7">
      <c r="A33551" s="65"/>
      <c r="B33551" s="65"/>
      <c r="C33551" s="65"/>
      <c r="D33551" s="65"/>
      <c r="E33551" s="65"/>
      <c r="F33551" s="65"/>
      <c r="G33551" s="145"/>
    </row>
    <row r="33552" spans="1:7">
      <c r="A33552" s="65"/>
      <c r="B33552" s="65"/>
      <c r="C33552" s="65"/>
      <c r="D33552" s="65"/>
      <c r="E33552" s="65"/>
      <c r="F33552" s="65"/>
      <c r="G33552" s="145"/>
    </row>
    <row r="33553" spans="1:7">
      <c r="A33553" s="65"/>
      <c r="B33553" s="65"/>
      <c r="C33553" s="65"/>
      <c r="D33553" s="65"/>
      <c r="E33553" s="65"/>
      <c r="F33553" s="65"/>
      <c r="G33553" s="145"/>
    </row>
    <row r="33554" spans="1:7">
      <c r="A33554" s="65"/>
      <c r="B33554" s="65"/>
      <c r="C33554" s="65"/>
      <c r="D33554" s="65"/>
      <c r="E33554" s="65"/>
      <c r="F33554" s="65"/>
      <c r="G33554" s="145"/>
    </row>
    <row r="33555" spans="1:7">
      <c r="A33555" s="65"/>
      <c r="B33555" s="65"/>
      <c r="C33555" s="65"/>
      <c r="D33555" s="65"/>
      <c r="E33555" s="65"/>
      <c r="F33555" s="65"/>
      <c r="G33555" s="145"/>
    </row>
    <row r="33556" spans="1:7">
      <c r="A33556" s="65"/>
      <c r="B33556" s="65"/>
      <c r="C33556" s="65"/>
      <c r="D33556" s="65"/>
      <c r="E33556" s="65"/>
      <c r="F33556" s="65"/>
      <c r="G33556" s="145"/>
    </row>
    <row r="33557" spans="1:7">
      <c r="A33557" s="65"/>
      <c r="B33557" s="65"/>
      <c r="C33557" s="65"/>
      <c r="D33557" s="65"/>
      <c r="E33557" s="65"/>
      <c r="F33557" s="65"/>
      <c r="G33557" s="145"/>
    </row>
    <row r="33558" spans="1:7">
      <c r="A33558" s="65"/>
      <c r="B33558" s="65"/>
      <c r="C33558" s="65"/>
      <c r="D33558" s="65"/>
      <c r="E33558" s="65"/>
      <c r="F33558" s="65"/>
      <c r="G33558" s="145"/>
    </row>
    <row r="33559" spans="1:7">
      <c r="A33559" s="65"/>
      <c r="B33559" s="65"/>
      <c r="C33559" s="65"/>
      <c r="D33559" s="65"/>
      <c r="E33559" s="65"/>
      <c r="F33559" s="65"/>
      <c r="G33559" s="145"/>
    </row>
    <row r="33560" spans="1:7">
      <c r="A33560" s="65"/>
      <c r="B33560" s="65"/>
      <c r="C33560" s="65"/>
      <c r="D33560" s="65"/>
      <c r="E33560" s="65"/>
      <c r="F33560" s="65"/>
      <c r="G33560" s="145"/>
    </row>
    <row r="33561" spans="1:7">
      <c r="A33561" s="65"/>
      <c r="B33561" s="65"/>
      <c r="C33561" s="65"/>
      <c r="D33561" s="65"/>
      <c r="E33561" s="65"/>
      <c r="F33561" s="65"/>
      <c r="G33561" s="145"/>
    </row>
    <row r="33562" spans="1:7">
      <c r="A33562" s="65"/>
      <c r="B33562" s="65"/>
      <c r="C33562" s="65"/>
      <c r="D33562" s="65"/>
      <c r="E33562" s="65"/>
      <c r="F33562" s="65"/>
      <c r="G33562" s="145"/>
    </row>
    <row r="33563" spans="1:7">
      <c r="A33563" s="65"/>
      <c r="B33563" s="65"/>
      <c r="C33563" s="65"/>
      <c r="D33563" s="65"/>
      <c r="E33563" s="65"/>
      <c r="F33563" s="65"/>
      <c r="G33563" s="145"/>
    </row>
    <row r="33564" spans="1:7">
      <c r="A33564" s="65"/>
      <c r="B33564" s="65"/>
      <c r="C33564" s="65"/>
      <c r="D33564" s="65"/>
      <c r="E33564" s="65"/>
      <c r="F33564" s="65"/>
      <c r="G33564" s="145"/>
    </row>
    <row r="33565" spans="1:7">
      <c r="A33565" s="65"/>
      <c r="B33565" s="65"/>
      <c r="C33565" s="65"/>
      <c r="D33565" s="65"/>
      <c r="E33565" s="65"/>
      <c r="F33565" s="65"/>
      <c r="G33565" s="145"/>
    </row>
    <row r="33566" spans="1:7">
      <c r="A33566" s="65"/>
      <c r="B33566" s="65"/>
      <c r="C33566" s="65"/>
      <c r="D33566" s="65"/>
      <c r="E33566" s="65"/>
      <c r="F33566" s="65"/>
      <c r="G33566" s="145"/>
    </row>
    <row r="33567" spans="1:7">
      <c r="A33567" s="65"/>
      <c r="B33567" s="65"/>
      <c r="C33567" s="65"/>
      <c r="D33567" s="65"/>
      <c r="E33567" s="65"/>
      <c r="F33567" s="65"/>
      <c r="G33567" s="145"/>
    </row>
    <row r="33568" spans="1:7">
      <c r="A33568" s="65"/>
      <c r="B33568" s="65"/>
      <c r="C33568" s="65"/>
      <c r="D33568" s="65"/>
      <c r="E33568" s="65"/>
      <c r="F33568" s="65"/>
      <c r="G33568" s="145"/>
    </row>
    <row r="33569" spans="1:7">
      <c r="A33569" s="65"/>
      <c r="B33569" s="65"/>
      <c r="C33569" s="65"/>
      <c r="D33569" s="65"/>
      <c r="E33569" s="65"/>
      <c r="F33569" s="65"/>
      <c r="G33569" s="145"/>
    </row>
    <row r="33570" spans="1:7">
      <c r="A33570" s="65"/>
      <c r="B33570" s="65"/>
      <c r="C33570" s="65"/>
      <c r="D33570" s="65"/>
      <c r="E33570" s="65"/>
      <c r="F33570" s="65"/>
      <c r="G33570" s="145"/>
    </row>
    <row r="33571" spans="1:7">
      <c r="A33571" s="65"/>
      <c r="B33571" s="65"/>
      <c r="C33571" s="65"/>
      <c r="D33571" s="65"/>
      <c r="E33571" s="65"/>
      <c r="F33571" s="65"/>
      <c r="G33571" s="145"/>
    </row>
    <row r="33572" spans="1:7">
      <c r="A33572" s="65"/>
      <c r="B33572" s="65"/>
      <c r="C33572" s="65"/>
      <c r="D33572" s="65"/>
      <c r="E33572" s="65"/>
      <c r="F33572" s="65"/>
      <c r="G33572" s="145"/>
    </row>
    <row r="33573" spans="1:7">
      <c r="A33573" s="65"/>
      <c r="B33573" s="65"/>
      <c r="C33573" s="65"/>
      <c r="D33573" s="65"/>
      <c r="E33573" s="65"/>
      <c r="F33573" s="65"/>
      <c r="G33573" s="145"/>
    </row>
    <row r="33574" spans="1:7">
      <c r="A33574" s="65"/>
      <c r="B33574" s="65"/>
      <c r="C33574" s="65"/>
      <c r="D33574" s="65"/>
      <c r="E33574" s="65"/>
      <c r="F33574" s="65"/>
      <c r="G33574" s="145"/>
    </row>
    <row r="33575" spans="1:7">
      <c r="A33575" s="65"/>
      <c r="B33575" s="65"/>
      <c r="C33575" s="65"/>
      <c r="D33575" s="65"/>
      <c r="E33575" s="65"/>
      <c r="F33575" s="65"/>
      <c r="G33575" s="145"/>
    </row>
    <row r="33576" spans="1:7">
      <c r="A33576" s="65"/>
      <c r="B33576" s="65"/>
      <c r="C33576" s="65"/>
      <c r="D33576" s="65"/>
      <c r="E33576" s="65"/>
      <c r="F33576" s="65"/>
      <c r="G33576" s="145"/>
    </row>
    <row r="33577" spans="1:7">
      <c r="A33577" s="65"/>
      <c r="B33577" s="65"/>
      <c r="C33577" s="65"/>
      <c r="D33577" s="65"/>
      <c r="E33577" s="65"/>
      <c r="F33577" s="65"/>
      <c r="G33577" s="145"/>
    </row>
    <row r="33578" spans="1:7">
      <c r="A33578" s="65"/>
      <c r="B33578" s="65"/>
      <c r="C33578" s="65"/>
      <c r="D33578" s="65"/>
      <c r="E33578" s="65"/>
      <c r="F33578" s="65"/>
      <c r="G33578" s="145"/>
    </row>
    <row r="33579" spans="1:7">
      <c r="A33579" s="65"/>
      <c r="B33579" s="65"/>
      <c r="C33579" s="65"/>
      <c r="D33579" s="65"/>
      <c r="E33579" s="65"/>
      <c r="F33579" s="65"/>
      <c r="G33579" s="145"/>
    </row>
    <row r="33580" spans="1:7">
      <c r="A33580" s="65"/>
      <c r="B33580" s="65"/>
      <c r="C33580" s="65"/>
      <c r="D33580" s="65"/>
      <c r="E33580" s="65"/>
      <c r="F33580" s="65"/>
      <c r="G33580" s="145"/>
    </row>
    <row r="33581" spans="1:7">
      <c r="A33581" s="65"/>
      <c r="B33581" s="65"/>
      <c r="C33581" s="65"/>
      <c r="D33581" s="65"/>
      <c r="E33581" s="65"/>
      <c r="F33581" s="65"/>
      <c r="G33581" s="145"/>
    </row>
    <row r="33582" spans="1:7">
      <c r="A33582" s="65"/>
      <c r="B33582" s="65"/>
      <c r="C33582" s="65"/>
      <c r="D33582" s="65"/>
      <c r="E33582" s="65"/>
      <c r="F33582" s="65"/>
      <c r="G33582" s="145"/>
    </row>
    <row r="33583" spans="1:7">
      <c r="A33583" s="65"/>
      <c r="B33583" s="65"/>
      <c r="C33583" s="65"/>
      <c r="D33583" s="65"/>
      <c r="E33583" s="65"/>
      <c r="F33583" s="65"/>
      <c r="G33583" s="145"/>
    </row>
    <row r="33584" spans="1:7">
      <c r="A33584" s="65"/>
      <c r="B33584" s="65"/>
      <c r="C33584" s="65"/>
      <c r="D33584" s="65"/>
      <c r="E33584" s="65"/>
      <c r="F33584" s="65"/>
      <c r="G33584" s="145"/>
    </row>
    <row r="33585" spans="1:7">
      <c r="A33585" s="65"/>
      <c r="B33585" s="65"/>
      <c r="C33585" s="65"/>
      <c r="D33585" s="65"/>
      <c r="E33585" s="65"/>
      <c r="F33585" s="65"/>
      <c r="G33585" s="145"/>
    </row>
    <row r="33586" spans="1:7">
      <c r="A33586" s="65"/>
      <c r="B33586" s="65"/>
      <c r="C33586" s="65"/>
      <c r="D33586" s="65"/>
      <c r="E33586" s="65"/>
      <c r="F33586" s="65"/>
      <c r="G33586" s="145"/>
    </row>
    <row r="33587" spans="1:7">
      <c r="A33587" s="65"/>
      <c r="B33587" s="65"/>
      <c r="C33587" s="65"/>
      <c r="D33587" s="65"/>
      <c r="E33587" s="65"/>
      <c r="F33587" s="65"/>
      <c r="G33587" s="145"/>
    </row>
    <row r="33588" spans="1:7">
      <c r="A33588" s="65"/>
      <c r="B33588" s="65"/>
      <c r="C33588" s="65"/>
      <c r="D33588" s="65"/>
      <c r="E33588" s="65"/>
      <c r="F33588" s="65"/>
      <c r="G33588" s="145"/>
    </row>
    <row r="33589" spans="1:7">
      <c r="A33589" s="65"/>
      <c r="B33589" s="65"/>
      <c r="C33589" s="65"/>
      <c r="D33589" s="65"/>
      <c r="E33589" s="65"/>
      <c r="F33589" s="65"/>
      <c r="G33589" s="145"/>
    </row>
    <row r="33590" spans="1:7">
      <c r="A33590" s="65"/>
      <c r="B33590" s="65"/>
      <c r="C33590" s="65"/>
      <c r="D33590" s="65"/>
      <c r="E33590" s="65"/>
      <c r="F33590" s="65"/>
      <c r="G33590" s="145"/>
    </row>
    <row r="33591" spans="1:7">
      <c r="A33591" s="65"/>
      <c r="B33591" s="65"/>
      <c r="C33591" s="65"/>
      <c r="D33591" s="65"/>
      <c r="E33591" s="65"/>
      <c r="F33591" s="65"/>
      <c r="G33591" s="145"/>
    </row>
    <row r="33592" spans="1:7">
      <c r="A33592" s="65"/>
      <c r="B33592" s="65"/>
      <c r="C33592" s="65"/>
      <c r="D33592" s="65"/>
      <c r="E33592" s="65"/>
      <c r="F33592" s="65"/>
      <c r="G33592" s="145"/>
    </row>
    <row r="33593" spans="1:7">
      <c r="A33593" s="65"/>
      <c r="B33593" s="65"/>
      <c r="C33593" s="65"/>
      <c r="D33593" s="65"/>
      <c r="E33593" s="65"/>
      <c r="F33593" s="65"/>
      <c r="G33593" s="145"/>
    </row>
    <row r="33594" spans="1:7">
      <c r="A33594" s="65"/>
      <c r="B33594" s="65"/>
      <c r="C33594" s="65"/>
      <c r="D33594" s="65"/>
      <c r="E33594" s="65"/>
      <c r="F33594" s="65"/>
      <c r="G33594" s="145"/>
    </row>
    <row r="33595" spans="1:7">
      <c r="A33595" s="65"/>
      <c r="B33595" s="65"/>
      <c r="C33595" s="65"/>
      <c r="D33595" s="65"/>
      <c r="E33595" s="65"/>
      <c r="F33595" s="65"/>
      <c r="G33595" s="145"/>
    </row>
    <row r="33596" spans="1:7">
      <c r="A33596" s="65"/>
      <c r="B33596" s="65"/>
      <c r="C33596" s="65"/>
      <c r="D33596" s="65"/>
      <c r="E33596" s="65"/>
      <c r="F33596" s="65"/>
      <c r="G33596" s="145"/>
    </row>
    <row r="33597" spans="1:7">
      <c r="A33597" s="65"/>
      <c r="B33597" s="65"/>
      <c r="C33597" s="65"/>
      <c r="D33597" s="65"/>
      <c r="E33597" s="65"/>
      <c r="F33597" s="65"/>
      <c r="G33597" s="145"/>
    </row>
    <row r="33598" spans="1:7">
      <c r="A33598" s="65"/>
      <c r="B33598" s="65"/>
      <c r="C33598" s="65"/>
      <c r="D33598" s="65"/>
      <c r="E33598" s="65"/>
      <c r="F33598" s="65"/>
      <c r="G33598" s="145"/>
    </row>
    <row r="33599" spans="1:7">
      <c r="A33599" s="65"/>
      <c r="B33599" s="65"/>
      <c r="C33599" s="65"/>
      <c r="D33599" s="65"/>
      <c r="E33599" s="65"/>
      <c r="F33599" s="65"/>
      <c r="G33599" s="145"/>
    </row>
    <row r="33600" spans="1:7">
      <c r="A33600" s="65"/>
      <c r="B33600" s="65"/>
      <c r="C33600" s="65"/>
      <c r="D33600" s="65"/>
      <c r="E33600" s="65"/>
      <c r="F33600" s="65"/>
      <c r="G33600" s="145"/>
    </row>
    <row r="33601" spans="1:7">
      <c r="A33601" s="65"/>
      <c r="B33601" s="65"/>
      <c r="C33601" s="65"/>
      <c r="D33601" s="65"/>
      <c r="E33601" s="65"/>
      <c r="F33601" s="65"/>
      <c r="G33601" s="145"/>
    </row>
    <row r="33602" spans="1:7">
      <c r="A33602" s="65"/>
      <c r="B33602" s="65"/>
      <c r="C33602" s="65"/>
      <c r="D33602" s="65"/>
      <c r="E33602" s="65"/>
      <c r="F33602" s="65"/>
      <c r="G33602" s="145"/>
    </row>
    <row r="33603" spans="1:7">
      <c r="A33603" s="65"/>
      <c r="B33603" s="65"/>
      <c r="C33603" s="65"/>
      <c r="D33603" s="65"/>
      <c r="E33603" s="65"/>
      <c r="F33603" s="65"/>
      <c r="G33603" s="145"/>
    </row>
    <row r="33604" spans="1:7">
      <c r="A33604" s="65"/>
      <c r="B33604" s="65"/>
      <c r="C33604" s="65"/>
      <c r="D33604" s="65"/>
      <c r="E33604" s="65"/>
      <c r="F33604" s="65"/>
      <c r="G33604" s="145"/>
    </row>
    <row r="33605" spans="1:7">
      <c r="A33605" s="65"/>
      <c r="B33605" s="65"/>
      <c r="C33605" s="65"/>
      <c r="D33605" s="65"/>
      <c r="E33605" s="65"/>
      <c r="F33605" s="65"/>
      <c r="G33605" s="145"/>
    </row>
    <row r="33606" spans="1:7">
      <c r="A33606" s="65"/>
      <c r="B33606" s="65"/>
      <c r="C33606" s="65"/>
      <c r="D33606" s="65"/>
      <c r="E33606" s="65"/>
      <c r="F33606" s="65"/>
      <c r="G33606" s="145"/>
    </row>
    <row r="33607" spans="1:7">
      <c r="A33607" s="65"/>
      <c r="B33607" s="65"/>
      <c r="C33607" s="65"/>
      <c r="D33607" s="65"/>
      <c r="E33607" s="65"/>
      <c r="F33607" s="65"/>
      <c r="G33607" s="145"/>
    </row>
    <row r="33608" spans="1:7">
      <c r="A33608" s="65"/>
      <c r="B33608" s="65"/>
      <c r="C33608" s="65"/>
      <c r="D33608" s="65"/>
      <c r="E33608" s="65"/>
      <c r="F33608" s="65"/>
      <c r="G33608" s="145"/>
    </row>
    <row r="33609" spans="1:7">
      <c r="A33609" s="65"/>
      <c r="B33609" s="65"/>
      <c r="C33609" s="65"/>
      <c r="D33609" s="65"/>
      <c r="E33609" s="65"/>
      <c r="F33609" s="65"/>
      <c r="G33609" s="145"/>
    </row>
    <row r="33610" spans="1:7">
      <c r="A33610" s="65"/>
      <c r="B33610" s="65"/>
      <c r="C33610" s="65"/>
      <c r="D33610" s="65"/>
      <c r="E33610" s="65"/>
      <c r="F33610" s="65"/>
      <c r="G33610" s="145"/>
    </row>
    <row r="33611" spans="1:7">
      <c r="A33611" s="65"/>
      <c r="B33611" s="65"/>
      <c r="C33611" s="65"/>
      <c r="D33611" s="65"/>
      <c r="E33611" s="65"/>
      <c r="F33611" s="65"/>
      <c r="G33611" s="145"/>
    </row>
    <row r="33612" spans="1:7">
      <c r="A33612" s="65"/>
      <c r="B33612" s="65"/>
      <c r="C33612" s="65"/>
      <c r="D33612" s="65"/>
      <c r="E33612" s="65"/>
      <c r="F33612" s="65"/>
      <c r="G33612" s="145"/>
    </row>
    <row r="33613" spans="1:7">
      <c r="A33613" s="65"/>
      <c r="B33613" s="65"/>
      <c r="C33613" s="65"/>
      <c r="D33613" s="65"/>
      <c r="E33613" s="65"/>
      <c r="F33613" s="65"/>
      <c r="G33613" s="145"/>
    </row>
    <row r="33614" spans="1:7">
      <c r="A33614" s="65"/>
      <c r="B33614" s="65"/>
      <c r="C33614" s="65"/>
      <c r="D33614" s="65"/>
      <c r="E33614" s="65"/>
      <c r="F33614" s="65"/>
      <c r="G33614" s="145"/>
    </row>
    <row r="33615" spans="1:7">
      <c r="A33615" s="65"/>
      <c r="B33615" s="65"/>
      <c r="C33615" s="65"/>
      <c r="D33615" s="65"/>
      <c r="E33615" s="65"/>
      <c r="F33615" s="65"/>
      <c r="G33615" s="145"/>
    </row>
    <row r="33616" spans="1:7">
      <c r="A33616" s="65"/>
      <c r="B33616" s="65"/>
      <c r="C33616" s="65"/>
      <c r="D33616" s="65"/>
      <c r="E33616" s="65"/>
      <c r="F33616" s="65"/>
      <c r="G33616" s="145"/>
    </row>
    <row r="33617" spans="1:7">
      <c r="A33617" s="65"/>
      <c r="B33617" s="65"/>
      <c r="C33617" s="65"/>
      <c r="D33617" s="65"/>
      <c r="E33617" s="65"/>
      <c r="F33617" s="65"/>
      <c r="G33617" s="145"/>
    </row>
    <row r="33618" spans="1:7">
      <c r="A33618" s="65"/>
      <c r="B33618" s="65"/>
      <c r="C33618" s="65"/>
      <c r="D33618" s="65"/>
      <c r="E33618" s="65"/>
      <c r="F33618" s="65"/>
      <c r="G33618" s="145"/>
    </row>
    <row r="33619" spans="1:7">
      <c r="A33619" s="65"/>
      <c r="B33619" s="65"/>
      <c r="C33619" s="65"/>
      <c r="D33619" s="65"/>
      <c r="E33619" s="65"/>
      <c r="F33619" s="65"/>
      <c r="G33619" s="145"/>
    </row>
    <row r="33620" spans="1:7">
      <c r="A33620" s="65"/>
      <c r="B33620" s="65"/>
      <c r="C33620" s="65"/>
      <c r="D33620" s="65"/>
      <c r="E33620" s="65"/>
      <c r="F33620" s="65"/>
      <c r="G33620" s="145"/>
    </row>
    <row r="33621" spans="1:7">
      <c r="A33621" s="65"/>
      <c r="B33621" s="65"/>
      <c r="C33621" s="65"/>
      <c r="D33621" s="65"/>
      <c r="E33621" s="65"/>
      <c r="F33621" s="65"/>
      <c r="G33621" s="145"/>
    </row>
    <row r="33622" spans="1:7">
      <c r="A33622" s="65"/>
      <c r="B33622" s="65"/>
      <c r="C33622" s="65"/>
      <c r="D33622" s="65"/>
      <c r="E33622" s="65"/>
      <c r="F33622" s="65"/>
      <c r="G33622" s="145"/>
    </row>
    <row r="33623" spans="1:7">
      <c r="A33623" s="65"/>
      <c r="B33623" s="65"/>
      <c r="C33623" s="65"/>
      <c r="D33623" s="65"/>
      <c r="E33623" s="65"/>
      <c r="F33623" s="65"/>
      <c r="G33623" s="145"/>
    </row>
    <row r="33624" spans="1:7">
      <c r="A33624" s="65"/>
      <c r="B33624" s="65"/>
      <c r="C33624" s="65"/>
      <c r="D33624" s="65"/>
      <c r="E33624" s="65"/>
      <c r="F33624" s="65"/>
      <c r="G33624" s="145"/>
    </row>
    <row r="33625" spans="1:7">
      <c r="A33625" s="65"/>
      <c r="B33625" s="65"/>
      <c r="C33625" s="65"/>
      <c r="D33625" s="65"/>
      <c r="E33625" s="65"/>
      <c r="F33625" s="65"/>
      <c r="G33625" s="145"/>
    </row>
    <row r="33626" spans="1:7">
      <c r="A33626" s="65"/>
      <c r="B33626" s="65"/>
      <c r="C33626" s="65"/>
      <c r="D33626" s="65"/>
      <c r="E33626" s="65"/>
      <c r="F33626" s="65"/>
      <c r="G33626" s="145"/>
    </row>
    <row r="33627" spans="1:7">
      <c r="A33627" s="65"/>
      <c r="B33627" s="65"/>
      <c r="C33627" s="65"/>
      <c r="D33627" s="65"/>
      <c r="E33627" s="65"/>
      <c r="F33627" s="65"/>
      <c r="G33627" s="145"/>
    </row>
    <row r="33628" spans="1:7">
      <c r="A33628" s="65"/>
      <c r="B33628" s="65"/>
      <c r="C33628" s="65"/>
      <c r="D33628" s="65"/>
      <c r="E33628" s="65"/>
      <c r="F33628" s="65"/>
      <c r="G33628" s="145"/>
    </row>
    <row r="33629" spans="1:7">
      <c r="A33629" s="65"/>
      <c r="B33629" s="65"/>
      <c r="C33629" s="65"/>
      <c r="D33629" s="65"/>
      <c r="E33629" s="65"/>
      <c r="F33629" s="65"/>
      <c r="G33629" s="145"/>
    </row>
    <row r="33630" spans="1:7">
      <c r="A33630" s="65"/>
      <c r="B33630" s="65"/>
      <c r="C33630" s="65"/>
      <c r="D33630" s="65"/>
      <c r="E33630" s="65"/>
      <c r="F33630" s="65"/>
      <c r="G33630" s="145"/>
    </row>
    <row r="33631" spans="1:7">
      <c r="A33631" s="65"/>
      <c r="B33631" s="65"/>
      <c r="C33631" s="65"/>
      <c r="D33631" s="65"/>
      <c r="E33631" s="65"/>
      <c r="F33631" s="65"/>
      <c r="G33631" s="145"/>
    </row>
    <row r="33632" spans="1:7">
      <c r="A33632" s="65"/>
      <c r="B33632" s="65"/>
      <c r="C33632" s="65"/>
      <c r="D33632" s="65"/>
      <c r="E33632" s="65"/>
      <c r="F33632" s="65"/>
      <c r="G33632" s="145"/>
    </row>
    <row r="33633" spans="1:7">
      <c r="A33633" s="65"/>
      <c r="B33633" s="65"/>
      <c r="C33633" s="65"/>
      <c r="D33633" s="65"/>
      <c r="E33633" s="65"/>
      <c r="F33633" s="65"/>
      <c r="G33633" s="145"/>
    </row>
    <row r="33634" spans="1:7">
      <c r="A33634" s="65"/>
      <c r="B33634" s="65"/>
      <c r="C33634" s="65"/>
      <c r="D33634" s="65"/>
      <c r="E33634" s="65"/>
      <c r="F33634" s="65"/>
      <c r="G33634" s="145"/>
    </row>
    <row r="33635" spans="1:7">
      <c r="A33635" s="65"/>
      <c r="B33635" s="65"/>
      <c r="C33635" s="65"/>
      <c r="D33635" s="65"/>
      <c r="E33635" s="65"/>
      <c r="F33635" s="65"/>
      <c r="G33635" s="145"/>
    </row>
    <row r="33636" spans="1:7">
      <c r="A33636" s="65"/>
      <c r="B33636" s="65"/>
      <c r="C33636" s="65"/>
      <c r="D33636" s="65"/>
      <c r="E33636" s="65"/>
      <c r="F33636" s="65"/>
      <c r="G33636" s="145"/>
    </row>
    <row r="33637" spans="1:7">
      <c r="A33637" s="65"/>
      <c r="B33637" s="65"/>
      <c r="C33637" s="65"/>
      <c r="D33637" s="65"/>
      <c r="E33637" s="65"/>
      <c r="F33637" s="65"/>
      <c r="G33637" s="145"/>
    </row>
    <row r="33638" spans="1:7">
      <c r="A33638" s="65"/>
      <c r="B33638" s="65"/>
      <c r="C33638" s="65"/>
      <c r="D33638" s="65"/>
      <c r="E33638" s="65"/>
      <c r="F33638" s="65"/>
      <c r="G33638" s="145"/>
    </row>
    <row r="33639" spans="1:7">
      <c r="A33639" s="65"/>
      <c r="B33639" s="65"/>
      <c r="C33639" s="65"/>
      <c r="D33639" s="65"/>
      <c r="E33639" s="65"/>
      <c r="F33639" s="65"/>
      <c r="G33639" s="145"/>
    </row>
    <row r="33640" spans="1:7">
      <c r="A33640" s="65"/>
      <c r="B33640" s="65"/>
      <c r="C33640" s="65"/>
      <c r="D33640" s="65"/>
      <c r="E33640" s="65"/>
      <c r="F33640" s="65"/>
      <c r="G33640" s="145"/>
    </row>
    <row r="33641" spans="1:7">
      <c r="A33641" s="65"/>
      <c r="B33641" s="65"/>
      <c r="C33641" s="65"/>
      <c r="D33641" s="65"/>
      <c r="E33641" s="65"/>
      <c r="F33641" s="65"/>
      <c r="G33641" s="145"/>
    </row>
    <row r="33642" spans="1:7">
      <c r="A33642" s="65"/>
      <c r="B33642" s="65"/>
      <c r="C33642" s="65"/>
      <c r="D33642" s="65"/>
      <c r="E33642" s="65"/>
      <c r="F33642" s="65"/>
      <c r="G33642" s="145"/>
    </row>
    <row r="33643" spans="1:7">
      <c r="A33643" s="65"/>
      <c r="B33643" s="65"/>
      <c r="C33643" s="65"/>
      <c r="D33643" s="65"/>
      <c r="E33643" s="65"/>
      <c r="F33643" s="65"/>
      <c r="G33643" s="145"/>
    </row>
    <row r="33644" spans="1:7">
      <c r="A33644" s="65"/>
      <c r="B33644" s="65"/>
      <c r="C33644" s="65"/>
      <c r="D33644" s="65"/>
      <c r="E33644" s="65"/>
      <c r="F33644" s="65"/>
      <c r="G33644" s="145"/>
    </row>
    <row r="33645" spans="1:7">
      <c r="A33645" s="65"/>
      <c r="B33645" s="65"/>
      <c r="C33645" s="65"/>
      <c r="D33645" s="65"/>
      <c r="E33645" s="65"/>
      <c r="F33645" s="65"/>
      <c r="G33645" s="145"/>
    </row>
    <row r="33646" spans="1:7">
      <c r="A33646" s="65"/>
      <c r="B33646" s="65"/>
      <c r="C33646" s="65"/>
      <c r="D33646" s="65"/>
      <c r="E33646" s="65"/>
      <c r="F33646" s="65"/>
      <c r="G33646" s="145"/>
    </row>
    <row r="33647" spans="1:7">
      <c r="A33647" s="65"/>
      <c r="B33647" s="65"/>
      <c r="C33647" s="65"/>
      <c r="D33647" s="65"/>
      <c r="E33647" s="65"/>
      <c r="F33647" s="65"/>
      <c r="G33647" s="145"/>
    </row>
    <row r="33648" spans="1:7">
      <c r="A33648" s="65"/>
      <c r="B33648" s="65"/>
      <c r="C33648" s="65"/>
      <c r="D33648" s="65"/>
      <c r="E33648" s="65"/>
      <c r="F33648" s="65"/>
      <c r="G33648" s="145"/>
    </row>
    <row r="33649" spans="1:7">
      <c r="A33649" s="65"/>
      <c r="B33649" s="65"/>
      <c r="C33649" s="65"/>
      <c r="D33649" s="65"/>
      <c r="E33649" s="65"/>
      <c r="F33649" s="65"/>
      <c r="G33649" s="145"/>
    </row>
    <row r="33650" spans="1:7">
      <c r="A33650" s="65"/>
      <c r="B33650" s="65"/>
      <c r="C33650" s="65"/>
      <c r="D33650" s="65"/>
      <c r="E33650" s="65"/>
      <c r="F33650" s="65"/>
      <c r="G33650" s="145"/>
    </row>
    <row r="33651" spans="1:7">
      <c r="A33651" s="65"/>
      <c r="B33651" s="65"/>
      <c r="C33651" s="65"/>
      <c r="D33651" s="65"/>
      <c r="E33651" s="65"/>
      <c r="F33651" s="65"/>
      <c r="G33651" s="145"/>
    </row>
    <row r="33652" spans="1:7">
      <c r="A33652" s="65"/>
      <c r="B33652" s="65"/>
      <c r="C33652" s="65"/>
      <c r="D33652" s="65"/>
      <c r="E33652" s="65"/>
      <c r="F33652" s="65"/>
      <c r="G33652" s="145"/>
    </row>
    <row r="33653" spans="1:7">
      <c r="A33653" s="65"/>
      <c r="B33653" s="65"/>
      <c r="C33653" s="65"/>
      <c r="D33653" s="65"/>
      <c r="E33653" s="65"/>
      <c r="F33653" s="65"/>
      <c r="G33653" s="145"/>
    </row>
    <row r="33654" spans="1:7">
      <c r="A33654" s="65"/>
      <c r="B33654" s="65"/>
      <c r="C33654" s="65"/>
      <c r="D33654" s="65"/>
      <c r="E33654" s="65"/>
      <c r="F33654" s="65"/>
      <c r="G33654" s="145"/>
    </row>
    <row r="33655" spans="1:7">
      <c r="A33655" s="65"/>
      <c r="B33655" s="65"/>
      <c r="C33655" s="65"/>
      <c r="D33655" s="65"/>
      <c r="E33655" s="65"/>
      <c r="F33655" s="65"/>
      <c r="G33655" s="145"/>
    </row>
    <row r="33656" spans="1:7">
      <c r="A33656" s="65"/>
      <c r="B33656" s="65"/>
      <c r="C33656" s="65"/>
      <c r="D33656" s="65"/>
      <c r="E33656" s="65"/>
      <c r="F33656" s="65"/>
      <c r="G33656" s="145"/>
    </row>
    <row r="33657" spans="1:7">
      <c r="A33657" s="65"/>
      <c r="B33657" s="65"/>
      <c r="C33657" s="65"/>
      <c r="D33657" s="65"/>
      <c r="E33657" s="65"/>
      <c r="F33657" s="65"/>
      <c r="G33657" s="145"/>
    </row>
    <row r="33658" spans="1:7">
      <c r="A33658" s="65"/>
      <c r="B33658" s="65"/>
      <c r="C33658" s="65"/>
      <c r="D33658" s="65"/>
      <c r="E33658" s="65"/>
      <c r="F33658" s="65"/>
      <c r="G33658" s="145"/>
    </row>
    <row r="33659" spans="1:7">
      <c r="A33659" s="65"/>
      <c r="B33659" s="65"/>
      <c r="C33659" s="65"/>
      <c r="D33659" s="65"/>
      <c r="E33659" s="65"/>
      <c r="F33659" s="65"/>
      <c r="G33659" s="145"/>
    </row>
    <row r="33660" spans="1:7">
      <c r="A33660" s="65"/>
      <c r="B33660" s="65"/>
      <c r="C33660" s="65"/>
      <c r="D33660" s="65"/>
      <c r="E33660" s="65"/>
      <c r="F33660" s="65"/>
      <c r="G33660" s="145"/>
    </row>
    <row r="33661" spans="1:7">
      <c r="A33661" s="65"/>
      <c r="B33661" s="65"/>
      <c r="C33661" s="65"/>
      <c r="D33661" s="65"/>
      <c r="E33661" s="65"/>
      <c r="F33661" s="65"/>
      <c r="G33661" s="145"/>
    </row>
    <row r="33662" spans="1:7">
      <c r="A33662" s="65"/>
      <c r="B33662" s="65"/>
      <c r="C33662" s="65"/>
      <c r="D33662" s="65"/>
      <c r="E33662" s="65"/>
      <c r="F33662" s="65"/>
      <c r="G33662" s="145"/>
    </row>
    <row r="33663" spans="1:7">
      <c r="A33663" s="65"/>
      <c r="B33663" s="65"/>
      <c r="C33663" s="65"/>
      <c r="D33663" s="65"/>
      <c r="E33663" s="65"/>
      <c r="F33663" s="65"/>
      <c r="G33663" s="145"/>
    </row>
    <row r="33664" spans="1:7">
      <c r="A33664" s="65"/>
      <c r="B33664" s="65"/>
      <c r="C33664" s="65"/>
      <c r="D33664" s="65"/>
      <c r="E33664" s="65"/>
      <c r="F33664" s="65"/>
      <c r="G33664" s="145"/>
    </row>
    <row r="33665" spans="1:7">
      <c r="A33665" s="65"/>
      <c r="B33665" s="65"/>
      <c r="C33665" s="65"/>
      <c r="D33665" s="65"/>
      <c r="E33665" s="65"/>
      <c r="F33665" s="65"/>
      <c r="G33665" s="145"/>
    </row>
    <row r="33666" spans="1:7">
      <c r="A33666" s="65"/>
      <c r="B33666" s="65"/>
      <c r="C33666" s="65"/>
      <c r="D33666" s="65"/>
      <c r="E33666" s="65"/>
      <c r="F33666" s="65"/>
      <c r="G33666" s="145"/>
    </row>
    <row r="33667" spans="1:7">
      <c r="A33667" s="65"/>
      <c r="B33667" s="65"/>
      <c r="C33667" s="65"/>
      <c r="D33667" s="65"/>
      <c r="E33667" s="65"/>
      <c r="F33667" s="65"/>
      <c r="G33667" s="145"/>
    </row>
    <row r="33668" spans="1:7">
      <c r="A33668" s="65"/>
      <c r="B33668" s="65"/>
      <c r="C33668" s="65"/>
      <c r="D33668" s="65"/>
      <c r="E33668" s="65"/>
      <c r="F33668" s="65"/>
      <c r="G33668" s="145"/>
    </row>
    <row r="33669" spans="1:7">
      <c r="A33669" s="65"/>
      <c r="B33669" s="65"/>
      <c r="C33669" s="65"/>
      <c r="D33669" s="65"/>
      <c r="E33669" s="65"/>
      <c r="F33669" s="65"/>
      <c r="G33669" s="145"/>
    </row>
    <row r="33670" spans="1:7">
      <c r="A33670" s="65"/>
      <c r="B33670" s="65"/>
      <c r="C33670" s="65"/>
      <c r="D33670" s="65"/>
      <c r="E33670" s="65"/>
      <c r="F33670" s="65"/>
      <c r="G33670" s="145"/>
    </row>
    <row r="33671" spans="1:7">
      <c r="A33671" s="65"/>
      <c r="B33671" s="65"/>
      <c r="C33671" s="65"/>
      <c r="D33671" s="65"/>
      <c r="E33671" s="65"/>
      <c r="F33671" s="65"/>
      <c r="G33671" s="145"/>
    </row>
    <row r="33672" spans="1:7">
      <c r="A33672" s="65"/>
      <c r="B33672" s="65"/>
      <c r="C33672" s="65"/>
      <c r="D33672" s="65"/>
      <c r="E33672" s="65"/>
      <c r="F33672" s="65"/>
      <c r="G33672" s="145"/>
    </row>
    <row r="33673" spans="1:7">
      <c r="A33673" s="65"/>
      <c r="B33673" s="65"/>
      <c r="C33673" s="65"/>
      <c r="D33673" s="65"/>
      <c r="E33673" s="65"/>
      <c r="F33673" s="65"/>
      <c r="G33673" s="145"/>
    </row>
    <row r="33674" spans="1:7">
      <c r="A33674" s="65"/>
      <c r="B33674" s="65"/>
      <c r="C33674" s="65"/>
      <c r="D33674" s="65"/>
      <c r="E33674" s="65"/>
      <c r="F33674" s="65"/>
      <c r="G33674" s="145"/>
    </row>
    <row r="33675" spans="1:7">
      <c r="A33675" s="65"/>
      <c r="B33675" s="65"/>
      <c r="C33675" s="65"/>
      <c r="D33675" s="65"/>
      <c r="E33675" s="65"/>
      <c r="F33675" s="65"/>
      <c r="G33675" s="145"/>
    </row>
    <row r="33676" spans="1:7">
      <c r="A33676" s="65"/>
      <c r="B33676" s="65"/>
      <c r="C33676" s="65"/>
      <c r="D33676" s="65"/>
      <c r="E33676" s="65"/>
      <c r="F33676" s="65"/>
      <c r="G33676" s="145"/>
    </row>
    <row r="33677" spans="1:7">
      <c r="A33677" s="65"/>
      <c r="B33677" s="65"/>
      <c r="C33677" s="65"/>
      <c r="D33677" s="65"/>
      <c r="E33677" s="65"/>
      <c r="F33677" s="65"/>
      <c r="G33677" s="145"/>
    </row>
    <row r="33678" spans="1:7">
      <c r="A33678" s="65"/>
      <c r="B33678" s="65"/>
      <c r="C33678" s="65"/>
      <c r="D33678" s="65"/>
      <c r="E33678" s="65"/>
      <c r="F33678" s="65"/>
      <c r="G33678" s="145"/>
    </row>
    <row r="33679" spans="1:7">
      <c r="A33679" s="65"/>
      <c r="B33679" s="65"/>
      <c r="C33679" s="65"/>
      <c r="D33679" s="65"/>
      <c r="E33679" s="65"/>
      <c r="F33679" s="65"/>
      <c r="G33679" s="145"/>
    </row>
    <row r="33680" spans="1:7">
      <c r="A33680" s="65"/>
      <c r="B33680" s="65"/>
      <c r="C33680" s="65"/>
      <c r="D33680" s="65"/>
      <c r="E33680" s="65"/>
      <c r="F33680" s="65"/>
      <c r="G33680" s="145"/>
    </row>
    <row r="33681" spans="1:7">
      <c r="A33681" s="65"/>
      <c r="B33681" s="65"/>
      <c r="C33681" s="65"/>
      <c r="D33681" s="65"/>
      <c r="E33681" s="65"/>
      <c r="F33681" s="65"/>
      <c r="G33681" s="145"/>
    </row>
    <row r="33682" spans="1:7">
      <c r="A33682" s="65"/>
      <c r="B33682" s="65"/>
      <c r="C33682" s="65"/>
      <c r="D33682" s="65"/>
      <c r="E33682" s="65"/>
      <c r="F33682" s="65"/>
      <c r="G33682" s="145"/>
    </row>
    <row r="33683" spans="1:7">
      <c r="A33683" s="65"/>
      <c r="B33683" s="65"/>
      <c r="C33683" s="65"/>
      <c r="D33683" s="65"/>
      <c r="E33683" s="65"/>
      <c r="F33683" s="65"/>
      <c r="G33683" s="145"/>
    </row>
    <row r="33684" spans="1:7">
      <c r="A33684" s="65"/>
      <c r="B33684" s="65"/>
      <c r="C33684" s="65"/>
      <c r="D33684" s="65"/>
      <c r="E33684" s="65"/>
      <c r="F33684" s="65"/>
      <c r="G33684" s="145"/>
    </row>
    <row r="33685" spans="1:7">
      <c r="A33685" s="65"/>
      <c r="B33685" s="65"/>
      <c r="C33685" s="65"/>
      <c r="D33685" s="65"/>
      <c r="E33685" s="65"/>
      <c r="F33685" s="65"/>
      <c r="G33685" s="145"/>
    </row>
    <row r="33686" spans="1:7">
      <c r="A33686" s="65"/>
      <c r="B33686" s="65"/>
      <c r="C33686" s="65"/>
      <c r="D33686" s="65"/>
      <c r="E33686" s="65"/>
      <c r="F33686" s="65"/>
      <c r="G33686" s="145"/>
    </row>
    <row r="33687" spans="1:7">
      <c r="A33687" s="65"/>
      <c r="B33687" s="65"/>
      <c r="C33687" s="65"/>
      <c r="D33687" s="65"/>
      <c r="E33687" s="65"/>
      <c r="F33687" s="65"/>
      <c r="G33687" s="145"/>
    </row>
    <row r="33688" spans="1:7">
      <c r="A33688" s="65"/>
      <c r="B33688" s="65"/>
      <c r="C33688" s="65"/>
      <c r="D33688" s="65"/>
      <c r="E33688" s="65"/>
      <c r="F33688" s="65"/>
      <c r="G33688" s="145"/>
    </row>
    <row r="33689" spans="1:7">
      <c r="A33689" s="65"/>
      <c r="B33689" s="65"/>
      <c r="C33689" s="65"/>
      <c r="D33689" s="65"/>
      <c r="E33689" s="65"/>
      <c r="F33689" s="65"/>
      <c r="G33689" s="145"/>
    </row>
    <row r="33690" spans="1:7">
      <c r="A33690" s="65"/>
      <c r="B33690" s="65"/>
      <c r="C33690" s="65"/>
      <c r="D33690" s="65"/>
      <c r="E33690" s="65"/>
      <c r="F33690" s="65"/>
      <c r="G33690" s="145"/>
    </row>
    <row r="33691" spans="1:7">
      <c r="A33691" s="65"/>
      <c r="B33691" s="65"/>
      <c r="C33691" s="65"/>
      <c r="D33691" s="65"/>
      <c r="E33691" s="65"/>
      <c r="F33691" s="65"/>
      <c r="G33691" s="145"/>
    </row>
    <row r="33692" spans="1:7">
      <c r="A33692" s="65"/>
      <c r="B33692" s="65"/>
      <c r="C33692" s="65"/>
      <c r="D33692" s="65"/>
      <c r="E33692" s="65"/>
      <c r="F33692" s="65"/>
      <c r="G33692" s="145"/>
    </row>
    <row r="33693" spans="1:7">
      <c r="A33693" s="65"/>
      <c r="B33693" s="65"/>
      <c r="C33693" s="65"/>
      <c r="D33693" s="65"/>
      <c r="E33693" s="65"/>
      <c r="F33693" s="65"/>
      <c r="G33693" s="145"/>
    </row>
    <row r="33694" spans="1:7">
      <c r="A33694" s="65"/>
      <c r="B33694" s="65"/>
      <c r="C33694" s="65"/>
      <c r="D33694" s="65"/>
      <c r="E33694" s="65"/>
      <c r="F33694" s="65"/>
      <c r="G33694" s="145"/>
    </row>
    <row r="33695" spans="1:7">
      <c r="A33695" s="65"/>
      <c r="B33695" s="65"/>
      <c r="C33695" s="65"/>
      <c r="D33695" s="65"/>
      <c r="E33695" s="65"/>
      <c r="F33695" s="65"/>
      <c r="G33695" s="145"/>
    </row>
    <row r="33696" spans="1:7">
      <c r="A33696" s="65"/>
      <c r="B33696" s="65"/>
      <c r="C33696" s="65"/>
      <c r="D33696" s="65"/>
      <c r="E33696" s="65"/>
      <c r="F33696" s="65"/>
      <c r="G33696" s="145"/>
    </row>
    <row r="33697" spans="1:7">
      <c r="A33697" s="65"/>
      <c r="B33697" s="65"/>
      <c r="C33697" s="65"/>
      <c r="D33697" s="65"/>
      <c r="E33697" s="65"/>
      <c r="F33697" s="65"/>
      <c r="G33697" s="145"/>
    </row>
    <row r="33698" spans="1:7">
      <c r="A33698" s="65"/>
      <c r="B33698" s="65"/>
      <c r="C33698" s="65"/>
      <c r="D33698" s="65"/>
      <c r="E33698" s="65"/>
      <c r="F33698" s="65"/>
      <c r="G33698" s="145"/>
    </row>
    <row r="33699" spans="1:7">
      <c r="A33699" s="65"/>
      <c r="B33699" s="65"/>
      <c r="C33699" s="65"/>
      <c r="D33699" s="65"/>
      <c r="E33699" s="65"/>
      <c r="F33699" s="65"/>
      <c r="G33699" s="145"/>
    </row>
    <row r="33700" spans="1:7">
      <c r="A33700" s="65"/>
      <c r="B33700" s="65"/>
      <c r="C33700" s="65"/>
      <c r="D33700" s="65"/>
      <c r="E33700" s="65"/>
      <c r="F33700" s="65"/>
      <c r="G33700" s="145"/>
    </row>
    <row r="33701" spans="1:7">
      <c r="A33701" s="65"/>
      <c r="B33701" s="65"/>
      <c r="C33701" s="65"/>
      <c r="D33701" s="65"/>
      <c r="E33701" s="65"/>
      <c r="F33701" s="65"/>
      <c r="G33701" s="145"/>
    </row>
    <row r="33702" spans="1:7">
      <c r="A33702" s="65"/>
      <c r="B33702" s="65"/>
      <c r="C33702" s="65"/>
      <c r="D33702" s="65"/>
      <c r="E33702" s="65"/>
      <c r="F33702" s="65"/>
      <c r="G33702" s="145"/>
    </row>
    <row r="33703" spans="1:7">
      <c r="A33703" s="65"/>
      <c r="B33703" s="65"/>
      <c r="C33703" s="65"/>
      <c r="D33703" s="65"/>
      <c r="E33703" s="65"/>
      <c r="F33703" s="65"/>
      <c r="G33703" s="145"/>
    </row>
    <row r="33704" spans="1:7">
      <c r="A33704" s="65"/>
      <c r="B33704" s="65"/>
      <c r="C33704" s="65"/>
      <c r="D33704" s="65"/>
      <c r="E33704" s="65"/>
      <c r="F33704" s="65"/>
      <c r="G33704" s="145"/>
    </row>
    <row r="33705" spans="1:7">
      <c r="A33705" s="65"/>
      <c r="B33705" s="65"/>
      <c r="C33705" s="65"/>
      <c r="D33705" s="65"/>
      <c r="E33705" s="65"/>
      <c r="F33705" s="65"/>
      <c r="G33705" s="145"/>
    </row>
    <row r="33706" spans="1:7">
      <c r="A33706" s="65"/>
      <c r="B33706" s="65"/>
      <c r="C33706" s="65"/>
      <c r="D33706" s="65"/>
      <c r="E33706" s="65"/>
      <c r="F33706" s="65"/>
      <c r="G33706" s="145"/>
    </row>
    <row r="33707" spans="1:7">
      <c r="A33707" s="65"/>
      <c r="B33707" s="65"/>
      <c r="C33707" s="65"/>
      <c r="D33707" s="65"/>
      <c r="E33707" s="65"/>
      <c r="F33707" s="65"/>
      <c r="G33707" s="145"/>
    </row>
    <row r="33708" spans="1:7">
      <c r="A33708" s="65"/>
      <c r="B33708" s="65"/>
      <c r="C33708" s="65"/>
      <c r="D33708" s="65"/>
      <c r="E33708" s="65"/>
      <c r="F33708" s="65"/>
      <c r="G33708" s="145"/>
    </row>
    <row r="33709" spans="1:7">
      <c r="A33709" s="65"/>
      <c r="B33709" s="65"/>
      <c r="C33709" s="65"/>
      <c r="D33709" s="65"/>
      <c r="E33709" s="65"/>
      <c r="F33709" s="65"/>
      <c r="G33709" s="145"/>
    </row>
    <row r="33710" spans="1:7">
      <c r="A33710" s="65"/>
      <c r="B33710" s="65"/>
      <c r="C33710" s="65"/>
      <c r="D33710" s="65"/>
      <c r="E33710" s="65"/>
      <c r="F33710" s="65"/>
      <c r="G33710" s="145"/>
    </row>
    <row r="33711" spans="1:7">
      <c r="A33711" s="65"/>
      <c r="B33711" s="65"/>
      <c r="C33711" s="65"/>
      <c r="D33711" s="65"/>
      <c r="E33711" s="65"/>
      <c r="F33711" s="65"/>
      <c r="G33711" s="145"/>
    </row>
    <row r="33712" spans="1:7">
      <c r="A33712" s="65"/>
      <c r="B33712" s="65"/>
      <c r="C33712" s="65"/>
      <c r="D33712" s="65"/>
      <c r="E33712" s="65"/>
      <c r="F33712" s="65"/>
      <c r="G33712" s="145"/>
    </row>
    <row r="33713" spans="1:7">
      <c r="A33713" s="65"/>
      <c r="B33713" s="65"/>
      <c r="C33713" s="65"/>
      <c r="D33713" s="65"/>
      <c r="E33713" s="65"/>
      <c r="F33713" s="65"/>
      <c r="G33713" s="145"/>
    </row>
    <row r="33714" spans="1:7">
      <c r="A33714" s="65"/>
      <c r="B33714" s="65"/>
      <c r="C33714" s="65"/>
      <c r="D33714" s="65"/>
      <c r="E33714" s="65"/>
      <c r="F33714" s="65"/>
      <c r="G33714" s="145"/>
    </row>
    <row r="33715" spans="1:7">
      <c r="A33715" s="65"/>
      <c r="B33715" s="65"/>
      <c r="C33715" s="65"/>
      <c r="D33715" s="65"/>
      <c r="E33715" s="65"/>
      <c r="F33715" s="65"/>
      <c r="G33715" s="145"/>
    </row>
    <row r="33716" spans="1:7">
      <c r="A33716" s="65"/>
      <c r="B33716" s="65"/>
      <c r="C33716" s="65"/>
      <c r="D33716" s="65"/>
      <c r="E33716" s="65"/>
      <c r="F33716" s="65"/>
      <c r="G33716" s="145"/>
    </row>
    <row r="33717" spans="1:7">
      <c r="A33717" s="65"/>
      <c r="B33717" s="65"/>
      <c r="C33717" s="65"/>
      <c r="D33717" s="65"/>
      <c r="E33717" s="65"/>
      <c r="F33717" s="65"/>
      <c r="G33717" s="145"/>
    </row>
    <row r="33718" spans="1:7">
      <c r="A33718" s="65"/>
      <c r="B33718" s="65"/>
      <c r="C33718" s="65"/>
      <c r="D33718" s="65"/>
      <c r="E33718" s="65"/>
      <c r="F33718" s="65"/>
      <c r="G33718" s="145"/>
    </row>
    <row r="33719" spans="1:7">
      <c r="A33719" s="65"/>
      <c r="B33719" s="65"/>
      <c r="C33719" s="65"/>
      <c r="D33719" s="65"/>
      <c r="E33719" s="65"/>
      <c r="F33719" s="65"/>
      <c r="G33719" s="145"/>
    </row>
    <row r="33720" spans="1:7">
      <c r="A33720" s="65"/>
      <c r="B33720" s="65"/>
      <c r="C33720" s="65"/>
      <c r="D33720" s="65"/>
      <c r="E33720" s="65"/>
      <c r="F33720" s="65"/>
      <c r="G33720" s="145"/>
    </row>
    <row r="33721" spans="1:7">
      <c r="A33721" s="65"/>
      <c r="B33721" s="65"/>
      <c r="C33721" s="65"/>
      <c r="D33721" s="65"/>
      <c r="E33721" s="65"/>
      <c r="F33721" s="65"/>
      <c r="G33721" s="145"/>
    </row>
    <row r="33722" spans="1:7">
      <c r="A33722" s="65"/>
      <c r="B33722" s="65"/>
      <c r="C33722" s="65"/>
      <c r="D33722" s="65"/>
      <c r="E33722" s="65"/>
      <c r="F33722" s="65"/>
      <c r="G33722" s="145"/>
    </row>
    <row r="33723" spans="1:7">
      <c r="A33723" s="65"/>
      <c r="B33723" s="65"/>
      <c r="C33723" s="65"/>
      <c r="D33723" s="65"/>
      <c r="E33723" s="65"/>
      <c r="F33723" s="65"/>
      <c r="G33723" s="145"/>
    </row>
    <row r="33724" spans="1:7">
      <c r="A33724" s="65"/>
      <c r="B33724" s="65"/>
      <c r="C33724" s="65"/>
      <c r="D33724" s="65"/>
      <c r="E33724" s="65"/>
      <c r="F33724" s="65"/>
      <c r="G33724" s="145"/>
    </row>
    <row r="33725" spans="1:7">
      <c r="A33725" s="65"/>
      <c r="B33725" s="65"/>
      <c r="C33725" s="65"/>
      <c r="D33725" s="65"/>
      <c r="E33725" s="65"/>
      <c r="F33725" s="65"/>
      <c r="G33725" s="145"/>
    </row>
    <row r="33726" spans="1:7">
      <c r="A33726" s="65"/>
      <c r="B33726" s="65"/>
      <c r="C33726" s="65"/>
      <c r="D33726" s="65"/>
      <c r="E33726" s="65"/>
      <c r="F33726" s="65"/>
      <c r="G33726" s="145"/>
    </row>
    <row r="33727" spans="1:7">
      <c r="A33727" s="65"/>
      <c r="B33727" s="65"/>
      <c r="C33727" s="65"/>
      <c r="D33727" s="65"/>
      <c r="E33727" s="65"/>
      <c r="F33727" s="65"/>
      <c r="G33727" s="145"/>
    </row>
    <row r="33728" spans="1:7">
      <c r="A33728" s="65"/>
      <c r="B33728" s="65"/>
      <c r="C33728" s="65"/>
      <c r="D33728" s="65"/>
      <c r="E33728" s="65"/>
      <c r="F33728" s="65"/>
      <c r="G33728" s="145"/>
    </row>
    <row r="33729" spans="1:7">
      <c r="A33729" s="65"/>
      <c r="B33729" s="65"/>
      <c r="C33729" s="65"/>
      <c r="D33729" s="65"/>
      <c r="E33729" s="65"/>
      <c r="F33729" s="65"/>
      <c r="G33729" s="145"/>
    </row>
    <row r="33730" spans="1:7">
      <c r="A33730" s="65"/>
      <c r="B33730" s="65"/>
      <c r="C33730" s="65"/>
      <c r="D33730" s="65"/>
      <c r="E33730" s="65"/>
      <c r="F33730" s="65"/>
      <c r="G33730" s="145"/>
    </row>
    <row r="33731" spans="1:7">
      <c r="A33731" s="65"/>
      <c r="B33731" s="65"/>
      <c r="C33731" s="65"/>
      <c r="D33731" s="65"/>
      <c r="E33731" s="65"/>
      <c r="F33731" s="65"/>
      <c r="G33731" s="145"/>
    </row>
    <row r="33732" spans="1:7">
      <c r="A33732" s="65"/>
      <c r="B33732" s="65"/>
      <c r="C33732" s="65"/>
      <c r="D33732" s="65"/>
      <c r="E33732" s="65"/>
      <c r="F33732" s="65"/>
      <c r="G33732" s="145"/>
    </row>
    <row r="33733" spans="1:7">
      <c r="A33733" s="65"/>
      <c r="B33733" s="65"/>
      <c r="C33733" s="65"/>
      <c r="D33733" s="65"/>
      <c r="E33733" s="65"/>
      <c r="F33733" s="65"/>
      <c r="G33733" s="145"/>
    </row>
    <row r="33734" spans="1:7">
      <c r="A33734" s="65"/>
      <c r="B33734" s="65"/>
      <c r="C33734" s="65"/>
      <c r="D33734" s="65"/>
      <c r="E33734" s="65"/>
      <c r="F33734" s="65"/>
      <c r="G33734" s="145"/>
    </row>
    <row r="33735" spans="1:7">
      <c r="A33735" s="65"/>
      <c r="B33735" s="65"/>
      <c r="C33735" s="65"/>
      <c r="D33735" s="65"/>
      <c r="E33735" s="65"/>
      <c r="F33735" s="65"/>
      <c r="G33735" s="145"/>
    </row>
    <row r="33736" spans="1:7">
      <c r="A33736" s="65"/>
      <c r="B33736" s="65"/>
      <c r="C33736" s="65"/>
      <c r="D33736" s="65"/>
      <c r="E33736" s="65"/>
      <c r="F33736" s="65"/>
      <c r="G33736" s="145"/>
    </row>
    <row r="33737" spans="1:7">
      <c r="A33737" s="65"/>
      <c r="B33737" s="65"/>
      <c r="C33737" s="65"/>
      <c r="D33737" s="65"/>
      <c r="E33737" s="65"/>
      <c r="F33737" s="65"/>
      <c r="G33737" s="145"/>
    </row>
    <row r="33738" spans="1:7">
      <c r="A33738" s="65"/>
      <c r="B33738" s="65"/>
      <c r="C33738" s="65"/>
      <c r="D33738" s="65"/>
      <c r="E33738" s="65"/>
      <c r="F33738" s="65"/>
      <c r="G33738" s="145"/>
    </row>
    <row r="33739" spans="1:7">
      <c r="A33739" s="65"/>
      <c r="B33739" s="65"/>
      <c r="C33739" s="65"/>
      <c r="D33739" s="65"/>
      <c r="E33739" s="65"/>
      <c r="F33739" s="65"/>
      <c r="G33739" s="145"/>
    </row>
    <row r="33740" spans="1:7">
      <c r="A33740" s="65"/>
      <c r="B33740" s="65"/>
      <c r="C33740" s="65"/>
      <c r="D33740" s="65"/>
      <c r="E33740" s="65"/>
      <c r="F33740" s="65"/>
      <c r="G33740" s="145"/>
    </row>
    <row r="33741" spans="1:7">
      <c r="A33741" s="65"/>
      <c r="B33741" s="65"/>
      <c r="C33741" s="65"/>
      <c r="D33741" s="65"/>
      <c r="E33741" s="65"/>
      <c r="F33741" s="65"/>
      <c r="G33741" s="145"/>
    </row>
    <row r="33742" spans="1:7">
      <c r="A33742" s="65"/>
      <c r="B33742" s="65"/>
      <c r="C33742" s="65"/>
      <c r="D33742" s="65"/>
      <c r="E33742" s="65"/>
      <c r="F33742" s="65"/>
      <c r="G33742" s="145"/>
    </row>
    <row r="33743" spans="1:7">
      <c r="A33743" s="65"/>
      <c r="B33743" s="65"/>
      <c r="C33743" s="65"/>
      <c r="D33743" s="65"/>
      <c r="E33743" s="65"/>
      <c r="F33743" s="65"/>
      <c r="G33743" s="145"/>
    </row>
    <row r="33744" spans="1:7">
      <c r="A33744" s="65"/>
      <c r="B33744" s="65"/>
      <c r="C33744" s="65"/>
      <c r="D33744" s="65"/>
      <c r="E33744" s="65"/>
      <c r="F33744" s="65"/>
      <c r="G33744" s="145"/>
    </row>
    <row r="33745" spans="1:7">
      <c r="A33745" s="65"/>
      <c r="B33745" s="65"/>
      <c r="C33745" s="65"/>
      <c r="D33745" s="65"/>
      <c r="E33745" s="65"/>
      <c r="F33745" s="65"/>
      <c r="G33745" s="145"/>
    </row>
    <row r="33746" spans="1:7">
      <c r="A33746" s="65"/>
      <c r="B33746" s="65"/>
      <c r="C33746" s="65"/>
      <c r="D33746" s="65"/>
      <c r="E33746" s="65"/>
      <c r="F33746" s="65"/>
      <c r="G33746" s="145"/>
    </row>
    <row r="33747" spans="1:7">
      <c r="A33747" s="65"/>
      <c r="B33747" s="65"/>
      <c r="C33747" s="65"/>
      <c r="D33747" s="65"/>
      <c r="E33747" s="65"/>
      <c r="F33747" s="65"/>
      <c r="G33747" s="145"/>
    </row>
    <row r="33748" spans="1:7">
      <c r="A33748" s="65"/>
      <c r="B33748" s="65"/>
      <c r="C33748" s="65"/>
      <c r="D33748" s="65"/>
      <c r="E33748" s="65"/>
      <c r="F33748" s="65"/>
      <c r="G33748" s="145"/>
    </row>
    <row r="33749" spans="1:7">
      <c r="A33749" s="65"/>
      <c r="B33749" s="65"/>
      <c r="C33749" s="65"/>
      <c r="D33749" s="65"/>
      <c r="E33749" s="65"/>
      <c r="F33749" s="65"/>
      <c r="G33749" s="145"/>
    </row>
    <row r="33750" spans="1:7">
      <c r="A33750" s="65"/>
      <c r="B33750" s="65"/>
      <c r="C33750" s="65"/>
      <c r="D33750" s="65"/>
      <c r="E33750" s="65"/>
      <c r="F33750" s="65"/>
      <c r="G33750" s="145"/>
    </row>
    <row r="33751" spans="1:7">
      <c r="A33751" s="65"/>
      <c r="B33751" s="65"/>
      <c r="C33751" s="65"/>
      <c r="D33751" s="65"/>
      <c r="E33751" s="65"/>
      <c r="F33751" s="65"/>
      <c r="G33751" s="145"/>
    </row>
    <row r="33752" spans="1:7">
      <c r="A33752" s="65"/>
      <c r="B33752" s="65"/>
      <c r="C33752" s="65"/>
      <c r="D33752" s="65"/>
      <c r="E33752" s="65"/>
      <c r="F33752" s="65"/>
      <c r="G33752" s="145"/>
    </row>
    <row r="33753" spans="1:7">
      <c r="A33753" s="65"/>
      <c r="B33753" s="65"/>
      <c r="C33753" s="65"/>
      <c r="D33753" s="65"/>
      <c r="E33753" s="65"/>
      <c r="F33753" s="65"/>
      <c r="G33753" s="145"/>
    </row>
    <row r="33754" spans="1:7">
      <c r="A33754" s="65"/>
      <c r="B33754" s="65"/>
      <c r="C33754" s="65"/>
      <c r="D33754" s="65"/>
      <c r="E33754" s="65"/>
      <c r="F33754" s="65"/>
      <c r="G33754" s="145"/>
    </row>
    <row r="33755" spans="1:7">
      <c r="A33755" s="65"/>
      <c r="B33755" s="65"/>
      <c r="C33755" s="65"/>
      <c r="D33755" s="65"/>
      <c r="E33755" s="65"/>
      <c r="F33755" s="65"/>
      <c r="G33755" s="145"/>
    </row>
    <row r="33756" spans="1:7">
      <c r="A33756" s="65"/>
      <c r="B33756" s="65"/>
      <c r="C33756" s="65"/>
      <c r="D33756" s="65"/>
      <c r="E33756" s="65"/>
      <c r="F33756" s="65"/>
      <c r="G33756" s="145"/>
    </row>
    <row r="33757" spans="1:7">
      <c r="A33757" s="65"/>
      <c r="B33757" s="65"/>
      <c r="C33757" s="65"/>
      <c r="D33757" s="65"/>
      <c r="E33757" s="65"/>
      <c r="F33757" s="65"/>
      <c r="G33757" s="145"/>
    </row>
    <row r="33758" spans="1:7">
      <c r="A33758" s="65"/>
      <c r="B33758" s="65"/>
      <c r="C33758" s="65"/>
      <c r="D33758" s="65"/>
      <c r="E33758" s="65"/>
      <c r="F33758" s="65"/>
      <c r="G33758" s="145"/>
    </row>
    <row r="33759" spans="1:7">
      <c r="A33759" s="65"/>
      <c r="B33759" s="65"/>
      <c r="C33759" s="65"/>
      <c r="D33759" s="65"/>
      <c r="E33759" s="65"/>
      <c r="F33759" s="65"/>
      <c r="G33759" s="145"/>
    </row>
    <row r="33760" spans="1:7">
      <c r="A33760" s="65"/>
      <c r="B33760" s="65"/>
      <c r="C33760" s="65"/>
      <c r="D33760" s="65"/>
      <c r="E33760" s="65"/>
      <c r="F33760" s="65"/>
      <c r="G33760" s="145"/>
    </row>
    <row r="33761" spans="1:7">
      <c r="A33761" s="65"/>
      <c r="B33761" s="65"/>
      <c r="C33761" s="65"/>
      <c r="D33761" s="65"/>
      <c r="E33761" s="65"/>
      <c r="F33761" s="65"/>
      <c r="G33761" s="145"/>
    </row>
    <row r="33762" spans="1:7">
      <c r="A33762" s="65"/>
      <c r="B33762" s="65"/>
      <c r="C33762" s="65"/>
      <c r="D33762" s="65"/>
      <c r="E33762" s="65"/>
      <c r="F33762" s="65"/>
      <c r="G33762" s="145"/>
    </row>
    <row r="33763" spans="1:7">
      <c r="A33763" s="65"/>
      <c r="B33763" s="65"/>
      <c r="C33763" s="65"/>
      <c r="D33763" s="65"/>
      <c r="E33763" s="65"/>
      <c r="F33763" s="65"/>
      <c r="G33763" s="145"/>
    </row>
    <row r="33764" spans="1:7">
      <c r="A33764" s="65"/>
      <c r="B33764" s="65"/>
      <c r="C33764" s="65"/>
      <c r="D33764" s="65"/>
      <c r="E33764" s="65"/>
      <c r="F33764" s="65"/>
      <c r="G33764" s="145"/>
    </row>
    <row r="33765" spans="1:7">
      <c r="A33765" s="65"/>
      <c r="B33765" s="65"/>
      <c r="C33765" s="65"/>
      <c r="D33765" s="65"/>
      <c r="E33765" s="65"/>
      <c r="F33765" s="65"/>
      <c r="G33765" s="145"/>
    </row>
    <row r="33766" spans="1:7">
      <c r="A33766" s="65"/>
      <c r="B33766" s="65"/>
      <c r="C33766" s="65"/>
      <c r="D33766" s="65"/>
      <c r="E33766" s="65"/>
      <c r="F33766" s="65"/>
      <c r="G33766" s="145"/>
    </row>
    <row r="33767" spans="1:7">
      <c r="A33767" s="65"/>
      <c r="B33767" s="65"/>
      <c r="C33767" s="65"/>
      <c r="D33767" s="65"/>
      <c r="E33767" s="65"/>
      <c r="F33767" s="65"/>
      <c r="G33767" s="145"/>
    </row>
    <row r="33768" spans="1:7">
      <c r="A33768" s="65"/>
      <c r="B33768" s="65"/>
      <c r="C33768" s="65"/>
      <c r="D33768" s="65"/>
      <c r="E33768" s="65"/>
      <c r="F33768" s="65"/>
      <c r="G33768" s="145"/>
    </row>
    <row r="33769" spans="1:7">
      <c r="A33769" s="65"/>
      <c r="B33769" s="65"/>
      <c r="C33769" s="65"/>
      <c r="D33769" s="65"/>
      <c r="E33769" s="65"/>
      <c r="F33769" s="65"/>
      <c r="G33769" s="145"/>
    </row>
    <row r="33770" spans="1:7">
      <c r="A33770" s="65"/>
      <c r="B33770" s="65"/>
      <c r="C33770" s="65"/>
      <c r="D33770" s="65"/>
      <c r="E33770" s="65"/>
      <c r="F33770" s="65"/>
      <c r="G33770" s="145"/>
    </row>
    <row r="33771" spans="1:7">
      <c r="A33771" s="65"/>
      <c r="B33771" s="65"/>
      <c r="C33771" s="65"/>
      <c r="D33771" s="65"/>
      <c r="E33771" s="65"/>
      <c r="F33771" s="65"/>
      <c r="G33771" s="145"/>
    </row>
    <row r="33772" spans="1:7">
      <c r="A33772" s="65"/>
      <c r="B33772" s="65"/>
      <c r="C33772" s="65"/>
      <c r="D33772" s="65"/>
      <c r="E33772" s="65"/>
      <c r="F33772" s="65"/>
      <c r="G33772" s="145"/>
    </row>
    <row r="33773" spans="1:7">
      <c r="A33773" s="65"/>
      <c r="B33773" s="65"/>
      <c r="C33773" s="65"/>
      <c r="D33773" s="65"/>
      <c r="E33773" s="65"/>
      <c r="F33773" s="65"/>
      <c r="G33773" s="145"/>
    </row>
    <row r="33774" spans="1:7">
      <c r="A33774" s="65"/>
      <c r="B33774" s="65"/>
      <c r="C33774" s="65"/>
      <c r="D33774" s="65"/>
      <c r="E33774" s="65"/>
      <c r="F33774" s="65"/>
      <c r="G33774" s="145"/>
    </row>
    <row r="33775" spans="1:7">
      <c r="A33775" s="65"/>
      <c r="B33775" s="65"/>
      <c r="C33775" s="65"/>
      <c r="D33775" s="65"/>
      <c r="E33775" s="65"/>
      <c r="F33775" s="65"/>
      <c r="G33775" s="145"/>
    </row>
    <row r="33776" spans="1:7">
      <c r="A33776" s="65"/>
      <c r="B33776" s="65"/>
      <c r="C33776" s="65"/>
      <c r="D33776" s="65"/>
      <c r="E33776" s="65"/>
      <c r="F33776" s="65"/>
      <c r="G33776" s="145"/>
    </row>
    <row r="33777" spans="1:7">
      <c r="A33777" s="65"/>
      <c r="B33777" s="65"/>
      <c r="C33777" s="65"/>
      <c r="D33777" s="65"/>
      <c r="E33777" s="65"/>
      <c r="F33777" s="65"/>
      <c r="G33777" s="145"/>
    </row>
    <row r="33778" spans="1:7">
      <c r="A33778" s="65"/>
      <c r="B33778" s="65"/>
      <c r="C33778" s="65"/>
      <c r="D33778" s="65"/>
      <c r="E33778" s="65"/>
      <c r="F33778" s="65"/>
      <c r="G33778" s="145"/>
    </row>
    <row r="33779" spans="1:7">
      <c r="A33779" s="65"/>
      <c r="B33779" s="65"/>
      <c r="C33779" s="65"/>
      <c r="D33779" s="65"/>
      <c r="E33779" s="65"/>
      <c r="F33779" s="65"/>
      <c r="G33779" s="145"/>
    </row>
    <row r="33780" spans="1:7">
      <c r="A33780" s="65"/>
      <c r="B33780" s="65"/>
      <c r="C33780" s="65"/>
      <c r="D33780" s="65"/>
      <c r="E33780" s="65"/>
      <c r="F33780" s="65"/>
      <c r="G33780" s="145"/>
    </row>
    <row r="33781" spans="1:7">
      <c r="A33781" s="65"/>
      <c r="B33781" s="65"/>
      <c r="C33781" s="65"/>
      <c r="D33781" s="65"/>
      <c r="E33781" s="65"/>
      <c r="F33781" s="65"/>
      <c r="G33781" s="145"/>
    </row>
    <row r="33782" spans="1:7">
      <c r="A33782" s="65"/>
      <c r="B33782" s="65"/>
      <c r="C33782" s="65"/>
      <c r="D33782" s="65"/>
      <c r="E33782" s="65"/>
      <c r="F33782" s="65"/>
      <c r="G33782" s="145"/>
    </row>
    <row r="33783" spans="1:7">
      <c r="A33783" s="65"/>
      <c r="B33783" s="65"/>
      <c r="C33783" s="65"/>
      <c r="D33783" s="65"/>
      <c r="E33783" s="65"/>
      <c r="F33783" s="65"/>
      <c r="G33783" s="145"/>
    </row>
    <row r="33784" spans="1:7">
      <c r="A33784" s="65"/>
      <c r="B33784" s="65"/>
      <c r="C33784" s="65"/>
      <c r="D33784" s="65"/>
      <c r="E33784" s="65"/>
      <c r="F33784" s="65"/>
      <c r="G33784" s="145"/>
    </row>
    <row r="33785" spans="1:7">
      <c r="A33785" s="65"/>
      <c r="B33785" s="65"/>
      <c r="C33785" s="65"/>
      <c r="D33785" s="65"/>
      <c r="E33785" s="65"/>
      <c r="F33785" s="65"/>
      <c r="G33785" s="145"/>
    </row>
    <row r="33786" spans="1:7">
      <c r="A33786" s="65"/>
      <c r="B33786" s="65"/>
      <c r="C33786" s="65"/>
      <c r="D33786" s="65"/>
      <c r="E33786" s="65"/>
      <c r="F33786" s="65"/>
      <c r="G33786" s="145"/>
    </row>
    <row r="33787" spans="1:7">
      <c r="A33787" s="65"/>
      <c r="B33787" s="65"/>
      <c r="C33787" s="65"/>
      <c r="D33787" s="65"/>
      <c r="E33787" s="65"/>
      <c r="F33787" s="65"/>
      <c r="G33787" s="145"/>
    </row>
    <row r="33788" spans="1:7">
      <c r="A33788" s="65"/>
      <c r="B33788" s="65"/>
      <c r="C33788" s="65"/>
      <c r="D33788" s="65"/>
      <c r="E33788" s="65"/>
      <c r="F33788" s="65"/>
      <c r="G33788" s="145"/>
    </row>
    <row r="33789" spans="1:7">
      <c r="A33789" s="65"/>
      <c r="B33789" s="65"/>
      <c r="C33789" s="65"/>
      <c r="D33789" s="65"/>
      <c r="E33789" s="65"/>
      <c r="F33789" s="65"/>
      <c r="G33789" s="145"/>
    </row>
    <row r="33790" spans="1:7">
      <c r="A33790" s="65"/>
      <c r="B33790" s="65"/>
      <c r="C33790" s="65"/>
      <c r="D33790" s="65"/>
      <c r="E33790" s="65"/>
      <c r="F33790" s="65"/>
      <c r="G33790" s="145"/>
    </row>
    <row r="33791" spans="1:7">
      <c r="A33791" s="65"/>
      <c r="B33791" s="65"/>
      <c r="C33791" s="65"/>
      <c r="D33791" s="65"/>
      <c r="E33791" s="65"/>
      <c r="F33791" s="65"/>
      <c r="G33791" s="145"/>
    </row>
    <row r="33792" spans="1:7">
      <c r="A33792" s="65"/>
      <c r="B33792" s="65"/>
      <c r="C33792" s="65"/>
      <c r="D33792" s="65"/>
      <c r="E33792" s="65"/>
      <c r="F33792" s="65"/>
      <c r="G33792" s="145"/>
    </row>
    <row r="33793" spans="1:7">
      <c r="A33793" s="65"/>
      <c r="B33793" s="65"/>
      <c r="C33793" s="65"/>
      <c r="D33793" s="65"/>
      <c r="E33793" s="65"/>
      <c r="F33793" s="65"/>
      <c r="G33793" s="145"/>
    </row>
    <row r="33794" spans="1:7">
      <c r="A33794" s="65"/>
      <c r="B33794" s="65"/>
      <c r="C33794" s="65"/>
      <c r="D33794" s="65"/>
      <c r="E33794" s="65"/>
      <c r="F33794" s="65"/>
      <c r="G33794" s="145"/>
    </row>
    <row r="33795" spans="1:7">
      <c r="A33795" s="65"/>
      <c r="B33795" s="65"/>
      <c r="C33795" s="65"/>
      <c r="D33795" s="65"/>
      <c r="E33795" s="65"/>
      <c r="F33795" s="65"/>
      <c r="G33795" s="145"/>
    </row>
    <row r="33796" spans="1:7">
      <c r="A33796" s="65"/>
      <c r="B33796" s="65"/>
      <c r="C33796" s="65"/>
      <c r="D33796" s="65"/>
      <c r="E33796" s="65"/>
      <c r="F33796" s="65"/>
      <c r="G33796" s="145"/>
    </row>
    <row r="33797" spans="1:7">
      <c r="A33797" s="65"/>
      <c r="B33797" s="65"/>
      <c r="C33797" s="65"/>
      <c r="D33797" s="65"/>
      <c r="E33797" s="65"/>
      <c r="F33797" s="65"/>
      <c r="G33797" s="145"/>
    </row>
    <row r="33798" spans="1:7">
      <c r="A33798" s="65"/>
      <c r="B33798" s="65"/>
      <c r="C33798" s="65"/>
      <c r="D33798" s="65"/>
      <c r="E33798" s="65"/>
      <c r="F33798" s="65"/>
      <c r="G33798" s="145"/>
    </row>
    <row r="33799" spans="1:7">
      <c r="A33799" s="65"/>
      <c r="B33799" s="65"/>
      <c r="C33799" s="65"/>
      <c r="D33799" s="65"/>
      <c r="E33799" s="65"/>
      <c r="F33799" s="65"/>
      <c r="G33799" s="145"/>
    </row>
    <row r="33800" spans="1:7">
      <c r="A33800" s="65"/>
      <c r="B33800" s="65"/>
      <c r="C33800" s="65"/>
      <c r="D33800" s="65"/>
      <c r="E33800" s="65"/>
      <c r="F33800" s="65"/>
      <c r="G33800" s="145"/>
    </row>
    <row r="33801" spans="1:7">
      <c r="A33801" s="65"/>
      <c r="B33801" s="65"/>
      <c r="C33801" s="65"/>
      <c r="D33801" s="65"/>
      <c r="E33801" s="65"/>
      <c r="F33801" s="65"/>
      <c r="G33801" s="145"/>
    </row>
    <row r="33802" spans="1:7">
      <c r="A33802" s="65"/>
      <c r="B33802" s="65"/>
      <c r="C33802" s="65"/>
      <c r="D33802" s="65"/>
      <c r="E33802" s="65"/>
      <c r="F33802" s="65"/>
      <c r="G33802" s="145"/>
    </row>
    <row r="33803" spans="1:7">
      <c r="A33803" s="65"/>
      <c r="B33803" s="65"/>
      <c r="C33803" s="65"/>
      <c r="D33803" s="65"/>
      <c r="E33803" s="65"/>
      <c r="F33803" s="65"/>
      <c r="G33803" s="145"/>
    </row>
    <row r="33804" spans="1:7">
      <c r="A33804" s="65"/>
      <c r="B33804" s="65"/>
      <c r="C33804" s="65"/>
      <c r="D33804" s="65"/>
      <c r="E33804" s="65"/>
      <c r="F33804" s="65"/>
      <c r="G33804" s="145"/>
    </row>
    <row r="33805" spans="1:7">
      <c r="A33805" s="65"/>
      <c r="B33805" s="65"/>
      <c r="C33805" s="65"/>
      <c r="D33805" s="65"/>
      <c r="E33805" s="65"/>
      <c r="F33805" s="65"/>
      <c r="G33805" s="145"/>
    </row>
    <row r="33806" spans="1:7">
      <c r="A33806" s="65"/>
      <c r="B33806" s="65"/>
      <c r="C33806" s="65"/>
      <c r="D33806" s="65"/>
      <c r="E33806" s="65"/>
      <c r="F33806" s="65"/>
      <c r="G33806" s="145"/>
    </row>
    <row r="33807" spans="1:7">
      <c r="A33807" s="65"/>
      <c r="B33807" s="65"/>
      <c r="C33807" s="65"/>
      <c r="D33807" s="65"/>
      <c r="E33807" s="65"/>
      <c r="F33807" s="65"/>
      <c r="G33807" s="145"/>
    </row>
    <row r="33808" spans="1:7">
      <c r="A33808" s="65"/>
      <c r="B33808" s="65"/>
      <c r="C33808" s="65"/>
      <c r="D33808" s="65"/>
      <c r="E33808" s="65"/>
      <c r="F33808" s="65"/>
      <c r="G33808" s="145"/>
    </row>
    <row r="33809" spans="1:7">
      <c r="A33809" s="65"/>
      <c r="B33809" s="65"/>
      <c r="C33809" s="65"/>
      <c r="D33809" s="65"/>
      <c r="E33809" s="65"/>
      <c r="F33809" s="65"/>
      <c r="G33809" s="145"/>
    </row>
    <row r="33810" spans="1:7">
      <c r="A33810" s="65"/>
      <c r="B33810" s="65"/>
      <c r="C33810" s="65"/>
      <c r="D33810" s="65"/>
      <c r="E33810" s="65"/>
      <c r="F33810" s="65"/>
      <c r="G33810" s="145"/>
    </row>
    <row r="33811" spans="1:7">
      <c r="A33811" s="65"/>
      <c r="B33811" s="65"/>
      <c r="C33811" s="65"/>
      <c r="D33811" s="65"/>
      <c r="E33811" s="65"/>
      <c r="F33811" s="65"/>
      <c r="G33811" s="145"/>
    </row>
    <row r="33812" spans="1:7">
      <c r="A33812" s="65"/>
      <c r="B33812" s="65"/>
      <c r="C33812" s="65"/>
      <c r="D33812" s="65"/>
      <c r="E33812" s="65"/>
      <c r="F33812" s="65"/>
      <c r="G33812" s="145"/>
    </row>
    <row r="33813" spans="1:7">
      <c r="A33813" s="65"/>
      <c r="B33813" s="65"/>
      <c r="C33813" s="65"/>
      <c r="D33813" s="65"/>
      <c r="E33813" s="65"/>
      <c r="F33813" s="65"/>
      <c r="G33813" s="145"/>
    </row>
    <row r="33814" spans="1:7">
      <c r="A33814" s="65"/>
      <c r="B33814" s="65"/>
      <c r="C33814" s="65"/>
      <c r="D33814" s="65"/>
      <c r="E33814" s="65"/>
      <c r="F33814" s="65"/>
      <c r="G33814" s="145"/>
    </row>
    <row r="33815" spans="1:7">
      <c r="A33815" s="65"/>
      <c r="B33815" s="65"/>
      <c r="C33815" s="65"/>
      <c r="D33815" s="65"/>
      <c r="E33815" s="65"/>
      <c r="F33815" s="65"/>
      <c r="G33815" s="145"/>
    </row>
    <row r="33816" spans="1:7">
      <c r="A33816" s="65"/>
      <c r="B33816" s="65"/>
      <c r="C33816" s="65"/>
      <c r="D33816" s="65"/>
      <c r="E33816" s="65"/>
      <c r="F33816" s="65"/>
      <c r="G33816" s="145"/>
    </row>
    <row r="33817" spans="1:7">
      <c r="A33817" s="65"/>
      <c r="B33817" s="65"/>
      <c r="C33817" s="65"/>
      <c r="D33817" s="65"/>
      <c r="E33817" s="65"/>
      <c r="F33817" s="65"/>
      <c r="G33817" s="145"/>
    </row>
    <row r="33818" spans="1:7">
      <c r="A33818" s="65"/>
      <c r="B33818" s="65"/>
      <c r="C33818" s="65"/>
      <c r="D33818" s="65"/>
      <c r="E33818" s="65"/>
      <c r="F33818" s="65"/>
      <c r="G33818" s="145"/>
    </row>
    <row r="33819" spans="1:7">
      <c r="A33819" s="65"/>
      <c r="B33819" s="65"/>
      <c r="C33819" s="65"/>
      <c r="D33819" s="65"/>
      <c r="E33819" s="65"/>
      <c r="F33819" s="65"/>
      <c r="G33819" s="145"/>
    </row>
    <row r="33820" spans="1:7">
      <c r="A33820" s="65"/>
      <c r="B33820" s="65"/>
      <c r="C33820" s="65"/>
      <c r="D33820" s="65"/>
      <c r="E33820" s="65"/>
      <c r="F33820" s="65"/>
      <c r="G33820" s="145"/>
    </row>
    <row r="33821" spans="1:7">
      <c r="A33821" s="65"/>
      <c r="B33821" s="65"/>
      <c r="C33821" s="65"/>
      <c r="D33821" s="65"/>
      <c r="E33821" s="65"/>
      <c r="F33821" s="65"/>
      <c r="G33821" s="145"/>
    </row>
    <row r="33822" spans="1:7">
      <c r="A33822" s="65"/>
      <c r="B33822" s="65"/>
      <c r="C33822" s="65"/>
      <c r="D33822" s="65"/>
      <c r="E33822" s="65"/>
      <c r="F33822" s="65"/>
      <c r="G33822" s="145"/>
    </row>
    <row r="33823" spans="1:7">
      <c r="A33823" s="65"/>
      <c r="B33823" s="65"/>
      <c r="C33823" s="65"/>
      <c r="D33823" s="65"/>
      <c r="E33823" s="65"/>
      <c r="F33823" s="65"/>
      <c r="G33823" s="145"/>
    </row>
    <row r="33824" spans="1:7">
      <c r="A33824" s="65"/>
      <c r="B33824" s="65"/>
      <c r="C33824" s="65"/>
      <c r="D33824" s="65"/>
      <c r="E33824" s="65"/>
      <c r="F33824" s="65"/>
      <c r="G33824" s="145"/>
    </row>
    <row r="33825" spans="1:7">
      <c r="A33825" s="65"/>
      <c r="B33825" s="65"/>
      <c r="C33825" s="65"/>
      <c r="D33825" s="65"/>
      <c r="E33825" s="65"/>
      <c r="F33825" s="65"/>
      <c r="G33825" s="145"/>
    </row>
    <row r="33826" spans="1:7">
      <c r="A33826" s="65"/>
      <c r="B33826" s="65"/>
      <c r="C33826" s="65"/>
      <c r="D33826" s="65"/>
      <c r="E33826" s="65"/>
      <c r="F33826" s="65"/>
      <c r="G33826" s="145"/>
    </row>
    <row r="33827" spans="1:7">
      <c r="A33827" s="65"/>
      <c r="B33827" s="65"/>
      <c r="C33827" s="65"/>
      <c r="D33827" s="65"/>
      <c r="E33827" s="65"/>
      <c r="F33827" s="65"/>
      <c r="G33827" s="145"/>
    </row>
    <row r="33828" spans="1:7">
      <c r="A33828" s="65"/>
      <c r="B33828" s="65"/>
      <c r="C33828" s="65"/>
      <c r="D33828" s="65"/>
      <c r="E33828" s="65"/>
      <c r="F33828" s="65"/>
      <c r="G33828" s="145"/>
    </row>
    <row r="33829" spans="1:7">
      <c r="A33829" s="65"/>
      <c r="B33829" s="65"/>
      <c r="C33829" s="65"/>
      <c r="D33829" s="65"/>
      <c r="E33829" s="65"/>
      <c r="F33829" s="65"/>
      <c r="G33829" s="145"/>
    </row>
    <row r="33830" spans="1:7">
      <c r="A33830" s="65"/>
      <c r="B33830" s="65"/>
      <c r="C33830" s="65"/>
      <c r="D33830" s="65"/>
      <c r="E33830" s="65"/>
      <c r="F33830" s="65"/>
      <c r="G33830" s="145"/>
    </row>
    <row r="33831" spans="1:7">
      <c r="A33831" s="65"/>
      <c r="B33831" s="65"/>
      <c r="C33831" s="65"/>
      <c r="D33831" s="65"/>
      <c r="E33831" s="65"/>
      <c r="F33831" s="65"/>
      <c r="G33831" s="145"/>
    </row>
    <row r="33832" spans="1:7">
      <c r="A33832" s="65"/>
      <c r="B33832" s="65"/>
      <c r="C33832" s="65"/>
      <c r="D33832" s="65"/>
      <c r="E33832" s="65"/>
      <c r="F33832" s="65"/>
      <c r="G33832" s="145"/>
    </row>
    <row r="33833" spans="1:7">
      <c r="A33833" s="65"/>
      <c r="B33833" s="65"/>
      <c r="C33833" s="65"/>
      <c r="D33833" s="65"/>
      <c r="E33833" s="65"/>
      <c r="F33833" s="65"/>
      <c r="G33833" s="145"/>
    </row>
    <row r="33834" spans="1:7">
      <c r="A33834" s="65"/>
      <c r="B33834" s="65"/>
      <c r="C33834" s="65"/>
      <c r="D33834" s="65"/>
      <c r="E33834" s="65"/>
      <c r="F33834" s="65"/>
      <c r="G33834" s="145"/>
    </row>
    <row r="33835" spans="1:7">
      <c r="A33835" s="65"/>
      <c r="B33835" s="65"/>
      <c r="C33835" s="65"/>
      <c r="D33835" s="65"/>
      <c r="E33835" s="65"/>
      <c r="F33835" s="65"/>
      <c r="G33835" s="145"/>
    </row>
    <row r="33836" spans="1:7">
      <c r="A33836" s="65"/>
      <c r="B33836" s="65"/>
      <c r="C33836" s="65"/>
      <c r="D33836" s="65"/>
      <c r="E33836" s="65"/>
      <c r="F33836" s="65"/>
      <c r="G33836" s="145"/>
    </row>
    <row r="33837" spans="1:7">
      <c r="A33837" s="65"/>
      <c r="B33837" s="65"/>
      <c r="C33837" s="65"/>
      <c r="D33837" s="65"/>
      <c r="E33837" s="65"/>
      <c r="F33837" s="65"/>
      <c r="G33837" s="145"/>
    </row>
    <row r="33838" spans="1:7">
      <c r="A33838" s="65"/>
      <c r="B33838" s="65"/>
      <c r="C33838" s="65"/>
      <c r="D33838" s="65"/>
      <c r="E33838" s="65"/>
      <c r="F33838" s="65"/>
      <c r="G33838" s="145"/>
    </row>
    <row r="33839" spans="1:7">
      <c r="A33839" s="65"/>
      <c r="B33839" s="65"/>
      <c r="C33839" s="65"/>
      <c r="D33839" s="65"/>
      <c r="E33839" s="65"/>
      <c r="F33839" s="65"/>
      <c r="G33839" s="145"/>
    </row>
    <row r="33840" spans="1:7">
      <c r="A33840" s="65"/>
      <c r="B33840" s="65"/>
      <c r="C33840" s="65"/>
      <c r="D33840" s="65"/>
      <c r="E33840" s="65"/>
      <c r="F33840" s="65"/>
      <c r="G33840" s="145"/>
    </row>
    <row r="33841" spans="1:7">
      <c r="A33841" s="65"/>
      <c r="B33841" s="65"/>
      <c r="C33841" s="65"/>
      <c r="D33841" s="65"/>
      <c r="E33841" s="65"/>
      <c r="F33841" s="65"/>
      <c r="G33841" s="145"/>
    </row>
    <row r="33842" spans="1:7">
      <c r="A33842" s="65"/>
      <c r="B33842" s="65"/>
      <c r="C33842" s="65"/>
      <c r="D33842" s="65"/>
      <c r="E33842" s="65"/>
      <c r="F33842" s="65"/>
      <c r="G33842" s="145"/>
    </row>
    <row r="33843" spans="1:7">
      <c r="A33843" s="65"/>
      <c r="B33843" s="65"/>
      <c r="C33843" s="65"/>
      <c r="D33843" s="65"/>
      <c r="E33843" s="65"/>
      <c r="F33843" s="65"/>
      <c r="G33843" s="145"/>
    </row>
    <row r="33844" spans="1:7">
      <c r="A33844" s="65"/>
      <c r="B33844" s="65"/>
      <c r="C33844" s="65"/>
      <c r="D33844" s="65"/>
      <c r="E33844" s="65"/>
      <c r="F33844" s="65"/>
      <c r="G33844" s="145"/>
    </row>
    <row r="33845" spans="1:7">
      <c r="A33845" s="65"/>
      <c r="B33845" s="65"/>
      <c r="C33845" s="65"/>
      <c r="D33845" s="65"/>
      <c r="E33845" s="65"/>
      <c r="F33845" s="65"/>
      <c r="G33845" s="145"/>
    </row>
    <row r="33846" spans="1:7">
      <c r="A33846" s="65"/>
      <c r="B33846" s="65"/>
      <c r="C33846" s="65"/>
      <c r="D33846" s="65"/>
      <c r="E33846" s="65"/>
      <c r="F33846" s="65"/>
      <c r="G33846" s="145"/>
    </row>
    <row r="33847" spans="1:7">
      <c r="A33847" s="65"/>
      <c r="B33847" s="65"/>
      <c r="C33847" s="65"/>
      <c r="D33847" s="65"/>
      <c r="E33847" s="65"/>
      <c r="F33847" s="65"/>
      <c r="G33847" s="145"/>
    </row>
    <row r="33848" spans="1:7">
      <c r="A33848" s="65"/>
      <c r="B33848" s="65"/>
      <c r="C33848" s="65"/>
      <c r="D33848" s="65"/>
      <c r="E33848" s="65"/>
      <c r="F33848" s="65"/>
      <c r="G33848" s="145"/>
    </row>
    <row r="33849" spans="1:7">
      <c r="A33849" s="65"/>
      <c r="B33849" s="65"/>
      <c r="C33849" s="65"/>
      <c r="D33849" s="65"/>
      <c r="E33849" s="65"/>
      <c r="F33849" s="65"/>
      <c r="G33849" s="145"/>
    </row>
    <row r="33850" spans="1:7">
      <c r="A33850" s="65"/>
      <c r="B33850" s="65"/>
      <c r="C33850" s="65"/>
      <c r="D33850" s="65"/>
      <c r="E33850" s="65"/>
      <c r="F33850" s="65"/>
      <c r="G33850" s="145"/>
    </row>
    <row r="33851" spans="1:7">
      <c r="A33851" s="65"/>
      <c r="B33851" s="65"/>
      <c r="C33851" s="65"/>
      <c r="D33851" s="65"/>
      <c r="E33851" s="65"/>
      <c r="F33851" s="65"/>
      <c r="G33851" s="145"/>
    </row>
    <row r="33852" spans="1:7">
      <c r="A33852" s="65"/>
      <c r="B33852" s="65"/>
      <c r="C33852" s="65"/>
      <c r="D33852" s="65"/>
      <c r="E33852" s="65"/>
      <c r="F33852" s="65"/>
      <c r="G33852" s="145"/>
    </row>
    <row r="33853" spans="1:7">
      <c r="A33853" s="65"/>
      <c r="B33853" s="65"/>
      <c r="C33853" s="65"/>
      <c r="D33853" s="65"/>
      <c r="E33853" s="65"/>
      <c r="F33853" s="65"/>
      <c r="G33853" s="145"/>
    </row>
    <row r="33854" spans="1:7">
      <c r="A33854" s="65"/>
      <c r="B33854" s="65"/>
      <c r="C33854" s="65"/>
      <c r="D33854" s="65"/>
      <c r="E33854" s="65"/>
      <c r="F33854" s="65"/>
      <c r="G33854" s="145"/>
    </row>
    <row r="33855" spans="1:7">
      <c r="A33855" s="65"/>
      <c r="B33855" s="65"/>
      <c r="C33855" s="65"/>
      <c r="D33855" s="65"/>
      <c r="E33855" s="65"/>
      <c r="F33855" s="65"/>
      <c r="G33855" s="145"/>
    </row>
    <row r="33856" spans="1:7">
      <c r="A33856" s="65"/>
      <c r="B33856" s="65"/>
      <c r="C33856" s="65"/>
      <c r="D33856" s="65"/>
      <c r="E33856" s="65"/>
      <c r="F33856" s="65"/>
      <c r="G33856" s="145"/>
    </row>
    <row r="33857" spans="1:7">
      <c r="A33857" s="65"/>
      <c r="B33857" s="65"/>
      <c r="C33857" s="65"/>
      <c r="D33857" s="65"/>
      <c r="E33857" s="65"/>
      <c r="F33857" s="65"/>
      <c r="G33857" s="145"/>
    </row>
    <row r="33858" spans="1:7">
      <c r="A33858" s="65"/>
      <c r="B33858" s="65"/>
      <c r="C33858" s="65"/>
      <c r="D33858" s="65"/>
      <c r="E33858" s="65"/>
      <c r="F33858" s="65"/>
      <c r="G33858" s="145"/>
    </row>
    <row r="33859" spans="1:7">
      <c r="A33859" s="65"/>
      <c r="B33859" s="65"/>
      <c r="C33859" s="65"/>
      <c r="D33859" s="65"/>
      <c r="E33859" s="65"/>
      <c r="F33859" s="65"/>
      <c r="G33859" s="145"/>
    </row>
    <row r="33860" spans="1:7">
      <c r="A33860" s="65"/>
      <c r="B33860" s="65"/>
      <c r="C33860" s="65"/>
      <c r="D33860" s="65"/>
      <c r="E33860" s="65"/>
      <c r="F33860" s="65"/>
      <c r="G33860" s="145"/>
    </row>
    <row r="33861" spans="1:7">
      <c r="A33861" s="65"/>
      <c r="B33861" s="65"/>
      <c r="C33861" s="65"/>
      <c r="D33861" s="65"/>
      <c r="E33861" s="65"/>
      <c r="F33861" s="65"/>
      <c r="G33861" s="145"/>
    </row>
    <row r="33862" spans="1:7">
      <c r="A33862" s="65"/>
      <c r="B33862" s="65"/>
      <c r="C33862" s="65"/>
      <c r="D33862" s="65"/>
      <c r="E33862" s="65"/>
      <c r="F33862" s="65"/>
      <c r="G33862" s="145"/>
    </row>
    <row r="33863" spans="1:7">
      <c r="A33863" s="65"/>
      <c r="B33863" s="65"/>
      <c r="C33863" s="65"/>
      <c r="D33863" s="65"/>
      <c r="E33863" s="65"/>
      <c r="F33863" s="65"/>
      <c r="G33863" s="145"/>
    </row>
    <row r="33864" spans="1:7">
      <c r="A33864" s="65"/>
      <c r="B33864" s="65"/>
      <c r="C33864" s="65"/>
      <c r="D33864" s="65"/>
      <c r="E33864" s="65"/>
      <c r="F33864" s="65"/>
      <c r="G33864" s="145"/>
    </row>
    <row r="33865" spans="1:7">
      <c r="A33865" s="65"/>
      <c r="B33865" s="65"/>
      <c r="C33865" s="65"/>
      <c r="D33865" s="65"/>
      <c r="E33865" s="65"/>
      <c r="F33865" s="65"/>
      <c r="G33865" s="145"/>
    </row>
    <row r="33866" spans="1:7">
      <c r="A33866" s="65"/>
      <c r="B33866" s="65"/>
      <c r="C33866" s="65"/>
      <c r="D33866" s="65"/>
      <c r="E33866" s="65"/>
      <c r="F33866" s="65"/>
      <c r="G33866" s="145"/>
    </row>
    <row r="33867" spans="1:7">
      <c r="A33867" s="65"/>
      <c r="B33867" s="65"/>
      <c r="C33867" s="65"/>
      <c r="D33867" s="65"/>
      <c r="E33867" s="65"/>
      <c r="F33867" s="65"/>
      <c r="G33867" s="145"/>
    </row>
    <row r="33868" spans="1:7">
      <c r="A33868" s="65"/>
      <c r="B33868" s="65"/>
      <c r="C33868" s="65"/>
      <c r="D33868" s="65"/>
      <c r="E33868" s="65"/>
      <c r="F33868" s="65"/>
      <c r="G33868" s="145"/>
    </row>
    <row r="33869" spans="1:7">
      <c r="A33869" s="65"/>
      <c r="B33869" s="65"/>
      <c r="C33869" s="65"/>
      <c r="D33869" s="65"/>
      <c r="E33869" s="65"/>
      <c r="F33869" s="65"/>
      <c r="G33869" s="145"/>
    </row>
    <row r="33870" spans="1:7">
      <c r="A33870" s="65"/>
      <c r="B33870" s="65"/>
      <c r="C33870" s="65"/>
      <c r="D33870" s="65"/>
      <c r="E33870" s="65"/>
      <c r="F33870" s="65"/>
      <c r="G33870" s="145"/>
    </row>
    <row r="33871" spans="1:7">
      <c r="A33871" s="65"/>
      <c r="B33871" s="65"/>
      <c r="C33871" s="65"/>
      <c r="D33871" s="65"/>
      <c r="E33871" s="65"/>
      <c r="F33871" s="65"/>
      <c r="G33871" s="145"/>
    </row>
    <row r="33872" spans="1:7">
      <c r="A33872" s="65"/>
      <c r="B33872" s="65"/>
      <c r="C33872" s="65"/>
      <c r="D33872" s="65"/>
      <c r="E33872" s="65"/>
      <c r="F33872" s="65"/>
      <c r="G33872" s="145"/>
    </row>
    <row r="33873" spans="1:7">
      <c r="A33873" s="65"/>
      <c r="B33873" s="65"/>
      <c r="C33873" s="65"/>
      <c r="D33873" s="65"/>
      <c r="E33873" s="65"/>
      <c r="F33873" s="65"/>
      <c r="G33873" s="145"/>
    </row>
    <row r="33874" spans="1:7">
      <c r="A33874" s="65"/>
      <c r="B33874" s="65"/>
      <c r="C33874" s="65"/>
      <c r="D33874" s="65"/>
      <c r="E33874" s="65"/>
      <c r="F33874" s="65"/>
      <c r="G33874" s="145"/>
    </row>
    <row r="33875" spans="1:7">
      <c r="A33875" s="65"/>
      <c r="B33875" s="65"/>
      <c r="C33875" s="65"/>
      <c r="D33875" s="65"/>
      <c r="E33875" s="65"/>
      <c r="F33875" s="65"/>
      <c r="G33875" s="145"/>
    </row>
    <row r="33876" spans="1:7">
      <c r="A33876" s="65"/>
      <c r="B33876" s="65"/>
      <c r="C33876" s="65"/>
      <c r="D33876" s="65"/>
      <c r="E33876" s="65"/>
      <c r="F33876" s="65"/>
      <c r="G33876" s="145"/>
    </row>
    <row r="33877" spans="1:7">
      <c r="A33877" s="65"/>
      <c r="B33877" s="65"/>
      <c r="C33877" s="65"/>
      <c r="D33877" s="65"/>
      <c r="E33877" s="65"/>
      <c r="F33877" s="65"/>
      <c r="G33877" s="145"/>
    </row>
    <row r="33878" spans="1:7">
      <c r="A33878" s="65"/>
      <c r="B33878" s="65"/>
      <c r="C33878" s="65"/>
      <c r="D33878" s="65"/>
      <c r="E33878" s="65"/>
      <c r="F33878" s="65"/>
      <c r="G33878" s="145"/>
    </row>
    <row r="33879" spans="1:7">
      <c r="A33879" s="65"/>
      <c r="B33879" s="65"/>
      <c r="C33879" s="65"/>
      <c r="D33879" s="65"/>
      <c r="E33879" s="65"/>
      <c r="F33879" s="65"/>
      <c r="G33879" s="145"/>
    </row>
    <row r="33880" spans="1:7">
      <c r="A33880" s="65"/>
      <c r="B33880" s="65"/>
      <c r="C33880" s="65"/>
      <c r="D33880" s="65"/>
      <c r="E33880" s="65"/>
      <c r="F33880" s="65"/>
      <c r="G33880" s="145"/>
    </row>
    <row r="33881" spans="1:7">
      <c r="A33881" s="65"/>
      <c r="B33881" s="65"/>
      <c r="C33881" s="65"/>
      <c r="D33881" s="65"/>
      <c r="E33881" s="65"/>
      <c r="F33881" s="65"/>
      <c r="G33881" s="145"/>
    </row>
    <row r="33882" spans="1:7">
      <c r="A33882" s="65"/>
      <c r="B33882" s="65"/>
      <c r="C33882" s="65"/>
      <c r="D33882" s="65"/>
      <c r="E33882" s="65"/>
      <c r="F33882" s="65"/>
      <c r="G33882" s="145"/>
    </row>
    <row r="33883" spans="1:7">
      <c r="A33883" s="65"/>
      <c r="B33883" s="65"/>
      <c r="C33883" s="65"/>
      <c r="D33883" s="65"/>
      <c r="E33883" s="65"/>
      <c r="F33883" s="65"/>
      <c r="G33883" s="145"/>
    </row>
    <row r="33884" spans="1:7">
      <c r="A33884" s="65"/>
      <c r="B33884" s="65"/>
      <c r="C33884" s="65"/>
      <c r="D33884" s="65"/>
      <c r="E33884" s="65"/>
      <c r="F33884" s="65"/>
      <c r="G33884" s="145"/>
    </row>
    <row r="33885" spans="1:7">
      <c r="A33885" s="65"/>
      <c r="B33885" s="65"/>
      <c r="C33885" s="65"/>
      <c r="D33885" s="65"/>
      <c r="E33885" s="65"/>
      <c r="F33885" s="65"/>
      <c r="G33885" s="145"/>
    </row>
    <row r="33886" spans="1:7">
      <c r="A33886" s="65"/>
      <c r="B33886" s="65"/>
      <c r="C33886" s="65"/>
      <c r="D33886" s="65"/>
      <c r="E33886" s="65"/>
      <c r="F33886" s="65"/>
      <c r="G33886" s="145"/>
    </row>
    <row r="33887" spans="1:7">
      <c r="A33887" s="65"/>
      <c r="B33887" s="65"/>
      <c r="C33887" s="65"/>
      <c r="D33887" s="65"/>
      <c r="E33887" s="65"/>
      <c r="F33887" s="65"/>
      <c r="G33887" s="145"/>
    </row>
    <row r="33888" spans="1:7">
      <c r="A33888" s="65"/>
      <c r="B33888" s="65"/>
      <c r="C33888" s="65"/>
      <c r="D33888" s="65"/>
      <c r="E33888" s="65"/>
      <c r="F33888" s="65"/>
      <c r="G33888" s="145"/>
    </row>
    <row r="33889" spans="1:7">
      <c r="A33889" s="65"/>
      <c r="B33889" s="65"/>
      <c r="C33889" s="65"/>
      <c r="D33889" s="65"/>
      <c r="E33889" s="65"/>
      <c r="F33889" s="65"/>
      <c r="G33889" s="145"/>
    </row>
    <row r="33890" spans="1:7">
      <c r="A33890" s="65"/>
      <c r="B33890" s="65"/>
      <c r="C33890" s="65"/>
      <c r="D33890" s="65"/>
      <c r="E33890" s="65"/>
      <c r="F33890" s="65"/>
      <c r="G33890" s="145"/>
    </row>
    <row r="33891" spans="1:7">
      <c r="A33891" s="65"/>
      <c r="B33891" s="65"/>
      <c r="C33891" s="65"/>
      <c r="D33891" s="65"/>
      <c r="E33891" s="65"/>
      <c r="F33891" s="65"/>
      <c r="G33891" s="145"/>
    </row>
    <row r="33892" spans="1:7">
      <c r="A33892" s="65"/>
      <c r="B33892" s="65"/>
      <c r="C33892" s="65"/>
      <c r="D33892" s="65"/>
      <c r="E33892" s="65"/>
      <c r="F33892" s="65"/>
      <c r="G33892" s="145"/>
    </row>
    <row r="33893" spans="1:7">
      <c r="A33893" s="65"/>
      <c r="B33893" s="65"/>
      <c r="C33893" s="65"/>
      <c r="D33893" s="65"/>
      <c r="E33893" s="65"/>
      <c r="F33893" s="65"/>
      <c r="G33893" s="145"/>
    </row>
    <row r="33894" spans="1:7">
      <c r="A33894" s="65"/>
      <c r="B33894" s="65"/>
      <c r="C33894" s="65"/>
      <c r="D33894" s="65"/>
      <c r="E33894" s="65"/>
      <c r="F33894" s="65"/>
      <c r="G33894" s="145"/>
    </row>
    <row r="33895" spans="1:7">
      <c r="A33895" s="65"/>
      <c r="B33895" s="65"/>
      <c r="C33895" s="65"/>
      <c r="D33895" s="65"/>
      <c r="E33895" s="65"/>
      <c r="F33895" s="65"/>
      <c r="G33895" s="145"/>
    </row>
    <row r="33896" spans="1:7">
      <c r="A33896" s="65"/>
      <c r="B33896" s="65"/>
      <c r="C33896" s="65"/>
      <c r="D33896" s="65"/>
      <c r="E33896" s="65"/>
      <c r="F33896" s="65"/>
      <c r="G33896" s="145"/>
    </row>
    <row r="33897" spans="1:7">
      <c r="A33897" s="65"/>
      <c r="B33897" s="65"/>
      <c r="C33897" s="65"/>
      <c r="D33897" s="65"/>
      <c r="E33897" s="65"/>
      <c r="F33897" s="65"/>
      <c r="G33897" s="145"/>
    </row>
    <row r="33898" spans="1:7">
      <c r="A33898" s="65"/>
      <c r="B33898" s="65"/>
      <c r="C33898" s="65"/>
      <c r="D33898" s="65"/>
      <c r="E33898" s="65"/>
      <c r="F33898" s="65"/>
      <c r="G33898" s="145"/>
    </row>
    <row r="33899" spans="1:7">
      <c r="A33899" s="65"/>
      <c r="B33899" s="65"/>
      <c r="C33899" s="65"/>
      <c r="D33899" s="65"/>
      <c r="E33899" s="65"/>
      <c r="F33899" s="65"/>
      <c r="G33899" s="145"/>
    </row>
    <row r="33900" spans="1:7">
      <c r="A33900" s="65"/>
      <c r="B33900" s="65"/>
      <c r="C33900" s="65"/>
      <c r="D33900" s="65"/>
      <c r="E33900" s="65"/>
      <c r="F33900" s="65"/>
      <c r="G33900" s="145"/>
    </row>
    <row r="33901" spans="1:7">
      <c r="A33901" s="65"/>
      <c r="B33901" s="65"/>
      <c r="C33901" s="65"/>
      <c r="D33901" s="65"/>
      <c r="E33901" s="65"/>
      <c r="F33901" s="65"/>
      <c r="G33901" s="145"/>
    </row>
    <row r="33902" spans="1:7">
      <c r="A33902" s="65"/>
      <c r="B33902" s="65"/>
      <c r="C33902" s="65"/>
      <c r="D33902" s="65"/>
      <c r="E33902" s="65"/>
      <c r="F33902" s="65"/>
      <c r="G33902" s="145"/>
    </row>
    <row r="33903" spans="1:7">
      <c r="A33903" s="65"/>
      <c r="B33903" s="65"/>
      <c r="C33903" s="65"/>
      <c r="D33903" s="65"/>
      <c r="E33903" s="65"/>
      <c r="F33903" s="65"/>
      <c r="G33903" s="145"/>
    </row>
    <row r="33904" spans="1:7">
      <c r="A33904" s="65"/>
      <c r="B33904" s="65"/>
      <c r="C33904" s="65"/>
      <c r="D33904" s="65"/>
      <c r="E33904" s="65"/>
      <c r="F33904" s="65"/>
      <c r="G33904" s="145"/>
    </row>
    <row r="33905" spans="1:7">
      <c r="A33905" s="65"/>
      <c r="B33905" s="65"/>
      <c r="C33905" s="65"/>
      <c r="D33905" s="65"/>
      <c r="E33905" s="65"/>
      <c r="F33905" s="65"/>
      <c r="G33905" s="145"/>
    </row>
    <row r="33906" spans="1:7">
      <c r="A33906" s="65"/>
      <c r="B33906" s="65"/>
      <c r="C33906" s="65"/>
      <c r="D33906" s="65"/>
      <c r="E33906" s="65"/>
      <c r="F33906" s="65"/>
      <c r="G33906" s="145"/>
    </row>
    <row r="33907" spans="1:7">
      <c r="A33907" s="65"/>
      <c r="B33907" s="65"/>
      <c r="C33907" s="65"/>
      <c r="D33907" s="65"/>
      <c r="E33907" s="65"/>
      <c r="F33907" s="65"/>
      <c r="G33907" s="145"/>
    </row>
    <row r="33908" spans="1:7">
      <c r="A33908" s="65"/>
      <c r="B33908" s="65"/>
      <c r="C33908" s="65"/>
      <c r="D33908" s="65"/>
      <c r="E33908" s="65"/>
      <c r="F33908" s="65"/>
      <c r="G33908" s="145"/>
    </row>
    <row r="33909" spans="1:7">
      <c r="A33909" s="65"/>
      <c r="B33909" s="65"/>
      <c r="C33909" s="65"/>
      <c r="D33909" s="65"/>
      <c r="E33909" s="65"/>
      <c r="F33909" s="65"/>
      <c r="G33909" s="145"/>
    </row>
    <row r="33910" spans="1:7">
      <c r="A33910" s="65"/>
      <c r="B33910" s="65"/>
      <c r="C33910" s="65"/>
      <c r="D33910" s="65"/>
      <c r="E33910" s="65"/>
      <c r="F33910" s="65"/>
      <c r="G33910" s="145"/>
    </row>
    <row r="33911" spans="1:7">
      <c r="A33911" s="65"/>
      <c r="B33911" s="65"/>
      <c r="C33911" s="65"/>
      <c r="D33911" s="65"/>
      <c r="E33911" s="65"/>
      <c r="F33911" s="65"/>
      <c r="G33911" s="145"/>
    </row>
    <row r="33912" spans="1:7">
      <c r="A33912" s="65"/>
      <c r="B33912" s="65"/>
      <c r="C33912" s="65"/>
      <c r="D33912" s="65"/>
      <c r="E33912" s="65"/>
      <c r="F33912" s="65"/>
      <c r="G33912" s="145"/>
    </row>
    <row r="33913" spans="1:7">
      <c r="A33913" s="65"/>
      <c r="B33913" s="65"/>
      <c r="C33913" s="65"/>
      <c r="D33913" s="65"/>
      <c r="E33913" s="65"/>
      <c r="F33913" s="65"/>
      <c r="G33913" s="145"/>
    </row>
    <row r="33914" spans="1:7">
      <c r="A33914" s="65"/>
      <c r="B33914" s="65"/>
      <c r="C33914" s="65"/>
      <c r="D33914" s="65"/>
      <c r="E33914" s="65"/>
      <c r="F33914" s="65"/>
      <c r="G33914" s="145"/>
    </row>
    <row r="33915" spans="1:7">
      <c r="A33915" s="65"/>
      <c r="B33915" s="65"/>
      <c r="C33915" s="65"/>
      <c r="D33915" s="65"/>
      <c r="E33915" s="65"/>
      <c r="F33915" s="65"/>
      <c r="G33915" s="145"/>
    </row>
    <row r="33916" spans="1:7">
      <c r="A33916" s="65"/>
      <c r="B33916" s="65"/>
      <c r="C33916" s="65"/>
      <c r="D33916" s="65"/>
      <c r="E33916" s="65"/>
      <c r="F33916" s="65"/>
      <c r="G33916" s="145"/>
    </row>
    <row r="33917" spans="1:7">
      <c r="A33917" s="65"/>
      <c r="B33917" s="65"/>
      <c r="C33917" s="65"/>
      <c r="D33917" s="65"/>
      <c r="E33917" s="65"/>
      <c r="F33917" s="65"/>
      <c r="G33917" s="145"/>
    </row>
    <row r="33918" spans="1:7">
      <c r="A33918" s="65"/>
      <c r="B33918" s="65"/>
      <c r="C33918" s="65"/>
      <c r="D33918" s="65"/>
      <c r="E33918" s="65"/>
      <c r="F33918" s="65"/>
      <c r="G33918" s="145"/>
    </row>
    <row r="33919" spans="1:7">
      <c r="A33919" s="65"/>
      <c r="B33919" s="65"/>
      <c r="C33919" s="65"/>
      <c r="D33919" s="65"/>
      <c r="E33919" s="65"/>
      <c r="F33919" s="65"/>
      <c r="G33919" s="145"/>
    </row>
    <row r="33920" spans="1:7">
      <c r="A33920" s="65"/>
      <c r="B33920" s="65"/>
      <c r="C33920" s="65"/>
      <c r="D33920" s="65"/>
      <c r="E33920" s="65"/>
      <c r="F33920" s="65"/>
      <c r="G33920" s="145"/>
    </row>
    <row r="33921" spans="1:7">
      <c r="A33921" s="65"/>
      <c r="B33921" s="65"/>
      <c r="C33921" s="65"/>
      <c r="D33921" s="65"/>
      <c r="E33921" s="65"/>
      <c r="F33921" s="65"/>
      <c r="G33921" s="145"/>
    </row>
    <row r="33922" spans="1:7">
      <c r="A33922" s="65"/>
      <c r="B33922" s="65"/>
      <c r="C33922" s="65"/>
      <c r="D33922" s="65"/>
      <c r="E33922" s="65"/>
      <c r="F33922" s="65"/>
      <c r="G33922" s="145"/>
    </row>
    <row r="33923" spans="1:7">
      <c r="A33923" s="65"/>
      <c r="B33923" s="65"/>
      <c r="C33923" s="65"/>
      <c r="D33923" s="65"/>
      <c r="E33923" s="65"/>
      <c r="F33923" s="65"/>
      <c r="G33923" s="145"/>
    </row>
    <row r="33924" spans="1:7">
      <c r="A33924" s="65"/>
      <c r="B33924" s="65"/>
      <c r="C33924" s="65"/>
      <c r="D33924" s="65"/>
      <c r="E33924" s="65"/>
      <c r="F33924" s="65"/>
      <c r="G33924" s="145"/>
    </row>
    <row r="33925" spans="1:7">
      <c r="A33925" s="65"/>
      <c r="B33925" s="65"/>
      <c r="C33925" s="65"/>
      <c r="D33925" s="65"/>
      <c r="E33925" s="65"/>
      <c r="F33925" s="65"/>
      <c r="G33925" s="145"/>
    </row>
    <row r="33926" spans="1:7">
      <c r="A33926" s="65"/>
      <c r="B33926" s="65"/>
      <c r="C33926" s="65"/>
      <c r="D33926" s="65"/>
      <c r="E33926" s="65"/>
      <c r="F33926" s="65"/>
      <c r="G33926" s="145"/>
    </row>
    <row r="33927" spans="1:7">
      <c r="A33927" s="65"/>
      <c r="B33927" s="65"/>
      <c r="C33927" s="65"/>
      <c r="D33927" s="65"/>
      <c r="E33927" s="65"/>
      <c r="F33927" s="65"/>
      <c r="G33927" s="145"/>
    </row>
    <row r="33928" spans="1:7">
      <c r="A33928" s="65"/>
      <c r="B33928" s="65"/>
      <c r="C33928" s="65"/>
      <c r="D33928" s="65"/>
      <c r="E33928" s="65"/>
      <c r="F33928" s="65"/>
      <c r="G33928" s="145"/>
    </row>
    <row r="33929" spans="1:7">
      <c r="A33929" s="65"/>
      <c r="B33929" s="65"/>
      <c r="C33929" s="65"/>
      <c r="D33929" s="65"/>
      <c r="E33929" s="65"/>
      <c r="F33929" s="65"/>
      <c r="G33929" s="145"/>
    </row>
    <row r="33930" spans="1:7">
      <c r="A33930" s="65"/>
      <c r="B33930" s="65"/>
      <c r="C33930" s="65"/>
      <c r="D33930" s="65"/>
      <c r="E33930" s="65"/>
      <c r="F33930" s="65"/>
      <c r="G33930" s="145"/>
    </row>
    <row r="33931" spans="1:7">
      <c r="A33931" s="65"/>
      <c r="B33931" s="65"/>
      <c r="C33931" s="65"/>
      <c r="D33931" s="65"/>
      <c r="E33931" s="65"/>
      <c r="F33931" s="65"/>
      <c r="G33931" s="145"/>
    </row>
    <row r="33932" spans="1:7">
      <c r="A33932" s="65"/>
      <c r="B33932" s="65"/>
      <c r="C33932" s="65"/>
      <c r="D33932" s="65"/>
      <c r="E33932" s="65"/>
      <c r="F33932" s="65"/>
      <c r="G33932" s="145"/>
    </row>
    <row r="33933" spans="1:7">
      <c r="A33933" s="65"/>
      <c r="B33933" s="65"/>
      <c r="C33933" s="65"/>
      <c r="D33933" s="65"/>
      <c r="E33933" s="65"/>
      <c r="F33933" s="65"/>
      <c r="G33933" s="145"/>
    </row>
    <row r="33934" spans="1:7">
      <c r="A33934" s="65"/>
      <c r="B33934" s="65"/>
      <c r="C33934" s="65"/>
      <c r="D33934" s="65"/>
      <c r="E33934" s="65"/>
      <c r="F33934" s="65"/>
      <c r="G33934" s="145"/>
    </row>
    <row r="33935" spans="1:7">
      <c r="A33935" s="65"/>
      <c r="B33935" s="65"/>
      <c r="C33935" s="65"/>
      <c r="D33935" s="65"/>
      <c r="E33935" s="65"/>
      <c r="F33935" s="65"/>
      <c r="G33935" s="145"/>
    </row>
    <row r="33936" spans="1:7">
      <c r="A33936" s="65"/>
      <c r="B33936" s="65"/>
      <c r="C33936" s="65"/>
      <c r="D33936" s="65"/>
      <c r="E33936" s="65"/>
      <c r="F33936" s="65"/>
      <c r="G33936" s="145"/>
    </row>
    <row r="33937" spans="1:7">
      <c r="A33937" s="65"/>
      <c r="B33937" s="65"/>
      <c r="C33937" s="65"/>
      <c r="D33937" s="65"/>
      <c r="E33937" s="65"/>
      <c r="F33937" s="65"/>
      <c r="G33937" s="145"/>
    </row>
    <row r="33938" spans="1:7">
      <c r="A33938" s="65"/>
      <c r="B33938" s="65"/>
      <c r="C33938" s="65"/>
      <c r="D33938" s="65"/>
      <c r="E33938" s="65"/>
      <c r="F33938" s="65"/>
      <c r="G33938" s="145"/>
    </row>
    <row r="33939" spans="1:7">
      <c r="A33939" s="65"/>
      <c r="B33939" s="65"/>
      <c r="C33939" s="65"/>
      <c r="D33939" s="65"/>
      <c r="E33939" s="65"/>
      <c r="F33939" s="65"/>
      <c r="G33939" s="145"/>
    </row>
    <row r="33940" spans="1:7">
      <c r="A33940" s="65"/>
      <c r="B33940" s="65"/>
      <c r="C33940" s="65"/>
      <c r="D33940" s="65"/>
      <c r="E33940" s="65"/>
      <c r="F33940" s="65"/>
      <c r="G33940" s="145"/>
    </row>
    <row r="33941" spans="1:7">
      <c r="A33941" s="65"/>
      <c r="B33941" s="65"/>
      <c r="C33941" s="65"/>
      <c r="D33941" s="65"/>
      <c r="E33941" s="65"/>
      <c r="F33941" s="65"/>
      <c r="G33941" s="145"/>
    </row>
    <row r="33942" spans="1:7">
      <c r="A33942" s="65"/>
      <c r="B33942" s="65"/>
      <c r="C33942" s="65"/>
      <c r="D33942" s="65"/>
      <c r="E33942" s="65"/>
      <c r="F33942" s="65"/>
      <c r="G33942" s="145"/>
    </row>
    <row r="33943" spans="1:7">
      <c r="A33943" s="65"/>
      <c r="B33943" s="65"/>
      <c r="C33943" s="65"/>
      <c r="D33943" s="65"/>
      <c r="E33943" s="65"/>
      <c r="F33943" s="65"/>
      <c r="G33943" s="145"/>
    </row>
    <row r="33944" spans="1:7">
      <c r="A33944" s="65"/>
      <c r="B33944" s="65"/>
      <c r="C33944" s="65"/>
      <c r="D33944" s="65"/>
      <c r="E33944" s="65"/>
      <c r="F33944" s="65"/>
      <c r="G33944" s="145"/>
    </row>
    <row r="33945" spans="1:7">
      <c r="A33945" s="65"/>
      <c r="B33945" s="65"/>
      <c r="C33945" s="65"/>
      <c r="D33945" s="65"/>
      <c r="E33945" s="65"/>
      <c r="F33945" s="65"/>
      <c r="G33945" s="145"/>
    </row>
    <row r="33946" spans="1:7">
      <c r="A33946" s="65"/>
      <c r="B33946" s="65"/>
      <c r="C33946" s="65"/>
      <c r="D33946" s="65"/>
      <c r="E33946" s="65"/>
      <c r="F33946" s="65"/>
      <c r="G33946" s="145"/>
    </row>
    <row r="33947" spans="1:7">
      <c r="A33947" s="65"/>
      <c r="B33947" s="65"/>
      <c r="C33947" s="65"/>
      <c r="D33947" s="65"/>
      <c r="E33947" s="65"/>
      <c r="F33947" s="65"/>
      <c r="G33947" s="145"/>
    </row>
    <row r="33948" spans="1:7">
      <c r="A33948" s="65"/>
      <c r="B33948" s="65"/>
      <c r="C33948" s="65"/>
      <c r="D33948" s="65"/>
      <c r="E33948" s="65"/>
      <c r="F33948" s="65"/>
      <c r="G33948" s="145"/>
    </row>
    <row r="33949" spans="1:7">
      <c r="A33949" s="65"/>
      <c r="B33949" s="65"/>
      <c r="C33949" s="65"/>
      <c r="D33949" s="65"/>
      <c r="E33949" s="65"/>
      <c r="F33949" s="65"/>
      <c r="G33949" s="145"/>
    </row>
    <row r="33950" spans="1:7">
      <c r="A33950" s="65"/>
      <c r="B33950" s="65"/>
      <c r="C33950" s="65"/>
      <c r="D33950" s="65"/>
      <c r="E33950" s="65"/>
      <c r="F33950" s="65"/>
      <c r="G33950" s="145"/>
    </row>
    <row r="33951" spans="1:7">
      <c r="A33951" s="65"/>
      <c r="B33951" s="65"/>
      <c r="C33951" s="65"/>
      <c r="D33951" s="65"/>
      <c r="E33951" s="65"/>
      <c r="F33951" s="65"/>
      <c r="G33951" s="145"/>
    </row>
    <row r="33952" spans="1:7">
      <c r="A33952" s="65"/>
      <c r="B33952" s="65"/>
      <c r="C33952" s="65"/>
      <c r="D33952" s="65"/>
      <c r="E33952" s="65"/>
      <c r="F33952" s="65"/>
      <c r="G33952" s="145"/>
    </row>
    <row r="33953" spans="1:7">
      <c r="A33953" s="65"/>
      <c r="B33953" s="65"/>
      <c r="C33953" s="65"/>
      <c r="D33953" s="65"/>
      <c r="E33953" s="65"/>
      <c r="F33953" s="65"/>
      <c r="G33953" s="145"/>
    </row>
    <row r="33954" spans="1:7">
      <c r="A33954" s="65"/>
      <c r="B33954" s="65"/>
      <c r="C33954" s="65"/>
      <c r="D33954" s="65"/>
      <c r="E33954" s="65"/>
      <c r="F33954" s="65"/>
      <c r="G33954" s="145"/>
    </row>
    <row r="33955" spans="1:7">
      <c r="A33955" s="65"/>
      <c r="B33955" s="65"/>
      <c r="C33955" s="65"/>
      <c r="D33955" s="65"/>
      <c r="E33955" s="65"/>
      <c r="F33955" s="65"/>
      <c r="G33955" s="145"/>
    </row>
    <row r="33956" spans="1:7">
      <c r="A33956" s="65"/>
      <c r="B33956" s="65"/>
      <c r="C33956" s="65"/>
      <c r="D33956" s="65"/>
      <c r="E33956" s="65"/>
      <c r="F33956" s="65"/>
      <c r="G33956" s="145"/>
    </row>
    <row r="33957" spans="1:7">
      <c r="A33957" s="65"/>
      <c r="B33957" s="65"/>
      <c r="C33957" s="65"/>
      <c r="D33957" s="65"/>
      <c r="E33957" s="65"/>
      <c r="F33957" s="65"/>
      <c r="G33957" s="145"/>
    </row>
    <row r="33958" spans="1:7">
      <c r="A33958" s="65"/>
      <c r="B33958" s="65"/>
      <c r="C33958" s="65"/>
      <c r="D33958" s="65"/>
      <c r="E33958" s="65"/>
      <c r="F33958" s="65"/>
      <c r="G33958" s="145"/>
    </row>
    <row r="33959" spans="1:7">
      <c r="A33959" s="65"/>
      <c r="B33959" s="65"/>
      <c r="C33959" s="65"/>
      <c r="D33959" s="65"/>
      <c r="E33959" s="65"/>
      <c r="F33959" s="65"/>
      <c r="G33959" s="145"/>
    </row>
    <row r="33960" spans="1:7">
      <c r="A33960" s="65"/>
      <c r="B33960" s="65"/>
      <c r="C33960" s="65"/>
      <c r="D33960" s="65"/>
      <c r="E33960" s="65"/>
      <c r="F33960" s="65"/>
      <c r="G33960" s="145"/>
    </row>
    <row r="33961" spans="1:7">
      <c r="A33961" s="65"/>
      <c r="B33961" s="65"/>
      <c r="C33961" s="65"/>
      <c r="D33961" s="65"/>
      <c r="E33961" s="65"/>
      <c r="F33961" s="65"/>
      <c r="G33961" s="145"/>
    </row>
    <row r="33962" spans="1:7">
      <c r="A33962" s="65"/>
      <c r="B33962" s="65"/>
      <c r="C33962" s="65"/>
      <c r="D33962" s="65"/>
      <c r="E33962" s="65"/>
      <c r="F33962" s="65"/>
      <c r="G33962" s="145"/>
    </row>
    <row r="33963" spans="1:7">
      <c r="A33963" s="65"/>
      <c r="B33963" s="65"/>
      <c r="C33963" s="65"/>
      <c r="D33963" s="65"/>
      <c r="E33963" s="65"/>
      <c r="F33963" s="65"/>
      <c r="G33963" s="145"/>
    </row>
    <row r="33964" spans="1:7">
      <c r="A33964" s="65"/>
      <c r="B33964" s="65"/>
      <c r="C33964" s="65"/>
      <c r="D33964" s="65"/>
      <c r="E33964" s="65"/>
      <c r="F33964" s="65"/>
      <c r="G33964" s="145"/>
    </row>
    <row r="33965" spans="1:7">
      <c r="A33965" s="65"/>
      <c r="B33965" s="65"/>
      <c r="C33965" s="65"/>
      <c r="D33965" s="65"/>
      <c r="E33965" s="65"/>
      <c r="F33965" s="65"/>
      <c r="G33965" s="145"/>
    </row>
    <row r="33966" spans="1:7">
      <c r="A33966" s="65"/>
      <c r="B33966" s="65"/>
      <c r="C33966" s="65"/>
      <c r="D33966" s="65"/>
      <c r="E33966" s="65"/>
      <c r="F33966" s="65"/>
      <c r="G33966" s="145"/>
    </row>
    <row r="33967" spans="1:7">
      <c r="A33967" s="65"/>
      <c r="B33967" s="65"/>
      <c r="C33967" s="65"/>
      <c r="D33967" s="65"/>
      <c r="E33967" s="65"/>
      <c r="F33967" s="65"/>
      <c r="G33967" s="145"/>
    </row>
    <row r="33968" spans="1:7">
      <c r="A33968" s="65"/>
      <c r="B33968" s="65"/>
      <c r="C33968" s="65"/>
      <c r="D33968" s="65"/>
      <c r="E33968" s="65"/>
      <c r="F33968" s="65"/>
      <c r="G33968" s="145"/>
    </row>
    <row r="33969" spans="1:7">
      <c r="A33969" s="65"/>
      <c r="B33969" s="65"/>
      <c r="C33969" s="65"/>
      <c r="D33969" s="65"/>
      <c r="E33969" s="65"/>
      <c r="F33969" s="65"/>
      <c r="G33969" s="145"/>
    </row>
    <row r="33970" spans="1:7">
      <c r="A33970" s="65"/>
      <c r="B33970" s="65"/>
      <c r="C33970" s="65"/>
      <c r="D33970" s="65"/>
      <c r="E33970" s="65"/>
      <c r="F33970" s="65"/>
      <c r="G33970" s="145"/>
    </row>
    <row r="33971" spans="1:7">
      <c r="A33971" s="65"/>
      <c r="B33971" s="65"/>
      <c r="C33971" s="65"/>
      <c r="D33971" s="65"/>
      <c r="E33971" s="65"/>
      <c r="F33971" s="65"/>
      <c r="G33971" s="145"/>
    </row>
    <row r="33972" spans="1:7">
      <c r="A33972" s="65"/>
      <c r="B33972" s="65"/>
      <c r="C33972" s="65"/>
      <c r="D33972" s="65"/>
      <c r="E33972" s="65"/>
      <c r="F33972" s="65"/>
      <c r="G33972" s="145"/>
    </row>
    <row r="33973" spans="1:7">
      <c r="A33973" s="65"/>
      <c r="B33973" s="65"/>
      <c r="C33973" s="65"/>
      <c r="D33973" s="65"/>
      <c r="E33973" s="65"/>
      <c r="F33973" s="65"/>
      <c r="G33973" s="145"/>
    </row>
    <row r="33974" spans="1:7">
      <c r="A33974" s="65"/>
      <c r="B33974" s="65"/>
      <c r="C33974" s="65"/>
      <c r="D33974" s="65"/>
      <c r="E33974" s="65"/>
      <c r="F33974" s="65"/>
      <c r="G33974" s="145"/>
    </row>
    <row r="33975" spans="1:7">
      <c r="A33975" s="65"/>
      <c r="B33975" s="65"/>
      <c r="C33975" s="65"/>
      <c r="D33975" s="65"/>
      <c r="E33975" s="65"/>
      <c r="F33975" s="65"/>
      <c r="G33975" s="145"/>
    </row>
    <row r="33976" spans="1:7">
      <c r="A33976" s="65"/>
      <c r="B33976" s="65"/>
      <c r="C33976" s="65"/>
      <c r="D33976" s="65"/>
      <c r="E33976" s="65"/>
      <c r="F33976" s="65"/>
      <c r="G33976" s="145"/>
    </row>
    <row r="33977" spans="1:7">
      <c r="A33977" s="65"/>
      <c r="B33977" s="65"/>
      <c r="C33977" s="65"/>
      <c r="D33977" s="65"/>
      <c r="E33977" s="65"/>
      <c r="F33977" s="65"/>
      <c r="G33977" s="145"/>
    </row>
    <row r="33978" spans="1:7">
      <c r="A33978" s="65"/>
      <c r="B33978" s="65"/>
      <c r="C33978" s="65"/>
      <c r="D33978" s="65"/>
      <c r="E33978" s="65"/>
      <c r="F33978" s="65"/>
      <c r="G33978" s="145"/>
    </row>
    <row r="33979" spans="1:7">
      <c r="A33979" s="65"/>
      <c r="B33979" s="65"/>
      <c r="C33979" s="65"/>
      <c r="D33979" s="65"/>
      <c r="E33979" s="65"/>
      <c r="F33979" s="65"/>
      <c r="G33979" s="145"/>
    </row>
    <row r="33980" spans="1:7">
      <c r="A33980" s="65"/>
      <c r="B33980" s="65"/>
      <c r="C33980" s="65"/>
      <c r="D33980" s="65"/>
      <c r="E33980" s="65"/>
      <c r="F33980" s="65"/>
      <c r="G33980" s="145"/>
    </row>
    <row r="33981" spans="1:7">
      <c r="A33981" s="65"/>
      <c r="B33981" s="65"/>
      <c r="C33981" s="65"/>
      <c r="D33981" s="65"/>
      <c r="E33981" s="65"/>
      <c r="F33981" s="65"/>
      <c r="G33981" s="145"/>
    </row>
    <row r="33982" spans="1:7">
      <c r="A33982" s="65"/>
      <c r="B33982" s="65"/>
      <c r="C33982" s="65"/>
      <c r="D33982" s="65"/>
      <c r="E33982" s="65"/>
      <c r="F33982" s="65"/>
      <c r="G33982" s="145"/>
    </row>
    <row r="33983" spans="1:7">
      <c r="A33983" s="65"/>
      <c r="B33983" s="65"/>
      <c r="C33983" s="65"/>
      <c r="D33983" s="65"/>
      <c r="E33983" s="65"/>
      <c r="F33983" s="65"/>
      <c r="G33983" s="145"/>
    </row>
    <row r="33984" spans="1:7">
      <c r="A33984" s="65"/>
      <c r="B33984" s="65"/>
      <c r="C33984" s="65"/>
      <c r="D33984" s="65"/>
      <c r="E33984" s="65"/>
      <c r="F33984" s="65"/>
      <c r="G33984" s="145"/>
    </row>
    <row r="33985" spans="1:7">
      <c r="A33985" s="65"/>
      <c r="B33985" s="65"/>
      <c r="C33985" s="65"/>
      <c r="D33985" s="65"/>
      <c r="E33985" s="65"/>
      <c r="F33985" s="65"/>
      <c r="G33985" s="145"/>
    </row>
    <row r="33986" spans="1:7">
      <c r="A33986" s="65"/>
      <c r="B33986" s="65"/>
      <c r="C33986" s="65"/>
      <c r="D33986" s="65"/>
      <c r="E33986" s="65"/>
      <c r="F33986" s="65"/>
      <c r="G33986" s="145"/>
    </row>
    <row r="33987" spans="1:7">
      <c r="A33987" s="65"/>
      <c r="B33987" s="65"/>
      <c r="C33987" s="65"/>
      <c r="D33987" s="65"/>
      <c r="E33987" s="65"/>
      <c r="F33987" s="65"/>
      <c r="G33987" s="145"/>
    </row>
    <row r="33988" spans="1:7">
      <c r="A33988" s="65"/>
      <c r="B33988" s="65"/>
      <c r="C33988" s="65"/>
      <c r="D33988" s="65"/>
      <c r="E33988" s="65"/>
      <c r="F33988" s="65"/>
      <c r="G33988" s="145"/>
    </row>
    <row r="33989" spans="1:7">
      <c r="A33989" s="65"/>
      <c r="B33989" s="65"/>
      <c r="C33989" s="65"/>
      <c r="D33989" s="65"/>
      <c r="E33989" s="65"/>
      <c r="F33989" s="65"/>
      <c r="G33989" s="145"/>
    </row>
    <row r="33990" spans="1:7">
      <c r="A33990" s="65"/>
      <c r="B33990" s="65"/>
      <c r="C33990" s="65"/>
      <c r="D33990" s="65"/>
      <c r="E33990" s="65"/>
      <c r="F33990" s="65"/>
      <c r="G33990" s="145"/>
    </row>
    <row r="33991" spans="1:7">
      <c r="A33991" s="65"/>
      <c r="B33991" s="65"/>
      <c r="C33991" s="65"/>
      <c r="D33991" s="65"/>
      <c r="E33991" s="65"/>
      <c r="F33991" s="65"/>
      <c r="G33991" s="145"/>
    </row>
    <row r="33992" spans="1:7">
      <c r="A33992" s="65"/>
      <c r="B33992" s="65"/>
      <c r="C33992" s="65"/>
      <c r="D33992" s="65"/>
      <c r="E33992" s="65"/>
      <c r="F33992" s="65"/>
      <c r="G33992" s="145"/>
    </row>
    <row r="33993" spans="1:7">
      <c r="A33993" s="65"/>
      <c r="B33993" s="65"/>
      <c r="C33993" s="65"/>
      <c r="D33993" s="65"/>
      <c r="E33993" s="65"/>
      <c r="F33993" s="65"/>
      <c r="G33993" s="145"/>
    </row>
    <row r="33994" spans="1:7">
      <c r="A33994" s="65"/>
      <c r="B33994" s="65"/>
      <c r="C33994" s="65"/>
      <c r="D33994" s="65"/>
      <c r="E33994" s="65"/>
      <c r="F33994" s="65"/>
      <c r="G33994" s="145"/>
    </row>
    <row r="33995" spans="1:7">
      <c r="A33995" s="65"/>
      <c r="B33995" s="65"/>
      <c r="C33995" s="65"/>
      <c r="D33995" s="65"/>
      <c r="E33995" s="65"/>
      <c r="F33995" s="65"/>
      <c r="G33995" s="145"/>
    </row>
    <row r="33996" spans="1:7">
      <c r="A33996" s="65"/>
      <c r="B33996" s="65"/>
      <c r="C33996" s="65"/>
      <c r="D33996" s="65"/>
      <c r="E33996" s="65"/>
      <c r="F33996" s="65"/>
      <c r="G33996" s="145"/>
    </row>
    <row r="33997" spans="1:7">
      <c r="A33997" s="65"/>
      <c r="B33997" s="65"/>
      <c r="C33997" s="65"/>
      <c r="D33997" s="65"/>
      <c r="E33997" s="65"/>
      <c r="F33997" s="65"/>
      <c r="G33997" s="145"/>
    </row>
    <row r="33998" spans="1:7">
      <c r="A33998" s="65"/>
      <c r="B33998" s="65"/>
      <c r="C33998" s="65"/>
      <c r="D33998" s="65"/>
      <c r="E33998" s="65"/>
      <c r="F33998" s="65"/>
      <c r="G33998" s="145"/>
    </row>
    <row r="33999" spans="1:7">
      <c r="A33999" s="65"/>
      <c r="B33999" s="65"/>
      <c r="C33999" s="65"/>
      <c r="D33999" s="65"/>
      <c r="E33999" s="65"/>
      <c r="F33999" s="65"/>
      <c r="G33999" s="145"/>
    </row>
    <row r="34000" spans="1:7">
      <c r="A34000" s="65"/>
      <c r="B34000" s="65"/>
      <c r="C34000" s="65"/>
      <c r="D34000" s="65"/>
      <c r="E34000" s="65"/>
      <c r="F34000" s="65"/>
      <c r="G34000" s="145"/>
    </row>
    <row r="34001" spans="1:7">
      <c r="A34001" s="65"/>
      <c r="B34001" s="65"/>
      <c r="C34001" s="65"/>
      <c r="D34001" s="65"/>
      <c r="E34001" s="65"/>
      <c r="F34001" s="65"/>
      <c r="G34001" s="145"/>
    </row>
    <row r="34002" spans="1:7">
      <c r="A34002" s="65"/>
      <c r="B34002" s="65"/>
      <c r="C34002" s="65"/>
      <c r="D34002" s="65"/>
      <c r="E34002" s="65"/>
      <c r="F34002" s="65"/>
      <c r="G34002" s="145"/>
    </row>
    <row r="34003" spans="1:7">
      <c r="A34003" s="65"/>
      <c r="B34003" s="65"/>
      <c r="C34003" s="65"/>
      <c r="D34003" s="65"/>
      <c r="E34003" s="65"/>
      <c r="F34003" s="65"/>
      <c r="G34003" s="145"/>
    </row>
    <row r="34004" spans="1:7">
      <c r="A34004" s="65"/>
      <c r="B34004" s="65"/>
      <c r="C34004" s="65"/>
      <c r="D34004" s="65"/>
      <c r="E34004" s="65"/>
      <c r="F34004" s="65"/>
      <c r="G34004" s="145"/>
    </row>
    <row r="34005" spans="1:7">
      <c r="A34005" s="65"/>
      <c r="B34005" s="65"/>
      <c r="C34005" s="65"/>
      <c r="D34005" s="65"/>
      <c r="E34005" s="65"/>
      <c r="F34005" s="65"/>
      <c r="G34005" s="145"/>
    </row>
    <row r="34006" spans="1:7">
      <c r="A34006" s="65"/>
      <c r="B34006" s="65"/>
      <c r="C34006" s="65"/>
      <c r="D34006" s="65"/>
      <c r="E34006" s="65"/>
      <c r="F34006" s="65"/>
      <c r="G34006" s="145"/>
    </row>
    <row r="34007" spans="1:7">
      <c r="A34007" s="65"/>
      <c r="B34007" s="65"/>
      <c r="C34007" s="65"/>
      <c r="D34007" s="65"/>
      <c r="E34007" s="65"/>
      <c r="F34007" s="65"/>
      <c r="G34007" s="145"/>
    </row>
    <row r="34008" spans="1:7">
      <c r="A34008" s="65"/>
      <c r="B34008" s="65"/>
      <c r="C34008" s="65"/>
      <c r="D34008" s="65"/>
      <c r="E34008" s="65"/>
      <c r="F34008" s="65"/>
      <c r="G34008" s="145"/>
    </row>
    <row r="34009" spans="1:7">
      <c r="A34009" s="65"/>
      <c r="B34009" s="65"/>
      <c r="C34009" s="65"/>
      <c r="D34009" s="65"/>
      <c r="E34009" s="65"/>
      <c r="F34009" s="65"/>
      <c r="G34009" s="145"/>
    </row>
    <row r="34010" spans="1:7">
      <c r="A34010" s="65"/>
      <c r="B34010" s="65"/>
      <c r="C34010" s="65"/>
      <c r="D34010" s="65"/>
      <c r="E34010" s="65"/>
      <c r="F34010" s="65"/>
      <c r="G34010" s="145"/>
    </row>
    <row r="34011" spans="1:7">
      <c r="A34011" s="65"/>
      <c r="B34011" s="65"/>
      <c r="C34011" s="65"/>
      <c r="D34011" s="65"/>
      <c r="E34011" s="65"/>
      <c r="F34011" s="65"/>
      <c r="G34011" s="145"/>
    </row>
    <row r="34012" spans="1:7">
      <c r="A34012" s="65"/>
      <c r="B34012" s="65"/>
      <c r="C34012" s="65"/>
      <c r="D34012" s="65"/>
      <c r="E34012" s="65"/>
      <c r="F34012" s="65"/>
      <c r="G34012" s="145"/>
    </row>
    <row r="34013" spans="1:7">
      <c r="A34013" s="65"/>
      <c r="B34013" s="65"/>
      <c r="C34013" s="65"/>
      <c r="D34013" s="65"/>
      <c r="E34013" s="65"/>
      <c r="F34013" s="65"/>
      <c r="G34013" s="145"/>
    </row>
    <row r="34014" spans="1:7">
      <c r="A34014" s="65"/>
      <c r="B34014" s="65"/>
      <c r="C34014" s="65"/>
      <c r="D34014" s="65"/>
      <c r="E34014" s="65"/>
      <c r="F34014" s="65"/>
      <c r="G34014" s="145"/>
    </row>
    <row r="34015" spans="1:7">
      <c r="A34015" s="65"/>
      <c r="B34015" s="65"/>
      <c r="C34015" s="65"/>
      <c r="D34015" s="65"/>
      <c r="E34015" s="65"/>
      <c r="F34015" s="65"/>
      <c r="G34015" s="145"/>
    </row>
    <row r="34016" spans="1:7">
      <c r="A34016" s="65"/>
      <c r="B34016" s="65"/>
      <c r="C34016" s="65"/>
      <c r="D34016" s="65"/>
      <c r="E34016" s="65"/>
      <c r="F34016" s="65"/>
      <c r="G34016" s="145"/>
    </row>
    <row r="34017" spans="1:7">
      <c r="A34017" s="65"/>
      <c r="B34017" s="65"/>
      <c r="C34017" s="65"/>
      <c r="D34017" s="65"/>
      <c r="E34017" s="65"/>
      <c r="F34017" s="65"/>
      <c r="G34017" s="145"/>
    </row>
    <row r="34018" spans="1:7">
      <c r="A34018" s="65"/>
      <c r="B34018" s="65"/>
      <c r="C34018" s="65"/>
      <c r="D34018" s="65"/>
      <c r="E34018" s="65"/>
      <c r="F34018" s="65"/>
      <c r="G34018" s="145"/>
    </row>
    <row r="34019" spans="1:7">
      <c r="A34019" s="65"/>
      <c r="B34019" s="65"/>
      <c r="C34019" s="65"/>
      <c r="D34019" s="65"/>
      <c r="E34019" s="65"/>
      <c r="F34019" s="65"/>
      <c r="G34019" s="145"/>
    </row>
    <row r="34020" spans="1:7">
      <c r="A34020" s="65"/>
      <c r="B34020" s="65"/>
      <c r="C34020" s="65"/>
      <c r="D34020" s="65"/>
      <c r="E34020" s="65"/>
      <c r="F34020" s="65"/>
      <c r="G34020" s="145"/>
    </row>
    <row r="34021" spans="1:7">
      <c r="A34021" s="65"/>
      <c r="B34021" s="65"/>
      <c r="C34021" s="65"/>
      <c r="D34021" s="65"/>
      <c r="E34021" s="65"/>
      <c r="F34021" s="65"/>
      <c r="G34021" s="145"/>
    </row>
    <row r="34022" spans="1:7">
      <c r="A34022" s="65"/>
      <c r="B34022" s="65"/>
      <c r="C34022" s="65"/>
      <c r="D34022" s="65"/>
      <c r="E34022" s="65"/>
      <c r="F34022" s="65"/>
      <c r="G34022" s="145"/>
    </row>
    <row r="34023" spans="1:7">
      <c r="A34023" s="65"/>
      <c r="B34023" s="65"/>
      <c r="C34023" s="65"/>
      <c r="D34023" s="65"/>
      <c r="E34023" s="65"/>
      <c r="F34023" s="65"/>
      <c r="G34023" s="145"/>
    </row>
    <row r="34024" spans="1:7">
      <c r="A34024" s="65"/>
      <c r="B34024" s="65"/>
      <c r="C34024" s="65"/>
      <c r="D34024" s="65"/>
      <c r="E34024" s="65"/>
      <c r="F34024" s="65"/>
      <c r="G34024" s="145"/>
    </row>
    <row r="34025" spans="1:7">
      <c r="A34025" s="65"/>
      <c r="B34025" s="65"/>
      <c r="C34025" s="65"/>
      <c r="D34025" s="65"/>
      <c r="E34025" s="65"/>
      <c r="F34025" s="65"/>
      <c r="G34025" s="145"/>
    </row>
    <row r="34026" spans="1:7">
      <c r="A34026" s="65"/>
      <c r="B34026" s="65"/>
      <c r="C34026" s="65"/>
      <c r="D34026" s="65"/>
      <c r="E34026" s="65"/>
      <c r="F34026" s="65"/>
      <c r="G34026" s="145"/>
    </row>
    <row r="34027" spans="1:7">
      <c r="A34027" s="65"/>
      <c r="B34027" s="65"/>
      <c r="C34027" s="65"/>
      <c r="D34027" s="65"/>
      <c r="E34027" s="65"/>
      <c r="F34027" s="65"/>
      <c r="G34027" s="145"/>
    </row>
    <row r="34028" spans="1:7">
      <c r="A34028" s="65"/>
      <c r="B34028" s="65"/>
      <c r="C34028" s="65"/>
      <c r="D34028" s="65"/>
      <c r="E34028" s="65"/>
      <c r="F34028" s="65"/>
      <c r="G34028" s="145"/>
    </row>
    <row r="34029" spans="1:7">
      <c r="A34029" s="65"/>
      <c r="B34029" s="65"/>
      <c r="C34029" s="65"/>
      <c r="D34029" s="65"/>
      <c r="E34029" s="65"/>
      <c r="F34029" s="65"/>
      <c r="G34029" s="145"/>
    </row>
    <row r="34030" spans="1:7">
      <c r="A34030" s="65"/>
      <c r="B34030" s="65"/>
      <c r="C34030" s="65"/>
      <c r="D34030" s="65"/>
      <c r="E34030" s="65"/>
      <c r="F34030" s="65"/>
      <c r="G34030" s="145"/>
    </row>
    <row r="34031" spans="1:7">
      <c r="A34031" s="65"/>
      <c r="B34031" s="65"/>
      <c r="C34031" s="65"/>
      <c r="D34031" s="65"/>
      <c r="E34031" s="65"/>
      <c r="F34031" s="65"/>
      <c r="G34031" s="145"/>
    </row>
    <row r="34032" spans="1:7">
      <c r="A34032" s="65"/>
      <c r="B34032" s="65"/>
      <c r="C34032" s="65"/>
      <c r="D34032" s="65"/>
      <c r="E34032" s="65"/>
      <c r="F34032" s="65"/>
      <c r="G34032" s="145"/>
    </row>
    <row r="34033" spans="1:7">
      <c r="A34033" s="65"/>
      <c r="B34033" s="65"/>
      <c r="C34033" s="65"/>
      <c r="D34033" s="65"/>
      <c r="E34033" s="65"/>
      <c r="F34033" s="65"/>
      <c r="G34033" s="145"/>
    </row>
    <row r="34034" spans="1:7">
      <c r="A34034" s="65"/>
      <c r="B34034" s="65"/>
      <c r="C34034" s="65"/>
      <c r="D34034" s="65"/>
      <c r="E34034" s="65"/>
      <c r="F34034" s="65"/>
      <c r="G34034" s="145"/>
    </row>
    <row r="34035" spans="1:7">
      <c r="A34035" s="65"/>
      <c r="B34035" s="65"/>
      <c r="C34035" s="65"/>
      <c r="D34035" s="65"/>
      <c r="E34035" s="65"/>
      <c r="F34035" s="65"/>
      <c r="G34035" s="145"/>
    </row>
    <row r="34036" spans="1:7">
      <c r="A34036" s="65"/>
      <c r="B34036" s="65"/>
      <c r="C34036" s="65"/>
      <c r="D34036" s="65"/>
      <c r="E34036" s="65"/>
      <c r="F34036" s="65"/>
      <c r="G34036" s="145"/>
    </row>
    <row r="34037" spans="1:7">
      <c r="A34037" s="65"/>
      <c r="B34037" s="65"/>
      <c r="C34037" s="65"/>
      <c r="D34037" s="65"/>
      <c r="E34037" s="65"/>
      <c r="F34037" s="65"/>
      <c r="G34037" s="145"/>
    </row>
    <row r="34038" spans="1:7">
      <c r="A34038" s="65"/>
      <c r="B34038" s="65"/>
      <c r="C34038" s="65"/>
      <c r="D34038" s="65"/>
      <c r="E34038" s="65"/>
      <c r="F34038" s="65"/>
      <c r="G34038" s="145"/>
    </row>
    <row r="34039" spans="1:7">
      <c r="A34039" s="65"/>
      <c r="B34039" s="65"/>
      <c r="C34039" s="65"/>
      <c r="D34039" s="65"/>
      <c r="E34039" s="65"/>
      <c r="F34039" s="65"/>
      <c r="G34039" s="145"/>
    </row>
    <row r="34040" spans="1:7">
      <c r="A34040" s="65"/>
      <c r="B34040" s="65"/>
      <c r="C34040" s="65"/>
      <c r="D34040" s="65"/>
      <c r="E34040" s="65"/>
      <c r="F34040" s="65"/>
      <c r="G34040" s="145"/>
    </row>
    <row r="34041" spans="1:7">
      <c r="A34041" s="65"/>
      <c r="B34041" s="65"/>
      <c r="C34041" s="65"/>
      <c r="D34041" s="65"/>
      <c r="E34041" s="65"/>
      <c r="F34041" s="65"/>
      <c r="G34041" s="145"/>
    </row>
    <row r="34042" spans="1:7">
      <c r="A34042" s="65"/>
      <c r="B34042" s="65"/>
      <c r="C34042" s="65"/>
      <c r="D34042" s="65"/>
      <c r="E34042" s="65"/>
      <c r="F34042" s="65"/>
      <c r="G34042" s="145"/>
    </row>
    <row r="34043" spans="1:7">
      <c r="A34043" s="65"/>
      <c r="B34043" s="65"/>
      <c r="C34043" s="65"/>
      <c r="D34043" s="65"/>
      <c r="E34043" s="65"/>
      <c r="F34043" s="65"/>
      <c r="G34043" s="145"/>
    </row>
    <row r="34044" spans="1:7">
      <c r="A34044" s="65"/>
      <c r="B34044" s="65"/>
      <c r="C34044" s="65"/>
      <c r="D34044" s="65"/>
      <c r="E34044" s="65"/>
      <c r="F34044" s="65"/>
      <c r="G34044" s="145"/>
    </row>
    <row r="34045" spans="1:7">
      <c r="A34045" s="65"/>
      <c r="B34045" s="65"/>
      <c r="C34045" s="65"/>
      <c r="D34045" s="65"/>
      <c r="E34045" s="65"/>
      <c r="F34045" s="65"/>
      <c r="G34045" s="145"/>
    </row>
    <row r="34046" spans="1:7">
      <c r="A34046" s="65"/>
      <c r="B34046" s="65"/>
      <c r="C34046" s="65"/>
      <c r="D34046" s="65"/>
      <c r="E34046" s="65"/>
      <c r="F34046" s="65"/>
      <c r="G34046" s="145"/>
    </row>
    <row r="34047" spans="1:7">
      <c r="A34047" s="65"/>
      <c r="B34047" s="65"/>
      <c r="C34047" s="65"/>
      <c r="D34047" s="65"/>
      <c r="E34047" s="65"/>
      <c r="F34047" s="65"/>
      <c r="G34047" s="145"/>
    </row>
    <row r="34048" spans="1:7">
      <c r="A34048" s="65"/>
      <c r="B34048" s="65"/>
      <c r="C34048" s="65"/>
      <c r="D34048" s="65"/>
      <c r="E34048" s="65"/>
      <c r="F34048" s="65"/>
      <c r="G34048" s="145"/>
    </row>
    <row r="34049" spans="1:7">
      <c r="A34049" s="65"/>
      <c r="B34049" s="65"/>
      <c r="C34049" s="65"/>
      <c r="D34049" s="65"/>
      <c r="E34049" s="65"/>
      <c r="F34049" s="65"/>
      <c r="G34049" s="145"/>
    </row>
    <row r="34050" spans="1:7">
      <c r="A34050" s="65"/>
      <c r="B34050" s="65"/>
      <c r="C34050" s="65"/>
      <c r="D34050" s="65"/>
      <c r="E34050" s="65"/>
      <c r="F34050" s="65"/>
      <c r="G34050" s="145"/>
    </row>
    <row r="34051" spans="1:7">
      <c r="A34051" s="65"/>
      <c r="B34051" s="65"/>
      <c r="C34051" s="65"/>
      <c r="D34051" s="65"/>
      <c r="E34051" s="65"/>
      <c r="F34051" s="65"/>
      <c r="G34051" s="145"/>
    </row>
    <row r="34052" spans="1:7">
      <c r="A34052" s="65"/>
      <c r="B34052" s="65"/>
      <c r="C34052" s="65"/>
      <c r="D34052" s="65"/>
      <c r="E34052" s="65"/>
      <c r="F34052" s="65"/>
      <c r="G34052" s="145"/>
    </row>
    <row r="34053" spans="1:7">
      <c r="A34053" s="65"/>
      <c r="B34053" s="65"/>
      <c r="C34053" s="65"/>
      <c r="D34053" s="65"/>
      <c r="E34053" s="65"/>
      <c r="F34053" s="65"/>
      <c r="G34053" s="145"/>
    </row>
    <row r="34054" spans="1:7">
      <c r="A34054" s="65"/>
      <c r="B34054" s="65"/>
      <c r="C34054" s="65"/>
      <c r="D34054" s="65"/>
      <c r="E34054" s="65"/>
      <c r="F34054" s="65"/>
      <c r="G34054" s="145"/>
    </row>
    <row r="34055" spans="1:7">
      <c r="A34055" s="65"/>
      <c r="B34055" s="65"/>
      <c r="C34055" s="65"/>
      <c r="D34055" s="65"/>
      <c r="E34055" s="65"/>
      <c r="F34055" s="65"/>
      <c r="G34055" s="145"/>
    </row>
    <row r="34056" spans="1:7">
      <c r="A34056" s="65"/>
      <c r="B34056" s="65"/>
      <c r="C34056" s="65"/>
      <c r="D34056" s="65"/>
      <c r="E34056" s="65"/>
      <c r="F34056" s="65"/>
      <c r="G34056" s="145"/>
    </row>
    <row r="34057" spans="1:7">
      <c r="A34057" s="65"/>
      <c r="B34057" s="65"/>
      <c r="C34057" s="65"/>
      <c r="D34057" s="65"/>
      <c r="E34057" s="65"/>
      <c r="F34057" s="65"/>
      <c r="G34057" s="145"/>
    </row>
    <row r="34058" spans="1:7">
      <c r="A34058" s="65"/>
      <c r="B34058" s="65"/>
      <c r="C34058" s="65"/>
      <c r="D34058" s="65"/>
      <c r="E34058" s="65"/>
      <c r="F34058" s="65"/>
      <c r="G34058" s="145"/>
    </row>
    <row r="34059" spans="1:7">
      <c r="A34059" s="65"/>
      <c r="B34059" s="65"/>
      <c r="C34059" s="65"/>
      <c r="D34059" s="65"/>
      <c r="E34059" s="65"/>
      <c r="F34059" s="65"/>
      <c r="G34059" s="145"/>
    </row>
    <row r="34060" spans="1:7">
      <c r="A34060" s="65"/>
      <c r="B34060" s="65"/>
      <c r="C34060" s="65"/>
      <c r="D34060" s="65"/>
      <c r="E34060" s="65"/>
      <c r="F34060" s="65"/>
      <c r="G34060" s="145"/>
    </row>
    <row r="34061" spans="1:7">
      <c r="A34061" s="65"/>
      <c r="B34061" s="65"/>
      <c r="C34061" s="65"/>
      <c r="D34061" s="65"/>
      <c r="E34061" s="65"/>
      <c r="F34061" s="65"/>
      <c r="G34061" s="145"/>
    </row>
    <row r="34062" spans="1:7">
      <c r="A34062" s="65"/>
      <c r="B34062" s="65"/>
      <c r="C34062" s="65"/>
      <c r="D34062" s="65"/>
      <c r="E34062" s="65"/>
      <c r="F34062" s="65"/>
      <c r="G34062" s="145"/>
    </row>
    <row r="34063" spans="1:7">
      <c r="A34063" s="65"/>
      <c r="B34063" s="65"/>
      <c r="C34063" s="65"/>
      <c r="D34063" s="65"/>
      <c r="E34063" s="65"/>
      <c r="F34063" s="65"/>
      <c r="G34063" s="145"/>
    </row>
    <row r="34064" spans="1:7">
      <c r="A34064" s="65"/>
      <c r="B34064" s="65"/>
      <c r="C34064" s="65"/>
      <c r="D34064" s="65"/>
      <c r="E34064" s="65"/>
      <c r="F34064" s="65"/>
      <c r="G34064" s="145"/>
    </row>
    <row r="34065" spans="1:7">
      <c r="A34065" s="65"/>
      <c r="B34065" s="65"/>
      <c r="C34065" s="65"/>
      <c r="D34065" s="65"/>
      <c r="E34065" s="65"/>
      <c r="F34065" s="65"/>
      <c r="G34065" s="145"/>
    </row>
    <row r="34066" spans="1:7">
      <c r="A34066" s="65"/>
      <c r="B34066" s="65"/>
      <c r="C34066" s="65"/>
      <c r="D34066" s="65"/>
      <c r="E34066" s="65"/>
      <c r="F34066" s="65"/>
      <c r="G34066" s="145"/>
    </row>
    <row r="34067" spans="1:7">
      <c r="A34067" s="65"/>
      <c r="B34067" s="65"/>
      <c r="C34067" s="65"/>
      <c r="D34067" s="65"/>
      <c r="E34067" s="65"/>
      <c r="F34067" s="65"/>
      <c r="G34067" s="145"/>
    </row>
    <row r="34068" spans="1:7">
      <c r="A34068" s="65"/>
      <c r="B34068" s="65"/>
      <c r="C34068" s="65"/>
      <c r="D34068" s="65"/>
      <c r="E34068" s="65"/>
      <c r="F34068" s="65"/>
      <c r="G34068" s="145"/>
    </row>
    <row r="34069" spans="1:7">
      <c r="A34069" s="65"/>
      <c r="B34069" s="65"/>
      <c r="C34069" s="65"/>
      <c r="D34069" s="65"/>
      <c r="E34069" s="65"/>
      <c r="F34069" s="65"/>
      <c r="G34069" s="145"/>
    </row>
    <row r="34070" spans="1:7">
      <c r="A34070" s="65"/>
      <c r="B34070" s="65"/>
      <c r="C34070" s="65"/>
      <c r="D34070" s="65"/>
      <c r="E34070" s="65"/>
      <c r="F34070" s="65"/>
      <c r="G34070" s="145"/>
    </row>
    <row r="34071" spans="1:7">
      <c r="A34071" s="65"/>
      <c r="B34071" s="65"/>
      <c r="C34071" s="65"/>
      <c r="D34071" s="65"/>
      <c r="E34071" s="65"/>
      <c r="F34071" s="65"/>
      <c r="G34071" s="145"/>
    </row>
    <row r="34072" spans="1:7">
      <c r="A34072" s="65"/>
      <c r="B34072" s="65"/>
      <c r="C34072" s="65"/>
      <c r="D34072" s="65"/>
      <c r="E34072" s="65"/>
      <c r="F34072" s="65"/>
      <c r="G34072" s="145"/>
    </row>
    <row r="34073" spans="1:7">
      <c r="A34073" s="65"/>
      <c r="B34073" s="65"/>
      <c r="C34073" s="65"/>
      <c r="D34073" s="65"/>
      <c r="E34073" s="65"/>
      <c r="F34073" s="65"/>
      <c r="G34073" s="145"/>
    </row>
    <row r="34074" spans="1:7">
      <c r="A34074" s="65"/>
      <c r="B34074" s="65"/>
      <c r="C34074" s="65"/>
      <c r="D34074" s="65"/>
      <c r="E34074" s="65"/>
      <c r="F34074" s="65"/>
      <c r="G34074" s="145"/>
    </row>
    <row r="34075" spans="1:7">
      <c r="A34075" s="65"/>
      <c r="B34075" s="65"/>
      <c r="C34075" s="65"/>
      <c r="D34075" s="65"/>
      <c r="E34075" s="65"/>
      <c r="F34075" s="65"/>
      <c r="G34075" s="145"/>
    </row>
    <row r="34076" spans="1:7">
      <c r="A34076" s="65"/>
      <c r="B34076" s="65"/>
      <c r="C34076" s="65"/>
      <c r="D34076" s="65"/>
      <c r="E34076" s="65"/>
      <c r="F34076" s="65"/>
      <c r="G34076" s="145"/>
    </row>
    <row r="34077" spans="1:7">
      <c r="A34077" s="65"/>
      <c r="B34077" s="65"/>
      <c r="C34077" s="65"/>
      <c r="D34077" s="65"/>
      <c r="E34077" s="65"/>
      <c r="F34077" s="65"/>
      <c r="G34077" s="145"/>
    </row>
    <row r="34078" spans="1:7">
      <c r="A34078" s="65"/>
      <c r="B34078" s="65"/>
      <c r="C34078" s="65"/>
      <c r="D34078" s="65"/>
      <c r="E34078" s="65"/>
      <c r="F34078" s="65"/>
      <c r="G34078" s="145"/>
    </row>
    <row r="34079" spans="1:7">
      <c r="A34079" s="65"/>
      <c r="B34079" s="65"/>
      <c r="C34079" s="65"/>
      <c r="D34079" s="65"/>
      <c r="E34079" s="65"/>
      <c r="F34079" s="65"/>
      <c r="G34079" s="145"/>
    </row>
    <row r="34080" spans="1:7">
      <c r="A34080" s="65"/>
      <c r="B34080" s="65"/>
      <c r="C34080" s="65"/>
      <c r="D34080" s="65"/>
      <c r="E34080" s="65"/>
      <c r="F34080" s="65"/>
      <c r="G34080" s="145"/>
    </row>
    <row r="34081" spans="1:7">
      <c r="A34081" s="65"/>
      <c r="B34081" s="65"/>
      <c r="C34081" s="65"/>
      <c r="D34081" s="65"/>
      <c r="E34081" s="65"/>
      <c r="F34081" s="65"/>
      <c r="G34081" s="145"/>
    </row>
    <row r="34082" spans="1:7">
      <c r="A34082" s="65"/>
      <c r="B34082" s="65"/>
      <c r="C34082" s="65"/>
      <c r="D34082" s="65"/>
      <c r="E34082" s="65"/>
      <c r="F34082" s="65"/>
      <c r="G34082" s="145"/>
    </row>
    <row r="34083" spans="1:7">
      <c r="A34083" s="65"/>
      <c r="B34083" s="65"/>
      <c r="C34083" s="65"/>
      <c r="D34083" s="65"/>
      <c r="E34083" s="65"/>
      <c r="F34083" s="65"/>
      <c r="G34083" s="145"/>
    </row>
    <row r="34084" spans="1:7">
      <c r="A34084" s="65"/>
      <c r="B34084" s="65"/>
      <c r="C34084" s="65"/>
      <c r="D34084" s="65"/>
      <c r="E34084" s="65"/>
      <c r="F34084" s="65"/>
      <c r="G34084" s="145"/>
    </row>
    <row r="34085" spans="1:7">
      <c r="A34085" s="65"/>
      <c r="B34085" s="65"/>
      <c r="C34085" s="65"/>
      <c r="D34085" s="65"/>
      <c r="E34085" s="65"/>
      <c r="F34085" s="65"/>
      <c r="G34085" s="145"/>
    </row>
    <row r="34086" spans="1:7">
      <c r="A34086" s="65"/>
      <c r="B34086" s="65"/>
      <c r="C34086" s="65"/>
      <c r="D34086" s="65"/>
      <c r="E34086" s="65"/>
      <c r="F34086" s="65"/>
      <c r="G34086" s="145"/>
    </row>
    <row r="34087" spans="1:7">
      <c r="A34087" s="65"/>
      <c r="B34087" s="65"/>
      <c r="C34087" s="65"/>
      <c r="D34087" s="65"/>
      <c r="E34087" s="65"/>
      <c r="F34087" s="65"/>
      <c r="G34087" s="145"/>
    </row>
    <row r="34088" spans="1:7">
      <c r="A34088" s="65"/>
      <c r="B34088" s="65"/>
      <c r="C34088" s="65"/>
      <c r="D34088" s="65"/>
      <c r="E34088" s="65"/>
      <c r="F34088" s="65"/>
      <c r="G34088" s="145"/>
    </row>
    <row r="34089" spans="1:7">
      <c r="A34089" s="65"/>
      <c r="B34089" s="65"/>
      <c r="C34089" s="65"/>
      <c r="D34089" s="65"/>
      <c r="E34089" s="65"/>
      <c r="F34089" s="65"/>
      <c r="G34089" s="145"/>
    </row>
    <row r="34090" spans="1:7">
      <c r="A34090" s="65"/>
      <c r="B34090" s="65"/>
      <c r="C34090" s="65"/>
      <c r="D34090" s="65"/>
      <c r="E34090" s="65"/>
      <c r="F34090" s="65"/>
      <c r="G34090" s="145"/>
    </row>
    <row r="34091" spans="1:7">
      <c r="A34091" s="65"/>
      <c r="B34091" s="65"/>
      <c r="C34091" s="65"/>
      <c r="D34091" s="65"/>
      <c r="E34091" s="65"/>
      <c r="F34091" s="65"/>
      <c r="G34091" s="145"/>
    </row>
    <row r="34092" spans="1:7">
      <c r="A34092" s="65"/>
      <c r="B34092" s="65"/>
      <c r="C34092" s="65"/>
      <c r="D34092" s="65"/>
      <c r="E34092" s="65"/>
      <c r="F34092" s="65"/>
      <c r="G34092" s="145"/>
    </row>
    <row r="34093" spans="1:7">
      <c r="A34093" s="65"/>
      <c r="B34093" s="65"/>
      <c r="C34093" s="65"/>
      <c r="D34093" s="65"/>
      <c r="E34093" s="65"/>
      <c r="F34093" s="65"/>
      <c r="G34093" s="145"/>
    </row>
    <row r="34094" spans="1:7">
      <c r="A34094" s="65"/>
      <c r="B34094" s="65"/>
      <c r="C34094" s="65"/>
      <c r="D34094" s="65"/>
      <c r="E34094" s="65"/>
      <c r="F34094" s="65"/>
      <c r="G34094" s="145"/>
    </row>
    <row r="34095" spans="1:7">
      <c r="A34095" s="65"/>
      <c r="B34095" s="65"/>
      <c r="C34095" s="65"/>
      <c r="D34095" s="65"/>
      <c r="E34095" s="65"/>
      <c r="F34095" s="65"/>
      <c r="G34095" s="145"/>
    </row>
    <row r="34096" spans="1:7">
      <c r="A34096" s="65"/>
      <c r="B34096" s="65"/>
      <c r="C34096" s="65"/>
      <c r="D34096" s="65"/>
      <c r="E34096" s="65"/>
      <c r="F34096" s="65"/>
      <c r="G34096" s="145"/>
    </row>
    <row r="34097" spans="1:7">
      <c r="A34097" s="65"/>
      <c r="B34097" s="65"/>
      <c r="C34097" s="65"/>
      <c r="D34097" s="65"/>
      <c r="E34097" s="65"/>
      <c r="F34097" s="65"/>
      <c r="G34097" s="145"/>
    </row>
    <row r="34098" spans="1:7">
      <c r="A34098" s="65"/>
      <c r="B34098" s="65"/>
      <c r="C34098" s="65"/>
      <c r="D34098" s="65"/>
      <c r="E34098" s="65"/>
      <c r="F34098" s="65"/>
      <c r="G34098" s="145"/>
    </row>
    <row r="34099" spans="1:7">
      <c r="A34099" s="65"/>
      <c r="B34099" s="65"/>
      <c r="C34099" s="65"/>
      <c r="D34099" s="65"/>
      <c r="E34099" s="65"/>
      <c r="F34099" s="65"/>
      <c r="G34099" s="145"/>
    </row>
    <row r="34100" spans="1:7">
      <c r="A34100" s="65"/>
      <c r="B34100" s="65"/>
      <c r="C34100" s="65"/>
      <c r="D34100" s="65"/>
      <c r="E34100" s="65"/>
      <c r="F34100" s="65"/>
      <c r="G34100" s="145"/>
    </row>
    <row r="34101" spans="1:7">
      <c r="A34101" s="65"/>
      <c r="B34101" s="65"/>
      <c r="C34101" s="65"/>
      <c r="D34101" s="65"/>
      <c r="E34101" s="65"/>
      <c r="F34101" s="65"/>
      <c r="G34101" s="145"/>
    </row>
    <row r="34102" spans="1:7">
      <c r="A34102" s="65"/>
      <c r="B34102" s="65"/>
      <c r="C34102" s="65"/>
      <c r="D34102" s="65"/>
      <c r="E34102" s="65"/>
      <c r="F34102" s="65"/>
      <c r="G34102" s="145"/>
    </row>
    <row r="34103" spans="1:7">
      <c r="A34103" s="65"/>
      <c r="B34103" s="65"/>
      <c r="C34103" s="65"/>
      <c r="D34103" s="65"/>
      <c r="E34103" s="65"/>
      <c r="F34103" s="65"/>
      <c r="G34103" s="145"/>
    </row>
    <row r="34104" spans="1:7">
      <c r="A34104" s="65"/>
      <c r="B34104" s="65"/>
      <c r="C34104" s="65"/>
      <c r="D34104" s="65"/>
      <c r="E34104" s="65"/>
      <c r="F34104" s="65"/>
      <c r="G34104" s="145"/>
    </row>
    <row r="34105" spans="1:7">
      <c r="A34105" s="65"/>
      <c r="B34105" s="65"/>
      <c r="C34105" s="65"/>
      <c r="D34105" s="65"/>
      <c r="E34105" s="65"/>
      <c r="F34105" s="65"/>
      <c r="G34105" s="145"/>
    </row>
    <row r="34106" spans="1:7">
      <c r="A34106" s="65"/>
      <c r="B34106" s="65"/>
      <c r="C34106" s="65"/>
      <c r="D34106" s="65"/>
      <c r="E34106" s="65"/>
      <c r="F34106" s="65"/>
      <c r="G34106" s="145"/>
    </row>
    <row r="34107" spans="1:7">
      <c r="A34107" s="65"/>
      <c r="B34107" s="65"/>
      <c r="C34107" s="65"/>
      <c r="D34107" s="65"/>
      <c r="E34107" s="65"/>
      <c r="F34107" s="65"/>
      <c r="G34107" s="145"/>
    </row>
    <row r="34108" spans="1:7">
      <c r="A34108" s="65"/>
      <c r="B34108" s="65"/>
      <c r="C34108" s="65"/>
      <c r="D34108" s="65"/>
      <c r="E34108" s="65"/>
      <c r="F34108" s="65"/>
      <c r="G34108" s="145"/>
    </row>
    <row r="34109" spans="1:7">
      <c r="A34109" s="65"/>
      <c r="B34109" s="65"/>
      <c r="C34109" s="65"/>
      <c r="D34109" s="65"/>
      <c r="E34109" s="65"/>
      <c r="F34109" s="65"/>
      <c r="G34109" s="145"/>
    </row>
    <row r="34110" spans="1:7">
      <c r="A34110" s="65"/>
      <c r="B34110" s="65"/>
      <c r="C34110" s="65"/>
      <c r="D34110" s="65"/>
      <c r="E34110" s="65"/>
      <c r="F34110" s="65"/>
      <c r="G34110" s="145"/>
    </row>
    <row r="34111" spans="1:7">
      <c r="A34111" s="65"/>
      <c r="B34111" s="65"/>
      <c r="C34111" s="65"/>
      <c r="D34111" s="65"/>
      <c r="E34111" s="65"/>
      <c r="F34111" s="65"/>
      <c r="G34111" s="145"/>
    </row>
    <row r="34112" spans="1:7">
      <c r="A34112" s="65"/>
      <c r="B34112" s="65"/>
      <c r="C34112" s="65"/>
      <c r="D34112" s="65"/>
      <c r="E34112" s="65"/>
      <c r="F34112" s="65"/>
      <c r="G34112" s="145"/>
    </row>
    <row r="34113" spans="1:7">
      <c r="A34113" s="65"/>
      <c r="B34113" s="65"/>
      <c r="C34113" s="65"/>
      <c r="D34113" s="65"/>
      <c r="E34113" s="65"/>
      <c r="F34113" s="65"/>
      <c r="G34113" s="145"/>
    </row>
    <row r="34114" spans="1:7">
      <c r="A34114" s="65"/>
      <c r="B34114" s="65"/>
      <c r="C34114" s="65"/>
      <c r="D34114" s="65"/>
      <c r="E34114" s="65"/>
      <c r="F34114" s="65"/>
      <c r="G34114" s="145"/>
    </row>
    <row r="34115" spans="1:7">
      <c r="A34115" s="65"/>
      <c r="B34115" s="65"/>
      <c r="C34115" s="65"/>
      <c r="D34115" s="65"/>
      <c r="E34115" s="65"/>
      <c r="F34115" s="65"/>
      <c r="G34115" s="145"/>
    </row>
    <row r="34116" spans="1:7">
      <c r="A34116" s="65"/>
      <c r="B34116" s="65"/>
      <c r="C34116" s="65"/>
      <c r="D34116" s="65"/>
      <c r="E34116" s="65"/>
      <c r="F34116" s="65"/>
      <c r="G34116" s="145"/>
    </row>
    <row r="34117" spans="1:7">
      <c r="A34117" s="65"/>
      <c r="B34117" s="65"/>
      <c r="C34117" s="65"/>
      <c r="D34117" s="65"/>
      <c r="E34117" s="65"/>
      <c r="F34117" s="65"/>
      <c r="G34117" s="145"/>
    </row>
    <row r="34118" spans="1:7">
      <c r="A34118" s="65"/>
      <c r="B34118" s="65"/>
      <c r="C34118" s="65"/>
      <c r="D34118" s="65"/>
      <c r="E34118" s="65"/>
      <c r="F34118" s="65"/>
      <c r="G34118" s="145"/>
    </row>
    <row r="34119" spans="1:7">
      <c r="A34119" s="65"/>
      <c r="B34119" s="65"/>
      <c r="C34119" s="65"/>
      <c r="D34119" s="65"/>
      <c r="E34119" s="65"/>
      <c r="F34119" s="65"/>
      <c r="G34119" s="145"/>
    </row>
    <row r="34120" spans="1:7">
      <c r="A34120" s="65"/>
      <c r="B34120" s="65"/>
      <c r="C34120" s="65"/>
      <c r="D34120" s="65"/>
      <c r="E34120" s="65"/>
      <c r="F34120" s="65"/>
      <c r="G34120" s="145"/>
    </row>
    <row r="34121" spans="1:7">
      <c r="A34121" s="65"/>
      <c r="B34121" s="65"/>
      <c r="C34121" s="65"/>
      <c r="D34121" s="65"/>
      <c r="E34121" s="65"/>
      <c r="F34121" s="65"/>
      <c r="G34121" s="145"/>
    </row>
    <row r="34122" spans="1:7">
      <c r="A34122" s="65"/>
      <c r="B34122" s="65"/>
      <c r="C34122" s="65"/>
      <c r="D34122" s="65"/>
      <c r="E34122" s="65"/>
      <c r="F34122" s="65"/>
      <c r="G34122" s="145"/>
    </row>
    <row r="34123" spans="1:7">
      <c r="A34123" s="65"/>
      <c r="B34123" s="65"/>
      <c r="C34123" s="65"/>
      <c r="D34123" s="65"/>
      <c r="E34123" s="65"/>
      <c r="F34123" s="65"/>
      <c r="G34123" s="145"/>
    </row>
    <row r="34124" spans="1:7">
      <c r="A34124" s="65"/>
      <c r="B34124" s="65"/>
      <c r="C34124" s="65"/>
      <c r="D34124" s="65"/>
      <c r="E34124" s="65"/>
      <c r="F34124" s="65"/>
      <c r="G34124" s="145"/>
    </row>
    <row r="34125" spans="1:7">
      <c r="A34125" s="65"/>
      <c r="B34125" s="65"/>
      <c r="C34125" s="65"/>
      <c r="D34125" s="65"/>
      <c r="E34125" s="65"/>
      <c r="F34125" s="65"/>
      <c r="G34125" s="145"/>
    </row>
    <row r="34126" spans="1:7">
      <c r="A34126" s="65"/>
      <c r="B34126" s="65"/>
      <c r="C34126" s="65"/>
      <c r="D34126" s="65"/>
      <c r="E34126" s="65"/>
      <c r="F34126" s="65"/>
      <c r="G34126" s="145"/>
    </row>
    <row r="34127" spans="1:7">
      <c r="A34127" s="65"/>
      <c r="B34127" s="65"/>
      <c r="C34127" s="65"/>
      <c r="D34127" s="65"/>
      <c r="E34127" s="65"/>
      <c r="F34127" s="65"/>
      <c r="G34127" s="145"/>
    </row>
    <row r="34128" spans="1:7">
      <c r="A34128" s="65"/>
      <c r="B34128" s="65"/>
      <c r="C34128" s="65"/>
      <c r="D34128" s="65"/>
      <c r="E34128" s="65"/>
      <c r="F34128" s="65"/>
      <c r="G34128" s="145"/>
    </row>
    <row r="34129" spans="1:7">
      <c r="A34129" s="65"/>
      <c r="B34129" s="65"/>
      <c r="C34129" s="65"/>
      <c r="D34129" s="65"/>
      <c r="E34129" s="65"/>
      <c r="F34129" s="65"/>
      <c r="G34129" s="145"/>
    </row>
    <row r="34130" spans="1:7">
      <c r="A34130" s="65"/>
      <c r="B34130" s="65"/>
      <c r="C34130" s="65"/>
      <c r="D34130" s="65"/>
      <c r="E34130" s="65"/>
      <c r="F34130" s="65"/>
      <c r="G34130" s="145"/>
    </row>
    <row r="34131" spans="1:7">
      <c r="A34131" s="65"/>
      <c r="B34131" s="65"/>
      <c r="C34131" s="65"/>
      <c r="D34131" s="65"/>
      <c r="E34131" s="65"/>
      <c r="F34131" s="65"/>
      <c r="G34131" s="145"/>
    </row>
    <row r="34132" spans="1:7">
      <c r="A34132" s="65"/>
      <c r="B34132" s="65"/>
      <c r="C34132" s="65"/>
      <c r="D34132" s="65"/>
      <c r="E34132" s="65"/>
      <c r="F34132" s="65"/>
      <c r="G34132" s="145"/>
    </row>
    <row r="34133" spans="1:7">
      <c r="A34133" s="65"/>
      <c r="B34133" s="65"/>
      <c r="C34133" s="65"/>
      <c r="D34133" s="65"/>
      <c r="E34133" s="65"/>
      <c r="F34133" s="65"/>
      <c r="G34133" s="145"/>
    </row>
    <row r="34134" spans="1:7">
      <c r="A34134" s="65"/>
      <c r="B34134" s="65"/>
      <c r="C34134" s="65"/>
      <c r="D34134" s="65"/>
      <c r="E34134" s="65"/>
      <c r="F34134" s="65"/>
      <c r="G34134" s="145"/>
    </row>
    <row r="34135" spans="1:7">
      <c r="A34135" s="65"/>
      <c r="B34135" s="65"/>
      <c r="C34135" s="65"/>
      <c r="D34135" s="65"/>
      <c r="E34135" s="65"/>
      <c r="F34135" s="65"/>
      <c r="G34135" s="145"/>
    </row>
    <row r="34136" spans="1:7">
      <c r="A34136" s="65"/>
      <c r="B34136" s="65"/>
      <c r="C34136" s="65"/>
      <c r="D34136" s="65"/>
      <c r="E34136" s="65"/>
      <c r="F34136" s="65"/>
      <c r="G34136" s="145"/>
    </row>
    <row r="34137" spans="1:7">
      <c r="A34137" s="65"/>
      <c r="B34137" s="65"/>
      <c r="C34137" s="65"/>
      <c r="D34137" s="65"/>
      <c r="E34137" s="65"/>
      <c r="F34137" s="65"/>
      <c r="G34137" s="145"/>
    </row>
    <row r="34138" spans="1:7">
      <c r="A34138" s="65"/>
      <c r="B34138" s="65"/>
      <c r="C34138" s="65"/>
      <c r="D34138" s="65"/>
      <c r="E34138" s="65"/>
      <c r="F34138" s="65"/>
      <c r="G34138" s="145"/>
    </row>
    <row r="34139" spans="1:7">
      <c r="A34139" s="65"/>
      <c r="B34139" s="65"/>
      <c r="C34139" s="65"/>
      <c r="D34139" s="65"/>
      <c r="E34139" s="65"/>
      <c r="F34139" s="65"/>
      <c r="G34139" s="145"/>
    </row>
    <row r="34140" spans="1:7">
      <c r="A34140" s="65"/>
      <c r="B34140" s="65"/>
      <c r="C34140" s="65"/>
      <c r="D34140" s="65"/>
      <c r="E34140" s="65"/>
      <c r="F34140" s="65"/>
      <c r="G34140" s="145"/>
    </row>
    <row r="34141" spans="1:7">
      <c r="A34141" s="65"/>
      <c r="B34141" s="65"/>
      <c r="C34141" s="65"/>
      <c r="D34141" s="65"/>
      <c r="E34141" s="65"/>
      <c r="F34141" s="65"/>
      <c r="G34141" s="145"/>
    </row>
    <row r="34142" spans="1:7">
      <c r="A34142" s="65"/>
      <c r="B34142" s="65"/>
      <c r="C34142" s="65"/>
      <c r="D34142" s="65"/>
      <c r="E34142" s="65"/>
      <c r="F34142" s="65"/>
      <c r="G34142" s="145"/>
    </row>
    <row r="34143" spans="1:7">
      <c r="A34143" s="65"/>
      <c r="B34143" s="65"/>
      <c r="C34143" s="65"/>
      <c r="D34143" s="65"/>
      <c r="E34143" s="65"/>
      <c r="F34143" s="65"/>
      <c r="G34143" s="145"/>
    </row>
    <row r="34144" spans="1:7">
      <c r="A34144" s="65"/>
      <c r="B34144" s="65"/>
      <c r="C34144" s="65"/>
      <c r="D34144" s="65"/>
      <c r="E34144" s="65"/>
      <c r="F34144" s="65"/>
      <c r="G34144" s="145"/>
    </row>
    <row r="34145" spans="1:7">
      <c r="A34145" s="65"/>
      <c r="B34145" s="65"/>
      <c r="C34145" s="65"/>
      <c r="D34145" s="65"/>
      <c r="E34145" s="65"/>
      <c r="F34145" s="65"/>
      <c r="G34145" s="145"/>
    </row>
    <row r="34146" spans="1:7">
      <c r="A34146" s="65"/>
      <c r="B34146" s="65"/>
      <c r="C34146" s="65"/>
      <c r="D34146" s="65"/>
      <c r="E34146" s="65"/>
      <c r="F34146" s="65"/>
      <c r="G34146" s="145"/>
    </row>
    <row r="34147" spans="1:7">
      <c r="A34147" s="65"/>
      <c r="B34147" s="65"/>
      <c r="C34147" s="65"/>
      <c r="D34147" s="65"/>
      <c r="E34147" s="65"/>
      <c r="F34147" s="65"/>
      <c r="G34147" s="145"/>
    </row>
    <row r="34148" spans="1:7">
      <c r="A34148" s="65"/>
      <c r="B34148" s="65"/>
      <c r="C34148" s="65"/>
      <c r="D34148" s="65"/>
      <c r="E34148" s="65"/>
      <c r="F34148" s="65"/>
      <c r="G34148" s="145"/>
    </row>
    <row r="34149" spans="1:7">
      <c r="A34149" s="65"/>
      <c r="B34149" s="65"/>
      <c r="C34149" s="65"/>
      <c r="D34149" s="65"/>
      <c r="E34149" s="65"/>
      <c r="F34149" s="65"/>
      <c r="G34149" s="145"/>
    </row>
    <row r="34150" spans="1:7">
      <c r="A34150" s="65"/>
      <c r="B34150" s="65"/>
      <c r="C34150" s="65"/>
      <c r="D34150" s="65"/>
      <c r="E34150" s="65"/>
      <c r="F34150" s="65"/>
      <c r="G34150" s="145"/>
    </row>
    <row r="34151" spans="1:7">
      <c r="A34151" s="65"/>
      <c r="B34151" s="65"/>
      <c r="C34151" s="65"/>
      <c r="D34151" s="65"/>
      <c r="E34151" s="65"/>
      <c r="F34151" s="65"/>
      <c r="G34151" s="145"/>
    </row>
    <row r="34152" spans="1:7">
      <c r="A34152" s="65"/>
      <c r="B34152" s="65"/>
      <c r="C34152" s="65"/>
      <c r="D34152" s="65"/>
      <c r="E34152" s="65"/>
      <c r="F34152" s="65"/>
      <c r="G34152" s="145"/>
    </row>
    <row r="34153" spans="1:7">
      <c r="A34153" s="65"/>
      <c r="B34153" s="65"/>
      <c r="C34153" s="65"/>
      <c r="D34153" s="65"/>
      <c r="E34153" s="65"/>
      <c r="F34153" s="65"/>
      <c r="G34153" s="145"/>
    </row>
    <row r="34154" spans="1:7">
      <c r="A34154" s="65"/>
      <c r="B34154" s="65"/>
      <c r="C34154" s="65"/>
      <c r="D34154" s="65"/>
      <c r="E34154" s="65"/>
      <c r="F34154" s="65"/>
      <c r="G34154" s="145"/>
    </row>
    <row r="34155" spans="1:7">
      <c r="A34155" s="65"/>
      <c r="B34155" s="65"/>
      <c r="C34155" s="65"/>
      <c r="D34155" s="65"/>
      <c r="E34155" s="65"/>
      <c r="F34155" s="65"/>
      <c r="G34155" s="145"/>
    </row>
    <row r="34156" spans="1:7">
      <c r="A34156" s="65"/>
      <c r="B34156" s="65"/>
      <c r="C34156" s="65"/>
      <c r="D34156" s="65"/>
      <c r="E34156" s="65"/>
      <c r="F34156" s="65"/>
      <c r="G34156" s="145"/>
    </row>
    <row r="34157" spans="1:7">
      <c r="A34157" s="65"/>
      <c r="B34157" s="65"/>
      <c r="C34157" s="65"/>
      <c r="D34157" s="65"/>
      <c r="E34157" s="65"/>
      <c r="F34157" s="65"/>
      <c r="G34157" s="145"/>
    </row>
    <row r="34158" spans="1:7">
      <c r="A34158" s="65"/>
      <c r="B34158" s="65"/>
      <c r="C34158" s="65"/>
      <c r="D34158" s="65"/>
      <c r="E34158" s="65"/>
      <c r="F34158" s="65"/>
      <c r="G34158" s="145"/>
    </row>
    <row r="34159" spans="1:7">
      <c r="A34159" s="65"/>
      <c r="B34159" s="65"/>
      <c r="C34159" s="65"/>
      <c r="D34159" s="65"/>
      <c r="E34159" s="65"/>
      <c r="F34159" s="65"/>
      <c r="G34159" s="145"/>
    </row>
    <row r="34160" spans="1:7">
      <c r="A34160" s="65"/>
      <c r="B34160" s="65"/>
      <c r="C34160" s="65"/>
      <c r="D34160" s="65"/>
      <c r="E34160" s="65"/>
      <c r="F34160" s="65"/>
      <c r="G34160" s="145"/>
    </row>
    <row r="34161" spans="1:7">
      <c r="A34161" s="65"/>
      <c r="B34161" s="65"/>
      <c r="C34161" s="65"/>
      <c r="D34161" s="65"/>
      <c r="E34161" s="65"/>
      <c r="F34161" s="65"/>
      <c r="G34161" s="145"/>
    </row>
    <row r="34162" spans="1:7">
      <c r="A34162" s="65"/>
      <c r="B34162" s="65"/>
      <c r="C34162" s="65"/>
      <c r="D34162" s="65"/>
      <c r="E34162" s="65"/>
      <c r="F34162" s="65"/>
      <c r="G34162" s="145"/>
    </row>
    <row r="34163" spans="1:7">
      <c r="A34163" s="65"/>
      <c r="B34163" s="65"/>
      <c r="C34163" s="65"/>
      <c r="D34163" s="65"/>
      <c r="E34163" s="65"/>
      <c r="F34163" s="65"/>
      <c r="G34163" s="145"/>
    </row>
    <row r="34164" spans="1:7">
      <c r="A34164" s="65"/>
      <c r="B34164" s="65"/>
      <c r="C34164" s="65"/>
      <c r="D34164" s="65"/>
      <c r="E34164" s="65"/>
      <c r="F34164" s="65"/>
      <c r="G34164" s="145"/>
    </row>
    <row r="34165" spans="1:7">
      <c r="A34165" s="65"/>
      <c r="B34165" s="65"/>
      <c r="C34165" s="65"/>
      <c r="D34165" s="65"/>
      <c r="E34165" s="65"/>
      <c r="F34165" s="65"/>
      <c r="G34165" s="145"/>
    </row>
    <row r="34166" spans="1:7">
      <c r="A34166" s="65"/>
      <c r="B34166" s="65"/>
      <c r="C34166" s="65"/>
      <c r="D34166" s="65"/>
      <c r="E34166" s="65"/>
      <c r="F34166" s="65"/>
      <c r="G34166" s="145"/>
    </row>
    <row r="34167" spans="1:7">
      <c r="A34167" s="65"/>
      <c r="B34167" s="65"/>
      <c r="C34167" s="65"/>
      <c r="D34167" s="65"/>
      <c r="E34167" s="65"/>
      <c r="F34167" s="65"/>
      <c r="G34167" s="145"/>
    </row>
    <row r="34168" spans="1:7">
      <c r="A34168" s="65"/>
      <c r="B34168" s="65"/>
      <c r="C34168" s="65"/>
      <c r="D34168" s="65"/>
      <c r="E34168" s="65"/>
      <c r="F34168" s="65"/>
      <c r="G34168" s="145"/>
    </row>
    <row r="34169" spans="1:7">
      <c r="A34169" s="65"/>
      <c r="B34169" s="65"/>
      <c r="C34169" s="65"/>
      <c r="D34169" s="65"/>
      <c r="E34169" s="65"/>
      <c r="F34169" s="65"/>
      <c r="G34169" s="145"/>
    </row>
    <row r="34170" spans="1:7">
      <c r="A34170" s="65"/>
      <c r="B34170" s="65"/>
      <c r="C34170" s="65"/>
      <c r="D34170" s="65"/>
      <c r="E34170" s="65"/>
      <c r="F34170" s="65"/>
      <c r="G34170" s="145"/>
    </row>
    <row r="34171" spans="1:7">
      <c r="A34171" s="65"/>
      <c r="B34171" s="65"/>
      <c r="C34171" s="65"/>
      <c r="D34171" s="65"/>
      <c r="E34171" s="65"/>
      <c r="F34171" s="65"/>
      <c r="G34171" s="145"/>
    </row>
    <row r="34172" spans="1:7">
      <c r="A34172" s="65"/>
      <c r="B34172" s="65"/>
      <c r="C34172" s="65"/>
      <c r="D34172" s="65"/>
      <c r="E34172" s="65"/>
      <c r="F34172" s="65"/>
      <c r="G34172" s="145"/>
    </row>
    <row r="34173" spans="1:7">
      <c r="A34173" s="65"/>
      <c r="B34173" s="65"/>
      <c r="C34173" s="65"/>
      <c r="D34173" s="65"/>
      <c r="E34173" s="65"/>
      <c r="F34173" s="65"/>
      <c r="G34173" s="145"/>
    </row>
    <row r="34174" spans="1:7">
      <c r="A34174" s="65"/>
      <c r="B34174" s="65"/>
      <c r="C34174" s="65"/>
      <c r="D34174" s="65"/>
      <c r="E34174" s="65"/>
      <c r="F34174" s="65"/>
      <c r="G34174" s="145"/>
    </row>
    <row r="34175" spans="1:7">
      <c r="A34175" s="65"/>
      <c r="B34175" s="65"/>
      <c r="C34175" s="65"/>
      <c r="D34175" s="65"/>
      <c r="E34175" s="65"/>
      <c r="F34175" s="65"/>
      <c r="G34175" s="145"/>
    </row>
    <row r="34176" spans="1:7">
      <c r="A34176" s="65"/>
      <c r="B34176" s="65"/>
      <c r="C34176" s="65"/>
      <c r="D34176" s="65"/>
      <c r="E34176" s="65"/>
      <c r="F34176" s="65"/>
      <c r="G34176" s="145"/>
    </row>
    <row r="34177" spans="1:7">
      <c r="A34177" s="65"/>
      <c r="B34177" s="65"/>
      <c r="C34177" s="65"/>
      <c r="D34177" s="65"/>
      <c r="E34177" s="65"/>
      <c r="F34177" s="65"/>
      <c r="G34177" s="145"/>
    </row>
    <row r="34178" spans="1:7">
      <c r="A34178" s="65"/>
      <c r="B34178" s="65"/>
      <c r="C34178" s="65"/>
      <c r="D34178" s="65"/>
      <c r="E34178" s="65"/>
      <c r="F34178" s="65"/>
      <c r="G34178" s="145"/>
    </row>
    <row r="34179" spans="1:7">
      <c r="A34179" s="65"/>
      <c r="B34179" s="65"/>
      <c r="C34179" s="65"/>
      <c r="D34179" s="65"/>
      <c r="E34179" s="65"/>
      <c r="F34179" s="65"/>
      <c r="G34179" s="145"/>
    </row>
    <row r="34180" spans="1:7">
      <c r="A34180" s="65"/>
      <c r="B34180" s="65"/>
      <c r="C34180" s="65"/>
      <c r="D34180" s="65"/>
      <c r="E34180" s="65"/>
      <c r="F34180" s="65"/>
      <c r="G34180" s="145"/>
    </row>
    <row r="34181" spans="1:7">
      <c r="A34181" s="65"/>
      <c r="B34181" s="65"/>
      <c r="C34181" s="65"/>
      <c r="D34181" s="65"/>
      <c r="E34181" s="65"/>
      <c r="F34181" s="65"/>
      <c r="G34181" s="145"/>
    </row>
    <row r="34182" spans="1:7">
      <c r="A34182" s="65"/>
      <c r="B34182" s="65"/>
      <c r="C34182" s="65"/>
      <c r="D34182" s="65"/>
      <c r="E34182" s="65"/>
      <c r="F34182" s="65"/>
      <c r="G34182" s="145"/>
    </row>
    <row r="34183" spans="1:7">
      <c r="A34183" s="65"/>
      <c r="B34183" s="65"/>
      <c r="C34183" s="65"/>
      <c r="D34183" s="65"/>
      <c r="E34183" s="65"/>
      <c r="F34183" s="65"/>
      <c r="G34183" s="145"/>
    </row>
    <row r="34184" spans="1:7">
      <c r="A34184" s="65"/>
      <c r="B34184" s="65"/>
      <c r="C34184" s="65"/>
      <c r="D34184" s="65"/>
      <c r="E34184" s="65"/>
      <c r="F34184" s="65"/>
      <c r="G34184" s="145"/>
    </row>
    <row r="34185" spans="1:7">
      <c r="A34185" s="65"/>
      <c r="B34185" s="65"/>
      <c r="C34185" s="65"/>
      <c r="D34185" s="65"/>
      <c r="E34185" s="65"/>
      <c r="F34185" s="65"/>
      <c r="G34185" s="145"/>
    </row>
    <row r="34186" spans="1:7">
      <c r="A34186" s="65"/>
      <c r="B34186" s="65"/>
      <c r="C34186" s="65"/>
      <c r="D34186" s="65"/>
      <c r="E34186" s="65"/>
      <c r="F34186" s="65"/>
      <c r="G34186" s="145"/>
    </row>
    <row r="34187" spans="1:7">
      <c r="A34187" s="65"/>
      <c r="B34187" s="65"/>
      <c r="C34187" s="65"/>
      <c r="D34187" s="65"/>
      <c r="E34187" s="65"/>
      <c r="F34187" s="65"/>
      <c r="G34187" s="145"/>
    </row>
    <row r="34188" spans="1:7">
      <c r="A34188" s="65"/>
      <c r="B34188" s="65"/>
      <c r="C34188" s="65"/>
      <c r="D34188" s="65"/>
      <c r="E34188" s="65"/>
      <c r="F34188" s="65"/>
      <c r="G34188" s="145"/>
    </row>
    <row r="34189" spans="1:7">
      <c r="A34189" s="65"/>
      <c r="B34189" s="65"/>
      <c r="C34189" s="65"/>
      <c r="D34189" s="65"/>
      <c r="E34189" s="65"/>
      <c r="F34189" s="65"/>
      <c r="G34189" s="145"/>
    </row>
    <row r="34190" spans="1:7">
      <c r="A34190" s="65"/>
      <c r="B34190" s="65"/>
      <c r="C34190" s="65"/>
      <c r="D34190" s="65"/>
      <c r="E34190" s="65"/>
      <c r="F34190" s="65"/>
      <c r="G34190" s="145"/>
    </row>
    <row r="34191" spans="1:7">
      <c r="A34191" s="65"/>
      <c r="B34191" s="65"/>
      <c r="C34191" s="65"/>
      <c r="D34191" s="65"/>
      <c r="E34191" s="65"/>
      <c r="F34191" s="65"/>
      <c r="G34191" s="145"/>
    </row>
    <row r="34192" spans="1:7">
      <c r="A34192" s="65"/>
      <c r="B34192" s="65"/>
      <c r="C34192" s="65"/>
      <c r="D34192" s="65"/>
      <c r="E34192" s="65"/>
      <c r="F34192" s="65"/>
      <c r="G34192" s="145"/>
    </row>
    <row r="34193" spans="1:7">
      <c r="A34193" s="65"/>
      <c r="B34193" s="65"/>
      <c r="C34193" s="65"/>
      <c r="D34193" s="65"/>
      <c r="E34193" s="65"/>
      <c r="F34193" s="65"/>
      <c r="G34193" s="145"/>
    </row>
    <row r="34194" spans="1:7">
      <c r="A34194" s="65"/>
      <c r="B34194" s="65"/>
      <c r="C34194" s="65"/>
      <c r="D34194" s="65"/>
      <c r="E34194" s="65"/>
      <c r="F34194" s="65"/>
      <c r="G34194" s="145"/>
    </row>
    <row r="34195" spans="1:7">
      <c r="A34195" s="65"/>
      <c r="B34195" s="65"/>
      <c r="C34195" s="65"/>
      <c r="D34195" s="65"/>
      <c r="E34195" s="65"/>
      <c r="F34195" s="65"/>
      <c r="G34195" s="145"/>
    </row>
    <row r="34196" spans="1:7">
      <c r="A34196" s="65"/>
      <c r="B34196" s="65"/>
      <c r="C34196" s="65"/>
      <c r="D34196" s="65"/>
      <c r="E34196" s="65"/>
      <c r="F34196" s="65"/>
      <c r="G34196" s="145"/>
    </row>
    <row r="34197" spans="1:7">
      <c r="A34197" s="65"/>
      <c r="B34197" s="65"/>
      <c r="C34197" s="65"/>
      <c r="D34197" s="65"/>
      <c r="E34197" s="65"/>
      <c r="F34197" s="65"/>
      <c r="G34197" s="145"/>
    </row>
    <row r="34198" spans="1:7">
      <c r="A34198" s="65"/>
      <c r="B34198" s="65"/>
      <c r="C34198" s="65"/>
      <c r="D34198" s="65"/>
      <c r="E34198" s="65"/>
      <c r="F34198" s="65"/>
      <c r="G34198" s="145"/>
    </row>
    <row r="34199" spans="1:7">
      <c r="A34199" s="65"/>
      <c r="B34199" s="65"/>
      <c r="C34199" s="65"/>
      <c r="D34199" s="65"/>
      <c r="E34199" s="65"/>
      <c r="F34199" s="65"/>
      <c r="G34199" s="145"/>
    </row>
    <row r="34200" spans="1:7">
      <c r="A34200" s="65"/>
      <c r="B34200" s="65"/>
      <c r="C34200" s="65"/>
      <c r="D34200" s="65"/>
      <c r="E34200" s="65"/>
      <c r="F34200" s="65"/>
      <c r="G34200" s="145"/>
    </row>
    <row r="34201" spans="1:7">
      <c r="A34201" s="65"/>
      <c r="B34201" s="65"/>
      <c r="C34201" s="65"/>
      <c r="D34201" s="65"/>
      <c r="E34201" s="65"/>
      <c r="F34201" s="65"/>
      <c r="G34201" s="145"/>
    </row>
    <row r="34202" spans="1:7">
      <c r="A34202" s="65"/>
      <c r="B34202" s="65"/>
      <c r="C34202" s="65"/>
      <c r="D34202" s="65"/>
      <c r="E34202" s="65"/>
      <c r="F34202" s="65"/>
      <c r="G34202" s="145"/>
    </row>
    <row r="34203" spans="1:7">
      <c r="A34203" s="65"/>
      <c r="B34203" s="65"/>
      <c r="C34203" s="65"/>
      <c r="D34203" s="65"/>
      <c r="E34203" s="65"/>
      <c r="F34203" s="65"/>
      <c r="G34203" s="145"/>
    </row>
    <row r="34204" spans="1:7">
      <c r="A34204" s="65"/>
      <c r="B34204" s="65"/>
      <c r="C34204" s="65"/>
      <c r="D34204" s="65"/>
      <c r="E34204" s="65"/>
      <c r="F34204" s="65"/>
      <c r="G34204" s="145"/>
    </row>
    <row r="34205" spans="1:7">
      <c r="A34205" s="65"/>
      <c r="B34205" s="65"/>
      <c r="C34205" s="65"/>
      <c r="D34205" s="65"/>
      <c r="E34205" s="65"/>
      <c r="F34205" s="65"/>
      <c r="G34205" s="145"/>
    </row>
    <row r="34206" spans="1:7">
      <c r="A34206" s="65"/>
      <c r="B34206" s="65"/>
      <c r="C34206" s="65"/>
      <c r="D34206" s="65"/>
      <c r="E34206" s="65"/>
      <c r="F34206" s="65"/>
      <c r="G34206" s="145"/>
    </row>
    <row r="34207" spans="1:7">
      <c r="A34207" s="65"/>
      <c r="B34207" s="65"/>
      <c r="C34207" s="65"/>
      <c r="D34207" s="65"/>
      <c r="E34207" s="65"/>
      <c r="F34207" s="65"/>
      <c r="G34207" s="145"/>
    </row>
    <row r="34208" spans="1:7">
      <c r="A34208" s="65"/>
      <c r="B34208" s="65"/>
      <c r="C34208" s="65"/>
      <c r="D34208" s="65"/>
      <c r="E34208" s="65"/>
      <c r="F34208" s="65"/>
      <c r="G34208" s="145"/>
    </row>
    <row r="34209" spans="1:7">
      <c r="A34209" s="65"/>
      <c r="B34209" s="65"/>
      <c r="C34209" s="65"/>
      <c r="D34209" s="65"/>
      <c r="E34209" s="65"/>
      <c r="F34209" s="65"/>
      <c r="G34209" s="145"/>
    </row>
    <row r="34210" spans="1:7">
      <c r="A34210" s="65"/>
      <c r="B34210" s="65"/>
      <c r="C34210" s="65"/>
      <c r="D34210" s="65"/>
      <c r="E34210" s="65"/>
      <c r="F34210" s="65"/>
      <c r="G34210" s="145"/>
    </row>
    <row r="34211" spans="1:7">
      <c r="A34211" s="65"/>
      <c r="B34211" s="65"/>
      <c r="C34211" s="65"/>
      <c r="D34211" s="65"/>
      <c r="E34211" s="65"/>
      <c r="F34211" s="65"/>
      <c r="G34211" s="145"/>
    </row>
    <row r="34212" spans="1:7">
      <c r="A34212" s="65"/>
      <c r="B34212" s="65"/>
      <c r="C34212" s="65"/>
      <c r="D34212" s="65"/>
      <c r="E34212" s="65"/>
      <c r="F34212" s="65"/>
      <c r="G34212" s="145"/>
    </row>
    <row r="34213" spans="1:7">
      <c r="A34213" s="65"/>
      <c r="B34213" s="65"/>
      <c r="C34213" s="65"/>
      <c r="D34213" s="65"/>
      <c r="E34213" s="65"/>
      <c r="F34213" s="65"/>
      <c r="G34213" s="145"/>
    </row>
    <row r="34214" spans="1:7">
      <c r="A34214" s="65"/>
      <c r="B34214" s="65"/>
      <c r="C34214" s="65"/>
      <c r="D34214" s="65"/>
      <c r="E34214" s="65"/>
      <c r="F34214" s="65"/>
      <c r="G34214" s="145"/>
    </row>
    <row r="34215" spans="1:7">
      <c r="A34215" s="65"/>
      <c r="B34215" s="65"/>
      <c r="C34215" s="65"/>
      <c r="D34215" s="65"/>
      <c r="E34215" s="65"/>
      <c r="F34215" s="65"/>
      <c r="G34215" s="145"/>
    </row>
    <row r="34216" spans="1:7">
      <c r="A34216" s="65"/>
      <c r="B34216" s="65"/>
      <c r="C34216" s="65"/>
      <c r="D34216" s="65"/>
      <c r="E34216" s="65"/>
      <c r="F34216" s="65"/>
      <c r="G34216" s="145"/>
    </row>
    <row r="34217" spans="1:7">
      <c r="A34217" s="65"/>
      <c r="B34217" s="65"/>
      <c r="C34217" s="65"/>
      <c r="D34217" s="65"/>
      <c r="E34217" s="65"/>
      <c r="F34217" s="65"/>
      <c r="G34217" s="145"/>
    </row>
    <row r="34218" spans="1:7">
      <c r="A34218" s="65"/>
      <c r="B34218" s="65"/>
      <c r="C34218" s="65"/>
      <c r="D34218" s="65"/>
      <c r="E34218" s="65"/>
      <c r="F34218" s="65"/>
      <c r="G34218" s="145"/>
    </row>
    <row r="34219" spans="1:7">
      <c r="A34219" s="65"/>
      <c r="B34219" s="65"/>
      <c r="C34219" s="65"/>
      <c r="D34219" s="65"/>
      <c r="E34219" s="65"/>
      <c r="F34219" s="65"/>
      <c r="G34219" s="145"/>
    </row>
    <row r="34220" spans="1:7">
      <c r="A34220" s="65"/>
      <c r="B34220" s="65"/>
      <c r="C34220" s="65"/>
      <c r="D34220" s="65"/>
      <c r="E34220" s="65"/>
      <c r="F34220" s="65"/>
      <c r="G34220" s="145"/>
    </row>
    <row r="34221" spans="1:7">
      <c r="A34221" s="65"/>
      <c r="B34221" s="65"/>
      <c r="C34221" s="65"/>
      <c r="D34221" s="65"/>
      <c r="E34221" s="65"/>
      <c r="F34221" s="65"/>
      <c r="G34221" s="145"/>
    </row>
    <row r="34222" spans="1:7">
      <c r="A34222" s="65"/>
      <c r="B34222" s="65"/>
      <c r="C34222" s="65"/>
      <c r="D34222" s="65"/>
      <c r="E34222" s="65"/>
      <c r="F34222" s="65"/>
      <c r="G34222" s="145"/>
    </row>
    <row r="34223" spans="1:7">
      <c r="A34223" s="65"/>
      <c r="B34223" s="65"/>
      <c r="C34223" s="65"/>
      <c r="D34223" s="65"/>
      <c r="E34223" s="65"/>
      <c r="F34223" s="65"/>
      <c r="G34223" s="145"/>
    </row>
    <row r="34224" spans="1:7">
      <c r="A34224" s="65"/>
      <c r="B34224" s="65"/>
      <c r="C34224" s="65"/>
      <c r="D34224" s="65"/>
      <c r="E34224" s="65"/>
      <c r="F34224" s="65"/>
      <c r="G34224" s="145"/>
    </row>
    <row r="34225" spans="1:7">
      <c r="A34225" s="65"/>
      <c r="B34225" s="65"/>
      <c r="C34225" s="65"/>
      <c r="D34225" s="65"/>
      <c r="E34225" s="65"/>
      <c r="F34225" s="65"/>
      <c r="G34225" s="145"/>
    </row>
    <row r="34226" spans="1:7">
      <c r="A34226" s="65"/>
      <c r="B34226" s="65"/>
      <c r="C34226" s="65"/>
      <c r="D34226" s="65"/>
      <c r="E34226" s="65"/>
      <c r="F34226" s="65"/>
      <c r="G34226" s="145"/>
    </row>
    <row r="34227" spans="1:7">
      <c r="A34227" s="65"/>
      <c r="B34227" s="65"/>
      <c r="C34227" s="65"/>
      <c r="D34227" s="65"/>
      <c r="E34227" s="65"/>
      <c r="F34227" s="65"/>
      <c r="G34227" s="145"/>
    </row>
    <row r="34228" spans="1:7">
      <c r="A34228" s="65"/>
      <c r="B34228" s="65"/>
      <c r="C34228" s="65"/>
      <c r="D34228" s="65"/>
      <c r="E34228" s="65"/>
      <c r="F34228" s="65"/>
      <c r="G34228" s="145"/>
    </row>
    <row r="34229" spans="1:7">
      <c r="A34229" s="65"/>
      <c r="B34229" s="65"/>
      <c r="C34229" s="65"/>
      <c r="D34229" s="65"/>
      <c r="E34229" s="65"/>
      <c r="F34229" s="65"/>
      <c r="G34229" s="145"/>
    </row>
    <row r="34230" spans="1:7">
      <c r="A34230" s="65"/>
      <c r="B34230" s="65"/>
      <c r="C34230" s="65"/>
      <c r="D34230" s="65"/>
      <c r="E34230" s="65"/>
      <c r="F34230" s="65"/>
      <c r="G34230" s="145"/>
    </row>
    <row r="34231" spans="1:7">
      <c r="A34231" s="65"/>
      <c r="B34231" s="65"/>
      <c r="C34231" s="65"/>
      <c r="D34231" s="65"/>
      <c r="E34231" s="65"/>
      <c r="F34231" s="65"/>
      <c r="G34231" s="145"/>
    </row>
    <row r="34232" spans="1:7">
      <c r="A34232" s="65"/>
      <c r="B34232" s="65"/>
      <c r="C34232" s="65"/>
      <c r="D34232" s="65"/>
      <c r="E34232" s="65"/>
      <c r="F34232" s="65"/>
      <c r="G34232" s="145"/>
    </row>
    <row r="34233" spans="1:7">
      <c r="A34233" s="65"/>
      <c r="B34233" s="65"/>
      <c r="C34233" s="65"/>
      <c r="D34233" s="65"/>
      <c r="E34233" s="65"/>
      <c r="F34233" s="65"/>
      <c r="G34233" s="145"/>
    </row>
    <row r="34234" spans="1:7">
      <c r="A34234" s="65"/>
      <c r="B34234" s="65"/>
      <c r="C34234" s="65"/>
      <c r="D34234" s="65"/>
      <c r="E34234" s="65"/>
      <c r="F34234" s="65"/>
      <c r="G34234" s="145"/>
    </row>
    <row r="34235" spans="1:7">
      <c r="A34235" s="65"/>
      <c r="B34235" s="65"/>
      <c r="C34235" s="65"/>
      <c r="D34235" s="65"/>
      <c r="E34235" s="65"/>
      <c r="F34235" s="65"/>
      <c r="G34235" s="145"/>
    </row>
    <row r="34236" spans="1:7">
      <c r="A34236" s="65"/>
      <c r="B34236" s="65"/>
      <c r="C34236" s="65"/>
      <c r="D34236" s="65"/>
      <c r="E34236" s="65"/>
      <c r="F34236" s="65"/>
      <c r="G34236" s="145"/>
    </row>
    <row r="34237" spans="1:7">
      <c r="A34237" s="65"/>
      <c r="B34237" s="65"/>
      <c r="C34237" s="65"/>
      <c r="D34237" s="65"/>
      <c r="E34237" s="65"/>
      <c r="F34237" s="65"/>
      <c r="G34237" s="145"/>
    </row>
    <row r="34238" spans="1:7">
      <c r="A34238" s="65"/>
      <c r="B34238" s="65"/>
      <c r="C34238" s="65"/>
      <c r="D34238" s="65"/>
      <c r="E34238" s="65"/>
      <c r="F34238" s="65"/>
      <c r="G34238" s="145"/>
    </row>
    <row r="34239" spans="1:7">
      <c r="A34239" s="65"/>
      <c r="B34239" s="65"/>
      <c r="C34239" s="65"/>
      <c r="D34239" s="65"/>
      <c r="E34239" s="65"/>
      <c r="F34239" s="65"/>
      <c r="G34239" s="145"/>
    </row>
    <row r="34240" spans="1:7">
      <c r="A34240" s="65"/>
      <c r="B34240" s="65"/>
      <c r="C34240" s="65"/>
      <c r="D34240" s="65"/>
      <c r="E34240" s="65"/>
      <c r="F34240" s="65"/>
      <c r="G34240" s="145"/>
    </row>
    <row r="34241" spans="1:7">
      <c r="A34241" s="65"/>
      <c r="B34241" s="65"/>
      <c r="C34241" s="65"/>
      <c r="D34241" s="65"/>
      <c r="E34241" s="65"/>
      <c r="F34241" s="65"/>
      <c r="G34241" s="145"/>
    </row>
    <row r="34242" spans="1:7">
      <c r="A34242" s="65"/>
      <c r="B34242" s="65"/>
      <c r="C34242" s="65"/>
      <c r="D34242" s="65"/>
      <c r="E34242" s="65"/>
      <c r="F34242" s="65"/>
      <c r="G34242" s="145"/>
    </row>
    <row r="34243" spans="1:7">
      <c r="A34243" s="65"/>
      <c r="B34243" s="65"/>
      <c r="C34243" s="65"/>
      <c r="D34243" s="65"/>
      <c r="E34243" s="65"/>
      <c r="F34243" s="65"/>
      <c r="G34243" s="145"/>
    </row>
    <row r="34244" spans="1:7">
      <c r="A34244" s="65"/>
      <c r="B34244" s="65"/>
      <c r="C34244" s="65"/>
      <c r="D34244" s="65"/>
      <c r="E34244" s="65"/>
      <c r="F34244" s="65"/>
      <c r="G34244" s="145"/>
    </row>
    <row r="34245" spans="1:7">
      <c r="A34245" s="65"/>
      <c r="B34245" s="65"/>
      <c r="C34245" s="65"/>
      <c r="D34245" s="65"/>
      <c r="E34245" s="65"/>
      <c r="F34245" s="65"/>
      <c r="G34245" s="145"/>
    </row>
    <row r="34246" spans="1:7">
      <c r="A34246" s="65"/>
      <c r="B34246" s="65"/>
      <c r="C34246" s="65"/>
      <c r="D34246" s="65"/>
      <c r="E34246" s="65"/>
      <c r="F34246" s="65"/>
      <c r="G34246" s="145"/>
    </row>
    <row r="34247" spans="1:7">
      <c r="A34247" s="65"/>
      <c r="B34247" s="65"/>
      <c r="C34247" s="65"/>
      <c r="D34247" s="65"/>
      <c r="E34247" s="65"/>
      <c r="F34247" s="65"/>
      <c r="G34247" s="145"/>
    </row>
    <row r="34248" spans="1:7">
      <c r="A34248" s="65"/>
      <c r="B34248" s="65"/>
      <c r="C34248" s="65"/>
      <c r="D34248" s="65"/>
      <c r="E34248" s="65"/>
      <c r="F34248" s="65"/>
      <c r="G34248" s="145"/>
    </row>
    <row r="34249" spans="1:7">
      <c r="A34249" s="65"/>
      <c r="B34249" s="65"/>
      <c r="C34249" s="65"/>
      <c r="D34249" s="65"/>
      <c r="E34249" s="65"/>
      <c r="F34249" s="65"/>
      <c r="G34249" s="145"/>
    </row>
    <row r="34250" spans="1:7">
      <c r="A34250" s="65"/>
      <c r="B34250" s="65"/>
      <c r="C34250" s="65"/>
      <c r="D34250" s="65"/>
      <c r="E34250" s="65"/>
      <c r="F34250" s="65"/>
      <c r="G34250" s="145"/>
    </row>
    <row r="34251" spans="1:7">
      <c r="A34251" s="65"/>
      <c r="B34251" s="65"/>
      <c r="C34251" s="65"/>
      <c r="D34251" s="65"/>
      <c r="E34251" s="65"/>
      <c r="F34251" s="65"/>
      <c r="G34251" s="145"/>
    </row>
    <row r="34252" spans="1:7">
      <c r="A34252" s="65"/>
      <c r="B34252" s="65"/>
      <c r="C34252" s="65"/>
      <c r="D34252" s="65"/>
      <c r="E34252" s="65"/>
      <c r="F34252" s="65"/>
      <c r="G34252" s="145"/>
    </row>
    <row r="34253" spans="1:7">
      <c r="A34253" s="65"/>
      <c r="B34253" s="65"/>
      <c r="C34253" s="65"/>
      <c r="D34253" s="65"/>
      <c r="E34253" s="65"/>
      <c r="F34253" s="65"/>
      <c r="G34253" s="145"/>
    </row>
    <row r="34254" spans="1:7">
      <c r="A34254" s="65"/>
      <c r="B34254" s="65"/>
      <c r="C34254" s="65"/>
      <c r="D34254" s="65"/>
      <c r="E34254" s="65"/>
      <c r="F34254" s="65"/>
      <c r="G34254" s="145"/>
    </row>
    <row r="34255" spans="1:7">
      <c r="A34255" s="65"/>
      <c r="B34255" s="65"/>
      <c r="C34255" s="65"/>
      <c r="D34255" s="65"/>
      <c r="E34255" s="65"/>
      <c r="F34255" s="65"/>
      <c r="G34255" s="145"/>
    </row>
    <row r="34256" spans="1:7">
      <c r="A34256" s="65"/>
      <c r="B34256" s="65"/>
      <c r="C34256" s="65"/>
      <c r="D34256" s="65"/>
      <c r="E34256" s="65"/>
      <c r="F34256" s="65"/>
      <c r="G34256" s="145"/>
    </row>
    <row r="34257" spans="1:7">
      <c r="A34257" s="65"/>
      <c r="B34257" s="65"/>
      <c r="C34257" s="65"/>
      <c r="D34257" s="65"/>
      <c r="E34257" s="65"/>
      <c r="F34257" s="65"/>
      <c r="G34257" s="145"/>
    </row>
    <row r="34258" spans="1:7">
      <c r="A34258" s="65"/>
      <c r="B34258" s="65"/>
      <c r="C34258" s="65"/>
      <c r="D34258" s="65"/>
      <c r="E34258" s="65"/>
      <c r="F34258" s="65"/>
      <c r="G34258" s="145"/>
    </row>
    <row r="34259" spans="1:7">
      <c r="A34259" s="65"/>
      <c r="B34259" s="65"/>
      <c r="C34259" s="65"/>
      <c r="D34259" s="65"/>
      <c r="E34259" s="65"/>
      <c r="F34259" s="65"/>
      <c r="G34259" s="145"/>
    </row>
    <row r="34260" spans="1:7">
      <c r="A34260" s="65"/>
      <c r="B34260" s="65"/>
      <c r="C34260" s="65"/>
      <c r="D34260" s="65"/>
      <c r="E34260" s="65"/>
      <c r="F34260" s="65"/>
      <c r="G34260" s="145"/>
    </row>
    <row r="34261" spans="1:7">
      <c r="A34261" s="65"/>
      <c r="B34261" s="65"/>
      <c r="C34261" s="65"/>
      <c r="D34261" s="65"/>
      <c r="E34261" s="65"/>
      <c r="F34261" s="65"/>
      <c r="G34261" s="145"/>
    </row>
    <row r="34262" spans="1:7">
      <c r="A34262" s="65"/>
      <c r="B34262" s="65"/>
      <c r="C34262" s="65"/>
      <c r="D34262" s="65"/>
      <c r="E34262" s="65"/>
      <c r="F34262" s="65"/>
      <c r="G34262" s="145"/>
    </row>
    <row r="34263" spans="1:7">
      <c r="A34263" s="65"/>
      <c r="B34263" s="65"/>
      <c r="C34263" s="65"/>
      <c r="D34263" s="65"/>
      <c r="E34263" s="65"/>
      <c r="F34263" s="65"/>
      <c r="G34263" s="145"/>
    </row>
    <row r="34264" spans="1:7">
      <c r="A34264" s="65"/>
      <c r="B34264" s="65"/>
      <c r="C34264" s="65"/>
      <c r="D34264" s="65"/>
      <c r="E34264" s="65"/>
      <c r="F34264" s="65"/>
      <c r="G34264" s="145"/>
    </row>
    <row r="34265" spans="1:7">
      <c r="A34265" s="65"/>
      <c r="B34265" s="65"/>
      <c r="C34265" s="65"/>
      <c r="D34265" s="65"/>
      <c r="E34265" s="65"/>
      <c r="F34265" s="65"/>
      <c r="G34265" s="145"/>
    </row>
    <row r="34266" spans="1:7">
      <c r="A34266" s="65"/>
      <c r="B34266" s="65"/>
      <c r="C34266" s="65"/>
      <c r="D34266" s="65"/>
      <c r="E34266" s="65"/>
      <c r="F34266" s="65"/>
      <c r="G34266" s="145"/>
    </row>
    <row r="34267" spans="1:7">
      <c r="A34267" s="65"/>
      <c r="B34267" s="65"/>
      <c r="C34267" s="65"/>
      <c r="D34267" s="65"/>
      <c r="E34267" s="65"/>
      <c r="F34267" s="65"/>
      <c r="G34267" s="145"/>
    </row>
    <row r="34268" spans="1:7">
      <c r="A34268" s="65"/>
      <c r="B34268" s="65"/>
      <c r="C34268" s="65"/>
      <c r="D34268" s="65"/>
      <c r="E34268" s="65"/>
      <c r="F34268" s="65"/>
      <c r="G34268" s="145"/>
    </row>
    <row r="34269" spans="1:7">
      <c r="A34269" s="65"/>
      <c r="B34269" s="65"/>
      <c r="C34269" s="65"/>
      <c r="D34269" s="65"/>
      <c r="E34269" s="65"/>
      <c r="F34269" s="65"/>
      <c r="G34269" s="145"/>
    </row>
    <row r="34270" spans="1:7">
      <c r="A34270" s="65"/>
      <c r="B34270" s="65"/>
      <c r="C34270" s="65"/>
      <c r="D34270" s="65"/>
      <c r="E34270" s="65"/>
      <c r="F34270" s="65"/>
      <c r="G34270" s="145"/>
    </row>
    <row r="34271" spans="1:7">
      <c r="A34271" s="65"/>
      <c r="B34271" s="65"/>
      <c r="C34271" s="65"/>
      <c r="D34271" s="65"/>
      <c r="E34271" s="65"/>
      <c r="F34271" s="65"/>
      <c r="G34271" s="145"/>
    </row>
    <row r="34272" spans="1:7">
      <c r="A34272" s="65"/>
      <c r="B34272" s="65"/>
      <c r="C34272" s="65"/>
      <c r="D34272" s="65"/>
      <c r="E34272" s="65"/>
      <c r="F34272" s="65"/>
      <c r="G34272" s="145"/>
    </row>
    <row r="34273" spans="1:7">
      <c r="A34273" s="65"/>
      <c r="B34273" s="65"/>
      <c r="C34273" s="65"/>
      <c r="D34273" s="65"/>
      <c r="E34273" s="65"/>
      <c r="F34273" s="65"/>
      <c r="G34273" s="145"/>
    </row>
    <row r="34274" spans="1:7">
      <c r="A34274" s="65"/>
      <c r="B34274" s="65"/>
      <c r="C34274" s="65"/>
      <c r="D34274" s="65"/>
      <c r="E34274" s="65"/>
      <c r="F34274" s="65"/>
      <c r="G34274" s="145"/>
    </row>
    <row r="34275" spans="1:7">
      <c r="A34275" s="65"/>
      <c r="B34275" s="65"/>
      <c r="C34275" s="65"/>
      <c r="D34275" s="65"/>
      <c r="E34275" s="65"/>
      <c r="F34275" s="65"/>
      <c r="G34275" s="145"/>
    </row>
    <row r="34276" spans="1:7">
      <c r="A34276" s="65"/>
      <c r="B34276" s="65"/>
      <c r="C34276" s="65"/>
      <c r="D34276" s="65"/>
      <c r="E34276" s="65"/>
      <c r="F34276" s="65"/>
      <c r="G34276" s="145"/>
    </row>
    <row r="34277" spans="1:7">
      <c r="A34277" s="65"/>
      <c r="B34277" s="65"/>
      <c r="C34277" s="65"/>
      <c r="D34277" s="65"/>
      <c r="E34277" s="65"/>
      <c r="F34277" s="65"/>
      <c r="G34277" s="145"/>
    </row>
    <row r="34278" spans="1:7">
      <c r="A34278" s="65"/>
      <c r="B34278" s="65"/>
      <c r="C34278" s="65"/>
      <c r="D34278" s="65"/>
      <c r="E34278" s="65"/>
      <c r="F34278" s="65"/>
      <c r="G34278" s="145"/>
    </row>
    <row r="34279" spans="1:7">
      <c r="A34279" s="65"/>
      <c r="B34279" s="65"/>
      <c r="C34279" s="65"/>
      <c r="D34279" s="65"/>
      <c r="E34279" s="65"/>
      <c r="F34279" s="65"/>
      <c r="G34279" s="145"/>
    </row>
    <row r="34280" spans="1:7">
      <c r="A34280" s="65"/>
      <c r="B34280" s="65"/>
      <c r="C34280" s="65"/>
      <c r="D34280" s="65"/>
      <c r="E34280" s="65"/>
      <c r="F34280" s="65"/>
      <c r="G34280" s="145"/>
    </row>
    <row r="34281" spans="1:7">
      <c r="A34281" s="65"/>
      <c r="B34281" s="65"/>
      <c r="C34281" s="65"/>
      <c r="D34281" s="65"/>
      <c r="E34281" s="65"/>
      <c r="F34281" s="65"/>
      <c r="G34281" s="145"/>
    </row>
    <row r="34282" spans="1:7">
      <c r="A34282" s="65"/>
      <c r="B34282" s="65"/>
      <c r="C34282" s="65"/>
      <c r="D34282" s="65"/>
      <c r="E34282" s="65"/>
      <c r="F34282" s="65"/>
      <c r="G34282" s="145"/>
    </row>
    <row r="34283" spans="1:7">
      <c r="A34283" s="65"/>
      <c r="B34283" s="65"/>
      <c r="C34283" s="65"/>
      <c r="D34283" s="65"/>
      <c r="E34283" s="65"/>
      <c r="F34283" s="65"/>
      <c r="G34283" s="145"/>
    </row>
    <row r="34284" spans="1:7">
      <c r="A34284" s="65"/>
      <c r="B34284" s="65"/>
      <c r="C34284" s="65"/>
      <c r="D34284" s="65"/>
      <c r="E34284" s="65"/>
      <c r="F34284" s="65"/>
      <c r="G34284" s="145"/>
    </row>
    <row r="34285" spans="1:7">
      <c r="A34285" s="65"/>
      <c r="B34285" s="65"/>
      <c r="C34285" s="65"/>
      <c r="D34285" s="65"/>
      <c r="E34285" s="65"/>
      <c r="F34285" s="65"/>
      <c r="G34285" s="145"/>
    </row>
    <row r="34286" spans="1:7">
      <c r="A34286" s="65"/>
      <c r="B34286" s="65"/>
      <c r="C34286" s="65"/>
      <c r="D34286" s="65"/>
      <c r="E34286" s="65"/>
      <c r="F34286" s="65"/>
      <c r="G34286" s="145"/>
    </row>
    <row r="34287" spans="1:7">
      <c r="A34287" s="65"/>
      <c r="B34287" s="65"/>
      <c r="C34287" s="65"/>
      <c r="D34287" s="65"/>
      <c r="E34287" s="65"/>
      <c r="F34287" s="65"/>
      <c r="G34287" s="145"/>
    </row>
    <row r="34288" spans="1:7">
      <c r="A34288" s="65"/>
      <c r="B34288" s="65"/>
      <c r="C34288" s="65"/>
      <c r="D34288" s="65"/>
      <c r="E34288" s="65"/>
      <c r="F34288" s="65"/>
      <c r="G34288" s="145"/>
    </row>
    <row r="34289" spans="1:7">
      <c r="A34289" s="65"/>
      <c r="B34289" s="65"/>
      <c r="C34289" s="65"/>
      <c r="D34289" s="65"/>
      <c r="E34289" s="65"/>
      <c r="F34289" s="65"/>
      <c r="G34289" s="145"/>
    </row>
    <row r="34290" spans="1:7">
      <c r="A34290" s="65"/>
      <c r="B34290" s="65"/>
      <c r="C34290" s="65"/>
      <c r="D34290" s="65"/>
      <c r="E34290" s="65"/>
      <c r="F34290" s="65"/>
      <c r="G34290" s="145"/>
    </row>
    <row r="34291" spans="1:7">
      <c r="A34291" s="65"/>
      <c r="B34291" s="65"/>
      <c r="C34291" s="65"/>
      <c r="D34291" s="65"/>
      <c r="E34291" s="65"/>
      <c r="F34291" s="65"/>
      <c r="G34291" s="145"/>
    </row>
    <row r="34292" spans="1:7">
      <c r="A34292" s="65"/>
      <c r="B34292" s="65"/>
      <c r="C34292" s="65"/>
      <c r="D34292" s="65"/>
      <c r="E34292" s="65"/>
      <c r="F34292" s="65"/>
      <c r="G34292" s="145"/>
    </row>
    <row r="34293" spans="1:7">
      <c r="A34293" s="65"/>
      <c r="B34293" s="65"/>
      <c r="C34293" s="65"/>
      <c r="D34293" s="65"/>
      <c r="E34293" s="65"/>
      <c r="F34293" s="65"/>
      <c r="G34293" s="145"/>
    </row>
    <row r="34294" spans="1:7">
      <c r="A34294" s="65"/>
      <c r="B34294" s="65"/>
      <c r="C34294" s="65"/>
      <c r="D34294" s="65"/>
      <c r="E34294" s="65"/>
      <c r="F34294" s="65"/>
      <c r="G34294" s="145"/>
    </row>
    <row r="34295" spans="1:7">
      <c r="A34295" s="65"/>
      <c r="B34295" s="65"/>
      <c r="C34295" s="65"/>
      <c r="D34295" s="65"/>
      <c r="E34295" s="65"/>
      <c r="F34295" s="65"/>
      <c r="G34295" s="145"/>
    </row>
    <row r="34296" spans="1:7">
      <c r="A34296" s="65"/>
      <c r="B34296" s="65"/>
      <c r="C34296" s="65"/>
      <c r="D34296" s="65"/>
      <c r="E34296" s="65"/>
      <c r="F34296" s="65"/>
      <c r="G34296" s="145"/>
    </row>
    <row r="34297" spans="1:7">
      <c r="A34297" s="65"/>
      <c r="B34297" s="65"/>
      <c r="C34297" s="65"/>
      <c r="D34297" s="65"/>
      <c r="E34297" s="65"/>
      <c r="F34297" s="65"/>
      <c r="G34297" s="145"/>
    </row>
    <row r="34298" spans="1:7">
      <c r="A34298" s="65"/>
      <c r="B34298" s="65"/>
      <c r="C34298" s="65"/>
      <c r="D34298" s="65"/>
      <c r="E34298" s="65"/>
      <c r="F34298" s="65"/>
      <c r="G34298" s="145"/>
    </row>
    <row r="34299" spans="1:7">
      <c r="A34299" s="65"/>
      <c r="B34299" s="65"/>
      <c r="C34299" s="65"/>
      <c r="D34299" s="65"/>
      <c r="E34299" s="65"/>
      <c r="F34299" s="65"/>
      <c r="G34299" s="145"/>
    </row>
    <row r="34300" spans="1:7">
      <c r="A34300" s="65"/>
      <c r="B34300" s="65"/>
      <c r="C34300" s="65"/>
      <c r="D34300" s="65"/>
      <c r="E34300" s="65"/>
      <c r="F34300" s="65"/>
      <c r="G34300" s="145"/>
    </row>
    <row r="34301" spans="1:7">
      <c r="A34301" s="65"/>
      <c r="B34301" s="65"/>
      <c r="C34301" s="65"/>
      <c r="D34301" s="65"/>
      <c r="E34301" s="65"/>
      <c r="F34301" s="65"/>
      <c r="G34301" s="145"/>
    </row>
    <row r="34302" spans="1:7">
      <c r="A34302" s="65"/>
      <c r="B34302" s="65"/>
      <c r="C34302" s="65"/>
      <c r="D34302" s="65"/>
      <c r="E34302" s="65"/>
      <c r="F34302" s="65"/>
      <c r="G34302" s="145"/>
    </row>
    <row r="34303" spans="1:7">
      <c r="A34303" s="65"/>
      <c r="B34303" s="65"/>
      <c r="C34303" s="65"/>
      <c r="D34303" s="65"/>
      <c r="E34303" s="65"/>
      <c r="F34303" s="65"/>
      <c r="G34303" s="145"/>
    </row>
    <row r="34304" spans="1:7">
      <c r="A34304" s="65"/>
      <c r="B34304" s="65"/>
      <c r="C34304" s="65"/>
      <c r="D34304" s="65"/>
      <c r="E34304" s="65"/>
      <c r="F34304" s="65"/>
      <c r="G34304" s="145"/>
    </row>
    <row r="34305" spans="1:7">
      <c r="A34305" s="65"/>
      <c r="B34305" s="65"/>
      <c r="C34305" s="65"/>
      <c r="D34305" s="65"/>
      <c r="E34305" s="65"/>
      <c r="F34305" s="65"/>
      <c r="G34305" s="145"/>
    </row>
    <row r="34306" spans="1:7">
      <c r="A34306" s="65"/>
      <c r="B34306" s="65"/>
      <c r="C34306" s="65"/>
      <c r="D34306" s="65"/>
      <c r="E34306" s="65"/>
      <c r="F34306" s="65"/>
      <c r="G34306" s="145"/>
    </row>
    <row r="34307" spans="1:7">
      <c r="A34307" s="65"/>
      <c r="B34307" s="65"/>
      <c r="C34307" s="65"/>
      <c r="D34307" s="65"/>
      <c r="E34307" s="65"/>
      <c r="F34307" s="65"/>
      <c r="G34307" s="145"/>
    </row>
    <row r="34308" spans="1:7">
      <c r="A34308" s="65"/>
      <c r="B34308" s="65"/>
      <c r="C34308" s="65"/>
      <c r="D34308" s="65"/>
      <c r="E34308" s="65"/>
      <c r="F34308" s="65"/>
      <c r="G34308" s="145"/>
    </row>
    <row r="34309" spans="1:7">
      <c r="A34309" s="65"/>
      <c r="B34309" s="65"/>
      <c r="C34309" s="65"/>
      <c r="D34309" s="65"/>
      <c r="E34309" s="65"/>
      <c r="F34309" s="65"/>
      <c r="G34309" s="145"/>
    </row>
    <row r="34310" spans="1:7">
      <c r="A34310" s="65"/>
      <c r="B34310" s="65"/>
      <c r="C34310" s="65"/>
      <c r="D34310" s="65"/>
      <c r="E34310" s="65"/>
      <c r="F34310" s="65"/>
      <c r="G34310" s="145"/>
    </row>
    <row r="34311" spans="1:7">
      <c r="A34311" s="65"/>
      <c r="B34311" s="65"/>
      <c r="C34311" s="65"/>
      <c r="D34311" s="65"/>
      <c r="E34311" s="65"/>
      <c r="F34311" s="65"/>
      <c r="G34311" s="145"/>
    </row>
    <row r="34312" spans="1:7">
      <c r="A34312" s="65"/>
      <c r="B34312" s="65"/>
      <c r="C34312" s="65"/>
      <c r="D34312" s="65"/>
      <c r="E34312" s="65"/>
      <c r="F34312" s="65"/>
      <c r="G34312" s="145"/>
    </row>
    <row r="34313" spans="1:7">
      <c r="A34313" s="65"/>
      <c r="B34313" s="65"/>
      <c r="C34313" s="65"/>
      <c r="D34313" s="65"/>
      <c r="E34313" s="65"/>
      <c r="F34313" s="65"/>
      <c r="G34313" s="145"/>
    </row>
    <row r="34314" spans="1:7">
      <c r="A34314" s="65"/>
      <c r="B34314" s="65"/>
      <c r="C34314" s="65"/>
      <c r="D34314" s="65"/>
      <c r="E34314" s="65"/>
      <c r="F34314" s="65"/>
      <c r="G34314" s="145"/>
    </row>
    <row r="34315" spans="1:7">
      <c r="A34315" s="65"/>
      <c r="B34315" s="65"/>
      <c r="C34315" s="65"/>
      <c r="D34315" s="65"/>
      <c r="E34315" s="65"/>
      <c r="F34315" s="65"/>
      <c r="G34315" s="145"/>
    </row>
    <row r="34316" spans="1:7">
      <c r="A34316" s="65"/>
      <c r="B34316" s="65"/>
      <c r="C34316" s="65"/>
      <c r="D34316" s="65"/>
      <c r="E34316" s="65"/>
      <c r="F34316" s="65"/>
      <c r="G34316" s="145"/>
    </row>
    <row r="34317" spans="1:7">
      <c r="A34317" s="65"/>
      <c r="B34317" s="65"/>
      <c r="C34317" s="65"/>
      <c r="D34317" s="65"/>
      <c r="E34317" s="65"/>
      <c r="F34317" s="65"/>
      <c r="G34317" s="145"/>
    </row>
    <row r="34318" spans="1:7">
      <c r="A34318" s="65"/>
      <c r="B34318" s="65"/>
      <c r="C34318" s="65"/>
      <c r="D34318" s="65"/>
      <c r="E34318" s="65"/>
      <c r="F34318" s="65"/>
      <c r="G34318" s="145"/>
    </row>
    <row r="34319" spans="1:7">
      <c r="A34319" s="65"/>
      <c r="B34319" s="65"/>
      <c r="C34319" s="65"/>
      <c r="D34319" s="65"/>
      <c r="E34319" s="65"/>
      <c r="F34319" s="65"/>
      <c r="G34319" s="145"/>
    </row>
    <row r="34320" spans="1:7">
      <c r="A34320" s="65"/>
      <c r="B34320" s="65"/>
      <c r="C34320" s="65"/>
      <c r="D34320" s="65"/>
      <c r="E34320" s="65"/>
      <c r="F34320" s="65"/>
      <c r="G34320" s="145"/>
    </row>
    <row r="34321" spans="1:7">
      <c r="A34321" s="65"/>
      <c r="B34321" s="65"/>
      <c r="C34321" s="65"/>
      <c r="D34321" s="65"/>
      <c r="E34321" s="65"/>
      <c r="F34321" s="65"/>
      <c r="G34321" s="145"/>
    </row>
    <row r="34322" spans="1:7">
      <c r="A34322" s="65"/>
      <c r="B34322" s="65"/>
      <c r="C34322" s="65"/>
      <c r="D34322" s="65"/>
      <c r="E34322" s="65"/>
      <c r="F34322" s="65"/>
      <c r="G34322" s="145"/>
    </row>
    <row r="34323" spans="1:7">
      <c r="A34323" s="65"/>
      <c r="B34323" s="65"/>
      <c r="C34323" s="65"/>
      <c r="D34323" s="65"/>
      <c r="E34323" s="65"/>
      <c r="F34323" s="65"/>
      <c r="G34323" s="145"/>
    </row>
    <row r="34324" spans="1:7">
      <c r="A34324" s="65"/>
      <c r="B34324" s="65"/>
      <c r="C34324" s="65"/>
      <c r="D34324" s="65"/>
      <c r="E34324" s="65"/>
      <c r="F34324" s="65"/>
      <c r="G34324" s="145"/>
    </row>
    <row r="34325" spans="1:7">
      <c r="A34325" s="65"/>
      <c r="B34325" s="65"/>
      <c r="C34325" s="65"/>
      <c r="D34325" s="65"/>
      <c r="E34325" s="65"/>
      <c r="F34325" s="65"/>
      <c r="G34325" s="145"/>
    </row>
    <row r="34326" spans="1:7">
      <c r="A34326" s="65"/>
      <c r="B34326" s="65"/>
      <c r="C34326" s="65"/>
      <c r="D34326" s="65"/>
      <c r="E34326" s="65"/>
      <c r="F34326" s="65"/>
      <c r="G34326" s="145"/>
    </row>
    <row r="34327" spans="1:7">
      <c r="A34327" s="65"/>
      <c r="B34327" s="65"/>
      <c r="C34327" s="65"/>
      <c r="D34327" s="65"/>
      <c r="E34327" s="65"/>
      <c r="F34327" s="65"/>
      <c r="G34327" s="145"/>
    </row>
    <row r="34328" spans="1:7">
      <c r="A34328" s="65"/>
      <c r="B34328" s="65"/>
      <c r="C34328" s="65"/>
      <c r="D34328" s="65"/>
      <c r="E34328" s="65"/>
      <c r="F34328" s="65"/>
      <c r="G34328" s="145"/>
    </row>
    <row r="34329" spans="1:7">
      <c r="A34329" s="65"/>
      <c r="B34329" s="65"/>
      <c r="C34329" s="65"/>
      <c r="D34329" s="65"/>
      <c r="E34329" s="65"/>
      <c r="F34329" s="65"/>
      <c r="G34329" s="145"/>
    </row>
    <row r="34330" spans="1:7">
      <c r="A34330" s="65"/>
      <c r="B34330" s="65"/>
      <c r="C34330" s="65"/>
      <c r="D34330" s="65"/>
      <c r="E34330" s="65"/>
      <c r="F34330" s="65"/>
      <c r="G34330" s="145"/>
    </row>
    <row r="34331" spans="1:7">
      <c r="A34331" s="65"/>
      <c r="B34331" s="65"/>
      <c r="C34331" s="65"/>
      <c r="D34331" s="65"/>
      <c r="E34331" s="65"/>
      <c r="F34331" s="65"/>
      <c r="G34331" s="145"/>
    </row>
    <row r="34332" spans="1:7">
      <c r="A34332" s="65"/>
      <c r="B34332" s="65"/>
      <c r="C34332" s="65"/>
      <c r="D34332" s="65"/>
      <c r="E34332" s="65"/>
      <c r="F34332" s="65"/>
      <c r="G34332" s="145"/>
    </row>
    <row r="34333" spans="1:7">
      <c r="A34333" s="65"/>
      <c r="B34333" s="65"/>
      <c r="C34333" s="65"/>
      <c r="D34333" s="65"/>
      <c r="E34333" s="65"/>
      <c r="F34333" s="65"/>
      <c r="G34333" s="145"/>
    </row>
    <row r="34334" spans="1:7">
      <c r="A34334" s="65"/>
      <c r="B34334" s="65"/>
      <c r="C34334" s="65"/>
      <c r="D34334" s="65"/>
      <c r="E34334" s="65"/>
      <c r="F34334" s="65"/>
      <c r="G34334" s="145"/>
    </row>
    <row r="34335" spans="1:7">
      <c r="A34335" s="65"/>
      <c r="B34335" s="65"/>
      <c r="C34335" s="65"/>
      <c r="D34335" s="65"/>
      <c r="E34335" s="65"/>
      <c r="F34335" s="65"/>
      <c r="G34335" s="145"/>
    </row>
    <row r="34336" spans="1:7">
      <c r="A34336" s="65"/>
      <c r="B34336" s="65"/>
      <c r="C34336" s="65"/>
      <c r="D34336" s="65"/>
      <c r="E34336" s="65"/>
      <c r="F34336" s="65"/>
      <c r="G34336" s="145"/>
    </row>
    <row r="34337" spans="1:7">
      <c r="A34337" s="65"/>
      <c r="B34337" s="65"/>
      <c r="C34337" s="65"/>
      <c r="D34337" s="65"/>
      <c r="E34337" s="65"/>
      <c r="F34337" s="65"/>
      <c r="G34337" s="145"/>
    </row>
    <row r="34338" spans="1:7">
      <c r="A34338" s="65"/>
      <c r="B34338" s="65"/>
      <c r="C34338" s="65"/>
      <c r="D34338" s="65"/>
      <c r="E34338" s="65"/>
      <c r="F34338" s="65"/>
      <c r="G34338" s="145"/>
    </row>
    <row r="34339" spans="1:7">
      <c r="A34339" s="65"/>
      <c r="B34339" s="65"/>
      <c r="C34339" s="65"/>
      <c r="D34339" s="65"/>
      <c r="E34339" s="65"/>
      <c r="F34339" s="65"/>
      <c r="G34339" s="145"/>
    </row>
    <row r="34340" spans="1:7">
      <c r="A34340" s="65"/>
      <c r="B34340" s="65"/>
      <c r="C34340" s="65"/>
      <c r="D34340" s="65"/>
      <c r="E34340" s="65"/>
      <c r="F34340" s="65"/>
      <c r="G34340" s="145"/>
    </row>
    <row r="34341" spans="1:7">
      <c r="A34341" s="65"/>
      <c r="B34341" s="65"/>
      <c r="C34341" s="65"/>
      <c r="D34341" s="65"/>
      <c r="E34341" s="65"/>
      <c r="F34341" s="65"/>
      <c r="G34341" s="145"/>
    </row>
    <row r="34342" spans="1:7">
      <c r="A34342" s="65"/>
      <c r="B34342" s="65"/>
      <c r="C34342" s="65"/>
      <c r="D34342" s="65"/>
      <c r="E34342" s="65"/>
      <c r="F34342" s="65"/>
      <c r="G34342" s="145"/>
    </row>
    <row r="34343" spans="1:7">
      <c r="A34343" s="65"/>
      <c r="B34343" s="65"/>
      <c r="C34343" s="65"/>
      <c r="D34343" s="65"/>
      <c r="E34343" s="65"/>
      <c r="F34343" s="65"/>
      <c r="G34343" s="145"/>
    </row>
    <row r="34344" spans="1:7">
      <c r="A34344" s="65"/>
      <c r="B34344" s="65"/>
      <c r="C34344" s="65"/>
      <c r="D34344" s="65"/>
      <c r="E34344" s="65"/>
      <c r="F34344" s="65"/>
      <c r="G34344" s="145"/>
    </row>
    <row r="34345" spans="1:7">
      <c r="A34345" s="65"/>
      <c r="B34345" s="65"/>
      <c r="C34345" s="65"/>
      <c r="D34345" s="65"/>
      <c r="E34345" s="65"/>
      <c r="F34345" s="65"/>
      <c r="G34345" s="145"/>
    </row>
    <row r="34346" spans="1:7">
      <c r="A34346" s="65"/>
      <c r="B34346" s="65"/>
      <c r="C34346" s="65"/>
      <c r="D34346" s="65"/>
      <c r="E34346" s="65"/>
      <c r="F34346" s="65"/>
      <c r="G34346" s="145"/>
    </row>
    <row r="34347" spans="1:7">
      <c r="A34347" s="65"/>
      <c r="B34347" s="65"/>
      <c r="C34347" s="65"/>
      <c r="D34347" s="65"/>
      <c r="E34347" s="65"/>
      <c r="F34347" s="65"/>
      <c r="G34347" s="145"/>
    </row>
    <row r="34348" spans="1:7">
      <c r="A34348" s="65"/>
      <c r="B34348" s="65"/>
      <c r="C34348" s="65"/>
      <c r="D34348" s="65"/>
      <c r="E34348" s="65"/>
      <c r="F34348" s="65"/>
      <c r="G34348" s="145"/>
    </row>
    <row r="34349" spans="1:7">
      <c r="A34349" s="65"/>
      <c r="B34349" s="65"/>
      <c r="C34349" s="65"/>
      <c r="D34349" s="65"/>
      <c r="E34349" s="65"/>
      <c r="F34349" s="65"/>
      <c r="G34349" s="145"/>
    </row>
    <row r="34350" spans="1:7">
      <c r="A34350" s="65"/>
      <c r="B34350" s="65"/>
      <c r="C34350" s="65"/>
      <c r="D34350" s="65"/>
      <c r="E34350" s="65"/>
      <c r="F34350" s="65"/>
      <c r="G34350" s="145"/>
    </row>
    <row r="34351" spans="1:7">
      <c r="A34351" s="65"/>
      <c r="B34351" s="65"/>
      <c r="C34351" s="65"/>
      <c r="D34351" s="65"/>
      <c r="E34351" s="65"/>
      <c r="F34351" s="65"/>
      <c r="G34351" s="145"/>
    </row>
    <row r="34352" spans="1:7">
      <c r="A34352" s="65"/>
      <c r="B34352" s="65"/>
      <c r="C34352" s="65"/>
      <c r="D34352" s="65"/>
      <c r="E34352" s="65"/>
      <c r="F34352" s="65"/>
      <c r="G34352" s="145"/>
    </row>
    <row r="34353" spans="1:7">
      <c r="A34353" s="65"/>
      <c r="B34353" s="65"/>
      <c r="C34353" s="65"/>
      <c r="D34353" s="65"/>
      <c r="E34353" s="65"/>
      <c r="F34353" s="65"/>
      <c r="G34353" s="145"/>
    </row>
    <row r="34354" spans="1:7">
      <c r="A34354" s="65"/>
      <c r="B34354" s="65"/>
      <c r="C34354" s="65"/>
      <c r="D34354" s="65"/>
      <c r="E34354" s="65"/>
      <c r="F34354" s="65"/>
      <c r="G34354" s="145"/>
    </row>
    <row r="34355" spans="1:7">
      <c r="A34355" s="65"/>
      <c r="B34355" s="65"/>
      <c r="C34355" s="65"/>
      <c r="D34355" s="65"/>
      <c r="E34355" s="65"/>
      <c r="F34355" s="65"/>
      <c r="G34355" s="145"/>
    </row>
    <row r="34356" spans="1:7">
      <c r="A34356" s="65"/>
      <c r="B34356" s="65"/>
      <c r="C34356" s="65"/>
      <c r="D34356" s="65"/>
      <c r="E34356" s="65"/>
      <c r="F34356" s="65"/>
      <c r="G34356" s="145"/>
    </row>
    <row r="34357" spans="1:7">
      <c r="A34357" s="65"/>
      <c r="B34357" s="65"/>
      <c r="C34357" s="65"/>
      <c r="D34357" s="65"/>
      <c r="E34357" s="65"/>
      <c r="F34357" s="65"/>
      <c r="G34357" s="145"/>
    </row>
    <row r="34358" spans="1:7">
      <c r="A34358" s="65"/>
      <c r="B34358" s="65"/>
      <c r="C34358" s="65"/>
      <c r="D34358" s="65"/>
      <c r="E34358" s="65"/>
      <c r="F34358" s="65"/>
      <c r="G34358" s="145"/>
    </row>
    <row r="34359" spans="1:7">
      <c r="A34359" s="65"/>
      <c r="B34359" s="65"/>
      <c r="C34359" s="65"/>
      <c r="D34359" s="65"/>
      <c r="E34359" s="65"/>
      <c r="F34359" s="65"/>
      <c r="G34359" s="145"/>
    </row>
    <row r="34360" spans="1:7">
      <c r="A34360" s="65"/>
      <c r="B34360" s="65"/>
      <c r="C34360" s="65"/>
      <c r="D34360" s="65"/>
      <c r="E34360" s="65"/>
      <c r="F34360" s="65"/>
      <c r="G34360" s="145"/>
    </row>
    <row r="34361" spans="1:7">
      <c r="A34361" s="65"/>
      <c r="B34361" s="65"/>
      <c r="C34361" s="65"/>
      <c r="D34361" s="65"/>
      <c r="E34361" s="65"/>
      <c r="F34361" s="65"/>
      <c r="G34361" s="145"/>
    </row>
    <row r="34362" spans="1:7">
      <c r="A34362" s="65"/>
      <c r="B34362" s="65"/>
      <c r="C34362" s="65"/>
      <c r="D34362" s="65"/>
      <c r="E34362" s="65"/>
      <c r="F34362" s="65"/>
      <c r="G34362" s="145"/>
    </row>
    <row r="34363" spans="1:7">
      <c r="A34363" s="65"/>
      <c r="B34363" s="65"/>
      <c r="C34363" s="65"/>
      <c r="D34363" s="65"/>
      <c r="E34363" s="65"/>
      <c r="F34363" s="65"/>
      <c r="G34363" s="145"/>
    </row>
    <row r="34364" spans="1:7">
      <c r="A34364" s="65"/>
      <c r="B34364" s="65"/>
      <c r="C34364" s="65"/>
      <c r="D34364" s="65"/>
      <c r="E34364" s="65"/>
      <c r="F34364" s="65"/>
      <c r="G34364" s="145"/>
    </row>
    <row r="34365" spans="1:7">
      <c r="A34365" s="65"/>
      <c r="B34365" s="65"/>
      <c r="C34365" s="65"/>
      <c r="D34365" s="65"/>
      <c r="E34365" s="65"/>
      <c r="F34365" s="65"/>
      <c r="G34365" s="145"/>
    </row>
    <row r="34366" spans="1:7">
      <c r="A34366" s="65"/>
      <c r="B34366" s="65"/>
      <c r="C34366" s="65"/>
      <c r="D34366" s="65"/>
      <c r="E34366" s="65"/>
      <c r="F34366" s="65"/>
      <c r="G34366" s="145"/>
    </row>
    <row r="34367" spans="1:7">
      <c r="A34367" s="65"/>
      <c r="B34367" s="65"/>
      <c r="C34367" s="65"/>
      <c r="D34367" s="65"/>
      <c r="E34367" s="65"/>
      <c r="F34367" s="65"/>
      <c r="G34367" s="145"/>
    </row>
    <row r="34368" spans="1:7">
      <c r="A34368" s="65"/>
      <c r="B34368" s="65"/>
      <c r="C34368" s="65"/>
      <c r="D34368" s="65"/>
      <c r="E34368" s="65"/>
      <c r="F34368" s="65"/>
      <c r="G34368" s="145"/>
    </row>
    <row r="34369" spans="1:7">
      <c r="A34369" s="65"/>
      <c r="B34369" s="65"/>
      <c r="C34369" s="65"/>
      <c r="D34369" s="65"/>
      <c r="E34369" s="65"/>
      <c r="F34369" s="65"/>
      <c r="G34369" s="145"/>
    </row>
    <row r="34370" spans="1:7">
      <c r="A34370" s="65"/>
      <c r="B34370" s="65"/>
      <c r="C34370" s="65"/>
      <c r="D34370" s="65"/>
      <c r="E34370" s="65"/>
      <c r="F34370" s="65"/>
      <c r="G34370" s="145"/>
    </row>
    <row r="34371" spans="1:7">
      <c r="A34371" s="65"/>
      <c r="B34371" s="65"/>
      <c r="C34371" s="65"/>
      <c r="D34371" s="65"/>
      <c r="E34371" s="65"/>
      <c r="F34371" s="65"/>
      <c r="G34371" s="145"/>
    </row>
    <row r="34372" spans="1:7">
      <c r="A34372" s="65"/>
      <c r="B34372" s="65"/>
      <c r="C34372" s="65"/>
      <c r="D34372" s="65"/>
      <c r="E34372" s="65"/>
      <c r="F34372" s="65"/>
      <c r="G34372" s="145"/>
    </row>
    <row r="34373" spans="1:7">
      <c r="A34373" s="65"/>
      <c r="B34373" s="65"/>
      <c r="C34373" s="65"/>
      <c r="D34373" s="65"/>
      <c r="E34373" s="65"/>
      <c r="F34373" s="65"/>
      <c r="G34373" s="145"/>
    </row>
    <row r="34374" spans="1:7">
      <c r="A34374" s="65"/>
      <c r="B34374" s="65"/>
      <c r="C34374" s="65"/>
      <c r="D34374" s="65"/>
      <c r="E34374" s="65"/>
      <c r="F34374" s="65"/>
      <c r="G34374" s="145"/>
    </row>
    <row r="34375" spans="1:7">
      <c r="A34375" s="65"/>
      <c r="B34375" s="65"/>
      <c r="C34375" s="65"/>
      <c r="D34375" s="65"/>
      <c r="E34375" s="65"/>
      <c r="F34375" s="65"/>
      <c r="G34375" s="145"/>
    </row>
    <row r="34376" spans="1:7">
      <c r="A34376" s="65"/>
      <c r="B34376" s="65"/>
      <c r="C34376" s="65"/>
      <c r="D34376" s="65"/>
      <c r="E34376" s="65"/>
      <c r="F34376" s="65"/>
      <c r="G34376" s="145"/>
    </row>
    <row r="34377" spans="1:7">
      <c r="A34377" s="65"/>
      <c r="B34377" s="65"/>
      <c r="C34377" s="65"/>
      <c r="D34377" s="65"/>
      <c r="E34377" s="65"/>
      <c r="F34377" s="65"/>
      <c r="G34377" s="145"/>
    </row>
    <row r="34378" spans="1:7">
      <c r="A34378" s="65"/>
      <c r="B34378" s="65"/>
      <c r="C34378" s="65"/>
      <c r="D34378" s="65"/>
      <c r="E34378" s="65"/>
      <c r="F34378" s="65"/>
      <c r="G34378" s="145"/>
    </row>
    <row r="34379" spans="1:7">
      <c r="A34379" s="65"/>
      <c r="B34379" s="65"/>
      <c r="C34379" s="65"/>
      <c r="D34379" s="65"/>
      <c r="E34379" s="65"/>
      <c r="F34379" s="65"/>
      <c r="G34379" s="145"/>
    </row>
    <row r="34380" spans="1:7">
      <c r="A34380" s="65"/>
      <c r="B34380" s="65"/>
      <c r="C34380" s="65"/>
      <c r="D34380" s="65"/>
      <c r="E34380" s="65"/>
      <c r="F34380" s="65"/>
      <c r="G34380" s="145"/>
    </row>
    <row r="34381" spans="1:7">
      <c r="A34381" s="65"/>
      <c r="B34381" s="65"/>
      <c r="C34381" s="65"/>
      <c r="D34381" s="65"/>
      <c r="E34381" s="65"/>
      <c r="F34381" s="65"/>
      <c r="G34381" s="145"/>
    </row>
    <row r="34382" spans="1:7">
      <c r="A34382" s="65"/>
      <c r="B34382" s="65"/>
      <c r="C34382" s="65"/>
      <c r="D34382" s="65"/>
      <c r="E34382" s="65"/>
      <c r="F34382" s="65"/>
      <c r="G34382" s="145"/>
    </row>
    <row r="34383" spans="1:7">
      <c r="A34383" s="65"/>
      <c r="B34383" s="65"/>
      <c r="C34383" s="65"/>
      <c r="D34383" s="65"/>
      <c r="E34383" s="65"/>
      <c r="F34383" s="65"/>
      <c r="G34383" s="145"/>
    </row>
    <row r="34384" spans="1:7">
      <c r="A34384" s="65"/>
      <c r="B34384" s="65"/>
      <c r="C34384" s="65"/>
      <c r="D34384" s="65"/>
      <c r="E34384" s="65"/>
      <c r="F34384" s="65"/>
      <c r="G34384" s="145"/>
    </row>
    <row r="34385" spans="1:7">
      <c r="A34385" s="65"/>
      <c r="B34385" s="65"/>
      <c r="C34385" s="65"/>
      <c r="D34385" s="65"/>
      <c r="E34385" s="65"/>
      <c r="F34385" s="65"/>
      <c r="G34385" s="145"/>
    </row>
    <row r="34386" spans="1:7">
      <c r="A34386" s="65"/>
      <c r="B34386" s="65"/>
      <c r="C34386" s="65"/>
      <c r="D34386" s="65"/>
      <c r="E34386" s="65"/>
      <c r="F34386" s="65"/>
      <c r="G34386" s="145"/>
    </row>
    <row r="34387" spans="1:7">
      <c r="A34387" s="65"/>
      <c r="B34387" s="65"/>
      <c r="C34387" s="65"/>
      <c r="D34387" s="65"/>
      <c r="E34387" s="65"/>
      <c r="F34387" s="65"/>
      <c r="G34387" s="145"/>
    </row>
    <row r="34388" spans="1:7">
      <c r="A34388" s="65"/>
      <c r="B34388" s="65"/>
      <c r="C34388" s="65"/>
      <c r="D34388" s="65"/>
      <c r="E34388" s="65"/>
      <c r="F34388" s="65"/>
      <c r="G34388" s="145"/>
    </row>
    <row r="34389" spans="1:7">
      <c r="A34389" s="65"/>
      <c r="B34389" s="65"/>
      <c r="C34389" s="65"/>
      <c r="D34389" s="65"/>
      <c r="E34389" s="65"/>
      <c r="F34389" s="65"/>
      <c r="G34389" s="145"/>
    </row>
    <row r="34390" spans="1:7">
      <c r="A34390" s="65"/>
      <c r="B34390" s="65"/>
      <c r="C34390" s="65"/>
      <c r="D34390" s="65"/>
      <c r="E34390" s="65"/>
      <c r="F34390" s="65"/>
      <c r="G34390" s="145"/>
    </row>
    <row r="34391" spans="1:7">
      <c r="A34391" s="65"/>
      <c r="B34391" s="65"/>
      <c r="C34391" s="65"/>
      <c r="D34391" s="65"/>
      <c r="E34391" s="65"/>
      <c r="F34391" s="65"/>
      <c r="G34391" s="145"/>
    </row>
    <row r="34392" spans="1:7">
      <c r="A34392" s="65"/>
      <c r="B34392" s="65"/>
      <c r="C34392" s="65"/>
      <c r="D34392" s="65"/>
      <c r="E34392" s="65"/>
      <c r="F34392" s="65"/>
      <c r="G34392" s="145"/>
    </row>
    <row r="34393" spans="1:7">
      <c r="A34393" s="65"/>
      <c r="B34393" s="65"/>
      <c r="C34393" s="65"/>
      <c r="D34393" s="65"/>
      <c r="E34393" s="65"/>
      <c r="F34393" s="65"/>
      <c r="G34393" s="145"/>
    </row>
    <row r="34394" spans="1:7">
      <c r="A34394" s="65"/>
      <c r="B34394" s="65"/>
      <c r="C34394" s="65"/>
      <c r="D34394" s="65"/>
      <c r="E34394" s="65"/>
      <c r="F34394" s="65"/>
      <c r="G34394" s="145"/>
    </row>
    <row r="34395" spans="1:7">
      <c r="A34395" s="65"/>
      <c r="B34395" s="65"/>
      <c r="C34395" s="65"/>
      <c r="D34395" s="65"/>
      <c r="E34395" s="65"/>
      <c r="F34395" s="65"/>
      <c r="G34395" s="145"/>
    </row>
    <row r="34396" spans="1:7">
      <c r="A34396" s="65"/>
      <c r="B34396" s="65"/>
      <c r="C34396" s="65"/>
      <c r="D34396" s="65"/>
      <c r="E34396" s="65"/>
      <c r="F34396" s="65"/>
      <c r="G34396" s="145"/>
    </row>
    <row r="34397" spans="1:7">
      <c r="A34397" s="65"/>
      <c r="B34397" s="65"/>
      <c r="C34397" s="65"/>
      <c r="D34397" s="65"/>
      <c r="E34397" s="65"/>
      <c r="F34397" s="65"/>
      <c r="G34397" s="145"/>
    </row>
    <row r="34398" spans="1:7">
      <c r="A34398" s="65"/>
      <c r="B34398" s="65"/>
      <c r="C34398" s="65"/>
      <c r="D34398" s="65"/>
      <c r="E34398" s="65"/>
      <c r="F34398" s="65"/>
      <c r="G34398" s="145"/>
    </row>
    <row r="34399" spans="1:7">
      <c r="A34399" s="65"/>
      <c r="B34399" s="65"/>
      <c r="C34399" s="65"/>
      <c r="D34399" s="65"/>
      <c r="E34399" s="65"/>
      <c r="F34399" s="65"/>
      <c r="G34399" s="145"/>
    </row>
    <row r="34400" spans="1:7">
      <c r="A34400" s="65"/>
      <c r="B34400" s="65"/>
      <c r="C34400" s="65"/>
      <c r="D34400" s="65"/>
      <c r="E34400" s="65"/>
      <c r="F34400" s="65"/>
      <c r="G34400" s="145"/>
    </row>
    <row r="34401" spans="1:7">
      <c r="A34401" s="65"/>
      <c r="B34401" s="65"/>
      <c r="C34401" s="65"/>
      <c r="D34401" s="65"/>
      <c r="E34401" s="65"/>
      <c r="F34401" s="65"/>
      <c r="G34401" s="145"/>
    </row>
    <row r="34402" spans="1:7">
      <c r="A34402" s="65"/>
      <c r="B34402" s="65"/>
      <c r="C34402" s="65"/>
      <c r="D34402" s="65"/>
      <c r="E34402" s="65"/>
      <c r="F34402" s="65"/>
      <c r="G34402" s="145"/>
    </row>
    <row r="34403" spans="1:7">
      <c r="A34403" s="65"/>
      <c r="B34403" s="65"/>
      <c r="C34403" s="65"/>
      <c r="D34403" s="65"/>
      <c r="E34403" s="65"/>
      <c r="F34403" s="65"/>
      <c r="G34403" s="145"/>
    </row>
    <row r="34404" spans="1:7">
      <c r="A34404" s="65"/>
      <c r="B34404" s="65"/>
      <c r="C34404" s="65"/>
      <c r="D34404" s="65"/>
      <c r="E34404" s="65"/>
      <c r="F34404" s="65"/>
      <c r="G34404" s="145"/>
    </row>
    <row r="34405" spans="1:7">
      <c r="A34405" s="65"/>
      <c r="B34405" s="65"/>
      <c r="C34405" s="65"/>
      <c r="D34405" s="65"/>
      <c r="E34405" s="65"/>
      <c r="F34405" s="65"/>
      <c r="G34405" s="145"/>
    </row>
    <row r="34406" spans="1:7">
      <c r="A34406" s="65"/>
      <c r="B34406" s="65"/>
      <c r="C34406" s="65"/>
      <c r="D34406" s="65"/>
      <c r="E34406" s="65"/>
      <c r="F34406" s="65"/>
      <c r="G34406" s="145"/>
    </row>
    <row r="34407" spans="1:7">
      <c r="A34407" s="65"/>
      <c r="B34407" s="65"/>
      <c r="C34407" s="65"/>
      <c r="D34407" s="65"/>
      <c r="E34407" s="65"/>
      <c r="F34407" s="65"/>
      <c r="G34407" s="145"/>
    </row>
    <row r="34408" spans="1:7">
      <c r="A34408" s="65"/>
      <c r="B34408" s="65"/>
      <c r="C34408" s="65"/>
      <c r="D34408" s="65"/>
      <c r="E34408" s="65"/>
      <c r="F34408" s="65"/>
      <c r="G34408" s="145"/>
    </row>
    <row r="34409" spans="1:7">
      <c r="A34409" s="65"/>
      <c r="B34409" s="65"/>
      <c r="C34409" s="65"/>
      <c r="D34409" s="65"/>
      <c r="E34409" s="65"/>
      <c r="F34409" s="65"/>
      <c r="G34409" s="145"/>
    </row>
    <row r="34410" spans="1:7">
      <c r="A34410" s="65"/>
      <c r="B34410" s="65"/>
      <c r="C34410" s="65"/>
      <c r="D34410" s="65"/>
      <c r="E34410" s="65"/>
      <c r="F34410" s="65"/>
      <c r="G34410" s="145"/>
    </row>
    <row r="34411" spans="1:7">
      <c r="A34411" s="65"/>
      <c r="B34411" s="65"/>
      <c r="C34411" s="65"/>
      <c r="D34411" s="65"/>
      <c r="E34411" s="65"/>
      <c r="F34411" s="65"/>
      <c r="G34411" s="145"/>
    </row>
    <row r="34412" spans="1:7">
      <c r="A34412" s="65"/>
      <c r="B34412" s="65"/>
      <c r="C34412" s="65"/>
      <c r="D34412" s="65"/>
      <c r="E34412" s="65"/>
      <c r="F34412" s="65"/>
      <c r="G34412" s="145"/>
    </row>
    <row r="34413" spans="1:7">
      <c r="A34413" s="65"/>
      <c r="B34413" s="65"/>
      <c r="C34413" s="65"/>
      <c r="D34413" s="65"/>
      <c r="E34413" s="65"/>
      <c r="F34413" s="65"/>
      <c r="G34413" s="145"/>
    </row>
    <row r="34414" spans="1:7">
      <c r="A34414" s="65"/>
      <c r="B34414" s="65"/>
      <c r="C34414" s="65"/>
      <c r="D34414" s="65"/>
      <c r="E34414" s="65"/>
      <c r="F34414" s="65"/>
      <c r="G34414" s="145"/>
    </row>
    <row r="34415" spans="1:7">
      <c r="A34415" s="65"/>
      <c r="B34415" s="65"/>
      <c r="C34415" s="65"/>
      <c r="D34415" s="65"/>
      <c r="E34415" s="65"/>
      <c r="F34415" s="65"/>
      <c r="G34415" s="145"/>
    </row>
    <row r="34416" spans="1:7">
      <c r="A34416" s="65"/>
      <c r="B34416" s="65"/>
      <c r="C34416" s="65"/>
      <c r="D34416" s="65"/>
      <c r="E34416" s="65"/>
      <c r="F34416" s="65"/>
      <c r="G34416" s="145"/>
    </row>
    <row r="34417" spans="1:7">
      <c r="A34417" s="65"/>
      <c r="B34417" s="65"/>
      <c r="C34417" s="65"/>
      <c r="D34417" s="65"/>
      <c r="E34417" s="65"/>
      <c r="F34417" s="65"/>
      <c r="G34417" s="145"/>
    </row>
    <row r="34418" spans="1:7">
      <c r="A34418" s="65"/>
      <c r="B34418" s="65"/>
      <c r="C34418" s="65"/>
      <c r="D34418" s="65"/>
      <c r="E34418" s="65"/>
      <c r="F34418" s="65"/>
      <c r="G34418" s="145"/>
    </row>
    <row r="34419" spans="1:7">
      <c r="A34419" s="65"/>
      <c r="B34419" s="65"/>
      <c r="C34419" s="65"/>
      <c r="D34419" s="65"/>
      <c r="E34419" s="65"/>
      <c r="F34419" s="65"/>
      <c r="G34419" s="145"/>
    </row>
    <row r="34420" spans="1:7">
      <c r="A34420" s="65"/>
      <c r="B34420" s="65"/>
      <c r="C34420" s="65"/>
      <c r="D34420" s="65"/>
      <c r="E34420" s="65"/>
      <c r="F34420" s="65"/>
      <c r="G34420" s="145"/>
    </row>
    <row r="34421" spans="1:7">
      <c r="A34421" s="65"/>
      <c r="B34421" s="65"/>
      <c r="C34421" s="65"/>
      <c r="D34421" s="65"/>
      <c r="E34421" s="65"/>
      <c r="F34421" s="65"/>
      <c r="G34421" s="145"/>
    </row>
    <row r="34422" spans="1:7">
      <c r="A34422" s="65"/>
      <c r="B34422" s="65"/>
      <c r="C34422" s="65"/>
      <c r="D34422" s="65"/>
      <c r="E34422" s="65"/>
      <c r="F34422" s="65"/>
      <c r="G34422" s="145"/>
    </row>
    <row r="34423" spans="1:7">
      <c r="A34423" s="65"/>
      <c r="B34423" s="65"/>
      <c r="C34423" s="65"/>
      <c r="D34423" s="65"/>
      <c r="E34423" s="65"/>
      <c r="F34423" s="65"/>
      <c r="G34423" s="145"/>
    </row>
    <row r="34424" spans="1:7">
      <c r="A34424" s="65"/>
      <c r="B34424" s="65"/>
      <c r="C34424" s="65"/>
      <c r="D34424" s="65"/>
      <c r="E34424" s="65"/>
      <c r="F34424" s="65"/>
      <c r="G34424" s="145"/>
    </row>
    <row r="34425" spans="1:7">
      <c r="A34425" s="65"/>
      <c r="B34425" s="65"/>
      <c r="C34425" s="65"/>
      <c r="D34425" s="65"/>
      <c r="E34425" s="65"/>
      <c r="F34425" s="65"/>
      <c r="G34425" s="145"/>
    </row>
    <row r="34426" spans="1:7">
      <c r="A34426" s="65"/>
      <c r="B34426" s="65"/>
      <c r="C34426" s="65"/>
      <c r="D34426" s="65"/>
      <c r="E34426" s="65"/>
      <c r="F34426" s="65"/>
      <c r="G34426" s="145"/>
    </row>
    <row r="34427" spans="1:7">
      <c r="A34427" s="65"/>
      <c r="B34427" s="65"/>
      <c r="C34427" s="65"/>
      <c r="D34427" s="65"/>
      <c r="E34427" s="65"/>
      <c r="F34427" s="65"/>
      <c r="G34427" s="145"/>
    </row>
    <row r="34428" spans="1:7">
      <c r="A34428" s="65"/>
      <c r="B34428" s="65"/>
      <c r="C34428" s="65"/>
      <c r="D34428" s="65"/>
      <c r="E34428" s="65"/>
      <c r="F34428" s="65"/>
      <c r="G34428" s="145"/>
    </row>
    <row r="34429" spans="1:7">
      <c r="A34429" s="65"/>
      <c r="B34429" s="65"/>
      <c r="C34429" s="65"/>
      <c r="D34429" s="65"/>
      <c r="E34429" s="65"/>
      <c r="F34429" s="65"/>
      <c r="G34429" s="145"/>
    </row>
    <row r="34430" spans="1:7">
      <c r="A34430" s="65"/>
      <c r="B34430" s="65"/>
      <c r="C34430" s="65"/>
      <c r="D34430" s="65"/>
      <c r="E34430" s="65"/>
      <c r="F34430" s="65"/>
      <c r="G34430" s="145"/>
    </row>
    <row r="34431" spans="1:7">
      <c r="A34431" s="65"/>
      <c r="B34431" s="65"/>
      <c r="C34431" s="65"/>
      <c r="D34431" s="65"/>
      <c r="E34431" s="65"/>
      <c r="F34431" s="65"/>
      <c r="G34431" s="145"/>
    </row>
    <row r="34432" spans="1:7">
      <c r="A34432" s="65"/>
      <c r="B34432" s="65"/>
      <c r="C34432" s="65"/>
      <c r="D34432" s="65"/>
      <c r="E34432" s="65"/>
      <c r="F34432" s="65"/>
      <c r="G34432" s="145"/>
    </row>
    <row r="34433" spans="1:7">
      <c r="A34433" s="65"/>
      <c r="B34433" s="65"/>
      <c r="C34433" s="65"/>
      <c r="D34433" s="65"/>
      <c r="E34433" s="65"/>
      <c r="F34433" s="65"/>
      <c r="G34433" s="145"/>
    </row>
    <row r="34434" spans="1:7">
      <c r="A34434" s="65"/>
      <c r="B34434" s="65"/>
      <c r="C34434" s="65"/>
      <c r="D34434" s="65"/>
      <c r="E34434" s="65"/>
      <c r="F34434" s="65"/>
      <c r="G34434" s="145"/>
    </row>
    <row r="34435" spans="1:7">
      <c r="A34435" s="65"/>
      <c r="B34435" s="65"/>
      <c r="C34435" s="65"/>
      <c r="D34435" s="65"/>
      <c r="E34435" s="65"/>
      <c r="F34435" s="65"/>
      <c r="G34435" s="145"/>
    </row>
    <row r="34436" spans="1:7">
      <c r="A34436" s="65"/>
      <c r="B34436" s="65"/>
      <c r="C34436" s="65"/>
      <c r="D34436" s="65"/>
      <c r="E34436" s="65"/>
      <c r="F34436" s="65"/>
      <c r="G34436" s="145"/>
    </row>
    <row r="34437" spans="1:7">
      <c r="A34437" s="65"/>
      <c r="B34437" s="65"/>
      <c r="C34437" s="65"/>
      <c r="D34437" s="65"/>
      <c r="E34437" s="65"/>
      <c r="F34437" s="65"/>
      <c r="G34437" s="145"/>
    </row>
    <row r="34438" spans="1:7">
      <c r="A34438" s="65"/>
      <c r="B34438" s="65"/>
      <c r="C34438" s="65"/>
      <c r="D34438" s="65"/>
      <c r="E34438" s="65"/>
      <c r="F34438" s="65"/>
      <c r="G34438" s="145"/>
    </row>
    <row r="34439" spans="1:7">
      <c r="A34439" s="65"/>
      <c r="B34439" s="65"/>
      <c r="C34439" s="65"/>
      <c r="D34439" s="65"/>
      <c r="E34439" s="65"/>
      <c r="F34439" s="65"/>
      <c r="G34439" s="145"/>
    </row>
    <row r="34440" spans="1:7">
      <c r="A34440" s="65"/>
      <c r="B34440" s="65"/>
      <c r="C34440" s="65"/>
      <c r="D34440" s="65"/>
      <c r="E34440" s="65"/>
      <c r="F34440" s="65"/>
      <c r="G34440" s="145"/>
    </row>
    <row r="34441" spans="1:7">
      <c r="A34441" s="65"/>
      <c r="B34441" s="65"/>
      <c r="C34441" s="65"/>
      <c r="D34441" s="65"/>
      <c r="E34441" s="65"/>
      <c r="F34441" s="65"/>
      <c r="G34441" s="145"/>
    </row>
    <row r="34442" spans="1:7">
      <c r="A34442" s="65"/>
      <c r="B34442" s="65"/>
      <c r="C34442" s="65"/>
      <c r="D34442" s="65"/>
      <c r="E34442" s="65"/>
      <c r="F34442" s="65"/>
      <c r="G34442" s="145"/>
    </row>
    <row r="34443" spans="1:7">
      <c r="A34443" s="65"/>
      <c r="B34443" s="65"/>
      <c r="C34443" s="65"/>
      <c r="D34443" s="65"/>
      <c r="E34443" s="65"/>
      <c r="F34443" s="65"/>
      <c r="G34443" s="145"/>
    </row>
    <row r="34444" spans="1:7">
      <c r="A34444" s="65"/>
      <c r="B34444" s="65"/>
      <c r="C34444" s="65"/>
      <c r="D34444" s="65"/>
      <c r="E34444" s="65"/>
      <c r="F34444" s="65"/>
      <c r="G34444" s="145"/>
    </row>
    <row r="34445" spans="1:7">
      <c r="A34445" s="65"/>
      <c r="B34445" s="65"/>
      <c r="C34445" s="65"/>
      <c r="D34445" s="65"/>
      <c r="E34445" s="65"/>
      <c r="F34445" s="65"/>
      <c r="G34445" s="145"/>
    </row>
    <row r="34446" spans="1:7">
      <c r="A34446" s="65"/>
      <c r="B34446" s="65"/>
      <c r="C34446" s="65"/>
      <c r="D34446" s="65"/>
      <c r="E34446" s="65"/>
      <c r="F34446" s="65"/>
      <c r="G34446" s="145"/>
    </row>
    <row r="34447" spans="1:7">
      <c r="A34447" s="65"/>
      <c r="B34447" s="65"/>
      <c r="C34447" s="65"/>
      <c r="D34447" s="65"/>
      <c r="E34447" s="65"/>
      <c r="F34447" s="65"/>
      <c r="G34447" s="145"/>
    </row>
    <row r="34448" spans="1:7">
      <c r="A34448" s="65"/>
      <c r="B34448" s="65"/>
      <c r="C34448" s="65"/>
      <c r="D34448" s="65"/>
      <c r="E34448" s="65"/>
      <c r="F34448" s="65"/>
      <c r="G34448" s="145"/>
    </row>
    <row r="34449" spans="1:7">
      <c r="A34449" s="65"/>
      <c r="B34449" s="65"/>
      <c r="C34449" s="65"/>
      <c r="D34449" s="65"/>
      <c r="E34449" s="65"/>
      <c r="F34449" s="65"/>
      <c r="G34449" s="145"/>
    </row>
    <row r="34450" spans="1:7">
      <c r="A34450" s="65"/>
      <c r="B34450" s="65"/>
      <c r="C34450" s="65"/>
      <c r="D34450" s="65"/>
      <c r="E34450" s="65"/>
      <c r="F34450" s="65"/>
      <c r="G34450" s="145"/>
    </row>
    <row r="34451" spans="1:7">
      <c r="A34451" s="65"/>
      <c r="B34451" s="65"/>
      <c r="C34451" s="65"/>
      <c r="D34451" s="65"/>
      <c r="E34451" s="65"/>
      <c r="F34451" s="65"/>
      <c r="G34451" s="145"/>
    </row>
    <row r="34452" spans="1:7">
      <c r="A34452" s="65"/>
      <c r="B34452" s="65"/>
      <c r="C34452" s="65"/>
      <c r="D34452" s="65"/>
      <c r="E34452" s="65"/>
      <c r="F34452" s="65"/>
      <c r="G34452" s="145"/>
    </row>
    <row r="34453" spans="1:7">
      <c r="A34453" s="65"/>
      <c r="B34453" s="65"/>
      <c r="C34453" s="65"/>
      <c r="D34453" s="65"/>
      <c r="E34453" s="65"/>
      <c r="F34453" s="65"/>
      <c r="G34453" s="145"/>
    </row>
    <row r="34454" spans="1:7">
      <c r="A34454" s="65"/>
      <c r="B34454" s="65"/>
      <c r="C34454" s="65"/>
      <c r="D34454" s="65"/>
      <c r="E34454" s="65"/>
      <c r="F34454" s="65"/>
      <c r="G34454" s="145"/>
    </row>
    <row r="34455" spans="1:7">
      <c r="A34455" s="65"/>
      <c r="B34455" s="65"/>
      <c r="C34455" s="65"/>
      <c r="D34455" s="65"/>
      <c r="E34455" s="65"/>
      <c r="F34455" s="65"/>
      <c r="G34455" s="145"/>
    </row>
    <row r="34456" spans="1:7">
      <c r="A34456" s="65"/>
      <c r="B34456" s="65"/>
      <c r="C34456" s="65"/>
      <c r="D34456" s="65"/>
      <c r="E34456" s="65"/>
      <c r="F34456" s="65"/>
      <c r="G34456" s="145"/>
    </row>
    <row r="34457" spans="1:7">
      <c r="A34457" s="65"/>
      <c r="B34457" s="65"/>
      <c r="C34457" s="65"/>
      <c r="D34457" s="65"/>
      <c r="E34457" s="65"/>
      <c r="F34457" s="65"/>
      <c r="G34457" s="145"/>
    </row>
    <row r="34458" spans="1:7">
      <c r="A34458" s="65"/>
      <c r="B34458" s="65"/>
      <c r="C34458" s="65"/>
      <c r="D34458" s="65"/>
      <c r="E34458" s="65"/>
      <c r="F34458" s="65"/>
      <c r="G34458" s="145"/>
    </row>
    <row r="34459" spans="1:7">
      <c r="A34459" s="65"/>
      <c r="B34459" s="65"/>
      <c r="C34459" s="65"/>
      <c r="D34459" s="65"/>
      <c r="E34459" s="65"/>
      <c r="F34459" s="65"/>
      <c r="G34459" s="145"/>
    </row>
    <row r="34460" spans="1:7">
      <c r="A34460" s="65"/>
      <c r="B34460" s="65"/>
      <c r="C34460" s="65"/>
      <c r="D34460" s="65"/>
      <c r="E34460" s="65"/>
      <c r="F34460" s="65"/>
      <c r="G34460" s="145"/>
    </row>
    <row r="34461" spans="1:7">
      <c r="A34461" s="65"/>
      <c r="B34461" s="65"/>
      <c r="C34461" s="65"/>
      <c r="D34461" s="65"/>
      <c r="E34461" s="65"/>
      <c r="F34461" s="65"/>
      <c r="G34461" s="145"/>
    </row>
    <row r="34462" spans="1:7">
      <c r="A34462" s="65"/>
      <c r="B34462" s="65"/>
      <c r="C34462" s="65"/>
      <c r="D34462" s="65"/>
      <c r="E34462" s="65"/>
      <c r="F34462" s="65"/>
      <c r="G34462" s="145"/>
    </row>
    <row r="34463" spans="1:7">
      <c r="A34463" s="65"/>
      <c r="B34463" s="65"/>
      <c r="C34463" s="65"/>
      <c r="D34463" s="65"/>
      <c r="E34463" s="65"/>
      <c r="F34463" s="65"/>
      <c r="G34463" s="145"/>
    </row>
    <row r="34464" spans="1:7">
      <c r="A34464" s="65"/>
      <c r="B34464" s="65"/>
      <c r="C34464" s="65"/>
      <c r="D34464" s="65"/>
      <c r="E34464" s="65"/>
      <c r="F34464" s="65"/>
      <c r="G34464" s="145"/>
    </row>
    <row r="34465" spans="1:7">
      <c r="A34465" s="65"/>
      <c r="B34465" s="65"/>
      <c r="C34465" s="65"/>
      <c r="D34465" s="65"/>
      <c r="E34465" s="65"/>
      <c r="F34465" s="65"/>
      <c r="G34465" s="145"/>
    </row>
    <row r="34466" spans="1:7">
      <c r="A34466" s="65"/>
      <c r="B34466" s="65"/>
      <c r="C34466" s="65"/>
      <c r="D34466" s="65"/>
      <c r="E34466" s="65"/>
      <c r="F34466" s="65"/>
      <c r="G34466" s="145"/>
    </row>
    <row r="34467" spans="1:7">
      <c r="A34467" s="65"/>
      <c r="B34467" s="65"/>
      <c r="C34467" s="65"/>
      <c r="D34467" s="65"/>
      <c r="E34467" s="65"/>
      <c r="F34467" s="65"/>
      <c r="G34467" s="145"/>
    </row>
    <row r="34468" spans="1:7">
      <c r="A34468" s="65"/>
      <c r="B34468" s="65"/>
      <c r="C34468" s="65"/>
      <c r="D34468" s="65"/>
      <c r="E34468" s="65"/>
      <c r="F34468" s="65"/>
      <c r="G34468" s="145"/>
    </row>
    <row r="34469" spans="1:7">
      <c r="A34469" s="65"/>
      <c r="B34469" s="65"/>
      <c r="C34469" s="65"/>
      <c r="D34469" s="65"/>
      <c r="E34469" s="65"/>
      <c r="F34469" s="65"/>
      <c r="G34469" s="145"/>
    </row>
    <row r="34470" spans="1:7">
      <c r="A34470" s="65"/>
      <c r="B34470" s="65"/>
      <c r="C34470" s="65"/>
      <c r="D34470" s="65"/>
      <c r="E34470" s="65"/>
      <c r="F34470" s="65"/>
      <c r="G34470" s="145"/>
    </row>
    <row r="34471" spans="1:7">
      <c r="A34471" s="65"/>
      <c r="B34471" s="65"/>
      <c r="C34471" s="65"/>
      <c r="D34471" s="65"/>
      <c r="E34471" s="65"/>
      <c r="F34471" s="65"/>
      <c r="G34471" s="145"/>
    </row>
    <row r="34472" spans="1:7">
      <c r="A34472" s="65"/>
      <c r="B34472" s="65"/>
      <c r="C34472" s="65"/>
      <c r="D34472" s="65"/>
      <c r="E34472" s="65"/>
      <c r="F34472" s="65"/>
      <c r="G34472" s="145"/>
    </row>
    <row r="34473" spans="1:7">
      <c r="A34473" s="65"/>
      <c r="B34473" s="65"/>
      <c r="C34473" s="65"/>
      <c r="D34473" s="65"/>
      <c r="E34473" s="65"/>
      <c r="F34473" s="65"/>
      <c r="G34473" s="145"/>
    </row>
    <row r="34474" spans="1:7">
      <c r="A34474" s="65"/>
      <c r="B34474" s="65"/>
      <c r="C34474" s="65"/>
      <c r="D34474" s="65"/>
      <c r="E34474" s="65"/>
      <c r="F34474" s="65"/>
      <c r="G34474" s="145"/>
    </row>
    <row r="34475" spans="1:7">
      <c r="A34475" s="65"/>
      <c r="B34475" s="65"/>
      <c r="C34475" s="65"/>
      <c r="D34475" s="65"/>
      <c r="E34475" s="65"/>
      <c r="F34475" s="65"/>
      <c r="G34475" s="145"/>
    </row>
    <row r="34476" spans="1:7">
      <c r="A34476" s="65"/>
      <c r="B34476" s="65"/>
      <c r="C34476" s="65"/>
      <c r="D34476" s="65"/>
      <c r="E34476" s="65"/>
      <c r="F34476" s="65"/>
      <c r="G34476" s="145"/>
    </row>
    <row r="34477" spans="1:7">
      <c r="A34477" s="65"/>
      <c r="B34477" s="65"/>
      <c r="C34477" s="65"/>
      <c r="D34477" s="65"/>
      <c r="E34477" s="65"/>
      <c r="F34477" s="65"/>
      <c r="G34477" s="145"/>
    </row>
    <row r="34478" spans="1:7">
      <c r="A34478" s="65"/>
      <c r="B34478" s="65"/>
      <c r="C34478" s="65"/>
      <c r="D34478" s="65"/>
      <c r="E34478" s="65"/>
      <c r="F34478" s="65"/>
      <c r="G34478" s="145"/>
    </row>
    <row r="34479" spans="1:7">
      <c r="A34479" s="65"/>
      <c r="B34479" s="65"/>
      <c r="C34479" s="65"/>
      <c r="D34479" s="65"/>
      <c r="E34479" s="65"/>
      <c r="F34479" s="65"/>
      <c r="G34479" s="145"/>
    </row>
    <row r="34480" spans="1:7">
      <c r="A34480" s="65"/>
      <c r="B34480" s="65"/>
      <c r="C34480" s="65"/>
      <c r="D34480" s="65"/>
      <c r="E34480" s="65"/>
      <c r="F34480" s="65"/>
      <c r="G34480" s="145"/>
    </row>
    <row r="34481" spans="1:7">
      <c r="A34481" s="65"/>
      <c r="B34481" s="65"/>
      <c r="C34481" s="65"/>
      <c r="D34481" s="65"/>
      <c r="E34481" s="65"/>
      <c r="F34481" s="65"/>
      <c r="G34481" s="145"/>
    </row>
    <row r="34482" spans="1:7">
      <c r="A34482" s="65"/>
      <c r="B34482" s="65"/>
      <c r="C34482" s="65"/>
      <c r="D34482" s="65"/>
      <c r="E34482" s="65"/>
      <c r="F34482" s="65"/>
      <c r="G34482" s="145"/>
    </row>
    <row r="34483" spans="1:7">
      <c r="A34483" s="65"/>
      <c r="B34483" s="65"/>
      <c r="C34483" s="65"/>
      <c r="D34483" s="65"/>
      <c r="E34483" s="65"/>
      <c r="F34483" s="65"/>
      <c r="G34483" s="145"/>
    </row>
    <row r="34484" spans="1:7">
      <c r="A34484" s="65"/>
      <c r="B34484" s="65"/>
      <c r="C34484" s="65"/>
      <c r="D34484" s="65"/>
      <c r="E34484" s="65"/>
      <c r="F34484" s="65"/>
      <c r="G34484" s="145"/>
    </row>
    <row r="34485" spans="1:7">
      <c r="A34485" s="65"/>
      <c r="B34485" s="65"/>
      <c r="C34485" s="65"/>
      <c r="D34485" s="65"/>
      <c r="E34485" s="65"/>
      <c r="F34485" s="65"/>
      <c r="G34485" s="145"/>
    </row>
    <row r="34486" spans="1:7">
      <c r="A34486" s="65"/>
      <c r="B34486" s="65"/>
      <c r="C34486" s="65"/>
      <c r="D34486" s="65"/>
      <c r="E34486" s="65"/>
      <c r="F34486" s="65"/>
      <c r="G34486" s="145"/>
    </row>
    <row r="34487" spans="1:7">
      <c r="A34487" s="65"/>
      <c r="B34487" s="65"/>
      <c r="C34487" s="65"/>
      <c r="D34487" s="65"/>
      <c r="E34487" s="65"/>
      <c r="F34487" s="65"/>
      <c r="G34487" s="145"/>
    </row>
    <row r="34488" spans="1:7">
      <c r="A34488" s="65"/>
      <c r="B34488" s="65"/>
      <c r="C34488" s="65"/>
      <c r="D34488" s="65"/>
      <c r="E34488" s="65"/>
      <c r="F34488" s="65"/>
      <c r="G34488" s="145"/>
    </row>
    <row r="34489" spans="1:7">
      <c r="A34489" s="65"/>
      <c r="B34489" s="65"/>
      <c r="C34489" s="65"/>
      <c r="D34489" s="65"/>
      <c r="E34489" s="65"/>
      <c r="F34489" s="65"/>
      <c r="G34489" s="145"/>
    </row>
    <row r="34490" spans="1:7">
      <c r="A34490" s="65"/>
      <c r="B34490" s="65"/>
      <c r="C34490" s="65"/>
      <c r="D34490" s="65"/>
      <c r="E34490" s="65"/>
      <c r="F34490" s="65"/>
      <c r="G34490" s="145"/>
    </row>
    <row r="34491" spans="1:7">
      <c r="A34491" s="65"/>
      <c r="B34491" s="65"/>
      <c r="C34491" s="65"/>
      <c r="D34491" s="65"/>
      <c r="E34491" s="65"/>
      <c r="F34491" s="65"/>
      <c r="G34491" s="145"/>
    </row>
    <row r="34492" spans="1:7">
      <c r="A34492" s="65"/>
      <c r="B34492" s="65"/>
      <c r="C34492" s="65"/>
      <c r="D34492" s="65"/>
      <c r="E34492" s="65"/>
      <c r="F34492" s="65"/>
      <c r="G34492" s="145"/>
    </row>
    <row r="34493" spans="1:7">
      <c r="A34493" s="65"/>
      <c r="B34493" s="65"/>
      <c r="C34493" s="65"/>
      <c r="D34493" s="65"/>
      <c r="E34493" s="65"/>
      <c r="F34493" s="65"/>
      <c r="G34493" s="145"/>
    </row>
    <row r="34494" spans="1:7">
      <c r="A34494" s="65"/>
      <c r="B34494" s="65"/>
      <c r="C34494" s="65"/>
      <c r="D34494" s="65"/>
      <c r="E34494" s="65"/>
      <c r="F34494" s="65"/>
      <c r="G34494" s="145"/>
    </row>
    <row r="34495" spans="1:7">
      <c r="A34495" s="65"/>
      <c r="B34495" s="65"/>
      <c r="C34495" s="65"/>
      <c r="D34495" s="65"/>
      <c r="E34495" s="65"/>
      <c r="F34495" s="65"/>
      <c r="G34495" s="145"/>
    </row>
    <row r="34496" spans="1:7">
      <c r="A34496" s="65"/>
      <c r="B34496" s="65"/>
      <c r="C34496" s="65"/>
      <c r="D34496" s="65"/>
      <c r="E34496" s="65"/>
      <c r="F34496" s="65"/>
      <c r="G34496" s="145"/>
    </row>
    <row r="34497" spans="1:7">
      <c r="A34497" s="65"/>
      <c r="B34497" s="65"/>
      <c r="C34497" s="65"/>
      <c r="D34497" s="65"/>
      <c r="E34497" s="65"/>
      <c r="F34497" s="65"/>
      <c r="G34497" s="145"/>
    </row>
    <row r="34498" spans="1:7">
      <c r="A34498" s="65"/>
      <c r="B34498" s="65"/>
      <c r="C34498" s="65"/>
      <c r="D34498" s="65"/>
      <c r="E34498" s="65"/>
      <c r="F34498" s="65"/>
      <c r="G34498" s="145"/>
    </row>
    <row r="34499" spans="1:7">
      <c r="A34499" s="65"/>
      <c r="B34499" s="65"/>
      <c r="C34499" s="65"/>
      <c r="D34499" s="65"/>
      <c r="E34499" s="65"/>
      <c r="F34499" s="65"/>
      <c r="G34499" s="145"/>
    </row>
    <row r="34500" spans="1:7">
      <c r="A34500" s="65"/>
      <c r="B34500" s="65"/>
      <c r="C34500" s="65"/>
      <c r="D34500" s="65"/>
      <c r="E34500" s="65"/>
      <c r="F34500" s="65"/>
      <c r="G34500" s="145"/>
    </row>
    <row r="34501" spans="1:7">
      <c r="A34501" s="65"/>
      <c r="B34501" s="65"/>
      <c r="C34501" s="65"/>
      <c r="D34501" s="65"/>
      <c r="E34501" s="65"/>
      <c r="F34501" s="65"/>
      <c r="G34501" s="145"/>
    </row>
    <row r="34502" spans="1:7">
      <c r="A34502" s="65"/>
      <c r="B34502" s="65"/>
      <c r="C34502" s="65"/>
      <c r="D34502" s="65"/>
      <c r="E34502" s="65"/>
      <c r="F34502" s="65"/>
      <c r="G34502" s="145"/>
    </row>
    <row r="34503" spans="1:7">
      <c r="A34503" s="65"/>
      <c r="B34503" s="65"/>
      <c r="C34503" s="65"/>
      <c r="D34503" s="65"/>
      <c r="E34503" s="65"/>
      <c r="F34503" s="65"/>
      <c r="G34503" s="145"/>
    </row>
    <row r="34504" spans="1:7">
      <c r="A34504" s="65"/>
      <c r="B34504" s="65"/>
      <c r="C34504" s="65"/>
      <c r="D34504" s="65"/>
      <c r="E34504" s="65"/>
      <c r="F34504" s="65"/>
      <c r="G34504" s="145"/>
    </row>
    <row r="34505" spans="1:7">
      <c r="A34505" s="65"/>
      <c r="B34505" s="65"/>
      <c r="C34505" s="65"/>
      <c r="D34505" s="65"/>
      <c r="E34505" s="65"/>
      <c r="F34505" s="65"/>
      <c r="G34505" s="145"/>
    </row>
    <row r="34506" spans="1:7">
      <c r="A34506" s="65"/>
      <c r="B34506" s="65"/>
      <c r="C34506" s="65"/>
      <c r="D34506" s="65"/>
      <c r="E34506" s="65"/>
      <c r="F34506" s="65"/>
      <c r="G34506" s="145"/>
    </row>
    <row r="34507" spans="1:7">
      <c r="A34507" s="65"/>
      <c r="B34507" s="65"/>
      <c r="C34507" s="65"/>
      <c r="D34507" s="65"/>
      <c r="E34507" s="65"/>
      <c r="F34507" s="65"/>
      <c r="G34507" s="145"/>
    </row>
    <row r="34508" spans="1:7">
      <c r="A34508" s="65"/>
      <c r="B34508" s="65"/>
      <c r="C34508" s="65"/>
      <c r="D34508" s="65"/>
      <c r="E34508" s="65"/>
      <c r="F34508" s="65"/>
      <c r="G34508" s="145"/>
    </row>
    <row r="34509" spans="1:7">
      <c r="A34509" s="65"/>
      <c r="B34509" s="65"/>
      <c r="C34509" s="65"/>
      <c r="D34509" s="65"/>
      <c r="E34509" s="65"/>
      <c r="F34509" s="65"/>
      <c r="G34509" s="145"/>
    </row>
    <row r="34510" spans="1:7">
      <c r="A34510" s="65"/>
      <c r="B34510" s="65"/>
      <c r="C34510" s="65"/>
      <c r="D34510" s="65"/>
      <c r="E34510" s="65"/>
      <c r="F34510" s="65"/>
      <c r="G34510" s="145"/>
    </row>
    <row r="34511" spans="1:7">
      <c r="A34511" s="65"/>
      <c r="B34511" s="65"/>
      <c r="C34511" s="65"/>
      <c r="D34511" s="65"/>
      <c r="E34511" s="65"/>
      <c r="F34511" s="65"/>
      <c r="G34511" s="145"/>
    </row>
    <row r="34512" spans="1:7">
      <c r="A34512" s="65"/>
      <c r="B34512" s="65"/>
      <c r="C34512" s="65"/>
      <c r="D34512" s="65"/>
      <c r="E34512" s="65"/>
      <c r="F34512" s="65"/>
      <c r="G34512" s="145"/>
    </row>
    <row r="34513" spans="1:7">
      <c r="A34513" s="65"/>
      <c r="B34513" s="65"/>
      <c r="C34513" s="65"/>
      <c r="D34513" s="65"/>
      <c r="E34513" s="65"/>
      <c r="F34513" s="65"/>
      <c r="G34513" s="145"/>
    </row>
    <row r="34514" spans="1:7">
      <c r="A34514" s="65"/>
      <c r="B34514" s="65"/>
      <c r="C34514" s="65"/>
      <c r="D34514" s="65"/>
      <c r="E34514" s="65"/>
      <c r="F34514" s="65"/>
      <c r="G34514" s="145"/>
    </row>
    <row r="34515" spans="1:7">
      <c r="A34515" s="65"/>
      <c r="B34515" s="65"/>
      <c r="C34515" s="65"/>
      <c r="D34515" s="65"/>
      <c r="E34515" s="65"/>
      <c r="F34515" s="65"/>
      <c r="G34515" s="145"/>
    </row>
    <row r="34516" spans="1:7">
      <c r="A34516" s="65"/>
      <c r="B34516" s="65"/>
      <c r="C34516" s="65"/>
      <c r="D34516" s="65"/>
      <c r="E34516" s="65"/>
      <c r="F34516" s="65"/>
      <c r="G34516" s="145"/>
    </row>
    <row r="34517" spans="1:7">
      <c r="A34517" s="65"/>
      <c r="B34517" s="65"/>
      <c r="C34517" s="65"/>
      <c r="D34517" s="65"/>
      <c r="E34517" s="65"/>
      <c r="F34517" s="65"/>
      <c r="G34517" s="145"/>
    </row>
    <row r="34518" spans="1:7">
      <c r="A34518" s="65"/>
      <c r="B34518" s="65"/>
      <c r="C34518" s="65"/>
      <c r="D34518" s="65"/>
      <c r="E34518" s="65"/>
      <c r="F34518" s="65"/>
      <c r="G34518" s="145"/>
    </row>
    <row r="34519" spans="1:7">
      <c r="A34519" s="65"/>
      <c r="B34519" s="65"/>
      <c r="C34519" s="65"/>
      <c r="D34519" s="65"/>
      <c r="E34519" s="65"/>
      <c r="F34519" s="65"/>
      <c r="G34519" s="145"/>
    </row>
    <row r="34520" spans="1:7">
      <c r="A34520" s="65"/>
      <c r="B34520" s="65"/>
      <c r="C34520" s="65"/>
      <c r="D34520" s="65"/>
      <c r="E34520" s="65"/>
      <c r="F34520" s="65"/>
      <c r="G34520" s="145"/>
    </row>
    <row r="34521" spans="1:7">
      <c r="A34521" s="65"/>
      <c r="B34521" s="65"/>
      <c r="C34521" s="65"/>
      <c r="D34521" s="65"/>
      <c r="E34521" s="65"/>
      <c r="F34521" s="65"/>
      <c r="G34521" s="145"/>
    </row>
    <row r="34522" spans="1:7">
      <c r="A34522" s="65"/>
      <c r="B34522" s="65"/>
      <c r="C34522" s="65"/>
      <c r="D34522" s="65"/>
      <c r="E34522" s="65"/>
      <c r="F34522" s="65"/>
      <c r="G34522" s="145"/>
    </row>
    <row r="34523" spans="1:7">
      <c r="A34523" s="65"/>
      <c r="B34523" s="65"/>
      <c r="C34523" s="65"/>
      <c r="D34523" s="65"/>
      <c r="E34523" s="65"/>
      <c r="F34523" s="65"/>
      <c r="G34523" s="145"/>
    </row>
    <row r="34524" spans="1:7">
      <c r="A34524" s="65"/>
      <c r="B34524" s="65"/>
      <c r="C34524" s="65"/>
      <c r="D34524" s="65"/>
      <c r="E34524" s="65"/>
      <c r="F34524" s="65"/>
      <c r="G34524" s="145"/>
    </row>
    <row r="34525" spans="1:7">
      <c r="A34525" s="65"/>
      <c r="B34525" s="65"/>
      <c r="C34525" s="65"/>
      <c r="D34525" s="65"/>
      <c r="E34525" s="65"/>
      <c r="F34525" s="65"/>
      <c r="G34525" s="145"/>
    </row>
    <row r="34526" spans="1:7">
      <c r="A34526" s="65"/>
      <c r="B34526" s="65"/>
      <c r="C34526" s="65"/>
      <c r="D34526" s="65"/>
      <c r="E34526" s="65"/>
      <c r="F34526" s="65"/>
      <c r="G34526" s="145"/>
    </row>
    <row r="34527" spans="1:7">
      <c r="A34527" s="65"/>
      <c r="B34527" s="65"/>
      <c r="C34527" s="65"/>
      <c r="D34527" s="65"/>
      <c r="E34527" s="65"/>
      <c r="F34527" s="65"/>
      <c r="G34527" s="145"/>
    </row>
    <row r="34528" spans="1:7">
      <c r="A34528" s="65"/>
      <c r="B34528" s="65"/>
      <c r="C34528" s="65"/>
      <c r="D34528" s="65"/>
      <c r="E34528" s="65"/>
      <c r="F34528" s="65"/>
      <c r="G34528" s="145"/>
    </row>
    <row r="34529" spans="1:7">
      <c r="A34529" s="65"/>
      <c r="B34529" s="65"/>
      <c r="C34529" s="65"/>
      <c r="D34529" s="65"/>
      <c r="E34529" s="65"/>
      <c r="F34529" s="65"/>
      <c r="G34529" s="145"/>
    </row>
    <row r="34530" spans="1:7">
      <c r="A34530" s="65"/>
      <c r="B34530" s="65"/>
      <c r="C34530" s="65"/>
      <c r="D34530" s="65"/>
      <c r="E34530" s="65"/>
      <c r="F34530" s="65"/>
      <c r="G34530" s="145"/>
    </row>
    <row r="34531" spans="1:7">
      <c r="A34531" s="65"/>
      <c r="B34531" s="65"/>
      <c r="C34531" s="65"/>
      <c r="D34531" s="65"/>
      <c r="E34531" s="65"/>
      <c r="F34531" s="65"/>
      <c r="G34531" s="145"/>
    </row>
    <row r="34532" spans="1:7">
      <c r="A34532" s="65"/>
      <c r="B34532" s="65"/>
      <c r="C34532" s="65"/>
      <c r="D34532" s="65"/>
      <c r="E34532" s="65"/>
      <c r="F34532" s="65"/>
      <c r="G34532" s="145"/>
    </row>
    <row r="34533" spans="1:7">
      <c r="A34533" s="65"/>
      <c r="B34533" s="65"/>
      <c r="C34533" s="65"/>
      <c r="D34533" s="65"/>
      <c r="E34533" s="65"/>
      <c r="F34533" s="65"/>
      <c r="G34533" s="145"/>
    </row>
    <row r="34534" spans="1:7">
      <c r="A34534" s="65"/>
      <c r="B34534" s="65"/>
      <c r="C34534" s="65"/>
      <c r="D34534" s="65"/>
      <c r="E34534" s="65"/>
      <c r="F34534" s="65"/>
      <c r="G34534" s="145"/>
    </row>
    <row r="34535" spans="1:7">
      <c r="A34535" s="65"/>
      <c r="B34535" s="65"/>
      <c r="C34535" s="65"/>
      <c r="D34535" s="65"/>
      <c r="E34535" s="65"/>
      <c r="F34535" s="65"/>
      <c r="G34535" s="145"/>
    </row>
    <row r="34536" spans="1:7">
      <c r="A34536" s="65"/>
      <c r="B34536" s="65"/>
      <c r="C34536" s="65"/>
      <c r="D34536" s="65"/>
      <c r="E34536" s="65"/>
      <c r="F34536" s="65"/>
      <c r="G34536" s="145"/>
    </row>
    <row r="34537" spans="1:7">
      <c r="A34537" s="65"/>
      <c r="B34537" s="65"/>
      <c r="C34537" s="65"/>
      <c r="D34537" s="65"/>
      <c r="E34537" s="65"/>
      <c r="F34537" s="65"/>
      <c r="G34537" s="145"/>
    </row>
    <row r="34538" spans="1:7">
      <c r="A34538" s="65"/>
      <c r="B34538" s="65"/>
      <c r="C34538" s="65"/>
      <c r="D34538" s="65"/>
      <c r="E34538" s="65"/>
      <c r="F34538" s="65"/>
      <c r="G34538" s="145"/>
    </row>
    <row r="34539" spans="1:7">
      <c r="A34539" s="65"/>
      <c r="B34539" s="65"/>
      <c r="C34539" s="65"/>
      <c r="D34539" s="65"/>
      <c r="E34539" s="65"/>
      <c r="F34539" s="65"/>
      <c r="G34539" s="145"/>
    </row>
    <row r="34540" spans="1:7">
      <c r="A34540" s="65"/>
      <c r="B34540" s="65"/>
      <c r="C34540" s="65"/>
      <c r="D34540" s="65"/>
      <c r="E34540" s="65"/>
      <c r="F34540" s="65"/>
      <c r="G34540" s="145"/>
    </row>
    <row r="34541" spans="1:7">
      <c r="A34541" s="65"/>
      <c r="B34541" s="65"/>
      <c r="C34541" s="65"/>
      <c r="D34541" s="65"/>
      <c r="E34541" s="65"/>
      <c r="F34541" s="65"/>
      <c r="G34541" s="145"/>
    </row>
    <row r="34542" spans="1:7">
      <c r="A34542" s="65"/>
      <c r="B34542" s="65"/>
      <c r="C34542" s="65"/>
      <c r="D34542" s="65"/>
      <c r="E34542" s="65"/>
      <c r="F34542" s="65"/>
      <c r="G34542" s="145"/>
    </row>
    <row r="34543" spans="1:7">
      <c r="A34543" s="65"/>
      <c r="B34543" s="65"/>
      <c r="C34543" s="65"/>
      <c r="D34543" s="65"/>
      <c r="E34543" s="65"/>
      <c r="F34543" s="65"/>
      <c r="G34543" s="145"/>
    </row>
    <row r="34544" spans="1:7">
      <c r="A34544" s="65"/>
      <c r="B34544" s="65"/>
      <c r="C34544" s="65"/>
      <c r="D34544" s="65"/>
      <c r="E34544" s="65"/>
      <c r="F34544" s="65"/>
      <c r="G34544" s="145"/>
    </row>
    <row r="34545" spans="1:7">
      <c r="A34545" s="65"/>
      <c r="B34545" s="65"/>
      <c r="C34545" s="65"/>
      <c r="D34545" s="65"/>
      <c r="E34545" s="65"/>
      <c r="F34545" s="65"/>
      <c r="G34545" s="145"/>
    </row>
    <row r="34546" spans="1:7">
      <c r="A34546" s="65"/>
      <c r="B34546" s="65"/>
      <c r="C34546" s="65"/>
      <c r="D34546" s="65"/>
      <c r="E34546" s="65"/>
      <c r="F34546" s="65"/>
      <c r="G34546" s="145"/>
    </row>
    <row r="34547" spans="1:7">
      <c r="A34547" s="65"/>
      <c r="B34547" s="65"/>
      <c r="C34547" s="65"/>
      <c r="D34547" s="65"/>
      <c r="E34547" s="65"/>
      <c r="F34547" s="65"/>
      <c r="G34547" s="145"/>
    </row>
    <row r="34548" spans="1:7">
      <c r="A34548" s="65"/>
      <c r="B34548" s="65"/>
      <c r="C34548" s="65"/>
      <c r="D34548" s="65"/>
      <c r="E34548" s="65"/>
      <c r="F34548" s="65"/>
      <c r="G34548" s="145"/>
    </row>
    <row r="34549" spans="1:7">
      <c r="A34549" s="65"/>
      <c r="B34549" s="65"/>
      <c r="C34549" s="65"/>
      <c r="D34549" s="65"/>
      <c r="E34549" s="65"/>
      <c r="F34549" s="65"/>
      <c r="G34549" s="145"/>
    </row>
    <row r="34550" spans="1:7">
      <c r="A34550" s="65"/>
      <c r="B34550" s="65"/>
      <c r="C34550" s="65"/>
      <c r="D34550" s="65"/>
      <c r="E34550" s="65"/>
      <c r="F34550" s="65"/>
      <c r="G34550" s="145"/>
    </row>
    <row r="34551" spans="1:7">
      <c r="A34551" s="65"/>
      <c r="B34551" s="65"/>
      <c r="C34551" s="65"/>
      <c r="D34551" s="65"/>
      <c r="E34551" s="65"/>
      <c r="F34551" s="65"/>
      <c r="G34551" s="145"/>
    </row>
    <row r="34552" spans="1:7">
      <c r="A34552" s="65"/>
      <c r="B34552" s="65"/>
      <c r="C34552" s="65"/>
      <c r="D34552" s="65"/>
      <c r="E34552" s="65"/>
      <c r="F34552" s="65"/>
      <c r="G34552" s="145"/>
    </row>
    <row r="34553" spans="1:7">
      <c r="A34553" s="65"/>
      <c r="B34553" s="65"/>
      <c r="C34553" s="65"/>
      <c r="D34553" s="65"/>
      <c r="E34553" s="65"/>
      <c r="F34553" s="65"/>
      <c r="G34553" s="145"/>
    </row>
    <row r="34554" spans="1:7">
      <c r="A34554" s="65"/>
      <c r="B34554" s="65"/>
      <c r="C34554" s="65"/>
      <c r="D34554" s="65"/>
      <c r="E34554" s="65"/>
      <c r="F34554" s="65"/>
      <c r="G34554" s="145"/>
    </row>
    <row r="34555" spans="1:7">
      <c r="A34555" s="65"/>
      <c r="B34555" s="65"/>
      <c r="C34555" s="65"/>
      <c r="D34555" s="65"/>
      <c r="E34555" s="65"/>
      <c r="F34555" s="65"/>
      <c r="G34555" s="145"/>
    </row>
    <row r="34556" spans="1:7">
      <c r="A34556" s="65"/>
      <c r="B34556" s="65"/>
      <c r="C34556" s="65"/>
      <c r="D34556" s="65"/>
      <c r="E34556" s="65"/>
      <c r="F34556" s="65"/>
      <c r="G34556" s="145"/>
    </row>
    <row r="34557" spans="1:7">
      <c r="A34557" s="65"/>
      <c r="B34557" s="65"/>
      <c r="C34557" s="65"/>
      <c r="D34557" s="65"/>
      <c r="E34557" s="65"/>
      <c r="F34557" s="65"/>
      <c r="G34557" s="145"/>
    </row>
    <row r="34558" spans="1:7">
      <c r="A34558" s="65"/>
      <c r="B34558" s="65"/>
      <c r="C34558" s="65"/>
      <c r="D34558" s="65"/>
      <c r="E34558" s="65"/>
      <c r="F34558" s="65"/>
      <c r="G34558" s="145"/>
    </row>
    <row r="34559" spans="1:7">
      <c r="A34559" s="65"/>
      <c r="B34559" s="65"/>
      <c r="C34559" s="65"/>
      <c r="D34559" s="65"/>
      <c r="E34559" s="65"/>
      <c r="F34559" s="65"/>
      <c r="G34559" s="145"/>
    </row>
    <row r="34560" spans="1:7">
      <c r="A34560" s="65"/>
      <c r="B34560" s="65"/>
      <c r="C34560" s="65"/>
      <c r="D34560" s="65"/>
      <c r="E34560" s="65"/>
      <c r="F34560" s="65"/>
      <c r="G34560" s="145"/>
    </row>
    <row r="34561" spans="1:7">
      <c r="A34561" s="65"/>
      <c r="B34561" s="65"/>
      <c r="C34561" s="65"/>
      <c r="D34561" s="65"/>
      <c r="E34561" s="65"/>
      <c r="F34561" s="65"/>
      <c r="G34561" s="145"/>
    </row>
    <row r="34562" spans="1:7">
      <c r="A34562" s="65"/>
      <c r="B34562" s="65"/>
      <c r="C34562" s="65"/>
      <c r="D34562" s="65"/>
      <c r="E34562" s="65"/>
      <c r="F34562" s="65"/>
      <c r="G34562" s="145"/>
    </row>
    <row r="34563" spans="1:7">
      <c r="A34563" s="65"/>
      <c r="B34563" s="65"/>
      <c r="C34563" s="65"/>
      <c r="D34563" s="65"/>
      <c r="E34563" s="65"/>
      <c r="F34563" s="65"/>
      <c r="G34563" s="145"/>
    </row>
    <row r="34564" spans="1:7">
      <c r="A34564" s="65"/>
      <c r="B34564" s="65"/>
      <c r="C34564" s="65"/>
      <c r="D34564" s="65"/>
      <c r="E34564" s="65"/>
      <c r="F34564" s="65"/>
      <c r="G34564" s="145"/>
    </row>
    <row r="34565" spans="1:7">
      <c r="A34565" s="65"/>
      <c r="B34565" s="65"/>
      <c r="C34565" s="65"/>
      <c r="D34565" s="65"/>
      <c r="E34565" s="65"/>
      <c r="F34565" s="65"/>
      <c r="G34565" s="145"/>
    </row>
    <row r="34566" spans="1:7">
      <c r="A34566" s="65"/>
      <c r="B34566" s="65"/>
      <c r="C34566" s="65"/>
      <c r="D34566" s="65"/>
      <c r="E34566" s="65"/>
      <c r="F34566" s="65"/>
      <c r="G34566" s="145"/>
    </row>
    <row r="34567" spans="1:7">
      <c r="A34567" s="65"/>
      <c r="B34567" s="65"/>
      <c r="C34567" s="65"/>
      <c r="D34567" s="65"/>
      <c r="E34567" s="65"/>
      <c r="F34567" s="65"/>
      <c r="G34567" s="145"/>
    </row>
    <row r="34568" spans="1:7">
      <c r="A34568" s="65"/>
      <c r="B34568" s="65"/>
      <c r="C34568" s="65"/>
      <c r="D34568" s="65"/>
      <c r="E34568" s="65"/>
      <c r="F34568" s="65"/>
      <c r="G34568" s="145"/>
    </row>
    <row r="34569" spans="1:7">
      <c r="A34569" s="65"/>
      <c r="B34569" s="65"/>
      <c r="C34569" s="65"/>
      <c r="D34569" s="65"/>
      <c r="E34569" s="65"/>
      <c r="F34569" s="65"/>
      <c r="G34569" s="145"/>
    </row>
    <row r="34570" spans="1:7">
      <c r="A34570" s="65"/>
      <c r="B34570" s="65"/>
      <c r="C34570" s="65"/>
      <c r="D34570" s="65"/>
      <c r="E34570" s="65"/>
      <c r="F34570" s="65"/>
      <c r="G34570" s="145"/>
    </row>
    <row r="34571" spans="1:7">
      <c r="A34571" s="65"/>
      <c r="B34571" s="65"/>
      <c r="C34571" s="65"/>
      <c r="D34571" s="65"/>
      <c r="E34571" s="65"/>
      <c r="F34571" s="65"/>
      <c r="G34571" s="145"/>
    </row>
    <row r="34572" spans="1:7">
      <c r="A34572" s="65"/>
      <c r="B34572" s="65"/>
      <c r="C34572" s="65"/>
      <c r="D34572" s="65"/>
      <c r="E34572" s="65"/>
      <c r="F34572" s="65"/>
      <c r="G34572" s="145"/>
    </row>
    <row r="34573" spans="1:7">
      <c r="A34573" s="65"/>
      <c r="B34573" s="65"/>
      <c r="C34573" s="65"/>
      <c r="D34573" s="65"/>
      <c r="E34573" s="65"/>
      <c r="F34573" s="65"/>
      <c r="G34573" s="145"/>
    </row>
    <row r="34574" spans="1:7">
      <c r="A34574" s="65"/>
      <c r="B34574" s="65"/>
      <c r="C34574" s="65"/>
      <c r="D34574" s="65"/>
      <c r="E34574" s="65"/>
      <c r="F34574" s="65"/>
      <c r="G34574" s="145"/>
    </row>
    <row r="34575" spans="1:7">
      <c r="A34575" s="65"/>
      <c r="B34575" s="65"/>
      <c r="C34575" s="65"/>
      <c r="D34575" s="65"/>
      <c r="E34575" s="65"/>
      <c r="F34575" s="65"/>
      <c r="G34575" s="145"/>
    </row>
    <row r="34576" spans="1:7">
      <c r="A34576" s="65"/>
      <c r="B34576" s="65"/>
      <c r="C34576" s="65"/>
      <c r="D34576" s="65"/>
      <c r="E34576" s="65"/>
      <c r="F34576" s="65"/>
      <c r="G34576" s="145"/>
    </row>
    <row r="34577" spans="1:7">
      <c r="A34577" s="65"/>
      <c r="B34577" s="65"/>
      <c r="C34577" s="65"/>
      <c r="D34577" s="65"/>
      <c r="E34577" s="65"/>
      <c r="F34577" s="65"/>
      <c r="G34577" s="145"/>
    </row>
    <row r="34578" spans="1:7">
      <c r="A34578" s="65"/>
      <c r="B34578" s="65"/>
      <c r="C34578" s="65"/>
      <c r="D34578" s="65"/>
      <c r="E34578" s="65"/>
      <c r="F34578" s="65"/>
      <c r="G34578" s="145"/>
    </row>
    <row r="34579" spans="1:7">
      <c r="A34579" s="65"/>
      <c r="B34579" s="65"/>
      <c r="C34579" s="65"/>
      <c r="D34579" s="65"/>
      <c r="E34579" s="65"/>
      <c r="F34579" s="65"/>
      <c r="G34579" s="145"/>
    </row>
    <row r="34580" spans="1:7">
      <c r="A34580" s="65"/>
      <c r="B34580" s="65"/>
      <c r="C34580" s="65"/>
      <c r="D34580" s="65"/>
      <c r="E34580" s="65"/>
      <c r="F34580" s="65"/>
      <c r="G34580" s="145"/>
    </row>
    <row r="34581" spans="1:7">
      <c r="A34581" s="65"/>
      <c r="B34581" s="65"/>
      <c r="C34581" s="65"/>
      <c r="D34581" s="65"/>
      <c r="E34581" s="65"/>
      <c r="F34581" s="65"/>
      <c r="G34581" s="145"/>
    </row>
    <row r="34582" spans="1:7">
      <c r="A34582" s="65"/>
      <c r="B34582" s="65"/>
      <c r="C34582" s="65"/>
      <c r="D34582" s="65"/>
      <c r="E34582" s="65"/>
      <c r="F34582" s="65"/>
      <c r="G34582" s="145"/>
    </row>
    <row r="34583" spans="1:7">
      <c r="A34583" s="65"/>
      <c r="B34583" s="65"/>
      <c r="C34583" s="65"/>
      <c r="D34583" s="65"/>
      <c r="E34583" s="65"/>
      <c r="F34583" s="65"/>
      <c r="G34583" s="145"/>
    </row>
    <row r="34584" spans="1:7">
      <c r="A34584" s="65"/>
      <c r="B34584" s="65"/>
      <c r="C34584" s="65"/>
      <c r="D34584" s="65"/>
      <c r="E34584" s="65"/>
      <c r="F34584" s="65"/>
      <c r="G34584" s="145"/>
    </row>
    <row r="34585" spans="1:7">
      <c r="A34585" s="65"/>
      <c r="B34585" s="65"/>
      <c r="C34585" s="65"/>
      <c r="D34585" s="65"/>
      <c r="E34585" s="65"/>
      <c r="F34585" s="65"/>
      <c r="G34585" s="145"/>
    </row>
    <row r="34586" spans="1:7">
      <c r="A34586" s="65"/>
      <c r="B34586" s="65"/>
      <c r="C34586" s="65"/>
      <c r="D34586" s="65"/>
      <c r="E34586" s="65"/>
      <c r="F34586" s="65"/>
      <c r="G34586" s="145"/>
    </row>
    <row r="34587" spans="1:7">
      <c r="A34587" s="65"/>
      <c r="B34587" s="65"/>
      <c r="C34587" s="65"/>
      <c r="D34587" s="65"/>
      <c r="E34587" s="65"/>
      <c r="F34587" s="65"/>
      <c r="G34587" s="145"/>
    </row>
    <row r="34588" spans="1:7">
      <c r="A34588" s="65"/>
      <c r="B34588" s="65"/>
      <c r="C34588" s="65"/>
      <c r="D34588" s="65"/>
      <c r="E34588" s="65"/>
      <c r="F34588" s="65"/>
      <c r="G34588" s="145"/>
    </row>
    <row r="34589" spans="1:7">
      <c r="A34589" s="65"/>
      <c r="B34589" s="65"/>
      <c r="C34589" s="65"/>
      <c r="D34589" s="65"/>
      <c r="E34589" s="65"/>
      <c r="F34589" s="65"/>
      <c r="G34589" s="145"/>
    </row>
    <row r="34590" spans="1:7">
      <c r="A34590" s="65"/>
      <c r="B34590" s="65"/>
      <c r="C34590" s="65"/>
      <c r="D34590" s="65"/>
      <c r="E34590" s="65"/>
      <c r="F34590" s="65"/>
      <c r="G34590" s="145"/>
    </row>
    <row r="34591" spans="1:7">
      <c r="A34591" s="65"/>
      <c r="B34591" s="65"/>
      <c r="C34591" s="65"/>
      <c r="D34591" s="65"/>
      <c r="E34591" s="65"/>
      <c r="F34591" s="65"/>
      <c r="G34591" s="145"/>
    </row>
    <row r="34592" spans="1:7">
      <c r="A34592" s="65"/>
      <c r="B34592" s="65"/>
      <c r="C34592" s="65"/>
      <c r="D34592" s="65"/>
      <c r="E34592" s="65"/>
      <c r="F34592" s="65"/>
      <c r="G34592" s="145"/>
    </row>
    <row r="34593" spans="1:7">
      <c r="A34593" s="65"/>
      <c r="B34593" s="65"/>
      <c r="C34593" s="65"/>
      <c r="D34593" s="65"/>
      <c r="E34593" s="65"/>
      <c r="F34593" s="65"/>
      <c r="G34593" s="145"/>
    </row>
    <row r="34594" spans="1:7">
      <c r="A34594" s="65"/>
      <c r="B34594" s="65"/>
      <c r="C34594" s="65"/>
      <c r="D34594" s="65"/>
      <c r="E34594" s="65"/>
      <c r="F34594" s="65"/>
      <c r="G34594" s="145"/>
    </row>
    <row r="34595" spans="1:7">
      <c r="A34595" s="65"/>
      <c r="B34595" s="65"/>
      <c r="C34595" s="65"/>
      <c r="D34595" s="65"/>
      <c r="E34595" s="65"/>
      <c r="F34595" s="65"/>
      <c r="G34595" s="145"/>
    </row>
    <row r="34596" spans="1:7">
      <c r="A34596" s="65"/>
      <c r="B34596" s="65"/>
      <c r="C34596" s="65"/>
      <c r="D34596" s="65"/>
      <c r="E34596" s="65"/>
      <c r="F34596" s="65"/>
      <c r="G34596" s="145"/>
    </row>
    <row r="34597" spans="1:7">
      <c r="A34597" s="65"/>
      <c r="B34597" s="65"/>
      <c r="C34597" s="65"/>
      <c r="D34597" s="65"/>
      <c r="E34597" s="65"/>
      <c r="F34597" s="65"/>
      <c r="G34597" s="145"/>
    </row>
    <row r="34598" spans="1:7">
      <c r="A34598" s="65"/>
      <c r="B34598" s="65"/>
      <c r="C34598" s="65"/>
      <c r="D34598" s="65"/>
      <c r="E34598" s="65"/>
      <c r="F34598" s="65"/>
      <c r="G34598" s="145"/>
    </row>
    <row r="34599" spans="1:7">
      <c r="A34599" s="65"/>
      <c r="B34599" s="65"/>
      <c r="C34599" s="65"/>
      <c r="D34599" s="65"/>
      <c r="E34599" s="65"/>
      <c r="F34599" s="65"/>
      <c r="G34599" s="145"/>
    </row>
    <row r="34600" spans="1:7">
      <c r="A34600" s="65"/>
      <c r="B34600" s="65"/>
      <c r="C34600" s="65"/>
      <c r="D34600" s="65"/>
      <c r="E34600" s="65"/>
      <c r="F34600" s="65"/>
      <c r="G34600" s="145"/>
    </row>
    <row r="34601" spans="1:7">
      <c r="A34601" s="65"/>
      <c r="B34601" s="65"/>
      <c r="C34601" s="65"/>
      <c r="D34601" s="65"/>
      <c r="E34601" s="65"/>
      <c r="F34601" s="65"/>
      <c r="G34601" s="145"/>
    </row>
    <row r="34602" spans="1:7">
      <c r="A34602" s="65"/>
      <c r="B34602" s="65"/>
      <c r="C34602" s="65"/>
      <c r="D34602" s="65"/>
      <c r="E34602" s="65"/>
      <c r="F34602" s="65"/>
      <c r="G34602" s="145"/>
    </row>
    <row r="34603" spans="1:7">
      <c r="A34603" s="65"/>
      <c r="B34603" s="65"/>
      <c r="C34603" s="65"/>
      <c r="D34603" s="65"/>
      <c r="E34603" s="65"/>
      <c r="F34603" s="65"/>
      <c r="G34603" s="145"/>
    </row>
    <row r="34604" spans="1:7">
      <c r="A34604" s="65"/>
      <c r="B34604" s="65"/>
      <c r="C34604" s="65"/>
      <c r="D34604" s="65"/>
      <c r="E34604" s="65"/>
      <c r="F34604" s="65"/>
      <c r="G34604" s="145"/>
    </row>
    <row r="34605" spans="1:7">
      <c r="A34605" s="65"/>
      <c r="B34605" s="65"/>
      <c r="C34605" s="65"/>
      <c r="D34605" s="65"/>
      <c r="E34605" s="65"/>
      <c r="F34605" s="65"/>
      <c r="G34605" s="145"/>
    </row>
    <row r="34606" spans="1:7">
      <c r="A34606" s="65"/>
      <c r="B34606" s="65"/>
      <c r="C34606" s="65"/>
      <c r="D34606" s="65"/>
      <c r="E34606" s="65"/>
      <c r="F34606" s="65"/>
      <c r="G34606" s="145"/>
    </row>
    <row r="34607" spans="1:7">
      <c r="A34607" s="65"/>
      <c r="B34607" s="65"/>
      <c r="C34607" s="65"/>
      <c r="D34607" s="65"/>
      <c r="E34607" s="65"/>
      <c r="F34607" s="65"/>
      <c r="G34607" s="145"/>
    </row>
    <row r="34608" spans="1:7">
      <c r="A34608" s="65"/>
      <c r="B34608" s="65"/>
      <c r="C34608" s="65"/>
      <c r="D34608" s="65"/>
      <c r="E34608" s="65"/>
      <c r="F34608" s="65"/>
      <c r="G34608" s="145"/>
    </row>
    <row r="34609" spans="1:7">
      <c r="A34609" s="65"/>
      <c r="B34609" s="65"/>
      <c r="C34609" s="65"/>
      <c r="D34609" s="65"/>
      <c r="E34609" s="65"/>
      <c r="F34609" s="65"/>
      <c r="G34609" s="145"/>
    </row>
    <row r="34610" spans="1:7">
      <c r="A34610" s="65"/>
      <c r="B34610" s="65"/>
      <c r="C34610" s="65"/>
      <c r="D34610" s="65"/>
      <c r="E34610" s="65"/>
      <c r="F34610" s="65"/>
      <c r="G34610" s="145"/>
    </row>
    <row r="34611" spans="1:7">
      <c r="A34611" s="65"/>
      <c r="B34611" s="65"/>
      <c r="C34611" s="65"/>
      <c r="D34611" s="65"/>
      <c r="E34611" s="65"/>
      <c r="F34611" s="65"/>
      <c r="G34611" s="145"/>
    </row>
    <row r="34612" spans="1:7">
      <c r="A34612" s="65"/>
      <c r="B34612" s="65"/>
      <c r="C34612" s="65"/>
      <c r="D34612" s="65"/>
      <c r="E34612" s="65"/>
      <c r="F34612" s="65"/>
      <c r="G34612" s="145"/>
    </row>
    <row r="34613" spans="1:7">
      <c r="A34613" s="65"/>
      <c r="B34613" s="65"/>
      <c r="C34613" s="65"/>
      <c r="D34613" s="65"/>
      <c r="E34613" s="65"/>
      <c r="F34613" s="65"/>
      <c r="G34613" s="145"/>
    </row>
    <row r="34614" spans="1:7">
      <c r="A34614" s="65"/>
      <c r="B34614" s="65"/>
      <c r="C34614" s="65"/>
      <c r="D34614" s="65"/>
      <c r="E34614" s="65"/>
      <c r="F34614" s="65"/>
      <c r="G34614" s="145"/>
    </row>
    <row r="34615" spans="1:7">
      <c r="A34615" s="65"/>
      <c r="B34615" s="65"/>
      <c r="C34615" s="65"/>
      <c r="D34615" s="65"/>
      <c r="E34615" s="65"/>
      <c r="F34615" s="65"/>
      <c r="G34615" s="145"/>
    </row>
    <row r="34616" spans="1:7">
      <c r="A34616" s="65"/>
      <c r="B34616" s="65"/>
      <c r="C34616" s="65"/>
      <c r="D34616" s="65"/>
      <c r="E34616" s="65"/>
      <c r="F34616" s="65"/>
      <c r="G34616" s="145"/>
    </row>
    <row r="34617" spans="1:7">
      <c r="A34617" s="65"/>
      <c r="B34617" s="65"/>
      <c r="C34617" s="65"/>
      <c r="D34617" s="65"/>
      <c r="E34617" s="65"/>
      <c r="F34617" s="65"/>
      <c r="G34617" s="145"/>
    </row>
    <row r="34618" spans="1:7">
      <c r="A34618" s="65"/>
      <c r="B34618" s="65"/>
      <c r="C34618" s="65"/>
      <c r="D34618" s="65"/>
      <c r="E34618" s="65"/>
      <c r="F34618" s="65"/>
      <c r="G34618" s="145"/>
    </row>
    <row r="34619" spans="1:7">
      <c r="A34619" s="65"/>
      <c r="B34619" s="65"/>
      <c r="C34619" s="65"/>
      <c r="D34619" s="65"/>
      <c r="E34619" s="65"/>
      <c r="F34619" s="65"/>
      <c r="G34619" s="145"/>
    </row>
    <row r="34620" spans="1:7">
      <c r="A34620" s="65"/>
      <c r="B34620" s="65"/>
      <c r="C34620" s="65"/>
      <c r="D34620" s="65"/>
      <c r="E34620" s="65"/>
      <c r="F34620" s="65"/>
      <c r="G34620" s="145"/>
    </row>
    <row r="34621" spans="1:7">
      <c r="A34621" s="65"/>
      <c r="B34621" s="65"/>
      <c r="C34621" s="65"/>
      <c r="D34621" s="65"/>
      <c r="E34621" s="65"/>
      <c r="F34621" s="65"/>
      <c r="G34621" s="145"/>
    </row>
    <row r="34622" spans="1:7">
      <c r="A34622" s="65"/>
      <c r="B34622" s="65"/>
      <c r="C34622" s="65"/>
      <c r="D34622" s="65"/>
      <c r="E34622" s="65"/>
      <c r="F34622" s="65"/>
      <c r="G34622" s="145"/>
    </row>
    <row r="34623" spans="1:7">
      <c r="A34623" s="65"/>
      <c r="B34623" s="65"/>
      <c r="C34623" s="65"/>
      <c r="D34623" s="65"/>
      <c r="E34623" s="65"/>
      <c r="F34623" s="65"/>
      <c r="G34623" s="145"/>
    </row>
    <row r="34624" spans="1:7">
      <c r="A34624" s="65"/>
      <c r="B34624" s="65"/>
      <c r="C34624" s="65"/>
      <c r="D34624" s="65"/>
      <c r="E34624" s="65"/>
      <c r="F34624" s="65"/>
      <c r="G34624" s="145"/>
    </row>
    <row r="34625" spans="1:7">
      <c r="A34625" s="65"/>
      <c r="B34625" s="65"/>
      <c r="C34625" s="65"/>
      <c r="D34625" s="65"/>
      <c r="E34625" s="65"/>
      <c r="F34625" s="65"/>
      <c r="G34625" s="145"/>
    </row>
    <row r="34626" spans="1:7">
      <c r="A34626" s="65"/>
      <c r="B34626" s="65"/>
      <c r="C34626" s="65"/>
      <c r="D34626" s="65"/>
      <c r="E34626" s="65"/>
      <c r="F34626" s="65"/>
      <c r="G34626" s="145"/>
    </row>
    <row r="34627" spans="1:7">
      <c r="A34627" s="65"/>
      <c r="B34627" s="65"/>
      <c r="C34627" s="65"/>
      <c r="D34627" s="65"/>
      <c r="E34627" s="65"/>
      <c r="F34627" s="65"/>
      <c r="G34627" s="145"/>
    </row>
    <row r="34628" spans="1:7">
      <c r="A34628" s="65"/>
      <c r="B34628" s="65"/>
      <c r="C34628" s="65"/>
      <c r="D34628" s="65"/>
      <c r="E34628" s="65"/>
      <c r="F34628" s="65"/>
      <c r="G34628" s="145"/>
    </row>
    <row r="34629" spans="1:7">
      <c r="A34629" s="65"/>
      <c r="B34629" s="65"/>
      <c r="C34629" s="65"/>
      <c r="D34629" s="65"/>
      <c r="E34629" s="65"/>
      <c r="F34629" s="65"/>
      <c r="G34629" s="145"/>
    </row>
    <row r="34630" spans="1:7">
      <c r="A34630" s="65"/>
      <c r="B34630" s="65"/>
      <c r="C34630" s="65"/>
      <c r="D34630" s="65"/>
      <c r="E34630" s="65"/>
      <c r="F34630" s="65"/>
      <c r="G34630" s="145"/>
    </row>
    <row r="34631" spans="1:7">
      <c r="A34631" s="65"/>
      <c r="B34631" s="65"/>
      <c r="C34631" s="65"/>
      <c r="D34631" s="65"/>
      <c r="E34631" s="65"/>
      <c r="F34631" s="65"/>
      <c r="G34631" s="145"/>
    </row>
    <row r="34632" spans="1:7">
      <c r="A34632" s="65"/>
      <c r="B34632" s="65"/>
      <c r="C34632" s="65"/>
      <c r="D34632" s="65"/>
      <c r="E34632" s="65"/>
      <c r="F34632" s="65"/>
      <c r="G34632" s="145"/>
    </row>
    <row r="34633" spans="1:7">
      <c r="A34633" s="65"/>
      <c r="B34633" s="65"/>
      <c r="C34633" s="65"/>
      <c r="D34633" s="65"/>
      <c r="E34633" s="65"/>
      <c r="F34633" s="65"/>
      <c r="G34633" s="145"/>
    </row>
    <row r="34634" spans="1:7">
      <c r="A34634" s="65"/>
      <c r="B34634" s="65"/>
      <c r="C34634" s="65"/>
      <c r="D34634" s="65"/>
      <c r="E34634" s="65"/>
      <c r="F34634" s="65"/>
      <c r="G34634" s="145"/>
    </row>
    <row r="34635" spans="1:7">
      <c r="A34635" s="65"/>
      <c r="B34635" s="65"/>
      <c r="C34635" s="65"/>
      <c r="D34635" s="65"/>
      <c r="E34635" s="65"/>
      <c r="F34635" s="65"/>
      <c r="G34635" s="145"/>
    </row>
    <row r="34636" spans="1:7">
      <c r="A34636" s="65"/>
      <c r="B34636" s="65"/>
      <c r="C34636" s="65"/>
      <c r="D34636" s="65"/>
      <c r="E34636" s="65"/>
      <c r="F34636" s="65"/>
      <c r="G34636" s="145"/>
    </row>
    <row r="34637" spans="1:7">
      <c r="A34637" s="65"/>
      <c r="B34637" s="65"/>
      <c r="C34637" s="65"/>
      <c r="D34637" s="65"/>
      <c r="E34637" s="65"/>
      <c r="F34637" s="65"/>
      <c r="G34637" s="145"/>
    </row>
    <row r="34638" spans="1:7">
      <c r="A34638" s="65"/>
      <c r="B34638" s="65"/>
      <c r="C34638" s="65"/>
      <c r="D34638" s="65"/>
      <c r="E34638" s="65"/>
      <c r="F34638" s="65"/>
      <c r="G34638" s="145"/>
    </row>
    <row r="34639" spans="1:7">
      <c r="A34639" s="65"/>
      <c r="B34639" s="65"/>
      <c r="C34639" s="65"/>
      <c r="D34639" s="65"/>
      <c r="E34639" s="65"/>
      <c r="F34639" s="65"/>
      <c r="G34639" s="145"/>
    </row>
    <row r="34640" spans="1:7">
      <c r="A34640" s="65"/>
      <c r="B34640" s="65"/>
      <c r="C34640" s="65"/>
      <c r="D34640" s="65"/>
      <c r="E34640" s="65"/>
      <c r="F34640" s="65"/>
      <c r="G34640" s="145"/>
    </row>
    <row r="34641" spans="1:7">
      <c r="A34641" s="65"/>
      <c r="B34641" s="65"/>
      <c r="C34641" s="65"/>
      <c r="D34641" s="65"/>
      <c r="E34641" s="65"/>
      <c r="F34641" s="65"/>
      <c r="G34641" s="145"/>
    </row>
    <row r="34642" spans="1:7">
      <c r="A34642" s="65"/>
      <c r="B34642" s="65"/>
      <c r="C34642" s="65"/>
      <c r="D34642" s="65"/>
      <c r="E34642" s="65"/>
      <c r="F34642" s="65"/>
      <c r="G34642" s="145"/>
    </row>
    <row r="34643" spans="1:7">
      <c r="A34643" s="65"/>
      <c r="B34643" s="65"/>
      <c r="C34643" s="65"/>
      <c r="D34643" s="65"/>
      <c r="E34643" s="65"/>
      <c r="F34643" s="65"/>
      <c r="G34643" s="145"/>
    </row>
    <row r="34644" spans="1:7">
      <c r="A34644" s="65"/>
      <c r="B34644" s="65"/>
      <c r="C34644" s="65"/>
      <c r="D34644" s="65"/>
      <c r="E34644" s="65"/>
      <c r="F34644" s="65"/>
      <c r="G34644" s="145"/>
    </row>
    <row r="34645" spans="1:7">
      <c r="A34645" s="65"/>
      <c r="B34645" s="65"/>
      <c r="C34645" s="65"/>
      <c r="D34645" s="65"/>
      <c r="E34645" s="65"/>
      <c r="F34645" s="65"/>
      <c r="G34645" s="145"/>
    </row>
    <row r="34646" spans="1:7">
      <c r="A34646" s="65"/>
      <c r="B34646" s="65"/>
      <c r="C34646" s="65"/>
      <c r="D34646" s="65"/>
      <c r="E34646" s="65"/>
      <c r="F34646" s="65"/>
      <c r="G34646" s="145"/>
    </row>
    <row r="34647" spans="1:7">
      <c r="A34647" s="65"/>
      <c r="B34647" s="65"/>
      <c r="C34647" s="65"/>
      <c r="D34647" s="65"/>
      <c r="E34647" s="65"/>
      <c r="F34647" s="65"/>
      <c r="G34647" s="145"/>
    </row>
    <row r="34648" spans="1:7">
      <c r="A34648" s="65"/>
      <c r="B34648" s="65"/>
      <c r="C34648" s="65"/>
      <c r="D34648" s="65"/>
      <c r="E34648" s="65"/>
      <c r="F34648" s="65"/>
      <c r="G34648" s="145"/>
    </row>
    <row r="34649" spans="1:7">
      <c r="A34649" s="65"/>
      <c r="B34649" s="65"/>
      <c r="C34649" s="65"/>
      <c r="D34649" s="65"/>
      <c r="E34649" s="65"/>
      <c r="F34649" s="65"/>
      <c r="G34649" s="145"/>
    </row>
    <row r="34650" spans="1:7">
      <c r="A34650" s="65"/>
      <c r="B34650" s="65"/>
      <c r="C34650" s="65"/>
      <c r="D34650" s="65"/>
      <c r="E34650" s="65"/>
      <c r="F34650" s="65"/>
      <c r="G34650" s="145"/>
    </row>
    <row r="34651" spans="1:7">
      <c r="A34651" s="65"/>
      <c r="B34651" s="65"/>
      <c r="C34651" s="65"/>
      <c r="D34651" s="65"/>
      <c r="E34651" s="65"/>
      <c r="F34651" s="65"/>
      <c r="G34651" s="145"/>
    </row>
    <row r="34652" spans="1:7">
      <c r="A34652" s="65"/>
      <c r="B34652" s="65"/>
      <c r="C34652" s="65"/>
      <c r="D34652" s="65"/>
      <c r="E34652" s="65"/>
      <c r="F34652" s="65"/>
      <c r="G34652" s="145"/>
    </row>
    <row r="34653" spans="1:7">
      <c r="A34653" s="65"/>
      <c r="B34653" s="65"/>
      <c r="C34653" s="65"/>
      <c r="D34653" s="65"/>
      <c r="E34653" s="65"/>
      <c r="F34653" s="65"/>
      <c r="G34653" s="145"/>
    </row>
    <row r="34654" spans="1:7">
      <c r="A34654" s="65"/>
      <c r="B34654" s="65"/>
      <c r="C34654" s="65"/>
      <c r="D34654" s="65"/>
      <c r="E34654" s="65"/>
      <c r="F34654" s="65"/>
      <c r="G34654" s="145"/>
    </row>
    <row r="34655" spans="1:7">
      <c r="A34655" s="65"/>
      <c r="B34655" s="65"/>
      <c r="C34655" s="65"/>
      <c r="D34655" s="65"/>
      <c r="E34655" s="65"/>
      <c r="F34655" s="65"/>
      <c r="G34655" s="145"/>
    </row>
    <row r="34656" spans="1:7">
      <c r="A34656" s="65"/>
      <c r="B34656" s="65"/>
      <c r="C34656" s="65"/>
      <c r="D34656" s="65"/>
      <c r="E34656" s="65"/>
      <c r="F34656" s="65"/>
      <c r="G34656" s="145"/>
    </row>
    <row r="34657" spans="1:7">
      <c r="A34657" s="65"/>
      <c r="B34657" s="65"/>
      <c r="C34657" s="65"/>
      <c r="D34657" s="65"/>
      <c r="E34657" s="65"/>
      <c r="F34657" s="65"/>
      <c r="G34657" s="145"/>
    </row>
    <row r="34658" spans="1:7">
      <c r="A34658" s="65"/>
      <c r="B34658" s="65"/>
      <c r="C34658" s="65"/>
      <c r="D34658" s="65"/>
      <c r="E34658" s="65"/>
      <c r="F34658" s="65"/>
      <c r="G34658" s="145"/>
    </row>
    <row r="34659" spans="1:7">
      <c r="A34659" s="65"/>
      <c r="B34659" s="65"/>
      <c r="C34659" s="65"/>
      <c r="D34659" s="65"/>
      <c r="E34659" s="65"/>
      <c r="F34659" s="65"/>
      <c r="G34659" s="145"/>
    </row>
    <row r="34660" spans="1:7">
      <c r="A34660" s="65"/>
      <c r="B34660" s="65"/>
      <c r="C34660" s="65"/>
      <c r="D34660" s="65"/>
      <c r="E34660" s="65"/>
      <c r="F34660" s="65"/>
      <c r="G34660" s="145"/>
    </row>
    <row r="34661" spans="1:7">
      <c r="A34661" s="65"/>
      <c r="B34661" s="65"/>
      <c r="C34661" s="65"/>
      <c r="D34661" s="65"/>
      <c r="E34661" s="65"/>
      <c r="F34661" s="65"/>
      <c r="G34661" s="145"/>
    </row>
    <row r="34662" spans="1:7">
      <c r="A34662" s="65"/>
      <c r="B34662" s="65"/>
      <c r="C34662" s="65"/>
      <c r="D34662" s="65"/>
      <c r="E34662" s="65"/>
      <c r="F34662" s="65"/>
      <c r="G34662" s="145"/>
    </row>
    <row r="34663" spans="1:7">
      <c r="A34663" s="65"/>
      <c r="B34663" s="65"/>
      <c r="C34663" s="65"/>
      <c r="D34663" s="65"/>
      <c r="E34663" s="65"/>
      <c r="F34663" s="65"/>
      <c r="G34663" s="145"/>
    </row>
    <row r="34664" spans="1:7">
      <c r="A34664" s="65"/>
      <c r="B34664" s="65"/>
      <c r="C34664" s="65"/>
      <c r="D34664" s="65"/>
      <c r="E34664" s="65"/>
      <c r="F34664" s="65"/>
      <c r="G34664" s="145"/>
    </row>
    <row r="34665" spans="1:7">
      <c r="A34665" s="65"/>
      <c r="B34665" s="65"/>
      <c r="C34665" s="65"/>
      <c r="D34665" s="65"/>
      <c r="E34665" s="65"/>
      <c r="F34665" s="65"/>
      <c r="G34665" s="145"/>
    </row>
    <row r="34666" spans="1:7">
      <c r="A34666" s="65"/>
      <c r="B34666" s="65"/>
      <c r="C34666" s="65"/>
      <c r="D34666" s="65"/>
      <c r="E34666" s="65"/>
      <c r="F34666" s="65"/>
      <c r="G34666" s="145"/>
    </row>
    <row r="34667" spans="1:7">
      <c r="A34667" s="65"/>
      <c r="B34667" s="65"/>
      <c r="C34667" s="65"/>
      <c r="D34667" s="65"/>
      <c r="E34667" s="65"/>
      <c r="F34667" s="65"/>
      <c r="G34667" s="145"/>
    </row>
    <row r="34668" spans="1:7">
      <c r="A34668" s="65"/>
      <c r="B34668" s="65"/>
      <c r="C34668" s="65"/>
      <c r="D34668" s="65"/>
      <c r="E34668" s="65"/>
      <c r="F34668" s="65"/>
      <c r="G34668" s="145"/>
    </row>
    <row r="34669" spans="1:7">
      <c r="A34669" s="65"/>
      <c r="B34669" s="65"/>
      <c r="C34669" s="65"/>
      <c r="D34669" s="65"/>
      <c r="E34669" s="65"/>
      <c r="F34669" s="65"/>
      <c r="G34669" s="145"/>
    </row>
    <row r="34670" spans="1:7">
      <c r="A34670" s="65"/>
      <c r="B34670" s="65"/>
      <c r="C34670" s="65"/>
      <c r="D34670" s="65"/>
      <c r="E34670" s="65"/>
      <c r="F34670" s="65"/>
      <c r="G34670" s="145"/>
    </row>
    <row r="34671" spans="1:7">
      <c r="A34671" s="65"/>
      <c r="B34671" s="65"/>
      <c r="C34671" s="65"/>
      <c r="D34671" s="65"/>
      <c r="E34671" s="65"/>
      <c r="F34671" s="65"/>
      <c r="G34671" s="145"/>
    </row>
    <row r="34672" spans="1:7">
      <c r="A34672" s="65"/>
      <c r="B34672" s="65"/>
      <c r="C34672" s="65"/>
      <c r="D34672" s="65"/>
      <c r="E34672" s="65"/>
      <c r="F34672" s="65"/>
      <c r="G34672" s="145"/>
    </row>
    <row r="34673" spans="1:7">
      <c r="A34673" s="65"/>
      <c r="B34673" s="65"/>
      <c r="C34673" s="65"/>
      <c r="D34673" s="65"/>
      <c r="E34673" s="65"/>
      <c r="F34673" s="65"/>
      <c r="G34673" s="145"/>
    </row>
    <row r="34674" spans="1:7">
      <c r="A34674" s="65"/>
      <c r="B34674" s="65"/>
      <c r="C34674" s="65"/>
      <c r="D34674" s="65"/>
      <c r="E34674" s="65"/>
      <c r="F34674" s="65"/>
      <c r="G34674" s="145"/>
    </row>
    <row r="34675" spans="1:7">
      <c r="A34675" s="65"/>
      <c r="B34675" s="65"/>
      <c r="C34675" s="65"/>
      <c r="D34675" s="65"/>
      <c r="E34675" s="65"/>
      <c r="F34675" s="65"/>
      <c r="G34675" s="145"/>
    </row>
    <row r="34676" spans="1:7">
      <c r="A34676" s="65"/>
      <c r="B34676" s="65"/>
      <c r="C34676" s="65"/>
      <c r="D34676" s="65"/>
      <c r="E34676" s="65"/>
      <c r="F34676" s="65"/>
      <c r="G34676" s="145"/>
    </row>
    <row r="34677" spans="1:7">
      <c r="A34677" s="65"/>
      <c r="B34677" s="65"/>
      <c r="C34677" s="65"/>
      <c r="D34677" s="65"/>
      <c r="E34677" s="65"/>
      <c r="F34677" s="65"/>
      <c r="G34677" s="145"/>
    </row>
    <row r="34678" spans="1:7">
      <c r="A34678" s="65"/>
      <c r="B34678" s="65"/>
      <c r="C34678" s="65"/>
      <c r="D34678" s="65"/>
      <c r="E34678" s="65"/>
      <c r="F34678" s="65"/>
      <c r="G34678" s="145"/>
    </row>
    <row r="34679" spans="1:7">
      <c r="A34679" s="65"/>
      <c r="B34679" s="65"/>
      <c r="C34679" s="65"/>
      <c r="D34679" s="65"/>
      <c r="E34679" s="65"/>
      <c r="F34679" s="65"/>
      <c r="G34679" s="145"/>
    </row>
    <row r="34680" spans="1:7">
      <c r="A34680" s="65"/>
      <c r="B34680" s="65"/>
      <c r="C34680" s="65"/>
      <c r="D34680" s="65"/>
      <c r="E34680" s="65"/>
      <c r="F34680" s="65"/>
      <c r="G34680" s="145"/>
    </row>
    <row r="34681" spans="1:7">
      <c r="A34681" s="65"/>
      <c r="B34681" s="65"/>
      <c r="C34681" s="65"/>
      <c r="D34681" s="65"/>
      <c r="E34681" s="65"/>
      <c r="F34681" s="65"/>
      <c r="G34681" s="145"/>
    </row>
    <row r="34682" spans="1:7">
      <c r="A34682" s="65"/>
      <c r="B34682" s="65"/>
      <c r="C34682" s="65"/>
      <c r="D34682" s="65"/>
      <c r="E34682" s="65"/>
      <c r="F34682" s="65"/>
      <c r="G34682" s="145"/>
    </row>
    <row r="34683" spans="1:7">
      <c r="A34683" s="65"/>
      <c r="B34683" s="65"/>
      <c r="C34683" s="65"/>
      <c r="D34683" s="65"/>
      <c r="E34683" s="65"/>
      <c r="F34683" s="65"/>
      <c r="G34683" s="145"/>
    </row>
    <row r="34684" spans="1:7">
      <c r="A34684" s="65"/>
      <c r="B34684" s="65"/>
      <c r="C34684" s="65"/>
      <c r="D34684" s="65"/>
      <c r="E34684" s="65"/>
      <c r="F34684" s="65"/>
      <c r="G34684" s="145"/>
    </row>
    <row r="34685" spans="1:7">
      <c r="A34685" s="65"/>
      <c r="B34685" s="65"/>
      <c r="C34685" s="65"/>
      <c r="D34685" s="65"/>
      <c r="E34685" s="65"/>
      <c r="F34685" s="65"/>
      <c r="G34685" s="145"/>
    </row>
    <row r="34686" spans="1:7">
      <c r="A34686" s="65"/>
      <c r="B34686" s="65"/>
      <c r="C34686" s="65"/>
      <c r="D34686" s="65"/>
      <c r="E34686" s="65"/>
      <c r="F34686" s="65"/>
      <c r="G34686" s="145"/>
    </row>
    <row r="34687" spans="1:7">
      <c r="A34687" s="65"/>
      <c r="B34687" s="65"/>
      <c r="C34687" s="65"/>
      <c r="D34687" s="65"/>
      <c r="E34687" s="65"/>
      <c r="F34687" s="65"/>
      <c r="G34687" s="145"/>
    </row>
    <row r="34688" spans="1:7">
      <c r="A34688" s="65"/>
      <c r="B34688" s="65"/>
      <c r="C34688" s="65"/>
      <c r="D34688" s="65"/>
      <c r="E34688" s="65"/>
      <c r="F34688" s="65"/>
      <c r="G34688" s="145"/>
    </row>
    <row r="34689" spans="1:7">
      <c r="A34689" s="65"/>
      <c r="B34689" s="65"/>
      <c r="C34689" s="65"/>
      <c r="D34689" s="65"/>
      <c r="E34689" s="65"/>
      <c r="F34689" s="65"/>
      <c r="G34689" s="145"/>
    </row>
    <row r="34690" spans="1:7">
      <c r="A34690" s="65"/>
      <c r="B34690" s="65"/>
      <c r="C34690" s="65"/>
      <c r="D34690" s="65"/>
      <c r="E34690" s="65"/>
      <c r="F34690" s="65"/>
      <c r="G34690" s="145"/>
    </row>
    <row r="34691" spans="1:7">
      <c r="A34691" s="65"/>
      <c r="B34691" s="65"/>
      <c r="C34691" s="65"/>
      <c r="D34691" s="65"/>
      <c r="E34691" s="65"/>
      <c r="F34691" s="65"/>
      <c r="G34691" s="145"/>
    </row>
    <row r="34692" spans="1:7">
      <c r="A34692" s="65"/>
      <c r="B34692" s="65"/>
      <c r="C34692" s="65"/>
      <c r="D34692" s="65"/>
      <c r="E34692" s="65"/>
      <c r="F34692" s="65"/>
      <c r="G34692" s="145"/>
    </row>
    <row r="34693" spans="1:7">
      <c r="A34693" s="65"/>
      <c r="B34693" s="65"/>
      <c r="C34693" s="65"/>
      <c r="D34693" s="65"/>
      <c r="E34693" s="65"/>
      <c r="F34693" s="65"/>
      <c r="G34693" s="145"/>
    </row>
    <row r="34694" spans="1:7">
      <c r="A34694" s="65"/>
      <c r="B34694" s="65"/>
      <c r="C34694" s="65"/>
      <c r="D34694" s="65"/>
      <c r="E34694" s="65"/>
      <c r="F34694" s="65"/>
      <c r="G34694" s="145"/>
    </row>
    <row r="34695" spans="1:7">
      <c r="A34695" s="65"/>
      <c r="B34695" s="65"/>
      <c r="C34695" s="65"/>
      <c r="D34695" s="65"/>
      <c r="E34695" s="65"/>
      <c r="F34695" s="65"/>
      <c r="G34695" s="145"/>
    </row>
    <row r="34696" spans="1:7">
      <c r="A34696" s="65"/>
      <c r="B34696" s="65"/>
      <c r="C34696" s="65"/>
      <c r="D34696" s="65"/>
      <c r="E34696" s="65"/>
      <c r="F34696" s="65"/>
      <c r="G34696" s="145"/>
    </row>
    <row r="34697" spans="1:7">
      <c r="A34697" s="65"/>
      <c r="B34697" s="65"/>
      <c r="C34697" s="65"/>
      <c r="D34697" s="65"/>
      <c r="E34697" s="65"/>
      <c r="F34697" s="65"/>
      <c r="G34697" s="145"/>
    </row>
    <row r="34698" spans="1:7">
      <c r="A34698" s="65"/>
      <c r="B34698" s="65"/>
      <c r="C34698" s="65"/>
      <c r="D34698" s="65"/>
      <c r="E34698" s="65"/>
      <c r="F34698" s="65"/>
      <c r="G34698" s="145"/>
    </row>
    <row r="34699" spans="1:7">
      <c r="A34699" s="65"/>
      <c r="B34699" s="65"/>
      <c r="C34699" s="65"/>
      <c r="D34699" s="65"/>
      <c r="E34699" s="65"/>
      <c r="F34699" s="65"/>
      <c r="G34699" s="145"/>
    </row>
    <row r="34700" spans="1:7">
      <c r="A34700" s="65"/>
      <c r="B34700" s="65"/>
      <c r="C34700" s="65"/>
      <c r="D34700" s="65"/>
      <c r="E34700" s="65"/>
      <c r="F34700" s="65"/>
      <c r="G34700" s="145"/>
    </row>
    <row r="34701" spans="1:7">
      <c r="A34701" s="65"/>
      <c r="B34701" s="65"/>
      <c r="C34701" s="65"/>
      <c r="D34701" s="65"/>
      <c r="E34701" s="65"/>
      <c r="F34701" s="65"/>
      <c r="G34701" s="145"/>
    </row>
    <row r="34702" spans="1:7">
      <c r="A34702" s="65"/>
      <c r="B34702" s="65"/>
      <c r="C34702" s="65"/>
      <c r="D34702" s="65"/>
      <c r="E34702" s="65"/>
      <c r="F34702" s="65"/>
      <c r="G34702" s="145"/>
    </row>
    <row r="34703" spans="1:7">
      <c r="A34703" s="65"/>
      <c r="B34703" s="65"/>
      <c r="C34703" s="65"/>
      <c r="D34703" s="65"/>
      <c r="E34703" s="65"/>
      <c r="F34703" s="65"/>
      <c r="G34703" s="145"/>
    </row>
    <row r="34704" spans="1:7">
      <c r="A34704" s="65"/>
      <c r="B34704" s="65"/>
      <c r="C34704" s="65"/>
      <c r="D34704" s="65"/>
      <c r="E34704" s="65"/>
      <c r="F34704" s="65"/>
      <c r="G34704" s="145"/>
    </row>
    <row r="34705" spans="1:7">
      <c r="A34705" s="65"/>
      <c r="B34705" s="65"/>
      <c r="C34705" s="65"/>
      <c r="D34705" s="65"/>
      <c r="E34705" s="65"/>
      <c r="F34705" s="65"/>
      <c r="G34705" s="145"/>
    </row>
    <row r="34706" spans="1:7">
      <c r="A34706" s="65"/>
      <c r="B34706" s="65"/>
      <c r="C34706" s="65"/>
      <c r="D34706" s="65"/>
      <c r="E34706" s="65"/>
      <c r="F34706" s="65"/>
      <c r="G34706" s="145"/>
    </row>
    <row r="34707" spans="1:7">
      <c r="A34707" s="65"/>
      <c r="B34707" s="65"/>
      <c r="C34707" s="65"/>
      <c r="D34707" s="65"/>
      <c r="E34707" s="65"/>
      <c r="F34707" s="65"/>
      <c r="G34707" s="145"/>
    </row>
    <row r="34708" spans="1:7">
      <c r="A34708" s="65"/>
      <c r="B34708" s="65"/>
      <c r="C34708" s="65"/>
      <c r="D34708" s="65"/>
      <c r="E34708" s="65"/>
      <c r="F34708" s="65"/>
      <c r="G34708" s="145"/>
    </row>
    <row r="34709" spans="1:7">
      <c r="A34709" s="65"/>
      <c r="B34709" s="65"/>
      <c r="C34709" s="65"/>
      <c r="D34709" s="65"/>
      <c r="E34709" s="65"/>
      <c r="F34709" s="65"/>
      <c r="G34709" s="145"/>
    </row>
    <row r="34710" spans="1:7">
      <c r="A34710" s="65"/>
      <c r="B34710" s="65"/>
      <c r="C34710" s="65"/>
      <c r="D34710" s="65"/>
      <c r="E34710" s="65"/>
      <c r="F34710" s="65"/>
      <c r="G34710" s="145"/>
    </row>
    <row r="34711" spans="1:7">
      <c r="A34711" s="65"/>
      <c r="B34711" s="65"/>
      <c r="C34711" s="65"/>
      <c r="D34711" s="65"/>
      <c r="E34711" s="65"/>
      <c r="F34711" s="65"/>
      <c r="G34711" s="145"/>
    </row>
    <row r="34712" spans="1:7">
      <c r="A34712" s="65"/>
      <c r="B34712" s="65"/>
      <c r="C34712" s="65"/>
      <c r="D34712" s="65"/>
      <c r="E34712" s="65"/>
      <c r="F34712" s="65"/>
      <c r="G34712" s="145"/>
    </row>
    <row r="34713" spans="1:7">
      <c r="A34713" s="65"/>
      <c r="B34713" s="65"/>
      <c r="C34713" s="65"/>
      <c r="D34713" s="65"/>
      <c r="E34713" s="65"/>
      <c r="F34713" s="65"/>
      <c r="G34713" s="145"/>
    </row>
    <row r="34714" spans="1:7">
      <c r="A34714" s="65"/>
      <c r="B34714" s="65"/>
      <c r="C34714" s="65"/>
      <c r="D34714" s="65"/>
      <c r="E34714" s="65"/>
      <c r="F34714" s="65"/>
      <c r="G34714" s="145"/>
    </row>
    <row r="34715" spans="1:7">
      <c r="A34715" s="65"/>
      <c r="B34715" s="65"/>
      <c r="C34715" s="65"/>
      <c r="D34715" s="65"/>
      <c r="E34715" s="65"/>
      <c r="F34715" s="65"/>
      <c r="G34715" s="145"/>
    </row>
    <row r="34716" spans="1:7">
      <c r="A34716" s="65"/>
      <c r="B34716" s="65"/>
      <c r="C34716" s="65"/>
      <c r="D34716" s="65"/>
      <c r="E34716" s="65"/>
      <c r="F34716" s="65"/>
      <c r="G34716" s="145"/>
    </row>
    <row r="34717" spans="1:7">
      <c r="A34717" s="65"/>
      <c r="B34717" s="65"/>
      <c r="C34717" s="65"/>
      <c r="D34717" s="65"/>
      <c r="E34717" s="65"/>
      <c r="F34717" s="65"/>
      <c r="G34717" s="145"/>
    </row>
    <row r="34718" spans="1:7">
      <c r="A34718" s="65"/>
      <c r="B34718" s="65"/>
      <c r="C34718" s="65"/>
      <c r="D34718" s="65"/>
      <c r="E34718" s="65"/>
      <c r="F34718" s="65"/>
      <c r="G34718" s="145"/>
    </row>
    <row r="34719" spans="1:7">
      <c r="A34719" s="65"/>
      <c r="B34719" s="65"/>
      <c r="C34719" s="65"/>
      <c r="D34719" s="65"/>
      <c r="E34719" s="65"/>
      <c r="F34719" s="65"/>
      <c r="G34719" s="145"/>
    </row>
    <row r="34720" spans="1:7">
      <c r="A34720" s="65"/>
      <c r="B34720" s="65"/>
      <c r="C34720" s="65"/>
      <c r="D34720" s="65"/>
      <c r="E34720" s="65"/>
      <c r="F34720" s="65"/>
      <c r="G34720" s="145"/>
    </row>
    <row r="34721" spans="1:7">
      <c r="A34721" s="65"/>
      <c r="B34721" s="65"/>
      <c r="C34721" s="65"/>
      <c r="D34721" s="65"/>
      <c r="E34721" s="65"/>
      <c r="F34721" s="65"/>
      <c r="G34721" s="145"/>
    </row>
    <row r="34722" spans="1:7">
      <c r="A34722" s="65"/>
      <c r="B34722" s="65"/>
      <c r="C34722" s="65"/>
      <c r="D34722" s="65"/>
      <c r="E34722" s="65"/>
      <c r="F34722" s="65"/>
      <c r="G34722" s="145"/>
    </row>
    <row r="34723" spans="1:7">
      <c r="A34723" s="65"/>
      <c r="B34723" s="65"/>
      <c r="C34723" s="65"/>
      <c r="D34723" s="65"/>
      <c r="E34723" s="65"/>
      <c r="F34723" s="65"/>
      <c r="G34723" s="145"/>
    </row>
    <row r="34724" spans="1:7">
      <c r="A34724" s="65"/>
      <c r="B34724" s="65"/>
      <c r="C34724" s="65"/>
      <c r="D34724" s="65"/>
      <c r="E34724" s="65"/>
      <c r="F34724" s="65"/>
      <c r="G34724" s="145"/>
    </row>
    <row r="34725" spans="1:7">
      <c r="A34725" s="65"/>
      <c r="B34725" s="65"/>
      <c r="C34725" s="65"/>
      <c r="D34725" s="65"/>
      <c r="E34725" s="65"/>
      <c r="F34725" s="65"/>
      <c r="G34725" s="145"/>
    </row>
    <row r="34726" spans="1:7">
      <c r="A34726" s="65"/>
      <c r="B34726" s="65"/>
      <c r="C34726" s="65"/>
      <c r="D34726" s="65"/>
      <c r="E34726" s="65"/>
      <c r="F34726" s="65"/>
      <c r="G34726" s="145"/>
    </row>
    <row r="34727" spans="1:7">
      <c r="A34727" s="65"/>
      <c r="B34727" s="65"/>
      <c r="C34727" s="65"/>
      <c r="D34727" s="65"/>
      <c r="E34727" s="65"/>
      <c r="F34727" s="65"/>
      <c r="G34727" s="145"/>
    </row>
    <row r="34728" spans="1:7">
      <c r="A34728" s="65"/>
      <c r="B34728" s="65"/>
      <c r="C34728" s="65"/>
      <c r="D34728" s="65"/>
      <c r="E34728" s="65"/>
      <c r="F34728" s="65"/>
      <c r="G34728" s="145"/>
    </row>
    <row r="34729" spans="1:7">
      <c r="A34729" s="65"/>
      <c r="B34729" s="65"/>
      <c r="C34729" s="65"/>
      <c r="D34729" s="65"/>
      <c r="E34729" s="65"/>
      <c r="F34729" s="65"/>
      <c r="G34729" s="145"/>
    </row>
    <row r="34730" spans="1:7">
      <c r="A34730" s="65"/>
      <c r="B34730" s="65"/>
      <c r="C34730" s="65"/>
      <c r="D34730" s="65"/>
      <c r="E34730" s="65"/>
      <c r="F34730" s="65"/>
      <c r="G34730" s="145"/>
    </row>
    <row r="34731" spans="1:7">
      <c r="A34731" s="65"/>
      <c r="B34731" s="65"/>
      <c r="C34731" s="65"/>
      <c r="D34731" s="65"/>
      <c r="E34731" s="65"/>
      <c r="F34731" s="65"/>
      <c r="G34731" s="145"/>
    </row>
    <row r="34732" spans="1:7">
      <c r="A34732" s="65"/>
      <c r="B34732" s="65"/>
      <c r="C34732" s="65"/>
      <c r="D34732" s="65"/>
      <c r="E34732" s="65"/>
      <c r="F34732" s="65"/>
      <c r="G34732" s="145"/>
    </row>
    <row r="34733" spans="1:7">
      <c r="A34733" s="65"/>
      <c r="B34733" s="65"/>
      <c r="C34733" s="65"/>
      <c r="D34733" s="65"/>
      <c r="E34733" s="65"/>
      <c r="F34733" s="65"/>
      <c r="G34733" s="145"/>
    </row>
    <row r="34734" spans="1:7">
      <c r="A34734" s="65"/>
      <c r="B34734" s="65"/>
      <c r="C34734" s="65"/>
      <c r="D34734" s="65"/>
      <c r="E34734" s="65"/>
      <c r="F34734" s="65"/>
      <c r="G34734" s="145"/>
    </row>
    <row r="34735" spans="1:7">
      <c r="A34735" s="65"/>
      <c r="B34735" s="65"/>
      <c r="C34735" s="65"/>
      <c r="D34735" s="65"/>
      <c r="E34735" s="65"/>
      <c r="F34735" s="65"/>
      <c r="G34735" s="145"/>
    </row>
    <row r="34736" spans="1:7">
      <c r="A34736" s="65"/>
      <c r="B34736" s="65"/>
      <c r="C34736" s="65"/>
      <c r="D34736" s="65"/>
      <c r="E34736" s="65"/>
      <c r="F34736" s="65"/>
      <c r="G34736" s="145"/>
    </row>
    <row r="34737" spans="1:7">
      <c r="A34737" s="65"/>
      <c r="B34737" s="65"/>
      <c r="C34737" s="65"/>
      <c r="D34737" s="65"/>
      <c r="E34737" s="65"/>
      <c r="F34737" s="65"/>
      <c r="G34737" s="145"/>
    </row>
    <row r="34738" spans="1:7">
      <c r="A34738" s="65"/>
      <c r="B34738" s="65"/>
      <c r="C34738" s="65"/>
      <c r="D34738" s="65"/>
      <c r="E34738" s="65"/>
      <c r="F34738" s="65"/>
      <c r="G34738" s="145"/>
    </row>
    <row r="34739" spans="1:7">
      <c r="A34739" s="65"/>
      <c r="B34739" s="65"/>
      <c r="C34739" s="65"/>
      <c r="D34739" s="65"/>
      <c r="E34739" s="65"/>
      <c r="F34739" s="65"/>
      <c r="G34739" s="145"/>
    </row>
    <row r="34740" spans="1:7">
      <c r="A34740" s="65"/>
      <c r="B34740" s="65"/>
      <c r="C34740" s="65"/>
      <c r="D34740" s="65"/>
      <c r="E34740" s="65"/>
      <c r="F34740" s="65"/>
      <c r="G34740" s="145"/>
    </row>
    <row r="34741" spans="1:7">
      <c r="A34741" s="65"/>
      <c r="B34741" s="65"/>
      <c r="C34741" s="65"/>
      <c r="D34741" s="65"/>
      <c r="E34741" s="65"/>
      <c r="F34741" s="65"/>
      <c r="G34741" s="145"/>
    </row>
    <row r="34742" spans="1:7">
      <c r="A34742" s="65"/>
      <c r="B34742" s="65"/>
      <c r="C34742" s="65"/>
      <c r="D34742" s="65"/>
      <c r="E34742" s="65"/>
      <c r="F34742" s="65"/>
      <c r="G34742" s="145"/>
    </row>
    <row r="34743" spans="1:7">
      <c r="A34743" s="65"/>
      <c r="B34743" s="65"/>
      <c r="C34743" s="65"/>
      <c r="D34743" s="65"/>
      <c r="E34743" s="65"/>
      <c r="F34743" s="65"/>
      <c r="G34743" s="145"/>
    </row>
    <row r="34744" spans="1:7">
      <c r="A34744" s="65"/>
      <c r="B34744" s="65"/>
      <c r="C34744" s="65"/>
      <c r="D34744" s="65"/>
      <c r="E34744" s="65"/>
      <c r="F34744" s="65"/>
      <c r="G34744" s="145"/>
    </row>
    <row r="34745" spans="1:7">
      <c r="A34745" s="65"/>
      <c r="B34745" s="65"/>
      <c r="C34745" s="65"/>
      <c r="D34745" s="65"/>
      <c r="E34745" s="65"/>
      <c r="F34745" s="65"/>
      <c r="G34745" s="145"/>
    </row>
    <row r="34746" spans="1:7">
      <c r="A34746" s="65"/>
      <c r="B34746" s="65"/>
      <c r="C34746" s="65"/>
      <c r="D34746" s="65"/>
      <c r="E34746" s="65"/>
      <c r="F34746" s="65"/>
      <c r="G34746" s="145"/>
    </row>
    <row r="34747" spans="1:7">
      <c r="A34747" s="65"/>
      <c r="B34747" s="65"/>
      <c r="C34747" s="65"/>
      <c r="D34747" s="65"/>
      <c r="E34747" s="65"/>
      <c r="F34747" s="65"/>
      <c r="G34747" s="145"/>
    </row>
    <row r="34748" spans="1:7">
      <c r="A34748" s="65"/>
      <c r="B34748" s="65"/>
      <c r="C34748" s="65"/>
      <c r="D34748" s="65"/>
      <c r="E34748" s="65"/>
      <c r="F34748" s="65"/>
      <c r="G34748" s="145"/>
    </row>
    <row r="34749" spans="1:7">
      <c r="A34749" s="65"/>
      <c r="B34749" s="65"/>
      <c r="C34749" s="65"/>
      <c r="D34749" s="65"/>
      <c r="E34749" s="65"/>
      <c r="F34749" s="65"/>
      <c r="G34749" s="145"/>
    </row>
    <row r="34750" spans="1:7">
      <c r="A34750" s="65"/>
      <c r="B34750" s="65"/>
      <c r="C34750" s="65"/>
      <c r="D34750" s="65"/>
      <c r="E34750" s="65"/>
      <c r="F34750" s="65"/>
      <c r="G34750" s="145"/>
    </row>
    <row r="34751" spans="1:7">
      <c r="A34751" s="65"/>
      <c r="B34751" s="65"/>
      <c r="C34751" s="65"/>
      <c r="D34751" s="65"/>
      <c r="E34751" s="65"/>
      <c r="F34751" s="65"/>
      <c r="G34751" s="145"/>
    </row>
    <row r="34752" spans="1:7">
      <c r="A34752" s="65"/>
      <c r="B34752" s="65"/>
      <c r="C34752" s="65"/>
      <c r="D34752" s="65"/>
      <c r="E34752" s="65"/>
      <c r="F34752" s="65"/>
      <c r="G34752" s="145"/>
    </row>
    <row r="34753" spans="1:7">
      <c r="A34753" s="65"/>
      <c r="B34753" s="65"/>
      <c r="C34753" s="65"/>
      <c r="D34753" s="65"/>
      <c r="E34753" s="65"/>
      <c r="F34753" s="65"/>
      <c r="G34753" s="145"/>
    </row>
    <row r="34754" spans="1:7">
      <c r="A34754" s="65"/>
      <c r="B34754" s="65"/>
      <c r="C34754" s="65"/>
      <c r="D34754" s="65"/>
      <c r="E34754" s="65"/>
      <c r="F34754" s="65"/>
      <c r="G34754" s="145"/>
    </row>
    <row r="34755" spans="1:7">
      <c r="A34755" s="65"/>
      <c r="B34755" s="65"/>
      <c r="C34755" s="65"/>
      <c r="D34755" s="65"/>
      <c r="E34755" s="65"/>
      <c r="F34755" s="65"/>
      <c r="G34755" s="145"/>
    </row>
    <row r="34756" spans="1:7">
      <c r="A34756" s="65"/>
      <c r="B34756" s="65"/>
      <c r="C34756" s="65"/>
      <c r="D34756" s="65"/>
      <c r="E34756" s="65"/>
      <c r="F34756" s="65"/>
      <c r="G34756" s="145"/>
    </row>
    <row r="34757" spans="1:7">
      <c r="A34757" s="65"/>
      <c r="B34757" s="65"/>
      <c r="C34757" s="65"/>
      <c r="D34757" s="65"/>
      <c r="E34757" s="65"/>
      <c r="F34757" s="65"/>
      <c r="G34757" s="145"/>
    </row>
    <row r="34758" spans="1:7">
      <c r="A34758" s="65"/>
      <c r="B34758" s="65"/>
      <c r="C34758" s="65"/>
      <c r="D34758" s="65"/>
      <c r="E34758" s="65"/>
      <c r="F34758" s="65"/>
      <c r="G34758" s="145"/>
    </row>
    <row r="34759" spans="1:7">
      <c r="A34759" s="65"/>
      <c r="B34759" s="65"/>
      <c r="C34759" s="65"/>
      <c r="D34759" s="65"/>
      <c r="E34759" s="65"/>
      <c r="F34759" s="65"/>
      <c r="G34759" s="145"/>
    </row>
    <row r="34760" spans="1:7">
      <c r="A34760" s="65"/>
      <c r="B34760" s="65"/>
      <c r="C34760" s="65"/>
      <c r="D34760" s="65"/>
      <c r="E34760" s="65"/>
      <c r="F34760" s="65"/>
      <c r="G34760" s="145"/>
    </row>
    <row r="34761" spans="1:7">
      <c r="A34761" s="65"/>
      <c r="B34761" s="65"/>
      <c r="C34761" s="65"/>
      <c r="D34761" s="65"/>
      <c r="E34761" s="65"/>
      <c r="F34761" s="65"/>
      <c r="G34761" s="145"/>
    </row>
    <row r="34762" spans="1:7">
      <c r="A34762" s="65"/>
      <c r="B34762" s="65"/>
      <c r="C34762" s="65"/>
      <c r="D34762" s="65"/>
      <c r="E34762" s="65"/>
      <c r="F34762" s="65"/>
      <c r="G34762" s="145"/>
    </row>
    <row r="34763" spans="1:7">
      <c r="A34763" s="65"/>
      <c r="B34763" s="65"/>
      <c r="C34763" s="65"/>
      <c r="D34763" s="65"/>
      <c r="E34763" s="65"/>
      <c r="F34763" s="65"/>
      <c r="G34763" s="145"/>
    </row>
    <row r="34764" spans="1:7">
      <c r="A34764" s="65"/>
      <c r="B34764" s="65"/>
      <c r="C34764" s="65"/>
      <c r="D34764" s="65"/>
      <c r="E34764" s="65"/>
      <c r="F34764" s="65"/>
      <c r="G34764" s="145"/>
    </row>
    <row r="34765" spans="1:7">
      <c r="A34765" s="65"/>
      <c r="B34765" s="65"/>
      <c r="C34765" s="65"/>
      <c r="D34765" s="65"/>
      <c r="E34765" s="65"/>
      <c r="F34765" s="65"/>
      <c r="G34765" s="145"/>
    </row>
    <row r="34766" spans="1:7">
      <c r="A34766" s="65"/>
      <c r="B34766" s="65"/>
      <c r="C34766" s="65"/>
      <c r="D34766" s="65"/>
      <c r="E34766" s="65"/>
      <c r="F34766" s="65"/>
      <c r="G34766" s="145"/>
    </row>
    <row r="34767" spans="1:7">
      <c r="A34767" s="65"/>
      <c r="B34767" s="65"/>
      <c r="C34767" s="65"/>
      <c r="D34767" s="65"/>
      <c r="E34767" s="65"/>
      <c r="F34767" s="65"/>
      <c r="G34767" s="145"/>
    </row>
    <row r="34768" spans="1:7">
      <c r="A34768" s="65"/>
      <c r="B34768" s="65"/>
      <c r="C34768" s="65"/>
      <c r="D34768" s="65"/>
      <c r="E34768" s="65"/>
      <c r="F34768" s="65"/>
      <c r="G34768" s="145"/>
    </row>
    <row r="34769" spans="1:7">
      <c r="A34769" s="65"/>
      <c r="B34769" s="65"/>
      <c r="C34769" s="65"/>
      <c r="D34769" s="65"/>
      <c r="E34769" s="65"/>
      <c r="F34769" s="65"/>
      <c r="G34769" s="145"/>
    </row>
    <row r="34770" spans="1:7">
      <c r="A34770" s="65"/>
      <c r="B34770" s="65"/>
      <c r="C34770" s="65"/>
      <c r="D34770" s="65"/>
      <c r="E34770" s="65"/>
      <c r="F34770" s="65"/>
      <c r="G34770" s="145"/>
    </row>
    <row r="34771" spans="1:7">
      <c r="A34771" s="65"/>
      <c r="B34771" s="65"/>
      <c r="C34771" s="65"/>
      <c r="D34771" s="65"/>
      <c r="E34771" s="65"/>
      <c r="F34771" s="65"/>
      <c r="G34771" s="145"/>
    </row>
    <row r="34772" spans="1:7">
      <c r="A34772" s="65"/>
      <c r="B34772" s="65"/>
      <c r="C34772" s="65"/>
      <c r="D34772" s="65"/>
      <c r="E34772" s="65"/>
      <c r="F34772" s="65"/>
      <c r="G34772" s="145"/>
    </row>
    <row r="34773" spans="1:7">
      <c r="A34773" s="65"/>
      <c r="B34773" s="65"/>
      <c r="C34773" s="65"/>
      <c r="D34773" s="65"/>
      <c r="E34773" s="65"/>
      <c r="F34773" s="65"/>
      <c r="G34773" s="145"/>
    </row>
    <row r="34774" spans="1:7">
      <c r="A34774" s="65"/>
      <c r="B34774" s="65"/>
      <c r="C34774" s="65"/>
      <c r="D34774" s="65"/>
      <c r="E34774" s="65"/>
      <c r="F34774" s="65"/>
      <c r="G34774" s="145"/>
    </row>
    <row r="34775" spans="1:7">
      <c r="A34775" s="65"/>
      <c r="B34775" s="65"/>
      <c r="C34775" s="65"/>
      <c r="D34775" s="65"/>
      <c r="E34775" s="65"/>
      <c r="F34775" s="65"/>
      <c r="G34775" s="145"/>
    </row>
    <row r="34776" spans="1:7">
      <c r="A34776" s="65"/>
      <c r="B34776" s="65"/>
      <c r="C34776" s="65"/>
      <c r="D34776" s="65"/>
      <c r="E34776" s="65"/>
      <c r="F34776" s="65"/>
      <c r="G34776" s="145"/>
    </row>
    <row r="34777" spans="1:7">
      <c r="A34777" s="65"/>
      <c r="B34777" s="65"/>
      <c r="C34777" s="65"/>
      <c r="D34777" s="65"/>
      <c r="E34777" s="65"/>
      <c r="F34777" s="65"/>
      <c r="G34777" s="145"/>
    </row>
    <row r="34778" spans="1:7">
      <c r="A34778" s="65"/>
      <c r="B34778" s="65"/>
      <c r="C34778" s="65"/>
      <c r="D34778" s="65"/>
      <c r="E34778" s="65"/>
      <c r="F34778" s="65"/>
      <c r="G34778" s="145"/>
    </row>
    <row r="34779" spans="1:7">
      <c r="A34779" s="65"/>
      <c r="B34779" s="65"/>
      <c r="C34779" s="65"/>
      <c r="D34779" s="65"/>
      <c r="E34779" s="65"/>
      <c r="F34779" s="65"/>
      <c r="G34779" s="145"/>
    </row>
    <row r="34780" spans="1:7">
      <c r="A34780" s="65"/>
      <c r="B34780" s="65"/>
      <c r="C34780" s="65"/>
      <c r="D34780" s="65"/>
      <c r="E34780" s="65"/>
      <c r="F34780" s="65"/>
      <c r="G34780" s="145"/>
    </row>
    <row r="34781" spans="1:7">
      <c r="A34781" s="65"/>
      <c r="B34781" s="65"/>
      <c r="C34781" s="65"/>
      <c r="D34781" s="65"/>
      <c r="E34781" s="65"/>
      <c r="F34781" s="65"/>
      <c r="G34781" s="145"/>
    </row>
    <row r="34782" spans="1:7">
      <c r="A34782" s="65"/>
      <c r="B34782" s="65"/>
      <c r="C34782" s="65"/>
      <c r="D34782" s="65"/>
      <c r="E34782" s="65"/>
      <c r="F34782" s="65"/>
      <c r="G34782" s="145"/>
    </row>
    <row r="34783" spans="1:7">
      <c r="A34783" s="65"/>
      <c r="B34783" s="65"/>
      <c r="C34783" s="65"/>
      <c r="D34783" s="65"/>
      <c r="E34783" s="65"/>
      <c r="F34783" s="65"/>
      <c r="G34783" s="145"/>
    </row>
    <row r="34784" spans="1:7">
      <c r="A34784" s="65"/>
      <c r="B34784" s="65"/>
      <c r="C34784" s="65"/>
      <c r="D34784" s="65"/>
      <c r="E34784" s="65"/>
      <c r="F34784" s="65"/>
      <c r="G34784" s="145"/>
    </row>
    <row r="34785" spans="1:7">
      <c r="A34785" s="65"/>
      <c r="B34785" s="65"/>
      <c r="C34785" s="65"/>
      <c r="D34785" s="65"/>
      <c r="E34785" s="65"/>
      <c r="F34785" s="65"/>
      <c r="G34785" s="145"/>
    </row>
    <row r="34786" spans="1:7">
      <c r="A34786" s="65"/>
      <c r="B34786" s="65"/>
      <c r="C34786" s="65"/>
      <c r="D34786" s="65"/>
      <c r="E34786" s="65"/>
      <c r="F34786" s="65"/>
      <c r="G34786" s="145"/>
    </row>
    <row r="34787" spans="1:7">
      <c r="A34787" s="65"/>
      <c r="B34787" s="65"/>
      <c r="C34787" s="65"/>
      <c r="D34787" s="65"/>
      <c r="E34787" s="65"/>
      <c r="F34787" s="65"/>
      <c r="G34787" s="145"/>
    </row>
    <row r="34788" spans="1:7">
      <c r="A34788" s="65"/>
      <c r="B34788" s="65"/>
      <c r="C34788" s="65"/>
      <c r="D34788" s="65"/>
      <c r="E34788" s="65"/>
      <c r="F34788" s="65"/>
      <c r="G34788" s="145"/>
    </row>
    <row r="34789" spans="1:7">
      <c r="A34789" s="65"/>
      <c r="B34789" s="65"/>
      <c r="C34789" s="65"/>
      <c r="D34789" s="65"/>
      <c r="E34789" s="65"/>
      <c r="F34789" s="65"/>
      <c r="G34789" s="145"/>
    </row>
    <row r="34790" spans="1:7">
      <c r="A34790" s="65"/>
      <c r="B34790" s="65"/>
      <c r="C34790" s="65"/>
      <c r="D34790" s="65"/>
      <c r="E34790" s="65"/>
      <c r="F34790" s="65"/>
      <c r="G34790" s="145"/>
    </row>
    <row r="34791" spans="1:7">
      <c r="A34791" s="65"/>
      <c r="B34791" s="65"/>
      <c r="C34791" s="65"/>
      <c r="D34791" s="65"/>
      <c r="E34791" s="65"/>
      <c r="F34791" s="65"/>
      <c r="G34791" s="145"/>
    </row>
    <row r="34792" spans="1:7">
      <c r="A34792" s="65"/>
      <c r="B34792" s="65"/>
      <c r="C34792" s="65"/>
      <c r="D34792" s="65"/>
      <c r="E34792" s="65"/>
      <c r="F34792" s="65"/>
      <c r="G34792" s="145"/>
    </row>
    <row r="34793" spans="1:7">
      <c r="A34793" s="65"/>
      <c r="B34793" s="65"/>
      <c r="C34793" s="65"/>
      <c r="D34793" s="65"/>
      <c r="E34793" s="65"/>
      <c r="F34793" s="65"/>
      <c r="G34793" s="145"/>
    </row>
    <row r="34794" spans="1:7">
      <c r="A34794" s="65"/>
      <c r="B34794" s="65"/>
      <c r="C34794" s="65"/>
      <c r="D34794" s="65"/>
      <c r="E34794" s="65"/>
      <c r="F34794" s="65"/>
      <c r="G34794" s="145"/>
    </row>
    <row r="34795" spans="1:7">
      <c r="A34795" s="65"/>
      <c r="B34795" s="65"/>
      <c r="C34795" s="65"/>
      <c r="D34795" s="65"/>
      <c r="E34795" s="65"/>
      <c r="F34795" s="65"/>
      <c r="G34795" s="145"/>
    </row>
    <row r="34796" spans="1:7">
      <c r="A34796" s="65"/>
      <c r="B34796" s="65"/>
      <c r="C34796" s="65"/>
      <c r="D34796" s="65"/>
      <c r="E34796" s="65"/>
      <c r="F34796" s="65"/>
      <c r="G34796" s="145"/>
    </row>
    <row r="34797" spans="1:7">
      <c r="A34797" s="65"/>
      <c r="B34797" s="65"/>
      <c r="C34797" s="65"/>
      <c r="D34797" s="65"/>
      <c r="E34797" s="65"/>
      <c r="F34797" s="65"/>
      <c r="G34797" s="145"/>
    </row>
    <row r="34798" spans="1:7">
      <c r="A34798" s="65"/>
      <c r="B34798" s="65"/>
      <c r="C34798" s="65"/>
      <c r="D34798" s="65"/>
      <c r="E34798" s="65"/>
      <c r="F34798" s="65"/>
      <c r="G34798" s="145"/>
    </row>
    <row r="34799" spans="1:7">
      <c r="A34799" s="65"/>
      <c r="B34799" s="65"/>
      <c r="C34799" s="65"/>
      <c r="D34799" s="65"/>
      <c r="E34799" s="65"/>
      <c r="F34799" s="65"/>
      <c r="G34799" s="145"/>
    </row>
    <row r="34800" spans="1:7">
      <c r="A34800" s="65"/>
      <c r="B34800" s="65"/>
      <c r="C34800" s="65"/>
      <c r="D34800" s="65"/>
      <c r="E34800" s="65"/>
      <c r="F34800" s="65"/>
      <c r="G34800" s="145"/>
    </row>
    <row r="34801" spans="1:7">
      <c r="A34801" s="65"/>
      <c r="B34801" s="65"/>
      <c r="C34801" s="65"/>
      <c r="D34801" s="65"/>
      <c r="E34801" s="65"/>
      <c r="F34801" s="65"/>
      <c r="G34801" s="145"/>
    </row>
    <row r="34802" spans="1:7">
      <c r="A34802" s="65"/>
      <c r="B34802" s="65"/>
      <c r="C34802" s="65"/>
      <c r="D34802" s="65"/>
      <c r="E34802" s="65"/>
      <c r="F34802" s="65"/>
      <c r="G34802" s="145"/>
    </row>
    <row r="34803" spans="1:7">
      <c r="A34803" s="65"/>
      <c r="B34803" s="65"/>
      <c r="C34803" s="65"/>
      <c r="D34803" s="65"/>
      <c r="E34803" s="65"/>
      <c r="F34803" s="65"/>
      <c r="G34803" s="145"/>
    </row>
    <row r="34804" spans="1:7">
      <c r="A34804" s="65"/>
      <c r="B34804" s="65"/>
      <c r="C34804" s="65"/>
      <c r="D34804" s="65"/>
      <c r="E34804" s="65"/>
      <c r="F34804" s="65"/>
      <c r="G34804" s="145"/>
    </row>
    <row r="34805" spans="1:7">
      <c r="A34805" s="65"/>
      <c r="B34805" s="65"/>
      <c r="C34805" s="65"/>
      <c r="D34805" s="65"/>
      <c r="E34805" s="65"/>
      <c r="F34805" s="65"/>
      <c r="G34805" s="145"/>
    </row>
    <row r="34806" spans="1:7">
      <c r="A34806" s="65"/>
      <c r="B34806" s="65"/>
      <c r="C34806" s="65"/>
      <c r="D34806" s="65"/>
      <c r="E34806" s="65"/>
      <c r="F34806" s="65"/>
      <c r="G34806" s="145"/>
    </row>
    <row r="34807" spans="1:7">
      <c r="A34807" s="65"/>
      <c r="B34807" s="65"/>
      <c r="C34807" s="65"/>
      <c r="D34807" s="65"/>
      <c r="E34807" s="65"/>
      <c r="F34807" s="65"/>
      <c r="G34807" s="145"/>
    </row>
    <row r="34808" spans="1:7">
      <c r="A34808" s="65"/>
      <c r="B34808" s="65"/>
      <c r="C34808" s="65"/>
      <c r="D34808" s="65"/>
      <c r="E34808" s="65"/>
      <c r="F34808" s="65"/>
      <c r="G34808" s="145"/>
    </row>
    <row r="34809" spans="1:7">
      <c r="A34809" s="65"/>
      <c r="B34809" s="65"/>
      <c r="C34809" s="65"/>
      <c r="D34809" s="65"/>
      <c r="E34809" s="65"/>
      <c r="F34809" s="65"/>
      <c r="G34809" s="145"/>
    </row>
    <row r="34810" spans="1:7">
      <c r="A34810" s="65"/>
      <c r="B34810" s="65"/>
      <c r="C34810" s="65"/>
      <c r="D34810" s="65"/>
      <c r="E34810" s="65"/>
      <c r="F34810" s="65"/>
      <c r="G34810" s="145"/>
    </row>
    <row r="34811" spans="1:7">
      <c r="A34811" s="65"/>
      <c r="B34811" s="65"/>
      <c r="C34811" s="65"/>
      <c r="D34811" s="65"/>
      <c r="E34811" s="65"/>
      <c r="F34811" s="65"/>
      <c r="G34811" s="145"/>
    </row>
    <row r="34812" spans="1:7">
      <c r="A34812" s="65"/>
      <c r="B34812" s="65"/>
      <c r="C34812" s="65"/>
      <c r="D34812" s="65"/>
      <c r="E34812" s="65"/>
      <c r="F34812" s="65"/>
      <c r="G34812" s="145"/>
    </row>
    <row r="34813" spans="1:7">
      <c r="A34813" s="65"/>
      <c r="B34813" s="65"/>
      <c r="C34813" s="65"/>
      <c r="D34813" s="65"/>
      <c r="E34813" s="65"/>
      <c r="F34813" s="65"/>
      <c r="G34813" s="145"/>
    </row>
    <row r="34814" spans="1:7">
      <c r="A34814" s="65"/>
      <c r="B34814" s="65"/>
      <c r="C34814" s="65"/>
      <c r="D34814" s="65"/>
      <c r="E34814" s="65"/>
      <c r="F34814" s="65"/>
      <c r="G34814" s="145"/>
    </row>
    <row r="34815" spans="1:7">
      <c r="A34815" s="65"/>
      <c r="B34815" s="65"/>
      <c r="C34815" s="65"/>
      <c r="D34815" s="65"/>
      <c r="E34815" s="65"/>
      <c r="F34815" s="65"/>
      <c r="G34815" s="145"/>
    </row>
    <row r="34816" spans="1:7">
      <c r="A34816" s="65"/>
      <c r="B34816" s="65"/>
      <c r="C34816" s="65"/>
      <c r="D34816" s="65"/>
      <c r="E34816" s="65"/>
      <c r="F34816" s="65"/>
      <c r="G34816" s="145"/>
    </row>
    <row r="34817" spans="1:7">
      <c r="A34817" s="65"/>
      <c r="B34817" s="65"/>
      <c r="C34817" s="65"/>
      <c r="D34817" s="65"/>
      <c r="E34817" s="65"/>
      <c r="F34817" s="65"/>
      <c r="G34817" s="145"/>
    </row>
    <row r="34818" spans="1:7">
      <c r="A34818" s="65"/>
      <c r="B34818" s="65"/>
      <c r="C34818" s="65"/>
      <c r="D34818" s="65"/>
      <c r="E34818" s="65"/>
      <c r="F34818" s="65"/>
      <c r="G34818" s="145"/>
    </row>
    <row r="34819" spans="1:7">
      <c r="A34819" s="65"/>
      <c r="B34819" s="65"/>
      <c r="C34819" s="65"/>
      <c r="D34819" s="65"/>
      <c r="E34819" s="65"/>
      <c r="F34819" s="65"/>
      <c r="G34819" s="145"/>
    </row>
    <row r="34820" spans="1:7">
      <c r="A34820" s="65"/>
      <c r="B34820" s="65"/>
      <c r="C34820" s="65"/>
      <c r="D34820" s="65"/>
      <c r="E34820" s="65"/>
      <c r="F34820" s="65"/>
      <c r="G34820" s="145"/>
    </row>
    <row r="34821" spans="1:7">
      <c r="A34821" s="65"/>
      <c r="B34821" s="65"/>
      <c r="C34821" s="65"/>
      <c r="D34821" s="65"/>
      <c r="E34821" s="65"/>
      <c r="F34821" s="65"/>
      <c r="G34821" s="145"/>
    </row>
    <row r="34822" spans="1:7">
      <c r="A34822" s="65"/>
      <c r="B34822" s="65"/>
      <c r="C34822" s="65"/>
      <c r="D34822" s="65"/>
      <c r="E34822" s="65"/>
      <c r="F34822" s="65"/>
      <c r="G34822" s="145"/>
    </row>
    <row r="34823" spans="1:7">
      <c r="A34823" s="65"/>
      <c r="B34823" s="65"/>
      <c r="C34823" s="65"/>
      <c r="D34823" s="65"/>
      <c r="E34823" s="65"/>
      <c r="F34823" s="65"/>
      <c r="G34823" s="145"/>
    </row>
    <row r="34824" spans="1:7">
      <c r="A34824" s="65"/>
      <c r="B34824" s="65"/>
      <c r="C34824" s="65"/>
      <c r="D34824" s="65"/>
      <c r="E34824" s="65"/>
      <c r="F34824" s="65"/>
      <c r="G34824" s="145"/>
    </row>
    <row r="34825" spans="1:7">
      <c r="A34825" s="65"/>
      <c r="B34825" s="65"/>
      <c r="C34825" s="65"/>
      <c r="D34825" s="65"/>
      <c r="E34825" s="65"/>
      <c r="F34825" s="65"/>
      <c r="G34825" s="145"/>
    </row>
    <row r="34826" spans="1:7">
      <c r="A34826" s="65"/>
      <c r="B34826" s="65"/>
      <c r="C34826" s="65"/>
      <c r="D34826" s="65"/>
      <c r="E34826" s="65"/>
      <c r="F34826" s="65"/>
      <c r="G34826" s="145"/>
    </row>
    <row r="34827" spans="1:7">
      <c r="A34827" s="65"/>
      <c r="B34827" s="65"/>
      <c r="C34827" s="65"/>
      <c r="D34827" s="65"/>
      <c r="E34827" s="65"/>
      <c r="F34827" s="65"/>
      <c r="G34827" s="145"/>
    </row>
    <row r="34828" spans="1:7">
      <c r="A34828" s="65"/>
      <c r="B34828" s="65"/>
      <c r="C34828" s="65"/>
      <c r="D34828" s="65"/>
      <c r="E34828" s="65"/>
      <c r="F34828" s="65"/>
      <c r="G34828" s="145"/>
    </row>
    <row r="34829" spans="1:7">
      <c r="A34829" s="65"/>
      <c r="B34829" s="65"/>
      <c r="C34829" s="65"/>
      <c r="D34829" s="65"/>
      <c r="E34829" s="65"/>
      <c r="F34829" s="65"/>
      <c r="G34829" s="145"/>
    </row>
    <row r="34830" spans="1:7">
      <c r="A34830" s="65"/>
      <c r="B34830" s="65"/>
      <c r="C34830" s="65"/>
      <c r="D34830" s="65"/>
      <c r="E34830" s="65"/>
      <c r="F34830" s="65"/>
      <c r="G34830" s="145"/>
    </row>
    <row r="34831" spans="1:7">
      <c r="A34831" s="65"/>
      <c r="B34831" s="65"/>
      <c r="C34831" s="65"/>
      <c r="D34831" s="65"/>
      <c r="E34831" s="65"/>
      <c r="F34831" s="65"/>
      <c r="G34831" s="145"/>
    </row>
    <row r="34832" spans="1:7">
      <c r="A34832" s="65"/>
      <c r="B34832" s="65"/>
      <c r="C34832" s="65"/>
      <c r="D34832" s="65"/>
      <c r="E34832" s="65"/>
      <c r="F34832" s="65"/>
      <c r="G34832" s="145"/>
    </row>
    <row r="34833" spans="1:7">
      <c r="A34833" s="65"/>
      <c r="B34833" s="65"/>
      <c r="C34833" s="65"/>
      <c r="D34833" s="65"/>
      <c r="E34833" s="65"/>
      <c r="F34833" s="65"/>
      <c r="G34833" s="145"/>
    </row>
    <row r="34834" spans="1:7">
      <c r="A34834" s="65"/>
      <c r="B34834" s="65"/>
      <c r="C34834" s="65"/>
      <c r="D34834" s="65"/>
      <c r="E34834" s="65"/>
      <c r="F34834" s="65"/>
      <c r="G34834" s="145"/>
    </row>
    <row r="34835" spans="1:7">
      <c r="A34835" s="65"/>
      <c r="B34835" s="65"/>
      <c r="C34835" s="65"/>
      <c r="D34835" s="65"/>
      <c r="E34835" s="65"/>
      <c r="F34835" s="65"/>
      <c r="G34835" s="145"/>
    </row>
    <row r="34836" spans="1:7">
      <c r="A34836" s="65"/>
      <c r="B34836" s="65"/>
      <c r="C34836" s="65"/>
      <c r="D34836" s="65"/>
      <c r="E34836" s="65"/>
      <c r="F34836" s="65"/>
      <c r="G34836" s="145"/>
    </row>
    <row r="34837" spans="1:7">
      <c r="A34837" s="65"/>
      <c r="B34837" s="65"/>
      <c r="C34837" s="65"/>
      <c r="D34837" s="65"/>
      <c r="E34837" s="65"/>
      <c r="F34837" s="65"/>
      <c r="G34837" s="145"/>
    </row>
    <row r="34838" spans="1:7">
      <c r="A34838" s="65"/>
      <c r="B34838" s="65"/>
      <c r="C34838" s="65"/>
      <c r="D34838" s="65"/>
      <c r="E34838" s="65"/>
      <c r="F34838" s="65"/>
      <c r="G34838" s="145"/>
    </row>
    <row r="34839" spans="1:7">
      <c r="A34839" s="65"/>
      <c r="B34839" s="65"/>
      <c r="C34839" s="65"/>
      <c r="D34839" s="65"/>
      <c r="E34839" s="65"/>
      <c r="F34839" s="65"/>
      <c r="G34839" s="145"/>
    </row>
    <row r="34840" spans="1:7">
      <c r="A34840" s="65"/>
      <c r="B34840" s="65"/>
      <c r="C34840" s="65"/>
      <c r="D34840" s="65"/>
      <c r="E34840" s="65"/>
      <c r="F34840" s="65"/>
      <c r="G34840" s="145"/>
    </row>
    <row r="34841" spans="1:7">
      <c r="A34841" s="65"/>
      <c r="B34841" s="65"/>
      <c r="C34841" s="65"/>
      <c r="D34841" s="65"/>
      <c r="E34841" s="65"/>
      <c r="F34841" s="65"/>
      <c r="G34841" s="145"/>
    </row>
    <row r="34842" spans="1:7">
      <c r="A34842" s="65"/>
      <c r="B34842" s="65"/>
      <c r="C34842" s="65"/>
      <c r="D34842" s="65"/>
      <c r="E34842" s="65"/>
      <c r="F34842" s="65"/>
      <c r="G34842" s="145"/>
    </row>
    <row r="34843" spans="1:7">
      <c r="A34843" s="65"/>
      <c r="B34843" s="65"/>
      <c r="C34843" s="65"/>
      <c r="D34843" s="65"/>
      <c r="E34843" s="65"/>
      <c r="F34843" s="65"/>
      <c r="G34843" s="145"/>
    </row>
    <row r="34844" spans="1:7">
      <c r="A34844" s="65"/>
      <c r="B34844" s="65"/>
      <c r="C34844" s="65"/>
      <c r="D34844" s="65"/>
      <c r="E34844" s="65"/>
      <c r="F34844" s="65"/>
      <c r="G34844" s="145"/>
    </row>
    <row r="34845" spans="1:7">
      <c r="A34845" s="65"/>
      <c r="B34845" s="65"/>
      <c r="C34845" s="65"/>
      <c r="D34845" s="65"/>
      <c r="E34845" s="65"/>
      <c r="F34845" s="65"/>
      <c r="G34845" s="145"/>
    </row>
    <row r="34846" spans="1:7">
      <c r="A34846" s="65"/>
      <c r="B34846" s="65"/>
      <c r="C34846" s="65"/>
      <c r="D34846" s="65"/>
      <c r="E34846" s="65"/>
      <c r="F34846" s="65"/>
      <c r="G34846" s="145"/>
    </row>
    <row r="34847" spans="1:7">
      <c r="A34847" s="65"/>
      <c r="B34847" s="65"/>
      <c r="C34847" s="65"/>
      <c r="D34847" s="65"/>
      <c r="E34847" s="65"/>
      <c r="F34847" s="65"/>
      <c r="G34847" s="145"/>
    </row>
    <row r="34848" spans="1:7">
      <c r="A34848" s="65"/>
      <c r="B34848" s="65"/>
      <c r="C34848" s="65"/>
      <c r="D34848" s="65"/>
      <c r="E34848" s="65"/>
      <c r="F34848" s="65"/>
      <c r="G34848" s="145"/>
    </row>
    <row r="34849" spans="1:7">
      <c r="A34849" s="65"/>
      <c r="B34849" s="65"/>
      <c r="C34849" s="65"/>
      <c r="D34849" s="65"/>
      <c r="E34849" s="65"/>
      <c r="F34849" s="65"/>
      <c r="G34849" s="145"/>
    </row>
    <row r="34850" spans="1:7">
      <c r="A34850" s="65"/>
      <c r="B34850" s="65"/>
      <c r="C34850" s="65"/>
      <c r="D34850" s="65"/>
      <c r="E34850" s="65"/>
      <c r="F34850" s="65"/>
      <c r="G34850" s="145"/>
    </row>
    <row r="34851" spans="1:7">
      <c r="A34851" s="65"/>
      <c r="B34851" s="65"/>
      <c r="C34851" s="65"/>
      <c r="D34851" s="65"/>
      <c r="E34851" s="65"/>
      <c r="F34851" s="65"/>
      <c r="G34851" s="145"/>
    </row>
    <row r="34852" spans="1:7">
      <c r="A34852" s="65"/>
      <c r="B34852" s="65"/>
      <c r="C34852" s="65"/>
      <c r="D34852" s="65"/>
      <c r="E34852" s="65"/>
      <c r="F34852" s="65"/>
      <c r="G34852" s="145"/>
    </row>
    <row r="34853" spans="1:7">
      <c r="A34853" s="65"/>
      <c r="B34853" s="65"/>
      <c r="C34853" s="65"/>
      <c r="D34853" s="65"/>
      <c r="E34853" s="65"/>
      <c r="F34853" s="65"/>
      <c r="G34853" s="145"/>
    </row>
    <row r="34854" spans="1:7">
      <c r="A34854" s="65"/>
      <c r="B34854" s="65"/>
      <c r="C34854" s="65"/>
      <c r="D34854" s="65"/>
      <c r="E34854" s="65"/>
      <c r="F34854" s="65"/>
      <c r="G34854" s="145"/>
    </row>
    <row r="34855" spans="1:7">
      <c r="A34855" s="65"/>
      <c r="B34855" s="65"/>
      <c r="C34855" s="65"/>
      <c r="D34855" s="65"/>
      <c r="E34855" s="65"/>
      <c r="F34855" s="65"/>
      <c r="G34855" s="145"/>
    </row>
    <row r="34856" spans="1:7">
      <c r="A34856" s="65"/>
      <c r="B34856" s="65"/>
      <c r="C34856" s="65"/>
      <c r="D34856" s="65"/>
      <c r="E34856" s="65"/>
      <c r="F34856" s="65"/>
      <c r="G34856" s="145"/>
    </row>
    <row r="34857" spans="1:7">
      <c r="A34857" s="65"/>
      <c r="B34857" s="65"/>
      <c r="C34857" s="65"/>
      <c r="D34857" s="65"/>
      <c r="E34857" s="65"/>
      <c r="F34857" s="65"/>
      <c r="G34857" s="145"/>
    </row>
    <row r="34858" spans="1:7">
      <c r="A34858" s="65"/>
      <c r="B34858" s="65"/>
      <c r="C34858" s="65"/>
      <c r="D34858" s="65"/>
      <c r="E34858" s="65"/>
      <c r="F34858" s="65"/>
      <c r="G34858" s="145"/>
    </row>
    <row r="34859" spans="1:7">
      <c r="A34859" s="65"/>
      <c r="B34859" s="65"/>
      <c r="C34859" s="65"/>
      <c r="D34859" s="65"/>
      <c r="E34859" s="65"/>
      <c r="F34859" s="65"/>
      <c r="G34859" s="145"/>
    </row>
    <row r="34860" spans="1:7">
      <c r="A34860" s="65"/>
      <c r="B34860" s="65"/>
      <c r="C34860" s="65"/>
      <c r="D34860" s="65"/>
      <c r="E34860" s="65"/>
      <c r="F34860" s="65"/>
      <c r="G34860" s="145"/>
    </row>
    <row r="34861" spans="1:7">
      <c r="A34861" s="65"/>
      <c r="B34861" s="65"/>
      <c r="C34861" s="65"/>
      <c r="D34861" s="65"/>
      <c r="E34861" s="65"/>
      <c r="F34861" s="65"/>
      <c r="G34861" s="145"/>
    </row>
    <row r="34862" spans="1:7">
      <c r="A34862" s="65"/>
      <c r="B34862" s="65"/>
      <c r="C34862" s="65"/>
      <c r="D34862" s="65"/>
      <c r="E34862" s="65"/>
      <c r="F34862" s="65"/>
      <c r="G34862" s="145"/>
    </row>
    <row r="34863" spans="1:7">
      <c r="A34863" s="65"/>
      <c r="B34863" s="65"/>
      <c r="C34863" s="65"/>
      <c r="D34863" s="65"/>
      <c r="E34863" s="65"/>
      <c r="F34863" s="65"/>
      <c r="G34863" s="145"/>
    </row>
    <row r="34864" spans="1:7">
      <c r="A34864" s="65"/>
      <c r="B34864" s="65"/>
      <c r="C34864" s="65"/>
      <c r="D34864" s="65"/>
      <c r="E34864" s="65"/>
      <c r="F34864" s="65"/>
      <c r="G34864" s="145"/>
    </row>
    <row r="34865" spans="1:7">
      <c r="A34865" s="65"/>
      <c r="B34865" s="65"/>
      <c r="C34865" s="65"/>
      <c r="D34865" s="65"/>
      <c r="E34865" s="65"/>
      <c r="F34865" s="65"/>
      <c r="G34865" s="145"/>
    </row>
    <row r="34866" spans="1:7">
      <c r="A34866" s="65"/>
      <c r="B34866" s="65"/>
      <c r="C34866" s="65"/>
      <c r="D34866" s="65"/>
      <c r="E34866" s="65"/>
      <c r="F34866" s="65"/>
      <c r="G34866" s="145"/>
    </row>
    <row r="34867" spans="1:7">
      <c r="A34867" s="65"/>
      <c r="B34867" s="65"/>
      <c r="C34867" s="65"/>
      <c r="D34867" s="65"/>
      <c r="E34867" s="65"/>
      <c r="F34867" s="65"/>
      <c r="G34867" s="145"/>
    </row>
    <row r="34868" spans="1:7">
      <c r="A34868" s="65"/>
      <c r="B34868" s="65"/>
      <c r="C34868" s="65"/>
      <c r="D34868" s="65"/>
      <c r="E34868" s="65"/>
      <c r="F34868" s="65"/>
      <c r="G34868" s="145"/>
    </row>
    <row r="34869" spans="1:7">
      <c r="A34869" s="65"/>
      <c r="B34869" s="65"/>
      <c r="C34869" s="65"/>
      <c r="D34869" s="65"/>
      <c r="E34869" s="65"/>
      <c r="F34869" s="65"/>
      <c r="G34869" s="145"/>
    </row>
    <row r="34870" spans="1:7">
      <c r="A34870" s="65"/>
      <c r="B34870" s="65"/>
      <c r="C34870" s="65"/>
      <c r="D34870" s="65"/>
      <c r="E34870" s="65"/>
      <c r="F34870" s="65"/>
      <c r="G34870" s="145"/>
    </row>
    <row r="34871" spans="1:7">
      <c r="A34871" s="65"/>
      <c r="B34871" s="65"/>
      <c r="C34871" s="65"/>
      <c r="D34871" s="65"/>
      <c r="E34871" s="65"/>
      <c r="F34871" s="65"/>
      <c r="G34871" s="145"/>
    </row>
    <row r="34872" spans="1:7">
      <c r="A34872" s="65"/>
      <c r="B34872" s="65"/>
      <c r="C34872" s="65"/>
      <c r="D34872" s="65"/>
      <c r="E34872" s="65"/>
      <c r="F34872" s="65"/>
      <c r="G34872" s="145"/>
    </row>
    <row r="34873" spans="1:7">
      <c r="A34873" s="65"/>
      <c r="B34873" s="65"/>
      <c r="C34873" s="65"/>
      <c r="D34873" s="65"/>
      <c r="E34873" s="65"/>
      <c r="F34873" s="65"/>
      <c r="G34873" s="145"/>
    </row>
    <row r="34874" spans="1:7">
      <c r="A34874" s="65"/>
      <c r="B34874" s="65"/>
      <c r="C34874" s="65"/>
      <c r="D34874" s="65"/>
      <c r="E34874" s="65"/>
      <c r="F34874" s="65"/>
      <c r="G34874" s="145"/>
    </row>
    <row r="34875" spans="1:7">
      <c r="A34875" s="65"/>
      <c r="B34875" s="65"/>
      <c r="C34875" s="65"/>
      <c r="D34875" s="65"/>
      <c r="E34875" s="65"/>
      <c r="F34875" s="65"/>
      <c r="G34875" s="145"/>
    </row>
    <row r="34876" spans="1:7">
      <c r="A34876" s="65"/>
      <c r="B34876" s="65"/>
      <c r="C34876" s="65"/>
      <c r="D34876" s="65"/>
      <c r="E34876" s="65"/>
      <c r="F34876" s="65"/>
      <c r="G34876" s="145"/>
    </row>
    <row r="34877" spans="1:7">
      <c r="A34877" s="65"/>
      <c r="B34877" s="65"/>
      <c r="C34877" s="65"/>
      <c r="D34877" s="65"/>
      <c r="E34877" s="65"/>
      <c r="F34877" s="65"/>
      <c r="G34877" s="145"/>
    </row>
    <row r="34878" spans="1:7">
      <c r="A34878" s="65"/>
      <c r="B34878" s="65"/>
      <c r="C34878" s="65"/>
      <c r="D34878" s="65"/>
      <c r="E34878" s="65"/>
      <c r="F34878" s="65"/>
      <c r="G34878" s="145"/>
    </row>
    <row r="34879" spans="1:7">
      <c r="A34879" s="65"/>
      <c r="B34879" s="65"/>
      <c r="C34879" s="65"/>
      <c r="D34879" s="65"/>
      <c r="E34879" s="65"/>
      <c r="F34879" s="65"/>
      <c r="G34879" s="145"/>
    </row>
    <row r="34880" spans="1:7">
      <c r="A34880" s="65"/>
      <c r="B34880" s="65"/>
      <c r="C34880" s="65"/>
      <c r="D34880" s="65"/>
      <c r="E34880" s="65"/>
      <c r="F34880" s="65"/>
      <c r="G34880" s="145"/>
    </row>
    <row r="34881" spans="1:7">
      <c r="A34881" s="65"/>
      <c r="B34881" s="65"/>
      <c r="C34881" s="65"/>
      <c r="D34881" s="65"/>
      <c r="E34881" s="65"/>
      <c r="F34881" s="65"/>
      <c r="G34881" s="145"/>
    </row>
    <row r="34882" spans="1:7">
      <c r="A34882" s="65"/>
      <c r="B34882" s="65"/>
      <c r="C34882" s="65"/>
      <c r="D34882" s="65"/>
      <c r="E34882" s="65"/>
      <c r="F34882" s="65"/>
      <c r="G34882" s="145"/>
    </row>
    <row r="34883" spans="1:7">
      <c r="A34883" s="65"/>
      <c r="B34883" s="65"/>
      <c r="C34883" s="65"/>
      <c r="D34883" s="65"/>
      <c r="E34883" s="65"/>
      <c r="F34883" s="65"/>
      <c r="G34883" s="145"/>
    </row>
    <row r="34884" spans="1:7">
      <c r="A34884" s="65"/>
      <c r="B34884" s="65"/>
      <c r="C34884" s="65"/>
      <c r="D34884" s="65"/>
      <c r="E34884" s="65"/>
      <c r="F34884" s="65"/>
      <c r="G34884" s="145"/>
    </row>
    <row r="34885" spans="1:7">
      <c r="A34885" s="65"/>
      <c r="B34885" s="65"/>
      <c r="C34885" s="65"/>
      <c r="D34885" s="65"/>
      <c r="E34885" s="65"/>
      <c r="F34885" s="65"/>
      <c r="G34885" s="145"/>
    </row>
    <row r="34886" spans="1:7">
      <c r="A34886" s="65"/>
      <c r="B34886" s="65"/>
      <c r="C34886" s="65"/>
      <c r="D34886" s="65"/>
      <c r="E34886" s="65"/>
      <c r="F34886" s="65"/>
      <c r="G34886" s="145"/>
    </row>
    <row r="34887" spans="1:7">
      <c r="A34887" s="65"/>
      <c r="B34887" s="65"/>
      <c r="C34887" s="65"/>
      <c r="D34887" s="65"/>
      <c r="E34887" s="65"/>
      <c r="F34887" s="65"/>
      <c r="G34887" s="145"/>
    </row>
    <row r="34888" spans="1:7">
      <c r="A34888" s="65"/>
      <c r="B34888" s="65"/>
      <c r="C34888" s="65"/>
      <c r="D34888" s="65"/>
      <c r="E34888" s="65"/>
      <c r="F34888" s="65"/>
      <c r="G34888" s="145"/>
    </row>
    <row r="34889" spans="1:7">
      <c r="A34889" s="65"/>
      <c r="B34889" s="65"/>
      <c r="C34889" s="65"/>
      <c r="D34889" s="65"/>
      <c r="E34889" s="65"/>
      <c r="F34889" s="65"/>
      <c r="G34889" s="145"/>
    </row>
    <row r="34890" spans="1:7">
      <c r="A34890" s="65"/>
      <c r="B34890" s="65"/>
      <c r="C34890" s="65"/>
      <c r="D34890" s="65"/>
      <c r="E34890" s="65"/>
      <c r="F34890" s="65"/>
      <c r="G34890" s="145"/>
    </row>
    <row r="34891" spans="1:7">
      <c r="A34891" s="65"/>
      <c r="B34891" s="65"/>
      <c r="C34891" s="65"/>
      <c r="D34891" s="65"/>
      <c r="E34891" s="65"/>
      <c r="F34891" s="65"/>
      <c r="G34891" s="145"/>
    </row>
    <row r="34892" spans="1:7">
      <c r="A34892" s="65"/>
      <c r="B34892" s="65"/>
      <c r="C34892" s="65"/>
      <c r="D34892" s="65"/>
      <c r="E34892" s="65"/>
      <c r="F34892" s="65"/>
      <c r="G34892" s="145"/>
    </row>
    <row r="34893" spans="1:7">
      <c r="A34893" s="65"/>
      <c r="B34893" s="65"/>
      <c r="C34893" s="65"/>
      <c r="D34893" s="65"/>
      <c r="E34893" s="65"/>
      <c r="F34893" s="65"/>
      <c r="G34893" s="145"/>
    </row>
    <row r="34894" spans="1:7">
      <c r="A34894" s="65"/>
      <c r="B34894" s="65"/>
      <c r="C34894" s="65"/>
      <c r="D34894" s="65"/>
      <c r="E34894" s="65"/>
      <c r="F34894" s="65"/>
      <c r="G34894" s="145"/>
    </row>
    <row r="34895" spans="1:7">
      <c r="A34895" s="65"/>
      <c r="B34895" s="65"/>
      <c r="C34895" s="65"/>
      <c r="D34895" s="65"/>
      <c r="E34895" s="65"/>
      <c r="F34895" s="65"/>
      <c r="G34895" s="145"/>
    </row>
    <row r="34896" spans="1:7">
      <c r="A34896" s="65"/>
      <c r="B34896" s="65"/>
      <c r="C34896" s="65"/>
      <c r="D34896" s="65"/>
      <c r="E34896" s="65"/>
      <c r="F34896" s="65"/>
      <c r="G34896" s="145"/>
    </row>
    <row r="34897" spans="1:7">
      <c r="A34897" s="65"/>
      <c r="B34897" s="65"/>
      <c r="C34897" s="65"/>
      <c r="D34897" s="65"/>
      <c r="E34897" s="65"/>
      <c r="F34897" s="65"/>
      <c r="G34897" s="145"/>
    </row>
    <row r="34898" spans="1:7">
      <c r="A34898" s="65"/>
      <c r="B34898" s="65"/>
      <c r="C34898" s="65"/>
      <c r="D34898" s="65"/>
      <c r="E34898" s="65"/>
      <c r="F34898" s="65"/>
      <c r="G34898" s="145"/>
    </row>
    <row r="34899" spans="1:7">
      <c r="A34899" s="65"/>
      <c r="B34899" s="65"/>
      <c r="C34899" s="65"/>
      <c r="D34899" s="65"/>
      <c r="E34899" s="65"/>
      <c r="F34899" s="65"/>
      <c r="G34899" s="145"/>
    </row>
    <row r="34900" spans="1:7">
      <c r="A34900" s="65"/>
      <c r="B34900" s="65"/>
      <c r="C34900" s="65"/>
      <c r="D34900" s="65"/>
      <c r="E34900" s="65"/>
      <c r="F34900" s="65"/>
      <c r="G34900" s="145"/>
    </row>
    <row r="34901" spans="1:7">
      <c r="A34901" s="65"/>
      <c r="B34901" s="65"/>
      <c r="C34901" s="65"/>
      <c r="D34901" s="65"/>
      <c r="E34901" s="65"/>
      <c r="F34901" s="65"/>
      <c r="G34901" s="145"/>
    </row>
    <row r="34902" spans="1:7">
      <c r="A34902" s="65"/>
      <c r="B34902" s="65"/>
      <c r="C34902" s="65"/>
      <c r="D34902" s="65"/>
      <c r="E34902" s="65"/>
      <c r="F34902" s="65"/>
      <c r="G34902" s="145"/>
    </row>
    <row r="34903" spans="1:7">
      <c r="A34903" s="65"/>
      <c r="B34903" s="65"/>
      <c r="C34903" s="65"/>
      <c r="D34903" s="65"/>
      <c r="E34903" s="65"/>
      <c r="F34903" s="65"/>
      <c r="G34903" s="145"/>
    </row>
    <row r="34904" spans="1:7">
      <c r="A34904" s="65"/>
      <c r="B34904" s="65"/>
      <c r="C34904" s="65"/>
      <c r="D34904" s="65"/>
      <c r="E34904" s="65"/>
      <c r="F34904" s="65"/>
      <c r="G34904" s="145"/>
    </row>
    <row r="34905" spans="1:7">
      <c r="A34905" s="65"/>
      <c r="B34905" s="65"/>
      <c r="C34905" s="65"/>
      <c r="D34905" s="65"/>
      <c r="E34905" s="65"/>
      <c r="F34905" s="65"/>
      <c r="G34905" s="145"/>
    </row>
    <row r="34906" spans="1:7">
      <c r="A34906" s="65"/>
      <c r="B34906" s="65"/>
      <c r="C34906" s="65"/>
      <c r="D34906" s="65"/>
      <c r="E34906" s="65"/>
      <c r="F34906" s="65"/>
      <c r="G34906" s="145"/>
    </row>
    <row r="34907" spans="1:7">
      <c r="A34907" s="65"/>
      <c r="B34907" s="65"/>
      <c r="C34907" s="65"/>
      <c r="D34907" s="65"/>
      <c r="E34907" s="65"/>
      <c r="F34907" s="65"/>
      <c r="G34907" s="145"/>
    </row>
    <row r="34908" spans="1:7">
      <c r="A34908" s="65"/>
      <c r="B34908" s="65"/>
      <c r="C34908" s="65"/>
      <c r="D34908" s="65"/>
      <c r="E34908" s="65"/>
      <c r="F34908" s="65"/>
      <c r="G34908" s="145"/>
    </row>
    <row r="34909" spans="1:7">
      <c r="A34909" s="65"/>
      <c r="B34909" s="65"/>
      <c r="C34909" s="65"/>
      <c r="D34909" s="65"/>
      <c r="E34909" s="65"/>
      <c r="F34909" s="65"/>
      <c r="G34909" s="145"/>
    </row>
    <row r="34910" spans="1:7">
      <c r="A34910" s="65"/>
      <c r="B34910" s="65"/>
      <c r="C34910" s="65"/>
      <c r="D34910" s="65"/>
      <c r="E34910" s="65"/>
      <c r="F34910" s="65"/>
      <c r="G34910" s="145"/>
    </row>
    <row r="34911" spans="1:7">
      <c r="A34911" s="65"/>
      <c r="B34911" s="65"/>
      <c r="C34911" s="65"/>
      <c r="D34911" s="65"/>
      <c r="E34911" s="65"/>
      <c r="F34911" s="65"/>
      <c r="G34911" s="145"/>
    </row>
    <row r="34912" spans="1:7">
      <c r="A34912" s="65"/>
      <c r="B34912" s="65"/>
      <c r="C34912" s="65"/>
      <c r="D34912" s="65"/>
      <c r="E34912" s="65"/>
      <c r="F34912" s="65"/>
      <c r="G34912" s="145"/>
    </row>
    <row r="34913" spans="1:7">
      <c r="A34913" s="65"/>
      <c r="B34913" s="65"/>
      <c r="C34913" s="65"/>
      <c r="D34913" s="65"/>
      <c r="E34913" s="65"/>
      <c r="F34913" s="65"/>
      <c r="G34913" s="145"/>
    </row>
    <row r="34914" spans="1:7">
      <c r="A34914" s="65"/>
      <c r="B34914" s="65"/>
      <c r="C34914" s="65"/>
      <c r="D34914" s="65"/>
      <c r="E34914" s="65"/>
      <c r="F34914" s="65"/>
      <c r="G34914" s="145"/>
    </row>
    <row r="34915" spans="1:7">
      <c r="A34915" s="65"/>
      <c r="B34915" s="65"/>
      <c r="C34915" s="65"/>
      <c r="D34915" s="65"/>
      <c r="E34915" s="65"/>
      <c r="F34915" s="65"/>
      <c r="G34915" s="145"/>
    </row>
    <row r="34916" spans="1:7">
      <c r="A34916" s="65"/>
      <c r="B34916" s="65"/>
      <c r="C34916" s="65"/>
      <c r="D34916" s="65"/>
      <c r="E34916" s="65"/>
      <c r="F34916" s="65"/>
      <c r="G34916" s="145"/>
    </row>
    <row r="34917" spans="1:7">
      <c r="A34917" s="65"/>
      <c r="B34917" s="65"/>
      <c r="C34917" s="65"/>
      <c r="D34917" s="65"/>
      <c r="E34917" s="65"/>
      <c r="F34917" s="65"/>
      <c r="G34917" s="145"/>
    </row>
    <row r="34918" spans="1:7">
      <c r="A34918" s="65"/>
      <c r="B34918" s="65"/>
      <c r="C34918" s="65"/>
      <c r="D34918" s="65"/>
      <c r="E34918" s="65"/>
      <c r="F34918" s="65"/>
      <c r="G34918" s="145"/>
    </row>
    <row r="34919" spans="1:7">
      <c r="A34919" s="65"/>
      <c r="B34919" s="65"/>
      <c r="C34919" s="65"/>
      <c r="D34919" s="65"/>
      <c r="E34919" s="65"/>
      <c r="F34919" s="65"/>
      <c r="G34919" s="145"/>
    </row>
    <row r="34920" spans="1:7">
      <c r="A34920" s="65"/>
      <c r="B34920" s="65"/>
      <c r="C34920" s="65"/>
      <c r="D34920" s="65"/>
      <c r="E34920" s="65"/>
      <c r="F34920" s="65"/>
      <c r="G34920" s="145"/>
    </row>
    <row r="34921" spans="1:7">
      <c r="A34921" s="65"/>
      <c r="B34921" s="65"/>
      <c r="C34921" s="65"/>
      <c r="D34921" s="65"/>
      <c r="E34921" s="65"/>
      <c r="F34921" s="65"/>
      <c r="G34921" s="145"/>
    </row>
    <row r="34922" spans="1:7">
      <c r="A34922" s="65"/>
      <c r="B34922" s="65"/>
      <c r="C34922" s="65"/>
      <c r="D34922" s="65"/>
      <c r="E34922" s="65"/>
      <c r="F34922" s="65"/>
      <c r="G34922" s="145"/>
    </row>
    <row r="34923" spans="1:7">
      <c r="A34923" s="65"/>
      <c r="B34923" s="65"/>
      <c r="C34923" s="65"/>
      <c r="D34923" s="65"/>
      <c r="E34923" s="65"/>
      <c r="F34923" s="65"/>
      <c r="G34923" s="145"/>
    </row>
    <row r="34924" spans="1:7">
      <c r="A34924" s="65"/>
      <c r="B34924" s="65"/>
      <c r="C34924" s="65"/>
      <c r="D34924" s="65"/>
      <c r="E34924" s="65"/>
      <c r="F34924" s="65"/>
      <c r="G34924" s="145"/>
    </row>
    <row r="34925" spans="1:7">
      <c r="A34925" s="65"/>
      <c r="B34925" s="65"/>
      <c r="C34925" s="65"/>
      <c r="D34925" s="65"/>
      <c r="E34925" s="65"/>
      <c r="F34925" s="65"/>
      <c r="G34925" s="145"/>
    </row>
    <row r="34926" spans="1:7">
      <c r="A34926" s="65"/>
      <c r="B34926" s="65"/>
      <c r="C34926" s="65"/>
      <c r="D34926" s="65"/>
      <c r="E34926" s="65"/>
      <c r="F34926" s="65"/>
      <c r="G34926" s="145"/>
    </row>
    <row r="34927" spans="1:7">
      <c r="A34927" s="65"/>
      <c r="B34927" s="65"/>
      <c r="C34927" s="65"/>
      <c r="D34927" s="65"/>
      <c r="E34927" s="65"/>
      <c r="F34927" s="65"/>
      <c r="G34927" s="145"/>
    </row>
    <row r="34928" spans="1:7">
      <c r="A34928" s="65"/>
      <c r="B34928" s="65"/>
      <c r="C34928" s="65"/>
      <c r="D34928" s="65"/>
      <c r="E34928" s="65"/>
      <c r="F34928" s="65"/>
      <c r="G34928" s="145"/>
    </row>
    <row r="34929" spans="1:7">
      <c r="A34929" s="65"/>
      <c r="B34929" s="65"/>
      <c r="C34929" s="65"/>
      <c r="D34929" s="65"/>
      <c r="E34929" s="65"/>
      <c r="F34929" s="65"/>
      <c r="G34929" s="145"/>
    </row>
    <row r="34930" spans="1:7">
      <c r="A34930" s="65"/>
      <c r="B34930" s="65"/>
      <c r="C34930" s="65"/>
      <c r="D34930" s="65"/>
      <c r="E34930" s="65"/>
      <c r="F34930" s="65"/>
      <c r="G34930" s="145"/>
    </row>
    <row r="34931" spans="1:7">
      <c r="A34931" s="65"/>
      <c r="B34931" s="65"/>
      <c r="C34931" s="65"/>
      <c r="D34931" s="65"/>
      <c r="E34931" s="65"/>
      <c r="F34931" s="65"/>
      <c r="G34931" s="145"/>
    </row>
    <row r="34932" spans="1:7">
      <c r="A34932" s="65"/>
      <c r="B34932" s="65"/>
      <c r="C34932" s="65"/>
      <c r="D34932" s="65"/>
      <c r="E34932" s="65"/>
      <c r="F34932" s="65"/>
      <c r="G34932" s="145"/>
    </row>
    <row r="34933" spans="1:7">
      <c r="A34933" s="65"/>
      <c r="B34933" s="65"/>
      <c r="C34933" s="65"/>
      <c r="D34933" s="65"/>
      <c r="E34933" s="65"/>
      <c r="F34933" s="65"/>
      <c r="G34933" s="145"/>
    </row>
    <row r="34934" spans="1:7">
      <c r="A34934" s="65"/>
      <c r="B34934" s="65"/>
      <c r="C34934" s="65"/>
      <c r="D34934" s="65"/>
      <c r="E34934" s="65"/>
      <c r="F34934" s="65"/>
      <c r="G34934" s="145"/>
    </row>
    <row r="34935" spans="1:7">
      <c r="A34935" s="65"/>
      <c r="B34935" s="65"/>
      <c r="C34935" s="65"/>
      <c r="D34935" s="65"/>
      <c r="E34935" s="65"/>
      <c r="F34935" s="65"/>
      <c r="G34935" s="145"/>
    </row>
    <row r="34936" spans="1:7">
      <c r="A34936" s="65"/>
      <c r="B34936" s="65"/>
      <c r="C34936" s="65"/>
      <c r="D34936" s="65"/>
      <c r="E34936" s="65"/>
      <c r="F34936" s="65"/>
      <c r="G34936" s="145"/>
    </row>
    <row r="34937" spans="1:7">
      <c r="A34937" s="65"/>
      <c r="B34937" s="65"/>
      <c r="C34937" s="65"/>
      <c r="D34937" s="65"/>
      <c r="E34937" s="65"/>
      <c r="F34937" s="65"/>
      <c r="G34937" s="145"/>
    </row>
    <row r="34938" spans="1:7">
      <c r="A34938" s="65"/>
      <c r="B34938" s="65"/>
      <c r="C34938" s="65"/>
      <c r="D34938" s="65"/>
      <c r="E34938" s="65"/>
      <c r="F34938" s="65"/>
      <c r="G34938" s="145"/>
    </row>
    <row r="34939" spans="1:7">
      <c r="A34939" s="65"/>
      <c r="B34939" s="65"/>
      <c r="C34939" s="65"/>
      <c r="D34939" s="65"/>
      <c r="E34939" s="65"/>
      <c r="F34939" s="65"/>
      <c r="G34939" s="145"/>
    </row>
    <row r="34940" spans="1:7">
      <c r="A34940" s="65"/>
      <c r="B34940" s="65"/>
      <c r="C34940" s="65"/>
      <c r="D34940" s="65"/>
      <c r="E34940" s="65"/>
      <c r="F34940" s="65"/>
      <c r="G34940" s="145"/>
    </row>
    <row r="34941" spans="1:7">
      <c r="A34941" s="65"/>
      <c r="B34941" s="65"/>
      <c r="C34941" s="65"/>
      <c r="D34941" s="65"/>
      <c r="E34941" s="65"/>
      <c r="F34941" s="65"/>
      <c r="G34941" s="145"/>
    </row>
    <row r="34942" spans="1:7">
      <c r="A34942" s="65"/>
      <c r="B34942" s="65"/>
      <c r="C34942" s="65"/>
      <c r="D34942" s="65"/>
      <c r="E34942" s="65"/>
      <c r="F34942" s="65"/>
      <c r="G34942" s="145"/>
    </row>
    <row r="34943" spans="1:7">
      <c r="A34943" s="65"/>
      <c r="B34943" s="65"/>
      <c r="C34943" s="65"/>
      <c r="D34943" s="65"/>
      <c r="E34943" s="65"/>
      <c r="F34943" s="65"/>
      <c r="G34943" s="145"/>
    </row>
    <row r="34944" spans="1:7">
      <c r="A34944" s="65"/>
      <c r="B34944" s="65"/>
      <c r="C34944" s="65"/>
      <c r="D34944" s="65"/>
      <c r="E34944" s="65"/>
      <c r="F34944" s="65"/>
      <c r="G34944" s="145"/>
    </row>
    <row r="34945" spans="1:7">
      <c r="A34945" s="65"/>
      <c r="B34945" s="65"/>
      <c r="C34945" s="65"/>
      <c r="D34945" s="65"/>
      <c r="E34945" s="65"/>
      <c r="F34945" s="65"/>
      <c r="G34945" s="145"/>
    </row>
    <row r="34946" spans="1:7">
      <c r="A34946" s="65"/>
      <c r="B34946" s="65"/>
      <c r="C34946" s="65"/>
      <c r="D34946" s="65"/>
      <c r="E34946" s="65"/>
      <c r="F34946" s="65"/>
      <c r="G34946" s="145"/>
    </row>
    <row r="34947" spans="1:7">
      <c r="A34947" s="65"/>
      <c r="B34947" s="65"/>
      <c r="C34947" s="65"/>
      <c r="D34947" s="65"/>
      <c r="E34947" s="65"/>
      <c r="F34947" s="65"/>
      <c r="G34947" s="145"/>
    </row>
    <row r="34948" spans="1:7">
      <c r="A34948" s="65"/>
      <c r="B34948" s="65"/>
      <c r="C34948" s="65"/>
      <c r="D34948" s="65"/>
      <c r="E34948" s="65"/>
      <c r="F34948" s="65"/>
      <c r="G34948" s="145"/>
    </row>
    <row r="34949" spans="1:7">
      <c r="A34949" s="65"/>
      <c r="B34949" s="65"/>
      <c r="C34949" s="65"/>
      <c r="D34949" s="65"/>
      <c r="E34949" s="65"/>
      <c r="F34949" s="65"/>
      <c r="G34949" s="145"/>
    </row>
    <row r="34950" spans="1:7">
      <c r="A34950" s="65"/>
      <c r="B34950" s="65"/>
      <c r="C34950" s="65"/>
      <c r="D34950" s="65"/>
      <c r="E34950" s="65"/>
      <c r="F34950" s="65"/>
      <c r="G34950" s="145"/>
    </row>
    <row r="34951" spans="1:7">
      <c r="A34951" s="65"/>
      <c r="B34951" s="65"/>
      <c r="C34951" s="65"/>
      <c r="D34951" s="65"/>
      <c r="E34951" s="65"/>
      <c r="F34951" s="65"/>
      <c r="G34951" s="145"/>
    </row>
    <row r="34952" spans="1:7">
      <c r="A34952" s="65"/>
      <c r="B34952" s="65"/>
      <c r="C34952" s="65"/>
      <c r="D34952" s="65"/>
      <c r="E34952" s="65"/>
      <c r="F34952" s="65"/>
      <c r="G34952" s="145"/>
    </row>
    <row r="34953" spans="1:7">
      <c r="A34953" s="65"/>
      <c r="B34953" s="65"/>
      <c r="C34953" s="65"/>
      <c r="D34953" s="65"/>
      <c r="E34953" s="65"/>
      <c r="F34953" s="65"/>
      <c r="G34953" s="145"/>
    </row>
    <row r="34954" spans="1:7">
      <c r="A34954" s="65"/>
      <c r="B34954" s="65"/>
      <c r="C34954" s="65"/>
      <c r="D34954" s="65"/>
      <c r="E34954" s="65"/>
      <c r="F34954" s="65"/>
      <c r="G34954" s="145"/>
    </row>
    <row r="34955" spans="1:7">
      <c r="A34955" s="65"/>
      <c r="B34955" s="65"/>
      <c r="C34955" s="65"/>
      <c r="D34955" s="65"/>
      <c r="E34955" s="65"/>
      <c r="F34955" s="65"/>
      <c r="G34955" s="145"/>
    </row>
    <row r="34956" spans="1:7">
      <c r="A34956" s="65"/>
      <c r="B34956" s="65"/>
      <c r="C34956" s="65"/>
      <c r="D34956" s="65"/>
      <c r="E34956" s="65"/>
      <c r="F34956" s="65"/>
      <c r="G34956" s="145"/>
    </row>
    <row r="34957" spans="1:7">
      <c r="A34957" s="65"/>
      <c r="B34957" s="65"/>
      <c r="C34957" s="65"/>
      <c r="D34957" s="65"/>
      <c r="E34957" s="65"/>
      <c r="F34957" s="65"/>
      <c r="G34957" s="145"/>
    </row>
    <row r="34958" spans="1:7">
      <c r="A34958" s="65"/>
      <c r="B34958" s="65"/>
      <c r="C34958" s="65"/>
      <c r="D34958" s="65"/>
      <c r="E34958" s="65"/>
      <c r="F34958" s="65"/>
      <c r="G34958" s="145"/>
    </row>
    <row r="34959" spans="1:7">
      <c r="A34959" s="65"/>
      <c r="B34959" s="65"/>
      <c r="C34959" s="65"/>
      <c r="D34959" s="65"/>
      <c r="E34959" s="65"/>
      <c r="F34959" s="65"/>
      <c r="G34959" s="145"/>
    </row>
    <row r="34960" spans="1:7">
      <c r="A34960" s="65"/>
      <c r="B34960" s="65"/>
      <c r="C34960" s="65"/>
      <c r="D34960" s="65"/>
      <c r="E34960" s="65"/>
      <c r="F34960" s="65"/>
      <c r="G34960" s="145"/>
    </row>
    <row r="34961" spans="1:7">
      <c r="A34961" s="65"/>
      <c r="B34961" s="65"/>
      <c r="C34961" s="65"/>
      <c r="D34961" s="65"/>
      <c r="E34961" s="65"/>
      <c r="F34961" s="65"/>
      <c r="G34961" s="145"/>
    </row>
    <row r="34962" spans="1:7">
      <c r="A34962" s="65"/>
      <c r="B34962" s="65"/>
      <c r="C34962" s="65"/>
      <c r="D34962" s="65"/>
      <c r="E34962" s="65"/>
      <c r="F34962" s="65"/>
      <c r="G34962" s="145"/>
    </row>
    <row r="34963" spans="1:7">
      <c r="A34963" s="65"/>
      <c r="B34963" s="65"/>
      <c r="C34963" s="65"/>
      <c r="D34963" s="65"/>
      <c r="E34963" s="65"/>
      <c r="F34963" s="65"/>
      <c r="G34963" s="145"/>
    </row>
    <row r="34964" spans="1:7">
      <c r="A34964" s="65"/>
      <c r="B34964" s="65"/>
      <c r="C34964" s="65"/>
      <c r="D34964" s="65"/>
      <c r="E34964" s="65"/>
      <c r="F34964" s="65"/>
      <c r="G34964" s="145"/>
    </row>
    <row r="34965" spans="1:7">
      <c r="A34965" s="65"/>
      <c r="B34965" s="65"/>
      <c r="C34965" s="65"/>
      <c r="D34965" s="65"/>
      <c r="E34965" s="65"/>
      <c r="F34965" s="65"/>
      <c r="G34965" s="145"/>
    </row>
    <row r="34966" spans="1:7">
      <c r="A34966" s="65"/>
      <c r="B34966" s="65"/>
      <c r="C34966" s="65"/>
      <c r="D34966" s="65"/>
      <c r="E34966" s="65"/>
      <c r="F34966" s="65"/>
      <c r="G34966" s="145"/>
    </row>
    <row r="34967" spans="1:7">
      <c r="A34967" s="65"/>
      <c r="B34967" s="65"/>
      <c r="C34967" s="65"/>
      <c r="D34967" s="65"/>
      <c r="E34967" s="65"/>
      <c r="F34967" s="65"/>
      <c r="G34967" s="145"/>
    </row>
    <row r="34968" spans="1:7">
      <c r="A34968" s="65"/>
      <c r="B34968" s="65"/>
      <c r="C34968" s="65"/>
      <c r="D34968" s="65"/>
      <c r="E34968" s="65"/>
      <c r="F34968" s="65"/>
      <c r="G34968" s="145"/>
    </row>
    <row r="34969" spans="1:7">
      <c r="A34969" s="65"/>
      <c r="B34969" s="65"/>
      <c r="C34969" s="65"/>
      <c r="D34969" s="65"/>
      <c r="E34969" s="65"/>
      <c r="F34969" s="65"/>
      <c r="G34969" s="145"/>
    </row>
    <row r="34970" spans="1:7">
      <c r="A34970" s="65"/>
      <c r="B34970" s="65"/>
      <c r="C34970" s="65"/>
      <c r="D34970" s="65"/>
      <c r="E34970" s="65"/>
      <c r="F34970" s="65"/>
      <c r="G34970" s="145"/>
    </row>
    <row r="34971" spans="1:7">
      <c r="A34971" s="65"/>
      <c r="B34971" s="65"/>
      <c r="C34971" s="65"/>
      <c r="D34971" s="65"/>
      <c r="E34971" s="65"/>
      <c r="F34971" s="65"/>
      <c r="G34971" s="145"/>
    </row>
    <row r="34972" spans="1:7">
      <c r="A34972" s="65"/>
      <c r="B34972" s="65"/>
      <c r="C34972" s="65"/>
      <c r="D34972" s="65"/>
      <c r="E34972" s="65"/>
      <c r="F34972" s="65"/>
      <c r="G34972" s="145"/>
    </row>
    <row r="34973" spans="1:7">
      <c r="A34973" s="65"/>
      <c r="B34973" s="65"/>
      <c r="C34973" s="65"/>
      <c r="D34973" s="65"/>
      <c r="E34973" s="65"/>
      <c r="F34973" s="65"/>
      <c r="G34973" s="145"/>
    </row>
    <row r="34974" spans="1:7">
      <c r="A34974" s="65"/>
      <c r="B34974" s="65"/>
      <c r="C34974" s="65"/>
      <c r="D34974" s="65"/>
      <c r="E34974" s="65"/>
      <c r="F34974" s="65"/>
      <c r="G34974" s="145"/>
    </row>
    <row r="34975" spans="1:7">
      <c r="A34975" s="65"/>
      <c r="B34975" s="65"/>
      <c r="C34975" s="65"/>
      <c r="D34975" s="65"/>
      <c r="E34975" s="65"/>
      <c r="F34975" s="65"/>
      <c r="G34975" s="145"/>
    </row>
    <row r="34976" spans="1:7">
      <c r="A34976" s="65"/>
      <c r="B34976" s="65"/>
      <c r="C34976" s="65"/>
      <c r="D34976" s="65"/>
      <c r="E34976" s="65"/>
      <c r="F34976" s="65"/>
      <c r="G34976" s="145"/>
    </row>
    <row r="34977" spans="1:7">
      <c r="A34977" s="65"/>
      <c r="B34977" s="65"/>
      <c r="C34977" s="65"/>
      <c r="D34977" s="65"/>
      <c r="E34977" s="65"/>
      <c r="F34977" s="65"/>
      <c r="G34977" s="145"/>
    </row>
    <row r="34978" spans="1:7">
      <c r="A34978" s="65"/>
      <c r="B34978" s="65"/>
      <c r="C34978" s="65"/>
      <c r="D34978" s="65"/>
      <c r="E34978" s="65"/>
      <c r="F34978" s="65"/>
      <c r="G34978" s="145"/>
    </row>
    <row r="34979" spans="1:7">
      <c r="A34979" s="65"/>
      <c r="B34979" s="65"/>
      <c r="C34979" s="65"/>
      <c r="D34979" s="65"/>
      <c r="E34979" s="65"/>
      <c r="F34979" s="65"/>
      <c r="G34979" s="145"/>
    </row>
    <row r="34980" spans="1:7">
      <c r="A34980" s="65"/>
      <c r="B34980" s="65"/>
      <c r="C34980" s="65"/>
      <c r="D34980" s="65"/>
      <c r="E34980" s="65"/>
      <c r="F34980" s="65"/>
      <c r="G34980" s="145"/>
    </row>
    <row r="34981" spans="1:7">
      <c r="A34981" s="65"/>
      <c r="B34981" s="65"/>
      <c r="C34981" s="65"/>
      <c r="D34981" s="65"/>
      <c r="E34981" s="65"/>
      <c r="F34981" s="65"/>
      <c r="G34981" s="145"/>
    </row>
    <row r="34982" spans="1:7">
      <c r="A34982" s="65"/>
      <c r="B34982" s="65"/>
      <c r="C34982" s="65"/>
      <c r="D34982" s="65"/>
      <c r="E34982" s="65"/>
      <c r="F34982" s="65"/>
      <c r="G34982" s="145"/>
    </row>
    <row r="34983" spans="1:7">
      <c r="A34983" s="65"/>
      <c r="B34983" s="65"/>
      <c r="C34983" s="65"/>
      <c r="D34983" s="65"/>
      <c r="E34983" s="65"/>
      <c r="F34983" s="65"/>
      <c r="G34983" s="145"/>
    </row>
    <row r="34984" spans="1:7">
      <c r="A34984" s="65"/>
      <c r="B34984" s="65"/>
      <c r="C34984" s="65"/>
      <c r="D34984" s="65"/>
      <c r="E34984" s="65"/>
      <c r="F34984" s="65"/>
      <c r="G34984" s="145"/>
    </row>
    <row r="34985" spans="1:7">
      <c r="A34985" s="65"/>
      <c r="B34985" s="65"/>
      <c r="C34985" s="65"/>
      <c r="D34985" s="65"/>
      <c r="E34985" s="65"/>
      <c r="F34985" s="65"/>
      <c r="G34985" s="145"/>
    </row>
    <row r="34986" spans="1:7">
      <c r="A34986" s="65"/>
      <c r="B34986" s="65"/>
      <c r="C34986" s="65"/>
      <c r="D34986" s="65"/>
      <c r="E34986" s="65"/>
      <c r="F34986" s="65"/>
      <c r="G34986" s="145"/>
    </row>
    <row r="34987" spans="1:7">
      <c r="A34987" s="65"/>
      <c r="B34987" s="65"/>
      <c r="C34987" s="65"/>
      <c r="D34987" s="65"/>
      <c r="E34987" s="65"/>
      <c r="F34987" s="65"/>
      <c r="G34987" s="145"/>
    </row>
    <row r="34988" spans="1:7">
      <c r="A34988" s="65"/>
      <c r="B34988" s="65"/>
      <c r="C34988" s="65"/>
      <c r="D34988" s="65"/>
      <c r="E34988" s="65"/>
      <c r="F34988" s="65"/>
      <c r="G34988" s="145"/>
    </row>
    <row r="34989" spans="1:7">
      <c r="A34989" s="65"/>
      <c r="B34989" s="65"/>
      <c r="C34989" s="65"/>
      <c r="D34989" s="65"/>
      <c r="E34989" s="65"/>
      <c r="F34989" s="65"/>
      <c r="G34989" s="145"/>
    </row>
    <row r="34990" spans="1:7">
      <c r="A34990" s="65"/>
      <c r="B34990" s="65"/>
      <c r="C34990" s="65"/>
      <c r="D34990" s="65"/>
      <c r="E34990" s="65"/>
      <c r="F34990" s="65"/>
      <c r="G34990" s="145"/>
    </row>
    <row r="34991" spans="1:7">
      <c r="A34991" s="65"/>
      <c r="B34991" s="65"/>
      <c r="C34991" s="65"/>
      <c r="D34991" s="65"/>
      <c r="E34991" s="65"/>
      <c r="F34991" s="65"/>
      <c r="G34991" s="145"/>
    </row>
    <row r="34992" spans="1:7">
      <c r="A34992" s="65"/>
      <c r="B34992" s="65"/>
      <c r="C34992" s="65"/>
      <c r="D34992" s="65"/>
      <c r="E34992" s="65"/>
      <c r="F34992" s="65"/>
      <c r="G34992" s="145"/>
    </row>
    <row r="34993" spans="1:7">
      <c r="A34993" s="65"/>
      <c r="B34993" s="65"/>
      <c r="C34993" s="65"/>
      <c r="D34993" s="65"/>
      <c r="E34993" s="65"/>
      <c r="F34993" s="65"/>
      <c r="G34993" s="145"/>
    </row>
    <row r="34994" spans="1:7">
      <c r="A34994" s="65"/>
      <c r="B34994" s="65"/>
      <c r="C34994" s="65"/>
      <c r="D34994" s="65"/>
      <c r="E34994" s="65"/>
      <c r="F34994" s="65"/>
      <c r="G34994" s="145"/>
    </row>
    <row r="34995" spans="1:7">
      <c r="A34995" s="65"/>
      <c r="B34995" s="65"/>
      <c r="C34995" s="65"/>
      <c r="D34995" s="65"/>
      <c r="E34995" s="65"/>
      <c r="F34995" s="65"/>
      <c r="G34995" s="145"/>
    </row>
    <row r="34996" spans="1:7">
      <c r="A34996" s="65"/>
      <c r="B34996" s="65"/>
      <c r="C34996" s="65"/>
      <c r="D34996" s="65"/>
      <c r="E34996" s="65"/>
      <c r="F34996" s="65"/>
      <c r="G34996" s="145"/>
    </row>
    <row r="34997" spans="1:7">
      <c r="A34997" s="65"/>
      <c r="B34997" s="65"/>
      <c r="C34997" s="65"/>
      <c r="D34997" s="65"/>
      <c r="E34997" s="65"/>
      <c r="F34997" s="65"/>
      <c r="G34997" s="145"/>
    </row>
    <row r="34998" spans="1:7">
      <c r="A34998" s="65"/>
      <c r="B34998" s="65"/>
      <c r="C34998" s="65"/>
      <c r="D34998" s="65"/>
      <c r="E34998" s="65"/>
      <c r="F34998" s="65"/>
      <c r="G34998" s="145"/>
    </row>
    <row r="34999" spans="1:7">
      <c r="A34999" s="65"/>
      <c r="B34999" s="65"/>
      <c r="C34999" s="65"/>
      <c r="D34999" s="65"/>
      <c r="E34999" s="65"/>
      <c r="F34999" s="65"/>
      <c r="G34999" s="145"/>
    </row>
    <row r="35000" spans="1:7">
      <c r="A35000" s="65"/>
      <c r="B35000" s="65"/>
      <c r="C35000" s="65"/>
      <c r="D35000" s="65"/>
      <c r="E35000" s="65"/>
      <c r="F35000" s="65"/>
      <c r="G35000" s="145"/>
    </row>
    <row r="35001" spans="1:7">
      <c r="A35001" s="65"/>
      <c r="B35001" s="65"/>
      <c r="C35001" s="65"/>
      <c r="D35001" s="65"/>
      <c r="E35001" s="65"/>
      <c r="F35001" s="65"/>
      <c r="G35001" s="145"/>
    </row>
    <row r="35002" spans="1:7">
      <c r="A35002" s="65"/>
      <c r="B35002" s="65"/>
      <c r="C35002" s="65"/>
      <c r="D35002" s="65"/>
      <c r="E35002" s="65"/>
      <c r="F35002" s="65"/>
      <c r="G35002" s="145"/>
    </row>
    <row r="35003" spans="1:7">
      <c r="A35003" s="65"/>
      <c r="B35003" s="65"/>
      <c r="C35003" s="65"/>
      <c r="D35003" s="65"/>
      <c r="E35003" s="65"/>
      <c r="F35003" s="65"/>
      <c r="G35003" s="145"/>
    </row>
    <row r="35004" spans="1:7">
      <c r="A35004" s="65"/>
      <c r="B35004" s="65"/>
      <c r="C35004" s="65"/>
      <c r="D35004" s="65"/>
      <c r="E35004" s="65"/>
      <c r="F35004" s="65"/>
      <c r="G35004" s="145"/>
    </row>
    <row r="35005" spans="1:7">
      <c r="A35005" s="65"/>
      <c r="B35005" s="65"/>
      <c r="C35005" s="65"/>
      <c r="D35005" s="65"/>
      <c r="E35005" s="65"/>
      <c r="F35005" s="65"/>
      <c r="G35005" s="145"/>
    </row>
    <row r="35006" spans="1:7">
      <c r="A35006" s="65"/>
      <c r="B35006" s="65"/>
      <c r="C35006" s="65"/>
      <c r="D35006" s="65"/>
      <c r="E35006" s="65"/>
      <c r="F35006" s="65"/>
      <c r="G35006" s="145"/>
    </row>
    <row r="35007" spans="1:7">
      <c r="A35007" s="65"/>
      <c r="B35007" s="65"/>
      <c r="C35007" s="65"/>
      <c r="D35007" s="65"/>
      <c r="E35007" s="65"/>
      <c r="F35007" s="65"/>
      <c r="G35007" s="145"/>
    </row>
    <row r="35008" spans="1:7">
      <c r="A35008" s="65"/>
      <c r="B35008" s="65"/>
      <c r="C35008" s="65"/>
      <c r="D35008" s="65"/>
      <c r="E35008" s="65"/>
      <c r="F35008" s="65"/>
      <c r="G35008" s="145"/>
    </row>
    <row r="35009" spans="1:7">
      <c r="A35009" s="65"/>
      <c r="B35009" s="65"/>
      <c r="C35009" s="65"/>
      <c r="D35009" s="65"/>
      <c r="E35009" s="65"/>
      <c r="F35009" s="65"/>
      <c r="G35009" s="145"/>
    </row>
    <row r="35010" spans="1:7">
      <c r="A35010" s="65"/>
      <c r="B35010" s="65"/>
      <c r="C35010" s="65"/>
      <c r="D35010" s="65"/>
      <c r="E35010" s="65"/>
      <c r="F35010" s="65"/>
      <c r="G35010" s="145"/>
    </row>
    <row r="35011" spans="1:7">
      <c r="A35011" s="65"/>
      <c r="B35011" s="65"/>
      <c r="C35011" s="65"/>
      <c r="D35011" s="65"/>
      <c r="E35011" s="65"/>
      <c r="F35011" s="65"/>
      <c r="G35011" s="145"/>
    </row>
    <row r="35012" spans="1:7">
      <c r="A35012" s="65"/>
      <c r="B35012" s="65"/>
      <c r="C35012" s="65"/>
      <c r="D35012" s="65"/>
      <c r="E35012" s="65"/>
      <c r="F35012" s="65"/>
      <c r="G35012" s="145"/>
    </row>
    <row r="35013" spans="1:7">
      <c r="A35013" s="65"/>
      <c r="B35013" s="65"/>
      <c r="C35013" s="65"/>
      <c r="D35013" s="65"/>
      <c r="E35013" s="65"/>
      <c r="F35013" s="65"/>
      <c r="G35013" s="145"/>
    </row>
    <row r="35014" spans="1:7">
      <c r="A35014" s="65"/>
      <c r="B35014" s="65"/>
      <c r="C35014" s="65"/>
      <c r="D35014" s="65"/>
      <c r="E35014" s="65"/>
      <c r="F35014" s="65"/>
      <c r="G35014" s="145"/>
    </row>
    <row r="35015" spans="1:7">
      <c r="A35015" s="65"/>
      <c r="B35015" s="65"/>
      <c r="C35015" s="65"/>
      <c r="D35015" s="65"/>
      <c r="E35015" s="65"/>
      <c r="F35015" s="65"/>
      <c r="G35015" s="145"/>
    </row>
    <row r="35016" spans="1:7">
      <c r="A35016" s="65"/>
      <c r="B35016" s="65"/>
      <c r="C35016" s="65"/>
      <c r="D35016" s="65"/>
      <c r="E35016" s="65"/>
      <c r="F35016" s="65"/>
      <c r="G35016" s="145"/>
    </row>
    <row r="35017" spans="1:7">
      <c r="A35017" s="65"/>
      <c r="B35017" s="65"/>
      <c r="C35017" s="65"/>
      <c r="D35017" s="65"/>
      <c r="E35017" s="65"/>
      <c r="F35017" s="65"/>
      <c r="G35017" s="145"/>
    </row>
    <row r="35018" spans="1:7">
      <c r="A35018" s="65"/>
      <c r="B35018" s="65"/>
      <c r="C35018" s="65"/>
      <c r="D35018" s="65"/>
      <c r="E35018" s="65"/>
      <c r="F35018" s="65"/>
      <c r="G35018" s="145"/>
    </row>
    <row r="35019" spans="1:7">
      <c r="A35019" s="65"/>
      <c r="B35019" s="65"/>
      <c r="C35019" s="65"/>
      <c r="D35019" s="65"/>
      <c r="E35019" s="65"/>
      <c r="F35019" s="65"/>
      <c r="G35019" s="145"/>
    </row>
    <row r="35020" spans="1:7">
      <c r="A35020" s="65"/>
      <c r="B35020" s="65"/>
      <c r="C35020" s="65"/>
      <c r="D35020" s="65"/>
      <c r="E35020" s="65"/>
      <c r="F35020" s="65"/>
      <c r="G35020" s="145"/>
    </row>
    <row r="35021" spans="1:7">
      <c r="A35021" s="65"/>
      <c r="B35021" s="65"/>
      <c r="C35021" s="65"/>
      <c r="D35021" s="65"/>
      <c r="E35021" s="65"/>
      <c r="F35021" s="65"/>
      <c r="G35021" s="145"/>
    </row>
    <row r="35022" spans="1:7">
      <c r="A35022" s="65"/>
      <c r="B35022" s="65"/>
      <c r="C35022" s="65"/>
      <c r="D35022" s="65"/>
      <c r="E35022" s="65"/>
      <c r="F35022" s="65"/>
      <c r="G35022" s="145"/>
    </row>
    <row r="35023" spans="1:7">
      <c r="A35023" s="65"/>
      <c r="B35023" s="65"/>
      <c r="C35023" s="65"/>
      <c r="D35023" s="65"/>
      <c r="E35023" s="65"/>
      <c r="F35023" s="65"/>
      <c r="G35023" s="145"/>
    </row>
    <row r="35024" spans="1:7">
      <c r="A35024" s="65"/>
      <c r="B35024" s="65"/>
      <c r="C35024" s="65"/>
      <c r="D35024" s="65"/>
      <c r="E35024" s="65"/>
      <c r="F35024" s="65"/>
      <c r="G35024" s="145"/>
    </row>
    <row r="35025" spans="1:7">
      <c r="A35025" s="65"/>
      <c r="B35025" s="65"/>
      <c r="C35025" s="65"/>
      <c r="D35025" s="65"/>
      <c r="E35025" s="65"/>
      <c r="F35025" s="65"/>
      <c r="G35025" s="145"/>
    </row>
    <row r="35026" spans="1:7">
      <c r="A35026" s="65"/>
      <c r="B35026" s="65"/>
      <c r="C35026" s="65"/>
      <c r="D35026" s="65"/>
      <c r="E35026" s="65"/>
      <c r="F35026" s="65"/>
      <c r="G35026" s="145"/>
    </row>
    <row r="35027" spans="1:7">
      <c r="A35027" s="65"/>
      <c r="B35027" s="65"/>
      <c r="C35027" s="65"/>
      <c r="D35027" s="65"/>
      <c r="E35027" s="65"/>
      <c r="F35027" s="65"/>
      <c r="G35027" s="145"/>
    </row>
    <row r="35028" spans="1:7">
      <c r="A35028" s="65"/>
      <c r="B35028" s="65"/>
      <c r="C35028" s="65"/>
      <c r="D35028" s="65"/>
      <c r="E35028" s="65"/>
      <c r="F35028" s="65"/>
      <c r="G35028" s="145"/>
    </row>
    <row r="35029" spans="1:7">
      <c r="A35029" s="65"/>
      <c r="B35029" s="65"/>
      <c r="C35029" s="65"/>
      <c r="D35029" s="65"/>
      <c r="E35029" s="65"/>
      <c r="F35029" s="65"/>
      <c r="G35029" s="145"/>
    </row>
    <row r="35030" spans="1:7">
      <c r="A35030" s="65"/>
      <c r="B35030" s="65"/>
      <c r="C35030" s="65"/>
      <c r="D35030" s="65"/>
      <c r="E35030" s="65"/>
      <c r="F35030" s="65"/>
      <c r="G35030" s="145"/>
    </row>
    <row r="35031" spans="1:7">
      <c r="A35031" s="65"/>
      <c r="B35031" s="65"/>
      <c r="C35031" s="65"/>
      <c r="D35031" s="65"/>
      <c r="E35031" s="65"/>
      <c r="F35031" s="65"/>
      <c r="G35031" s="145"/>
    </row>
    <row r="35032" spans="1:7">
      <c r="A35032" s="65"/>
      <c r="B35032" s="65"/>
      <c r="C35032" s="65"/>
      <c r="D35032" s="65"/>
      <c r="E35032" s="65"/>
      <c r="F35032" s="65"/>
      <c r="G35032" s="145"/>
    </row>
    <row r="35033" spans="1:7">
      <c r="A35033" s="65"/>
      <c r="B35033" s="65"/>
      <c r="C35033" s="65"/>
      <c r="D35033" s="65"/>
      <c r="E35033" s="65"/>
      <c r="F35033" s="65"/>
      <c r="G35033" s="145"/>
    </row>
    <row r="35034" spans="1:7">
      <c r="A35034" s="65"/>
      <c r="B35034" s="65"/>
      <c r="C35034" s="65"/>
      <c r="D35034" s="65"/>
      <c r="E35034" s="65"/>
      <c r="F35034" s="65"/>
      <c r="G35034" s="145"/>
    </row>
    <row r="35035" spans="1:7">
      <c r="A35035" s="65"/>
      <c r="B35035" s="65"/>
      <c r="C35035" s="65"/>
      <c r="D35035" s="65"/>
      <c r="E35035" s="65"/>
      <c r="F35035" s="65"/>
      <c r="G35035" s="145"/>
    </row>
    <row r="35036" spans="1:7">
      <c r="A35036" s="65"/>
      <c r="B35036" s="65"/>
      <c r="C35036" s="65"/>
      <c r="D35036" s="65"/>
      <c r="E35036" s="65"/>
      <c r="F35036" s="65"/>
      <c r="G35036" s="145"/>
    </row>
    <row r="35037" spans="1:7">
      <c r="A35037" s="65"/>
      <c r="B35037" s="65"/>
      <c r="C35037" s="65"/>
      <c r="D35037" s="65"/>
      <c r="E35037" s="65"/>
      <c r="F35037" s="65"/>
      <c r="G35037" s="145"/>
    </row>
    <row r="35038" spans="1:7">
      <c r="A35038" s="65"/>
      <c r="B35038" s="65"/>
      <c r="C35038" s="65"/>
      <c r="D35038" s="65"/>
      <c r="E35038" s="65"/>
      <c r="F35038" s="65"/>
      <c r="G35038" s="145"/>
    </row>
    <row r="35039" spans="1:7">
      <c r="A35039" s="65"/>
      <c r="B35039" s="65"/>
      <c r="C35039" s="65"/>
      <c r="D35039" s="65"/>
      <c r="E35039" s="65"/>
      <c r="F35039" s="65"/>
      <c r="G35039" s="145"/>
    </row>
    <row r="35040" spans="1:7">
      <c r="A35040" s="65"/>
      <c r="B35040" s="65"/>
      <c r="C35040" s="65"/>
      <c r="D35040" s="65"/>
      <c r="E35040" s="65"/>
      <c r="F35040" s="65"/>
      <c r="G35040" s="145"/>
    </row>
    <row r="35041" spans="1:7">
      <c r="A35041" s="65"/>
      <c r="B35041" s="65"/>
      <c r="C35041" s="65"/>
      <c r="D35041" s="65"/>
      <c r="E35041" s="65"/>
      <c r="F35041" s="65"/>
      <c r="G35041" s="145"/>
    </row>
    <row r="35042" spans="1:7">
      <c r="A35042" s="65"/>
      <c r="B35042" s="65"/>
      <c r="C35042" s="65"/>
      <c r="D35042" s="65"/>
      <c r="E35042" s="65"/>
      <c r="F35042" s="65"/>
      <c r="G35042" s="145"/>
    </row>
    <row r="35043" spans="1:7">
      <c r="A35043" s="65"/>
      <c r="B35043" s="65"/>
      <c r="C35043" s="65"/>
      <c r="D35043" s="65"/>
      <c r="E35043" s="65"/>
      <c r="F35043" s="65"/>
      <c r="G35043" s="145"/>
    </row>
    <row r="35044" spans="1:7">
      <c r="A35044" s="65"/>
      <c r="B35044" s="65"/>
      <c r="C35044" s="65"/>
      <c r="D35044" s="65"/>
      <c r="E35044" s="65"/>
      <c r="F35044" s="65"/>
      <c r="G35044" s="145"/>
    </row>
    <row r="35045" spans="1:7">
      <c r="A35045" s="65"/>
      <c r="B35045" s="65"/>
      <c r="C35045" s="65"/>
      <c r="D35045" s="65"/>
      <c r="E35045" s="65"/>
      <c r="F35045" s="65"/>
      <c r="G35045" s="145"/>
    </row>
    <row r="35046" spans="1:7">
      <c r="A35046" s="65"/>
      <c r="B35046" s="65"/>
      <c r="C35046" s="65"/>
      <c r="D35046" s="65"/>
      <c r="E35046" s="65"/>
      <c r="F35046" s="65"/>
      <c r="G35046" s="145"/>
    </row>
    <row r="35047" spans="1:7">
      <c r="A35047" s="65"/>
      <c r="B35047" s="65"/>
      <c r="C35047" s="65"/>
      <c r="D35047" s="65"/>
      <c r="E35047" s="65"/>
      <c r="F35047" s="65"/>
      <c r="G35047" s="145"/>
    </row>
    <row r="35048" spans="1:7">
      <c r="A35048" s="65"/>
      <c r="B35048" s="65"/>
      <c r="C35048" s="65"/>
      <c r="D35048" s="65"/>
      <c r="E35048" s="65"/>
      <c r="F35048" s="65"/>
      <c r="G35048" s="145"/>
    </row>
    <row r="35049" spans="1:7">
      <c r="A35049" s="65"/>
      <c r="B35049" s="65"/>
      <c r="C35049" s="65"/>
      <c r="D35049" s="65"/>
      <c r="E35049" s="65"/>
      <c r="F35049" s="65"/>
      <c r="G35049" s="145"/>
    </row>
    <row r="35050" spans="1:7">
      <c r="A35050" s="65"/>
      <c r="B35050" s="65"/>
      <c r="C35050" s="65"/>
      <c r="D35050" s="65"/>
      <c r="E35050" s="65"/>
      <c r="F35050" s="65"/>
      <c r="G35050" s="145"/>
    </row>
    <row r="35051" spans="1:7">
      <c r="A35051" s="65"/>
      <c r="B35051" s="65"/>
      <c r="C35051" s="65"/>
      <c r="D35051" s="65"/>
      <c r="E35051" s="65"/>
      <c r="F35051" s="65"/>
      <c r="G35051" s="145"/>
    </row>
    <row r="35052" spans="1:7">
      <c r="A35052" s="65"/>
      <c r="B35052" s="65"/>
      <c r="C35052" s="65"/>
      <c r="D35052" s="65"/>
      <c r="E35052" s="65"/>
      <c r="F35052" s="65"/>
      <c r="G35052" s="145"/>
    </row>
    <row r="35053" spans="1:7">
      <c r="A35053" s="65"/>
      <c r="B35053" s="65"/>
      <c r="C35053" s="65"/>
      <c r="D35053" s="65"/>
      <c r="E35053" s="65"/>
      <c r="F35053" s="65"/>
      <c r="G35053" s="145"/>
    </row>
    <row r="35054" spans="1:7">
      <c r="A35054" s="65"/>
      <c r="B35054" s="65"/>
      <c r="C35054" s="65"/>
      <c r="D35054" s="65"/>
      <c r="E35054" s="65"/>
      <c r="F35054" s="65"/>
      <c r="G35054" s="145"/>
    </row>
    <row r="35055" spans="1:7">
      <c r="A35055" s="65"/>
      <c r="B35055" s="65"/>
      <c r="C35055" s="65"/>
      <c r="D35055" s="65"/>
      <c r="E35055" s="65"/>
      <c r="F35055" s="65"/>
      <c r="G35055" s="145"/>
    </row>
    <row r="35056" spans="1:7">
      <c r="A35056" s="65"/>
      <c r="B35056" s="65"/>
      <c r="C35056" s="65"/>
      <c r="D35056" s="65"/>
      <c r="E35056" s="65"/>
      <c r="F35056" s="65"/>
      <c r="G35056" s="145"/>
    </row>
    <row r="35057" spans="1:7">
      <c r="A35057" s="65"/>
      <c r="B35057" s="65"/>
      <c r="C35057" s="65"/>
      <c r="D35057" s="65"/>
      <c r="E35057" s="65"/>
      <c r="F35057" s="65"/>
      <c r="G35057" s="145"/>
    </row>
    <row r="35058" spans="1:7">
      <c r="A35058" s="65"/>
      <c r="B35058" s="65"/>
      <c r="C35058" s="65"/>
      <c r="D35058" s="65"/>
      <c r="E35058" s="65"/>
      <c r="F35058" s="65"/>
      <c r="G35058" s="145"/>
    </row>
    <row r="35059" spans="1:7">
      <c r="A35059" s="65"/>
      <c r="B35059" s="65"/>
      <c r="C35059" s="65"/>
      <c r="D35059" s="65"/>
      <c r="E35059" s="65"/>
      <c r="F35059" s="65"/>
      <c r="G35059" s="145"/>
    </row>
    <row r="35060" spans="1:7">
      <c r="A35060" s="65"/>
      <c r="B35060" s="65"/>
      <c r="C35060" s="65"/>
      <c r="D35060" s="65"/>
      <c r="E35060" s="65"/>
      <c r="F35060" s="65"/>
      <c r="G35060" s="145"/>
    </row>
    <row r="35061" spans="1:7">
      <c r="A35061" s="65"/>
      <c r="B35061" s="65"/>
      <c r="C35061" s="65"/>
      <c r="D35061" s="65"/>
      <c r="E35061" s="65"/>
      <c r="F35061" s="65"/>
      <c r="G35061" s="145"/>
    </row>
    <row r="35062" spans="1:7">
      <c r="A35062" s="65"/>
      <c r="B35062" s="65"/>
      <c r="C35062" s="65"/>
      <c r="D35062" s="65"/>
      <c r="E35062" s="65"/>
      <c r="F35062" s="65"/>
      <c r="G35062" s="145"/>
    </row>
    <row r="35063" spans="1:7">
      <c r="A35063" s="65"/>
      <c r="B35063" s="65"/>
      <c r="C35063" s="65"/>
      <c r="D35063" s="65"/>
      <c r="E35063" s="65"/>
      <c r="F35063" s="65"/>
      <c r="G35063" s="145"/>
    </row>
    <row r="35064" spans="1:7">
      <c r="A35064" s="65"/>
      <c r="B35064" s="65"/>
      <c r="C35064" s="65"/>
      <c r="D35064" s="65"/>
      <c r="E35064" s="65"/>
      <c r="F35064" s="65"/>
      <c r="G35064" s="145"/>
    </row>
    <row r="35065" spans="1:7">
      <c r="A35065" s="65"/>
      <c r="B35065" s="65"/>
      <c r="C35065" s="65"/>
      <c r="D35065" s="65"/>
      <c r="E35065" s="65"/>
      <c r="F35065" s="65"/>
      <c r="G35065" s="145"/>
    </row>
    <row r="35066" spans="1:7">
      <c r="A35066" s="65"/>
      <c r="B35066" s="65"/>
      <c r="C35066" s="65"/>
      <c r="D35066" s="65"/>
      <c r="E35066" s="65"/>
      <c r="F35066" s="65"/>
      <c r="G35066" s="145"/>
    </row>
    <row r="35067" spans="1:7">
      <c r="A35067" s="65"/>
      <c r="B35067" s="65"/>
      <c r="C35067" s="65"/>
      <c r="D35067" s="65"/>
      <c r="E35067" s="65"/>
      <c r="F35067" s="65"/>
      <c r="G35067" s="145"/>
    </row>
    <row r="35068" spans="1:7">
      <c r="A35068" s="65"/>
      <c r="B35068" s="65"/>
      <c r="C35068" s="65"/>
      <c r="D35068" s="65"/>
      <c r="E35068" s="65"/>
      <c r="F35068" s="65"/>
      <c r="G35068" s="145"/>
    </row>
    <row r="35069" spans="1:7">
      <c r="A35069" s="65"/>
      <c r="B35069" s="65"/>
      <c r="C35069" s="65"/>
      <c r="D35069" s="65"/>
      <c r="E35069" s="65"/>
      <c r="F35069" s="65"/>
      <c r="G35069" s="145"/>
    </row>
    <row r="35070" spans="1:7">
      <c r="A35070" s="65"/>
      <c r="B35070" s="65"/>
      <c r="C35070" s="65"/>
      <c r="D35070" s="65"/>
      <c r="E35070" s="65"/>
      <c r="F35070" s="65"/>
      <c r="G35070" s="145"/>
    </row>
    <row r="35071" spans="1:7">
      <c r="A35071" s="65"/>
      <c r="B35071" s="65"/>
      <c r="C35071" s="65"/>
      <c r="D35071" s="65"/>
      <c r="E35071" s="65"/>
      <c r="F35071" s="65"/>
      <c r="G35071" s="145"/>
    </row>
    <row r="35072" spans="1:7">
      <c r="A35072" s="65"/>
      <c r="B35072" s="65"/>
      <c r="C35072" s="65"/>
      <c r="D35072" s="65"/>
      <c r="E35072" s="65"/>
      <c r="F35072" s="65"/>
      <c r="G35072" s="145"/>
    </row>
    <row r="35073" spans="1:7">
      <c r="A35073" s="65"/>
      <c r="B35073" s="65"/>
      <c r="C35073" s="65"/>
      <c r="D35073" s="65"/>
      <c r="E35073" s="65"/>
      <c r="F35073" s="65"/>
      <c r="G35073" s="145"/>
    </row>
    <row r="35074" spans="1:7">
      <c r="A35074" s="65"/>
      <c r="B35074" s="65"/>
      <c r="C35074" s="65"/>
      <c r="D35074" s="65"/>
      <c r="E35074" s="65"/>
      <c r="F35074" s="65"/>
      <c r="G35074" s="145"/>
    </row>
    <row r="35075" spans="1:7">
      <c r="A35075" s="65"/>
      <c r="B35075" s="65"/>
      <c r="C35075" s="65"/>
      <c r="D35075" s="65"/>
      <c r="E35075" s="65"/>
      <c r="F35075" s="65"/>
      <c r="G35075" s="145"/>
    </row>
    <row r="35076" spans="1:7">
      <c r="A35076" s="65"/>
      <c r="B35076" s="65"/>
      <c r="C35076" s="65"/>
      <c r="D35076" s="65"/>
      <c r="E35076" s="65"/>
      <c r="F35076" s="65"/>
      <c r="G35076" s="145"/>
    </row>
    <row r="35077" spans="1:7">
      <c r="A35077" s="65"/>
      <c r="B35077" s="65"/>
      <c r="C35077" s="65"/>
      <c r="D35077" s="65"/>
      <c r="E35077" s="65"/>
      <c r="F35077" s="65"/>
      <c r="G35077" s="145"/>
    </row>
    <row r="35078" spans="1:7">
      <c r="A35078" s="65"/>
      <c r="B35078" s="65"/>
      <c r="C35078" s="65"/>
      <c r="D35078" s="65"/>
      <c r="E35078" s="65"/>
      <c r="F35078" s="65"/>
      <c r="G35078" s="145"/>
    </row>
    <row r="35079" spans="1:7">
      <c r="A35079" s="65"/>
      <c r="B35079" s="65"/>
      <c r="C35079" s="65"/>
      <c r="D35079" s="65"/>
      <c r="E35079" s="65"/>
      <c r="F35079" s="65"/>
      <c r="G35079" s="145"/>
    </row>
    <row r="35080" spans="1:7">
      <c r="A35080" s="65"/>
      <c r="B35080" s="65"/>
      <c r="C35080" s="65"/>
      <c r="D35080" s="65"/>
      <c r="E35080" s="65"/>
      <c r="F35080" s="65"/>
      <c r="G35080" s="145"/>
    </row>
    <row r="35081" spans="1:7">
      <c r="A35081" s="65"/>
      <c r="B35081" s="65"/>
      <c r="C35081" s="65"/>
      <c r="D35081" s="65"/>
      <c r="E35081" s="65"/>
      <c r="F35081" s="65"/>
      <c r="G35081" s="145"/>
    </row>
    <row r="35082" spans="1:7">
      <c r="A35082" s="65"/>
      <c r="B35082" s="65"/>
      <c r="C35082" s="65"/>
      <c r="D35082" s="65"/>
      <c r="E35082" s="65"/>
      <c r="F35082" s="65"/>
      <c r="G35082" s="145"/>
    </row>
    <row r="35083" spans="1:7">
      <c r="A35083" s="65"/>
      <c r="B35083" s="65"/>
      <c r="C35083" s="65"/>
      <c r="D35083" s="65"/>
      <c r="E35083" s="65"/>
      <c r="F35083" s="65"/>
      <c r="G35083" s="145"/>
    </row>
    <row r="35084" spans="1:7">
      <c r="A35084" s="65"/>
      <c r="B35084" s="65"/>
      <c r="C35084" s="65"/>
      <c r="D35084" s="65"/>
      <c r="E35084" s="65"/>
      <c r="F35084" s="65"/>
      <c r="G35084" s="145"/>
    </row>
    <row r="35085" spans="1:7">
      <c r="A35085" s="65"/>
      <c r="B35085" s="65"/>
      <c r="C35085" s="65"/>
      <c r="D35085" s="65"/>
      <c r="E35085" s="65"/>
      <c r="F35085" s="65"/>
      <c r="G35085" s="145"/>
    </row>
    <row r="35086" spans="1:7">
      <c r="A35086" s="65"/>
      <c r="B35086" s="65"/>
      <c r="C35086" s="65"/>
      <c r="D35086" s="65"/>
      <c r="E35086" s="65"/>
      <c r="F35086" s="65"/>
      <c r="G35086" s="145"/>
    </row>
    <row r="35087" spans="1:7">
      <c r="A35087" s="65"/>
      <c r="B35087" s="65"/>
      <c r="C35087" s="65"/>
      <c r="D35087" s="65"/>
      <c r="E35087" s="65"/>
      <c r="F35087" s="65"/>
      <c r="G35087" s="145"/>
    </row>
    <row r="35088" spans="1:7">
      <c r="A35088" s="65"/>
      <c r="B35088" s="65"/>
      <c r="C35088" s="65"/>
      <c r="D35088" s="65"/>
      <c r="E35088" s="65"/>
      <c r="F35088" s="65"/>
      <c r="G35088" s="145"/>
    </row>
    <row r="35089" spans="1:7">
      <c r="A35089" s="65"/>
      <c r="B35089" s="65"/>
      <c r="C35089" s="65"/>
      <c r="D35089" s="65"/>
      <c r="E35089" s="65"/>
      <c r="F35089" s="65"/>
      <c r="G35089" s="145"/>
    </row>
    <row r="35090" spans="1:7">
      <c r="A35090" s="65"/>
      <c r="B35090" s="65"/>
      <c r="C35090" s="65"/>
      <c r="D35090" s="65"/>
      <c r="E35090" s="65"/>
      <c r="F35090" s="65"/>
      <c r="G35090" s="145"/>
    </row>
    <row r="35091" spans="1:7">
      <c r="A35091" s="65"/>
      <c r="B35091" s="65"/>
      <c r="C35091" s="65"/>
      <c r="D35091" s="65"/>
      <c r="E35091" s="65"/>
      <c r="F35091" s="65"/>
      <c r="G35091" s="145"/>
    </row>
    <row r="35092" spans="1:7">
      <c r="A35092" s="65"/>
      <c r="B35092" s="65"/>
      <c r="C35092" s="65"/>
      <c r="D35092" s="65"/>
      <c r="E35092" s="65"/>
      <c r="F35092" s="65"/>
      <c r="G35092" s="145"/>
    </row>
    <row r="35093" spans="1:7">
      <c r="A35093" s="65"/>
      <c r="B35093" s="65"/>
      <c r="C35093" s="65"/>
      <c r="D35093" s="65"/>
      <c r="E35093" s="65"/>
      <c r="F35093" s="65"/>
      <c r="G35093" s="145"/>
    </row>
    <row r="35094" spans="1:7">
      <c r="A35094" s="65"/>
      <c r="B35094" s="65"/>
      <c r="C35094" s="65"/>
      <c r="D35094" s="65"/>
      <c r="E35094" s="65"/>
      <c r="F35094" s="65"/>
      <c r="G35094" s="145"/>
    </row>
    <row r="35095" spans="1:7">
      <c r="A35095" s="65"/>
      <c r="B35095" s="65"/>
      <c r="C35095" s="65"/>
      <c r="D35095" s="65"/>
      <c r="E35095" s="65"/>
      <c r="F35095" s="65"/>
      <c r="G35095" s="145"/>
    </row>
    <row r="35096" spans="1:7">
      <c r="A35096" s="65"/>
      <c r="B35096" s="65"/>
      <c r="C35096" s="65"/>
      <c r="D35096" s="65"/>
      <c r="E35096" s="65"/>
      <c r="F35096" s="65"/>
      <c r="G35096" s="145"/>
    </row>
    <row r="35097" spans="1:7">
      <c r="A35097" s="65"/>
      <c r="B35097" s="65"/>
      <c r="C35097" s="65"/>
      <c r="D35097" s="65"/>
      <c r="E35097" s="65"/>
      <c r="F35097" s="65"/>
      <c r="G35097" s="145"/>
    </row>
    <row r="35098" spans="1:7">
      <c r="A35098" s="65"/>
      <c r="B35098" s="65"/>
      <c r="C35098" s="65"/>
      <c r="D35098" s="65"/>
      <c r="E35098" s="65"/>
      <c r="F35098" s="65"/>
      <c r="G35098" s="145"/>
    </row>
    <row r="35099" spans="1:7">
      <c r="A35099" s="65"/>
      <c r="B35099" s="65"/>
      <c r="C35099" s="65"/>
      <c r="D35099" s="65"/>
      <c r="E35099" s="65"/>
      <c r="F35099" s="65"/>
      <c r="G35099" s="145"/>
    </row>
    <row r="35100" spans="1:7">
      <c r="A35100" s="65"/>
      <c r="B35100" s="65"/>
      <c r="C35100" s="65"/>
      <c r="D35100" s="65"/>
      <c r="E35100" s="65"/>
      <c r="F35100" s="65"/>
      <c r="G35100" s="145"/>
    </row>
    <row r="35101" spans="1:7">
      <c r="A35101" s="65"/>
      <c r="B35101" s="65"/>
      <c r="C35101" s="65"/>
      <c r="D35101" s="65"/>
      <c r="E35101" s="65"/>
      <c r="F35101" s="65"/>
      <c r="G35101" s="145"/>
    </row>
    <row r="35102" spans="1:7">
      <c r="A35102" s="65"/>
      <c r="B35102" s="65"/>
      <c r="C35102" s="65"/>
      <c r="D35102" s="65"/>
      <c r="E35102" s="65"/>
      <c r="F35102" s="65"/>
      <c r="G35102" s="145"/>
    </row>
    <row r="35103" spans="1:7">
      <c r="A35103" s="65"/>
      <c r="B35103" s="65"/>
      <c r="C35103" s="65"/>
      <c r="D35103" s="65"/>
      <c r="E35103" s="65"/>
      <c r="F35103" s="65"/>
      <c r="G35103" s="145"/>
    </row>
    <row r="35104" spans="1:7">
      <c r="A35104" s="65"/>
      <c r="B35104" s="65"/>
      <c r="C35104" s="65"/>
      <c r="D35104" s="65"/>
      <c r="E35104" s="65"/>
      <c r="F35104" s="65"/>
      <c r="G35104" s="145"/>
    </row>
    <row r="35105" spans="1:7">
      <c r="A35105" s="65"/>
      <c r="B35105" s="65"/>
      <c r="C35105" s="65"/>
      <c r="D35105" s="65"/>
      <c r="E35105" s="65"/>
      <c r="F35105" s="65"/>
      <c r="G35105" s="145"/>
    </row>
    <row r="35106" spans="1:7">
      <c r="A35106" s="65"/>
      <c r="B35106" s="65"/>
      <c r="C35106" s="65"/>
      <c r="D35106" s="65"/>
      <c r="E35106" s="65"/>
      <c r="F35106" s="65"/>
      <c r="G35106" s="145"/>
    </row>
    <row r="35107" spans="1:7">
      <c r="A35107" s="65"/>
      <c r="B35107" s="65"/>
      <c r="C35107" s="65"/>
      <c r="D35107" s="65"/>
      <c r="E35107" s="65"/>
      <c r="F35107" s="65"/>
      <c r="G35107" s="145"/>
    </row>
    <row r="35108" spans="1:7">
      <c r="A35108" s="65"/>
      <c r="B35108" s="65"/>
      <c r="C35108" s="65"/>
      <c r="D35108" s="65"/>
      <c r="E35108" s="65"/>
      <c r="F35108" s="65"/>
      <c r="G35108" s="145"/>
    </row>
    <row r="35109" spans="1:7">
      <c r="A35109" s="65"/>
      <c r="B35109" s="65"/>
      <c r="C35109" s="65"/>
      <c r="D35109" s="65"/>
      <c r="E35109" s="65"/>
      <c r="F35109" s="65"/>
      <c r="G35109" s="145"/>
    </row>
    <row r="35110" spans="1:7">
      <c r="A35110" s="65"/>
      <c r="B35110" s="65"/>
      <c r="C35110" s="65"/>
      <c r="D35110" s="65"/>
      <c r="E35110" s="65"/>
      <c r="F35110" s="65"/>
      <c r="G35110" s="145"/>
    </row>
    <row r="35111" spans="1:7">
      <c r="A35111" s="65"/>
      <c r="B35111" s="65"/>
      <c r="C35111" s="65"/>
      <c r="D35111" s="65"/>
      <c r="E35111" s="65"/>
      <c r="F35111" s="65"/>
      <c r="G35111" s="145"/>
    </row>
    <row r="35112" spans="1:7">
      <c r="A35112" s="65"/>
      <c r="B35112" s="65"/>
      <c r="C35112" s="65"/>
      <c r="D35112" s="65"/>
      <c r="E35112" s="65"/>
      <c r="F35112" s="65"/>
      <c r="G35112" s="145"/>
    </row>
    <row r="35113" spans="1:7">
      <c r="A35113" s="65"/>
      <c r="B35113" s="65"/>
      <c r="C35113" s="65"/>
      <c r="D35113" s="65"/>
      <c r="E35113" s="65"/>
      <c r="F35113" s="65"/>
      <c r="G35113" s="145"/>
    </row>
    <row r="35114" spans="1:7">
      <c r="A35114" s="65"/>
      <c r="B35114" s="65"/>
      <c r="C35114" s="65"/>
      <c r="D35114" s="65"/>
      <c r="E35114" s="65"/>
      <c r="F35114" s="65"/>
      <c r="G35114" s="145"/>
    </row>
    <row r="35115" spans="1:7">
      <c r="A35115" s="65"/>
      <c r="B35115" s="65"/>
      <c r="C35115" s="65"/>
      <c r="D35115" s="65"/>
      <c r="E35115" s="65"/>
      <c r="F35115" s="65"/>
      <c r="G35115" s="145"/>
    </row>
    <row r="35116" spans="1:7">
      <c r="A35116" s="65"/>
      <c r="B35116" s="65"/>
      <c r="C35116" s="65"/>
      <c r="D35116" s="65"/>
      <c r="E35116" s="65"/>
      <c r="F35116" s="65"/>
      <c r="G35116" s="145"/>
    </row>
    <row r="35117" spans="1:7">
      <c r="A35117" s="65"/>
      <c r="B35117" s="65"/>
      <c r="C35117" s="65"/>
      <c r="D35117" s="65"/>
      <c r="E35117" s="65"/>
      <c r="F35117" s="65"/>
      <c r="G35117" s="145"/>
    </row>
    <row r="35118" spans="1:7">
      <c r="A35118" s="65"/>
      <c r="B35118" s="65"/>
      <c r="C35118" s="65"/>
      <c r="D35118" s="65"/>
      <c r="E35118" s="65"/>
      <c r="F35118" s="65"/>
      <c r="G35118" s="145"/>
    </row>
    <row r="35119" spans="1:7">
      <c r="A35119" s="65"/>
      <c r="B35119" s="65"/>
      <c r="C35119" s="65"/>
      <c r="D35119" s="65"/>
      <c r="E35119" s="65"/>
      <c r="F35119" s="65"/>
      <c r="G35119" s="145"/>
    </row>
    <row r="35120" spans="1:7">
      <c r="A35120" s="65"/>
      <c r="B35120" s="65"/>
      <c r="C35120" s="65"/>
      <c r="D35120" s="65"/>
      <c r="E35120" s="65"/>
      <c r="F35120" s="65"/>
      <c r="G35120" s="145"/>
    </row>
    <row r="35121" spans="1:7">
      <c r="A35121" s="65"/>
      <c r="B35121" s="65"/>
      <c r="C35121" s="65"/>
      <c r="D35121" s="65"/>
      <c r="E35121" s="65"/>
      <c r="F35121" s="65"/>
      <c r="G35121" s="145"/>
    </row>
    <row r="35122" spans="1:7">
      <c r="A35122" s="65"/>
      <c r="B35122" s="65"/>
      <c r="C35122" s="65"/>
      <c r="D35122" s="65"/>
      <c r="E35122" s="65"/>
      <c r="F35122" s="65"/>
      <c r="G35122" s="145"/>
    </row>
    <row r="35123" spans="1:7">
      <c r="A35123" s="65"/>
      <c r="B35123" s="65"/>
      <c r="C35123" s="65"/>
      <c r="D35123" s="65"/>
      <c r="E35123" s="65"/>
      <c r="F35123" s="65"/>
      <c r="G35123" s="145"/>
    </row>
    <row r="35124" spans="1:7">
      <c r="A35124" s="65"/>
      <c r="B35124" s="65"/>
      <c r="C35124" s="65"/>
      <c r="D35124" s="65"/>
      <c r="E35124" s="65"/>
      <c r="F35124" s="65"/>
      <c r="G35124" s="145"/>
    </row>
    <row r="35125" spans="1:7">
      <c r="A35125" s="65"/>
      <c r="B35125" s="65"/>
      <c r="C35125" s="65"/>
      <c r="D35125" s="65"/>
      <c r="E35125" s="65"/>
      <c r="F35125" s="65"/>
      <c r="G35125" s="145"/>
    </row>
    <row r="35126" spans="1:7">
      <c r="A35126" s="65"/>
      <c r="B35126" s="65"/>
      <c r="C35126" s="65"/>
      <c r="D35126" s="65"/>
      <c r="E35126" s="65"/>
      <c r="F35126" s="65"/>
      <c r="G35126" s="145"/>
    </row>
    <row r="35127" spans="1:7">
      <c r="A35127" s="65"/>
      <c r="B35127" s="65"/>
      <c r="C35127" s="65"/>
      <c r="D35127" s="65"/>
      <c r="E35127" s="65"/>
      <c r="F35127" s="65"/>
      <c r="G35127" s="145"/>
    </row>
    <row r="35128" spans="1:7">
      <c r="A35128" s="65"/>
      <c r="B35128" s="65"/>
      <c r="C35128" s="65"/>
      <c r="D35128" s="65"/>
      <c r="E35128" s="65"/>
      <c r="F35128" s="65"/>
      <c r="G35128" s="145"/>
    </row>
    <row r="35129" spans="1:7">
      <c r="A35129" s="65"/>
      <c r="B35129" s="65"/>
      <c r="C35129" s="65"/>
      <c r="D35129" s="65"/>
      <c r="E35129" s="65"/>
      <c r="F35129" s="65"/>
      <c r="G35129" s="145"/>
    </row>
    <row r="35130" spans="1:7">
      <c r="A35130" s="65"/>
      <c r="B35130" s="65"/>
      <c r="C35130" s="65"/>
      <c r="D35130" s="65"/>
      <c r="E35130" s="65"/>
      <c r="F35130" s="65"/>
      <c r="G35130" s="145"/>
    </row>
    <row r="35131" spans="1:7">
      <c r="A35131" s="65"/>
      <c r="B35131" s="65"/>
      <c r="C35131" s="65"/>
      <c r="D35131" s="65"/>
      <c r="E35131" s="65"/>
      <c r="F35131" s="65"/>
      <c r="G35131" s="145"/>
    </row>
    <row r="35132" spans="1:7">
      <c r="A35132" s="65"/>
      <c r="B35132" s="65"/>
      <c r="C35132" s="65"/>
      <c r="D35132" s="65"/>
      <c r="E35132" s="65"/>
      <c r="F35132" s="65"/>
      <c r="G35132" s="145"/>
    </row>
    <row r="35133" spans="1:7">
      <c r="A35133" s="65"/>
      <c r="B35133" s="65"/>
      <c r="C35133" s="65"/>
      <c r="D35133" s="65"/>
      <c r="E35133" s="65"/>
      <c r="F35133" s="65"/>
      <c r="G35133" s="145"/>
    </row>
    <row r="35134" spans="1:7">
      <c r="A35134" s="65"/>
      <c r="B35134" s="65"/>
      <c r="C35134" s="65"/>
      <c r="D35134" s="65"/>
      <c r="E35134" s="65"/>
      <c r="F35134" s="65"/>
      <c r="G35134" s="145"/>
    </row>
    <row r="35135" spans="1:7">
      <c r="A35135" s="65"/>
      <c r="B35135" s="65"/>
      <c r="C35135" s="65"/>
      <c r="D35135" s="65"/>
      <c r="E35135" s="65"/>
      <c r="F35135" s="65"/>
      <c r="G35135" s="145"/>
    </row>
    <row r="35136" spans="1:7">
      <c r="A35136" s="65"/>
      <c r="B35136" s="65"/>
      <c r="C35136" s="65"/>
      <c r="D35136" s="65"/>
      <c r="E35136" s="65"/>
      <c r="F35136" s="65"/>
      <c r="G35136" s="145"/>
    </row>
    <row r="35137" spans="1:7">
      <c r="A35137" s="65"/>
      <c r="B35137" s="65"/>
      <c r="C35137" s="65"/>
      <c r="D35137" s="65"/>
      <c r="E35137" s="65"/>
      <c r="F35137" s="65"/>
      <c r="G35137" s="145"/>
    </row>
    <row r="35138" spans="1:7">
      <c r="A35138" s="65"/>
      <c r="B35138" s="65"/>
      <c r="C35138" s="65"/>
      <c r="D35138" s="65"/>
      <c r="E35138" s="65"/>
      <c r="F35138" s="65"/>
      <c r="G35138" s="145"/>
    </row>
    <row r="35139" spans="1:7">
      <c r="A35139" s="65"/>
      <c r="B35139" s="65"/>
      <c r="C35139" s="65"/>
      <c r="D35139" s="65"/>
      <c r="E35139" s="65"/>
      <c r="F35139" s="65"/>
      <c r="G35139" s="145"/>
    </row>
    <row r="35140" spans="1:7">
      <c r="A35140" s="65"/>
      <c r="B35140" s="65"/>
      <c r="C35140" s="65"/>
      <c r="D35140" s="65"/>
      <c r="E35140" s="65"/>
      <c r="F35140" s="65"/>
      <c r="G35140" s="145"/>
    </row>
    <row r="35141" spans="1:7">
      <c r="A35141" s="65"/>
      <c r="B35141" s="65"/>
      <c r="C35141" s="65"/>
      <c r="D35141" s="65"/>
      <c r="E35141" s="65"/>
      <c r="F35141" s="65"/>
      <c r="G35141" s="145"/>
    </row>
    <row r="35142" spans="1:7">
      <c r="A35142" s="65"/>
      <c r="B35142" s="65"/>
      <c r="C35142" s="65"/>
      <c r="D35142" s="65"/>
      <c r="E35142" s="65"/>
      <c r="F35142" s="65"/>
      <c r="G35142" s="145"/>
    </row>
    <row r="35143" spans="1:7">
      <c r="A35143" s="65"/>
      <c r="B35143" s="65"/>
      <c r="C35143" s="65"/>
      <c r="D35143" s="65"/>
      <c r="E35143" s="65"/>
      <c r="F35143" s="65"/>
      <c r="G35143" s="145"/>
    </row>
    <row r="35144" spans="1:7">
      <c r="A35144" s="65"/>
      <c r="B35144" s="65"/>
      <c r="C35144" s="65"/>
      <c r="D35144" s="65"/>
      <c r="E35144" s="65"/>
      <c r="F35144" s="65"/>
      <c r="G35144" s="145"/>
    </row>
    <row r="35145" spans="1:7">
      <c r="A35145" s="65"/>
      <c r="B35145" s="65"/>
      <c r="C35145" s="65"/>
      <c r="D35145" s="65"/>
      <c r="E35145" s="65"/>
      <c r="F35145" s="65"/>
      <c r="G35145" s="145"/>
    </row>
    <row r="35146" spans="1:7">
      <c r="A35146" s="65"/>
      <c r="B35146" s="65"/>
      <c r="C35146" s="65"/>
      <c r="D35146" s="65"/>
      <c r="E35146" s="65"/>
      <c r="F35146" s="65"/>
      <c r="G35146" s="145"/>
    </row>
    <row r="35147" spans="1:7">
      <c r="A35147" s="65"/>
      <c r="B35147" s="65"/>
      <c r="C35147" s="65"/>
      <c r="D35147" s="65"/>
      <c r="E35147" s="65"/>
      <c r="F35147" s="65"/>
      <c r="G35147" s="145"/>
    </row>
    <row r="35148" spans="1:7">
      <c r="A35148" s="65"/>
      <c r="B35148" s="65"/>
      <c r="C35148" s="65"/>
      <c r="D35148" s="65"/>
      <c r="E35148" s="65"/>
      <c r="F35148" s="65"/>
      <c r="G35148" s="145"/>
    </row>
    <row r="35149" spans="1:7">
      <c r="A35149" s="65"/>
      <c r="B35149" s="65"/>
      <c r="C35149" s="65"/>
      <c r="D35149" s="65"/>
      <c r="E35149" s="65"/>
      <c r="F35149" s="65"/>
      <c r="G35149" s="145"/>
    </row>
    <row r="35150" spans="1:7">
      <c r="A35150" s="65"/>
      <c r="B35150" s="65"/>
      <c r="C35150" s="65"/>
      <c r="D35150" s="65"/>
      <c r="E35150" s="65"/>
      <c r="F35150" s="65"/>
      <c r="G35150" s="145"/>
    </row>
    <row r="35151" spans="1:7">
      <c r="A35151" s="65"/>
      <c r="B35151" s="65"/>
      <c r="C35151" s="65"/>
      <c r="D35151" s="65"/>
      <c r="E35151" s="65"/>
      <c r="F35151" s="65"/>
      <c r="G35151" s="145"/>
    </row>
    <row r="35152" spans="1:7">
      <c r="A35152" s="65"/>
      <c r="B35152" s="65"/>
      <c r="C35152" s="65"/>
      <c r="D35152" s="65"/>
      <c r="E35152" s="65"/>
      <c r="F35152" s="65"/>
      <c r="G35152" s="145"/>
    </row>
    <row r="35153" spans="1:7">
      <c r="A35153" s="65"/>
      <c r="B35153" s="65"/>
      <c r="C35153" s="65"/>
      <c r="D35153" s="65"/>
      <c r="E35153" s="65"/>
      <c r="F35153" s="65"/>
      <c r="G35153" s="145"/>
    </row>
    <row r="35154" spans="1:7">
      <c r="A35154" s="65"/>
      <c r="B35154" s="65"/>
      <c r="C35154" s="65"/>
      <c r="D35154" s="65"/>
      <c r="E35154" s="65"/>
      <c r="F35154" s="65"/>
      <c r="G35154" s="145"/>
    </row>
    <row r="35155" spans="1:7">
      <c r="A35155" s="65"/>
      <c r="B35155" s="65"/>
      <c r="C35155" s="65"/>
      <c r="D35155" s="65"/>
      <c r="E35155" s="65"/>
      <c r="F35155" s="65"/>
      <c r="G35155" s="145"/>
    </row>
    <row r="35156" spans="1:7">
      <c r="A35156" s="65"/>
      <c r="B35156" s="65"/>
      <c r="C35156" s="65"/>
      <c r="D35156" s="65"/>
      <c r="E35156" s="65"/>
      <c r="F35156" s="65"/>
      <c r="G35156" s="145"/>
    </row>
    <row r="35157" spans="1:7">
      <c r="A35157" s="65"/>
      <c r="B35157" s="65"/>
      <c r="C35157" s="65"/>
      <c r="D35157" s="65"/>
      <c r="E35157" s="65"/>
      <c r="F35157" s="65"/>
      <c r="G35157" s="145"/>
    </row>
    <row r="35158" spans="1:7">
      <c r="A35158" s="65"/>
      <c r="B35158" s="65"/>
      <c r="C35158" s="65"/>
      <c r="D35158" s="65"/>
      <c r="E35158" s="65"/>
      <c r="F35158" s="65"/>
      <c r="G35158" s="145"/>
    </row>
    <row r="35159" spans="1:7">
      <c r="A35159" s="65"/>
      <c r="B35159" s="65"/>
      <c r="C35159" s="65"/>
      <c r="D35159" s="65"/>
      <c r="E35159" s="65"/>
      <c r="F35159" s="65"/>
      <c r="G35159" s="145"/>
    </row>
    <row r="35160" spans="1:7">
      <c r="A35160" s="65"/>
      <c r="B35160" s="65"/>
      <c r="C35160" s="65"/>
      <c r="D35160" s="65"/>
      <c r="E35160" s="65"/>
      <c r="F35160" s="65"/>
      <c r="G35160" s="145"/>
    </row>
    <row r="35161" spans="1:7">
      <c r="A35161" s="65"/>
      <c r="B35161" s="65"/>
      <c r="C35161" s="65"/>
      <c r="D35161" s="65"/>
      <c r="E35161" s="65"/>
      <c r="F35161" s="65"/>
      <c r="G35161" s="145"/>
    </row>
    <row r="35162" spans="1:7">
      <c r="A35162" s="65"/>
      <c r="B35162" s="65"/>
      <c r="C35162" s="65"/>
      <c r="D35162" s="65"/>
      <c r="E35162" s="65"/>
      <c r="F35162" s="65"/>
      <c r="G35162" s="145"/>
    </row>
    <row r="35163" spans="1:7">
      <c r="A35163" s="65"/>
      <c r="B35163" s="65"/>
      <c r="C35163" s="65"/>
      <c r="D35163" s="65"/>
      <c r="E35163" s="65"/>
      <c r="F35163" s="65"/>
      <c r="G35163" s="145"/>
    </row>
    <row r="35164" spans="1:7">
      <c r="A35164" s="65"/>
      <c r="B35164" s="65"/>
      <c r="C35164" s="65"/>
      <c r="D35164" s="65"/>
      <c r="E35164" s="65"/>
      <c r="F35164" s="65"/>
      <c r="G35164" s="145"/>
    </row>
    <row r="35165" spans="1:7">
      <c r="A35165" s="65"/>
      <c r="B35165" s="65"/>
      <c r="C35165" s="65"/>
      <c r="D35165" s="65"/>
      <c r="E35165" s="65"/>
      <c r="F35165" s="65"/>
      <c r="G35165" s="145"/>
    </row>
    <row r="35166" spans="1:7">
      <c r="A35166" s="65"/>
      <c r="B35166" s="65"/>
      <c r="C35166" s="65"/>
      <c r="D35166" s="65"/>
      <c r="E35166" s="65"/>
      <c r="F35166" s="65"/>
      <c r="G35166" s="145"/>
    </row>
    <row r="35167" spans="1:7">
      <c r="A35167" s="65"/>
      <c r="B35167" s="65"/>
      <c r="C35167" s="65"/>
      <c r="D35167" s="65"/>
      <c r="E35167" s="65"/>
      <c r="F35167" s="65"/>
      <c r="G35167" s="145"/>
    </row>
    <row r="35168" spans="1:7">
      <c r="A35168" s="65"/>
      <c r="B35168" s="65"/>
      <c r="C35168" s="65"/>
      <c r="D35168" s="65"/>
      <c r="E35168" s="65"/>
      <c r="F35168" s="65"/>
      <c r="G35168" s="145"/>
    </row>
    <row r="35169" spans="1:7">
      <c r="A35169" s="65"/>
      <c r="B35169" s="65"/>
      <c r="C35169" s="65"/>
      <c r="D35169" s="65"/>
      <c r="E35169" s="65"/>
      <c r="F35169" s="65"/>
      <c r="G35169" s="145"/>
    </row>
    <row r="35170" spans="1:7">
      <c r="A35170" s="65"/>
      <c r="B35170" s="65"/>
      <c r="C35170" s="65"/>
      <c r="D35170" s="65"/>
      <c r="E35170" s="65"/>
      <c r="F35170" s="65"/>
      <c r="G35170" s="145"/>
    </row>
    <row r="35171" spans="1:7">
      <c r="A35171" s="65"/>
      <c r="B35171" s="65"/>
      <c r="C35171" s="65"/>
      <c r="D35171" s="65"/>
      <c r="E35171" s="65"/>
      <c r="F35171" s="65"/>
      <c r="G35171" s="145"/>
    </row>
    <row r="35172" spans="1:7">
      <c r="A35172" s="65"/>
      <c r="B35172" s="65"/>
      <c r="C35172" s="65"/>
      <c r="D35172" s="65"/>
      <c r="E35172" s="65"/>
      <c r="F35172" s="65"/>
      <c r="G35172" s="145"/>
    </row>
    <row r="35173" spans="1:7">
      <c r="A35173" s="65"/>
      <c r="B35173" s="65"/>
      <c r="C35173" s="65"/>
      <c r="D35173" s="65"/>
      <c r="E35173" s="65"/>
      <c r="F35173" s="65"/>
      <c r="G35173" s="145"/>
    </row>
    <row r="35174" spans="1:7">
      <c r="A35174" s="65"/>
      <c r="B35174" s="65"/>
      <c r="C35174" s="65"/>
      <c r="D35174" s="65"/>
      <c r="E35174" s="65"/>
      <c r="F35174" s="65"/>
      <c r="G35174" s="145"/>
    </row>
    <row r="35175" spans="1:7">
      <c r="A35175" s="65"/>
      <c r="B35175" s="65"/>
      <c r="C35175" s="65"/>
      <c r="D35175" s="65"/>
      <c r="E35175" s="65"/>
      <c r="F35175" s="65"/>
      <c r="G35175" s="145"/>
    </row>
    <row r="35176" spans="1:7">
      <c r="A35176" s="65"/>
      <c r="B35176" s="65"/>
      <c r="C35176" s="65"/>
      <c r="D35176" s="65"/>
      <c r="E35176" s="65"/>
      <c r="F35176" s="65"/>
      <c r="G35176" s="145"/>
    </row>
    <row r="35177" spans="1:7">
      <c r="A35177" s="65"/>
      <c r="B35177" s="65"/>
      <c r="C35177" s="65"/>
      <c r="D35177" s="65"/>
      <c r="E35177" s="65"/>
      <c r="F35177" s="65"/>
      <c r="G35177" s="145"/>
    </row>
    <row r="35178" spans="1:7">
      <c r="A35178" s="65"/>
      <c r="B35178" s="65"/>
      <c r="C35178" s="65"/>
      <c r="D35178" s="65"/>
      <c r="E35178" s="65"/>
      <c r="F35178" s="65"/>
      <c r="G35178" s="145"/>
    </row>
    <row r="35179" spans="1:7">
      <c r="A35179" s="65"/>
      <c r="B35179" s="65"/>
      <c r="C35179" s="65"/>
      <c r="D35179" s="65"/>
      <c r="E35179" s="65"/>
      <c r="F35179" s="65"/>
      <c r="G35179" s="145"/>
    </row>
    <row r="35180" spans="1:7">
      <c r="A35180" s="65"/>
      <c r="B35180" s="65"/>
      <c r="C35180" s="65"/>
      <c r="D35180" s="65"/>
      <c r="E35180" s="65"/>
      <c r="F35180" s="65"/>
      <c r="G35180" s="145"/>
    </row>
    <row r="35181" spans="1:7">
      <c r="A35181" s="65"/>
      <c r="B35181" s="65"/>
      <c r="C35181" s="65"/>
      <c r="D35181" s="65"/>
      <c r="E35181" s="65"/>
      <c r="F35181" s="65"/>
      <c r="G35181" s="145"/>
    </row>
    <row r="35182" spans="1:7">
      <c r="A35182" s="65"/>
      <c r="B35182" s="65"/>
      <c r="C35182" s="65"/>
      <c r="D35182" s="65"/>
      <c r="E35182" s="65"/>
      <c r="F35182" s="65"/>
      <c r="G35182" s="145"/>
    </row>
    <row r="35183" spans="1:7">
      <c r="A35183" s="65"/>
      <c r="B35183" s="65"/>
      <c r="C35183" s="65"/>
      <c r="D35183" s="65"/>
      <c r="E35183" s="65"/>
      <c r="F35183" s="65"/>
      <c r="G35183" s="145"/>
    </row>
    <row r="35184" spans="1:7">
      <c r="A35184" s="65"/>
      <c r="B35184" s="65"/>
      <c r="C35184" s="65"/>
      <c r="D35184" s="65"/>
      <c r="E35184" s="65"/>
      <c r="F35184" s="65"/>
      <c r="G35184" s="145"/>
    </row>
    <row r="35185" spans="1:7">
      <c r="A35185" s="65"/>
      <c r="B35185" s="65"/>
      <c r="C35185" s="65"/>
      <c r="D35185" s="65"/>
      <c r="E35185" s="65"/>
      <c r="F35185" s="65"/>
      <c r="G35185" s="145"/>
    </row>
    <row r="35186" spans="1:7">
      <c r="A35186" s="65"/>
      <c r="B35186" s="65"/>
      <c r="C35186" s="65"/>
      <c r="D35186" s="65"/>
      <c r="E35186" s="65"/>
      <c r="F35186" s="65"/>
      <c r="G35186" s="145"/>
    </row>
    <row r="35187" spans="1:7">
      <c r="A35187" s="65"/>
      <c r="B35187" s="65"/>
      <c r="C35187" s="65"/>
      <c r="D35187" s="65"/>
      <c r="E35187" s="65"/>
      <c r="F35187" s="65"/>
      <c r="G35187" s="145"/>
    </row>
    <row r="35188" spans="1:7">
      <c r="A35188" s="65"/>
      <c r="B35188" s="65"/>
      <c r="C35188" s="65"/>
      <c r="D35188" s="65"/>
      <c r="E35188" s="65"/>
      <c r="F35188" s="65"/>
      <c r="G35188" s="145"/>
    </row>
    <row r="35189" spans="1:7">
      <c r="A35189" s="65"/>
      <c r="B35189" s="65"/>
      <c r="C35189" s="65"/>
      <c r="D35189" s="65"/>
      <c r="E35189" s="65"/>
      <c r="F35189" s="65"/>
      <c r="G35189" s="145"/>
    </row>
    <row r="35190" spans="1:7">
      <c r="A35190" s="65"/>
      <c r="B35190" s="65"/>
      <c r="C35190" s="65"/>
      <c r="D35190" s="65"/>
      <c r="E35190" s="65"/>
      <c r="F35190" s="65"/>
      <c r="G35190" s="145"/>
    </row>
    <row r="35191" spans="1:7">
      <c r="A35191" s="65"/>
      <c r="B35191" s="65"/>
      <c r="C35191" s="65"/>
      <c r="D35191" s="65"/>
      <c r="E35191" s="65"/>
      <c r="F35191" s="65"/>
      <c r="G35191" s="145"/>
    </row>
    <row r="35192" spans="1:7">
      <c r="A35192" s="65"/>
      <c r="B35192" s="65"/>
      <c r="C35192" s="65"/>
      <c r="D35192" s="65"/>
      <c r="E35192" s="65"/>
      <c r="F35192" s="65"/>
      <c r="G35192" s="145"/>
    </row>
    <row r="35193" spans="1:7">
      <c r="A35193" s="65"/>
      <c r="B35193" s="65"/>
      <c r="C35193" s="65"/>
      <c r="D35193" s="65"/>
      <c r="E35193" s="65"/>
      <c r="F35193" s="65"/>
      <c r="G35193" s="145"/>
    </row>
    <row r="35194" spans="1:7">
      <c r="A35194" s="65"/>
      <c r="B35194" s="65"/>
      <c r="C35194" s="65"/>
      <c r="D35194" s="65"/>
      <c r="E35194" s="65"/>
      <c r="F35194" s="65"/>
      <c r="G35194" s="145"/>
    </row>
    <row r="35195" spans="1:7">
      <c r="A35195" s="65"/>
      <c r="B35195" s="65"/>
      <c r="C35195" s="65"/>
      <c r="D35195" s="65"/>
      <c r="E35195" s="65"/>
      <c r="F35195" s="65"/>
      <c r="G35195" s="145"/>
    </row>
    <row r="35196" spans="1:7">
      <c r="A35196" s="65"/>
      <c r="B35196" s="65"/>
      <c r="C35196" s="65"/>
      <c r="D35196" s="65"/>
      <c r="E35196" s="65"/>
      <c r="F35196" s="65"/>
      <c r="G35196" s="145"/>
    </row>
    <row r="35197" spans="1:7">
      <c r="A35197" s="65"/>
      <c r="B35197" s="65"/>
      <c r="C35197" s="65"/>
      <c r="D35197" s="65"/>
      <c r="E35197" s="65"/>
      <c r="F35197" s="65"/>
      <c r="G35197" s="145"/>
    </row>
    <row r="35198" spans="1:7">
      <c r="A35198" s="65"/>
      <c r="B35198" s="65"/>
      <c r="C35198" s="65"/>
      <c r="D35198" s="65"/>
      <c r="E35198" s="65"/>
      <c r="F35198" s="65"/>
      <c r="G35198" s="145"/>
    </row>
    <row r="35199" spans="1:7">
      <c r="A35199" s="65"/>
      <c r="B35199" s="65"/>
      <c r="C35199" s="65"/>
      <c r="D35199" s="65"/>
      <c r="E35199" s="65"/>
      <c r="F35199" s="65"/>
      <c r="G35199" s="145"/>
    </row>
    <row r="35200" spans="1:7">
      <c r="A35200" s="65"/>
      <c r="B35200" s="65"/>
      <c r="C35200" s="65"/>
      <c r="D35200" s="65"/>
      <c r="E35200" s="65"/>
      <c r="F35200" s="65"/>
      <c r="G35200" s="145"/>
    </row>
    <row r="35201" spans="1:7">
      <c r="A35201" s="65"/>
      <c r="B35201" s="65"/>
      <c r="C35201" s="65"/>
      <c r="D35201" s="65"/>
      <c r="E35201" s="65"/>
      <c r="F35201" s="65"/>
      <c r="G35201" s="145"/>
    </row>
    <row r="35202" spans="1:7">
      <c r="A35202" s="65"/>
      <c r="B35202" s="65"/>
      <c r="C35202" s="65"/>
      <c r="D35202" s="65"/>
      <c r="E35202" s="65"/>
      <c r="F35202" s="65"/>
      <c r="G35202" s="145"/>
    </row>
    <row r="35203" spans="1:7">
      <c r="A35203" s="65"/>
      <c r="B35203" s="65"/>
      <c r="C35203" s="65"/>
      <c r="D35203" s="65"/>
      <c r="E35203" s="65"/>
      <c r="F35203" s="65"/>
      <c r="G35203" s="145"/>
    </row>
    <row r="35204" spans="1:7">
      <c r="A35204" s="65"/>
      <c r="B35204" s="65"/>
      <c r="C35204" s="65"/>
      <c r="D35204" s="65"/>
      <c r="E35204" s="65"/>
      <c r="F35204" s="65"/>
      <c r="G35204" s="145"/>
    </row>
    <row r="35205" spans="1:7">
      <c r="A35205" s="65"/>
      <c r="B35205" s="65"/>
      <c r="C35205" s="65"/>
      <c r="D35205" s="65"/>
      <c r="E35205" s="65"/>
      <c r="F35205" s="65"/>
      <c r="G35205" s="145"/>
    </row>
    <row r="35206" spans="1:7">
      <c r="A35206" s="65"/>
      <c r="B35206" s="65"/>
      <c r="C35206" s="65"/>
      <c r="D35206" s="65"/>
      <c r="E35206" s="65"/>
      <c r="F35206" s="65"/>
      <c r="G35206" s="145"/>
    </row>
    <row r="35207" spans="1:7">
      <c r="A35207" s="65"/>
      <c r="B35207" s="65"/>
      <c r="C35207" s="65"/>
      <c r="D35207" s="65"/>
      <c r="E35207" s="65"/>
      <c r="F35207" s="65"/>
      <c r="G35207" s="145"/>
    </row>
    <row r="35208" spans="1:7">
      <c r="A35208" s="65"/>
      <c r="B35208" s="65"/>
      <c r="C35208" s="65"/>
      <c r="D35208" s="65"/>
      <c r="E35208" s="65"/>
      <c r="F35208" s="65"/>
      <c r="G35208" s="145"/>
    </row>
    <row r="35209" spans="1:7">
      <c r="A35209" s="65"/>
      <c r="B35209" s="65"/>
      <c r="C35209" s="65"/>
      <c r="D35209" s="65"/>
      <c r="E35209" s="65"/>
      <c r="F35209" s="65"/>
      <c r="G35209" s="145"/>
    </row>
    <row r="35210" spans="1:7">
      <c r="A35210" s="65"/>
      <c r="B35210" s="65"/>
      <c r="C35210" s="65"/>
      <c r="D35210" s="65"/>
      <c r="E35210" s="65"/>
      <c r="F35210" s="65"/>
      <c r="G35210" s="145"/>
    </row>
    <row r="35211" spans="1:7">
      <c r="A35211" s="65"/>
      <c r="B35211" s="65"/>
      <c r="C35211" s="65"/>
      <c r="D35211" s="65"/>
      <c r="E35211" s="65"/>
      <c r="F35211" s="65"/>
      <c r="G35211" s="145"/>
    </row>
    <row r="35212" spans="1:7">
      <c r="A35212" s="65"/>
      <c r="B35212" s="65"/>
      <c r="C35212" s="65"/>
      <c r="D35212" s="65"/>
      <c r="E35212" s="65"/>
      <c r="F35212" s="65"/>
      <c r="G35212" s="145"/>
    </row>
    <row r="35213" spans="1:7">
      <c r="A35213" s="65"/>
      <c r="B35213" s="65"/>
      <c r="C35213" s="65"/>
      <c r="D35213" s="65"/>
      <c r="E35213" s="65"/>
      <c r="F35213" s="65"/>
      <c r="G35213" s="145"/>
    </row>
    <row r="35214" spans="1:7">
      <c r="A35214" s="65"/>
      <c r="B35214" s="65"/>
      <c r="C35214" s="65"/>
      <c r="D35214" s="65"/>
      <c r="E35214" s="65"/>
      <c r="F35214" s="65"/>
      <c r="G35214" s="145"/>
    </row>
    <row r="35215" spans="1:7">
      <c r="A35215" s="65"/>
      <c r="B35215" s="65"/>
      <c r="C35215" s="65"/>
      <c r="D35215" s="65"/>
      <c r="E35215" s="65"/>
      <c r="F35215" s="65"/>
      <c r="G35215" s="145"/>
    </row>
    <row r="35216" spans="1:7">
      <c r="A35216" s="65"/>
      <c r="B35216" s="65"/>
      <c r="C35216" s="65"/>
      <c r="D35216" s="65"/>
      <c r="E35216" s="65"/>
      <c r="F35216" s="65"/>
      <c r="G35216" s="145"/>
    </row>
    <row r="35217" spans="1:7">
      <c r="A35217" s="65"/>
      <c r="B35217" s="65"/>
      <c r="C35217" s="65"/>
      <c r="D35217" s="65"/>
      <c r="E35217" s="65"/>
      <c r="F35217" s="65"/>
      <c r="G35217" s="145"/>
    </row>
    <row r="35218" spans="1:7">
      <c r="A35218" s="65"/>
      <c r="B35218" s="65"/>
      <c r="C35218" s="65"/>
      <c r="D35218" s="65"/>
      <c r="E35218" s="65"/>
      <c r="F35218" s="65"/>
      <c r="G35218" s="145"/>
    </row>
    <row r="35219" spans="1:7">
      <c r="A35219" s="65"/>
      <c r="B35219" s="65"/>
      <c r="C35219" s="65"/>
      <c r="D35219" s="65"/>
      <c r="E35219" s="65"/>
      <c r="F35219" s="65"/>
      <c r="G35219" s="145"/>
    </row>
    <row r="35220" spans="1:7">
      <c r="A35220" s="65"/>
      <c r="B35220" s="65"/>
      <c r="C35220" s="65"/>
      <c r="D35220" s="65"/>
      <c r="E35220" s="65"/>
      <c r="F35220" s="65"/>
      <c r="G35220" s="145"/>
    </row>
    <row r="35221" spans="1:7">
      <c r="A35221" s="65"/>
      <c r="B35221" s="65"/>
      <c r="C35221" s="65"/>
      <c r="D35221" s="65"/>
      <c r="E35221" s="65"/>
      <c r="F35221" s="65"/>
      <c r="G35221" s="145"/>
    </row>
    <row r="35222" spans="1:7">
      <c r="A35222" s="65"/>
      <c r="B35222" s="65"/>
      <c r="C35222" s="65"/>
      <c r="D35222" s="65"/>
      <c r="E35222" s="65"/>
      <c r="F35222" s="65"/>
      <c r="G35222" s="145"/>
    </row>
    <row r="35223" spans="1:7">
      <c r="A35223" s="65"/>
      <c r="B35223" s="65"/>
      <c r="C35223" s="65"/>
      <c r="D35223" s="65"/>
      <c r="E35223" s="65"/>
      <c r="F35223" s="65"/>
      <c r="G35223" s="145"/>
    </row>
    <row r="35224" spans="1:7">
      <c r="A35224" s="65"/>
      <c r="B35224" s="65"/>
      <c r="C35224" s="65"/>
      <c r="D35224" s="65"/>
      <c r="E35224" s="65"/>
      <c r="F35224" s="65"/>
      <c r="G35224" s="145"/>
    </row>
    <row r="35225" spans="1:7">
      <c r="A35225" s="65"/>
      <c r="B35225" s="65"/>
      <c r="C35225" s="65"/>
      <c r="D35225" s="65"/>
      <c r="E35225" s="65"/>
      <c r="F35225" s="65"/>
      <c r="G35225" s="145"/>
    </row>
    <row r="35226" spans="1:7">
      <c r="A35226" s="65"/>
      <c r="B35226" s="65"/>
      <c r="C35226" s="65"/>
      <c r="D35226" s="65"/>
      <c r="E35226" s="65"/>
      <c r="F35226" s="65"/>
      <c r="G35226" s="145"/>
    </row>
    <row r="35227" spans="1:7">
      <c r="A35227" s="65"/>
      <c r="B35227" s="65"/>
      <c r="C35227" s="65"/>
      <c r="D35227" s="65"/>
      <c r="E35227" s="65"/>
      <c r="F35227" s="65"/>
      <c r="G35227" s="145"/>
    </row>
    <row r="35228" spans="1:7">
      <c r="A35228" s="65"/>
      <c r="B35228" s="65"/>
      <c r="C35228" s="65"/>
      <c r="D35228" s="65"/>
      <c r="E35228" s="65"/>
      <c r="F35228" s="65"/>
      <c r="G35228" s="145"/>
    </row>
    <row r="35229" spans="1:7">
      <c r="A35229" s="65"/>
      <c r="B35229" s="65"/>
      <c r="C35229" s="65"/>
      <c r="D35229" s="65"/>
      <c r="E35229" s="65"/>
      <c r="F35229" s="65"/>
      <c r="G35229" s="145"/>
    </row>
    <row r="35230" spans="1:7">
      <c r="A35230" s="65"/>
      <c r="B35230" s="65"/>
      <c r="C35230" s="65"/>
      <c r="D35230" s="65"/>
      <c r="E35230" s="65"/>
      <c r="F35230" s="65"/>
      <c r="G35230" s="145"/>
    </row>
    <row r="35231" spans="1:7">
      <c r="A35231" s="65"/>
      <c r="B35231" s="65"/>
      <c r="C35231" s="65"/>
      <c r="D35231" s="65"/>
      <c r="E35231" s="65"/>
      <c r="F35231" s="65"/>
      <c r="G35231" s="145"/>
    </row>
    <row r="35232" spans="1:7">
      <c r="A35232" s="65"/>
      <c r="B35232" s="65"/>
      <c r="C35232" s="65"/>
      <c r="D35232" s="65"/>
      <c r="E35232" s="65"/>
      <c r="F35232" s="65"/>
      <c r="G35232" s="145"/>
    </row>
    <row r="35233" spans="1:7">
      <c r="A35233" s="65"/>
      <c r="B35233" s="65"/>
      <c r="C35233" s="65"/>
      <c r="D35233" s="65"/>
      <c r="E35233" s="65"/>
      <c r="F35233" s="65"/>
      <c r="G35233" s="145"/>
    </row>
    <row r="35234" spans="1:7">
      <c r="A35234" s="65"/>
      <c r="B35234" s="65"/>
      <c r="C35234" s="65"/>
      <c r="D35234" s="65"/>
      <c r="E35234" s="65"/>
      <c r="F35234" s="65"/>
      <c r="G35234" s="145"/>
    </row>
    <row r="35235" spans="1:7">
      <c r="A35235" s="65"/>
      <c r="B35235" s="65"/>
      <c r="C35235" s="65"/>
      <c r="D35235" s="65"/>
      <c r="E35235" s="65"/>
      <c r="F35235" s="65"/>
      <c r="G35235" s="145"/>
    </row>
    <row r="35236" spans="1:7">
      <c r="A35236" s="65"/>
      <c r="B35236" s="65"/>
      <c r="C35236" s="65"/>
      <c r="D35236" s="65"/>
      <c r="E35236" s="65"/>
      <c r="F35236" s="65"/>
      <c r="G35236" s="145"/>
    </row>
    <row r="35237" spans="1:7">
      <c r="A35237" s="65"/>
      <c r="B35237" s="65"/>
      <c r="C35237" s="65"/>
      <c r="D35237" s="65"/>
      <c r="E35237" s="65"/>
      <c r="F35237" s="65"/>
      <c r="G35237" s="145"/>
    </row>
    <row r="35238" spans="1:7">
      <c r="A35238" s="65"/>
      <c r="B35238" s="65"/>
      <c r="C35238" s="65"/>
      <c r="D35238" s="65"/>
      <c r="E35238" s="65"/>
      <c r="F35238" s="65"/>
      <c r="G35238" s="145"/>
    </row>
    <row r="35239" spans="1:7">
      <c r="A35239" s="65"/>
      <c r="B35239" s="65"/>
      <c r="C35239" s="65"/>
      <c r="D35239" s="65"/>
      <c r="E35239" s="65"/>
      <c r="F35239" s="65"/>
      <c r="G35239" s="145"/>
    </row>
    <row r="35240" spans="1:7">
      <c r="A35240" s="65"/>
      <c r="B35240" s="65"/>
      <c r="C35240" s="65"/>
      <c r="D35240" s="65"/>
      <c r="E35240" s="65"/>
      <c r="F35240" s="65"/>
      <c r="G35240" s="145"/>
    </row>
    <row r="35241" spans="1:7">
      <c r="A35241" s="65"/>
      <c r="B35241" s="65"/>
      <c r="C35241" s="65"/>
      <c r="D35241" s="65"/>
      <c r="E35241" s="65"/>
      <c r="F35241" s="65"/>
      <c r="G35241" s="145"/>
    </row>
    <row r="35242" spans="1:7">
      <c r="A35242" s="65"/>
      <c r="B35242" s="65"/>
      <c r="C35242" s="65"/>
      <c r="D35242" s="65"/>
      <c r="E35242" s="65"/>
      <c r="F35242" s="65"/>
      <c r="G35242" s="145"/>
    </row>
    <row r="35243" spans="1:7">
      <c r="A35243" s="65"/>
      <c r="B35243" s="65"/>
      <c r="C35243" s="65"/>
      <c r="D35243" s="65"/>
      <c r="E35243" s="65"/>
      <c r="F35243" s="65"/>
      <c r="G35243" s="145"/>
    </row>
    <row r="35244" spans="1:7">
      <c r="A35244" s="65"/>
      <c r="B35244" s="65"/>
      <c r="C35244" s="65"/>
      <c r="D35244" s="65"/>
      <c r="E35244" s="65"/>
      <c r="F35244" s="65"/>
      <c r="G35244" s="145"/>
    </row>
    <row r="35245" spans="1:7">
      <c r="A35245" s="65"/>
      <c r="B35245" s="65"/>
      <c r="C35245" s="65"/>
      <c r="D35245" s="65"/>
      <c r="E35245" s="65"/>
      <c r="F35245" s="65"/>
      <c r="G35245" s="145"/>
    </row>
    <row r="35246" spans="1:7">
      <c r="A35246" s="65"/>
      <c r="B35246" s="65"/>
      <c r="C35246" s="65"/>
      <c r="D35246" s="65"/>
      <c r="E35246" s="65"/>
      <c r="F35246" s="65"/>
      <c r="G35246" s="145"/>
    </row>
    <row r="35247" spans="1:7">
      <c r="A35247" s="65"/>
      <c r="B35247" s="65"/>
      <c r="C35247" s="65"/>
      <c r="D35247" s="65"/>
      <c r="E35247" s="65"/>
      <c r="F35247" s="65"/>
      <c r="G35247" s="145"/>
    </row>
    <row r="35248" spans="1:7">
      <c r="A35248" s="65"/>
      <c r="B35248" s="65"/>
      <c r="C35248" s="65"/>
      <c r="D35248" s="65"/>
      <c r="E35248" s="65"/>
      <c r="F35248" s="65"/>
      <c r="G35248" s="145"/>
    </row>
    <row r="35249" spans="1:7">
      <c r="A35249" s="65"/>
      <c r="B35249" s="65"/>
      <c r="C35249" s="65"/>
      <c r="D35249" s="65"/>
      <c r="E35249" s="65"/>
      <c r="F35249" s="65"/>
      <c r="G35249" s="145"/>
    </row>
    <row r="35250" spans="1:7">
      <c r="A35250" s="65"/>
      <c r="B35250" s="65"/>
      <c r="C35250" s="65"/>
      <c r="D35250" s="65"/>
      <c r="E35250" s="65"/>
      <c r="F35250" s="65"/>
      <c r="G35250" s="145"/>
    </row>
    <row r="35251" spans="1:7">
      <c r="A35251" s="65"/>
      <c r="B35251" s="65"/>
      <c r="C35251" s="65"/>
      <c r="D35251" s="65"/>
      <c r="E35251" s="65"/>
      <c r="F35251" s="65"/>
      <c r="G35251" s="145"/>
    </row>
    <row r="35252" spans="1:7">
      <c r="A35252" s="65"/>
      <c r="B35252" s="65"/>
      <c r="C35252" s="65"/>
      <c r="D35252" s="65"/>
      <c r="E35252" s="65"/>
      <c r="F35252" s="65"/>
      <c r="G35252" s="145"/>
    </row>
    <row r="35253" spans="1:7">
      <c r="A35253" s="65"/>
      <c r="B35253" s="65"/>
      <c r="C35253" s="65"/>
      <c r="D35253" s="65"/>
      <c r="E35253" s="65"/>
      <c r="F35253" s="65"/>
      <c r="G35253" s="145"/>
    </row>
    <row r="35254" spans="1:7">
      <c r="A35254" s="65"/>
      <c r="B35254" s="65"/>
      <c r="C35254" s="65"/>
      <c r="D35254" s="65"/>
      <c r="E35254" s="65"/>
      <c r="F35254" s="65"/>
      <c r="G35254" s="145"/>
    </row>
    <row r="35255" spans="1:7">
      <c r="A35255" s="65"/>
      <c r="B35255" s="65"/>
      <c r="C35255" s="65"/>
      <c r="D35255" s="65"/>
      <c r="E35255" s="65"/>
      <c r="F35255" s="65"/>
      <c r="G35255" s="145"/>
    </row>
    <row r="35256" spans="1:7">
      <c r="A35256" s="65"/>
      <c r="B35256" s="65"/>
      <c r="C35256" s="65"/>
      <c r="D35256" s="65"/>
      <c r="E35256" s="65"/>
      <c r="F35256" s="65"/>
      <c r="G35256" s="145"/>
    </row>
    <row r="35257" spans="1:7">
      <c r="A35257" s="65"/>
      <c r="B35257" s="65"/>
      <c r="C35257" s="65"/>
      <c r="D35257" s="65"/>
      <c r="E35257" s="65"/>
      <c r="F35257" s="65"/>
      <c r="G35257" s="145"/>
    </row>
    <row r="35258" spans="1:7">
      <c r="A35258" s="65"/>
      <c r="B35258" s="65"/>
      <c r="C35258" s="65"/>
      <c r="D35258" s="65"/>
      <c r="E35258" s="65"/>
      <c r="F35258" s="65"/>
      <c r="G35258" s="145"/>
    </row>
    <row r="35259" spans="1:7">
      <c r="A35259" s="65"/>
      <c r="B35259" s="65"/>
      <c r="C35259" s="65"/>
      <c r="D35259" s="65"/>
      <c r="E35259" s="65"/>
      <c r="F35259" s="65"/>
      <c r="G35259" s="145"/>
    </row>
    <row r="35260" spans="1:7">
      <c r="A35260" s="65"/>
      <c r="B35260" s="65"/>
      <c r="C35260" s="65"/>
      <c r="D35260" s="65"/>
      <c r="E35260" s="65"/>
      <c r="F35260" s="65"/>
      <c r="G35260" s="145"/>
    </row>
    <row r="35261" spans="1:7">
      <c r="A35261" s="65"/>
      <c r="B35261" s="65"/>
      <c r="C35261" s="65"/>
      <c r="D35261" s="65"/>
      <c r="E35261" s="65"/>
      <c r="F35261" s="65"/>
      <c r="G35261" s="145"/>
    </row>
    <row r="35262" spans="1:7">
      <c r="A35262" s="65"/>
      <c r="B35262" s="65"/>
      <c r="C35262" s="65"/>
      <c r="D35262" s="65"/>
      <c r="E35262" s="65"/>
      <c r="F35262" s="65"/>
      <c r="G35262" s="145"/>
    </row>
    <row r="35263" spans="1:7">
      <c r="A35263" s="65"/>
      <c r="B35263" s="65"/>
      <c r="C35263" s="65"/>
      <c r="D35263" s="65"/>
      <c r="E35263" s="65"/>
      <c r="F35263" s="65"/>
      <c r="G35263" s="145"/>
    </row>
    <row r="35264" spans="1:7">
      <c r="A35264" s="65"/>
      <c r="B35264" s="65"/>
      <c r="C35264" s="65"/>
      <c r="D35264" s="65"/>
      <c r="E35264" s="65"/>
      <c r="F35264" s="65"/>
      <c r="G35264" s="145"/>
    </row>
    <row r="35265" spans="1:7">
      <c r="A35265" s="65"/>
      <c r="B35265" s="65"/>
      <c r="C35265" s="65"/>
      <c r="D35265" s="65"/>
      <c r="E35265" s="65"/>
      <c r="F35265" s="65"/>
      <c r="G35265" s="145"/>
    </row>
    <row r="35266" spans="1:7">
      <c r="A35266" s="65"/>
      <c r="B35266" s="65"/>
      <c r="C35266" s="65"/>
      <c r="D35266" s="65"/>
      <c r="E35266" s="65"/>
      <c r="F35266" s="65"/>
      <c r="G35266" s="145"/>
    </row>
    <row r="35267" spans="1:7">
      <c r="A35267" s="65"/>
      <c r="B35267" s="65"/>
      <c r="C35267" s="65"/>
      <c r="D35267" s="65"/>
      <c r="E35267" s="65"/>
      <c r="F35267" s="65"/>
      <c r="G35267" s="145"/>
    </row>
    <row r="35268" spans="1:7">
      <c r="A35268" s="65"/>
      <c r="B35268" s="65"/>
      <c r="C35268" s="65"/>
      <c r="D35268" s="65"/>
      <c r="E35268" s="65"/>
      <c r="F35268" s="65"/>
      <c r="G35268" s="145"/>
    </row>
    <row r="35269" spans="1:7">
      <c r="A35269" s="65"/>
      <c r="B35269" s="65"/>
      <c r="C35269" s="65"/>
      <c r="D35269" s="65"/>
      <c r="E35269" s="65"/>
      <c r="F35269" s="65"/>
      <c r="G35269" s="145"/>
    </row>
    <row r="35270" spans="1:7">
      <c r="A35270" s="65"/>
      <c r="B35270" s="65"/>
      <c r="C35270" s="65"/>
      <c r="D35270" s="65"/>
      <c r="E35270" s="65"/>
      <c r="F35270" s="65"/>
      <c r="G35270" s="145"/>
    </row>
    <row r="35271" spans="1:7">
      <c r="A35271" s="65"/>
      <c r="B35271" s="65"/>
      <c r="C35271" s="65"/>
      <c r="D35271" s="65"/>
      <c r="E35271" s="65"/>
      <c r="F35271" s="65"/>
      <c r="G35271" s="145"/>
    </row>
    <row r="35272" spans="1:7">
      <c r="A35272" s="65"/>
      <c r="B35272" s="65"/>
      <c r="C35272" s="65"/>
      <c r="D35272" s="65"/>
      <c r="E35272" s="65"/>
      <c r="F35272" s="65"/>
      <c r="G35272" s="145"/>
    </row>
    <row r="35273" spans="1:7">
      <c r="A35273" s="65"/>
      <c r="B35273" s="65"/>
      <c r="C35273" s="65"/>
      <c r="D35273" s="65"/>
      <c r="E35273" s="65"/>
      <c r="F35273" s="65"/>
      <c r="G35273" s="145"/>
    </row>
    <row r="35274" spans="1:7">
      <c r="A35274" s="65"/>
      <c r="B35274" s="65"/>
      <c r="C35274" s="65"/>
      <c r="D35274" s="65"/>
      <c r="E35274" s="65"/>
      <c r="F35274" s="65"/>
      <c r="G35274" s="145"/>
    </row>
    <row r="35275" spans="1:7">
      <c r="A35275" s="65"/>
      <c r="B35275" s="65"/>
      <c r="C35275" s="65"/>
      <c r="D35275" s="65"/>
      <c r="E35275" s="65"/>
      <c r="F35275" s="65"/>
      <c r="G35275" s="145"/>
    </row>
    <row r="35276" spans="1:7">
      <c r="A35276" s="65"/>
      <c r="B35276" s="65"/>
      <c r="C35276" s="65"/>
      <c r="D35276" s="65"/>
      <c r="E35276" s="65"/>
      <c r="F35276" s="65"/>
      <c r="G35276" s="145"/>
    </row>
    <row r="35277" spans="1:7">
      <c r="A35277" s="65"/>
      <c r="B35277" s="65"/>
      <c r="C35277" s="65"/>
      <c r="D35277" s="65"/>
      <c r="E35277" s="65"/>
      <c r="F35277" s="65"/>
      <c r="G35277" s="145"/>
    </row>
    <row r="35278" spans="1:7">
      <c r="A35278" s="65"/>
      <c r="B35278" s="65"/>
      <c r="C35278" s="65"/>
      <c r="D35278" s="65"/>
      <c r="E35278" s="65"/>
      <c r="F35278" s="65"/>
      <c r="G35278" s="145"/>
    </row>
    <row r="35279" spans="1:7">
      <c r="A35279" s="65"/>
      <c r="B35279" s="65"/>
      <c r="C35279" s="65"/>
      <c r="D35279" s="65"/>
      <c r="E35279" s="65"/>
      <c r="F35279" s="65"/>
      <c r="G35279" s="145"/>
    </row>
    <row r="35280" spans="1:7">
      <c r="A35280" s="65"/>
      <c r="B35280" s="65"/>
      <c r="C35280" s="65"/>
      <c r="D35280" s="65"/>
      <c r="E35280" s="65"/>
      <c r="F35280" s="65"/>
      <c r="G35280" s="145"/>
    </row>
    <row r="35281" spans="1:7">
      <c r="A35281" s="65"/>
      <c r="B35281" s="65"/>
      <c r="C35281" s="65"/>
      <c r="D35281" s="65"/>
      <c r="E35281" s="65"/>
      <c r="F35281" s="65"/>
      <c r="G35281" s="145"/>
    </row>
    <row r="35282" spans="1:7">
      <c r="A35282" s="65"/>
      <c r="B35282" s="65"/>
      <c r="C35282" s="65"/>
      <c r="D35282" s="65"/>
      <c r="E35282" s="65"/>
      <c r="F35282" s="65"/>
      <c r="G35282" s="145"/>
    </row>
    <row r="35283" spans="1:7">
      <c r="A35283" s="65"/>
      <c r="B35283" s="65"/>
      <c r="C35283" s="65"/>
      <c r="D35283" s="65"/>
      <c r="E35283" s="65"/>
      <c r="F35283" s="65"/>
      <c r="G35283" s="145"/>
    </row>
    <row r="35284" spans="1:7">
      <c r="A35284" s="65"/>
      <c r="B35284" s="65"/>
      <c r="C35284" s="65"/>
      <c r="D35284" s="65"/>
      <c r="E35284" s="65"/>
      <c r="F35284" s="65"/>
      <c r="G35284" s="145"/>
    </row>
    <row r="35285" spans="1:7">
      <c r="A35285" s="65"/>
      <c r="B35285" s="65"/>
      <c r="C35285" s="65"/>
      <c r="D35285" s="65"/>
      <c r="E35285" s="65"/>
      <c r="F35285" s="65"/>
      <c r="G35285" s="145"/>
    </row>
    <row r="35286" spans="1:7">
      <c r="A35286" s="65"/>
      <c r="B35286" s="65"/>
      <c r="C35286" s="65"/>
      <c r="D35286" s="65"/>
      <c r="E35286" s="65"/>
      <c r="F35286" s="65"/>
      <c r="G35286" s="145"/>
    </row>
    <row r="35287" spans="1:7">
      <c r="A35287" s="65"/>
      <c r="B35287" s="65"/>
      <c r="C35287" s="65"/>
      <c r="D35287" s="65"/>
      <c r="E35287" s="65"/>
      <c r="F35287" s="65"/>
      <c r="G35287" s="145"/>
    </row>
    <row r="35288" spans="1:7">
      <c r="A35288" s="65"/>
      <c r="B35288" s="65"/>
      <c r="C35288" s="65"/>
      <c r="D35288" s="65"/>
      <c r="E35288" s="65"/>
      <c r="F35288" s="65"/>
      <c r="G35288" s="145"/>
    </row>
    <row r="35289" spans="1:7">
      <c r="A35289" s="65"/>
      <c r="B35289" s="65"/>
      <c r="C35289" s="65"/>
      <c r="D35289" s="65"/>
      <c r="E35289" s="65"/>
      <c r="F35289" s="65"/>
      <c r="G35289" s="145"/>
    </row>
    <row r="35290" spans="1:7">
      <c r="A35290" s="65"/>
      <c r="B35290" s="65"/>
      <c r="C35290" s="65"/>
      <c r="D35290" s="65"/>
      <c r="E35290" s="65"/>
      <c r="F35290" s="65"/>
      <c r="G35290" s="145"/>
    </row>
    <row r="35291" spans="1:7">
      <c r="A35291" s="65"/>
      <c r="B35291" s="65"/>
      <c r="C35291" s="65"/>
      <c r="D35291" s="65"/>
      <c r="E35291" s="65"/>
      <c r="F35291" s="65"/>
      <c r="G35291" s="145"/>
    </row>
    <row r="35292" spans="1:7">
      <c r="A35292" s="65"/>
      <c r="B35292" s="65"/>
      <c r="C35292" s="65"/>
      <c r="D35292" s="65"/>
      <c r="E35292" s="65"/>
      <c r="F35292" s="65"/>
      <c r="G35292" s="145"/>
    </row>
    <row r="35293" spans="1:7">
      <c r="A35293" s="65"/>
      <c r="B35293" s="65"/>
      <c r="C35293" s="65"/>
      <c r="D35293" s="65"/>
      <c r="E35293" s="65"/>
      <c r="F35293" s="65"/>
      <c r="G35293" s="145"/>
    </row>
    <row r="35294" spans="1:7">
      <c r="A35294" s="65"/>
      <c r="B35294" s="65"/>
      <c r="C35294" s="65"/>
      <c r="D35294" s="65"/>
      <c r="E35294" s="65"/>
      <c r="F35294" s="65"/>
      <c r="G35294" s="145"/>
    </row>
    <row r="35295" spans="1:7">
      <c r="A35295" s="65"/>
      <c r="B35295" s="65"/>
      <c r="C35295" s="65"/>
      <c r="D35295" s="65"/>
      <c r="E35295" s="65"/>
      <c r="F35295" s="65"/>
      <c r="G35295" s="145"/>
    </row>
    <row r="35296" spans="1:7">
      <c r="A35296" s="65"/>
      <c r="B35296" s="65"/>
      <c r="C35296" s="65"/>
      <c r="D35296" s="65"/>
      <c r="E35296" s="65"/>
      <c r="F35296" s="65"/>
      <c r="G35296" s="145"/>
    </row>
    <row r="35297" spans="1:7">
      <c r="A35297" s="65"/>
      <c r="B35297" s="65"/>
      <c r="C35297" s="65"/>
      <c r="D35297" s="65"/>
      <c r="E35297" s="65"/>
      <c r="F35297" s="65"/>
      <c r="G35297" s="145"/>
    </row>
    <row r="35298" spans="1:7">
      <c r="A35298" s="65"/>
      <c r="B35298" s="65"/>
      <c r="C35298" s="65"/>
      <c r="D35298" s="65"/>
      <c r="E35298" s="65"/>
      <c r="F35298" s="65"/>
      <c r="G35298" s="145"/>
    </row>
    <row r="35299" spans="1:7">
      <c r="A35299" s="65"/>
      <c r="B35299" s="65"/>
      <c r="C35299" s="65"/>
      <c r="D35299" s="65"/>
      <c r="E35299" s="65"/>
      <c r="F35299" s="65"/>
      <c r="G35299" s="145"/>
    </row>
    <row r="35300" spans="1:7">
      <c r="A35300" s="65"/>
      <c r="B35300" s="65"/>
      <c r="C35300" s="65"/>
      <c r="D35300" s="65"/>
      <c r="E35300" s="65"/>
      <c r="F35300" s="65"/>
      <c r="G35300" s="145"/>
    </row>
    <row r="35301" spans="1:7">
      <c r="A35301" s="65"/>
      <c r="B35301" s="65"/>
      <c r="C35301" s="65"/>
      <c r="D35301" s="65"/>
      <c r="E35301" s="65"/>
      <c r="F35301" s="65"/>
      <c r="G35301" s="145"/>
    </row>
    <row r="35302" spans="1:7">
      <c r="A35302" s="65"/>
      <c r="B35302" s="65"/>
      <c r="C35302" s="65"/>
      <c r="D35302" s="65"/>
      <c r="E35302" s="65"/>
      <c r="F35302" s="65"/>
      <c r="G35302" s="145"/>
    </row>
    <row r="35303" spans="1:7">
      <c r="A35303" s="65"/>
      <c r="B35303" s="65"/>
      <c r="C35303" s="65"/>
      <c r="D35303" s="65"/>
      <c r="E35303" s="65"/>
      <c r="F35303" s="65"/>
      <c r="G35303" s="145"/>
    </row>
    <row r="35304" spans="1:7">
      <c r="A35304" s="65"/>
      <c r="B35304" s="65"/>
      <c r="C35304" s="65"/>
      <c r="D35304" s="65"/>
      <c r="E35304" s="65"/>
      <c r="F35304" s="65"/>
      <c r="G35304" s="145"/>
    </row>
    <row r="35305" spans="1:7">
      <c r="A35305" s="65"/>
      <c r="B35305" s="65"/>
      <c r="C35305" s="65"/>
      <c r="D35305" s="65"/>
      <c r="E35305" s="65"/>
      <c r="F35305" s="65"/>
      <c r="G35305" s="145"/>
    </row>
    <row r="35306" spans="1:7">
      <c r="A35306" s="65"/>
      <c r="B35306" s="65"/>
      <c r="C35306" s="65"/>
      <c r="D35306" s="65"/>
      <c r="E35306" s="65"/>
      <c r="F35306" s="65"/>
      <c r="G35306" s="145"/>
    </row>
    <row r="35307" spans="1:7">
      <c r="A35307" s="65"/>
      <c r="B35307" s="65"/>
      <c r="C35307" s="65"/>
      <c r="D35307" s="65"/>
      <c r="E35307" s="65"/>
      <c r="F35307" s="65"/>
      <c r="G35307" s="145"/>
    </row>
    <row r="35308" spans="1:7">
      <c r="A35308" s="65"/>
      <c r="B35308" s="65"/>
      <c r="C35308" s="65"/>
      <c r="D35308" s="65"/>
      <c r="E35308" s="65"/>
      <c r="F35308" s="65"/>
      <c r="G35308" s="145"/>
    </row>
    <row r="35309" spans="1:7">
      <c r="A35309" s="65"/>
      <c r="B35309" s="65"/>
      <c r="C35309" s="65"/>
      <c r="D35309" s="65"/>
      <c r="E35309" s="65"/>
      <c r="F35309" s="65"/>
      <c r="G35309" s="145"/>
    </row>
    <row r="35310" spans="1:7">
      <c r="A35310" s="65"/>
      <c r="B35310" s="65"/>
      <c r="C35310" s="65"/>
      <c r="D35310" s="65"/>
      <c r="E35310" s="65"/>
      <c r="F35310" s="65"/>
      <c r="G35310" s="145"/>
    </row>
    <row r="35311" spans="1:7">
      <c r="A35311" s="65"/>
      <c r="B35311" s="65"/>
      <c r="C35311" s="65"/>
      <c r="D35311" s="65"/>
      <c r="E35311" s="65"/>
      <c r="F35311" s="65"/>
      <c r="G35311" s="145"/>
    </row>
    <row r="35312" spans="1:7">
      <c r="A35312" s="65"/>
      <c r="B35312" s="65"/>
      <c r="C35312" s="65"/>
      <c r="D35312" s="65"/>
      <c r="E35312" s="65"/>
      <c r="F35312" s="65"/>
      <c r="G35312" s="145"/>
    </row>
    <row r="35313" spans="1:7">
      <c r="A35313" s="65"/>
      <c r="B35313" s="65"/>
      <c r="C35313" s="65"/>
      <c r="D35313" s="65"/>
      <c r="E35313" s="65"/>
      <c r="F35313" s="65"/>
      <c r="G35313" s="145"/>
    </row>
    <row r="35314" spans="1:7">
      <c r="A35314" s="65"/>
      <c r="B35314" s="65"/>
      <c r="C35314" s="65"/>
      <c r="D35314" s="65"/>
      <c r="E35314" s="65"/>
      <c r="F35314" s="65"/>
      <c r="G35314" s="145"/>
    </row>
    <row r="35315" spans="1:7">
      <c r="A35315" s="65"/>
      <c r="B35315" s="65"/>
      <c r="C35315" s="65"/>
      <c r="D35315" s="65"/>
      <c r="E35315" s="65"/>
      <c r="F35315" s="65"/>
      <c r="G35315" s="145"/>
    </row>
    <row r="35316" spans="1:7">
      <c r="A35316" s="65"/>
      <c r="B35316" s="65"/>
      <c r="C35316" s="65"/>
      <c r="D35316" s="65"/>
      <c r="E35316" s="65"/>
      <c r="F35316" s="65"/>
      <c r="G35316" s="145"/>
    </row>
    <row r="35317" spans="1:7">
      <c r="A35317" s="65"/>
      <c r="B35317" s="65"/>
      <c r="C35317" s="65"/>
      <c r="D35317" s="65"/>
      <c r="E35317" s="65"/>
      <c r="F35317" s="65"/>
      <c r="G35317" s="145"/>
    </row>
    <row r="35318" spans="1:7">
      <c r="A35318" s="65"/>
      <c r="B35318" s="65"/>
      <c r="C35318" s="65"/>
      <c r="D35318" s="65"/>
      <c r="E35318" s="65"/>
      <c r="F35318" s="65"/>
      <c r="G35318" s="145"/>
    </row>
    <row r="35319" spans="1:7">
      <c r="A35319" s="65"/>
      <c r="B35319" s="65"/>
      <c r="C35319" s="65"/>
      <c r="D35319" s="65"/>
      <c r="E35319" s="65"/>
      <c r="F35319" s="65"/>
      <c r="G35319" s="145"/>
    </row>
    <row r="35320" spans="1:7">
      <c r="A35320" s="65"/>
      <c r="B35320" s="65"/>
      <c r="C35320" s="65"/>
      <c r="D35320" s="65"/>
      <c r="E35320" s="65"/>
      <c r="F35320" s="65"/>
      <c r="G35320" s="145"/>
    </row>
    <row r="35321" spans="1:7">
      <c r="A35321" s="65"/>
      <c r="B35321" s="65"/>
      <c r="C35321" s="65"/>
      <c r="D35321" s="65"/>
      <c r="E35321" s="65"/>
      <c r="F35321" s="65"/>
      <c r="G35321" s="145"/>
    </row>
    <row r="35322" spans="1:7">
      <c r="A35322" s="65"/>
      <c r="B35322" s="65"/>
      <c r="C35322" s="65"/>
      <c r="D35322" s="65"/>
      <c r="E35322" s="65"/>
      <c r="F35322" s="65"/>
      <c r="G35322" s="145"/>
    </row>
    <row r="35323" spans="1:7">
      <c r="A35323" s="65"/>
      <c r="B35323" s="65"/>
      <c r="C35323" s="65"/>
      <c r="D35323" s="65"/>
      <c r="E35323" s="65"/>
      <c r="F35323" s="65"/>
      <c r="G35323" s="145"/>
    </row>
    <row r="35324" spans="1:7">
      <c r="A35324" s="65"/>
      <c r="B35324" s="65"/>
      <c r="C35324" s="65"/>
      <c r="D35324" s="65"/>
      <c r="E35324" s="65"/>
      <c r="F35324" s="65"/>
      <c r="G35324" s="145"/>
    </row>
    <row r="35325" spans="1:7">
      <c r="A35325" s="65"/>
      <c r="B35325" s="65"/>
      <c r="C35325" s="65"/>
      <c r="D35325" s="65"/>
      <c r="E35325" s="65"/>
      <c r="F35325" s="65"/>
      <c r="G35325" s="145"/>
    </row>
    <row r="35326" spans="1:7">
      <c r="A35326" s="65"/>
      <c r="B35326" s="65"/>
      <c r="C35326" s="65"/>
      <c r="D35326" s="65"/>
      <c r="E35326" s="65"/>
      <c r="F35326" s="65"/>
      <c r="G35326" s="145"/>
    </row>
    <row r="35327" spans="1:7">
      <c r="A35327" s="65"/>
      <c r="B35327" s="65"/>
      <c r="C35327" s="65"/>
      <c r="D35327" s="65"/>
      <c r="E35327" s="65"/>
      <c r="F35327" s="65"/>
      <c r="G35327" s="145"/>
    </row>
    <row r="35328" spans="1:7">
      <c r="A35328" s="65"/>
      <c r="B35328" s="65"/>
      <c r="C35328" s="65"/>
      <c r="D35328" s="65"/>
      <c r="E35328" s="65"/>
      <c r="F35328" s="65"/>
      <c r="G35328" s="145"/>
    </row>
    <row r="35329" spans="1:7">
      <c r="A35329" s="65"/>
      <c r="B35329" s="65"/>
      <c r="C35329" s="65"/>
      <c r="D35329" s="65"/>
      <c r="E35329" s="65"/>
      <c r="F35329" s="65"/>
      <c r="G35329" s="145"/>
    </row>
    <row r="35330" spans="1:7">
      <c r="A35330" s="65"/>
      <c r="B35330" s="65"/>
      <c r="C35330" s="65"/>
      <c r="D35330" s="65"/>
      <c r="E35330" s="65"/>
      <c r="F35330" s="65"/>
      <c r="G35330" s="145"/>
    </row>
    <row r="35331" spans="1:7">
      <c r="A35331" s="65"/>
      <c r="B35331" s="65"/>
      <c r="C35331" s="65"/>
      <c r="D35331" s="65"/>
      <c r="E35331" s="65"/>
      <c r="F35331" s="65"/>
      <c r="G35331" s="145"/>
    </row>
    <row r="35332" spans="1:7">
      <c r="A35332" s="65"/>
      <c r="B35332" s="65"/>
      <c r="C35332" s="65"/>
      <c r="D35332" s="65"/>
      <c r="E35332" s="65"/>
      <c r="F35332" s="65"/>
      <c r="G35332" s="145"/>
    </row>
    <row r="35333" spans="1:7">
      <c r="A35333" s="65"/>
      <c r="B35333" s="65"/>
      <c r="C35333" s="65"/>
      <c r="D35333" s="65"/>
      <c r="E35333" s="65"/>
      <c r="F35333" s="65"/>
      <c r="G35333" s="145"/>
    </row>
    <row r="35334" spans="1:7">
      <c r="A35334" s="65"/>
      <c r="B35334" s="65"/>
      <c r="C35334" s="65"/>
      <c r="D35334" s="65"/>
      <c r="E35334" s="65"/>
      <c r="F35334" s="65"/>
      <c r="G35334" s="145"/>
    </row>
    <row r="35335" spans="1:7">
      <c r="A35335" s="65"/>
      <c r="B35335" s="65"/>
      <c r="C35335" s="65"/>
      <c r="D35335" s="65"/>
      <c r="E35335" s="65"/>
      <c r="F35335" s="65"/>
      <c r="G35335" s="145"/>
    </row>
    <row r="35336" spans="1:7">
      <c r="A35336" s="65"/>
      <c r="B35336" s="65"/>
      <c r="C35336" s="65"/>
      <c r="D35336" s="65"/>
      <c r="E35336" s="65"/>
      <c r="F35336" s="65"/>
      <c r="G35336" s="145"/>
    </row>
    <row r="35337" spans="1:7">
      <c r="A35337" s="65"/>
      <c r="B35337" s="65"/>
      <c r="C35337" s="65"/>
      <c r="D35337" s="65"/>
      <c r="E35337" s="65"/>
      <c r="F35337" s="65"/>
      <c r="G35337" s="145"/>
    </row>
    <row r="35338" spans="1:7">
      <c r="A35338" s="65"/>
      <c r="B35338" s="65"/>
      <c r="C35338" s="65"/>
      <c r="D35338" s="65"/>
      <c r="E35338" s="65"/>
      <c r="F35338" s="65"/>
      <c r="G35338" s="145"/>
    </row>
    <row r="35339" spans="1:7">
      <c r="A35339" s="65"/>
      <c r="B35339" s="65"/>
      <c r="C35339" s="65"/>
      <c r="D35339" s="65"/>
      <c r="E35339" s="65"/>
      <c r="F35339" s="65"/>
      <c r="G35339" s="145"/>
    </row>
    <row r="35340" spans="1:7">
      <c r="A35340" s="65"/>
      <c r="B35340" s="65"/>
      <c r="C35340" s="65"/>
      <c r="D35340" s="65"/>
      <c r="E35340" s="65"/>
      <c r="F35340" s="65"/>
      <c r="G35340" s="145"/>
    </row>
    <row r="35341" spans="1:7">
      <c r="A35341" s="65"/>
      <c r="B35341" s="65"/>
      <c r="C35341" s="65"/>
      <c r="D35341" s="65"/>
      <c r="E35341" s="65"/>
      <c r="F35341" s="65"/>
      <c r="G35341" s="145"/>
    </row>
    <row r="35342" spans="1:7">
      <c r="A35342" s="65"/>
      <c r="B35342" s="65"/>
      <c r="C35342" s="65"/>
      <c r="D35342" s="65"/>
      <c r="E35342" s="65"/>
      <c r="F35342" s="65"/>
      <c r="G35342" s="145"/>
    </row>
    <row r="35343" spans="1:7">
      <c r="A35343" s="65"/>
      <c r="B35343" s="65"/>
      <c r="C35343" s="65"/>
      <c r="D35343" s="65"/>
      <c r="E35343" s="65"/>
      <c r="F35343" s="65"/>
      <c r="G35343" s="145"/>
    </row>
    <row r="35344" spans="1:7">
      <c r="A35344" s="65"/>
      <c r="B35344" s="65"/>
      <c r="C35344" s="65"/>
      <c r="D35344" s="65"/>
      <c r="E35344" s="65"/>
      <c r="F35344" s="65"/>
      <c r="G35344" s="145"/>
    </row>
    <row r="35345" spans="1:7">
      <c r="A35345" s="65"/>
      <c r="B35345" s="65"/>
      <c r="C35345" s="65"/>
      <c r="D35345" s="65"/>
      <c r="E35345" s="65"/>
      <c r="F35345" s="65"/>
      <c r="G35345" s="145"/>
    </row>
    <row r="35346" spans="1:7">
      <c r="A35346" s="65"/>
      <c r="B35346" s="65"/>
      <c r="C35346" s="65"/>
      <c r="D35346" s="65"/>
      <c r="E35346" s="65"/>
      <c r="F35346" s="65"/>
      <c r="G35346" s="145"/>
    </row>
    <row r="35347" spans="1:7">
      <c r="A35347" s="65"/>
      <c r="B35347" s="65"/>
      <c r="C35347" s="65"/>
      <c r="D35347" s="65"/>
      <c r="E35347" s="65"/>
      <c r="F35347" s="65"/>
      <c r="G35347" s="145"/>
    </row>
    <row r="35348" spans="1:7">
      <c r="A35348" s="65"/>
      <c r="B35348" s="65"/>
      <c r="C35348" s="65"/>
      <c r="D35348" s="65"/>
      <c r="E35348" s="65"/>
      <c r="F35348" s="65"/>
      <c r="G35348" s="145"/>
    </row>
    <row r="35349" spans="1:7">
      <c r="A35349" s="65"/>
      <c r="B35349" s="65"/>
      <c r="C35349" s="65"/>
      <c r="D35349" s="65"/>
      <c r="E35349" s="65"/>
      <c r="F35349" s="65"/>
      <c r="G35349" s="145"/>
    </row>
    <row r="35350" spans="1:7">
      <c r="A35350" s="65"/>
      <c r="B35350" s="65"/>
      <c r="C35350" s="65"/>
      <c r="D35350" s="65"/>
      <c r="E35350" s="65"/>
      <c r="F35350" s="65"/>
      <c r="G35350" s="145"/>
    </row>
    <row r="35351" spans="1:7">
      <c r="A35351" s="65"/>
      <c r="B35351" s="65"/>
      <c r="C35351" s="65"/>
      <c r="D35351" s="65"/>
      <c r="E35351" s="65"/>
      <c r="F35351" s="65"/>
      <c r="G35351" s="145"/>
    </row>
    <row r="35352" spans="1:7">
      <c r="A35352" s="65"/>
      <c r="B35352" s="65"/>
      <c r="C35352" s="65"/>
      <c r="D35352" s="65"/>
      <c r="E35352" s="65"/>
      <c r="F35352" s="65"/>
      <c r="G35352" s="145"/>
    </row>
    <row r="35353" spans="1:7">
      <c r="A35353" s="65"/>
      <c r="B35353" s="65"/>
      <c r="C35353" s="65"/>
      <c r="D35353" s="65"/>
      <c r="E35353" s="65"/>
      <c r="F35353" s="65"/>
      <c r="G35353" s="145"/>
    </row>
    <row r="35354" spans="1:7">
      <c r="A35354" s="65"/>
      <c r="B35354" s="65"/>
      <c r="C35354" s="65"/>
      <c r="D35354" s="65"/>
      <c r="E35354" s="65"/>
      <c r="F35354" s="65"/>
      <c r="G35354" s="145"/>
    </row>
    <row r="35355" spans="1:7">
      <c r="A35355" s="65"/>
      <c r="B35355" s="65"/>
      <c r="C35355" s="65"/>
      <c r="D35355" s="65"/>
      <c r="E35355" s="65"/>
      <c r="F35355" s="65"/>
      <c r="G35355" s="145"/>
    </row>
    <row r="35356" spans="1:7">
      <c r="A35356" s="65"/>
      <c r="B35356" s="65"/>
      <c r="C35356" s="65"/>
      <c r="D35356" s="65"/>
      <c r="E35356" s="65"/>
      <c r="F35356" s="65"/>
      <c r="G35356" s="145"/>
    </row>
    <row r="35357" spans="1:7">
      <c r="A35357" s="65"/>
      <c r="B35357" s="65"/>
      <c r="C35357" s="65"/>
      <c r="D35357" s="65"/>
      <c r="E35357" s="65"/>
      <c r="F35357" s="65"/>
      <c r="G35357" s="145"/>
    </row>
    <row r="35358" spans="1:7">
      <c r="A35358" s="65"/>
      <c r="B35358" s="65"/>
      <c r="C35358" s="65"/>
      <c r="D35358" s="65"/>
      <c r="E35358" s="65"/>
      <c r="F35358" s="65"/>
      <c r="G35358" s="145"/>
    </row>
    <row r="35359" spans="1:7">
      <c r="A35359" s="65"/>
      <c r="B35359" s="65"/>
      <c r="C35359" s="65"/>
      <c r="D35359" s="65"/>
      <c r="E35359" s="65"/>
      <c r="F35359" s="65"/>
      <c r="G35359" s="145"/>
    </row>
    <row r="35360" spans="1:7">
      <c r="A35360" s="65"/>
      <c r="B35360" s="65"/>
      <c r="C35360" s="65"/>
      <c r="D35360" s="65"/>
      <c r="E35360" s="65"/>
      <c r="F35360" s="65"/>
      <c r="G35360" s="145"/>
    </row>
    <row r="35361" spans="1:7">
      <c r="A35361" s="65"/>
      <c r="B35361" s="65"/>
      <c r="C35361" s="65"/>
      <c r="D35361" s="65"/>
      <c r="E35361" s="65"/>
      <c r="F35361" s="65"/>
      <c r="G35361" s="145"/>
    </row>
    <row r="35362" spans="1:7">
      <c r="A35362" s="65"/>
      <c r="B35362" s="65"/>
      <c r="C35362" s="65"/>
      <c r="D35362" s="65"/>
      <c r="E35362" s="65"/>
      <c r="F35362" s="65"/>
      <c r="G35362" s="145"/>
    </row>
    <row r="35363" spans="1:7">
      <c r="A35363" s="65"/>
      <c r="B35363" s="65"/>
      <c r="C35363" s="65"/>
      <c r="D35363" s="65"/>
      <c r="E35363" s="65"/>
      <c r="F35363" s="65"/>
      <c r="G35363" s="145"/>
    </row>
    <row r="35364" spans="1:7">
      <c r="A35364" s="65"/>
      <c r="B35364" s="65"/>
      <c r="C35364" s="65"/>
      <c r="D35364" s="65"/>
      <c r="E35364" s="65"/>
      <c r="F35364" s="65"/>
      <c r="G35364" s="145"/>
    </row>
    <row r="35365" spans="1:7">
      <c r="A35365" s="65"/>
      <c r="B35365" s="65"/>
      <c r="C35365" s="65"/>
      <c r="D35365" s="65"/>
      <c r="E35365" s="65"/>
      <c r="F35365" s="65"/>
      <c r="G35365" s="145"/>
    </row>
    <row r="35366" spans="1:7">
      <c r="A35366" s="65"/>
      <c r="B35366" s="65"/>
      <c r="C35366" s="65"/>
      <c r="D35366" s="65"/>
      <c r="E35366" s="65"/>
      <c r="F35366" s="65"/>
      <c r="G35366" s="145"/>
    </row>
    <row r="35367" spans="1:7">
      <c r="A35367" s="65"/>
      <c r="B35367" s="65"/>
      <c r="C35367" s="65"/>
      <c r="D35367" s="65"/>
      <c r="E35367" s="65"/>
      <c r="F35367" s="65"/>
      <c r="G35367" s="145"/>
    </row>
    <row r="35368" spans="1:7">
      <c r="A35368" s="65"/>
      <c r="B35368" s="65"/>
      <c r="C35368" s="65"/>
      <c r="D35368" s="65"/>
      <c r="E35368" s="65"/>
      <c r="F35368" s="65"/>
      <c r="G35368" s="145"/>
    </row>
    <row r="35369" spans="1:7">
      <c r="A35369" s="65"/>
      <c r="B35369" s="65"/>
      <c r="C35369" s="65"/>
      <c r="D35369" s="65"/>
      <c r="E35369" s="65"/>
      <c r="F35369" s="65"/>
      <c r="G35369" s="145"/>
    </row>
    <row r="35370" spans="1:7">
      <c r="A35370" s="65"/>
      <c r="B35370" s="65"/>
      <c r="C35370" s="65"/>
      <c r="D35370" s="65"/>
      <c r="E35370" s="65"/>
      <c r="F35370" s="65"/>
      <c r="G35370" s="145"/>
    </row>
    <row r="35371" spans="1:7">
      <c r="A35371" s="65"/>
      <c r="B35371" s="65"/>
      <c r="C35371" s="65"/>
      <c r="D35371" s="65"/>
      <c r="E35371" s="65"/>
      <c r="F35371" s="65"/>
      <c r="G35371" s="145"/>
    </row>
    <row r="35372" spans="1:7">
      <c r="A35372" s="65"/>
      <c r="B35372" s="65"/>
      <c r="C35372" s="65"/>
      <c r="D35372" s="65"/>
      <c r="E35372" s="65"/>
      <c r="F35372" s="65"/>
      <c r="G35372" s="145"/>
    </row>
    <row r="35373" spans="1:7">
      <c r="A35373" s="65"/>
      <c r="B35373" s="65"/>
      <c r="C35373" s="65"/>
      <c r="D35373" s="65"/>
      <c r="E35373" s="65"/>
      <c r="F35373" s="65"/>
      <c r="G35373" s="145"/>
    </row>
    <row r="35374" spans="1:7">
      <c r="A35374" s="65"/>
      <c r="B35374" s="65"/>
      <c r="C35374" s="65"/>
      <c r="D35374" s="65"/>
      <c r="E35374" s="65"/>
      <c r="F35374" s="65"/>
      <c r="G35374" s="145"/>
    </row>
    <row r="35375" spans="1:7">
      <c r="A35375" s="65"/>
      <c r="B35375" s="65"/>
      <c r="C35375" s="65"/>
      <c r="D35375" s="65"/>
      <c r="E35375" s="65"/>
      <c r="F35375" s="65"/>
      <c r="G35375" s="145"/>
    </row>
    <row r="35376" spans="1:7">
      <c r="A35376" s="65"/>
      <c r="B35376" s="65"/>
      <c r="C35376" s="65"/>
      <c r="D35376" s="65"/>
      <c r="E35376" s="65"/>
      <c r="F35376" s="65"/>
      <c r="G35376" s="145"/>
    </row>
    <row r="35377" spans="1:7">
      <c r="A35377" s="65"/>
      <c r="B35377" s="65"/>
      <c r="C35377" s="65"/>
      <c r="D35377" s="65"/>
      <c r="E35377" s="65"/>
      <c r="F35377" s="65"/>
      <c r="G35377" s="145"/>
    </row>
    <row r="35378" spans="1:7">
      <c r="A35378" s="65"/>
      <c r="B35378" s="65"/>
      <c r="C35378" s="65"/>
      <c r="D35378" s="65"/>
      <c r="E35378" s="65"/>
      <c r="F35378" s="65"/>
      <c r="G35378" s="145"/>
    </row>
    <row r="35379" spans="1:7">
      <c r="A35379" s="65"/>
      <c r="B35379" s="65"/>
      <c r="C35379" s="65"/>
      <c r="D35379" s="65"/>
      <c r="E35379" s="65"/>
      <c r="F35379" s="65"/>
      <c r="G35379" s="145"/>
    </row>
    <row r="35380" spans="1:7">
      <c r="A35380" s="65"/>
      <c r="B35380" s="65"/>
      <c r="C35380" s="65"/>
      <c r="D35380" s="65"/>
      <c r="E35380" s="65"/>
      <c r="F35380" s="65"/>
      <c r="G35380" s="145"/>
    </row>
    <row r="35381" spans="1:7">
      <c r="A35381" s="65"/>
      <c r="B35381" s="65"/>
      <c r="C35381" s="65"/>
      <c r="D35381" s="65"/>
      <c r="E35381" s="65"/>
      <c r="F35381" s="65"/>
      <c r="G35381" s="145"/>
    </row>
    <row r="35382" spans="1:7">
      <c r="A35382" s="65"/>
      <c r="B35382" s="65"/>
      <c r="C35382" s="65"/>
      <c r="D35382" s="65"/>
      <c r="E35382" s="65"/>
      <c r="F35382" s="65"/>
      <c r="G35382" s="145"/>
    </row>
    <row r="35383" spans="1:7">
      <c r="A35383" s="65"/>
      <c r="B35383" s="65"/>
      <c r="C35383" s="65"/>
      <c r="D35383" s="65"/>
      <c r="E35383" s="65"/>
      <c r="F35383" s="65"/>
      <c r="G35383" s="145"/>
    </row>
    <row r="35384" spans="1:7">
      <c r="A35384" s="65"/>
      <c r="B35384" s="65"/>
      <c r="C35384" s="65"/>
      <c r="D35384" s="65"/>
      <c r="E35384" s="65"/>
      <c r="F35384" s="65"/>
      <c r="G35384" s="145"/>
    </row>
    <row r="35385" spans="1:7">
      <c r="A35385" s="65"/>
      <c r="B35385" s="65"/>
      <c r="C35385" s="65"/>
      <c r="D35385" s="65"/>
      <c r="E35385" s="65"/>
      <c r="F35385" s="65"/>
      <c r="G35385" s="145"/>
    </row>
    <row r="35386" spans="1:7">
      <c r="A35386" s="65"/>
      <c r="B35386" s="65"/>
      <c r="C35386" s="65"/>
      <c r="D35386" s="65"/>
      <c r="E35386" s="65"/>
      <c r="F35386" s="65"/>
      <c r="G35386" s="145"/>
    </row>
    <row r="35387" spans="1:7">
      <c r="A35387" s="65"/>
      <c r="B35387" s="65"/>
      <c r="C35387" s="65"/>
      <c r="D35387" s="65"/>
      <c r="E35387" s="65"/>
      <c r="F35387" s="65"/>
      <c r="G35387" s="145"/>
    </row>
    <row r="35388" spans="1:7">
      <c r="A35388" s="65"/>
      <c r="B35388" s="65"/>
      <c r="C35388" s="65"/>
      <c r="D35388" s="65"/>
      <c r="E35388" s="65"/>
      <c r="F35388" s="65"/>
      <c r="G35388" s="145"/>
    </row>
    <row r="35389" spans="1:7">
      <c r="A35389" s="65"/>
      <c r="B35389" s="65"/>
      <c r="C35389" s="65"/>
      <c r="D35389" s="65"/>
      <c r="E35389" s="65"/>
      <c r="F35389" s="65"/>
      <c r="G35389" s="145"/>
    </row>
    <row r="35390" spans="1:7">
      <c r="A35390" s="65"/>
      <c r="B35390" s="65"/>
      <c r="C35390" s="65"/>
      <c r="D35390" s="65"/>
      <c r="E35390" s="65"/>
      <c r="F35390" s="65"/>
      <c r="G35390" s="145"/>
    </row>
    <row r="35391" spans="1:7">
      <c r="A35391" s="65"/>
      <c r="B35391" s="65"/>
      <c r="C35391" s="65"/>
      <c r="D35391" s="65"/>
      <c r="E35391" s="65"/>
      <c r="F35391" s="65"/>
      <c r="G35391" s="145"/>
    </row>
    <row r="35392" spans="1:7">
      <c r="A35392" s="65"/>
      <c r="B35392" s="65"/>
      <c r="C35392" s="65"/>
      <c r="D35392" s="65"/>
      <c r="E35392" s="65"/>
      <c r="F35392" s="65"/>
      <c r="G35392" s="145"/>
    </row>
    <row r="35393" spans="1:7">
      <c r="A35393" s="65"/>
      <c r="B35393" s="65"/>
      <c r="C35393" s="65"/>
      <c r="D35393" s="65"/>
      <c r="E35393" s="65"/>
      <c r="F35393" s="65"/>
      <c r="G35393" s="145"/>
    </row>
    <row r="35394" spans="1:7">
      <c r="A35394" s="65"/>
      <c r="B35394" s="65"/>
      <c r="C35394" s="65"/>
      <c r="D35394" s="65"/>
      <c r="E35394" s="65"/>
      <c r="F35394" s="65"/>
      <c r="G35394" s="145"/>
    </row>
    <row r="35395" spans="1:7">
      <c r="A35395" s="65"/>
      <c r="B35395" s="65"/>
      <c r="C35395" s="65"/>
      <c r="D35395" s="65"/>
      <c r="E35395" s="65"/>
      <c r="F35395" s="65"/>
      <c r="G35395" s="145"/>
    </row>
    <row r="35396" spans="1:7">
      <c r="A35396" s="65"/>
      <c r="B35396" s="65"/>
      <c r="C35396" s="65"/>
      <c r="D35396" s="65"/>
      <c r="E35396" s="65"/>
      <c r="F35396" s="65"/>
      <c r="G35396" s="145"/>
    </row>
    <row r="35397" spans="1:7">
      <c r="A35397" s="65"/>
      <c r="B35397" s="65"/>
      <c r="C35397" s="65"/>
      <c r="D35397" s="65"/>
      <c r="E35397" s="65"/>
      <c r="F35397" s="65"/>
      <c r="G35397" s="145"/>
    </row>
    <row r="35398" spans="1:7">
      <c r="A35398" s="65"/>
      <c r="B35398" s="65"/>
      <c r="C35398" s="65"/>
      <c r="D35398" s="65"/>
      <c r="E35398" s="65"/>
      <c r="F35398" s="65"/>
      <c r="G35398" s="145"/>
    </row>
    <row r="35399" spans="1:7">
      <c r="A35399" s="65"/>
      <c r="B35399" s="65"/>
      <c r="C35399" s="65"/>
      <c r="D35399" s="65"/>
      <c r="E35399" s="65"/>
      <c r="F35399" s="65"/>
      <c r="G35399" s="145"/>
    </row>
    <row r="35400" spans="1:7">
      <c r="A35400" s="65"/>
      <c r="B35400" s="65"/>
      <c r="C35400" s="65"/>
      <c r="D35400" s="65"/>
      <c r="E35400" s="65"/>
      <c r="F35400" s="65"/>
      <c r="G35400" s="145"/>
    </row>
    <row r="35401" spans="1:7">
      <c r="A35401" s="65"/>
      <c r="B35401" s="65"/>
      <c r="C35401" s="65"/>
      <c r="D35401" s="65"/>
      <c r="E35401" s="65"/>
      <c r="F35401" s="65"/>
      <c r="G35401" s="145"/>
    </row>
    <row r="35402" spans="1:7">
      <c r="A35402" s="65"/>
      <c r="B35402" s="65"/>
      <c r="C35402" s="65"/>
      <c r="D35402" s="65"/>
      <c r="E35402" s="65"/>
      <c r="F35402" s="65"/>
      <c r="G35402" s="145"/>
    </row>
    <row r="35403" spans="1:7">
      <c r="A35403" s="65"/>
      <c r="B35403" s="65"/>
      <c r="C35403" s="65"/>
      <c r="D35403" s="65"/>
      <c r="E35403" s="65"/>
      <c r="F35403" s="65"/>
      <c r="G35403" s="145"/>
    </row>
    <row r="35404" spans="1:7">
      <c r="A35404" s="65"/>
      <c r="B35404" s="65"/>
      <c r="C35404" s="65"/>
      <c r="D35404" s="65"/>
      <c r="E35404" s="65"/>
      <c r="F35404" s="65"/>
      <c r="G35404" s="145"/>
    </row>
    <row r="35405" spans="1:7">
      <c r="A35405" s="65"/>
      <c r="B35405" s="65"/>
      <c r="C35405" s="65"/>
      <c r="D35405" s="65"/>
      <c r="E35405" s="65"/>
      <c r="F35405" s="65"/>
      <c r="G35405" s="145"/>
    </row>
    <row r="35406" spans="1:7">
      <c r="A35406" s="65"/>
      <c r="B35406" s="65"/>
      <c r="C35406" s="65"/>
      <c r="D35406" s="65"/>
      <c r="E35406" s="65"/>
      <c r="F35406" s="65"/>
      <c r="G35406" s="145"/>
    </row>
    <row r="35407" spans="1:7">
      <c r="A35407" s="65"/>
      <c r="B35407" s="65"/>
      <c r="C35407" s="65"/>
      <c r="D35407" s="65"/>
      <c r="E35407" s="65"/>
      <c r="F35407" s="65"/>
      <c r="G35407" s="145"/>
    </row>
    <row r="35408" spans="1:7">
      <c r="A35408" s="65"/>
      <c r="B35408" s="65"/>
      <c r="C35408" s="65"/>
      <c r="D35408" s="65"/>
      <c r="E35408" s="65"/>
      <c r="F35408" s="65"/>
      <c r="G35408" s="145"/>
    </row>
    <row r="35409" spans="1:7">
      <c r="A35409" s="65"/>
      <c r="B35409" s="65"/>
      <c r="C35409" s="65"/>
      <c r="D35409" s="65"/>
      <c r="E35409" s="65"/>
      <c r="F35409" s="65"/>
      <c r="G35409" s="145"/>
    </row>
    <row r="35410" spans="1:7">
      <c r="A35410" s="65"/>
      <c r="B35410" s="65"/>
      <c r="C35410" s="65"/>
      <c r="D35410" s="65"/>
      <c r="E35410" s="65"/>
      <c r="F35410" s="65"/>
      <c r="G35410" s="145"/>
    </row>
    <row r="35411" spans="1:7">
      <c r="A35411" s="65"/>
      <c r="B35411" s="65"/>
      <c r="C35411" s="65"/>
      <c r="D35411" s="65"/>
      <c r="E35411" s="65"/>
      <c r="F35411" s="65"/>
      <c r="G35411" s="145"/>
    </row>
    <row r="35412" spans="1:7">
      <c r="A35412" s="65"/>
      <c r="B35412" s="65"/>
      <c r="C35412" s="65"/>
      <c r="D35412" s="65"/>
      <c r="E35412" s="65"/>
      <c r="F35412" s="65"/>
      <c r="G35412" s="145"/>
    </row>
    <row r="35413" spans="1:7">
      <c r="A35413" s="65"/>
      <c r="B35413" s="65"/>
      <c r="C35413" s="65"/>
      <c r="D35413" s="65"/>
      <c r="E35413" s="65"/>
      <c r="F35413" s="65"/>
      <c r="G35413" s="145"/>
    </row>
    <row r="35414" spans="1:7">
      <c r="A35414" s="65"/>
      <c r="B35414" s="65"/>
      <c r="C35414" s="65"/>
      <c r="D35414" s="65"/>
      <c r="E35414" s="65"/>
      <c r="F35414" s="65"/>
      <c r="G35414" s="145"/>
    </row>
    <row r="35415" spans="1:7">
      <c r="A35415" s="65"/>
      <c r="B35415" s="65"/>
      <c r="C35415" s="65"/>
      <c r="D35415" s="65"/>
      <c r="E35415" s="65"/>
      <c r="F35415" s="65"/>
      <c r="G35415" s="145"/>
    </row>
    <row r="35416" spans="1:7">
      <c r="A35416" s="65"/>
      <c r="B35416" s="65"/>
      <c r="C35416" s="65"/>
      <c r="D35416" s="65"/>
      <c r="E35416" s="65"/>
      <c r="F35416" s="65"/>
      <c r="G35416" s="145"/>
    </row>
    <row r="35417" spans="1:7">
      <c r="A35417" s="65"/>
      <c r="B35417" s="65"/>
      <c r="C35417" s="65"/>
      <c r="D35417" s="65"/>
      <c r="E35417" s="65"/>
      <c r="F35417" s="65"/>
      <c r="G35417" s="145"/>
    </row>
    <row r="35418" spans="1:7">
      <c r="A35418" s="65"/>
      <c r="B35418" s="65"/>
      <c r="C35418" s="65"/>
      <c r="D35418" s="65"/>
      <c r="E35418" s="65"/>
      <c r="F35418" s="65"/>
      <c r="G35418" s="145"/>
    </row>
    <row r="35419" spans="1:7">
      <c r="A35419" s="65"/>
      <c r="B35419" s="65"/>
      <c r="C35419" s="65"/>
      <c r="D35419" s="65"/>
      <c r="E35419" s="65"/>
      <c r="F35419" s="65"/>
      <c r="G35419" s="145"/>
    </row>
    <row r="35420" spans="1:7">
      <c r="A35420" s="65"/>
      <c r="B35420" s="65"/>
      <c r="C35420" s="65"/>
      <c r="D35420" s="65"/>
      <c r="E35420" s="65"/>
      <c r="F35420" s="65"/>
      <c r="G35420" s="145"/>
    </row>
    <row r="35421" spans="1:7">
      <c r="A35421" s="65"/>
      <c r="B35421" s="65"/>
      <c r="C35421" s="65"/>
      <c r="D35421" s="65"/>
      <c r="E35421" s="65"/>
      <c r="F35421" s="65"/>
      <c r="G35421" s="145"/>
    </row>
    <row r="35422" spans="1:7">
      <c r="A35422" s="65"/>
      <c r="B35422" s="65"/>
      <c r="C35422" s="65"/>
      <c r="D35422" s="65"/>
      <c r="E35422" s="65"/>
      <c r="F35422" s="65"/>
      <c r="G35422" s="145"/>
    </row>
    <row r="35423" spans="1:7">
      <c r="A35423" s="65"/>
      <c r="B35423" s="65"/>
      <c r="C35423" s="65"/>
      <c r="D35423" s="65"/>
      <c r="E35423" s="65"/>
      <c r="F35423" s="65"/>
      <c r="G35423" s="145"/>
    </row>
    <row r="35424" spans="1:7">
      <c r="A35424" s="65"/>
      <c r="B35424" s="65"/>
      <c r="C35424" s="65"/>
      <c r="D35424" s="65"/>
      <c r="E35424" s="65"/>
      <c r="F35424" s="65"/>
      <c r="G35424" s="145"/>
    </row>
    <row r="35425" spans="1:7">
      <c r="A35425" s="65"/>
      <c r="B35425" s="65"/>
      <c r="C35425" s="65"/>
      <c r="D35425" s="65"/>
      <c r="E35425" s="65"/>
      <c r="F35425" s="65"/>
      <c r="G35425" s="145"/>
    </row>
    <row r="35426" spans="1:7">
      <c r="A35426" s="65"/>
      <c r="B35426" s="65"/>
      <c r="C35426" s="65"/>
      <c r="D35426" s="65"/>
      <c r="E35426" s="65"/>
      <c r="F35426" s="65"/>
      <c r="G35426" s="145"/>
    </row>
    <row r="35427" spans="1:7">
      <c r="A35427" s="65"/>
      <c r="B35427" s="65"/>
      <c r="C35427" s="65"/>
      <c r="D35427" s="65"/>
      <c r="E35427" s="65"/>
      <c r="F35427" s="65"/>
      <c r="G35427" s="145"/>
    </row>
    <row r="35428" spans="1:7">
      <c r="A35428" s="65"/>
      <c r="B35428" s="65"/>
      <c r="C35428" s="65"/>
      <c r="D35428" s="65"/>
      <c r="E35428" s="65"/>
      <c r="F35428" s="65"/>
      <c r="G35428" s="145"/>
    </row>
    <row r="35429" spans="1:7">
      <c r="A35429" s="65"/>
      <c r="B35429" s="65"/>
      <c r="C35429" s="65"/>
      <c r="D35429" s="65"/>
      <c r="E35429" s="65"/>
      <c r="F35429" s="65"/>
      <c r="G35429" s="145"/>
    </row>
    <row r="35430" spans="1:7">
      <c r="A35430" s="65"/>
      <c r="B35430" s="65"/>
      <c r="C35430" s="65"/>
      <c r="D35430" s="65"/>
      <c r="E35430" s="65"/>
      <c r="F35430" s="65"/>
      <c r="G35430" s="145"/>
    </row>
    <row r="35431" spans="1:7">
      <c r="A35431" s="65"/>
      <c r="B35431" s="65"/>
      <c r="C35431" s="65"/>
      <c r="D35431" s="65"/>
      <c r="E35431" s="65"/>
      <c r="F35431" s="65"/>
      <c r="G35431" s="145"/>
    </row>
    <row r="35432" spans="1:7">
      <c r="A35432" s="65"/>
      <c r="B35432" s="65"/>
      <c r="C35432" s="65"/>
      <c r="D35432" s="65"/>
      <c r="E35432" s="65"/>
      <c r="F35432" s="65"/>
      <c r="G35432" s="145"/>
    </row>
    <row r="35433" spans="1:7">
      <c r="A35433" s="65"/>
      <c r="B35433" s="65"/>
      <c r="C35433" s="65"/>
      <c r="D35433" s="65"/>
      <c r="E35433" s="65"/>
      <c r="F35433" s="65"/>
      <c r="G35433" s="145"/>
    </row>
    <row r="35434" spans="1:7">
      <c r="A35434" s="65"/>
      <c r="B35434" s="65"/>
      <c r="C35434" s="65"/>
      <c r="D35434" s="65"/>
      <c r="E35434" s="65"/>
      <c r="F35434" s="65"/>
      <c r="G35434" s="145"/>
    </row>
    <row r="35435" spans="1:7">
      <c r="A35435" s="65"/>
      <c r="B35435" s="65"/>
      <c r="C35435" s="65"/>
      <c r="D35435" s="65"/>
      <c r="E35435" s="65"/>
      <c r="F35435" s="65"/>
      <c r="G35435" s="145"/>
    </row>
    <row r="35436" spans="1:7">
      <c r="A35436" s="65"/>
      <c r="B35436" s="65"/>
      <c r="C35436" s="65"/>
      <c r="D35436" s="65"/>
      <c r="E35436" s="65"/>
      <c r="F35436" s="65"/>
      <c r="G35436" s="145"/>
    </row>
    <row r="35437" spans="1:7">
      <c r="A35437" s="65"/>
      <c r="B35437" s="65"/>
      <c r="C35437" s="65"/>
      <c r="D35437" s="65"/>
      <c r="E35437" s="65"/>
      <c r="F35437" s="65"/>
      <c r="G35437" s="145"/>
    </row>
    <row r="35438" spans="1:7">
      <c r="A35438" s="65"/>
      <c r="B35438" s="65"/>
      <c r="C35438" s="65"/>
      <c r="D35438" s="65"/>
      <c r="E35438" s="65"/>
      <c r="F35438" s="65"/>
      <c r="G35438" s="145"/>
    </row>
    <row r="35439" spans="1:7">
      <c r="A35439" s="65"/>
      <c r="B35439" s="65"/>
      <c r="C35439" s="65"/>
      <c r="D35439" s="65"/>
      <c r="E35439" s="65"/>
      <c r="F35439" s="65"/>
      <c r="G35439" s="145"/>
    </row>
    <row r="35440" spans="1:7">
      <c r="A35440" s="65"/>
      <c r="B35440" s="65"/>
      <c r="C35440" s="65"/>
      <c r="D35440" s="65"/>
      <c r="E35440" s="65"/>
      <c r="F35440" s="65"/>
      <c r="G35440" s="145"/>
    </row>
    <row r="35441" spans="1:7">
      <c r="A35441" s="65"/>
      <c r="B35441" s="65"/>
      <c r="C35441" s="65"/>
      <c r="D35441" s="65"/>
      <c r="E35441" s="65"/>
      <c r="F35441" s="65"/>
      <c r="G35441" s="145"/>
    </row>
    <row r="35442" spans="1:7">
      <c r="A35442" s="65"/>
      <c r="B35442" s="65"/>
      <c r="C35442" s="65"/>
      <c r="D35442" s="65"/>
      <c r="E35442" s="65"/>
      <c r="F35442" s="65"/>
      <c r="G35442" s="145"/>
    </row>
    <row r="35443" spans="1:7">
      <c r="A35443" s="65"/>
      <c r="B35443" s="65"/>
      <c r="C35443" s="65"/>
      <c r="D35443" s="65"/>
      <c r="E35443" s="65"/>
      <c r="F35443" s="65"/>
      <c r="G35443" s="145"/>
    </row>
    <row r="35444" spans="1:7">
      <c r="A35444" s="65"/>
      <c r="B35444" s="65"/>
      <c r="C35444" s="65"/>
      <c r="D35444" s="65"/>
      <c r="E35444" s="65"/>
      <c r="F35444" s="65"/>
      <c r="G35444" s="145"/>
    </row>
    <row r="35445" spans="1:7">
      <c r="A35445" s="65"/>
      <c r="B35445" s="65"/>
      <c r="C35445" s="65"/>
      <c r="D35445" s="65"/>
      <c r="E35445" s="65"/>
      <c r="F35445" s="65"/>
      <c r="G35445" s="145"/>
    </row>
    <row r="35446" spans="1:7">
      <c r="A35446" s="65"/>
      <c r="B35446" s="65"/>
      <c r="C35446" s="65"/>
      <c r="D35446" s="65"/>
      <c r="E35446" s="65"/>
      <c r="F35446" s="65"/>
      <c r="G35446" s="145"/>
    </row>
    <row r="35447" spans="1:7">
      <c r="A35447" s="65"/>
      <c r="B35447" s="65"/>
      <c r="C35447" s="65"/>
      <c r="D35447" s="65"/>
      <c r="E35447" s="65"/>
      <c r="F35447" s="65"/>
      <c r="G35447" s="145"/>
    </row>
    <row r="35448" spans="1:7">
      <c r="A35448" s="65"/>
      <c r="B35448" s="65"/>
      <c r="C35448" s="65"/>
      <c r="D35448" s="65"/>
      <c r="E35448" s="65"/>
      <c r="F35448" s="65"/>
      <c r="G35448" s="145"/>
    </row>
    <row r="35449" spans="1:7">
      <c r="A35449" s="65"/>
      <c r="B35449" s="65"/>
      <c r="C35449" s="65"/>
      <c r="D35449" s="65"/>
      <c r="E35449" s="65"/>
      <c r="F35449" s="65"/>
      <c r="G35449" s="145"/>
    </row>
    <row r="35450" spans="1:7">
      <c r="A35450" s="65"/>
      <c r="B35450" s="65"/>
      <c r="C35450" s="65"/>
      <c r="D35450" s="65"/>
      <c r="E35450" s="65"/>
      <c r="F35450" s="65"/>
      <c r="G35450" s="145"/>
    </row>
    <row r="35451" spans="1:7">
      <c r="A35451" s="65"/>
      <c r="B35451" s="65"/>
      <c r="C35451" s="65"/>
      <c r="D35451" s="65"/>
      <c r="E35451" s="65"/>
      <c r="F35451" s="65"/>
      <c r="G35451" s="145"/>
    </row>
    <row r="35452" spans="1:7">
      <c r="A35452" s="65"/>
      <c r="B35452" s="65"/>
      <c r="C35452" s="65"/>
      <c r="D35452" s="65"/>
      <c r="E35452" s="65"/>
      <c r="F35452" s="65"/>
      <c r="G35452" s="145"/>
    </row>
    <row r="35453" spans="1:7">
      <c r="A35453" s="65"/>
      <c r="B35453" s="65"/>
      <c r="C35453" s="65"/>
      <c r="D35453" s="65"/>
      <c r="E35453" s="65"/>
      <c r="F35453" s="65"/>
      <c r="G35453" s="145"/>
    </row>
    <row r="35454" spans="1:7">
      <c r="A35454" s="65"/>
      <c r="B35454" s="65"/>
      <c r="C35454" s="65"/>
      <c r="D35454" s="65"/>
      <c r="E35454" s="65"/>
      <c r="F35454" s="65"/>
      <c r="G35454" s="145"/>
    </row>
    <row r="35455" spans="1:7">
      <c r="A35455" s="65"/>
      <c r="B35455" s="65"/>
      <c r="C35455" s="65"/>
      <c r="D35455" s="65"/>
      <c r="E35455" s="65"/>
      <c r="F35455" s="65"/>
      <c r="G35455" s="145"/>
    </row>
    <row r="35456" spans="1:7">
      <c r="A35456" s="65"/>
      <c r="B35456" s="65"/>
      <c r="C35456" s="65"/>
      <c r="D35456" s="65"/>
      <c r="E35456" s="65"/>
      <c r="F35456" s="65"/>
      <c r="G35456" s="145"/>
    </row>
    <row r="35457" spans="1:7">
      <c r="A35457" s="65"/>
      <c r="B35457" s="65"/>
      <c r="C35457" s="65"/>
      <c r="D35457" s="65"/>
      <c r="E35457" s="65"/>
      <c r="F35457" s="65"/>
      <c r="G35457" s="145"/>
    </row>
    <row r="35458" spans="1:7">
      <c r="A35458" s="65"/>
      <c r="B35458" s="65"/>
      <c r="C35458" s="65"/>
      <c r="D35458" s="65"/>
      <c r="E35458" s="65"/>
      <c r="F35458" s="65"/>
      <c r="G35458" s="145"/>
    </row>
    <row r="35459" spans="1:7">
      <c r="A35459" s="65"/>
      <c r="B35459" s="65"/>
      <c r="C35459" s="65"/>
      <c r="D35459" s="65"/>
      <c r="E35459" s="65"/>
      <c r="F35459" s="65"/>
      <c r="G35459" s="145"/>
    </row>
    <row r="35460" spans="1:7">
      <c r="A35460" s="65"/>
      <c r="B35460" s="65"/>
      <c r="C35460" s="65"/>
      <c r="D35460" s="65"/>
      <c r="E35460" s="65"/>
      <c r="F35460" s="65"/>
      <c r="G35460" s="145"/>
    </row>
    <row r="35461" spans="1:7">
      <c r="A35461" s="65"/>
      <c r="B35461" s="65"/>
      <c r="C35461" s="65"/>
      <c r="D35461" s="65"/>
      <c r="E35461" s="65"/>
      <c r="F35461" s="65"/>
      <c r="G35461" s="145"/>
    </row>
    <row r="35462" spans="1:7">
      <c r="A35462" s="65"/>
      <c r="B35462" s="65"/>
      <c r="C35462" s="65"/>
      <c r="D35462" s="65"/>
      <c r="E35462" s="65"/>
      <c r="F35462" s="65"/>
      <c r="G35462" s="145"/>
    </row>
    <row r="35463" spans="1:7">
      <c r="A35463" s="65"/>
      <c r="B35463" s="65"/>
      <c r="C35463" s="65"/>
      <c r="D35463" s="65"/>
      <c r="E35463" s="65"/>
      <c r="F35463" s="65"/>
      <c r="G35463" s="145"/>
    </row>
    <row r="35464" spans="1:7">
      <c r="A35464" s="65"/>
      <c r="B35464" s="65"/>
      <c r="C35464" s="65"/>
      <c r="D35464" s="65"/>
      <c r="E35464" s="65"/>
      <c r="F35464" s="65"/>
      <c r="G35464" s="145"/>
    </row>
    <row r="35465" spans="1:7">
      <c r="A35465" s="65"/>
      <c r="B35465" s="65"/>
      <c r="C35465" s="65"/>
      <c r="D35465" s="65"/>
      <c r="E35465" s="65"/>
      <c r="F35465" s="65"/>
      <c r="G35465" s="145"/>
    </row>
    <row r="35466" spans="1:7">
      <c r="A35466" s="65"/>
      <c r="B35466" s="65"/>
      <c r="C35466" s="65"/>
      <c r="D35466" s="65"/>
      <c r="E35466" s="65"/>
      <c r="F35466" s="65"/>
      <c r="G35466" s="145"/>
    </row>
    <row r="35467" spans="1:7">
      <c r="A35467" s="65"/>
      <c r="B35467" s="65"/>
      <c r="C35467" s="65"/>
      <c r="D35467" s="65"/>
      <c r="E35467" s="65"/>
      <c r="F35467" s="65"/>
      <c r="G35467" s="145"/>
    </row>
    <row r="35468" spans="1:7">
      <c r="A35468" s="65"/>
      <c r="B35468" s="65"/>
      <c r="C35468" s="65"/>
      <c r="D35468" s="65"/>
      <c r="E35468" s="65"/>
      <c r="F35468" s="65"/>
      <c r="G35468" s="145"/>
    </row>
    <row r="35469" spans="1:7">
      <c r="A35469" s="65"/>
      <c r="B35469" s="65"/>
      <c r="C35469" s="65"/>
      <c r="D35469" s="65"/>
      <c r="E35469" s="65"/>
      <c r="F35469" s="65"/>
      <c r="G35469" s="145"/>
    </row>
    <row r="35470" spans="1:7">
      <c r="A35470" s="65"/>
      <c r="B35470" s="65"/>
      <c r="C35470" s="65"/>
      <c r="D35470" s="65"/>
      <c r="E35470" s="65"/>
      <c r="F35470" s="65"/>
      <c r="G35470" s="145"/>
    </row>
    <row r="35471" spans="1:7">
      <c r="A35471" s="65"/>
      <c r="B35471" s="65"/>
      <c r="C35471" s="65"/>
      <c r="D35471" s="65"/>
      <c r="E35471" s="65"/>
      <c r="F35471" s="65"/>
      <c r="G35471" s="145"/>
    </row>
    <row r="35472" spans="1:7">
      <c r="A35472" s="65"/>
      <c r="B35472" s="65"/>
      <c r="C35472" s="65"/>
      <c r="D35472" s="65"/>
      <c r="E35472" s="65"/>
      <c r="F35472" s="65"/>
      <c r="G35472" s="145"/>
    </row>
    <row r="35473" spans="1:7">
      <c r="A35473" s="65"/>
      <c r="B35473" s="65"/>
      <c r="C35473" s="65"/>
      <c r="D35473" s="65"/>
      <c r="E35473" s="65"/>
      <c r="F35473" s="65"/>
      <c r="G35473" s="145"/>
    </row>
    <row r="35474" spans="1:7">
      <c r="A35474" s="65"/>
      <c r="B35474" s="65"/>
      <c r="C35474" s="65"/>
      <c r="D35474" s="65"/>
      <c r="E35474" s="65"/>
      <c r="F35474" s="65"/>
      <c r="G35474" s="145"/>
    </row>
    <row r="35475" spans="1:7">
      <c r="A35475" s="65"/>
      <c r="B35475" s="65"/>
      <c r="C35475" s="65"/>
      <c r="D35475" s="65"/>
      <c r="E35475" s="65"/>
      <c r="F35475" s="65"/>
      <c r="G35475" s="145"/>
    </row>
    <row r="35476" spans="1:7">
      <c r="A35476" s="65"/>
      <c r="B35476" s="65"/>
      <c r="C35476" s="65"/>
      <c r="D35476" s="65"/>
      <c r="E35476" s="65"/>
      <c r="F35476" s="65"/>
      <c r="G35476" s="145"/>
    </row>
    <row r="35477" spans="1:7">
      <c r="A35477" s="65"/>
      <c r="B35477" s="65"/>
      <c r="C35477" s="65"/>
      <c r="D35477" s="65"/>
      <c r="E35477" s="65"/>
      <c r="F35477" s="65"/>
      <c r="G35477" s="145"/>
    </row>
    <row r="35478" spans="1:7">
      <c r="A35478" s="65"/>
      <c r="B35478" s="65"/>
      <c r="C35478" s="65"/>
      <c r="D35478" s="65"/>
      <c r="E35478" s="65"/>
      <c r="F35478" s="65"/>
      <c r="G35478" s="145"/>
    </row>
    <row r="35479" spans="1:7">
      <c r="A35479" s="65"/>
      <c r="B35479" s="65"/>
      <c r="C35479" s="65"/>
      <c r="D35479" s="65"/>
      <c r="E35479" s="65"/>
      <c r="F35479" s="65"/>
      <c r="G35479" s="145"/>
    </row>
    <row r="35480" spans="1:7">
      <c r="A35480" s="65"/>
      <c r="B35480" s="65"/>
      <c r="C35480" s="65"/>
      <c r="D35480" s="65"/>
      <c r="E35480" s="65"/>
      <c r="F35480" s="65"/>
      <c r="G35480" s="145"/>
    </row>
    <row r="35481" spans="1:7">
      <c r="A35481" s="65"/>
      <c r="B35481" s="65"/>
      <c r="C35481" s="65"/>
      <c r="D35481" s="65"/>
      <c r="E35481" s="65"/>
      <c r="F35481" s="65"/>
      <c r="G35481" s="145"/>
    </row>
    <row r="35482" spans="1:7">
      <c r="A35482" s="65"/>
      <c r="B35482" s="65"/>
      <c r="C35482" s="65"/>
      <c r="D35482" s="65"/>
      <c r="E35482" s="65"/>
      <c r="F35482" s="65"/>
      <c r="G35482" s="145"/>
    </row>
    <row r="35483" spans="1:7">
      <c r="A35483" s="65"/>
      <c r="B35483" s="65"/>
      <c r="C35483" s="65"/>
      <c r="D35483" s="65"/>
      <c r="E35483" s="65"/>
      <c r="F35483" s="65"/>
      <c r="G35483" s="145"/>
    </row>
    <row r="35484" spans="1:7">
      <c r="A35484" s="65"/>
      <c r="B35484" s="65"/>
      <c r="C35484" s="65"/>
      <c r="D35484" s="65"/>
      <c r="E35484" s="65"/>
      <c r="F35484" s="65"/>
      <c r="G35484" s="145"/>
    </row>
    <row r="35485" spans="1:7">
      <c r="A35485" s="65"/>
      <c r="B35485" s="65"/>
      <c r="C35485" s="65"/>
      <c r="D35485" s="65"/>
      <c r="E35485" s="65"/>
      <c r="F35485" s="65"/>
      <c r="G35485" s="145"/>
    </row>
    <row r="35486" spans="1:7">
      <c r="A35486" s="65"/>
      <c r="B35486" s="65"/>
      <c r="C35486" s="65"/>
      <c r="D35486" s="65"/>
      <c r="E35486" s="65"/>
      <c r="F35486" s="65"/>
      <c r="G35486" s="145"/>
    </row>
    <row r="35487" spans="1:7">
      <c r="A35487" s="65"/>
      <c r="B35487" s="65"/>
      <c r="C35487" s="65"/>
      <c r="D35487" s="65"/>
      <c r="E35487" s="65"/>
      <c r="F35487" s="65"/>
      <c r="G35487" s="145"/>
    </row>
    <row r="35488" spans="1:7">
      <c r="A35488" s="65"/>
      <c r="B35488" s="65"/>
      <c r="C35488" s="65"/>
      <c r="D35488" s="65"/>
      <c r="E35488" s="65"/>
      <c r="F35488" s="65"/>
      <c r="G35488" s="145"/>
    </row>
    <row r="35489" spans="1:7">
      <c r="A35489" s="65"/>
      <c r="B35489" s="65"/>
      <c r="C35489" s="65"/>
      <c r="D35489" s="65"/>
      <c r="E35489" s="65"/>
      <c r="F35489" s="65"/>
      <c r="G35489" s="145"/>
    </row>
    <row r="35490" spans="1:7">
      <c r="A35490" s="65"/>
      <c r="B35490" s="65"/>
      <c r="C35490" s="65"/>
      <c r="D35490" s="65"/>
      <c r="E35490" s="65"/>
      <c r="F35490" s="65"/>
      <c r="G35490" s="145"/>
    </row>
    <row r="35491" spans="1:7">
      <c r="A35491" s="65"/>
      <c r="B35491" s="65"/>
      <c r="C35491" s="65"/>
      <c r="D35491" s="65"/>
      <c r="E35491" s="65"/>
      <c r="F35491" s="65"/>
      <c r="G35491" s="145"/>
    </row>
    <row r="35492" spans="1:7">
      <c r="A35492" s="65"/>
      <c r="B35492" s="65"/>
      <c r="C35492" s="65"/>
      <c r="D35492" s="65"/>
      <c r="E35492" s="65"/>
      <c r="F35492" s="65"/>
      <c r="G35492" s="145"/>
    </row>
    <row r="35493" spans="1:7">
      <c r="A35493" s="65"/>
      <c r="B35493" s="65"/>
      <c r="C35493" s="65"/>
      <c r="D35493" s="65"/>
      <c r="E35493" s="65"/>
      <c r="F35493" s="65"/>
      <c r="G35493" s="145"/>
    </row>
    <row r="35494" spans="1:7">
      <c r="A35494" s="65"/>
      <c r="B35494" s="65"/>
      <c r="C35494" s="65"/>
      <c r="D35494" s="65"/>
      <c r="E35494" s="65"/>
      <c r="F35494" s="65"/>
      <c r="G35494" s="145"/>
    </row>
    <row r="35495" spans="1:7">
      <c r="A35495" s="65"/>
      <c r="B35495" s="65"/>
      <c r="C35495" s="65"/>
      <c r="D35495" s="65"/>
      <c r="E35495" s="65"/>
      <c r="F35495" s="65"/>
      <c r="G35495" s="145"/>
    </row>
    <row r="35496" spans="1:7">
      <c r="A35496" s="65"/>
      <c r="B35496" s="65"/>
      <c r="C35496" s="65"/>
      <c r="D35496" s="65"/>
      <c r="E35496" s="65"/>
      <c r="F35496" s="65"/>
      <c r="G35496" s="145"/>
    </row>
    <row r="35497" spans="1:7">
      <c r="A35497" s="65"/>
      <c r="B35497" s="65"/>
      <c r="C35497" s="65"/>
      <c r="D35497" s="65"/>
      <c r="E35497" s="65"/>
      <c r="F35497" s="65"/>
      <c r="G35497" s="145"/>
    </row>
    <row r="35498" spans="1:7">
      <c r="A35498" s="65"/>
      <c r="B35498" s="65"/>
      <c r="C35498" s="65"/>
      <c r="D35498" s="65"/>
      <c r="E35498" s="65"/>
      <c r="F35498" s="65"/>
      <c r="G35498" s="145"/>
    </row>
    <row r="35499" spans="1:7">
      <c r="A35499" s="65"/>
      <c r="B35499" s="65"/>
      <c r="C35499" s="65"/>
      <c r="D35499" s="65"/>
      <c r="E35499" s="65"/>
      <c r="F35499" s="65"/>
      <c r="G35499" s="145"/>
    </row>
    <row r="35500" spans="1:7">
      <c r="A35500" s="65"/>
      <c r="B35500" s="65"/>
      <c r="C35500" s="65"/>
      <c r="D35500" s="65"/>
      <c r="E35500" s="65"/>
      <c r="F35500" s="65"/>
      <c r="G35500" s="145"/>
    </row>
    <row r="35501" spans="1:7">
      <c r="A35501" s="65"/>
      <c r="B35501" s="65"/>
      <c r="C35501" s="65"/>
      <c r="D35501" s="65"/>
      <c r="E35501" s="65"/>
      <c r="F35501" s="65"/>
      <c r="G35501" s="145"/>
    </row>
    <row r="35502" spans="1:7">
      <c r="A35502" s="65"/>
      <c r="B35502" s="65"/>
      <c r="C35502" s="65"/>
      <c r="D35502" s="65"/>
      <c r="E35502" s="65"/>
      <c r="F35502" s="65"/>
      <c r="G35502" s="145"/>
    </row>
    <row r="35503" spans="1:7">
      <c r="A35503" s="65"/>
      <c r="B35503" s="65"/>
      <c r="C35503" s="65"/>
      <c r="D35503" s="65"/>
      <c r="E35503" s="65"/>
      <c r="F35503" s="65"/>
      <c r="G35503" s="145"/>
    </row>
    <row r="35504" spans="1:7">
      <c r="A35504" s="65"/>
      <c r="B35504" s="65"/>
      <c r="C35504" s="65"/>
      <c r="D35504" s="65"/>
      <c r="E35504" s="65"/>
      <c r="F35504" s="65"/>
      <c r="G35504" s="145"/>
    </row>
    <row r="35505" spans="1:7">
      <c r="A35505" s="65"/>
      <c r="B35505" s="65"/>
      <c r="C35505" s="65"/>
      <c r="D35505" s="65"/>
      <c r="E35505" s="65"/>
      <c r="F35505" s="65"/>
      <c r="G35505" s="145"/>
    </row>
    <row r="35506" spans="1:7">
      <c r="A35506" s="65"/>
      <c r="B35506" s="65"/>
      <c r="C35506" s="65"/>
      <c r="D35506" s="65"/>
      <c r="E35506" s="65"/>
      <c r="F35506" s="65"/>
      <c r="G35506" s="145"/>
    </row>
    <row r="35507" spans="1:7">
      <c r="A35507" s="65"/>
      <c r="B35507" s="65"/>
      <c r="C35507" s="65"/>
      <c r="D35507" s="65"/>
      <c r="E35507" s="65"/>
      <c r="F35507" s="65"/>
      <c r="G35507" s="145"/>
    </row>
    <row r="35508" spans="1:7">
      <c r="A35508" s="65"/>
      <c r="B35508" s="65"/>
      <c r="C35508" s="65"/>
      <c r="D35508" s="65"/>
      <c r="E35508" s="65"/>
      <c r="F35508" s="65"/>
      <c r="G35508" s="145"/>
    </row>
    <row r="35509" spans="1:7">
      <c r="A35509" s="65"/>
      <c r="B35509" s="65"/>
      <c r="C35509" s="65"/>
      <c r="D35509" s="65"/>
      <c r="E35509" s="65"/>
      <c r="F35509" s="65"/>
      <c r="G35509" s="145"/>
    </row>
    <row r="35510" spans="1:7">
      <c r="A35510" s="65"/>
      <c r="B35510" s="65"/>
      <c r="C35510" s="65"/>
      <c r="D35510" s="65"/>
      <c r="E35510" s="65"/>
      <c r="F35510" s="65"/>
      <c r="G35510" s="145"/>
    </row>
    <row r="35511" spans="1:7">
      <c r="A35511" s="65"/>
      <c r="B35511" s="65"/>
      <c r="C35511" s="65"/>
      <c r="D35511" s="65"/>
      <c r="E35511" s="65"/>
      <c r="F35511" s="65"/>
      <c r="G35511" s="145"/>
    </row>
    <row r="35512" spans="1:7">
      <c r="A35512" s="65"/>
      <c r="B35512" s="65"/>
      <c r="C35512" s="65"/>
      <c r="D35512" s="65"/>
      <c r="E35512" s="65"/>
      <c r="F35512" s="65"/>
      <c r="G35512" s="145"/>
    </row>
    <row r="35513" spans="1:7">
      <c r="A35513" s="65"/>
      <c r="B35513" s="65"/>
      <c r="C35513" s="65"/>
      <c r="D35513" s="65"/>
      <c r="E35513" s="65"/>
      <c r="F35513" s="65"/>
      <c r="G35513" s="145"/>
    </row>
    <row r="35514" spans="1:7">
      <c r="A35514" s="65"/>
      <c r="B35514" s="65"/>
      <c r="C35514" s="65"/>
      <c r="D35514" s="65"/>
      <c r="E35514" s="65"/>
      <c r="F35514" s="65"/>
      <c r="G35514" s="145"/>
    </row>
    <row r="35515" spans="1:7">
      <c r="A35515" s="65"/>
      <c r="B35515" s="65"/>
      <c r="C35515" s="65"/>
      <c r="D35515" s="65"/>
      <c r="E35515" s="65"/>
      <c r="F35515" s="65"/>
      <c r="G35515" s="145"/>
    </row>
    <row r="35516" spans="1:7">
      <c r="A35516" s="65"/>
      <c r="B35516" s="65"/>
      <c r="C35516" s="65"/>
      <c r="D35516" s="65"/>
      <c r="E35516" s="65"/>
      <c r="F35516" s="65"/>
      <c r="G35516" s="145"/>
    </row>
    <row r="35517" spans="1:7">
      <c r="A35517" s="65"/>
      <c r="B35517" s="65"/>
      <c r="C35517" s="65"/>
      <c r="D35517" s="65"/>
      <c r="E35517" s="65"/>
      <c r="F35517" s="65"/>
      <c r="G35517" s="145"/>
    </row>
    <row r="35518" spans="1:7">
      <c r="A35518" s="65"/>
      <c r="B35518" s="65"/>
      <c r="C35518" s="65"/>
      <c r="D35518" s="65"/>
      <c r="E35518" s="65"/>
      <c r="F35518" s="65"/>
      <c r="G35518" s="145"/>
    </row>
    <row r="35519" spans="1:7">
      <c r="A35519" s="65"/>
      <c r="B35519" s="65"/>
      <c r="C35519" s="65"/>
      <c r="D35519" s="65"/>
      <c r="E35519" s="65"/>
      <c r="F35519" s="65"/>
      <c r="G35519" s="145"/>
    </row>
    <row r="35520" spans="1:7">
      <c r="A35520" s="65"/>
      <c r="B35520" s="65"/>
      <c r="C35520" s="65"/>
      <c r="D35520" s="65"/>
      <c r="E35520" s="65"/>
      <c r="F35520" s="65"/>
      <c r="G35520" s="145"/>
    </row>
    <row r="35521" spans="1:7">
      <c r="A35521" s="65"/>
      <c r="B35521" s="65"/>
      <c r="C35521" s="65"/>
      <c r="D35521" s="65"/>
      <c r="E35521" s="65"/>
      <c r="F35521" s="65"/>
      <c r="G35521" s="145"/>
    </row>
    <row r="35522" spans="1:7">
      <c r="A35522" s="65"/>
      <c r="B35522" s="65"/>
      <c r="C35522" s="65"/>
      <c r="D35522" s="65"/>
      <c r="E35522" s="65"/>
      <c r="F35522" s="65"/>
      <c r="G35522" s="145"/>
    </row>
    <row r="35523" spans="1:7">
      <c r="A35523" s="65"/>
      <c r="B35523" s="65"/>
      <c r="C35523" s="65"/>
      <c r="D35523" s="65"/>
      <c r="E35523" s="65"/>
      <c r="F35523" s="65"/>
      <c r="G35523" s="145"/>
    </row>
    <row r="35524" spans="1:7">
      <c r="A35524" s="65"/>
      <c r="B35524" s="65"/>
      <c r="C35524" s="65"/>
      <c r="D35524" s="65"/>
      <c r="E35524" s="65"/>
      <c r="F35524" s="65"/>
      <c r="G35524" s="145"/>
    </row>
    <row r="35525" spans="1:7">
      <c r="A35525" s="65"/>
      <c r="B35525" s="65"/>
      <c r="C35525" s="65"/>
      <c r="D35525" s="65"/>
      <c r="E35525" s="65"/>
      <c r="F35525" s="65"/>
      <c r="G35525" s="145"/>
    </row>
    <row r="35526" spans="1:7">
      <c r="A35526" s="65"/>
      <c r="B35526" s="65"/>
      <c r="C35526" s="65"/>
      <c r="D35526" s="65"/>
      <c r="E35526" s="65"/>
      <c r="F35526" s="65"/>
      <c r="G35526" s="145"/>
    </row>
    <row r="35527" spans="1:7">
      <c r="A35527" s="65"/>
      <c r="B35527" s="65"/>
      <c r="C35527" s="65"/>
      <c r="D35527" s="65"/>
      <c r="E35527" s="65"/>
      <c r="F35527" s="65"/>
      <c r="G35527" s="145"/>
    </row>
    <row r="35528" spans="1:7">
      <c r="A35528" s="65"/>
      <c r="B35528" s="65"/>
      <c r="C35528" s="65"/>
      <c r="D35528" s="65"/>
      <c r="E35528" s="65"/>
      <c r="F35528" s="65"/>
      <c r="G35528" s="145"/>
    </row>
    <row r="35529" spans="1:7">
      <c r="A35529" s="65"/>
      <c r="B35529" s="65"/>
      <c r="C35529" s="65"/>
      <c r="D35529" s="65"/>
      <c r="E35529" s="65"/>
      <c r="F35529" s="65"/>
      <c r="G35529" s="145"/>
    </row>
    <row r="35530" spans="1:7">
      <c r="A35530" s="65"/>
      <c r="B35530" s="65"/>
      <c r="C35530" s="65"/>
      <c r="D35530" s="65"/>
      <c r="E35530" s="65"/>
      <c r="F35530" s="65"/>
      <c r="G35530" s="145"/>
    </row>
    <row r="35531" spans="1:7">
      <c r="A35531" s="65"/>
      <c r="B35531" s="65"/>
      <c r="C35531" s="65"/>
      <c r="D35531" s="65"/>
      <c r="E35531" s="65"/>
      <c r="F35531" s="65"/>
      <c r="G35531" s="145"/>
    </row>
    <row r="35532" spans="1:7">
      <c r="A35532" s="65"/>
      <c r="B35532" s="65"/>
      <c r="C35532" s="65"/>
      <c r="D35532" s="65"/>
      <c r="E35532" s="65"/>
      <c r="F35532" s="65"/>
      <c r="G35532" s="145"/>
    </row>
    <row r="35533" spans="1:7">
      <c r="A35533" s="65"/>
      <c r="B35533" s="65"/>
      <c r="C35533" s="65"/>
      <c r="D35533" s="65"/>
      <c r="E35533" s="65"/>
      <c r="F35533" s="65"/>
      <c r="G35533" s="145"/>
    </row>
    <row r="35534" spans="1:7">
      <c r="A35534" s="65"/>
      <c r="B35534" s="65"/>
      <c r="C35534" s="65"/>
      <c r="D35534" s="65"/>
      <c r="E35534" s="65"/>
      <c r="F35534" s="65"/>
      <c r="G35534" s="145"/>
    </row>
    <row r="35535" spans="1:7">
      <c r="A35535" s="65"/>
      <c r="B35535" s="65"/>
      <c r="C35535" s="65"/>
      <c r="D35535" s="65"/>
      <c r="E35535" s="65"/>
      <c r="F35535" s="65"/>
      <c r="G35535" s="145"/>
    </row>
    <row r="35536" spans="1:7">
      <c r="A35536" s="65"/>
      <c r="B35536" s="65"/>
      <c r="C35536" s="65"/>
      <c r="D35536" s="65"/>
      <c r="E35536" s="65"/>
      <c r="F35536" s="65"/>
      <c r="G35536" s="145"/>
    </row>
    <row r="35537" spans="1:7">
      <c r="A35537" s="65"/>
      <c r="B35537" s="65"/>
      <c r="C35537" s="65"/>
      <c r="D35537" s="65"/>
      <c r="E35537" s="65"/>
      <c r="F35537" s="65"/>
      <c r="G35537" s="145"/>
    </row>
    <row r="35538" spans="1:7">
      <c r="A35538" s="65"/>
      <c r="B35538" s="65"/>
      <c r="C35538" s="65"/>
      <c r="D35538" s="65"/>
      <c r="E35538" s="65"/>
      <c r="F35538" s="65"/>
      <c r="G35538" s="145"/>
    </row>
    <row r="35539" spans="1:7">
      <c r="A35539" s="65"/>
      <c r="B35539" s="65"/>
      <c r="C35539" s="65"/>
      <c r="D35539" s="65"/>
      <c r="E35539" s="65"/>
      <c r="F35539" s="65"/>
      <c r="G35539" s="145"/>
    </row>
    <row r="35540" spans="1:7">
      <c r="A35540" s="65"/>
      <c r="B35540" s="65"/>
      <c r="C35540" s="65"/>
      <c r="D35540" s="65"/>
      <c r="E35540" s="65"/>
      <c r="F35540" s="65"/>
      <c r="G35540" s="145"/>
    </row>
    <row r="35541" spans="1:7">
      <c r="A35541" s="65"/>
      <c r="B35541" s="65"/>
      <c r="C35541" s="65"/>
      <c r="D35541" s="65"/>
      <c r="E35541" s="65"/>
      <c r="F35541" s="65"/>
      <c r="G35541" s="145"/>
    </row>
    <row r="35542" spans="1:7">
      <c r="A35542" s="65"/>
      <c r="B35542" s="65"/>
      <c r="C35542" s="65"/>
      <c r="D35542" s="65"/>
      <c r="E35542" s="65"/>
      <c r="F35542" s="65"/>
      <c r="G35542" s="145"/>
    </row>
    <row r="35543" spans="1:7">
      <c r="A35543" s="65"/>
      <c r="B35543" s="65"/>
      <c r="C35543" s="65"/>
      <c r="D35543" s="65"/>
      <c r="E35543" s="65"/>
      <c r="F35543" s="65"/>
      <c r="G35543" s="145"/>
    </row>
    <row r="35544" spans="1:7">
      <c r="A35544" s="65"/>
      <c r="B35544" s="65"/>
      <c r="C35544" s="65"/>
      <c r="D35544" s="65"/>
      <c r="E35544" s="65"/>
      <c r="F35544" s="65"/>
      <c r="G35544" s="145"/>
    </row>
    <row r="35545" spans="1:7">
      <c r="A35545" s="65"/>
      <c r="B35545" s="65"/>
      <c r="C35545" s="65"/>
      <c r="D35545" s="65"/>
      <c r="E35545" s="65"/>
      <c r="F35545" s="65"/>
      <c r="G35545" s="145"/>
    </row>
    <row r="35546" spans="1:7">
      <c r="A35546" s="65"/>
      <c r="B35546" s="65"/>
      <c r="C35546" s="65"/>
      <c r="D35546" s="65"/>
      <c r="E35546" s="65"/>
      <c r="F35546" s="65"/>
      <c r="G35546" s="145"/>
    </row>
    <row r="35547" spans="1:7">
      <c r="A35547" s="65"/>
      <c r="B35547" s="65"/>
      <c r="C35547" s="65"/>
      <c r="D35547" s="65"/>
      <c r="E35547" s="65"/>
      <c r="F35547" s="65"/>
      <c r="G35547" s="145"/>
    </row>
    <row r="35548" spans="1:7">
      <c r="A35548" s="65"/>
      <c r="B35548" s="65"/>
      <c r="C35548" s="65"/>
      <c r="D35548" s="65"/>
      <c r="E35548" s="65"/>
      <c r="F35548" s="65"/>
      <c r="G35548" s="145"/>
    </row>
    <row r="35549" spans="1:7">
      <c r="A35549" s="65"/>
      <c r="B35549" s="65"/>
      <c r="C35549" s="65"/>
      <c r="D35549" s="65"/>
      <c r="E35549" s="65"/>
      <c r="F35549" s="65"/>
      <c r="G35549" s="145"/>
    </row>
    <row r="35550" spans="1:7">
      <c r="A35550" s="65"/>
      <c r="B35550" s="65"/>
      <c r="C35550" s="65"/>
      <c r="D35550" s="65"/>
      <c r="E35550" s="65"/>
      <c r="F35550" s="65"/>
      <c r="G35550" s="145"/>
    </row>
    <row r="35551" spans="1:7">
      <c r="A35551" s="65"/>
      <c r="B35551" s="65"/>
      <c r="C35551" s="65"/>
      <c r="D35551" s="65"/>
      <c r="E35551" s="65"/>
      <c r="F35551" s="65"/>
      <c r="G35551" s="145"/>
    </row>
    <row r="35552" spans="1:7">
      <c r="A35552" s="65"/>
      <c r="B35552" s="65"/>
      <c r="C35552" s="65"/>
      <c r="D35552" s="65"/>
      <c r="E35552" s="65"/>
      <c r="F35552" s="65"/>
      <c r="G35552" s="145"/>
    </row>
    <row r="35553" spans="1:7">
      <c r="A35553" s="65"/>
      <c r="B35553" s="65"/>
      <c r="C35553" s="65"/>
      <c r="D35553" s="65"/>
      <c r="E35553" s="65"/>
      <c r="F35553" s="65"/>
      <c r="G35553" s="145"/>
    </row>
    <row r="35554" spans="1:7">
      <c r="A35554" s="65"/>
      <c r="B35554" s="65"/>
      <c r="C35554" s="65"/>
      <c r="D35554" s="65"/>
      <c r="E35554" s="65"/>
      <c r="F35554" s="65"/>
      <c r="G35554" s="145"/>
    </row>
    <row r="35555" spans="1:7">
      <c r="A35555" s="65"/>
      <c r="B35555" s="65"/>
      <c r="C35555" s="65"/>
      <c r="D35555" s="65"/>
      <c r="E35555" s="65"/>
      <c r="F35555" s="65"/>
      <c r="G35555" s="145"/>
    </row>
    <row r="35556" spans="1:7">
      <c r="A35556" s="65"/>
      <c r="B35556" s="65"/>
      <c r="C35556" s="65"/>
      <c r="D35556" s="65"/>
      <c r="E35556" s="65"/>
      <c r="F35556" s="65"/>
      <c r="G35556" s="145"/>
    </row>
    <row r="35557" spans="1:7">
      <c r="A35557" s="65"/>
      <c r="B35557" s="65"/>
      <c r="C35557" s="65"/>
      <c r="D35557" s="65"/>
      <c r="E35557" s="65"/>
      <c r="F35557" s="65"/>
      <c r="G35557" s="145"/>
    </row>
    <row r="35558" spans="1:7">
      <c r="A35558" s="65"/>
      <c r="B35558" s="65"/>
      <c r="C35558" s="65"/>
      <c r="D35558" s="65"/>
      <c r="E35558" s="65"/>
      <c r="F35558" s="65"/>
      <c r="G35558" s="145"/>
    </row>
    <row r="35559" spans="1:7">
      <c r="A35559" s="65"/>
      <c r="B35559" s="65"/>
      <c r="C35559" s="65"/>
      <c r="D35559" s="65"/>
      <c r="E35559" s="65"/>
      <c r="F35559" s="65"/>
      <c r="G35559" s="145"/>
    </row>
    <row r="35560" spans="1:7">
      <c r="A35560" s="65"/>
      <c r="B35560" s="65"/>
      <c r="C35560" s="65"/>
      <c r="D35560" s="65"/>
      <c r="E35560" s="65"/>
      <c r="F35560" s="65"/>
      <c r="G35560" s="145"/>
    </row>
    <row r="35561" spans="1:7">
      <c r="A35561" s="65"/>
      <c r="B35561" s="65"/>
      <c r="C35561" s="65"/>
      <c r="D35561" s="65"/>
      <c r="E35561" s="65"/>
      <c r="F35561" s="65"/>
      <c r="G35561" s="145"/>
    </row>
    <row r="35562" spans="1:7">
      <c r="A35562" s="65"/>
      <c r="B35562" s="65"/>
      <c r="C35562" s="65"/>
      <c r="D35562" s="65"/>
      <c r="E35562" s="65"/>
      <c r="F35562" s="65"/>
      <c r="G35562" s="145"/>
    </row>
    <row r="35563" spans="1:7">
      <c r="A35563" s="65"/>
      <c r="B35563" s="65"/>
      <c r="C35563" s="65"/>
      <c r="D35563" s="65"/>
      <c r="E35563" s="65"/>
      <c r="F35563" s="65"/>
      <c r="G35563" s="145"/>
    </row>
    <row r="35564" spans="1:7">
      <c r="A35564" s="65"/>
      <c r="B35564" s="65"/>
      <c r="C35564" s="65"/>
      <c r="D35564" s="65"/>
      <c r="E35564" s="65"/>
      <c r="F35564" s="65"/>
      <c r="G35564" s="145"/>
    </row>
    <row r="35565" spans="1:7">
      <c r="A35565" s="65"/>
      <c r="B35565" s="65"/>
      <c r="C35565" s="65"/>
      <c r="D35565" s="65"/>
      <c r="E35565" s="65"/>
      <c r="F35565" s="65"/>
      <c r="G35565" s="145"/>
    </row>
    <row r="35566" spans="1:7">
      <c r="A35566" s="65"/>
      <c r="B35566" s="65"/>
      <c r="C35566" s="65"/>
      <c r="D35566" s="65"/>
      <c r="E35566" s="65"/>
      <c r="F35566" s="65"/>
      <c r="G35566" s="145"/>
    </row>
    <row r="35567" spans="1:7">
      <c r="A35567" s="65"/>
      <c r="B35567" s="65"/>
      <c r="C35567" s="65"/>
      <c r="D35567" s="65"/>
      <c r="E35567" s="65"/>
      <c r="F35567" s="65"/>
      <c r="G35567" s="145"/>
    </row>
    <row r="35568" spans="1:7">
      <c r="A35568" s="65"/>
      <c r="B35568" s="65"/>
      <c r="C35568" s="65"/>
      <c r="D35568" s="65"/>
      <c r="E35568" s="65"/>
      <c r="F35568" s="65"/>
      <c r="G35568" s="145"/>
    </row>
    <row r="35569" spans="1:7">
      <c r="A35569" s="65"/>
      <c r="B35569" s="65"/>
      <c r="C35569" s="65"/>
      <c r="D35569" s="65"/>
      <c r="E35569" s="65"/>
      <c r="F35569" s="65"/>
      <c r="G35569" s="145"/>
    </row>
    <row r="35570" spans="1:7">
      <c r="A35570" s="65"/>
      <c r="B35570" s="65"/>
      <c r="C35570" s="65"/>
      <c r="D35570" s="65"/>
      <c r="E35570" s="65"/>
      <c r="F35570" s="65"/>
      <c r="G35570" s="145"/>
    </row>
    <row r="35571" spans="1:7">
      <c r="A35571" s="65"/>
      <c r="B35571" s="65"/>
      <c r="C35571" s="65"/>
      <c r="D35571" s="65"/>
      <c r="E35571" s="65"/>
      <c r="F35571" s="65"/>
      <c r="G35571" s="145"/>
    </row>
    <row r="35572" spans="1:7">
      <c r="A35572" s="65"/>
      <c r="B35572" s="65"/>
      <c r="C35572" s="65"/>
      <c r="D35572" s="65"/>
      <c r="E35572" s="65"/>
      <c r="F35572" s="65"/>
      <c r="G35572" s="145"/>
    </row>
    <row r="35573" spans="1:7">
      <c r="A35573" s="65"/>
      <c r="B35573" s="65"/>
      <c r="C35573" s="65"/>
      <c r="D35573" s="65"/>
      <c r="E35573" s="65"/>
      <c r="F35573" s="65"/>
      <c r="G35573" s="145"/>
    </row>
    <row r="35574" spans="1:7">
      <c r="A35574" s="65"/>
      <c r="B35574" s="65"/>
      <c r="C35574" s="65"/>
      <c r="D35574" s="65"/>
      <c r="E35574" s="65"/>
      <c r="F35574" s="65"/>
      <c r="G35574" s="145"/>
    </row>
    <row r="35575" spans="1:7">
      <c r="A35575" s="65"/>
      <c r="B35575" s="65"/>
      <c r="C35575" s="65"/>
      <c r="D35575" s="65"/>
      <c r="E35575" s="65"/>
      <c r="F35575" s="65"/>
      <c r="G35575" s="145"/>
    </row>
    <row r="35576" spans="1:7">
      <c r="A35576" s="65"/>
      <c r="B35576" s="65"/>
      <c r="C35576" s="65"/>
      <c r="D35576" s="65"/>
      <c r="E35576" s="65"/>
      <c r="F35576" s="65"/>
      <c r="G35576" s="145"/>
    </row>
    <row r="35577" spans="1:7">
      <c r="A35577" s="65"/>
      <c r="B35577" s="65"/>
      <c r="C35577" s="65"/>
      <c r="D35577" s="65"/>
      <c r="E35577" s="65"/>
      <c r="F35577" s="65"/>
      <c r="G35577" s="145"/>
    </row>
    <row r="35578" spans="1:7">
      <c r="A35578" s="65"/>
      <c r="B35578" s="65"/>
      <c r="C35578" s="65"/>
      <c r="D35578" s="65"/>
      <c r="E35578" s="65"/>
      <c r="F35578" s="65"/>
      <c r="G35578" s="145"/>
    </row>
    <row r="35579" spans="1:7">
      <c r="A35579" s="65"/>
      <c r="B35579" s="65"/>
      <c r="C35579" s="65"/>
      <c r="D35579" s="65"/>
      <c r="E35579" s="65"/>
      <c r="F35579" s="65"/>
      <c r="G35579" s="145"/>
    </row>
    <row r="35580" spans="1:7">
      <c r="A35580" s="65"/>
      <c r="B35580" s="65"/>
      <c r="C35580" s="65"/>
      <c r="D35580" s="65"/>
      <c r="E35580" s="65"/>
      <c r="F35580" s="65"/>
      <c r="G35580" s="145"/>
    </row>
    <row r="35581" spans="1:7">
      <c r="A35581" s="65"/>
      <c r="B35581" s="65"/>
      <c r="C35581" s="65"/>
      <c r="D35581" s="65"/>
      <c r="E35581" s="65"/>
      <c r="F35581" s="65"/>
      <c r="G35581" s="145"/>
    </row>
    <row r="35582" spans="1:7">
      <c r="A35582" s="65"/>
      <c r="B35582" s="65"/>
      <c r="C35582" s="65"/>
      <c r="D35582" s="65"/>
      <c r="E35582" s="65"/>
      <c r="F35582" s="65"/>
      <c r="G35582" s="145"/>
    </row>
    <row r="35583" spans="1:7">
      <c r="A35583" s="65"/>
      <c r="B35583" s="65"/>
      <c r="C35583" s="65"/>
      <c r="D35583" s="65"/>
      <c r="E35583" s="65"/>
      <c r="F35583" s="65"/>
      <c r="G35583" s="145"/>
    </row>
    <row r="35584" spans="1:7">
      <c r="A35584" s="65"/>
      <c r="B35584" s="65"/>
      <c r="C35584" s="65"/>
      <c r="D35584" s="65"/>
      <c r="E35584" s="65"/>
      <c r="F35584" s="65"/>
      <c r="G35584" s="145"/>
    </row>
    <row r="35585" spans="1:7">
      <c r="A35585" s="65"/>
      <c r="B35585" s="65"/>
      <c r="C35585" s="65"/>
      <c r="D35585" s="65"/>
      <c r="E35585" s="65"/>
      <c r="F35585" s="65"/>
      <c r="G35585" s="145"/>
    </row>
    <row r="35586" spans="1:7">
      <c r="A35586" s="65"/>
      <c r="B35586" s="65"/>
      <c r="C35586" s="65"/>
      <c r="D35586" s="65"/>
      <c r="E35586" s="65"/>
      <c r="F35586" s="65"/>
      <c r="G35586" s="145"/>
    </row>
    <row r="35587" spans="1:7">
      <c r="A35587" s="65"/>
      <c r="B35587" s="65"/>
      <c r="C35587" s="65"/>
      <c r="D35587" s="65"/>
      <c r="E35587" s="65"/>
      <c r="F35587" s="65"/>
      <c r="G35587" s="145"/>
    </row>
    <row r="35588" spans="1:7">
      <c r="A35588" s="65"/>
      <c r="B35588" s="65"/>
      <c r="C35588" s="65"/>
      <c r="D35588" s="65"/>
      <c r="E35588" s="65"/>
      <c r="F35588" s="65"/>
      <c r="G35588" s="145"/>
    </row>
    <row r="35589" spans="1:7">
      <c r="A35589" s="65"/>
      <c r="B35589" s="65"/>
      <c r="C35589" s="65"/>
      <c r="D35589" s="65"/>
      <c r="E35589" s="65"/>
      <c r="F35589" s="65"/>
      <c r="G35589" s="145"/>
    </row>
    <row r="35590" spans="1:7">
      <c r="A35590" s="65"/>
      <c r="B35590" s="65"/>
      <c r="C35590" s="65"/>
      <c r="D35590" s="65"/>
      <c r="E35590" s="65"/>
      <c r="F35590" s="65"/>
      <c r="G35590" s="145"/>
    </row>
    <row r="35591" spans="1:7">
      <c r="A35591" s="65"/>
      <c r="B35591" s="65"/>
      <c r="C35591" s="65"/>
      <c r="D35591" s="65"/>
      <c r="E35591" s="65"/>
      <c r="F35591" s="65"/>
      <c r="G35591" s="145"/>
    </row>
    <row r="35592" spans="1:7">
      <c r="A35592" s="65"/>
      <c r="B35592" s="65"/>
      <c r="C35592" s="65"/>
      <c r="D35592" s="65"/>
      <c r="E35592" s="65"/>
      <c r="F35592" s="65"/>
      <c r="G35592" s="145"/>
    </row>
    <row r="35593" spans="1:7">
      <c r="A35593" s="65"/>
      <c r="B35593" s="65"/>
      <c r="C35593" s="65"/>
      <c r="D35593" s="65"/>
      <c r="E35593" s="65"/>
      <c r="F35593" s="65"/>
      <c r="G35593" s="145"/>
    </row>
    <row r="35594" spans="1:7">
      <c r="A35594" s="65"/>
      <c r="B35594" s="65"/>
      <c r="C35594" s="65"/>
      <c r="D35594" s="65"/>
      <c r="E35594" s="65"/>
      <c r="F35594" s="65"/>
      <c r="G35594" s="145"/>
    </row>
    <row r="35595" spans="1:7">
      <c r="A35595" s="65"/>
      <c r="B35595" s="65"/>
      <c r="C35595" s="65"/>
      <c r="D35595" s="65"/>
      <c r="E35595" s="65"/>
      <c r="F35595" s="65"/>
      <c r="G35595" s="145"/>
    </row>
    <row r="35596" spans="1:7">
      <c r="A35596" s="65"/>
      <c r="B35596" s="65"/>
      <c r="C35596" s="65"/>
      <c r="D35596" s="65"/>
      <c r="E35596" s="65"/>
      <c r="F35596" s="65"/>
      <c r="G35596" s="145"/>
    </row>
    <row r="35597" spans="1:7">
      <c r="A35597" s="65"/>
      <c r="B35597" s="65"/>
      <c r="C35597" s="65"/>
      <c r="D35597" s="65"/>
      <c r="E35597" s="65"/>
      <c r="F35597" s="65"/>
      <c r="G35597" s="145"/>
    </row>
    <row r="35598" spans="1:7">
      <c r="A35598" s="65"/>
      <c r="B35598" s="65"/>
      <c r="C35598" s="65"/>
      <c r="D35598" s="65"/>
      <c r="E35598" s="65"/>
      <c r="F35598" s="65"/>
      <c r="G35598" s="145"/>
    </row>
    <row r="35599" spans="1:7">
      <c r="A35599" s="65"/>
      <c r="B35599" s="65"/>
      <c r="C35599" s="65"/>
      <c r="D35599" s="65"/>
      <c r="E35599" s="65"/>
      <c r="F35599" s="65"/>
      <c r="G35599" s="145"/>
    </row>
    <row r="35600" spans="1:7">
      <c r="A35600" s="65"/>
      <c r="B35600" s="65"/>
      <c r="C35600" s="65"/>
      <c r="D35600" s="65"/>
      <c r="E35600" s="65"/>
      <c r="F35600" s="65"/>
      <c r="G35600" s="145"/>
    </row>
    <row r="35601" spans="1:7">
      <c r="A35601" s="65"/>
      <c r="B35601" s="65"/>
      <c r="C35601" s="65"/>
      <c r="D35601" s="65"/>
      <c r="E35601" s="65"/>
      <c r="F35601" s="65"/>
      <c r="G35601" s="145"/>
    </row>
    <row r="35602" spans="1:7">
      <c r="A35602" s="65"/>
      <c r="B35602" s="65"/>
      <c r="C35602" s="65"/>
      <c r="D35602" s="65"/>
      <c r="E35602" s="65"/>
      <c r="F35602" s="65"/>
      <c r="G35602" s="145"/>
    </row>
    <row r="35603" spans="1:7">
      <c r="A35603" s="65"/>
      <c r="B35603" s="65"/>
      <c r="C35603" s="65"/>
      <c r="D35603" s="65"/>
      <c r="E35603" s="65"/>
      <c r="F35603" s="65"/>
      <c r="G35603" s="145"/>
    </row>
    <row r="35604" spans="1:7">
      <c r="A35604" s="65"/>
      <c r="B35604" s="65"/>
      <c r="C35604" s="65"/>
      <c r="D35604" s="65"/>
      <c r="E35604" s="65"/>
      <c r="F35604" s="65"/>
      <c r="G35604" s="145"/>
    </row>
    <row r="35605" spans="1:7">
      <c r="A35605" s="65"/>
      <c r="B35605" s="65"/>
      <c r="C35605" s="65"/>
      <c r="D35605" s="65"/>
      <c r="E35605" s="65"/>
      <c r="F35605" s="65"/>
      <c r="G35605" s="145"/>
    </row>
    <row r="35606" spans="1:7">
      <c r="A35606" s="65"/>
      <c r="B35606" s="65"/>
      <c r="C35606" s="65"/>
      <c r="D35606" s="65"/>
      <c r="E35606" s="65"/>
      <c r="F35606" s="65"/>
      <c r="G35606" s="145"/>
    </row>
    <row r="35607" spans="1:7">
      <c r="A35607" s="65"/>
      <c r="B35607" s="65"/>
      <c r="C35607" s="65"/>
      <c r="D35607" s="65"/>
      <c r="E35607" s="65"/>
      <c r="F35607" s="65"/>
      <c r="G35607" s="145"/>
    </row>
    <row r="35608" spans="1:7">
      <c r="A35608" s="65"/>
      <c r="B35608" s="65"/>
      <c r="C35608" s="65"/>
      <c r="D35608" s="65"/>
      <c r="E35608" s="65"/>
      <c r="F35608" s="65"/>
      <c r="G35608" s="145"/>
    </row>
    <row r="35609" spans="1:7">
      <c r="A35609" s="65"/>
      <c r="B35609" s="65"/>
      <c r="C35609" s="65"/>
      <c r="D35609" s="65"/>
      <c r="E35609" s="65"/>
      <c r="F35609" s="65"/>
      <c r="G35609" s="145"/>
    </row>
    <row r="35610" spans="1:7">
      <c r="A35610" s="65"/>
      <c r="B35610" s="65"/>
      <c r="C35610" s="65"/>
      <c r="D35610" s="65"/>
      <c r="E35610" s="65"/>
      <c r="F35610" s="65"/>
      <c r="G35610" s="145"/>
    </row>
    <row r="35611" spans="1:7">
      <c r="A35611" s="65"/>
      <c r="B35611" s="65"/>
      <c r="C35611" s="65"/>
      <c r="D35611" s="65"/>
      <c r="E35611" s="65"/>
      <c r="F35611" s="65"/>
      <c r="G35611" s="145"/>
    </row>
    <row r="35612" spans="1:7">
      <c r="A35612" s="65"/>
      <c r="B35612" s="65"/>
      <c r="C35612" s="65"/>
      <c r="D35612" s="65"/>
      <c r="E35612" s="65"/>
      <c r="F35612" s="65"/>
      <c r="G35612" s="145"/>
    </row>
    <row r="35613" spans="1:7">
      <c r="A35613" s="65"/>
      <c r="B35613" s="65"/>
      <c r="C35613" s="65"/>
      <c r="D35613" s="65"/>
      <c r="E35613" s="65"/>
      <c r="F35613" s="65"/>
      <c r="G35613" s="145"/>
    </row>
    <row r="35614" spans="1:7">
      <c r="A35614" s="65"/>
      <c r="B35614" s="65"/>
      <c r="C35614" s="65"/>
      <c r="D35614" s="65"/>
      <c r="E35614" s="65"/>
      <c r="F35614" s="65"/>
      <c r="G35614" s="145"/>
    </row>
    <row r="35615" spans="1:7">
      <c r="A35615" s="65"/>
      <c r="B35615" s="65"/>
      <c r="C35615" s="65"/>
      <c r="D35615" s="65"/>
      <c r="E35615" s="65"/>
      <c r="F35615" s="65"/>
      <c r="G35615" s="145"/>
    </row>
    <row r="35616" spans="1:7">
      <c r="A35616" s="65"/>
      <c r="B35616" s="65"/>
      <c r="C35616" s="65"/>
      <c r="D35616" s="65"/>
      <c r="E35616" s="65"/>
      <c r="F35616" s="65"/>
      <c r="G35616" s="145"/>
    </row>
    <row r="35617" spans="1:7">
      <c r="A35617" s="65"/>
      <c r="B35617" s="65"/>
      <c r="C35617" s="65"/>
      <c r="D35617" s="65"/>
      <c r="E35617" s="65"/>
      <c r="F35617" s="65"/>
      <c r="G35617" s="145"/>
    </row>
    <row r="35618" spans="1:7">
      <c r="A35618" s="65"/>
      <c r="B35618" s="65"/>
      <c r="C35618" s="65"/>
      <c r="D35618" s="65"/>
      <c r="E35618" s="65"/>
      <c r="F35618" s="65"/>
      <c r="G35618" s="145"/>
    </row>
    <row r="35619" spans="1:7">
      <c r="A35619" s="65"/>
      <c r="B35619" s="65"/>
      <c r="C35619" s="65"/>
      <c r="D35619" s="65"/>
      <c r="E35619" s="65"/>
      <c r="F35619" s="65"/>
      <c r="G35619" s="145"/>
    </row>
    <row r="35620" spans="1:7">
      <c r="A35620" s="65"/>
      <c r="B35620" s="65"/>
      <c r="C35620" s="65"/>
      <c r="D35620" s="65"/>
      <c r="E35620" s="65"/>
      <c r="F35620" s="65"/>
      <c r="G35620" s="145"/>
    </row>
    <row r="35621" spans="1:7">
      <c r="A35621" s="65"/>
      <c r="B35621" s="65"/>
      <c r="C35621" s="65"/>
      <c r="D35621" s="65"/>
      <c r="E35621" s="65"/>
      <c r="F35621" s="65"/>
      <c r="G35621" s="145"/>
    </row>
    <row r="35622" spans="1:7">
      <c r="A35622" s="65"/>
      <c r="B35622" s="65"/>
      <c r="C35622" s="65"/>
      <c r="D35622" s="65"/>
      <c r="E35622" s="65"/>
      <c r="F35622" s="65"/>
      <c r="G35622" s="145"/>
    </row>
    <row r="35623" spans="1:7">
      <c r="A35623" s="65"/>
      <c r="B35623" s="65"/>
      <c r="C35623" s="65"/>
      <c r="D35623" s="65"/>
      <c r="E35623" s="65"/>
      <c r="F35623" s="65"/>
      <c r="G35623" s="145"/>
    </row>
    <row r="35624" spans="1:7">
      <c r="A35624" s="65"/>
      <c r="B35624" s="65"/>
      <c r="C35624" s="65"/>
      <c r="D35624" s="65"/>
      <c r="E35624" s="65"/>
      <c r="F35624" s="65"/>
      <c r="G35624" s="145"/>
    </row>
    <row r="35625" spans="1:7">
      <c r="A35625" s="65"/>
      <c r="B35625" s="65"/>
      <c r="C35625" s="65"/>
      <c r="D35625" s="65"/>
      <c r="E35625" s="65"/>
      <c r="F35625" s="65"/>
      <c r="G35625" s="145"/>
    </row>
    <row r="35626" spans="1:7">
      <c r="A35626" s="65"/>
      <c r="B35626" s="65"/>
      <c r="C35626" s="65"/>
      <c r="D35626" s="65"/>
      <c r="E35626" s="65"/>
      <c r="F35626" s="65"/>
      <c r="G35626" s="145"/>
    </row>
    <row r="35627" spans="1:7">
      <c r="A35627" s="65"/>
      <c r="B35627" s="65"/>
      <c r="C35627" s="65"/>
      <c r="D35627" s="65"/>
      <c r="E35627" s="65"/>
      <c r="F35627" s="65"/>
      <c r="G35627" s="145"/>
    </row>
    <row r="35628" spans="1:7">
      <c r="A35628" s="65"/>
      <c r="B35628" s="65"/>
      <c r="C35628" s="65"/>
      <c r="D35628" s="65"/>
      <c r="E35628" s="65"/>
      <c r="F35628" s="65"/>
      <c r="G35628" s="145"/>
    </row>
    <row r="35629" spans="1:7">
      <c r="A35629" s="65"/>
      <c r="B35629" s="65"/>
      <c r="C35629" s="65"/>
      <c r="D35629" s="65"/>
      <c r="E35629" s="65"/>
      <c r="F35629" s="65"/>
      <c r="G35629" s="145"/>
    </row>
    <row r="35630" spans="1:7">
      <c r="A35630" s="65"/>
      <c r="B35630" s="65"/>
      <c r="C35630" s="65"/>
      <c r="D35630" s="65"/>
      <c r="E35630" s="65"/>
      <c r="F35630" s="65"/>
      <c r="G35630" s="145"/>
    </row>
    <row r="35631" spans="1:7">
      <c r="A35631" s="65"/>
      <c r="B35631" s="65"/>
      <c r="C35631" s="65"/>
      <c r="D35631" s="65"/>
      <c r="E35631" s="65"/>
      <c r="F35631" s="65"/>
      <c r="G35631" s="145"/>
    </row>
    <row r="35632" spans="1:7">
      <c r="A35632" s="65"/>
      <c r="B35632" s="65"/>
      <c r="C35632" s="65"/>
      <c r="D35632" s="65"/>
      <c r="E35632" s="65"/>
      <c r="F35632" s="65"/>
      <c r="G35632" s="145"/>
    </row>
    <row r="35633" spans="1:7">
      <c r="A35633" s="65"/>
      <c r="B35633" s="65"/>
      <c r="C35633" s="65"/>
      <c r="D35633" s="65"/>
      <c r="E35633" s="65"/>
      <c r="F35633" s="65"/>
      <c r="G35633" s="145"/>
    </row>
    <row r="35634" spans="1:7">
      <c r="A35634" s="65"/>
      <c r="B35634" s="65"/>
      <c r="C35634" s="65"/>
      <c r="D35634" s="65"/>
      <c r="E35634" s="65"/>
      <c r="F35634" s="65"/>
      <c r="G35634" s="145"/>
    </row>
    <row r="35635" spans="1:7">
      <c r="A35635" s="65"/>
      <c r="B35635" s="65"/>
      <c r="C35635" s="65"/>
      <c r="D35635" s="65"/>
      <c r="E35635" s="65"/>
      <c r="F35635" s="65"/>
      <c r="G35635" s="145"/>
    </row>
    <row r="35636" spans="1:7">
      <c r="A35636" s="65"/>
      <c r="B35636" s="65"/>
      <c r="C35636" s="65"/>
      <c r="D35636" s="65"/>
      <c r="E35636" s="65"/>
      <c r="F35636" s="65"/>
      <c r="G35636" s="145"/>
    </row>
    <row r="35637" spans="1:7">
      <c r="A35637" s="65"/>
      <c r="B35637" s="65"/>
      <c r="C35637" s="65"/>
      <c r="D35637" s="65"/>
      <c r="E35637" s="65"/>
      <c r="F35637" s="65"/>
      <c r="G35637" s="145"/>
    </row>
    <row r="35638" spans="1:7">
      <c r="A35638" s="65"/>
      <c r="B35638" s="65"/>
      <c r="C35638" s="65"/>
      <c r="D35638" s="65"/>
      <c r="E35638" s="65"/>
      <c r="F35638" s="65"/>
      <c r="G35638" s="145"/>
    </row>
    <row r="35639" spans="1:7">
      <c r="A35639" s="65"/>
      <c r="B35639" s="65"/>
      <c r="C35639" s="65"/>
      <c r="D35639" s="65"/>
      <c r="E35639" s="65"/>
      <c r="F35639" s="65"/>
      <c r="G35639" s="145"/>
    </row>
    <row r="35640" spans="1:7">
      <c r="A35640" s="65"/>
      <c r="B35640" s="65"/>
      <c r="C35640" s="65"/>
      <c r="D35640" s="65"/>
      <c r="E35640" s="65"/>
      <c r="F35640" s="65"/>
      <c r="G35640" s="145"/>
    </row>
    <row r="35641" spans="1:7">
      <c r="A35641" s="65"/>
      <c r="B35641" s="65"/>
      <c r="C35641" s="65"/>
      <c r="D35641" s="65"/>
      <c r="E35641" s="65"/>
      <c r="F35641" s="65"/>
      <c r="G35641" s="145"/>
    </row>
    <row r="35642" spans="1:7">
      <c r="A35642" s="65"/>
      <c r="B35642" s="65"/>
      <c r="C35642" s="65"/>
      <c r="D35642" s="65"/>
      <c r="E35642" s="65"/>
      <c r="F35642" s="65"/>
      <c r="G35642" s="145"/>
    </row>
    <row r="35643" spans="1:7">
      <c r="A35643" s="65"/>
      <c r="B35643" s="65"/>
      <c r="C35643" s="65"/>
      <c r="D35643" s="65"/>
      <c r="E35643" s="65"/>
      <c r="F35643" s="65"/>
      <c r="G35643" s="145"/>
    </row>
    <row r="35644" spans="1:7">
      <c r="A35644" s="65"/>
      <c r="B35644" s="65"/>
      <c r="C35644" s="65"/>
      <c r="D35644" s="65"/>
      <c r="E35644" s="65"/>
      <c r="F35644" s="65"/>
      <c r="G35644" s="145"/>
    </row>
    <row r="35645" spans="1:7">
      <c r="A35645" s="65"/>
      <c r="B35645" s="65"/>
      <c r="C35645" s="65"/>
      <c r="D35645" s="65"/>
      <c r="E35645" s="65"/>
      <c r="F35645" s="65"/>
      <c r="G35645" s="145"/>
    </row>
    <row r="35646" spans="1:7">
      <c r="A35646" s="65"/>
      <c r="B35646" s="65"/>
      <c r="C35646" s="65"/>
      <c r="D35646" s="65"/>
      <c r="E35646" s="65"/>
      <c r="F35646" s="65"/>
      <c r="G35646" s="145"/>
    </row>
    <row r="35647" spans="1:7">
      <c r="A35647" s="65"/>
      <c r="B35647" s="65"/>
      <c r="C35647" s="65"/>
      <c r="D35647" s="65"/>
      <c r="E35647" s="65"/>
      <c r="F35647" s="65"/>
      <c r="G35647" s="145"/>
    </row>
    <row r="35648" spans="1:7">
      <c r="A35648" s="65"/>
      <c r="B35648" s="65"/>
      <c r="C35648" s="65"/>
      <c r="D35648" s="65"/>
      <c r="E35648" s="65"/>
      <c r="F35648" s="65"/>
      <c r="G35648" s="145"/>
    </row>
    <row r="35649" spans="1:7">
      <c r="A35649" s="65"/>
      <c r="B35649" s="65"/>
      <c r="C35649" s="65"/>
      <c r="D35649" s="65"/>
      <c r="E35649" s="65"/>
      <c r="F35649" s="65"/>
      <c r="G35649" s="145"/>
    </row>
    <row r="35650" spans="1:7">
      <c r="A35650" s="65"/>
      <c r="B35650" s="65"/>
      <c r="C35650" s="65"/>
      <c r="D35650" s="65"/>
      <c r="E35650" s="65"/>
      <c r="F35650" s="65"/>
      <c r="G35650" s="145"/>
    </row>
    <row r="35651" spans="1:7">
      <c r="A35651" s="65"/>
      <c r="B35651" s="65"/>
      <c r="C35651" s="65"/>
      <c r="D35651" s="65"/>
      <c r="E35651" s="65"/>
      <c r="F35651" s="65"/>
      <c r="G35651" s="145"/>
    </row>
    <row r="35652" spans="1:7">
      <c r="A35652" s="65"/>
      <c r="B35652" s="65"/>
      <c r="C35652" s="65"/>
      <c r="D35652" s="65"/>
      <c r="E35652" s="65"/>
      <c r="F35652" s="65"/>
      <c r="G35652" s="145"/>
    </row>
    <row r="35653" spans="1:7">
      <c r="A35653" s="65"/>
      <c r="B35653" s="65"/>
      <c r="C35653" s="65"/>
      <c r="D35653" s="65"/>
      <c r="E35653" s="65"/>
      <c r="F35653" s="65"/>
      <c r="G35653" s="145"/>
    </row>
    <row r="35654" spans="1:7">
      <c r="A35654" s="65"/>
      <c r="B35654" s="65"/>
      <c r="C35654" s="65"/>
      <c r="D35654" s="65"/>
      <c r="E35654" s="65"/>
      <c r="F35654" s="65"/>
      <c r="G35654" s="145"/>
    </row>
    <row r="35655" spans="1:7">
      <c r="A35655" s="65"/>
      <c r="B35655" s="65"/>
      <c r="C35655" s="65"/>
      <c r="D35655" s="65"/>
      <c r="E35655" s="65"/>
      <c r="F35655" s="65"/>
      <c r="G35655" s="145"/>
    </row>
    <row r="35656" spans="1:7">
      <c r="A35656" s="65"/>
      <c r="B35656" s="65"/>
      <c r="C35656" s="65"/>
      <c r="D35656" s="65"/>
      <c r="E35656" s="65"/>
      <c r="F35656" s="65"/>
      <c r="G35656" s="145"/>
    </row>
    <row r="35657" spans="1:7">
      <c r="A35657" s="65"/>
      <c r="B35657" s="65"/>
      <c r="C35657" s="65"/>
      <c r="D35657" s="65"/>
      <c r="E35657" s="65"/>
      <c r="F35657" s="65"/>
      <c r="G35657" s="145"/>
    </row>
    <row r="35658" spans="1:7">
      <c r="A35658" s="65"/>
      <c r="B35658" s="65"/>
      <c r="C35658" s="65"/>
      <c r="D35658" s="65"/>
      <c r="E35658" s="65"/>
      <c r="F35658" s="65"/>
      <c r="G35658" s="145"/>
    </row>
    <row r="35659" spans="1:7">
      <c r="A35659" s="65"/>
      <c r="B35659" s="65"/>
      <c r="C35659" s="65"/>
      <c r="D35659" s="65"/>
      <c r="E35659" s="65"/>
      <c r="F35659" s="65"/>
      <c r="G35659" s="145"/>
    </row>
    <row r="35660" spans="1:7">
      <c r="A35660" s="65"/>
      <c r="B35660" s="65"/>
      <c r="C35660" s="65"/>
      <c r="D35660" s="65"/>
      <c r="E35660" s="65"/>
      <c r="F35660" s="65"/>
      <c r="G35660" s="145"/>
    </row>
    <row r="35661" spans="1:7">
      <c r="A35661" s="65"/>
      <c r="B35661" s="65"/>
      <c r="C35661" s="65"/>
      <c r="D35661" s="65"/>
      <c r="E35661" s="65"/>
      <c r="F35661" s="65"/>
      <c r="G35661" s="145"/>
    </row>
    <row r="35662" spans="1:7">
      <c r="A35662" s="65"/>
      <c r="B35662" s="65"/>
      <c r="C35662" s="65"/>
      <c r="D35662" s="65"/>
      <c r="E35662" s="65"/>
      <c r="F35662" s="65"/>
      <c r="G35662" s="145"/>
    </row>
    <row r="35663" spans="1:7">
      <c r="A35663" s="65"/>
      <c r="B35663" s="65"/>
      <c r="C35663" s="65"/>
      <c r="D35663" s="65"/>
      <c r="E35663" s="65"/>
      <c r="F35663" s="65"/>
      <c r="G35663" s="145"/>
    </row>
    <row r="35664" spans="1:7">
      <c r="A35664" s="65"/>
      <c r="B35664" s="65"/>
      <c r="C35664" s="65"/>
      <c r="D35664" s="65"/>
      <c r="E35664" s="65"/>
      <c r="F35664" s="65"/>
      <c r="G35664" s="145"/>
    </row>
    <row r="35665" spans="1:7">
      <c r="A35665" s="65"/>
      <c r="B35665" s="65"/>
      <c r="C35665" s="65"/>
      <c r="D35665" s="65"/>
      <c r="E35665" s="65"/>
      <c r="F35665" s="65"/>
      <c r="G35665" s="145"/>
    </row>
    <row r="35666" spans="1:7">
      <c r="A35666" s="65"/>
      <c r="B35666" s="65"/>
      <c r="C35666" s="65"/>
      <c r="D35666" s="65"/>
      <c r="E35666" s="65"/>
      <c r="F35666" s="65"/>
      <c r="G35666" s="145"/>
    </row>
    <row r="35667" spans="1:7">
      <c r="A35667" s="65"/>
      <c r="B35667" s="65"/>
      <c r="C35667" s="65"/>
      <c r="D35667" s="65"/>
      <c r="E35667" s="65"/>
      <c r="F35667" s="65"/>
      <c r="G35667" s="145"/>
    </row>
    <row r="35668" spans="1:7">
      <c r="A35668" s="65"/>
      <c r="B35668" s="65"/>
      <c r="C35668" s="65"/>
      <c r="D35668" s="65"/>
      <c r="E35668" s="65"/>
      <c r="F35668" s="65"/>
      <c r="G35668" s="145"/>
    </row>
    <row r="35669" spans="1:7">
      <c r="A35669" s="65"/>
      <c r="B35669" s="65"/>
      <c r="C35669" s="65"/>
      <c r="D35669" s="65"/>
      <c r="E35669" s="65"/>
      <c r="F35669" s="65"/>
      <c r="G35669" s="145"/>
    </row>
    <row r="35670" spans="1:7">
      <c r="A35670" s="65"/>
      <c r="B35670" s="65"/>
      <c r="C35670" s="65"/>
      <c r="D35670" s="65"/>
      <c r="E35670" s="65"/>
      <c r="F35670" s="65"/>
      <c r="G35670" s="145"/>
    </row>
    <row r="35671" spans="1:7">
      <c r="A35671" s="65"/>
      <c r="B35671" s="65"/>
      <c r="C35671" s="65"/>
      <c r="D35671" s="65"/>
      <c r="E35671" s="65"/>
      <c r="F35671" s="65"/>
      <c r="G35671" s="145"/>
    </row>
    <row r="35672" spans="1:7">
      <c r="A35672" s="65"/>
      <c r="B35672" s="65"/>
      <c r="C35672" s="65"/>
      <c r="D35672" s="65"/>
      <c r="E35672" s="65"/>
      <c r="F35672" s="65"/>
      <c r="G35672" s="145"/>
    </row>
    <row r="35673" spans="1:7">
      <c r="A35673" s="65"/>
      <c r="B35673" s="65"/>
      <c r="C35673" s="65"/>
      <c r="D35673" s="65"/>
      <c r="E35673" s="65"/>
      <c r="F35673" s="65"/>
      <c r="G35673" s="145"/>
    </row>
    <row r="35674" spans="1:7">
      <c r="A35674" s="65"/>
      <c r="B35674" s="65"/>
      <c r="C35674" s="65"/>
      <c r="D35674" s="65"/>
      <c r="E35674" s="65"/>
      <c r="F35674" s="65"/>
      <c r="G35674" s="145"/>
    </row>
    <row r="35675" spans="1:7">
      <c r="A35675" s="65"/>
      <c r="B35675" s="65"/>
      <c r="C35675" s="65"/>
      <c r="D35675" s="65"/>
      <c r="E35675" s="65"/>
      <c r="F35675" s="65"/>
      <c r="G35675" s="145"/>
    </row>
    <row r="35676" spans="1:7">
      <c r="A35676" s="65"/>
      <c r="B35676" s="65"/>
      <c r="C35676" s="65"/>
      <c r="D35676" s="65"/>
      <c r="E35676" s="65"/>
      <c r="F35676" s="65"/>
      <c r="G35676" s="145"/>
    </row>
    <row r="35677" spans="1:7">
      <c r="A35677" s="65"/>
      <c r="B35677" s="65"/>
      <c r="C35677" s="65"/>
      <c r="D35677" s="65"/>
      <c r="E35677" s="65"/>
      <c r="F35677" s="65"/>
      <c r="G35677" s="145"/>
    </row>
    <row r="35678" spans="1:7">
      <c r="A35678" s="65"/>
      <c r="B35678" s="65"/>
      <c r="C35678" s="65"/>
      <c r="D35678" s="65"/>
      <c r="E35678" s="65"/>
      <c r="F35678" s="65"/>
      <c r="G35678" s="145"/>
    </row>
    <row r="35679" spans="1:7">
      <c r="A35679" s="65"/>
      <c r="B35679" s="65"/>
      <c r="C35679" s="65"/>
      <c r="D35679" s="65"/>
      <c r="E35679" s="65"/>
      <c r="F35679" s="65"/>
      <c r="G35679" s="145"/>
    </row>
    <row r="35680" spans="1:7">
      <c r="A35680" s="65"/>
      <c r="B35680" s="65"/>
      <c r="C35680" s="65"/>
      <c r="D35680" s="65"/>
      <c r="E35680" s="65"/>
      <c r="F35680" s="65"/>
      <c r="G35680" s="145"/>
    </row>
    <row r="35681" spans="1:7">
      <c r="A35681" s="65"/>
      <c r="B35681" s="65"/>
      <c r="C35681" s="65"/>
      <c r="D35681" s="65"/>
      <c r="E35681" s="65"/>
      <c r="F35681" s="65"/>
      <c r="G35681" s="145"/>
    </row>
    <row r="35682" spans="1:7">
      <c r="A35682" s="65"/>
      <c r="B35682" s="65"/>
      <c r="C35682" s="65"/>
      <c r="D35682" s="65"/>
      <c r="E35682" s="65"/>
      <c r="F35682" s="65"/>
      <c r="G35682" s="145"/>
    </row>
    <row r="35683" spans="1:7">
      <c r="A35683" s="65"/>
      <c r="B35683" s="65"/>
      <c r="C35683" s="65"/>
      <c r="D35683" s="65"/>
      <c r="E35683" s="65"/>
      <c r="F35683" s="65"/>
      <c r="G35683" s="145"/>
    </row>
    <row r="35684" spans="1:7">
      <c r="A35684" s="65"/>
      <c r="B35684" s="65"/>
      <c r="C35684" s="65"/>
      <c r="D35684" s="65"/>
      <c r="E35684" s="65"/>
      <c r="F35684" s="65"/>
      <c r="G35684" s="145"/>
    </row>
    <row r="35685" spans="1:7">
      <c r="A35685" s="65"/>
      <c r="B35685" s="65"/>
      <c r="C35685" s="65"/>
      <c r="D35685" s="65"/>
      <c r="E35685" s="65"/>
      <c r="F35685" s="65"/>
      <c r="G35685" s="145"/>
    </row>
    <row r="35686" spans="1:7">
      <c r="A35686" s="65"/>
      <c r="B35686" s="65"/>
      <c r="C35686" s="65"/>
      <c r="D35686" s="65"/>
      <c r="E35686" s="65"/>
      <c r="F35686" s="65"/>
      <c r="G35686" s="145"/>
    </row>
    <row r="35687" spans="1:7">
      <c r="A35687" s="65"/>
      <c r="B35687" s="65"/>
      <c r="C35687" s="65"/>
      <c r="D35687" s="65"/>
      <c r="E35687" s="65"/>
      <c r="F35687" s="65"/>
      <c r="G35687" s="145"/>
    </row>
    <row r="35688" spans="1:7">
      <c r="A35688" s="65"/>
      <c r="B35688" s="65"/>
      <c r="C35688" s="65"/>
      <c r="D35688" s="65"/>
      <c r="E35688" s="65"/>
      <c r="F35688" s="65"/>
      <c r="G35688" s="145"/>
    </row>
    <row r="35689" spans="1:7">
      <c r="A35689" s="65"/>
      <c r="B35689" s="65"/>
      <c r="C35689" s="65"/>
      <c r="D35689" s="65"/>
      <c r="E35689" s="65"/>
      <c r="F35689" s="65"/>
      <c r="G35689" s="145"/>
    </row>
    <row r="35690" spans="1:7">
      <c r="A35690" s="65"/>
      <c r="B35690" s="65"/>
      <c r="C35690" s="65"/>
      <c r="D35690" s="65"/>
      <c r="E35690" s="65"/>
      <c r="F35690" s="65"/>
      <c r="G35690" s="145"/>
    </row>
    <row r="35691" spans="1:7">
      <c r="A35691" s="65"/>
      <c r="B35691" s="65"/>
      <c r="C35691" s="65"/>
      <c r="D35691" s="65"/>
      <c r="E35691" s="65"/>
      <c r="F35691" s="65"/>
      <c r="G35691" s="145"/>
    </row>
    <row r="35692" spans="1:7">
      <c r="A35692" s="65"/>
      <c r="B35692" s="65"/>
      <c r="C35692" s="65"/>
      <c r="D35692" s="65"/>
      <c r="E35692" s="65"/>
      <c r="F35692" s="65"/>
      <c r="G35692" s="145"/>
    </row>
    <row r="35693" spans="1:7">
      <c r="A35693" s="65"/>
      <c r="B35693" s="65"/>
      <c r="C35693" s="65"/>
      <c r="D35693" s="65"/>
      <c r="E35693" s="65"/>
      <c r="F35693" s="65"/>
      <c r="G35693" s="145"/>
    </row>
    <row r="35694" spans="1:7">
      <c r="A35694" s="65"/>
      <c r="B35694" s="65"/>
      <c r="C35694" s="65"/>
      <c r="D35694" s="65"/>
      <c r="E35694" s="65"/>
      <c r="F35694" s="65"/>
      <c r="G35694" s="145"/>
    </row>
    <row r="35695" spans="1:7">
      <c r="A35695" s="65"/>
      <c r="B35695" s="65"/>
      <c r="C35695" s="65"/>
      <c r="D35695" s="65"/>
      <c r="E35695" s="65"/>
      <c r="F35695" s="65"/>
      <c r="G35695" s="145"/>
    </row>
    <row r="35696" spans="1:7">
      <c r="A35696" s="65"/>
      <c r="B35696" s="65"/>
      <c r="C35696" s="65"/>
      <c r="D35696" s="65"/>
      <c r="E35696" s="65"/>
      <c r="F35696" s="65"/>
      <c r="G35696" s="145"/>
    </row>
    <row r="35697" spans="1:7">
      <c r="A35697" s="65"/>
      <c r="B35697" s="65"/>
      <c r="C35697" s="65"/>
      <c r="D35697" s="65"/>
      <c r="E35697" s="65"/>
      <c r="F35697" s="65"/>
      <c r="G35697" s="145"/>
    </row>
    <row r="35698" spans="1:7">
      <c r="A35698" s="65"/>
      <c r="B35698" s="65"/>
      <c r="C35698" s="65"/>
      <c r="D35698" s="65"/>
      <c r="E35698" s="65"/>
      <c r="F35698" s="65"/>
      <c r="G35698" s="145"/>
    </row>
    <row r="35699" spans="1:7">
      <c r="A35699" s="65"/>
      <c r="B35699" s="65"/>
      <c r="C35699" s="65"/>
      <c r="D35699" s="65"/>
      <c r="E35699" s="65"/>
      <c r="F35699" s="65"/>
      <c r="G35699" s="145"/>
    </row>
    <row r="35700" spans="1:7">
      <c r="A35700" s="65"/>
      <c r="B35700" s="65"/>
      <c r="C35700" s="65"/>
      <c r="D35700" s="65"/>
      <c r="E35700" s="65"/>
      <c r="F35700" s="65"/>
      <c r="G35700" s="145"/>
    </row>
    <row r="35701" spans="1:7">
      <c r="A35701" s="65"/>
      <c r="B35701" s="65"/>
      <c r="C35701" s="65"/>
      <c r="D35701" s="65"/>
      <c r="E35701" s="65"/>
      <c r="F35701" s="65"/>
      <c r="G35701" s="145"/>
    </row>
    <row r="35702" spans="1:7">
      <c r="A35702" s="65"/>
      <c r="B35702" s="65"/>
      <c r="C35702" s="65"/>
      <c r="D35702" s="65"/>
      <c r="E35702" s="65"/>
      <c r="F35702" s="65"/>
      <c r="G35702" s="145"/>
    </row>
    <row r="35703" spans="1:7">
      <c r="A35703" s="65"/>
      <c r="B35703" s="65"/>
      <c r="C35703" s="65"/>
      <c r="D35703" s="65"/>
      <c r="E35703" s="65"/>
      <c r="F35703" s="65"/>
      <c r="G35703" s="145"/>
    </row>
    <row r="35704" spans="1:7">
      <c r="A35704" s="65"/>
      <c r="B35704" s="65"/>
      <c r="C35704" s="65"/>
      <c r="D35704" s="65"/>
      <c r="E35704" s="65"/>
      <c r="F35704" s="65"/>
      <c r="G35704" s="145"/>
    </row>
    <row r="35705" spans="1:7">
      <c r="A35705" s="65"/>
      <c r="B35705" s="65"/>
      <c r="C35705" s="65"/>
      <c r="D35705" s="65"/>
      <c r="E35705" s="65"/>
      <c r="F35705" s="65"/>
      <c r="G35705" s="145"/>
    </row>
    <row r="35706" spans="1:7">
      <c r="A35706" s="65"/>
      <c r="B35706" s="65"/>
      <c r="C35706" s="65"/>
      <c r="D35706" s="65"/>
      <c r="E35706" s="65"/>
      <c r="F35706" s="65"/>
      <c r="G35706" s="145"/>
    </row>
    <row r="35707" spans="1:7">
      <c r="A35707" s="65"/>
      <c r="B35707" s="65"/>
      <c r="C35707" s="65"/>
      <c r="D35707" s="65"/>
      <c r="E35707" s="65"/>
      <c r="F35707" s="65"/>
      <c r="G35707" s="145"/>
    </row>
    <row r="35708" spans="1:7">
      <c r="A35708" s="65"/>
      <c r="B35708" s="65"/>
      <c r="C35708" s="65"/>
      <c r="D35708" s="65"/>
      <c r="E35708" s="65"/>
      <c r="F35708" s="65"/>
      <c r="G35708" s="145"/>
    </row>
    <row r="35709" spans="1:7">
      <c r="A35709" s="65"/>
      <c r="B35709" s="65"/>
      <c r="C35709" s="65"/>
      <c r="D35709" s="65"/>
      <c r="E35709" s="65"/>
      <c r="F35709" s="65"/>
      <c r="G35709" s="145"/>
    </row>
    <row r="35710" spans="1:7">
      <c r="A35710" s="65"/>
      <c r="B35710" s="65"/>
      <c r="C35710" s="65"/>
      <c r="D35710" s="65"/>
      <c r="E35710" s="65"/>
      <c r="F35710" s="65"/>
      <c r="G35710" s="145"/>
    </row>
    <row r="35711" spans="1:7">
      <c r="A35711" s="65"/>
      <c r="B35711" s="65"/>
      <c r="C35711" s="65"/>
      <c r="D35711" s="65"/>
      <c r="E35711" s="65"/>
      <c r="F35711" s="65"/>
      <c r="G35711" s="145"/>
    </row>
    <row r="35712" spans="1:7">
      <c r="A35712" s="65"/>
      <c r="B35712" s="65"/>
      <c r="C35712" s="65"/>
      <c r="D35712" s="65"/>
      <c r="E35712" s="65"/>
      <c r="F35712" s="65"/>
      <c r="G35712" s="145"/>
    </row>
    <row r="35713" spans="1:7">
      <c r="A35713" s="65"/>
      <c r="B35713" s="65"/>
      <c r="C35713" s="65"/>
      <c r="D35713" s="65"/>
      <c r="E35713" s="65"/>
      <c r="F35713" s="65"/>
      <c r="G35713" s="145"/>
    </row>
    <row r="35714" spans="1:7">
      <c r="A35714" s="65"/>
      <c r="B35714" s="65"/>
      <c r="C35714" s="65"/>
      <c r="D35714" s="65"/>
      <c r="E35714" s="65"/>
      <c r="F35714" s="65"/>
      <c r="G35714" s="145"/>
    </row>
    <row r="35715" spans="1:7">
      <c r="A35715" s="65"/>
      <c r="B35715" s="65"/>
      <c r="C35715" s="65"/>
      <c r="D35715" s="65"/>
      <c r="E35715" s="65"/>
      <c r="F35715" s="65"/>
      <c r="G35715" s="145"/>
    </row>
    <row r="35716" spans="1:7">
      <c r="A35716" s="65"/>
      <c r="B35716" s="65"/>
      <c r="C35716" s="65"/>
      <c r="D35716" s="65"/>
      <c r="E35716" s="65"/>
      <c r="F35716" s="65"/>
      <c r="G35716" s="145"/>
    </row>
    <row r="35717" spans="1:7">
      <c r="A35717" s="65"/>
      <c r="B35717" s="65"/>
      <c r="C35717" s="65"/>
      <c r="D35717" s="65"/>
      <c r="E35717" s="65"/>
      <c r="F35717" s="65"/>
      <c r="G35717" s="145"/>
    </row>
    <row r="35718" spans="1:7">
      <c r="A35718" s="65"/>
      <c r="B35718" s="65"/>
      <c r="C35718" s="65"/>
      <c r="D35718" s="65"/>
      <c r="E35718" s="65"/>
      <c r="F35718" s="65"/>
      <c r="G35718" s="145"/>
    </row>
    <row r="35719" spans="1:7">
      <c r="A35719" s="65"/>
      <c r="B35719" s="65"/>
      <c r="C35719" s="65"/>
      <c r="D35719" s="65"/>
      <c r="E35719" s="65"/>
      <c r="F35719" s="65"/>
      <c r="G35719" s="145"/>
    </row>
    <row r="35720" spans="1:7">
      <c r="A35720" s="65"/>
      <c r="B35720" s="65"/>
      <c r="C35720" s="65"/>
      <c r="D35720" s="65"/>
      <c r="E35720" s="65"/>
      <c r="F35720" s="65"/>
      <c r="G35720" s="145"/>
    </row>
    <row r="35721" spans="1:7">
      <c r="A35721" s="65"/>
      <c r="B35721" s="65"/>
      <c r="C35721" s="65"/>
      <c r="D35721" s="65"/>
      <c r="E35721" s="65"/>
      <c r="F35721" s="65"/>
      <c r="G35721" s="145"/>
    </row>
    <row r="35722" spans="1:7">
      <c r="A35722" s="65"/>
      <c r="B35722" s="65"/>
      <c r="C35722" s="65"/>
      <c r="D35722" s="65"/>
      <c r="E35722" s="65"/>
      <c r="F35722" s="65"/>
      <c r="G35722" s="145"/>
    </row>
    <row r="35723" spans="1:7">
      <c r="A35723" s="65"/>
      <c r="B35723" s="65"/>
      <c r="C35723" s="65"/>
      <c r="D35723" s="65"/>
      <c r="E35723" s="65"/>
      <c r="F35723" s="65"/>
      <c r="G35723" s="145"/>
    </row>
    <row r="35724" spans="1:7">
      <c r="A35724" s="65"/>
      <c r="B35724" s="65"/>
      <c r="C35724" s="65"/>
      <c r="D35724" s="65"/>
      <c r="E35724" s="65"/>
      <c r="F35724" s="65"/>
      <c r="G35724" s="145"/>
    </row>
    <row r="35725" spans="1:7">
      <c r="A35725" s="65"/>
      <c r="B35725" s="65"/>
      <c r="C35725" s="65"/>
      <c r="D35725" s="65"/>
      <c r="E35725" s="65"/>
      <c r="F35725" s="65"/>
      <c r="G35725" s="145"/>
    </row>
    <row r="35726" spans="1:7">
      <c r="A35726" s="65"/>
      <c r="B35726" s="65"/>
      <c r="C35726" s="65"/>
      <c r="D35726" s="65"/>
      <c r="E35726" s="65"/>
      <c r="F35726" s="65"/>
      <c r="G35726" s="145"/>
    </row>
    <row r="35727" spans="1:7">
      <c r="A35727" s="65"/>
      <c r="B35727" s="65"/>
      <c r="C35727" s="65"/>
      <c r="D35727" s="65"/>
      <c r="E35727" s="65"/>
      <c r="F35727" s="65"/>
      <c r="G35727" s="145"/>
    </row>
    <row r="35728" spans="1:7">
      <c r="A35728" s="65"/>
      <c r="B35728" s="65"/>
      <c r="C35728" s="65"/>
      <c r="D35728" s="65"/>
      <c r="E35728" s="65"/>
      <c r="F35728" s="65"/>
      <c r="G35728" s="145"/>
    </row>
    <row r="35729" spans="1:7">
      <c r="A35729" s="65"/>
      <c r="B35729" s="65"/>
      <c r="C35729" s="65"/>
      <c r="D35729" s="65"/>
      <c r="E35729" s="65"/>
      <c r="F35729" s="65"/>
      <c r="G35729" s="145"/>
    </row>
    <row r="35730" spans="1:7">
      <c r="A35730" s="65"/>
      <c r="B35730" s="65"/>
      <c r="C35730" s="65"/>
      <c r="D35730" s="65"/>
      <c r="E35730" s="65"/>
      <c r="F35730" s="65"/>
      <c r="G35730" s="145"/>
    </row>
    <row r="35731" spans="1:7">
      <c r="A35731" s="65"/>
      <c r="B35731" s="65"/>
      <c r="C35731" s="65"/>
      <c r="D35731" s="65"/>
      <c r="E35731" s="65"/>
      <c r="F35731" s="65"/>
      <c r="G35731" s="145"/>
    </row>
    <row r="35732" spans="1:7">
      <c r="A35732" s="65"/>
      <c r="B35732" s="65"/>
      <c r="C35732" s="65"/>
      <c r="D35732" s="65"/>
      <c r="E35732" s="65"/>
      <c r="F35732" s="65"/>
      <c r="G35732" s="145"/>
    </row>
    <row r="35733" spans="1:7">
      <c r="A35733" s="65"/>
      <c r="B35733" s="65"/>
      <c r="C35733" s="65"/>
      <c r="D35733" s="65"/>
      <c r="E35733" s="65"/>
      <c r="F35733" s="65"/>
      <c r="G35733" s="145"/>
    </row>
    <row r="35734" spans="1:7">
      <c r="A35734" s="65"/>
      <c r="B35734" s="65"/>
      <c r="C35734" s="65"/>
      <c r="D35734" s="65"/>
      <c r="E35734" s="65"/>
      <c r="F35734" s="65"/>
      <c r="G35734" s="145"/>
    </row>
    <row r="35735" spans="1:7">
      <c r="A35735" s="65"/>
      <c r="B35735" s="65"/>
      <c r="C35735" s="65"/>
      <c r="D35735" s="65"/>
      <c r="E35735" s="65"/>
      <c r="F35735" s="65"/>
      <c r="G35735" s="145"/>
    </row>
    <row r="35736" spans="1:7">
      <c r="A35736" s="65"/>
      <c r="B35736" s="65"/>
      <c r="C35736" s="65"/>
      <c r="D35736" s="65"/>
      <c r="E35736" s="65"/>
      <c r="F35736" s="65"/>
      <c r="G35736" s="145"/>
    </row>
    <row r="35737" spans="1:7">
      <c r="A35737" s="65"/>
      <c r="B35737" s="65"/>
      <c r="C35737" s="65"/>
      <c r="D35737" s="65"/>
      <c r="E35737" s="65"/>
      <c r="F35737" s="65"/>
      <c r="G35737" s="145"/>
    </row>
    <row r="35738" spans="1:7">
      <c r="A35738" s="65"/>
      <c r="B35738" s="65"/>
      <c r="C35738" s="65"/>
      <c r="D35738" s="65"/>
      <c r="E35738" s="65"/>
      <c r="F35738" s="65"/>
      <c r="G35738" s="145"/>
    </row>
    <row r="35739" spans="1:7">
      <c r="A35739" s="65"/>
      <c r="B35739" s="65"/>
      <c r="C35739" s="65"/>
      <c r="D35739" s="65"/>
      <c r="E35739" s="65"/>
      <c r="F35739" s="65"/>
      <c r="G35739" s="145"/>
    </row>
    <row r="35740" spans="1:7">
      <c r="A35740" s="65"/>
      <c r="B35740" s="65"/>
      <c r="C35740" s="65"/>
      <c r="D35740" s="65"/>
      <c r="E35740" s="65"/>
      <c r="F35740" s="65"/>
      <c r="G35740" s="145"/>
    </row>
    <row r="35741" spans="1:7">
      <c r="A35741" s="65"/>
      <c r="B35741" s="65"/>
      <c r="C35741" s="65"/>
      <c r="D35741" s="65"/>
      <c r="E35741" s="65"/>
      <c r="F35741" s="65"/>
      <c r="G35741" s="145"/>
    </row>
    <row r="35742" spans="1:7">
      <c r="A35742" s="65"/>
      <c r="B35742" s="65"/>
      <c r="C35742" s="65"/>
      <c r="D35742" s="65"/>
      <c r="E35742" s="65"/>
      <c r="F35742" s="65"/>
      <c r="G35742" s="145"/>
    </row>
    <row r="35743" spans="1:7">
      <c r="A35743" s="65"/>
      <c r="B35743" s="65"/>
      <c r="C35743" s="65"/>
      <c r="D35743" s="65"/>
      <c r="E35743" s="65"/>
      <c r="F35743" s="65"/>
      <c r="G35743" s="145"/>
    </row>
    <row r="35744" spans="1:7">
      <c r="A35744" s="65"/>
      <c r="B35744" s="65"/>
      <c r="C35744" s="65"/>
      <c r="D35744" s="65"/>
      <c r="E35744" s="65"/>
      <c r="F35744" s="65"/>
      <c r="G35744" s="145"/>
    </row>
    <row r="35745" spans="1:7">
      <c r="A35745" s="65"/>
      <c r="B35745" s="65"/>
      <c r="C35745" s="65"/>
      <c r="D35745" s="65"/>
      <c r="E35745" s="65"/>
      <c r="F35745" s="65"/>
      <c r="G35745" s="145"/>
    </row>
    <row r="35746" spans="1:7">
      <c r="A35746" s="65"/>
      <c r="B35746" s="65"/>
      <c r="C35746" s="65"/>
      <c r="D35746" s="65"/>
      <c r="E35746" s="65"/>
      <c r="F35746" s="65"/>
      <c r="G35746" s="145"/>
    </row>
    <row r="35747" spans="1:7">
      <c r="A35747" s="65"/>
      <c r="B35747" s="65"/>
      <c r="C35747" s="65"/>
      <c r="D35747" s="65"/>
      <c r="E35747" s="65"/>
      <c r="F35747" s="65"/>
      <c r="G35747" s="145"/>
    </row>
    <row r="35748" spans="1:7">
      <c r="A35748" s="65"/>
      <c r="B35748" s="65"/>
      <c r="C35748" s="65"/>
      <c r="D35748" s="65"/>
      <c r="E35748" s="65"/>
      <c r="F35748" s="65"/>
      <c r="G35748" s="145"/>
    </row>
    <row r="35749" spans="1:7">
      <c r="A35749" s="65"/>
      <c r="B35749" s="65"/>
      <c r="C35749" s="65"/>
      <c r="D35749" s="65"/>
      <c r="E35749" s="65"/>
      <c r="F35749" s="65"/>
      <c r="G35749" s="145"/>
    </row>
    <row r="35750" spans="1:7">
      <c r="A35750" s="65"/>
      <c r="B35750" s="65"/>
      <c r="C35750" s="65"/>
      <c r="D35750" s="65"/>
      <c r="E35750" s="65"/>
      <c r="F35750" s="65"/>
      <c r="G35750" s="145"/>
    </row>
    <row r="35751" spans="1:7">
      <c r="A35751" s="65"/>
      <c r="B35751" s="65"/>
      <c r="C35751" s="65"/>
      <c r="D35751" s="65"/>
      <c r="E35751" s="65"/>
      <c r="F35751" s="65"/>
      <c r="G35751" s="145"/>
    </row>
    <row r="35752" spans="1:7">
      <c r="A35752" s="65"/>
      <c r="B35752" s="65"/>
      <c r="C35752" s="65"/>
      <c r="D35752" s="65"/>
      <c r="E35752" s="65"/>
      <c r="F35752" s="65"/>
      <c r="G35752" s="145"/>
    </row>
    <row r="35753" spans="1:7">
      <c r="A35753" s="65"/>
      <c r="B35753" s="65"/>
      <c r="C35753" s="65"/>
      <c r="D35753" s="65"/>
      <c r="E35753" s="65"/>
      <c r="F35753" s="65"/>
      <c r="G35753" s="145"/>
    </row>
    <row r="35754" spans="1:7">
      <c r="A35754" s="65"/>
      <c r="B35754" s="65"/>
      <c r="C35754" s="65"/>
      <c r="D35754" s="65"/>
      <c r="E35754" s="65"/>
      <c r="F35754" s="65"/>
      <c r="G35754" s="145"/>
    </row>
    <row r="35755" spans="1:7">
      <c r="A35755" s="65"/>
      <c r="B35755" s="65"/>
      <c r="C35755" s="65"/>
      <c r="D35755" s="65"/>
      <c r="E35755" s="65"/>
      <c r="F35755" s="65"/>
      <c r="G35755" s="145"/>
    </row>
    <row r="35756" spans="1:7">
      <c r="A35756" s="65"/>
      <c r="B35756" s="65"/>
      <c r="C35756" s="65"/>
      <c r="D35756" s="65"/>
      <c r="E35756" s="65"/>
      <c r="F35756" s="65"/>
      <c r="G35756" s="145"/>
    </row>
    <row r="35757" spans="1:7">
      <c r="A35757" s="65"/>
      <c r="B35757" s="65"/>
      <c r="C35757" s="65"/>
      <c r="D35757" s="65"/>
      <c r="E35757" s="65"/>
      <c r="F35757" s="65"/>
      <c r="G35757" s="145"/>
    </row>
    <row r="35758" spans="1:7">
      <c r="A35758" s="65"/>
      <c r="B35758" s="65"/>
      <c r="C35758" s="65"/>
      <c r="D35758" s="65"/>
      <c r="E35758" s="65"/>
      <c r="F35758" s="65"/>
      <c r="G35758" s="145"/>
    </row>
    <row r="35759" spans="1:7">
      <c r="A35759" s="65"/>
      <c r="B35759" s="65"/>
      <c r="C35759" s="65"/>
      <c r="D35759" s="65"/>
      <c r="E35759" s="65"/>
      <c r="F35759" s="65"/>
      <c r="G35759" s="145"/>
    </row>
    <row r="35760" spans="1:7">
      <c r="A35760" s="65"/>
      <c r="B35760" s="65"/>
      <c r="C35760" s="65"/>
      <c r="D35760" s="65"/>
      <c r="E35760" s="65"/>
      <c r="F35760" s="65"/>
      <c r="G35760" s="145"/>
    </row>
    <row r="35761" spans="1:7">
      <c r="A35761" s="65"/>
      <c r="B35761" s="65"/>
      <c r="C35761" s="65"/>
      <c r="D35761" s="65"/>
      <c r="E35761" s="65"/>
      <c r="F35761" s="65"/>
      <c r="G35761" s="145"/>
    </row>
    <row r="35762" spans="1:7">
      <c r="A35762" s="65"/>
      <c r="B35762" s="65"/>
      <c r="C35762" s="65"/>
      <c r="D35762" s="65"/>
      <c r="E35762" s="65"/>
      <c r="F35762" s="65"/>
      <c r="G35762" s="145"/>
    </row>
    <row r="35763" spans="1:7">
      <c r="A35763" s="65"/>
      <c r="B35763" s="65"/>
      <c r="C35763" s="65"/>
      <c r="D35763" s="65"/>
      <c r="E35763" s="65"/>
      <c r="F35763" s="65"/>
      <c r="G35763" s="145"/>
    </row>
    <row r="35764" spans="1:7">
      <c r="A35764" s="65"/>
      <c r="B35764" s="65"/>
      <c r="C35764" s="65"/>
      <c r="D35764" s="65"/>
      <c r="E35764" s="65"/>
      <c r="F35764" s="65"/>
      <c r="G35764" s="145"/>
    </row>
    <row r="35765" spans="1:7">
      <c r="A35765" s="65"/>
      <c r="B35765" s="65"/>
      <c r="C35765" s="65"/>
      <c r="D35765" s="65"/>
      <c r="E35765" s="65"/>
      <c r="F35765" s="65"/>
      <c r="G35765" s="145"/>
    </row>
    <row r="35766" spans="1:7">
      <c r="A35766" s="65"/>
      <c r="B35766" s="65"/>
      <c r="C35766" s="65"/>
      <c r="D35766" s="65"/>
      <c r="E35766" s="65"/>
      <c r="F35766" s="65"/>
      <c r="G35766" s="145"/>
    </row>
    <row r="35767" spans="1:7">
      <c r="A35767" s="65"/>
      <c r="B35767" s="65"/>
      <c r="C35767" s="65"/>
      <c r="D35767" s="65"/>
      <c r="E35767" s="65"/>
      <c r="F35767" s="65"/>
      <c r="G35767" s="145"/>
    </row>
    <row r="35768" spans="1:7">
      <c r="A35768" s="65"/>
      <c r="B35768" s="65"/>
      <c r="C35768" s="65"/>
      <c r="D35768" s="65"/>
      <c r="E35768" s="65"/>
      <c r="F35768" s="65"/>
      <c r="G35768" s="145"/>
    </row>
    <row r="35769" spans="1:7">
      <c r="A35769" s="65"/>
      <c r="B35769" s="65"/>
      <c r="C35769" s="65"/>
      <c r="D35769" s="65"/>
      <c r="E35769" s="65"/>
      <c r="F35769" s="65"/>
      <c r="G35769" s="145"/>
    </row>
    <row r="35770" spans="1:7">
      <c r="A35770" s="65"/>
      <c r="B35770" s="65"/>
      <c r="C35770" s="65"/>
      <c r="D35770" s="65"/>
      <c r="E35770" s="65"/>
      <c r="F35770" s="65"/>
      <c r="G35770" s="145"/>
    </row>
    <row r="35771" spans="1:7">
      <c r="A35771" s="65"/>
      <c r="B35771" s="65"/>
      <c r="C35771" s="65"/>
      <c r="D35771" s="65"/>
      <c r="E35771" s="65"/>
      <c r="F35771" s="65"/>
      <c r="G35771" s="145"/>
    </row>
    <row r="35772" spans="1:7">
      <c r="A35772" s="65"/>
      <c r="B35772" s="65"/>
      <c r="C35772" s="65"/>
      <c r="D35772" s="65"/>
      <c r="E35772" s="65"/>
      <c r="F35772" s="65"/>
      <c r="G35772" s="145"/>
    </row>
    <row r="35773" spans="1:7">
      <c r="A35773" s="65"/>
      <c r="B35773" s="65"/>
      <c r="C35773" s="65"/>
      <c r="D35773" s="65"/>
      <c r="E35773" s="65"/>
      <c r="F35773" s="65"/>
      <c r="G35773" s="145"/>
    </row>
    <row r="35774" spans="1:7">
      <c r="A35774" s="65"/>
      <c r="B35774" s="65"/>
      <c r="C35774" s="65"/>
      <c r="D35774" s="65"/>
      <c r="E35774" s="65"/>
      <c r="F35774" s="65"/>
      <c r="G35774" s="145"/>
    </row>
    <row r="35775" spans="1:7">
      <c r="A35775" s="65"/>
      <c r="B35775" s="65"/>
      <c r="C35775" s="65"/>
      <c r="D35775" s="65"/>
      <c r="E35775" s="65"/>
      <c r="F35775" s="65"/>
      <c r="G35775" s="145"/>
    </row>
    <row r="35776" spans="1:7">
      <c r="A35776" s="65"/>
      <c r="B35776" s="65"/>
      <c r="C35776" s="65"/>
      <c r="D35776" s="65"/>
      <c r="E35776" s="65"/>
      <c r="F35776" s="65"/>
      <c r="G35776" s="145"/>
    </row>
    <row r="35777" spans="1:7">
      <c r="A35777" s="65"/>
      <c r="B35777" s="65"/>
      <c r="C35777" s="65"/>
      <c r="D35777" s="65"/>
      <c r="E35777" s="65"/>
      <c r="F35777" s="65"/>
      <c r="G35777" s="145"/>
    </row>
    <row r="35778" spans="1:7">
      <c r="A35778" s="65"/>
      <c r="B35778" s="65"/>
      <c r="C35778" s="65"/>
      <c r="D35778" s="65"/>
      <c r="E35778" s="65"/>
      <c r="F35778" s="65"/>
      <c r="G35778" s="145"/>
    </row>
    <row r="35779" spans="1:7">
      <c r="A35779" s="65"/>
      <c r="B35779" s="65"/>
      <c r="C35779" s="65"/>
      <c r="D35779" s="65"/>
      <c r="E35779" s="65"/>
      <c r="F35779" s="65"/>
      <c r="G35779" s="145"/>
    </row>
    <row r="35780" spans="1:7">
      <c r="A35780" s="65"/>
      <c r="B35780" s="65"/>
      <c r="C35780" s="65"/>
      <c r="D35780" s="65"/>
      <c r="E35780" s="65"/>
      <c r="F35780" s="65"/>
      <c r="G35780" s="145"/>
    </row>
    <row r="35781" spans="1:7">
      <c r="A35781" s="65"/>
      <c r="B35781" s="65"/>
      <c r="C35781" s="65"/>
      <c r="D35781" s="65"/>
      <c r="E35781" s="65"/>
      <c r="F35781" s="65"/>
      <c r="G35781" s="145"/>
    </row>
    <row r="35782" spans="1:7">
      <c r="A35782" s="65"/>
      <c r="B35782" s="65"/>
      <c r="C35782" s="65"/>
      <c r="D35782" s="65"/>
      <c r="E35782" s="65"/>
      <c r="F35782" s="65"/>
      <c r="G35782" s="145"/>
    </row>
    <row r="35783" spans="1:7">
      <c r="A35783" s="65"/>
      <c r="B35783" s="65"/>
      <c r="C35783" s="65"/>
      <c r="D35783" s="65"/>
      <c r="E35783" s="65"/>
      <c r="F35783" s="65"/>
      <c r="G35783" s="145"/>
    </row>
    <row r="35784" spans="1:7">
      <c r="A35784" s="65"/>
      <c r="B35784" s="65"/>
      <c r="C35784" s="65"/>
      <c r="D35784" s="65"/>
      <c r="E35784" s="65"/>
      <c r="F35784" s="65"/>
      <c r="G35784" s="145"/>
    </row>
    <row r="35785" spans="1:7">
      <c r="A35785" s="65"/>
      <c r="B35785" s="65"/>
      <c r="C35785" s="65"/>
      <c r="D35785" s="65"/>
      <c r="E35785" s="65"/>
      <c r="F35785" s="65"/>
      <c r="G35785" s="145"/>
    </row>
    <row r="35786" spans="1:7">
      <c r="A35786" s="65"/>
      <c r="B35786" s="65"/>
      <c r="C35786" s="65"/>
      <c r="D35786" s="65"/>
      <c r="E35786" s="65"/>
      <c r="F35786" s="65"/>
      <c r="G35786" s="145"/>
    </row>
    <row r="35787" spans="1:7">
      <c r="A35787" s="65"/>
      <c r="B35787" s="65"/>
      <c r="C35787" s="65"/>
      <c r="D35787" s="65"/>
      <c r="E35787" s="65"/>
      <c r="F35787" s="65"/>
      <c r="G35787" s="145"/>
    </row>
    <row r="35788" spans="1:7">
      <c r="A35788" s="65"/>
      <c r="B35788" s="65"/>
      <c r="C35788" s="65"/>
      <c r="D35788" s="65"/>
      <c r="E35788" s="65"/>
      <c r="F35788" s="65"/>
      <c r="G35788" s="145"/>
    </row>
    <row r="35789" spans="1:7">
      <c r="A35789" s="65"/>
      <c r="B35789" s="65"/>
      <c r="C35789" s="65"/>
      <c r="D35789" s="65"/>
      <c r="E35789" s="65"/>
      <c r="F35789" s="65"/>
      <c r="G35789" s="145"/>
    </row>
    <row r="35790" spans="1:7">
      <c r="A35790" s="65"/>
      <c r="B35790" s="65"/>
      <c r="C35790" s="65"/>
      <c r="D35790" s="65"/>
      <c r="E35790" s="65"/>
      <c r="F35790" s="65"/>
      <c r="G35790" s="145"/>
    </row>
    <row r="35791" spans="1:7">
      <c r="A35791" s="65"/>
      <c r="B35791" s="65"/>
      <c r="C35791" s="65"/>
      <c r="D35791" s="65"/>
      <c r="E35791" s="65"/>
      <c r="F35791" s="65"/>
      <c r="G35791" s="145"/>
    </row>
    <row r="35792" spans="1:7">
      <c r="A35792" s="65"/>
      <c r="B35792" s="65"/>
      <c r="C35792" s="65"/>
      <c r="D35792" s="65"/>
      <c r="E35792" s="65"/>
      <c r="F35792" s="65"/>
      <c r="G35792" s="145"/>
    </row>
    <row r="35793" spans="1:7">
      <c r="A35793" s="65"/>
      <c r="B35793" s="65"/>
      <c r="C35793" s="65"/>
      <c r="D35793" s="65"/>
      <c r="E35793" s="65"/>
      <c r="F35793" s="65"/>
      <c r="G35793" s="145"/>
    </row>
    <row r="35794" spans="1:7">
      <c r="A35794" s="65"/>
      <c r="B35794" s="65"/>
      <c r="C35794" s="65"/>
      <c r="D35794" s="65"/>
      <c r="E35794" s="65"/>
      <c r="F35794" s="65"/>
      <c r="G35794" s="145"/>
    </row>
    <row r="35795" spans="1:7">
      <c r="A35795" s="65"/>
      <c r="B35795" s="65"/>
      <c r="C35795" s="65"/>
      <c r="D35795" s="65"/>
      <c r="E35795" s="65"/>
      <c r="F35795" s="65"/>
      <c r="G35795" s="145"/>
    </row>
    <row r="35796" spans="1:7">
      <c r="A35796" s="65"/>
      <c r="B35796" s="65"/>
      <c r="C35796" s="65"/>
      <c r="D35796" s="65"/>
      <c r="E35796" s="65"/>
      <c r="F35796" s="65"/>
      <c r="G35796" s="145"/>
    </row>
    <row r="35797" spans="1:7">
      <c r="A35797" s="65"/>
      <c r="B35797" s="65"/>
      <c r="C35797" s="65"/>
      <c r="D35797" s="65"/>
      <c r="E35797" s="65"/>
      <c r="F35797" s="65"/>
      <c r="G35797" s="145"/>
    </row>
    <row r="35798" spans="1:7">
      <c r="A35798" s="65"/>
      <c r="B35798" s="65"/>
      <c r="C35798" s="65"/>
      <c r="D35798" s="65"/>
      <c r="E35798" s="65"/>
      <c r="F35798" s="65"/>
      <c r="G35798" s="145"/>
    </row>
    <row r="35799" spans="1:7">
      <c r="A35799" s="65"/>
      <c r="B35799" s="65"/>
      <c r="C35799" s="65"/>
      <c r="D35799" s="65"/>
      <c r="E35799" s="65"/>
      <c r="F35799" s="65"/>
      <c r="G35799" s="145"/>
    </row>
    <row r="35800" spans="1:7">
      <c r="A35800" s="65"/>
      <c r="B35800" s="65"/>
      <c r="C35800" s="65"/>
      <c r="D35800" s="65"/>
      <c r="E35800" s="65"/>
      <c r="F35800" s="65"/>
      <c r="G35800" s="145"/>
    </row>
    <row r="35801" spans="1:7">
      <c r="A35801" s="65"/>
      <c r="B35801" s="65"/>
      <c r="C35801" s="65"/>
      <c r="D35801" s="65"/>
      <c r="E35801" s="65"/>
      <c r="F35801" s="65"/>
      <c r="G35801" s="145"/>
    </row>
    <row r="35802" spans="1:7">
      <c r="A35802" s="65"/>
      <c r="B35802" s="65"/>
      <c r="C35802" s="65"/>
      <c r="D35802" s="65"/>
      <c r="E35802" s="65"/>
      <c r="F35802" s="65"/>
      <c r="G35802" s="145"/>
    </row>
    <row r="35803" spans="1:7">
      <c r="A35803" s="65"/>
      <c r="B35803" s="65"/>
      <c r="C35803" s="65"/>
      <c r="D35803" s="65"/>
      <c r="E35803" s="65"/>
      <c r="F35803" s="65"/>
      <c r="G35803" s="145"/>
    </row>
    <row r="35804" spans="1:7">
      <c r="A35804" s="65"/>
      <c r="B35804" s="65"/>
      <c r="C35804" s="65"/>
      <c r="D35804" s="65"/>
      <c r="E35804" s="65"/>
      <c r="F35804" s="65"/>
      <c r="G35804" s="145"/>
    </row>
    <row r="35805" spans="1:7">
      <c r="A35805" s="65"/>
      <c r="B35805" s="65"/>
      <c r="C35805" s="65"/>
      <c r="D35805" s="65"/>
      <c r="E35805" s="65"/>
      <c r="F35805" s="65"/>
      <c r="G35805" s="145"/>
    </row>
    <row r="35806" spans="1:7">
      <c r="A35806" s="65"/>
      <c r="B35806" s="65"/>
      <c r="C35806" s="65"/>
      <c r="D35806" s="65"/>
      <c r="E35806" s="65"/>
      <c r="F35806" s="65"/>
      <c r="G35806" s="145"/>
    </row>
    <row r="35807" spans="1:7">
      <c r="A35807" s="65"/>
      <c r="B35807" s="65"/>
      <c r="C35807" s="65"/>
      <c r="D35807" s="65"/>
      <c r="E35807" s="65"/>
      <c r="F35807" s="65"/>
      <c r="G35807" s="145"/>
    </row>
    <row r="35808" spans="1:7">
      <c r="A35808" s="65"/>
      <c r="B35808" s="65"/>
      <c r="C35808" s="65"/>
      <c r="D35808" s="65"/>
      <c r="E35808" s="65"/>
      <c r="F35808" s="65"/>
      <c r="G35808" s="145"/>
    </row>
    <row r="35809" spans="1:7">
      <c r="A35809" s="65"/>
      <c r="B35809" s="65"/>
      <c r="C35809" s="65"/>
      <c r="D35809" s="65"/>
      <c r="E35809" s="65"/>
      <c r="F35809" s="65"/>
      <c r="G35809" s="145"/>
    </row>
    <row r="35810" spans="1:7">
      <c r="A35810" s="65"/>
      <c r="B35810" s="65"/>
      <c r="C35810" s="65"/>
      <c r="D35810" s="65"/>
      <c r="E35810" s="65"/>
      <c r="F35810" s="65"/>
      <c r="G35810" s="145"/>
    </row>
    <row r="35811" spans="1:7">
      <c r="A35811" s="65"/>
      <c r="B35811" s="65"/>
      <c r="C35811" s="65"/>
      <c r="D35811" s="65"/>
      <c r="E35811" s="65"/>
      <c r="F35811" s="65"/>
      <c r="G35811" s="145"/>
    </row>
    <row r="35812" spans="1:7">
      <c r="A35812" s="65"/>
      <c r="B35812" s="65"/>
      <c r="C35812" s="65"/>
      <c r="D35812" s="65"/>
      <c r="E35812" s="65"/>
      <c r="F35812" s="65"/>
      <c r="G35812" s="145"/>
    </row>
    <row r="35813" spans="1:7">
      <c r="A35813" s="65"/>
      <c r="B35813" s="65"/>
      <c r="C35813" s="65"/>
      <c r="D35813" s="65"/>
      <c r="E35813" s="65"/>
      <c r="F35813" s="65"/>
      <c r="G35813" s="145"/>
    </row>
    <row r="35814" spans="1:7">
      <c r="A35814" s="65"/>
      <c r="B35814" s="65"/>
      <c r="C35814" s="65"/>
      <c r="D35814" s="65"/>
      <c r="E35814" s="65"/>
      <c r="F35814" s="65"/>
      <c r="G35814" s="145"/>
    </row>
    <row r="35815" spans="1:7">
      <c r="A35815" s="65"/>
      <c r="B35815" s="65"/>
      <c r="C35815" s="65"/>
      <c r="D35815" s="65"/>
      <c r="E35815" s="65"/>
      <c r="F35815" s="65"/>
      <c r="G35815" s="145"/>
    </row>
    <row r="35816" spans="1:7">
      <c r="A35816" s="65"/>
      <c r="B35816" s="65"/>
      <c r="C35816" s="65"/>
      <c r="D35816" s="65"/>
      <c r="E35816" s="65"/>
      <c r="F35816" s="65"/>
      <c r="G35816" s="145"/>
    </row>
    <row r="35817" spans="1:7">
      <c r="A35817" s="65"/>
      <c r="B35817" s="65"/>
      <c r="C35817" s="65"/>
      <c r="D35817" s="65"/>
      <c r="E35817" s="65"/>
      <c r="F35817" s="65"/>
      <c r="G35817" s="145"/>
    </row>
    <row r="35818" spans="1:7">
      <c r="A35818" s="65"/>
      <c r="B35818" s="65"/>
      <c r="C35818" s="65"/>
      <c r="D35818" s="65"/>
      <c r="E35818" s="65"/>
      <c r="F35818" s="65"/>
      <c r="G35818" s="145"/>
    </row>
    <row r="35819" spans="1:7">
      <c r="A35819" s="65"/>
      <c r="B35819" s="65"/>
      <c r="C35819" s="65"/>
      <c r="D35819" s="65"/>
      <c r="E35819" s="65"/>
      <c r="F35819" s="65"/>
      <c r="G35819" s="145"/>
    </row>
    <row r="35820" spans="1:7">
      <c r="A35820" s="65"/>
      <c r="B35820" s="65"/>
      <c r="C35820" s="65"/>
      <c r="D35820" s="65"/>
      <c r="E35820" s="65"/>
      <c r="F35820" s="65"/>
      <c r="G35820" s="145"/>
    </row>
    <row r="35821" spans="1:7">
      <c r="A35821" s="65"/>
      <c r="B35821" s="65"/>
      <c r="C35821" s="65"/>
      <c r="D35821" s="65"/>
      <c r="E35821" s="65"/>
      <c r="F35821" s="65"/>
      <c r="G35821" s="145"/>
    </row>
    <row r="35822" spans="1:7">
      <c r="A35822" s="65"/>
      <c r="B35822" s="65"/>
      <c r="C35822" s="65"/>
      <c r="D35822" s="65"/>
      <c r="E35822" s="65"/>
      <c r="F35822" s="65"/>
      <c r="G35822" s="145"/>
    </row>
    <row r="35823" spans="1:7">
      <c r="A35823" s="65"/>
      <c r="B35823" s="65"/>
      <c r="C35823" s="65"/>
      <c r="D35823" s="65"/>
      <c r="E35823" s="65"/>
      <c r="F35823" s="65"/>
      <c r="G35823" s="145"/>
    </row>
    <row r="35824" spans="1:7">
      <c r="A35824" s="65"/>
      <c r="B35824" s="65"/>
      <c r="C35824" s="65"/>
      <c r="D35824" s="65"/>
      <c r="E35824" s="65"/>
      <c r="F35824" s="65"/>
      <c r="G35824" s="145"/>
    </row>
    <row r="35825" spans="1:7">
      <c r="A35825" s="65"/>
      <c r="B35825" s="65"/>
      <c r="C35825" s="65"/>
      <c r="D35825" s="65"/>
      <c r="E35825" s="65"/>
      <c r="F35825" s="65"/>
      <c r="G35825" s="145"/>
    </row>
    <row r="35826" spans="1:7">
      <c r="A35826" s="65"/>
      <c r="B35826" s="65"/>
      <c r="C35826" s="65"/>
      <c r="D35826" s="65"/>
      <c r="E35826" s="65"/>
      <c r="F35826" s="65"/>
      <c r="G35826" s="145"/>
    </row>
    <row r="35827" spans="1:7">
      <c r="A35827" s="65"/>
      <c r="B35827" s="65"/>
      <c r="C35827" s="65"/>
      <c r="D35827" s="65"/>
      <c r="E35827" s="65"/>
      <c r="F35827" s="65"/>
      <c r="G35827" s="145"/>
    </row>
    <row r="35828" spans="1:7">
      <c r="A35828" s="65"/>
      <c r="B35828" s="65"/>
      <c r="C35828" s="65"/>
      <c r="D35828" s="65"/>
      <c r="E35828" s="65"/>
      <c r="F35828" s="65"/>
      <c r="G35828" s="145"/>
    </row>
    <row r="35829" spans="1:7">
      <c r="A35829" s="65"/>
      <c r="B35829" s="65"/>
      <c r="C35829" s="65"/>
      <c r="D35829" s="65"/>
      <c r="E35829" s="65"/>
      <c r="F35829" s="65"/>
      <c r="G35829" s="145"/>
    </row>
    <row r="35830" spans="1:7">
      <c r="A35830" s="65"/>
      <c r="B35830" s="65"/>
      <c r="C35830" s="65"/>
      <c r="D35830" s="65"/>
      <c r="E35830" s="65"/>
      <c r="F35830" s="65"/>
      <c r="G35830" s="145"/>
    </row>
    <row r="35831" spans="1:7">
      <c r="A35831" s="65"/>
      <c r="B35831" s="65"/>
      <c r="C35831" s="65"/>
      <c r="D35831" s="65"/>
      <c r="E35831" s="65"/>
      <c r="F35831" s="65"/>
      <c r="G35831" s="145"/>
    </row>
    <row r="35832" spans="1:7">
      <c r="A35832" s="65"/>
      <c r="B35832" s="65"/>
      <c r="C35832" s="65"/>
      <c r="D35832" s="65"/>
      <c r="E35832" s="65"/>
      <c r="F35832" s="65"/>
      <c r="G35832" s="145"/>
    </row>
    <row r="35833" spans="1:7">
      <c r="A35833" s="65"/>
      <c r="B35833" s="65"/>
      <c r="C35833" s="65"/>
      <c r="D35833" s="65"/>
      <c r="E35833" s="65"/>
      <c r="F35833" s="65"/>
      <c r="G35833" s="145"/>
    </row>
    <row r="35834" spans="1:7">
      <c r="A35834" s="65"/>
      <c r="B35834" s="65"/>
      <c r="C35834" s="65"/>
      <c r="D35834" s="65"/>
      <c r="E35834" s="65"/>
      <c r="F35834" s="65"/>
      <c r="G35834" s="145"/>
    </row>
    <row r="35835" spans="1:7">
      <c r="A35835" s="65"/>
      <c r="B35835" s="65"/>
      <c r="C35835" s="65"/>
      <c r="D35835" s="65"/>
      <c r="E35835" s="65"/>
      <c r="F35835" s="65"/>
      <c r="G35835" s="145"/>
    </row>
    <row r="35836" spans="1:7">
      <c r="A35836" s="65"/>
      <c r="B35836" s="65"/>
      <c r="C35836" s="65"/>
      <c r="D35836" s="65"/>
      <c r="E35836" s="65"/>
      <c r="F35836" s="65"/>
      <c r="G35836" s="145"/>
    </row>
    <row r="35837" spans="1:7">
      <c r="A35837" s="65"/>
      <c r="B35837" s="65"/>
      <c r="C35837" s="65"/>
      <c r="D35837" s="65"/>
      <c r="E35837" s="65"/>
      <c r="F35837" s="65"/>
      <c r="G35837" s="145"/>
    </row>
    <row r="35838" spans="1:7">
      <c r="A35838" s="65"/>
      <c r="B35838" s="65"/>
      <c r="C35838" s="65"/>
      <c r="D35838" s="65"/>
      <c r="E35838" s="65"/>
      <c r="F35838" s="65"/>
      <c r="G35838" s="145"/>
    </row>
    <row r="35839" spans="1:7">
      <c r="A35839" s="65"/>
      <c r="B35839" s="65"/>
      <c r="C35839" s="65"/>
      <c r="D35839" s="65"/>
      <c r="E35839" s="65"/>
      <c r="F35839" s="65"/>
      <c r="G35839" s="145"/>
    </row>
    <row r="35840" spans="1:7">
      <c r="A35840" s="65"/>
      <c r="B35840" s="65"/>
      <c r="C35840" s="65"/>
      <c r="D35840" s="65"/>
      <c r="E35840" s="65"/>
      <c r="F35840" s="65"/>
      <c r="G35840" s="145"/>
    </row>
    <row r="35841" spans="1:7">
      <c r="A35841" s="65"/>
      <c r="B35841" s="65"/>
      <c r="C35841" s="65"/>
      <c r="D35841" s="65"/>
      <c r="E35841" s="65"/>
      <c r="F35841" s="65"/>
      <c r="G35841" s="145"/>
    </row>
    <row r="35842" spans="1:7">
      <c r="A35842" s="65"/>
      <c r="B35842" s="65"/>
      <c r="C35842" s="65"/>
      <c r="D35842" s="65"/>
      <c r="E35842" s="65"/>
      <c r="F35842" s="65"/>
      <c r="G35842" s="145"/>
    </row>
    <row r="35843" spans="1:7">
      <c r="A35843" s="65"/>
      <c r="B35843" s="65"/>
      <c r="C35843" s="65"/>
      <c r="D35843" s="65"/>
      <c r="E35843" s="65"/>
      <c r="F35843" s="65"/>
      <c r="G35843" s="145"/>
    </row>
    <row r="35844" spans="1:7">
      <c r="A35844" s="65"/>
      <c r="B35844" s="65"/>
      <c r="C35844" s="65"/>
      <c r="D35844" s="65"/>
      <c r="E35844" s="65"/>
      <c r="F35844" s="65"/>
      <c r="G35844" s="145"/>
    </row>
    <row r="35845" spans="1:7">
      <c r="A35845" s="65"/>
      <c r="B35845" s="65"/>
      <c r="C35845" s="65"/>
      <c r="D35845" s="65"/>
      <c r="E35845" s="65"/>
      <c r="F35845" s="65"/>
      <c r="G35845" s="145"/>
    </row>
    <row r="35846" spans="1:7">
      <c r="A35846" s="65"/>
      <c r="B35846" s="65"/>
      <c r="C35846" s="65"/>
      <c r="D35846" s="65"/>
      <c r="E35846" s="65"/>
      <c r="F35846" s="65"/>
      <c r="G35846" s="145"/>
    </row>
    <row r="35847" spans="1:7">
      <c r="A35847" s="65"/>
      <c r="B35847" s="65"/>
      <c r="C35847" s="65"/>
      <c r="D35847" s="65"/>
      <c r="E35847" s="65"/>
      <c r="F35847" s="65"/>
      <c r="G35847" s="145"/>
    </row>
    <row r="35848" spans="1:7">
      <c r="A35848" s="65"/>
      <c r="B35848" s="65"/>
      <c r="C35848" s="65"/>
      <c r="D35848" s="65"/>
      <c r="E35848" s="65"/>
      <c r="F35848" s="65"/>
      <c r="G35848" s="145"/>
    </row>
    <row r="35849" spans="1:7">
      <c r="A35849" s="65"/>
      <c r="B35849" s="65"/>
      <c r="C35849" s="65"/>
      <c r="D35849" s="65"/>
      <c r="E35849" s="65"/>
      <c r="F35849" s="65"/>
      <c r="G35849" s="145"/>
    </row>
    <row r="35850" spans="1:7">
      <c r="A35850" s="65"/>
      <c r="B35850" s="65"/>
      <c r="C35850" s="65"/>
      <c r="D35850" s="65"/>
      <c r="E35850" s="65"/>
      <c r="F35850" s="65"/>
      <c r="G35850" s="145"/>
    </row>
    <row r="35851" spans="1:7">
      <c r="A35851" s="65"/>
      <c r="B35851" s="65"/>
      <c r="C35851" s="65"/>
      <c r="D35851" s="65"/>
      <c r="E35851" s="65"/>
      <c r="F35851" s="65"/>
      <c r="G35851" s="145"/>
    </row>
    <row r="35852" spans="1:7">
      <c r="A35852" s="65"/>
      <c r="B35852" s="65"/>
      <c r="C35852" s="65"/>
      <c r="D35852" s="65"/>
      <c r="E35852" s="65"/>
      <c r="F35852" s="65"/>
      <c r="G35852" s="145"/>
    </row>
    <row r="35853" spans="1:7">
      <c r="A35853" s="65"/>
      <c r="B35853" s="65"/>
      <c r="C35853" s="65"/>
      <c r="D35853" s="65"/>
      <c r="E35853" s="65"/>
      <c r="F35853" s="65"/>
      <c r="G35853" s="145"/>
    </row>
    <row r="35854" spans="1:7">
      <c r="A35854" s="65"/>
      <c r="B35854" s="65"/>
      <c r="C35854" s="65"/>
      <c r="D35854" s="65"/>
      <c r="E35854" s="65"/>
      <c r="F35854" s="65"/>
      <c r="G35854" s="145"/>
    </row>
    <row r="35855" spans="1:7">
      <c r="A35855" s="65"/>
      <c r="B35855" s="65"/>
      <c r="C35855" s="65"/>
      <c r="D35855" s="65"/>
      <c r="E35855" s="65"/>
      <c r="F35855" s="65"/>
      <c r="G35855" s="145"/>
    </row>
    <row r="35856" spans="1:7">
      <c r="A35856" s="65"/>
      <c r="B35856" s="65"/>
      <c r="C35856" s="65"/>
      <c r="D35856" s="65"/>
      <c r="E35856" s="65"/>
      <c r="F35856" s="65"/>
      <c r="G35856" s="145"/>
    </row>
    <row r="35857" spans="1:7">
      <c r="A35857" s="65"/>
      <c r="B35857" s="65"/>
      <c r="C35857" s="65"/>
      <c r="D35857" s="65"/>
      <c r="E35857" s="65"/>
      <c r="F35857" s="65"/>
      <c r="G35857" s="145"/>
    </row>
    <row r="35858" spans="1:7">
      <c r="A35858" s="65"/>
      <c r="B35858" s="65"/>
      <c r="C35858" s="65"/>
      <c r="D35858" s="65"/>
      <c r="E35858" s="65"/>
      <c r="F35858" s="65"/>
      <c r="G35858" s="145"/>
    </row>
    <row r="35859" spans="1:7">
      <c r="A35859" s="65"/>
      <c r="B35859" s="65"/>
      <c r="C35859" s="65"/>
      <c r="D35859" s="65"/>
      <c r="E35859" s="65"/>
      <c r="F35859" s="65"/>
      <c r="G35859" s="145"/>
    </row>
    <row r="35860" spans="1:7">
      <c r="A35860" s="65"/>
      <c r="B35860" s="65"/>
      <c r="C35860" s="65"/>
      <c r="D35860" s="65"/>
      <c r="E35860" s="65"/>
      <c r="F35860" s="65"/>
      <c r="G35860" s="145"/>
    </row>
    <row r="35861" spans="1:7">
      <c r="A35861" s="65"/>
      <c r="B35861" s="65"/>
      <c r="C35861" s="65"/>
      <c r="D35861" s="65"/>
      <c r="E35861" s="65"/>
      <c r="F35861" s="65"/>
      <c r="G35861" s="145"/>
    </row>
    <row r="35862" spans="1:7">
      <c r="A35862" s="65"/>
      <c r="B35862" s="65"/>
      <c r="C35862" s="65"/>
      <c r="D35862" s="65"/>
      <c r="E35862" s="65"/>
      <c r="F35862" s="65"/>
      <c r="G35862" s="145"/>
    </row>
    <row r="35863" spans="1:7">
      <c r="A35863" s="65"/>
      <c r="B35863" s="65"/>
      <c r="C35863" s="65"/>
      <c r="D35863" s="65"/>
      <c r="E35863" s="65"/>
      <c r="F35863" s="65"/>
      <c r="G35863" s="145"/>
    </row>
    <row r="35864" spans="1:7">
      <c r="A35864" s="65"/>
      <c r="B35864" s="65"/>
      <c r="C35864" s="65"/>
      <c r="D35864" s="65"/>
      <c r="E35864" s="65"/>
      <c r="F35864" s="65"/>
      <c r="G35864" s="145"/>
    </row>
    <row r="35865" spans="1:7">
      <c r="A35865" s="65"/>
      <c r="B35865" s="65"/>
      <c r="C35865" s="65"/>
      <c r="D35865" s="65"/>
      <c r="E35865" s="65"/>
      <c r="F35865" s="65"/>
      <c r="G35865" s="145"/>
    </row>
    <row r="35866" spans="1:7">
      <c r="A35866" s="65"/>
      <c r="B35866" s="65"/>
      <c r="C35866" s="65"/>
      <c r="D35866" s="65"/>
      <c r="E35866" s="65"/>
      <c r="F35866" s="65"/>
      <c r="G35866" s="145"/>
    </row>
    <row r="35867" spans="1:7">
      <c r="A35867" s="65"/>
      <c r="B35867" s="65"/>
      <c r="C35867" s="65"/>
      <c r="D35867" s="65"/>
      <c r="E35867" s="65"/>
      <c r="F35867" s="65"/>
      <c r="G35867" s="145"/>
    </row>
    <row r="35868" spans="1:7">
      <c r="A35868" s="65"/>
      <c r="B35868" s="65"/>
      <c r="C35868" s="65"/>
      <c r="D35868" s="65"/>
      <c r="E35868" s="65"/>
      <c r="F35868" s="65"/>
      <c r="G35868" s="145"/>
    </row>
    <row r="35869" spans="1:7">
      <c r="A35869" s="65"/>
      <c r="B35869" s="65"/>
      <c r="C35869" s="65"/>
      <c r="D35869" s="65"/>
      <c r="E35869" s="65"/>
      <c r="F35869" s="65"/>
      <c r="G35869" s="145"/>
    </row>
    <row r="35870" spans="1:7">
      <c r="A35870" s="65"/>
      <c r="B35870" s="65"/>
      <c r="C35870" s="65"/>
      <c r="D35870" s="65"/>
      <c r="E35870" s="65"/>
      <c r="F35870" s="65"/>
      <c r="G35870" s="145"/>
    </row>
    <row r="35871" spans="1:7">
      <c r="A35871" s="65"/>
      <c r="B35871" s="65"/>
      <c r="C35871" s="65"/>
      <c r="D35871" s="65"/>
      <c r="E35871" s="65"/>
      <c r="F35871" s="65"/>
      <c r="G35871" s="145"/>
    </row>
    <row r="35872" spans="1:7">
      <c r="A35872" s="65"/>
      <c r="B35872" s="65"/>
      <c r="C35872" s="65"/>
      <c r="D35872" s="65"/>
      <c r="E35872" s="65"/>
      <c r="F35872" s="65"/>
      <c r="G35872" s="145"/>
    </row>
    <row r="35873" spans="1:7">
      <c r="A35873" s="65"/>
      <c r="B35873" s="65"/>
      <c r="C35873" s="65"/>
      <c r="D35873" s="65"/>
      <c r="E35873" s="65"/>
      <c r="F35873" s="65"/>
      <c r="G35873" s="145"/>
    </row>
    <row r="35874" spans="1:7">
      <c r="A35874" s="65"/>
      <c r="B35874" s="65"/>
      <c r="C35874" s="65"/>
      <c r="D35874" s="65"/>
      <c r="E35874" s="65"/>
      <c r="F35874" s="65"/>
      <c r="G35874" s="145"/>
    </row>
    <row r="35875" spans="1:7">
      <c r="A35875" s="65"/>
      <c r="B35875" s="65"/>
      <c r="C35875" s="65"/>
      <c r="D35875" s="65"/>
      <c r="E35875" s="65"/>
      <c r="F35875" s="65"/>
      <c r="G35875" s="145"/>
    </row>
    <row r="35876" spans="1:7">
      <c r="A35876" s="65"/>
      <c r="B35876" s="65"/>
      <c r="C35876" s="65"/>
      <c r="D35876" s="65"/>
      <c r="E35876" s="65"/>
      <c r="F35876" s="65"/>
      <c r="G35876" s="145"/>
    </row>
    <row r="35877" spans="1:7">
      <c r="A35877" s="65"/>
      <c r="B35877" s="65"/>
      <c r="C35877" s="65"/>
      <c r="D35877" s="65"/>
      <c r="E35877" s="65"/>
      <c r="F35877" s="65"/>
      <c r="G35877" s="145"/>
    </row>
    <row r="35878" spans="1:7">
      <c r="A35878" s="65"/>
      <c r="B35878" s="65"/>
      <c r="C35878" s="65"/>
      <c r="D35878" s="65"/>
      <c r="E35878" s="65"/>
      <c r="F35878" s="65"/>
      <c r="G35878" s="145"/>
    </row>
    <row r="35879" spans="1:7">
      <c r="A35879" s="65"/>
      <c r="B35879" s="65"/>
      <c r="C35879" s="65"/>
      <c r="D35879" s="65"/>
      <c r="E35879" s="65"/>
      <c r="F35879" s="65"/>
      <c r="G35879" s="145"/>
    </row>
    <row r="35880" spans="1:7">
      <c r="A35880" s="65"/>
      <c r="B35880" s="65"/>
      <c r="C35880" s="65"/>
      <c r="D35880" s="65"/>
      <c r="E35880" s="65"/>
      <c r="F35880" s="65"/>
      <c r="G35880" s="145"/>
    </row>
    <row r="35881" spans="1:7">
      <c r="A35881" s="65"/>
      <c r="B35881" s="65"/>
      <c r="C35881" s="65"/>
      <c r="D35881" s="65"/>
      <c r="E35881" s="65"/>
      <c r="F35881" s="65"/>
      <c r="G35881" s="145"/>
    </row>
    <row r="35882" spans="1:7">
      <c r="A35882" s="65"/>
      <c r="B35882" s="65"/>
      <c r="C35882" s="65"/>
      <c r="D35882" s="65"/>
      <c r="E35882" s="65"/>
      <c r="F35882" s="65"/>
      <c r="G35882" s="145"/>
    </row>
    <row r="35883" spans="1:7">
      <c r="A35883" s="65"/>
      <c r="B35883" s="65"/>
      <c r="C35883" s="65"/>
      <c r="D35883" s="65"/>
      <c r="E35883" s="65"/>
      <c r="F35883" s="65"/>
      <c r="G35883" s="145"/>
    </row>
    <row r="35884" spans="1:7">
      <c r="A35884" s="65"/>
      <c r="B35884" s="65"/>
      <c r="C35884" s="65"/>
      <c r="D35884" s="65"/>
      <c r="E35884" s="65"/>
      <c r="F35884" s="65"/>
      <c r="G35884" s="145"/>
    </row>
    <row r="35885" spans="1:7">
      <c r="A35885" s="65"/>
      <c r="B35885" s="65"/>
      <c r="C35885" s="65"/>
      <c r="D35885" s="65"/>
      <c r="E35885" s="65"/>
      <c r="F35885" s="65"/>
      <c r="G35885" s="145"/>
    </row>
    <row r="35886" spans="1:7">
      <c r="A35886" s="65"/>
      <c r="B35886" s="65"/>
      <c r="C35886" s="65"/>
      <c r="D35886" s="65"/>
      <c r="E35886" s="65"/>
      <c r="F35886" s="65"/>
      <c r="G35886" s="145"/>
    </row>
    <row r="35887" spans="1:7">
      <c r="A35887" s="65"/>
      <c r="B35887" s="65"/>
      <c r="C35887" s="65"/>
      <c r="D35887" s="65"/>
      <c r="E35887" s="65"/>
      <c r="F35887" s="65"/>
      <c r="G35887" s="145"/>
    </row>
    <row r="35888" spans="1:7">
      <c r="A35888" s="65"/>
      <c r="B35888" s="65"/>
      <c r="C35888" s="65"/>
      <c r="D35888" s="65"/>
      <c r="E35888" s="65"/>
      <c r="F35888" s="65"/>
      <c r="G35888" s="145"/>
    </row>
    <row r="35889" spans="1:7">
      <c r="A35889" s="65"/>
      <c r="B35889" s="65"/>
      <c r="C35889" s="65"/>
      <c r="D35889" s="65"/>
      <c r="E35889" s="65"/>
      <c r="F35889" s="65"/>
      <c r="G35889" s="145"/>
    </row>
    <row r="35890" spans="1:7">
      <c r="A35890" s="65"/>
      <c r="B35890" s="65"/>
      <c r="C35890" s="65"/>
      <c r="D35890" s="65"/>
      <c r="E35890" s="65"/>
      <c r="F35890" s="65"/>
      <c r="G35890" s="145"/>
    </row>
    <row r="35891" spans="1:7">
      <c r="A35891" s="65"/>
      <c r="B35891" s="65"/>
      <c r="C35891" s="65"/>
      <c r="D35891" s="65"/>
      <c r="E35891" s="65"/>
      <c r="F35891" s="65"/>
      <c r="G35891" s="145"/>
    </row>
    <row r="35892" spans="1:7">
      <c r="A35892" s="65"/>
      <c r="B35892" s="65"/>
      <c r="C35892" s="65"/>
      <c r="D35892" s="65"/>
      <c r="E35892" s="65"/>
      <c r="F35892" s="65"/>
      <c r="G35892" s="145"/>
    </row>
    <row r="35893" spans="1:7">
      <c r="A35893" s="65"/>
      <c r="B35893" s="65"/>
      <c r="C35893" s="65"/>
      <c r="D35893" s="65"/>
      <c r="E35893" s="65"/>
      <c r="F35893" s="65"/>
      <c r="G35893" s="145"/>
    </row>
    <row r="35894" spans="1:7">
      <c r="A35894" s="65"/>
      <c r="B35894" s="65"/>
      <c r="C35894" s="65"/>
      <c r="D35894" s="65"/>
      <c r="E35894" s="65"/>
      <c r="F35894" s="65"/>
      <c r="G35894" s="145"/>
    </row>
    <row r="35895" spans="1:7">
      <c r="A35895" s="65"/>
      <c r="B35895" s="65"/>
      <c r="C35895" s="65"/>
      <c r="D35895" s="65"/>
      <c r="E35895" s="65"/>
      <c r="F35895" s="65"/>
      <c r="G35895" s="145"/>
    </row>
    <row r="35896" spans="1:7">
      <c r="A35896" s="65"/>
      <c r="B35896" s="65"/>
      <c r="C35896" s="65"/>
      <c r="D35896" s="65"/>
      <c r="E35896" s="65"/>
      <c r="F35896" s="65"/>
      <c r="G35896" s="145"/>
    </row>
    <row r="35897" spans="1:7">
      <c r="A35897" s="65"/>
      <c r="B35897" s="65"/>
      <c r="C35897" s="65"/>
      <c r="D35897" s="65"/>
      <c r="E35897" s="65"/>
      <c r="F35897" s="65"/>
      <c r="G35897" s="145"/>
    </row>
    <row r="35898" spans="1:7">
      <c r="A35898" s="65"/>
      <c r="B35898" s="65"/>
      <c r="C35898" s="65"/>
      <c r="D35898" s="65"/>
      <c r="E35898" s="65"/>
      <c r="F35898" s="65"/>
      <c r="G35898" s="145"/>
    </row>
    <row r="35899" spans="1:7">
      <c r="A35899" s="65"/>
      <c r="B35899" s="65"/>
      <c r="C35899" s="65"/>
      <c r="D35899" s="65"/>
      <c r="E35899" s="65"/>
      <c r="F35899" s="65"/>
      <c r="G35899" s="145"/>
    </row>
    <row r="35900" spans="1:7">
      <c r="A35900" s="65"/>
      <c r="B35900" s="65"/>
      <c r="C35900" s="65"/>
      <c r="D35900" s="65"/>
      <c r="E35900" s="65"/>
      <c r="F35900" s="65"/>
      <c r="G35900" s="145"/>
    </row>
    <row r="35901" spans="1:7">
      <c r="A35901" s="65"/>
      <c r="B35901" s="65"/>
      <c r="C35901" s="65"/>
      <c r="D35901" s="65"/>
      <c r="E35901" s="65"/>
      <c r="F35901" s="65"/>
      <c r="G35901" s="145"/>
    </row>
    <row r="35902" spans="1:7">
      <c r="A35902" s="65"/>
      <c r="B35902" s="65"/>
      <c r="C35902" s="65"/>
      <c r="D35902" s="65"/>
      <c r="E35902" s="65"/>
      <c r="F35902" s="65"/>
      <c r="G35902" s="145"/>
    </row>
    <row r="35903" spans="1:7">
      <c r="A35903" s="65"/>
      <c r="B35903" s="65"/>
      <c r="C35903" s="65"/>
      <c r="D35903" s="65"/>
      <c r="E35903" s="65"/>
      <c r="F35903" s="65"/>
      <c r="G35903" s="145"/>
    </row>
    <row r="35904" spans="1:7">
      <c r="A35904" s="65"/>
      <c r="B35904" s="65"/>
      <c r="C35904" s="65"/>
      <c r="D35904" s="65"/>
      <c r="E35904" s="65"/>
      <c r="F35904" s="65"/>
      <c r="G35904" s="145"/>
    </row>
    <row r="35905" spans="1:7">
      <c r="A35905" s="65"/>
      <c r="B35905" s="65"/>
      <c r="C35905" s="65"/>
      <c r="D35905" s="65"/>
      <c r="E35905" s="65"/>
      <c r="F35905" s="65"/>
      <c r="G35905" s="145"/>
    </row>
    <row r="35906" spans="1:7">
      <c r="A35906" s="65"/>
      <c r="B35906" s="65"/>
      <c r="C35906" s="65"/>
      <c r="D35906" s="65"/>
      <c r="E35906" s="65"/>
      <c r="F35906" s="65"/>
      <c r="G35906" s="145"/>
    </row>
    <row r="35907" spans="1:7">
      <c r="A35907" s="65"/>
      <c r="B35907" s="65"/>
      <c r="C35907" s="65"/>
      <c r="D35907" s="65"/>
      <c r="E35907" s="65"/>
      <c r="F35907" s="65"/>
      <c r="G35907" s="145"/>
    </row>
    <row r="35908" spans="1:7">
      <c r="A35908" s="65"/>
      <c r="B35908" s="65"/>
      <c r="C35908" s="65"/>
      <c r="D35908" s="65"/>
      <c r="E35908" s="65"/>
      <c r="F35908" s="65"/>
      <c r="G35908" s="145"/>
    </row>
    <row r="35909" spans="1:7">
      <c r="A35909" s="65"/>
      <c r="B35909" s="65"/>
      <c r="C35909" s="65"/>
      <c r="D35909" s="65"/>
      <c r="E35909" s="65"/>
      <c r="F35909" s="65"/>
      <c r="G35909" s="145"/>
    </row>
    <row r="35910" spans="1:7">
      <c r="A35910" s="65"/>
      <c r="B35910" s="65"/>
      <c r="C35910" s="65"/>
      <c r="D35910" s="65"/>
      <c r="E35910" s="65"/>
      <c r="F35910" s="65"/>
      <c r="G35910" s="145"/>
    </row>
    <row r="35911" spans="1:7">
      <c r="A35911" s="65"/>
      <c r="B35911" s="65"/>
      <c r="C35911" s="65"/>
      <c r="D35911" s="65"/>
      <c r="E35911" s="65"/>
      <c r="F35911" s="65"/>
      <c r="G35911" s="145"/>
    </row>
    <row r="35912" spans="1:7">
      <c r="A35912" s="65"/>
      <c r="B35912" s="65"/>
      <c r="C35912" s="65"/>
      <c r="D35912" s="65"/>
      <c r="E35912" s="65"/>
      <c r="F35912" s="65"/>
      <c r="G35912" s="145"/>
    </row>
    <row r="35913" spans="1:7">
      <c r="A35913" s="65"/>
      <c r="B35913" s="65"/>
      <c r="C35913" s="65"/>
      <c r="D35913" s="65"/>
      <c r="E35913" s="65"/>
      <c r="F35913" s="65"/>
      <c r="G35913" s="145"/>
    </row>
    <row r="35914" spans="1:7">
      <c r="A35914" s="65"/>
      <c r="B35914" s="65"/>
      <c r="C35914" s="65"/>
      <c r="D35914" s="65"/>
      <c r="E35914" s="65"/>
      <c r="F35914" s="65"/>
      <c r="G35914" s="145"/>
    </row>
    <row r="35915" spans="1:7">
      <c r="A35915" s="65"/>
      <c r="B35915" s="65"/>
      <c r="C35915" s="65"/>
      <c r="D35915" s="65"/>
      <c r="E35915" s="65"/>
      <c r="F35915" s="65"/>
      <c r="G35915" s="145"/>
    </row>
    <row r="35916" spans="1:7">
      <c r="A35916" s="65"/>
      <c r="B35916" s="65"/>
      <c r="C35916" s="65"/>
      <c r="D35916" s="65"/>
      <c r="E35916" s="65"/>
      <c r="F35916" s="65"/>
      <c r="G35916" s="145"/>
    </row>
    <row r="35917" spans="1:7">
      <c r="A35917" s="65"/>
      <c r="B35917" s="65"/>
      <c r="C35917" s="65"/>
      <c r="D35917" s="65"/>
      <c r="E35917" s="65"/>
      <c r="F35917" s="65"/>
      <c r="G35917" s="145"/>
    </row>
    <row r="35918" spans="1:7">
      <c r="A35918" s="65"/>
      <c r="B35918" s="65"/>
      <c r="C35918" s="65"/>
      <c r="D35918" s="65"/>
      <c r="E35918" s="65"/>
      <c r="F35918" s="65"/>
      <c r="G35918" s="145"/>
    </row>
    <row r="35919" spans="1:7">
      <c r="A35919" s="65"/>
      <c r="B35919" s="65"/>
      <c r="C35919" s="65"/>
      <c r="D35919" s="65"/>
      <c r="E35919" s="65"/>
      <c r="F35919" s="65"/>
      <c r="G35919" s="145"/>
    </row>
    <row r="35920" spans="1:7">
      <c r="A35920" s="65"/>
      <c r="B35920" s="65"/>
      <c r="C35920" s="65"/>
      <c r="D35920" s="65"/>
      <c r="E35920" s="65"/>
      <c r="F35920" s="65"/>
      <c r="G35920" s="145"/>
    </row>
    <row r="35921" spans="1:7">
      <c r="A35921" s="65"/>
      <c r="B35921" s="65"/>
      <c r="C35921" s="65"/>
      <c r="D35921" s="65"/>
      <c r="E35921" s="65"/>
      <c r="F35921" s="65"/>
      <c r="G35921" s="145"/>
    </row>
    <row r="35922" spans="1:7">
      <c r="A35922" s="65"/>
      <c r="B35922" s="65"/>
      <c r="C35922" s="65"/>
      <c r="D35922" s="65"/>
      <c r="E35922" s="65"/>
      <c r="F35922" s="65"/>
      <c r="G35922" s="145"/>
    </row>
    <row r="35923" spans="1:7">
      <c r="A35923" s="65"/>
      <c r="B35923" s="65"/>
      <c r="C35923" s="65"/>
      <c r="D35923" s="65"/>
      <c r="E35923" s="65"/>
      <c r="F35923" s="65"/>
      <c r="G35923" s="145"/>
    </row>
    <row r="35924" spans="1:7">
      <c r="A35924" s="65"/>
      <c r="B35924" s="65"/>
      <c r="C35924" s="65"/>
      <c r="D35924" s="65"/>
      <c r="E35924" s="65"/>
      <c r="F35924" s="65"/>
      <c r="G35924" s="145"/>
    </row>
    <row r="35925" spans="1:7">
      <c r="A35925" s="65"/>
      <c r="B35925" s="65"/>
      <c r="C35925" s="65"/>
      <c r="D35925" s="65"/>
      <c r="E35925" s="65"/>
      <c r="F35925" s="65"/>
      <c r="G35925" s="145"/>
    </row>
    <row r="35926" spans="1:7">
      <c r="A35926" s="65"/>
      <c r="B35926" s="65"/>
      <c r="C35926" s="65"/>
      <c r="D35926" s="65"/>
      <c r="E35926" s="65"/>
      <c r="F35926" s="65"/>
      <c r="G35926" s="145"/>
    </row>
    <row r="35927" spans="1:7">
      <c r="A35927" s="65"/>
      <c r="B35927" s="65"/>
      <c r="C35927" s="65"/>
      <c r="D35927" s="65"/>
      <c r="E35927" s="65"/>
      <c r="F35927" s="65"/>
      <c r="G35927" s="145"/>
    </row>
    <row r="35928" spans="1:7">
      <c r="A35928" s="65"/>
      <c r="B35928" s="65"/>
      <c r="C35928" s="65"/>
      <c r="D35928" s="65"/>
      <c r="E35928" s="65"/>
      <c r="F35928" s="65"/>
      <c r="G35928" s="145"/>
    </row>
    <row r="35929" spans="1:7">
      <c r="A35929" s="65"/>
      <c r="B35929" s="65"/>
      <c r="C35929" s="65"/>
      <c r="D35929" s="65"/>
      <c r="E35929" s="65"/>
      <c r="F35929" s="65"/>
      <c r="G35929" s="145"/>
    </row>
    <row r="35930" spans="1:7">
      <c r="A35930" s="65"/>
      <c r="B35930" s="65"/>
      <c r="C35930" s="65"/>
      <c r="D35930" s="65"/>
      <c r="E35930" s="65"/>
      <c r="F35930" s="65"/>
      <c r="G35930" s="145"/>
    </row>
    <row r="35931" spans="1:7">
      <c r="A35931" s="65"/>
      <c r="B35931" s="65"/>
      <c r="C35931" s="65"/>
      <c r="D35931" s="65"/>
      <c r="E35931" s="65"/>
      <c r="F35931" s="65"/>
      <c r="G35931" s="145"/>
    </row>
    <row r="35932" spans="1:7">
      <c r="A35932" s="65"/>
      <c r="B35932" s="65"/>
      <c r="C35932" s="65"/>
      <c r="D35932" s="65"/>
      <c r="E35932" s="65"/>
      <c r="F35932" s="65"/>
      <c r="G35932" s="145"/>
    </row>
    <row r="35933" spans="1:7">
      <c r="A35933" s="65"/>
      <c r="B35933" s="65"/>
      <c r="C35933" s="65"/>
      <c r="D35933" s="65"/>
      <c r="E35933" s="65"/>
      <c r="F35933" s="65"/>
      <c r="G35933" s="145"/>
    </row>
    <row r="35934" spans="1:7">
      <c r="A35934" s="65"/>
      <c r="B35934" s="65"/>
      <c r="C35934" s="65"/>
      <c r="D35934" s="65"/>
      <c r="E35934" s="65"/>
      <c r="F35934" s="65"/>
      <c r="G35934" s="145"/>
    </row>
    <row r="35935" spans="1:7">
      <c r="A35935" s="65"/>
      <c r="B35935" s="65"/>
      <c r="C35935" s="65"/>
      <c r="D35935" s="65"/>
      <c r="E35935" s="65"/>
      <c r="F35935" s="65"/>
      <c r="G35935" s="145"/>
    </row>
    <row r="35936" spans="1:7">
      <c r="A35936" s="65"/>
      <c r="B35936" s="65"/>
      <c r="C35936" s="65"/>
      <c r="D35936" s="65"/>
      <c r="E35936" s="65"/>
      <c r="F35936" s="65"/>
      <c r="G35936" s="145"/>
    </row>
    <row r="35937" spans="1:7">
      <c r="A35937" s="65"/>
      <c r="B35937" s="65"/>
      <c r="C35937" s="65"/>
      <c r="D35937" s="65"/>
      <c r="E35937" s="65"/>
      <c r="F35937" s="65"/>
      <c r="G35937" s="145"/>
    </row>
    <row r="35938" spans="1:7">
      <c r="A35938" s="65"/>
      <c r="B35938" s="65"/>
      <c r="C35938" s="65"/>
      <c r="D35938" s="65"/>
      <c r="E35938" s="65"/>
      <c r="F35938" s="65"/>
      <c r="G35938" s="145"/>
    </row>
    <row r="35939" spans="1:7">
      <c r="A35939" s="65"/>
      <c r="B35939" s="65"/>
      <c r="C35939" s="65"/>
      <c r="D35939" s="65"/>
      <c r="E35939" s="65"/>
      <c r="F35939" s="65"/>
      <c r="G35939" s="145"/>
    </row>
    <row r="35940" spans="1:7">
      <c r="A35940" s="65"/>
      <c r="B35940" s="65"/>
      <c r="C35940" s="65"/>
      <c r="D35940" s="65"/>
      <c r="E35940" s="65"/>
      <c r="F35940" s="65"/>
      <c r="G35940" s="145"/>
    </row>
    <row r="35941" spans="1:7">
      <c r="A35941" s="65"/>
      <c r="B35941" s="65"/>
      <c r="C35941" s="65"/>
      <c r="D35941" s="65"/>
      <c r="E35941" s="65"/>
      <c r="F35941" s="65"/>
      <c r="G35941" s="145"/>
    </row>
    <row r="35942" spans="1:7">
      <c r="A35942" s="65"/>
      <c r="B35942" s="65"/>
      <c r="C35942" s="65"/>
      <c r="D35942" s="65"/>
      <c r="E35942" s="65"/>
      <c r="F35942" s="65"/>
      <c r="G35942" s="145"/>
    </row>
    <row r="35943" spans="1:7">
      <c r="A35943" s="65"/>
      <c r="B35943" s="65"/>
      <c r="C35943" s="65"/>
      <c r="D35943" s="65"/>
      <c r="E35943" s="65"/>
      <c r="F35943" s="65"/>
      <c r="G35943" s="145"/>
    </row>
    <row r="35944" spans="1:7">
      <c r="A35944" s="65"/>
      <c r="B35944" s="65"/>
      <c r="C35944" s="65"/>
      <c r="D35944" s="65"/>
      <c r="E35944" s="65"/>
      <c r="F35944" s="65"/>
      <c r="G35944" s="145"/>
    </row>
    <row r="35945" spans="1:7">
      <c r="A35945" s="65"/>
      <c r="B35945" s="65"/>
      <c r="C35945" s="65"/>
      <c r="D35945" s="65"/>
      <c r="E35945" s="65"/>
      <c r="F35945" s="65"/>
      <c r="G35945" s="145"/>
    </row>
    <row r="35946" spans="1:7">
      <c r="A35946" s="65"/>
      <c r="B35946" s="65"/>
      <c r="C35946" s="65"/>
      <c r="D35946" s="65"/>
      <c r="E35946" s="65"/>
      <c r="F35946" s="65"/>
      <c r="G35946" s="145"/>
    </row>
    <row r="35947" spans="1:7">
      <c r="A35947" s="65"/>
      <c r="B35947" s="65"/>
      <c r="C35947" s="65"/>
      <c r="D35947" s="65"/>
      <c r="E35947" s="65"/>
      <c r="F35947" s="65"/>
      <c r="G35947" s="145"/>
    </row>
    <row r="35948" spans="1:7">
      <c r="A35948" s="65"/>
      <c r="B35948" s="65"/>
      <c r="C35948" s="65"/>
      <c r="D35948" s="65"/>
      <c r="E35948" s="65"/>
      <c r="F35948" s="65"/>
      <c r="G35948" s="145"/>
    </row>
    <row r="35949" spans="1:7">
      <c r="A35949" s="65"/>
      <c r="B35949" s="65"/>
      <c r="C35949" s="65"/>
      <c r="D35949" s="65"/>
      <c r="E35949" s="65"/>
      <c r="F35949" s="65"/>
      <c r="G35949" s="145"/>
    </row>
    <row r="35950" spans="1:7">
      <c r="A35950" s="65"/>
      <c r="B35950" s="65"/>
      <c r="C35950" s="65"/>
      <c r="D35950" s="65"/>
      <c r="E35950" s="65"/>
      <c r="F35950" s="65"/>
      <c r="G35950" s="145"/>
    </row>
    <row r="35951" spans="1:7">
      <c r="A35951" s="65"/>
      <c r="B35951" s="65"/>
      <c r="C35951" s="65"/>
      <c r="D35951" s="65"/>
      <c r="E35951" s="65"/>
      <c r="F35951" s="65"/>
      <c r="G35951" s="145"/>
    </row>
    <row r="35952" spans="1:7">
      <c r="A35952" s="65"/>
      <c r="B35952" s="65"/>
      <c r="C35952" s="65"/>
      <c r="D35952" s="65"/>
      <c r="E35952" s="65"/>
      <c r="F35952" s="65"/>
      <c r="G35952" s="145"/>
    </row>
    <row r="35953" spans="1:7">
      <c r="A35953" s="65"/>
      <c r="B35953" s="65"/>
      <c r="C35953" s="65"/>
      <c r="D35953" s="65"/>
      <c r="E35953" s="65"/>
      <c r="F35953" s="65"/>
      <c r="G35953" s="145"/>
    </row>
    <row r="35954" spans="1:7">
      <c r="A35954" s="65"/>
      <c r="B35954" s="65"/>
      <c r="C35954" s="65"/>
      <c r="D35954" s="65"/>
      <c r="E35954" s="65"/>
      <c r="F35954" s="65"/>
      <c r="G35954" s="145"/>
    </row>
    <row r="35955" spans="1:7">
      <c r="A35955" s="65"/>
      <c r="B35955" s="65"/>
      <c r="C35955" s="65"/>
      <c r="D35955" s="65"/>
      <c r="E35955" s="65"/>
      <c r="F35955" s="65"/>
      <c r="G35955" s="145"/>
    </row>
    <row r="35956" spans="1:7">
      <c r="A35956" s="65"/>
      <c r="B35956" s="65"/>
      <c r="C35956" s="65"/>
      <c r="D35956" s="65"/>
      <c r="E35956" s="65"/>
      <c r="F35956" s="65"/>
      <c r="G35956" s="145"/>
    </row>
    <row r="35957" spans="1:7">
      <c r="A35957" s="65"/>
      <c r="B35957" s="65"/>
      <c r="C35957" s="65"/>
      <c r="D35957" s="65"/>
      <c r="E35957" s="65"/>
      <c r="F35957" s="65"/>
      <c r="G35957" s="145"/>
    </row>
    <row r="35958" spans="1:7">
      <c r="A35958" s="65"/>
      <c r="B35958" s="65"/>
      <c r="C35958" s="65"/>
      <c r="D35958" s="65"/>
      <c r="E35958" s="65"/>
      <c r="F35958" s="65"/>
      <c r="G35958" s="145"/>
    </row>
    <row r="35959" spans="1:7">
      <c r="A35959" s="65"/>
      <c r="B35959" s="65"/>
      <c r="C35959" s="65"/>
      <c r="D35959" s="65"/>
      <c r="E35959" s="65"/>
      <c r="F35959" s="65"/>
      <c r="G35959" s="145"/>
    </row>
    <row r="35960" spans="1:7">
      <c r="A35960" s="65"/>
      <c r="B35960" s="65"/>
      <c r="C35960" s="65"/>
      <c r="D35960" s="65"/>
      <c r="E35960" s="65"/>
      <c r="F35960" s="65"/>
      <c r="G35960" s="145"/>
    </row>
    <row r="35961" spans="1:7">
      <c r="A35961" s="65"/>
      <c r="B35961" s="65"/>
      <c r="C35961" s="65"/>
      <c r="D35961" s="65"/>
      <c r="E35961" s="65"/>
      <c r="F35961" s="65"/>
      <c r="G35961" s="145"/>
    </row>
    <row r="35962" spans="1:7">
      <c r="A35962" s="65"/>
      <c r="B35962" s="65"/>
      <c r="C35962" s="65"/>
      <c r="D35962" s="65"/>
      <c r="E35962" s="65"/>
      <c r="F35962" s="65"/>
      <c r="G35962" s="145"/>
    </row>
    <row r="35963" spans="1:7">
      <c r="A35963" s="65"/>
      <c r="B35963" s="65"/>
      <c r="C35963" s="65"/>
      <c r="D35963" s="65"/>
      <c r="E35963" s="65"/>
      <c r="F35963" s="65"/>
      <c r="G35963" s="145"/>
    </row>
    <row r="35964" spans="1:7">
      <c r="A35964" s="65"/>
      <c r="B35964" s="65"/>
      <c r="C35964" s="65"/>
      <c r="D35964" s="65"/>
      <c r="E35964" s="65"/>
      <c r="F35964" s="65"/>
      <c r="G35964" s="145"/>
    </row>
    <row r="35965" spans="1:7">
      <c r="A35965" s="65"/>
      <c r="B35965" s="65"/>
      <c r="C35965" s="65"/>
      <c r="D35965" s="65"/>
      <c r="E35965" s="65"/>
      <c r="F35965" s="65"/>
      <c r="G35965" s="145"/>
    </row>
    <row r="35966" spans="1:7">
      <c r="A35966" s="65"/>
      <c r="B35966" s="65"/>
      <c r="C35966" s="65"/>
      <c r="D35966" s="65"/>
      <c r="E35966" s="65"/>
      <c r="F35966" s="65"/>
      <c r="G35966" s="145"/>
    </row>
    <row r="35967" spans="1:7">
      <c r="A35967" s="65"/>
      <c r="B35967" s="65"/>
      <c r="C35967" s="65"/>
      <c r="D35967" s="65"/>
      <c r="E35967" s="65"/>
      <c r="F35967" s="65"/>
      <c r="G35967" s="145"/>
    </row>
    <row r="35968" spans="1:7">
      <c r="A35968" s="65"/>
      <c r="B35968" s="65"/>
      <c r="C35968" s="65"/>
      <c r="D35968" s="65"/>
      <c r="E35968" s="65"/>
      <c r="F35968" s="65"/>
      <c r="G35968" s="145"/>
    </row>
    <row r="35969" spans="1:7">
      <c r="A35969" s="65"/>
      <c r="B35969" s="65"/>
      <c r="C35969" s="65"/>
      <c r="D35969" s="65"/>
      <c r="E35969" s="65"/>
      <c r="F35969" s="65"/>
      <c r="G35969" s="145"/>
    </row>
    <row r="35970" spans="1:7">
      <c r="A35970" s="65"/>
      <c r="B35970" s="65"/>
      <c r="C35970" s="65"/>
      <c r="D35970" s="65"/>
      <c r="E35970" s="65"/>
      <c r="F35970" s="65"/>
      <c r="G35970" s="145"/>
    </row>
    <row r="35971" spans="1:7">
      <c r="A35971" s="65"/>
      <c r="B35971" s="65"/>
      <c r="C35971" s="65"/>
      <c r="D35971" s="65"/>
      <c r="E35971" s="65"/>
      <c r="F35971" s="65"/>
      <c r="G35971" s="145"/>
    </row>
    <row r="35972" spans="1:7">
      <c r="A35972" s="65"/>
      <c r="B35972" s="65"/>
      <c r="C35972" s="65"/>
      <c r="D35972" s="65"/>
      <c r="E35972" s="65"/>
      <c r="F35972" s="65"/>
      <c r="G35972" s="145"/>
    </row>
    <row r="35973" spans="1:7">
      <c r="A35973" s="65"/>
      <c r="B35973" s="65"/>
      <c r="C35973" s="65"/>
      <c r="D35973" s="65"/>
      <c r="E35973" s="65"/>
      <c r="F35973" s="65"/>
      <c r="G35973" s="145"/>
    </row>
    <row r="35974" spans="1:7">
      <c r="A35974" s="65"/>
      <c r="B35974" s="65"/>
      <c r="C35974" s="65"/>
      <c r="D35974" s="65"/>
      <c r="E35974" s="65"/>
      <c r="F35974" s="65"/>
      <c r="G35974" s="145"/>
    </row>
    <row r="35975" spans="1:7">
      <c r="A35975" s="65"/>
      <c r="B35975" s="65"/>
      <c r="C35975" s="65"/>
      <c r="D35975" s="65"/>
      <c r="E35975" s="65"/>
      <c r="F35975" s="65"/>
      <c r="G35975" s="145"/>
    </row>
    <row r="35976" spans="1:7">
      <c r="A35976" s="65"/>
      <c r="B35976" s="65"/>
      <c r="C35976" s="65"/>
      <c r="D35976" s="65"/>
      <c r="E35976" s="65"/>
      <c r="F35976" s="65"/>
      <c r="G35976" s="145"/>
    </row>
    <row r="35977" spans="1:7">
      <c r="A35977" s="65"/>
      <c r="B35977" s="65"/>
      <c r="C35977" s="65"/>
      <c r="D35977" s="65"/>
      <c r="E35977" s="65"/>
      <c r="F35977" s="65"/>
      <c r="G35977" s="145"/>
    </row>
    <row r="35978" spans="1:7">
      <c r="A35978" s="65"/>
      <c r="B35978" s="65"/>
      <c r="C35978" s="65"/>
      <c r="D35978" s="65"/>
      <c r="E35978" s="65"/>
      <c r="F35978" s="65"/>
      <c r="G35978" s="145"/>
    </row>
    <row r="35979" spans="1:7">
      <c r="A35979" s="65"/>
      <c r="B35979" s="65"/>
      <c r="C35979" s="65"/>
      <c r="D35979" s="65"/>
      <c r="E35979" s="65"/>
      <c r="F35979" s="65"/>
      <c r="G35979" s="145"/>
    </row>
    <row r="35980" spans="1:7">
      <c r="A35980" s="65"/>
      <c r="B35980" s="65"/>
      <c r="C35980" s="65"/>
      <c r="D35980" s="65"/>
      <c r="E35980" s="65"/>
      <c r="F35980" s="65"/>
      <c r="G35980" s="145"/>
    </row>
    <row r="35981" spans="1:7">
      <c r="A35981" s="65"/>
      <c r="B35981" s="65"/>
      <c r="C35981" s="65"/>
      <c r="D35981" s="65"/>
      <c r="E35981" s="65"/>
      <c r="F35981" s="65"/>
      <c r="G35981" s="145"/>
    </row>
    <row r="35982" spans="1:7">
      <c r="A35982" s="65"/>
      <c r="B35982" s="65"/>
      <c r="C35982" s="65"/>
      <c r="D35982" s="65"/>
      <c r="E35982" s="65"/>
      <c r="F35982" s="65"/>
      <c r="G35982" s="145"/>
    </row>
    <row r="35983" spans="1:7">
      <c r="A35983" s="65"/>
      <c r="B35983" s="65"/>
      <c r="C35983" s="65"/>
      <c r="D35983" s="65"/>
      <c r="E35983" s="65"/>
      <c r="F35983" s="65"/>
      <c r="G35983" s="145"/>
    </row>
    <row r="35984" spans="1:7">
      <c r="A35984" s="65"/>
      <c r="B35984" s="65"/>
      <c r="C35984" s="65"/>
      <c r="D35984" s="65"/>
      <c r="E35984" s="65"/>
      <c r="F35984" s="65"/>
      <c r="G35984" s="145"/>
    </row>
    <row r="35985" spans="1:7">
      <c r="A35985" s="65"/>
      <c r="B35985" s="65"/>
      <c r="C35985" s="65"/>
      <c r="D35985" s="65"/>
      <c r="E35985" s="65"/>
      <c r="F35985" s="65"/>
      <c r="G35985" s="145"/>
    </row>
    <row r="35986" spans="1:7">
      <c r="A35986" s="65"/>
      <c r="B35986" s="65"/>
      <c r="C35986" s="65"/>
      <c r="D35986" s="65"/>
      <c r="E35986" s="65"/>
      <c r="F35986" s="65"/>
      <c r="G35986" s="145"/>
    </row>
    <row r="35987" spans="1:7">
      <c r="A35987" s="65"/>
      <c r="B35987" s="65"/>
      <c r="C35987" s="65"/>
      <c r="D35987" s="65"/>
      <c r="E35987" s="65"/>
      <c r="F35987" s="65"/>
      <c r="G35987" s="145"/>
    </row>
    <row r="35988" spans="1:7">
      <c r="A35988" s="65"/>
      <c r="B35988" s="65"/>
      <c r="C35988" s="65"/>
      <c r="D35988" s="65"/>
      <c r="E35988" s="65"/>
      <c r="F35988" s="65"/>
      <c r="G35988" s="145"/>
    </row>
    <row r="35989" spans="1:7">
      <c r="A35989" s="65"/>
      <c r="B35989" s="65"/>
      <c r="C35989" s="65"/>
      <c r="D35989" s="65"/>
      <c r="E35989" s="65"/>
      <c r="F35989" s="65"/>
      <c r="G35989" s="145"/>
    </row>
    <row r="35990" spans="1:7">
      <c r="A35990" s="65"/>
      <c r="B35990" s="65"/>
      <c r="C35990" s="65"/>
      <c r="D35990" s="65"/>
      <c r="E35990" s="65"/>
      <c r="F35990" s="65"/>
      <c r="G35990" s="145"/>
    </row>
    <row r="35991" spans="1:7">
      <c r="A35991" s="65"/>
      <c r="B35991" s="65"/>
      <c r="C35991" s="65"/>
      <c r="D35991" s="65"/>
      <c r="E35991" s="65"/>
      <c r="F35991" s="65"/>
      <c r="G35991" s="145"/>
    </row>
    <row r="35992" spans="1:7">
      <c r="A35992" s="65"/>
      <c r="B35992" s="65"/>
      <c r="C35992" s="65"/>
      <c r="D35992" s="65"/>
      <c r="E35992" s="65"/>
      <c r="F35992" s="65"/>
      <c r="G35992" s="145"/>
    </row>
    <row r="35993" spans="1:7">
      <c r="A35993" s="65"/>
      <c r="B35993" s="65"/>
      <c r="C35993" s="65"/>
      <c r="D35993" s="65"/>
      <c r="E35993" s="65"/>
      <c r="F35993" s="65"/>
      <c r="G35993" s="145"/>
    </row>
    <row r="35994" spans="1:7">
      <c r="A35994" s="65"/>
      <c r="B35994" s="65"/>
      <c r="C35994" s="65"/>
      <c r="D35994" s="65"/>
      <c r="E35994" s="65"/>
      <c r="F35994" s="65"/>
      <c r="G35994" s="145"/>
    </row>
    <row r="35995" spans="1:7">
      <c r="A35995" s="65"/>
      <c r="B35995" s="65"/>
      <c r="C35995" s="65"/>
      <c r="D35995" s="65"/>
      <c r="E35995" s="65"/>
      <c r="F35995" s="65"/>
      <c r="G35995" s="145"/>
    </row>
    <row r="35996" spans="1:7">
      <c r="A35996" s="65"/>
      <c r="B35996" s="65"/>
      <c r="C35996" s="65"/>
      <c r="D35996" s="65"/>
      <c r="E35996" s="65"/>
      <c r="F35996" s="65"/>
      <c r="G35996" s="145"/>
    </row>
    <row r="35997" spans="1:7">
      <c r="A35997" s="65"/>
      <c r="B35997" s="65"/>
      <c r="C35997" s="65"/>
      <c r="D35997" s="65"/>
      <c r="E35997" s="65"/>
      <c r="F35997" s="65"/>
      <c r="G35997" s="145"/>
    </row>
    <row r="35998" spans="1:7">
      <c r="A35998" s="65"/>
      <c r="B35998" s="65"/>
      <c r="C35998" s="65"/>
      <c r="D35998" s="65"/>
      <c r="E35998" s="65"/>
      <c r="F35998" s="65"/>
      <c r="G35998" s="145"/>
    </row>
    <row r="35999" spans="1:7">
      <c r="A35999" s="65"/>
      <c r="B35999" s="65"/>
      <c r="C35999" s="65"/>
      <c r="D35999" s="65"/>
      <c r="E35999" s="65"/>
      <c r="F35999" s="65"/>
      <c r="G35999" s="145"/>
    </row>
    <row r="36000" spans="1:7">
      <c r="A36000" s="65"/>
      <c r="B36000" s="65"/>
      <c r="C36000" s="65"/>
      <c r="D36000" s="65"/>
      <c r="E36000" s="65"/>
      <c r="F36000" s="65"/>
      <c r="G36000" s="145"/>
    </row>
    <row r="36001" spans="1:7">
      <c r="A36001" s="65"/>
      <c r="B36001" s="65"/>
      <c r="C36001" s="65"/>
      <c r="D36001" s="65"/>
      <c r="E36001" s="65"/>
      <c r="F36001" s="65"/>
      <c r="G36001" s="145"/>
    </row>
    <row r="36002" spans="1:7">
      <c r="A36002" s="65"/>
      <c r="B36002" s="65"/>
      <c r="C36002" s="65"/>
      <c r="D36002" s="65"/>
      <c r="E36002" s="65"/>
      <c r="F36002" s="65"/>
      <c r="G36002" s="145"/>
    </row>
    <row r="36003" spans="1:7">
      <c r="A36003" s="65"/>
      <c r="B36003" s="65"/>
      <c r="C36003" s="65"/>
      <c r="D36003" s="65"/>
      <c r="E36003" s="65"/>
      <c r="F36003" s="65"/>
      <c r="G36003" s="145"/>
    </row>
    <row r="36004" spans="1:7">
      <c r="A36004" s="65"/>
      <c r="B36004" s="65"/>
      <c r="C36004" s="65"/>
      <c r="D36004" s="65"/>
      <c r="E36004" s="65"/>
      <c r="F36004" s="65"/>
      <c r="G36004" s="145"/>
    </row>
    <row r="36005" spans="1:7">
      <c r="A36005" s="65"/>
      <c r="B36005" s="65"/>
      <c r="C36005" s="65"/>
      <c r="D36005" s="65"/>
      <c r="E36005" s="65"/>
      <c r="F36005" s="65"/>
      <c r="G36005" s="145"/>
    </row>
    <row r="36006" spans="1:7">
      <c r="A36006" s="65"/>
      <c r="B36006" s="65"/>
      <c r="C36006" s="65"/>
      <c r="D36006" s="65"/>
      <c r="E36006" s="65"/>
      <c r="F36006" s="65"/>
      <c r="G36006" s="145"/>
    </row>
    <row r="36007" spans="1:7">
      <c r="A36007" s="65"/>
      <c r="B36007" s="65"/>
      <c r="C36007" s="65"/>
      <c r="D36007" s="65"/>
      <c r="E36007" s="65"/>
      <c r="F36007" s="65"/>
      <c r="G36007" s="145"/>
    </row>
    <row r="36008" spans="1:7">
      <c r="A36008" s="65"/>
      <c r="B36008" s="65"/>
      <c r="C36008" s="65"/>
      <c r="D36008" s="65"/>
      <c r="E36008" s="65"/>
      <c r="F36008" s="65"/>
      <c r="G36008" s="145"/>
    </row>
    <row r="36009" spans="1:7">
      <c r="A36009" s="65"/>
      <c r="B36009" s="65"/>
      <c r="C36009" s="65"/>
      <c r="D36009" s="65"/>
      <c r="E36009" s="65"/>
      <c r="F36009" s="65"/>
      <c r="G36009" s="145"/>
    </row>
    <row r="36010" spans="1:7">
      <c r="A36010" s="65"/>
      <c r="B36010" s="65"/>
      <c r="C36010" s="65"/>
      <c r="D36010" s="65"/>
      <c r="E36010" s="65"/>
      <c r="F36010" s="65"/>
      <c r="G36010" s="145"/>
    </row>
    <row r="36011" spans="1:7">
      <c r="A36011" s="65"/>
      <c r="B36011" s="65"/>
      <c r="C36011" s="65"/>
      <c r="D36011" s="65"/>
      <c r="E36011" s="65"/>
      <c r="F36011" s="65"/>
      <c r="G36011" s="145"/>
    </row>
    <row r="36012" spans="1:7">
      <c r="A36012" s="65"/>
      <c r="B36012" s="65"/>
      <c r="C36012" s="65"/>
      <c r="D36012" s="65"/>
      <c r="E36012" s="65"/>
      <c r="F36012" s="65"/>
      <c r="G36012" s="145"/>
    </row>
    <row r="36013" spans="1:7">
      <c r="A36013" s="65"/>
      <c r="B36013" s="65"/>
      <c r="C36013" s="65"/>
      <c r="D36013" s="65"/>
      <c r="E36013" s="65"/>
      <c r="F36013" s="65"/>
      <c r="G36013" s="145"/>
    </row>
    <row r="36014" spans="1:7">
      <c r="A36014" s="65"/>
      <c r="B36014" s="65"/>
      <c r="C36014" s="65"/>
      <c r="D36014" s="65"/>
      <c r="E36014" s="65"/>
      <c r="F36014" s="65"/>
      <c r="G36014" s="145"/>
    </row>
    <row r="36015" spans="1:7">
      <c r="A36015" s="65"/>
      <c r="B36015" s="65"/>
      <c r="C36015" s="65"/>
      <c r="D36015" s="65"/>
      <c r="E36015" s="65"/>
      <c r="F36015" s="65"/>
      <c r="G36015" s="145"/>
    </row>
    <row r="36016" spans="1:7">
      <c r="A36016" s="65"/>
      <c r="B36016" s="65"/>
      <c r="C36016" s="65"/>
      <c r="D36016" s="65"/>
      <c r="E36016" s="65"/>
      <c r="F36016" s="65"/>
      <c r="G36016" s="145"/>
    </row>
    <row r="36017" spans="1:7">
      <c r="A36017" s="65"/>
      <c r="B36017" s="65"/>
      <c r="C36017" s="65"/>
      <c r="D36017" s="65"/>
      <c r="E36017" s="65"/>
      <c r="F36017" s="65"/>
      <c r="G36017" s="145"/>
    </row>
    <row r="36018" spans="1:7">
      <c r="A36018" s="65"/>
      <c r="B36018" s="65"/>
      <c r="C36018" s="65"/>
      <c r="D36018" s="65"/>
      <c r="E36018" s="65"/>
      <c r="F36018" s="65"/>
      <c r="G36018" s="145"/>
    </row>
    <row r="36019" spans="1:7">
      <c r="A36019" s="65"/>
      <c r="B36019" s="65"/>
      <c r="C36019" s="65"/>
      <c r="D36019" s="65"/>
      <c r="E36019" s="65"/>
      <c r="F36019" s="65"/>
      <c r="G36019" s="145"/>
    </row>
    <row r="36020" spans="1:7">
      <c r="A36020" s="65"/>
      <c r="B36020" s="65"/>
      <c r="C36020" s="65"/>
      <c r="D36020" s="65"/>
      <c r="E36020" s="65"/>
      <c r="F36020" s="65"/>
      <c r="G36020" s="145"/>
    </row>
    <row r="36021" spans="1:7">
      <c r="A36021" s="65"/>
      <c r="B36021" s="65"/>
      <c r="C36021" s="65"/>
      <c r="D36021" s="65"/>
      <c r="E36021" s="65"/>
      <c r="F36021" s="65"/>
      <c r="G36021" s="145"/>
    </row>
    <row r="36022" spans="1:7">
      <c r="A36022" s="65"/>
      <c r="B36022" s="65"/>
      <c r="C36022" s="65"/>
      <c r="D36022" s="65"/>
      <c r="E36022" s="65"/>
      <c r="F36022" s="65"/>
      <c r="G36022" s="145"/>
    </row>
    <row r="36023" spans="1:7">
      <c r="A36023" s="65"/>
      <c r="B36023" s="65"/>
      <c r="C36023" s="65"/>
      <c r="D36023" s="65"/>
      <c r="E36023" s="65"/>
      <c r="F36023" s="65"/>
      <c r="G36023" s="145"/>
    </row>
    <row r="36024" spans="1:7">
      <c r="A36024" s="65"/>
      <c r="B36024" s="65"/>
      <c r="C36024" s="65"/>
      <c r="D36024" s="65"/>
      <c r="E36024" s="65"/>
      <c r="F36024" s="65"/>
      <c r="G36024" s="145"/>
    </row>
    <row r="36025" spans="1:7">
      <c r="A36025" s="65"/>
      <c r="B36025" s="65"/>
      <c r="C36025" s="65"/>
      <c r="D36025" s="65"/>
      <c r="E36025" s="65"/>
      <c r="F36025" s="65"/>
      <c r="G36025" s="145"/>
    </row>
    <row r="36026" spans="1:7">
      <c r="A36026" s="65"/>
      <c r="B36026" s="65"/>
      <c r="C36026" s="65"/>
      <c r="D36026" s="65"/>
      <c r="E36026" s="65"/>
      <c r="F36026" s="65"/>
      <c r="G36026" s="145"/>
    </row>
    <row r="36027" spans="1:7">
      <c r="A36027" s="65"/>
      <c r="B36027" s="65"/>
      <c r="C36027" s="65"/>
      <c r="D36027" s="65"/>
      <c r="E36027" s="65"/>
      <c r="F36027" s="65"/>
      <c r="G36027" s="145"/>
    </row>
    <row r="36028" spans="1:7">
      <c r="A36028" s="65"/>
      <c r="B36028" s="65"/>
      <c r="C36028" s="65"/>
      <c r="D36028" s="65"/>
      <c r="E36028" s="65"/>
      <c r="F36028" s="65"/>
      <c r="G36028" s="145"/>
    </row>
    <row r="36029" spans="1:7">
      <c r="A36029" s="65"/>
      <c r="B36029" s="65"/>
      <c r="C36029" s="65"/>
      <c r="D36029" s="65"/>
      <c r="E36029" s="65"/>
      <c r="F36029" s="65"/>
      <c r="G36029" s="145"/>
    </row>
    <row r="36030" spans="1:7">
      <c r="A36030" s="65"/>
      <c r="B36030" s="65"/>
      <c r="C36030" s="65"/>
      <c r="D36030" s="65"/>
      <c r="E36030" s="65"/>
      <c r="F36030" s="65"/>
      <c r="G36030" s="145"/>
    </row>
    <row r="36031" spans="1:7">
      <c r="A36031" s="65"/>
      <c r="B36031" s="65"/>
      <c r="C36031" s="65"/>
      <c r="D36031" s="65"/>
      <c r="E36031" s="65"/>
      <c r="F36031" s="65"/>
      <c r="G36031" s="145"/>
    </row>
    <row r="36032" spans="1:7">
      <c r="A36032" s="65"/>
      <c r="B36032" s="65"/>
      <c r="C36032" s="65"/>
      <c r="D36032" s="65"/>
      <c r="E36032" s="65"/>
      <c r="F36032" s="65"/>
      <c r="G36032" s="145"/>
    </row>
    <row r="36033" spans="1:7">
      <c r="A36033" s="65"/>
      <c r="B36033" s="65"/>
      <c r="C36033" s="65"/>
      <c r="D36033" s="65"/>
      <c r="E36033" s="65"/>
      <c r="F36033" s="65"/>
      <c r="G36033" s="145"/>
    </row>
    <row r="36034" spans="1:7">
      <c r="A36034" s="65"/>
      <c r="B36034" s="65"/>
      <c r="C36034" s="65"/>
      <c r="D36034" s="65"/>
      <c r="E36034" s="65"/>
      <c r="F36034" s="65"/>
      <c r="G36034" s="145"/>
    </row>
    <row r="36035" spans="1:7">
      <c r="A36035" s="65"/>
      <c r="B36035" s="65"/>
      <c r="C36035" s="65"/>
      <c r="D36035" s="65"/>
      <c r="E36035" s="65"/>
      <c r="F36035" s="65"/>
      <c r="G36035" s="145"/>
    </row>
    <row r="36036" spans="1:7">
      <c r="A36036" s="65"/>
      <c r="B36036" s="65"/>
      <c r="C36036" s="65"/>
      <c r="D36036" s="65"/>
      <c r="E36036" s="65"/>
      <c r="F36036" s="65"/>
      <c r="G36036" s="145"/>
    </row>
    <row r="36037" spans="1:7">
      <c r="A36037" s="65"/>
      <c r="B36037" s="65"/>
      <c r="C36037" s="65"/>
      <c r="D36037" s="65"/>
      <c r="E36037" s="65"/>
      <c r="F36037" s="65"/>
      <c r="G36037" s="145"/>
    </row>
    <row r="36038" spans="1:7">
      <c r="A36038" s="65"/>
      <c r="B36038" s="65"/>
      <c r="C36038" s="65"/>
      <c r="D36038" s="65"/>
      <c r="E36038" s="65"/>
      <c r="F36038" s="65"/>
      <c r="G36038" s="145"/>
    </row>
    <row r="36039" spans="1:7">
      <c r="A36039" s="65"/>
      <c r="B36039" s="65"/>
      <c r="C36039" s="65"/>
      <c r="D36039" s="65"/>
      <c r="E36039" s="65"/>
      <c r="F36039" s="65"/>
      <c r="G36039" s="145"/>
    </row>
    <row r="36040" spans="1:7">
      <c r="A36040" s="65"/>
      <c r="B36040" s="65"/>
      <c r="C36040" s="65"/>
      <c r="D36040" s="65"/>
      <c r="E36040" s="65"/>
      <c r="F36040" s="65"/>
      <c r="G36040" s="145"/>
    </row>
    <row r="36041" spans="1:7">
      <c r="A36041" s="65"/>
      <c r="B36041" s="65"/>
      <c r="C36041" s="65"/>
      <c r="D36041" s="65"/>
      <c r="E36041" s="65"/>
      <c r="F36041" s="65"/>
      <c r="G36041" s="145"/>
    </row>
    <row r="36042" spans="1:7">
      <c r="A36042" s="65"/>
      <c r="B36042" s="65"/>
      <c r="C36042" s="65"/>
      <c r="D36042" s="65"/>
      <c r="E36042" s="65"/>
      <c r="F36042" s="65"/>
      <c r="G36042" s="145"/>
    </row>
    <row r="36043" spans="1:7">
      <c r="A36043" s="65"/>
      <c r="B36043" s="65"/>
      <c r="C36043" s="65"/>
      <c r="D36043" s="65"/>
      <c r="E36043" s="65"/>
      <c r="F36043" s="65"/>
      <c r="G36043" s="145"/>
    </row>
    <row r="36044" spans="1:7">
      <c r="A36044" s="65"/>
      <c r="B36044" s="65"/>
      <c r="C36044" s="65"/>
      <c r="D36044" s="65"/>
      <c r="E36044" s="65"/>
      <c r="F36044" s="65"/>
      <c r="G36044" s="145"/>
    </row>
    <row r="36045" spans="1:7">
      <c r="A36045" s="65"/>
      <c r="B36045" s="65"/>
      <c r="C36045" s="65"/>
      <c r="D36045" s="65"/>
      <c r="E36045" s="65"/>
      <c r="F36045" s="65"/>
      <c r="G36045" s="145"/>
    </row>
    <row r="36046" spans="1:7">
      <c r="A36046" s="65"/>
      <c r="B36046" s="65"/>
      <c r="C36046" s="65"/>
      <c r="D36046" s="65"/>
      <c r="E36046" s="65"/>
      <c r="F36046" s="65"/>
      <c r="G36046" s="145"/>
    </row>
    <row r="36047" spans="1:7">
      <c r="A36047" s="65"/>
      <c r="B36047" s="65"/>
      <c r="C36047" s="65"/>
      <c r="D36047" s="65"/>
      <c r="E36047" s="65"/>
      <c r="F36047" s="65"/>
      <c r="G36047" s="145"/>
    </row>
    <row r="36048" spans="1:7">
      <c r="A36048" s="65"/>
      <c r="B36048" s="65"/>
      <c r="C36048" s="65"/>
      <c r="D36048" s="65"/>
      <c r="E36048" s="65"/>
      <c r="F36048" s="65"/>
      <c r="G36048" s="145"/>
    </row>
    <row r="36049" spans="1:7">
      <c r="A36049" s="65"/>
      <c r="B36049" s="65"/>
      <c r="C36049" s="65"/>
      <c r="D36049" s="65"/>
      <c r="E36049" s="65"/>
      <c r="F36049" s="65"/>
      <c r="G36049" s="145"/>
    </row>
    <row r="36050" spans="1:7">
      <c r="A36050" s="65"/>
      <c r="B36050" s="65"/>
      <c r="C36050" s="65"/>
      <c r="D36050" s="65"/>
      <c r="E36050" s="65"/>
      <c r="F36050" s="65"/>
      <c r="G36050" s="145"/>
    </row>
    <row r="36051" spans="1:7">
      <c r="A36051" s="65"/>
      <c r="B36051" s="65"/>
      <c r="C36051" s="65"/>
      <c r="D36051" s="65"/>
      <c r="E36051" s="65"/>
      <c r="F36051" s="65"/>
      <c r="G36051" s="145"/>
    </row>
    <row r="36052" spans="1:7">
      <c r="A36052" s="65"/>
      <c r="B36052" s="65"/>
      <c r="C36052" s="65"/>
      <c r="D36052" s="65"/>
      <c r="E36052" s="65"/>
      <c r="F36052" s="65"/>
      <c r="G36052" s="145"/>
    </row>
    <row r="36053" spans="1:7">
      <c r="A36053" s="65"/>
      <c r="B36053" s="65"/>
      <c r="C36053" s="65"/>
      <c r="D36053" s="65"/>
      <c r="E36053" s="65"/>
      <c r="F36053" s="65"/>
      <c r="G36053" s="145"/>
    </row>
    <row r="36054" spans="1:7">
      <c r="A36054" s="65"/>
      <c r="B36054" s="65"/>
      <c r="C36054" s="65"/>
      <c r="D36054" s="65"/>
      <c r="E36054" s="65"/>
      <c r="F36054" s="65"/>
      <c r="G36054" s="145"/>
    </row>
    <row r="36055" spans="1:7">
      <c r="A36055" s="65"/>
      <c r="B36055" s="65"/>
      <c r="C36055" s="65"/>
      <c r="D36055" s="65"/>
      <c r="E36055" s="65"/>
      <c r="F36055" s="65"/>
      <c r="G36055" s="145"/>
    </row>
    <row r="36056" spans="1:7">
      <c r="A36056" s="65"/>
      <c r="B36056" s="65"/>
      <c r="C36056" s="65"/>
      <c r="D36056" s="65"/>
      <c r="E36056" s="65"/>
      <c r="F36056" s="65"/>
      <c r="G36056" s="145"/>
    </row>
    <row r="36057" spans="1:7">
      <c r="A36057" s="65"/>
      <c r="B36057" s="65"/>
      <c r="C36057" s="65"/>
      <c r="D36057" s="65"/>
      <c r="E36057" s="65"/>
      <c r="F36057" s="65"/>
      <c r="G36057" s="145"/>
    </row>
    <row r="36058" spans="1:7">
      <c r="A36058" s="65"/>
      <c r="B36058" s="65"/>
      <c r="C36058" s="65"/>
      <c r="D36058" s="65"/>
      <c r="E36058" s="65"/>
      <c r="F36058" s="65"/>
      <c r="G36058" s="145"/>
    </row>
    <row r="36059" spans="1:7">
      <c r="A36059" s="65"/>
      <c r="B36059" s="65"/>
      <c r="C36059" s="65"/>
      <c r="D36059" s="65"/>
      <c r="E36059" s="65"/>
      <c r="F36059" s="65"/>
      <c r="G36059" s="145"/>
    </row>
    <row r="36060" spans="1:7">
      <c r="A36060" s="65"/>
      <c r="B36060" s="65"/>
      <c r="C36060" s="65"/>
      <c r="D36060" s="65"/>
      <c r="E36060" s="65"/>
      <c r="F36060" s="65"/>
      <c r="G36060" s="145"/>
    </row>
    <row r="36061" spans="1:7">
      <c r="A36061" s="65"/>
      <c r="B36061" s="65"/>
      <c r="C36061" s="65"/>
      <c r="D36061" s="65"/>
      <c r="E36061" s="65"/>
      <c r="F36061" s="65"/>
      <c r="G36061" s="145"/>
    </row>
    <row r="36062" spans="1:7">
      <c r="A36062" s="65"/>
      <c r="B36062" s="65"/>
      <c r="C36062" s="65"/>
      <c r="D36062" s="65"/>
      <c r="E36062" s="65"/>
      <c r="F36062" s="65"/>
      <c r="G36062" s="145"/>
    </row>
    <row r="36063" spans="1:7">
      <c r="A36063" s="65"/>
      <c r="B36063" s="65"/>
      <c r="C36063" s="65"/>
      <c r="D36063" s="65"/>
      <c r="E36063" s="65"/>
      <c r="F36063" s="65"/>
      <c r="G36063" s="145"/>
    </row>
    <row r="36064" spans="1:7">
      <c r="A36064" s="65"/>
      <c r="B36064" s="65"/>
      <c r="C36064" s="65"/>
      <c r="D36064" s="65"/>
      <c r="E36064" s="65"/>
      <c r="F36064" s="65"/>
      <c r="G36064" s="145"/>
    </row>
    <row r="36065" spans="1:7">
      <c r="A36065" s="65"/>
      <c r="B36065" s="65"/>
      <c r="C36065" s="65"/>
      <c r="D36065" s="65"/>
      <c r="E36065" s="65"/>
      <c r="F36065" s="65"/>
      <c r="G36065" s="145"/>
    </row>
    <row r="36066" spans="1:7">
      <c r="A36066" s="65"/>
      <c r="B36066" s="65"/>
      <c r="C36066" s="65"/>
      <c r="D36066" s="65"/>
      <c r="E36066" s="65"/>
      <c r="F36066" s="65"/>
      <c r="G36066" s="145"/>
    </row>
    <row r="36067" spans="1:7">
      <c r="A36067" s="65"/>
      <c r="B36067" s="65"/>
      <c r="C36067" s="65"/>
      <c r="D36067" s="65"/>
      <c r="E36067" s="65"/>
      <c r="F36067" s="65"/>
      <c r="G36067" s="145"/>
    </row>
    <row r="36068" spans="1:7">
      <c r="A36068" s="65"/>
      <c r="B36068" s="65"/>
      <c r="C36068" s="65"/>
      <c r="D36068" s="65"/>
      <c r="E36068" s="65"/>
      <c r="F36068" s="65"/>
      <c r="G36068" s="145"/>
    </row>
    <row r="36069" spans="1:7">
      <c r="A36069" s="65"/>
      <c r="B36069" s="65"/>
      <c r="C36069" s="65"/>
      <c r="D36069" s="65"/>
      <c r="E36069" s="65"/>
      <c r="F36069" s="65"/>
      <c r="G36069" s="145"/>
    </row>
    <row r="36070" spans="1:7">
      <c r="A36070" s="65"/>
      <c r="B36070" s="65"/>
      <c r="C36070" s="65"/>
      <c r="D36070" s="65"/>
      <c r="E36070" s="65"/>
      <c r="F36070" s="65"/>
      <c r="G36070" s="145"/>
    </row>
    <row r="36071" spans="1:7">
      <c r="A36071" s="65"/>
      <c r="B36071" s="65"/>
      <c r="C36071" s="65"/>
      <c r="D36071" s="65"/>
      <c r="E36071" s="65"/>
      <c r="F36071" s="65"/>
      <c r="G36071" s="145"/>
    </row>
    <row r="36072" spans="1:7">
      <c r="A36072" s="65"/>
      <c r="B36072" s="65"/>
      <c r="C36072" s="65"/>
      <c r="D36072" s="65"/>
      <c r="E36072" s="65"/>
      <c r="F36072" s="65"/>
      <c r="G36072" s="145"/>
    </row>
    <row r="36073" spans="1:7">
      <c r="A36073" s="65"/>
      <c r="B36073" s="65"/>
      <c r="C36073" s="65"/>
      <c r="D36073" s="65"/>
      <c r="E36073" s="65"/>
      <c r="F36073" s="65"/>
      <c r="G36073" s="145"/>
    </row>
    <row r="36074" spans="1:7">
      <c r="A36074" s="65"/>
      <c r="B36074" s="65"/>
      <c r="C36074" s="65"/>
      <c r="D36074" s="65"/>
      <c r="E36074" s="65"/>
      <c r="F36074" s="65"/>
      <c r="G36074" s="145"/>
    </row>
    <row r="36075" spans="1:7">
      <c r="A36075" s="65"/>
      <c r="B36075" s="65"/>
      <c r="C36075" s="65"/>
      <c r="D36075" s="65"/>
      <c r="E36075" s="65"/>
      <c r="F36075" s="65"/>
      <c r="G36075" s="145"/>
    </row>
    <row r="36076" spans="1:7">
      <c r="A36076" s="65"/>
      <c r="B36076" s="65"/>
      <c r="C36076" s="65"/>
      <c r="D36076" s="65"/>
      <c r="E36076" s="65"/>
      <c r="F36076" s="65"/>
      <c r="G36076" s="145"/>
    </row>
    <row r="36077" spans="1:7">
      <c r="A36077" s="65"/>
      <c r="B36077" s="65"/>
      <c r="C36077" s="65"/>
      <c r="D36077" s="65"/>
      <c r="E36077" s="65"/>
      <c r="F36077" s="65"/>
      <c r="G36077" s="145"/>
    </row>
    <row r="36078" spans="1:7">
      <c r="A36078" s="65"/>
      <c r="B36078" s="65"/>
      <c r="C36078" s="65"/>
      <c r="D36078" s="65"/>
      <c r="E36078" s="65"/>
      <c r="F36078" s="65"/>
      <c r="G36078" s="145"/>
    </row>
    <row r="36079" spans="1:7">
      <c r="A36079" s="65"/>
      <c r="B36079" s="65"/>
      <c r="C36079" s="65"/>
      <c r="D36079" s="65"/>
      <c r="E36079" s="65"/>
      <c r="F36079" s="65"/>
      <c r="G36079" s="145"/>
    </row>
    <row r="36080" spans="1:7">
      <c r="A36080" s="65"/>
      <c r="B36080" s="65"/>
      <c r="C36080" s="65"/>
      <c r="D36080" s="65"/>
      <c r="E36080" s="65"/>
      <c r="F36080" s="65"/>
      <c r="G36080" s="145"/>
    </row>
    <row r="36081" spans="1:7">
      <c r="A36081" s="65"/>
      <c r="B36081" s="65"/>
      <c r="C36081" s="65"/>
      <c r="D36081" s="65"/>
      <c r="E36081" s="65"/>
      <c r="F36081" s="65"/>
      <c r="G36081" s="145"/>
    </row>
    <row r="36082" spans="1:7">
      <c r="A36082" s="65"/>
      <c r="B36082" s="65"/>
      <c r="C36082" s="65"/>
      <c r="D36082" s="65"/>
      <c r="E36082" s="65"/>
      <c r="F36082" s="65"/>
      <c r="G36082" s="145"/>
    </row>
    <row r="36083" spans="1:7">
      <c r="A36083" s="65"/>
      <c r="B36083" s="65"/>
      <c r="C36083" s="65"/>
      <c r="D36083" s="65"/>
      <c r="E36083" s="65"/>
      <c r="F36083" s="65"/>
      <c r="G36083" s="145"/>
    </row>
    <row r="36084" spans="1:7">
      <c r="A36084" s="65"/>
      <c r="B36084" s="65"/>
      <c r="C36084" s="65"/>
      <c r="D36084" s="65"/>
      <c r="E36084" s="65"/>
      <c r="F36084" s="65"/>
      <c r="G36084" s="145"/>
    </row>
    <row r="36085" spans="1:7">
      <c r="A36085" s="65"/>
      <c r="B36085" s="65"/>
      <c r="C36085" s="65"/>
      <c r="D36085" s="65"/>
      <c r="E36085" s="65"/>
      <c r="F36085" s="65"/>
      <c r="G36085" s="145"/>
    </row>
    <row r="36086" spans="1:7">
      <c r="A36086" s="65"/>
      <c r="B36086" s="65"/>
      <c r="C36086" s="65"/>
      <c r="D36086" s="65"/>
      <c r="E36086" s="65"/>
      <c r="F36086" s="65"/>
      <c r="G36086" s="145"/>
    </row>
    <row r="36087" spans="1:7">
      <c r="A36087" s="65"/>
      <c r="B36087" s="65"/>
      <c r="C36087" s="65"/>
      <c r="D36087" s="65"/>
      <c r="E36087" s="65"/>
      <c r="F36087" s="65"/>
      <c r="G36087" s="145"/>
    </row>
    <row r="36088" spans="1:7">
      <c r="A36088" s="65"/>
      <c r="B36088" s="65"/>
      <c r="C36088" s="65"/>
      <c r="D36088" s="65"/>
      <c r="E36088" s="65"/>
      <c r="F36088" s="65"/>
      <c r="G36088" s="145"/>
    </row>
    <row r="36089" spans="1:7">
      <c r="A36089" s="65"/>
      <c r="B36089" s="65"/>
      <c r="C36089" s="65"/>
      <c r="D36089" s="65"/>
      <c r="E36089" s="65"/>
      <c r="F36089" s="65"/>
      <c r="G36089" s="145"/>
    </row>
    <row r="36090" spans="1:7">
      <c r="A36090" s="65"/>
      <c r="B36090" s="65"/>
      <c r="C36090" s="65"/>
      <c r="D36090" s="65"/>
      <c r="E36090" s="65"/>
      <c r="F36090" s="65"/>
      <c r="G36090" s="145"/>
    </row>
    <row r="36091" spans="1:7">
      <c r="A36091" s="65"/>
      <c r="B36091" s="65"/>
      <c r="C36091" s="65"/>
      <c r="D36091" s="65"/>
      <c r="E36091" s="65"/>
      <c r="F36091" s="65"/>
      <c r="G36091" s="145"/>
    </row>
    <row r="36092" spans="1:7">
      <c r="A36092" s="65"/>
      <c r="B36092" s="65"/>
      <c r="C36092" s="65"/>
      <c r="D36092" s="65"/>
      <c r="E36092" s="65"/>
      <c r="F36092" s="65"/>
      <c r="G36092" s="145"/>
    </row>
    <row r="36093" spans="1:7">
      <c r="A36093" s="65"/>
      <c r="B36093" s="65"/>
      <c r="C36093" s="65"/>
      <c r="D36093" s="65"/>
      <c r="E36093" s="65"/>
      <c r="F36093" s="65"/>
      <c r="G36093" s="145"/>
    </row>
    <row r="36094" spans="1:7">
      <c r="A36094" s="65"/>
      <c r="B36094" s="65"/>
      <c r="C36094" s="65"/>
      <c r="D36094" s="65"/>
      <c r="E36094" s="65"/>
      <c r="F36094" s="65"/>
      <c r="G36094" s="145"/>
    </row>
    <row r="36095" spans="1:7">
      <c r="A36095" s="65"/>
      <c r="B36095" s="65"/>
      <c r="C36095" s="65"/>
      <c r="D36095" s="65"/>
      <c r="E36095" s="65"/>
      <c r="F36095" s="65"/>
      <c r="G36095" s="145"/>
    </row>
    <row r="36096" spans="1:7">
      <c r="A36096" s="65"/>
      <c r="B36096" s="65"/>
      <c r="C36096" s="65"/>
      <c r="D36096" s="65"/>
      <c r="E36096" s="65"/>
      <c r="F36096" s="65"/>
      <c r="G36096" s="145"/>
    </row>
    <row r="36097" spans="1:7">
      <c r="A36097" s="65"/>
      <c r="B36097" s="65"/>
      <c r="C36097" s="65"/>
      <c r="D36097" s="65"/>
      <c r="E36097" s="65"/>
      <c r="F36097" s="65"/>
      <c r="G36097" s="145"/>
    </row>
    <row r="36098" spans="1:7">
      <c r="A36098" s="65"/>
      <c r="B36098" s="65"/>
      <c r="C36098" s="65"/>
      <c r="D36098" s="65"/>
      <c r="E36098" s="65"/>
      <c r="F36098" s="65"/>
      <c r="G36098" s="145"/>
    </row>
    <row r="36099" spans="1:7">
      <c r="A36099" s="65"/>
      <c r="B36099" s="65"/>
      <c r="C36099" s="65"/>
      <c r="D36099" s="65"/>
      <c r="E36099" s="65"/>
      <c r="F36099" s="65"/>
      <c r="G36099" s="145"/>
    </row>
    <row r="36100" spans="1:7">
      <c r="A36100" s="65"/>
      <c r="B36100" s="65"/>
      <c r="C36100" s="65"/>
      <c r="D36100" s="65"/>
      <c r="E36100" s="65"/>
      <c r="F36100" s="65"/>
      <c r="G36100" s="145"/>
    </row>
    <row r="36101" spans="1:7">
      <c r="A36101" s="65"/>
      <c r="B36101" s="65"/>
      <c r="C36101" s="65"/>
      <c r="D36101" s="65"/>
      <c r="E36101" s="65"/>
      <c r="F36101" s="65"/>
      <c r="G36101" s="145"/>
    </row>
    <row r="36102" spans="1:7">
      <c r="A36102" s="65"/>
      <c r="B36102" s="65"/>
      <c r="C36102" s="65"/>
      <c r="D36102" s="65"/>
      <c r="E36102" s="65"/>
      <c r="F36102" s="65"/>
      <c r="G36102" s="145"/>
    </row>
    <row r="36103" spans="1:7">
      <c r="A36103" s="65"/>
      <c r="B36103" s="65"/>
      <c r="C36103" s="65"/>
      <c r="D36103" s="65"/>
      <c r="E36103" s="65"/>
      <c r="F36103" s="65"/>
      <c r="G36103" s="145"/>
    </row>
    <row r="36104" spans="1:7">
      <c r="A36104" s="65"/>
      <c r="B36104" s="65"/>
      <c r="C36104" s="65"/>
      <c r="D36104" s="65"/>
      <c r="E36104" s="65"/>
      <c r="F36104" s="65"/>
      <c r="G36104" s="145"/>
    </row>
    <row r="36105" spans="1:7">
      <c r="A36105" s="65"/>
      <c r="B36105" s="65"/>
      <c r="C36105" s="65"/>
      <c r="D36105" s="65"/>
      <c r="E36105" s="65"/>
      <c r="F36105" s="65"/>
      <c r="G36105" s="145"/>
    </row>
    <row r="36106" spans="1:7">
      <c r="A36106" s="65"/>
      <c r="B36106" s="65"/>
      <c r="C36106" s="65"/>
      <c r="D36106" s="65"/>
      <c r="E36106" s="65"/>
      <c r="F36106" s="65"/>
      <c r="G36106" s="145"/>
    </row>
    <row r="36107" spans="1:7">
      <c r="A36107" s="65"/>
      <c r="B36107" s="65"/>
      <c r="C36107" s="65"/>
      <c r="D36107" s="65"/>
      <c r="E36107" s="65"/>
      <c r="F36107" s="65"/>
      <c r="G36107" s="145"/>
    </row>
    <row r="36108" spans="1:7">
      <c r="A36108" s="65"/>
      <c r="B36108" s="65"/>
      <c r="C36108" s="65"/>
      <c r="D36108" s="65"/>
      <c r="E36108" s="65"/>
      <c r="F36108" s="65"/>
      <c r="G36108" s="145"/>
    </row>
    <row r="36109" spans="1:7">
      <c r="A36109" s="65"/>
      <c r="B36109" s="65"/>
      <c r="C36109" s="65"/>
      <c r="D36109" s="65"/>
      <c r="E36109" s="65"/>
      <c r="F36109" s="65"/>
      <c r="G36109" s="145"/>
    </row>
    <row r="36110" spans="1:7">
      <c r="A36110" s="65"/>
      <c r="B36110" s="65"/>
      <c r="C36110" s="65"/>
      <c r="D36110" s="65"/>
      <c r="E36110" s="65"/>
      <c r="F36110" s="65"/>
      <c r="G36110" s="145"/>
    </row>
    <row r="36111" spans="1:7">
      <c r="A36111" s="65"/>
      <c r="B36111" s="65"/>
      <c r="C36111" s="65"/>
      <c r="D36111" s="65"/>
      <c r="E36111" s="65"/>
      <c r="F36111" s="65"/>
      <c r="G36111" s="145"/>
    </row>
    <row r="36112" spans="1:7">
      <c r="A36112" s="65"/>
      <c r="B36112" s="65"/>
      <c r="C36112" s="65"/>
      <c r="D36112" s="65"/>
      <c r="E36112" s="65"/>
      <c r="F36112" s="65"/>
      <c r="G36112" s="145"/>
    </row>
    <row r="36113" spans="1:7">
      <c r="A36113" s="65"/>
      <c r="B36113" s="65"/>
      <c r="C36113" s="65"/>
      <c r="D36113" s="65"/>
      <c r="E36113" s="65"/>
      <c r="F36113" s="65"/>
      <c r="G36113" s="145"/>
    </row>
    <row r="36114" spans="1:7">
      <c r="A36114" s="65"/>
      <c r="B36114" s="65"/>
      <c r="C36114" s="65"/>
      <c r="D36114" s="65"/>
      <c r="E36114" s="65"/>
      <c r="F36114" s="65"/>
      <c r="G36114" s="145"/>
    </row>
    <row r="36115" spans="1:7">
      <c r="A36115" s="65"/>
      <c r="B36115" s="65"/>
      <c r="C36115" s="65"/>
      <c r="D36115" s="65"/>
      <c r="E36115" s="65"/>
      <c r="F36115" s="65"/>
      <c r="G36115" s="145"/>
    </row>
    <row r="36116" spans="1:7">
      <c r="A36116" s="65"/>
      <c r="B36116" s="65"/>
      <c r="C36116" s="65"/>
      <c r="D36116" s="65"/>
      <c r="E36116" s="65"/>
      <c r="F36116" s="65"/>
      <c r="G36116" s="145"/>
    </row>
    <row r="36117" spans="1:7">
      <c r="A36117" s="65"/>
      <c r="B36117" s="65"/>
      <c r="C36117" s="65"/>
      <c r="D36117" s="65"/>
      <c r="E36117" s="65"/>
      <c r="F36117" s="65"/>
      <c r="G36117" s="145"/>
    </row>
    <row r="36118" spans="1:7">
      <c r="A36118" s="65"/>
      <c r="B36118" s="65"/>
      <c r="C36118" s="65"/>
      <c r="D36118" s="65"/>
      <c r="E36118" s="65"/>
      <c r="F36118" s="65"/>
      <c r="G36118" s="145"/>
    </row>
    <row r="36119" spans="1:7">
      <c r="A36119" s="65"/>
      <c r="B36119" s="65"/>
      <c r="C36119" s="65"/>
      <c r="D36119" s="65"/>
      <c r="E36119" s="65"/>
      <c r="F36119" s="65"/>
      <c r="G36119" s="145"/>
    </row>
    <row r="36120" spans="1:7">
      <c r="A36120" s="65"/>
      <c r="B36120" s="65"/>
      <c r="C36120" s="65"/>
      <c r="D36120" s="65"/>
      <c r="E36120" s="65"/>
      <c r="F36120" s="65"/>
      <c r="G36120" s="145"/>
    </row>
    <row r="36121" spans="1:7">
      <c r="A36121" s="65"/>
      <c r="B36121" s="65"/>
      <c r="C36121" s="65"/>
      <c r="D36121" s="65"/>
      <c r="E36121" s="65"/>
      <c r="F36121" s="65"/>
      <c r="G36121" s="145"/>
    </row>
    <row r="36122" spans="1:7">
      <c r="A36122" s="65"/>
      <c r="B36122" s="65"/>
      <c r="C36122" s="65"/>
      <c r="D36122" s="65"/>
      <c r="E36122" s="65"/>
      <c r="F36122" s="65"/>
      <c r="G36122" s="145"/>
    </row>
    <row r="36123" spans="1:7">
      <c r="A36123" s="65"/>
      <c r="B36123" s="65"/>
      <c r="C36123" s="65"/>
      <c r="D36123" s="65"/>
      <c r="E36123" s="65"/>
      <c r="F36123" s="65"/>
      <c r="G36123" s="145"/>
    </row>
    <row r="36124" spans="1:7">
      <c r="A36124" s="65"/>
      <c r="B36124" s="65"/>
      <c r="C36124" s="65"/>
      <c r="D36124" s="65"/>
      <c r="E36124" s="65"/>
      <c r="F36124" s="65"/>
      <c r="G36124" s="145"/>
    </row>
    <row r="36125" spans="1:7">
      <c r="A36125" s="65"/>
      <c r="B36125" s="65"/>
      <c r="C36125" s="65"/>
      <c r="D36125" s="65"/>
      <c r="E36125" s="65"/>
      <c r="F36125" s="65"/>
      <c r="G36125" s="145"/>
    </row>
    <row r="36126" spans="1:7">
      <c r="A36126" s="65"/>
      <c r="B36126" s="65"/>
      <c r="C36126" s="65"/>
      <c r="D36126" s="65"/>
      <c r="E36126" s="65"/>
      <c r="F36126" s="65"/>
      <c r="G36126" s="145"/>
    </row>
    <row r="36127" spans="1:7">
      <c r="A36127" s="65"/>
      <c r="B36127" s="65"/>
      <c r="C36127" s="65"/>
      <c r="D36127" s="65"/>
      <c r="E36127" s="65"/>
      <c r="F36127" s="65"/>
      <c r="G36127" s="145"/>
    </row>
    <row r="36128" spans="1:7">
      <c r="A36128" s="65"/>
      <c r="B36128" s="65"/>
      <c r="C36128" s="65"/>
      <c r="D36128" s="65"/>
      <c r="E36128" s="65"/>
      <c r="F36128" s="65"/>
      <c r="G36128" s="145"/>
    </row>
    <row r="36129" spans="1:7">
      <c r="A36129" s="65"/>
      <c r="B36129" s="65"/>
      <c r="C36129" s="65"/>
      <c r="D36129" s="65"/>
      <c r="E36129" s="65"/>
      <c r="F36129" s="65"/>
      <c r="G36129" s="145"/>
    </row>
    <row r="36130" spans="1:7">
      <c r="A36130" s="65"/>
      <c r="B36130" s="65"/>
      <c r="C36130" s="65"/>
      <c r="D36130" s="65"/>
      <c r="E36130" s="65"/>
      <c r="F36130" s="65"/>
      <c r="G36130" s="145"/>
    </row>
    <row r="36131" spans="1:7">
      <c r="A36131" s="65"/>
      <c r="B36131" s="65"/>
      <c r="C36131" s="65"/>
      <c r="D36131" s="65"/>
      <c r="E36131" s="65"/>
      <c r="F36131" s="65"/>
      <c r="G36131" s="145"/>
    </row>
    <row r="36132" spans="1:7">
      <c r="A36132" s="65"/>
      <c r="B36132" s="65"/>
      <c r="C36132" s="65"/>
      <c r="D36132" s="65"/>
      <c r="E36132" s="65"/>
      <c r="F36132" s="65"/>
      <c r="G36132" s="145"/>
    </row>
    <row r="36133" spans="1:7">
      <c r="A36133" s="65"/>
      <c r="B36133" s="65"/>
      <c r="C36133" s="65"/>
      <c r="D36133" s="65"/>
      <c r="E36133" s="65"/>
      <c r="F36133" s="65"/>
      <c r="G36133" s="145"/>
    </row>
    <row r="36134" spans="1:7">
      <c r="A36134" s="65"/>
      <c r="B36134" s="65"/>
      <c r="C36134" s="65"/>
      <c r="D36134" s="65"/>
      <c r="E36134" s="65"/>
      <c r="F36134" s="65"/>
      <c r="G36134" s="145"/>
    </row>
    <row r="36135" spans="1:7">
      <c r="A36135" s="65"/>
      <c r="B36135" s="65"/>
      <c r="C36135" s="65"/>
      <c r="D36135" s="65"/>
      <c r="E36135" s="65"/>
      <c r="F36135" s="65"/>
      <c r="G36135" s="145"/>
    </row>
    <row r="36136" spans="1:7">
      <c r="A36136" s="65"/>
      <c r="B36136" s="65"/>
      <c r="C36136" s="65"/>
      <c r="D36136" s="65"/>
      <c r="E36136" s="65"/>
      <c r="F36136" s="65"/>
      <c r="G36136" s="145"/>
    </row>
    <row r="36137" spans="1:7">
      <c r="A36137" s="65"/>
      <c r="B36137" s="65"/>
      <c r="C36137" s="65"/>
      <c r="D36137" s="65"/>
      <c r="E36137" s="65"/>
      <c r="F36137" s="65"/>
      <c r="G36137" s="145"/>
    </row>
    <row r="36138" spans="1:7">
      <c r="A36138" s="65"/>
      <c r="B36138" s="65"/>
      <c r="C36138" s="65"/>
      <c r="D36138" s="65"/>
      <c r="E36138" s="65"/>
      <c r="F36138" s="65"/>
      <c r="G36138" s="145"/>
    </row>
    <row r="36139" spans="1:7">
      <c r="A36139" s="65"/>
      <c r="B36139" s="65"/>
      <c r="C36139" s="65"/>
      <c r="D36139" s="65"/>
      <c r="E36139" s="65"/>
      <c r="F36139" s="65"/>
      <c r="G36139" s="145"/>
    </row>
    <row r="36140" spans="1:7">
      <c r="A36140" s="65"/>
      <c r="B36140" s="65"/>
      <c r="C36140" s="65"/>
      <c r="D36140" s="65"/>
      <c r="E36140" s="65"/>
      <c r="F36140" s="65"/>
      <c r="G36140" s="145"/>
    </row>
    <row r="36141" spans="1:7">
      <c r="A36141" s="65"/>
      <c r="B36141" s="65"/>
      <c r="C36141" s="65"/>
      <c r="D36141" s="65"/>
      <c r="E36141" s="65"/>
      <c r="F36141" s="65"/>
      <c r="G36141" s="145"/>
    </row>
    <row r="36142" spans="1:7">
      <c r="A36142" s="65"/>
      <c r="B36142" s="65"/>
      <c r="C36142" s="65"/>
      <c r="D36142" s="65"/>
      <c r="E36142" s="65"/>
      <c r="F36142" s="65"/>
      <c r="G36142" s="145"/>
    </row>
    <row r="36143" spans="1:7">
      <c r="A36143" s="65"/>
      <c r="B36143" s="65"/>
      <c r="C36143" s="65"/>
      <c r="D36143" s="65"/>
      <c r="E36143" s="65"/>
      <c r="F36143" s="65"/>
      <c r="G36143" s="145"/>
    </row>
    <row r="36144" spans="1:7">
      <c r="A36144" s="65"/>
      <c r="B36144" s="65"/>
      <c r="C36144" s="65"/>
      <c r="D36144" s="65"/>
      <c r="E36144" s="65"/>
      <c r="F36144" s="65"/>
      <c r="G36144" s="145"/>
    </row>
    <row r="36145" spans="1:7">
      <c r="A36145" s="65"/>
      <c r="B36145" s="65"/>
      <c r="C36145" s="65"/>
      <c r="D36145" s="65"/>
      <c r="E36145" s="65"/>
      <c r="F36145" s="65"/>
      <c r="G36145" s="145"/>
    </row>
    <row r="36146" spans="1:7">
      <c r="A36146" s="65"/>
      <c r="B36146" s="65"/>
      <c r="C36146" s="65"/>
      <c r="D36146" s="65"/>
      <c r="E36146" s="65"/>
      <c r="F36146" s="65"/>
      <c r="G36146" s="145"/>
    </row>
    <row r="36147" spans="1:7">
      <c r="A36147" s="65"/>
      <c r="B36147" s="65"/>
      <c r="C36147" s="65"/>
      <c r="D36147" s="65"/>
      <c r="E36147" s="65"/>
      <c r="F36147" s="65"/>
      <c r="G36147" s="145"/>
    </row>
    <row r="36148" spans="1:7">
      <c r="A36148" s="65"/>
      <c r="B36148" s="65"/>
      <c r="C36148" s="65"/>
      <c r="D36148" s="65"/>
      <c r="E36148" s="65"/>
      <c r="F36148" s="65"/>
      <c r="G36148" s="145"/>
    </row>
    <row r="36149" spans="1:7">
      <c r="A36149" s="65"/>
      <c r="B36149" s="65"/>
      <c r="C36149" s="65"/>
      <c r="D36149" s="65"/>
      <c r="E36149" s="65"/>
      <c r="F36149" s="65"/>
      <c r="G36149" s="145"/>
    </row>
    <row r="36150" spans="1:7">
      <c r="A36150" s="65"/>
      <c r="B36150" s="65"/>
      <c r="C36150" s="65"/>
      <c r="D36150" s="65"/>
      <c r="E36150" s="65"/>
      <c r="F36150" s="65"/>
      <c r="G36150" s="145"/>
    </row>
    <row r="36151" spans="1:7">
      <c r="A36151" s="65"/>
      <c r="B36151" s="65"/>
      <c r="C36151" s="65"/>
      <c r="D36151" s="65"/>
      <c r="E36151" s="65"/>
      <c r="F36151" s="65"/>
      <c r="G36151" s="145"/>
    </row>
    <row r="36152" spans="1:7">
      <c r="A36152" s="65"/>
      <c r="B36152" s="65"/>
      <c r="C36152" s="65"/>
      <c r="D36152" s="65"/>
      <c r="E36152" s="65"/>
      <c r="F36152" s="65"/>
      <c r="G36152" s="145"/>
    </row>
    <row r="36153" spans="1:7">
      <c r="A36153" s="65"/>
      <c r="B36153" s="65"/>
      <c r="C36153" s="65"/>
      <c r="D36153" s="65"/>
      <c r="E36153" s="65"/>
      <c r="F36153" s="65"/>
      <c r="G36153" s="145"/>
    </row>
    <row r="36154" spans="1:7">
      <c r="A36154" s="65"/>
      <c r="B36154" s="65"/>
      <c r="C36154" s="65"/>
      <c r="D36154" s="65"/>
      <c r="E36154" s="65"/>
      <c r="F36154" s="65"/>
      <c r="G36154" s="145"/>
    </row>
    <row r="36155" spans="1:7">
      <c r="A36155" s="65"/>
      <c r="B36155" s="65"/>
      <c r="C36155" s="65"/>
      <c r="D36155" s="65"/>
      <c r="E36155" s="65"/>
      <c r="F36155" s="65"/>
      <c r="G36155" s="145"/>
    </row>
    <row r="36156" spans="1:7">
      <c r="A36156" s="65"/>
      <c r="B36156" s="65"/>
      <c r="C36156" s="65"/>
      <c r="D36156" s="65"/>
      <c r="E36156" s="65"/>
      <c r="F36156" s="65"/>
      <c r="G36156" s="145"/>
    </row>
    <row r="36157" spans="1:7">
      <c r="A36157" s="65"/>
      <c r="B36157" s="65"/>
      <c r="C36157" s="65"/>
      <c r="D36157" s="65"/>
      <c r="E36157" s="65"/>
      <c r="F36157" s="65"/>
      <c r="G36157" s="145"/>
    </row>
    <row r="36158" spans="1:7">
      <c r="A36158" s="65"/>
      <c r="B36158" s="65"/>
      <c r="C36158" s="65"/>
      <c r="D36158" s="65"/>
      <c r="E36158" s="65"/>
      <c r="F36158" s="65"/>
      <c r="G36158" s="145"/>
    </row>
    <row r="36159" spans="1:7">
      <c r="A36159" s="65"/>
      <c r="B36159" s="65"/>
      <c r="C36159" s="65"/>
      <c r="D36159" s="65"/>
      <c r="E36159" s="65"/>
      <c r="F36159" s="65"/>
      <c r="G36159" s="145"/>
    </row>
    <row r="36160" spans="1:7">
      <c r="A36160" s="65"/>
      <c r="B36160" s="65"/>
      <c r="C36160" s="65"/>
      <c r="D36160" s="65"/>
      <c r="E36160" s="65"/>
      <c r="F36160" s="65"/>
      <c r="G36160" s="145"/>
    </row>
    <row r="36161" spans="1:7">
      <c r="A36161" s="65"/>
      <c r="B36161" s="65"/>
      <c r="C36161" s="65"/>
      <c r="D36161" s="65"/>
      <c r="E36161" s="65"/>
      <c r="F36161" s="65"/>
      <c r="G36161" s="145"/>
    </row>
    <row r="36162" spans="1:7">
      <c r="A36162" s="65"/>
      <c r="B36162" s="65"/>
      <c r="C36162" s="65"/>
      <c r="D36162" s="65"/>
      <c r="E36162" s="65"/>
      <c r="F36162" s="65"/>
      <c r="G36162" s="145"/>
    </row>
    <row r="36163" spans="1:7">
      <c r="A36163" s="65"/>
      <c r="B36163" s="65"/>
      <c r="C36163" s="65"/>
      <c r="D36163" s="65"/>
      <c r="E36163" s="65"/>
      <c r="F36163" s="65"/>
      <c r="G36163" s="145"/>
    </row>
    <row r="36164" spans="1:7">
      <c r="A36164" s="65"/>
      <c r="B36164" s="65"/>
      <c r="C36164" s="65"/>
      <c r="D36164" s="65"/>
      <c r="E36164" s="65"/>
      <c r="F36164" s="65"/>
      <c r="G36164" s="145"/>
    </row>
    <row r="36165" spans="1:7">
      <c r="A36165" s="65"/>
      <c r="B36165" s="65"/>
      <c r="C36165" s="65"/>
      <c r="D36165" s="65"/>
      <c r="E36165" s="65"/>
      <c r="F36165" s="65"/>
      <c r="G36165" s="145"/>
    </row>
    <row r="36166" spans="1:7">
      <c r="A36166" s="65"/>
      <c r="B36166" s="65"/>
      <c r="C36166" s="65"/>
      <c r="D36166" s="65"/>
      <c r="E36166" s="65"/>
      <c r="F36166" s="65"/>
      <c r="G36166" s="145"/>
    </row>
    <row r="36167" spans="1:7">
      <c r="A36167" s="65"/>
      <c r="B36167" s="65"/>
      <c r="C36167" s="65"/>
      <c r="D36167" s="65"/>
      <c r="E36167" s="65"/>
      <c r="F36167" s="65"/>
      <c r="G36167" s="145"/>
    </row>
    <row r="36168" spans="1:7">
      <c r="A36168" s="65"/>
      <c r="B36168" s="65"/>
      <c r="C36168" s="65"/>
      <c r="D36168" s="65"/>
      <c r="E36168" s="65"/>
      <c r="F36168" s="65"/>
      <c r="G36168" s="145"/>
    </row>
    <row r="36169" spans="1:7">
      <c r="A36169" s="65"/>
      <c r="B36169" s="65"/>
      <c r="C36169" s="65"/>
      <c r="D36169" s="65"/>
      <c r="E36169" s="65"/>
      <c r="F36169" s="65"/>
      <c r="G36169" s="145"/>
    </row>
    <row r="36170" spans="1:7">
      <c r="A36170" s="65"/>
      <c r="B36170" s="65"/>
      <c r="C36170" s="65"/>
      <c r="D36170" s="65"/>
      <c r="E36170" s="65"/>
      <c r="F36170" s="65"/>
      <c r="G36170" s="145"/>
    </row>
    <row r="36171" spans="1:7">
      <c r="A36171" s="65"/>
      <c r="B36171" s="65"/>
      <c r="C36171" s="65"/>
      <c r="D36171" s="65"/>
      <c r="E36171" s="65"/>
      <c r="F36171" s="65"/>
      <c r="G36171" s="145"/>
    </row>
    <row r="36172" spans="1:7">
      <c r="A36172" s="65"/>
      <c r="B36172" s="65"/>
      <c r="C36172" s="65"/>
      <c r="D36172" s="65"/>
      <c r="E36172" s="65"/>
      <c r="F36172" s="65"/>
      <c r="G36172" s="145"/>
    </row>
    <row r="36173" spans="1:7">
      <c r="A36173" s="65"/>
      <c r="B36173" s="65"/>
      <c r="C36173" s="65"/>
      <c r="D36173" s="65"/>
      <c r="E36173" s="65"/>
      <c r="F36173" s="65"/>
      <c r="G36173" s="145"/>
    </row>
    <row r="36174" spans="1:7">
      <c r="A36174" s="65"/>
      <c r="B36174" s="65"/>
      <c r="C36174" s="65"/>
      <c r="D36174" s="65"/>
      <c r="E36174" s="65"/>
      <c r="F36174" s="65"/>
      <c r="G36174" s="145"/>
    </row>
    <row r="36175" spans="1:7">
      <c r="A36175" s="65"/>
      <c r="B36175" s="65"/>
      <c r="C36175" s="65"/>
      <c r="D36175" s="65"/>
      <c r="E36175" s="65"/>
      <c r="F36175" s="65"/>
      <c r="G36175" s="145"/>
    </row>
    <row r="36176" spans="1:7">
      <c r="A36176" s="65"/>
      <c r="B36176" s="65"/>
      <c r="C36176" s="65"/>
      <c r="D36176" s="65"/>
      <c r="E36176" s="65"/>
      <c r="F36176" s="65"/>
      <c r="G36176" s="145"/>
    </row>
    <row r="36177" spans="1:7">
      <c r="A36177" s="65"/>
      <c r="B36177" s="65"/>
      <c r="C36177" s="65"/>
      <c r="D36177" s="65"/>
      <c r="E36177" s="65"/>
      <c r="F36177" s="65"/>
      <c r="G36177" s="145"/>
    </row>
    <row r="36178" spans="1:7">
      <c r="A36178" s="65"/>
      <c r="B36178" s="65"/>
      <c r="C36178" s="65"/>
      <c r="D36178" s="65"/>
      <c r="E36178" s="65"/>
      <c r="F36178" s="65"/>
      <c r="G36178" s="145"/>
    </row>
    <row r="36179" spans="1:7">
      <c r="A36179" s="65"/>
      <c r="B36179" s="65"/>
      <c r="C36179" s="65"/>
      <c r="D36179" s="65"/>
      <c r="E36179" s="65"/>
      <c r="F36179" s="65"/>
      <c r="G36179" s="145"/>
    </row>
    <row r="36180" spans="1:7">
      <c r="A36180" s="65"/>
      <c r="B36180" s="65"/>
      <c r="C36180" s="65"/>
      <c r="D36180" s="65"/>
      <c r="E36180" s="65"/>
      <c r="F36180" s="65"/>
      <c r="G36180" s="145"/>
    </row>
    <row r="36181" spans="1:7">
      <c r="A36181" s="65"/>
      <c r="B36181" s="65"/>
      <c r="C36181" s="65"/>
      <c r="D36181" s="65"/>
      <c r="E36181" s="65"/>
      <c r="F36181" s="65"/>
      <c r="G36181" s="145"/>
    </row>
    <row r="36182" spans="1:7">
      <c r="A36182" s="65"/>
      <c r="B36182" s="65"/>
      <c r="C36182" s="65"/>
      <c r="D36182" s="65"/>
      <c r="E36182" s="65"/>
      <c r="F36182" s="65"/>
      <c r="G36182" s="145"/>
    </row>
    <row r="36183" spans="1:7">
      <c r="A36183" s="65"/>
      <c r="B36183" s="65"/>
      <c r="C36183" s="65"/>
      <c r="D36183" s="65"/>
      <c r="E36183" s="65"/>
      <c r="F36183" s="65"/>
      <c r="G36183" s="145"/>
    </row>
    <row r="36184" spans="1:7">
      <c r="A36184" s="65"/>
      <c r="B36184" s="65"/>
      <c r="C36184" s="65"/>
      <c r="D36184" s="65"/>
      <c r="E36184" s="65"/>
      <c r="F36184" s="65"/>
      <c r="G36184" s="145"/>
    </row>
    <row r="36185" spans="1:7">
      <c r="A36185" s="65"/>
      <c r="B36185" s="65"/>
      <c r="C36185" s="65"/>
      <c r="D36185" s="65"/>
      <c r="E36185" s="65"/>
      <c r="F36185" s="65"/>
      <c r="G36185" s="145"/>
    </row>
    <row r="36186" spans="1:7">
      <c r="A36186" s="65"/>
      <c r="B36186" s="65"/>
      <c r="C36186" s="65"/>
      <c r="D36186" s="65"/>
      <c r="E36186" s="65"/>
      <c r="F36186" s="65"/>
      <c r="G36186" s="145"/>
    </row>
    <row r="36187" spans="1:7">
      <c r="A36187" s="65"/>
      <c r="B36187" s="65"/>
      <c r="C36187" s="65"/>
      <c r="D36187" s="65"/>
      <c r="E36187" s="65"/>
      <c r="F36187" s="65"/>
      <c r="G36187" s="145"/>
    </row>
    <row r="36188" spans="1:7">
      <c r="A36188" s="65"/>
      <c r="B36188" s="65"/>
      <c r="C36188" s="65"/>
      <c r="D36188" s="65"/>
      <c r="E36188" s="65"/>
      <c r="F36188" s="65"/>
      <c r="G36188" s="145"/>
    </row>
    <row r="36189" spans="1:7">
      <c r="A36189" s="65"/>
      <c r="B36189" s="65"/>
      <c r="C36189" s="65"/>
      <c r="D36189" s="65"/>
      <c r="E36189" s="65"/>
      <c r="F36189" s="65"/>
      <c r="G36189" s="145"/>
    </row>
    <row r="36190" spans="1:7">
      <c r="A36190" s="65"/>
      <c r="B36190" s="65"/>
      <c r="C36190" s="65"/>
      <c r="D36190" s="65"/>
      <c r="E36190" s="65"/>
      <c r="F36190" s="65"/>
      <c r="G36190" s="145"/>
    </row>
    <row r="36191" spans="1:7">
      <c r="A36191" s="65"/>
      <c r="B36191" s="65"/>
      <c r="C36191" s="65"/>
      <c r="D36191" s="65"/>
      <c r="E36191" s="65"/>
      <c r="F36191" s="65"/>
      <c r="G36191" s="145"/>
    </row>
    <row r="36192" spans="1:7">
      <c r="A36192" s="65"/>
      <c r="B36192" s="65"/>
      <c r="C36192" s="65"/>
      <c r="D36192" s="65"/>
      <c r="E36192" s="65"/>
      <c r="F36192" s="65"/>
      <c r="G36192" s="145"/>
    </row>
    <row r="36193" spans="1:7">
      <c r="A36193" s="65"/>
      <c r="B36193" s="65"/>
      <c r="C36193" s="65"/>
      <c r="D36193" s="65"/>
      <c r="E36193" s="65"/>
      <c r="F36193" s="65"/>
      <c r="G36193" s="145"/>
    </row>
    <row r="36194" spans="1:7">
      <c r="A36194" s="65"/>
      <c r="B36194" s="65"/>
      <c r="C36194" s="65"/>
      <c r="D36194" s="65"/>
      <c r="E36194" s="65"/>
      <c r="F36194" s="65"/>
      <c r="G36194" s="145"/>
    </row>
    <row r="36195" spans="1:7">
      <c r="A36195" s="65"/>
      <c r="B36195" s="65"/>
      <c r="C36195" s="65"/>
      <c r="D36195" s="65"/>
      <c r="E36195" s="65"/>
      <c r="F36195" s="65"/>
      <c r="G36195" s="145"/>
    </row>
    <row r="36196" spans="1:7">
      <c r="A36196" s="65"/>
      <c r="B36196" s="65"/>
      <c r="C36196" s="65"/>
      <c r="D36196" s="65"/>
      <c r="E36196" s="65"/>
      <c r="F36196" s="65"/>
      <c r="G36196" s="145"/>
    </row>
    <row r="36197" spans="1:7">
      <c r="A36197" s="65"/>
      <c r="B36197" s="65"/>
      <c r="C36197" s="65"/>
      <c r="D36197" s="65"/>
      <c r="E36197" s="65"/>
      <c r="F36197" s="65"/>
      <c r="G36197" s="145"/>
    </row>
    <row r="36198" spans="1:7">
      <c r="A36198" s="65"/>
      <c r="B36198" s="65"/>
      <c r="C36198" s="65"/>
      <c r="D36198" s="65"/>
      <c r="E36198" s="65"/>
      <c r="F36198" s="65"/>
      <c r="G36198" s="145"/>
    </row>
    <row r="36199" spans="1:7">
      <c r="A36199" s="65"/>
      <c r="B36199" s="65"/>
      <c r="C36199" s="65"/>
      <c r="D36199" s="65"/>
      <c r="E36199" s="65"/>
      <c r="F36199" s="65"/>
      <c r="G36199" s="145"/>
    </row>
    <row r="36200" spans="1:7">
      <c r="A36200" s="65"/>
      <c r="B36200" s="65"/>
      <c r="C36200" s="65"/>
      <c r="D36200" s="65"/>
      <c r="E36200" s="65"/>
      <c r="F36200" s="65"/>
      <c r="G36200" s="145"/>
    </row>
    <row r="36201" spans="1:7">
      <c r="A36201" s="65"/>
      <c r="B36201" s="65"/>
      <c r="C36201" s="65"/>
      <c r="D36201" s="65"/>
      <c r="E36201" s="65"/>
      <c r="F36201" s="65"/>
      <c r="G36201" s="145"/>
    </row>
    <row r="36202" spans="1:7">
      <c r="A36202" s="65"/>
      <c r="B36202" s="65"/>
      <c r="C36202" s="65"/>
      <c r="D36202" s="65"/>
      <c r="E36202" s="65"/>
      <c r="F36202" s="65"/>
      <c r="G36202" s="145"/>
    </row>
    <row r="36203" spans="1:7">
      <c r="A36203" s="65"/>
      <c r="B36203" s="65"/>
      <c r="C36203" s="65"/>
      <c r="D36203" s="65"/>
      <c r="E36203" s="65"/>
      <c r="F36203" s="65"/>
      <c r="G36203" s="145"/>
    </row>
    <row r="36204" spans="1:7">
      <c r="A36204" s="65"/>
      <c r="B36204" s="65"/>
      <c r="C36204" s="65"/>
      <c r="D36204" s="65"/>
      <c r="E36204" s="65"/>
      <c r="F36204" s="65"/>
      <c r="G36204" s="145"/>
    </row>
    <row r="36205" spans="1:7">
      <c r="A36205" s="65"/>
      <c r="B36205" s="65"/>
      <c r="C36205" s="65"/>
      <c r="D36205" s="65"/>
      <c r="E36205" s="65"/>
      <c r="F36205" s="65"/>
      <c r="G36205" s="145"/>
    </row>
    <row r="36206" spans="1:7">
      <c r="A36206" s="65"/>
      <c r="B36206" s="65"/>
      <c r="C36206" s="65"/>
      <c r="D36206" s="65"/>
      <c r="E36206" s="65"/>
      <c r="F36206" s="65"/>
      <c r="G36206" s="145"/>
    </row>
    <row r="36207" spans="1:7">
      <c r="A36207" s="65"/>
      <c r="B36207" s="65"/>
      <c r="C36207" s="65"/>
      <c r="D36207" s="65"/>
      <c r="E36207" s="65"/>
      <c r="F36207" s="65"/>
      <c r="G36207" s="145"/>
    </row>
    <row r="36208" spans="1:7">
      <c r="A36208" s="65"/>
      <c r="B36208" s="65"/>
      <c r="C36208" s="65"/>
      <c r="D36208" s="65"/>
      <c r="E36208" s="65"/>
      <c r="F36208" s="65"/>
      <c r="G36208" s="145"/>
    </row>
    <row r="36209" spans="1:7">
      <c r="A36209" s="65"/>
      <c r="B36209" s="65"/>
      <c r="C36209" s="65"/>
      <c r="D36209" s="65"/>
      <c r="E36209" s="65"/>
      <c r="F36209" s="65"/>
      <c r="G36209" s="145"/>
    </row>
    <row r="36210" spans="1:7">
      <c r="A36210" s="65"/>
      <c r="B36210" s="65"/>
      <c r="C36210" s="65"/>
      <c r="D36210" s="65"/>
      <c r="E36210" s="65"/>
      <c r="F36210" s="65"/>
      <c r="G36210" s="145"/>
    </row>
    <row r="36211" spans="1:7">
      <c r="A36211" s="65"/>
      <c r="B36211" s="65"/>
      <c r="C36211" s="65"/>
      <c r="D36211" s="65"/>
      <c r="E36211" s="65"/>
      <c r="F36211" s="65"/>
      <c r="G36211" s="145"/>
    </row>
    <row r="36212" spans="1:7">
      <c r="A36212" s="65"/>
      <c r="B36212" s="65"/>
      <c r="C36212" s="65"/>
      <c r="D36212" s="65"/>
      <c r="E36212" s="65"/>
      <c r="F36212" s="65"/>
      <c r="G36212" s="145"/>
    </row>
    <row r="36213" spans="1:7">
      <c r="A36213" s="65"/>
      <c r="B36213" s="65"/>
      <c r="C36213" s="65"/>
      <c r="D36213" s="65"/>
      <c r="E36213" s="65"/>
      <c r="F36213" s="65"/>
      <c r="G36213" s="145"/>
    </row>
    <row r="36214" spans="1:7">
      <c r="A36214" s="65"/>
      <c r="B36214" s="65"/>
      <c r="C36214" s="65"/>
      <c r="D36214" s="65"/>
      <c r="E36214" s="65"/>
      <c r="F36214" s="65"/>
      <c r="G36214" s="145"/>
    </row>
    <row r="36215" spans="1:7">
      <c r="A36215" s="65"/>
      <c r="B36215" s="65"/>
      <c r="C36215" s="65"/>
      <c r="D36215" s="65"/>
      <c r="E36215" s="65"/>
      <c r="F36215" s="65"/>
      <c r="G36215" s="145"/>
    </row>
    <row r="36216" spans="1:7">
      <c r="A36216" s="65"/>
      <c r="B36216" s="65"/>
      <c r="C36216" s="65"/>
      <c r="D36216" s="65"/>
      <c r="E36216" s="65"/>
      <c r="F36216" s="65"/>
      <c r="G36216" s="145"/>
    </row>
    <row r="36217" spans="1:7">
      <c r="A36217" s="65"/>
      <c r="B36217" s="65"/>
      <c r="C36217" s="65"/>
      <c r="D36217" s="65"/>
      <c r="E36217" s="65"/>
      <c r="F36217" s="65"/>
      <c r="G36217" s="145"/>
    </row>
    <row r="36218" spans="1:7">
      <c r="A36218" s="65"/>
      <c r="B36218" s="65"/>
      <c r="C36218" s="65"/>
      <c r="D36218" s="65"/>
      <c r="E36218" s="65"/>
      <c r="F36218" s="65"/>
      <c r="G36218" s="145"/>
    </row>
    <row r="36219" spans="1:7">
      <c r="A36219" s="65"/>
      <c r="B36219" s="65"/>
      <c r="C36219" s="65"/>
      <c r="D36219" s="65"/>
      <c r="E36219" s="65"/>
      <c r="F36219" s="65"/>
      <c r="G36219" s="145"/>
    </row>
    <row r="36220" spans="1:7">
      <c r="A36220" s="65"/>
      <c r="B36220" s="65"/>
      <c r="C36220" s="65"/>
      <c r="D36220" s="65"/>
      <c r="E36220" s="65"/>
      <c r="F36220" s="65"/>
      <c r="G36220" s="145"/>
    </row>
    <row r="36221" spans="1:7">
      <c r="A36221" s="65"/>
      <c r="B36221" s="65"/>
      <c r="C36221" s="65"/>
      <c r="D36221" s="65"/>
      <c r="E36221" s="65"/>
      <c r="F36221" s="65"/>
      <c r="G36221" s="145"/>
    </row>
    <row r="36222" spans="1:7">
      <c r="A36222" s="65"/>
      <c r="B36222" s="65"/>
      <c r="C36222" s="65"/>
      <c r="D36222" s="65"/>
      <c r="E36222" s="65"/>
      <c r="F36222" s="65"/>
      <c r="G36222" s="145"/>
    </row>
    <row r="36223" spans="1:7">
      <c r="A36223" s="65"/>
      <c r="B36223" s="65"/>
      <c r="C36223" s="65"/>
      <c r="D36223" s="65"/>
      <c r="E36223" s="65"/>
      <c r="F36223" s="65"/>
      <c r="G36223" s="145"/>
    </row>
    <row r="36224" spans="1:7">
      <c r="A36224" s="65"/>
      <c r="B36224" s="65"/>
      <c r="C36224" s="65"/>
      <c r="D36224" s="65"/>
      <c r="E36224" s="65"/>
      <c r="F36224" s="65"/>
      <c r="G36224" s="145"/>
    </row>
    <row r="36225" spans="1:7">
      <c r="A36225" s="65"/>
      <c r="B36225" s="65"/>
      <c r="C36225" s="65"/>
      <c r="D36225" s="65"/>
      <c r="E36225" s="65"/>
      <c r="F36225" s="65"/>
      <c r="G36225" s="145"/>
    </row>
    <row r="36226" spans="1:7">
      <c r="A36226" s="65"/>
      <c r="B36226" s="65"/>
      <c r="C36226" s="65"/>
      <c r="D36226" s="65"/>
      <c r="E36226" s="65"/>
      <c r="F36226" s="65"/>
      <c r="G36226" s="145"/>
    </row>
    <row r="36227" spans="1:7">
      <c r="A36227" s="65"/>
      <c r="B36227" s="65"/>
      <c r="C36227" s="65"/>
      <c r="D36227" s="65"/>
      <c r="E36227" s="65"/>
      <c r="F36227" s="65"/>
      <c r="G36227" s="145"/>
    </row>
    <row r="36228" spans="1:7">
      <c r="A36228" s="65"/>
      <c r="B36228" s="65"/>
      <c r="C36228" s="65"/>
      <c r="D36228" s="65"/>
      <c r="E36228" s="65"/>
      <c r="F36228" s="65"/>
      <c r="G36228" s="145"/>
    </row>
    <row r="36229" spans="1:7">
      <c r="A36229" s="65"/>
      <c r="B36229" s="65"/>
      <c r="C36229" s="65"/>
      <c r="D36229" s="65"/>
      <c r="E36229" s="65"/>
      <c r="F36229" s="65"/>
      <c r="G36229" s="145"/>
    </row>
    <row r="36230" spans="1:7">
      <c r="A36230" s="65"/>
      <c r="B36230" s="65"/>
      <c r="C36230" s="65"/>
      <c r="D36230" s="65"/>
      <c r="E36230" s="65"/>
      <c r="F36230" s="65"/>
      <c r="G36230" s="145"/>
    </row>
    <row r="36231" spans="1:7">
      <c r="A36231" s="65"/>
      <c r="B36231" s="65"/>
      <c r="C36231" s="65"/>
      <c r="D36231" s="65"/>
      <c r="E36231" s="65"/>
      <c r="F36231" s="65"/>
      <c r="G36231" s="145"/>
    </row>
    <row r="36232" spans="1:7">
      <c r="A36232" s="65"/>
      <c r="B36232" s="65"/>
      <c r="C36232" s="65"/>
      <c r="D36232" s="65"/>
      <c r="E36232" s="65"/>
      <c r="F36232" s="65"/>
      <c r="G36232" s="145"/>
    </row>
    <row r="36233" spans="1:7">
      <c r="A36233" s="65"/>
      <c r="B36233" s="65"/>
      <c r="C36233" s="65"/>
      <c r="D36233" s="65"/>
      <c r="E36233" s="65"/>
      <c r="F36233" s="65"/>
      <c r="G36233" s="145"/>
    </row>
    <row r="36234" spans="1:7">
      <c r="A36234" s="65"/>
      <c r="B36234" s="65"/>
      <c r="C36234" s="65"/>
      <c r="D36234" s="65"/>
      <c r="E36234" s="65"/>
      <c r="F36234" s="65"/>
      <c r="G36234" s="145"/>
    </row>
    <row r="36235" spans="1:7">
      <c r="A36235" s="65"/>
      <c r="B36235" s="65"/>
      <c r="C36235" s="65"/>
      <c r="D36235" s="65"/>
      <c r="E36235" s="65"/>
      <c r="F36235" s="65"/>
      <c r="G36235" s="145"/>
    </row>
    <row r="36236" spans="1:7">
      <c r="A36236" s="65"/>
      <c r="B36236" s="65"/>
      <c r="C36236" s="65"/>
      <c r="D36236" s="65"/>
      <c r="E36236" s="65"/>
      <c r="F36236" s="65"/>
      <c r="G36236" s="145"/>
    </row>
    <row r="36237" spans="1:7">
      <c r="A36237" s="65"/>
      <c r="B36237" s="65"/>
      <c r="C36237" s="65"/>
      <c r="D36237" s="65"/>
      <c r="E36237" s="65"/>
      <c r="F36237" s="65"/>
      <c r="G36237" s="145"/>
    </row>
    <row r="36238" spans="1:7">
      <c r="A36238" s="65"/>
      <c r="B36238" s="65"/>
      <c r="C36238" s="65"/>
      <c r="D36238" s="65"/>
      <c r="E36238" s="65"/>
      <c r="F36238" s="65"/>
      <c r="G36238" s="145"/>
    </row>
    <row r="36239" spans="1:7">
      <c r="A36239" s="65"/>
      <c r="B36239" s="65"/>
      <c r="C36239" s="65"/>
      <c r="D36239" s="65"/>
      <c r="E36239" s="65"/>
      <c r="F36239" s="65"/>
      <c r="G36239" s="145"/>
    </row>
    <row r="36240" spans="1:7">
      <c r="A36240" s="65"/>
      <c r="B36240" s="65"/>
      <c r="C36240" s="65"/>
      <c r="D36240" s="65"/>
      <c r="E36240" s="65"/>
      <c r="F36240" s="65"/>
      <c r="G36240" s="145"/>
    </row>
    <row r="36241" spans="1:7">
      <c r="A36241" s="65"/>
      <c r="B36241" s="65"/>
      <c r="C36241" s="65"/>
      <c r="D36241" s="65"/>
      <c r="E36241" s="65"/>
      <c r="F36241" s="65"/>
      <c r="G36241" s="145"/>
    </row>
    <row r="36242" spans="1:7">
      <c r="A36242" s="65"/>
      <c r="B36242" s="65"/>
      <c r="C36242" s="65"/>
      <c r="D36242" s="65"/>
      <c r="E36242" s="65"/>
      <c r="F36242" s="65"/>
      <c r="G36242" s="145"/>
    </row>
    <row r="36243" spans="1:7">
      <c r="A36243" s="65"/>
      <c r="B36243" s="65"/>
      <c r="C36243" s="65"/>
      <c r="D36243" s="65"/>
      <c r="E36243" s="65"/>
      <c r="F36243" s="65"/>
      <c r="G36243" s="145"/>
    </row>
    <row r="36244" spans="1:7">
      <c r="A36244" s="65"/>
      <c r="B36244" s="65"/>
      <c r="C36244" s="65"/>
      <c r="D36244" s="65"/>
      <c r="E36244" s="65"/>
      <c r="F36244" s="65"/>
      <c r="G36244" s="145"/>
    </row>
    <row r="36245" spans="1:7">
      <c r="A36245" s="65"/>
      <c r="B36245" s="65"/>
      <c r="C36245" s="65"/>
      <c r="D36245" s="65"/>
      <c r="E36245" s="65"/>
      <c r="F36245" s="65"/>
      <c r="G36245" s="145"/>
    </row>
    <row r="36246" spans="1:7">
      <c r="A36246" s="65"/>
      <c r="B36246" s="65"/>
      <c r="C36246" s="65"/>
      <c r="D36246" s="65"/>
      <c r="E36246" s="65"/>
      <c r="F36246" s="65"/>
      <c r="G36246" s="145"/>
    </row>
    <row r="36247" spans="1:7">
      <c r="A36247" s="65"/>
      <c r="B36247" s="65"/>
      <c r="C36247" s="65"/>
      <c r="D36247" s="65"/>
      <c r="E36247" s="65"/>
      <c r="F36247" s="65"/>
      <c r="G36247" s="145"/>
    </row>
    <row r="36248" spans="1:7">
      <c r="A36248" s="65"/>
      <c r="B36248" s="65"/>
      <c r="C36248" s="65"/>
      <c r="D36248" s="65"/>
      <c r="E36248" s="65"/>
      <c r="F36248" s="65"/>
      <c r="G36248" s="145"/>
    </row>
    <row r="36249" spans="1:7">
      <c r="A36249" s="65"/>
      <c r="B36249" s="65"/>
      <c r="C36249" s="65"/>
      <c r="D36249" s="65"/>
      <c r="E36249" s="65"/>
      <c r="F36249" s="65"/>
      <c r="G36249" s="145"/>
    </row>
    <row r="36250" spans="1:7">
      <c r="A36250" s="65"/>
      <c r="B36250" s="65"/>
      <c r="C36250" s="65"/>
      <c r="D36250" s="65"/>
      <c r="E36250" s="65"/>
      <c r="F36250" s="65"/>
      <c r="G36250" s="145"/>
    </row>
    <row r="36251" spans="1:7">
      <c r="A36251" s="65"/>
      <c r="B36251" s="65"/>
      <c r="C36251" s="65"/>
      <c r="D36251" s="65"/>
      <c r="E36251" s="65"/>
      <c r="F36251" s="65"/>
      <c r="G36251" s="145"/>
    </row>
    <row r="36252" spans="1:7">
      <c r="A36252" s="65"/>
      <c r="B36252" s="65"/>
      <c r="C36252" s="65"/>
      <c r="D36252" s="65"/>
      <c r="E36252" s="65"/>
      <c r="F36252" s="65"/>
      <c r="G36252" s="145"/>
    </row>
    <row r="36253" spans="1:7">
      <c r="A36253" s="65"/>
      <c r="B36253" s="65"/>
      <c r="C36253" s="65"/>
      <c r="D36253" s="65"/>
      <c r="E36253" s="65"/>
      <c r="F36253" s="65"/>
      <c r="G36253" s="145"/>
    </row>
    <row r="36254" spans="1:7">
      <c r="A36254" s="65"/>
      <c r="B36254" s="65"/>
      <c r="C36254" s="65"/>
      <c r="D36254" s="65"/>
      <c r="E36254" s="65"/>
      <c r="F36254" s="65"/>
      <c r="G36254" s="145"/>
    </row>
    <row r="36255" spans="1:7">
      <c r="A36255" s="65"/>
      <c r="B36255" s="65"/>
      <c r="C36255" s="65"/>
      <c r="D36255" s="65"/>
      <c r="E36255" s="65"/>
      <c r="F36255" s="65"/>
      <c r="G36255" s="145"/>
    </row>
    <row r="36256" spans="1:7">
      <c r="A36256" s="65"/>
      <c r="B36256" s="65"/>
      <c r="C36256" s="65"/>
      <c r="D36256" s="65"/>
      <c r="E36256" s="65"/>
      <c r="F36256" s="65"/>
      <c r="G36256" s="145"/>
    </row>
    <row r="36257" spans="1:7">
      <c r="A36257" s="65"/>
      <c r="B36257" s="65"/>
      <c r="C36257" s="65"/>
      <c r="D36257" s="65"/>
      <c r="E36257" s="65"/>
      <c r="F36257" s="65"/>
      <c r="G36257" s="145"/>
    </row>
    <row r="36258" spans="1:7">
      <c r="A36258" s="65"/>
      <c r="B36258" s="65"/>
      <c r="C36258" s="65"/>
      <c r="D36258" s="65"/>
      <c r="E36258" s="65"/>
      <c r="F36258" s="65"/>
      <c r="G36258" s="145"/>
    </row>
    <row r="36259" spans="1:7">
      <c r="A36259" s="65"/>
      <c r="B36259" s="65"/>
      <c r="C36259" s="65"/>
      <c r="D36259" s="65"/>
      <c r="E36259" s="65"/>
      <c r="F36259" s="65"/>
      <c r="G36259" s="145"/>
    </row>
    <row r="36260" spans="1:7">
      <c r="A36260" s="65"/>
      <c r="B36260" s="65"/>
      <c r="C36260" s="65"/>
      <c r="D36260" s="65"/>
      <c r="E36260" s="65"/>
      <c r="F36260" s="65"/>
      <c r="G36260" s="145"/>
    </row>
    <row r="36261" spans="1:7">
      <c r="A36261" s="65"/>
      <c r="B36261" s="65"/>
      <c r="C36261" s="65"/>
      <c r="D36261" s="65"/>
      <c r="E36261" s="65"/>
      <c r="F36261" s="65"/>
      <c r="G36261" s="145"/>
    </row>
    <row r="36262" spans="1:7">
      <c r="A36262" s="65"/>
      <c r="B36262" s="65"/>
      <c r="C36262" s="65"/>
      <c r="D36262" s="65"/>
      <c r="E36262" s="65"/>
      <c r="F36262" s="65"/>
      <c r="G36262" s="145"/>
    </row>
    <row r="36263" spans="1:7">
      <c r="A36263" s="65"/>
      <c r="B36263" s="65"/>
      <c r="C36263" s="65"/>
      <c r="D36263" s="65"/>
      <c r="E36263" s="65"/>
      <c r="F36263" s="65"/>
      <c r="G36263" s="145"/>
    </row>
    <row r="36264" spans="1:7">
      <c r="A36264" s="65"/>
      <c r="B36264" s="65"/>
      <c r="C36264" s="65"/>
      <c r="D36264" s="65"/>
      <c r="E36264" s="65"/>
      <c r="F36264" s="65"/>
      <c r="G36264" s="145"/>
    </row>
    <row r="36265" spans="1:7">
      <c r="A36265" s="65"/>
      <c r="B36265" s="65"/>
      <c r="C36265" s="65"/>
      <c r="D36265" s="65"/>
      <c r="E36265" s="65"/>
      <c r="F36265" s="65"/>
      <c r="G36265" s="145"/>
    </row>
    <row r="36266" spans="1:7">
      <c r="A36266" s="65"/>
      <c r="B36266" s="65"/>
      <c r="C36266" s="65"/>
      <c r="D36266" s="65"/>
      <c r="E36266" s="65"/>
      <c r="F36266" s="65"/>
      <c r="G36266" s="145"/>
    </row>
    <row r="36267" spans="1:7">
      <c r="A36267" s="65"/>
      <c r="B36267" s="65"/>
      <c r="C36267" s="65"/>
      <c r="D36267" s="65"/>
      <c r="E36267" s="65"/>
      <c r="F36267" s="65"/>
      <c r="G36267" s="145"/>
    </row>
    <row r="36268" spans="1:7">
      <c r="A36268" s="65"/>
      <c r="B36268" s="65"/>
      <c r="C36268" s="65"/>
      <c r="D36268" s="65"/>
      <c r="E36268" s="65"/>
      <c r="F36268" s="65"/>
      <c r="G36268" s="145"/>
    </row>
    <row r="36269" spans="1:7">
      <c r="A36269" s="65"/>
      <c r="B36269" s="65"/>
      <c r="C36269" s="65"/>
      <c r="D36269" s="65"/>
      <c r="E36269" s="65"/>
      <c r="F36269" s="65"/>
      <c r="G36269" s="145"/>
    </row>
    <row r="36270" spans="1:7">
      <c r="A36270" s="65"/>
      <c r="B36270" s="65"/>
      <c r="C36270" s="65"/>
      <c r="D36270" s="65"/>
      <c r="E36270" s="65"/>
      <c r="F36270" s="65"/>
      <c r="G36270" s="145"/>
    </row>
    <row r="36271" spans="1:7">
      <c r="A36271" s="65"/>
      <c r="B36271" s="65"/>
      <c r="C36271" s="65"/>
      <c r="D36271" s="65"/>
      <c r="E36271" s="65"/>
      <c r="F36271" s="65"/>
      <c r="G36271" s="145"/>
    </row>
    <row r="36272" spans="1:7">
      <c r="A36272" s="65"/>
      <c r="B36272" s="65"/>
      <c r="C36272" s="65"/>
      <c r="D36272" s="65"/>
      <c r="E36272" s="65"/>
      <c r="F36272" s="65"/>
      <c r="G36272" s="145"/>
    </row>
    <row r="36273" spans="1:7">
      <c r="A36273" s="65"/>
      <c r="B36273" s="65"/>
      <c r="C36273" s="65"/>
      <c r="D36273" s="65"/>
      <c r="E36273" s="65"/>
      <c r="F36273" s="65"/>
      <c r="G36273" s="145"/>
    </row>
    <row r="36274" spans="1:7">
      <c r="A36274" s="65"/>
      <c r="B36274" s="65"/>
      <c r="C36274" s="65"/>
      <c r="D36274" s="65"/>
      <c r="E36274" s="65"/>
      <c r="F36274" s="65"/>
      <c r="G36274" s="145"/>
    </row>
    <row r="36275" spans="1:7">
      <c r="A36275" s="65"/>
      <c r="B36275" s="65"/>
      <c r="C36275" s="65"/>
      <c r="D36275" s="65"/>
      <c r="E36275" s="65"/>
      <c r="F36275" s="65"/>
      <c r="G36275" s="145"/>
    </row>
    <row r="36276" spans="1:7">
      <c r="A36276" s="65"/>
      <c r="B36276" s="65"/>
      <c r="C36276" s="65"/>
      <c r="D36276" s="65"/>
      <c r="E36276" s="65"/>
      <c r="F36276" s="65"/>
      <c r="G36276" s="145"/>
    </row>
    <row r="36277" spans="1:7">
      <c r="A36277" s="65"/>
      <c r="B36277" s="65"/>
      <c r="C36277" s="65"/>
      <c r="D36277" s="65"/>
      <c r="E36277" s="65"/>
      <c r="F36277" s="65"/>
      <c r="G36277" s="145"/>
    </row>
    <row r="36278" spans="1:7">
      <c r="A36278" s="65"/>
      <c r="B36278" s="65"/>
      <c r="C36278" s="65"/>
      <c r="D36278" s="65"/>
      <c r="E36278" s="65"/>
      <c r="F36278" s="65"/>
      <c r="G36278" s="145"/>
    </row>
    <row r="36279" spans="1:7">
      <c r="A36279" s="65"/>
      <c r="B36279" s="65"/>
      <c r="C36279" s="65"/>
      <c r="D36279" s="65"/>
      <c r="E36279" s="65"/>
      <c r="F36279" s="65"/>
      <c r="G36279" s="145"/>
    </row>
    <row r="36280" spans="1:7">
      <c r="A36280" s="65"/>
      <c r="B36280" s="65"/>
      <c r="C36280" s="65"/>
      <c r="D36280" s="65"/>
      <c r="E36280" s="65"/>
      <c r="F36280" s="65"/>
      <c r="G36280" s="145"/>
    </row>
    <row r="36281" spans="1:7">
      <c r="A36281" s="65"/>
      <c r="B36281" s="65"/>
      <c r="C36281" s="65"/>
      <c r="D36281" s="65"/>
      <c r="E36281" s="65"/>
      <c r="F36281" s="65"/>
      <c r="G36281" s="145"/>
    </row>
    <row r="36282" spans="1:7">
      <c r="A36282" s="65"/>
      <c r="B36282" s="65"/>
      <c r="C36282" s="65"/>
      <c r="D36282" s="65"/>
      <c r="E36282" s="65"/>
      <c r="F36282" s="65"/>
      <c r="G36282" s="145"/>
    </row>
    <row r="36283" spans="1:7">
      <c r="A36283" s="65"/>
      <c r="B36283" s="65"/>
      <c r="C36283" s="65"/>
      <c r="D36283" s="65"/>
      <c r="E36283" s="65"/>
      <c r="F36283" s="65"/>
      <c r="G36283" s="145"/>
    </row>
    <row r="36284" spans="1:7">
      <c r="A36284" s="65"/>
      <c r="B36284" s="65"/>
      <c r="C36284" s="65"/>
      <c r="D36284" s="65"/>
      <c r="E36284" s="65"/>
      <c r="F36284" s="65"/>
      <c r="G36284" s="145"/>
    </row>
    <row r="36285" spans="1:7">
      <c r="A36285" s="65"/>
      <c r="B36285" s="65"/>
      <c r="C36285" s="65"/>
      <c r="D36285" s="65"/>
      <c r="E36285" s="65"/>
      <c r="F36285" s="65"/>
      <c r="G36285" s="145"/>
    </row>
    <row r="36286" spans="1:7">
      <c r="A36286" s="65"/>
      <c r="B36286" s="65"/>
      <c r="C36286" s="65"/>
      <c r="D36286" s="65"/>
      <c r="E36286" s="65"/>
      <c r="F36286" s="65"/>
      <c r="G36286" s="145"/>
    </row>
    <row r="36287" spans="1:7">
      <c r="A36287" s="65"/>
      <c r="B36287" s="65"/>
      <c r="C36287" s="65"/>
      <c r="D36287" s="65"/>
      <c r="E36287" s="65"/>
      <c r="F36287" s="65"/>
      <c r="G36287" s="145"/>
    </row>
    <row r="36288" spans="1:7">
      <c r="A36288" s="65"/>
      <c r="B36288" s="65"/>
      <c r="C36288" s="65"/>
      <c r="D36288" s="65"/>
      <c r="E36288" s="65"/>
      <c r="F36288" s="65"/>
      <c r="G36288" s="145"/>
    </row>
    <row r="36289" spans="1:7">
      <c r="A36289" s="65"/>
      <c r="B36289" s="65"/>
      <c r="C36289" s="65"/>
      <c r="D36289" s="65"/>
      <c r="E36289" s="65"/>
      <c r="F36289" s="65"/>
      <c r="G36289" s="145"/>
    </row>
    <row r="36290" spans="1:7">
      <c r="A36290" s="65"/>
      <c r="B36290" s="65"/>
      <c r="C36290" s="65"/>
      <c r="D36290" s="65"/>
      <c r="E36290" s="65"/>
      <c r="F36290" s="65"/>
      <c r="G36290" s="145"/>
    </row>
    <row r="36291" spans="1:7">
      <c r="A36291" s="65"/>
      <c r="B36291" s="65"/>
      <c r="C36291" s="65"/>
      <c r="D36291" s="65"/>
      <c r="E36291" s="65"/>
      <c r="F36291" s="65"/>
      <c r="G36291" s="145"/>
    </row>
    <row r="36292" spans="1:7">
      <c r="A36292" s="65"/>
      <c r="B36292" s="65"/>
      <c r="C36292" s="65"/>
      <c r="D36292" s="65"/>
      <c r="E36292" s="65"/>
      <c r="F36292" s="65"/>
      <c r="G36292" s="145"/>
    </row>
    <row r="36293" spans="1:7">
      <c r="A36293" s="65"/>
      <c r="B36293" s="65"/>
      <c r="C36293" s="65"/>
      <c r="D36293" s="65"/>
      <c r="E36293" s="65"/>
      <c r="F36293" s="65"/>
      <c r="G36293" s="145"/>
    </row>
    <row r="36294" spans="1:7">
      <c r="A36294" s="65"/>
      <c r="B36294" s="65"/>
      <c r="C36294" s="65"/>
      <c r="D36294" s="65"/>
      <c r="E36294" s="65"/>
      <c r="F36294" s="65"/>
      <c r="G36294" s="145"/>
    </row>
    <row r="36295" spans="1:7">
      <c r="A36295" s="65"/>
      <c r="B36295" s="65"/>
      <c r="C36295" s="65"/>
      <c r="D36295" s="65"/>
      <c r="E36295" s="65"/>
      <c r="F36295" s="65"/>
      <c r="G36295" s="145"/>
    </row>
    <row r="36296" spans="1:7">
      <c r="A36296" s="65"/>
      <c r="B36296" s="65"/>
      <c r="C36296" s="65"/>
      <c r="D36296" s="65"/>
      <c r="E36296" s="65"/>
      <c r="F36296" s="65"/>
      <c r="G36296" s="145"/>
    </row>
    <row r="36297" spans="1:7">
      <c r="A36297" s="65"/>
      <c r="B36297" s="65"/>
      <c r="C36297" s="65"/>
      <c r="D36297" s="65"/>
      <c r="E36297" s="65"/>
      <c r="F36297" s="65"/>
      <c r="G36297" s="145"/>
    </row>
    <row r="36298" spans="1:7">
      <c r="A36298" s="65"/>
      <c r="B36298" s="65"/>
      <c r="C36298" s="65"/>
      <c r="D36298" s="65"/>
      <c r="E36298" s="65"/>
      <c r="F36298" s="65"/>
      <c r="G36298" s="145"/>
    </row>
    <row r="36299" spans="1:7">
      <c r="A36299" s="65"/>
      <c r="B36299" s="65"/>
      <c r="C36299" s="65"/>
      <c r="D36299" s="65"/>
      <c r="E36299" s="65"/>
      <c r="F36299" s="65"/>
      <c r="G36299" s="145"/>
    </row>
    <row r="36300" spans="1:7">
      <c r="A36300" s="65"/>
      <c r="B36300" s="65"/>
      <c r="C36300" s="65"/>
      <c r="D36300" s="65"/>
      <c r="E36300" s="65"/>
      <c r="F36300" s="65"/>
      <c r="G36300" s="145"/>
    </row>
    <row r="36301" spans="1:7">
      <c r="A36301" s="65"/>
      <c r="B36301" s="65"/>
      <c r="C36301" s="65"/>
      <c r="D36301" s="65"/>
      <c r="E36301" s="65"/>
      <c r="F36301" s="65"/>
      <c r="G36301" s="145"/>
    </row>
    <row r="36302" spans="1:7">
      <c r="A36302" s="65"/>
      <c r="B36302" s="65"/>
      <c r="C36302" s="65"/>
      <c r="D36302" s="65"/>
      <c r="E36302" s="65"/>
      <c r="F36302" s="65"/>
      <c r="G36302" s="145"/>
    </row>
    <row r="36303" spans="1:7">
      <c r="A36303" s="65"/>
      <c r="B36303" s="65"/>
      <c r="C36303" s="65"/>
      <c r="D36303" s="65"/>
      <c r="E36303" s="65"/>
      <c r="F36303" s="65"/>
      <c r="G36303" s="145"/>
    </row>
    <row r="36304" spans="1:7">
      <c r="A36304" s="65"/>
      <c r="B36304" s="65"/>
      <c r="C36304" s="65"/>
      <c r="D36304" s="65"/>
      <c r="E36304" s="65"/>
      <c r="F36304" s="65"/>
      <c r="G36304" s="145"/>
    </row>
    <row r="36305" spans="1:7">
      <c r="A36305" s="65"/>
      <c r="B36305" s="65"/>
      <c r="C36305" s="65"/>
      <c r="D36305" s="65"/>
      <c r="E36305" s="65"/>
      <c r="F36305" s="65"/>
      <c r="G36305" s="145"/>
    </row>
    <row r="36306" spans="1:7">
      <c r="A36306" s="65"/>
      <c r="B36306" s="65"/>
      <c r="C36306" s="65"/>
      <c r="D36306" s="65"/>
      <c r="E36306" s="65"/>
      <c r="F36306" s="65"/>
      <c r="G36306" s="145"/>
    </row>
    <row r="36307" spans="1:7">
      <c r="A36307" s="65"/>
      <c r="B36307" s="65"/>
      <c r="C36307" s="65"/>
      <c r="D36307" s="65"/>
      <c r="E36307" s="65"/>
      <c r="F36307" s="65"/>
      <c r="G36307" s="145"/>
    </row>
    <row r="36308" spans="1:7">
      <c r="A36308" s="65"/>
      <c r="B36308" s="65"/>
      <c r="C36308" s="65"/>
      <c r="D36308" s="65"/>
      <c r="E36308" s="65"/>
      <c r="F36308" s="65"/>
      <c r="G36308" s="145"/>
    </row>
    <row r="36309" spans="1:7">
      <c r="A36309" s="65"/>
      <c r="B36309" s="65"/>
      <c r="C36309" s="65"/>
      <c r="D36309" s="65"/>
      <c r="E36309" s="65"/>
      <c r="F36309" s="65"/>
      <c r="G36309" s="145"/>
    </row>
    <row r="36310" spans="1:7">
      <c r="A36310" s="65"/>
      <c r="B36310" s="65"/>
      <c r="C36310" s="65"/>
      <c r="D36310" s="65"/>
      <c r="E36310" s="65"/>
      <c r="F36310" s="65"/>
      <c r="G36310" s="145"/>
    </row>
    <row r="36311" spans="1:7">
      <c r="A36311" s="65"/>
      <c r="B36311" s="65"/>
      <c r="C36311" s="65"/>
      <c r="D36311" s="65"/>
      <c r="E36311" s="65"/>
      <c r="F36311" s="65"/>
      <c r="G36311" s="145"/>
    </row>
    <row r="36312" spans="1:7">
      <c r="A36312" s="65"/>
      <c r="B36312" s="65"/>
      <c r="C36312" s="65"/>
      <c r="D36312" s="65"/>
      <c r="E36312" s="65"/>
      <c r="F36312" s="65"/>
      <c r="G36312" s="145"/>
    </row>
    <row r="36313" spans="1:7">
      <c r="A36313" s="65"/>
      <c r="B36313" s="65"/>
      <c r="C36313" s="65"/>
      <c r="D36313" s="65"/>
      <c r="E36313" s="65"/>
      <c r="F36313" s="65"/>
      <c r="G36313" s="145"/>
    </row>
    <row r="36314" spans="1:7">
      <c r="A36314" s="65"/>
      <c r="B36314" s="65"/>
      <c r="C36314" s="65"/>
      <c r="D36314" s="65"/>
      <c r="E36314" s="65"/>
      <c r="F36314" s="65"/>
      <c r="G36314" s="145"/>
    </row>
    <row r="36315" spans="1:7">
      <c r="A36315" s="65"/>
      <c r="B36315" s="65"/>
      <c r="C36315" s="65"/>
      <c r="D36315" s="65"/>
      <c r="E36315" s="65"/>
      <c r="F36315" s="65"/>
      <c r="G36315" s="145"/>
    </row>
    <row r="36316" spans="1:7">
      <c r="A36316" s="65"/>
      <c r="B36316" s="65"/>
      <c r="C36316" s="65"/>
      <c r="D36316" s="65"/>
      <c r="E36316" s="65"/>
      <c r="F36316" s="65"/>
      <c r="G36316" s="145"/>
    </row>
    <row r="36317" spans="1:7">
      <c r="A36317" s="65"/>
      <c r="B36317" s="65"/>
      <c r="C36317" s="65"/>
      <c r="D36317" s="65"/>
      <c r="E36317" s="65"/>
      <c r="F36317" s="65"/>
      <c r="G36317" s="145"/>
    </row>
    <row r="36318" spans="1:7">
      <c r="A36318" s="65"/>
      <c r="B36318" s="65"/>
      <c r="C36318" s="65"/>
      <c r="D36318" s="65"/>
      <c r="E36318" s="65"/>
      <c r="F36318" s="65"/>
      <c r="G36318" s="145"/>
    </row>
    <row r="36319" spans="1:7">
      <c r="A36319" s="65"/>
      <c r="B36319" s="65"/>
      <c r="C36319" s="65"/>
      <c r="D36319" s="65"/>
      <c r="E36319" s="65"/>
      <c r="F36319" s="65"/>
      <c r="G36319" s="145"/>
    </row>
    <row r="36320" spans="1:7">
      <c r="A36320" s="65"/>
      <c r="B36320" s="65"/>
      <c r="C36320" s="65"/>
      <c r="D36320" s="65"/>
      <c r="E36320" s="65"/>
      <c r="F36320" s="65"/>
      <c r="G36320" s="145"/>
    </row>
    <row r="36321" spans="1:7">
      <c r="A36321" s="65"/>
      <c r="B36321" s="65"/>
      <c r="C36321" s="65"/>
      <c r="D36321" s="65"/>
      <c r="E36321" s="65"/>
      <c r="F36321" s="65"/>
      <c r="G36321" s="145"/>
    </row>
    <row r="36322" spans="1:7">
      <c r="A36322" s="65"/>
      <c r="B36322" s="65"/>
      <c r="C36322" s="65"/>
      <c r="D36322" s="65"/>
      <c r="E36322" s="65"/>
      <c r="F36322" s="65"/>
      <c r="G36322" s="145"/>
    </row>
    <row r="36323" spans="1:7">
      <c r="A36323" s="65"/>
      <c r="B36323" s="65"/>
      <c r="C36323" s="65"/>
      <c r="D36323" s="65"/>
      <c r="E36323" s="65"/>
      <c r="F36323" s="65"/>
      <c r="G36323" s="145"/>
    </row>
    <row r="36324" spans="1:7">
      <c r="A36324" s="65"/>
      <c r="B36324" s="65"/>
      <c r="C36324" s="65"/>
      <c r="D36324" s="65"/>
      <c r="E36324" s="65"/>
      <c r="F36324" s="65"/>
      <c r="G36324" s="145"/>
    </row>
    <row r="36325" spans="1:7">
      <c r="A36325" s="65"/>
      <c r="B36325" s="65"/>
      <c r="C36325" s="65"/>
      <c r="D36325" s="65"/>
      <c r="E36325" s="65"/>
      <c r="F36325" s="65"/>
      <c r="G36325" s="145"/>
    </row>
    <row r="36326" spans="1:7">
      <c r="A36326" s="65"/>
      <c r="B36326" s="65"/>
      <c r="C36326" s="65"/>
      <c r="D36326" s="65"/>
      <c r="E36326" s="65"/>
      <c r="F36326" s="65"/>
      <c r="G36326" s="145"/>
    </row>
    <row r="36327" spans="1:7">
      <c r="A36327" s="65"/>
      <c r="B36327" s="65"/>
      <c r="C36327" s="65"/>
      <c r="D36327" s="65"/>
      <c r="E36327" s="65"/>
      <c r="F36327" s="65"/>
      <c r="G36327" s="145"/>
    </row>
    <row r="36328" spans="1:7">
      <c r="A36328" s="65"/>
      <c r="B36328" s="65"/>
      <c r="C36328" s="65"/>
      <c r="D36328" s="65"/>
      <c r="E36328" s="65"/>
      <c r="F36328" s="65"/>
      <c r="G36328" s="145"/>
    </row>
    <row r="36329" spans="1:7">
      <c r="A36329" s="65"/>
      <c r="B36329" s="65"/>
      <c r="C36329" s="65"/>
      <c r="D36329" s="65"/>
      <c r="E36329" s="65"/>
      <c r="F36329" s="65"/>
      <c r="G36329" s="145"/>
    </row>
    <row r="36330" spans="1:7">
      <c r="A36330" s="65"/>
      <c r="B36330" s="65"/>
      <c r="C36330" s="65"/>
      <c r="D36330" s="65"/>
      <c r="E36330" s="65"/>
      <c r="F36330" s="65"/>
      <c r="G36330" s="145"/>
    </row>
    <row r="36331" spans="1:7">
      <c r="A36331" s="65"/>
      <c r="B36331" s="65"/>
      <c r="C36331" s="65"/>
      <c r="D36331" s="65"/>
      <c r="E36331" s="65"/>
      <c r="F36331" s="65"/>
      <c r="G36331" s="145"/>
    </row>
    <row r="36332" spans="1:7">
      <c r="A36332" s="65"/>
      <c r="B36332" s="65"/>
      <c r="C36332" s="65"/>
      <c r="D36332" s="65"/>
      <c r="E36332" s="65"/>
      <c r="F36332" s="65"/>
      <c r="G36332" s="145"/>
    </row>
    <row r="36333" spans="1:7">
      <c r="A36333" s="65"/>
      <c r="B36333" s="65"/>
      <c r="C36333" s="65"/>
      <c r="D36333" s="65"/>
      <c r="E36333" s="65"/>
      <c r="F36333" s="65"/>
      <c r="G36333" s="145"/>
    </row>
    <row r="36334" spans="1:7">
      <c r="A36334" s="65"/>
      <c r="B36334" s="65"/>
      <c r="C36334" s="65"/>
      <c r="D36334" s="65"/>
      <c r="E36334" s="65"/>
      <c r="F36334" s="65"/>
      <c r="G36334" s="145"/>
    </row>
    <row r="36335" spans="1:7">
      <c r="A36335" s="65"/>
      <c r="B36335" s="65"/>
      <c r="C36335" s="65"/>
      <c r="D36335" s="65"/>
      <c r="E36335" s="65"/>
      <c r="F36335" s="65"/>
      <c r="G36335" s="145"/>
    </row>
    <row r="36336" spans="1:7">
      <c r="A36336" s="65"/>
      <c r="B36336" s="65"/>
      <c r="C36336" s="65"/>
      <c r="D36336" s="65"/>
      <c r="E36336" s="65"/>
      <c r="F36336" s="65"/>
      <c r="G36336" s="145"/>
    </row>
    <row r="36337" spans="1:7">
      <c r="A36337" s="65"/>
      <c r="B36337" s="65"/>
      <c r="C36337" s="65"/>
      <c r="D36337" s="65"/>
      <c r="E36337" s="65"/>
      <c r="F36337" s="65"/>
      <c r="G36337" s="145"/>
    </row>
    <row r="36338" spans="1:7">
      <c r="A36338" s="65"/>
      <c r="B36338" s="65"/>
      <c r="C36338" s="65"/>
      <c r="D36338" s="65"/>
      <c r="E36338" s="65"/>
      <c r="F36338" s="65"/>
      <c r="G36338" s="145"/>
    </row>
    <row r="36339" spans="1:7">
      <c r="A36339" s="65"/>
      <c r="B36339" s="65"/>
      <c r="C36339" s="65"/>
      <c r="D36339" s="65"/>
      <c r="E36339" s="65"/>
      <c r="F36339" s="65"/>
      <c r="G36339" s="145"/>
    </row>
    <row r="36340" spans="1:7">
      <c r="A36340" s="65"/>
      <c r="B36340" s="65"/>
      <c r="C36340" s="65"/>
      <c r="D36340" s="65"/>
      <c r="E36340" s="65"/>
      <c r="F36340" s="65"/>
      <c r="G36340" s="145"/>
    </row>
    <row r="36341" spans="1:7">
      <c r="A36341" s="65"/>
      <c r="B36341" s="65"/>
      <c r="C36341" s="65"/>
      <c r="D36341" s="65"/>
      <c r="E36341" s="65"/>
      <c r="F36341" s="65"/>
      <c r="G36341" s="145"/>
    </row>
    <row r="36342" spans="1:7">
      <c r="A36342" s="65"/>
      <c r="B36342" s="65"/>
      <c r="C36342" s="65"/>
      <c r="D36342" s="65"/>
      <c r="E36342" s="65"/>
      <c r="F36342" s="65"/>
      <c r="G36342" s="145"/>
    </row>
    <row r="36343" spans="1:7">
      <c r="A36343" s="65"/>
      <c r="B36343" s="65"/>
      <c r="C36343" s="65"/>
      <c r="D36343" s="65"/>
      <c r="E36343" s="65"/>
      <c r="F36343" s="65"/>
      <c r="G36343" s="145"/>
    </row>
    <row r="36344" spans="1:7">
      <c r="A36344" s="65"/>
      <c r="B36344" s="65"/>
      <c r="C36344" s="65"/>
      <c r="D36344" s="65"/>
      <c r="E36344" s="65"/>
      <c r="F36344" s="65"/>
      <c r="G36344" s="145"/>
    </row>
    <row r="36345" spans="1:7">
      <c r="A36345" s="65"/>
      <c r="B36345" s="65"/>
      <c r="C36345" s="65"/>
      <c r="D36345" s="65"/>
      <c r="E36345" s="65"/>
      <c r="F36345" s="65"/>
      <c r="G36345" s="145"/>
    </row>
    <row r="36346" spans="1:7">
      <c r="A36346" s="65"/>
      <c r="B36346" s="65"/>
      <c r="C36346" s="65"/>
      <c r="D36346" s="65"/>
      <c r="E36346" s="65"/>
      <c r="F36346" s="65"/>
      <c r="G36346" s="145"/>
    </row>
    <row r="36347" spans="1:7">
      <c r="A36347" s="65"/>
      <c r="B36347" s="65"/>
      <c r="C36347" s="65"/>
      <c r="D36347" s="65"/>
      <c r="E36347" s="65"/>
      <c r="F36347" s="65"/>
      <c r="G36347" s="145"/>
    </row>
    <row r="36348" spans="1:7">
      <c r="A36348" s="65"/>
      <c r="B36348" s="65"/>
      <c r="C36348" s="65"/>
      <c r="D36348" s="65"/>
      <c r="E36348" s="65"/>
      <c r="F36348" s="65"/>
      <c r="G36348" s="145"/>
    </row>
    <row r="36349" spans="1:7">
      <c r="A36349" s="65"/>
      <c r="B36349" s="65"/>
      <c r="C36349" s="65"/>
      <c r="D36349" s="65"/>
      <c r="E36349" s="65"/>
      <c r="F36349" s="65"/>
      <c r="G36349" s="145"/>
    </row>
    <row r="36350" spans="1:7">
      <c r="A36350" s="65"/>
      <c r="B36350" s="65"/>
      <c r="C36350" s="65"/>
      <c r="D36350" s="65"/>
      <c r="E36350" s="65"/>
      <c r="F36350" s="65"/>
      <c r="G36350" s="145"/>
    </row>
    <row r="36351" spans="1:7">
      <c r="A36351" s="65"/>
      <c r="B36351" s="65"/>
      <c r="C36351" s="65"/>
      <c r="D36351" s="65"/>
      <c r="E36351" s="65"/>
      <c r="F36351" s="65"/>
      <c r="G36351" s="145"/>
    </row>
    <row r="36352" spans="1:7">
      <c r="A36352" s="65"/>
      <c r="B36352" s="65"/>
      <c r="C36352" s="65"/>
      <c r="D36352" s="65"/>
      <c r="E36352" s="65"/>
      <c r="F36352" s="65"/>
      <c r="G36352" s="145"/>
    </row>
    <row r="36353" spans="1:7">
      <c r="A36353" s="65"/>
      <c r="B36353" s="65"/>
      <c r="C36353" s="65"/>
      <c r="D36353" s="65"/>
      <c r="E36353" s="65"/>
      <c r="F36353" s="65"/>
      <c r="G36353" s="145"/>
    </row>
    <row r="36354" spans="1:7">
      <c r="A36354" s="65"/>
      <c r="B36354" s="65"/>
      <c r="C36354" s="65"/>
      <c r="D36354" s="65"/>
      <c r="E36354" s="65"/>
      <c r="F36354" s="65"/>
      <c r="G36354" s="145"/>
    </row>
    <row r="36355" spans="1:7">
      <c r="A36355" s="65"/>
      <c r="B36355" s="65"/>
      <c r="C36355" s="65"/>
      <c r="D36355" s="65"/>
      <c r="E36355" s="65"/>
      <c r="F36355" s="65"/>
      <c r="G36355" s="145"/>
    </row>
    <row r="36356" spans="1:7">
      <c r="A36356" s="65"/>
      <c r="B36356" s="65"/>
      <c r="C36356" s="65"/>
      <c r="D36356" s="65"/>
      <c r="E36356" s="65"/>
      <c r="F36356" s="65"/>
      <c r="G36356" s="145"/>
    </row>
    <row r="36357" spans="1:7">
      <c r="A36357" s="65"/>
      <c r="B36357" s="65"/>
      <c r="C36357" s="65"/>
      <c r="D36357" s="65"/>
      <c r="E36357" s="65"/>
      <c r="F36357" s="65"/>
      <c r="G36357" s="145"/>
    </row>
    <row r="36358" spans="1:7">
      <c r="A36358" s="65"/>
      <c r="B36358" s="65"/>
      <c r="C36358" s="65"/>
      <c r="D36358" s="65"/>
      <c r="E36358" s="65"/>
      <c r="F36358" s="65"/>
      <c r="G36358" s="145"/>
    </row>
    <row r="36359" spans="1:7">
      <c r="A36359" s="65"/>
      <c r="B36359" s="65"/>
      <c r="C36359" s="65"/>
      <c r="D36359" s="65"/>
      <c r="E36359" s="65"/>
      <c r="F36359" s="65"/>
      <c r="G36359" s="145"/>
    </row>
    <row r="36360" spans="1:7">
      <c r="A36360" s="65"/>
      <c r="B36360" s="65"/>
      <c r="C36360" s="65"/>
      <c r="D36360" s="65"/>
      <c r="E36360" s="65"/>
      <c r="F36360" s="65"/>
      <c r="G36360" s="145"/>
    </row>
    <row r="36361" spans="1:7">
      <c r="A36361" s="65"/>
      <c r="B36361" s="65"/>
      <c r="C36361" s="65"/>
      <c r="D36361" s="65"/>
      <c r="E36361" s="65"/>
      <c r="F36361" s="65"/>
      <c r="G36361" s="145"/>
    </row>
    <row r="36362" spans="1:7">
      <c r="A36362" s="65"/>
      <c r="B36362" s="65"/>
      <c r="C36362" s="65"/>
      <c r="D36362" s="65"/>
      <c r="E36362" s="65"/>
      <c r="F36362" s="65"/>
      <c r="G36362" s="145"/>
    </row>
    <row r="36363" spans="1:7">
      <c r="A36363" s="65"/>
      <c r="B36363" s="65"/>
      <c r="C36363" s="65"/>
      <c r="D36363" s="65"/>
      <c r="E36363" s="65"/>
      <c r="F36363" s="65"/>
      <c r="G36363" s="145"/>
    </row>
    <row r="36364" spans="1:7">
      <c r="A36364" s="65"/>
      <c r="B36364" s="65"/>
      <c r="C36364" s="65"/>
      <c r="D36364" s="65"/>
      <c r="E36364" s="65"/>
      <c r="F36364" s="65"/>
      <c r="G36364" s="145"/>
    </row>
    <row r="36365" spans="1:7">
      <c r="A36365" s="65"/>
      <c r="B36365" s="65"/>
      <c r="C36365" s="65"/>
      <c r="D36365" s="65"/>
      <c r="E36365" s="65"/>
      <c r="F36365" s="65"/>
      <c r="G36365" s="145"/>
    </row>
    <row r="36366" spans="1:7">
      <c r="A36366" s="65"/>
      <c r="B36366" s="65"/>
      <c r="C36366" s="65"/>
      <c r="D36366" s="65"/>
      <c r="E36366" s="65"/>
      <c r="F36366" s="65"/>
      <c r="G36366" s="145"/>
    </row>
    <row r="36367" spans="1:7">
      <c r="A36367" s="65"/>
      <c r="B36367" s="65"/>
      <c r="C36367" s="65"/>
      <c r="D36367" s="65"/>
      <c r="E36367" s="65"/>
      <c r="F36367" s="65"/>
      <c r="G36367" s="145"/>
    </row>
    <row r="36368" spans="1:7">
      <c r="A36368" s="65"/>
      <c r="B36368" s="65"/>
      <c r="C36368" s="65"/>
      <c r="D36368" s="65"/>
      <c r="E36368" s="65"/>
      <c r="F36368" s="65"/>
      <c r="G36368" s="145"/>
    </row>
    <row r="36369" spans="1:7">
      <c r="A36369" s="65"/>
      <c r="B36369" s="65"/>
      <c r="C36369" s="65"/>
      <c r="D36369" s="65"/>
      <c r="E36369" s="65"/>
      <c r="F36369" s="65"/>
      <c r="G36369" s="145"/>
    </row>
    <row r="36370" spans="1:7">
      <c r="A36370" s="65"/>
      <c r="B36370" s="65"/>
      <c r="C36370" s="65"/>
      <c r="D36370" s="65"/>
      <c r="E36370" s="65"/>
      <c r="F36370" s="65"/>
      <c r="G36370" s="145"/>
    </row>
    <row r="36371" spans="1:7">
      <c r="A36371" s="65"/>
      <c r="B36371" s="65"/>
      <c r="C36371" s="65"/>
      <c r="D36371" s="65"/>
      <c r="E36371" s="65"/>
      <c r="F36371" s="65"/>
      <c r="G36371" s="145"/>
    </row>
    <row r="36372" spans="1:7">
      <c r="A36372" s="65"/>
      <c r="B36372" s="65"/>
      <c r="C36372" s="65"/>
      <c r="D36372" s="65"/>
      <c r="E36372" s="65"/>
      <c r="F36372" s="65"/>
      <c r="G36372" s="145"/>
    </row>
    <row r="36373" spans="1:7">
      <c r="A36373" s="65"/>
      <c r="B36373" s="65"/>
      <c r="C36373" s="65"/>
      <c r="D36373" s="65"/>
      <c r="E36373" s="65"/>
      <c r="F36373" s="65"/>
      <c r="G36373" s="145"/>
    </row>
    <row r="36374" spans="1:7">
      <c r="A36374" s="65"/>
      <c r="B36374" s="65"/>
      <c r="C36374" s="65"/>
      <c r="D36374" s="65"/>
      <c r="E36374" s="65"/>
      <c r="F36374" s="65"/>
      <c r="G36374" s="145"/>
    </row>
    <row r="36375" spans="1:7">
      <c r="A36375" s="65"/>
      <c r="B36375" s="65"/>
      <c r="C36375" s="65"/>
      <c r="D36375" s="65"/>
      <c r="E36375" s="65"/>
      <c r="F36375" s="65"/>
      <c r="G36375" s="145"/>
    </row>
    <row r="36376" spans="1:7">
      <c r="A36376" s="65"/>
      <c r="B36376" s="65"/>
      <c r="C36376" s="65"/>
      <c r="D36376" s="65"/>
      <c r="E36376" s="65"/>
      <c r="F36376" s="65"/>
      <c r="G36376" s="145"/>
    </row>
    <row r="36377" spans="1:7">
      <c r="A36377" s="65"/>
      <c r="B36377" s="65"/>
      <c r="C36377" s="65"/>
      <c r="D36377" s="65"/>
      <c r="E36377" s="65"/>
      <c r="F36377" s="65"/>
      <c r="G36377" s="145"/>
    </row>
    <row r="36378" spans="1:7">
      <c r="A36378" s="65"/>
      <c r="B36378" s="65"/>
      <c r="C36378" s="65"/>
      <c r="D36378" s="65"/>
      <c r="E36378" s="65"/>
      <c r="F36378" s="65"/>
      <c r="G36378" s="145"/>
    </row>
    <row r="36379" spans="1:7">
      <c r="A36379" s="65"/>
      <c r="B36379" s="65"/>
      <c r="C36379" s="65"/>
      <c r="D36379" s="65"/>
      <c r="E36379" s="65"/>
      <c r="F36379" s="65"/>
      <c r="G36379" s="145"/>
    </row>
    <row r="36380" spans="1:7">
      <c r="A36380" s="65"/>
      <c r="B36380" s="65"/>
      <c r="C36380" s="65"/>
      <c r="D36380" s="65"/>
      <c r="E36380" s="65"/>
      <c r="F36380" s="65"/>
      <c r="G36380" s="145"/>
    </row>
    <row r="36381" spans="1:7">
      <c r="A36381" s="65"/>
      <c r="B36381" s="65"/>
      <c r="C36381" s="65"/>
      <c r="D36381" s="65"/>
      <c r="E36381" s="65"/>
      <c r="F36381" s="65"/>
      <c r="G36381" s="145"/>
    </row>
    <row r="36382" spans="1:7">
      <c r="A36382" s="65"/>
      <c r="B36382" s="65"/>
      <c r="C36382" s="65"/>
      <c r="D36382" s="65"/>
      <c r="E36382" s="65"/>
      <c r="F36382" s="65"/>
      <c r="G36382" s="145"/>
    </row>
    <row r="36383" spans="1:7">
      <c r="A36383" s="65"/>
      <c r="B36383" s="65"/>
      <c r="C36383" s="65"/>
      <c r="D36383" s="65"/>
      <c r="E36383" s="65"/>
      <c r="F36383" s="65"/>
      <c r="G36383" s="145"/>
    </row>
    <row r="36384" spans="1:7">
      <c r="A36384" s="65"/>
      <c r="B36384" s="65"/>
      <c r="C36384" s="65"/>
      <c r="D36384" s="65"/>
      <c r="E36384" s="65"/>
      <c r="F36384" s="65"/>
      <c r="G36384" s="145"/>
    </row>
    <row r="36385" spans="1:7">
      <c r="A36385" s="65"/>
      <c r="B36385" s="65"/>
      <c r="C36385" s="65"/>
      <c r="D36385" s="65"/>
      <c r="E36385" s="65"/>
      <c r="F36385" s="65"/>
      <c r="G36385" s="145"/>
    </row>
    <row r="36386" spans="1:7">
      <c r="A36386" s="65"/>
      <c r="B36386" s="65"/>
      <c r="C36386" s="65"/>
      <c r="D36386" s="65"/>
      <c r="E36386" s="65"/>
      <c r="F36386" s="65"/>
      <c r="G36386" s="145"/>
    </row>
    <row r="36387" spans="1:7">
      <c r="A36387" s="65"/>
      <c r="B36387" s="65"/>
      <c r="C36387" s="65"/>
      <c r="D36387" s="65"/>
      <c r="E36387" s="65"/>
      <c r="F36387" s="65"/>
      <c r="G36387" s="145"/>
    </row>
    <row r="36388" spans="1:7">
      <c r="A36388" s="65"/>
      <c r="B36388" s="65"/>
      <c r="C36388" s="65"/>
      <c r="D36388" s="65"/>
      <c r="E36388" s="65"/>
      <c r="F36388" s="65"/>
      <c r="G36388" s="145"/>
    </row>
    <row r="36389" spans="1:7">
      <c r="A36389" s="65"/>
      <c r="B36389" s="65"/>
      <c r="C36389" s="65"/>
      <c r="D36389" s="65"/>
      <c r="E36389" s="65"/>
      <c r="F36389" s="65"/>
      <c r="G36389" s="145"/>
    </row>
    <row r="36390" spans="1:7">
      <c r="A36390" s="65"/>
      <c r="B36390" s="65"/>
      <c r="C36390" s="65"/>
      <c r="D36390" s="65"/>
      <c r="E36390" s="65"/>
      <c r="F36390" s="65"/>
      <c r="G36390" s="145"/>
    </row>
    <row r="36391" spans="1:7">
      <c r="A36391" s="65"/>
      <c r="B36391" s="65"/>
      <c r="C36391" s="65"/>
      <c r="D36391" s="65"/>
      <c r="E36391" s="65"/>
      <c r="F36391" s="65"/>
      <c r="G36391" s="145"/>
    </row>
    <row r="36392" spans="1:7">
      <c r="A36392" s="65"/>
      <c r="B36392" s="65"/>
      <c r="C36392" s="65"/>
      <c r="D36392" s="65"/>
      <c r="E36392" s="65"/>
      <c r="F36392" s="65"/>
      <c r="G36392" s="145"/>
    </row>
    <row r="36393" spans="1:7">
      <c r="A36393" s="65"/>
      <c r="B36393" s="65"/>
      <c r="C36393" s="65"/>
      <c r="D36393" s="65"/>
      <c r="E36393" s="65"/>
      <c r="F36393" s="65"/>
      <c r="G36393" s="145"/>
    </row>
    <row r="36394" spans="1:7">
      <c r="A36394" s="65"/>
      <c r="B36394" s="65"/>
      <c r="C36394" s="65"/>
      <c r="D36394" s="65"/>
      <c r="E36394" s="65"/>
      <c r="F36394" s="65"/>
      <c r="G36394" s="145"/>
    </row>
    <row r="36395" spans="1:7">
      <c r="A36395" s="65"/>
      <c r="B36395" s="65"/>
      <c r="C36395" s="65"/>
      <c r="D36395" s="65"/>
      <c r="E36395" s="65"/>
      <c r="F36395" s="65"/>
      <c r="G36395" s="145"/>
    </row>
    <row r="36396" spans="1:7">
      <c r="A36396" s="65"/>
      <c r="B36396" s="65"/>
      <c r="C36396" s="65"/>
      <c r="D36396" s="65"/>
      <c r="E36396" s="65"/>
      <c r="F36396" s="65"/>
      <c r="G36396" s="145"/>
    </row>
    <row r="36397" spans="1:7">
      <c r="A36397" s="65"/>
      <c r="B36397" s="65"/>
      <c r="C36397" s="65"/>
      <c r="D36397" s="65"/>
      <c r="E36397" s="65"/>
      <c r="F36397" s="65"/>
      <c r="G36397" s="145"/>
    </row>
    <row r="36398" spans="1:7">
      <c r="A36398" s="65"/>
      <c r="B36398" s="65"/>
      <c r="C36398" s="65"/>
      <c r="D36398" s="65"/>
      <c r="E36398" s="65"/>
      <c r="F36398" s="65"/>
      <c r="G36398" s="145"/>
    </row>
    <row r="36399" spans="1:7">
      <c r="A36399" s="65"/>
      <c r="B36399" s="65"/>
      <c r="C36399" s="65"/>
      <c r="D36399" s="65"/>
      <c r="E36399" s="65"/>
      <c r="F36399" s="65"/>
      <c r="G36399" s="145"/>
    </row>
    <row r="36400" spans="1:7">
      <c r="A36400" s="65"/>
      <c r="B36400" s="65"/>
      <c r="C36400" s="65"/>
      <c r="D36400" s="65"/>
      <c r="E36400" s="65"/>
      <c r="F36400" s="65"/>
      <c r="G36400" s="145"/>
    </row>
    <row r="36401" spans="1:7">
      <c r="A36401" s="65"/>
      <c r="B36401" s="65"/>
      <c r="C36401" s="65"/>
      <c r="D36401" s="65"/>
      <c r="E36401" s="65"/>
      <c r="F36401" s="65"/>
      <c r="G36401" s="145"/>
    </row>
    <row r="36402" spans="1:7">
      <c r="A36402" s="65"/>
      <c r="B36402" s="65"/>
      <c r="C36402" s="65"/>
      <c r="D36402" s="65"/>
      <c r="E36402" s="65"/>
      <c r="F36402" s="65"/>
      <c r="G36402" s="145"/>
    </row>
    <row r="36403" spans="1:7">
      <c r="A36403" s="65"/>
      <c r="B36403" s="65"/>
      <c r="C36403" s="65"/>
      <c r="D36403" s="65"/>
      <c r="E36403" s="65"/>
      <c r="F36403" s="65"/>
      <c r="G36403" s="145"/>
    </row>
    <row r="36404" spans="1:7">
      <c r="A36404" s="65"/>
      <c r="B36404" s="65"/>
      <c r="C36404" s="65"/>
      <c r="D36404" s="65"/>
      <c r="E36404" s="65"/>
      <c r="F36404" s="65"/>
      <c r="G36404" s="145"/>
    </row>
    <row r="36405" spans="1:7">
      <c r="A36405" s="65"/>
      <c r="B36405" s="65"/>
      <c r="C36405" s="65"/>
      <c r="D36405" s="65"/>
      <c r="E36405" s="65"/>
      <c r="F36405" s="65"/>
      <c r="G36405" s="145"/>
    </row>
    <row r="36406" spans="1:7">
      <c r="A36406" s="65"/>
      <c r="B36406" s="65"/>
      <c r="C36406" s="65"/>
      <c r="D36406" s="65"/>
      <c r="E36406" s="65"/>
      <c r="F36406" s="65"/>
      <c r="G36406" s="145"/>
    </row>
    <row r="36407" spans="1:7">
      <c r="A36407" s="65"/>
      <c r="B36407" s="65"/>
      <c r="C36407" s="65"/>
      <c r="D36407" s="65"/>
      <c r="E36407" s="65"/>
      <c r="F36407" s="65"/>
      <c r="G36407" s="145"/>
    </row>
    <row r="36408" spans="1:7">
      <c r="A36408" s="65"/>
      <c r="B36408" s="65"/>
      <c r="C36408" s="65"/>
      <c r="D36408" s="65"/>
      <c r="E36408" s="65"/>
      <c r="F36408" s="65"/>
      <c r="G36408" s="145"/>
    </row>
    <row r="36409" spans="1:7">
      <c r="A36409" s="65"/>
      <c r="B36409" s="65"/>
      <c r="C36409" s="65"/>
      <c r="D36409" s="65"/>
      <c r="E36409" s="65"/>
      <c r="F36409" s="65"/>
      <c r="G36409" s="145"/>
    </row>
    <row r="36410" spans="1:7">
      <c r="A36410" s="65"/>
      <c r="B36410" s="65"/>
      <c r="C36410" s="65"/>
      <c r="D36410" s="65"/>
      <c r="E36410" s="65"/>
      <c r="F36410" s="65"/>
      <c r="G36410" s="145"/>
    </row>
    <row r="36411" spans="1:7">
      <c r="A36411" s="65"/>
      <c r="B36411" s="65"/>
      <c r="C36411" s="65"/>
      <c r="D36411" s="65"/>
      <c r="E36411" s="65"/>
      <c r="F36411" s="65"/>
      <c r="G36411" s="145"/>
    </row>
    <row r="36412" spans="1:7">
      <c r="A36412" s="65"/>
      <c r="B36412" s="65"/>
      <c r="C36412" s="65"/>
      <c r="D36412" s="65"/>
      <c r="E36412" s="65"/>
      <c r="F36412" s="65"/>
      <c r="G36412" s="145"/>
    </row>
    <row r="36413" spans="1:7">
      <c r="A36413" s="65"/>
      <c r="B36413" s="65"/>
      <c r="C36413" s="65"/>
      <c r="D36413" s="65"/>
      <c r="E36413" s="65"/>
      <c r="F36413" s="65"/>
      <c r="G36413" s="145"/>
    </row>
    <row r="36414" spans="1:7">
      <c r="A36414" s="65"/>
      <c r="B36414" s="65"/>
      <c r="C36414" s="65"/>
      <c r="D36414" s="65"/>
      <c r="E36414" s="65"/>
      <c r="F36414" s="65"/>
      <c r="G36414" s="145"/>
    </row>
    <row r="36415" spans="1:7">
      <c r="A36415" s="65"/>
      <c r="B36415" s="65"/>
      <c r="C36415" s="65"/>
      <c r="D36415" s="65"/>
      <c r="E36415" s="65"/>
      <c r="F36415" s="65"/>
      <c r="G36415" s="145"/>
    </row>
    <row r="36416" spans="1:7">
      <c r="A36416" s="65"/>
      <c r="B36416" s="65"/>
      <c r="C36416" s="65"/>
      <c r="D36416" s="65"/>
      <c r="E36416" s="65"/>
      <c r="F36416" s="65"/>
      <c r="G36416" s="145"/>
    </row>
    <row r="36417" spans="1:7">
      <c r="A36417" s="65"/>
      <c r="B36417" s="65"/>
      <c r="C36417" s="65"/>
      <c r="D36417" s="65"/>
      <c r="E36417" s="65"/>
      <c r="F36417" s="65"/>
      <c r="G36417" s="145"/>
    </row>
    <row r="36418" spans="1:7">
      <c r="A36418" s="65"/>
      <c r="B36418" s="65"/>
      <c r="C36418" s="65"/>
      <c r="D36418" s="65"/>
      <c r="E36418" s="65"/>
      <c r="F36418" s="65"/>
      <c r="G36418" s="145"/>
    </row>
    <row r="36419" spans="1:7">
      <c r="A36419" s="65"/>
      <c r="B36419" s="65"/>
      <c r="C36419" s="65"/>
      <c r="D36419" s="65"/>
      <c r="E36419" s="65"/>
      <c r="F36419" s="65"/>
      <c r="G36419" s="145"/>
    </row>
    <row r="36420" spans="1:7">
      <c r="A36420" s="65"/>
      <c r="B36420" s="65"/>
      <c r="C36420" s="65"/>
      <c r="D36420" s="65"/>
      <c r="E36420" s="65"/>
      <c r="F36420" s="65"/>
      <c r="G36420" s="145"/>
    </row>
    <row r="36421" spans="1:7">
      <c r="A36421" s="65"/>
      <c r="B36421" s="65"/>
      <c r="C36421" s="65"/>
      <c r="D36421" s="65"/>
      <c r="E36421" s="65"/>
      <c r="F36421" s="65"/>
      <c r="G36421" s="145"/>
    </row>
    <row r="36422" spans="1:7">
      <c r="A36422" s="65"/>
      <c r="B36422" s="65"/>
      <c r="C36422" s="65"/>
      <c r="D36422" s="65"/>
      <c r="E36422" s="65"/>
      <c r="F36422" s="65"/>
      <c r="G36422" s="145"/>
    </row>
    <row r="36423" spans="1:7">
      <c r="A36423" s="65"/>
      <c r="B36423" s="65"/>
      <c r="C36423" s="65"/>
      <c r="D36423" s="65"/>
      <c r="E36423" s="65"/>
      <c r="F36423" s="65"/>
      <c r="G36423" s="145"/>
    </row>
    <row r="36424" spans="1:7">
      <c r="A36424" s="65"/>
      <c r="B36424" s="65"/>
      <c r="C36424" s="65"/>
      <c r="D36424" s="65"/>
      <c r="E36424" s="65"/>
      <c r="F36424" s="65"/>
      <c r="G36424" s="145"/>
    </row>
    <row r="36425" spans="1:7">
      <c r="A36425" s="65"/>
      <c r="B36425" s="65"/>
      <c r="C36425" s="65"/>
      <c r="D36425" s="65"/>
      <c r="E36425" s="65"/>
      <c r="F36425" s="65"/>
      <c r="G36425" s="145"/>
    </row>
    <row r="36426" spans="1:7">
      <c r="A36426" s="65"/>
      <c r="B36426" s="65"/>
      <c r="C36426" s="65"/>
      <c r="D36426" s="65"/>
      <c r="E36426" s="65"/>
      <c r="F36426" s="65"/>
      <c r="G36426" s="145"/>
    </row>
    <row r="36427" spans="1:7">
      <c r="A36427" s="65"/>
      <c r="B36427" s="65"/>
      <c r="C36427" s="65"/>
      <c r="D36427" s="65"/>
      <c r="E36427" s="65"/>
      <c r="F36427" s="65"/>
      <c r="G36427" s="145"/>
    </row>
    <row r="36428" spans="1:7">
      <c r="A36428" s="65"/>
      <c r="B36428" s="65"/>
      <c r="C36428" s="65"/>
      <c r="D36428" s="65"/>
      <c r="E36428" s="65"/>
      <c r="F36428" s="65"/>
      <c r="G36428" s="145"/>
    </row>
    <row r="36429" spans="1:7">
      <c r="A36429" s="65"/>
      <c r="B36429" s="65"/>
      <c r="C36429" s="65"/>
      <c r="D36429" s="65"/>
      <c r="E36429" s="65"/>
      <c r="F36429" s="65"/>
      <c r="G36429" s="145"/>
    </row>
    <row r="36430" spans="1:7">
      <c r="A36430" s="65"/>
      <c r="B36430" s="65"/>
      <c r="C36430" s="65"/>
      <c r="D36430" s="65"/>
      <c r="E36430" s="65"/>
      <c r="F36430" s="65"/>
      <c r="G36430" s="145"/>
    </row>
    <row r="36431" spans="1:7">
      <c r="A36431" s="65"/>
      <c r="B36431" s="65"/>
      <c r="C36431" s="65"/>
      <c r="D36431" s="65"/>
      <c r="E36431" s="65"/>
      <c r="F36431" s="65"/>
      <c r="G36431" s="145"/>
    </row>
    <row r="36432" spans="1:7">
      <c r="A36432" s="65"/>
      <c r="B36432" s="65"/>
      <c r="C36432" s="65"/>
      <c r="D36432" s="65"/>
      <c r="E36432" s="65"/>
      <c r="F36432" s="65"/>
      <c r="G36432" s="145"/>
    </row>
    <row r="36433" spans="1:7">
      <c r="A36433" s="65"/>
      <c r="B36433" s="65"/>
      <c r="C36433" s="65"/>
      <c r="D36433" s="65"/>
      <c r="E36433" s="65"/>
      <c r="F36433" s="65"/>
      <c r="G36433" s="145"/>
    </row>
    <row r="36434" spans="1:7">
      <c r="A36434" s="65"/>
      <c r="B36434" s="65"/>
      <c r="C36434" s="65"/>
      <c r="D36434" s="65"/>
      <c r="E36434" s="65"/>
      <c r="F36434" s="65"/>
      <c r="G36434" s="145"/>
    </row>
    <row r="36435" spans="1:7">
      <c r="A36435" s="65"/>
      <c r="B36435" s="65"/>
      <c r="C36435" s="65"/>
      <c r="D36435" s="65"/>
      <c r="E36435" s="65"/>
      <c r="F36435" s="65"/>
      <c r="G36435" s="145"/>
    </row>
    <row r="36436" spans="1:7">
      <c r="A36436" s="65"/>
      <c r="B36436" s="65"/>
      <c r="C36436" s="65"/>
      <c r="D36436" s="65"/>
      <c r="E36436" s="65"/>
      <c r="F36436" s="65"/>
      <c r="G36436" s="145"/>
    </row>
    <row r="36437" spans="1:7">
      <c r="A36437" s="65"/>
      <c r="B36437" s="65"/>
      <c r="C36437" s="65"/>
      <c r="D36437" s="65"/>
      <c r="E36437" s="65"/>
      <c r="F36437" s="65"/>
      <c r="G36437" s="145"/>
    </row>
    <row r="36438" spans="1:7">
      <c r="A36438" s="65"/>
      <c r="B36438" s="65"/>
      <c r="C36438" s="65"/>
      <c r="D36438" s="65"/>
      <c r="E36438" s="65"/>
      <c r="F36438" s="65"/>
      <c r="G36438" s="145"/>
    </row>
    <row r="36439" spans="1:7">
      <c r="A36439" s="65"/>
      <c r="B36439" s="65"/>
      <c r="C36439" s="65"/>
      <c r="D36439" s="65"/>
      <c r="E36439" s="65"/>
      <c r="F36439" s="65"/>
      <c r="G36439" s="145"/>
    </row>
    <row r="36440" spans="1:7">
      <c r="A36440" s="65"/>
      <c r="B36440" s="65"/>
      <c r="C36440" s="65"/>
      <c r="D36440" s="65"/>
      <c r="E36440" s="65"/>
      <c r="F36440" s="65"/>
      <c r="G36440" s="145"/>
    </row>
    <row r="36441" spans="1:7">
      <c r="A36441" s="65"/>
      <c r="B36441" s="65"/>
      <c r="C36441" s="65"/>
      <c r="D36441" s="65"/>
      <c r="E36441" s="65"/>
      <c r="F36441" s="65"/>
      <c r="G36441" s="145"/>
    </row>
    <row r="36442" spans="1:7">
      <c r="A36442" s="65"/>
      <c r="B36442" s="65"/>
      <c r="C36442" s="65"/>
      <c r="D36442" s="65"/>
      <c r="E36442" s="65"/>
      <c r="F36442" s="65"/>
      <c r="G36442" s="145"/>
    </row>
    <row r="36443" spans="1:7">
      <c r="A36443" s="65"/>
      <c r="B36443" s="65"/>
      <c r="C36443" s="65"/>
      <c r="D36443" s="65"/>
      <c r="E36443" s="65"/>
      <c r="F36443" s="65"/>
      <c r="G36443" s="145"/>
    </row>
    <row r="36444" spans="1:7">
      <c r="A36444" s="65"/>
      <c r="B36444" s="65"/>
      <c r="C36444" s="65"/>
      <c r="D36444" s="65"/>
      <c r="E36444" s="65"/>
      <c r="F36444" s="65"/>
      <c r="G36444" s="145"/>
    </row>
    <row r="36445" spans="1:7">
      <c r="A36445" s="65"/>
      <c r="B36445" s="65"/>
      <c r="C36445" s="65"/>
      <c r="D36445" s="65"/>
      <c r="E36445" s="65"/>
      <c r="F36445" s="65"/>
      <c r="G36445" s="145"/>
    </row>
    <row r="36446" spans="1:7">
      <c r="A36446" s="65"/>
      <c r="B36446" s="65"/>
      <c r="C36446" s="65"/>
      <c r="D36446" s="65"/>
      <c r="E36446" s="65"/>
      <c r="F36446" s="65"/>
      <c r="G36446" s="145"/>
    </row>
    <row r="36447" spans="1:7">
      <c r="A36447" s="65"/>
      <c r="B36447" s="65"/>
      <c r="C36447" s="65"/>
      <c r="D36447" s="65"/>
      <c r="E36447" s="65"/>
      <c r="F36447" s="65"/>
      <c r="G36447" s="145"/>
    </row>
    <row r="36448" spans="1:7">
      <c r="A36448" s="65"/>
      <c r="B36448" s="65"/>
      <c r="C36448" s="65"/>
      <c r="D36448" s="65"/>
      <c r="E36448" s="65"/>
      <c r="F36448" s="65"/>
      <c r="G36448" s="145"/>
    </row>
    <row r="36449" spans="1:7">
      <c r="A36449" s="65"/>
      <c r="B36449" s="65"/>
      <c r="C36449" s="65"/>
      <c r="D36449" s="65"/>
      <c r="E36449" s="65"/>
      <c r="F36449" s="65"/>
      <c r="G36449" s="145"/>
    </row>
    <row r="36450" spans="1:7">
      <c r="A36450" s="65"/>
      <c r="B36450" s="65"/>
      <c r="C36450" s="65"/>
      <c r="D36450" s="65"/>
      <c r="E36450" s="65"/>
      <c r="F36450" s="65"/>
      <c r="G36450" s="145"/>
    </row>
    <row r="36451" spans="1:7">
      <c r="A36451" s="65"/>
      <c r="B36451" s="65"/>
      <c r="C36451" s="65"/>
      <c r="D36451" s="65"/>
      <c r="E36451" s="65"/>
      <c r="F36451" s="65"/>
      <c r="G36451" s="145"/>
    </row>
    <row r="36452" spans="1:7">
      <c r="A36452" s="65"/>
      <c r="B36452" s="65"/>
      <c r="C36452" s="65"/>
      <c r="D36452" s="65"/>
      <c r="E36452" s="65"/>
      <c r="F36452" s="65"/>
      <c r="G36452" s="145"/>
    </row>
    <row r="36453" spans="1:7">
      <c r="A36453" s="65"/>
      <c r="B36453" s="65"/>
      <c r="C36453" s="65"/>
      <c r="D36453" s="65"/>
      <c r="E36453" s="65"/>
      <c r="F36453" s="65"/>
      <c r="G36453" s="145"/>
    </row>
    <row r="36454" spans="1:7">
      <c r="A36454" s="65"/>
      <c r="B36454" s="65"/>
      <c r="C36454" s="65"/>
      <c r="D36454" s="65"/>
      <c r="E36454" s="65"/>
      <c r="F36454" s="65"/>
      <c r="G36454" s="145"/>
    </row>
    <row r="36455" spans="1:7">
      <c r="A36455" s="65"/>
      <c r="B36455" s="65"/>
      <c r="C36455" s="65"/>
      <c r="D36455" s="65"/>
      <c r="E36455" s="65"/>
      <c r="F36455" s="65"/>
      <c r="G36455" s="145"/>
    </row>
    <row r="36456" spans="1:7">
      <c r="A36456" s="65"/>
      <c r="B36456" s="65"/>
      <c r="C36456" s="65"/>
      <c r="D36456" s="65"/>
      <c r="E36456" s="65"/>
      <c r="F36456" s="65"/>
      <c r="G36456" s="145"/>
    </row>
    <row r="36457" spans="1:7">
      <c r="A36457" s="65"/>
      <c r="B36457" s="65"/>
      <c r="C36457" s="65"/>
      <c r="D36457" s="65"/>
      <c r="E36457" s="65"/>
      <c r="F36457" s="65"/>
      <c r="G36457" s="145"/>
    </row>
    <row r="36458" spans="1:7">
      <c r="A36458" s="65"/>
      <c r="B36458" s="65"/>
      <c r="C36458" s="65"/>
      <c r="D36458" s="65"/>
      <c r="E36458" s="65"/>
      <c r="F36458" s="65"/>
      <c r="G36458" s="145"/>
    </row>
    <row r="36459" spans="1:7">
      <c r="A36459" s="65"/>
      <c r="B36459" s="65"/>
      <c r="C36459" s="65"/>
      <c r="D36459" s="65"/>
      <c r="E36459" s="65"/>
      <c r="F36459" s="65"/>
      <c r="G36459" s="145"/>
    </row>
    <row r="36460" spans="1:7">
      <c r="A36460" s="65"/>
      <c r="B36460" s="65"/>
      <c r="C36460" s="65"/>
      <c r="D36460" s="65"/>
      <c r="E36460" s="65"/>
      <c r="F36460" s="65"/>
      <c r="G36460" s="145"/>
    </row>
    <row r="36461" spans="1:7">
      <c r="A36461" s="65"/>
      <c r="B36461" s="65"/>
      <c r="C36461" s="65"/>
      <c r="D36461" s="65"/>
      <c r="E36461" s="65"/>
      <c r="F36461" s="65"/>
      <c r="G36461" s="145"/>
    </row>
    <row r="36462" spans="1:7">
      <c r="A36462" s="65"/>
      <c r="B36462" s="65"/>
      <c r="C36462" s="65"/>
      <c r="D36462" s="65"/>
      <c r="E36462" s="65"/>
      <c r="F36462" s="65"/>
      <c r="G36462" s="145"/>
    </row>
    <row r="36463" spans="1:7">
      <c r="A36463" s="65"/>
      <c r="B36463" s="65"/>
      <c r="C36463" s="65"/>
      <c r="D36463" s="65"/>
      <c r="E36463" s="65"/>
      <c r="F36463" s="65"/>
      <c r="G36463" s="145"/>
    </row>
    <row r="36464" spans="1:7">
      <c r="A36464" s="65"/>
      <c r="B36464" s="65"/>
      <c r="C36464" s="65"/>
      <c r="D36464" s="65"/>
      <c r="E36464" s="65"/>
      <c r="F36464" s="65"/>
      <c r="G36464" s="145"/>
    </row>
    <row r="36465" spans="1:7">
      <c r="A36465" s="65"/>
      <c r="B36465" s="65"/>
      <c r="C36465" s="65"/>
      <c r="D36465" s="65"/>
      <c r="E36465" s="65"/>
      <c r="F36465" s="65"/>
      <c r="G36465" s="145"/>
    </row>
    <row r="36466" spans="1:7">
      <c r="A36466" s="65"/>
      <c r="B36466" s="65"/>
      <c r="C36466" s="65"/>
      <c r="D36466" s="65"/>
      <c r="E36466" s="65"/>
      <c r="F36466" s="65"/>
      <c r="G36466" s="145"/>
    </row>
    <row r="36467" spans="1:7">
      <c r="A36467" s="65"/>
      <c r="B36467" s="65"/>
      <c r="C36467" s="65"/>
      <c r="D36467" s="65"/>
      <c r="E36467" s="65"/>
      <c r="F36467" s="65"/>
      <c r="G36467" s="145"/>
    </row>
    <row r="36468" spans="1:7">
      <c r="A36468" s="65"/>
      <c r="B36468" s="65"/>
      <c r="C36468" s="65"/>
      <c r="D36468" s="65"/>
      <c r="E36468" s="65"/>
      <c r="F36468" s="65"/>
      <c r="G36468" s="145"/>
    </row>
    <row r="36469" spans="1:7">
      <c r="A36469" s="65"/>
      <c r="B36469" s="65"/>
      <c r="C36469" s="65"/>
      <c r="D36469" s="65"/>
      <c r="E36469" s="65"/>
      <c r="F36469" s="65"/>
      <c r="G36469" s="145"/>
    </row>
    <row r="36470" spans="1:7">
      <c r="A36470" s="65"/>
      <c r="B36470" s="65"/>
      <c r="C36470" s="65"/>
      <c r="D36470" s="65"/>
      <c r="E36470" s="65"/>
      <c r="F36470" s="65"/>
      <c r="G36470" s="145"/>
    </row>
    <row r="36471" spans="1:7">
      <c r="A36471" s="65"/>
      <c r="B36471" s="65"/>
      <c r="C36471" s="65"/>
      <c r="D36471" s="65"/>
      <c r="E36471" s="65"/>
      <c r="F36471" s="65"/>
      <c r="G36471" s="145"/>
    </row>
    <row r="36472" spans="1:7">
      <c r="A36472" s="65"/>
      <c r="B36472" s="65"/>
      <c r="C36472" s="65"/>
      <c r="D36472" s="65"/>
      <c r="E36472" s="65"/>
      <c r="F36472" s="65"/>
      <c r="G36472" s="145"/>
    </row>
    <row r="36473" spans="1:7">
      <c r="A36473" s="65"/>
      <c r="B36473" s="65"/>
      <c r="C36473" s="65"/>
      <c r="D36473" s="65"/>
      <c r="E36473" s="65"/>
      <c r="F36473" s="65"/>
      <c r="G36473" s="145"/>
    </row>
    <row r="36474" spans="1:7">
      <c r="A36474" s="65"/>
      <c r="B36474" s="65"/>
      <c r="C36474" s="65"/>
      <c r="D36474" s="65"/>
      <c r="E36474" s="65"/>
      <c r="F36474" s="65"/>
      <c r="G36474" s="145"/>
    </row>
    <row r="36475" spans="1:7">
      <c r="A36475" s="65"/>
      <c r="B36475" s="65"/>
      <c r="C36475" s="65"/>
      <c r="D36475" s="65"/>
      <c r="E36475" s="65"/>
      <c r="F36475" s="65"/>
      <c r="G36475" s="145"/>
    </row>
    <row r="36476" spans="1:7">
      <c r="A36476" s="65"/>
      <c r="B36476" s="65"/>
      <c r="C36476" s="65"/>
      <c r="D36476" s="65"/>
      <c r="E36476" s="65"/>
      <c r="F36476" s="65"/>
      <c r="G36476" s="145"/>
    </row>
    <row r="36477" spans="1:7">
      <c r="A36477" s="65"/>
      <c r="B36477" s="65"/>
      <c r="C36477" s="65"/>
      <c r="D36477" s="65"/>
      <c r="E36477" s="65"/>
      <c r="F36477" s="65"/>
      <c r="G36477" s="145"/>
    </row>
    <row r="36478" spans="1:7">
      <c r="A36478" s="65"/>
      <c r="B36478" s="65"/>
      <c r="C36478" s="65"/>
      <c r="D36478" s="65"/>
      <c r="E36478" s="65"/>
      <c r="F36478" s="65"/>
      <c r="G36478" s="145"/>
    </row>
    <row r="36479" spans="1:7">
      <c r="A36479" s="65"/>
      <c r="B36479" s="65"/>
      <c r="C36479" s="65"/>
      <c r="D36479" s="65"/>
      <c r="E36479" s="65"/>
      <c r="F36479" s="65"/>
      <c r="G36479" s="145"/>
    </row>
    <row r="36480" spans="1:7">
      <c r="A36480" s="65"/>
      <c r="B36480" s="65"/>
      <c r="C36480" s="65"/>
      <c r="D36480" s="65"/>
      <c r="E36480" s="65"/>
      <c r="F36480" s="65"/>
      <c r="G36480" s="145"/>
    </row>
    <row r="36481" spans="1:7">
      <c r="A36481" s="65"/>
      <c r="B36481" s="65"/>
      <c r="C36481" s="65"/>
      <c r="D36481" s="65"/>
      <c r="E36481" s="65"/>
      <c r="F36481" s="65"/>
      <c r="G36481" s="145"/>
    </row>
    <row r="36482" spans="1:7">
      <c r="A36482" s="65"/>
      <c r="B36482" s="65"/>
      <c r="C36482" s="65"/>
      <c r="D36482" s="65"/>
      <c r="E36482" s="65"/>
      <c r="F36482" s="65"/>
      <c r="G36482" s="145"/>
    </row>
    <row r="36483" spans="1:7">
      <c r="A36483" s="65"/>
      <c r="B36483" s="65"/>
      <c r="C36483" s="65"/>
      <c r="D36483" s="65"/>
      <c r="E36483" s="65"/>
      <c r="F36483" s="65"/>
      <c r="G36483" s="145"/>
    </row>
    <row r="36484" spans="1:7">
      <c r="A36484" s="65"/>
      <c r="B36484" s="65"/>
      <c r="C36484" s="65"/>
      <c r="D36484" s="65"/>
      <c r="E36484" s="65"/>
      <c r="F36484" s="65"/>
      <c r="G36484" s="145"/>
    </row>
    <row r="36485" spans="1:7">
      <c r="A36485" s="65"/>
      <c r="B36485" s="65"/>
      <c r="C36485" s="65"/>
      <c r="D36485" s="65"/>
      <c r="E36485" s="65"/>
      <c r="F36485" s="65"/>
      <c r="G36485" s="145"/>
    </row>
    <row r="36486" spans="1:7">
      <c r="A36486" s="65"/>
      <c r="B36486" s="65"/>
      <c r="C36486" s="65"/>
      <c r="D36486" s="65"/>
      <c r="E36486" s="65"/>
      <c r="F36486" s="65"/>
      <c r="G36486" s="145"/>
    </row>
    <row r="36487" spans="1:7">
      <c r="A36487" s="65"/>
      <c r="B36487" s="65"/>
      <c r="C36487" s="65"/>
      <c r="D36487" s="65"/>
      <c r="E36487" s="65"/>
      <c r="F36487" s="65"/>
      <c r="G36487" s="145"/>
    </row>
    <row r="36488" spans="1:7">
      <c r="A36488" s="65"/>
      <c r="B36488" s="65"/>
      <c r="C36488" s="65"/>
      <c r="D36488" s="65"/>
      <c r="E36488" s="65"/>
      <c r="F36488" s="65"/>
      <c r="G36488" s="145"/>
    </row>
    <row r="36489" spans="1:7">
      <c r="A36489" s="65"/>
      <c r="B36489" s="65"/>
      <c r="C36489" s="65"/>
      <c r="D36489" s="65"/>
      <c r="E36489" s="65"/>
      <c r="F36489" s="65"/>
      <c r="G36489" s="145"/>
    </row>
    <row r="36490" spans="1:7">
      <c r="A36490" s="65"/>
      <c r="B36490" s="65"/>
      <c r="C36490" s="65"/>
      <c r="D36490" s="65"/>
      <c r="E36490" s="65"/>
      <c r="F36490" s="65"/>
      <c r="G36490" s="145"/>
    </row>
    <row r="36491" spans="1:7">
      <c r="A36491" s="65"/>
      <c r="B36491" s="65"/>
      <c r="C36491" s="65"/>
      <c r="D36491" s="65"/>
      <c r="E36491" s="65"/>
      <c r="F36491" s="65"/>
      <c r="G36491" s="145"/>
    </row>
    <row r="36492" spans="1:7">
      <c r="A36492" s="65"/>
      <c r="B36492" s="65"/>
      <c r="C36492" s="65"/>
      <c r="D36492" s="65"/>
      <c r="E36492" s="65"/>
      <c r="F36492" s="65"/>
      <c r="G36492" s="145"/>
    </row>
    <row r="36493" spans="1:7">
      <c r="A36493" s="65"/>
      <c r="B36493" s="65"/>
      <c r="C36493" s="65"/>
      <c r="D36493" s="65"/>
      <c r="E36493" s="65"/>
      <c r="F36493" s="65"/>
      <c r="G36493" s="145"/>
    </row>
    <row r="36494" spans="1:7">
      <c r="A36494" s="65"/>
      <c r="B36494" s="65"/>
      <c r="C36494" s="65"/>
      <c r="D36494" s="65"/>
      <c r="E36494" s="65"/>
      <c r="F36494" s="65"/>
      <c r="G36494" s="145"/>
    </row>
    <row r="36495" spans="1:7">
      <c r="A36495" s="65"/>
      <c r="B36495" s="65"/>
      <c r="C36495" s="65"/>
      <c r="D36495" s="65"/>
      <c r="E36495" s="65"/>
      <c r="F36495" s="65"/>
      <c r="G36495" s="145"/>
    </row>
    <row r="36496" spans="1:7">
      <c r="A36496" s="65"/>
      <c r="B36496" s="65"/>
      <c r="C36496" s="65"/>
      <c r="D36496" s="65"/>
      <c r="E36496" s="65"/>
      <c r="F36496" s="65"/>
      <c r="G36496" s="145"/>
    </row>
    <row r="36497" spans="1:7">
      <c r="A36497" s="65"/>
      <c r="B36497" s="65"/>
      <c r="C36497" s="65"/>
      <c r="D36497" s="65"/>
      <c r="E36497" s="65"/>
      <c r="F36497" s="65"/>
      <c r="G36497" s="145"/>
    </row>
    <row r="36498" spans="1:7">
      <c r="A36498" s="65"/>
      <c r="B36498" s="65"/>
      <c r="C36498" s="65"/>
      <c r="D36498" s="65"/>
      <c r="E36498" s="65"/>
      <c r="F36498" s="65"/>
      <c r="G36498" s="145"/>
    </row>
    <row r="36499" spans="1:7">
      <c r="A36499" s="65"/>
      <c r="B36499" s="65"/>
      <c r="C36499" s="65"/>
      <c r="D36499" s="65"/>
      <c r="E36499" s="65"/>
      <c r="F36499" s="65"/>
      <c r="G36499" s="145"/>
    </row>
    <row r="36500" spans="1:7">
      <c r="A36500" s="65"/>
      <c r="B36500" s="65"/>
      <c r="C36500" s="65"/>
      <c r="D36500" s="65"/>
      <c r="E36500" s="65"/>
      <c r="F36500" s="65"/>
      <c r="G36500" s="145"/>
    </row>
    <row r="36501" spans="1:7">
      <c r="A36501" s="65"/>
      <c r="B36501" s="65"/>
      <c r="C36501" s="65"/>
      <c r="D36501" s="65"/>
      <c r="E36501" s="65"/>
      <c r="F36501" s="65"/>
      <c r="G36501" s="145"/>
    </row>
    <row r="36502" spans="1:7">
      <c r="A36502" s="65"/>
      <c r="B36502" s="65"/>
      <c r="C36502" s="65"/>
      <c r="D36502" s="65"/>
      <c r="E36502" s="65"/>
      <c r="F36502" s="65"/>
      <c r="G36502" s="145"/>
    </row>
    <row r="36503" spans="1:7">
      <c r="A36503" s="65"/>
      <c r="B36503" s="65"/>
      <c r="C36503" s="65"/>
      <c r="D36503" s="65"/>
      <c r="E36503" s="65"/>
      <c r="F36503" s="65"/>
      <c r="G36503" s="145"/>
    </row>
    <row r="36504" spans="1:7">
      <c r="A36504" s="65"/>
      <c r="B36504" s="65"/>
      <c r="C36504" s="65"/>
      <c r="D36504" s="65"/>
      <c r="E36504" s="65"/>
      <c r="F36504" s="65"/>
      <c r="G36504" s="145"/>
    </row>
    <row r="36505" spans="1:7">
      <c r="A36505" s="65"/>
      <c r="B36505" s="65"/>
      <c r="C36505" s="65"/>
      <c r="D36505" s="65"/>
      <c r="E36505" s="65"/>
      <c r="F36505" s="65"/>
      <c r="G36505" s="145"/>
    </row>
    <row r="36506" spans="1:7">
      <c r="A36506" s="65"/>
      <c r="B36506" s="65"/>
      <c r="C36506" s="65"/>
      <c r="D36506" s="65"/>
      <c r="E36506" s="65"/>
      <c r="F36506" s="65"/>
      <c r="G36506" s="145"/>
    </row>
    <row r="36507" spans="1:7">
      <c r="A36507" s="65"/>
      <c r="B36507" s="65"/>
      <c r="C36507" s="65"/>
      <c r="D36507" s="65"/>
      <c r="E36507" s="65"/>
      <c r="F36507" s="65"/>
      <c r="G36507" s="145"/>
    </row>
    <row r="36508" spans="1:7">
      <c r="A36508" s="65"/>
      <c r="B36508" s="65"/>
      <c r="C36508" s="65"/>
      <c r="D36508" s="65"/>
      <c r="E36508" s="65"/>
      <c r="F36508" s="65"/>
      <c r="G36508" s="145"/>
    </row>
    <row r="36509" spans="1:7">
      <c r="A36509" s="65"/>
      <c r="B36509" s="65"/>
      <c r="C36509" s="65"/>
      <c r="D36509" s="65"/>
      <c r="E36509" s="65"/>
      <c r="F36509" s="65"/>
      <c r="G36509" s="145"/>
    </row>
    <row r="36510" spans="1:7">
      <c r="A36510" s="65"/>
      <c r="B36510" s="65"/>
      <c r="C36510" s="65"/>
      <c r="D36510" s="65"/>
      <c r="E36510" s="65"/>
      <c r="F36510" s="65"/>
      <c r="G36510" s="145"/>
    </row>
    <row r="36511" spans="1:7">
      <c r="A36511" s="65"/>
      <c r="B36511" s="65"/>
      <c r="C36511" s="65"/>
      <c r="D36511" s="65"/>
      <c r="E36511" s="65"/>
      <c r="F36511" s="65"/>
      <c r="G36511" s="145"/>
    </row>
    <row r="36512" spans="1:7">
      <c r="A36512" s="65"/>
      <c r="B36512" s="65"/>
      <c r="C36512" s="65"/>
      <c r="D36512" s="65"/>
      <c r="E36512" s="65"/>
      <c r="F36512" s="65"/>
      <c r="G36512" s="145"/>
    </row>
    <row r="36513" spans="1:7">
      <c r="A36513" s="65"/>
      <c r="B36513" s="65"/>
      <c r="C36513" s="65"/>
      <c r="D36513" s="65"/>
      <c r="E36513" s="65"/>
      <c r="F36513" s="65"/>
      <c r="G36513" s="145"/>
    </row>
    <row r="36514" spans="1:7">
      <c r="A36514" s="65"/>
      <c r="B36514" s="65"/>
      <c r="C36514" s="65"/>
      <c r="D36514" s="65"/>
      <c r="E36514" s="65"/>
      <c r="F36514" s="65"/>
      <c r="G36514" s="145"/>
    </row>
    <row r="36515" spans="1:7">
      <c r="A36515" s="65"/>
      <c r="B36515" s="65"/>
      <c r="C36515" s="65"/>
      <c r="D36515" s="65"/>
      <c r="E36515" s="65"/>
      <c r="F36515" s="65"/>
      <c r="G36515" s="145"/>
    </row>
    <row r="36516" spans="1:7">
      <c r="A36516" s="65"/>
      <c r="B36516" s="65"/>
      <c r="C36516" s="65"/>
      <c r="D36516" s="65"/>
      <c r="E36516" s="65"/>
      <c r="F36516" s="65"/>
      <c r="G36516" s="145"/>
    </row>
    <row r="36517" spans="1:7">
      <c r="A36517" s="65"/>
      <c r="B36517" s="65"/>
      <c r="C36517" s="65"/>
      <c r="D36517" s="65"/>
      <c r="E36517" s="65"/>
      <c r="F36517" s="65"/>
      <c r="G36517" s="145"/>
    </row>
    <row r="36518" spans="1:7">
      <c r="A36518" s="65"/>
      <c r="B36518" s="65"/>
      <c r="C36518" s="65"/>
      <c r="D36518" s="65"/>
      <c r="E36518" s="65"/>
      <c r="F36518" s="65"/>
      <c r="G36518" s="145"/>
    </row>
    <row r="36519" spans="1:7">
      <c r="A36519" s="65"/>
      <c r="B36519" s="65"/>
      <c r="C36519" s="65"/>
      <c r="D36519" s="65"/>
      <c r="E36519" s="65"/>
      <c r="F36519" s="65"/>
      <c r="G36519" s="145"/>
    </row>
    <row r="36520" spans="1:7">
      <c r="A36520" s="65"/>
      <c r="B36520" s="65"/>
      <c r="C36520" s="65"/>
      <c r="D36520" s="65"/>
      <c r="E36520" s="65"/>
      <c r="F36520" s="65"/>
      <c r="G36520" s="145"/>
    </row>
    <row r="36521" spans="1:7">
      <c r="A36521" s="65"/>
      <c r="B36521" s="65"/>
      <c r="C36521" s="65"/>
      <c r="D36521" s="65"/>
      <c r="E36521" s="65"/>
      <c r="F36521" s="65"/>
      <c r="G36521" s="145"/>
    </row>
    <row r="36522" spans="1:7">
      <c r="A36522" s="65"/>
      <c r="B36522" s="65"/>
      <c r="C36522" s="65"/>
      <c r="D36522" s="65"/>
      <c r="E36522" s="65"/>
      <c r="F36522" s="65"/>
      <c r="G36522" s="145"/>
    </row>
    <row r="36523" spans="1:7">
      <c r="A36523" s="65"/>
      <c r="B36523" s="65"/>
      <c r="C36523" s="65"/>
      <c r="D36523" s="65"/>
      <c r="E36523" s="65"/>
      <c r="F36523" s="65"/>
      <c r="G36523" s="145"/>
    </row>
    <row r="36524" spans="1:7">
      <c r="A36524" s="65"/>
      <c r="B36524" s="65"/>
      <c r="C36524" s="65"/>
      <c r="D36524" s="65"/>
      <c r="E36524" s="65"/>
      <c r="F36524" s="65"/>
      <c r="G36524" s="145"/>
    </row>
    <row r="36525" spans="1:7">
      <c r="A36525" s="65"/>
      <c r="B36525" s="65"/>
      <c r="C36525" s="65"/>
      <c r="D36525" s="65"/>
      <c r="E36525" s="65"/>
      <c r="F36525" s="65"/>
      <c r="G36525" s="145"/>
    </row>
    <row r="36526" spans="1:7">
      <c r="A36526" s="65"/>
      <c r="B36526" s="65"/>
      <c r="C36526" s="65"/>
      <c r="D36526" s="65"/>
      <c r="E36526" s="65"/>
      <c r="F36526" s="65"/>
      <c r="G36526" s="145"/>
    </row>
    <row r="36527" spans="1:7">
      <c r="A36527" s="65"/>
      <c r="B36527" s="65"/>
      <c r="C36527" s="65"/>
      <c r="D36527" s="65"/>
      <c r="E36527" s="65"/>
      <c r="F36527" s="65"/>
      <c r="G36527" s="145"/>
    </row>
    <row r="36528" spans="1:7">
      <c r="A36528" s="65"/>
      <c r="B36528" s="65"/>
      <c r="C36528" s="65"/>
      <c r="D36528" s="65"/>
      <c r="E36528" s="65"/>
      <c r="F36528" s="65"/>
      <c r="G36528" s="145"/>
    </row>
    <row r="36529" spans="1:7">
      <c r="A36529" s="65"/>
      <c r="B36529" s="65"/>
      <c r="C36529" s="65"/>
      <c r="D36529" s="65"/>
      <c r="E36529" s="65"/>
      <c r="F36529" s="65"/>
      <c r="G36529" s="145"/>
    </row>
    <row r="36530" spans="1:7">
      <c r="A36530" s="65"/>
      <c r="B36530" s="65"/>
      <c r="C36530" s="65"/>
      <c r="D36530" s="65"/>
      <c r="E36530" s="65"/>
      <c r="F36530" s="65"/>
      <c r="G36530" s="145"/>
    </row>
    <row r="36531" spans="1:7">
      <c r="A36531" s="65"/>
      <c r="B36531" s="65"/>
      <c r="C36531" s="65"/>
      <c r="D36531" s="65"/>
      <c r="E36531" s="65"/>
      <c r="F36531" s="65"/>
      <c r="G36531" s="145"/>
    </row>
    <row r="36532" spans="1:7">
      <c r="A36532" s="65"/>
      <c r="B36532" s="65"/>
      <c r="C36532" s="65"/>
      <c r="D36532" s="65"/>
      <c r="E36532" s="65"/>
      <c r="F36532" s="65"/>
      <c r="G36532" s="145"/>
    </row>
    <row r="36533" spans="1:7">
      <c r="A36533" s="65"/>
      <c r="B36533" s="65"/>
      <c r="C36533" s="65"/>
      <c r="D36533" s="65"/>
      <c r="E36533" s="65"/>
      <c r="F36533" s="65"/>
      <c r="G36533" s="145"/>
    </row>
    <row r="36534" spans="1:7">
      <c r="A36534" s="65"/>
      <c r="B36534" s="65"/>
      <c r="C36534" s="65"/>
      <c r="D36534" s="65"/>
      <c r="E36534" s="65"/>
      <c r="F36534" s="65"/>
      <c r="G36534" s="145"/>
    </row>
    <row r="36535" spans="1:7">
      <c r="A36535" s="65"/>
      <c r="B36535" s="65"/>
      <c r="C36535" s="65"/>
      <c r="D36535" s="65"/>
      <c r="E36535" s="65"/>
      <c r="F36535" s="65"/>
      <c r="G36535" s="145"/>
    </row>
    <row r="36536" spans="1:7">
      <c r="A36536" s="65"/>
      <c r="B36536" s="65"/>
      <c r="C36536" s="65"/>
      <c r="D36536" s="65"/>
      <c r="E36536" s="65"/>
      <c r="F36536" s="65"/>
      <c r="G36536" s="145"/>
    </row>
    <row r="36537" spans="1:7">
      <c r="A36537" s="65"/>
      <c r="B36537" s="65"/>
      <c r="C36537" s="65"/>
      <c r="D36537" s="65"/>
      <c r="E36537" s="65"/>
      <c r="F36537" s="65"/>
      <c r="G36537" s="145"/>
    </row>
    <row r="36538" spans="1:7">
      <c r="A36538" s="65"/>
      <c r="B36538" s="65"/>
      <c r="C36538" s="65"/>
      <c r="D36538" s="65"/>
      <c r="E36538" s="65"/>
      <c r="F36538" s="65"/>
      <c r="G36538" s="145"/>
    </row>
    <row r="36539" spans="1:7">
      <c r="A36539" s="65"/>
      <c r="B36539" s="65"/>
      <c r="C36539" s="65"/>
      <c r="D36539" s="65"/>
      <c r="E36539" s="65"/>
      <c r="F36539" s="65"/>
      <c r="G36539" s="145"/>
    </row>
    <row r="36540" spans="1:7">
      <c r="A36540" s="65"/>
      <c r="B36540" s="65"/>
      <c r="C36540" s="65"/>
      <c r="D36540" s="65"/>
      <c r="E36540" s="65"/>
      <c r="F36540" s="65"/>
      <c r="G36540" s="145"/>
    </row>
    <row r="36541" spans="1:7">
      <c r="A36541" s="65"/>
      <c r="B36541" s="65"/>
      <c r="C36541" s="65"/>
      <c r="D36541" s="65"/>
      <c r="E36541" s="65"/>
      <c r="F36541" s="65"/>
      <c r="G36541" s="145"/>
    </row>
    <row r="36542" spans="1:7">
      <c r="A36542" s="65"/>
      <c r="B36542" s="65"/>
      <c r="C36542" s="65"/>
      <c r="D36542" s="65"/>
      <c r="E36542" s="65"/>
      <c r="F36542" s="65"/>
      <c r="G36542" s="145"/>
    </row>
    <row r="36543" spans="1:7">
      <c r="A36543" s="65"/>
      <c r="B36543" s="65"/>
      <c r="C36543" s="65"/>
      <c r="D36543" s="65"/>
      <c r="E36543" s="65"/>
      <c r="F36543" s="65"/>
      <c r="G36543" s="145"/>
    </row>
    <row r="36544" spans="1:7">
      <c r="A36544" s="65"/>
      <c r="B36544" s="65"/>
      <c r="C36544" s="65"/>
      <c r="D36544" s="65"/>
      <c r="E36544" s="65"/>
      <c r="F36544" s="65"/>
      <c r="G36544" s="145"/>
    </row>
    <row r="36545" spans="1:7">
      <c r="A36545" s="65"/>
      <c r="B36545" s="65"/>
      <c r="C36545" s="65"/>
      <c r="D36545" s="65"/>
      <c r="E36545" s="65"/>
      <c r="F36545" s="65"/>
      <c r="G36545" s="145"/>
    </row>
    <row r="36546" spans="1:7">
      <c r="A36546" s="65"/>
      <c r="B36546" s="65"/>
      <c r="C36546" s="65"/>
      <c r="D36546" s="65"/>
      <c r="E36546" s="65"/>
      <c r="F36546" s="65"/>
      <c r="G36546" s="145"/>
    </row>
    <row r="36547" spans="1:7">
      <c r="A36547" s="65"/>
      <c r="B36547" s="65"/>
      <c r="C36547" s="65"/>
      <c r="D36547" s="65"/>
      <c r="E36547" s="65"/>
      <c r="F36547" s="65"/>
      <c r="G36547" s="145"/>
    </row>
    <row r="36548" spans="1:7">
      <c r="A36548" s="65"/>
      <c r="B36548" s="65"/>
      <c r="C36548" s="65"/>
      <c r="D36548" s="65"/>
      <c r="E36548" s="65"/>
      <c r="F36548" s="65"/>
      <c r="G36548" s="145"/>
    </row>
    <row r="36549" spans="1:7">
      <c r="A36549" s="65"/>
      <c r="B36549" s="65"/>
      <c r="C36549" s="65"/>
      <c r="D36549" s="65"/>
      <c r="E36549" s="65"/>
      <c r="F36549" s="65"/>
      <c r="G36549" s="145"/>
    </row>
    <row r="36550" spans="1:7">
      <c r="A36550" s="65"/>
      <c r="B36550" s="65"/>
      <c r="C36550" s="65"/>
      <c r="D36550" s="65"/>
      <c r="E36550" s="65"/>
      <c r="F36550" s="65"/>
      <c r="G36550" s="145"/>
    </row>
    <row r="36551" spans="1:7">
      <c r="A36551" s="65"/>
      <c r="B36551" s="65"/>
      <c r="C36551" s="65"/>
      <c r="D36551" s="65"/>
      <c r="E36551" s="65"/>
      <c r="F36551" s="65"/>
      <c r="G36551" s="145"/>
    </row>
    <row r="36552" spans="1:7">
      <c r="A36552" s="65"/>
      <c r="B36552" s="65"/>
      <c r="C36552" s="65"/>
      <c r="D36552" s="65"/>
      <c r="E36552" s="65"/>
      <c r="F36552" s="65"/>
      <c r="G36552" s="145"/>
    </row>
    <row r="36553" spans="1:7">
      <c r="A36553" s="65"/>
      <c r="B36553" s="65"/>
      <c r="C36553" s="65"/>
      <c r="D36553" s="65"/>
      <c r="E36553" s="65"/>
      <c r="F36553" s="65"/>
      <c r="G36553" s="145"/>
    </row>
    <row r="36554" spans="1:7">
      <c r="A36554" s="65"/>
      <c r="B36554" s="65"/>
      <c r="C36554" s="65"/>
      <c r="D36554" s="65"/>
      <c r="E36554" s="65"/>
      <c r="F36554" s="65"/>
      <c r="G36554" s="145"/>
    </row>
    <row r="36555" spans="1:7">
      <c r="A36555" s="65"/>
      <c r="B36555" s="65"/>
      <c r="C36555" s="65"/>
      <c r="D36555" s="65"/>
      <c r="E36555" s="65"/>
      <c r="F36555" s="65"/>
      <c r="G36555" s="145"/>
    </row>
    <row r="36556" spans="1:7">
      <c r="A36556" s="65"/>
      <c r="B36556" s="65"/>
      <c r="C36556" s="65"/>
      <c r="D36556" s="65"/>
      <c r="E36556" s="65"/>
      <c r="F36556" s="65"/>
      <c r="G36556" s="145"/>
    </row>
    <row r="36557" spans="1:7">
      <c r="A36557" s="65"/>
      <c r="B36557" s="65"/>
      <c r="C36557" s="65"/>
      <c r="D36557" s="65"/>
      <c r="E36557" s="65"/>
      <c r="F36557" s="65"/>
      <c r="G36557" s="145"/>
    </row>
    <row r="36558" spans="1:7">
      <c r="A36558" s="65"/>
      <c r="B36558" s="65"/>
      <c r="C36558" s="65"/>
      <c r="D36558" s="65"/>
      <c r="E36558" s="65"/>
      <c r="F36558" s="65"/>
      <c r="G36558" s="145"/>
    </row>
    <row r="36559" spans="1:7">
      <c r="A36559" s="65"/>
      <c r="B36559" s="65"/>
      <c r="C36559" s="65"/>
      <c r="D36559" s="65"/>
      <c r="E36559" s="65"/>
      <c r="F36559" s="65"/>
      <c r="G36559" s="145"/>
    </row>
    <row r="36560" spans="1:7">
      <c r="A36560" s="65"/>
      <c r="B36560" s="65"/>
      <c r="C36560" s="65"/>
      <c r="D36560" s="65"/>
      <c r="E36560" s="65"/>
      <c r="F36560" s="65"/>
      <c r="G36560" s="145"/>
    </row>
    <row r="36561" spans="1:7">
      <c r="A36561" s="65"/>
      <c r="B36561" s="65"/>
      <c r="C36561" s="65"/>
      <c r="D36561" s="65"/>
      <c r="E36561" s="65"/>
      <c r="F36561" s="65"/>
      <c r="G36561" s="145"/>
    </row>
    <row r="36562" spans="1:7">
      <c r="A36562" s="65"/>
      <c r="B36562" s="65"/>
      <c r="C36562" s="65"/>
      <c r="D36562" s="65"/>
      <c r="E36562" s="65"/>
      <c r="F36562" s="65"/>
      <c r="G36562" s="145"/>
    </row>
    <row r="36563" spans="1:7">
      <c r="A36563" s="65"/>
      <c r="B36563" s="65"/>
      <c r="C36563" s="65"/>
      <c r="D36563" s="65"/>
      <c r="E36563" s="65"/>
      <c r="F36563" s="65"/>
      <c r="G36563" s="145"/>
    </row>
    <row r="36564" spans="1:7">
      <c r="A36564" s="65"/>
      <c r="B36564" s="65"/>
      <c r="C36564" s="65"/>
      <c r="D36564" s="65"/>
      <c r="E36564" s="65"/>
      <c r="F36564" s="65"/>
      <c r="G36564" s="145"/>
    </row>
    <row r="36565" spans="1:7">
      <c r="A36565" s="65"/>
      <c r="B36565" s="65"/>
      <c r="C36565" s="65"/>
      <c r="D36565" s="65"/>
      <c r="E36565" s="65"/>
      <c r="F36565" s="65"/>
      <c r="G36565" s="145"/>
    </row>
    <row r="36566" spans="1:7">
      <c r="A36566" s="65"/>
      <c r="B36566" s="65"/>
      <c r="C36566" s="65"/>
      <c r="D36566" s="65"/>
      <c r="E36566" s="65"/>
      <c r="F36566" s="65"/>
      <c r="G36566" s="145"/>
    </row>
    <row r="36567" spans="1:7">
      <c r="A36567" s="65"/>
      <c r="B36567" s="65"/>
      <c r="C36567" s="65"/>
      <c r="D36567" s="65"/>
      <c r="E36567" s="65"/>
      <c r="F36567" s="65"/>
      <c r="G36567" s="145"/>
    </row>
    <row r="36568" spans="1:7">
      <c r="A36568" s="65"/>
      <c r="B36568" s="65"/>
      <c r="C36568" s="65"/>
      <c r="D36568" s="65"/>
      <c r="E36568" s="65"/>
      <c r="F36568" s="65"/>
      <c r="G36568" s="145"/>
    </row>
    <row r="36569" spans="1:7">
      <c r="A36569" s="65"/>
      <c r="B36569" s="65"/>
      <c r="C36569" s="65"/>
      <c r="D36569" s="65"/>
      <c r="E36569" s="65"/>
      <c r="F36569" s="65"/>
      <c r="G36569" s="145"/>
    </row>
    <row r="36570" spans="1:7">
      <c r="A36570" s="65"/>
      <c r="B36570" s="65"/>
      <c r="C36570" s="65"/>
      <c r="D36570" s="65"/>
      <c r="E36570" s="65"/>
      <c r="F36570" s="65"/>
      <c r="G36570" s="145"/>
    </row>
    <row r="36571" spans="1:7">
      <c r="A36571" s="65"/>
      <c r="B36571" s="65"/>
      <c r="C36571" s="65"/>
      <c r="D36571" s="65"/>
      <c r="E36571" s="65"/>
      <c r="F36571" s="65"/>
      <c r="G36571" s="145"/>
    </row>
    <row r="36572" spans="1:7">
      <c r="A36572" s="65"/>
      <c r="B36572" s="65"/>
      <c r="C36572" s="65"/>
      <c r="D36572" s="65"/>
      <c r="E36572" s="65"/>
      <c r="F36572" s="65"/>
      <c r="G36572" s="145"/>
    </row>
    <row r="36573" spans="1:7">
      <c r="A36573" s="65"/>
      <c r="B36573" s="65"/>
      <c r="C36573" s="65"/>
      <c r="D36573" s="65"/>
      <c r="E36573" s="65"/>
      <c r="F36573" s="65"/>
      <c r="G36573" s="145"/>
    </row>
    <row r="36574" spans="1:7">
      <c r="A36574" s="65"/>
      <c r="B36574" s="65"/>
      <c r="C36574" s="65"/>
      <c r="D36574" s="65"/>
      <c r="E36574" s="65"/>
      <c r="F36574" s="65"/>
      <c r="G36574" s="145"/>
    </row>
    <row r="36575" spans="1:7">
      <c r="A36575" s="65"/>
      <c r="B36575" s="65"/>
      <c r="C36575" s="65"/>
      <c r="D36575" s="65"/>
      <c r="E36575" s="65"/>
      <c r="F36575" s="65"/>
      <c r="G36575" s="145"/>
    </row>
    <row r="36576" spans="1:7">
      <c r="A36576" s="65"/>
      <c r="B36576" s="65"/>
      <c r="C36576" s="65"/>
      <c r="D36576" s="65"/>
      <c r="E36576" s="65"/>
      <c r="F36576" s="65"/>
      <c r="G36576" s="145"/>
    </row>
    <row r="36577" spans="1:7">
      <c r="A36577" s="65"/>
      <c r="B36577" s="65"/>
      <c r="C36577" s="65"/>
      <c r="D36577" s="65"/>
      <c r="E36577" s="65"/>
      <c r="F36577" s="65"/>
      <c r="G36577" s="145"/>
    </row>
    <row r="36578" spans="1:7">
      <c r="A36578" s="65"/>
      <c r="B36578" s="65"/>
      <c r="C36578" s="65"/>
      <c r="D36578" s="65"/>
      <c r="E36578" s="65"/>
      <c r="F36578" s="65"/>
      <c r="G36578" s="145"/>
    </row>
    <row r="36579" spans="1:7">
      <c r="A36579" s="65"/>
      <c r="B36579" s="65"/>
      <c r="C36579" s="65"/>
      <c r="D36579" s="65"/>
      <c r="E36579" s="65"/>
      <c r="F36579" s="65"/>
      <c r="G36579" s="145"/>
    </row>
    <row r="36580" spans="1:7">
      <c r="A36580" s="65"/>
      <c r="B36580" s="65"/>
      <c r="C36580" s="65"/>
      <c r="D36580" s="65"/>
      <c r="E36580" s="65"/>
      <c r="F36580" s="65"/>
      <c r="G36580" s="145"/>
    </row>
    <row r="36581" spans="1:7">
      <c r="A36581" s="65"/>
      <c r="B36581" s="65"/>
      <c r="C36581" s="65"/>
      <c r="D36581" s="65"/>
      <c r="E36581" s="65"/>
      <c r="F36581" s="65"/>
      <c r="G36581" s="145"/>
    </row>
    <row r="36582" spans="1:7">
      <c r="A36582" s="65"/>
      <c r="B36582" s="65"/>
      <c r="C36582" s="65"/>
      <c r="D36582" s="65"/>
      <c r="E36582" s="65"/>
      <c r="F36582" s="65"/>
      <c r="G36582" s="145"/>
    </row>
    <row r="36583" spans="1:7">
      <c r="A36583" s="65"/>
      <c r="B36583" s="65"/>
      <c r="C36583" s="65"/>
      <c r="D36583" s="65"/>
      <c r="E36583" s="65"/>
      <c r="F36583" s="65"/>
      <c r="G36583" s="145"/>
    </row>
    <row r="36584" spans="1:7">
      <c r="A36584" s="65"/>
      <c r="B36584" s="65"/>
      <c r="C36584" s="65"/>
      <c r="D36584" s="65"/>
      <c r="E36584" s="65"/>
      <c r="F36584" s="65"/>
      <c r="G36584" s="145"/>
    </row>
    <row r="36585" spans="1:7">
      <c r="A36585" s="65"/>
      <c r="B36585" s="65"/>
      <c r="C36585" s="65"/>
      <c r="D36585" s="65"/>
      <c r="E36585" s="65"/>
      <c r="F36585" s="65"/>
      <c r="G36585" s="145"/>
    </row>
    <row r="36586" spans="1:7">
      <c r="A36586" s="65"/>
      <c r="B36586" s="65"/>
      <c r="C36586" s="65"/>
      <c r="D36586" s="65"/>
      <c r="E36586" s="65"/>
      <c r="F36586" s="65"/>
      <c r="G36586" s="145"/>
    </row>
    <row r="36587" spans="1:7">
      <c r="A36587" s="65"/>
      <c r="B36587" s="65"/>
      <c r="C36587" s="65"/>
      <c r="D36587" s="65"/>
      <c r="E36587" s="65"/>
      <c r="F36587" s="65"/>
      <c r="G36587" s="145"/>
    </row>
    <row r="36588" spans="1:7">
      <c r="A36588" s="65"/>
      <c r="B36588" s="65"/>
      <c r="C36588" s="65"/>
      <c r="D36588" s="65"/>
      <c r="E36588" s="65"/>
      <c r="F36588" s="65"/>
      <c r="G36588" s="145"/>
    </row>
    <row r="36589" spans="1:7">
      <c r="A36589" s="65"/>
      <c r="B36589" s="65"/>
      <c r="C36589" s="65"/>
      <c r="D36589" s="65"/>
      <c r="E36589" s="65"/>
      <c r="F36589" s="65"/>
      <c r="G36589" s="145"/>
    </row>
    <row r="36590" spans="1:7">
      <c r="A36590" s="65"/>
      <c r="B36590" s="65"/>
      <c r="C36590" s="65"/>
      <c r="D36590" s="65"/>
      <c r="E36590" s="65"/>
      <c r="F36590" s="65"/>
      <c r="G36590" s="145"/>
    </row>
    <row r="36591" spans="1:7">
      <c r="A36591" s="65"/>
      <c r="B36591" s="65"/>
      <c r="C36591" s="65"/>
      <c r="D36591" s="65"/>
      <c r="E36591" s="65"/>
      <c r="F36591" s="65"/>
      <c r="G36591" s="145"/>
    </row>
    <row r="36592" spans="1:7">
      <c r="A36592" s="65"/>
      <c r="B36592" s="65"/>
      <c r="C36592" s="65"/>
      <c r="D36592" s="65"/>
      <c r="E36592" s="65"/>
      <c r="F36592" s="65"/>
      <c r="G36592" s="145"/>
    </row>
    <row r="36593" spans="1:7">
      <c r="A36593" s="65"/>
      <c r="B36593" s="65"/>
      <c r="C36593" s="65"/>
      <c r="D36593" s="65"/>
      <c r="E36593" s="65"/>
      <c r="F36593" s="65"/>
      <c r="G36593" s="145"/>
    </row>
    <row r="36594" spans="1:7">
      <c r="A36594" s="65"/>
      <c r="B36594" s="65"/>
      <c r="C36594" s="65"/>
      <c r="D36594" s="65"/>
      <c r="E36594" s="65"/>
      <c r="F36594" s="65"/>
      <c r="G36594" s="145"/>
    </row>
    <row r="36595" spans="1:7">
      <c r="A36595" s="65"/>
      <c r="B36595" s="65"/>
      <c r="C36595" s="65"/>
      <c r="D36595" s="65"/>
      <c r="E36595" s="65"/>
      <c r="F36595" s="65"/>
      <c r="G36595" s="145"/>
    </row>
    <row r="36596" spans="1:7">
      <c r="A36596" s="65"/>
      <c r="B36596" s="65"/>
      <c r="C36596" s="65"/>
      <c r="D36596" s="65"/>
      <c r="E36596" s="65"/>
      <c r="F36596" s="65"/>
      <c r="G36596" s="145"/>
    </row>
    <row r="36597" spans="1:7">
      <c r="A36597" s="65"/>
      <c r="B36597" s="65"/>
      <c r="C36597" s="65"/>
      <c r="D36597" s="65"/>
      <c r="E36597" s="65"/>
      <c r="F36597" s="65"/>
      <c r="G36597" s="145"/>
    </row>
    <row r="36598" spans="1:7">
      <c r="A36598" s="65"/>
      <c r="B36598" s="65"/>
      <c r="C36598" s="65"/>
      <c r="D36598" s="65"/>
      <c r="E36598" s="65"/>
      <c r="F36598" s="65"/>
      <c r="G36598" s="145"/>
    </row>
    <row r="36599" spans="1:7">
      <c r="A36599" s="65"/>
      <c r="B36599" s="65"/>
      <c r="C36599" s="65"/>
      <c r="D36599" s="65"/>
      <c r="E36599" s="65"/>
      <c r="F36599" s="65"/>
      <c r="G36599" s="145"/>
    </row>
    <row r="36600" spans="1:7">
      <c r="A36600" s="65"/>
      <c r="B36600" s="65"/>
      <c r="C36600" s="65"/>
      <c r="D36600" s="65"/>
      <c r="E36600" s="65"/>
      <c r="F36600" s="65"/>
      <c r="G36600" s="145"/>
    </row>
    <row r="36601" spans="1:7">
      <c r="A36601" s="65"/>
      <c r="B36601" s="65"/>
      <c r="C36601" s="65"/>
      <c r="D36601" s="65"/>
      <c r="E36601" s="65"/>
      <c r="F36601" s="65"/>
      <c r="G36601" s="145"/>
    </row>
    <row r="36602" spans="1:7">
      <c r="A36602" s="65"/>
      <c r="B36602" s="65"/>
      <c r="C36602" s="65"/>
      <c r="D36602" s="65"/>
      <c r="E36602" s="65"/>
      <c r="F36602" s="65"/>
      <c r="G36602" s="145"/>
    </row>
    <row r="36603" spans="1:7">
      <c r="A36603" s="65"/>
      <c r="B36603" s="65"/>
      <c r="C36603" s="65"/>
      <c r="D36603" s="65"/>
      <c r="E36603" s="65"/>
      <c r="F36603" s="65"/>
      <c r="G36603" s="145"/>
    </row>
    <row r="36604" spans="1:7">
      <c r="A36604" s="65"/>
      <c r="B36604" s="65"/>
      <c r="C36604" s="65"/>
      <c r="D36604" s="65"/>
      <c r="E36604" s="65"/>
      <c r="F36604" s="65"/>
      <c r="G36604" s="145"/>
    </row>
    <row r="36605" spans="1:7">
      <c r="A36605" s="65"/>
      <c r="B36605" s="65"/>
      <c r="C36605" s="65"/>
      <c r="D36605" s="65"/>
      <c r="E36605" s="65"/>
      <c r="F36605" s="65"/>
      <c r="G36605" s="145"/>
    </row>
    <row r="36606" spans="1:7">
      <c r="A36606" s="65"/>
      <c r="B36606" s="65"/>
      <c r="C36606" s="65"/>
      <c r="D36606" s="65"/>
      <c r="E36606" s="65"/>
      <c r="F36606" s="65"/>
      <c r="G36606" s="145"/>
    </row>
    <row r="36607" spans="1:7">
      <c r="A36607" s="65"/>
      <c r="B36607" s="65"/>
      <c r="C36607" s="65"/>
      <c r="D36607" s="65"/>
      <c r="E36607" s="65"/>
      <c r="F36607" s="65"/>
      <c r="G36607" s="145"/>
    </row>
    <row r="36608" spans="1:7">
      <c r="A36608" s="65"/>
      <c r="B36608" s="65"/>
      <c r="C36608" s="65"/>
      <c r="D36608" s="65"/>
      <c r="E36608" s="65"/>
      <c r="F36608" s="65"/>
      <c r="G36608" s="145"/>
    </row>
    <row r="36609" spans="1:7">
      <c r="A36609" s="65"/>
      <c r="B36609" s="65"/>
      <c r="C36609" s="65"/>
      <c r="D36609" s="65"/>
      <c r="E36609" s="65"/>
      <c r="F36609" s="65"/>
      <c r="G36609" s="145"/>
    </row>
    <row r="36610" spans="1:7">
      <c r="A36610" s="65"/>
      <c r="B36610" s="65"/>
      <c r="C36610" s="65"/>
      <c r="D36610" s="65"/>
      <c r="E36610" s="65"/>
      <c r="F36610" s="65"/>
      <c r="G36610" s="145"/>
    </row>
    <row r="36611" spans="1:7">
      <c r="A36611" s="65"/>
      <c r="B36611" s="65"/>
      <c r="C36611" s="65"/>
      <c r="D36611" s="65"/>
      <c r="E36611" s="65"/>
      <c r="F36611" s="65"/>
      <c r="G36611" s="145"/>
    </row>
    <row r="36612" spans="1:7">
      <c r="A36612" s="65"/>
      <c r="B36612" s="65"/>
      <c r="C36612" s="65"/>
      <c r="D36612" s="65"/>
      <c r="E36612" s="65"/>
      <c r="F36612" s="65"/>
      <c r="G36612" s="145"/>
    </row>
    <row r="36613" spans="1:7">
      <c r="A36613" s="65"/>
      <c r="B36613" s="65"/>
      <c r="C36613" s="65"/>
      <c r="D36613" s="65"/>
      <c r="E36613" s="65"/>
      <c r="F36613" s="65"/>
      <c r="G36613" s="145"/>
    </row>
    <row r="36614" spans="1:7">
      <c r="A36614" s="65"/>
      <c r="B36614" s="65"/>
      <c r="C36614" s="65"/>
      <c r="D36614" s="65"/>
      <c r="E36614" s="65"/>
      <c r="F36614" s="65"/>
      <c r="G36614" s="145"/>
    </row>
    <row r="36615" spans="1:7">
      <c r="A36615" s="65"/>
      <c r="B36615" s="65"/>
      <c r="C36615" s="65"/>
      <c r="D36615" s="65"/>
      <c r="E36615" s="65"/>
      <c r="F36615" s="65"/>
      <c r="G36615" s="145"/>
    </row>
    <row r="36616" spans="1:7">
      <c r="A36616" s="65"/>
      <c r="B36616" s="65"/>
      <c r="C36616" s="65"/>
      <c r="D36616" s="65"/>
      <c r="E36616" s="65"/>
      <c r="F36616" s="65"/>
      <c r="G36616" s="145"/>
    </row>
    <row r="36617" spans="1:7">
      <c r="A36617" s="65"/>
      <c r="B36617" s="65"/>
      <c r="C36617" s="65"/>
      <c r="D36617" s="65"/>
      <c r="E36617" s="65"/>
      <c r="F36617" s="65"/>
      <c r="G36617" s="145"/>
    </row>
    <row r="36618" spans="1:7">
      <c r="A36618" s="65"/>
      <c r="B36618" s="65"/>
      <c r="C36618" s="65"/>
      <c r="D36618" s="65"/>
      <c r="E36618" s="65"/>
      <c r="F36618" s="65"/>
      <c r="G36618" s="145"/>
    </row>
    <row r="36619" spans="1:7">
      <c r="A36619" s="65"/>
      <c r="B36619" s="65"/>
      <c r="C36619" s="65"/>
      <c r="D36619" s="65"/>
      <c r="E36619" s="65"/>
      <c r="F36619" s="65"/>
      <c r="G36619" s="145"/>
    </row>
    <row r="36620" spans="1:7">
      <c r="A36620" s="65"/>
      <c r="B36620" s="65"/>
      <c r="C36620" s="65"/>
      <c r="D36620" s="65"/>
      <c r="E36620" s="65"/>
      <c r="F36620" s="65"/>
      <c r="G36620" s="145"/>
    </row>
    <row r="36621" spans="1:7">
      <c r="A36621" s="65"/>
      <c r="B36621" s="65"/>
      <c r="C36621" s="65"/>
      <c r="D36621" s="65"/>
      <c r="E36621" s="65"/>
      <c r="F36621" s="65"/>
      <c r="G36621" s="145"/>
    </row>
    <row r="36622" spans="1:7">
      <c r="A36622" s="65"/>
      <c r="B36622" s="65"/>
      <c r="C36622" s="65"/>
      <c r="D36622" s="65"/>
      <c r="E36622" s="65"/>
      <c r="F36622" s="65"/>
      <c r="G36622" s="145"/>
    </row>
    <row r="36623" spans="1:7">
      <c r="A36623" s="65"/>
      <c r="B36623" s="65"/>
      <c r="C36623" s="65"/>
      <c r="D36623" s="65"/>
      <c r="E36623" s="65"/>
      <c r="F36623" s="65"/>
      <c r="G36623" s="145"/>
    </row>
    <row r="36624" spans="1:7">
      <c r="A36624" s="65"/>
      <c r="B36624" s="65"/>
      <c r="C36624" s="65"/>
      <c r="D36624" s="65"/>
      <c r="E36624" s="65"/>
      <c r="F36624" s="65"/>
      <c r="G36624" s="145"/>
    </row>
    <row r="36625" spans="1:7">
      <c r="A36625" s="65"/>
      <c r="B36625" s="65"/>
      <c r="C36625" s="65"/>
      <c r="D36625" s="65"/>
      <c r="E36625" s="65"/>
      <c r="F36625" s="65"/>
      <c r="G36625" s="145"/>
    </row>
    <row r="36626" spans="1:7">
      <c r="A36626" s="65"/>
      <c r="B36626" s="65"/>
      <c r="C36626" s="65"/>
      <c r="D36626" s="65"/>
      <c r="E36626" s="65"/>
      <c r="F36626" s="65"/>
      <c r="G36626" s="145"/>
    </row>
    <row r="36627" spans="1:7">
      <c r="A36627" s="65"/>
      <c r="B36627" s="65"/>
      <c r="C36627" s="65"/>
      <c r="D36627" s="65"/>
      <c r="E36627" s="65"/>
      <c r="F36627" s="65"/>
      <c r="G36627" s="145"/>
    </row>
    <row r="36628" spans="1:7">
      <c r="A36628" s="65"/>
      <c r="B36628" s="65"/>
      <c r="C36628" s="65"/>
      <c r="D36628" s="65"/>
      <c r="E36628" s="65"/>
      <c r="F36628" s="65"/>
      <c r="G36628" s="145"/>
    </row>
    <row r="36629" spans="1:7">
      <c r="A36629" s="65"/>
      <c r="B36629" s="65"/>
      <c r="C36629" s="65"/>
      <c r="D36629" s="65"/>
      <c r="E36629" s="65"/>
      <c r="F36629" s="65"/>
      <c r="G36629" s="145"/>
    </row>
    <row r="36630" spans="1:7">
      <c r="A36630" s="65"/>
      <c r="B36630" s="65"/>
      <c r="C36630" s="65"/>
      <c r="D36630" s="65"/>
      <c r="E36630" s="65"/>
      <c r="F36630" s="65"/>
      <c r="G36630" s="145"/>
    </row>
    <row r="36631" spans="1:7">
      <c r="A36631" s="65"/>
      <c r="B36631" s="65"/>
      <c r="C36631" s="65"/>
      <c r="D36631" s="65"/>
      <c r="E36631" s="65"/>
      <c r="F36631" s="65"/>
      <c r="G36631" s="145"/>
    </row>
    <row r="36632" spans="1:7">
      <c r="A36632" s="65"/>
      <c r="B36632" s="65"/>
      <c r="C36632" s="65"/>
      <c r="D36632" s="65"/>
      <c r="E36632" s="65"/>
      <c r="F36632" s="65"/>
      <c r="G36632" s="145"/>
    </row>
    <row r="36633" spans="1:7">
      <c r="A36633" s="65"/>
      <c r="B36633" s="65"/>
      <c r="C36633" s="65"/>
      <c r="D36633" s="65"/>
      <c r="E36633" s="65"/>
      <c r="F36633" s="65"/>
      <c r="G36633" s="145"/>
    </row>
    <row r="36634" spans="1:7">
      <c r="A36634" s="65"/>
      <c r="B36634" s="65"/>
      <c r="C36634" s="65"/>
      <c r="D36634" s="65"/>
      <c r="E36634" s="65"/>
      <c r="F36634" s="65"/>
      <c r="G36634" s="145"/>
    </row>
    <row r="36635" spans="1:7">
      <c r="A36635" s="65"/>
      <c r="B36635" s="65"/>
      <c r="C36635" s="65"/>
      <c r="D36635" s="65"/>
      <c r="E36635" s="65"/>
      <c r="F36635" s="65"/>
      <c r="G36635" s="145"/>
    </row>
    <row r="36636" spans="1:7">
      <c r="A36636" s="65"/>
      <c r="B36636" s="65"/>
      <c r="C36636" s="65"/>
      <c r="D36636" s="65"/>
      <c r="E36636" s="65"/>
      <c r="F36636" s="65"/>
      <c r="G36636" s="145"/>
    </row>
    <row r="36637" spans="1:7">
      <c r="A36637" s="65"/>
      <c r="B36637" s="65"/>
      <c r="C36637" s="65"/>
      <c r="D36637" s="65"/>
      <c r="E36637" s="65"/>
      <c r="F36637" s="65"/>
      <c r="G36637" s="145"/>
    </row>
    <row r="36638" spans="1:7">
      <c r="A36638" s="65"/>
      <c r="B36638" s="65"/>
      <c r="C36638" s="65"/>
      <c r="D36638" s="65"/>
      <c r="E36638" s="65"/>
      <c r="F36638" s="65"/>
      <c r="G36638" s="145"/>
    </row>
    <row r="36639" spans="1:7">
      <c r="A36639" s="65"/>
      <c r="B36639" s="65"/>
      <c r="C36639" s="65"/>
      <c r="D36639" s="65"/>
      <c r="E36639" s="65"/>
      <c r="F36639" s="65"/>
      <c r="G36639" s="145"/>
    </row>
    <row r="36640" spans="1:7">
      <c r="A36640" s="65"/>
      <c r="B36640" s="65"/>
      <c r="C36640" s="65"/>
      <c r="D36640" s="65"/>
      <c r="E36640" s="65"/>
      <c r="F36640" s="65"/>
      <c r="G36640" s="145"/>
    </row>
    <row r="36641" spans="1:7">
      <c r="A36641" s="65"/>
      <c r="B36641" s="65"/>
      <c r="C36641" s="65"/>
      <c r="D36641" s="65"/>
      <c r="E36641" s="65"/>
      <c r="F36641" s="65"/>
      <c r="G36641" s="145"/>
    </row>
    <row r="36642" spans="1:7">
      <c r="A36642" s="65"/>
      <c r="B36642" s="65"/>
      <c r="C36642" s="65"/>
      <c r="D36642" s="65"/>
      <c r="E36642" s="65"/>
      <c r="F36642" s="65"/>
      <c r="G36642" s="145"/>
    </row>
    <row r="36643" spans="1:7">
      <c r="A36643" s="65"/>
      <c r="B36643" s="65"/>
      <c r="C36643" s="65"/>
      <c r="D36643" s="65"/>
      <c r="E36643" s="65"/>
      <c r="F36643" s="65"/>
      <c r="G36643" s="145"/>
    </row>
    <row r="36644" spans="1:7">
      <c r="A36644" s="65"/>
      <c r="B36644" s="65"/>
      <c r="C36644" s="65"/>
      <c r="D36644" s="65"/>
      <c r="E36644" s="65"/>
      <c r="F36644" s="65"/>
      <c r="G36644" s="145"/>
    </row>
    <row r="36645" spans="1:7">
      <c r="A36645" s="65"/>
      <c r="B36645" s="65"/>
      <c r="C36645" s="65"/>
      <c r="D36645" s="65"/>
      <c r="E36645" s="65"/>
      <c r="F36645" s="65"/>
      <c r="G36645" s="145"/>
    </row>
    <row r="36646" spans="1:7">
      <c r="A36646" s="65"/>
      <c r="B36646" s="65"/>
      <c r="C36646" s="65"/>
      <c r="D36646" s="65"/>
      <c r="E36646" s="65"/>
      <c r="F36646" s="65"/>
      <c r="G36646" s="145"/>
    </row>
    <row r="36647" spans="1:7">
      <c r="A36647" s="65"/>
      <c r="B36647" s="65"/>
      <c r="C36647" s="65"/>
      <c r="D36647" s="65"/>
      <c r="E36647" s="65"/>
      <c r="F36647" s="65"/>
      <c r="G36647" s="145"/>
    </row>
    <row r="36648" spans="1:7">
      <c r="A36648" s="65"/>
      <c r="B36648" s="65"/>
      <c r="C36648" s="65"/>
      <c r="D36648" s="65"/>
      <c r="E36648" s="65"/>
      <c r="F36648" s="65"/>
      <c r="G36648" s="145"/>
    </row>
    <row r="36649" spans="1:7">
      <c r="A36649" s="65"/>
      <c r="B36649" s="65"/>
      <c r="C36649" s="65"/>
      <c r="D36649" s="65"/>
      <c r="E36649" s="65"/>
      <c r="F36649" s="65"/>
      <c r="G36649" s="145"/>
    </row>
    <row r="36650" spans="1:7">
      <c r="A36650" s="65"/>
      <c r="B36650" s="65"/>
      <c r="C36650" s="65"/>
      <c r="D36650" s="65"/>
      <c r="E36650" s="65"/>
      <c r="F36650" s="65"/>
      <c r="G36650" s="145"/>
    </row>
    <row r="36651" spans="1:7">
      <c r="A36651" s="65"/>
      <c r="B36651" s="65"/>
      <c r="C36651" s="65"/>
      <c r="D36651" s="65"/>
      <c r="E36651" s="65"/>
      <c r="F36651" s="65"/>
      <c r="G36651" s="145"/>
    </row>
    <row r="36652" spans="1:7">
      <c r="A36652" s="65"/>
      <c r="B36652" s="65"/>
      <c r="C36652" s="65"/>
      <c r="D36652" s="65"/>
      <c r="E36652" s="65"/>
      <c r="F36652" s="65"/>
      <c r="G36652" s="145"/>
    </row>
    <row r="36653" spans="1:7">
      <c r="A36653" s="65"/>
      <c r="B36653" s="65"/>
      <c r="C36653" s="65"/>
      <c r="D36653" s="65"/>
      <c r="E36653" s="65"/>
      <c r="F36653" s="65"/>
      <c r="G36653" s="145"/>
    </row>
    <row r="36654" spans="1:7">
      <c r="A36654" s="65"/>
      <c r="B36654" s="65"/>
      <c r="C36654" s="65"/>
      <c r="D36654" s="65"/>
      <c r="E36654" s="65"/>
      <c r="F36654" s="65"/>
      <c r="G36654" s="145"/>
    </row>
    <row r="36655" spans="1:7">
      <c r="A36655" s="65"/>
      <c r="B36655" s="65"/>
      <c r="C36655" s="65"/>
      <c r="D36655" s="65"/>
      <c r="E36655" s="65"/>
      <c r="F36655" s="65"/>
      <c r="G36655" s="145"/>
    </row>
    <row r="36656" spans="1:7">
      <c r="A36656" s="65"/>
      <c r="B36656" s="65"/>
      <c r="C36656" s="65"/>
      <c r="D36656" s="65"/>
      <c r="E36656" s="65"/>
      <c r="F36656" s="65"/>
      <c r="G36656" s="145"/>
    </row>
    <row r="36657" spans="1:7">
      <c r="A36657" s="65"/>
      <c r="B36657" s="65"/>
      <c r="C36657" s="65"/>
      <c r="D36657" s="65"/>
      <c r="E36657" s="65"/>
      <c r="F36657" s="65"/>
      <c r="G36657" s="145"/>
    </row>
    <row r="36658" spans="1:7">
      <c r="A36658" s="65"/>
      <c r="B36658" s="65"/>
      <c r="C36658" s="65"/>
      <c r="D36658" s="65"/>
      <c r="E36658" s="65"/>
      <c r="F36658" s="65"/>
      <c r="G36658" s="145"/>
    </row>
    <row r="36659" spans="1:7">
      <c r="A36659" s="65"/>
      <c r="B36659" s="65"/>
      <c r="C36659" s="65"/>
      <c r="D36659" s="65"/>
      <c r="E36659" s="65"/>
      <c r="F36659" s="65"/>
      <c r="G36659" s="145"/>
    </row>
    <row r="36660" spans="1:7">
      <c r="A36660" s="65"/>
      <c r="B36660" s="65"/>
      <c r="C36660" s="65"/>
      <c r="D36660" s="65"/>
      <c r="E36660" s="65"/>
      <c r="F36660" s="65"/>
      <c r="G36660" s="145"/>
    </row>
    <row r="36661" spans="1:7">
      <c r="A36661" s="65"/>
      <c r="B36661" s="65"/>
      <c r="C36661" s="65"/>
      <c r="D36661" s="65"/>
      <c r="E36661" s="65"/>
      <c r="F36661" s="65"/>
      <c r="G36661" s="145"/>
    </row>
    <row r="36662" spans="1:7">
      <c r="A36662" s="65"/>
      <c r="B36662" s="65"/>
      <c r="C36662" s="65"/>
      <c r="D36662" s="65"/>
      <c r="E36662" s="65"/>
      <c r="F36662" s="65"/>
      <c r="G36662" s="145"/>
    </row>
    <row r="36663" spans="1:7">
      <c r="A36663" s="65"/>
      <c r="B36663" s="65"/>
      <c r="C36663" s="65"/>
      <c r="D36663" s="65"/>
      <c r="E36663" s="65"/>
      <c r="F36663" s="65"/>
      <c r="G36663" s="145"/>
    </row>
    <row r="36664" spans="1:7">
      <c r="A36664" s="65"/>
      <c r="B36664" s="65"/>
      <c r="C36664" s="65"/>
      <c r="D36664" s="65"/>
      <c r="E36664" s="65"/>
      <c r="F36664" s="65"/>
      <c r="G36664" s="145"/>
    </row>
    <row r="36665" spans="1:7">
      <c r="A36665" s="65"/>
      <c r="B36665" s="65"/>
      <c r="C36665" s="65"/>
      <c r="D36665" s="65"/>
      <c r="E36665" s="65"/>
      <c r="F36665" s="65"/>
      <c r="G36665" s="145"/>
    </row>
    <row r="36666" spans="1:7">
      <c r="A36666" s="65"/>
      <c r="B36666" s="65"/>
      <c r="C36666" s="65"/>
      <c r="D36666" s="65"/>
      <c r="E36666" s="65"/>
      <c r="F36666" s="65"/>
      <c r="G36666" s="145"/>
    </row>
    <row r="36667" spans="1:7">
      <c r="A36667" s="65"/>
      <c r="B36667" s="65"/>
      <c r="C36667" s="65"/>
      <c r="D36667" s="65"/>
      <c r="E36667" s="65"/>
      <c r="F36667" s="65"/>
      <c r="G36667" s="145"/>
    </row>
    <row r="36668" spans="1:7">
      <c r="A36668" s="65"/>
      <c r="B36668" s="65"/>
      <c r="C36668" s="65"/>
      <c r="D36668" s="65"/>
      <c r="E36668" s="65"/>
      <c r="F36668" s="65"/>
      <c r="G36668" s="145"/>
    </row>
    <row r="36669" spans="1:7">
      <c r="A36669" s="65"/>
      <c r="B36669" s="65"/>
      <c r="C36669" s="65"/>
      <c r="D36669" s="65"/>
      <c r="E36669" s="65"/>
      <c r="F36669" s="65"/>
      <c r="G36669" s="145"/>
    </row>
    <row r="36670" spans="1:7">
      <c r="A36670" s="65"/>
      <c r="B36670" s="65"/>
      <c r="C36670" s="65"/>
      <c r="D36670" s="65"/>
      <c r="E36670" s="65"/>
      <c r="F36670" s="65"/>
      <c r="G36670" s="145"/>
    </row>
    <row r="36671" spans="1:7">
      <c r="A36671" s="65"/>
      <c r="B36671" s="65"/>
      <c r="C36671" s="65"/>
      <c r="D36671" s="65"/>
      <c r="E36671" s="65"/>
      <c r="F36671" s="65"/>
      <c r="G36671" s="145"/>
    </row>
    <row r="36672" spans="1:7">
      <c r="A36672" s="65"/>
      <c r="B36672" s="65"/>
      <c r="C36672" s="65"/>
      <c r="D36672" s="65"/>
      <c r="E36672" s="65"/>
      <c r="F36672" s="65"/>
      <c r="G36672" s="145"/>
    </row>
    <row r="36673" spans="1:7">
      <c r="A36673" s="65"/>
      <c r="B36673" s="65"/>
      <c r="C36673" s="65"/>
      <c r="D36673" s="65"/>
      <c r="E36673" s="65"/>
      <c r="F36673" s="65"/>
      <c r="G36673" s="145"/>
    </row>
    <row r="36674" spans="1:7">
      <c r="A36674" s="65"/>
      <c r="B36674" s="65"/>
      <c r="C36674" s="65"/>
      <c r="D36674" s="65"/>
      <c r="E36674" s="65"/>
      <c r="F36674" s="65"/>
      <c r="G36674" s="145"/>
    </row>
    <row r="36675" spans="1:7">
      <c r="A36675" s="65"/>
      <c r="B36675" s="65"/>
      <c r="C36675" s="65"/>
      <c r="D36675" s="65"/>
      <c r="E36675" s="65"/>
      <c r="F36675" s="65"/>
      <c r="G36675" s="145"/>
    </row>
    <row r="36676" spans="1:7">
      <c r="A36676" s="65"/>
      <c r="B36676" s="65"/>
      <c r="C36676" s="65"/>
      <c r="D36676" s="65"/>
      <c r="E36676" s="65"/>
      <c r="F36676" s="65"/>
      <c r="G36676" s="145"/>
    </row>
    <row r="36677" spans="1:7">
      <c r="A36677" s="65"/>
      <c r="B36677" s="65"/>
      <c r="C36677" s="65"/>
      <c r="D36677" s="65"/>
      <c r="E36677" s="65"/>
      <c r="F36677" s="65"/>
      <c r="G36677" s="145"/>
    </row>
    <row r="36678" spans="1:7">
      <c r="A36678" s="65"/>
      <c r="B36678" s="65"/>
      <c r="C36678" s="65"/>
      <c r="D36678" s="65"/>
      <c r="E36678" s="65"/>
      <c r="F36678" s="65"/>
      <c r="G36678" s="145"/>
    </row>
    <row r="36679" spans="1:7">
      <c r="A36679" s="65"/>
      <c r="B36679" s="65"/>
      <c r="C36679" s="65"/>
      <c r="D36679" s="65"/>
      <c r="E36679" s="65"/>
      <c r="F36679" s="65"/>
      <c r="G36679" s="145"/>
    </row>
    <row r="36680" spans="1:7">
      <c r="A36680" s="65"/>
      <c r="B36680" s="65"/>
      <c r="C36680" s="65"/>
      <c r="D36680" s="65"/>
      <c r="E36680" s="65"/>
      <c r="F36680" s="65"/>
      <c r="G36680" s="145"/>
    </row>
    <row r="36681" spans="1:7">
      <c r="A36681" s="65"/>
      <c r="B36681" s="65"/>
      <c r="C36681" s="65"/>
      <c r="D36681" s="65"/>
      <c r="E36681" s="65"/>
      <c r="F36681" s="65"/>
      <c r="G36681" s="145"/>
    </row>
    <row r="36682" spans="1:7">
      <c r="A36682" s="65"/>
      <c r="B36682" s="65"/>
      <c r="C36682" s="65"/>
      <c r="D36682" s="65"/>
      <c r="E36682" s="65"/>
      <c r="F36682" s="65"/>
      <c r="G36682" s="145"/>
    </row>
    <row r="36683" spans="1:7">
      <c r="A36683" s="65"/>
      <c r="B36683" s="65"/>
      <c r="C36683" s="65"/>
      <c r="D36683" s="65"/>
      <c r="E36683" s="65"/>
      <c r="F36683" s="65"/>
      <c r="G36683" s="145"/>
    </row>
    <row r="36684" spans="1:7">
      <c r="A36684" s="65"/>
      <c r="B36684" s="65"/>
      <c r="C36684" s="65"/>
      <c r="D36684" s="65"/>
      <c r="E36684" s="65"/>
      <c r="F36684" s="65"/>
      <c r="G36684" s="145"/>
    </row>
    <row r="36685" spans="1:7">
      <c r="A36685" s="65"/>
      <c r="B36685" s="65"/>
      <c r="C36685" s="65"/>
      <c r="D36685" s="65"/>
      <c r="E36685" s="65"/>
      <c r="F36685" s="65"/>
      <c r="G36685" s="145"/>
    </row>
    <row r="36686" spans="1:7">
      <c r="A36686" s="65"/>
      <c r="B36686" s="65"/>
      <c r="C36686" s="65"/>
      <c r="D36686" s="65"/>
      <c r="E36686" s="65"/>
      <c r="F36686" s="65"/>
      <c r="G36686" s="145"/>
    </row>
    <row r="36687" spans="1:7">
      <c r="A36687" s="65"/>
      <c r="B36687" s="65"/>
      <c r="C36687" s="65"/>
      <c r="D36687" s="65"/>
      <c r="E36687" s="65"/>
      <c r="F36687" s="65"/>
      <c r="G36687" s="145"/>
    </row>
    <row r="36688" spans="1:7">
      <c r="A36688" s="65"/>
      <c r="B36688" s="65"/>
      <c r="C36688" s="65"/>
      <c r="D36688" s="65"/>
      <c r="E36688" s="65"/>
      <c r="F36688" s="65"/>
      <c r="G36688" s="145"/>
    </row>
    <row r="36689" spans="1:7">
      <c r="A36689" s="65"/>
      <c r="B36689" s="65"/>
      <c r="C36689" s="65"/>
      <c r="D36689" s="65"/>
      <c r="E36689" s="65"/>
      <c r="F36689" s="65"/>
      <c r="G36689" s="145"/>
    </row>
    <row r="36690" spans="1:7">
      <c r="A36690" s="65"/>
      <c r="B36690" s="65"/>
      <c r="C36690" s="65"/>
      <c r="D36690" s="65"/>
      <c r="E36690" s="65"/>
      <c r="F36690" s="65"/>
      <c r="G36690" s="145"/>
    </row>
    <row r="36691" spans="1:7">
      <c r="A36691" s="65"/>
      <c r="B36691" s="65"/>
      <c r="C36691" s="65"/>
      <c r="D36691" s="65"/>
      <c r="E36691" s="65"/>
      <c r="F36691" s="65"/>
      <c r="G36691" s="145"/>
    </row>
    <row r="36692" spans="1:7">
      <c r="A36692" s="65"/>
      <c r="B36692" s="65"/>
      <c r="C36692" s="65"/>
      <c r="D36692" s="65"/>
      <c r="E36692" s="65"/>
      <c r="F36692" s="65"/>
      <c r="G36692" s="145"/>
    </row>
    <row r="36693" spans="1:7">
      <c r="A36693" s="65"/>
      <c r="B36693" s="65"/>
      <c r="C36693" s="65"/>
      <c r="D36693" s="65"/>
      <c r="E36693" s="65"/>
      <c r="F36693" s="65"/>
      <c r="G36693" s="145"/>
    </row>
    <row r="36694" spans="1:7">
      <c r="A36694" s="65"/>
      <c r="B36694" s="65"/>
      <c r="C36694" s="65"/>
      <c r="D36694" s="65"/>
      <c r="E36694" s="65"/>
      <c r="F36694" s="65"/>
      <c r="G36694" s="145"/>
    </row>
    <row r="36695" spans="1:7">
      <c r="A36695" s="65"/>
      <c r="B36695" s="65"/>
      <c r="C36695" s="65"/>
      <c r="D36695" s="65"/>
      <c r="E36695" s="65"/>
      <c r="F36695" s="65"/>
      <c r="G36695" s="145"/>
    </row>
    <row r="36696" spans="1:7">
      <c r="A36696" s="65"/>
      <c r="B36696" s="65"/>
      <c r="C36696" s="65"/>
      <c r="D36696" s="65"/>
      <c r="E36696" s="65"/>
      <c r="F36696" s="65"/>
      <c r="G36696" s="145"/>
    </row>
    <row r="36697" spans="1:7">
      <c r="A36697" s="65"/>
      <c r="B36697" s="65"/>
      <c r="C36697" s="65"/>
      <c r="D36697" s="65"/>
      <c r="E36697" s="65"/>
      <c r="F36697" s="65"/>
      <c r="G36697" s="145"/>
    </row>
    <row r="36698" spans="1:7">
      <c r="A36698" s="65"/>
      <c r="B36698" s="65"/>
      <c r="C36698" s="65"/>
      <c r="D36698" s="65"/>
      <c r="E36698" s="65"/>
      <c r="F36698" s="65"/>
      <c r="G36698" s="145"/>
    </row>
    <row r="36699" spans="1:7">
      <c r="A36699" s="65"/>
      <c r="B36699" s="65"/>
      <c r="C36699" s="65"/>
      <c r="D36699" s="65"/>
      <c r="E36699" s="65"/>
      <c r="F36699" s="65"/>
      <c r="G36699" s="145"/>
    </row>
    <row r="36700" spans="1:7">
      <c r="A36700" s="65"/>
      <c r="B36700" s="65"/>
      <c r="C36700" s="65"/>
      <c r="D36700" s="65"/>
      <c r="E36700" s="65"/>
      <c r="F36700" s="65"/>
      <c r="G36700" s="145"/>
    </row>
    <row r="36701" spans="1:7">
      <c r="A36701" s="65"/>
      <c r="B36701" s="65"/>
      <c r="C36701" s="65"/>
      <c r="D36701" s="65"/>
      <c r="E36701" s="65"/>
      <c r="F36701" s="65"/>
      <c r="G36701" s="145"/>
    </row>
    <row r="36702" spans="1:7">
      <c r="A36702" s="65"/>
      <c r="B36702" s="65"/>
      <c r="C36702" s="65"/>
      <c r="D36702" s="65"/>
      <c r="E36702" s="65"/>
      <c r="F36702" s="65"/>
      <c r="G36702" s="145"/>
    </row>
    <row r="36703" spans="1:7">
      <c r="A36703" s="65"/>
      <c r="B36703" s="65"/>
      <c r="C36703" s="65"/>
      <c r="D36703" s="65"/>
      <c r="E36703" s="65"/>
      <c r="F36703" s="65"/>
      <c r="G36703" s="145"/>
    </row>
    <row r="36704" spans="1:7">
      <c r="A36704" s="65"/>
      <c r="B36704" s="65"/>
      <c r="C36704" s="65"/>
      <c r="D36704" s="65"/>
      <c r="E36704" s="65"/>
      <c r="F36704" s="65"/>
      <c r="G36704" s="145"/>
    </row>
    <row r="36705" spans="1:7">
      <c r="A36705" s="65"/>
      <c r="B36705" s="65"/>
      <c r="C36705" s="65"/>
      <c r="D36705" s="65"/>
      <c r="E36705" s="65"/>
      <c r="F36705" s="65"/>
      <c r="G36705" s="145"/>
    </row>
    <row r="36706" spans="1:7">
      <c r="A36706" s="65"/>
      <c r="B36706" s="65"/>
      <c r="C36706" s="65"/>
      <c r="D36706" s="65"/>
      <c r="E36706" s="65"/>
      <c r="F36706" s="65"/>
      <c r="G36706" s="145"/>
    </row>
    <row r="36707" spans="1:7">
      <c r="A36707" s="65"/>
      <c r="B36707" s="65"/>
      <c r="C36707" s="65"/>
      <c r="D36707" s="65"/>
      <c r="E36707" s="65"/>
      <c r="F36707" s="65"/>
      <c r="G36707" s="145"/>
    </row>
    <row r="36708" spans="1:7">
      <c r="A36708" s="65"/>
      <c r="B36708" s="65"/>
      <c r="C36708" s="65"/>
      <c r="D36708" s="65"/>
      <c r="E36708" s="65"/>
      <c r="F36708" s="65"/>
      <c r="G36708" s="145"/>
    </row>
    <row r="36709" spans="1:7">
      <c r="A36709" s="65"/>
      <c r="B36709" s="65"/>
      <c r="C36709" s="65"/>
      <c r="D36709" s="65"/>
      <c r="E36709" s="65"/>
      <c r="F36709" s="65"/>
      <c r="G36709" s="145"/>
    </row>
    <row r="36710" spans="1:7">
      <c r="A36710" s="65"/>
      <c r="B36710" s="65"/>
      <c r="C36710" s="65"/>
      <c r="D36710" s="65"/>
      <c r="E36710" s="65"/>
      <c r="F36710" s="65"/>
      <c r="G36710" s="145"/>
    </row>
    <row r="36711" spans="1:7">
      <c r="A36711" s="65"/>
      <c r="B36711" s="65"/>
      <c r="C36711" s="65"/>
      <c r="D36711" s="65"/>
      <c r="E36711" s="65"/>
      <c r="F36711" s="65"/>
      <c r="G36711" s="145"/>
    </row>
    <row r="36712" spans="1:7">
      <c r="A36712" s="65"/>
      <c r="B36712" s="65"/>
      <c r="C36712" s="65"/>
      <c r="D36712" s="65"/>
      <c r="E36712" s="65"/>
      <c r="F36712" s="65"/>
      <c r="G36712" s="145"/>
    </row>
    <row r="36713" spans="1:7">
      <c r="A36713" s="65"/>
      <c r="B36713" s="65"/>
      <c r="C36713" s="65"/>
      <c r="D36713" s="65"/>
      <c r="E36713" s="65"/>
      <c r="F36713" s="65"/>
      <c r="G36713" s="145"/>
    </row>
    <row r="36714" spans="1:7">
      <c r="A36714" s="65"/>
      <c r="B36714" s="65"/>
      <c r="C36714" s="65"/>
      <c r="D36714" s="65"/>
      <c r="E36714" s="65"/>
      <c r="F36714" s="65"/>
      <c r="G36714" s="145"/>
    </row>
    <row r="36715" spans="1:7">
      <c r="A36715" s="65"/>
      <c r="B36715" s="65"/>
      <c r="C36715" s="65"/>
      <c r="D36715" s="65"/>
      <c r="E36715" s="65"/>
      <c r="F36715" s="65"/>
      <c r="G36715" s="145"/>
    </row>
    <row r="36716" spans="1:7">
      <c r="A36716" s="65"/>
      <c r="B36716" s="65"/>
      <c r="C36716" s="65"/>
      <c r="D36716" s="65"/>
      <c r="E36716" s="65"/>
      <c r="F36716" s="65"/>
      <c r="G36716" s="145"/>
    </row>
    <row r="36717" spans="1:7">
      <c r="A36717" s="65"/>
      <c r="B36717" s="65"/>
      <c r="C36717" s="65"/>
      <c r="D36717" s="65"/>
      <c r="E36717" s="65"/>
      <c r="F36717" s="65"/>
      <c r="G36717" s="145"/>
    </row>
    <row r="36718" spans="1:7">
      <c r="A36718" s="65"/>
      <c r="B36718" s="65"/>
      <c r="C36718" s="65"/>
      <c r="D36718" s="65"/>
      <c r="E36718" s="65"/>
      <c r="F36718" s="65"/>
      <c r="G36718" s="145"/>
    </row>
    <row r="36719" spans="1:7">
      <c r="A36719" s="65"/>
      <c r="B36719" s="65"/>
      <c r="C36719" s="65"/>
      <c r="D36719" s="65"/>
      <c r="E36719" s="65"/>
      <c r="F36719" s="65"/>
      <c r="G36719" s="145"/>
    </row>
    <row r="36720" spans="1:7">
      <c r="A36720" s="65"/>
      <c r="B36720" s="65"/>
      <c r="C36720" s="65"/>
      <c r="D36720" s="65"/>
      <c r="E36720" s="65"/>
      <c r="F36720" s="65"/>
      <c r="G36720" s="145"/>
    </row>
    <row r="36721" spans="1:7">
      <c r="A36721" s="65"/>
      <c r="B36721" s="65"/>
      <c r="C36721" s="65"/>
      <c r="D36721" s="65"/>
      <c r="E36721" s="65"/>
      <c r="F36721" s="65"/>
      <c r="G36721" s="145"/>
    </row>
    <row r="36722" spans="1:7">
      <c r="A36722" s="65"/>
      <c r="B36722" s="65"/>
      <c r="C36722" s="65"/>
      <c r="D36722" s="65"/>
      <c r="E36722" s="65"/>
      <c r="F36722" s="65"/>
      <c r="G36722" s="145"/>
    </row>
    <row r="36723" spans="1:7">
      <c r="A36723" s="65"/>
      <c r="B36723" s="65"/>
      <c r="C36723" s="65"/>
      <c r="D36723" s="65"/>
      <c r="E36723" s="65"/>
      <c r="F36723" s="65"/>
      <c r="G36723" s="145"/>
    </row>
    <row r="36724" spans="1:7">
      <c r="A36724" s="65"/>
      <c r="B36724" s="65"/>
      <c r="C36724" s="65"/>
      <c r="D36724" s="65"/>
      <c r="E36724" s="65"/>
      <c r="F36724" s="65"/>
      <c r="G36724" s="145"/>
    </row>
    <row r="36725" spans="1:7">
      <c r="A36725" s="65"/>
      <c r="B36725" s="65"/>
      <c r="C36725" s="65"/>
      <c r="D36725" s="65"/>
      <c r="E36725" s="65"/>
      <c r="F36725" s="65"/>
      <c r="G36725" s="145"/>
    </row>
    <row r="36726" spans="1:7">
      <c r="A36726" s="65"/>
      <c r="B36726" s="65"/>
      <c r="C36726" s="65"/>
      <c r="D36726" s="65"/>
      <c r="E36726" s="65"/>
      <c r="F36726" s="65"/>
      <c r="G36726" s="145"/>
    </row>
    <row r="36727" spans="1:7">
      <c r="A36727" s="65"/>
      <c r="B36727" s="65"/>
      <c r="C36727" s="65"/>
      <c r="D36727" s="65"/>
      <c r="E36727" s="65"/>
      <c r="F36727" s="65"/>
      <c r="G36727" s="145"/>
    </row>
    <row r="36728" spans="1:7">
      <c r="A36728" s="65"/>
      <c r="B36728" s="65"/>
      <c r="C36728" s="65"/>
      <c r="D36728" s="65"/>
      <c r="E36728" s="65"/>
      <c r="F36728" s="65"/>
      <c r="G36728" s="145"/>
    </row>
    <row r="36729" spans="1:7">
      <c r="A36729" s="65"/>
      <c r="B36729" s="65"/>
      <c r="C36729" s="65"/>
      <c r="D36729" s="65"/>
      <c r="E36729" s="65"/>
      <c r="F36729" s="65"/>
      <c r="G36729" s="145"/>
    </row>
    <row r="36730" spans="1:7">
      <c r="A36730" s="65"/>
      <c r="B36730" s="65"/>
      <c r="C36730" s="65"/>
      <c r="D36730" s="65"/>
      <c r="E36730" s="65"/>
      <c r="F36730" s="65"/>
      <c r="G36730" s="145"/>
    </row>
    <row r="36731" spans="1:7">
      <c r="A36731" s="65"/>
      <c r="B36731" s="65"/>
      <c r="C36731" s="65"/>
      <c r="D36731" s="65"/>
      <c r="E36731" s="65"/>
      <c r="F36731" s="65"/>
      <c r="G36731" s="145"/>
    </row>
    <row r="36732" spans="1:7">
      <c r="A36732" s="65"/>
      <c r="B36732" s="65"/>
      <c r="C36732" s="65"/>
      <c r="D36732" s="65"/>
      <c r="E36732" s="65"/>
      <c r="F36732" s="65"/>
      <c r="G36732" s="145"/>
    </row>
    <row r="36733" spans="1:7">
      <c r="A36733" s="65"/>
      <c r="B36733" s="65"/>
      <c r="C36733" s="65"/>
      <c r="D36733" s="65"/>
      <c r="E36733" s="65"/>
      <c r="F36733" s="65"/>
      <c r="G36733" s="145"/>
    </row>
    <row r="36734" spans="1:7">
      <c r="A36734" s="65"/>
      <c r="B36734" s="65"/>
      <c r="C36734" s="65"/>
      <c r="D36734" s="65"/>
      <c r="E36734" s="65"/>
      <c r="F36734" s="65"/>
      <c r="G36734" s="145"/>
    </row>
    <row r="36735" spans="1:7">
      <c r="A36735" s="65"/>
      <c r="B36735" s="65"/>
      <c r="C36735" s="65"/>
      <c r="D36735" s="65"/>
      <c r="E36735" s="65"/>
      <c r="F36735" s="65"/>
      <c r="G36735" s="145"/>
    </row>
    <row r="36736" spans="1:7">
      <c r="A36736" s="65"/>
      <c r="B36736" s="65"/>
      <c r="C36736" s="65"/>
      <c r="D36736" s="65"/>
      <c r="E36736" s="65"/>
      <c r="F36736" s="65"/>
      <c r="G36736" s="145"/>
    </row>
    <row r="36737" spans="1:7">
      <c r="A36737" s="65"/>
      <c r="B36737" s="65"/>
      <c r="C36737" s="65"/>
      <c r="D36737" s="65"/>
      <c r="E36737" s="65"/>
      <c r="F36737" s="65"/>
      <c r="G36737" s="145"/>
    </row>
    <row r="36738" spans="1:7">
      <c r="A36738" s="65"/>
      <c r="B36738" s="65"/>
      <c r="C36738" s="65"/>
      <c r="D36738" s="65"/>
      <c r="E36738" s="65"/>
      <c r="F36738" s="65"/>
      <c r="G36738" s="145"/>
    </row>
    <row r="36739" spans="1:7">
      <c r="A36739" s="65"/>
      <c r="B36739" s="65"/>
      <c r="C36739" s="65"/>
      <c r="D36739" s="65"/>
      <c r="E36739" s="65"/>
      <c r="F36739" s="65"/>
      <c r="G36739" s="145"/>
    </row>
    <row r="36740" spans="1:7">
      <c r="A36740" s="65"/>
      <c r="B36740" s="65"/>
      <c r="C36740" s="65"/>
      <c r="D36740" s="65"/>
      <c r="E36740" s="65"/>
      <c r="F36740" s="65"/>
      <c r="G36740" s="145"/>
    </row>
    <row r="36741" spans="1:7">
      <c r="A36741" s="65"/>
      <c r="B36741" s="65"/>
      <c r="C36741" s="65"/>
      <c r="D36741" s="65"/>
      <c r="E36741" s="65"/>
      <c r="F36741" s="65"/>
      <c r="G36741" s="145"/>
    </row>
    <row r="36742" spans="1:7">
      <c r="A36742" s="65"/>
      <c r="B36742" s="65"/>
      <c r="C36742" s="65"/>
      <c r="D36742" s="65"/>
      <c r="E36742" s="65"/>
      <c r="F36742" s="65"/>
      <c r="G36742" s="145"/>
    </row>
    <row r="36743" spans="1:7">
      <c r="A36743" s="65"/>
      <c r="B36743" s="65"/>
      <c r="C36743" s="65"/>
      <c r="D36743" s="65"/>
      <c r="E36743" s="65"/>
      <c r="F36743" s="65"/>
      <c r="G36743" s="145"/>
    </row>
    <row r="36744" spans="1:7">
      <c r="A36744" s="65"/>
      <c r="B36744" s="65"/>
      <c r="C36744" s="65"/>
      <c r="D36744" s="65"/>
      <c r="E36744" s="65"/>
      <c r="F36744" s="65"/>
      <c r="G36744" s="145"/>
    </row>
    <row r="36745" spans="1:7">
      <c r="A36745" s="65"/>
      <c r="B36745" s="65"/>
      <c r="C36745" s="65"/>
      <c r="D36745" s="65"/>
      <c r="E36745" s="65"/>
      <c r="F36745" s="65"/>
      <c r="G36745" s="145"/>
    </row>
    <row r="36746" spans="1:7">
      <c r="A36746" s="65"/>
      <c r="B36746" s="65"/>
      <c r="C36746" s="65"/>
      <c r="D36746" s="65"/>
      <c r="E36746" s="65"/>
      <c r="F36746" s="65"/>
      <c r="G36746" s="145"/>
    </row>
    <row r="36747" spans="1:7">
      <c r="A36747" s="65"/>
      <c r="B36747" s="65"/>
      <c r="C36747" s="65"/>
      <c r="D36747" s="65"/>
      <c r="E36747" s="65"/>
      <c r="F36747" s="65"/>
      <c r="G36747" s="145"/>
    </row>
    <row r="36748" spans="1:7">
      <c r="A36748" s="65"/>
      <c r="B36748" s="65"/>
      <c r="C36748" s="65"/>
      <c r="D36748" s="65"/>
      <c r="E36748" s="65"/>
      <c r="F36748" s="65"/>
      <c r="G36748" s="145"/>
    </row>
    <row r="36749" spans="1:7">
      <c r="A36749" s="65"/>
      <c r="B36749" s="65"/>
      <c r="C36749" s="65"/>
      <c r="D36749" s="65"/>
      <c r="E36749" s="65"/>
      <c r="F36749" s="65"/>
      <c r="G36749" s="145"/>
    </row>
    <row r="36750" spans="1:7">
      <c r="A36750" s="65"/>
      <c r="B36750" s="65"/>
      <c r="C36750" s="65"/>
      <c r="D36750" s="65"/>
      <c r="E36750" s="65"/>
      <c r="F36750" s="65"/>
      <c r="G36750" s="145"/>
    </row>
    <row r="36751" spans="1:7">
      <c r="A36751" s="65"/>
      <c r="B36751" s="65"/>
      <c r="C36751" s="65"/>
      <c r="D36751" s="65"/>
      <c r="E36751" s="65"/>
      <c r="F36751" s="65"/>
      <c r="G36751" s="145"/>
    </row>
    <row r="36752" spans="1:7">
      <c r="A36752" s="65"/>
      <c r="B36752" s="65"/>
      <c r="C36752" s="65"/>
      <c r="D36752" s="65"/>
      <c r="E36752" s="65"/>
      <c r="F36752" s="65"/>
      <c r="G36752" s="145"/>
    </row>
    <row r="36753" spans="1:7">
      <c r="A36753" s="65"/>
      <c r="B36753" s="65"/>
      <c r="C36753" s="65"/>
      <c r="D36753" s="65"/>
      <c r="E36753" s="65"/>
      <c r="F36753" s="65"/>
      <c r="G36753" s="145"/>
    </row>
    <row r="36754" spans="1:7">
      <c r="A36754" s="65"/>
      <c r="B36754" s="65"/>
      <c r="C36754" s="65"/>
      <c r="D36754" s="65"/>
      <c r="E36754" s="65"/>
      <c r="F36754" s="65"/>
      <c r="G36754" s="145"/>
    </row>
    <row r="36755" spans="1:7">
      <c r="A36755" s="65"/>
      <c r="B36755" s="65"/>
      <c r="C36755" s="65"/>
      <c r="D36755" s="65"/>
      <c r="E36755" s="65"/>
      <c r="F36755" s="65"/>
      <c r="G36755" s="145"/>
    </row>
    <row r="36756" spans="1:7">
      <c r="A36756" s="65"/>
      <c r="B36756" s="65"/>
      <c r="C36756" s="65"/>
      <c r="D36756" s="65"/>
      <c r="E36756" s="65"/>
      <c r="F36756" s="65"/>
      <c r="G36756" s="145"/>
    </row>
    <row r="36757" spans="1:7">
      <c r="A36757" s="65"/>
      <c r="B36757" s="65"/>
      <c r="C36757" s="65"/>
      <c r="D36757" s="65"/>
      <c r="E36757" s="65"/>
      <c r="F36757" s="65"/>
      <c r="G36757" s="145"/>
    </row>
    <row r="36758" spans="1:7">
      <c r="A36758" s="65"/>
      <c r="B36758" s="65"/>
      <c r="C36758" s="65"/>
      <c r="D36758" s="65"/>
      <c r="E36758" s="65"/>
      <c r="F36758" s="65"/>
      <c r="G36758" s="145"/>
    </row>
    <row r="36759" spans="1:7">
      <c r="A36759" s="65"/>
      <c r="B36759" s="65"/>
      <c r="C36759" s="65"/>
      <c r="D36759" s="65"/>
      <c r="E36759" s="65"/>
      <c r="F36759" s="65"/>
      <c r="G36759" s="145"/>
    </row>
    <row r="36760" spans="1:7">
      <c r="A36760" s="65"/>
      <c r="B36760" s="65"/>
      <c r="C36760" s="65"/>
      <c r="D36760" s="65"/>
      <c r="E36760" s="65"/>
      <c r="F36760" s="65"/>
      <c r="G36760" s="145"/>
    </row>
    <row r="36761" spans="1:7">
      <c r="A36761" s="65"/>
      <c r="B36761" s="65"/>
      <c r="C36761" s="65"/>
      <c r="D36761" s="65"/>
      <c r="E36761" s="65"/>
      <c r="F36761" s="65"/>
      <c r="G36761" s="145"/>
    </row>
    <row r="36762" spans="1:7">
      <c r="A36762" s="65"/>
      <c r="B36762" s="65"/>
      <c r="C36762" s="65"/>
      <c r="D36762" s="65"/>
      <c r="E36762" s="65"/>
      <c r="F36762" s="65"/>
      <c r="G36762" s="145"/>
    </row>
    <row r="36763" spans="1:7">
      <c r="A36763" s="65"/>
      <c r="B36763" s="65"/>
      <c r="C36763" s="65"/>
      <c r="D36763" s="65"/>
      <c r="E36763" s="65"/>
      <c r="F36763" s="65"/>
      <c r="G36763" s="145"/>
    </row>
    <row r="36764" spans="1:7">
      <c r="A36764" s="65"/>
      <c r="B36764" s="65"/>
      <c r="C36764" s="65"/>
      <c r="D36764" s="65"/>
      <c r="E36764" s="65"/>
      <c r="F36764" s="65"/>
      <c r="G36764" s="145"/>
    </row>
    <row r="36765" spans="1:7">
      <c r="A36765" s="65"/>
      <c r="B36765" s="65"/>
      <c r="C36765" s="65"/>
      <c r="D36765" s="65"/>
      <c r="E36765" s="65"/>
      <c r="F36765" s="65"/>
      <c r="G36765" s="145"/>
    </row>
    <row r="36766" spans="1:7">
      <c r="A36766" s="65"/>
      <c r="B36766" s="65"/>
      <c r="C36766" s="65"/>
      <c r="D36766" s="65"/>
      <c r="E36766" s="65"/>
      <c r="F36766" s="65"/>
      <c r="G36766" s="145"/>
    </row>
    <row r="36767" spans="1:7">
      <c r="A36767" s="65"/>
      <c r="B36767" s="65"/>
      <c r="C36767" s="65"/>
      <c r="D36767" s="65"/>
      <c r="E36767" s="65"/>
      <c r="F36767" s="65"/>
      <c r="G36767" s="145"/>
    </row>
    <row r="36768" spans="1:7">
      <c r="A36768" s="65"/>
      <c r="B36768" s="65"/>
      <c r="C36768" s="65"/>
      <c r="D36768" s="65"/>
      <c r="E36768" s="65"/>
      <c r="F36768" s="65"/>
      <c r="G36768" s="145"/>
    </row>
    <row r="36769" spans="1:7">
      <c r="A36769" s="65"/>
      <c r="B36769" s="65"/>
      <c r="C36769" s="65"/>
      <c r="D36769" s="65"/>
      <c r="E36769" s="65"/>
      <c r="F36769" s="65"/>
      <c r="G36769" s="145"/>
    </row>
    <row r="36770" spans="1:7">
      <c r="A36770" s="65"/>
      <c r="B36770" s="65"/>
      <c r="C36770" s="65"/>
      <c r="D36770" s="65"/>
      <c r="E36770" s="65"/>
      <c r="F36770" s="65"/>
      <c r="G36770" s="145"/>
    </row>
    <row r="36771" spans="1:7">
      <c r="A36771" s="65"/>
      <c r="B36771" s="65"/>
      <c r="C36771" s="65"/>
      <c r="D36771" s="65"/>
      <c r="E36771" s="65"/>
      <c r="F36771" s="65"/>
      <c r="G36771" s="145"/>
    </row>
    <row r="36772" spans="1:7">
      <c r="A36772" s="65"/>
      <c r="B36772" s="65"/>
      <c r="C36772" s="65"/>
      <c r="D36772" s="65"/>
      <c r="E36772" s="65"/>
      <c r="F36772" s="65"/>
      <c r="G36772" s="145"/>
    </row>
    <row r="36773" spans="1:7">
      <c r="A36773" s="65"/>
      <c r="B36773" s="65"/>
      <c r="C36773" s="65"/>
      <c r="D36773" s="65"/>
      <c r="E36773" s="65"/>
      <c r="F36773" s="65"/>
      <c r="G36773" s="145"/>
    </row>
    <row r="36774" spans="1:7">
      <c r="A36774" s="65"/>
      <c r="B36774" s="65"/>
      <c r="C36774" s="65"/>
      <c r="D36774" s="65"/>
      <c r="E36774" s="65"/>
      <c r="F36774" s="65"/>
      <c r="G36774" s="145"/>
    </row>
    <row r="36775" spans="1:7">
      <c r="A36775" s="65"/>
      <c r="B36775" s="65"/>
      <c r="C36775" s="65"/>
      <c r="D36775" s="65"/>
      <c r="E36775" s="65"/>
      <c r="F36775" s="65"/>
      <c r="G36775" s="145"/>
    </row>
    <row r="36776" spans="1:7">
      <c r="A36776" s="65"/>
      <c r="B36776" s="65"/>
      <c r="C36776" s="65"/>
      <c r="D36776" s="65"/>
      <c r="E36776" s="65"/>
      <c r="F36776" s="65"/>
      <c r="G36776" s="145"/>
    </row>
    <row r="36777" spans="1:7">
      <c r="A36777" s="65"/>
      <c r="B36777" s="65"/>
      <c r="C36777" s="65"/>
      <c r="D36777" s="65"/>
      <c r="E36777" s="65"/>
      <c r="F36777" s="65"/>
      <c r="G36777" s="145"/>
    </row>
    <row r="36778" spans="1:7">
      <c r="A36778" s="65"/>
      <c r="B36778" s="65"/>
      <c r="C36778" s="65"/>
      <c r="D36778" s="65"/>
      <c r="E36778" s="65"/>
      <c r="F36778" s="65"/>
      <c r="G36778" s="145"/>
    </row>
    <row r="36779" spans="1:7">
      <c r="A36779" s="65"/>
      <c r="B36779" s="65"/>
      <c r="C36779" s="65"/>
      <c r="D36779" s="65"/>
      <c r="E36779" s="65"/>
      <c r="F36779" s="65"/>
      <c r="G36779" s="145"/>
    </row>
    <row r="36780" spans="1:7">
      <c r="A36780" s="65"/>
      <c r="B36780" s="65"/>
      <c r="C36780" s="65"/>
      <c r="D36780" s="65"/>
      <c r="E36780" s="65"/>
      <c r="F36780" s="65"/>
      <c r="G36780" s="145"/>
    </row>
    <row r="36781" spans="1:7">
      <c r="A36781" s="65"/>
      <c r="B36781" s="65"/>
      <c r="C36781" s="65"/>
      <c r="D36781" s="65"/>
      <c r="E36781" s="65"/>
      <c r="F36781" s="65"/>
      <c r="G36781" s="145"/>
    </row>
    <row r="36782" spans="1:7">
      <c r="A36782" s="65"/>
      <c r="B36782" s="65"/>
      <c r="C36782" s="65"/>
      <c r="D36782" s="65"/>
      <c r="E36782" s="65"/>
      <c r="F36782" s="65"/>
      <c r="G36782" s="145"/>
    </row>
    <row r="36783" spans="1:7">
      <c r="A36783" s="65"/>
      <c r="B36783" s="65"/>
      <c r="C36783" s="65"/>
      <c r="D36783" s="65"/>
      <c r="E36783" s="65"/>
      <c r="F36783" s="65"/>
      <c r="G36783" s="145"/>
    </row>
    <row r="36784" spans="1:7">
      <c r="A36784" s="65"/>
      <c r="B36784" s="65"/>
      <c r="C36784" s="65"/>
      <c r="D36784" s="65"/>
      <c r="E36784" s="65"/>
      <c r="F36784" s="65"/>
      <c r="G36784" s="145"/>
    </row>
    <row r="36785" spans="1:7">
      <c r="A36785" s="65"/>
      <c r="B36785" s="65"/>
      <c r="C36785" s="65"/>
      <c r="D36785" s="65"/>
      <c r="E36785" s="65"/>
      <c r="F36785" s="65"/>
      <c r="G36785" s="145"/>
    </row>
    <row r="36786" spans="1:7">
      <c r="A36786" s="65"/>
      <c r="B36786" s="65"/>
      <c r="C36786" s="65"/>
      <c r="D36786" s="65"/>
      <c r="E36786" s="65"/>
      <c r="F36786" s="65"/>
      <c r="G36786" s="145"/>
    </row>
    <row r="36787" spans="1:7">
      <c r="A36787" s="65"/>
      <c r="B36787" s="65"/>
      <c r="C36787" s="65"/>
      <c r="D36787" s="65"/>
      <c r="E36787" s="65"/>
      <c r="F36787" s="65"/>
      <c r="G36787" s="145"/>
    </row>
    <row r="36788" spans="1:7">
      <c r="A36788" s="65"/>
      <c r="B36788" s="65"/>
      <c r="C36788" s="65"/>
      <c r="D36788" s="65"/>
      <c r="E36788" s="65"/>
      <c r="F36788" s="65"/>
      <c r="G36788" s="145"/>
    </row>
    <row r="36789" spans="1:7">
      <c r="A36789" s="65"/>
      <c r="B36789" s="65"/>
      <c r="C36789" s="65"/>
      <c r="D36789" s="65"/>
      <c r="E36789" s="65"/>
      <c r="F36789" s="65"/>
      <c r="G36789" s="145"/>
    </row>
    <row r="36790" spans="1:7">
      <c r="A36790" s="65"/>
      <c r="B36790" s="65"/>
      <c r="C36790" s="65"/>
      <c r="D36790" s="65"/>
      <c r="E36790" s="65"/>
      <c r="F36790" s="65"/>
      <c r="G36790" s="145"/>
    </row>
    <row r="36791" spans="1:7">
      <c r="A36791" s="65"/>
      <c r="B36791" s="65"/>
      <c r="C36791" s="65"/>
      <c r="D36791" s="65"/>
      <c r="E36791" s="65"/>
      <c r="F36791" s="65"/>
      <c r="G36791" s="145"/>
    </row>
    <row r="36792" spans="1:7">
      <c r="A36792" s="65"/>
      <c r="B36792" s="65"/>
      <c r="C36792" s="65"/>
      <c r="D36792" s="65"/>
      <c r="E36792" s="65"/>
      <c r="F36792" s="65"/>
      <c r="G36792" s="145"/>
    </row>
    <row r="36793" spans="1:7">
      <c r="A36793" s="65"/>
      <c r="B36793" s="65"/>
      <c r="C36793" s="65"/>
      <c r="D36793" s="65"/>
      <c r="E36793" s="65"/>
      <c r="F36793" s="65"/>
      <c r="G36793" s="145"/>
    </row>
    <row r="36794" spans="1:7">
      <c r="A36794" s="65"/>
      <c r="B36794" s="65"/>
      <c r="C36794" s="65"/>
      <c r="D36794" s="65"/>
      <c r="E36794" s="65"/>
      <c r="F36794" s="65"/>
      <c r="G36794" s="145"/>
    </row>
    <row r="36795" spans="1:7">
      <c r="A36795" s="65"/>
      <c r="B36795" s="65"/>
      <c r="C36795" s="65"/>
      <c r="D36795" s="65"/>
      <c r="E36795" s="65"/>
      <c r="F36795" s="65"/>
      <c r="G36795" s="145"/>
    </row>
    <row r="36796" spans="1:7">
      <c r="A36796" s="65"/>
      <c r="B36796" s="65"/>
      <c r="C36796" s="65"/>
      <c r="D36796" s="65"/>
      <c r="E36796" s="65"/>
      <c r="F36796" s="65"/>
      <c r="G36796" s="145"/>
    </row>
    <row r="36797" spans="1:7">
      <c r="A36797" s="65"/>
      <c r="B36797" s="65"/>
      <c r="C36797" s="65"/>
      <c r="D36797" s="65"/>
      <c r="E36797" s="65"/>
      <c r="F36797" s="65"/>
      <c r="G36797" s="145"/>
    </row>
    <row r="36798" spans="1:7">
      <c r="A36798" s="65"/>
      <c r="B36798" s="65"/>
      <c r="C36798" s="65"/>
      <c r="D36798" s="65"/>
      <c r="E36798" s="65"/>
      <c r="F36798" s="65"/>
      <c r="G36798" s="145"/>
    </row>
    <row r="36799" spans="1:7">
      <c r="A36799" s="65"/>
      <c r="B36799" s="65"/>
      <c r="C36799" s="65"/>
      <c r="D36799" s="65"/>
      <c r="E36799" s="65"/>
      <c r="F36799" s="65"/>
      <c r="G36799" s="145"/>
    </row>
    <row r="36800" spans="1:7">
      <c r="A36800" s="65"/>
      <c r="B36800" s="65"/>
      <c r="C36800" s="65"/>
      <c r="D36800" s="65"/>
      <c r="E36800" s="65"/>
      <c r="F36800" s="65"/>
      <c r="G36800" s="145"/>
    </row>
    <row r="36801" spans="1:7">
      <c r="A36801" s="65"/>
      <c r="B36801" s="65"/>
      <c r="C36801" s="65"/>
      <c r="D36801" s="65"/>
      <c r="E36801" s="65"/>
      <c r="F36801" s="65"/>
      <c r="G36801" s="145"/>
    </row>
    <row r="36802" spans="1:7">
      <c r="A36802" s="65"/>
      <c r="B36802" s="65"/>
      <c r="C36802" s="65"/>
      <c r="D36802" s="65"/>
      <c r="E36802" s="65"/>
      <c r="F36802" s="65"/>
      <c r="G36802" s="145"/>
    </row>
    <row r="36803" spans="1:7">
      <c r="A36803" s="65"/>
      <c r="B36803" s="65"/>
      <c r="C36803" s="65"/>
      <c r="D36803" s="65"/>
      <c r="E36803" s="65"/>
      <c r="F36803" s="65"/>
      <c r="G36803" s="145"/>
    </row>
    <row r="36804" spans="1:7">
      <c r="A36804" s="65"/>
      <c r="B36804" s="65"/>
      <c r="C36804" s="65"/>
      <c r="D36804" s="65"/>
      <c r="E36804" s="65"/>
      <c r="F36804" s="65"/>
      <c r="G36804" s="145"/>
    </row>
    <row r="36805" spans="1:7">
      <c r="A36805" s="65"/>
      <c r="B36805" s="65"/>
      <c r="C36805" s="65"/>
      <c r="D36805" s="65"/>
      <c r="E36805" s="65"/>
      <c r="F36805" s="65"/>
      <c r="G36805" s="145"/>
    </row>
    <row r="36806" spans="1:7">
      <c r="A36806" s="65"/>
      <c r="B36806" s="65"/>
      <c r="C36806" s="65"/>
      <c r="D36806" s="65"/>
      <c r="E36806" s="65"/>
      <c r="F36806" s="65"/>
      <c r="G36806" s="145"/>
    </row>
    <row r="36807" spans="1:7">
      <c r="A36807" s="65"/>
      <c r="B36807" s="65"/>
      <c r="C36807" s="65"/>
      <c r="D36807" s="65"/>
      <c r="E36807" s="65"/>
      <c r="F36807" s="65"/>
      <c r="G36807" s="145"/>
    </row>
    <row r="36808" spans="1:7">
      <c r="A36808" s="65"/>
      <c r="B36808" s="65"/>
      <c r="C36808" s="65"/>
      <c r="D36808" s="65"/>
      <c r="E36808" s="65"/>
      <c r="F36808" s="65"/>
      <c r="G36808" s="145"/>
    </row>
    <row r="36809" spans="1:7">
      <c r="A36809" s="65"/>
      <c r="B36809" s="65"/>
      <c r="C36809" s="65"/>
      <c r="D36809" s="65"/>
      <c r="E36809" s="65"/>
      <c r="F36809" s="65"/>
      <c r="G36809" s="145"/>
    </row>
    <row r="36810" spans="1:7">
      <c r="A36810" s="65"/>
      <c r="B36810" s="65"/>
      <c r="C36810" s="65"/>
      <c r="D36810" s="65"/>
      <c r="E36810" s="65"/>
      <c r="F36810" s="65"/>
      <c r="G36810" s="145"/>
    </row>
    <row r="36811" spans="1:7">
      <c r="A36811" s="65"/>
      <c r="B36811" s="65"/>
      <c r="C36811" s="65"/>
      <c r="D36811" s="65"/>
      <c r="E36811" s="65"/>
      <c r="F36811" s="65"/>
      <c r="G36811" s="145"/>
    </row>
    <row r="36812" spans="1:7">
      <c r="A36812" s="65"/>
      <c r="B36812" s="65"/>
      <c r="C36812" s="65"/>
      <c r="D36812" s="65"/>
      <c r="E36812" s="65"/>
      <c r="F36812" s="65"/>
      <c r="G36812" s="145"/>
    </row>
    <row r="36813" spans="1:7">
      <c r="A36813" s="65"/>
      <c r="B36813" s="65"/>
      <c r="C36813" s="65"/>
      <c r="D36813" s="65"/>
      <c r="E36813" s="65"/>
      <c r="F36813" s="65"/>
      <c r="G36813" s="145"/>
    </row>
    <row r="36814" spans="1:7">
      <c r="A36814" s="65"/>
      <c r="B36814" s="65"/>
      <c r="C36814" s="65"/>
      <c r="D36814" s="65"/>
      <c r="E36814" s="65"/>
      <c r="F36814" s="65"/>
      <c r="G36814" s="145"/>
    </row>
    <row r="36815" spans="1:7">
      <c r="A36815" s="65"/>
      <c r="B36815" s="65"/>
      <c r="C36815" s="65"/>
      <c r="D36815" s="65"/>
      <c r="E36815" s="65"/>
      <c r="F36815" s="65"/>
      <c r="G36815" s="145"/>
    </row>
    <row r="36816" spans="1:7">
      <c r="A36816" s="65"/>
      <c r="B36816" s="65"/>
      <c r="C36816" s="65"/>
      <c r="D36816" s="65"/>
      <c r="E36816" s="65"/>
      <c r="F36816" s="65"/>
      <c r="G36816" s="145"/>
    </row>
    <row r="36817" spans="1:7">
      <c r="A36817" s="65"/>
      <c r="B36817" s="65"/>
      <c r="C36817" s="65"/>
      <c r="D36817" s="65"/>
      <c r="E36817" s="65"/>
      <c r="F36817" s="65"/>
      <c r="G36817" s="145"/>
    </row>
    <row r="36818" spans="1:7">
      <c r="A36818" s="65"/>
      <c r="B36818" s="65"/>
      <c r="C36818" s="65"/>
      <c r="D36818" s="65"/>
      <c r="E36818" s="65"/>
      <c r="F36818" s="65"/>
      <c r="G36818" s="145"/>
    </row>
    <row r="36819" spans="1:7">
      <c r="A36819" s="65"/>
      <c r="B36819" s="65"/>
      <c r="C36819" s="65"/>
      <c r="D36819" s="65"/>
      <c r="E36819" s="65"/>
      <c r="F36819" s="65"/>
      <c r="G36819" s="145"/>
    </row>
    <row r="36820" spans="1:7">
      <c r="A36820" s="65"/>
      <c r="B36820" s="65"/>
      <c r="C36820" s="65"/>
      <c r="D36820" s="65"/>
      <c r="E36820" s="65"/>
      <c r="F36820" s="65"/>
      <c r="G36820" s="145"/>
    </row>
    <row r="36821" spans="1:7">
      <c r="A36821" s="65"/>
      <c r="B36821" s="65"/>
      <c r="C36821" s="65"/>
      <c r="D36821" s="65"/>
      <c r="E36821" s="65"/>
      <c r="F36821" s="65"/>
      <c r="G36821" s="145"/>
    </row>
    <row r="36822" spans="1:7">
      <c r="A36822" s="65"/>
      <c r="B36822" s="65"/>
      <c r="C36822" s="65"/>
      <c r="D36822" s="65"/>
      <c r="E36822" s="65"/>
      <c r="F36822" s="65"/>
      <c r="G36822" s="145"/>
    </row>
    <row r="36823" spans="1:7">
      <c r="A36823" s="65"/>
      <c r="B36823" s="65"/>
      <c r="C36823" s="65"/>
      <c r="D36823" s="65"/>
      <c r="E36823" s="65"/>
      <c r="F36823" s="65"/>
      <c r="G36823" s="145"/>
    </row>
    <row r="36824" spans="1:7">
      <c r="A36824" s="65"/>
      <c r="B36824" s="65"/>
      <c r="C36824" s="65"/>
      <c r="D36824" s="65"/>
      <c r="E36824" s="65"/>
      <c r="F36824" s="65"/>
      <c r="G36824" s="145"/>
    </row>
    <row r="36825" spans="1:7">
      <c r="A36825" s="65"/>
      <c r="B36825" s="65"/>
      <c r="C36825" s="65"/>
      <c r="D36825" s="65"/>
      <c r="E36825" s="65"/>
      <c r="F36825" s="65"/>
      <c r="G36825" s="145"/>
    </row>
    <row r="36826" spans="1:7">
      <c r="A36826" s="65"/>
      <c r="B36826" s="65"/>
      <c r="C36826" s="65"/>
      <c r="D36826" s="65"/>
      <c r="E36826" s="65"/>
      <c r="F36826" s="65"/>
      <c r="G36826" s="145"/>
    </row>
    <row r="36827" spans="1:7">
      <c r="A36827" s="65"/>
      <c r="B36827" s="65"/>
      <c r="C36827" s="65"/>
      <c r="D36827" s="65"/>
      <c r="E36827" s="65"/>
      <c r="F36827" s="65"/>
      <c r="G36827" s="145"/>
    </row>
    <row r="36828" spans="1:7">
      <c r="A36828" s="65"/>
      <c r="B36828" s="65"/>
      <c r="C36828" s="65"/>
      <c r="D36828" s="65"/>
      <c r="E36828" s="65"/>
      <c r="F36828" s="65"/>
      <c r="G36828" s="145"/>
    </row>
    <row r="36829" spans="1:7">
      <c r="A36829" s="65"/>
      <c r="B36829" s="65"/>
      <c r="C36829" s="65"/>
      <c r="D36829" s="65"/>
      <c r="E36829" s="65"/>
      <c r="F36829" s="65"/>
      <c r="G36829" s="145"/>
    </row>
    <row r="36830" spans="1:7">
      <c r="A36830" s="65"/>
      <c r="B36830" s="65"/>
      <c r="C36830" s="65"/>
      <c r="D36830" s="65"/>
      <c r="E36830" s="65"/>
      <c r="F36830" s="65"/>
      <c r="G36830" s="145"/>
    </row>
    <row r="36831" spans="1:7">
      <c r="A36831" s="65"/>
      <c r="B36831" s="65"/>
      <c r="C36831" s="65"/>
      <c r="D36831" s="65"/>
      <c r="E36831" s="65"/>
      <c r="F36831" s="65"/>
      <c r="G36831" s="145"/>
    </row>
    <row r="36832" spans="1:7">
      <c r="A36832" s="65"/>
      <c r="B36832" s="65"/>
      <c r="C36832" s="65"/>
      <c r="D36832" s="65"/>
      <c r="E36832" s="65"/>
      <c r="F36832" s="65"/>
      <c r="G36832" s="145"/>
    </row>
    <row r="36833" spans="1:7">
      <c r="A36833" s="65"/>
      <c r="B36833" s="65"/>
      <c r="C36833" s="65"/>
      <c r="D36833" s="65"/>
      <c r="E36833" s="65"/>
      <c r="F36833" s="65"/>
      <c r="G36833" s="145"/>
    </row>
    <row r="36834" spans="1:7">
      <c r="A36834" s="65"/>
      <c r="B36834" s="65"/>
      <c r="C36834" s="65"/>
      <c r="D36834" s="65"/>
      <c r="E36834" s="65"/>
      <c r="F36834" s="65"/>
      <c r="G36834" s="145"/>
    </row>
    <row r="36835" spans="1:7">
      <c r="A36835" s="65"/>
      <c r="B36835" s="65"/>
      <c r="C36835" s="65"/>
      <c r="D36835" s="65"/>
      <c r="E36835" s="65"/>
      <c r="F36835" s="65"/>
      <c r="G36835" s="145"/>
    </row>
    <row r="36836" spans="1:7">
      <c r="A36836" s="65"/>
      <c r="B36836" s="65"/>
      <c r="C36836" s="65"/>
      <c r="D36836" s="65"/>
      <c r="E36836" s="65"/>
      <c r="F36836" s="65"/>
      <c r="G36836" s="145"/>
    </row>
    <row r="36837" spans="1:7">
      <c r="A36837" s="65"/>
      <c r="B36837" s="65"/>
      <c r="C36837" s="65"/>
      <c r="D36837" s="65"/>
      <c r="E36837" s="65"/>
      <c r="F36837" s="65"/>
      <c r="G36837" s="145"/>
    </row>
    <row r="36838" spans="1:7">
      <c r="A36838" s="65"/>
      <c r="B36838" s="65"/>
      <c r="C36838" s="65"/>
      <c r="D36838" s="65"/>
      <c r="E36838" s="65"/>
      <c r="F36838" s="65"/>
      <c r="G36838" s="145"/>
    </row>
    <row r="36839" spans="1:7">
      <c r="A36839" s="65"/>
      <c r="B36839" s="65"/>
      <c r="C36839" s="65"/>
      <c r="D36839" s="65"/>
      <c r="E36839" s="65"/>
      <c r="F36839" s="65"/>
      <c r="G36839" s="145"/>
    </row>
    <row r="36840" spans="1:7">
      <c r="A36840" s="65"/>
      <c r="B36840" s="65"/>
      <c r="C36840" s="65"/>
      <c r="D36840" s="65"/>
      <c r="E36840" s="65"/>
      <c r="F36840" s="65"/>
      <c r="G36840" s="145"/>
    </row>
    <row r="36841" spans="1:7">
      <c r="A36841" s="65"/>
      <c r="B36841" s="65"/>
      <c r="C36841" s="65"/>
      <c r="D36841" s="65"/>
      <c r="E36841" s="65"/>
      <c r="F36841" s="65"/>
      <c r="G36841" s="145"/>
    </row>
    <row r="36842" spans="1:7">
      <c r="A36842" s="65"/>
      <c r="B36842" s="65"/>
      <c r="C36842" s="65"/>
      <c r="D36842" s="65"/>
      <c r="E36842" s="65"/>
      <c r="F36842" s="65"/>
      <c r="G36842" s="145"/>
    </row>
    <row r="36843" spans="1:7">
      <c r="A36843" s="65"/>
      <c r="B36843" s="65"/>
      <c r="C36843" s="65"/>
      <c r="D36843" s="65"/>
      <c r="E36843" s="65"/>
      <c r="F36843" s="65"/>
      <c r="G36843" s="145"/>
    </row>
    <row r="36844" spans="1:7">
      <c r="A36844" s="65"/>
      <c r="B36844" s="65"/>
      <c r="C36844" s="65"/>
      <c r="D36844" s="65"/>
      <c r="E36844" s="65"/>
      <c r="F36844" s="65"/>
      <c r="G36844" s="145"/>
    </row>
    <row r="36845" spans="1:7">
      <c r="A36845" s="65"/>
      <c r="B36845" s="65"/>
      <c r="C36845" s="65"/>
      <c r="D36845" s="65"/>
      <c r="E36845" s="65"/>
      <c r="F36845" s="65"/>
      <c r="G36845" s="145"/>
    </row>
    <row r="36846" spans="1:7">
      <c r="A36846" s="65"/>
      <c r="B36846" s="65"/>
      <c r="C36846" s="65"/>
      <c r="D36846" s="65"/>
      <c r="E36846" s="65"/>
      <c r="F36846" s="65"/>
      <c r="G36846" s="145"/>
    </row>
    <row r="36847" spans="1:7">
      <c r="A36847" s="65"/>
      <c r="B36847" s="65"/>
      <c r="C36847" s="65"/>
      <c r="D36847" s="65"/>
      <c r="E36847" s="65"/>
      <c r="F36847" s="65"/>
      <c r="G36847" s="145"/>
    </row>
    <row r="36848" spans="1:7">
      <c r="A36848" s="65"/>
      <c r="B36848" s="65"/>
      <c r="C36848" s="65"/>
      <c r="D36848" s="65"/>
      <c r="E36848" s="65"/>
      <c r="F36848" s="65"/>
      <c r="G36848" s="145"/>
    </row>
    <row r="36849" spans="1:7">
      <c r="A36849" s="65"/>
      <c r="B36849" s="65"/>
      <c r="C36849" s="65"/>
      <c r="D36849" s="65"/>
      <c r="E36849" s="65"/>
      <c r="F36849" s="65"/>
      <c r="G36849" s="145"/>
    </row>
    <row r="36850" spans="1:7">
      <c r="A36850" s="65"/>
      <c r="B36850" s="65"/>
      <c r="C36850" s="65"/>
      <c r="D36850" s="65"/>
      <c r="E36850" s="65"/>
      <c r="F36850" s="65"/>
      <c r="G36850" s="145"/>
    </row>
    <row r="36851" spans="1:7">
      <c r="A36851" s="65"/>
      <c r="B36851" s="65"/>
      <c r="C36851" s="65"/>
      <c r="D36851" s="65"/>
      <c r="E36851" s="65"/>
      <c r="F36851" s="65"/>
      <c r="G36851" s="145"/>
    </row>
    <row r="36852" spans="1:7">
      <c r="A36852" s="65"/>
      <c r="B36852" s="65"/>
      <c r="C36852" s="65"/>
      <c r="D36852" s="65"/>
      <c r="E36852" s="65"/>
      <c r="F36852" s="65"/>
      <c r="G36852" s="145"/>
    </row>
    <row r="36853" spans="1:7">
      <c r="A36853" s="65"/>
      <c r="B36853" s="65"/>
      <c r="C36853" s="65"/>
      <c r="D36853" s="65"/>
      <c r="E36853" s="65"/>
      <c r="F36853" s="65"/>
      <c r="G36853" s="145"/>
    </row>
    <row r="36854" spans="1:7">
      <c r="A36854" s="65"/>
      <c r="B36854" s="65"/>
      <c r="C36854" s="65"/>
      <c r="D36854" s="65"/>
      <c r="E36854" s="65"/>
      <c r="F36854" s="65"/>
      <c r="G36854" s="145"/>
    </row>
    <row r="36855" spans="1:7">
      <c r="A36855" s="65"/>
      <c r="B36855" s="65"/>
      <c r="C36855" s="65"/>
      <c r="D36855" s="65"/>
      <c r="E36855" s="65"/>
      <c r="F36855" s="65"/>
      <c r="G36855" s="145"/>
    </row>
    <row r="36856" spans="1:7">
      <c r="A36856" s="65"/>
      <c r="B36856" s="65"/>
      <c r="C36856" s="65"/>
      <c r="D36856" s="65"/>
      <c r="E36856" s="65"/>
      <c r="F36856" s="65"/>
      <c r="G36856" s="145"/>
    </row>
    <row r="36857" spans="1:7">
      <c r="A36857" s="65"/>
      <c r="B36857" s="65"/>
      <c r="C36857" s="65"/>
      <c r="D36857" s="65"/>
      <c r="E36857" s="65"/>
      <c r="F36857" s="65"/>
      <c r="G36857" s="145"/>
    </row>
    <row r="36858" spans="1:7">
      <c r="A36858" s="65"/>
      <c r="B36858" s="65"/>
      <c r="C36858" s="65"/>
      <c r="D36858" s="65"/>
      <c r="E36858" s="65"/>
      <c r="F36858" s="65"/>
      <c r="G36858" s="145"/>
    </row>
    <row r="36859" spans="1:7">
      <c r="A36859" s="65"/>
      <c r="B36859" s="65"/>
      <c r="C36859" s="65"/>
      <c r="D36859" s="65"/>
      <c r="E36859" s="65"/>
      <c r="F36859" s="65"/>
      <c r="G36859" s="145"/>
    </row>
    <row r="36860" spans="1:7">
      <c r="A36860" s="65"/>
      <c r="B36860" s="65"/>
      <c r="C36860" s="65"/>
      <c r="D36860" s="65"/>
      <c r="E36860" s="65"/>
      <c r="F36860" s="65"/>
      <c r="G36860" s="145"/>
    </row>
    <row r="36861" spans="1:7">
      <c r="A36861" s="65"/>
      <c r="B36861" s="65"/>
      <c r="C36861" s="65"/>
      <c r="D36861" s="65"/>
      <c r="E36861" s="65"/>
      <c r="F36861" s="65"/>
      <c r="G36861" s="145"/>
    </row>
    <row r="36862" spans="1:7">
      <c r="A36862" s="65"/>
      <c r="B36862" s="65"/>
      <c r="C36862" s="65"/>
      <c r="D36862" s="65"/>
      <c r="E36862" s="65"/>
      <c r="F36862" s="65"/>
      <c r="G36862" s="145"/>
    </row>
    <row r="36863" spans="1:7">
      <c r="A36863" s="65"/>
      <c r="B36863" s="65"/>
      <c r="C36863" s="65"/>
      <c r="D36863" s="65"/>
      <c r="E36863" s="65"/>
      <c r="F36863" s="65"/>
      <c r="G36863" s="145"/>
    </row>
    <row r="36864" spans="1:7">
      <c r="A36864" s="65"/>
      <c r="B36864" s="65"/>
      <c r="C36864" s="65"/>
      <c r="D36864" s="65"/>
      <c r="E36864" s="65"/>
      <c r="F36864" s="65"/>
      <c r="G36864" s="145"/>
    </row>
    <row r="36865" spans="1:7">
      <c r="A36865" s="65"/>
      <c r="B36865" s="65"/>
      <c r="C36865" s="65"/>
      <c r="D36865" s="65"/>
      <c r="E36865" s="65"/>
      <c r="F36865" s="65"/>
      <c r="G36865" s="145"/>
    </row>
    <row r="36866" spans="1:7">
      <c r="A36866" s="65"/>
      <c r="B36866" s="65"/>
      <c r="C36866" s="65"/>
      <c r="D36866" s="65"/>
      <c r="E36866" s="65"/>
      <c r="F36866" s="65"/>
      <c r="G36866" s="145"/>
    </row>
    <row r="36867" spans="1:7">
      <c r="A36867" s="65"/>
      <c r="B36867" s="65"/>
      <c r="C36867" s="65"/>
      <c r="D36867" s="65"/>
      <c r="E36867" s="65"/>
      <c r="F36867" s="65"/>
      <c r="G36867" s="145"/>
    </row>
    <row r="36868" spans="1:7">
      <c r="A36868" s="65"/>
      <c r="B36868" s="65"/>
      <c r="C36868" s="65"/>
      <c r="D36868" s="65"/>
      <c r="E36868" s="65"/>
      <c r="F36868" s="65"/>
      <c r="G36868" s="145"/>
    </row>
    <row r="36869" spans="1:7">
      <c r="A36869" s="65"/>
      <c r="B36869" s="65"/>
      <c r="C36869" s="65"/>
      <c r="D36869" s="65"/>
      <c r="E36869" s="65"/>
      <c r="F36869" s="65"/>
      <c r="G36869" s="145"/>
    </row>
    <row r="36870" spans="1:7">
      <c r="A36870" s="65"/>
      <c r="B36870" s="65"/>
      <c r="C36870" s="65"/>
      <c r="D36870" s="65"/>
      <c r="E36870" s="65"/>
      <c r="F36870" s="65"/>
      <c r="G36870" s="145"/>
    </row>
    <row r="36871" spans="1:7">
      <c r="A36871" s="65"/>
      <c r="B36871" s="65"/>
      <c r="C36871" s="65"/>
      <c r="D36871" s="65"/>
      <c r="E36871" s="65"/>
      <c r="F36871" s="65"/>
      <c r="G36871" s="145"/>
    </row>
    <row r="36872" spans="1:7">
      <c r="A36872" s="65"/>
      <c r="B36872" s="65"/>
      <c r="C36872" s="65"/>
      <c r="D36872" s="65"/>
      <c r="E36872" s="65"/>
      <c r="F36872" s="65"/>
      <c r="G36872" s="145"/>
    </row>
    <row r="36873" spans="1:7">
      <c r="A36873" s="65"/>
      <c r="B36873" s="65"/>
      <c r="C36873" s="65"/>
      <c r="D36873" s="65"/>
      <c r="E36873" s="65"/>
      <c r="F36873" s="65"/>
      <c r="G36873" s="145"/>
    </row>
    <row r="36874" spans="1:7">
      <c r="A36874" s="65"/>
      <c r="B36874" s="65"/>
      <c r="C36874" s="65"/>
      <c r="D36874" s="65"/>
      <c r="E36874" s="65"/>
      <c r="F36874" s="65"/>
      <c r="G36874" s="145"/>
    </row>
    <row r="36875" spans="1:7">
      <c r="A36875" s="65"/>
      <c r="B36875" s="65"/>
      <c r="C36875" s="65"/>
      <c r="D36875" s="65"/>
      <c r="E36875" s="65"/>
      <c r="F36875" s="65"/>
      <c r="G36875" s="145"/>
    </row>
    <row r="36876" spans="1:7">
      <c r="A36876" s="65"/>
      <c r="B36876" s="65"/>
      <c r="C36876" s="65"/>
      <c r="D36876" s="65"/>
      <c r="E36876" s="65"/>
      <c r="F36876" s="65"/>
      <c r="G36876" s="145"/>
    </row>
    <row r="36877" spans="1:7">
      <c r="A36877" s="65"/>
      <c r="B36877" s="65"/>
      <c r="C36877" s="65"/>
      <c r="D36877" s="65"/>
      <c r="E36877" s="65"/>
      <c r="F36877" s="65"/>
      <c r="G36877" s="145"/>
    </row>
    <row r="36878" spans="1:7">
      <c r="A36878" s="65"/>
      <c r="B36878" s="65"/>
      <c r="C36878" s="65"/>
      <c r="D36878" s="65"/>
      <c r="E36878" s="65"/>
      <c r="F36878" s="65"/>
      <c r="G36878" s="145"/>
    </row>
    <row r="36879" spans="1:7">
      <c r="A36879" s="65"/>
      <c r="B36879" s="65"/>
      <c r="C36879" s="65"/>
      <c r="D36879" s="65"/>
      <c r="E36879" s="65"/>
      <c r="F36879" s="65"/>
      <c r="G36879" s="145"/>
    </row>
    <row r="36880" spans="1:7">
      <c r="A36880" s="65"/>
      <c r="B36880" s="65"/>
      <c r="C36880" s="65"/>
      <c r="D36880" s="65"/>
      <c r="E36880" s="65"/>
      <c r="F36880" s="65"/>
      <c r="G36880" s="145"/>
    </row>
    <row r="36881" spans="1:7">
      <c r="A36881" s="65"/>
      <c r="B36881" s="65"/>
      <c r="C36881" s="65"/>
      <c r="D36881" s="65"/>
      <c r="E36881" s="65"/>
      <c r="F36881" s="65"/>
      <c r="G36881" s="145"/>
    </row>
    <row r="36882" spans="1:7">
      <c r="A36882" s="65"/>
      <c r="B36882" s="65"/>
      <c r="C36882" s="65"/>
      <c r="D36882" s="65"/>
      <c r="E36882" s="65"/>
      <c r="F36882" s="65"/>
      <c r="G36882" s="145"/>
    </row>
    <row r="36883" spans="1:7">
      <c r="A36883" s="65"/>
      <c r="B36883" s="65"/>
      <c r="C36883" s="65"/>
      <c r="D36883" s="65"/>
      <c r="E36883" s="65"/>
      <c r="F36883" s="65"/>
      <c r="G36883" s="145"/>
    </row>
    <row r="36884" spans="1:7">
      <c r="A36884" s="65"/>
      <c r="B36884" s="65"/>
      <c r="C36884" s="65"/>
      <c r="D36884" s="65"/>
      <c r="E36884" s="65"/>
      <c r="F36884" s="65"/>
      <c r="G36884" s="145"/>
    </row>
    <row r="36885" spans="1:7">
      <c r="A36885" s="65"/>
      <c r="B36885" s="65"/>
      <c r="C36885" s="65"/>
      <c r="D36885" s="65"/>
      <c r="E36885" s="65"/>
      <c r="F36885" s="65"/>
      <c r="G36885" s="145"/>
    </row>
    <row r="36886" spans="1:7">
      <c r="A36886" s="65"/>
      <c r="B36886" s="65"/>
      <c r="C36886" s="65"/>
      <c r="D36886" s="65"/>
      <c r="E36886" s="65"/>
      <c r="F36886" s="65"/>
      <c r="G36886" s="145"/>
    </row>
    <row r="36887" spans="1:7">
      <c r="A36887" s="65"/>
      <c r="B36887" s="65"/>
      <c r="C36887" s="65"/>
      <c r="D36887" s="65"/>
      <c r="E36887" s="65"/>
      <c r="F36887" s="65"/>
      <c r="G36887" s="145"/>
    </row>
    <row r="36888" spans="1:7">
      <c r="A36888" s="65"/>
      <c r="B36888" s="65"/>
      <c r="C36888" s="65"/>
      <c r="D36888" s="65"/>
      <c r="E36888" s="65"/>
      <c r="F36888" s="65"/>
      <c r="G36888" s="145"/>
    </row>
    <row r="36889" spans="1:7">
      <c r="A36889" s="65"/>
      <c r="B36889" s="65"/>
      <c r="C36889" s="65"/>
      <c r="D36889" s="65"/>
      <c r="E36889" s="65"/>
      <c r="F36889" s="65"/>
      <c r="G36889" s="145"/>
    </row>
    <row r="36890" spans="1:7">
      <c r="A36890" s="65"/>
      <c r="B36890" s="65"/>
      <c r="C36890" s="65"/>
      <c r="D36890" s="65"/>
      <c r="E36890" s="65"/>
      <c r="F36890" s="65"/>
      <c r="G36890" s="145"/>
    </row>
    <row r="36891" spans="1:7">
      <c r="A36891" s="65"/>
      <c r="B36891" s="65"/>
      <c r="C36891" s="65"/>
      <c r="D36891" s="65"/>
      <c r="E36891" s="65"/>
      <c r="F36891" s="65"/>
      <c r="G36891" s="145"/>
    </row>
    <row r="36892" spans="1:7">
      <c r="A36892" s="65"/>
      <c r="B36892" s="65"/>
      <c r="C36892" s="65"/>
      <c r="D36892" s="65"/>
      <c r="E36892" s="65"/>
      <c r="F36892" s="65"/>
      <c r="G36892" s="145"/>
    </row>
    <row r="36893" spans="1:7">
      <c r="A36893" s="65"/>
      <c r="B36893" s="65"/>
      <c r="C36893" s="65"/>
      <c r="D36893" s="65"/>
      <c r="E36893" s="65"/>
      <c r="F36893" s="65"/>
      <c r="G36893" s="145"/>
    </row>
    <row r="36894" spans="1:7">
      <c r="A36894" s="65"/>
      <c r="B36894" s="65"/>
      <c r="C36894" s="65"/>
      <c r="D36894" s="65"/>
      <c r="E36894" s="65"/>
      <c r="F36894" s="65"/>
      <c r="G36894" s="145"/>
    </row>
    <row r="36895" spans="1:7">
      <c r="A36895" s="65"/>
      <c r="B36895" s="65"/>
      <c r="C36895" s="65"/>
      <c r="D36895" s="65"/>
      <c r="E36895" s="65"/>
      <c r="F36895" s="65"/>
      <c r="G36895" s="145"/>
    </row>
    <row r="36896" spans="1:7">
      <c r="A36896" s="65"/>
      <c r="B36896" s="65"/>
      <c r="C36896" s="65"/>
      <c r="D36896" s="65"/>
      <c r="E36896" s="65"/>
      <c r="F36896" s="65"/>
      <c r="G36896" s="145"/>
    </row>
    <row r="36897" spans="1:7">
      <c r="A36897" s="65"/>
      <c r="B36897" s="65"/>
      <c r="C36897" s="65"/>
      <c r="D36897" s="65"/>
      <c r="E36897" s="65"/>
      <c r="F36897" s="65"/>
      <c r="G36897" s="145"/>
    </row>
    <row r="36898" spans="1:7">
      <c r="A36898" s="65"/>
      <c r="B36898" s="65"/>
      <c r="C36898" s="65"/>
      <c r="D36898" s="65"/>
      <c r="E36898" s="65"/>
      <c r="F36898" s="65"/>
      <c r="G36898" s="145"/>
    </row>
    <row r="36899" spans="1:7">
      <c r="A36899" s="65"/>
      <c r="B36899" s="65"/>
      <c r="C36899" s="65"/>
      <c r="D36899" s="65"/>
      <c r="E36899" s="65"/>
      <c r="F36899" s="65"/>
      <c r="G36899" s="145"/>
    </row>
    <row r="36900" spans="1:7">
      <c r="A36900" s="65"/>
      <c r="B36900" s="65"/>
      <c r="C36900" s="65"/>
      <c r="D36900" s="65"/>
      <c r="E36900" s="65"/>
      <c r="F36900" s="65"/>
      <c r="G36900" s="145"/>
    </row>
    <row r="36901" spans="1:7">
      <c r="A36901" s="65"/>
      <c r="B36901" s="65"/>
      <c r="C36901" s="65"/>
      <c r="D36901" s="65"/>
      <c r="E36901" s="65"/>
      <c r="F36901" s="65"/>
      <c r="G36901" s="145"/>
    </row>
    <row r="36902" spans="1:7">
      <c r="A36902" s="65"/>
      <c r="B36902" s="65"/>
      <c r="C36902" s="65"/>
      <c r="D36902" s="65"/>
      <c r="E36902" s="65"/>
      <c r="F36902" s="65"/>
      <c r="G36902" s="145"/>
    </row>
    <row r="36903" spans="1:7">
      <c r="A36903" s="65"/>
      <c r="B36903" s="65"/>
      <c r="C36903" s="65"/>
      <c r="D36903" s="65"/>
      <c r="E36903" s="65"/>
      <c r="F36903" s="65"/>
      <c r="G36903" s="145"/>
    </row>
    <row r="36904" spans="1:7">
      <c r="A36904" s="65"/>
      <c r="B36904" s="65"/>
      <c r="C36904" s="65"/>
      <c r="D36904" s="65"/>
      <c r="E36904" s="65"/>
      <c r="F36904" s="65"/>
      <c r="G36904" s="145"/>
    </row>
    <row r="36905" spans="1:7">
      <c r="A36905" s="65"/>
      <c r="B36905" s="65"/>
      <c r="C36905" s="65"/>
      <c r="D36905" s="65"/>
      <c r="E36905" s="65"/>
      <c r="F36905" s="65"/>
      <c r="G36905" s="145"/>
    </row>
    <row r="36906" spans="1:7">
      <c r="A36906" s="65"/>
      <c r="B36906" s="65"/>
      <c r="C36906" s="65"/>
      <c r="D36906" s="65"/>
      <c r="E36906" s="65"/>
      <c r="F36906" s="65"/>
      <c r="G36906" s="145"/>
    </row>
    <row r="36907" spans="1:7">
      <c r="A36907" s="65"/>
      <c r="B36907" s="65"/>
      <c r="C36907" s="65"/>
      <c r="D36907" s="65"/>
      <c r="E36907" s="65"/>
      <c r="F36907" s="65"/>
      <c r="G36907" s="145"/>
    </row>
    <row r="36908" spans="1:7">
      <c r="A36908" s="65"/>
      <c r="B36908" s="65"/>
      <c r="C36908" s="65"/>
      <c r="D36908" s="65"/>
      <c r="E36908" s="65"/>
      <c r="F36908" s="65"/>
      <c r="G36908" s="145"/>
    </row>
    <row r="36909" spans="1:7">
      <c r="A36909" s="65"/>
      <c r="B36909" s="65"/>
      <c r="C36909" s="65"/>
      <c r="D36909" s="65"/>
      <c r="E36909" s="65"/>
      <c r="F36909" s="65"/>
      <c r="G36909" s="145"/>
    </row>
    <row r="36910" spans="1:7">
      <c r="A36910" s="65"/>
      <c r="B36910" s="65"/>
      <c r="C36910" s="65"/>
      <c r="D36910" s="65"/>
      <c r="E36910" s="65"/>
      <c r="F36910" s="65"/>
      <c r="G36910" s="145"/>
    </row>
    <row r="36911" spans="1:7">
      <c r="A36911" s="65"/>
      <c r="B36911" s="65"/>
      <c r="C36911" s="65"/>
      <c r="D36911" s="65"/>
      <c r="E36911" s="65"/>
      <c r="F36911" s="65"/>
      <c r="G36911" s="145"/>
    </row>
    <row r="36912" spans="1:7">
      <c r="A36912" s="65"/>
      <c r="B36912" s="65"/>
      <c r="C36912" s="65"/>
      <c r="D36912" s="65"/>
      <c r="E36912" s="65"/>
      <c r="F36912" s="65"/>
      <c r="G36912" s="145"/>
    </row>
    <row r="36913" spans="1:7">
      <c r="A36913" s="65"/>
      <c r="B36913" s="65"/>
      <c r="C36913" s="65"/>
      <c r="D36913" s="65"/>
      <c r="E36913" s="65"/>
      <c r="F36913" s="65"/>
      <c r="G36913" s="145"/>
    </row>
    <row r="36914" spans="1:7">
      <c r="A36914" s="65"/>
      <c r="B36914" s="65"/>
      <c r="C36914" s="65"/>
      <c r="D36914" s="65"/>
      <c r="E36914" s="65"/>
      <c r="F36914" s="65"/>
      <c r="G36914" s="145"/>
    </row>
    <row r="36915" spans="1:7">
      <c r="A36915" s="65"/>
      <c r="B36915" s="65"/>
      <c r="C36915" s="65"/>
      <c r="D36915" s="65"/>
      <c r="E36915" s="65"/>
      <c r="F36915" s="65"/>
      <c r="G36915" s="145"/>
    </row>
    <row r="36916" spans="1:7">
      <c r="A36916" s="65"/>
      <c r="B36916" s="65"/>
      <c r="C36916" s="65"/>
      <c r="D36916" s="65"/>
      <c r="E36916" s="65"/>
      <c r="F36916" s="65"/>
      <c r="G36916" s="145"/>
    </row>
    <row r="36917" spans="1:7">
      <c r="A36917" s="65"/>
      <c r="B36917" s="65"/>
      <c r="C36917" s="65"/>
      <c r="D36917" s="65"/>
      <c r="E36917" s="65"/>
      <c r="F36917" s="65"/>
      <c r="G36917" s="145"/>
    </row>
    <row r="36918" spans="1:7">
      <c r="A36918" s="65"/>
      <c r="B36918" s="65"/>
      <c r="C36918" s="65"/>
      <c r="D36918" s="65"/>
      <c r="E36918" s="65"/>
      <c r="F36918" s="65"/>
      <c r="G36918" s="145"/>
    </row>
    <row r="36919" spans="1:7">
      <c r="A36919" s="65"/>
      <c r="B36919" s="65"/>
      <c r="C36919" s="65"/>
      <c r="D36919" s="65"/>
      <c r="E36919" s="65"/>
      <c r="F36919" s="65"/>
      <c r="G36919" s="145"/>
    </row>
    <row r="36920" spans="1:7">
      <c r="A36920" s="65"/>
      <c r="B36920" s="65"/>
      <c r="C36920" s="65"/>
      <c r="D36920" s="65"/>
      <c r="E36920" s="65"/>
      <c r="F36920" s="65"/>
      <c r="G36920" s="145"/>
    </row>
    <row r="36921" spans="1:7">
      <c r="A36921" s="65"/>
      <c r="B36921" s="65"/>
      <c r="C36921" s="65"/>
      <c r="D36921" s="65"/>
      <c r="E36921" s="65"/>
      <c r="F36921" s="65"/>
      <c r="G36921" s="145"/>
    </row>
    <row r="36922" spans="1:7">
      <c r="A36922" s="65"/>
      <c r="B36922" s="65"/>
      <c r="C36922" s="65"/>
      <c r="D36922" s="65"/>
      <c r="E36922" s="65"/>
      <c r="F36922" s="65"/>
      <c r="G36922" s="145"/>
    </row>
    <row r="36923" spans="1:7">
      <c r="A36923" s="65"/>
      <c r="B36923" s="65"/>
      <c r="C36923" s="65"/>
      <c r="D36923" s="65"/>
      <c r="E36923" s="65"/>
      <c r="F36923" s="65"/>
      <c r="G36923" s="145"/>
    </row>
    <row r="36924" spans="1:7">
      <c r="A36924" s="65"/>
      <c r="B36924" s="65"/>
      <c r="C36924" s="65"/>
      <c r="D36924" s="65"/>
      <c r="E36924" s="65"/>
      <c r="F36924" s="65"/>
      <c r="G36924" s="145"/>
    </row>
    <row r="36925" spans="1:7">
      <c r="A36925" s="65"/>
      <c r="B36925" s="65"/>
      <c r="C36925" s="65"/>
      <c r="D36925" s="65"/>
      <c r="E36925" s="65"/>
      <c r="F36925" s="65"/>
      <c r="G36925" s="145"/>
    </row>
    <row r="36926" spans="1:7">
      <c r="A36926" s="65"/>
      <c r="B36926" s="65"/>
      <c r="C36926" s="65"/>
      <c r="D36926" s="65"/>
      <c r="E36926" s="65"/>
      <c r="F36926" s="65"/>
      <c r="G36926" s="145"/>
    </row>
    <row r="36927" spans="1:7">
      <c r="A36927" s="65"/>
      <c r="B36927" s="65"/>
      <c r="C36927" s="65"/>
      <c r="D36927" s="65"/>
      <c r="E36927" s="65"/>
      <c r="F36927" s="65"/>
      <c r="G36927" s="145"/>
    </row>
    <row r="36928" spans="1:7">
      <c r="A36928" s="65"/>
      <c r="B36928" s="65"/>
      <c r="C36928" s="65"/>
      <c r="D36928" s="65"/>
      <c r="E36928" s="65"/>
      <c r="F36928" s="65"/>
      <c r="G36928" s="145"/>
    </row>
    <row r="36929" spans="1:7">
      <c r="A36929" s="65"/>
      <c r="B36929" s="65"/>
      <c r="C36929" s="65"/>
      <c r="D36929" s="65"/>
      <c r="E36929" s="65"/>
      <c r="F36929" s="65"/>
      <c r="G36929" s="145"/>
    </row>
    <row r="36930" spans="1:7">
      <c r="A36930" s="65"/>
      <c r="B36930" s="65"/>
      <c r="C36930" s="65"/>
      <c r="D36930" s="65"/>
      <c r="E36930" s="65"/>
      <c r="F36930" s="65"/>
      <c r="G36930" s="145"/>
    </row>
    <row r="36931" spans="1:7">
      <c r="A36931" s="65"/>
      <c r="B36931" s="65"/>
      <c r="C36931" s="65"/>
      <c r="D36931" s="65"/>
      <c r="E36931" s="65"/>
      <c r="F36931" s="65"/>
      <c r="G36931" s="145"/>
    </row>
    <row r="36932" spans="1:7">
      <c r="A36932" s="65"/>
      <c r="B36932" s="65"/>
      <c r="C36932" s="65"/>
      <c r="D36932" s="65"/>
      <c r="E36932" s="65"/>
      <c r="F36932" s="65"/>
      <c r="G36932" s="145"/>
    </row>
    <row r="36933" spans="1:7">
      <c r="A36933" s="65"/>
      <c r="B36933" s="65"/>
      <c r="C36933" s="65"/>
      <c r="D36933" s="65"/>
      <c r="E36933" s="65"/>
      <c r="F36933" s="65"/>
      <c r="G36933" s="145"/>
    </row>
    <row r="36934" spans="1:7">
      <c r="A36934" s="65"/>
      <c r="B36934" s="65"/>
      <c r="C36934" s="65"/>
      <c r="D36934" s="65"/>
      <c r="E36934" s="65"/>
      <c r="F36934" s="65"/>
      <c r="G36934" s="145"/>
    </row>
    <row r="36935" spans="1:7">
      <c r="A36935" s="65"/>
      <c r="B36935" s="65"/>
      <c r="C36935" s="65"/>
      <c r="D36935" s="65"/>
      <c r="E36935" s="65"/>
      <c r="F36935" s="65"/>
      <c r="G36935" s="145"/>
    </row>
    <row r="36936" spans="1:7">
      <c r="A36936" s="65"/>
      <c r="B36936" s="65"/>
      <c r="C36936" s="65"/>
      <c r="D36936" s="65"/>
      <c r="E36936" s="65"/>
      <c r="F36936" s="65"/>
      <c r="G36936" s="145"/>
    </row>
    <row r="36937" spans="1:7">
      <c r="A36937" s="65"/>
      <c r="B36937" s="65"/>
      <c r="C36937" s="65"/>
      <c r="D36937" s="65"/>
      <c r="E36937" s="65"/>
      <c r="F36937" s="65"/>
      <c r="G36937" s="145"/>
    </row>
    <row r="36938" spans="1:7">
      <c r="A36938" s="65"/>
      <c r="B36938" s="65"/>
      <c r="C36938" s="65"/>
      <c r="D36938" s="65"/>
      <c r="E36938" s="65"/>
      <c r="F36938" s="65"/>
      <c r="G36938" s="145"/>
    </row>
    <row r="36939" spans="1:7">
      <c r="A36939" s="65"/>
      <c r="B36939" s="65"/>
      <c r="C36939" s="65"/>
      <c r="D36939" s="65"/>
      <c r="E36939" s="65"/>
      <c r="F36939" s="65"/>
      <c r="G36939" s="145"/>
    </row>
    <row r="36940" spans="1:7">
      <c r="A36940" s="65"/>
      <c r="B36940" s="65"/>
      <c r="C36940" s="65"/>
      <c r="D36940" s="65"/>
      <c r="E36940" s="65"/>
      <c r="F36940" s="65"/>
      <c r="G36940" s="145"/>
    </row>
    <row r="36941" spans="1:7">
      <c r="A36941" s="65"/>
      <c r="B36941" s="65"/>
      <c r="C36941" s="65"/>
      <c r="D36941" s="65"/>
      <c r="E36941" s="65"/>
      <c r="F36941" s="65"/>
      <c r="G36941" s="145"/>
    </row>
    <row r="36942" spans="1:7">
      <c r="A36942" s="65"/>
      <c r="B36942" s="65"/>
      <c r="C36942" s="65"/>
      <c r="D36942" s="65"/>
      <c r="E36942" s="65"/>
      <c r="F36942" s="65"/>
      <c r="G36942" s="145"/>
    </row>
    <row r="36943" spans="1:7">
      <c r="A36943" s="65"/>
      <c r="B36943" s="65"/>
      <c r="C36943" s="65"/>
      <c r="D36943" s="65"/>
      <c r="E36943" s="65"/>
      <c r="F36943" s="65"/>
      <c r="G36943" s="145"/>
    </row>
    <row r="36944" spans="1:7">
      <c r="A36944" s="65"/>
      <c r="B36944" s="65"/>
      <c r="C36944" s="65"/>
      <c r="D36944" s="65"/>
      <c r="E36944" s="65"/>
      <c r="F36944" s="65"/>
      <c r="G36944" s="145"/>
    </row>
    <row r="36945" spans="1:7">
      <c r="A36945" s="65"/>
      <c r="B36945" s="65"/>
      <c r="C36945" s="65"/>
      <c r="D36945" s="65"/>
      <c r="E36945" s="65"/>
      <c r="F36945" s="65"/>
      <c r="G36945" s="145"/>
    </row>
    <row r="36946" spans="1:7">
      <c r="A36946" s="65"/>
      <c r="B36946" s="65"/>
      <c r="C36946" s="65"/>
      <c r="D36946" s="65"/>
      <c r="E36946" s="65"/>
      <c r="F36946" s="65"/>
      <c r="G36946" s="145"/>
    </row>
    <row r="36947" spans="1:7">
      <c r="A36947" s="65"/>
      <c r="B36947" s="65"/>
      <c r="C36947" s="65"/>
      <c r="D36947" s="65"/>
      <c r="E36947" s="65"/>
      <c r="F36947" s="65"/>
      <c r="G36947" s="145"/>
    </row>
    <row r="36948" spans="1:7">
      <c r="A36948" s="65"/>
      <c r="B36948" s="65"/>
      <c r="C36948" s="65"/>
      <c r="D36948" s="65"/>
      <c r="E36948" s="65"/>
      <c r="F36948" s="65"/>
      <c r="G36948" s="145"/>
    </row>
    <row r="36949" spans="1:7">
      <c r="A36949" s="65"/>
      <c r="B36949" s="65"/>
      <c r="C36949" s="65"/>
      <c r="D36949" s="65"/>
      <c r="E36949" s="65"/>
      <c r="F36949" s="65"/>
      <c r="G36949" s="145"/>
    </row>
    <row r="36950" spans="1:7">
      <c r="A36950" s="65"/>
      <c r="B36950" s="65"/>
      <c r="C36950" s="65"/>
      <c r="D36950" s="65"/>
      <c r="E36950" s="65"/>
      <c r="F36950" s="65"/>
      <c r="G36950" s="145"/>
    </row>
    <row r="36951" spans="1:7">
      <c r="A36951" s="65"/>
      <c r="B36951" s="65"/>
      <c r="C36951" s="65"/>
      <c r="D36951" s="65"/>
      <c r="E36951" s="65"/>
      <c r="F36951" s="65"/>
      <c r="G36951" s="145"/>
    </row>
    <row r="36952" spans="1:7">
      <c r="A36952" s="65"/>
      <c r="B36952" s="65"/>
      <c r="C36952" s="65"/>
      <c r="D36952" s="65"/>
      <c r="E36952" s="65"/>
      <c r="F36952" s="65"/>
      <c r="G36952" s="145"/>
    </row>
    <row r="36953" spans="1:7">
      <c r="A36953" s="65"/>
      <c r="B36953" s="65"/>
      <c r="C36953" s="65"/>
      <c r="D36953" s="65"/>
      <c r="E36953" s="65"/>
      <c r="F36953" s="65"/>
      <c r="G36953" s="145"/>
    </row>
    <row r="36954" spans="1:7">
      <c r="A36954" s="65"/>
      <c r="B36954" s="65"/>
      <c r="C36954" s="65"/>
      <c r="D36954" s="65"/>
      <c r="E36954" s="65"/>
      <c r="F36954" s="65"/>
      <c r="G36954" s="145"/>
    </row>
    <row r="36955" spans="1:7">
      <c r="A36955" s="65"/>
      <c r="B36955" s="65"/>
      <c r="C36955" s="65"/>
      <c r="D36955" s="65"/>
      <c r="E36955" s="65"/>
      <c r="F36955" s="65"/>
      <c r="G36955" s="145"/>
    </row>
    <row r="36956" spans="1:7">
      <c r="A36956" s="65"/>
      <c r="B36956" s="65"/>
      <c r="C36956" s="65"/>
      <c r="D36956" s="65"/>
      <c r="E36956" s="65"/>
      <c r="F36956" s="65"/>
      <c r="G36956" s="145"/>
    </row>
    <row r="36957" spans="1:7">
      <c r="A36957" s="65"/>
      <c r="B36957" s="65"/>
      <c r="C36957" s="65"/>
      <c r="D36957" s="65"/>
      <c r="E36957" s="65"/>
      <c r="F36957" s="65"/>
      <c r="G36957" s="145"/>
    </row>
    <row r="36958" spans="1:7">
      <c r="A36958" s="65"/>
      <c r="B36958" s="65"/>
      <c r="C36958" s="65"/>
      <c r="D36958" s="65"/>
      <c r="E36958" s="65"/>
      <c r="F36958" s="65"/>
      <c r="G36958" s="145"/>
    </row>
    <row r="36959" spans="1:7">
      <c r="A36959" s="65"/>
      <c r="B36959" s="65"/>
      <c r="C36959" s="65"/>
      <c r="D36959" s="65"/>
      <c r="E36959" s="65"/>
      <c r="F36959" s="65"/>
      <c r="G36959" s="145"/>
    </row>
    <row r="36960" spans="1:7">
      <c r="A36960" s="65"/>
      <c r="B36960" s="65"/>
      <c r="C36960" s="65"/>
      <c r="D36960" s="65"/>
      <c r="E36960" s="65"/>
      <c r="F36960" s="65"/>
      <c r="G36960" s="145"/>
    </row>
    <row r="36961" spans="1:7">
      <c r="A36961" s="65"/>
      <c r="B36961" s="65"/>
      <c r="C36961" s="65"/>
      <c r="D36961" s="65"/>
      <c r="E36961" s="65"/>
      <c r="F36961" s="65"/>
      <c r="G36961" s="145"/>
    </row>
    <row r="36962" spans="1:7">
      <c r="A36962" s="65"/>
      <c r="B36962" s="65"/>
      <c r="C36962" s="65"/>
      <c r="D36962" s="65"/>
      <c r="E36962" s="65"/>
      <c r="F36962" s="65"/>
      <c r="G36962" s="145"/>
    </row>
    <row r="36963" spans="1:7">
      <c r="A36963" s="65"/>
      <c r="B36963" s="65"/>
      <c r="C36963" s="65"/>
      <c r="D36963" s="65"/>
      <c r="E36963" s="65"/>
      <c r="F36963" s="65"/>
      <c r="G36963" s="145"/>
    </row>
    <row r="36964" spans="1:7">
      <c r="A36964" s="65"/>
      <c r="B36964" s="65"/>
      <c r="C36964" s="65"/>
      <c r="D36964" s="65"/>
      <c r="E36964" s="65"/>
      <c r="F36964" s="65"/>
      <c r="G36964" s="145"/>
    </row>
    <row r="36965" spans="1:7">
      <c r="A36965" s="65"/>
      <c r="B36965" s="65"/>
      <c r="C36965" s="65"/>
      <c r="D36965" s="65"/>
      <c r="E36965" s="65"/>
      <c r="F36965" s="65"/>
      <c r="G36965" s="145"/>
    </row>
    <row r="36966" spans="1:7">
      <c r="A36966" s="65"/>
      <c r="B36966" s="65"/>
      <c r="C36966" s="65"/>
      <c r="D36966" s="65"/>
      <c r="E36966" s="65"/>
      <c r="F36966" s="65"/>
      <c r="G36966" s="145"/>
    </row>
    <row r="36967" spans="1:7">
      <c r="A36967" s="65"/>
      <c r="B36967" s="65"/>
      <c r="C36967" s="65"/>
      <c r="D36967" s="65"/>
      <c r="E36967" s="65"/>
      <c r="F36967" s="65"/>
      <c r="G36967" s="145"/>
    </row>
    <row r="36968" spans="1:7">
      <c r="A36968" s="65"/>
      <c r="B36968" s="65"/>
      <c r="C36968" s="65"/>
      <c r="D36968" s="65"/>
      <c r="E36968" s="65"/>
      <c r="F36968" s="65"/>
      <c r="G36968" s="145"/>
    </row>
    <row r="36969" spans="1:7">
      <c r="A36969" s="65"/>
      <c r="B36969" s="65"/>
      <c r="C36969" s="65"/>
      <c r="D36969" s="65"/>
      <c r="E36969" s="65"/>
      <c r="F36969" s="65"/>
      <c r="G36969" s="145"/>
    </row>
    <row r="36970" spans="1:7">
      <c r="A36970" s="65"/>
      <c r="B36970" s="65"/>
      <c r="C36970" s="65"/>
      <c r="D36970" s="65"/>
      <c r="E36970" s="65"/>
      <c r="F36970" s="65"/>
      <c r="G36970" s="145"/>
    </row>
    <row r="36971" spans="1:7">
      <c r="A36971" s="65"/>
      <c r="B36971" s="65"/>
      <c r="C36971" s="65"/>
      <c r="D36971" s="65"/>
      <c r="E36971" s="65"/>
      <c r="F36971" s="65"/>
      <c r="G36971" s="145"/>
    </row>
    <row r="36972" spans="1:7">
      <c r="A36972" s="65"/>
      <c r="B36972" s="65"/>
      <c r="C36972" s="65"/>
      <c r="D36972" s="65"/>
      <c r="E36972" s="65"/>
      <c r="F36972" s="65"/>
      <c r="G36972" s="145"/>
    </row>
    <row r="36973" spans="1:7">
      <c r="A36973" s="65"/>
      <c r="B36973" s="65"/>
      <c r="C36973" s="65"/>
      <c r="D36973" s="65"/>
      <c r="E36973" s="65"/>
      <c r="F36973" s="65"/>
      <c r="G36973" s="145"/>
    </row>
    <row r="36974" spans="1:7">
      <c r="A36974" s="65"/>
      <c r="B36974" s="65"/>
      <c r="C36974" s="65"/>
      <c r="D36974" s="65"/>
      <c r="E36974" s="65"/>
      <c r="F36974" s="65"/>
      <c r="G36974" s="145"/>
    </row>
    <row r="36975" spans="1:7">
      <c r="A36975" s="65"/>
      <c r="B36975" s="65"/>
      <c r="C36975" s="65"/>
      <c r="D36975" s="65"/>
      <c r="E36975" s="65"/>
      <c r="F36975" s="65"/>
      <c r="G36975" s="145"/>
    </row>
    <row r="36976" spans="1:7">
      <c r="A36976" s="65"/>
      <c r="B36976" s="65"/>
      <c r="C36976" s="65"/>
      <c r="D36976" s="65"/>
      <c r="E36976" s="65"/>
      <c r="F36976" s="65"/>
      <c r="G36976" s="145"/>
    </row>
    <row r="36977" spans="1:7">
      <c r="A36977" s="65"/>
      <c r="B36977" s="65"/>
      <c r="C36977" s="65"/>
      <c r="D36977" s="65"/>
      <c r="E36977" s="65"/>
      <c r="F36977" s="65"/>
      <c r="G36977" s="145"/>
    </row>
    <row r="36978" spans="1:7">
      <c r="A36978" s="65"/>
      <c r="B36978" s="65"/>
      <c r="C36978" s="65"/>
      <c r="D36978" s="65"/>
      <c r="E36978" s="65"/>
      <c r="F36978" s="65"/>
      <c r="G36978" s="145"/>
    </row>
    <row r="36979" spans="1:7">
      <c r="A36979" s="65"/>
      <c r="B36979" s="65"/>
      <c r="C36979" s="65"/>
      <c r="D36979" s="65"/>
      <c r="E36979" s="65"/>
      <c r="F36979" s="65"/>
      <c r="G36979" s="145"/>
    </row>
    <row r="36980" spans="1:7">
      <c r="A36980" s="65"/>
      <c r="B36980" s="65"/>
      <c r="C36980" s="65"/>
      <c r="D36980" s="65"/>
      <c r="E36980" s="65"/>
      <c r="F36980" s="65"/>
      <c r="G36980" s="145"/>
    </row>
    <row r="36981" spans="1:7">
      <c r="A36981" s="65"/>
      <c r="B36981" s="65"/>
      <c r="C36981" s="65"/>
      <c r="D36981" s="65"/>
      <c r="E36981" s="65"/>
      <c r="F36981" s="65"/>
      <c r="G36981" s="145"/>
    </row>
    <row r="36982" spans="1:7">
      <c r="A36982" s="65"/>
      <c r="B36982" s="65"/>
      <c r="C36982" s="65"/>
      <c r="D36982" s="65"/>
      <c r="E36982" s="65"/>
      <c r="F36982" s="65"/>
      <c r="G36982" s="145"/>
    </row>
    <row r="36983" spans="1:7">
      <c r="A36983" s="65"/>
      <c r="B36983" s="65"/>
      <c r="C36983" s="65"/>
      <c r="D36983" s="65"/>
      <c r="E36983" s="65"/>
      <c r="F36983" s="65"/>
      <c r="G36983" s="145"/>
    </row>
    <row r="36984" spans="1:7">
      <c r="A36984" s="65"/>
      <c r="B36984" s="65"/>
      <c r="C36984" s="65"/>
      <c r="D36984" s="65"/>
      <c r="E36984" s="65"/>
      <c r="F36984" s="65"/>
      <c r="G36984" s="145"/>
    </row>
    <row r="36985" spans="1:7">
      <c r="A36985" s="65"/>
      <c r="B36985" s="65"/>
      <c r="C36985" s="65"/>
      <c r="D36985" s="65"/>
      <c r="E36985" s="65"/>
      <c r="F36985" s="65"/>
      <c r="G36985" s="145"/>
    </row>
    <row r="36986" spans="1:7">
      <c r="A36986" s="65"/>
      <c r="B36986" s="65"/>
      <c r="C36986" s="65"/>
      <c r="D36986" s="65"/>
      <c r="E36986" s="65"/>
      <c r="F36986" s="65"/>
      <c r="G36986" s="145"/>
    </row>
    <row r="36987" spans="1:7">
      <c r="A36987" s="65"/>
      <c r="B36987" s="65"/>
      <c r="C36987" s="65"/>
      <c r="D36987" s="65"/>
      <c r="E36987" s="65"/>
      <c r="F36987" s="65"/>
      <c r="G36987" s="145"/>
    </row>
    <row r="36988" spans="1:7">
      <c r="A36988" s="65"/>
      <c r="B36988" s="65"/>
      <c r="C36988" s="65"/>
      <c r="D36988" s="65"/>
      <c r="E36988" s="65"/>
      <c r="F36988" s="65"/>
      <c r="G36988" s="145"/>
    </row>
    <row r="36989" spans="1:7">
      <c r="A36989" s="65"/>
      <c r="B36989" s="65"/>
      <c r="C36989" s="65"/>
      <c r="D36989" s="65"/>
      <c r="E36989" s="65"/>
      <c r="F36989" s="65"/>
      <c r="G36989" s="145"/>
    </row>
    <row r="36990" spans="1:7">
      <c r="A36990" s="65"/>
      <c r="B36990" s="65"/>
      <c r="C36990" s="65"/>
      <c r="D36990" s="65"/>
      <c r="E36990" s="65"/>
      <c r="F36990" s="65"/>
      <c r="G36990" s="145"/>
    </row>
    <row r="36991" spans="1:7">
      <c r="A36991" s="65"/>
      <c r="B36991" s="65"/>
      <c r="C36991" s="65"/>
      <c r="D36991" s="65"/>
      <c r="E36991" s="65"/>
      <c r="F36991" s="65"/>
      <c r="G36991" s="145"/>
    </row>
    <row r="36992" spans="1:7">
      <c r="A36992" s="65"/>
      <c r="B36992" s="65"/>
      <c r="C36992" s="65"/>
      <c r="D36992" s="65"/>
      <c r="E36992" s="65"/>
      <c r="F36992" s="65"/>
      <c r="G36992" s="145"/>
    </row>
    <row r="36993" spans="1:7">
      <c r="A36993" s="65"/>
      <c r="B36993" s="65"/>
      <c r="C36993" s="65"/>
      <c r="D36993" s="65"/>
      <c r="E36993" s="65"/>
      <c r="F36993" s="65"/>
      <c r="G36993" s="145"/>
    </row>
    <row r="36994" spans="1:7">
      <c r="A36994" s="65"/>
      <c r="B36994" s="65"/>
      <c r="C36994" s="65"/>
      <c r="D36994" s="65"/>
      <c r="E36994" s="65"/>
      <c r="F36994" s="65"/>
      <c r="G36994" s="145"/>
    </row>
    <row r="36995" spans="1:7">
      <c r="A36995" s="65"/>
      <c r="B36995" s="65"/>
      <c r="C36995" s="65"/>
      <c r="D36995" s="65"/>
      <c r="E36995" s="65"/>
      <c r="F36995" s="65"/>
      <c r="G36995" s="145"/>
    </row>
    <row r="36996" spans="1:7">
      <c r="A36996" s="65"/>
      <c r="B36996" s="65"/>
      <c r="C36996" s="65"/>
      <c r="D36996" s="65"/>
      <c r="E36996" s="65"/>
      <c r="F36996" s="65"/>
      <c r="G36996" s="145"/>
    </row>
    <row r="36997" spans="1:7">
      <c r="A36997" s="65"/>
      <c r="B36997" s="65"/>
      <c r="C36997" s="65"/>
      <c r="D36997" s="65"/>
      <c r="E36997" s="65"/>
      <c r="F36997" s="65"/>
      <c r="G36997" s="145"/>
    </row>
    <row r="36998" spans="1:7">
      <c r="A36998" s="65"/>
      <c r="B36998" s="65"/>
      <c r="C36998" s="65"/>
      <c r="D36998" s="65"/>
      <c r="E36998" s="65"/>
      <c r="F36998" s="65"/>
      <c r="G36998" s="145"/>
    </row>
    <row r="36999" spans="1:7">
      <c r="A36999" s="65"/>
      <c r="B36999" s="65"/>
      <c r="C36999" s="65"/>
      <c r="D36999" s="65"/>
      <c r="E36999" s="65"/>
      <c r="F36999" s="65"/>
      <c r="G36999" s="145"/>
    </row>
    <row r="37000" spans="1:7">
      <c r="A37000" s="65"/>
      <c r="B37000" s="65"/>
      <c r="C37000" s="65"/>
      <c r="D37000" s="65"/>
      <c r="E37000" s="65"/>
      <c r="F37000" s="65"/>
      <c r="G37000" s="145"/>
    </row>
    <row r="37001" spans="1:7">
      <c r="A37001" s="65"/>
      <c r="B37001" s="65"/>
      <c r="C37001" s="65"/>
      <c r="D37001" s="65"/>
      <c r="E37001" s="65"/>
      <c r="F37001" s="65"/>
      <c r="G37001" s="145"/>
    </row>
    <row r="37002" spans="1:7">
      <c r="A37002" s="65"/>
      <c r="B37002" s="65"/>
      <c r="C37002" s="65"/>
      <c r="D37002" s="65"/>
      <c r="E37002" s="65"/>
      <c r="F37002" s="65"/>
      <c r="G37002" s="145"/>
    </row>
    <row r="37003" spans="1:7">
      <c r="A37003" s="65"/>
      <c r="B37003" s="65"/>
      <c r="C37003" s="65"/>
      <c r="D37003" s="65"/>
      <c r="E37003" s="65"/>
      <c r="F37003" s="65"/>
      <c r="G37003" s="145"/>
    </row>
    <row r="37004" spans="1:7">
      <c r="A37004" s="65"/>
      <c r="B37004" s="65"/>
      <c r="C37004" s="65"/>
      <c r="D37004" s="65"/>
      <c r="E37004" s="65"/>
      <c r="F37004" s="65"/>
      <c r="G37004" s="145"/>
    </row>
    <row r="37005" spans="1:7">
      <c r="A37005" s="65"/>
      <c r="B37005" s="65"/>
      <c r="C37005" s="65"/>
      <c r="D37005" s="65"/>
      <c r="E37005" s="65"/>
      <c r="F37005" s="65"/>
      <c r="G37005" s="145"/>
    </row>
    <row r="37006" spans="1:7">
      <c r="A37006" s="65"/>
      <c r="B37006" s="65"/>
      <c r="C37006" s="65"/>
      <c r="D37006" s="65"/>
      <c r="E37006" s="65"/>
      <c r="F37006" s="65"/>
      <c r="G37006" s="145"/>
    </row>
    <row r="37007" spans="1:7">
      <c r="A37007" s="65"/>
      <c r="B37007" s="65"/>
      <c r="C37007" s="65"/>
      <c r="D37007" s="65"/>
      <c r="E37007" s="65"/>
      <c r="F37007" s="65"/>
      <c r="G37007" s="145"/>
    </row>
    <row r="37008" spans="1:7">
      <c r="A37008" s="65"/>
      <c r="B37008" s="65"/>
      <c r="C37008" s="65"/>
      <c r="D37008" s="65"/>
      <c r="E37008" s="65"/>
      <c r="F37008" s="65"/>
      <c r="G37008" s="145"/>
    </row>
    <row r="37009" spans="1:7">
      <c r="A37009" s="65"/>
      <c r="B37009" s="65"/>
      <c r="C37009" s="65"/>
      <c r="D37009" s="65"/>
      <c r="E37009" s="65"/>
      <c r="F37009" s="65"/>
      <c r="G37009" s="145"/>
    </row>
    <row r="37010" spans="1:7">
      <c r="A37010" s="65"/>
      <c r="B37010" s="65"/>
      <c r="C37010" s="65"/>
      <c r="D37010" s="65"/>
      <c r="E37010" s="65"/>
      <c r="F37010" s="65"/>
      <c r="G37010" s="145"/>
    </row>
    <row r="37011" spans="1:7">
      <c r="A37011" s="65"/>
      <c r="B37011" s="65"/>
      <c r="C37011" s="65"/>
      <c r="D37011" s="65"/>
      <c r="E37011" s="65"/>
      <c r="F37011" s="65"/>
      <c r="G37011" s="145"/>
    </row>
    <row r="37012" spans="1:7">
      <c r="A37012" s="65"/>
      <c r="B37012" s="65"/>
      <c r="C37012" s="65"/>
      <c r="D37012" s="65"/>
      <c r="E37012" s="65"/>
      <c r="F37012" s="65"/>
      <c r="G37012" s="145"/>
    </row>
    <row r="37013" spans="1:7">
      <c r="A37013" s="65"/>
      <c r="B37013" s="65"/>
      <c r="C37013" s="65"/>
      <c r="D37013" s="65"/>
      <c r="E37013" s="65"/>
      <c r="F37013" s="65"/>
      <c r="G37013" s="145"/>
    </row>
    <row r="37014" spans="1:7">
      <c r="A37014" s="65"/>
      <c r="B37014" s="65"/>
      <c r="C37014" s="65"/>
      <c r="D37014" s="65"/>
      <c r="E37014" s="65"/>
      <c r="F37014" s="65"/>
      <c r="G37014" s="145"/>
    </row>
    <row r="37015" spans="1:7">
      <c r="A37015" s="65"/>
      <c r="B37015" s="65"/>
      <c r="C37015" s="65"/>
      <c r="D37015" s="65"/>
      <c r="E37015" s="65"/>
      <c r="F37015" s="65"/>
      <c r="G37015" s="145"/>
    </row>
    <row r="37016" spans="1:7">
      <c r="A37016" s="65"/>
      <c r="B37016" s="65"/>
      <c r="C37016" s="65"/>
      <c r="D37016" s="65"/>
      <c r="E37016" s="65"/>
      <c r="F37016" s="65"/>
      <c r="G37016" s="145"/>
    </row>
    <row r="37017" spans="1:7">
      <c r="A37017" s="65"/>
      <c r="B37017" s="65"/>
      <c r="C37017" s="65"/>
      <c r="D37017" s="65"/>
      <c r="E37017" s="65"/>
      <c r="F37017" s="65"/>
      <c r="G37017" s="145"/>
    </row>
    <row r="37018" spans="1:7">
      <c r="A37018" s="65"/>
      <c r="B37018" s="65"/>
      <c r="C37018" s="65"/>
      <c r="D37018" s="65"/>
      <c r="E37018" s="65"/>
      <c r="F37018" s="65"/>
      <c r="G37018" s="145"/>
    </row>
    <row r="37019" spans="1:7">
      <c r="A37019" s="65"/>
      <c r="B37019" s="65"/>
      <c r="C37019" s="65"/>
      <c r="D37019" s="65"/>
      <c r="E37019" s="65"/>
      <c r="F37019" s="65"/>
      <c r="G37019" s="145"/>
    </row>
    <row r="37020" spans="1:7">
      <c r="A37020" s="65"/>
      <c r="B37020" s="65"/>
      <c r="C37020" s="65"/>
      <c r="D37020" s="65"/>
      <c r="E37020" s="65"/>
      <c r="F37020" s="65"/>
      <c r="G37020" s="145"/>
    </row>
    <row r="37021" spans="1:7">
      <c r="A37021" s="65"/>
      <c r="B37021" s="65"/>
      <c r="C37021" s="65"/>
      <c r="D37021" s="65"/>
      <c r="E37021" s="65"/>
      <c r="F37021" s="65"/>
      <c r="G37021" s="145"/>
    </row>
    <row r="37022" spans="1:7">
      <c r="A37022" s="65"/>
      <c r="B37022" s="65"/>
      <c r="C37022" s="65"/>
      <c r="D37022" s="65"/>
      <c r="E37022" s="65"/>
      <c r="F37022" s="65"/>
      <c r="G37022" s="145"/>
    </row>
    <row r="37023" spans="1:7">
      <c r="A37023" s="65"/>
      <c r="B37023" s="65"/>
      <c r="C37023" s="65"/>
      <c r="D37023" s="65"/>
      <c r="E37023" s="65"/>
      <c r="F37023" s="65"/>
      <c r="G37023" s="145"/>
    </row>
    <row r="37024" spans="1:7">
      <c r="A37024" s="65"/>
      <c r="B37024" s="65"/>
      <c r="C37024" s="65"/>
      <c r="D37024" s="65"/>
      <c r="E37024" s="65"/>
      <c r="F37024" s="65"/>
      <c r="G37024" s="145"/>
    </row>
    <row r="37025" spans="1:7">
      <c r="A37025" s="65"/>
      <c r="B37025" s="65"/>
      <c r="C37025" s="65"/>
      <c r="D37025" s="65"/>
      <c r="E37025" s="65"/>
      <c r="F37025" s="65"/>
      <c r="G37025" s="145"/>
    </row>
    <row r="37026" spans="1:7">
      <c r="A37026" s="65"/>
      <c r="B37026" s="65"/>
      <c r="C37026" s="65"/>
      <c r="D37026" s="65"/>
      <c r="E37026" s="65"/>
      <c r="F37026" s="65"/>
      <c r="G37026" s="145"/>
    </row>
    <row r="37027" spans="1:7">
      <c r="A37027" s="65"/>
      <c r="B37027" s="65"/>
      <c r="C37027" s="65"/>
      <c r="D37027" s="65"/>
      <c r="E37027" s="65"/>
      <c r="F37027" s="65"/>
      <c r="G37027" s="145"/>
    </row>
    <row r="37028" spans="1:7">
      <c r="A37028" s="65"/>
      <c r="B37028" s="65"/>
      <c r="C37028" s="65"/>
      <c r="D37028" s="65"/>
      <c r="E37028" s="65"/>
      <c r="F37028" s="65"/>
      <c r="G37028" s="145"/>
    </row>
    <row r="37029" spans="1:7">
      <c r="A37029" s="65"/>
      <c r="B37029" s="65"/>
      <c r="C37029" s="65"/>
      <c r="D37029" s="65"/>
      <c r="E37029" s="65"/>
      <c r="F37029" s="65"/>
      <c r="G37029" s="145"/>
    </row>
    <row r="37030" spans="1:7">
      <c r="A37030" s="65"/>
      <c r="B37030" s="65"/>
      <c r="C37030" s="65"/>
      <c r="D37030" s="65"/>
      <c r="E37030" s="65"/>
      <c r="F37030" s="65"/>
      <c r="G37030" s="145"/>
    </row>
    <row r="37031" spans="1:7">
      <c r="A37031" s="65"/>
      <c r="B37031" s="65"/>
      <c r="C37031" s="65"/>
      <c r="D37031" s="65"/>
      <c r="E37031" s="65"/>
      <c r="F37031" s="65"/>
      <c r="G37031" s="145"/>
    </row>
    <row r="37032" spans="1:7">
      <c r="A37032" s="65"/>
      <c r="B37032" s="65"/>
      <c r="C37032" s="65"/>
      <c r="D37032" s="65"/>
      <c r="E37032" s="65"/>
      <c r="F37032" s="65"/>
      <c r="G37032" s="145"/>
    </row>
    <row r="37033" spans="1:7">
      <c r="A37033" s="65"/>
      <c r="B37033" s="65"/>
      <c r="C37033" s="65"/>
      <c r="D37033" s="65"/>
      <c r="E37033" s="65"/>
      <c r="F37033" s="65"/>
      <c r="G37033" s="145"/>
    </row>
    <row r="37034" spans="1:7">
      <c r="A37034" s="65"/>
      <c r="B37034" s="65"/>
      <c r="C37034" s="65"/>
      <c r="D37034" s="65"/>
      <c r="E37034" s="65"/>
      <c r="F37034" s="65"/>
      <c r="G37034" s="145"/>
    </row>
    <row r="37035" spans="1:7">
      <c r="A37035" s="65"/>
      <c r="B37035" s="65"/>
      <c r="C37035" s="65"/>
      <c r="D37035" s="65"/>
      <c r="E37035" s="65"/>
      <c r="F37035" s="65"/>
      <c r="G37035" s="145"/>
    </row>
    <row r="37036" spans="1:7">
      <c r="A37036" s="65"/>
      <c r="B37036" s="65"/>
      <c r="C37036" s="65"/>
      <c r="D37036" s="65"/>
      <c r="E37036" s="65"/>
      <c r="F37036" s="65"/>
      <c r="G37036" s="145"/>
    </row>
    <row r="37037" spans="1:7">
      <c r="A37037" s="65"/>
      <c r="B37037" s="65"/>
      <c r="C37037" s="65"/>
      <c r="D37037" s="65"/>
      <c r="E37037" s="65"/>
      <c r="F37037" s="65"/>
      <c r="G37037" s="145"/>
    </row>
    <row r="37038" spans="1:7">
      <c r="A37038" s="65"/>
      <c r="B37038" s="65"/>
      <c r="C37038" s="65"/>
      <c r="D37038" s="65"/>
      <c r="E37038" s="65"/>
      <c r="F37038" s="65"/>
      <c r="G37038" s="145"/>
    </row>
    <row r="37039" spans="1:7">
      <c r="A37039" s="65"/>
      <c r="B37039" s="65"/>
      <c r="C37039" s="65"/>
      <c r="D37039" s="65"/>
      <c r="E37039" s="65"/>
      <c r="F37039" s="65"/>
      <c r="G37039" s="145"/>
    </row>
    <row r="37040" spans="1:7">
      <c r="A37040" s="65"/>
      <c r="B37040" s="65"/>
      <c r="C37040" s="65"/>
      <c r="D37040" s="65"/>
      <c r="E37040" s="65"/>
      <c r="F37040" s="65"/>
      <c r="G37040" s="145"/>
    </row>
    <row r="37041" spans="1:7">
      <c r="A37041" s="65"/>
      <c r="B37041" s="65"/>
      <c r="C37041" s="65"/>
      <c r="D37041" s="65"/>
      <c r="E37041" s="65"/>
      <c r="F37041" s="65"/>
      <c r="G37041" s="145"/>
    </row>
    <row r="37042" spans="1:7">
      <c r="A37042" s="65"/>
      <c r="B37042" s="65"/>
      <c r="C37042" s="65"/>
      <c r="D37042" s="65"/>
      <c r="E37042" s="65"/>
      <c r="F37042" s="65"/>
      <c r="G37042" s="145"/>
    </row>
    <row r="37043" spans="1:7">
      <c r="A37043" s="65"/>
      <c r="B37043" s="65"/>
      <c r="C37043" s="65"/>
      <c r="D37043" s="65"/>
      <c r="E37043" s="65"/>
      <c r="F37043" s="65"/>
      <c r="G37043" s="145"/>
    </row>
    <row r="37044" spans="1:7">
      <c r="A37044" s="65"/>
      <c r="B37044" s="65"/>
      <c r="C37044" s="65"/>
      <c r="D37044" s="65"/>
      <c r="E37044" s="65"/>
      <c r="F37044" s="65"/>
      <c r="G37044" s="145"/>
    </row>
    <row r="37045" spans="1:7">
      <c r="A37045" s="65"/>
      <c r="B37045" s="65"/>
      <c r="C37045" s="65"/>
      <c r="D37045" s="65"/>
      <c r="E37045" s="65"/>
      <c r="F37045" s="65"/>
      <c r="G37045" s="145"/>
    </row>
    <row r="37046" spans="1:7">
      <c r="A37046" s="65"/>
      <c r="B37046" s="65"/>
      <c r="C37046" s="65"/>
      <c r="D37046" s="65"/>
      <c r="E37046" s="65"/>
      <c r="F37046" s="65"/>
      <c r="G37046" s="145"/>
    </row>
    <row r="37047" spans="1:7">
      <c r="A37047" s="65"/>
      <c r="B37047" s="65"/>
      <c r="C37047" s="65"/>
      <c r="D37047" s="65"/>
      <c r="E37047" s="65"/>
      <c r="F37047" s="65"/>
      <c r="G37047" s="145"/>
    </row>
    <row r="37048" spans="1:7">
      <c r="A37048" s="65"/>
      <c r="B37048" s="65"/>
      <c r="C37048" s="65"/>
      <c r="D37048" s="65"/>
      <c r="E37048" s="65"/>
      <c r="F37048" s="65"/>
      <c r="G37048" s="145"/>
    </row>
    <row r="37049" spans="1:7">
      <c r="A37049" s="65"/>
      <c r="B37049" s="65"/>
      <c r="C37049" s="65"/>
      <c r="D37049" s="65"/>
      <c r="E37049" s="65"/>
      <c r="F37049" s="65"/>
      <c r="G37049" s="145"/>
    </row>
    <row r="37050" spans="1:7">
      <c r="A37050" s="65"/>
      <c r="B37050" s="65"/>
      <c r="C37050" s="65"/>
      <c r="D37050" s="65"/>
      <c r="E37050" s="65"/>
      <c r="F37050" s="65"/>
      <c r="G37050" s="145"/>
    </row>
    <row r="37051" spans="1:7">
      <c r="A37051" s="65"/>
      <c r="B37051" s="65"/>
      <c r="C37051" s="65"/>
      <c r="D37051" s="65"/>
      <c r="E37051" s="65"/>
      <c r="F37051" s="65"/>
      <c r="G37051" s="145"/>
    </row>
    <row r="37052" spans="1:7">
      <c r="A37052" s="65"/>
      <c r="B37052" s="65"/>
      <c r="C37052" s="65"/>
      <c r="D37052" s="65"/>
      <c r="E37052" s="65"/>
      <c r="F37052" s="65"/>
      <c r="G37052" s="145"/>
    </row>
    <row r="37053" spans="1:7">
      <c r="A37053" s="65"/>
      <c r="B37053" s="65"/>
      <c r="C37053" s="65"/>
      <c r="D37053" s="65"/>
      <c r="E37053" s="65"/>
      <c r="F37053" s="65"/>
      <c r="G37053" s="145"/>
    </row>
    <row r="37054" spans="1:7">
      <c r="A37054" s="65"/>
      <c r="B37054" s="65"/>
      <c r="C37054" s="65"/>
      <c r="D37054" s="65"/>
      <c r="E37054" s="65"/>
      <c r="F37054" s="65"/>
      <c r="G37054" s="145"/>
    </row>
    <row r="37055" spans="1:7">
      <c r="A37055" s="65"/>
      <c r="B37055" s="65"/>
      <c r="C37055" s="65"/>
      <c r="D37055" s="65"/>
      <c r="E37055" s="65"/>
      <c r="F37055" s="65"/>
      <c r="G37055" s="145"/>
    </row>
    <row r="37056" spans="1:7">
      <c r="A37056" s="65"/>
      <c r="B37056" s="65"/>
      <c r="C37056" s="65"/>
      <c r="D37056" s="65"/>
      <c r="E37056" s="65"/>
      <c r="F37056" s="65"/>
      <c r="G37056" s="145"/>
    </row>
    <row r="37057" spans="1:7">
      <c r="A37057" s="65"/>
      <c r="B37057" s="65"/>
      <c r="C37057" s="65"/>
      <c r="D37057" s="65"/>
      <c r="E37057" s="65"/>
      <c r="F37057" s="65"/>
      <c r="G37057" s="145"/>
    </row>
    <row r="37058" spans="1:7">
      <c r="A37058" s="65"/>
      <c r="B37058" s="65"/>
      <c r="C37058" s="65"/>
      <c r="D37058" s="65"/>
      <c r="E37058" s="65"/>
      <c r="F37058" s="65"/>
      <c r="G37058" s="145"/>
    </row>
    <row r="37059" spans="1:7">
      <c r="A37059" s="65"/>
      <c r="B37059" s="65"/>
      <c r="C37059" s="65"/>
      <c r="D37059" s="65"/>
      <c r="E37059" s="65"/>
      <c r="F37059" s="65"/>
      <c r="G37059" s="145"/>
    </row>
    <row r="37060" spans="1:7">
      <c r="A37060" s="65"/>
      <c r="B37060" s="65"/>
      <c r="C37060" s="65"/>
      <c r="D37060" s="65"/>
      <c r="E37060" s="65"/>
      <c r="F37060" s="65"/>
      <c r="G37060" s="145"/>
    </row>
    <row r="37061" spans="1:7">
      <c r="A37061" s="65"/>
      <c r="B37061" s="65"/>
      <c r="C37061" s="65"/>
      <c r="D37061" s="65"/>
      <c r="E37061" s="65"/>
      <c r="F37061" s="65"/>
      <c r="G37061" s="145"/>
    </row>
    <row r="37062" spans="1:7">
      <c r="A37062" s="65"/>
      <c r="B37062" s="65"/>
      <c r="C37062" s="65"/>
      <c r="D37062" s="65"/>
      <c r="E37062" s="65"/>
      <c r="F37062" s="65"/>
      <c r="G37062" s="145"/>
    </row>
    <row r="37063" spans="1:7">
      <c r="A37063" s="65"/>
      <c r="B37063" s="65"/>
      <c r="C37063" s="65"/>
      <c r="D37063" s="65"/>
      <c r="E37063" s="65"/>
      <c r="F37063" s="65"/>
      <c r="G37063" s="145"/>
    </row>
    <row r="37064" spans="1:7">
      <c r="A37064" s="65"/>
      <c r="B37064" s="65"/>
      <c r="C37064" s="65"/>
      <c r="D37064" s="65"/>
      <c r="E37064" s="65"/>
      <c r="F37064" s="65"/>
      <c r="G37064" s="145"/>
    </row>
    <row r="37065" spans="1:7">
      <c r="A37065" s="65"/>
      <c r="B37065" s="65"/>
      <c r="C37065" s="65"/>
      <c r="D37065" s="65"/>
      <c r="E37065" s="65"/>
      <c r="F37065" s="65"/>
      <c r="G37065" s="145"/>
    </row>
    <row r="37066" spans="1:7">
      <c r="A37066" s="65"/>
      <c r="B37066" s="65"/>
      <c r="C37066" s="65"/>
      <c r="D37066" s="65"/>
      <c r="E37066" s="65"/>
      <c r="F37066" s="65"/>
      <c r="G37066" s="145"/>
    </row>
    <row r="37067" spans="1:7">
      <c r="A37067" s="65"/>
      <c r="B37067" s="65"/>
      <c r="C37067" s="65"/>
      <c r="D37067" s="65"/>
      <c r="E37067" s="65"/>
      <c r="F37067" s="65"/>
      <c r="G37067" s="145"/>
    </row>
    <row r="37068" spans="1:7">
      <c r="A37068" s="65"/>
      <c r="B37068" s="65"/>
      <c r="C37068" s="65"/>
      <c r="D37068" s="65"/>
      <c r="E37068" s="65"/>
      <c r="F37068" s="65"/>
      <c r="G37068" s="145"/>
    </row>
    <row r="37069" spans="1:7">
      <c r="A37069" s="65"/>
      <c r="B37069" s="65"/>
      <c r="C37069" s="65"/>
      <c r="D37069" s="65"/>
      <c r="E37069" s="65"/>
      <c r="F37069" s="65"/>
      <c r="G37069" s="145"/>
    </row>
    <row r="37070" spans="1:7">
      <c r="A37070" s="65"/>
      <c r="B37070" s="65"/>
      <c r="C37070" s="65"/>
      <c r="D37070" s="65"/>
      <c r="E37070" s="65"/>
      <c r="F37070" s="65"/>
      <c r="G37070" s="145"/>
    </row>
    <row r="37071" spans="1:7">
      <c r="A37071" s="65"/>
      <c r="B37071" s="65"/>
      <c r="C37071" s="65"/>
      <c r="D37071" s="65"/>
      <c r="E37071" s="65"/>
      <c r="F37071" s="65"/>
      <c r="G37071" s="145"/>
    </row>
    <row r="37072" spans="1:7">
      <c r="A37072" s="65"/>
      <c r="B37072" s="65"/>
      <c r="C37072" s="65"/>
      <c r="D37072" s="65"/>
      <c r="E37072" s="65"/>
      <c r="F37072" s="65"/>
      <c r="G37072" s="145"/>
    </row>
    <row r="37073" spans="1:7">
      <c r="A37073" s="65"/>
      <c r="B37073" s="65"/>
      <c r="C37073" s="65"/>
      <c r="D37073" s="65"/>
      <c r="E37073" s="65"/>
      <c r="F37073" s="65"/>
      <c r="G37073" s="145"/>
    </row>
    <row r="37074" spans="1:7">
      <c r="A37074" s="65"/>
      <c r="B37074" s="65"/>
      <c r="C37074" s="65"/>
      <c r="D37074" s="65"/>
      <c r="E37074" s="65"/>
      <c r="F37074" s="65"/>
      <c r="G37074" s="145"/>
    </row>
    <row r="37075" spans="1:7">
      <c r="A37075" s="65"/>
      <c r="B37075" s="65"/>
      <c r="C37075" s="65"/>
      <c r="D37075" s="65"/>
      <c r="E37075" s="65"/>
      <c r="F37075" s="65"/>
      <c r="G37075" s="145"/>
    </row>
    <row r="37076" spans="1:7">
      <c r="A37076" s="65"/>
      <c r="B37076" s="65"/>
      <c r="C37076" s="65"/>
      <c r="D37076" s="65"/>
      <c r="E37076" s="65"/>
      <c r="F37076" s="65"/>
      <c r="G37076" s="145"/>
    </row>
    <row r="37077" spans="1:7">
      <c r="A37077" s="65"/>
      <c r="B37077" s="65"/>
      <c r="C37077" s="65"/>
      <c r="D37077" s="65"/>
      <c r="E37077" s="65"/>
      <c r="F37077" s="65"/>
      <c r="G37077" s="145"/>
    </row>
    <row r="37078" spans="1:7">
      <c r="A37078" s="65"/>
      <c r="B37078" s="65"/>
      <c r="C37078" s="65"/>
      <c r="D37078" s="65"/>
      <c r="E37078" s="65"/>
      <c r="F37078" s="65"/>
      <c r="G37078" s="145"/>
    </row>
    <row r="37079" spans="1:7">
      <c r="A37079" s="65"/>
      <c r="B37079" s="65"/>
      <c r="C37079" s="65"/>
      <c r="D37079" s="65"/>
      <c r="E37079" s="65"/>
      <c r="F37079" s="65"/>
      <c r="G37079" s="145"/>
    </row>
    <row r="37080" spans="1:7">
      <c r="A37080" s="65"/>
      <c r="B37080" s="65"/>
      <c r="C37080" s="65"/>
      <c r="D37080" s="65"/>
      <c r="E37080" s="65"/>
      <c r="F37080" s="65"/>
      <c r="G37080" s="145"/>
    </row>
    <row r="37081" spans="1:7">
      <c r="A37081" s="65"/>
      <c r="B37081" s="65"/>
      <c r="C37081" s="65"/>
      <c r="D37081" s="65"/>
      <c r="E37081" s="65"/>
      <c r="F37081" s="65"/>
      <c r="G37081" s="145"/>
    </row>
    <row r="37082" spans="1:7">
      <c r="A37082" s="65"/>
      <c r="B37082" s="65"/>
      <c r="C37082" s="65"/>
      <c r="D37082" s="65"/>
      <c r="E37082" s="65"/>
      <c r="F37082" s="65"/>
      <c r="G37082" s="145"/>
    </row>
    <row r="37083" spans="1:7">
      <c r="A37083" s="65"/>
      <c r="B37083" s="65"/>
      <c r="C37083" s="65"/>
      <c r="D37083" s="65"/>
      <c r="E37083" s="65"/>
      <c r="F37083" s="65"/>
      <c r="G37083" s="145"/>
    </row>
    <row r="37084" spans="1:7">
      <c r="A37084" s="65"/>
      <c r="B37084" s="65"/>
      <c r="C37084" s="65"/>
      <c r="D37084" s="65"/>
      <c r="E37084" s="65"/>
      <c r="F37084" s="65"/>
      <c r="G37084" s="145"/>
    </row>
    <row r="37085" spans="1:7">
      <c r="A37085" s="65"/>
      <c r="B37085" s="65"/>
      <c r="C37085" s="65"/>
      <c r="D37085" s="65"/>
      <c r="E37085" s="65"/>
      <c r="F37085" s="65"/>
      <c r="G37085" s="145"/>
    </row>
    <row r="37086" spans="1:7">
      <c r="A37086" s="65"/>
      <c r="B37086" s="65"/>
      <c r="C37086" s="65"/>
      <c r="D37086" s="65"/>
      <c r="E37086" s="65"/>
      <c r="F37086" s="65"/>
      <c r="G37086" s="145"/>
    </row>
    <row r="37087" spans="1:7">
      <c r="A37087" s="65"/>
      <c r="B37087" s="65"/>
      <c r="C37087" s="65"/>
      <c r="D37087" s="65"/>
      <c r="E37087" s="65"/>
      <c r="F37087" s="65"/>
      <c r="G37087" s="145"/>
    </row>
    <row r="37088" spans="1:7">
      <c r="A37088" s="65"/>
      <c r="B37088" s="65"/>
      <c r="C37088" s="65"/>
      <c r="D37088" s="65"/>
      <c r="E37088" s="65"/>
      <c r="F37088" s="65"/>
      <c r="G37088" s="145"/>
    </row>
    <row r="37089" spans="1:7">
      <c r="A37089" s="65"/>
      <c r="B37089" s="65"/>
      <c r="C37089" s="65"/>
      <c r="D37089" s="65"/>
      <c r="E37089" s="65"/>
      <c r="F37089" s="65"/>
      <c r="G37089" s="145"/>
    </row>
    <row r="37090" spans="1:7">
      <c r="A37090" s="65"/>
      <c r="B37090" s="65"/>
      <c r="C37090" s="65"/>
      <c r="D37090" s="65"/>
      <c r="E37090" s="65"/>
      <c r="F37090" s="65"/>
      <c r="G37090" s="145"/>
    </row>
    <row r="37091" spans="1:7">
      <c r="A37091" s="65"/>
      <c r="B37091" s="65"/>
      <c r="C37091" s="65"/>
      <c r="D37091" s="65"/>
      <c r="E37091" s="65"/>
      <c r="F37091" s="65"/>
      <c r="G37091" s="145"/>
    </row>
    <row r="37092" spans="1:7">
      <c r="A37092" s="65"/>
      <c r="B37092" s="65"/>
      <c r="C37092" s="65"/>
      <c r="D37092" s="65"/>
      <c r="E37092" s="65"/>
      <c r="F37092" s="65"/>
      <c r="G37092" s="145"/>
    </row>
    <row r="37093" spans="1:7">
      <c r="A37093" s="65"/>
      <c r="B37093" s="65"/>
      <c r="C37093" s="65"/>
      <c r="D37093" s="65"/>
      <c r="E37093" s="65"/>
      <c r="F37093" s="65"/>
      <c r="G37093" s="145"/>
    </row>
    <row r="37094" spans="1:7">
      <c r="A37094" s="65"/>
      <c r="B37094" s="65"/>
      <c r="C37094" s="65"/>
      <c r="D37094" s="65"/>
      <c r="E37094" s="65"/>
      <c r="F37094" s="65"/>
      <c r="G37094" s="145"/>
    </row>
    <row r="37095" spans="1:7">
      <c r="A37095" s="65"/>
      <c r="B37095" s="65"/>
      <c r="C37095" s="65"/>
      <c r="D37095" s="65"/>
      <c r="E37095" s="65"/>
      <c r="F37095" s="65"/>
      <c r="G37095" s="145"/>
    </row>
    <row r="37096" spans="1:7">
      <c r="A37096" s="65"/>
      <c r="B37096" s="65"/>
      <c r="C37096" s="65"/>
      <c r="D37096" s="65"/>
      <c r="E37096" s="65"/>
      <c r="F37096" s="65"/>
      <c r="G37096" s="145"/>
    </row>
    <row r="37097" spans="1:7">
      <c r="A37097" s="65"/>
      <c r="B37097" s="65"/>
      <c r="C37097" s="65"/>
      <c r="D37097" s="65"/>
      <c r="E37097" s="65"/>
      <c r="F37097" s="65"/>
      <c r="G37097" s="145"/>
    </row>
    <row r="37098" spans="1:7">
      <c r="A37098" s="65"/>
      <c r="B37098" s="65"/>
      <c r="C37098" s="65"/>
      <c r="D37098" s="65"/>
      <c r="E37098" s="65"/>
      <c r="F37098" s="65"/>
      <c r="G37098" s="145"/>
    </row>
    <row r="37099" spans="1:7">
      <c r="A37099" s="65"/>
      <c r="B37099" s="65"/>
      <c r="C37099" s="65"/>
      <c r="D37099" s="65"/>
      <c r="E37099" s="65"/>
      <c r="F37099" s="65"/>
      <c r="G37099" s="145"/>
    </row>
    <row r="37100" spans="1:7">
      <c r="A37100" s="65"/>
      <c r="B37100" s="65"/>
      <c r="C37100" s="65"/>
      <c r="D37100" s="65"/>
      <c r="E37100" s="65"/>
      <c r="F37100" s="65"/>
      <c r="G37100" s="145"/>
    </row>
    <row r="37101" spans="1:7">
      <c r="A37101" s="65"/>
      <c r="B37101" s="65"/>
      <c r="C37101" s="65"/>
      <c r="D37101" s="65"/>
      <c r="E37101" s="65"/>
      <c r="F37101" s="65"/>
      <c r="G37101" s="145"/>
    </row>
    <row r="37102" spans="1:7">
      <c r="A37102" s="65"/>
      <c r="B37102" s="65"/>
      <c r="C37102" s="65"/>
      <c r="D37102" s="65"/>
      <c r="E37102" s="65"/>
      <c r="F37102" s="65"/>
      <c r="G37102" s="145"/>
    </row>
    <row r="37103" spans="1:7">
      <c r="A37103" s="65"/>
      <c r="B37103" s="65"/>
      <c r="C37103" s="65"/>
      <c r="D37103" s="65"/>
      <c r="E37103" s="65"/>
      <c r="F37103" s="65"/>
      <c r="G37103" s="145"/>
    </row>
    <row r="37104" spans="1:7">
      <c r="A37104" s="65"/>
      <c r="B37104" s="65"/>
      <c r="C37104" s="65"/>
      <c r="D37104" s="65"/>
      <c r="E37104" s="65"/>
      <c r="F37104" s="65"/>
      <c r="G37104" s="145"/>
    </row>
    <row r="37105" spans="1:7">
      <c r="A37105" s="65"/>
      <c r="B37105" s="65"/>
      <c r="C37105" s="65"/>
      <c r="D37105" s="65"/>
      <c r="E37105" s="65"/>
      <c r="F37105" s="65"/>
      <c r="G37105" s="145"/>
    </row>
    <row r="37106" spans="1:7">
      <c r="A37106" s="65"/>
      <c r="B37106" s="65"/>
      <c r="C37106" s="65"/>
      <c r="D37106" s="65"/>
      <c r="E37106" s="65"/>
      <c r="F37106" s="65"/>
      <c r="G37106" s="145"/>
    </row>
    <row r="37107" spans="1:7">
      <c r="A37107" s="65"/>
      <c r="B37107" s="65"/>
      <c r="C37107" s="65"/>
      <c r="D37107" s="65"/>
      <c r="E37107" s="65"/>
      <c r="F37107" s="65"/>
      <c r="G37107" s="145"/>
    </row>
    <row r="37108" spans="1:7">
      <c r="A37108" s="65"/>
      <c r="B37108" s="65"/>
      <c r="C37108" s="65"/>
      <c r="D37108" s="65"/>
      <c r="E37108" s="65"/>
      <c r="F37108" s="65"/>
      <c r="G37108" s="145"/>
    </row>
    <row r="37109" spans="1:7">
      <c r="A37109" s="65"/>
      <c r="B37109" s="65"/>
      <c r="C37109" s="65"/>
      <c r="D37109" s="65"/>
      <c r="E37109" s="65"/>
      <c r="F37109" s="65"/>
      <c r="G37109" s="145"/>
    </row>
    <row r="37110" spans="1:7">
      <c r="A37110" s="65"/>
      <c r="B37110" s="65"/>
      <c r="C37110" s="65"/>
      <c r="D37110" s="65"/>
      <c r="E37110" s="65"/>
      <c r="F37110" s="65"/>
      <c r="G37110" s="145"/>
    </row>
    <row r="37111" spans="1:7">
      <c r="A37111" s="65"/>
      <c r="B37111" s="65"/>
      <c r="C37111" s="65"/>
      <c r="D37111" s="65"/>
      <c r="E37111" s="65"/>
      <c r="F37111" s="65"/>
      <c r="G37111" s="145"/>
    </row>
    <row r="37112" spans="1:7">
      <c r="A37112" s="65"/>
      <c r="B37112" s="65"/>
      <c r="C37112" s="65"/>
      <c r="D37112" s="65"/>
      <c r="E37112" s="65"/>
      <c r="F37112" s="65"/>
      <c r="G37112" s="145"/>
    </row>
    <row r="37113" spans="1:7">
      <c r="A37113" s="65"/>
      <c r="B37113" s="65"/>
      <c r="C37113" s="65"/>
      <c r="D37113" s="65"/>
      <c r="E37113" s="65"/>
      <c r="F37113" s="65"/>
      <c r="G37113" s="145"/>
    </row>
    <row r="37114" spans="1:7">
      <c r="A37114" s="65"/>
      <c r="B37114" s="65"/>
      <c r="C37114" s="65"/>
      <c r="D37114" s="65"/>
      <c r="E37114" s="65"/>
      <c r="F37114" s="65"/>
      <c r="G37114" s="145"/>
    </row>
    <row r="37115" spans="1:7">
      <c r="A37115" s="65"/>
      <c r="B37115" s="65"/>
      <c r="C37115" s="65"/>
      <c r="D37115" s="65"/>
      <c r="E37115" s="65"/>
      <c r="F37115" s="65"/>
      <c r="G37115" s="145"/>
    </row>
    <row r="37116" spans="1:7">
      <c r="A37116" s="65"/>
      <c r="B37116" s="65"/>
      <c r="C37116" s="65"/>
      <c r="D37116" s="65"/>
      <c r="E37116" s="65"/>
      <c r="F37116" s="65"/>
      <c r="G37116" s="145"/>
    </row>
    <row r="37117" spans="1:7">
      <c r="A37117" s="65"/>
      <c r="B37117" s="65"/>
      <c r="C37117" s="65"/>
      <c r="D37117" s="65"/>
      <c r="E37117" s="65"/>
      <c r="F37117" s="65"/>
      <c r="G37117" s="145"/>
    </row>
    <row r="37118" spans="1:7">
      <c r="A37118" s="65"/>
      <c r="B37118" s="65"/>
      <c r="C37118" s="65"/>
      <c r="D37118" s="65"/>
      <c r="E37118" s="65"/>
      <c r="F37118" s="65"/>
      <c r="G37118" s="145"/>
    </row>
    <row r="37119" spans="1:7">
      <c r="A37119" s="65"/>
      <c r="B37119" s="65"/>
      <c r="C37119" s="65"/>
      <c r="D37119" s="65"/>
      <c r="E37119" s="65"/>
      <c r="F37119" s="65"/>
      <c r="G37119" s="145"/>
    </row>
    <row r="37120" spans="1:7">
      <c r="A37120" s="65"/>
      <c r="B37120" s="65"/>
      <c r="C37120" s="65"/>
      <c r="D37120" s="65"/>
      <c r="E37120" s="65"/>
      <c r="F37120" s="65"/>
      <c r="G37120" s="145"/>
    </row>
    <row r="37121" spans="1:7">
      <c r="A37121" s="65"/>
      <c r="B37121" s="65"/>
      <c r="C37121" s="65"/>
      <c r="D37121" s="65"/>
      <c r="E37121" s="65"/>
      <c r="F37121" s="65"/>
      <c r="G37121" s="145"/>
    </row>
    <row r="37122" spans="1:7">
      <c r="A37122" s="65"/>
      <c r="B37122" s="65"/>
      <c r="C37122" s="65"/>
      <c r="D37122" s="65"/>
      <c r="E37122" s="65"/>
      <c r="F37122" s="65"/>
      <c r="G37122" s="145"/>
    </row>
    <row r="37123" spans="1:7">
      <c r="A37123" s="65"/>
      <c r="B37123" s="65"/>
      <c r="C37123" s="65"/>
      <c r="D37123" s="65"/>
      <c r="E37123" s="65"/>
      <c r="F37123" s="65"/>
      <c r="G37123" s="145"/>
    </row>
    <row r="37124" spans="1:7">
      <c r="A37124" s="65"/>
      <c r="B37124" s="65"/>
      <c r="C37124" s="65"/>
      <c r="D37124" s="65"/>
      <c r="E37124" s="65"/>
      <c r="F37124" s="65"/>
      <c r="G37124" s="145"/>
    </row>
    <row r="37125" spans="1:7">
      <c r="A37125" s="65"/>
      <c r="B37125" s="65"/>
      <c r="C37125" s="65"/>
      <c r="D37125" s="65"/>
      <c r="E37125" s="65"/>
      <c r="F37125" s="65"/>
      <c r="G37125" s="145"/>
    </row>
    <row r="37126" spans="1:7">
      <c r="A37126" s="65"/>
      <c r="B37126" s="65"/>
      <c r="C37126" s="65"/>
      <c r="D37126" s="65"/>
      <c r="E37126" s="65"/>
      <c r="F37126" s="65"/>
      <c r="G37126" s="145"/>
    </row>
    <row r="37127" spans="1:7">
      <c r="A37127" s="65"/>
      <c r="B37127" s="65"/>
      <c r="C37127" s="65"/>
      <c r="D37127" s="65"/>
      <c r="E37127" s="65"/>
      <c r="F37127" s="65"/>
      <c r="G37127" s="145"/>
    </row>
    <row r="37128" spans="1:7">
      <c r="A37128" s="65"/>
      <c r="B37128" s="65"/>
      <c r="C37128" s="65"/>
      <c r="D37128" s="65"/>
      <c r="E37128" s="65"/>
      <c r="F37128" s="65"/>
      <c r="G37128" s="145"/>
    </row>
    <row r="37129" spans="1:7">
      <c r="A37129" s="65"/>
      <c r="B37129" s="65"/>
      <c r="C37129" s="65"/>
      <c r="D37129" s="65"/>
      <c r="E37129" s="65"/>
      <c r="F37129" s="65"/>
      <c r="G37129" s="145"/>
    </row>
    <row r="37130" spans="1:7">
      <c r="A37130" s="65"/>
      <c r="B37130" s="65"/>
      <c r="C37130" s="65"/>
      <c r="D37130" s="65"/>
      <c r="E37130" s="65"/>
      <c r="F37130" s="65"/>
      <c r="G37130" s="145"/>
    </row>
    <row r="37131" spans="1:7">
      <c r="A37131" s="65"/>
      <c r="B37131" s="65"/>
      <c r="C37131" s="65"/>
      <c r="D37131" s="65"/>
      <c r="E37131" s="65"/>
      <c r="F37131" s="65"/>
      <c r="G37131" s="145"/>
    </row>
    <row r="37132" spans="1:7">
      <c r="A37132" s="65"/>
      <c r="B37132" s="65"/>
      <c r="C37132" s="65"/>
      <c r="D37132" s="65"/>
      <c r="E37132" s="65"/>
      <c r="F37132" s="65"/>
      <c r="G37132" s="145"/>
    </row>
    <row r="37133" spans="1:7">
      <c r="A37133" s="65"/>
      <c r="B37133" s="65"/>
      <c r="C37133" s="65"/>
      <c r="D37133" s="65"/>
      <c r="E37133" s="65"/>
      <c r="F37133" s="65"/>
      <c r="G37133" s="145"/>
    </row>
    <row r="37134" spans="1:7">
      <c r="A37134" s="65"/>
      <c r="B37134" s="65"/>
      <c r="C37134" s="65"/>
      <c r="D37134" s="65"/>
      <c r="E37134" s="65"/>
      <c r="F37134" s="65"/>
      <c r="G37134" s="145"/>
    </row>
    <row r="37135" spans="1:7">
      <c r="A37135" s="65"/>
      <c r="B37135" s="65"/>
      <c r="C37135" s="65"/>
      <c r="D37135" s="65"/>
      <c r="E37135" s="65"/>
      <c r="F37135" s="65"/>
      <c r="G37135" s="145"/>
    </row>
    <row r="37136" spans="1:7">
      <c r="A37136" s="65"/>
      <c r="B37136" s="65"/>
      <c r="C37136" s="65"/>
      <c r="D37136" s="65"/>
      <c r="E37136" s="65"/>
      <c r="F37136" s="65"/>
      <c r="G37136" s="145"/>
    </row>
    <row r="37137" spans="1:7">
      <c r="A37137" s="65"/>
      <c r="B37137" s="65"/>
      <c r="C37137" s="65"/>
      <c r="D37137" s="65"/>
      <c r="E37137" s="65"/>
      <c r="F37137" s="65"/>
      <c r="G37137" s="145"/>
    </row>
    <row r="37138" spans="1:7">
      <c r="A37138" s="65"/>
      <c r="B37138" s="65"/>
      <c r="C37138" s="65"/>
      <c r="D37138" s="65"/>
      <c r="E37138" s="65"/>
      <c r="F37138" s="65"/>
      <c r="G37138" s="145"/>
    </row>
    <row r="37139" spans="1:7">
      <c r="A37139" s="65"/>
      <c r="B37139" s="65"/>
      <c r="C37139" s="65"/>
      <c r="D37139" s="65"/>
      <c r="E37139" s="65"/>
      <c r="F37139" s="65"/>
      <c r="G37139" s="145"/>
    </row>
    <row r="37140" spans="1:7">
      <c r="A37140" s="65"/>
      <c r="B37140" s="65"/>
      <c r="C37140" s="65"/>
      <c r="D37140" s="65"/>
      <c r="E37140" s="65"/>
      <c r="F37140" s="65"/>
      <c r="G37140" s="145"/>
    </row>
    <row r="37141" spans="1:7">
      <c r="A37141" s="65"/>
      <c r="B37141" s="65"/>
      <c r="C37141" s="65"/>
      <c r="D37141" s="65"/>
      <c r="E37141" s="65"/>
      <c r="F37141" s="65"/>
      <c r="G37141" s="145"/>
    </row>
    <row r="37142" spans="1:7">
      <c r="A37142" s="65"/>
      <c r="B37142" s="65"/>
      <c r="C37142" s="65"/>
      <c r="D37142" s="65"/>
      <c r="E37142" s="65"/>
      <c r="F37142" s="65"/>
      <c r="G37142" s="145"/>
    </row>
    <row r="37143" spans="1:7">
      <c r="A37143" s="65"/>
      <c r="B37143" s="65"/>
      <c r="C37143" s="65"/>
      <c r="D37143" s="65"/>
      <c r="E37143" s="65"/>
      <c r="F37143" s="65"/>
      <c r="G37143" s="145"/>
    </row>
    <row r="37144" spans="1:7">
      <c r="A37144" s="65"/>
      <c r="B37144" s="65"/>
      <c r="C37144" s="65"/>
      <c r="D37144" s="65"/>
      <c r="E37144" s="65"/>
      <c r="F37144" s="65"/>
      <c r="G37144" s="145"/>
    </row>
    <row r="37145" spans="1:7">
      <c r="A37145" s="65"/>
      <c r="B37145" s="65"/>
      <c r="C37145" s="65"/>
      <c r="D37145" s="65"/>
      <c r="E37145" s="65"/>
      <c r="F37145" s="65"/>
      <c r="G37145" s="145"/>
    </row>
    <row r="37146" spans="1:7">
      <c r="A37146" s="65"/>
      <c r="B37146" s="65"/>
      <c r="C37146" s="65"/>
      <c r="D37146" s="65"/>
      <c r="E37146" s="65"/>
      <c r="F37146" s="65"/>
      <c r="G37146" s="145"/>
    </row>
    <row r="37147" spans="1:7">
      <c r="A37147" s="65"/>
      <c r="B37147" s="65"/>
      <c r="C37147" s="65"/>
      <c r="D37147" s="65"/>
      <c r="E37147" s="65"/>
      <c r="F37147" s="65"/>
      <c r="G37147" s="145"/>
    </row>
    <row r="37148" spans="1:7">
      <c r="A37148" s="65"/>
      <c r="B37148" s="65"/>
      <c r="C37148" s="65"/>
      <c r="D37148" s="65"/>
      <c r="E37148" s="65"/>
      <c r="F37148" s="65"/>
      <c r="G37148" s="145"/>
    </row>
    <row r="37149" spans="1:7">
      <c r="A37149" s="65"/>
      <c r="B37149" s="65"/>
      <c r="C37149" s="65"/>
      <c r="D37149" s="65"/>
      <c r="E37149" s="65"/>
      <c r="F37149" s="65"/>
      <c r="G37149" s="145"/>
    </row>
    <row r="37150" spans="1:7">
      <c r="A37150" s="65"/>
      <c r="B37150" s="65"/>
      <c r="C37150" s="65"/>
      <c r="D37150" s="65"/>
      <c r="E37150" s="65"/>
      <c r="F37150" s="65"/>
      <c r="G37150" s="145"/>
    </row>
    <row r="37151" spans="1:7">
      <c r="A37151" s="65"/>
      <c r="B37151" s="65"/>
      <c r="C37151" s="65"/>
      <c r="D37151" s="65"/>
      <c r="E37151" s="65"/>
      <c r="F37151" s="65"/>
      <c r="G37151" s="145"/>
    </row>
    <row r="37152" spans="1:7">
      <c r="A37152" s="65"/>
      <c r="B37152" s="65"/>
      <c r="C37152" s="65"/>
      <c r="D37152" s="65"/>
      <c r="E37152" s="65"/>
      <c r="F37152" s="65"/>
      <c r="G37152" s="145"/>
    </row>
    <row r="37153" spans="1:7">
      <c r="A37153" s="65"/>
      <c r="B37153" s="65"/>
      <c r="C37153" s="65"/>
      <c r="D37153" s="65"/>
      <c r="E37153" s="65"/>
      <c r="F37153" s="65"/>
      <c r="G37153" s="145"/>
    </row>
    <row r="37154" spans="1:7">
      <c r="A37154" s="65"/>
      <c r="B37154" s="65"/>
      <c r="C37154" s="65"/>
      <c r="D37154" s="65"/>
      <c r="E37154" s="65"/>
      <c r="F37154" s="65"/>
      <c r="G37154" s="145"/>
    </row>
    <row r="37155" spans="1:7">
      <c r="A37155" s="65"/>
      <c r="B37155" s="65"/>
      <c r="C37155" s="65"/>
      <c r="D37155" s="65"/>
      <c r="E37155" s="65"/>
      <c r="F37155" s="65"/>
      <c r="G37155" s="145"/>
    </row>
    <row r="37156" spans="1:7">
      <c r="A37156" s="65"/>
      <c r="B37156" s="65"/>
      <c r="C37156" s="65"/>
      <c r="D37156" s="65"/>
      <c r="E37156" s="65"/>
      <c r="F37156" s="65"/>
      <c r="G37156" s="145"/>
    </row>
    <row r="37157" spans="1:7">
      <c r="A37157" s="65"/>
      <c r="B37157" s="65"/>
      <c r="C37157" s="65"/>
      <c r="D37157" s="65"/>
      <c r="E37157" s="65"/>
      <c r="F37157" s="65"/>
      <c r="G37157" s="145"/>
    </row>
    <row r="37158" spans="1:7">
      <c r="A37158" s="65"/>
      <c r="B37158" s="65"/>
      <c r="C37158" s="65"/>
      <c r="D37158" s="65"/>
      <c r="E37158" s="65"/>
      <c r="F37158" s="65"/>
      <c r="G37158" s="145"/>
    </row>
    <row r="37159" spans="1:7">
      <c r="A37159" s="65"/>
      <c r="B37159" s="65"/>
      <c r="C37159" s="65"/>
      <c r="D37159" s="65"/>
      <c r="E37159" s="65"/>
      <c r="F37159" s="65"/>
      <c r="G37159" s="145"/>
    </row>
    <row r="37160" spans="1:7">
      <c r="A37160" s="65"/>
      <c r="B37160" s="65"/>
      <c r="C37160" s="65"/>
      <c r="D37160" s="65"/>
      <c r="E37160" s="65"/>
      <c r="F37160" s="65"/>
      <c r="G37160" s="145"/>
    </row>
    <row r="37161" spans="1:7">
      <c r="A37161" s="65"/>
      <c r="B37161" s="65"/>
      <c r="C37161" s="65"/>
      <c r="D37161" s="65"/>
      <c r="E37161" s="65"/>
      <c r="F37161" s="65"/>
      <c r="G37161" s="145"/>
    </row>
    <row r="37162" spans="1:7">
      <c r="A37162" s="65"/>
      <c r="B37162" s="65"/>
      <c r="C37162" s="65"/>
      <c r="D37162" s="65"/>
      <c r="E37162" s="65"/>
      <c r="F37162" s="65"/>
      <c r="G37162" s="145"/>
    </row>
    <row r="37163" spans="1:7">
      <c r="A37163" s="65"/>
      <c r="B37163" s="65"/>
      <c r="C37163" s="65"/>
      <c r="D37163" s="65"/>
      <c r="E37163" s="65"/>
      <c r="F37163" s="65"/>
      <c r="G37163" s="145"/>
    </row>
    <row r="37164" spans="1:7">
      <c r="A37164" s="65"/>
      <c r="B37164" s="65"/>
      <c r="C37164" s="65"/>
      <c r="D37164" s="65"/>
      <c r="E37164" s="65"/>
      <c r="F37164" s="65"/>
      <c r="G37164" s="145"/>
    </row>
    <row r="37165" spans="1:7">
      <c r="A37165" s="65"/>
      <c r="B37165" s="65"/>
      <c r="C37165" s="65"/>
      <c r="D37165" s="65"/>
      <c r="E37165" s="65"/>
      <c r="F37165" s="65"/>
      <c r="G37165" s="145"/>
    </row>
    <row r="37166" spans="1:7">
      <c r="A37166" s="65"/>
      <c r="B37166" s="65"/>
      <c r="C37166" s="65"/>
      <c r="D37166" s="65"/>
      <c r="E37166" s="65"/>
      <c r="F37166" s="65"/>
      <c r="G37166" s="145"/>
    </row>
    <row r="37167" spans="1:7">
      <c r="A37167" s="65"/>
      <c r="B37167" s="65"/>
      <c r="C37167" s="65"/>
      <c r="D37167" s="65"/>
      <c r="E37167" s="65"/>
      <c r="F37167" s="65"/>
      <c r="G37167" s="145"/>
    </row>
    <row r="37168" spans="1:7">
      <c r="A37168" s="65"/>
      <c r="B37168" s="65"/>
      <c r="C37168" s="65"/>
      <c r="D37168" s="65"/>
      <c r="E37168" s="65"/>
      <c r="F37168" s="65"/>
      <c r="G37168" s="145"/>
    </row>
    <row r="37169" spans="1:7">
      <c r="A37169" s="65"/>
      <c r="B37169" s="65"/>
      <c r="C37169" s="65"/>
      <c r="D37169" s="65"/>
      <c r="E37169" s="65"/>
      <c r="F37169" s="65"/>
      <c r="G37169" s="145"/>
    </row>
    <row r="37170" spans="1:7">
      <c r="A37170" s="65"/>
      <c r="B37170" s="65"/>
      <c r="C37170" s="65"/>
      <c r="D37170" s="65"/>
      <c r="E37170" s="65"/>
      <c r="F37170" s="65"/>
      <c r="G37170" s="145"/>
    </row>
    <row r="37171" spans="1:7">
      <c r="A37171" s="65"/>
      <c r="B37171" s="65"/>
      <c r="C37171" s="65"/>
      <c r="D37171" s="65"/>
      <c r="E37171" s="65"/>
      <c r="F37171" s="65"/>
      <c r="G37171" s="145"/>
    </row>
    <row r="37172" spans="1:7">
      <c r="A37172" s="65"/>
      <c r="B37172" s="65"/>
      <c r="C37172" s="65"/>
      <c r="D37172" s="65"/>
      <c r="E37172" s="65"/>
      <c r="F37172" s="65"/>
      <c r="G37172" s="145"/>
    </row>
    <row r="37173" spans="1:7">
      <c r="A37173" s="65"/>
      <c r="B37173" s="65"/>
      <c r="C37173" s="65"/>
      <c r="D37173" s="65"/>
      <c r="E37173" s="65"/>
      <c r="F37173" s="65"/>
      <c r="G37173" s="145"/>
    </row>
    <row r="37174" spans="1:7">
      <c r="A37174" s="65"/>
      <c r="B37174" s="65"/>
      <c r="C37174" s="65"/>
      <c r="D37174" s="65"/>
      <c r="E37174" s="65"/>
      <c r="F37174" s="65"/>
      <c r="G37174" s="145"/>
    </row>
    <row r="37175" spans="1:7">
      <c r="A37175" s="65"/>
      <c r="B37175" s="65"/>
      <c r="C37175" s="65"/>
      <c r="D37175" s="65"/>
      <c r="E37175" s="65"/>
      <c r="F37175" s="65"/>
      <c r="G37175" s="145"/>
    </row>
    <row r="37176" spans="1:7">
      <c r="A37176" s="65"/>
      <c r="B37176" s="65"/>
      <c r="C37176" s="65"/>
      <c r="D37176" s="65"/>
      <c r="E37176" s="65"/>
      <c r="F37176" s="65"/>
      <c r="G37176" s="145"/>
    </row>
    <row r="37177" spans="1:7">
      <c r="A37177" s="65"/>
      <c r="B37177" s="65"/>
      <c r="C37177" s="65"/>
      <c r="D37177" s="65"/>
      <c r="E37177" s="65"/>
      <c r="F37177" s="65"/>
      <c r="G37177" s="145"/>
    </row>
    <row r="37178" spans="1:7">
      <c r="A37178" s="65"/>
      <c r="B37178" s="65"/>
      <c r="C37178" s="65"/>
      <c r="D37178" s="65"/>
      <c r="E37178" s="65"/>
      <c r="F37178" s="65"/>
      <c r="G37178" s="145"/>
    </row>
    <row r="37179" spans="1:7">
      <c r="A37179" s="65"/>
      <c r="B37179" s="65"/>
      <c r="C37179" s="65"/>
      <c r="D37179" s="65"/>
      <c r="E37179" s="65"/>
      <c r="F37179" s="65"/>
      <c r="G37179" s="145"/>
    </row>
    <row r="37180" spans="1:7">
      <c r="A37180" s="65"/>
      <c r="B37180" s="65"/>
      <c r="C37180" s="65"/>
      <c r="D37180" s="65"/>
      <c r="E37180" s="65"/>
      <c r="F37180" s="65"/>
      <c r="G37180" s="145"/>
    </row>
    <row r="37181" spans="1:7">
      <c r="A37181" s="65"/>
      <c r="B37181" s="65"/>
      <c r="C37181" s="65"/>
      <c r="D37181" s="65"/>
      <c r="E37181" s="65"/>
      <c r="F37181" s="65"/>
      <c r="G37181" s="145"/>
    </row>
    <row r="37182" spans="1:7">
      <c r="A37182" s="65"/>
      <c r="B37182" s="65"/>
      <c r="C37182" s="65"/>
      <c r="D37182" s="65"/>
      <c r="E37182" s="65"/>
      <c r="F37182" s="65"/>
      <c r="G37182" s="145"/>
    </row>
    <row r="37183" spans="1:7">
      <c r="A37183" s="65"/>
      <c r="B37183" s="65"/>
      <c r="C37183" s="65"/>
      <c r="D37183" s="65"/>
      <c r="E37183" s="65"/>
      <c r="F37183" s="65"/>
      <c r="G37183" s="145"/>
    </row>
    <row r="37184" spans="1:7">
      <c r="A37184" s="65"/>
      <c r="B37184" s="65"/>
      <c r="C37184" s="65"/>
      <c r="D37184" s="65"/>
      <c r="E37184" s="65"/>
      <c r="F37184" s="65"/>
      <c r="G37184" s="145"/>
    </row>
    <row r="37185" spans="1:7">
      <c r="A37185" s="65"/>
      <c r="B37185" s="65"/>
      <c r="C37185" s="65"/>
      <c r="D37185" s="65"/>
      <c r="E37185" s="65"/>
      <c r="F37185" s="65"/>
      <c r="G37185" s="145"/>
    </row>
    <row r="37186" spans="1:7">
      <c r="A37186" s="65"/>
      <c r="B37186" s="65"/>
      <c r="C37186" s="65"/>
      <c r="D37186" s="65"/>
      <c r="E37186" s="65"/>
      <c r="F37186" s="65"/>
      <c r="G37186" s="145"/>
    </row>
    <row r="37187" spans="1:7">
      <c r="A37187" s="65"/>
      <c r="B37187" s="65"/>
      <c r="C37187" s="65"/>
      <c r="D37187" s="65"/>
      <c r="E37187" s="65"/>
      <c r="F37187" s="65"/>
      <c r="G37187" s="145"/>
    </row>
    <row r="37188" spans="1:7">
      <c r="A37188" s="65"/>
      <c r="B37188" s="65"/>
      <c r="C37188" s="65"/>
      <c r="D37188" s="65"/>
      <c r="E37188" s="65"/>
      <c r="F37188" s="65"/>
      <c r="G37188" s="145"/>
    </row>
    <row r="37189" spans="1:7">
      <c r="A37189" s="65"/>
      <c r="B37189" s="65"/>
      <c r="C37189" s="65"/>
      <c r="D37189" s="65"/>
      <c r="E37189" s="65"/>
      <c r="F37189" s="65"/>
      <c r="G37189" s="145"/>
    </row>
    <row r="37190" spans="1:7">
      <c r="A37190" s="65"/>
      <c r="B37190" s="65"/>
      <c r="C37190" s="65"/>
      <c r="D37190" s="65"/>
      <c r="E37190" s="65"/>
      <c r="F37190" s="65"/>
      <c r="G37190" s="145"/>
    </row>
    <row r="37191" spans="1:7">
      <c r="A37191" s="65"/>
      <c r="B37191" s="65"/>
      <c r="C37191" s="65"/>
      <c r="D37191" s="65"/>
      <c r="E37191" s="65"/>
      <c r="F37191" s="65"/>
      <c r="G37191" s="145"/>
    </row>
    <row r="37192" spans="1:7">
      <c r="A37192" s="65"/>
      <c r="B37192" s="65"/>
      <c r="C37192" s="65"/>
      <c r="D37192" s="65"/>
      <c r="E37192" s="65"/>
      <c r="F37192" s="65"/>
      <c r="G37192" s="145"/>
    </row>
    <row r="37193" spans="1:7">
      <c r="A37193" s="65"/>
      <c r="B37193" s="65"/>
      <c r="C37193" s="65"/>
      <c r="D37193" s="65"/>
      <c r="E37193" s="65"/>
      <c r="F37193" s="65"/>
      <c r="G37193" s="145"/>
    </row>
    <row r="37194" spans="1:7">
      <c r="A37194" s="65"/>
      <c r="B37194" s="65"/>
      <c r="C37194" s="65"/>
      <c r="D37194" s="65"/>
      <c r="E37194" s="65"/>
      <c r="F37194" s="65"/>
      <c r="G37194" s="145"/>
    </row>
    <row r="37195" spans="1:7">
      <c r="A37195" s="65"/>
      <c r="B37195" s="65"/>
      <c r="C37195" s="65"/>
      <c r="D37195" s="65"/>
      <c r="E37195" s="65"/>
      <c r="F37195" s="65"/>
      <c r="G37195" s="145"/>
    </row>
    <row r="37196" spans="1:7">
      <c r="A37196" s="65"/>
      <c r="B37196" s="65"/>
      <c r="C37196" s="65"/>
      <c r="D37196" s="65"/>
      <c r="E37196" s="65"/>
      <c r="F37196" s="65"/>
      <c r="G37196" s="145"/>
    </row>
    <row r="37197" spans="1:7">
      <c r="A37197" s="65"/>
      <c r="B37197" s="65"/>
      <c r="C37197" s="65"/>
      <c r="D37197" s="65"/>
      <c r="E37197" s="65"/>
      <c r="F37197" s="65"/>
      <c r="G37197" s="145"/>
    </row>
    <row r="37198" spans="1:7">
      <c r="A37198" s="65"/>
      <c r="B37198" s="65"/>
      <c r="C37198" s="65"/>
      <c r="D37198" s="65"/>
      <c r="E37198" s="65"/>
      <c r="F37198" s="65"/>
      <c r="G37198" s="145"/>
    </row>
    <row r="37199" spans="1:7">
      <c r="A37199" s="65"/>
      <c r="B37199" s="65"/>
      <c r="C37199" s="65"/>
      <c r="D37199" s="65"/>
      <c r="E37199" s="65"/>
      <c r="F37199" s="65"/>
      <c r="G37199" s="145"/>
    </row>
    <row r="37200" spans="1:7">
      <c r="A37200" s="65"/>
      <c r="B37200" s="65"/>
      <c r="C37200" s="65"/>
      <c r="D37200" s="65"/>
      <c r="E37200" s="65"/>
      <c r="F37200" s="65"/>
      <c r="G37200" s="145"/>
    </row>
    <row r="37201" spans="1:7">
      <c r="A37201" s="65"/>
      <c r="B37201" s="65"/>
      <c r="C37201" s="65"/>
      <c r="D37201" s="65"/>
      <c r="E37201" s="65"/>
      <c r="F37201" s="65"/>
      <c r="G37201" s="145"/>
    </row>
    <row r="37202" spans="1:7">
      <c r="A37202" s="65"/>
      <c r="B37202" s="65"/>
      <c r="C37202" s="65"/>
      <c r="D37202" s="65"/>
      <c r="E37202" s="65"/>
      <c r="F37202" s="65"/>
      <c r="G37202" s="145"/>
    </row>
    <row r="37203" spans="1:7">
      <c r="A37203" s="65"/>
      <c r="B37203" s="65"/>
      <c r="C37203" s="65"/>
      <c r="D37203" s="65"/>
      <c r="E37203" s="65"/>
      <c r="F37203" s="65"/>
      <c r="G37203" s="145"/>
    </row>
    <row r="37204" spans="1:7">
      <c r="A37204" s="65"/>
      <c r="B37204" s="65"/>
      <c r="C37204" s="65"/>
      <c r="D37204" s="65"/>
      <c r="E37204" s="65"/>
      <c r="F37204" s="65"/>
      <c r="G37204" s="145"/>
    </row>
    <row r="37205" spans="1:7">
      <c r="A37205" s="65"/>
      <c r="B37205" s="65"/>
      <c r="C37205" s="65"/>
      <c r="D37205" s="65"/>
      <c r="E37205" s="65"/>
      <c r="F37205" s="65"/>
      <c r="G37205" s="145"/>
    </row>
    <row r="37206" spans="1:7">
      <c r="A37206" s="65"/>
      <c r="B37206" s="65"/>
      <c r="C37206" s="65"/>
      <c r="D37206" s="65"/>
      <c r="E37206" s="65"/>
      <c r="F37206" s="65"/>
      <c r="G37206" s="145"/>
    </row>
    <row r="37207" spans="1:7">
      <c r="A37207" s="65"/>
      <c r="B37207" s="65"/>
      <c r="C37207" s="65"/>
      <c r="D37207" s="65"/>
      <c r="E37207" s="65"/>
      <c r="F37207" s="65"/>
      <c r="G37207" s="145"/>
    </row>
    <row r="37208" spans="1:7">
      <c r="A37208" s="65"/>
      <c r="B37208" s="65"/>
      <c r="C37208" s="65"/>
      <c r="D37208" s="65"/>
      <c r="E37208" s="65"/>
      <c r="F37208" s="65"/>
      <c r="G37208" s="145"/>
    </row>
    <row r="37209" spans="1:7">
      <c r="A37209" s="65"/>
      <c r="B37209" s="65"/>
      <c r="C37209" s="65"/>
      <c r="D37209" s="65"/>
      <c r="E37209" s="65"/>
      <c r="F37209" s="65"/>
      <c r="G37209" s="145"/>
    </row>
    <row r="37210" spans="1:7">
      <c r="A37210" s="65"/>
      <c r="B37210" s="65"/>
      <c r="C37210" s="65"/>
      <c r="D37210" s="65"/>
      <c r="E37210" s="65"/>
      <c r="F37210" s="65"/>
      <c r="G37210" s="145"/>
    </row>
    <row r="37211" spans="1:7">
      <c r="A37211" s="65"/>
      <c r="B37211" s="65"/>
      <c r="C37211" s="65"/>
      <c r="D37211" s="65"/>
      <c r="E37211" s="65"/>
      <c r="F37211" s="65"/>
      <c r="G37211" s="145"/>
    </row>
    <row r="37212" spans="1:7">
      <c r="A37212" s="65"/>
      <c r="B37212" s="65"/>
      <c r="C37212" s="65"/>
      <c r="D37212" s="65"/>
      <c r="E37212" s="65"/>
      <c r="F37212" s="65"/>
      <c r="G37212" s="145"/>
    </row>
    <row r="37213" spans="1:7">
      <c r="A37213" s="65"/>
      <c r="B37213" s="65"/>
      <c r="C37213" s="65"/>
      <c r="D37213" s="65"/>
      <c r="E37213" s="65"/>
      <c r="F37213" s="65"/>
      <c r="G37213" s="145"/>
    </row>
    <row r="37214" spans="1:7">
      <c r="A37214" s="65"/>
      <c r="B37214" s="65"/>
      <c r="C37214" s="65"/>
      <c r="D37214" s="65"/>
      <c r="E37214" s="65"/>
      <c r="F37214" s="65"/>
      <c r="G37214" s="145"/>
    </row>
    <row r="37215" spans="1:7">
      <c r="A37215" s="65"/>
      <c r="B37215" s="65"/>
      <c r="C37215" s="65"/>
      <c r="D37215" s="65"/>
      <c r="E37215" s="65"/>
      <c r="F37215" s="65"/>
      <c r="G37215" s="145"/>
    </row>
    <row r="37216" spans="1:7">
      <c r="A37216" s="65"/>
      <c r="B37216" s="65"/>
      <c r="C37216" s="65"/>
      <c r="D37216" s="65"/>
      <c r="E37216" s="65"/>
      <c r="F37216" s="65"/>
      <c r="G37216" s="145"/>
    </row>
    <row r="37217" spans="1:7">
      <c r="A37217" s="65"/>
      <c r="B37217" s="65"/>
      <c r="C37217" s="65"/>
      <c r="D37217" s="65"/>
      <c r="E37217" s="65"/>
      <c r="F37217" s="65"/>
      <c r="G37217" s="145"/>
    </row>
    <row r="37218" spans="1:7">
      <c r="A37218" s="65"/>
      <c r="B37218" s="65"/>
      <c r="C37218" s="65"/>
      <c r="D37218" s="65"/>
      <c r="E37218" s="65"/>
      <c r="F37218" s="65"/>
      <c r="G37218" s="145"/>
    </row>
    <row r="37219" spans="1:7">
      <c r="A37219" s="65"/>
      <c r="B37219" s="65"/>
      <c r="C37219" s="65"/>
      <c r="D37219" s="65"/>
      <c r="E37219" s="65"/>
      <c r="F37219" s="65"/>
      <c r="G37219" s="145"/>
    </row>
    <row r="37220" spans="1:7">
      <c r="A37220" s="65"/>
      <c r="B37220" s="65"/>
      <c r="C37220" s="65"/>
      <c r="D37220" s="65"/>
      <c r="E37220" s="65"/>
      <c r="F37220" s="65"/>
      <c r="G37220" s="145"/>
    </row>
    <row r="37221" spans="1:7">
      <c r="A37221" s="65"/>
      <c r="B37221" s="65"/>
      <c r="C37221" s="65"/>
      <c r="D37221" s="65"/>
      <c r="E37221" s="65"/>
      <c r="F37221" s="65"/>
      <c r="G37221" s="145"/>
    </row>
    <row r="37222" spans="1:7">
      <c r="A37222" s="65"/>
      <c r="B37222" s="65"/>
      <c r="C37222" s="65"/>
      <c r="D37222" s="65"/>
      <c r="E37222" s="65"/>
      <c r="F37222" s="65"/>
      <c r="G37222" s="145"/>
    </row>
    <row r="37223" spans="1:7">
      <c r="A37223" s="65"/>
      <c r="B37223" s="65"/>
      <c r="C37223" s="65"/>
      <c r="D37223" s="65"/>
      <c r="E37223" s="65"/>
      <c r="F37223" s="65"/>
      <c r="G37223" s="145"/>
    </row>
    <row r="37224" spans="1:7">
      <c r="A37224" s="65"/>
      <c r="B37224" s="65"/>
      <c r="C37224" s="65"/>
      <c r="D37224" s="65"/>
      <c r="E37224" s="65"/>
      <c r="F37224" s="65"/>
      <c r="G37224" s="145"/>
    </row>
    <row r="37225" spans="1:7">
      <c r="A37225" s="65"/>
      <c r="B37225" s="65"/>
      <c r="C37225" s="65"/>
      <c r="D37225" s="65"/>
      <c r="E37225" s="65"/>
      <c r="F37225" s="65"/>
      <c r="G37225" s="145"/>
    </row>
    <row r="37226" spans="1:7">
      <c r="A37226" s="65"/>
      <c r="B37226" s="65"/>
      <c r="C37226" s="65"/>
      <c r="D37226" s="65"/>
      <c r="E37226" s="65"/>
      <c r="F37226" s="65"/>
      <c r="G37226" s="145"/>
    </row>
    <row r="37227" spans="1:7">
      <c r="A37227" s="65"/>
      <c r="B37227" s="65"/>
      <c r="C37227" s="65"/>
      <c r="D37227" s="65"/>
      <c r="E37227" s="65"/>
      <c r="F37227" s="65"/>
      <c r="G37227" s="145"/>
    </row>
    <row r="37228" spans="1:7">
      <c r="A37228" s="65"/>
      <c r="B37228" s="65"/>
      <c r="C37228" s="65"/>
      <c r="D37228" s="65"/>
      <c r="E37228" s="65"/>
      <c r="F37228" s="65"/>
      <c r="G37228" s="145"/>
    </row>
    <row r="37229" spans="1:7">
      <c r="A37229" s="65"/>
      <c r="B37229" s="65"/>
      <c r="C37229" s="65"/>
      <c r="D37229" s="65"/>
      <c r="E37229" s="65"/>
      <c r="F37229" s="65"/>
      <c r="G37229" s="145"/>
    </row>
    <row r="37230" spans="1:7">
      <c r="A37230" s="65"/>
      <c r="B37230" s="65"/>
      <c r="C37230" s="65"/>
      <c r="D37230" s="65"/>
      <c r="E37230" s="65"/>
      <c r="F37230" s="65"/>
      <c r="G37230" s="145"/>
    </row>
    <row r="37231" spans="1:7">
      <c r="A37231" s="65"/>
      <c r="B37231" s="65"/>
      <c r="C37231" s="65"/>
      <c r="D37231" s="65"/>
      <c r="E37231" s="65"/>
      <c r="F37231" s="65"/>
      <c r="G37231" s="145"/>
    </row>
    <row r="37232" spans="1:7">
      <c r="A37232" s="65"/>
      <c r="B37232" s="65"/>
      <c r="C37232" s="65"/>
      <c r="D37232" s="65"/>
      <c r="E37232" s="65"/>
      <c r="F37232" s="65"/>
      <c r="G37232" s="145"/>
    </row>
    <row r="37233" spans="1:7">
      <c r="A37233" s="65"/>
      <c r="B37233" s="65"/>
      <c r="C37233" s="65"/>
      <c r="D37233" s="65"/>
      <c r="E37233" s="65"/>
      <c r="F37233" s="65"/>
      <c r="G37233" s="145"/>
    </row>
    <row r="37234" spans="1:7">
      <c r="A37234" s="65"/>
      <c r="B37234" s="65"/>
      <c r="C37234" s="65"/>
      <c r="D37234" s="65"/>
      <c r="E37234" s="65"/>
      <c r="F37234" s="65"/>
      <c r="G37234" s="145"/>
    </row>
    <row r="37235" spans="1:7">
      <c r="A37235" s="65"/>
      <c r="B37235" s="65"/>
      <c r="C37235" s="65"/>
      <c r="D37235" s="65"/>
      <c r="E37235" s="65"/>
      <c r="F37235" s="65"/>
      <c r="G37235" s="145"/>
    </row>
    <row r="37236" spans="1:7">
      <c r="A37236" s="65"/>
      <c r="B37236" s="65"/>
      <c r="C37236" s="65"/>
      <c r="D37236" s="65"/>
      <c r="E37236" s="65"/>
      <c r="F37236" s="65"/>
      <c r="G37236" s="145"/>
    </row>
    <row r="37237" spans="1:7">
      <c r="A37237" s="65"/>
      <c r="B37237" s="65"/>
      <c r="C37237" s="65"/>
      <c r="D37237" s="65"/>
      <c r="E37237" s="65"/>
      <c r="F37237" s="65"/>
      <c r="G37237" s="145"/>
    </row>
    <row r="37238" spans="1:7">
      <c r="A37238" s="65"/>
      <c r="B37238" s="65"/>
      <c r="C37238" s="65"/>
      <c r="D37238" s="65"/>
      <c r="E37238" s="65"/>
      <c r="F37238" s="65"/>
      <c r="G37238" s="145"/>
    </row>
    <row r="37239" spans="1:7">
      <c r="A37239" s="65"/>
      <c r="B37239" s="65"/>
      <c r="C37239" s="65"/>
      <c r="D37239" s="65"/>
      <c r="E37239" s="65"/>
      <c r="F37239" s="65"/>
      <c r="G37239" s="145"/>
    </row>
    <row r="37240" spans="1:7">
      <c r="A37240" s="65"/>
      <c r="B37240" s="65"/>
      <c r="C37240" s="65"/>
      <c r="D37240" s="65"/>
      <c r="E37240" s="65"/>
      <c r="F37240" s="65"/>
      <c r="G37240" s="145"/>
    </row>
    <row r="37241" spans="1:7">
      <c r="A37241" s="65"/>
      <c r="B37241" s="65"/>
      <c r="C37241" s="65"/>
      <c r="D37241" s="65"/>
      <c r="E37241" s="65"/>
      <c r="F37241" s="65"/>
      <c r="G37241" s="145"/>
    </row>
    <row r="37242" spans="1:7">
      <c r="A37242" s="65"/>
      <c r="B37242" s="65"/>
      <c r="C37242" s="65"/>
      <c r="D37242" s="65"/>
      <c r="E37242" s="65"/>
      <c r="F37242" s="65"/>
      <c r="G37242" s="145"/>
    </row>
    <row r="37243" spans="1:7">
      <c r="A37243" s="65"/>
      <c r="B37243" s="65"/>
      <c r="C37243" s="65"/>
      <c r="D37243" s="65"/>
      <c r="E37243" s="65"/>
      <c r="F37243" s="65"/>
      <c r="G37243" s="145"/>
    </row>
    <row r="37244" spans="1:7">
      <c r="A37244" s="65"/>
      <c r="B37244" s="65"/>
      <c r="C37244" s="65"/>
      <c r="D37244" s="65"/>
      <c r="E37244" s="65"/>
      <c r="F37244" s="65"/>
      <c r="G37244" s="145"/>
    </row>
    <row r="37245" spans="1:7">
      <c r="A37245" s="65"/>
      <c r="B37245" s="65"/>
      <c r="C37245" s="65"/>
      <c r="D37245" s="65"/>
      <c r="E37245" s="65"/>
      <c r="F37245" s="65"/>
      <c r="G37245" s="145"/>
    </row>
    <row r="37246" spans="1:7">
      <c r="A37246" s="65"/>
      <c r="B37246" s="65"/>
      <c r="C37246" s="65"/>
      <c r="D37246" s="65"/>
      <c r="E37246" s="65"/>
      <c r="F37246" s="65"/>
      <c r="G37246" s="145"/>
    </row>
    <row r="37247" spans="1:7">
      <c r="A37247" s="65"/>
      <c r="B37247" s="65"/>
      <c r="C37247" s="65"/>
      <c r="D37247" s="65"/>
      <c r="E37247" s="65"/>
      <c r="F37247" s="65"/>
      <c r="G37247" s="145"/>
    </row>
    <row r="37248" spans="1:7">
      <c r="A37248" s="65"/>
      <c r="B37248" s="65"/>
      <c r="C37248" s="65"/>
      <c r="D37248" s="65"/>
      <c r="E37248" s="65"/>
      <c r="F37248" s="65"/>
      <c r="G37248" s="145"/>
    </row>
    <row r="37249" spans="1:7">
      <c r="A37249" s="65"/>
      <c r="B37249" s="65"/>
      <c r="C37249" s="65"/>
      <c r="D37249" s="65"/>
      <c r="E37249" s="65"/>
      <c r="F37249" s="65"/>
      <c r="G37249" s="145"/>
    </row>
    <row r="37250" spans="1:7">
      <c r="A37250" s="65"/>
      <c r="B37250" s="65"/>
      <c r="C37250" s="65"/>
      <c r="D37250" s="65"/>
      <c r="E37250" s="65"/>
      <c r="F37250" s="65"/>
      <c r="G37250" s="145"/>
    </row>
    <row r="37251" spans="1:7">
      <c r="A37251" s="65"/>
      <c r="B37251" s="65"/>
      <c r="C37251" s="65"/>
      <c r="D37251" s="65"/>
      <c r="E37251" s="65"/>
      <c r="F37251" s="65"/>
      <c r="G37251" s="145"/>
    </row>
    <row r="37252" spans="1:7">
      <c r="A37252" s="65"/>
      <c r="B37252" s="65"/>
      <c r="C37252" s="65"/>
      <c r="D37252" s="65"/>
      <c r="E37252" s="65"/>
      <c r="F37252" s="65"/>
      <c r="G37252" s="145"/>
    </row>
    <row r="37253" spans="1:7">
      <c r="A37253" s="65"/>
      <c r="B37253" s="65"/>
      <c r="C37253" s="65"/>
      <c r="D37253" s="65"/>
      <c r="E37253" s="65"/>
      <c r="F37253" s="65"/>
      <c r="G37253" s="145"/>
    </row>
    <row r="37254" spans="1:7">
      <c r="A37254" s="65"/>
      <c r="B37254" s="65"/>
      <c r="C37254" s="65"/>
      <c r="D37254" s="65"/>
      <c r="E37254" s="65"/>
      <c r="F37254" s="65"/>
      <c r="G37254" s="145"/>
    </row>
    <row r="37255" spans="1:7">
      <c r="A37255" s="65"/>
      <c r="B37255" s="65"/>
      <c r="C37255" s="65"/>
      <c r="D37255" s="65"/>
      <c r="E37255" s="65"/>
      <c r="F37255" s="65"/>
      <c r="G37255" s="145"/>
    </row>
    <row r="37256" spans="1:7">
      <c r="A37256" s="65"/>
      <c r="B37256" s="65"/>
      <c r="C37256" s="65"/>
      <c r="D37256" s="65"/>
      <c r="E37256" s="65"/>
      <c r="F37256" s="65"/>
      <c r="G37256" s="145"/>
    </row>
    <row r="37257" spans="1:7">
      <c r="A37257" s="65"/>
      <c r="B37257" s="65"/>
      <c r="C37257" s="65"/>
      <c r="D37257" s="65"/>
      <c r="E37257" s="65"/>
      <c r="F37257" s="65"/>
      <c r="G37257" s="145"/>
    </row>
    <row r="37258" spans="1:7">
      <c r="A37258" s="65"/>
      <c r="B37258" s="65"/>
      <c r="C37258" s="65"/>
      <c r="D37258" s="65"/>
      <c r="E37258" s="65"/>
      <c r="F37258" s="65"/>
      <c r="G37258" s="145"/>
    </row>
    <row r="37259" spans="1:7">
      <c r="A37259" s="65"/>
      <c r="B37259" s="65"/>
      <c r="C37259" s="65"/>
      <c r="D37259" s="65"/>
      <c r="E37259" s="65"/>
      <c r="F37259" s="65"/>
      <c r="G37259" s="145"/>
    </row>
    <row r="37260" spans="1:7">
      <c r="A37260" s="65"/>
      <c r="B37260" s="65"/>
      <c r="C37260" s="65"/>
      <c r="D37260" s="65"/>
      <c r="E37260" s="65"/>
      <c r="F37260" s="65"/>
      <c r="G37260" s="145"/>
    </row>
    <row r="37261" spans="1:7">
      <c r="A37261" s="65"/>
      <c r="B37261" s="65"/>
      <c r="C37261" s="65"/>
      <c r="D37261" s="65"/>
      <c r="E37261" s="65"/>
      <c r="F37261" s="65"/>
      <c r="G37261" s="145"/>
    </row>
    <row r="37262" spans="1:7">
      <c r="A37262" s="65"/>
      <c r="B37262" s="65"/>
      <c r="C37262" s="65"/>
      <c r="D37262" s="65"/>
      <c r="E37262" s="65"/>
      <c r="F37262" s="65"/>
      <c r="G37262" s="145"/>
    </row>
    <row r="37263" spans="1:7">
      <c r="A37263" s="65"/>
      <c r="B37263" s="65"/>
      <c r="C37263" s="65"/>
      <c r="D37263" s="65"/>
      <c r="E37263" s="65"/>
      <c r="F37263" s="65"/>
      <c r="G37263" s="145"/>
    </row>
    <row r="37264" spans="1:7">
      <c r="A37264" s="65"/>
      <c r="B37264" s="65"/>
      <c r="C37264" s="65"/>
      <c r="D37264" s="65"/>
      <c r="E37264" s="65"/>
      <c r="F37264" s="65"/>
      <c r="G37264" s="145"/>
    </row>
    <row r="37265" spans="1:7">
      <c r="A37265" s="65"/>
      <c r="B37265" s="65"/>
      <c r="C37265" s="65"/>
      <c r="D37265" s="65"/>
      <c r="E37265" s="65"/>
      <c r="F37265" s="65"/>
      <c r="G37265" s="145"/>
    </row>
    <row r="37266" spans="1:7">
      <c r="A37266" s="65"/>
      <c r="B37266" s="65"/>
      <c r="C37266" s="65"/>
      <c r="D37266" s="65"/>
      <c r="E37266" s="65"/>
      <c r="F37266" s="65"/>
      <c r="G37266" s="145"/>
    </row>
    <row r="37267" spans="1:7">
      <c r="A37267" s="65"/>
      <c r="B37267" s="65"/>
      <c r="C37267" s="65"/>
      <c r="D37267" s="65"/>
      <c r="E37267" s="65"/>
      <c r="F37267" s="65"/>
      <c r="G37267" s="145"/>
    </row>
    <row r="37268" spans="1:7">
      <c r="A37268" s="65"/>
      <c r="B37268" s="65"/>
      <c r="C37268" s="65"/>
      <c r="D37268" s="65"/>
      <c r="E37268" s="65"/>
      <c r="F37268" s="65"/>
      <c r="G37268" s="145"/>
    </row>
    <row r="37269" spans="1:7">
      <c r="A37269" s="65"/>
      <c r="B37269" s="65"/>
      <c r="C37269" s="65"/>
      <c r="D37269" s="65"/>
      <c r="E37269" s="65"/>
      <c r="F37269" s="65"/>
      <c r="G37269" s="145"/>
    </row>
    <row r="37270" spans="1:7">
      <c r="A37270" s="65"/>
      <c r="B37270" s="65"/>
      <c r="C37270" s="65"/>
      <c r="D37270" s="65"/>
      <c r="E37270" s="65"/>
      <c r="F37270" s="65"/>
      <c r="G37270" s="145"/>
    </row>
    <row r="37271" spans="1:7">
      <c r="A37271" s="65"/>
      <c r="B37271" s="65"/>
      <c r="C37271" s="65"/>
      <c r="D37271" s="65"/>
      <c r="E37271" s="65"/>
      <c r="F37271" s="65"/>
      <c r="G37271" s="145"/>
    </row>
    <row r="37272" spans="1:7">
      <c r="A37272" s="65"/>
      <c r="B37272" s="65"/>
      <c r="C37272" s="65"/>
      <c r="D37272" s="65"/>
      <c r="E37272" s="65"/>
      <c r="F37272" s="65"/>
      <c r="G37272" s="145"/>
    </row>
    <row r="37273" spans="1:7">
      <c r="A37273" s="65"/>
      <c r="B37273" s="65"/>
      <c r="C37273" s="65"/>
      <c r="D37273" s="65"/>
      <c r="E37273" s="65"/>
      <c r="F37273" s="65"/>
      <c r="G37273" s="145"/>
    </row>
    <row r="37274" spans="1:7">
      <c r="A37274" s="65"/>
      <c r="B37274" s="65"/>
      <c r="C37274" s="65"/>
      <c r="D37274" s="65"/>
      <c r="E37274" s="65"/>
      <c r="F37274" s="65"/>
      <c r="G37274" s="145"/>
    </row>
    <row r="37275" spans="1:7">
      <c r="A37275" s="65"/>
      <c r="B37275" s="65"/>
      <c r="C37275" s="65"/>
      <c r="D37275" s="65"/>
      <c r="E37275" s="65"/>
      <c r="F37275" s="65"/>
      <c r="G37275" s="145"/>
    </row>
    <row r="37276" spans="1:7">
      <c r="A37276" s="65"/>
      <c r="B37276" s="65"/>
      <c r="C37276" s="65"/>
      <c r="D37276" s="65"/>
      <c r="E37276" s="65"/>
      <c r="F37276" s="65"/>
      <c r="G37276" s="145"/>
    </row>
    <row r="37277" spans="1:7">
      <c r="A37277" s="65"/>
      <c r="B37277" s="65"/>
      <c r="C37277" s="65"/>
      <c r="D37277" s="65"/>
      <c r="E37277" s="65"/>
      <c r="F37277" s="65"/>
      <c r="G37277" s="145"/>
    </row>
    <row r="37278" spans="1:7">
      <c r="A37278" s="65"/>
      <c r="B37278" s="65"/>
      <c r="C37278" s="65"/>
      <c r="D37278" s="65"/>
      <c r="E37278" s="65"/>
      <c r="F37278" s="65"/>
      <c r="G37278" s="145"/>
    </row>
    <row r="37279" spans="1:7">
      <c r="A37279" s="65"/>
      <c r="B37279" s="65"/>
      <c r="C37279" s="65"/>
      <c r="D37279" s="65"/>
      <c r="E37279" s="65"/>
      <c r="F37279" s="65"/>
      <c r="G37279" s="145"/>
    </row>
    <row r="37280" spans="1:7">
      <c r="A37280" s="65"/>
      <c r="B37280" s="65"/>
      <c r="C37280" s="65"/>
      <c r="D37280" s="65"/>
      <c r="E37280" s="65"/>
      <c r="F37280" s="65"/>
      <c r="G37280" s="145"/>
    </row>
    <row r="37281" spans="1:7">
      <c r="A37281" s="65"/>
      <c r="B37281" s="65"/>
      <c r="C37281" s="65"/>
      <c r="D37281" s="65"/>
      <c r="E37281" s="65"/>
      <c r="F37281" s="65"/>
      <c r="G37281" s="145"/>
    </row>
    <row r="37282" spans="1:7">
      <c r="A37282" s="65"/>
      <c r="B37282" s="65"/>
      <c r="C37282" s="65"/>
      <c r="D37282" s="65"/>
      <c r="E37282" s="65"/>
      <c r="F37282" s="65"/>
      <c r="G37282" s="145"/>
    </row>
    <row r="37283" spans="1:7">
      <c r="A37283" s="65"/>
      <c r="B37283" s="65"/>
      <c r="C37283" s="65"/>
      <c r="D37283" s="65"/>
      <c r="E37283" s="65"/>
      <c r="F37283" s="65"/>
      <c r="G37283" s="145"/>
    </row>
    <row r="37284" spans="1:7">
      <c r="A37284" s="65"/>
      <c r="B37284" s="65"/>
      <c r="C37284" s="65"/>
      <c r="D37284" s="65"/>
      <c r="E37284" s="65"/>
      <c r="F37284" s="65"/>
      <c r="G37284" s="145"/>
    </row>
    <row r="37285" spans="1:7">
      <c r="A37285" s="65"/>
      <c r="B37285" s="65"/>
      <c r="C37285" s="65"/>
      <c r="D37285" s="65"/>
      <c r="E37285" s="65"/>
      <c r="F37285" s="65"/>
      <c r="G37285" s="145"/>
    </row>
    <row r="37286" spans="1:7">
      <c r="A37286" s="65"/>
      <c r="B37286" s="65"/>
      <c r="C37286" s="65"/>
      <c r="D37286" s="65"/>
      <c r="E37286" s="65"/>
      <c r="F37286" s="65"/>
      <c r="G37286" s="145"/>
    </row>
    <row r="37287" spans="1:7">
      <c r="A37287" s="65"/>
      <c r="B37287" s="65"/>
      <c r="C37287" s="65"/>
      <c r="D37287" s="65"/>
      <c r="E37287" s="65"/>
      <c r="F37287" s="65"/>
      <c r="G37287" s="145"/>
    </row>
    <row r="37288" spans="1:7">
      <c r="A37288" s="65"/>
      <c r="B37288" s="65"/>
      <c r="C37288" s="65"/>
      <c r="D37288" s="65"/>
      <c r="E37288" s="65"/>
      <c r="F37288" s="65"/>
      <c r="G37288" s="145"/>
    </row>
    <row r="37289" spans="1:7">
      <c r="A37289" s="65"/>
      <c r="B37289" s="65"/>
      <c r="C37289" s="65"/>
      <c r="D37289" s="65"/>
      <c r="E37289" s="65"/>
      <c r="F37289" s="65"/>
      <c r="G37289" s="145"/>
    </row>
    <row r="37290" spans="1:7">
      <c r="A37290" s="65"/>
      <c r="B37290" s="65"/>
      <c r="C37290" s="65"/>
      <c r="D37290" s="65"/>
      <c r="E37290" s="65"/>
      <c r="F37290" s="65"/>
      <c r="G37290" s="145"/>
    </row>
    <row r="37291" spans="1:7">
      <c r="A37291" s="65"/>
      <c r="B37291" s="65"/>
      <c r="C37291" s="65"/>
      <c r="D37291" s="65"/>
      <c r="E37291" s="65"/>
      <c r="F37291" s="65"/>
      <c r="G37291" s="145"/>
    </row>
    <row r="37292" spans="1:7">
      <c r="A37292" s="65"/>
      <c r="B37292" s="65"/>
      <c r="C37292" s="65"/>
      <c r="D37292" s="65"/>
      <c r="E37292" s="65"/>
      <c r="F37292" s="65"/>
      <c r="G37292" s="145"/>
    </row>
    <row r="37293" spans="1:7">
      <c r="A37293" s="65"/>
      <c r="B37293" s="65"/>
      <c r="C37293" s="65"/>
      <c r="D37293" s="65"/>
      <c r="E37293" s="65"/>
      <c r="F37293" s="65"/>
      <c r="G37293" s="145"/>
    </row>
    <row r="37294" spans="1:7">
      <c r="A37294" s="65"/>
      <c r="B37294" s="65"/>
      <c r="C37294" s="65"/>
      <c r="D37294" s="65"/>
      <c r="E37294" s="65"/>
      <c r="F37294" s="65"/>
      <c r="G37294" s="145"/>
    </row>
    <row r="37295" spans="1:7">
      <c r="A37295" s="65"/>
      <c r="B37295" s="65"/>
      <c r="C37295" s="65"/>
      <c r="D37295" s="65"/>
      <c r="E37295" s="65"/>
      <c r="F37295" s="65"/>
      <c r="G37295" s="145"/>
    </row>
    <row r="37296" spans="1:7">
      <c r="A37296" s="65"/>
      <c r="B37296" s="65"/>
      <c r="C37296" s="65"/>
      <c r="D37296" s="65"/>
      <c r="E37296" s="65"/>
      <c r="F37296" s="65"/>
      <c r="G37296" s="145"/>
    </row>
    <row r="37297" spans="1:7">
      <c r="A37297" s="65"/>
      <c r="B37297" s="65"/>
      <c r="C37297" s="65"/>
      <c r="D37297" s="65"/>
      <c r="E37297" s="65"/>
      <c r="F37297" s="65"/>
      <c r="G37297" s="145"/>
    </row>
    <row r="37298" spans="1:7">
      <c r="A37298" s="65"/>
      <c r="B37298" s="65"/>
      <c r="C37298" s="65"/>
      <c r="D37298" s="65"/>
      <c r="E37298" s="65"/>
      <c r="F37298" s="65"/>
      <c r="G37298" s="145"/>
    </row>
    <row r="37299" spans="1:7">
      <c r="A37299" s="65"/>
      <c r="B37299" s="65"/>
      <c r="C37299" s="65"/>
      <c r="D37299" s="65"/>
      <c r="E37299" s="65"/>
      <c r="F37299" s="65"/>
      <c r="G37299" s="145"/>
    </row>
    <row r="37300" spans="1:7">
      <c r="A37300" s="65"/>
      <c r="B37300" s="65"/>
      <c r="C37300" s="65"/>
      <c r="D37300" s="65"/>
      <c r="E37300" s="65"/>
      <c r="F37300" s="65"/>
      <c r="G37300" s="145"/>
    </row>
    <row r="37301" spans="1:7">
      <c r="A37301" s="65"/>
      <c r="B37301" s="65"/>
      <c r="C37301" s="65"/>
      <c r="D37301" s="65"/>
      <c r="E37301" s="65"/>
      <c r="F37301" s="65"/>
      <c r="G37301" s="145"/>
    </row>
    <row r="37302" spans="1:7">
      <c r="A37302" s="65"/>
      <c r="B37302" s="65"/>
      <c r="C37302" s="65"/>
      <c r="D37302" s="65"/>
      <c r="E37302" s="65"/>
      <c r="F37302" s="65"/>
      <c r="G37302" s="145"/>
    </row>
    <row r="37303" spans="1:7">
      <c r="A37303" s="65"/>
      <c r="B37303" s="65"/>
      <c r="C37303" s="65"/>
      <c r="D37303" s="65"/>
      <c r="E37303" s="65"/>
      <c r="F37303" s="65"/>
      <c r="G37303" s="145"/>
    </row>
    <row r="37304" spans="1:7">
      <c r="A37304" s="65"/>
      <c r="B37304" s="65"/>
      <c r="C37304" s="65"/>
      <c r="D37304" s="65"/>
      <c r="E37304" s="65"/>
      <c r="F37304" s="65"/>
      <c r="G37304" s="145"/>
    </row>
    <row r="37305" spans="1:7">
      <c r="A37305" s="65"/>
      <c r="B37305" s="65"/>
      <c r="C37305" s="65"/>
      <c r="D37305" s="65"/>
      <c r="E37305" s="65"/>
      <c r="F37305" s="65"/>
      <c r="G37305" s="145"/>
    </row>
    <row r="37306" spans="1:7">
      <c r="A37306" s="65"/>
      <c r="B37306" s="65"/>
      <c r="C37306" s="65"/>
      <c r="D37306" s="65"/>
      <c r="E37306" s="65"/>
      <c r="F37306" s="65"/>
      <c r="G37306" s="145"/>
    </row>
    <row r="37307" spans="1:7">
      <c r="A37307" s="65"/>
      <c r="B37307" s="65"/>
      <c r="C37307" s="65"/>
      <c r="D37307" s="65"/>
      <c r="E37307" s="65"/>
      <c r="F37307" s="65"/>
      <c r="G37307" s="145"/>
    </row>
    <row r="37308" spans="1:7">
      <c r="A37308" s="65"/>
      <c r="B37308" s="65"/>
      <c r="C37308" s="65"/>
      <c r="D37308" s="65"/>
      <c r="E37308" s="65"/>
      <c r="F37308" s="65"/>
      <c r="G37308" s="145"/>
    </row>
    <row r="37309" spans="1:7">
      <c r="A37309" s="65"/>
      <c r="B37309" s="65"/>
      <c r="C37309" s="65"/>
      <c r="D37309" s="65"/>
      <c r="E37309" s="65"/>
      <c r="F37309" s="65"/>
      <c r="G37309" s="145"/>
    </row>
    <row r="37310" spans="1:7">
      <c r="A37310" s="65"/>
      <c r="B37310" s="65"/>
      <c r="C37310" s="65"/>
      <c r="D37310" s="65"/>
      <c r="E37310" s="65"/>
      <c r="F37310" s="65"/>
      <c r="G37310" s="145"/>
    </row>
    <row r="37311" spans="1:7">
      <c r="A37311" s="65"/>
      <c r="B37311" s="65"/>
      <c r="C37311" s="65"/>
      <c r="D37311" s="65"/>
      <c r="E37311" s="65"/>
      <c r="F37311" s="65"/>
      <c r="G37311" s="145"/>
    </row>
    <row r="37312" spans="1:7">
      <c r="A37312" s="65"/>
      <c r="B37312" s="65"/>
      <c r="C37312" s="65"/>
      <c r="D37312" s="65"/>
      <c r="E37312" s="65"/>
      <c r="F37312" s="65"/>
      <c r="G37312" s="145"/>
    </row>
    <row r="37313" spans="1:7">
      <c r="A37313" s="65"/>
      <c r="B37313" s="65"/>
      <c r="C37313" s="65"/>
      <c r="D37313" s="65"/>
      <c r="E37313" s="65"/>
      <c r="F37313" s="65"/>
      <c r="G37313" s="145"/>
    </row>
    <row r="37314" spans="1:7">
      <c r="A37314" s="65"/>
      <c r="B37314" s="65"/>
      <c r="C37314" s="65"/>
      <c r="D37314" s="65"/>
      <c r="E37314" s="65"/>
      <c r="F37314" s="65"/>
      <c r="G37314" s="145"/>
    </row>
    <row r="37315" spans="1:7">
      <c r="A37315" s="65"/>
      <c r="B37315" s="65"/>
      <c r="C37315" s="65"/>
      <c r="D37315" s="65"/>
      <c r="E37315" s="65"/>
      <c r="F37315" s="65"/>
      <c r="G37315" s="145"/>
    </row>
    <row r="37316" spans="1:7">
      <c r="A37316" s="65"/>
      <c r="B37316" s="65"/>
      <c r="C37316" s="65"/>
      <c r="D37316" s="65"/>
      <c r="E37316" s="65"/>
      <c r="F37316" s="65"/>
      <c r="G37316" s="145"/>
    </row>
    <row r="37317" spans="1:7">
      <c r="A37317" s="65"/>
      <c r="B37317" s="65"/>
      <c r="C37317" s="65"/>
      <c r="D37317" s="65"/>
      <c r="E37317" s="65"/>
      <c r="F37317" s="65"/>
      <c r="G37317" s="145"/>
    </row>
    <row r="37318" spans="1:7">
      <c r="A37318" s="65"/>
      <c r="B37318" s="65"/>
      <c r="C37318" s="65"/>
      <c r="D37318" s="65"/>
      <c r="E37318" s="65"/>
      <c r="F37318" s="65"/>
      <c r="G37318" s="145"/>
    </row>
    <row r="37319" spans="1:7">
      <c r="A37319" s="65"/>
      <c r="B37319" s="65"/>
      <c r="C37319" s="65"/>
      <c r="D37319" s="65"/>
      <c r="E37319" s="65"/>
      <c r="F37319" s="65"/>
      <c r="G37319" s="145"/>
    </row>
    <row r="37320" spans="1:7">
      <c r="A37320" s="65"/>
      <c r="B37320" s="65"/>
      <c r="C37320" s="65"/>
      <c r="D37320" s="65"/>
      <c r="E37320" s="65"/>
      <c r="F37320" s="65"/>
      <c r="G37320" s="145"/>
    </row>
    <row r="37321" spans="1:7">
      <c r="A37321" s="65"/>
      <c r="B37321" s="65"/>
      <c r="C37321" s="65"/>
      <c r="D37321" s="65"/>
      <c r="E37321" s="65"/>
      <c r="F37321" s="65"/>
      <c r="G37321" s="145"/>
    </row>
    <row r="37322" spans="1:7">
      <c r="A37322" s="65"/>
      <c r="B37322" s="65"/>
      <c r="C37322" s="65"/>
      <c r="D37322" s="65"/>
      <c r="E37322" s="65"/>
      <c r="F37322" s="65"/>
      <c r="G37322" s="145"/>
    </row>
    <row r="37323" spans="1:7">
      <c r="A37323" s="65"/>
      <c r="B37323" s="65"/>
      <c r="C37323" s="65"/>
      <c r="D37323" s="65"/>
      <c r="E37323" s="65"/>
      <c r="F37323" s="65"/>
      <c r="G37323" s="145"/>
    </row>
    <row r="37324" spans="1:7">
      <c r="A37324" s="65"/>
      <c r="B37324" s="65"/>
      <c r="C37324" s="65"/>
      <c r="D37324" s="65"/>
      <c r="E37324" s="65"/>
      <c r="F37324" s="65"/>
      <c r="G37324" s="145"/>
    </row>
    <row r="37325" spans="1:7">
      <c r="A37325" s="65"/>
      <c r="B37325" s="65"/>
      <c r="C37325" s="65"/>
      <c r="D37325" s="65"/>
      <c r="E37325" s="65"/>
      <c r="F37325" s="65"/>
      <c r="G37325" s="145"/>
    </row>
    <row r="37326" spans="1:7">
      <c r="A37326" s="65"/>
      <c r="B37326" s="65"/>
      <c r="C37326" s="65"/>
      <c r="D37326" s="65"/>
      <c r="E37326" s="65"/>
      <c r="F37326" s="65"/>
      <c r="G37326" s="145"/>
    </row>
    <row r="37327" spans="1:7">
      <c r="A37327" s="65"/>
      <c r="B37327" s="65"/>
      <c r="C37327" s="65"/>
      <c r="D37327" s="65"/>
      <c r="E37327" s="65"/>
      <c r="F37327" s="65"/>
      <c r="G37327" s="145"/>
    </row>
    <row r="37328" spans="1:7">
      <c r="A37328" s="65"/>
      <c r="B37328" s="65"/>
      <c r="C37328" s="65"/>
      <c r="D37328" s="65"/>
      <c r="E37328" s="65"/>
      <c r="F37328" s="65"/>
      <c r="G37328" s="145"/>
    </row>
    <row r="37329" spans="1:7">
      <c r="A37329" s="65"/>
      <c r="B37329" s="65"/>
      <c r="C37329" s="65"/>
      <c r="D37329" s="65"/>
      <c r="E37329" s="65"/>
      <c r="F37329" s="65"/>
      <c r="G37329" s="145"/>
    </row>
    <row r="37330" spans="1:7">
      <c r="A37330" s="65"/>
      <c r="B37330" s="65"/>
      <c r="C37330" s="65"/>
      <c r="D37330" s="65"/>
      <c r="E37330" s="65"/>
      <c r="F37330" s="65"/>
      <c r="G37330" s="145"/>
    </row>
    <row r="37331" spans="1:7">
      <c r="A37331" s="65"/>
      <c r="B37331" s="65"/>
      <c r="C37331" s="65"/>
      <c r="D37331" s="65"/>
      <c r="E37331" s="65"/>
      <c r="F37331" s="65"/>
      <c r="G37331" s="145"/>
    </row>
    <row r="37332" spans="1:7">
      <c r="A37332" s="65"/>
      <c r="B37332" s="65"/>
      <c r="C37332" s="65"/>
      <c r="D37332" s="65"/>
      <c r="E37332" s="65"/>
      <c r="F37332" s="65"/>
      <c r="G37332" s="145"/>
    </row>
    <row r="37333" spans="1:7">
      <c r="A37333" s="65"/>
      <c r="B37333" s="65"/>
      <c r="C37333" s="65"/>
      <c r="D37333" s="65"/>
      <c r="E37333" s="65"/>
      <c r="F37333" s="65"/>
      <c r="G37333" s="145"/>
    </row>
    <row r="37334" spans="1:7">
      <c r="A37334" s="65"/>
      <c r="B37334" s="65"/>
      <c r="C37334" s="65"/>
      <c r="D37334" s="65"/>
      <c r="E37334" s="65"/>
      <c r="F37334" s="65"/>
      <c r="G37334" s="145"/>
    </row>
    <row r="37335" spans="1:7">
      <c r="A37335" s="65"/>
      <c r="B37335" s="65"/>
      <c r="C37335" s="65"/>
      <c r="D37335" s="65"/>
      <c r="E37335" s="65"/>
      <c r="F37335" s="65"/>
      <c r="G37335" s="145"/>
    </row>
    <row r="37336" spans="1:7">
      <c r="A37336" s="65"/>
      <c r="B37336" s="65"/>
      <c r="C37336" s="65"/>
      <c r="D37336" s="65"/>
      <c r="E37336" s="65"/>
      <c r="F37336" s="65"/>
      <c r="G37336" s="145"/>
    </row>
    <row r="37337" spans="1:7">
      <c r="A37337" s="65"/>
      <c r="B37337" s="65"/>
      <c r="C37337" s="65"/>
      <c r="D37337" s="65"/>
      <c r="E37337" s="65"/>
      <c r="F37337" s="65"/>
      <c r="G37337" s="145"/>
    </row>
    <row r="37338" spans="1:7">
      <c r="A37338" s="65"/>
      <c r="B37338" s="65"/>
      <c r="C37338" s="65"/>
      <c r="D37338" s="65"/>
      <c r="E37338" s="65"/>
      <c r="F37338" s="65"/>
      <c r="G37338" s="145"/>
    </row>
    <row r="37339" spans="1:7">
      <c r="A37339" s="65"/>
      <c r="B37339" s="65"/>
      <c r="C37339" s="65"/>
      <c r="D37339" s="65"/>
      <c r="E37339" s="65"/>
      <c r="F37339" s="65"/>
      <c r="G37339" s="145"/>
    </row>
    <row r="37340" spans="1:7">
      <c r="A37340" s="65"/>
      <c r="B37340" s="65"/>
      <c r="C37340" s="65"/>
      <c r="D37340" s="65"/>
      <c r="E37340" s="65"/>
      <c r="F37340" s="65"/>
      <c r="G37340" s="145"/>
    </row>
    <row r="37341" spans="1:7">
      <c r="A37341" s="65"/>
      <c r="B37341" s="65"/>
      <c r="C37341" s="65"/>
      <c r="D37341" s="65"/>
      <c r="E37341" s="65"/>
      <c r="F37341" s="65"/>
      <c r="G37341" s="145"/>
    </row>
    <row r="37342" spans="1:7">
      <c r="A37342" s="65"/>
      <c r="B37342" s="65"/>
      <c r="C37342" s="65"/>
      <c r="D37342" s="65"/>
      <c r="E37342" s="65"/>
      <c r="F37342" s="65"/>
      <c r="G37342" s="145"/>
    </row>
    <row r="37343" spans="1:7">
      <c r="A37343" s="65"/>
      <c r="B37343" s="65"/>
      <c r="C37343" s="65"/>
      <c r="D37343" s="65"/>
      <c r="E37343" s="65"/>
      <c r="F37343" s="65"/>
      <c r="G37343" s="145"/>
    </row>
    <row r="37344" spans="1:7">
      <c r="A37344" s="65"/>
      <c r="B37344" s="65"/>
      <c r="C37344" s="65"/>
      <c r="D37344" s="65"/>
      <c r="E37344" s="65"/>
      <c r="F37344" s="65"/>
      <c r="G37344" s="145"/>
    </row>
    <row r="37345" spans="1:7">
      <c r="A37345" s="65"/>
      <c r="B37345" s="65"/>
      <c r="C37345" s="65"/>
      <c r="D37345" s="65"/>
      <c r="E37345" s="65"/>
      <c r="F37345" s="65"/>
      <c r="G37345" s="145"/>
    </row>
    <row r="37346" spans="1:7">
      <c r="A37346" s="65"/>
      <c r="B37346" s="65"/>
      <c r="C37346" s="65"/>
      <c r="D37346" s="65"/>
      <c r="E37346" s="65"/>
      <c r="F37346" s="65"/>
      <c r="G37346" s="145"/>
    </row>
    <row r="37347" spans="1:7">
      <c r="A37347" s="65"/>
      <c r="B37347" s="65"/>
      <c r="C37347" s="65"/>
      <c r="D37347" s="65"/>
      <c r="E37347" s="65"/>
      <c r="F37347" s="65"/>
      <c r="G37347" s="145"/>
    </row>
    <row r="37348" spans="1:7">
      <c r="A37348" s="65"/>
      <c r="B37348" s="65"/>
      <c r="C37348" s="65"/>
      <c r="D37348" s="65"/>
      <c r="E37348" s="65"/>
      <c r="F37348" s="65"/>
      <c r="G37348" s="145"/>
    </row>
    <row r="37349" spans="1:7">
      <c r="A37349" s="65"/>
      <c r="B37349" s="65"/>
      <c r="C37349" s="65"/>
      <c r="D37349" s="65"/>
      <c r="E37349" s="65"/>
      <c r="F37349" s="65"/>
      <c r="G37349" s="145"/>
    </row>
    <row r="37350" spans="1:7">
      <c r="A37350" s="65"/>
      <c r="B37350" s="65"/>
      <c r="C37350" s="65"/>
      <c r="D37350" s="65"/>
      <c r="E37350" s="65"/>
      <c r="F37350" s="65"/>
      <c r="G37350" s="145"/>
    </row>
    <row r="37351" spans="1:7">
      <c r="A37351" s="65"/>
      <c r="B37351" s="65"/>
      <c r="C37351" s="65"/>
      <c r="D37351" s="65"/>
      <c r="E37351" s="65"/>
      <c r="F37351" s="65"/>
      <c r="G37351" s="145"/>
    </row>
    <row r="37352" spans="1:7">
      <c r="A37352" s="65"/>
      <c r="B37352" s="65"/>
      <c r="C37352" s="65"/>
      <c r="D37352" s="65"/>
      <c r="E37352" s="65"/>
      <c r="F37352" s="65"/>
      <c r="G37352" s="145"/>
    </row>
    <row r="37353" spans="1:7">
      <c r="A37353" s="65"/>
      <c r="B37353" s="65"/>
      <c r="C37353" s="65"/>
      <c r="D37353" s="65"/>
      <c r="E37353" s="65"/>
      <c r="F37353" s="65"/>
      <c r="G37353" s="145"/>
    </row>
    <row r="37354" spans="1:7">
      <c r="A37354" s="65"/>
      <c r="B37354" s="65"/>
      <c r="C37354" s="65"/>
      <c r="D37354" s="65"/>
      <c r="E37354" s="65"/>
      <c r="F37354" s="65"/>
      <c r="G37354" s="145"/>
    </row>
    <row r="37355" spans="1:7">
      <c r="A37355" s="65"/>
      <c r="B37355" s="65"/>
      <c r="C37355" s="65"/>
      <c r="D37355" s="65"/>
      <c r="E37355" s="65"/>
      <c r="F37355" s="65"/>
      <c r="G37355" s="145"/>
    </row>
    <row r="37356" spans="1:7">
      <c r="A37356" s="65"/>
      <c r="B37356" s="65"/>
      <c r="C37356" s="65"/>
      <c r="D37356" s="65"/>
      <c r="E37356" s="65"/>
      <c r="F37356" s="65"/>
      <c r="G37356" s="145"/>
    </row>
    <row r="37357" spans="1:7">
      <c r="A37357" s="65"/>
      <c r="B37357" s="65"/>
      <c r="C37357" s="65"/>
      <c r="D37357" s="65"/>
      <c r="E37357" s="65"/>
      <c r="F37357" s="65"/>
      <c r="G37357" s="145"/>
    </row>
    <row r="37358" spans="1:7">
      <c r="A37358" s="65"/>
      <c r="B37358" s="65"/>
      <c r="C37358" s="65"/>
      <c r="D37358" s="65"/>
      <c r="E37358" s="65"/>
      <c r="F37358" s="65"/>
      <c r="G37358" s="145"/>
    </row>
    <row r="37359" spans="1:7">
      <c r="A37359" s="65"/>
      <c r="B37359" s="65"/>
      <c r="C37359" s="65"/>
      <c r="D37359" s="65"/>
      <c r="E37359" s="65"/>
      <c r="F37359" s="65"/>
      <c r="G37359" s="145"/>
    </row>
    <row r="37360" spans="1:7">
      <c r="A37360" s="65"/>
      <c r="B37360" s="65"/>
      <c r="C37360" s="65"/>
      <c r="D37360" s="65"/>
      <c r="E37360" s="65"/>
      <c r="F37360" s="65"/>
      <c r="G37360" s="145"/>
    </row>
    <row r="37361" spans="1:7">
      <c r="A37361" s="65"/>
      <c r="B37361" s="65"/>
      <c r="C37361" s="65"/>
      <c r="D37361" s="65"/>
      <c r="E37361" s="65"/>
      <c r="F37361" s="65"/>
      <c r="G37361" s="145"/>
    </row>
    <row r="37362" spans="1:7">
      <c r="A37362" s="65"/>
      <c r="B37362" s="65"/>
      <c r="C37362" s="65"/>
      <c r="D37362" s="65"/>
      <c r="E37362" s="65"/>
      <c r="F37362" s="65"/>
      <c r="G37362" s="145"/>
    </row>
    <row r="37363" spans="1:7">
      <c r="A37363" s="65"/>
      <c r="B37363" s="65"/>
      <c r="C37363" s="65"/>
      <c r="D37363" s="65"/>
      <c r="E37363" s="65"/>
      <c r="F37363" s="65"/>
      <c r="G37363" s="145"/>
    </row>
    <row r="37364" spans="1:7">
      <c r="A37364" s="65"/>
      <c r="B37364" s="65"/>
      <c r="C37364" s="65"/>
      <c r="D37364" s="65"/>
      <c r="E37364" s="65"/>
      <c r="F37364" s="65"/>
      <c r="G37364" s="145"/>
    </row>
    <row r="37365" spans="1:7">
      <c r="A37365" s="65"/>
      <c r="B37365" s="65"/>
      <c r="C37365" s="65"/>
      <c r="D37365" s="65"/>
      <c r="E37365" s="65"/>
      <c r="F37365" s="65"/>
      <c r="G37365" s="145"/>
    </row>
    <row r="37366" spans="1:7">
      <c r="A37366" s="65"/>
      <c r="B37366" s="65"/>
      <c r="C37366" s="65"/>
      <c r="D37366" s="65"/>
      <c r="E37366" s="65"/>
      <c r="F37366" s="65"/>
      <c r="G37366" s="145"/>
    </row>
    <row r="37367" spans="1:7">
      <c r="A37367" s="65"/>
      <c r="B37367" s="65"/>
      <c r="C37367" s="65"/>
      <c r="D37367" s="65"/>
      <c r="E37367" s="65"/>
      <c r="F37367" s="65"/>
      <c r="G37367" s="145"/>
    </row>
    <row r="37368" spans="1:7">
      <c r="A37368" s="65"/>
      <c r="B37368" s="65"/>
      <c r="C37368" s="65"/>
      <c r="D37368" s="65"/>
      <c r="E37368" s="65"/>
      <c r="F37368" s="65"/>
      <c r="G37368" s="145"/>
    </row>
    <row r="37369" spans="1:7">
      <c r="A37369" s="65"/>
      <c r="B37369" s="65"/>
      <c r="C37369" s="65"/>
      <c r="D37369" s="65"/>
      <c r="E37369" s="65"/>
      <c r="F37369" s="65"/>
      <c r="G37369" s="145"/>
    </row>
    <row r="37370" spans="1:7">
      <c r="A37370" s="65"/>
      <c r="B37370" s="65"/>
      <c r="C37370" s="65"/>
      <c r="D37370" s="65"/>
      <c r="E37370" s="65"/>
      <c r="F37370" s="65"/>
      <c r="G37370" s="145"/>
    </row>
    <row r="37371" spans="1:7">
      <c r="A37371" s="65"/>
      <c r="B37371" s="65"/>
      <c r="C37371" s="65"/>
      <c r="D37371" s="65"/>
      <c r="E37371" s="65"/>
      <c r="F37371" s="65"/>
      <c r="G37371" s="145"/>
    </row>
    <row r="37372" spans="1:7">
      <c r="A37372" s="65"/>
      <c r="B37372" s="65"/>
      <c r="C37372" s="65"/>
      <c r="D37372" s="65"/>
      <c r="E37372" s="65"/>
      <c r="F37372" s="65"/>
      <c r="G37372" s="145"/>
    </row>
    <row r="37373" spans="1:7">
      <c r="A37373" s="65"/>
      <c r="B37373" s="65"/>
      <c r="C37373" s="65"/>
      <c r="D37373" s="65"/>
      <c r="E37373" s="65"/>
      <c r="F37373" s="65"/>
      <c r="G37373" s="145"/>
    </row>
    <row r="37374" spans="1:7">
      <c r="A37374" s="65"/>
      <c r="B37374" s="65"/>
      <c r="C37374" s="65"/>
      <c r="D37374" s="65"/>
      <c r="E37374" s="65"/>
      <c r="F37374" s="65"/>
      <c r="G37374" s="145"/>
    </row>
    <row r="37375" spans="1:7">
      <c r="A37375" s="65"/>
      <c r="B37375" s="65"/>
      <c r="C37375" s="65"/>
      <c r="D37375" s="65"/>
      <c r="E37375" s="65"/>
      <c r="F37375" s="65"/>
      <c r="G37375" s="145"/>
    </row>
    <row r="37376" spans="1:7">
      <c r="A37376" s="65"/>
      <c r="B37376" s="65"/>
      <c r="C37376" s="65"/>
      <c r="D37376" s="65"/>
      <c r="E37376" s="65"/>
      <c r="F37376" s="65"/>
      <c r="G37376" s="145"/>
    </row>
    <row r="37377" spans="1:7">
      <c r="A37377" s="65"/>
      <c r="B37377" s="65"/>
      <c r="C37377" s="65"/>
      <c r="D37377" s="65"/>
      <c r="E37377" s="65"/>
      <c r="F37377" s="65"/>
      <c r="G37377" s="145"/>
    </row>
    <row r="37378" spans="1:7">
      <c r="A37378" s="65"/>
      <c r="B37378" s="65"/>
      <c r="C37378" s="65"/>
      <c r="D37378" s="65"/>
      <c r="E37378" s="65"/>
      <c r="F37378" s="65"/>
      <c r="G37378" s="145"/>
    </row>
    <row r="37379" spans="1:7">
      <c r="A37379" s="65"/>
      <c r="B37379" s="65"/>
      <c r="C37379" s="65"/>
      <c r="D37379" s="65"/>
      <c r="E37379" s="65"/>
      <c r="F37379" s="65"/>
      <c r="G37379" s="145"/>
    </row>
    <row r="37380" spans="1:7">
      <c r="A37380" s="65"/>
      <c r="B37380" s="65"/>
      <c r="C37380" s="65"/>
      <c r="D37380" s="65"/>
      <c r="E37380" s="65"/>
      <c r="F37380" s="65"/>
      <c r="G37380" s="145"/>
    </row>
    <row r="37381" spans="1:7">
      <c r="A37381" s="65"/>
      <c r="B37381" s="65"/>
      <c r="C37381" s="65"/>
      <c r="D37381" s="65"/>
      <c r="E37381" s="65"/>
      <c r="F37381" s="65"/>
      <c r="G37381" s="145"/>
    </row>
    <row r="37382" spans="1:7">
      <c r="A37382" s="65"/>
      <c r="B37382" s="65"/>
      <c r="C37382" s="65"/>
      <c r="D37382" s="65"/>
      <c r="E37382" s="65"/>
      <c r="F37382" s="65"/>
      <c r="G37382" s="145"/>
    </row>
    <row r="37383" spans="1:7">
      <c r="A37383" s="65"/>
      <c r="B37383" s="65"/>
      <c r="C37383" s="65"/>
      <c r="D37383" s="65"/>
      <c r="E37383" s="65"/>
      <c r="F37383" s="65"/>
      <c r="G37383" s="145"/>
    </row>
    <row r="37384" spans="1:7">
      <c r="A37384" s="65"/>
      <c r="B37384" s="65"/>
      <c r="C37384" s="65"/>
      <c r="D37384" s="65"/>
      <c r="E37384" s="65"/>
      <c r="F37384" s="65"/>
      <c r="G37384" s="145"/>
    </row>
    <row r="37385" spans="1:7">
      <c r="A37385" s="65"/>
      <c r="B37385" s="65"/>
      <c r="C37385" s="65"/>
      <c r="D37385" s="65"/>
      <c r="E37385" s="65"/>
      <c r="F37385" s="65"/>
      <c r="G37385" s="145"/>
    </row>
    <row r="37386" spans="1:7">
      <c r="A37386" s="65"/>
      <c r="B37386" s="65"/>
      <c r="C37386" s="65"/>
      <c r="D37386" s="65"/>
      <c r="E37386" s="65"/>
      <c r="F37386" s="65"/>
      <c r="G37386" s="145"/>
    </row>
    <row r="37387" spans="1:7">
      <c r="A37387" s="65"/>
      <c r="B37387" s="65"/>
      <c r="C37387" s="65"/>
      <c r="D37387" s="65"/>
      <c r="E37387" s="65"/>
      <c r="F37387" s="65"/>
      <c r="G37387" s="145"/>
    </row>
    <row r="37388" spans="1:7">
      <c r="A37388" s="65"/>
      <c r="B37388" s="65"/>
      <c r="C37388" s="65"/>
      <c r="D37388" s="65"/>
      <c r="E37388" s="65"/>
      <c r="F37388" s="65"/>
      <c r="G37388" s="145"/>
    </row>
    <row r="37389" spans="1:7">
      <c r="A37389" s="65"/>
      <c r="B37389" s="65"/>
      <c r="C37389" s="65"/>
      <c r="D37389" s="65"/>
      <c r="E37389" s="65"/>
      <c r="F37389" s="65"/>
      <c r="G37389" s="145"/>
    </row>
    <row r="37390" spans="1:7">
      <c r="A37390" s="65"/>
      <c r="B37390" s="65"/>
      <c r="C37390" s="65"/>
      <c r="D37390" s="65"/>
      <c r="E37390" s="65"/>
      <c r="F37390" s="65"/>
      <c r="G37390" s="145"/>
    </row>
    <row r="37391" spans="1:7">
      <c r="A37391" s="65"/>
      <c r="B37391" s="65"/>
      <c r="C37391" s="65"/>
      <c r="D37391" s="65"/>
      <c r="E37391" s="65"/>
      <c r="F37391" s="65"/>
      <c r="G37391" s="145"/>
    </row>
    <row r="37392" spans="1:7">
      <c r="A37392" s="65"/>
      <c r="B37392" s="65"/>
      <c r="C37392" s="65"/>
      <c r="D37392" s="65"/>
      <c r="E37392" s="65"/>
      <c r="F37392" s="65"/>
      <c r="G37392" s="145"/>
    </row>
    <row r="37393" spans="1:7">
      <c r="A37393" s="65"/>
      <c r="B37393" s="65"/>
      <c r="C37393" s="65"/>
      <c r="D37393" s="65"/>
      <c r="E37393" s="65"/>
      <c r="F37393" s="65"/>
      <c r="G37393" s="145"/>
    </row>
    <row r="37394" spans="1:7">
      <c r="A37394" s="65"/>
      <c r="B37394" s="65"/>
      <c r="C37394" s="65"/>
      <c r="D37394" s="65"/>
      <c r="E37394" s="65"/>
      <c r="F37394" s="65"/>
      <c r="G37394" s="145"/>
    </row>
    <row r="37395" spans="1:7">
      <c r="A37395" s="65"/>
      <c r="B37395" s="65"/>
      <c r="C37395" s="65"/>
      <c r="D37395" s="65"/>
      <c r="E37395" s="65"/>
      <c r="F37395" s="65"/>
      <c r="G37395" s="145"/>
    </row>
    <row r="37396" spans="1:7">
      <c r="A37396" s="65"/>
      <c r="B37396" s="65"/>
      <c r="C37396" s="65"/>
      <c r="D37396" s="65"/>
      <c r="E37396" s="65"/>
      <c r="F37396" s="65"/>
      <c r="G37396" s="145"/>
    </row>
    <row r="37397" spans="1:7">
      <c r="A37397" s="65"/>
      <c r="B37397" s="65"/>
      <c r="C37397" s="65"/>
      <c r="D37397" s="65"/>
      <c r="E37397" s="65"/>
      <c r="F37397" s="65"/>
      <c r="G37397" s="145"/>
    </row>
    <row r="37398" spans="1:7">
      <c r="A37398" s="65"/>
      <c r="B37398" s="65"/>
      <c r="C37398" s="65"/>
      <c r="D37398" s="65"/>
      <c r="E37398" s="65"/>
      <c r="F37398" s="65"/>
      <c r="G37398" s="145"/>
    </row>
    <row r="37399" spans="1:7">
      <c r="A37399" s="65"/>
      <c r="B37399" s="65"/>
      <c r="C37399" s="65"/>
      <c r="D37399" s="65"/>
      <c r="E37399" s="65"/>
      <c r="F37399" s="65"/>
      <c r="G37399" s="145"/>
    </row>
    <row r="37400" spans="1:7">
      <c r="A37400" s="65"/>
      <c r="B37400" s="65"/>
      <c r="C37400" s="65"/>
      <c r="D37400" s="65"/>
      <c r="E37400" s="65"/>
      <c r="F37400" s="65"/>
      <c r="G37400" s="145"/>
    </row>
    <row r="37401" spans="1:7">
      <c r="A37401" s="65"/>
      <c r="B37401" s="65"/>
      <c r="C37401" s="65"/>
      <c r="D37401" s="65"/>
      <c r="E37401" s="65"/>
      <c r="F37401" s="65"/>
      <c r="G37401" s="145"/>
    </row>
    <row r="37402" spans="1:7">
      <c r="A37402" s="65"/>
      <c r="B37402" s="65"/>
      <c r="C37402" s="65"/>
      <c r="D37402" s="65"/>
      <c r="E37402" s="65"/>
      <c r="F37402" s="65"/>
      <c r="G37402" s="145"/>
    </row>
    <row r="37403" spans="1:7">
      <c r="A37403" s="65"/>
      <c r="B37403" s="65"/>
      <c r="C37403" s="65"/>
      <c r="D37403" s="65"/>
      <c r="E37403" s="65"/>
      <c r="F37403" s="65"/>
      <c r="G37403" s="145"/>
    </row>
    <row r="37404" spans="1:7">
      <c r="A37404" s="65"/>
      <c r="B37404" s="65"/>
      <c r="C37404" s="65"/>
      <c r="D37404" s="65"/>
      <c r="E37404" s="65"/>
      <c r="F37404" s="65"/>
      <c r="G37404" s="145"/>
    </row>
    <row r="37405" spans="1:7">
      <c r="A37405" s="65"/>
      <c r="B37405" s="65"/>
      <c r="C37405" s="65"/>
      <c r="D37405" s="65"/>
      <c r="E37405" s="65"/>
      <c r="F37405" s="65"/>
      <c r="G37405" s="145"/>
    </row>
    <row r="37406" spans="1:7">
      <c r="A37406" s="65"/>
      <c r="B37406" s="65"/>
      <c r="C37406" s="65"/>
      <c r="D37406" s="65"/>
      <c r="E37406" s="65"/>
      <c r="F37406" s="65"/>
      <c r="G37406" s="145"/>
    </row>
    <row r="37407" spans="1:7">
      <c r="A37407" s="65"/>
      <c r="B37407" s="65"/>
      <c r="C37407" s="65"/>
      <c r="D37407" s="65"/>
      <c r="E37407" s="65"/>
      <c r="F37407" s="65"/>
      <c r="G37407" s="145"/>
    </row>
    <row r="37408" spans="1:7">
      <c r="A37408" s="65"/>
      <c r="B37408" s="65"/>
      <c r="C37408" s="65"/>
      <c r="D37408" s="65"/>
      <c r="E37408" s="65"/>
      <c r="F37408" s="65"/>
      <c r="G37408" s="145"/>
    </row>
    <row r="37409" spans="1:7">
      <c r="A37409" s="65"/>
      <c r="B37409" s="65"/>
      <c r="C37409" s="65"/>
      <c r="D37409" s="65"/>
      <c r="E37409" s="65"/>
      <c r="F37409" s="65"/>
      <c r="G37409" s="145"/>
    </row>
    <row r="37410" spans="1:7">
      <c r="A37410" s="65"/>
      <c r="B37410" s="65"/>
      <c r="C37410" s="65"/>
      <c r="D37410" s="65"/>
      <c r="E37410" s="65"/>
      <c r="F37410" s="65"/>
      <c r="G37410" s="145"/>
    </row>
    <row r="37411" spans="1:7">
      <c r="A37411" s="65"/>
      <c r="B37411" s="65"/>
      <c r="C37411" s="65"/>
      <c r="D37411" s="65"/>
      <c r="E37411" s="65"/>
      <c r="F37411" s="65"/>
      <c r="G37411" s="145"/>
    </row>
    <row r="37412" spans="1:7">
      <c r="A37412" s="65"/>
      <c r="B37412" s="65"/>
      <c r="C37412" s="65"/>
      <c r="D37412" s="65"/>
      <c r="E37412" s="65"/>
      <c r="F37412" s="65"/>
      <c r="G37412" s="145"/>
    </row>
    <row r="37413" spans="1:7">
      <c r="A37413" s="65"/>
      <c r="B37413" s="65"/>
      <c r="C37413" s="65"/>
      <c r="D37413" s="65"/>
      <c r="E37413" s="65"/>
      <c r="F37413" s="65"/>
      <c r="G37413" s="145"/>
    </row>
    <row r="37414" spans="1:7">
      <c r="A37414" s="65"/>
      <c r="B37414" s="65"/>
      <c r="C37414" s="65"/>
      <c r="D37414" s="65"/>
      <c r="E37414" s="65"/>
      <c r="F37414" s="65"/>
      <c r="G37414" s="145"/>
    </row>
    <row r="37415" spans="1:7">
      <c r="A37415" s="65"/>
      <c r="B37415" s="65"/>
      <c r="C37415" s="65"/>
      <c r="D37415" s="65"/>
      <c r="E37415" s="65"/>
      <c r="F37415" s="65"/>
      <c r="G37415" s="145"/>
    </row>
    <row r="37416" spans="1:7">
      <c r="A37416" s="65"/>
      <c r="B37416" s="65"/>
      <c r="C37416" s="65"/>
      <c r="D37416" s="65"/>
      <c r="E37416" s="65"/>
      <c r="F37416" s="65"/>
      <c r="G37416" s="145"/>
    </row>
    <row r="37417" spans="1:7">
      <c r="A37417" s="65"/>
      <c r="B37417" s="65"/>
      <c r="C37417" s="65"/>
      <c r="D37417" s="65"/>
      <c r="E37417" s="65"/>
      <c r="F37417" s="65"/>
      <c r="G37417" s="145"/>
    </row>
    <row r="37418" spans="1:7">
      <c r="A37418" s="65"/>
      <c r="B37418" s="65"/>
      <c r="C37418" s="65"/>
      <c r="D37418" s="65"/>
      <c r="E37418" s="65"/>
      <c r="F37418" s="65"/>
      <c r="G37418" s="145"/>
    </row>
    <row r="37419" spans="1:7">
      <c r="A37419" s="65"/>
      <c r="B37419" s="65"/>
      <c r="C37419" s="65"/>
      <c r="D37419" s="65"/>
      <c r="E37419" s="65"/>
      <c r="F37419" s="65"/>
      <c r="G37419" s="145"/>
    </row>
    <row r="37420" spans="1:7">
      <c r="A37420" s="65"/>
      <c r="B37420" s="65"/>
      <c r="C37420" s="65"/>
      <c r="D37420" s="65"/>
      <c r="E37420" s="65"/>
      <c r="F37420" s="65"/>
      <c r="G37420" s="145"/>
    </row>
    <row r="37421" spans="1:7">
      <c r="A37421" s="65"/>
      <c r="B37421" s="65"/>
      <c r="C37421" s="65"/>
      <c r="D37421" s="65"/>
      <c r="E37421" s="65"/>
      <c r="F37421" s="65"/>
      <c r="G37421" s="145"/>
    </row>
    <row r="37422" spans="1:7">
      <c r="A37422" s="65"/>
      <c r="B37422" s="65"/>
      <c r="C37422" s="65"/>
      <c r="D37422" s="65"/>
      <c r="E37422" s="65"/>
      <c r="F37422" s="65"/>
      <c r="G37422" s="145"/>
    </row>
    <row r="37423" spans="1:7">
      <c r="A37423" s="65"/>
      <c r="B37423" s="65"/>
      <c r="C37423" s="65"/>
      <c r="D37423" s="65"/>
      <c r="E37423" s="65"/>
      <c r="F37423" s="65"/>
      <c r="G37423" s="145"/>
    </row>
    <row r="37424" spans="1:7">
      <c r="A37424" s="65"/>
      <c r="B37424" s="65"/>
      <c r="C37424" s="65"/>
      <c r="D37424" s="65"/>
      <c r="E37424" s="65"/>
      <c r="F37424" s="65"/>
      <c r="G37424" s="145"/>
    </row>
    <row r="37425" spans="1:7">
      <c r="A37425" s="65"/>
      <c r="B37425" s="65"/>
      <c r="C37425" s="65"/>
      <c r="D37425" s="65"/>
      <c r="E37425" s="65"/>
      <c r="F37425" s="65"/>
      <c r="G37425" s="145"/>
    </row>
    <row r="37426" spans="1:7">
      <c r="A37426" s="65"/>
      <c r="B37426" s="65"/>
      <c r="C37426" s="65"/>
      <c r="D37426" s="65"/>
      <c r="E37426" s="65"/>
      <c r="F37426" s="65"/>
      <c r="G37426" s="145"/>
    </row>
    <row r="37427" spans="1:7">
      <c r="A37427" s="65"/>
      <c r="B37427" s="65"/>
      <c r="C37427" s="65"/>
      <c r="D37427" s="65"/>
      <c r="E37427" s="65"/>
      <c r="F37427" s="65"/>
      <c r="G37427" s="145"/>
    </row>
    <row r="37428" spans="1:7">
      <c r="A37428" s="65"/>
      <c r="B37428" s="65"/>
      <c r="C37428" s="65"/>
      <c r="D37428" s="65"/>
      <c r="E37428" s="65"/>
      <c r="F37428" s="65"/>
      <c r="G37428" s="145"/>
    </row>
    <row r="37429" spans="1:7">
      <c r="A37429" s="65"/>
      <c r="B37429" s="65"/>
      <c r="C37429" s="65"/>
      <c r="D37429" s="65"/>
      <c r="E37429" s="65"/>
      <c r="F37429" s="65"/>
      <c r="G37429" s="145"/>
    </row>
    <row r="37430" spans="1:7">
      <c r="A37430" s="65"/>
      <c r="B37430" s="65"/>
      <c r="C37430" s="65"/>
      <c r="D37430" s="65"/>
      <c r="E37430" s="65"/>
      <c r="F37430" s="65"/>
      <c r="G37430" s="145"/>
    </row>
    <row r="37431" spans="1:7">
      <c r="A37431" s="65"/>
      <c r="B37431" s="65"/>
      <c r="C37431" s="65"/>
      <c r="D37431" s="65"/>
      <c r="E37431" s="65"/>
      <c r="F37431" s="65"/>
      <c r="G37431" s="145"/>
    </row>
    <row r="37432" spans="1:7">
      <c r="A37432" s="65"/>
      <c r="B37432" s="65"/>
      <c r="C37432" s="65"/>
      <c r="D37432" s="65"/>
      <c r="E37432" s="65"/>
      <c r="F37432" s="65"/>
      <c r="G37432" s="145"/>
    </row>
    <row r="37433" spans="1:7">
      <c r="A37433" s="65"/>
      <c r="B37433" s="65"/>
      <c r="C37433" s="65"/>
      <c r="D37433" s="65"/>
      <c r="E37433" s="65"/>
      <c r="F37433" s="65"/>
      <c r="G37433" s="145"/>
    </row>
    <row r="37434" spans="1:7">
      <c r="A37434" s="65"/>
      <c r="B37434" s="65"/>
      <c r="C37434" s="65"/>
      <c r="D37434" s="65"/>
      <c r="E37434" s="65"/>
      <c r="F37434" s="65"/>
      <c r="G37434" s="145"/>
    </row>
    <row r="37435" spans="1:7">
      <c r="A37435" s="65"/>
      <c r="B37435" s="65"/>
      <c r="C37435" s="65"/>
      <c r="D37435" s="65"/>
      <c r="E37435" s="65"/>
      <c r="F37435" s="65"/>
      <c r="G37435" s="145"/>
    </row>
    <row r="37436" spans="1:7">
      <c r="A37436" s="65"/>
      <c r="B37436" s="65"/>
      <c r="C37436" s="65"/>
      <c r="D37436" s="65"/>
      <c r="E37436" s="65"/>
      <c r="F37436" s="65"/>
      <c r="G37436" s="145"/>
    </row>
    <row r="37437" spans="1:7">
      <c r="A37437" s="65"/>
      <c r="B37437" s="65"/>
      <c r="C37437" s="65"/>
      <c r="D37437" s="65"/>
      <c r="E37437" s="65"/>
      <c r="F37437" s="65"/>
      <c r="G37437" s="145"/>
    </row>
    <row r="37438" spans="1:7">
      <c r="A37438" s="65"/>
      <c r="B37438" s="65"/>
      <c r="C37438" s="65"/>
      <c r="D37438" s="65"/>
      <c r="E37438" s="65"/>
      <c r="F37438" s="65"/>
      <c r="G37438" s="145"/>
    </row>
    <row r="37439" spans="1:7">
      <c r="A37439" s="65"/>
      <c r="B37439" s="65"/>
      <c r="C37439" s="65"/>
      <c r="D37439" s="65"/>
      <c r="E37439" s="65"/>
      <c r="F37439" s="65"/>
      <c r="G37439" s="145"/>
    </row>
    <row r="37440" spans="1:7">
      <c r="A37440" s="65"/>
      <c r="B37440" s="65"/>
      <c r="C37440" s="65"/>
      <c r="D37440" s="65"/>
      <c r="E37440" s="65"/>
      <c r="F37440" s="65"/>
      <c r="G37440" s="145"/>
    </row>
    <row r="37441" spans="1:7">
      <c r="A37441" s="65"/>
      <c r="B37441" s="65"/>
      <c r="C37441" s="65"/>
      <c r="D37441" s="65"/>
      <c r="E37441" s="65"/>
      <c r="F37441" s="65"/>
      <c r="G37441" s="145"/>
    </row>
    <row r="37442" spans="1:7">
      <c r="A37442" s="65"/>
      <c r="B37442" s="65"/>
      <c r="C37442" s="65"/>
      <c r="D37442" s="65"/>
      <c r="E37442" s="65"/>
      <c r="F37442" s="65"/>
      <c r="G37442" s="145"/>
    </row>
    <row r="37443" spans="1:7">
      <c r="A37443" s="65"/>
      <c r="B37443" s="65"/>
      <c r="C37443" s="65"/>
      <c r="D37443" s="65"/>
      <c r="E37443" s="65"/>
      <c r="F37443" s="65"/>
      <c r="G37443" s="145"/>
    </row>
    <row r="37444" spans="1:7">
      <c r="A37444" s="65"/>
      <c r="B37444" s="65"/>
      <c r="C37444" s="65"/>
      <c r="D37444" s="65"/>
      <c r="E37444" s="65"/>
      <c r="F37444" s="65"/>
      <c r="G37444" s="145"/>
    </row>
    <row r="37445" spans="1:7">
      <c r="A37445" s="65"/>
      <c r="B37445" s="65"/>
      <c r="C37445" s="65"/>
      <c r="D37445" s="65"/>
      <c r="E37445" s="65"/>
      <c r="F37445" s="65"/>
      <c r="G37445" s="145"/>
    </row>
    <row r="37446" spans="1:7">
      <c r="A37446" s="65"/>
      <c r="B37446" s="65"/>
      <c r="C37446" s="65"/>
      <c r="D37446" s="65"/>
      <c r="E37446" s="65"/>
      <c r="F37446" s="65"/>
      <c r="G37446" s="145"/>
    </row>
    <row r="37447" spans="1:7">
      <c r="A37447" s="65"/>
      <c r="B37447" s="65"/>
      <c r="C37447" s="65"/>
      <c r="D37447" s="65"/>
      <c r="E37447" s="65"/>
      <c r="F37447" s="65"/>
      <c r="G37447" s="145"/>
    </row>
    <row r="37448" spans="1:7">
      <c r="A37448" s="65"/>
      <c r="B37448" s="65"/>
      <c r="C37448" s="65"/>
      <c r="D37448" s="65"/>
      <c r="E37448" s="65"/>
      <c r="F37448" s="65"/>
      <c r="G37448" s="145"/>
    </row>
    <row r="37449" spans="1:7">
      <c r="A37449" s="65"/>
      <c r="B37449" s="65"/>
      <c r="C37449" s="65"/>
      <c r="D37449" s="65"/>
      <c r="E37449" s="65"/>
      <c r="F37449" s="65"/>
      <c r="G37449" s="145"/>
    </row>
    <row r="37450" spans="1:7">
      <c r="A37450" s="65"/>
      <c r="B37450" s="65"/>
      <c r="C37450" s="65"/>
      <c r="D37450" s="65"/>
      <c r="E37450" s="65"/>
      <c r="F37450" s="65"/>
      <c r="G37450" s="145"/>
    </row>
    <row r="37451" spans="1:7">
      <c r="A37451" s="65"/>
      <c r="B37451" s="65"/>
      <c r="C37451" s="65"/>
      <c r="D37451" s="65"/>
      <c r="E37451" s="65"/>
      <c r="F37451" s="65"/>
      <c r="G37451" s="145"/>
    </row>
    <row r="37452" spans="1:7">
      <c r="A37452" s="65"/>
      <c r="B37452" s="65"/>
      <c r="C37452" s="65"/>
      <c r="D37452" s="65"/>
      <c r="E37452" s="65"/>
      <c r="F37452" s="65"/>
      <c r="G37452" s="145"/>
    </row>
    <row r="37453" spans="1:7">
      <c r="A37453" s="65"/>
      <c r="B37453" s="65"/>
      <c r="C37453" s="65"/>
      <c r="D37453" s="65"/>
      <c r="E37453" s="65"/>
      <c r="F37453" s="65"/>
      <c r="G37453" s="145"/>
    </row>
    <row r="37454" spans="1:7">
      <c r="A37454" s="65"/>
      <c r="B37454" s="65"/>
      <c r="C37454" s="65"/>
      <c r="D37454" s="65"/>
      <c r="E37454" s="65"/>
      <c r="F37454" s="65"/>
      <c r="G37454" s="145"/>
    </row>
    <row r="37455" spans="1:7">
      <c r="A37455" s="65"/>
      <c r="B37455" s="65"/>
      <c r="C37455" s="65"/>
      <c r="D37455" s="65"/>
      <c r="E37455" s="65"/>
      <c r="F37455" s="65"/>
      <c r="G37455" s="145"/>
    </row>
    <row r="37456" spans="1:7">
      <c r="A37456" s="65"/>
      <c r="B37456" s="65"/>
      <c r="C37456" s="65"/>
      <c r="D37456" s="65"/>
      <c r="E37456" s="65"/>
      <c r="F37456" s="65"/>
      <c r="G37456" s="145"/>
    </row>
    <row r="37457" spans="1:7">
      <c r="A37457" s="65"/>
      <c r="B37457" s="65"/>
      <c r="C37457" s="65"/>
      <c r="D37457" s="65"/>
      <c r="E37457" s="65"/>
      <c r="F37457" s="65"/>
      <c r="G37457" s="145"/>
    </row>
    <row r="37458" spans="1:7">
      <c r="A37458" s="65"/>
      <c r="B37458" s="65"/>
      <c r="C37458" s="65"/>
      <c r="D37458" s="65"/>
      <c r="E37458" s="65"/>
      <c r="F37458" s="65"/>
      <c r="G37458" s="145"/>
    </row>
    <row r="37459" spans="1:7">
      <c r="A37459" s="65"/>
      <c r="B37459" s="65"/>
      <c r="C37459" s="65"/>
      <c r="D37459" s="65"/>
      <c r="E37459" s="65"/>
      <c r="F37459" s="65"/>
      <c r="G37459" s="145"/>
    </row>
    <row r="37460" spans="1:7">
      <c r="A37460" s="65"/>
      <c r="B37460" s="65"/>
      <c r="C37460" s="65"/>
      <c r="D37460" s="65"/>
      <c r="E37460" s="65"/>
      <c r="F37460" s="65"/>
      <c r="G37460" s="145"/>
    </row>
    <row r="37461" spans="1:7">
      <c r="A37461" s="65"/>
      <c r="B37461" s="65"/>
      <c r="C37461" s="65"/>
      <c r="D37461" s="65"/>
      <c r="E37461" s="65"/>
      <c r="F37461" s="65"/>
      <c r="G37461" s="145"/>
    </row>
    <row r="37462" spans="1:7">
      <c r="A37462" s="65"/>
      <c r="B37462" s="65"/>
      <c r="C37462" s="65"/>
      <c r="D37462" s="65"/>
      <c r="E37462" s="65"/>
      <c r="F37462" s="65"/>
      <c r="G37462" s="145"/>
    </row>
    <row r="37463" spans="1:7">
      <c r="A37463" s="65"/>
      <c r="B37463" s="65"/>
      <c r="C37463" s="65"/>
      <c r="D37463" s="65"/>
      <c r="E37463" s="65"/>
      <c r="F37463" s="65"/>
      <c r="G37463" s="145"/>
    </row>
    <row r="37464" spans="1:7">
      <c r="A37464" s="65"/>
      <c r="B37464" s="65"/>
      <c r="C37464" s="65"/>
      <c r="D37464" s="65"/>
      <c r="E37464" s="65"/>
      <c r="F37464" s="65"/>
      <c r="G37464" s="145"/>
    </row>
    <row r="37465" spans="1:7">
      <c r="A37465" s="65"/>
      <c r="B37465" s="65"/>
      <c r="C37465" s="65"/>
      <c r="D37465" s="65"/>
      <c r="E37465" s="65"/>
      <c r="F37465" s="65"/>
      <c r="G37465" s="145"/>
    </row>
    <row r="37466" spans="1:7">
      <c r="A37466" s="65"/>
      <c r="B37466" s="65"/>
      <c r="C37466" s="65"/>
      <c r="D37466" s="65"/>
      <c r="E37466" s="65"/>
      <c r="F37466" s="65"/>
      <c r="G37466" s="145"/>
    </row>
    <row r="37467" spans="1:7">
      <c r="A37467" s="65"/>
      <c r="B37467" s="65"/>
      <c r="C37467" s="65"/>
      <c r="D37467" s="65"/>
      <c r="E37467" s="65"/>
      <c r="F37467" s="65"/>
      <c r="G37467" s="145"/>
    </row>
    <row r="37468" spans="1:7">
      <c r="A37468" s="65"/>
      <c r="B37468" s="65"/>
      <c r="C37468" s="65"/>
      <c r="D37468" s="65"/>
      <c r="E37468" s="65"/>
      <c r="F37468" s="65"/>
      <c r="G37468" s="145"/>
    </row>
    <row r="37469" spans="1:7">
      <c r="A37469" s="65"/>
      <c r="B37469" s="65"/>
      <c r="C37469" s="65"/>
      <c r="D37469" s="65"/>
      <c r="E37469" s="65"/>
      <c r="F37469" s="65"/>
      <c r="G37469" s="145"/>
    </row>
    <row r="37470" spans="1:7">
      <c r="A37470" s="65"/>
      <c r="B37470" s="65"/>
      <c r="C37470" s="65"/>
      <c r="D37470" s="65"/>
      <c r="E37470" s="65"/>
      <c r="F37470" s="65"/>
      <c r="G37470" s="145"/>
    </row>
    <row r="37471" spans="1:7">
      <c r="A37471" s="65"/>
      <c r="B37471" s="65"/>
      <c r="C37471" s="65"/>
      <c r="D37471" s="65"/>
      <c r="E37471" s="65"/>
      <c r="F37471" s="65"/>
      <c r="G37471" s="145"/>
    </row>
    <row r="37472" spans="1:7">
      <c r="A37472" s="65"/>
      <c r="B37472" s="65"/>
      <c r="C37472" s="65"/>
      <c r="D37472" s="65"/>
      <c r="E37472" s="65"/>
      <c r="F37472" s="65"/>
      <c r="G37472" s="145"/>
    </row>
    <row r="37473" spans="1:7">
      <c r="A37473" s="65"/>
      <c r="B37473" s="65"/>
      <c r="C37473" s="65"/>
      <c r="D37473" s="65"/>
      <c r="E37473" s="65"/>
      <c r="F37473" s="65"/>
      <c r="G37473" s="145"/>
    </row>
    <row r="37474" spans="1:7">
      <c r="A37474" s="65"/>
      <c r="B37474" s="65"/>
      <c r="C37474" s="65"/>
      <c r="D37474" s="65"/>
      <c r="E37474" s="65"/>
      <c r="F37474" s="65"/>
      <c r="G37474" s="145"/>
    </row>
    <row r="37475" spans="1:7">
      <c r="A37475" s="65"/>
      <c r="B37475" s="65"/>
      <c r="C37475" s="65"/>
      <c r="D37475" s="65"/>
      <c r="E37475" s="65"/>
      <c r="F37475" s="65"/>
      <c r="G37475" s="145"/>
    </row>
    <row r="37476" spans="1:7">
      <c r="A37476" s="65"/>
      <c r="B37476" s="65"/>
      <c r="C37476" s="65"/>
      <c r="D37476" s="65"/>
      <c r="E37476" s="65"/>
      <c r="F37476" s="65"/>
      <c r="G37476" s="145"/>
    </row>
    <row r="37477" spans="1:7">
      <c r="A37477" s="65"/>
      <c r="B37477" s="65"/>
      <c r="C37477" s="65"/>
      <c r="D37477" s="65"/>
      <c r="E37477" s="65"/>
      <c r="F37477" s="65"/>
      <c r="G37477" s="145"/>
    </row>
    <row r="37478" spans="1:7">
      <c r="A37478" s="65"/>
      <c r="B37478" s="65"/>
      <c r="C37478" s="65"/>
      <c r="D37478" s="65"/>
      <c r="E37478" s="65"/>
      <c r="F37478" s="65"/>
      <c r="G37478" s="145"/>
    </row>
    <row r="37479" spans="1:7">
      <c r="A37479" s="65"/>
      <c r="B37479" s="65"/>
      <c r="C37479" s="65"/>
      <c r="D37479" s="65"/>
      <c r="E37479" s="65"/>
      <c r="F37479" s="65"/>
      <c r="G37479" s="145"/>
    </row>
    <row r="37480" spans="1:7">
      <c r="A37480" s="65"/>
      <c r="B37480" s="65"/>
      <c r="C37480" s="65"/>
      <c r="D37480" s="65"/>
      <c r="E37480" s="65"/>
      <c r="F37480" s="65"/>
      <c r="G37480" s="145"/>
    </row>
    <row r="37481" spans="1:7">
      <c r="A37481" s="65"/>
      <c r="B37481" s="65"/>
      <c r="C37481" s="65"/>
      <c r="D37481" s="65"/>
      <c r="E37481" s="65"/>
      <c r="F37481" s="65"/>
      <c r="G37481" s="145"/>
    </row>
    <row r="37482" spans="1:7">
      <c r="A37482" s="65"/>
      <c r="B37482" s="65"/>
      <c r="C37482" s="65"/>
      <c r="D37482" s="65"/>
      <c r="E37482" s="65"/>
      <c r="F37482" s="65"/>
      <c r="G37482" s="145"/>
    </row>
    <row r="37483" spans="1:7">
      <c r="A37483" s="65"/>
      <c r="B37483" s="65"/>
      <c r="C37483" s="65"/>
      <c r="D37483" s="65"/>
      <c r="E37483" s="65"/>
      <c r="F37483" s="65"/>
      <c r="G37483" s="145"/>
    </row>
    <row r="37484" spans="1:7">
      <c r="A37484" s="65"/>
      <c r="B37484" s="65"/>
      <c r="C37484" s="65"/>
      <c r="D37484" s="65"/>
      <c r="E37484" s="65"/>
      <c r="F37484" s="65"/>
      <c r="G37484" s="145"/>
    </row>
    <row r="37485" spans="1:7">
      <c r="A37485" s="65"/>
      <c r="B37485" s="65"/>
      <c r="C37485" s="65"/>
      <c r="D37485" s="65"/>
      <c r="E37485" s="65"/>
      <c r="F37485" s="65"/>
      <c r="G37485" s="145"/>
    </row>
    <row r="37486" spans="1:7">
      <c r="A37486" s="65"/>
      <c r="B37486" s="65"/>
      <c r="C37486" s="65"/>
      <c r="D37486" s="65"/>
      <c r="E37486" s="65"/>
      <c r="F37486" s="65"/>
      <c r="G37486" s="145"/>
    </row>
    <row r="37487" spans="1:7">
      <c r="A37487" s="65"/>
      <c r="B37487" s="65"/>
      <c r="C37487" s="65"/>
      <c r="D37487" s="65"/>
      <c r="E37487" s="65"/>
      <c r="F37487" s="65"/>
      <c r="G37487" s="145"/>
    </row>
    <row r="37488" spans="1:7">
      <c r="A37488" s="65"/>
      <c r="B37488" s="65"/>
      <c r="C37488" s="65"/>
      <c r="D37488" s="65"/>
      <c r="E37488" s="65"/>
      <c r="F37488" s="65"/>
      <c r="G37488" s="145"/>
    </row>
    <row r="37489" spans="1:7">
      <c r="A37489" s="65"/>
      <c r="B37489" s="65"/>
      <c r="C37489" s="65"/>
      <c r="D37489" s="65"/>
      <c r="E37489" s="65"/>
      <c r="F37489" s="65"/>
      <c r="G37489" s="145"/>
    </row>
    <row r="37490" spans="1:7">
      <c r="A37490" s="65"/>
      <c r="B37490" s="65"/>
      <c r="C37490" s="65"/>
      <c r="D37490" s="65"/>
      <c r="E37490" s="65"/>
      <c r="F37490" s="65"/>
      <c r="G37490" s="145"/>
    </row>
    <row r="37491" spans="1:7">
      <c r="A37491" s="65"/>
      <c r="B37491" s="65"/>
      <c r="C37491" s="65"/>
      <c r="D37491" s="65"/>
      <c r="E37491" s="65"/>
      <c r="F37491" s="65"/>
      <c r="G37491" s="145"/>
    </row>
    <row r="37492" spans="1:7">
      <c r="A37492" s="65"/>
      <c r="B37492" s="65"/>
      <c r="C37492" s="65"/>
      <c r="D37492" s="65"/>
      <c r="E37492" s="65"/>
      <c r="F37492" s="65"/>
      <c r="G37492" s="145"/>
    </row>
    <row r="37493" spans="1:7">
      <c r="A37493" s="65"/>
      <c r="B37493" s="65"/>
      <c r="C37493" s="65"/>
      <c r="D37493" s="65"/>
      <c r="E37493" s="65"/>
      <c r="F37493" s="65"/>
      <c r="G37493" s="145"/>
    </row>
    <row r="37494" spans="1:7">
      <c r="A37494" s="65"/>
      <c r="B37494" s="65"/>
      <c r="C37494" s="65"/>
      <c r="D37494" s="65"/>
      <c r="E37494" s="65"/>
      <c r="F37494" s="65"/>
      <c r="G37494" s="145"/>
    </row>
    <row r="37495" spans="1:7">
      <c r="A37495" s="65"/>
      <c r="B37495" s="65"/>
      <c r="C37495" s="65"/>
      <c r="D37495" s="65"/>
      <c r="E37495" s="65"/>
      <c r="F37495" s="65"/>
      <c r="G37495" s="145"/>
    </row>
    <row r="37496" spans="1:7">
      <c r="A37496" s="65"/>
      <c r="B37496" s="65"/>
      <c r="C37496" s="65"/>
      <c r="D37496" s="65"/>
      <c r="E37496" s="65"/>
      <c r="F37496" s="65"/>
      <c r="G37496" s="145"/>
    </row>
    <row r="37497" spans="1:7">
      <c r="A37497" s="65"/>
      <c r="B37497" s="65"/>
      <c r="C37497" s="65"/>
      <c r="D37497" s="65"/>
      <c r="E37497" s="65"/>
      <c r="F37497" s="65"/>
      <c r="G37497" s="145"/>
    </row>
    <row r="37498" spans="1:7">
      <c r="A37498" s="65"/>
      <c r="B37498" s="65"/>
      <c r="C37498" s="65"/>
      <c r="D37498" s="65"/>
      <c r="E37498" s="65"/>
      <c r="F37498" s="65"/>
      <c r="G37498" s="145"/>
    </row>
    <row r="37499" spans="1:7">
      <c r="A37499" s="65"/>
      <c r="B37499" s="65"/>
      <c r="C37499" s="65"/>
      <c r="D37499" s="65"/>
      <c r="E37499" s="65"/>
      <c r="F37499" s="65"/>
      <c r="G37499" s="145"/>
    </row>
    <row r="37500" spans="1:7">
      <c r="A37500" s="65"/>
      <c r="B37500" s="65"/>
      <c r="C37500" s="65"/>
      <c r="D37500" s="65"/>
      <c r="E37500" s="65"/>
      <c r="F37500" s="65"/>
      <c r="G37500" s="145"/>
    </row>
    <row r="37501" spans="1:7">
      <c r="A37501" s="65"/>
      <c r="B37501" s="65"/>
      <c r="C37501" s="65"/>
      <c r="D37501" s="65"/>
      <c r="E37501" s="65"/>
      <c r="F37501" s="65"/>
      <c r="G37501" s="145"/>
    </row>
    <row r="37502" spans="1:7">
      <c r="A37502" s="65"/>
      <c r="B37502" s="65"/>
      <c r="C37502" s="65"/>
      <c r="D37502" s="65"/>
      <c r="E37502" s="65"/>
      <c r="F37502" s="65"/>
      <c r="G37502" s="145"/>
    </row>
    <row r="37503" spans="1:7">
      <c r="A37503" s="65"/>
      <c r="B37503" s="65"/>
      <c r="C37503" s="65"/>
      <c r="D37503" s="65"/>
      <c r="E37503" s="65"/>
      <c r="F37503" s="65"/>
      <c r="G37503" s="145"/>
    </row>
    <row r="37504" spans="1:7">
      <c r="A37504" s="65"/>
      <c r="B37504" s="65"/>
      <c r="C37504" s="65"/>
      <c r="D37504" s="65"/>
      <c r="E37504" s="65"/>
      <c r="F37504" s="65"/>
      <c r="G37504" s="145"/>
    </row>
    <row r="37505" spans="1:7">
      <c r="A37505" s="65"/>
      <c r="B37505" s="65"/>
      <c r="C37505" s="65"/>
      <c r="D37505" s="65"/>
      <c r="E37505" s="65"/>
      <c r="F37505" s="65"/>
      <c r="G37505" s="145"/>
    </row>
    <row r="37506" spans="1:7">
      <c r="A37506" s="65"/>
      <c r="B37506" s="65"/>
      <c r="C37506" s="65"/>
      <c r="D37506" s="65"/>
      <c r="E37506" s="65"/>
      <c r="F37506" s="65"/>
      <c r="G37506" s="145"/>
    </row>
    <row r="37507" spans="1:7">
      <c r="A37507" s="65"/>
      <c r="B37507" s="65"/>
      <c r="C37507" s="65"/>
      <c r="D37507" s="65"/>
      <c r="E37507" s="65"/>
      <c r="F37507" s="65"/>
      <c r="G37507" s="145"/>
    </row>
    <row r="37508" spans="1:7">
      <c r="A37508" s="65"/>
      <c r="B37508" s="65"/>
      <c r="C37508" s="65"/>
      <c r="D37508" s="65"/>
      <c r="E37508" s="65"/>
      <c r="F37508" s="65"/>
      <c r="G37508" s="145"/>
    </row>
    <row r="37509" spans="1:7">
      <c r="A37509" s="65"/>
      <c r="B37509" s="65"/>
      <c r="C37509" s="65"/>
      <c r="D37509" s="65"/>
      <c r="E37509" s="65"/>
      <c r="F37509" s="65"/>
      <c r="G37509" s="145"/>
    </row>
    <row r="37510" spans="1:7">
      <c r="A37510" s="65"/>
      <c r="B37510" s="65"/>
      <c r="C37510" s="65"/>
      <c r="D37510" s="65"/>
      <c r="E37510" s="65"/>
      <c r="F37510" s="65"/>
      <c r="G37510" s="145"/>
    </row>
    <row r="37511" spans="1:7">
      <c r="A37511" s="65"/>
      <c r="B37511" s="65"/>
      <c r="C37511" s="65"/>
      <c r="D37511" s="65"/>
      <c r="E37511" s="65"/>
      <c r="F37511" s="65"/>
      <c r="G37511" s="145"/>
    </row>
    <row r="37512" spans="1:7">
      <c r="A37512" s="65"/>
      <c r="B37512" s="65"/>
      <c r="C37512" s="65"/>
      <c r="D37512" s="65"/>
      <c r="E37512" s="65"/>
      <c r="F37512" s="65"/>
      <c r="G37512" s="145"/>
    </row>
    <row r="37513" spans="1:7">
      <c r="A37513" s="65"/>
      <c r="B37513" s="65"/>
      <c r="C37513" s="65"/>
      <c r="D37513" s="65"/>
      <c r="E37513" s="65"/>
      <c r="F37513" s="65"/>
      <c r="G37513" s="145"/>
    </row>
    <row r="37514" spans="1:7">
      <c r="A37514" s="65"/>
      <c r="B37514" s="65"/>
      <c r="C37514" s="65"/>
      <c r="D37514" s="65"/>
      <c r="E37514" s="65"/>
      <c r="F37514" s="65"/>
      <c r="G37514" s="145"/>
    </row>
    <row r="37515" spans="1:7">
      <c r="A37515" s="65"/>
      <c r="B37515" s="65"/>
      <c r="C37515" s="65"/>
      <c r="D37515" s="65"/>
      <c r="E37515" s="65"/>
      <c r="F37515" s="65"/>
      <c r="G37515" s="145"/>
    </row>
    <row r="37516" spans="1:7">
      <c r="A37516" s="65"/>
      <c r="B37516" s="65"/>
      <c r="C37516" s="65"/>
      <c r="D37516" s="65"/>
      <c r="E37516" s="65"/>
      <c r="F37516" s="65"/>
      <c r="G37516" s="145"/>
    </row>
    <row r="37517" spans="1:7">
      <c r="A37517" s="65"/>
      <c r="B37517" s="65"/>
      <c r="C37517" s="65"/>
      <c r="D37517" s="65"/>
      <c r="E37517" s="65"/>
      <c r="F37517" s="65"/>
      <c r="G37517" s="145"/>
    </row>
    <row r="37518" spans="1:7">
      <c r="A37518" s="65"/>
      <c r="B37518" s="65"/>
      <c r="C37518" s="65"/>
      <c r="D37518" s="65"/>
      <c r="E37518" s="65"/>
      <c r="F37518" s="65"/>
      <c r="G37518" s="145"/>
    </row>
    <row r="37519" spans="1:7">
      <c r="A37519" s="65"/>
      <c r="B37519" s="65"/>
      <c r="C37519" s="65"/>
      <c r="D37519" s="65"/>
      <c r="E37519" s="65"/>
      <c r="F37519" s="65"/>
      <c r="G37519" s="145"/>
    </row>
    <row r="37520" spans="1:7">
      <c r="A37520" s="65"/>
      <c r="B37520" s="65"/>
      <c r="C37520" s="65"/>
      <c r="D37520" s="65"/>
      <c r="E37520" s="65"/>
      <c r="F37520" s="65"/>
      <c r="G37520" s="145"/>
    </row>
    <row r="37521" spans="1:7">
      <c r="A37521" s="65"/>
      <c r="B37521" s="65"/>
      <c r="C37521" s="65"/>
      <c r="D37521" s="65"/>
      <c r="E37521" s="65"/>
      <c r="F37521" s="65"/>
      <c r="G37521" s="145"/>
    </row>
    <row r="37522" spans="1:7">
      <c r="A37522" s="65"/>
      <c r="B37522" s="65"/>
      <c r="C37522" s="65"/>
      <c r="D37522" s="65"/>
      <c r="E37522" s="65"/>
      <c r="F37522" s="65"/>
      <c r="G37522" s="145"/>
    </row>
    <row r="37523" spans="1:7">
      <c r="A37523" s="65"/>
      <c r="B37523" s="65"/>
      <c r="C37523" s="65"/>
      <c r="D37523" s="65"/>
      <c r="E37523" s="65"/>
      <c r="F37523" s="65"/>
      <c r="G37523" s="145"/>
    </row>
    <row r="37524" spans="1:7">
      <c r="A37524" s="65"/>
      <c r="B37524" s="65"/>
      <c r="C37524" s="65"/>
      <c r="D37524" s="65"/>
      <c r="E37524" s="65"/>
      <c r="F37524" s="65"/>
      <c r="G37524" s="145"/>
    </row>
    <row r="37525" spans="1:7">
      <c r="A37525" s="65"/>
      <c r="B37525" s="65"/>
      <c r="C37525" s="65"/>
      <c r="D37525" s="65"/>
      <c r="E37525" s="65"/>
      <c r="F37525" s="65"/>
      <c r="G37525" s="145"/>
    </row>
    <row r="37526" spans="1:7">
      <c r="A37526" s="65"/>
      <c r="B37526" s="65"/>
      <c r="C37526" s="65"/>
      <c r="D37526" s="65"/>
      <c r="E37526" s="65"/>
      <c r="F37526" s="65"/>
      <c r="G37526" s="145"/>
    </row>
    <row r="37527" spans="1:7">
      <c r="A37527" s="65"/>
      <c r="B37527" s="65"/>
      <c r="C37527" s="65"/>
      <c r="D37527" s="65"/>
      <c r="E37527" s="65"/>
      <c r="F37527" s="65"/>
      <c r="G37527" s="145"/>
    </row>
    <row r="37528" spans="1:7">
      <c r="A37528" s="65"/>
      <c r="B37528" s="65"/>
      <c r="C37528" s="65"/>
      <c r="D37528" s="65"/>
      <c r="E37528" s="65"/>
      <c r="F37528" s="65"/>
      <c r="G37528" s="145"/>
    </row>
    <row r="37529" spans="1:7">
      <c r="A37529" s="65"/>
      <c r="B37529" s="65"/>
      <c r="C37529" s="65"/>
      <c r="D37529" s="65"/>
      <c r="E37529" s="65"/>
      <c r="F37529" s="65"/>
      <c r="G37529" s="145"/>
    </row>
    <row r="37530" spans="1:7">
      <c r="A37530" s="65"/>
      <c r="B37530" s="65"/>
      <c r="C37530" s="65"/>
      <c r="D37530" s="65"/>
      <c r="E37530" s="65"/>
      <c r="F37530" s="65"/>
      <c r="G37530" s="145"/>
    </row>
    <row r="37531" spans="1:7">
      <c r="A37531" s="65"/>
      <c r="B37531" s="65"/>
      <c r="C37531" s="65"/>
      <c r="D37531" s="65"/>
      <c r="E37531" s="65"/>
      <c r="F37531" s="65"/>
      <c r="G37531" s="145"/>
    </row>
    <row r="37532" spans="1:7">
      <c r="A37532" s="65"/>
      <c r="B37532" s="65"/>
      <c r="C37532" s="65"/>
      <c r="D37532" s="65"/>
      <c r="E37532" s="65"/>
      <c r="F37532" s="65"/>
      <c r="G37532" s="145"/>
    </row>
    <row r="37533" spans="1:7">
      <c r="A37533" s="65"/>
      <c r="B37533" s="65"/>
      <c r="C37533" s="65"/>
      <c r="D37533" s="65"/>
      <c r="E37533" s="65"/>
      <c r="F37533" s="65"/>
      <c r="G37533" s="145"/>
    </row>
    <row r="37534" spans="1:7">
      <c r="A37534" s="65"/>
      <c r="B37534" s="65"/>
      <c r="C37534" s="65"/>
      <c r="D37534" s="65"/>
      <c r="E37534" s="65"/>
      <c r="F37534" s="65"/>
      <c r="G37534" s="145"/>
    </row>
    <row r="37535" spans="1:7">
      <c r="A37535" s="65"/>
      <c r="B37535" s="65"/>
      <c r="C37535" s="65"/>
      <c r="D37535" s="65"/>
      <c r="E37535" s="65"/>
      <c r="F37535" s="65"/>
      <c r="G37535" s="145"/>
    </row>
    <row r="37536" spans="1:7">
      <c r="A37536" s="65"/>
      <c r="B37536" s="65"/>
      <c r="C37536" s="65"/>
      <c r="D37536" s="65"/>
      <c r="E37536" s="65"/>
      <c r="F37536" s="65"/>
      <c r="G37536" s="145"/>
    </row>
    <row r="37537" spans="1:7">
      <c r="A37537" s="65"/>
      <c r="B37537" s="65"/>
      <c r="C37537" s="65"/>
      <c r="D37537" s="65"/>
      <c r="E37537" s="65"/>
      <c r="F37537" s="65"/>
      <c r="G37537" s="145"/>
    </row>
    <row r="37538" spans="1:7">
      <c r="A37538" s="65"/>
      <c r="B37538" s="65"/>
      <c r="C37538" s="65"/>
      <c r="D37538" s="65"/>
      <c r="E37538" s="65"/>
      <c r="F37538" s="65"/>
      <c r="G37538" s="145"/>
    </row>
    <row r="37539" spans="1:7">
      <c r="A37539" s="65"/>
      <c r="B37539" s="65"/>
      <c r="C37539" s="65"/>
      <c r="D37539" s="65"/>
      <c r="E37539" s="65"/>
      <c r="F37539" s="65"/>
      <c r="G37539" s="145"/>
    </row>
    <row r="37540" spans="1:7">
      <c r="A37540" s="65"/>
      <c r="B37540" s="65"/>
      <c r="C37540" s="65"/>
      <c r="D37540" s="65"/>
      <c r="E37540" s="65"/>
      <c r="F37540" s="65"/>
      <c r="G37540" s="145"/>
    </row>
    <row r="37541" spans="1:7">
      <c r="A37541" s="65"/>
      <c r="B37541" s="65"/>
      <c r="C37541" s="65"/>
      <c r="D37541" s="65"/>
      <c r="E37541" s="65"/>
      <c r="F37541" s="65"/>
      <c r="G37541" s="145"/>
    </row>
    <row r="37542" spans="1:7">
      <c r="A37542" s="65"/>
      <c r="B37542" s="65"/>
      <c r="C37542" s="65"/>
      <c r="D37542" s="65"/>
      <c r="E37542" s="65"/>
      <c r="F37542" s="65"/>
      <c r="G37542" s="145"/>
    </row>
    <row r="37543" spans="1:7">
      <c r="A37543" s="65"/>
      <c r="B37543" s="65"/>
      <c r="C37543" s="65"/>
      <c r="D37543" s="65"/>
      <c r="E37543" s="65"/>
      <c r="F37543" s="65"/>
      <c r="G37543" s="145"/>
    </row>
    <row r="37544" spans="1:7">
      <c r="A37544" s="65"/>
      <c r="B37544" s="65"/>
      <c r="C37544" s="65"/>
      <c r="D37544" s="65"/>
      <c r="E37544" s="65"/>
      <c r="F37544" s="65"/>
      <c r="G37544" s="145"/>
    </row>
    <row r="37545" spans="1:7">
      <c r="A37545" s="65"/>
      <c r="B37545" s="65"/>
      <c r="C37545" s="65"/>
      <c r="D37545" s="65"/>
      <c r="E37545" s="65"/>
      <c r="F37545" s="65"/>
      <c r="G37545" s="145"/>
    </row>
    <row r="37546" spans="1:7">
      <c r="A37546" s="65"/>
      <c r="B37546" s="65"/>
      <c r="C37546" s="65"/>
      <c r="D37546" s="65"/>
      <c r="E37546" s="65"/>
      <c r="F37546" s="65"/>
      <c r="G37546" s="145"/>
    </row>
    <row r="37547" spans="1:7">
      <c r="A37547" s="65"/>
      <c r="B37547" s="65"/>
      <c r="C37547" s="65"/>
      <c r="D37547" s="65"/>
      <c r="E37547" s="65"/>
      <c r="F37547" s="65"/>
      <c r="G37547" s="145"/>
    </row>
    <row r="37548" spans="1:7">
      <c r="A37548" s="65"/>
      <c r="B37548" s="65"/>
      <c r="C37548" s="65"/>
      <c r="D37548" s="65"/>
      <c r="E37548" s="65"/>
      <c r="F37548" s="65"/>
      <c r="G37548" s="145"/>
    </row>
    <row r="37549" spans="1:7">
      <c r="A37549" s="65"/>
      <c r="B37549" s="65"/>
      <c r="C37549" s="65"/>
      <c r="D37549" s="65"/>
      <c r="E37549" s="65"/>
      <c r="F37549" s="65"/>
      <c r="G37549" s="145"/>
    </row>
    <row r="37550" spans="1:7">
      <c r="A37550" s="65"/>
      <c r="B37550" s="65"/>
      <c r="C37550" s="65"/>
      <c r="D37550" s="65"/>
      <c r="E37550" s="65"/>
      <c r="F37550" s="65"/>
      <c r="G37550" s="145"/>
    </row>
    <row r="37551" spans="1:7">
      <c r="A37551" s="65"/>
      <c r="B37551" s="65"/>
      <c r="C37551" s="65"/>
      <c r="D37551" s="65"/>
      <c r="E37551" s="65"/>
      <c r="F37551" s="65"/>
      <c r="G37551" s="145"/>
    </row>
    <row r="37552" spans="1:7">
      <c r="A37552" s="65"/>
      <c r="B37552" s="65"/>
      <c r="C37552" s="65"/>
      <c r="D37552" s="65"/>
      <c r="E37552" s="65"/>
      <c r="F37552" s="65"/>
      <c r="G37552" s="145"/>
    </row>
    <row r="37553" spans="1:7">
      <c r="A37553" s="65"/>
      <c r="B37553" s="65"/>
      <c r="C37553" s="65"/>
      <c r="D37553" s="65"/>
      <c r="E37553" s="65"/>
      <c r="F37553" s="65"/>
      <c r="G37553" s="145"/>
    </row>
    <row r="37554" spans="1:7">
      <c r="A37554" s="65"/>
      <c r="B37554" s="65"/>
      <c r="C37554" s="65"/>
      <c r="D37554" s="65"/>
      <c r="E37554" s="65"/>
      <c r="F37554" s="65"/>
      <c r="G37554" s="145"/>
    </row>
    <row r="37555" spans="1:7">
      <c r="A37555" s="65"/>
      <c r="B37555" s="65"/>
      <c r="C37555" s="65"/>
      <c r="D37555" s="65"/>
      <c r="E37555" s="65"/>
      <c r="F37555" s="65"/>
      <c r="G37555" s="145"/>
    </row>
    <row r="37556" spans="1:7">
      <c r="A37556" s="65"/>
      <c r="B37556" s="65"/>
      <c r="C37556" s="65"/>
      <c r="D37556" s="65"/>
      <c r="E37556" s="65"/>
      <c r="F37556" s="65"/>
      <c r="G37556" s="145"/>
    </row>
    <row r="37557" spans="1:7">
      <c r="A37557" s="65"/>
      <c r="B37557" s="65"/>
      <c r="C37557" s="65"/>
      <c r="D37557" s="65"/>
      <c r="E37557" s="65"/>
      <c r="F37557" s="65"/>
      <c r="G37557" s="145"/>
    </row>
    <row r="37558" spans="1:7">
      <c r="A37558" s="65"/>
      <c r="B37558" s="65"/>
      <c r="C37558" s="65"/>
      <c r="D37558" s="65"/>
      <c r="E37558" s="65"/>
      <c r="F37558" s="65"/>
      <c r="G37558" s="145"/>
    </row>
    <row r="37559" spans="1:7">
      <c r="A37559" s="65"/>
      <c r="B37559" s="65"/>
      <c r="C37559" s="65"/>
      <c r="D37559" s="65"/>
      <c r="E37559" s="65"/>
      <c r="F37559" s="65"/>
      <c r="G37559" s="145"/>
    </row>
    <row r="37560" spans="1:7">
      <c r="A37560" s="65"/>
      <c r="B37560" s="65"/>
      <c r="C37560" s="65"/>
      <c r="D37560" s="65"/>
      <c r="E37560" s="65"/>
      <c r="F37560" s="65"/>
      <c r="G37560" s="145"/>
    </row>
    <row r="37561" spans="1:7">
      <c r="A37561" s="65"/>
      <c r="B37561" s="65"/>
      <c r="C37561" s="65"/>
      <c r="D37561" s="65"/>
      <c r="E37561" s="65"/>
      <c r="F37561" s="65"/>
      <c r="G37561" s="145"/>
    </row>
    <row r="37562" spans="1:7">
      <c r="A37562" s="65"/>
      <c r="B37562" s="65"/>
      <c r="C37562" s="65"/>
      <c r="D37562" s="65"/>
      <c r="E37562" s="65"/>
      <c r="F37562" s="65"/>
      <c r="G37562" s="145"/>
    </row>
    <row r="37563" spans="1:7">
      <c r="A37563" s="65"/>
      <c r="B37563" s="65"/>
      <c r="C37563" s="65"/>
      <c r="D37563" s="65"/>
      <c r="E37563" s="65"/>
      <c r="F37563" s="65"/>
      <c r="G37563" s="145"/>
    </row>
    <row r="37564" spans="1:7">
      <c r="A37564" s="65"/>
      <c r="B37564" s="65"/>
      <c r="C37564" s="65"/>
      <c r="D37564" s="65"/>
      <c r="E37564" s="65"/>
      <c r="F37564" s="65"/>
      <c r="G37564" s="145"/>
    </row>
    <row r="37565" spans="1:7">
      <c r="A37565" s="65"/>
      <c r="B37565" s="65"/>
      <c r="C37565" s="65"/>
      <c r="D37565" s="65"/>
      <c r="E37565" s="65"/>
      <c r="F37565" s="65"/>
      <c r="G37565" s="145"/>
    </row>
    <row r="37566" spans="1:7">
      <c r="A37566" s="65"/>
      <c r="B37566" s="65"/>
      <c r="C37566" s="65"/>
      <c r="D37566" s="65"/>
      <c r="E37566" s="65"/>
      <c r="F37566" s="65"/>
      <c r="G37566" s="145"/>
    </row>
    <row r="37567" spans="1:7">
      <c r="A37567" s="65"/>
      <c r="B37567" s="65"/>
      <c r="C37567" s="65"/>
      <c r="D37567" s="65"/>
      <c r="E37567" s="65"/>
      <c r="F37567" s="65"/>
      <c r="G37567" s="145"/>
    </row>
  </sheetData>
  <hyperlinks>
    <hyperlink ref="A2" r:id="rId1" location="data/QCL" xr:uid="{00000000-0004-0000-1700-000000000000}"/>
  </hyperlinks>
  <pageMargins left="0.7" right="0.7" top="0.75" bottom="0.75" header="0.3" footer="0.3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4"/>
  </sheetPr>
  <dimension ref="A1:K1048576"/>
  <sheetViews>
    <sheetView workbookViewId="0">
      <selection activeCell="A3" sqref="A1:XFD1048576"/>
    </sheetView>
  </sheetViews>
  <sheetFormatPr defaultRowHeight="15.75"/>
  <cols>
    <col min="1" max="1" width="8.88671875" style="66"/>
    <col min="2" max="2" width="51.5546875" style="66" bestFit="1" customWidth="1"/>
    <col min="3" max="3" width="14.109375" style="66" bestFit="1" customWidth="1"/>
    <col min="4" max="5" width="8.88671875" style="66"/>
    <col min="6" max="6" width="11.77734375" style="66" bestFit="1" customWidth="1"/>
    <col min="7" max="7" width="14.6640625" style="66" bestFit="1" customWidth="1"/>
    <col min="8" max="8" width="8.88671875" style="66"/>
    <col min="9" max="9" width="15" style="66" bestFit="1" customWidth="1"/>
    <col min="10" max="10" width="15.109375" style="66" bestFit="1" customWidth="1"/>
    <col min="11" max="16384" width="8.88671875" style="66"/>
  </cols>
  <sheetData>
    <row r="1" spans="1:11" s="105" customFormat="1" ht="40.5" customHeight="1">
      <c r="A1" s="105" t="s">
        <v>1558</v>
      </c>
      <c r="B1" s="106"/>
    </row>
    <row r="2" spans="1:11" s="13" customFormat="1">
      <c r="A2" s="107" t="s">
        <v>1559</v>
      </c>
    </row>
    <row r="6" spans="1:11">
      <c r="A6" s="134" t="s">
        <v>39</v>
      </c>
      <c r="B6" s="134" t="s">
        <v>1046</v>
      </c>
      <c r="C6" s="134" t="s">
        <v>897</v>
      </c>
      <c r="D6" s="134" t="s">
        <v>33</v>
      </c>
      <c r="E6" s="134" t="s">
        <v>1054</v>
      </c>
      <c r="F6" s="135" t="s">
        <v>814</v>
      </c>
      <c r="G6" s="136" t="s">
        <v>1799</v>
      </c>
      <c r="J6" s="65"/>
      <c r="K6" s="137"/>
    </row>
    <row r="7" spans="1:11">
      <c r="A7" s="138" t="s">
        <v>40</v>
      </c>
      <c r="B7" s="138" t="s">
        <v>888</v>
      </c>
      <c r="C7" s="138" t="s">
        <v>345</v>
      </c>
      <c r="D7" s="138">
        <v>2022</v>
      </c>
      <c r="E7" s="138" t="s">
        <v>1560</v>
      </c>
      <c r="F7" s="139">
        <v>0</v>
      </c>
      <c r="G7" s="140" t="str">
        <f>IF(C7&lt;&gt;"",_xlfn.XLOOKUP(C7,'Lookup tables'!$H$4:$H$20,'Lookup tables'!$G$4:$G$20),"")</f>
        <v>Buffalo</v>
      </c>
      <c r="J7" s="65"/>
      <c r="K7" s="137"/>
    </row>
    <row r="8" spans="1:11">
      <c r="A8" s="138" t="s">
        <v>40</v>
      </c>
      <c r="B8" s="138" t="s">
        <v>889</v>
      </c>
      <c r="C8" s="138" t="s">
        <v>345</v>
      </c>
      <c r="D8" s="138">
        <v>2022</v>
      </c>
      <c r="E8" s="138" t="s">
        <v>1561</v>
      </c>
      <c r="F8" s="139">
        <v>0</v>
      </c>
      <c r="G8" s="140" t="str">
        <f>IF(C8&lt;&gt;"",_xlfn.XLOOKUP(C8,'Lookup tables'!$H$4:$H$20,'Lookup tables'!$G$4:$G$20),"")</f>
        <v>Buffalo</v>
      </c>
      <c r="J8" s="65"/>
      <c r="K8" s="137"/>
    </row>
    <row r="9" spans="1:11">
      <c r="A9" s="138" t="s">
        <v>40</v>
      </c>
      <c r="B9" s="138" t="s">
        <v>891</v>
      </c>
      <c r="C9" s="138" t="s">
        <v>345</v>
      </c>
      <c r="D9" s="138">
        <v>2022</v>
      </c>
      <c r="E9" s="138" t="s">
        <v>1561</v>
      </c>
      <c r="F9" s="139">
        <v>0</v>
      </c>
      <c r="G9" s="140" t="str">
        <f>IF(C9&lt;&gt;"",_xlfn.XLOOKUP(C9,'Lookup tables'!$H$4:$H$20,'Lookup tables'!$G$4:$G$20),"")</f>
        <v>Buffalo</v>
      </c>
      <c r="J9" s="65"/>
      <c r="K9" s="137"/>
    </row>
    <row r="10" spans="1:11">
      <c r="A10" s="138" t="s">
        <v>40</v>
      </c>
      <c r="B10" s="138" t="s">
        <v>892</v>
      </c>
      <c r="C10" s="138" t="s">
        <v>345</v>
      </c>
      <c r="D10" s="138">
        <v>2022</v>
      </c>
      <c r="E10" s="138" t="s">
        <v>1561</v>
      </c>
      <c r="F10" s="139">
        <v>0</v>
      </c>
      <c r="G10" s="140" t="str">
        <f>IF(C10&lt;&gt;"",_xlfn.XLOOKUP(C10,'Lookup tables'!$H$4:$H$20,'Lookup tables'!$G$4:$G$20),"")</f>
        <v>Buffalo</v>
      </c>
      <c r="J10" s="65"/>
      <c r="K10" s="137"/>
    </row>
    <row r="11" spans="1:11">
      <c r="A11" s="138" t="s">
        <v>40</v>
      </c>
      <c r="B11" s="138" t="s">
        <v>888</v>
      </c>
      <c r="C11" s="138" t="s">
        <v>315</v>
      </c>
      <c r="D11" s="138">
        <v>2022</v>
      </c>
      <c r="E11" s="138" t="s">
        <v>1560</v>
      </c>
      <c r="F11" s="139">
        <v>297670</v>
      </c>
      <c r="G11" s="140" t="str">
        <f>IF(C11&lt;&gt;"",_xlfn.XLOOKUP(C11,'Lookup tables'!$H$4:$H$20,'Lookup tables'!$G$4:$G$20),"")</f>
        <v>Cattle, dairy</v>
      </c>
      <c r="I11" s="65"/>
    </row>
    <row r="12" spans="1:11">
      <c r="A12" s="138" t="s">
        <v>40</v>
      </c>
      <c r="B12" s="138" t="s">
        <v>889</v>
      </c>
      <c r="C12" s="138" t="s">
        <v>315</v>
      </c>
      <c r="D12" s="138">
        <v>2022</v>
      </c>
      <c r="E12" s="138" t="s">
        <v>1561</v>
      </c>
      <c r="F12" s="139">
        <v>34.827399999999997</v>
      </c>
      <c r="G12" s="140" t="str">
        <f>IF(C12&lt;&gt;"",_xlfn.XLOOKUP(C12,'Lookup tables'!$H$4:$H$20,'Lookup tables'!$G$4:$G$20),"")</f>
        <v>Cattle, dairy</v>
      </c>
      <c r="I12" s="65"/>
    </row>
    <row r="13" spans="1:11">
      <c r="A13" s="138" t="s">
        <v>40</v>
      </c>
      <c r="B13" s="138" t="s">
        <v>891</v>
      </c>
      <c r="C13" s="138" t="s">
        <v>315</v>
      </c>
      <c r="D13" s="138">
        <v>2022</v>
      </c>
      <c r="E13" s="138" t="s">
        <v>1561</v>
      </c>
      <c r="F13" s="139">
        <v>6.2511000000000001</v>
      </c>
      <c r="G13" s="140" t="str">
        <f>IF(C13&lt;&gt;"",_xlfn.XLOOKUP(C13,'Lookup tables'!$H$4:$H$20,'Lookup tables'!$G$4:$G$20),"")</f>
        <v>Cattle, dairy</v>
      </c>
    </row>
    <row r="14" spans="1:11">
      <c r="A14" s="138" t="s">
        <v>40</v>
      </c>
      <c r="B14" s="138" t="s">
        <v>892</v>
      </c>
      <c r="C14" s="138" t="s">
        <v>315</v>
      </c>
      <c r="D14" s="138">
        <v>2022</v>
      </c>
      <c r="E14" s="138" t="s">
        <v>1561</v>
      </c>
      <c r="F14" s="139">
        <v>0.30640000000000001</v>
      </c>
      <c r="G14" s="140" t="str">
        <f>IF(C14&lt;&gt;"",_xlfn.XLOOKUP(C14,'Lookup tables'!$H$4:$H$20,'Lookup tables'!$G$4:$G$20),"")</f>
        <v>Cattle, dairy</v>
      </c>
    </row>
    <row r="15" spans="1:11">
      <c r="A15" s="138" t="s">
        <v>40</v>
      </c>
      <c r="B15" s="138" t="s">
        <v>888</v>
      </c>
      <c r="C15" s="138" t="s">
        <v>322</v>
      </c>
      <c r="D15" s="138">
        <v>2022</v>
      </c>
      <c r="E15" s="138" t="s">
        <v>1560</v>
      </c>
      <c r="F15" s="139">
        <v>1092880</v>
      </c>
      <c r="G15" s="140" t="str">
        <f>IF(C15&lt;&gt;"",_xlfn.XLOOKUP(C15,'Lookup tables'!$H$4:$H$20,'Lookup tables'!$G$4:$G$20),"")</f>
        <v>Cattle, non-dairy</v>
      </c>
    </row>
    <row r="16" spans="1:11">
      <c r="A16" s="138" t="s">
        <v>40</v>
      </c>
      <c r="B16" s="138" t="s">
        <v>889</v>
      </c>
      <c r="C16" s="138" t="s">
        <v>322</v>
      </c>
      <c r="D16" s="138">
        <v>2022</v>
      </c>
      <c r="E16" s="138" t="s">
        <v>1561</v>
      </c>
      <c r="F16" s="139">
        <v>62.294199999999996</v>
      </c>
      <c r="G16" s="140" t="str">
        <f>IF(C16&lt;&gt;"",_xlfn.XLOOKUP(C16,'Lookup tables'!$H$4:$H$20,'Lookup tables'!$G$4:$G$20),"")</f>
        <v>Cattle, non-dairy</v>
      </c>
    </row>
    <row r="17" spans="1:7">
      <c r="A17" s="138" t="s">
        <v>40</v>
      </c>
      <c r="B17" s="138" t="s">
        <v>891</v>
      </c>
      <c r="C17" s="138" t="s">
        <v>322</v>
      </c>
      <c r="D17" s="138">
        <v>2022</v>
      </c>
      <c r="E17" s="138" t="s">
        <v>1561</v>
      </c>
      <c r="F17" s="139">
        <v>6.5572999999999997</v>
      </c>
      <c r="G17" s="140" t="str">
        <f>IF(C17&lt;&gt;"",_xlfn.XLOOKUP(C17,'Lookup tables'!$H$4:$H$20,'Lookup tables'!$G$4:$G$20),"")</f>
        <v>Cattle, non-dairy</v>
      </c>
    </row>
    <row r="18" spans="1:7">
      <c r="A18" s="138" t="s">
        <v>40</v>
      </c>
      <c r="B18" s="138" t="s">
        <v>892</v>
      </c>
      <c r="C18" s="138" t="s">
        <v>322</v>
      </c>
      <c r="D18" s="138">
        <v>2022</v>
      </c>
      <c r="E18" s="138" t="s">
        <v>1561</v>
      </c>
      <c r="F18" s="139">
        <v>0.44009999999999999</v>
      </c>
      <c r="G18" s="140" t="str">
        <f>IF(C18&lt;&gt;"",_xlfn.XLOOKUP(C18,'Lookup tables'!$H$4:$H$20,'Lookup tables'!$G$4:$G$20),"")</f>
        <v>Cattle, non-dairy</v>
      </c>
    </row>
    <row r="19" spans="1:7">
      <c r="A19" s="138" t="s">
        <v>40</v>
      </c>
      <c r="B19" s="138" t="s">
        <v>888</v>
      </c>
      <c r="C19" s="138" t="s">
        <v>366</v>
      </c>
      <c r="D19" s="138">
        <v>2022</v>
      </c>
      <c r="E19" s="138" t="s">
        <v>1560</v>
      </c>
      <c r="F19" s="139">
        <v>23165379</v>
      </c>
      <c r="G19" s="140" t="str">
        <f>IF(C19&lt;&gt;"",_xlfn.XLOOKUP(C19,'Lookup tables'!$H$4:$H$20,'Lookup tables'!$G$4:$G$20),"")</f>
        <v>Poultry</v>
      </c>
    </row>
    <row r="20" spans="1:7">
      <c r="A20" s="138" t="s">
        <v>40</v>
      </c>
      <c r="B20" s="138" t="s">
        <v>891</v>
      </c>
      <c r="C20" s="138" t="s">
        <v>366</v>
      </c>
      <c r="D20" s="138">
        <v>2022</v>
      </c>
      <c r="E20" s="138" t="s">
        <v>1561</v>
      </c>
      <c r="F20" s="139">
        <v>0.46329999999999999</v>
      </c>
      <c r="G20" s="140" t="str">
        <f>IF(C20&lt;&gt;"",_xlfn.XLOOKUP(C20,'Lookup tables'!$H$4:$H$20,'Lookup tables'!$G$4:$G$20),"")</f>
        <v>Poultry</v>
      </c>
    </row>
    <row r="21" spans="1:7">
      <c r="A21" s="138" t="s">
        <v>40</v>
      </c>
      <c r="B21" s="138" t="s">
        <v>892</v>
      </c>
      <c r="C21" s="138" t="s">
        <v>366</v>
      </c>
      <c r="D21" s="138">
        <v>2022</v>
      </c>
      <c r="E21" s="138" t="s">
        <v>1561</v>
      </c>
      <c r="F21" s="139">
        <v>6.5699999999999995E-2</v>
      </c>
      <c r="G21" s="140" t="str">
        <f>IF(C21&lt;&gt;"",_xlfn.XLOOKUP(C21,'Lookup tables'!$H$4:$H$20,'Lookup tables'!$G$4:$G$20),"")</f>
        <v>Poultry</v>
      </c>
    </row>
    <row r="22" spans="1:7">
      <c r="A22" s="138" t="s">
        <v>40</v>
      </c>
      <c r="B22" s="138" t="s">
        <v>888</v>
      </c>
      <c r="C22" s="89" t="s">
        <v>370</v>
      </c>
      <c r="D22" s="138">
        <v>2022</v>
      </c>
      <c r="E22" s="138" t="s">
        <v>1560</v>
      </c>
      <c r="F22" s="139">
        <v>11500000</v>
      </c>
      <c r="G22" s="140" t="str">
        <f>IF(C22&lt;&gt;"",_xlfn.XLOOKUP(C22,'Lookup tables'!$H$4:$H$20,'Lookup tables'!$G$4:$G$20),"")</f>
        <v>Poultry</v>
      </c>
    </row>
    <row r="23" spans="1:7">
      <c r="A23" s="138" t="s">
        <v>40</v>
      </c>
      <c r="B23" s="138" t="s">
        <v>891</v>
      </c>
      <c r="C23" s="138" t="s">
        <v>370</v>
      </c>
      <c r="D23" s="138">
        <v>2022</v>
      </c>
      <c r="E23" s="138" t="s">
        <v>1561</v>
      </c>
      <c r="F23" s="139">
        <v>2.0941000000000001</v>
      </c>
      <c r="G23" s="140" t="str">
        <f>IF(C23&lt;&gt;"",_xlfn.XLOOKUP(C23,'Lookup tables'!$H$4:$H$20,'Lookup tables'!$G$4:$G$20),"")</f>
        <v>Poultry</v>
      </c>
    </row>
    <row r="24" spans="1:7">
      <c r="A24" s="138" t="s">
        <v>40</v>
      </c>
      <c r="B24" s="138" t="s">
        <v>892</v>
      </c>
      <c r="C24" s="138" t="s">
        <v>370</v>
      </c>
      <c r="D24" s="138">
        <v>2022</v>
      </c>
      <c r="E24" s="138" t="s">
        <v>1561</v>
      </c>
      <c r="F24" s="139">
        <v>5.6899999999999999E-2</v>
      </c>
      <c r="G24" s="140" t="str">
        <f>IF(C24&lt;&gt;"",_xlfn.XLOOKUP(C24,'Lookup tables'!$H$4:$H$20,'Lookup tables'!$G$4:$G$20),"")</f>
        <v>Poultry</v>
      </c>
    </row>
    <row r="25" spans="1:7">
      <c r="A25" s="138" t="s">
        <v>40</v>
      </c>
      <c r="B25" s="138" t="s">
        <v>888</v>
      </c>
      <c r="C25" s="138" t="s">
        <v>328</v>
      </c>
      <c r="D25" s="138">
        <v>2022</v>
      </c>
      <c r="E25" s="138" t="s">
        <v>1560</v>
      </c>
      <c r="F25" s="139">
        <v>12000</v>
      </c>
      <c r="G25" s="140" t="str">
        <f>IF(C25&lt;&gt;"",_xlfn.XLOOKUP(C25,'Lookup tables'!$H$4:$H$20,'Lookup tables'!$G$4:$G$20),"")</f>
        <v>Goats</v>
      </c>
    </row>
    <row r="26" spans="1:7">
      <c r="A26" s="138" t="s">
        <v>40</v>
      </c>
      <c r="B26" s="138" t="s">
        <v>889</v>
      </c>
      <c r="C26" s="138" t="s">
        <v>328</v>
      </c>
      <c r="D26" s="138">
        <v>2022</v>
      </c>
      <c r="E26" s="138" t="s">
        <v>1561</v>
      </c>
      <c r="F26" s="139">
        <v>0.06</v>
      </c>
      <c r="G26" s="140" t="str">
        <f>IF(C26&lt;&gt;"",_xlfn.XLOOKUP(C26,'Lookup tables'!$H$4:$H$20,'Lookup tables'!$G$4:$G$20),"")</f>
        <v>Goats</v>
      </c>
    </row>
    <row r="27" spans="1:7">
      <c r="A27" s="138" t="s">
        <v>40</v>
      </c>
      <c r="B27" s="138" t="s">
        <v>891</v>
      </c>
      <c r="C27" s="138" t="s">
        <v>328</v>
      </c>
      <c r="D27" s="138">
        <v>2022</v>
      </c>
      <c r="E27" s="138" t="s">
        <v>1561</v>
      </c>
      <c r="F27" s="139">
        <v>1.6000000000000001E-3</v>
      </c>
      <c r="G27" s="140" t="str">
        <f>IF(C27&lt;&gt;"",_xlfn.XLOOKUP(C27,'Lookup tables'!$H$4:$H$20,'Lookup tables'!$G$4:$G$20),"")</f>
        <v>Goats</v>
      </c>
    </row>
    <row r="28" spans="1:7">
      <c r="A28" s="138" t="s">
        <v>40</v>
      </c>
      <c r="B28" s="138" t="s">
        <v>892</v>
      </c>
      <c r="C28" s="138" t="s">
        <v>328</v>
      </c>
      <c r="D28" s="138">
        <v>2022</v>
      </c>
      <c r="E28" s="138" t="s">
        <v>1561</v>
      </c>
      <c r="F28" s="139">
        <v>1E-4</v>
      </c>
      <c r="G28" s="140" t="str">
        <f>IF(C28&lt;&gt;"",_xlfn.XLOOKUP(C28,'Lookup tables'!$H$4:$H$20,'Lookup tables'!$G$4:$G$20),"")</f>
        <v>Goats</v>
      </c>
    </row>
    <row r="29" spans="1:7">
      <c r="A29" s="138" t="s">
        <v>40</v>
      </c>
      <c r="B29" s="138" t="s">
        <v>888</v>
      </c>
      <c r="C29" s="138" t="s">
        <v>334</v>
      </c>
      <c r="D29" s="138">
        <v>2022</v>
      </c>
      <c r="E29" s="138" t="s">
        <v>1560</v>
      </c>
      <c r="F29" s="139">
        <v>106656</v>
      </c>
      <c r="G29" s="140" t="str">
        <f>IF(C29&lt;&gt;"",_xlfn.XLOOKUP(C29,'Lookup tables'!$H$4:$H$20,'Lookup tables'!$G$4:$G$20),"")</f>
        <v>Horses</v>
      </c>
    </row>
    <row r="30" spans="1:7">
      <c r="A30" s="138" t="s">
        <v>40</v>
      </c>
      <c r="B30" s="138" t="s">
        <v>889</v>
      </c>
      <c r="C30" s="138" t="s">
        <v>334</v>
      </c>
      <c r="D30" s="138">
        <v>2022</v>
      </c>
      <c r="E30" s="138" t="s">
        <v>1561</v>
      </c>
      <c r="F30" s="139">
        <v>1.9198</v>
      </c>
      <c r="G30" s="140" t="str">
        <f>IF(C30&lt;&gt;"",_xlfn.XLOOKUP(C30,'Lookup tables'!$H$4:$H$20,'Lookup tables'!$G$4:$G$20),"")</f>
        <v>Horses</v>
      </c>
    </row>
    <row r="31" spans="1:7">
      <c r="A31" s="138" t="s">
        <v>40</v>
      </c>
      <c r="B31" s="138" t="s">
        <v>891</v>
      </c>
      <c r="C31" s="138" t="s">
        <v>334</v>
      </c>
      <c r="D31" s="138">
        <v>2022</v>
      </c>
      <c r="E31" s="138" t="s">
        <v>1561</v>
      </c>
      <c r="F31" s="139">
        <v>0.16639999999999999</v>
      </c>
      <c r="G31" s="140" t="str">
        <f>IF(C31&lt;&gt;"",_xlfn.XLOOKUP(C31,'Lookup tables'!$H$4:$H$20,'Lookup tables'!$G$4:$G$20),"")</f>
        <v>Horses</v>
      </c>
    </row>
    <row r="32" spans="1:7">
      <c r="A32" s="138" t="s">
        <v>40</v>
      </c>
      <c r="B32" s="138" t="s">
        <v>892</v>
      </c>
      <c r="C32" s="138" t="s">
        <v>334</v>
      </c>
      <c r="D32" s="138">
        <v>2022</v>
      </c>
      <c r="E32" s="138" t="s">
        <v>1561</v>
      </c>
      <c r="F32" s="139">
        <v>1.1999999999999999E-3</v>
      </c>
      <c r="G32" s="140" t="str">
        <f>IF(C32&lt;&gt;"",_xlfn.XLOOKUP(C32,'Lookup tables'!$H$4:$H$20,'Lookup tables'!$G$4:$G$20),"")</f>
        <v>Horses</v>
      </c>
    </row>
    <row r="33" spans="1:7">
      <c r="A33" s="138" t="s">
        <v>40</v>
      </c>
      <c r="B33" s="138" t="s">
        <v>888</v>
      </c>
      <c r="C33" s="138" t="s">
        <v>341</v>
      </c>
      <c r="D33" s="138">
        <v>2022</v>
      </c>
      <c r="E33" s="138" t="s">
        <v>1560</v>
      </c>
      <c r="F33" s="139">
        <v>340840</v>
      </c>
      <c r="G33" s="140" t="str">
        <f>IF(C33&lt;&gt;"",_xlfn.XLOOKUP(C33,'Lookup tables'!$H$4:$H$20,'Lookup tables'!$G$4:$G$20),"")</f>
        <v>Sheep</v>
      </c>
    </row>
    <row r="34" spans="1:7">
      <c r="A34" s="138" t="s">
        <v>40</v>
      </c>
      <c r="B34" s="138" t="s">
        <v>889</v>
      </c>
      <c r="C34" s="138" t="s">
        <v>341</v>
      </c>
      <c r="D34" s="138">
        <v>2022</v>
      </c>
      <c r="E34" s="138" t="s">
        <v>1561</v>
      </c>
      <c r="F34" s="139">
        <v>2.7267000000000001</v>
      </c>
      <c r="G34" s="140" t="str">
        <f>IF(C34&lt;&gt;"",_xlfn.XLOOKUP(C34,'Lookup tables'!$H$4:$H$20,'Lookup tables'!$G$4:$G$20),"")</f>
        <v>Sheep</v>
      </c>
    </row>
    <row r="35" spans="1:7">
      <c r="A35" s="138" t="s">
        <v>40</v>
      </c>
      <c r="B35" s="138" t="s">
        <v>891</v>
      </c>
      <c r="C35" s="138" t="s">
        <v>341</v>
      </c>
      <c r="D35" s="138">
        <v>2022</v>
      </c>
      <c r="E35" s="138" t="s">
        <v>1561</v>
      </c>
      <c r="F35" s="139">
        <v>6.4799999999999996E-2</v>
      </c>
      <c r="G35" s="140" t="str">
        <f>IF(C35&lt;&gt;"",_xlfn.XLOOKUP(C35,'Lookup tables'!$H$4:$H$20,'Lookup tables'!$G$4:$G$20),"")</f>
        <v>Sheep</v>
      </c>
    </row>
    <row r="36" spans="1:7">
      <c r="A36" s="138" t="s">
        <v>40</v>
      </c>
      <c r="B36" s="138" t="s">
        <v>892</v>
      </c>
      <c r="C36" s="138" t="s">
        <v>341</v>
      </c>
      <c r="D36" s="138">
        <v>2022</v>
      </c>
      <c r="E36" s="138" t="s">
        <v>1561</v>
      </c>
      <c r="F36" s="139">
        <v>6.4999999999999997E-3</v>
      </c>
      <c r="G36" s="140" t="str">
        <f>IF(C36&lt;&gt;"",_xlfn.XLOOKUP(C36,'Lookup tables'!$H$4:$H$20,'Lookup tables'!$G$4:$G$20),"")</f>
        <v>Sheep</v>
      </c>
    </row>
    <row r="37" spans="1:7">
      <c r="A37" s="138" t="s">
        <v>40</v>
      </c>
      <c r="B37" s="138" t="s">
        <v>888</v>
      </c>
      <c r="C37" s="138" t="s">
        <v>351</v>
      </c>
      <c r="D37" s="138">
        <v>2022</v>
      </c>
      <c r="E37" s="138" t="s">
        <v>1560</v>
      </c>
      <c r="F37" s="139">
        <v>141627</v>
      </c>
      <c r="G37" s="140" t="str">
        <f>IF(C37&lt;&gt;"",_xlfn.XLOOKUP(C37,'Lookup tables'!$H$4:$H$20,'Lookup tables'!$G$4:$G$20),"")</f>
        <v>Swine, breeding</v>
      </c>
    </row>
    <row r="38" spans="1:7">
      <c r="A38" s="138" t="s">
        <v>40</v>
      </c>
      <c r="B38" s="138" t="s">
        <v>889</v>
      </c>
      <c r="C38" s="138" t="s">
        <v>351</v>
      </c>
      <c r="D38" s="138">
        <v>2022</v>
      </c>
      <c r="E38" s="138" t="s">
        <v>1561</v>
      </c>
      <c r="F38" s="139">
        <v>0.21240000000000001</v>
      </c>
      <c r="G38" s="140" t="str">
        <f>IF(C38&lt;&gt;"",_xlfn.XLOOKUP(C38,'Lookup tables'!$H$4:$H$20,'Lookup tables'!$G$4:$G$20),"")</f>
        <v>Swine, breeding</v>
      </c>
    </row>
    <row r="39" spans="1:7">
      <c r="A39" s="138" t="s">
        <v>40</v>
      </c>
      <c r="B39" s="138" t="s">
        <v>891</v>
      </c>
      <c r="C39" s="138" t="s">
        <v>351</v>
      </c>
      <c r="D39" s="138">
        <v>2022</v>
      </c>
      <c r="E39" s="138" t="s">
        <v>1561</v>
      </c>
      <c r="F39" s="139">
        <v>1.2746</v>
      </c>
      <c r="G39" s="140" t="str">
        <f>IF(C39&lt;&gt;"",_xlfn.XLOOKUP(C39,'Lookup tables'!$H$4:$H$20,'Lookup tables'!$G$4:$G$20),"")</f>
        <v>Swine, breeding</v>
      </c>
    </row>
    <row r="40" spans="1:7">
      <c r="A40" s="138" t="s">
        <v>40</v>
      </c>
      <c r="B40" s="138" t="s">
        <v>892</v>
      </c>
      <c r="C40" s="138" t="s">
        <v>351</v>
      </c>
      <c r="D40" s="138">
        <v>2022</v>
      </c>
      <c r="E40" s="138" t="s">
        <v>1561</v>
      </c>
      <c r="F40" s="139">
        <v>3.4200000000000001E-2</v>
      </c>
      <c r="G40" s="140" t="str">
        <f>IF(C40&lt;&gt;"",_xlfn.XLOOKUP(C40,'Lookup tables'!$H$4:$H$20,'Lookup tables'!$G$4:$G$20),"")</f>
        <v>Swine, breeding</v>
      </c>
    </row>
    <row r="41" spans="1:7">
      <c r="A41" s="138" t="s">
        <v>40</v>
      </c>
      <c r="B41" s="138" t="s">
        <v>888</v>
      </c>
      <c r="C41" s="138" t="s">
        <v>357</v>
      </c>
      <c r="D41" s="138">
        <v>2022</v>
      </c>
      <c r="E41" s="138" t="s">
        <v>1560</v>
      </c>
      <c r="F41" s="139">
        <v>1274643</v>
      </c>
      <c r="G41" s="140" t="str">
        <f>IF(C41&lt;&gt;"",_xlfn.XLOOKUP(C41,'Lookup tables'!$H$4:$H$20,'Lookup tables'!$G$4:$G$20),"")</f>
        <v>Swine, market</v>
      </c>
    </row>
    <row r="42" spans="1:7">
      <c r="A42" s="138" t="s">
        <v>40</v>
      </c>
      <c r="B42" s="138" t="s">
        <v>889</v>
      </c>
      <c r="C42" s="138" t="s">
        <v>357</v>
      </c>
      <c r="D42" s="138">
        <v>2022</v>
      </c>
      <c r="E42" s="138" t="s">
        <v>1561</v>
      </c>
      <c r="F42" s="139">
        <v>1.9119999999999999</v>
      </c>
      <c r="G42" s="140" t="str">
        <f>IF(C42&lt;&gt;"",_xlfn.XLOOKUP(C42,'Lookup tables'!$H$4:$H$20,'Lookup tables'!$G$4:$G$20),"")</f>
        <v>Swine, market</v>
      </c>
    </row>
    <row r="43" spans="1:7">
      <c r="A43" s="138" t="s">
        <v>40</v>
      </c>
      <c r="B43" s="138" t="s">
        <v>891</v>
      </c>
      <c r="C43" s="138" t="s">
        <v>357</v>
      </c>
      <c r="D43" s="138">
        <v>2022</v>
      </c>
      <c r="E43" s="138" t="s">
        <v>1561</v>
      </c>
      <c r="F43" s="139">
        <v>7.6478999999999999</v>
      </c>
      <c r="G43" s="140" t="str">
        <f>IF(C43&lt;&gt;"",_xlfn.XLOOKUP(C43,'Lookup tables'!$H$4:$H$20,'Lookup tables'!$G$4:$G$20),"")</f>
        <v>Swine, market</v>
      </c>
    </row>
    <row r="44" spans="1:7">
      <c r="A44" s="138" t="s">
        <v>40</v>
      </c>
      <c r="B44" s="138" t="s">
        <v>892</v>
      </c>
      <c r="C44" s="138" t="s">
        <v>357</v>
      </c>
      <c r="D44" s="138">
        <v>2022</v>
      </c>
      <c r="E44" s="138" t="s">
        <v>1561</v>
      </c>
      <c r="F44" s="139">
        <v>9.4500000000000001E-2</v>
      </c>
      <c r="G44" s="140" t="str">
        <f>IF(C44&lt;&gt;"",_xlfn.XLOOKUP(C44,'Lookup tables'!$H$4:$H$20,'Lookup tables'!$G$4:$G$20),"")</f>
        <v>Swine, market</v>
      </c>
    </row>
    <row r="45" spans="1:7">
      <c r="A45" s="138" t="s">
        <v>40</v>
      </c>
      <c r="B45" s="138" t="s">
        <v>888</v>
      </c>
      <c r="C45" s="138" t="s">
        <v>1563</v>
      </c>
      <c r="D45" s="138">
        <v>2022</v>
      </c>
      <c r="E45" s="138" t="s">
        <v>1560</v>
      </c>
      <c r="F45" s="139">
        <v>63482</v>
      </c>
      <c r="G45" s="140" t="str">
        <f>IF(C45&lt;&gt;"",_xlfn.XLOOKUP(C45,'Lookup tables'!$H$4:$H$20,'Lookup tables'!$G$4:$G$20),"")</f>
        <v>Poultry</v>
      </c>
    </row>
    <row r="46" spans="1:7">
      <c r="A46" s="138" t="s">
        <v>40</v>
      </c>
      <c r="B46" s="138" t="s">
        <v>891</v>
      </c>
      <c r="C46" s="138" t="s">
        <v>1563</v>
      </c>
      <c r="D46" s="138">
        <v>2022</v>
      </c>
      <c r="E46" s="138" t="s">
        <v>1561</v>
      </c>
      <c r="F46" s="139">
        <v>5.7000000000000002E-3</v>
      </c>
      <c r="G46" s="140" t="str">
        <f>IF(C46&lt;&gt;"",_xlfn.XLOOKUP(C46,'Lookup tables'!$H$4:$H$20,'Lookup tables'!$G$4:$G$20),"")</f>
        <v>Poultry</v>
      </c>
    </row>
    <row r="47" spans="1:7">
      <c r="A47" s="138" t="s">
        <v>40</v>
      </c>
      <c r="B47" s="138" t="s">
        <v>892</v>
      </c>
      <c r="C47" s="138" t="s">
        <v>1563</v>
      </c>
      <c r="D47" s="138">
        <v>2022</v>
      </c>
      <c r="E47" s="138" t="s">
        <v>1561</v>
      </c>
      <c r="F47" s="139">
        <v>8.9999999999999998E-4</v>
      </c>
      <c r="G47" s="140" t="str">
        <f>IF(C47&lt;&gt;"",_xlfn.XLOOKUP(C47,'Lookup tables'!$H$4:$H$20,'Lookup tables'!$G$4:$G$20),"")</f>
        <v>Poultry</v>
      </c>
    </row>
    <row r="48" spans="1:7">
      <c r="A48" s="138"/>
      <c r="B48" s="138"/>
      <c r="C48" s="138"/>
      <c r="D48" s="138"/>
      <c r="E48" s="138"/>
      <c r="F48" s="139"/>
      <c r="G48" s="140" t="str">
        <f>IF(C48&lt;&gt;"",_xlfn.XLOOKUP(C48,'Lookup tables'!$H$4:$H$20,'Lookup tables'!$G$4:$G$20),"")</f>
        <v/>
      </c>
    </row>
    <row r="49" spans="1:10">
      <c r="A49" s="138"/>
      <c r="B49" s="138"/>
      <c r="C49" s="138"/>
      <c r="D49" s="138"/>
      <c r="E49" s="138"/>
      <c r="F49" s="139"/>
      <c r="G49" s="140" t="str">
        <f>IF(C49&lt;&gt;"",_xlfn.XLOOKUP(C49,'Lookup tables'!$H$4:$H$20,'Lookup tables'!$G$4:$G$20),"")</f>
        <v/>
      </c>
    </row>
    <row r="50" spans="1:10">
      <c r="A50" s="138"/>
      <c r="B50" s="138"/>
      <c r="C50" s="138"/>
      <c r="D50" s="138"/>
      <c r="E50" s="138"/>
      <c r="F50" s="139"/>
      <c r="G50" s="140" t="str">
        <f>IF(C50&lt;&gt;"",_xlfn.XLOOKUP(C50,'Lookup tables'!$H$4:$H$20,'Lookup tables'!$G$4:$G$20),"")</f>
        <v/>
      </c>
    </row>
    <row r="51" spans="1:10">
      <c r="A51" s="138"/>
      <c r="B51" s="138"/>
      <c r="C51" s="138"/>
      <c r="D51" s="138"/>
      <c r="E51" s="138"/>
      <c r="F51" s="139"/>
      <c r="G51" s="140" t="str">
        <f>IF(C51&lt;&gt;"",_xlfn.XLOOKUP(C51,'Lookup tables'!$H$4:$H$20,'Lookup tables'!$G$4:$G$20),"")</f>
        <v/>
      </c>
    </row>
    <row r="52" spans="1:10">
      <c r="A52" s="138"/>
      <c r="B52" s="138"/>
      <c r="C52" s="138"/>
      <c r="D52" s="138"/>
      <c r="E52" s="138"/>
      <c r="F52" s="139"/>
      <c r="G52" s="140" t="str">
        <f>IF(C52&lt;&gt;"",_xlfn.XLOOKUP(C52,'Lookup tables'!$H$4:$H$20,'Lookup tables'!$G$4:$G$20),"")</f>
        <v/>
      </c>
    </row>
    <row r="53" spans="1:10">
      <c r="A53" s="138"/>
      <c r="B53" s="138"/>
      <c r="C53" s="138"/>
      <c r="D53" s="138"/>
      <c r="E53" s="138"/>
      <c r="F53" s="139"/>
      <c r="G53" s="140" t="str">
        <f>IF(C53&lt;&gt;"",_xlfn.XLOOKUP(C53,'Lookup tables'!$H$4:$H$20,'Lookup tables'!$G$4:$G$20),"")</f>
        <v/>
      </c>
    </row>
    <row r="54" spans="1:10">
      <c r="A54" s="138"/>
      <c r="B54" s="138"/>
      <c r="C54" s="138"/>
      <c r="D54" s="138"/>
      <c r="E54" s="138"/>
      <c r="F54" s="139"/>
      <c r="G54" s="140" t="str">
        <f>IF(C54&lt;&gt;"",_xlfn.XLOOKUP(C54,'Lookup tables'!$H$4:$H$20,'Lookup tables'!$G$4:$G$20),"")</f>
        <v/>
      </c>
    </row>
    <row r="55" spans="1:10">
      <c r="A55" s="138"/>
      <c r="B55" s="138"/>
      <c r="C55" s="138"/>
      <c r="D55" s="138"/>
      <c r="E55" s="138"/>
      <c r="F55" s="139"/>
      <c r="G55" s="140" t="str">
        <f>IF(C55&lt;&gt;"",_xlfn.XLOOKUP(C55,'Lookup tables'!$H$4:$H$20,'Lookup tables'!$G$4:$G$20),"")</f>
        <v/>
      </c>
    </row>
    <row r="56" spans="1:10">
      <c r="A56" s="138"/>
      <c r="B56" s="138"/>
      <c r="C56" s="138"/>
      <c r="D56" s="138"/>
      <c r="E56" s="138"/>
      <c r="F56" s="139"/>
      <c r="G56" s="140" t="str">
        <f>IF(C56&lt;&gt;"",_xlfn.XLOOKUP(C56,'Lookup tables'!$H$4:$H$20,'Lookup tables'!$G$4:$G$20),"")</f>
        <v/>
      </c>
    </row>
    <row r="57" spans="1:10">
      <c r="A57" s="138"/>
      <c r="B57" s="138"/>
      <c r="C57" s="138"/>
      <c r="D57" s="138"/>
      <c r="E57" s="138"/>
      <c r="F57" s="139"/>
      <c r="G57" s="140" t="str">
        <f>IF(C57&lt;&gt;"",_xlfn.XLOOKUP(C57,'Lookup tables'!$H$4:$H$20,'Lookup tables'!$G$4:$G$20),"")</f>
        <v/>
      </c>
    </row>
    <row r="58" spans="1:10">
      <c r="A58" s="138"/>
      <c r="B58" s="138"/>
      <c r="C58" s="138"/>
      <c r="D58" s="138"/>
      <c r="E58" s="138"/>
      <c r="F58" s="139"/>
      <c r="G58" s="140" t="str">
        <f>IF(C58&lt;&gt;"",_xlfn.XLOOKUP(C58,'Lookup tables'!$H$4:$H$20,'Lookup tables'!$G$4:$G$20),"")</f>
        <v/>
      </c>
    </row>
    <row r="59" spans="1:10">
      <c r="A59" s="138"/>
      <c r="B59" s="138"/>
      <c r="C59" s="138"/>
      <c r="D59" s="138"/>
      <c r="E59" s="138"/>
      <c r="F59" s="139"/>
      <c r="G59" s="140" t="str">
        <f>IF(C59&lt;&gt;"",_xlfn.XLOOKUP(C59,'Lookup tables'!$H$4:$H$20,'Lookup tables'!$G$4:$G$20),"")</f>
        <v/>
      </c>
    </row>
    <row r="60" spans="1:10">
      <c r="A60" s="138"/>
      <c r="B60" s="138"/>
      <c r="C60" s="138"/>
      <c r="D60" s="138"/>
      <c r="E60" s="138"/>
      <c r="F60" s="139"/>
      <c r="G60" s="140" t="str">
        <f>IF(C60&lt;&gt;"",_xlfn.XLOOKUP(C60,'Lookup tables'!$H$4:$H$20,'Lookup tables'!$G$4:$G$20),"")</f>
        <v/>
      </c>
    </row>
    <row r="61" spans="1:10">
      <c r="A61" s="138"/>
      <c r="B61" s="138"/>
      <c r="C61" s="138"/>
      <c r="D61" s="138"/>
      <c r="E61" s="138"/>
      <c r="F61" s="139"/>
      <c r="G61" s="140" t="str">
        <f>IF(C61&lt;&gt;"",_xlfn.XLOOKUP(C61,'Lookup tables'!$H$4:$H$20,'Lookup tables'!$G$4:$G$20),"")</f>
        <v/>
      </c>
    </row>
    <row r="62" spans="1:10">
      <c r="A62" s="138"/>
      <c r="B62" s="138"/>
      <c r="C62" s="138"/>
      <c r="D62" s="138"/>
      <c r="E62" s="138"/>
      <c r="F62" s="139"/>
      <c r="G62" s="140" t="str">
        <f>IF(C62&lt;&gt;"",_xlfn.XLOOKUP(C62,'Lookup tables'!$H$4:$H$20,'Lookup tables'!$G$4:$G$20),"")</f>
        <v/>
      </c>
    </row>
    <row r="63" spans="1:10">
      <c r="A63" s="138"/>
      <c r="B63" s="138"/>
      <c r="C63" s="138"/>
      <c r="D63" s="138"/>
      <c r="E63" s="138"/>
      <c r="F63" s="139"/>
      <c r="G63" s="140" t="str">
        <f>IF(C63&lt;&gt;"",_xlfn.XLOOKUP(C63,'Lookup tables'!$H$4:$H$20,'Lookup tables'!$G$4:$G$20),"")</f>
        <v/>
      </c>
      <c r="J63" s="88"/>
    </row>
    <row r="64" spans="1:10">
      <c r="A64" s="138"/>
      <c r="B64" s="138"/>
      <c r="C64" s="138"/>
      <c r="D64" s="138"/>
      <c r="E64" s="138"/>
      <c r="F64" s="139"/>
      <c r="G64" s="140" t="str">
        <f>IF(C64&lt;&gt;"",_xlfn.XLOOKUP(C64,'Lookup tables'!$H$4:$H$20,'Lookup tables'!$G$4:$G$20),"")</f>
        <v/>
      </c>
      <c r="J64" s="88"/>
    </row>
    <row r="65" spans="1:10">
      <c r="A65" s="138"/>
      <c r="B65" s="138"/>
      <c r="C65" s="138"/>
      <c r="D65" s="138"/>
      <c r="E65" s="138"/>
      <c r="F65" s="139"/>
      <c r="G65" s="140" t="str">
        <f>IF(C65&lt;&gt;"",_xlfn.XLOOKUP(C65,'Lookup tables'!$H$4:$H$20,'Lookup tables'!$G$4:$G$20),"")</f>
        <v/>
      </c>
      <c r="J65" s="88"/>
    </row>
    <row r="66" spans="1:10">
      <c r="A66" s="138"/>
      <c r="B66" s="138"/>
      <c r="C66" s="138"/>
      <c r="D66" s="138"/>
      <c r="E66" s="138"/>
      <c r="F66" s="139"/>
      <c r="G66" s="140" t="str">
        <f>IF(C66&lt;&gt;"",_xlfn.XLOOKUP(C66,'Lookup tables'!$H$4:$H$20,'Lookup tables'!$G$4:$G$20),"")</f>
        <v/>
      </c>
      <c r="J66" s="88"/>
    </row>
    <row r="67" spans="1:10">
      <c r="A67" s="138"/>
      <c r="B67" s="138"/>
      <c r="C67" s="138"/>
      <c r="D67" s="138"/>
      <c r="E67" s="138"/>
      <c r="F67" s="139"/>
      <c r="G67" s="140" t="str">
        <f>IF(C67&lt;&gt;"",_xlfn.XLOOKUP(C67,'Lookup tables'!$H$4:$H$20,'Lookup tables'!$G$4:$G$20),"")</f>
        <v/>
      </c>
      <c r="J67" s="88"/>
    </row>
    <row r="68" spans="1:10">
      <c r="A68" s="138"/>
      <c r="B68" s="138"/>
      <c r="C68" s="138"/>
      <c r="D68" s="138"/>
      <c r="E68" s="138"/>
      <c r="F68" s="139"/>
      <c r="G68" s="140" t="str">
        <f>IF(C68&lt;&gt;"",_xlfn.XLOOKUP(C68,'Lookup tables'!$H$4:$H$20,'Lookup tables'!$G$4:$G$20),"")</f>
        <v/>
      </c>
      <c r="J68" s="88"/>
    </row>
    <row r="69" spans="1:10">
      <c r="A69" s="138"/>
      <c r="B69" s="138"/>
      <c r="C69" s="138"/>
      <c r="D69" s="138"/>
      <c r="E69" s="138"/>
      <c r="F69" s="139"/>
      <c r="G69" s="140" t="str">
        <f>IF(C69&lt;&gt;"",_xlfn.XLOOKUP(C69,'Lookup tables'!$H$4:$H$20,'Lookup tables'!$G$4:$G$20),"")</f>
        <v/>
      </c>
      <c r="J69" s="88"/>
    </row>
    <row r="70" spans="1:10">
      <c r="A70" s="138"/>
      <c r="B70" s="138"/>
      <c r="C70" s="138"/>
      <c r="D70" s="138"/>
      <c r="E70" s="138"/>
      <c r="F70" s="139"/>
      <c r="G70" s="140" t="str">
        <f>IF(C70&lt;&gt;"",_xlfn.XLOOKUP(C70,'Lookup tables'!$H$4:$H$20,'Lookup tables'!$G$4:$G$20),"")</f>
        <v/>
      </c>
      <c r="J70" s="88"/>
    </row>
    <row r="71" spans="1:10">
      <c r="A71" s="138"/>
      <c r="B71" s="138"/>
      <c r="C71" s="138"/>
      <c r="D71" s="138"/>
      <c r="E71" s="138"/>
      <c r="F71" s="139"/>
      <c r="G71" s="140" t="str">
        <f>IF(C71&lt;&gt;"",_xlfn.XLOOKUP(C71,'Lookup tables'!$H$4:$H$20,'Lookup tables'!$G$4:$G$20),"")</f>
        <v/>
      </c>
      <c r="J71" s="88"/>
    </row>
    <row r="72" spans="1:10">
      <c r="A72" s="138"/>
      <c r="B72" s="138"/>
      <c r="C72" s="138"/>
      <c r="D72" s="138"/>
      <c r="E72" s="138"/>
      <c r="F72" s="139"/>
      <c r="G72" s="140" t="str">
        <f>IF(C72&lt;&gt;"",_xlfn.XLOOKUP(C72,'Lookup tables'!$H$4:$H$20,'Lookup tables'!$G$4:$G$20),"")</f>
        <v/>
      </c>
      <c r="J72" s="88"/>
    </row>
    <row r="73" spans="1:10">
      <c r="A73" s="138"/>
      <c r="B73" s="138"/>
      <c r="C73" s="138"/>
      <c r="D73" s="138"/>
      <c r="E73" s="138"/>
      <c r="F73" s="139"/>
      <c r="G73" s="140" t="str">
        <f>IF(C73&lt;&gt;"",_xlfn.XLOOKUP(C73,'Lookup tables'!$H$4:$H$20,'Lookup tables'!$G$4:$G$20),"")</f>
        <v/>
      </c>
      <c r="J73" s="88"/>
    </row>
    <row r="74" spans="1:10">
      <c r="A74" s="138"/>
      <c r="B74" s="138"/>
      <c r="C74" s="138"/>
      <c r="D74" s="138"/>
      <c r="E74" s="138"/>
      <c r="F74" s="139"/>
      <c r="G74" s="140" t="str">
        <f>IF(C74&lt;&gt;"",_xlfn.XLOOKUP(C74,'Lookup tables'!$H$4:$H$20,'Lookup tables'!$G$4:$G$20),"")</f>
        <v/>
      </c>
      <c r="J74" s="88"/>
    </row>
    <row r="75" spans="1:10">
      <c r="A75" s="138"/>
      <c r="B75" s="138"/>
      <c r="C75" s="138"/>
      <c r="D75" s="138"/>
      <c r="E75" s="138"/>
      <c r="F75" s="139"/>
      <c r="G75" s="140" t="str">
        <f>IF(C75&lt;&gt;"",_xlfn.XLOOKUP(C75,'Lookup tables'!$H$4:$H$20,'Lookup tables'!$G$4:$G$20),"")</f>
        <v/>
      </c>
      <c r="J75" s="88"/>
    </row>
    <row r="76" spans="1:10">
      <c r="A76" s="138"/>
      <c r="B76" s="138"/>
      <c r="C76" s="138"/>
      <c r="D76" s="138"/>
      <c r="E76" s="138"/>
      <c r="F76" s="139"/>
      <c r="G76" s="140" t="str">
        <f>IF(C76&lt;&gt;"",_xlfn.XLOOKUP(C76,'Lookup tables'!$H$4:$H$20,'Lookup tables'!$G$4:$G$20),"")</f>
        <v/>
      </c>
      <c r="J76" s="88"/>
    </row>
    <row r="77" spans="1:10">
      <c r="A77" s="138"/>
      <c r="B77" s="138"/>
      <c r="C77" s="138"/>
      <c r="D77" s="138"/>
      <c r="E77" s="138"/>
      <c r="F77" s="139"/>
      <c r="G77" s="140" t="str">
        <f>IF(C77&lt;&gt;"",_xlfn.XLOOKUP(C77,'Lookup tables'!$H$4:$H$20,'Lookup tables'!$G$4:$G$20),"")</f>
        <v/>
      </c>
      <c r="J77" s="88"/>
    </row>
    <row r="78" spans="1:10">
      <c r="A78" s="138"/>
      <c r="B78" s="138"/>
      <c r="C78" s="138"/>
      <c r="D78" s="138"/>
      <c r="E78" s="138"/>
      <c r="F78" s="139"/>
      <c r="G78" s="140" t="str">
        <f>IF(C78&lt;&gt;"",_xlfn.XLOOKUP(C78,'Lookup tables'!$H$4:$H$20,'Lookup tables'!$G$4:$G$20),"")</f>
        <v/>
      </c>
    </row>
    <row r="79" spans="1:10">
      <c r="A79" s="138"/>
      <c r="B79" s="138"/>
      <c r="C79" s="138"/>
      <c r="D79" s="138"/>
      <c r="E79" s="138"/>
      <c r="F79" s="139"/>
      <c r="G79" s="140" t="str">
        <f>IF(C79&lt;&gt;"",_xlfn.XLOOKUP(C79,'Lookup tables'!$H$4:$H$20,'Lookup tables'!$G$4:$G$20),"")</f>
        <v/>
      </c>
    </row>
    <row r="80" spans="1:10">
      <c r="A80" s="138"/>
      <c r="B80" s="138"/>
      <c r="C80" s="138"/>
      <c r="D80" s="138"/>
      <c r="E80" s="138"/>
      <c r="F80" s="139"/>
      <c r="G80" s="140" t="str">
        <f>IF(C80&lt;&gt;"",_xlfn.XLOOKUP(C80,'Lookup tables'!$H$4:$H$20,'Lookup tables'!$G$4:$G$20),"")</f>
        <v/>
      </c>
    </row>
    <row r="81" spans="1:7">
      <c r="A81" s="138"/>
      <c r="B81" s="138"/>
      <c r="C81" s="138"/>
      <c r="D81" s="138"/>
      <c r="E81" s="138"/>
      <c r="F81" s="139"/>
      <c r="G81" s="140" t="str">
        <f>IF(C81&lt;&gt;"",_xlfn.XLOOKUP(C81,'Lookup tables'!$H$4:$H$20,'Lookup tables'!$G$4:$G$20),"")</f>
        <v/>
      </c>
    </row>
    <row r="82" spans="1:7">
      <c r="A82" s="138"/>
      <c r="B82" s="138"/>
      <c r="C82" s="138"/>
      <c r="D82" s="138"/>
      <c r="E82" s="138"/>
      <c r="F82" s="139"/>
      <c r="G82" s="140" t="str">
        <f>IF(C82&lt;&gt;"",_xlfn.XLOOKUP(C82,'Lookup tables'!$H$4:$H$20,'Lookup tables'!$G$4:$G$20),"")</f>
        <v/>
      </c>
    </row>
    <row r="83" spans="1:7">
      <c r="A83" s="138"/>
      <c r="B83" s="138"/>
      <c r="C83" s="138"/>
      <c r="D83" s="138"/>
      <c r="E83" s="138"/>
      <c r="F83" s="139"/>
      <c r="G83" s="140" t="str">
        <f>IF(C83&lt;&gt;"",_xlfn.XLOOKUP(C83,'Lookup tables'!$H$4:$H$20,'Lookup tables'!$G$4:$G$20),"")</f>
        <v/>
      </c>
    </row>
    <row r="84" spans="1:7">
      <c r="A84" s="138"/>
      <c r="B84" s="138"/>
      <c r="C84" s="138"/>
      <c r="D84" s="138"/>
      <c r="E84" s="138"/>
      <c r="F84" s="139"/>
      <c r="G84" s="140" t="str">
        <f>IF(C84&lt;&gt;"",_xlfn.XLOOKUP(C84,'Lookup tables'!$H$4:$H$20,'Lookup tables'!$G$4:$G$20),"")</f>
        <v/>
      </c>
    </row>
    <row r="85" spans="1:7">
      <c r="A85" s="138"/>
      <c r="B85" s="138"/>
      <c r="C85" s="138"/>
      <c r="D85" s="138"/>
      <c r="E85" s="138"/>
      <c r="F85" s="139"/>
      <c r="G85" s="140" t="str">
        <f>IF(C85&lt;&gt;"",_xlfn.XLOOKUP(C85,'Lookup tables'!$H$4:$H$20,'Lookup tables'!$G$4:$G$20),"")</f>
        <v/>
      </c>
    </row>
    <row r="86" spans="1:7">
      <c r="A86" s="138"/>
      <c r="B86" s="138"/>
      <c r="C86" s="138"/>
      <c r="D86" s="138"/>
      <c r="E86" s="138"/>
      <c r="F86" s="139"/>
      <c r="G86" s="140" t="str">
        <f>IF(C86&lt;&gt;"",_xlfn.XLOOKUP(C86,'Lookup tables'!$H$4:$H$20,'Lookup tables'!$G$4:$G$20),"")</f>
        <v/>
      </c>
    </row>
    <row r="87" spans="1:7">
      <c r="A87" s="138"/>
      <c r="B87" s="138"/>
      <c r="C87" s="138"/>
      <c r="D87" s="138"/>
      <c r="E87" s="138"/>
      <c r="F87" s="139"/>
      <c r="G87" s="140" t="str">
        <f>IF(C87&lt;&gt;"",_xlfn.XLOOKUP(C87,'Lookup tables'!$H$4:$H$20,'Lookup tables'!$G$4:$G$20),"")</f>
        <v/>
      </c>
    </row>
    <row r="88" spans="1:7">
      <c r="A88" s="138"/>
      <c r="B88" s="138"/>
      <c r="C88" s="138"/>
      <c r="D88" s="138"/>
      <c r="E88" s="138"/>
      <c r="F88" s="139"/>
      <c r="G88" s="140" t="str">
        <f>IF(C88&lt;&gt;"",_xlfn.XLOOKUP(C88,'Lookup tables'!$H$4:$H$20,'Lookup tables'!$G$4:$G$20),"")</f>
        <v/>
      </c>
    </row>
    <row r="89" spans="1:7">
      <c r="A89" s="138"/>
      <c r="B89" s="138"/>
      <c r="C89" s="138"/>
      <c r="D89" s="138"/>
      <c r="E89" s="138"/>
      <c r="F89" s="139"/>
      <c r="G89" s="140" t="str">
        <f>IF(C89&lt;&gt;"",_xlfn.XLOOKUP(C89,'Lookup tables'!$H$4:$H$20,'Lookup tables'!$G$4:$G$20),"")</f>
        <v/>
      </c>
    </row>
    <row r="90" spans="1:7">
      <c r="A90" s="138"/>
      <c r="B90" s="138"/>
      <c r="C90" s="138"/>
      <c r="D90" s="138"/>
      <c r="E90" s="138"/>
      <c r="F90" s="139"/>
      <c r="G90" s="140" t="str">
        <f>IF(C90&lt;&gt;"",_xlfn.XLOOKUP(C90,'Lookup tables'!$H$4:$H$20,'Lookup tables'!$G$4:$G$20),"")</f>
        <v/>
      </c>
    </row>
    <row r="91" spans="1:7">
      <c r="A91" s="138"/>
      <c r="B91" s="138"/>
      <c r="C91" s="138"/>
      <c r="D91" s="138"/>
      <c r="E91" s="138"/>
      <c r="F91" s="139"/>
      <c r="G91" s="140" t="str">
        <f>IF(C91&lt;&gt;"",_xlfn.XLOOKUP(C91,'Lookup tables'!$H$4:$H$20,'Lookup tables'!$G$4:$G$20),"")</f>
        <v/>
      </c>
    </row>
    <row r="92" spans="1:7">
      <c r="A92" s="138"/>
      <c r="B92" s="138"/>
      <c r="C92" s="138"/>
      <c r="D92" s="138"/>
      <c r="E92" s="138"/>
      <c r="F92" s="139"/>
      <c r="G92" s="140" t="str">
        <f>IF(C92&lt;&gt;"",_xlfn.XLOOKUP(C92,'Lookup tables'!$H$4:$H$20,'Lookup tables'!$G$4:$G$20),"")</f>
        <v/>
      </c>
    </row>
    <row r="93" spans="1:7">
      <c r="A93" s="138"/>
      <c r="B93" s="138"/>
      <c r="C93" s="138"/>
      <c r="D93" s="138"/>
      <c r="E93" s="138"/>
      <c r="F93" s="139"/>
      <c r="G93" s="140" t="str">
        <f>IF(C93&lt;&gt;"",_xlfn.XLOOKUP(C93,'Lookup tables'!$H$4:$H$20,'Lookup tables'!$G$4:$G$20),"")</f>
        <v/>
      </c>
    </row>
    <row r="94" spans="1:7">
      <c r="A94" s="138"/>
      <c r="B94" s="138"/>
      <c r="C94" s="138"/>
      <c r="D94" s="138"/>
      <c r="E94" s="138"/>
      <c r="F94" s="139"/>
      <c r="G94" s="140" t="str">
        <f>IF(C94&lt;&gt;"",_xlfn.XLOOKUP(C94,'Lookup tables'!$H$4:$H$20,'Lookup tables'!$G$4:$G$20),"")</f>
        <v/>
      </c>
    </row>
    <row r="95" spans="1:7">
      <c r="A95" s="138"/>
      <c r="B95" s="138"/>
      <c r="C95" s="138"/>
      <c r="D95" s="138"/>
      <c r="E95" s="138"/>
      <c r="F95" s="139"/>
      <c r="G95" s="140" t="str">
        <f>IF(C95&lt;&gt;"",_xlfn.XLOOKUP(C95,'Lookup tables'!$H$4:$H$20,'Lookup tables'!$G$4:$G$20),"")</f>
        <v/>
      </c>
    </row>
    <row r="96" spans="1:7">
      <c r="A96" s="138"/>
      <c r="B96" s="138"/>
      <c r="C96" s="138"/>
      <c r="D96" s="138"/>
      <c r="E96" s="138"/>
      <c r="F96" s="139"/>
      <c r="G96" s="140" t="str">
        <f>IF(C96&lt;&gt;"",_xlfn.XLOOKUP(C96,'Lookup tables'!$H$4:$H$20,'Lookup tables'!$G$4:$G$20),"")</f>
        <v/>
      </c>
    </row>
    <row r="97" spans="1:7">
      <c r="A97" s="138"/>
      <c r="B97" s="138"/>
      <c r="C97" s="138"/>
      <c r="D97" s="138"/>
      <c r="E97" s="138"/>
      <c r="F97" s="139"/>
      <c r="G97" s="140" t="str">
        <f>IF(C97&lt;&gt;"",_xlfn.XLOOKUP(C97,'Lookup tables'!$H$4:$H$20,'Lookup tables'!$G$4:$G$20),"")</f>
        <v/>
      </c>
    </row>
    <row r="98" spans="1:7">
      <c r="A98" s="138"/>
      <c r="B98" s="138"/>
      <c r="C98" s="138"/>
      <c r="D98" s="138"/>
      <c r="E98" s="138"/>
      <c r="F98" s="139"/>
      <c r="G98" s="140" t="str">
        <f>IF(C98&lt;&gt;"",_xlfn.XLOOKUP(C98,'Lookup tables'!$H$4:$H$20,'Lookup tables'!$G$4:$G$20),"")</f>
        <v/>
      </c>
    </row>
    <row r="99" spans="1:7">
      <c r="A99" s="138"/>
      <c r="B99" s="138"/>
      <c r="C99" s="138"/>
      <c r="D99" s="138"/>
      <c r="E99" s="138"/>
      <c r="F99" s="139"/>
      <c r="G99" s="140" t="str">
        <f>IF(C99&lt;&gt;"",_xlfn.XLOOKUP(C99,'Lookup tables'!$H$4:$H$20,'Lookup tables'!$G$4:$G$20),"")</f>
        <v/>
      </c>
    </row>
    <row r="100" spans="1:7">
      <c r="A100" s="138"/>
      <c r="B100" s="138"/>
      <c r="C100" s="138"/>
      <c r="D100" s="138"/>
      <c r="E100" s="138"/>
      <c r="F100" s="139"/>
      <c r="G100" s="140" t="str">
        <f>IF(C100&lt;&gt;"",_xlfn.XLOOKUP(C100,'Lookup tables'!$H$4:$H$20,'Lookup tables'!$G$4:$G$20),"")</f>
        <v/>
      </c>
    </row>
    <row r="101" spans="1:7">
      <c r="A101" s="138"/>
      <c r="B101" s="138"/>
      <c r="C101" s="138"/>
      <c r="D101" s="138"/>
      <c r="E101" s="138"/>
      <c r="F101" s="139"/>
      <c r="G101" s="140" t="str">
        <f>IF(C101&lt;&gt;"",_xlfn.XLOOKUP(C101,'Lookup tables'!$H$4:$H$20,'Lookup tables'!$G$4:$G$20),"")</f>
        <v/>
      </c>
    </row>
    <row r="102" spans="1:7">
      <c r="A102" s="138"/>
      <c r="B102" s="138"/>
      <c r="C102" s="138"/>
      <c r="D102" s="138"/>
      <c r="E102" s="138"/>
      <c r="F102" s="139"/>
      <c r="G102" s="140" t="str">
        <f>IF(C102&lt;&gt;"",_xlfn.XLOOKUP(C102,'Lookup tables'!$H$4:$H$20,'Lookup tables'!$G$4:$G$20),"")</f>
        <v/>
      </c>
    </row>
    <row r="103" spans="1:7">
      <c r="A103" s="138"/>
      <c r="B103" s="138"/>
      <c r="C103" s="138"/>
      <c r="D103" s="138"/>
      <c r="E103" s="138"/>
      <c r="F103" s="139"/>
      <c r="G103" s="140" t="str">
        <f>IF(C103&lt;&gt;"",_xlfn.XLOOKUP(C103,'Lookup tables'!$H$4:$H$20,'Lookup tables'!$G$4:$G$20),"")</f>
        <v/>
      </c>
    </row>
    <row r="104" spans="1:7">
      <c r="A104" s="138"/>
      <c r="B104" s="138"/>
      <c r="C104" s="138"/>
      <c r="D104" s="138"/>
      <c r="E104" s="138"/>
      <c r="F104" s="139"/>
      <c r="G104" s="140" t="str">
        <f>IF(C104&lt;&gt;"",_xlfn.XLOOKUP(C104,'Lookup tables'!$H$4:$H$20,'Lookup tables'!$G$4:$G$20),"")</f>
        <v/>
      </c>
    </row>
    <row r="105" spans="1:7">
      <c r="A105" s="138"/>
      <c r="B105" s="138"/>
      <c r="C105" s="138"/>
      <c r="D105" s="138"/>
      <c r="E105" s="138"/>
      <c r="F105" s="139"/>
      <c r="G105" s="140" t="str">
        <f>IF(C105&lt;&gt;"",_xlfn.XLOOKUP(C105,'Lookup tables'!$H$4:$H$20,'Lookup tables'!$G$4:$G$20),"")</f>
        <v/>
      </c>
    </row>
    <row r="106" spans="1:7">
      <c r="A106" s="138"/>
      <c r="B106" s="138"/>
      <c r="C106" s="138"/>
      <c r="D106" s="138"/>
      <c r="E106" s="138"/>
      <c r="F106" s="139"/>
      <c r="G106" s="140" t="str">
        <f>IF(C106&lt;&gt;"",_xlfn.XLOOKUP(C106,'Lookup tables'!$H$4:$H$20,'Lookup tables'!$G$4:$G$20),"")</f>
        <v/>
      </c>
    </row>
    <row r="107" spans="1:7">
      <c r="A107" s="138"/>
      <c r="B107" s="138"/>
      <c r="C107" s="138"/>
      <c r="D107" s="138"/>
      <c r="E107" s="138"/>
      <c r="F107" s="139"/>
      <c r="G107" s="140" t="str">
        <f>IF(C107&lt;&gt;"",_xlfn.XLOOKUP(C107,'Lookup tables'!$H$4:$H$20,'Lookup tables'!$G$4:$G$20),"")</f>
        <v/>
      </c>
    </row>
    <row r="108" spans="1:7">
      <c r="A108" s="138"/>
      <c r="B108" s="138"/>
      <c r="C108" s="138"/>
      <c r="D108" s="138"/>
      <c r="E108" s="138"/>
      <c r="F108" s="139"/>
      <c r="G108" s="140" t="str">
        <f>IF(C108&lt;&gt;"",_xlfn.XLOOKUP(C108,'Lookup tables'!$H$4:$H$20,'Lookup tables'!$G$4:$G$20),"")</f>
        <v/>
      </c>
    </row>
    <row r="109" spans="1:7">
      <c r="A109" s="138"/>
      <c r="B109" s="138"/>
      <c r="C109" s="138"/>
      <c r="D109" s="138"/>
      <c r="E109" s="138"/>
      <c r="F109" s="139"/>
      <c r="G109" s="140" t="str">
        <f>IF(C109&lt;&gt;"",_xlfn.XLOOKUP(C109,'Lookup tables'!$H$4:$H$20,'Lookup tables'!$G$4:$G$20),"")</f>
        <v/>
      </c>
    </row>
    <row r="110" spans="1:7">
      <c r="A110" s="138"/>
      <c r="B110" s="138"/>
      <c r="C110" s="138"/>
      <c r="D110" s="138"/>
      <c r="E110" s="138"/>
      <c r="F110" s="139"/>
      <c r="G110" s="140" t="str">
        <f>IF(C110&lt;&gt;"",_xlfn.XLOOKUP(C110,'Lookup tables'!$H$4:$H$20,'Lookup tables'!$G$4:$G$20),"")</f>
        <v/>
      </c>
    </row>
    <row r="111" spans="1:7">
      <c r="A111" s="138"/>
      <c r="B111" s="138"/>
      <c r="C111" s="138"/>
      <c r="D111" s="138"/>
      <c r="E111" s="138"/>
      <c r="F111" s="139"/>
      <c r="G111" s="140" t="str">
        <f>IF(C111&lt;&gt;"",_xlfn.XLOOKUP(C111,'Lookup tables'!$H$4:$H$20,'Lookup tables'!$G$4:$G$20),"")</f>
        <v/>
      </c>
    </row>
    <row r="112" spans="1:7">
      <c r="A112" s="138"/>
      <c r="B112" s="138"/>
      <c r="C112" s="138"/>
      <c r="D112" s="138"/>
      <c r="E112" s="138"/>
      <c r="F112" s="139"/>
      <c r="G112" s="140" t="str">
        <f>IF(C112&lt;&gt;"",_xlfn.XLOOKUP(C112,'Lookup tables'!$H$4:$H$20,'Lookup tables'!$G$4:$G$20),"")</f>
        <v/>
      </c>
    </row>
    <row r="113" spans="1:7">
      <c r="A113" s="138"/>
      <c r="B113" s="138"/>
      <c r="C113" s="138"/>
      <c r="D113" s="138"/>
      <c r="E113" s="138"/>
      <c r="F113" s="139"/>
      <c r="G113" s="140" t="str">
        <f>IF(C113&lt;&gt;"",_xlfn.XLOOKUP(C113,'Lookup tables'!$H$4:$H$20,'Lookup tables'!$G$4:$G$20),"")</f>
        <v/>
      </c>
    </row>
    <row r="114" spans="1:7">
      <c r="A114" s="138"/>
      <c r="B114" s="138"/>
      <c r="C114" s="138"/>
      <c r="D114" s="138"/>
      <c r="E114" s="138"/>
      <c r="F114" s="139"/>
      <c r="G114" s="140" t="str">
        <f>IF(C114&lt;&gt;"",_xlfn.XLOOKUP(C114,'Lookup tables'!$H$4:$H$20,'Lookup tables'!$G$4:$G$20),"")</f>
        <v/>
      </c>
    </row>
    <row r="115" spans="1:7">
      <c r="A115" s="138"/>
      <c r="B115" s="138"/>
      <c r="C115" s="138"/>
      <c r="D115" s="138"/>
      <c r="E115" s="138"/>
      <c r="F115" s="139"/>
      <c r="G115" s="140" t="str">
        <f>IF(C115&lt;&gt;"",_xlfn.XLOOKUP(C115,'Lookup tables'!$H$4:$H$20,'Lookup tables'!$G$4:$G$20),"")</f>
        <v/>
      </c>
    </row>
    <row r="116" spans="1:7">
      <c r="A116" s="138"/>
      <c r="B116" s="138"/>
      <c r="C116" s="138"/>
      <c r="D116" s="138"/>
      <c r="E116" s="138"/>
      <c r="F116" s="139"/>
      <c r="G116" s="140" t="str">
        <f>IF(C116&lt;&gt;"",_xlfn.XLOOKUP(C116,'Lookup tables'!$H$4:$H$20,'Lookup tables'!$G$4:$G$20),"")</f>
        <v/>
      </c>
    </row>
    <row r="117" spans="1:7">
      <c r="A117" s="138"/>
      <c r="B117" s="138"/>
      <c r="C117" s="138"/>
      <c r="D117" s="138"/>
      <c r="E117" s="138"/>
      <c r="F117" s="139"/>
      <c r="G117" s="140" t="str">
        <f>IF(C117&lt;&gt;"",_xlfn.XLOOKUP(C117,'Lookup tables'!$H$4:$H$20,'Lookup tables'!$G$4:$G$20),"")</f>
        <v/>
      </c>
    </row>
    <row r="118" spans="1:7">
      <c r="A118" s="138"/>
      <c r="B118" s="138"/>
      <c r="C118" s="138"/>
      <c r="D118" s="138"/>
      <c r="E118" s="138"/>
      <c r="F118" s="139"/>
      <c r="G118" s="140" t="str">
        <f>IF(C118&lt;&gt;"",_xlfn.XLOOKUP(C118,'Lookup tables'!$H$4:$H$20,'Lookup tables'!$G$4:$G$20),"")</f>
        <v/>
      </c>
    </row>
    <row r="119" spans="1:7">
      <c r="A119" s="138"/>
      <c r="B119" s="138"/>
      <c r="C119" s="138"/>
      <c r="D119" s="138"/>
      <c r="E119" s="138"/>
      <c r="F119" s="139"/>
      <c r="G119" s="140" t="str">
        <f>IF(C119&lt;&gt;"",_xlfn.XLOOKUP(C119,'Lookup tables'!$H$4:$H$20,'Lookup tables'!$G$4:$G$20),"")</f>
        <v/>
      </c>
    </row>
    <row r="120" spans="1:7">
      <c r="A120" s="138"/>
      <c r="B120" s="138"/>
      <c r="C120" s="138"/>
      <c r="D120" s="138"/>
      <c r="E120" s="138"/>
      <c r="F120" s="139"/>
      <c r="G120" s="140" t="str">
        <f>IF(C120&lt;&gt;"",_xlfn.XLOOKUP(C120,'Lookup tables'!$H$4:$H$20,'Lookup tables'!$G$4:$G$20),"")</f>
        <v/>
      </c>
    </row>
    <row r="121" spans="1:7">
      <c r="A121" s="138"/>
      <c r="B121" s="138"/>
      <c r="C121" s="138"/>
      <c r="D121" s="138"/>
      <c r="E121" s="138"/>
      <c r="F121" s="139"/>
      <c r="G121" s="140" t="str">
        <f>IF(C121&lt;&gt;"",_xlfn.XLOOKUP(C121,'Lookup tables'!$H$4:$H$20,'Lookup tables'!$G$4:$G$20),"")</f>
        <v/>
      </c>
    </row>
    <row r="122" spans="1:7">
      <c r="A122" s="138"/>
      <c r="B122" s="138"/>
      <c r="C122" s="138"/>
      <c r="D122" s="138"/>
      <c r="E122" s="138"/>
      <c r="F122" s="139"/>
      <c r="G122" s="140" t="str">
        <f>IF(C122&lt;&gt;"",_xlfn.XLOOKUP(C122,'Lookup tables'!$H$4:$H$20,'Lookup tables'!$G$4:$G$20),"")</f>
        <v/>
      </c>
    </row>
    <row r="123" spans="1:7">
      <c r="A123" s="138"/>
      <c r="B123" s="138"/>
      <c r="C123" s="138"/>
      <c r="D123" s="138"/>
      <c r="E123" s="138"/>
      <c r="F123" s="139"/>
      <c r="G123" s="140" t="str">
        <f>IF(C123&lt;&gt;"",_xlfn.XLOOKUP(C123,'Lookup tables'!$H$4:$H$20,'Lookup tables'!$G$4:$G$20),"")</f>
        <v/>
      </c>
    </row>
    <row r="124" spans="1:7">
      <c r="A124" s="138"/>
      <c r="B124" s="138"/>
      <c r="C124" s="138"/>
      <c r="D124" s="138"/>
      <c r="E124" s="138"/>
      <c r="F124" s="139"/>
      <c r="G124" s="140" t="str">
        <f>IF(C124&lt;&gt;"",_xlfn.XLOOKUP(C124,'Lookup tables'!$H$4:$H$20,'Lookup tables'!$G$4:$G$20),"")</f>
        <v/>
      </c>
    </row>
    <row r="125" spans="1:7">
      <c r="A125" s="138"/>
      <c r="B125" s="138"/>
      <c r="C125" s="138"/>
      <c r="D125" s="138"/>
      <c r="E125" s="138"/>
      <c r="F125" s="139"/>
      <c r="G125" s="140" t="str">
        <f>IF(C125&lt;&gt;"",_xlfn.XLOOKUP(C125,'Lookup tables'!$H$4:$H$20,'Lookup tables'!$G$4:$G$20),"")</f>
        <v/>
      </c>
    </row>
    <row r="126" spans="1:7">
      <c r="A126" s="138"/>
      <c r="B126" s="138"/>
      <c r="C126" s="138"/>
      <c r="D126" s="138"/>
      <c r="E126" s="138"/>
      <c r="F126" s="139"/>
      <c r="G126" s="140" t="str">
        <f>IF(C126&lt;&gt;"",_xlfn.XLOOKUP(C126,'Lookup tables'!$H$4:$H$20,'Lookup tables'!$G$4:$G$20),"")</f>
        <v/>
      </c>
    </row>
    <row r="127" spans="1:7">
      <c r="A127" s="138"/>
      <c r="B127" s="138"/>
      <c r="C127" s="138"/>
      <c r="D127" s="138"/>
      <c r="E127" s="138"/>
      <c r="F127" s="139"/>
      <c r="G127" s="140" t="str">
        <f>IF(C127&lt;&gt;"",_xlfn.XLOOKUP(C127,'Lookup tables'!$H$4:$H$20,'Lookup tables'!$G$4:$G$20),"")</f>
        <v/>
      </c>
    </row>
    <row r="128" spans="1:7">
      <c r="A128" s="138"/>
      <c r="B128" s="138"/>
      <c r="C128" s="138"/>
      <c r="D128" s="138"/>
      <c r="E128" s="138"/>
      <c r="F128" s="139"/>
      <c r="G128" s="140" t="str">
        <f>IF(C128&lt;&gt;"",_xlfn.XLOOKUP(C128,'Lookup tables'!$H$4:$H$20,'Lookup tables'!$G$4:$G$20),"")</f>
        <v/>
      </c>
    </row>
    <row r="129" spans="1:7">
      <c r="A129" s="138"/>
      <c r="B129" s="138"/>
      <c r="C129" s="138"/>
      <c r="D129" s="138"/>
      <c r="E129" s="138"/>
      <c r="F129" s="139"/>
      <c r="G129" s="140" t="str">
        <f>IF(C129&lt;&gt;"",_xlfn.XLOOKUP(C129,'Lookup tables'!$H$4:$H$20,'Lookup tables'!$G$4:$G$20),"")</f>
        <v/>
      </c>
    </row>
    <row r="130" spans="1:7">
      <c r="A130" s="138"/>
      <c r="B130" s="138"/>
      <c r="C130" s="138"/>
      <c r="D130" s="138"/>
      <c r="E130" s="138"/>
      <c r="F130" s="139"/>
      <c r="G130" s="140" t="str">
        <f>IF(C130&lt;&gt;"",_xlfn.XLOOKUP(C130,'Lookup tables'!$H$4:$H$20,'Lookup tables'!$G$4:$G$20),"")</f>
        <v/>
      </c>
    </row>
    <row r="131" spans="1:7">
      <c r="A131" s="65"/>
      <c r="B131" s="65"/>
      <c r="C131" s="65"/>
      <c r="D131" s="65"/>
      <c r="E131" s="65"/>
      <c r="F131" s="112"/>
    </row>
    <row r="132" spans="1:7">
      <c r="A132" s="65"/>
      <c r="B132" s="65"/>
      <c r="C132" s="65"/>
      <c r="D132" s="65"/>
      <c r="E132" s="65"/>
      <c r="F132" s="112"/>
    </row>
    <row r="133" spans="1:7">
      <c r="A133" s="65"/>
      <c r="B133" s="65"/>
      <c r="C133" s="65"/>
      <c r="D133" s="65"/>
      <c r="E133" s="65"/>
      <c r="F133" s="112"/>
    </row>
    <row r="134" spans="1:7">
      <c r="A134" s="65"/>
      <c r="B134" s="65"/>
      <c r="C134" s="65"/>
      <c r="D134" s="65"/>
      <c r="E134" s="65"/>
      <c r="F134" s="112"/>
    </row>
    <row r="135" spans="1:7">
      <c r="A135" s="65"/>
      <c r="B135" s="65"/>
      <c r="C135" s="65"/>
      <c r="D135" s="65"/>
      <c r="E135" s="65"/>
      <c r="F135" s="112"/>
    </row>
    <row r="136" spans="1:7">
      <c r="A136" s="65"/>
      <c r="B136" s="65"/>
      <c r="C136" s="65"/>
      <c r="D136" s="65"/>
      <c r="E136" s="65"/>
      <c r="F136" s="112"/>
    </row>
    <row r="137" spans="1:7">
      <c r="A137" s="65"/>
      <c r="B137" s="65"/>
      <c r="C137" s="65"/>
      <c r="D137" s="65"/>
      <c r="E137" s="65"/>
      <c r="F137" s="112"/>
    </row>
    <row r="138" spans="1:7">
      <c r="A138" s="65"/>
      <c r="B138" s="65"/>
      <c r="C138" s="65"/>
      <c r="D138" s="65"/>
      <c r="E138" s="65"/>
      <c r="F138" s="112"/>
    </row>
    <row r="139" spans="1:7">
      <c r="A139" s="65"/>
      <c r="B139" s="65"/>
      <c r="C139" s="65"/>
      <c r="D139" s="65"/>
      <c r="E139" s="65"/>
      <c r="F139" s="112"/>
    </row>
    <row r="140" spans="1:7">
      <c r="A140" s="65"/>
      <c r="B140" s="65"/>
      <c r="C140" s="65"/>
      <c r="D140" s="65"/>
      <c r="E140" s="65"/>
      <c r="F140" s="112"/>
    </row>
    <row r="141" spans="1:7">
      <c r="A141" s="65"/>
      <c r="B141" s="65"/>
      <c r="C141" s="65"/>
      <c r="D141" s="65"/>
      <c r="E141" s="65"/>
      <c r="F141" s="112"/>
    </row>
    <row r="142" spans="1:7">
      <c r="A142" s="65"/>
      <c r="B142" s="65"/>
      <c r="C142" s="65"/>
      <c r="D142" s="65"/>
      <c r="E142" s="65"/>
      <c r="F142" s="112"/>
    </row>
    <row r="143" spans="1:7">
      <c r="A143" s="65"/>
      <c r="B143" s="65"/>
      <c r="C143" s="65"/>
      <c r="D143" s="65"/>
      <c r="E143" s="65"/>
      <c r="F143" s="112"/>
    </row>
    <row r="144" spans="1:7">
      <c r="A144" s="65"/>
      <c r="B144" s="65"/>
      <c r="C144" s="65"/>
      <c r="D144" s="65"/>
      <c r="E144" s="65"/>
      <c r="F144" s="112"/>
    </row>
    <row r="145" spans="1:6">
      <c r="A145" s="65"/>
      <c r="B145" s="65"/>
      <c r="C145" s="65"/>
      <c r="D145" s="65"/>
      <c r="E145" s="65"/>
      <c r="F145" s="112"/>
    </row>
    <row r="146" spans="1:6">
      <c r="A146" s="65"/>
      <c r="B146" s="65"/>
      <c r="C146" s="65"/>
      <c r="D146" s="65"/>
      <c r="E146" s="65"/>
      <c r="F146" s="112"/>
    </row>
    <row r="147" spans="1:6">
      <c r="A147" s="65"/>
      <c r="B147" s="65"/>
      <c r="C147" s="65"/>
      <c r="D147" s="65"/>
      <c r="E147" s="65"/>
      <c r="F147" s="112"/>
    </row>
    <row r="148" spans="1:6">
      <c r="A148" s="65"/>
      <c r="B148" s="65"/>
      <c r="C148" s="65"/>
      <c r="D148" s="65"/>
      <c r="E148" s="65"/>
      <c r="F148" s="112"/>
    </row>
    <row r="149" spans="1:6">
      <c r="A149" s="65"/>
      <c r="B149" s="65"/>
      <c r="C149" s="65"/>
      <c r="D149" s="65"/>
      <c r="E149" s="65"/>
      <c r="F149" s="112"/>
    </row>
    <row r="150" spans="1:6">
      <c r="A150" s="65"/>
      <c r="B150" s="65"/>
      <c r="C150" s="65"/>
      <c r="D150" s="65"/>
      <c r="E150" s="65"/>
      <c r="F150" s="112"/>
    </row>
    <row r="151" spans="1:6">
      <c r="A151" s="65"/>
      <c r="B151" s="65"/>
      <c r="C151" s="65"/>
      <c r="D151" s="65"/>
      <c r="E151" s="65"/>
      <c r="F151" s="112"/>
    </row>
    <row r="152" spans="1:6">
      <c r="A152" s="65"/>
      <c r="B152" s="65"/>
      <c r="C152" s="65"/>
      <c r="D152" s="65"/>
      <c r="E152" s="65"/>
      <c r="F152" s="112"/>
    </row>
    <row r="153" spans="1:6">
      <c r="A153" s="65"/>
      <c r="B153" s="65"/>
      <c r="C153" s="65"/>
      <c r="D153" s="65"/>
      <c r="E153" s="65"/>
      <c r="F153" s="112"/>
    </row>
    <row r="154" spans="1:6">
      <c r="A154" s="65"/>
      <c r="B154" s="65"/>
      <c r="C154" s="65"/>
      <c r="D154" s="65"/>
      <c r="E154" s="65"/>
      <c r="F154" s="112"/>
    </row>
    <row r="155" spans="1:6">
      <c r="A155" s="65"/>
      <c r="B155" s="65"/>
      <c r="C155" s="65"/>
      <c r="D155" s="65"/>
      <c r="E155" s="65"/>
      <c r="F155" s="112"/>
    </row>
    <row r="156" spans="1:6">
      <c r="A156" s="65"/>
      <c r="B156" s="65"/>
      <c r="C156" s="65"/>
      <c r="D156" s="65"/>
      <c r="E156" s="65"/>
      <c r="F156" s="112"/>
    </row>
    <row r="157" spans="1:6">
      <c r="A157" s="65"/>
      <c r="B157" s="65"/>
      <c r="C157" s="65"/>
      <c r="D157" s="65"/>
      <c r="E157" s="65"/>
      <c r="F157" s="112"/>
    </row>
    <row r="158" spans="1:6">
      <c r="A158" s="65"/>
      <c r="B158" s="65"/>
      <c r="C158" s="65"/>
      <c r="D158" s="65"/>
      <c r="E158" s="65"/>
      <c r="F158" s="112"/>
    </row>
    <row r="159" spans="1:6">
      <c r="A159" s="65"/>
      <c r="B159" s="65"/>
      <c r="C159" s="65"/>
      <c r="D159" s="65"/>
      <c r="E159" s="65"/>
      <c r="F159" s="112"/>
    </row>
    <row r="160" spans="1:6">
      <c r="A160" s="65"/>
      <c r="B160" s="65"/>
      <c r="C160" s="65"/>
      <c r="D160" s="65"/>
      <c r="E160" s="65"/>
      <c r="F160" s="112"/>
    </row>
    <row r="161" spans="1:6">
      <c r="A161" s="65"/>
      <c r="B161" s="65"/>
      <c r="C161" s="65"/>
      <c r="D161" s="65"/>
      <c r="E161" s="65"/>
      <c r="F161" s="112"/>
    </row>
    <row r="162" spans="1:6">
      <c r="A162" s="65"/>
      <c r="B162" s="65"/>
      <c r="C162" s="65"/>
      <c r="D162" s="65"/>
      <c r="E162" s="65"/>
      <c r="F162" s="112"/>
    </row>
    <row r="163" spans="1:6">
      <c r="A163" s="65"/>
      <c r="B163" s="65"/>
      <c r="C163" s="65"/>
      <c r="D163" s="65"/>
      <c r="E163" s="65"/>
      <c r="F163" s="112"/>
    </row>
    <row r="164" spans="1:6">
      <c r="A164" s="65"/>
      <c r="B164" s="65"/>
      <c r="C164" s="65"/>
      <c r="D164" s="65"/>
      <c r="E164" s="65"/>
      <c r="F164" s="112"/>
    </row>
    <row r="165" spans="1:6">
      <c r="A165" s="65"/>
      <c r="B165" s="65"/>
      <c r="C165" s="65"/>
      <c r="D165" s="65"/>
      <c r="E165" s="65"/>
      <c r="F165" s="112"/>
    </row>
    <row r="166" spans="1:6">
      <c r="A166" s="65"/>
      <c r="B166" s="65"/>
      <c r="C166" s="65"/>
      <c r="D166" s="65"/>
      <c r="E166" s="65"/>
      <c r="F166" s="112"/>
    </row>
    <row r="167" spans="1:6">
      <c r="A167" s="65"/>
      <c r="B167" s="65"/>
      <c r="C167" s="65"/>
      <c r="D167" s="65"/>
      <c r="E167" s="65"/>
      <c r="F167" s="112"/>
    </row>
    <row r="168" spans="1:6">
      <c r="A168" s="65"/>
      <c r="B168" s="65"/>
      <c r="C168" s="65"/>
      <c r="D168" s="65"/>
      <c r="E168" s="65"/>
      <c r="F168" s="112"/>
    </row>
    <row r="169" spans="1:6">
      <c r="A169" s="65"/>
      <c r="B169" s="65"/>
      <c r="C169" s="65"/>
      <c r="D169" s="65"/>
      <c r="E169" s="65"/>
      <c r="F169" s="112"/>
    </row>
    <row r="170" spans="1:6">
      <c r="A170" s="65"/>
      <c r="B170" s="65"/>
      <c r="C170" s="65"/>
      <c r="D170" s="65"/>
      <c r="E170" s="65"/>
      <c r="F170" s="112"/>
    </row>
    <row r="171" spans="1:6">
      <c r="A171" s="65"/>
      <c r="B171" s="65"/>
      <c r="C171" s="65"/>
      <c r="D171" s="65"/>
      <c r="E171" s="65"/>
      <c r="F171" s="112"/>
    </row>
    <row r="172" spans="1:6">
      <c r="A172" s="65"/>
      <c r="B172" s="65"/>
      <c r="C172" s="65"/>
      <c r="D172" s="65"/>
      <c r="E172" s="65"/>
      <c r="F172" s="112"/>
    </row>
    <row r="173" spans="1:6">
      <c r="A173" s="65"/>
      <c r="B173" s="65"/>
      <c r="C173" s="65"/>
      <c r="D173" s="65"/>
      <c r="E173" s="65"/>
      <c r="F173" s="112"/>
    </row>
    <row r="174" spans="1:6">
      <c r="A174" s="65"/>
      <c r="B174" s="65"/>
      <c r="C174" s="65"/>
      <c r="D174" s="65"/>
      <c r="E174" s="65"/>
      <c r="F174" s="112"/>
    </row>
    <row r="175" spans="1:6">
      <c r="A175" s="65"/>
      <c r="B175" s="65"/>
      <c r="C175" s="65"/>
      <c r="D175" s="65"/>
      <c r="E175" s="65"/>
      <c r="F175" s="112"/>
    </row>
    <row r="176" spans="1:6">
      <c r="A176" s="65"/>
      <c r="B176" s="65"/>
      <c r="C176" s="65"/>
      <c r="D176" s="65"/>
      <c r="E176" s="65"/>
      <c r="F176" s="112"/>
    </row>
    <row r="177" spans="1:6">
      <c r="A177" s="65"/>
      <c r="B177" s="65"/>
      <c r="C177" s="65"/>
      <c r="D177" s="65"/>
      <c r="E177" s="65"/>
      <c r="F177" s="112"/>
    </row>
    <row r="178" spans="1:6">
      <c r="A178" s="65"/>
      <c r="B178" s="65"/>
      <c r="C178" s="65"/>
      <c r="D178" s="65"/>
      <c r="E178" s="65"/>
      <c r="F178" s="112"/>
    </row>
    <row r="179" spans="1:6">
      <c r="A179" s="65"/>
      <c r="B179" s="65"/>
      <c r="C179" s="65"/>
      <c r="D179" s="65"/>
      <c r="E179" s="65"/>
      <c r="F179" s="112"/>
    </row>
    <row r="180" spans="1:6">
      <c r="A180" s="65"/>
      <c r="B180" s="65"/>
      <c r="C180" s="65"/>
      <c r="D180" s="65"/>
      <c r="E180" s="65"/>
      <c r="F180" s="112"/>
    </row>
    <row r="181" spans="1:6">
      <c r="A181" s="65"/>
      <c r="B181" s="65"/>
      <c r="C181" s="65"/>
      <c r="D181" s="65"/>
      <c r="E181" s="65"/>
      <c r="F181" s="112"/>
    </row>
    <row r="182" spans="1:6">
      <c r="A182" s="65"/>
      <c r="B182" s="65"/>
      <c r="C182" s="65"/>
      <c r="D182" s="65"/>
      <c r="E182" s="65"/>
      <c r="F182" s="112"/>
    </row>
    <row r="183" spans="1:6">
      <c r="A183" s="65"/>
      <c r="B183" s="65"/>
      <c r="C183" s="65"/>
      <c r="D183" s="65"/>
      <c r="E183" s="65"/>
      <c r="F183" s="112"/>
    </row>
    <row r="184" spans="1:6">
      <c r="A184" s="65"/>
      <c r="B184" s="65"/>
      <c r="C184" s="65"/>
      <c r="D184" s="65"/>
      <c r="E184" s="65"/>
      <c r="F184" s="112"/>
    </row>
    <row r="185" spans="1:6">
      <c r="A185" s="65"/>
      <c r="B185" s="65"/>
      <c r="C185" s="65"/>
      <c r="D185" s="65"/>
      <c r="E185" s="65"/>
      <c r="F185" s="112"/>
    </row>
    <row r="186" spans="1:6">
      <c r="A186" s="65"/>
      <c r="B186" s="65"/>
      <c r="C186" s="65"/>
      <c r="D186" s="65"/>
      <c r="E186" s="65"/>
      <c r="F186" s="112"/>
    </row>
    <row r="187" spans="1:6">
      <c r="A187" s="65"/>
      <c r="B187" s="65"/>
      <c r="C187" s="65"/>
      <c r="D187" s="65"/>
      <c r="E187" s="65"/>
      <c r="F187" s="112"/>
    </row>
    <row r="188" spans="1:6">
      <c r="A188" s="65"/>
      <c r="B188" s="65"/>
      <c r="C188" s="65"/>
      <c r="D188" s="65"/>
      <c r="E188" s="65"/>
      <c r="F188" s="112"/>
    </row>
    <row r="189" spans="1:6">
      <c r="A189" s="65"/>
      <c r="B189" s="65"/>
      <c r="C189" s="65"/>
      <c r="D189" s="65"/>
      <c r="E189" s="65"/>
      <c r="F189" s="112"/>
    </row>
    <row r="190" spans="1:6">
      <c r="A190" s="65"/>
      <c r="B190" s="65"/>
      <c r="C190" s="65"/>
      <c r="D190" s="65"/>
      <c r="E190" s="65"/>
      <c r="F190" s="112"/>
    </row>
    <row r="191" spans="1:6">
      <c r="A191" s="65"/>
      <c r="B191" s="65"/>
      <c r="C191" s="65"/>
      <c r="D191" s="65"/>
      <c r="E191" s="65"/>
      <c r="F191" s="112"/>
    </row>
    <row r="192" spans="1:6">
      <c r="A192" s="65"/>
      <c r="B192" s="65"/>
      <c r="C192" s="65"/>
      <c r="D192" s="65"/>
      <c r="E192" s="65"/>
      <c r="F192" s="112"/>
    </row>
    <row r="193" spans="1:6">
      <c r="A193" s="65"/>
      <c r="B193" s="65"/>
      <c r="C193" s="65"/>
      <c r="D193" s="65"/>
      <c r="E193" s="65"/>
      <c r="F193" s="112"/>
    </row>
    <row r="194" spans="1:6">
      <c r="A194" s="65"/>
      <c r="B194" s="65"/>
      <c r="C194" s="65"/>
      <c r="D194" s="65"/>
      <c r="E194" s="65"/>
      <c r="F194" s="112"/>
    </row>
    <row r="195" spans="1:6">
      <c r="A195" s="65"/>
      <c r="B195" s="65"/>
      <c r="C195" s="65"/>
      <c r="D195" s="65"/>
      <c r="E195" s="65"/>
      <c r="F195" s="112"/>
    </row>
    <row r="196" spans="1:6">
      <c r="A196" s="65"/>
      <c r="B196" s="65"/>
      <c r="C196" s="65"/>
      <c r="D196" s="65"/>
      <c r="E196" s="65"/>
      <c r="F196" s="112"/>
    </row>
    <row r="197" spans="1:6">
      <c r="A197" s="65"/>
      <c r="B197" s="65"/>
      <c r="C197" s="65"/>
      <c r="D197" s="65"/>
      <c r="E197" s="65"/>
      <c r="F197" s="112"/>
    </row>
    <row r="198" spans="1:6">
      <c r="A198" s="65"/>
      <c r="B198" s="65"/>
      <c r="C198" s="65"/>
      <c r="D198" s="65"/>
      <c r="E198" s="65"/>
      <c r="F198" s="112"/>
    </row>
    <row r="199" spans="1:6">
      <c r="A199" s="65"/>
      <c r="B199" s="65"/>
      <c r="C199" s="65"/>
      <c r="D199" s="65"/>
      <c r="E199" s="65"/>
      <c r="F199" s="112"/>
    </row>
    <row r="200" spans="1:6">
      <c r="A200" s="65"/>
      <c r="B200" s="65"/>
      <c r="C200" s="65"/>
      <c r="D200" s="65"/>
      <c r="E200" s="65"/>
      <c r="F200" s="112"/>
    </row>
    <row r="201" spans="1:6">
      <c r="A201" s="65"/>
      <c r="B201" s="65"/>
      <c r="C201" s="65"/>
      <c r="D201" s="65"/>
      <c r="E201" s="65"/>
      <c r="F201" s="112"/>
    </row>
    <row r="202" spans="1:6">
      <c r="A202" s="65"/>
      <c r="B202" s="65"/>
      <c r="C202" s="65"/>
      <c r="D202" s="65"/>
      <c r="E202" s="65"/>
      <c r="F202" s="112"/>
    </row>
    <row r="203" spans="1:6">
      <c r="A203" s="65"/>
      <c r="B203" s="65"/>
      <c r="C203" s="65"/>
      <c r="D203" s="65"/>
      <c r="E203" s="65"/>
      <c r="F203" s="112"/>
    </row>
    <row r="204" spans="1:6">
      <c r="A204" s="65"/>
      <c r="B204" s="65"/>
      <c r="C204" s="65"/>
      <c r="D204" s="65"/>
      <c r="E204" s="65"/>
      <c r="F204" s="112"/>
    </row>
    <row r="205" spans="1:6">
      <c r="A205" s="65"/>
      <c r="B205" s="65"/>
      <c r="C205" s="65"/>
      <c r="D205" s="65"/>
      <c r="E205" s="65"/>
      <c r="F205" s="112"/>
    </row>
    <row r="206" spans="1:6">
      <c r="A206" s="65"/>
      <c r="B206" s="65"/>
      <c r="C206" s="65"/>
      <c r="D206" s="65"/>
      <c r="E206" s="65"/>
      <c r="F206" s="112"/>
    </row>
    <row r="207" spans="1:6">
      <c r="A207" s="65"/>
      <c r="B207" s="65"/>
      <c r="C207" s="65"/>
      <c r="D207" s="65"/>
      <c r="E207" s="65"/>
      <c r="F207" s="112"/>
    </row>
    <row r="208" spans="1:6">
      <c r="A208" s="65"/>
      <c r="B208" s="65"/>
      <c r="C208" s="65"/>
      <c r="D208" s="65"/>
      <c r="E208" s="65"/>
      <c r="F208" s="112"/>
    </row>
    <row r="209" spans="1:6">
      <c r="A209" s="65"/>
      <c r="B209" s="65"/>
      <c r="C209" s="65"/>
      <c r="D209" s="65"/>
      <c r="E209" s="65"/>
      <c r="F209" s="112"/>
    </row>
    <row r="210" spans="1:6">
      <c r="A210" s="65"/>
      <c r="B210" s="65"/>
      <c r="C210" s="65"/>
      <c r="D210" s="65"/>
      <c r="E210" s="65"/>
      <c r="F210" s="112"/>
    </row>
    <row r="211" spans="1:6">
      <c r="A211" s="65"/>
      <c r="B211" s="65"/>
      <c r="C211" s="65"/>
      <c r="D211" s="65"/>
      <c r="E211" s="65"/>
      <c r="F211" s="112"/>
    </row>
    <row r="212" spans="1:6">
      <c r="A212" s="65"/>
      <c r="B212" s="65"/>
      <c r="C212" s="65"/>
      <c r="D212" s="65"/>
      <c r="E212" s="65"/>
      <c r="F212" s="112"/>
    </row>
    <row r="213" spans="1:6">
      <c r="A213" s="65"/>
      <c r="B213" s="65"/>
      <c r="C213" s="65"/>
      <c r="D213" s="65"/>
      <c r="E213" s="65"/>
      <c r="F213" s="112"/>
    </row>
    <row r="214" spans="1:6">
      <c r="A214" s="65"/>
      <c r="B214" s="65"/>
      <c r="C214" s="65"/>
      <c r="D214" s="65"/>
      <c r="E214" s="65"/>
      <c r="F214" s="112"/>
    </row>
    <row r="215" spans="1:6">
      <c r="A215" s="65"/>
      <c r="B215" s="65"/>
      <c r="C215" s="65"/>
      <c r="D215" s="65"/>
      <c r="E215" s="65"/>
      <c r="F215" s="112"/>
    </row>
    <row r="216" spans="1:6">
      <c r="A216" s="65"/>
      <c r="B216" s="65"/>
      <c r="C216" s="65"/>
      <c r="D216" s="65"/>
      <c r="E216" s="65"/>
      <c r="F216" s="112"/>
    </row>
    <row r="217" spans="1:6">
      <c r="A217" s="65"/>
      <c r="B217" s="65"/>
      <c r="C217" s="65"/>
      <c r="D217" s="65"/>
      <c r="E217" s="65"/>
      <c r="F217" s="112"/>
    </row>
    <row r="218" spans="1:6">
      <c r="A218" s="65"/>
      <c r="B218" s="65"/>
      <c r="C218" s="65"/>
      <c r="D218" s="65"/>
      <c r="E218" s="65"/>
      <c r="F218" s="112"/>
    </row>
    <row r="219" spans="1:6">
      <c r="A219" s="65"/>
      <c r="B219" s="65"/>
      <c r="C219" s="65"/>
      <c r="D219" s="65"/>
      <c r="E219" s="65"/>
      <c r="F219" s="112"/>
    </row>
    <row r="220" spans="1:6">
      <c r="A220" s="65"/>
      <c r="B220" s="65"/>
      <c r="C220" s="65"/>
      <c r="D220" s="65"/>
      <c r="E220" s="65"/>
      <c r="F220" s="112"/>
    </row>
    <row r="221" spans="1:6">
      <c r="A221" s="65"/>
      <c r="B221" s="65"/>
      <c r="C221" s="65"/>
      <c r="D221" s="65"/>
      <c r="E221" s="65"/>
      <c r="F221" s="112"/>
    </row>
    <row r="222" spans="1:6">
      <c r="A222" s="65"/>
      <c r="B222" s="65"/>
      <c r="C222" s="65"/>
      <c r="D222" s="65"/>
      <c r="E222" s="65"/>
      <c r="F222" s="112"/>
    </row>
    <row r="223" spans="1:6">
      <c r="A223" s="65"/>
      <c r="B223" s="65"/>
      <c r="C223" s="65"/>
      <c r="D223" s="65"/>
      <c r="E223" s="65"/>
      <c r="F223" s="112"/>
    </row>
    <row r="224" spans="1:6">
      <c r="A224" s="65"/>
      <c r="B224" s="65"/>
      <c r="C224" s="65"/>
      <c r="D224" s="65"/>
      <c r="E224" s="65"/>
      <c r="F224" s="112"/>
    </row>
    <row r="225" spans="1:6">
      <c r="A225" s="65"/>
      <c r="B225" s="65"/>
      <c r="C225" s="65"/>
      <c r="D225" s="65"/>
      <c r="E225" s="65"/>
      <c r="F225" s="112"/>
    </row>
    <row r="226" spans="1:6">
      <c r="A226" s="65"/>
      <c r="B226" s="65"/>
      <c r="C226" s="65"/>
      <c r="D226" s="65"/>
      <c r="E226" s="65"/>
      <c r="F226" s="112"/>
    </row>
    <row r="227" spans="1:6">
      <c r="A227" s="65"/>
      <c r="B227" s="65"/>
      <c r="C227" s="65"/>
      <c r="D227" s="65"/>
      <c r="E227" s="65"/>
      <c r="F227" s="112"/>
    </row>
    <row r="228" spans="1:6">
      <c r="A228" s="65"/>
      <c r="B228" s="65"/>
      <c r="C228" s="65"/>
      <c r="D228" s="65"/>
      <c r="E228" s="65"/>
      <c r="F228" s="112"/>
    </row>
    <row r="229" spans="1:6">
      <c r="A229" s="65"/>
      <c r="B229" s="65"/>
      <c r="C229" s="65"/>
      <c r="D229" s="65"/>
      <c r="E229" s="65"/>
      <c r="F229" s="112"/>
    </row>
    <row r="230" spans="1:6">
      <c r="A230" s="65"/>
      <c r="B230" s="65"/>
      <c r="C230" s="65"/>
      <c r="D230" s="65"/>
      <c r="E230" s="65"/>
      <c r="F230" s="112"/>
    </row>
    <row r="231" spans="1:6">
      <c r="A231" s="65"/>
      <c r="B231" s="65"/>
      <c r="C231" s="65"/>
      <c r="D231" s="65"/>
      <c r="E231" s="65"/>
      <c r="F231" s="112"/>
    </row>
    <row r="232" spans="1:6">
      <c r="A232" s="65"/>
      <c r="B232" s="65"/>
      <c r="C232" s="65"/>
      <c r="D232" s="65"/>
      <c r="E232" s="65"/>
      <c r="F232" s="112"/>
    </row>
    <row r="233" spans="1:6">
      <c r="A233" s="65"/>
      <c r="B233" s="65"/>
      <c r="C233" s="65"/>
      <c r="D233" s="65"/>
      <c r="E233" s="65"/>
      <c r="F233" s="112"/>
    </row>
    <row r="234" spans="1:6">
      <c r="A234" s="65"/>
      <c r="B234" s="65"/>
      <c r="C234" s="65"/>
      <c r="D234" s="65"/>
      <c r="E234" s="65"/>
      <c r="F234" s="112"/>
    </row>
    <row r="235" spans="1:6">
      <c r="A235" s="65"/>
      <c r="B235" s="65"/>
      <c r="C235" s="65"/>
      <c r="D235" s="65"/>
      <c r="E235" s="65"/>
      <c r="F235" s="112"/>
    </row>
    <row r="236" spans="1:6">
      <c r="A236" s="65"/>
      <c r="B236" s="65"/>
      <c r="C236" s="65"/>
      <c r="D236" s="65"/>
      <c r="E236" s="65"/>
      <c r="F236" s="112"/>
    </row>
    <row r="237" spans="1:6">
      <c r="A237" s="65"/>
      <c r="B237" s="65"/>
      <c r="C237" s="65"/>
      <c r="D237" s="65"/>
      <c r="E237" s="65"/>
      <c r="F237" s="112"/>
    </row>
    <row r="238" spans="1:6">
      <c r="A238" s="65"/>
      <c r="B238" s="65"/>
      <c r="C238" s="65"/>
      <c r="D238" s="65"/>
      <c r="E238" s="65"/>
      <c r="F238" s="112"/>
    </row>
    <row r="239" spans="1:6">
      <c r="A239" s="65"/>
      <c r="B239" s="65"/>
      <c r="C239" s="65"/>
      <c r="D239" s="65"/>
      <c r="E239" s="65"/>
      <c r="F239" s="112"/>
    </row>
    <row r="240" spans="1:6">
      <c r="A240" s="65"/>
      <c r="B240" s="65"/>
      <c r="C240" s="65"/>
      <c r="D240" s="65"/>
      <c r="E240" s="65"/>
      <c r="F240" s="112"/>
    </row>
    <row r="241" spans="1:6">
      <c r="A241" s="65"/>
      <c r="B241" s="65"/>
      <c r="C241" s="65"/>
      <c r="D241" s="65"/>
      <c r="E241" s="65"/>
      <c r="F241" s="112"/>
    </row>
    <row r="242" spans="1:6">
      <c r="A242" s="65"/>
      <c r="B242" s="65"/>
      <c r="C242" s="65"/>
      <c r="D242" s="65"/>
      <c r="E242" s="65"/>
      <c r="F242" s="112"/>
    </row>
    <row r="243" spans="1:6">
      <c r="A243" s="65"/>
      <c r="B243" s="65"/>
      <c r="C243" s="65"/>
      <c r="D243" s="65"/>
      <c r="E243" s="65"/>
      <c r="F243" s="112"/>
    </row>
    <row r="244" spans="1:6">
      <c r="A244" s="65"/>
      <c r="B244" s="65"/>
      <c r="C244" s="65"/>
      <c r="D244" s="65"/>
      <c r="E244" s="65"/>
      <c r="F244" s="112"/>
    </row>
    <row r="245" spans="1:6">
      <c r="A245" s="65"/>
      <c r="B245" s="65"/>
      <c r="C245" s="65"/>
      <c r="D245" s="65"/>
      <c r="E245" s="65"/>
      <c r="F245" s="112"/>
    </row>
    <row r="246" spans="1:6">
      <c r="A246" s="65"/>
      <c r="B246" s="65"/>
      <c r="C246" s="65"/>
      <c r="D246" s="65"/>
      <c r="E246" s="65"/>
      <c r="F246" s="112"/>
    </row>
    <row r="247" spans="1:6">
      <c r="A247" s="65"/>
      <c r="B247" s="65"/>
      <c r="C247" s="65"/>
      <c r="D247" s="65"/>
      <c r="E247" s="65"/>
      <c r="F247" s="112"/>
    </row>
    <row r="248" spans="1:6">
      <c r="A248" s="65"/>
      <c r="B248" s="65"/>
      <c r="C248" s="65"/>
      <c r="D248" s="65"/>
      <c r="E248" s="65"/>
      <c r="F248" s="112"/>
    </row>
    <row r="249" spans="1:6">
      <c r="A249" s="65"/>
      <c r="B249" s="65"/>
      <c r="C249" s="65"/>
      <c r="D249" s="65"/>
      <c r="E249" s="65"/>
      <c r="F249" s="112"/>
    </row>
    <row r="250" spans="1:6">
      <c r="A250" s="65"/>
      <c r="B250" s="65"/>
      <c r="C250" s="65"/>
      <c r="D250" s="65"/>
      <c r="E250" s="65"/>
      <c r="F250" s="112"/>
    </row>
    <row r="251" spans="1:6">
      <c r="A251" s="65"/>
      <c r="B251" s="65"/>
      <c r="C251" s="65"/>
      <c r="D251" s="65"/>
      <c r="E251" s="65"/>
      <c r="F251" s="112"/>
    </row>
    <row r="252" spans="1:6">
      <c r="A252" s="65"/>
      <c r="B252" s="65"/>
      <c r="C252" s="65"/>
      <c r="D252" s="65"/>
      <c r="E252" s="65"/>
      <c r="F252" s="112"/>
    </row>
    <row r="253" spans="1:6">
      <c r="A253" s="65"/>
      <c r="B253" s="65"/>
      <c r="C253" s="65"/>
      <c r="D253" s="65"/>
      <c r="E253" s="65"/>
      <c r="F253" s="112"/>
    </row>
    <row r="254" spans="1:6">
      <c r="D254" s="65"/>
    </row>
    <row r="255" spans="1:6">
      <c r="D255" s="65"/>
    </row>
    <row r="256" spans="1:6">
      <c r="D256" s="65"/>
    </row>
    <row r="257" spans="4:4">
      <c r="D257" s="65"/>
    </row>
    <row r="258" spans="4:4">
      <c r="D258" s="65"/>
    </row>
    <row r="259" spans="4:4">
      <c r="D259" s="65"/>
    </row>
    <row r="260" spans="4:4">
      <c r="D260" s="65"/>
    </row>
    <row r="261" spans="4:4">
      <c r="D261" s="65"/>
    </row>
    <row r="262" spans="4:4">
      <c r="D262" s="65"/>
    </row>
    <row r="263" spans="4:4">
      <c r="D263" s="65"/>
    </row>
    <row r="264" spans="4:4">
      <c r="D264" s="65"/>
    </row>
    <row r="265" spans="4:4">
      <c r="D265" s="65"/>
    </row>
    <row r="266" spans="4:4">
      <c r="D266" s="65"/>
    </row>
    <row r="267" spans="4:4">
      <c r="D267" s="65"/>
    </row>
    <row r="268" spans="4:4">
      <c r="D268" s="65"/>
    </row>
    <row r="269" spans="4:4">
      <c r="D269" s="65"/>
    </row>
    <row r="270" spans="4:4">
      <c r="D270" s="65"/>
    </row>
    <row r="271" spans="4:4">
      <c r="D271" s="65"/>
    </row>
    <row r="272" spans="4:4">
      <c r="D272" s="65"/>
    </row>
    <row r="273" spans="4:4">
      <c r="D273" s="65"/>
    </row>
    <row r="274" spans="4:4">
      <c r="D274" s="65"/>
    </row>
    <row r="275" spans="4:4">
      <c r="D275" s="65"/>
    </row>
    <row r="276" spans="4:4">
      <c r="D276" s="65"/>
    </row>
    <row r="277" spans="4:4">
      <c r="D277" s="65"/>
    </row>
    <row r="278" spans="4:4">
      <c r="D278" s="65"/>
    </row>
    <row r="1048576" spans="10:10">
      <c r="J1048576" s="137"/>
    </row>
  </sheetData>
  <autoFilter ref="B6:B59" xr:uid="{00000000-0001-0000-1A00-000000000000}"/>
  <hyperlinks>
    <hyperlink ref="A2" r:id="rId1" location="data/GLE" xr:uid="{A0B588BF-3BCA-4846-8A3B-353F6AFAF599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6D97-8C79-40E2-9F1F-E78F069D1B6F}">
  <sheetPr>
    <tabColor theme="4"/>
  </sheetPr>
  <dimension ref="B1:C22"/>
  <sheetViews>
    <sheetView workbookViewId="0">
      <selection activeCell="A3" sqref="A1:XFD1048576"/>
    </sheetView>
  </sheetViews>
  <sheetFormatPr defaultRowHeight="15.75"/>
  <cols>
    <col min="1" max="1" width="6" style="66" customWidth="1"/>
    <col min="2" max="2" width="46.21875" style="66" customWidth="1"/>
    <col min="3" max="16384" width="8.88671875" style="66"/>
  </cols>
  <sheetData>
    <row r="1" spans="2:3" s="105" customFormat="1" ht="23.25">
      <c r="B1" s="130" t="str">
        <f>"Insert information on water consumption in "&amp;Country</f>
        <v>Insert information on water consumption in Sweden</v>
      </c>
    </row>
    <row r="3" spans="2:3">
      <c r="B3" s="107" t="s">
        <v>1800</v>
      </c>
    </row>
    <row r="4" spans="2:3" ht="31.5">
      <c r="B4" s="131" t="s">
        <v>948</v>
      </c>
      <c r="C4" s="69" t="s">
        <v>751</v>
      </c>
    </row>
    <row r="5" spans="2:3">
      <c r="B5" s="66" t="s">
        <v>949</v>
      </c>
      <c r="C5" s="132">
        <v>102</v>
      </c>
    </row>
    <row r="6" spans="2:3">
      <c r="C6" s="133"/>
    </row>
    <row r="7" spans="2:3">
      <c r="B7" s="66" t="s">
        <v>950</v>
      </c>
      <c r="C7" s="133">
        <v>74</v>
      </c>
    </row>
    <row r="8" spans="2:3">
      <c r="B8" s="66" t="s">
        <v>951</v>
      </c>
      <c r="C8" s="133">
        <v>28</v>
      </c>
    </row>
    <row r="22" spans="3:3">
      <c r="C22" s="8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theme="4"/>
  </sheetPr>
  <dimension ref="A1:G19875"/>
  <sheetViews>
    <sheetView zoomScale="96" workbookViewId="0">
      <selection activeCell="A3" sqref="A1:XFD1048576"/>
    </sheetView>
  </sheetViews>
  <sheetFormatPr defaultRowHeight="15.75"/>
  <cols>
    <col min="1" max="1" width="11.109375" style="66" customWidth="1"/>
    <col min="2" max="2" width="9.21875" style="66" bestFit="1" customWidth="1"/>
    <col min="3" max="3" width="50.33203125" style="66" bestFit="1" customWidth="1"/>
    <col min="4" max="4" width="5.5546875" style="66" bestFit="1" customWidth="1"/>
    <col min="5" max="5" width="5.21875" style="66" bestFit="1" customWidth="1"/>
    <col min="6" max="6" width="10.77734375" style="66" bestFit="1" customWidth="1"/>
    <col min="7" max="7" width="7.33203125" style="66" bestFit="1" customWidth="1"/>
    <col min="8" max="16384" width="8.88671875" style="66"/>
  </cols>
  <sheetData>
    <row r="1" spans="1:6" s="105" customFormat="1" ht="40.5" customHeight="1">
      <c r="A1" s="105" t="s">
        <v>1395</v>
      </c>
      <c r="B1" s="106"/>
    </row>
    <row r="2" spans="1:6" s="13" customFormat="1">
      <c r="A2" s="107" t="s">
        <v>1396</v>
      </c>
    </row>
    <row r="3" spans="1:6" s="13" customFormat="1" thickBot="1">
      <c r="A3" s="108"/>
    </row>
    <row r="4" spans="1:6" ht="17.45" customHeight="1">
      <c r="A4" s="116" t="s">
        <v>807</v>
      </c>
      <c r="B4" s="117" t="s">
        <v>1046</v>
      </c>
      <c r="C4" s="117" t="s">
        <v>802</v>
      </c>
      <c r="D4" s="117" t="s">
        <v>33</v>
      </c>
      <c r="E4" s="117" t="s">
        <v>696</v>
      </c>
      <c r="F4" s="118" t="s">
        <v>814</v>
      </c>
    </row>
    <row r="5" spans="1:6">
      <c r="A5" s="65" t="s">
        <v>40</v>
      </c>
      <c r="B5" s="65" t="s">
        <v>1048</v>
      </c>
      <c r="C5" s="65" t="s">
        <v>820</v>
      </c>
      <c r="D5" s="65">
        <v>2022</v>
      </c>
      <c r="E5" s="65" t="s">
        <v>821</v>
      </c>
      <c r="F5" s="112">
        <v>3000000</v>
      </c>
    </row>
    <row r="6" spans="1:6">
      <c r="A6" s="65" t="s">
        <v>40</v>
      </c>
      <c r="B6" s="65" t="s">
        <v>1048</v>
      </c>
      <c r="C6" s="65" t="s">
        <v>823</v>
      </c>
      <c r="D6" s="65">
        <v>2022</v>
      </c>
      <c r="E6" s="65" t="s">
        <v>821</v>
      </c>
      <c r="F6" s="112">
        <v>3000000</v>
      </c>
    </row>
    <row r="7" spans="1:6">
      <c r="A7" s="65" t="s">
        <v>40</v>
      </c>
      <c r="B7" s="65" t="s">
        <v>1048</v>
      </c>
      <c r="C7" s="65" t="s">
        <v>828</v>
      </c>
      <c r="D7" s="65">
        <v>2022</v>
      </c>
      <c r="E7" s="65" t="s">
        <v>821</v>
      </c>
      <c r="F7" s="112">
        <v>38100000</v>
      </c>
    </row>
    <row r="8" spans="1:6">
      <c r="A8" s="65" t="s">
        <v>40</v>
      </c>
      <c r="B8" s="65" t="s">
        <v>1048</v>
      </c>
      <c r="C8" s="65" t="s">
        <v>830</v>
      </c>
      <c r="D8" s="65">
        <v>2022</v>
      </c>
      <c r="E8" s="65" t="s">
        <v>821</v>
      </c>
      <c r="F8" s="112">
        <v>200000</v>
      </c>
    </row>
    <row r="9" spans="1:6">
      <c r="A9" s="65" t="s">
        <v>40</v>
      </c>
      <c r="B9" s="65" t="s">
        <v>1048</v>
      </c>
      <c r="C9" s="65" t="s">
        <v>847</v>
      </c>
      <c r="D9" s="65">
        <v>2022</v>
      </c>
      <c r="E9" s="65" t="s">
        <v>821</v>
      </c>
      <c r="F9" s="112">
        <v>27800000</v>
      </c>
    </row>
    <row r="10" spans="1:6">
      <c r="A10" s="65" t="s">
        <v>40</v>
      </c>
      <c r="B10" s="65" t="s">
        <v>1048</v>
      </c>
      <c r="C10" s="65" t="s">
        <v>849</v>
      </c>
      <c r="D10" s="65">
        <v>2022</v>
      </c>
      <c r="E10" s="65" t="s">
        <v>821</v>
      </c>
      <c r="F10" s="112">
        <v>4818405</v>
      </c>
    </row>
    <row r="11" spans="1:6">
      <c r="A11" s="65" t="s">
        <v>40</v>
      </c>
      <c r="B11" s="65" t="s">
        <v>1048</v>
      </c>
      <c r="C11" s="65" t="s">
        <v>832</v>
      </c>
      <c r="D11" s="65">
        <v>2022</v>
      </c>
      <c r="E11" s="65" t="s">
        <v>821</v>
      </c>
      <c r="F11" s="112">
        <v>150000</v>
      </c>
    </row>
    <row r="12" spans="1:6">
      <c r="A12" s="65" t="s">
        <v>40</v>
      </c>
      <c r="B12" s="65" t="s">
        <v>1048</v>
      </c>
      <c r="C12" s="65" t="s">
        <v>834</v>
      </c>
      <c r="D12" s="65">
        <v>2022</v>
      </c>
      <c r="E12" s="65" t="s">
        <v>821</v>
      </c>
      <c r="F12" s="112">
        <v>150000</v>
      </c>
    </row>
    <row r="13" spans="1:6">
      <c r="A13" s="65" t="s">
        <v>40</v>
      </c>
      <c r="B13" s="65" t="s">
        <v>1048</v>
      </c>
      <c r="C13" s="65" t="s">
        <v>836</v>
      </c>
      <c r="D13" s="65">
        <v>2022</v>
      </c>
      <c r="E13" s="65" t="s">
        <v>1049</v>
      </c>
      <c r="F13" s="112">
        <v>2000</v>
      </c>
    </row>
    <row r="14" spans="1:6">
      <c r="A14" s="65" t="s">
        <v>40</v>
      </c>
      <c r="B14" s="65" t="s">
        <v>1048</v>
      </c>
      <c r="C14" s="65" t="s">
        <v>851</v>
      </c>
      <c r="D14" s="65">
        <v>2022</v>
      </c>
      <c r="E14" s="65" t="s">
        <v>821</v>
      </c>
      <c r="F14" s="112">
        <v>11700000</v>
      </c>
    </row>
    <row r="15" spans="1:6">
      <c r="A15" s="65" t="s">
        <v>40</v>
      </c>
      <c r="B15" s="65" t="s">
        <v>1048</v>
      </c>
      <c r="C15" s="65" t="s">
        <v>852</v>
      </c>
      <c r="D15" s="65">
        <v>2022</v>
      </c>
      <c r="E15" s="65" t="s">
        <v>821</v>
      </c>
      <c r="F15" s="112">
        <v>5706798</v>
      </c>
    </row>
    <row r="16" spans="1:6">
      <c r="A16" s="65" t="s">
        <v>40</v>
      </c>
      <c r="B16" s="65" t="s">
        <v>1048</v>
      </c>
      <c r="C16" s="65" t="s">
        <v>853</v>
      </c>
      <c r="D16" s="65">
        <v>2022</v>
      </c>
      <c r="E16" s="65" t="s">
        <v>1049</v>
      </c>
      <c r="F16" s="112">
        <v>943630</v>
      </c>
    </row>
    <row r="17" spans="1:6">
      <c r="A17" s="65" t="s">
        <v>40</v>
      </c>
      <c r="B17" s="65" t="s">
        <v>1048</v>
      </c>
      <c r="C17" s="65" t="s">
        <v>854</v>
      </c>
      <c r="D17" s="65">
        <v>2022</v>
      </c>
      <c r="E17" s="65" t="s">
        <v>1049</v>
      </c>
      <c r="F17" s="112">
        <v>1809000</v>
      </c>
    </row>
    <row r="18" spans="1:6">
      <c r="A18" s="65" t="s">
        <v>40</v>
      </c>
      <c r="B18" s="65" t="s">
        <v>1048</v>
      </c>
      <c r="C18" s="65" t="s">
        <v>1397</v>
      </c>
      <c r="D18" s="65">
        <v>2022</v>
      </c>
      <c r="E18" s="65" t="s">
        <v>1049</v>
      </c>
      <c r="F18" s="112">
        <v>0</v>
      </c>
    </row>
    <row r="19" spans="1:6">
      <c r="A19" s="65" t="s">
        <v>40</v>
      </c>
      <c r="B19" s="65" t="s">
        <v>1048</v>
      </c>
      <c r="C19" s="65" t="s">
        <v>837</v>
      </c>
      <c r="D19" s="65">
        <v>2022</v>
      </c>
      <c r="E19" s="65" t="s">
        <v>821</v>
      </c>
      <c r="F19" s="112">
        <v>18900000</v>
      </c>
    </row>
    <row r="20" spans="1:6">
      <c r="A20" s="65" t="s">
        <v>40</v>
      </c>
      <c r="B20" s="65" t="s">
        <v>1048</v>
      </c>
      <c r="C20" s="65" t="s">
        <v>1766</v>
      </c>
      <c r="D20" s="65">
        <v>2022</v>
      </c>
      <c r="E20" s="65" t="s">
        <v>821</v>
      </c>
      <c r="F20" s="112">
        <v>100000</v>
      </c>
    </row>
    <row r="21" spans="1:6">
      <c r="A21" s="65" t="s">
        <v>40</v>
      </c>
      <c r="B21" s="65" t="s">
        <v>1048</v>
      </c>
      <c r="C21" s="65" t="s">
        <v>843</v>
      </c>
      <c r="D21" s="65">
        <v>2022</v>
      </c>
      <c r="E21" s="65" t="s">
        <v>821</v>
      </c>
      <c r="F21" s="112">
        <v>60000</v>
      </c>
    </row>
    <row r="22" spans="1:6">
      <c r="A22" s="65" t="s">
        <v>40</v>
      </c>
      <c r="B22" s="65" t="s">
        <v>1048</v>
      </c>
      <c r="C22" s="87" t="s">
        <v>1767</v>
      </c>
      <c r="D22" s="65">
        <v>2022</v>
      </c>
      <c r="E22" s="65" t="s">
        <v>821</v>
      </c>
      <c r="F22" s="112">
        <v>90000</v>
      </c>
    </row>
    <row r="23" spans="1:6">
      <c r="A23" s="65" t="s">
        <v>40</v>
      </c>
      <c r="B23" s="65" t="s">
        <v>1048</v>
      </c>
      <c r="C23" s="65" t="s">
        <v>845</v>
      </c>
      <c r="D23" s="65">
        <v>2022</v>
      </c>
      <c r="E23" s="65" t="s">
        <v>821</v>
      </c>
      <c r="F23" s="112">
        <v>636000</v>
      </c>
    </row>
    <row r="24" spans="1:6">
      <c r="A24" s="65" t="s">
        <v>40</v>
      </c>
      <c r="B24" s="65" t="s">
        <v>1048</v>
      </c>
      <c r="C24" s="65" t="s">
        <v>1768</v>
      </c>
      <c r="D24" s="65">
        <v>2022</v>
      </c>
      <c r="E24" s="65" t="s">
        <v>821</v>
      </c>
      <c r="F24" s="112">
        <v>0</v>
      </c>
    </row>
    <row r="25" spans="1:6">
      <c r="A25" s="65" t="s">
        <v>40</v>
      </c>
      <c r="B25" s="65" t="s">
        <v>1048</v>
      </c>
      <c r="C25" s="65" t="s">
        <v>857</v>
      </c>
      <c r="D25" s="65">
        <v>2022</v>
      </c>
      <c r="E25" s="65" t="s">
        <v>821</v>
      </c>
      <c r="F25" s="112">
        <v>0</v>
      </c>
    </row>
    <row r="26" spans="1:6">
      <c r="A26" s="65" t="s">
        <v>40</v>
      </c>
      <c r="B26" s="65" t="s">
        <v>1048</v>
      </c>
      <c r="C26" s="65" t="s">
        <v>1769</v>
      </c>
      <c r="D26" s="65">
        <v>2022</v>
      </c>
      <c r="E26" s="65" t="s">
        <v>821</v>
      </c>
      <c r="F26" s="112">
        <v>0</v>
      </c>
    </row>
    <row r="27" spans="1:6">
      <c r="A27" s="65" t="s">
        <v>40</v>
      </c>
      <c r="B27" s="65" t="s">
        <v>1048</v>
      </c>
      <c r="C27" s="65" t="s">
        <v>859</v>
      </c>
      <c r="D27" s="65">
        <v>2022</v>
      </c>
      <c r="E27" s="65" t="s">
        <v>821</v>
      </c>
      <c r="F27" s="112">
        <v>0</v>
      </c>
    </row>
    <row r="28" spans="1:6">
      <c r="A28" s="65" t="s">
        <v>40</v>
      </c>
      <c r="B28" s="65" t="s">
        <v>1048</v>
      </c>
      <c r="C28" s="65" t="s">
        <v>860</v>
      </c>
      <c r="D28" s="65">
        <v>2022</v>
      </c>
      <c r="E28" s="65" t="s">
        <v>1049</v>
      </c>
      <c r="F28" s="112">
        <v>2520000</v>
      </c>
    </row>
    <row r="29" spans="1:6">
      <c r="A29" s="65" t="s">
        <v>40</v>
      </c>
      <c r="B29" s="65" t="s">
        <v>1048</v>
      </c>
      <c r="C29" s="65" t="s">
        <v>861</v>
      </c>
      <c r="D29" s="65">
        <v>2022</v>
      </c>
      <c r="E29" s="65" t="s">
        <v>1049</v>
      </c>
      <c r="F29" s="112">
        <v>8803926</v>
      </c>
    </row>
    <row r="30" spans="1:6">
      <c r="A30" s="65" t="s">
        <v>40</v>
      </c>
      <c r="B30" s="65" t="s">
        <v>1048</v>
      </c>
      <c r="C30" s="65" t="s">
        <v>862</v>
      </c>
      <c r="D30" s="65">
        <v>2022</v>
      </c>
      <c r="E30" s="65" t="s">
        <v>1049</v>
      </c>
      <c r="F30" s="112">
        <v>2574000</v>
      </c>
    </row>
    <row r="31" spans="1:6">
      <c r="A31" s="65" t="s">
        <v>40</v>
      </c>
      <c r="B31" s="65" t="s">
        <v>1048</v>
      </c>
      <c r="C31" s="65" t="s">
        <v>863</v>
      </c>
      <c r="D31" s="65">
        <v>2022</v>
      </c>
      <c r="E31" s="65" t="s">
        <v>1049</v>
      </c>
      <c r="F31" s="112">
        <v>6195000</v>
      </c>
    </row>
    <row r="32" spans="1:6">
      <c r="A32" s="65" t="s">
        <v>40</v>
      </c>
      <c r="B32" s="65" t="s">
        <v>1048</v>
      </c>
      <c r="C32" s="65" t="s">
        <v>864</v>
      </c>
      <c r="D32" s="65">
        <v>2022</v>
      </c>
      <c r="E32" s="65" t="s">
        <v>1049</v>
      </c>
      <c r="F32" s="112">
        <v>34926</v>
      </c>
    </row>
    <row r="33" spans="1:6">
      <c r="A33" s="65" t="s">
        <v>40</v>
      </c>
      <c r="B33" s="65" t="s">
        <v>1048</v>
      </c>
      <c r="C33" s="65" t="s">
        <v>865</v>
      </c>
      <c r="D33" s="65">
        <v>2022</v>
      </c>
      <c r="E33" s="65" t="s">
        <v>1049</v>
      </c>
      <c r="F33" s="112">
        <v>454074</v>
      </c>
    </row>
    <row r="34" spans="1:6">
      <c r="A34" s="65" t="s">
        <v>40</v>
      </c>
      <c r="B34" s="65" t="s">
        <v>1048</v>
      </c>
      <c r="C34" s="65" t="s">
        <v>866</v>
      </c>
      <c r="D34" s="65">
        <v>2022</v>
      </c>
      <c r="E34" s="65" t="s">
        <v>1049</v>
      </c>
      <c r="F34" s="112">
        <v>0</v>
      </c>
    </row>
    <row r="35" spans="1:6">
      <c r="A35" s="65" t="s">
        <v>40</v>
      </c>
      <c r="B35" s="65" t="s">
        <v>1048</v>
      </c>
      <c r="C35" s="65" t="s">
        <v>867</v>
      </c>
      <c r="D35" s="65">
        <v>2022</v>
      </c>
      <c r="E35" s="65" t="s">
        <v>1049</v>
      </c>
      <c r="F35" s="112">
        <v>940000</v>
      </c>
    </row>
    <row r="36" spans="1:6">
      <c r="A36" s="65" t="s">
        <v>40</v>
      </c>
      <c r="B36" s="65" t="s">
        <v>1048</v>
      </c>
      <c r="C36" s="65" t="s">
        <v>868</v>
      </c>
      <c r="D36" s="65">
        <v>2022</v>
      </c>
      <c r="E36" s="65" t="s">
        <v>1049</v>
      </c>
      <c r="F36" s="112">
        <v>239709</v>
      </c>
    </row>
    <row r="37" spans="1:6">
      <c r="A37" s="65" t="s">
        <v>40</v>
      </c>
      <c r="B37" s="65" t="s">
        <v>1048</v>
      </c>
      <c r="C37" s="65" t="s">
        <v>869</v>
      </c>
      <c r="D37" s="65">
        <v>2022</v>
      </c>
      <c r="E37" s="65" t="s">
        <v>1049</v>
      </c>
      <c r="F37" s="112">
        <v>1751291</v>
      </c>
    </row>
    <row r="38" spans="1:6">
      <c r="A38" s="65" t="s">
        <v>40</v>
      </c>
      <c r="B38" s="65" t="s">
        <v>1048</v>
      </c>
      <c r="C38" s="65" t="s">
        <v>870</v>
      </c>
      <c r="D38" s="65">
        <v>2022</v>
      </c>
      <c r="E38" s="65" t="s">
        <v>1049</v>
      </c>
      <c r="F38" s="112">
        <v>1078466</v>
      </c>
    </row>
    <row r="39" spans="1:6">
      <c r="A39" s="65" t="s">
        <v>40</v>
      </c>
      <c r="B39" s="65" t="s">
        <v>1048</v>
      </c>
      <c r="C39" s="65" t="s">
        <v>1770</v>
      </c>
      <c r="D39" s="65">
        <v>2022</v>
      </c>
      <c r="E39" s="65" t="s">
        <v>1049</v>
      </c>
      <c r="F39" s="112">
        <v>453004</v>
      </c>
    </row>
    <row r="40" spans="1:6">
      <c r="A40" s="65" t="s">
        <v>40</v>
      </c>
      <c r="B40" s="65" t="s">
        <v>1048</v>
      </c>
      <c r="C40" s="65" t="s">
        <v>872</v>
      </c>
      <c r="D40" s="65">
        <v>2022</v>
      </c>
      <c r="E40" s="65" t="s">
        <v>1049</v>
      </c>
      <c r="F40" s="112">
        <v>219821</v>
      </c>
    </row>
    <row r="41" spans="1:6">
      <c r="A41" s="65" t="s">
        <v>40</v>
      </c>
      <c r="B41" s="65" t="s">
        <v>1048</v>
      </c>
      <c r="C41" s="65" t="s">
        <v>873</v>
      </c>
      <c r="D41" s="65">
        <v>2022</v>
      </c>
      <c r="E41" s="65" t="s">
        <v>1049</v>
      </c>
      <c r="F41" s="112">
        <v>6540000</v>
      </c>
    </row>
    <row r="42" spans="1:6">
      <c r="A42" s="65" t="s">
        <v>40</v>
      </c>
      <c r="B42" s="65" t="s">
        <v>1048</v>
      </c>
      <c r="C42" s="65" t="s">
        <v>874</v>
      </c>
      <c r="D42" s="65">
        <v>2022</v>
      </c>
      <c r="E42" s="65" t="s">
        <v>1049</v>
      </c>
      <c r="F42" s="112">
        <v>353000</v>
      </c>
    </row>
    <row r="43" spans="1:6">
      <c r="A43" s="65" t="s">
        <v>40</v>
      </c>
      <c r="B43" s="65" t="s">
        <v>1048</v>
      </c>
      <c r="C43" s="65" t="s">
        <v>875</v>
      </c>
      <c r="D43" s="65">
        <v>2022</v>
      </c>
      <c r="E43" s="65" t="s">
        <v>1049</v>
      </c>
      <c r="F43" s="112">
        <v>2095000</v>
      </c>
    </row>
    <row r="44" spans="1:6">
      <c r="A44" s="65" t="s">
        <v>40</v>
      </c>
      <c r="B44" s="65" t="s">
        <v>1048</v>
      </c>
      <c r="C44" s="65" t="s">
        <v>876</v>
      </c>
      <c r="D44" s="65">
        <v>2022</v>
      </c>
      <c r="E44" s="65" t="s">
        <v>1049</v>
      </c>
      <c r="F44" s="112">
        <v>3042000</v>
      </c>
    </row>
    <row r="45" spans="1:6">
      <c r="A45" s="65" t="s">
        <v>40</v>
      </c>
      <c r="B45" s="65" t="s">
        <v>1048</v>
      </c>
      <c r="C45" s="65" t="s">
        <v>877</v>
      </c>
      <c r="D45" s="65">
        <v>2022</v>
      </c>
      <c r="E45" s="65" t="s">
        <v>1049</v>
      </c>
      <c r="F45" s="112">
        <v>1001000</v>
      </c>
    </row>
    <row r="46" spans="1:6">
      <c r="A46" s="65" t="s">
        <v>40</v>
      </c>
      <c r="B46" s="65" t="s">
        <v>1048</v>
      </c>
      <c r="C46" s="65" t="s">
        <v>878</v>
      </c>
      <c r="D46" s="65">
        <v>2022</v>
      </c>
      <c r="E46" s="65" t="s">
        <v>1049</v>
      </c>
      <c r="F46" s="112">
        <v>0</v>
      </c>
    </row>
    <row r="47" spans="1:6">
      <c r="A47" s="65" t="s">
        <v>40</v>
      </c>
      <c r="B47" s="65" t="s">
        <v>1048</v>
      </c>
      <c r="C47" s="65" t="s">
        <v>1771</v>
      </c>
      <c r="D47" s="65">
        <v>2022</v>
      </c>
      <c r="E47" s="65" t="s">
        <v>1049</v>
      </c>
      <c r="F47" s="112">
        <v>49000</v>
      </c>
    </row>
    <row r="48" spans="1:6">
      <c r="A48" s="65" t="s">
        <v>40</v>
      </c>
      <c r="B48" s="65" t="s">
        <v>1048</v>
      </c>
      <c r="C48" s="65" t="s">
        <v>1772</v>
      </c>
      <c r="D48" s="65">
        <v>2022</v>
      </c>
      <c r="E48" s="65" t="s">
        <v>821</v>
      </c>
      <c r="F48" s="112">
        <v>150000</v>
      </c>
    </row>
    <row r="49" spans="1:6">
      <c r="A49" s="119"/>
      <c r="B49" s="120"/>
      <c r="C49" s="120"/>
      <c r="D49" s="121"/>
      <c r="E49" s="120"/>
      <c r="F49" s="122"/>
    </row>
    <row r="50" spans="1:6">
      <c r="A50" s="119"/>
      <c r="B50" s="120"/>
      <c r="C50" s="120"/>
      <c r="D50" s="121"/>
      <c r="E50" s="120"/>
      <c r="F50" s="122"/>
    </row>
    <row r="51" spans="1:6">
      <c r="A51" s="119"/>
      <c r="B51" s="120"/>
      <c r="C51" s="120"/>
      <c r="D51" s="121"/>
      <c r="E51" s="120"/>
      <c r="F51" s="122"/>
    </row>
    <row r="52" spans="1:6">
      <c r="A52" s="119"/>
      <c r="B52" s="120"/>
      <c r="C52" s="120"/>
      <c r="D52" s="121"/>
      <c r="E52" s="120"/>
      <c r="F52" s="122"/>
    </row>
    <row r="53" spans="1:6">
      <c r="A53" s="119"/>
      <c r="B53" s="120"/>
      <c r="C53" s="120"/>
      <c r="D53" s="121"/>
      <c r="E53" s="120"/>
      <c r="F53" s="122"/>
    </row>
    <row r="54" spans="1:6">
      <c r="A54" s="119"/>
      <c r="B54" s="120"/>
      <c r="C54" s="120"/>
      <c r="D54" s="121"/>
      <c r="E54" s="120"/>
      <c r="F54" s="122"/>
    </row>
    <row r="55" spans="1:6">
      <c r="A55" s="119"/>
      <c r="B55" s="120"/>
      <c r="C55" s="120"/>
      <c r="D55" s="121"/>
      <c r="E55" s="120"/>
      <c r="F55" s="122"/>
    </row>
    <row r="56" spans="1:6">
      <c r="A56" s="119"/>
      <c r="B56" s="120"/>
      <c r="C56" s="120"/>
      <c r="D56" s="121"/>
      <c r="E56" s="120"/>
      <c r="F56" s="122"/>
    </row>
    <row r="57" spans="1:6">
      <c r="A57" s="119"/>
      <c r="B57" s="120"/>
      <c r="C57" s="120"/>
      <c r="D57" s="121"/>
      <c r="E57" s="120"/>
      <c r="F57" s="122"/>
    </row>
    <row r="58" spans="1:6">
      <c r="A58" s="119"/>
      <c r="B58" s="120"/>
      <c r="C58" s="120"/>
      <c r="D58" s="121"/>
      <c r="E58" s="120"/>
      <c r="F58" s="122"/>
    </row>
    <row r="59" spans="1:6">
      <c r="A59" s="119"/>
      <c r="B59" s="120"/>
      <c r="C59" s="120"/>
      <c r="D59" s="121"/>
      <c r="E59" s="120"/>
      <c r="F59" s="122"/>
    </row>
    <row r="60" spans="1:6">
      <c r="A60" s="119"/>
      <c r="B60" s="120"/>
      <c r="C60" s="120"/>
      <c r="D60" s="121"/>
      <c r="E60" s="120"/>
      <c r="F60" s="122"/>
    </row>
    <row r="61" spans="1:6">
      <c r="A61" s="119"/>
      <c r="B61" s="120"/>
      <c r="C61" s="120"/>
      <c r="D61" s="121"/>
      <c r="E61" s="120"/>
      <c r="F61" s="122"/>
    </row>
    <row r="62" spans="1:6">
      <c r="A62" s="119"/>
      <c r="B62" s="120"/>
      <c r="C62" s="120"/>
      <c r="D62" s="121"/>
      <c r="E62" s="120"/>
      <c r="F62" s="122"/>
    </row>
    <row r="63" spans="1:6">
      <c r="A63" s="119"/>
      <c r="B63" s="120"/>
      <c r="C63" s="120"/>
      <c r="D63" s="121"/>
      <c r="E63" s="120"/>
      <c r="F63" s="122"/>
    </row>
    <row r="64" spans="1:6">
      <c r="A64" s="119"/>
      <c r="B64" s="120"/>
      <c r="C64" s="120"/>
      <c r="D64" s="121"/>
      <c r="E64" s="120"/>
      <c r="F64" s="122"/>
    </row>
    <row r="65" spans="1:6">
      <c r="A65" s="119"/>
      <c r="B65" s="120"/>
      <c r="C65" s="120"/>
      <c r="D65" s="121"/>
      <c r="E65" s="120"/>
      <c r="F65" s="122"/>
    </row>
    <row r="66" spans="1:6">
      <c r="A66" s="119"/>
      <c r="B66" s="120"/>
      <c r="C66" s="120"/>
      <c r="D66" s="121"/>
      <c r="E66" s="120"/>
      <c r="F66" s="122"/>
    </row>
    <row r="67" spans="1:6">
      <c r="A67" s="119"/>
      <c r="B67" s="120"/>
      <c r="C67" s="120"/>
      <c r="D67" s="121"/>
      <c r="E67" s="120"/>
      <c r="F67" s="122"/>
    </row>
    <row r="68" spans="1:6">
      <c r="A68" s="119"/>
      <c r="B68" s="120"/>
      <c r="C68" s="120"/>
      <c r="D68" s="121"/>
      <c r="E68" s="120"/>
      <c r="F68" s="122"/>
    </row>
    <row r="69" spans="1:6">
      <c r="A69" s="119"/>
      <c r="B69" s="120"/>
      <c r="C69" s="120"/>
      <c r="D69" s="121"/>
      <c r="E69" s="120"/>
      <c r="F69" s="122"/>
    </row>
    <row r="70" spans="1:6">
      <c r="A70" s="119"/>
      <c r="B70" s="120"/>
      <c r="C70" s="120"/>
      <c r="D70" s="121"/>
      <c r="E70" s="120"/>
      <c r="F70" s="122"/>
    </row>
    <row r="71" spans="1:6">
      <c r="A71" s="119"/>
      <c r="B71" s="120"/>
      <c r="C71" s="120"/>
      <c r="D71" s="121"/>
      <c r="E71" s="120"/>
      <c r="F71" s="122"/>
    </row>
    <row r="72" spans="1:6">
      <c r="A72" s="119"/>
      <c r="B72" s="120"/>
      <c r="C72" s="120"/>
      <c r="D72" s="121"/>
      <c r="E72" s="120"/>
      <c r="F72" s="122"/>
    </row>
    <row r="73" spans="1:6">
      <c r="A73" s="119"/>
      <c r="B73" s="120"/>
      <c r="C73" s="120"/>
      <c r="D73" s="121"/>
      <c r="E73" s="120"/>
      <c r="F73" s="122"/>
    </row>
    <row r="74" spans="1:6">
      <c r="A74" s="119"/>
      <c r="B74" s="120"/>
      <c r="C74" s="120"/>
      <c r="D74" s="121"/>
      <c r="E74" s="120"/>
      <c r="F74" s="122"/>
    </row>
    <row r="75" spans="1:6">
      <c r="A75" s="119"/>
      <c r="B75" s="120"/>
      <c r="C75" s="120"/>
      <c r="D75" s="121"/>
      <c r="E75" s="120"/>
      <c r="F75" s="122"/>
    </row>
    <row r="76" spans="1:6">
      <c r="A76" s="119"/>
      <c r="B76" s="120"/>
      <c r="C76" s="120"/>
      <c r="D76" s="121"/>
      <c r="E76" s="120"/>
      <c r="F76" s="122"/>
    </row>
    <row r="77" spans="1:6">
      <c r="A77" s="119"/>
      <c r="B77" s="120"/>
      <c r="C77" s="120"/>
      <c r="D77" s="121"/>
      <c r="E77" s="120"/>
      <c r="F77" s="122"/>
    </row>
    <row r="78" spans="1:6">
      <c r="A78" s="119"/>
      <c r="B78" s="120"/>
      <c r="C78" s="120"/>
      <c r="D78" s="121"/>
      <c r="E78" s="120"/>
      <c r="F78" s="122"/>
    </row>
    <row r="79" spans="1:6">
      <c r="A79" s="119"/>
      <c r="B79" s="120"/>
      <c r="C79" s="120"/>
      <c r="D79" s="121"/>
      <c r="E79" s="120"/>
      <c r="F79" s="122"/>
    </row>
    <row r="80" spans="1:6">
      <c r="A80" s="119"/>
      <c r="B80" s="120"/>
      <c r="C80" s="120"/>
      <c r="D80" s="121"/>
      <c r="E80" s="120"/>
      <c r="F80" s="122"/>
    </row>
    <row r="81" spans="1:6">
      <c r="A81" s="119"/>
      <c r="B81" s="120"/>
      <c r="C81" s="120"/>
      <c r="D81" s="121"/>
      <c r="E81" s="120"/>
      <c r="F81" s="122"/>
    </row>
    <row r="82" spans="1:6">
      <c r="A82" s="119"/>
      <c r="B82" s="120"/>
      <c r="C82" s="120"/>
      <c r="D82" s="121"/>
      <c r="E82" s="120"/>
      <c r="F82" s="122"/>
    </row>
    <row r="83" spans="1:6">
      <c r="A83" s="119"/>
      <c r="B83" s="120"/>
      <c r="C83" s="120"/>
      <c r="D83" s="121"/>
      <c r="E83" s="120"/>
      <c r="F83" s="122"/>
    </row>
    <row r="84" spans="1:6">
      <c r="A84" s="119"/>
      <c r="B84" s="120"/>
      <c r="C84" s="120"/>
      <c r="D84" s="120"/>
      <c r="E84" s="120"/>
      <c r="F84" s="122"/>
    </row>
    <row r="85" spans="1:6">
      <c r="A85" s="119"/>
      <c r="B85" s="123"/>
      <c r="C85" s="123"/>
      <c r="D85" s="124"/>
      <c r="E85" s="123"/>
      <c r="F85" s="125"/>
    </row>
    <row r="86" spans="1:6">
      <c r="A86" s="119"/>
      <c r="B86" s="123"/>
      <c r="C86" s="123"/>
      <c r="D86" s="124"/>
      <c r="E86" s="123"/>
      <c r="F86" s="125"/>
    </row>
    <row r="87" spans="1:6">
      <c r="A87" s="119"/>
      <c r="B87" s="123"/>
      <c r="C87" s="123"/>
      <c r="D87" s="124"/>
      <c r="E87" s="123"/>
      <c r="F87" s="125"/>
    </row>
    <row r="88" spans="1:6">
      <c r="A88" s="119"/>
      <c r="B88" s="123"/>
      <c r="C88" s="123"/>
      <c r="D88" s="124"/>
      <c r="E88" s="123"/>
      <c r="F88" s="125"/>
    </row>
    <row r="89" spans="1:6">
      <c r="A89" s="119"/>
      <c r="B89" s="123"/>
      <c r="C89" s="123"/>
      <c r="D89" s="124"/>
      <c r="E89" s="123"/>
      <c r="F89" s="125"/>
    </row>
    <row r="90" spans="1:6">
      <c r="A90" s="119"/>
      <c r="B90" s="123"/>
      <c r="C90" s="123"/>
      <c r="D90" s="124"/>
      <c r="E90" s="123"/>
      <c r="F90" s="125"/>
    </row>
    <row r="91" spans="1:6">
      <c r="A91" s="119"/>
      <c r="B91" s="123"/>
      <c r="C91" s="123"/>
      <c r="D91" s="124"/>
      <c r="E91" s="123"/>
      <c r="F91" s="125"/>
    </row>
    <row r="92" spans="1:6">
      <c r="A92" s="119"/>
      <c r="B92" s="123"/>
      <c r="C92" s="123"/>
      <c r="D92" s="124"/>
      <c r="E92" s="123"/>
      <c r="F92" s="125"/>
    </row>
    <row r="93" spans="1:6">
      <c r="A93" s="119"/>
      <c r="B93" s="123"/>
      <c r="C93" s="123"/>
      <c r="D93" s="124"/>
      <c r="E93" s="123"/>
      <c r="F93" s="125"/>
    </row>
    <row r="94" spans="1:6">
      <c r="A94" s="119"/>
      <c r="B94" s="123"/>
      <c r="C94" s="123"/>
      <c r="D94" s="124"/>
      <c r="E94" s="123"/>
      <c r="F94" s="125"/>
    </row>
    <row r="95" spans="1:6">
      <c r="A95" s="119"/>
      <c r="B95" s="123"/>
      <c r="C95" s="123"/>
      <c r="D95" s="124"/>
      <c r="E95" s="123"/>
      <c r="F95" s="125"/>
    </row>
    <row r="96" spans="1:6">
      <c r="A96" s="119"/>
      <c r="B96" s="123"/>
      <c r="C96" s="123"/>
      <c r="D96" s="124"/>
      <c r="E96" s="123"/>
      <c r="F96" s="125"/>
    </row>
    <row r="97" spans="1:7">
      <c r="A97" s="119"/>
      <c r="B97" s="123"/>
      <c r="C97" s="123"/>
      <c r="D97" s="124"/>
      <c r="E97" s="123"/>
      <c r="F97" s="125"/>
    </row>
    <row r="98" spans="1:7">
      <c r="A98" s="119"/>
      <c r="B98" s="123"/>
      <c r="C98" s="123"/>
      <c r="D98" s="124"/>
      <c r="E98" s="123"/>
      <c r="F98" s="125"/>
    </row>
    <row r="99" spans="1:7">
      <c r="A99" s="119"/>
      <c r="B99" s="123"/>
      <c r="C99" s="123"/>
      <c r="D99" s="124"/>
      <c r="E99" s="123"/>
      <c r="F99" s="125"/>
    </row>
    <row r="100" spans="1:7">
      <c r="A100" s="119"/>
      <c r="B100" s="123"/>
      <c r="C100" s="123"/>
      <c r="D100" s="124"/>
      <c r="E100" s="123"/>
      <c r="F100" s="125"/>
    </row>
    <row r="101" spans="1:7">
      <c r="A101" s="119"/>
      <c r="B101" s="123"/>
      <c r="C101" s="123"/>
      <c r="D101" s="124"/>
      <c r="E101" s="123"/>
      <c r="F101" s="125"/>
    </row>
    <row r="102" spans="1:7">
      <c r="A102" s="119"/>
      <c r="B102" s="123"/>
      <c r="C102" s="123"/>
      <c r="D102" s="124"/>
      <c r="E102" s="123"/>
      <c r="F102" s="125"/>
    </row>
    <row r="103" spans="1:7">
      <c r="A103" s="119"/>
      <c r="B103" s="123"/>
      <c r="C103" s="123"/>
      <c r="D103" s="124"/>
      <c r="E103" s="123"/>
      <c r="F103" s="125"/>
    </row>
    <row r="104" spans="1:7" ht="15.6" customHeight="1" thickBot="1">
      <c r="A104" s="119"/>
      <c r="B104" s="126"/>
      <c r="C104" s="126"/>
      <c r="D104" s="127"/>
      <c r="E104" s="126"/>
      <c r="F104" s="128"/>
    </row>
    <row r="105" spans="1:7">
      <c r="A105" s="65"/>
      <c r="B105" s="65"/>
      <c r="C105" s="65"/>
      <c r="D105" s="65"/>
      <c r="E105" s="65"/>
      <c r="F105" s="65"/>
      <c r="G105" s="129"/>
    </row>
    <row r="106" spans="1:7">
      <c r="A106" s="65"/>
      <c r="B106" s="65"/>
      <c r="C106" s="65"/>
      <c r="D106" s="65"/>
      <c r="E106" s="65"/>
      <c r="F106" s="65"/>
      <c r="G106" s="129"/>
    </row>
    <row r="107" spans="1:7">
      <c r="A107" s="65"/>
      <c r="B107" s="65"/>
      <c r="C107" s="65"/>
      <c r="D107" s="65"/>
      <c r="E107" s="65"/>
      <c r="F107" s="65"/>
      <c r="G107" s="129"/>
    </row>
    <row r="108" spans="1:7">
      <c r="A108" s="65"/>
      <c r="B108" s="65"/>
      <c r="C108" s="65"/>
      <c r="D108" s="65"/>
      <c r="E108" s="65"/>
      <c r="F108" s="65"/>
      <c r="G108" s="129"/>
    </row>
    <row r="109" spans="1:7">
      <c r="A109" s="65"/>
      <c r="B109" s="65"/>
      <c r="C109" s="65"/>
      <c r="D109" s="65"/>
      <c r="E109" s="65"/>
      <c r="F109" s="65"/>
      <c r="G109" s="129"/>
    </row>
    <row r="110" spans="1:7">
      <c r="A110" s="65"/>
      <c r="B110" s="65"/>
      <c r="C110" s="65"/>
      <c r="D110" s="65"/>
      <c r="E110" s="65"/>
      <c r="F110" s="65"/>
      <c r="G110" s="129"/>
    </row>
    <row r="111" spans="1:7">
      <c r="A111" s="65"/>
      <c r="B111" s="65"/>
      <c r="C111" s="65"/>
      <c r="D111" s="65"/>
      <c r="E111" s="65"/>
      <c r="F111" s="65"/>
      <c r="G111" s="129"/>
    </row>
    <row r="112" spans="1:7">
      <c r="A112" s="65"/>
      <c r="B112" s="65"/>
      <c r="C112" s="65"/>
      <c r="D112" s="65"/>
      <c r="E112" s="65"/>
      <c r="F112" s="65"/>
      <c r="G112" s="129"/>
    </row>
    <row r="113" spans="1:7">
      <c r="A113" s="65"/>
      <c r="B113" s="65"/>
      <c r="C113" s="65"/>
      <c r="D113" s="65"/>
      <c r="E113" s="65"/>
      <c r="F113" s="65"/>
      <c r="G113" s="129"/>
    </row>
    <row r="114" spans="1:7">
      <c r="A114" s="65"/>
      <c r="B114" s="65"/>
      <c r="C114" s="65"/>
      <c r="D114" s="65"/>
      <c r="E114" s="65"/>
      <c r="F114" s="65"/>
      <c r="G114" s="129"/>
    </row>
    <row r="115" spans="1:7">
      <c r="A115" s="65"/>
      <c r="B115" s="65"/>
      <c r="C115" s="65"/>
      <c r="D115" s="65"/>
      <c r="E115" s="65"/>
      <c r="F115" s="65"/>
      <c r="G115" s="129"/>
    </row>
    <row r="116" spans="1:7">
      <c r="A116" s="65"/>
      <c r="B116" s="65"/>
      <c r="C116" s="65"/>
      <c r="D116" s="65"/>
      <c r="E116" s="65"/>
      <c r="F116" s="65"/>
      <c r="G116" s="129"/>
    </row>
    <row r="117" spans="1:7">
      <c r="A117" s="65"/>
      <c r="B117" s="65"/>
      <c r="C117" s="65"/>
      <c r="D117" s="65"/>
      <c r="E117" s="65"/>
      <c r="F117" s="65"/>
      <c r="G117" s="129"/>
    </row>
    <row r="118" spans="1:7">
      <c r="A118" s="65"/>
      <c r="B118" s="65"/>
      <c r="C118" s="65"/>
      <c r="D118" s="65"/>
      <c r="E118" s="65"/>
      <c r="F118" s="65"/>
      <c r="G118" s="129"/>
    </row>
    <row r="119" spans="1:7">
      <c r="A119" s="65"/>
      <c r="B119" s="65"/>
      <c r="C119" s="65"/>
      <c r="D119" s="65"/>
      <c r="E119" s="65"/>
      <c r="F119" s="65"/>
      <c r="G119" s="129"/>
    </row>
    <row r="120" spans="1:7">
      <c r="A120" s="65"/>
      <c r="B120" s="65"/>
      <c r="C120" s="65"/>
      <c r="D120" s="65"/>
      <c r="E120" s="65"/>
      <c r="F120" s="65"/>
      <c r="G120" s="129"/>
    </row>
    <row r="121" spans="1:7">
      <c r="A121" s="65"/>
      <c r="B121" s="65"/>
      <c r="C121" s="65"/>
      <c r="D121" s="65"/>
      <c r="E121" s="65"/>
      <c r="F121" s="65"/>
      <c r="G121" s="129"/>
    </row>
    <row r="122" spans="1:7">
      <c r="A122" s="65"/>
      <c r="B122" s="65"/>
      <c r="C122" s="65"/>
      <c r="D122" s="65"/>
      <c r="E122" s="65"/>
      <c r="F122" s="65"/>
      <c r="G122" s="129"/>
    </row>
    <row r="123" spans="1:7">
      <c r="A123" s="65"/>
      <c r="B123" s="65"/>
      <c r="C123" s="65"/>
      <c r="D123" s="65"/>
      <c r="E123" s="65"/>
      <c r="F123" s="65"/>
      <c r="G123" s="129"/>
    </row>
    <row r="124" spans="1:7">
      <c r="A124" s="65"/>
      <c r="B124" s="65"/>
      <c r="C124" s="65"/>
      <c r="D124" s="65"/>
      <c r="E124" s="65"/>
      <c r="F124" s="65"/>
      <c r="G124" s="129"/>
    </row>
    <row r="125" spans="1:7">
      <c r="A125" s="65"/>
      <c r="B125" s="65"/>
      <c r="C125" s="65"/>
      <c r="D125" s="65"/>
      <c r="E125" s="65"/>
      <c r="F125" s="65"/>
      <c r="G125" s="129"/>
    </row>
    <row r="126" spans="1:7">
      <c r="A126" s="65"/>
      <c r="B126" s="65"/>
      <c r="C126" s="65"/>
      <c r="D126" s="65"/>
      <c r="E126" s="65"/>
      <c r="F126" s="65"/>
      <c r="G126" s="129"/>
    </row>
    <row r="127" spans="1:7">
      <c r="A127" s="65"/>
      <c r="B127" s="65"/>
      <c r="C127" s="65"/>
      <c r="D127" s="65"/>
      <c r="E127" s="65"/>
      <c r="F127" s="65"/>
      <c r="G127" s="129"/>
    </row>
    <row r="128" spans="1:7">
      <c r="A128" s="65"/>
      <c r="B128" s="65"/>
      <c r="C128" s="65"/>
      <c r="D128" s="65"/>
      <c r="E128" s="65"/>
      <c r="F128" s="65"/>
      <c r="G128" s="129"/>
    </row>
    <row r="129" spans="1:7">
      <c r="A129" s="65"/>
      <c r="B129" s="65"/>
      <c r="C129" s="65"/>
      <c r="D129" s="65"/>
      <c r="E129" s="65"/>
      <c r="F129" s="65"/>
      <c r="G129" s="129"/>
    </row>
    <row r="130" spans="1:7">
      <c r="A130" s="65"/>
      <c r="B130" s="65"/>
      <c r="C130" s="65"/>
      <c r="D130" s="65"/>
      <c r="E130" s="65"/>
      <c r="F130" s="65"/>
      <c r="G130" s="129"/>
    </row>
    <row r="131" spans="1:7">
      <c r="A131" s="65"/>
      <c r="B131" s="65"/>
      <c r="C131" s="65"/>
      <c r="D131" s="65"/>
      <c r="E131" s="65"/>
      <c r="F131" s="65"/>
      <c r="G131" s="129"/>
    </row>
    <row r="132" spans="1:7">
      <c r="A132" s="65"/>
      <c r="B132" s="65"/>
      <c r="C132" s="65"/>
      <c r="D132" s="65"/>
      <c r="E132" s="65"/>
      <c r="F132" s="65"/>
      <c r="G132" s="129"/>
    </row>
    <row r="133" spans="1:7">
      <c r="A133" s="65"/>
      <c r="B133" s="65"/>
      <c r="C133" s="65"/>
      <c r="D133" s="65"/>
      <c r="E133" s="65"/>
      <c r="F133" s="65"/>
      <c r="G133" s="129"/>
    </row>
    <row r="134" spans="1:7">
      <c r="A134" s="65"/>
      <c r="B134" s="65"/>
      <c r="C134" s="65"/>
      <c r="D134" s="65"/>
      <c r="E134" s="65"/>
      <c r="F134" s="65"/>
      <c r="G134" s="129"/>
    </row>
    <row r="135" spans="1:7">
      <c r="A135" s="65"/>
      <c r="B135" s="65"/>
      <c r="C135" s="65"/>
      <c r="D135" s="65"/>
      <c r="E135" s="65"/>
      <c r="F135" s="65"/>
      <c r="G135" s="129"/>
    </row>
    <row r="136" spans="1:7">
      <c r="A136" s="65"/>
      <c r="B136" s="65"/>
      <c r="C136" s="65"/>
      <c r="D136" s="65"/>
      <c r="E136" s="65"/>
      <c r="F136" s="65"/>
      <c r="G136" s="129"/>
    </row>
    <row r="137" spans="1:7">
      <c r="A137" s="65"/>
      <c r="B137" s="65"/>
      <c r="C137" s="65"/>
      <c r="D137" s="65"/>
      <c r="E137" s="65"/>
      <c r="F137" s="65"/>
      <c r="G137" s="129"/>
    </row>
    <row r="138" spans="1:7">
      <c r="A138" s="65"/>
      <c r="B138" s="65"/>
      <c r="C138" s="65"/>
      <c r="D138" s="65"/>
      <c r="E138" s="65"/>
      <c r="F138" s="65"/>
      <c r="G138" s="129"/>
    </row>
    <row r="139" spans="1:7">
      <c r="A139" s="65"/>
      <c r="B139" s="65"/>
      <c r="C139" s="65"/>
      <c r="D139" s="65"/>
      <c r="E139" s="65"/>
      <c r="F139" s="65"/>
      <c r="G139" s="129"/>
    </row>
    <row r="140" spans="1:7">
      <c r="A140" s="65"/>
      <c r="B140" s="65"/>
      <c r="C140" s="65"/>
      <c r="D140" s="65"/>
      <c r="E140" s="65"/>
      <c r="F140" s="65"/>
      <c r="G140" s="129"/>
    </row>
    <row r="141" spans="1:7">
      <c r="A141" s="65"/>
      <c r="B141" s="65"/>
      <c r="C141" s="65"/>
      <c r="D141" s="65"/>
      <c r="E141" s="65"/>
      <c r="F141" s="65"/>
      <c r="G141" s="129"/>
    </row>
    <row r="142" spans="1:7">
      <c r="A142" s="65"/>
      <c r="B142" s="65"/>
      <c r="C142" s="65"/>
      <c r="D142" s="65"/>
      <c r="E142" s="65"/>
      <c r="F142" s="65"/>
      <c r="G142" s="129"/>
    </row>
    <row r="143" spans="1:7">
      <c r="A143" s="65"/>
      <c r="B143" s="65"/>
      <c r="C143" s="65"/>
      <c r="D143" s="65"/>
      <c r="E143" s="65"/>
      <c r="F143" s="65"/>
      <c r="G143" s="129"/>
    </row>
    <row r="144" spans="1:7">
      <c r="A144" s="65"/>
      <c r="B144" s="65"/>
      <c r="C144" s="65"/>
      <c r="D144" s="65"/>
      <c r="E144" s="65"/>
      <c r="F144" s="65"/>
      <c r="G144" s="129"/>
    </row>
    <row r="145" spans="1:7">
      <c r="A145" s="65"/>
      <c r="B145" s="65"/>
      <c r="C145" s="65"/>
      <c r="D145" s="65"/>
      <c r="E145" s="65"/>
      <c r="F145" s="65"/>
      <c r="G145" s="129"/>
    </row>
    <row r="146" spans="1:7">
      <c r="A146" s="65"/>
      <c r="B146" s="65"/>
      <c r="C146" s="65"/>
      <c r="D146" s="65"/>
      <c r="E146" s="65"/>
      <c r="F146" s="65"/>
      <c r="G146" s="129"/>
    </row>
    <row r="147" spans="1:7">
      <c r="A147" s="65"/>
      <c r="B147" s="65"/>
      <c r="C147" s="65"/>
      <c r="D147" s="65"/>
      <c r="E147" s="65"/>
      <c r="F147" s="65"/>
      <c r="G147" s="129"/>
    </row>
    <row r="148" spans="1:7">
      <c r="A148" s="65"/>
      <c r="B148" s="65"/>
      <c r="C148" s="65"/>
      <c r="D148" s="65"/>
      <c r="E148" s="65"/>
      <c r="F148" s="65"/>
      <c r="G148" s="129"/>
    </row>
    <row r="149" spans="1:7">
      <c r="A149" s="65"/>
      <c r="B149" s="65"/>
      <c r="C149" s="65"/>
      <c r="D149" s="65"/>
      <c r="E149" s="65"/>
      <c r="F149" s="65"/>
      <c r="G149" s="129"/>
    </row>
    <row r="150" spans="1:7">
      <c r="A150" s="65"/>
      <c r="B150" s="65"/>
      <c r="C150" s="65"/>
      <c r="D150" s="65"/>
      <c r="E150" s="65"/>
      <c r="F150" s="65"/>
      <c r="G150" s="129"/>
    </row>
    <row r="151" spans="1:7">
      <c r="A151" s="65"/>
      <c r="B151" s="65"/>
      <c r="C151" s="65"/>
      <c r="D151" s="65"/>
      <c r="E151" s="65"/>
      <c r="F151" s="65"/>
      <c r="G151" s="129"/>
    </row>
    <row r="152" spans="1:7">
      <c r="A152" s="65"/>
      <c r="B152" s="65"/>
      <c r="C152" s="65"/>
      <c r="D152" s="65"/>
      <c r="E152" s="65"/>
      <c r="F152" s="65"/>
      <c r="G152" s="129"/>
    </row>
    <row r="153" spans="1:7">
      <c r="A153" s="65"/>
      <c r="B153" s="65"/>
      <c r="C153" s="65"/>
      <c r="D153" s="65"/>
      <c r="E153" s="65"/>
      <c r="F153" s="65"/>
      <c r="G153" s="129"/>
    </row>
    <row r="154" spans="1:7">
      <c r="A154" s="65"/>
      <c r="B154" s="65"/>
      <c r="C154" s="65"/>
      <c r="D154" s="65"/>
      <c r="E154" s="65"/>
      <c r="F154" s="65"/>
      <c r="G154" s="129"/>
    </row>
    <row r="155" spans="1:7">
      <c r="A155" s="65"/>
      <c r="B155" s="65"/>
      <c r="C155" s="65"/>
      <c r="D155" s="65"/>
      <c r="E155" s="65"/>
      <c r="F155" s="65"/>
      <c r="G155" s="129"/>
    </row>
    <row r="156" spans="1:7">
      <c r="A156" s="65"/>
      <c r="B156" s="65"/>
      <c r="C156" s="65"/>
      <c r="D156" s="65"/>
      <c r="E156" s="65"/>
      <c r="F156" s="65"/>
      <c r="G156" s="129"/>
    </row>
    <row r="157" spans="1:7">
      <c r="A157" s="65"/>
      <c r="B157" s="65"/>
      <c r="C157" s="65"/>
      <c r="D157" s="65"/>
      <c r="E157" s="65"/>
      <c r="F157" s="65"/>
      <c r="G157" s="129"/>
    </row>
    <row r="158" spans="1:7">
      <c r="A158" s="65"/>
      <c r="B158" s="65"/>
      <c r="C158" s="65"/>
      <c r="D158" s="65"/>
      <c r="E158" s="65"/>
      <c r="F158" s="65"/>
      <c r="G158" s="129"/>
    </row>
    <row r="159" spans="1:7">
      <c r="A159" s="65"/>
      <c r="B159" s="65"/>
      <c r="C159" s="65"/>
      <c r="D159" s="65"/>
      <c r="E159" s="65"/>
      <c r="F159" s="65"/>
      <c r="G159" s="129"/>
    </row>
    <row r="160" spans="1:7">
      <c r="A160" s="65"/>
      <c r="B160" s="65"/>
      <c r="C160" s="65"/>
      <c r="D160" s="65"/>
      <c r="E160" s="65"/>
      <c r="F160" s="65"/>
      <c r="G160" s="129"/>
    </row>
    <row r="161" spans="1:7">
      <c r="A161" s="65"/>
      <c r="B161" s="65"/>
      <c r="C161" s="65"/>
      <c r="D161" s="65"/>
      <c r="E161" s="65"/>
      <c r="F161" s="65"/>
      <c r="G161" s="129"/>
    </row>
    <row r="162" spans="1:7">
      <c r="A162" s="65"/>
      <c r="B162" s="65"/>
      <c r="C162" s="65"/>
      <c r="D162" s="65"/>
      <c r="E162" s="65"/>
      <c r="F162" s="65"/>
      <c r="G162" s="129"/>
    </row>
    <row r="163" spans="1:7">
      <c r="A163" s="65"/>
      <c r="B163" s="65"/>
      <c r="C163" s="65"/>
      <c r="D163" s="65"/>
      <c r="E163" s="65"/>
      <c r="F163" s="65"/>
      <c r="G163" s="129"/>
    </row>
    <row r="164" spans="1:7">
      <c r="A164" s="65"/>
      <c r="B164" s="65"/>
      <c r="C164" s="65"/>
      <c r="D164" s="65"/>
      <c r="E164" s="65"/>
      <c r="F164" s="65"/>
      <c r="G164" s="129"/>
    </row>
    <row r="165" spans="1:7">
      <c r="A165" s="65"/>
      <c r="B165" s="65"/>
      <c r="C165" s="65"/>
      <c r="D165" s="65"/>
      <c r="E165" s="65"/>
      <c r="F165" s="65"/>
      <c r="G165" s="129"/>
    </row>
    <row r="166" spans="1:7">
      <c r="A166" s="65"/>
      <c r="B166" s="65"/>
      <c r="C166" s="65"/>
      <c r="D166" s="65"/>
      <c r="E166" s="65"/>
      <c r="F166" s="65"/>
      <c r="G166" s="129"/>
    </row>
    <row r="167" spans="1:7">
      <c r="A167" s="65"/>
      <c r="B167" s="65"/>
      <c r="C167" s="65"/>
      <c r="D167" s="65"/>
      <c r="E167" s="65"/>
      <c r="F167" s="65"/>
      <c r="G167" s="129"/>
    </row>
    <row r="168" spans="1:7">
      <c r="A168" s="65"/>
      <c r="B168" s="65"/>
      <c r="C168" s="65"/>
      <c r="D168" s="65"/>
      <c r="E168" s="65"/>
      <c r="F168" s="65"/>
      <c r="G168" s="129"/>
    </row>
    <row r="169" spans="1:7">
      <c r="A169" s="65"/>
      <c r="B169" s="65"/>
      <c r="C169" s="65"/>
      <c r="D169" s="65"/>
      <c r="E169" s="65"/>
      <c r="F169" s="65"/>
      <c r="G169" s="129"/>
    </row>
    <row r="170" spans="1:7">
      <c r="A170" s="65"/>
      <c r="B170" s="65"/>
      <c r="C170" s="65"/>
      <c r="D170" s="65"/>
      <c r="E170" s="65"/>
      <c r="F170" s="65"/>
      <c r="G170" s="129"/>
    </row>
    <row r="171" spans="1:7">
      <c r="A171" s="65"/>
      <c r="B171" s="65"/>
      <c r="C171" s="65"/>
      <c r="D171" s="65"/>
      <c r="E171" s="65"/>
      <c r="F171" s="65"/>
      <c r="G171" s="129"/>
    </row>
    <row r="172" spans="1:7">
      <c r="A172" s="65"/>
      <c r="B172" s="65"/>
      <c r="C172" s="65"/>
      <c r="D172" s="65"/>
      <c r="E172" s="65"/>
      <c r="F172" s="65"/>
      <c r="G172" s="129"/>
    </row>
    <row r="173" spans="1:7">
      <c r="A173" s="65"/>
      <c r="B173" s="65"/>
      <c r="C173" s="65"/>
      <c r="D173" s="65"/>
      <c r="E173" s="65"/>
      <c r="F173" s="65"/>
      <c r="G173" s="129"/>
    </row>
    <row r="174" spans="1:7">
      <c r="A174" s="65"/>
      <c r="B174" s="65"/>
      <c r="C174" s="65"/>
      <c r="D174" s="65"/>
      <c r="E174" s="65"/>
      <c r="F174" s="65"/>
      <c r="G174" s="129"/>
    </row>
    <row r="175" spans="1:7">
      <c r="A175" s="65"/>
      <c r="B175" s="65"/>
      <c r="C175" s="65"/>
      <c r="D175" s="65"/>
      <c r="E175" s="65"/>
      <c r="F175" s="65"/>
      <c r="G175" s="129"/>
    </row>
    <row r="176" spans="1:7">
      <c r="A176" s="65"/>
      <c r="B176" s="65"/>
      <c r="C176" s="65"/>
      <c r="D176" s="65"/>
      <c r="E176" s="65"/>
      <c r="F176" s="65"/>
      <c r="G176" s="129"/>
    </row>
    <row r="177" spans="1:7">
      <c r="A177" s="65"/>
      <c r="B177" s="65"/>
      <c r="C177" s="65"/>
      <c r="D177" s="65"/>
      <c r="E177" s="65"/>
      <c r="F177" s="65"/>
      <c r="G177" s="129"/>
    </row>
    <row r="178" spans="1:7">
      <c r="A178" s="65"/>
      <c r="B178" s="65"/>
      <c r="C178" s="65"/>
      <c r="D178" s="65"/>
      <c r="E178" s="65"/>
      <c r="F178" s="65"/>
      <c r="G178" s="129"/>
    </row>
    <row r="179" spans="1:7">
      <c r="A179" s="65"/>
      <c r="B179" s="65"/>
      <c r="C179" s="65"/>
      <c r="D179" s="65"/>
      <c r="E179" s="65"/>
      <c r="F179" s="65"/>
      <c r="G179" s="129"/>
    </row>
    <row r="180" spans="1:7">
      <c r="A180" s="65"/>
      <c r="B180" s="65"/>
      <c r="C180" s="65"/>
      <c r="D180" s="65"/>
      <c r="E180" s="65"/>
      <c r="F180" s="65"/>
      <c r="G180" s="129"/>
    </row>
    <row r="181" spans="1:7">
      <c r="A181" s="65"/>
      <c r="B181" s="65"/>
      <c r="C181" s="65"/>
      <c r="D181" s="65"/>
      <c r="E181" s="65"/>
      <c r="F181" s="65"/>
      <c r="G181" s="129"/>
    </row>
    <row r="182" spans="1:7">
      <c r="A182" s="65"/>
      <c r="B182" s="65"/>
      <c r="C182" s="65"/>
      <c r="D182" s="65"/>
      <c r="E182" s="65"/>
      <c r="F182" s="65"/>
      <c r="G182" s="129"/>
    </row>
    <row r="183" spans="1:7">
      <c r="A183" s="65"/>
      <c r="B183" s="65"/>
      <c r="C183" s="65"/>
      <c r="D183" s="65"/>
      <c r="E183" s="65"/>
      <c r="F183" s="65"/>
      <c r="G183" s="129"/>
    </row>
    <row r="184" spans="1:7">
      <c r="A184" s="65"/>
      <c r="B184" s="65"/>
      <c r="C184" s="65"/>
      <c r="D184" s="65"/>
      <c r="E184" s="65"/>
      <c r="F184" s="65"/>
      <c r="G184" s="129"/>
    </row>
    <row r="185" spans="1:7">
      <c r="A185" s="65"/>
      <c r="B185" s="65"/>
      <c r="C185" s="65"/>
      <c r="D185" s="65"/>
      <c r="E185" s="65"/>
      <c r="F185" s="65"/>
      <c r="G185" s="129"/>
    </row>
    <row r="186" spans="1:7">
      <c r="A186" s="65"/>
      <c r="B186" s="65"/>
      <c r="C186" s="65"/>
      <c r="D186" s="65"/>
      <c r="E186" s="65"/>
      <c r="F186" s="65"/>
      <c r="G186" s="129"/>
    </row>
    <row r="187" spans="1:7">
      <c r="A187" s="65"/>
      <c r="B187" s="65"/>
      <c r="C187" s="65"/>
      <c r="D187" s="65"/>
      <c r="E187" s="65"/>
      <c r="F187" s="65"/>
      <c r="G187" s="129"/>
    </row>
    <row r="188" spans="1:7">
      <c r="A188" s="65"/>
      <c r="B188" s="65"/>
      <c r="C188" s="65"/>
      <c r="D188" s="65"/>
      <c r="E188" s="65"/>
      <c r="F188" s="65"/>
      <c r="G188" s="129"/>
    </row>
    <row r="189" spans="1:7">
      <c r="A189" s="65"/>
      <c r="B189" s="65"/>
      <c r="C189" s="65"/>
      <c r="D189" s="65"/>
      <c r="E189" s="65"/>
      <c r="F189" s="65"/>
      <c r="G189" s="129"/>
    </row>
    <row r="190" spans="1:7">
      <c r="A190" s="65"/>
      <c r="B190" s="65"/>
      <c r="C190" s="65"/>
      <c r="D190" s="65"/>
      <c r="E190" s="65"/>
      <c r="F190" s="65"/>
      <c r="G190" s="129"/>
    </row>
    <row r="191" spans="1:7">
      <c r="A191" s="65"/>
      <c r="B191" s="65"/>
      <c r="C191" s="65"/>
      <c r="D191" s="65"/>
      <c r="E191" s="65"/>
      <c r="F191" s="65"/>
      <c r="G191" s="129"/>
    </row>
    <row r="192" spans="1:7">
      <c r="A192" s="65"/>
      <c r="B192" s="65"/>
      <c r="C192" s="65"/>
      <c r="D192" s="65"/>
      <c r="E192" s="65"/>
      <c r="F192" s="65"/>
      <c r="G192" s="129"/>
    </row>
    <row r="193" spans="1:7">
      <c r="A193" s="65"/>
      <c r="B193" s="65"/>
      <c r="C193" s="65"/>
      <c r="D193" s="65"/>
      <c r="E193" s="65"/>
      <c r="F193" s="65"/>
      <c r="G193" s="129"/>
    </row>
    <row r="194" spans="1:7">
      <c r="A194" s="65"/>
      <c r="B194" s="65"/>
      <c r="C194" s="65"/>
      <c r="D194" s="65"/>
      <c r="E194" s="65"/>
      <c r="F194" s="65"/>
      <c r="G194" s="129"/>
    </row>
    <row r="195" spans="1:7">
      <c r="A195" s="65"/>
      <c r="B195" s="65"/>
      <c r="C195" s="65"/>
      <c r="D195" s="65"/>
      <c r="E195" s="65"/>
      <c r="F195" s="65"/>
      <c r="G195" s="129"/>
    </row>
    <row r="196" spans="1:7">
      <c r="A196" s="65"/>
      <c r="B196" s="65"/>
      <c r="C196" s="65"/>
      <c r="D196" s="65"/>
      <c r="E196" s="65"/>
      <c r="F196" s="65"/>
      <c r="G196" s="129"/>
    </row>
    <row r="197" spans="1:7">
      <c r="A197" s="65"/>
      <c r="B197" s="65"/>
      <c r="C197" s="65"/>
      <c r="D197" s="65"/>
      <c r="E197" s="65"/>
      <c r="F197" s="65"/>
      <c r="G197" s="129"/>
    </row>
    <row r="198" spans="1:7">
      <c r="A198" s="65"/>
      <c r="B198" s="65"/>
      <c r="C198" s="65"/>
      <c r="D198" s="65"/>
      <c r="E198" s="65"/>
      <c r="F198" s="65"/>
      <c r="G198" s="129"/>
    </row>
    <row r="199" spans="1:7">
      <c r="A199" s="65"/>
      <c r="B199" s="65"/>
      <c r="C199" s="65"/>
      <c r="D199" s="65"/>
      <c r="E199" s="65"/>
      <c r="F199" s="65"/>
      <c r="G199" s="129"/>
    </row>
    <row r="200" spans="1:7">
      <c r="A200" s="65"/>
      <c r="B200" s="65"/>
      <c r="C200" s="65"/>
      <c r="D200" s="65"/>
      <c r="E200" s="65"/>
      <c r="F200" s="65"/>
      <c r="G200" s="129"/>
    </row>
    <row r="201" spans="1:7">
      <c r="A201" s="65"/>
      <c r="B201" s="65"/>
      <c r="C201" s="65"/>
      <c r="D201" s="65"/>
      <c r="E201" s="65"/>
      <c r="F201" s="65"/>
      <c r="G201" s="129"/>
    </row>
    <row r="202" spans="1:7">
      <c r="A202" s="65"/>
      <c r="B202" s="65"/>
      <c r="C202" s="65"/>
      <c r="D202" s="65"/>
      <c r="E202" s="65"/>
      <c r="F202" s="65"/>
      <c r="G202" s="129"/>
    </row>
    <row r="203" spans="1:7">
      <c r="A203" s="65"/>
      <c r="B203" s="65"/>
      <c r="C203" s="65"/>
      <c r="D203" s="65"/>
      <c r="E203" s="65"/>
      <c r="F203" s="65"/>
      <c r="G203" s="129"/>
    </row>
    <row r="204" spans="1:7">
      <c r="A204" s="65"/>
      <c r="B204" s="65"/>
      <c r="C204" s="65"/>
      <c r="D204" s="65"/>
      <c r="E204" s="65"/>
      <c r="F204" s="65"/>
      <c r="G204" s="129"/>
    </row>
    <row r="205" spans="1:7">
      <c r="A205" s="65"/>
      <c r="B205" s="65"/>
      <c r="C205" s="65"/>
      <c r="D205" s="65"/>
      <c r="E205" s="65"/>
      <c r="F205" s="65"/>
      <c r="G205" s="129"/>
    </row>
    <row r="206" spans="1:7">
      <c r="A206" s="65"/>
      <c r="B206" s="65"/>
      <c r="C206" s="65"/>
      <c r="D206" s="65"/>
      <c r="E206" s="65"/>
      <c r="F206" s="65"/>
      <c r="G206" s="129"/>
    </row>
    <row r="207" spans="1:7">
      <c r="A207" s="65"/>
      <c r="B207" s="65"/>
      <c r="C207" s="65"/>
      <c r="D207" s="65"/>
      <c r="E207" s="65"/>
      <c r="F207" s="65"/>
      <c r="G207" s="129"/>
    </row>
    <row r="208" spans="1:7">
      <c r="A208" s="65"/>
      <c r="B208" s="65"/>
      <c r="C208" s="65"/>
      <c r="D208" s="65"/>
      <c r="E208" s="65"/>
      <c r="F208" s="65"/>
      <c r="G208" s="129"/>
    </row>
    <row r="209" spans="1:7">
      <c r="A209" s="65"/>
      <c r="B209" s="65"/>
      <c r="C209" s="65"/>
      <c r="D209" s="65"/>
      <c r="E209" s="65"/>
      <c r="F209" s="65"/>
      <c r="G209" s="129"/>
    </row>
    <row r="210" spans="1:7">
      <c r="A210" s="65"/>
      <c r="B210" s="65"/>
      <c r="C210" s="65"/>
      <c r="D210" s="65"/>
      <c r="E210" s="65"/>
      <c r="F210" s="65"/>
      <c r="G210" s="129"/>
    </row>
    <row r="211" spans="1:7">
      <c r="A211" s="65"/>
      <c r="B211" s="65"/>
      <c r="C211" s="65"/>
      <c r="D211" s="65"/>
      <c r="E211" s="65"/>
      <c r="F211" s="65"/>
      <c r="G211" s="129"/>
    </row>
    <row r="212" spans="1:7">
      <c r="A212" s="65"/>
      <c r="B212" s="65"/>
      <c r="C212" s="65"/>
      <c r="D212" s="65"/>
      <c r="E212" s="65"/>
      <c r="F212" s="65"/>
      <c r="G212" s="129"/>
    </row>
    <row r="213" spans="1:7">
      <c r="A213" s="65"/>
      <c r="B213" s="65"/>
      <c r="C213" s="65"/>
      <c r="D213" s="65"/>
      <c r="E213" s="65"/>
      <c r="F213" s="65"/>
      <c r="G213" s="129"/>
    </row>
    <row r="214" spans="1:7">
      <c r="A214" s="65"/>
      <c r="B214" s="65"/>
      <c r="C214" s="65"/>
      <c r="D214" s="65"/>
      <c r="E214" s="65"/>
      <c r="F214" s="65"/>
      <c r="G214" s="129"/>
    </row>
    <row r="215" spans="1:7">
      <c r="A215" s="65"/>
      <c r="B215" s="65"/>
      <c r="C215" s="65"/>
      <c r="D215" s="65"/>
      <c r="E215" s="65"/>
      <c r="F215" s="65"/>
      <c r="G215" s="129"/>
    </row>
    <row r="216" spans="1:7">
      <c r="A216" s="65"/>
      <c r="B216" s="65"/>
      <c r="C216" s="65"/>
      <c r="D216" s="65"/>
      <c r="E216" s="65"/>
      <c r="F216" s="65"/>
      <c r="G216" s="129"/>
    </row>
    <row r="217" spans="1:7">
      <c r="A217" s="65"/>
      <c r="B217" s="65"/>
      <c r="C217" s="65"/>
      <c r="D217" s="65"/>
      <c r="E217" s="65"/>
      <c r="F217" s="65"/>
      <c r="G217" s="129"/>
    </row>
    <row r="218" spans="1:7">
      <c r="A218" s="65"/>
      <c r="B218" s="65"/>
      <c r="C218" s="65"/>
      <c r="D218" s="65"/>
      <c r="E218" s="65"/>
      <c r="F218" s="65"/>
      <c r="G218" s="129"/>
    </row>
    <row r="219" spans="1:7">
      <c r="A219" s="65"/>
      <c r="B219" s="65"/>
      <c r="C219" s="65"/>
      <c r="D219" s="65"/>
      <c r="E219" s="65"/>
      <c r="F219" s="65"/>
      <c r="G219" s="129"/>
    </row>
    <row r="220" spans="1:7">
      <c r="A220" s="65"/>
      <c r="B220" s="65"/>
      <c r="C220" s="65"/>
      <c r="D220" s="65"/>
      <c r="E220" s="65"/>
      <c r="F220" s="65"/>
      <c r="G220" s="129"/>
    </row>
    <row r="221" spans="1:7">
      <c r="A221" s="65"/>
      <c r="B221" s="65"/>
      <c r="C221" s="65"/>
      <c r="D221" s="65"/>
      <c r="E221" s="65"/>
      <c r="F221" s="65"/>
      <c r="G221" s="129"/>
    </row>
    <row r="222" spans="1:7">
      <c r="A222" s="65"/>
      <c r="B222" s="65"/>
      <c r="C222" s="65"/>
      <c r="D222" s="65"/>
      <c r="E222" s="65"/>
      <c r="F222" s="65"/>
      <c r="G222" s="129"/>
    </row>
    <row r="223" spans="1:7">
      <c r="A223" s="65"/>
      <c r="B223" s="65"/>
      <c r="C223" s="65"/>
      <c r="D223" s="65"/>
      <c r="E223" s="65"/>
      <c r="F223" s="65"/>
      <c r="G223" s="129"/>
    </row>
    <row r="224" spans="1:7">
      <c r="A224" s="65"/>
      <c r="B224" s="65"/>
      <c r="C224" s="65"/>
      <c r="D224" s="65"/>
      <c r="E224" s="65"/>
      <c r="F224" s="65"/>
      <c r="G224" s="129"/>
    </row>
    <row r="225" spans="1:7">
      <c r="A225" s="65"/>
      <c r="B225" s="65"/>
      <c r="C225" s="65"/>
      <c r="D225" s="65"/>
      <c r="E225" s="65"/>
      <c r="F225" s="65"/>
      <c r="G225" s="129"/>
    </row>
    <row r="226" spans="1:7">
      <c r="A226" s="65"/>
      <c r="B226" s="65"/>
      <c r="C226" s="65"/>
      <c r="D226" s="65"/>
      <c r="E226" s="65"/>
      <c r="F226" s="65"/>
      <c r="G226" s="129"/>
    </row>
    <row r="227" spans="1:7">
      <c r="A227" s="65"/>
      <c r="B227" s="65"/>
      <c r="C227" s="65"/>
      <c r="D227" s="65"/>
      <c r="E227" s="65"/>
      <c r="F227" s="65"/>
      <c r="G227" s="129"/>
    </row>
    <row r="228" spans="1:7">
      <c r="A228" s="65"/>
      <c r="B228" s="65"/>
      <c r="C228" s="65"/>
      <c r="D228" s="65"/>
      <c r="E228" s="65"/>
      <c r="F228" s="65"/>
      <c r="G228" s="129"/>
    </row>
    <row r="229" spans="1:7">
      <c r="A229" s="65"/>
      <c r="B229" s="65"/>
      <c r="C229" s="65"/>
      <c r="D229" s="65"/>
      <c r="E229" s="65"/>
      <c r="F229" s="65"/>
      <c r="G229" s="129"/>
    </row>
    <row r="230" spans="1:7">
      <c r="A230" s="65"/>
      <c r="B230" s="65"/>
      <c r="C230" s="65"/>
      <c r="D230" s="65"/>
      <c r="E230" s="65"/>
      <c r="F230" s="65"/>
      <c r="G230" s="129"/>
    </row>
    <row r="231" spans="1:7">
      <c r="A231" s="65"/>
      <c r="B231" s="65"/>
      <c r="C231" s="65"/>
      <c r="D231" s="65"/>
      <c r="E231" s="65"/>
      <c r="F231" s="65"/>
      <c r="G231" s="129"/>
    </row>
    <row r="232" spans="1:7">
      <c r="A232" s="65"/>
      <c r="B232" s="65"/>
      <c r="C232" s="65"/>
      <c r="D232" s="65"/>
      <c r="E232" s="65"/>
      <c r="F232" s="65"/>
      <c r="G232" s="129"/>
    </row>
    <row r="233" spans="1:7">
      <c r="A233" s="65"/>
      <c r="B233" s="65"/>
      <c r="C233" s="65"/>
      <c r="D233" s="65"/>
      <c r="E233" s="65"/>
      <c r="F233" s="65"/>
      <c r="G233" s="129"/>
    </row>
    <row r="234" spans="1:7">
      <c r="A234" s="65"/>
      <c r="B234" s="65"/>
      <c r="C234" s="65"/>
      <c r="D234" s="65"/>
      <c r="E234" s="65"/>
      <c r="F234" s="65"/>
      <c r="G234" s="129"/>
    </row>
    <row r="235" spans="1:7">
      <c r="A235" s="65"/>
      <c r="B235" s="65"/>
      <c r="C235" s="65"/>
      <c r="D235" s="65"/>
      <c r="E235" s="65"/>
      <c r="F235" s="65"/>
      <c r="G235" s="129"/>
    </row>
    <row r="236" spans="1:7">
      <c r="A236" s="65"/>
      <c r="B236" s="65"/>
      <c r="C236" s="65"/>
      <c r="D236" s="65"/>
      <c r="E236" s="65"/>
      <c r="F236" s="65"/>
      <c r="G236" s="129"/>
    </row>
    <row r="237" spans="1:7">
      <c r="A237" s="65"/>
      <c r="B237" s="65"/>
      <c r="C237" s="65"/>
      <c r="D237" s="65"/>
      <c r="E237" s="65"/>
      <c r="F237" s="65"/>
      <c r="G237" s="129"/>
    </row>
    <row r="238" spans="1:7">
      <c r="A238" s="65"/>
      <c r="B238" s="65"/>
      <c r="C238" s="65"/>
      <c r="D238" s="65"/>
      <c r="E238" s="65"/>
      <c r="F238" s="65"/>
      <c r="G238" s="129"/>
    </row>
    <row r="239" spans="1:7">
      <c r="A239" s="65"/>
      <c r="B239" s="65"/>
      <c r="C239" s="65"/>
      <c r="D239" s="65"/>
      <c r="E239" s="65"/>
      <c r="F239" s="65"/>
      <c r="G239" s="129"/>
    </row>
    <row r="240" spans="1:7">
      <c r="A240" s="65"/>
      <c r="B240" s="65"/>
      <c r="C240" s="65"/>
      <c r="D240" s="65"/>
      <c r="E240" s="65"/>
      <c r="F240" s="65"/>
      <c r="G240" s="129"/>
    </row>
    <row r="241" spans="1:7">
      <c r="A241" s="65"/>
      <c r="B241" s="65"/>
      <c r="C241" s="65"/>
      <c r="D241" s="65"/>
      <c r="E241" s="65"/>
      <c r="F241" s="65"/>
      <c r="G241" s="129"/>
    </row>
    <row r="242" spans="1:7">
      <c r="A242" s="65"/>
      <c r="B242" s="65"/>
      <c r="C242" s="65"/>
      <c r="D242" s="65"/>
      <c r="E242" s="65"/>
      <c r="F242" s="65"/>
      <c r="G242" s="129"/>
    </row>
    <row r="243" spans="1:7">
      <c r="A243" s="65"/>
      <c r="B243" s="65"/>
      <c r="C243" s="65"/>
      <c r="D243" s="65"/>
      <c r="E243" s="65"/>
      <c r="F243" s="65"/>
      <c r="G243" s="129"/>
    </row>
    <row r="244" spans="1:7">
      <c r="A244" s="65"/>
      <c r="B244" s="65"/>
      <c r="C244" s="65"/>
      <c r="D244" s="65"/>
      <c r="E244" s="65"/>
      <c r="F244" s="65"/>
      <c r="G244" s="129"/>
    </row>
    <row r="245" spans="1:7">
      <c r="A245" s="65"/>
      <c r="B245" s="65"/>
      <c r="C245" s="65"/>
      <c r="D245" s="65"/>
      <c r="E245" s="65"/>
      <c r="F245" s="65"/>
      <c r="G245" s="129"/>
    </row>
    <row r="246" spans="1:7">
      <c r="A246" s="65"/>
      <c r="B246" s="65"/>
      <c r="C246" s="65"/>
      <c r="D246" s="65"/>
      <c r="E246" s="65"/>
      <c r="F246" s="65"/>
      <c r="G246" s="129"/>
    </row>
    <row r="247" spans="1:7">
      <c r="A247" s="65"/>
      <c r="B247" s="65"/>
      <c r="C247" s="65"/>
      <c r="D247" s="65"/>
      <c r="E247" s="65"/>
      <c r="F247" s="65"/>
      <c r="G247" s="129"/>
    </row>
    <row r="248" spans="1:7">
      <c r="A248" s="65"/>
      <c r="B248" s="65"/>
      <c r="C248" s="65"/>
      <c r="D248" s="65"/>
      <c r="E248" s="65"/>
      <c r="F248" s="65"/>
      <c r="G248" s="129"/>
    </row>
    <row r="249" spans="1:7">
      <c r="A249" s="65"/>
      <c r="B249" s="65"/>
      <c r="C249" s="65"/>
      <c r="D249" s="65"/>
      <c r="E249" s="65"/>
      <c r="F249" s="65"/>
      <c r="G249" s="129"/>
    </row>
    <row r="250" spans="1:7">
      <c r="A250" s="65"/>
      <c r="B250" s="65"/>
      <c r="C250" s="65"/>
      <c r="D250" s="65"/>
      <c r="E250" s="65"/>
      <c r="F250" s="65"/>
      <c r="G250" s="129"/>
    </row>
    <row r="251" spans="1:7">
      <c r="A251" s="65"/>
      <c r="B251" s="65"/>
      <c r="C251" s="65"/>
      <c r="D251" s="65"/>
      <c r="E251" s="65"/>
      <c r="F251" s="65"/>
      <c r="G251" s="129"/>
    </row>
    <row r="252" spans="1:7">
      <c r="A252" s="65"/>
      <c r="B252" s="65"/>
      <c r="C252" s="65"/>
      <c r="D252" s="65"/>
      <c r="E252" s="65"/>
      <c r="F252" s="65"/>
      <c r="G252" s="129"/>
    </row>
    <row r="253" spans="1:7">
      <c r="A253" s="65"/>
      <c r="B253" s="65"/>
      <c r="C253" s="65"/>
      <c r="D253" s="65"/>
      <c r="E253" s="65"/>
      <c r="F253" s="65"/>
      <c r="G253" s="129"/>
    </row>
    <row r="254" spans="1:7">
      <c r="A254" s="65"/>
      <c r="B254" s="65"/>
      <c r="C254" s="65"/>
      <c r="D254" s="65"/>
      <c r="E254" s="65"/>
      <c r="F254" s="65"/>
      <c r="G254" s="129"/>
    </row>
    <row r="255" spans="1:7">
      <c r="A255" s="65"/>
      <c r="B255" s="65"/>
      <c r="C255" s="65"/>
      <c r="D255" s="65"/>
      <c r="E255" s="65"/>
      <c r="F255" s="65"/>
      <c r="G255" s="129"/>
    </row>
    <row r="256" spans="1:7">
      <c r="A256" s="65"/>
      <c r="B256" s="65"/>
      <c r="C256" s="65"/>
      <c r="D256" s="65"/>
      <c r="E256" s="65"/>
      <c r="F256" s="65"/>
      <c r="G256" s="129"/>
    </row>
    <row r="257" spans="1:7">
      <c r="A257" s="65"/>
      <c r="B257" s="65"/>
      <c r="C257" s="65"/>
      <c r="D257" s="65"/>
      <c r="E257" s="65"/>
      <c r="F257" s="65"/>
      <c r="G257" s="129"/>
    </row>
    <row r="258" spans="1:7">
      <c r="A258" s="65"/>
      <c r="B258" s="65"/>
      <c r="C258" s="65"/>
      <c r="D258" s="65"/>
      <c r="E258" s="65"/>
      <c r="F258" s="65"/>
      <c r="G258" s="129"/>
    </row>
    <row r="259" spans="1:7">
      <c r="A259" s="65"/>
      <c r="B259" s="65"/>
      <c r="C259" s="65"/>
      <c r="D259" s="65"/>
      <c r="E259" s="65"/>
      <c r="F259" s="65"/>
      <c r="G259" s="129"/>
    </row>
    <row r="260" spans="1:7">
      <c r="A260" s="65"/>
      <c r="B260" s="65"/>
      <c r="C260" s="65"/>
      <c r="D260" s="65"/>
      <c r="E260" s="65"/>
      <c r="F260" s="65"/>
      <c r="G260" s="129"/>
    </row>
    <row r="261" spans="1:7">
      <c r="A261" s="65"/>
      <c r="B261" s="65"/>
      <c r="C261" s="65"/>
      <c r="D261" s="65"/>
      <c r="E261" s="65"/>
      <c r="F261" s="65"/>
      <c r="G261" s="129"/>
    </row>
    <row r="262" spans="1:7">
      <c r="A262" s="65"/>
      <c r="B262" s="65"/>
      <c r="C262" s="65"/>
      <c r="D262" s="65"/>
      <c r="E262" s="65"/>
      <c r="F262" s="65"/>
      <c r="G262" s="129"/>
    </row>
    <row r="263" spans="1:7">
      <c r="A263" s="65"/>
      <c r="B263" s="65"/>
      <c r="C263" s="65"/>
      <c r="D263" s="65"/>
      <c r="E263" s="65"/>
      <c r="F263" s="65"/>
      <c r="G263" s="129"/>
    </row>
    <row r="264" spans="1:7">
      <c r="A264" s="65"/>
      <c r="B264" s="65"/>
      <c r="C264" s="65"/>
      <c r="D264" s="65"/>
      <c r="E264" s="65"/>
      <c r="F264" s="65"/>
      <c r="G264" s="129"/>
    </row>
    <row r="265" spans="1:7">
      <c r="A265" s="65"/>
      <c r="B265" s="65"/>
      <c r="C265" s="65"/>
      <c r="D265" s="65"/>
      <c r="E265" s="65"/>
      <c r="F265" s="65"/>
      <c r="G265" s="129"/>
    </row>
    <row r="266" spans="1:7">
      <c r="A266" s="65"/>
      <c r="B266" s="65"/>
      <c r="C266" s="65"/>
      <c r="D266" s="65"/>
      <c r="E266" s="65"/>
      <c r="F266" s="65"/>
      <c r="G266" s="129"/>
    </row>
    <row r="267" spans="1:7">
      <c r="A267" s="65"/>
      <c r="B267" s="65"/>
      <c r="C267" s="65"/>
      <c r="D267" s="65"/>
      <c r="E267" s="65"/>
      <c r="F267" s="65"/>
      <c r="G267" s="129"/>
    </row>
    <row r="268" spans="1:7">
      <c r="A268" s="65"/>
      <c r="B268" s="65"/>
      <c r="C268" s="65"/>
      <c r="D268" s="65"/>
      <c r="E268" s="65"/>
      <c r="F268" s="65"/>
      <c r="G268" s="129"/>
    </row>
    <row r="269" spans="1:7">
      <c r="A269" s="65"/>
      <c r="B269" s="65"/>
      <c r="C269" s="65"/>
      <c r="D269" s="65"/>
      <c r="E269" s="65"/>
      <c r="F269" s="65"/>
      <c r="G269" s="129"/>
    </row>
    <row r="270" spans="1:7">
      <c r="A270" s="65"/>
      <c r="B270" s="65"/>
      <c r="C270" s="65"/>
      <c r="D270" s="65"/>
      <c r="E270" s="65"/>
      <c r="F270" s="65"/>
      <c r="G270" s="129"/>
    </row>
    <row r="271" spans="1:7">
      <c r="A271" s="65"/>
      <c r="B271" s="65"/>
      <c r="C271" s="65"/>
      <c r="D271" s="65"/>
      <c r="E271" s="65"/>
      <c r="F271" s="65"/>
      <c r="G271" s="129"/>
    </row>
    <row r="272" spans="1:7">
      <c r="A272" s="65"/>
      <c r="B272" s="65"/>
      <c r="C272" s="65"/>
      <c r="D272" s="65"/>
      <c r="E272" s="65"/>
      <c r="F272" s="65"/>
      <c r="G272" s="129"/>
    </row>
    <row r="273" spans="1:7">
      <c r="A273" s="65"/>
      <c r="B273" s="65"/>
      <c r="C273" s="65"/>
      <c r="D273" s="65"/>
      <c r="E273" s="65"/>
      <c r="F273" s="65"/>
      <c r="G273" s="129"/>
    </row>
    <row r="274" spans="1:7">
      <c r="A274" s="65"/>
      <c r="B274" s="65"/>
      <c r="C274" s="65"/>
      <c r="D274" s="65"/>
      <c r="E274" s="65"/>
      <c r="F274" s="65"/>
      <c r="G274" s="129"/>
    </row>
    <row r="275" spans="1:7">
      <c r="A275" s="65"/>
      <c r="B275" s="65"/>
      <c r="C275" s="65"/>
      <c r="D275" s="65"/>
      <c r="E275" s="65"/>
      <c r="F275" s="65"/>
      <c r="G275" s="129"/>
    </row>
    <row r="276" spans="1:7">
      <c r="A276" s="65"/>
      <c r="B276" s="65"/>
      <c r="C276" s="65"/>
      <c r="D276" s="65"/>
      <c r="E276" s="65"/>
      <c r="F276" s="65"/>
      <c r="G276" s="129"/>
    </row>
    <row r="277" spans="1:7">
      <c r="A277" s="65"/>
      <c r="B277" s="65"/>
      <c r="C277" s="65"/>
      <c r="D277" s="65"/>
      <c r="E277" s="65"/>
      <c r="F277" s="65"/>
      <c r="G277" s="129"/>
    </row>
    <row r="278" spans="1:7">
      <c r="A278" s="65"/>
      <c r="B278" s="65"/>
      <c r="C278" s="65"/>
      <c r="D278" s="65"/>
      <c r="E278" s="65"/>
      <c r="F278" s="65"/>
      <c r="G278" s="129"/>
    </row>
    <row r="279" spans="1:7">
      <c r="A279" s="65"/>
      <c r="B279" s="65"/>
      <c r="C279" s="65"/>
      <c r="D279" s="65"/>
      <c r="E279" s="65"/>
      <c r="F279" s="65"/>
      <c r="G279" s="129"/>
    </row>
    <row r="280" spans="1:7">
      <c r="A280" s="65"/>
      <c r="B280" s="65"/>
      <c r="C280" s="65"/>
      <c r="D280" s="65"/>
      <c r="E280" s="65"/>
      <c r="F280" s="65"/>
      <c r="G280" s="129"/>
    </row>
    <row r="281" spans="1:7">
      <c r="A281" s="65"/>
      <c r="B281" s="65"/>
      <c r="C281" s="65"/>
      <c r="D281" s="65"/>
      <c r="E281" s="65"/>
      <c r="F281" s="65"/>
      <c r="G281" s="129"/>
    </row>
    <row r="282" spans="1:7">
      <c r="A282" s="65"/>
      <c r="B282" s="65"/>
      <c r="C282" s="65"/>
      <c r="D282" s="65"/>
      <c r="E282" s="65"/>
      <c r="F282" s="65"/>
      <c r="G282" s="129"/>
    </row>
    <row r="283" spans="1:7">
      <c r="A283" s="65"/>
      <c r="B283" s="65"/>
      <c r="C283" s="65"/>
      <c r="D283" s="65"/>
      <c r="E283" s="65"/>
      <c r="F283" s="65"/>
      <c r="G283" s="129"/>
    </row>
    <row r="284" spans="1:7">
      <c r="A284" s="65"/>
      <c r="B284" s="65"/>
      <c r="C284" s="65"/>
      <c r="D284" s="65"/>
      <c r="E284" s="65"/>
      <c r="F284" s="65"/>
      <c r="G284" s="129"/>
    </row>
    <row r="285" spans="1:7">
      <c r="A285" s="65"/>
      <c r="B285" s="65"/>
      <c r="C285" s="65"/>
      <c r="D285" s="65"/>
      <c r="E285" s="65"/>
      <c r="F285" s="65"/>
      <c r="G285" s="129"/>
    </row>
    <row r="286" spans="1:7">
      <c r="A286" s="65"/>
      <c r="B286" s="65"/>
      <c r="C286" s="65"/>
      <c r="D286" s="65"/>
      <c r="E286" s="65"/>
      <c r="F286" s="65"/>
      <c r="G286" s="129"/>
    </row>
    <row r="287" spans="1:7">
      <c r="A287" s="65"/>
      <c r="B287" s="65"/>
      <c r="C287" s="65"/>
      <c r="D287" s="65"/>
      <c r="E287" s="65"/>
      <c r="F287" s="65"/>
      <c r="G287" s="129"/>
    </row>
    <row r="288" spans="1:7">
      <c r="A288" s="65"/>
      <c r="B288" s="65"/>
      <c r="C288" s="65"/>
      <c r="D288" s="65"/>
      <c r="E288" s="65"/>
      <c r="F288" s="65"/>
      <c r="G288" s="129"/>
    </row>
    <row r="289" spans="1:7">
      <c r="A289" s="65"/>
      <c r="B289" s="65"/>
      <c r="C289" s="65"/>
      <c r="D289" s="65"/>
      <c r="E289" s="65"/>
      <c r="F289" s="65"/>
      <c r="G289" s="129"/>
    </row>
    <row r="290" spans="1:7">
      <c r="A290" s="65"/>
      <c r="B290" s="65"/>
      <c r="C290" s="65"/>
      <c r="D290" s="65"/>
      <c r="E290" s="65"/>
      <c r="F290" s="65"/>
      <c r="G290" s="129"/>
    </row>
    <row r="291" spans="1:7">
      <c r="A291" s="65"/>
      <c r="B291" s="65"/>
      <c r="C291" s="65"/>
      <c r="D291" s="65"/>
      <c r="E291" s="65"/>
      <c r="F291" s="65"/>
      <c r="G291" s="129"/>
    </row>
    <row r="292" spans="1:7">
      <c r="A292" s="65"/>
      <c r="B292" s="65"/>
      <c r="C292" s="65"/>
      <c r="D292" s="65"/>
      <c r="E292" s="65"/>
      <c r="F292" s="65"/>
      <c r="G292" s="129"/>
    </row>
    <row r="293" spans="1:7">
      <c r="A293" s="65"/>
      <c r="B293" s="65"/>
      <c r="C293" s="65"/>
      <c r="D293" s="65"/>
      <c r="E293" s="65"/>
      <c r="F293" s="65"/>
      <c r="G293" s="129"/>
    </row>
    <row r="294" spans="1:7">
      <c r="A294" s="65"/>
      <c r="B294" s="65"/>
      <c r="C294" s="65"/>
      <c r="D294" s="65"/>
      <c r="E294" s="65"/>
      <c r="F294" s="65"/>
      <c r="G294" s="129"/>
    </row>
    <row r="295" spans="1:7">
      <c r="A295" s="65"/>
      <c r="B295" s="65"/>
      <c r="C295" s="65"/>
      <c r="D295" s="65"/>
      <c r="E295" s="65"/>
      <c r="F295" s="65"/>
      <c r="G295" s="129"/>
    </row>
    <row r="296" spans="1:7">
      <c r="A296" s="65"/>
      <c r="B296" s="65"/>
      <c r="C296" s="65"/>
      <c r="D296" s="65"/>
      <c r="E296" s="65"/>
      <c r="F296" s="65"/>
      <c r="G296" s="129"/>
    </row>
    <row r="297" spans="1:7">
      <c r="A297" s="65"/>
      <c r="B297" s="65"/>
      <c r="C297" s="65"/>
      <c r="D297" s="65"/>
      <c r="E297" s="65"/>
      <c r="F297" s="65"/>
      <c r="G297" s="129"/>
    </row>
    <row r="298" spans="1:7">
      <c r="A298" s="65"/>
      <c r="B298" s="65"/>
      <c r="C298" s="65"/>
      <c r="D298" s="65"/>
      <c r="E298" s="65"/>
      <c r="F298" s="65"/>
      <c r="G298" s="129"/>
    </row>
    <row r="299" spans="1:7">
      <c r="A299" s="65"/>
      <c r="B299" s="65"/>
      <c r="C299" s="65"/>
      <c r="D299" s="65"/>
      <c r="E299" s="65"/>
      <c r="F299" s="65"/>
      <c r="G299" s="129"/>
    </row>
    <row r="300" spans="1:7">
      <c r="A300" s="65"/>
      <c r="B300" s="65"/>
      <c r="C300" s="65"/>
      <c r="D300" s="65"/>
      <c r="E300" s="65"/>
      <c r="F300" s="65"/>
      <c r="G300" s="129"/>
    </row>
    <row r="301" spans="1:7">
      <c r="A301" s="65"/>
      <c r="B301" s="65"/>
      <c r="C301" s="65"/>
      <c r="D301" s="65"/>
      <c r="E301" s="65"/>
      <c r="F301" s="65"/>
      <c r="G301" s="129"/>
    </row>
    <row r="302" spans="1:7">
      <c r="A302" s="65"/>
      <c r="B302" s="65"/>
      <c r="C302" s="65"/>
      <c r="D302" s="65"/>
      <c r="E302" s="65"/>
      <c r="F302" s="65"/>
      <c r="G302" s="129"/>
    </row>
    <row r="303" spans="1:7">
      <c r="A303" s="65"/>
      <c r="B303" s="65"/>
      <c r="C303" s="65"/>
      <c r="D303" s="65"/>
      <c r="E303" s="65"/>
      <c r="F303" s="65"/>
      <c r="G303" s="129"/>
    </row>
    <row r="304" spans="1:7">
      <c r="A304" s="65"/>
      <c r="B304" s="65"/>
      <c r="C304" s="65"/>
      <c r="D304" s="65"/>
      <c r="E304" s="65"/>
      <c r="F304" s="65"/>
      <c r="G304" s="129"/>
    </row>
    <row r="305" spans="1:7">
      <c r="A305" s="65"/>
      <c r="B305" s="65"/>
      <c r="C305" s="65"/>
      <c r="D305" s="65"/>
      <c r="E305" s="65"/>
      <c r="F305" s="65"/>
      <c r="G305" s="129"/>
    </row>
    <row r="306" spans="1:7">
      <c r="A306" s="65"/>
      <c r="B306" s="65"/>
      <c r="C306" s="65"/>
      <c r="D306" s="65"/>
      <c r="E306" s="65"/>
      <c r="F306" s="65"/>
      <c r="G306" s="129"/>
    </row>
    <row r="307" spans="1:7">
      <c r="A307" s="65"/>
      <c r="B307" s="65"/>
      <c r="C307" s="65"/>
      <c r="D307" s="65"/>
      <c r="E307" s="65"/>
      <c r="F307" s="65"/>
      <c r="G307" s="129"/>
    </row>
    <row r="308" spans="1:7">
      <c r="A308" s="65"/>
      <c r="B308" s="65"/>
      <c r="C308" s="65"/>
      <c r="D308" s="65"/>
      <c r="E308" s="65"/>
      <c r="F308" s="65"/>
      <c r="G308" s="129"/>
    </row>
    <row r="309" spans="1:7">
      <c r="A309" s="65"/>
      <c r="B309" s="65"/>
      <c r="C309" s="65"/>
      <c r="D309" s="65"/>
      <c r="E309" s="65"/>
      <c r="F309" s="65"/>
      <c r="G309" s="129"/>
    </row>
    <row r="310" spans="1:7">
      <c r="A310" s="65"/>
      <c r="B310" s="65"/>
      <c r="C310" s="65"/>
      <c r="D310" s="65"/>
      <c r="E310" s="65"/>
      <c r="F310" s="65"/>
      <c r="G310" s="129"/>
    </row>
    <row r="311" spans="1:7">
      <c r="A311" s="65"/>
      <c r="B311" s="65"/>
      <c r="C311" s="65"/>
      <c r="D311" s="65"/>
      <c r="E311" s="65"/>
      <c r="F311" s="65"/>
      <c r="G311" s="129"/>
    </row>
    <row r="312" spans="1:7">
      <c r="A312" s="65"/>
      <c r="B312" s="65"/>
      <c r="C312" s="65"/>
      <c r="D312" s="65"/>
      <c r="E312" s="65"/>
      <c r="F312" s="65"/>
      <c r="G312" s="129"/>
    </row>
    <row r="313" spans="1:7">
      <c r="A313" s="65"/>
      <c r="B313" s="65"/>
      <c r="C313" s="65"/>
      <c r="D313" s="65"/>
      <c r="E313" s="65"/>
      <c r="F313" s="65"/>
      <c r="G313" s="129"/>
    </row>
    <row r="314" spans="1:7">
      <c r="A314" s="65"/>
      <c r="B314" s="65"/>
      <c r="C314" s="65"/>
      <c r="D314" s="65"/>
      <c r="E314" s="65"/>
      <c r="F314" s="65"/>
      <c r="G314" s="129"/>
    </row>
    <row r="315" spans="1:7">
      <c r="A315" s="65"/>
      <c r="B315" s="65"/>
      <c r="C315" s="65"/>
      <c r="D315" s="65"/>
      <c r="E315" s="65"/>
      <c r="F315" s="65"/>
      <c r="G315" s="129"/>
    </row>
    <row r="316" spans="1:7">
      <c r="A316" s="65"/>
      <c r="B316" s="65"/>
      <c r="C316" s="65"/>
      <c r="D316" s="65"/>
      <c r="E316" s="65"/>
      <c r="F316" s="65"/>
      <c r="G316" s="129"/>
    </row>
    <row r="317" spans="1:7">
      <c r="A317" s="65"/>
      <c r="B317" s="65"/>
      <c r="C317" s="65"/>
      <c r="D317" s="65"/>
      <c r="E317" s="65"/>
      <c r="F317" s="65"/>
      <c r="G317" s="129"/>
    </row>
    <row r="318" spans="1:7">
      <c r="A318" s="65"/>
      <c r="B318" s="65"/>
      <c r="C318" s="65"/>
      <c r="D318" s="65"/>
      <c r="E318" s="65"/>
      <c r="F318" s="65"/>
      <c r="G318" s="129"/>
    </row>
    <row r="319" spans="1:7">
      <c r="A319" s="65"/>
      <c r="B319" s="65"/>
      <c r="C319" s="65"/>
      <c r="D319" s="65"/>
      <c r="E319" s="65"/>
      <c r="F319" s="65"/>
      <c r="G319" s="129"/>
    </row>
    <row r="320" spans="1:7">
      <c r="A320" s="65"/>
      <c r="B320" s="65"/>
      <c r="C320" s="65"/>
      <c r="D320" s="65"/>
      <c r="E320" s="65"/>
      <c r="F320" s="65"/>
      <c r="G320" s="129"/>
    </row>
    <row r="321" spans="1:7">
      <c r="A321" s="65"/>
      <c r="B321" s="65"/>
      <c r="C321" s="65"/>
      <c r="D321" s="65"/>
      <c r="E321" s="65"/>
      <c r="F321" s="65"/>
      <c r="G321" s="129"/>
    </row>
    <row r="322" spans="1:7">
      <c r="A322" s="65"/>
      <c r="B322" s="65"/>
      <c r="C322" s="65"/>
      <c r="D322" s="65"/>
      <c r="E322" s="65"/>
      <c r="F322" s="65"/>
      <c r="G322" s="129"/>
    </row>
    <row r="323" spans="1:7">
      <c r="A323" s="65"/>
      <c r="B323" s="65"/>
      <c r="C323" s="65"/>
      <c r="D323" s="65"/>
      <c r="E323" s="65"/>
      <c r="F323" s="65"/>
      <c r="G323" s="129"/>
    </row>
    <row r="324" spans="1:7">
      <c r="A324" s="65"/>
      <c r="B324" s="65"/>
      <c r="C324" s="65"/>
      <c r="D324" s="65"/>
      <c r="E324" s="65"/>
      <c r="F324" s="65"/>
      <c r="G324" s="129"/>
    </row>
    <row r="325" spans="1:7">
      <c r="A325" s="65"/>
      <c r="B325" s="65"/>
      <c r="C325" s="65"/>
      <c r="D325" s="65"/>
      <c r="E325" s="65"/>
      <c r="F325" s="65"/>
      <c r="G325" s="129"/>
    </row>
    <row r="326" spans="1:7">
      <c r="A326" s="65"/>
      <c r="B326" s="65"/>
      <c r="C326" s="65"/>
      <c r="D326" s="65"/>
      <c r="E326" s="65"/>
      <c r="F326" s="65"/>
      <c r="G326" s="129"/>
    </row>
    <row r="327" spans="1:7">
      <c r="A327" s="65"/>
      <c r="B327" s="65"/>
      <c r="C327" s="65"/>
      <c r="D327" s="65"/>
      <c r="E327" s="65"/>
      <c r="F327" s="65"/>
      <c r="G327" s="129"/>
    </row>
    <row r="328" spans="1:7">
      <c r="A328" s="65"/>
      <c r="B328" s="65"/>
      <c r="C328" s="65"/>
      <c r="D328" s="65"/>
      <c r="E328" s="65"/>
      <c r="F328" s="65"/>
      <c r="G328" s="129"/>
    </row>
    <row r="329" spans="1:7">
      <c r="A329" s="65"/>
      <c r="B329" s="65"/>
      <c r="C329" s="65"/>
      <c r="D329" s="65"/>
      <c r="E329" s="65"/>
      <c r="F329" s="65"/>
      <c r="G329" s="129"/>
    </row>
    <row r="330" spans="1:7">
      <c r="A330" s="65"/>
      <c r="B330" s="65"/>
      <c r="C330" s="65"/>
      <c r="D330" s="65"/>
      <c r="E330" s="65"/>
      <c r="F330" s="65"/>
      <c r="G330" s="129"/>
    </row>
    <row r="331" spans="1:7">
      <c r="A331" s="65"/>
      <c r="B331" s="65"/>
      <c r="C331" s="65"/>
      <c r="D331" s="65"/>
      <c r="E331" s="65"/>
      <c r="F331" s="65"/>
      <c r="G331" s="129"/>
    </row>
    <row r="332" spans="1:7">
      <c r="A332" s="65"/>
      <c r="B332" s="65"/>
      <c r="C332" s="65"/>
      <c r="D332" s="65"/>
      <c r="E332" s="65"/>
      <c r="F332" s="65"/>
      <c r="G332" s="129"/>
    </row>
    <row r="333" spans="1:7">
      <c r="A333" s="65"/>
      <c r="B333" s="65"/>
      <c r="C333" s="65"/>
      <c r="D333" s="65"/>
      <c r="E333" s="65"/>
      <c r="F333" s="65"/>
      <c r="G333" s="129"/>
    </row>
    <row r="334" spans="1:7">
      <c r="A334" s="65"/>
      <c r="B334" s="65"/>
      <c r="C334" s="65"/>
      <c r="D334" s="65"/>
      <c r="E334" s="65"/>
      <c r="F334" s="65"/>
      <c r="G334" s="129"/>
    </row>
    <row r="335" spans="1:7">
      <c r="A335" s="65"/>
      <c r="B335" s="65"/>
      <c r="C335" s="65"/>
      <c r="D335" s="65"/>
      <c r="E335" s="65"/>
      <c r="F335" s="65"/>
      <c r="G335" s="129"/>
    </row>
    <row r="336" spans="1:7">
      <c r="A336" s="65"/>
      <c r="B336" s="65"/>
      <c r="C336" s="65"/>
      <c r="D336" s="65"/>
      <c r="E336" s="65"/>
      <c r="F336" s="65"/>
      <c r="G336" s="129"/>
    </row>
    <row r="337" spans="1:7">
      <c r="A337" s="65"/>
      <c r="B337" s="65"/>
      <c r="C337" s="65"/>
      <c r="D337" s="65"/>
      <c r="E337" s="65"/>
      <c r="F337" s="65"/>
      <c r="G337" s="129"/>
    </row>
    <row r="338" spans="1:7">
      <c r="A338" s="65"/>
      <c r="B338" s="65"/>
      <c r="C338" s="65"/>
      <c r="D338" s="65"/>
      <c r="E338" s="65"/>
      <c r="F338" s="65"/>
      <c r="G338" s="129"/>
    </row>
    <row r="339" spans="1:7">
      <c r="A339" s="65"/>
      <c r="B339" s="65"/>
      <c r="C339" s="65"/>
      <c r="D339" s="65"/>
      <c r="E339" s="65"/>
      <c r="F339" s="65"/>
      <c r="G339" s="129"/>
    </row>
    <row r="340" spans="1:7">
      <c r="A340" s="65"/>
      <c r="B340" s="65"/>
      <c r="C340" s="65"/>
      <c r="D340" s="65"/>
      <c r="E340" s="65"/>
      <c r="F340" s="65"/>
      <c r="G340" s="129"/>
    </row>
    <row r="341" spans="1:7">
      <c r="A341" s="65"/>
      <c r="B341" s="65"/>
      <c r="C341" s="65"/>
      <c r="D341" s="65"/>
      <c r="E341" s="65"/>
      <c r="F341" s="65"/>
      <c r="G341" s="129"/>
    </row>
    <row r="342" spans="1:7">
      <c r="A342" s="65"/>
      <c r="B342" s="65"/>
      <c r="C342" s="65"/>
      <c r="D342" s="65"/>
      <c r="E342" s="65"/>
      <c r="F342" s="65"/>
      <c r="G342" s="129"/>
    </row>
    <row r="343" spans="1:7">
      <c r="A343" s="65"/>
      <c r="B343" s="65"/>
      <c r="C343" s="65"/>
      <c r="D343" s="65"/>
      <c r="E343" s="65"/>
      <c r="F343" s="65"/>
      <c r="G343" s="129"/>
    </row>
    <row r="344" spans="1:7">
      <c r="A344" s="65"/>
      <c r="B344" s="65"/>
      <c r="C344" s="65"/>
      <c r="D344" s="65"/>
      <c r="E344" s="65"/>
      <c r="F344" s="65"/>
      <c r="G344" s="129"/>
    </row>
    <row r="345" spans="1:7">
      <c r="A345" s="65"/>
      <c r="B345" s="65"/>
      <c r="C345" s="65"/>
      <c r="D345" s="65"/>
      <c r="E345" s="65"/>
      <c r="F345" s="65"/>
      <c r="G345" s="129"/>
    </row>
    <row r="346" spans="1:7">
      <c r="A346" s="65"/>
      <c r="B346" s="65"/>
      <c r="C346" s="65"/>
      <c r="D346" s="65"/>
      <c r="E346" s="65"/>
      <c r="F346" s="65"/>
      <c r="G346" s="129"/>
    </row>
    <row r="347" spans="1:7">
      <c r="A347" s="65"/>
      <c r="B347" s="65"/>
      <c r="C347" s="65"/>
      <c r="D347" s="65"/>
      <c r="E347" s="65"/>
      <c r="F347" s="65"/>
      <c r="G347" s="129"/>
    </row>
    <row r="348" spans="1:7">
      <c r="A348" s="65"/>
      <c r="B348" s="65"/>
      <c r="C348" s="65"/>
      <c r="D348" s="65"/>
      <c r="E348" s="65"/>
      <c r="F348" s="65"/>
      <c r="G348" s="129"/>
    </row>
    <row r="349" spans="1:7">
      <c r="A349" s="65"/>
      <c r="B349" s="65"/>
      <c r="C349" s="65"/>
      <c r="D349" s="65"/>
      <c r="E349" s="65"/>
      <c r="F349" s="65"/>
      <c r="G349" s="129"/>
    </row>
    <row r="350" spans="1:7">
      <c r="A350" s="65"/>
      <c r="B350" s="65"/>
      <c r="C350" s="65"/>
      <c r="D350" s="65"/>
      <c r="E350" s="65"/>
      <c r="F350" s="65"/>
      <c r="G350" s="129"/>
    </row>
    <row r="351" spans="1:7">
      <c r="A351" s="65"/>
      <c r="B351" s="65"/>
      <c r="C351" s="65"/>
      <c r="D351" s="65"/>
      <c r="E351" s="65"/>
      <c r="F351" s="65"/>
      <c r="G351" s="129"/>
    </row>
    <row r="352" spans="1:7">
      <c r="A352" s="65"/>
      <c r="B352" s="65"/>
      <c r="C352" s="65"/>
      <c r="D352" s="65"/>
      <c r="E352" s="65"/>
      <c r="F352" s="65"/>
      <c r="G352" s="129"/>
    </row>
    <row r="353" spans="1:7">
      <c r="A353" s="65"/>
      <c r="B353" s="65"/>
      <c r="C353" s="65"/>
      <c r="D353" s="65"/>
      <c r="E353" s="65"/>
      <c r="F353" s="65"/>
      <c r="G353" s="129"/>
    </row>
    <row r="354" spans="1:7">
      <c r="A354" s="65"/>
      <c r="B354" s="65"/>
      <c r="C354" s="65"/>
      <c r="D354" s="65"/>
      <c r="E354" s="65"/>
      <c r="F354" s="65"/>
      <c r="G354" s="129"/>
    </row>
    <row r="355" spans="1:7">
      <c r="A355" s="65"/>
      <c r="B355" s="65"/>
      <c r="C355" s="65"/>
      <c r="D355" s="65"/>
      <c r="E355" s="65"/>
      <c r="F355" s="65"/>
      <c r="G355" s="129"/>
    </row>
    <row r="356" spans="1:7">
      <c r="A356" s="65"/>
      <c r="B356" s="65"/>
      <c r="C356" s="65"/>
      <c r="D356" s="65"/>
      <c r="E356" s="65"/>
      <c r="F356" s="65"/>
      <c r="G356" s="129"/>
    </row>
    <row r="357" spans="1:7">
      <c r="A357" s="65"/>
      <c r="B357" s="65"/>
      <c r="C357" s="65"/>
      <c r="D357" s="65"/>
      <c r="E357" s="65"/>
      <c r="F357" s="65"/>
      <c r="G357" s="129"/>
    </row>
    <row r="358" spans="1:7">
      <c r="A358" s="65"/>
      <c r="B358" s="65"/>
      <c r="C358" s="65"/>
      <c r="D358" s="65"/>
      <c r="E358" s="65"/>
      <c r="F358" s="65"/>
      <c r="G358" s="129"/>
    </row>
    <row r="359" spans="1:7">
      <c r="A359" s="65"/>
      <c r="B359" s="65"/>
      <c r="C359" s="65"/>
      <c r="D359" s="65"/>
      <c r="E359" s="65"/>
      <c r="F359" s="65"/>
      <c r="G359" s="129"/>
    </row>
    <row r="360" spans="1:7">
      <c r="A360" s="65"/>
      <c r="B360" s="65"/>
      <c r="C360" s="65"/>
      <c r="D360" s="65"/>
      <c r="E360" s="65"/>
      <c r="F360" s="65"/>
      <c r="G360" s="129"/>
    </row>
    <row r="361" spans="1:7">
      <c r="A361" s="65"/>
      <c r="B361" s="65"/>
      <c r="C361" s="65"/>
      <c r="D361" s="65"/>
      <c r="E361" s="65"/>
      <c r="F361" s="65"/>
      <c r="G361" s="129"/>
    </row>
    <row r="362" spans="1:7">
      <c r="A362" s="65"/>
      <c r="B362" s="65"/>
      <c r="C362" s="65"/>
      <c r="D362" s="65"/>
      <c r="E362" s="65"/>
      <c r="F362" s="65"/>
      <c r="G362" s="129"/>
    </row>
    <row r="363" spans="1:7">
      <c r="A363" s="65"/>
      <c r="B363" s="65"/>
      <c r="C363" s="65"/>
      <c r="D363" s="65"/>
      <c r="E363" s="65"/>
      <c r="F363" s="65"/>
      <c r="G363" s="129"/>
    </row>
    <row r="364" spans="1:7">
      <c r="A364" s="65"/>
      <c r="B364" s="65"/>
      <c r="C364" s="65"/>
      <c r="D364" s="65"/>
      <c r="E364" s="65"/>
      <c r="F364" s="65"/>
      <c r="G364" s="129"/>
    </row>
    <row r="365" spans="1:7">
      <c r="A365" s="65"/>
      <c r="B365" s="65"/>
      <c r="C365" s="65"/>
      <c r="D365" s="65"/>
      <c r="E365" s="65"/>
      <c r="F365" s="65"/>
      <c r="G365" s="129"/>
    </row>
    <row r="366" spans="1:7">
      <c r="A366" s="65"/>
      <c r="B366" s="65"/>
      <c r="C366" s="65"/>
      <c r="D366" s="65"/>
      <c r="E366" s="65"/>
      <c r="F366" s="65"/>
      <c r="G366" s="129"/>
    </row>
    <row r="367" spans="1:7">
      <c r="A367" s="65"/>
      <c r="B367" s="65"/>
      <c r="C367" s="65"/>
      <c r="D367" s="65"/>
      <c r="E367" s="65"/>
      <c r="F367" s="65"/>
      <c r="G367" s="129"/>
    </row>
    <row r="368" spans="1:7">
      <c r="A368" s="65"/>
      <c r="B368" s="65"/>
      <c r="C368" s="65"/>
      <c r="D368" s="65"/>
      <c r="E368" s="65"/>
      <c r="F368" s="65"/>
      <c r="G368" s="129"/>
    </row>
    <row r="369" spans="1:7">
      <c r="A369" s="65"/>
      <c r="B369" s="65"/>
      <c r="C369" s="65"/>
      <c r="D369" s="65"/>
      <c r="E369" s="65"/>
      <c r="F369" s="65"/>
      <c r="G369" s="129"/>
    </row>
    <row r="370" spans="1:7">
      <c r="A370" s="65"/>
      <c r="B370" s="65"/>
      <c r="C370" s="65"/>
      <c r="D370" s="65"/>
      <c r="E370" s="65"/>
      <c r="F370" s="65"/>
      <c r="G370" s="129"/>
    </row>
    <row r="371" spans="1:7">
      <c r="A371" s="65"/>
      <c r="B371" s="65"/>
      <c r="C371" s="65"/>
      <c r="D371" s="65"/>
      <c r="E371" s="65"/>
      <c r="F371" s="65"/>
      <c r="G371" s="129"/>
    </row>
    <row r="372" spans="1:7">
      <c r="A372" s="65"/>
      <c r="B372" s="65"/>
      <c r="C372" s="65"/>
      <c r="D372" s="65"/>
      <c r="E372" s="65"/>
      <c r="F372" s="65"/>
      <c r="G372" s="129"/>
    </row>
    <row r="373" spans="1:7">
      <c r="A373" s="65"/>
      <c r="B373" s="65"/>
      <c r="C373" s="65"/>
      <c r="D373" s="65"/>
      <c r="E373" s="65"/>
      <c r="F373" s="65"/>
      <c r="G373" s="129"/>
    </row>
    <row r="374" spans="1:7">
      <c r="A374" s="65"/>
      <c r="B374" s="65"/>
      <c r="C374" s="65"/>
      <c r="D374" s="65"/>
      <c r="E374" s="65"/>
      <c r="F374" s="65"/>
      <c r="G374" s="129"/>
    </row>
    <row r="375" spans="1:7">
      <c r="A375" s="65"/>
      <c r="B375" s="65"/>
      <c r="C375" s="65"/>
      <c r="D375" s="65"/>
      <c r="E375" s="65"/>
      <c r="F375" s="65"/>
      <c r="G375" s="129"/>
    </row>
    <row r="376" spans="1:7">
      <c r="A376" s="65"/>
      <c r="B376" s="65"/>
      <c r="C376" s="65"/>
      <c r="D376" s="65"/>
      <c r="E376" s="65"/>
      <c r="F376" s="65"/>
      <c r="G376" s="129"/>
    </row>
    <row r="377" spans="1:7">
      <c r="A377" s="65"/>
      <c r="B377" s="65"/>
      <c r="C377" s="65"/>
      <c r="D377" s="65"/>
      <c r="E377" s="65"/>
      <c r="F377" s="65"/>
      <c r="G377" s="129"/>
    </row>
    <row r="378" spans="1:7">
      <c r="A378" s="65"/>
      <c r="B378" s="65"/>
      <c r="C378" s="65"/>
      <c r="D378" s="65"/>
      <c r="E378" s="65"/>
      <c r="F378" s="65"/>
      <c r="G378" s="129"/>
    </row>
    <row r="379" spans="1:7">
      <c r="A379" s="65"/>
      <c r="B379" s="65"/>
      <c r="C379" s="65"/>
      <c r="D379" s="65"/>
      <c r="E379" s="65"/>
      <c r="F379" s="65"/>
      <c r="G379" s="129"/>
    </row>
    <row r="380" spans="1:7">
      <c r="A380" s="65"/>
      <c r="B380" s="65"/>
      <c r="C380" s="65"/>
      <c r="D380" s="65"/>
      <c r="E380" s="65"/>
      <c r="F380" s="65"/>
      <c r="G380" s="129"/>
    </row>
    <row r="381" spans="1:7">
      <c r="A381" s="65"/>
      <c r="B381" s="65"/>
      <c r="C381" s="65"/>
      <c r="D381" s="65"/>
      <c r="E381" s="65"/>
      <c r="F381" s="65"/>
      <c r="G381" s="129"/>
    </row>
    <row r="382" spans="1:7">
      <c r="A382" s="65"/>
      <c r="B382" s="65"/>
      <c r="C382" s="65"/>
      <c r="D382" s="65"/>
      <c r="E382" s="65"/>
      <c r="F382" s="65"/>
      <c r="G382" s="129"/>
    </row>
    <row r="383" spans="1:7">
      <c r="A383" s="65"/>
      <c r="B383" s="65"/>
      <c r="C383" s="65"/>
      <c r="D383" s="65"/>
      <c r="E383" s="65"/>
      <c r="F383" s="65"/>
      <c r="G383" s="129"/>
    </row>
    <row r="384" spans="1:7">
      <c r="A384" s="65"/>
      <c r="B384" s="65"/>
      <c r="C384" s="65"/>
      <c r="D384" s="65"/>
      <c r="E384" s="65"/>
      <c r="F384" s="65"/>
      <c r="G384" s="129"/>
    </row>
    <row r="385" spans="1:7">
      <c r="A385" s="65"/>
      <c r="B385" s="65"/>
      <c r="C385" s="65"/>
      <c r="D385" s="65"/>
      <c r="E385" s="65"/>
      <c r="F385" s="65"/>
      <c r="G385" s="129"/>
    </row>
    <row r="386" spans="1:7">
      <c r="A386" s="65"/>
      <c r="B386" s="65"/>
      <c r="C386" s="65"/>
      <c r="D386" s="65"/>
      <c r="E386" s="65"/>
      <c r="F386" s="65"/>
      <c r="G386" s="129"/>
    </row>
    <row r="387" spans="1:7">
      <c r="A387" s="65"/>
      <c r="B387" s="65"/>
      <c r="C387" s="65"/>
      <c r="D387" s="65"/>
      <c r="E387" s="65"/>
      <c r="F387" s="65"/>
      <c r="G387" s="129"/>
    </row>
    <row r="388" spans="1:7">
      <c r="A388" s="65"/>
      <c r="B388" s="65"/>
      <c r="C388" s="65"/>
      <c r="D388" s="65"/>
      <c r="E388" s="65"/>
      <c r="F388" s="65"/>
      <c r="G388" s="129"/>
    </row>
    <row r="389" spans="1:7">
      <c r="A389" s="65"/>
      <c r="B389" s="65"/>
      <c r="C389" s="65"/>
      <c r="D389" s="65"/>
      <c r="E389" s="65"/>
      <c r="F389" s="65"/>
      <c r="G389" s="129"/>
    </row>
    <row r="390" spans="1:7">
      <c r="A390" s="65"/>
      <c r="B390" s="65"/>
      <c r="C390" s="65"/>
      <c r="D390" s="65"/>
      <c r="E390" s="65"/>
      <c r="F390" s="65"/>
      <c r="G390" s="129"/>
    </row>
    <row r="391" spans="1:7">
      <c r="A391" s="65"/>
      <c r="B391" s="65"/>
      <c r="C391" s="65"/>
      <c r="D391" s="65"/>
      <c r="E391" s="65"/>
      <c r="F391" s="65"/>
      <c r="G391" s="129"/>
    </row>
    <row r="392" spans="1:7">
      <c r="A392" s="65"/>
      <c r="B392" s="65"/>
      <c r="C392" s="65"/>
      <c r="D392" s="65"/>
      <c r="E392" s="65"/>
      <c r="F392" s="65"/>
      <c r="G392" s="129"/>
    </row>
    <row r="393" spans="1:7">
      <c r="A393" s="65"/>
      <c r="B393" s="65"/>
      <c r="C393" s="65"/>
      <c r="D393" s="65"/>
      <c r="E393" s="65"/>
      <c r="F393" s="65"/>
      <c r="G393" s="129"/>
    </row>
    <row r="394" spans="1:7">
      <c r="A394" s="65"/>
      <c r="B394" s="65"/>
      <c r="C394" s="65"/>
      <c r="D394" s="65"/>
      <c r="E394" s="65"/>
      <c r="F394" s="65"/>
      <c r="G394" s="129"/>
    </row>
    <row r="395" spans="1:7">
      <c r="A395" s="65"/>
      <c r="B395" s="65"/>
      <c r="C395" s="65"/>
      <c r="D395" s="65"/>
      <c r="E395" s="65"/>
      <c r="F395" s="65"/>
      <c r="G395" s="129"/>
    </row>
    <row r="396" spans="1:7">
      <c r="A396" s="65"/>
      <c r="B396" s="65"/>
      <c r="C396" s="65"/>
      <c r="D396" s="65"/>
      <c r="E396" s="65"/>
      <c r="F396" s="65"/>
      <c r="G396" s="129"/>
    </row>
    <row r="397" spans="1:7">
      <c r="A397" s="65"/>
      <c r="B397" s="65"/>
      <c r="C397" s="65"/>
      <c r="D397" s="65"/>
      <c r="E397" s="65"/>
      <c r="F397" s="65"/>
      <c r="G397" s="129"/>
    </row>
    <row r="398" spans="1:7">
      <c r="A398" s="65"/>
      <c r="B398" s="65"/>
      <c r="C398" s="65"/>
      <c r="D398" s="65"/>
      <c r="E398" s="65"/>
      <c r="F398" s="65"/>
      <c r="G398" s="129"/>
    </row>
    <row r="399" spans="1:7">
      <c r="A399" s="65"/>
      <c r="B399" s="65"/>
      <c r="C399" s="65"/>
      <c r="D399" s="65"/>
      <c r="E399" s="65"/>
      <c r="F399" s="65"/>
      <c r="G399" s="129"/>
    </row>
    <row r="400" spans="1:7">
      <c r="A400" s="65"/>
      <c r="B400" s="65"/>
      <c r="C400" s="65"/>
      <c r="D400" s="65"/>
      <c r="E400" s="65"/>
      <c r="F400" s="65"/>
      <c r="G400" s="129"/>
    </row>
    <row r="401" spans="1:7">
      <c r="A401" s="65"/>
      <c r="B401" s="65"/>
      <c r="C401" s="65"/>
      <c r="D401" s="65"/>
      <c r="E401" s="65"/>
      <c r="F401" s="65"/>
      <c r="G401" s="129"/>
    </row>
    <row r="402" spans="1:7">
      <c r="A402" s="65"/>
      <c r="B402" s="65"/>
      <c r="C402" s="65"/>
      <c r="D402" s="65"/>
      <c r="E402" s="65"/>
      <c r="F402" s="65"/>
      <c r="G402" s="129"/>
    </row>
    <row r="403" spans="1:7">
      <c r="A403" s="65"/>
      <c r="B403" s="65"/>
      <c r="C403" s="65"/>
      <c r="D403" s="65"/>
      <c r="E403" s="65"/>
      <c r="F403" s="65"/>
      <c r="G403" s="129"/>
    </row>
    <row r="404" spans="1:7">
      <c r="A404" s="65"/>
      <c r="B404" s="65"/>
      <c r="C404" s="65"/>
      <c r="D404" s="65"/>
      <c r="E404" s="65"/>
      <c r="F404" s="65"/>
      <c r="G404" s="129"/>
    </row>
    <row r="405" spans="1:7">
      <c r="A405" s="65"/>
      <c r="B405" s="65"/>
      <c r="C405" s="65"/>
      <c r="D405" s="65"/>
      <c r="E405" s="65"/>
      <c r="F405" s="65"/>
      <c r="G405" s="129"/>
    </row>
    <row r="406" spans="1:7">
      <c r="A406" s="65"/>
      <c r="B406" s="65"/>
      <c r="C406" s="65"/>
      <c r="D406" s="65"/>
      <c r="E406" s="65"/>
      <c r="F406" s="65"/>
      <c r="G406" s="129"/>
    </row>
    <row r="407" spans="1:7">
      <c r="A407" s="65"/>
      <c r="B407" s="65"/>
      <c r="C407" s="65"/>
      <c r="D407" s="65"/>
      <c r="E407" s="65"/>
      <c r="F407" s="65"/>
      <c r="G407" s="129"/>
    </row>
    <row r="408" spans="1:7">
      <c r="A408" s="65"/>
      <c r="B408" s="65"/>
      <c r="C408" s="65"/>
      <c r="D408" s="65"/>
      <c r="E408" s="65"/>
      <c r="F408" s="65"/>
      <c r="G408" s="129"/>
    </row>
    <row r="409" spans="1:7">
      <c r="A409" s="65"/>
      <c r="B409" s="65"/>
      <c r="C409" s="65"/>
      <c r="D409" s="65"/>
      <c r="E409" s="65"/>
      <c r="F409" s="65"/>
      <c r="G409" s="129"/>
    </row>
    <row r="410" spans="1:7">
      <c r="A410" s="65"/>
      <c r="B410" s="65"/>
      <c r="C410" s="65"/>
      <c r="D410" s="65"/>
      <c r="E410" s="65"/>
      <c r="F410" s="65"/>
      <c r="G410" s="129"/>
    </row>
    <row r="411" spans="1:7">
      <c r="A411" s="65"/>
      <c r="B411" s="65"/>
      <c r="C411" s="65"/>
      <c r="D411" s="65"/>
      <c r="E411" s="65"/>
      <c r="F411" s="65"/>
      <c r="G411" s="129"/>
    </row>
    <row r="412" spans="1:7">
      <c r="A412" s="65"/>
      <c r="B412" s="65"/>
      <c r="C412" s="65"/>
      <c r="D412" s="65"/>
      <c r="E412" s="65"/>
      <c r="F412" s="65"/>
      <c r="G412" s="129"/>
    </row>
    <row r="413" spans="1:7">
      <c r="A413" s="65"/>
      <c r="B413" s="65"/>
      <c r="C413" s="65"/>
      <c r="D413" s="65"/>
      <c r="E413" s="65"/>
      <c r="F413" s="65"/>
      <c r="G413" s="129"/>
    </row>
    <row r="414" spans="1:7">
      <c r="A414" s="65"/>
      <c r="B414" s="65"/>
      <c r="C414" s="65"/>
      <c r="D414" s="65"/>
      <c r="E414" s="65"/>
      <c r="F414" s="65"/>
      <c r="G414" s="129"/>
    </row>
    <row r="415" spans="1:7">
      <c r="A415" s="65"/>
      <c r="B415" s="65"/>
      <c r="C415" s="65"/>
      <c r="D415" s="65"/>
      <c r="E415" s="65"/>
      <c r="F415" s="65"/>
      <c r="G415" s="129"/>
    </row>
    <row r="416" spans="1:7">
      <c r="A416" s="65"/>
      <c r="B416" s="65"/>
      <c r="C416" s="65"/>
      <c r="D416" s="65"/>
      <c r="E416" s="65"/>
      <c r="F416" s="65"/>
      <c r="G416" s="129"/>
    </row>
    <row r="417" spans="1:7">
      <c r="A417" s="65"/>
      <c r="B417" s="65"/>
      <c r="C417" s="65"/>
      <c r="D417" s="65"/>
      <c r="E417" s="65"/>
      <c r="F417" s="65"/>
      <c r="G417" s="129"/>
    </row>
    <row r="418" spans="1:7">
      <c r="A418" s="65"/>
      <c r="B418" s="65"/>
      <c r="C418" s="65"/>
      <c r="D418" s="65"/>
      <c r="E418" s="65"/>
      <c r="F418" s="65"/>
      <c r="G418" s="129"/>
    </row>
    <row r="419" spans="1:7">
      <c r="A419" s="65"/>
      <c r="B419" s="65"/>
      <c r="C419" s="65"/>
      <c r="D419" s="65"/>
      <c r="E419" s="65"/>
      <c r="F419" s="65"/>
      <c r="G419" s="129"/>
    </row>
    <row r="420" spans="1:7">
      <c r="A420" s="65"/>
      <c r="B420" s="65"/>
      <c r="C420" s="65"/>
      <c r="D420" s="65"/>
      <c r="E420" s="65"/>
      <c r="F420" s="65"/>
      <c r="G420" s="129"/>
    </row>
    <row r="421" spans="1:7">
      <c r="A421" s="65"/>
      <c r="B421" s="65"/>
      <c r="C421" s="65"/>
      <c r="D421" s="65"/>
      <c r="E421" s="65"/>
      <c r="F421" s="65"/>
      <c r="G421" s="129"/>
    </row>
    <row r="422" spans="1:7">
      <c r="A422" s="65"/>
      <c r="B422" s="65"/>
      <c r="C422" s="65"/>
      <c r="D422" s="65"/>
      <c r="E422" s="65"/>
      <c r="F422" s="65"/>
      <c r="G422" s="129"/>
    </row>
    <row r="423" spans="1:7">
      <c r="A423" s="65"/>
      <c r="B423" s="65"/>
      <c r="C423" s="65"/>
      <c r="D423" s="65"/>
      <c r="E423" s="65"/>
      <c r="F423" s="65"/>
      <c r="G423" s="129"/>
    </row>
    <row r="424" spans="1:7">
      <c r="A424" s="65"/>
      <c r="B424" s="65"/>
      <c r="C424" s="65"/>
      <c r="D424" s="65"/>
      <c r="E424" s="65"/>
      <c r="F424" s="65"/>
      <c r="G424" s="129"/>
    </row>
    <row r="425" spans="1:7">
      <c r="A425" s="65"/>
      <c r="B425" s="65"/>
      <c r="C425" s="65"/>
      <c r="D425" s="65"/>
      <c r="E425" s="65"/>
      <c r="F425" s="65"/>
      <c r="G425" s="129"/>
    </row>
    <row r="426" spans="1:7">
      <c r="A426" s="65"/>
      <c r="B426" s="65"/>
      <c r="C426" s="65"/>
      <c r="D426" s="65"/>
      <c r="E426" s="65"/>
      <c r="F426" s="65"/>
      <c r="G426" s="129"/>
    </row>
    <row r="427" spans="1:7">
      <c r="A427" s="65"/>
      <c r="B427" s="65"/>
      <c r="C427" s="65"/>
      <c r="D427" s="65"/>
      <c r="E427" s="65"/>
      <c r="F427" s="65"/>
      <c r="G427" s="129"/>
    </row>
    <row r="428" spans="1:7">
      <c r="A428" s="65"/>
      <c r="B428" s="65"/>
      <c r="C428" s="65"/>
      <c r="D428" s="65"/>
      <c r="E428" s="65"/>
      <c r="F428" s="65"/>
      <c r="G428" s="129"/>
    </row>
    <row r="429" spans="1:7">
      <c r="A429" s="65"/>
      <c r="B429" s="65"/>
      <c r="C429" s="65"/>
      <c r="D429" s="65"/>
      <c r="E429" s="65"/>
      <c r="F429" s="65"/>
      <c r="G429" s="129"/>
    </row>
    <row r="430" spans="1:7">
      <c r="A430" s="65"/>
      <c r="B430" s="65"/>
      <c r="C430" s="65"/>
      <c r="D430" s="65"/>
      <c r="E430" s="65"/>
      <c r="F430" s="65"/>
      <c r="G430" s="129"/>
    </row>
    <row r="431" spans="1:7">
      <c r="A431" s="65"/>
      <c r="B431" s="65"/>
      <c r="C431" s="65"/>
      <c r="D431" s="65"/>
      <c r="E431" s="65"/>
      <c r="F431" s="65"/>
      <c r="G431" s="129"/>
    </row>
    <row r="432" spans="1:7">
      <c r="A432" s="65"/>
      <c r="B432" s="65"/>
      <c r="C432" s="65"/>
      <c r="D432" s="65"/>
      <c r="E432" s="65"/>
      <c r="F432" s="65"/>
      <c r="G432" s="129"/>
    </row>
    <row r="433" spans="1:7">
      <c r="A433" s="65"/>
      <c r="B433" s="65"/>
      <c r="C433" s="65"/>
      <c r="D433" s="65"/>
      <c r="E433" s="65"/>
      <c r="F433" s="65"/>
      <c r="G433" s="129"/>
    </row>
    <row r="434" spans="1:7">
      <c r="A434" s="65"/>
      <c r="B434" s="65"/>
      <c r="C434" s="65"/>
      <c r="D434" s="65"/>
      <c r="E434" s="65"/>
      <c r="F434" s="65"/>
      <c r="G434" s="129"/>
    </row>
    <row r="435" spans="1:7">
      <c r="A435" s="65"/>
      <c r="B435" s="65"/>
      <c r="C435" s="65"/>
      <c r="D435" s="65"/>
      <c r="E435" s="65"/>
      <c r="F435" s="65"/>
      <c r="G435" s="129"/>
    </row>
    <row r="436" spans="1:7">
      <c r="A436" s="65"/>
      <c r="B436" s="65"/>
      <c r="C436" s="65"/>
      <c r="D436" s="65"/>
      <c r="E436" s="65"/>
      <c r="F436" s="65"/>
      <c r="G436" s="129"/>
    </row>
    <row r="437" spans="1:7">
      <c r="A437" s="65"/>
      <c r="B437" s="65"/>
      <c r="C437" s="65"/>
      <c r="D437" s="65"/>
      <c r="E437" s="65"/>
      <c r="F437" s="65"/>
      <c r="G437" s="129"/>
    </row>
    <row r="438" spans="1:7">
      <c r="A438" s="65"/>
      <c r="B438" s="65"/>
      <c r="C438" s="65"/>
      <c r="D438" s="65"/>
      <c r="E438" s="65"/>
      <c r="F438" s="65"/>
      <c r="G438" s="129"/>
    </row>
    <row r="439" spans="1:7">
      <c r="A439" s="65"/>
      <c r="B439" s="65"/>
      <c r="C439" s="65"/>
      <c r="D439" s="65"/>
      <c r="E439" s="65"/>
      <c r="F439" s="65"/>
      <c r="G439" s="129"/>
    </row>
    <row r="440" spans="1:7">
      <c r="A440" s="65"/>
      <c r="B440" s="65"/>
      <c r="C440" s="65"/>
      <c r="D440" s="65"/>
      <c r="E440" s="65"/>
      <c r="F440" s="65"/>
      <c r="G440" s="129"/>
    </row>
    <row r="441" spans="1:7">
      <c r="A441" s="65"/>
      <c r="B441" s="65"/>
      <c r="C441" s="65"/>
      <c r="D441" s="65"/>
      <c r="E441" s="65"/>
      <c r="F441" s="65"/>
      <c r="G441" s="129"/>
    </row>
    <row r="442" spans="1:7">
      <c r="A442" s="65"/>
      <c r="B442" s="65"/>
      <c r="C442" s="65"/>
      <c r="D442" s="65"/>
      <c r="E442" s="65"/>
      <c r="F442" s="65"/>
      <c r="G442" s="129"/>
    </row>
    <row r="443" spans="1:7">
      <c r="A443" s="65"/>
      <c r="B443" s="65"/>
      <c r="C443" s="65"/>
      <c r="D443" s="65"/>
      <c r="E443" s="65"/>
      <c r="F443" s="65"/>
      <c r="G443" s="129"/>
    </row>
    <row r="444" spans="1:7">
      <c r="A444" s="65"/>
      <c r="B444" s="65"/>
      <c r="C444" s="65"/>
      <c r="D444" s="65"/>
      <c r="E444" s="65"/>
      <c r="F444" s="65"/>
      <c r="G444" s="129"/>
    </row>
    <row r="445" spans="1:7">
      <c r="A445" s="65"/>
      <c r="B445" s="65"/>
      <c r="C445" s="65"/>
      <c r="D445" s="65"/>
      <c r="E445" s="65"/>
      <c r="F445" s="65"/>
      <c r="G445" s="129"/>
    </row>
    <row r="446" spans="1:7">
      <c r="A446" s="65"/>
      <c r="B446" s="65"/>
      <c r="C446" s="65"/>
      <c r="D446" s="65"/>
      <c r="E446" s="65"/>
      <c r="F446" s="65"/>
      <c r="G446" s="129"/>
    </row>
    <row r="447" spans="1:7">
      <c r="A447" s="65"/>
      <c r="B447" s="65"/>
      <c r="C447" s="65"/>
      <c r="D447" s="65"/>
      <c r="E447" s="65"/>
      <c r="F447" s="65"/>
      <c r="G447" s="129"/>
    </row>
    <row r="448" spans="1:7">
      <c r="A448" s="65"/>
      <c r="B448" s="65"/>
      <c r="C448" s="65"/>
      <c r="D448" s="65"/>
      <c r="E448" s="65"/>
      <c r="F448" s="65"/>
      <c r="G448" s="129"/>
    </row>
    <row r="449" spans="1:7">
      <c r="A449" s="65"/>
      <c r="B449" s="65"/>
      <c r="C449" s="65"/>
      <c r="D449" s="65"/>
      <c r="E449" s="65"/>
      <c r="F449" s="65"/>
      <c r="G449" s="129"/>
    </row>
    <row r="450" spans="1:7">
      <c r="A450" s="65"/>
      <c r="B450" s="65"/>
      <c r="C450" s="65"/>
      <c r="D450" s="65"/>
      <c r="E450" s="65"/>
      <c r="F450" s="65"/>
      <c r="G450" s="129"/>
    </row>
    <row r="451" spans="1:7">
      <c r="A451" s="65"/>
      <c r="B451" s="65"/>
      <c r="C451" s="65"/>
      <c r="D451" s="65"/>
      <c r="E451" s="65"/>
      <c r="F451" s="65"/>
      <c r="G451" s="129"/>
    </row>
    <row r="452" spans="1:7">
      <c r="A452" s="65"/>
      <c r="B452" s="65"/>
      <c r="C452" s="65"/>
      <c r="D452" s="65"/>
      <c r="E452" s="65"/>
      <c r="F452" s="65"/>
      <c r="G452" s="129"/>
    </row>
    <row r="453" spans="1:7">
      <c r="A453" s="65"/>
      <c r="B453" s="65"/>
      <c r="C453" s="65"/>
      <c r="D453" s="65"/>
      <c r="E453" s="65"/>
      <c r="F453" s="65"/>
      <c r="G453" s="129"/>
    </row>
    <row r="454" spans="1:7">
      <c r="A454" s="65"/>
      <c r="B454" s="65"/>
      <c r="C454" s="65"/>
      <c r="D454" s="65"/>
      <c r="E454" s="65"/>
      <c r="F454" s="65"/>
      <c r="G454" s="129"/>
    </row>
    <row r="455" spans="1:7">
      <c r="A455" s="65"/>
      <c r="B455" s="65"/>
      <c r="C455" s="65"/>
      <c r="D455" s="65"/>
      <c r="E455" s="65"/>
      <c r="F455" s="65"/>
      <c r="G455" s="129"/>
    </row>
    <row r="456" spans="1:7">
      <c r="A456" s="65"/>
      <c r="B456" s="65"/>
      <c r="C456" s="65"/>
      <c r="D456" s="65"/>
      <c r="E456" s="65"/>
      <c r="F456" s="65"/>
      <c r="G456" s="129"/>
    </row>
    <row r="457" spans="1:7">
      <c r="A457" s="65"/>
      <c r="B457" s="65"/>
      <c r="C457" s="65"/>
      <c r="D457" s="65"/>
      <c r="E457" s="65"/>
      <c r="F457" s="65"/>
      <c r="G457" s="129"/>
    </row>
    <row r="458" spans="1:7">
      <c r="A458" s="65"/>
      <c r="B458" s="65"/>
      <c r="C458" s="65"/>
      <c r="D458" s="65"/>
      <c r="E458" s="65"/>
      <c r="F458" s="65"/>
      <c r="G458" s="129"/>
    </row>
    <row r="459" spans="1:7">
      <c r="A459" s="65"/>
      <c r="B459" s="65"/>
      <c r="C459" s="65"/>
      <c r="D459" s="65"/>
      <c r="E459" s="65"/>
      <c r="F459" s="65"/>
      <c r="G459" s="129"/>
    </row>
    <row r="460" spans="1:7">
      <c r="A460" s="65"/>
      <c r="B460" s="65"/>
      <c r="C460" s="65"/>
      <c r="D460" s="65"/>
      <c r="E460" s="65"/>
      <c r="F460" s="65"/>
      <c r="G460" s="129"/>
    </row>
    <row r="461" spans="1:7">
      <c r="A461" s="65"/>
      <c r="B461" s="65"/>
      <c r="C461" s="65"/>
      <c r="D461" s="65"/>
      <c r="E461" s="65"/>
      <c r="F461" s="65"/>
      <c r="G461" s="129"/>
    </row>
    <row r="462" spans="1:7">
      <c r="A462" s="65"/>
      <c r="B462" s="65"/>
      <c r="C462" s="65"/>
      <c r="D462" s="65"/>
      <c r="E462" s="65"/>
      <c r="F462" s="65"/>
      <c r="G462" s="129"/>
    </row>
    <row r="463" spans="1:7">
      <c r="A463" s="65"/>
      <c r="B463" s="65"/>
      <c r="C463" s="65"/>
      <c r="D463" s="65"/>
      <c r="E463" s="65"/>
      <c r="F463" s="65"/>
      <c r="G463" s="129"/>
    </row>
    <row r="464" spans="1:7">
      <c r="A464" s="65"/>
      <c r="B464" s="65"/>
      <c r="C464" s="65"/>
      <c r="D464" s="65"/>
      <c r="E464" s="65"/>
      <c r="F464" s="65"/>
      <c r="G464" s="129"/>
    </row>
    <row r="465" spans="1:7">
      <c r="A465" s="65"/>
      <c r="B465" s="65"/>
      <c r="C465" s="65"/>
      <c r="D465" s="65"/>
      <c r="E465" s="65"/>
      <c r="F465" s="65"/>
      <c r="G465" s="129"/>
    </row>
    <row r="466" spans="1:7">
      <c r="A466" s="65"/>
      <c r="B466" s="65"/>
      <c r="C466" s="65"/>
      <c r="D466" s="65"/>
      <c r="E466" s="65"/>
      <c r="F466" s="65"/>
      <c r="G466" s="129"/>
    </row>
    <row r="467" spans="1:7">
      <c r="A467" s="65"/>
      <c r="B467" s="65"/>
      <c r="C467" s="65"/>
      <c r="D467" s="65"/>
      <c r="E467" s="65"/>
      <c r="F467" s="65"/>
      <c r="G467" s="129"/>
    </row>
    <row r="468" spans="1:7">
      <c r="A468" s="65"/>
      <c r="B468" s="65"/>
      <c r="C468" s="65"/>
      <c r="D468" s="65"/>
      <c r="E468" s="65"/>
      <c r="F468" s="65"/>
      <c r="G468" s="129"/>
    </row>
    <row r="469" spans="1:7">
      <c r="A469" s="65"/>
      <c r="B469" s="65"/>
      <c r="C469" s="65"/>
      <c r="D469" s="65"/>
      <c r="E469" s="65"/>
      <c r="F469" s="65"/>
      <c r="G469" s="129"/>
    </row>
    <row r="470" spans="1:7">
      <c r="A470" s="65"/>
      <c r="B470" s="65"/>
      <c r="C470" s="65"/>
      <c r="D470" s="65"/>
      <c r="E470" s="65"/>
      <c r="F470" s="65"/>
      <c r="G470" s="129"/>
    </row>
    <row r="471" spans="1:7">
      <c r="A471" s="65"/>
      <c r="B471" s="65"/>
      <c r="C471" s="65"/>
      <c r="D471" s="65"/>
      <c r="E471" s="65"/>
      <c r="F471" s="65"/>
      <c r="G471" s="129"/>
    </row>
    <row r="472" spans="1:7">
      <c r="A472" s="65"/>
      <c r="B472" s="65"/>
      <c r="C472" s="65"/>
      <c r="D472" s="65"/>
      <c r="E472" s="65"/>
      <c r="F472" s="65"/>
      <c r="G472" s="129"/>
    </row>
    <row r="473" spans="1:7">
      <c r="A473" s="65"/>
      <c r="B473" s="65"/>
      <c r="C473" s="65"/>
      <c r="D473" s="65"/>
      <c r="E473" s="65"/>
      <c r="F473" s="65"/>
      <c r="G473" s="129"/>
    </row>
    <row r="474" spans="1:7">
      <c r="A474" s="65"/>
      <c r="B474" s="65"/>
      <c r="C474" s="65"/>
      <c r="D474" s="65"/>
      <c r="E474" s="65"/>
      <c r="F474" s="65"/>
      <c r="G474" s="129"/>
    </row>
    <row r="475" spans="1:7">
      <c r="A475" s="65"/>
      <c r="B475" s="65"/>
      <c r="C475" s="65"/>
      <c r="D475" s="65"/>
      <c r="E475" s="65"/>
      <c r="F475" s="65"/>
      <c r="G475" s="129"/>
    </row>
    <row r="476" spans="1:7">
      <c r="A476" s="65"/>
      <c r="B476" s="65"/>
      <c r="C476" s="65"/>
      <c r="D476" s="65"/>
      <c r="E476" s="65"/>
      <c r="F476" s="65"/>
      <c r="G476" s="129"/>
    </row>
    <row r="477" spans="1:7">
      <c r="A477" s="65"/>
      <c r="B477" s="65"/>
      <c r="C477" s="65"/>
      <c r="D477" s="65"/>
      <c r="E477" s="65"/>
      <c r="F477" s="65"/>
      <c r="G477" s="129"/>
    </row>
    <row r="478" spans="1:7">
      <c r="A478" s="65"/>
      <c r="B478" s="65"/>
      <c r="C478" s="65"/>
      <c r="D478" s="65"/>
      <c r="E478" s="65"/>
      <c r="F478" s="65"/>
      <c r="G478" s="129"/>
    </row>
    <row r="479" spans="1:7">
      <c r="A479" s="65"/>
      <c r="B479" s="65"/>
      <c r="C479" s="65"/>
      <c r="D479" s="65"/>
      <c r="E479" s="65"/>
      <c r="F479" s="65"/>
      <c r="G479" s="129"/>
    </row>
    <row r="480" spans="1:7">
      <c r="A480" s="65"/>
      <c r="B480" s="65"/>
      <c r="C480" s="65"/>
      <c r="D480" s="65"/>
      <c r="E480" s="65"/>
      <c r="F480" s="65"/>
      <c r="G480" s="129"/>
    </row>
    <row r="481" spans="1:7">
      <c r="A481" s="65"/>
      <c r="B481" s="65"/>
      <c r="C481" s="65"/>
      <c r="D481" s="65"/>
      <c r="E481" s="65"/>
      <c r="F481" s="65"/>
      <c r="G481" s="129"/>
    </row>
    <row r="482" spans="1:7">
      <c r="A482" s="65"/>
      <c r="B482" s="65"/>
      <c r="C482" s="65"/>
      <c r="D482" s="65"/>
      <c r="E482" s="65"/>
      <c r="F482" s="65"/>
      <c r="G482" s="129"/>
    </row>
    <row r="483" spans="1:7">
      <c r="A483" s="65"/>
      <c r="B483" s="65"/>
      <c r="C483" s="65"/>
      <c r="D483" s="65"/>
      <c r="E483" s="65"/>
      <c r="F483" s="65"/>
      <c r="G483" s="129"/>
    </row>
    <row r="484" spans="1:7">
      <c r="A484" s="65"/>
      <c r="B484" s="65"/>
      <c r="C484" s="65"/>
      <c r="D484" s="65"/>
      <c r="E484" s="65"/>
      <c r="F484" s="65"/>
      <c r="G484" s="129"/>
    </row>
    <row r="485" spans="1:7">
      <c r="A485" s="65"/>
      <c r="B485" s="65"/>
      <c r="C485" s="65"/>
      <c r="D485" s="65"/>
      <c r="E485" s="65"/>
      <c r="F485" s="65"/>
      <c r="G485" s="129"/>
    </row>
    <row r="486" spans="1:7">
      <c r="A486" s="65"/>
      <c r="B486" s="65"/>
      <c r="C486" s="65"/>
      <c r="D486" s="65"/>
      <c r="E486" s="65"/>
      <c r="F486" s="65"/>
      <c r="G486" s="129"/>
    </row>
    <row r="487" spans="1:7">
      <c r="A487" s="65"/>
      <c r="B487" s="65"/>
      <c r="C487" s="65"/>
      <c r="D487" s="65"/>
      <c r="E487" s="65"/>
      <c r="F487" s="65"/>
      <c r="G487" s="129"/>
    </row>
    <row r="488" spans="1:7">
      <c r="A488" s="65"/>
      <c r="B488" s="65"/>
      <c r="C488" s="65"/>
      <c r="D488" s="65"/>
      <c r="E488" s="65"/>
      <c r="F488" s="65"/>
      <c r="G488" s="129"/>
    </row>
    <row r="489" spans="1:7">
      <c r="A489" s="65"/>
      <c r="B489" s="65"/>
      <c r="C489" s="65"/>
      <c r="D489" s="65"/>
      <c r="E489" s="65"/>
      <c r="F489" s="65"/>
      <c r="G489" s="129"/>
    </row>
    <row r="490" spans="1:7">
      <c r="A490" s="65"/>
      <c r="B490" s="65"/>
      <c r="C490" s="65"/>
      <c r="D490" s="65"/>
      <c r="E490" s="65"/>
      <c r="F490" s="65"/>
      <c r="G490" s="129"/>
    </row>
    <row r="491" spans="1:7">
      <c r="A491" s="65"/>
      <c r="B491" s="65"/>
      <c r="C491" s="65"/>
      <c r="D491" s="65"/>
      <c r="E491" s="65"/>
      <c r="F491" s="65"/>
      <c r="G491" s="129"/>
    </row>
    <row r="492" spans="1:7">
      <c r="A492" s="65"/>
      <c r="B492" s="65"/>
      <c r="C492" s="65"/>
      <c r="D492" s="65"/>
      <c r="E492" s="65"/>
      <c r="F492" s="65"/>
      <c r="G492" s="129"/>
    </row>
    <row r="493" spans="1:7">
      <c r="A493" s="65"/>
      <c r="B493" s="65"/>
      <c r="C493" s="65"/>
      <c r="D493" s="65"/>
      <c r="E493" s="65"/>
      <c r="F493" s="65"/>
      <c r="G493" s="129"/>
    </row>
    <row r="494" spans="1:7">
      <c r="A494" s="65"/>
      <c r="B494" s="65"/>
      <c r="C494" s="65"/>
      <c r="D494" s="65"/>
      <c r="E494" s="65"/>
      <c r="F494" s="65"/>
      <c r="G494" s="129"/>
    </row>
    <row r="495" spans="1:7">
      <c r="A495" s="65"/>
      <c r="B495" s="65"/>
      <c r="C495" s="65"/>
      <c r="D495" s="65"/>
      <c r="E495" s="65"/>
      <c r="F495" s="65"/>
      <c r="G495" s="129"/>
    </row>
    <row r="496" spans="1:7">
      <c r="A496" s="65"/>
      <c r="B496" s="65"/>
      <c r="C496" s="65"/>
      <c r="D496" s="65"/>
      <c r="E496" s="65"/>
      <c r="F496" s="65"/>
      <c r="G496" s="129"/>
    </row>
    <row r="497" spans="1:7">
      <c r="A497" s="65"/>
      <c r="B497" s="65"/>
      <c r="C497" s="65"/>
      <c r="D497" s="65"/>
      <c r="E497" s="65"/>
      <c r="F497" s="65"/>
      <c r="G497" s="129"/>
    </row>
    <row r="498" spans="1:7">
      <c r="A498" s="65"/>
      <c r="B498" s="65"/>
      <c r="C498" s="65"/>
      <c r="D498" s="65"/>
      <c r="E498" s="65"/>
      <c r="F498" s="65"/>
      <c r="G498" s="129"/>
    </row>
    <row r="499" spans="1:7">
      <c r="A499" s="65"/>
      <c r="B499" s="65"/>
      <c r="C499" s="65"/>
      <c r="D499" s="65"/>
      <c r="E499" s="65"/>
      <c r="F499" s="65"/>
      <c r="G499" s="129"/>
    </row>
    <row r="500" spans="1:7">
      <c r="A500" s="65"/>
      <c r="B500" s="65"/>
      <c r="C500" s="65"/>
      <c r="D500" s="65"/>
      <c r="E500" s="65"/>
      <c r="F500" s="65"/>
      <c r="G500" s="129"/>
    </row>
    <row r="501" spans="1:7">
      <c r="A501" s="65"/>
      <c r="B501" s="65"/>
      <c r="C501" s="65"/>
      <c r="D501" s="65"/>
      <c r="E501" s="65"/>
      <c r="F501" s="65"/>
      <c r="G501" s="129"/>
    </row>
    <row r="502" spans="1:7">
      <c r="A502" s="65"/>
      <c r="B502" s="65"/>
      <c r="C502" s="65"/>
      <c r="D502" s="65"/>
      <c r="E502" s="65"/>
      <c r="F502" s="65"/>
      <c r="G502" s="129"/>
    </row>
    <row r="503" spans="1:7">
      <c r="A503" s="65"/>
      <c r="B503" s="65"/>
      <c r="C503" s="65"/>
      <c r="D503" s="65"/>
      <c r="E503" s="65"/>
      <c r="F503" s="65"/>
      <c r="G503" s="129"/>
    </row>
    <row r="504" spans="1:7">
      <c r="A504" s="65"/>
      <c r="B504" s="65"/>
      <c r="C504" s="65"/>
      <c r="D504" s="65"/>
      <c r="E504" s="65"/>
      <c r="F504" s="65"/>
      <c r="G504" s="129"/>
    </row>
    <row r="505" spans="1:7">
      <c r="A505" s="65"/>
      <c r="B505" s="65"/>
      <c r="C505" s="65"/>
      <c r="D505" s="65"/>
      <c r="E505" s="65"/>
      <c r="F505" s="65"/>
      <c r="G505" s="129"/>
    </row>
    <row r="506" spans="1:7">
      <c r="A506" s="65"/>
      <c r="B506" s="65"/>
      <c r="C506" s="65"/>
      <c r="D506" s="65"/>
      <c r="E506" s="65"/>
      <c r="F506" s="65"/>
      <c r="G506" s="129"/>
    </row>
    <row r="507" spans="1:7">
      <c r="A507" s="65"/>
      <c r="B507" s="65"/>
      <c r="C507" s="65"/>
      <c r="D507" s="65"/>
      <c r="E507" s="65"/>
      <c r="F507" s="65"/>
      <c r="G507" s="129"/>
    </row>
    <row r="508" spans="1:7">
      <c r="A508" s="65"/>
      <c r="B508" s="65"/>
      <c r="C508" s="65"/>
      <c r="D508" s="65"/>
      <c r="E508" s="65"/>
      <c r="F508" s="65"/>
      <c r="G508" s="129"/>
    </row>
    <row r="509" spans="1:7">
      <c r="A509" s="65"/>
      <c r="B509" s="65"/>
      <c r="C509" s="65"/>
      <c r="D509" s="65"/>
      <c r="E509" s="65"/>
      <c r="F509" s="65"/>
      <c r="G509" s="129"/>
    </row>
    <row r="510" spans="1:7">
      <c r="A510" s="65"/>
      <c r="B510" s="65"/>
      <c r="C510" s="65"/>
      <c r="D510" s="65"/>
      <c r="E510" s="65"/>
      <c r="F510" s="65"/>
      <c r="G510" s="129"/>
    </row>
    <row r="511" spans="1:7">
      <c r="A511" s="65"/>
      <c r="B511" s="65"/>
      <c r="C511" s="65"/>
      <c r="D511" s="65"/>
      <c r="E511" s="65"/>
      <c r="F511" s="65"/>
      <c r="G511" s="129"/>
    </row>
    <row r="512" spans="1:7">
      <c r="A512" s="65"/>
      <c r="B512" s="65"/>
      <c r="C512" s="65"/>
      <c r="D512" s="65"/>
      <c r="E512" s="65"/>
      <c r="F512" s="65"/>
      <c r="G512" s="129"/>
    </row>
    <row r="513" spans="1:7">
      <c r="A513" s="65"/>
      <c r="B513" s="65"/>
      <c r="C513" s="65"/>
      <c r="D513" s="65"/>
      <c r="E513" s="65"/>
      <c r="F513" s="65"/>
      <c r="G513" s="129"/>
    </row>
    <row r="514" spans="1:7">
      <c r="A514" s="65"/>
      <c r="B514" s="65"/>
      <c r="C514" s="65"/>
      <c r="D514" s="65"/>
      <c r="E514" s="65"/>
      <c r="F514" s="65"/>
      <c r="G514" s="129"/>
    </row>
    <row r="515" spans="1:7">
      <c r="A515" s="65"/>
      <c r="B515" s="65"/>
      <c r="C515" s="65"/>
      <c r="D515" s="65"/>
      <c r="E515" s="65"/>
      <c r="F515" s="65"/>
      <c r="G515" s="129"/>
    </row>
    <row r="516" spans="1:7">
      <c r="A516" s="65"/>
      <c r="B516" s="65"/>
      <c r="C516" s="65"/>
      <c r="D516" s="65"/>
      <c r="E516" s="65"/>
      <c r="F516" s="65"/>
      <c r="G516" s="129"/>
    </row>
    <row r="517" spans="1:7">
      <c r="A517" s="65"/>
      <c r="B517" s="65"/>
      <c r="C517" s="65"/>
      <c r="D517" s="65"/>
      <c r="E517" s="65"/>
      <c r="F517" s="65"/>
      <c r="G517" s="129"/>
    </row>
    <row r="518" spans="1:7">
      <c r="A518" s="65"/>
      <c r="B518" s="65"/>
      <c r="C518" s="65"/>
      <c r="D518" s="65"/>
      <c r="E518" s="65"/>
      <c r="F518" s="65"/>
      <c r="G518" s="129"/>
    </row>
    <row r="519" spans="1:7">
      <c r="A519" s="65"/>
      <c r="B519" s="65"/>
      <c r="C519" s="65"/>
      <c r="D519" s="65"/>
      <c r="E519" s="65"/>
      <c r="F519" s="65"/>
      <c r="G519" s="129"/>
    </row>
    <row r="520" spans="1:7">
      <c r="A520" s="65"/>
      <c r="B520" s="65"/>
      <c r="C520" s="65"/>
      <c r="D520" s="65"/>
      <c r="E520" s="65"/>
      <c r="F520" s="65"/>
      <c r="G520" s="129"/>
    </row>
    <row r="521" spans="1:7">
      <c r="A521" s="65"/>
      <c r="B521" s="65"/>
      <c r="C521" s="65"/>
      <c r="D521" s="65"/>
      <c r="E521" s="65"/>
      <c r="F521" s="65"/>
      <c r="G521" s="129"/>
    </row>
    <row r="522" spans="1:7">
      <c r="A522" s="65"/>
      <c r="B522" s="65"/>
      <c r="C522" s="65"/>
      <c r="D522" s="65"/>
      <c r="E522" s="65"/>
      <c r="F522" s="65"/>
      <c r="G522" s="129"/>
    </row>
    <row r="523" spans="1:7">
      <c r="A523" s="65"/>
      <c r="B523" s="65"/>
      <c r="C523" s="65"/>
      <c r="D523" s="65"/>
      <c r="E523" s="65"/>
      <c r="F523" s="65"/>
      <c r="G523" s="129"/>
    </row>
    <row r="524" spans="1:7">
      <c r="A524" s="65"/>
      <c r="B524" s="65"/>
      <c r="C524" s="65"/>
      <c r="D524" s="65"/>
      <c r="E524" s="65"/>
      <c r="F524" s="65"/>
      <c r="G524" s="129"/>
    </row>
    <row r="525" spans="1:7">
      <c r="A525" s="65"/>
      <c r="B525" s="65"/>
      <c r="C525" s="65"/>
      <c r="D525" s="65"/>
      <c r="E525" s="65"/>
      <c r="F525" s="65"/>
      <c r="G525" s="129"/>
    </row>
    <row r="526" spans="1:7">
      <c r="A526" s="65"/>
      <c r="B526" s="65"/>
      <c r="C526" s="65"/>
      <c r="D526" s="65"/>
      <c r="E526" s="65"/>
      <c r="F526" s="65"/>
      <c r="G526" s="129"/>
    </row>
    <row r="527" spans="1:7">
      <c r="A527" s="65"/>
      <c r="B527" s="65"/>
      <c r="C527" s="65"/>
      <c r="D527" s="65"/>
      <c r="E527" s="65"/>
      <c r="F527" s="65"/>
      <c r="G527" s="129"/>
    </row>
    <row r="528" spans="1:7">
      <c r="A528" s="65"/>
      <c r="B528" s="65"/>
      <c r="C528" s="65"/>
      <c r="D528" s="65"/>
      <c r="E528" s="65"/>
      <c r="F528" s="65"/>
      <c r="G528" s="129"/>
    </row>
    <row r="529" spans="1:7">
      <c r="A529" s="65"/>
      <c r="B529" s="65"/>
      <c r="C529" s="65"/>
      <c r="D529" s="65"/>
      <c r="E529" s="65"/>
      <c r="F529" s="65"/>
      <c r="G529" s="129"/>
    </row>
    <row r="530" spans="1:7">
      <c r="A530" s="65"/>
      <c r="B530" s="65"/>
      <c r="C530" s="65"/>
      <c r="D530" s="65"/>
      <c r="E530" s="65"/>
      <c r="F530" s="65"/>
      <c r="G530" s="129"/>
    </row>
    <row r="531" spans="1:7">
      <c r="A531" s="65"/>
      <c r="B531" s="65"/>
      <c r="C531" s="65"/>
      <c r="D531" s="65"/>
      <c r="E531" s="65"/>
      <c r="F531" s="65"/>
      <c r="G531" s="129"/>
    </row>
    <row r="532" spans="1:7">
      <c r="A532" s="65"/>
      <c r="B532" s="65"/>
      <c r="C532" s="65"/>
      <c r="D532" s="65"/>
      <c r="E532" s="65"/>
      <c r="F532" s="65"/>
      <c r="G532" s="129"/>
    </row>
    <row r="533" spans="1:7">
      <c r="A533" s="65"/>
      <c r="B533" s="65"/>
      <c r="C533" s="65"/>
      <c r="D533" s="65"/>
      <c r="E533" s="65"/>
      <c r="F533" s="65"/>
      <c r="G533" s="129"/>
    </row>
    <row r="534" spans="1:7">
      <c r="A534" s="65"/>
      <c r="B534" s="65"/>
      <c r="C534" s="65"/>
      <c r="D534" s="65"/>
      <c r="E534" s="65"/>
      <c r="F534" s="65"/>
      <c r="G534" s="129"/>
    </row>
    <row r="535" spans="1:7">
      <c r="A535" s="65"/>
      <c r="B535" s="65"/>
      <c r="C535" s="65"/>
      <c r="D535" s="65"/>
      <c r="E535" s="65"/>
      <c r="F535" s="65"/>
      <c r="G535" s="129"/>
    </row>
    <row r="536" spans="1:7">
      <c r="A536" s="65"/>
      <c r="B536" s="65"/>
      <c r="C536" s="65"/>
      <c r="D536" s="65"/>
      <c r="E536" s="65"/>
      <c r="F536" s="65"/>
      <c r="G536" s="129"/>
    </row>
    <row r="537" spans="1:7">
      <c r="A537" s="65"/>
      <c r="B537" s="65"/>
      <c r="C537" s="65"/>
      <c r="D537" s="65"/>
      <c r="E537" s="65"/>
      <c r="F537" s="65"/>
      <c r="G537" s="129"/>
    </row>
    <row r="538" spans="1:7">
      <c r="A538" s="65"/>
      <c r="B538" s="65"/>
      <c r="C538" s="65"/>
      <c r="D538" s="65"/>
      <c r="E538" s="65"/>
      <c r="F538" s="65"/>
      <c r="G538" s="129"/>
    </row>
    <row r="539" spans="1:7">
      <c r="A539" s="65"/>
      <c r="B539" s="65"/>
      <c r="C539" s="65"/>
      <c r="D539" s="65"/>
      <c r="E539" s="65"/>
      <c r="F539" s="65"/>
      <c r="G539" s="129"/>
    </row>
    <row r="540" spans="1:7">
      <c r="A540" s="65"/>
      <c r="B540" s="65"/>
      <c r="C540" s="65"/>
      <c r="D540" s="65"/>
      <c r="E540" s="65"/>
      <c r="F540" s="65"/>
      <c r="G540" s="129"/>
    </row>
    <row r="541" spans="1:7">
      <c r="A541" s="65"/>
      <c r="B541" s="65"/>
      <c r="C541" s="65"/>
      <c r="D541" s="65"/>
      <c r="E541" s="65"/>
      <c r="F541" s="65"/>
      <c r="G541" s="129"/>
    </row>
    <row r="542" spans="1:7">
      <c r="A542" s="65"/>
      <c r="B542" s="65"/>
      <c r="C542" s="65"/>
      <c r="D542" s="65"/>
      <c r="E542" s="65"/>
      <c r="F542" s="65"/>
      <c r="G542" s="129"/>
    </row>
    <row r="543" spans="1:7">
      <c r="A543" s="65"/>
      <c r="B543" s="65"/>
      <c r="C543" s="65"/>
      <c r="D543" s="65"/>
      <c r="E543" s="65"/>
      <c r="F543" s="65"/>
      <c r="G543" s="129"/>
    </row>
    <row r="544" spans="1:7">
      <c r="A544" s="65"/>
      <c r="B544" s="65"/>
      <c r="C544" s="65"/>
      <c r="D544" s="65"/>
      <c r="E544" s="65"/>
      <c r="F544" s="65"/>
      <c r="G544" s="129"/>
    </row>
    <row r="545" spans="1:7">
      <c r="A545" s="65"/>
      <c r="B545" s="65"/>
      <c r="C545" s="65"/>
      <c r="D545" s="65"/>
      <c r="E545" s="65"/>
      <c r="F545" s="65"/>
      <c r="G545" s="129"/>
    </row>
    <row r="546" spans="1:7">
      <c r="A546" s="65"/>
      <c r="B546" s="65"/>
      <c r="C546" s="65"/>
      <c r="D546" s="65"/>
      <c r="E546" s="65"/>
      <c r="F546" s="65"/>
      <c r="G546" s="129"/>
    </row>
    <row r="547" spans="1:7">
      <c r="A547" s="65"/>
      <c r="B547" s="65"/>
      <c r="C547" s="65"/>
      <c r="D547" s="65"/>
      <c r="E547" s="65"/>
      <c r="F547" s="65"/>
      <c r="G547" s="129"/>
    </row>
    <row r="548" spans="1:7">
      <c r="A548" s="65"/>
      <c r="B548" s="65"/>
      <c r="C548" s="65"/>
      <c r="D548" s="65"/>
      <c r="E548" s="65"/>
      <c r="F548" s="65"/>
      <c r="G548" s="129"/>
    </row>
    <row r="549" spans="1:7">
      <c r="A549" s="65"/>
      <c r="B549" s="65"/>
      <c r="C549" s="65"/>
      <c r="D549" s="65"/>
      <c r="E549" s="65"/>
      <c r="F549" s="65"/>
      <c r="G549" s="129"/>
    </row>
    <row r="550" spans="1:7">
      <c r="A550" s="65"/>
      <c r="B550" s="65"/>
      <c r="C550" s="65"/>
      <c r="D550" s="65"/>
      <c r="E550" s="65"/>
      <c r="F550" s="65"/>
      <c r="G550" s="129"/>
    </row>
    <row r="551" spans="1:7">
      <c r="A551" s="65"/>
      <c r="B551" s="65"/>
      <c r="C551" s="65"/>
      <c r="D551" s="65"/>
      <c r="E551" s="65"/>
      <c r="F551" s="65"/>
      <c r="G551" s="129"/>
    </row>
    <row r="552" spans="1:7">
      <c r="A552" s="65"/>
      <c r="B552" s="65"/>
      <c r="C552" s="65"/>
      <c r="D552" s="65"/>
      <c r="E552" s="65"/>
      <c r="F552" s="65"/>
      <c r="G552" s="129"/>
    </row>
    <row r="553" spans="1:7">
      <c r="A553" s="65"/>
      <c r="B553" s="65"/>
      <c r="C553" s="65"/>
      <c r="D553" s="65"/>
      <c r="E553" s="65"/>
      <c r="F553" s="65"/>
      <c r="G553" s="129"/>
    </row>
    <row r="554" spans="1:7">
      <c r="A554" s="65"/>
      <c r="B554" s="65"/>
      <c r="C554" s="65"/>
      <c r="D554" s="65"/>
      <c r="E554" s="65"/>
      <c r="F554" s="65"/>
      <c r="G554" s="129"/>
    </row>
    <row r="555" spans="1:7">
      <c r="A555" s="65"/>
      <c r="B555" s="65"/>
      <c r="C555" s="65"/>
      <c r="D555" s="65"/>
      <c r="E555" s="65"/>
      <c r="F555" s="65"/>
      <c r="G555" s="129"/>
    </row>
    <row r="556" spans="1:7">
      <c r="A556" s="65"/>
      <c r="B556" s="65"/>
      <c r="C556" s="65"/>
      <c r="D556" s="65"/>
      <c r="E556" s="65"/>
      <c r="F556" s="65"/>
      <c r="G556" s="129"/>
    </row>
    <row r="557" spans="1:7">
      <c r="A557" s="65"/>
      <c r="B557" s="65"/>
      <c r="C557" s="65"/>
      <c r="D557" s="65"/>
      <c r="E557" s="65"/>
      <c r="F557" s="65"/>
      <c r="G557" s="129"/>
    </row>
    <row r="558" spans="1:7">
      <c r="A558" s="65"/>
      <c r="B558" s="65"/>
      <c r="C558" s="65"/>
      <c r="D558" s="65"/>
      <c r="E558" s="65"/>
      <c r="F558" s="65"/>
      <c r="G558" s="129"/>
    </row>
    <row r="559" spans="1:7">
      <c r="A559" s="65"/>
      <c r="B559" s="65"/>
      <c r="C559" s="65"/>
      <c r="D559" s="65"/>
      <c r="E559" s="65"/>
      <c r="F559" s="65"/>
      <c r="G559" s="129"/>
    </row>
    <row r="560" spans="1:7">
      <c r="A560" s="65"/>
      <c r="B560" s="65"/>
      <c r="C560" s="65"/>
      <c r="D560" s="65"/>
      <c r="E560" s="65"/>
      <c r="F560" s="65"/>
      <c r="G560" s="129"/>
    </row>
    <row r="561" spans="1:7">
      <c r="A561" s="65"/>
      <c r="B561" s="65"/>
      <c r="C561" s="65"/>
      <c r="D561" s="65"/>
      <c r="E561" s="65"/>
      <c r="F561" s="65"/>
      <c r="G561" s="129"/>
    </row>
    <row r="562" spans="1:7">
      <c r="A562" s="65"/>
      <c r="B562" s="65"/>
      <c r="C562" s="65"/>
      <c r="D562" s="65"/>
      <c r="E562" s="65"/>
      <c r="F562" s="65"/>
      <c r="G562" s="129"/>
    </row>
    <row r="563" spans="1:7">
      <c r="A563" s="65"/>
      <c r="B563" s="65"/>
      <c r="C563" s="65"/>
      <c r="D563" s="65"/>
      <c r="E563" s="65"/>
      <c r="F563" s="65"/>
      <c r="G563" s="129"/>
    </row>
    <row r="564" spans="1:7">
      <c r="A564" s="65"/>
      <c r="B564" s="65"/>
      <c r="C564" s="65"/>
      <c r="D564" s="65"/>
      <c r="E564" s="65"/>
      <c r="F564" s="65"/>
      <c r="G564" s="129"/>
    </row>
    <row r="565" spans="1:7">
      <c r="A565" s="65"/>
      <c r="B565" s="65"/>
      <c r="C565" s="65"/>
      <c r="D565" s="65"/>
      <c r="E565" s="65"/>
      <c r="F565" s="65"/>
      <c r="G565" s="129"/>
    </row>
    <row r="566" spans="1:7">
      <c r="A566" s="65"/>
      <c r="B566" s="65"/>
      <c r="C566" s="65"/>
      <c r="D566" s="65"/>
      <c r="E566" s="65"/>
      <c r="F566" s="65"/>
      <c r="G566" s="129"/>
    </row>
    <row r="567" spans="1:7">
      <c r="A567" s="65"/>
      <c r="B567" s="65"/>
      <c r="C567" s="65"/>
      <c r="D567" s="65"/>
      <c r="E567" s="65"/>
      <c r="F567" s="65"/>
      <c r="G567" s="129"/>
    </row>
    <row r="568" spans="1:7">
      <c r="A568" s="65"/>
      <c r="B568" s="65"/>
      <c r="C568" s="65"/>
      <c r="D568" s="65"/>
      <c r="E568" s="65"/>
      <c r="F568" s="65"/>
      <c r="G568" s="129"/>
    </row>
    <row r="569" spans="1:7">
      <c r="A569" s="65"/>
      <c r="B569" s="65"/>
      <c r="C569" s="65"/>
      <c r="D569" s="65"/>
      <c r="E569" s="65"/>
      <c r="F569" s="65"/>
      <c r="G569" s="129"/>
    </row>
    <row r="570" spans="1:7">
      <c r="A570" s="65"/>
      <c r="B570" s="65"/>
      <c r="C570" s="65"/>
      <c r="D570" s="65"/>
      <c r="E570" s="65"/>
      <c r="F570" s="65"/>
      <c r="G570" s="129"/>
    </row>
    <row r="571" spans="1:7">
      <c r="A571" s="65"/>
      <c r="B571" s="65"/>
      <c r="C571" s="65"/>
      <c r="D571" s="65"/>
      <c r="E571" s="65"/>
      <c r="F571" s="65"/>
      <c r="G571" s="129"/>
    </row>
    <row r="572" spans="1:7">
      <c r="A572" s="65"/>
      <c r="B572" s="65"/>
      <c r="C572" s="65"/>
      <c r="D572" s="65"/>
      <c r="E572" s="65"/>
      <c r="F572" s="65"/>
      <c r="G572" s="129"/>
    </row>
    <row r="573" spans="1:7">
      <c r="A573" s="65"/>
      <c r="B573" s="65"/>
      <c r="C573" s="65"/>
      <c r="D573" s="65"/>
      <c r="E573" s="65"/>
      <c r="F573" s="65"/>
      <c r="G573" s="129"/>
    </row>
    <row r="574" spans="1:7">
      <c r="A574" s="65"/>
      <c r="B574" s="65"/>
      <c r="C574" s="65"/>
      <c r="D574" s="65"/>
      <c r="E574" s="65"/>
      <c r="F574" s="65"/>
      <c r="G574" s="129"/>
    </row>
    <row r="575" spans="1:7">
      <c r="A575" s="65"/>
      <c r="B575" s="65"/>
      <c r="C575" s="65"/>
      <c r="D575" s="65"/>
      <c r="E575" s="65"/>
      <c r="F575" s="65"/>
      <c r="G575" s="129"/>
    </row>
    <row r="576" spans="1:7">
      <c r="A576" s="65"/>
      <c r="B576" s="65"/>
      <c r="C576" s="65"/>
      <c r="D576" s="65"/>
      <c r="E576" s="65"/>
      <c r="F576" s="65"/>
      <c r="G576" s="129"/>
    </row>
    <row r="577" spans="1:7">
      <c r="A577" s="65"/>
      <c r="B577" s="65"/>
      <c r="C577" s="65"/>
      <c r="D577" s="65"/>
      <c r="E577" s="65"/>
      <c r="F577" s="65"/>
      <c r="G577" s="129"/>
    </row>
    <row r="578" spans="1:7">
      <c r="A578" s="65"/>
      <c r="B578" s="65"/>
      <c r="C578" s="65"/>
      <c r="D578" s="65"/>
      <c r="E578" s="65"/>
      <c r="F578" s="65"/>
      <c r="G578" s="129"/>
    </row>
    <row r="579" spans="1:7">
      <c r="A579" s="65"/>
      <c r="B579" s="65"/>
      <c r="C579" s="65"/>
      <c r="D579" s="65"/>
      <c r="E579" s="65"/>
      <c r="F579" s="65"/>
      <c r="G579" s="129"/>
    </row>
    <row r="580" spans="1:7">
      <c r="A580" s="65"/>
      <c r="B580" s="65"/>
      <c r="C580" s="65"/>
      <c r="D580" s="65"/>
      <c r="E580" s="65"/>
      <c r="F580" s="65"/>
      <c r="G580" s="129"/>
    </row>
    <row r="581" spans="1:7">
      <c r="A581" s="65"/>
      <c r="B581" s="65"/>
      <c r="C581" s="65"/>
      <c r="D581" s="65"/>
      <c r="E581" s="65"/>
      <c r="F581" s="65"/>
      <c r="G581" s="129"/>
    </row>
    <row r="582" spans="1:7">
      <c r="A582" s="65"/>
      <c r="B582" s="65"/>
      <c r="C582" s="65"/>
      <c r="D582" s="65"/>
      <c r="E582" s="65"/>
      <c r="F582" s="65"/>
      <c r="G582" s="129"/>
    </row>
    <row r="583" spans="1:7">
      <c r="A583" s="65"/>
      <c r="B583" s="65"/>
      <c r="C583" s="65"/>
      <c r="D583" s="65"/>
      <c r="E583" s="65"/>
      <c r="F583" s="65"/>
      <c r="G583" s="129"/>
    </row>
    <row r="584" spans="1:7">
      <c r="A584" s="65"/>
      <c r="B584" s="65"/>
      <c r="C584" s="65"/>
      <c r="D584" s="65"/>
      <c r="E584" s="65"/>
      <c r="F584" s="65"/>
      <c r="G584" s="129"/>
    </row>
    <row r="585" spans="1:7">
      <c r="A585" s="65"/>
      <c r="B585" s="65"/>
      <c r="C585" s="65"/>
      <c r="D585" s="65"/>
      <c r="E585" s="65"/>
      <c r="F585" s="65"/>
      <c r="G585" s="129"/>
    </row>
    <row r="586" spans="1:7">
      <c r="A586" s="65"/>
      <c r="B586" s="65"/>
      <c r="C586" s="65"/>
      <c r="D586" s="65"/>
      <c r="E586" s="65"/>
      <c r="F586" s="65"/>
      <c r="G586" s="129"/>
    </row>
    <row r="587" spans="1:7">
      <c r="A587" s="65"/>
      <c r="B587" s="65"/>
      <c r="C587" s="65"/>
      <c r="D587" s="65"/>
      <c r="E587" s="65"/>
      <c r="F587" s="65"/>
      <c r="G587" s="129"/>
    </row>
    <row r="588" spans="1:7">
      <c r="A588" s="65"/>
      <c r="B588" s="65"/>
      <c r="C588" s="65"/>
      <c r="D588" s="65"/>
      <c r="E588" s="65"/>
      <c r="F588" s="65"/>
      <c r="G588" s="129"/>
    </row>
    <row r="589" spans="1:7">
      <c r="A589" s="65"/>
      <c r="B589" s="65"/>
      <c r="C589" s="65"/>
      <c r="D589" s="65"/>
      <c r="E589" s="65"/>
      <c r="F589" s="65"/>
      <c r="G589" s="129"/>
    </row>
    <row r="590" spans="1:7">
      <c r="A590" s="65"/>
      <c r="B590" s="65"/>
      <c r="C590" s="65"/>
      <c r="D590" s="65"/>
      <c r="E590" s="65"/>
      <c r="F590" s="65"/>
      <c r="G590" s="129"/>
    </row>
    <row r="591" spans="1:7">
      <c r="A591" s="65"/>
      <c r="B591" s="65"/>
      <c r="C591" s="65"/>
      <c r="D591" s="65"/>
      <c r="E591" s="65"/>
      <c r="F591" s="65"/>
      <c r="G591" s="129"/>
    </row>
    <row r="592" spans="1:7">
      <c r="A592" s="65"/>
      <c r="B592" s="65"/>
      <c r="C592" s="65"/>
      <c r="D592" s="65"/>
      <c r="E592" s="65"/>
      <c r="F592" s="65"/>
      <c r="G592" s="129"/>
    </row>
    <row r="593" spans="1:7">
      <c r="A593" s="65"/>
      <c r="B593" s="65"/>
      <c r="C593" s="65"/>
      <c r="D593" s="65"/>
      <c r="E593" s="65"/>
      <c r="F593" s="65"/>
      <c r="G593" s="129"/>
    </row>
    <row r="594" spans="1:7">
      <c r="A594" s="65"/>
      <c r="B594" s="65"/>
      <c r="C594" s="65"/>
      <c r="D594" s="65"/>
      <c r="E594" s="65"/>
      <c r="F594" s="65"/>
      <c r="G594" s="129"/>
    </row>
    <row r="595" spans="1:7">
      <c r="A595" s="65"/>
      <c r="B595" s="65"/>
      <c r="C595" s="65"/>
      <c r="D595" s="65"/>
      <c r="E595" s="65"/>
      <c r="F595" s="65"/>
      <c r="G595" s="129"/>
    </row>
    <row r="596" spans="1:7">
      <c r="A596" s="65"/>
      <c r="B596" s="65"/>
      <c r="C596" s="65"/>
      <c r="D596" s="65"/>
      <c r="E596" s="65"/>
      <c r="F596" s="65"/>
      <c r="G596" s="129"/>
    </row>
    <row r="597" spans="1:7">
      <c r="A597" s="65"/>
      <c r="B597" s="65"/>
      <c r="C597" s="65"/>
      <c r="D597" s="65"/>
      <c r="E597" s="65"/>
      <c r="F597" s="65"/>
      <c r="G597" s="129"/>
    </row>
    <row r="598" spans="1:7">
      <c r="A598" s="65"/>
      <c r="B598" s="65"/>
      <c r="C598" s="65"/>
      <c r="D598" s="65"/>
      <c r="E598" s="65"/>
      <c r="F598" s="65"/>
      <c r="G598" s="129"/>
    </row>
    <row r="599" spans="1:7">
      <c r="A599" s="65"/>
      <c r="B599" s="65"/>
      <c r="C599" s="65"/>
      <c r="D599" s="65"/>
      <c r="E599" s="65"/>
      <c r="F599" s="65"/>
      <c r="G599" s="129"/>
    </row>
    <row r="600" spans="1:7">
      <c r="A600" s="65"/>
      <c r="B600" s="65"/>
      <c r="C600" s="65"/>
      <c r="D600" s="65"/>
      <c r="E600" s="65"/>
      <c r="F600" s="65"/>
      <c r="G600" s="129"/>
    </row>
    <row r="601" spans="1:7">
      <c r="A601" s="65"/>
      <c r="B601" s="65"/>
      <c r="C601" s="65"/>
      <c r="D601" s="65"/>
      <c r="E601" s="65"/>
      <c r="F601" s="65"/>
      <c r="G601" s="129"/>
    </row>
    <row r="602" spans="1:7">
      <c r="A602" s="65"/>
      <c r="B602" s="65"/>
      <c r="C602" s="65"/>
      <c r="D602" s="65"/>
      <c r="E602" s="65"/>
      <c r="F602" s="65"/>
      <c r="G602" s="129"/>
    </row>
    <row r="603" spans="1:7">
      <c r="A603" s="65"/>
      <c r="B603" s="65"/>
      <c r="C603" s="65"/>
      <c r="D603" s="65"/>
      <c r="E603" s="65"/>
      <c r="F603" s="65"/>
      <c r="G603" s="129"/>
    </row>
    <row r="604" spans="1:7">
      <c r="A604" s="65"/>
      <c r="B604" s="65"/>
      <c r="C604" s="65"/>
      <c r="D604" s="65"/>
      <c r="E604" s="65"/>
      <c r="F604" s="65"/>
      <c r="G604" s="129"/>
    </row>
    <row r="605" spans="1:7">
      <c r="A605" s="65"/>
      <c r="B605" s="65"/>
      <c r="C605" s="65"/>
      <c r="D605" s="65"/>
      <c r="E605" s="65"/>
      <c r="F605" s="65"/>
      <c r="G605" s="129"/>
    </row>
    <row r="606" spans="1:7">
      <c r="A606" s="65"/>
      <c r="B606" s="65"/>
      <c r="C606" s="65"/>
      <c r="D606" s="65"/>
      <c r="E606" s="65"/>
      <c r="F606" s="65"/>
      <c r="G606" s="129"/>
    </row>
    <row r="607" spans="1:7">
      <c r="A607" s="65"/>
      <c r="B607" s="65"/>
      <c r="C607" s="65"/>
      <c r="D607" s="65"/>
      <c r="E607" s="65"/>
      <c r="F607" s="65"/>
      <c r="G607" s="129"/>
    </row>
    <row r="608" spans="1:7">
      <c r="A608" s="65"/>
      <c r="B608" s="65"/>
      <c r="C608" s="65"/>
      <c r="D608" s="65"/>
      <c r="E608" s="65"/>
      <c r="F608" s="65"/>
      <c r="G608" s="129"/>
    </row>
    <row r="609" spans="1:7">
      <c r="A609" s="65"/>
      <c r="B609" s="65"/>
      <c r="C609" s="65"/>
      <c r="D609" s="65"/>
      <c r="E609" s="65"/>
      <c r="F609" s="65"/>
      <c r="G609" s="129"/>
    </row>
    <row r="610" spans="1:7">
      <c r="A610" s="65"/>
      <c r="B610" s="65"/>
      <c r="C610" s="65"/>
      <c r="D610" s="65"/>
      <c r="E610" s="65"/>
      <c r="F610" s="65"/>
      <c r="G610" s="129"/>
    </row>
    <row r="611" spans="1:7">
      <c r="A611" s="65"/>
      <c r="B611" s="65"/>
      <c r="C611" s="65"/>
      <c r="D611" s="65"/>
      <c r="E611" s="65"/>
      <c r="F611" s="65"/>
      <c r="G611" s="129"/>
    </row>
    <row r="612" spans="1:7">
      <c r="A612" s="65"/>
      <c r="B612" s="65"/>
      <c r="C612" s="65"/>
      <c r="D612" s="65"/>
      <c r="E612" s="65"/>
      <c r="F612" s="65"/>
      <c r="G612" s="129"/>
    </row>
    <row r="613" spans="1:7">
      <c r="A613" s="65"/>
      <c r="B613" s="65"/>
      <c r="C613" s="65"/>
      <c r="D613" s="65"/>
      <c r="E613" s="65"/>
      <c r="F613" s="65"/>
      <c r="G613" s="129"/>
    </row>
    <row r="614" spans="1:7">
      <c r="A614" s="65"/>
      <c r="B614" s="65"/>
      <c r="C614" s="65"/>
      <c r="D614" s="65"/>
      <c r="E614" s="65"/>
      <c r="F614" s="65"/>
      <c r="G614" s="129"/>
    </row>
    <row r="615" spans="1:7">
      <c r="A615" s="65"/>
      <c r="B615" s="65"/>
      <c r="C615" s="65"/>
      <c r="D615" s="65"/>
      <c r="E615" s="65"/>
      <c r="F615" s="65"/>
      <c r="G615" s="129"/>
    </row>
    <row r="616" spans="1:7">
      <c r="A616" s="65"/>
      <c r="B616" s="65"/>
      <c r="C616" s="65"/>
      <c r="D616" s="65"/>
      <c r="E616" s="65"/>
      <c r="F616" s="65"/>
      <c r="G616" s="129"/>
    </row>
    <row r="617" spans="1:7">
      <c r="A617" s="65"/>
      <c r="B617" s="65"/>
      <c r="C617" s="65"/>
      <c r="D617" s="65"/>
      <c r="E617" s="65"/>
      <c r="F617" s="65"/>
      <c r="G617" s="129"/>
    </row>
    <row r="618" spans="1:7">
      <c r="A618" s="65"/>
      <c r="B618" s="65"/>
      <c r="C618" s="65"/>
      <c r="D618" s="65"/>
      <c r="E618" s="65"/>
      <c r="F618" s="65"/>
      <c r="G618" s="129"/>
    </row>
    <row r="619" spans="1:7">
      <c r="A619" s="65"/>
      <c r="B619" s="65"/>
      <c r="C619" s="65"/>
      <c r="D619" s="65"/>
      <c r="E619" s="65"/>
      <c r="F619" s="65"/>
      <c r="G619" s="129"/>
    </row>
    <row r="620" spans="1:7">
      <c r="A620" s="65"/>
      <c r="B620" s="65"/>
      <c r="C620" s="65"/>
      <c r="D620" s="65"/>
      <c r="E620" s="65"/>
      <c r="F620" s="65"/>
      <c r="G620" s="129"/>
    </row>
    <row r="621" spans="1:7">
      <c r="A621" s="65"/>
      <c r="B621" s="65"/>
      <c r="C621" s="65"/>
      <c r="D621" s="65"/>
      <c r="E621" s="65"/>
      <c r="F621" s="65"/>
      <c r="G621" s="129"/>
    </row>
    <row r="622" spans="1:7">
      <c r="A622" s="65"/>
      <c r="B622" s="65"/>
      <c r="C622" s="65"/>
      <c r="D622" s="65"/>
      <c r="E622" s="65"/>
      <c r="F622" s="65"/>
      <c r="G622" s="129"/>
    </row>
    <row r="623" spans="1:7">
      <c r="A623" s="65"/>
      <c r="B623" s="65"/>
      <c r="C623" s="65"/>
      <c r="D623" s="65"/>
      <c r="E623" s="65"/>
      <c r="F623" s="65"/>
      <c r="G623" s="129"/>
    </row>
    <row r="624" spans="1:7">
      <c r="A624" s="65"/>
      <c r="B624" s="65"/>
      <c r="C624" s="65"/>
      <c r="D624" s="65"/>
      <c r="E624" s="65"/>
      <c r="F624" s="65"/>
      <c r="G624" s="129"/>
    </row>
    <row r="625" spans="1:7">
      <c r="A625" s="65"/>
      <c r="B625" s="65"/>
      <c r="C625" s="65"/>
      <c r="D625" s="65"/>
      <c r="E625" s="65"/>
      <c r="F625" s="65"/>
      <c r="G625" s="129"/>
    </row>
    <row r="626" spans="1:7">
      <c r="A626" s="65"/>
      <c r="B626" s="65"/>
      <c r="C626" s="65"/>
      <c r="D626" s="65"/>
      <c r="E626" s="65"/>
      <c r="F626" s="65"/>
      <c r="G626" s="129"/>
    </row>
    <row r="627" spans="1:7">
      <c r="A627" s="65"/>
      <c r="B627" s="65"/>
      <c r="C627" s="65"/>
      <c r="D627" s="65"/>
      <c r="E627" s="65"/>
      <c r="F627" s="65"/>
      <c r="G627" s="129"/>
    </row>
    <row r="628" spans="1:7">
      <c r="A628" s="65"/>
      <c r="B628" s="65"/>
      <c r="C628" s="65"/>
      <c r="D628" s="65"/>
      <c r="E628" s="65"/>
      <c r="F628" s="65"/>
      <c r="G628" s="129"/>
    </row>
    <row r="629" spans="1:7">
      <c r="A629" s="65"/>
      <c r="B629" s="65"/>
      <c r="C629" s="65"/>
      <c r="D629" s="65"/>
      <c r="E629" s="65"/>
      <c r="F629" s="65"/>
      <c r="G629" s="129"/>
    </row>
    <row r="630" spans="1:7">
      <c r="A630" s="65"/>
      <c r="B630" s="65"/>
      <c r="C630" s="65"/>
      <c r="D630" s="65"/>
      <c r="E630" s="65"/>
      <c r="F630" s="65"/>
      <c r="G630" s="129"/>
    </row>
    <row r="631" spans="1:7">
      <c r="A631" s="65"/>
      <c r="B631" s="65"/>
      <c r="C631" s="65"/>
      <c r="D631" s="65"/>
      <c r="E631" s="65"/>
      <c r="F631" s="65"/>
      <c r="G631" s="129"/>
    </row>
    <row r="632" spans="1:7">
      <c r="A632" s="65"/>
      <c r="B632" s="65"/>
      <c r="C632" s="65"/>
      <c r="D632" s="65"/>
      <c r="E632" s="65"/>
      <c r="F632" s="65"/>
      <c r="G632" s="129"/>
    </row>
    <row r="633" spans="1:7">
      <c r="A633" s="65"/>
      <c r="B633" s="65"/>
      <c r="C633" s="65"/>
      <c r="D633" s="65"/>
      <c r="E633" s="65"/>
      <c r="F633" s="65"/>
      <c r="G633" s="129"/>
    </row>
    <row r="634" spans="1:7">
      <c r="A634" s="65"/>
      <c r="B634" s="65"/>
      <c r="C634" s="65"/>
      <c r="D634" s="65"/>
      <c r="E634" s="65"/>
      <c r="F634" s="65"/>
      <c r="G634" s="129"/>
    </row>
    <row r="635" spans="1:7">
      <c r="A635" s="65"/>
      <c r="B635" s="65"/>
      <c r="C635" s="65"/>
      <c r="D635" s="65"/>
      <c r="E635" s="65"/>
      <c r="F635" s="65"/>
      <c r="G635" s="129"/>
    </row>
    <row r="636" spans="1:7">
      <c r="A636" s="65"/>
      <c r="B636" s="65"/>
      <c r="C636" s="65"/>
      <c r="D636" s="65"/>
      <c r="E636" s="65"/>
      <c r="F636" s="65"/>
      <c r="G636" s="129"/>
    </row>
    <row r="637" spans="1:7">
      <c r="A637" s="65"/>
      <c r="B637" s="65"/>
      <c r="C637" s="65"/>
      <c r="D637" s="65"/>
      <c r="E637" s="65"/>
      <c r="F637" s="65"/>
      <c r="G637" s="129"/>
    </row>
    <row r="638" spans="1:7">
      <c r="A638" s="65"/>
      <c r="B638" s="65"/>
      <c r="C638" s="65"/>
      <c r="D638" s="65"/>
      <c r="E638" s="65"/>
      <c r="F638" s="65"/>
      <c r="G638" s="129"/>
    </row>
    <row r="639" spans="1:7">
      <c r="A639" s="65"/>
      <c r="B639" s="65"/>
      <c r="C639" s="65"/>
      <c r="D639" s="65"/>
      <c r="E639" s="65"/>
      <c r="F639" s="65"/>
      <c r="G639" s="129"/>
    </row>
    <row r="640" spans="1:7">
      <c r="A640" s="65"/>
      <c r="B640" s="65"/>
      <c r="C640" s="65"/>
      <c r="D640" s="65"/>
      <c r="E640" s="65"/>
      <c r="F640" s="65"/>
      <c r="G640" s="129"/>
    </row>
    <row r="641" spans="1:7">
      <c r="A641" s="65"/>
      <c r="B641" s="65"/>
      <c r="C641" s="65"/>
      <c r="D641" s="65"/>
      <c r="E641" s="65"/>
      <c r="F641" s="65"/>
      <c r="G641" s="129"/>
    </row>
    <row r="642" spans="1:7">
      <c r="A642" s="65"/>
      <c r="B642" s="65"/>
      <c r="C642" s="65"/>
      <c r="D642" s="65"/>
      <c r="E642" s="65"/>
      <c r="F642" s="65"/>
      <c r="G642" s="129"/>
    </row>
    <row r="643" spans="1:7">
      <c r="A643" s="65"/>
      <c r="B643" s="65"/>
      <c r="C643" s="65"/>
      <c r="D643" s="65"/>
      <c r="E643" s="65"/>
      <c r="F643" s="65"/>
      <c r="G643" s="129"/>
    </row>
    <row r="644" spans="1:7">
      <c r="A644" s="65"/>
      <c r="B644" s="65"/>
      <c r="C644" s="65"/>
      <c r="D644" s="65"/>
      <c r="E644" s="65"/>
      <c r="F644" s="65"/>
      <c r="G644" s="129"/>
    </row>
    <row r="645" spans="1:7">
      <c r="A645" s="65"/>
      <c r="B645" s="65"/>
      <c r="C645" s="65"/>
      <c r="D645" s="65"/>
      <c r="E645" s="65"/>
      <c r="F645" s="65"/>
      <c r="G645" s="129"/>
    </row>
    <row r="646" spans="1:7">
      <c r="A646" s="65"/>
      <c r="B646" s="65"/>
      <c r="C646" s="65"/>
      <c r="D646" s="65"/>
      <c r="E646" s="65"/>
      <c r="F646" s="65"/>
      <c r="G646" s="129"/>
    </row>
    <row r="647" spans="1:7">
      <c r="A647" s="65"/>
      <c r="B647" s="65"/>
      <c r="C647" s="65"/>
      <c r="D647" s="65"/>
      <c r="E647" s="65"/>
      <c r="F647" s="65"/>
      <c r="G647" s="129"/>
    </row>
    <row r="648" spans="1:7">
      <c r="A648" s="65"/>
      <c r="B648" s="65"/>
      <c r="C648" s="65"/>
      <c r="D648" s="65"/>
      <c r="E648" s="65"/>
      <c r="F648" s="65"/>
      <c r="G648" s="129"/>
    </row>
    <row r="649" spans="1:7">
      <c r="A649" s="65"/>
      <c r="B649" s="65"/>
      <c r="C649" s="65"/>
      <c r="D649" s="65"/>
      <c r="E649" s="65"/>
      <c r="F649" s="65"/>
      <c r="G649" s="129"/>
    </row>
    <row r="650" spans="1:7">
      <c r="A650" s="65"/>
      <c r="B650" s="65"/>
      <c r="C650" s="65"/>
      <c r="D650" s="65"/>
      <c r="E650" s="65"/>
      <c r="F650" s="65"/>
      <c r="G650" s="129"/>
    </row>
    <row r="651" spans="1:7">
      <c r="A651" s="65"/>
      <c r="B651" s="65"/>
      <c r="C651" s="65"/>
      <c r="D651" s="65"/>
      <c r="E651" s="65"/>
      <c r="F651" s="65"/>
      <c r="G651" s="129"/>
    </row>
    <row r="652" spans="1:7">
      <c r="A652" s="65"/>
      <c r="B652" s="65"/>
      <c r="C652" s="65"/>
      <c r="D652" s="65"/>
      <c r="E652" s="65"/>
      <c r="F652" s="65"/>
      <c r="G652" s="129"/>
    </row>
    <row r="653" spans="1:7">
      <c r="A653" s="65"/>
      <c r="B653" s="65"/>
      <c r="C653" s="65"/>
      <c r="D653" s="65"/>
      <c r="E653" s="65"/>
      <c r="F653" s="65"/>
      <c r="G653" s="129"/>
    </row>
    <row r="654" spans="1:7">
      <c r="A654" s="65"/>
      <c r="B654" s="65"/>
      <c r="C654" s="65"/>
      <c r="D654" s="65"/>
      <c r="E654" s="65"/>
      <c r="F654" s="65"/>
      <c r="G654" s="129"/>
    </row>
    <row r="655" spans="1:7">
      <c r="A655" s="65"/>
      <c r="B655" s="65"/>
      <c r="C655" s="65"/>
      <c r="D655" s="65"/>
      <c r="E655" s="65"/>
      <c r="F655" s="65"/>
      <c r="G655" s="129"/>
    </row>
    <row r="656" spans="1:7">
      <c r="A656" s="65"/>
      <c r="B656" s="65"/>
      <c r="C656" s="65"/>
      <c r="D656" s="65"/>
      <c r="E656" s="65"/>
      <c r="F656" s="65"/>
      <c r="G656" s="129"/>
    </row>
    <row r="657" spans="1:7">
      <c r="A657" s="65"/>
      <c r="B657" s="65"/>
      <c r="C657" s="65"/>
      <c r="D657" s="65"/>
      <c r="E657" s="65"/>
      <c r="F657" s="65"/>
      <c r="G657" s="129"/>
    </row>
    <row r="658" spans="1:7">
      <c r="A658" s="65"/>
      <c r="B658" s="65"/>
      <c r="C658" s="65"/>
      <c r="D658" s="65"/>
      <c r="E658" s="65"/>
      <c r="F658" s="65"/>
      <c r="G658" s="129"/>
    </row>
    <row r="659" spans="1:7">
      <c r="A659" s="65"/>
      <c r="B659" s="65"/>
      <c r="C659" s="65"/>
      <c r="D659" s="65"/>
      <c r="E659" s="65"/>
      <c r="F659" s="65"/>
      <c r="G659" s="129"/>
    </row>
    <row r="660" spans="1:7">
      <c r="A660" s="65"/>
      <c r="B660" s="65"/>
      <c r="C660" s="65"/>
      <c r="D660" s="65"/>
      <c r="E660" s="65"/>
      <c r="F660" s="65"/>
      <c r="G660" s="129"/>
    </row>
    <row r="661" spans="1:7">
      <c r="A661" s="65"/>
      <c r="B661" s="65"/>
      <c r="C661" s="65"/>
      <c r="D661" s="65"/>
      <c r="E661" s="65"/>
      <c r="F661" s="65"/>
      <c r="G661" s="129"/>
    </row>
    <row r="662" spans="1:7">
      <c r="A662" s="65"/>
      <c r="B662" s="65"/>
      <c r="C662" s="65"/>
      <c r="D662" s="65"/>
      <c r="E662" s="65"/>
      <c r="F662" s="65"/>
      <c r="G662" s="129"/>
    </row>
    <row r="663" spans="1:7">
      <c r="A663" s="65"/>
      <c r="B663" s="65"/>
      <c r="C663" s="65"/>
      <c r="D663" s="65"/>
      <c r="E663" s="65"/>
      <c r="F663" s="65"/>
      <c r="G663" s="129"/>
    </row>
    <row r="664" spans="1:7">
      <c r="A664" s="65"/>
      <c r="B664" s="65"/>
      <c r="C664" s="65"/>
      <c r="D664" s="65"/>
      <c r="E664" s="65"/>
      <c r="F664" s="65"/>
      <c r="G664" s="129"/>
    </row>
    <row r="665" spans="1:7">
      <c r="A665" s="65"/>
      <c r="B665" s="65"/>
      <c r="C665" s="65"/>
      <c r="D665" s="65"/>
      <c r="E665" s="65"/>
      <c r="F665" s="65"/>
      <c r="G665" s="129"/>
    </row>
    <row r="666" spans="1:7">
      <c r="A666" s="65"/>
      <c r="B666" s="65"/>
      <c r="C666" s="65"/>
      <c r="D666" s="65"/>
      <c r="E666" s="65"/>
      <c r="F666" s="65"/>
      <c r="G666" s="129"/>
    </row>
    <row r="667" spans="1:7">
      <c r="A667" s="65"/>
      <c r="B667" s="65"/>
      <c r="C667" s="65"/>
      <c r="D667" s="65"/>
      <c r="E667" s="65"/>
      <c r="F667" s="65"/>
      <c r="G667" s="129"/>
    </row>
    <row r="668" spans="1:7">
      <c r="A668" s="65"/>
      <c r="B668" s="65"/>
      <c r="C668" s="65"/>
      <c r="D668" s="65"/>
      <c r="E668" s="65"/>
      <c r="F668" s="65"/>
      <c r="G668" s="129"/>
    </row>
    <row r="669" spans="1:7">
      <c r="A669" s="65"/>
      <c r="B669" s="65"/>
      <c r="C669" s="65"/>
      <c r="D669" s="65"/>
      <c r="E669" s="65"/>
      <c r="F669" s="65"/>
      <c r="G669" s="129"/>
    </row>
    <row r="670" spans="1:7">
      <c r="A670" s="65"/>
      <c r="B670" s="65"/>
      <c r="C670" s="65"/>
      <c r="D670" s="65"/>
      <c r="E670" s="65"/>
      <c r="F670" s="65"/>
      <c r="G670" s="129"/>
    </row>
    <row r="671" spans="1:7">
      <c r="A671" s="65"/>
      <c r="B671" s="65"/>
      <c r="C671" s="65"/>
      <c r="D671" s="65"/>
      <c r="E671" s="65"/>
      <c r="F671" s="65"/>
      <c r="G671" s="129"/>
    </row>
    <row r="672" spans="1:7">
      <c r="A672" s="65"/>
      <c r="B672" s="65"/>
      <c r="C672" s="65"/>
      <c r="D672" s="65"/>
      <c r="E672" s="65"/>
      <c r="F672" s="65"/>
      <c r="G672" s="129"/>
    </row>
    <row r="673" spans="1:7">
      <c r="A673" s="65"/>
      <c r="B673" s="65"/>
      <c r="C673" s="65"/>
      <c r="D673" s="65"/>
      <c r="E673" s="65"/>
      <c r="F673" s="65"/>
      <c r="G673" s="129"/>
    </row>
    <row r="674" spans="1:7">
      <c r="A674" s="65"/>
      <c r="B674" s="65"/>
      <c r="C674" s="65"/>
      <c r="D674" s="65"/>
      <c r="E674" s="65"/>
      <c r="F674" s="65"/>
      <c r="G674" s="129"/>
    </row>
    <row r="675" spans="1:7">
      <c r="A675" s="65"/>
      <c r="B675" s="65"/>
      <c r="C675" s="65"/>
      <c r="D675" s="65"/>
      <c r="E675" s="65"/>
      <c r="F675" s="65"/>
      <c r="G675" s="129"/>
    </row>
    <row r="676" spans="1:7">
      <c r="A676" s="65"/>
      <c r="B676" s="65"/>
      <c r="C676" s="65"/>
      <c r="D676" s="65"/>
      <c r="E676" s="65"/>
      <c r="F676" s="65"/>
      <c r="G676" s="129"/>
    </row>
    <row r="677" spans="1:7">
      <c r="A677" s="65"/>
      <c r="B677" s="65"/>
      <c r="C677" s="65"/>
      <c r="D677" s="65"/>
      <c r="E677" s="65"/>
      <c r="F677" s="65"/>
      <c r="G677" s="129"/>
    </row>
    <row r="678" spans="1:7">
      <c r="A678" s="65"/>
      <c r="B678" s="65"/>
      <c r="C678" s="65"/>
      <c r="D678" s="65"/>
      <c r="E678" s="65"/>
      <c r="F678" s="65"/>
      <c r="G678" s="129"/>
    </row>
    <row r="679" spans="1:7">
      <c r="A679" s="65"/>
      <c r="B679" s="65"/>
      <c r="C679" s="65"/>
      <c r="D679" s="65"/>
      <c r="E679" s="65"/>
      <c r="F679" s="65"/>
      <c r="G679" s="129"/>
    </row>
    <row r="680" spans="1:7">
      <c r="A680" s="65"/>
      <c r="B680" s="65"/>
      <c r="C680" s="65"/>
      <c r="D680" s="65"/>
      <c r="E680" s="65"/>
      <c r="F680" s="65"/>
      <c r="G680" s="129"/>
    </row>
    <row r="681" spans="1:7">
      <c r="A681" s="65"/>
      <c r="B681" s="65"/>
      <c r="C681" s="65"/>
      <c r="D681" s="65"/>
      <c r="E681" s="65"/>
      <c r="F681" s="65"/>
      <c r="G681" s="129"/>
    </row>
    <row r="682" spans="1:7">
      <c r="A682" s="65"/>
      <c r="B682" s="65"/>
      <c r="C682" s="65"/>
      <c r="D682" s="65"/>
      <c r="E682" s="65"/>
      <c r="F682" s="65"/>
      <c r="G682" s="129"/>
    </row>
    <row r="683" spans="1:7">
      <c r="A683" s="65"/>
      <c r="B683" s="65"/>
      <c r="C683" s="65"/>
      <c r="D683" s="65"/>
      <c r="E683" s="65"/>
      <c r="F683" s="65"/>
      <c r="G683" s="129"/>
    </row>
    <row r="684" spans="1:7">
      <c r="A684" s="65"/>
      <c r="B684" s="65"/>
      <c r="C684" s="65"/>
      <c r="D684" s="65"/>
      <c r="E684" s="65"/>
      <c r="F684" s="65"/>
      <c r="G684" s="129"/>
    </row>
    <row r="685" spans="1:7">
      <c r="A685" s="65"/>
      <c r="B685" s="65"/>
      <c r="C685" s="65"/>
      <c r="D685" s="65"/>
      <c r="E685" s="65"/>
      <c r="F685" s="65"/>
      <c r="G685" s="129"/>
    </row>
    <row r="686" spans="1:7">
      <c r="A686" s="65"/>
      <c r="B686" s="65"/>
      <c r="C686" s="65"/>
      <c r="D686" s="65"/>
      <c r="E686" s="65"/>
      <c r="F686" s="65"/>
      <c r="G686" s="129"/>
    </row>
    <row r="687" spans="1:7">
      <c r="A687" s="65"/>
      <c r="B687" s="65"/>
      <c r="C687" s="65"/>
      <c r="D687" s="65"/>
      <c r="E687" s="65"/>
      <c r="F687" s="65"/>
      <c r="G687" s="129"/>
    </row>
    <row r="688" spans="1:7">
      <c r="A688" s="65"/>
      <c r="B688" s="65"/>
      <c r="C688" s="65"/>
      <c r="D688" s="65"/>
      <c r="E688" s="65"/>
      <c r="F688" s="65"/>
      <c r="G688" s="129"/>
    </row>
    <row r="689" spans="1:7">
      <c r="A689" s="65"/>
      <c r="B689" s="65"/>
      <c r="C689" s="65"/>
      <c r="D689" s="65"/>
      <c r="E689" s="65"/>
      <c r="F689" s="65"/>
      <c r="G689" s="129"/>
    </row>
    <row r="690" spans="1:7">
      <c r="A690" s="65"/>
      <c r="B690" s="65"/>
      <c r="C690" s="65"/>
      <c r="D690" s="65"/>
      <c r="E690" s="65"/>
      <c r="F690" s="65"/>
      <c r="G690" s="129"/>
    </row>
    <row r="691" spans="1:7">
      <c r="A691" s="65"/>
      <c r="B691" s="65"/>
      <c r="C691" s="65"/>
      <c r="D691" s="65"/>
      <c r="E691" s="65"/>
      <c r="F691" s="65"/>
      <c r="G691" s="129"/>
    </row>
    <row r="692" spans="1:7">
      <c r="A692" s="65"/>
      <c r="B692" s="65"/>
      <c r="C692" s="65"/>
      <c r="D692" s="65"/>
      <c r="E692" s="65"/>
      <c r="F692" s="65"/>
      <c r="G692" s="129"/>
    </row>
    <row r="693" spans="1:7">
      <c r="A693" s="65"/>
      <c r="B693" s="65"/>
      <c r="C693" s="65"/>
      <c r="D693" s="65"/>
      <c r="E693" s="65"/>
      <c r="F693" s="65"/>
      <c r="G693" s="129"/>
    </row>
    <row r="694" spans="1:7">
      <c r="A694" s="65"/>
      <c r="B694" s="65"/>
      <c r="C694" s="65"/>
      <c r="D694" s="65"/>
      <c r="E694" s="65"/>
      <c r="F694" s="65"/>
      <c r="G694" s="129"/>
    </row>
    <row r="695" spans="1:7">
      <c r="A695" s="65"/>
      <c r="B695" s="65"/>
      <c r="C695" s="65"/>
      <c r="D695" s="65"/>
      <c r="E695" s="65"/>
      <c r="F695" s="65"/>
      <c r="G695" s="129"/>
    </row>
    <row r="696" spans="1:7">
      <c r="A696" s="65"/>
      <c r="B696" s="65"/>
      <c r="C696" s="65"/>
      <c r="D696" s="65"/>
      <c r="E696" s="65"/>
      <c r="F696" s="65"/>
      <c r="G696" s="129"/>
    </row>
    <row r="697" spans="1:7">
      <c r="A697" s="65"/>
      <c r="B697" s="65"/>
      <c r="C697" s="65"/>
      <c r="D697" s="65"/>
      <c r="E697" s="65"/>
      <c r="F697" s="65"/>
      <c r="G697" s="129"/>
    </row>
    <row r="698" spans="1:7">
      <c r="A698" s="65"/>
      <c r="B698" s="65"/>
      <c r="C698" s="65"/>
      <c r="D698" s="65"/>
      <c r="E698" s="65"/>
      <c r="F698" s="65"/>
      <c r="G698" s="129"/>
    </row>
    <row r="699" spans="1:7">
      <c r="A699" s="65"/>
      <c r="B699" s="65"/>
      <c r="C699" s="65"/>
      <c r="D699" s="65"/>
      <c r="E699" s="65"/>
      <c r="F699" s="65"/>
      <c r="G699" s="129"/>
    </row>
    <row r="700" spans="1:7">
      <c r="A700" s="65"/>
      <c r="B700" s="65"/>
      <c r="C700" s="65"/>
      <c r="D700" s="65"/>
      <c r="E700" s="65"/>
      <c r="F700" s="65"/>
      <c r="G700" s="129"/>
    </row>
    <row r="701" spans="1:7">
      <c r="A701" s="65"/>
      <c r="B701" s="65"/>
      <c r="C701" s="65"/>
      <c r="D701" s="65"/>
      <c r="E701" s="65"/>
      <c r="F701" s="65"/>
      <c r="G701" s="129"/>
    </row>
    <row r="702" spans="1:7">
      <c r="A702" s="65"/>
      <c r="B702" s="65"/>
      <c r="C702" s="65"/>
      <c r="D702" s="65"/>
      <c r="E702" s="65"/>
      <c r="F702" s="65"/>
      <c r="G702" s="129"/>
    </row>
    <row r="703" spans="1:7">
      <c r="A703" s="65"/>
      <c r="B703" s="65"/>
      <c r="C703" s="65"/>
      <c r="D703" s="65"/>
      <c r="E703" s="65"/>
      <c r="F703" s="65"/>
      <c r="G703" s="129"/>
    </row>
    <row r="704" spans="1:7">
      <c r="A704" s="65"/>
      <c r="B704" s="65"/>
      <c r="C704" s="65"/>
      <c r="D704" s="65"/>
      <c r="E704" s="65"/>
      <c r="F704" s="65"/>
      <c r="G704" s="129"/>
    </row>
    <row r="705" spans="1:7">
      <c r="A705" s="65"/>
      <c r="B705" s="65"/>
      <c r="C705" s="65"/>
      <c r="D705" s="65"/>
      <c r="E705" s="65"/>
      <c r="F705" s="65"/>
      <c r="G705" s="129"/>
    </row>
    <row r="706" spans="1:7">
      <c r="A706" s="65"/>
      <c r="B706" s="65"/>
      <c r="C706" s="65"/>
      <c r="D706" s="65"/>
      <c r="E706" s="65"/>
      <c r="F706" s="65"/>
      <c r="G706" s="129"/>
    </row>
    <row r="707" spans="1:7">
      <c r="A707" s="65"/>
      <c r="B707" s="65"/>
      <c r="C707" s="65"/>
      <c r="D707" s="65"/>
      <c r="E707" s="65"/>
      <c r="F707" s="65"/>
      <c r="G707" s="129"/>
    </row>
    <row r="708" spans="1:7">
      <c r="A708" s="65"/>
      <c r="B708" s="65"/>
      <c r="C708" s="65"/>
      <c r="D708" s="65"/>
      <c r="E708" s="65"/>
      <c r="F708" s="65"/>
      <c r="G708" s="129"/>
    </row>
    <row r="709" spans="1:7">
      <c r="A709" s="65"/>
      <c r="B709" s="65"/>
      <c r="C709" s="65"/>
      <c r="D709" s="65"/>
      <c r="E709" s="65"/>
      <c r="F709" s="65"/>
      <c r="G709" s="129"/>
    </row>
    <row r="710" spans="1:7">
      <c r="A710" s="65"/>
      <c r="B710" s="65"/>
      <c r="C710" s="65"/>
      <c r="D710" s="65"/>
      <c r="E710" s="65"/>
      <c r="F710" s="65"/>
      <c r="G710" s="129"/>
    </row>
    <row r="711" spans="1:7">
      <c r="A711" s="65"/>
      <c r="B711" s="65"/>
      <c r="C711" s="65"/>
      <c r="D711" s="65"/>
      <c r="E711" s="65"/>
      <c r="F711" s="65"/>
      <c r="G711" s="129"/>
    </row>
    <row r="712" spans="1:7">
      <c r="A712" s="65"/>
      <c r="B712" s="65"/>
      <c r="C712" s="65"/>
      <c r="D712" s="65"/>
      <c r="E712" s="65"/>
      <c r="F712" s="65"/>
      <c r="G712" s="129"/>
    </row>
    <row r="713" spans="1:7">
      <c r="A713" s="65"/>
      <c r="B713" s="65"/>
      <c r="C713" s="65"/>
      <c r="D713" s="65"/>
      <c r="E713" s="65"/>
      <c r="F713" s="65"/>
      <c r="G713" s="129"/>
    </row>
    <row r="714" spans="1:7">
      <c r="A714" s="65"/>
      <c r="B714" s="65"/>
      <c r="C714" s="65"/>
      <c r="D714" s="65"/>
      <c r="E714" s="65"/>
      <c r="F714" s="65"/>
      <c r="G714" s="129"/>
    </row>
    <row r="715" spans="1:7">
      <c r="A715" s="65"/>
      <c r="B715" s="65"/>
      <c r="C715" s="65"/>
      <c r="D715" s="65"/>
      <c r="E715" s="65"/>
      <c r="F715" s="65"/>
      <c r="G715" s="129"/>
    </row>
    <row r="716" spans="1:7">
      <c r="A716" s="65"/>
      <c r="B716" s="65"/>
      <c r="C716" s="65"/>
      <c r="D716" s="65"/>
      <c r="E716" s="65"/>
      <c r="F716" s="65"/>
      <c r="G716" s="129"/>
    </row>
    <row r="717" spans="1:7">
      <c r="A717" s="65"/>
      <c r="B717" s="65"/>
      <c r="C717" s="65"/>
      <c r="D717" s="65"/>
      <c r="E717" s="65"/>
      <c r="F717" s="65"/>
      <c r="G717" s="129"/>
    </row>
    <row r="718" spans="1:7">
      <c r="A718" s="65"/>
      <c r="B718" s="65"/>
      <c r="C718" s="65"/>
      <c r="D718" s="65"/>
      <c r="E718" s="65"/>
      <c r="F718" s="65"/>
      <c r="G718" s="129"/>
    </row>
    <row r="719" spans="1:7">
      <c r="A719" s="65"/>
      <c r="B719" s="65"/>
      <c r="C719" s="65"/>
      <c r="D719" s="65"/>
      <c r="E719" s="65"/>
      <c r="F719" s="65"/>
      <c r="G719" s="129"/>
    </row>
    <row r="720" spans="1:7">
      <c r="A720" s="65"/>
      <c r="B720" s="65"/>
      <c r="C720" s="65"/>
      <c r="D720" s="65"/>
      <c r="E720" s="65"/>
      <c r="F720" s="65"/>
      <c r="G720" s="129"/>
    </row>
    <row r="721" spans="1:7">
      <c r="A721" s="65"/>
      <c r="B721" s="65"/>
      <c r="C721" s="65"/>
      <c r="D721" s="65"/>
      <c r="E721" s="65"/>
      <c r="F721" s="65"/>
      <c r="G721" s="129"/>
    </row>
    <row r="722" spans="1:7">
      <c r="A722" s="65"/>
      <c r="B722" s="65"/>
      <c r="C722" s="65"/>
      <c r="D722" s="65"/>
      <c r="E722" s="65"/>
      <c r="F722" s="65"/>
      <c r="G722" s="129"/>
    </row>
    <row r="723" spans="1:7">
      <c r="A723" s="65"/>
      <c r="B723" s="65"/>
      <c r="C723" s="65"/>
      <c r="D723" s="65"/>
      <c r="E723" s="65"/>
      <c r="F723" s="65"/>
      <c r="G723" s="129"/>
    </row>
    <row r="724" spans="1:7">
      <c r="A724" s="65"/>
      <c r="B724" s="65"/>
      <c r="C724" s="65"/>
      <c r="D724" s="65"/>
      <c r="E724" s="65"/>
      <c r="F724" s="65"/>
      <c r="G724" s="129"/>
    </row>
    <row r="725" spans="1:7">
      <c r="A725" s="65"/>
      <c r="B725" s="65"/>
      <c r="C725" s="65"/>
      <c r="D725" s="65"/>
      <c r="E725" s="65"/>
      <c r="F725" s="65"/>
      <c r="G725" s="129"/>
    </row>
    <row r="726" spans="1:7">
      <c r="A726" s="65"/>
      <c r="B726" s="65"/>
      <c r="C726" s="65"/>
      <c r="D726" s="65"/>
      <c r="E726" s="65"/>
      <c r="F726" s="65"/>
      <c r="G726" s="129"/>
    </row>
    <row r="727" spans="1:7">
      <c r="A727" s="65"/>
      <c r="B727" s="65"/>
      <c r="C727" s="65"/>
      <c r="D727" s="65"/>
      <c r="E727" s="65"/>
      <c r="F727" s="65"/>
      <c r="G727" s="129"/>
    </row>
    <row r="728" spans="1:7">
      <c r="A728" s="65"/>
      <c r="B728" s="65"/>
      <c r="C728" s="65"/>
      <c r="D728" s="65"/>
      <c r="E728" s="65"/>
      <c r="F728" s="65"/>
      <c r="G728" s="129"/>
    </row>
    <row r="729" spans="1:7">
      <c r="A729" s="65"/>
      <c r="B729" s="65"/>
      <c r="C729" s="65"/>
      <c r="D729" s="65"/>
      <c r="E729" s="65"/>
      <c r="F729" s="65"/>
      <c r="G729" s="129"/>
    </row>
    <row r="730" spans="1:7">
      <c r="A730" s="65"/>
      <c r="B730" s="65"/>
      <c r="C730" s="65"/>
      <c r="D730" s="65"/>
      <c r="E730" s="65"/>
      <c r="F730" s="65"/>
      <c r="G730" s="129"/>
    </row>
    <row r="731" spans="1:7">
      <c r="A731" s="65"/>
      <c r="B731" s="65"/>
      <c r="C731" s="65"/>
      <c r="D731" s="65"/>
      <c r="E731" s="65"/>
      <c r="F731" s="65"/>
      <c r="G731" s="129"/>
    </row>
    <row r="732" spans="1:7">
      <c r="A732" s="65"/>
      <c r="B732" s="65"/>
      <c r="C732" s="65"/>
      <c r="D732" s="65"/>
      <c r="E732" s="65"/>
      <c r="F732" s="65"/>
      <c r="G732" s="129"/>
    </row>
    <row r="733" spans="1:7">
      <c r="A733" s="65"/>
      <c r="B733" s="65"/>
      <c r="C733" s="65"/>
      <c r="D733" s="65"/>
      <c r="E733" s="65"/>
      <c r="F733" s="65"/>
      <c r="G733" s="129"/>
    </row>
    <row r="734" spans="1:7">
      <c r="A734" s="65"/>
      <c r="B734" s="65"/>
      <c r="C734" s="65"/>
      <c r="D734" s="65"/>
      <c r="E734" s="65"/>
      <c r="F734" s="65"/>
      <c r="G734" s="129"/>
    </row>
    <row r="735" spans="1:7">
      <c r="A735" s="65"/>
      <c r="B735" s="65"/>
      <c r="C735" s="65"/>
      <c r="D735" s="65"/>
      <c r="E735" s="65"/>
      <c r="F735" s="65"/>
      <c r="G735" s="129"/>
    </row>
    <row r="736" spans="1:7">
      <c r="A736" s="65"/>
      <c r="B736" s="65"/>
      <c r="C736" s="65"/>
      <c r="D736" s="65"/>
      <c r="E736" s="65"/>
      <c r="F736" s="65"/>
      <c r="G736" s="129"/>
    </row>
    <row r="737" spans="1:7">
      <c r="A737" s="65"/>
      <c r="B737" s="65"/>
      <c r="C737" s="65"/>
      <c r="D737" s="65"/>
      <c r="E737" s="65"/>
      <c r="F737" s="65"/>
      <c r="G737" s="129"/>
    </row>
    <row r="738" spans="1:7">
      <c r="A738" s="65"/>
      <c r="B738" s="65"/>
      <c r="C738" s="65"/>
      <c r="D738" s="65"/>
      <c r="E738" s="65"/>
      <c r="F738" s="65"/>
      <c r="G738" s="129"/>
    </row>
    <row r="739" spans="1:7">
      <c r="A739" s="65"/>
      <c r="B739" s="65"/>
      <c r="C739" s="65"/>
      <c r="D739" s="65"/>
      <c r="E739" s="65"/>
      <c r="F739" s="65"/>
      <c r="G739" s="129"/>
    </row>
    <row r="740" spans="1:7">
      <c r="A740" s="65"/>
      <c r="B740" s="65"/>
      <c r="C740" s="65"/>
      <c r="D740" s="65"/>
      <c r="E740" s="65"/>
      <c r="F740" s="65"/>
      <c r="G740" s="129"/>
    </row>
    <row r="741" spans="1:7">
      <c r="A741" s="65"/>
      <c r="B741" s="65"/>
      <c r="C741" s="65"/>
      <c r="D741" s="65"/>
      <c r="E741" s="65"/>
      <c r="F741" s="65"/>
      <c r="G741" s="129"/>
    </row>
    <row r="742" spans="1:7">
      <c r="A742" s="65"/>
      <c r="B742" s="65"/>
      <c r="C742" s="65"/>
      <c r="D742" s="65"/>
      <c r="E742" s="65"/>
      <c r="F742" s="65"/>
      <c r="G742" s="129"/>
    </row>
    <row r="743" spans="1:7">
      <c r="A743" s="65"/>
      <c r="B743" s="65"/>
      <c r="C743" s="65"/>
      <c r="D743" s="65"/>
      <c r="E743" s="65"/>
      <c r="F743" s="65"/>
      <c r="G743" s="129"/>
    </row>
    <row r="744" spans="1:7">
      <c r="A744" s="65"/>
      <c r="B744" s="65"/>
      <c r="C744" s="65"/>
      <c r="D744" s="65"/>
      <c r="E744" s="65"/>
      <c r="F744" s="65"/>
      <c r="G744" s="129"/>
    </row>
    <row r="745" spans="1:7">
      <c r="A745" s="65"/>
      <c r="B745" s="65"/>
      <c r="C745" s="65"/>
      <c r="D745" s="65"/>
      <c r="E745" s="65"/>
      <c r="F745" s="65"/>
      <c r="G745" s="129"/>
    </row>
    <row r="746" spans="1:7">
      <c r="A746" s="65"/>
      <c r="B746" s="65"/>
      <c r="C746" s="65"/>
      <c r="D746" s="65"/>
      <c r="E746" s="65"/>
      <c r="F746" s="65"/>
      <c r="G746" s="129"/>
    </row>
    <row r="747" spans="1:7">
      <c r="A747" s="65"/>
      <c r="B747" s="65"/>
      <c r="C747" s="65"/>
      <c r="D747" s="65"/>
      <c r="E747" s="65"/>
      <c r="F747" s="65"/>
      <c r="G747" s="129"/>
    </row>
    <row r="748" spans="1:7">
      <c r="A748" s="65"/>
      <c r="B748" s="65"/>
      <c r="C748" s="65"/>
      <c r="D748" s="65"/>
      <c r="E748" s="65"/>
      <c r="F748" s="65"/>
      <c r="G748" s="129"/>
    </row>
    <row r="749" spans="1:7">
      <c r="A749" s="65"/>
      <c r="B749" s="65"/>
      <c r="C749" s="65"/>
      <c r="D749" s="65"/>
      <c r="E749" s="65"/>
      <c r="F749" s="65"/>
      <c r="G749" s="129"/>
    </row>
    <row r="750" spans="1:7">
      <c r="A750" s="65"/>
      <c r="B750" s="65"/>
      <c r="C750" s="65"/>
      <c r="D750" s="65"/>
      <c r="E750" s="65"/>
      <c r="F750" s="65"/>
      <c r="G750" s="129"/>
    </row>
    <row r="751" spans="1:7">
      <c r="A751" s="65"/>
      <c r="B751" s="65"/>
      <c r="C751" s="65"/>
      <c r="D751" s="65"/>
      <c r="E751" s="65"/>
      <c r="F751" s="65"/>
      <c r="G751" s="129"/>
    </row>
    <row r="752" spans="1:7">
      <c r="A752" s="65"/>
      <c r="B752" s="65"/>
      <c r="C752" s="65"/>
      <c r="D752" s="65"/>
      <c r="E752" s="65"/>
      <c r="F752" s="65"/>
      <c r="G752" s="129"/>
    </row>
    <row r="753" spans="1:7">
      <c r="A753" s="65"/>
      <c r="B753" s="65"/>
      <c r="C753" s="65"/>
      <c r="D753" s="65"/>
      <c r="E753" s="65"/>
      <c r="F753" s="65"/>
      <c r="G753" s="129"/>
    </row>
    <row r="754" spans="1:7">
      <c r="A754" s="65"/>
      <c r="B754" s="65"/>
      <c r="C754" s="65"/>
      <c r="D754" s="65"/>
      <c r="E754" s="65"/>
      <c r="F754" s="65"/>
      <c r="G754" s="129"/>
    </row>
    <row r="755" spans="1:7">
      <c r="A755" s="65"/>
      <c r="B755" s="65"/>
      <c r="C755" s="65"/>
      <c r="D755" s="65"/>
      <c r="E755" s="65"/>
      <c r="F755" s="65"/>
      <c r="G755" s="129"/>
    </row>
    <row r="756" spans="1:7">
      <c r="A756" s="65"/>
      <c r="B756" s="65"/>
      <c r="C756" s="65"/>
      <c r="D756" s="65"/>
      <c r="E756" s="65"/>
      <c r="F756" s="65"/>
      <c r="G756" s="129"/>
    </row>
    <row r="757" spans="1:7">
      <c r="A757" s="65"/>
      <c r="B757" s="65"/>
      <c r="C757" s="65"/>
      <c r="D757" s="65"/>
      <c r="E757" s="65"/>
      <c r="F757" s="65"/>
      <c r="G757" s="129"/>
    </row>
    <row r="758" spans="1:7">
      <c r="A758" s="65"/>
      <c r="B758" s="65"/>
      <c r="C758" s="65"/>
      <c r="D758" s="65"/>
      <c r="E758" s="65"/>
      <c r="F758" s="65"/>
      <c r="G758" s="129"/>
    </row>
    <row r="759" spans="1:7">
      <c r="A759" s="65"/>
      <c r="B759" s="65"/>
      <c r="C759" s="65"/>
      <c r="D759" s="65"/>
      <c r="E759" s="65"/>
      <c r="F759" s="65"/>
      <c r="G759" s="129"/>
    </row>
    <row r="760" spans="1:7">
      <c r="A760" s="65"/>
      <c r="B760" s="65"/>
      <c r="C760" s="65"/>
      <c r="D760" s="65"/>
      <c r="E760" s="65"/>
      <c r="F760" s="65"/>
      <c r="G760" s="129"/>
    </row>
    <row r="761" spans="1:7">
      <c r="A761" s="65"/>
      <c r="B761" s="65"/>
      <c r="C761" s="65"/>
      <c r="D761" s="65"/>
      <c r="E761" s="65"/>
      <c r="F761" s="65"/>
      <c r="G761" s="129"/>
    </row>
    <row r="762" spans="1:7">
      <c r="A762" s="65"/>
      <c r="B762" s="65"/>
      <c r="C762" s="65"/>
      <c r="D762" s="65"/>
      <c r="E762" s="65"/>
      <c r="F762" s="65"/>
      <c r="G762" s="129"/>
    </row>
    <row r="763" spans="1:7">
      <c r="A763" s="65"/>
      <c r="B763" s="65"/>
      <c r="C763" s="65"/>
      <c r="D763" s="65"/>
      <c r="E763" s="65"/>
      <c r="F763" s="65"/>
      <c r="G763" s="129"/>
    </row>
    <row r="764" spans="1:7">
      <c r="A764" s="65"/>
      <c r="B764" s="65"/>
      <c r="C764" s="65"/>
      <c r="D764" s="65"/>
      <c r="E764" s="65"/>
      <c r="F764" s="65"/>
      <c r="G764" s="129"/>
    </row>
    <row r="765" spans="1:7">
      <c r="A765" s="65"/>
      <c r="B765" s="65"/>
      <c r="C765" s="65"/>
      <c r="D765" s="65"/>
      <c r="E765" s="65"/>
      <c r="F765" s="65"/>
      <c r="G765" s="129"/>
    </row>
    <row r="766" spans="1:7">
      <c r="A766" s="65"/>
      <c r="B766" s="65"/>
      <c r="C766" s="65"/>
      <c r="D766" s="65"/>
      <c r="E766" s="65"/>
      <c r="F766" s="65"/>
      <c r="G766" s="129"/>
    </row>
    <row r="767" spans="1:7">
      <c r="A767" s="65"/>
      <c r="B767" s="65"/>
      <c r="C767" s="65"/>
      <c r="D767" s="65"/>
      <c r="E767" s="65"/>
      <c r="F767" s="65"/>
      <c r="G767" s="129"/>
    </row>
    <row r="768" spans="1:7">
      <c r="A768" s="65"/>
      <c r="B768" s="65"/>
      <c r="C768" s="65"/>
      <c r="D768" s="65"/>
      <c r="E768" s="65"/>
      <c r="F768" s="65"/>
      <c r="G768" s="129"/>
    </row>
    <row r="769" spans="1:7">
      <c r="A769" s="65"/>
      <c r="B769" s="65"/>
      <c r="C769" s="65"/>
      <c r="D769" s="65"/>
      <c r="E769" s="65"/>
      <c r="F769" s="65"/>
      <c r="G769" s="129"/>
    </row>
    <row r="770" spans="1:7">
      <c r="A770" s="65"/>
      <c r="B770" s="65"/>
      <c r="C770" s="65"/>
      <c r="D770" s="65"/>
      <c r="E770" s="65"/>
      <c r="F770" s="65"/>
      <c r="G770" s="129"/>
    </row>
    <row r="771" spans="1:7">
      <c r="A771" s="65"/>
      <c r="B771" s="65"/>
      <c r="C771" s="65"/>
      <c r="D771" s="65"/>
      <c r="E771" s="65"/>
      <c r="F771" s="65"/>
      <c r="G771" s="129"/>
    </row>
    <row r="772" spans="1:7">
      <c r="A772" s="65"/>
      <c r="B772" s="65"/>
      <c r="C772" s="65"/>
      <c r="D772" s="65"/>
      <c r="E772" s="65"/>
      <c r="F772" s="65"/>
      <c r="G772" s="129"/>
    </row>
    <row r="773" spans="1:7">
      <c r="A773" s="65"/>
      <c r="B773" s="65"/>
      <c r="C773" s="65"/>
      <c r="D773" s="65"/>
      <c r="E773" s="65"/>
      <c r="F773" s="65"/>
      <c r="G773" s="129"/>
    </row>
    <row r="774" spans="1:7">
      <c r="A774" s="65"/>
      <c r="B774" s="65"/>
      <c r="C774" s="65"/>
      <c r="D774" s="65"/>
      <c r="E774" s="65"/>
      <c r="F774" s="65"/>
      <c r="G774" s="129"/>
    </row>
    <row r="775" spans="1:7">
      <c r="A775" s="65"/>
      <c r="B775" s="65"/>
      <c r="C775" s="65"/>
      <c r="D775" s="65"/>
      <c r="E775" s="65"/>
      <c r="F775" s="65"/>
      <c r="G775" s="129"/>
    </row>
    <row r="776" spans="1:7">
      <c r="A776" s="65"/>
      <c r="B776" s="65"/>
      <c r="C776" s="65"/>
      <c r="D776" s="65"/>
      <c r="E776" s="65"/>
      <c r="F776" s="65"/>
      <c r="G776" s="129"/>
    </row>
    <row r="777" spans="1:7">
      <c r="A777" s="65"/>
      <c r="B777" s="65"/>
      <c r="C777" s="65"/>
      <c r="D777" s="65"/>
      <c r="E777" s="65"/>
      <c r="F777" s="65"/>
      <c r="G777" s="129"/>
    </row>
    <row r="778" spans="1:7">
      <c r="A778" s="65"/>
      <c r="B778" s="65"/>
      <c r="C778" s="65"/>
      <c r="D778" s="65"/>
      <c r="E778" s="65"/>
      <c r="F778" s="65"/>
      <c r="G778" s="129"/>
    </row>
    <row r="779" spans="1:7">
      <c r="A779" s="65"/>
      <c r="B779" s="65"/>
      <c r="C779" s="65"/>
      <c r="D779" s="65"/>
      <c r="E779" s="65"/>
      <c r="F779" s="65"/>
      <c r="G779" s="129"/>
    </row>
    <row r="780" spans="1:7">
      <c r="A780" s="65"/>
      <c r="B780" s="65"/>
      <c r="C780" s="65"/>
      <c r="D780" s="65"/>
      <c r="E780" s="65"/>
      <c r="F780" s="65"/>
      <c r="G780" s="129"/>
    </row>
    <row r="781" spans="1:7">
      <c r="A781" s="65"/>
      <c r="B781" s="65"/>
      <c r="C781" s="65"/>
      <c r="D781" s="65"/>
      <c r="E781" s="65"/>
      <c r="F781" s="65"/>
      <c r="G781" s="129"/>
    </row>
    <row r="782" spans="1:7">
      <c r="A782" s="65"/>
      <c r="B782" s="65"/>
      <c r="C782" s="65"/>
      <c r="D782" s="65"/>
      <c r="E782" s="65"/>
      <c r="F782" s="65"/>
      <c r="G782" s="129"/>
    </row>
    <row r="783" spans="1:7">
      <c r="A783" s="65"/>
      <c r="B783" s="65"/>
      <c r="C783" s="65"/>
      <c r="D783" s="65"/>
      <c r="E783" s="65"/>
      <c r="F783" s="65"/>
      <c r="G783" s="129"/>
    </row>
    <row r="784" spans="1:7">
      <c r="A784" s="65"/>
      <c r="B784" s="65"/>
      <c r="C784" s="65"/>
      <c r="D784" s="65"/>
      <c r="E784" s="65"/>
      <c r="F784" s="65"/>
      <c r="G784" s="129"/>
    </row>
    <row r="785" spans="1:7">
      <c r="A785" s="65"/>
      <c r="B785" s="65"/>
      <c r="C785" s="65"/>
      <c r="D785" s="65"/>
      <c r="E785" s="65"/>
      <c r="F785" s="65"/>
      <c r="G785" s="129"/>
    </row>
    <row r="786" spans="1:7">
      <c r="A786" s="65"/>
      <c r="B786" s="65"/>
      <c r="C786" s="65"/>
      <c r="D786" s="65"/>
      <c r="E786" s="65"/>
      <c r="F786" s="65"/>
      <c r="G786" s="129"/>
    </row>
    <row r="787" spans="1:7">
      <c r="A787" s="65"/>
      <c r="B787" s="65"/>
      <c r="C787" s="65"/>
      <c r="D787" s="65"/>
      <c r="E787" s="65"/>
      <c r="F787" s="65"/>
      <c r="G787" s="129"/>
    </row>
    <row r="788" spans="1:7">
      <c r="A788" s="65"/>
      <c r="B788" s="65"/>
      <c r="C788" s="65"/>
      <c r="D788" s="65"/>
      <c r="E788" s="65"/>
      <c r="F788" s="65"/>
      <c r="G788" s="129"/>
    </row>
    <row r="789" spans="1:7">
      <c r="A789" s="65"/>
      <c r="B789" s="65"/>
      <c r="C789" s="65"/>
      <c r="D789" s="65"/>
      <c r="E789" s="65"/>
      <c r="F789" s="65"/>
      <c r="G789" s="129"/>
    </row>
    <row r="790" spans="1:7">
      <c r="A790" s="65"/>
      <c r="B790" s="65"/>
      <c r="C790" s="65"/>
      <c r="D790" s="65"/>
      <c r="E790" s="65"/>
      <c r="F790" s="65"/>
      <c r="G790" s="129"/>
    </row>
    <row r="791" spans="1:7">
      <c r="A791" s="65"/>
      <c r="B791" s="65"/>
      <c r="C791" s="65"/>
      <c r="D791" s="65"/>
      <c r="E791" s="65"/>
      <c r="F791" s="65"/>
      <c r="G791" s="129"/>
    </row>
    <row r="792" spans="1:7">
      <c r="A792" s="65"/>
      <c r="B792" s="65"/>
      <c r="C792" s="65"/>
      <c r="D792" s="65"/>
      <c r="E792" s="65"/>
      <c r="F792" s="65"/>
      <c r="G792" s="129"/>
    </row>
    <row r="793" spans="1:7">
      <c r="A793" s="65"/>
      <c r="B793" s="65"/>
      <c r="C793" s="65"/>
      <c r="D793" s="65"/>
      <c r="E793" s="65"/>
      <c r="F793" s="65"/>
      <c r="G793" s="129"/>
    </row>
    <row r="794" spans="1:7">
      <c r="A794" s="65"/>
      <c r="B794" s="65"/>
      <c r="C794" s="65"/>
      <c r="D794" s="65"/>
      <c r="E794" s="65"/>
      <c r="F794" s="65"/>
      <c r="G794" s="129"/>
    </row>
    <row r="795" spans="1:7">
      <c r="A795" s="65"/>
      <c r="B795" s="65"/>
      <c r="C795" s="65"/>
      <c r="D795" s="65"/>
      <c r="E795" s="65"/>
      <c r="F795" s="65"/>
      <c r="G795" s="129"/>
    </row>
    <row r="796" spans="1:7">
      <c r="A796" s="65"/>
      <c r="B796" s="65"/>
      <c r="C796" s="65"/>
      <c r="D796" s="65"/>
      <c r="E796" s="65"/>
      <c r="F796" s="65"/>
      <c r="G796" s="129"/>
    </row>
    <row r="797" spans="1:7">
      <c r="A797" s="65"/>
      <c r="B797" s="65"/>
      <c r="C797" s="65"/>
      <c r="D797" s="65"/>
      <c r="E797" s="65"/>
      <c r="F797" s="65"/>
      <c r="G797" s="129"/>
    </row>
    <row r="798" spans="1:7">
      <c r="A798" s="65"/>
      <c r="B798" s="65"/>
      <c r="C798" s="65"/>
      <c r="D798" s="65"/>
      <c r="E798" s="65"/>
      <c r="F798" s="65"/>
      <c r="G798" s="129"/>
    </row>
    <row r="799" spans="1:7">
      <c r="A799" s="65"/>
      <c r="B799" s="65"/>
      <c r="C799" s="65"/>
      <c r="D799" s="65"/>
      <c r="E799" s="65"/>
      <c r="F799" s="65"/>
      <c r="G799" s="129"/>
    </row>
    <row r="800" spans="1:7">
      <c r="A800" s="65"/>
      <c r="B800" s="65"/>
      <c r="C800" s="65"/>
      <c r="D800" s="65"/>
      <c r="E800" s="65"/>
      <c r="F800" s="65"/>
      <c r="G800" s="129"/>
    </row>
    <row r="801" spans="1:7">
      <c r="A801" s="65"/>
      <c r="B801" s="65"/>
      <c r="C801" s="65"/>
      <c r="D801" s="65"/>
      <c r="E801" s="65"/>
      <c r="F801" s="65"/>
      <c r="G801" s="129"/>
    </row>
    <row r="802" spans="1:7">
      <c r="A802" s="65"/>
      <c r="B802" s="65"/>
      <c r="C802" s="65"/>
      <c r="D802" s="65"/>
      <c r="E802" s="65"/>
      <c r="F802" s="65"/>
      <c r="G802" s="129"/>
    </row>
    <row r="803" spans="1:7">
      <c r="A803" s="65"/>
      <c r="B803" s="65"/>
      <c r="C803" s="65"/>
      <c r="D803" s="65"/>
      <c r="E803" s="65"/>
      <c r="F803" s="65"/>
      <c r="G803" s="129"/>
    </row>
    <row r="804" spans="1:7">
      <c r="A804" s="65"/>
      <c r="B804" s="65"/>
      <c r="C804" s="65"/>
      <c r="D804" s="65"/>
      <c r="E804" s="65"/>
      <c r="F804" s="65"/>
      <c r="G804" s="129"/>
    </row>
    <row r="805" spans="1:7">
      <c r="A805" s="65"/>
      <c r="B805" s="65"/>
      <c r="C805" s="65"/>
      <c r="D805" s="65"/>
      <c r="E805" s="65"/>
      <c r="F805" s="65"/>
      <c r="G805" s="129"/>
    </row>
    <row r="806" spans="1:7">
      <c r="A806" s="65"/>
      <c r="B806" s="65"/>
      <c r="C806" s="65"/>
      <c r="D806" s="65"/>
      <c r="E806" s="65"/>
      <c r="F806" s="65"/>
      <c r="G806" s="129"/>
    </row>
    <row r="807" spans="1:7">
      <c r="A807" s="65"/>
      <c r="B807" s="65"/>
      <c r="C807" s="65"/>
      <c r="D807" s="65"/>
      <c r="E807" s="65"/>
      <c r="F807" s="65"/>
      <c r="G807" s="129"/>
    </row>
    <row r="808" spans="1:7">
      <c r="A808" s="65"/>
      <c r="B808" s="65"/>
      <c r="C808" s="65"/>
      <c r="D808" s="65"/>
      <c r="E808" s="65"/>
      <c r="F808" s="65"/>
      <c r="G808" s="129"/>
    </row>
    <row r="809" spans="1:7">
      <c r="A809" s="65"/>
      <c r="B809" s="65"/>
      <c r="C809" s="65"/>
      <c r="D809" s="65"/>
      <c r="E809" s="65"/>
      <c r="F809" s="65"/>
      <c r="G809" s="129"/>
    </row>
    <row r="810" spans="1:7">
      <c r="A810" s="65"/>
      <c r="B810" s="65"/>
      <c r="C810" s="65"/>
      <c r="D810" s="65"/>
      <c r="E810" s="65"/>
      <c r="F810" s="65"/>
      <c r="G810" s="129"/>
    </row>
    <row r="811" spans="1:7">
      <c r="A811" s="65"/>
      <c r="B811" s="65"/>
      <c r="C811" s="65"/>
      <c r="D811" s="65"/>
      <c r="E811" s="65"/>
      <c r="F811" s="65"/>
      <c r="G811" s="129"/>
    </row>
    <row r="812" spans="1:7">
      <c r="A812" s="65"/>
      <c r="B812" s="65"/>
      <c r="C812" s="65"/>
      <c r="D812" s="65"/>
      <c r="E812" s="65"/>
      <c r="F812" s="65"/>
      <c r="G812" s="129"/>
    </row>
    <row r="813" spans="1:7">
      <c r="A813" s="65"/>
      <c r="B813" s="65"/>
      <c r="C813" s="65"/>
      <c r="D813" s="65"/>
      <c r="E813" s="65"/>
      <c r="F813" s="65"/>
      <c r="G813" s="129"/>
    </row>
    <row r="814" spans="1:7">
      <c r="A814" s="65"/>
      <c r="B814" s="65"/>
      <c r="C814" s="65"/>
      <c r="D814" s="65"/>
      <c r="E814" s="65"/>
      <c r="F814" s="65"/>
      <c r="G814" s="129"/>
    </row>
    <row r="815" spans="1:7">
      <c r="A815" s="65"/>
      <c r="B815" s="65"/>
      <c r="C815" s="65"/>
      <c r="D815" s="65"/>
      <c r="E815" s="65"/>
      <c r="F815" s="65"/>
      <c r="G815" s="129"/>
    </row>
    <row r="816" spans="1:7">
      <c r="A816" s="65"/>
      <c r="B816" s="65"/>
      <c r="C816" s="65"/>
      <c r="D816" s="65"/>
      <c r="E816" s="65"/>
      <c r="F816" s="65"/>
      <c r="G816" s="129"/>
    </row>
    <row r="817" spans="1:7">
      <c r="A817" s="65"/>
      <c r="B817" s="65"/>
      <c r="C817" s="65"/>
      <c r="D817" s="65"/>
      <c r="E817" s="65"/>
      <c r="F817" s="65"/>
      <c r="G817" s="129"/>
    </row>
    <row r="818" spans="1:7">
      <c r="A818" s="65"/>
      <c r="B818" s="65"/>
      <c r="C818" s="65"/>
      <c r="D818" s="65"/>
      <c r="E818" s="65"/>
      <c r="F818" s="65"/>
      <c r="G818" s="129"/>
    </row>
    <row r="819" spans="1:7">
      <c r="A819" s="65"/>
      <c r="B819" s="65"/>
      <c r="C819" s="65"/>
      <c r="D819" s="65"/>
      <c r="E819" s="65"/>
      <c r="F819" s="65"/>
      <c r="G819" s="129"/>
    </row>
    <row r="820" spans="1:7">
      <c r="A820" s="65"/>
      <c r="B820" s="65"/>
      <c r="C820" s="65"/>
      <c r="D820" s="65"/>
      <c r="E820" s="65"/>
      <c r="F820" s="65"/>
      <c r="G820" s="129"/>
    </row>
    <row r="821" spans="1:7">
      <c r="A821" s="65"/>
      <c r="B821" s="65"/>
      <c r="C821" s="65"/>
      <c r="D821" s="65"/>
      <c r="E821" s="65"/>
      <c r="F821" s="65"/>
      <c r="G821" s="129"/>
    </row>
    <row r="822" spans="1:7">
      <c r="A822" s="65"/>
      <c r="B822" s="65"/>
      <c r="C822" s="65"/>
      <c r="D822" s="65"/>
      <c r="E822" s="65"/>
      <c r="F822" s="65"/>
      <c r="G822" s="129"/>
    </row>
    <row r="823" spans="1:7">
      <c r="A823" s="65"/>
      <c r="B823" s="65"/>
      <c r="C823" s="65"/>
      <c r="D823" s="65"/>
      <c r="E823" s="65"/>
      <c r="F823" s="65"/>
      <c r="G823" s="129"/>
    </row>
    <row r="824" spans="1:7">
      <c r="A824" s="65"/>
      <c r="B824" s="65"/>
      <c r="C824" s="65"/>
      <c r="D824" s="65"/>
      <c r="E824" s="65"/>
      <c r="F824" s="65"/>
      <c r="G824" s="129"/>
    </row>
    <row r="825" spans="1:7">
      <c r="A825" s="65"/>
      <c r="B825" s="65"/>
      <c r="C825" s="65"/>
      <c r="D825" s="65"/>
      <c r="E825" s="65"/>
      <c r="F825" s="65"/>
      <c r="G825" s="129"/>
    </row>
    <row r="826" spans="1:7">
      <c r="A826" s="65"/>
      <c r="B826" s="65"/>
      <c r="C826" s="65"/>
      <c r="D826" s="65"/>
      <c r="E826" s="65"/>
      <c r="F826" s="65"/>
      <c r="G826" s="129"/>
    </row>
    <row r="827" spans="1:7">
      <c r="A827" s="65"/>
      <c r="B827" s="65"/>
      <c r="C827" s="65"/>
      <c r="D827" s="65"/>
      <c r="E827" s="65"/>
      <c r="F827" s="65"/>
      <c r="G827" s="129"/>
    </row>
    <row r="828" spans="1:7">
      <c r="A828" s="65"/>
      <c r="B828" s="65"/>
      <c r="C828" s="65"/>
      <c r="D828" s="65"/>
      <c r="E828" s="65"/>
      <c r="F828" s="65"/>
      <c r="G828" s="129"/>
    </row>
    <row r="829" spans="1:7">
      <c r="A829" s="65"/>
      <c r="B829" s="65"/>
      <c r="C829" s="65"/>
      <c r="D829" s="65"/>
      <c r="E829" s="65"/>
      <c r="F829" s="65"/>
      <c r="G829" s="129"/>
    </row>
    <row r="830" spans="1:7">
      <c r="A830" s="65"/>
      <c r="B830" s="65"/>
      <c r="C830" s="65"/>
      <c r="D830" s="65"/>
      <c r="E830" s="65"/>
      <c r="F830" s="65"/>
      <c r="G830" s="129"/>
    </row>
    <row r="831" spans="1:7">
      <c r="A831" s="65"/>
      <c r="B831" s="65"/>
      <c r="C831" s="65"/>
      <c r="D831" s="65"/>
      <c r="E831" s="65"/>
      <c r="F831" s="65"/>
      <c r="G831" s="129"/>
    </row>
    <row r="832" spans="1:7">
      <c r="A832" s="65"/>
      <c r="B832" s="65"/>
      <c r="C832" s="65"/>
      <c r="D832" s="65"/>
      <c r="E832" s="65"/>
      <c r="F832" s="65"/>
      <c r="G832" s="129"/>
    </row>
    <row r="833" spans="1:7">
      <c r="A833" s="65"/>
      <c r="B833" s="65"/>
      <c r="C833" s="65"/>
      <c r="D833" s="65"/>
      <c r="E833" s="65"/>
      <c r="F833" s="65"/>
      <c r="G833" s="129"/>
    </row>
    <row r="834" spans="1:7">
      <c r="A834" s="65"/>
      <c r="B834" s="65"/>
      <c r="C834" s="65"/>
      <c r="D834" s="65"/>
      <c r="E834" s="65"/>
      <c r="F834" s="65"/>
      <c r="G834" s="129"/>
    </row>
    <row r="835" spans="1:7">
      <c r="A835" s="65"/>
      <c r="B835" s="65"/>
      <c r="C835" s="65"/>
      <c r="D835" s="65"/>
      <c r="E835" s="65"/>
      <c r="F835" s="65"/>
      <c r="G835" s="129"/>
    </row>
    <row r="836" spans="1:7">
      <c r="A836" s="65"/>
      <c r="B836" s="65"/>
      <c r="C836" s="65"/>
      <c r="D836" s="65"/>
      <c r="E836" s="65"/>
      <c r="F836" s="65"/>
      <c r="G836" s="129"/>
    </row>
    <row r="837" spans="1:7">
      <c r="A837" s="65"/>
      <c r="B837" s="65"/>
      <c r="C837" s="65"/>
      <c r="D837" s="65"/>
      <c r="E837" s="65"/>
      <c r="F837" s="65"/>
      <c r="G837" s="129"/>
    </row>
    <row r="838" spans="1:7">
      <c r="A838" s="65"/>
      <c r="B838" s="65"/>
      <c r="C838" s="65"/>
      <c r="D838" s="65"/>
      <c r="E838" s="65"/>
      <c r="F838" s="65"/>
      <c r="G838" s="129"/>
    </row>
    <row r="839" spans="1:7">
      <c r="A839" s="65"/>
      <c r="B839" s="65"/>
      <c r="C839" s="65"/>
      <c r="D839" s="65"/>
      <c r="E839" s="65"/>
      <c r="F839" s="65"/>
      <c r="G839" s="129"/>
    </row>
    <row r="840" spans="1:7">
      <c r="A840" s="65"/>
      <c r="B840" s="65"/>
      <c r="C840" s="65"/>
      <c r="D840" s="65"/>
      <c r="E840" s="65"/>
      <c r="F840" s="65"/>
      <c r="G840" s="129"/>
    </row>
    <row r="841" spans="1:7">
      <c r="A841" s="65"/>
      <c r="B841" s="65"/>
      <c r="C841" s="65"/>
      <c r="D841" s="65"/>
      <c r="E841" s="65"/>
      <c r="F841" s="65"/>
      <c r="G841" s="129"/>
    </row>
    <row r="842" spans="1:7">
      <c r="A842" s="65"/>
      <c r="B842" s="65"/>
      <c r="C842" s="65"/>
      <c r="D842" s="65"/>
      <c r="E842" s="65"/>
      <c r="F842" s="65"/>
      <c r="G842" s="129"/>
    </row>
    <row r="843" spans="1:7">
      <c r="A843" s="65"/>
      <c r="B843" s="65"/>
      <c r="C843" s="65"/>
      <c r="D843" s="65"/>
      <c r="E843" s="65"/>
      <c r="F843" s="65"/>
      <c r="G843" s="129"/>
    </row>
    <row r="844" spans="1:7">
      <c r="A844" s="65"/>
      <c r="B844" s="65"/>
      <c r="C844" s="65"/>
      <c r="D844" s="65"/>
      <c r="E844" s="65"/>
      <c r="F844" s="65"/>
      <c r="G844" s="129"/>
    </row>
    <row r="845" spans="1:7">
      <c r="A845" s="65"/>
      <c r="B845" s="65"/>
      <c r="C845" s="65"/>
      <c r="D845" s="65"/>
      <c r="E845" s="65"/>
      <c r="F845" s="65"/>
      <c r="G845" s="129"/>
    </row>
    <row r="846" spans="1:7">
      <c r="A846" s="65"/>
      <c r="B846" s="65"/>
      <c r="C846" s="65"/>
      <c r="D846" s="65"/>
      <c r="E846" s="65"/>
      <c r="F846" s="65"/>
      <c r="G846" s="129"/>
    </row>
    <row r="847" spans="1:7">
      <c r="A847" s="65"/>
      <c r="B847" s="65"/>
      <c r="C847" s="65"/>
      <c r="D847" s="65"/>
      <c r="E847" s="65"/>
      <c r="F847" s="65"/>
      <c r="G847" s="129"/>
    </row>
    <row r="848" spans="1:7">
      <c r="A848" s="65"/>
      <c r="B848" s="65"/>
      <c r="C848" s="65"/>
      <c r="D848" s="65"/>
      <c r="E848" s="65"/>
      <c r="F848" s="65"/>
      <c r="G848" s="129"/>
    </row>
    <row r="849" spans="1:7">
      <c r="A849" s="65"/>
      <c r="B849" s="65"/>
      <c r="C849" s="65"/>
      <c r="D849" s="65"/>
      <c r="E849" s="65"/>
      <c r="F849" s="65"/>
      <c r="G849" s="129"/>
    </row>
    <row r="850" spans="1:7">
      <c r="A850" s="65"/>
      <c r="B850" s="65"/>
      <c r="C850" s="65"/>
      <c r="D850" s="65"/>
      <c r="E850" s="65"/>
      <c r="F850" s="65"/>
      <c r="G850" s="129"/>
    </row>
    <row r="851" spans="1:7">
      <c r="A851" s="65"/>
      <c r="B851" s="65"/>
      <c r="C851" s="65"/>
      <c r="D851" s="65"/>
      <c r="E851" s="65"/>
      <c r="F851" s="65"/>
      <c r="G851" s="129"/>
    </row>
    <row r="852" spans="1:7">
      <c r="A852" s="65"/>
      <c r="B852" s="65"/>
      <c r="C852" s="65"/>
      <c r="D852" s="65"/>
      <c r="E852" s="65"/>
      <c r="F852" s="65"/>
      <c r="G852" s="129"/>
    </row>
    <row r="853" spans="1:7">
      <c r="A853" s="65"/>
      <c r="B853" s="65"/>
      <c r="C853" s="65"/>
      <c r="D853" s="65"/>
      <c r="E853" s="65"/>
      <c r="F853" s="65"/>
      <c r="G853" s="129"/>
    </row>
    <row r="854" spans="1:7">
      <c r="A854" s="65"/>
      <c r="B854" s="65"/>
      <c r="C854" s="65"/>
      <c r="D854" s="65"/>
      <c r="E854" s="65"/>
      <c r="F854" s="65"/>
      <c r="G854" s="129"/>
    </row>
    <row r="855" spans="1:7">
      <c r="A855" s="65"/>
      <c r="B855" s="65"/>
      <c r="C855" s="65"/>
      <c r="D855" s="65"/>
      <c r="E855" s="65"/>
      <c r="F855" s="65"/>
      <c r="G855" s="129"/>
    </row>
    <row r="856" spans="1:7">
      <c r="A856" s="65"/>
      <c r="B856" s="65"/>
      <c r="C856" s="65"/>
      <c r="D856" s="65"/>
      <c r="E856" s="65"/>
      <c r="F856" s="65"/>
      <c r="G856" s="129"/>
    </row>
    <row r="857" spans="1:7">
      <c r="A857" s="65"/>
      <c r="B857" s="65"/>
      <c r="C857" s="65"/>
      <c r="D857" s="65"/>
      <c r="E857" s="65"/>
      <c r="F857" s="65"/>
      <c r="G857" s="129"/>
    </row>
    <row r="858" spans="1:7">
      <c r="A858" s="65"/>
      <c r="B858" s="65"/>
      <c r="C858" s="65"/>
      <c r="D858" s="65"/>
      <c r="E858" s="65"/>
      <c r="F858" s="65"/>
      <c r="G858" s="129"/>
    </row>
    <row r="859" spans="1:7">
      <c r="A859" s="65"/>
      <c r="B859" s="65"/>
      <c r="C859" s="65"/>
      <c r="D859" s="65"/>
      <c r="E859" s="65"/>
      <c r="F859" s="65"/>
      <c r="G859" s="129"/>
    </row>
    <row r="860" spans="1:7">
      <c r="A860" s="65"/>
      <c r="B860" s="65"/>
      <c r="C860" s="65"/>
      <c r="D860" s="65"/>
      <c r="E860" s="65"/>
      <c r="F860" s="65"/>
      <c r="G860" s="129"/>
    </row>
    <row r="861" spans="1:7">
      <c r="A861" s="65"/>
      <c r="B861" s="65"/>
      <c r="C861" s="65"/>
      <c r="D861" s="65"/>
      <c r="E861" s="65"/>
      <c r="F861" s="65"/>
      <c r="G861" s="129"/>
    </row>
    <row r="862" spans="1:7">
      <c r="A862" s="65"/>
      <c r="B862" s="65"/>
      <c r="C862" s="65"/>
      <c r="D862" s="65"/>
      <c r="E862" s="65"/>
      <c r="F862" s="65"/>
      <c r="G862" s="129"/>
    </row>
    <row r="863" spans="1:7">
      <c r="A863" s="65"/>
      <c r="B863" s="65"/>
      <c r="C863" s="65"/>
      <c r="D863" s="65"/>
      <c r="E863" s="65"/>
      <c r="F863" s="65"/>
      <c r="G863" s="129"/>
    </row>
    <row r="864" spans="1:7">
      <c r="A864" s="65"/>
      <c r="B864" s="65"/>
      <c r="C864" s="65"/>
      <c r="D864" s="65"/>
      <c r="E864" s="65"/>
      <c r="F864" s="65"/>
      <c r="G864" s="129"/>
    </row>
    <row r="865" spans="1:7">
      <c r="A865" s="65"/>
      <c r="B865" s="65"/>
      <c r="C865" s="65"/>
      <c r="D865" s="65"/>
      <c r="E865" s="65"/>
      <c r="F865" s="65"/>
      <c r="G865" s="129"/>
    </row>
    <row r="866" spans="1:7">
      <c r="A866" s="65"/>
      <c r="B866" s="65"/>
      <c r="C866" s="65"/>
      <c r="D866" s="65"/>
      <c r="E866" s="65"/>
      <c r="F866" s="65"/>
      <c r="G866" s="129"/>
    </row>
    <row r="867" spans="1:7">
      <c r="A867" s="65"/>
      <c r="B867" s="65"/>
      <c r="C867" s="65"/>
      <c r="D867" s="65"/>
      <c r="E867" s="65"/>
      <c r="F867" s="65"/>
      <c r="G867" s="129"/>
    </row>
    <row r="868" spans="1:7">
      <c r="A868" s="65"/>
      <c r="B868" s="65"/>
      <c r="C868" s="65"/>
      <c r="D868" s="65"/>
      <c r="E868" s="65"/>
      <c r="F868" s="65"/>
      <c r="G868" s="129"/>
    </row>
    <row r="869" spans="1:7">
      <c r="A869" s="65"/>
      <c r="B869" s="65"/>
      <c r="C869" s="65"/>
      <c r="D869" s="65"/>
      <c r="E869" s="65"/>
      <c r="F869" s="65"/>
      <c r="G869" s="129"/>
    </row>
    <row r="870" spans="1:7">
      <c r="A870" s="65"/>
      <c r="B870" s="65"/>
      <c r="C870" s="65"/>
      <c r="D870" s="65"/>
      <c r="E870" s="65"/>
      <c r="F870" s="65"/>
      <c r="G870" s="129"/>
    </row>
    <row r="871" spans="1:7">
      <c r="A871" s="65"/>
      <c r="B871" s="65"/>
      <c r="C871" s="65"/>
      <c r="D871" s="65"/>
      <c r="E871" s="65"/>
      <c r="F871" s="65"/>
      <c r="G871" s="129"/>
    </row>
    <row r="872" spans="1:7">
      <c r="A872" s="65"/>
      <c r="B872" s="65"/>
      <c r="C872" s="65"/>
      <c r="D872" s="65"/>
      <c r="E872" s="65"/>
      <c r="F872" s="65"/>
      <c r="G872" s="129"/>
    </row>
    <row r="873" spans="1:7">
      <c r="A873" s="65"/>
      <c r="B873" s="65"/>
      <c r="C873" s="65"/>
      <c r="D873" s="65"/>
      <c r="E873" s="65"/>
      <c r="F873" s="65"/>
      <c r="G873" s="129"/>
    </row>
    <row r="874" spans="1:7">
      <c r="A874" s="65"/>
      <c r="B874" s="65"/>
      <c r="C874" s="65"/>
      <c r="D874" s="65"/>
      <c r="E874" s="65"/>
      <c r="F874" s="65"/>
      <c r="G874" s="129"/>
    </row>
    <row r="875" spans="1:7">
      <c r="A875" s="65"/>
      <c r="B875" s="65"/>
      <c r="C875" s="65"/>
      <c r="D875" s="65"/>
      <c r="E875" s="65"/>
      <c r="F875" s="65"/>
      <c r="G875" s="129"/>
    </row>
    <row r="876" spans="1:7">
      <c r="A876" s="65"/>
      <c r="B876" s="65"/>
      <c r="C876" s="65"/>
      <c r="D876" s="65"/>
      <c r="E876" s="65"/>
      <c r="F876" s="65"/>
      <c r="G876" s="129"/>
    </row>
    <row r="877" spans="1:7">
      <c r="A877" s="65"/>
      <c r="B877" s="65"/>
      <c r="C877" s="65"/>
      <c r="D877" s="65"/>
      <c r="E877" s="65"/>
      <c r="F877" s="65"/>
      <c r="G877" s="129"/>
    </row>
    <row r="878" spans="1:7">
      <c r="A878" s="65"/>
      <c r="B878" s="65"/>
      <c r="C878" s="65"/>
      <c r="D878" s="65"/>
      <c r="E878" s="65"/>
      <c r="F878" s="65"/>
      <c r="G878" s="129"/>
    </row>
    <row r="879" spans="1:7">
      <c r="A879" s="65"/>
      <c r="B879" s="65"/>
      <c r="C879" s="65"/>
      <c r="D879" s="65"/>
      <c r="E879" s="65"/>
      <c r="F879" s="65"/>
      <c r="G879" s="129"/>
    </row>
    <row r="880" spans="1:7">
      <c r="A880" s="65"/>
      <c r="B880" s="65"/>
      <c r="C880" s="65"/>
      <c r="D880" s="65"/>
      <c r="E880" s="65"/>
      <c r="F880" s="65"/>
      <c r="G880" s="129"/>
    </row>
    <row r="881" spans="1:7">
      <c r="A881" s="65"/>
      <c r="B881" s="65"/>
      <c r="C881" s="65"/>
      <c r="D881" s="65"/>
      <c r="E881" s="65"/>
      <c r="F881" s="65"/>
      <c r="G881" s="129"/>
    </row>
    <row r="882" spans="1:7">
      <c r="A882" s="65"/>
      <c r="B882" s="65"/>
      <c r="C882" s="65"/>
      <c r="D882" s="65"/>
      <c r="E882" s="65"/>
      <c r="F882" s="65"/>
      <c r="G882" s="129"/>
    </row>
    <row r="883" spans="1:7">
      <c r="A883" s="65"/>
      <c r="B883" s="65"/>
      <c r="C883" s="65"/>
      <c r="D883" s="65"/>
      <c r="E883" s="65"/>
      <c r="F883" s="65"/>
      <c r="G883" s="129"/>
    </row>
    <row r="884" spans="1:7">
      <c r="A884" s="65"/>
      <c r="B884" s="65"/>
      <c r="C884" s="65"/>
      <c r="D884" s="65"/>
      <c r="E884" s="65"/>
      <c r="F884" s="65"/>
      <c r="G884" s="129"/>
    </row>
    <row r="885" spans="1:7">
      <c r="A885" s="65"/>
      <c r="B885" s="65"/>
      <c r="C885" s="65"/>
      <c r="D885" s="65"/>
      <c r="E885" s="65"/>
      <c r="F885" s="65"/>
      <c r="G885" s="129"/>
    </row>
    <row r="886" spans="1:7">
      <c r="A886" s="65"/>
      <c r="B886" s="65"/>
      <c r="C886" s="65"/>
      <c r="D886" s="65"/>
      <c r="E886" s="65"/>
      <c r="F886" s="65"/>
      <c r="G886" s="129"/>
    </row>
    <row r="887" spans="1:7">
      <c r="A887" s="65"/>
      <c r="B887" s="65"/>
      <c r="C887" s="65"/>
      <c r="D887" s="65"/>
      <c r="E887" s="65"/>
      <c r="F887" s="65"/>
      <c r="G887" s="129"/>
    </row>
    <row r="888" spans="1:7">
      <c r="A888" s="65"/>
      <c r="B888" s="65"/>
      <c r="C888" s="65"/>
      <c r="D888" s="65"/>
      <c r="E888" s="65"/>
      <c r="F888" s="65"/>
      <c r="G888" s="129"/>
    </row>
    <row r="889" spans="1:7">
      <c r="A889" s="65"/>
      <c r="B889" s="65"/>
      <c r="C889" s="65"/>
      <c r="D889" s="65"/>
      <c r="E889" s="65"/>
      <c r="F889" s="65"/>
      <c r="G889" s="129"/>
    </row>
    <row r="890" spans="1:7">
      <c r="A890" s="65"/>
      <c r="B890" s="65"/>
      <c r="C890" s="65"/>
      <c r="D890" s="65"/>
      <c r="E890" s="65"/>
      <c r="F890" s="65"/>
      <c r="G890" s="129"/>
    </row>
    <row r="891" spans="1:7">
      <c r="A891" s="65"/>
      <c r="B891" s="65"/>
      <c r="C891" s="65"/>
      <c r="D891" s="65"/>
      <c r="E891" s="65"/>
      <c r="F891" s="65"/>
      <c r="G891" s="129"/>
    </row>
    <row r="892" spans="1:7">
      <c r="A892" s="65"/>
      <c r="B892" s="65"/>
      <c r="C892" s="65"/>
      <c r="D892" s="65"/>
      <c r="E892" s="65"/>
      <c r="F892" s="65"/>
      <c r="G892" s="129"/>
    </row>
    <row r="893" spans="1:7">
      <c r="A893" s="65"/>
      <c r="B893" s="65"/>
      <c r="C893" s="65"/>
      <c r="D893" s="65"/>
      <c r="E893" s="65"/>
      <c r="F893" s="65"/>
      <c r="G893" s="129"/>
    </row>
    <row r="894" spans="1:7">
      <c r="A894" s="65"/>
      <c r="B894" s="65"/>
      <c r="C894" s="65"/>
      <c r="D894" s="65"/>
      <c r="E894" s="65"/>
      <c r="F894" s="65"/>
      <c r="G894" s="129"/>
    </row>
    <row r="895" spans="1:7">
      <c r="A895" s="65"/>
      <c r="B895" s="65"/>
      <c r="C895" s="65"/>
      <c r="D895" s="65"/>
      <c r="E895" s="65"/>
      <c r="F895" s="65"/>
      <c r="G895" s="129"/>
    </row>
    <row r="896" spans="1:7">
      <c r="A896" s="65"/>
      <c r="B896" s="65"/>
      <c r="C896" s="65"/>
      <c r="D896" s="65"/>
      <c r="E896" s="65"/>
      <c r="F896" s="65"/>
      <c r="G896" s="129"/>
    </row>
    <row r="897" spans="1:7">
      <c r="A897" s="65"/>
      <c r="B897" s="65"/>
      <c r="C897" s="65"/>
      <c r="D897" s="65"/>
      <c r="E897" s="65"/>
      <c r="F897" s="65"/>
      <c r="G897" s="129"/>
    </row>
    <row r="898" spans="1:7">
      <c r="A898" s="65"/>
      <c r="B898" s="65"/>
      <c r="C898" s="65"/>
      <c r="D898" s="65"/>
      <c r="E898" s="65"/>
      <c r="F898" s="65"/>
      <c r="G898" s="129"/>
    </row>
    <row r="899" spans="1:7">
      <c r="A899" s="65"/>
      <c r="B899" s="65"/>
      <c r="C899" s="65"/>
      <c r="D899" s="65"/>
      <c r="E899" s="65"/>
      <c r="F899" s="65"/>
      <c r="G899" s="129"/>
    </row>
    <row r="900" spans="1:7">
      <c r="A900" s="65"/>
      <c r="B900" s="65"/>
      <c r="C900" s="65"/>
      <c r="D900" s="65"/>
      <c r="E900" s="65"/>
      <c r="F900" s="65"/>
      <c r="G900" s="129"/>
    </row>
    <row r="901" spans="1:7">
      <c r="A901" s="65"/>
      <c r="B901" s="65"/>
      <c r="C901" s="65"/>
      <c r="D901" s="65"/>
      <c r="E901" s="65"/>
      <c r="F901" s="65"/>
      <c r="G901" s="129"/>
    </row>
    <row r="902" spans="1:7">
      <c r="A902" s="65"/>
      <c r="B902" s="65"/>
      <c r="C902" s="65"/>
      <c r="D902" s="65"/>
      <c r="E902" s="65"/>
      <c r="F902" s="65"/>
      <c r="G902" s="129"/>
    </row>
    <row r="903" spans="1:7">
      <c r="A903" s="65"/>
      <c r="B903" s="65"/>
      <c r="C903" s="65"/>
      <c r="D903" s="65"/>
      <c r="E903" s="65"/>
      <c r="F903" s="65"/>
      <c r="G903" s="129"/>
    </row>
    <row r="904" spans="1:7">
      <c r="A904" s="65"/>
      <c r="B904" s="65"/>
      <c r="C904" s="65"/>
      <c r="D904" s="65"/>
      <c r="E904" s="65"/>
      <c r="F904" s="65"/>
      <c r="G904" s="129"/>
    </row>
    <row r="905" spans="1:7">
      <c r="A905" s="65"/>
      <c r="B905" s="65"/>
      <c r="C905" s="65"/>
      <c r="D905" s="65"/>
      <c r="E905" s="65"/>
      <c r="F905" s="65"/>
      <c r="G905" s="129"/>
    </row>
    <row r="906" spans="1:7">
      <c r="A906" s="65"/>
      <c r="B906" s="65"/>
      <c r="C906" s="65"/>
      <c r="D906" s="65"/>
      <c r="E906" s="65"/>
      <c r="F906" s="65"/>
      <c r="G906" s="129"/>
    </row>
    <row r="907" spans="1:7">
      <c r="A907" s="65"/>
      <c r="B907" s="65"/>
      <c r="C907" s="65"/>
      <c r="D907" s="65"/>
      <c r="E907" s="65"/>
      <c r="F907" s="65"/>
      <c r="G907" s="129"/>
    </row>
    <row r="908" spans="1:7">
      <c r="A908" s="65"/>
      <c r="B908" s="65"/>
      <c r="C908" s="65"/>
      <c r="D908" s="65"/>
      <c r="E908" s="65"/>
      <c r="F908" s="65"/>
      <c r="G908" s="129"/>
    </row>
    <row r="909" spans="1:7">
      <c r="A909" s="65"/>
      <c r="B909" s="65"/>
      <c r="C909" s="65"/>
      <c r="D909" s="65"/>
      <c r="E909" s="65"/>
      <c r="F909" s="65"/>
      <c r="G909" s="129"/>
    </row>
    <row r="910" spans="1:7">
      <c r="A910" s="65"/>
      <c r="B910" s="65"/>
      <c r="C910" s="65"/>
      <c r="D910" s="65"/>
      <c r="E910" s="65"/>
      <c r="F910" s="65"/>
      <c r="G910" s="129"/>
    </row>
    <row r="911" spans="1:7">
      <c r="A911" s="65"/>
      <c r="B911" s="65"/>
      <c r="C911" s="65"/>
      <c r="D911" s="65"/>
      <c r="E911" s="65"/>
      <c r="F911" s="65"/>
      <c r="G911" s="129"/>
    </row>
    <row r="912" spans="1:7">
      <c r="A912" s="65"/>
      <c r="B912" s="65"/>
      <c r="C912" s="65"/>
      <c r="D912" s="65"/>
      <c r="E912" s="65"/>
      <c r="F912" s="65"/>
      <c r="G912" s="129"/>
    </row>
    <row r="913" spans="1:7">
      <c r="A913" s="65"/>
      <c r="B913" s="65"/>
      <c r="C913" s="65"/>
      <c r="D913" s="65"/>
      <c r="E913" s="65"/>
      <c r="F913" s="65"/>
      <c r="G913" s="129"/>
    </row>
    <row r="914" spans="1:7">
      <c r="A914" s="65"/>
      <c r="B914" s="65"/>
      <c r="C914" s="65"/>
      <c r="D914" s="65"/>
      <c r="E914" s="65"/>
      <c r="F914" s="65"/>
      <c r="G914" s="129"/>
    </row>
    <row r="915" spans="1:7">
      <c r="A915" s="65"/>
      <c r="B915" s="65"/>
      <c r="C915" s="65"/>
      <c r="D915" s="65"/>
      <c r="E915" s="65"/>
      <c r="F915" s="65"/>
      <c r="G915" s="129"/>
    </row>
    <row r="916" spans="1:7">
      <c r="A916" s="65"/>
      <c r="B916" s="65"/>
      <c r="C916" s="65"/>
      <c r="D916" s="65"/>
      <c r="E916" s="65"/>
      <c r="F916" s="65"/>
      <c r="G916" s="129"/>
    </row>
    <row r="917" spans="1:7">
      <c r="A917" s="65"/>
      <c r="B917" s="65"/>
      <c r="C917" s="65"/>
      <c r="D917" s="65"/>
      <c r="E917" s="65"/>
      <c r="F917" s="65"/>
      <c r="G917" s="129"/>
    </row>
    <row r="918" spans="1:7">
      <c r="A918" s="65"/>
      <c r="B918" s="65"/>
      <c r="C918" s="65"/>
      <c r="D918" s="65"/>
      <c r="E918" s="65"/>
      <c r="F918" s="65"/>
      <c r="G918" s="129"/>
    </row>
    <row r="919" spans="1:7">
      <c r="A919" s="65"/>
      <c r="B919" s="65"/>
      <c r="C919" s="65"/>
      <c r="D919" s="65"/>
      <c r="E919" s="65"/>
      <c r="F919" s="65"/>
      <c r="G919" s="129"/>
    </row>
    <row r="920" spans="1:7">
      <c r="A920" s="65"/>
      <c r="B920" s="65"/>
      <c r="C920" s="65"/>
      <c r="D920" s="65"/>
      <c r="E920" s="65"/>
      <c r="F920" s="65"/>
      <c r="G920" s="129"/>
    </row>
    <row r="921" spans="1:7">
      <c r="A921" s="65"/>
      <c r="B921" s="65"/>
      <c r="C921" s="65"/>
      <c r="D921" s="65"/>
      <c r="E921" s="65"/>
      <c r="F921" s="65"/>
      <c r="G921" s="129"/>
    </row>
    <row r="922" spans="1:7">
      <c r="A922" s="65"/>
      <c r="B922" s="65"/>
      <c r="C922" s="65"/>
      <c r="D922" s="65"/>
      <c r="E922" s="65"/>
      <c r="F922" s="65"/>
      <c r="G922" s="129"/>
    </row>
    <row r="923" spans="1:7">
      <c r="A923" s="65"/>
      <c r="B923" s="65"/>
      <c r="C923" s="65"/>
      <c r="D923" s="65"/>
      <c r="E923" s="65"/>
      <c r="F923" s="65"/>
      <c r="G923" s="129"/>
    </row>
    <row r="924" spans="1:7">
      <c r="A924" s="65"/>
      <c r="B924" s="65"/>
      <c r="C924" s="65"/>
      <c r="D924" s="65"/>
      <c r="E924" s="65"/>
      <c r="F924" s="65"/>
      <c r="G924" s="129"/>
    </row>
    <row r="925" spans="1:7">
      <c r="A925" s="65"/>
      <c r="B925" s="65"/>
      <c r="C925" s="65"/>
      <c r="D925" s="65"/>
      <c r="E925" s="65"/>
      <c r="F925" s="65"/>
      <c r="G925" s="129"/>
    </row>
    <row r="926" spans="1:7">
      <c r="A926" s="65"/>
      <c r="B926" s="65"/>
      <c r="C926" s="65"/>
      <c r="D926" s="65"/>
      <c r="E926" s="65"/>
      <c r="F926" s="65"/>
      <c r="G926" s="129"/>
    </row>
    <row r="927" spans="1:7">
      <c r="A927" s="65"/>
      <c r="B927" s="65"/>
      <c r="C927" s="65"/>
      <c r="D927" s="65"/>
      <c r="E927" s="65"/>
      <c r="F927" s="65"/>
      <c r="G927" s="129"/>
    </row>
    <row r="928" spans="1:7">
      <c r="A928" s="65"/>
      <c r="B928" s="65"/>
      <c r="C928" s="65"/>
      <c r="D928" s="65"/>
      <c r="E928" s="65"/>
      <c r="F928" s="65"/>
      <c r="G928" s="129"/>
    </row>
    <row r="929" spans="1:7">
      <c r="A929" s="65"/>
      <c r="B929" s="65"/>
      <c r="C929" s="65"/>
      <c r="D929" s="65"/>
      <c r="E929" s="65"/>
      <c r="F929" s="65"/>
      <c r="G929" s="129"/>
    </row>
    <row r="930" spans="1:7">
      <c r="A930" s="65"/>
      <c r="B930" s="65"/>
      <c r="C930" s="65"/>
      <c r="D930" s="65"/>
      <c r="E930" s="65"/>
      <c r="F930" s="65"/>
      <c r="G930" s="129"/>
    </row>
    <row r="931" spans="1:7">
      <c r="A931" s="65"/>
      <c r="B931" s="65"/>
      <c r="C931" s="65"/>
      <c r="D931" s="65"/>
      <c r="E931" s="65"/>
      <c r="F931" s="65"/>
      <c r="G931" s="129"/>
    </row>
    <row r="932" spans="1:7">
      <c r="A932" s="65"/>
      <c r="B932" s="65"/>
      <c r="C932" s="65"/>
      <c r="D932" s="65"/>
      <c r="E932" s="65"/>
      <c r="F932" s="65"/>
      <c r="G932" s="129"/>
    </row>
    <row r="933" spans="1:7">
      <c r="A933" s="65"/>
      <c r="B933" s="65"/>
      <c r="C933" s="65"/>
      <c r="D933" s="65"/>
      <c r="E933" s="65"/>
      <c r="F933" s="65"/>
      <c r="G933" s="129"/>
    </row>
    <row r="934" spans="1:7">
      <c r="A934" s="65"/>
      <c r="B934" s="65"/>
      <c r="C934" s="65"/>
      <c r="D934" s="65"/>
      <c r="E934" s="65"/>
      <c r="F934" s="65"/>
      <c r="G934" s="129"/>
    </row>
    <row r="935" spans="1:7">
      <c r="A935" s="65"/>
      <c r="B935" s="65"/>
      <c r="C935" s="65"/>
      <c r="D935" s="65"/>
      <c r="E935" s="65"/>
      <c r="F935" s="65"/>
      <c r="G935" s="129"/>
    </row>
    <row r="936" spans="1:7">
      <c r="A936" s="65"/>
      <c r="B936" s="65"/>
      <c r="C936" s="65"/>
      <c r="D936" s="65"/>
      <c r="E936" s="65"/>
      <c r="F936" s="65"/>
      <c r="G936" s="129"/>
    </row>
    <row r="937" spans="1:7">
      <c r="A937" s="65"/>
      <c r="B937" s="65"/>
      <c r="C937" s="65"/>
      <c r="D937" s="65"/>
      <c r="E937" s="65"/>
      <c r="F937" s="65"/>
      <c r="G937" s="129"/>
    </row>
    <row r="938" spans="1:7">
      <c r="A938" s="65"/>
      <c r="B938" s="65"/>
      <c r="C938" s="65"/>
      <c r="D938" s="65"/>
      <c r="E938" s="65"/>
      <c r="F938" s="65"/>
      <c r="G938" s="129"/>
    </row>
    <row r="939" spans="1:7">
      <c r="A939" s="65"/>
      <c r="B939" s="65"/>
      <c r="C939" s="65"/>
      <c r="D939" s="65"/>
      <c r="E939" s="65"/>
      <c r="F939" s="65"/>
      <c r="G939" s="129"/>
    </row>
    <row r="940" spans="1:7">
      <c r="A940" s="65"/>
      <c r="B940" s="65"/>
      <c r="C940" s="65"/>
      <c r="D940" s="65"/>
      <c r="E940" s="65"/>
      <c r="F940" s="65"/>
      <c r="G940" s="129"/>
    </row>
    <row r="941" spans="1:7">
      <c r="A941" s="65"/>
      <c r="B941" s="65"/>
      <c r="C941" s="65"/>
      <c r="D941" s="65"/>
      <c r="E941" s="65"/>
      <c r="F941" s="65"/>
      <c r="G941" s="129"/>
    </row>
    <row r="942" spans="1:7">
      <c r="A942" s="65"/>
      <c r="B942" s="65"/>
      <c r="C942" s="65"/>
      <c r="D942" s="65"/>
      <c r="E942" s="65"/>
      <c r="F942" s="65"/>
      <c r="G942" s="129"/>
    </row>
    <row r="943" spans="1:7">
      <c r="A943" s="65"/>
      <c r="B943" s="65"/>
      <c r="C943" s="65"/>
      <c r="D943" s="65"/>
      <c r="E943" s="65"/>
      <c r="F943" s="65"/>
      <c r="G943" s="129"/>
    </row>
    <row r="944" spans="1:7">
      <c r="A944" s="65"/>
      <c r="B944" s="65"/>
      <c r="C944" s="65"/>
      <c r="D944" s="65"/>
      <c r="E944" s="65"/>
      <c r="F944" s="65"/>
      <c r="G944" s="129"/>
    </row>
    <row r="945" spans="1:7">
      <c r="A945" s="65"/>
      <c r="B945" s="65"/>
      <c r="C945" s="65"/>
      <c r="D945" s="65"/>
      <c r="E945" s="65"/>
      <c r="F945" s="65"/>
      <c r="G945" s="129"/>
    </row>
    <row r="946" spans="1:7">
      <c r="A946" s="65"/>
      <c r="B946" s="65"/>
      <c r="C946" s="65"/>
      <c r="D946" s="65"/>
      <c r="E946" s="65"/>
      <c r="F946" s="65"/>
      <c r="G946" s="129"/>
    </row>
    <row r="947" spans="1:7">
      <c r="A947" s="65"/>
      <c r="B947" s="65"/>
      <c r="C947" s="65"/>
      <c r="D947" s="65"/>
      <c r="E947" s="65"/>
      <c r="F947" s="65"/>
      <c r="G947" s="129"/>
    </row>
    <row r="948" spans="1:7">
      <c r="A948" s="65"/>
      <c r="B948" s="65"/>
      <c r="C948" s="65"/>
      <c r="D948" s="65"/>
      <c r="E948" s="65"/>
      <c r="F948" s="65"/>
      <c r="G948" s="129"/>
    </row>
    <row r="949" spans="1:7">
      <c r="A949" s="65"/>
      <c r="B949" s="65"/>
      <c r="C949" s="65"/>
      <c r="D949" s="65"/>
      <c r="E949" s="65"/>
      <c r="F949" s="65"/>
      <c r="G949" s="129"/>
    </row>
    <row r="950" spans="1:7">
      <c r="A950" s="65"/>
      <c r="B950" s="65"/>
      <c r="C950" s="65"/>
      <c r="D950" s="65"/>
      <c r="E950" s="65"/>
      <c r="F950" s="65"/>
      <c r="G950" s="129"/>
    </row>
    <row r="951" spans="1:7">
      <c r="A951" s="65"/>
      <c r="B951" s="65"/>
      <c r="C951" s="65"/>
      <c r="D951" s="65"/>
      <c r="E951" s="65"/>
      <c r="F951" s="65"/>
      <c r="G951" s="129"/>
    </row>
    <row r="952" spans="1:7">
      <c r="A952" s="65"/>
      <c r="B952" s="65"/>
      <c r="C952" s="65"/>
      <c r="D952" s="65"/>
      <c r="E952" s="65"/>
      <c r="F952" s="65"/>
      <c r="G952" s="129"/>
    </row>
    <row r="953" spans="1:7">
      <c r="A953" s="65"/>
      <c r="B953" s="65"/>
      <c r="C953" s="65"/>
      <c r="D953" s="65"/>
      <c r="E953" s="65"/>
      <c r="F953" s="65"/>
      <c r="G953" s="129"/>
    </row>
    <row r="954" spans="1:7">
      <c r="A954" s="65"/>
      <c r="B954" s="65"/>
      <c r="C954" s="65"/>
      <c r="D954" s="65"/>
      <c r="E954" s="65"/>
      <c r="F954" s="65"/>
      <c r="G954" s="129"/>
    </row>
    <row r="955" spans="1:7">
      <c r="A955" s="65"/>
      <c r="B955" s="65"/>
      <c r="C955" s="65"/>
      <c r="D955" s="65"/>
      <c r="E955" s="65"/>
      <c r="F955" s="65"/>
      <c r="G955" s="129"/>
    </row>
    <row r="956" spans="1:7">
      <c r="A956" s="65"/>
      <c r="B956" s="65"/>
      <c r="C956" s="65"/>
      <c r="D956" s="65"/>
      <c r="E956" s="65"/>
      <c r="F956" s="65"/>
      <c r="G956" s="129"/>
    </row>
    <row r="957" spans="1:7">
      <c r="A957" s="65"/>
      <c r="B957" s="65"/>
      <c r="C957" s="65"/>
      <c r="D957" s="65"/>
      <c r="E957" s="65"/>
      <c r="F957" s="65"/>
      <c r="G957" s="129"/>
    </row>
    <row r="958" spans="1:7">
      <c r="A958" s="65"/>
      <c r="B958" s="65"/>
      <c r="C958" s="65"/>
      <c r="D958" s="65"/>
      <c r="E958" s="65"/>
      <c r="F958" s="65"/>
      <c r="G958" s="129"/>
    </row>
    <row r="959" spans="1:7">
      <c r="A959" s="65"/>
      <c r="B959" s="65"/>
      <c r="C959" s="65"/>
      <c r="D959" s="65"/>
      <c r="E959" s="65"/>
      <c r="F959" s="65"/>
      <c r="G959" s="129"/>
    </row>
    <row r="960" spans="1:7">
      <c r="A960" s="65"/>
      <c r="B960" s="65"/>
      <c r="C960" s="65"/>
      <c r="D960" s="65"/>
      <c r="E960" s="65"/>
      <c r="F960" s="65"/>
      <c r="G960" s="129"/>
    </row>
    <row r="961" spans="1:7">
      <c r="A961" s="65"/>
      <c r="B961" s="65"/>
      <c r="C961" s="65"/>
      <c r="D961" s="65"/>
      <c r="E961" s="65"/>
      <c r="F961" s="65"/>
      <c r="G961" s="129"/>
    </row>
    <row r="962" spans="1:7">
      <c r="A962" s="65"/>
      <c r="B962" s="65"/>
      <c r="C962" s="65"/>
      <c r="D962" s="65"/>
      <c r="E962" s="65"/>
      <c r="F962" s="65"/>
      <c r="G962" s="129"/>
    </row>
    <row r="963" spans="1:7">
      <c r="A963" s="65"/>
      <c r="B963" s="65"/>
      <c r="C963" s="65"/>
      <c r="D963" s="65"/>
      <c r="E963" s="65"/>
      <c r="F963" s="65"/>
      <c r="G963" s="129"/>
    </row>
    <row r="964" spans="1:7">
      <c r="A964" s="65"/>
      <c r="B964" s="65"/>
      <c r="C964" s="65"/>
      <c r="D964" s="65"/>
      <c r="E964" s="65"/>
      <c r="F964" s="65"/>
      <c r="G964" s="129"/>
    </row>
    <row r="965" spans="1:7">
      <c r="A965" s="65"/>
      <c r="B965" s="65"/>
      <c r="C965" s="65"/>
      <c r="D965" s="65"/>
      <c r="E965" s="65"/>
      <c r="F965" s="65"/>
      <c r="G965" s="129"/>
    </row>
    <row r="966" spans="1:7">
      <c r="A966" s="65"/>
      <c r="B966" s="65"/>
      <c r="C966" s="65"/>
      <c r="D966" s="65"/>
      <c r="E966" s="65"/>
      <c r="F966" s="65"/>
      <c r="G966" s="129"/>
    </row>
    <row r="967" spans="1:7">
      <c r="A967" s="65"/>
      <c r="B967" s="65"/>
      <c r="C967" s="65"/>
      <c r="D967" s="65"/>
      <c r="E967" s="65"/>
      <c r="F967" s="65"/>
      <c r="G967" s="129"/>
    </row>
    <row r="968" spans="1:7">
      <c r="A968" s="65"/>
      <c r="B968" s="65"/>
      <c r="C968" s="65"/>
      <c r="D968" s="65"/>
      <c r="E968" s="65"/>
      <c r="F968" s="65"/>
      <c r="G968" s="129"/>
    </row>
    <row r="969" spans="1:7">
      <c r="A969" s="65"/>
      <c r="B969" s="65"/>
      <c r="C969" s="65"/>
      <c r="D969" s="65"/>
      <c r="E969" s="65"/>
      <c r="F969" s="65"/>
      <c r="G969" s="129"/>
    </row>
    <row r="970" spans="1:7">
      <c r="A970" s="65"/>
      <c r="B970" s="65"/>
      <c r="C970" s="65"/>
      <c r="D970" s="65"/>
      <c r="E970" s="65"/>
      <c r="F970" s="65"/>
      <c r="G970" s="129"/>
    </row>
    <row r="971" spans="1:7">
      <c r="A971" s="65"/>
      <c r="B971" s="65"/>
      <c r="C971" s="65"/>
      <c r="D971" s="65"/>
      <c r="E971" s="65"/>
      <c r="F971" s="65"/>
      <c r="G971" s="129"/>
    </row>
    <row r="972" spans="1:7">
      <c r="A972" s="65"/>
      <c r="B972" s="65"/>
      <c r="C972" s="65"/>
      <c r="D972" s="65"/>
      <c r="E972" s="65"/>
      <c r="F972" s="65"/>
      <c r="G972" s="129"/>
    </row>
    <row r="973" spans="1:7">
      <c r="A973" s="65"/>
      <c r="B973" s="65"/>
      <c r="C973" s="65"/>
      <c r="D973" s="65"/>
      <c r="E973" s="65"/>
      <c r="F973" s="65"/>
      <c r="G973" s="129"/>
    </row>
    <row r="974" spans="1:7">
      <c r="A974" s="65"/>
      <c r="B974" s="65"/>
      <c r="C974" s="65"/>
      <c r="D974" s="65"/>
      <c r="E974" s="65"/>
      <c r="F974" s="65"/>
      <c r="G974" s="129"/>
    </row>
    <row r="975" spans="1:7">
      <c r="A975" s="65"/>
      <c r="B975" s="65"/>
      <c r="C975" s="65"/>
      <c r="D975" s="65"/>
      <c r="E975" s="65"/>
      <c r="F975" s="65"/>
      <c r="G975" s="129"/>
    </row>
    <row r="976" spans="1:7">
      <c r="A976" s="65"/>
      <c r="B976" s="65"/>
      <c r="C976" s="65"/>
      <c r="D976" s="65"/>
      <c r="E976" s="65"/>
      <c r="F976" s="65"/>
      <c r="G976" s="129"/>
    </row>
    <row r="977" spans="1:7">
      <c r="A977" s="65"/>
      <c r="B977" s="65"/>
      <c r="C977" s="65"/>
      <c r="D977" s="65"/>
      <c r="E977" s="65"/>
      <c r="F977" s="65"/>
      <c r="G977" s="129"/>
    </row>
    <row r="978" spans="1:7">
      <c r="A978" s="65"/>
      <c r="B978" s="65"/>
      <c r="C978" s="65"/>
      <c r="D978" s="65"/>
      <c r="E978" s="65"/>
      <c r="F978" s="65"/>
      <c r="G978" s="129"/>
    </row>
    <row r="979" spans="1:7">
      <c r="A979" s="65"/>
      <c r="B979" s="65"/>
      <c r="C979" s="65"/>
      <c r="D979" s="65"/>
      <c r="E979" s="65"/>
      <c r="F979" s="65"/>
      <c r="G979" s="129"/>
    </row>
    <row r="980" spans="1:7">
      <c r="A980" s="65"/>
      <c r="B980" s="65"/>
      <c r="C980" s="65"/>
      <c r="D980" s="65"/>
      <c r="E980" s="65"/>
      <c r="F980" s="65"/>
      <c r="G980" s="129"/>
    </row>
    <row r="981" spans="1:7">
      <c r="A981" s="65"/>
      <c r="B981" s="65"/>
      <c r="C981" s="65"/>
      <c r="D981" s="65"/>
      <c r="E981" s="65"/>
      <c r="F981" s="65"/>
      <c r="G981" s="129"/>
    </row>
    <row r="982" spans="1:7">
      <c r="A982" s="65"/>
      <c r="B982" s="65"/>
      <c r="C982" s="65"/>
      <c r="D982" s="65"/>
      <c r="E982" s="65"/>
      <c r="F982" s="65"/>
      <c r="G982" s="129"/>
    </row>
    <row r="983" spans="1:7">
      <c r="A983" s="65"/>
      <c r="B983" s="65"/>
      <c r="C983" s="65"/>
      <c r="D983" s="65"/>
      <c r="E983" s="65"/>
      <c r="F983" s="65"/>
      <c r="G983" s="129"/>
    </row>
    <row r="984" spans="1:7">
      <c r="A984" s="65"/>
      <c r="B984" s="65"/>
      <c r="C984" s="65"/>
      <c r="D984" s="65"/>
      <c r="E984" s="65"/>
      <c r="F984" s="65"/>
      <c r="G984" s="129"/>
    </row>
    <row r="985" spans="1:7">
      <c r="A985" s="65"/>
      <c r="B985" s="65"/>
      <c r="C985" s="65"/>
      <c r="D985" s="65"/>
      <c r="E985" s="65"/>
      <c r="F985" s="65"/>
      <c r="G985" s="129"/>
    </row>
    <row r="986" spans="1:7">
      <c r="A986" s="65"/>
      <c r="B986" s="65"/>
      <c r="C986" s="65"/>
      <c r="D986" s="65"/>
      <c r="E986" s="65"/>
      <c r="F986" s="65"/>
      <c r="G986" s="129"/>
    </row>
    <row r="987" spans="1:7">
      <c r="A987" s="65"/>
      <c r="B987" s="65"/>
      <c r="C987" s="65"/>
      <c r="D987" s="65"/>
      <c r="E987" s="65"/>
      <c r="F987" s="65"/>
      <c r="G987" s="129"/>
    </row>
    <row r="988" spans="1:7">
      <c r="A988" s="65"/>
      <c r="B988" s="65"/>
      <c r="C988" s="65"/>
      <c r="D988" s="65"/>
      <c r="E988" s="65"/>
      <c r="F988" s="65"/>
      <c r="G988" s="129"/>
    </row>
    <row r="989" spans="1:7">
      <c r="A989" s="65"/>
      <c r="B989" s="65"/>
      <c r="C989" s="65"/>
      <c r="D989" s="65"/>
      <c r="E989" s="65"/>
      <c r="F989" s="65"/>
      <c r="G989" s="129"/>
    </row>
    <row r="990" spans="1:7">
      <c r="A990" s="65"/>
      <c r="B990" s="65"/>
      <c r="C990" s="65"/>
      <c r="D990" s="65"/>
      <c r="E990" s="65"/>
      <c r="F990" s="65"/>
      <c r="G990" s="129"/>
    </row>
    <row r="991" spans="1:7">
      <c r="A991" s="65"/>
      <c r="B991" s="65"/>
      <c r="C991" s="65"/>
      <c r="D991" s="65"/>
      <c r="E991" s="65"/>
      <c r="F991" s="65"/>
      <c r="G991" s="129"/>
    </row>
    <row r="992" spans="1:7">
      <c r="A992" s="65"/>
      <c r="B992" s="65"/>
      <c r="C992" s="65"/>
      <c r="D992" s="65"/>
      <c r="E992" s="65"/>
      <c r="F992" s="65"/>
      <c r="G992" s="129"/>
    </row>
    <row r="993" spans="1:7">
      <c r="A993" s="65"/>
      <c r="B993" s="65"/>
      <c r="C993" s="65"/>
      <c r="D993" s="65"/>
      <c r="E993" s="65"/>
      <c r="F993" s="65"/>
      <c r="G993" s="129"/>
    </row>
    <row r="994" spans="1:7">
      <c r="A994" s="65"/>
      <c r="B994" s="65"/>
      <c r="C994" s="65"/>
      <c r="D994" s="65"/>
      <c r="E994" s="65"/>
      <c r="F994" s="65"/>
      <c r="G994" s="129"/>
    </row>
    <row r="995" spans="1:7">
      <c r="A995" s="65"/>
      <c r="B995" s="65"/>
      <c r="C995" s="65"/>
      <c r="D995" s="65"/>
      <c r="E995" s="65"/>
      <c r="F995" s="65"/>
      <c r="G995" s="129"/>
    </row>
    <row r="996" spans="1:7">
      <c r="A996" s="65"/>
      <c r="B996" s="65"/>
      <c r="C996" s="65"/>
      <c r="D996" s="65"/>
      <c r="E996" s="65"/>
      <c r="F996" s="65"/>
      <c r="G996" s="129"/>
    </row>
    <row r="997" spans="1:7">
      <c r="A997" s="65"/>
      <c r="B997" s="65"/>
      <c r="C997" s="65"/>
      <c r="D997" s="65"/>
      <c r="E997" s="65"/>
      <c r="F997" s="65"/>
      <c r="G997" s="129"/>
    </row>
    <row r="998" spans="1:7">
      <c r="A998" s="65"/>
      <c r="B998" s="65"/>
      <c r="C998" s="65"/>
      <c r="D998" s="65"/>
      <c r="E998" s="65"/>
      <c r="F998" s="65"/>
      <c r="G998" s="129"/>
    </row>
    <row r="999" spans="1:7">
      <c r="A999" s="65"/>
      <c r="B999" s="65"/>
      <c r="C999" s="65"/>
      <c r="D999" s="65"/>
      <c r="E999" s="65"/>
      <c r="F999" s="65"/>
      <c r="G999" s="129"/>
    </row>
    <row r="1000" spans="1:7">
      <c r="A1000" s="65"/>
      <c r="B1000" s="65"/>
      <c r="C1000" s="65"/>
      <c r="D1000" s="65"/>
      <c r="E1000" s="65"/>
      <c r="F1000" s="65"/>
      <c r="G1000" s="129"/>
    </row>
    <row r="1001" spans="1:7">
      <c r="A1001" s="65"/>
      <c r="B1001" s="65"/>
      <c r="C1001" s="65"/>
      <c r="D1001" s="65"/>
      <c r="E1001" s="65"/>
      <c r="F1001" s="65"/>
      <c r="G1001" s="129"/>
    </row>
    <row r="1002" spans="1:7">
      <c r="A1002" s="65"/>
      <c r="B1002" s="65"/>
      <c r="C1002" s="65"/>
      <c r="D1002" s="65"/>
      <c r="E1002" s="65"/>
      <c r="F1002" s="65"/>
      <c r="G1002" s="129"/>
    </row>
    <row r="1003" spans="1:7">
      <c r="A1003" s="65"/>
      <c r="B1003" s="65"/>
      <c r="C1003" s="65"/>
      <c r="D1003" s="65"/>
      <c r="E1003" s="65"/>
      <c r="F1003" s="65"/>
      <c r="G1003" s="129"/>
    </row>
    <row r="1004" spans="1:7">
      <c r="A1004" s="65"/>
      <c r="B1004" s="65"/>
      <c r="C1004" s="65"/>
      <c r="D1004" s="65"/>
      <c r="E1004" s="65"/>
      <c r="F1004" s="65"/>
      <c r="G1004" s="129"/>
    </row>
    <row r="1005" spans="1:7">
      <c r="A1005" s="65"/>
      <c r="B1005" s="65"/>
      <c r="C1005" s="65"/>
      <c r="D1005" s="65"/>
      <c r="E1005" s="65"/>
      <c r="F1005" s="65"/>
      <c r="G1005" s="129"/>
    </row>
    <row r="1006" spans="1:7">
      <c r="A1006" s="65"/>
      <c r="B1006" s="65"/>
      <c r="C1006" s="65"/>
      <c r="D1006" s="65"/>
      <c r="E1006" s="65"/>
      <c r="F1006" s="65"/>
      <c r="G1006" s="129"/>
    </row>
    <row r="1007" spans="1:7">
      <c r="A1007" s="65"/>
      <c r="B1007" s="65"/>
      <c r="C1007" s="65"/>
      <c r="D1007" s="65"/>
      <c r="E1007" s="65"/>
      <c r="F1007" s="65"/>
      <c r="G1007" s="129"/>
    </row>
    <row r="1008" spans="1:7">
      <c r="A1008" s="65"/>
      <c r="B1008" s="65"/>
      <c r="C1008" s="65"/>
      <c r="D1008" s="65"/>
      <c r="E1008" s="65"/>
      <c r="F1008" s="65"/>
      <c r="G1008" s="129"/>
    </row>
    <row r="1009" spans="1:7">
      <c r="A1009" s="65"/>
      <c r="B1009" s="65"/>
      <c r="C1009" s="65"/>
      <c r="D1009" s="65"/>
      <c r="E1009" s="65"/>
      <c r="F1009" s="65"/>
      <c r="G1009" s="129"/>
    </row>
    <row r="1010" spans="1:7">
      <c r="A1010" s="65"/>
      <c r="B1010" s="65"/>
      <c r="C1010" s="65"/>
      <c r="D1010" s="65"/>
      <c r="E1010" s="65"/>
      <c r="F1010" s="65"/>
      <c r="G1010" s="129"/>
    </row>
    <row r="1011" spans="1:7">
      <c r="A1011" s="65"/>
      <c r="B1011" s="65"/>
      <c r="C1011" s="65"/>
      <c r="D1011" s="65"/>
      <c r="E1011" s="65"/>
      <c r="F1011" s="65"/>
      <c r="G1011" s="129"/>
    </row>
    <row r="1012" spans="1:7">
      <c r="A1012" s="65"/>
      <c r="B1012" s="65"/>
      <c r="C1012" s="65"/>
      <c r="D1012" s="65"/>
      <c r="E1012" s="65"/>
      <c r="F1012" s="65"/>
      <c r="G1012" s="129"/>
    </row>
    <row r="1013" spans="1:7">
      <c r="A1013" s="65"/>
      <c r="B1013" s="65"/>
      <c r="C1013" s="65"/>
      <c r="D1013" s="65"/>
      <c r="E1013" s="65"/>
      <c r="F1013" s="65"/>
      <c r="G1013" s="129"/>
    </row>
    <row r="1014" spans="1:7">
      <c r="A1014" s="65"/>
      <c r="B1014" s="65"/>
      <c r="C1014" s="65"/>
      <c r="D1014" s="65"/>
      <c r="E1014" s="65"/>
      <c r="F1014" s="65"/>
      <c r="G1014" s="129"/>
    </row>
    <row r="1015" spans="1:7">
      <c r="A1015" s="65"/>
      <c r="B1015" s="65"/>
      <c r="C1015" s="65"/>
      <c r="D1015" s="65"/>
      <c r="E1015" s="65"/>
      <c r="F1015" s="65"/>
      <c r="G1015" s="129"/>
    </row>
    <row r="1016" spans="1:7">
      <c r="A1016" s="65"/>
      <c r="B1016" s="65"/>
      <c r="C1016" s="65"/>
      <c r="D1016" s="65"/>
      <c r="E1016" s="65"/>
      <c r="F1016" s="65"/>
      <c r="G1016" s="129"/>
    </row>
    <row r="1017" spans="1:7">
      <c r="A1017" s="65"/>
      <c r="B1017" s="65"/>
      <c r="C1017" s="65"/>
      <c r="D1017" s="65"/>
      <c r="E1017" s="65"/>
      <c r="F1017" s="65"/>
      <c r="G1017" s="129"/>
    </row>
    <row r="1018" spans="1:7">
      <c r="A1018" s="65"/>
      <c r="B1018" s="65"/>
      <c r="C1018" s="65"/>
      <c r="D1018" s="65"/>
      <c r="E1018" s="65"/>
      <c r="F1018" s="65"/>
      <c r="G1018" s="129"/>
    </row>
    <row r="1019" spans="1:7">
      <c r="A1019" s="65"/>
      <c r="B1019" s="65"/>
      <c r="C1019" s="65"/>
      <c r="D1019" s="65"/>
      <c r="E1019" s="65"/>
      <c r="F1019" s="65"/>
      <c r="G1019" s="129"/>
    </row>
    <row r="1020" spans="1:7">
      <c r="A1020" s="65"/>
      <c r="B1020" s="65"/>
      <c r="C1020" s="65"/>
      <c r="D1020" s="65"/>
      <c r="E1020" s="65"/>
      <c r="F1020" s="65"/>
      <c r="G1020" s="129"/>
    </row>
    <row r="1021" spans="1:7">
      <c r="A1021" s="65"/>
      <c r="B1021" s="65"/>
      <c r="C1021" s="65"/>
      <c r="D1021" s="65"/>
      <c r="E1021" s="65"/>
      <c r="F1021" s="65"/>
      <c r="G1021" s="129"/>
    </row>
    <row r="1022" spans="1:7">
      <c r="A1022" s="65"/>
      <c r="B1022" s="65"/>
      <c r="C1022" s="65"/>
      <c r="D1022" s="65"/>
      <c r="E1022" s="65"/>
      <c r="F1022" s="65"/>
      <c r="G1022" s="129"/>
    </row>
    <row r="1023" spans="1:7">
      <c r="A1023" s="65"/>
      <c r="B1023" s="65"/>
      <c r="C1023" s="65"/>
      <c r="D1023" s="65"/>
      <c r="E1023" s="65"/>
      <c r="F1023" s="65"/>
      <c r="G1023" s="129"/>
    </row>
    <row r="1024" spans="1:7">
      <c r="A1024" s="65"/>
      <c r="B1024" s="65"/>
      <c r="C1024" s="65"/>
      <c r="D1024" s="65"/>
      <c r="E1024" s="65"/>
      <c r="F1024" s="65"/>
      <c r="G1024" s="129"/>
    </row>
    <row r="1025" spans="1:7">
      <c r="A1025" s="65"/>
      <c r="B1025" s="65"/>
      <c r="C1025" s="65"/>
      <c r="D1025" s="65"/>
      <c r="E1025" s="65"/>
      <c r="F1025" s="65"/>
      <c r="G1025" s="129"/>
    </row>
    <row r="1026" spans="1:7">
      <c r="A1026" s="65"/>
      <c r="B1026" s="65"/>
      <c r="C1026" s="65"/>
      <c r="D1026" s="65"/>
      <c r="E1026" s="65"/>
      <c r="F1026" s="65"/>
      <c r="G1026" s="129"/>
    </row>
    <row r="1027" spans="1:7">
      <c r="A1027" s="65"/>
      <c r="B1027" s="65"/>
      <c r="C1027" s="65"/>
      <c r="D1027" s="65"/>
      <c r="E1027" s="65"/>
      <c r="F1027" s="65"/>
      <c r="G1027" s="129"/>
    </row>
    <row r="1028" spans="1:7">
      <c r="A1028" s="65"/>
      <c r="B1028" s="65"/>
      <c r="C1028" s="65"/>
      <c r="D1028" s="65"/>
      <c r="E1028" s="65"/>
      <c r="F1028" s="65"/>
      <c r="G1028" s="129"/>
    </row>
    <row r="1029" spans="1:7">
      <c r="A1029" s="65"/>
      <c r="B1029" s="65"/>
      <c r="C1029" s="65"/>
      <c r="D1029" s="65"/>
      <c r="E1029" s="65"/>
      <c r="F1029" s="65"/>
      <c r="G1029" s="129"/>
    </row>
    <row r="1030" spans="1:7">
      <c r="A1030" s="65"/>
      <c r="B1030" s="65"/>
      <c r="C1030" s="65"/>
      <c r="D1030" s="65"/>
      <c r="E1030" s="65"/>
      <c r="F1030" s="65"/>
      <c r="G1030" s="129"/>
    </row>
    <row r="1031" spans="1:7">
      <c r="A1031" s="65"/>
      <c r="B1031" s="65"/>
      <c r="C1031" s="65"/>
      <c r="D1031" s="65"/>
      <c r="E1031" s="65"/>
      <c r="F1031" s="65"/>
      <c r="G1031" s="129"/>
    </row>
    <row r="1032" spans="1:7">
      <c r="A1032" s="65"/>
      <c r="B1032" s="65"/>
      <c r="C1032" s="65"/>
      <c r="D1032" s="65"/>
      <c r="E1032" s="65"/>
      <c r="F1032" s="65"/>
      <c r="G1032" s="129"/>
    </row>
    <row r="1033" spans="1:7">
      <c r="A1033" s="65"/>
      <c r="B1033" s="65"/>
      <c r="C1033" s="65"/>
      <c r="D1033" s="65"/>
      <c r="E1033" s="65"/>
      <c r="F1033" s="65"/>
      <c r="G1033" s="129"/>
    </row>
    <row r="1034" spans="1:7">
      <c r="A1034" s="65"/>
      <c r="B1034" s="65"/>
      <c r="C1034" s="65"/>
      <c r="D1034" s="65"/>
      <c r="E1034" s="65"/>
      <c r="F1034" s="65"/>
      <c r="G1034" s="129"/>
    </row>
    <row r="1035" spans="1:7">
      <c r="A1035" s="65"/>
      <c r="B1035" s="65"/>
      <c r="C1035" s="65"/>
      <c r="D1035" s="65"/>
      <c r="E1035" s="65"/>
      <c r="F1035" s="65"/>
      <c r="G1035" s="129"/>
    </row>
    <row r="1036" spans="1:7">
      <c r="A1036" s="65"/>
      <c r="B1036" s="65"/>
      <c r="C1036" s="65"/>
      <c r="D1036" s="65"/>
      <c r="E1036" s="65"/>
      <c r="F1036" s="65"/>
      <c r="G1036" s="129"/>
    </row>
    <row r="1037" spans="1:7">
      <c r="A1037" s="65"/>
      <c r="B1037" s="65"/>
      <c r="C1037" s="65"/>
      <c r="D1037" s="65"/>
      <c r="E1037" s="65"/>
      <c r="F1037" s="65"/>
      <c r="G1037" s="129"/>
    </row>
    <row r="1038" spans="1:7">
      <c r="A1038" s="65"/>
      <c r="B1038" s="65"/>
      <c r="C1038" s="65"/>
      <c r="D1038" s="65"/>
      <c r="E1038" s="65"/>
      <c r="F1038" s="65"/>
      <c r="G1038" s="129"/>
    </row>
    <row r="1039" spans="1:7">
      <c r="A1039" s="65"/>
      <c r="B1039" s="65"/>
      <c r="C1039" s="65"/>
      <c r="D1039" s="65"/>
      <c r="E1039" s="65"/>
      <c r="F1039" s="65"/>
      <c r="G1039" s="129"/>
    </row>
    <row r="1040" spans="1:7">
      <c r="A1040" s="65"/>
      <c r="B1040" s="65"/>
      <c r="C1040" s="65"/>
      <c r="D1040" s="65"/>
      <c r="E1040" s="65"/>
      <c r="F1040" s="65"/>
      <c r="G1040" s="129"/>
    </row>
    <row r="1041" spans="1:7">
      <c r="A1041" s="65"/>
      <c r="B1041" s="65"/>
      <c r="C1041" s="65"/>
      <c r="D1041" s="65"/>
      <c r="E1041" s="65"/>
      <c r="F1041" s="65"/>
      <c r="G1041" s="129"/>
    </row>
    <row r="1042" spans="1:7">
      <c r="A1042" s="65"/>
      <c r="B1042" s="65"/>
      <c r="C1042" s="65"/>
      <c r="D1042" s="65"/>
      <c r="E1042" s="65"/>
      <c r="F1042" s="65"/>
      <c r="G1042" s="129"/>
    </row>
    <row r="1043" spans="1:7">
      <c r="A1043" s="65"/>
      <c r="B1043" s="65"/>
      <c r="C1043" s="65"/>
      <c r="D1043" s="65"/>
      <c r="E1043" s="65"/>
      <c r="F1043" s="65"/>
      <c r="G1043" s="129"/>
    </row>
    <row r="1044" spans="1:7">
      <c r="A1044" s="65"/>
      <c r="B1044" s="65"/>
      <c r="C1044" s="65"/>
      <c r="D1044" s="65"/>
      <c r="E1044" s="65"/>
      <c r="F1044" s="65"/>
      <c r="G1044" s="129"/>
    </row>
    <row r="1045" spans="1:7">
      <c r="A1045" s="65"/>
      <c r="B1045" s="65"/>
      <c r="C1045" s="65"/>
      <c r="D1045" s="65"/>
      <c r="E1045" s="65"/>
      <c r="F1045" s="65"/>
      <c r="G1045" s="129"/>
    </row>
    <row r="1046" spans="1:7">
      <c r="A1046" s="65"/>
      <c r="B1046" s="65"/>
      <c r="C1046" s="65"/>
      <c r="D1046" s="65"/>
      <c r="E1046" s="65"/>
      <c r="F1046" s="65"/>
      <c r="G1046" s="129"/>
    </row>
    <row r="1047" spans="1:7">
      <c r="A1047" s="65"/>
      <c r="B1047" s="65"/>
      <c r="C1047" s="65"/>
      <c r="D1047" s="65"/>
      <c r="E1047" s="65"/>
      <c r="F1047" s="65"/>
      <c r="G1047" s="129"/>
    </row>
    <row r="1048" spans="1:7">
      <c r="A1048" s="65"/>
      <c r="B1048" s="65"/>
      <c r="C1048" s="65"/>
      <c r="D1048" s="65"/>
      <c r="E1048" s="65"/>
      <c r="F1048" s="65"/>
      <c r="G1048" s="129"/>
    </row>
    <row r="1049" spans="1:7">
      <c r="A1049" s="65"/>
      <c r="B1049" s="65"/>
      <c r="C1049" s="65"/>
      <c r="D1049" s="65"/>
      <c r="E1049" s="65"/>
      <c r="F1049" s="65"/>
      <c r="G1049" s="129"/>
    </row>
    <row r="1050" spans="1:7">
      <c r="A1050" s="65"/>
      <c r="B1050" s="65"/>
      <c r="C1050" s="65"/>
      <c r="D1050" s="65"/>
      <c r="E1050" s="65"/>
      <c r="F1050" s="65"/>
      <c r="G1050" s="129"/>
    </row>
    <row r="1051" spans="1:7">
      <c r="A1051" s="65"/>
      <c r="B1051" s="65"/>
      <c r="C1051" s="65"/>
      <c r="D1051" s="65"/>
      <c r="E1051" s="65"/>
      <c r="F1051" s="65"/>
      <c r="G1051" s="129"/>
    </row>
    <row r="1052" spans="1:7">
      <c r="A1052" s="65"/>
      <c r="B1052" s="65"/>
      <c r="C1052" s="65"/>
      <c r="D1052" s="65"/>
      <c r="E1052" s="65"/>
      <c r="F1052" s="65"/>
      <c r="G1052" s="129"/>
    </row>
    <row r="1053" spans="1:7">
      <c r="A1053" s="65"/>
      <c r="B1053" s="65"/>
      <c r="C1053" s="65"/>
      <c r="D1053" s="65"/>
      <c r="E1053" s="65"/>
      <c r="F1053" s="65"/>
      <c r="G1053" s="129"/>
    </row>
    <row r="1054" spans="1:7">
      <c r="A1054" s="65"/>
      <c r="B1054" s="65"/>
      <c r="C1054" s="65"/>
      <c r="D1054" s="65"/>
      <c r="E1054" s="65"/>
      <c r="F1054" s="65"/>
      <c r="G1054" s="129"/>
    </row>
    <row r="1055" spans="1:7">
      <c r="A1055" s="65"/>
      <c r="B1055" s="65"/>
      <c r="C1055" s="65"/>
      <c r="D1055" s="65"/>
      <c r="E1055" s="65"/>
      <c r="F1055" s="65"/>
      <c r="G1055" s="129"/>
    </row>
    <row r="1056" spans="1:7">
      <c r="A1056" s="65"/>
      <c r="B1056" s="65"/>
      <c r="C1056" s="65"/>
      <c r="D1056" s="65"/>
      <c r="E1056" s="65"/>
      <c r="F1056" s="65"/>
      <c r="G1056" s="129"/>
    </row>
    <row r="1057" spans="1:7">
      <c r="A1057" s="65"/>
      <c r="B1057" s="65"/>
      <c r="C1057" s="65"/>
      <c r="D1057" s="65"/>
      <c r="E1057" s="65"/>
      <c r="F1057" s="65"/>
      <c r="G1057" s="129"/>
    </row>
    <row r="1058" spans="1:7">
      <c r="A1058" s="65"/>
      <c r="B1058" s="65"/>
      <c r="C1058" s="65"/>
      <c r="D1058" s="65"/>
      <c r="E1058" s="65"/>
      <c r="F1058" s="65"/>
      <c r="G1058" s="129"/>
    </row>
    <row r="1059" spans="1:7">
      <c r="A1059" s="65"/>
      <c r="B1059" s="65"/>
      <c r="C1059" s="65"/>
      <c r="D1059" s="65"/>
      <c r="E1059" s="65"/>
      <c r="F1059" s="65"/>
      <c r="G1059" s="129"/>
    </row>
    <row r="1060" spans="1:7">
      <c r="A1060" s="65"/>
      <c r="B1060" s="65"/>
      <c r="C1060" s="65"/>
      <c r="D1060" s="65"/>
      <c r="E1060" s="65"/>
      <c r="F1060" s="65"/>
      <c r="G1060" s="129"/>
    </row>
    <row r="1061" spans="1:7">
      <c r="A1061" s="65"/>
      <c r="B1061" s="65"/>
      <c r="C1061" s="65"/>
      <c r="D1061" s="65"/>
      <c r="E1061" s="65"/>
      <c r="F1061" s="65"/>
      <c r="G1061" s="129"/>
    </row>
    <row r="1062" spans="1:7">
      <c r="A1062" s="65"/>
      <c r="B1062" s="65"/>
      <c r="C1062" s="65"/>
      <c r="D1062" s="65"/>
      <c r="E1062" s="65"/>
      <c r="F1062" s="65"/>
      <c r="G1062" s="129"/>
    </row>
    <row r="1063" spans="1:7">
      <c r="A1063" s="65"/>
      <c r="B1063" s="65"/>
      <c r="C1063" s="65"/>
      <c r="D1063" s="65"/>
      <c r="E1063" s="65"/>
      <c r="F1063" s="65"/>
      <c r="G1063" s="129"/>
    </row>
    <row r="1064" spans="1:7">
      <c r="A1064" s="65"/>
      <c r="B1064" s="65"/>
      <c r="C1064" s="65"/>
      <c r="D1064" s="65"/>
      <c r="E1064" s="65"/>
      <c r="F1064" s="65"/>
      <c r="G1064" s="129"/>
    </row>
    <row r="1065" spans="1:7">
      <c r="A1065" s="65"/>
      <c r="B1065" s="65"/>
      <c r="C1065" s="65"/>
      <c r="D1065" s="65"/>
      <c r="E1065" s="65"/>
      <c r="F1065" s="65"/>
      <c r="G1065" s="129"/>
    </row>
    <row r="1066" spans="1:7">
      <c r="A1066" s="65"/>
      <c r="B1066" s="65"/>
      <c r="C1066" s="65"/>
      <c r="D1066" s="65"/>
      <c r="E1066" s="65"/>
      <c r="F1066" s="65"/>
      <c r="G1066" s="129"/>
    </row>
    <row r="1067" spans="1:7">
      <c r="A1067" s="65"/>
      <c r="B1067" s="65"/>
      <c r="C1067" s="65"/>
      <c r="D1067" s="65"/>
      <c r="E1067" s="65"/>
      <c r="F1067" s="65"/>
      <c r="G1067" s="129"/>
    </row>
    <row r="1068" spans="1:7">
      <c r="A1068" s="65"/>
      <c r="B1068" s="65"/>
      <c r="C1068" s="65"/>
      <c r="D1068" s="65"/>
      <c r="E1068" s="65"/>
      <c r="F1068" s="65"/>
      <c r="G1068" s="129"/>
    </row>
    <row r="1069" spans="1:7">
      <c r="A1069" s="65"/>
      <c r="B1069" s="65"/>
      <c r="C1069" s="65"/>
      <c r="D1069" s="65"/>
      <c r="E1069" s="65"/>
      <c r="F1069" s="65"/>
      <c r="G1069" s="129"/>
    </row>
    <row r="1070" spans="1:7">
      <c r="A1070" s="65"/>
      <c r="B1070" s="65"/>
      <c r="C1070" s="65"/>
      <c r="D1070" s="65"/>
      <c r="E1070" s="65"/>
      <c r="F1070" s="65"/>
      <c r="G1070" s="129"/>
    </row>
    <row r="1071" spans="1:7">
      <c r="A1071" s="65"/>
      <c r="B1071" s="65"/>
      <c r="C1071" s="65"/>
      <c r="D1071" s="65"/>
      <c r="E1071" s="65"/>
      <c r="F1071" s="65"/>
      <c r="G1071" s="129"/>
    </row>
    <row r="1072" spans="1:7">
      <c r="A1072" s="65"/>
      <c r="B1072" s="65"/>
      <c r="C1072" s="65"/>
      <c r="D1072" s="65"/>
      <c r="E1072" s="65"/>
      <c r="F1072" s="65"/>
      <c r="G1072" s="129"/>
    </row>
    <row r="1073" spans="1:7">
      <c r="A1073" s="65"/>
      <c r="B1073" s="65"/>
      <c r="C1073" s="65"/>
      <c r="D1073" s="65"/>
      <c r="E1073" s="65"/>
      <c r="F1073" s="65"/>
      <c r="G1073" s="129"/>
    </row>
    <row r="1074" spans="1:7">
      <c r="A1074" s="65"/>
      <c r="B1074" s="65"/>
      <c r="C1074" s="65"/>
      <c r="D1074" s="65"/>
      <c r="E1074" s="65"/>
      <c r="F1074" s="65"/>
      <c r="G1074" s="129"/>
    </row>
    <row r="1075" spans="1:7">
      <c r="A1075" s="65"/>
      <c r="B1075" s="65"/>
      <c r="C1075" s="65"/>
      <c r="D1075" s="65"/>
      <c r="E1075" s="65"/>
      <c r="F1075" s="65"/>
      <c r="G1075" s="129"/>
    </row>
    <row r="1076" spans="1:7">
      <c r="A1076" s="65"/>
      <c r="B1076" s="65"/>
      <c r="C1076" s="65"/>
      <c r="D1076" s="65"/>
      <c r="E1076" s="65"/>
      <c r="F1076" s="65"/>
      <c r="G1076" s="129"/>
    </row>
    <row r="1077" spans="1:7">
      <c r="A1077" s="65"/>
      <c r="B1077" s="65"/>
      <c r="C1077" s="65"/>
      <c r="D1077" s="65"/>
      <c r="E1077" s="65"/>
      <c r="F1077" s="65"/>
      <c r="G1077" s="129"/>
    </row>
    <row r="1078" spans="1:7">
      <c r="A1078" s="65"/>
      <c r="B1078" s="65"/>
      <c r="C1078" s="65"/>
      <c r="D1078" s="65"/>
      <c r="E1078" s="65"/>
      <c r="F1078" s="65"/>
      <c r="G1078" s="129"/>
    </row>
    <row r="1079" spans="1:7">
      <c r="A1079" s="65"/>
      <c r="B1079" s="65"/>
      <c r="C1079" s="65"/>
      <c r="D1079" s="65"/>
      <c r="E1079" s="65"/>
      <c r="F1079" s="65"/>
      <c r="G1079" s="129"/>
    </row>
    <row r="1080" spans="1:7">
      <c r="A1080" s="65"/>
      <c r="B1080" s="65"/>
      <c r="C1080" s="65"/>
      <c r="D1080" s="65"/>
      <c r="E1080" s="65"/>
      <c r="F1080" s="65"/>
      <c r="G1080" s="129"/>
    </row>
    <row r="1081" spans="1:7">
      <c r="A1081" s="65"/>
      <c r="B1081" s="65"/>
      <c r="C1081" s="65"/>
      <c r="D1081" s="65"/>
      <c r="E1081" s="65"/>
      <c r="F1081" s="65"/>
      <c r="G1081" s="129"/>
    </row>
    <row r="1082" spans="1:7">
      <c r="A1082" s="65"/>
      <c r="B1082" s="65"/>
      <c r="C1082" s="65"/>
      <c r="D1082" s="65"/>
      <c r="E1082" s="65"/>
      <c r="F1082" s="65"/>
      <c r="G1082" s="129"/>
    </row>
    <row r="1083" spans="1:7">
      <c r="A1083" s="65"/>
      <c r="B1083" s="65"/>
      <c r="C1083" s="65"/>
      <c r="D1083" s="65"/>
      <c r="E1083" s="65"/>
      <c r="F1083" s="65"/>
      <c r="G1083" s="129"/>
    </row>
    <row r="1084" spans="1:7">
      <c r="A1084" s="65"/>
      <c r="B1084" s="65"/>
      <c r="C1084" s="65"/>
      <c r="D1084" s="65"/>
      <c r="E1084" s="65"/>
      <c r="F1084" s="65"/>
      <c r="G1084" s="129"/>
    </row>
    <row r="1085" spans="1:7">
      <c r="A1085" s="65"/>
      <c r="B1085" s="65"/>
      <c r="C1085" s="65"/>
      <c r="D1085" s="65"/>
      <c r="E1085" s="65"/>
      <c r="F1085" s="65"/>
      <c r="G1085" s="129"/>
    </row>
    <row r="1086" spans="1:7">
      <c r="A1086" s="65"/>
      <c r="B1086" s="65"/>
      <c r="C1086" s="65"/>
      <c r="D1086" s="65"/>
      <c r="E1086" s="65"/>
      <c r="F1086" s="65"/>
      <c r="G1086" s="129"/>
    </row>
    <row r="1087" spans="1:7">
      <c r="A1087" s="65"/>
      <c r="B1087" s="65"/>
      <c r="C1087" s="65"/>
      <c r="D1087" s="65"/>
      <c r="E1087" s="65"/>
      <c r="F1087" s="65"/>
      <c r="G1087" s="129"/>
    </row>
    <row r="1088" spans="1:7">
      <c r="A1088" s="65"/>
      <c r="B1088" s="65"/>
      <c r="C1088" s="65"/>
      <c r="D1088" s="65"/>
      <c r="E1088" s="65"/>
      <c r="F1088" s="65"/>
      <c r="G1088" s="129"/>
    </row>
    <row r="1089" spans="1:7">
      <c r="A1089" s="65"/>
      <c r="B1089" s="65"/>
      <c r="C1089" s="65"/>
      <c r="D1089" s="65"/>
      <c r="E1089" s="65"/>
      <c r="F1089" s="65"/>
      <c r="G1089" s="129"/>
    </row>
    <row r="1090" spans="1:7">
      <c r="A1090" s="65"/>
      <c r="B1090" s="65"/>
      <c r="C1090" s="65"/>
      <c r="D1090" s="65"/>
      <c r="E1090" s="65"/>
      <c r="F1090" s="65"/>
      <c r="G1090" s="129"/>
    </row>
    <row r="1091" spans="1:7">
      <c r="A1091" s="65"/>
      <c r="B1091" s="65"/>
      <c r="C1091" s="65"/>
      <c r="D1091" s="65"/>
      <c r="E1091" s="65"/>
      <c r="F1091" s="65"/>
      <c r="G1091" s="129"/>
    </row>
    <row r="1092" spans="1:7">
      <c r="A1092" s="65"/>
      <c r="B1092" s="65"/>
      <c r="C1092" s="65"/>
      <c r="D1092" s="65"/>
      <c r="E1092" s="65"/>
      <c r="F1092" s="65"/>
      <c r="G1092" s="129"/>
    </row>
    <row r="1093" spans="1:7">
      <c r="A1093" s="65"/>
      <c r="B1093" s="65"/>
      <c r="C1093" s="65"/>
      <c r="D1093" s="65"/>
      <c r="E1093" s="65"/>
      <c r="F1093" s="65"/>
      <c r="G1093" s="129"/>
    </row>
    <row r="1094" spans="1:7">
      <c r="A1094" s="65"/>
      <c r="B1094" s="65"/>
      <c r="C1094" s="65"/>
      <c r="D1094" s="65"/>
      <c r="E1094" s="65"/>
      <c r="F1094" s="65"/>
      <c r="G1094" s="129"/>
    </row>
    <row r="1095" spans="1:7">
      <c r="A1095" s="65"/>
      <c r="B1095" s="65"/>
      <c r="C1095" s="65"/>
      <c r="D1095" s="65"/>
      <c r="E1095" s="65"/>
      <c r="F1095" s="65"/>
      <c r="G1095" s="129"/>
    </row>
    <row r="1096" spans="1:7">
      <c r="A1096" s="65"/>
      <c r="B1096" s="65"/>
      <c r="C1096" s="65"/>
      <c r="D1096" s="65"/>
      <c r="E1096" s="65"/>
      <c r="F1096" s="65"/>
      <c r="G1096" s="129"/>
    </row>
    <row r="1097" spans="1:7">
      <c r="A1097" s="65"/>
      <c r="B1097" s="65"/>
      <c r="C1097" s="65"/>
      <c r="D1097" s="65"/>
      <c r="E1097" s="65"/>
      <c r="F1097" s="65"/>
      <c r="G1097" s="129"/>
    </row>
    <row r="1098" spans="1:7">
      <c r="A1098" s="65"/>
      <c r="B1098" s="65"/>
      <c r="C1098" s="65"/>
      <c r="D1098" s="65"/>
      <c r="E1098" s="65"/>
      <c r="F1098" s="65"/>
      <c r="G1098" s="129"/>
    </row>
    <row r="1099" spans="1:7">
      <c r="A1099" s="65"/>
      <c r="B1099" s="65"/>
      <c r="C1099" s="65"/>
      <c r="D1099" s="65"/>
      <c r="E1099" s="65"/>
      <c r="F1099" s="65"/>
      <c r="G1099" s="129"/>
    </row>
    <row r="1100" spans="1:7">
      <c r="A1100" s="65"/>
      <c r="B1100" s="65"/>
      <c r="C1100" s="65"/>
      <c r="D1100" s="65"/>
      <c r="E1100" s="65"/>
      <c r="F1100" s="65"/>
      <c r="G1100" s="129"/>
    </row>
    <row r="1101" spans="1:7">
      <c r="A1101" s="65"/>
      <c r="B1101" s="65"/>
      <c r="C1101" s="65"/>
      <c r="D1101" s="65"/>
      <c r="E1101" s="65"/>
      <c r="F1101" s="65"/>
      <c r="G1101" s="129"/>
    </row>
    <row r="1102" spans="1:7">
      <c r="A1102" s="65"/>
      <c r="B1102" s="65"/>
      <c r="C1102" s="65"/>
      <c r="D1102" s="65"/>
      <c r="E1102" s="65"/>
      <c r="F1102" s="65"/>
      <c r="G1102" s="129"/>
    </row>
    <row r="1103" spans="1:7">
      <c r="A1103" s="65"/>
      <c r="B1103" s="65"/>
      <c r="C1103" s="65"/>
      <c r="D1103" s="65"/>
      <c r="E1103" s="65"/>
      <c r="F1103" s="65"/>
      <c r="G1103" s="129"/>
    </row>
    <row r="1104" spans="1:7">
      <c r="A1104" s="65"/>
      <c r="B1104" s="65"/>
      <c r="C1104" s="65"/>
      <c r="D1104" s="65"/>
      <c r="E1104" s="65"/>
      <c r="F1104" s="65"/>
      <c r="G1104" s="129"/>
    </row>
    <row r="1105" spans="1:7">
      <c r="A1105" s="65"/>
      <c r="B1105" s="65"/>
      <c r="C1105" s="65"/>
      <c r="D1105" s="65"/>
      <c r="E1105" s="65"/>
      <c r="F1105" s="65"/>
      <c r="G1105" s="129"/>
    </row>
    <row r="1106" spans="1:7">
      <c r="A1106" s="65"/>
      <c r="B1106" s="65"/>
      <c r="C1106" s="65"/>
      <c r="D1106" s="65"/>
      <c r="E1106" s="65"/>
      <c r="F1106" s="65"/>
      <c r="G1106" s="129"/>
    </row>
    <row r="1107" spans="1:7">
      <c r="A1107" s="65"/>
      <c r="B1107" s="65"/>
      <c r="C1107" s="65"/>
      <c r="D1107" s="65"/>
      <c r="E1107" s="65"/>
      <c r="F1107" s="65"/>
      <c r="G1107" s="129"/>
    </row>
    <row r="1108" spans="1:7">
      <c r="A1108" s="65"/>
      <c r="B1108" s="65"/>
      <c r="C1108" s="65"/>
      <c r="D1108" s="65"/>
      <c r="E1108" s="65"/>
      <c r="F1108" s="65"/>
      <c r="G1108" s="129"/>
    </row>
    <row r="1109" spans="1:7">
      <c r="A1109" s="65"/>
      <c r="B1109" s="65"/>
      <c r="C1109" s="65"/>
      <c r="D1109" s="65"/>
      <c r="E1109" s="65"/>
      <c r="F1109" s="65"/>
      <c r="G1109" s="129"/>
    </row>
    <row r="1110" spans="1:7">
      <c r="A1110" s="65"/>
      <c r="B1110" s="65"/>
      <c r="C1110" s="65"/>
      <c r="D1110" s="65"/>
      <c r="E1110" s="65"/>
      <c r="F1110" s="65"/>
      <c r="G1110" s="129"/>
    </row>
    <row r="1111" spans="1:7">
      <c r="A1111" s="65"/>
      <c r="B1111" s="65"/>
      <c r="C1111" s="65"/>
      <c r="D1111" s="65"/>
      <c r="E1111" s="65"/>
      <c r="F1111" s="65"/>
      <c r="G1111" s="129"/>
    </row>
    <row r="1112" spans="1:7">
      <c r="A1112" s="65"/>
      <c r="B1112" s="65"/>
      <c r="C1112" s="65"/>
      <c r="D1112" s="65"/>
      <c r="E1112" s="65"/>
      <c r="F1112" s="65"/>
      <c r="G1112" s="129"/>
    </row>
    <row r="1113" spans="1:7">
      <c r="A1113" s="65"/>
      <c r="B1113" s="65"/>
      <c r="C1113" s="65"/>
      <c r="D1113" s="65"/>
      <c r="E1113" s="65"/>
      <c r="F1113" s="65"/>
      <c r="G1113" s="129"/>
    </row>
    <row r="1114" spans="1:7">
      <c r="A1114" s="65"/>
      <c r="B1114" s="65"/>
      <c r="C1114" s="65"/>
      <c r="D1114" s="65"/>
      <c r="E1114" s="65"/>
      <c r="F1114" s="65"/>
      <c r="G1114" s="129"/>
    </row>
    <row r="1115" spans="1:7">
      <c r="A1115" s="65"/>
      <c r="B1115" s="65"/>
      <c r="C1115" s="65"/>
      <c r="D1115" s="65"/>
      <c r="E1115" s="65"/>
      <c r="F1115" s="65"/>
      <c r="G1115" s="129"/>
    </row>
    <row r="1116" spans="1:7">
      <c r="A1116" s="65"/>
      <c r="B1116" s="65"/>
      <c r="C1116" s="65"/>
      <c r="D1116" s="65"/>
      <c r="E1116" s="65"/>
      <c r="F1116" s="65"/>
      <c r="G1116" s="129"/>
    </row>
    <row r="1117" spans="1:7">
      <c r="A1117" s="65"/>
      <c r="B1117" s="65"/>
      <c r="C1117" s="65"/>
      <c r="D1117" s="65"/>
      <c r="E1117" s="65"/>
      <c r="F1117" s="65"/>
      <c r="G1117" s="129"/>
    </row>
    <row r="1118" spans="1:7">
      <c r="A1118" s="65"/>
      <c r="B1118" s="65"/>
      <c r="C1118" s="65"/>
      <c r="D1118" s="65"/>
      <c r="E1118" s="65"/>
      <c r="F1118" s="65"/>
      <c r="G1118" s="129"/>
    </row>
    <row r="1119" spans="1:7">
      <c r="A1119" s="65"/>
      <c r="B1119" s="65"/>
      <c r="C1119" s="65"/>
      <c r="D1119" s="65"/>
      <c r="E1119" s="65"/>
      <c r="F1119" s="65"/>
      <c r="G1119" s="129"/>
    </row>
    <row r="1120" spans="1:7">
      <c r="A1120" s="65"/>
      <c r="B1120" s="65"/>
      <c r="C1120" s="65"/>
      <c r="D1120" s="65"/>
      <c r="E1120" s="65"/>
      <c r="F1120" s="65"/>
      <c r="G1120" s="129"/>
    </row>
    <row r="1121" spans="1:7">
      <c r="A1121" s="65"/>
      <c r="B1121" s="65"/>
      <c r="C1121" s="65"/>
      <c r="D1121" s="65"/>
      <c r="E1121" s="65"/>
      <c r="F1121" s="65"/>
      <c r="G1121" s="129"/>
    </row>
    <row r="1122" spans="1:7">
      <c r="A1122" s="65"/>
      <c r="B1122" s="65"/>
      <c r="C1122" s="65"/>
      <c r="D1122" s="65"/>
      <c r="E1122" s="65"/>
      <c r="F1122" s="65"/>
      <c r="G1122" s="129"/>
    </row>
    <row r="1123" spans="1:7">
      <c r="A1123" s="65"/>
      <c r="B1123" s="65"/>
      <c r="C1123" s="65"/>
      <c r="D1123" s="65"/>
      <c r="E1123" s="65"/>
      <c r="F1123" s="65"/>
      <c r="G1123" s="129"/>
    </row>
    <row r="1124" spans="1:7">
      <c r="A1124" s="65"/>
      <c r="B1124" s="65"/>
      <c r="C1124" s="65"/>
      <c r="D1124" s="65"/>
      <c r="E1124" s="65"/>
      <c r="F1124" s="65"/>
      <c r="G1124" s="129"/>
    </row>
    <row r="1125" spans="1:7">
      <c r="A1125" s="65"/>
      <c r="B1125" s="65"/>
      <c r="C1125" s="65"/>
      <c r="D1125" s="65"/>
      <c r="E1125" s="65"/>
      <c r="F1125" s="65"/>
      <c r="G1125" s="129"/>
    </row>
    <row r="1126" spans="1:7">
      <c r="A1126" s="65"/>
      <c r="B1126" s="65"/>
      <c r="C1126" s="65"/>
      <c r="D1126" s="65"/>
      <c r="E1126" s="65"/>
      <c r="F1126" s="65"/>
      <c r="G1126" s="129"/>
    </row>
    <row r="1127" spans="1:7">
      <c r="A1127" s="65"/>
      <c r="B1127" s="65"/>
      <c r="C1127" s="65"/>
      <c r="D1127" s="65"/>
      <c r="E1127" s="65"/>
      <c r="F1127" s="65"/>
      <c r="G1127" s="129"/>
    </row>
    <row r="1128" spans="1:7">
      <c r="A1128" s="65"/>
      <c r="B1128" s="65"/>
      <c r="C1128" s="65"/>
      <c r="D1128" s="65"/>
      <c r="E1128" s="65"/>
      <c r="F1128" s="65"/>
      <c r="G1128" s="129"/>
    </row>
    <row r="1129" spans="1:7">
      <c r="A1129" s="65"/>
      <c r="B1129" s="65"/>
      <c r="C1129" s="65"/>
      <c r="D1129" s="65"/>
      <c r="E1129" s="65"/>
      <c r="F1129" s="65"/>
      <c r="G1129" s="129"/>
    </row>
    <row r="1130" spans="1:7">
      <c r="A1130" s="65"/>
      <c r="B1130" s="65"/>
      <c r="C1130" s="65"/>
      <c r="D1130" s="65"/>
      <c r="E1130" s="65"/>
      <c r="F1130" s="65"/>
      <c r="G1130" s="129"/>
    </row>
    <row r="1131" spans="1:7">
      <c r="A1131" s="65"/>
      <c r="B1131" s="65"/>
      <c r="C1131" s="65"/>
      <c r="D1131" s="65"/>
      <c r="E1131" s="65"/>
      <c r="F1131" s="65"/>
      <c r="G1131" s="129"/>
    </row>
    <row r="1132" spans="1:7">
      <c r="A1132" s="65"/>
      <c r="B1132" s="65"/>
      <c r="C1132" s="65"/>
      <c r="D1132" s="65"/>
      <c r="E1132" s="65"/>
      <c r="F1132" s="65"/>
      <c r="G1132" s="129"/>
    </row>
    <row r="1133" spans="1:7">
      <c r="A1133" s="65"/>
      <c r="B1133" s="65"/>
      <c r="C1133" s="65"/>
      <c r="D1133" s="65"/>
      <c r="E1133" s="65"/>
      <c r="F1133" s="65"/>
      <c r="G1133" s="129"/>
    </row>
    <row r="1134" spans="1:7">
      <c r="A1134" s="65"/>
      <c r="B1134" s="65"/>
      <c r="C1134" s="65"/>
      <c r="D1134" s="65"/>
      <c r="E1134" s="65"/>
      <c r="F1134" s="65"/>
      <c r="G1134" s="129"/>
    </row>
    <row r="1135" spans="1:7">
      <c r="A1135" s="65"/>
      <c r="B1135" s="65"/>
      <c r="C1135" s="65"/>
      <c r="D1135" s="65"/>
      <c r="E1135" s="65"/>
      <c r="F1135" s="65"/>
      <c r="G1135" s="129"/>
    </row>
    <row r="1136" spans="1:7">
      <c r="A1136" s="65"/>
      <c r="B1136" s="65"/>
      <c r="C1136" s="65"/>
      <c r="D1136" s="65"/>
      <c r="E1136" s="65"/>
      <c r="F1136" s="65"/>
      <c r="G1136" s="129"/>
    </row>
    <row r="1137" spans="1:7">
      <c r="A1137" s="65"/>
      <c r="B1137" s="65"/>
      <c r="C1137" s="65"/>
      <c r="D1137" s="65"/>
      <c r="E1137" s="65"/>
      <c r="F1137" s="65"/>
      <c r="G1137" s="129"/>
    </row>
    <row r="1138" spans="1:7">
      <c r="A1138" s="65"/>
      <c r="B1138" s="65"/>
      <c r="C1138" s="65"/>
      <c r="D1138" s="65"/>
      <c r="E1138" s="65"/>
      <c r="F1138" s="65"/>
      <c r="G1138" s="129"/>
    </row>
    <row r="1139" spans="1:7">
      <c r="A1139" s="65"/>
      <c r="B1139" s="65"/>
      <c r="C1139" s="65"/>
      <c r="D1139" s="65"/>
      <c r="E1139" s="65"/>
      <c r="F1139" s="65"/>
      <c r="G1139" s="129"/>
    </row>
    <row r="1140" spans="1:7">
      <c r="A1140" s="65"/>
      <c r="B1140" s="65"/>
      <c r="C1140" s="65"/>
      <c r="D1140" s="65"/>
      <c r="E1140" s="65"/>
      <c r="F1140" s="65"/>
      <c r="G1140" s="129"/>
    </row>
    <row r="1141" spans="1:7">
      <c r="A1141" s="65"/>
      <c r="B1141" s="65"/>
      <c r="C1141" s="65"/>
      <c r="D1141" s="65"/>
      <c r="E1141" s="65"/>
      <c r="F1141" s="65"/>
      <c r="G1141" s="129"/>
    </row>
    <row r="1142" spans="1:7">
      <c r="A1142" s="65"/>
      <c r="B1142" s="65"/>
      <c r="C1142" s="65"/>
      <c r="D1142" s="65"/>
      <c r="E1142" s="65"/>
      <c r="F1142" s="65"/>
      <c r="G1142" s="129"/>
    </row>
    <row r="1143" spans="1:7">
      <c r="A1143" s="65"/>
      <c r="B1143" s="65"/>
      <c r="C1143" s="65"/>
      <c r="D1143" s="65"/>
      <c r="E1143" s="65"/>
      <c r="F1143" s="65"/>
      <c r="G1143" s="129"/>
    </row>
    <row r="1144" spans="1:7">
      <c r="A1144" s="65"/>
      <c r="B1144" s="65"/>
      <c r="C1144" s="65"/>
      <c r="D1144" s="65"/>
      <c r="E1144" s="65"/>
      <c r="F1144" s="65"/>
      <c r="G1144" s="129"/>
    </row>
    <row r="1145" spans="1:7">
      <c r="A1145" s="65"/>
      <c r="B1145" s="65"/>
      <c r="C1145" s="65"/>
      <c r="D1145" s="65"/>
      <c r="E1145" s="65"/>
      <c r="F1145" s="65"/>
      <c r="G1145" s="129"/>
    </row>
    <row r="1146" spans="1:7">
      <c r="A1146" s="65"/>
      <c r="B1146" s="65"/>
      <c r="C1146" s="65"/>
      <c r="D1146" s="65"/>
      <c r="E1146" s="65"/>
      <c r="F1146" s="65"/>
      <c r="G1146" s="129"/>
    </row>
    <row r="1147" spans="1:7">
      <c r="A1147" s="65"/>
      <c r="B1147" s="65"/>
      <c r="C1147" s="65"/>
      <c r="D1147" s="65"/>
      <c r="E1147" s="65"/>
      <c r="F1147" s="65"/>
      <c r="G1147" s="129"/>
    </row>
    <row r="1148" spans="1:7">
      <c r="A1148" s="65"/>
      <c r="B1148" s="65"/>
      <c r="C1148" s="65"/>
      <c r="D1148" s="65"/>
      <c r="E1148" s="65"/>
      <c r="F1148" s="65"/>
      <c r="G1148" s="129"/>
    </row>
    <row r="1149" spans="1:7">
      <c r="A1149" s="65"/>
      <c r="B1149" s="65"/>
      <c r="C1149" s="65"/>
      <c r="D1149" s="65"/>
      <c r="E1149" s="65"/>
      <c r="F1149" s="65"/>
      <c r="G1149" s="129"/>
    </row>
    <row r="1150" spans="1:7">
      <c r="A1150" s="65"/>
      <c r="B1150" s="65"/>
      <c r="C1150" s="65"/>
      <c r="D1150" s="65"/>
      <c r="E1150" s="65"/>
      <c r="F1150" s="65"/>
      <c r="G1150" s="129"/>
    </row>
    <row r="1151" spans="1:7">
      <c r="A1151" s="65"/>
      <c r="B1151" s="65"/>
      <c r="C1151" s="65"/>
      <c r="D1151" s="65"/>
      <c r="E1151" s="65"/>
      <c r="F1151" s="65"/>
      <c r="G1151" s="129"/>
    </row>
    <row r="1152" spans="1:7">
      <c r="A1152" s="65"/>
      <c r="B1152" s="65"/>
      <c r="C1152" s="65"/>
      <c r="D1152" s="65"/>
      <c r="E1152" s="65"/>
      <c r="F1152" s="65"/>
      <c r="G1152" s="129"/>
    </row>
    <row r="1153" spans="1:7">
      <c r="A1153" s="65"/>
      <c r="B1153" s="65"/>
      <c r="C1153" s="65"/>
      <c r="D1153" s="65"/>
      <c r="E1153" s="65"/>
      <c r="F1153" s="65"/>
      <c r="G1153" s="129"/>
    </row>
    <row r="1154" spans="1:7">
      <c r="A1154" s="65"/>
      <c r="B1154" s="65"/>
      <c r="C1154" s="65"/>
      <c r="D1154" s="65"/>
      <c r="E1154" s="65"/>
      <c r="F1154" s="65"/>
      <c r="G1154" s="129"/>
    </row>
    <row r="1155" spans="1:7">
      <c r="A1155" s="65"/>
      <c r="B1155" s="65"/>
      <c r="C1155" s="65"/>
      <c r="D1155" s="65"/>
      <c r="E1155" s="65"/>
      <c r="F1155" s="65"/>
      <c r="G1155" s="129"/>
    </row>
    <row r="1156" spans="1:7">
      <c r="A1156" s="65"/>
      <c r="B1156" s="65"/>
      <c r="C1156" s="65"/>
      <c r="D1156" s="65"/>
      <c r="E1156" s="65"/>
      <c r="F1156" s="65"/>
      <c r="G1156" s="129"/>
    </row>
    <row r="1157" spans="1:7">
      <c r="A1157" s="65"/>
      <c r="B1157" s="65"/>
      <c r="C1157" s="65"/>
      <c r="D1157" s="65"/>
      <c r="E1157" s="65"/>
      <c r="F1157" s="65"/>
      <c r="G1157" s="129"/>
    </row>
    <row r="1158" spans="1:7">
      <c r="A1158" s="65"/>
      <c r="B1158" s="65"/>
      <c r="C1158" s="65"/>
      <c r="D1158" s="65"/>
      <c r="E1158" s="65"/>
      <c r="F1158" s="65"/>
      <c r="G1158" s="129"/>
    </row>
    <row r="1159" spans="1:7">
      <c r="A1159" s="65"/>
      <c r="B1159" s="65"/>
      <c r="C1159" s="65"/>
      <c r="D1159" s="65"/>
      <c r="E1159" s="65"/>
      <c r="F1159" s="65"/>
      <c r="G1159" s="129"/>
    </row>
    <row r="1160" spans="1:7">
      <c r="A1160" s="65"/>
      <c r="B1160" s="65"/>
      <c r="C1160" s="65"/>
      <c r="D1160" s="65"/>
      <c r="E1160" s="65"/>
      <c r="F1160" s="65"/>
      <c r="G1160" s="129"/>
    </row>
    <row r="1161" spans="1:7">
      <c r="A1161" s="65"/>
      <c r="B1161" s="65"/>
      <c r="C1161" s="65"/>
      <c r="D1161" s="65"/>
      <c r="E1161" s="65"/>
      <c r="F1161" s="65"/>
      <c r="G1161" s="129"/>
    </row>
    <row r="1162" spans="1:7">
      <c r="A1162" s="65"/>
      <c r="B1162" s="65"/>
      <c r="C1162" s="65"/>
      <c r="D1162" s="65"/>
      <c r="E1162" s="65"/>
      <c r="F1162" s="65"/>
      <c r="G1162" s="129"/>
    </row>
    <row r="1163" spans="1:7">
      <c r="A1163" s="65"/>
      <c r="B1163" s="65"/>
      <c r="C1163" s="65"/>
      <c r="D1163" s="65"/>
      <c r="E1163" s="65"/>
      <c r="F1163" s="65"/>
      <c r="G1163" s="129"/>
    </row>
    <row r="1164" spans="1:7">
      <c r="A1164" s="65"/>
      <c r="B1164" s="65"/>
      <c r="C1164" s="65"/>
      <c r="D1164" s="65"/>
      <c r="E1164" s="65"/>
      <c r="F1164" s="65"/>
      <c r="G1164" s="129"/>
    </row>
    <row r="1165" spans="1:7">
      <c r="A1165" s="65"/>
      <c r="B1165" s="65"/>
      <c r="C1165" s="65"/>
      <c r="D1165" s="65"/>
      <c r="E1165" s="65"/>
      <c r="F1165" s="65"/>
      <c r="G1165" s="129"/>
    </row>
    <row r="1166" spans="1:7">
      <c r="A1166" s="65"/>
      <c r="B1166" s="65"/>
      <c r="C1166" s="65"/>
      <c r="D1166" s="65"/>
      <c r="E1166" s="65"/>
      <c r="F1166" s="65"/>
      <c r="G1166" s="129"/>
    </row>
    <row r="1167" spans="1:7">
      <c r="A1167" s="65"/>
      <c r="B1167" s="65"/>
      <c r="C1167" s="65"/>
      <c r="D1167" s="65"/>
      <c r="E1167" s="65"/>
      <c r="F1167" s="65"/>
      <c r="G1167" s="129"/>
    </row>
    <row r="1168" spans="1:7">
      <c r="A1168" s="65"/>
      <c r="B1168" s="65"/>
      <c r="C1168" s="65"/>
      <c r="D1168" s="65"/>
      <c r="E1168" s="65"/>
      <c r="F1168" s="65"/>
      <c r="G1168" s="129"/>
    </row>
    <row r="1169" spans="1:7">
      <c r="A1169" s="65"/>
      <c r="B1169" s="65"/>
      <c r="C1169" s="65"/>
      <c r="D1169" s="65"/>
      <c r="E1169" s="65"/>
      <c r="F1169" s="65"/>
      <c r="G1169" s="129"/>
    </row>
    <row r="1170" spans="1:7">
      <c r="A1170" s="65"/>
      <c r="B1170" s="65"/>
      <c r="C1170" s="65"/>
      <c r="D1170" s="65"/>
      <c r="E1170" s="65"/>
      <c r="F1170" s="65"/>
      <c r="G1170" s="129"/>
    </row>
    <row r="1171" spans="1:7">
      <c r="A1171" s="65"/>
      <c r="B1171" s="65"/>
      <c r="C1171" s="65"/>
      <c r="D1171" s="65"/>
      <c r="E1171" s="65"/>
      <c r="F1171" s="65"/>
      <c r="G1171" s="129"/>
    </row>
    <row r="1172" spans="1:7">
      <c r="A1172" s="65"/>
      <c r="B1172" s="65"/>
      <c r="C1172" s="65"/>
      <c r="D1172" s="65"/>
      <c r="E1172" s="65"/>
      <c r="F1172" s="65"/>
      <c r="G1172" s="129"/>
    </row>
    <row r="1173" spans="1:7">
      <c r="A1173" s="65"/>
      <c r="B1173" s="65"/>
      <c r="C1173" s="65"/>
      <c r="D1173" s="65"/>
      <c r="E1173" s="65"/>
      <c r="F1173" s="65"/>
      <c r="G1173" s="129"/>
    </row>
    <row r="1174" spans="1:7">
      <c r="A1174" s="65"/>
      <c r="B1174" s="65"/>
      <c r="C1174" s="65"/>
      <c r="D1174" s="65"/>
      <c r="E1174" s="65"/>
      <c r="F1174" s="65"/>
      <c r="G1174" s="129"/>
    </row>
    <row r="1175" spans="1:7">
      <c r="A1175" s="65"/>
      <c r="B1175" s="65"/>
      <c r="C1175" s="65"/>
      <c r="D1175" s="65"/>
      <c r="E1175" s="65"/>
      <c r="F1175" s="65"/>
      <c r="G1175" s="129"/>
    </row>
    <row r="1176" spans="1:7">
      <c r="A1176" s="65"/>
      <c r="B1176" s="65"/>
      <c r="C1176" s="65"/>
      <c r="D1176" s="65"/>
      <c r="E1176" s="65"/>
      <c r="F1176" s="65"/>
      <c r="G1176" s="129"/>
    </row>
    <row r="1177" spans="1:7">
      <c r="A1177" s="65"/>
      <c r="B1177" s="65"/>
      <c r="C1177" s="65"/>
      <c r="D1177" s="65"/>
      <c r="E1177" s="65"/>
      <c r="F1177" s="65"/>
      <c r="G1177" s="129"/>
    </row>
    <row r="1178" spans="1:7">
      <c r="A1178" s="65"/>
      <c r="B1178" s="65"/>
      <c r="C1178" s="65"/>
      <c r="D1178" s="65"/>
      <c r="E1178" s="65"/>
      <c r="F1178" s="65"/>
      <c r="G1178" s="129"/>
    </row>
    <row r="1179" spans="1:7">
      <c r="A1179" s="65"/>
      <c r="B1179" s="65"/>
      <c r="C1179" s="65"/>
      <c r="D1179" s="65"/>
      <c r="E1179" s="65"/>
      <c r="F1179" s="65"/>
      <c r="G1179" s="129"/>
    </row>
    <row r="1180" spans="1:7">
      <c r="A1180" s="65"/>
      <c r="B1180" s="65"/>
      <c r="C1180" s="65"/>
      <c r="D1180" s="65"/>
      <c r="E1180" s="65"/>
      <c r="F1180" s="65"/>
      <c r="G1180" s="129"/>
    </row>
    <row r="1181" spans="1:7">
      <c r="A1181" s="65"/>
      <c r="B1181" s="65"/>
      <c r="C1181" s="65"/>
      <c r="D1181" s="65"/>
      <c r="E1181" s="65"/>
      <c r="F1181" s="65"/>
      <c r="G1181" s="129"/>
    </row>
    <row r="1182" spans="1:7">
      <c r="A1182" s="65"/>
      <c r="B1182" s="65"/>
      <c r="C1182" s="65"/>
      <c r="D1182" s="65"/>
      <c r="E1182" s="65"/>
      <c r="F1182" s="65"/>
      <c r="G1182" s="129"/>
    </row>
    <row r="1183" spans="1:7">
      <c r="A1183" s="65"/>
      <c r="B1183" s="65"/>
      <c r="C1183" s="65"/>
      <c r="D1183" s="65"/>
      <c r="E1183" s="65"/>
      <c r="F1183" s="65"/>
      <c r="G1183" s="129"/>
    </row>
    <row r="1184" spans="1:7">
      <c r="A1184" s="65"/>
      <c r="B1184" s="65"/>
      <c r="C1184" s="65"/>
      <c r="D1184" s="65"/>
      <c r="E1184" s="65"/>
      <c r="F1184" s="65"/>
      <c r="G1184" s="129"/>
    </row>
    <row r="1185" spans="1:7">
      <c r="A1185" s="65"/>
      <c r="B1185" s="65"/>
      <c r="C1185" s="65"/>
      <c r="D1185" s="65"/>
      <c r="E1185" s="65"/>
      <c r="F1185" s="65"/>
      <c r="G1185" s="129"/>
    </row>
    <row r="1186" spans="1:7">
      <c r="A1186" s="65"/>
      <c r="B1186" s="65"/>
      <c r="C1186" s="65"/>
      <c r="D1186" s="65"/>
      <c r="E1186" s="65"/>
      <c r="F1186" s="65"/>
      <c r="G1186" s="129"/>
    </row>
    <row r="1187" spans="1:7">
      <c r="A1187" s="65"/>
      <c r="B1187" s="65"/>
      <c r="C1187" s="65"/>
      <c r="D1187" s="65"/>
      <c r="E1187" s="65"/>
      <c r="F1187" s="65"/>
      <c r="G1187" s="129"/>
    </row>
    <row r="1188" spans="1:7">
      <c r="A1188" s="65"/>
      <c r="B1188" s="65"/>
      <c r="C1188" s="65"/>
      <c r="D1188" s="65"/>
      <c r="E1188" s="65"/>
      <c r="F1188" s="65"/>
      <c r="G1188" s="129"/>
    </row>
    <row r="1189" spans="1:7">
      <c r="A1189" s="65"/>
      <c r="B1189" s="65"/>
      <c r="C1189" s="65"/>
      <c r="D1189" s="65"/>
      <c r="E1189" s="65"/>
      <c r="F1189" s="65"/>
      <c r="G1189" s="129"/>
    </row>
    <row r="1190" spans="1:7">
      <c r="A1190" s="65"/>
      <c r="B1190" s="65"/>
      <c r="C1190" s="65"/>
      <c r="D1190" s="65"/>
      <c r="E1190" s="65"/>
      <c r="F1190" s="65"/>
      <c r="G1190" s="129"/>
    </row>
    <row r="1191" spans="1:7">
      <c r="A1191" s="65"/>
      <c r="B1191" s="65"/>
      <c r="C1191" s="65"/>
      <c r="D1191" s="65"/>
      <c r="E1191" s="65"/>
      <c r="F1191" s="65"/>
      <c r="G1191" s="129"/>
    </row>
    <row r="1192" spans="1:7">
      <c r="A1192" s="65"/>
      <c r="B1192" s="65"/>
      <c r="C1192" s="65"/>
      <c r="D1192" s="65"/>
      <c r="E1192" s="65"/>
      <c r="F1192" s="65"/>
      <c r="G1192" s="129"/>
    </row>
    <row r="1193" spans="1:7">
      <c r="A1193" s="65"/>
      <c r="B1193" s="65"/>
      <c r="C1193" s="65"/>
      <c r="D1193" s="65"/>
      <c r="E1193" s="65"/>
      <c r="F1193" s="65"/>
      <c r="G1193" s="129"/>
    </row>
    <row r="1194" spans="1:7">
      <c r="A1194" s="65"/>
      <c r="B1194" s="65"/>
      <c r="C1194" s="65"/>
      <c r="D1194" s="65"/>
      <c r="E1194" s="65"/>
      <c r="F1194" s="65"/>
      <c r="G1194" s="129"/>
    </row>
    <row r="1195" spans="1:7">
      <c r="A1195" s="65"/>
      <c r="B1195" s="65"/>
      <c r="C1195" s="65"/>
      <c r="D1195" s="65"/>
      <c r="E1195" s="65"/>
      <c r="F1195" s="65"/>
      <c r="G1195" s="129"/>
    </row>
    <row r="1196" spans="1:7">
      <c r="A1196" s="65"/>
      <c r="B1196" s="65"/>
      <c r="C1196" s="65"/>
      <c r="D1196" s="65"/>
      <c r="E1196" s="65"/>
      <c r="F1196" s="65"/>
      <c r="G1196" s="129"/>
    </row>
    <row r="1197" spans="1:7">
      <c r="A1197" s="65"/>
      <c r="B1197" s="65"/>
      <c r="C1197" s="65"/>
      <c r="D1197" s="65"/>
      <c r="E1197" s="65"/>
      <c r="F1197" s="65"/>
      <c r="G1197" s="129"/>
    </row>
    <row r="1198" spans="1:7">
      <c r="A1198" s="65"/>
      <c r="B1198" s="65"/>
      <c r="C1198" s="65"/>
      <c r="D1198" s="65"/>
      <c r="E1198" s="65"/>
      <c r="F1198" s="65"/>
      <c r="G1198" s="129"/>
    </row>
    <row r="1199" spans="1:7">
      <c r="A1199" s="65"/>
      <c r="B1199" s="65"/>
      <c r="C1199" s="65"/>
      <c r="D1199" s="65"/>
      <c r="E1199" s="65"/>
      <c r="F1199" s="65"/>
      <c r="G1199" s="129"/>
    </row>
    <row r="1200" spans="1:7">
      <c r="A1200" s="65"/>
      <c r="B1200" s="65"/>
      <c r="C1200" s="65"/>
      <c r="D1200" s="65"/>
      <c r="E1200" s="65"/>
      <c r="F1200" s="65"/>
      <c r="G1200" s="129"/>
    </row>
    <row r="1201" spans="1:7">
      <c r="A1201" s="65"/>
      <c r="B1201" s="65"/>
      <c r="C1201" s="65"/>
      <c r="D1201" s="65"/>
      <c r="E1201" s="65"/>
      <c r="F1201" s="65"/>
      <c r="G1201" s="129"/>
    </row>
    <row r="1202" spans="1:7">
      <c r="A1202" s="65"/>
      <c r="B1202" s="65"/>
      <c r="C1202" s="65"/>
      <c r="D1202" s="65"/>
      <c r="E1202" s="65"/>
      <c r="F1202" s="65"/>
      <c r="G1202" s="129"/>
    </row>
    <row r="1203" spans="1:7">
      <c r="A1203" s="65"/>
      <c r="B1203" s="65"/>
      <c r="C1203" s="65"/>
      <c r="D1203" s="65"/>
      <c r="E1203" s="65"/>
      <c r="F1203" s="65"/>
      <c r="G1203" s="129"/>
    </row>
    <row r="1204" spans="1:7">
      <c r="A1204" s="65"/>
      <c r="B1204" s="65"/>
      <c r="C1204" s="65"/>
      <c r="D1204" s="65"/>
      <c r="E1204" s="65"/>
      <c r="F1204" s="65"/>
      <c r="G1204" s="129"/>
    </row>
    <row r="1205" spans="1:7">
      <c r="A1205" s="65"/>
      <c r="B1205" s="65"/>
      <c r="C1205" s="65"/>
      <c r="D1205" s="65"/>
      <c r="E1205" s="65"/>
      <c r="F1205" s="65"/>
      <c r="G1205" s="129"/>
    </row>
    <row r="1206" spans="1:7">
      <c r="A1206" s="65"/>
      <c r="B1206" s="65"/>
      <c r="C1206" s="65"/>
      <c r="D1206" s="65"/>
      <c r="E1206" s="65"/>
      <c r="F1206" s="65"/>
      <c r="G1206" s="129"/>
    </row>
    <row r="1207" spans="1:7">
      <c r="A1207" s="65"/>
      <c r="B1207" s="65"/>
      <c r="C1207" s="65"/>
      <c r="D1207" s="65"/>
      <c r="E1207" s="65"/>
      <c r="F1207" s="65"/>
      <c r="G1207" s="129"/>
    </row>
    <row r="1208" spans="1:7">
      <c r="A1208" s="65"/>
      <c r="B1208" s="65"/>
      <c r="C1208" s="65"/>
      <c r="D1208" s="65"/>
      <c r="E1208" s="65"/>
      <c r="F1208" s="65"/>
      <c r="G1208" s="129"/>
    </row>
    <row r="1209" spans="1:7">
      <c r="A1209" s="65"/>
      <c r="B1209" s="65"/>
      <c r="C1209" s="65"/>
      <c r="D1209" s="65"/>
      <c r="E1209" s="65"/>
      <c r="F1209" s="65"/>
      <c r="G1209" s="129"/>
    </row>
    <row r="1210" spans="1:7">
      <c r="A1210" s="65"/>
      <c r="B1210" s="65"/>
      <c r="C1210" s="65"/>
      <c r="D1210" s="65"/>
      <c r="E1210" s="65"/>
      <c r="F1210" s="65"/>
      <c r="G1210" s="129"/>
    </row>
    <row r="1211" spans="1:7">
      <c r="A1211" s="65"/>
      <c r="B1211" s="65"/>
      <c r="C1211" s="65"/>
      <c r="D1211" s="65"/>
      <c r="E1211" s="65"/>
      <c r="F1211" s="65"/>
      <c r="G1211" s="129"/>
    </row>
    <row r="1212" spans="1:7">
      <c r="A1212" s="65"/>
      <c r="B1212" s="65"/>
      <c r="C1212" s="65"/>
      <c r="D1212" s="65"/>
      <c r="E1212" s="65"/>
      <c r="F1212" s="65"/>
      <c r="G1212" s="129"/>
    </row>
    <row r="1213" spans="1:7">
      <c r="A1213" s="65"/>
      <c r="B1213" s="65"/>
      <c r="C1213" s="65"/>
      <c r="D1213" s="65"/>
      <c r="E1213" s="65"/>
      <c r="F1213" s="65"/>
      <c r="G1213" s="129"/>
    </row>
    <row r="1214" spans="1:7">
      <c r="A1214" s="65"/>
      <c r="B1214" s="65"/>
      <c r="C1214" s="65"/>
      <c r="D1214" s="65"/>
      <c r="E1214" s="65"/>
      <c r="F1214" s="65"/>
      <c r="G1214" s="129"/>
    </row>
    <row r="1215" spans="1:7">
      <c r="A1215" s="65"/>
      <c r="B1215" s="65"/>
      <c r="C1215" s="65"/>
      <c r="D1215" s="65"/>
      <c r="E1215" s="65"/>
      <c r="F1215" s="65"/>
      <c r="G1215" s="129"/>
    </row>
    <row r="1216" spans="1:7">
      <c r="A1216" s="65"/>
      <c r="B1216" s="65"/>
      <c r="C1216" s="65"/>
      <c r="D1216" s="65"/>
      <c r="E1216" s="65"/>
      <c r="F1216" s="65"/>
      <c r="G1216" s="129"/>
    </row>
    <row r="1217" spans="1:7">
      <c r="A1217" s="65"/>
      <c r="B1217" s="65"/>
      <c r="C1217" s="65"/>
      <c r="D1217" s="65"/>
      <c r="E1217" s="65"/>
      <c r="F1217" s="65"/>
      <c r="G1217" s="129"/>
    </row>
    <row r="1218" spans="1:7">
      <c r="A1218" s="65"/>
      <c r="B1218" s="65"/>
      <c r="C1218" s="65"/>
      <c r="D1218" s="65"/>
      <c r="E1218" s="65"/>
      <c r="F1218" s="65"/>
      <c r="G1218" s="129"/>
    </row>
    <row r="1219" spans="1:7">
      <c r="A1219" s="65"/>
      <c r="B1219" s="65"/>
      <c r="C1219" s="65"/>
      <c r="D1219" s="65"/>
      <c r="E1219" s="65"/>
      <c r="F1219" s="65"/>
      <c r="G1219" s="129"/>
    </row>
    <row r="1220" spans="1:7">
      <c r="A1220" s="65"/>
      <c r="B1220" s="65"/>
      <c r="C1220" s="65"/>
      <c r="D1220" s="65"/>
      <c r="E1220" s="65"/>
      <c r="F1220" s="65"/>
      <c r="G1220" s="129"/>
    </row>
    <row r="1221" spans="1:7">
      <c r="A1221" s="65"/>
      <c r="B1221" s="65"/>
      <c r="C1221" s="65"/>
      <c r="D1221" s="65"/>
      <c r="E1221" s="65"/>
      <c r="F1221" s="65"/>
      <c r="G1221" s="129"/>
    </row>
    <row r="1222" spans="1:7">
      <c r="A1222" s="65"/>
      <c r="B1222" s="65"/>
      <c r="C1222" s="65"/>
      <c r="D1222" s="65"/>
      <c r="E1222" s="65"/>
      <c r="F1222" s="65"/>
      <c r="G1222" s="129"/>
    </row>
    <row r="1223" spans="1:7">
      <c r="A1223" s="65"/>
      <c r="B1223" s="65"/>
      <c r="C1223" s="65"/>
      <c r="D1223" s="65"/>
      <c r="E1223" s="65"/>
      <c r="F1223" s="65"/>
      <c r="G1223" s="129"/>
    </row>
    <row r="1224" spans="1:7">
      <c r="A1224" s="65"/>
      <c r="B1224" s="65"/>
      <c r="C1224" s="65"/>
      <c r="D1224" s="65"/>
      <c r="E1224" s="65"/>
      <c r="F1224" s="65"/>
      <c r="G1224" s="129"/>
    </row>
    <row r="1225" spans="1:7">
      <c r="A1225" s="65"/>
      <c r="B1225" s="65"/>
      <c r="C1225" s="65"/>
      <c r="D1225" s="65"/>
      <c r="E1225" s="65"/>
      <c r="F1225" s="65"/>
      <c r="G1225" s="129"/>
    </row>
    <row r="1226" spans="1:7">
      <c r="A1226" s="65"/>
      <c r="B1226" s="65"/>
      <c r="C1226" s="65"/>
      <c r="D1226" s="65"/>
      <c r="E1226" s="65"/>
      <c r="F1226" s="65"/>
      <c r="G1226" s="129"/>
    </row>
    <row r="1227" spans="1:7">
      <c r="A1227" s="65"/>
      <c r="B1227" s="65"/>
      <c r="C1227" s="65"/>
      <c r="D1227" s="65"/>
      <c r="E1227" s="65"/>
      <c r="F1227" s="65"/>
      <c r="G1227" s="129"/>
    </row>
    <row r="1228" spans="1:7">
      <c r="A1228" s="65"/>
      <c r="B1228" s="65"/>
      <c r="C1228" s="65"/>
      <c r="D1228" s="65"/>
      <c r="E1228" s="65"/>
      <c r="F1228" s="65"/>
      <c r="G1228" s="129"/>
    </row>
    <row r="1229" spans="1:7">
      <c r="A1229" s="65"/>
      <c r="B1229" s="65"/>
      <c r="C1229" s="65"/>
      <c r="D1229" s="65"/>
      <c r="E1229" s="65"/>
      <c r="F1229" s="65"/>
      <c r="G1229" s="129"/>
    </row>
    <row r="1230" spans="1:7">
      <c r="A1230" s="65"/>
      <c r="B1230" s="65"/>
      <c r="C1230" s="65"/>
      <c r="D1230" s="65"/>
      <c r="E1230" s="65"/>
      <c r="F1230" s="65"/>
      <c r="G1230" s="129"/>
    </row>
    <row r="1231" spans="1:7">
      <c r="A1231" s="65"/>
      <c r="B1231" s="65"/>
      <c r="C1231" s="65"/>
      <c r="D1231" s="65"/>
      <c r="E1231" s="65"/>
      <c r="F1231" s="65"/>
      <c r="G1231" s="129"/>
    </row>
    <row r="1232" spans="1:7">
      <c r="A1232" s="65"/>
      <c r="B1232" s="65"/>
      <c r="C1232" s="65"/>
      <c r="D1232" s="65"/>
      <c r="E1232" s="65"/>
      <c r="F1232" s="65"/>
      <c r="G1232" s="129"/>
    </row>
    <row r="1233" spans="1:7">
      <c r="A1233" s="65"/>
      <c r="B1233" s="65"/>
      <c r="C1233" s="65"/>
      <c r="D1233" s="65"/>
      <c r="E1233" s="65"/>
      <c r="F1233" s="65"/>
      <c r="G1233" s="129"/>
    </row>
    <row r="1234" spans="1:7">
      <c r="A1234" s="65"/>
      <c r="B1234" s="65"/>
      <c r="C1234" s="65"/>
      <c r="D1234" s="65"/>
      <c r="E1234" s="65"/>
      <c r="F1234" s="65"/>
      <c r="G1234" s="129"/>
    </row>
    <row r="1235" spans="1:7">
      <c r="A1235" s="65"/>
      <c r="B1235" s="65"/>
      <c r="C1235" s="65"/>
      <c r="D1235" s="65"/>
      <c r="E1235" s="65"/>
      <c r="F1235" s="65"/>
      <c r="G1235" s="129"/>
    </row>
    <row r="1236" spans="1:7">
      <c r="A1236" s="65"/>
      <c r="B1236" s="65"/>
      <c r="C1236" s="65"/>
      <c r="D1236" s="65"/>
      <c r="E1236" s="65"/>
      <c r="F1236" s="65"/>
      <c r="G1236" s="129"/>
    </row>
    <row r="1237" spans="1:7">
      <c r="A1237" s="65"/>
      <c r="B1237" s="65"/>
      <c r="C1237" s="65"/>
      <c r="D1237" s="65"/>
      <c r="E1237" s="65"/>
      <c r="F1237" s="65"/>
      <c r="G1237" s="129"/>
    </row>
    <row r="1238" spans="1:7">
      <c r="A1238" s="65"/>
      <c r="B1238" s="65"/>
      <c r="C1238" s="65"/>
      <c r="D1238" s="65"/>
      <c r="E1238" s="65"/>
      <c r="F1238" s="65"/>
      <c r="G1238" s="129"/>
    </row>
    <row r="1239" spans="1:7">
      <c r="A1239" s="65"/>
      <c r="B1239" s="65"/>
      <c r="C1239" s="65"/>
      <c r="D1239" s="65"/>
      <c r="E1239" s="65"/>
      <c r="F1239" s="65"/>
      <c r="G1239" s="129"/>
    </row>
    <row r="1240" spans="1:7">
      <c r="A1240" s="65"/>
      <c r="B1240" s="65"/>
      <c r="C1240" s="65"/>
      <c r="D1240" s="65"/>
      <c r="E1240" s="65"/>
      <c r="F1240" s="65"/>
      <c r="G1240" s="129"/>
    </row>
    <row r="1241" spans="1:7">
      <c r="A1241" s="65"/>
      <c r="B1241" s="65"/>
      <c r="C1241" s="65"/>
      <c r="D1241" s="65"/>
      <c r="E1241" s="65"/>
      <c r="F1241" s="65"/>
      <c r="G1241" s="129"/>
    </row>
    <row r="1242" spans="1:7">
      <c r="A1242" s="65"/>
      <c r="B1242" s="65"/>
      <c r="C1242" s="65"/>
      <c r="D1242" s="65"/>
      <c r="E1242" s="65"/>
      <c r="F1242" s="65"/>
      <c r="G1242" s="129"/>
    </row>
    <row r="1243" spans="1:7">
      <c r="A1243" s="65"/>
      <c r="B1243" s="65"/>
      <c r="C1243" s="65"/>
      <c r="D1243" s="65"/>
      <c r="E1243" s="65"/>
      <c r="F1243" s="65"/>
      <c r="G1243" s="129"/>
    </row>
    <row r="1244" spans="1:7">
      <c r="A1244" s="65"/>
      <c r="B1244" s="65"/>
      <c r="C1244" s="65"/>
      <c r="D1244" s="65"/>
      <c r="E1244" s="65"/>
      <c r="F1244" s="65"/>
      <c r="G1244" s="129"/>
    </row>
    <row r="1245" spans="1:7">
      <c r="A1245" s="65"/>
      <c r="B1245" s="65"/>
      <c r="C1245" s="65"/>
      <c r="D1245" s="65"/>
      <c r="E1245" s="65"/>
      <c r="F1245" s="65"/>
      <c r="G1245" s="129"/>
    </row>
    <row r="1246" spans="1:7">
      <c r="A1246" s="65"/>
      <c r="B1246" s="65"/>
      <c r="C1246" s="65"/>
      <c r="D1246" s="65"/>
      <c r="E1246" s="65"/>
      <c r="F1246" s="65"/>
      <c r="G1246" s="129"/>
    </row>
    <row r="1247" spans="1:7">
      <c r="A1247" s="65"/>
      <c r="B1247" s="65"/>
      <c r="C1247" s="65"/>
      <c r="D1247" s="65"/>
      <c r="E1247" s="65"/>
      <c r="F1247" s="65"/>
      <c r="G1247" s="129"/>
    </row>
    <row r="1248" spans="1:7">
      <c r="A1248" s="65"/>
      <c r="B1248" s="65"/>
      <c r="C1248" s="65"/>
      <c r="D1248" s="65"/>
      <c r="E1248" s="65"/>
      <c r="F1248" s="65"/>
      <c r="G1248" s="129"/>
    </row>
    <row r="1249" spans="1:7">
      <c r="A1249" s="65"/>
      <c r="B1249" s="65"/>
      <c r="C1249" s="65"/>
      <c r="D1249" s="65"/>
      <c r="E1249" s="65"/>
      <c r="F1249" s="65"/>
      <c r="G1249" s="129"/>
    </row>
    <row r="1250" spans="1:7">
      <c r="A1250" s="65"/>
      <c r="B1250" s="65"/>
      <c r="C1250" s="65"/>
      <c r="D1250" s="65"/>
      <c r="E1250" s="65"/>
      <c r="F1250" s="65"/>
      <c r="G1250" s="129"/>
    </row>
    <row r="1251" spans="1:7">
      <c r="A1251" s="65"/>
      <c r="B1251" s="65"/>
      <c r="C1251" s="65"/>
      <c r="D1251" s="65"/>
      <c r="E1251" s="65"/>
      <c r="F1251" s="65"/>
      <c r="G1251" s="129"/>
    </row>
    <row r="1252" spans="1:7">
      <c r="A1252" s="65"/>
      <c r="B1252" s="65"/>
      <c r="C1252" s="65"/>
      <c r="D1252" s="65"/>
      <c r="E1252" s="65"/>
      <c r="F1252" s="65"/>
      <c r="G1252" s="129"/>
    </row>
    <row r="1253" spans="1:7">
      <c r="A1253" s="65"/>
      <c r="B1253" s="65"/>
      <c r="C1253" s="65"/>
      <c r="D1253" s="65"/>
      <c r="E1253" s="65"/>
      <c r="F1253" s="65"/>
      <c r="G1253" s="129"/>
    </row>
    <row r="1254" spans="1:7">
      <c r="A1254" s="65"/>
      <c r="B1254" s="65"/>
      <c r="C1254" s="65"/>
      <c r="D1254" s="65"/>
      <c r="E1254" s="65"/>
      <c r="F1254" s="65"/>
      <c r="G1254" s="129"/>
    </row>
    <row r="1255" spans="1:7">
      <c r="A1255" s="65"/>
      <c r="B1255" s="65"/>
      <c r="C1255" s="65"/>
      <c r="D1255" s="65"/>
      <c r="E1255" s="65"/>
      <c r="F1255" s="65"/>
      <c r="G1255" s="129"/>
    </row>
    <row r="1256" spans="1:7">
      <c r="A1256" s="65"/>
      <c r="B1256" s="65"/>
      <c r="C1256" s="65"/>
      <c r="D1256" s="65"/>
      <c r="E1256" s="65"/>
      <c r="F1256" s="65"/>
      <c r="G1256" s="129"/>
    </row>
    <row r="1257" spans="1:7">
      <c r="A1257" s="65"/>
      <c r="B1257" s="65"/>
      <c r="C1257" s="65"/>
      <c r="D1257" s="65"/>
      <c r="E1257" s="65"/>
      <c r="F1257" s="65"/>
      <c r="G1257" s="129"/>
    </row>
    <row r="1258" spans="1:7">
      <c r="A1258" s="65"/>
      <c r="B1258" s="65"/>
      <c r="C1258" s="65"/>
      <c r="D1258" s="65"/>
      <c r="E1258" s="65"/>
      <c r="F1258" s="65"/>
      <c r="G1258" s="129"/>
    </row>
    <row r="1259" spans="1:7">
      <c r="A1259" s="65"/>
      <c r="B1259" s="65"/>
      <c r="C1259" s="65"/>
      <c r="D1259" s="65"/>
      <c r="E1259" s="65"/>
      <c r="F1259" s="65"/>
      <c r="G1259" s="129"/>
    </row>
    <row r="1260" spans="1:7">
      <c r="A1260" s="65"/>
      <c r="B1260" s="65"/>
      <c r="C1260" s="65"/>
      <c r="D1260" s="65"/>
      <c r="E1260" s="65"/>
      <c r="F1260" s="65"/>
      <c r="G1260" s="129"/>
    </row>
    <row r="1261" spans="1:7">
      <c r="A1261" s="65"/>
      <c r="B1261" s="65"/>
      <c r="C1261" s="65"/>
      <c r="D1261" s="65"/>
      <c r="E1261" s="65"/>
      <c r="F1261" s="65"/>
      <c r="G1261" s="129"/>
    </row>
    <row r="1262" spans="1:7">
      <c r="A1262" s="65"/>
      <c r="B1262" s="65"/>
      <c r="C1262" s="65"/>
      <c r="D1262" s="65"/>
      <c r="E1262" s="65"/>
      <c r="F1262" s="65"/>
      <c r="G1262" s="129"/>
    </row>
    <row r="1263" spans="1:7">
      <c r="A1263" s="65"/>
      <c r="B1263" s="65"/>
      <c r="C1263" s="65"/>
      <c r="D1263" s="65"/>
      <c r="E1263" s="65"/>
      <c r="F1263" s="65"/>
      <c r="G1263" s="129"/>
    </row>
    <row r="1264" spans="1:7">
      <c r="A1264" s="65"/>
      <c r="B1264" s="65"/>
      <c r="C1264" s="65"/>
      <c r="D1264" s="65"/>
      <c r="E1264" s="65"/>
      <c r="F1264" s="65"/>
      <c r="G1264" s="129"/>
    </row>
    <row r="1265" spans="1:7">
      <c r="A1265" s="65"/>
      <c r="B1265" s="65"/>
      <c r="C1265" s="65"/>
      <c r="D1265" s="65"/>
      <c r="E1265" s="65"/>
      <c r="F1265" s="65"/>
      <c r="G1265" s="129"/>
    </row>
    <row r="1266" spans="1:7">
      <c r="A1266" s="65"/>
      <c r="B1266" s="65"/>
      <c r="C1266" s="65"/>
      <c r="D1266" s="65"/>
      <c r="E1266" s="65"/>
      <c r="F1266" s="65"/>
      <c r="G1266" s="129"/>
    </row>
    <row r="1267" spans="1:7">
      <c r="A1267" s="65"/>
      <c r="B1267" s="65"/>
      <c r="C1267" s="65"/>
      <c r="D1267" s="65"/>
      <c r="E1267" s="65"/>
      <c r="F1267" s="65"/>
      <c r="G1267" s="129"/>
    </row>
    <row r="1268" spans="1:7">
      <c r="A1268" s="65"/>
      <c r="B1268" s="65"/>
      <c r="C1268" s="65"/>
      <c r="D1268" s="65"/>
      <c r="E1268" s="65"/>
      <c r="F1268" s="65"/>
      <c r="G1268" s="129"/>
    </row>
    <row r="1269" spans="1:7">
      <c r="A1269" s="65"/>
      <c r="B1269" s="65"/>
      <c r="C1269" s="65"/>
      <c r="D1269" s="65"/>
      <c r="E1269" s="65"/>
      <c r="F1269" s="65"/>
      <c r="G1269" s="129"/>
    </row>
    <row r="1270" spans="1:7">
      <c r="A1270" s="65"/>
      <c r="B1270" s="65"/>
      <c r="C1270" s="65"/>
      <c r="D1270" s="65"/>
      <c r="E1270" s="65"/>
      <c r="F1270" s="65"/>
      <c r="G1270" s="129"/>
    </row>
    <row r="1271" spans="1:7">
      <c r="A1271" s="65"/>
      <c r="B1271" s="65"/>
      <c r="C1271" s="65"/>
      <c r="D1271" s="65"/>
      <c r="E1271" s="65"/>
      <c r="F1271" s="65"/>
      <c r="G1271" s="129"/>
    </row>
    <row r="1272" spans="1:7">
      <c r="A1272" s="65"/>
      <c r="B1272" s="65"/>
      <c r="C1272" s="65"/>
      <c r="D1272" s="65"/>
      <c r="E1272" s="65"/>
      <c r="F1272" s="65"/>
      <c r="G1272" s="129"/>
    </row>
    <row r="1273" spans="1:7">
      <c r="A1273" s="65"/>
      <c r="B1273" s="65"/>
      <c r="C1273" s="65"/>
      <c r="D1273" s="65"/>
      <c r="E1273" s="65"/>
      <c r="F1273" s="65"/>
      <c r="G1273" s="129"/>
    </row>
    <row r="1274" spans="1:7">
      <c r="A1274" s="65"/>
      <c r="B1274" s="65"/>
      <c r="C1274" s="65"/>
      <c r="D1274" s="65"/>
      <c r="E1274" s="65"/>
      <c r="F1274" s="65"/>
      <c r="G1274" s="129"/>
    </row>
    <row r="1275" spans="1:7">
      <c r="A1275" s="65"/>
      <c r="B1275" s="65"/>
      <c r="C1275" s="65"/>
      <c r="D1275" s="65"/>
      <c r="E1275" s="65"/>
      <c r="F1275" s="65"/>
      <c r="G1275" s="129"/>
    </row>
    <row r="1276" spans="1:7">
      <c r="A1276" s="65"/>
      <c r="B1276" s="65"/>
      <c r="C1276" s="65"/>
      <c r="D1276" s="65"/>
      <c r="E1276" s="65"/>
      <c r="F1276" s="65"/>
      <c r="G1276" s="129"/>
    </row>
    <row r="1277" spans="1:7">
      <c r="A1277" s="65"/>
      <c r="B1277" s="65"/>
      <c r="C1277" s="65"/>
      <c r="D1277" s="65"/>
      <c r="E1277" s="65"/>
      <c r="F1277" s="65"/>
      <c r="G1277" s="129"/>
    </row>
    <row r="1278" spans="1:7">
      <c r="A1278" s="65"/>
      <c r="B1278" s="65"/>
      <c r="C1278" s="65"/>
      <c r="D1278" s="65"/>
      <c r="E1278" s="65"/>
      <c r="F1278" s="65"/>
      <c r="G1278" s="129"/>
    </row>
    <row r="1279" spans="1:7">
      <c r="A1279" s="65"/>
      <c r="B1279" s="65"/>
      <c r="C1279" s="65"/>
      <c r="D1279" s="65"/>
      <c r="E1279" s="65"/>
      <c r="F1279" s="65"/>
      <c r="G1279" s="129"/>
    </row>
    <row r="1280" spans="1:7">
      <c r="A1280" s="65"/>
      <c r="B1280" s="65"/>
      <c r="C1280" s="65"/>
      <c r="D1280" s="65"/>
      <c r="E1280" s="65"/>
      <c r="F1280" s="65"/>
      <c r="G1280" s="129"/>
    </row>
    <row r="1281" spans="1:7">
      <c r="A1281" s="65"/>
      <c r="B1281" s="65"/>
      <c r="C1281" s="65"/>
      <c r="D1281" s="65"/>
      <c r="E1281" s="65"/>
      <c r="F1281" s="65"/>
      <c r="G1281" s="129"/>
    </row>
    <row r="1282" spans="1:7">
      <c r="A1282" s="65"/>
      <c r="B1282" s="65"/>
      <c r="C1282" s="65"/>
      <c r="D1282" s="65"/>
      <c r="E1282" s="65"/>
      <c r="F1282" s="65"/>
      <c r="G1282" s="129"/>
    </row>
    <row r="1283" spans="1:7">
      <c r="A1283" s="65"/>
      <c r="B1283" s="65"/>
      <c r="C1283" s="65"/>
      <c r="D1283" s="65"/>
      <c r="E1283" s="65"/>
      <c r="F1283" s="65"/>
      <c r="G1283" s="129"/>
    </row>
    <row r="1284" spans="1:7">
      <c r="A1284" s="65"/>
      <c r="B1284" s="65"/>
      <c r="C1284" s="65"/>
      <c r="D1284" s="65"/>
      <c r="E1284" s="65"/>
      <c r="F1284" s="65"/>
      <c r="G1284" s="129"/>
    </row>
    <row r="1285" spans="1:7">
      <c r="A1285" s="65"/>
      <c r="B1285" s="65"/>
      <c r="C1285" s="65"/>
      <c r="D1285" s="65"/>
      <c r="E1285" s="65"/>
      <c r="F1285" s="65"/>
      <c r="G1285" s="129"/>
    </row>
    <row r="1286" spans="1:7">
      <c r="A1286" s="65"/>
      <c r="B1286" s="65"/>
      <c r="C1286" s="65"/>
      <c r="D1286" s="65"/>
      <c r="E1286" s="65"/>
      <c r="F1286" s="65"/>
      <c r="G1286" s="129"/>
    </row>
    <row r="1287" spans="1:7">
      <c r="A1287" s="65"/>
      <c r="B1287" s="65"/>
      <c r="C1287" s="65"/>
      <c r="D1287" s="65"/>
      <c r="E1287" s="65"/>
      <c r="F1287" s="65"/>
      <c r="G1287" s="129"/>
    </row>
    <row r="1288" spans="1:7">
      <c r="A1288" s="65"/>
      <c r="B1288" s="65"/>
      <c r="C1288" s="65"/>
      <c r="D1288" s="65"/>
      <c r="E1288" s="65"/>
      <c r="F1288" s="65"/>
      <c r="G1288" s="129"/>
    </row>
    <row r="1289" spans="1:7">
      <c r="A1289" s="65"/>
      <c r="B1289" s="65"/>
      <c r="C1289" s="65"/>
      <c r="D1289" s="65"/>
      <c r="E1289" s="65"/>
      <c r="F1289" s="65"/>
      <c r="G1289" s="129"/>
    </row>
    <row r="1290" spans="1:7">
      <c r="A1290" s="65"/>
      <c r="B1290" s="65"/>
      <c r="C1290" s="65"/>
      <c r="D1290" s="65"/>
      <c r="E1290" s="65"/>
      <c r="F1290" s="65"/>
      <c r="G1290" s="129"/>
    </row>
    <row r="1291" spans="1:7">
      <c r="A1291" s="65"/>
      <c r="B1291" s="65"/>
      <c r="C1291" s="65"/>
      <c r="D1291" s="65"/>
      <c r="E1291" s="65"/>
      <c r="F1291" s="65"/>
      <c r="G1291" s="129"/>
    </row>
    <row r="1292" spans="1:7">
      <c r="A1292" s="65"/>
      <c r="B1292" s="65"/>
      <c r="C1292" s="65"/>
      <c r="D1292" s="65"/>
      <c r="E1292" s="65"/>
      <c r="F1292" s="65"/>
      <c r="G1292" s="129"/>
    </row>
    <row r="1293" spans="1:7">
      <c r="A1293" s="65"/>
      <c r="B1293" s="65"/>
      <c r="C1293" s="65"/>
      <c r="D1293" s="65"/>
      <c r="E1293" s="65"/>
      <c r="F1293" s="65"/>
      <c r="G1293" s="129"/>
    </row>
    <row r="1294" spans="1:7">
      <c r="A1294" s="65"/>
      <c r="B1294" s="65"/>
      <c r="C1294" s="65"/>
      <c r="D1294" s="65"/>
      <c r="E1294" s="65"/>
      <c r="F1294" s="65"/>
      <c r="G1294" s="129"/>
    </row>
    <row r="1295" spans="1:7">
      <c r="A1295" s="65"/>
      <c r="B1295" s="65"/>
      <c r="C1295" s="65"/>
      <c r="D1295" s="65"/>
      <c r="E1295" s="65"/>
      <c r="F1295" s="65"/>
      <c r="G1295" s="129"/>
    </row>
    <row r="1296" spans="1:7">
      <c r="A1296" s="65"/>
      <c r="B1296" s="65"/>
      <c r="C1296" s="65"/>
      <c r="D1296" s="65"/>
      <c r="E1296" s="65"/>
      <c r="F1296" s="65"/>
      <c r="G1296" s="129"/>
    </row>
    <row r="1297" spans="1:7">
      <c r="A1297" s="65"/>
      <c r="B1297" s="65"/>
      <c r="C1297" s="65"/>
      <c r="D1297" s="65"/>
      <c r="E1297" s="65"/>
      <c r="F1297" s="65"/>
      <c r="G1297" s="129"/>
    </row>
    <row r="1298" spans="1:7">
      <c r="A1298" s="65"/>
      <c r="B1298" s="65"/>
      <c r="C1298" s="65"/>
      <c r="D1298" s="65"/>
      <c r="E1298" s="65"/>
      <c r="F1298" s="65"/>
      <c r="G1298" s="129"/>
    </row>
    <row r="1299" spans="1:7">
      <c r="A1299" s="65"/>
      <c r="B1299" s="65"/>
      <c r="C1299" s="65"/>
      <c r="D1299" s="65"/>
      <c r="E1299" s="65"/>
      <c r="F1299" s="65"/>
      <c r="G1299" s="129"/>
    </row>
    <row r="1300" spans="1:7">
      <c r="A1300" s="65"/>
      <c r="B1300" s="65"/>
      <c r="C1300" s="65"/>
      <c r="D1300" s="65"/>
      <c r="E1300" s="65"/>
      <c r="F1300" s="65"/>
      <c r="G1300" s="129"/>
    </row>
    <row r="1301" spans="1:7">
      <c r="A1301" s="65"/>
      <c r="B1301" s="65"/>
      <c r="C1301" s="65"/>
      <c r="D1301" s="65"/>
      <c r="E1301" s="65"/>
      <c r="F1301" s="65"/>
      <c r="G1301" s="129"/>
    </row>
    <row r="1302" spans="1:7">
      <c r="A1302" s="65"/>
      <c r="B1302" s="65"/>
      <c r="C1302" s="65"/>
      <c r="D1302" s="65"/>
      <c r="E1302" s="65"/>
      <c r="F1302" s="65"/>
      <c r="G1302" s="129"/>
    </row>
    <row r="1303" spans="1:7">
      <c r="A1303" s="65"/>
      <c r="B1303" s="65"/>
      <c r="C1303" s="65"/>
      <c r="D1303" s="65"/>
      <c r="E1303" s="65"/>
      <c r="F1303" s="65"/>
      <c r="G1303" s="129"/>
    </row>
    <row r="1304" spans="1:7">
      <c r="A1304" s="65"/>
      <c r="B1304" s="65"/>
      <c r="C1304" s="65"/>
      <c r="D1304" s="65"/>
      <c r="E1304" s="65"/>
      <c r="F1304" s="65"/>
      <c r="G1304" s="129"/>
    </row>
    <row r="1305" spans="1:7">
      <c r="A1305" s="65"/>
      <c r="B1305" s="65"/>
      <c r="C1305" s="65"/>
      <c r="D1305" s="65"/>
      <c r="E1305" s="65"/>
      <c r="F1305" s="65"/>
      <c r="G1305" s="129"/>
    </row>
    <row r="1306" spans="1:7">
      <c r="A1306" s="65"/>
      <c r="B1306" s="65"/>
      <c r="C1306" s="65"/>
      <c r="D1306" s="65"/>
      <c r="E1306" s="65"/>
      <c r="F1306" s="65"/>
      <c r="G1306" s="129"/>
    </row>
    <row r="1307" spans="1:7">
      <c r="A1307" s="65"/>
      <c r="B1307" s="65"/>
      <c r="C1307" s="65"/>
      <c r="D1307" s="65"/>
      <c r="E1307" s="65"/>
      <c r="F1307" s="65"/>
      <c r="G1307" s="129"/>
    </row>
    <row r="1308" spans="1:7">
      <c r="A1308" s="65"/>
      <c r="B1308" s="65"/>
      <c r="C1308" s="65"/>
      <c r="D1308" s="65"/>
      <c r="E1308" s="65"/>
      <c r="F1308" s="65"/>
      <c r="G1308" s="129"/>
    </row>
    <row r="1309" spans="1:7">
      <c r="A1309" s="65"/>
      <c r="B1309" s="65"/>
      <c r="C1309" s="65"/>
      <c r="D1309" s="65"/>
      <c r="E1309" s="65"/>
      <c r="F1309" s="65"/>
      <c r="G1309" s="129"/>
    </row>
    <row r="1310" spans="1:7">
      <c r="A1310" s="65"/>
      <c r="B1310" s="65"/>
      <c r="C1310" s="65"/>
      <c r="D1310" s="65"/>
      <c r="E1310" s="65"/>
      <c r="F1310" s="65"/>
      <c r="G1310" s="129"/>
    </row>
    <row r="1311" spans="1:7">
      <c r="A1311" s="65"/>
      <c r="B1311" s="65"/>
      <c r="C1311" s="65"/>
      <c r="D1311" s="65"/>
      <c r="E1311" s="65"/>
      <c r="F1311" s="65"/>
      <c r="G1311" s="129"/>
    </row>
    <row r="1312" spans="1:7">
      <c r="A1312" s="65"/>
      <c r="B1312" s="65"/>
      <c r="C1312" s="65"/>
      <c r="D1312" s="65"/>
      <c r="E1312" s="65"/>
      <c r="F1312" s="65"/>
      <c r="G1312" s="129"/>
    </row>
    <row r="1313" spans="1:7">
      <c r="A1313" s="65"/>
      <c r="B1313" s="65"/>
      <c r="C1313" s="65"/>
      <c r="D1313" s="65"/>
      <c r="E1313" s="65"/>
      <c r="F1313" s="65"/>
      <c r="G1313" s="129"/>
    </row>
    <row r="1314" spans="1:7">
      <c r="A1314" s="65"/>
      <c r="B1314" s="65"/>
      <c r="C1314" s="65"/>
      <c r="D1314" s="65"/>
      <c r="E1314" s="65"/>
      <c r="F1314" s="65"/>
      <c r="G1314" s="129"/>
    </row>
    <row r="1315" spans="1:7">
      <c r="A1315" s="65"/>
      <c r="B1315" s="65"/>
      <c r="C1315" s="65"/>
      <c r="D1315" s="65"/>
      <c r="E1315" s="65"/>
      <c r="F1315" s="65"/>
      <c r="G1315" s="129"/>
    </row>
    <row r="1316" spans="1:7">
      <c r="A1316" s="65"/>
      <c r="B1316" s="65"/>
      <c r="C1316" s="65"/>
      <c r="D1316" s="65"/>
      <c r="E1316" s="65"/>
      <c r="F1316" s="65"/>
      <c r="G1316" s="129"/>
    </row>
    <row r="1317" spans="1:7">
      <c r="A1317" s="65"/>
      <c r="B1317" s="65"/>
      <c r="C1317" s="65"/>
      <c r="D1317" s="65"/>
      <c r="E1317" s="65"/>
      <c r="F1317" s="65"/>
      <c r="G1317" s="129"/>
    </row>
    <row r="1318" spans="1:7">
      <c r="A1318" s="65"/>
      <c r="B1318" s="65"/>
      <c r="C1318" s="65"/>
      <c r="D1318" s="65"/>
      <c r="E1318" s="65"/>
      <c r="F1318" s="65"/>
      <c r="G1318" s="129"/>
    </row>
    <row r="1319" spans="1:7">
      <c r="A1319" s="65"/>
      <c r="B1319" s="65"/>
      <c r="C1319" s="65"/>
      <c r="D1319" s="65"/>
      <c r="E1319" s="65"/>
      <c r="F1319" s="65"/>
      <c r="G1319" s="129"/>
    </row>
    <row r="1320" spans="1:7">
      <c r="A1320" s="65"/>
      <c r="B1320" s="65"/>
      <c r="C1320" s="65"/>
      <c r="D1320" s="65"/>
      <c r="E1320" s="65"/>
      <c r="F1320" s="65"/>
      <c r="G1320" s="129"/>
    </row>
    <row r="1321" spans="1:7">
      <c r="A1321" s="65"/>
      <c r="B1321" s="65"/>
      <c r="C1321" s="65"/>
      <c r="D1321" s="65"/>
      <c r="E1321" s="65"/>
      <c r="F1321" s="65"/>
      <c r="G1321" s="129"/>
    </row>
    <row r="1322" spans="1:7">
      <c r="A1322" s="65"/>
      <c r="B1322" s="65"/>
      <c r="C1322" s="65"/>
      <c r="D1322" s="65"/>
      <c r="E1322" s="65"/>
      <c r="F1322" s="65"/>
      <c r="G1322" s="129"/>
    </row>
    <row r="1323" spans="1:7">
      <c r="A1323" s="65"/>
      <c r="B1323" s="65"/>
      <c r="C1323" s="65"/>
      <c r="D1323" s="65"/>
      <c r="E1323" s="65"/>
      <c r="F1323" s="65"/>
      <c r="G1323" s="129"/>
    </row>
    <row r="1324" spans="1:7">
      <c r="A1324" s="65"/>
      <c r="B1324" s="65"/>
      <c r="C1324" s="65"/>
      <c r="D1324" s="65"/>
      <c r="E1324" s="65"/>
      <c r="F1324" s="65"/>
      <c r="G1324" s="129"/>
    </row>
    <row r="1325" spans="1:7">
      <c r="A1325" s="65"/>
      <c r="B1325" s="65"/>
      <c r="C1325" s="65"/>
      <c r="D1325" s="65"/>
      <c r="E1325" s="65"/>
      <c r="F1325" s="65"/>
      <c r="G1325" s="129"/>
    </row>
    <row r="1326" spans="1:7">
      <c r="A1326" s="65"/>
      <c r="B1326" s="65"/>
      <c r="C1326" s="65"/>
      <c r="D1326" s="65"/>
      <c r="E1326" s="65"/>
      <c r="F1326" s="65"/>
      <c r="G1326" s="129"/>
    </row>
    <row r="1327" spans="1:7">
      <c r="A1327" s="65"/>
      <c r="B1327" s="65"/>
      <c r="C1327" s="65"/>
      <c r="D1327" s="65"/>
      <c r="E1327" s="65"/>
      <c r="F1327" s="65"/>
      <c r="G1327" s="129"/>
    </row>
    <row r="1328" spans="1:7">
      <c r="A1328" s="65"/>
      <c r="B1328" s="65"/>
      <c r="C1328" s="65"/>
      <c r="D1328" s="65"/>
      <c r="E1328" s="65"/>
      <c r="F1328" s="65"/>
      <c r="G1328" s="129"/>
    </row>
    <row r="1329" spans="1:7">
      <c r="A1329" s="65"/>
      <c r="B1329" s="65"/>
      <c r="C1329" s="65"/>
      <c r="D1329" s="65"/>
      <c r="E1329" s="65"/>
      <c r="F1329" s="65"/>
      <c r="G1329" s="129"/>
    </row>
    <row r="1330" spans="1:7">
      <c r="A1330" s="65"/>
      <c r="B1330" s="65"/>
      <c r="C1330" s="65"/>
      <c r="D1330" s="65"/>
      <c r="E1330" s="65"/>
      <c r="F1330" s="65"/>
      <c r="G1330" s="129"/>
    </row>
    <row r="1331" spans="1:7">
      <c r="A1331" s="65"/>
      <c r="B1331" s="65"/>
      <c r="C1331" s="65"/>
      <c r="D1331" s="65"/>
      <c r="E1331" s="65"/>
      <c r="F1331" s="65"/>
      <c r="G1331" s="129"/>
    </row>
    <row r="1332" spans="1:7">
      <c r="A1332" s="65"/>
      <c r="B1332" s="65"/>
      <c r="C1332" s="65"/>
      <c r="D1332" s="65"/>
      <c r="E1332" s="65"/>
      <c r="F1332" s="65"/>
      <c r="G1332" s="129"/>
    </row>
    <row r="1333" spans="1:7">
      <c r="A1333" s="65"/>
      <c r="B1333" s="65"/>
      <c r="C1333" s="65"/>
      <c r="D1333" s="65"/>
      <c r="E1333" s="65"/>
      <c r="F1333" s="65"/>
      <c r="G1333" s="129"/>
    </row>
    <row r="1334" spans="1:7">
      <c r="A1334" s="65"/>
      <c r="B1334" s="65"/>
      <c r="C1334" s="65"/>
      <c r="D1334" s="65"/>
      <c r="E1334" s="65"/>
      <c r="F1334" s="65"/>
      <c r="G1334" s="129"/>
    </row>
    <row r="1335" spans="1:7">
      <c r="A1335" s="65"/>
      <c r="B1335" s="65"/>
      <c r="C1335" s="65"/>
      <c r="D1335" s="65"/>
      <c r="E1335" s="65"/>
      <c r="F1335" s="65"/>
      <c r="G1335" s="129"/>
    </row>
    <row r="1336" spans="1:7">
      <c r="A1336" s="65"/>
      <c r="B1336" s="65"/>
      <c r="C1336" s="65"/>
      <c r="D1336" s="65"/>
      <c r="E1336" s="65"/>
      <c r="F1336" s="65"/>
      <c r="G1336" s="129"/>
    </row>
    <row r="1337" spans="1:7">
      <c r="A1337" s="65"/>
      <c r="B1337" s="65"/>
      <c r="C1337" s="65"/>
      <c r="D1337" s="65"/>
      <c r="E1337" s="65"/>
      <c r="F1337" s="65"/>
      <c r="G1337" s="129"/>
    </row>
    <row r="1338" spans="1:7">
      <c r="A1338" s="65"/>
      <c r="B1338" s="65"/>
      <c r="C1338" s="65"/>
      <c r="D1338" s="65"/>
      <c r="E1338" s="65"/>
      <c r="F1338" s="65"/>
      <c r="G1338" s="129"/>
    </row>
    <row r="1339" spans="1:7">
      <c r="A1339" s="65"/>
      <c r="B1339" s="65"/>
      <c r="C1339" s="65"/>
      <c r="D1339" s="65"/>
      <c r="E1339" s="65"/>
      <c r="F1339" s="65"/>
      <c r="G1339" s="129"/>
    </row>
    <row r="1340" spans="1:7">
      <c r="A1340" s="65"/>
      <c r="B1340" s="65"/>
      <c r="C1340" s="65"/>
      <c r="D1340" s="65"/>
      <c r="E1340" s="65"/>
      <c r="F1340" s="65"/>
      <c r="G1340" s="129"/>
    </row>
    <row r="1341" spans="1:7">
      <c r="A1341" s="65"/>
      <c r="B1341" s="65"/>
      <c r="C1341" s="65"/>
      <c r="D1341" s="65"/>
      <c r="E1341" s="65"/>
      <c r="F1341" s="65"/>
      <c r="G1341" s="129"/>
    </row>
    <row r="1342" spans="1:7">
      <c r="A1342" s="65"/>
      <c r="B1342" s="65"/>
      <c r="C1342" s="65"/>
      <c r="D1342" s="65"/>
      <c r="E1342" s="65"/>
      <c r="F1342" s="65"/>
      <c r="G1342" s="129"/>
    </row>
    <row r="1343" spans="1:7">
      <c r="A1343" s="65"/>
      <c r="B1343" s="65"/>
      <c r="C1343" s="65"/>
      <c r="D1343" s="65"/>
      <c r="E1343" s="65"/>
      <c r="F1343" s="65"/>
      <c r="G1343" s="129"/>
    </row>
    <row r="1344" spans="1:7">
      <c r="A1344" s="65"/>
      <c r="B1344" s="65"/>
      <c r="C1344" s="65"/>
      <c r="D1344" s="65"/>
      <c r="E1344" s="65"/>
      <c r="F1344" s="65"/>
      <c r="G1344" s="129"/>
    </row>
    <row r="1345" spans="1:7">
      <c r="A1345" s="65"/>
      <c r="B1345" s="65"/>
      <c r="C1345" s="65"/>
      <c r="D1345" s="65"/>
      <c r="E1345" s="65"/>
      <c r="F1345" s="65"/>
      <c r="G1345" s="129"/>
    </row>
    <row r="1346" spans="1:7">
      <c r="A1346" s="65"/>
      <c r="B1346" s="65"/>
      <c r="C1346" s="65"/>
      <c r="D1346" s="65"/>
      <c r="E1346" s="65"/>
      <c r="F1346" s="65"/>
      <c r="G1346" s="129"/>
    </row>
    <row r="1347" spans="1:7">
      <c r="A1347" s="65"/>
      <c r="B1347" s="65"/>
      <c r="C1347" s="65"/>
      <c r="D1347" s="65"/>
      <c r="E1347" s="65"/>
      <c r="F1347" s="65"/>
      <c r="G1347" s="129"/>
    </row>
    <row r="1348" spans="1:7">
      <c r="A1348" s="65"/>
      <c r="B1348" s="65"/>
      <c r="C1348" s="65"/>
      <c r="D1348" s="65"/>
      <c r="E1348" s="65"/>
      <c r="F1348" s="65"/>
      <c r="G1348" s="129"/>
    </row>
    <row r="1349" spans="1:7">
      <c r="A1349" s="65"/>
      <c r="B1349" s="65"/>
      <c r="C1349" s="65"/>
      <c r="D1349" s="65"/>
      <c r="E1349" s="65"/>
      <c r="F1349" s="65"/>
      <c r="G1349" s="129"/>
    </row>
    <row r="1350" spans="1:7">
      <c r="A1350" s="65"/>
      <c r="B1350" s="65"/>
      <c r="C1350" s="65"/>
      <c r="D1350" s="65"/>
      <c r="E1350" s="65"/>
      <c r="F1350" s="65"/>
      <c r="G1350" s="129"/>
    </row>
    <row r="1351" spans="1:7">
      <c r="A1351" s="65"/>
      <c r="B1351" s="65"/>
      <c r="C1351" s="65"/>
      <c r="D1351" s="65"/>
      <c r="E1351" s="65"/>
      <c r="F1351" s="65"/>
      <c r="G1351" s="129"/>
    </row>
    <row r="1352" spans="1:7">
      <c r="A1352" s="65"/>
      <c r="B1352" s="65"/>
      <c r="C1352" s="65"/>
      <c r="D1352" s="65"/>
      <c r="E1352" s="65"/>
      <c r="F1352" s="65"/>
      <c r="G1352" s="129"/>
    </row>
    <row r="1353" spans="1:7">
      <c r="A1353" s="65"/>
      <c r="B1353" s="65"/>
      <c r="C1353" s="65"/>
      <c r="D1353" s="65"/>
      <c r="E1353" s="65"/>
      <c r="F1353" s="65"/>
      <c r="G1353" s="129"/>
    </row>
    <row r="1354" spans="1:7">
      <c r="A1354" s="65"/>
      <c r="B1354" s="65"/>
      <c r="C1354" s="65"/>
      <c r="D1354" s="65"/>
      <c r="E1354" s="65"/>
      <c r="F1354" s="65"/>
      <c r="G1354" s="129"/>
    </row>
    <row r="1355" spans="1:7">
      <c r="A1355" s="65"/>
      <c r="B1355" s="65"/>
      <c r="C1355" s="65"/>
      <c r="D1355" s="65"/>
      <c r="E1355" s="65"/>
      <c r="F1355" s="65"/>
      <c r="G1355" s="129"/>
    </row>
    <row r="1356" spans="1:7">
      <c r="A1356" s="65"/>
      <c r="B1356" s="65"/>
      <c r="C1356" s="65"/>
      <c r="D1356" s="65"/>
      <c r="E1356" s="65"/>
      <c r="F1356" s="65"/>
      <c r="G1356" s="129"/>
    </row>
    <row r="1357" spans="1:7">
      <c r="A1357" s="65"/>
      <c r="B1357" s="65"/>
      <c r="C1357" s="65"/>
      <c r="D1357" s="65"/>
      <c r="E1357" s="65"/>
      <c r="F1357" s="65"/>
      <c r="G1357" s="129"/>
    </row>
    <row r="1358" spans="1:7">
      <c r="A1358" s="65"/>
      <c r="B1358" s="65"/>
      <c r="C1358" s="65"/>
      <c r="D1358" s="65"/>
      <c r="E1358" s="65"/>
      <c r="F1358" s="65"/>
      <c r="G1358" s="129"/>
    </row>
    <row r="1359" spans="1:7">
      <c r="A1359" s="65"/>
      <c r="B1359" s="65"/>
      <c r="C1359" s="65"/>
      <c r="D1359" s="65"/>
      <c r="E1359" s="65"/>
      <c r="F1359" s="65"/>
      <c r="G1359" s="129"/>
    </row>
    <row r="1360" spans="1:7">
      <c r="A1360" s="65"/>
      <c r="B1360" s="65"/>
      <c r="C1360" s="65"/>
      <c r="D1360" s="65"/>
      <c r="E1360" s="65"/>
      <c r="F1360" s="65"/>
      <c r="G1360" s="129"/>
    </row>
    <row r="1361" spans="1:7">
      <c r="A1361" s="65"/>
      <c r="B1361" s="65"/>
      <c r="C1361" s="65"/>
      <c r="D1361" s="65"/>
      <c r="E1361" s="65"/>
      <c r="F1361" s="65"/>
      <c r="G1361" s="129"/>
    </row>
    <row r="1362" spans="1:7">
      <c r="A1362" s="65"/>
      <c r="B1362" s="65"/>
      <c r="C1362" s="65"/>
      <c r="D1362" s="65"/>
      <c r="E1362" s="65"/>
      <c r="F1362" s="65"/>
      <c r="G1362" s="129"/>
    </row>
    <row r="1363" spans="1:7">
      <c r="A1363" s="65"/>
      <c r="B1363" s="65"/>
      <c r="C1363" s="65"/>
      <c r="D1363" s="65"/>
      <c r="E1363" s="65"/>
      <c r="F1363" s="65"/>
      <c r="G1363" s="129"/>
    </row>
    <row r="1364" spans="1:7">
      <c r="A1364" s="65"/>
      <c r="B1364" s="65"/>
      <c r="C1364" s="65"/>
      <c r="D1364" s="65"/>
      <c r="E1364" s="65"/>
      <c r="F1364" s="65"/>
      <c r="G1364" s="129"/>
    </row>
    <row r="1365" spans="1:7">
      <c r="A1365" s="65"/>
      <c r="B1365" s="65"/>
      <c r="C1365" s="65"/>
      <c r="D1365" s="65"/>
      <c r="E1365" s="65"/>
      <c r="F1365" s="65"/>
      <c r="G1365" s="129"/>
    </row>
    <row r="1366" spans="1:7">
      <c r="A1366" s="65"/>
      <c r="B1366" s="65"/>
      <c r="C1366" s="65"/>
      <c r="D1366" s="65"/>
      <c r="E1366" s="65"/>
      <c r="F1366" s="65"/>
      <c r="G1366" s="129"/>
    </row>
    <row r="1367" spans="1:7">
      <c r="A1367" s="65"/>
      <c r="B1367" s="65"/>
      <c r="C1367" s="65"/>
      <c r="D1367" s="65"/>
      <c r="E1367" s="65"/>
      <c r="F1367" s="65"/>
      <c r="G1367" s="129"/>
    </row>
    <row r="1368" spans="1:7">
      <c r="A1368" s="65"/>
      <c r="B1368" s="65"/>
      <c r="C1368" s="65"/>
      <c r="D1368" s="65"/>
      <c r="E1368" s="65"/>
      <c r="F1368" s="65"/>
      <c r="G1368" s="129"/>
    </row>
    <row r="1369" spans="1:7">
      <c r="A1369" s="65"/>
      <c r="B1369" s="65"/>
      <c r="C1369" s="65"/>
      <c r="D1369" s="65"/>
      <c r="E1369" s="65"/>
      <c r="F1369" s="65"/>
      <c r="G1369" s="129"/>
    </row>
    <row r="1370" spans="1:7">
      <c r="A1370" s="65"/>
      <c r="B1370" s="65"/>
      <c r="C1370" s="65"/>
      <c r="D1370" s="65"/>
      <c r="E1370" s="65"/>
      <c r="F1370" s="65"/>
      <c r="G1370" s="129"/>
    </row>
    <row r="1371" spans="1:7">
      <c r="A1371" s="65"/>
      <c r="B1371" s="65"/>
      <c r="C1371" s="65"/>
      <c r="D1371" s="65"/>
      <c r="E1371" s="65"/>
      <c r="F1371" s="65"/>
      <c r="G1371" s="129"/>
    </row>
    <row r="1372" spans="1:7">
      <c r="A1372" s="65"/>
      <c r="B1372" s="65"/>
      <c r="C1372" s="65"/>
      <c r="D1372" s="65"/>
      <c r="E1372" s="65"/>
      <c r="F1372" s="65"/>
      <c r="G1372" s="129"/>
    </row>
    <row r="1373" spans="1:7">
      <c r="A1373" s="65"/>
      <c r="B1373" s="65"/>
      <c r="C1373" s="65"/>
      <c r="D1373" s="65"/>
      <c r="E1373" s="65"/>
      <c r="F1373" s="65"/>
      <c r="G1373" s="129"/>
    </row>
    <row r="1374" spans="1:7">
      <c r="A1374" s="65"/>
      <c r="B1374" s="65"/>
      <c r="C1374" s="65"/>
      <c r="D1374" s="65"/>
      <c r="E1374" s="65"/>
      <c r="F1374" s="65"/>
      <c r="G1374" s="129"/>
    </row>
    <row r="1375" spans="1:7">
      <c r="A1375" s="65"/>
      <c r="B1375" s="65"/>
      <c r="C1375" s="65"/>
      <c r="D1375" s="65"/>
      <c r="E1375" s="65"/>
      <c r="F1375" s="65"/>
      <c r="G1375" s="129"/>
    </row>
    <row r="1376" spans="1:7">
      <c r="A1376" s="65"/>
      <c r="B1376" s="65"/>
      <c r="C1376" s="65"/>
      <c r="D1376" s="65"/>
      <c r="E1376" s="65"/>
      <c r="F1376" s="65"/>
      <c r="G1376" s="129"/>
    </row>
    <row r="1377" spans="1:7">
      <c r="A1377" s="65"/>
      <c r="B1377" s="65"/>
      <c r="C1377" s="65"/>
      <c r="D1377" s="65"/>
      <c r="E1377" s="65"/>
      <c r="F1377" s="65"/>
      <c r="G1377" s="129"/>
    </row>
    <row r="1378" spans="1:7">
      <c r="A1378" s="65"/>
      <c r="B1378" s="65"/>
      <c r="C1378" s="65"/>
      <c r="D1378" s="65"/>
      <c r="E1378" s="65"/>
      <c r="F1378" s="65"/>
      <c r="G1378" s="129"/>
    </row>
    <row r="1379" spans="1:7">
      <c r="A1379" s="65"/>
      <c r="B1379" s="65"/>
      <c r="C1379" s="65"/>
      <c r="D1379" s="65"/>
      <c r="E1379" s="65"/>
      <c r="F1379" s="65"/>
      <c r="G1379" s="129"/>
    </row>
    <row r="1380" spans="1:7">
      <c r="A1380" s="65"/>
      <c r="B1380" s="65"/>
      <c r="C1380" s="65"/>
      <c r="D1380" s="65"/>
      <c r="E1380" s="65"/>
      <c r="F1380" s="65"/>
      <c r="G1380" s="129"/>
    </row>
    <row r="1381" spans="1:7">
      <c r="A1381" s="65"/>
      <c r="B1381" s="65"/>
      <c r="C1381" s="65"/>
      <c r="D1381" s="65"/>
      <c r="E1381" s="65"/>
      <c r="F1381" s="65"/>
      <c r="G1381" s="129"/>
    </row>
    <row r="1382" spans="1:7">
      <c r="A1382" s="65"/>
      <c r="B1382" s="65"/>
      <c r="C1382" s="65"/>
      <c r="D1382" s="65"/>
      <c r="E1382" s="65"/>
      <c r="F1382" s="65"/>
      <c r="G1382" s="129"/>
    </row>
    <row r="1383" spans="1:7">
      <c r="A1383" s="65"/>
      <c r="B1383" s="65"/>
      <c r="C1383" s="65"/>
      <c r="D1383" s="65"/>
      <c r="E1383" s="65"/>
      <c r="F1383" s="65"/>
      <c r="G1383" s="129"/>
    </row>
    <row r="1384" spans="1:7">
      <c r="A1384" s="65"/>
      <c r="B1384" s="65"/>
      <c r="C1384" s="65"/>
      <c r="D1384" s="65"/>
      <c r="E1384" s="65"/>
      <c r="F1384" s="65"/>
      <c r="G1384" s="129"/>
    </row>
    <row r="1385" spans="1:7">
      <c r="A1385" s="65"/>
      <c r="B1385" s="65"/>
      <c r="C1385" s="65"/>
      <c r="D1385" s="65"/>
      <c r="E1385" s="65"/>
      <c r="F1385" s="65"/>
      <c r="G1385" s="129"/>
    </row>
    <row r="1386" spans="1:7">
      <c r="A1386" s="65"/>
      <c r="B1386" s="65"/>
      <c r="C1386" s="65"/>
      <c r="D1386" s="65"/>
      <c r="E1386" s="65"/>
      <c r="F1386" s="65"/>
      <c r="G1386" s="129"/>
    </row>
    <row r="1387" spans="1:7">
      <c r="A1387" s="65"/>
      <c r="B1387" s="65"/>
      <c r="C1387" s="65"/>
      <c r="D1387" s="65"/>
      <c r="E1387" s="65"/>
      <c r="F1387" s="65"/>
      <c r="G1387" s="129"/>
    </row>
    <row r="1388" spans="1:7">
      <c r="A1388" s="65"/>
      <c r="B1388" s="65"/>
      <c r="C1388" s="65"/>
      <c r="D1388" s="65"/>
      <c r="E1388" s="65"/>
      <c r="F1388" s="65"/>
      <c r="G1388" s="129"/>
    </row>
    <row r="1389" spans="1:7">
      <c r="A1389" s="65"/>
      <c r="B1389" s="65"/>
      <c r="C1389" s="65"/>
      <c r="D1389" s="65"/>
      <c r="E1389" s="65"/>
      <c r="F1389" s="65"/>
      <c r="G1389" s="129"/>
    </row>
    <row r="1390" spans="1:7">
      <c r="A1390" s="65"/>
      <c r="B1390" s="65"/>
      <c r="C1390" s="65"/>
      <c r="D1390" s="65"/>
      <c r="E1390" s="65"/>
      <c r="F1390" s="65"/>
      <c r="G1390" s="129"/>
    </row>
    <row r="1391" spans="1:7">
      <c r="A1391" s="65"/>
      <c r="B1391" s="65"/>
      <c r="C1391" s="65"/>
      <c r="D1391" s="65"/>
      <c r="E1391" s="65"/>
      <c r="F1391" s="65"/>
      <c r="G1391" s="129"/>
    </row>
    <row r="1392" spans="1:7">
      <c r="A1392" s="65"/>
      <c r="B1392" s="65"/>
      <c r="C1392" s="65"/>
      <c r="D1392" s="65"/>
      <c r="E1392" s="65"/>
      <c r="F1392" s="65"/>
      <c r="G1392" s="129"/>
    </row>
    <row r="1393" spans="1:7">
      <c r="A1393" s="65"/>
      <c r="B1393" s="65"/>
      <c r="C1393" s="65"/>
      <c r="D1393" s="65"/>
      <c r="E1393" s="65"/>
      <c r="F1393" s="65"/>
      <c r="G1393" s="129"/>
    </row>
    <row r="1394" spans="1:7">
      <c r="A1394" s="65"/>
      <c r="B1394" s="65"/>
      <c r="C1394" s="65"/>
      <c r="D1394" s="65"/>
      <c r="E1394" s="65"/>
      <c r="F1394" s="65"/>
      <c r="G1394" s="129"/>
    </row>
    <row r="1395" spans="1:7">
      <c r="A1395" s="65"/>
      <c r="B1395" s="65"/>
      <c r="C1395" s="65"/>
      <c r="D1395" s="65"/>
      <c r="E1395" s="65"/>
      <c r="F1395" s="65"/>
      <c r="G1395" s="129"/>
    </row>
    <row r="1396" spans="1:7">
      <c r="A1396" s="65"/>
      <c r="B1396" s="65"/>
      <c r="C1396" s="65"/>
      <c r="D1396" s="65"/>
      <c r="E1396" s="65"/>
      <c r="F1396" s="65"/>
      <c r="G1396" s="129"/>
    </row>
    <row r="1397" spans="1:7">
      <c r="A1397" s="65"/>
      <c r="B1397" s="65"/>
      <c r="C1397" s="65"/>
      <c r="D1397" s="65"/>
      <c r="E1397" s="65"/>
      <c r="F1397" s="65"/>
      <c r="G1397" s="129"/>
    </row>
    <row r="1398" spans="1:7">
      <c r="A1398" s="65"/>
      <c r="B1398" s="65"/>
      <c r="C1398" s="65"/>
      <c r="D1398" s="65"/>
      <c r="E1398" s="65"/>
      <c r="F1398" s="65"/>
      <c r="G1398" s="129"/>
    </row>
    <row r="1399" spans="1:7">
      <c r="A1399" s="65"/>
      <c r="B1399" s="65"/>
      <c r="C1399" s="65"/>
      <c r="D1399" s="65"/>
      <c r="E1399" s="65"/>
      <c r="F1399" s="65"/>
      <c r="G1399" s="129"/>
    </row>
    <row r="1400" spans="1:7">
      <c r="A1400" s="65"/>
      <c r="B1400" s="65"/>
      <c r="C1400" s="65"/>
      <c r="D1400" s="65"/>
      <c r="E1400" s="65"/>
      <c r="F1400" s="65"/>
      <c r="G1400" s="129"/>
    </row>
    <row r="1401" spans="1:7">
      <c r="A1401" s="65"/>
      <c r="B1401" s="65"/>
      <c r="C1401" s="65"/>
      <c r="D1401" s="65"/>
      <c r="E1401" s="65"/>
      <c r="F1401" s="65"/>
      <c r="G1401" s="129"/>
    </row>
    <row r="1402" spans="1:7">
      <c r="A1402" s="65"/>
      <c r="B1402" s="65"/>
      <c r="C1402" s="65"/>
      <c r="D1402" s="65"/>
      <c r="E1402" s="65"/>
      <c r="F1402" s="65"/>
      <c r="G1402" s="129"/>
    </row>
    <row r="1403" spans="1:7">
      <c r="A1403" s="65"/>
      <c r="B1403" s="65"/>
      <c r="C1403" s="65"/>
      <c r="D1403" s="65"/>
      <c r="E1403" s="65"/>
      <c r="F1403" s="65"/>
      <c r="G1403" s="129"/>
    </row>
    <row r="1404" spans="1:7">
      <c r="A1404" s="65"/>
      <c r="B1404" s="65"/>
      <c r="C1404" s="65"/>
      <c r="D1404" s="65"/>
      <c r="E1404" s="65"/>
      <c r="F1404" s="65"/>
      <c r="G1404" s="129"/>
    </row>
    <row r="1405" spans="1:7">
      <c r="A1405" s="65"/>
      <c r="B1405" s="65"/>
      <c r="C1405" s="65"/>
      <c r="D1405" s="65"/>
      <c r="E1405" s="65"/>
      <c r="F1405" s="65"/>
      <c r="G1405" s="129"/>
    </row>
    <row r="1406" spans="1:7">
      <c r="A1406" s="65"/>
      <c r="B1406" s="65"/>
      <c r="C1406" s="65"/>
      <c r="D1406" s="65"/>
      <c r="E1406" s="65"/>
      <c r="F1406" s="65"/>
      <c r="G1406" s="129"/>
    </row>
    <row r="1407" spans="1:7">
      <c r="A1407" s="65"/>
      <c r="B1407" s="65"/>
      <c r="C1407" s="65"/>
      <c r="D1407" s="65"/>
      <c r="E1407" s="65"/>
      <c r="F1407" s="65"/>
      <c r="G1407" s="129"/>
    </row>
    <row r="1408" spans="1:7">
      <c r="A1408" s="65"/>
      <c r="B1408" s="65"/>
      <c r="C1408" s="65"/>
      <c r="D1408" s="65"/>
      <c r="E1408" s="65"/>
      <c r="F1408" s="65"/>
      <c r="G1408" s="129"/>
    </row>
    <row r="1409" spans="1:7">
      <c r="A1409" s="65"/>
      <c r="B1409" s="65"/>
      <c r="C1409" s="65"/>
      <c r="D1409" s="65"/>
      <c r="E1409" s="65"/>
      <c r="F1409" s="65"/>
      <c r="G1409" s="129"/>
    </row>
    <row r="1410" spans="1:7">
      <c r="A1410" s="65"/>
      <c r="B1410" s="65"/>
      <c r="C1410" s="65"/>
      <c r="D1410" s="65"/>
      <c r="E1410" s="65"/>
      <c r="F1410" s="65"/>
      <c r="G1410" s="129"/>
    </row>
    <row r="1411" spans="1:7">
      <c r="A1411" s="65"/>
      <c r="B1411" s="65"/>
      <c r="C1411" s="65"/>
      <c r="D1411" s="65"/>
      <c r="E1411" s="65"/>
      <c r="F1411" s="65"/>
      <c r="G1411" s="129"/>
    </row>
    <row r="1412" spans="1:7">
      <c r="A1412" s="65"/>
      <c r="B1412" s="65"/>
      <c r="C1412" s="65"/>
      <c r="D1412" s="65"/>
      <c r="E1412" s="65"/>
      <c r="F1412" s="65"/>
      <c r="G1412" s="129"/>
    </row>
    <row r="1413" spans="1:7">
      <c r="A1413" s="65"/>
      <c r="B1413" s="65"/>
      <c r="C1413" s="65"/>
      <c r="D1413" s="65"/>
      <c r="E1413" s="65"/>
      <c r="F1413" s="65"/>
      <c r="G1413" s="129"/>
    </row>
    <row r="1414" spans="1:7">
      <c r="A1414" s="65"/>
      <c r="B1414" s="65"/>
      <c r="C1414" s="65"/>
      <c r="D1414" s="65"/>
      <c r="E1414" s="65"/>
      <c r="F1414" s="65"/>
      <c r="G1414" s="129"/>
    </row>
    <row r="1415" spans="1:7">
      <c r="A1415" s="65"/>
      <c r="B1415" s="65"/>
      <c r="C1415" s="65"/>
      <c r="D1415" s="65"/>
      <c r="E1415" s="65"/>
      <c r="F1415" s="65"/>
      <c r="G1415" s="129"/>
    </row>
    <row r="1416" spans="1:7">
      <c r="A1416" s="65"/>
      <c r="B1416" s="65"/>
      <c r="C1416" s="65"/>
      <c r="D1416" s="65"/>
      <c r="E1416" s="65"/>
      <c r="F1416" s="65"/>
      <c r="G1416" s="129"/>
    </row>
    <row r="1417" spans="1:7">
      <c r="A1417" s="65"/>
      <c r="B1417" s="65"/>
      <c r="C1417" s="65"/>
      <c r="D1417" s="65"/>
      <c r="E1417" s="65"/>
      <c r="F1417" s="65"/>
      <c r="G1417" s="129"/>
    </row>
    <row r="1418" spans="1:7">
      <c r="A1418" s="65"/>
      <c r="B1418" s="65"/>
      <c r="C1418" s="65"/>
      <c r="D1418" s="65"/>
      <c r="E1418" s="65"/>
      <c r="F1418" s="65"/>
      <c r="G1418" s="129"/>
    </row>
    <row r="1419" spans="1:7">
      <c r="A1419" s="65"/>
      <c r="B1419" s="65"/>
      <c r="C1419" s="65"/>
      <c r="D1419" s="65"/>
      <c r="E1419" s="65"/>
      <c r="F1419" s="65"/>
      <c r="G1419" s="129"/>
    </row>
    <row r="1420" spans="1:7">
      <c r="A1420" s="65"/>
      <c r="B1420" s="65"/>
      <c r="C1420" s="65"/>
      <c r="D1420" s="65"/>
      <c r="E1420" s="65"/>
      <c r="F1420" s="65"/>
      <c r="G1420" s="129"/>
    </row>
    <row r="1421" spans="1:7">
      <c r="A1421" s="65"/>
      <c r="B1421" s="65"/>
      <c r="C1421" s="65"/>
      <c r="D1421" s="65"/>
      <c r="E1421" s="65"/>
      <c r="F1421" s="65"/>
      <c r="G1421" s="129"/>
    </row>
    <row r="1422" spans="1:7">
      <c r="A1422" s="65"/>
      <c r="B1422" s="65"/>
      <c r="C1422" s="65"/>
      <c r="D1422" s="65"/>
      <c r="E1422" s="65"/>
      <c r="F1422" s="65"/>
      <c r="G1422" s="129"/>
    </row>
    <row r="1423" spans="1:7">
      <c r="A1423" s="65"/>
      <c r="B1423" s="65"/>
      <c r="C1423" s="65"/>
      <c r="D1423" s="65"/>
      <c r="E1423" s="65"/>
      <c r="F1423" s="65"/>
      <c r="G1423" s="129"/>
    </row>
    <row r="1424" spans="1:7">
      <c r="A1424" s="65"/>
      <c r="B1424" s="65"/>
      <c r="C1424" s="65"/>
      <c r="D1424" s="65"/>
      <c r="E1424" s="65"/>
      <c r="F1424" s="65"/>
      <c r="G1424" s="129"/>
    </row>
    <row r="1425" spans="1:7">
      <c r="A1425" s="65"/>
      <c r="B1425" s="65"/>
      <c r="C1425" s="65"/>
      <c r="D1425" s="65"/>
      <c r="E1425" s="65"/>
      <c r="F1425" s="65"/>
      <c r="G1425" s="129"/>
    </row>
    <row r="1426" spans="1:7">
      <c r="A1426" s="65"/>
      <c r="B1426" s="65"/>
      <c r="C1426" s="65"/>
      <c r="D1426" s="65"/>
      <c r="E1426" s="65"/>
      <c r="F1426" s="65"/>
      <c r="G1426" s="129"/>
    </row>
    <row r="1427" spans="1:7">
      <c r="A1427" s="65"/>
      <c r="B1427" s="65"/>
      <c r="C1427" s="65"/>
      <c r="D1427" s="65"/>
      <c r="E1427" s="65"/>
      <c r="F1427" s="65"/>
      <c r="G1427" s="129"/>
    </row>
    <row r="1428" spans="1:7">
      <c r="A1428" s="65"/>
      <c r="B1428" s="65"/>
      <c r="C1428" s="65"/>
      <c r="D1428" s="65"/>
      <c r="E1428" s="65"/>
      <c r="F1428" s="65"/>
      <c r="G1428" s="129"/>
    </row>
    <row r="1429" spans="1:7">
      <c r="A1429" s="65"/>
      <c r="B1429" s="65"/>
      <c r="C1429" s="65"/>
      <c r="D1429" s="65"/>
      <c r="E1429" s="65"/>
      <c r="F1429" s="65"/>
      <c r="G1429" s="129"/>
    </row>
    <row r="1430" spans="1:7">
      <c r="A1430" s="65"/>
      <c r="B1430" s="65"/>
      <c r="C1430" s="65"/>
      <c r="D1430" s="65"/>
      <c r="E1430" s="65"/>
      <c r="F1430" s="65"/>
      <c r="G1430" s="129"/>
    </row>
    <row r="1431" spans="1:7">
      <c r="A1431" s="65"/>
      <c r="B1431" s="65"/>
      <c r="C1431" s="65"/>
      <c r="D1431" s="65"/>
      <c r="E1431" s="65"/>
      <c r="F1431" s="65"/>
      <c r="G1431" s="129"/>
    </row>
    <row r="1432" spans="1:7">
      <c r="A1432" s="65"/>
      <c r="B1432" s="65"/>
      <c r="C1432" s="65"/>
      <c r="D1432" s="65"/>
      <c r="E1432" s="65"/>
      <c r="F1432" s="65"/>
      <c r="G1432" s="129"/>
    </row>
    <row r="1433" spans="1:7">
      <c r="A1433" s="65"/>
      <c r="B1433" s="65"/>
      <c r="C1433" s="65"/>
      <c r="D1433" s="65"/>
      <c r="E1433" s="65"/>
      <c r="F1433" s="65"/>
      <c r="G1433" s="129"/>
    </row>
    <row r="1434" spans="1:7">
      <c r="A1434" s="65"/>
      <c r="B1434" s="65"/>
      <c r="C1434" s="65"/>
      <c r="D1434" s="65"/>
      <c r="E1434" s="65"/>
      <c r="F1434" s="65"/>
      <c r="G1434" s="129"/>
    </row>
    <row r="1435" spans="1:7">
      <c r="A1435" s="65"/>
      <c r="B1435" s="65"/>
      <c r="C1435" s="65"/>
      <c r="D1435" s="65"/>
      <c r="E1435" s="65"/>
      <c r="F1435" s="65"/>
      <c r="G1435" s="129"/>
    </row>
    <row r="1436" spans="1:7">
      <c r="A1436" s="65"/>
      <c r="B1436" s="65"/>
      <c r="C1436" s="65"/>
      <c r="D1436" s="65"/>
      <c r="E1436" s="65"/>
      <c r="F1436" s="65"/>
      <c r="G1436" s="129"/>
    </row>
    <row r="1437" spans="1:7">
      <c r="A1437" s="65"/>
      <c r="B1437" s="65"/>
      <c r="C1437" s="65"/>
      <c r="D1437" s="65"/>
      <c r="E1437" s="65"/>
      <c r="F1437" s="65"/>
      <c r="G1437" s="129"/>
    </row>
    <row r="1438" spans="1:7">
      <c r="A1438" s="65"/>
      <c r="B1438" s="65"/>
      <c r="C1438" s="65"/>
      <c r="D1438" s="65"/>
      <c r="E1438" s="65"/>
      <c r="F1438" s="65"/>
      <c r="G1438" s="129"/>
    </row>
    <row r="1439" spans="1:7">
      <c r="A1439" s="65"/>
      <c r="B1439" s="65"/>
      <c r="C1439" s="65"/>
      <c r="D1439" s="65"/>
      <c r="E1439" s="65"/>
      <c r="F1439" s="65"/>
      <c r="G1439" s="129"/>
    </row>
    <row r="1440" spans="1:7">
      <c r="A1440" s="65"/>
      <c r="B1440" s="65"/>
      <c r="C1440" s="65"/>
      <c r="D1440" s="65"/>
      <c r="E1440" s="65"/>
      <c r="F1440" s="65"/>
      <c r="G1440" s="129"/>
    </row>
    <row r="1441" spans="1:7">
      <c r="A1441" s="65"/>
      <c r="B1441" s="65"/>
      <c r="C1441" s="65"/>
      <c r="D1441" s="65"/>
      <c r="E1441" s="65"/>
      <c r="F1441" s="65"/>
      <c r="G1441" s="129"/>
    </row>
    <row r="1442" spans="1:7">
      <c r="A1442" s="65"/>
      <c r="B1442" s="65"/>
      <c r="C1442" s="65"/>
      <c r="D1442" s="65"/>
      <c r="E1442" s="65"/>
      <c r="F1442" s="65"/>
      <c r="G1442" s="129"/>
    </row>
    <row r="1443" spans="1:7">
      <c r="A1443" s="65"/>
      <c r="B1443" s="65"/>
      <c r="C1443" s="65"/>
      <c r="D1443" s="65"/>
      <c r="E1443" s="65"/>
      <c r="F1443" s="65"/>
      <c r="G1443" s="129"/>
    </row>
    <row r="1444" spans="1:7">
      <c r="A1444" s="65"/>
      <c r="B1444" s="65"/>
      <c r="C1444" s="65"/>
      <c r="D1444" s="65"/>
      <c r="E1444" s="65"/>
      <c r="F1444" s="65"/>
      <c r="G1444" s="129"/>
    </row>
    <row r="1445" spans="1:7">
      <c r="A1445" s="65"/>
      <c r="B1445" s="65"/>
      <c r="C1445" s="65"/>
      <c r="D1445" s="65"/>
      <c r="E1445" s="65"/>
      <c r="F1445" s="65"/>
      <c r="G1445" s="129"/>
    </row>
    <row r="1446" spans="1:7">
      <c r="A1446" s="65"/>
      <c r="B1446" s="65"/>
      <c r="C1446" s="65"/>
      <c r="D1446" s="65"/>
      <c r="E1446" s="65"/>
      <c r="F1446" s="65"/>
      <c r="G1446" s="129"/>
    </row>
    <row r="1447" spans="1:7">
      <c r="A1447" s="65"/>
      <c r="B1447" s="65"/>
      <c r="C1447" s="65"/>
      <c r="D1447" s="65"/>
      <c r="E1447" s="65"/>
      <c r="F1447" s="65"/>
      <c r="G1447" s="129"/>
    </row>
    <row r="1448" spans="1:7">
      <c r="A1448" s="65"/>
      <c r="B1448" s="65"/>
      <c r="C1448" s="65"/>
      <c r="D1448" s="65"/>
      <c r="E1448" s="65"/>
      <c r="F1448" s="65"/>
      <c r="G1448" s="129"/>
    </row>
    <row r="1449" spans="1:7">
      <c r="A1449" s="65"/>
      <c r="B1449" s="65"/>
      <c r="C1449" s="65"/>
      <c r="D1449" s="65"/>
      <c r="E1449" s="65"/>
      <c r="F1449" s="65"/>
      <c r="G1449" s="129"/>
    </row>
    <row r="1450" spans="1:7">
      <c r="A1450" s="65"/>
      <c r="B1450" s="65"/>
      <c r="C1450" s="65"/>
      <c r="D1450" s="65"/>
      <c r="E1450" s="65"/>
      <c r="F1450" s="65"/>
      <c r="G1450" s="129"/>
    </row>
    <row r="1451" spans="1:7">
      <c r="A1451" s="65"/>
      <c r="B1451" s="65"/>
      <c r="C1451" s="65"/>
      <c r="D1451" s="65"/>
      <c r="E1451" s="65"/>
      <c r="F1451" s="65"/>
      <c r="G1451" s="129"/>
    </row>
    <row r="1452" spans="1:7">
      <c r="A1452" s="65"/>
      <c r="B1452" s="65"/>
      <c r="C1452" s="65"/>
      <c r="D1452" s="65"/>
      <c r="E1452" s="65"/>
      <c r="F1452" s="65"/>
      <c r="G1452" s="129"/>
    </row>
    <row r="1453" spans="1:7">
      <c r="A1453" s="65"/>
      <c r="B1453" s="65"/>
      <c r="C1453" s="65"/>
      <c r="D1453" s="65"/>
      <c r="E1453" s="65"/>
      <c r="F1453" s="65"/>
      <c r="G1453" s="129"/>
    </row>
    <row r="1454" spans="1:7">
      <c r="A1454" s="65"/>
      <c r="B1454" s="65"/>
      <c r="C1454" s="65"/>
      <c r="D1454" s="65"/>
      <c r="E1454" s="65"/>
      <c r="F1454" s="65"/>
      <c r="G1454" s="129"/>
    </row>
    <row r="1455" spans="1:7">
      <c r="A1455" s="65"/>
      <c r="B1455" s="65"/>
      <c r="C1455" s="65"/>
      <c r="D1455" s="65"/>
      <c r="E1455" s="65"/>
      <c r="F1455" s="65"/>
      <c r="G1455" s="129"/>
    </row>
    <row r="1456" spans="1:7">
      <c r="A1456" s="65"/>
      <c r="B1456" s="65"/>
      <c r="C1456" s="65"/>
      <c r="D1456" s="65"/>
      <c r="E1456" s="65"/>
      <c r="F1456" s="65"/>
      <c r="G1456" s="129"/>
    </row>
    <row r="1457" spans="1:7">
      <c r="A1457" s="65"/>
      <c r="B1457" s="65"/>
      <c r="C1457" s="65"/>
      <c r="D1457" s="65"/>
      <c r="E1457" s="65"/>
      <c r="F1457" s="65"/>
      <c r="G1457" s="129"/>
    </row>
    <row r="1458" spans="1:7">
      <c r="A1458" s="65"/>
      <c r="B1458" s="65"/>
      <c r="C1458" s="65"/>
      <c r="D1458" s="65"/>
      <c r="E1458" s="65"/>
      <c r="F1458" s="65"/>
      <c r="G1458" s="129"/>
    </row>
    <row r="1459" spans="1:7">
      <c r="A1459" s="65"/>
      <c r="B1459" s="65"/>
      <c r="C1459" s="65"/>
      <c r="D1459" s="65"/>
      <c r="E1459" s="65"/>
      <c r="F1459" s="65"/>
      <c r="G1459" s="129"/>
    </row>
    <row r="1460" spans="1:7">
      <c r="A1460" s="65"/>
      <c r="B1460" s="65"/>
      <c r="C1460" s="65"/>
      <c r="D1460" s="65"/>
      <c r="E1460" s="65"/>
      <c r="F1460" s="65"/>
      <c r="G1460" s="129"/>
    </row>
    <row r="1461" spans="1:7">
      <c r="A1461" s="65"/>
      <c r="B1461" s="65"/>
      <c r="C1461" s="65"/>
      <c r="D1461" s="65"/>
      <c r="E1461" s="65"/>
      <c r="F1461" s="65"/>
      <c r="G1461" s="129"/>
    </row>
    <row r="1462" spans="1:7">
      <c r="A1462" s="65"/>
      <c r="B1462" s="65"/>
      <c r="C1462" s="65"/>
      <c r="D1462" s="65"/>
      <c r="E1462" s="65"/>
      <c r="F1462" s="65"/>
      <c r="G1462" s="129"/>
    </row>
    <row r="1463" spans="1:7">
      <c r="A1463" s="65"/>
      <c r="B1463" s="65"/>
      <c r="C1463" s="65"/>
      <c r="D1463" s="65"/>
      <c r="E1463" s="65"/>
      <c r="F1463" s="65"/>
      <c r="G1463" s="129"/>
    </row>
    <row r="1464" spans="1:7">
      <c r="A1464" s="65"/>
      <c r="B1464" s="65"/>
      <c r="C1464" s="65"/>
      <c r="D1464" s="65"/>
      <c r="E1464" s="65"/>
      <c r="F1464" s="65"/>
      <c r="G1464" s="129"/>
    </row>
    <row r="1465" spans="1:7">
      <c r="A1465" s="65"/>
      <c r="B1465" s="65"/>
      <c r="C1465" s="65"/>
      <c r="D1465" s="65"/>
      <c r="E1465" s="65"/>
      <c r="F1465" s="65"/>
      <c r="G1465" s="129"/>
    </row>
    <row r="1466" spans="1:7">
      <c r="A1466" s="65"/>
      <c r="B1466" s="65"/>
      <c r="C1466" s="65"/>
      <c r="D1466" s="65"/>
      <c r="E1466" s="65"/>
      <c r="F1466" s="65"/>
      <c r="G1466" s="129"/>
    </row>
    <row r="1467" spans="1:7">
      <c r="A1467" s="65"/>
      <c r="B1467" s="65"/>
      <c r="C1467" s="65"/>
      <c r="D1467" s="65"/>
      <c r="E1467" s="65"/>
      <c r="F1467" s="65"/>
      <c r="G1467" s="129"/>
    </row>
    <row r="1468" spans="1:7">
      <c r="A1468" s="65"/>
      <c r="B1468" s="65"/>
      <c r="C1468" s="65"/>
      <c r="D1468" s="65"/>
      <c r="E1468" s="65"/>
      <c r="F1468" s="65"/>
      <c r="G1468" s="129"/>
    </row>
    <row r="1469" spans="1:7">
      <c r="A1469" s="65"/>
      <c r="B1469" s="65"/>
      <c r="C1469" s="65"/>
      <c r="D1469" s="65"/>
      <c r="E1469" s="65"/>
      <c r="F1469" s="65"/>
      <c r="G1469" s="129"/>
    </row>
    <row r="1470" spans="1:7">
      <c r="A1470" s="65"/>
      <c r="B1470" s="65"/>
      <c r="C1470" s="65"/>
      <c r="D1470" s="65"/>
      <c r="E1470" s="65"/>
      <c r="F1470" s="65"/>
      <c r="G1470" s="129"/>
    </row>
    <row r="1471" spans="1:7">
      <c r="A1471" s="65"/>
      <c r="B1471" s="65"/>
      <c r="C1471" s="65"/>
      <c r="D1471" s="65"/>
      <c r="E1471" s="65"/>
      <c r="F1471" s="65"/>
      <c r="G1471" s="129"/>
    </row>
    <row r="1472" spans="1:7">
      <c r="A1472" s="65"/>
      <c r="B1472" s="65"/>
      <c r="C1472" s="65"/>
      <c r="D1472" s="65"/>
      <c r="E1472" s="65"/>
      <c r="F1472" s="65"/>
      <c r="G1472" s="129"/>
    </row>
    <row r="1473" spans="1:7">
      <c r="A1473" s="65"/>
      <c r="B1473" s="65"/>
      <c r="C1473" s="65"/>
      <c r="D1473" s="65"/>
      <c r="E1473" s="65"/>
      <c r="F1473" s="65"/>
      <c r="G1473" s="129"/>
    </row>
    <row r="1474" spans="1:7">
      <c r="A1474" s="65"/>
      <c r="B1474" s="65"/>
      <c r="C1474" s="65"/>
      <c r="D1474" s="65"/>
      <c r="E1474" s="65"/>
      <c r="F1474" s="65"/>
      <c r="G1474" s="129"/>
    </row>
    <row r="1475" spans="1:7">
      <c r="A1475" s="65"/>
      <c r="B1475" s="65"/>
      <c r="C1475" s="65"/>
      <c r="D1475" s="65"/>
      <c r="E1475" s="65"/>
      <c r="F1475" s="65"/>
      <c r="G1475" s="129"/>
    </row>
    <row r="1476" spans="1:7">
      <c r="A1476" s="65"/>
      <c r="B1476" s="65"/>
      <c r="C1476" s="65"/>
      <c r="D1476" s="65"/>
      <c r="E1476" s="65"/>
      <c r="F1476" s="65"/>
      <c r="G1476" s="129"/>
    </row>
    <row r="1477" spans="1:7">
      <c r="A1477" s="65"/>
      <c r="B1477" s="65"/>
      <c r="C1477" s="65"/>
      <c r="D1477" s="65"/>
      <c r="E1477" s="65"/>
      <c r="F1477" s="65"/>
      <c r="G1477" s="129"/>
    </row>
    <row r="1478" spans="1:7">
      <c r="A1478" s="65"/>
      <c r="B1478" s="65"/>
      <c r="C1478" s="65"/>
      <c r="D1478" s="65"/>
      <c r="E1478" s="65"/>
      <c r="F1478" s="65"/>
      <c r="G1478" s="129"/>
    </row>
    <row r="1479" spans="1:7">
      <c r="A1479" s="65"/>
      <c r="B1479" s="65"/>
      <c r="C1479" s="65"/>
      <c r="D1479" s="65"/>
      <c r="E1479" s="65"/>
      <c r="F1479" s="65"/>
      <c r="G1479" s="129"/>
    </row>
    <row r="1480" spans="1:7">
      <c r="A1480" s="65"/>
      <c r="B1480" s="65"/>
      <c r="C1480" s="65"/>
      <c r="D1480" s="65"/>
      <c r="E1480" s="65"/>
      <c r="F1480" s="65"/>
      <c r="G1480" s="129"/>
    </row>
    <row r="1481" spans="1:7">
      <c r="A1481" s="65"/>
      <c r="B1481" s="65"/>
      <c r="C1481" s="65"/>
      <c r="D1481" s="65"/>
      <c r="E1481" s="65"/>
      <c r="F1481" s="65"/>
      <c r="G1481" s="129"/>
    </row>
    <row r="1482" spans="1:7">
      <c r="A1482" s="65"/>
      <c r="B1482" s="65"/>
      <c r="C1482" s="65"/>
      <c r="D1482" s="65"/>
      <c r="E1482" s="65"/>
      <c r="F1482" s="65"/>
      <c r="G1482" s="129"/>
    </row>
    <row r="1483" spans="1:7">
      <c r="A1483" s="65"/>
      <c r="B1483" s="65"/>
      <c r="C1483" s="65"/>
      <c r="D1483" s="65"/>
      <c r="E1483" s="65"/>
      <c r="F1483" s="65"/>
      <c r="G1483" s="129"/>
    </row>
    <row r="1484" spans="1:7">
      <c r="A1484" s="65"/>
      <c r="B1484" s="65"/>
      <c r="C1484" s="65"/>
      <c r="D1484" s="65"/>
      <c r="E1484" s="65"/>
      <c r="F1484" s="65"/>
      <c r="G1484" s="129"/>
    </row>
    <row r="1485" spans="1:7">
      <c r="A1485" s="65"/>
      <c r="B1485" s="65"/>
      <c r="C1485" s="65"/>
      <c r="D1485" s="65"/>
      <c r="E1485" s="65"/>
      <c r="F1485" s="65"/>
      <c r="G1485" s="129"/>
    </row>
    <row r="1486" spans="1:7">
      <c r="A1486" s="65"/>
      <c r="B1486" s="65"/>
      <c r="C1486" s="65"/>
      <c r="D1486" s="65"/>
      <c r="E1486" s="65"/>
      <c r="F1486" s="65"/>
      <c r="G1486" s="129"/>
    </row>
    <row r="1487" spans="1:7">
      <c r="A1487" s="65"/>
      <c r="B1487" s="65"/>
      <c r="C1487" s="65"/>
      <c r="D1487" s="65"/>
      <c r="E1487" s="65"/>
      <c r="F1487" s="65"/>
      <c r="G1487" s="129"/>
    </row>
    <row r="1488" spans="1:7">
      <c r="A1488" s="65"/>
      <c r="B1488" s="65"/>
      <c r="C1488" s="65"/>
      <c r="D1488" s="65"/>
      <c r="E1488" s="65"/>
      <c r="F1488" s="65"/>
      <c r="G1488" s="129"/>
    </row>
    <row r="1489" spans="1:7">
      <c r="A1489" s="65"/>
      <c r="B1489" s="65"/>
      <c r="C1489" s="65"/>
      <c r="D1489" s="65"/>
      <c r="E1489" s="65"/>
      <c r="F1489" s="65"/>
      <c r="G1489" s="129"/>
    </row>
    <row r="1490" spans="1:7">
      <c r="A1490" s="65"/>
      <c r="B1490" s="65"/>
      <c r="C1490" s="65"/>
      <c r="D1490" s="65"/>
      <c r="E1490" s="65"/>
      <c r="F1490" s="65"/>
      <c r="G1490" s="129"/>
    </row>
    <row r="1491" spans="1:7">
      <c r="A1491" s="65"/>
      <c r="B1491" s="65"/>
      <c r="C1491" s="65"/>
      <c r="D1491" s="65"/>
      <c r="E1491" s="65"/>
      <c r="F1491" s="65"/>
      <c r="G1491" s="129"/>
    </row>
    <row r="1492" spans="1:7">
      <c r="A1492" s="65"/>
      <c r="B1492" s="65"/>
      <c r="C1492" s="65"/>
      <c r="D1492" s="65"/>
      <c r="E1492" s="65"/>
      <c r="F1492" s="65"/>
      <c r="G1492" s="129"/>
    </row>
    <row r="1493" spans="1:7">
      <c r="A1493" s="65"/>
      <c r="B1493" s="65"/>
      <c r="C1493" s="65"/>
      <c r="D1493" s="65"/>
      <c r="E1493" s="65"/>
      <c r="F1493" s="65"/>
      <c r="G1493" s="129"/>
    </row>
    <row r="1494" spans="1:7">
      <c r="A1494" s="65"/>
      <c r="B1494" s="65"/>
      <c r="C1494" s="65"/>
      <c r="D1494" s="65"/>
      <c r="E1494" s="65"/>
      <c r="F1494" s="65"/>
      <c r="G1494" s="129"/>
    </row>
    <row r="1495" spans="1:7">
      <c r="A1495" s="65"/>
      <c r="B1495" s="65"/>
      <c r="C1495" s="65"/>
      <c r="D1495" s="65"/>
      <c r="E1495" s="65"/>
      <c r="F1495" s="65"/>
      <c r="G1495" s="129"/>
    </row>
    <row r="1496" spans="1:7">
      <c r="A1496" s="65"/>
      <c r="B1496" s="65"/>
      <c r="C1496" s="65"/>
      <c r="D1496" s="65"/>
      <c r="E1496" s="65"/>
      <c r="F1496" s="65"/>
      <c r="G1496" s="129"/>
    </row>
    <row r="1497" spans="1:7">
      <c r="A1497" s="65"/>
      <c r="B1497" s="65"/>
      <c r="C1497" s="65"/>
      <c r="D1497" s="65"/>
      <c r="E1497" s="65"/>
      <c r="F1497" s="65"/>
      <c r="G1497" s="129"/>
    </row>
    <row r="1498" spans="1:7">
      <c r="A1498" s="65"/>
      <c r="B1498" s="65"/>
      <c r="C1498" s="65"/>
      <c r="D1498" s="65"/>
      <c r="E1498" s="65"/>
      <c r="F1498" s="65"/>
      <c r="G1498" s="129"/>
    </row>
    <row r="1499" spans="1:7">
      <c r="A1499" s="65"/>
      <c r="B1499" s="65"/>
      <c r="C1499" s="65"/>
      <c r="D1499" s="65"/>
      <c r="E1499" s="65"/>
      <c r="F1499" s="65"/>
      <c r="G1499" s="129"/>
    </row>
    <row r="1500" spans="1:7">
      <c r="A1500" s="65"/>
      <c r="B1500" s="65"/>
      <c r="C1500" s="65"/>
      <c r="D1500" s="65"/>
      <c r="E1500" s="65"/>
      <c r="F1500" s="65"/>
      <c r="G1500" s="129"/>
    </row>
    <row r="1501" spans="1:7">
      <c r="A1501" s="65"/>
      <c r="B1501" s="65"/>
      <c r="C1501" s="65"/>
      <c r="D1501" s="65"/>
      <c r="E1501" s="65"/>
      <c r="F1501" s="65"/>
      <c r="G1501" s="129"/>
    </row>
    <row r="1502" spans="1:7">
      <c r="A1502" s="65"/>
      <c r="B1502" s="65"/>
      <c r="C1502" s="65"/>
      <c r="D1502" s="65"/>
      <c r="E1502" s="65"/>
      <c r="F1502" s="65"/>
      <c r="G1502" s="129"/>
    </row>
    <row r="1503" spans="1:7">
      <c r="A1503" s="65"/>
      <c r="B1503" s="65"/>
      <c r="C1503" s="65"/>
      <c r="D1503" s="65"/>
      <c r="E1503" s="65"/>
      <c r="F1503" s="65"/>
      <c r="G1503" s="129"/>
    </row>
    <row r="1504" spans="1:7">
      <c r="A1504" s="65"/>
      <c r="B1504" s="65"/>
      <c r="C1504" s="65"/>
      <c r="D1504" s="65"/>
      <c r="E1504" s="65"/>
      <c r="F1504" s="65"/>
      <c r="G1504" s="129"/>
    </row>
    <row r="1505" spans="1:7">
      <c r="A1505" s="65"/>
      <c r="B1505" s="65"/>
      <c r="C1505" s="65"/>
      <c r="D1505" s="65"/>
      <c r="E1505" s="65"/>
      <c r="F1505" s="65"/>
      <c r="G1505" s="129"/>
    </row>
    <row r="1506" spans="1:7">
      <c r="A1506" s="65"/>
      <c r="B1506" s="65"/>
      <c r="C1506" s="65"/>
      <c r="D1506" s="65"/>
      <c r="E1506" s="65"/>
      <c r="F1506" s="65"/>
      <c r="G1506" s="129"/>
    </row>
    <row r="1507" spans="1:7">
      <c r="A1507" s="65"/>
      <c r="B1507" s="65"/>
      <c r="C1507" s="65"/>
      <c r="D1507" s="65"/>
      <c r="E1507" s="65"/>
      <c r="F1507" s="65"/>
      <c r="G1507" s="129"/>
    </row>
    <row r="1508" spans="1:7">
      <c r="A1508" s="65"/>
      <c r="B1508" s="65"/>
      <c r="C1508" s="65"/>
      <c r="D1508" s="65"/>
      <c r="E1508" s="65"/>
      <c r="F1508" s="65"/>
      <c r="G1508" s="129"/>
    </row>
    <row r="1509" spans="1:7">
      <c r="A1509" s="65"/>
      <c r="B1509" s="65"/>
      <c r="C1509" s="65"/>
      <c r="D1509" s="65"/>
      <c r="E1509" s="65"/>
      <c r="F1509" s="65"/>
      <c r="G1509" s="129"/>
    </row>
    <row r="1510" spans="1:7">
      <c r="A1510" s="65"/>
      <c r="B1510" s="65"/>
      <c r="C1510" s="65"/>
      <c r="D1510" s="65"/>
      <c r="E1510" s="65"/>
      <c r="F1510" s="65"/>
      <c r="G1510" s="129"/>
    </row>
    <row r="1511" spans="1:7">
      <c r="A1511" s="65"/>
      <c r="B1511" s="65"/>
      <c r="C1511" s="65"/>
      <c r="D1511" s="65"/>
      <c r="E1511" s="65"/>
      <c r="F1511" s="65"/>
      <c r="G1511" s="129"/>
    </row>
    <row r="1512" spans="1:7">
      <c r="A1512" s="65"/>
      <c r="B1512" s="65"/>
      <c r="C1512" s="65"/>
      <c r="D1512" s="65"/>
      <c r="E1512" s="65"/>
      <c r="F1512" s="65"/>
      <c r="G1512" s="129"/>
    </row>
    <row r="1513" spans="1:7">
      <c r="A1513" s="65"/>
      <c r="B1513" s="65"/>
      <c r="C1513" s="65"/>
      <c r="D1513" s="65"/>
      <c r="E1513" s="65"/>
      <c r="F1513" s="65"/>
      <c r="G1513" s="129"/>
    </row>
    <row r="1514" spans="1:7">
      <c r="A1514" s="65"/>
      <c r="B1514" s="65"/>
      <c r="C1514" s="65"/>
      <c r="D1514" s="65"/>
      <c r="E1514" s="65"/>
      <c r="F1514" s="65"/>
      <c r="G1514" s="129"/>
    </row>
    <row r="1515" spans="1:7">
      <c r="A1515" s="65"/>
      <c r="B1515" s="65"/>
      <c r="C1515" s="65"/>
      <c r="D1515" s="65"/>
      <c r="E1515" s="65"/>
      <c r="F1515" s="65"/>
      <c r="G1515" s="129"/>
    </row>
    <row r="1516" spans="1:7">
      <c r="A1516" s="65"/>
      <c r="B1516" s="65"/>
      <c r="C1516" s="65"/>
      <c r="D1516" s="65"/>
      <c r="E1516" s="65"/>
      <c r="F1516" s="65"/>
      <c r="G1516" s="129"/>
    </row>
    <row r="1517" spans="1:7">
      <c r="A1517" s="65"/>
      <c r="B1517" s="65"/>
      <c r="C1517" s="65"/>
      <c r="D1517" s="65"/>
      <c r="E1517" s="65"/>
      <c r="F1517" s="65"/>
      <c r="G1517" s="129"/>
    </row>
    <row r="1518" spans="1:7">
      <c r="A1518" s="65"/>
      <c r="B1518" s="65"/>
      <c r="C1518" s="65"/>
      <c r="D1518" s="65"/>
      <c r="E1518" s="65"/>
      <c r="F1518" s="65"/>
      <c r="G1518" s="129"/>
    </row>
    <row r="1519" spans="1:7">
      <c r="A1519" s="65"/>
      <c r="B1519" s="65"/>
      <c r="C1519" s="65"/>
      <c r="D1519" s="65"/>
      <c r="E1519" s="65"/>
      <c r="F1519" s="65"/>
      <c r="G1519" s="129"/>
    </row>
    <row r="1520" spans="1:7">
      <c r="A1520" s="65"/>
      <c r="B1520" s="65"/>
      <c r="C1520" s="65"/>
      <c r="D1520" s="65"/>
      <c r="E1520" s="65"/>
      <c r="F1520" s="65"/>
      <c r="G1520" s="129"/>
    </row>
    <row r="1521" spans="1:7">
      <c r="A1521" s="65"/>
      <c r="B1521" s="65"/>
      <c r="C1521" s="65"/>
      <c r="D1521" s="65"/>
      <c r="E1521" s="65"/>
      <c r="F1521" s="65"/>
      <c r="G1521" s="129"/>
    </row>
    <row r="1522" spans="1:7">
      <c r="A1522" s="65"/>
      <c r="B1522" s="65"/>
      <c r="C1522" s="65"/>
      <c r="D1522" s="65"/>
      <c r="E1522" s="65"/>
      <c r="F1522" s="65"/>
      <c r="G1522" s="129"/>
    </row>
    <row r="1523" spans="1:7">
      <c r="A1523" s="65"/>
      <c r="B1523" s="65"/>
      <c r="C1523" s="65"/>
      <c r="D1523" s="65"/>
      <c r="E1523" s="65"/>
      <c r="F1523" s="65"/>
      <c r="G1523" s="129"/>
    </row>
    <row r="1524" spans="1:7">
      <c r="A1524" s="65"/>
      <c r="B1524" s="65"/>
      <c r="C1524" s="65"/>
      <c r="D1524" s="65"/>
      <c r="E1524" s="65"/>
      <c r="F1524" s="65"/>
      <c r="G1524" s="129"/>
    </row>
    <row r="1525" spans="1:7">
      <c r="A1525" s="65"/>
      <c r="B1525" s="65"/>
      <c r="C1525" s="65"/>
      <c r="D1525" s="65"/>
      <c r="E1525" s="65"/>
      <c r="F1525" s="65"/>
      <c r="G1525" s="129"/>
    </row>
    <row r="1526" spans="1:7">
      <c r="A1526" s="65"/>
      <c r="B1526" s="65"/>
      <c r="C1526" s="65"/>
      <c r="D1526" s="65"/>
      <c r="E1526" s="65"/>
      <c r="F1526" s="65"/>
      <c r="G1526" s="129"/>
    </row>
    <row r="1527" spans="1:7">
      <c r="A1527" s="65"/>
      <c r="B1527" s="65"/>
      <c r="C1527" s="65"/>
      <c r="D1527" s="65"/>
      <c r="E1527" s="65"/>
      <c r="F1527" s="65"/>
      <c r="G1527" s="129"/>
    </row>
    <row r="1528" spans="1:7">
      <c r="A1528" s="65"/>
      <c r="B1528" s="65"/>
      <c r="C1528" s="65"/>
      <c r="D1528" s="65"/>
      <c r="E1528" s="65"/>
      <c r="F1528" s="65"/>
      <c r="G1528" s="129"/>
    </row>
    <row r="1529" spans="1:7">
      <c r="A1529" s="65"/>
      <c r="B1529" s="65"/>
      <c r="C1529" s="65"/>
      <c r="D1529" s="65"/>
      <c r="E1529" s="65"/>
      <c r="F1529" s="65"/>
      <c r="G1529" s="129"/>
    </row>
    <row r="1530" spans="1:7">
      <c r="A1530" s="65"/>
      <c r="B1530" s="65"/>
      <c r="C1530" s="65"/>
      <c r="D1530" s="65"/>
      <c r="E1530" s="65"/>
      <c r="F1530" s="65"/>
      <c r="G1530" s="129"/>
    </row>
    <row r="1531" spans="1:7">
      <c r="A1531" s="65"/>
      <c r="B1531" s="65"/>
      <c r="C1531" s="65"/>
      <c r="D1531" s="65"/>
      <c r="E1531" s="65"/>
      <c r="F1531" s="65"/>
      <c r="G1531" s="129"/>
    </row>
    <row r="1532" spans="1:7">
      <c r="A1532" s="65"/>
      <c r="B1532" s="65"/>
      <c r="C1532" s="65"/>
      <c r="D1532" s="65"/>
      <c r="E1532" s="65"/>
      <c r="F1532" s="65"/>
      <c r="G1532" s="129"/>
    </row>
    <row r="1533" spans="1:7">
      <c r="A1533" s="65"/>
      <c r="B1533" s="65"/>
      <c r="C1533" s="65"/>
      <c r="D1533" s="65"/>
      <c r="E1533" s="65"/>
      <c r="F1533" s="65"/>
      <c r="G1533" s="129"/>
    </row>
    <row r="1534" spans="1:7">
      <c r="A1534" s="65"/>
      <c r="B1534" s="65"/>
      <c r="C1534" s="65"/>
      <c r="D1534" s="65"/>
      <c r="E1534" s="65"/>
      <c r="F1534" s="65"/>
      <c r="G1534" s="129"/>
    </row>
    <row r="1535" spans="1:7">
      <c r="A1535" s="65"/>
      <c r="B1535" s="65"/>
      <c r="C1535" s="65"/>
      <c r="D1535" s="65"/>
      <c r="E1535" s="65"/>
      <c r="F1535" s="65"/>
      <c r="G1535" s="129"/>
    </row>
    <row r="1536" spans="1:7">
      <c r="A1536" s="65"/>
      <c r="B1536" s="65"/>
      <c r="C1536" s="65"/>
      <c r="D1536" s="65"/>
      <c r="E1536" s="65"/>
      <c r="F1536" s="65"/>
      <c r="G1536" s="129"/>
    </row>
    <row r="1537" spans="1:7">
      <c r="A1537" s="65"/>
      <c r="B1537" s="65"/>
      <c r="C1537" s="65"/>
      <c r="D1537" s="65"/>
      <c r="E1537" s="65"/>
      <c r="F1537" s="65"/>
      <c r="G1537" s="129"/>
    </row>
    <row r="1538" spans="1:7">
      <c r="A1538" s="65"/>
      <c r="B1538" s="65"/>
      <c r="C1538" s="65"/>
      <c r="D1538" s="65"/>
      <c r="E1538" s="65"/>
      <c r="F1538" s="65"/>
      <c r="G1538" s="129"/>
    </row>
    <row r="1539" spans="1:7">
      <c r="A1539" s="65"/>
      <c r="B1539" s="65"/>
      <c r="C1539" s="65"/>
      <c r="D1539" s="65"/>
      <c r="E1539" s="65"/>
      <c r="F1539" s="65"/>
      <c r="G1539" s="129"/>
    </row>
    <row r="1540" spans="1:7">
      <c r="A1540" s="65"/>
      <c r="B1540" s="65"/>
      <c r="C1540" s="65"/>
      <c r="D1540" s="65"/>
      <c r="E1540" s="65"/>
      <c r="F1540" s="65"/>
      <c r="G1540" s="129"/>
    </row>
    <row r="1541" spans="1:7">
      <c r="A1541" s="65"/>
      <c r="B1541" s="65"/>
      <c r="C1541" s="65"/>
      <c r="D1541" s="65"/>
      <c r="E1541" s="65"/>
      <c r="F1541" s="65"/>
      <c r="G1541" s="129"/>
    </row>
    <row r="1542" spans="1:7">
      <c r="A1542" s="65"/>
      <c r="B1542" s="65"/>
      <c r="C1542" s="65"/>
      <c r="D1542" s="65"/>
      <c r="E1542" s="65"/>
      <c r="F1542" s="65"/>
      <c r="G1542" s="129"/>
    </row>
    <row r="1543" spans="1:7">
      <c r="A1543" s="65"/>
      <c r="B1543" s="65"/>
      <c r="C1543" s="65"/>
      <c r="D1543" s="65"/>
      <c r="E1543" s="65"/>
      <c r="F1543" s="65"/>
      <c r="G1543" s="129"/>
    </row>
    <row r="1544" spans="1:7">
      <c r="A1544" s="65"/>
      <c r="B1544" s="65"/>
      <c r="C1544" s="65"/>
      <c r="D1544" s="65"/>
      <c r="E1544" s="65"/>
      <c r="F1544" s="65"/>
      <c r="G1544" s="129"/>
    </row>
    <row r="1545" spans="1:7">
      <c r="A1545" s="65"/>
      <c r="B1545" s="65"/>
      <c r="C1545" s="65"/>
      <c r="D1545" s="65"/>
      <c r="E1545" s="65"/>
      <c r="F1545" s="65"/>
      <c r="G1545" s="129"/>
    </row>
    <row r="1546" spans="1:7">
      <c r="A1546" s="65"/>
      <c r="B1546" s="65"/>
      <c r="C1546" s="65"/>
      <c r="D1546" s="65"/>
      <c r="E1546" s="65"/>
      <c r="F1546" s="65"/>
      <c r="G1546" s="129"/>
    </row>
    <row r="1547" spans="1:7">
      <c r="A1547" s="65"/>
      <c r="B1547" s="65"/>
      <c r="C1547" s="65"/>
      <c r="D1547" s="65"/>
      <c r="E1547" s="65"/>
      <c r="F1547" s="65"/>
      <c r="G1547" s="129"/>
    </row>
    <row r="1548" spans="1:7">
      <c r="A1548" s="65"/>
      <c r="B1548" s="65"/>
      <c r="C1548" s="65"/>
      <c r="D1548" s="65"/>
      <c r="E1548" s="65"/>
      <c r="F1548" s="65"/>
      <c r="G1548" s="129"/>
    </row>
    <row r="1549" spans="1:7">
      <c r="A1549" s="65"/>
      <c r="B1549" s="65"/>
      <c r="C1549" s="65"/>
      <c r="D1549" s="65"/>
      <c r="E1549" s="65"/>
      <c r="F1549" s="65"/>
      <c r="G1549" s="129"/>
    </row>
    <row r="1550" spans="1:7">
      <c r="A1550" s="65"/>
      <c r="B1550" s="65"/>
      <c r="C1550" s="65"/>
      <c r="D1550" s="65"/>
      <c r="E1550" s="65"/>
      <c r="F1550" s="65"/>
      <c r="G1550" s="129"/>
    </row>
    <row r="1551" spans="1:7">
      <c r="A1551" s="65"/>
      <c r="B1551" s="65"/>
      <c r="C1551" s="65"/>
      <c r="D1551" s="65"/>
      <c r="E1551" s="65"/>
      <c r="F1551" s="65"/>
      <c r="G1551" s="129"/>
    </row>
    <row r="1552" spans="1:7">
      <c r="A1552" s="65"/>
      <c r="B1552" s="65"/>
      <c r="C1552" s="65"/>
      <c r="D1552" s="65"/>
      <c r="E1552" s="65"/>
      <c r="F1552" s="65"/>
      <c r="G1552" s="129"/>
    </row>
    <row r="1553" spans="1:7">
      <c r="A1553" s="65"/>
      <c r="B1553" s="65"/>
      <c r="C1553" s="65"/>
      <c r="D1553" s="65"/>
      <c r="E1553" s="65"/>
      <c r="F1553" s="65"/>
      <c r="G1553" s="129"/>
    </row>
    <row r="1554" spans="1:7">
      <c r="A1554" s="65"/>
      <c r="B1554" s="65"/>
      <c r="C1554" s="65"/>
      <c r="D1554" s="65"/>
      <c r="E1554" s="65"/>
      <c r="F1554" s="65"/>
      <c r="G1554" s="129"/>
    </row>
    <row r="1555" spans="1:7">
      <c r="A1555" s="65"/>
      <c r="B1555" s="65"/>
      <c r="C1555" s="65"/>
      <c r="D1555" s="65"/>
      <c r="E1555" s="65"/>
      <c r="F1555" s="65"/>
      <c r="G1555" s="129"/>
    </row>
    <row r="1556" spans="1:7">
      <c r="A1556" s="65"/>
      <c r="B1556" s="65"/>
      <c r="C1556" s="65"/>
      <c r="D1556" s="65"/>
      <c r="E1556" s="65"/>
      <c r="F1556" s="65"/>
      <c r="G1556" s="129"/>
    </row>
    <row r="1557" spans="1:7">
      <c r="A1557" s="65"/>
      <c r="B1557" s="65"/>
      <c r="C1557" s="65"/>
      <c r="D1557" s="65"/>
      <c r="E1557" s="65"/>
      <c r="F1557" s="65"/>
      <c r="G1557" s="129"/>
    </row>
    <row r="1558" spans="1:7">
      <c r="A1558" s="65"/>
      <c r="B1558" s="65"/>
      <c r="C1558" s="65"/>
      <c r="D1558" s="65"/>
      <c r="E1558" s="65"/>
      <c r="F1558" s="65"/>
      <c r="G1558" s="129"/>
    </row>
    <row r="1559" spans="1:7">
      <c r="A1559" s="65"/>
      <c r="B1559" s="65"/>
      <c r="C1559" s="65"/>
      <c r="D1559" s="65"/>
      <c r="E1559" s="65"/>
      <c r="F1559" s="65"/>
      <c r="G1559" s="129"/>
    </row>
    <row r="1560" spans="1:7">
      <c r="A1560" s="65"/>
      <c r="B1560" s="65"/>
      <c r="C1560" s="65"/>
      <c r="D1560" s="65"/>
      <c r="E1560" s="65"/>
      <c r="F1560" s="65"/>
      <c r="G1560" s="129"/>
    </row>
    <row r="1561" spans="1:7">
      <c r="A1561" s="65"/>
      <c r="B1561" s="65"/>
      <c r="C1561" s="65"/>
      <c r="D1561" s="65"/>
      <c r="E1561" s="65"/>
      <c r="F1561" s="65"/>
      <c r="G1561" s="129"/>
    </row>
    <row r="1562" spans="1:7">
      <c r="A1562" s="65"/>
      <c r="B1562" s="65"/>
      <c r="C1562" s="65"/>
      <c r="D1562" s="65"/>
      <c r="E1562" s="65"/>
      <c r="F1562" s="65"/>
      <c r="G1562" s="129"/>
    </row>
    <row r="1563" spans="1:7">
      <c r="A1563" s="65"/>
      <c r="B1563" s="65"/>
      <c r="C1563" s="65"/>
      <c r="D1563" s="65"/>
      <c r="E1563" s="65"/>
      <c r="F1563" s="65"/>
      <c r="G1563" s="129"/>
    </row>
    <row r="1564" spans="1:7">
      <c r="A1564" s="65"/>
      <c r="B1564" s="65"/>
      <c r="C1564" s="65"/>
      <c r="D1564" s="65"/>
      <c r="E1564" s="65"/>
      <c r="F1564" s="65"/>
      <c r="G1564" s="129"/>
    </row>
    <row r="1565" spans="1:7">
      <c r="A1565" s="65"/>
      <c r="B1565" s="65"/>
      <c r="C1565" s="65"/>
      <c r="D1565" s="65"/>
      <c r="E1565" s="65"/>
      <c r="F1565" s="65"/>
      <c r="G1565" s="129"/>
    </row>
    <row r="1566" spans="1:7">
      <c r="A1566" s="65"/>
      <c r="B1566" s="65"/>
      <c r="C1566" s="65"/>
      <c r="D1566" s="65"/>
      <c r="E1566" s="65"/>
      <c r="F1566" s="65"/>
      <c r="G1566" s="129"/>
    </row>
    <row r="1567" spans="1:7">
      <c r="A1567" s="65"/>
      <c r="B1567" s="65"/>
      <c r="C1567" s="65"/>
      <c r="D1567" s="65"/>
      <c r="E1567" s="65"/>
      <c r="F1567" s="65"/>
      <c r="G1567" s="129"/>
    </row>
    <row r="1568" spans="1:7">
      <c r="A1568" s="65"/>
      <c r="B1568" s="65"/>
      <c r="C1568" s="65"/>
      <c r="D1568" s="65"/>
      <c r="E1568" s="65"/>
      <c r="F1568" s="65"/>
      <c r="G1568" s="129"/>
    </row>
    <row r="1569" spans="1:7">
      <c r="A1569" s="65"/>
      <c r="B1569" s="65"/>
      <c r="C1569" s="65"/>
      <c r="D1569" s="65"/>
      <c r="E1569" s="65"/>
      <c r="F1569" s="65"/>
      <c r="G1569" s="129"/>
    </row>
    <row r="1570" spans="1:7">
      <c r="A1570" s="65"/>
      <c r="B1570" s="65"/>
      <c r="C1570" s="65"/>
      <c r="D1570" s="65"/>
      <c r="E1570" s="65"/>
      <c r="F1570" s="65"/>
      <c r="G1570" s="129"/>
    </row>
    <row r="1571" spans="1:7">
      <c r="A1571" s="65"/>
      <c r="B1571" s="65"/>
      <c r="C1571" s="65"/>
      <c r="D1571" s="65"/>
      <c r="E1571" s="65"/>
      <c r="F1571" s="65"/>
      <c r="G1571" s="129"/>
    </row>
    <row r="1572" spans="1:7">
      <c r="A1572" s="65"/>
      <c r="B1572" s="65"/>
      <c r="C1572" s="65"/>
      <c r="D1572" s="65"/>
      <c r="E1572" s="65"/>
      <c r="F1572" s="65"/>
      <c r="G1572" s="129"/>
    </row>
    <row r="1573" spans="1:7">
      <c r="A1573" s="65"/>
      <c r="B1573" s="65"/>
      <c r="C1573" s="65"/>
      <c r="D1573" s="65"/>
      <c r="E1573" s="65"/>
      <c r="F1573" s="65"/>
      <c r="G1573" s="129"/>
    </row>
    <row r="1574" spans="1:7">
      <c r="A1574" s="65"/>
      <c r="B1574" s="65"/>
      <c r="C1574" s="65"/>
      <c r="D1574" s="65"/>
      <c r="E1574" s="65"/>
      <c r="F1574" s="65"/>
      <c r="G1574" s="129"/>
    </row>
    <row r="1575" spans="1:7">
      <c r="A1575" s="65"/>
      <c r="B1575" s="65"/>
      <c r="C1575" s="65"/>
      <c r="D1575" s="65"/>
      <c r="E1575" s="65"/>
      <c r="F1575" s="65"/>
      <c r="G1575" s="129"/>
    </row>
    <row r="1576" spans="1:7">
      <c r="A1576" s="65"/>
      <c r="B1576" s="65"/>
      <c r="C1576" s="65"/>
      <c r="D1576" s="65"/>
      <c r="E1576" s="65"/>
      <c r="F1576" s="65"/>
      <c r="G1576" s="129"/>
    </row>
    <row r="1577" spans="1:7">
      <c r="A1577" s="65"/>
      <c r="B1577" s="65"/>
      <c r="C1577" s="65"/>
      <c r="D1577" s="65"/>
      <c r="E1577" s="65"/>
      <c r="F1577" s="65"/>
      <c r="G1577" s="129"/>
    </row>
    <row r="1578" spans="1:7">
      <c r="A1578" s="65"/>
      <c r="B1578" s="65"/>
      <c r="C1578" s="65"/>
      <c r="D1578" s="65"/>
      <c r="E1578" s="65"/>
      <c r="F1578" s="65"/>
      <c r="G1578" s="129"/>
    </row>
    <row r="1579" spans="1:7">
      <c r="A1579" s="65"/>
      <c r="B1579" s="65"/>
      <c r="C1579" s="65"/>
      <c r="D1579" s="65"/>
      <c r="E1579" s="65"/>
      <c r="F1579" s="65"/>
      <c r="G1579" s="129"/>
    </row>
    <row r="1580" spans="1:7">
      <c r="A1580" s="65"/>
      <c r="B1580" s="65"/>
      <c r="C1580" s="65"/>
      <c r="D1580" s="65"/>
      <c r="E1580" s="65"/>
      <c r="F1580" s="65"/>
      <c r="G1580" s="129"/>
    </row>
    <row r="1581" spans="1:7">
      <c r="A1581" s="65"/>
      <c r="B1581" s="65"/>
      <c r="C1581" s="65"/>
      <c r="D1581" s="65"/>
      <c r="E1581" s="65"/>
      <c r="F1581" s="65"/>
      <c r="G1581" s="129"/>
    </row>
    <row r="1582" spans="1:7">
      <c r="A1582" s="65"/>
      <c r="B1582" s="65"/>
      <c r="C1582" s="65"/>
      <c r="D1582" s="65"/>
      <c r="E1582" s="65"/>
      <c r="F1582" s="65"/>
      <c r="G1582" s="129"/>
    </row>
    <row r="1583" spans="1:7">
      <c r="A1583" s="65"/>
      <c r="B1583" s="65"/>
      <c r="C1583" s="65"/>
      <c r="D1583" s="65"/>
      <c r="E1583" s="65"/>
      <c r="F1583" s="65"/>
      <c r="G1583" s="129"/>
    </row>
    <row r="1584" spans="1:7">
      <c r="A1584" s="65"/>
      <c r="B1584" s="65"/>
      <c r="C1584" s="65"/>
      <c r="D1584" s="65"/>
      <c r="E1584" s="65"/>
      <c r="F1584" s="65"/>
      <c r="G1584" s="129"/>
    </row>
    <row r="1585" spans="1:7">
      <c r="A1585" s="65"/>
      <c r="B1585" s="65"/>
      <c r="C1585" s="65"/>
      <c r="D1585" s="65"/>
      <c r="E1585" s="65"/>
      <c r="F1585" s="65"/>
      <c r="G1585" s="129"/>
    </row>
    <row r="1586" spans="1:7">
      <c r="A1586" s="65"/>
      <c r="B1586" s="65"/>
      <c r="C1586" s="65"/>
      <c r="D1586" s="65"/>
      <c r="E1586" s="65"/>
      <c r="F1586" s="65"/>
      <c r="G1586" s="129"/>
    </row>
    <row r="1587" spans="1:7">
      <c r="A1587" s="65"/>
      <c r="B1587" s="65"/>
      <c r="C1587" s="65"/>
      <c r="D1587" s="65"/>
      <c r="E1587" s="65"/>
      <c r="F1587" s="65"/>
      <c r="G1587" s="129"/>
    </row>
    <row r="1588" spans="1:7">
      <c r="A1588" s="65"/>
      <c r="B1588" s="65"/>
      <c r="C1588" s="65"/>
      <c r="D1588" s="65"/>
      <c r="E1588" s="65"/>
      <c r="F1588" s="65"/>
      <c r="G1588" s="129"/>
    </row>
    <row r="1589" spans="1:7">
      <c r="A1589" s="65"/>
      <c r="B1589" s="65"/>
      <c r="C1589" s="65"/>
      <c r="D1589" s="65"/>
      <c r="E1589" s="65"/>
      <c r="F1589" s="65"/>
      <c r="G1589" s="129"/>
    </row>
    <row r="1590" spans="1:7">
      <c r="A1590" s="65"/>
      <c r="B1590" s="65"/>
      <c r="C1590" s="65"/>
      <c r="D1590" s="65"/>
      <c r="E1590" s="65"/>
      <c r="F1590" s="65"/>
      <c r="G1590" s="129"/>
    </row>
    <row r="1591" spans="1:7">
      <c r="A1591" s="65"/>
      <c r="B1591" s="65"/>
      <c r="C1591" s="65"/>
      <c r="D1591" s="65"/>
      <c r="E1591" s="65"/>
      <c r="F1591" s="65"/>
      <c r="G1591" s="129"/>
    </row>
    <row r="1592" spans="1:7">
      <c r="A1592" s="65"/>
      <c r="B1592" s="65"/>
      <c r="C1592" s="65"/>
      <c r="D1592" s="65"/>
      <c r="E1592" s="65"/>
      <c r="F1592" s="65"/>
      <c r="G1592" s="129"/>
    </row>
    <row r="1593" spans="1:7">
      <c r="A1593" s="65"/>
      <c r="B1593" s="65"/>
      <c r="C1593" s="65"/>
      <c r="D1593" s="65"/>
      <c r="E1593" s="65"/>
      <c r="F1593" s="65"/>
      <c r="G1593" s="129"/>
    </row>
    <row r="1594" spans="1:7">
      <c r="A1594" s="65"/>
      <c r="B1594" s="65"/>
      <c r="C1594" s="65"/>
      <c r="D1594" s="65"/>
      <c r="E1594" s="65"/>
      <c r="F1594" s="65"/>
      <c r="G1594" s="129"/>
    </row>
    <row r="1595" spans="1:7">
      <c r="A1595" s="65"/>
      <c r="B1595" s="65"/>
      <c r="C1595" s="65"/>
      <c r="D1595" s="65"/>
      <c r="E1595" s="65"/>
      <c r="F1595" s="65"/>
      <c r="G1595" s="129"/>
    </row>
    <row r="1596" spans="1:7">
      <c r="A1596" s="65"/>
      <c r="B1596" s="65"/>
      <c r="C1596" s="65"/>
      <c r="D1596" s="65"/>
      <c r="E1596" s="65"/>
      <c r="F1596" s="65"/>
      <c r="G1596" s="129"/>
    </row>
    <row r="1597" spans="1:7">
      <c r="A1597" s="65"/>
      <c r="B1597" s="65"/>
      <c r="C1597" s="65"/>
      <c r="D1597" s="65"/>
      <c r="E1597" s="65"/>
      <c r="F1597" s="65"/>
      <c r="G1597" s="129"/>
    </row>
    <row r="1598" spans="1:7">
      <c r="A1598" s="65"/>
      <c r="B1598" s="65"/>
      <c r="C1598" s="65"/>
      <c r="D1598" s="65"/>
      <c r="E1598" s="65"/>
      <c r="F1598" s="65"/>
      <c r="G1598" s="129"/>
    </row>
    <row r="1599" spans="1:7">
      <c r="A1599" s="65"/>
      <c r="B1599" s="65"/>
      <c r="C1599" s="65"/>
      <c r="D1599" s="65"/>
      <c r="E1599" s="65"/>
      <c r="F1599" s="65"/>
      <c r="G1599" s="129"/>
    </row>
    <row r="1600" spans="1:7">
      <c r="A1600" s="65"/>
      <c r="B1600" s="65"/>
      <c r="C1600" s="65"/>
      <c r="D1600" s="65"/>
      <c r="E1600" s="65"/>
      <c r="F1600" s="65"/>
      <c r="G1600" s="129"/>
    </row>
    <row r="1601" spans="1:7">
      <c r="A1601" s="65"/>
      <c r="B1601" s="65"/>
      <c r="C1601" s="65"/>
      <c r="D1601" s="65"/>
      <c r="E1601" s="65"/>
      <c r="F1601" s="65"/>
      <c r="G1601" s="129"/>
    </row>
    <row r="1602" spans="1:7">
      <c r="A1602" s="65"/>
      <c r="B1602" s="65"/>
      <c r="C1602" s="65"/>
      <c r="D1602" s="65"/>
      <c r="E1602" s="65"/>
      <c r="F1602" s="65"/>
      <c r="G1602" s="129"/>
    </row>
    <row r="1603" spans="1:7">
      <c r="A1603" s="65"/>
      <c r="B1603" s="65"/>
      <c r="C1603" s="65"/>
      <c r="D1603" s="65"/>
      <c r="E1603" s="65"/>
      <c r="F1603" s="65"/>
      <c r="G1603" s="129"/>
    </row>
    <row r="1604" spans="1:7">
      <c r="A1604" s="65"/>
      <c r="B1604" s="65"/>
      <c r="C1604" s="65"/>
      <c r="D1604" s="65"/>
      <c r="E1604" s="65"/>
      <c r="F1604" s="65"/>
      <c r="G1604" s="129"/>
    </row>
    <row r="1605" spans="1:7">
      <c r="A1605" s="65"/>
      <c r="B1605" s="65"/>
      <c r="C1605" s="65"/>
      <c r="D1605" s="65"/>
      <c r="E1605" s="65"/>
      <c r="F1605" s="65"/>
      <c r="G1605" s="129"/>
    </row>
    <row r="1606" spans="1:7">
      <c r="A1606" s="65"/>
      <c r="B1606" s="65"/>
      <c r="C1606" s="65"/>
      <c r="D1606" s="65"/>
      <c r="E1606" s="65"/>
      <c r="F1606" s="65"/>
      <c r="G1606" s="129"/>
    </row>
    <row r="1607" spans="1:7">
      <c r="A1607" s="65"/>
      <c r="B1607" s="65"/>
      <c r="C1607" s="65"/>
      <c r="D1607" s="65"/>
      <c r="E1607" s="65"/>
      <c r="F1607" s="65"/>
      <c r="G1607" s="129"/>
    </row>
    <row r="1608" spans="1:7">
      <c r="A1608" s="65"/>
      <c r="B1608" s="65"/>
      <c r="C1608" s="65"/>
      <c r="D1608" s="65"/>
      <c r="E1608" s="65"/>
      <c r="F1608" s="65"/>
      <c r="G1608" s="129"/>
    </row>
    <row r="1609" spans="1:7">
      <c r="A1609" s="65"/>
      <c r="B1609" s="65"/>
      <c r="C1609" s="65"/>
      <c r="D1609" s="65"/>
      <c r="E1609" s="65"/>
      <c r="F1609" s="65"/>
      <c r="G1609" s="129"/>
    </row>
    <row r="1610" spans="1:7">
      <c r="A1610" s="65"/>
      <c r="B1610" s="65"/>
      <c r="C1610" s="65"/>
      <c r="D1610" s="65"/>
      <c r="E1610" s="65"/>
      <c r="F1610" s="65"/>
      <c r="G1610" s="129"/>
    </row>
    <row r="1611" spans="1:7">
      <c r="A1611" s="65"/>
      <c r="B1611" s="65"/>
      <c r="C1611" s="65"/>
      <c r="D1611" s="65"/>
      <c r="E1611" s="65"/>
      <c r="F1611" s="65"/>
      <c r="G1611" s="129"/>
    </row>
    <row r="1612" spans="1:7">
      <c r="A1612" s="65"/>
      <c r="B1612" s="65"/>
      <c r="C1612" s="65"/>
      <c r="D1612" s="65"/>
      <c r="E1612" s="65"/>
      <c r="F1612" s="65"/>
      <c r="G1612" s="129"/>
    </row>
    <row r="1613" spans="1:7">
      <c r="A1613" s="65"/>
      <c r="B1613" s="65"/>
      <c r="C1613" s="65"/>
      <c r="D1613" s="65"/>
      <c r="E1613" s="65"/>
      <c r="F1613" s="65"/>
      <c r="G1613" s="129"/>
    </row>
    <row r="1614" spans="1:7">
      <c r="A1614" s="65"/>
      <c r="B1614" s="65"/>
      <c r="C1614" s="65"/>
      <c r="D1614" s="65"/>
      <c r="E1614" s="65"/>
      <c r="F1614" s="65"/>
      <c r="G1614" s="129"/>
    </row>
    <row r="1615" spans="1:7">
      <c r="A1615" s="65"/>
      <c r="B1615" s="65"/>
      <c r="C1615" s="65"/>
      <c r="D1615" s="65"/>
      <c r="E1615" s="65"/>
      <c r="F1615" s="65"/>
      <c r="G1615" s="129"/>
    </row>
    <row r="1616" spans="1:7">
      <c r="A1616" s="65"/>
      <c r="B1616" s="65"/>
      <c r="C1616" s="65"/>
      <c r="D1616" s="65"/>
      <c r="E1616" s="65"/>
      <c r="F1616" s="65"/>
      <c r="G1616" s="129"/>
    </row>
    <row r="1617" spans="1:7">
      <c r="A1617" s="65"/>
      <c r="B1617" s="65"/>
      <c r="C1617" s="65"/>
      <c r="D1617" s="65"/>
      <c r="E1617" s="65"/>
      <c r="F1617" s="65"/>
      <c r="G1617" s="129"/>
    </row>
    <row r="1618" spans="1:7">
      <c r="A1618" s="65"/>
      <c r="B1618" s="65"/>
      <c r="C1618" s="65"/>
      <c r="D1618" s="65"/>
      <c r="E1618" s="65"/>
      <c r="F1618" s="65"/>
      <c r="G1618" s="129"/>
    </row>
    <row r="1619" spans="1:7">
      <c r="A1619" s="65"/>
      <c r="B1619" s="65"/>
      <c r="C1619" s="65"/>
      <c r="D1619" s="65"/>
      <c r="E1619" s="65"/>
      <c r="F1619" s="65"/>
      <c r="G1619" s="129"/>
    </row>
    <row r="1620" spans="1:7">
      <c r="A1620" s="65"/>
      <c r="B1620" s="65"/>
      <c r="C1620" s="65"/>
      <c r="D1620" s="65"/>
      <c r="E1620" s="65"/>
      <c r="F1620" s="65"/>
      <c r="G1620" s="129"/>
    </row>
    <row r="1621" spans="1:7">
      <c r="A1621" s="65"/>
      <c r="B1621" s="65"/>
      <c r="C1621" s="65"/>
      <c r="D1621" s="65"/>
      <c r="E1621" s="65"/>
      <c r="F1621" s="65"/>
      <c r="G1621" s="129"/>
    </row>
    <row r="1622" spans="1:7">
      <c r="A1622" s="65"/>
      <c r="B1622" s="65"/>
      <c r="C1622" s="65"/>
      <c r="D1622" s="65"/>
      <c r="E1622" s="65"/>
      <c r="F1622" s="65"/>
      <c r="G1622" s="129"/>
    </row>
    <row r="1623" spans="1:7">
      <c r="A1623" s="65"/>
      <c r="B1623" s="65"/>
      <c r="C1623" s="65"/>
      <c r="D1623" s="65"/>
      <c r="E1623" s="65"/>
      <c r="F1623" s="65"/>
      <c r="G1623" s="129"/>
    </row>
    <row r="1624" spans="1:7">
      <c r="A1624" s="65"/>
      <c r="B1624" s="65"/>
      <c r="C1624" s="65"/>
      <c r="D1624" s="65"/>
      <c r="E1624" s="65"/>
      <c r="F1624" s="65"/>
      <c r="G1624" s="129"/>
    </row>
    <row r="1625" spans="1:7">
      <c r="A1625" s="65"/>
      <c r="B1625" s="65"/>
      <c r="C1625" s="65"/>
      <c r="D1625" s="65"/>
      <c r="E1625" s="65"/>
      <c r="F1625" s="65"/>
      <c r="G1625" s="129"/>
    </row>
    <row r="1626" spans="1:7">
      <c r="A1626" s="65"/>
      <c r="B1626" s="65"/>
      <c r="C1626" s="65"/>
      <c r="D1626" s="65"/>
      <c r="E1626" s="65"/>
      <c r="F1626" s="65"/>
      <c r="G1626" s="129"/>
    </row>
    <row r="1627" spans="1:7">
      <c r="A1627" s="65"/>
      <c r="B1627" s="65"/>
      <c r="C1627" s="65"/>
      <c r="D1627" s="65"/>
      <c r="E1627" s="65"/>
      <c r="F1627" s="65"/>
      <c r="G1627" s="129"/>
    </row>
    <row r="1628" spans="1:7">
      <c r="A1628" s="65"/>
      <c r="B1628" s="65"/>
      <c r="C1628" s="65"/>
      <c r="D1628" s="65"/>
      <c r="E1628" s="65"/>
      <c r="F1628" s="65"/>
      <c r="G1628" s="129"/>
    </row>
    <row r="1629" spans="1:7">
      <c r="A1629" s="65"/>
      <c r="B1629" s="65"/>
      <c r="C1629" s="65"/>
      <c r="D1629" s="65"/>
      <c r="E1629" s="65"/>
      <c r="F1629" s="65"/>
      <c r="G1629" s="129"/>
    </row>
    <row r="1630" spans="1:7">
      <c r="A1630" s="65"/>
      <c r="B1630" s="65"/>
      <c r="C1630" s="65"/>
      <c r="D1630" s="65"/>
      <c r="E1630" s="65"/>
      <c r="F1630" s="65"/>
      <c r="G1630" s="129"/>
    </row>
    <row r="1631" spans="1:7">
      <c r="A1631" s="65"/>
      <c r="B1631" s="65"/>
      <c r="C1631" s="65"/>
      <c r="D1631" s="65"/>
      <c r="E1631" s="65"/>
      <c r="F1631" s="65"/>
      <c r="G1631" s="129"/>
    </row>
    <row r="1632" spans="1:7">
      <c r="A1632" s="65"/>
      <c r="B1632" s="65"/>
      <c r="C1632" s="65"/>
      <c r="D1632" s="65"/>
      <c r="E1632" s="65"/>
      <c r="F1632" s="65"/>
      <c r="G1632" s="129"/>
    </row>
    <row r="1633" spans="1:7">
      <c r="A1633" s="65"/>
      <c r="B1633" s="65"/>
      <c r="C1633" s="65"/>
      <c r="D1633" s="65"/>
      <c r="E1633" s="65"/>
      <c r="F1633" s="65"/>
      <c r="G1633" s="129"/>
    </row>
    <row r="1634" spans="1:7">
      <c r="A1634" s="65"/>
      <c r="B1634" s="65"/>
      <c r="C1634" s="65"/>
      <c r="D1634" s="65"/>
      <c r="E1634" s="65"/>
      <c r="F1634" s="65"/>
      <c r="G1634" s="129"/>
    </row>
    <row r="1635" spans="1:7">
      <c r="A1635" s="65"/>
      <c r="B1635" s="65"/>
      <c r="C1635" s="65"/>
      <c r="D1635" s="65"/>
      <c r="E1635" s="65"/>
      <c r="F1635" s="65"/>
      <c r="G1635" s="129"/>
    </row>
    <row r="1636" spans="1:7">
      <c r="A1636" s="65"/>
      <c r="B1636" s="65"/>
      <c r="C1636" s="65"/>
      <c r="D1636" s="65"/>
      <c r="E1636" s="65"/>
      <c r="F1636" s="65"/>
      <c r="G1636" s="129"/>
    </row>
    <row r="1637" spans="1:7">
      <c r="A1637" s="65"/>
      <c r="B1637" s="65"/>
      <c r="C1637" s="65"/>
      <c r="D1637" s="65"/>
      <c r="E1637" s="65"/>
      <c r="F1637" s="65"/>
      <c r="G1637" s="129"/>
    </row>
    <row r="1638" spans="1:7">
      <c r="A1638" s="65"/>
      <c r="B1638" s="65"/>
      <c r="C1638" s="65"/>
      <c r="D1638" s="65"/>
      <c r="E1638" s="65"/>
      <c r="F1638" s="65"/>
      <c r="G1638" s="129"/>
    </row>
    <row r="1639" spans="1:7">
      <c r="A1639" s="65"/>
      <c r="B1639" s="65"/>
      <c r="C1639" s="65"/>
      <c r="D1639" s="65"/>
      <c r="E1639" s="65"/>
      <c r="F1639" s="65"/>
      <c r="G1639" s="129"/>
    </row>
    <row r="1640" spans="1:7">
      <c r="A1640" s="65"/>
      <c r="B1640" s="65"/>
      <c r="C1640" s="65"/>
      <c r="D1640" s="65"/>
      <c r="E1640" s="65"/>
      <c r="F1640" s="65"/>
      <c r="G1640" s="129"/>
    </row>
    <row r="1641" spans="1:7">
      <c r="A1641" s="65"/>
      <c r="B1641" s="65"/>
      <c r="C1641" s="65"/>
      <c r="D1641" s="65"/>
      <c r="E1641" s="65"/>
      <c r="F1641" s="65"/>
      <c r="G1641" s="129"/>
    </row>
    <row r="1642" spans="1:7">
      <c r="A1642" s="65"/>
      <c r="B1642" s="65"/>
      <c r="C1642" s="65"/>
      <c r="D1642" s="65"/>
      <c r="E1642" s="65"/>
      <c r="F1642" s="65"/>
      <c r="G1642" s="129"/>
    </row>
    <row r="1643" spans="1:7">
      <c r="A1643" s="65"/>
      <c r="B1643" s="65"/>
      <c r="C1643" s="65"/>
      <c r="D1643" s="65"/>
      <c r="E1643" s="65"/>
      <c r="F1643" s="65"/>
      <c r="G1643" s="129"/>
    </row>
    <row r="1644" spans="1:7">
      <c r="A1644" s="65"/>
      <c r="B1644" s="65"/>
      <c r="C1644" s="65"/>
      <c r="D1644" s="65"/>
      <c r="E1644" s="65"/>
      <c r="F1644" s="65"/>
      <c r="G1644" s="129"/>
    </row>
    <row r="1645" spans="1:7">
      <c r="A1645" s="65"/>
      <c r="B1645" s="65"/>
      <c r="C1645" s="65"/>
      <c r="D1645" s="65"/>
      <c r="E1645" s="65"/>
      <c r="F1645" s="65"/>
      <c r="G1645" s="129"/>
    </row>
    <row r="1646" spans="1:7">
      <c r="A1646" s="65"/>
      <c r="B1646" s="65"/>
      <c r="C1646" s="65"/>
      <c r="D1646" s="65"/>
      <c r="E1646" s="65"/>
      <c r="F1646" s="65"/>
      <c r="G1646" s="129"/>
    </row>
    <row r="1647" spans="1:7">
      <c r="A1647" s="65"/>
      <c r="B1647" s="65"/>
      <c r="C1647" s="65"/>
      <c r="D1647" s="65"/>
      <c r="E1647" s="65"/>
      <c r="F1647" s="65"/>
      <c r="G1647" s="129"/>
    </row>
    <row r="1648" spans="1:7">
      <c r="A1648" s="65"/>
      <c r="B1648" s="65"/>
      <c r="C1648" s="65"/>
      <c r="D1648" s="65"/>
      <c r="E1648" s="65"/>
      <c r="F1648" s="65"/>
      <c r="G1648" s="129"/>
    </row>
    <row r="1649" spans="1:7">
      <c r="A1649" s="65"/>
      <c r="B1649" s="65"/>
      <c r="C1649" s="65"/>
      <c r="D1649" s="65"/>
      <c r="E1649" s="65"/>
      <c r="F1649" s="65"/>
      <c r="G1649" s="129"/>
    </row>
    <row r="1650" spans="1:7">
      <c r="A1650" s="65"/>
      <c r="B1650" s="65"/>
      <c r="C1650" s="65"/>
      <c r="D1650" s="65"/>
      <c r="E1650" s="65"/>
      <c r="F1650" s="65"/>
      <c r="G1650" s="129"/>
    </row>
    <row r="1651" spans="1:7">
      <c r="A1651" s="65"/>
      <c r="B1651" s="65"/>
      <c r="C1651" s="65"/>
      <c r="D1651" s="65"/>
      <c r="E1651" s="65"/>
      <c r="F1651" s="65"/>
      <c r="G1651" s="129"/>
    </row>
    <row r="1652" spans="1:7">
      <c r="A1652" s="65"/>
      <c r="B1652" s="65"/>
      <c r="C1652" s="65"/>
      <c r="D1652" s="65"/>
      <c r="E1652" s="65"/>
      <c r="F1652" s="65"/>
      <c r="G1652" s="129"/>
    </row>
    <row r="1653" spans="1:7">
      <c r="A1653" s="65"/>
      <c r="B1653" s="65"/>
      <c r="C1653" s="65"/>
      <c r="D1653" s="65"/>
      <c r="E1653" s="65"/>
      <c r="F1653" s="65"/>
      <c r="G1653" s="129"/>
    </row>
    <row r="1654" spans="1:7">
      <c r="A1654" s="65"/>
      <c r="B1654" s="65"/>
      <c r="C1654" s="65"/>
      <c r="D1654" s="65"/>
      <c r="E1654" s="65"/>
      <c r="F1654" s="65"/>
      <c r="G1654" s="129"/>
    </row>
    <row r="1655" spans="1:7">
      <c r="A1655" s="65"/>
      <c r="B1655" s="65"/>
      <c r="C1655" s="65"/>
      <c r="D1655" s="65"/>
      <c r="E1655" s="65"/>
      <c r="F1655" s="65"/>
      <c r="G1655" s="129"/>
    </row>
    <row r="1656" spans="1:7">
      <c r="A1656" s="65"/>
      <c r="B1656" s="65"/>
      <c r="C1656" s="65"/>
      <c r="D1656" s="65"/>
      <c r="E1656" s="65"/>
      <c r="F1656" s="65"/>
      <c r="G1656" s="129"/>
    </row>
    <row r="1657" spans="1:7">
      <c r="A1657" s="65"/>
      <c r="B1657" s="65"/>
      <c r="C1657" s="65"/>
      <c r="D1657" s="65"/>
      <c r="E1657" s="65"/>
      <c r="F1657" s="65"/>
      <c r="G1657" s="129"/>
    </row>
    <row r="1658" spans="1:7">
      <c r="A1658" s="65"/>
      <c r="B1658" s="65"/>
      <c r="C1658" s="65"/>
      <c r="D1658" s="65"/>
      <c r="E1658" s="65"/>
      <c r="F1658" s="65"/>
      <c r="G1658" s="129"/>
    </row>
    <row r="1659" spans="1:7">
      <c r="A1659" s="65"/>
      <c r="B1659" s="65"/>
      <c r="C1659" s="65"/>
      <c r="D1659" s="65"/>
      <c r="E1659" s="65"/>
      <c r="F1659" s="65"/>
      <c r="G1659" s="129"/>
    </row>
    <row r="1660" spans="1:7">
      <c r="A1660" s="65"/>
      <c r="B1660" s="65"/>
      <c r="C1660" s="65"/>
      <c r="D1660" s="65"/>
      <c r="E1660" s="65"/>
      <c r="F1660" s="65"/>
      <c r="G1660" s="129"/>
    </row>
    <row r="1661" spans="1:7">
      <c r="A1661" s="65"/>
      <c r="B1661" s="65"/>
      <c r="C1661" s="65"/>
      <c r="D1661" s="65"/>
      <c r="E1661" s="65"/>
      <c r="F1661" s="65"/>
      <c r="G1661" s="129"/>
    </row>
    <row r="1662" spans="1:7">
      <c r="A1662" s="65"/>
      <c r="B1662" s="65"/>
      <c r="C1662" s="65"/>
      <c r="D1662" s="65"/>
      <c r="E1662" s="65"/>
      <c r="F1662" s="65"/>
      <c r="G1662" s="129"/>
    </row>
    <row r="1663" spans="1:7">
      <c r="A1663" s="65"/>
      <c r="B1663" s="65"/>
      <c r="C1663" s="65"/>
      <c r="D1663" s="65"/>
      <c r="E1663" s="65"/>
      <c r="F1663" s="65"/>
      <c r="G1663" s="129"/>
    </row>
    <row r="1664" spans="1:7">
      <c r="A1664" s="65"/>
      <c r="B1664" s="65"/>
      <c r="C1664" s="65"/>
      <c r="D1664" s="65"/>
      <c r="E1664" s="65"/>
      <c r="F1664" s="65"/>
      <c r="G1664" s="129"/>
    </row>
    <row r="1665" spans="1:7">
      <c r="A1665" s="65"/>
      <c r="B1665" s="65"/>
      <c r="C1665" s="65"/>
      <c r="D1665" s="65"/>
      <c r="E1665" s="65"/>
      <c r="F1665" s="65"/>
      <c r="G1665" s="129"/>
    </row>
    <row r="1666" spans="1:7">
      <c r="A1666" s="65"/>
      <c r="B1666" s="65"/>
      <c r="C1666" s="65"/>
      <c r="D1666" s="65"/>
      <c r="E1666" s="65"/>
      <c r="F1666" s="65"/>
      <c r="G1666" s="129"/>
    </row>
    <row r="1667" spans="1:7">
      <c r="A1667" s="65"/>
      <c r="B1667" s="65"/>
      <c r="C1667" s="65"/>
      <c r="D1667" s="65"/>
      <c r="E1667" s="65"/>
      <c r="F1667" s="65"/>
      <c r="G1667" s="129"/>
    </row>
    <row r="1668" spans="1:7">
      <c r="A1668" s="65"/>
      <c r="B1668" s="65"/>
      <c r="C1668" s="65"/>
      <c r="D1668" s="65"/>
      <c r="E1668" s="65"/>
      <c r="F1668" s="65"/>
      <c r="G1668" s="129"/>
    </row>
    <row r="1669" spans="1:7">
      <c r="A1669" s="65"/>
      <c r="B1669" s="65"/>
      <c r="C1669" s="65"/>
      <c r="D1669" s="65"/>
      <c r="E1669" s="65"/>
      <c r="F1669" s="65"/>
      <c r="G1669" s="129"/>
    </row>
    <row r="1670" spans="1:7">
      <c r="A1670" s="65"/>
      <c r="B1670" s="65"/>
      <c r="C1670" s="65"/>
      <c r="D1670" s="65"/>
      <c r="E1670" s="65"/>
      <c r="F1670" s="65"/>
      <c r="G1670" s="129"/>
    </row>
    <row r="1671" spans="1:7">
      <c r="A1671" s="65"/>
      <c r="B1671" s="65"/>
      <c r="C1671" s="65"/>
      <c r="D1671" s="65"/>
      <c r="E1671" s="65"/>
      <c r="F1671" s="65"/>
      <c r="G1671" s="129"/>
    </row>
    <row r="1672" spans="1:7">
      <c r="A1672" s="65"/>
      <c r="B1672" s="65"/>
      <c r="C1672" s="65"/>
      <c r="D1672" s="65"/>
      <c r="E1672" s="65"/>
      <c r="F1672" s="65"/>
      <c r="G1672" s="129"/>
    </row>
    <row r="1673" spans="1:7">
      <c r="A1673" s="65"/>
      <c r="B1673" s="65"/>
      <c r="C1673" s="65"/>
      <c r="D1673" s="65"/>
      <c r="E1673" s="65"/>
      <c r="F1673" s="65"/>
      <c r="G1673" s="129"/>
    </row>
    <row r="1674" spans="1:7">
      <c r="A1674" s="65"/>
      <c r="B1674" s="65"/>
      <c r="C1674" s="65"/>
      <c r="D1674" s="65"/>
      <c r="E1674" s="65"/>
      <c r="F1674" s="65"/>
      <c r="G1674" s="129"/>
    </row>
    <row r="1675" spans="1:7">
      <c r="A1675" s="65"/>
      <c r="B1675" s="65"/>
      <c r="C1675" s="65"/>
      <c r="D1675" s="65"/>
      <c r="E1675" s="65"/>
      <c r="F1675" s="65"/>
      <c r="G1675" s="129"/>
    </row>
    <row r="1676" spans="1:7">
      <c r="A1676" s="65"/>
      <c r="B1676" s="65"/>
      <c r="C1676" s="65"/>
      <c r="D1676" s="65"/>
      <c r="E1676" s="65"/>
      <c r="F1676" s="65"/>
      <c r="G1676" s="129"/>
    </row>
    <row r="1677" spans="1:7">
      <c r="A1677" s="65"/>
      <c r="B1677" s="65"/>
      <c r="C1677" s="65"/>
      <c r="D1677" s="65"/>
      <c r="E1677" s="65"/>
      <c r="F1677" s="65"/>
      <c r="G1677" s="129"/>
    </row>
    <row r="1678" spans="1:7">
      <c r="A1678" s="65"/>
      <c r="B1678" s="65"/>
      <c r="C1678" s="65"/>
      <c r="D1678" s="65"/>
      <c r="E1678" s="65"/>
      <c r="F1678" s="65"/>
      <c r="G1678" s="129"/>
    </row>
    <row r="1679" spans="1:7">
      <c r="A1679" s="65"/>
      <c r="B1679" s="65"/>
      <c r="C1679" s="65"/>
      <c r="D1679" s="65"/>
      <c r="E1679" s="65"/>
      <c r="F1679" s="65"/>
      <c r="G1679" s="129"/>
    </row>
    <row r="1680" spans="1:7">
      <c r="A1680" s="65"/>
      <c r="B1680" s="65"/>
      <c r="C1680" s="65"/>
      <c r="D1680" s="65"/>
      <c r="E1680" s="65"/>
      <c r="F1680" s="65"/>
      <c r="G1680" s="129"/>
    </row>
    <row r="1681" spans="1:7">
      <c r="A1681" s="65"/>
      <c r="B1681" s="65"/>
      <c r="C1681" s="65"/>
      <c r="D1681" s="65"/>
      <c r="E1681" s="65"/>
      <c r="F1681" s="65"/>
      <c r="G1681" s="129"/>
    </row>
    <row r="1682" spans="1:7">
      <c r="A1682" s="65"/>
      <c r="B1682" s="65"/>
      <c r="C1682" s="65"/>
      <c r="D1682" s="65"/>
      <c r="E1682" s="65"/>
      <c r="F1682" s="65"/>
      <c r="G1682" s="129"/>
    </row>
    <row r="1683" spans="1:7">
      <c r="A1683" s="65"/>
      <c r="B1683" s="65"/>
      <c r="C1683" s="65"/>
      <c r="D1683" s="65"/>
      <c r="E1683" s="65"/>
      <c r="F1683" s="65"/>
      <c r="G1683" s="129"/>
    </row>
    <row r="1684" spans="1:7">
      <c r="A1684" s="65"/>
      <c r="B1684" s="65"/>
      <c r="C1684" s="65"/>
      <c r="D1684" s="65"/>
      <c r="E1684" s="65"/>
      <c r="F1684" s="65"/>
      <c r="G1684" s="129"/>
    </row>
    <row r="1685" spans="1:7">
      <c r="A1685" s="65"/>
      <c r="B1685" s="65"/>
      <c r="C1685" s="65"/>
      <c r="D1685" s="65"/>
      <c r="E1685" s="65"/>
      <c r="F1685" s="65"/>
      <c r="G1685" s="129"/>
    </row>
    <row r="1686" spans="1:7">
      <c r="A1686" s="65"/>
      <c r="B1686" s="65"/>
      <c r="C1686" s="65"/>
      <c r="D1686" s="65"/>
      <c r="E1686" s="65"/>
      <c r="F1686" s="65"/>
      <c r="G1686" s="129"/>
    </row>
    <row r="1687" spans="1:7">
      <c r="A1687" s="65"/>
      <c r="B1687" s="65"/>
      <c r="C1687" s="65"/>
      <c r="D1687" s="65"/>
      <c r="E1687" s="65"/>
      <c r="F1687" s="65"/>
      <c r="G1687" s="129"/>
    </row>
    <row r="1688" spans="1:7">
      <c r="A1688" s="65"/>
      <c r="B1688" s="65"/>
      <c r="C1688" s="65"/>
      <c r="D1688" s="65"/>
      <c r="E1688" s="65"/>
      <c r="F1688" s="65"/>
      <c r="G1688" s="129"/>
    </row>
    <row r="1689" spans="1:7">
      <c r="A1689" s="65"/>
      <c r="B1689" s="65"/>
      <c r="C1689" s="65"/>
      <c r="D1689" s="65"/>
      <c r="E1689" s="65"/>
      <c r="F1689" s="65"/>
      <c r="G1689" s="129"/>
    </row>
    <row r="1690" spans="1:7">
      <c r="A1690" s="65"/>
      <c r="B1690" s="65"/>
      <c r="C1690" s="65"/>
      <c r="D1690" s="65"/>
      <c r="E1690" s="65"/>
      <c r="F1690" s="65"/>
      <c r="G1690" s="129"/>
    </row>
    <row r="1691" spans="1:7">
      <c r="A1691" s="65"/>
      <c r="B1691" s="65"/>
      <c r="C1691" s="65"/>
      <c r="D1691" s="65"/>
      <c r="E1691" s="65"/>
      <c r="F1691" s="65"/>
      <c r="G1691" s="129"/>
    </row>
    <row r="1692" spans="1:7">
      <c r="A1692" s="65"/>
      <c r="B1692" s="65"/>
      <c r="C1692" s="65"/>
      <c r="D1692" s="65"/>
      <c r="E1692" s="65"/>
      <c r="F1692" s="65"/>
      <c r="G1692" s="129"/>
    </row>
    <row r="1693" spans="1:7">
      <c r="A1693" s="65"/>
      <c r="B1693" s="65"/>
      <c r="C1693" s="65"/>
      <c r="D1693" s="65"/>
      <c r="E1693" s="65"/>
      <c r="F1693" s="65"/>
      <c r="G1693" s="129"/>
    </row>
    <row r="1694" spans="1:7">
      <c r="A1694" s="65"/>
      <c r="B1694" s="65"/>
      <c r="C1694" s="65"/>
      <c r="D1694" s="65"/>
      <c r="E1694" s="65"/>
      <c r="F1694" s="65"/>
      <c r="G1694" s="129"/>
    </row>
    <row r="1695" spans="1:7">
      <c r="A1695" s="65"/>
      <c r="B1695" s="65"/>
      <c r="C1695" s="65"/>
      <c r="D1695" s="65"/>
      <c r="E1695" s="65"/>
      <c r="F1695" s="65"/>
      <c r="G1695" s="129"/>
    </row>
    <row r="1696" spans="1:7">
      <c r="A1696" s="65"/>
      <c r="B1696" s="65"/>
      <c r="C1696" s="65"/>
      <c r="D1696" s="65"/>
      <c r="E1696" s="65"/>
      <c r="F1696" s="65"/>
      <c r="G1696" s="129"/>
    </row>
    <row r="1697" spans="1:7">
      <c r="A1697" s="65"/>
      <c r="B1697" s="65"/>
      <c r="C1697" s="65"/>
      <c r="D1697" s="65"/>
      <c r="E1697" s="65"/>
      <c r="F1697" s="65"/>
      <c r="G1697" s="129"/>
    </row>
    <row r="1698" spans="1:7">
      <c r="A1698" s="65"/>
      <c r="B1698" s="65"/>
      <c r="C1698" s="65"/>
      <c r="D1698" s="65"/>
      <c r="E1698" s="65"/>
      <c r="F1698" s="65"/>
      <c r="G1698" s="129"/>
    </row>
    <row r="1699" spans="1:7">
      <c r="A1699" s="65"/>
      <c r="B1699" s="65"/>
      <c r="C1699" s="65"/>
      <c r="D1699" s="65"/>
      <c r="E1699" s="65"/>
      <c r="F1699" s="65"/>
      <c r="G1699" s="129"/>
    </row>
    <row r="1700" spans="1:7">
      <c r="A1700" s="65"/>
      <c r="B1700" s="65"/>
      <c r="C1700" s="65"/>
      <c r="D1700" s="65"/>
      <c r="E1700" s="65"/>
      <c r="F1700" s="65"/>
      <c r="G1700" s="129"/>
    </row>
    <row r="1701" spans="1:7">
      <c r="A1701" s="65"/>
      <c r="B1701" s="65"/>
      <c r="C1701" s="65"/>
      <c r="D1701" s="65"/>
      <c r="E1701" s="65"/>
      <c r="F1701" s="65"/>
      <c r="G1701" s="129"/>
    </row>
    <row r="1702" spans="1:7">
      <c r="A1702" s="65"/>
      <c r="B1702" s="65"/>
      <c r="C1702" s="65"/>
      <c r="D1702" s="65"/>
      <c r="E1702" s="65"/>
      <c r="F1702" s="65"/>
      <c r="G1702" s="129"/>
    </row>
    <row r="1703" spans="1:7">
      <c r="A1703" s="65"/>
      <c r="B1703" s="65"/>
      <c r="C1703" s="65"/>
      <c r="D1703" s="65"/>
      <c r="E1703" s="65"/>
      <c r="F1703" s="65"/>
      <c r="G1703" s="129"/>
    </row>
    <row r="1704" spans="1:7">
      <c r="A1704" s="65"/>
      <c r="B1704" s="65"/>
      <c r="C1704" s="65"/>
      <c r="D1704" s="65"/>
      <c r="E1704" s="65"/>
      <c r="F1704" s="65"/>
      <c r="G1704" s="129"/>
    </row>
    <row r="1705" spans="1:7">
      <c r="A1705" s="65"/>
      <c r="B1705" s="65"/>
      <c r="C1705" s="65"/>
      <c r="D1705" s="65"/>
      <c r="E1705" s="65"/>
      <c r="F1705" s="65"/>
      <c r="G1705" s="129"/>
    </row>
    <row r="1706" spans="1:7">
      <c r="A1706" s="65"/>
      <c r="B1706" s="65"/>
      <c r="C1706" s="65"/>
      <c r="D1706" s="65"/>
      <c r="E1706" s="65"/>
      <c r="F1706" s="65"/>
      <c r="G1706" s="129"/>
    </row>
    <row r="1707" spans="1:7">
      <c r="A1707" s="65"/>
      <c r="B1707" s="65"/>
      <c r="C1707" s="65"/>
      <c r="D1707" s="65"/>
      <c r="E1707" s="65"/>
      <c r="F1707" s="65"/>
      <c r="G1707" s="129"/>
    </row>
    <row r="1708" spans="1:7">
      <c r="A1708" s="65"/>
      <c r="B1708" s="65"/>
      <c r="C1708" s="65"/>
      <c r="D1708" s="65"/>
      <c r="E1708" s="65"/>
      <c r="F1708" s="65"/>
      <c r="G1708" s="129"/>
    </row>
    <row r="1709" spans="1:7">
      <c r="A1709" s="65"/>
      <c r="B1709" s="65"/>
      <c r="C1709" s="65"/>
      <c r="D1709" s="65"/>
      <c r="E1709" s="65"/>
      <c r="F1709" s="65"/>
      <c r="G1709" s="129"/>
    </row>
    <row r="1710" spans="1:7">
      <c r="A1710" s="65"/>
      <c r="B1710" s="65"/>
      <c r="C1710" s="65"/>
      <c r="D1710" s="65"/>
      <c r="E1710" s="65"/>
      <c r="F1710" s="65"/>
      <c r="G1710" s="129"/>
    </row>
    <row r="1711" spans="1:7">
      <c r="A1711" s="65"/>
      <c r="B1711" s="65"/>
      <c r="C1711" s="65"/>
      <c r="D1711" s="65"/>
      <c r="E1711" s="65"/>
      <c r="F1711" s="65"/>
      <c r="G1711" s="129"/>
    </row>
    <row r="1712" spans="1:7">
      <c r="A1712" s="65"/>
      <c r="B1712" s="65"/>
      <c r="C1712" s="65"/>
      <c r="D1712" s="65"/>
      <c r="E1712" s="65"/>
      <c r="F1712" s="65"/>
      <c r="G1712" s="129"/>
    </row>
    <row r="1713" spans="1:7">
      <c r="A1713" s="65"/>
      <c r="B1713" s="65"/>
      <c r="C1713" s="65"/>
      <c r="D1713" s="65"/>
      <c r="E1713" s="65"/>
      <c r="F1713" s="65"/>
      <c r="G1713" s="129"/>
    </row>
    <row r="1714" spans="1:7">
      <c r="A1714" s="65"/>
      <c r="B1714" s="65"/>
      <c r="C1714" s="65"/>
      <c r="D1714" s="65"/>
      <c r="E1714" s="65"/>
      <c r="F1714" s="65"/>
      <c r="G1714" s="129"/>
    </row>
    <row r="1715" spans="1:7">
      <c r="A1715" s="65"/>
      <c r="B1715" s="65"/>
      <c r="C1715" s="65"/>
      <c r="D1715" s="65"/>
      <c r="E1715" s="65"/>
      <c r="F1715" s="65"/>
      <c r="G1715" s="129"/>
    </row>
    <row r="1716" spans="1:7">
      <c r="A1716" s="65"/>
      <c r="B1716" s="65"/>
      <c r="C1716" s="65"/>
      <c r="D1716" s="65"/>
      <c r="E1716" s="65"/>
      <c r="F1716" s="65"/>
      <c r="G1716" s="129"/>
    </row>
    <row r="1717" spans="1:7">
      <c r="A1717" s="65"/>
      <c r="B1717" s="65"/>
      <c r="C1717" s="65"/>
      <c r="D1717" s="65"/>
      <c r="E1717" s="65"/>
      <c r="F1717" s="65"/>
      <c r="G1717" s="129"/>
    </row>
    <row r="1718" spans="1:7">
      <c r="A1718" s="65"/>
      <c r="B1718" s="65"/>
      <c r="C1718" s="65"/>
      <c r="D1718" s="65"/>
      <c r="E1718" s="65"/>
      <c r="F1718" s="65"/>
      <c r="G1718" s="129"/>
    </row>
    <row r="1719" spans="1:7">
      <c r="A1719" s="65"/>
      <c r="B1719" s="65"/>
      <c r="C1719" s="65"/>
      <c r="D1719" s="65"/>
      <c r="E1719" s="65"/>
      <c r="F1719" s="65"/>
      <c r="G1719" s="129"/>
    </row>
    <row r="1720" spans="1:7">
      <c r="A1720" s="65"/>
      <c r="B1720" s="65"/>
      <c r="C1720" s="65"/>
      <c r="D1720" s="65"/>
      <c r="E1720" s="65"/>
      <c r="F1720" s="65"/>
      <c r="G1720" s="129"/>
    </row>
    <row r="1721" spans="1:7">
      <c r="A1721" s="65"/>
      <c r="B1721" s="65"/>
      <c r="C1721" s="65"/>
      <c r="D1721" s="65"/>
      <c r="E1721" s="65"/>
      <c r="F1721" s="65"/>
      <c r="G1721" s="129"/>
    </row>
    <row r="1722" spans="1:7">
      <c r="A1722" s="65"/>
      <c r="B1722" s="65"/>
      <c r="C1722" s="65"/>
      <c r="D1722" s="65"/>
      <c r="E1722" s="65"/>
      <c r="F1722" s="65"/>
      <c r="G1722" s="129"/>
    </row>
    <row r="1723" spans="1:7">
      <c r="A1723" s="65"/>
      <c r="B1723" s="65"/>
      <c r="C1723" s="65"/>
      <c r="D1723" s="65"/>
      <c r="E1723" s="65"/>
      <c r="F1723" s="65"/>
      <c r="G1723" s="129"/>
    </row>
    <row r="1724" spans="1:7">
      <c r="A1724" s="65"/>
      <c r="B1724" s="65"/>
      <c r="C1724" s="65"/>
      <c r="D1724" s="65"/>
      <c r="E1724" s="65"/>
      <c r="F1724" s="65"/>
      <c r="G1724" s="129"/>
    </row>
    <row r="1725" spans="1:7">
      <c r="A1725" s="65"/>
      <c r="B1725" s="65"/>
      <c r="C1725" s="65"/>
      <c r="D1725" s="65"/>
      <c r="E1725" s="65"/>
      <c r="F1725" s="65"/>
      <c r="G1725" s="129"/>
    </row>
    <row r="1726" spans="1:7">
      <c r="A1726" s="65"/>
      <c r="B1726" s="65"/>
      <c r="C1726" s="65"/>
      <c r="D1726" s="65"/>
      <c r="E1726" s="65"/>
      <c r="F1726" s="65"/>
      <c r="G1726" s="129"/>
    </row>
    <row r="1727" spans="1:7">
      <c r="A1727" s="65"/>
      <c r="B1727" s="65"/>
      <c r="C1727" s="65"/>
      <c r="D1727" s="65"/>
      <c r="E1727" s="65"/>
      <c r="F1727" s="65"/>
      <c r="G1727" s="129"/>
    </row>
    <row r="1728" spans="1:7">
      <c r="A1728" s="65"/>
      <c r="B1728" s="65"/>
      <c r="C1728" s="65"/>
      <c r="D1728" s="65"/>
      <c r="E1728" s="65"/>
      <c r="F1728" s="65"/>
      <c r="G1728" s="129"/>
    </row>
    <row r="1729" spans="1:7">
      <c r="A1729" s="65"/>
      <c r="B1729" s="65"/>
      <c r="C1729" s="65"/>
      <c r="D1729" s="65"/>
      <c r="E1729" s="65"/>
      <c r="F1729" s="65"/>
      <c r="G1729" s="129"/>
    </row>
    <row r="1730" spans="1:7">
      <c r="A1730" s="65"/>
      <c r="B1730" s="65"/>
      <c r="C1730" s="65"/>
      <c r="D1730" s="65"/>
      <c r="E1730" s="65"/>
      <c r="F1730" s="65"/>
      <c r="G1730" s="129"/>
    </row>
    <row r="1731" spans="1:7">
      <c r="A1731" s="65"/>
      <c r="B1731" s="65"/>
      <c r="C1731" s="65"/>
      <c r="D1731" s="65"/>
      <c r="E1731" s="65"/>
      <c r="F1731" s="65"/>
      <c r="G1731" s="129"/>
    </row>
    <row r="1732" spans="1:7">
      <c r="A1732" s="65"/>
      <c r="B1732" s="65"/>
      <c r="C1732" s="65"/>
      <c r="D1732" s="65"/>
      <c r="E1732" s="65"/>
      <c r="F1732" s="65"/>
      <c r="G1732" s="129"/>
    </row>
    <row r="1733" spans="1:7">
      <c r="A1733" s="65"/>
      <c r="B1733" s="65"/>
      <c r="C1733" s="65"/>
      <c r="D1733" s="65"/>
      <c r="E1733" s="65"/>
      <c r="F1733" s="65"/>
      <c r="G1733" s="129"/>
    </row>
    <row r="1734" spans="1:7">
      <c r="A1734" s="65"/>
      <c r="B1734" s="65"/>
      <c r="C1734" s="65"/>
      <c r="D1734" s="65"/>
      <c r="E1734" s="65"/>
      <c r="F1734" s="65"/>
      <c r="G1734" s="129"/>
    </row>
    <row r="1735" spans="1:7">
      <c r="A1735" s="65"/>
      <c r="B1735" s="65"/>
      <c r="C1735" s="65"/>
      <c r="D1735" s="65"/>
      <c r="E1735" s="65"/>
      <c r="F1735" s="65"/>
      <c r="G1735" s="129"/>
    </row>
    <row r="1736" spans="1:7">
      <c r="A1736" s="65"/>
      <c r="B1736" s="65"/>
      <c r="C1736" s="65"/>
      <c r="D1736" s="65"/>
      <c r="E1736" s="65"/>
      <c r="F1736" s="65"/>
      <c r="G1736" s="129"/>
    </row>
    <row r="1737" spans="1:7">
      <c r="A1737" s="65"/>
      <c r="B1737" s="65"/>
      <c r="C1737" s="65"/>
      <c r="D1737" s="65"/>
      <c r="E1737" s="65"/>
      <c r="F1737" s="65"/>
      <c r="G1737" s="129"/>
    </row>
    <row r="1738" spans="1:7">
      <c r="A1738" s="65"/>
      <c r="B1738" s="65"/>
      <c r="C1738" s="65"/>
      <c r="D1738" s="65"/>
      <c r="E1738" s="65"/>
      <c r="F1738" s="65"/>
      <c r="G1738" s="129"/>
    </row>
    <row r="1739" spans="1:7">
      <c r="A1739" s="65"/>
      <c r="B1739" s="65"/>
      <c r="C1739" s="65"/>
      <c r="D1739" s="65"/>
      <c r="E1739" s="65"/>
      <c r="F1739" s="65"/>
      <c r="G1739" s="129"/>
    </row>
    <row r="1740" spans="1:7">
      <c r="A1740" s="65"/>
      <c r="B1740" s="65"/>
      <c r="C1740" s="65"/>
      <c r="D1740" s="65"/>
      <c r="E1740" s="65"/>
      <c r="F1740" s="65"/>
      <c r="G1740" s="129"/>
    </row>
    <row r="1741" spans="1:7">
      <c r="A1741" s="65"/>
      <c r="B1741" s="65"/>
      <c r="C1741" s="65"/>
      <c r="D1741" s="65"/>
      <c r="E1741" s="65"/>
      <c r="F1741" s="65"/>
      <c r="G1741" s="129"/>
    </row>
    <row r="1742" spans="1:7">
      <c r="A1742" s="65"/>
      <c r="B1742" s="65"/>
      <c r="C1742" s="65"/>
      <c r="D1742" s="65"/>
      <c r="E1742" s="65"/>
      <c r="F1742" s="65"/>
      <c r="G1742" s="129"/>
    </row>
    <row r="1743" spans="1:7">
      <c r="A1743" s="65"/>
      <c r="B1743" s="65"/>
      <c r="C1743" s="65"/>
      <c r="D1743" s="65"/>
      <c r="E1743" s="65"/>
      <c r="F1743" s="65"/>
      <c r="G1743" s="129"/>
    </row>
    <row r="1744" spans="1:7">
      <c r="A1744" s="65"/>
      <c r="B1744" s="65"/>
      <c r="C1744" s="65"/>
      <c r="D1744" s="65"/>
      <c r="E1744" s="65"/>
      <c r="F1744" s="65"/>
      <c r="G1744" s="129"/>
    </row>
    <row r="1745" spans="1:7">
      <c r="A1745" s="65"/>
      <c r="B1745" s="65"/>
      <c r="C1745" s="65"/>
      <c r="D1745" s="65"/>
      <c r="E1745" s="65"/>
      <c r="F1745" s="65"/>
      <c r="G1745" s="129"/>
    </row>
    <row r="1746" spans="1:7">
      <c r="A1746" s="65"/>
      <c r="B1746" s="65"/>
      <c r="C1746" s="65"/>
      <c r="D1746" s="65"/>
      <c r="E1746" s="65"/>
      <c r="F1746" s="65"/>
      <c r="G1746" s="129"/>
    </row>
    <row r="1747" spans="1:7">
      <c r="A1747" s="65"/>
      <c r="B1747" s="65"/>
      <c r="C1747" s="65"/>
      <c r="D1747" s="65"/>
      <c r="E1747" s="65"/>
      <c r="F1747" s="65"/>
      <c r="G1747" s="129"/>
    </row>
    <row r="1748" spans="1:7">
      <c r="A1748" s="65"/>
      <c r="B1748" s="65"/>
      <c r="C1748" s="65"/>
      <c r="D1748" s="65"/>
      <c r="E1748" s="65"/>
      <c r="F1748" s="65"/>
      <c r="G1748" s="129"/>
    </row>
    <row r="1749" spans="1:7">
      <c r="A1749" s="65"/>
      <c r="B1749" s="65"/>
      <c r="C1749" s="65"/>
      <c r="D1749" s="65"/>
      <c r="E1749" s="65"/>
      <c r="F1749" s="65"/>
      <c r="G1749" s="129"/>
    </row>
    <row r="1750" spans="1:7">
      <c r="A1750" s="65"/>
      <c r="B1750" s="65"/>
      <c r="C1750" s="65"/>
      <c r="D1750" s="65"/>
      <c r="E1750" s="65"/>
      <c r="F1750" s="65"/>
      <c r="G1750" s="129"/>
    </row>
    <row r="1751" spans="1:7">
      <c r="A1751" s="65"/>
      <c r="B1751" s="65"/>
      <c r="C1751" s="65"/>
      <c r="D1751" s="65"/>
      <c r="E1751" s="65"/>
      <c r="F1751" s="65"/>
      <c r="G1751" s="129"/>
    </row>
    <row r="1752" spans="1:7">
      <c r="A1752" s="65"/>
      <c r="B1752" s="65"/>
      <c r="C1752" s="65"/>
      <c r="D1752" s="65"/>
      <c r="E1752" s="65"/>
      <c r="F1752" s="65"/>
      <c r="G1752" s="129"/>
    </row>
    <row r="1753" spans="1:7">
      <c r="A1753" s="65"/>
      <c r="B1753" s="65"/>
      <c r="C1753" s="65"/>
      <c r="D1753" s="65"/>
      <c r="E1753" s="65"/>
      <c r="F1753" s="65"/>
      <c r="G1753" s="129"/>
    </row>
    <row r="1754" spans="1:7">
      <c r="A1754" s="65"/>
      <c r="B1754" s="65"/>
      <c r="C1754" s="65"/>
      <c r="D1754" s="65"/>
      <c r="E1754" s="65"/>
      <c r="F1754" s="65"/>
      <c r="G1754" s="129"/>
    </row>
    <row r="1755" spans="1:7">
      <c r="A1755" s="65"/>
      <c r="B1755" s="65"/>
      <c r="C1755" s="65"/>
      <c r="D1755" s="65"/>
      <c r="E1755" s="65"/>
      <c r="F1755" s="65"/>
      <c r="G1755" s="129"/>
    </row>
    <row r="1756" spans="1:7">
      <c r="A1756" s="65"/>
      <c r="B1756" s="65"/>
      <c r="C1756" s="65"/>
      <c r="D1756" s="65"/>
      <c r="E1756" s="65"/>
      <c r="F1756" s="65"/>
      <c r="G1756" s="129"/>
    </row>
    <row r="1757" spans="1:7">
      <c r="A1757" s="65"/>
      <c r="B1757" s="65"/>
      <c r="C1757" s="65"/>
      <c r="D1757" s="65"/>
      <c r="E1757" s="65"/>
      <c r="F1757" s="65"/>
      <c r="G1757" s="129"/>
    </row>
    <row r="1758" spans="1:7">
      <c r="A1758" s="65"/>
      <c r="B1758" s="65"/>
      <c r="C1758" s="65"/>
      <c r="D1758" s="65"/>
      <c r="E1758" s="65"/>
      <c r="F1758" s="65"/>
      <c r="G1758" s="129"/>
    </row>
    <row r="1759" spans="1:7">
      <c r="A1759" s="65"/>
      <c r="B1759" s="65"/>
      <c r="C1759" s="65"/>
      <c r="D1759" s="65"/>
      <c r="E1759" s="65"/>
      <c r="F1759" s="65"/>
      <c r="G1759" s="129"/>
    </row>
    <row r="1760" spans="1:7">
      <c r="A1760" s="65"/>
      <c r="B1760" s="65"/>
      <c r="C1760" s="65"/>
      <c r="D1760" s="65"/>
      <c r="E1760" s="65"/>
      <c r="F1760" s="65"/>
      <c r="G1760" s="129"/>
    </row>
    <row r="1761" spans="1:7">
      <c r="A1761" s="65"/>
      <c r="B1761" s="65"/>
      <c r="C1761" s="65"/>
      <c r="D1761" s="65"/>
      <c r="E1761" s="65"/>
      <c r="F1761" s="65"/>
      <c r="G1761" s="129"/>
    </row>
    <row r="1762" spans="1:7">
      <c r="A1762" s="65"/>
      <c r="B1762" s="65"/>
      <c r="C1762" s="65"/>
      <c r="D1762" s="65"/>
      <c r="E1762" s="65"/>
      <c r="F1762" s="65"/>
      <c r="G1762" s="129"/>
    </row>
    <row r="1763" spans="1:7">
      <c r="A1763" s="65"/>
      <c r="B1763" s="65"/>
      <c r="C1763" s="65"/>
      <c r="D1763" s="65"/>
      <c r="E1763" s="65"/>
      <c r="F1763" s="65"/>
      <c r="G1763" s="129"/>
    </row>
    <row r="1764" spans="1:7">
      <c r="A1764" s="65"/>
      <c r="B1764" s="65"/>
      <c r="C1764" s="65"/>
      <c r="D1764" s="65"/>
      <c r="E1764" s="65"/>
      <c r="F1764" s="65"/>
      <c r="G1764" s="129"/>
    </row>
    <row r="1765" spans="1:7">
      <c r="A1765" s="65"/>
      <c r="B1765" s="65"/>
      <c r="C1765" s="65"/>
      <c r="D1765" s="65"/>
      <c r="E1765" s="65"/>
      <c r="F1765" s="65"/>
      <c r="G1765" s="129"/>
    </row>
    <row r="1766" spans="1:7">
      <c r="A1766" s="65"/>
      <c r="B1766" s="65"/>
      <c r="C1766" s="65"/>
      <c r="D1766" s="65"/>
      <c r="E1766" s="65"/>
      <c r="F1766" s="65"/>
      <c r="G1766" s="129"/>
    </row>
    <row r="1767" spans="1:7">
      <c r="A1767" s="65"/>
      <c r="B1767" s="65"/>
      <c r="C1767" s="65"/>
      <c r="D1767" s="65"/>
      <c r="E1767" s="65"/>
      <c r="F1767" s="65"/>
      <c r="G1767" s="129"/>
    </row>
    <row r="1768" spans="1:7">
      <c r="A1768" s="65"/>
      <c r="B1768" s="65"/>
      <c r="C1768" s="65"/>
      <c r="D1768" s="65"/>
      <c r="E1768" s="65"/>
      <c r="F1768" s="65"/>
      <c r="G1768" s="129"/>
    </row>
    <row r="1769" spans="1:7">
      <c r="A1769" s="65"/>
      <c r="B1769" s="65"/>
      <c r="C1769" s="65"/>
      <c r="D1769" s="65"/>
      <c r="E1769" s="65"/>
      <c r="F1769" s="65"/>
      <c r="G1769" s="129"/>
    </row>
    <row r="1770" spans="1:7">
      <c r="A1770" s="65"/>
      <c r="B1770" s="65"/>
      <c r="C1770" s="65"/>
      <c r="D1770" s="65"/>
      <c r="E1770" s="65"/>
      <c r="F1770" s="65"/>
      <c r="G1770" s="129"/>
    </row>
    <row r="1771" spans="1:7">
      <c r="A1771" s="65"/>
      <c r="B1771" s="65"/>
      <c r="C1771" s="65"/>
      <c r="D1771" s="65"/>
      <c r="E1771" s="65"/>
      <c r="F1771" s="65"/>
      <c r="G1771" s="129"/>
    </row>
    <row r="1772" spans="1:7">
      <c r="A1772" s="65"/>
      <c r="B1772" s="65"/>
      <c r="C1772" s="65"/>
      <c r="D1772" s="65"/>
      <c r="E1772" s="65"/>
      <c r="F1772" s="65"/>
      <c r="G1772" s="129"/>
    </row>
    <row r="1773" spans="1:7">
      <c r="A1773" s="65"/>
      <c r="B1773" s="65"/>
      <c r="C1773" s="65"/>
      <c r="D1773" s="65"/>
      <c r="E1773" s="65"/>
      <c r="F1773" s="65"/>
      <c r="G1773" s="129"/>
    </row>
    <row r="1774" spans="1:7">
      <c r="A1774" s="65"/>
      <c r="B1774" s="65"/>
      <c r="C1774" s="65"/>
      <c r="D1774" s="65"/>
      <c r="E1774" s="65"/>
      <c r="F1774" s="65"/>
      <c r="G1774" s="129"/>
    </row>
    <row r="1775" spans="1:7">
      <c r="A1775" s="65"/>
      <c r="B1775" s="65"/>
      <c r="C1775" s="65"/>
      <c r="D1775" s="65"/>
      <c r="E1775" s="65"/>
      <c r="F1775" s="65"/>
      <c r="G1775" s="129"/>
    </row>
    <row r="1776" spans="1:7">
      <c r="A1776" s="65"/>
      <c r="B1776" s="65"/>
      <c r="C1776" s="65"/>
      <c r="D1776" s="65"/>
      <c r="E1776" s="65"/>
      <c r="F1776" s="65"/>
      <c r="G1776" s="129"/>
    </row>
    <row r="1777" spans="1:7">
      <c r="A1777" s="65"/>
      <c r="B1777" s="65"/>
      <c r="C1777" s="65"/>
      <c r="D1777" s="65"/>
      <c r="E1777" s="65"/>
      <c r="F1777" s="65"/>
      <c r="G1777" s="129"/>
    </row>
    <row r="1778" spans="1:7">
      <c r="A1778" s="65"/>
      <c r="B1778" s="65"/>
      <c r="C1778" s="65"/>
      <c r="D1778" s="65"/>
      <c r="E1778" s="65"/>
      <c r="F1778" s="65"/>
      <c r="G1778" s="129"/>
    </row>
    <row r="1779" spans="1:7">
      <c r="A1779" s="65"/>
      <c r="B1779" s="65"/>
      <c r="C1779" s="65"/>
      <c r="D1779" s="65"/>
      <c r="E1779" s="65"/>
      <c r="F1779" s="65"/>
      <c r="G1779" s="129"/>
    </row>
    <row r="1780" spans="1:7">
      <c r="A1780" s="65"/>
      <c r="B1780" s="65"/>
      <c r="C1780" s="65"/>
      <c r="D1780" s="65"/>
      <c r="E1780" s="65"/>
      <c r="F1780" s="65"/>
      <c r="G1780" s="129"/>
    </row>
    <row r="1781" spans="1:7">
      <c r="A1781" s="65"/>
      <c r="B1781" s="65"/>
      <c r="C1781" s="65"/>
      <c r="D1781" s="65"/>
      <c r="E1781" s="65"/>
      <c r="F1781" s="65"/>
      <c r="G1781" s="129"/>
    </row>
    <row r="1782" spans="1:7">
      <c r="A1782" s="65"/>
      <c r="B1782" s="65"/>
      <c r="C1782" s="65"/>
      <c r="D1782" s="65"/>
      <c r="E1782" s="65"/>
      <c r="F1782" s="65"/>
      <c r="G1782" s="129"/>
    </row>
    <row r="1783" spans="1:7">
      <c r="A1783" s="65"/>
      <c r="B1783" s="65"/>
      <c r="C1783" s="65"/>
      <c r="D1783" s="65"/>
      <c r="E1783" s="65"/>
      <c r="F1783" s="65"/>
      <c r="G1783" s="129"/>
    </row>
    <row r="1784" spans="1:7">
      <c r="A1784" s="65"/>
      <c r="B1784" s="65"/>
      <c r="C1784" s="65"/>
      <c r="D1784" s="65"/>
      <c r="E1784" s="65"/>
      <c r="F1784" s="65"/>
      <c r="G1784" s="129"/>
    </row>
    <row r="1785" spans="1:7">
      <c r="A1785" s="65"/>
      <c r="B1785" s="65"/>
      <c r="C1785" s="65"/>
      <c r="D1785" s="65"/>
      <c r="E1785" s="65"/>
      <c r="F1785" s="65"/>
      <c r="G1785" s="129"/>
    </row>
    <row r="1786" spans="1:7">
      <c r="A1786" s="65"/>
      <c r="B1786" s="65"/>
      <c r="C1786" s="65"/>
      <c r="D1786" s="65"/>
      <c r="E1786" s="65"/>
      <c r="F1786" s="65"/>
      <c r="G1786" s="129"/>
    </row>
    <row r="1787" spans="1:7">
      <c r="A1787" s="65"/>
      <c r="B1787" s="65"/>
      <c r="C1787" s="65"/>
      <c r="D1787" s="65"/>
      <c r="E1787" s="65"/>
      <c r="F1787" s="65"/>
      <c r="G1787" s="129"/>
    </row>
    <row r="1788" spans="1:7">
      <c r="A1788" s="65"/>
      <c r="B1788" s="65"/>
      <c r="C1788" s="65"/>
      <c r="D1788" s="65"/>
      <c r="E1788" s="65"/>
      <c r="F1788" s="65"/>
      <c r="G1788" s="129"/>
    </row>
    <row r="1789" spans="1:7">
      <c r="A1789" s="65"/>
      <c r="B1789" s="65"/>
      <c r="C1789" s="65"/>
      <c r="D1789" s="65"/>
      <c r="E1789" s="65"/>
      <c r="F1789" s="65"/>
      <c r="G1789" s="129"/>
    </row>
    <row r="1790" spans="1:7">
      <c r="A1790" s="65"/>
      <c r="B1790" s="65"/>
      <c r="C1790" s="65"/>
      <c r="D1790" s="65"/>
      <c r="E1790" s="65"/>
      <c r="F1790" s="65"/>
      <c r="G1790" s="129"/>
    </row>
    <row r="1791" spans="1:7">
      <c r="A1791" s="65"/>
      <c r="B1791" s="65"/>
      <c r="C1791" s="65"/>
      <c r="D1791" s="65"/>
      <c r="E1791" s="65"/>
      <c r="F1791" s="65"/>
      <c r="G1791" s="129"/>
    </row>
    <row r="1792" spans="1:7">
      <c r="A1792" s="65"/>
      <c r="B1792" s="65"/>
      <c r="C1792" s="65"/>
      <c r="D1792" s="65"/>
      <c r="E1792" s="65"/>
      <c r="F1792" s="65"/>
      <c r="G1792" s="129"/>
    </row>
    <row r="1793" spans="1:7">
      <c r="A1793" s="65"/>
      <c r="B1793" s="65"/>
      <c r="C1793" s="65"/>
      <c r="D1793" s="65"/>
      <c r="E1793" s="65"/>
      <c r="F1793" s="65"/>
      <c r="G1793" s="129"/>
    </row>
    <row r="1794" spans="1:7">
      <c r="A1794" s="65"/>
      <c r="B1794" s="65"/>
      <c r="C1794" s="65"/>
      <c r="D1794" s="65"/>
      <c r="E1794" s="65"/>
      <c r="F1794" s="65"/>
      <c r="G1794" s="129"/>
    </row>
    <row r="1795" spans="1:7">
      <c r="A1795" s="65"/>
      <c r="B1795" s="65"/>
      <c r="C1795" s="65"/>
      <c r="D1795" s="65"/>
      <c r="E1795" s="65"/>
      <c r="F1795" s="65"/>
      <c r="G1795" s="129"/>
    </row>
    <row r="1796" spans="1:7">
      <c r="A1796" s="65"/>
      <c r="B1796" s="65"/>
      <c r="C1796" s="65"/>
      <c r="D1796" s="65"/>
      <c r="E1796" s="65"/>
      <c r="F1796" s="65"/>
      <c r="G1796" s="129"/>
    </row>
    <row r="1797" spans="1:7">
      <c r="A1797" s="65"/>
      <c r="B1797" s="65"/>
      <c r="C1797" s="65"/>
      <c r="D1797" s="65"/>
      <c r="E1797" s="65"/>
      <c r="F1797" s="65"/>
      <c r="G1797" s="129"/>
    </row>
    <row r="1798" spans="1:7">
      <c r="A1798" s="65"/>
      <c r="B1798" s="65"/>
      <c r="C1798" s="65"/>
      <c r="D1798" s="65"/>
      <c r="E1798" s="65"/>
      <c r="F1798" s="65"/>
      <c r="G1798" s="129"/>
    </row>
    <row r="1799" spans="1:7">
      <c r="A1799" s="65"/>
      <c r="B1799" s="65"/>
      <c r="C1799" s="65"/>
      <c r="D1799" s="65"/>
      <c r="E1799" s="65"/>
      <c r="F1799" s="65"/>
      <c r="G1799" s="129"/>
    </row>
    <row r="1800" spans="1:7">
      <c r="A1800" s="65"/>
      <c r="B1800" s="65"/>
      <c r="C1800" s="65"/>
      <c r="D1800" s="65"/>
      <c r="E1800" s="65"/>
      <c r="F1800" s="65"/>
      <c r="G1800" s="129"/>
    </row>
    <row r="1801" spans="1:7">
      <c r="A1801" s="65"/>
      <c r="B1801" s="65"/>
      <c r="C1801" s="65"/>
      <c r="D1801" s="65"/>
      <c r="E1801" s="65"/>
      <c r="F1801" s="65"/>
      <c r="G1801" s="129"/>
    </row>
    <row r="1802" spans="1:7">
      <c r="A1802" s="65"/>
      <c r="B1802" s="65"/>
      <c r="C1802" s="65"/>
      <c r="D1802" s="65"/>
      <c r="E1802" s="65"/>
      <c r="F1802" s="65"/>
      <c r="G1802" s="129"/>
    </row>
    <row r="1803" spans="1:7">
      <c r="A1803" s="65"/>
      <c r="B1803" s="65"/>
      <c r="C1803" s="65"/>
      <c r="D1803" s="65"/>
      <c r="E1803" s="65"/>
      <c r="F1803" s="65"/>
      <c r="G1803" s="129"/>
    </row>
    <row r="1804" spans="1:7">
      <c r="A1804" s="65"/>
      <c r="B1804" s="65"/>
      <c r="C1804" s="65"/>
      <c r="D1804" s="65"/>
      <c r="E1804" s="65"/>
      <c r="F1804" s="65"/>
      <c r="G1804" s="129"/>
    </row>
    <row r="1805" spans="1:7">
      <c r="A1805" s="65"/>
      <c r="B1805" s="65"/>
      <c r="C1805" s="65"/>
      <c r="D1805" s="65"/>
      <c r="E1805" s="65"/>
      <c r="F1805" s="65"/>
      <c r="G1805" s="129"/>
    </row>
    <row r="1806" spans="1:7">
      <c r="A1806" s="65"/>
      <c r="B1806" s="65"/>
      <c r="C1806" s="65"/>
      <c r="D1806" s="65"/>
      <c r="E1806" s="65"/>
      <c r="F1806" s="65"/>
      <c r="G1806" s="129"/>
    </row>
    <row r="1807" spans="1:7">
      <c r="A1807" s="65"/>
      <c r="B1807" s="65"/>
      <c r="C1807" s="65"/>
      <c r="D1807" s="65"/>
      <c r="E1807" s="65"/>
      <c r="F1807" s="65"/>
      <c r="G1807" s="129"/>
    </row>
    <row r="1808" spans="1:7">
      <c r="A1808" s="65"/>
      <c r="B1808" s="65"/>
      <c r="C1808" s="65"/>
      <c r="D1808" s="65"/>
      <c r="E1808" s="65"/>
      <c r="F1808" s="65"/>
      <c r="G1808" s="129"/>
    </row>
    <row r="1809" spans="1:7">
      <c r="A1809" s="65"/>
      <c r="B1809" s="65"/>
      <c r="C1809" s="65"/>
      <c r="D1809" s="65"/>
      <c r="E1809" s="65"/>
      <c r="F1809" s="65"/>
      <c r="G1809" s="129"/>
    </row>
    <row r="1810" spans="1:7">
      <c r="A1810" s="65"/>
      <c r="B1810" s="65"/>
      <c r="C1810" s="65"/>
      <c r="D1810" s="65"/>
      <c r="E1810" s="65"/>
      <c r="F1810" s="65"/>
      <c r="G1810" s="129"/>
    </row>
    <row r="1811" spans="1:7">
      <c r="A1811" s="65"/>
      <c r="B1811" s="65"/>
      <c r="C1811" s="65"/>
      <c r="D1811" s="65"/>
      <c r="E1811" s="65"/>
      <c r="F1811" s="65"/>
      <c r="G1811" s="129"/>
    </row>
    <row r="1812" spans="1:7">
      <c r="A1812" s="65"/>
      <c r="B1812" s="65"/>
      <c r="C1812" s="65"/>
      <c r="D1812" s="65"/>
      <c r="E1812" s="65"/>
      <c r="F1812" s="65"/>
      <c r="G1812" s="129"/>
    </row>
    <row r="1813" spans="1:7">
      <c r="A1813" s="65"/>
      <c r="B1813" s="65"/>
      <c r="C1813" s="65"/>
      <c r="D1813" s="65"/>
      <c r="E1813" s="65"/>
      <c r="F1813" s="65"/>
      <c r="G1813" s="129"/>
    </row>
    <row r="1814" spans="1:7">
      <c r="A1814" s="65"/>
      <c r="B1814" s="65"/>
      <c r="C1814" s="65"/>
      <c r="D1814" s="65"/>
      <c r="E1814" s="65"/>
      <c r="F1814" s="65"/>
      <c r="G1814" s="129"/>
    </row>
    <row r="1815" spans="1:7">
      <c r="A1815" s="65"/>
      <c r="B1815" s="65"/>
      <c r="C1815" s="65"/>
      <c r="D1815" s="65"/>
      <c r="E1815" s="65"/>
      <c r="F1815" s="65"/>
      <c r="G1815" s="129"/>
    </row>
    <row r="1816" spans="1:7">
      <c r="A1816" s="65"/>
      <c r="B1816" s="65"/>
      <c r="C1816" s="65"/>
      <c r="D1816" s="65"/>
      <c r="E1816" s="65"/>
      <c r="F1816" s="65"/>
      <c r="G1816" s="129"/>
    </row>
    <row r="1817" spans="1:7">
      <c r="A1817" s="65"/>
      <c r="B1817" s="65"/>
      <c r="C1817" s="65"/>
      <c r="D1817" s="65"/>
      <c r="E1817" s="65"/>
      <c r="F1817" s="65"/>
      <c r="G1817" s="129"/>
    </row>
    <row r="1818" spans="1:7">
      <c r="A1818" s="65"/>
      <c r="B1818" s="65"/>
      <c r="C1818" s="65"/>
      <c r="D1818" s="65"/>
      <c r="E1818" s="65"/>
      <c r="F1818" s="65"/>
      <c r="G1818" s="129"/>
    </row>
    <row r="1819" spans="1:7">
      <c r="A1819" s="65"/>
      <c r="B1819" s="65"/>
      <c r="C1819" s="65"/>
      <c r="D1819" s="65"/>
      <c r="E1819" s="65"/>
      <c r="F1819" s="65"/>
      <c r="G1819" s="129"/>
    </row>
    <row r="1820" spans="1:7">
      <c r="A1820" s="65"/>
      <c r="B1820" s="65"/>
      <c r="C1820" s="65"/>
      <c r="D1820" s="65"/>
      <c r="E1820" s="65"/>
      <c r="F1820" s="65"/>
      <c r="G1820" s="129"/>
    </row>
    <row r="1821" spans="1:7">
      <c r="A1821" s="65"/>
      <c r="B1821" s="65"/>
      <c r="C1821" s="65"/>
      <c r="D1821" s="65"/>
      <c r="E1821" s="65"/>
      <c r="F1821" s="65"/>
      <c r="G1821" s="129"/>
    </row>
    <row r="1822" spans="1:7">
      <c r="A1822" s="65"/>
      <c r="B1822" s="65"/>
      <c r="C1822" s="65"/>
      <c r="D1822" s="65"/>
      <c r="E1822" s="65"/>
      <c r="F1822" s="65"/>
      <c r="G1822" s="129"/>
    </row>
    <row r="1823" spans="1:7">
      <c r="A1823" s="65"/>
      <c r="B1823" s="65"/>
      <c r="C1823" s="65"/>
      <c r="D1823" s="65"/>
      <c r="E1823" s="65"/>
      <c r="F1823" s="65"/>
      <c r="G1823" s="129"/>
    </row>
    <row r="1824" spans="1:7">
      <c r="A1824" s="65"/>
      <c r="B1824" s="65"/>
      <c r="C1824" s="65"/>
      <c r="D1824" s="65"/>
      <c r="E1824" s="65"/>
      <c r="F1824" s="65"/>
      <c r="G1824" s="129"/>
    </row>
    <row r="1825" spans="1:7">
      <c r="A1825" s="65"/>
      <c r="B1825" s="65"/>
      <c r="C1825" s="65"/>
      <c r="D1825" s="65"/>
      <c r="E1825" s="65"/>
      <c r="F1825" s="65"/>
      <c r="G1825" s="129"/>
    </row>
    <row r="1826" spans="1:7">
      <c r="A1826" s="65"/>
      <c r="B1826" s="65"/>
      <c r="C1826" s="65"/>
      <c r="D1826" s="65"/>
      <c r="E1826" s="65"/>
      <c r="F1826" s="65"/>
      <c r="G1826" s="129"/>
    </row>
    <row r="1827" spans="1:7">
      <c r="A1827" s="65"/>
      <c r="B1827" s="65"/>
      <c r="C1827" s="65"/>
      <c r="D1827" s="65"/>
      <c r="E1827" s="65"/>
      <c r="F1827" s="65"/>
      <c r="G1827" s="129"/>
    </row>
    <row r="1828" spans="1:7">
      <c r="A1828" s="65"/>
      <c r="B1828" s="65"/>
      <c r="C1828" s="65"/>
      <c r="D1828" s="65"/>
      <c r="E1828" s="65"/>
      <c r="F1828" s="65"/>
      <c r="G1828" s="129"/>
    </row>
    <row r="1829" spans="1:7">
      <c r="A1829" s="65"/>
      <c r="B1829" s="65"/>
      <c r="C1829" s="65"/>
      <c r="D1829" s="65"/>
      <c r="E1829" s="65"/>
      <c r="F1829" s="65"/>
      <c r="G1829" s="129"/>
    </row>
    <row r="1830" spans="1:7">
      <c r="A1830" s="65"/>
      <c r="B1830" s="65"/>
      <c r="C1830" s="65"/>
      <c r="D1830" s="65"/>
      <c r="E1830" s="65"/>
      <c r="F1830" s="65"/>
      <c r="G1830" s="129"/>
    </row>
    <row r="1831" spans="1:7">
      <c r="A1831" s="65"/>
      <c r="B1831" s="65"/>
      <c r="C1831" s="65"/>
      <c r="D1831" s="65"/>
      <c r="E1831" s="65"/>
      <c r="F1831" s="65"/>
      <c r="G1831" s="129"/>
    </row>
    <row r="1832" spans="1:7">
      <c r="A1832" s="65"/>
      <c r="B1832" s="65"/>
      <c r="C1832" s="65"/>
      <c r="D1832" s="65"/>
      <c r="E1832" s="65"/>
      <c r="F1832" s="65"/>
      <c r="G1832" s="129"/>
    </row>
    <row r="1833" spans="1:7">
      <c r="A1833" s="65"/>
      <c r="B1833" s="65"/>
      <c r="C1833" s="65"/>
      <c r="D1833" s="65"/>
      <c r="E1833" s="65"/>
      <c r="F1833" s="65"/>
      <c r="G1833" s="129"/>
    </row>
    <row r="1834" spans="1:7">
      <c r="A1834" s="65"/>
      <c r="B1834" s="65"/>
      <c r="C1834" s="65"/>
      <c r="D1834" s="65"/>
      <c r="E1834" s="65"/>
      <c r="F1834" s="65"/>
      <c r="G1834" s="129"/>
    </row>
    <row r="1835" spans="1:7">
      <c r="A1835" s="65"/>
      <c r="B1835" s="65"/>
      <c r="C1835" s="65"/>
      <c r="D1835" s="65"/>
      <c r="E1835" s="65"/>
      <c r="F1835" s="65"/>
      <c r="G1835" s="129"/>
    </row>
    <row r="1836" spans="1:7">
      <c r="A1836" s="65"/>
      <c r="B1836" s="65"/>
      <c r="C1836" s="65"/>
      <c r="D1836" s="65"/>
      <c r="E1836" s="65"/>
      <c r="F1836" s="65"/>
      <c r="G1836" s="129"/>
    </row>
    <row r="1837" spans="1:7">
      <c r="A1837" s="65"/>
      <c r="B1837" s="65"/>
      <c r="C1837" s="65"/>
      <c r="D1837" s="65"/>
      <c r="E1837" s="65"/>
      <c r="F1837" s="65"/>
      <c r="G1837" s="129"/>
    </row>
    <row r="1838" spans="1:7">
      <c r="A1838" s="65"/>
      <c r="B1838" s="65"/>
      <c r="C1838" s="65"/>
      <c r="D1838" s="65"/>
      <c r="E1838" s="65"/>
      <c r="F1838" s="65"/>
      <c r="G1838" s="129"/>
    </row>
    <row r="1839" spans="1:7">
      <c r="A1839" s="65"/>
      <c r="B1839" s="65"/>
      <c r="C1839" s="65"/>
      <c r="D1839" s="65"/>
      <c r="E1839" s="65"/>
      <c r="F1839" s="65"/>
      <c r="G1839" s="129"/>
    </row>
    <row r="1840" spans="1:7">
      <c r="A1840" s="65"/>
      <c r="B1840" s="65"/>
      <c r="C1840" s="65"/>
      <c r="D1840" s="65"/>
      <c r="E1840" s="65"/>
      <c r="F1840" s="65"/>
      <c r="G1840" s="129"/>
    </row>
    <row r="1841" spans="1:7">
      <c r="A1841" s="65"/>
      <c r="B1841" s="65"/>
      <c r="C1841" s="65"/>
      <c r="D1841" s="65"/>
      <c r="E1841" s="65"/>
      <c r="F1841" s="65"/>
      <c r="G1841" s="129"/>
    </row>
    <row r="1842" spans="1:7">
      <c r="A1842" s="65"/>
      <c r="B1842" s="65"/>
      <c r="C1842" s="65"/>
      <c r="D1842" s="65"/>
      <c r="E1842" s="65"/>
      <c r="F1842" s="65"/>
      <c r="G1842" s="129"/>
    </row>
    <row r="1843" spans="1:7">
      <c r="A1843" s="65"/>
      <c r="B1843" s="65"/>
      <c r="C1843" s="65"/>
      <c r="D1843" s="65"/>
      <c r="E1843" s="65"/>
      <c r="F1843" s="65"/>
      <c r="G1843" s="129"/>
    </row>
    <row r="1844" spans="1:7">
      <c r="A1844" s="65"/>
      <c r="B1844" s="65"/>
      <c r="C1844" s="65"/>
      <c r="D1844" s="65"/>
      <c r="E1844" s="65"/>
      <c r="F1844" s="65"/>
      <c r="G1844" s="129"/>
    </row>
    <row r="1845" spans="1:7">
      <c r="A1845" s="65"/>
      <c r="B1845" s="65"/>
      <c r="C1845" s="65"/>
      <c r="D1845" s="65"/>
      <c r="E1845" s="65"/>
      <c r="F1845" s="65"/>
      <c r="G1845" s="129"/>
    </row>
    <row r="1846" spans="1:7">
      <c r="A1846" s="65"/>
      <c r="B1846" s="65"/>
      <c r="C1846" s="65"/>
      <c r="D1846" s="65"/>
      <c r="E1846" s="65"/>
      <c r="F1846" s="65"/>
      <c r="G1846" s="129"/>
    </row>
    <row r="1847" spans="1:7">
      <c r="A1847" s="65"/>
      <c r="B1847" s="65"/>
      <c r="C1847" s="65"/>
      <c r="D1847" s="65"/>
      <c r="E1847" s="65"/>
      <c r="F1847" s="65"/>
      <c r="G1847" s="129"/>
    </row>
    <row r="1848" spans="1:7">
      <c r="A1848" s="65"/>
      <c r="B1848" s="65"/>
      <c r="C1848" s="65"/>
      <c r="D1848" s="65"/>
      <c r="E1848" s="65"/>
      <c r="F1848" s="65"/>
      <c r="G1848" s="129"/>
    </row>
    <row r="1849" spans="1:7">
      <c r="A1849" s="65"/>
      <c r="B1849" s="65"/>
      <c r="C1849" s="65"/>
      <c r="D1849" s="65"/>
      <c r="E1849" s="65"/>
      <c r="F1849" s="65"/>
      <c r="G1849" s="129"/>
    </row>
    <row r="1850" spans="1:7">
      <c r="A1850" s="65"/>
      <c r="B1850" s="65"/>
      <c r="C1850" s="65"/>
      <c r="D1850" s="65"/>
      <c r="E1850" s="65"/>
      <c r="F1850" s="65"/>
      <c r="G1850" s="129"/>
    </row>
    <row r="1851" spans="1:7">
      <c r="A1851" s="65"/>
      <c r="B1851" s="65"/>
      <c r="C1851" s="65"/>
      <c r="D1851" s="65"/>
      <c r="E1851" s="65"/>
      <c r="F1851" s="65"/>
      <c r="G1851" s="129"/>
    </row>
    <row r="1852" spans="1:7">
      <c r="A1852" s="65"/>
      <c r="B1852" s="65"/>
      <c r="C1852" s="65"/>
      <c r="D1852" s="65"/>
      <c r="E1852" s="65"/>
      <c r="F1852" s="65"/>
      <c r="G1852" s="129"/>
    </row>
    <row r="1853" spans="1:7">
      <c r="A1853" s="65"/>
      <c r="B1853" s="65"/>
      <c r="C1853" s="65"/>
      <c r="D1853" s="65"/>
      <c r="E1853" s="65"/>
      <c r="F1853" s="65"/>
      <c r="G1853" s="129"/>
    </row>
    <row r="1854" spans="1:7">
      <c r="A1854" s="65"/>
      <c r="B1854" s="65"/>
      <c r="C1854" s="65"/>
      <c r="D1854" s="65"/>
      <c r="E1854" s="65"/>
      <c r="F1854" s="65"/>
      <c r="G1854" s="129"/>
    </row>
    <row r="1855" spans="1:7">
      <c r="A1855" s="65"/>
      <c r="B1855" s="65"/>
      <c r="C1855" s="65"/>
      <c r="D1855" s="65"/>
      <c r="E1855" s="65"/>
      <c r="F1855" s="65"/>
      <c r="G1855" s="129"/>
    </row>
    <row r="1856" spans="1:7">
      <c r="A1856" s="65"/>
      <c r="B1856" s="65"/>
      <c r="C1856" s="65"/>
      <c r="D1856" s="65"/>
      <c r="E1856" s="65"/>
      <c r="F1856" s="65"/>
      <c r="G1856" s="129"/>
    </row>
    <row r="1857" spans="1:7">
      <c r="A1857" s="65"/>
      <c r="B1857" s="65"/>
      <c r="C1857" s="65"/>
      <c r="D1857" s="65"/>
      <c r="E1857" s="65"/>
      <c r="F1857" s="65"/>
      <c r="G1857" s="129"/>
    </row>
    <row r="1858" spans="1:7">
      <c r="A1858" s="65"/>
      <c r="B1858" s="65"/>
      <c r="C1858" s="65"/>
      <c r="D1858" s="65"/>
      <c r="E1858" s="65"/>
      <c r="F1858" s="65"/>
      <c r="G1858" s="129"/>
    </row>
    <row r="1859" spans="1:7">
      <c r="A1859" s="65"/>
      <c r="B1859" s="65"/>
      <c r="C1859" s="65"/>
      <c r="D1859" s="65"/>
      <c r="E1859" s="65"/>
      <c r="F1859" s="65"/>
      <c r="G1859" s="129"/>
    </row>
    <row r="1860" spans="1:7">
      <c r="A1860" s="65"/>
      <c r="B1860" s="65"/>
      <c r="C1860" s="65"/>
      <c r="D1860" s="65"/>
      <c r="E1860" s="65"/>
      <c r="F1860" s="65"/>
      <c r="G1860" s="129"/>
    </row>
    <row r="1861" spans="1:7">
      <c r="A1861" s="65"/>
      <c r="B1861" s="65"/>
      <c r="C1861" s="65"/>
      <c r="D1861" s="65"/>
      <c r="E1861" s="65"/>
      <c r="F1861" s="65"/>
      <c r="G1861" s="129"/>
    </row>
    <row r="1862" spans="1:7">
      <c r="A1862" s="65"/>
      <c r="B1862" s="65"/>
      <c r="C1862" s="65"/>
      <c r="D1862" s="65"/>
      <c r="E1862" s="65"/>
      <c r="F1862" s="65"/>
      <c r="G1862" s="129"/>
    </row>
    <row r="1863" spans="1:7">
      <c r="A1863" s="65"/>
      <c r="B1863" s="65"/>
      <c r="C1863" s="65"/>
      <c r="D1863" s="65"/>
      <c r="E1863" s="65"/>
      <c r="F1863" s="65"/>
      <c r="G1863" s="129"/>
    </row>
    <row r="1864" spans="1:7">
      <c r="A1864" s="65"/>
      <c r="B1864" s="65"/>
      <c r="C1864" s="65"/>
      <c r="D1864" s="65"/>
      <c r="E1864" s="65"/>
      <c r="F1864" s="65"/>
      <c r="G1864" s="129"/>
    </row>
    <row r="1865" spans="1:7">
      <c r="A1865" s="65"/>
      <c r="B1865" s="65"/>
      <c r="C1865" s="65"/>
      <c r="D1865" s="65"/>
      <c r="E1865" s="65"/>
      <c r="F1865" s="65"/>
      <c r="G1865" s="129"/>
    </row>
    <row r="1866" spans="1:7">
      <c r="A1866" s="65"/>
      <c r="B1866" s="65"/>
      <c r="C1866" s="65"/>
      <c r="D1866" s="65"/>
      <c r="E1866" s="65"/>
      <c r="F1866" s="65"/>
      <c r="G1866" s="129"/>
    </row>
    <row r="1867" spans="1:7">
      <c r="A1867" s="65"/>
      <c r="B1867" s="65"/>
      <c r="C1867" s="65"/>
      <c r="D1867" s="65"/>
      <c r="E1867" s="65"/>
      <c r="F1867" s="65"/>
      <c r="G1867" s="129"/>
    </row>
    <row r="1868" spans="1:7">
      <c r="A1868" s="65"/>
      <c r="B1868" s="65"/>
      <c r="C1868" s="65"/>
      <c r="D1868" s="65"/>
      <c r="E1868" s="65"/>
      <c r="F1868" s="65"/>
      <c r="G1868" s="129"/>
    </row>
    <row r="1869" spans="1:7">
      <c r="A1869" s="65"/>
      <c r="B1869" s="65"/>
      <c r="C1869" s="65"/>
      <c r="D1869" s="65"/>
      <c r="E1869" s="65"/>
      <c r="F1869" s="65"/>
      <c r="G1869" s="129"/>
    </row>
    <row r="1870" spans="1:7">
      <c r="A1870" s="65"/>
      <c r="B1870" s="65"/>
      <c r="C1870" s="65"/>
      <c r="D1870" s="65"/>
      <c r="E1870" s="65"/>
      <c r="F1870" s="65"/>
      <c r="G1870" s="129"/>
    </row>
    <row r="1871" spans="1:7">
      <c r="A1871" s="65"/>
      <c r="B1871" s="65"/>
      <c r="C1871" s="65"/>
      <c r="D1871" s="65"/>
      <c r="E1871" s="65"/>
      <c r="F1871" s="65"/>
      <c r="G1871" s="129"/>
    </row>
    <row r="1872" spans="1:7">
      <c r="A1872" s="65"/>
      <c r="B1872" s="65"/>
      <c r="C1872" s="65"/>
      <c r="D1872" s="65"/>
      <c r="E1872" s="65"/>
      <c r="F1872" s="65"/>
      <c r="G1872" s="129"/>
    </row>
    <row r="1873" spans="1:7">
      <c r="A1873" s="65"/>
      <c r="B1873" s="65"/>
      <c r="C1873" s="65"/>
      <c r="D1873" s="65"/>
      <c r="E1873" s="65"/>
      <c r="F1873" s="65"/>
      <c r="G1873" s="129"/>
    </row>
    <row r="1874" spans="1:7">
      <c r="A1874" s="65"/>
      <c r="B1874" s="65"/>
      <c r="C1874" s="65"/>
      <c r="D1874" s="65"/>
      <c r="E1874" s="65"/>
      <c r="F1874" s="65"/>
      <c r="G1874" s="129"/>
    </row>
    <row r="1875" spans="1:7">
      <c r="A1875" s="65"/>
      <c r="B1875" s="65"/>
      <c r="C1875" s="65"/>
      <c r="D1875" s="65"/>
      <c r="E1875" s="65"/>
      <c r="F1875" s="65"/>
      <c r="G1875" s="129"/>
    </row>
    <row r="1876" spans="1:7">
      <c r="A1876" s="65"/>
      <c r="B1876" s="65"/>
      <c r="C1876" s="65"/>
      <c r="D1876" s="65"/>
      <c r="E1876" s="65"/>
      <c r="F1876" s="65"/>
      <c r="G1876" s="129"/>
    </row>
    <row r="1877" spans="1:7">
      <c r="A1877" s="65"/>
      <c r="B1877" s="65"/>
      <c r="C1877" s="65"/>
      <c r="D1877" s="65"/>
      <c r="E1877" s="65"/>
      <c r="F1877" s="65"/>
      <c r="G1877" s="129"/>
    </row>
    <row r="1878" spans="1:7">
      <c r="A1878" s="65"/>
      <c r="B1878" s="65"/>
      <c r="C1878" s="65"/>
      <c r="D1878" s="65"/>
      <c r="E1878" s="65"/>
      <c r="F1878" s="65"/>
      <c r="G1878" s="129"/>
    </row>
    <row r="1879" spans="1:7">
      <c r="A1879" s="65"/>
      <c r="B1879" s="65"/>
      <c r="C1879" s="65"/>
      <c r="D1879" s="65"/>
      <c r="E1879" s="65"/>
      <c r="F1879" s="65"/>
      <c r="G1879" s="129"/>
    </row>
    <row r="1880" spans="1:7">
      <c r="A1880" s="65"/>
      <c r="B1880" s="65"/>
      <c r="C1880" s="65"/>
      <c r="D1880" s="65"/>
      <c r="E1880" s="65"/>
      <c r="F1880" s="65"/>
      <c r="G1880" s="129"/>
    </row>
    <row r="1881" spans="1:7">
      <c r="A1881" s="65"/>
      <c r="B1881" s="65"/>
      <c r="C1881" s="65"/>
      <c r="D1881" s="65"/>
      <c r="E1881" s="65"/>
      <c r="F1881" s="65"/>
      <c r="G1881" s="129"/>
    </row>
    <row r="1882" spans="1:7">
      <c r="A1882" s="65"/>
      <c r="B1882" s="65"/>
      <c r="C1882" s="65"/>
      <c r="D1882" s="65"/>
      <c r="E1882" s="65"/>
      <c r="F1882" s="65"/>
      <c r="G1882" s="129"/>
    </row>
    <row r="1883" spans="1:7">
      <c r="A1883" s="65"/>
      <c r="B1883" s="65"/>
      <c r="C1883" s="65"/>
      <c r="D1883" s="65"/>
      <c r="E1883" s="65"/>
      <c r="F1883" s="65"/>
      <c r="G1883" s="129"/>
    </row>
    <row r="1884" spans="1:7">
      <c r="A1884" s="65"/>
      <c r="B1884" s="65"/>
      <c r="C1884" s="65"/>
      <c r="D1884" s="65"/>
      <c r="E1884" s="65"/>
      <c r="F1884" s="65"/>
      <c r="G1884" s="129"/>
    </row>
    <row r="1885" spans="1:7">
      <c r="A1885" s="65"/>
      <c r="B1885" s="65"/>
      <c r="C1885" s="65"/>
      <c r="D1885" s="65"/>
      <c r="E1885" s="65"/>
      <c r="F1885" s="65"/>
      <c r="G1885" s="129"/>
    </row>
    <row r="1886" spans="1:7">
      <c r="A1886" s="65"/>
      <c r="B1886" s="65"/>
      <c r="C1886" s="65"/>
      <c r="D1886" s="65"/>
      <c r="E1886" s="65"/>
      <c r="F1886" s="65"/>
      <c r="G1886" s="129"/>
    </row>
    <row r="1887" spans="1:7">
      <c r="A1887" s="65"/>
      <c r="B1887" s="65"/>
      <c r="C1887" s="65"/>
      <c r="D1887" s="65"/>
      <c r="E1887" s="65"/>
      <c r="F1887" s="65"/>
      <c r="G1887" s="129"/>
    </row>
    <row r="1888" spans="1:7">
      <c r="A1888" s="65"/>
      <c r="B1888" s="65"/>
      <c r="C1888" s="65"/>
      <c r="D1888" s="65"/>
      <c r="E1888" s="65"/>
      <c r="F1888" s="65"/>
      <c r="G1888" s="129"/>
    </row>
    <row r="1889" spans="1:7">
      <c r="A1889" s="65"/>
      <c r="B1889" s="65"/>
      <c r="C1889" s="65"/>
      <c r="D1889" s="65"/>
      <c r="E1889" s="65"/>
      <c r="F1889" s="65"/>
      <c r="G1889" s="129"/>
    </row>
    <row r="1890" spans="1:7">
      <c r="A1890" s="65"/>
      <c r="B1890" s="65"/>
      <c r="C1890" s="65"/>
      <c r="D1890" s="65"/>
      <c r="E1890" s="65"/>
      <c r="F1890" s="65"/>
      <c r="G1890" s="129"/>
    </row>
    <row r="1891" spans="1:7">
      <c r="A1891" s="65"/>
      <c r="B1891" s="65"/>
      <c r="C1891" s="65"/>
      <c r="D1891" s="65"/>
      <c r="E1891" s="65"/>
      <c r="F1891" s="65"/>
      <c r="G1891" s="129"/>
    </row>
    <row r="1892" spans="1:7">
      <c r="A1892" s="65"/>
      <c r="B1892" s="65"/>
      <c r="C1892" s="65"/>
      <c r="D1892" s="65"/>
      <c r="E1892" s="65"/>
      <c r="F1892" s="65"/>
      <c r="G1892" s="129"/>
    </row>
    <row r="1893" spans="1:7">
      <c r="A1893" s="65"/>
      <c r="B1893" s="65"/>
      <c r="C1893" s="65"/>
      <c r="D1893" s="65"/>
      <c r="E1893" s="65"/>
      <c r="F1893" s="65"/>
      <c r="G1893" s="129"/>
    </row>
    <row r="1894" spans="1:7">
      <c r="A1894" s="65"/>
      <c r="B1894" s="65"/>
      <c r="C1894" s="65"/>
      <c r="D1894" s="65"/>
      <c r="E1894" s="65"/>
      <c r="F1894" s="65"/>
      <c r="G1894" s="129"/>
    </row>
    <row r="1895" spans="1:7">
      <c r="A1895" s="65"/>
      <c r="B1895" s="65"/>
      <c r="C1895" s="65"/>
      <c r="D1895" s="65"/>
      <c r="E1895" s="65"/>
      <c r="F1895" s="65"/>
      <c r="G1895" s="129"/>
    </row>
    <row r="1896" spans="1:7">
      <c r="A1896" s="65"/>
      <c r="B1896" s="65"/>
      <c r="C1896" s="65"/>
      <c r="D1896" s="65"/>
      <c r="E1896" s="65"/>
      <c r="F1896" s="65"/>
      <c r="G1896" s="129"/>
    </row>
    <row r="1897" spans="1:7">
      <c r="A1897" s="65"/>
      <c r="B1897" s="65"/>
      <c r="C1897" s="65"/>
      <c r="D1897" s="65"/>
      <c r="E1897" s="65"/>
      <c r="F1897" s="65"/>
      <c r="G1897" s="129"/>
    </row>
    <row r="1898" spans="1:7">
      <c r="A1898" s="65"/>
      <c r="B1898" s="65"/>
      <c r="C1898" s="65"/>
      <c r="D1898" s="65"/>
      <c r="E1898" s="65"/>
      <c r="F1898" s="65"/>
      <c r="G1898" s="129"/>
    </row>
    <row r="1899" spans="1:7">
      <c r="A1899" s="65"/>
      <c r="B1899" s="65"/>
      <c r="C1899" s="65"/>
      <c r="D1899" s="65"/>
      <c r="E1899" s="65"/>
      <c r="F1899" s="65"/>
      <c r="G1899" s="129"/>
    </row>
    <row r="1900" spans="1:7">
      <c r="A1900" s="65"/>
      <c r="B1900" s="65"/>
      <c r="C1900" s="65"/>
      <c r="D1900" s="65"/>
      <c r="E1900" s="65"/>
      <c r="F1900" s="65"/>
      <c r="G1900" s="129"/>
    </row>
    <row r="1901" spans="1:7">
      <c r="A1901" s="65"/>
      <c r="B1901" s="65"/>
      <c r="C1901" s="65"/>
      <c r="D1901" s="65"/>
      <c r="E1901" s="65"/>
      <c r="F1901" s="65"/>
      <c r="G1901" s="129"/>
    </row>
    <row r="1902" spans="1:7">
      <c r="A1902" s="65"/>
      <c r="B1902" s="65"/>
      <c r="C1902" s="65"/>
      <c r="D1902" s="65"/>
      <c r="E1902" s="65"/>
      <c r="F1902" s="65"/>
      <c r="G1902" s="129"/>
    </row>
    <row r="1903" spans="1:7">
      <c r="A1903" s="65"/>
      <c r="B1903" s="65"/>
      <c r="C1903" s="65"/>
      <c r="D1903" s="65"/>
      <c r="E1903" s="65"/>
      <c r="F1903" s="65"/>
      <c r="G1903" s="129"/>
    </row>
    <row r="1904" spans="1:7">
      <c r="A1904" s="65"/>
      <c r="B1904" s="65"/>
      <c r="C1904" s="65"/>
      <c r="D1904" s="65"/>
      <c r="E1904" s="65"/>
      <c r="F1904" s="65"/>
      <c r="G1904" s="129"/>
    </row>
    <row r="1905" spans="1:7">
      <c r="A1905" s="65"/>
      <c r="B1905" s="65"/>
      <c r="C1905" s="65"/>
      <c r="D1905" s="65"/>
      <c r="E1905" s="65"/>
      <c r="F1905" s="65"/>
      <c r="G1905" s="129"/>
    </row>
    <row r="1906" spans="1:7">
      <c r="A1906" s="65"/>
      <c r="B1906" s="65"/>
      <c r="C1906" s="65"/>
      <c r="D1906" s="65"/>
      <c r="E1906" s="65"/>
      <c r="F1906" s="65"/>
      <c r="G1906" s="129"/>
    </row>
    <row r="1907" spans="1:7">
      <c r="A1907" s="65"/>
      <c r="B1907" s="65"/>
      <c r="C1907" s="65"/>
      <c r="D1907" s="65"/>
      <c r="E1907" s="65"/>
      <c r="F1907" s="65"/>
      <c r="G1907" s="129"/>
    </row>
    <row r="1908" spans="1:7">
      <c r="A1908" s="65"/>
      <c r="B1908" s="65"/>
      <c r="C1908" s="65"/>
      <c r="D1908" s="65"/>
      <c r="E1908" s="65"/>
      <c r="F1908" s="65"/>
      <c r="G1908" s="129"/>
    </row>
    <row r="1909" spans="1:7">
      <c r="A1909" s="65"/>
      <c r="B1909" s="65"/>
      <c r="C1909" s="65"/>
      <c r="D1909" s="65"/>
      <c r="E1909" s="65"/>
      <c r="F1909" s="65"/>
      <c r="G1909" s="129"/>
    </row>
    <row r="1910" spans="1:7">
      <c r="A1910" s="65"/>
      <c r="B1910" s="65"/>
      <c r="C1910" s="65"/>
      <c r="D1910" s="65"/>
      <c r="E1910" s="65"/>
      <c r="F1910" s="65"/>
      <c r="G1910" s="129"/>
    </row>
    <row r="1911" spans="1:7">
      <c r="A1911" s="65"/>
      <c r="B1911" s="65"/>
      <c r="C1911" s="65"/>
      <c r="D1911" s="65"/>
      <c r="E1911" s="65"/>
      <c r="F1911" s="65"/>
      <c r="G1911" s="129"/>
    </row>
    <row r="1912" spans="1:7">
      <c r="A1912" s="65"/>
      <c r="B1912" s="65"/>
      <c r="C1912" s="65"/>
      <c r="D1912" s="65"/>
      <c r="E1912" s="65"/>
      <c r="F1912" s="65"/>
      <c r="G1912" s="129"/>
    </row>
    <row r="1913" spans="1:7">
      <c r="A1913" s="65"/>
      <c r="B1913" s="65"/>
      <c r="C1913" s="65"/>
      <c r="D1913" s="65"/>
      <c r="E1913" s="65"/>
      <c r="F1913" s="65"/>
      <c r="G1913" s="129"/>
    </row>
    <row r="1914" spans="1:7">
      <c r="A1914" s="65"/>
      <c r="B1914" s="65"/>
      <c r="C1914" s="65"/>
      <c r="D1914" s="65"/>
      <c r="E1914" s="65"/>
      <c r="F1914" s="65"/>
      <c r="G1914" s="129"/>
    </row>
    <row r="1915" spans="1:7">
      <c r="A1915" s="65"/>
      <c r="B1915" s="65"/>
      <c r="C1915" s="65"/>
      <c r="D1915" s="65"/>
      <c r="E1915" s="65"/>
      <c r="F1915" s="65"/>
      <c r="G1915" s="129"/>
    </row>
    <row r="1916" spans="1:7">
      <c r="A1916" s="65"/>
      <c r="B1916" s="65"/>
      <c r="C1916" s="65"/>
      <c r="D1916" s="65"/>
      <c r="E1916" s="65"/>
      <c r="F1916" s="65"/>
      <c r="G1916" s="129"/>
    </row>
    <row r="1917" spans="1:7">
      <c r="A1917" s="65"/>
      <c r="B1917" s="65"/>
      <c r="C1917" s="65"/>
      <c r="D1917" s="65"/>
      <c r="E1917" s="65"/>
      <c r="F1917" s="65"/>
      <c r="G1917" s="129"/>
    </row>
    <row r="1918" spans="1:7">
      <c r="A1918" s="65"/>
      <c r="B1918" s="65"/>
      <c r="C1918" s="65"/>
      <c r="D1918" s="65"/>
      <c r="E1918" s="65"/>
      <c r="F1918" s="65"/>
      <c r="G1918" s="129"/>
    </row>
    <row r="1919" spans="1:7">
      <c r="A1919" s="65"/>
      <c r="B1919" s="65"/>
      <c r="C1919" s="65"/>
      <c r="D1919" s="65"/>
      <c r="E1919" s="65"/>
      <c r="F1919" s="65"/>
      <c r="G1919" s="129"/>
    </row>
    <row r="1920" spans="1:7">
      <c r="A1920" s="65"/>
      <c r="B1920" s="65"/>
      <c r="C1920" s="65"/>
      <c r="D1920" s="65"/>
      <c r="E1920" s="65"/>
      <c r="F1920" s="65"/>
      <c r="G1920" s="129"/>
    </row>
    <row r="1921" spans="1:7">
      <c r="A1921" s="65"/>
      <c r="B1921" s="65"/>
      <c r="C1921" s="65"/>
      <c r="D1921" s="65"/>
      <c r="E1921" s="65"/>
      <c r="F1921" s="65"/>
      <c r="G1921" s="129"/>
    </row>
    <row r="1922" spans="1:7">
      <c r="A1922" s="65"/>
      <c r="B1922" s="65"/>
      <c r="C1922" s="65"/>
      <c r="D1922" s="65"/>
      <c r="E1922" s="65"/>
      <c r="F1922" s="65"/>
      <c r="G1922" s="129"/>
    </row>
    <row r="1923" spans="1:7">
      <c r="A1923" s="65"/>
      <c r="B1923" s="65"/>
      <c r="C1923" s="65"/>
      <c r="D1923" s="65"/>
      <c r="E1923" s="65"/>
      <c r="F1923" s="65"/>
      <c r="G1923" s="129"/>
    </row>
    <row r="1924" spans="1:7">
      <c r="A1924" s="65"/>
      <c r="B1924" s="65"/>
      <c r="C1924" s="65"/>
      <c r="D1924" s="65"/>
      <c r="E1924" s="65"/>
      <c r="F1924" s="65"/>
      <c r="G1924" s="129"/>
    </row>
    <row r="1925" spans="1:7">
      <c r="A1925" s="65"/>
      <c r="B1925" s="65"/>
      <c r="C1925" s="65"/>
      <c r="D1925" s="65"/>
      <c r="E1925" s="65"/>
      <c r="F1925" s="65"/>
      <c r="G1925" s="129"/>
    </row>
    <row r="1926" spans="1:7">
      <c r="A1926" s="65"/>
      <c r="B1926" s="65"/>
      <c r="C1926" s="65"/>
      <c r="D1926" s="65"/>
      <c r="E1926" s="65"/>
      <c r="F1926" s="65"/>
      <c r="G1926" s="129"/>
    </row>
    <row r="1927" spans="1:7">
      <c r="A1927" s="65"/>
      <c r="B1927" s="65"/>
      <c r="C1927" s="65"/>
      <c r="D1927" s="65"/>
      <c r="E1927" s="65"/>
      <c r="F1927" s="65"/>
      <c r="G1927" s="129"/>
    </row>
    <row r="1928" spans="1:7">
      <c r="A1928" s="65"/>
      <c r="B1928" s="65"/>
      <c r="C1928" s="65"/>
      <c r="D1928" s="65"/>
      <c r="E1928" s="65"/>
      <c r="F1928" s="65"/>
      <c r="G1928" s="129"/>
    </row>
    <row r="1929" spans="1:7">
      <c r="A1929" s="65"/>
      <c r="B1929" s="65"/>
      <c r="C1929" s="65"/>
      <c r="D1929" s="65"/>
      <c r="E1929" s="65"/>
      <c r="F1929" s="65"/>
      <c r="G1929" s="129"/>
    </row>
    <row r="1930" spans="1:7">
      <c r="A1930" s="65"/>
      <c r="B1930" s="65"/>
      <c r="C1930" s="65"/>
      <c r="D1930" s="65"/>
      <c r="E1930" s="65"/>
      <c r="F1930" s="65"/>
      <c r="G1930" s="129"/>
    </row>
    <row r="1931" spans="1:7">
      <c r="A1931" s="65"/>
      <c r="B1931" s="65"/>
      <c r="C1931" s="65"/>
      <c r="D1931" s="65"/>
      <c r="E1931" s="65"/>
      <c r="F1931" s="65"/>
      <c r="G1931" s="129"/>
    </row>
    <row r="1932" spans="1:7">
      <c r="A1932" s="65"/>
      <c r="B1932" s="65"/>
      <c r="C1932" s="65"/>
      <c r="D1932" s="65"/>
      <c r="E1932" s="65"/>
      <c r="F1932" s="65"/>
      <c r="G1932" s="129"/>
    </row>
    <row r="1933" spans="1:7">
      <c r="A1933" s="65"/>
      <c r="B1933" s="65"/>
      <c r="C1933" s="65"/>
      <c r="D1933" s="65"/>
      <c r="E1933" s="65"/>
      <c r="F1933" s="65"/>
      <c r="G1933" s="129"/>
    </row>
    <row r="1934" spans="1:7">
      <c r="A1934" s="65"/>
      <c r="B1934" s="65"/>
      <c r="C1934" s="65"/>
      <c r="D1934" s="65"/>
      <c r="E1934" s="65"/>
      <c r="F1934" s="65"/>
      <c r="G1934" s="129"/>
    </row>
    <row r="1935" spans="1:7">
      <c r="A1935" s="65"/>
      <c r="B1935" s="65"/>
      <c r="C1935" s="65"/>
      <c r="D1935" s="65"/>
      <c r="E1935" s="65"/>
      <c r="F1935" s="65"/>
      <c r="G1935" s="129"/>
    </row>
    <row r="1936" spans="1:7">
      <c r="A1936" s="65"/>
      <c r="B1936" s="65"/>
      <c r="C1936" s="65"/>
      <c r="D1936" s="65"/>
      <c r="E1936" s="65"/>
      <c r="F1936" s="65"/>
      <c r="G1936" s="129"/>
    </row>
    <row r="1937" spans="1:7">
      <c r="A1937" s="65"/>
      <c r="B1937" s="65"/>
      <c r="C1937" s="65"/>
      <c r="D1937" s="65"/>
      <c r="E1937" s="65"/>
      <c r="F1937" s="65"/>
      <c r="G1937" s="129"/>
    </row>
    <row r="1938" spans="1:7">
      <c r="A1938" s="65"/>
      <c r="B1938" s="65"/>
      <c r="C1938" s="65"/>
      <c r="D1938" s="65"/>
      <c r="E1938" s="65"/>
      <c r="F1938" s="65"/>
      <c r="G1938" s="129"/>
    </row>
    <row r="1939" spans="1:7">
      <c r="A1939" s="65"/>
      <c r="B1939" s="65"/>
      <c r="C1939" s="65"/>
      <c r="D1939" s="65"/>
      <c r="E1939" s="65"/>
      <c r="F1939" s="65"/>
      <c r="G1939" s="129"/>
    </row>
    <row r="1940" spans="1:7">
      <c r="A1940" s="65"/>
      <c r="B1940" s="65"/>
      <c r="C1940" s="65"/>
      <c r="D1940" s="65"/>
      <c r="E1940" s="65"/>
      <c r="F1940" s="65"/>
      <c r="G1940" s="129"/>
    </row>
    <row r="1941" spans="1:7">
      <c r="A1941" s="65"/>
      <c r="B1941" s="65"/>
      <c r="C1941" s="65"/>
      <c r="D1941" s="65"/>
      <c r="E1941" s="65"/>
      <c r="F1941" s="65"/>
      <c r="G1941" s="129"/>
    </row>
    <row r="1942" spans="1:7">
      <c r="A1942" s="65"/>
      <c r="B1942" s="65"/>
      <c r="C1942" s="65"/>
      <c r="D1942" s="65"/>
      <c r="E1942" s="65"/>
      <c r="F1942" s="65"/>
      <c r="G1942" s="129"/>
    </row>
    <row r="1943" spans="1:7">
      <c r="A1943" s="65"/>
      <c r="B1943" s="65"/>
      <c r="C1943" s="65"/>
      <c r="D1943" s="65"/>
      <c r="E1943" s="65"/>
      <c r="F1943" s="65"/>
      <c r="G1943" s="129"/>
    </row>
    <row r="1944" spans="1:7">
      <c r="A1944" s="65"/>
      <c r="B1944" s="65"/>
      <c r="C1944" s="65"/>
      <c r="D1944" s="65"/>
      <c r="E1944" s="65"/>
      <c r="F1944" s="65"/>
      <c r="G1944" s="129"/>
    </row>
    <row r="1945" spans="1:7">
      <c r="A1945" s="65"/>
      <c r="B1945" s="65"/>
      <c r="C1945" s="65"/>
      <c r="D1945" s="65"/>
      <c r="E1945" s="65"/>
      <c r="F1945" s="65"/>
      <c r="G1945" s="129"/>
    </row>
    <row r="1946" spans="1:7">
      <c r="A1946" s="65"/>
      <c r="B1946" s="65"/>
      <c r="C1946" s="65"/>
      <c r="D1946" s="65"/>
      <c r="E1946" s="65"/>
      <c r="F1946" s="65"/>
      <c r="G1946" s="129"/>
    </row>
    <row r="1947" spans="1:7">
      <c r="A1947" s="65"/>
      <c r="B1947" s="65"/>
      <c r="C1947" s="65"/>
      <c r="D1947" s="65"/>
      <c r="E1947" s="65"/>
      <c r="F1947" s="65"/>
      <c r="G1947" s="129"/>
    </row>
    <row r="1948" spans="1:7">
      <c r="A1948" s="65"/>
      <c r="B1948" s="65"/>
      <c r="C1948" s="65"/>
      <c r="D1948" s="65"/>
      <c r="E1948" s="65"/>
      <c r="F1948" s="65"/>
      <c r="G1948" s="129"/>
    </row>
    <row r="1949" spans="1:7">
      <c r="A1949" s="65"/>
      <c r="B1949" s="65"/>
      <c r="C1949" s="65"/>
      <c r="D1949" s="65"/>
      <c r="E1949" s="65"/>
      <c r="F1949" s="65"/>
      <c r="G1949" s="129"/>
    </row>
    <row r="1950" spans="1:7">
      <c r="A1950" s="65"/>
      <c r="B1950" s="65"/>
      <c r="C1950" s="65"/>
      <c r="D1950" s="65"/>
      <c r="E1950" s="65"/>
      <c r="F1950" s="65"/>
      <c r="G1950" s="129"/>
    </row>
    <row r="1951" spans="1:7">
      <c r="A1951" s="65"/>
      <c r="B1951" s="65"/>
      <c r="C1951" s="65"/>
      <c r="D1951" s="65"/>
      <c r="E1951" s="65"/>
      <c r="F1951" s="65"/>
      <c r="G1951" s="129"/>
    </row>
    <row r="1952" spans="1:7">
      <c r="A1952" s="65"/>
      <c r="B1952" s="65"/>
      <c r="C1952" s="65"/>
      <c r="D1952" s="65"/>
      <c r="E1952" s="65"/>
      <c r="F1952" s="65"/>
      <c r="G1952" s="129"/>
    </row>
    <row r="1953" spans="1:7">
      <c r="A1953" s="65"/>
      <c r="B1953" s="65"/>
      <c r="C1953" s="65"/>
      <c r="D1953" s="65"/>
      <c r="E1953" s="65"/>
      <c r="F1953" s="65"/>
      <c r="G1953" s="129"/>
    </row>
    <row r="1954" spans="1:7">
      <c r="A1954" s="65"/>
      <c r="B1954" s="65"/>
      <c r="C1954" s="65"/>
      <c r="D1954" s="65"/>
      <c r="E1954" s="65"/>
      <c r="F1954" s="65"/>
      <c r="G1954" s="129"/>
    </row>
    <row r="1955" spans="1:7">
      <c r="A1955" s="65"/>
      <c r="B1955" s="65"/>
      <c r="C1955" s="65"/>
      <c r="D1955" s="65"/>
      <c r="E1955" s="65"/>
      <c r="F1955" s="65"/>
      <c r="G1955" s="129"/>
    </row>
    <row r="1956" spans="1:7">
      <c r="A1956" s="65"/>
      <c r="B1956" s="65"/>
      <c r="C1956" s="65"/>
      <c r="D1956" s="65"/>
      <c r="E1956" s="65"/>
      <c r="F1956" s="65"/>
      <c r="G1956" s="129"/>
    </row>
    <row r="1957" spans="1:7">
      <c r="A1957" s="65"/>
      <c r="B1957" s="65"/>
      <c r="C1957" s="65"/>
      <c r="D1957" s="65"/>
      <c r="E1957" s="65"/>
      <c r="F1957" s="65"/>
      <c r="G1957" s="129"/>
    </row>
    <row r="1958" spans="1:7">
      <c r="A1958" s="65"/>
      <c r="B1958" s="65"/>
      <c r="C1958" s="65"/>
      <c r="D1958" s="65"/>
      <c r="E1958" s="65"/>
      <c r="F1958" s="65"/>
      <c r="G1958" s="129"/>
    </row>
    <row r="1959" spans="1:7">
      <c r="A1959" s="65"/>
      <c r="B1959" s="65"/>
      <c r="C1959" s="65"/>
      <c r="D1959" s="65"/>
      <c r="E1959" s="65"/>
      <c r="F1959" s="65"/>
      <c r="G1959" s="129"/>
    </row>
    <row r="1960" spans="1:7">
      <c r="A1960" s="65"/>
      <c r="B1960" s="65"/>
      <c r="C1960" s="65"/>
      <c r="D1960" s="65"/>
      <c r="E1960" s="65"/>
      <c r="F1960" s="65"/>
      <c r="G1960" s="129"/>
    </row>
    <row r="1961" spans="1:7">
      <c r="A1961" s="65"/>
      <c r="B1961" s="65"/>
      <c r="C1961" s="65"/>
      <c r="D1961" s="65"/>
      <c r="E1961" s="65"/>
      <c r="F1961" s="65"/>
      <c r="G1961" s="129"/>
    </row>
    <row r="1962" spans="1:7">
      <c r="A1962" s="65"/>
      <c r="B1962" s="65"/>
      <c r="C1962" s="65"/>
      <c r="D1962" s="65"/>
      <c r="E1962" s="65"/>
      <c r="F1962" s="65"/>
      <c r="G1962" s="129"/>
    </row>
    <row r="1963" spans="1:7">
      <c r="A1963" s="65"/>
      <c r="B1963" s="65"/>
      <c r="C1963" s="65"/>
      <c r="D1963" s="65"/>
      <c r="E1963" s="65"/>
      <c r="F1963" s="65"/>
      <c r="G1963" s="129"/>
    </row>
    <row r="1964" spans="1:7">
      <c r="A1964" s="65"/>
      <c r="B1964" s="65"/>
      <c r="C1964" s="65"/>
      <c r="D1964" s="65"/>
      <c r="E1964" s="65"/>
      <c r="F1964" s="65"/>
      <c r="G1964" s="129"/>
    </row>
    <row r="1965" spans="1:7">
      <c r="A1965" s="65"/>
      <c r="B1965" s="65"/>
      <c r="C1965" s="65"/>
      <c r="D1965" s="65"/>
      <c r="E1965" s="65"/>
      <c r="F1965" s="65"/>
      <c r="G1965" s="129"/>
    </row>
    <row r="1966" spans="1:7">
      <c r="A1966" s="65"/>
      <c r="B1966" s="65"/>
      <c r="C1966" s="65"/>
      <c r="D1966" s="65"/>
      <c r="E1966" s="65"/>
      <c r="F1966" s="65"/>
      <c r="G1966" s="129"/>
    </row>
    <row r="1967" spans="1:7">
      <c r="A1967" s="65"/>
      <c r="B1967" s="65"/>
      <c r="C1967" s="65"/>
      <c r="D1967" s="65"/>
      <c r="E1967" s="65"/>
      <c r="F1967" s="65"/>
      <c r="G1967" s="129"/>
    </row>
    <row r="1968" spans="1:7">
      <c r="A1968" s="65"/>
      <c r="B1968" s="65"/>
      <c r="C1968" s="65"/>
      <c r="D1968" s="65"/>
      <c r="E1968" s="65"/>
      <c r="F1968" s="65"/>
      <c r="G1968" s="129"/>
    </row>
    <row r="1969" spans="1:7">
      <c r="A1969" s="65"/>
      <c r="B1969" s="65"/>
      <c r="C1969" s="65"/>
      <c r="D1969" s="65"/>
      <c r="E1969" s="65"/>
      <c r="F1969" s="65"/>
      <c r="G1969" s="129"/>
    </row>
    <row r="1970" spans="1:7">
      <c r="A1970" s="65"/>
      <c r="B1970" s="65"/>
      <c r="C1970" s="65"/>
      <c r="D1970" s="65"/>
      <c r="E1970" s="65"/>
      <c r="F1970" s="65"/>
      <c r="G1970" s="129"/>
    </row>
    <row r="1971" spans="1:7">
      <c r="A1971" s="65"/>
      <c r="B1971" s="65"/>
      <c r="C1971" s="65"/>
      <c r="D1971" s="65"/>
      <c r="E1971" s="65"/>
      <c r="F1971" s="65"/>
      <c r="G1971" s="129"/>
    </row>
    <row r="1972" spans="1:7">
      <c r="A1972" s="65"/>
      <c r="B1972" s="65"/>
      <c r="C1972" s="65"/>
      <c r="D1972" s="65"/>
      <c r="E1972" s="65"/>
      <c r="F1972" s="65"/>
      <c r="G1972" s="129"/>
    </row>
    <row r="1973" spans="1:7">
      <c r="A1973" s="65"/>
      <c r="B1973" s="65"/>
      <c r="C1973" s="65"/>
      <c r="D1973" s="65"/>
      <c r="E1973" s="65"/>
      <c r="F1973" s="65"/>
      <c r="G1973" s="129"/>
    </row>
    <row r="1974" spans="1:7">
      <c r="A1974" s="65"/>
      <c r="B1974" s="65"/>
      <c r="C1974" s="65"/>
      <c r="D1974" s="65"/>
      <c r="E1974" s="65"/>
      <c r="F1974" s="65"/>
      <c r="G1974" s="129"/>
    </row>
    <row r="1975" spans="1:7">
      <c r="A1975" s="65"/>
      <c r="B1975" s="65"/>
      <c r="C1975" s="65"/>
      <c r="D1975" s="65"/>
      <c r="E1975" s="65"/>
      <c r="F1975" s="65"/>
      <c r="G1975" s="129"/>
    </row>
    <row r="1976" spans="1:7">
      <c r="A1976" s="65"/>
      <c r="B1976" s="65"/>
      <c r="C1976" s="65"/>
      <c r="D1976" s="65"/>
      <c r="E1976" s="65"/>
      <c r="F1976" s="65"/>
      <c r="G1976" s="129"/>
    </row>
    <row r="1977" spans="1:7">
      <c r="A1977" s="65"/>
      <c r="B1977" s="65"/>
      <c r="C1977" s="65"/>
      <c r="D1977" s="65"/>
      <c r="E1977" s="65"/>
      <c r="F1977" s="65"/>
      <c r="G1977" s="129"/>
    </row>
    <row r="1978" spans="1:7">
      <c r="A1978" s="65"/>
      <c r="B1978" s="65"/>
      <c r="C1978" s="65"/>
      <c r="D1978" s="65"/>
      <c r="E1978" s="65"/>
      <c r="F1978" s="65"/>
      <c r="G1978" s="129"/>
    </row>
    <row r="1979" spans="1:7">
      <c r="A1979" s="65"/>
      <c r="B1979" s="65"/>
      <c r="C1979" s="65"/>
      <c r="D1979" s="65"/>
      <c r="E1979" s="65"/>
      <c r="F1979" s="65"/>
      <c r="G1979" s="129"/>
    </row>
    <row r="1980" spans="1:7">
      <c r="A1980" s="65"/>
      <c r="B1980" s="65"/>
      <c r="C1980" s="65"/>
      <c r="D1980" s="65"/>
      <c r="E1980" s="65"/>
      <c r="F1980" s="65"/>
      <c r="G1980" s="129"/>
    </row>
    <row r="1981" spans="1:7">
      <c r="A1981" s="65"/>
      <c r="B1981" s="65"/>
      <c r="C1981" s="65"/>
      <c r="D1981" s="65"/>
      <c r="E1981" s="65"/>
      <c r="F1981" s="65"/>
      <c r="G1981" s="129"/>
    </row>
    <row r="1982" spans="1:7">
      <c r="A1982" s="65"/>
      <c r="B1982" s="65"/>
      <c r="C1982" s="65"/>
      <c r="D1982" s="65"/>
      <c r="E1982" s="65"/>
      <c r="F1982" s="65"/>
      <c r="G1982" s="129"/>
    </row>
    <row r="1983" spans="1:7">
      <c r="A1983" s="65"/>
      <c r="B1983" s="65"/>
      <c r="C1983" s="65"/>
      <c r="D1983" s="65"/>
      <c r="E1983" s="65"/>
      <c r="F1983" s="65"/>
      <c r="G1983" s="129"/>
    </row>
    <row r="1984" spans="1:7">
      <c r="A1984" s="65"/>
      <c r="B1984" s="65"/>
      <c r="C1984" s="65"/>
      <c r="D1984" s="65"/>
      <c r="E1984" s="65"/>
      <c r="F1984" s="65"/>
      <c r="G1984" s="129"/>
    </row>
    <row r="1985" spans="1:7">
      <c r="A1985" s="65"/>
      <c r="B1985" s="65"/>
      <c r="C1985" s="65"/>
      <c r="D1985" s="65"/>
      <c r="E1985" s="65"/>
      <c r="F1985" s="65"/>
      <c r="G1985" s="129"/>
    </row>
    <row r="1986" spans="1:7">
      <c r="A1986" s="65"/>
      <c r="B1986" s="65"/>
      <c r="C1986" s="65"/>
      <c r="D1986" s="65"/>
      <c r="E1986" s="65"/>
      <c r="F1986" s="65"/>
      <c r="G1986" s="129"/>
    </row>
    <row r="1987" spans="1:7">
      <c r="A1987" s="65"/>
      <c r="B1987" s="65"/>
      <c r="C1987" s="65"/>
      <c r="D1987" s="65"/>
      <c r="E1987" s="65"/>
      <c r="F1987" s="65"/>
      <c r="G1987" s="129"/>
    </row>
    <row r="1988" spans="1:7">
      <c r="A1988" s="65"/>
      <c r="B1988" s="65"/>
      <c r="C1988" s="65"/>
      <c r="D1988" s="65"/>
      <c r="E1988" s="65"/>
      <c r="F1988" s="65"/>
      <c r="G1988" s="129"/>
    </row>
    <row r="1989" spans="1:7">
      <c r="A1989" s="65"/>
      <c r="B1989" s="65"/>
      <c r="C1989" s="65"/>
      <c r="D1989" s="65"/>
      <c r="E1989" s="65"/>
      <c r="F1989" s="65"/>
      <c r="G1989" s="129"/>
    </row>
    <row r="1990" spans="1:7">
      <c r="A1990" s="65"/>
      <c r="B1990" s="65"/>
      <c r="C1990" s="65"/>
      <c r="D1990" s="65"/>
      <c r="E1990" s="65"/>
      <c r="F1990" s="65"/>
      <c r="G1990" s="129"/>
    </row>
    <row r="1991" spans="1:7">
      <c r="A1991" s="65"/>
      <c r="B1991" s="65"/>
      <c r="C1991" s="65"/>
      <c r="D1991" s="65"/>
      <c r="E1991" s="65"/>
      <c r="F1991" s="65"/>
      <c r="G1991" s="129"/>
    </row>
    <row r="1992" spans="1:7">
      <c r="A1992" s="65"/>
      <c r="B1992" s="65"/>
      <c r="C1992" s="65"/>
      <c r="D1992" s="65"/>
      <c r="E1992" s="65"/>
      <c r="F1992" s="65"/>
      <c r="G1992" s="129"/>
    </row>
    <row r="1993" spans="1:7">
      <c r="A1993" s="65"/>
      <c r="B1993" s="65"/>
      <c r="C1993" s="65"/>
      <c r="D1993" s="65"/>
      <c r="E1993" s="65"/>
      <c r="F1993" s="65"/>
      <c r="G1993" s="129"/>
    </row>
    <row r="1994" spans="1:7">
      <c r="A1994" s="65"/>
      <c r="B1994" s="65"/>
      <c r="C1994" s="65"/>
      <c r="D1994" s="65"/>
      <c r="E1994" s="65"/>
      <c r="F1994" s="65"/>
      <c r="G1994" s="129"/>
    </row>
    <row r="1995" spans="1:7">
      <c r="A1995" s="65"/>
      <c r="B1995" s="65"/>
      <c r="C1995" s="65"/>
      <c r="D1995" s="65"/>
      <c r="E1995" s="65"/>
      <c r="F1995" s="65"/>
      <c r="G1995" s="129"/>
    </row>
    <row r="1996" spans="1:7">
      <c r="A1996" s="65"/>
      <c r="B1996" s="65"/>
      <c r="C1996" s="65"/>
      <c r="D1996" s="65"/>
      <c r="E1996" s="65"/>
      <c r="F1996" s="65"/>
      <c r="G1996" s="129"/>
    </row>
    <row r="1997" spans="1:7">
      <c r="A1997" s="65"/>
      <c r="B1997" s="65"/>
      <c r="C1997" s="65"/>
      <c r="D1997" s="65"/>
      <c r="E1997" s="65"/>
      <c r="F1997" s="65"/>
      <c r="G1997" s="129"/>
    </row>
    <row r="1998" spans="1:7">
      <c r="A1998" s="65"/>
      <c r="B1998" s="65"/>
      <c r="C1998" s="65"/>
      <c r="D1998" s="65"/>
      <c r="E1998" s="65"/>
      <c r="F1998" s="65"/>
      <c r="G1998" s="129"/>
    </row>
    <row r="1999" spans="1:7">
      <c r="A1999" s="65"/>
      <c r="B1999" s="65"/>
      <c r="C1999" s="65"/>
      <c r="D1999" s="65"/>
      <c r="E1999" s="65"/>
      <c r="F1999" s="65"/>
      <c r="G1999" s="129"/>
    </row>
    <row r="2000" spans="1:7">
      <c r="A2000" s="65"/>
      <c r="B2000" s="65"/>
      <c r="C2000" s="65"/>
      <c r="D2000" s="65"/>
      <c r="E2000" s="65"/>
      <c r="F2000" s="65"/>
      <c r="G2000" s="129"/>
    </row>
    <row r="2001" spans="1:7">
      <c r="A2001" s="65"/>
      <c r="B2001" s="65"/>
      <c r="C2001" s="65"/>
      <c r="D2001" s="65"/>
      <c r="E2001" s="65"/>
      <c r="F2001" s="65"/>
      <c r="G2001" s="129"/>
    </row>
    <row r="2002" spans="1:7">
      <c r="A2002" s="65"/>
      <c r="B2002" s="65"/>
      <c r="C2002" s="65"/>
      <c r="D2002" s="65"/>
      <c r="E2002" s="65"/>
      <c r="F2002" s="65"/>
      <c r="G2002" s="129"/>
    </row>
    <row r="2003" spans="1:7">
      <c r="A2003" s="65"/>
      <c r="B2003" s="65"/>
      <c r="C2003" s="65"/>
      <c r="D2003" s="65"/>
      <c r="E2003" s="65"/>
      <c r="F2003" s="65"/>
      <c r="G2003" s="129"/>
    </row>
    <row r="2004" spans="1:7">
      <c r="A2004" s="65"/>
      <c r="B2004" s="65"/>
      <c r="C2004" s="65"/>
      <c r="D2004" s="65"/>
      <c r="E2004" s="65"/>
      <c r="F2004" s="65"/>
      <c r="G2004" s="129"/>
    </row>
    <row r="2005" spans="1:7">
      <c r="A2005" s="65"/>
      <c r="B2005" s="65"/>
      <c r="C2005" s="65"/>
      <c r="D2005" s="65"/>
      <c r="E2005" s="65"/>
      <c r="F2005" s="65"/>
      <c r="G2005" s="129"/>
    </row>
    <row r="2006" spans="1:7">
      <c r="A2006" s="65"/>
      <c r="B2006" s="65"/>
      <c r="C2006" s="65"/>
      <c r="D2006" s="65"/>
      <c r="E2006" s="65"/>
      <c r="F2006" s="65"/>
      <c r="G2006" s="129"/>
    </row>
    <row r="2007" spans="1:7">
      <c r="A2007" s="65"/>
      <c r="B2007" s="65"/>
      <c r="C2007" s="65"/>
      <c r="D2007" s="65"/>
      <c r="E2007" s="65"/>
      <c r="F2007" s="65"/>
      <c r="G2007" s="129"/>
    </row>
    <row r="2008" spans="1:7">
      <c r="A2008" s="65"/>
      <c r="B2008" s="65"/>
      <c r="C2008" s="65"/>
      <c r="D2008" s="65"/>
      <c r="E2008" s="65"/>
      <c r="F2008" s="65"/>
      <c r="G2008" s="129"/>
    </row>
    <row r="2009" spans="1:7">
      <c r="A2009" s="65"/>
      <c r="B2009" s="65"/>
      <c r="C2009" s="65"/>
      <c r="D2009" s="65"/>
      <c r="E2009" s="65"/>
      <c r="F2009" s="65"/>
      <c r="G2009" s="129"/>
    </row>
    <row r="2010" spans="1:7">
      <c r="A2010" s="65"/>
      <c r="B2010" s="65"/>
      <c r="C2010" s="65"/>
      <c r="D2010" s="65"/>
      <c r="E2010" s="65"/>
      <c r="F2010" s="65"/>
      <c r="G2010" s="129"/>
    </row>
    <row r="2011" spans="1:7">
      <c r="A2011" s="65"/>
      <c r="B2011" s="65"/>
      <c r="C2011" s="65"/>
      <c r="D2011" s="65"/>
      <c r="E2011" s="65"/>
      <c r="F2011" s="65"/>
      <c r="G2011" s="129"/>
    </row>
    <row r="2012" spans="1:7">
      <c r="A2012" s="65"/>
      <c r="B2012" s="65"/>
      <c r="C2012" s="65"/>
      <c r="D2012" s="65"/>
      <c r="E2012" s="65"/>
      <c r="F2012" s="65"/>
      <c r="G2012" s="129"/>
    </row>
    <row r="2013" spans="1:7">
      <c r="A2013" s="65"/>
      <c r="B2013" s="65"/>
      <c r="C2013" s="65"/>
      <c r="D2013" s="65"/>
      <c r="E2013" s="65"/>
      <c r="F2013" s="65"/>
      <c r="G2013" s="129"/>
    </row>
    <row r="2014" spans="1:7">
      <c r="A2014" s="65"/>
      <c r="B2014" s="65"/>
      <c r="C2014" s="65"/>
      <c r="D2014" s="65"/>
      <c r="E2014" s="65"/>
      <c r="F2014" s="65"/>
      <c r="G2014" s="129"/>
    </row>
    <row r="2015" spans="1:7">
      <c r="A2015" s="65"/>
      <c r="B2015" s="65"/>
      <c r="C2015" s="65"/>
      <c r="D2015" s="65"/>
      <c r="E2015" s="65"/>
      <c r="F2015" s="65"/>
      <c r="G2015" s="129"/>
    </row>
    <row r="2016" spans="1:7">
      <c r="A2016" s="65"/>
      <c r="B2016" s="65"/>
      <c r="C2016" s="65"/>
      <c r="D2016" s="65"/>
      <c r="E2016" s="65"/>
      <c r="F2016" s="65"/>
      <c r="G2016" s="129"/>
    </row>
    <row r="2017" spans="1:7">
      <c r="A2017" s="65"/>
      <c r="B2017" s="65"/>
      <c r="C2017" s="65"/>
      <c r="D2017" s="65"/>
      <c r="E2017" s="65"/>
      <c r="F2017" s="65"/>
      <c r="G2017" s="129"/>
    </row>
    <row r="2018" spans="1:7">
      <c r="A2018" s="65"/>
      <c r="B2018" s="65"/>
      <c r="C2018" s="65"/>
      <c r="D2018" s="65"/>
      <c r="E2018" s="65"/>
      <c r="F2018" s="65"/>
      <c r="G2018" s="129"/>
    </row>
    <row r="2019" spans="1:7">
      <c r="A2019" s="65"/>
      <c r="B2019" s="65"/>
      <c r="C2019" s="65"/>
      <c r="D2019" s="65"/>
      <c r="E2019" s="65"/>
      <c r="F2019" s="65"/>
      <c r="G2019" s="129"/>
    </row>
    <row r="2020" spans="1:7">
      <c r="A2020" s="65"/>
      <c r="B2020" s="65"/>
      <c r="C2020" s="65"/>
      <c r="D2020" s="65"/>
      <c r="E2020" s="65"/>
      <c r="F2020" s="65"/>
      <c r="G2020" s="129"/>
    </row>
    <row r="2021" spans="1:7">
      <c r="A2021" s="65"/>
      <c r="B2021" s="65"/>
      <c r="C2021" s="65"/>
      <c r="D2021" s="65"/>
      <c r="E2021" s="65"/>
      <c r="F2021" s="65"/>
      <c r="G2021" s="129"/>
    </row>
    <row r="2022" spans="1:7">
      <c r="A2022" s="65"/>
      <c r="B2022" s="65"/>
      <c r="C2022" s="65"/>
      <c r="D2022" s="65"/>
      <c r="E2022" s="65"/>
      <c r="F2022" s="65"/>
      <c r="G2022" s="129"/>
    </row>
    <row r="2023" spans="1:7">
      <c r="A2023" s="65"/>
      <c r="B2023" s="65"/>
      <c r="C2023" s="65"/>
      <c r="D2023" s="65"/>
      <c r="E2023" s="65"/>
      <c r="F2023" s="65"/>
      <c r="G2023" s="129"/>
    </row>
    <row r="2024" spans="1:7">
      <c r="A2024" s="65"/>
      <c r="B2024" s="65"/>
      <c r="C2024" s="65"/>
      <c r="D2024" s="65"/>
      <c r="E2024" s="65"/>
      <c r="F2024" s="65"/>
      <c r="G2024" s="129"/>
    </row>
    <row r="2025" spans="1:7">
      <c r="A2025" s="65"/>
      <c r="B2025" s="65"/>
      <c r="C2025" s="65"/>
      <c r="D2025" s="65"/>
      <c r="E2025" s="65"/>
      <c r="F2025" s="65"/>
      <c r="G2025" s="129"/>
    </row>
    <row r="2026" spans="1:7">
      <c r="A2026" s="65"/>
      <c r="B2026" s="65"/>
      <c r="C2026" s="65"/>
      <c r="D2026" s="65"/>
      <c r="E2026" s="65"/>
      <c r="F2026" s="65"/>
      <c r="G2026" s="129"/>
    </row>
    <row r="2027" spans="1:7">
      <c r="A2027" s="65"/>
      <c r="B2027" s="65"/>
      <c r="C2027" s="65"/>
      <c r="D2027" s="65"/>
      <c r="E2027" s="65"/>
      <c r="F2027" s="65"/>
      <c r="G2027" s="129"/>
    </row>
    <row r="2028" spans="1:7">
      <c r="A2028" s="65"/>
      <c r="B2028" s="65"/>
      <c r="C2028" s="65"/>
      <c r="D2028" s="65"/>
      <c r="E2028" s="65"/>
      <c r="F2028" s="65"/>
      <c r="G2028" s="129"/>
    </row>
    <row r="2029" spans="1:7">
      <c r="A2029" s="65"/>
      <c r="B2029" s="65"/>
      <c r="C2029" s="65"/>
      <c r="D2029" s="65"/>
      <c r="E2029" s="65"/>
      <c r="F2029" s="65"/>
      <c r="G2029" s="129"/>
    </row>
    <row r="2030" spans="1:7">
      <c r="A2030" s="65"/>
      <c r="B2030" s="65"/>
      <c r="C2030" s="65"/>
      <c r="D2030" s="65"/>
      <c r="E2030" s="65"/>
      <c r="F2030" s="65"/>
      <c r="G2030" s="129"/>
    </row>
    <row r="2031" spans="1:7">
      <c r="A2031" s="65"/>
      <c r="B2031" s="65"/>
      <c r="C2031" s="65"/>
      <c r="D2031" s="65"/>
      <c r="E2031" s="65"/>
      <c r="F2031" s="65"/>
      <c r="G2031" s="129"/>
    </row>
    <row r="2032" spans="1:7">
      <c r="A2032" s="65"/>
      <c r="B2032" s="65"/>
      <c r="C2032" s="65"/>
      <c r="D2032" s="65"/>
      <c r="E2032" s="65"/>
      <c r="F2032" s="65"/>
      <c r="G2032" s="129"/>
    </row>
    <row r="2033" spans="1:7">
      <c r="A2033" s="65"/>
      <c r="B2033" s="65"/>
      <c r="C2033" s="65"/>
      <c r="D2033" s="65"/>
      <c r="E2033" s="65"/>
      <c r="F2033" s="65"/>
      <c r="G2033" s="129"/>
    </row>
    <row r="2034" spans="1:7">
      <c r="A2034" s="65"/>
      <c r="B2034" s="65"/>
      <c r="C2034" s="65"/>
      <c r="D2034" s="65"/>
      <c r="E2034" s="65"/>
      <c r="F2034" s="65"/>
      <c r="G2034" s="129"/>
    </row>
    <row r="2035" spans="1:7">
      <c r="A2035" s="65"/>
      <c r="B2035" s="65"/>
      <c r="C2035" s="65"/>
      <c r="D2035" s="65"/>
      <c r="E2035" s="65"/>
      <c r="F2035" s="65"/>
      <c r="G2035" s="129"/>
    </row>
    <row r="2036" spans="1:7">
      <c r="A2036" s="65"/>
      <c r="B2036" s="65"/>
      <c r="C2036" s="65"/>
      <c r="D2036" s="65"/>
      <c r="E2036" s="65"/>
      <c r="F2036" s="65"/>
      <c r="G2036" s="129"/>
    </row>
    <row r="2037" spans="1:7">
      <c r="A2037" s="65"/>
      <c r="B2037" s="65"/>
      <c r="C2037" s="65"/>
      <c r="D2037" s="65"/>
      <c r="E2037" s="65"/>
      <c r="F2037" s="65"/>
      <c r="G2037" s="129"/>
    </row>
    <row r="2038" spans="1:7">
      <c r="A2038" s="65"/>
      <c r="B2038" s="65"/>
      <c r="C2038" s="65"/>
      <c r="D2038" s="65"/>
      <c r="E2038" s="65"/>
      <c r="F2038" s="65"/>
      <c r="G2038" s="129"/>
    </row>
    <row r="2039" spans="1:7">
      <c r="A2039" s="65"/>
      <c r="B2039" s="65"/>
      <c r="C2039" s="65"/>
      <c r="D2039" s="65"/>
      <c r="E2039" s="65"/>
      <c r="F2039" s="65"/>
      <c r="G2039" s="129"/>
    </row>
    <row r="2040" spans="1:7">
      <c r="A2040" s="65"/>
      <c r="B2040" s="65"/>
      <c r="C2040" s="65"/>
      <c r="D2040" s="65"/>
      <c r="E2040" s="65"/>
      <c r="F2040" s="65"/>
      <c r="G2040" s="129"/>
    </row>
    <row r="2041" spans="1:7">
      <c r="A2041" s="65"/>
      <c r="B2041" s="65"/>
      <c r="C2041" s="65"/>
      <c r="D2041" s="65"/>
      <c r="E2041" s="65"/>
      <c r="F2041" s="65"/>
      <c r="G2041" s="129"/>
    </row>
    <row r="2042" spans="1:7">
      <c r="A2042" s="65"/>
      <c r="B2042" s="65"/>
      <c r="C2042" s="65"/>
      <c r="D2042" s="65"/>
      <c r="E2042" s="65"/>
      <c r="F2042" s="65"/>
      <c r="G2042" s="129"/>
    </row>
    <row r="2043" spans="1:7">
      <c r="A2043" s="65"/>
      <c r="B2043" s="65"/>
      <c r="C2043" s="65"/>
      <c r="D2043" s="65"/>
      <c r="E2043" s="65"/>
      <c r="F2043" s="65"/>
      <c r="G2043" s="129"/>
    </row>
    <row r="2044" spans="1:7">
      <c r="A2044" s="65"/>
      <c r="B2044" s="65"/>
      <c r="C2044" s="65"/>
      <c r="D2044" s="65"/>
      <c r="E2044" s="65"/>
      <c r="F2044" s="65"/>
      <c r="G2044" s="129"/>
    </row>
    <row r="2045" spans="1:7">
      <c r="A2045" s="65"/>
      <c r="B2045" s="65"/>
      <c r="C2045" s="65"/>
      <c r="D2045" s="65"/>
      <c r="E2045" s="65"/>
      <c r="F2045" s="65"/>
      <c r="G2045" s="129"/>
    </row>
    <row r="2046" spans="1:7">
      <c r="A2046" s="65"/>
      <c r="B2046" s="65"/>
      <c r="C2046" s="65"/>
      <c r="D2046" s="65"/>
      <c r="E2046" s="65"/>
      <c r="F2046" s="65"/>
      <c r="G2046" s="129"/>
    </row>
    <row r="2047" spans="1:7">
      <c r="A2047" s="65"/>
      <c r="B2047" s="65"/>
      <c r="C2047" s="65"/>
      <c r="D2047" s="65"/>
      <c r="E2047" s="65"/>
      <c r="F2047" s="65"/>
      <c r="G2047" s="129"/>
    </row>
    <row r="2048" spans="1:7">
      <c r="A2048" s="65"/>
      <c r="B2048" s="65"/>
      <c r="C2048" s="65"/>
      <c r="D2048" s="65"/>
      <c r="E2048" s="65"/>
      <c r="F2048" s="65"/>
      <c r="G2048" s="129"/>
    </row>
    <row r="2049" spans="1:7">
      <c r="A2049" s="65"/>
      <c r="B2049" s="65"/>
      <c r="C2049" s="65"/>
      <c r="D2049" s="65"/>
      <c r="E2049" s="65"/>
      <c r="F2049" s="65"/>
      <c r="G2049" s="129"/>
    </row>
    <row r="2050" spans="1:7">
      <c r="A2050" s="65"/>
      <c r="B2050" s="65"/>
      <c r="C2050" s="65"/>
      <c r="D2050" s="65"/>
      <c r="E2050" s="65"/>
      <c r="F2050" s="65"/>
      <c r="G2050" s="129"/>
    </row>
    <row r="2051" spans="1:7">
      <c r="A2051" s="65"/>
      <c r="B2051" s="65"/>
      <c r="C2051" s="65"/>
      <c r="D2051" s="65"/>
      <c r="E2051" s="65"/>
      <c r="F2051" s="65"/>
      <c r="G2051" s="129"/>
    </row>
    <row r="2052" spans="1:7">
      <c r="A2052" s="65"/>
      <c r="B2052" s="65"/>
      <c r="C2052" s="65"/>
      <c r="D2052" s="65"/>
      <c r="E2052" s="65"/>
      <c r="F2052" s="65"/>
      <c r="G2052" s="129"/>
    </row>
    <row r="2053" spans="1:7">
      <c r="A2053" s="65"/>
      <c r="B2053" s="65"/>
      <c r="C2053" s="65"/>
      <c r="D2053" s="65"/>
      <c r="E2053" s="65"/>
      <c r="F2053" s="65"/>
      <c r="G2053" s="129"/>
    </row>
    <row r="2054" spans="1:7">
      <c r="A2054" s="65"/>
      <c r="B2054" s="65"/>
      <c r="C2054" s="65"/>
      <c r="D2054" s="65"/>
      <c r="E2054" s="65"/>
      <c r="F2054" s="65"/>
      <c r="G2054" s="129"/>
    </row>
    <row r="2055" spans="1:7">
      <c r="A2055" s="65"/>
      <c r="B2055" s="65"/>
      <c r="C2055" s="65"/>
      <c r="D2055" s="65"/>
      <c r="E2055" s="65"/>
      <c r="F2055" s="65"/>
      <c r="G2055" s="129"/>
    </row>
    <row r="2056" spans="1:7">
      <c r="A2056" s="65"/>
      <c r="B2056" s="65"/>
      <c r="C2056" s="65"/>
      <c r="D2056" s="65"/>
      <c r="E2056" s="65"/>
      <c r="F2056" s="65"/>
      <c r="G2056" s="129"/>
    </row>
    <row r="2057" spans="1:7">
      <c r="A2057" s="65"/>
      <c r="B2057" s="65"/>
      <c r="C2057" s="65"/>
      <c r="D2057" s="65"/>
      <c r="E2057" s="65"/>
      <c r="F2057" s="65"/>
      <c r="G2057" s="129"/>
    </row>
    <row r="2058" spans="1:7">
      <c r="A2058" s="65"/>
      <c r="B2058" s="65"/>
      <c r="C2058" s="65"/>
      <c r="D2058" s="65"/>
      <c r="E2058" s="65"/>
      <c r="F2058" s="65"/>
      <c r="G2058" s="129"/>
    </row>
    <row r="2059" spans="1:7">
      <c r="A2059" s="65"/>
      <c r="B2059" s="65"/>
      <c r="C2059" s="65"/>
      <c r="D2059" s="65"/>
      <c r="E2059" s="65"/>
      <c r="F2059" s="65"/>
      <c r="G2059" s="129"/>
    </row>
    <row r="2060" spans="1:7">
      <c r="A2060" s="65"/>
      <c r="B2060" s="65"/>
      <c r="C2060" s="65"/>
      <c r="D2060" s="65"/>
      <c r="E2060" s="65"/>
      <c r="F2060" s="65"/>
      <c r="G2060" s="129"/>
    </row>
    <row r="2061" spans="1:7">
      <c r="A2061" s="65"/>
      <c r="B2061" s="65"/>
      <c r="C2061" s="65"/>
      <c r="D2061" s="65"/>
      <c r="E2061" s="65"/>
      <c r="F2061" s="65"/>
      <c r="G2061" s="129"/>
    </row>
    <row r="2062" spans="1:7">
      <c r="A2062" s="65"/>
      <c r="B2062" s="65"/>
      <c r="C2062" s="65"/>
      <c r="D2062" s="65"/>
      <c r="E2062" s="65"/>
      <c r="F2062" s="65"/>
      <c r="G2062" s="129"/>
    </row>
    <row r="2063" spans="1:7">
      <c r="A2063" s="65"/>
      <c r="B2063" s="65"/>
      <c r="C2063" s="65"/>
      <c r="D2063" s="65"/>
      <c r="E2063" s="65"/>
      <c r="F2063" s="65"/>
      <c r="G2063" s="129"/>
    </row>
    <row r="2064" spans="1:7">
      <c r="A2064" s="65"/>
      <c r="B2064" s="65"/>
      <c r="C2064" s="65"/>
      <c r="D2064" s="65"/>
      <c r="E2064" s="65"/>
      <c r="F2064" s="65"/>
      <c r="G2064" s="129"/>
    </row>
    <row r="2065" spans="1:7">
      <c r="A2065" s="65"/>
      <c r="B2065" s="65"/>
      <c r="C2065" s="65"/>
      <c r="D2065" s="65"/>
      <c r="E2065" s="65"/>
      <c r="F2065" s="65"/>
      <c r="G2065" s="129"/>
    </row>
    <row r="2066" spans="1:7">
      <c r="A2066" s="65"/>
      <c r="B2066" s="65"/>
      <c r="C2066" s="65"/>
      <c r="D2066" s="65"/>
      <c r="E2066" s="65"/>
      <c r="F2066" s="65"/>
      <c r="G2066" s="129"/>
    </row>
    <row r="2067" spans="1:7">
      <c r="A2067" s="65"/>
      <c r="B2067" s="65"/>
      <c r="C2067" s="65"/>
      <c r="D2067" s="65"/>
      <c r="E2067" s="65"/>
      <c r="F2067" s="65"/>
      <c r="G2067" s="129"/>
    </row>
    <row r="2068" spans="1:7">
      <c r="A2068" s="65"/>
      <c r="B2068" s="65"/>
      <c r="C2068" s="65"/>
      <c r="D2068" s="65"/>
      <c r="E2068" s="65"/>
      <c r="F2068" s="65"/>
      <c r="G2068" s="129"/>
    </row>
    <row r="2069" spans="1:7">
      <c r="A2069" s="65"/>
      <c r="B2069" s="65"/>
      <c r="C2069" s="65"/>
      <c r="D2069" s="65"/>
      <c r="E2069" s="65"/>
      <c r="F2069" s="65"/>
      <c r="G2069" s="129"/>
    </row>
    <row r="2070" spans="1:7">
      <c r="A2070" s="65"/>
      <c r="B2070" s="65"/>
      <c r="C2070" s="65"/>
      <c r="D2070" s="65"/>
      <c r="E2070" s="65"/>
      <c r="F2070" s="65"/>
      <c r="G2070" s="129"/>
    </row>
    <row r="2071" spans="1:7">
      <c r="A2071" s="65"/>
      <c r="B2071" s="65"/>
      <c r="C2071" s="65"/>
      <c r="D2071" s="65"/>
      <c r="E2071" s="65"/>
      <c r="F2071" s="65"/>
      <c r="G2071" s="129"/>
    </row>
    <row r="2072" spans="1:7">
      <c r="A2072" s="65"/>
      <c r="B2072" s="65"/>
      <c r="C2072" s="65"/>
      <c r="D2072" s="65"/>
      <c r="E2072" s="65"/>
      <c r="F2072" s="65"/>
      <c r="G2072" s="129"/>
    </row>
    <row r="2073" spans="1:7">
      <c r="A2073" s="65"/>
      <c r="B2073" s="65"/>
      <c r="C2073" s="65"/>
      <c r="D2073" s="65"/>
      <c r="E2073" s="65"/>
      <c r="F2073" s="65"/>
      <c r="G2073" s="129"/>
    </row>
    <row r="2074" spans="1:7">
      <c r="A2074" s="65"/>
      <c r="B2074" s="65"/>
      <c r="C2074" s="65"/>
      <c r="D2074" s="65"/>
      <c r="E2074" s="65"/>
      <c r="F2074" s="65"/>
      <c r="G2074" s="129"/>
    </row>
    <row r="2075" spans="1:7">
      <c r="A2075" s="65"/>
      <c r="B2075" s="65"/>
      <c r="C2075" s="65"/>
      <c r="D2075" s="65"/>
      <c r="E2075" s="65"/>
      <c r="F2075" s="65"/>
      <c r="G2075" s="129"/>
    </row>
    <row r="2076" spans="1:7">
      <c r="A2076" s="65"/>
      <c r="B2076" s="65"/>
      <c r="C2076" s="65"/>
      <c r="D2076" s="65"/>
      <c r="E2076" s="65"/>
      <c r="F2076" s="65"/>
      <c r="G2076" s="129"/>
    </row>
    <row r="2077" spans="1:7">
      <c r="A2077" s="65"/>
      <c r="B2077" s="65"/>
      <c r="C2077" s="65"/>
      <c r="D2077" s="65"/>
      <c r="E2077" s="65"/>
      <c r="F2077" s="65"/>
      <c r="G2077" s="129"/>
    </row>
    <row r="2078" spans="1:7">
      <c r="A2078" s="65"/>
      <c r="B2078" s="65"/>
      <c r="C2078" s="65"/>
      <c r="D2078" s="65"/>
      <c r="E2078" s="65"/>
      <c r="F2078" s="65"/>
      <c r="G2078" s="129"/>
    </row>
    <row r="2079" spans="1:7">
      <c r="A2079" s="65"/>
      <c r="B2079" s="65"/>
      <c r="C2079" s="65"/>
      <c r="D2079" s="65"/>
      <c r="E2079" s="65"/>
      <c r="F2079" s="65"/>
      <c r="G2079" s="129"/>
    </row>
    <row r="2080" spans="1:7">
      <c r="A2080" s="65"/>
      <c r="B2080" s="65"/>
      <c r="C2080" s="65"/>
      <c r="D2080" s="65"/>
      <c r="E2080" s="65"/>
      <c r="F2080" s="65"/>
      <c r="G2080" s="129"/>
    </row>
    <row r="2081" spans="1:7">
      <c r="A2081" s="65"/>
      <c r="B2081" s="65"/>
      <c r="C2081" s="65"/>
      <c r="D2081" s="65"/>
      <c r="E2081" s="65"/>
      <c r="F2081" s="65"/>
      <c r="G2081" s="129"/>
    </row>
    <row r="2082" spans="1:7">
      <c r="A2082" s="65"/>
      <c r="B2082" s="65"/>
      <c r="C2082" s="65"/>
      <c r="D2082" s="65"/>
      <c r="E2082" s="65"/>
      <c r="F2082" s="65"/>
      <c r="G2082" s="129"/>
    </row>
    <row r="2083" spans="1:7">
      <c r="A2083" s="65"/>
      <c r="B2083" s="65"/>
      <c r="C2083" s="65"/>
      <c r="D2083" s="65"/>
      <c r="E2083" s="65"/>
      <c r="F2083" s="65"/>
      <c r="G2083" s="129"/>
    </row>
    <row r="2084" spans="1:7">
      <c r="A2084" s="65"/>
      <c r="B2084" s="65"/>
      <c r="C2084" s="65"/>
      <c r="D2084" s="65"/>
      <c r="E2084" s="65"/>
      <c r="F2084" s="65"/>
      <c r="G2084" s="129"/>
    </row>
    <row r="2085" spans="1:7">
      <c r="A2085" s="65"/>
      <c r="B2085" s="65"/>
      <c r="C2085" s="65"/>
      <c r="D2085" s="65"/>
      <c r="E2085" s="65"/>
      <c r="F2085" s="65"/>
      <c r="G2085" s="129"/>
    </row>
    <row r="2086" spans="1:7">
      <c r="A2086" s="65"/>
      <c r="B2086" s="65"/>
      <c r="C2086" s="65"/>
      <c r="D2086" s="65"/>
      <c r="E2086" s="65"/>
      <c r="F2086" s="65"/>
      <c r="G2086" s="129"/>
    </row>
    <row r="2087" spans="1:7">
      <c r="A2087" s="65"/>
      <c r="B2087" s="65"/>
      <c r="C2087" s="65"/>
      <c r="D2087" s="65"/>
      <c r="E2087" s="65"/>
      <c r="F2087" s="65"/>
      <c r="G2087" s="129"/>
    </row>
    <row r="2088" spans="1:7">
      <c r="A2088" s="65"/>
      <c r="B2088" s="65"/>
      <c r="C2088" s="65"/>
      <c r="D2088" s="65"/>
      <c r="E2088" s="65"/>
      <c r="F2088" s="65"/>
      <c r="G2088" s="129"/>
    </row>
    <row r="2089" spans="1:7">
      <c r="A2089" s="65"/>
      <c r="B2089" s="65"/>
      <c r="C2089" s="65"/>
      <c r="D2089" s="65"/>
      <c r="E2089" s="65"/>
      <c r="F2089" s="65"/>
      <c r="G2089" s="129"/>
    </row>
    <row r="2090" spans="1:7">
      <c r="A2090" s="65"/>
      <c r="B2090" s="65"/>
      <c r="C2090" s="65"/>
      <c r="D2090" s="65"/>
      <c r="E2090" s="65"/>
      <c r="F2090" s="65"/>
      <c r="G2090" s="129"/>
    </row>
    <row r="2091" spans="1:7">
      <c r="A2091" s="65"/>
      <c r="B2091" s="65"/>
      <c r="C2091" s="65"/>
      <c r="D2091" s="65"/>
      <c r="E2091" s="65"/>
      <c r="F2091" s="65"/>
      <c r="G2091" s="129"/>
    </row>
    <row r="2092" spans="1:7">
      <c r="A2092" s="65"/>
      <c r="B2092" s="65"/>
      <c r="C2092" s="65"/>
      <c r="D2092" s="65"/>
      <c r="E2092" s="65"/>
      <c r="F2092" s="65"/>
      <c r="G2092" s="129"/>
    </row>
    <row r="2093" spans="1:7">
      <c r="A2093" s="65"/>
      <c r="B2093" s="65"/>
      <c r="C2093" s="65"/>
      <c r="D2093" s="65"/>
      <c r="E2093" s="65"/>
      <c r="F2093" s="65"/>
      <c r="G2093" s="129"/>
    </row>
    <row r="2094" spans="1:7">
      <c r="A2094" s="65"/>
      <c r="B2094" s="65"/>
      <c r="C2094" s="65"/>
      <c r="D2094" s="65"/>
      <c r="E2094" s="65"/>
      <c r="F2094" s="65"/>
      <c r="G2094" s="129"/>
    </row>
    <row r="2095" spans="1:7">
      <c r="A2095" s="65"/>
      <c r="B2095" s="65"/>
      <c r="C2095" s="65"/>
      <c r="D2095" s="65"/>
      <c r="E2095" s="65"/>
      <c r="F2095" s="65"/>
      <c r="G2095" s="129"/>
    </row>
    <row r="2096" spans="1:7">
      <c r="A2096" s="65"/>
      <c r="B2096" s="65"/>
      <c r="C2096" s="65"/>
      <c r="D2096" s="65"/>
      <c r="E2096" s="65"/>
      <c r="F2096" s="65"/>
      <c r="G2096" s="129"/>
    </row>
    <row r="2097" spans="1:7">
      <c r="A2097" s="65"/>
      <c r="B2097" s="65"/>
      <c r="C2097" s="65"/>
      <c r="D2097" s="65"/>
      <c r="E2097" s="65"/>
      <c r="F2097" s="65"/>
      <c r="G2097" s="129"/>
    </row>
    <row r="2098" spans="1:7">
      <c r="A2098" s="65"/>
      <c r="B2098" s="65"/>
      <c r="C2098" s="65"/>
      <c r="D2098" s="65"/>
      <c r="E2098" s="65"/>
      <c r="F2098" s="65"/>
      <c r="G2098" s="129"/>
    </row>
    <row r="2099" spans="1:7">
      <c r="A2099" s="65"/>
      <c r="B2099" s="65"/>
      <c r="C2099" s="65"/>
      <c r="D2099" s="65"/>
      <c r="E2099" s="65"/>
      <c r="F2099" s="65"/>
      <c r="G2099" s="129"/>
    </row>
    <row r="2100" spans="1:7">
      <c r="A2100" s="65"/>
      <c r="B2100" s="65"/>
      <c r="C2100" s="65"/>
      <c r="D2100" s="65"/>
      <c r="E2100" s="65"/>
      <c r="F2100" s="65"/>
      <c r="G2100" s="129"/>
    </row>
    <row r="2101" spans="1:7">
      <c r="A2101" s="65"/>
      <c r="B2101" s="65"/>
      <c r="C2101" s="65"/>
      <c r="D2101" s="65"/>
      <c r="E2101" s="65"/>
      <c r="F2101" s="65"/>
      <c r="G2101" s="129"/>
    </row>
    <row r="2102" spans="1:7">
      <c r="A2102" s="65"/>
      <c r="B2102" s="65"/>
      <c r="C2102" s="65"/>
      <c r="D2102" s="65"/>
      <c r="E2102" s="65"/>
      <c r="F2102" s="65"/>
      <c r="G2102" s="129"/>
    </row>
    <row r="2103" spans="1:7">
      <c r="A2103" s="65"/>
      <c r="B2103" s="65"/>
      <c r="C2103" s="65"/>
      <c r="D2103" s="65"/>
      <c r="E2103" s="65"/>
      <c r="F2103" s="65"/>
      <c r="G2103" s="129"/>
    </row>
    <row r="2104" spans="1:7">
      <c r="A2104" s="65"/>
      <c r="B2104" s="65"/>
      <c r="C2104" s="65"/>
      <c r="D2104" s="65"/>
      <c r="E2104" s="65"/>
      <c r="F2104" s="65"/>
      <c r="G2104" s="129"/>
    </row>
    <row r="2105" spans="1:7">
      <c r="A2105" s="65"/>
      <c r="B2105" s="65"/>
      <c r="C2105" s="65"/>
      <c r="D2105" s="65"/>
      <c r="E2105" s="65"/>
      <c r="F2105" s="65"/>
      <c r="G2105" s="129"/>
    </row>
    <row r="2106" spans="1:7">
      <c r="A2106" s="65"/>
      <c r="B2106" s="65"/>
      <c r="C2106" s="65"/>
      <c r="D2106" s="65"/>
      <c r="E2106" s="65"/>
      <c r="F2106" s="65"/>
      <c r="G2106" s="129"/>
    </row>
    <row r="2107" spans="1:7">
      <c r="A2107" s="65"/>
      <c r="B2107" s="65"/>
      <c r="C2107" s="65"/>
      <c r="D2107" s="65"/>
      <c r="E2107" s="65"/>
      <c r="F2107" s="65"/>
      <c r="G2107" s="129"/>
    </row>
    <row r="2108" spans="1:7">
      <c r="A2108" s="65"/>
      <c r="B2108" s="65"/>
      <c r="C2108" s="65"/>
      <c r="D2108" s="65"/>
      <c r="E2108" s="65"/>
      <c r="F2108" s="65"/>
      <c r="G2108" s="129"/>
    </row>
    <row r="2109" spans="1:7">
      <c r="A2109" s="65"/>
      <c r="B2109" s="65"/>
      <c r="C2109" s="65"/>
      <c r="D2109" s="65"/>
      <c r="E2109" s="65"/>
      <c r="F2109" s="65"/>
      <c r="G2109" s="129"/>
    </row>
    <row r="2110" spans="1:7">
      <c r="A2110" s="65"/>
      <c r="B2110" s="65"/>
      <c r="C2110" s="65"/>
      <c r="D2110" s="65"/>
      <c r="E2110" s="65"/>
      <c r="F2110" s="65"/>
      <c r="G2110" s="129"/>
    </row>
    <row r="2111" spans="1:7">
      <c r="A2111" s="65"/>
      <c r="B2111" s="65"/>
      <c r="C2111" s="65"/>
      <c r="D2111" s="65"/>
      <c r="E2111" s="65"/>
      <c r="F2111" s="65"/>
      <c r="G2111" s="129"/>
    </row>
    <row r="2112" spans="1:7">
      <c r="A2112" s="65"/>
      <c r="B2112" s="65"/>
      <c r="C2112" s="65"/>
      <c r="D2112" s="65"/>
      <c r="E2112" s="65"/>
      <c r="F2112" s="65"/>
      <c r="G2112" s="129"/>
    </row>
    <row r="2113" spans="1:7">
      <c r="A2113" s="65"/>
      <c r="B2113" s="65"/>
      <c r="C2113" s="65"/>
      <c r="D2113" s="65"/>
      <c r="E2113" s="65"/>
      <c r="F2113" s="65"/>
      <c r="G2113" s="129"/>
    </row>
    <row r="2114" spans="1:7">
      <c r="A2114" s="65"/>
      <c r="B2114" s="65"/>
      <c r="C2114" s="65"/>
      <c r="D2114" s="65"/>
      <c r="E2114" s="65"/>
      <c r="F2114" s="65"/>
      <c r="G2114" s="129"/>
    </row>
    <row r="2115" spans="1:7">
      <c r="A2115" s="65"/>
      <c r="B2115" s="65"/>
      <c r="C2115" s="65"/>
      <c r="D2115" s="65"/>
      <c r="E2115" s="65"/>
      <c r="F2115" s="65"/>
      <c r="G2115" s="129"/>
    </row>
    <row r="2116" spans="1:7">
      <c r="A2116" s="65"/>
      <c r="B2116" s="65"/>
      <c r="C2116" s="65"/>
      <c r="D2116" s="65"/>
      <c r="E2116" s="65"/>
      <c r="F2116" s="65"/>
      <c r="G2116" s="129"/>
    </row>
    <row r="2117" spans="1:7">
      <c r="A2117" s="65"/>
      <c r="B2117" s="65"/>
      <c r="C2117" s="65"/>
      <c r="D2117" s="65"/>
      <c r="E2117" s="65"/>
      <c r="F2117" s="65"/>
      <c r="G2117" s="129"/>
    </row>
    <row r="2118" spans="1:7">
      <c r="A2118" s="65"/>
      <c r="B2118" s="65"/>
      <c r="C2118" s="65"/>
      <c r="D2118" s="65"/>
      <c r="E2118" s="65"/>
      <c r="F2118" s="65"/>
      <c r="G2118" s="129"/>
    </row>
    <row r="2119" spans="1:7">
      <c r="A2119" s="65"/>
      <c r="B2119" s="65"/>
      <c r="C2119" s="65"/>
      <c r="D2119" s="65"/>
      <c r="E2119" s="65"/>
      <c r="F2119" s="65"/>
      <c r="G2119" s="129"/>
    </row>
    <row r="2120" spans="1:7">
      <c r="A2120" s="65"/>
      <c r="B2120" s="65"/>
      <c r="C2120" s="65"/>
      <c r="D2120" s="65"/>
      <c r="E2120" s="65"/>
      <c r="F2120" s="65"/>
      <c r="G2120" s="129"/>
    </row>
    <row r="2121" spans="1:7">
      <c r="A2121" s="65"/>
      <c r="B2121" s="65"/>
      <c r="C2121" s="65"/>
      <c r="D2121" s="65"/>
      <c r="E2121" s="65"/>
      <c r="F2121" s="65"/>
      <c r="G2121" s="129"/>
    </row>
    <row r="2122" spans="1:7">
      <c r="A2122" s="65"/>
      <c r="B2122" s="65"/>
      <c r="C2122" s="65"/>
      <c r="D2122" s="65"/>
      <c r="E2122" s="65"/>
      <c r="F2122" s="65"/>
      <c r="G2122" s="129"/>
    </row>
    <row r="2123" spans="1:7">
      <c r="A2123" s="65"/>
      <c r="B2123" s="65"/>
      <c r="C2123" s="65"/>
      <c r="D2123" s="65"/>
      <c r="E2123" s="65"/>
      <c r="F2123" s="65"/>
      <c r="G2123" s="129"/>
    </row>
    <row r="2124" spans="1:7">
      <c r="A2124" s="65"/>
      <c r="B2124" s="65"/>
      <c r="C2124" s="65"/>
      <c r="D2124" s="65"/>
      <c r="E2124" s="65"/>
      <c r="F2124" s="65"/>
      <c r="G2124" s="129"/>
    </row>
    <row r="2125" spans="1:7">
      <c r="A2125" s="65"/>
      <c r="B2125" s="65"/>
      <c r="C2125" s="65"/>
      <c r="D2125" s="65"/>
      <c r="E2125" s="65"/>
      <c r="F2125" s="65"/>
      <c r="G2125" s="129"/>
    </row>
    <row r="2126" spans="1:7">
      <c r="A2126" s="65"/>
      <c r="B2126" s="65"/>
      <c r="C2126" s="65"/>
      <c r="D2126" s="65"/>
      <c r="E2126" s="65"/>
      <c r="F2126" s="65"/>
      <c r="G2126" s="129"/>
    </row>
    <row r="2127" spans="1:7">
      <c r="A2127" s="65"/>
      <c r="B2127" s="65"/>
      <c r="C2127" s="65"/>
      <c r="D2127" s="65"/>
      <c r="E2127" s="65"/>
      <c r="F2127" s="65"/>
      <c r="G2127" s="129"/>
    </row>
    <row r="2128" spans="1:7">
      <c r="A2128" s="65"/>
      <c r="B2128" s="65"/>
      <c r="C2128" s="65"/>
      <c r="D2128" s="65"/>
      <c r="E2128" s="65"/>
      <c r="F2128" s="65"/>
      <c r="G2128" s="129"/>
    </row>
    <row r="2129" spans="1:7">
      <c r="A2129" s="65"/>
      <c r="B2129" s="65"/>
      <c r="C2129" s="65"/>
      <c r="D2129" s="65"/>
      <c r="E2129" s="65"/>
      <c r="F2129" s="65"/>
      <c r="G2129" s="129"/>
    </row>
    <row r="2130" spans="1:7">
      <c r="A2130" s="65"/>
      <c r="B2130" s="65"/>
      <c r="C2130" s="65"/>
      <c r="D2130" s="65"/>
      <c r="E2130" s="65"/>
      <c r="F2130" s="65"/>
      <c r="G2130" s="129"/>
    </row>
    <row r="2131" spans="1:7">
      <c r="A2131" s="65"/>
      <c r="B2131" s="65"/>
      <c r="C2131" s="65"/>
      <c r="D2131" s="65"/>
      <c r="E2131" s="65"/>
      <c r="F2131" s="65"/>
      <c r="G2131" s="129"/>
    </row>
    <row r="2132" spans="1:7">
      <c r="A2132" s="65"/>
      <c r="B2132" s="65"/>
      <c r="C2132" s="65"/>
      <c r="D2132" s="65"/>
      <c r="E2132" s="65"/>
      <c r="F2132" s="65"/>
      <c r="G2132" s="129"/>
    </row>
    <row r="2133" spans="1:7">
      <c r="A2133" s="65"/>
      <c r="B2133" s="65"/>
      <c r="C2133" s="65"/>
      <c r="D2133" s="65"/>
      <c r="E2133" s="65"/>
      <c r="F2133" s="65"/>
      <c r="G2133" s="129"/>
    </row>
    <row r="2134" spans="1:7">
      <c r="A2134" s="65"/>
      <c r="B2134" s="65"/>
      <c r="C2134" s="65"/>
      <c r="D2134" s="65"/>
      <c r="E2134" s="65"/>
      <c r="F2134" s="65"/>
      <c r="G2134" s="129"/>
    </row>
    <row r="2135" spans="1:7">
      <c r="A2135" s="65"/>
      <c r="B2135" s="65"/>
      <c r="C2135" s="65"/>
      <c r="D2135" s="65"/>
      <c r="E2135" s="65"/>
      <c r="F2135" s="65"/>
      <c r="G2135" s="129"/>
    </row>
    <row r="2136" spans="1:7">
      <c r="A2136" s="65"/>
      <c r="B2136" s="65"/>
      <c r="C2136" s="65"/>
      <c r="D2136" s="65"/>
      <c r="E2136" s="65"/>
      <c r="F2136" s="65"/>
      <c r="G2136" s="129"/>
    </row>
    <row r="2137" spans="1:7">
      <c r="A2137" s="65"/>
      <c r="B2137" s="65"/>
      <c r="C2137" s="65"/>
      <c r="D2137" s="65"/>
      <c r="E2137" s="65"/>
      <c r="F2137" s="65"/>
      <c r="G2137" s="129"/>
    </row>
    <row r="2138" spans="1:7">
      <c r="A2138" s="65"/>
      <c r="B2138" s="65"/>
      <c r="C2138" s="65"/>
      <c r="D2138" s="65"/>
      <c r="E2138" s="65"/>
      <c r="F2138" s="65"/>
      <c r="G2138" s="129"/>
    </row>
    <row r="2139" spans="1:7">
      <c r="A2139" s="65"/>
      <c r="B2139" s="65"/>
      <c r="C2139" s="65"/>
      <c r="D2139" s="65"/>
      <c r="E2139" s="65"/>
      <c r="F2139" s="65"/>
      <c r="G2139" s="129"/>
    </row>
    <row r="2140" spans="1:7">
      <c r="A2140" s="65"/>
      <c r="B2140" s="65"/>
      <c r="C2140" s="65"/>
      <c r="D2140" s="65"/>
      <c r="E2140" s="65"/>
      <c r="F2140" s="65"/>
      <c r="G2140" s="129"/>
    </row>
    <row r="2141" spans="1:7">
      <c r="A2141" s="65"/>
      <c r="B2141" s="65"/>
      <c r="C2141" s="65"/>
      <c r="D2141" s="65"/>
      <c r="E2141" s="65"/>
      <c r="F2141" s="65"/>
      <c r="G2141" s="129"/>
    </row>
    <row r="2142" spans="1:7">
      <c r="A2142" s="65"/>
      <c r="B2142" s="65"/>
      <c r="C2142" s="65"/>
      <c r="D2142" s="65"/>
      <c r="E2142" s="65"/>
      <c r="F2142" s="65"/>
      <c r="G2142" s="129"/>
    </row>
    <row r="2143" spans="1:7">
      <c r="A2143" s="65"/>
      <c r="B2143" s="65"/>
      <c r="C2143" s="65"/>
      <c r="D2143" s="65"/>
      <c r="E2143" s="65"/>
      <c r="F2143" s="65"/>
      <c r="G2143" s="129"/>
    </row>
    <row r="2144" spans="1:7">
      <c r="A2144" s="65"/>
      <c r="B2144" s="65"/>
      <c r="C2144" s="65"/>
      <c r="D2144" s="65"/>
      <c r="E2144" s="65"/>
      <c r="F2144" s="65"/>
      <c r="G2144" s="129"/>
    </row>
    <row r="2145" spans="1:7">
      <c r="A2145" s="65"/>
      <c r="B2145" s="65"/>
      <c r="C2145" s="65"/>
      <c r="D2145" s="65"/>
      <c r="E2145" s="65"/>
      <c r="F2145" s="65"/>
      <c r="G2145" s="129"/>
    </row>
    <row r="2146" spans="1:7">
      <c r="A2146" s="65"/>
      <c r="B2146" s="65"/>
      <c r="C2146" s="65"/>
      <c r="D2146" s="65"/>
      <c r="E2146" s="65"/>
      <c r="F2146" s="65"/>
      <c r="G2146" s="129"/>
    </row>
    <row r="2147" spans="1:7">
      <c r="A2147" s="65"/>
      <c r="B2147" s="65"/>
      <c r="C2147" s="65"/>
      <c r="D2147" s="65"/>
      <c r="E2147" s="65"/>
      <c r="F2147" s="65"/>
      <c r="G2147" s="129"/>
    </row>
    <row r="2148" spans="1:7">
      <c r="A2148" s="65"/>
      <c r="B2148" s="65"/>
      <c r="C2148" s="65"/>
      <c r="D2148" s="65"/>
      <c r="E2148" s="65"/>
      <c r="F2148" s="65"/>
      <c r="G2148" s="129"/>
    </row>
    <row r="2149" spans="1:7">
      <c r="A2149" s="65"/>
      <c r="B2149" s="65"/>
      <c r="C2149" s="65"/>
      <c r="D2149" s="65"/>
      <c r="E2149" s="65"/>
      <c r="F2149" s="65"/>
      <c r="G2149" s="129"/>
    </row>
    <row r="2150" spans="1:7">
      <c r="A2150" s="65"/>
      <c r="B2150" s="65"/>
      <c r="C2150" s="65"/>
      <c r="D2150" s="65"/>
      <c r="E2150" s="65"/>
      <c r="F2150" s="65"/>
      <c r="G2150" s="129"/>
    </row>
    <row r="2151" spans="1:7">
      <c r="A2151" s="65"/>
      <c r="B2151" s="65"/>
      <c r="C2151" s="65"/>
      <c r="D2151" s="65"/>
      <c r="E2151" s="65"/>
      <c r="F2151" s="65"/>
      <c r="G2151" s="129"/>
    </row>
    <row r="2152" spans="1:7">
      <c r="A2152" s="65"/>
      <c r="B2152" s="65"/>
      <c r="C2152" s="65"/>
      <c r="D2152" s="65"/>
      <c r="E2152" s="65"/>
      <c r="F2152" s="65"/>
      <c r="G2152" s="129"/>
    </row>
    <row r="2153" spans="1:7">
      <c r="A2153" s="65"/>
      <c r="B2153" s="65"/>
      <c r="C2153" s="65"/>
      <c r="D2153" s="65"/>
      <c r="E2153" s="65"/>
      <c r="F2153" s="65"/>
      <c r="G2153" s="129"/>
    </row>
    <row r="2154" spans="1:7">
      <c r="A2154" s="65"/>
      <c r="B2154" s="65"/>
      <c r="C2154" s="65"/>
      <c r="D2154" s="65"/>
      <c r="E2154" s="65"/>
      <c r="F2154" s="65"/>
      <c r="G2154" s="129"/>
    </row>
    <row r="2155" spans="1:7">
      <c r="A2155" s="65"/>
      <c r="B2155" s="65"/>
      <c r="C2155" s="65"/>
      <c r="D2155" s="65"/>
      <c r="E2155" s="65"/>
      <c r="F2155" s="65"/>
      <c r="G2155" s="129"/>
    </row>
    <row r="2156" spans="1:7">
      <c r="A2156" s="65"/>
      <c r="B2156" s="65"/>
      <c r="C2156" s="65"/>
      <c r="D2156" s="65"/>
      <c r="E2156" s="65"/>
      <c r="F2156" s="65"/>
      <c r="G2156" s="129"/>
    </row>
    <row r="2157" spans="1:7">
      <c r="A2157" s="65"/>
      <c r="B2157" s="65"/>
      <c r="C2157" s="65"/>
      <c r="D2157" s="65"/>
      <c r="E2157" s="65"/>
      <c r="F2157" s="65"/>
      <c r="G2157" s="129"/>
    </row>
    <row r="2158" spans="1:7">
      <c r="A2158" s="65"/>
      <c r="B2158" s="65"/>
      <c r="C2158" s="65"/>
      <c r="D2158" s="65"/>
      <c r="E2158" s="65"/>
      <c r="F2158" s="65"/>
      <c r="G2158" s="129"/>
    </row>
    <row r="2159" spans="1:7">
      <c r="A2159" s="65"/>
      <c r="B2159" s="65"/>
      <c r="C2159" s="65"/>
      <c r="D2159" s="65"/>
      <c r="E2159" s="65"/>
      <c r="F2159" s="65"/>
      <c r="G2159" s="129"/>
    </row>
    <row r="2160" spans="1:7">
      <c r="A2160" s="65"/>
      <c r="B2160" s="65"/>
      <c r="C2160" s="65"/>
      <c r="D2160" s="65"/>
      <c r="E2160" s="65"/>
      <c r="F2160" s="65"/>
      <c r="G2160" s="129"/>
    </row>
    <row r="2161" spans="1:7">
      <c r="A2161" s="65"/>
      <c r="B2161" s="65"/>
      <c r="C2161" s="65"/>
      <c r="D2161" s="65"/>
      <c r="E2161" s="65"/>
      <c r="F2161" s="65"/>
      <c r="G2161" s="129"/>
    </row>
    <row r="2162" spans="1:7">
      <c r="A2162" s="65"/>
      <c r="B2162" s="65"/>
      <c r="C2162" s="65"/>
      <c r="D2162" s="65"/>
      <c r="E2162" s="65"/>
      <c r="F2162" s="65"/>
      <c r="G2162" s="129"/>
    </row>
    <row r="2163" spans="1:7">
      <c r="A2163" s="65"/>
      <c r="B2163" s="65"/>
      <c r="C2163" s="65"/>
      <c r="D2163" s="65"/>
      <c r="E2163" s="65"/>
      <c r="F2163" s="65"/>
      <c r="G2163" s="129"/>
    </row>
    <row r="2164" spans="1:7">
      <c r="A2164" s="65"/>
      <c r="B2164" s="65"/>
      <c r="C2164" s="65"/>
      <c r="D2164" s="65"/>
      <c r="E2164" s="65"/>
      <c r="F2164" s="65"/>
      <c r="G2164" s="129"/>
    </row>
    <row r="2165" spans="1:7">
      <c r="A2165" s="65"/>
      <c r="B2165" s="65"/>
      <c r="C2165" s="65"/>
      <c r="D2165" s="65"/>
      <c r="E2165" s="65"/>
      <c r="F2165" s="65"/>
      <c r="G2165" s="129"/>
    </row>
    <row r="2166" spans="1:7">
      <c r="A2166" s="65"/>
      <c r="B2166" s="65"/>
      <c r="C2166" s="65"/>
      <c r="D2166" s="65"/>
      <c r="E2166" s="65"/>
      <c r="F2166" s="65"/>
      <c r="G2166" s="129"/>
    </row>
    <row r="2167" spans="1:7">
      <c r="A2167" s="65"/>
      <c r="B2167" s="65"/>
      <c r="C2167" s="65"/>
      <c r="D2167" s="65"/>
      <c r="E2167" s="65"/>
      <c r="F2167" s="65"/>
      <c r="G2167" s="129"/>
    </row>
    <row r="2168" spans="1:7">
      <c r="A2168" s="65"/>
      <c r="B2168" s="65"/>
      <c r="C2168" s="65"/>
      <c r="D2168" s="65"/>
      <c r="E2168" s="65"/>
      <c r="F2168" s="65"/>
      <c r="G2168" s="129"/>
    </row>
    <row r="2169" spans="1:7">
      <c r="A2169" s="65"/>
      <c r="B2169" s="65"/>
      <c r="C2169" s="65"/>
      <c r="D2169" s="65"/>
      <c r="E2169" s="65"/>
      <c r="F2169" s="65"/>
      <c r="G2169" s="129"/>
    </row>
    <row r="2170" spans="1:7">
      <c r="A2170" s="65"/>
      <c r="B2170" s="65"/>
      <c r="C2170" s="65"/>
      <c r="D2170" s="65"/>
      <c r="E2170" s="65"/>
      <c r="F2170" s="65"/>
      <c r="G2170" s="129"/>
    </row>
    <row r="2171" spans="1:7">
      <c r="A2171" s="65"/>
      <c r="B2171" s="65"/>
      <c r="C2171" s="65"/>
      <c r="D2171" s="65"/>
      <c r="E2171" s="65"/>
      <c r="F2171" s="65"/>
      <c r="G2171" s="129"/>
    </row>
    <row r="2172" spans="1:7">
      <c r="A2172" s="65"/>
      <c r="B2172" s="65"/>
      <c r="C2172" s="65"/>
      <c r="D2172" s="65"/>
      <c r="E2172" s="65"/>
      <c r="F2172" s="65"/>
      <c r="G2172" s="129"/>
    </row>
    <row r="2173" spans="1:7">
      <c r="A2173" s="65"/>
      <c r="B2173" s="65"/>
      <c r="C2173" s="65"/>
      <c r="D2173" s="65"/>
      <c r="E2173" s="65"/>
      <c r="F2173" s="65"/>
      <c r="G2173" s="129"/>
    </row>
    <row r="2174" spans="1:7">
      <c r="A2174" s="65"/>
      <c r="B2174" s="65"/>
      <c r="C2174" s="65"/>
      <c r="D2174" s="65"/>
      <c r="E2174" s="65"/>
      <c r="F2174" s="65"/>
      <c r="G2174" s="129"/>
    </row>
    <row r="2175" spans="1:7">
      <c r="A2175" s="65"/>
      <c r="B2175" s="65"/>
      <c r="C2175" s="65"/>
      <c r="D2175" s="65"/>
      <c r="E2175" s="65"/>
      <c r="F2175" s="65"/>
      <c r="G2175" s="129"/>
    </row>
    <row r="2176" spans="1:7">
      <c r="A2176" s="65"/>
      <c r="B2176" s="65"/>
      <c r="C2176" s="65"/>
      <c r="D2176" s="65"/>
      <c r="E2176" s="65"/>
      <c r="F2176" s="65"/>
      <c r="G2176" s="129"/>
    </row>
    <row r="2177" spans="1:7">
      <c r="A2177" s="65"/>
      <c r="B2177" s="65"/>
      <c r="C2177" s="65"/>
      <c r="D2177" s="65"/>
      <c r="E2177" s="65"/>
      <c r="F2177" s="65"/>
      <c r="G2177" s="129"/>
    </row>
    <row r="2178" spans="1:7">
      <c r="A2178" s="65"/>
      <c r="B2178" s="65"/>
      <c r="C2178" s="65"/>
      <c r="D2178" s="65"/>
      <c r="E2178" s="65"/>
      <c r="F2178" s="65"/>
      <c r="G2178" s="129"/>
    </row>
    <row r="2179" spans="1:7">
      <c r="A2179" s="65"/>
      <c r="B2179" s="65"/>
      <c r="C2179" s="65"/>
      <c r="D2179" s="65"/>
      <c r="E2179" s="65"/>
      <c r="F2179" s="65"/>
      <c r="G2179" s="129"/>
    </row>
    <row r="2180" spans="1:7">
      <c r="A2180" s="65"/>
      <c r="B2180" s="65"/>
      <c r="C2180" s="65"/>
      <c r="D2180" s="65"/>
      <c r="E2180" s="65"/>
      <c r="F2180" s="65"/>
      <c r="G2180" s="129"/>
    </row>
    <row r="2181" spans="1:7">
      <c r="A2181" s="65"/>
      <c r="B2181" s="65"/>
      <c r="C2181" s="65"/>
      <c r="D2181" s="65"/>
      <c r="E2181" s="65"/>
      <c r="F2181" s="65"/>
      <c r="G2181" s="129"/>
    </row>
    <row r="2182" spans="1:7">
      <c r="A2182" s="65"/>
      <c r="B2182" s="65"/>
      <c r="C2182" s="65"/>
      <c r="D2182" s="65"/>
      <c r="E2182" s="65"/>
      <c r="F2182" s="65"/>
      <c r="G2182" s="129"/>
    </row>
    <row r="2183" spans="1:7">
      <c r="A2183" s="65"/>
      <c r="B2183" s="65"/>
      <c r="C2183" s="65"/>
      <c r="D2183" s="65"/>
      <c r="E2183" s="65"/>
      <c r="F2183" s="65"/>
      <c r="G2183" s="129"/>
    </row>
    <row r="2184" spans="1:7">
      <c r="A2184" s="65"/>
      <c r="B2184" s="65"/>
      <c r="C2184" s="65"/>
      <c r="D2184" s="65"/>
      <c r="E2184" s="65"/>
      <c r="F2184" s="65"/>
      <c r="G2184" s="129"/>
    </row>
    <row r="2185" spans="1:7">
      <c r="A2185" s="65"/>
      <c r="B2185" s="65"/>
      <c r="C2185" s="65"/>
      <c r="D2185" s="65"/>
      <c r="E2185" s="65"/>
      <c r="F2185" s="65"/>
      <c r="G2185" s="129"/>
    </row>
    <row r="2186" spans="1:7">
      <c r="A2186" s="65"/>
      <c r="B2186" s="65"/>
      <c r="C2186" s="65"/>
      <c r="D2186" s="65"/>
      <c r="E2186" s="65"/>
      <c r="F2186" s="65"/>
      <c r="G2186" s="129"/>
    </row>
    <row r="2187" spans="1:7">
      <c r="A2187" s="65"/>
      <c r="B2187" s="65"/>
      <c r="C2187" s="65"/>
      <c r="D2187" s="65"/>
      <c r="E2187" s="65"/>
      <c r="F2187" s="65"/>
      <c r="G2187" s="129"/>
    </row>
    <row r="2188" spans="1:7">
      <c r="A2188" s="65"/>
      <c r="B2188" s="65"/>
      <c r="C2188" s="65"/>
      <c r="D2188" s="65"/>
      <c r="E2188" s="65"/>
      <c r="F2188" s="65"/>
      <c r="G2188" s="129"/>
    </row>
    <row r="2189" spans="1:7">
      <c r="A2189" s="65"/>
      <c r="B2189" s="65"/>
      <c r="C2189" s="65"/>
      <c r="D2189" s="65"/>
      <c r="E2189" s="65"/>
      <c r="F2189" s="65"/>
      <c r="G2189" s="129"/>
    </row>
    <row r="2190" spans="1:7">
      <c r="A2190" s="65"/>
      <c r="B2190" s="65"/>
      <c r="C2190" s="65"/>
      <c r="D2190" s="65"/>
      <c r="E2190" s="65"/>
      <c r="F2190" s="65"/>
      <c r="G2190" s="129"/>
    </row>
    <row r="2191" spans="1:7">
      <c r="A2191" s="65"/>
      <c r="B2191" s="65"/>
      <c r="C2191" s="65"/>
      <c r="D2191" s="65"/>
      <c r="E2191" s="65"/>
      <c r="F2191" s="65"/>
      <c r="G2191" s="129"/>
    </row>
    <row r="2192" spans="1:7">
      <c r="A2192" s="65"/>
      <c r="B2192" s="65"/>
      <c r="C2192" s="65"/>
      <c r="D2192" s="65"/>
      <c r="E2192" s="65"/>
      <c r="F2192" s="65"/>
      <c r="G2192" s="129"/>
    </row>
    <row r="2193" spans="1:7">
      <c r="A2193" s="65"/>
      <c r="B2193" s="65"/>
      <c r="C2193" s="65"/>
      <c r="D2193" s="65"/>
      <c r="E2193" s="65"/>
      <c r="F2193" s="65"/>
      <c r="G2193" s="129"/>
    </row>
    <row r="2194" spans="1:7">
      <c r="A2194" s="65"/>
      <c r="B2194" s="65"/>
      <c r="C2194" s="65"/>
      <c r="D2194" s="65"/>
      <c r="E2194" s="65"/>
      <c r="F2194" s="65"/>
      <c r="G2194" s="129"/>
    </row>
    <row r="2195" spans="1:7">
      <c r="A2195" s="65"/>
      <c r="B2195" s="65"/>
      <c r="C2195" s="65"/>
      <c r="D2195" s="65"/>
      <c r="E2195" s="65"/>
      <c r="F2195" s="65"/>
      <c r="G2195" s="129"/>
    </row>
    <row r="2196" spans="1:7">
      <c r="A2196" s="65"/>
      <c r="B2196" s="65"/>
      <c r="C2196" s="65"/>
      <c r="D2196" s="65"/>
      <c r="E2196" s="65"/>
      <c r="F2196" s="65"/>
      <c r="G2196" s="129"/>
    </row>
    <row r="2197" spans="1:7">
      <c r="A2197" s="65"/>
      <c r="B2197" s="65"/>
      <c r="C2197" s="65"/>
      <c r="D2197" s="65"/>
      <c r="E2197" s="65"/>
      <c r="F2197" s="65"/>
      <c r="G2197" s="129"/>
    </row>
    <row r="2198" spans="1:7">
      <c r="A2198" s="65"/>
      <c r="B2198" s="65"/>
      <c r="C2198" s="65"/>
      <c r="D2198" s="65"/>
      <c r="E2198" s="65"/>
      <c r="F2198" s="65"/>
      <c r="G2198" s="129"/>
    </row>
    <row r="2199" spans="1:7">
      <c r="A2199" s="65"/>
      <c r="B2199" s="65"/>
      <c r="C2199" s="65"/>
      <c r="D2199" s="65"/>
      <c r="E2199" s="65"/>
      <c r="F2199" s="65"/>
      <c r="G2199" s="129"/>
    </row>
    <row r="2200" spans="1:7">
      <c r="A2200" s="65"/>
      <c r="B2200" s="65"/>
      <c r="C2200" s="65"/>
      <c r="D2200" s="65"/>
      <c r="E2200" s="65"/>
      <c r="F2200" s="65"/>
      <c r="G2200" s="129"/>
    </row>
    <row r="2201" spans="1:7">
      <c r="A2201" s="65"/>
      <c r="B2201" s="65"/>
      <c r="C2201" s="65"/>
      <c r="D2201" s="65"/>
      <c r="E2201" s="65"/>
      <c r="F2201" s="65"/>
      <c r="G2201" s="129"/>
    </row>
    <row r="2202" spans="1:7">
      <c r="A2202" s="65"/>
      <c r="B2202" s="65"/>
      <c r="C2202" s="65"/>
      <c r="D2202" s="65"/>
      <c r="E2202" s="65"/>
      <c r="F2202" s="65"/>
      <c r="G2202" s="129"/>
    </row>
    <row r="2203" spans="1:7">
      <c r="A2203" s="65"/>
      <c r="B2203" s="65"/>
      <c r="C2203" s="65"/>
      <c r="D2203" s="65"/>
      <c r="E2203" s="65"/>
      <c r="F2203" s="65"/>
      <c r="G2203" s="129"/>
    </row>
    <row r="2204" spans="1:7">
      <c r="A2204" s="65"/>
      <c r="B2204" s="65"/>
      <c r="C2204" s="65"/>
      <c r="D2204" s="65"/>
      <c r="E2204" s="65"/>
      <c r="F2204" s="65"/>
      <c r="G2204" s="129"/>
    </row>
    <row r="2205" spans="1:7">
      <c r="A2205" s="65"/>
      <c r="B2205" s="65"/>
      <c r="C2205" s="65"/>
      <c r="D2205" s="65"/>
      <c r="E2205" s="65"/>
      <c r="F2205" s="65"/>
      <c r="G2205" s="129"/>
    </row>
    <row r="2206" spans="1:7">
      <c r="A2206" s="65"/>
      <c r="B2206" s="65"/>
      <c r="C2206" s="65"/>
      <c r="D2206" s="65"/>
      <c r="E2206" s="65"/>
      <c r="F2206" s="65"/>
      <c r="G2206" s="129"/>
    </row>
    <row r="2207" spans="1:7">
      <c r="A2207" s="65"/>
      <c r="B2207" s="65"/>
      <c r="C2207" s="65"/>
      <c r="D2207" s="65"/>
      <c r="E2207" s="65"/>
      <c r="F2207" s="65"/>
      <c r="G2207" s="129"/>
    </row>
    <row r="2208" spans="1:7">
      <c r="A2208" s="65"/>
      <c r="B2208" s="65"/>
      <c r="C2208" s="65"/>
      <c r="D2208" s="65"/>
      <c r="E2208" s="65"/>
      <c r="F2208" s="65"/>
      <c r="G2208" s="129"/>
    </row>
    <row r="2209" spans="1:7">
      <c r="A2209" s="65"/>
      <c r="B2209" s="65"/>
      <c r="C2209" s="65"/>
      <c r="D2209" s="65"/>
      <c r="E2209" s="65"/>
      <c r="F2209" s="65"/>
      <c r="G2209" s="129"/>
    </row>
    <row r="2210" spans="1:7">
      <c r="A2210" s="65"/>
      <c r="B2210" s="65"/>
      <c r="C2210" s="65"/>
      <c r="D2210" s="65"/>
      <c r="E2210" s="65"/>
      <c r="F2210" s="65"/>
      <c r="G2210" s="129"/>
    </row>
    <row r="2211" spans="1:7">
      <c r="A2211" s="65"/>
      <c r="B2211" s="65"/>
      <c r="C2211" s="65"/>
      <c r="D2211" s="65"/>
      <c r="E2211" s="65"/>
      <c r="F2211" s="65"/>
      <c r="G2211" s="129"/>
    </row>
    <row r="2212" spans="1:7">
      <c r="A2212" s="65"/>
      <c r="B2212" s="65"/>
      <c r="C2212" s="65"/>
      <c r="D2212" s="65"/>
      <c r="E2212" s="65"/>
      <c r="F2212" s="65"/>
      <c r="G2212" s="129"/>
    </row>
    <row r="2213" spans="1:7">
      <c r="A2213" s="65"/>
      <c r="B2213" s="65"/>
      <c r="C2213" s="65"/>
      <c r="D2213" s="65"/>
      <c r="E2213" s="65"/>
      <c r="F2213" s="65"/>
      <c r="G2213" s="129"/>
    </row>
    <row r="2214" spans="1:7">
      <c r="A2214" s="65"/>
      <c r="B2214" s="65"/>
      <c r="C2214" s="65"/>
      <c r="D2214" s="65"/>
      <c r="E2214" s="65"/>
      <c r="F2214" s="65"/>
      <c r="G2214" s="129"/>
    </row>
    <row r="2215" spans="1:7">
      <c r="A2215" s="65"/>
      <c r="B2215" s="65"/>
      <c r="C2215" s="65"/>
      <c r="D2215" s="65"/>
      <c r="E2215" s="65"/>
      <c r="F2215" s="65"/>
      <c r="G2215" s="129"/>
    </row>
    <row r="2216" spans="1:7">
      <c r="A2216" s="65"/>
      <c r="B2216" s="65"/>
      <c r="C2216" s="65"/>
      <c r="D2216" s="65"/>
      <c r="E2216" s="65"/>
      <c r="F2216" s="65"/>
      <c r="G2216" s="129"/>
    </row>
    <row r="2217" spans="1:7">
      <c r="A2217" s="65"/>
      <c r="B2217" s="65"/>
      <c r="C2217" s="65"/>
      <c r="D2217" s="65"/>
      <c r="E2217" s="65"/>
      <c r="F2217" s="65"/>
      <c r="G2217" s="129"/>
    </row>
    <row r="2218" spans="1:7">
      <c r="A2218" s="65"/>
      <c r="B2218" s="65"/>
      <c r="C2218" s="65"/>
      <c r="D2218" s="65"/>
      <c r="E2218" s="65"/>
      <c r="F2218" s="65"/>
      <c r="G2218" s="129"/>
    </row>
    <row r="2219" spans="1:7">
      <c r="A2219" s="65"/>
      <c r="B2219" s="65"/>
      <c r="C2219" s="65"/>
      <c r="D2219" s="65"/>
      <c r="E2219" s="65"/>
      <c r="F2219" s="65"/>
      <c r="G2219" s="129"/>
    </row>
    <row r="2220" spans="1:7">
      <c r="A2220" s="65"/>
      <c r="B2220" s="65"/>
      <c r="C2220" s="65"/>
      <c r="D2220" s="65"/>
      <c r="E2220" s="65"/>
      <c r="F2220" s="65"/>
      <c r="G2220" s="129"/>
    </row>
    <row r="2221" spans="1:7">
      <c r="A2221" s="65"/>
      <c r="B2221" s="65"/>
      <c r="C2221" s="65"/>
      <c r="D2221" s="65"/>
      <c r="E2221" s="65"/>
      <c r="F2221" s="65"/>
      <c r="G2221" s="129"/>
    </row>
    <row r="2222" spans="1:7">
      <c r="A2222" s="65"/>
      <c r="B2222" s="65"/>
      <c r="C2222" s="65"/>
      <c r="D2222" s="65"/>
      <c r="E2222" s="65"/>
      <c r="F2222" s="65"/>
      <c r="G2222" s="129"/>
    </row>
    <row r="2223" spans="1:7">
      <c r="A2223" s="65"/>
      <c r="B2223" s="65"/>
      <c r="C2223" s="65"/>
      <c r="D2223" s="65"/>
      <c r="E2223" s="65"/>
      <c r="F2223" s="65"/>
      <c r="G2223" s="129"/>
    </row>
    <row r="2224" spans="1:7">
      <c r="A2224" s="65"/>
      <c r="B2224" s="65"/>
      <c r="C2224" s="65"/>
      <c r="D2224" s="65"/>
      <c r="E2224" s="65"/>
      <c r="F2224" s="65"/>
      <c r="G2224" s="129"/>
    </row>
    <row r="2225" spans="1:7">
      <c r="A2225" s="65"/>
      <c r="B2225" s="65"/>
      <c r="C2225" s="65"/>
      <c r="D2225" s="65"/>
      <c r="E2225" s="65"/>
      <c r="F2225" s="65"/>
      <c r="G2225" s="129"/>
    </row>
    <row r="2226" spans="1:7">
      <c r="A2226" s="65"/>
      <c r="B2226" s="65"/>
      <c r="C2226" s="65"/>
      <c r="D2226" s="65"/>
      <c r="E2226" s="65"/>
      <c r="F2226" s="65"/>
      <c r="G2226" s="129"/>
    </row>
    <row r="2227" spans="1:7">
      <c r="A2227" s="65"/>
      <c r="B2227" s="65"/>
      <c r="C2227" s="65"/>
      <c r="D2227" s="65"/>
      <c r="E2227" s="65"/>
      <c r="F2227" s="65"/>
      <c r="G2227" s="129"/>
    </row>
    <row r="2228" spans="1:7">
      <c r="A2228" s="65"/>
      <c r="B2228" s="65"/>
      <c r="C2228" s="65"/>
      <c r="D2228" s="65"/>
      <c r="E2228" s="65"/>
      <c r="F2228" s="65"/>
      <c r="G2228" s="129"/>
    </row>
    <row r="2229" spans="1:7">
      <c r="A2229" s="65"/>
      <c r="B2229" s="65"/>
      <c r="C2229" s="65"/>
      <c r="D2229" s="65"/>
      <c r="E2229" s="65"/>
      <c r="F2229" s="65"/>
      <c r="G2229" s="129"/>
    </row>
    <row r="2230" spans="1:7">
      <c r="A2230" s="65"/>
      <c r="B2230" s="65"/>
      <c r="C2230" s="65"/>
      <c r="D2230" s="65"/>
      <c r="E2230" s="65"/>
      <c r="F2230" s="65"/>
      <c r="G2230" s="129"/>
    </row>
    <row r="2231" spans="1:7">
      <c r="A2231" s="65"/>
      <c r="B2231" s="65"/>
      <c r="C2231" s="65"/>
      <c r="D2231" s="65"/>
      <c r="E2231" s="65"/>
      <c r="F2231" s="65"/>
      <c r="G2231" s="129"/>
    </row>
    <row r="2232" spans="1:7">
      <c r="A2232" s="65"/>
      <c r="B2232" s="65"/>
      <c r="C2232" s="65"/>
      <c r="D2232" s="65"/>
      <c r="E2232" s="65"/>
      <c r="F2232" s="65"/>
      <c r="G2232" s="129"/>
    </row>
    <row r="2233" spans="1:7">
      <c r="A2233" s="65"/>
      <c r="B2233" s="65"/>
      <c r="C2233" s="65"/>
      <c r="D2233" s="65"/>
      <c r="E2233" s="65"/>
      <c r="F2233" s="65"/>
      <c r="G2233" s="129"/>
    </row>
    <row r="2234" spans="1:7">
      <c r="A2234" s="65"/>
      <c r="B2234" s="65"/>
      <c r="C2234" s="65"/>
      <c r="D2234" s="65"/>
      <c r="E2234" s="65"/>
      <c r="F2234" s="65"/>
      <c r="G2234" s="129"/>
    </row>
    <row r="2235" spans="1:7">
      <c r="A2235" s="65"/>
      <c r="B2235" s="65"/>
      <c r="C2235" s="65"/>
      <c r="D2235" s="65"/>
      <c r="E2235" s="65"/>
      <c r="F2235" s="65"/>
      <c r="G2235" s="129"/>
    </row>
    <row r="2236" spans="1:7">
      <c r="A2236" s="65"/>
      <c r="B2236" s="65"/>
      <c r="C2236" s="65"/>
      <c r="D2236" s="65"/>
      <c r="E2236" s="65"/>
      <c r="F2236" s="65"/>
      <c r="G2236" s="129"/>
    </row>
    <row r="2237" spans="1:7">
      <c r="A2237" s="65"/>
      <c r="B2237" s="65"/>
      <c r="C2237" s="65"/>
      <c r="D2237" s="65"/>
      <c r="E2237" s="65"/>
      <c r="F2237" s="65"/>
      <c r="G2237" s="129"/>
    </row>
    <row r="2238" spans="1:7">
      <c r="A2238" s="65"/>
      <c r="B2238" s="65"/>
      <c r="C2238" s="65"/>
      <c r="D2238" s="65"/>
      <c r="E2238" s="65"/>
      <c r="F2238" s="65"/>
      <c r="G2238" s="129"/>
    </row>
    <row r="2239" spans="1:7">
      <c r="A2239" s="65"/>
      <c r="B2239" s="65"/>
      <c r="C2239" s="65"/>
      <c r="D2239" s="65"/>
      <c r="E2239" s="65"/>
      <c r="F2239" s="65"/>
      <c r="G2239" s="129"/>
    </row>
    <row r="2240" spans="1:7">
      <c r="A2240" s="65"/>
      <c r="B2240" s="65"/>
      <c r="C2240" s="65"/>
      <c r="D2240" s="65"/>
      <c r="E2240" s="65"/>
      <c r="F2240" s="65"/>
      <c r="G2240" s="129"/>
    </row>
    <row r="2241" spans="1:7">
      <c r="A2241" s="65"/>
      <c r="B2241" s="65"/>
      <c r="C2241" s="65"/>
      <c r="D2241" s="65"/>
      <c r="E2241" s="65"/>
      <c r="F2241" s="65"/>
      <c r="G2241" s="129"/>
    </row>
    <row r="2242" spans="1:7">
      <c r="A2242" s="65"/>
      <c r="B2242" s="65"/>
      <c r="C2242" s="65"/>
      <c r="D2242" s="65"/>
      <c r="E2242" s="65"/>
      <c r="F2242" s="65"/>
      <c r="G2242" s="129"/>
    </row>
    <row r="2243" spans="1:7">
      <c r="A2243" s="65"/>
      <c r="B2243" s="65"/>
      <c r="C2243" s="65"/>
      <c r="D2243" s="65"/>
      <c r="E2243" s="65"/>
      <c r="F2243" s="65"/>
      <c r="G2243" s="129"/>
    </row>
    <row r="2244" spans="1:7">
      <c r="A2244" s="65"/>
      <c r="B2244" s="65"/>
      <c r="C2244" s="65"/>
      <c r="D2244" s="65"/>
      <c r="E2244" s="65"/>
      <c r="F2244" s="65"/>
      <c r="G2244" s="129"/>
    </row>
    <row r="2245" spans="1:7">
      <c r="A2245" s="65"/>
      <c r="B2245" s="65"/>
      <c r="C2245" s="65"/>
      <c r="D2245" s="65"/>
      <c r="E2245" s="65"/>
      <c r="F2245" s="65"/>
      <c r="G2245" s="129"/>
    </row>
    <row r="2246" spans="1:7">
      <c r="A2246" s="65"/>
      <c r="B2246" s="65"/>
      <c r="C2246" s="65"/>
      <c r="D2246" s="65"/>
      <c r="E2246" s="65"/>
      <c r="F2246" s="65"/>
      <c r="G2246" s="129"/>
    </row>
    <row r="2247" spans="1:7">
      <c r="A2247" s="65"/>
      <c r="B2247" s="65"/>
      <c r="C2247" s="65"/>
      <c r="D2247" s="65"/>
      <c r="E2247" s="65"/>
      <c r="F2247" s="65"/>
      <c r="G2247" s="129"/>
    </row>
    <row r="2248" spans="1:7">
      <c r="A2248" s="65"/>
      <c r="B2248" s="65"/>
      <c r="C2248" s="65"/>
      <c r="D2248" s="65"/>
      <c r="E2248" s="65"/>
      <c r="F2248" s="65"/>
      <c r="G2248" s="129"/>
    </row>
    <row r="2249" spans="1:7">
      <c r="A2249" s="65"/>
      <c r="B2249" s="65"/>
      <c r="C2249" s="65"/>
      <c r="D2249" s="65"/>
      <c r="E2249" s="65"/>
      <c r="F2249" s="65"/>
      <c r="G2249" s="129"/>
    </row>
    <row r="2250" spans="1:7">
      <c r="A2250" s="65"/>
      <c r="B2250" s="65"/>
      <c r="C2250" s="65"/>
      <c r="D2250" s="65"/>
      <c r="E2250" s="65"/>
      <c r="F2250" s="65"/>
      <c r="G2250" s="129"/>
    </row>
    <row r="2251" spans="1:7">
      <c r="A2251" s="65"/>
      <c r="B2251" s="65"/>
      <c r="C2251" s="65"/>
      <c r="D2251" s="65"/>
      <c r="E2251" s="65"/>
      <c r="F2251" s="65"/>
      <c r="G2251" s="129"/>
    </row>
    <row r="2252" spans="1:7">
      <c r="A2252" s="65"/>
      <c r="B2252" s="65"/>
      <c r="C2252" s="65"/>
      <c r="D2252" s="65"/>
      <c r="E2252" s="65"/>
      <c r="F2252" s="65"/>
      <c r="G2252" s="129"/>
    </row>
    <row r="2253" spans="1:7">
      <c r="A2253" s="65"/>
      <c r="B2253" s="65"/>
      <c r="C2253" s="65"/>
      <c r="D2253" s="65"/>
      <c r="E2253" s="65"/>
      <c r="F2253" s="65"/>
      <c r="G2253" s="129"/>
    </row>
    <row r="2254" spans="1:7">
      <c r="A2254" s="65"/>
      <c r="B2254" s="65"/>
      <c r="C2254" s="65"/>
      <c r="D2254" s="65"/>
      <c r="E2254" s="65"/>
      <c r="F2254" s="65"/>
      <c r="G2254" s="129"/>
    </row>
    <row r="2255" spans="1:7">
      <c r="A2255" s="65"/>
      <c r="B2255" s="65"/>
      <c r="C2255" s="65"/>
      <c r="D2255" s="65"/>
      <c r="E2255" s="65"/>
      <c r="F2255" s="65"/>
      <c r="G2255" s="129"/>
    </row>
    <row r="2256" spans="1:7">
      <c r="A2256" s="65"/>
      <c r="B2256" s="65"/>
      <c r="C2256" s="65"/>
      <c r="D2256" s="65"/>
      <c r="E2256" s="65"/>
      <c r="F2256" s="65"/>
      <c r="G2256" s="129"/>
    </row>
    <row r="2257" spans="1:7">
      <c r="A2257" s="65"/>
      <c r="B2257" s="65"/>
      <c r="C2257" s="65"/>
      <c r="D2257" s="65"/>
      <c r="E2257" s="65"/>
      <c r="F2257" s="65"/>
      <c r="G2257" s="129"/>
    </row>
    <row r="2258" spans="1:7">
      <c r="A2258" s="65"/>
      <c r="B2258" s="65"/>
      <c r="C2258" s="65"/>
      <c r="D2258" s="65"/>
      <c r="E2258" s="65"/>
      <c r="F2258" s="65"/>
      <c r="G2258" s="129"/>
    </row>
    <row r="2259" spans="1:7">
      <c r="A2259" s="65"/>
      <c r="B2259" s="65"/>
      <c r="C2259" s="65"/>
      <c r="D2259" s="65"/>
      <c r="E2259" s="65"/>
      <c r="F2259" s="65"/>
      <c r="G2259" s="129"/>
    </row>
    <row r="2260" spans="1:7">
      <c r="A2260" s="65"/>
      <c r="B2260" s="65"/>
      <c r="C2260" s="65"/>
      <c r="D2260" s="65"/>
      <c r="E2260" s="65"/>
      <c r="F2260" s="65"/>
      <c r="G2260" s="129"/>
    </row>
    <row r="2261" spans="1:7">
      <c r="A2261" s="65"/>
      <c r="B2261" s="65"/>
      <c r="C2261" s="65"/>
      <c r="D2261" s="65"/>
      <c r="E2261" s="65"/>
      <c r="F2261" s="65"/>
      <c r="G2261" s="129"/>
    </row>
    <row r="2262" spans="1:7">
      <c r="A2262" s="65"/>
      <c r="B2262" s="65"/>
      <c r="C2262" s="65"/>
      <c r="D2262" s="65"/>
      <c r="E2262" s="65"/>
      <c r="F2262" s="65"/>
      <c r="G2262" s="129"/>
    </row>
    <row r="2263" spans="1:7">
      <c r="A2263" s="65"/>
      <c r="B2263" s="65"/>
      <c r="C2263" s="65"/>
      <c r="D2263" s="65"/>
      <c r="E2263" s="65"/>
      <c r="F2263" s="65"/>
      <c r="G2263" s="129"/>
    </row>
    <row r="2264" spans="1:7">
      <c r="A2264" s="65"/>
      <c r="B2264" s="65"/>
      <c r="C2264" s="65"/>
      <c r="D2264" s="65"/>
      <c r="E2264" s="65"/>
      <c r="F2264" s="65"/>
      <c r="G2264" s="129"/>
    </row>
    <row r="2265" spans="1:7">
      <c r="A2265" s="65"/>
      <c r="B2265" s="65"/>
      <c r="C2265" s="65"/>
      <c r="D2265" s="65"/>
      <c r="E2265" s="65"/>
      <c r="F2265" s="65"/>
      <c r="G2265" s="129"/>
    </row>
    <row r="2266" spans="1:7">
      <c r="A2266" s="65"/>
      <c r="B2266" s="65"/>
      <c r="C2266" s="65"/>
      <c r="D2266" s="65"/>
      <c r="E2266" s="65"/>
      <c r="F2266" s="65"/>
      <c r="G2266" s="129"/>
    </row>
    <row r="2267" spans="1:7">
      <c r="A2267" s="65"/>
      <c r="B2267" s="65"/>
      <c r="C2267" s="65"/>
      <c r="D2267" s="65"/>
      <c r="E2267" s="65"/>
      <c r="F2267" s="65"/>
      <c r="G2267" s="129"/>
    </row>
    <row r="2268" spans="1:7">
      <c r="A2268" s="65"/>
      <c r="B2268" s="65"/>
      <c r="C2268" s="65"/>
      <c r="D2268" s="65"/>
      <c r="E2268" s="65"/>
      <c r="F2268" s="65"/>
      <c r="G2268" s="129"/>
    </row>
    <row r="2269" spans="1:7">
      <c r="A2269" s="65"/>
      <c r="B2269" s="65"/>
      <c r="C2269" s="65"/>
      <c r="D2269" s="65"/>
      <c r="E2269" s="65"/>
      <c r="F2269" s="65"/>
      <c r="G2269" s="129"/>
    </row>
    <row r="2270" spans="1:7">
      <c r="A2270" s="65"/>
      <c r="B2270" s="65"/>
      <c r="C2270" s="65"/>
      <c r="D2270" s="65"/>
      <c r="E2270" s="65"/>
      <c r="F2270" s="65"/>
      <c r="G2270" s="129"/>
    </row>
    <row r="2271" spans="1:7">
      <c r="A2271" s="65"/>
      <c r="B2271" s="65"/>
      <c r="C2271" s="65"/>
      <c r="D2271" s="65"/>
      <c r="E2271" s="65"/>
      <c r="F2271" s="65"/>
      <c r="G2271" s="129"/>
    </row>
    <row r="2272" spans="1:7">
      <c r="A2272" s="65"/>
      <c r="B2272" s="65"/>
      <c r="C2272" s="65"/>
      <c r="D2272" s="65"/>
      <c r="E2272" s="65"/>
      <c r="F2272" s="65"/>
      <c r="G2272" s="129"/>
    </row>
    <row r="2273" spans="1:7">
      <c r="A2273" s="65"/>
      <c r="B2273" s="65"/>
      <c r="C2273" s="65"/>
      <c r="D2273" s="65"/>
      <c r="E2273" s="65"/>
      <c r="F2273" s="65"/>
      <c r="G2273" s="129"/>
    </row>
    <row r="2274" spans="1:7">
      <c r="A2274" s="65"/>
      <c r="B2274" s="65"/>
      <c r="C2274" s="65"/>
      <c r="D2274" s="65"/>
      <c r="E2274" s="65"/>
      <c r="F2274" s="65"/>
      <c r="G2274" s="129"/>
    </row>
    <row r="2275" spans="1:7">
      <c r="A2275" s="65"/>
      <c r="B2275" s="65"/>
      <c r="C2275" s="65"/>
      <c r="D2275" s="65"/>
      <c r="E2275" s="65"/>
      <c r="F2275" s="65"/>
      <c r="G2275" s="129"/>
    </row>
    <row r="2276" spans="1:7">
      <c r="A2276" s="65"/>
      <c r="B2276" s="65"/>
      <c r="C2276" s="65"/>
      <c r="D2276" s="65"/>
      <c r="E2276" s="65"/>
      <c r="F2276" s="65"/>
      <c r="G2276" s="129"/>
    </row>
    <row r="2277" spans="1:7">
      <c r="A2277" s="65"/>
      <c r="B2277" s="65"/>
      <c r="C2277" s="65"/>
      <c r="D2277" s="65"/>
      <c r="E2277" s="65"/>
      <c r="F2277" s="65"/>
      <c r="G2277" s="129"/>
    </row>
    <row r="2278" spans="1:7">
      <c r="A2278" s="65"/>
      <c r="B2278" s="65"/>
      <c r="C2278" s="65"/>
      <c r="D2278" s="65"/>
      <c r="E2278" s="65"/>
      <c r="F2278" s="65"/>
      <c r="G2278" s="129"/>
    </row>
    <row r="2279" spans="1:7">
      <c r="A2279" s="65"/>
      <c r="B2279" s="65"/>
      <c r="C2279" s="65"/>
      <c r="D2279" s="65"/>
      <c r="E2279" s="65"/>
      <c r="F2279" s="65"/>
      <c r="G2279" s="129"/>
    </row>
    <row r="2280" spans="1:7">
      <c r="A2280" s="65"/>
      <c r="B2280" s="65"/>
      <c r="C2280" s="65"/>
      <c r="D2280" s="65"/>
      <c r="E2280" s="65"/>
      <c r="F2280" s="65"/>
      <c r="G2280" s="129"/>
    </row>
    <row r="2281" spans="1:7">
      <c r="A2281" s="65"/>
      <c r="B2281" s="65"/>
      <c r="C2281" s="65"/>
      <c r="D2281" s="65"/>
      <c r="E2281" s="65"/>
      <c r="F2281" s="65"/>
      <c r="G2281" s="129"/>
    </row>
    <row r="2282" spans="1:7">
      <c r="A2282" s="65"/>
      <c r="B2282" s="65"/>
      <c r="C2282" s="65"/>
      <c r="D2282" s="65"/>
      <c r="E2282" s="65"/>
      <c r="F2282" s="65"/>
      <c r="G2282" s="129"/>
    </row>
    <row r="2283" spans="1:7">
      <c r="A2283" s="65"/>
      <c r="B2283" s="65"/>
      <c r="C2283" s="65"/>
      <c r="D2283" s="65"/>
      <c r="E2283" s="65"/>
      <c r="F2283" s="65"/>
      <c r="G2283" s="129"/>
    </row>
    <row r="2284" spans="1:7">
      <c r="A2284" s="65"/>
      <c r="B2284" s="65"/>
      <c r="C2284" s="65"/>
      <c r="D2284" s="65"/>
      <c r="E2284" s="65"/>
      <c r="F2284" s="65"/>
      <c r="G2284" s="129"/>
    </row>
    <row r="2285" spans="1:7">
      <c r="A2285" s="65"/>
      <c r="B2285" s="65"/>
      <c r="C2285" s="65"/>
      <c r="D2285" s="65"/>
      <c r="E2285" s="65"/>
      <c r="F2285" s="65"/>
      <c r="G2285" s="129"/>
    </row>
    <row r="2286" spans="1:7">
      <c r="A2286" s="65"/>
      <c r="B2286" s="65"/>
      <c r="C2286" s="65"/>
      <c r="D2286" s="65"/>
      <c r="E2286" s="65"/>
      <c r="F2286" s="65"/>
      <c r="G2286" s="129"/>
    </row>
    <row r="2287" spans="1:7">
      <c r="A2287" s="65"/>
      <c r="B2287" s="65"/>
      <c r="C2287" s="65"/>
      <c r="D2287" s="65"/>
      <c r="E2287" s="65"/>
      <c r="F2287" s="65"/>
      <c r="G2287" s="129"/>
    </row>
    <row r="2288" spans="1:7">
      <c r="A2288" s="65"/>
      <c r="B2288" s="65"/>
      <c r="C2288" s="65"/>
      <c r="D2288" s="65"/>
      <c r="E2288" s="65"/>
      <c r="F2288" s="65"/>
      <c r="G2288" s="129"/>
    </row>
    <row r="2289" spans="1:7">
      <c r="A2289" s="65"/>
      <c r="B2289" s="65"/>
      <c r="C2289" s="65"/>
      <c r="D2289" s="65"/>
      <c r="E2289" s="65"/>
      <c r="F2289" s="65"/>
      <c r="G2289" s="129"/>
    </row>
    <row r="2290" spans="1:7">
      <c r="A2290" s="65"/>
      <c r="B2290" s="65"/>
      <c r="C2290" s="65"/>
      <c r="D2290" s="65"/>
      <c r="E2290" s="65"/>
      <c r="F2290" s="65"/>
      <c r="G2290" s="129"/>
    </row>
    <row r="2291" spans="1:7">
      <c r="A2291" s="65"/>
      <c r="B2291" s="65"/>
      <c r="C2291" s="65"/>
      <c r="D2291" s="65"/>
      <c r="E2291" s="65"/>
      <c r="F2291" s="65"/>
      <c r="G2291" s="129"/>
    </row>
    <row r="2292" spans="1:7">
      <c r="A2292" s="65"/>
      <c r="B2292" s="65"/>
      <c r="C2292" s="65"/>
      <c r="D2292" s="65"/>
      <c r="E2292" s="65"/>
      <c r="F2292" s="65"/>
      <c r="G2292" s="129"/>
    </row>
    <row r="2293" spans="1:7">
      <c r="A2293" s="65"/>
      <c r="B2293" s="65"/>
      <c r="C2293" s="65"/>
      <c r="D2293" s="65"/>
      <c r="E2293" s="65"/>
      <c r="F2293" s="65"/>
      <c r="G2293" s="129"/>
    </row>
    <row r="2294" spans="1:7">
      <c r="A2294" s="65"/>
      <c r="B2294" s="65"/>
      <c r="C2294" s="65"/>
      <c r="D2294" s="65"/>
      <c r="E2294" s="65"/>
      <c r="F2294" s="65"/>
      <c r="G2294" s="129"/>
    </row>
    <row r="2295" spans="1:7">
      <c r="A2295" s="65"/>
      <c r="B2295" s="65"/>
      <c r="C2295" s="65"/>
      <c r="D2295" s="65"/>
      <c r="E2295" s="65"/>
      <c r="F2295" s="65"/>
      <c r="G2295" s="129"/>
    </row>
    <row r="2296" spans="1:7">
      <c r="A2296" s="65"/>
      <c r="B2296" s="65"/>
      <c r="C2296" s="65"/>
      <c r="D2296" s="65"/>
      <c r="E2296" s="65"/>
      <c r="F2296" s="65"/>
      <c r="G2296" s="129"/>
    </row>
    <row r="2297" spans="1:7">
      <c r="A2297" s="65"/>
      <c r="B2297" s="65"/>
      <c r="C2297" s="65"/>
      <c r="D2297" s="65"/>
      <c r="E2297" s="65"/>
      <c r="F2297" s="65"/>
      <c r="G2297" s="129"/>
    </row>
    <row r="2298" spans="1:7">
      <c r="A2298" s="65"/>
      <c r="B2298" s="65"/>
      <c r="C2298" s="65"/>
      <c r="D2298" s="65"/>
      <c r="E2298" s="65"/>
      <c r="F2298" s="65"/>
      <c r="G2298" s="129"/>
    </row>
    <row r="2299" spans="1:7">
      <c r="A2299" s="65"/>
      <c r="B2299" s="65"/>
      <c r="C2299" s="65"/>
      <c r="D2299" s="65"/>
      <c r="E2299" s="65"/>
      <c r="F2299" s="65"/>
      <c r="G2299" s="129"/>
    </row>
    <row r="2300" spans="1:7">
      <c r="A2300" s="65"/>
      <c r="B2300" s="65"/>
      <c r="C2300" s="65"/>
      <c r="D2300" s="65"/>
      <c r="E2300" s="65"/>
      <c r="F2300" s="65"/>
      <c r="G2300" s="129"/>
    </row>
    <row r="2301" spans="1:7">
      <c r="A2301" s="65"/>
      <c r="B2301" s="65"/>
      <c r="C2301" s="65"/>
      <c r="D2301" s="65"/>
      <c r="E2301" s="65"/>
      <c r="F2301" s="65"/>
      <c r="G2301" s="129"/>
    </row>
    <row r="2302" spans="1:7">
      <c r="A2302" s="65"/>
      <c r="B2302" s="65"/>
      <c r="C2302" s="65"/>
      <c r="D2302" s="65"/>
      <c r="E2302" s="65"/>
      <c r="F2302" s="65"/>
      <c r="G2302" s="129"/>
    </row>
    <row r="2303" spans="1:7">
      <c r="A2303" s="65"/>
      <c r="B2303" s="65"/>
      <c r="C2303" s="65"/>
      <c r="D2303" s="65"/>
      <c r="E2303" s="65"/>
      <c r="F2303" s="65"/>
      <c r="G2303" s="129"/>
    </row>
    <row r="2304" spans="1:7">
      <c r="A2304" s="65"/>
      <c r="B2304" s="65"/>
      <c r="C2304" s="65"/>
      <c r="D2304" s="65"/>
      <c r="E2304" s="65"/>
      <c r="F2304" s="65"/>
      <c r="G2304" s="129"/>
    </row>
    <row r="2305" spans="1:7">
      <c r="A2305" s="65"/>
      <c r="B2305" s="65"/>
      <c r="C2305" s="65"/>
      <c r="D2305" s="65"/>
      <c r="E2305" s="65"/>
      <c r="F2305" s="65"/>
      <c r="G2305" s="129"/>
    </row>
    <row r="2306" spans="1:7">
      <c r="A2306" s="65"/>
      <c r="B2306" s="65"/>
      <c r="C2306" s="65"/>
      <c r="D2306" s="65"/>
      <c r="E2306" s="65"/>
      <c r="F2306" s="65"/>
      <c r="G2306" s="129"/>
    </row>
    <row r="2307" spans="1:7">
      <c r="A2307" s="65"/>
      <c r="B2307" s="65"/>
      <c r="C2307" s="65"/>
      <c r="D2307" s="65"/>
      <c r="E2307" s="65"/>
      <c r="F2307" s="65"/>
      <c r="G2307" s="129"/>
    </row>
    <row r="2308" spans="1:7">
      <c r="A2308" s="65"/>
      <c r="B2308" s="65"/>
      <c r="C2308" s="65"/>
      <c r="D2308" s="65"/>
      <c r="E2308" s="65"/>
      <c r="F2308" s="65"/>
      <c r="G2308" s="129"/>
    </row>
    <row r="2309" spans="1:7">
      <c r="A2309" s="65"/>
      <c r="B2309" s="65"/>
      <c r="C2309" s="65"/>
      <c r="D2309" s="65"/>
      <c r="E2309" s="65"/>
      <c r="F2309" s="65"/>
      <c r="G2309" s="129"/>
    </row>
    <row r="2310" spans="1:7">
      <c r="A2310" s="65"/>
      <c r="B2310" s="65"/>
      <c r="C2310" s="65"/>
      <c r="D2310" s="65"/>
      <c r="E2310" s="65"/>
      <c r="F2310" s="65"/>
      <c r="G2310" s="129"/>
    </row>
    <row r="2311" spans="1:7">
      <c r="A2311" s="65"/>
      <c r="B2311" s="65"/>
      <c r="C2311" s="65"/>
      <c r="D2311" s="65"/>
      <c r="E2311" s="65"/>
      <c r="F2311" s="65"/>
      <c r="G2311" s="129"/>
    </row>
    <row r="2312" spans="1:7">
      <c r="A2312" s="65"/>
      <c r="B2312" s="65"/>
      <c r="C2312" s="65"/>
      <c r="D2312" s="65"/>
      <c r="E2312" s="65"/>
      <c r="F2312" s="65"/>
      <c r="G2312" s="129"/>
    </row>
    <row r="2313" spans="1:7">
      <c r="A2313" s="65"/>
      <c r="B2313" s="65"/>
      <c r="C2313" s="65"/>
      <c r="D2313" s="65"/>
      <c r="E2313" s="65"/>
      <c r="F2313" s="65"/>
      <c r="G2313" s="129"/>
    </row>
    <row r="2314" spans="1:7">
      <c r="A2314" s="65"/>
      <c r="B2314" s="65"/>
      <c r="C2314" s="65"/>
      <c r="D2314" s="65"/>
      <c r="E2314" s="65"/>
      <c r="F2314" s="65"/>
      <c r="G2314" s="129"/>
    </row>
    <row r="2315" spans="1:7">
      <c r="A2315" s="65"/>
      <c r="B2315" s="65"/>
      <c r="C2315" s="65"/>
      <c r="D2315" s="65"/>
      <c r="E2315" s="65"/>
      <c r="F2315" s="65"/>
      <c r="G2315" s="129"/>
    </row>
    <row r="2316" spans="1:7">
      <c r="A2316" s="65"/>
      <c r="B2316" s="65"/>
      <c r="C2316" s="65"/>
      <c r="D2316" s="65"/>
      <c r="E2316" s="65"/>
      <c r="F2316" s="65"/>
      <c r="G2316" s="129"/>
    </row>
    <row r="2317" spans="1:7">
      <c r="A2317" s="65"/>
      <c r="B2317" s="65"/>
      <c r="C2317" s="65"/>
      <c r="D2317" s="65"/>
      <c r="E2317" s="65"/>
      <c r="F2317" s="65"/>
      <c r="G2317" s="129"/>
    </row>
    <row r="2318" spans="1:7">
      <c r="A2318" s="65"/>
      <c r="B2318" s="65"/>
      <c r="C2318" s="65"/>
      <c r="D2318" s="65"/>
      <c r="E2318" s="65"/>
      <c r="F2318" s="65"/>
      <c r="G2318" s="129"/>
    </row>
    <row r="2319" spans="1:7">
      <c r="A2319" s="65"/>
      <c r="B2319" s="65"/>
      <c r="C2319" s="65"/>
      <c r="D2319" s="65"/>
      <c r="E2319" s="65"/>
      <c r="F2319" s="65"/>
      <c r="G2319" s="129"/>
    </row>
    <row r="2320" spans="1:7">
      <c r="A2320" s="65"/>
      <c r="B2320" s="65"/>
      <c r="C2320" s="65"/>
      <c r="D2320" s="65"/>
      <c r="E2320" s="65"/>
      <c r="F2320" s="65"/>
      <c r="G2320" s="129"/>
    </row>
    <row r="2321" spans="1:7">
      <c r="A2321" s="65"/>
      <c r="B2321" s="65"/>
      <c r="C2321" s="65"/>
      <c r="D2321" s="65"/>
      <c r="E2321" s="65"/>
      <c r="F2321" s="65"/>
      <c r="G2321" s="129"/>
    </row>
    <row r="2322" spans="1:7">
      <c r="A2322" s="65"/>
      <c r="B2322" s="65"/>
      <c r="C2322" s="65"/>
      <c r="D2322" s="65"/>
      <c r="E2322" s="65"/>
      <c r="F2322" s="65"/>
      <c r="G2322" s="129"/>
    </row>
    <row r="2323" spans="1:7">
      <c r="A2323" s="65"/>
      <c r="B2323" s="65"/>
      <c r="C2323" s="65"/>
      <c r="D2323" s="65"/>
      <c r="E2323" s="65"/>
      <c r="F2323" s="65"/>
      <c r="G2323" s="129"/>
    </row>
    <row r="2324" spans="1:7">
      <c r="A2324" s="65"/>
      <c r="B2324" s="65"/>
      <c r="C2324" s="65"/>
      <c r="D2324" s="65"/>
      <c r="E2324" s="65"/>
      <c r="F2324" s="65"/>
      <c r="G2324" s="129"/>
    </row>
    <row r="2325" spans="1:7">
      <c r="A2325" s="65"/>
      <c r="B2325" s="65"/>
      <c r="C2325" s="65"/>
      <c r="D2325" s="65"/>
      <c r="E2325" s="65"/>
      <c r="F2325" s="65"/>
      <c r="G2325" s="129"/>
    </row>
    <row r="2326" spans="1:7">
      <c r="A2326" s="65"/>
      <c r="B2326" s="65"/>
      <c r="C2326" s="65"/>
      <c r="D2326" s="65"/>
      <c r="E2326" s="65"/>
      <c r="F2326" s="65"/>
      <c r="G2326" s="129"/>
    </row>
    <row r="2327" spans="1:7">
      <c r="A2327" s="65"/>
      <c r="B2327" s="65"/>
      <c r="C2327" s="65"/>
      <c r="D2327" s="65"/>
      <c r="E2327" s="65"/>
      <c r="F2327" s="65"/>
      <c r="G2327" s="129"/>
    </row>
    <row r="2328" spans="1:7">
      <c r="A2328" s="65"/>
      <c r="B2328" s="65"/>
      <c r="C2328" s="65"/>
      <c r="D2328" s="65"/>
      <c r="E2328" s="65"/>
      <c r="F2328" s="65"/>
      <c r="G2328" s="129"/>
    </row>
    <row r="2329" spans="1:7">
      <c r="A2329" s="65"/>
      <c r="B2329" s="65"/>
      <c r="C2329" s="65"/>
      <c r="D2329" s="65"/>
      <c r="E2329" s="65"/>
      <c r="F2329" s="65"/>
      <c r="G2329" s="129"/>
    </row>
    <row r="2330" spans="1:7">
      <c r="A2330" s="65"/>
      <c r="B2330" s="65"/>
      <c r="C2330" s="65"/>
      <c r="D2330" s="65"/>
      <c r="E2330" s="65"/>
      <c r="F2330" s="65"/>
      <c r="G2330" s="129"/>
    </row>
    <row r="2331" spans="1:7">
      <c r="A2331" s="65"/>
      <c r="B2331" s="65"/>
      <c r="C2331" s="65"/>
      <c r="D2331" s="65"/>
      <c r="E2331" s="65"/>
      <c r="F2331" s="65"/>
      <c r="G2331" s="129"/>
    </row>
    <row r="2332" spans="1:7">
      <c r="A2332" s="65"/>
      <c r="B2332" s="65"/>
      <c r="C2332" s="65"/>
      <c r="D2332" s="65"/>
      <c r="E2332" s="65"/>
      <c r="F2332" s="65"/>
      <c r="G2332" s="129"/>
    </row>
    <row r="2333" spans="1:7">
      <c r="A2333" s="65"/>
      <c r="B2333" s="65"/>
      <c r="C2333" s="65"/>
      <c r="D2333" s="65"/>
      <c r="E2333" s="65"/>
      <c r="F2333" s="65"/>
      <c r="G2333" s="129"/>
    </row>
    <row r="2334" spans="1:7">
      <c r="A2334" s="65"/>
      <c r="B2334" s="65"/>
      <c r="C2334" s="65"/>
      <c r="D2334" s="65"/>
      <c r="E2334" s="65"/>
      <c r="F2334" s="65"/>
      <c r="G2334" s="129"/>
    </row>
    <row r="2335" spans="1:7">
      <c r="A2335" s="65"/>
      <c r="B2335" s="65"/>
      <c r="C2335" s="65"/>
      <c r="D2335" s="65"/>
      <c r="E2335" s="65"/>
      <c r="F2335" s="65"/>
      <c r="G2335" s="129"/>
    </row>
    <row r="2336" spans="1:7">
      <c r="A2336" s="65"/>
      <c r="B2336" s="65"/>
      <c r="C2336" s="65"/>
      <c r="D2336" s="65"/>
      <c r="E2336" s="65"/>
      <c r="F2336" s="65"/>
      <c r="G2336" s="129"/>
    </row>
    <row r="2337" spans="1:7">
      <c r="A2337" s="65"/>
      <c r="B2337" s="65"/>
      <c r="C2337" s="65"/>
      <c r="D2337" s="65"/>
      <c r="E2337" s="65"/>
      <c r="F2337" s="65"/>
      <c r="G2337" s="129"/>
    </row>
    <row r="2338" spans="1:7">
      <c r="A2338" s="65"/>
      <c r="B2338" s="65"/>
      <c r="C2338" s="65"/>
      <c r="D2338" s="65"/>
      <c r="E2338" s="65"/>
      <c r="F2338" s="65"/>
      <c r="G2338" s="129"/>
    </row>
    <row r="2339" spans="1:7">
      <c r="A2339" s="65"/>
      <c r="B2339" s="65"/>
      <c r="C2339" s="65"/>
      <c r="D2339" s="65"/>
      <c r="E2339" s="65"/>
      <c r="F2339" s="65"/>
      <c r="G2339" s="129"/>
    </row>
    <row r="2340" spans="1:7">
      <c r="A2340" s="65"/>
      <c r="B2340" s="65"/>
      <c r="C2340" s="65"/>
      <c r="D2340" s="65"/>
      <c r="E2340" s="65"/>
      <c r="F2340" s="65"/>
      <c r="G2340" s="129"/>
    </row>
    <row r="2341" spans="1:7">
      <c r="A2341" s="65"/>
      <c r="B2341" s="65"/>
      <c r="C2341" s="65"/>
      <c r="D2341" s="65"/>
      <c r="E2341" s="65"/>
      <c r="F2341" s="65"/>
      <c r="G2341" s="129"/>
    </row>
    <row r="2342" spans="1:7">
      <c r="A2342" s="65"/>
      <c r="B2342" s="65"/>
      <c r="C2342" s="65"/>
      <c r="D2342" s="65"/>
      <c r="E2342" s="65"/>
      <c r="F2342" s="65"/>
      <c r="G2342" s="129"/>
    </row>
    <row r="2343" spans="1:7">
      <c r="A2343" s="65"/>
      <c r="B2343" s="65"/>
      <c r="C2343" s="65"/>
      <c r="D2343" s="65"/>
      <c r="E2343" s="65"/>
      <c r="F2343" s="65"/>
      <c r="G2343" s="129"/>
    </row>
    <row r="2344" spans="1:7">
      <c r="A2344" s="65"/>
      <c r="B2344" s="65"/>
      <c r="C2344" s="65"/>
      <c r="D2344" s="65"/>
      <c r="E2344" s="65"/>
      <c r="F2344" s="65"/>
      <c r="G2344" s="129"/>
    </row>
    <row r="2345" spans="1:7">
      <c r="A2345" s="65"/>
      <c r="B2345" s="65"/>
      <c r="C2345" s="65"/>
      <c r="D2345" s="65"/>
      <c r="E2345" s="65"/>
      <c r="F2345" s="65"/>
      <c r="G2345" s="129"/>
    </row>
    <row r="2346" spans="1:7">
      <c r="A2346" s="65"/>
      <c r="B2346" s="65"/>
      <c r="C2346" s="65"/>
      <c r="D2346" s="65"/>
      <c r="E2346" s="65"/>
      <c r="F2346" s="65"/>
      <c r="G2346" s="129"/>
    </row>
    <row r="2347" spans="1:7">
      <c r="A2347" s="65"/>
      <c r="B2347" s="65"/>
      <c r="C2347" s="65"/>
      <c r="D2347" s="65"/>
      <c r="E2347" s="65"/>
      <c r="F2347" s="65"/>
      <c r="G2347" s="129"/>
    </row>
    <row r="2348" spans="1:7">
      <c r="A2348" s="65"/>
      <c r="B2348" s="65"/>
      <c r="C2348" s="65"/>
      <c r="D2348" s="65"/>
      <c r="E2348" s="65"/>
      <c r="F2348" s="65"/>
      <c r="G2348" s="129"/>
    </row>
    <row r="2349" spans="1:7">
      <c r="A2349" s="65"/>
      <c r="B2349" s="65"/>
      <c r="C2349" s="65"/>
      <c r="D2349" s="65"/>
      <c r="E2349" s="65"/>
      <c r="F2349" s="65"/>
      <c r="G2349" s="129"/>
    </row>
    <row r="2350" spans="1:7">
      <c r="A2350" s="65"/>
      <c r="B2350" s="65"/>
      <c r="C2350" s="65"/>
      <c r="D2350" s="65"/>
      <c r="E2350" s="65"/>
      <c r="F2350" s="65"/>
      <c r="G2350" s="129"/>
    </row>
    <row r="2351" spans="1:7">
      <c r="A2351" s="65"/>
      <c r="B2351" s="65"/>
      <c r="C2351" s="65"/>
      <c r="D2351" s="65"/>
      <c r="E2351" s="65"/>
      <c r="F2351" s="65"/>
      <c r="G2351" s="129"/>
    </row>
    <row r="2352" spans="1:7">
      <c r="A2352" s="65"/>
      <c r="B2352" s="65"/>
      <c r="C2352" s="65"/>
      <c r="D2352" s="65"/>
      <c r="E2352" s="65"/>
      <c r="F2352" s="65"/>
      <c r="G2352" s="129"/>
    </row>
    <row r="2353" spans="1:7">
      <c r="A2353" s="65"/>
      <c r="B2353" s="65"/>
      <c r="C2353" s="65"/>
      <c r="D2353" s="65"/>
      <c r="E2353" s="65"/>
      <c r="F2353" s="65"/>
      <c r="G2353" s="129"/>
    </row>
    <row r="2354" spans="1:7">
      <c r="A2354" s="65"/>
      <c r="B2354" s="65"/>
      <c r="C2354" s="65"/>
      <c r="D2354" s="65"/>
      <c r="E2354" s="65"/>
      <c r="F2354" s="65"/>
      <c r="G2354" s="129"/>
    </row>
    <row r="2355" spans="1:7">
      <c r="A2355" s="65"/>
      <c r="B2355" s="65"/>
      <c r="C2355" s="65"/>
      <c r="D2355" s="65"/>
      <c r="E2355" s="65"/>
      <c r="F2355" s="65"/>
      <c r="G2355" s="129"/>
    </row>
    <row r="2356" spans="1:7">
      <c r="A2356" s="65"/>
      <c r="B2356" s="65"/>
      <c r="C2356" s="65"/>
      <c r="D2356" s="65"/>
      <c r="E2356" s="65"/>
      <c r="F2356" s="65"/>
      <c r="G2356" s="129"/>
    </row>
    <row r="2357" spans="1:7">
      <c r="A2357" s="65"/>
      <c r="B2357" s="65"/>
      <c r="C2357" s="65"/>
      <c r="D2357" s="65"/>
      <c r="E2357" s="65"/>
      <c r="F2357" s="65"/>
      <c r="G2357" s="129"/>
    </row>
    <row r="2358" spans="1:7">
      <c r="A2358" s="65"/>
      <c r="B2358" s="65"/>
      <c r="C2358" s="65"/>
      <c r="D2358" s="65"/>
      <c r="E2358" s="65"/>
      <c r="F2358" s="65"/>
      <c r="G2358" s="129"/>
    </row>
    <row r="2359" spans="1:7">
      <c r="A2359" s="65"/>
      <c r="B2359" s="65"/>
      <c r="C2359" s="65"/>
      <c r="D2359" s="65"/>
      <c r="E2359" s="65"/>
      <c r="F2359" s="65"/>
      <c r="G2359" s="129"/>
    </row>
    <row r="2360" spans="1:7">
      <c r="A2360" s="65"/>
      <c r="B2360" s="65"/>
      <c r="C2360" s="65"/>
      <c r="D2360" s="65"/>
      <c r="E2360" s="65"/>
      <c r="F2360" s="65"/>
      <c r="G2360" s="129"/>
    </row>
    <row r="2361" spans="1:7">
      <c r="A2361" s="65"/>
      <c r="B2361" s="65"/>
      <c r="C2361" s="65"/>
      <c r="D2361" s="65"/>
      <c r="E2361" s="65"/>
      <c r="F2361" s="65"/>
      <c r="G2361" s="129"/>
    </row>
    <row r="2362" spans="1:7">
      <c r="A2362" s="65"/>
      <c r="B2362" s="65"/>
      <c r="C2362" s="65"/>
      <c r="D2362" s="65"/>
      <c r="E2362" s="65"/>
      <c r="F2362" s="65"/>
      <c r="G2362" s="129"/>
    </row>
    <row r="2363" spans="1:7">
      <c r="A2363" s="65"/>
      <c r="B2363" s="65"/>
      <c r="C2363" s="65"/>
      <c r="D2363" s="65"/>
      <c r="E2363" s="65"/>
      <c r="F2363" s="65"/>
      <c r="G2363" s="129"/>
    </row>
    <row r="2364" spans="1:7">
      <c r="A2364" s="65"/>
      <c r="B2364" s="65"/>
      <c r="C2364" s="65"/>
      <c r="D2364" s="65"/>
      <c r="E2364" s="65"/>
      <c r="F2364" s="65"/>
      <c r="G2364" s="129"/>
    </row>
    <row r="2365" spans="1:7">
      <c r="A2365" s="65"/>
      <c r="B2365" s="65"/>
      <c r="C2365" s="65"/>
      <c r="D2365" s="65"/>
      <c r="E2365" s="65"/>
      <c r="F2365" s="65"/>
      <c r="G2365" s="129"/>
    </row>
    <row r="2366" spans="1:7">
      <c r="A2366" s="65"/>
      <c r="B2366" s="65"/>
      <c r="C2366" s="65"/>
      <c r="D2366" s="65"/>
      <c r="E2366" s="65"/>
      <c r="F2366" s="65"/>
      <c r="G2366" s="129"/>
    </row>
    <row r="2367" spans="1:7">
      <c r="A2367" s="65"/>
      <c r="B2367" s="65"/>
      <c r="C2367" s="65"/>
      <c r="D2367" s="65"/>
      <c r="E2367" s="65"/>
      <c r="F2367" s="65"/>
      <c r="G2367" s="129"/>
    </row>
    <row r="2368" spans="1:7">
      <c r="A2368" s="65"/>
      <c r="B2368" s="65"/>
      <c r="C2368" s="65"/>
      <c r="D2368" s="65"/>
      <c r="E2368" s="65"/>
      <c r="F2368" s="65"/>
      <c r="G2368" s="129"/>
    </row>
    <row r="2369" spans="1:7">
      <c r="A2369" s="65"/>
      <c r="B2369" s="65"/>
      <c r="C2369" s="65"/>
      <c r="D2369" s="65"/>
      <c r="E2369" s="65"/>
      <c r="F2369" s="65"/>
      <c r="G2369" s="129"/>
    </row>
    <row r="2370" spans="1:7">
      <c r="A2370" s="65"/>
      <c r="B2370" s="65"/>
      <c r="C2370" s="65"/>
      <c r="D2370" s="65"/>
      <c r="E2370" s="65"/>
      <c r="F2370" s="65"/>
      <c r="G2370" s="129"/>
    </row>
    <row r="2371" spans="1:7">
      <c r="A2371" s="65"/>
      <c r="B2371" s="65"/>
      <c r="C2371" s="65"/>
      <c r="D2371" s="65"/>
      <c r="E2371" s="65"/>
      <c r="F2371" s="65"/>
      <c r="G2371" s="129"/>
    </row>
    <row r="2372" spans="1:7">
      <c r="A2372" s="65"/>
      <c r="B2372" s="65"/>
      <c r="C2372" s="65"/>
      <c r="D2372" s="65"/>
      <c r="E2372" s="65"/>
      <c r="F2372" s="65"/>
      <c r="G2372" s="129"/>
    </row>
    <row r="2373" spans="1:7">
      <c r="A2373" s="65"/>
      <c r="B2373" s="65"/>
      <c r="C2373" s="65"/>
      <c r="D2373" s="65"/>
      <c r="E2373" s="65"/>
      <c r="F2373" s="65"/>
      <c r="G2373" s="129"/>
    </row>
    <row r="2374" spans="1:7">
      <c r="A2374" s="65"/>
      <c r="B2374" s="65"/>
      <c r="C2374" s="65"/>
      <c r="D2374" s="65"/>
      <c r="E2374" s="65"/>
      <c r="F2374" s="65"/>
      <c r="G2374" s="129"/>
    </row>
    <row r="2375" spans="1:7">
      <c r="A2375" s="65"/>
      <c r="B2375" s="65"/>
      <c r="C2375" s="65"/>
      <c r="D2375" s="65"/>
      <c r="E2375" s="65"/>
      <c r="F2375" s="65"/>
      <c r="G2375" s="129"/>
    </row>
    <row r="2376" spans="1:7">
      <c r="A2376" s="65"/>
      <c r="B2376" s="65"/>
      <c r="C2376" s="65"/>
      <c r="D2376" s="65"/>
      <c r="E2376" s="65"/>
      <c r="F2376" s="65"/>
      <c r="G2376" s="129"/>
    </row>
    <row r="2377" spans="1:7">
      <c r="A2377" s="65"/>
      <c r="B2377" s="65"/>
      <c r="C2377" s="65"/>
      <c r="D2377" s="65"/>
      <c r="E2377" s="65"/>
      <c r="F2377" s="65"/>
      <c r="G2377" s="129"/>
    </row>
    <row r="2378" spans="1:7">
      <c r="A2378" s="65"/>
      <c r="B2378" s="65"/>
      <c r="C2378" s="65"/>
      <c r="D2378" s="65"/>
      <c r="E2378" s="65"/>
      <c r="F2378" s="65"/>
      <c r="G2378" s="129"/>
    </row>
    <row r="2379" spans="1:7">
      <c r="A2379" s="65"/>
      <c r="B2379" s="65"/>
      <c r="C2379" s="65"/>
      <c r="D2379" s="65"/>
      <c r="E2379" s="65"/>
      <c r="F2379" s="65"/>
      <c r="G2379" s="129"/>
    </row>
    <row r="2380" spans="1:7">
      <c r="A2380" s="65"/>
      <c r="B2380" s="65"/>
      <c r="C2380" s="65"/>
      <c r="D2380" s="65"/>
      <c r="E2380" s="65"/>
      <c r="F2380" s="65"/>
      <c r="G2380" s="129"/>
    </row>
    <row r="2381" spans="1:7">
      <c r="A2381" s="65"/>
      <c r="B2381" s="65"/>
      <c r="C2381" s="65"/>
      <c r="D2381" s="65"/>
      <c r="E2381" s="65"/>
      <c r="F2381" s="65"/>
      <c r="G2381" s="129"/>
    </row>
    <row r="2382" spans="1:7">
      <c r="A2382" s="65"/>
      <c r="B2382" s="65"/>
      <c r="C2382" s="65"/>
      <c r="D2382" s="65"/>
      <c r="E2382" s="65"/>
      <c r="F2382" s="65"/>
      <c r="G2382" s="129"/>
    </row>
    <row r="2383" spans="1:7">
      <c r="A2383" s="65"/>
      <c r="B2383" s="65"/>
      <c r="C2383" s="65"/>
      <c r="D2383" s="65"/>
      <c r="E2383" s="65"/>
      <c r="F2383" s="65"/>
      <c r="G2383" s="129"/>
    </row>
    <row r="2384" spans="1:7">
      <c r="A2384" s="65"/>
      <c r="B2384" s="65"/>
      <c r="C2384" s="65"/>
      <c r="D2384" s="65"/>
      <c r="E2384" s="65"/>
      <c r="F2384" s="65"/>
      <c r="G2384" s="129"/>
    </row>
    <row r="2385" spans="1:7">
      <c r="A2385" s="65"/>
      <c r="B2385" s="65"/>
      <c r="C2385" s="65"/>
      <c r="D2385" s="65"/>
      <c r="E2385" s="65"/>
      <c r="F2385" s="65"/>
      <c r="G2385" s="129"/>
    </row>
    <row r="2386" spans="1:7">
      <c r="A2386" s="65"/>
      <c r="B2386" s="65"/>
      <c r="C2386" s="65"/>
      <c r="D2386" s="65"/>
      <c r="E2386" s="65"/>
      <c r="F2386" s="65"/>
      <c r="G2386" s="129"/>
    </row>
    <row r="2387" spans="1:7">
      <c r="A2387" s="65"/>
      <c r="B2387" s="65"/>
      <c r="C2387" s="65"/>
      <c r="D2387" s="65"/>
      <c r="E2387" s="65"/>
      <c r="F2387" s="65"/>
      <c r="G2387" s="129"/>
    </row>
    <row r="2388" spans="1:7">
      <c r="A2388" s="65"/>
      <c r="B2388" s="65"/>
      <c r="C2388" s="65"/>
      <c r="D2388" s="65"/>
      <c r="E2388" s="65"/>
      <c r="F2388" s="65"/>
      <c r="G2388" s="129"/>
    </row>
    <row r="2389" spans="1:7">
      <c r="A2389" s="65"/>
      <c r="B2389" s="65"/>
      <c r="C2389" s="65"/>
      <c r="D2389" s="65"/>
      <c r="E2389" s="65"/>
      <c r="F2389" s="65"/>
      <c r="G2389" s="129"/>
    </row>
    <row r="2390" spans="1:7">
      <c r="A2390" s="65"/>
      <c r="B2390" s="65"/>
      <c r="C2390" s="65"/>
      <c r="D2390" s="65"/>
      <c r="E2390" s="65"/>
      <c r="F2390" s="65"/>
      <c r="G2390" s="129"/>
    </row>
    <row r="2391" spans="1:7">
      <c r="A2391" s="65"/>
      <c r="B2391" s="65"/>
      <c r="C2391" s="65"/>
      <c r="D2391" s="65"/>
      <c r="E2391" s="65"/>
      <c r="F2391" s="65"/>
      <c r="G2391" s="129"/>
    </row>
    <row r="2392" spans="1:7">
      <c r="A2392" s="65"/>
      <c r="B2392" s="65"/>
      <c r="C2392" s="65"/>
      <c r="D2392" s="65"/>
      <c r="E2392" s="65"/>
      <c r="F2392" s="65"/>
      <c r="G2392" s="129"/>
    </row>
    <row r="2393" spans="1:7">
      <c r="A2393" s="65"/>
      <c r="B2393" s="65"/>
      <c r="C2393" s="65"/>
      <c r="D2393" s="65"/>
      <c r="E2393" s="65"/>
      <c r="F2393" s="65"/>
      <c r="G2393" s="129"/>
    </row>
    <row r="2394" spans="1:7">
      <c r="A2394" s="65"/>
      <c r="B2394" s="65"/>
      <c r="C2394" s="65"/>
      <c r="D2394" s="65"/>
      <c r="E2394" s="65"/>
      <c r="F2394" s="65"/>
      <c r="G2394" s="129"/>
    </row>
    <row r="2395" spans="1:7">
      <c r="A2395" s="65"/>
      <c r="B2395" s="65"/>
      <c r="C2395" s="65"/>
      <c r="D2395" s="65"/>
      <c r="E2395" s="65"/>
      <c r="F2395" s="65"/>
      <c r="G2395" s="129"/>
    </row>
    <row r="2396" spans="1:7">
      <c r="A2396" s="65"/>
      <c r="B2396" s="65"/>
      <c r="C2396" s="65"/>
      <c r="D2396" s="65"/>
      <c r="E2396" s="65"/>
      <c r="F2396" s="65"/>
      <c r="G2396" s="129"/>
    </row>
    <row r="2397" spans="1:7">
      <c r="A2397" s="65"/>
      <c r="B2397" s="65"/>
      <c r="C2397" s="65"/>
      <c r="D2397" s="65"/>
      <c r="E2397" s="65"/>
      <c r="F2397" s="65"/>
      <c r="G2397" s="129"/>
    </row>
    <row r="2398" spans="1:7">
      <c r="A2398" s="65"/>
      <c r="B2398" s="65"/>
      <c r="C2398" s="65"/>
      <c r="D2398" s="65"/>
      <c r="E2398" s="65"/>
      <c r="F2398" s="65"/>
      <c r="G2398" s="129"/>
    </row>
    <row r="2399" spans="1:7">
      <c r="A2399" s="65"/>
      <c r="B2399" s="65"/>
      <c r="C2399" s="65"/>
      <c r="D2399" s="65"/>
      <c r="E2399" s="65"/>
      <c r="F2399" s="65"/>
      <c r="G2399" s="129"/>
    </row>
    <row r="2400" spans="1:7">
      <c r="A2400" s="65"/>
      <c r="B2400" s="65"/>
      <c r="C2400" s="65"/>
      <c r="D2400" s="65"/>
      <c r="E2400" s="65"/>
      <c r="F2400" s="65"/>
      <c r="G2400" s="129"/>
    </row>
    <row r="2401" spans="1:7">
      <c r="A2401" s="65"/>
      <c r="B2401" s="65"/>
      <c r="C2401" s="65"/>
      <c r="D2401" s="65"/>
      <c r="E2401" s="65"/>
      <c r="F2401" s="65"/>
      <c r="G2401" s="129"/>
    </row>
    <row r="2402" spans="1:7">
      <c r="A2402" s="65"/>
      <c r="B2402" s="65"/>
      <c r="C2402" s="65"/>
      <c r="D2402" s="65"/>
      <c r="E2402" s="65"/>
      <c r="F2402" s="65"/>
      <c r="G2402" s="129"/>
    </row>
    <row r="2403" spans="1:7">
      <c r="A2403" s="65"/>
      <c r="B2403" s="65"/>
      <c r="C2403" s="65"/>
      <c r="D2403" s="65"/>
      <c r="E2403" s="65"/>
      <c r="F2403" s="65"/>
      <c r="G2403" s="129"/>
    </row>
    <row r="2404" spans="1:7">
      <c r="A2404" s="65"/>
      <c r="B2404" s="65"/>
      <c r="C2404" s="65"/>
      <c r="D2404" s="65"/>
      <c r="E2404" s="65"/>
      <c r="F2404" s="65"/>
      <c r="G2404" s="129"/>
    </row>
    <row r="2405" spans="1:7">
      <c r="A2405" s="65"/>
      <c r="B2405" s="65"/>
      <c r="C2405" s="65"/>
      <c r="D2405" s="65"/>
      <c r="E2405" s="65"/>
      <c r="F2405" s="65"/>
      <c r="G2405" s="129"/>
    </row>
    <row r="2406" spans="1:7">
      <c r="A2406" s="65"/>
      <c r="B2406" s="65"/>
      <c r="C2406" s="65"/>
      <c r="D2406" s="65"/>
      <c r="E2406" s="65"/>
      <c r="F2406" s="65"/>
      <c r="G2406" s="129"/>
    </row>
    <row r="2407" spans="1:7">
      <c r="A2407" s="65"/>
      <c r="B2407" s="65"/>
      <c r="C2407" s="65"/>
      <c r="D2407" s="65"/>
      <c r="E2407" s="65"/>
      <c r="F2407" s="65"/>
      <c r="G2407" s="129"/>
    </row>
    <row r="2408" spans="1:7">
      <c r="A2408" s="65"/>
      <c r="B2408" s="65"/>
      <c r="C2408" s="65"/>
      <c r="D2408" s="65"/>
      <c r="E2408" s="65"/>
      <c r="F2408" s="65"/>
      <c r="G2408" s="129"/>
    </row>
    <row r="2409" spans="1:7">
      <c r="A2409" s="65"/>
      <c r="B2409" s="65"/>
      <c r="C2409" s="65"/>
      <c r="D2409" s="65"/>
      <c r="E2409" s="65"/>
      <c r="F2409" s="65"/>
      <c r="G2409" s="129"/>
    </row>
    <row r="2410" spans="1:7">
      <c r="A2410" s="65"/>
      <c r="B2410" s="65"/>
      <c r="C2410" s="65"/>
      <c r="D2410" s="65"/>
      <c r="E2410" s="65"/>
      <c r="F2410" s="65"/>
      <c r="G2410" s="129"/>
    </row>
    <row r="2411" spans="1:7">
      <c r="A2411" s="65"/>
      <c r="B2411" s="65"/>
      <c r="C2411" s="65"/>
      <c r="D2411" s="65"/>
      <c r="E2411" s="65"/>
      <c r="F2411" s="65"/>
      <c r="G2411" s="129"/>
    </row>
    <row r="2412" spans="1:7">
      <c r="A2412" s="65"/>
      <c r="B2412" s="65"/>
      <c r="C2412" s="65"/>
      <c r="D2412" s="65"/>
      <c r="E2412" s="65"/>
      <c r="F2412" s="65"/>
      <c r="G2412" s="129"/>
    </row>
    <row r="2413" spans="1:7">
      <c r="A2413" s="65"/>
      <c r="B2413" s="65"/>
      <c r="C2413" s="65"/>
      <c r="D2413" s="65"/>
      <c r="E2413" s="65"/>
      <c r="F2413" s="65"/>
      <c r="G2413" s="129"/>
    </row>
    <row r="2414" spans="1:7">
      <c r="A2414" s="65"/>
      <c r="B2414" s="65"/>
      <c r="C2414" s="65"/>
      <c r="D2414" s="65"/>
      <c r="E2414" s="65"/>
      <c r="F2414" s="65"/>
      <c r="G2414" s="129"/>
    </row>
    <row r="2415" spans="1:7">
      <c r="A2415" s="65"/>
      <c r="B2415" s="65"/>
      <c r="C2415" s="65"/>
      <c r="D2415" s="65"/>
      <c r="E2415" s="65"/>
      <c r="F2415" s="65"/>
      <c r="G2415" s="129"/>
    </row>
    <row r="2416" spans="1:7">
      <c r="A2416" s="65"/>
      <c r="B2416" s="65"/>
      <c r="C2416" s="65"/>
      <c r="D2416" s="65"/>
      <c r="E2416" s="65"/>
      <c r="F2416" s="65"/>
      <c r="G2416" s="129"/>
    </row>
    <row r="2417" spans="1:7">
      <c r="A2417" s="65"/>
      <c r="B2417" s="65"/>
      <c r="C2417" s="65"/>
      <c r="D2417" s="65"/>
      <c r="E2417" s="65"/>
      <c r="F2417" s="65"/>
      <c r="G2417" s="129"/>
    </row>
    <row r="2418" spans="1:7">
      <c r="A2418" s="65"/>
      <c r="B2418" s="65"/>
      <c r="C2418" s="65"/>
      <c r="D2418" s="65"/>
      <c r="E2418" s="65"/>
      <c r="F2418" s="65"/>
      <c r="G2418" s="129"/>
    </row>
    <row r="2419" spans="1:7">
      <c r="A2419" s="65"/>
      <c r="B2419" s="65"/>
      <c r="C2419" s="65"/>
      <c r="D2419" s="65"/>
      <c r="E2419" s="65"/>
      <c r="F2419" s="65"/>
      <c r="G2419" s="129"/>
    </row>
    <row r="2420" spans="1:7">
      <c r="A2420" s="65"/>
      <c r="B2420" s="65"/>
      <c r="C2420" s="65"/>
      <c r="D2420" s="65"/>
      <c r="E2420" s="65"/>
      <c r="F2420" s="65"/>
      <c r="G2420" s="129"/>
    </row>
    <row r="2421" spans="1:7">
      <c r="A2421" s="65"/>
      <c r="B2421" s="65"/>
      <c r="C2421" s="65"/>
      <c r="D2421" s="65"/>
      <c r="E2421" s="65"/>
      <c r="F2421" s="65"/>
      <c r="G2421" s="129"/>
    </row>
    <row r="2422" spans="1:7">
      <c r="A2422" s="65"/>
      <c r="B2422" s="65"/>
      <c r="C2422" s="65"/>
      <c r="D2422" s="65"/>
      <c r="E2422" s="65"/>
      <c r="F2422" s="65"/>
      <c r="G2422" s="129"/>
    </row>
    <row r="2423" spans="1:7">
      <c r="A2423" s="65"/>
      <c r="B2423" s="65"/>
      <c r="C2423" s="65"/>
      <c r="D2423" s="65"/>
      <c r="E2423" s="65"/>
      <c r="F2423" s="65"/>
      <c r="G2423" s="129"/>
    </row>
    <row r="2424" spans="1:7">
      <c r="A2424" s="65"/>
      <c r="B2424" s="65"/>
      <c r="C2424" s="65"/>
      <c r="D2424" s="65"/>
      <c r="E2424" s="65"/>
      <c r="F2424" s="65"/>
      <c r="G2424" s="129"/>
    </row>
    <row r="2425" spans="1:7">
      <c r="A2425" s="65"/>
      <c r="B2425" s="65"/>
      <c r="C2425" s="65"/>
      <c r="D2425" s="65"/>
      <c r="E2425" s="65"/>
      <c r="F2425" s="65"/>
      <c r="G2425" s="129"/>
    </row>
    <row r="2426" spans="1:7">
      <c r="A2426" s="65"/>
      <c r="B2426" s="65"/>
      <c r="C2426" s="65"/>
      <c r="D2426" s="65"/>
      <c r="E2426" s="65"/>
      <c r="F2426" s="65"/>
      <c r="G2426" s="129"/>
    </row>
    <row r="2427" spans="1:7">
      <c r="A2427" s="65"/>
      <c r="B2427" s="65"/>
      <c r="C2427" s="65"/>
      <c r="D2427" s="65"/>
      <c r="E2427" s="65"/>
      <c r="F2427" s="65"/>
      <c r="G2427" s="129"/>
    </row>
    <row r="2428" spans="1:7">
      <c r="A2428" s="65"/>
      <c r="B2428" s="65"/>
      <c r="C2428" s="65"/>
      <c r="D2428" s="65"/>
      <c r="E2428" s="65"/>
      <c r="F2428" s="65"/>
      <c r="G2428" s="129"/>
    </row>
    <row r="2429" spans="1:7">
      <c r="A2429" s="65"/>
      <c r="B2429" s="65"/>
      <c r="C2429" s="65"/>
      <c r="D2429" s="65"/>
      <c r="E2429" s="65"/>
      <c r="F2429" s="65"/>
      <c r="G2429" s="129"/>
    </row>
    <row r="2430" spans="1:7">
      <c r="A2430" s="65"/>
      <c r="B2430" s="65"/>
      <c r="C2430" s="65"/>
      <c r="D2430" s="65"/>
      <c r="E2430" s="65"/>
      <c r="F2430" s="65"/>
      <c r="G2430" s="129"/>
    </row>
    <row r="2431" spans="1:7">
      <c r="A2431" s="65"/>
      <c r="B2431" s="65"/>
      <c r="C2431" s="65"/>
      <c r="D2431" s="65"/>
      <c r="E2431" s="65"/>
      <c r="F2431" s="65"/>
      <c r="G2431" s="129"/>
    </row>
    <row r="2432" spans="1:7">
      <c r="A2432" s="65"/>
      <c r="B2432" s="65"/>
      <c r="C2432" s="65"/>
      <c r="D2432" s="65"/>
      <c r="E2432" s="65"/>
      <c r="F2432" s="65"/>
      <c r="G2432" s="129"/>
    </row>
    <row r="2433" spans="1:7">
      <c r="A2433" s="65"/>
      <c r="B2433" s="65"/>
      <c r="C2433" s="65"/>
      <c r="D2433" s="65"/>
      <c r="E2433" s="65"/>
      <c r="F2433" s="65"/>
      <c r="G2433" s="129"/>
    </row>
    <row r="2434" spans="1:7">
      <c r="A2434" s="65"/>
      <c r="B2434" s="65"/>
      <c r="C2434" s="65"/>
      <c r="D2434" s="65"/>
      <c r="E2434" s="65"/>
      <c r="F2434" s="65"/>
      <c r="G2434" s="129"/>
    </row>
    <row r="2435" spans="1:7">
      <c r="A2435" s="65"/>
      <c r="B2435" s="65"/>
      <c r="C2435" s="65"/>
      <c r="D2435" s="65"/>
      <c r="E2435" s="65"/>
      <c r="F2435" s="65"/>
      <c r="G2435" s="129"/>
    </row>
    <row r="2436" spans="1:7">
      <c r="A2436" s="65"/>
      <c r="B2436" s="65"/>
      <c r="C2436" s="65"/>
      <c r="D2436" s="65"/>
      <c r="E2436" s="65"/>
      <c r="F2436" s="65"/>
      <c r="G2436" s="129"/>
    </row>
    <row r="2437" spans="1:7">
      <c r="A2437" s="65"/>
      <c r="B2437" s="65"/>
      <c r="C2437" s="65"/>
      <c r="D2437" s="65"/>
      <c r="E2437" s="65"/>
      <c r="F2437" s="65"/>
      <c r="G2437" s="129"/>
    </row>
    <row r="2438" spans="1:7">
      <c r="A2438" s="65"/>
      <c r="B2438" s="65"/>
      <c r="C2438" s="65"/>
      <c r="D2438" s="65"/>
      <c r="E2438" s="65"/>
      <c r="F2438" s="65"/>
      <c r="G2438" s="129"/>
    </row>
    <row r="2439" spans="1:7">
      <c r="A2439" s="65"/>
      <c r="B2439" s="65"/>
      <c r="C2439" s="65"/>
      <c r="D2439" s="65"/>
      <c r="E2439" s="65"/>
      <c r="F2439" s="65"/>
      <c r="G2439" s="129"/>
    </row>
    <row r="2440" spans="1:7">
      <c r="A2440" s="65"/>
      <c r="B2440" s="65"/>
      <c r="C2440" s="65"/>
      <c r="D2440" s="65"/>
      <c r="E2440" s="65"/>
      <c r="F2440" s="65"/>
      <c r="G2440" s="129"/>
    </row>
    <row r="2441" spans="1:7">
      <c r="A2441" s="65"/>
      <c r="B2441" s="65"/>
      <c r="C2441" s="65"/>
      <c r="D2441" s="65"/>
      <c r="E2441" s="65"/>
      <c r="F2441" s="65"/>
      <c r="G2441" s="129"/>
    </row>
    <row r="2442" spans="1:7">
      <c r="A2442" s="65"/>
      <c r="B2442" s="65"/>
      <c r="C2442" s="65"/>
      <c r="D2442" s="65"/>
      <c r="E2442" s="65"/>
      <c r="F2442" s="65"/>
      <c r="G2442" s="129"/>
    </row>
    <row r="2443" spans="1:7">
      <c r="A2443" s="65"/>
      <c r="B2443" s="65"/>
      <c r="C2443" s="65"/>
      <c r="D2443" s="65"/>
      <c r="E2443" s="65"/>
      <c r="F2443" s="65"/>
      <c r="G2443" s="129"/>
    </row>
    <row r="2444" spans="1:7">
      <c r="A2444" s="65"/>
      <c r="B2444" s="65"/>
      <c r="C2444" s="65"/>
      <c r="D2444" s="65"/>
      <c r="E2444" s="65"/>
      <c r="F2444" s="65"/>
      <c r="G2444" s="129"/>
    </row>
    <row r="2445" spans="1:7">
      <c r="A2445" s="65"/>
      <c r="B2445" s="65"/>
      <c r="C2445" s="65"/>
      <c r="D2445" s="65"/>
      <c r="E2445" s="65"/>
      <c r="F2445" s="65"/>
      <c r="G2445" s="129"/>
    </row>
    <row r="2446" spans="1:7">
      <c r="A2446" s="65"/>
      <c r="B2446" s="65"/>
      <c r="C2446" s="65"/>
      <c r="D2446" s="65"/>
      <c r="E2446" s="65"/>
      <c r="F2446" s="65"/>
      <c r="G2446" s="129"/>
    </row>
    <row r="2447" spans="1:7">
      <c r="A2447" s="65"/>
      <c r="B2447" s="65"/>
      <c r="C2447" s="65"/>
      <c r="D2447" s="65"/>
      <c r="E2447" s="65"/>
      <c r="F2447" s="65"/>
      <c r="G2447" s="129"/>
    </row>
    <row r="2448" spans="1:7">
      <c r="A2448" s="65"/>
      <c r="B2448" s="65"/>
      <c r="C2448" s="65"/>
      <c r="D2448" s="65"/>
      <c r="E2448" s="65"/>
      <c r="F2448" s="65"/>
      <c r="G2448" s="129"/>
    </row>
    <row r="2449" spans="1:7">
      <c r="A2449" s="65"/>
      <c r="B2449" s="65"/>
      <c r="C2449" s="65"/>
      <c r="D2449" s="65"/>
      <c r="E2449" s="65"/>
      <c r="F2449" s="65"/>
      <c r="G2449" s="129"/>
    </row>
    <row r="2450" spans="1:7">
      <c r="A2450" s="65"/>
      <c r="B2450" s="65"/>
      <c r="C2450" s="65"/>
      <c r="D2450" s="65"/>
      <c r="E2450" s="65"/>
      <c r="F2450" s="65"/>
      <c r="G2450" s="129"/>
    </row>
    <row r="2451" spans="1:7">
      <c r="A2451" s="65"/>
      <c r="B2451" s="65"/>
      <c r="C2451" s="65"/>
      <c r="D2451" s="65"/>
      <c r="E2451" s="65"/>
      <c r="F2451" s="65"/>
      <c r="G2451" s="129"/>
    </row>
    <row r="2452" spans="1:7">
      <c r="A2452" s="65"/>
      <c r="B2452" s="65"/>
      <c r="C2452" s="65"/>
      <c r="D2452" s="65"/>
      <c r="E2452" s="65"/>
      <c r="F2452" s="65"/>
      <c r="G2452" s="129"/>
    </row>
    <row r="2453" spans="1:7">
      <c r="A2453" s="65"/>
      <c r="B2453" s="65"/>
      <c r="C2453" s="65"/>
      <c r="D2453" s="65"/>
      <c r="E2453" s="65"/>
      <c r="F2453" s="65"/>
      <c r="G2453" s="129"/>
    </row>
    <row r="2454" spans="1:7">
      <c r="A2454" s="65"/>
      <c r="B2454" s="65"/>
      <c r="C2454" s="65"/>
      <c r="D2454" s="65"/>
      <c r="E2454" s="65"/>
      <c r="F2454" s="65"/>
      <c r="G2454" s="129"/>
    </row>
    <row r="2455" spans="1:7">
      <c r="A2455" s="65"/>
      <c r="B2455" s="65"/>
      <c r="C2455" s="65"/>
      <c r="D2455" s="65"/>
      <c r="E2455" s="65"/>
      <c r="F2455" s="65"/>
      <c r="G2455" s="129"/>
    </row>
    <row r="2456" spans="1:7">
      <c r="A2456" s="65"/>
      <c r="B2456" s="65"/>
      <c r="C2456" s="65"/>
      <c r="D2456" s="65"/>
      <c r="E2456" s="65"/>
      <c r="F2456" s="65"/>
      <c r="G2456" s="129"/>
    </row>
    <row r="2457" spans="1:7">
      <c r="A2457" s="65"/>
      <c r="B2457" s="65"/>
      <c r="C2457" s="65"/>
      <c r="D2457" s="65"/>
      <c r="E2457" s="65"/>
      <c r="F2457" s="65"/>
      <c r="G2457" s="129"/>
    </row>
    <row r="2458" spans="1:7">
      <c r="A2458" s="65"/>
      <c r="B2458" s="65"/>
      <c r="C2458" s="65"/>
      <c r="D2458" s="65"/>
      <c r="E2458" s="65"/>
      <c r="F2458" s="65"/>
      <c r="G2458" s="129"/>
    </row>
    <row r="2459" spans="1:7">
      <c r="A2459" s="65"/>
      <c r="B2459" s="65"/>
      <c r="C2459" s="65"/>
      <c r="D2459" s="65"/>
      <c r="E2459" s="65"/>
      <c r="F2459" s="65"/>
      <c r="G2459" s="129"/>
    </row>
    <row r="2460" spans="1:7">
      <c r="A2460" s="65"/>
      <c r="B2460" s="65"/>
      <c r="C2460" s="65"/>
      <c r="D2460" s="65"/>
      <c r="E2460" s="65"/>
      <c r="F2460" s="65"/>
      <c r="G2460" s="129"/>
    </row>
    <row r="2461" spans="1:7">
      <c r="A2461" s="65"/>
      <c r="B2461" s="65"/>
      <c r="C2461" s="65"/>
      <c r="D2461" s="65"/>
      <c r="E2461" s="65"/>
      <c r="F2461" s="65"/>
      <c r="G2461" s="129"/>
    </row>
    <row r="2462" spans="1:7">
      <c r="A2462" s="65"/>
      <c r="B2462" s="65"/>
      <c r="C2462" s="65"/>
      <c r="D2462" s="65"/>
      <c r="E2462" s="65"/>
      <c r="F2462" s="65"/>
      <c r="G2462" s="129"/>
    </row>
    <row r="2463" spans="1:7">
      <c r="A2463" s="65"/>
      <c r="B2463" s="65"/>
      <c r="C2463" s="65"/>
      <c r="D2463" s="65"/>
      <c r="E2463" s="65"/>
      <c r="F2463" s="65"/>
      <c r="G2463" s="129"/>
    </row>
    <row r="2464" spans="1:7">
      <c r="A2464" s="65"/>
      <c r="B2464" s="65"/>
      <c r="C2464" s="65"/>
      <c r="D2464" s="65"/>
      <c r="E2464" s="65"/>
      <c r="F2464" s="65"/>
      <c r="G2464" s="129"/>
    </row>
    <row r="2465" spans="1:7">
      <c r="A2465" s="65"/>
      <c r="B2465" s="65"/>
      <c r="C2465" s="65"/>
      <c r="D2465" s="65"/>
      <c r="E2465" s="65"/>
      <c r="F2465" s="65"/>
      <c r="G2465" s="129"/>
    </row>
    <row r="2466" spans="1:7">
      <c r="A2466" s="65"/>
      <c r="B2466" s="65"/>
      <c r="C2466" s="65"/>
      <c r="D2466" s="65"/>
      <c r="E2466" s="65"/>
      <c r="F2466" s="65"/>
      <c r="G2466" s="129"/>
    </row>
    <row r="2467" spans="1:7">
      <c r="A2467" s="65"/>
      <c r="B2467" s="65"/>
      <c r="C2467" s="65"/>
      <c r="D2467" s="65"/>
      <c r="E2467" s="65"/>
      <c r="F2467" s="65"/>
      <c r="G2467" s="129"/>
    </row>
    <row r="2468" spans="1:7">
      <c r="A2468" s="65"/>
      <c r="B2468" s="65"/>
      <c r="C2468" s="65"/>
      <c r="D2468" s="65"/>
      <c r="E2468" s="65"/>
      <c r="F2468" s="65"/>
      <c r="G2468" s="129"/>
    </row>
    <row r="2469" spans="1:7">
      <c r="A2469" s="65"/>
      <c r="B2469" s="65"/>
      <c r="C2469" s="65"/>
      <c r="D2469" s="65"/>
      <c r="E2469" s="65"/>
      <c r="F2469" s="65"/>
      <c r="G2469" s="129"/>
    </row>
    <row r="2470" spans="1:7">
      <c r="A2470" s="65"/>
      <c r="B2470" s="65"/>
      <c r="C2470" s="65"/>
      <c r="D2470" s="65"/>
      <c r="E2470" s="65"/>
      <c r="F2470" s="65"/>
      <c r="G2470" s="129"/>
    </row>
    <row r="2471" spans="1:7">
      <c r="A2471" s="65"/>
      <c r="B2471" s="65"/>
      <c r="C2471" s="65"/>
      <c r="D2471" s="65"/>
      <c r="E2471" s="65"/>
      <c r="F2471" s="65"/>
      <c r="G2471" s="129"/>
    </row>
    <row r="2472" spans="1:7">
      <c r="A2472" s="65"/>
      <c r="B2472" s="65"/>
      <c r="C2472" s="65"/>
      <c r="D2472" s="65"/>
      <c r="E2472" s="65"/>
      <c r="F2472" s="65"/>
      <c r="G2472" s="129"/>
    </row>
    <row r="2473" spans="1:7">
      <c r="A2473" s="65"/>
      <c r="B2473" s="65"/>
      <c r="C2473" s="65"/>
      <c r="D2473" s="65"/>
      <c r="E2473" s="65"/>
      <c r="F2473" s="65"/>
      <c r="G2473" s="129"/>
    </row>
    <row r="2474" spans="1:7">
      <c r="A2474" s="65"/>
      <c r="B2474" s="65"/>
      <c r="C2474" s="65"/>
      <c r="D2474" s="65"/>
      <c r="E2474" s="65"/>
      <c r="F2474" s="65"/>
      <c r="G2474" s="129"/>
    </row>
    <row r="2475" spans="1:7">
      <c r="A2475" s="65"/>
      <c r="B2475" s="65"/>
      <c r="C2475" s="65"/>
      <c r="D2475" s="65"/>
      <c r="E2475" s="65"/>
      <c r="F2475" s="65"/>
      <c r="G2475" s="129"/>
    </row>
    <row r="2476" spans="1:7">
      <c r="A2476" s="65"/>
      <c r="B2476" s="65"/>
      <c r="C2476" s="65"/>
      <c r="D2476" s="65"/>
      <c r="E2476" s="65"/>
      <c r="F2476" s="65"/>
      <c r="G2476" s="129"/>
    </row>
    <row r="2477" spans="1:7">
      <c r="A2477" s="65"/>
      <c r="B2477" s="65"/>
      <c r="C2477" s="65"/>
      <c r="D2477" s="65"/>
      <c r="E2477" s="65"/>
      <c r="F2477" s="65"/>
      <c r="G2477" s="129"/>
    </row>
    <row r="2478" spans="1:7">
      <c r="A2478" s="65"/>
      <c r="B2478" s="65"/>
      <c r="C2478" s="65"/>
      <c r="D2478" s="65"/>
      <c r="E2478" s="65"/>
      <c r="F2478" s="65"/>
      <c r="G2478" s="129"/>
    </row>
    <row r="2479" spans="1:7">
      <c r="A2479" s="65"/>
      <c r="B2479" s="65"/>
      <c r="C2479" s="65"/>
      <c r="D2479" s="65"/>
      <c r="E2479" s="65"/>
      <c r="F2479" s="65"/>
      <c r="G2479" s="129"/>
    </row>
    <row r="2480" spans="1:7">
      <c r="A2480" s="65"/>
      <c r="B2480" s="65"/>
      <c r="C2480" s="65"/>
      <c r="D2480" s="65"/>
      <c r="E2480" s="65"/>
      <c r="F2480" s="65"/>
      <c r="G2480" s="129"/>
    </row>
    <row r="2481" spans="1:7">
      <c r="A2481" s="65"/>
      <c r="B2481" s="65"/>
      <c r="C2481" s="65"/>
      <c r="D2481" s="65"/>
      <c r="E2481" s="65"/>
      <c r="F2481" s="65"/>
      <c r="G2481" s="129"/>
    </row>
    <row r="2482" spans="1:7">
      <c r="A2482" s="65"/>
      <c r="B2482" s="65"/>
      <c r="C2482" s="65"/>
      <c r="D2482" s="65"/>
      <c r="E2482" s="65"/>
      <c r="F2482" s="65"/>
      <c r="G2482" s="129"/>
    </row>
    <row r="2483" spans="1:7">
      <c r="A2483" s="65"/>
      <c r="B2483" s="65"/>
      <c r="C2483" s="65"/>
      <c r="D2483" s="65"/>
      <c r="E2483" s="65"/>
      <c r="F2483" s="65"/>
      <c r="G2483" s="129"/>
    </row>
    <row r="2484" spans="1:7">
      <c r="A2484" s="65"/>
      <c r="B2484" s="65"/>
      <c r="C2484" s="65"/>
      <c r="D2484" s="65"/>
      <c r="E2484" s="65"/>
      <c r="F2484" s="65"/>
      <c r="G2484" s="129"/>
    </row>
    <row r="2485" spans="1:7">
      <c r="A2485" s="65"/>
      <c r="B2485" s="65"/>
      <c r="C2485" s="65"/>
      <c r="D2485" s="65"/>
      <c r="E2485" s="65"/>
      <c r="F2485" s="65"/>
      <c r="G2485" s="129"/>
    </row>
    <row r="2486" spans="1:7">
      <c r="A2486" s="65"/>
      <c r="B2486" s="65"/>
      <c r="C2486" s="65"/>
      <c r="D2486" s="65"/>
      <c r="E2486" s="65"/>
      <c r="F2486" s="65"/>
      <c r="G2486" s="129"/>
    </row>
    <row r="2487" spans="1:7">
      <c r="A2487" s="65"/>
      <c r="B2487" s="65"/>
      <c r="C2487" s="65"/>
      <c r="D2487" s="65"/>
      <c r="E2487" s="65"/>
      <c r="F2487" s="65"/>
      <c r="G2487" s="129"/>
    </row>
    <row r="2488" spans="1:7">
      <c r="A2488" s="65"/>
      <c r="B2488" s="65"/>
      <c r="C2488" s="65"/>
      <c r="D2488" s="65"/>
      <c r="E2488" s="65"/>
      <c r="F2488" s="65"/>
      <c r="G2488" s="129"/>
    </row>
    <row r="2489" spans="1:7">
      <c r="A2489" s="65"/>
      <c r="B2489" s="65"/>
      <c r="C2489" s="65"/>
      <c r="D2489" s="65"/>
      <c r="E2489" s="65"/>
      <c r="F2489" s="65"/>
      <c r="G2489" s="129"/>
    </row>
    <row r="2490" spans="1:7">
      <c r="A2490" s="65"/>
      <c r="B2490" s="65"/>
      <c r="C2490" s="65"/>
      <c r="D2490" s="65"/>
      <c r="E2490" s="65"/>
      <c r="F2490" s="65"/>
      <c r="G2490" s="129"/>
    </row>
    <row r="2491" spans="1:7">
      <c r="A2491" s="65"/>
      <c r="B2491" s="65"/>
      <c r="C2491" s="65"/>
      <c r="D2491" s="65"/>
      <c r="E2491" s="65"/>
      <c r="F2491" s="65"/>
      <c r="G2491" s="129"/>
    </row>
    <row r="2492" spans="1:7">
      <c r="A2492" s="65"/>
      <c r="B2492" s="65"/>
      <c r="C2492" s="65"/>
      <c r="D2492" s="65"/>
      <c r="E2492" s="65"/>
      <c r="F2492" s="65"/>
      <c r="G2492" s="129"/>
    </row>
    <row r="2493" spans="1:7">
      <c r="A2493" s="65"/>
      <c r="B2493" s="65"/>
      <c r="C2493" s="65"/>
      <c r="D2493" s="65"/>
      <c r="E2493" s="65"/>
      <c r="F2493" s="65"/>
      <c r="G2493" s="129"/>
    </row>
    <row r="2494" spans="1:7">
      <c r="A2494" s="65"/>
      <c r="B2494" s="65"/>
      <c r="C2494" s="65"/>
      <c r="D2494" s="65"/>
      <c r="E2494" s="65"/>
      <c r="F2494" s="65"/>
      <c r="G2494" s="129"/>
    </row>
    <row r="2495" spans="1:7">
      <c r="A2495" s="65"/>
      <c r="B2495" s="65"/>
      <c r="C2495" s="65"/>
      <c r="D2495" s="65"/>
      <c r="E2495" s="65"/>
      <c r="F2495" s="65"/>
      <c r="G2495" s="129"/>
    </row>
    <row r="2496" spans="1:7">
      <c r="A2496" s="65"/>
      <c r="B2496" s="65"/>
      <c r="C2496" s="65"/>
      <c r="D2496" s="65"/>
      <c r="E2496" s="65"/>
      <c r="F2496" s="65"/>
      <c r="G2496" s="129"/>
    </row>
    <row r="2497" spans="1:7">
      <c r="A2497" s="65"/>
      <c r="B2497" s="65"/>
      <c r="C2497" s="65"/>
      <c r="D2497" s="65"/>
      <c r="E2497" s="65"/>
      <c r="F2497" s="65"/>
      <c r="G2497" s="129"/>
    </row>
    <row r="2498" spans="1:7">
      <c r="A2498" s="65"/>
      <c r="B2498" s="65"/>
      <c r="C2498" s="65"/>
      <c r="D2498" s="65"/>
      <c r="E2498" s="65"/>
      <c r="F2498" s="65"/>
      <c r="G2498" s="129"/>
    </row>
    <row r="2499" spans="1:7">
      <c r="A2499" s="65"/>
      <c r="B2499" s="65"/>
      <c r="C2499" s="65"/>
      <c r="D2499" s="65"/>
      <c r="E2499" s="65"/>
      <c r="F2499" s="65"/>
      <c r="G2499" s="129"/>
    </row>
    <row r="2500" spans="1:7">
      <c r="A2500" s="65"/>
      <c r="B2500" s="65"/>
      <c r="C2500" s="65"/>
      <c r="D2500" s="65"/>
      <c r="E2500" s="65"/>
      <c r="F2500" s="65"/>
      <c r="G2500" s="129"/>
    </row>
    <row r="2501" spans="1:7">
      <c r="A2501" s="65"/>
      <c r="B2501" s="65"/>
      <c r="C2501" s="65"/>
      <c r="D2501" s="65"/>
      <c r="E2501" s="65"/>
      <c r="F2501" s="65"/>
      <c r="G2501" s="129"/>
    </row>
    <row r="2502" spans="1:7">
      <c r="A2502" s="65"/>
      <c r="B2502" s="65"/>
      <c r="C2502" s="65"/>
      <c r="D2502" s="65"/>
      <c r="E2502" s="65"/>
      <c r="F2502" s="65"/>
      <c r="G2502" s="129"/>
    </row>
    <row r="2503" spans="1:7">
      <c r="A2503" s="65"/>
      <c r="B2503" s="65"/>
      <c r="C2503" s="65"/>
      <c r="D2503" s="65"/>
      <c r="E2503" s="65"/>
      <c r="F2503" s="65"/>
      <c r="G2503" s="129"/>
    </row>
    <row r="2504" spans="1:7">
      <c r="A2504" s="65"/>
      <c r="B2504" s="65"/>
      <c r="C2504" s="65"/>
      <c r="D2504" s="65"/>
      <c r="E2504" s="65"/>
      <c r="F2504" s="65"/>
      <c r="G2504" s="129"/>
    </row>
    <row r="2505" spans="1:7">
      <c r="A2505" s="65"/>
      <c r="B2505" s="65"/>
      <c r="C2505" s="65"/>
      <c r="D2505" s="65"/>
      <c r="E2505" s="65"/>
      <c r="F2505" s="65"/>
      <c r="G2505" s="129"/>
    </row>
    <row r="2506" spans="1:7">
      <c r="A2506" s="65"/>
      <c r="B2506" s="65"/>
      <c r="C2506" s="65"/>
      <c r="D2506" s="65"/>
      <c r="E2506" s="65"/>
      <c r="F2506" s="65"/>
      <c r="G2506" s="129"/>
    </row>
    <row r="2507" spans="1:7">
      <c r="A2507" s="65"/>
      <c r="B2507" s="65"/>
      <c r="C2507" s="65"/>
      <c r="D2507" s="65"/>
      <c r="E2507" s="65"/>
      <c r="F2507" s="65"/>
      <c r="G2507" s="129"/>
    </row>
    <row r="2508" spans="1:7">
      <c r="A2508" s="65"/>
      <c r="B2508" s="65"/>
      <c r="C2508" s="65"/>
      <c r="D2508" s="65"/>
      <c r="E2508" s="65"/>
      <c r="F2508" s="65"/>
      <c r="G2508" s="129"/>
    </row>
    <row r="2509" spans="1:7">
      <c r="A2509" s="65"/>
      <c r="B2509" s="65"/>
      <c r="C2509" s="65"/>
      <c r="D2509" s="65"/>
      <c r="E2509" s="65"/>
      <c r="F2509" s="65"/>
      <c r="G2509" s="129"/>
    </row>
    <row r="2510" spans="1:7">
      <c r="A2510" s="65"/>
      <c r="B2510" s="65"/>
      <c r="C2510" s="65"/>
      <c r="D2510" s="65"/>
      <c r="E2510" s="65"/>
      <c r="F2510" s="65"/>
      <c r="G2510" s="129"/>
    </row>
    <row r="2511" spans="1:7">
      <c r="A2511" s="65"/>
      <c r="B2511" s="65"/>
      <c r="C2511" s="65"/>
      <c r="D2511" s="65"/>
      <c r="E2511" s="65"/>
      <c r="F2511" s="65"/>
      <c r="G2511" s="129"/>
    </row>
    <row r="2512" spans="1:7">
      <c r="A2512" s="65"/>
      <c r="B2512" s="65"/>
      <c r="C2512" s="65"/>
      <c r="D2512" s="65"/>
      <c r="E2512" s="65"/>
      <c r="F2512" s="65"/>
      <c r="G2512" s="129"/>
    </row>
    <row r="2513" spans="1:7">
      <c r="A2513" s="65"/>
      <c r="B2513" s="65"/>
      <c r="C2513" s="65"/>
      <c r="D2513" s="65"/>
      <c r="E2513" s="65"/>
      <c r="F2513" s="65"/>
      <c r="G2513" s="129"/>
    </row>
    <row r="2514" spans="1:7">
      <c r="A2514" s="65"/>
      <c r="B2514" s="65"/>
      <c r="C2514" s="65"/>
      <c r="D2514" s="65"/>
      <c r="E2514" s="65"/>
      <c r="F2514" s="65"/>
      <c r="G2514" s="129"/>
    </row>
    <row r="2515" spans="1:7">
      <c r="A2515" s="65"/>
      <c r="B2515" s="65"/>
      <c r="C2515" s="65"/>
      <c r="D2515" s="65"/>
      <c r="E2515" s="65"/>
      <c r="F2515" s="65"/>
      <c r="G2515" s="129"/>
    </row>
    <row r="2516" spans="1:7">
      <c r="A2516" s="65"/>
      <c r="B2516" s="65"/>
      <c r="C2516" s="65"/>
      <c r="D2516" s="65"/>
      <c r="E2516" s="65"/>
      <c r="F2516" s="65"/>
      <c r="G2516" s="129"/>
    </row>
    <row r="2517" spans="1:7">
      <c r="A2517" s="65"/>
      <c r="B2517" s="65"/>
      <c r="C2517" s="65"/>
      <c r="D2517" s="65"/>
      <c r="E2517" s="65"/>
      <c r="F2517" s="65"/>
      <c r="G2517" s="129"/>
    </row>
    <row r="2518" spans="1:7">
      <c r="A2518" s="65"/>
      <c r="B2518" s="65"/>
      <c r="C2518" s="65"/>
      <c r="D2518" s="65"/>
      <c r="E2518" s="65"/>
      <c r="F2518" s="65"/>
      <c r="G2518" s="129"/>
    </row>
    <row r="2519" spans="1:7">
      <c r="A2519" s="65"/>
      <c r="B2519" s="65"/>
      <c r="C2519" s="65"/>
      <c r="D2519" s="65"/>
      <c r="E2519" s="65"/>
      <c r="F2519" s="65"/>
      <c r="G2519" s="129"/>
    </row>
    <row r="2520" spans="1:7">
      <c r="A2520" s="65"/>
      <c r="B2520" s="65"/>
      <c r="C2520" s="65"/>
      <c r="D2520" s="65"/>
      <c r="E2520" s="65"/>
      <c r="F2520" s="65"/>
      <c r="G2520" s="129"/>
    </row>
    <row r="2521" spans="1:7">
      <c r="A2521" s="65"/>
      <c r="B2521" s="65"/>
      <c r="C2521" s="65"/>
      <c r="D2521" s="65"/>
      <c r="E2521" s="65"/>
      <c r="F2521" s="65"/>
      <c r="G2521" s="129"/>
    </row>
    <row r="2522" spans="1:7">
      <c r="A2522" s="65"/>
      <c r="B2522" s="65"/>
      <c r="C2522" s="65"/>
      <c r="D2522" s="65"/>
      <c r="E2522" s="65"/>
      <c r="F2522" s="65"/>
      <c r="G2522" s="129"/>
    </row>
    <row r="2523" spans="1:7">
      <c r="A2523" s="65"/>
      <c r="B2523" s="65"/>
      <c r="C2523" s="65"/>
      <c r="D2523" s="65"/>
      <c r="E2523" s="65"/>
      <c r="F2523" s="65"/>
      <c r="G2523" s="129"/>
    </row>
    <row r="2524" spans="1:7">
      <c r="A2524" s="65"/>
      <c r="B2524" s="65"/>
      <c r="C2524" s="65"/>
      <c r="D2524" s="65"/>
      <c r="E2524" s="65"/>
      <c r="F2524" s="65"/>
      <c r="G2524" s="129"/>
    </row>
    <row r="2525" spans="1:7">
      <c r="A2525" s="65"/>
      <c r="B2525" s="65"/>
      <c r="C2525" s="65"/>
      <c r="D2525" s="65"/>
      <c r="E2525" s="65"/>
      <c r="F2525" s="65"/>
      <c r="G2525" s="129"/>
    </row>
    <row r="2526" spans="1:7">
      <c r="A2526" s="65"/>
      <c r="B2526" s="65"/>
      <c r="C2526" s="65"/>
      <c r="D2526" s="65"/>
      <c r="E2526" s="65"/>
      <c r="F2526" s="65"/>
      <c r="G2526" s="129"/>
    </row>
    <row r="2527" spans="1:7">
      <c r="A2527" s="65"/>
      <c r="B2527" s="65"/>
      <c r="C2527" s="65"/>
      <c r="D2527" s="65"/>
      <c r="E2527" s="65"/>
      <c r="F2527" s="65"/>
      <c r="G2527" s="129"/>
    </row>
    <row r="2528" spans="1:7">
      <c r="A2528" s="65"/>
      <c r="B2528" s="65"/>
      <c r="C2528" s="65"/>
      <c r="D2528" s="65"/>
      <c r="E2528" s="65"/>
      <c r="F2528" s="65"/>
      <c r="G2528" s="129"/>
    </row>
    <row r="2529" spans="1:7">
      <c r="A2529" s="65"/>
      <c r="B2529" s="65"/>
      <c r="C2529" s="65"/>
      <c r="D2529" s="65"/>
      <c r="E2529" s="65"/>
      <c r="F2529" s="65"/>
      <c r="G2529" s="129"/>
    </row>
    <row r="2530" spans="1:7">
      <c r="A2530" s="65"/>
      <c r="B2530" s="65"/>
      <c r="C2530" s="65"/>
      <c r="D2530" s="65"/>
      <c r="E2530" s="65"/>
      <c r="F2530" s="65"/>
      <c r="G2530" s="129"/>
    </row>
    <row r="2531" spans="1:7">
      <c r="A2531" s="65"/>
      <c r="B2531" s="65"/>
      <c r="C2531" s="65"/>
      <c r="D2531" s="65"/>
      <c r="E2531" s="65"/>
      <c r="F2531" s="65"/>
      <c r="G2531" s="129"/>
    </row>
    <row r="2532" spans="1:7">
      <c r="A2532" s="65"/>
      <c r="B2532" s="65"/>
      <c r="C2532" s="65"/>
      <c r="D2532" s="65"/>
      <c r="E2532" s="65"/>
      <c r="F2532" s="65"/>
      <c r="G2532" s="129"/>
    </row>
    <row r="2533" spans="1:7">
      <c r="A2533" s="65"/>
      <c r="B2533" s="65"/>
      <c r="C2533" s="65"/>
      <c r="D2533" s="65"/>
      <c r="E2533" s="65"/>
      <c r="F2533" s="65"/>
      <c r="G2533" s="129"/>
    </row>
    <row r="2534" spans="1:7">
      <c r="A2534" s="65"/>
      <c r="B2534" s="65"/>
      <c r="C2534" s="65"/>
      <c r="D2534" s="65"/>
      <c r="E2534" s="65"/>
      <c r="F2534" s="65"/>
      <c r="G2534" s="129"/>
    </row>
    <row r="2535" spans="1:7">
      <c r="A2535" s="65"/>
      <c r="B2535" s="65"/>
      <c r="C2535" s="65"/>
      <c r="D2535" s="65"/>
      <c r="E2535" s="65"/>
      <c r="F2535" s="65"/>
      <c r="G2535" s="129"/>
    </row>
    <row r="2536" spans="1:7">
      <c r="A2536" s="65"/>
      <c r="B2536" s="65"/>
      <c r="C2536" s="65"/>
      <c r="D2536" s="65"/>
      <c r="E2536" s="65"/>
      <c r="F2536" s="65"/>
      <c r="G2536" s="129"/>
    </row>
    <row r="2537" spans="1:7">
      <c r="A2537" s="65"/>
      <c r="B2537" s="65"/>
      <c r="C2537" s="65"/>
      <c r="D2537" s="65"/>
      <c r="E2537" s="65"/>
      <c r="F2537" s="65"/>
      <c r="G2537" s="129"/>
    </row>
    <row r="2538" spans="1:7">
      <c r="A2538" s="65"/>
      <c r="B2538" s="65"/>
      <c r="C2538" s="65"/>
      <c r="D2538" s="65"/>
      <c r="E2538" s="65"/>
      <c r="F2538" s="65"/>
      <c r="G2538" s="129"/>
    </row>
    <row r="2539" spans="1:7">
      <c r="A2539" s="65"/>
      <c r="B2539" s="65"/>
      <c r="C2539" s="65"/>
      <c r="D2539" s="65"/>
      <c r="E2539" s="65"/>
      <c r="F2539" s="65"/>
      <c r="G2539" s="129"/>
    </row>
    <row r="2540" spans="1:7">
      <c r="A2540" s="65"/>
      <c r="B2540" s="65"/>
      <c r="C2540" s="65"/>
      <c r="D2540" s="65"/>
      <c r="E2540" s="65"/>
      <c r="F2540" s="65"/>
      <c r="G2540" s="129"/>
    </row>
    <row r="2541" spans="1:7">
      <c r="A2541" s="65"/>
      <c r="B2541" s="65"/>
      <c r="C2541" s="65"/>
      <c r="D2541" s="65"/>
      <c r="E2541" s="65"/>
      <c r="F2541" s="65"/>
      <c r="G2541" s="129"/>
    </row>
    <row r="2542" spans="1:7">
      <c r="A2542" s="65"/>
      <c r="B2542" s="65"/>
      <c r="C2542" s="65"/>
      <c r="D2542" s="65"/>
      <c r="E2542" s="65"/>
      <c r="F2542" s="65"/>
      <c r="G2542" s="129"/>
    </row>
    <row r="2543" spans="1:7">
      <c r="A2543" s="65"/>
      <c r="B2543" s="65"/>
      <c r="C2543" s="65"/>
      <c r="D2543" s="65"/>
      <c r="E2543" s="65"/>
      <c r="F2543" s="65"/>
      <c r="G2543" s="129"/>
    </row>
    <row r="2544" spans="1:7">
      <c r="A2544" s="65"/>
      <c r="B2544" s="65"/>
      <c r="C2544" s="65"/>
      <c r="D2544" s="65"/>
      <c r="E2544" s="65"/>
      <c r="F2544" s="65"/>
      <c r="G2544" s="129"/>
    </row>
    <row r="2545" spans="1:7">
      <c r="A2545" s="65"/>
      <c r="B2545" s="65"/>
      <c r="C2545" s="65"/>
      <c r="D2545" s="65"/>
      <c r="E2545" s="65"/>
      <c r="F2545" s="65"/>
      <c r="G2545" s="129"/>
    </row>
    <row r="2546" spans="1:7">
      <c r="A2546" s="65"/>
      <c r="B2546" s="65"/>
      <c r="C2546" s="65"/>
      <c r="D2546" s="65"/>
      <c r="E2546" s="65"/>
      <c r="F2546" s="65"/>
      <c r="G2546" s="129"/>
    </row>
    <row r="2547" spans="1:7">
      <c r="A2547" s="65"/>
      <c r="B2547" s="65"/>
      <c r="C2547" s="65"/>
      <c r="D2547" s="65"/>
      <c r="E2547" s="65"/>
      <c r="F2547" s="65"/>
      <c r="G2547" s="129"/>
    </row>
    <row r="2548" spans="1:7">
      <c r="A2548" s="65"/>
      <c r="B2548" s="65"/>
      <c r="C2548" s="65"/>
      <c r="D2548" s="65"/>
      <c r="E2548" s="65"/>
      <c r="F2548" s="65"/>
      <c r="G2548" s="129"/>
    </row>
    <row r="2549" spans="1:7">
      <c r="A2549" s="65"/>
      <c r="B2549" s="65"/>
      <c r="C2549" s="65"/>
      <c r="D2549" s="65"/>
      <c r="E2549" s="65"/>
      <c r="F2549" s="65"/>
      <c r="G2549" s="129"/>
    </row>
    <row r="2550" spans="1:7">
      <c r="A2550" s="65"/>
      <c r="B2550" s="65"/>
      <c r="C2550" s="65"/>
      <c r="D2550" s="65"/>
      <c r="E2550" s="65"/>
      <c r="F2550" s="65"/>
      <c r="G2550" s="129"/>
    </row>
    <row r="2551" spans="1:7">
      <c r="A2551" s="65"/>
      <c r="B2551" s="65"/>
      <c r="C2551" s="65"/>
      <c r="D2551" s="65"/>
      <c r="E2551" s="65"/>
      <c r="F2551" s="65"/>
      <c r="G2551" s="129"/>
    </row>
    <row r="2552" spans="1:7">
      <c r="A2552" s="65"/>
      <c r="B2552" s="65"/>
      <c r="C2552" s="65"/>
      <c r="D2552" s="65"/>
      <c r="E2552" s="65"/>
      <c r="F2552" s="65"/>
      <c r="G2552" s="129"/>
    </row>
    <row r="2553" spans="1:7">
      <c r="A2553" s="65"/>
      <c r="B2553" s="65"/>
      <c r="C2553" s="65"/>
      <c r="D2553" s="65"/>
      <c r="E2553" s="65"/>
      <c r="F2553" s="65"/>
      <c r="G2553" s="129"/>
    </row>
    <row r="2554" spans="1:7">
      <c r="A2554" s="65"/>
      <c r="B2554" s="65"/>
      <c r="C2554" s="65"/>
      <c r="D2554" s="65"/>
      <c r="E2554" s="65"/>
      <c r="F2554" s="65"/>
      <c r="G2554" s="129"/>
    </row>
    <row r="2555" spans="1:7">
      <c r="A2555" s="65"/>
      <c r="B2555" s="65"/>
      <c r="C2555" s="65"/>
      <c r="D2555" s="65"/>
      <c r="E2555" s="65"/>
      <c r="F2555" s="65"/>
      <c r="G2555" s="129"/>
    </row>
    <row r="2556" spans="1:7">
      <c r="A2556" s="65"/>
      <c r="B2556" s="65"/>
      <c r="C2556" s="65"/>
      <c r="D2556" s="65"/>
      <c r="E2556" s="65"/>
      <c r="F2556" s="65"/>
      <c r="G2556" s="129"/>
    </row>
    <row r="2557" spans="1:7">
      <c r="A2557" s="65"/>
      <c r="B2557" s="65"/>
      <c r="C2557" s="65"/>
      <c r="D2557" s="65"/>
      <c r="E2557" s="65"/>
      <c r="F2557" s="65"/>
      <c r="G2557" s="129"/>
    </row>
    <row r="2558" spans="1:7">
      <c r="A2558" s="65"/>
      <c r="B2558" s="65"/>
      <c r="C2558" s="65"/>
      <c r="D2558" s="65"/>
      <c r="E2558" s="65"/>
      <c r="F2558" s="65"/>
      <c r="G2558" s="129"/>
    </row>
    <row r="2559" spans="1:7">
      <c r="A2559" s="65"/>
      <c r="B2559" s="65"/>
      <c r="C2559" s="65"/>
      <c r="D2559" s="65"/>
      <c r="E2559" s="65"/>
      <c r="F2559" s="65"/>
      <c r="G2559" s="129"/>
    </row>
    <row r="2560" spans="1:7">
      <c r="A2560" s="65"/>
      <c r="B2560" s="65"/>
      <c r="C2560" s="65"/>
      <c r="D2560" s="65"/>
      <c r="E2560" s="65"/>
      <c r="F2560" s="65"/>
      <c r="G2560" s="129"/>
    </row>
    <row r="2561" spans="1:7">
      <c r="A2561" s="65"/>
      <c r="B2561" s="65"/>
      <c r="C2561" s="65"/>
      <c r="D2561" s="65"/>
      <c r="E2561" s="65"/>
      <c r="F2561" s="65"/>
      <c r="G2561" s="129"/>
    </row>
    <row r="2562" spans="1:7">
      <c r="A2562" s="65"/>
      <c r="B2562" s="65"/>
      <c r="C2562" s="65"/>
      <c r="D2562" s="65"/>
      <c r="E2562" s="65"/>
      <c r="F2562" s="65"/>
      <c r="G2562" s="129"/>
    </row>
    <row r="2563" spans="1:7">
      <c r="A2563" s="65"/>
      <c r="B2563" s="65"/>
      <c r="C2563" s="65"/>
      <c r="D2563" s="65"/>
      <c r="E2563" s="65"/>
      <c r="F2563" s="65"/>
      <c r="G2563" s="129"/>
    </row>
    <row r="2564" spans="1:7">
      <c r="A2564" s="65"/>
      <c r="B2564" s="65"/>
      <c r="C2564" s="65"/>
      <c r="D2564" s="65"/>
      <c r="E2564" s="65"/>
      <c r="F2564" s="65"/>
      <c r="G2564" s="129"/>
    </row>
    <row r="2565" spans="1:7">
      <c r="A2565" s="65"/>
      <c r="B2565" s="65"/>
      <c r="C2565" s="65"/>
      <c r="D2565" s="65"/>
      <c r="E2565" s="65"/>
      <c r="F2565" s="65"/>
      <c r="G2565" s="129"/>
    </row>
    <row r="2566" spans="1:7">
      <c r="A2566" s="65"/>
      <c r="B2566" s="65"/>
      <c r="C2566" s="65"/>
      <c r="D2566" s="65"/>
      <c r="E2566" s="65"/>
      <c r="F2566" s="65"/>
      <c r="G2566" s="129"/>
    </row>
    <row r="2567" spans="1:7">
      <c r="A2567" s="65"/>
      <c r="B2567" s="65"/>
      <c r="C2567" s="65"/>
      <c r="D2567" s="65"/>
      <c r="E2567" s="65"/>
      <c r="F2567" s="65"/>
      <c r="G2567" s="129"/>
    </row>
    <row r="2568" spans="1:7">
      <c r="A2568" s="65"/>
      <c r="B2568" s="65"/>
      <c r="C2568" s="65"/>
      <c r="D2568" s="65"/>
      <c r="E2568" s="65"/>
      <c r="F2568" s="65"/>
      <c r="G2568" s="129"/>
    </row>
    <row r="2569" spans="1:7">
      <c r="A2569" s="65"/>
      <c r="B2569" s="65"/>
      <c r="C2569" s="65"/>
      <c r="D2569" s="65"/>
      <c r="E2569" s="65"/>
      <c r="F2569" s="65"/>
      <c r="G2569" s="129"/>
    </row>
    <row r="2570" spans="1:7">
      <c r="A2570" s="65"/>
      <c r="B2570" s="65"/>
      <c r="C2570" s="65"/>
      <c r="D2570" s="65"/>
      <c r="E2570" s="65"/>
      <c r="F2570" s="65"/>
      <c r="G2570" s="129"/>
    </row>
    <row r="2571" spans="1:7">
      <c r="A2571" s="65"/>
      <c r="B2571" s="65"/>
      <c r="C2571" s="65"/>
      <c r="D2571" s="65"/>
      <c r="E2571" s="65"/>
      <c r="F2571" s="65"/>
      <c r="G2571" s="129"/>
    </row>
    <row r="2572" spans="1:7">
      <c r="A2572" s="65"/>
      <c r="B2572" s="65"/>
      <c r="C2572" s="65"/>
      <c r="D2572" s="65"/>
      <c r="E2572" s="65"/>
      <c r="F2572" s="65"/>
      <c r="G2572" s="129"/>
    </row>
    <row r="2573" spans="1:7">
      <c r="A2573" s="65"/>
      <c r="B2573" s="65"/>
      <c r="C2573" s="65"/>
      <c r="D2573" s="65"/>
      <c r="E2573" s="65"/>
      <c r="F2573" s="65"/>
      <c r="G2573" s="129"/>
    </row>
    <row r="2574" spans="1:7">
      <c r="A2574" s="65"/>
      <c r="B2574" s="65"/>
      <c r="C2574" s="65"/>
      <c r="D2574" s="65"/>
      <c r="E2574" s="65"/>
      <c r="F2574" s="65"/>
      <c r="G2574" s="129"/>
    </row>
    <row r="2575" spans="1:7">
      <c r="A2575" s="65"/>
      <c r="B2575" s="65"/>
      <c r="C2575" s="65"/>
      <c r="D2575" s="65"/>
      <c r="E2575" s="65"/>
      <c r="F2575" s="65"/>
      <c r="G2575" s="129"/>
    </row>
    <row r="2576" spans="1:7">
      <c r="A2576" s="65"/>
      <c r="B2576" s="65"/>
      <c r="C2576" s="65"/>
      <c r="D2576" s="65"/>
      <c r="E2576" s="65"/>
      <c r="F2576" s="65"/>
      <c r="G2576" s="129"/>
    </row>
    <row r="2577" spans="1:7">
      <c r="A2577" s="65"/>
      <c r="B2577" s="65"/>
      <c r="C2577" s="65"/>
      <c r="D2577" s="65"/>
      <c r="E2577" s="65"/>
      <c r="F2577" s="65"/>
      <c r="G2577" s="129"/>
    </row>
    <row r="2578" spans="1:7">
      <c r="A2578" s="65"/>
      <c r="B2578" s="65"/>
      <c r="C2578" s="65"/>
      <c r="D2578" s="65"/>
      <c r="E2578" s="65"/>
      <c r="F2578" s="65"/>
      <c r="G2578" s="129"/>
    </row>
    <row r="2579" spans="1:7">
      <c r="A2579" s="65"/>
      <c r="B2579" s="65"/>
      <c r="C2579" s="65"/>
      <c r="D2579" s="65"/>
      <c r="E2579" s="65"/>
      <c r="F2579" s="65"/>
      <c r="G2579" s="129"/>
    </row>
    <row r="2580" spans="1:7">
      <c r="A2580" s="65"/>
      <c r="B2580" s="65"/>
      <c r="C2580" s="65"/>
      <c r="D2580" s="65"/>
      <c r="E2580" s="65"/>
      <c r="F2580" s="65"/>
      <c r="G2580" s="129"/>
    </row>
    <row r="2581" spans="1:7">
      <c r="A2581" s="65"/>
      <c r="B2581" s="65"/>
      <c r="C2581" s="65"/>
      <c r="D2581" s="65"/>
      <c r="E2581" s="65"/>
      <c r="F2581" s="65"/>
      <c r="G2581" s="129"/>
    </row>
    <row r="2582" spans="1:7">
      <c r="A2582" s="65"/>
      <c r="B2582" s="65"/>
      <c r="C2582" s="65"/>
      <c r="D2582" s="65"/>
      <c r="E2582" s="65"/>
      <c r="F2582" s="65"/>
      <c r="G2582" s="129"/>
    </row>
    <row r="2583" spans="1:7">
      <c r="A2583" s="65"/>
      <c r="B2583" s="65"/>
      <c r="C2583" s="65"/>
      <c r="D2583" s="65"/>
      <c r="E2583" s="65"/>
      <c r="F2583" s="65"/>
      <c r="G2583" s="129"/>
    </row>
    <row r="2584" spans="1:7">
      <c r="A2584" s="65"/>
      <c r="B2584" s="65"/>
      <c r="C2584" s="65"/>
      <c r="D2584" s="65"/>
      <c r="E2584" s="65"/>
      <c r="F2584" s="65"/>
      <c r="G2584" s="129"/>
    </row>
    <row r="2585" spans="1:7">
      <c r="A2585" s="65"/>
      <c r="B2585" s="65"/>
      <c r="C2585" s="65"/>
      <c r="D2585" s="65"/>
      <c r="E2585" s="65"/>
      <c r="F2585" s="65"/>
      <c r="G2585" s="129"/>
    </row>
    <row r="2586" spans="1:7">
      <c r="A2586" s="65"/>
      <c r="B2586" s="65"/>
      <c r="C2586" s="65"/>
      <c r="D2586" s="65"/>
      <c r="E2586" s="65"/>
      <c r="F2586" s="65"/>
      <c r="G2586" s="129"/>
    </row>
    <row r="2587" spans="1:7">
      <c r="A2587" s="65"/>
      <c r="B2587" s="65"/>
      <c r="C2587" s="65"/>
      <c r="D2587" s="65"/>
      <c r="E2587" s="65"/>
      <c r="F2587" s="65"/>
      <c r="G2587" s="129"/>
    </row>
    <row r="2588" spans="1:7">
      <c r="A2588" s="65"/>
      <c r="B2588" s="65"/>
      <c r="C2588" s="65"/>
      <c r="D2588" s="65"/>
      <c r="E2588" s="65"/>
      <c r="F2588" s="65"/>
      <c r="G2588" s="129"/>
    </row>
    <row r="2589" spans="1:7">
      <c r="A2589" s="65"/>
      <c r="B2589" s="65"/>
      <c r="C2589" s="65"/>
      <c r="D2589" s="65"/>
      <c r="E2589" s="65"/>
      <c r="F2589" s="65"/>
      <c r="G2589" s="129"/>
    </row>
    <row r="2590" spans="1:7">
      <c r="A2590" s="65"/>
      <c r="B2590" s="65"/>
      <c r="C2590" s="65"/>
      <c r="D2590" s="65"/>
      <c r="E2590" s="65"/>
      <c r="F2590" s="65"/>
      <c r="G2590" s="129"/>
    </row>
    <row r="2591" spans="1:7">
      <c r="A2591" s="65"/>
      <c r="B2591" s="65"/>
      <c r="C2591" s="65"/>
      <c r="D2591" s="65"/>
      <c r="E2591" s="65"/>
      <c r="F2591" s="65"/>
      <c r="G2591" s="129"/>
    </row>
    <row r="2592" spans="1:7">
      <c r="A2592" s="65"/>
      <c r="B2592" s="65"/>
      <c r="C2592" s="65"/>
      <c r="D2592" s="65"/>
      <c r="E2592" s="65"/>
      <c r="F2592" s="65"/>
      <c r="G2592" s="129"/>
    </row>
    <row r="2593" spans="1:7">
      <c r="A2593" s="65"/>
      <c r="B2593" s="65"/>
      <c r="C2593" s="65"/>
      <c r="D2593" s="65"/>
      <c r="E2593" s="65"/>
      <c r="F2593" s="65"/>
      <c r="G2593" s="129"/>
    </row>
    <row r="2594" spans="1:7">
      <c r="A2594" s="65"/>
      <c r="B2594" s="65"/>
      <c r="C2594" s="65"/>
      <c r="D2594" s="65"/>
      <c r="E2594" s="65"/>
      <c r="F2594" s="65"/>
      <c r="G2594" s="129"/>
    </row>
    <row r="2595" spans="1:7">
      <c r="A2595" s="65"/>
      <c r="B2595" s="65"/>
      <c r="C2595" s="65"/>
      <c r="D2595" s="65"/>
      <c r="E2595" s="65"/>
      <c r="F2595" s="65"/>
      <c r="G2595" s="129"/>
    </row>
    <row r="2596" spans="1:7">
      <c r="A2596" s="65"/>
      <c r="B2596" s="65"/>
      <c r="C2596" s="65"/>
      <c r="D2596" s="65"/>
      <c r="E2596" s="65"/>
      <c r="F2596" s="65"/>
      <c r="G2596" s="129"/>
    </row>
    <row r="2597" spans="1:7">
      <c r="A2597" s="65"/>
      <c r="B2597" s="65"/>
      <c r="C2597" s="65"/>
      <c r="D2597" s="65"/>
      <c r="E2597" s="65"/>
      <c r="F2597" s="65"/>
      <c r="G2597" s="129"/>
    </row>
    <row r="2598" spans="1:7">
      <c r="A2598" s="65"/>
      <c r="B2598" s="65"/>
      <c r="C2598" s="65"/>
      <c r="D2598" s="65"/>
      <c r="E2598" s="65"/>
      <c r="F2598" s="65"/>
      <c r="G2598" s="129"/>
    </row>
    <row r="2599" spans="1:7">
      <c r="A2599" s="65"/>
      <c r="B2599" s="65"/>
      <c r="C2599" s="65"/>
      <c r="D2599" s="65"/>
      <c r="E2599" s="65"/>
      <c r="F2599" s="65"/>
      <c r="G2599" s="129"/>
    </row>
    <row r="2600" spans="1:7">
      <c r="A2600" s="65"/>
      <c r="B2600" s="65"/>
      <c r="C2600" s="65"/>
      <c r="D2600" s="65"/>
      <c r="E2600" s="65"/>
      <c r="F2600" s="65"/>
      <c r="G2600" s="129"/>
    </row>
    <row r="2601" spans="1:7">
      <c r="A2601" s="65"/>
      <c r="B2601" s="65"/>
      <c r="C2601" s="65"/>
      <c r="D2601" s="65"/>
      <c r="E2601" s="65"/>
      <c r="F2601" s="65"/>
      <c r="G2601" s="129"/>
    </row>
    <row r="2602" spans="1:7">
      <c r="A2602" s="65"/>
      <c r="B2602" s="65"/>
      <c r="C2602" s="65"/>
      <c r="D2602" s="65"/>
      <c r="E2602" s="65"/>
      <c r="F2602" s="65"/>
      <c r="G2602" s="129"/>
    </row>
    <row r="2603" spans="1:7">
      <c r="A2603" s="65"/>
      <c r="B2603" s="65"/>
      <c r="C2603" s="65"/>
      <c r="D2603" s="65"/>
      <c r="E2603" s="65"/>
      <c r="F2603" s="65"/>
      <c r="G2603" s="129"/>
    </row>
    <row r="2604" spans="1:7">
      <c r="A2604" s="65"/>
      <c r="B2604" s="65"/>
      <c r="C2604" s="65"/>
      <c r="D2604" s="65"/>
      <c r="E2604" s="65"/>
      <c r="F2604" s="65"/>
      <c r="G2604" s="129"/>
    </row>
    <row r="2605" spans="1:7">
      <c r="A2605" s="65"/>
      <c r="B2605" s="65"/>
      <c r="C2605" s="65"/>
      <c r="D2605" s="65"/>
      <c r="E2605" s="65"/>
      <c r="F2605" s="65"/>
      <c r="G2605" s="129"/>
    </row>
    <row r="2606" spans="1:7">
      <c r="A2606" s="65"/>
      <c r="B2606" s="65"/>
      <c r="C2606" s="65"/>
      <c r="D2606" s="65"/>
      <c r="E2606" s="65"/>
      <c r="F2606" s="65"/>
      <c r="G2606" s="129"/>
    </row>
    <row r="2607" spans="1:7">
      <c r="A2607" s="65"/>
      <c r="B2607" s="65"/>
      <c r="C2607" s="65"/>
      <c r="D2607" s="65"/>
      <c r="E2607" s="65"/>
      <c r="F2607" s="65"/>
      <c r="G2607" s="129"/>
    </row>
    <row r="2608" spans="1:7">
      <c r="A2608" s="65"/>
      <c r="B2608" s="65"/>
      <c r="C2608" s="65"/>
      <c r="D2608" s="65"/>
      <c r="E2608" s="65"/>
      <c r="F2608" s="65"/>
      <c r="G2608" s="129"/>
    </row>
    <row r="2609" spans="1:7">
      <c r="A2609" s="65"/>
      <c r="B2609" s="65"/>
      <c r="C2609" s="65"/>
      <c r="D2609" s="65"/>
      <c r="E2609" s="65"/>
      <c r="F2609" s="65"/>
      <c r="G2609" s="129"/>
    </row>
    <row r="2610" spans="1:7">
      <c r="A2610" s="65"/>
      <c r="B2610" s="65"/>
      <c r="C2610" s="65"/>
      <c r="D2610" s="65"/>
      <c r="E2610" s="65"/>
      <c r="F2610" s="65"/>
      <c r="G2610" s="129"/>
    </row>
    <row r="2611" spans="1:7">
      <c r="A2611" s="65"/>
      <c r="B2611" s="65"/>
      <c r="C2611" s="65"/>
      <c r="D2611" s="65"/>
      <c r="E2611" s="65"/>
      <c r="F2611" s="65"/>
      <c r="G2611" s="129"/>
    </row>
    <row r="2612" spans="1:7">
      <c r="A2612" s="65"/>
      <c r="B2612" s="65"/>
      <c r="C2612" s="65"/>
      <c r="D2612" s="65"/>
      <c r="E2612" s="65"/>
      <c r="F2612" s="65"/>
      <c r="G2612" s="129"/>
    </row>
    <row r="2613" spans="1:7">
      <c r="A2613" s="65"/>
      <c r="B2613" s="65"/>
      <c r="C2613" s="65"/>
      <c r="D2613" s="65"/>
      <c r="E2613" s="65"/>
      <c r="F2613" s="65"/>
      <c r="G2613" s="129"/>
    </row>
    <row r="2614" spans="1:7">
      <c r="A2614" s="65"/>
      <c r="B2614" s="65"/>
      <c r="C2614" s="65"/>
      <c r="D2614" s="65"/>
      <c r="E2614" s="65"/>
      <c r="F2614" s="65"/>
      <c r="G2614" s="129"/>
    </row>
    <row r="2615" spans="1:7">
      <c r="A2615" s="65"/>
      <c r="B2615" s="65"/>
      <c r="C2615" s="65"/>
      <c r="D2615" s="65"/>
      <c r="E2615" s="65"/>
      <c r="F2615" s="65"/>
      <c r="G2615" s="129"/>
    </row>
    <row r="2616" spans="1:7">
      <c r="A2616" s="65"/>
      <c r="B2616" s="65"/>
      <c r="C2616" s="65"/>
      <c r="D2616" s="65"/>
      <c r="E2616" s="65"/>
      <c r="F2616" s="65"/>
      <c r="G2616" s="129"/>
    </row>
    <row r="2617" spans="1:7">
      <c r="A2617" s="65"/>
      <c r="B2617" s="65"/>
      <c r="C2617" s="65"/>
      <c r="D2617" s="65"/>
      <c r="E2617" s="65"/>
      <c r="F2617" s="65"/>
      <c r="G2617" s="129"/>
    </row>
    <row r="2618" spans="1:7">
      <c r="A2618" s="65"/>
      <c r="B2618" s="65"/>
      <c r="C2618" s="65"/>
      <c r="D2618" s="65"/>
      <c r="E2618" s="65"/>
      <c r="F2618" s="65"/>
      <c r="G2618" s="129"/>
    </row>
    <row r="2619" spans="1:7">
      <c r="A2619" s="65"/>
      <c r="B2619" s="65"/>
      <c r="C2619" s="65"/>
      <c r="D2619" s="65"/>
      <c r="E2619" s="65"/>
      <c r="F2619" s="65"/>
      <c r="G2619" s="129"/>
    </row>
    <row r="2620" spans="1:7">
      <c r="A2620" s="65"/>
      <c r="B2620" s="65"/>
      <c r="C2620" s="65"/>
      <c r="D2620" s="65"/>
      <c r="E2620" s="65"/>
      <c r="F2620" s="65"/>
      <c r="G2620" s="129"/>
    </row>
    <row r="2621" spans="1:7">
      <c r="A2621" s="65"/>
      <c r="B2621" s="65"/>
      <c r="C2621" s="65"/>
      <c r="D2621" s="65"/>
      <c r="E2621" s="65"/>
      <c r="F2621" s="65"/>
      <c r="G2621" s="129"/>
    </row>
    <row r="2622" spans="1:7">
      <c r="A2622" s="65"/>
      <c r="B2622" s="65"/>
      <c r="C2622" s="65"/>
      <c r="D2622" s="65"/>
      <c r="E2622" s="65"/>
      <c r="F2622" s="65"/>
      <c r="G2622" s="129"/>
    </row>
    <row r="2623" spans="1:7">
      <c r="A2623" s="65"/>
      <c r="B2623" s="65"/>
      <c r="C2623" s="65"/>
      <c r="D2623" s="65"/>
      <c r="E2623" s="65"/>
      <c r="F2623" s="65"/>
      <c r="G2623" s="129"/>
    </row>
    <row r="2624" spans="1:7">
      <c r="A2624" s="65"/>
      <c r="B2624" s="65"/>
      <c r="C2624" s="65"/>
      <c r="D2624" s="65"/>
      <c r="E2624" s="65"/>
      <c r="F2624" s="65"/>
      <c r="G2624" s="129"/>
    </row>
    <row r="2625" spans="1:7">
      <c r="A2625" s="65"/>
      <c r="B2625" s="65"/>
      <c r="C2625" s="65"/>
      <c r="D2625" s="65"/>
      <c r="E2625" s="65"/>
      <c r="F2625" s="65"/>
      <c r="G2625" s="129"/>
    </row>
    <row r="2626" spans="1:7">
      <c r="A2626" s="65"/>
      <c r="B2626" s="65"/>
      <c r="C2626" s="65"/>
      <c r="D2626" s="65"/>
      <c r="E2626" s="65"/>
      <c r="F2626" s="65"/>
      <c r="G2626" s="129"/>
    </row>
    <row r="2627" spans="1:7">
      <c r="A2627" s="65"/>
      <c r="B2627" s="65"/>
      <c r="C2627" s="65"/>
      <c r="D2627" s="65"/>
      <c r="E2627" s="65"/>
      <c r="F2627" s="65"/>
      <c r="G2627" s="129"/>
    </row>
    <row r="2628" spans="1:7">
      <c r="A2628" s="65"/>
      <c r="B2628" s="65"/>
      <c r="C2628" s="65"/>
      <c r="D2628" s="65"/>
      <c r="E2628" s="65"/>
      <c r="F2628" s="65"/>
      <c r="G2628" s="129"/>
    </row>
    <row r="2629" spans="1:7">
      <c r="A2629" s="65"/>
      <c r="B2629" s="65"/>
      <c r="C2629" s="65"/>
      <c r="D2629" s="65"/>
      <c r="E2629" s="65"/>
      <c r="F2629" s="65"/>
      <c r="G2629" s="129"/>
    </row>
    <row r="2630" spans="1:7">
      <c r="A2630" s="65"/>
      <c r="B2630" s="65"/>
      <c r="C2630" s="65"/>
      <c r="D2630" s="65"/>
      <c r="E2630" s="65"/>
      <c r="F2630" s="65"/>
      <c r="G2630" s="129"/>
    </row>
    <row r="2631" spans="1:7">
      <c r="A2631" s="65"/>
      <c r="B2631" s="65"/>
      <c r="C2631" s="65"/>
      <c r="D2631" s="65"/>
      <c r="E2631" s="65"/>
      <c r="F2631" s="65"/>
      <c r="G2631" s="129"/>
    </row>
    <row r="2632" spans="1:7">
      <c r="A2632" s="65"/>
      <c r="B2632" s="65"/>
      <c r="C2632" s="65"/>
      <c r="D2632" s="65"/>
      <c r="E2632" s="65"/>
      <c r="F2632" s="65"/>
      <c r="G2632" s="129"/>
    </row>
    <row r="2633" spans="1:7">
      <c r="A2633" s="65"/>
      <c r="B2633" s="65"/>
      <c r="C2633" s="65"/>
      <c r="D2633" s="65"/>
      <c r="E2633" s="65"/>
      <c r="F2633" s="65"/>
      <c r="G2633" s="129"/>
    </row>
    <row r="2634" spans="1:7">
      <c r="A2634" s="65"/>
      <c r="B2634" s="65"/>
      <c r="C2634" s="65"/>
      <c r="D2634" s="65"/>
      <c r="E2634" s="65"/>
      <c r="F2634" s="65"/>
      <c r="G2634" s="129"/>
    </row>
    <row r="2635" spans="1:7">
      <c r="A2635" s="65"/>
      <c r="B2635" s="65"/>
      <c r="C2635" s="65"/>
      <c r="D2635" s="65"/>
      <c r="E2635" s="65"/>
      <c r="F2635" s="65"/>
      <c r="G2635" s="129"/>
    </row>
    <row r="2636" spans="1:7">
      <c r="A2636" s="65"/>
      <c r="B2636" s="65"/>
      <c r="C2636" s="65"/>
      <c r="D2636" s="65"/>
      <c r="E2636" s="65"/>
      <c r="F2636" s="65"/>
      <c r="G2636" s="129"/>
    </row>
    <row r="2637" spans="1:7">
      <c r="A2637" s="65"/>
      <c r="B2637" s="65"/>
      <c r="C2637" s="65"/>
      <c r="D2637" s="65"/>
      <c r="E2637" s="65"/>
      <c r="F2637" s="65"/>
      <c r="G2637" s="129"/>
    </row>
    <row r="2638" spans="1:7">
      <c r="A2638" s="65"/>
      <c r="B2638" s="65"/>
      <c r="C2638" s="65"/>
      <c r="D2638" s="65"/>
      <c r="E2638" s="65"/>
      <c r="F2638" s="65"/>
      <c r="G2638" s="129"/>
    </row>
    <row r="2639" spans="1:7">
      <c r="A2639" s="65"/>
      <c r="B2639" s="65"/>
      <c r="C2639" s="65"/>
      <c r="D2639" s="65"/>
      <c r="E2639" s="65"/>
      <c r="F2639" s="65"/>
      <c r="G2639" s="129"/>
    </row>
    <row r="2640" spans="1:7">
      <c r="A2640" s="65"/>
      <c r="B2640" s="65"/>
      <c r="C2640" s="65"/>
      <c r="D2640" s="65"/>
      <c r="E2640" s="65"/>
      <c r="F2640" s="65"/>
      <c r="G2640" s="129"/>
    </row>
    <row r="2641" spans="1:7">
      <c r="A2641" s="65"/>
      <c r="B2641" s="65"/>
      <c r="C2641" s="65"/>
      <c r="D2641" s="65"/>
      <c r="E2641" s="65"/>
      <c r="F2641" s="65"/>
      <c r="G2641" s="129"/>
    </row>
    <row r="2642" spans="1:7">
      <c r="A2642" s="65"/>
      <c r="B2642" s="65"/>
      <c r="C2642" s="65"/>
      <c r="D2642" s="65"/>
      <c r="E2642" s="65"/>
      <c r="F2642" s="65"/>
      <c r="G2642" s="129"/>
    </row>
    <row r="2643" spans="1:7">
      <c r="A2643" s="65"/>
      <c r="B2643" s="65"/>
      <c r="C2643" s="65"/>
      <c r="D2643" s="65"/>
      <c r="E2643" s="65"/>
      <c r="F2643" s="65"/>
      <c r="G2643" s="129"/>
    </row>
    <row r="2644" spans="1:7">
      <c r="A2644" s="65"/>
      <c r="B2644" s="65"/>
      <c r="C2644" s="65"/>
      <c r="D2644" s="65"/>
      <c r="E2644" s="65"/>
      <c r="F2644" s="65"/>
      <c r="G2644" s="129"/>
    </row>
    <row r="2645" spans="1:7">
      <c r="A2645" s="65"/>
      <c r="B2645" s="65"/>
      <c r="C2645" s="65"/>
      <c r="D2645" s="65"/>
      <c r="E2645" s="65"/>
      <c r="F2645" s="65"/>
      <c r="G2645" s="129"/>
    </row>
    <row r="2646" spans="1:7">
      <c r="A2646" s="65"/>
      <c r="B2646" s="65"/>
      <c r="C2646" s="65"/>
      <c r="D2646" s="65"/>
      <c r="E2646" s="65"/>
      <c r="F2646" s="65"/>
      <c r="G2646" s="129"/>
    </row>
    <row r="2647" spans="1:7">
      <c r="A2647" s="65"/>
      <c r="B2647" s="65"/>
      <c r="C2647" s="65"/>
      <c r="D2647" s="65"/>
      <c r="E2647" s="65"/>
      <c r="F2647" s="65"/>
      <c r="G2647" s="129"/>
    </row>
    <row r="2648" spans="1:7">
      <c r="A2648" s="65"/>
      <c r="B2648" s="65"/>
      <c r="C2648" s="65"/>
      <c r="D2648" s="65"/>
      <c r="E2648" s="65"/>
      <c r="F2648" s="65"/>
      <c r="G2648" s="129"/>
    </row>
    <row r="2649" spans="1:7">
      <c r="A2649" s="65"/>
      <c r="B2649" s="65"/>
      <c r="C2649" s="65"/>
      <c r="D2649" s="65"/>
      <c r="E2649" s="65"/>
      <c r="F2649" s="65"/>
      <c r="G2649" s="129"/>
    </row>
    <row r="2650" spans="1:7">
      <c r="A2650" s="65"/>
      <c r="B2650" s="65"/>
      <c r="C2650" s="65"/>
      <c r="D2650" s="65"/>
      <c r="E2650" s="65"/>
      <c r="F2650" s="65"/>
      <c r="G2650" s="129"/>
    </row>
    <row r="2651" spans="1:7">
      <c r="A2651" s="65"/>
      <c r="B2651" s="65"/>
      <c r="C2651" s="65"/>
      <c r="D2651" s="65"/>
      <c r="E2651" s="65"/>
      <c r="F2651" s="65"/>
      <c r="G2651" s="129"/>
    </row>
    <row r="2652" spans="1:7">
      <c r="A2652" s="65"/>
      <c r="B2652" s="65"/>
      <c r="C2652" s="65"/>
      <c r="D2652" s="65"/>
      <c r="E2652" s="65"/>
      <c r="F2652" s="65"/>
      <c r="G2652" s="129"/>
    </row>
    <row r="2653" spans="1:7">
      <c r="A2653" s="65"/>
      <c r="B2653" s="65"/>
      <c r="C2653" s="65"/>
      <c r="D2653" s="65"/>
      <c r="E2653" s="65"/>
      <c r="F2653" s="65"/>
      <c r="G2653" s="129"/>
    </row>
    <row r="2654" spans="1:7">
      <c r="A2654" s="65"/>
      <c r="B2654" s="65"/>
      <c r="C2654" s="65"/>
      <c r="D2654" s="65"/>
      <c r="E2654" s="65"/>
      <c r="F2654" s="65"/>
      <c r="G2654" s="129"/>
    </row>
    <row r="2655" spans="1:7">
      <c r="A2655" s="65"/>
      <c r="B2655" s="65"/>
      <c r="C2655" s="65"/>
      <c r="D2655" s="65"/>
      <c r="E2655" s="65"/>
      <c r="F2655" s="65"/>
      <c r="G2655" s="129"/>
    </row>
    <row r="2656" spans="1:7">
      <c r="A2656" s="65"/>
      <c r="B2656" s="65"/>
      <c r="C2656" s="65"/>
      <c r="D2656" s="65"/>
      <c r="E2656" s="65"/>
      <c r="F2656" s="65"/>
      <c r="G2656" s="129"/>
    </row>
    <row r="2657" spans="1:7">
      <c r="A2657" s="65"/>
      <c r="B2657" s="65"/>
      <c r="C2657" s="65"/>
      <c r="D2657" s="65"/>
      <c r="E2657" s="65"/>
      <c r="F2657" s="65"/>
      <c r="G2657" s="129"/>
    </row>
    <row r="2658" spans="1:7">
      <c r="A2658" s="65"/>
      <c r="B2658" s="65"/>
      <c r="C2658" s="65"/>
      <c r="D2658" s="65"/>
      <c r="E2658" s="65"/>
      <c r="F2658" s="65"/>
      <c r="G2658" s="129"/>
    </row>
    <row r="2659" spans="1:7">
      <c r="A2659" s="65"/>
      <c r="B2659" s="65"/>
      <c r="C2659" s="65"/>
      <c r="D2659" s="65"/>
      <c r="E2659" s="65"/>
      <c r="F2659" s="65"/>
      <c r="G2659" s="129"/>
    </row>
    <row r="2660" spans="1:7">
      <c r="A2660" s="65"/>
      <c r="B2660" s="65"/>
      <c r="C2660" s="65"/>
      <c r="D2660" s="65"/>
      <c r="E2660" s="65"/>
      <c r="F2660" s="65"/>
      <c r="G2660" s="129"/>
    </row>
    <row r="2661" spans="1:7">
      <c r="A2661" s="65"/>
      <c r="B2661" s="65"/>
      <c r="C2661" s="65"/>
      <c r="D2661" s="65"/>
      <c r="E2661" s="65"/>
      <c r="F2661" s="65"/>
      <c r="G2661" s="129"/>
    </row>
    <row r="2662" spans="1:7">
      <c r="A2662" s="65"/>
      <c r="B2662" s="65"/>
      <c r="C2662" s="65"/>
      <c r="D2662" s="65"/>
      <c r="E2662" s="65"/>
      <c r="F2662" s="65"/>
      <c r="G2662" s="129"/>
    </row>
    <row r="2663" spans="1:7">
      <c r="A2663" s="65"/>
      <c r="B2663" s="65"/>
      <c r="C2663" s="65"/>
      <c r="D2663" s="65"/>
      <c r="E2663" s="65"/>
      <c r="F2663" s="65"/>
      <c r="G2663" s="129"/>
    </row>
    <row r="2664" spans="1:7">
      <c r="A2664" s="65"/>
      <c r="B2664" s="65"/>
      <c r="C2664" s="65"/>
      <c r="D2664" s="65"/>
      <c r="E2664" s="65"/>
      <c r="F2664" s="65"/>
      <c r="G2664" s="129"/>
    </row>
    <row r="2665" spans="1:7">
      <c r="A2665" s="65"/>
      <c r="B2665" s="65"/>
      <c r="C2665" s="65"/>
      <c r="D2665" s="65"/>
      <c r="E2665" s="65"/>
      <c r="F2665" s="65"/>
      <c r="G2665" s="129"/>
    </row>
    <row r="2666" spans="1:7">
      <c r="A2666" s="65"/>
      <c r="B2666" s="65"/>
      <c r="C2666" s="65"/>
      <c r="D2666" s="65"/>
      <c r="E2666" s="65"/>
      <c r="F2666" s="65"/>
      <c r="G2666" s="129"/>
    </row>
    <row r="2667" spans="1:7">
      <c r="A2667" s="65"/>
      <c r="B2667" s="65"/>
      <c r="C2667" s="65"/>
      <c r="D2667" s="65"/>
      <c r="E2667" s="65"/>
      <c r="F2667" s="65"/>
      <c r="G2667" s="129"/>
    </row>
    <row r="2668" spans="1:7">
      <c r="A2668" s="65"/>
      <c r="B2668" s="65"/>
      <c r="C2668" s="65"/>
      <c r="D2668" s="65"/>
      <c r="E2668" s="65"/>
      <c r="F2668" s="65"/>
      <c r="G2668" s="129"/>
    </row>
    <row r="2669" spans="1:7">
      <c r="A2669" s="65"/>
      <c r="B2669" s="65"/>
      <c r="C2669" s="65"/>
      <c r="D2669" s="65"/>
      <c r="E2669" s="65"/>
      <c r="F2669" s="65"/>
      <c r="G2669" s="129"/>
    </row>
    <row r="2670" spans="1:7">
      <c r="A2670" s="65"/>
      <c r="B2670" s="65"/>
      <c r="C2670" s="65"/>
      <c r="D2670" s="65"/>
      <c r="E2670" s="65"/>
      <c r="F2670" s="65"/>
      <c r="G2670" s="129"/>
    </row>
    <row r="2671" spans="1:7">
      <c r="A2671" s="65"/>
      <c r="B2671" s="65"/>
      <c r="C2671" s="65"/>
      <c r="D2671" s="65"/>
      <c r="E2671" s="65"/>
      <c r="F2671" s="65"/>
      <c r="G2671" s="129"/>
    </row>
    <row r="2672" spans="1:7">
      <c r="A2672" s="65"/>
      <c r="B2672" s="65"/>
      <c r="C2672" s="65"/>
      <c r="D2672" s="65"/>
      <c r="E2672" s="65"/>
      <c r="F2672" s="65"/>
      <c r="G2672" s="129"/>
    </row>
    <row r="2673" spans="1:7">
      <c r="A2673" s="65"/>
      <c r="B2673" s="65"/>
      <c r="C2673" s="65"/>
      <c r="D2673" s="65"/>
      <c r="E2673" s="65"/>
      <c r="F2673" s="65"/>
      <c r="G2673" s="129"/>
    </row>
    <row r="2674" spans="1:7">
      <c r="A2674" s="65"/>
      <c r="B2674" s="65"/>
      <c r="C2674" s="65"/>
      <c r="D2674" s="65"/>
      <c r="E2674" s="65"/>
      <c r="F2674" s="65"/>
      <c r="G2674" s="129"/>
    </row>
    <row r="2675" spans="1:7">
      <c r="A2675" s="65"/>
      <c r="B2675" s="65"/>
      <c r="C2675" s="65"/>
      <c r="D2675" s="65"/>
      <c r="E2675" s="65"/>
      <c r="F2675" s="65"/>
      <c r="G2675" s="129"/>
    </row>
    <row r="2676" spans="1:7">
      <c r="A2676" s="65"/>
      <c r="B2676" s="65"/>
      <c r="C2676" s="65"/>
      <c r="D2676" s="65"/>
      <c r="E2676" s="65"/>
      <c r="F2676" s="65"/>
      <c r="G2676" s="129"/>
    </row>
    <row r="2677" spans="1:7">
      <c r="A2677" s="65"/>
      <c r="B2677" s="65"/>
      <c r="C2677" s="65"/>
      <c r="D2677" s="65"/>
      <c r="E2677" s="65"/>
      <c r="F2677" s="65"/>
      <c r="G2677" s="129"/>
    </row>
    <row r="2678" spans="1:7">
      <c r="A2678" s="65"/>
      <c r="B2678" s="65"/>
      <c r="C2678" s="65"/>
      <c r="D2678" s="65"/>
      <c r="E2678" s="65"/>
      <c r="F2678" s="65"/>
      <c r="G2678" s="129"/>
    </row>
    <row r="2679" spans="1:7">
      <c r="A2679" s="65"/>
      <c r="B2679" s="65"/>
      <c r="C2679" s="65"/>
      <c r="D2679" s="65"/>
      <c r="E2679" s="65"/>
      <c r="F2679" s="65"/>
      <c r="G2679" s="129"/>
    </row>
    <row r="2680" spans="1:7">
      <c r="A2680" s="65"/>
      <c r="B2680" s="65"/>
      <c r="C2680" s="65"/>
      <c r="D2680" s="65"/>
      <c r="E2680" s="65"/>
      <c r="F2680" s="65"/>
      <c r="G2680" s="129"/>
    </row>
    <row r="2681" spans="1:7">
      <c r="A2681" s="65"/>
      <c r="B2681" s="65"/>
      <c r="C2681" s="65"/>
      <c r="D2681" s="65"/>
      <c r="E2681" s="65"/>
      <c r="F2681" s="65"/>
      <c r="G2681" s="129"/>
    </row>
    <row r="2682" spans="1:7">
      <c r="A2682" s="65"/>
      <c r="B2682" s="65"/>
      <c r="C2682" s="65"/>
      <c r="D2682" s="65"/>
      <c r="E2682" s="65"/>
      <c r="F2682" s="65"/>
      <c r="G2682" s="129"/>
    </row>
    <row r="2683" spans="1:7">
      <c r="A2683" s="65"/>
      <c r="B2683" s="65"/>
      <c r="C2683" s="65"/>
      <c r="D2683" s="65"/>
      <c r="E2683" s="65"/>
      <c r="F2683" s="65"/>
      <c r="G2683" s="129"/>
    </row>
    <row r="2684" spans="1:7">
      <c r="A2684" s="65"/>
      <c r="B2684" s="65"/>
      <c r="C2684" s="65"/>
      <c r="D2684" s="65"/>
      <c r="E2684" s="65"/>
      <c r="F2684" s="65"/>
      <c r="G2684" s="129"/>
    </row>
    <row r="2685" spans="1:7">
      <c r="A2685" s="65"/>
      <c r="B2685" s="65"/>
      <c r="C2685" s="65"/>
      <c r="D2685" s="65"/>
      <c r="E2685" s="65"/>
      <c r="F2685" s="65"/>
      <c r="G2685" s="129"/>
    </row>
    <row r="2686" spans="1:7">
      <c r="A2686" s="65"/>
      <c r="B2686" s="65"/>
      <c r="C2686" s="65"/>
      <c r="D2686" s="65"/>
      <c r="E2686" s="65"/>
      <c r="F2686" s="65"/>
      <c r="G2686" s="129"/>
    </row>
    <row r="2687" spans="1:7">
      <c r="A2687" s="65"/>
      <c r="B2687" s="65"/>
      <c r="C2687" s="65"/>
      <c r="D2687" s="65"/>
      <c r="E2687" s="65"/>
      <c r="F2687" s="65"/>
      <c r="G2687" s="129"/>
    </row>
    <row r="2688" spans="1:7">
      <c r="A2688" s="65"/>
      <c r="B2688" s="65"/>
      <c r="C2688" s="65"/>
      <c r="D2688" s="65"/>
      <c r="E2688" s="65"/>
      <c r="F2688" s="65"/>
      <c r="G2688" s="129"/>
    </row>
    <row r="2689" spans="1:7">
      <c r="A2689" s="65"/>
      <c r="B2689" s="65"/>
      <c r="C2689" s="65"/>
      <c r="D2689" s="65"/>
      <c r="E2689" s="65"/>
      <c r="F2689" s="65"/>
      <c r="G2689" s="129"/>
    </row>
    <row r="2690" spans="1:7">
      <c r="A2690" s="65"/>
      <c r="B2690" s="65"/>
      <c r="C2690" s="65"/>
      <c r="D2690" s="65"/>
      <c r="E2690" s="65"/>
      <c r="F2690" s="65"/>
      <c r="G2690" s="129"/>
    </row>
    <row r="2691" spans="1:7">
      <c r="A2691" s="65"/>
      <c r="B2691" s="65"/>
      <c r="C2691" s="65"/>
      <c r="D2691" s="65"/>
      <c r="E2691" s="65"/>
      <c r="F2691" s="65"/>
      <c r="G2691" s="129"/>
    </row>
    <row r="2692" spans="1:7">
      <c r="A2692" s="65"/>
      <c r="B2692" s="65"/>
      <c r="C2692" s="65"/>
      <c r="D2692" s="65"/>
      <c r="E2692" s="65"/>
      <c r="F2692" s="65"/>
      <c r="G2692" s="129"/>
    </row>
    <row r="2693" spans="1:7">
      <c r="A2693" s="65"/>
      <c r="B2693" s="65"/>
      <c r="C2693" s="65"/>
      <c r="D2693" s="65"/>
      <c r="E2693" s="65"/>
      <c r="F2693" s="65"/>
      <c r="G2693" s="129"/>
    </row>
    <row r="2694" spans="1:7">
      <c r="A2694" s="65"/>
      <c r="B2694" s="65"/>
      <c r="C2694" s="65"/>
      <c r="D2694" s="65"/>
      <c r="E2694" s="65"/>
      <c r="F2694" s="65"/>
      <c r="G2694" s="129"/>
    </row>
    <row r="2695" spans="1:7">
      <c r="A2695" s="65"/>
      <c r="B2695" s="65"/>
      <c r="C2695" s="65"/>
      <c r="D2695" s="65"/>
      <c r="E2695" s="65"/>
      <c r="F2695" s="65"/>
      <c r="G2695" s="129"/>
    </row>
    <row r="2696" spans="1:7">
      <c r="A2696" s="65"/>
      <c r="B2696" s="65"/>
      <c r="C2696" s="65"/>
      <c r="D2696" s="65"/>
      <c r="E2696" s="65"/>
      <c r="F2696" s="65"/>
      <c r="G2696" s="129"/>
    </row>
    <row r="2697" spans="1:7">
      <c r="A2697" s="65"/>
      <c r="B2697" s="65"/>
      <c r="C2697" s="65"/>
      <c r="D2697" s="65"/>
      <c r="E2697" s="65"/>
      <c r="F2697" s="65"/>
      <c r="G2697" s="129"/>
    </row>
    <row r="2698" spans="1:7">
      <c r="A2698" s="65"/>
      <c r="B2698" s="65"/>
      <c r="C2698" s="65"/>
      <c r="D2698" s="65"/>
      <c r="E2698" s="65"/>
      <c r="F2698" s="65"/>
      <c r="G2698" s="129"/>
    </row>
    <row r="2699" spans="1:7">
      <c r="A2699" s="65"/>
      <c r="B2699" s="65"/>
      <c r="C2699" s="65"/>
      <c r="D2699" s="65"/>
      <c r="E2699" s="65"/>
      <c r="F2699" s="65"/>
      <c r="G2699" s="129"/>
    </row>
    <row r="2700" spans="1:7">
      <c r="A2700" s="65"/>
      <c r="B2700" s="65"/>
      <c r="C2700" s="65"/>
      <c r="D2700" s="65"/>
      <c r="E2700" s="65"/>
      <c r="F2700" s="65"/>
      <c r="G2700" s="129"/>
    </row>
    <row r="2701" spans="1:7">
      <c r="A2701" s="65"/>
      <c r="B2701" s="65"/>
      <c r="C2701" s="65"/>
      <c r="D2701" s="65"/>
      <c r="E2701" s="65"/>
      <c r="F2701" s="65"/>
      <c r="G2701" s="129"/>
    </row>
    <row r="2702" spans="1:7">
      <c r="A2702" s="65"/>
      <c r="B2702" s="65"/>
      <c r="C2702" s="65"/>
      <c r="D2702" s="65"/>
      <c r="E2702" s="65"/>
      <c r="F2702" s="65"/>
      <c r="G2702" s="129"/>
    </row>
    <row r="2703" spans="1:7">
      <c r="A2703" s="65"/>
      <c r="B2703" s="65"/>
      <c r="C2703" s="65"/>
      <c r="D2703" s="65"/>
      <c r="E2703" s="65"/>
      <c r="F2703" s="65"/>
      <c r="G2703" s="129"/>
    </row>
    <row r="2704" spans="1:7">
      <c r="A2704" s="65"/>
      <c r="B2704" s="65"/>
      <c r="C2704" s="65"/>
      <c r="D2704" s="65"/>
      <c r="E2704" s="65"/>
      <c r="F2704" s="65"/>
      <c r="G2704" s="129"/>
    </row>
    <row r="2705" spans="1:7">
      <c r="A2705" s="65"/>
      <c r="B2705" s="65"/>
      <c r="C2705" s="65"/>
      <c r="D2705" s="65"/>
      <c r="E2705" s="65"/>
      <c r="F2705" s="65"/>
      <c r="G2705" s="129"/>
    </row>
    <row r="2706" spans="1:7">
      <c r="A2706" s="65"/>
      <c r="B2706" s="65"/>
      <c r="C2706" s="65"/>
      <c r="D2706" s="65"/>
      <c r="E2706" s="65"/>
      <c r="F2706" s="65"/>
      <c r="G2706" s="129"/>
    </row>
    <row r="2707" spans="1:7">
      <c r="A2707" s="65"/>
      <c r="B2707" s="65"/>
      <c r="C2707" s="65"/>
      <c r="D2707" s="65"/>
      <c r="E2707" s="65"/>
      <c r="F2707" s="65"/>
      <c r="G2707" s="129"/>
    </row>
    <row r="2708" spans="1:7">
      <c r="A2708" s="65"/>
      <c r="B2708" s="65"/>
      <c r="C2708" s="65"/>
      <c r="D2708" s="65"/>
      <c r="E2708" s="65"/>
      <c r="F2708" s="65"/>
      <c r="G2708" s="129"/>
    </row>
    <row r="2709" spans="1:7">
      <c r="A2709" s="65"/>
      <c r="B2709" s="65"/>
      <c r="C2709" s="65"/>
      <c r="D2709" s="65"/>
      <c r="E2709" s="65"/>
      <c r="F2709" s="65"/>
      <c r="G2709" s="129"/>
    </row>
    <row r="2710" spans="1:7">
      <c r="A2710" s="65"/>
      <c r="B2710" s="65"/>
      <c r="C2710" s="65"/>
      <c r="D2710" s="65"/>
      <c r="E2710" s="65"/>
      <c r="F2710" s="65"/>
      <c r="G2710" s="129"/>
    </row>
    <row r="2711" spans="1:7">
      <c r="A2711" s="65"/>
      <c r="B2711" s="65"/>
      <c r="C2711" s="65"/>
      <c r="D2711" s="65"/>
      <c r="E2711" s="65"/>
      <c r="F2711" s="65"/>
      <c r="G2711" s="129"/>
    </row>
    <row r="2712" spans="1:7">
      <c r="A2712" s="65"/>
      <c r="B2712" s="65"/>
      <c r="C2712" s="65"/>
      <c r="D2712" s="65"/>
      <c r="E2712" s="65"/>
      <c r="F2712" s="65"/>
      <c r="G2712" s="129"/>
    </row>
    <row r="2713" spans="1:7">
      <c r="A2713" s="65"/>
      <c r="B2713" s="65"/>
      <c r="C2713" s="65"/>
      <c r="D2713" s="65"/>
      <c r="E2713" s="65"/>
      <c r="F2713" s="65"/>
      <c r="G2713" s="129"/>
    </row>
    <row r="2714" spans="1:7">
      <c r="A2714" s="65"/>
      <c r="B2714" s="65"/>
      <c r="C2714" s="65"/>
      <c r="D2714" s="65"/>
      <c r="E2714" s="65"/>
      <c r="F2714" s="65"/>
      <c r="G2714" s="129"/>
    </row>
    <row r="2715" spans="1:7">
      <c r="A2715" s="65"/>
      <c r="B2715" s="65"/>
      <c r="C2715" s="65"/>
      <c r="D2715" s="65"/>
      <c r="E2715" s="65"/>
      <c r="F2715" s="65"/>
      <c r="G2715" s="129"/>
    </row>
    <row r="2716" spans="1:7">
      <c r="A2716" s="65"/>
      <c r="B2716" s="65"/>
      <c r="C2716" s="65"/>
      <c r="D2716" s="65"/>
      <c r="E2716" s="65"/>
      <c r="F2716" s="65"/>
      <c r="G2716" s="129"/>
    </row>
    <row r="2717" spans="1:7">
      <c r="A2717" s="65"/>
      <c r="B2717" s="65"/>
      <c r="C2717" s="65"/>
      <c r="D2717" s="65"/>
      <c r="E2717" s="65"/>
      <c r="F2717" s="65"/>
      <c r="G2717" s="129"/>
    </row>
    <row r="2718" spans="1:7">
      <c r="A2718" s="65"/>
      <c r="B2718" s="65"/>
      <c r="C2718" s="65"/>
      <c r="D2718" s="65"/>
      <c r="E2718" s="65"/>
      <c r="F2718" s="65"/>
      <c r="G2718" s="129"/>
    </row>
    <row r="2719" spans="1:7">
      <c r="A2719" s="65"/>
      <c r="B2719" s="65"/>
      <c r="C2719" s="65"/>
      <c r="D2719" s="65"/>
      <c r="E2719" s="65"/>
      <c r="F2719" s="65"/>
      <c r="G2719" s="129"/>
    </row>
    <row r="2720" spans="1:7">
      <c r="A2720" s="65"/>
      <c r="B2720" s="65"/>
      <c r="C2720" s="65"/>
      <c r="D2720" s="65"/>
      <c r="E2720" s="65"/>
      <c r="F2720" s="65"/>
      <c r="G2720" s="129"/>
    </row>
    <row r="2721" spans="1:7">
      <c r="A2721" s="65"/>
      <c r="B2721" s="65"/>
      <c r="C2721" s="65"/>
      <c r="D2721" s="65"/>
      <c r="E2721" s="65"/>
      <c r="F2721" s="65"/>
      <c r="G2721" s="129"/>
    </row>
    <row r="2722" spans="1:7">
      <c r="A2722" s="65"/>
      <c r="B2722" s="65"/>
      <c r="C2722" s="65"/>
      <c r="D2722" s="65"/>
      <c r="E2722" s="65"/>
      <c r="F2722" s="65"/>
      <c r="G2722" s="129"/>
    </row>
    <row r="2723" spans="1:7">
      <c r="A2723" s="65"/>
      <c r="B2723" s="65"/>
      <c r="C2723" s="65"/>
      <c r="D2723" s="65"/>
      <c r="E2723" s="65"/>
      <c r="F2723" s="65"/>
      <c r="G2723" s="129"/>
    </row>
    <row r="2724" spans="1:7">
      <c r="A2724" s="65"/>
      <c r="B2724" s="65"/>
      <c r="C2724" s="65"/>
      <c r="D2724" s="65"/>
      <c r="E2724" s="65"/>
      <c r="F2724" s="65"/>
      <c r="G2724" s="129"/>
    </row>
    <row r="2725" spans="1:7">
      <c r="A2725" s="65"/>
      <c r="B2725" s="65"/>
      <c r="C2725" s="65"/>
      <c r="D2725" s="65"/>
      <c r="E2725" s="65"/>
      <c r="F2725" s="65"/>
      <c r="G2725" s="129"/>
    </row>
    <row r="2726" spans="1:7">
      <c r="A2726" s="65"/>
      <c r="B2726" s="65"/>
      <c r="C2726" s="65"/>
      <c r="D2726" s="65"/>
      <c r="E2726" s="65"/>
      <c r="F2726" s="65"/>
      <c r="G2726" s="129"/>
    </row>
    <row r="2727" spans="1:7">
      <c r="A2727" s="65"/>
      <c r="B2727" s="65"/>
      <c r="C2727" s="65"/>
      <c r="D2727" s="65"/>
      <c r="E2727" s="65"/>
      <c r="F2727" s="65"/>
      <c r="G2727" s="129"/>
    </row>
    <row r="2728" spans="1:7">
      <c r="A2728" s="65"/>
      <c r="B2728" s="65"/>
      <c r="C2728" s="65"/>
      <c r="D2728" s="65"/>
      <c r="E2728" s="65"/>
      <c r="F2728" s="65"/>
      <c r="G2728" s="129"/>
    </row>
    <row r="2729" spans="1:7">
      <c r="A2729" s="65"/>
      <c r="B2729" s="65"/>
      <c r="C2729" s="65"/>
      <c r="D2729" s="65"/>
      <c r="E2729" s="65"/>
      <c r="F2729" s="65"/>
      <c r="G2729" s="129"/>
    </row>
    <row r="2730" spans="1:7">
      <c r="A2730" s="65"/>
      <c r="B2730" s="65"/>
      <c r="C2730" s="65"/>
      <c r="D2730" s="65"/>
      <c r="E2730" s="65"/>
      <c r="F2730" s="65"/>
      <c r="G2730" s="129"/>
    </row>
    <row r="2731" spans="1:7">
      <c r="A2731" s="65"/>
      <c r="B2731" s="65"/>
      <c r="C2731" s="65"/>
      <c r="D2731" s="65"/>
      <c r="E2731" s="65"/>
      <c r="F2731" s="65"/>
      <c r="G2731" s="129"/>
    </row>
    <row r="2732" spans="1:7">
      <c r="A2732" s="65"/>
      <c r="B2732" s="65"/>
      <c r="C2732" s="65"/>
      <c r="D2732" s="65"/>
      <c r="E2732" s="65"/>
      <c r="F2732" s="65"/>
      <c r="G2732" s="129"/>
    </row>
    <row r="2733" spans="1:7">
      <c r="A2733" s="65"/>
      <c r="B2733" s="65"/>
      <c r="C2733" s="65"/>
      <c r="D2733" s="65"/>
      <c r="E2733" s="65"/>
      <c r="F2733" s="65"/>
      <c r="G2733" s="129"/>
    </row>
    <row r="2734" spans="1:7">
      <c r="A2734" s="65"/>
      <c r="B2734" s="65"/>
      <c r="C2734" s="65"/>
      <c r="D2734" s="65"/>
      <c r="E2734" s="65"/>
      <c r="F2734" s="65"/>
      <c r="G2734" s="129"/>
    </row>
    <row r="2735" spans="1:7">
      <c r="A2735" s="65"/>
      <c r="B2735" s="65"/>
      <c r="C2735" s="65"/>
      <c r="D2735" s="65"/>
      <c r="E2735" s="65"/>
      <c r="F2735" s="65"/>
      <c r="G2735" s="129"/>
    </row>
    <row r="2736" spans="1:7">
      <c r="A2736" s="65"/>
      <c r="B2736" s="65"/>
      <c r="C2736" s="65"/>
      <c r="D2736" s="65"/>
      <c r="E2736" s="65"/>
      <c r="F2736" s="65"/>
      <c r="G2736" s="129"/>
    </row>
    <row r="2737" spans="1:7">
      <c r="A2737" s="65"/>
      <c r="B2737" s="65"/>
      <c r="C2737" s="65"/>
      <c r="D2737" s="65"/>
      <c r="E2737" s="65"/>
      <c r="F2737" s="65"/>
      <c r="G2737" s="129"/>
    </row>
    <row r="2738" spans="1:7">
      <c r="A2738" s="65"/>
      <c r="B2738" s="65"/>
      <c r="C2738" s="65"/>
      <c r="D2738" s="65"/>
      <c r="E2738" s="65"/>
      <c r="F2738" s="65"/>
      <c r="G2738" s="129"/>
    </row>
    <row r="2739" spans="1:7">
      <c r="A2739" s="65"/>
      <c r="B2739" s="65"/>
      <c r="C2739" s="65"/>
      <c r="D2739" s="65"/>
      <c r="E2739" s="65"/>
      <c r="F2739" s="65"/>
      <c r="G2739" s="129"/>
    </row>
    <row r="2740" spans="1:7">
      <c r="A2740" s="65"/>
      <c r="B2740" s="65"/>
      <c r="C2740" s="65"/>
      <c r="D2740" s="65"/>
      <c r="E2740" s="65"/>
      <c r="F2740" s="65"/>
      <c r="G2740" s="129"/>
    </row>
    <row r="2741" spans="1:7">
      <c r="A2741" s="65"/>
      <c r="B2741" s="65"/>
      <c r="C2741" s="65"/>
      <c r="D2741" s="65"/>
      <c r="E2741" s="65"/>
      <c r="F2741" s="65"/>
      <c r="G2741" s="129"/>
    </row>
    <row r="2742" spans="1:7">
      <c r="A2742" s="65"/>
      <c r="B2742" s="65"/>
      <c r="C2742" s="65"/>
      <c r="D2742" s="65"/>
      <c r="E2742" s="65"/>
      <c r="F2742" s="65"/>
      <c r="G2742" s="129"/>
    </row>
    <row r="2743" spans="1:7">
      <c r="A2743" s="65"/>
      <c r="B2743" s="65"/>
      <c r="C2743" s="65"/>
      <c r="D2743" s="65"/>
      <c r="E2743" s="65"/>
      <c r="F2743" s="65"/>
      <c r="G2743" s="129"/>
    </row>
    <row r="2744" spans="1:7">
      <c r="A2744" s="65"/>
      <c r="B2744" s="65"/>
      <c r="C2744" s="65"/>
      <c r="D2744" s="65"/>
      <c r="E2744" s="65"/>
      <c r="F2744" s="65"/>
      <c r="G2744" s="129"/>
    </row>
    <row r="2745" spans="1:7">
      <c r="A2745" s="65"/>
      <c r="B2745" s="65"/>
      <c r="C2745" s="65"/>
      <c r="D2745" s="65"/>
      <c r="E2745" s="65"/>
      <c r="F2745" s="65"/>
      <c r="G2745" s="129"/>
    </row>
    <row r="2746" spans="1:7">
      <c r="A2746" s="65"/>
      <c r="B2746" s="65"/>
      <c r="C2746" s="65"/>
      <c r="D2746" s="65"/>
      <c r="E2746" s="65"/>
      <c r="F2746" s="65"/>
      <c r="G2746" s="129"/>
    </row>
    <row r="2747" spans="1:7">
      <c r="A2747" s="65"/>
      <c r="B2747" s="65"/>
      <c r="C2747" s="65"/>
      <c r="D2747" s="65"/>
      <c r="E2747" s="65"/>
      <c r="F2747" s="65"/>
      <c r="G2747" s="129"/>
    </row>
    <row r="2748" spans="1:7">
      <c r="A2748" s="65"/>
      <c r="B2748" s="65"/>
      <c r="C2748" s="65"/>
      <c r="D2748" s="65"/>
      <c r="E2748" s="65"/>
      <c r="F2748" s="65"/>
      <c r="G2748" s="129"/>
    </row>
    <row r="2749" spans="1:7">
      <c r="A2749" s="65"/>
      <c r="B2749" s="65"/>
      <c r="C2749" s="65"/>
      <c r="D2749" s="65"/>
      <c r="E2749" s="65"/>
      <c r="F2749" s="65"/>
      <c r="G2749" s="129"/>
    </row>
    <row r="2750" spans="1:7">
      <c r="A2750" s="65"/>
      <c r="B2750" s="65"/>
      <c r="C2750" s="65"/>
      <c r="D2750" s="65"/>
      <c r="E2750" s="65"/>
      <c r="F2750" s="65"/>
      <c r="G2750" s="129"/>
    </row>
    <row r="2751" spans="1:7">
      <c r="A2751" s="65"/>
      <c r="B2751" s="65"/>
      <c r="C2751" s="65"/>
      <c r="D2751" s="65"/>
      <c r="E2751" s="65"/>
      <c r="F2751" s="65"/>
      <c r="G2751" s="129"/>
    </row>
    <row r="2752" spans="1:7">
      <c r="A2752" s="65"/>
      <c r="B2752" s="65"/>
      <c r="C2752" s="65"/>
      <c r="D2752" s="65"/>
      <c r="E2752" s="65"/>
      <c r="F2752" s="65"/>
      <c r="G2752" s="129"/>
    </row>
    <row r="2753" spans="1:7">
      <c r="A2753" s="65"/>
      <c r="B2753" s="65"/>
      <c r="C2753" s="65"/>
      <c r="D2753" s="65"/>
      <c r="E2753" s="65"/>
      <c r="F2753" s="65"/>
      <c r="G2753" s="129"/>
    </row>
    <row r="2754" spans="1:7">
      <c r="A2754" s="65"/>
      <c r="B2754" s="65"/>
      <c r="C2754" s="65"/>
      <c r="D2754" s="65"/>
      <c r="E2754" s="65"/>
      <c r="F2754" s="65"/>
      <c r="G2754" s="129"/>
    </row>
    <row r="2755" spans="1:7">
      <c r="A2755" s="65"/>
      <c r="B2755" s="65"/>
      <c r="C2755" s="65"/>
      <c r="D2755" s="65"/>
      <c r="E2755" s="65"/>
      <c r="F2755" s="65"/>
      <c r="G2755" s="129"/>
    </row>
    <row r="2756" spans="1:7">
      <c r="A2756" s="65"/>
      <c r="B2756" s="65"/>
      <c r="C2756" s="65"/>
      <c r="D2756" s="65"/>
      <c r="E2756" s="65"/>
      <c r="F2756" s="65"/>
      <c r="G2756" s="129"/>
    </row>
    <row r="2757" spans="1:7">
      <c r="A2757" s="65"/>
      <c r="B2757" s="65"/>
      <c r="C2757" s="65"/>
      <c r="D2757" s="65"/>
      <c r="E2757" s="65"/>
      <c r="F2757" s="65"/>
      <c r="G2757" s="129"/>
    </row>
    <row r="2758" spans="1:7">
      <c r="A2758" s="65"/>
      <c r="B2758" s="65"/>
      <c r="C2758" s="65"/>
      <c r="D2758" s="65"/>
      <c r="E2758" s="65"/>
      <c r="F2758" s="65"/>
      <c r="G2758" s="129"/>
    </row>
    <row r="2759" spans="1:7">
      <c r="A2759" s="65"/>
      <c r="B2759" s="65"/>
      <c r="C2759" s="65"/>
      <c r="D2759" s="65"/>
      <c r="E2759" s="65"/>
      <c r="F2759" s="65"/>
      <c r="G2759" s="129"/>
    </row>
    <row r="2760" spans="1:7">
      <c r="A2760" s="65"/>
      <c r="B2760" s="65"/>
      <c r="C2760" s="65"/>
      <c r="D2760" s="65"/>
      <c r="E2760" s="65"/>
      <c r="F2760" s="65"/>
      <c r="G2760" s="129"/>
    </row>
    <row r="2761" spans="1:7">
      <c r="A2761" s="65"/>
      <c r="B2761" s="65"/>
      <c r="C2761" s="65"/>
      <c r="D2761" s="65"/>
      <c r="E2761" s="65"/>
      <c r="F2761" s="65"/>
      <c r="G2761" s="129"/>
    </row>
    <row r="2762" spans="1:7">
      <c r="A2762" s="65"/>
      <c r="B2762" s="65"/>
      <c r="C2762" s="65"/>
      <c r="D2762" s="65"/>
      <c r="E2762" s="65"/>
      <c r="F2762" s="65"/>
      <c r="G2762" s="129"/>
    </row>
    <row r="2763" spans="1:7">
      <c r="A2763" s="65"/>
      <c r="B2763" s="65"/>
      <c r="C2763" s="65"/>
      <c r="D2763" s="65"/>
      <c r="E2763" s="65"/>
      <c r="F2763" s="65"/>
      <c r="G2763" s="129"/>
    </row>
    <row r="2764" spans="1:7">
      <c r="A2764" s="65"/>
      <c r="B2764" s="65"/>
      <c r="C2764" s="65"/>
      <c r="D2764" s="65"/>
      <c r="E2764" s="65"/>
      <c r="F2764" s="65"/>
      <c r="G2764" s="129"/>
    </row>
    <row r="2765" spans="1:7">
      <c r="A2765" s="65"/>
      <c r="B2765" s="65"/>
      <c r="C2765" s="65"/>
      <c r="D2765" s="65"/>
      <c r="E2765" s="65"/>
      <c r="F2765" s="65"/>
      <c r="G2765" s="129"/>
    </row>
    <row r="2766" spans="1:7">
      <c r="A2766" s="65"/>
      <c r="B2766" s="65"/>
      <c r="C2766" s="65"/>
      <c r="D2766" s="65"/>
      <c r="E2766" s="65"/>
      <c r="F2766" s="65"/>
      <c r="G2766" s="129"/>
    </row>
    <row r="2767" spans="1:7">
      <c r="A2767" s="65"/>
      <c r="B2767" s="65"/>
      <c r="C2767" s="65"/>
      <c r="D2767" s="65"/>
      <c r="E2767" s="65"/>
      <c r="F2767" s="65"/>
      <c r="G2767" s="129"/>
    </row>
    <row r="2768" spans="1:7">
      <c r="A2768" s="65"/>
      <c r="B2768" s="65"/>
      <c r="C2768" s="65"/>
      <c r="D2768" s="65"/>
      <c r="E2768" s="65"/>
      <c r="F2768" s="65"/>
      <c r="G2768" s="129"/>
    </row>
    <row r="2769" spans="1:7">
      <c r="A2769" s="65"/>
      <c r="B2769" s="65"/>
      <c r="C2769" s="65"/>
      <c r="D2769" s="65"/>
      <c r="E2769" s="65"/>
      <c r="F2769" s="65"/>
      <c r="G2769" s="129"/>
    </row>
    <row r="2770" spans="1:7">
      <c r="A2770" s="65"/>
      <c r="B2770" s="65"/>
      <c r="C2770" s="65"/>
      <c r="D2770" s="65"/>
      <c r="E2770" s="65"/>
      <c r="F2770" s="65"/>
      <c r="G2770" s="129"/>
    </row>
    <row r="2771" spans="1:7">
      <c r="A2771" s="65"/>
      <c r="B2771" s="65"/>
      <c r="C2771" s="65"/>
      <c r="D2771" s="65"/>
      <c r="E2771" s="65"/>
      <c r="F2771" s="65"/>
      <c r="G2771" s="129"/>
    </row>
    <row r="2772" spans="1:7">
      <c r="A2772" s="65"/>
      <c r="B2772" s="65"/>
      <c r="C2772" s="65"/>
      <c r="D2772" s="65"/>
      <c r="E2772" s="65"/>
      <c r="F2772" s="65"/>
      <c r="G2772" s="129"/>
    </row>
    <row r="2773" spans="1:7">
      <c r="A2773" s="65"/>
      <c r="B2773" s="65"/>
      <c r="C2773" s="65"/>
      <c r="D2773" s="65"/>
      <c r="E2773" s="65"/>
      <c r="F2773" s="65"/>
      <c r="G2773" s="129"/>
    </row>
    <row r="2774" spans="1:7">
      <c r="A2774" s="65"/>
      <c r="B2774" s="65"/>
      <c r="C2774" s="65"/>
      <c r="D2774" s="65"/>
      <c r="E2774" s="65"/>
      <c r="F2774" s="65"/>
      <c r="G2774" s="129"/>
    </row>
    <row r="2775" spans="1:7">
      <c r="A2775" s="65"/>
      <c r="B2775" s="65"/>
      <c r="C2775" s="65"/>
      <c r="D2775" s="65"/>
      <c r="E2775" s="65"/>
      <c r="F2775" s="65"/>
      <c r="G2775" s="129"/>
    </row>
    <row r="2776" spans="1:7">
      <c r="A2776" s="65"/>
      <c r="B2776" s="65"/>
      <c r="C2776" s="65"/>
      <c r="D2776" s="65"/>
      <c r="E2776" s="65"/>
      <c r="F2776" s="65"/>
      <c r="G2776" s="129"/>
    </row>
    <row r="2777" spans="1:7">
      <c r="A2777" s="65"/>
      <c r="B2777" s="65"/>
      <c r="C2777" s="65"/>
      <c r="D2777" s="65"/>
      <c r="E2777" s="65"/>
      <c r="F2777" s="65"/>
      <c r="G2777" s="129"/>
    </row>
    <row r="2778" spans="1:7">
      <c r="A2778" s="65"/>
      <c r="B2778" s="65"/>
      <c r="C2778" s="65"/>
      <c r="D2778" s="65"/>
      <c r="E2778" s="65"/>
      <c r="F2778" s="65"/>
      <c r="G2778" s="129"/>
    </row>
    <row r="2779" spans="1:7">
      <c r="A2779" s="65"/>
      <c r="B2779" s="65"/>
      <c r="C2779" s="65"/>
      <c r="D2779" s="65"/>
      <c r="E2779" s="65"/>
      <c r="F2779" s="65"/>
      <c r="G2779" s="129"/>
    </row>
    <row r="2780" spans="1:7">
      <c r="A2780" s="65"/>
      <c r="B2780" s="65"/>
      <c r="C2780" s="65"/>
      <c r="D2780" s="65"/>
      <c r="E2780" s="65"/>
      <c r="F2780" s="65"/>
      <c r="G2780" s="129"/>
    </row>
    <row r="2781" spans="1:7">
      <c r="A2781" s="65"/>
      <c r="B2781" s="65"/>
      <c r="C2781" s="65"/>
      <c r="D2781" s="65"/>
      <c r="E2781" s="65"/>
      <c r="F2781" s="65"/>
      <c r="G2781" s="129"/>
    </row>
    <row r="2782" spans="1:7">
      <c r="A2782" s="65"/>
      <c r="B2782" s="65"/>
      <c r="C2782" s="65"/>
      <c r="D2782" s="65"/>
      <c r="E2782" s="65"/>
      <c r="F2782" s="65"/>
      <c r="G2782" s="129"/>
    </row>
    <row r="2783" spans="1:7">
      <c r="A2783" s="65"/>
      <c r="B2783" s="65"/>
      <c r="C2783" s="65"/>
      <c r="D2783" s="65"/>
      <c r="E2783" s="65"/>
      <c r="F2783" s="65"/>
      <c r="G2783" s="129"/>
    </row>
    <row r="2784" spans="1:7">
      <c r="A2784" s="65"/>
      <c r="B2784" s="65"/>
      <c r="C2784" s="65"/>
      <c r="D2784" s="65"/>
      <c r="E2784" s="65"/>
      <c r="F2784" s="65"/>
      <c r="G2784" s="129"/>
    </row>
    <row r="2785" spans="1:7">
      <c r="A2785" s="65"/>
      <c r="B2785" s="65"/>
      <c r="C2785" s="65"/>
      <c r="D2785" s="65"/>
      <c r="E2785" s="65"/>
      <c r="F2785" s="65"/>
      <c r="G2785" s="129"/>
    </row>
    <row r="2786" spans="1:7">
      <c r="A2786" s="65"/>
      <c r="B2786" s="65"/>
      <c r="C2786" s="65"/>
      <c r="D2786" s="65"/>
      <c r="E2786" s="65"/>
      <c r="F2786" s="65"/>
      <c r="G2786" s="129"/>
    </row>
    <row r="2787" spans="1:7">
      <c r="A2787" s="65"/>
      <c r="B2787" s="65"/>
      <c r="C2787" s="65"/>
      <c r="D2787" s="65"/>
      <c r="E2787" s="65"/>
      <c r="F2787" s="65"/>
      <c r="G2787" s="129"/>
    </row>
    <row r="2788" spans="1:7">
      <c r="A2788" s="65"/>
      <c r="B2788" s="65"/>
      <c r="C2788" s="65"/>
      <c r="D2788" s="65"/>
      <c r="E2788" s="65"/>
      <c r="F2788" s="65"/>
      <c r="G2788" s="129"/>
    </row>
    <row r="2789" spans="1:7">
      <c r="A2789" s="65"/>
      <c r="B2789" s="65"/>
      <c r="C2789" s="65"/>
      <c r="D2789" s="65"/>
      <c r="E2789" s="65"/>
      <c r="F2789" s="65"/>
      <c r="G2789" s="129"/>
    </row>
    <row r="2790" spans="1:7">
      <c r="A2790" s="65"/>
      <c r="B2790" s="65"/>
      <c r="C2790" s="65"/>
      <c r="D2790" s="65"/>
      <c r="E2790" s="65"/>
      <c r="F2790" s="65"/>
      <c r="G2790" s="129"/>
    </row>
    <row r="2791" spans="1:7">
      <c r="A2791" s="65"/>
      <c r="B2791" s="65"/>
      <c r="C2791" s="65"/>
      <c r="D2791" s="65"/>
      <c r="E2791" s="65"/>
      <c r="F2791" s="65"/>
      <c r="G2791" s="129"/>
    </row>
    <row r="2792" spans="1:7">
      <c r="A2792" s="65"/>
      <c r="B2792" s="65"/>
      <c r="C2792" s="65"/>
      <c r="D2792" s="65"/>
      <c r="E2792" s="65"/>
      <c r="F2792" s="65"/>
      <c r="G2792" s="129"/>
    </row>
    <row r="2793" spans="1:7">
      <c r="A2793" s="65"/>
      <c r="B2793" s="65"/>
      <c r="C2793" s="65"/>
      <c r="D2793" s="65"/>
      <c r="E2793" s="65"/>
      <c r="F2793" s="65"/>
      <c r="G2793" s="129"/>
    </row>
    <row r="2794" spans="1:7">
      <c r="A2794" s="65"/>
      <c r="B2794" s="65"/>
      <c r="C2794" s="65"/>
      <c r="D2794" s="65"/>
      <c r="E2794" s="65"/>
      <c r="F2794" s="65"/>
      <c r="G2794" s="129"/>
    </row>
    <row r="2795" spans="1:7">
      <c r="A2795" s="65"/>
      <c r="B2795" s="65"/>
      <c r="C2795" s="65"/>
      <c r="D2795" s="65"/>
      <c r="E2795" s="65"/>
      <c r="F2795" s="65"/>
      <c r="G2795" s="129"/>
    </row>
    <row r="2796" spans="1:7">
      <c r="A2796" s="65"/>
      <c r="B2796" s="65"/>
      <c r="C2796" s="65"/>
      <c r="D2796" s="65"/>
      <c r="E2796" s="65"/>
      <c r="F2796" s="65"/>
      <c r="G2796" s="129"/>
    </row>
    <row r="2797" spans="1:7">
      <c r="A2797" s="65"/>
      <c r="B2797" s="65"/>
      <c r="C2797" s="65"/>
      <c r="D2797" s="65"/>
      <c r="E2797" s="65"/>
      <c r="F2797" s="65"/>
      <c r="G2797" s="129"/>
    </row>
    <row r="2798" spans="1:7">
      <c r="A2798" s="65"/>
      <c r="B2798" s="65"/>
      <c r="C2798" s="65"/>
      <c r="D2798" s="65"/>
      <c r="E2798" s="65"/>
      <c r="F2798" s="65"/>
      <c r="G2798" s="129"/>
    </row>
    <row r="2799" spans="1:7">
      <c r="A2799" s="65"/>
      <c r="B2799" s="65"/>
      <c r="C2799" s="65"/>
      <c r="D2799" s="65"/>
      <c r="E2799" s="65"/>
      <c r="F2799" s="65"/>
      <c r="G2799" s="129"/>
    </row>
    <row r="2800" spans="1:7">
      <c r="A2800" s="65"/>
      <c r="B2800" s="65"/>
      <c r="C2800" s="65"/>
      <c r="D2800" s="65"/>
      <c r="E2800" s="65"/>
      <c r="F2800" s="65"/>
      <c r="G2800" s="129"/>
    </row>
    <row r="2801" spans="1:7">
      <c r="A2801" s="65"/>
      <c r="B2801" s="65"/>
      <c r="C2801" s="65"/>
      <c r="D2801" s="65"/>
      <c r="E2801" s="65"/>
      <c r="F2801" s="65"/>
      <c r="G2801" s="129"/>
    </row>
    <row r="2802" spans="1:7">
      <c r="A2802" s="65"/>
      <c r="B2802" s="65"/>
      <c r="C2802" s="65"/>
      <c r="D2802" s="65"/>
      <c r="E2802" s="65"/>
      <c r="F2802" s="65"/>
      <c r="G2802" s="129"/>
    </row>
    <row r="2803" spans="1:7">
      <c r="A2803" s="65"/>
      <c r="B2803" s="65"/>
      <c r="C2803" s="65"/>
      <c r="D2803" s="65"/>
      <c r="E2803" s="65"/>
      <c r="F2803" s="65"/>
      <c r="G2803" s="129"/>
    </row>
    <row r="2804" spans="1:7">
      <c r="A2804" s="65"/>
      <c r="B2804" s="65"/>
      <c r="C2804" s="65"/>
      <c r="D2804" s="65"/>
      <c r="E2804" s="65"/>
      <c r="F2804" s="65"/>
      <c r="G2804" s="129"/>
    </row>
    <row r="2805" spans="1:7">
      <c r="A2805" s="65"/>
      <c r="B2805" s="65"/>
      <c r="C2805" s="65"/>
      <c r="D2805" s="65"/>
      <c r="E2805" s="65"/>
      <c r="F2805" s="65"/>
      <c r="G2805" s="129"/>
    </row>
    <row r="2806" spans="1:7">
      <c r="A2806" s="65"/>
      <c r="B2806" s="65"/>
      <c r="C2806" s="65"/>
      <c r="D2806" s="65"/>
      <c r="E2806" s="65"/>
      <c r="F2806" s="65"/>
      <c r="G2806" s="129"/>
    </row>
    <row r="2807" spans="1:7">
      <c r="A2807" s="65"/>
      <c r="B2807" s="65"/>
      <c r="C2807" s="65"/>
      <c r="D2807" s="65"/>
      <c r="E2807" s="65"/>
      <c r="F2807" s="65"/>
      <c r="G2807" s="129"/>
    </row>
    <row r="2808" spans="1:7">
      <c r="A2808" s="65"/>
      <c r="B2808" s="65"/>
      <c r="C2808" s="65"/>
      <c r="D2808" s="65"/>
      <c r="E2808" s="65"/>
      <c r="F2808" s="65"/>
      <c r="G2808" s="129"/>
    </row>
    <row r="2809" spans="1:7">
      <c r="A2809" s="65"/>
      <c r="B2809" s="65"/>
      <c r="C2809" s="65"/>
      <c r="D2809" s="65"/>
      <c r="E2809" s="65"/>
      <c r="F2809" s="65"/>
      <c r="G2809" s="129"/>
    </row>
    <row r="2810" spans="1:7">
      <c r="A2810" s="65"/>
      <c r="B2810" s="65"/>
      <c r="C2810" s="65"/>
      <c r="D2810" s="65"/>
      <c r="E2810" s="65"/>
      <c r="F2810" s="65"/>
      <c r="G2810" s="129"/>
    </row>
    <row r="2811" spans="1:7">
      <c r="A2811" s="65"/>
      <c r="B2811" s="65"/>
      <c r="C2811" s="65"/>
      <c r="D2811" s="65"/>
      <c r="E2811" s="65"/>
      <c r="F2811" s="65"/>
      <c r="G2811" s="129"/>
    </row>
    <row r="2812" spans="1:7">
      <c r="A2812" s="65"/>
      <c r="B2812" s="65"/>
      <c r="C2812" s="65"/>
      <c r="D2812" s="65"/>
      <c r="E2812" s="65"/>
      <c r="F2812" s="65"/>
      <c r="G2812" s="129"/>
    </row>
    <row r="2813" spans="1:7">
      <c r="A2813" s="65"/>
      <c r="B2813" s="65"/>
      <c r="C2813" s="65"/>
      <c r="D2813" s="65"/>
      <c r="E2813" s="65"/>
      <c r="F2813" s="65"/>
      <c r="G2813" s="129"/>
    </row>
    <row r="2814" spans="1:7">
      <c r="A2814" s="65"/>
      <c r="B2814" s="65"/>
      <c r="C2814" s="65"/>
      <c r="D2814" s="65"/>
      <c r="E2814" s="65"/>
      <c r="F2814" s="65"/>
      <c r="G2814" s="129"/>
    </row>
    <row r="2815" spans="1:7">
      <c r="A2815" s="65"/>
      <c r="B2815" s="65"/>
      <c r="C2815" s="65"/>
      <c r="D2815" s="65"/>
      <c r="E2815" s="65"/>
      <c r="F2815" s="65"/>
      <c r="G2815" s="129"/>
    </row>
    <row r="2816" spans="1:7">
      <c r="A2816" s="65"/>
      <c r="B2816" s="65"/>
      <c r="C2816" s="65"/>
      <c r="D2816" s="65"/>
      <c r="E2816" s="65"/>
      <c r="F2816" s="65"/>
      <c r="G2816" s="129"/>
    </row>
    <row r="2817" spans="1:7">
      <c r="A2817" s="65"/>
      <c r="B2817" s="65"/>
      <c r="C2817" s="65"/>
      <c r="D2817" s="65"/>
      <c r="E2817" s="65"/>
      <c r="F2817" s="65"/>
      <c r="G2817" s="129"/>
    </row>
    <row r="2818" spans="1:7">
      <c r="A2818" s="65"/>
      <c r="B2818" s="65"/>
      <c r="C2818" s="65"/>
      <c r="D2818" s="65"/>
      <c r="E2818" s="65"/>
      <c r="F2818" s="65"/>
      <c r="G2818" s="129"/>
    </row>
    <row r="2819" spans="1:7">
      <c r="A2819" s="65"/>
      <c r="B2819" s="65"/>
      <c r="C2819" s="65"/>
      <c r="D2819" s="65"/>
      <c r="E2819" s="65"/>
      <c r="F2819" s="65"/>
      <c r="G2819" s="129"/>
    </row>
    <row r="2820" spans="1:7">
      <c r="A2820" s="65"/>
      <c r="B2820" s="65"/>
      <c r="C2820" s="65"/>
      <c r="D2820" s="65"/>
      <c r="E2820" s="65"/>
      <c r="F2820" s="65"/>
      <c r="G2820" s="129"/>
    </row>
    <row r="2821" spans="1:7">
      <c r="A2821" s="65"/>
      <c r="B2821" s="65"/>
      <c r="C2821" s="65"/>
      <c r="D2821" s="65"/>
      <c r="E2821" s="65"/>
      <c r="F2821" s="65"/>
      <c r="G2821" s="129"/>
    </row>
    <row r="2822" spans="1:7">
      <c r="A2822" s="65"/>
      <c r="B2822" s="65"/>
      <c r="C2822" s="65"/>
      <c r="D2822" s="65"/>
      <c r="E2822" s="65"/>
      <c r="F2822" s="65"/>
      <c r="G2822" s="129"/>
    </row>
    <row r="2823" spans="1:7">
      <c r="A2823" s="65"/>
      <c r="B2823" s="65"/>
      <c r="C2823" s="65"/>
      <c r="D2823" s="65"/>
      <c r="E2823" s="65"/>
      <c r="F2823" s="65"/>
      <c r="G2823" s="129"/>
    </row>
    <row r="2824" spans="1:7">
      <c r="A2824" s="65"/>
      <c r="B2824" s="65"/>
      <c r="C2824" s="65"/>
      <c r="D2824" s="65"/>
      <c r="E2824" s="65"/>
      <c r="F2824" s="65"/>
      <c r="G2824" s="129"/>
    </row>
    <row r="2825" spans="1:7">
      <c r="A2825" s="65"/>
      <c r="B2825" s="65"/>
      <c r="C2825" s="65"/>
      <c r="D2825" s="65"/>
      <c r="E2825" s="65"/>
      <c r="F2825" s="65"/>
      <c r="G2825" s="129"/>
    </row>
    <row r="2826" spans="1:7">
      <c r="A2826" s="65"/>
      <c r="B2826" s="65"/>
      <c r="C2826" s="65"/>
      <c r="D2826" s="65"/>
      <c r="E2826" s="65"/>
      <c r="F2826" s="65"/>
      <c r="G2826" s="129"/>
    </row>
    <row r="2827" spans="1:7">
      <c r="A2827" s="65"/>
      <c r="B2827" s="65"/>
      <c r="C2827" s="65"/>
      <c r="D2827" s="65"/>
      <c r="E2827" s="65"/>
      <c r="F2827" s="65"/>
      <c r="G2827" s="129"/>
    </row>
    <row r="2828" spans="1:7">
      <c r="A2828" s="65"/>
      <c r="B2828" s="65"/>
      <c r="C2828" s="65"/>
      <c r="D2828" s="65"/>
      <c r="E2828" s="65"/>
      <c r="F2828" s="65"/>
      <c r="G2828" s="129"/>
    </row>
    <row r="2829" spans="1:7">
      <c r="A2829" s="65"/>
      <c r="B2829" s="65"/>
      <c r="C2829" s="65"/>
      <c r="D2829" s="65"/>
      <c r="E2829" s="65"/>
      <c r="F2829" s="65"/>
      <c r="G2829" s="129"/>
    </row>
    <row r="2830" spans="1:7">
      <c r="A2830" s="65"/>
      <c r="B2830" s="65"/>
      <c r="C2830" s="65"/>
      <c r="D2830" s="65"/>
      <c r="E2830" s="65"/>
      <c r="F2830" s="65"/>
      <c r="G2830" s="129"/>
    </row>
    <row r="2831" spans="1:7">
      <c r="A2831" s="65"/>
      <c r="B2831" s="65"/>
      <c r="C2831" s="65"/>
      <c r="D2831" s="65"/>
      <c r="E2831" s="65"/>
      <c r="F2831" s="65"/>
      <c r="G2831" s="129"/>
    </row>
    <row r="2832" spans="1:7">
      <c r="A2832" s="65"/>
      <c r="B2832" s="65"/>
      <c r="C2832" s="65"/>
      <c r="D2832" s="65"/>
      <c r="E2832" s="65"/>
      <c r="F2832" s="65"/>
      <c r="G2832" s="129"/>
    </row>
    <row r="2833" spans="1:7">
      <c r="A2833" s="65"/>
      <c r="B2833" s="65"/>
      <c r="C2833" s="65"/>
      <c r="D2833" s="65"/>
      <c r="E2833" s="65"/>
      <c r="F2833" s="65"/>
      <c r="G2833" s="129"/>
    </row>
    <row r="2834" spans="1:7">
      <c r="A2834" s="65"/>
      <c r="B2834" s="65"/>
      <c r="C2834" s="65"/>
      <c r="D2834" s="65"/>
      <c r="E2834" s="65"/>
      <c r="F2834" s="65"/>
      <c r="G2834" s="129"/>
    </row>
    <row r="2835" spans="1:7">
      <c r="A2835" s="65"/>
      <c r="B2835" s="65"/>
      <c r="C2835" s="65"/>
      <c r="D2835" s="65"/>
      <c r="E2835" s="65"/>
      <c r="F2835" s="65"/>
      <c r="G2835" s="129"/>
    </row>
    <row r="2836" spans="1:7">
      <c r="A2836" s="65"/>
      <c r="B2836" s="65"/>
      <c r="C2836" s="65"/>
      <c r="D2836" s="65"/>
      <c r="E2836" s="65"/>
      <c r="F2836" s="65"/>
      <c r="G2836" s="129"/>
    </row>
    <row r="2837" spans="1:7">
      <c r="A2837" s="65"/>
      <c r="B2837" s="65"/>
      <c r="C2837" s="65"/>
      <c r="D2837" s="65"/>
      <c r="E2837" s="65"/>
      <c r="F2837" s="65"/>
      <c r="G2837" s="129"/>
    </row>
    <row r="2838" spans="1:7">
      <c r="A2838" s="65"/>
      <c r="B2838" s="65"/>
      <c r="C2838" s="65"/>
      <c r="D2838" s="65"/>
      <c r="E2838" s="65"/>
      <c r="F2838" s="65"/>
      <c r="G2838" s="129"/>
    </row>
    <row r="2839" spans="1:7">
      <c r="A2839" s="65"/>
      <c r="B2839" s="65"/>
      <c r="C2839" s="65"/>
      <c r="D2839" s="65"/>
      <c r="E2839" s="65"/>
      <c r="F2839" s="65"/>
      <c r="G2839" s="129"/>
    </row>
    <row r="2840" spans="1:7">
      <c r="A2840" s="65"/>
      <c r="B2840" s="65"/>
      <c r="C2840" s="65"/>
      <c r="D2840" s="65"/>
      <c r="E2840" s="65"/>
      <c r="F2840" s="65"/>
      <c r="G2840" s="129"/>
    </row>
    <row r="2841" spans="1:7">
      <c r="A2841" s="65"/>
      <c r="B2841" s="65"/>
      <c r="C2841" s="65"/>
      <c r="D2841" s="65"/>
      <c r="E2841" s="65"/>
      <c r="F2841" s="65"/>
      <c r="G2841" s="129"/>
    </row>
    <row r="2842" spans="1:7">
      <c r="A2842" s="65"/>
      <c r="B2842" s="65"/>
      <c r="C2842" s="65"/>
      <c r="D2842" s="65"/>
      <c r="E2842" s="65"/>
      <c r="F2842" s="65"/>
      <c r="G2842" s="129"/>
    </row>
    <row r="2843" spans="1:7">
      <c r="A2843" s="65"/>
      <c r="B2843" s="65"/>
      <c r="C2843" s="65"/>
      <c r="D2843" s="65"/>
      <c r="E2843" s="65"/>
      <c r="F2843" s="65"/>
      <c r="G2843" s="129"/>
    </row>
    <row r="2844" spans="1:7">
      <c r="A2844" s="65"/>
      <c r="B2844" s="65"/>
      <c r="C2844" s="65"/>
      <c r="D2844" s="65"/>
      <c r="E2844" s="65"/>
      <c r="F2844" s="65"/>
      <c r="G2844" s="129"/>
    </row>
    <row r="2845" spans="1:7">
      <c r="A2845" s="65"/>
      <c r="B2845" s="65"/>
      <c r="C2845" s="65"/>
      <c r="D2845" s="65"/>
      <c r="E2845" s="65"/>
      <c r="F2845" s="65"/>
      <c r="G2845" s="129"/>
    </row>
    <row r="2846" spans="1:7">
      <c r="A2846" s="65"/>
      <c r="B2846" s="65"/>
      <c r="C2846" s="65"/>
      <c r="D2846" s="65"/>
      <c r="E2846" s="65"/>
      <c r="F2846" s="65"/>
      <c r="G2846" s="129"/>
    </row>
    <row r="2847" spans="1:7">
      <c r="A2847" s="65"/>
      <c r="B2847" s="65"/>
      <c r="C2847" s="65"/>
      <c r="D2847" s="65"/>
      <c r="E2847" s="65"/>
      <c r="F2847" s="65"/>
      <c r="G2847" s="129"/>
    </row>
    <row r="2848" spans="1:7">
      <c r="A2848" s="65"/>
      <c r="B2848" s="65"/>
      <c r="C2848" s="65"/>
      <c r="D2848" s="65"/>
      <c r="E2848" s="65"/>
      <c r="F2848" s="65"/>
      <c r="G2848" s="129"/>
    </row>
    <row r="2849" spans="1:7">
      <c r="A2849" s="65"/>
      <c r="B2849" s="65"/>
      <c r="C2849" s="65"/>
      <c r="D2849" s="65"/>
      <c r="E2849" s="65"/>
      <c r="F2849" s="65"/>
      <c r="G2849" s="129"/>
    </row>
    <row r="2850" spans="1:7">
      <c r="A2850" s="65"/>
      <c r="B2850" s="65"/>
      <c r="C2850" s="65"/>
      <c r="D2850" s="65"/>
      <c r="E2850" s="65"/>
      <c r="F2850" s="65"/>
      <c r="G2850" s="129"/>
    </row>
    <row r="2851" spans="1:7">
      <c r="A2851" s="65"/>
      <c r="B2851" s="65"/>
      <c r="C2851" s="65"/>
      <c r="D2851" s="65"/>
      <c r="E2851" s="65"/>
      <c r="F2851" s="65"/>
      <c r="G2851" s="129"/>
    </row>
    <row r="2852" spans="1:7">
      <c r="A2852" s="65"/>
      <c r="B2852" s="65"/>
      <c r="C2852" s="65"/>
      <c r="D2852" s="65"/>
      <c r="E2852" s="65"/>
      <c r="F2852" s="65"/>
      <c r="G2852" s="129"/>
    </row>
    <row r="2853" spans="1:7">
      <c r="A2853" s="65"/>
      <c r="B2853" s="65"/>
      <c r="C2853" s="65"/>
      <c r="D2853" s="65"/>
      <c r="E2853" s="65"/>
      <c r="F2853" s="65"/>
      <c r="G2853" s="129"/>
    </row>
    <row r="2854" spans="1:7">
      <c r="A2854" s="65"/>
      <c r="B2854" s="65"/>
      <c r="C2854" s="65"/>
      <c r="D2854" s="65"/>
      <c r="E2854" s="65"/>
      <c r="F2854" s="65"/>
      <c r="G2854" s="129"/>
    </row>
    <row r="2855" spans="1:7">
      <c r="A2855" s="65"/>
      <c r="B2855" s="65"/>
      <c r="C2855" s="65"/>
      <c r="D2855" s="65"/>
      <c r="E2855" s="65"/>
      <c r="F2855" s="65"/>
      <c r="G2855" s="129"/>
    </row>
    <row r="2856" spans="1:7">
      <c r="A2856" s="65"/>
      <c r="B2856" s="65"/>
      <c r="C2856" s="65"/>
      <c r="D2856" s="65"/>
      <c r="E2856" s="65"/>
      <c r="F2856" s="65"/>
      <c r="G2856" s="129"/>
    </row>
    <row r="2857" spans="1:7">
      <c r="A2857" s="65"/>
      <c r="B2857" s="65"/>
      <c r="C2857" s="65"/>
      <c r="D2857" s="65"/>
      <c r="E2857" s="65"/>
      <c r="F2857" s="65"/>
      <c r="G2857" s="129"/>
    </row>
    <row r="2858" spans="1:7">
      <c r="A2858" s="65"/>
      <c r="B2858" s="65"/>
      <c r="C2858" s="65"/>
      <c r="D2858" s="65"/>
      <c r="E2858" s="65"/>
      <c r="F2858" s="65"/>
      <c r="G2858" s="129"/>
    </row>
    <row r="2859" spans="1:7">
      <c r="A2859" s="65"/>
      <c r="B2859" s="65"/>
      <c r="C2859" s="65"/>
      <c r="D2859" s="65"/>
      <c r="E2859" s="65"/>
      <c r="F2859" s="65"/>
      <c r="G2859" s="129"/>
    </row>
    <row r="2860" spans="1:7">
      <c r="A2860" s="65"/>
      <c r="B2860" s="65"/>
      <c r="C2860" s="65"/>
      <c r="D2860" s="65"/>
      <c r="E2860" s="65"/>
      <c r="F2860" s="65"/>
      <c r="G2860" s="129"/>
    </row>
    <row r="2861" spans="1:7">
      <c r="A2861" s="65"/>
      <c r="B2861" s="65"/>
      <c r="C2861" s="65"/>
      <c r="D2861" s="65"/>
      <c r="E2861" s="65"/>
      <c r="F2861" s="65"/>
      <c r="G2861" s="129"/>
    </row>
    <row r="2862" spans="1:7">
      <c r="A2862" s="65"/>
      <c r="B2862" s="65"/>
      <c r="C2862" s="65"/>
      <c r="D2862" s="65"/>
      <c r="E2862" s="65"/>
      <c r="F2862" s="65"/>
      <c r="G2862" s="129"/>
    </row>
    <row r="2863" spans="1:7">
      <c r="A2863" s="65"/>
      <c r="B2863" s="65"/>
      <c r="C2863" s="65"/>
      <c r="D2863" s="65"/>
      <c r="E2863" s="65"/>
      <c r="F2863" s="65"/>
      <c r="G2863" s="129"/>
    </row>
    <row r="2864" spans="1:7">
      <c r="A2864" s="65"/>
      <c r="B2864" s="65"/>
      <c r="C2864" s="65"/>
      <c r="D2864" s="65"/>
      <c r="E2864" s="65"/>
      <c r="F2864" s="65"/>
      <c r="G2864" s="129"/>
    </row>
    <row r="2865" spans="1:7">
      <c r="A2865" s="65"/>
      <c r="B2865" s="65"/>
      <c r="C2865" s="65"/>
      <c r="D2865" s="65"/>
      <c r="E2865" s="65"/>
      <c r="F2865" s="65"/>
      <c r="G2865" s="129"/>
    </row>
    <row r="2866" spans="1:7">
      <c r="A2866" s="65"/>
      <c r="B2866" s="65"/>
      <c r="C2866" s="65"/>
      <c r="D2866" s="65"/>
      <c r="E2866" s="65"/>
      <c r="F2866" s="65"/>
      <c r="G2866" s="129"/>
    </row>
    <row r="2867" spans="1:7">
      <c r="A2867" s="65"/>
      <c r="B2867" s="65"/>
      <c r="C2867" s="65"/>
      <c r="D2867" s="65"/>
      <c r="E2867" s="65"/>
      <c r="F2867" s="65"/>
      <c r="G2867" s="129"/>
    </row>
    <row r="2868" spans="1:7">
      <c r="A2868" s="65"/>
      <c r="B2868" s="65"/>
      <c r="C2868" s="65"/>
      <c r="D2868" s="65"/>
      <c r="E2868" s="65"/>
      <c r="F2868" s="65"/>
      <c r="G2868" s="129"/>
    </row>
    <row r="2869" spans="1:7">
      <c r="A2869" s="65"/>
      <c r="B2869" s="65"/>
      <c r="C2869" s="65"/>
      <c r="D2869" s="65"/>
      <c r="E2869" s="65"/>
      <c r="F2869" s="65"/>
      <c r="G2869" s="129"/>
    </row>
    <row r="2870" spans="1:7">
      <c r="A2870" s="65"/>
      <c r="B2870" s="65"/>
      <c r="C2870" s="65"/>
      <c r="D2870" s="65"/>
      <c r="E2870" s="65"/>
      <c r="F2870" s="65"/>
      <c r="G2870" s="129"/>
    </row>
    <row r="2871" spans="1:7">
      <c r="A2871" s="65"/>
      <c r="B2871" s="65"/>
      <c r="C2871" s="65"/>
      <c r="D2871" s="65"/>
      <c r="E2871" s="65"/>
      <c r="F2871" s="65"/>
      <c r="G2871" s="129"/>
    </row>
    <row r="2872" spans="1:7">
      <c r="A2872" s="65"/>
      <c r="B2872" s="65"/>
      <c r="C2872" s="65"/>
      <c r="D2872" s="65"/>
      <c r="E2872" s="65"/>
      <c r="F2872" s="65"/>
      <c r="G2872" s="129"/>
    </row>
    <row r="2873" spans="1:7">
      <c r="A2873" s="65"/>
      <c r="B2873" s="65"/>
      <c r="C2873" s="65"/>
      <c r="D2873" s="65"/>
      <c r="E2873" s="65"/>
      <c r="F2873" s="65"/>
      <c r="G2873" s="129"/>
    </row>
    <row r="2874" spans="1:7">
      <c r="A2874" s="65"/>
      <c r="B2874" s="65"/>
      <c r="C2874" s="65"/>
      <c r="D2874" s="65"/>
      <c r="E2874" s="65"/>
      <c r="F2874" s="65"/>
      <c r="G2874" s="129"/>
    </row>
    <row r="2875" spans="1:7">
      <c r="A2875" s="65"/>
      <c r="B2875" s="65"/>
      <c r="C2875" s="65"/>
      <c r="D2875" s="65"/>
      <c r="E2875" s="65"/>
      <c r="F2875" s="65"/>
      <c r="G2875" s="129"/>
    </row>
    <row r="2876" spans="1:7">
      <c r="A2876" s="65"/>
      <c r="B2876" s="65"/>
      <c r="C2876" s="65"/>
      <c r="D2876" s="65"/>
      <c r="E2876" s="65"/>
      <c r="F2876" s="65"/>
      <c r="G2876" s="129"/>
    </row>
    <row r="2877" spans="1:7">
      <c r="A2877" s="65"/>
      <c r="B2877" s="65"/>
      <c r="C2877" s="65"/>
      <c r="D2877" s="65"/>
      <c r="E2877" s="65"/>
      <c r="F2877" s="65"/>
      <c r="G2877" s="129"/>
    </row>
    <row r="2878" spans="1:7">
      <c r="A2878" s="65"/>
      <c r="B2878" s="65"/>
      <c r="C2878" s="65"/>
      <c r="D2878" s="65"/>
      <c r="E2878" s="65"/>
      <c r="F2878" s="65"/>
      <c r="G2878" s="129"/>
    </row>
    <row r="2879" spans="1:7">
      <c r="A2879" s="65"/>
      <c r="B2879" s="65"/>
      <c r="C2879" s="65"/>
      <c r="D2879" s="65"/>
      <c r="E2879" s="65"/>
      <c r="F2879" s="65"/>
      <c r="G2879" s="129"/>
    </row>
    <row r="2880" spans="1:7">
      <c r="A2880" s="65"/>
      <c r="B2880" s="65"/>
      <c r="C2880" s="65"/>
      <c r="D2880" s="65"/>
      <c r="E2880" s="65"/>
      <c r="F2880" s="65"/>
      <c r="G2880" s="129"/>
    </row>
    <row r="2881" spans="1:7">
      <c r="A2881" s="65"/>
      <c r="B2881" s="65"/>
      <c r="C2881" s="65"/>
      <c r="D2881" s="65"/>
      <c r="E2881" s="65"/>
      <c r="F2881" s="65"/>
      <c r="G2881" s="129"/>
    </row>
    <row r="2882" spans="1:7">
      <c r="A2882" s="65"/>
      <c r="B2882" s="65"/>
      <c r="C2882" s="65"/>
      <c r="D2882" s="65"/>
      <c r="E2882" s="65"/>
      <c r="F2882" s="65"/>
      <c r="G2882" s="129"/>
    </row>
    <row r="2883" spans="1:7">
      <c r="A2883" s="65"/>
      <c r="B2883" s="65"/>
      <c r="C2883" s="65"/>
      <c r="D2883" s="65"/>
      <c r="E2883" s="65"/>
      <c r="F2883" s="65"/>
      <c r="G2883" s="129"/>
    </row>
    <row r="2884" spans="1:7">
      <c r="A2884" s="65"/>
      <c r="B2884" s="65"/>
      <c r="C2884" s="65"/>
      <c r="D2884" s="65"/>
      <c r="E2884" s="65"/>
      <c r="F2884" s="65"/>
      <c r="G2884" s="129"/>
    </row>
    <row r="2885" spans="1:7">
      <c r="A2885" s="65"/>
      <c r="B2885" s="65"/>
      <c r="C2885" s="65"/>
      <c r="D2885" s="65"/>
      <c r="E2885" s="65"/>
      <c r="F2885" s="65"/>
      <c r="G2885" s="129"/>
    </row>
    <row r="2886" spans="1:7">
      <c r="A2886" s="65"/>
      <c r="B2886" s="65"/>
      <c r="C2886" s="65"/>
      <c r="D2886" s="65"/>
      <c r="E2886" s="65"/>
      <c r="F2886" s="65"/>
      <c r="G2886" s="129"/>
    </row>
    <row r="2887" spans="1:7">
      <c r="A2887" s="65"/>
      <c r="B2887" s="65"/>
      <c r="C2887" s="65"/>
      <c r="D2887" s="65"/>
      <c r="E2887" s="65"/>
      <c r="F2887" s="65"/>
      <c r="G2887" s="129"/>
    </row>
    <row r="2888" spans="1:7">
      <c r="A2888" s="65"/>
      <c r="B2888" s="65"/>
      <c r="C2888" s="65"/>
      <c r="D2888" s="65"/>
      <c r="E2888" s="65"/>
      <c r="F2888" s="65"/>
      <c r="G2888" s="129"/>
    </row>
    <row r="2889" spans="1:7">
      <c r="A2889" s="65"/>
      <c r="B2889" s="65"/>
      <c r="C2889" s="65"/>
      <c r="D2889" s="65"/>
      <c r="E2889" s="65"/>
      <c r="F2889" s="65"/>
      <c r="G2889" s="129"/>
    </row>
    <row r="2890" spans="1:7">
      <c r="A2890" s="65"/>
      <c r="B2890" s="65"/>
      <c r="C2890" s="65"/>
      <c r="D2890" s="65"/>
      <c r="E2890" s="65"/>
      <c r="F2890" s="65"/>
      <c r="G2890" s="129"/>
    </row>
    <row r="2891" spans="1:7">
      <c r="A2891" s="65"/>
      <c r="B2891" s="65"/>
      <c r="C2891" s="65"/>
      <c r="D2891" s="65"/>
      <c r="E2891" s="65"/>
      <c r="F2891" s="65"/>
      <c r="G2891" s="129"/>
    </row>
    <row r="2892" spans="1:7">
      <c r="A2892" s="65"/>
      <c r="B2892" s="65"/>
      <c r="C2892" s="65"/>
      <c r="D2892" s="65"/>
      <c r="E2892" s="65"/>
      <c r="F2892" s="65"/>
      <c r="G2892" s="129"/>
    </row>
    <row r="2893" spans="1:7">
      <c r="A2893" s="65"/>
      <c r="B2893" s="65"/>
      <c r="C2893" s="65"/>
      <c r="D2893" s="65"/>
      <c r="E2893" s="65"/>
      <c r="F2893" s="65"/>
      <c r="G2893" s="129"/>
    </row>
    <row r="2894" spans="1:7">
      <c r="A2894" s="65"/>
      <c r="B2894" s="65"/>
      <c r="C2894" s="65"/>
      <c r="D2894" s="65"/>
      <c r="E2894" s="65"/>
      <c r="F2894" s="65"/>
      <c r="G2894" s="129"/>
    </row>
    <row r="2895" spans="1:7">
      <c r="A2895" s="65"/>
      <c r="B2895" s="65"/>
      <c r="C2895" s="65"/>
      <c r="D2895" s="65"/>
      <c r="E2895" s="65"/>
      <c r="F2895" s="65"/>
      <c r="G2895" s="129"/>
    </row>
    <row r="2896" spans="1:7">
      <c r="A2896" s="65"/>
      <c r="B2896" s="65"/>
      <c r="C2896" s="65"/>
      <c r="D2896" s="65"/>
      <c r="E2896" s="65"/>
      <c r="F2896" s="65"/>
      <c r="G2896" s="129"/>
    </row>
    <row r="2897" spans="1:7">
      <c r="A2897" s="65"/>
      <c r="B2897" s="65"/>
      <c r="C2897" s="65"/>
      <c r="D2897" s="65"/>
      <c r="E2897" s="65"/>
      <c r="F2897" s="65"/>
      <c r="G2897" s="129"/>
    </row>
    <row r="2898" spans="1:7">
      <c r="A2898" s="65"/>
      <c r="B2898" s="65"/>
      <c r="C2898" s="65"/>
      <c r="D2898" s="65"/>
      <c r="E2898" s="65"/>
      <c r="F2898" s="65"/>
      <c r="G2898" s="129"/>
    </row>
    <row r="2899" spans="1:7">
      <c r="A2899" s="65"/>
      <c r="B2899" s="65"/>
      <c r="C2899" s="65"/>
      <c r="D2899" s="65"/>
      <c r="E2899" s="65"/>
      <c r="F2899" s="65"/>
      <c r="G2899" s="129"/>
    </row>
    <row r="2900" spans="1:7">
      <c r="A2900" s="65"/>
      <c r="B2900" s="65"/>
      <c r="C2900" s="65"/>
      <c r="D2900" s="65"/>
      <c r="E2900" s="65"/>
      <c r="F2900" s="65"/>
      <c r="G2900" s="129"/>
    </row>
    <row r="2901" spans="1:7">
      <c r="A2901" s="65"/>
      <c r="B2901" s="65"/>
      <c r="C2901" s="65"/>
      <c r="D2901" s="65"/>
      <c r="E2901" s="65"/>
      <c r="F2901" s="65"/>
      <c r="G2901" s="129"/>
    </row>
    <row r="2902" spans="1:7">
      <c r="A2902" s="65"/>
      <c r="B2902" s="65"/>
      <c r="C2902" s="65"/>
      <c r="D2902" s="65"/>
      <c r="E2902" s="65"/>
      <c r="F2902" s="65"/>
      <c r="G2902" s="129"/>
    </row>
    <row r="2903" spans="1:7">
      <c r="A2903" s="65"/>
      <c r="B2903" s="65"/>
      <c r="C2903" s="65"/>
      <c r="D2903" s="65"/>
      <c r="E2903" s="65"/>
      <c r="F2903" s="65"/>
      <c r="G2903" s="129"/>
    </row>
    <row r="2904" spans="1:7">
      <c r="A2904" s="65"/>
      <c r="B2904" s="65"/>
      <c r="C2904" s="65"/>
      <c r="D2904" s="65"/>
      <c r="E2904" s="65"/>
      <c r="F2904" s="65"/>
      <c r="G2904" s="129"/>
    </row>
    <row r="2905" spans="1:7">
      <c r="A2905" s="65"/>
      <c r="B2905" s="65"/>
      <c r="C2905" s="65"/>
      <c r="D2905" s="65"/>
      <c r="E2905" s="65"/>
      <c r="F2905" s="65"/>
      <c r="G2905" s="129"/>
    </row>
    <row r="2906" spans="1:7">
      <c r="A2906" s="65"/>
      <c r="B2906" s="65"/>
      <c r="C2906" s="65"/>
      <c r="D2906" s="65"/>
      <c r="E2906" s="65"/>
      <c r="F2906" s="65"/>
      <c r="G2906" s="129"/>
    </row>
    <row r="2907" spans="1:7">
      <c r="A2907" s="65"/>
      <c r="B2907" s="65"/>
      <c r="C2907" s="65"/>
      <c r="D2907" s="65"/>
      <c r="E2907" s="65"/>
      <c r="F2907" s="65"/>
      <c r="G2907" s="129"/>
    </row>
    <row r="2908" spans="1:7">
      <c r="A2908" s="65"/>
      <c r="B2908" s="65"/>
      <c r="C2908" s="65"/>
      <c r="D2908" s="65"/>
      <c r="E2908" s="65"/>
      <c r="F2908" s="65"/>
      <c r="G2908" s="129"/>
    </row>
    <row r="2909" spans="1:7">
      <c r="A2909" s="65"/>
      <c r="B2909" s="65"/>
      <c r="C2909" s="65"/>
      <c r="D2909" s="65"/>
      <c r="E2909" s="65"/>
      <c r="F2909" s="65"/>
      <c r="G2909" s="129"/>
    </row>
    <row r="2910" spans="1:7">
      <c r="A2910" s="65"/>
      <c r="B2910" s="65"/>
      <c r="C2910" s="65"/>
      <c r="D2910" s="65"/>
      <c r="E2910" s="65"/>
      <c r="F2910" s="65"/>
      <c r="G2910" s="129"/>
    </row>
    <row r="2911" spans="1:7">
      <c r="A2911" s="65"/>
      <c r="B2911" s="65"/>
      <c r="C2911" s="65"/>
      <c r="D2911" s="65"/>
      <c r="E2911" s="65"/>
      <c r="F2911" s="65"/>
      <c r="G2911" s="129"/>
    </row>
    <row r="2912" spans="1:7">
      <c r="A2912" s="65"/>
      <c r="B2912" s="65"/>
      <c r="C2912" s="65"/>
      <c r="D2912" s="65"/>
      <c r="E2912" s="65"/>
      <c r="F2912" s="65"/>
      <c r="G2912" s="129"/>
    </row>
    <row r="2913" spans="1:7">
      <c r="A2913" s="65"/>
      <c r="B2913" s="65"/>
      <c r="C2913" s="65"/>
      <c r="D2913" s="65"/>
      <c r="E2913" s="65"/>
      <c r="F2913" s="65"/>
      <c r="G2913" s="129"/>
    </row>
    <row r="2914" spans="1:7">
      <c r="A2914" s="65"/>
      <c r="B2914" s="65"/>
      <c r="C2914" s="65"/>
      <c r="D2914" s="65"/>
      <c r="E2914" s="65"/>
      <c r="F2914" s="65"/>
      <c r="G2914" s="129"/>
    </row>
    <row r="2915" spans="1:7">
      <c r="A2915" s="65"/>
      <c r="B2915" s="65"/>
      <c r="C2915" s="65"/>
      <c r="D2915" s="65"/>
      <c r="E2915" s="65"/>
      <c r="F2915" s="65"/>
      <c r="G2915" s="129"/>
    </row>
    <row r="2916" spans="1:7">
      <c r="A2916" s="65"/>
      <c r="B2916" s="65"/>
      <c r="C2916" s="65"/>
      <c r="D2916" s="65"/>
      <c r="E2916" s="65"/>
      <c r="F2916" s="65"/>
      <c r="G2916" s="129"/>
    </row>
    <row r="2917" spans="1:7">
      <c r="A2917" s="65"/>
      <c r="B2917" s="65"/>
      <c r="C2917" s="65"/>
      <c r="D2917" s="65"/>
      <c r="E2917" s="65"/>
      <c r="F2917" s="65"/>
      <c r="G2917" s="129"/>
    </row>
    <row r="2918" spans="1:7">
      <c r="A2918" s="65"/>
      <c r="B2918" s="65"/>
      <c r="C2918" s="65"/>
      <c r="D2918" s="65"/>
      <c r="E2918" s="65"/>
      <c r="F2918" s="65"/>
      <c r="G2918" s="129"/>
    </row>
    <row r="2919" spans="1:7">
      <c r="A2919" s="65"/>
      <c r="B2919" s="65"/>
      <c r="C2919" s="65"/>
      <c r="D2919" s="65"/>
      <c r="E2919" s="65"/>
      <c r="F2919" s="65"/>
      <c r="G2919" s="129"/>
    </row>
    <row r="2920" spans="1:7">
      <c r="A2920" s="65"/>
      <c r="B2920" s="65"/>
      <c r="C2920" s="65"/>
      <c r="D2920" s="65"/>
      <c r="E2920" s="65"/>
      <c r="F2920" s="65"/>
      <c r="G2920" s="129"/>
    </row>
    <row r="2921" spans="1:7">
      <c r="A2921" s="65"/>
      <c r="B2921" s="65"/>
      <c r="C2921" s="65"/>
      <c r="D2921" s="65"/>
      <c r="E2921" s="65"/>
      <c r="F2921" s="65"/>
      <c r="G2921" s="129"/>
    </row>
    <row r="2922" spans="1:7">
      <c r="A2922" s="65"/>
      <c r="B2922" s="65"/>
      <c r="C2922" s="65"/>
      <c r="D2922" s="65"/>
      <c r="E2922" s="65"/>
      <c r="F2922" s="65"/>
      <c r="G2922" s="129"/>
    </row>
    <row r="2923" spans="1:7">
      <c r="A2923" s="65"/>
      <c r="B2923" s="65"/>
      <c r="C2923" s="65"/>
      <c r="D2923" s="65"/>
      <c r="E2923" s="65"/>
      <c r="F2923" s="65"/>
      <c r="G2923" s="129"/>
    </row>
    <row r="2924" spans="1:7">
      <c r="A2924" s="65"/>
      <c r="B2924" s="65"/>
      <c r="C2924" s="65"/>
      <c r="D2924" s="65"/>
      <c r="E2924" s="65"/>
      <c r="F2924" s="65"/>
      <c r="G2924" s="129"/>
    </row>
    <row r="2925" spans="1:7">
      <c r="A2925" s="65"/>
      <c r="B2925" s="65"/>
      <c r="C2925" s="65"/>
      <c r="D2925" s="65"/>
      <c r="E2925" s="65"/>
      <c r="F2925" s="65"/>
      <c r="G2925" s="129"/>
    </row>
    <row r="2926" spans="1:7">
      <c r="A2926" s="65"/>
      <c r="B2926" s="65"/>
      <c r="C2926" s="65"/>
      <c r="D2926" s="65"/>
      <c r="E2926" s="65"/>
      <c r="F2926" s="65"/>
      <c r="G2926" s="129"/>
    </row>
    <row r="2927" spans="1:7">
      <c r="A2927" s="65"/>
      <c r="B2927" s="65"/>
      <c r="C2927" s="65"/>
      <c r="D2927" s="65"/>
      <c r="E2927" s="65"/>
      <c r="F2927" s="65"/>
      <c r="G2927" s="129"/>
    </row>
    <row r="2928" spans="1:7">
      <c r="A2928" s="65"/>
      <c r="B2928" s="65"/>
      <c r="C2928" s="65"/>
      <c r="D2928" s="65"/>
      <c r="E2928" s="65"/>
      <c r="F2928" s="65"/>
      <c r="G2928" s="129"/>
    </row>
    <row r="2929" spans="1:7">
      <c r="A2929" s="65"/>
      <c r="B2929" s="65"/>
      <c r="C2929" s="65"/>
      <c r="D2929" s="65"/>
      <c r="E2929" s="65"/>
      <c r="F2929" s="65"/>
      <c r="G2929" s="129"/>
    </row>
    <row r="2930" spans="1:7">
      <c r="A2930" s="65"/>
      <c r="B2930" s="65"/>
      <c r="C2930" s="65"/>
      <c r="D2930" s="65"/>
      <c r="E2930" s="65"/>
      <c r="F2930" s="65"/>
      <c r="G2930" s="129"/>
    </row>
    <row r="2931" spans="1:7">
      <c r="A2931" s="65"/>
      <c r="B2931" s="65"/>
      <c r="C2931" s="65"/>
      <c r="D2931" s="65"/>
      <c r="E2931" s="65"/>
      <c r="F2931" s="65"/>
      <c r="G2931" s="129"/>
    </row>
    <row r="2932" spans="1:7">
      <c r="A2932" s="65"/>
      <c r="B2932" s="65"/>
      <c r="C2932" s="65"/>
      <c r="D2932" s="65"/>
      <c r="E2932" s="65"/>
      <c r="F2932" s="65"/>
      <c r="G2932" s="129"/>
    </row>
    <row r="2933" spans="1:7">
      <c r="A2933" s="65"/>
      <c r="B2933" s="65"/>
      <c r="C2933" s="65"/>
      <c r="D2933" s="65"/>
      <c r="E2933" s="65"/>
      <c r="F2933" s="65"/>
      <c r="G2933" s="129"/>
    </row>
    <row r="2934" spans="1:7">
      <c r="A2934" s="65"/>
      <c r="B2934" s="65"/>
      <c r="C2934" s="65"/>
      <c r="D2934" s="65"/>
      <c r="E2934" s="65"/>
      <c r="F2934" s="65"/>
      <c r="G2934" s="129"/>
    </row>
    <row r="2935" spans="1:7">
      <c r="A2935" s="65"/>
      <c r="B2935" s="65"/>
      <c r="C2935" s="65"/>
      <c r="D2935" s="65"/>
      <c r="E2935" s="65"/>
      <c r="F2935" s="65"/>
      <c r="G2935" s="129"/>
    </row>
    <row r="2936" spans="1:7">
      <c r="A2936" s="65"/>
      <c r="B2936" s="65"/>
      <c r="C2936" s="65"/>
      <c r="D2936" s="65"/>
      <c r="E2936" s="65"/>
      <c r="F2936" s="65"/>
      <c r="G2936" s="129"/>
    </row>
    <row r="2937" spans="1:7">
      <c r="A2937" s="65"/>
      <c r="B2937" s="65"/>
      <c r="C2937" s="65"/>
      <c r="D2937" s="65"/>
      <c r="E2937" s="65"/>
      <c r="F2937" s="65"/>
      <c r="G2937" s="129"/>
    </row>
    <row r="2938" spans="1:7">
      <c r="A2938" s="65"/>
      <c r="B2938" s="65"/>
      <c r="C2938" s="65"/>
      <c r="D2938" s="65"/>
      <c r="E2938" s="65"/>
      <c r="F2938" s="65"/>
      <c r="G2938" s="129"/>
    </row>
    <row r="2939" spans="1:7">
      <c r="A2939" s="65"/>
      <c r="B2939" s="65"/>
      <c r="C2939" s="65"/>
      <c r="D2939" s="65"/>
      <c r="E2939" s="65"/>
      <c r="F2939" s="65"/>
      <c r="G2939" s="129"/>
    </row>
    <row r="2940" spans="1:7">
      <c r="A2940" s="65"/>
      <c r="B2940" s="65"/>
      <c r="C2940" s="65"/>
      <c r="D2940" s="65"/>
      <c r="E2940" s="65"/>
      <c r="F2940" s="65"/>
      <c r="G2940" s="129"/>
    </row>
    <row r="2941" spans="1:7">
      <c r="A2941" s="65"/>
      <c r="B2941" s="65"/>
      <c r="C2941" s="65"/>
      <c r="D2941" s="65"/>
      <c r="E2941" s="65"/>
      <c r="F2941" s="65"/>
      <c r="G2941" s="129"/>
    </row>
    <row r="2942" spans="1:7">
      <c r="A2942" s="65"/>
      <c r="B2942" s="65"/>
      <c r="C2942" s="65"/>
      <c r="D2942" s="65"/>
      <c r="E2942" s="65"/>
      <c r="F2942" s="65"/>
      <c r="G2942" s="129"/>
    </row>
    <row r="2943" spans="1:7">
      <c r="A2943" s="65"/>
      <c r="B2943" s="65"/>
      <c r="C2943" s="65"/>
      <c r="D2943" s="65"/>
      <c r="E2943" s="65"/>
      <c r="F2943" s="65"/>
      <c r="G2943" s="129"/>
    </row>
    <row r="2944" spans="1:7">
      <c r="A2944" s="65"/>
      <c r="B2944" s="65"/>
      <c r="C2944" s="65"/>
      <c r="D2944" s="65"/>
      <c r="E2944" s="65"/>
      <c r="F2944" s="65"/>
      <c r="G2944" s="129"/>
    </row>
    <row r="2945" spans="1:7">
      <c r="A2945" s="65"/>
      <c r="B2945" s="65"/>
      <c r="C2945" s="65"/>
      <c r="D2945" s="65"/>
      <c r="E2945" s="65"/>
      <c r="F2945" s="65"/>
      <c r="G2945" s="129"/>
    </row>
    <row r="2946" spans="1:7">
      <c r="A2946" s="65"/>
      <c r="B2946" s="65"/>
      <c r="C2946" s="65"/>
      <c r="D2946" s="65"/>
      <c r="E2946" s="65"/>
      <c r="F2946" s="65"/>
      <c r="G2946" s="129"/>
    </row>
    <row r="2947" spans="1:7">
      <c r="A2947" s="65"/>
      <c r="B2947" s="65"/>
      <c r="C2947" s="65"/>
      <c r="D2947" s="65"/>
      <c r="E2947" s="65"/>
      <c r="F2947" s="65"/>
      <c r="G2947" s="129"/>
    </row>
    <row r="2948" spans="1:7">
      <c r="A2948" s="65"/>
      <c r="B2948" s="65"/>
      <c r="C2948" s="65"/>
      <c r="D2948" s="65"/>
      <c r="E2948" s="65"/>
      <c r="F2948" s="65"/>
      <c r="G2948" s="129"/>
    </row>
    <row r="2949" spans="1:7">
      <c r="A2949" s="65"/>
      <c r="B2949" s="65"/>
      <c r="C2949" s="65"/>
      <c r="D2949" s="65"/>
      <c r="E2949" s="65"/>
      <c r="F2949" s="65"/>
      <c r="G2949" s="129"/>
    </row>
    <row r="2950" spans="1:7">
      <c r="A2950" s="65"/>
      <c r="B2950" s="65"/>
      <c r="C2950" s="65"/>
      <c r="D2950" s="65"/>
      <c r="E2950" s="65"/>
      <c r="F2950" s="65"/>
      <c r="G2950" s="129"/>
    </row>
    <row r="2951" spans="1:7">
      <c r="A2951" s="65"/>
      <c r="B2951" s="65"/>
      <c r="C2951" s="65"/>
      <c r="D2951" s="65"/>
      <c r="E2951" s="65"/>
      <c r="F2951" s="65"/>
      <c r="G2951" s="129"/>
    </row>
    <row r="2952" spans="1:7">
      <c r="A2952" s="65"/>
      <c r="B2952" s="65"/>
      <c r="C2952" s="65"/>
      <c r="D2952" s="65"/>
      <c r="E2952" s="65"/>
      <c r="F2952" s="65"/>
      <c r="G2952" s="129"/>
    </row>
    <row r="2953" spans="1:7">
      <c r="A2953" s="65"/>
      <c r="B2953" s="65"/>
      <c r="C2953" s="65"/>
      <c r="D2953" s="65"/>
      <c r="E2953" s="65"/>
      <c r="F2953" s="65"/>
      <c r="G2953" s="129"/>
    </row>
    <row r="2954" spans="1:7">
      <c r="A2954" s="65"/>
      <c r="B2954" s="65"/>
      <c r="C2954" s="65"/>
      <c r="D2954" s="65"/>
      <c r="E2954" s="65"/>
      <c r="F2954" s="65"/>
      <c r="G2954" s="129"/>
    </row>
    <row r="2955" spans="1:7">
      <c r="A2955" s="65"/>
      <c r="B2955" s="65"/>
      <c r="C2955" s="65"/>
      <c r="D2955" s="65"/>
      <c r="E2955" s="65"/>
      <c r="F2955" s="65"/>
      <c r="G2955" s="129"/>
    </row>
    <row r="2956" spans="1:7">
      <c r="A2956" s="65"/>
      <c r="B2956" s="65"/>
      <c r="C2956" s="65"/>
      <c r="D2956" s="65"/>
      <c r="E2956" s="65"/>
      <c r="F2956" s="65"/>
      <c r="G2956" s="129"/>
    </row>
    <row r="2957" spans="1:7">
      <c r="A2957" s="65"/>
      <c r="B2957" s="65"/>
      <c r="C2957" s="65"/>
      <c r="D2957" s="65"/>
      <c r="E2957" s="65"/>
      <c r="F2957" s="65"/>
      <c r="G2957" s="129"/>
    </row>
    <row r="2958" spans="1:7">
      <c r="A2958" s="65"/>
      <c r="B2958" s="65"/>
      <c r="C2958" s="65"/>
      <c r="D2958" s="65"/>
      <c r="E2958" s="65"/>
      <c r="F2958" s="65"/>
      <c r="G2958" s="129"/>
    </row>
    <row r="2959" spans="1:7">
      <c r="A2959" s="65"/>
      <c r="B2959" s="65"/>
      <c r="C2959" s="65"/>
      <c r="D2959" s="65"/>
      <c r="E2959" s="65"/>
      <c r="F2959" s="65"/>
      <c r="G2959" s="129"/>
    </row>
    <row r="2960" spans="1:7">
      <c r="A2960" s="65"/>
      <c r="B2960" s="65"/>
      <c r="C2960" s="65"/>
      <c r="D2960" s="65"/>
      <c r="E2960" s="65"/>
      <c r="F2960" s="65"/>
      <c r="G2960" s="129"/>
    </row>
    <row r="2961" spans="1:7">
      <c r="A2961" s="65"/>
      <c r="B2961" s="65"/>
      <c r="C2961" s="65"/>
      <c r="D2961" s="65"/>
      <c r="E2961" s="65"/>
      <c r="F2961" s="65"/>
      <c r="G2961" s="129"/>
    </row>
    <row r="2962" spans="1:7">
      <c r="A2962" s="65"/>
      <c r="B2962" s="65"/>
      <c r="C2962" s="65"/>
      <c r="D2962" s="65"/>
      <c r="E2962" s="65"/>
      <c r="F2962" s="65"/>
      <c r="G2962" s="129"/>
    </row>
    <row r="2963" spans="1:7">
      <c r="A2963" s="65"/>
      <c r="B2963" s="65"/>
      <c r="C2963" s="65"/>
      <c r="D2963" s="65"/>
      <c r="E2963" s="65"/>
      <c r="F2963" s="65"/>
      <c r="G2963" s="129"/>
    </row>
    <row r="2964" spans="1:7">
      <c r="A2964" s="65"/>
      <c r="B2964" s="65"/>
      <c r="C2964" s="65"/>
      <c r="D2964" s="65"/>
      <c r="E2964" s="65"/>
      <c r="F2964" s="65"/>
      <c r="G2964" s="129"/>
    </row>
    <row r="2965" spans="1:7">
      <c r="A2965" s="65"/>
      <c r="B2965" s="65"/>
      <c r="C2965" s="65"/>
      <c r="D2965" s="65"/>
      <c r="E2965" s="65"/>
      <c r="F2965" s="65"/>
      <c r="G2965" s="129"/>
    </row>
    <row r="2966" spans="1:7">
      <c r="A2966" s="65"/>
      <c r="B2966" s="65"/>
      <c r="C2966" s="65"/>
      <c r="D2966" s="65"/>
      <c r="E2966" s="65"/>
      <c r="F2966" s="65"/>
      <c r="G2966" s="129"/>
    </row>
    <row r="2967" spans="1:7">
      <c r="A2967" s="65"/>
      <c r="B2967" s="65"/>
      <c r="C2967" s="65"/>
      <c r="D2967" s="65"/>
      <c r="E2967" s="65"/>
      <c r="F2967" s="65"/>
      <c r="G2967" s="129"/>
    </row>
    <row r="2968" spans="1:7">
      <c r="A2968" s="65"/>
      <c r="B2968" s="65"/>
      <c r="C2968" s="65"/>
      <c r="D2968" s="65"/>
      <c r="E2968" s="65"/>
      <c r="F2968" s="65"/>
      <c r="G2968" s="129"/>
    </row>
    <row r="2969" spans="1:7">
      <c r="A2969" s="65"/>
      <c r="B2969" s="65"/>
      <c r="C2969" s="65"/>
      <c r="D2969" s="65"/>
      <c r="E2969" s="65"/>
      <c r="F2969" s="65"/>
      <c r="G2969" s="129"/>
    </row>
    <row r="2970" spans="1:7">
      <c r="A2970" s="65"/>
      <c r="B2970" s="65"/>
      <c r="C2970" s="65"/>
      <c r="D2970" s="65"/>
      <c r="E2970" s="65"/>
      <c r="F2970" s="65"/>
      <c r="G2970" s="129"/>
    </row>
    <row r="2971" spans="1:7">
      <c r="A2971" s="65"/>
      <c r="B2971" s="65"/>
      <c r="C2971" s="65"/>
      <c r="D2971" s="65"/>
      <c r="E2971" s="65"/>
      <c r="F2971" s="65"/>
      <c r="G2971" s="129"/>
    </row>
    <row r="2972" spans="1:7">
      <c r="A2972" s="65"/>
      <c r="B2972" s="65"/>
      <c r="C2972" s="65"/>
      <c r="D2972" s="65"/>
      <c r="E2972" s="65"/>
      <c r="F2972" s="65"/>
      <c r="G2972" s="129"/>
    </row>
    <row r="2973" spans="1:7">
      <c r="A2973" s="65"/>
      <c r="B2973" s="65"/>
      <c r="C2973" s="65"/>
      <c r="D2973" s="65"/>
      <c r="E2973" s="65"/>
      <c r="F2973" s="65"/>
      <c r="G2973" s="129"/>
    </row>
    <row r="2974" spans="1:7">
      <c r="A2974" s="65"/>
      <c r="B2974" s="65"/>
      <c r="C2974" s="65"/>
      <c r="D2974" s="65"/>
      <c r="E2974" s="65"/>
      <c r="F2974" s="65"/>
      <c r="G2974" s="129"/>
    </row>
    <row r="2975" spans="1:7">
      <c r="A2975" s="65"/>
      <c r="B2975" s="65"/>
      <c r="C2975" s="65"/>
      <c r="D2975" s="65"/>
      <c r="E2975" s="65"/>
      <c r="F2975" s="65"/>
      <c r="G2975" s="129"/>
    </row>
    <row r="2976" spans="1:7">
      <c r="A2976" s="65"/>
      <c r="B2976" s="65"/>
      <c r="C2976" s="65"/>
      <c r="D2976" s="65"/>
      <c r="E2976" s="65"/>
      <c r="F2976" s="65"/>
      <c r="G2976" s="129"/>
    </row>
    <row r="2977" spans="1:7">
      <c r="A2977" s="65"/>
      <c r="B2977" s="65"/>
      <c r="C2977" s="65"/>
      <c r="D2977" s="65"/>
      <c r="E2977" s="65"/>
      <c r="F2977" s="65"/>
      <c r="G2977" s="129"/>
    </row>
    <row r="2978" spans="1:7">
      <c r="A2978" s="65"/>
      <c r="B2978" s="65"/>
      <c r="C2978" s="65"/>
      <c r="D2978" s="65"/>
      <c r="E2978" s="65"/>
      <c r="F2978" s="65"/>
      <c r="G2978" s="129"/>
    </row>
    <row r="2979" spans="1:7">
      <c r="A2979" s="65"/>
      <c r="B2979" s="65"/>
      <c r="C2979" s="65"/>
      <c r="D2979" s="65"/>
      <c r="E2979" s="65"/>
      <c r="F2979" s="65"/>
      <c r="G2979" s="129"/>
    </row>
    <row r="2980" spans="1:7">
      <c r="A2980" s="65"/>
      <c r="B2980" s="65"/>
      <c r="C2980" s="65"/>
      <c r="D2980" s="65"/>
      <c r="E2980" s="65"/>
      <c r="F2980" s="65"/>
      <c r="G2980" s="129"/>
    </row>
    <row r="2981" spans="1:7">
      <c r="A2981" s="65"/>
      <c r="B2981" s="65"/>
      <c r="C2981" s="65"/>
      <c r="D2981" s="65"/>
      <c r="E2981" s="65"/>
      <c r="F2981" s="65"/>
      <c r="G2981" s="129"/>
    </row>
    <row r="2982" spans="1:7">
      <c r="A2982" s="65"/>
      <c r="B2982" s="65"/>
      <c r="C2982" s="65"/>
      <c r="D2982" s="65"/>
      <c r="E2982" s="65"/>
      <c r="F2982" s="65"/>
      <c r="G2982" s="129"/>
    </row>
    <row r="2983" spans="1:7">
      <c r="A2983" s="65"/>
      <c r="B2983" s="65"/>
      <c r="C2983" s="65"/>
      <c r="D2983" s="65"/>
      <c r="E2983" s="65"/>
      <c r="F2983" s="65"/>
      <c r="G2983" s="129"/>
    </row>
    <row r="2984" spans="1:7">
      <c r="A2984" s="65"/>
      <c r="B2984" s="65"/>
      <c r="C2984" s="65"/>
      <c r="D2984" s="65"/>
      <c r="E2984" s="65"/>
      <c r="F2984" s="65"/>
      <c r="G2984" s="129"/>
    </row>
    <row r="2985" spans="1:7">
      <c r="A2985" s="65"/>
      <c r="B2985" s="65"/>
      <c r="C2985" s="65"/>
      <c r="D2985" s="65"/>
      <c r="E2985" s="65"/>
      <c r="F2985" s="65"/>
      <c r="G2985" s="129"/>
    </row>
    <row r="2986" spans="1:7">
      <c r="A2986" s="65"/>
      <c r="B2986" s="65"/>
      <c r="C2986" s="65"/>
      <c r="D2986" s="65"/>
      <c r="E2986" s="65"/>
      <c r="F2986" s="65"/>
      <c r="G2986" s="129"/>
    </row>
    <row r="2987" spans="1:7">
      <c r="A2987" s="65"/>
      <c r="B2987" s="65"/>
      <c r="C2987" s="65"/>
      <c r="D2987" s="65"/>
      <c r="E2987" s="65"/>
      <c r="F2987" s="65"/>
      <c r="G2987" s="129"/>
    </row>
    <row r="2988" spans="1:7">
      <c r="A2988" s="65"/>
      <c r="B2988" s="65"/>
      <c r="C2988" s="65"/>
      <c r="D2988" s="65"/>
      <c r="E2988" s="65"/>
      <c r="F2988" s="65"/>
      <c r="G2988" s="129"/>
    </row>
    <row r="2989" spans="1:7">
      <c r="A2989" s="65"/>
      <c r="B2989" s="65"/>
      <c r="C2989" s="65"/>
      <c r="D2989" s="65"/>
      <c r="E2989" s="65"/>
      <c r="F2989" s="65"/>
      <c r="G2989" s="129"/>
    </row>
    <row r="2990" spans="1:7">
      <c r="A2990" s="65"/>
      <c r="B2990" s="65"/>
      <c r="C2990" s="65"/>
      <c r="D2990" s="65"/>
      <c r="E2990" s="65"/>
      <c r="F2990" s="65"/>
      <c r="G2990" s="129"/>
    </row>
    <row r="2991" spans="1:7">
      <c r="A2991" s="65"/>
      <c r="B2991" s="65"/>
      <c r="C2991" s="65"/>
      <c r="D2991" s="65"/>
      <c r="E2991" s="65"/>
      <c r="F2991" s="65"/>
      <c r="G2991" s="129"/>
    </row>
    <row r="2992" spans="1:7">
      <c r="A2992" s="65"/>
      <c r="B2992" s="65"/>
      <c r="C2992" s="65"/>
      <c r="D2992" s="65"/>
      <c r="E2992" s="65"/>
      <c r="F2992" s="65"/>
      <c r="G2992" s="129"/>
    </row>
    <row r="2993" spans="1:7">
      <c r="A2993" s="65"/>
      <c r="B2993" s="65"/>
      <c r="C2993" s="65"/>
      <c r="D2993" s="65"/>
      <c r="E2993" s="65"/>
      <c r="F2993" s="65"/>
      <c r="G2993" s="129"/>
    </row>
    <row r="2994" spans="1:7">
      <c r="A2994" s="65"/>
      <c r="B2994" s="65"/>
      <c r="C2994" s="65"/>
      <c r="D2994" s="65"/>
      <c r="E2994" s="65"/>
      <c r="F2994" s="65"/>
      <c r="G2994" s="129"/>
    </row>
    <row r="2995" spans="1:7">
      <c r="A2995" s="65"/>
      <c r="B2995" s="65"/>
      <c r="C2995" s="65"/>
      <c r="D2995" s="65"/>
      <c r="E2995" s="65"/>
      <c r="F2995" s="65"/>
      <c r="G2995" s="129"/>
    </row>
    <row r="2996" spans="1:7">
      <c r="A2996" s="65"/>
      <c r="B2996" s="65"/>
      <c r="C2996" s="65"/>
      <c r="D2996" s="65"/>
      <c r="E2996" s="65"/>
      <c r="F2996" s="65"/>
      <c r="G2996" s="129"/>
    </row>
    <row r="2997" spans="1:7">
      <c r="A2997" s="65"/>
      <c r="B2997" s="65"/>
      <c r="C2997" s="65"/>
      <c r="D2997" s="65"/>
      <c r="E2997" s="65"/>
      <c r="F2997" s="65"/>
      <c r="G2997" s="129"/>
    </row>
    <row r="2998" spans="1:7">
      <c r="A2998" s="65"/>
      <c r="B2998" s="65"/>
      <c r="C2998" s="65"/>
      <c r="D2998" s="65"/>
      <c r="E2998" s="65"/>
      <c r="F2998" s="65"/>
      <c r="G2998" s="129"/>
    </row>
    <row r="2999" spans="1:7">
      <c r="A2999" s="65"/>
      <c r="B2999" s="65"/>
      <c r="C2999" s="65"/>
      <c r="D2999" s="65"/>
      <c r="E2999" s="65"/>
      <c r="F2999" s="65"/>
      <c r="G2999" s="129"/>
    </row>
    <row r="3000" spans="1:7">
      <c r="A3000" s="65"/>
      <c r="B3000" s="65"/>
      <c r="C3000" s="65"/>
      <c r="D3000" s="65"/>
      <c r="E3000" s="65"/>
      <c r="F3000" s="65"/>
      <c r="G3000" s="129"/>
    </row>
    <row r="3001" spans="1:7">
      <c r="A3001" s="65"/>
      <c r="B3001" s="65"/>
      <c r="C3001" s="65"/>
      <c r="D3001" s="65"/>
      <c r="E3001" s="65"/>
      <c r="F3001" s="65"/>
      <c r="G3001" s="129"/>
    </row>
    <row r="3002" spans="1:7">
      <c r="A3002" s="65"/>
      <c r="B3002" s="65"/>
      <c r="C3002" s="65"/>
      <c r="D3002" s="65"/>
      <c r="E3002" s="65"/>
      <c r="F3002" s="65"/>
      <c r="G3002" s="129"/>
    </row>
    <row r="3003" spans="1:7">
      <c r="A3003" s="65"/>
      <c r="B3003" s="65"/>
      <c r="C3003" s="65"/>
      <c r="D3003" s="65"/>
      <c r="E3003" s="65"/>
      <c r="F3003" s="65"/>
      <c r="G3003" s="129"/>
    </row>
    <row r="3004" spans="1:7">
      <c r="A3004" s="65"/>
      <c r="B3004" s="65"/>
      <c r="C3004" s="65"/>
      <c r="D3004" s="65"/>
      <c r="E3004" s="65"/>
      <c r="F3004" s="65"/>
      <c r="G3004" s="129"/>
    </row>
    <row r="3005" spans="1:7">
      <c r="A3005" s="65"/>
      <c r="B3005" s="65"/>
      <c r="C3005" s="65"/>
      <c r="D3005" s="65"/>
      <c r="E3005" s="65"/>
      <c r="F3005" s="65"/>
      <c r="G3005" s="129"/>
    </row>
    <row r="3006" spans="1:7">
      <c r="A3006" s="65"/>
      <c r="B3006" s="65"/>
      <c r="C3006" s="65"/>
      <c r="D3006" s="65"/>
      <c r="E3006" s="65"/>
      <c r="F3006" s="65"/>
      <c r="G3006" s="129"/>
    </row>
    <row r="3007" spans="1:7">
      <c r="A3007" s="65"/>
      <c r="B3007" s="65"/>
      <c r="C3007" s="65"/>
      <c r="D3007" s="65"/>
      <c r="E3007" s="65"/>
      <c r="F3007" s="65"/>
      <c r="G3007" s="129"/>
    </row>
    <row r="3008" spans="1:7">
      <c r="A3008" s="65"/>
      <c r="B3008" s="65"/>
      <c r="C3008" s="65"/>
      <c r="D3008" s="65"/>
      <c r="E3008" s="65"/>
      <c r="F3008" s="65"/>
      <c r="G3008" s="129"/>
    </row>
    <row r="3009" spans="1:7">
      <c r="A3009" s="65"/>
      <c r="B3009" s="65"/>
      <c r="C3009" s="65"/>
      <c r="D3009" s="65"/>
      <c r="E3009" s="65"/>
      <c r="F3009" s="65"/>
      <c r="G3009" s="129"/>
    </row>
    <row r="3010" spans="1:7">
      <c r="A3010" s="65"/>
      <c r="B3010" s="65"/>
      <c r="C3010" s="65"/>
      <c r="D3010" s="65"/>
      <c r="E3010" s="65"/>
      <c r="F3010" s="65"/>
      <c r="G3010" s="129"/>
    </row>
    <row r="3011" spans="1:7">
      <c r="A3011" s="65"/>
      <c r="B3011" s="65"/>
      <c r="C3011" s="65"/>
      <c r="D3011" s="65"/>
      <c r="E3011" s="65"/>
      <c r="F3011" s="65"/>
      <c r="G3011" s="129"/>
    </row>
    <row r="3012" spans="1:7">
      <c r="A3012" s="65"/>
      <c r="B3012" s="65"/>
      <c r="C3012" s="65"/>
      <c r="D3012" s="65"/>
      <c r="E3012" s="65"/>
      <c r="F3012" s="65"/>
      <c r="G3012" s="129"/>
    </row>
    <row r="3013" spans="1:7">
      <c r="A3013" s="65"/>
      <c r="B3013" s="65"/>
      <c r="C3013" s="65"/>
      <c r="D3013" s="65"/>
      <c r="E3013" s="65"/>
      <c r="F3013" s="65"/>
      <c r="G3013" s="129"/>
    </row>
    <row r="3014" spans="1:7">
      <c r="A3014" s="65"/>
      <c r="B3014" s="65"/>
      <c r="C3014" s="65"/>
      <c r="D3014" s="65"/>
      <c r="E3014" s="65"/>
      <c r="F3014" s="65"/>
      <c r="G3014" s="129"/>
    </row>
    <row r="3015" spans="1:7">
      <c r="A3015" s="65"/>
      <c r="B3015" s="65"/>
      <c r="C3015" s="65"/>
      <c r="D3015" s="65"/>
      <c r="E3015" s="65"/>
      <c r="F3015" s="65"/>
      <c r="G3015" s="129"/>
    </row>
    <row r="3016" spans="1:7">
      <c r="A3016" s="65"/>
      <c r="B3016" s="65"/>
      <c r="C3016" s="65"/>
      <c r="D3016" s="65"/>
      <c r="E3016" s="65"/>
      <c r="F3016" s="65"/>
      <c r="G3016" s="129"/>
    </row>
    <row r="3017" spans="1:7">
      <c r="A3017" s="65"/>
      <c r="B3017" s="65"/>
      <c r="C3017" s="65"/>
      <c r="D3017" s="65"/>
      <c r="E3017" s="65"/>
      <c r="F3017" s="65"/>
      <c r="G3017" s="129"/>
    </row>
    <row r="3018" spans="1:7">
      <c r="A3018" s="65"/>
      <c r="B3018" s="65"/>
      <c r="C3018" s="65"/>
      <c r="D3018" s="65"/>
      <c r="E3018" s="65"/>
      <c r="F3018" s="65"/>
      <c r="G3018" s="129"/>
    </row>
    <row r="3019" spans="1:7">
      <c r="A3019" s="65"/>
      <c r="B3019" s="65"/>
      <c r="C3019" s="65"/>
      <c r="D3019" s="65"/>
      <c r="E3019" s="65"/>
      <c r="F3019" s="65"/>
      <c r="G3019" s="129"/>
    </row>
    <row r="3020" spans="1:7">
      <c r="A3020" s="65"/>
      <c r="B3020" s="65"/>
      <c r="C3020" s="65"/>
      <c r="D3020" s="65"/>
      <c r="E3020" s="65"/>
      <c r="F3020" s="65"/>
      <c r="G3020" s="129"/>
    </row>
    <row r="3021" spans="1:7">
      <c r="A3021" s="65"/>
      <c r="B3021" s="65"/>
      <c r="C3021" s="65"/>
      <c r="D3021" s="65"/>
      <c r="E3021" s="65"/>
      <c r="F3021" s="65"/>
      <c r="G3021" s="129"/>
    </row>
    <row r="3022" spans="1:7">
      <c r="A3022" s="65"/>
      <c r="B3022" s="65"/>
      <c r="C3022" s="65"/>
      <c r="D3022" s="65"/>
      <c r="E3022" s="65"/>
      <c r="F3022" s="65"/>
      <c r="G3022" s="129"/>
    </row>
    <row r="3023" spans="1:7">
      <c r="A3023" s="65"/>
      <c r="B3023" s="65"/>
      <c r="C3023" s="65"/>
      <c r="D3023" s="65"/>
      <c r="E3023" s="65"/>
      <c r="F3023" s="65"/>
      <c r="G3023" s="129"/>
    </row>
    <row r="3024" spans="1:7">
      <c r="A3024" s="65"/>
      <c r="B3024" s="65"/>
      <c r="C3024" s="65"/>
      <c r="D3024" s="65"/>
      <c r="E3024" s="65"/>
      <c r="F3024" s="65"/>
      <c r="G3024" s="129"/>
    </row>
    <row r="3025" spans="1:7">
      <c r="A3025" s="65"/>
      <c r="B3025" s="65"/>
      <c r="C3025" s="65"/>
      <c r="D3025" s="65"/>
      <c r="E3025" s="65"/>
      <c r="F3025" s="65"/>
      <c r="G3025" s="129"/>
    </row>
    <row r="3026" spans="1:7">
      <c r="A3026" s="65"/>
      <c r="B3026" s="65"/>
      <c r="C3026" s="65"/>
      <c r="D3026" s="65"/>
      <c r="E3026" s="65"/>
      <c r="F3026" s="65"/>
      <c r="G3026" s="129"/>
    </row>
    <row r="3027" spans="1:7">
      <c r="A3027" s="65"/>
      <c r="B3027" s="65"/>
      <c r="C3027" s="65"/>
      <c r="D3027" s="65"/>
      <c r="E3027" s="65"/>
      <c r="F3027" s="65"/>
      <c r="G3027" s="129"/>
    </row>
    <row r="3028" spans="1:7">
      <c r="A3028" s="65"/>
      <c r="B3028" s="65"/>
      <c r="C3028" s="65"/>
      <c r="D3028" s="65"/>
      <c r="E3028" s="65"/>
      <c r="F3028" s="65"/>
      <c r="G3028" s="129"/>
    </row>
    <row r="3029" spans="1:7">
      <c r="A3029" s="65"/>
      <c r="B3029" s="65"/>
      <c r="C3029" s="65"/>
      <c r="D3029" s="65"/>
      <c r="E3029" s="65"/>
      <c r="F3029" s="65"/>
      <c r="G3029" s="129"/>
    </row>
    <row r="3030" spans="1:7">
      <c r="A3030" s="65"/>
      <c r="B3030" s="65"/>
      <c r="C3030" s="65"/>
      <c r="D3030" s="65"/>
      <c r="E3030" s="65"/>
      <c r="F3030" s="65"/>
      <c r="G3030" s="129"/>
    </row>
    <row r="3031" spans="1:7">
      <c r="A3031" s="65"/>
      <c r="B3031" s="65"/>
      <c r="C3031" s="65"/>
      <c r="D3031" s="65"/>
      <c r="E3031" s="65"/>
      <c r="F3031" s="65"/>
      <c r="G3031" s="129"/>
    </row>
    <row r="3032" spans="1:7">
      <c r="A3032" s="65"/>
      <c r="B3032" s="65"/>
      <c r="C3032" s="65"/>
      <c r="D3032" s="65"/>
      <c r="E3032" s="65"/>
      <c r="F3032" s="65"/>
      <c r="G3032" s="129"/>
    </row>
    <row r="3033" spans="1:7">
      <c r="A3033" s="65"/>
      <c r="B3033" s="65"/>
      <c r="C3033" s="65"/>
      <c r="D3033" s="65"/>
      <c r="E3033" s="65"/>
      <c r="F3033" s="65"/>
      <c r="G3033" s="129"/>
    </row>
    <row r="3034" spans="1:7">
      <c r="A3034" s="65"/>
      <c r="B3034" s="65"/>
      <c r="C3034" s="65"/>
      <c r="D3034" s="65"/>
      <c r="E3034" s="65"/>
      <c r="F3034" s="65"/>
      <c r="G3034" s="129"/>
    </row>
    <row r="3035" spans="1:7">
      <c r="A3035" s="65"/>
      <c r="B3035" s="65"/>
      <c r="C3035" s="65"/>
      <c r="D3035" s="65"/>
      <c r="E3035" s="65"/>
      <c r="F3035" s="65"/>
      <c r="G3035" s="129"/>
    </row>
    <row r="3036" spans="1:7">
      <c r="A3036" s="65"/>
      <c r="B3036" s="65"/>
      <c r="C3036" s="65"/>
      <c r="D3036" s="65"/>
      <c r="E3036" s="65"/>
      <c r="F3036" s="65"/>
      <c r="G3036" s="129"/>
    </row>
    <row r="3037" spans="1:7">
      <c r="A3037" s="65"/>
      <c r="B3037" s="65"/>
      <c r="C3037" s="65"/>
      <c r="D3037" s="65"/>
      <c r="E3037" s="65"/>
      <c r="F3037" s="65"/>
      <c r="G3037" s="129"/>
    </row>
    <row r="3038" spans="1:7">
      <c r="A3038" s="65"/>
      <c r="B3038" s="65"/>
      <c r="C3038" s="65"/>
      <c r="D3038" s="65"/>
      <c r="E3038" s="65"/>
      <c r="F3038" s="65"/>
      <c r="G3038" s="129"/>
    </row>
    <row r="3039" spans="1:7">
      <c r="A3039" s="65"/>
      <c r="B3039" s="65"/>
      <c r="C3039" s="65"/>
      <c r="D3039" s="65"/>
      <c r="E3039" s="65"/>
      <c r="F3039" s="65"/>
      <c r="G3039" s="129"/>
    </row>
    <row r="3040" spans="1:7">
      <c r="A3040" s="65"/>
      <c r="B3040" s="65"/>
      <c r="C3040" s="65"/>
      <c r="D3040" s="65"/>
      <c r="E3040" s="65"/>
      <c r="F3040" s="65"/>
      <c r="G3040" s="129"/>
    </row>
    <row r="3041" spans="1:7">
      <c r="A3041" s="65"/>
      <c r="B3041" s="65"/>
      <c r="C3041" s="65"/>
      <c r="D3041" s="65"/>
      <c r="E3041" s="65"/>
      <c r="F3041" s="65"/>
      <c r="G3041" s="129"/>
    </row>
    <row r="3042" spans="1:7">
      <c r="A3042" s="65"/>
      <c r="B3042" s="65"/>
      <c r="C3042" s="65"/>
      <c r="D3042" s="65"/>
      <c r="E3042" s="65"/>
      <c r="F3042" s="65"/>
      <c r="G3042" s="129"/>
    </row>
    <row r="3043" spans="1:7">
      <c r="A3043" s="65"/>
      <c r="B3043" s="65"/>
      <c r="C3043" s="65"/>
      <c r="D3043" s="65"/>
      <c r="E3043" s="65"/>
      <c r="F3043" s="65"/>
      <c r="G3043" s="129"/>
    </row>
    <row r="3044" spans="1:7">
      <c r="A3044" s="65"/>
      <c r="B3044" s="65"/>
      <c r="C3044" s="65"/>
      <c r="D3044" s="65"/>
      <c r="E3044" s="65"/>
      <c r="F3044" s="65"/>
      <c r="G3044" s="129"/>
    </row>
    <row r="3045" spans="1:7">
      <c r="A3045" s="65"/>
      <c r="B3045" s="65"/>
      <c r="C3045" s="65"/>
      <c r="D3045" s="65"/>
      <c r="E3045" s="65"/>
      <c r="F3045" s="65"/>
      <c r="G3045" s="129"/>
    </row>
    <row r="3046" spans="1:7">
      <c r="A3046" s="65"/>
      <c r="B3046" s="65"/>
      <c r="C3046" s="65"/>
      <c r="D3046" s="65"/>
      <c r="E3046" s="65"/>
      <c r="F3046" s="65"/>
      <c r="G3046" s="129"/>
    </row>
    <row r="3047" spans="1:7">
      <c r="A3047" s="65"/>
      <c r="B3047" s="65"/>
      <c r="C3047" s="65"/>
      <c r="D3047" s="65"/>
      <c r="E3047" s="65"/>
      <c r="F3047" s="65"/>
      <c r="G3047" s="129"/>
    </row>
    <row r="3048" spans="1:7">
      <c r="A3048" s="65"/>
      <c r="B3048" s="65"/>
      <c r="C3048" s="65"/>
      <c r="D3048" s="65"/>
      <c r="E3048" s="65"/>
      <c r="F3048" s="65"/>
      <c r="G3048" s="129"/>
    </row>
    <row r="3049" spans="1:7">
      <c r="A3049" s="65"/>
      <c r="B3049" s="65"/>
      <c r="C3049" s="65"/>
      <c r="D3049" s="65"/>
      <c r="E3049" s="65"/>
      <c r="F3049" s="65"/>
      <c r="G3049" s="129"/>
    </row>
    <row r="3050" spans="1:7">
      <c r="A3050" s="65"/>
      <c r="B3050" s="65"/>
      <c r="C3050" s="65"/>
      <c r="D3050" s="65"/>
      <c r="E3050" s="65"/>
      <c r="F3050" s="65"/>
      <c r="G3050" s="129"/>
    </row>
    <row r="3051" spans="1:7">
      <c r="A3051" s="65"/>
      <c r="B3051" s="65"/>
      <c r="C3051" s="65"/>
      <c r="D3051" s="65"/>
      <c r="E3051" s="65"/>
      <c r="F3051" s="65"/>
      <c r="G3051" s="129"/>
    </row>
    <row r="3052" spans="1:7">
      <c r="A3052" s="65"/>
      <c r="B3052" s="65"/>
      <c r="C3052" s="65"/>
      <c r="D3052" s="65"/>
      <c r="E3052" s="65"/>
      <c r="F3052" s="65"/>
      <c r="G3052" s="129"/>
    </row>
    <row r="3053" spans="1:7">
      <c r="A3053" s="65"/>
      <c r="B3053" s="65"/>
      <c r="C3053" s="65"/>
      <c r="D3053" s="65"/>
      <c r="E3053" s="65"/>
      <c r="F3053" s="65"/>
      <c r="G3053" s="129"/>
    </row>
    <row r="3054" spans="1:7">
      <c r="A3054" s="65"/>
      <c r="B3054" s="65"/>
      <c r="C3054" s="65"/>
      <c r="D3054" s="65"/>
      <c r="E3054" s="65"/>
      <c r="F3054" s="65"/>
      <c r="G3054" s="129"/>
    </row>
    <row r="3055" spans="1:7">
      <c r="A3055" s="65"/>
      <c r="B3055" s="65"/>
      <c r="C3055" s="65"/>
      <c r="D3055" s="65"/>
      <c r="E3055" s="65"/>
      <c r="F3055" s="65"/>
      <c r="G3055" s="129"/>
    </row>
    <row r="3056" spans="1:7">
      <c r="A3056" s="65"/>
      <c r="B3056" s="65"/>
      <c r="C3056" s="65"/>
      <c r="D3056" s="65"/>
      <c r="E3056" s="65"/>
      <c r="F3056" s="65"/>
      <c r="G3056" s="129"/>
    </row>
    <row r="3057" spans="1:7">
      <c r="A3057" s="65"/>
      <c r="B3057" s="65"/>
      <c r="C3057" s="65"/>
      <c r="D3057" s="65"/>
      <c r="E3057" s="65"/>
      <c r="F3057" s="65"/>
      <c r="G3057" s="129"/>
    </row>
    <row r="3058" spans="1:7">
      <c r="A3058" s="65"/>
      <c r="B3058" s="65"/>
      <c r="C3058" s="65"/>
      <c r="D3058" s="65"/>
      <c r="E3058" s="65"/>
      <c r="F3058" s="65"/>
      <c r="G3058" s="129"/>
    </row>
    <row r="3059" spans="1:7">
      <c r="A3059" s="65"/>
      <c r="B3059" s="65"/>
      <c r="C3059" s="65"/>
      <c r="D3059" s="65"/>
      <c r="E3059" s="65"/>
      <c r="F3059" s="65"/>
      <c r="G3059" s="129"/>
    </row>
    <row r="3060" spans="1:7">
      <c r="A3060" s="65"/>
      <c r="B3060" s="65"/>
      <c r="C3060" s="65"/>
      <c r="D3060" s="65"/>
      <c r="E3060" s="65"/>
      <c r="F3060" s="65"/>
      <c r="G3060" s="129"/>
    </row>
    <row r="3061" spans="1:7">
      <c r="A3061" s="65"/>
      <c r="B3061" s="65"/>
      <c r="C3061" s="65"/>
      <c r="D3061" s="65"/>
      <c r="E3061" s="65"/>
      <c r="F3061" s="65"/>
      <c r="G3061" s="129"/>
    </row>
    <row r="3062" spans="1:7">
      <c r="A3062" s="65"/>
      <c r="B3062" s="65"/>
      <c r="C3062" s="65"/>
      <c r="D3062" s="65"/>
      <c r="E3062" s="65"/>
      <c r="F3062" s="65"/>
      <c r="G3062" s="129"/>
    </row>
    <row r="3063" spans="1:7">
      <c r="A3063" s="65"/>
      <c r="B3063" s="65"/>
      <c r="C3063" s="65"/>
      <c r="D3063" s="65"/>
      <c r="E3063" s="65"/>
      <c r="F3063" s="65"/>
      <c r="G3063" s="129"/>
    </row>
    <row r="3064" spans="1:7">
      <c r="A3064" s="65"/>
      <c r="B3064" s="65"/>
      <c r="C3064" s="65"/>
      <c r="D3064" s="65"/>
      <c r="E3064" s="65"/>
      <c r="F3064" s="65"/>
      <c r="G3064" s="129"/>
    </row>
    <row r="3065" spans="1:7">
      <c r="A3065" s="65"/>
      <c r="B3065" s="65"/>
      <c r="C3065" s="65"/>
      <c r="D3065" s="65"/>
      <c r="E3065" s="65"/>
      <c r="F3065" s="65"/>
      <c r="G3065" s="129"/>
    </row>
    <row r="3066" spans="1:7">
      <c r="A3066" s="65"/>
      <c r="B3066" s="65"/>
      <c r="C3066" s="65"/>
      <c r="D3066" s="65"/>
      <c r="E3066" s="65"/>
      <c r="F3066" s="65"/>
      <c r="G3066" s="129"/>
    </row>
    <row r="3067" spans="1:7">
      <c r="A3067" s="65"/>
      <c r="B3067" s="65"/>
      <c r="C3067" s="65"/>
      <c r="D3067" s="65"/>
      <c r="E3067" s="65"/>
      <c r="F3067" s="65"/>
      <c r="G3067" s="129"/>
    </row>
    <row r="3068" spans="1:7">
      <c r="A3068" s="65"/>
      <c r="B3068" s="65"/>
      <c r="C3068" s="65"/>
      <c r="D3068" s="65"/>
      <c r="E3068" s="65"/>
      <c r="F3068" s="65"/>
      <c r="G3068" s="129"/>
    </row>
    <row r="3069" spans="1:7">
      <c r="A3069" s="65"/>
      <c r="B3069" s="65"/>
      <c r="C3069" s="65"/>
      <c r="D3069" s="65"/>
      <c r="E3069" s="65"/>
      <c r="F3069" s="65"/>
      <c r="G3069" s="129"/>
    </row>
    <row r="3070" spans="1:7">
      <c r="A3070" s="65"/>
      <c r="B3070" s="65"/>
      <c r="C3070" s="65"/>
      <c r="D3070" s="65"/>
      <c r="E3070" s="65"/>
      <c r="F3070" s="65"/>
      <c r="G3070" s="129"/>
    </row>
    <row r="3071" spans="1:7">
      <c r="A3071" s="65"/>
      <c r="B3071" s="65"/>
      <c r="C3071" s="65"/>
      <c r="D3071" s="65"/>
      <c r="E3071" s="65"/>
      <c r="F3071" s="65"/>
      <c r="G3071" s="129"/>
    </row>
    <row r="3072" spans="1:7">
      <c r="A3072" s="65"/>
      <c r="B3072" s="65"/>
      <c r="C3072" s="65"/>
      <c r="D3072" s="65"/>
      <c r="E3072" s="65"/>
      <c r="F3072" s="65"/>
      <c r="G3072" s="129"/>
    </row>
    <row r="3073" spans="1:7">
      <c r="A3073" s="65"/>
      <c r="B3073" s="65"/>
      <c r="C3073" s="65"/>
      <c r="D3073" s="65"/>
      <c r="E3073" s="65"/>
      <c r="F3073" s="65"/>
      <c r="G3073" s="129"/>
    </row>
    <row r="3074" spans="1:7">
      <c r="A3074" s="65"/>
      <c r="B3074" s="65"/>
      <c r="C3074" s="65"/>
      <c r="D3074" s="65"/>
      <c r="E3074" s="65"/>
      <c r="F3074" s="65"/>
      <c r="G3074" s="129"/>
    </row>
    <row r="3075" spans="1:7">
      <c r="A3075" s="65"/>
      <c r="B3075" s="65"/>
      <c r="C3075" s="65"/>
      <c r="D3075" s="65"/>
      <c r="E3075" s="65"/>
      <c r="F3075" s="65"/>
      <c r="G3075" s="129"/>
    </row>
    <row r="3076" spans="1:7">
      <c r="A3076" s="65"/>
      <c r="B3076" s="65"/>
      <c r="C3076" s="65"/>
      <c r="D3076" s="65"/>
      <c r="E3076" s="65"/>
      <c r="F3076" s="65"/>
      <c r="G3076" s="129"/>
    </row>
    <row r="3077" spans="1:7">
      <c r="A3077" s="65"/>
      <c r="B3077" s="65"/>
      <c r="C3077" s="65"/>
      <c r="D3077" s="65"/>
      <c r="E3077" s="65"/>
      <c r="F3077" s="65"/>
      <c r="G3077" s="129"/>
    </row>
    <row r="3078" spans="1:7">
      <c r="A3078" s="65"/>
      <c r="B3078" s="65"/>
      <c r="C3078" s="65"/>
      <c r="D3078" s="65"/>
      <c r="E3078" s="65"/>
      <c r="F3078" s="65"/>
      <c r="G3078" s="129"/>
    </row>
    <row r="3079" spans="1:7">
      <c r="A3079" s="65"/>
      <c r="B3079" s="65"/>
      <c r="C3079" s="65"/>
      <c r="D3079" s="65"/>
      <c r="E3079" s="65"/>
      <c r="F3079" s="65"/>
      <c r="G3079" s="129"/>
    </row>
    <row r="3080" spans="1:7">
      <c r="A3080" s="65"/>
      <c r="B3080" s="65"/>
      <c r="C3080" s="65"/>
      <c r="D3080" s="65"/>
      <c r="E3080" s="65"/>
      <c r="F3080" s="65"/>
      <c r="G3080" s="129"/>
    </row>
    <row r="3081" spans="1:7">
      <c r="A3081" s="65"/>
      <c r="B3081" s="65"/>
      <c r="C3081" s="65"/>
      <c r="D3081" s="65"/>
      <c r="E3081" s="65"/>
      <c r="F3081" s="65"/>
      <c r="G3081" s="129"/>
    </row>
    <row r="3082" spans="1:7">
      <c r="A3082" s="65"/>
      <c r="B3082" s="65"/>
      <c r="C3082" s="65"/>
      <c r="D3082" s="65"/>
      <c r="E3082" s="65"/>
      <c r="F3082" s="65"/>
      <c r="G3082" s="129"/>
    </row>
    <row r="3083" spans="1:7">
      <c r="A3083" s="65"/>
      <c r="B3083" s="65"/>
      <c r="C3083" s="65"/>
      <c r="D3083" s="65"/>
      <c r="E3083" s="65"/>
      <c r="F3083" s="65"/>
      <c r="G3083" s="129"/>
    </row>
    <row r="3084" spans="1:7">
      <c r="A3084" s="65"/>
      <c r="B3084" s="65"/>
      <c r="C3084" s="65"/>
      <c r="D3084" s="65"/>
      <c r="E3084" s="65"/>
      <c r="F3084" s="65"/>
      <c r="G3084" s="129"/>
    </row>
    <row r="3085" spans="1:7">
      <c r="A3085" s="65"/>
      <c r="B3085" s="65"/>
      <c r="C3085" s="65"/>
      <c r="D3085" s="65"/>
      <c r="E3085" s="65"/>
      <c r="F3085" s="65"/>
      <c r="G3085" s="129"/>
    </row>
    <row r="3086" spans="1:7">
      <c r="A3086" s="65"/>
      <c r="B3086" s="65"/>
      <c r="C3086" s="65"/>
      <c r="D3086" s="65"/>
      <c r="E3086" s="65"/>
      <c r="F3086" s="65"/>
      <c r="G3086" s="129"/>
    </row>
    <row r="3087" spans="1:7">
      <c r="A3087" s="65"/>
      <c r="B3087" s="65"/>
      <c r="C3087" s="65"/>
      <c r="D3087" s="65"/>
      <c r="E3087" s="65"/>
      <c r="F3087" s="65"/>
      <c r="G3087" s="129"/>
    </row>
    <row r="3088" spans="1:7">
      <c r="A3088" s="65"/>
      <c r="B3088" s="65"/>
      <c r="C3088" s="65"/>
      <c r="D3088" s="65"/>
      <c r="E3088" s="65"/>
      <c r="F3088" s="65"/>
      <c r="G3088" s="129"/>
    </row>
    <row r="3089" spans="1:7">
      <c r="A3089" s="65"/>
      <c r="B3089" s="65"/>
      <c r="C3089" s="65"/>
      <c r="D3089" s="65"/>
      <c r="E3089" s="65"/>
      <c r="F3089" s="65"/>
      <c r="G3089" s="129"/>
    </row>
    <row r="3090" spans="1:7">
      <c r="A3090" s="65"/>
      <c r="B3090" s="65"/>
      <c r="C3090" s="65"/>
      <c r="D3090" s="65"/>
      <c r="E3090" s="65"/>
      <c r="F3090" s="65"/>
      <c r="G3090" s="129"/>
    </row>
    <row r="3091" spans="1:7">
      <c r="A3091" s="65"/>
      <c r="B3091" s="65"/>
      <c r="C3091" s="65"/>
      <c r="D3091" s="65"/>
      <c r="E3091" s="65"/>
      <c r="F3091" s="65"/>
      <c r="G3091" s="129"/>
    </row>
    <row r="3092" spans="1:7">
      <c r="A3092" s="65"/>
      <c r="B3092" s="65"/>
      <c r="C3092" s="65"/>
      <c r="D3092" s="65"/>
      <c r="E3092" s="65"/>
      <c r="F3092" s="65"/>
      <c r="G3092" s="129"/>
    </row>
    <row r="3093" spans="1:7">
      <c r="A3093" s="65"/>
      <c r="B3093" s="65"/>
      <c r="C3093" s="65"/>
      <c r="D3093" s="65"/>
      <c r="E3093" s="65"/>
      <c r="F3093" s="65"/>
      <c r="G3093" s="129"/>
    </row>
    <row r="3094" spans="1:7">
      <c r="A3094" s="65"/>
      <c r="B3094" s="65"/>
      <c r="C3094" s="65"/>
      <c r="D3094" s="65"/>
      <c r="E3094" s="65"/>
      <c r="F3094" s="65"/>
      <c r="G3094" s="129"/>
    </row>
    <row r="3095" spans="1:7">
      <c r="A3095" s="65"/>
      <c r="B3095" s="65"/>
      <c r="C3095" s="65"/>
      <c r="D3095" s="65"/>
      <c r="E3095" s="65"/>
      <c r="F3095" s="65"/>
      <c r="G3095" s="129"/>
    </row>
    <row r="3096" spans="1:7">
      <c r="A3096" s="65"/>
      <c r="B3096" s="65"/>
      <c r="C3096" s="65"/>
      <c r="D3096" s="65"/>
      <c r="E3096" s="65"/>
      <c r="F3096" s="65"/>
      <c r="G3096" s="129"/>
    </row>
    <row r="3097" spans="1:7">
      <c r="A3097" s="65"/>
      <c r="B3097" s="65"/>
      <c r="C3097" s="65"/>
      <c r="D3097" s="65"/>
      <c r="E3097" s="65"/>
      <c r="F3097" s="65"/>
      <c r="G3097" s="129"/>
    </row>
    <row r="3098" spans="1:7">
      <c r="A3098" s="65"/>
      <c r="B3098" s="65"/>
      <c r="C3098" s="65"/>
      <c r="D3098" s="65"/>
      <c r="E3098" s="65"/>
      <c r="F3098" s="65"/>
      <c r="G3098" s="129"/>
    </row>
    <row r="3099" spans="1:7">
      <c r="A3099" s="65"/>
      <c r="B3099" s="65"/>
      <c r="C3099" s="65"/>
      <c r="D3099" s="65"/>
      <c r="E3099" s="65"/>
      <c r="F3099" s="65"/>
      <c r="G3099" s="129"/>
    </row>
    <row r="3100" spans="1:7">
      <c r="A3100" s="65"/>
      <c r="B3100" s="65"/>
      <c r="C3100" s="65"/>
      <c r="D3100" s="65"/>
      <c r="E3100" s="65"/>
      <c r="F3100" s="65"/>
      <c r="G3100" s="129"/>
    </row>
    <row r="3101" spans="1:7">
      <c r="A3101" s="65"/>
      <c r="B3101" s="65"/>
      <c r="C3101" s="65"/>
      <c r="D3101" s="65"/>
      <c r="E3101" s="65"/>
      <c r="F3101" s="65"/>
      <c r="G3101" s="129"/>
    </row>
    <row r="3102" spans="1:7">
      <c r="A3102" s="65"/>
      <c r="B3102" s="65"/>
      <c r="C3102" s="65"/>
      <c r="D3102" s="65"/>
      <c r="E3102" s="65"/>
      <c r="F3102" s="65"/>
      <c r="G3102" s="129"/>
    </row>
    <row r="3103" spans="1:7">
      <c r="A3103" s="65"/>
      <c r="B3103" s="65"/>
      <c r="C3103" s="65"/>
      <c r="D3103" s="65"/>
      <c r="E3103" s="65"/>
      <c r="F3103" s="65"/>
      <c r="G3103" s="129"/>
    </row>
    <row r="3104" spans="1:7">
      <c r="A3104" s="65"/>
      <c r="B3104" s="65"/>
      <c r="C3104" s="65"/>
      <c r="D3104" s="65"/>
      <c r="E3104" s="65"/>
      <c r="F3104" s="65"/>
      <c r="G3104" s="129"/>
    </row>
    <row r="3105" spans="1:7">
      <c r="A3105" s="65"/>
      <c r="B3105" s="65"/>
      <c r="C3105" s="65"/>
      <c r="D3105" s="65"/>
      <c r="E3105" s="65"/>
      <c r="F3105" s="65"/>
      <c r="G3105" s="129"/>
    </row>
    <row r="3106" spans="1:7">
      <c r="A3106" s="65"/>
      <c r="B3106" s="65"/>
      <c r="C3106" s="65"/>
      <c r="D3106" s="65"/>
      <c r="E3106" s="65"/>
      <c r="F3106" s="65"/>
      <c r="G3106" s="129"/>
    </row>
    <row r="3107" spans="1:7">
      <c r="A3107" s="65"/>
      <c r="B3107" s="65"/>
      <c r="C3107" s="65"/>
      <c r="D3107" s="65"/>
      <c r="E3107" s="65"/>
      <c r="F3107" s="65"/>
      <c r="G3107" s="129"/>
    </row>
    <row r="3108" spans="1:7">
      <c r="A3108" s="65"/>
      <c r="B3108" s="65"/>
      <c r="C3108" s="65"/>
      <c r="D3108" s="65"/>
      <c r="E3108" s="65"/>
      <c r="F3108" s="65"/>
      <c r="G3108" s="129"/>
    </row>
    <row r="3109" spans="1:7">
      <c r="A3109" s="65"/>
      <c r="B3109" s="65"/>
      <c r="C3109" s="65"/>
      <c r="D3109" s="65"/>
      <c r="E3109" s="65"/>
      <c r="F3109" s="65"/>
      <c r="G3109" s="129"/>
    </row>
    <row r="3110" spans="1:7">
      <c r="A3110" s="65"/>
      <c r="B3110" s="65"/>
      <c r="C3110" s="65"/>
      <c r="D3110" s="65"/>
      <c r="E3110" s="65"/>
      <c r="F3110" s="65"/>
      <c r="G3110" s="129"/>
    </row>
    <row r="3111" spans="1:7">
      <c r="A3111" s="65"/>
      <c r="B3111" s="65"/>
      <c r="C3111" s="65"/>
      <c r="D3111" s="65"/>
      <c r="E3111" s="65"/>
      <c r="F3111" s="65"/>
      <c r="G3111" s="129"/>
    </row>
    <row r="3112" spans="1:7">
      <c r="A3112" s="65"/>
      <c r="B3112" s="65"/>
      <c r="C3112" s="65"/>
      <c r="D3112" s="65"/>
      <c r="E3112" s="65"/>
      <c r="F3112" s="65"/>
      <c r="G3112" s="129"/>
    </row>
    <row r="3113" spans="1:7">
      <c r="A3113" s="65"/>
      <c r="B3113" s="65"/>
      <c r="C3113" s="65"/>
      <c r="D3113" s="65"/>
      <c r="E3113" s="65"/>
      <c r="F3113" s="65"/>
      <c r="G3113" s="129"/>
    </row>
    <row r="3114" spans="1:7">
      <c r="A3114" s="65"/>
      <c r="B3114" s="65"/>
      <c r="C3114" s="65"/>
      <c r="D3114" s="65"/>
      <c r="E3114" s="65"/>
      <c r="F3114" s="65"/>
      <c r="G3114" s="129"/>
    </row>
    <row r="3115" spans="1:7">
      <c r="A3115" s="65"/>
      <c r="B3115" s="65"/>
      <c r="C3115" s="65"/>
      <c r="D3115" s="65"/>
      <c r="E3115" s="65"/>
      <c r="F3115" s="65"/>
      <c r="G3115" s="129"/>
    </row>
    <row r="3116" spans="1:7">
      <c r="A3116" s="65"/>
      <c r="B3116" s="65"/>
      <c r="C3116" s="65"/>
      <c r="D3116" s="65"/>
      <c r="E3116" s="65"/>
      <c r="F3116" s="65"/>
      <c r="G3116" s="129"/>
    </row>
    <row r="3117" spans="1:7">
      <c r="A3117" s="65"/>
      <c r="B3117" s="65"/>
      <c r="C3117" s="65"/>
      <c r="D3117" s="65"/>
      <c r="E3117" s="65"/>
      <c r="F3117" s="65"/>
      <c r="G3117" s="129"/>
    </row>
    <row r="3118" spans="1:7">
      <c r="A3118" s="65"/>
      <c r="B3118" s="65"/>
      <c r="C3118" s="65"/>
      <c r="D3118" s="65"/>
      <c r="E3118" s="65"/>
      <c r="F3118" s="65"/>
      <c r="G3118" s="129"/>
    </row>
    <row r="3119" spans="1:7">
      <c r="A3119" s="65"/>
      <c r="B3119" s="65"/>
      <c r="C3119" s="65"/>
      <c r="D3119" s="65"/>
      <c r="E3119" s="65"/>
      <c r="F3119" s="65"/>
      <c r="G3119" s="129"/>
    </row>
    <row r="3120" spans="1:7">
      <c r="A3120" s="65"/>
      <c r="B3120" s="65"/>
      <c r="C3120" s="65"/>
      <c r="D3120" s="65"/>
      <c r="E3120" s="65"/>
      <c r="F3120" s="65"/>
      <c r="G3120" s="129"/>
    </row>
    <row r="3121" spans="1:7">
      <c r="A3121" s="65"/>
      <c r="B3121" s="65"/>
      <c r="C3121" s="65"/>
      <c r="D3121" s="65"/>
      <c r="E3121" s="65"/>
      <c r="F3121" s="65"/>
      <c r="G3121" s="129"/>
    </row>
    <row r="3122" spans="1:7">
      <c r="A3122" s="65"/>
      <c r="B3122" s="65"/>
      <c r="C3122" s="65"/>
      <c r="D3122" s="65"/>
      <c r="E3122" s="65"/>
      <c r="F3122" s="65"/>
      <c r="G3122" s="129"/>
    </row>
    <row r="3123" spans="1:7">
      <c r="A3123" s="65"/>
      <c r="B3123" s="65"/>
      <c r="C3123" s="65"/>
      <c r="D3123" s="65"/>
      <c r="E3123" s="65"/>
      <c r="F3123" s="65"/>
      <c r="G3123" s="129"/>
    </row>
    <row r="3124" spans="1:7">
      <c r="A3124" s="65"/>
      <c r="B3124" s="65"/>
      <c r="C3124" s="65"/>
      <c r="D3124" s="65"/>
      <c r="E3124" s="65"/>
      <c r="F3124" s="65"/>
      <c r="G3124" s="129"/>
    </row>
    <row r="3125" spans="1:7">
      <c r="A3125" s="65"/>
      <c r="B3125" s="65"/>
      <c r="C3125" s="65"/>
      <c r="D3125" s="65"/>
      <c r="E3125" s="65"/>
      <c r="F3125" s="65"/>
      <c r="G3125" s="129"/>
    </row>
    <row r="3126" spans="1:7">
      <c r="A3126" s="65"/>
      <c r="B3126" s="65"/>
      <c r="C3126" s="65"/>
      <c r="D3126" s="65"/>
      <c r="E3126" s="65"/>
      <c r="F3126" s="65"/>
      <c r="G3126" s="129"/>
    </row>
    <row r="3127" spans="1:7">
      <c r="A3127" s="65"/>
      <c r="B3127" s="65"/>
      <c r="C3127" s="65"/>
      <c r="D3127" s="65"/>
      <c r="E3127" s="65"/>
      <c r="F3127" s="65"/>
      <c r="G3127" s="129"/>
    </row>
    <row r="3128" spans="1:7">
      <c r="A3128" s="65"/>
      <c r="B3128" s="65"/>
      <c r="C3128" s="65"/>
      <c r="D3128" s="65"/>
      <c r="E3128" s="65"/>
      <c r="F3128" s="65"/>
      <c r="G3128" s="129"/>
    </row>
    <row r="3129" spans="1:7">
      <c r="A3129" s="65"/>
      <c r="B3129" s="65"/>
      <c r="C3129" s="65"/>
      <c r="D3129" s="65"/>
      <c r="E3129" s="65"/>
      <c r="F3129" s="65"/>
      <c r="G3129" s="129"/>
    </row>
    <row r="3130" spans="1:7">
      <c r="A3130" s="65"/>
      <c r="B3130" s="65"/>
      <c r="C3130" s="65"/>
      <c r="D3130" s="65"/>
      <c r="E3130" s="65"/>
      <c r="F3130" s="65"/>
      <c r="G3130" s="129"/>
    </row>
    <row r="3131" spans="1:7">
      <c r="A3131" s="65"/>
      <c r="B3131" s="65"/>
      <c r="C3131" s="65"/>
      <c r="D3131" s="65"/>
      <c r="E3131" s="65"/>
      <c r="F3131" s="65"/>
      <c r="G3131" s="129"/>
    </row>
    <row r="3132" spans="1:7">
      <c r="A3132" s="65"/>
      <c r="B3132" s="65"/>
      <c r="C3132" s="65"/>
      <c r="D3132" s="65"/>
      <c r="E3132" s="65"/>
      <c r="F3132" s="65"/>
      <c r="G3132" s="129"/>
    </row>
    <row r="3133" spans="1:7">
      <c r="A3133" s="65"/>
      <c r="B3133" s="65"/>
      <c r="C3133" s="65"/>
      <c r="D3133" s="65"/>
      <c r="E3133" s="65"/>
      <c r="F3133" s="65"/>
      <c r="G3133" s="129"/>
    </row>
    <row r="3134" spans="1:7">
      <c r="A3134" s="65"/>
      <c r="B3134" s="65"/>
      <c r="C3134" s="65"/>
      <c r="D3134" s="65"/>
      <c r="E3134" s="65"/>
      <c r="F3134" s="65"/>
      <c r="G3134" s="129"/>
    </row>
    <row r="3135" spans="1:7">
      <c r="A3135" s="65"/>
      <c r="B3135" s="65"/>
      <c r="C3135" s="65"/>
      <c r="D3135" s="65"/>
      <c r="E3135" s="65"/>
      <c r="F3135" s="65"/>
      <c r="G3135" s="129"/>
    </row>
    <row r="3136" spans="1:7">
      <c r="A3136" s="65"/>
      <c r="B3136" s="65"/>
      <c r="C3136" s="65"/>
      <c r="D3136" s="65"/>
      <c r="E3136" s="65"/>
      <c r="F3136" s="65"/>
      <c r="G3136" s="129"/>
    </row>
    <row r="3137" spans="1:7">
      <c r="A3137" s="65"/>
      <c r="B3137" s="65"/>
      <c r="C3137" s="65"/>
      <c r="D3137" s="65"/>
      <c r="E3137" s="65"/>
      <c r="F3137" s="65"/>
      <c r="G3137" s="129"/>
    </row>
    <row r="3138" spans="1:7">
      <c r="A3138" s="65"/>
      <c r="B3138" s="65"/>
      <c r="C3138" s="65"/>
      <c r="D3138" s="65"/>
      <c r="E3138" s="65"/>
      <c r="F3138" s="65"/>
      <c r="G3138" s="129"/>
    </row>
    <row r="3139" spans="1:7">
      <c r="A3139" s="65"/>
      <c r="B3139" s="65"/>
      <c r="C3139" s="65"/>
      <c r="D3139" s="65"/>
      <c r="E3139" s="65"/>
      <c r="F3139" s="65"/>
      <c r="G3139" s="129"/>
    </row>
    <row r="3140" spans="1:7">
      <c r="A3140" s="65"/>
      <c r="B3140" s="65"/>
      <c r="C3140" s="65"/>
      <c r="D3140" s="65"/>
      <c r="E3140" s="65"/>
      <c r="F3140" s="65"/>
      <c r="G3140" s="129"/>
    </row>
    <row r="3141" spans="1:7">
      <c r="A3141" s="65"/>
      <c r="B3141" s="65"/>
      <c r="C3141" s="65"/>
      <c r="D3141" s="65"/>
      <c r="E3141" s="65"/>
      <c r="F3141" s="65"/>
      <c r="G3141" s="129"/>
    </row>
    <row r="3142" spans="1:7">
      <c r="A3142" s="65"/>
      <c r="B3142" s="65"/>
      <c r="C3142" s="65"/>
      <c r="D3142" s="65"/>
      <c r="E3142" s="65"/>
      <c r="F3142" s="65"/>
      <c r="G3142" s="129"/>
    </row>
    <row r="3143" spans="1:7">
      <c r="A3143" s="65"/>
      <c r="B3143" s="65"/>
      <c r="C3143" s="65"/>
      <c r="D3143" s="65"/>
      <c r="E3143" s="65"/>
      <c r="F3143" s="65"/>
      <c r="G3143" s="129"/>
    </row>
    <row r="3144" spans="1:7">
      <c r="A3144" s="65"/>
      <c r="B3144" s="65"/>
      <c r="C3144" s="65"/>
      <c r="D3144" s="65"/>
      <c r="E3144" s="65"/>
      <c r="F3144" s="65"/>
      <c r="G3144" s="129"/>
    </row>
    <row r="3145" spans="1:7">
      <c r="A3145" s="65"/>
      <c r="B3145" s="65"/>
      <c r="C3145" s="65"/>
      <c r="D3145" s="65"/>
      <c r="E3145" s="65"/>
      <c r="F3145" s="65"/>
      <c r="G3145" s="129"/>
    </row>
    <row r="3146" spans="1:7">
      <c r="A3146" s="65"/>
      <c r="B3146" s="65"/>
      <c r="C3146" s="65"/>
      <c r="D3146" s="65"/>
      <c r="E3146" s="65"/>
      <c r="F3146" s="65"/>
      <c r="G3146" s="129"/>
    </row>
    <row r="3147" spans="1:7">
      <c r="A3147" s="65"/>
      <c r="B3147" s="65"/>
      <c r="C3147" s="65"/>
      <c r="D3147" s="65"/>
      <c r="E3147" s="65"/>
      <c r="F3147" s="65"/>
      <c r="G3147" s="129"/>
    </row>
    <row r="3148" spans="1:7">
      <c r="A3148" s="65"/>
      <c r="B3148" s="65"/>
      <c r="C3148" s="65"/>
      <c r="D3148" s="65"/>
      <c r="E3148" s="65"/>
      <c r="F3148" s="65"/>
      <c r="G3148" s="129"/>
    </row>
    <row r="3149" spans="1:7">
      <c r="A3149" s="65"/>
      <c r="B3149" s="65"/>
      <c r="C3149" s="65"/>
      <c r="D3149" s="65"/>
      <c r="E3149" s="65"/>
      <c r="F3149" s="65"/>
      <c r="G3149" s="129"/>
    </row>
    <row r="3150" spans="1:7">
      <c r="A3150" s="65"/>
      <c r="B3150" s="65"/>
      <c r="C3150" s="65"/>
      <c r="D3150" s="65"/>
      <c r="E3150" s="65"/>
      <c r="F3150" s="65"/>
      <c r="G3150" s="129"/>
    </row>
    <row r="3151" spans="1:7">
      <c r="A3151" s="65"/>
      <c r="B3151" s="65"/>
      <c r="C3151" s="65"/>
      <c r="D3151" s="65"/>
      <c r="E3151" s="65"/>
      <c r="F3151" s="65"/>
      <c r="G3151" s="129"/>
    </row>
    <row r="3152" spans="1:7">
      <c r="A3152" s="65"/>
      <c r="B3152" s="65"/>
      <c r="C3152" s="65"/>
      <c r="D3152" s="65"/>
      <c r="E3152" s="65"/>
      <c r="F3152" s="65"/>
      <c r="G3152" s="129"/>
    </row>
    <row r="3153" spans="1:7">
      <c r="A3153" s="65"/>
      <c r="B3153" s="65"/>
      <c r="C3153" s="65"/>
      <c r="D3153" s="65"/>
      <c r="E3153" s="65"/>
      <c r="F3153" s="65"/>
      <c r="G3153" s="129"/>
    </row>
    <row r="3154" spans="1:7">
      <c r="A3154" s="65"/>
      <c r="B3154" s="65"/>
      <c r="C3154" s="65"/>
      <c r="D3154" s="65"/>
      <c r="E3154" s="65"/>
      <c r="F3154" s="65"/>
      <c r="G3154" s="129"/>
    </row>
    <row r="3155" spans="1:7">
      <c r="A3155" s="65"/>
      <c r="B3155" s="65"/>
      <c r="C3155" s="65"/>
      <c r="D3155" s="65"/>
      <c r="E3155" s="65"/>
      <c r="F3155" s="65"/>
      <c r="G3155" s="129"/>
    </row>
    <row r="3156" spans="1:7">
      <c r="A3156" s="65"/>
      <c r="B3156" s="65"/>
      <c r="C3156" s="65"/>
      <c r="D3156" s="65"/>
      <c r="E3156" s="65"/>
      <c r="F3156" s="65"/>
      <c r="G3156" s="129"/>
    </row>
    <row r="3157" spans="1:7">
      <c r="A3157" s="65"/>
      <c r="B3157" s="65"/>
      <c r="C3157" s="65"/>
      <c r="D3157" s="65"/>
      <c r="E3157" s="65"/>
      <c r="F3157" s="65"/>
      <c r="G3157" s="129"/>
    </row>
    <row r="3158" spans="1:7">
      <c r="A3158" s="65"/>
      <c r="B3158" s="65"/>
      <c r="C3158" s="65"/>
      <c r="D3158" s="65"/>
      <c r="E3158" s="65"/>
      <c r="F3158" s="65"/>
      <c r="G3158" s="129"/>
    </row>
    <row r="3159" spans="1:7">
      <c r="A3159" s="65"/>
      <c r="B3159" s="65"/>
      <c r="C3159" s="65"/>
      <c r="D3159" s="65"/>
      <c r="E3159" s="65"/>
      <c r="F3159" s="65"/>
      <c r="G3159" s="129"/>
    </row>
    <row r="3160" spans="1:7">
      <c r="A3160" s="65"/>
      <c r="B3160" s="65"/>
      <c r="C3160" s="65"/>
      <c r="D3160" s="65"/>
      <c r="E3160" s="65"/>
      <c r="F3160" s="65"/>
      <c r="G3160" s="129"/>
    </row>
    <row r="3161" spans="1:7">
      <c r="A3161" s="65"/>
      <c r="B3161" s="65"/>
      <c r="C3161" s="65"/>
      <c r="D3161" s="65"/>
      <c r="E3161" s="65"/>
      <c r="F3161" s="65"/>
      <c r="G3161" s="129"/>
    </row>
    <row r="3162" spans="1:7">
      <c r="A3162" s="65"/>
      <c r="B3162" s="65"/>
      <c r="C3162" s="65"/>
      <c r="D3162" s="65"/>
      <c r="E3162" s="65"/>
      <c r="F3162" s="65"/>
      <c r="G3162" s="129"/>
    </row>
    <row r="3163" spans="1:7">
      <c r="A3163" s="65"/>
      <c r="B3163" s="65"/>
      <c r="C3163" s="65"/>
      <c r="D3163" s="65"/>
      <c r="E3163" s="65"/>
      <c r="F3163" s="65"/>
      <c r="G3163" s="129"/>
    </row>
    <row r="3164" spans="1:7">
      <c r="A3164" s="65"/>
      <c r="B3164" s="65"/>
      <c r="C3164" s="65"/>
      <c r="D3164" s="65"/>
      <c r="E3164" s="65"/>
      <c r="F3164" s="65"/>
      <c r="G3164" s="129"/>
    </row>
    <row r="3165" spans="1:7">
      <c r="A3165" s="65"/>
      <c r="B3165" s="65"/>
      <c r="C3165" s="65"/>
      <c r="D3165" s="65"/>
      <c r="E3165" s="65"/>
      <c r="F3165" s="65"/>
      <c r="G3165" s="129"/>
    </row>
    <row r="3166" spans="1:7">
      <c r="A3166" s="65"/>
      <c r="B3166" s="65"/>
      <c r="C3166" s="65"/>
      <c r="D3166" s="65"/>
      <c r="E3166" s="65"/>
      <c r="F3166" s="65"/>
      <c r="G3166" s="129"/>
    </row>
    <row r="3167" spans="1:7">
      <c r="A3167" s="65"/>
      <c r="B3167" s="65"/>
      <c r="C3167" s="65"/>
      <c r="D3167" s="65"/>
      <c r="E3167" s="65"/>
      <c r="F3167" s="65"/>
      <c r="G3167" s="129"/>
    </row>
    <row r="3168" spans="1:7">
      <c r="A3168" s="65"/>
      <c r="B3168" s="65"/>
      <c r="C3168" s="65"/>
      <c r="D3168" s="65"/>
      <c r="E3168" s="65"/>
      <c r="F3168" s="65"/>
      <c r="G3168" s="129"/>
    </row>
    <row r="3169" spans="1:7">
      <c r="A3169" s="65"/>
      <c r="B3169" s="65"/>
      <c r="C3169" s="65"/>
      <c r="D3169" s="65"/>
      <c r="E3169" s="65"/>
      <c r="F3169" s="65"/>
      <c r="G3169" s="129"/>
    </row>
    <row r="3170" spans="1:7">
      <c r="A3170" s="65"/>
      <c r="B3170" s="65"/>
      <c r="C3170" s="65"/>
      <c r="D3170" s="65"/>
      <c r="E3170" s="65"/>
      <c r="F3170" s="65"/>
      <c r="G3170" s="129"/>
    </row>
    <row r="3171" spans="1:7">
      <c r="A3171" s="65"/>
      <c r="B3171" s="65"/>
      <c r="C3171" s="65"/>
      <c r="D3171" s="65"/>
      <c r="E3171" s="65"/>
      <c r="F3171" s="65"/>
      <c r="G3171" s="129"/>
    </row>
    <row r="3172" spans="1:7">
      <c r="A3172" s="65"/>
      <c r="B3172" s="65"/>
      <c r="C3172" s="65"/>
      <c r="D3172" s="65"/>
      <c r="E3172" s="65"/>
      <c r="F3172" s="65"/>
      <c r="G3172" s="129"/>
    </row>
    <row r="3173" spans="1:7">
      <c r="A3173" s="65"/>
      <c r="B3173" s="65"/>
      <c r="C3173" s="65"/>
      <c r="D3173" s="65"/>
      <c r="E3173" s="65"/>
      <c r="F3173" s="65"/>
      <c r="G3173" s="129"/>
    </row>
    <row r="3174" spans="1:7">
      <c r="A3174" s="65"/>
      <c r="B3174" s="65"/>
      <c r="C3174" s="65"/>
      <c r="D3174" s="65"/>
      <c r="E3174" s="65"/>
      <c r="F3174" s="65"/>
      <c r="G3174" s="129"/>
    </row>
    <row r="3175" spans="1:7">
      <c r="A3175" s="65"/>
      <c r="B3175" s="65"/>
      <c r="C3175" s="65"/>
      <c r="D3175" s="65"/>
      <c r="E3175" s="65"/>
      <c r="F3175" s="65"/>
      <c r="G3175" s="129"/>
    </row>
    <row r="3176" spans="1:7">
      <c r="A3176" s="65"/>
      <c r="B3176" s="65"/>
      <c r="C3176" s="65"/>
      <c r="D3176" s="65"/>
      <c r="E3176" s="65"/>
      <c r="F3176" s="65"/>
      <c r="G3176" s="129"/>
    </row>
    <row r="3177" spans="1:7">
      <c r="A3177" s="65"/>
      <c r="B3177" s="65"/>
      <c r="C3177" s="65"/>
      <c r="D3177" s="65"/>
      <c r="E3177" s="65"/>
      <c r="F3177" s="65"/>
      <c r="G3177" s="129"/>
    </row>
    <row r="3178" spans="1:7">
      <c r="A3178" s="65"/>
      <c r="B3178" s="65"/>
      <c r="C3178" s="65"/>
      <c r="D3178" s="65"/>
      <c r="E3178" s="65"/>
      <c r="F3178" s="65"/>
      <c r="G3178" s="129"/>
    </row>
    <row r="3179" spans="1:7">
      <c r="A3179" s="65"/>
      <c r="B3179" s="65"/>
      <c r="C3179" s="65"/>
      <c r="D3179" s="65"/>
      <c r="E3179" s="65"/>
      <c r="F3179" s="65"/>
      <c r="G3179" s="129"/>
    </row>
    <row r="3180" spans="1:7">
      <c r="A3180" s="65"/>
      <c r="B3180" s="65"/>
      <c r="C3180" s="65"/>
      <c r="D3180" s="65"/>
      <c r="E3180" s="65"/>
      <c r="F3180" s="65"/>
      <c r="G3180" s="129"/>
    </row>
    <row r="3181" spans="1:7">
      <c r="A3181" s="65"/>
      <c r="B3181" s="65"/>
      <c r="C3181" s="65"/>
      <c r="D3181" s="65"/>
      <c r="E3181" s="65"/>
      <c r="F3181" s="65"/>
      <c r="G3181" s="129"/>
    </row>
    <row r="3182" spans="1:7">
      <c r="A3182" s="65"/>
      <c r="B3182" s="65"/>
      <c r="C3182" s="65"/>
      <c r="D3182" s="65"/>
      <c r="E3182" s="65"/>
      <c r="F3182" s="65"/>
      <c r="G3182" s="129"/>
    </row>
    <row r="3183" spans="1:7">
      <c r="A3183" s="65"/>
      <c r="B3183" s="65"/>
      <c r="C3183" s="65"/>
      <c r="D3183" s="65"/>
      <c r="E3183" s="65"/>
      <c r="F3183" s="65"/>
      <c r="G3183" s="129"/>
    </row>
    <row r="3184" spans="1:7">
      <c r="A3184" s="65"/>
      <c r="B3184" s="65"/>
      <c r="C3184" s="65"/>
      <c r="D3184" s="65"/>
      <c r="E3184" s="65"/>
      <c r="F3184" s="65"/>
      <c r="G3184" s="129"/>
    </row>
    <row r="3185" spans="1:7">
      <c r="A3185" s="65"/>
      <c r="B3185" s="65"/>
      <c r="C3185" s="65"/>
      <c r="D3185" s="65"/>
      <c r="E3185" s="65"/>
      <c r="F3185" s="65"/>
      <c r="G3185" s="129"/>
    </row>
    <row r="3186" spans="1:7">
      <c r="A3186" s="65"/>
      <c r="B3186" s="65"/>
      <c r="C3186" s="65"/>
      <c r="D3186" s="65"/>
      <c r="E3186" s="65"/>
      <c r="F3186" s="65"/>
      <c r="G3186" s="129"/>
    </row>
    <row r="3187" spans="1:7">
      <c r="A3187" s="65"/>
      <c r="B3187" s="65"/>
      <c r="C3187" s="65"/>
      <c r="D3187" s="65"/>
      <c r="E3187" s="65"/>
      <c r="F3187" s="65"/>
      <c r="G3187" s="129"/>
    </row>
    <row r="3188" spans="1:7">
      <c r="A3188" s="65"/>
      <c r="B3188" s="65"/>
      <c r="C3188" s="65"/>
      <c r="D3188" s="65"/>
      <c r="E3188" s="65"/>
      <c r="F3188" s="65"/>
      <c r="G3188" s="129"/>
    </row>
    <row r="3189" spans="1:7">
      <c r="A3189" s="65"/>
      <c r="B3189" s="65"/>
      <c r="C3189" s="65"/>
      <c r="D3189" s="65"/>
      <c r="E3189" s="65"/>
      <c r="F3189" s="65"/>
      <c r="G3189" s="129"/>
    </row>
    <row r="3190" spans="1:7">
      <c r="A3190" s="65"/>
      <c r="B3190" s="65"/>
      <c r="C3190" s="65"/>
      <c r="D3190" s="65"/>
      <c r="E3190" s="65"/>
      <c r="F3190" s="65"/>
      <c r="G3190" s="129"/>
    </row>
    <row r="3191" spans="1:7">
      <c r="A3191" s="65"/>
      <c r="B3191" s="65"/>
      <c r="C3191" s="65"/>
      <c r="D3191" s="65"/>
      <c r="E3191" s="65"/>
      <c r="F3191" s="65"/>
      <c r="G3191" s="129"/>
    </row>
    <row r="3192" spans="1:7">
      <c r="A3192" s="65"/>
      <c r="B3192" s="65"/>
      <c r="C3192" s="65"/>
      <c r="D3192" s="65"/>
      <c r="E3192" s="65"/>
      <c r="F3192" s="65"/>
      <c r="G3192" s="129"/>
    </row>
    <row r="3193" spans="1:7">
      <c r="A3193" s="65"/>
      <c r="B3193" s="65"/>
      <c r="C3193" s="65"/>
      <c r="D3193" s="65"/>
      <c r="E3193" s="65"/>
      <c r="F3193" s="65"/>
      <c r="G3193" s="129"/>
    </row>
    <row r="3194" spans="1:7">
      <c r="A3194" s="65"/>
      <c r="B3194" s="65"/>
      <c r="C3194" s="65"/>
      <c r="D3194" s="65"/>
      <c r="E3194" s="65"/>
      <c r="F3194" s="65"/>
      <c r="G3194" s="129"/>
    </row>
    <row r="3195" spans="1:7">
      <c r="A3195" s="65"/>
      <c r="B3195" s="65"/>
      <c r="C3195" s="65"/>
      <c r="D3195" s="65"/>
      <c r="E3195" s="65"/>
      <c r="F3195" s="65"/>
      <c r="G3195" s="129"/>
    </row>
    <row r="3196" spans="1:7">
      <c r="A3196" s="65"/>
      <c r="B3196" s="65"/>
      <c r="C3196" s="65"/>
      <c r="D3196" s="65"/>
      <c r="E3196" s="65"/>
      <c r="F3196" s="65"/>
      <c r="G3196" s="129"/>
    </row>
    <row r="3197" spans="1:7">
      <c r="A3197" s="65"/>
      <c r="B3197" s="65"/>
      <c r="C3197" s="65"/>
      <c r="D3197" s="65"/>
      <c r="E3197" s="65"/>
      <c r="F3197" s="65"/>
      <c r="G3197" s="129"/>
    </row>
    <row r="3198" spans="1:7">
      <c r="A3198" s="65"/>
      <c r="B3198" s="65"/>
      <c r="C3198" s="65"/>
      <c r="D3198" s="65"/>
      <c r="E3198" s="65"/>
      <c r="F3198" s="65"/>
      <c r="G3198" s="129"/>
    </row>
    <row r="3199" spans="1:7">
      <c r="A3199" s="65"/>
      <c r="B3199" s="65"/>
      <c r="C3199" s="65"/>
      <c r="D3199" s="65"/>
      <c r="E3199" s="65"/>
      <c r="F3199" s="65"/>
      <c r="G3199" s="129"/>
    </row>
    <row r="3200" spans="1:7">
      <c r="A3200" s="65"/>
      <c r="B3200" s="65"/>
      <c r="C3200" s="65"/>
      <c r="D3200" s="65"/>
      <c r="E3200" s="65"/>
      <c r="F3200" s="65"/>
      <c r="G3200" s="129"/>
    </row>
    <row r="3201" spans="1:7">
      <c r="A3201" s="65"/>
      <c r="B3201" s="65"/>
      <c r="C3201" s="65"/>
      <c r="D3201" s="65"/>
      <c r="E3201" s="65"/>
      <c r="F3201" s="65"/>
      <c r="G3201" s="129"/>
    </row>
    <row r="3202" spans="1:7">
      <c r="A3202" s="65"/>
      <c r="B3202" s="65"/>
      <c r="C3202" s="65"/>
      <c r="D3202" s="65"/>
      <c r="E3202" s="65"/>
      <c r="F3202" s="65"/>
      <c r="G3202" s="129"/>
    </row>
    <row r="3203" spans="1:7">
      <c r="A3203" s="65"/>
      <c r="B3203" s="65"/>
      <c r="C3203" s="65"/>
      <c r="D3203" s="65"/>
      <c r="E3203" s="65"/>
      <c r="F3203" s="65"/>
      <c r="G3203" s="129"/>
    </row>
    <row r="3204" spans="1:7">
      <c r="A3204" s="65"/>
      <c r="B3204" s="65"/>
      <c r="C3204" s="65"/>
      <c r="D3204" s="65"/>
      <c r="E3204" s="65"/>
      <c r="F3204" s="65"/>
      <c r="G3204" s="129"/>
    </row>
    <row r="3205" spans="1:7">
      <c r="A3205" s="65"/>
      <c r="B3205" s="65"/>
      <c r="C3205" s="65"/>
      <c r="D3205" s="65"/>
      <c r="E3205" s="65"/>
      <c r="F3205" s="65"/>
      <c r="G3205" s="129"/>
    </row>
    <row r="3206" spans="1:7">
      <c r="A3206" s="65"/>
      <c r="B3206" s="65"/>
      <c r="C3206" s="65"/>
      <c r="D3206" s="65"/>
      <c r="E3206" s="65"/>
      <c r="F3206" s="65"/>
      <c r="G3206" s="129"/>
    </row>
    <row r="3207" spans="1:7">
      <c r="A3207" s="65"/>
      <c r="B3207" s="65"/>
      <c r="C3207" s="65"/>
      <c r="D3207" s="65"/>
      <c r="E3207" s="65"/>
      <c r="F3207" s="65"/>
      <c r="G3207" s="129"/>
    </row>
    <row r="3208" spans="1:7">
      <c r="A3208" s="65"/>
      <c r="B3208" s="65"/>
      <c r="C3208" s="65"/>
      <c r="D3208" s="65"/>
      <c r="E3208" s="65"/>
      <c r="F3208" s="65"/>
      <c r="G3208" s="129"/>
    </row>
    <row r="3209" spans="1:7">
      <c r="A3209" s="65"/>
      <c r="B3209" s="65"/>
      <c r="C3209" s="65"/>
      <c r="D3209" s="65"/>
      <c r="E3209" s="65"/>
      <c r="F3209" s="65"/>
      <c r="G3209" s="129"/>
    </row>
    <row r="3210" spans="1:7">
      <c r="A3210" s="65"/>
      <c r="B3210" s="65"/>
      <c r="C3210" s="65"/>
      <c r="D3210" s="65"/>
      <c r="E3210" s="65"/>
      <c r="F3210" s="65"/>
      <c r="G3210" s="129"/>
    </row>
    <row r="3211" spans="1:7">
      <c r="A3211" s="65"/>
      <c r="B3211" s="65"/>
      <c r="C3211" s="65"/>
      <c r="D3211" s="65"/>
      <c r="E3211" s="65"/>
      <c r="F3211" s="65"/>
      <c r="G3211" s="129"/>
    </row>
    <row r="3212" spans="1:7">
      <c r="A3212" s="65"/>
      <c r="B3212" s="65"/>
      <c r="C3212" s="65"/>
      <c r="D3212" s="65"/>
      <c r="E3212" s="65"/>
      <c r="F3212" s="65"/>
      <c r="G3212" s="129"/>
    </row>
    <row r="3213" spans="1:7">
      <c r="A3213" s="65"/>
      <c r="B3213" s="65"/>
      <c r="C3213" s="65"/>
      <c r="D3213" s="65"/>
      <c r="E3213" s="65"/>
      <c r="F3213" s="65"/>
      <c r="G3213" s="129"/>
    </row>
    <row r="3214" spans="1:7">
      <c r="A3214" s="65"/>
      <c r="B3214" s="65"/>
      <c r="C3214" s="65"/>
      <c r="D3214" s="65"/>
      <c r="E3214" s="65"/>
      <c r="F3214" s="65"/>
      <c r="G3214" s="129"/>
    </row>
    <row r="3215" spans="1:7">
      <c r="A3215" s="65"/>
      <c r="B3215" s="65"/>
      <c r="C3215" s="65"/>
      <c r="D3215" s="65"/>
      <c r="E3215" s="65"/>
      <c r="F3215" s="65"/>
      <c r="G3215" s="129"/>
    </row>
    <row r="3216" spans="1:7">
      <c r="A3216" s="65"/>
      <c r="B3216" s="65"/>
      <c r="C3216" s="65"/>
      <c r="D3216" s="65"/>
      <c r="E3216" s="65"/>
      <c r="F3216" s="65"/>
      <c r="G3216" s="129"/>
    </row>
    <row r="3217" spans="1:7">
      <c r="A3217" s="65"/>
      <c r="B3217" s="65"/>
      <c r="C3217" s="65"/>
      <c r="D3217" s="65"/>
      <c r="E3217" s="65"/>
      <c r="F3217" s="65"/>
      <c r="G3217" s="129"/>
    </row>
    <row r="3218" spans="1:7">
      <c r="A3218" s="65"/>
      <c r="B3218" s="65"/>
      <c r="C3218" s="65"/>
      <c r="D3218" s="65"/>
      <c r="E3218" s="65"/>
      <c r="F3218" s="65"/>
      <c r="G3218" s="129"/>
    </row>
    <row r="3219" spans="1:7">
      <c r="A3219" s="65"/>
      <c r="B3219" s="65"/>
      <c r="C3219" s="65"/>
      <c r="D3219" s="65"/>
      <c r="E3219" s="65"/>
      <c r="F3219" s="65"/>
      <c r="G3219" s="129"/>
    </row>
    <row r="3220" spans="1:7">
      <c r="A3220" s="65"/>
      <c r="B3220" s="65"/>
      <c r="C3220" s="65"/>
      <c r="D3220" s="65"/>
      <c r="E3220" s="65"/>
      <c r="F3220" s="65"/>
      <c r="G3220" s="129"/>
    </row>
    <row r="3221" spans="1:7">
      <c r="A3221" s="65"/>
      <c r="B3221" s="65"/>
      <c r="C3221" s="65"/>
      <c r="D3221" s="65"/>
      <c r="E3221" s="65"/>
      <c r="F3221" s="65"/>
      <c r="G3221" s="129"/>
    </row>
    <row r="3222" spans="1:7">
      <c r="A3222" s="65"/>
      <c r="B3222" s="65"/>
      <c r="C3222" s="65"/>
      <c r="D3222" s="65"/>
      <c r="E3222" s="65"/>
      <c r="F3222" s="65"/>
      <c r="G3222" s="129"/>
    </row>
    <row r="3223" spans="1:7">
      <c r="A3223" s="65"/>
      <c r="B3223" s="65"/>
      <c r="C3223" s="65"/>
      <c r="D3223" s="65"/>
      <c r="E3223" s="65"/>
      <c r="F3223" s="65"/>
      <c r="G3223" s="129"/>
    </row>
    <row r="3224" spans="1:7">
      <c r="A3224" s="65"/>
      <c r="B3224" s="65"/>
      <c r="C3224" s="65"/>
      <c r="D3224" s="65"/>
      <c r="E3224" s="65"/>
      <c r="F3224" s="65"/>
      <c r="G3224" s="129"/>
    </row>
    <row r="3225" spans="1:7">
      <c r="A3225" s="65"/>
      <c r="B3225" s="65"/>
      <c r="C3225" s="65"/>
      <c r="D3225" s="65"/>
      <c r="E3225" s="65"/>
      <c r="F3225" s="65"/>
      <c r="G3225" s="129"/>
    </row>
    <row r="3226" spans="1:7">
      <c r="A3226" s="65"/>
      <c r="B3226" s="65"/>
      <c r="C3226" s="65"/>
      <c r="D3226" s="65"/>
      <c r="E3226" s="65"/>
      <c r="F3226" s="65"/>
      <c r="G3226" s="129"/>
    </row>
    <row r="3227" spans="1:7">
      <c r="A3227" s="65"/>
      <c r="B3227" s="65"/>
      <c r="C3227" s="65"/>
      <c r="D3227" s="65"/>
      <c r="E3227" s="65"/>
      <c r="F3227" s="65"/>
      <c r="G3227" s="129"/>
    </row>
    <row r="3228" spans="1:7">
      <c r="A3228" s="65"/>
      <c r="B3228" s="65"/>
      <c r="C3228" s="65"/>
      <c r="D3228" s="65"/>
      <c r="E3228" s="65"/>
      <c r="F3228" s="65"/>
      <c r="G3228" s="129"/>
    </row>
    <row r="3229" spans="1:7">
      <c r="A3229" s="65"/>
      <c r="B3229" s="65"/>
      <c r="C3229" s="65"/>
      <c r="D3229" s="65"/>
      <c r="E3229" s="65"/>
      <c r="F3229" s="65"/>
      <c r="G3229" s="129"/>
    </row>
    <row r="3230" spans="1:7">
      <c r="A3230" s="65"/>
      <c r="B3230" s="65"/>
      <c r="C3230" s="65"/>
      <c r="D3230" s="65"/>
      <c r="E3230" s="65"/>
      <c r="F3230" s="65"/>
      <c r="G3230" s="129"/>
    </row>
    <row r="3231" spans="1:7">
      <c r="A3231" s="65"/>
      <c r="B3231" s="65"/>
      <c r="C3231" s="65"/>
      <c r="D3231" s="65"/>
      <c r="E3231" s="65"/>
      <c r="F3231" s="65"/>
      <c r="G3231" s="129"/>
    </row>
    <row r="3232" spans="1:7">
      <c r="A3232" s="65"/>
      <c r="B3232" s="65"/>
      <c r="C3232" s="65"/>
      <c r="D3232" s="65"/>
      <c r="E3232" s="65"/>
      <c r="F3232" s="65"/>
      <c r="G3232" s="129"/>
    </row>
    <row r="3233" spans="1:7">
      <c r="A3233" s="65"/>
      <c r="B3233" s="65"/>
      <c r="C3233" s="65"/>
      <c r="D3233" s="65"/>
      <c r="E3233" s="65"/>
      <c r="F3233" s="65"/>
      <c r="G3233" s="129"/>
    </row>
    <row r="3234" spans="1:7">
      <c r="A3234" s="65"/>
      <c r="B3234" s="65"/>
      <c r="C3234" s="65"/>
      <c r="D3234" s="65"/>
      <c r="E3234" s="65"/>
      <c r="F3234" s="65"/>
      <c r="G3234" s="129"/>
    </row>
    <row r="3235" spans="1:7">
      <c r="A3235" s="65"/>
      <c r="B3235" s="65"/>
      <c r="C3235" s="65"/>
      <c r="D3235" s="65"/>
      <c r="E3235" s="65"/>
      <c r="F3235" s="65"/>
      <c r="G3235" s="129"/>
    </row>
    <row r="3236" spans="1:7">
      <c r="A3236" s="65"/>
      <c r="B3236" s="65"/>
      <c r="C3236" s="65"/>
      <c r="D3236" s="65"/>
      <c r="E3236" s="65"/>
      <c r="F3236" s="65"/>
      <c r="G3236" s="129"/>
    </row>
    <row r="3237" spans="1:7">
      <c r="A3237" s="65"/>
      <c r="B3237" s="65"/>
      <c r="C3237" s="65"/>
      <c r="D3237" s="65"/>
      <c r="E3237" s="65"/>
      <c r="F3237" s="65"/>
      <c r="G3237" s="129"/>
    </row>
    <row r="3238" spans="1:7">
      <c r="A3238" s="65"/>
      <c r="B3238" s="65"/>
      <c r="C3238" s="65"/>
      <c r="D3238" s="65"/>
      <c r="E3238" s="65"/>
      <c r="F3238" s="65"/>
      <c r="G3238" s="129"/>
    </row>
    <row r="3239" spans="1:7">
      <c r="A3239" s="65"/>
      <c r="B3239" s="65"/>
      <c r="C3239" s="65"/>
      <c r="D3239" s="65"/>
      <c r="E3239" s="65"/>
      <c r="F3239" s="65"/>
      <c r="G3239" s="129"/>
    </row>
    <row r="3240" spans="1:7">
      <c r="A3240" s="65"/>
      <c r="B3240" s="65"/>
      <c r="C3240" s="65"/>
      <c r="D3240" s="65"/>
      <c r="E3240" s="65"/>
      <c r="F3240" s="65"/>
      <c r="G3240" s="129"/>
    </row>
    <row r="3241" spans="1:7">
      <c r="A3241" s="65"/>
      <c r="B3241" s="65"/>
      <c r="C3241" s="65"/>
      <c r="D3241" s="65"/>
      <c r="E3241" s="65"/>
      <c r="F3241" s="65"/>
      <c r="G3241" s="129"/>
    </row>
    <row r="3242" spans="1:7">
      <c r="A3242" s="65"/>
      <c r="B3242" s="65"/>
      <c r="C3242" s="65"/>
      <c r="D3242" s="65"/>
      <c r="E3242" s="65"/>
      <c r="F3242" s="65"/>
      <c r="G3242" s="129"/>
    </row>
    <row r="3243" spans="1:7">
      <c r="A3243" s="65"/>
      <c r="B3243" s="65"/>
      <c r="C3243" s="65"/>
      <c r="D3243" s="65"/>
      <c r="E3243" s="65"/>
      <c r="F3243" s="65"/>
      <c r="G3243" s="129"/>
    </row>
    <row r="3244" spans="1:7">
      <c r="A3244" s="65"/>
      <c r="B3244" s="65"/>
      <c r="C3244" s="65"/>
      <c r="D3244" s="65"/>
      <c r="E3244" s="65"/>
      <c r="F3244" s="65"/>
      <c r="G3244" s="129"/>
    </row>
    <row r="3245" spans="1:7">
      <c r="A3245" s="65"/>
      <c r="B3245" s="65"/>
      <c r="C3245" s="65"/>
      <c r="D3245" s="65"/>
      <c r="E3245" s="65"/>
      <c r="F3245" s="65"/>
      <c r="G3245" s="129"/>
    </row>
    <row r="3246" spans="1:7">
      <c r="A3246" s="65"/>
      <c r="B3246" s="65"/>
      <c r="C3246" s="65"/>
      <c r="D3246" s="65"/>
      <c r="E3246" s="65"/>
      <c r="F3246" s="65"/>
      <c r="G3246" s="129"/>
    </row>
    <row r="3247" spans="1:7">
      <c r="A3247" s="65"/>
      <c r="B3247" s="65"/>
      <c r="C3247" s="65"/>
      <c r="D3247" s="65"/>
      <c r="E3247" s="65"/>
      <c r="F3247" s="65"/>
      <c r="G3247" s="129"/>
    </row>
    <row r="3248" spans="1:7">
      <c r="A3248" s="65"/>
      <c r="B3248" s="65"/>
      <c r="C3248" s="65"/>
      <c r="D3248" s="65"/>
      <c r="E3248" s="65"/>
      <c r="F3248" s="65"/>
      <c r="G3248" s="129"/>
    </row>
    <row r="3249" spans="1:7">
      <c r="A3249" s="65"/>
      <c r="B3249" s="65"/>
      <c r="C3249" s="65"/>
      <c r="D3249" s="65"/>
      <c r="E3249" s="65"/>
      <c r="F3249" s="65"/>
      <c r="G3249" s="129"/>
    </row>
    <row r="3250" spans="1:7">
      <c r="A3250" s="65"/>
      <c r="B3250" s="65"/>
      <c r="C3250" s="65"/>
      <c r="D3250" s="65"/>
      <c r="E3250" s="65"/>
      <c r="F3250" s="65"/>
      <c r="G3250" s="129"/>
    </row>
    <row r="3251" spans="1:7">
      <c r="A3251" s="65"/>
      <c r="B3251" s="65"/>
      <c r="C3251" s="65"/>
      <c r="D3251" s="65"/>
      <c r="E3251" s="65"/>
      <c r="F3251" s="65"/>
      <c r="G3251" s="129"/>
    </row>
    <row r="3252" spans="1:7">
      <c r="A3252" s="65"/>
      <c r="B3252" s="65"/>
      <c r="C3252" s="65"/>
      <c r="D3252" s="65"/>
      <c r="E3252" s="65"/>
      <c r="F3252" s="65"/>
      <c r="G3252" s="129"/>
    </row>
    <row r="3253" spans="1:7">
      <c r="A3253" s="65"/>
      <c r="B3253" s="65"/>
      <c r="C3253" s="65"/>
      <c r="D3253" s="65"/>
      <c r="E3253" s="65"/>
      <c r="F3253" s="65"/>
      <c r="G3253" s="129"/>
    </row>
    <row r="3254" spans="1:7">
      <c r="A3254" s="65"/>
      <c r="B3254" s="65"/>
      <c r="C3254" s="65"/>
      <c r="D3254" s="65"/>
      <c r="E3254" s="65"/>
      <c r="F3254" s="65"/>
      <c r="G3254" s="129"/>
    </row>
    <row r="3255" spans="1:7">
      <c r="A3255" s="65"/>
      <c r="B3255" s="65"/>
      <c r="C3255" s="65"/>
      <c r="D3255" s="65"/>
      <c r="E3255" s="65"/>
      <c r="F3255" s="65"/>
      <c r="G3255" s="129"/>
    </row>
    <row r="3256" spans="1:7">
      <c r="A3256" s="65"/>
      <c r="B3256" s="65"/>
      <c r="C3256" s="65"/>
      <c r="D3256" s="65"/>
      <c r="E3256" s="65"/>
      <c r="F3256" s="65"/>
      <c r="G3256" s="129"/>
    </row>
    <row r="3257" spans="1:7">
      <c r="A3257" s="65"/>
      <c r="B3257" s="65"/>
      <c r="C3257" s="65"/>
      <c r="D3257" s="65"/>
      <c r="E3257" s="65"/>
      <c r="F3257" s="65"/>
      <c r="G3257" s="129"/>
    </row>
    <row r="3258" spans="1:7">
      <c r="A3258" s="65"/>
      <c r="B3258" s="65"/>
      <c r="C3258" s="65"/>
      <c r="D3258" s="65"/>
      <c r="E3258" s="65"/>
      <c r="F3258" s="65"/>
      <c r="G3258" s="129"/>
    </row>
    <row r="3259" spans="1:7">
      <c r="A3259" s="65"/>
      <c r="B3259" s="65"/>
      <c r="C3259" s="65"/>
      <c r="D3259" s="65"/>
      <c r="E3259" s="65"/>
      <c r="F3259" s="65"/>
      <c r="G3259" s="129"/>
    </row>
    <row r="3260" spans="1:7">
      <c r="A3260" s="65"/>
      <c r="B3260" s="65"/>
      <c r="C3260" s="65"/>
      <c r="D3260" s="65"/>
      <c r="E3260" s="65"/>
      <c r="F3260" s="65"/>
      <c r="G3260" s="129"/>
    </row>
    <row r="3261" spans="1:7">
      <c r="A3261" s="65"/>
      <c r="B3261" s="65"/>
      <c r="C3261" s="65"/>
      <c r="D3261" s="65"/>
      <c r="E3261" s="65"/>
      <c r="F3261" s="65"/>
      <c r="G3261" s="129"/>
    </row>
    <row r="3262" spans="1:7">
      <c r="A3262" s="65"/>
      <c r="B3262" s="65"/>
      <c r="C3262" s="65"/>
      <c r="D3262" s="65"/>
      <c r="E3262" s="65"/>
      <c r="F3262" s="65"/>
      <c r="G3262" s="129"/>
    </row>
    <row r="3263" spans="1:7">
      <c r="A3263" s="65"/>
      <c r="B3263" s="65"/>
      <c r="C3263" s="65"/>
      <c r="D3263" s="65"/>
      <c r="E3263" s="65"/>
      <c r="F3263" s="65"/>
      <c r="G3263" s="129"/>
    </row>
    <row r="3264" spans="1:7">
      <c r="A3264" s="65"/>
      <c r="B3264" s="65"/>
      <c r="C3264" s="65"/>
      <c r="D3264" s="65"/>
      <c r="E3264" s="65"/>
      <c r="F3264" s="65"/>
      <c r="G3264" s="129"/>
    </row>
    <row r="3265" spans="1:7">
      <c r="A3265" s="65"/>
      <c r="B3265" s="65"/>
      <c r="C3265" s="65"/>
      <c r="D3265" s="65"/>
      <c r="E3265" s="65"/>
      <c r="F3265" s="65"/>
      <c r="G3265" s="129"/>
    </row>
    <row r="3266" spans="1:7">
      <c r="A3266" s="65"/>
      <c r="B3266" s="65"/>
      <c r="C3266" s="65"/>
      <c r="D3266" s="65"/>
      <c r="E3266" s="65"/>
      <c r="F3266" s="65"/>
      <c r="G3266" s="129"/>
    </row>
    <row r="3267" spans="1:7">
      <c r="A3267" s="65"/>
      <c r="B3267" s="65"/>
      <c r="C3267" s="65"/>
      <c r="D3267" s="65"/>
      <c r="E3267" s="65"/>
      <c r="F3267" s="65"/>
      <c r="G3267" s="129"/>
    </row>
    <row r="3268" spans="1:7">
      <c r="A3268" s="65"/>
      <c r="B3268" s="65"/>
      <c r="C3268" s="65"/>
      <c r="D3268" s="65"/>
      <c r="E3268" s="65"/>
      <c r="F3268" s="65"/>
      <c r="G3268" s="129"/>
    </row>
    <row r="3269" spans="1:7">
      <c r="A3269" s="65"/>
      <c r="B3269" s="65"/>
      <c r="C3269" s="65"/>
      <c r="D3269" s="65"/>
      <c r="E3269" s="65"/>
      <c r="F3269" s="65"/>
      <c r="G3269" s="129"/>
    </row>
    <row r="3270" spans="1:7">
      <c r="A3270" s="65"/>
      <c r="B3270" s="65"/>
      <c r="C3270" s="65"/>
      <c r="D3270" s="65"/>
      <c r="E3270" s="65"/>
      <c r="F3270" s="65"/>
      <c r="G3270" s="129"/>
    </row>
    <row r="3271" spans="1:7">
      <c r="A3271" s="65"/>
      <c r="B3271" s="65"/>
      <c r="C3271" s="65"/>
      <c r="D3271" s="65"/>
      <c r="E3271" s="65"/>
      <c r="F3271" s="65"/>
      <c r="G3271" s="129"/>
    </row>
    <row r="3272" spans="1:7">
      <c r="A3272" s="65"/>
      <c r="B3272" s="65"/>
      <c r="C3272" s="65"/>
      <c r="D3272" s="65"/>
      <c r="E3272" s="65"/>
      <c r="F3272" s="65"/>
      <c r="G3272" s="129"/>
    </row>
    <row r="3273" spans="1:7">
      <c r="A3273" s="65"/>
      <c r="B3273" s="65"/>
      <c r="C3273" s="65"/>
      <c r="D3273" s="65"/>
      <c r="E3273" s="65"/>
      <c r="F3273" s="65"/>
      <c r="G3273" s="129"/>
    </row>
    <row r="3274" spans="1:7">
      <c r="A3274" s="65"/>
      <c r="B3274" s="65"/>
      <c r="C3274" s="65"/>
      <c r="D3274" s="65"/>
      <c r="E3274" s="65"/>
      <c r="F3274" s="65"/>
      <c r="G3274" s="129"/>
    </row>
    <row r="3275" spans="1:7">
      <c r="A3275" s="65"/>
      <c r="B3275" s="65"/>
      <c r="C3275" s="65"/>
      <c r="D3275" s="65"/>
      <c r="E3275" s="65"/>
      <c r="F3275" s="65"/>
      <c r="G3275" s="129"/>
    </row>
    <row r="3276" spans="1:7">
      <c r="A3276" s="65"/>
      <c r="B3276" s="65"/>
      <c r="C3276" s="65"/>
      <c r="D3276" s="65"/>
      <c r="E3276" s="65"/>
      <c r="F3276" s="65"/>
      <c r="G3276" s="129"/>
    </row>
    <row r="3277" spans="1:7">
      <c r="A3277" s="65"/>
      <c r="B3277" s="65"/>
      <c r="C3277" s="65"/>
      <c r="D3277" s="65"/>
      <c r="E3277" s="65"/>
      <c r="F3277" s="65"/>
      <c r="G3277" s="129"/>
    </row>
    <row r="3278" spans="1:7">
      <c r="A3278" s="65"/>
      <c r="B3278" s="65"/>
      <c r="C3278" s="65"/>
      <c r="D3278" s="65"/>
      <c r="E3278" s="65"/>
      <c r="F3278" s="65"/>
      <c r="G3278" s="129"/>
    </row>
    <row r="3279" spans="1:7">
      <c r="A3279" s="65"/>
      <c r="B3279" s="65"/>
      <c r="C3279" s="65"/>
      <c r="D3279" s="65"/>
      <c r="E3279" s="65"/>
      <c r="F3279" s="65"/>
      <c r="G3279" s="129"/>
    </row>
    <row r="3280" spans="1:7">
      <c r="A3280" s="65"/>
      <c r="B3280" s="65"/>
      <c r="C3280" s="65"/>
      <c r="D3280" s="65"/>
      <c r="E3280" s="65"/>
      <c r="F3280" s="65"/>
      <c r="G3280" s="129"/>
    </row>
    <row r="3281" spans="1:7">
      <c r="A3281" s="65"/>
      <c r="B3281" s="65"/>
      <c r="C3281" s="65"/>
      <c r="D3281" s="65"/>
      <c r="E3281" s="65"/>
      <c r="F3281" s="65"/>
      <c r="G3281" s="129"/>
    </row>
    <row r="3282" spans="1:7">
      <c r="A3282" s="65"/>
      <c r="B3282" s="65"/>
      <c r="C3282" s="65"/>
      <c r="D3282" s="65"/>
      <c r="E3282" s="65"/>
      <c r="F3282" s="65"/>
      <c r="G3282" s="129"/>
    </row>
    <row r="3283" spans="1:7">
      <c r="A3283" s="65"/>
      <c r="B3283" s="65"/>
      <c r="C3283" s="65"/>
      <c r="D3283" s="65"/>
      <c r="E3283" s="65"/>
      <c r="F3283" s="65"/>
      <c r="G3283" s="129"/>
    </row>
    <row r="3284" spans="1:7">
      <c r="A3284" s="65"/>
      <c r="B3284" s="65"/>
      <c r="C3284" s="65"/>
      <c r="D3284" s="65"/>
      <c r="E3284" s="65"/>
      <c r="F3284" s="65"/>
      <c r="G3284" s="129"/>
    </row>
    <row r="3285" spans="1:7">
      <c r="A3285" s="65"/>
      <c r="B3285" s="65"/>
      <c r="C3285" s="65"/>
      <c r="D3285" s="65"/>
      <c r="E3285" s="65"/>
      <c r="F3285" s="65"/>
      <c r="G3285" s="129"/>
    </row>
    <row r="3286" spans="1:7">
      <c r="A3286" s="65"/>
      <c r="B3286" s="65"/>
      <c r="C3286" s="65"/>
      <c r="D3286" s="65"/>
      <c r="E3286" s="65"/>
      <c r="F3286" s="65"/>
      <c r="G3286" s="129"/>
    </row>
    <row r="3287" spans="1:7">
      <c r="A3287" s="65"/>
      <c r="B3287" s="65"/>
      <c r="C3287" s="65"/>
      <c r="D3287" s="65"/>
      <c r="E3287" s="65"/>
      <c r="F3287" s="65"/>
      <c r="G3287" s="129"/>
    </row>
    <row r="3288" spans="1:7">
      <c r="A3288" s="65"/>
      <c r="B3288" s="65"/>
      <c r="C3288" s="65"/>
      <c r="D3288" s="65"/>
      <c r="E3288" s="65"/>
      <c r="F3288" s="65"/>
      <c r="G3288" s="129"/>
    </row>
    <row r="3289" spans="1:7">
      <c r="A3289" s="65"/>
      <c r="B3289" s="65"/>
      <c r="C3289" s="65"/>
      <c r="D3289" s="65"/>
      <c r="E3289" s="65"/>
      <c r="F3289" s="65"/>
      <c r="G3289" s="129"/>
    </row>
    <row r="3290" spans="1:7">
      <c r="A3290" s="65"/>
      <c r="B3290" s="65"/>
      <c r="C3290" s="65"/>
      <c r="D3290" s="65"/>
      <c r="E3290" s="65"/>
      <c r="F3290" s="65"/>
      <c r="G3290" s="129"/>
    </row>
    <row r="3291" spans="1:7">
      <c r="A3291" s="65"/>
      <c r="B3291" s="65"/>
      <c r="C3291" s="65"/>
      <c r="D3291" s="65"/>
      <c r="E3291" s="65"/>
      <c r="F3291" s="65"/>
      <c r="G3291" s="129"/>
    </row>
    <row r="3292" spans="1:7">
      <c r="A3292" s="65"/>
      <c r="B3292" s="65"/>
      <c r="C3292" s="65"/>
      <c r="D3292" s="65"/>
      <c r="E3292" s="65"/>
      <c r="F3292" s="65"/>
      <c r="G3292" s="129"/>
    </row>
    <row r="3293" spans="1:7">
      <c r="A3293" s="65"/>
      <c r="B3293" s="65"/>
      <c r="C3293" s="65"/>
      <c r="D3293" s="65"/>
      <c r="E3293" s="65"/>
      <c r="F3293" s="65"/>
      <c r="G3293" s="129"/>
    </row>
    <row r="3294" spans="1:7">
      <c r="A3294" s="65"/>
      <c r="B3294" s="65"/>
      <c r="C3294" s="65"/>
      <c r="D3294" s="65"/>
      <c r="E3294" s="65"/>
      <c r="F3294" s="65"/>
      <c r="G3294" s="129"/>
    </row>
    <row r="3295" spans="1:7">
      <c r="A3295" s="65"/>
      <c r="B3295" s="65"/>
      <c r="C3295" s="65"/>
      <c r="D3295" s="65"/>
      <c r="E3295" s="65"/>
      <c r="F3295" s="65"/>
      <c r="G3295" s="129"/>
    </row>
    <row r="3296" spans="1:7">
      <c r="A3296" s="65"/>
      <c r="B3296" s="65"/>
      <c r="C3296" s="65"/>
      <c r="D3296" s="65"/>
      <c r="E3296" s="65"/>
      <c r="F3296" s="65"/>
      <c r="G3296" s="129"/>
    </row>
    <row r="3297" spans="1:7">
      <c r="A3297" s="65"/>
      <c r="B3297" s="65"/>
      <c r="C3297" s="65"/>
      <c r="D3297" s="65"/>
      <c r="E3297" s="65"/>
      <c r="F3297" s="65"/>
      <c r="G3297" s="129"/>
    </row>
    <row r="3298" spans="1:7">
      <c r="A3298" s="65"/>
      <c r="B3298" s="65"/>
      <c r="C3298" s="65"/>
      <c r="D3298" s="65"/>
      <c r="E3298" s="65"/>
      <c r="F3298" s="65"/>
      <c r="G3298" s="129"/>
    </row>
    <row r="3299" spans="1:7">
      <c r="A3299" s="65"/>
      <c r="B3299" s="65"/>
      <c r="C3299" s="65"/>
      <c r="D3299" s="65"/>
      <c r="E3299" s="65"/>
      <c r="F3299" s="65"/>
      <c r="G3299" s="129"/>
    </row>
    <row r="3300" spans="1:7">
      <c r="A3300" s="65"/>
      <c r="B3300" s="65"/>
      <c r="C3300" s="65"/>
      <c r="D3300" s="65"/>
      <c r="E3300" s="65"/>
      <c r="F3300" s="65"/>
      <c r="G3300" s="129"/>
    </row>
    <row r="3301" spans="1:7">
      <c r="A3301" s="65"/>
      <c r="B3301" s="65"/>
      <c r="C3301" s="65"/>
      <c r="D3301" s="65"/>
      <c r="E3301" s="65"/>
      <c r="F3301" s="65"/>
      <c r="G3301" s="129"/>
    </row>
    <row r="3302" spans="1:7">
      <c r="A3302" s="65"/>
      <c r="B3302" s="65"/>
      <c r="C3302" s="65"/>
      <c r="D3302" s="65"/>
      <c r="E3302" s="65"/>
      <c r="F3302" s="65"/>
      <c r="G3302" s="129"/>
    </row>
    <row r="3303" spans="1:7">
      <c r="A3303" s="65"/>
      <c r="B3303" s="65"/>
      <c r="C3303" s="65"/>
      <c r="D3303" s="65"/>
      <c r="E3303" s="65"/>
      <c r="F3303" s="65"/>
      <c r="G3303" s="129"/>
    </row>
    <row r="3304" spans="1:7">
      <c r="A3304" s="65"/>
      <c r="B3304" s="65"/>
      <c r="C3304" s="65"/>
      <c r="D3304" s="65"/>
      <c r="E3304" s="65"/>
      <c r="F3304" s="65"/>
      <c r="G3304" s="129"/>
    </row>
    <row r="3305" spans="1:7">
      <c r="A3305" s="65"/>
      <c r="B3305" s="65"/>
      <c r="C3305" s="65"/>
      <c r="D3305" s="65"/>
      <c r="E3305" s="65"/>
      <c r="F3305" s="65"/>
      <c r="G3305" s="129"/>
    </row>
    <row r="3306" spans="1:7">
      <c r="A3306" s="65"/>
      <c r="B3306" s="65"/>
      <c r="C3306" s="65"/>
      <c r="D3306" s="65"/>
      <c r="E3306" s="65"/>
      <c r="F3306" s="65"/>
      <c r="G3306" s="129"/>
    </row>
    <row r="3307" spans="1:7">
      <c r="A3307" s="65"/>
      <c r="B3307" s="65"/>
      <c r="C3307" s="65"/>
      <c r="D3307" s="65"/>
      <c r="E3307" s="65"/>
      <c r="F3307" s="65"/>
      <c r="G3307" s="129"/>
    </row>
    <row r="3308" spans="1:7">
      <c r="A3308" s="65"/>
      <c r="B3308" s="65"/>
      <c r="C3308" s="65"/>
      <c r="D3308" s="65"/>
      <c r="E3308" s="65"/>
      <c r="F3308" s="65"/>
      <c r="G3308" s="129"/>
    </row>
    <row r="3309" spans="1:7">
      <c r="A3309" s="65"/>
      <c r="B3309" s="65"/>
      <c r="C3309" s="65"/>
      <c r="D3309" s="65"/>
      <c r="E3309" s="65"/>
      <c r="F3309" s="65"/>
      <c r="G3309" s="129"/>
    </row>
    <row r="3310" spans="1:7">
      <c r="A3310" s="65"/>
      <c r="B3310" s="65"/>
      <c r="C3310" s="65"/>
      <c r="D3310" s="65"/>
      <c r="E3310" s="65"/>
      <c r="F3310" s="65"/>
      <c r="G3310" s="129"/>
    </row>
    <row r="3311" spans="1:7">
      <c r="A3311" s="65"/>
      <c r="B3311" s="65"/>
      <c r="C3311" s="65"/>
      <c r="D3311" s="65"/>
      <c r="E3311" s="65"/>
      <c r="F3311" s="65"/>
      <c r="G3311" s="129"/>
    </row>
    <row r="3312" spans="1:7">
      <c r="A3312" s="65"/>
      <c r="B3312" s="65"/>
      <c r="C3312" s="65"/>
      <c r="D3312" s="65"/>
      <c r="E3312" s="65"/>
      <c r="F3312" s="65"/>
      <c r="G3312" s="129"/>
    </row>
    <row r="3313" spans="1:7">
      <c r="A3313" s="65"/>
      <c r="B3313" s="65"/>
      <c r="C3313" s="65"/>
      <c r="D3313" s="65"/>
      <c r="E3313" s="65"/>
      <c r="F3313" s="65"/>
      <c r="G3313" s="129"/>
    </row>
    <row r="3314" spans="1:7">
      <c r="A3314" s="65"/>
      <c r="B3314" s="65"/>
      <c r="C3314" s="65"/>
      <c r="D3314" s="65"/>
      <c r="E3314" s="65"/>
      <c r="F3314" s="65"/>
      <c r="G3314" s="129"/>
    </row>
    <row r="3315" spans="1:7">
      <c r="A3315" s="65"/>
      <c r="B3315" s="65"/>
      <c r="C3315" s="65"/>
      <c r="D3315" s="65"/>
      <c r="E3315" s="65"/>
      <c r="F3315" s="65"/>
      <c r="G3315" s="129"/>
    </row>
    <row r="3316" spans="1:7">
      <c r="A3316" s="65"/>
      <c r="B3316" s="65"/>
      <c r="C3316" s="65"/>
      <c r="D3316" s="65"/>
      <c r="E3316" s="65"/>
      <c r="F3316" s="65"/>
      <c r="G3316" s="129"/>
    </row>
    <row r="3317" spans="1:7">
      <c r="A3317" s="65"/>
      <c r="B3317" s="65"/>
      <c r="C3317" s="65"/>
      <c r="D3317" s="65"/>
      <c r="E3317" s="65"/>
      <c r="F3317" s="65"/>
      <c r="G3317" s="129"/>
    </row>
    <row r="3318" spans="1:7">
      <c r="A3318" s="65"/>
      <c r="B3318" s="65"/>
      <c r="C3318" s="65"/>
      <c r="D3318" s="65"/>
      <c r="E3318" s="65"/>
      <c r="F3318" s="65"/>
      <c r="G3318" s="129"/>
    </row>
    <row r="3319" spans="1:7">
      <c r="A3319" s="65"/>
      <c r="B3319" s="65"/>
      <c r="C3319" s="65"/>
      <c r="D3319" s="65"/>
      <c r="E3319" s="65"/>
      <c r="F3319" s="65"/>
      <c r="G3319" s="129"/>
    </row>
    <row r="3320" spans="1:7">
      <c r="A3320" s="65"/>
      <c r="B3320" s="65"/>
      <c r="C3320" s="65"/>
      <c r="D3320" s="65"/>
      <c r="E3320" s="65"/>
      <c r="F3320" s="65"/>
      <c r="G3320" s="129"/>
    </row>
    <row r="3321" spans="1:7">
      <c r="A3321" s="65"/>
      <c r="B3321" s="65"/>
      <c r="C3321" s="65"/>
      <c r="D3321" s="65"/>
      <c r="E3321" s="65"/>
      <c r="F3321" s="65"/>
      <c r="G3321" s="129"/>
    </row>
    <row r="3322" spans="1:7">
      <c r="A3322" s="65"/>
      <c r="B3322" s="65"/>
      <c r="C3322" s="65"/>
      <c r="D3322" s="65"/>
      <c r="E3322" s="65"/>
      <c r="F3322" s="65"/>
      <c r="G3322" s="129"/>
    </row>
    <row r="3323" spans="1:7">
      <c r="A3323" s="65"/>
      <c r="B3323" s="65"/>
      <c r="C3323" s="65"/>
      <c r="D3323" s="65"/>
      <c r="E3323" s="65"/>
      <c r="F3323" s="65"/>
      <c r="G3323" s="129"/>
    </row>
    <row r="3324" spans="1:7">
      <c r="A3324" s="65"/>
      <c r="B3324" s="65"/>
      <c r="C3324" s="65"/>
      <c r="D3324" s="65"/>
      <c r="E3324" s="65"/>
      <c r="F3324" s="65"/>
      <c r="G3324" s="129"/>
    </row>
    <row r="3325" spans="1:7">
      <c r="A3325" s="65"/>
      <c r="B3325" s="65"/>
      <c r="C3325" s="65"/>
      <c r="D3325" s="65"/>
      <c r="E3325" s="65"/>
      <c r="F3325" s="65"/>
      <c r="G3325" s="129"/>
    </row>
    <row r="3326" spans="1:7">
      <c r="A3326" s="65"/>
      <c r="B3326" s="65"/>
      <c r="C3326" s="65"/>
      <c r="D3326" s="65"/>
      <c r="E3326" s="65"/>
      <c r="F3326" s="65"/>
      <c r="G3326" s="129"/>
    </row>
    <row r="3327" spans="1:7">
      <c r="A3327" s="65"/>
      <c r="B3327" s="65"/>
      <c r="C3327" s="65"/>
      <c r="D3327" s="65"/>
      <c r="E3327" s="65"/>
      <c r="F3327" s="65"/>
      <c r="G3327" s="129"/>
    </row>
    <row r="3328" spans="1:7">
      <c r="A3328" s="65"/>
      <c r="B3328" s="65"/>
      <c r="C3328" s="65"/>
      <c r="D3328" s="65"/>
      <c r="E3328" s="65"/>
      <c r="F3328" s="65"/>
      <c r="G3328" s="129"/>
    </row>
    <row r="3329" spans="1:7">
      <c r="A3329" s="65"/>
      <c r="B3329" s="65"/>
      <c r="C3329" s="65"/>
      <c r="D3329" s="65"/>
      <c r="E3329" s="65"/>
      <c r="F3329" s="65"/>
      <c r="G3329" s="129"/>
    </row>
    <row r="3330" spans="1:7">
      <c r="A3330" s="65"/>
      <c r="B3330" s="65"/>
      <c r="C3330" s="65"/>
      <c r="D3330" s="65"/>
      <c r="E3330" s="65"/>
      <c r="F3330" s="65"/>
      <c r="G3330" s="129"/>
    </row>
    <row r="3331" spans="1:7">
      <c r="A3331" s="65"/>
      <c r="B3331" s="65"/>
      <c r="C3331" s="65"/>
      <c r="D3331" s="65"/>
      <c r="E3331" s="65"/>
      <c r="F3331" s="65"/>
      <c r="G3331" s="129"/>
    </row>
    <row r="3332" spans="1:7">
      <c r="A3332" s="65"/>
      <c r="B3332" s="65"/>
      <c r="C3332" s="65"/>
      <c r="D3332" s="65"/>
      <c r="E3332" s="65"/>
      <c r="F3332" s="65"/>
      <c r="G3332" s="129"/>
    </row>
    <row r="3333" spans="1:7">
      <c r="A3333" s="65"/>
      <c r="B3333" s="65"/>
      <c r="C3333" s="65"/>
      <c r="D3333" s="65"/>
      <c r="E3333" s="65"/>
      <c r="F3333" s="65"/>
      <c r="G3333" s="129"/>
    </row>
    <row r="3334" spans="1:7">
      <c r="A3334" s="65"/>
      <c r="B3334" s="65"/>
      <c r="C3334" s="65"/>
      <c r="D3334" s="65"/>
      <c r="E3334" s="65"/>
      <c r="F3334" s="65"/>
      <c r="G3334" s="129"/>
    </row>
    <row r="3335" spans="1:7">
      <c r="A3335" s="65"/>
      <c r="B3335" s="65"/>
      <c r="C3335" s="65"/>
      <c r="D3335" s="65"/>
      <c r="E3335" s="65"/>
      <c r="F3335" s="65"/>
      <c r="G3335" s="129"/>
    </row>
    <row r="3336" spans="1:7">
      <c r="A3336" s="65"/>
      <c r="B3336" s="65"/>
      <c r="C3336" s="65"/>
      <c r="D3336" s="65"/>
      <c r="E3336" s="65"/>
      <c r="F3336" s="65"/>
      <c r="G3336" s="129"/>
    </row>
    <row r="3337" spans="1:7">
      <c r="A3337" s="65"/>
      <c r="B3337" s="65"/>
      <c r="C3337" s="65"/>
      <c r="D3337" s="65"/>
      <c r="E3337" s="65"/>
      <c r="F3337" s="65"/>
      <c r="G3337" s="129"/>
    </row>
    <row r="3338" spans="1:7">
      <c r="A3338" s="65"/>
      <c r="B3338" s="65"/>
      <c r="C3338" s="65"/>
      <c r="D3338" s="65"/>
      <c r="E3338" s="65"/>
      <c r="F3338" s="65"/>
      <c r="G3338" s="129"/>
    </row>
    <row r="3339" spans="1:7">
      <c r="A3339" s="65"/>
      <c r="B3339" s="65"/>
      <c r="C3339" s="65"/>
      <c r="D3339" s="65"/>
      <c r="E3339" s="65"/>
      <c r="F3339" s="65"/>
      <c r="G3339" s="129"/>
    </row>
    <row r="3340" spans="1:7">
      <c r="A3340" s="65"/>
      <c r="B3340" s="65"/>
      <c r="C3340" s="65"/>
      <c r="D3340" s="65"/>
      <c r="E3340" s="65"/>
      <c r="F3340" s="65"/>
      <c r="G3340" s="129"/>
    </row>
    <row r="3341" spans="1:7">
      <c r="A3341" s="65"/>
      <c r="B3341" s="65"/>
      <c r="C3341" s="65"/>
      <c r="D3341" s="65"/>
      <c r="E3341" s="65"/>
      <c r="F3341" s="65"/>
      <c r="G3341" s="129"/>
    </row>
    <row r="3342" spans="1:7">
      <c r="A3342" s="65"/>
      <c r="B3342" s="65"/>
      <c r="C3342" s="65"/>
      <c r="D3342" s="65"/>
      <c r="E3342" s="65"/>
      <c r="F3342" s="65"/>
      <c r="G3342" s="129"/>
    </row>
    <row r="3343" spans="1:7">
      <c r="A3343" s="65"/>
      <c r="B3343" s="65"/>
      <c r="C3343" s="65"/>
      <c r="D3343" s="65"/>
      <c r="E3343" s="65"/>
      <c r="F3343" s="65"/>
      <c r="G3343" s="129"/>
    </row>
    <row r="3344" spans="1:7">
      <c r="A3344" s="65"/>
      <c r="B3344" s="65"/>
      <c r="C3344" s="65"/>
      <c r="D3344" s="65"/>
      <c r="E3344" s="65"/>
      <c r="F3344" s="65"/>
      <c r="G3344" s="129"/>
    </row>
    <row r="3345" spans="1:7">
      <c r="A3345" s="65"/>
      <c r="B3345" s="65"/>
      <c r="C3345" s="65"/>
      <c r="D3345" s="65"/>
      <c r="E3345" s="65"/>
      <c r="F3345" s="65"/>
      <c r="G3345" s="129"/>
    </row>
    <row r="3346" spans="1:7">
      <c r="A3346" s="65"/>
      <c r="B3346" s="65"/>
      <c r="C3346" s="65"/>
      <c r="D3346" s="65"/>
      <c r="E3346" s="65"/>
      <c r="F3346" s="65"/>
      <c r="G3346" s="129"/>
    </row>
    <row r="3347" spans="1:7">
      <c r="A3347" s="65"/>
      <c r="B3347" s="65"/>
      <c r="C3347" s="65"/>
      <c r="D3347" s="65"/>
      <c r="E3347" s="65"/>
      <c r="F3347" s="65"/>
      <c r="G3347" s="129"/>
    </row>
    <row r="3348" spans="1:7">
      <c r="A3348" s="65"/>
      <c r="B3348" s="65"/>
      <c r="C3348" s="65"/>
      <c r="D3348" s="65"/>
      <c r="E3348" s="65"/>
      <c r="F3348" s="65"/>
      <c r="G3348" s="129"/>
    </row>
    <row r="3349" spans="1:7">
      <c r="A3349" s="65"/>
      <c r="B3349" s="65"/>
      <c r="C3349" s="65"/>
      <c r="D3349" s="65"/>
      <c r="E3349" s="65"/>
      <c r="F3349" s="65"/>
      <c r="G3349" s="129"/>
    </row>
    <row r="3350" spans="1:7">
      <c r="A3350" s="65"/>
      <c r="B3350" s="65"/>
      <c r="C3350" s="65"/>
      <c r="D3350" s="65"/>
      <c r="E3350" s="65"/>
      <c r="F3350" s="65"/>
      <c r="G3350" s="129"/>
    </row>
    <row r="3351" spans="1:7">
      <c r="A3351" s="65"/>
      <c r="B3351" s="65"/>
      <c r="C3351" s="65"/>
      <c r="D3351" s="65"/>
      <c r="E3351" s="65"/>
      <c r="F3351" s="65"/>
      <c r="G3351" s="129"/>
    </row>
    <row r="3352" spans="1:7">
      <c r="A3352" s="65"/>
      <c r="B3352" s="65"/>
      <c r="C3352" s="65"/>
      <c r="D3352" s="65"/>
      <c r="E3352" s="65"/>
      <c r="F3352" s="65"/>
      <c r="G3352" s="129"/>
    </row>
    <row r="3353" spans="1:7">
      <c r="A3353" s="65"/>
      <c r="B3353" s="65"/>
      <c r="C3353" s="65"/>
      <c r="D3353" s="65"/>
      <c r="E3353" s="65"/>
      <c r="F3353" s="65"/>
      <c r="G3353" s="129"/>
    </row>
    <row r="3354" spans="1:7">
      <c r="A3354" s="65"/>
      <c r="B3354" s="65"/>
      <c r="C3354" s="65"/>
      <c r="D3354" s="65"/>
      <c r="E3354" s="65"/>
      <c r="F3354" s="65"/>
      <c r="G3354" s="129"/>
    </row>
    <row r="3355" spans="1:7">
      <c r="A3355" s="65"/>
      <c r="B3355" s="65"/>
      <c r="C3355" s="65"/>
      <c r="D3355" s="65"/>
      <c r="E3355" s="65"/>
      <c r="F3355" s="65"/>
      <c r="G3355" s="129"/>
    </row>
    <row r="3356" spans="1:7">
      <c r="A3356" s="65"/>
      <c r="B3356" s="65"/>
      <c r="C3356" s="65"/>
      <c r="D3356" s="65"/>
      <c r="E3356" s="65"/>
      <c r="F3356" s="65"/>
      <c r="G3356" s="129"/>
    </row>
    <row r="3357" spans="1:7">
      <c r="A3357" s="65"/>
      <c r="B3357" s="65"/>
      <c r="C3357" s="65"/>
      <c r="D3357" s="65"/>
      <c r="E3357" s="65"/>
      <c r="F3357" s="65"/>
      <c r="G3357" s="129"/>
    </row>
    <row r="3358" spans="1:7">
      <c r="A3358" s="65"/>
      <c r="B3358" s="65"/>
      <c r="C3358" s="65"/>
      <c r="D3358" s="65"/>
      <c r="E3358" s="65"/>
      <c r="F3358" s="65"/>
      <c r="G3358" s="129"/>
    </row>
    <row r="3359" spans="1:7">
      <c r="A3359" s="65"/>
      <c r="B3359" s="65"/>
      <c r="C3359" s="65"/>
      <c r="D3359" s="65"/>
      <c r="E3359" s="65"/>
      <c r="F3359" s="65"/>
      <c r="G3359" s="129"/>
    </row>
    <row r="3360" spans="1:7">
      <c r="A3360" s="65"/>
      <c r="B3360" s="65"/>
      <c r="C3360" s="65"/>
      <c r="D3360" s="65"/>
      <c r="E3360" s="65"/>
      <c r="F3360" s="65"/>
      <c r="G3360" s="129"/>
    </row>
    <row r="3361" spans="1:7">
      <c r="A3361" s="65"/>
      <c r="B3361" s="65"/>
      <c r="C3361" s="65"/>
      <c r="D3361" s="65"/>
      <c r="E3361" s="65"/>
      <c r="F3361" s="65"/>
      <c r="G3361" s="129"/>
    </row>
    <row r="3362" spans="1:7">
      <c r="A3362" s="65"/>
      <c r="B3362" s="65"/>
      <c r="C3362" s="65"/>
      <c r="D3362" s="65"/>
      <c r="E3362" s="65"/>
      <c r="F3362" s="65"/>
      <c r="G3362" s="129"/>
    </row>
    <row r="3363" spans="1:7">
      <c r="A3363" s="65"/>
      <c r="B3363" s="65"/>
      <c r="C3363" s="65"/>
      <c r="D3363" s="65"/>
      <c r="E3363" s="65"/>
      <c r="F3363" s="65"/>
      <c r="G3363" s="129"/>
    </row>
    <row r="3364" spans="1:7">
      <c r="A3364" s="65"/>
      <c r="B3364" s="65"/>
      <c r="C3364" s="65"/>
      <c r="D3364" s="65"/>
      <c r="E3364" s="65"/>
      <c r="F3364" s="65"/>
      <c r="G3364" s="129"/>
    </row>
    <row r="3365" spans="1:7">
      <c r="A3365" s="65"/>
      <c r="B3365" s="65"/>
      <c r="C3365" s="65"/>
      <c r="D3365" s="65"/>
      <c r="E3365" s="65"/>
      <c r="F3365" s="65"/>
      <c r="G3365" s="129"/>
    </row>
    <row r="3366" spans="1:7">
      <c r="A3366" s="65"/>
      <c r="B3366" s="65"/>
      <c r="C3366" s="65"/>
      <c r="D3366" s="65"/>
      <c r="E3366" s="65"/>
      <c r="F3366" s="65"/>
      <c r="G3366" s="129"/>
    </row>
    <row r="3367" spans="1:7">
      <c r="A3367" s="65"/>
      <c r="B3367" s="65"/>
      <c r="C3367" s="65"/>
      <c r="D3367" s="65"/>
      <c r="E3367" s="65"/>
      <c r="F3367" s="65"/>
      <c r="G3367" s="129"/>
    </row>
    <row r="3368" spans="1:7">
      <c r="A3368" s="65"/>
      <c r="B3368" s="65"/>
      <c r="C3368" s="65"/>
      <c r="D3368" s="65"/>
      <c r="E3368" s="65"/>
      <c r="F3368" s="65"/>
      <c r="G3368" s="129"/>
    </row>
    <row r="3369" spans="1:7">
      <c r="A3369" s="65"/>
      <c r="B3369" s="65"/>
      <c r="C3369" s="65"/>
      <c r="D3369" s="65"/>
      <c r="E3369" s="65"/>
      <c r="F3369" s="65"/>
      <c r="G3369" s="129"/>
    </row>
    <row r="3370" spans="1:7">
      <c r="A3370" s="65"/>
      <c r="B3370" s="65"/>
      <c r="C3370" s="65"/>
      <c r="D3370" s="65"/>
      <c r="E3370" s="65"/>
      <c r="F3370" s="65"/>
      <c r="G3370" s="129"/>
    </row>
    <row r="3371" spans="1:7">
      <c r="A3371" s="65"/>
      <c r="B3371" s="65"/>
      <c r="C3371" s="65"/>
      <c r="D3371" s="65"/>
      <c r="E3371" s="65"/>
      <c r="F3371" s="65"/>
      <c r="G3371" s="129"/>
    </row>
    <row r="3372" spans="1:7">
      <c r="A3372" s="65"/>
      <c r="B3372" s="65"/>
      <c r="C3372" s="65"/>
      <c r="D3372" s="65"/>
      <c r="E3372" s="65"/>
      <c r="F3372" s="65"/>
      <c r="G3372" s="129"/>
    </row>
    <row r="3373" spans="1:7">
      <c r="A3373" s="65"/>
      <c r="B3373" s="65"/>
      <c r="C3373" s="65"/>
      <c r="D3373" s="65"/>
      <c r="E3373" s="65"/>
      <c r="F3373" s="65"/>
      <c r="G3373" s="129"/>
    </row>
    <row r="3374" spans="1:7">
      <c r="A3374" s="65"/>
      <c r="B3374" s="65"/>
      <c r="C3374" s="65"/>
      <c r="D3374" s="65"/>
      <c r="E3374" s="65"/>
      <c r="F3374" s="65"/>
      <c r="G3374" s="129"/>
    </row>
    <row r="3375" spans="1:7">
      <c r="A3375" s="65"/>
      <c r="B3375" s="65"/>
      <c r="C3375" s="65"/>
      <c r="D3375" s="65"/>
      <c r="E3375" s="65"/>
      <c r="F3375" s="65"/>
      <c r="G3375" s="129"/>
    </row>
    <row r="3376" spans="1:7">
      <c r="A3376" s="65"/>
      <c r="B3376" s="65"/>
      <c r="C3376" s="65"/>
      <c r="D3376" s="65"/>
      <c r="E3376" s="65"/>
      <c r="F3376" s="65"/>
      <c r="G3376" s="129"/>
    </row>
    <row r="3377" spans="1:7">
      <c r="A3377" s="65"/>
      <c r="B3377" s="65"/>
      <c r="C3377" s="65"/>
      <c r="D3377" s="65"/>
      <c r="E3377" s="65"/>
      <c r="F3377" s="65"/>
      <c r="G3377" s="129"/>
    </row>
    <row r="3378" spans="1:7">
      <c r="A3378" s="65"/>
      <c r="B3378" s="65"/>
      <c r="C3378" s="65"/>
      <c r="D3378" s="65"/>
      <c r="E3378" s="65"/>
      <c r="F3378" s="65"/>
      <c r="G3378" s="129"/>
    </row>
    <row r="3379" spans="1:7">
      <c r="A3379" s="65"/>
      <c r="B3379" s="65"/>
      <c r="C3379" s="65"/>
      <c r="D3379" s="65"/>
      <c r="E3379" s="65"/>
      <c r="F3379" s="65"/>
      <c r="G3379" s="129"/>
    </row>
    <row r="3380" spans="1:7">
      <c r="A3380" s="65"/>
      <c r="B3380" s="65"/>
      <c r="C3380" s="65"/>
      <c r="D3380" s="65"/>
      <c r="E3380" s="65"/>
      <c r="F3380" s="65"/>
      <c r="G3380" s="129"/>
    </row>
    <row r="3381" spans="1:7">
      <c r="A3381" s="65"/>
      <c r="B3381" s="65"/>
      <c r="C3381" s="65"/>
      <c r="D3381" s="65"/>
      <c r="E3381" s="65"/>
      <c r="F3381" s="65"/>
      <c r="G3381" s="129"/>
    </row>
    <row r="3382" spans="1:7">
      <c r="A3382" s="65"/>
      <c r="B3382" s="65"/>
      <c r="C3382" s="65"/>
      <c r="D3382" s="65"/>
      <c r="E3382" s="65"/>
      <c r="F3382" s="65"/>
      <c r="G3382" s="129"/>
    </row>
    <row r="3383" spans="1:7">
      <c r="A3383" s="65"/>
      <c r="B3383" s="65"/>
      <c r="C3383" s="65"/>
      <c r="D3383" s="65"/>
      <c r="E3383" s="65"/>
      <c r="F3383" s="65"/>
      <c r="G3383" s="129"/>
    </row>
    <row r="3384" spans="1:7">
      <c r="A3384" s="65"/>
      <c r="B3384" s="65"/>
      <c r="C3384" s="65"/>
      <c r="D3384" s="65"/>
      <c r="E3384" s="65"/>
      <c r="F3384" s="65"/>
      <c r="G3384" s="129"/>
    </row>
    <row r="3385" spans="1:7">
      <c r="A3385" s="65"/>
      <c r="B3385" s="65"/>
      <c r="C3385" s="65"/>
      <c r="D3385" s="65"/>
      <c r="E3385" s="65"/>
      <c r="F3385" s="65"/>
      <c r="G3385" s="129"/>
    </row>
    <row r="3386" spans="1:7">
      <c r="A3386" s="65"/>
      <c r="B3386" s="65"/>
      <c r="C3386" s="65"/>
      <c r="D3386" s="65"/>
      <c r="E3386" s="65"/>
      <c r="F3386" s="65"/>
      <c r="G3386" s="129"/>
    </row>
    <row r="3387" spans="1:7">
      <c r="A3387" s="65"/>
      <c r="B3387" s="65"/>
      <c r="C3387" s="65"/>
      <c r="D3387" s="65"/>
      <c r="E3387" s="65"/>
      <c r="F3387" s="65"/>
      <c r="G3387" s="129"/>
    </row>
    <row r="3388" spans="1:7">
      <c r="A3388" s="65"/>
      <c r="B3388" s="65"/>
      <c r="C3388" s="65"/>
      <c r="D3388" s="65"/>
      <c r="E3388" s="65"/>
      <c r="F3388" s="65"/>
      <c r="G3388" s="129"/>
    </row>
    <row r="3389" spans="1:7">
      <c r="A3389" s="65"/>
      <c r="B3389" s="65"/>
      <c r="C3389" s="65"/>
      <c r="D3389" s="65"/>
      <c r="E3389" s="65"/>
      <c r="F3389" s="65"/>
      <c r="G3389" s="129"/>
    </row>
    <row r="3390" spans="1:7">
      <c r="A3390" s="65"/>
      <c r="B3390" s="65"/>
      <c r="C3390" s="65"/>
      <c r="D3390" s="65"/>
      <c r="E3390" s="65"/>
      <c r="F3390" s="65"/>
      <c r="G3390" s="129"/>
    </row>
    <row r="3391" spans="1:7">
      <c r="A3391" s="65"/>
      <c r="B3391" s="65"/>
      <c r="C3391" s="65"/>
      <c r="D3391" s="65"/>
      <c r="E3391" s="65"/>
      <c r="F3391" s="65"/>
      <c r="G3391" s="129"/>
    </row>
    <row r="3392" spans="1:7">
      <c r="A3392" s="65"/>
      <c r="B3392" s="65"/>
      <c r="C3392" s="65"/>
      <c r="D3392" s="65"/>
      <c r="E3392" s="65"/>
      <c r="F3392" s="65"/>
      <c r="G3392" s="129"/>
    </row>
    <row r="3393" spans="1:7">
      <c r="A3393" s="65"/>
      <c r="B3393" s="65"/>
      <c r="C3393" s="65"/>
      <c r="D3393" s="65"/>
      <c r="E3393" s="65"/>
      <c r="F3393" s="65"/>
      <c r="G3393" s="129"/>
    </row>
    <row r="3394" spans="1:7">
      <c r="A3394" s="65"/>
      <c r="B3394" s="65"/>
      <c r="C3394" s="65"/>
      <c r="D3394" s="65"/>
      <c r="E3394" s="65"/>
      <c r="F3394" s="65"/>
      <c r="G3394" s="129"/>
    </row>
    <row r="3395" spans="1:7">
      <c r="A3395" s="65"/>
      <c r="B3395" s="65"/>
      <c r="C3395" s="65"/>
      <c r="D3395" s="65"/>
      <c r="E3395" s="65"/>
      <c r="F3395" s="65"/>
      <c r="G3395" s="129"/>
    </row>
    <row r="3396" spans="1:7">
      <c r="A3396" s="65"/>
      <c r="B3396" s="65"/>
      <c r="C3396" s="65"/>
      <c r="D3396" s="65"/>
      <c r="E3396" s="65"/>
      <c r="F3396" s="65"/>
      <c r="G3396" s="129"/>
    </row>
    <row r="3397" spans="1:7">
      <c r="A3397" s="65"/>
      <c r="B3397" s="65"/>
      <c r="C3397" s="65"/>
      <c r="D3397" s="65"/>
      <c r="E3397" s="65"/>
      <c r="F3397" s="65"/>
      <c r="G3397" s="129"/>
    </row>
    <row r="3398" spans="1:7">
      <c r="A3398" s="65"/>
      <c r="B3398" s="65"/>
      <c r="C3398" s="65"/>
      <c r="D3398" s="65"/>
      <c r="E3398" s="65"/>
      <c r="F3398" s="65"/>
      <c r="G3398" s="129"/>
    </row>
    <row r="3399" spans="1:7">
      <c r="A3399" s="65"/>
      <c r="B3399" s="65"/>
      <c r="C3399" s="65"/>
      <c r="D3399" s="65"/>
      <c r="E3399" s="65"/>
      <c r="F3399" s="65"/>
      <c r="G3399" s="129"/>
    </row>
    <row r="3400" spans="1:7">
      <c r="A3400" s="65"/>
      <c r="B3400" s="65"/>
      <c r="C3400" s="65"/>
      <c r="D3400" s="65"/>
      <c r="E3400" s="65"/>
      <c r="F3400" s="65"/>
      <c r="G3400" s="129"/>
    </row>
    <row r="3401" spans="1:7">
      <c r="A3401" s="65"/>
      <c r="B3401" s="65"/>
      <c r="C3401" s="65"/>
      <c r="D3401" s="65"/>
      <c r="E3401" s="65"/>
      <c r="F3401" s="65"/>
      <c r="G3401" s="129"/>
    </row>
    <row r="3402" spans="1:7">
      <c r="A3402" s="65"/>
      <c r="B3402" s="65"/>
      <c r="C3402" s="65"/>
      <c r="D3402" s="65"/>
      <c r="E3402" s="65"/>
      <c r="F3402" s="65"/>
      <c r="G3402" s="129"/>
    </row>
    <row r="3403" spans="1:7">
      <c r="A3403" s="65"/>
      <c r="B3403" s="65"/>
      <c r="C3403" s="65"/>
      <c r="D3403" s="65"/>
      <c r="E3403" s="65"/>
      <c r="F3403" s="65"/>
      <c r="G3403" s="129"/>
    </row>
    <row r="3404" spans="1:7">
      <c r="A3404" s="65"/>
      <c r="B3404" s="65"/>
      <c r="C3404" s="65"/>
      <c r="D3404" s="65"/>
      <c r="E3404" s="65"/>
      <c r="F3404" s="65"/>
      <c r="G3404" s="129"/>
    </row>
    <row r="3405" spans="1:7">
      <c r="A3405" s="65"/>
      <c r="B3405" s="65"/>
      <c r="C3405" s="65"/>
      <c r="D3405" s="65"/>
      <c r="E3405" s="65"/>
      <c r="F3405" s="65"/>
      <c r="G3405" s="129"/>
    </row>
    <row r="3406" spans="1:7">
      <c r="A3406" s="65"/>
      <c r="B3406" s="65"/>
      <c r="C3406" s="65"/>
      <c r="D3406" s="65"/>
      <c r="E3406" s="65"/>
      <c r="F3406" s="65"/>
      <c r="G3406" s="129"/>
    </row>
    <row r="3407" spans="1:7">
      <c r="A3407" s="65"/>
      <c r="B3407" s="65"/>
      <c r="C3407" s="65"/>
      <c r="D3407" s="65"/>
      <c r="E3407" s="65"/>
      <c r="F3407" s="65"/>
      <c r="G3407" s="129"/>
    </row>
    <row r="3408" spans="1:7">
      <c r="A3408" s="65"/>
      <c r="B3408" s="65"/>
      <c r="C3408" s="65"/>
      <c r="D3408" s="65"/>
      <c r="E3408" s="65"/>
      <c r="F3408" s="65"/>
      <c r="G3408" s="129"/>
    </row>
    <row r="3409" spans="1:7">
      <c r="A3409" s="65"/>
      <c r="B3409" s="65"/>
      <c r="C3409" s="65"/>
      <c r="D3409" s="65"/>
      <c r="E3409" s="65"/>
      <c r="F3409" s="65"/>
      <c r="G3409" s="129"/>
    </row>
    <row r="3410" spans="1:7">
      <c r="A3410" s="65"/>
      <c r="B3410" s="65"/>
      <c r="C3410" s="65"/>
      <c r="D3410" s="65"/>
      <c r="E3410" s="65"/>
      <c r="F3410" s="65"/>
      <c r="G3410" s="129"/>
    </row>
    <row r="3411" spans="1:7">
      <c r="A3411" s="65"/>
      <c r="B3411" s="65"/>
      <c r="C3411" s="65"/>
      <c r="D3411" s="65"/>
      <c r="E3411" s="65"/>
      <c r="F3411" s="65"/>
      <c r="G3411" s="129"/>
    </row>
    <row r="3412" spans="1:7">
      <c r="A3412" s="65"/>
      <c r="B3412" s="65"/>
      <c r="C3412" s="65"/>
      <c r="D3412" s="65"/>
      <c r="E3412" s="65"/>
      <c r="F3412" s="65"/>
      <c r="G3412" s="129"/>
    </row>
    <row r="3413" spans="1:7">
      <c r="A3413" s="65"/>
      <c r="B3413" s="65"/>
      <c r="C3413" s="65"/>
      <c r="D3413" s="65"/>
      <c r="E3413" s="65"/>
      <c r="F3413" s="65"/>
      <c r="G3413" s="129"/>
    </row>
    <row r="3414" spans="1:7">
      <c r="A3414" s="65"/>
      <c r="B3414" s="65"/>
      <c r="C3414" s="65"/>
      <c r="D3414" s="65"/>
      <c r="E3414" s="65"/>
      <c r="F3414" s="65"/>
      <c r="G3414" s="129"/>
    </row>
    <row r="3415" spans="1:7">
      <c r="A3415" s="65"/>
      <c r="B3415" s="65"/>
      <c r="C3415" s="65"/>
      <c r="D3415" s="65"/>
      <c r="E3415" s="65"/>
      <c r="F3415" s="65"/>
      <c r="G3415" s="129"/>
    </row>
    <row r="3416" spans="1:7">
      <c r="A3416" s="65"/>
      <c r="B3416" s="65"/>
      <c r="C3416" s="65"/>
      <c r="D3416" s="65"/>
      <c r="E3416" s="65"/>
      <c r="F3416" s="65"/>
      <c r="G3416" s="129"/>
    </row>
    <row r="3417" spans="1:7">
      <c r="A3417" s="65"/>
      <c r="B3417" s="65"/>
      <c r="C3417" s="65"/>
      <c r="D3417" s="65"/>
      <c r="E3417" s="65"/>
      <c r="F3417" s="65"/>
      <c r="G3417" s="129"/>
    </row>
    <row r="3418" spans="1:7">
      <c r="A3418" s="65"/>
      <c r="B3418" s="65"/>
      <c r="C3418" s="65"/>
      <c r="D3418" s="65"/>
      <c r="E3418" s="65"/>
      <c r="F3418" s="65"/>
      <c r="G3418" s="129"/>
    </row>
    <row r="3419" spans="1:7">
      <c r="A3419" s="65"/>
      <c r="B3419" s="65"/>
      <c r="C3419" s="65"/>
      <c r="D3419" s="65"/>
      <c r="E3419" s="65"/>
      <c r="F3419" s="65"/>
      <c r="G3419" s="129"/>
    </row>
    <row r="3420" spans="1:7">
      <c r="A3420" s="65"/>
      <c r="B3420" s="65"/>
      <c r="C3420" s="65"/>
      <c r="D3420" s="65"/>
      <c r="E3420" s="65"/>
      <c r="F3420" s="65"/>
      <c r="G3420" s="129"/>
    </row>
    <row r="3421" spans="1:7">
      <c r="A3421" s="65"/>
      <c r="B3421" s="65"/>
      <c r="C3421" s="65"/>
      <c r="D3421" s="65"/>
      <c r="E3421" s="65"/>
      <c r="F3421" s="65"/>
      <c r="G3421" s="129"/>
    </row>
    <row r="3422" spans="1:7">
      <c r="A3422" s="65"/>
      <c r="B3422" s="65"/>
      <c r="C3422" s="65"/>
      <c r="D3422" s="65"/>
      <c r="E3422" s="65"/>
      <c r="F3422" s="65"/>
      <c r="G3422" s="129"/>
    </row>
    <row r="3423" spans="1:7">
      <c r="A3423" s="65"/>
      <c r="B3423" s="65"/>
      <c r="C3423" s="65"/>
      <c r="D3423" s="65"/>
      <c r="E3423" s="65"/>
      <c r="F3423" s="65"/>
      <c r="G3423" s="129"/>
    </row>
    <row r="3424" spans="1:7">
      <c r="A3424" s="65"/>
      <c r="B3424" s="65"/>
      <c r="C3424" s="65"/>
      <c r="D3424" s="65"/>
      <c r="E3424" s="65"/>
      <c r="F3424" s="65"/>
      <c r="G3424" s="129"/>
    </row>
    <row r="3425" spans="1:7">
      <c r="A3425" s="65"/>
      <c r="B3425" s="65"/>
      <c r="C3425" s="65"/>
      <c r="D3425" s="65"/>
      <c r="E3425" s="65"/>
      <c r="F3425" s="65"/>
      <c r="G3425" s="129"/>
    </row>
    <row r="3426" spans="1:7">
      <c r="A3426" s="65"/>
      <c r="B3426" s="65"/>
      <c r="C3426" s="65"/>
      <c r="D3426" s="65"/>
      <c r="E3426" s="65"/>
      <c r="F3426" s="65"/>
      <c r="G3426" s="129"/>
    </row>
    <row r="3427" spans="1:7">
      <c r="A3427" s="65"/>
      <c r="B3427" s="65"/>
      <c r="C3427" s="65"/>
      <c r="D3427" s="65"/>
      <c r="E3427" s="65"/>
      <c r="F3427" s="65"/>
      <c r="G3427" s="129"/>
    </row>
    <row r="3428" spans="1:7">
      <c r="A3428" s="65"/>
      <c r="B3428" s="65"/>
      <c r="C3428" s="65"/>
      <c r="D3428" s="65"/>
      <c r="E3428" s="65"/>
      <c r="F3428" s="65"/>
      <c r="G3428" s="129"/>
    </row>
    <row r="3429" spans="1:7">
      <c r="A3429" s="65"/>
      <c r="B3429" s="65"/>
      <c r="C3429" s="65"/>
      <c r="D3429" s="65"/>
      <c r="E3429" s="65"/>
      <c r="F3429" s="65"/>
      <c r="G3429" s="129"/>
    </row>
    <row r="3430" spans="1:7">
      <c r="A3430" s="65"/>
      <c r="B3430" s="65"/>
      <c r="C3430" s="65"/>
      <c r="D3430" s="65"/>
      <c r="E3430" s="65"/>
      <c r="F3430" s="65"/>
      <c r="G3430" s="129"/>
    </row>
    <row r="3431" spans="1:7">
      <c r="A3431" s="65"/>
      <c r="B3431" s="65"/>
      <c r="C3431" s="65"/>
      <c r="D3431" s="65"/>
      <c r="E3431" s="65"/>
      <c r="F3431" s="65"/>
      <c r="G3431" s="129"/>
    </row>
    <row r="3432" spans="1:7">
      <c r="A3432" s="65"/>
      <c r="B3432" s="65"/>
      <c r="C3432" s="65"/>
      <c r="D3432" s="65"/>
      <c r="E3432" s="65"/>
      <c r="F3432" s="65"/>
      <c r="G3432" s="129"/>
    </row>
    <row r="3433" spans="1:7">
      <c r="A3433" s="65"/>
      <c r="B3433" s="65"/>
      <c r="C3433" s="65"/>
      <c r="D3433" s="65"/>
      <c r="E3433" s="65"/>
      <c r="F3433" s="65"/>
      <c r="G3433" s="129"/>
    </row>
    <row r="3434" spans="1:7">
      <c r="A3434" s="65"/>
      <c r="B3434" s="65"/>
      <c r="C3434" s="65"/>
      <c r="D3434" s="65"/>
      <c r="E3434" s="65"/>
      <c r="F3434" s="65"/>
      <c r="G3434" s="129"/>
    </row>
    <row r="3435" spans="1:7">
      <c r="A3435" s="65"/>
      <c r="B3435" s="65"/>
      <c r="C3435" s="65"/>
      <c r="D3435" s="65"/>
      <c r="E3435" s="65"/>
      <c r="F3435" s="65"/>
      <c r="G3435" s="129"/>
    </row>
    <row r="3436" spans="1:7">
      <c r="A3436" s="65"/>
      <c r="B3436" s="65"/>
      <c r="C3436" s="65"/>
      <c r="D3436" s="65"/>
      <c r="E3436" s="65"/>
      <c r="F3436" s="65"/>
      <c r="G3436" s="129"/>
    </row>
    <row r="3437" spans="1:7">
      <c r="A3437" s="65"/>
      <c r="B3437" s="65"/>
      <c r="C3437" s="65"/>
      <c r="D3437" s="65"/>
      <c r="E3437" s="65"/>
      <c r="F3437" s="65"/>
      <c r="G3437" s="129"/>
    </row>
    <row r="3438" spans="1:7">
      <c r="A3438" s="65"/>
      <c r="B3438" s="65"/>
      <c r="C3438" s="65"/>
      <c r="D3438" s="65"/>
      <c r="E3438" s="65"/>
      <c r="F3438" s="65"/>
      <c r="G3438" s="129"/>
    </row>
    <row r="3439" spans="1:7">
      <c r="A3439" s="65"/>
      <c r="B3439" s="65"/>
      <c r="C3439" s="65"/>
      <c r="D3439" s="65"/>
      <c r="E3439" s="65"/>
      <c r="F3439" s="65"/>
      <c r="G3439" s="129"/>
    </row>
    <row r="3440" spans="1:7">
      <c r="A3440" s="65"/>
      <c r="B3440" s="65"/>
      <c r="C3440" s="65"/>
      <c r="D3440" s="65"/>
      <c r="E3440" s="65"/>
      <c r="F3440" s="65"/>
      <c r="G3440" s="129"/>
    </row>
    <row r="3441" spans="1:7">
      <c r="A3441" s="65"/>
      <c r="B3441" s="65"/>
      <c r="C3441" s="65"/>
      <c r="D3441" s="65"/>
      <c r="E3441" s="65"/>
      <c r="F3441" s="65"/>
      <c r="G3441" s="129"/>
    </row>
    <row r="3442" spans="1:7">
      <c r="A3442" s="65"/>
      <c r="B3442" s="65"/>
      <c r="C3442" s="65"/>
      <c r="D3442" s="65"/>
      <c r="E3442" s="65"/>
      <c r="F3442" s="65"/>
      <c r="G3442" s="129"/>
    </row>
    <row r="3443" spans="1:7">
      <c r="A3443" s="65"/>
      <c r="B3443" s="65"/>
      <c r="C3443" s="65"/>
      <c r="D3443" s="65"/>
      <c r="E3443" s="65"/>
      <c r="F3443" s="65"/>
      <c r="G3443" s="129"/>
    </row>
    <row r="3444" spans="1:7">
      <c r="A3444" s="65"/>
      <c r="B3444" s="65"/>
      <c r="C3444" s="65"/>
      <c r="D3444" s="65"/>
      <c r="E3444" s="65"/>
      <c r="F3444" s="65"/>
      <c r="G3444" s="129"/>
    </row>
    <row r="3445" spans="1:7">
      <c r="A3445" s="65"/>
      <c r="B3445" s="65"/>
      <c r="C3445" s="65"/>
      <c r="D3445" s="65"/>
      <c r="E3445" s="65"/>
      <c r="F3445" s="65"/>
      <c r="G3445" s="129"/>
    </row>
    <row r="3446" spans="1:7">
      <c r="A3446" s="65"/>
      <c r="B3446" s="65"/>
      <c r="C3446" s="65"/>
      <c r="D3446" s="65"/>
      <c r="E3446" s="65"/>
      <c r="F3446" s="65"/>
      <c r="G3446" s="129"/>
    </row>
    <row r="3447" spans="1:7">
      <c r="A3447" s="65"/>
      <c r="B3447" s="65"/>
      <c r="C3447" s="65"/>
      <c r="D3447" s="65"/>
      <c r="E3447" s="65"/>
      <c r="F3447" s="65"/>
      <c r="G3447" s="129"/>
    </row>
    <row r="3448" spans="1:7">
      <c r="A3448" s="65"/>
      <c r="B3448" s="65"/>
      <c r="C3448" s="65"/>
      <c r="D3448" s="65"/>
      <c r="E3448" s="65"/>
      <c r="F3448" s="65"/>
      <c r="G3448" s="129"/>
    </row>
    <row r="3449" spans="1:7">
      <c r="A3449" s="65"/>
      <c r="B3449" s="65"/>
      <c r="C3449" s="65"/>
      <c r="D3449" s="65"/>
      <c r="E3449" s="65"/>
      <c r="F3449" s="65"/>
      <c r="G3449" s="129"/>
    </row>
    <row r="3450" spans="1:7">
      <c r="A3450" s="65"/>
      <c r="B3450" s="65"/>
      <c r="C3450" s="65"/>
      <c r="D3450" s="65"/>
      <c r="E3450" s="65"/>
      <c r="F3450" s="65"/>
      <c r="G3450" s="129"/>
    </row>
    <row r="3451" spans="1:7">
      <c r="A3451" s="65"/>
      <c r="B3451" s="65"/>
      <c r="C3451" s="65"/>
      <c r="D3451" s="65"/>
      <c r="E3451" s="65"/>
      <c r="F3451" s="65"/>
      <c r="G3451" s="129"/>
    </row>
    <row r="3452" spans="1:7">
      <c r="A3452" s="65"/>
      <c r="B3452" s="65"/>
      <c r="C3452" s="65"/>
      <c r="D3452" s="65"/>
      <c r="E3452" s="65"/>
      <c r="F3452" s="65"/>
      <c r="G3452" s="129"/>
    </row>
    <row r="3453" spans="1:7">
      <c r="A3453" s="65"/>
      <c r="B3453" s="65"/>
      <c r="C3453" s="65"/>
      <c r="D3453" s="65"/>
      <c r="E3453" s="65"/>
      <c r="F3453" s="65"/>
      <c r="G3453" s="129"/>
    </row>
    <row r="3454" spans="1:7">
      <c r="A3454" s="65"/>
      <c r="B3454" s="65"/>
      <c r="C3454" s="65"/>
      <c r="D3454" s="65"/>
      <c r="E3454" s="65"/>
      <c r="F3454" s="65"/>
      <c r="G3454" s="129"/>
    </row>
    <row r="3455" spans="1:7">
      <c r="A3455" s="65"/>
      <c r="B3455" s="65"/>
      <c r="C3455" s="65"/>
      <c r="D3455" s="65"/>
      <c r="E3455" s="65"/>
      <c r="F3455" s="65"/>
      <c r="G3455" s="129"/>
    </row>
    <row r="3456" spans="1:7">
      <c r="A3456" s="65"/>
      <c r="B3456" s="65"/>
      <c r="C3456" s="65"/>
      <c r="D3456" s="65"/>
      <c r="E3456" s="65"/>
      <c r="F3456" s="65"/>
      <c r="G3456" s="129"/>
    </row>
    <row r="3457" spans="1:7">
      <c r="A3457" s="65"/>
      <c r="B3457" s="65"/>
      <c r="C3457" s="65"/>
      <c r="D3457" s="65"/>
      <c r="E3457" s="65"/>
      <c r="F3457" s="65"/>
      <c r="G3457" s="129"/>
    </row>
    <row r="3458" spans="1:7">
      <c r="A3458" s="65"/>
      <c r="B3458" s="65"/>
      <c r="C3458" s="65"/>
      <c r="D3458" s="65"/>
      <c r="E3458" s="65"/>
      <c r="F3458" s="65"/>
      <c r="G3458" s="129"/>
    </row>
    <row r="3459" spans="1:7">
      <c r="A3459" s="65"/>
      <c r="B3459" s="65"/>
      <c r="C3459" s="65"/>
      <c r="D3459" s="65"/>
      <c r="E3459" s="65"/>
      <c r="F3459" s="65"/>
      <c r="G3459" s="129"/>
    </row>
    <row r="3460" spans="1:7">
      <c r="A3460" s="65"/>
      <c r="B3460" s="65"/>
      <c r="C3460" s="65"/>
      <c r="D3460" s="65"/>
      <c r="E3460" s="65"/>
      <c r="F3460" s="65"/>
      <c r="G3460" s="129"/>
    </row>
    <row r="3461" spans="1:7">
      <c r="A3461" s="65"/>
      <c r="B3461" s="65"/>
      <c r="C3461" s="65"/>
      <c r="D3461" s="65"/>
      <c r="E3461" s="65"/>
      <c r="F3461" s="65"/>
      <c r="G3461" s="129"/>
    </row>
    <row r="3462" spans="1:7">
      <c r="A3462" s="65"/>
      <c r="B3462" s="65"/>
      <c r="C3462" s="65"/>
      <c r="D3462" s="65"/>
      <c r="E3462" s="65"/>
      <c r="F3462" s="65"/>
      <c r="G3462" s="129"/>
    </row>
    <row r="3463" spans="1:7">
      <c r="A3463" s="65"/>
      <c r="B3463" s="65"/>
      <c r="C3463" s="65"/>
      <c r="D3463" s="65"/>
      <c r="E3463" s="65"/>
      <c r="F3463" s="65"/>
      <c r="G3463" s="129"/>
    </row>
    <row r="3464" spans="1:7">
      <c r="A3464" s="65"/>
      <c r="B3464" s="65"/>
      <c r="C3464" s="65"/>
      <c r="D3464" s="65"/>
      <c r="E3464" s="65"/>
      <c r="F3464" s="65"/>
      <c r="G3464" s="129"/>
    </row>
    <row r="3465" spans="1:7">
      <c r="A3465" s="65"/>
      <c r="B3465" s="65"/>
      <c r="C3465" s="65"/>
      <c r="D3465" s="65"/>
      <c r="E3465" s="65"/>
      <c r="F3465" s="65"/>
      <c r="G3465" s="129"/>
    </row>
    <row r="3466" spans="1:7">
      <c r="A3466" s="65"/>
      <c r="B3466" s="65"/>
      <c r="C3466" s="65"/>
      <c r="D3466" s="65"/>
      <c r="E3466" s="65"/>
      <c r="F3466" s="65"/>
      <c r="G3466" s="129"/>
    </row>
    <row r="3467" spans="1:7">
      <c r="A3467" s="65"/>
      <c r="B3467" s="65"/>
      <c r="C3467" s="65"/>
      <c r="D3467" s="65"/>
      <c r="E3467" s="65"/>
      <c r="F3467" s="65"/>
      <c r="G3467" s="129"/>
    </row>
    <row r="3468" spans="1:7">
      <c r="A3468" s="65"/>
      <c r="B3468" s="65"/>
      <c r="C3468" s="65"/>
      <c r="D3468" s="65"/>
      <c r="E3468" s="65"/>
      <c r="F3468" s="65"/>
      <c r="G3468" s="129"/>
    </row>
    <row r="3469" spans="1:7">
      <c r="A3469" s="65"/>
      <c r="B3469" s="65"/>
      <c r="C3469" s="65"/>
      <c r="D3469" s="65"/>
      <c r="E3469" s="65"/>
      <c r="F3469" s="65"/>
      <c r="G3469" s="129"/>
    </row>
    <row r="3470" spans="1:7">
      <c r="A3470" s="65"/>
      <c r="B3470" s="65"/>
      <c r="C3470" s="65"/>
      <c r="D3470" s="65"/>
      <c r="E3470" s="65"/>
      <c r="F3470" s="65"/>
      <c r="G3470" s="129"/>
    </row>
    <row r="3471" spans="1:7">
      <c r="A3471" s="65"/>
      <c r="B3471" s="65"/>
      <c r="C3471" s="65"/>
      <c r="D3471" s="65"/>
      <c r="E3471" s="65"/>
      <c r="F3471" s="65"/>
      <c r="G3471" s="129"/>
    </row>
    <row r="3472" spans="1:7">
      <c r="A3472" s="65"/>
      <c r="B3472" s="65"/>
      <c r="C3472" s="65"/>
      <c r="D3472" s="65"/>
      <c r="E3472" s="65"/>
      <c r="F3472" s="65"/>
      <c r="G3472" s="129"/>
    </row>
    <row r="3473" spans="1:7">
      <c r="A3473" s="65"/>
      <c r="B3473" s="65"/>
      <c r="C3473" s="65"/>
      <c r="D3473" s="65"/>
      <c r="E3473" s="65"/>
      <c r="F3473" s="65"/>
      <c r="G3473" s="129"/>
    </row>
    <row r="3474" spans="1:7">
      <c r="A3474" s="65"/>
      <c r="B3474" s="65"/>
      <c r="C3474" s="65"/>
      <c r="D3474" s="65"/>
      <c r="E3474" s="65"/>
      <c r="F3474" s="65"/>
      <c r="G3474" s="129"/>
    </row>
    <row r="3475" spans="1:7">
      <c r="A3475" s="65"/>
      <c r="B3475" s="65"/>
      <c r="C3475" s="65"/>
      <c r="D3475" s="65"/>
      <c r="E3475" s="65"/>
      <c r="F3475" s="65"/>
      <c r="G3475" s="129"/>
    </row>
    <row r="3476" spans="1:7">
      <c r="A3476" s="65"/>
      <c r="B3476" s="65"/>
      <c r="C3476" s="65"/>
      <c r="D3476" s="65"/>
      <c r="E3476" s="65"/>
      <c r="F3476" s="65"/>
      <c r="G3476" s="129"/>
    </row>
    <row r="3477" spans="1:7">
      <c r="A3477" s="65"/>
      <c r="B3477" s="65"/>
      <c r="C3477" s="65"/>
      <c r="D3477" s="65"/>
      <c r="E3477" s="65"/>
      <c r="F3477" s="65"/>
      <c r="G3477" s="129"/>
    </row>
    <row r="3478" spans="1:7">
      <c r="A3478" s="65"/>
      <c r="B3478" s="65"/>
      <c r="C3478" s="65"/>
      <c r="D3478" s="65"/>
      <c r="E3478" s="65"/>
      <c r="F3478" s="65"/>
      <c r="G3478" s="129"/>
    </row>
    <row r="3479" spans="1:7">
      <c r="A3479" s="65"/>
      <c r="B3479" s="65"/>
      <c r="C3479" s="65"/>
      <c r="D3479" s="65"/>
      <c r="E3479" s="65"/>
      <c r="F3479" s="65"/>
      <c r="G3479" s="129"/>
    </row>
    <row r="3480" spans="1:7">
      <c r="A3480" s="65"/>
      <c r="B3480" s="65"/>
      <c r="C3480" s="65"/>
      <c r="D3480" s="65"/>
      <c r="E3480" s="65"/>
      <c r="F3480" s="65"/>
      <c r="G3480" s="129"/>
    </row>
    <row r="3481" spans="1:7">
      <c r="A3481" s="65"/>
      <c r="B3481" s="65"/>
      <c r="C3481" s="65"/>
      <c r="D3481" s="65"/>
      <c r="E3481" s="65"/>
      <c r="F3481" s="65"/>
      <c r="G3481" s="129"/>
    </row>
    <row r="3482" spans="1:7">
      <c r="A3482" s="65"/>
      <c r="B3482" s="65"/>
      <c r="C3482" s="65"/>
      <c r="D3482" s="65"/>
      <c r="E3482" s="65"/>
      <c r="F3482" s="65"/>
      <c r="G3482" s="129"/>
    </row>
    <row r="3483" spans="1:7">
      <c r="A3483" s="65"/>
      <c r="B3483" s="65"/>
      <c r="C3483" s="65"/>
      <c r="D3483" s="65"/>
      <c r="E3483" s="65"/>
      <c r="F3483" s="65"/>
      <c r="G3483" s="129"/>
    </row>
    <row r="3484" spans="1:7">
      <c r="A3484" s="65"/>
      <c r="B3484" s="65"/>
      <c r="C3484" s="65"/>
      <c r="D3484" s="65"/>
      <c r="E3484" s="65"/>
      <c r="F3484" s="65"/>
      <c r="G3484" s="129"/>
    </row>
    <row r="3485" spans="1:7">
      <c r="A3485" s="65"/>
      <c r="B3485" s="65"/>
      <c r="C3485" s="65"/>
      <c r="D3485" s="65"/>
      <c r="E3485" s="65"/>
      <c r="F3485" s="65"/>
      <c r="G3485" s="129"/>
    </row>
    <row r="3486" spans="1:7">
      <c r="A3486" s="65"/>
      <c r="B3486" s="65"/>
      <c r="C3486" s="65"/>
      <c r="D3486" s="65"/>
      <c r="E3486" s="65"/>
      <c r="F3486" s="65"/>
      <c r="G3486" s="129"/>
    </row>
    <row r="3487" spans="1:7">
      <c r="A3487" s="65"/>
      <c r="B3487" s="65"/>
      <c r="C3487" s="65"/>
      <c r="D3487" s="65"/>
      <c r="E3487" s="65"/>
      <c r="F3487" s="65"/>
      <c r="G3487" s="129"/>
    </row>
    <row r="3488" spans="1:7">
      <c r="A3488" s="65"/>
      <c r="B3488" s="65"/>
      <c r="C3488" s="65"/>
      <c r="D3488" s="65"/>
      <c r="E3488" s="65"/>
      <c r="F3488" s="65"/>
      <c r="G3488" s="129"/>
    </row>
    <row r="3489" spans="1:7">
      <c r="A3489" s="65"/>
      <c r="B3489" s="65"/>
      <c r="C3489" s="65"/>
      <c r="D3489" s="65"/>
      <c r="E3489" s="65"/>
      <c r="F3489" s="65"/>
      <c r="G3489" s="129"/>
    </row>
    <row r="3490" spans="1:7">
      <c r="A3490" s="65"/>
      <c r="B3490" s="65"/>
      <c r="C3490" s="65"/>
      <c r="D3490" s="65"/>
      <c r="E3490" s="65"/>
      <c r="F3490" s="65"/>
      <c r="G3490" s="129"/>
    </row>
    <row r="3491" spans="1:7">
      <c r="A3491" s="65"/>
      <c r="B3491" s="65"/>
      <c r="C3491" s="65"/>
      <c r="D3491" s="65"/>
      <c r="E3491" s="65"/>
      <c r="F3491" s="65"/>
      <c r="G3491" s="129"/>
    </row>
    <row r="3492" spans="1:7">
      <c r="A3492" s="65"/>
      <c r="B3492" s="65"/>
      <c r="C3492" s="65"/>
      <c r="D3492" s="65"/>
      <c r="E3492" s="65"/>
      <c r="F3492" s="65"/>
      <c r="G3492" s="129"/>
    </row>
    <row r="3493" spans="1:7">
      <c r="A3493" s="65"/>
      <c r="B3493" s="65"/>
      <c r="C3493" s="65"/>
      <c r="D3493" s="65"/>
      <c r="E3493" s="65"/>
      <c r="F3493" s="65"/>
      <c r="G3493" s="129"/>
    </row>
    <row r="3494" spans="1:7">
      <c r="A3494" s="65"/>
      <c r="B3494" s="65"/>
      <c r="C3494" s="65"/>
      <c r="D3494" s="65"/>
      <c r="E3494" s="65"/>
      <c r="F3494" s="65"/>
      <c r="G3494" s="129"/>
    </row>
    <row r="3495" spans="1:7">
      <c r="A3495" s="65"/>
      <c r="B3495" s="65"/>
      <c r="C3495" s="65"/>
      <c r="D3495" s="65"/>
      <c r="E3495" s="65"/>
      <c r="F3495" s="65"/>
      <c r="G3495" s="129"/>
    </row>
    <row r="3496" spans="1:7">
      <c r="A3496" s="65"/>
      <c r="B3496" s="65"/>
      <c r="C3496" s="65"/>
      <c r="D3496" s="65"/>
      <c r="E3496" s="65"/>
      <c r="F3496" s="65"/>
      <c r="G3496" s="129"/>
    </row>
    <row r="3497" spans="1:7">
      <c r="A3497" s="65"/>
      <c r="B3497" s="65"/>
      <c r="C3497" s="65"/>
      <c r="D3497" s="65"/>
      <c r="E3497" s="65"/>
      <c r="F3497" s="65"/>
      <c r="G3497" s="129"/>
    </row>
    <row r="3498" spans="1:7">
      <c r="A3498" s="65"/>
      <c r="B3498" s="65"/>
      <c r="C3498" s="65"/>
      <c r="D3498" s="65"/>
      <c r="E3498" s="65"/>
      <c r="F3498" s="65"/>
      <c r="G3498" s="129"/>
    </row>
    <row r="3499" spans="1:7">
      <c r="A3499" s="65"/>
      <c r="B3499" s="65"/>
      <c r="C3499" s="65"/>
      <c r="D3499" s="65"/>
      <c r="E3499" s="65"/>
      <c r="F3499" s="65"/>
      <c r="G3499" s="129"/>
    </row>
    <row r="3500" spans="1:7">
      <c r="A3500" s="65"/>
      <c r="B3500" s="65"/>
      <c r="C3500" s="65"/>
      <c r="D3500" s="65"/>
      <c r="E3500" s="65"/>
      <c r="F3500" s="65"/>
      <c r="G3500" s="129"/>
    </row>
    <row r="3501" spans="1:7">
      <c r="A3501" s="65"/>
      <c r="B3501" s="65"/>
      <c r="C3501" s="65"/>
      <c r="D3501" s="65"/>
      <c r="E3501" s="65"/>
      <c r="F3501" s="65"/>
      <c r="G3501" s="129"/>
    </row>
    <row r="3502" spans="1:7">
      <c r="A3502" s="65"/>
      <c r="B3502" s="65"/>
      <c r="C3502" s="65"/>
      <c r="D3502" s="65"/>
      <c r="E3502" s="65"/>
      <c r="F3502" s="65"/>
      <c r="G3502" s="129"/>
    </row>
    <row r="3503" spans="1:7">
      <c r="A3503" s="65"/>
      <c r="B3503" s="65"/>
      <c r="C3503" s="65"/>
      <c r="D3503" s="65"/>
      <c r="E3503" s="65"/>
      <c r="F3503" s="65"/>
      <c r="G3503" s="129"/>
    </row>
    <row r="3504" spans="1:7">
      <c r="A3504" s="65"/>
      <c r="B3504" s="65"/>
      <c r="C3504" s="65"/>
      <c r="D3504" s="65"/>
      <c r="E3504" s="65"/>
      <c r="F3504" s="65"/>
      <c r="G3504" s="129"/>
    </row>
    <row r="3505" spans="1:7">
      <c r="A3505" s="65"/>
      <c r="B3505" s="65"/>
      <c r="C3505" s="65"/>
      <c r="D3505" s="65"/>
      <c r="E3505" s="65"/>
      <c r="F3505" s="65"/>
      <c r="G3505" s="129"/>
    </row>
    <row r="3506" spans="1:7">
      <c r="A3506" s="65"/>
      <c r="B3506" s="65"/>
      <c r="C3506" s="65"/>
      <c r="D3506" s="65"/>
      <c r="E3506" s="65"/>
      <c r="F3506" s="65"/>
      <c r="G3506" s="129"/>
    </row>
    <row r="3507" spans="1:7">
      <c r="A3507" s="65"/>
      <c r="B3507" s="65"/>
      <c r="C3507" s="65"/>
      <c r="D3507" s="65"/>
      <c r="E3507" s="65"/>
      <c r="F3507" s="65"/>
      <c r="G3507" s="129"/>
    </row>
    <row r="3508" spans="1:7">
      <c r="A3508" s="65"/>
      <c r="B3508" s="65"/>
      <c r="C3508" s="65"/>
      <c r="D3508" s="65"/>
      <c r="E3508" s="65"/>
      <c r="F3508" s="65"/>
      <c r="G3508" s="129"/>
    </row>
    <row r="3509" spans="1:7">
      <c r="A3509" s="65"/>
      <c r="B3509" s="65"/>
      <c r="C3509" s="65"/>
      <c r="D3509" s="65"/>
      <c r="E3509" s="65"/>
      <c r="F3509" s="65"/>
      <c r="G3509" s="129"/>
    </row>
    <row r="3510" spans="1:7">
      <c r="A3510" s="65"/>
      <c r="B3510" s="65"/>
      <c r="C3510" s="65"/>
      <c r="D3510" s="65"/>
      <c r="E3510" s="65"/>
      <c r="F3510" s="65"/>
      <c r="G3510" s="129"/>
    </row>
    <row r="3511" spans="1:7">
      <c r="A3511" s="65"/>
      <c r="B3511" s="65"/>
      <c r="C3511" s="65"/>
      <c r="D3511" s="65"/>
      <c r="E3511" s="65"/>
      <c r="F3511" s="65"/>
      <c r="G3511" s="129"/>
    </row>
    <row r="3512" spans="1:7">
      <c r="A3512" s="65"/>
      <c r="B3512" s="65"/>
      <c r="C3512" s="65"/>
      <c r="D3512" s="65"/>
      <c r="E3512" s="65"/>
      <c r="F3512" s="65"/>
      <c r="G3512" s="129"/>
    </row>
    <row r="3513" spans="1:7">
      <c r="A3513" s="65"/>
      <c r="B3513" s="65"/>
      <c r="C3513" s="65"/>
      <c r="D3513" s="65"/>
      <c r="E3513" s="65"/>
      <c r="F3513" s="65"/>
      <c r="G3513" s="129"/>
    </row>
    <row r="3514" spans="1:7">
      <c r="A3514" s="65"/>
      <c r="B3514" s="65"/>
      <c r="C3514" s="65"/>
      <c r="D3514" s="65"/>
      <c r="E3514" s="65"/>
      <c r="F3514" s="65"/>
      <c r="G3514" s="129"/>
    </row>
    <row r="3515" spans="1:7">
      <c r="A3515" s="65"/>
      <c r="B3515" s="65"/>
      <c r="C3515" s="65"/>
      <c r="D3515" s="65"/>
      <c r="E3515" s="65"/>
      <c r="F3515" s="65"/>
      <c r="G3515" s="129"/>
    </row>
    <row r="3516" spans="1:7">
      <c r="A3516" s="65"/>
      <c r="B3516" s="65"/>
      <c r="C3516" s="65"/>
      <c r="D3516" s="65"/>
      <c r="E3516" s="65"/>
      <c r="F3516" s="65"/>
      <c r="G3516" s="129"/>
    </row>
    <row r="3517" spans="1:7">
      <c r="A3517" s="65"/>
      <c r="B3517" s="65"/>
      <c r="C3517" s="65"/>
      <c r="D3517" s="65"/>
      <c r="E3517" s="65"/>
      <c r="F3517" s="65"/>
      <c r="G3517" s="129"/>
    </row>
    <row r="3518" spans="1:7">
      <c r="A3518" s="65"/>
      <c r="B3518" s="65"/>
      <c r="C3518" s="65"/>
      <c r="D3518" s="65"/>
      <c r="E3518" s="65"/>
      <c r="F3518" s="65"/>
      <c r="G3518" s="129"/>
    </row>
    <row r="3519" spans="1:7">
      <c r="A3519" s="65"/>
      <c r="B3519" s="65"/>
      <c r="C3519" s="65"/>
      <c r="D3519" s="65"/>
      <c r="E3519" s="65"/>
      <c r="F3519" s="65"/>
      <c r="G3519" s="129"/>
    </row>
    <row r="3520" spans="1:7">
      <c r="A3520" s="65"/>
      <c r="B3520" s="65"/>
      <c r="C3520" s="65"/>
      <c r="D3520" s="65"/>
      <c r="E3520" s="65"/>
      <c r="F3520" s="65"/>
      <c r="G3520" s="129"/>
    </row>
    <row r="3521" spans="1:7">
      <c r="A3521" s="65"/>
      <c r="B3521" s="65"/>
      <c r="C3521" s="65"/>
      <c r="D3521" s="65"/>
      <c r="E3521" s="65"/>
      <c r="F3521" s="65"/>
      <c r="G3521" s="129"/>
    </row>
    <row r="3522" spans="1:7">
      <c r="A3522" s="65"/>
      <c r="B3522" s="65"/>
      <c r="C3522" s="65"/>
      <c r="D3522" s="65"/>
      <c r="E3522" s="65"/>
      <c r="F3522" s="65"/>
      <c r="G3522" s="129"/>
    </row>
    <row r="3523" spans="1:7">
      <c r="A3523" s="65"/>
      <c r="B3523" s="65"/>
      <c r="C3523" s="65"/>
      <c r="D3523" s="65"/>
      <c r="E3523" s="65"/>
      <c r="F3523" s="65"/>
      <c r="G3523" s="129"/>
    </row>
    <row r="3524" spans="1:7">
      <c r="A3524" s="65"/>
      <c r="B3524" s="65"/>
      <c r="C3524" s="65"/>
      <c r="D3524" s="65"/>
      <c r="E3524" s="65"/>
      <c r="F3524" s="65"/>
      <c r="G3524" s="129"/>
    </row>
    <row r="3525" spans="1:7">
      <c r="A3525" s="65"/>
      <c r="B3525" s="65"/>
      <c r="C3525" s="65"/>
      <c r="D3525" s="65"/>
      <c r="E3525" s="65"/>
      <c r="F3525" s="65"/>
      <c r="G3525" s="129"/>
    </row>
    <row r="3526" spans="1:7">
      <c r="A3526" s="65"/>
      <c r="B3526" s="65"/>
      <c r="C3526" s="65"/>
      <c r="D3526" s="65"/>
      <c r="E3526" s="65"/>
      <c r="F3526" s="65"/>
      <c r="G3526" s="129"/>
    </row>
    <row r="3527" spans="1:7">
      <c r="A3527" s="65"/>
      <c r="B3527" s="65"/>
      <c r="C3527" s="65"/>
      <c r="D3527" s="65"/>
      <c r="E3527" s="65"/>
      <c r="F3527" s="65"/>
      <c r="G3527" s="129"/>
    </row>
    <row r="3528" spans="1:7">
      <c r="A3528" s="65"/>
      <c r="B3528" s="65"/>
      <c r="C3528" s="65"/>
      <c r="D3528" s="65"/>
      <c r="E3528" s="65"/>
      <c r="F3528" s="65"/>
      <c r="G3528" s="129"/>
    </row>
    <row r="3529" spans="1:7">
      <c r="A3529" s="65"/>
      <c r="B3529" s="65"/>
      <c r="C3529" s="65"/>
      <c r="D3529" s="65"/>
      <c r="E3529" s="65"/>
      <c r="F3529" s="65"/>
      <c r="G3529" s="129"/>
    </row>
    <row r="3530" spans="1:7">
      <c r="A3530" s="65"/>
      <c r="B3530" s="65"/>
      <c r="C3530" s="65"/>
      <c r="D3530" s="65"/>
      <c r="E3530" s="65"/>
      <c r="F3530" s="65"/>
      <c r="G3530" s="129"/>
    </row>
    <row r="3531" spans="1:7">
      <c r="A3531" s="65"/>
      <c r="B3531" s="65"/>
      <c r="C3531" s="65"/>
      <c r="D3531" s="65"/>
      <c r="E3531" s="65"/>
      <c r="F3531" s="65"/>
      <c r="G3531" s="129"/>
    </row>
    <row r="3532" spans="1:7">
      <c r="A3532" s="65"/>
      <c r="B3532" s="65"/>
      <c r="C3532" s="65"/>
      <c r="D3532" s="65"/>
      <c r="E3532" s="65"/>
      <c r="F3532" s="65"/>
      <c r="G3532" s="129"/>
    </row>
    <row r="3533" spans="1:7">
      <c r="A3533" s="65"/>
      <c r="B3533" s="65"/>
      <c r="C3533" s="65"/>
      <c r="D3533" s="65"/>
      <c r="E3533" s="65"/>
      <c r="F3533" s="65"/>
      <c r="G3533" s="129"/>
    </row>
    <row r="3534" spans="1:7">
      <c r="A3534" s="65"/>
      <c r="B3534" s="65"/>
      <c r="C3534" s="65"/>
      <c r="D3534" s="65"/>
      <c r="E3534" s="65"/>
      <c r="F3534" s="65"/>
      <c r="G3534" s="129"/>
    </row>
    <row r="3535" spans="1:7">
      <c r="A3535" s="65"/>
      <c r="B3535" s="65"/>
      <c r="C3535" s="65"/>
      <c r="D3535" s="65"/>
      <c r="E3535" s="65"/>
      <c r="F3535" s="65"/>
      <c r="G3535" s="129"/>
    </row>
    <row r="3536" spans="1:7">
      <c r="A3536" s="65"/>
      <c r="B3536" s="65"/>
      <c r="C3536" s="65"/>
      <c r="D3536" s="65"/>
      <c r="E3536" s="65"/>
      <c r="F3536" s="65"/>
      <c r="G3536" s="129"/>
    </row>
    <row r="3537" spans="1:7">
      <c r="A3537" s="65"/>
      <c r="B3537" s="65"/>
      <c r="C3537" s="65"/>
      <c r="D3537" s="65"/>
      <c r="E3537" s="65"/>
      <c r="F3537" s="65"/>
      <c r="G3537" s="129"/>
    </row>
    <row r="3538" spans="1:7">
      <c r="A3538" s="65"/>
      <c r="B3538" s="65"/>
      <c r="C3538" s="65"/>
      <c r="D3538" s="65"/>
      <c r="E3538" s="65"/>
      <c r="F3538" s="65"/>
      <c r="G3538" s="129"/>
    </row>
    <row r="3539" spans="1:7">
      <c r="A3539" s="65"/>
      <c r="B3539" s="65"/>
      <c r="C3539" s="65"/>
      <c r="D3539" s="65"/>
      <c r="E3539" s="65"/>
      <c r="F3539" s="65"/>
      <c r="G3539" s="129"/>
    </row>
    <row r="3540" spans="1:7">
      <c r="A3540" s="65"/>
      <c r="B3540" s="65"/>
      <c r="C3540" s="65"/>
      <c r="D3540" s="65"/>
      <c r="E3540" s="65"/>
      <c r="F3540" s="65"/>
      <c r="G3540" s="129"/>
    </row>
    <row r="3541" spans="1:7">
      <c r="A3541" s="65"/>
      <c r="B3541" s="65"/>
      <c r="C3541" s="65"/>
      <c r="D3541" s="65"/>
      <c r="E3541" s="65"/>
      <c r="F3541" s="65"/>
      <c r="G3541" s="129"/>
    </row>
    <row r="3542" spans="1:7">
      <c r="A3542" s="65"/>
      <c r="B3542" s="65"/>
      <c r="C3542" s="65"/>
      <c r="D3542" s="65"/>
      <c r="E3542" s="65"/>
      <c r="F3542" s="65"/>
      <c r="G3542" s="129"/>
    </row>
    <row r="3543" spans="1:7">
      <c r="A3543" s="65"/>
      <c r="B3543" s="65"/>
      <c r="C3543" s="65"/>
      <c r="D3543" s="65"/>
      <c r="E3543" s="65"/>
      <c r="F3543" s="65"/>
      <c r="G3543" s="129"/>
    </row>
    <row r="3544" spans="1:7">
      <c r="A3544" s="65"/>
      <c r="B3544" s="65"/>
      <c r="C3544" s="65"/>
      <c r="D3544" s="65"/>
      <c r="E3544" s="65"/>
      <c r="F3544" s="65"/>
      <c r="G3544" s="129"/>
    </row>
    <row r="3545" spans="1:7">
      <c r="A3545" s="65"/>
      <c r="B3545" s="65"/>
      <c r="C3545" s="65"/>
      <c r="D3545" s="65"/>
      <c r="E3545" s="65"/>
      <c r="F3545" s="65"/>
      <c r="G3545" s="129"/>
    </row>
    <row r="3546" spans="1:7">
      <c r="A3546" s="65"/>
      <c r="B3546" s="65"/>
      <c r="C3546" s="65"/>
      <c r="D3546" s="65"/>
      <c r="E3546" s="65"/>
      <c r="F3546" s="65"/>
      <c r="G3546" s="129"/>
    </row>
    <row r="3547" spans="1:7">
      <c r="A3547" s="65"/>
      <c r="B3547" s="65"/>
      <c r="C3547" s="65"/>
      <c r="D3547" s="65"/>
      <c r="E3547" s="65"/>
      <c r="F3547" s="65"/>
      <c r="G3547" s="129"/>
    </row>
    <row r="3548" spans="1:7">
      <c r="A3548" s="65"/>
      <c r="B3548" s="65"/>
      <c r="C3548" s="65"/>
      <c r="D3548" s="65"/>
      <c r="E3548" s="65"/>
      <c r="F3548" s="65"/>
      <c r="G3548" s="129"/>
    </row>
    <row r="3549" spans="1:7">
      <c r="A3549" s="65"/>
      <c r="B3549" s="65"/>
      <c r="C3549" s="65"/>
      <c r="D3549" s="65"/>
      <c r="E3549" s="65"/>
      <c r="F3549" s="65"/>
      <c r="G3549" s="129"/>
    </row>
    <row r="3550" spans="1:7">
      <c r="A3550" s="65"/>
      <c r="B3550" s="65"/>
      <c r="C3550" s="65"/>
      <c r="D3550" s="65"/>
      <c r="E3550" s="65"/>
      <c r="F3550" s="65"/>
      <c r="G3550" s="129"/>
    </row>
    <row r="3551" spans="1:7">
      <c r="A3551" s="65"/>
      <c r="B3551" s="65"/>
      <c r="C3551" s="65"/>
      <c r="D3551" s="65"/>
      <c r="E3551" s="65"/>
      <c r="F3551" s="65"/>
      <c r="G3551" s="129"/>
    </row>
    <row r="3552" spans="1:7">
      <c r="A3552" s="65"/>
      <c r="B3552" s="65"/>
      <c r="C3552" s="65"/>
      <c r="D3552" s="65"/>
      <c r="E3552" s="65"/>
      <c r="F3552" s="65"/>
      <c r="G3552" s="129"/>
    </row>
    <row r="3553" spans="1:7">
      <c r="A3553" s="65"/>
      <c r="B3553" s="65"/>
      <c r="C3553" s="65"/>
      <c r="D3553" s="65"/>
      <c r="E3553" s="65"/>
      <c r="F3553" s="65"/>
      <c r="G3553" s="129"/>
    </row>
    <row r="3554" spans="1:7">
      <c r="A3554" s="65"/>
      <c r="B3554" s="65"/>
      <c r="C3554" s="65"/>
      <c r="D3554" s="65"/>
      <c r="E3554" s="65"/>
      <c r="F3554" s="65"/>
      <c r="G3554" s="129"/>
    </row>
    <row r="3555" spans="1:7">
      <c r="A3555" s="65"/>
      <c r="B3555" s="65"/>
      <c r="C3555" s="65"/>
      <c r="D3555" s="65"/>
      <c r="E3555" s="65"/>
      <c r="F3555" s="65"/>
      <c r="G3555" s="129"/>
    </row>
    <row r="3556" spans="1:7">
      <c r="A3556" s="65"/>
      <c r="B3556" s="65"/>
      <c r="C3556" s="65"/>
      <c r="D3556" s="65"/>
      <c r="E3556" s="65"/>
      <c r="F3556" s="65"/>
      <c r="G3556" s="129"/>
    </row>
    <row r="3557" spans="1:7">
      <c r="A3557" s="65"/>
      <c r="B3557" s="65"/>
      <c r="C3557" s="65"/>
      <c r="D3557" s="65"/>
      <c r="E3557" s="65"/>
      <c r="F3557" s="65"/>
      <c r="G3557" s="129"/>
    </row>
    <row r="3558" spans="1:7">
      <c r="A3558" s="65"/>
      <c r="B3558" s="65"/>
      <c r="C3558" s="65"/>
      <c r="D3558" s="65"/>
      <c r="E3558" s="65"/>
      <c r="F3558" s="65"/>
      <c r="G3558" s="129"/>
    </row>
    <row r="3559" spans="1:7">
      <c r="A3559" s="65"/>
      <c r="B3559" s="65"/>
      <c r="C3559" s="65"/>
      <c r="D3559" s="65"/>
      <c r="E3559" s="65"/>
      <c r="F3559" s="65"/>
      <c r="G3559" s="129"/>
    </row>
    <row r="3560" spans="1:7">
      <c r="A3560" s="65"/>
      <c r="B3560" s="65"/>
      <c r="C3560" s="65"/>
      <c r="D3560" s="65"/>
      <c r="E3560" s="65"/>
      <c r="F3560" s="65"/>
      <c r="G3560" s="129"/>
    </row>
    <row r="3561" spans="1:7">
      <c r="A3561" s="65"/>
      <c r="B3561" s="65"/>
      <c r="C3561" s="65"/>
      <c r="D3561" s="65"/>
      <c r="E3561" s="65"/>
      <c r="F3561" s="65"/>
      <c r="G3561" s="129"/>
    </row>
    <row r="3562" spans="1:7">
      <c r="A3562" s="65"/>
      <c r="B3562" s="65"/>
      <c r="C3562" s="65"/>
      <c r="D3562" s="65"/>
      <c r="E3562" s="65"/>
      <c r="F3562" s="65"/>
      <c r="G3562" s="129"/>
    </row>
    <row r="3563" spans="1:7">
      <c r="A3563" s="65"/>
      <c r="B3563" s="65"/>
      <c r="C3563" s="65"/>
      <c r="D3563" s="65"/>
      <c r="E3563" s="65"/>
      <c r="F3563" s="65"/>
      <c r="G3563" s="129"/>
    </row>
    <row r="3564" spans="1:7">
      <c r="A3564" s="65"/>
      <c r="B3564" s="65"/>
      <c r="C3564" s="65"/>
      <c r="D3564" s="65"/>
      <c r="E3564" s="65"/>
      <c r="F3564" s="65"/>
      <c r="G3564" s="129"/>
    </row>
    <row r="3565" spans="1:7">
      <c r="A3565" s="65"/>
      <c r="B3565" s="65"/>
      <c r="C3565" s="65"/>
      <c r="D3565" s="65"/>
      <c r="E3565" s="65"/>
      <c r="F3565" s="65"/>
      <c r="G3565" s="129"/>
    </row>
    <row r="3566" spans="1:7">
      <c r="A3566" s="65"/>
      <c r="B3566" s="65"/>
      <c r="C3566" s="65"/>
      <c r="D3566" s="65"/>
      <c r="E3566" s="65"/>
      <c r="F3566" s="65"/>
      <c r="G3566" s="129"/>
    </row>
    <row r="3567" spans="1:7">
      <c r="A3567" s="65"/>
      <c r="B3567" s="65"/>
      <c r="C3567" s="65"/>
      <c r="D3567" s="65"/>
      <c r="E3567" s="65"/>
      <c r="F3567" s="65"/>
      <c r="G3567" s="129"/>
    </row>
    <row r="3568" spans="1:7">
      <c r="A3568" s="65"/>
      <c r="B3568" s="65"/>
      <c r="C3568" s="65"/>
      <c r="D3568" s="65"/>
      <c r="E3568" s="65"/>
      <c r="F3568" s="65"/>
      <c r="G3568" s="129"/>
    </row>
    <row r="3569" spans="1:7">
      <c r="A3569" s="65"/>
      <c r="B3569" s="65"/>
      <c r="C3569" s="65"/>
      <c r="D3569" s="65"/>
      <c r="E3569" s="65"/>
      <c r="F3569" s="65"/>
      <c r="G3569" s="129"/>
    </row>
    <row r="3570" spans="1:7">
      <c r="A3570" s="65"/>
      <c r="B3570" s="65"/>
      <c r="C3570" s="65"/>
      <c r="D3570" s="65"/>
      <c r="E3570" s="65"/>
      <c r="F3570" s="65"/>
      <c r="G3570" s="129"/>
    </row>
    <row r="3571" spans="1:7">
      <c r="A3571" s="65"/>
      <c r="B3571" s="65"/>
      <c r="C3571" s="65"/>
      <c r="D3571" s="65"/>
      <c r="E3571" s="65"/>
      <c r="F3571" s="65"/>
      <c r="G3571" s="129"/>
    </row>
    <row r="3572" spans="1:7">
      <c r="A3572" s="65"/>
      <c r="B3572" s="65"/>
      <c r="C3572" s="65"/>
      <c r="D3572" s="65"/>
      <c r="E3572" s="65"/>
      <c r="F3572" s="65"/>
      <c r="G3572" s="129"/>
    </row>
    <row r="3573" spans="1:7">
      <c r="A3573" s="65"/>
      <c r="B3573" s="65"/>
      <c r="C3573" s="65"/>
      <c r="D3573" s="65"/>
      <c r="E3573" s="65"/>
      <c r="F3573" s="65"/>
      <c r="G3573" s="129"/>
    </row>
    <row r="3574" spans="1:7">
      <c r="A3574" s="65"/>
      <c r="B3574" s="65"/>
      <c r="C3574" s="65"/>
      <c r="D3574" s="65"/>
      <c r="E3574" s="65"/>
      <c r="F3574" s="65"/>
      <c r="G3574" s="129"/>
    </row>
    <row r="3575" spans="1:7">
      <c r="A3575" s="65"/>
      <c r="B3575" s="65"/>
      <c r="C3575" s="65"/>
      <c r="D3575" s="65"/>
      <c r="E3575" s="65"/>
      <c r="F3575" s="65"/>
      <c r="G3575" s="129"/>
    </row>
    <row r="3576" spans="1:7">
      <c r="A3576" s="65"/>
      <c r="B3576" s="65"/>
      <c r="C3576" s="65"/>
      <c r="D3576" s="65"/>
      <c r="E3576" s="65"/>
      <c r="F3576" s="65"/>
      <c r="G3576" s="129"/>
    </row>
    <row r="3577" spans="1:7">
      <c r="A3577" s="65"/>
      <c r="B3577" s="65"/>
      <c r="C3577" s="65"/>
      <c r="D3577" s="65"/>
      <c r="E3577" s="65"/>
      <c r="F3577" s="65"/>
      <c r="G3577" s="129"/>
    </row>
    <row r="3578" spans="1:7">
      <c r="A3578" s="65"/>
      <c r="B3578" s="65"/>
      <c r="C3578" s="65"/>
      <c r="D3578" s="65"/>
      <c r="E3578" s="65"/>
      <c r="F3578" s="65"/>
      <c r="G3578" s="129"/>
    </row>
    <row r="3579" spans="1:7">
      <c r="A3579" s="65"/>
      <c r="B3579" s="65"/>
      <c r="C3579" s="65"/>
      <c r="D3579" s="65"/>
      <c r="E3579" s="65"/>
      <c r="F3579" s="65"/>
      <c r="G3579" s="129"/>
    </row>
    <row r="3580" spans="1:7">
      <c r="A3580" s="65"/>
      <c r="B3580" s="65"/>
      <c r="C3580" s="65"/>
      <c r="D3580" s="65"/>
      <c r="E3580" s="65"/>
      <c r="F3580" s="65"/>
      <c r="G3580" s="129"/>
    </row>
    <row r="3581" spans="1:7">
      <c r="A3581" s="65"/>
      <c r="B3581" s="65"/>
      <c r="C3581" s="65"/>
      <c r="D3581" s="65"/>
      <c r="E3581" s="65"/>
      <c r="F3581" s="65"/>
      <c r="G3581" s="129"/>
    </row>
    <row r="3582" spans="1:7">
      <c r="A3582" s="65"/>
      <c r="B3582" s="65"/>
      <c r="C3582" s="65"/>
      <c r="D3582" s="65"/>
      <c r="E3582" s="65"/>
      <c r="F3582" s="65"/>
      <c r="G3582" s="129"/>
    </row>
    <row r="3583" spans="1:7">
      <c r="A3583" s="65"/>
      <c r="B3583" s="65"/>
      <c r="C3583" s="65"/>
      <c r="D3583" s="65"/>
      <c r="E3583" s="65"/>
      <c r="F3583" s="65"/>
      <c r="G3583" s="129"/>
    </row>
    <row r="3584" spans="1:7">
      <c r="A3584" s="65"/>
      <c r="B3584" s="65"/>
      <c r="C3584" s="65"/>
      <c r="D3584" s="65"/>
      <c r="E3584" s="65"/>
      <c r="F3584" s="65"/>
      <c r="G3584" s="129"/>
    </row>
    <row r="3585" spans="1:7">
      <c r="A3585" s="65"/>
      <c r="B3585" s="65"/>
      <c r="C3585" s="65"/>
      <c r="D3585" s="65"/>
      <c r="E3585" s="65"/>
      <c r="F3585" s="65"/>
      <c r="G3585" s="129"/>
    </row>
    <row r="3586" spans="1:7">
      <c r="A3586" s="65"/>
      <c r="B3586" s="65"/>
      <c r="C3586" s="65"/>
      <c r="D3586" s="65"/>
      <c r="E3586" s="65"/>
      <c r="F3586" s="65"/>
      <c r="G3586" s="129"/>
    </row>
    <row r="3587" spans="1:7">
      <c r="A3587" s="65"/>
      <c r="B3587" s="65"/>
      <c r="C3587" s="65"/>
      <c r="D3587" s="65"/>
      <c r="E3587" s="65"/>
      <c r="F3587" s="65"/>
      <c r="G3587" s="129"/>
    </row>
    <row r="3588" spans="1:7">
      <c r="A3588" s="65"/>
      <c r="B3588" s="65"/>
      <c r="C3588" s="65"/>
      <c r="D3588" s="65"/>
      <c r="E3588" s="65"/>
      <c r="F3588" s="65"/>
      <c r="G3588" s="129"/>
    </row>
    <row r="3589" spans="1:7">
      <c r="A3589" s="65"/>
      <c r="B3589" s="65"/>
      <c r="C3589" s="65"/>
      <c r="D3589" s="65"/>
      <c r="E3589" s="65"/>
      <c r="F3589" s="65"/>
      <c r="G3589" s="129"/>
    </row>
    <row r="3590" spans="1:7">
      <c r="A3590" s="65"/>
      <c r="B3590" s="65"/>
      <c r="C3590" s="65"/>
      <c r="D3590" s="65"/>
      <c r="E3590" s="65"/>
      <c r="F3590" s="65"/>
      <c r="G3590" s="129"/>
    </row>
    <row r="3591" spans="1:7">
      <c r="A3591" s="65"/>
      <c r="B3591" s="65"/>
      <c r="C3591" s="65"/>
      <c r="D3591" s="65"/>
      <c r="E3591" s="65"/>
      <c r="F3591" s="65"/>
      <c r="G3591" s="129"/>
    </row>
    <row r="3592" spans="1:7">
      <c r="A3592" s="65"/>
      <c r="B3592" s="65"/>
      <c r="C3592" s="65"/>
      <c r="D3592" s="65"/>
      <c r="E3592" s="65"/>
      <c r="F3592" s="65"/>
      <c r="G3592" s="129"/>
    </row>
    <row r="3593" spans="1:7">
      <c r="A3593" s="65"/>
      <c r="B3593" s="65"/>
      <c r="C3593" s="65"/>
      <c r="D3593" s="65"/>
      <c r="E3593" s="65"/>
      <c r="F3593" s="65"/>
      <c r="G3593" s="129"/>
    </row>
    <row r="3594" spans="1:7">
      <c r="A3594" s="65"/>
      <c r="B3594" s="65"/>
      <c r="C3594" s="65"/>
      <c r="D3594" s="65"/>
      <c r="E3594" s="65"/>
      <c r="F3594" s="65"/>
      <c r="G3594" s="129"/>
    </row>
    <row r="3595" spans="1:7">
      <c r="A3595" s="65"/>
      <c r="B3595" s="65"/>
      <c r="C3595" s="65"/>
      <c r="D3595" s="65"/>
      <c r="E3595" s="65"/>
      <c r="F3595" s="65"/>
      <c r="G3595" s="129"/>
    </row>
    <row r="3596" spans="1:7">
      <c r="A3596" s="65"/>
      <c r="B3596" s="65"/>
      <c r="C3596" s="65"/>
      <c r="D3596" s="65"/>
      <c r="E3596" s="65"/>
      <c r="F3596" s="65"/>
      <c r="G3596" s="129"/>
    </row>
    <row r="3597" spans="1:7">
      <c r="A3597" s="65"/>
      <c r="B3597" s="65"/>
      <c r="C3597" s="65"/>
      <c r="D3597" s="65"/>
      <c r="E3597" s="65"/>
      <c r="F3597" s="65"/>
      <c r="G3597" s="129"/>
    </row>
    <row r="3598" spans="1:7">
      <c r="A3598" s="65"/>
      <c r="B3598" s="65"/>
      <c r="C3598" s="65"/>
      <c r="D3598" s="65"/>
      <c r="E3598" s="65"/>
      <c r="F3598" s="65"/>
      <c r="G3598" s="129"/>
    </row>
    <row r="3599" spans="1:7">
      <c r="A3599" s="65"/>
      <c r="B3599" s="65"/>
      <c r="C3599" s="65"/>
      <c r="D3599" s="65"/>
      <c r="E3599" s="65"/>
      <c r="F3599" s="65"/>
      <c r="G3599" s="129"/>
    </row>
    <row r="3600" spans="1:7">
      <c r="A3600" s="65"/>
      <c r="B3600" s="65"/>
      <c r="C3600" s="65"/>
      <c r="D3600" s="65"/>
      <c r="E3600" s="65"/>
      <c r="F3600" s="65"/>
      <c r="G3600" s="129"/>
    </row>
    <row r="3601" spans="1:7">
      <c r="A3601" s="65"/>
      <c r="B3601" s="65"/>
      <c r="C3601" s="65"/>
      <c r="D3601" s="65"/>
      <c r="E3601" s="65"/>
      <c r="F3601" s="65"/>
      <c r="G3601" s="129"/>
    </row>
    <row r="3602" spans="1:7">
      <c r="A3602" s="65"/>
      <c r="B3602" s="65"/>
      <c r="C3602" s="65"/>
      <c r="D3602" s="65"/>
      <c r="E3602" s="65"/>
      <c r="F3602" s="65"/>
      <c r="G3602" s="129"/>
    </row>
    <row r="3603" spans="1:7">
      <c r="A3603" s="65"/>
      <c r="B3603" s="65"/>
      <c r="C3603" s="65"/>
      <c r="D3603" s="65"/>
      <c r="E3603" s="65"/>
      <c r="F3603" s="65"/>
      <c r="G3603" s="129"/>
    </row>
    <row r="3604" spans="1:7">
      <c r="A3604" s="65"/>
      <c r="B3604" s="65"/>
      <c r="C3604" s="65"/>
      <c r="D3604" s="65"/>
      <c r="E3604" s="65"/>
      <c r="F3604" s="65"/>
      <c r="G3604" s="129"/>
    </row>
    <row r="3605" spans="1:7">
      <c r="A3605" s="65"/>
      <c r="B3605" s="65"/>
      <c r="C3605" s="65"/>
      <c r="D3605" s="65"/>
      <c r="E3605" s="65"/>
      <c r="F3605" s="65"/>
      <c r="G3605" s="129"/>
    </row>
    <row r="3606" spans="1:7">
      <c r="A3606" s="65"/>
      <c r="B3606" s="65"/>
      <c r="C3606" s="65"/>
      <c r="D3606" s="65"/>
      <c r="E3606" s="65"/>
      <c r="F3606" s="65"/>
      <c r="G3606" s="129"/>
    </row>
    <row r="3607" spans="1:7">
      <c r="A3607" s="65"/>
      <c r="B3607" s="65"/>
      <c r="C3607" s="65"/>
      <c r="D3607" s="65"/>
      <c r="E3607" s="65"/>
      <c r="F3607" s="65"/>
      <c r="G3607" s="129"/>
    </row>
    <row r="3608" spans="1:7">
      <c r="A3608" s="65"/>
      <c r="B3608" s="65"/>
      <c r="C3608" s="65"/>
      <c r="D3608" s="65"/>
      <c r="E3608" s="65"/>
      <c r="F3608" s="65"/>
      <c r="G3608" s="129"/>
    </row>
    <row r="3609" spans="1:7">
      <c r="A3609" s="65"/>
      <c r="B3609" s="65"/>
      <c r="C3609" s="65"/>
      <c r="D3609" s="65"/>
      <c r="E3609" s="65"/>
      <c r="F3609" s="65"/>
      <c r="G3609" s="129"/>
    </row>
    <row r="3610" spans="1:7">
      <c r="A3610" s="65"/>
      <c r="B3610" s="65"/>
      <c r="C3610" s="65"/>
      <c r="D3610" s="65"/>
      <c r="E3610" s="65"/>
      <c r="F3610" s="65"/>
      <c r="G3610" s="129"/>
    </row>
    <row r="3611" spans="1:7">
      <c r="A3611" s="65"/>
      <c r="B3611" s="65"/>
      <c r="C3611" s="65"/>
      <c r="D3611" s="65"/>
      <c r="E3611" s="65"/>
      <c r="F3611" s="65"/>
      <c r="G3611" s="129"/>
    </row>
    <row r="3612" spans="1:7">
      <c r="A3612" s="65"/>
      <c r="B3612" s="65"/>
      <c r="C3612" s="65"/>
      <c r="D3612" s="65"/>
      <c r="E3612" s="65"/>
      <c r="F3612" s="65"/>
      <c r="G3612" s="129"/>
    </row>
    <row r="3613" spans="1:7">
      <c r="A3613" s="65"/>
      <c r="B3613" s="65"/>
      <c r="C3613" s="65"/>
      <c r="D3613" s="65"/>
      <c r="E3613" s="65"/>
      <c r="F3613" s="65"/>
      <c r="G3613" s="129"/>
    </row>
    <row r="3614" spans="1:7">
      <c r="A3614" s="65"/>
      <c r="B3614" s="65"/>
      <c r="C3614" s="65"/>
      <c r="D3614" s="65"/>
      <c r="E3614" s="65"/>
      <c r="F3614" s="65"/>
      <c r="G3614" s="129"/>
    </row>
    <row r="3615" spans="1:7">
      <c r="A3615" s="65"/>
      <c r="B3615" s="65"/>
      <c r="C3615" s="65"/>
      <c r="D3615" s="65"/>
      <c r="E3615" s="65"/>
      <c r="F3615" s="65"/>
      <c r="G3615" s="129"/>
    </row>
    <row r="3616" spans="1:7">
      <c r="A3616" s="65"/>
      <c r="B3616" s="65"/>
      <c r="C3616" s="65"/>
      <c r="D3616" s="65"/>
      <c r="E3616" s="65"/>
      <c r="F3616" s="65"/>
      <c r="G3616" s="129"/>
    </row>
    <row r="3617" spans="1:7">
      <c r="A3617" s="65"/>
      <c r="B3617" s="65"/>
      <c r="C3617" s="65"/>
      <c r="D3617" s="65"/>
      <c r="E3617" s="65"/>
      <c r="F3617" s="65"/>
      <c r="G3617" s="129"/>
    </row>
    <row r="3618" spans="1:7">
      <c r="A3618" s="65"/>
      <c r="B3618" s="65"/>
      <c r="C3618" s="65"/>
      <c r="D3618" s="65"/>
      <c r="E3618" s="65"/>
      <c r="F3618" s="65"/>
      <c r="G3618" s="129"/>
    </row>
    <row r="3619" spans="1:7">
      <c r="A3619" s="65"/>
      <c r="B3619" s="65"/>
      <c r="C3619" s="65"/>
      <c r="D3619" s="65"/>
      <c r="E3619" s="65"/>
      <c r="F3619" s="65"/>
      <c r="G3619" s="129"/>
    </row>
    <row r="3620" spans="1:7">
      <c r="A3620" s="65"/>
      <c r="B3620" s="65"/>
      <c r="C3620" s="65"/>
      <c r="D3620" s="65"/>
      <c r="E3620" s="65"/>
      <c r="F3620" s="65"/>
      <c r="G3620" s="129"/>
    </row>
    <row r="3621" spans="1:7">
      <c r="A3621" s="65"/>
      <c r="B3621" s="65"/>
      <c r="C3621" s="65"/>
      <c r="D3621" s="65"/>
      <c r="E3621" s="65"/>
      <c r="F3621" s="65"/>
      <c r="G3621" s="129"/>
    </row>
    <row r="3622" spans="1:7">
      <c r="A3622" s="65"/>
      <c r="B3622" s="65"/>
      <c r="C3622" s="65"/>
      <c r="D3622" s="65"/>
      <c r="E3622" s="65"/>
      <c r="F3622" s="65"/>
      <c r="G3622" s="129"/>
    </row>
    <row r="3623" spans="1:7">
      <c r="A3623" s="65"/>
      <c r="B3623" s="65"/>
      <c r="C3623" s="65"/>
      <c r="D3623" s="65"/>
      <c r="E3623" s="65"/>
      <c r="F3623" s="65"/>
      <c r="G3623" s="129"/>
    </row>
    <row r="3624" spans="1:7">
      <c r="A3624" s="65"/>
      <c r="B3624" s="65"/>
      <c r="C3624" s="65"/>
      <c r="D3624" s="65"/>
      <c r="E3624" s="65"/>
      <c r="F3624" s="65"/>
      <c r="G3624" s="129"/>
    </row>
    <row r="3625" spans="1:7">
      <c r="A3625" s="65"/>
      <c r="B3625" s="65"/>
      <c r="C3625" s="65"/>
      <c r="D3625" s="65"/>
      <c r="E3625" s="65"/>
      <c r="F3625" s="65"/>
      <c r="G3625" s="129"/>
    </row>
    <row r="3626" spans="1:7">
      <c r="A3626" s="65"/>
      <c r="B3626" s="65"/>
      <c r="C3626" s="65"/>
      <c r="D3626" s="65"/>
      <c r="E3626" s="65"/>
      <c r="F3626" s="65"/>
      <c r="G3626" s="129"/>
    </row>
    <row r="3627" spans="1:7">
      <c r="A3627" s="65"/>
      <c r="B3627" s="65"/>
      <c r="C3627" s="65"/>
      <c r="D3627" s="65"/>
      <c r="E3627" s="65"/>
      <c r="F3627" s="65"/>
      <c r="G3627" s="129"/>
    </row>
    <row r="3628" spans="1:7">
      <c r="A3628" s="65"/>
      <c r="B3628" s="65"/>
      <c r="C3628" s="65"/>
      <c r="D3628" s="65"/>
      <c r="E3628" s="65"/>
      <c r="F3628" s="65"/>
      <c r="G3628" s="129"/>
    </row>
    <row r="3629" spans="1:7">
      <c r="A3629" s="65"/>
      <c r="B3629" s="65"/>
      <c r="C3629" s="65"/>
      <c r="D3629" s="65"/>
      <c r="E3629" s="65"/>
      <c r="F3629" s="65"/>
      <c r="G3629" s="129"/>
    </row>
    <row r="3630" spans="1:7">
      <c r="A3630" s="65"/>
      <c r="B3630" s="65"/>
      <c r="C3630" s="65"/>
      <c r="D3630" s="65"/>
      <c r="E3630" s="65"/>
      <c r="F3630" s="65"/>
      <c r="G3630" s="129"/>
    </row>
    <row r="3631" spans="1:7">
      <c r="A3631" s="65"/>
      <c r="B3631" s="65"/>
      <c r="C3631" s="65"/>
      <c r="D3631" s="65"/>
      <c r="E3631" s="65"/>
      <c r="F3631" s="65"/>
      <c r="G3631" s="129"/>
    </row>
    <row r="3632" spans="1:7">
      <c r="A3632" s="65"/>
      <c r="B3632" s="65"/>
      <c r="C3632" s="65"/>
      <c r="D3632" s="65"/>
      <c r="E3632" s="65"/>
      <c r="F3632" s="65"/>
      <c r="G3632" s="129"/>
    </row>
    <row r="3633" spans="1:7">
      <c r="A3633" s="65"/>
      <c r="B3633" s="65"/>
      <c r="C3633" s="65"/>
      <c r="D3633" s="65"/>
      <c r="E3633" s="65"/>
      <c r="F3633" s="65"/>
      <c r="G3633" s="129"/>
    </row>
    <row r="3634" spans="1:7">
      <c r="A3634" s="65"/>
      <c r="B3634" s="65"/>
      <c r="C3634" s="65"/>
      <c r="D3634" s="65"/>
      <c r="E3634" s="65"/>
      <c r="F3634" s="65"/>
      <c r="G3634" s="129"/>
    </row>
    <row r="3635" spans="1:7">
      <c r="A3635" s="65"/>
      <c r="B3635" s="65"/>
      <c r="C3635" s="65"/>
      <c r="D3635" s="65"/>
      <c r="E3635" s="65"/>
      <c r="F3635" s="65"/>
      <c r="G3635" s="129"/>
    </row>
    <row r="3636" spans="1:7">
      <c r="A3636" s="65"/>
      <c r="B3636" s="65"/>
      <c r="C3636" s="65"/>
      <c r="D3636" s="65"/>
      <c r="E3636" s="65"/>
      <c r="F3636" s="65"/>
      <c r="G3636" s="129"/>
    </row>
    <row r="3637" spans="1:7">
      <c r="A3637" s="65"/>
      <c r="B3637" s="65"/>
      <c r="C3637" s="65"/>
      <c r="D3637" s="65"/>
      <c r="E3637" s="65"/>
      <c r="F3637" s="65"/>
      <c r="G3637" s="129"/>
    </row>
    <row r="3638" spans="1:7">
      <c r="A3638" s="65"/>
      <c r="B3638" s="65"/>
      <c r="C3638" s="65"/>
      <c r="D3638" s="65"/>
      <c r="E3638" s="65"/>
      <c r="F3638" s="65"/>
      <c r="G3638" s="129"/>
    </row>
    <row r="3639" spans="1:7">
      <c r="A3639" s="65"/>
      <c r="B3639" s="65"/>
      <c r="C3639" s="65"/>
      <c r="D3639" s="65"/>
      <c r="E3639" s="65"/>
      <c r="F3639" s="65"/>
      <c r="G3639" s="129"/>
    </row>
    <row r="3640" spans="1:7">
      <c r="A3640" s="65"/>
      <c r="B3640" s="65"/>
      <c r="C3640" s="65"/>
      <c r="D3640" s="65"/>
      <c r="E3640" s="65"/>
      <c r="F3640" s="65"/>
      <c r="G3640" s="129"/>
    </row>
    <row r="3641" spans="1:7">
      <c r="A3641" s="65"/>
      <c r="B3641" s="65"/>
      <c r="C3641" s="65"/>
      <c r="D3641" s="65"/>
      <c r="E3641" s="65"/>
      <c r="F3641" s="65"/>
      <c r="G3641" s="129"/>
    </row>
    <row r="3642" spans="1:7">
      <c r="A3642" s="65"/>
      <c r="B3642" s="65"/>
      <c r="C3642" s="65"/>
      <c r="D3642" s="65"/>
      <c r="E3642" s="65"/>
      <c r="F3642" s="65"/>
      <c r="G3642" s="129"/>
    </row>
    <row r="3643" spans="1:7">
      <c r="A3643" s="65"/>
      <c r="B3643" s="65"/>
      <c r="C3643" s="65"/>
      <c r="D3643" s="65"/>
      <c r="E3643" s="65"/>
      <c r="F3643" s="65"/>
      <c r="G3643" s="129"/>
    </row>
    <row r="3644" spans="1:7">
      <c r="A3644" s="65"/>
      <c r="B3644" s="65"/>
      <c r="C3644" s="65"/>
      <c r="D3644" s="65"/>
      <c r="E3644" s="65"/>
      <c r="F3644" s="65"/>
      <c r="G3644" s="129"/>
    </row>
    <row r="3645" spans="1:7">
      <c r="A3645" s="65"/>
      <c r="B3645" s="65"/>
      <c r="C3645" s="65"/>
      <c r="D3645" s="65"/>
      <c r="E3645" s="65"/>
      <c r="F3645" s="65"/>
      <c r="G3645" s="129"/>
    </row>
    <row r="3646" spans="1:7">
      <c r="A3646" s="65"/>
      <c r="B3646" s="65"/>
      <c r="C3646" s="65"/>
      <c r="D3646" s="65"/>
      <c r="E3646" s="65"/>
      <c r="F3646" s="65"/>
      <c r="G3646" s="129"/>
    </row>
    <row r="3647" spans="1:7">
      <c r="A3647" s="65"/>
      <c r="B3647" s="65"/>
      <c r="C3647" s="65"/>
      <c r="D3647" s="65"/>
      <c r="E3647" s="65"/>
      <c r="F3647" s="65"/>
      <c r="G3647" s="129"/>
    </row>
    <row r="3648" spans="1:7">
      <c r="A3648" s="65"/>
      <c r="B3648" s="65"/>
      <c r="C3648" s="65"/>
      <c r="D3648" s="65"/>
      <c r="E3648" s="65"/>
      <c r="F3648" s="65"/>
      <c r="G3648" s="129"/>
    </row>
    <row r="3649" spans="1:7">
      <c r="A3649" s="65"/>
      <c r="B3649" s="65"/>
      <c r="C3649" s="65"/>
      <c r="D3649" s="65"/>
      <c r="E3649" s="65"/>
      <c r="F3649" s="65"/>
      <c r="G3649" s="129"/>
    </row>
    <row r="3650" spans="1:7">
      <c r="A3650" s="65"/>
      <c r="B3650" s="65"/>
      <c r="C3650" s="65"/>
      <c r="D3650" s="65"/>
      <c r="E3650" s="65"/>
      <c r="F3650" s="65"/>
      <c r="G3650" s="129"/>
    </row>
    <row r="3651" spans="1:7">
      <c r="A3651" s="65"/>
      <c r="B3651" s="65"/>
      <c r="C3651" s="65"/>
      <c r="D3651" s="65"/>
      <c r="E3651" s="65"/>
      <c r="F3651" s="65"/>
      <c r="G3651" s="129"/>
    </row>
    <row r="3652" spans="1:7">
      <c r="A3652" s="65"/>
      <c r="B3652" s="65"/>
      <c r="C3652" s="65"/>
      <c r="D3652" s="65"/>
      <c r="E3652" s="65"/>
      <c r="F3652" s="65"/>
      <c r="G3652" s="129"/>
    </row>
    <row r="3653" spans="1:7">
      <c r="A3653" s="65"/>
      <c r="B3653" s="65"/>
      <c r="C3653" s="65"/>
      <c r="D3653" s="65"/>
      <c r="E3653" s="65"/>
      <c r="F3653" s="65"/>
      <c r="G3653" s="129"/>
    </row>
    <row r="3654" spans="1:7">
      <c r="A3654" s="65"/>
      <c r="B3654" s="65"/>
      <c r="C3654" s="65"/>
      <c r="D3654" s="65"/>
      <c r="E3654" s="65"/>
      <c r="F3654" s="65"/>
      <c r="G3654" s="129"/>
    </row>
    <row r="3655" spans="1:7">
      <c r="A3655" s="65"/>
      <c r="B3655" s="65"/>
      <c r="C3655" s="65"/>
      <c r="D3655" s="65"/>
      <c r="E3655" s="65"/>
      <c r="F3655" s="65"/>
      <c r="G3655" s="129"/>
    </row>
    <row r="3656" spans="1:7">
      <c r="A3656" s="65"/>
      <c r="B3656" s="65"/>
      <c r="C3656" s="65"/>
      <c r="D3656" s="65"/>
      <c r="E3656" s="65"/>
      <c r="F3656" s="65"/>
      <c r="G3656" s="129"/>
    </row>
    <row r="3657" spans="1:7">
      <c r="A3657" s="65"/>
      <c r="B3657" s="65"/>
      <c r="C3657" s="65"/>
      <c r="D3657" s="65"/>
      <c r="E3657" s="65"/>
      <c r="F3657" s="65"/>
      <c r="G3657" s="129"/>
    </row>
    <row r="3658" spans="1:7">
      <c r="A3658" s="65"/>
      <c r="B3658" s="65"/>
      <c r="C3658" s="65"/>
      <c r="D3658" s="65"/>
      <c r="E3658" s="65"/>
      <c r="F3658" s="65"/>
      <c r="G3658" s="129"/>
    </row>
    <row r="3659" spans="1:7">
      <c r="A3659" s="65"/>
      <c r="B3659" s="65"/>
      <c r="C3659" s="65"/>
      <c r="D3659" s="65"/>
      <c r="E3659" s="65"/>
      <c r="F3659" s="65"/>
      <c r="G3659" s="129"/>
    </row>
    <row r="3660" spans="1:7">
      <c r="A3660" s="65"/>
      <c r="B3660" s="65"/>
      <c r="C3660" s="65"/>
      <c r="D3660" s="65"/>
      <c r="E3660" s="65"/>
      <c r="F3660" s="65"/>
      <c r="G3660" s="129"/>
    </row>
    <row r="3661" spans="1:7">
      <c r="A3661" s="65"/>
      <c r="B3661" s="65"/>
      <c r="C3661" s="65"/>
      <c r="D3661" s="65"/>
      <c r="E3661" s="65"/>
      <c r="F3661" s="65"/>
      <c r="G3661" s="129"/>
    </row>
    <row r="3662" spans="1:7">
      <c r="A3662" s="65"/>
      <c r="B3662" s="65"/>
      <c r="C3662" s="65"/>
      <c r="D3662" s="65"/>
      <c r="E3662" s="65"/>
      <c r="F3662" s="65"/>
      <c r="G3662" s="129"/>
    </row>
    <row r="3663" spans="1:7">
      <c r="A3663" s="65"/>
      <c r="B3663" s="65"/>
      <c r="C3663" s="65"/>
      <c r="D3663" s="65"/>
      <c r="E3663" s="65"/>
      <c r="F3663" s="65"/>
      <c r="G3663" s="129"/>
    </row>
    <row r="3664" spans="1:7">
      <c r="A3664" s="65"/>
      <c r="B3664" s="65"/>
      <c r="C3664" s="65"/>
      <c r="D3664" s="65"/>
      <c r="E3664" s="65"/>
      <c r="F3664" s="65"/>
      <c r="G3664" s="129"/>
    </row>
    <row r="3665" spans="1:7">
      <c r="A3665" s="65"/>
      <c r="B3665" s="65"/>
      <c r="C3665" s="65"/>
      <c r="D3665" s="65"/>
      <c r="E3665" s="65"/>
      <c r="F3665" s="65"/>
      <c r="G3665" s="129"/>
    </row>
    <row r="3666" spans="1:7">
      <c r="A3666" s="65"/>
      <c r="B3666" s="65"/>
      <c r="C3666" s="65"/>
      <c r="D3666" s="65"/>
      <c r="E3666" s="65"/>
      <c r="F3666" s="65"/>
      <c r="G3666" s="129"/>
    </row>
    <row r="3667" spans="1:7">
      <c r="A3667" s="65"/>
      <c r="B3667" s="65"/>
      <c r="C3667" s="65"/>
      <c r="D3667" s="65"/>
      <c r="E3667" s="65"/>
      <c r="F3667" s="65"/>
      <c r="G3667" s="129"/>
    </row>
    <row r="3668" spans="1:7">
      <c r="A3668" s="65"/>
      <c r="B3668" s="65"/>
      <c r="C3668" s="65"/>
      <c r="D3668" s="65"/>
      <c r="E3668" s="65"/>
      <c r="F3668" s="65"/>
      <c r="G3668" s="129"/>
    </row>
    <row r="3669" spans="1:7">
      <c r="A3669" s="65"/>
      <c r="B3669" s="65"/>
      <c r="C3669" s="65"/>
      <c r="D3669" s="65"/>
      <c r="E3669" s="65"/>
      <c r="F3669" s="65"/>
      <c r="G3669" s="129"/>
    </row>
    <row r="3670" spans="1:7">
      <c r="A3670" s="65"/>
      <c r="B3670" s="65"/>
      <c r="C3670" s="65"/>
      <c r="D3670" s="65"/>
      <c r="E3670" s="65"/>
      <c r="F3670" s="65"/>
      <c r="G3670" s="129"/>
    </row>
    <row r="3671" spans="1:7">
      <c r="A3671" s="65"/>
      <c r="B3671" s="65"/>
      <c r="C3671" s="65"/>
      <c r="D3671" s="65"/>
      <c r="E3671" s="65"/>
      <c r="F3671" s="65"/>
      <c r="G3671" s="129"/>
    </row>
    <row r="3672" spans="1:7">
      <c r="A3672" s="65"/>
      <c r="B3672" s="65"/>
      <c r="C3672" s="65"/>
      <c r="D3672" s="65"/>
      <c r="E3672" s="65"/>
      <c r="F3672" s="65"/>
      <c r="G3672" s="129"/>
    </row>
    <row r="3673" spans="1:7">
      <c r="A3673" s="65"/>
      <c r="B3673" s="65"/>
      <c r="C3673" s="65"/>
      <c r="D3673" s="65"/>
      <c r="E3673" s="65"/>
      <c r="F3673" s="65"/>
      <c r="G3673" s="129"/>
    </row>
    <row r="3674" spans="1:7">
      <c r="A3674" s="65"/>
      <c r="B3674" s="65"/>
      <c r="C3674" s="65"/>
      <c r="D3674" s="65"/>
      <c r="E3674" s="65"/>
      <c r="F3674" s="65"/>
      <c r="G3674" s="129"/>
    </row>
    <row r="3675" spans="1:7">
      <c r="A3675" s="65"/>
      <c r="B3675" s="65"/>
      <c r="C3675" s="65"/>
      <c r="D3675" s="65"/>
      <c r="E3675" s="65"/>
      <c r="F3675" s="65"/>
      <c r="G3675" s="129"/>
    </row>
    <row r="3676" spans="1:7">
      <c r="A3676" s="65"/>
      <c r="B3676" s="65"/>
      <c r="C3676" s="65"/>
      <c r="D3676" s="65"/>
      <c r="E3676" s="65"/>
      <c r="F3676" s="65"/>
      <c r="G3676" s="129"/>
    </row>
    <row r="3677" spans="1:7">
      <c r="A3677" s="65"/>
      <c r="B3677" s="65"/>
      <c r="C3677" s="65"/>
      <c r="D3677" s="65"/>
      <c r="E3677" s="65"/>
      <c r="F3677" s="65"/>
      <c r="G3677" s="129"/>
    </row>
    <row r="3678" spans="1:7">
      <c r="A3678" s="65"/>
      <c r="B3678" s="65"/>
      <c r="C3678" s="65"/>
      <c r="D3678" s="65"/>
      <c r="E3678" s="65"/>
      <c r="F3678" s="65"/>
      <c r="G3678" s="129"/>
    </row>
    <row r="3679" spans="1:7">
      <c r="A3679" s="65"/>
      <c r="B3679" s="65"/>
      <c r="C3679" s="65"/>
      <c r="D3679" s="65"/>
      <c r="E3679" s="65"/>
      <c r="F3679" s="65"/>
      <c r="G3679" s="129"/>
    </row>
    <row r="3680" spans="1:7">
      <c r="A3680" s="65"/>
      <c r="B3680" s="65"/>
      <c r="C3680" s="65"/>
      <c r="D3680" s="65"/>
      <c r="E3680" s="65"/>
      <c r="F3680" s="65"/>
      <c r="G3680" s="129"/>
    </row>
    <row r="3681" spans="1:7">
      <c r="A3681" s="65"/>
      <c r="B3681" s="65"/>
      <c r="C3681" s="65"/>
      <c r="D3681" s="65"/>
      <c r="E3681" s="65"/>
      <c r="F3681" s="65"/>
      <c r="G3681" s="129"/>
    </row>
    <row r="3682" spans="1:7">
      <c r="A3682" s="65"/>
      <c r="B3682" s="65"/>
      <c r="C3682" s="65"/>
      <c r="D3682" s="65"/>
      <c r="E3682" s="65"/>
      <c r="F3682" s="65"/>
      <c r="G3682" s="129"/>
    </row>
    <row r="3683" spans="1:7">
      <c r="A3683" s="65"/>
      <c r="B3683" s="65"/>
      <c r="C3683" s="65"/>
      <c r="D3683" s="65"/>
      <c r="E3683" s="65"/>
      <c r="F3683" s="65"/>
      <c r="G3683" s="129"/>
    </row>
    <row r="3684" spans="1:7">
      <c r="A3684" s="65"/>
      <c r="B3684" s="65"/>
      <c r="C3684" s="65"/>
      <c r="D3684" s="65"/>
      <c r="E3684" s="65"/>
      <c r="F3684" s="65"/>
      <c r="G3684" s="129"/>
    </row>
    <row r="3685" spans="1:7">
      <c r="A3685" s="65"/>
      <c r="B3685" s="65"/>
      <c r="C3685" s="65"/>
      <c r="D3685" s="65"/>
      <c r="E3685" s="65"/>
      <c r="F3685" s="65"/>
      <c r="G3685" s="129"/>
    </row>
    <row r="3686" spans="1:7">
      <c r="A3686" s="65"/>
      <c r="B3686" s="65"/>
      <c r="C3686" s="65"/>
      <c r="D3686" s="65"/>
      <c r="E3686" s="65"/>
      <c r="F3686" s="65"/>
      <c r="G3686" s="129"/>
    </row>
    <row r="3687" spans="1:7">
      <c r="A3687" s="65"/>
      <c r="B3687" s="65"/>
      <c r="C3687" s="65"/>
      <c r="D3687" s="65"/>
      <c r="E3687" s="65"/>
      <c r="F3687" s="65"/>
      <c r="G3687" s="129"/>
    </row>
    <row r="3688" spans="1:7">
      <c r="A3688" s="65"/>
      <c r="B3688" s="65"/>
      <c r="C3688" s="65"/>
      <c r="D3688" s="65"/>
      <c r="E3688" s="65"/>
      <c r="F3688" s="65"/>
      <c r="G3688" s="129"/>
    </row>
    <row r="3689" spans="1:7">
      <c r="A3689" s="65"/>
      <c r="B3689" s="65"/>
      <c r="C3689" s="65"/>
      <c r="D3689" s="65"/>
      <c r="E3689" s="65"/>
      <c r="F3689" s="65"/>
      <c r="G3689" s="129"/>
    </row>
    <row r="3690" spans="1:7">
      <c r="A3690" s="65"/>
      <c r="B3690" s="65"/>
      <c r="C3690" s="65"/>
      <c r="D3690" s="65"/>
      <c r="E3690" s="65"/>
      <c r="F3690" s="65"/>
      <c r="G3690" s="129"/>
    </row>
    <row r="3691" spans="1:7">
      <c r="A3691" s="65"/>
      <c r="B3691" s="65"/>
      <c r="C3691" s="65"/>
      <c r="D3691" s="65"/>
      <c r="E3691" s="65"/>
      <c r="F3691" s="65"/>
      <c r="G3691" s="129"/>
    </row>
    <row r="3692" spans="1:7">
      <c r="A3692" s="65"/>
      <c r="B3692" s="65"/>
      <c r="C3692" s="65"/>
      <c r="D3692" s="65"/>
      <c r="E3692" s="65"/>
      <c r="F3692" s="65"/>
      <c r="G3692" s="129"/>
    </row>
    <row r="3693" spans="1:7">
      <c r="A3693" s="65"/>
      <c r="B3693" s="65"/>
      <c r="C3693" s="65"/>
      <c r="D3693" s="65"/>
      <c r="E3693" s="65"/>
      <c r="F3693" s="65"/>
      <c r="G3693" s="129"/>
    </row>
    <row r="3694" spans="1:7">
      <c r="A3694" s="65"/>
      <c r="B3694" s="65"/>
      <c r="C3694" s="65"/>
      <c r="D3694" s="65"/>
      <c r="E3694" s="65"/>
      <c r="F3694" s="65"/>
      <c r="G3694" s="129"/>
    </row>
    <row r="3695" spans="1:7">
      <c r="A3695" s="65"/>
      <c r="B3695" s="65"/>
      <c r="C3695" s="65"/>
      <c r="D3695" s="65"/>
      <c r="E3695" s="65"/>
      <c r="F3695" s="65"/>
      <c r="G3695" s="129"/>
    </row>
    <row r="3696" spans="1:7">
      <c r="A3696" s="65"/>
      <c r="B3696" s="65"/>
      <c r="C3696" s="65"/>
      <c r="D3696" s="65"/>
      <c r="E3696" s="65"/>
      <c r="F3696" s="65"/>
      <c r="G3696" s="129"/>
    </row>
    <row r="3697" spans="1:7">
      <c r="A3697" s="65"/>
      <c r="B3697" s="65"/>
      <c r="C3697" s="65"/>
      <c r="D3697" s="65"/>
      <c r="E3697" s="65"/>
      <c r="F3697" s="65"/>
      <c r="G3697" s="129"/>
    </row>
    <row r="3698" spans="1:7">
      <c r="A3698" s="65"/>
      <c r="B3698" s="65"/>
      <c r="C3698" s="65"/>
      <c r="D3698" s="65"/>
      <c r="E3698" s="65"/>
      <c r="F3698" s="65"/>
      <c r="G3698" s="129"/>
    </row>
    <row r="3699" spans="1:7">
      <c r="A3699" s="65"/>
      <c r="B3699" s="65"/>
      <c r="C3699" s="65"/>
      <c r="D3699" s="65"/>
      <c r="E3699" s="65"/>
      <c r="F3699" s="65"/>
      <c r="G3699" s="129"/>
    </row>
    <row r="3700" spans="1:7">
      <c r="A3700" s="65"/>
      <c r="B3700" s="65"/>
      <c r="C3700" s="65"/>
      <c r="D3700" s="65"/>
      <c r="E3700" s="65"/>
      <c r="F3700" s="65"/>
      <c r="G3700" s="129"/>
    </row>
    <row r="3701" spans="1:7">
      <c r="A3701" s="65"/>
      <c r="B3701" s="65"/>
      <c r="C3701" s="65"/>
      <c r="D3701" s="65"/>
      <c r="E3701" s="65"/>
      <c r="F3701" s="65"/>
      <c r="G3701" s="129"/>
    </row>
    <row r="3702" spans="1:7">
      <c r="A3702" s="65"/>
      <c r="B3702" s="65"/>
      <c r="C3702" s="65"/>
      <c r="D3702" s="65"/>
      <c r="E3702" s="65"/>
      <c r="F3702" s="65"/>
      <c r="G3702" s="129"/>
    </row>
    <row r="3703" spans="1:7">
      <c r="A3703" s="65"/>
      <c r="B3703" s="65"/>
      <c r="C3703" s="65"/>
      <c r="D3703" s="65"/>
      <c r="E3703" s="65"/>
      <c r="F3703" s="65"/>
      <c r="G3703" s="129"/>
    </row>
    <row r="3704" spans="1:7">
      <c r="A3704" s="65"/>
      <c r="B3704" s="65"/>
      <c r="C3704" s="65"/>
      <c r="D3704" s="65"/>
      <c r="E3704" s="65"/>
      <c r="F3704" s="65"/>
      <c r="G3704" s="129"/>
    </row>
    <row r="3705" spans="1:7">
      <c r="A3705" s="65"/>
      <c r="B3705" s="65"/>
      <c r="C3705" s="65"/>
      <c r="D3705" s="65"/>
      <c r="E3705" s="65"/>
      <c r="F3705" s="65"/>
      <c r="G3705" s="129"/>
    </row>
    <row r="3706" spans="1:7">
      <c r="A3706" s="65"/>
      <c r="B3706" s="65"/>
      <c r="C3706" s="65"/>
      <c r="D3706" s="65"/>
      <c r="E3706" s="65"/>
      <c r="F3706" s="65"/>
      <c r="G3706" s="129"/>
    </row>
    <row r="3707" spans="1:7">
      <c r="A3707" s="65"/>
      <c r="B3707" s="65"/>
      <c r="C3707" s="65"/>
      <c r="D3707" s="65"/>
      <c r="E3707" s="65"/>
      <c r="F3707" s="65"/>
      <c r="G3707" s="129"/>
    </row>
    <row r="3708" spans="1:7">
      <c r="A3708" s="65"/>
      <c r="B3708" s="65"/>
      <c r="C3708" s="65"/>
      <c r="D3708" s="65"/>
      <c r="E3708" s="65"/>
      <c r="F3708" s="65"/>
      <c r="G3708" s="129"/>
    </row>
    <row r="3709" spans="1:7">
      <c r="A3709" s="65"/>
      <c r="B3709" s="65"/>
      <c r="C3709" s="65"/>
      <c r="D3709" s="65"/>
      <c r="E3709" s="65"/>
      <c r="F3709" s="65"/>
      <c r="G3709" s="129"/>
    </row>
    <row r="3710" spans="1:7">
      <c r="A3710" s="65"/>
      <c r="B3710" s="65"/>
      <c r="C3710" s="65"/>
      <c r="D3710" s="65"/>
      <c r="E3710" s="65"/>
      <c r="F3710" s="65"/>
      <c r="G3710" s="129"/>
    </row>
    <row r="3711" spans="1:7">
      <c r="A3711" s="65"/>
      <c r="B3711" s="65"/>
      <c r="C3711" s="65"/>
      <c r="D3711" s="65"/>
      <c r="E3711" s="65"/>
      <c r="F3711" s="65"/>
      <c r="G3711" s="129"/>
    </row>
    <row r="3712" spans="1:7">
      <c r="A3712" s="65"/>
      <c r="B3712" s="65"/>
      <c r="C3712" s="65"/>
      <c r="D3712" s="65"/>
      <c r="E3712" s="65"/>
      <c r="F3712" s="65"/>
      <c r="G3712" s="129"/>
    </row>
    <row r="3713" spans="1:7">
      <c r="A3713" s="65"/>
      <c r="B3713" s="65"/>
      <c r="C3713" s="65"/>
      <c r="D3713" s="65"/>
      <c r="E3713" s="65"/>
      <c r="F3713" s="65"/>
      <c r="G3713" s="129"/>
    </row>
    <row r="3714" spans="1:7">
      <c r="A3714" s="65"/>
      <c r="B3714" s="65"/>
      <c r="C3714" s="65"/>
      <c r="D3714" s="65"/>
      <c r="E3714" s="65"/>
      <c r="F3714" s="65"/>
      <c r="G3714" s="129"/>
    </row>
    <row r="3715" spans="1:7">
      <c r="A3715" s="65"/>
      <c r="B3715" s="65"/>
      <c r="C3715" s="65"/>
      <c r="D3715" s="65"/>
      <c r="E3715" s="65"/>
      <c r="F3715" s="65"/>
      <c r="G3715" s="129"/>
    </row>
    <row r="3716" spans="1:7">
      <c r="A3716" s="65"/>
      <c r="B3716" s="65"/>
      <c r="C3716" s="65"/>
      <c r="D3716" s="65"/>
      <c r="E3716" s="65"/>
      <c r="F3716" s="65"/>
      <c r="G3716" s="129"/>
    </row>
    <row r="3717" spans="1:7">
      <c r="A3717" s="65"/>
      <c r="B3717" s="65"/>
      <c r="C3717" s="65"/>
      <c r="D3717" s="65"/>
      <c r="E3717" s="65"/>
      <c r="F3717" s="65"/>
      <c r="G3717" s="129"/>
    </row>
    <row r="3718" spans="1:7">
      <c r="A3718" s="65"/>
      <c r="B3718" s="65"/>
      <c r="C3718" s="65"/>
      <c r="D3718" s="65"/>
      <c r="E3718" s="65"/>
      <c r="F3718" s="65"/>
      <c r="G3718" s="129"/>
    </row>
    <row r="3719" spans="1:7">
      <c r="A3719" s="65"/>
      <c r="B3719" s="65"/>
      <c r="C3719" s="65"/>
      <c r="D3719" s="65"/>
      <c r="E3719" s="65"/>
      <c r="F3719" s="65"/>
      <c r="G3719" s="129"/>
    </row>
    <row r="3720" spans="1:7">
      <c r="A3720" s="65"/>
      <c r="B3720" s="65"/>
      <c r="C3720" s="65"/>
      <c r="D3720" s="65"/>
      <c r="E3720" s="65"/>
      <c r="F3720" s="65"/>
      <c r="G3720" s="129"/>
    </row>
    <row r="3721" spans="1:7">
      <c r="A3721" s="65"/>
      <c r="B3721" s="65"/>
      <c r="C3721" s="65"/>
      <c r="D3721" s="65"/>
      <c r="E3721" s="65"/>
      <c r="F3721" s="65"/>
      <c r="G3721" s="129"/>
    </row>
    <row r="3722" spans="1:7">
      <c r="A3722" s="65"/>
      <c r="B3722" s="65"/>
      <c r="C3722" s="65"/>
      <c r="D3722" s="65"/>
      <c r="E3722" s="65"/>
      <c r="F3722" s="65"/>
      <c r="G3722" s="129"/>
    </row>
    <row r="3723" spans="1:7">
      <c r="A3723" s="65"/>
      <c r="B3723" s="65"/>
      <c r="C3723" s="65"/>
      <c r="D3723" s="65"/>
      <c r="E3723" s="65"/>
      <c r="F3723" s="65"/>
      <c r="G3723" s="129"/>
    </row>
    <row r="3724" spans="1:7">
      <c r="A3724" s="65"/>
      <c r="B3724" s="65"/>
      <c r="C3724" s="65"/>
      <c r="D3724" s="65"/>
      <c r="E3724" s="65"/>
      <c r="F3724" s="65"/>
      <c r="G3724" s="129"/>
    </row>
    <row r="3725" spans="1:7">
      <c r="A3725" s="65"/>
      <c r="B3725" s="65"/>
      <c r="C3725" s="65"/>
      <c r="D3725" s="65"/>
      <c r="E3725" s="65"/>
      <c r="F3725" s="65"/>
      <c r="G3725" s="129"/>
    </row>
    <row r="3726" spans="1:7">
      <c r="A3726" s="65"/>
      <c r="B3726" s="65"/>
      <c r="C3726" s="65"/>
      <c r="D3726" s="65"/>
      <c r="E3726" s="65"/>
      <c r="F3726" s="65"/>
      <c r="G3726" s="129"/>
    </row>
    <row r="3727" spans="1:7">
      <c r="A3727" s="65"/>
      <c r="B3727" s="65"/>
      <c r="C3727" s="65"/>
      <c r="D3727" s="65"/>
      <c r="E3727" s="65"/>
      <c r="F3727" s="65"/>
      <c r="G3727" s="129"/>
    </row>
    <row r="3728" spans="1:7">
      <c r="A3728" s="65"/>
      <c r="B3728" s="65"/>
      <c r="C3728" s="65"/>
      <c r="D3728" s="65"/>
      <c r="E3728" s="65"/>
      <c r="F3728" s="65"/>
      <c r="G3728" s="129"/>
    </row>
    <row r="3729" spans="1:7">
      <c r="A3729" s="65"/>
      <c r="B3729" s="65"/>
      <c r="C3729" s="65"/>
      <c r="D3729" s="65"/>
      <c r="E3729" s="65"/>
      <c r="F3729" s="65"/>
      <c r="G3729" s="129"/>
    </row>
    <row r="3730" spans="1:7">
      <c r="A3730" s="65"/>
      <c r="B3730" s="65"/>
      <c r="C3730" s="65"/>
      <c r="D3730" s="65"/>
      <c r="E3730" s="65"/>
      <c r="F3730" s="65"/>
      <c r="G3730" s="129"/>
    </row>
    <row r="3731" spans="1:7">
      <c r="A3731" s="65"/>
      <c r="B3731" s="65"/>
      <c r="C3731" s="65"/>
      <c r="D3731" s="65"/>
      <c r="E3731" s="65"/>
      <c r="F3731" s="65"/>
      <c r="G3731" s="129"/>
    </row>
    <row r="3732" spans="1:7">
      <c r="A3732" s="65"/>
      <c r="B3732" s="65"/>
      <c r="C3732" s="65"/>
      <c r="D3732" s="65"/>
      <c r="E3732" s="65"/>
      <c r="F3732" s="65"/>
      <c r="G3732" s="129"/>
    </row>
    <row r="3733" spans="1:7">
      <c r="A3733" s="65"/>
      <c r="B3733" s="65"/>
      <c r="C3733" s="65"/>
      <c r="D3733" s="65"/>
      <c r="E3733" s="65"/>
      <c r="F3733" s="65"/>
      <c r="G3733" s="129"/>
    </row>
    <row r="3734" spans="1:7">
      <c r="A3734" s="65"/>
      <c r="B3734" s="65"/>
      <c r="C3734" s="65"/>
      <c r="D3734" s="65"/>
      <c r="E3734" s="65"/>
      <c r="F3734" s="65"/>
      <c r="G3734" s="129"/>
    </row>
    <row r="3735" spans="1:7">
      <c r="A3735" s="65"/>
      <c r="B3735" s="65"/>
      <c r="C3735" s="65"/>
      <c r="D3735" s="65"/>
      <c r="E3735" s="65"/>
      <c r="F3735" s="65"/>
      <c r="G3735" s="129"/>
    </row>
    <row r="3736" spans="1:7">
      <c r="A3736" s="65"/>
      <c r="B3736" s="65"/>
      <c r="C3736" s="65"/>
      <c r="D3736" s="65"/>
      <c r="E3736" s="65"/>
      <c r="F3736" s="65"/>
      <c r="G3736" s="129"/>
    </row>
    <row r="3737" spans="1:7">
      <c r="A3737" s="65"/>
      <c r="B3737" s="65"/>
      <c r="C3737" s="65"/>
      <c r="D3737" s="65"/>
      <c r="E3737" s="65"/>
      <c r="F3737" s="65"/>
      <c r="G3737" s="129"/>
    </row>
    <row r="3738" spans="1:7">
      <c r="A3738" s="65"/>
      <c r="B3738" s="65"/>
      <c r="C3738" s="65"/>
      <c r="D3738" s="65"/>
      <c r="E3738" s="65"/>
      <c r="F3738" s="65"/>
      <c r="G3738" s="129"/>
    </row>
    <row r="3739" spans="1:7">
      <c r="A3739" s="65"/>
      <c r="B3739" s="65"/>
      <c r="C3739" s="65"/>
      <c r="D3739" s="65"/>
      <c r="E3739" s="65"/>
      <c r="F3739" s="65"/>
      <c r="G3739" s="129"/>
    </row>
    <row r="3740" spans="1:7">
      <c r="A3740" s="65"/>
      <c r="B3740" s="65"/>
      <c r="C3740" s="65"/>
      <c r="D3740" s="65"/>
      <c r="E3740" s="65"/>
      <c r="F3740" s="65"/>
      <c r="G3740" s="129"/>
    </row>
    <row r="3741" spans="1:7">
      <c r="A3741" s="65"/>
      <c r="B3741" s="65"/>
      <c r="C3741" s="65"/>
      <c r="D3741" s="65"/>
      <c r="E3741" s="65"/>
      <c r="F3741" s="65"/>
      <c r="G3741" s="129"/>
    </row>
    <row r="3742" spans="1:7">
      <c r="A3742" s="65"/>
      <c r="B3742" s="65"/>
      <c r="C3742" s="65"/>
      <c r="D3742" s="65"/>
      <c r="E3742" s="65"/>
      <c r="F3742" s="65"/>
      <c r="G3742" s="129"/>
    </row>
    <row r="3743" spans="1:7">
      <c r="A3743" s="65"/>
      <c r="B3743" s="65"/>
      <c r="C3743" s="65"/>
      <c r="D3743" s="65"/>
      <c r="E3743" s="65"/>
      <c r="F3743" s="65"/>
      <c r="G3743" s="129"/>
    </row>
    <row r="3744" spans="1:7">
      <c r="A3744" s="65"/>
      <c r="B3744" s="65"/>
      <c r="C3744" s="65"/>
      <c r="D3744" s="65"/>
      <c r="E3744" s="65"/>
      <c r="F3744" s="65"/>
      <c r="G3744" s="129"/>
    </row>
    <row r="3745" spans="1:7">
      <c r="A3745" s="65"/>
      <c r="B3745" s="65"/>
      <c r="C3745" s="65"/>
      <c r="D3745" s="65"/>
      <c r="E3745" s="65"/>
      <c r="F3745" s="65"/>
      <c r="G3745" s="129"/>
    </row>
    <row r="3746" spans="1:7">
      <c r="A3746" s="65"/>
      <c r="B3746" s="65"/>
      <c r="C3746" s="65"/>
      <c r="D3746" s="65"/>
      <c r="E3746" s="65"/>
      <c r="F3746" s="65"/>
      <c r="G3746" s="129"/>
    </row>
    <row r="3747" spans="1:7">
      <c r="A3747" s="65"/>
      <c r="B3747" s="65"/>
      <c r="C3747" s="65"/>
      <c r="D3747" s="65"/>
      <c r="E3747" s="65"/>
      <c r="F3747" s="65"/>
      <c r="G3747" s="129"/>
    </row>
    <row r="3748" spans="1:7">
      <c r="A3748" s="65"/>
      <c r="B3748" s="65"/>
      <c r="C3748" s="65"/>
      <c r="D3748" s="65"/>
      <c r="E3748" s="65"/>
      <c r="F3748" s="65"/>
      <c r="G3748" s="129"/>
    </row>
    <row r="3749" spans="1:7">
      <c r="A3749" s="65"/>
      <c r="B3749" s="65"/>
      <c r="C3749" s="65"/>
      <c r="D3749" s="65"/>
      <c r="E3749" s="65"/>
      <c r="F3749" s="65"/>
      <c r="G3749" s="129"/>
    </row>
    <row r="3750" spans="1:7">
      <c r="A3750" s="65"/>
      <c r="B3750" s="65"/>
      <c r="C3750" s="65"/>
      <c r="D3750" s="65"/>
      <c r="E3750" s="65"/>
      <c r="F3750" s="65"/>
      <c r="G3750" s="129"/>
    </row>
    <row r="3751" spans="1:7">
      <c r="A3751" s="65"/>
      <c r="B3751" s="65"/>
      <c r="C3751" s="65"/>
      <c r="D3751" s="65"/>
      <c r="E3751" s="65"/>
      <c r="F3751" s="65"/>
      <c r="G3751" s="129"/>
    </row>
    <row r="3752" spans="1:7">
      <c r="A3752" s="65"/>
      <c r="B3752" s="65"/>
      <c r="C3752" s="65"/>
      <c r="D3752" s="65"/>
      <c r="E3752" s="65"/>
      <c r="F3752" s="65"/>
      <c r="G3752" s="129"/>
    </row>
    <row r="3753" spans="1:7">
      <c r="A3753" s="65"/>
      <c r="B3753" s="65"/>
      <c r="C3753" s="65"/>
      <c r="D3753" s="65"/>
      <c r="E3753" s="65"/>
      <c r="F3753" s="65"/>
      <c r="G3753" s="129"/>
    </row>
    <row r="3754" spans="1:7">
      <c r="A3754" s="65"/>
      <c r="B3754" s="65"/>
      <c r="C3754" s="65"/>
      <c r="D3754" s="65"/>
      <c r="E3754" s="65"/>
      <c r="F3754" s="65"/>
      <c r="G3754" s="129"/>
    </row>
    <row r="3755" spans="1:7">
      <c r="A3755" s="65"/>
      <c r="B3755" s="65"/>
      <c r="C3755" s="65"/>
      <c r="D3755" s="65"/>
      <c r="E3755" s="65"/>
      <c r="F3755" s="65"/>
      <c r="G3755" s="129"/>
    </row>
    <row r="3756" spans="1:7">
      <c r="A3756" s="65"/>
      <c r="B3756" s="65"/>
      <c r="C3756" s="65"/>
      <c r="D3756" s="65"/>
      <c r="E3756" s="65"/>
      <c r="F3756" s="65"/>
      <c r="G3756" s="129"/>
    </row>
    <row r="3757" spans="1:7">
      <c r="A3757" s="65"/>
      <c r="B3757" s="65"/>
      <c r="C3757" s="65"/>
      <c r="D3757" s="65"/>
      <c r="E3757" s="65"/>
      <c r="F3757" s="65"/>
      <c r="G3757" s="129"/>
    </row>
    <row r="3758" spans="1:7">
      <c r="A3758" s="65"/>
      <c r="B3758" s="65"/>
      <c r="C3758" s="65"/>
      <c r="D3758" s="65"/>
      <c r="E3758" s="65"/>
      <c r="F3758" s="65"/>
      <c r="G3758" s="129"/>
    </row>
    <row r="3759" spans="1:7">
      <c r="A3759" s="65"/>
      <c r="B3759" s="65"/>
      <c r="C3759" s="65"/>
      <c r="D3759" s="65"/>
      <c r="E3759" s="65"/>
      <c r="F3759" s="65"/>
      <c r="G3759" s="129"/>
    </row>
    <row r="3760" spans="1:7">
      <c r="A3760" s="65"/>
      <c r="B3760" s="65"/>
      <c r="C3760" s="65"/>
      <c r="D3760" s="65"/>
      <c r="E3760" s="65"/>
      <c r="F3760" s="65"/>
      <c r="G3760" s="129"/>
    </row>
    <row r="3761" spans="1:7">
      <c r="A3761" s="65"/>
      <c r="B3761" s="65"/>
      <c r="C3761" s="65"/>
      <c r="D3761" s="65"/>
      <c r="E3761" s="65"/>
      <c r="F3761" s="65"/>
      <c r="G3761" s="129"/>
    </row>
    <row r="3762" spans="1:7">
      <c r="A3762" s="65"/>
      <c r="B3762" s="65"/>
      <c r="C3762" s="65"/>
      <c r="D3762" s="65"/>
      <c r="E3762" s="65"/>
      <c r="F3762" s="65"/>
      <c r="G3762" s="129"/>
    </row>
    <row r="3763" spans="1:7">
      <c r="A3763" s="65"/>
      <c r="B3763" s="65"/>
      <c r="C3763" s="65"/>
      <c r="D3763" s="65"/>
      <c r="E3763" s="65"/>
      <c r="F3763" s="65"/>
      <c r="G3763" s="129"/>
    </row>
    <row r="3764" spans="1:7">
      <c r="A3764" s="65"/>
      <c r="B3764" s="65"/>
      <c r="C3764" s="65"/>
      <c r="D3764" s="65"/>
      <c r="E3764" s="65"/>
      <c r="F3764" s="65"/>
      <c r="G3764" s="129"/>
    </row>
    <row r="3765" spans="1:7">
      <c r="A3765" s="65"/>
      <c r="B3765" s="65"/>
      <c r="C3765" s="65"/>
      <c r="D3765" s="65"/>
      <c r="E3765" s="65"/>
      <c r="F3765" s="65"/>
      <c r="G3765" s="129"/>
    </row>
    <row r="3766" spans="1:7">
      <c r="A3766" s="65"/>
      <c r="B3766" s="65"/>
      <c r="C3766" s="65"/>
      <c r="D3766" s="65"/>
      <c r="E3766" s="65"/>
      <c r="F3766" s="65"/>
      <c r="G3766" s="129"/>
    </row>
    <row r="3767" spans="1:7">
      <c r="A3767" s="65"/>
      <c r="B3767" s="65"/>
      <c r="C3767" s="65"/>
      <c r="D3767" s="65"/>
      <c r="E3767" s="65"/>
      <c r="F3767" s="65"/>
      <c r="G3767" s="129"/>
    </row>
    <row r="3768" spans="1:7">
      <c r="A3768" s="65"/>
      <c r="B3768" s="65"/>
      <c r="C3768" s="65"/>
      <c r="D3768" s="65"/>
      <c r="E3768" s="65"/>
      <c r="F3768" s="65"/>
      <c r="G3768" s="129"/>
    </row>
    <row r="3769" spans="1:7">
      <c r="A3769" s="65"/>
      <c r="B3769" s="65"/>
      <c r="C3769" s="65"/>
      <c r="D3769" s="65"/>
      <c r="E3769" s="65"/>
      <c r="F3769" s="65"/>
      <c r="G3769" s="129"/>
    </row>
    <row r="3770" spans="1:7">
      <c r="A3770" s="65"/>
      <c r="B3770" s="65"/>
      <c r="C3770" s="65"/>
      <c r="D3770" s="65"/>
      <c r="E3770" s="65"/>
      <c r="F3770" s="65"/>
      <c r="G3770" s="129"/>
    </row>
    <row r="3771" spans="1:7">
      <c r="A3771" s="65"/>
      <c r="B3771" s="65"/>
      <c r="C3771" s="65"/>
      <c r="D3771" s="65"/>
      <c r="E3771" s="65"/>
      <c r="F3771" s="65"/>
      <c r="G3771" s="129"/>
    </row>
    <row r="3772" spans="1:7">
      <c r="A3772" s="65"/>
      <c r="B3772" s="65"/>
      <c r="C3772" s="65"/>
      <c r="D3772" s="65"/>
      <c r="E3772" s="65"/>
      <c r="F3772" s="65"/>
      <c r="G3772" s="129"/>
    </row>
    <row r="3773" spans="1:7">
      <c r="A3773" s="65"/>
      <c r="B3773" s="65"/>
      <c r="C3773" s="65"/>
      <c r="D3773" s="65"/>
      <c r="E3773" s="65"/>
      <c r="F3773" s="65"/>
      <c r="G3773" s="129"/>
    </row>
    <row r="3774" spans="1:7">
      <c r="A3774" s="65"/>
      <c r="B3774" s="65"/>
      <c r="C3774" s="65"/>
      <c r="D3774" s="65"/>
      <c r="E3774" s="65"/>
      <c r="F3774" s="65"/>
      <c r="G3774" s="129"/>
    </row>
    <row r="3775" spans="1:7">
      <c r="A3775" s="65"/>
      <c r="B3775" s="65"/>
      <c r="C3775" s="65"/>
      <c r="D3775" s="65"/>
      <c r="E3775" s="65"/>
      <c r="F3775" s="65"/>
      <c r="G3775" s="129"/>
    </row>
    <row r="3776" spans="1:7">
      <c r="A3776" s="65"/>
      <c r="B3776" s="65"/>
      <c r="C3776" s="65"/>
      <c r="D3776" s="65"/>
      <c r="E3776" s="65"/>
      <c r="F3776" s="65"/>
      <c r="G3776" s="129"/>
    </row>
    <row r="3777" spans="1:7">
      <c r="A3777" s="65"/>
      <c r="B3777" s="65"/>
      <c r="C3777" s="65"/>
      <c r="D3777" s="65"/>
      <c r="E3777" s="65"/>
      <c r="F3777" s="65"/>
      <c r="G3777" s="129"/>
    </row>
    <row r="3778" spans="1:7">
      <c r="A3778" s="65"/>
      <c r="B3778" s="65"/>
      <c r="C3778" s="65"/>
      <c r="D3778" s="65"/>
      <c r="E3778" s="65"/>
      <c r="F3778" s="65"/>
      <c r="G3778" s="129"/>
    </row>
    <row r="3779" spans="1:7">
      <c r="A3779" s="65"/>
      <c r="B3779" s="65"/>
      <c r="C3779" s="65"/>
      <c r="D3779" s="65"/>
      <c r="E3779" s="65"/>
      <c r="F3779" s="65"/>
      <c r="G3779" s="129"/>
    </row>
    <row r="3780" spans="1:7">
      <c r="A3780" s="65"/>
      <c r="B3780" s="65"/>
      <c r="C3780" s="65"/>
      <c r="D3780" s="65"/>
      <c r="E3780" s="65"/>
      <c r="F3780" s="65"/>
      <c r="G3780" s="129"/>
    </row>
    <row r="3781" spans="1:7">
      <c r="A3781" s="65"/>
      <c r="B3781" s="65"/>
      <c r="C3781" s="65"/>
      <c r="D3781" s="65"/>
      <c r="E3781" s="65"/>
      <c r="F3781" s="65"/>
      <c r="G3781" s="129"/>
    </row>
    <row r="3782" spans="1:7">
      <c r="A3782" s="65"/>
      <c r="B3782" s="65"/>
      <c r="C3782" s="65"/>
      <c r="D3782" s="65"/>
      <c r="E3782" s="65"/>
      <c r="F3782" s="65"/>
      <c r="G3782" s="129"/>
    </row>
    <row r="3783" spans="1:7">
      <c r="A3783" s="65"/>
      <c r="B3783" s="65"/>
      <c r="C3783" s="65"/>
      <c r="D3783" s="65"/>
      <c r="E3783" s="65"/>
      <c r="F3783" s="65"/>
      <c r="G3783" s="129"/>
    </row>
    <row r="3784" spans="1:7">
      <c r="A3784" s="65"/>
      <c r="B3784" s="65"/>
      <c r="C3784" s="65"/>
      <c r="D3784" s="65"/>
      <c r="E3784" s="65"/>
      <c r="F3784" s="65"/>
      <c r="G3784" s="129"/>
    </row>
    <row r="3785" spans="1:7">
      <c r="A3785" s="65"/>
      <c r="B3785" s="65"/>
      <c r="C3785" s="65"/>
      <c r="D3785" s="65"/>
      <c r="E3785" s="65"/>
      <c r="F3785" s="65"/>
      <c r="G3785" s="129"/>
    </row>
    <row r="3786" spans="1:7">
      <c r="A3786" s="65"/>
      <c r="B3786" s="65"/>
      <c r="C3786" s="65"/>
      <c r="D3786" s="65"/>
      <c r="E3786" s="65"/>
      <c r="F3786" s="65"/>
      <c r="G3786" s="129"/>
    </row>
    <row r="3787" spans="1:7">
      <c r="A3787" s="65"/>
      <c r="B3787" s="65"/>
      <c r="C3787" s="65"/>
      <c r="D3787" s="65"/>
      <c r="E3787" s="65"/>
      <c r="F3787" s="65"/>
      <c r="G3787" s="129"/>
    </row>
    <row r="3788" spans="1:7">
      <c r="A3788" s="65"/>
      <c r="B3788" s="65"/>
      <c r="C3788" s="65"/>
      <c r="D3788" s="65"/>
      <c r="E3788" s="65"/>
      <c r="F3788" s="65"/>
      <c r="G3788" s="129"/>
    </row>
    <row r="3789" spans="1:7">
      <c r="A3789" s="65"/>
      <c r="B3789" s="65"/>
      <c r="C3789" s="65"/>
      <c r="D3789" s="65"/>
      <c r="E3789" s="65"/>
      <c r="F3789" s="65"/>
      <c r="G3789" s="129"/>
    </row>
    <row r="3790" spans="1:7">
      <c r="A3790" s="65"/>
      <c r="B3790" s="65"/>
      <c r="C3790" s="65"/>
      <c r="D3790" s="65"/>
      <c r="E3790" s="65"/>
      <c r="F3790" s="65"/>
      <c r="G3790" s="129"/>
    </row>
    <row r="3791" spans="1:7">
      <c r="A3791" s="65"/>
      <c r="B3791" s="65"/>
      <c r="C3791" s="65"/>
      <c r="D3791" s="65"/>
      <c r="E3791" s="65"/>
      <c r="F3791" s="65"/>
      <c r="G3791" s="129"/>
    </row>
    <row r="3792" spans="1:7">
      <c r="A3792" s="65"/>
      <c r="B3792" s="65"/>
      <c r="C3792" s="65"/>
      <c r="D3792" s="65"/>
      <c r="E3792" s="65"/>
      <c r="F3792" s="65"/>
      <c r="G3792" s="129"/>
    </row>
    <row r="3793" spans="1:7">
      <c r="A3793" s="65"/>
      <c r="B3793" s="65"/>
      <c r="C3793" s="65"/>
      <c r="D3793" s="65"/>
      <c r="E3793" s="65"/>
      <c r="F3793" s="65"/>
      <c r="G3793" s="129"/>
    </row>
    <row r="3794" spans="1:7">
      <c r="A3794" s="65"/>
      <c r="B3794" s="65"/>
      <c r="C3794" s="65"/>
      <c r="D3794" s="65"/>
      <c r="E3794" s="65"/>
      <c r="F3794" s="65"/>
      <c r="G3794" s="129"/>
    </row>
    <row r="3795" spans="1:7">
      <c r="A3795" s="65"/>
      <c r="B3795" s="65"/>
      <c r="C3795" s="65"/>
      <c r="D3795" s="65"/>
      <c r="E3795" s="65"/>
      <c r="F3795" s="65"/>
      <c r="G3795" s="129"/>
    </row>
    <row r="3796" spans="1:7">
      <c r="A3796" s="65"/>
      <c r="B3796" s="65"/>
      <c r="C3796" s="65"/>
      <c r="D3796" s="65"/>
      <c r="E3796" s="65"/>
      <c r="F3796" s="65"/>
      <c r="G3796" s="129"/>
    </row>
    <row r="3797" spans="1:7">
      <c r="A3797" s="65"/>
      <c r="B3797" s="65"/>
      <c r="C3797" s="65"/>
      <c r="D3797" s="65"/>
      <c r="E3797" s="65"/>
      <c r="F3797" s="65"/>
      <c r="G3797" s="129"/>
    </row>
    <row r="3798" spans="1:7">
      <c r="A3798" s="65"/>
      <c r="B3798" s="65"/>
      <c r="C3798" s="65"/>
      <c r="D3798" s="65"/>
      <c r="E3798" s="65"/>
      <c r="F3798" s="65"/>
      <c r="G3798" s="129"/>
    </row>
    <row r="3799" spans="1:7">
      <c r="A3799" s="65"/>
      <c r="B3799" s="65"/>
      <c r="C3799" s="65"/>
      <c r="D3799" s="65"/>
      <c r="E3799" s="65"/>
      <c r="F3799" s="65"/>
      <c r="G3799" s="129"/>
    </row>
    <row r="3800" spans="1:7">
      <c r="A3800" s="65"/>
      <c r="B3800" s="65"/>
      <c r="C3800" s="65"/>
      <c r="D3800" s="65"/>
      <c r="E3800" s="65"/>
      <c r="F3800" s="65"/>
      <c r="G3800" s="129"/>
    </row>
    <row r="3801" spans="1:7">
      <c r="A3801" s="65"/>
      <c r="B3801" s="65"/>
      <c r="C3801" s="65"/>
      <c r="D3801" s="65"/>
      <c r="E3801" s="65"/>
      <c r="F3801" s="65"/>
      <c r="G3801" s="129"/>
    </row>
    <row r="3802" spans="1:7">
      <c r="A3802" s="65"/>
      <c r="B3802" s="65"/>
      <c r="C3802" s="65"/>
      <c r="D3802" s="65"/>
      <c r="E3802" s="65"/>
      <c r="F3802" s="65"/>
      <c r="G3802" s="129"/>
    </row>
    <row r="3803" spans="1:7">
      <c r="A3803" s="65"/>
      <c r="B3803" s="65"/>
      <c r="C3803" s="65"/>
      <c r="D3803" s="65"/>
      <c r="E3803" s="65"/>
      <c r="F3803" s="65"/>
      <c r="G3803" s="129"/>
    </row>
    <row r="3804" spans="1:7">
      <c r="A3804" s="65"/>
      <c r="B3804" s="65"/>
      <c r="C3804" s="65"/>
      <c r="D3804" s="65"/>
      <c r="E3804" s="65"/>
      <c r="F3804" s="65"/>
      <c r="G3804" s="129"/>
    </row>
    <row r="3805" spans="1:7">
      <c r="A3805" s="65"/>
      <c r="B3805" s="65"/>
      <c r="C3805" s="65"/>
      <c r="D3805" s="65"/>
      <c r="E3805" s="65"/>
      <c r="F3805" s="65"/>
      <c r="G3805" s="129"/>
    </row>
    <row r="3806" spans="1:7">
      <c r="A3806" s="65"/>
      <c r="B3806" s="65"/>
      <c r="C3806" s="65"/>
      <c r="D3806" s="65"/>
      <c r="E3806" s="65"/>
      <c r="F3806" s="65"/>
      <c r="G3806" s="129"/>
    </row>
    <row r="3807" spans="1:7">
      <c r="A3807" s="65"/>
      <c r="B3807" s="65"/>
      <c r="C3807" s="65"/>
      <c r="D3807" s="65"/>
      <c r="E3807" s="65"/>
      <c r="F3807" s="65"/>
      <c r="G3807" s="129"/>
    </row>
    <row r="3808" spans="1:7">
      <c r="A3808" s="65"/>
      <c r="B3808" s="65"/>
      <c r="C3808" s="65"/>
      <c r="D3808" s="65"/>
      <c r="E3808" s="65"/>
      <c r="F3808" s="65"/>
      <c r="G3808" s="129"/>
    </row>
    <row r="3809" spans="1:7">
      <c r="A3809" s="65"/>
      <c r="B3809" s="65"/>
      <c r="C3809" s="65"/>
      <c r="D3809" s="65"/>
      <c r="E3809" s="65"/>
      <c r="F3809" s="65"/>
      <c r="G3809" s="129"/>
    </row>
    <row r="3810" spans="1:7">
      <c r="A3810" s="65"/>
      <c r="B3810" s="65"/>
      <c r="C3810" s="65"/>
      <c r="D3810" s="65"/>
      <c r="E3810" s="65"/>
      <c r="F3810" s="65"/>
      <c r="G3810" s="129"/>
    </row>
    <row r="3811" spans="1:7">
      <c r="A3811" s="65"/>
      <c r="B3811" s="65"/>
      <c r="C3811" s="65"/>
      <c r="D3811" s="65"/>
      <c r="E3811" s="65"/>
      <c r="F3811" s="65"/>
      <c r="G3811" s="129"/>
    </row>
    <row r="3812" spans="1:7">
      <c r="A3812" s="65"/>
      <c r="B3812" s="65"/>
      <c r="C3812" s="65"/>
      <c r="D3812" s="65"/>
      <c r="E3812" s="65"/>
      <c r="F3812" s="65"/>
      <c r="G3812" s="129"/>
    </row>
    <row r="3813" spans="1:7">
      <c r="A3813" s="65"/>
      <c r="B3813" s="65"/>
      <c r="C3813" s="65"/>
      <c r="D3813" s="65"/>
      <c r="E3813" s="65"/>
      <c r="F3813" s="65"/>
      <c r="G3813" s="129"/>
    </row>
    <row r="3814" spans="1:7">
      <c r="A3814" s="65"/>
      <c r="B3814" s="65"/>
      <c r="C3814" s="65"/>
      <c r="D3814" s="65"/>
      <c r="E3814" s="65"/>
      <c r="F3814" s="65"/>
      <c r="G3814" s="129"/>
    </row>
    <row r="3815" spans="1:7">
      <c r="A3815" s="65"/>
      <c r="B3815" s="65"/>
      <c r="C3815" s="65"/>
      <c r="D3815" s="65"/>
      <c r="E3815" s="65"/>
      <c r="F3815" s="65"/>
      <c r="G3815" s="129"/>
    </row>
    <row r="3816" spans="1:7">
      <c r="A3816" s="65"/>
      <c r="B3816" s="65"/>
      <c r="C3816" s="65"/>
      <c r="D3816" s="65"/>
      <c r="E3816" s="65"/>
      <c r="F3816" s="65"/>
      <c r="G3816" s="129"/>
    </row>
    <row r="3817" spans="1:7">
      <c r="A3817" s="65"/>
      <c r="B3817" s="65"/>
      <c r="C3817" s="65"/>
      <c r="D3817" s="65"/>
      <c r="E3817" s="65"/>
      <c r="F3817" s="65"/>
      <c r="G3817" s="129"/>
    </row>
    <row r="3818" spans="1:7">
      <c r="A3818" s="65"/>
      <c r="B3818" s="65"/>
      <c r="C3818" s="65"/>
      <c r="D3818" s="65"/>
      <c r="E3818" s="65"/>
      <c r="F3818" s="65"/>
      <c r="G3818" s="129"/>
    </row>
    <row r="3819" spans="1:7">
      <c r="A3819" s="65"/>
      <c r="B3819" s="65"/>
      <c r="C3819" s="65"/>
      <c r="D3819" s="65"/>
      <c r="E3819" s="65"/>
      <c r="F3819" s="65"/>
      <c r="G3819" s="129"/>
    </row>
    <row r="3820" spans="1:7">
      <c r="A3820" s="65"/>
      <c r="B3820" s="65"/>
      <c r="C3820" s="65"/>
      <c r="D3820" s="65"/>
      <c r="E3820" s="65"/>
      <c r="F3820" s="65"/>
      <c r="G3820" s="129"/>
    </row>
    <row r="3821" spans="1:7">
      <c r="A3821" s="65"/>
      <c r="B3821" s="65"/>
      <c r="C3821" s="65"/>
      <c r="D3821" s="65"/>
      <c r="E3821" s="65"/>
      <c r="F3821" s="65"/>
      <c r="G3821" s="129"/>
    </row>
    <row r="3822" spans="1:7">
      <c r="A3822" s="65"/>
      <c r="B3822" s="65"/>
      <c r="C3822" s="65"/>
      <c r="D3822" s="65"/>
      <c r="E3822" s="65"/>
      <c r="F3822" s="65"/>
      <c r="G3822" s="129"/>
    </row>
    <row r="3823" spans="1:7">
      <c r="A3823" s="65"/>
      <c r="B3823" s="65"/>
      <c r="C3823" s="65"/>
      <c r="D3823" s="65"/>
      <c r="E3823" s="65"/>
      <c r="F3823" s="65"/>
      <c r="G3823" s="129"/>
    </row>
    <row r="3824" spans="1:7">
      <c r="A3824" s="65"/>
      <c r="B3824" s="65"/>
      <c r="C3824" s="65"/>
      <c r="D3824" s="65"/>
      <c r="E3824" s="65"/>
      <c r="F3824" s="65"/>
      <c r="G3824" s="129"/>
    </row>
    <row r="3825" spans="1:7">
      <c r="A3825" s="65"/>
      <c r="B3825" s="65"/>
      <c r="C3825" s="65"/>
      <c r="D3825" s="65"/>
      <c r="E3825" s="65"/>
      <c r="F3825" s="65"/>
      <c r="G3825" s="129"/>
    </row>
    <row r="3826" spans="1:7">
      <c r="A3826" s="65"/>
      <c r="B3826" s="65"/>
      <c r="C3826" s="65"/>
      <c r="D3826" s="65"/>
      <c r="E3826" s="65"/>
      <c r="F3826" s="65"/>
      <c r="G3826" s="129"/>
    </row>
    <row r="3827" spans="1:7">
      <c r="A3827" s="65"/>
      <c r="B3827" s="65"/>
      <c r="C3827" s="65"/>
      <c r="D3827" s="65"/>
      <c r="E3827" s="65"/>
      <c r="F3827" s="65"/>
      <c r="G3827" s="129"/>
    </row>
    <row r="3828" spans="1:7">
      <c r="A3828" s="65"/>
      <c r="B3828" s="65"/>
      <c r="C3828" s="65"/>
      <c r="D3828" s="65"/>
      <c r="E3828" s="65"/>
      <c r="F3828" s="65"/>
      <c r="G3828" s="129"/>
    </row>
    <row r="3829" spans="1:7">
      <c r="A3829" s="65"/>
      <c r="B3829" s="65"/>
      <c r="C3829" s="65"/>
      <c r="D3829" s="65"/>
      <c r="E3829" s="65"/>
      <c r="F3829" s="65"/>
      <c r="G3829" s="129"/>
    </row>
    <row r="3830" spans="1:7">
      <c r="A3830" s="65"/>
      <c r="B3830" s="65"/>
      <c r="C3830" s="65"/>
      <c r="D3830" s="65"/>
      <c r="E3830" s="65"/>
      <c r="F3830" s="65"/>
      <c r="G3830" s="129"/>
    </row>
    <row r="3831" spans="1:7">
      <c r="A3831" s="65"/>
      <c r="B3831" s="65"/>
      <c r="C3831" s="65"/>
      <c r="D3831" s="65"/>
      <c r="E3831" s="65"/>
      <c r="F3831" s="65"/>
      <c r="G3831" s="129"/>
    </row>
    <row r="3832" spans="1:7">
      <c r="A3832" s="65"/>
      <c r="B3832" s="65"/>
      <c r="C3832" s="65"/>
      <c r="D3832" s="65"/>
      <c r="E3832" s="65"/>
      <c r="F3832" s="65"/>
      <c r="G3832" s="129"/>
    </row>
    <row r="3833" spans="1:7">
      <c r="A3833" s="65"/>
      <c r="B3833" s="65"/>
      <c r="C3833" s="65"/>
      <c r="D3833" s="65"/>
      <c r="E3833" s="65"/>
      <c r="F3833" s="65"/>
      <c r="G3833" s="129"/>
    </row>
    <row r="3834" spans="1:7">
      <c r="A3834" s="65"/>
      <c r="B3834" s="65"/>
      <c r="C3834" s="65"/>
      <c r="D3834" s="65"/>
      <c r="E3834" s="65"/>
      <c r="F3834" s="65"/>
      <c r="G3834" s="129"/>
    </row>
    <row r="3835" spans="1:7">
      <c r="A3835" s="65"/>
      <c r="B3835" s="65"/>
      <c r="C3835" s="65"/>
      <c r="D3835" s="65"/>
      <c r="E3835" s="65"/>
      <c r="F3835" s="65"/>
      <c r="G3835" s="129"/>
    </row>
    <row r="3836" spans="1:7">
      <c r="A3836" s="65"/>
      <c r="B3836" s="65"/>
      <c r="C3836" s="65"/>
      <c r="D3836" s="65"/>
      <c r="E3836" s="65"/>
      <c r="F3836" s="65"/>
      <c r="G3836" s="129"/>
    </row>
    <row r="3837" spans="1:7">
      <c r="A3837" s="65"/>
      <c r="B3837" s="65"/>
      <c r="C3837" s="65"/>
      <c r="D3837" s="65"/>
      <c r="E3837" s="65"/>
      <c r="F3837" s="65"/>
      <c r="G3837" s="129"/>
    </row>
    <row r="3838" spans="1:7">
      <c r="A3838" s="65"/>
      <c r="B3838" s="65"/>
      <c r="C3838" s="65"/>
      <c r="D3838" s="65"/>
      <c r="E3838" s="65"/>
      <c r="F3838" s="65"/>
      <c r="G3838" s="129"/>
    </row>
    <row r="3839" spans="1:7">
      <c r="A3839" s="65"/>
      <c r="B3839" s="65"/>
      <c r="C3839" s="65"/>
      <c r="D3839" s="65"/>
      <c r="E3839" s="65"/>
      <c r="F3839" s="65"/>
      <c r="G3839" s="129"/>
    </row>
    <row r="3840" spans="1:7">
      <c r="A3840" s="65"/>
      <c r="B3840" s="65"/>
      <c r="C3840" s="65"/>
      <c r="D3840" s="65"/>
      <c r="E3840" s="65"/>
      <c r="F3840" s="65"/>
      <c r="G3840" s="129"/>
    </row>
    <row r="3841" spans="1:7">
      <c r="A3841" s="65"/>
      <c r="B3841" s="65"/>
      <c r="C3841" s="65"/>
      <c r="D3841" s="65"/>
      <c r="E3841" s="65"/>
      <c r="F3841" s="65"/>
      <c r="G3841" s="129"/>
    </row>
    <row r="3842" spans="1:7">
      <c r="A3842" s="65"/>
      <c r="B3842" s="65"/>
      <c r="C3842" s="65"/>
      <c r="D3842" s="65"/>
      <c r="E3842" s="65"/>
      <c r="F3842" s="65"/>
      <c r="G3842" s="129"/>
    </row>
    <row r="3843" spans="1:7">
      <c r="A3843" s="65"/>
      <c r="B3843" s="65"/>
      <c r="C3843" s="65"/>
      <c r="D3843" s="65"/>
      <c r="E3843" s="65"/>
      <c r="F3843" s="65"/>
      <c r="G3843" s="129"/>
    </row>
    <row r="3844" spans="1:7">
      <c r="A3844" s="65"/>
      <c r="B3844" s="65"/>
      <c r="C3844" s="65"/>
      <c r="D3844" s="65"/>
      <c r="E3844" s="65"/>
      <c r="F3844" s="65"/>
      <c r="G3844" s="129"/>
    </row>
    <row r="3845" spans="1:7">
      <c r="A3845" s="65"/>
      <c r="B3845" s="65"/>
      <c r="C3845" s="65"/>
      <c r="D3845" s="65"/>
      <c r="E3845" s="65"/>
      <c r="F3845" s="65"/>
      <c r="G3845" s="129"/>
    </row>
    <row r="3846" spans="1:7">
      <c r="A3846" s="65"/>
      <c r="B3846" s="65"/>
      <c r="C3846" s="65"/>
      <c r="D3846" s="65"/>
      <c r="E3846" s="65"/>
      <c r="F3846" s="65"/>
      <c r="G3846" s="129"/>
    </row>
    <row r="3847" spans="1:7">
      <c r="A3847" s="65"/>
      <c r="B3847" s="65"/>
      <c r="C3847" s="65"/>
      <c r="D3847" s="65"/>
      <c r="E3847" s="65"/>
      <c r="F3847" s="65"/>
      <c r="G3847" s="129"/>
    </row>
    <row r="3848" spans="1:7">
      <c r="A3848" s="65"/>
      <c r="B3848" s="65"/>
      <c r="C3848" s="65"/>
      <c r="D3848" s="65"/>
      <c r="E3848" s="65"/>
      <c r="F3848" s="65"/>
      <c r="G3848" s="129"/>
    </row>
    <row r="3849" spans="1:7">
      <c r="A3849" s="65"/>
      <c r="B3849" s="65"/>
      <c r="C3849" s="65"/>
      <c r="D3849" s="65"/>
      <c r="E3849" s="65"/>
      <c r="F3849" s="65"/>
      <c r="G3849" s="129"/>
    </row>
    <row r="3850" spans="1:7">
      <c r="A3850" s="65"/>
      <c r="B3850" s="65"/>
      <c r="C3850" s="65"/>
      <c r="D3850" s="65"/>
      <c r="E3850" s="65"/>
      <c r="F3850" s="65"/>
      <c r="G3850" s="129"/>
    </row>
    <row r="3851" spans="1:7">
      <c r="A3851" s="65"/>
      <c r="B3851" s="65"/>
      <c r="C3851" s="65"/>
      <c r="D3851" s="65"/>
      <c r="E3851" s="65"/>
      <c r="F3851" s="65"/>
      <c r="G3851" s="129"/>
    </row>
    <row r="3852" spans="1:7">
      <c r="A3852" s="65"/>
      <c r="B3852" s="65"/>
      <c r="C3852" s="65"/>
      <c r="D3852" s="65"/>
      <c r="E3852" s="65"/>
      <c r="F3852" s="65"/>
      <c r="G3852" s="129"/>
    </row>
    <row r="3853" spans="1:7">
      <c r="A3853" s="65"/>
      <c r="B3853" s="65"/>
      <c r="C3853" s="65"/>
      <c r="D3853" s="65"/>
      <c r="E3853" s="65"/>
      <c r="F3853" s="65"/>
      <c r="G3853" s="129"/>
    </row>
    <row r="3854" spans="1:7">
      <c r="A3854" s="65"/>
      <c r="B3854" s="65"/>
      <c r="C3854" s="65"/>
      <c r="D3854" s="65"/>
      <c r="E3854" s="65"/>
      <c r="F3854" s="65"/>
      <c r="G3854" s="129"/>
    </row>
    <row r="3855" spans="1:7">
      <c r="A3855" s="65"/>
      <c r="B3855" s="65"/>
      <c r="C3855" s="65"/>
      <c r="D3855" s="65"/>
      <c r="E3855" s="65"/>
      <c r="F3855" s="65"/>
      <c r="G3855" s="129"/>
    </row>
    <row r="3856" spans="1:7">
      <c r="A3856" s="65"/>
      <c r="B3856" s="65"/>
      <c r="C3856" s="65"/>
      <c r="D3856" s="65"/>
      <c r="E3856" s="65"/>
      <c r="F3856" s="65"/>
      <c r="G3856" s="129"/>
    </row>
    <row r="3857" spans="1:7">
      <c r="A3857" s="65"/>
      <c r="B3857" s="65"/>
      <c r="C3857" s="65"/>
      <c r="D3857" s="65"/>
      <c r="E3857" s="65"/>
      <c r="F3857" s="65"/>
      <c r="G3857" s="129"/>
    </row>
    <row r="3858" spans="1:7">
      <c r="A3858" s="65"/>
      <c r="B3858" s="65"/>
      <c r="C3858" s="65"/>
      <c r="D3858" s="65"/>
      <c r="E3858" s="65"/>
      <c r="F3858" s="65"/>
      <c r="G3858" s="129"/>
    </row>
    <row r="3859" spans="1:7">
      <c r="A3859" s="65"/>
      <c r="B3859" s="65"/>
      <c r="C3859" s="65"/>
      <c r="D3859" s="65"/>
      <c r="E3859" s="65"/>
      <c r="F3859" s="65"/>
      <c r="G3859" s="129"/>
    </row>
    <row r="3860" spans="1:7">
      <c r="A3860" s="65"/>
      <c r="B3860" s="65"/>
      <c r="C3860" s="65"/>
      <c r="D3860" s="65"/>
      <c r="E3860" s="65"/>
      <c r="F3860" s="65"/>
      <c r="G3860" s="129"/>
    </row>
    <row r="3861" spans="1:7">
      <c r="A3861" s="65"/>
      <c r="B3861" s="65"/>
      <c r="C3861" s="65"/>
      <c r="D3861" s="65"/>
      <c r="E3861" s="65"/>
      <c r="F3861" s="65"/>
      <c r="G3861" s="129"/>
    </row>
    <row r="3862" spans="1:7">
      <c r="A3862" s="65"/>
      <c r="B3862" s="65"/>
      <c r="C3862" s="65"/>
      <c r="D3862" s="65"/>
      <c r="E3862" s="65"/>
      <c r="F3862" s="65"/>
      <c r="G3862" s="129"/>
    </row>
    <row r="3863" spans="1:7">
      <c r="A3863" s="65"/>
      <c r="B3863" s="65"/>
      <c r="C3863" s="65"/>
      <c r="D3863" s="65"/>
      <c r="E3863" s="65"/>
      <c r="F3863" s="65"/>
      <c r="G3863" s="129"/>
    </row>
    <row r="3864" spans="1:7">
      <c r="A3864" s="65"/>
      <c r="B3864" s="65"/>
      <c r="C3864" s="65"/>
      <c r="D3864" s="65"/>
      <c r="E3864" s="65"/>
      <c r="F3864" s="65"/>
      <c r="G3864" s="129"/>
    </row>
    <row r="3865" spans="1:7">
      <c r="A3865" s="65"/>
      <c r="B3865" s="65"/>
      <c r="C3865" s="65"/>
      <c r="D3865" s="65"/>
      <c r="E3865" s="65"/>
      <c r="F3865" s="65"/>
      <c r="G3865" s="129"/>
    </row>
    <row r="3866" spans="1:7">
      <c r="A3866" s="65"/>
      <c r="B3866" s="65"/>
      <c r="C3866" s="65"/>
      <c r="D3866" s="65"/>
      <c r="E3866" s="65"/>
      <c r="F3866" s="65"/>
      <c r="G3866" s="129"/>
    </row>
    <row r="3867" spans="1:7">
      <c r="A3867" s="65"/>
      <c r="B3867" s="65"/>
      <c r="C3867" s="65"/>
      <c r="D3867" s="65"/>
      <c r="E3867" s="65"/>
      <c r="F3867" s="65"/>
      <c r="G3867" s="129"/>
    </row>
    <row r="3868" spans="1:7">
      <c r="A3868" s="65"/>
      <c r="B3868" s="65"/>
      <c r="C3868" s="65"/>
      <c r="D3868" s="65"/>
      <c r="E3868" s="65"/>
      <c r="F3868" s="65"/>
      <c r="G3868" s="129"/>
    </row>
    <row r="3869" spans="1:7">
      <c r="A3869" s="65"/>
      <c r="B3869" s="65"/>
      <c r="C3869" s="65"/>
      <c r="D3869" s="65"/>
      <c r="E3869" s="65"/>
      <c r="F3869" s="65"/>
      <c r="G3869" s="129"/>
    </row>
    <row r="3870" spans="1:7">
      <c r="A3870" s="65"/>
      <c r="B3870" s="65"/>
      <c r="C3870" s="65"/>
      <c r="D3870" s="65"/>
      <c r="E3870" s="65"/>
      <c r="F3870" s="65"/>
      <c r="G3870" s="129"/>
    </row>
    <row r="3871" spans="1:7">
      <c r="A3871" s="65"/>
      <c r="B3871" s="65"/>
      <c r="C3871" s="65"/>
      <c r="D3871" s="65"/>
      <c r="E3871" s="65"/>
      <c r="F3871" s="65"/>
      <c r="G3871" s="129"/>
    </row>
    <row r="3872" spans="1:7">
      <c r="A3872" s="65"/>
      <c r="B3872" s="65"/>
      <c r="C3872" s="65"/>
      <c r="D3872" s="65"/>
      <c r="E3872" s="65"/>
      <c r="F3872" s="65"/>
      <c r="G3872" s="129"/>
    </row>
    <row r="3873" spans="1:7">
      <c r="A3873" s="65"/>
      <c r="B3873" s="65"/>
      <c r="C3873" s="65"/>
      <c r="D3873" s="65"/>
      <c r="E3873" s="65"/>
      <c r="F3873" s="65"/>
      <c r="G3873" s="129"/>
    </row>
    <row r="3874" spans="1:7">
      <c r="A3874" s="65"/>
      <c r="B3874" s="65"/>
      <c r="C3874" s="65"/>
      <c r="D3874" s="65"/>
      <c r="E3874" s="65"/>
      <c r="F3874" s="65"/>
      <c r="G3874" s="129"/>
    </row>
    <row r="3875" spans="1:7">
      <c r="A3875" s="65"/>
      <c r="B3875" s="65"/>
      <c r="C3875" s="65"/>
      <c r="D3875" s="65"/>
      <c r="E3875" s="65"/>
      <c r="F3875" s="65"/>
      <c r="G3875" s="129"/>
    </row>
    <row r="3876" spans="1:7">
      <c r="A3876" s="65"/>
      <c r="B3876" s="65"/>
      <c r="C3876" s="65"/>
      <c r="D3876" s="65"/>
      <c r="E3876" s="65"/>
      <c r="F3876" s="65"/>
      <c r="G3876" s="129"/>
    </row>
    <row r="3877" spans="1:7">
      <c r="A3877" s="65"/>
      <c r="B3877" s="65"/>
      <c r="C3877" s="65"/>
      <c r="D3877" s="65"/>
      <c r="E3877" s="65"/>
      <c r="F3877" s="65"/>
      <c r="G3877" s="129"/>
    </row>
    <row r="3878" spans="1:7">
      <c r="A3878" s="65"/>
      <c r="B3878" s="65"/>
      <c r="C3878" s="65"/>
      <c r="D3878" s="65"/>
      <c r="E3878" s="65"/>
      <c r="F3878" s="65"/>
      <c r="G3878" s="129"/>
    </row>
    <row r="3879" spans="1:7">
      <c r="A3879" s="65"/>
      <c r="B3879" s="65"/>
      <c r="C3879" s="65"/>
      <c r="D3879" s="65"/>
      <c r="E3879" s="65"/>
      <c r="F3879" s="65"/>
      <c r="G3879" s="129"/>
    </row>
    <row r="3880" spans="1:7">
      <c r="A3880" s="65"/>
      <c r="B3880" s="65"/>
      <c r="C3880" s="65"/>
      <c r="D3880" s="65"/>
      <c r="E3880" s="65"/>
      <c r="F3880" s="65"/>
      <c r="G3880" s="129"/>
    </row>
    <row r="3881" spans="1:7">
      <c r="A3881" s="65"/>
      <c r="B3881" s="65"/>
      <c r="C3881" s="65"/>
      <c r="D3881" s="65"/>
      <c r="E3881" s="65"/>
      <c r="F3881" s="65"/>
      <c r="G3881" s="129"/>
    </row>
    <row r="3882" spans="1:7">
      <c r="A3882" s="65"/>
      <c r="B3882" s="65"/>
      <c r="C3882" s="65"/>
      <c r="D3882" s="65"/>
      <c r="E3882" s="65"/>
      <c r="F3882" s="65"/>
      <c r="G3882" s="129"/>
    </row>
    <row r="3883" spans="1:7">
      <c r="A3883" s="65"/>
      <c r="B3883" s="65"/>
      <c r="C3883" s="65"/>
      <c r="D3883" s="65"/>
      <c r="E3883" s="65"/>
      <c r="F3883" s="65"/>
      <c r="G3883" s="129"/>
    </row>
    <row r="3884" spans="1:7">
      <c r="A3884" s="65"/>
      <c r="B3884" s="65"/>
      <c r="C3884" s="65"/>
      <c r="D3884" s="65"/>
      <c r="E3884" s="65"/>
      <c r="F3884" s="65"/>
      <c r="G3884" s="129"/>
    </row>
    <row r="3885" spans="1:7">
      <c r="A3885" s="65"/>
      <c r="B3885" s="65"/>
      <c r="C3885" s="65"/>
      <c r="D3885" s="65"/>
      <c r="E3885" s="65"/>
      <c r="F3885" s="65"/>
      <c r="G3885" s="129"/>
    </row>
    <row r="3886" spans="1:7">
      <c r="A3886" s="65"/>
      <c r="B3886" s="65"/>
      <c r="C3886" s="65"/>
      <c r="D3886" s="65"/>
      <c r="E3886" s="65"/>
      <c r="F3886" s="65"/>
      <c r="G3886" s="129"/>
    </row>
    <row r="3887" spans="1:7">
      <c r="A3887" s="65"/>
      <c r="B3887" s="65"/>
      <c r="C3887" s="65"/>
      <c r="D3887" s="65"/>
      <c r="E3887" s="65"/>
      <c r="F3887" s="65"/>
      <c r="G3887" s="129"/>
    </row>
    <row r="3888" spans="1:7">
      <c r="A3888" s="65"/>
      <c r="B3888" s="65"/>
      <c r="C3888" s="65"/>
      <c r="D3888" s="65"/>
      <c r="E3888" s="65"/>
      <c r="F3888" s="65"/>
      <c r="G3888" s="129"/>
    </row>
    <row r="3889" spans="1:7">
      <c r="A3889" s="65"/>
      <c r="B3889" s="65"/>
      <c r="C3889" s="65"/>
      <c r="D3889" s="65"/>
      <c r="E3889" s="65"/>
      <c r="F3889" s="65"/>
      <c r="G3889" s="129"/>
    </row>
    <row r="3890" spans="1:7">
      <c r="A3890" s="65"/>
      <c r="B3890" s="65"/>
      <c r="C3890" s="65"/>
      <c r="D3890" s="65"/>
      <c r="E3890" s="65"/>
      <c r="F3890" s="65"/>
      <c r="G3890" s="129"/>
    </row>
    <row r="3891" spans="1:7">
      <c r="A3891" s="65"/>
      <c r="B3891" s="65"/>
      <c r="C3891" s="65"/>
      <c r="D3891" s="65"/>
      <c r="E3891" s="65"/>
      <c r="F3891" s="65"/>
      <c r="G3891" s="129"/>
    </row>
    <row r="3892" spans="1:7">
      <c r="A3892" s="65"/>
      <c r="B3892" s="65"/>
      <c r="C3892" s="65"/>
      <c r="D3892" s="65"/>
      <c r="E3892" s="65"/>
      <c r="F3892" s="65"/>
      <c r="G3892" s="129"/>
    </row>
    <row r="3893" spans="1:7">
      <c r="A3893" s="65"/>
      <c r="B3893" s="65"/>
      <c r="C3893" s="65"/>
      <c r="D3893" s="65"/>
      <c r="E3893" s="65"/>
      <c r="F3893" s="65"/>
      <c r="G3893" s="129"/>
    </row>
    <row r="3894" spans="1:7">
      <c r="A3894" s="65"/>
      <c r="B3894" s="65"/>
      <c r="C3894" s="65"/>
      <c r="D3894" s="65"/>
      <c r="E3894" s="65"/>
      <c r="F3894" s="65"/>
      <c r="G3894" s="129"/>
    </row>
    <row r="3895" spans="1:7">
      <c r="A3895" s="65"/>
      <c r="B3895" s="65"/>
      <c r="C3895" s="65"/>
      <c r="D3895" s="65"/>
      <c r="E3895" s="65"/>
      <c r="F3895" s="65"/>
      <c r="G3895" s="129"/>
    </row>
    <row r="3896" spans="1:7">
      <c r="A3896" s="65"/>
      <c r="B3896" s="65"/>
      <c r="C3896" s="65"/>
      <c r="D3896" s="65"/>
      <c r="E3896" s="65"/>
      <c r="F3896" s="65"/>
      <c r="G3896" s="129"/>
    </row>
    <row r="3897" spans="1:7">
      <c r="A3897" s="65"/>
      <c r="B3897" s="65"/>
      <c r="C3897" s="65"/>
      <c r="D3897" s="65"/>
      <c r="E3897" s="65"/>
      <c r="F3897" s="65"/>
      <c r="G3897" s="129"/>
    </row>
    <row r="3898" spans="1:7">
      <c r="A3898" s="65"/>
      <c r="B3898" s="65"/>
      <c r="C3898" s="65"/>
      <c r="D3898" s="65"/>
      <c r="E3898" s="65"/>
      <c r="F3898" s="65"/>
      <c r="G3898" s="129"/>
    </row>
    <row r="3899" spans="1:7">
      <c r="A3899" s="65"/>
      <c r="B3899" s="65"/>
      <c r="C3899" s="65"/>
      <c r="D3899" s="65"/>
      <c r="E3899" s="65"/>
      <c r="F3899" s="65"/>
      <c r="G3899" s="129"/>
    </row>
    <row r="3900" spans="1:7">
      <c r="A3900" s="65"/>
      <c r="B3900" s="65"/>
      <c r="C3900" s="65"/>
      <c r="D3900" s="65"/>
      <c r="E3900" s="65"/>
      <c r="F3900" s="65"/>
      <c r="G3900" s="129"/>
    </row>
    <row r="3901" spans="1:7">
      <c r="A3901" s="65"/>
      <c r="B3901" s="65"/>
      <c r="C3901" s="65"/>
      <c r="D3901" s="65"/>
      <c r="E3901" s="65"/>
      <c r="F3901" s="65"/>
      <c r="G3901" s="129"/>
    </row>
    <row r="3902" spans="1:7">
      <c r="A3902" s="65"/>
      <c r="B3902" s="65"/>
      <c r="C3902" s="65"/>
      <c r="D3902" s="65"/>
      <c r="E3902" s="65"/>
      <c r="F3902" s="65"/>
      <c r="G3902" s="129"/>
    </row>
    <row r="3903" spans="1:7">
      <c r="A3903" s="65"/>
      <c r="B3903" s="65"/>
      <c r="C3903" s="65"/>
      <c r="D3903" s="65"/>
      <c r="E3903" s="65"/>
      <c r="F3903" s="65"/>
      <c r="G3903" s="129"/>
    </row>
    <row r="3904" spans="1:7">
      <c r="A3904" s="65"/>
      <c r="B3904" s="65"/>
      <c r="C3904" s="65"/>
      <c r="D3904" s="65"/>
      <c r="E3904" s="65"/>
      <c r="F3904" s="65"/>
      <c r="G3904" s="129"/>
    </row>
    <row r="3905" spans="1:7">
      <c r="A3905" s="65"/>
      <c r="B3905" s="65"/>
      <c r="C3905" s="65"/>
      <c r="D3905" s="65"/>
      <c r="E3905" s="65"/>
      <c r="F3905" s="65"/>
      <c r="G3905" s="129"/>
    </row>
    <row r="3906" spans="1:7">
      <c r="A3906" s="65"/>
      <c r="B3906" s="65"/>
      <c r="C3906" s="65"/>
      <c r="D3906" s="65"/>
      <c r="E3906" s="65"/>
      <c r="F3906" s="65"/>
      <c r="G3906" s="129"/>
    </row>
    <row r="3907" spans="1:7">
      <c r="A3907" s="65"/>
      <c r="B3907" s="65"/>
      <c r="C3907" s="65"/>
      <c r="D3907" s="65"/>
      <c r="E3907" s="65"/>
      <c r="F3907" s="65"/>
      <c r="G3907" s="129"/>
    </row>
    <row r="3908" spans="1:7">
      <c r="A3908" s="65"/>
      <c r="B3908" s="65"/>
      <c r="C3908" s="65"/>
      <c r="D3908" s="65"/>
      <c r="E3908" s="65"/>
      <c r="F3908" s="65"/>
      <c r="G3908" s="129"/>
    </row>
    <row r="3909" spans="1:7">
      <c r="A3909" s="65"/>
      <c r="B3909" s="65"/>
      <c r="C3909" s="65"/>
      <c r="D3909" s="65"/>
      <c r="E3909" s="65"/>
      <c r="F3909" s="65"/>
      <c r="G3909" s="129"/>
    </row>
    <row r="3910" spans="1:7">
      <c r="A3910" s="65"/>
      <c r="B3910" s="65"/>
      <c r="C3910" s="65"/>
      <c r="D3910" s="65"/>
      <c r="E3910" s="65"/>
      <c r="F3910" s="65"/>
      <c r="G3910" s="129"/>
    </row>
    <row r="3911" spans="1:7">
      <c r="A3911" s="65"/>
      <c r="B3911" s="65"/>
      <c r="C3911" s="65"/>
      <c r="D3911" s="65"/>
      <c r="E3911" s="65"/>
      <c r="F3911" s="65"/>
      <c r="G3911" s="129"/>
    </row>
    <row r="3912" spans="1:7">
      <c r="A3912" s="65"/>
      <c r="B3912" s="65"/>
      <c r="C3912" s="65"/>
      <c r="D3912" s="65"/>
      <c r="E3912" s="65"/>
      <c r="F3912" s="65"/>
      <c r="G3912" s="129"/>
    </row>
    <row r="3913" spans="1:7">
      <c r="A3913" s="65"/>
      <c r="B3913" s="65"/>
      <c r="C3913" s="65"/>
      <c r="D3913" s="65"/>
      <c r="E3913" s="65"/>
      <c r="F3913" s="65"/>
      <c r="G3913" s="129"/>
    </row>
    <row r="3914" spans="1:7">
      <c r="A3914" s="65"/>
      <c r="B3914" s="65"/>
      <c r="C3914" s="65"/>
      <c r="D3914" s="65"/>
      <c r="E3914" s="65"/>
      <c r="F3914" s="65"/>
      <c r="G3914" s="129"/>
    </row>
    <row r="3915" spans="1:7">
      <c r="A3915" s="65"/>
      <c r="B3915" s="65"/>
      <c r="C3915" s="65"/>
      <c r="D3915" s="65"/>
      <c r="E3915" s="65"/>
      <c r="F3915" s="65"/>
      <c r="G3915" s="129"/>
    </row>
    <row r="3916" spans="1:7">
      <c r="A3916" s="65"/>
      <c r="B3916" s="65"/>
      <c r="C3916" s="65"/>
      <c r="D3916" s="65"/>
      <c r="E3916" s="65"/>
      <c r="F3916" s="65"/>
      <c r="G3916" s="129"/>
    </row>
    <row r="3917" spans="1:7">
      <c r="A3917" s="65"/>
      <c r="B3917" s="65"/>
      <c r="C3917" s="65"/>
      <c r="D3917" s="65"/>
      <c r="E3917" s="65"/>
      <c r="F3917" s="65"/>
      <c r="G3917" s="129"/>
    </row>
    <row r="3918" spans="1:7">
      <c r="A3918" s="65"/>
      <c r="B3918" s="65"/>
      <c r="C3918" s="65"/>
      <c r="D3918" s="65"/>
      <c r="E3918" s="65"/>
      <c r="F3918" s="65"/>
      <c r="G3918" s="129"/>
    </row>
    <row r="3919" spans="1:7">
      <c r="A3919" s="65"/>
      <c r="B3919" s="65"/>
      <c r="C3919" s="65"/>
      <c r="D3919" s="65"/>
      <c r="E3919" s="65"/>
      <c r="F3919" s="65"/>
      <c r="G3919" s="129"/>
    </row>
    <row r="3920" spans="1:7">
      <c r="A3920" s="65"/>
      <c r="B3920" s="65"/>
      <c r="C3920" s="65"/>
      <c r="D3920" s="65"/>
      <c r="E3920" s="65"/>
      <c r="F3920" s="65"/>
      <c r="G3920" s="129"/>
    </row>
    <row r="3921" spans="1:7">
      <c r="A3921" s="65"/>
      <c r="B3921" s="65"/>
      <c r="C3921" s="65"/>
      <c r="D3921" s="65"/>
      <c r="E3921" s="65"/>
      <c r="F3921" s="65"/>
      <c r="G3921" s="129"/>
    </row>
    <row r="3922" spans="1:7">
      <c r="A3922" s="65"/>
      <c r="B3922" s="65"/>
      <c r="C3922" s="65"/>
      <c r="D3922" s="65"/>
      <c r="E3922" s="65"/>
      <c r="F3922" s="65"/>
      <c r="G3922" s="129"/>
    </row>
    <row r="3923" spans="1:7">
      <c r="A3923" s="65"/>
      <c r="B3923" s="65"/>
      <c r="C3923" s="65"/>
      <c r="D3923" s="65"/>
      <c r="E3923" s="65"/>
      <c r="F3923" s="65"/>
      <c r="G3923" s="129"/>
    </row>
    <row r="3924" spans="1:7">
      <c r="A3924" s="65"/>
      <c r="B3924" s="65"/>
      <c r="C3924" s="65"/>
      <c r="D3924" s="65"/>
      <c r="E3924" s="65"/>
      <c r="F3924" s="65"/>
      <c r="G3924" s="129"/>
    </row>
    <row r="3925" spans="1:7">
      <c r="A3925" s="65"/>
      <c r="B3925" s="65"/>
      <c r="C3925" s="65"/>
      <c r="D3925" s="65"/>
      <c r="E3925" s="65"/>
      <c r="F3925" s="65"/>
      <c r="G3925" s="129"/>
    </row>
    <row r="3926" spans="1:7">
      <c r="A3926" s="65"/>
      <c r="B3926" s="65"/>
      <c r="C3926" s="65"/>
      <c r="D3926" s="65"/>
      <c r="E3926" s="65"/>
      <c r="F3926" s="65"/>
      <c r="G3926" s="129"/>
    </row>
    <row r="3927" spans="1:7">
      <c r="A3927" s="65"/>
      <c r="B3927" s="65"/>
      <c r="C3927" s="65"/>
      <c r="D3927" s="65"/>
      <c r="E3927" s="65"/>
      <c r="F3927" s="65"/>
      <c r="G3927" s="129"/>
    </row>
    <row r="3928" spans="1:7">
      <c r="A3928" s="65"/>
      <c r="B3928" s="65"/>
      <c r="C3928" s="65"/>
      <c r="D3928" s="65"/>
      <c r="E3928" s="65"/>
      <c r="F3928" s="65"/>
      <c r="G3928" s="129"/>
    </row>
    <row r="3929" spans="1:7">
      <c r="A3929" s="65"/>
      <c r="B3929" s="65"/>
      <c r="C3929" s="65"/>
      <c r="D3929" s="65"/>
      <c r="E3929" s="65"/>
      <c r="F3929" s="65"/>
      <c r="G3929" s="129"/>
    </row>
    <row r="3930" spans="1:7">
      <c r="A3930" s="65"/>
      <c r="B3930" s="65"/>
      <c r="C3930" s="65"/>
      <c r="D3930" s="65"/>
      <c r="E3930" s="65"/>
      <c r="F3930" s="65"/>
      <c r="G3930" s="129"/>
    </row>
    <row r="3931" spans="1:7">
      <c r="A3931" s="65"/>
      <c r="B3931" s="65"/>
      <c r="C3931" s="65"/>
      <c r="D3931" s="65"/>
      <c r="E3931" s="65"/>
      <c r="F3931" s="65"/>
      <c r="G3931" s="129"/>
    </row>
    <row r="3932" spans="1:7">
      <c r="A3932" s="65"/>
      <c r="B3932" s="65"/>
      <c r="C3932" s="65"/>
      <c r="D3932" s="65"/>
      <c r="E3932" s="65"/>
      <c r="F3932" s="65"/>
      <c r="G3932" s="129"/>
    </row>
    <row r="3933" spans="1:7">
      <c r="A3933" s="65"/>
      <c r="B3933" s="65"/>
      <c r="C3933" s="65"/>
      <c r="D3933" s="65"/>
      <c r="E3933" s="65"/>
      <c r="F3933" s="65"/>
      <c r="G3933" s="129"/>
    </row>
    <row r="3934" spans="1:7">
      <c r="A3934" s="65"/>
      <c r="B3934" s="65"/>
      <c r="C3934" s="65"/>
      <c r="D3934" s="65"/>
      <c r="E3934" s="65"/>
      <c r="F3934" s="65"/>
      <c r="G3934" s="129"/>
    </row>
    <row r="3935" spans="1:7">
      <c r="A3935" s="65"/>
      <c r="B3935" s="65"/>
      <c r="C3935" s="65"/>
      <c r="D3935" s="65"/>
      <c r="E3935" s="65"/>
      <c r="F3935" s="65"/>
      <c r="G3935" s="129"/>
    </row>
    <row r="3936" spans="1:7">
      <c r="A3936" s="65"/>
      <c r="B3936" s="65"/>
      <c r="C3936" s="65"/>
      <c r="D3936" s="65"/>
      <c r="E3936" s="65"/>
      <c r="F3936" s="65"/>
      <c r="G3936" s="129"/>
    </row>
    <row r="3937" spans="1:7">
      <c r="A3937" s="65"/>
      <c r="B3937" s="65"/>
      <c r="C3937" s="65"/>
      <c r="D3937" s="65"/>
      <c r="E3937" s="65"/>
      <c r="F3937" s="65"/>
      <c r="G3937" s="129"/>
    </row>
    <row r="3938" spans="1:7">
      <c r="A3938" s="65"/>
      <c r="B3938" s="65"/>
      <c r="C3938" s="65"/>
      <c r="D3938" s="65"/>
      <c r="E3938" s="65"/>
      <c r="F3938" s="65"/>
      <c r="G3938" s="129"/>
    </row>
    <row r="3939" spans="1:7">
      <c r="A3939" s="65"/>
      <c r="B3939" s="65"/>
      <c r="C3939" s="65"/>
      <c r="D3939" s="65"/>
      <c r="E3939" s="65"/>
      <c r="F3939" s="65"/>
      <c r="G3939" s="129"/>
    </row>
    <row r="3940" spans="1:7">
      <c r="A3940" s="65"/>
      <c r="B3940" s="65"/>
      <c r="C3940" s="65"/>
      <c r="D3940" s="65"/>
      <c r="E3940" s="65"/>
      <c r="F3940" s="65"/>
      <c r="G3940" s="129"/>
    </row>
    <row r="3941" spans="1:7">
      <c r="A3941" s="65"/>
      <c r="B3941" s="65"/>
      <c r="C3941" s="65"/>
      <c r="D3941" s="65"/>
      <c r="E3941" s="65"/>
      <c r="F3941" s="65"/>
      <c r="G3941" s="129"/>
    </row>
    <row r="3942" spans="1:7">
      <c r="A3942" s="65"/>
      <c r="B3942" s="65"/>
      <c r="C3942" s="65"/>
      <c r="D3942" s="65"/>
      <c r="E3942" s="65"/>
      <c r="F3942" s="65"/>
      <c r="G3942" s="129"/>
    </row>
    <row r="3943" spans="1:7">
      <c r="A3943" s="65"/>
      <c r="B3943" s="65"/>
      <c r="C3943" s="65"/>
      <c r="D3943" s="65"/>
      <c r="E3943" s="65"/>
      <c r="F3943" s="65"/>
      <c r="G3943" s="129"/>
    </row>
    <row r="3944" spans="1:7">
      <c r="A3944" s="65"/>
      <c r="B3944" s="65"/>
      <c r="C3944" s="65"/>
      <c r="D3944" s="65"/>
      <c r="E3944" s="65"/>
      <c r="F3944" s="65"/>
      <c r="G3944" s="129"/>
    </row>
    <row r="3945" spans="1:7">
      <c r="A3945" s="65"/>
      <c r="B3945" s="65"/>
      <c r="C3945" s="65"/>
      <c r="D3945" s="65"/>
      <c r="E3945" s="65"/>
      <c r="F3945" s="65"/>
      <c r="G3945" s="129"/>
    </row>
    <row r="3946" spans="1:7">
      <c r="A3946" s="65"/>
      <c r="B3946" s="65"/>
      <c r="C3946" s="65"/>
      <c r="D3946" s="65"/>
      <c r="E3946" s="65"/>
      <c r="F3946" s="65"/>
      <c r="G3946" s="129"/>
    </row>
    <row r="3947" spans="1:7">
      <c r="A3947" s="65"/>
      <c r="B3947" s="65"/>
      <c r="C3947" s="65"/>
      <c r="D3947" s="65"/>
      <c r="E3947" s="65"/>
      <c r="F3947" s="65"/>
      <c r="G3947" s="129"/>
    </row>
    <row r="3948" spans="1:7">
      <c r="A3948" s="65"/>
      <c r="B3948" s="65"/>
      <c r="C3948" s="65"/>
      <c r="D3948" s="65"/>
      <c r="E3948" s="65"/>
      <c r="F3948" s="65"/>
      <c r="G3948" s="129"/>
    </row>
    <row r="3949" spans="1:7">
      <c r="A3949" s="65"/>
      <c r="B3949" s="65"/>
      <c r="C3949" s="65"/>
      <c r="D3949" s="65"/>
      <c r="E3949" s="65"/>
      <c r="F3949" s="65"/>
      <c r="G3949" s="129"/>
    </row>
    <row r="3950" spans="1:7">
      <c r="A3950" s="65"/>
      <c r="B3950" s="65"/>
      <c r="C3950" s="65"/>
      <c r="D3950" s="65"/>
      <c r="E3950" s="65"/>
      <c r="F3950" s="65"/>
      <c r="G3950" s="129"/>
    </row>
    <row r="3951" spans="1:7">
      <c r="A3951" s="65"/>
      <c r="B3951" s="65"/>
      <c r="C3951" s="65"/>
      <c r="D3951" s="65"/>
      <c r="E3951" s="65"/>
      <c r="F3951" s="65"/>
      <c r="G3951" s="129"/>
    </row>
    <row r="3952" spans="1:7">
      <c r="A3952" s="65"/>
      <c r="B3952" s="65"/>
      <c r="C3952" s="65"/>
      <c r="D3952" s="65"/>
      <c r="E3952" s="65"/>
      <c r="F3952" s="65"/>
      <c r="G3952" s="129"/>
    </row>
    <row r="3953" spans="1:7">
      <c r="A3953" s="65"/>
      <c r="B3953" s="65"/>
      <c r="C3953" s="65"/>
      <c r="D3953" s="65"/>
      <c r="E3953" s="65"/>
      <c r="F3953" s="65"/>
      <c r="G3953" s="129"/>
    </row>
    <row r="3954" spans="1:7">
      <c r="A3954" s="65"/>
      <c r="B3954" s="65"/>
      <c r="C3954" s="65"/>
      <c r="D3954" s="65"/>
      <c r="E3954" s="65"/>
      <c r="F3954" s="65"/>
      <c r="G3954" s="129"/>
    </row>
    <row r="3955" spans="1:7">
      <c r="A3955" s="65"/>
      <c r="B3955" s="65"/>
      <c r="C3955" s="65"/>
      <c r="D3955" s="65"/>
      <c r="E3955" s="65"/>
      <c r="F3955" s="65"/>
      <c r="G3955" s="129"/>
    </row>
    <row r="3956" spans="1:7">
      <c r="A3956" s="65"/>
      <c r="B3956" s="65"/>
      <c r="C3956" s="65"/>
      <c r="D3956" s="65"/>
      <c r="E3956" s="65"/>
      <c r="F3956" s="65"/>
      <c r="G3956" s="129"/>
    </row>
    <row r="3957" spans="1:7">
      <c r="A3957" s="65"/>
      <c r="B3957" s="65"/>
      <c r="C3957" s="65"/>
      <c r="D3957" s="65"/>
      <c r="E3957" s="65"/>
      <c r="F3957" s="65"/>
      <c r="G3957" s="129"/>
    </row>
    <row r="3958" spans="1:7">
      <c r="A3958" s="65"/>
      <c r="B3958" s="65"/>
      <c r="C3958" s="65"/>
      <c r="D3958" s="65"/>
      <c r="E3958" s="65"/>
      <c r="F3958" s="65"/>
      <c r="G3958" s="129"/>
    </row>
    <row r="3959" spans="1:7">
      <c r="A3959" s="65"/>
      <c r="B3959" s="65"/>
      <c r="C3959" s="65"/>
      <c r="D3959" s="65"/>
      <c r="E3959" s="65"/>
      <c r="F3959" s="65"/>
      <c r="G3959" s="129"/>
    </row>
    <row r="3960" spans="1:7">
      <c r="A3960" s="65"/>
      <c r="B3960" s="65"/>
      <c r="C3960" s="65"/>
      <c r="D3960" s="65"/>
      <c r="E3960" s="65"/>
      <c r="F3960" s="65"/>
      <c r="G3960" s="129"/>
    </row>
    <row r="3961" spans="1:7">
      <c r="A3961" s="65"/>
      <c r="B3961" s="65"/>
      <c r="C3961" s="65"/>
      <c r="D3961" s="65"/>
      <c r="E3961" s="65"/>
      <c r="F3961" s="65"/>
      <c r="G3961" s="129"/>
    </row>
    <row r="3962" spans="1:7">
      <c r="A3962" s="65"/>
      <c r="B3962" s="65"/>
      <c r="C3962" s="65"/>
      <c r="D3962" s="65"/>
      <c r="E3962" s="65"/>
      <c r="F3962" s="65"/>
      <c r="G3962" s="129"/>
    </row>
    <row r="3963" spans="1:7">
      <c r="A3963" s="65"/>
      <c r="B3963" s="65"/>
      <c r="C3963" s="65"/>
      <c r="D3963" s="65"/>
      <c r="E3963" s="65"/>
      <c r="F3963" s="65"/>
      <c r="G3963" s="129"/>
    </row>
    <row r="3964" spans="1:7">
      <c r="A3964" s="65"/>
      <c r="B3964" s="65"/>
      <c r="C3964" s="65"/>
      <c r="D3964" s="65"/>
      <c r="E3964" s="65"/>
      <c r="F3964" s="65"/>
      <c r="G3964" s="129"/>
    </row>
    <row r="3965" spans="1:7">
      <c r="A3965" s="65"/>
      <c r="B3965" s="65"/>
      <c r="C3965" s="65"/>
      <c r="D3965" s="65"/>
      <c r="E3965" s="65"/>
      <c r="F3965" s="65"/>
      <c r="G3965" s="129"/>
    </row>
    <row r="3966" spans="1:7">
      <c r="A3966" s="65"/>
      <c r="B3966" s="65"/>
      <c r="C3966" s="65"/>
      <c r="D3966" s="65"/>
      <c r="E3966" s="65"/>
      <c r="F3966" s="65"/>
      <c r="G3966" s="129"/>
    </row>
    <row r="3967" spans="1:7">
      <c r="A3967" s="65"/>
      <c r="B3967" s="65"/>
      <c r="C3967" s="65"/>
      <c r="D3967" s="65"/>
      <c r="E3967" s="65"/>
      <c r="F3967" s="65"/>
      <c r="G3967" s="129"/>
    </row>
    <row r="3968" spans="1:7">
      <c r="A3968" s="65"/>
      <c r="B3968" s="65"/>
      <c r="C3968" s="65"/>
      <c r="D3968" s="65"/>
      <c r="E3968" s="65"/>
      <c r="F3968" s="65"/>
      <c r="G3968" s="129"/>
    </row>
    <row r="3969" spans="1:7">
      <c r="A3969" s="65"/>
      <c r="B3969" s="65"/>
      <c r="C3969" s="65"/>
      <c r="D3969" s="65"/>
      <c r="E3969" s="65"/>
      <c r="F3969" s="65"/>
      <c r="G3969" s="129"/>
    </row>
    <row r="3970" spans="1:7">
      <c r="A3970" s="65"/>
      <c r="B3970" s="65"/>
      <c r="C3970" s="65"/>
      <c r="D3970" s="65"/>
      <c r="E3970" s="65"/>
      <c r="F3970" s="65"/>
      <c r="G3970" s="129"/>
    </row>
    <row r="3971" spans="1:7">
      <c r="A3971" s="65"/>
      <c r="B3971" s="65"/>
      <c r="C3971" s="65"/>
      <c r="D3971" s="65"/>
      <c r="E3971" s="65"/>
      <c r="F3971" s="65"/>
      <c r="G3971" s="129"/>
    </row>
    <row r="3972" spans="1:7">
      <c r="A3972" s="65"/>
      <c r="B3972" s="65"/>
      <c r="C3972" s="65"/>
      <c r="D3972" s="65"/>
      <c r="E3972" s="65"/>
      <c r="F3972" s="65"/>
      <c r="G3972" s="129"/>
    </row>
    <row r="3973" spans="1:7">
      <c r="A3973" s="65"/>
      <c r="B3973" s="65"/>
      <c r="C3973" s="65"/>
      <c r="D3973" s="65"/>
      <c r="E3973" s="65"/>
      <c r="F3973" s="65"/>
      <c r="G3973" s="129"/>
    </row>
    <row r="3974" spans="1:7">
      <c r="A3974" s="65"/>
      <c r="B3974" s="65"/>
      <c r="C3974" s="65"/>
      <c r="D3974" s="65"/>
      <c r="E3974" s="65"/>
      <c r="F3974" s="65"/>
      <c r="G3974" s="129"/>
    </row>
    <row r="3975" spans="1:7">
      <c r="A3975" s="65"/>
      <c r="B3975" s="65"/>
      <c r="C3975" s="65"/>
      <c r="D3975" s="65"/>
      <c r="E3975" s="65"/>
      <c r="F3975" s="65"/>
      <c r="G3975" s="129"/>
    </row>
    <row r="3976" spans="1:7">
      <c r="A3976" s="65"/>
      <c r="B3976" s="65"/>
      <c r="C3976" s="65"/>
      <c r="D3976" s="65"/>
      <c r="E3976" s="65"/>
      <c r="F3976" s="65"/>
      <c r="G3976" s="129"/>
    </row>
    <row r="3977" spans="1:7">
      <c r="A3977" s="65"/>
      <c r="B3977" s="65"/>
      <c r="C3977" s="65"/>
      <c r="D3977" s="65"/>
      <c r="E3977" s="65"/>
      <c r="F3977" s="65"/>
      <c r="G3977" s="129"/>
    </row>
    <row r="3978" spans="1:7">
      <c r="A3978" s="65"/>
      <c r="B3978" s="65"/>
      <c r="C3978" s="65"/>
      <c r="D3978" s="65"/>
      <c r="E3978" s="65"/>
      <c r="F3978" s="65"/>
      <c r="G3978" s="129"/>
    </row>
    <row r="3979" spans="1:7">
      <c r="A3979" s="65"/>
      <c r="B3979" s="65"/>
      <c r="C3979" s="65"/>
      <c r="D3979" s="65"/>
      <c r="E3979" s="65"/>
      <c r="F3979" s="65"/>
      <c r="G3979" s="129"/>
    </row>
    <row r="3980" spans="1:7">
      <c r="A3980" s="65"/>
      <c r="B3980" s="65"/>
      <c r="C3980" s="65"/>
      <c r="D3980" s="65"/>
      <c r="E3980" s="65"/>
      <c r="F3980" s="65"/>
      <c r="G3980" s="129"/>
    </row>
    <row r="3981" spans="1:7">
      <c r="A3981" s="65"/>
      <c r="B3981" s="65"/>
      <c r="C3981" s="65"/>
      <c r="D3981" s="65"/>
      <c r="E3981" s="65"/>
      <c r="F3981" s="65"/>
      <c r="G3981" s="129"/>
    </row>
    <row r="3982" spans="1:7">
      <c r="A3982" s="65"/>
      <c r="B3982" s="65"/>
      <c r="C3982" s="65"/>
      <c r="D3982" s="65"/>
      <c r="E3982" s="65"/>
      <c r="F3982" s="65"/>
      <c r="G3982" s="129"/>
    </row>
    <row r="3983" spans="1:7">
      <c r="A3983" s="65"/>
      <c r="B3983" s="65"/>
      <c r="C3983" s="65"/>
      <c r="D3983" s="65"/>
      <c r="E3983" s="65"/>
      <c r="F3983" s="65"/>
      <c r="G3983" s="129"/>
    </row>
    <row r="3984" spans="1:7">
      <c r="A3984" s="65"/>
      <c r="B3984" s="65"/>
      <c r="C3984" s="65"/>
      <c r="D3984" s="65"/>
      <c r="E3984" s="65"/>
      <c r="F3984" s="65"/>
      <c r="G3984" s="129"/>
    </row>
    <row r="3985" spans="1:7">
      <c r="A3985" s="65"/>
      <c r="B3985" s="65"/>
      <c r="C3985" s="65"/>
      <c r="D3985" s="65"/>
      <c r="E3985" s="65"/>
      <c r="F3985" s="65"/>
      <c r="G3985" s="129"/>
    </row>
    <row r="3986" spans="1:7">
      <c r="A3986" s="65"/>
      <c r="B3986" s="65"/>
      <c r="C3986" s="65"/>
      <c r="D3986" s="65"/>
      <c r="E3986" s="65"/>
      <c r="F3986" s="65"/>
      <c r="G3986" s="129"/>
    </row>
    <row r="3987" spans="1:7">
      <c r="A3987" s="65"/>
      <c r="B3987" s="65"/>
      <c r="C3987" s="65"/>
      <c r="D3987" s="65"/>
      <c r="E3987" s="65"/>
      <c r="F3987" s="65"/>
      <c r="G3987" s="129"/>
    </row>
    <row r="3988" spans="1:7">
      <c r="A3988" s="65"/>
      <c r="B3988" s="65"/>
      <c r="C3988" s="65"/>
      <c r="D3988" s="65"/>
      <c r="E3988" s="65"/>
      <c r="F3988" s="65"/>
      <c r="G3988" s="129"/>
    </row>
    <row r="3989" spans="1:7">
      <c r="A3989" s="65"/>
      <c r="B3989" s="65"/>
      <c r="C3989" s="65"/>
      <c r="D3989" s="65"/>
      <c r="E3989" s="65"/>
      <c r="F3989" s="65"/>
      <c r="G3989" s="129"/>
    </row>
    <row r="3990" spans="1:7">
      <c r="A3990" s="65"/>
      <c r="B3990" s="65"/>
      <c r="C3990" s="65"/>
      <c r="D3990" s="65"/>
      <c r="E3990" s="65"/>
      <c r="F3990" s="65"/>
      <c r="G3990" s="129"/>
    </row>
    <row r="3991" spans="1:7">
      <c r="A3991" s="65"/>
      <c r="B3991" s="65"/>
      <c r="C3991" s="65"/>
      <c r="D3991" s="65"/>
      <c r="E3991" s="65"/>
      <c r="F3991" s="65"/>
      <c r="G3991" s="129"/>
    </row>
    <row r="3992" spans="1:7">
      <c r="A3992" s="65"/>
      <c r="B3992" s="65"/>
      <c r="C3992" s="65"/>
      <c r="D3992" s="65"/>
      <c r="E3992" s="65"/>
      <c r="F3992" s="65"/>
      <c r="G3992" s="129"/>
    </row>
    <row r="3993" spans="1:7">
      <c r="A3993" s="65"/>
      <c r="B3993" s="65"/>
      <c r="C3993" s="65"/>
      <c r="D3993" s="65"/>
      <c r="E3993" s="65"/>
      <c r="F3993" s="65"/>
      <c r="G3993" s="129"/>
    </row>
    <row r="3994" spans="1:7">
      <c r="A3994" s="65"/>
      <c r="B3994" s="65"/>
      <c r="C3994" s="65"/>
      <c r="D3994" s="65"/>
      <c r="E3994" s="65"/>
      <c r="F3994" s="65"/>
      <c r="G3994" s="129"/>
    </row>
    <row r="3995" spans="1:7">
      <c r="A3995" s="65"/>
      <c r="B3995" s="65"/>
      <c r="C3995" s="65"/>
      <c r="D3995" s="65"/>
      <c r="E3995" s="65"/>
      <c r="F3995" s="65"/>
      <c r="G3995" s="129"/>
    </row>
    <row r="3996" spans="1:7">
      <c r="A3996" s="65"/>
      <c r="B3996" s="65"/>
      <c r="C3996" s="65"/>
      <c r="D3996" s="65"/>
      <c r="E3996" s="65"/>
      <c r="F3996" s="65"/>
      <c r="G3996" s="129"/>
    </row>
    <row r="3997" spans="1:7">
      <c r="A3997" s="65"/>
      <c r="B3997" s="65"/>
      <c r="C3997" s="65"/>
      <c r="D3997" s="65"/>
      <c r="E3997" s="65"/>
      <c r="F3997" s="65"/>
      <c r="G3997" s="129"/>
    </row>
    <row r="3998" spans="1:7">
      <c r="A3998" s="65"/>
      <c r="B3998" s="65"/>
      <c r="C3998" s="65"/>
      <c r="D3998" s="65"/>
      <c r="E3998" s="65"/>
      <c r="F3998" s="65"/>
      <c r="G3998" s="129"/>
    </row>
    <row r="3999" spans="1:7">
      <c r="A3999" s="65"/>
      <c r="B3999" s="65"/>
      <c r="C3999" s="65"/>
      <c r="D3999" s="65"/>
      <c r="E3999" s="65"/>
      <c r="F3999" s="65"/>
      <c r="G3999" s="129"/>
    </row>
    <row r="4000" spans="1:7">
      <c r="A4000" s="65"/>
      <c r="B4000" s="65"/>
      <c r="C4000" s="65"/>
      <c r="D4000" s="65"/>
      <c r="E4000" s="65"/>
      <c r="F4000" s="65"/>
      <c r="G4000" s="129"/>
    </row>
    <row r="4001" spans="1:7">
      <c r="A4001" s="65"/>
      <c r="B4001" s="65"/>
      <c r="C4001" s="65"/>
      <c r="D4001" s="65"/>
      <c r="E4001" s="65"/>
      <c r="F4001" s="65"/>
      <c r="G4001" s="129"/>
    </row>
    <row r="4002" spans="1:7">
      <c r="A4002" s="65"/>
      <c r="B4002" s="65"/>
      <c r="C4002" s="65"/>
      <c r="D4002" s="65"/>
      <c r="E4002" s="65"/>
      <c r="F4002" s="65"/>
      <c r="G4002" s="129"/>
    </row>
    <row r="4003" spans="1:7">
      <c r="A4003" s="65"/>
      <c r="B4003" s="65"/>
      <c r="C4003" s="65"/>
      <c r="D4003" s="65"/>
      <c r="E4003" s="65"/>
      <c r="F4003" s="65"/>
      <c r="G4003" s="129"/>
    </row>
    <row r="4004" spans="1:7">
      <c r="A4004" s="65"/>
      <c r="B4004" s="65"/>
      <c r="C4004" s="65"/>
      <c r="D4004" s="65"/>
      <c r="E4004" s="65"/>
      <c r="F4004" s="65"/>
      <c r="G4004" s="129"/>
    </row>
    <row r="4005" spans="1:7">
      <c r="A4005" s="65"/>
      <c r="B4005" s="65"/>
      <c r="C4005" s="65"/>
      <c r="D4005" s="65"/>
      <c r="E4005" s="65"/>
      <c r="F4005" s="65"/>
      <c r="G4005" s="129"/>
    </row>
    <row r="4006" spans="1:7">
      <c r="A4006" s="65"/>
      <c r="B4006" s="65"/>
      <c r="C4006" s="65"/>
      <c r="D4006" s="65"/>
      <c r="E4006" s="65"/>
      <c r="F4006" s="65"/>
      <c r="G4006" s="129"/>
    </row>
    <row r="4007" spans="1:7">
      <c r="A4007" s="65"/>
      <c r="B4007" s="65"/>
      <c r="C4007" s="65"/>
      <c r="D4007" s="65"/>
      <c r="E4007" s="65"/>
      <c r="F4007" s="65"/>
      <c r="G4007" s="129"/>
    </row>
    <row r="4008" spans="1:7">
      <c r="A4008" s="65"/>
      <c r="B4008" s="65"/>
      <c r="C4008" s="65"/>
      <c r="D4008" s="65"/>
      <c r="E4008" s="65"/>
      <c r="F4008" s="65"/>
      <c r="G4008" s="129"/>
    </row>
    <row r="4009" spans="1:7">
      <c r="A4009" s="65"/>
      <c r="B4009" s="65"/>
      <c r="C4009" s="65"/>
      <c r="D4009" s="65"/>
      <c r="E4009" s="65"/>
      <c r="F4009" s="65"/>
      <c r="G4009" s="129"/>
    </row>
    <row r="4010" spans="1:7">
      <c r="A4010" s="65"/>
      <c r="B4010" s="65"/>
      <c r="C4010" s="65"/>
      <c r="D4010" s="65"/>
      <c r="E4010" s="65"/>
      <c r="F4010" s="65"/>
      <c r="G4010" s="129"/>
    </row>
    <row r="4011" spans="1:7">
      <c r="A4011" s="65"/>
      <c r="B4011" s="65"/>
      <c r="C4011" s="65"/>
      <c r="D4011" s="65"/>
      <c r="E4011" s="65"/>
      <c r="F4011" s="65"/>
      <c r="G4011" s="129"/>
    </row>
    <row r="4012" spans="1:7">
      <c r="A4012" s="65"/>
      <c r="B4012" s="65"/>
      <c r="C4012" s="65"/>
      <c r="D4012" s="65"/>
      <c r="E4012" s="65"/>
      <c r="F4012" s="65"/>
      <c r="G4012" s="129"/>
    </row>
    <row r="4013" spans="1:7">
      <c r="A4013" s="65"/>
      <c r="B4013" s="65"/>
      <c r="C4013" s="65"/>
      <c r="D4013" s="65"/>
      <c r="E4013" s="65"/>
      <c r="F4013" s="65"/>
      <c r="G4013" s="129"/>
    </row>
    <row r="4014" spans="1:7">
      <c r="A4014" s="65"/>
      <c r="B4014" s="65"/>
      <c r="C4014" s="65"/>
      <c r="D4014" s="65"/>
      <c r="E4014" s="65"/>
      <c r="F4014" s="65"/>
      <c r="G4014" s="129"/>
    </row>
    <row r="4015" spans="1:7">
      <c r="A4015" s="65"/>
      <c r="B4015" s="65"/>
      <c r="C4015" s="65"/>
      <c r="D4015" s="65"/>
      <c r="E4015" s="65"/>
      <c r="F4015" s="65"/>
      <c r="G4015" s="129"/>
    </row>
    <row r="4016" spans="1:7">
      <c r="A4016" s="65"/>
      <c r="B4016" s="65"/>
      <c r="C4016" s="65"/>
      <c r="D4016" s="65"/>
      <c r="E4016" s="65"/>
      <c r="F4016" s="65"/>
      <c r="G4016" s="129"/>
    </row>
    <row r="4017" spans="1:7">
      <c r="A4017" s="65"/>
      <c r="B4017" s="65"/>
      <c r="C4017" s="65"/>
      <c r="D4017" s="65"/>
      <c r="E4017" s="65"/>
      <c r="F4017" s="65"/>
      <c r="G4017" s="129"/>
    </row>
    <row r="4018" spans="1:7">
      <c r="A4018" s="65"/>
      <c r="B4018" s="65"/>
      <c r="C4018" s="65"/>
      <c r="D4018" s="65"/>
      <c r="E4018" s="65"/>
      <c r="F4018" s="65"/>
      <c r="G4018" s="129"/>
    </row>
    <row r="4019" spans="1:7">
      <c r="A4019" s="65"/>
      <c r="B4019" s="65"/>
      <c r="C4019" s="65"/>
      <c r="D4019" s="65"/>
      <c r="E4019" s="65"/>
      <c r="F4019" s="65"/>
      <c r="G4019" s="129"/>
    </row>
    <row r="4020" spans="1:7">
      <c r="A4020" s="65"/>
      <c r="B4020" s="65"/>
      <c r="C4020" s="65"/>
      <c r="D4020" s="65"/>
      <c r="E4020" s="65"/>
      <c r="F4020" s="65"/>
      <c r="G4020" s="129"/>
    </row>
    <row r="4021" spans="1:7">
      <c r="A4021" s="65"/>
      <c r="B4021" s="65"/>
      <c r="C4021" s="65"/>
      <c r="D4021" s="65"/>
      <c r="E4021" s="65"/>
      <c r="F4021" s="65"/>
      <c r="G4021" s="129"/>
    </row>
    <row r="4022" spans="1:7">
      <c r="A4022" s="65"/>
      <c r="B4022" s="65"/>
      <c r="C4022" s="65"/>
      <c r="D4022" s="65"/>
      <c r="E4022" s="65"/>
      <c r="F4022" s="65"/>
      <c r="G4022" s="129"/>
    </row>
    <row r="4023" spans="1:7">
      <c r="A4023" s="65"/>
      <c r="B4023" s="65"/>
      <c r="C4023" s="65"/>
      <c r="D4023" s="65"/>
      <c r="E4023" s="65"/>
      <c r="F4023" s="65"/>
      <c r="G4023" s="129"/>
    </row>
    <row r="4024" spans="1:7">
      <c r="A4024" s="65"/>
      <c r="B4024" s="65"/>
      <c r="C4024" s="65"/>
      <c r="D4024" s="65"/>
      <c r="E4024" s="65"/>
      <c r="F4024" s="65"/>
      <c r="G4024" s="129"/>
    </row>
    <row r="4025" spans="1:7">
      <c r="A4025" s="65"/>
      <c r="B4025" s="65"/>
      <c r="C4025" s="65"/>
      <c r="D4025" s="65"/>
      <c r="E4025" s="65"/>
      <c r="F4025" s="65"/>
      <c r="G4025" s="129"/>
    </row>
    <row r="4026" spans="1:7">
      <c r="A4026" s="65"/>
      <c r="B4026" s="65"/>
      <c r="C4026" s="65"/>
      <c r="D4026" s="65"/>
      <c r="E4026" s="65"/>
      <c r="F4026" s="65"/>
      <c r="G4026" s="129"/>
    </row>
    <row r="4027" spans="1:7">
      <c r="A4027" s="65"/>
      <c r="B4027" s="65"/>
      <c r="C4027" s="65"/>
      <c r="D4027" s="65"/>
      <c r="E4027" s="65"/>
      <c r="F4027" s="65"/>
      <c r="G4027" s="129"/>
    </row>
    <row r="4028" spans="1:7">
      <c r="A4028" s="65"/>
      <c r="B4028" s="65"/>
      <c r="C4028" s="65"/>
      <c r="D4028" s="65"/>
      <c r="E4028" s="65"/>
      <c r="F4028" s="65"/>
      <c r="G4028" s="129"/>
    </row>
    <row r="4029" spans="1:7">
      <c r="A4029" s="65"/>
      <c r="B4029" s="65"/>
      <c r="C4029" s="65"/>
      <c r="D4029" s="65"/>
      <c r="E4029" s="65"/>
      <c r="F4029" s="65"/>
      <c r="G4029" s="129"/>
    </row>
    <row r="4030" spans="1:7">
      <c r="A4030" s="65"/>
      <c r="B4030" s="65"/>
      <c r="C4030" s="65"/>
      <c r="D4030" s="65"/>
      <c r="E4030" s="65"/>
      <c r="F4030" s="65"/>
      <c r="G4030" s="129"/>
    </row>
    <row r="4031" spans="1:7">
      <c r="A4031" s="65"/>
      <c r="B4031" s="65"/>
      <c r="C4031" s="65"/>
      <c r="D4031" s="65"/>
      <c r="E4031" s="65"/>
      <c r="F4031" s="65"/>
      <c r="G4031" s="129"/>
    </row>
    <row r="4032" spans="1:7">
      <c r="A4032" s="65"/>
      <c r="B4032" s="65"/>
      <c r="C4032" s="65"/>
      <c r="D4032" s="65"/>
      <c r="E4032" s="65"/>
      <c r="F4032" s="65"/>
      <c r="G4032" s="129"/>
    </row>
    <row r="4033" spans="1:7">
      <c r="A4033" s="65"/>
      <c r="B4033" s="65"/>
      <c r="C4033" s="65"/>
      <c r="D4033" s="65"/>
      <c r="E4033" s="65"/>
      <c r="F4033" s="65"/>
      <c r="G4033" s="129"/>
    </row>
    <row r="4034" spans="1:7">
      <c r="A4034" s="65"/>
      <c r="B4034" s="65"/>
      <c r="C4034" s="65"/>
      <c r="D4034" s="65"/>
      <c r="E4034" s="65"/>
      <c r="F4034" s="65"/>
      <c r="G4034" s="129"/>
    </row>
    <row r="4035" spans="1:7">
      <c r="A4035" s="65"/>
      <c r="B4035" s="65"/>
      <c r="C4035" s="65"/>
      <c r="D4035" s="65"/>
      <c r="E4035" s="65"/>
      <c r="F4035" s="65"/>
      <c r="G4035" s="129"/>
    </row>
    <row r="4036" spans="1:7">
      <c r="A4036" s="65"/>
      <c r="B4036" s="65"/>
      <c r="C4036" s="65"/>
      <c r="D4036" s="65"/>
      <c r="E4036" s="65"/>
      <c r="F4036" s="65"/>
      <c r="G4036" s="129"/>
    </row>
    <row r="4037" spans="1:7">
      <c r="A4037" s="65"/>
      <c r="B4037" s="65"/>
      <c r="C4037" s="65"/>
      <c r="D4037" s="65"/>
      <c r="E4037" s="65"/>
      <c r="F4037" s="65"/>
      <c r="G4037" s="129"/>
    </row>
    <row r="4038" spans="1:7">
      <c r="A4038" s="65"/>
      <c r="B4038" s="65"/>
      <c r="C4038" s="65"/>
      <c r="D4038" s="65"/>
      <c r="E4038" s="65"/>
      <c r="F4038" s="65"/>
      <c r="G4038" s="129"/>
    </row>
    <row r="4039" spans="1:7">
      <c r="A4039" s="65"/>
      <c r="B4039" s="65"/>
      <c r="C4039" s="65"/>
      <c r="D4039" s="65"/>
      <c r="E4039" s="65"/>
      <c r="F4039" s="65"/>
      <c r="G4039" s="129"/>
    </row>
    <row r="4040" spans="1:7">
      <c r="A4040" s="65"/>
      <c r="B4040" s="65"/>
      <c r="C4040" s="65"/>
      <c r="D4040" s="65"/>
      <c r="E4040" s="65"/>
      <c r="F4040" s="65"/>
      <c r="G4040" s="129"/>
    </row>
    <row r="4041" spans="1:7">
      <c r="A4041" s="65"/>
      <c r="B4041" s="65"/>
      <c r="C4041" s="65"/>
      <c r="D4041" s="65"/>
      <c r="E4041" s="65"/>
      <c r="F4041" s="65"/>
      <c r="G4041" s="129"/>
    </row>
    <row r="4042" spans="1:7">
      <c r="A4042" s="65"/>
      <c r="B4042" s="65"/>
      <c r="C4042" s="65"/>
      <c r="D4042" s="65"/>
      <c r="E4042" s="65"/>
      <c r="F4042" s="65"/>
      <c r="G4042" s="129"/>
    </row>
    <row r="4043" spans="1:7">
      <c r="A4043" s="65"/>
      <c r="B4043" s="65"/>
      <c r="C4043" s="65"/>
      <c r="D4043" s="65"/>
      <c r="E4043" s="65"/>
      <c r="F4043" s="65"/>
      <c r="G4043" s="129"/>
    </row>
    <row r="4044" spans="1:7">
      <c r="A4044" s="65"/>
      <c r="B4044" s="65"/>
      <c r="C4044" s="65"/>
      <c r="D4044" s="65"/>
      <c r="E4044" s="65"/>
      <c r="F4044" s="65"/>
      <c r="G4044" s="129"/>
    </row>
    <row r="4045" spans="1:7">
      <c r="A4045" s="65"/>
      <c r="B4045" s="65"/>
      <c r="C4045" s="65"/>
      <c r="D4045" s="65"/>
      <c r="E4045" s="65"/>
      <c r="F4045" s="65"/>
      <c r="G4045" s="129"/>
    </row>
    <row r="4046" spans="1:7">
      <c r="A4046" s="65"/>
      <c r="B4046" s="65"/>
      <c r="C4046" s="65"/>
      <c r="D4046" s="65"/>
      <c r="E4046" s="65"/>
      <c r="F4046" s="65"/>
      <c r="G4046" s="129"/>
    </row>
    <row r="4047" spans="1:7">
      <c r="A4047" s="65"/>
      <c r="B4047" s="65"/>
      <c r="C4047" s="65"/>
      <c r="D4047" s="65"/>
      <c r="E4047" s="65"/>
      <c r="F4047" s="65"/>
      <c r="G4047" s="129"/>
    </row>
    <row r="4048" spans="1:7">
      <c r="A4048" s="65"/>
      <c r="B4048" s="65"/>
      <c r="C4048" s="65"/>
      <c r="D4048" s="65"/>
      <c r="E4048" s="65"/>
      <c r="F4048" s="65"/>
      <c r="G4048" s="129"/>
    </row>
    <row r="4049" spans="1:7">
      <c r="A4049" s="65"/>
      <c r="B4049" s="65"/>
      <c r="C4049" s="65"/>
      <c r="D4049" s="65"/>
      <c r="E4049" s="65"/>
      <c r="F4049" s="65"/>
      <c r="G4049" s="129"/>
    </row>
    <row r="4050" spans="1:7">
      <c r="A4050" s="65"/>
      <c r="B4050" s="65"/>
      <c r="C4050" s="65"/>
      <c r="D4050" s="65"/>
      <c r="E4050" s="65"/>
      <c r="F4050" s="65"/>
      <c r="G4050" s="129"/>
    </row>
    <row r="4051" spans="1:7">
      <c r="A4051" s="65"/>
      <c r="B4051" s="65"/>
      <c r="C4051" s="65"/>
      <c r="D4051" s="65"/>
      <c r="E4051" s="65"/>
      <c r="F4051" s="65"/>
      <c r="G4051" s="129"/>
    </row>
    <row r="4052" spans="1:7">
      <c r="A4052" s="65"/>
      <c r="B4052" s="65"/>
      <c r="C4052" s="65"/>
      <c r="D4052" s="65"/>
      <c r="E4052" s="65"/>
      <c r="F4052" s="65"/>
      <c r="G4052" s="129"/>
    </row>
    <row r="4053" spans="1:7">
      <c r="A4053" s="65"/>
      <c r="B4053" s="65"/>
      <c r="C4053" s="65"/>
      <c r="D4053" s="65"/>
      <c r="E4053" s="65"/>
      <c r="F4053" s="65"/>
      <c r="G4053" s="129"/>
    </row>
    <row r="4054" spans="1:7">
      <c r="A4054" s="65"/>
      <c r="B4054" s="65"/>
      <c r="C4054" s="65"/>
      <c r="D4054" s="65"/>
      <c r="E4054" s="65"/>
      <c r="F4054" s="65"/>
      <c r="G4054" s="129"/>
    </row>
    <row r="4055" spans="1:7">
      <c r="A4055" s="65"/>
      <c r="B4055" s="65"/>
      <c r="C4055" s="65"/>
      <c r="D4055" s="65"/>
      <c r="E4055" s="65"/>
      <c r="F4055" s="65"/>
      <c r="G4055" s="129"/>
    </row>
    <row r="4056" spans="1:7">
      <c r="A4056" s="65"/>
      <c r="B4056" s="65"/>
      <c r="C4056" s="65"/>
      <c r="D4056" s="65"/>
      <c r="E4056" s="65"/>
      <c r="F4056" s="65"/>
      <c r="G4056" s="129"/>
    </row>
    <row r="4057" spans="1:7">
      <c r="A4057" s="65"/>
      <c r="B4057" s="65"/>
      <c r="C4057" s="65"/>
      <c r="D4057" s="65"/>
      <c r="E4057" s="65"/>
      <c r="F4057" s="65"/>
      <c r="G4057" s="129"/>
    </row>
    <row r="4058" spans="1:7">
      <c r="A4058" s="65"/>
      <c r="B4058" s="65"/>
      <c r="C4058" s="65"/>
      <c r="D4058" s="65"/>
      <c r="E4058" s="65"/>
      <c r="F4058" s="65"/>
      <c r="G4058" s="129"/>
    </row>
    <row r="4059" spans="1:7">
      <c r="A4059" s="65"/>
      <c r="B4059" s="65"/>
      <c r="C4059" s="65"/>
      <c r="D4059" s="65"/>
      <c r="E4059" s="65"/>
      <c r="F4059" s="65"/>
      <c r="G4059" s="129"/>
    </row>
    <row r="4060" spans="1:7">
      <c r="A4060" s="65"/>
      <c r="B4060" s="65"/>
      <c r="C4060" s="65"/>
      <c r="D4060" s="65"/>
      <c r="E4060" s="65"/>
      <c r="F4060" s="65"/>
      <c r="G4060" s="129"/>
    </row>
    <row r="4061" spans="1:7">
      <c r="A4061" s="65"/>
      <c r="B4061" s="65"/>
      <c r="C4061" s="65"/>
      <c r="D4061" s="65"/>
      <c r="E4061" s="65"/>
      <c r="F4061" s="65"/>
      <c r="G4061" s="129"/>
    </row>
    <row r="4062" spans="1:7">
      <c r="A4062" s="65"/>
      <c r="B4062" s="65"/>
      <c r="C4062" s="65"/>
      <c r="D4062" s="65"/>
      <c r="E4062" s="65"/>
      <c r="F4062" s="65"/>
      <c r="G4062" s="129"/>
    </row>
    <row r="4063" spans="1:7">
      <c r="A4063" s="65"/>
      <c r="B4063" s="65"/>
      <c r="C4063" s="65"/>
      <c r="D4063" s="65"/>
      <c r="E4063" s="65"/>
      <c r="F4063" s="65"/>
      <c r="G4063" s="129"/>
    </row>
    <row r="4064" spans="1:7">
      <c r="A4064" s="65"/>
      <c r="B4064" s="65"/>
      <c r="C4064" s="65"/>
      <c r="D4064" s="65"/>
      <c r="E4064" s="65"/>
      <c r="F4064" s="65"/>
      <c r="G4064" s="129"/>
    </row>
    <row r="4065" spans="1:7">
      <c r="A4065" s="65"/>
      <c r="B4065" s="65"/>
      <c r="C4065" s="65"/>
      <c r="D4065" s="65"/>
      <c r="E4065" s="65"/>
      <c r="F4065" s="65"/>
      <c r="G4065" s="129"/>
    </row>
    <row r="4066" spans="1:7">
      <c r="A4066" s="65"/>
      <c r="B4066" s="65"/>
      <c r="C4066" s="65"/>
      <c r="D4066" s="65"/>
      <c r="E4066" s="65"/>
      <c r="F4066" s="65"/>
      <c r="G4066" s="129"/>
    </row>
    <row r="4067" spans="1:7">
      <c r="A4067" s="65"/>
      <c r="B4067" s="65"/>
      <c r="C4067" s="65"/>
      <c r="D4067" s="65"/>
      <c r="E4067" s="65"/>
      <c r="F4067" s="65"/>
      <c r="G4067" s="129"/>
    </row>
    <row r="4068" spans="1:7">
      <c r="A4068" s="65"/>
      <c r="B4068" s="65"/>
      <c r="C4068" s="65"/>
      <c r="D4068" s="65"/>
      <c r="E4068" s="65"/>
      <c r="F4068" s="65"/>
      <c r="G4068" s="129"/>
    </row>
    <row r="4069" spans="1:7">
      <c r="A4069" s="65"/>
      <c r="B4069" s="65"/>
      <c r="C4069" s="65"/>
      <c r="D4069" s="65"/>
      <c r="E4069" s="65"/>
      <c r="F4069" s="65"/>
      <c r="G4069" s="129"/>
    </row>
    <row r="4070" spans="1:7">
      <c r="A4070" s="65"/>
      <c r="B4070" s="65"/>
      <c r="C4070" s="65"/>
      <c r="D4070" s="65"/>
      <c r="E4070" s="65"/>
      <c r="F4070" s="65"/>
      <c r="G4070" s="129"/>
    </row>
    <row r="4071" spans="1:7">
      <c r="A4071" s="65"/>
      <c r="B4071" s="65"/>
      <c r="C4071" s="65"/>
      <c r="D4071" s="65"/>
      <c r="E4071" s="65"/>
      <c r="F4071" s="65"/>
      <c r="G4071" s="129"/>
    </row>
    <row r="4072" spans="1:7">
      <c r="A4072" s="65"/>
      <c r="B4072" s="65"/>
      <c r="C4072" s="65"/>
      <c r="D4072" s="65"/>
      <c r="E4072" s="65"/>
      <c r="F4072" s="65"/>
      <c r="G4072" s="129"/>
    </row>
    <row r="4073" spans="1:7">
      <c r="A4073" s="65"/>
      <c r="B4073" s="65"/>
      <c r="C4073" s="65"/>
      <c r="D4073" s="65"/>
      <c r="E4073" s="65"/>
      <c r="F4073" s="65"/>
      <c r="G4073" s="129"/>
    </row>
    <row r="4074" spans="1:7">
      <c r="A4074" s="65"/>
      <c r="B4074" s="65"/>
      <c r="C4074" s="65"/>
      <c r="D4074" s="65"/>
      <c r="E4074" s="65"/>
      <c r="F4074" s="65"/>
      <c r="G4074" s="129"/>
    </row>
    <row r="4075" spans="1:7">
      <c r="A4075" s="65"/>
      <c r="B4075" s="65"/>
      <c r="C4075" s="65"/>
      <c r="D4075" s="65"/>
      <c r="E4075" s="65"/>
      <c r="F4075" s="65"/>
      <c r="G4075" s="129"/>
    </row>
    <row r="4076" spans="1:7">
      <c r="A4076" s="65"/>
      <c r="B4076" s="65"/>
      <c r="C4076" s="65"/>
      <c r="D4076" s="65"/>
      <c r="E4076" s="65"/>
      <c r="F4076" s="65"/>
      <c r="G4076" s="129"/>
    </row>
    <row r="4077" spans="1:7">
      <c r="A4077" s="65"/>
      <c r="B4077" s="65"/>
      <c r="C4077" s="65"/>
      <c r="D4077" s="65"/>
      <c r="E4077" s="65"/>
      <c r="F4077" s="65"/>
      <c r="G4077" s="129"/>
    </row>
    <row r="4078" spans="1:7">
      <c r="A4078" s="65"/>
      <c r="B4078" s="65"/>
      <c r="C4078" s="65"/>
      <c r="D4078" s="65"/>
      <c r="E4078" s="65"/>
      <c r="F4078" s="65"/>
      <c r="G4078" s="129"/>
    </row>
    <row r="4079" spans="1:7">
      <c r="A4079" s="65"/>
      <c r="B4079" s="65"/>
      <c r="C4079" s="65"/>
      <c r="D4079" s="65"/>
      <c r="E4079" s="65"/>
      <c r="F4079" s="65"/>
      <c r="G4079" s="129"/>
    </row>
    <row r="4080" spans="1:7">
      <c r="A4080" s="65"/>
      <c r="B4080" s="65"/>
      <c r="C4080" s="65"/>
      <c r="D4080" s="65"/>
      <c r="E4080" s="65"/>
      <c r="F4080" s="65"/>
      <c r="G4080" s="129"/>
    </row>
    <row r="4081" spans="1:7">
      <c r="A4081" s="65"/>
      <c r="B4081" s="65"/>
      <c r="C4081" s="65"/>
      <c r="D4081" s="65"/>
      <c r="E4081" s="65"/>
      <c r="F4081" s="65"/>
      <c r="G4081" s="129"/>
    </row>
    <row r="4082" spans="1:7">
      <c r="A4082" s="65"/>
      <c r="B4082" s="65"/>
      <c r="C4082" s="65"/>
      <c r="D4082" s="65"/>
      <c r="E4082" s="65"/>
      <c r="F4082" s="65"/>
      <c r="G4082" s="129"/>
    </row>
    <row r="4083" spans="1:7">
      <c r="A4083" s="65"/>
      <c r="B4083" s="65"/>
      <c r="C4083" s="65"/>
      <c r="D4083" s="65"/>
      <c r="E4083" s="65"/>
      <c r="F4083" s="65"/>
      <c r="G4083" s="129"/>
    </row>
    <row r="4084" spans="1:7">
      <c r="A4084" s="65"/>
      <c r="B4084" s="65"/>
      <c r="C4084" s="65"/>
      <c r="D4084" s="65"/>
      <c r="E4084" s="65"/>
      <c r="F4084" s="65"/>
      <c r="G4084" s="129"/>
    </row>
    <row r="4085" spans="1:7">
      <c r="A4085" s="65"/>
      <c r="B4085" s="65"/>
      <c r="C4085" s="65"/>
      <c r="D4085" s="65"/>
      <c r="E4085" s="65"/>
      <c r="F4085" s="65"/>
      <c r="G4085" s="129"/>
    </row>
    <row r="4086" spans="1:7">
      <c r="A4086" s="65"/>
      <c r="B4086" s="65"/>
      <c r="C4086" s="65"/>
      <c r="D4086" s="65"/>
      <c r="E4086" s="65"/>
      <c r="F4086" s="65"/>
      <c r="G4086" s="129"/>
    </row>
    <row r="4087" spans="1:7">
      <c r="A4087" s="65"/>
      <c r="B4087" s="65"/>
      <c r="C4087" s="65"/>
      <c r="D4087" s="65"/>
      <c r="E4087" s="65"/>
      <c r="F4087" s="65"/>
      <c r="G4087" s="129"/>
    </row>
    <row r="4088" spans="1:7">
      <c r="A4088" s="65"/>
      <c r="B4088" s="65"/>
      <c r="C4088" s="65"/>
      <c r="D4088" s="65"/>
      <c r="E4088" s="65"/>
      <c r="F4088" s="65"/>
      <c r="G4088" s="129"/>
    </row>
    <row r="4089" spans="1:7">
      <c r="A4089" s="65"/>
      <c r="B4089" s="65"/>
      <c r="C4089" s="65"/>
      <c r="D4089" s="65"/>
      <c r="E4089" s="65"/>
      <c r="F4089" s="65"/>
      <c r="G4089" s="129"/>
    </row>
    <row r="4090" spans="1:7">
      <c r="A4090" s="65"/>
      <c r="B4090" s="65"/>
      <c r="C4090" s="65"/>
      <c r="D4090" s="65"/>
      <c r="E4090" s="65"/>
      <c r="F4090" s="65"/>
      <c r="G4090" s="129"/>
    </row>
    <row r="4091" spans="1:7">
      <c r="A4091" s="65"/>
      <c r="B4091" s="65"/>
      <c r="C4091" s="65"/>
      <c r="D4091" s="65"/>
      <c r="E4091" s="65"/>
      <c r="F4091" s="65"/>
      <c r="G4091" s="129"/>
    </row>
    <row r="4092" spans="1:7">
      <c r="A4092" s="65"/>
      <c r="B4092" s="65"/>
      <c r="C4092" s="65"/>
      <c r="D4092" s="65"/>
      <c r="E4092" s="65"/>
      <c r="F4092" s="65"/>
      <c r="G4092" s="129"/>
    </row>
    <row r="4093" spans="1:7">
      <c r="A4093" s="65"/>
      <c r="B4093" s="65"/>
      <c r="C4093" s="65"/>
      <c r="D4093" s="65"/>
      <c r="E4093" s="65"/>
      <c r="F4093" s="65"/>
      <c r="G4093" s="129"/>
    </row>
    <row r="4094" spans="1:7">
      <c r="A4094" s="65"/>
      <c r="B4094" s="65"/>
      <c r="C4094" s="65"/>
      <c r="D4094" s="65"/>
      <c r="E4094" s="65"/>
      <c r="F4094" s="65"/>
      <c r="G4094" s="129"/>
    </row>
    <row r="4095" spans="1:7">
      <c r="A4095" s="65"/>
      <c r="B4095" s="65"/>
      <c r="C4095" s="65"/>
      <c r="D4095" s="65"/>
      <c r="E4095" s="65"/>
      <c r="F4095" s="65"/>
      <c r="G4095" s="129"/>
    </row>
    <row r="4096" spans="1:7">
      <c r="A4096" s="65"/>
      <c r="B4096" s="65"/>
      <c r="C4096" s="65"/>
      <c r="D4096" s="65"/>
      <c r="E4096" s="65"/>
      <c r="F4096" s="65"/>
      <c r="G4096" s="129"/>
    </row>
    <row r="4097" spans="1:7">
      <c r="A4097" s="65"/>
      <c r="B4097" s="65"/>
      <c r="C4097" s="65"/>
      <c r="D4097" s="65"/>
      <c r="E4097" s="65"/>
      <c r="F4097" s="65"/>
      <c r="G4097" s="129"/>
    </row>
    <row r="4098" spans="1:7">
      <c r="A4098" s="65"/>
      <c r="B4098" s="65"/>
      <c r="C4098" s="65"/>
      <c r="D4098" s="65"/>
      <c r="E4098" s="65"/>
      <c r="F4098" s="65"/>
      <c r="G4098" s="129"/>
    </row>
    <row r="4099" spans="1:7">
      <c r="A4099" s="65"/>
      <c r="B4099" s="65"/>
      <c r="C4099" s="65"/>
      <c r="D4099" s="65"/>
      <c r="E4099" s="65"/>
      <c r="F4099" s="65"/>
      <c r="G4099" s="129"/>
    </row>
    <row r="4100" spans="1:7">
      <c r="A4100" s="65"/>
      <c r="B4100" s="65"/>
      <c r="C4100" s="65"/>
      <c r="D4100" s="65"/>
      <c r="E4100" s="65"/>
      <c r="F4100" s="65"/>
      <c r="G4100" s="129"/>
    </row>
    <row r="4101" spans="1:7">
      <c r="A4101" s="65"/>
      <c r="B4101" s="65"/>
      <c r="C4101" s="65"/>
      <c r="D4101" s="65"/>
      <c r="E4101" s="65"/>
      <c r="F4101" s="65"/>
      <c r="G4101" s="129"/>
    </row>
    <row r="4102" spans="1:7">
      <c r="A4102" s="65"/>
      <c r="B4102" s="65"/>
      <c r="C4102" s="65"/>
      <c r="D4102" s="65"/>
      <c r="E4102" s="65"/>
      <c r="F4102" s="65"/>
      <c r="G4102" s="129"/>
    </row>
    <row r="4103" spans="1:7">
      <c r="A4103" s="65"/>
      <c r="B4103" s="65"/>
      <c r="C4103" s="65"/>
      <c r="D4103" s="65"/>
      <c r="E4103" s="65"/>
      <c r="F4103" s="65"/>
      <c r="G4103" s="129"/>
    </row>
    <row r="4104" spans="1:7">
      <c r="A4104" s="65"/>
      <c r="B4104" s="65"/>
      <c r="C4104" s="65"/>
      <c r="D4104" s="65"/>
      <c r="E4104" s="65"/>
      <c r="F4104" s="65"/>
      <c r="G4104" s="129"/>
    </row>
    <row r="4105" spans="1:7">
      <c r="A4105" s="65"/>
      <c r="B4105" s="65"/>
      <c r="C4105" s="65"/>
      <c r="D4105" s="65"/>
      <c r="E4105" s="65"/>
      <c r="F4105" s="65"/>
      <c r="G4105" s="129"/>
    </row>
    <row r="4106" spans="1:7">
      <c r="A4106" s="65"/>
      <c r="B4106" s="65"/>
      <c r="C4106" s="65"/>
      <c r="D4106" s="65"/>
      <c r="E4106" s="65"/>
      <c r="F4106" s="65"/>
      <c r="G4106" s="129"/>
    </row>
    <row r="4107" spans="1:7">
      <c r="A4107" s="65"/>
      <c r="B4107" s="65"/>
      <c r="C4107" s="65"/>
      <c r="D4107" s="65"/>
      <c r="E4107" s="65"/>
      <c r="F4107" s="65"/>
      <c r="G4107" s="129"/>
    </row>
    <row r="4108" spans="1:7">
      <c r="A4108" s="65"/>
      <c r="B4108" s="65"/>
      <c r="C4108" s="65"/>
      <c r="D4108" s="65"/>
      <c r="E4108" s="65"/>
      <c r="F4108" s="65"/>
      <c r="G4108" s="129"/>
    </row>
    <row r="4109" spans="1:7">
      <c r="A4109" s="65"/>
      <c r="B4109" s="65"/>
      <c r="C4109" s="65"/>
      <c r="D4109" s="65"/>
      <c r="E4109" s="65"/>
      <c r="F4109" s="65"/>
      <c r="G4109" s="129"/>
    </row>
    <row r="4110" spans="1:7">
      <c r="A4110" s="65"/>
      <c r="B4110" s="65"/>
      <c r="C4110" s="65"/>
      <c r="D4110" s="65"/>
      <c r="E4110" s="65"/>
      <c r="F4110" s="65"/>
      <c r="G4110" s="129"/>
    </row>
    <row r="4111" spans="1:7">
      <c r="A4111" s="65"/>
      <c r="B4111" s="65"/>
      <c r="C4111" s="65"/>
      <c r="D4111" s="65"/>
      <c r="E4111" s="65"/>
      <c r="F4111" s="65"/>
      <c r="G4111" s="129"/>
    </row>
    <row r="4112" spans="1:7">
      <c r="A4112" s="65"/>
      <c r="B4112" s="65"/>
      <c r="C4112" s="65"/>
      <c r="D4112" s="65"/>
      <c r="E4112" s="65"/>
      <c r="F4112" s="65"/>
      <c r="G4112" s="129"/>
    </row>
    <row r="4113" spans="1:7">
      <c r="A4113" s="65"/>
      <c r="B4113" s="65"/>
      <c r="C4113" s="65"/>
      <c r="D4113" s="65"/>
      <c r="E4113" s="65"/>
      <c r="F4113" s="65"/>
      <c r="G4113" s="129"/>
    </row>
    <row r="4114" spans="1:7">
      <c r="A4114" s="65"/>
      <c r="B4114" s="65"/>
      <c r="C4114" s="65"/>
      <c r="D4114" s="65"/>
      <c r="E4114" s="65"/>
      <c r="F4114" s="65"/>
      <c r="G4114" s="129"/>
    </row>
    <row r="4115" spans="1:7">
      <c r="A4115" s="65"/>
      <c r="B4115" s="65"/>
      <c r="C4115" s="65"/>
      <c r="D4115" s="65"/>
      <c r="E4115" s="65"/>
      <c r="F4115" s="65"/>
      <c r="G4115" s="129"/>
    </row>
    <row r="4116" spans="1:7">
      <c r="A4116" s="65"/>
      <c r="B4116" s="65"/>
      <c r="C4116" s="65"/>
      <c r="D4116" s="65"/>
      <c r="E4116" s="65"/>
      <c r="F4116" s="65"/>
      <c r="G4116" s="129"/>
    </row>
    <row r="4117" spans="1:7">
      <c r="A4117" s="65"/>
      <c r="B4117" s="65"/>
      <c r="C4117" s="65"/>
      <c r="D4117" s="65"/>
      <c r="E4117" s="65"/>
      <c r="F4117" s="65"/>
      <c r="G4117" s="129"/>
    </row>
    <row r="4118" spans="1:7">
      <c r="A4118" s="65"/>
      <c r="B4118" s="65"/>
      <c r="C4118" s="65"/>
      <c r="D4118" s="65"/>
      <c r="E4118" s="65"/>
      <c r="F4118" s="65"/>
      <c r="G4118" s="129"/>
    </row>
    <row r="4119" spans="1:7">
      <c r="A4119" s="65"/>
      <c r="B4119" s="65"/>
      <c r="C4119" s="65"/>
      <c r="D4119" s="65"/>
      <c r="E4119" s="65"/>
      <c r="F4119" s="65"/>
      <c r="G4119" s="129"/>
    </row>
    <row r="4120" spans="1:7">
      <c r="A4120" s="65"/>
      <c r="B4120" s="65"/>
      <c r="C4120" s="65"/>
      <c r="D4120" s="65"/>
      <c r="E4120" s="65"/>
      <c r="F4120" s="65"/>
      <c r="G4120" s="129"/>
    </row>
    <row r="4121" spans="1:7">
      <c r="A4121" s="65"/>
      <c r="B4121" s="65"/>
      <c r="C4121" s="65"/>
      <c r="D4121" s="65"/>
      <c r="E4121" s="65"/>
      <c r="F4121" s="65"/>
      <c r="G4121" s="129"/>
    </row>
    <row r="4122" spans="1:7">
      <c r="A4122" s="65"/>
      <c r="B4122" s="65"/>
      <c r="C4122" s="65"/>
      <c r="D4122" s="65"/>
      <c r="E4122" s="65"/>
      <c r="F4122" s="65"/>
      <c r="G4122" s="129"/>
    </row>
    <row r="4123" spans="1:7">
      <c r="A4123" s="65"/>
      <c r="B4123" s="65"/>
      <c r="C4123" s="65"/>
      <c r="D4123" s="65"/>
      <c r="E4123" s="65"/>
      <c r="F4123" s="65"/>
      <c r="G4123" s="129"/>
    </row>
    <row r="4124" spans="1:7">
      <c r="A4124" s="65"/>
      <c r="B4124" s="65"/>
      <c r="C4124" s="65"/>
      <c r="D4124" s="65"/>
      <c r="E4124" s="65"/>
      <c r="F4124" s="65"/>
      <c r="G4124" s="129"/>
    </row>
    <row r="4125" spans="1:7">
      <c r="A4125" s="65"/>
      <c r="B4125" s="65"/>
      <c r="C4125" s="65"/>
      <c r="D4125" s="65"/>
      <c r="E4125" s="65"/>
      <c r="F4125" s="65"/>
      <c r="G4125" s="129"/>
    </row>
    <row r="4126" spans="1:7">
      <c r="A4126" s="65"/>
      <c r="B4126" s="65"/>
      <c r="C4126" s="65"/>
      <c r="D4126" s="65"/>
      <c r="E4126" s="65"/>
      <c r="F4126" s="65"/>
      <c r="G4126" s="129"/>
    </row>
    <row r="4127" spans="1:7">
      <c r="A4127" s="65"/>
      <c r="B4127" s="65"/>
      <c r="C4127" s="65"/>
      <c r="D4127" s="65"/>
      <c r="E4127" s="65"/>
      <c r="F4127" s="65"/>
      <c r="G4127" s="129"/>
    </row>
    <row r="4128" spans="1:7">
      <c r="A4128" s="65"/>
      <c r="B4128" s="65"/>
      <c r="C4128" s="65"/>
      <c r="D4128" s="65"/>
      <c r="E4128" s="65"/>
      <c r="F4128" s="65"/>
      <c r="G4128" s="129"/>
    </row>
    <row r="4129" spans="1:7">
      <c r="A4129" s="65"/>
      <c r="B4129" s="65"/>
      <c r="C4129" s="65"/>
      <c r="D4129" s="65"/>
      <c r="E4129" s="65"/>
      <c r="F4129" s="65"/>
      <c r="G4129" s="129"/>
    </row>
    <row r="4130" spans="1:7">
      <c r="A4130" s="65"/>
      <c r="B4130" s="65"/>
      <c r="C4130" s="65"/>
      <c r="D4130" s="65"/>
      <c r="E4130" s="65"/>
      <c r="F4130" s="65"/>
      <c r="G4130" s="129"/>
    </row>
    <row r="4131" spans="1:7">
      <c r="A4131" s="65"/>
      <c r="B4131" s="65"/>
      <c r="C4131" s="65"/>
      <c r="D4131" s="65"/>
      <c r="E4131" s="65"/>
      <c r="F4131" s="65"/>
      <c r="G4131" s="129"/>
    </row>
    <row r="4132" spans="1:7">
      <c r="A4132" s="65"/>
      <c r="B4132" s="65"/>
      <c r="C4132" s="65"/>
      <c r="D4132" s="65"/>
      <c r="E4132" s="65"/>
      <c r="F4132" s="65"/>
      <c r="G4132" s="129"/>
    </row>
    <row r="4133" spans="1:7">
      <c r="A4133" s="65"/>
      <c r="B4133" s="65"/>
      <c r="C4133" s="65"/>
      <c r="D4133" s="65"/>
      <c r="E4133" s="65"/>
      <c r="F4133" s="65"/>
      <c r="G4133" s="129"/>
    </row>
    <row r="4134" spans="1:7">
      <c r="A4134" s="65"/>
      <c r="B4134" s="65"/>
      <c r="C4134" s="65"/>
      <c r="D4134" s="65"/>
      <c r="E4134" s="65"/>
      <c r="F4134" s="65"/>
      <c r="G4134" s="129"/>
    </row>
    <row r="4135" spans="1:7">
      <c r="A4135" s="65"/>
      <c r="B4135" s="65"/>
      <c r="C4135" s="65"/>
      <c r="D4135" s="65"/>
      <c r="E4135" s="65"/>
      <c r="F4135" s="65"/>
      <c r="G4135" s="129"/>
    </row>
    <row r="4136" spans="1:7">
      <c r="A4136" s="65"/>
      <c r="B4136" s="65"/>
      <c r="C4136" s="65"/>
      <c r="D4136" s="65"/>
      <c r="E4136" s="65"/>
      <c r="F4136" s="65"/>
      <c r="G4136" s="129"/>
    </row>
    <row r="4137" spans="1:7">
      <c r="A4137" s="65"/>
      <c r="B4137" s="65"/>
      <c r="C4137" s="65"/>
      <c r="D4137" s="65"/>
      <c r="E4137" s="65"/>
      <c r="F4137" s="65"/>
      <c r="G4137" s="129"/>
    </row>
    <row r="4138" spans="1:7">
      <c r="A4138" s="65"/>
      <c r="B4138" s="65"/>
      <c r="C4138" s="65"/>
      <c r="D4138" s="65"/>
      <c r="E4138" s="65"/>
      <c r="F4138" s="65"/>
      <c r="G4138" s="129"/>
    </row>
    <row r="4139" spans="1:7">
      <c r="A4139" s="65"/>
      <c r="B4139" s="65"/>
      <c r="C4139" s="65"/>
      <c r="D4139" s="65"/>
      <c r="E4139" s="65"/>
      <c r="F4139" s="65"/>
      <c r="G4139" s="129"/>
    </row>
    <row r="4140" spans="1:7">
      <c r="A4140" s="65"/>
      <c r="B4140" s="65"/>
      <c r="C4140" s="65"/>
      <c r="D4140" s="65"/>
      <c r="E4140" s="65"/>
      <c r="F4140" s="65"/>
      <c r="G4140" s="129"/>
    </row>
    <row r="4141" spans="1:7">
      <c r="A4141" s="65"/>
      <c r="B4141" s="65"/>
      <c r="C4141" s="65"/>
      <c r="D4141" s="65"/>
      <c r="E4141" s="65"/>
      <c r="F4141" s="65"/>
      <c r="G4141" s="129"/>
    </row>
    <row r="4142" spans="1:7">
      <c r="A4142" s="65"/>
      <c r="B4142" s="65"/>
      <c r="C4142" s="65"/>
      <c r="D4142" s="65"/>
      <c r="E4142" s="65"/>
      <c r="F4142" s="65"/>
      <c r="G4142" s="129"/>
    </row>
    <row r="4143" spans="1:7">
      <c r="A4143" s="65"/>
      <c r="B4143" s="65"/>
      <c r="C4143" s="65"/>
      <c r="D4143" s="65"/>
      <c r="E4143" s="65"/>
      <c r="F4143" s="65"/>
      <c r="G4143" s="129"/>
    </row>
    <row r="4144" spans="1:7">
      <c r="A4144" s="65"/>
      <c r="B4144" s="65"/>
      <c r="C4144" s="65"/>
      <c r="D4144" s="65"/>
      <c r="E4144" s="65"/>
      <c r="F4144" s="65"/>
      <c r="G4144" s="129"/>
    </row>
    <row r="4145" spans="1:7">
      <c r="A4145" s="65"/>
      <c r="B4145" s="65"/>
      <c r="C4145" s="65"/>
      <c r="D4145" s="65"/>
      <c r="E4145" s="65"/>
      <c r="F4145" s="65"/>
      <c r="G4145" s="129"/>
    </row>
    <row r="4146" spans="1:7">
      <c r="A4146" s="65"/>
      <c r="B4146" s="65"/>
      <c r="C4146" s="65"/>
      <c r="D4146" s="65"/>
      <c r="E4146" s="65"/>
      <c r="F4146" s="65"/>
      <c r="G4146" s="129"/>
    </row>
    <row r="4147" spans="1:7">
      <c r="A4147" s="65"/>
      <c r="B4147" s="65"/>
      <c r="C4147" s="65"/>
      <c r="D4147" s="65"/>
      <c r="E4147" s="65"/>
      <c r="F4147" s="65"/>
      <c r="G4147" s="129"/>
    </row>
    <row r="4148" spans="1:7">
      <c r="A4148" s="65"/>
      <c r="B4148" s="65"/>
      <c r="C4148" s="65"/>
      <c r="D4148" s="65"/>
      <c r="E4148" s="65"/>
      <c r="F4148" s="65"/>
      <c r="G4148" s="129"/>
    </row>
    <row r="4149" spans="1:7">
      <c r="A4149" s="65"/>
      <c r="B4149" s="65"/>
      <c r="C4149" s="65"/>
      <c r="D4149" s="65"/>
      <c r="E4149" s="65"/>
      <c r="F4149" s="65"/>
      <c r="G4149" s="129"/>
    </row>
    <row r="4150" spans="1:7">
      <c r="A4150" s="65"/>
      <c r="B4150" s="65"/>
      <c r="C4150" s="65"/>
      <c r="D4150" s="65"/>
      <c r="E4150" s="65"/>
      <c r="F4150" s="65"/>
      <c r="G4150" s="129"/>
    </row>
    <row r="4151" spans="1:7">
      <c r="A4151" s="65"/>
      <c r="B4151" s="65"/>
      <c r="C4151" s="65"/>
      <c r="D4151" s="65"/>
      <c r="E4151" s="65"/>
      <c r="F4151" s="65"/>
      <c r="G4151" s="129"/>
    </row>
    <row r="4152" spans="1:7">
      <c r="A4152" s="65"/>
      <c r="B4152" s="65"/>
      <c r="C4152" s="65"/>
      <c r="D4152" s="65"/>
      <c r="E4152" s="65"/>
      <c r="F4152" s="65"/>
      <c r="G4152" s="129"/>
    </row>
    <row r="4153" spans="1:7">
      <c r="A4153" s="65"/>
      <c r="B4153" s="65"/>
      <c r="C4153" s="65"/>
      <c r="D4153" s="65"/>
      <c r="E4153" s="65"/>
      <c r="F4153" s="65"/>
      <c r="G4153" s="129"/>
    </row>
    <row r="4154" spans="1:7">
      <c r="A4154" s="65"/>
      <c r="B4154" s="65"/>
      <c r="C4154" s="65"/>
      <c r="D4154" s="65"/>
      <c r="E4154" s="65"/>
      <c r="F4154" s="65"/>
      <c r="G4154" s="129"/>
    </row>
    <row r="4155" spans="1:7">
      <c r="A4155" s="65"/>
      <c r="B4155" s="65"/>
      <c r="C4155" s="65"/>
      <c r="D4155" s="65"/>
      <c r="E4155" s="65"/>
      <c r="F4155" s="65"/>
      <c r="G4155" s="129"/>
    </row>
    <row r="4156" spans="1:7">
      <c r="A4156" s="65"/>
      <c r="B4156" s="65"/>
      <c r="C4156" s="65"/>
      <c r="D4156" s="65"/>
      <c r="E4156" s="65"/>
      <c r="F4156" s="65"/>
      <c r="G4156" s="129"/>
    </row>
    <row r="4157" spans="1:7">
      <c r="A4157" s="65"/>
      <c r="B4157" s="65"/>
      <c r="C4157" s="65"/>
      <c r="D4157" s="65"/>
      <c r="E4157" s="65"/>
      <c r="F4157" s="65"/>
      <c r="G4157" s="129"/>
    </row>
    <row r="4158" spans="1:7">
      <c r="A4158" s="65"/>
      <c r="B4158" s="65"/>
      <c r="C4158" s="65"/>
      <c r="D4158" s="65"/>
      <c r="E4158" s="65"/>
      <c r="F4158" s="65"/>
      <c r="G4158" s="129"/>
    </row>
    <row r="4159" spans="1:7">
      <c r="A4159" s="65"/>
      <c r="B4159" s="65"/>
      <c r="C4159" s="65"/>
      <c r="D4159" s="65"/>
      <c r="E4159" s="65"/>
      <c r="F4159" s="65"/>
      <c r="G4159" s="129"/>
    </row>
    <row r="4160" spans="1:7">
      <c r="A4160" s="65"/>
      <c r="B4160" s="65"/>
      <c r="C4160" s="65"/>
      <c r="D4160" s="65"/>
      <c r="E4160" s="65"/>
      <c r="F4160" s="65"/>
      <c r="G4160" s="129"/>
    </row>
    <row r="4161" spans="1:7">
      <c r="A4161" s="65"/>
      <c r="B4161" s="65"/>
      <c r="C4161" s="65"/>
      <c r="D4161" s="65"/>
      <c r="E4161" s="65"/>
      <c r="F4161" s="65"/>
      <c r="G4161" s="129"/>
    </row>
    <row r="4162" spans="1:7">
      <c r="A4162" s="65"/>
      <c r="B4162" s="65"/>
      <c r="C4162" s="65"/>
      <c r="D4162" s="65"/>
      <c r="E4162" s="65"/>
      <c r="F4162" s="65"/>
      <c r="G4162" s="129"/>
    </row>
    <row r="4163" spans="1:7">
      <c r="A4163" s="65"/>
      <c r="B4163" s="65"/>
      <c r="C4163" s="65"/>
      <c r="D4163" s="65"/>
      <c r="E4163" s="65"/>
      <c r="F4163" s="65"/>
      <c r="G4163" s="129"/>
    </row>
    <row r="4164" spans="1:7">
      <c r="A4164" s="65"/>
      <c r="B4164" s="65"/>
      <c r="C4164" s="65"/>
      <c r="D4164" s="65"/>
      <c r="E4164" s="65"/>
      <c r="F4164" s="65"/>
      <c r="G4164" s="129"/>
    </row>
    <row r="4165" spans="1:7">
      <c r="A4165" s="65"/>
      <c r="B4165" s="65"/>
      <c r="C4165" s="65"/>
      <c r="D4165" s="65"/>
      <c r="E4165" s="65"/>
      <c r="F4165" s="65"/>
      <c r="G4165" s="129"/>
    </row>
    <row r="4166" spans="1:7">
      <c r="A4166" s="65"/>
      <c r="B4166" s="65"/>
      <c r="C4166" s="65"/>
      <c r="D4166" s="65"/>
      <c r="E4166" s="65"/>
      <c r="F4166" s="65"/>
      <c r="G4166" s="129"/>
    </row>
    <row r="4167" spans="1:7">
      <c r="A4167" s="65"/>
      <c r="B4167" s="65"/>
      <c r="C4167" s="65"/>
      <c r="D4167" s="65"/>
      <c r="E4167" s="65"/>
      <c r="F4167" s="65"/>
      <c r="G4167" s="129"/>
    </row>
    <row r="4168" spans="1:7">
      <c r="A4168" s="65"/>
      <c r="B4168" s="65"/>
      <c r="C4168" s="65"/>
      <c r="D4168" s="65"/>
      <c r="E4168" s="65"/>
      <c r="F4168" s="65"/>
      <c r="G4168" s="129"/>
    </row>
    <row r="4169" spans="1:7">
      <c r="A4169" s="65"/>
      <c r="B4169" s="65"/>
      <c r="C4169" s="65"/>
      <c r="D4169" s="65"/>
      <c r="E4169" s="65"/>
      <c r="F4169" s="65"/>
      <c r="G4169" s="129"/>
    </row>
    <row r="4170" spans="1:7">
      <c r="A4170" s="65"/>
      <c r="B4170" s="65"/>
      <c r="C4170" s="65"/>
      <c r="D4170" s="65"/>
      <c r="E4170" s="65"/>
      <c r="F4170" s="65"/>
      <c r="G4170" s="129"/>
    </row>
    <row r="4171" spans="1:7">
      <c r="A4171" s="65"/>
      <c r="B4171" s="65"/>
      <c r="C4171" s="65"/>
      <c r="D4171" s="65"/>
      <c r="E4171" s="65"/>
      <c r="F4171" s="65"/>
      <c r="G4171" s="129"/>
    </row>
    <row r="4172" spans="1:7">
      <c r="A4172" s="65"/>
      <c r="B4172" s="65"/>
      <c r="C4172" s="65"/>
      <c r="D4172" s="65"/>
      <c r="E4172" s="65"/>
      <c r="F4172" s="65"/>
      <c r="G4172" s="129"/>
    </row>
    <row r="4173" spans="1:7">
      <c r="A4173" s="65"/>
      <c r="B4173" s="65"/>
      <c r="C4173" s="65"/>
      <c r="D4173" s="65"/>
      <c r="E4173" s="65"/>
      <c r="F4173" s="65"/>
      <c r="G4173" s="129"/>
    </row>
    <row r="4174" spans="1:7">
      <c r="A4174" s="65"/>
      <c r="B4174" s="65"/>
      <c r="C4174" s="65"/>
      <c r="D4174" s="65"/>
      <c r="E4174" s="65"/>
      <c r="F4174" s="65"/>
      <c r="G4174" s="129"/>
    </row>
    <row r="4175" spans="1:7">
      <c r="A4175" s="65"/>
      <c r="B4175" s="65"/>
      <c r="C4175" s="65"/>
      <c r="D4175" s="65"/>
      <c r="E4175" s="65"/>
      <c r="F4175" s="65"/>
      <c r="G4175" s="129"/>
    </row>
    <row r="4176" spans="1:7">
      <c r="A4176" s="65"/>
      <c r="B4176" s="65"/>
      <c r="C4176" s="65"/>
      <c r="D4176" s="65"/>
      <c r="E4176" s="65"/>
      <c r="F4176" s="65"/>
      <c r="G4176" s="129"/>
    </row>
    <row r="4177" spans="1:7">
      <c r="A4177" s="65"/>
      <c r="B4177" s="65"/>
      <c r="C4177" s="65"/>
      <c r="D4177" s="65"/>
      <c r="E4177" s="65"/>
      <c r="F4177" s="65"/>
      <c r="G4177" s="129"/>
    </row>
    <row r="4178" spans="1:7">
      <c r="A4178" s="65"/>
      <c r="B4178" s="65"/>
      <c r="C4178" s="65"/>
      <c r="D4178" s="65"/>
      <c r="E4178" s="65"/>
      <c r="F4178" s="65"/>
      <c r="G4178" s="129"/>
    </row>
    <row r="4179" spans="1:7">
      <c r="A4179" s="65"/>
      <c r="B4179" s="65"/>
      <c r="C4179" s="65"/>
      <c r="D4179" s="65"/>
      <c r="E4179" s="65"/>
      <c r="F4179" s="65"/>
      <c r="G4179" s="129"/>
    </row>
    <row r="4180" spans="1:7">
      <c r="A4180" s="65"/>
      <c r="B4180" s="65"/>
      <c r="C4180" s="65"/>
      <c r="D4180" s="65"/>
      <c r="E4180" s="65"/>
      <c r="F4180" s="65"/>
      <c r="G4180" s="129"/>
    </row>
    <row r="4181" spans="1:7">
      <c r="A4181" s="65"/>
      <c r="B4181" s="65"/>
      <c r="C4181" s="65"/>
      <c r="D4181" s="65"/>
      <c r="E4181" s="65"/>
      <c r="F4181" s="65"/>
      <c r="G4181" s="129"/>
    </row>
    <row r="4182" spans="1:7">
      <c r="A4182" s="65"/>
      <c r="B4182" s="65"/>
      <c r="C4182" s="65"/>
      <c r="D4182" s="65"/>
      <c r="E4182" s="65"/>
      <c r="F4182" s="65"/>
      <c r="G4182" s="129"/>
    </row>
    <row r="4183" spans="1:7">
      <c r="A4183" s="65"/>
      <c r="B4183" s="65"/>
      <c r="C4183" s="65"/>
      <c r="D4183" s="65"/>
      <c r="E4183" s="65"/>
      <c r="F4183" s="65"/>
      <c r="G4183" s="129"/>
    </row>
    <row r="4184" spans="1:7">
      <c r="A4184" s="65"/>
      <c r="B4184" s="65"/>
      <c r="C4184" s="65"/>
      <c r="D4184" s="65"/>
      <c r="E4184" s="65"/>
      <c r="F4184" s="65"/>
      <c r="G4184" s="129"/>
    </row>
    <row r="4185" spans="1:7">
      <c r="A4185" s="65"/>
      <c r="B4185" s="65"/>
      <c r="C4185" s="65"/>
      <c r="D4185" s="65"/>
      <c r="E4185" s="65"/>
      <c r="F4185" s="65"/>
      <c r="G4185" s="129"/>
    </row>
    <row r="4186" spans="1:7">
      <c r="A4186" s="65"/>
      <c r="B4186" s="65"/>
      <c r="C4186" s="65"/>
      <c r="D4186" s="65"/>
      <c r="E4186" s="65"/>
      <c r="F4186" s="65"/>
      <c r="G4186" s="129"/>
    </row>
    <row r="4187" spans="1:7">
      <c r="A4187" s="65"/>
      <c r="B4187" s="65"/>
      <c r="C4187" s="65"/>
      <c r="D4187" s="65"/>
      <c r="E4187" s="65"/>
      <c r="F4187" s="65"/>
      <c r="G4187" s="129"/>
    </row>
    <row r="4188" spans="1:7">
      <c r="A4188" s="65"/>
      <c r="B4188" s="65"/>
      <c r="C4188" s="65"/>
      <c r="D4188" s="65"/>
      <c r="E4188" s="65"/>
      <c r="F4188" s="65"/>
      <c r="G4188" s="129"/>
    </row>
    <row r="4189" spans="1:7">
      <c r="A4189" s="65"/>
      <c r="B4189" s="65"/>
      <c r="C4189" s="65"/>
      <c r="D4189" s="65"/>
      <c r="E4189" s="65"/>
      <c r="F4189" s="65"/>
      <c r="G4189" s="129"/>
    </row>
    <row r="4190" spans="1:7">
      <c r="A4190" s="65"/>
      <c r="B4190" s="65"/>
      <c r="C4190" s="65"/>
      <c r="D4190" s="65"/>
      <c r="E4190" s="65"/>
      <c r="F4190" s="65"/>
      <c r="G4190" s="129"/>
    </row>
    <row r="4191" spans="1:7">
      <c r="A4191" s="65"/>
      <c r="B4191" s="65"/>
      <c r="C4191" s="65"/>
      <c r="D4191" s="65"/>
      <c r="E4191" s="65"/>
      <c r="F4191" s="65"/>
      <c r="G4191" s="129"/>
    </row>
    <row r="4192" spans="1:7">
      <c r="A4192" s="65"/>
      <c r="B4192" s="65"/>
      <c r="C4192" s="65"/>
      <c r="D4192" s="65"/>
      <c r="E4192" s="65"/>
      <c r="F4192" s="65"/>
      <c r="G4192" s="129"/>
    </row>
    <row r="4193" spans="1:7">
      <c r="A4193" s="65"/>
      <c r="B4193" s="65"/>
      <c r="C4193" s="65"/>
      <c r="D4193" s="65"/>
      <c r="E4193" s="65"/>
      <c r="F4193" s="65"/>
      <c r="G4193" s="129"/>
    </row>
    <row r="4194" spans="1:7">
      <c r="A4194" s="65"/>
      <c r="B4194" s="65"/>
      <c r="C4194" s="65"/>
      <c r="D4194" s="65"/>
      <c r="E4194" s="65"/>
      <c r="F4194" s="65"/>
      <c r="G4194" s="129"/>
    </row>
    <row r="4195" spans="1:7">
      <c r="A4195" s="65"/>
      <c r="B4195" s="65"/>
      <c r="C4195" s="65"/>
      <c r="D4195" s="65"/>
      <c r="E4195" s="65"/>
      <c r="F4195" s="65"/>
      <c r="G4195" s="129"/>
    </row>
    <row r="4196" spans="1:7">
      <c r="A4196" s="65"/>
      <c r="B4196" s="65"/>
      <c r="C4196" s="65"/>
      <c r="D4196" s="65"/>
      <c r="E4196" s="65"/>
      <c r="F4196" s="65"/>
      <c r="G4196" s="129"/>
    </row>
    <row r="4197" spans="1:7">
      <c r="A4197" s="65"/>
      <c r="B4197" s="65"/>
      <c r="C4197" s="65"/>
      <c r="D4197" s="65"/>
      <c r="E4197" s="65"/>
      <c r="F4197" s="65"/>
      <c r="G4197" s="129"/>
    </row>
    <row r="4198" spans="1:7">
      <c r="A4198" s="65"/>
      <c r="B4198" s="65"/>
      <c r="C4198" s="65"/>
      <c r="D4198" s="65"/>
      <c r="E4198" s="65"/>
      <c r="F4198" s="65"/>
      <c r="G4198" s="129"/>
    </row>
    <row r="4199" spans="1:7">
      <c r="A4199" s="65"/>
      <c r="B4199" s="65"/>
      <c r="C4199" s="65"/>
      <c r="D4199" s="65"/>
      <c r="E4199" s="65"/>
      <c r="F4199" s="65"/>
      <c r="G4199" s="129"/>
    </row>
    <row r="4200" spans="1:7">
      <c r="A4200" s="65"/>
      <c r="B4200" s="65"/>
      <c r="C4200" s="65"/>
      <c r="D4200" s="65"/>
      <c r="E4200" s="65"/>
      <c r="F4200" s="65"/>
      <c r="G4200" s="129"/>
    </row>
    <row r="4201" spans="1:7">
      <c r="A4201" s="65"/>
      <c r="B4201" s="65"/>
      <c r="C4201" s="65"/>
      <c r="D4201" s="65"/>
      <c r="E4201" s="65"/>
      <c r="F4201" s="65"/>
      <c r="G4201" s="129"/>
    </row>
    <row r="4202" spans="1:7">
      <c r="A4202" s="65"/>
      <c r="B4202" s="65"/>
      <c r="C4202" s="65"/>
      <c r="D4202" s="65"/>
      <c r="E4202" s="65"/>
      <c r="F4202" s="65"/>
      <c r="G4202" s="129"/>
    </row>
    <row r="4203" spans="1:7">
      <c r="A4203" s="65"/>
      <c r="B4203" s="65"/>
      <c r="C4203" s="65"/>
      <c r="D4203" s="65"/>
      <c r="E4203" s="65"/>
      <c r="F4203" s="65"/>
      <c r="G4203" s="129"/>
    </row>
    <row r="4204" spans="1:7">
      <c r="A4204" s="65"/>
      <c r="B4204" s="65"/>
      <c r="C4204" s="65"/>
      <c r="D4204" s="65"/>
      <c r="E4204" s="65"/>
      <c r="F4204" s="65"/>
      <c r="G4204" s="129"/>
    </row>
    <row r="4205" spans="1:7">
      <c r="A4205" s="65"/>
      <c r="B4205" s="65"/>
      <c r="C4205" s="65"/>
      <c r="D4205" s="65"/>
      <c r="E4205" s="65"/>
      <c r="F4205" s="65"/>
      <c r="G4205" s="129"/>
    </row>
    <row r="4206" spans="1:7">
      <c r="A4206" s="65"/>
      <c r="B4206" s="65"/>
      <c r="C4206" s="65"/>
      <c r="D4206" s="65"/>
      <c r="E4206" s="65"/>
      <c r="F4206" s="65"/>
      <c r="G4206" s="129"/>
    </row>
    <row r="4207" spans="1:7">
      <c r="A4207" s="65"/>
      <c r="B4207" s="65"/>
      <c r="C4207" s="65"/>
      <c r="D4207" s="65"/>
      <c r="E4207" s="65"/>
      <c r="F4207" s="65"/>
      <c r="G4207" s="129"/>
    </row>
    <row r="4208" spans="1:7">
      <c r="A4208" s="65"/>
      <c r="B4208" s="65"/>
      <c r="C4208" s="65"/>
      <c r="D4208" s="65"/>
      <c r="E4208" s="65"/>
      <c r="F4208" s="65"/>
      <c r="G4208" s="129"/>
    </row>
    <row r="4209" spans="1:7">
      <c r="A4209" s="65"/>
      <c r="B4209" s="65"/>
      <c r="C4209" s="65"/>
      <c r="D4209" s="65"/>
      <c r="E4209" s="65"/>
      <c r="F4209" s="65"/>
      <c r="G4209" s="129"/>
    </row>
    <row r="4210" spans="1:7">
      <c r="A4210" s="65"/>
      <c r="B4210" s="65"/>
      <c r="C4210" s="65"/>
      <c r="D4210" s="65"/>
      <c r="E4210" s="65"/>
      <c r="F4210" s="65"/>
      <c r="G4210" s="129"/>
    </row>
    <row r="4211" spans="1:7">
      <c r="A4211" s="65"/>
      <c r="B4211" s="65"/>
      <c r="C4211" s="65"/>
      <c r="D4211" s="65"/>
      <c r="E4211" s="65"/>
      <c r="F4211" s="65"/>
      <c r="G4211" s="129"/>
    </row>
    <row r="4212" spans="1:7">
      <c r="A4212" s="65"/>
      <c r="B4212" s="65"/>
      <c r="C4212" s="65"/>
      <c r="D4212" s="65"/>
      <c r="E4212" s="65"/>
      <c r="F4212" s="65"/>
      <c r="G4212" s="129"/>
    </row>
    <row r="4213" spans="1:7">
      <c r="A4213" s="65"/>
      <c r="B4213" s="65"/>
      <c r="C4213" s="65"/>
      <c r="D4213" s="65"/>
      <c r="E4213" s="65"/>
      <c r="F4213" s="65"/>
      <c r="G4213" s="129"/>
    </row>
    <row r="4214" spans="1:7">
      <c r="A4214" s="65"/>
      <c r="B4214" s="65"/>
      <c r="C4214" s="65"/>
      <c r="D4214" s="65"/>
      <c r="E4214" s="65"/>
      <c r="F4214" s="65"/>
      <c r="G4214" s="129"/>
    </row>
    <row r="4215" spans="1:7">
      <c r="A4215" s="65"/>
      <c r="B4215" s="65"/>
      <c r="C4215" s="65"/>
      <c r="D4215" s="65"/>
      <c r="E4215" s="65"/>
      <c r="F4215" s="65"/>
      <c r="G4215" s="129"/>
    </row>
    <row r="4216" spans="1:7">
      <c r="A4216" s="65"/>
      <c r="B4216" s="65"/>
      <c r="C4216" s="65"/>
      <c r="D4216" s="65"/>
      <c r="E4216" s="65"/>
      <c r="F4216" s="65"/>
      <c r="G4216" s="129"/>
    </row>
    <row r="4217" spans="1:7">
      <c r="A4217" s="65"/>
      <c r="B4217" s="65"/>
      <c r="C4217" s="65"/>
      <c r="D4217" s="65"/>
      <c r="E4217" s="65"/>
      <c r="F4217" s="65"/>
      <c r="G4217" s="129"/>
    </row>
    <row r="4218" spans="1:7">
      <c r="A4218" s="65"/>
      <c r="B4218" s="65"/>
      <c r="C4218" s="65"/>
      <c r="D4218" s="65"/>
      <c r="E4218" s="65"/>
      <c r="F4218" s="65"/>
      <c r="G4218" s="129"/>
    </row>
    <row r="4219" spans="1:7">
      <c r="A4219" s="65"/>
      <c r="B4219" s="65"/>
      <c r="C4219" s="65"/>
      <c r="D4219" s="65"/>
      <c r="E4219" s="65"/>
      <c r="F4219" s="65"/>
      <c r="G4219" s="129"/>
    </row>
    <row r="4220" spans="1:7">
      <c r="A4220" s="65"/>
      <c r="B4220" s="65"/>
      <c r="C4220" s="65"/>
      <c r="D4220" s="65"/>
      <c r="E4220" s="65"/>
      <c r="F4220" s="65"/>
      <c r="G4220" s="129"/>
    </row>
    <row r="4221" spans="1:7">
      <c r="A4221" s="65"/>
      <c r="B4221" s="65"/>
      <c r="C4221" s="65"/>
      <c r="D4221" s="65"/>
      <c r="E4221" s="65"/>
      <c r="F4221" s="65"/>
      <c r="G4221" s="129"/>
    </row>
    <row r="4222" spans="1:7">
      <c r="A4222" s="65"/>
      <c r="B4222" s="65"/>
      <c r="C4222" s="65"/>
      <c r="D4222" s="65"/>
      <c r="E4222" s="65"/>
      <c r="F4222" s="65"/>
      <c r="G4222" s="129"/>
    </row>
    <row r="4223" spans="1:7">
      <c r="A4223" s="65"/>
      <c r="B4223" s="65"/>
      <c r="C4223" s="65"/>
      <c r="D4223" s="65"/>
      <c r="E4223" s="65"/>
      <c r="F4223" s="65"/>
      <c r="G4223" s="129"/>
    </row>
    <row r="4224" spans="1:7">
      <c r="A4224" s="65"/>
      <c r="B4224" s="65"/>
      <c r="C4224" s="65"/>
      <c r="D4224" s="65"/>
      <c r="E4224" s="65"/>
      <c r="F4224" s="65"/>
      <c r="G4224" s="129"/>
    </row>
    <row r="4225" spans="1:7">
      <c r="A4225" s="65"/>
      <c r="B4225" s="65"/>
      <c r="C4225" s="65"/>
      <c r="D4225" s="65"/>
      <c r="E4225" s="65"/>
      <c r="F4225" s="65"/>
      <c r="G4225" s="129"/>
    </row>
    <row r="4226" spans="1:7">
      <c r="A4226" s="65"/>
      <c r="B4226" s="65"/>
      <c r="C4226" s="65"/>
      <c r="D4226" s="65"/>
      <c r="E4226" s="65"/>
      <c r="F4226" s="65"/>
      <c r="G4226" s="129"/>
    </row>
    <row r="4227" spans="1:7">
      <c r="A4227" s="65"/>
      <c r="B4227" s="65"/>
      <c r="C4227" s="65"/>
      <c r="D4227" s="65"/>
      <c r="E4227" s="65"/>
      <c r="F4227" s="65"/>
      <c r="G4227" s="129"/>
    </row>
    <row r="4228" spans="1:7">
      <c r="A4228" s="65"/>
      <c r="B4228" s="65"/>
      <c r="C4228" s="65"/>
      <c r="D4228" s="65"/>
      <c r="E4228" s="65"/>
      <c r="F4228" s="65"/>
      <c r="G4228" s="129"/>
    </row>
    <row r="4229" spans="1:7">
      <c r="A4229" s="65"/>
      <c r="B4229" s="65"/>
      <c r="C4229" s="65"/>
      <c r="D4229" s="65"/>
      <c r="E4229" s="65"/>
      <c r="F4229" s="65"/>
      <c r="G4229" s="129"/>
    </row>
    <row r="4230" spans="1:7">
      <c r="A4230" s="65"/>
      <c r="B4230" s="65"/>
      <c r="C4230" s="65"/>
      <c r="D4230" s="65"/>
      <c r="E4230" s="65"/>
      <c r="F4230" s="65"/>
      <c r="G4230" s="129"/>
    </row>
    <row r="4231" spans="1:7">
      <c r="A4231" s="65"/>
      <c r="B4231" s="65"/>
      <c r="C4231" s="65"/>
      <c r="D4231" s="65"/>
      <c r="E4231" s="65"/>
      <c r="F4231" s="65"/>
      <c r="G4231" s="129"/>
    </row>
    <row r="4232" spans="1:7">
      <c r="A4232" s="65"/>
      <c r="B4232" s="65"/>
      <c r="C4232" s="65"/>
      <c r="D4232" s="65"/>
      <c r="E4232" s="65"/>
      <c r="F4232" s="65"/>
      <c r="G4232" s="129"/>
    </row>
    <row r="4233" spans="1:7">
      <c r="A4233" s="65"/>
      <c r="B4233" s="65"/>
      <c r="C4233" s="65"/>
      <c r="D4233" s="65"/>
      <c r="E4233" s="65"/>
      <c r="F4233" s="65"/>
      <c r="G4233" s="129"/>
    </row>
    <row r="4234" spans="1:7">
      <c r="A4234" s="65"/>
      <c r="B4234" s="65"/>
      <c r="C4234" s="65"/>
      <c r="D4234" s="65"/>
      <c r="E4234" s="65"/>
      <c r="F4234" s="65"/>
      <c r="G4234" s="129"/>
    </row>
    <row r="4235" spans="1:7">
      <c r="A4235" s="65"/>
      <c r="B4235" s="65"/>
      <c r="C4235" s="65"/>
      <c r="D4235" s="65"/>
      <c r="E4235" s="65"/>
      <c r="F4235" s="65"/>
      <c r="G4235" s="129"/>
    </row>
    <row r="4236" spans="1:7">
      <c r="A4236" s="65"/>
      <c r="B4236" s="65"/>
      <c r="C4236" s="65"/>
      <c r="D4236" s="65"/>
      <c r="E4236" s="65"/>
      <c r="F4236" s="65"/>
      <c r="G4236" s="129"/>
    </row>
    <row r="4237" spans="1:7">
      <c r="A4237" s="65"/>
      <c r="B4237" s="65"/>
      <c r="C4237" s="65"/>
      <c r="D4237" s="65"/>
      <c r="E4237" s="65"/>
      <c r="F4237" s="65"/>
      <c r="G4237" s="129"/>
    </row>
    <row r="4238" spans="1:7">
      <c r="A4238" s="65"/>
      <c r="B4238" s="65"/>
      <c r="C4238" s="65"/>
      <c r="D4238" s="65"/>
      <c r="E4238" s="65"/>
      <c r="F4238" s="65"/>
      <c r="G4238" s="129"/>
    </row>
    <row r="4239" spans="1:7">
      <c r="A4239" s="65"/>
      <c r="B4239" s="65"/>
      <c r="C4239" s="65"/>
      <c r="D4239" s="65"/>
      <c r="E4239" s="65"/>
      <c r="F4239" s="65"/>
      <c r="G4239" s="129"/>
    </row>
    <row r="4240" spans="1:7">
      <c r="A4240" s="65"/>
      <c r="B4240" s="65"/>
      <c r="C4240" s="65"/>
      <c r="D4240" s="65"/>
      <c r="E4240" s="65"/>
      <c r="F4240" s="65"/>
      <c r="G4240" s="129"/>
    </row>
    <row r="4241" spans="1:7">
      <c r="A4241" s="65"/>
      <c r="B4241" s="65"/>
      <c r="C4241" s="65"/>
      <c r="D4241" s="65"/>
      <c r="E4241" s="65"/>
      <c r="F4241" s="65"/>
      <c r="G4241" s="129"/>
    </row>
    <row r="4242" spans="1:7">
      <c r="A4242" s="65"/>
      <c r="B4242" s="65"/>
      <c r="C4242" s="65"/>
      <c r="D4242" s="65"/>
      <c r="E4242" s="65"/>
      <c r="F4242" s="65"/>
      <c r="G4242" s="129"/>
    </row>
    <row r="4243" spans="1:7">
      <c r="A4243" s="65"/>
      <c r="B4243" s="65"/>
      <c r="C4243" s="65"/>
      <c r="D4243" s="65"/>
      <c r="E4243" s="65"/>
      <c r="F4243" s="65"/>
      <c r="G4243" s="129"/>
    </row>
    <row r="4244" spans="1:7">
      <c r="A4244" s="65"/>
      <c r="B4244" s="65"/>
      <c r="C4244" s="65"/>
      <c r="D4244" s="65"/>
      <c r="E4244" s="65"/>
      <c r="F4244" s="65"/>
      <c r="G4244" s="129"/>
    </row>
    <row r="4245" spans="1:7">
      <c r="A4245" s="65"/>
      <c r="B4245" s="65"/>
      <c r="C4245" s="65"/>
      <c r="D4245" s="65"/>
      <c r="E4245" s="65"/>
      <c r="F4245" s="65"/>
      <c r="G4245" s="129"/>
    </row>
    <row r="4246" spans="1:7">
      <c r="A4246" s="65"/>
      <c r="B4246" s="65"/>
      <c r="C4246" s="65"/>
      <c r="D4246" s="65"/>
      <c r="E4246" s="65"/>
      <c r="F4246" s="65"/>
      <c r="G4246" s="129"/>
    </row>
    <row r="4247" spans="1:7">
      <c r="A4247" s="65"/>
      <c r="B4247" s="65"/>
      <c r="C4247" s="65"/>
      <c r="D4247" s="65"/>
      <c r="E4247" s="65"/>
      <c r="F4247" s="65"/>
      <c r="G4247" s="129"/>
    </row>
    <row r="4248" spans="1:7">
      <c r="A4248" s="65"/>
      <c r="B4248" s="65"/>
      <c r="C4248" s="65"/>
      <c r="D4248" s="65"/>
      <c r="E4248" s="65"/>
      <c r="F4248" s="65"/>
      <c r="G4248" s="129"/>
    </row>
    <row r="4249" spans="1:7">
      <c r="A4249" s="65"/>
      <c r="B4249" s="65"/>
      <c r="C4249" s="65"/>
      <c r="D4249" s="65"/>
      <c r="E4249" s="65"/>
      <c r="F4249" s="65"/>
      <c r="G4249" s="129"/>
    </row>
    <row r="4250" spans="1:7">
      <c r="A4250" s="65"/>
      <c r="B4250" s="65"/>
      <c r="C4250" s="65"/>
      <c r="D4250" s="65"/>
      <c r="E4250" s="65"/>
      <c r="F4250" s="65"/>
      <c r="G4250" s="129"/>
    </row>
    <row r="4251" spans="1:7">
      <c r="A4251" s="65"/>
      <c r="B4251" s="65"/>
      <c r="C4251" s="65"/>
      <c r="D4251" s="65"/>
      <c r="E4251" s="65"/>
      <c r="F4251" s="65"/>
      <c r="G4251" s="129"/>
    </row>
    <row r="4252" spans="1:7">
      <c r="A4252" s="65"/>
      <c r="B4252" s="65"/>
      <c r="C4252" s="65"/>
      <c r="D4252" s="65"/>
      <c r="E4252" s="65"/>
      <c r="F4252" s="65"/>
      <c r="G4252" s="129"/>
    </row>
    <row r="4253" spans="1:7">
      <c r="A4253" s="65"/>
      <c r="B4253" s="65"/>
      <c r="C4253" s="65"/>
      <c r="D4253" s="65"/>
      <c r="E4253" s="65"/>
      <c r="F4253" s="65"/>
      <c r="G4253" s="129"/>
    </row>
    <row r="4254" spans="1:7">
      <c r="A4254" s="65"/>
      <c r="B4254" s="65"/>
      <c r="C4254" s="65"/>
      <c r="D4254" s="65"/>
      <c r="E4254" s="65"/>
      <c r="F4254" s="65"/>
      <c r="G4254" s="129"/>
    </row>
    <row r="4255" spans="1:7">
      <c r="A4255" s="65"/>
      <c r="B4255" s="65"/>
      <c r="C4255" s="65"/>
      <c r="D4255" s="65"/>
      <c r="E4255" s="65"/>
      <c r="F4255" s="65"/>
      <c r="G4255" s="129"/>
    </row>
    <row r="4256" spans="1:7">
      <c r="A4256" s="65"/>
      <c r="B4256" s="65"/>
      <c r="C4256" s="65"/>
      <c r="D4256" s="65"/>
      <c r="E4256" s="65"/>
      <c r="F4256" s="65"/>
      <c r="G4256" s="129"/>
    </row>
    <row r="4257" spans="1:7">
      <c r="A4257" s="65"/>
      <c r="B4257" s="65"/>
      <c r="C4257" s="65"/>
      <c r="D4257" s="65"/>
      <c r="E4257" s="65"/>
      <c r="F4257" s="65"/>
      <c r="G4257" s="129"/>
    </row>
    <row r="4258" spans="1:7">
      <c r="A4258" s="65"/>
      <c r="B4258" s="65"/>
      <c r="C4258" s="65"/>
      <c r="D4258" s="65"/>
      <c r="E4258" s="65"/>
      <c r="F4258" s="65"/>
      <c r="G4258" s="129"/>
    </row>
    <row r="4259" spans="1:7">
      <c r="A4259" s="65"/>
      <c r="B4259" s="65"/>
      <c r="C4259" s="65"/>
      <c r="D4259" s="65"/>
      <c r="E4259" s="65"/>
      <c r="F4259" s="65"/>
      <c r="G4259" s="129"/>
    </row>
    <row r="4260" spans="1:7">
      <c r="A4260" s="65"/>
      <c r="B4260" s="65"/>
      <c r="C4260" s="65"/>
      <c r="D4260" s="65"/>
      <c r="E4260" s="65"/>
      <c r="F4260" s="65"/>
      <c r="G4260" s="129"/>
    </row>
    <row r="4261" spans="1:7">
      <c r="A4261" s="65"/>
      <c r="B4261" s="65"/>
      <c r="C4261" s="65"/>
      <c r="D4261" s="65"/>
      <c r="E4261" s="65"/>
      <c r="F4261" s="65"/>
      <c r="G4261" s="129"/>
    </row>
    <row r="4262" spans="1:7">
      <c r="A4262" s="65"/>
      <c r="B4262" s="65"/>
      <c r="C4262" s="65"/>
      <c r="D4262" s="65"/>
      <c r="E4262" s="65"/>
      <c r="F4262" s="65"/>
      <c r="G4262" s="129"/>
    </row>
    <row r="4263" spans="1:7">
      <c r="A4263" s="65"/>
      <c r="B4263" s="65"/>
      <c r="C4263" s="65"/>
      <c r="D4263" s="65"/>
      <c r="E4263" s="65"/>
      <c r="F4263" s="65"/>
      <c r="G4263" s="129"/>
    </row>
    <row r="4264" spans="1:7">
      <c r="A4264" s="65"/>
      <c r="B4264" s="65"/>
      <c r="C4264" s="65"/>
      <c r="D4264" s="65"/>
      <c r="E4264" s="65"/>
      <c r="F4264" s="65"/>
      <c r="G4264" s="129"/>
    </row>
    <row r="4265" spans="1:7">
      <c r="A4265" s="65"/>
      <c r="B4265" s="65"/>
      <c r="C4265" s="65"/>
      <c r="D4265" s="65"/>
      <c r="E4265" s="65"/>
      <c r="F4265" s="65"/>
      <c r="G4265" s="129"/>
    </row>
    <row r="4266" spans="1:7">
      <c r="A4266" s="65"/>
      <c r="B4266" s="65"/>
      <c r="C4266" s="65"/>
      <c r="D4266" s="65"/>
      <c r="E4266" s="65"/>
      <c r="F4266" s="65"/>
      <c r="G4266" s="129"/>
    </row>
    <row r="4267" spans="1:7">
      <c r="A4267" s="65"/>
      <c r="B4267" s="65"/>
      <c r="C4267" s="65"/>
      <c r="D4267" s="65"/>
      <c r="E4267" s="65"/>
      <c r="F4267" s="65"/>
      <c r="G4267" s="129"/>
    </row>
    <row r="4268" spans="1:7">
      <c r="A4268" s="65"/>
      <c r="B4268" s="65"/>
      <c r="C4268" s="65"/>
      <c r="D4268" s="65"/>
      <c r="E4268" s="65"/>
      <c r="F4268" s="65"/>
      <c r="G4268" s="129"/>
    </row>
    <row r="4269" spans="1:7">
      <c r="A4269" s="65"/>
      <c r="B4269" s="65"/>
      <c r="C4269" s="65"/>
      <c r="D4269" s="65"/>
      <c r="E4269" s="65"/>
      <c r="F4269" s="65"/>
      <c r="G4269" s="129"/>
    </row>
    <row r="4270" spans="1:7">
      <c r="A4270" s="65"/>
      <c r="B4270" s="65"/>
      <c r="C4270" s="65"/>
      <c r="D4270" s="65"/>
      <c r="E4270" s="65"/>
      <c r="F4270" s="65"/>
      <c r="G4270" s="129"/>
    </row>
    <row r="4271" spans="1:7">
      <c r="A4271" s="65"/>
      <c r="B4271" s="65"/>
      <c r="C4271" s="65"/>
      <c r="D4271" s="65"/>
      <c r="E4271" s="65"/>
      <c r="F4271" s="65"/>
      <c r="G4271" s="129"/>
    </row>
    <row r="4272" spans="1:7">
      <c r="A4272" s="65"/>
      <c r="B4272" s="65"/>
      <c r="C4272" s="65"/>
      <c r="D4272" s="65"/>
      <c r="E4272" s="65"/>
      <c r="F4272" s="65"/>
      <c r="G4272" s="129"/>
    </row>
    <row r="4273" spans="1:7">
      <c r="A4273" s="65"/>
      <c r="B4273" s="65"/>
      <c r="C4273" s="65"/>
      <c r="D4273" s="65"/>
      <c r="E4273" s="65"/>
      <c r="F4273" s="65"/>
      <c r="G4273" s="129"/>
    </row>
    <row r="4274" spans="1:7">
      <c r="A4274" s="65"/>
      <c r="B4274" s="65"/>
      <c r="C4274" s="65"/>
      <c r="D4274" s="65"/>
      <c r="E4274" s="65"/>
      <c r="F4274" s="65"/>
      <c r="G4274" s="129"/>
    </row>
    <row r="4275" spans="1:7">
      <c r="A4275" s="65"/>
      <c r="B4275" s="65"/>
      <c r="C4275" s="65"/>
      <c r="D4275" s="65"/>
      <c r="E4275" s="65"/>
      <c r="F4275" s="65"/>
      <c r="G4275" s="129"/>
    </row>
    <row r="4276" spans="1:7">
      <c r="A4276" s="65"/>
      <c r="B4276" s="65"/>
      <c r="C4276" s="65"/>
      <c r="D4276" s="65"/>
      <c r="E4276" s="65"/>
      <c r="F4276" s="65"/>
      <c r="G4276" s="129"/>
    </row>
    <row r="4277" spans="1:7">
      <c r="A4277" s="65"/>
      <c r="B4277" s="65"/>
      <c r="C4277" s="65"/>
      <c r="D4277" s="65"/>
      <c r="E4277" s="65"/>
      <c r="F4277" s="65"/>
      <c r="G4277" s="129"/>
    </row>
    <row r="4278" spans="1:7">
      <c r="A4278" s="65"/>
      <c r="B4278" s="65"/>
      <c r="C4278" s="65"/>
      <c r="D4278" s="65"/>
      <c r="E4278" s="65"/>
      <c r="F4278" s="65"/>
      <c r="G4278" s="129"/>
    </row>
    <row r="4279" spans="1:7">
      <c r="A4279" s="65"/>
      <c r="B4279" s="65"/>
      <c r="C4279" s="65"/>
      <c r="D4279" s="65"/>
      <c r="E4279" s="65"/>
      <c r="F4279" s="65"/>
      <c r="G4279" s="129"/>
    </row>
    <row r="4280" spans="1:7">
      <c r="A4280" s="65"/>
      <c r="B4280" s="65"/>
      <c r="C4280" s="65"/>
      <c r="D4280" s="65"/>
      <c r="E4280" s="65"/>
      <c r="F4280" s="65"/>
      <c r="G4280" s="129"/>
    </row>
    <row r="4281" spans="1:7">
      <c r="A4281" s="65"/>
      <c r="B4281" s="65"/>
      <c r="C4281" s="65"/>
      <c r="D4281" s="65"/>
      <c r="E4281" s="65"/>
      <c r="F4281" s="65"/>
      <c r="G4281" s="129"/>
    </row>
    <row r="4282" spans="1:7">
      <c r="A4282" s="65"/>
      <c r="B4282" s="65"/>
      <c r="C4282" s="65"/>
      <c r="D4282" s="65"/>
      <c r="E4282" s="65"/>
      <c r="F4282" s="65"/>
      <c r="G4282" s="129"/>
    </row>
    <row r="4283" spans="1:7">
      <c r="A4283" s="65"/>
      <c r="B4283" s="65"/>
      <c r="C4283" s="65"/>
      <c r="D4283" s="65"/>
      <c r="E4283" s="65"/>
      <c r="F4283" s="65"/>
      <c r="G4283" s="129"/>
    </row>
    <row r="4284" spans="1:7">
      <c r="A4284" s="65"/>
      <c r="B4284" s="65"/>
      <c r="C4284" s="65"/>
      <c r="D4284" s="65"/>
      <c r="E4284" s="65"/>
      <c r="F4284" s="65"/>
      <c r="G4284" s="129"/>
    </row>
    <row r="4285" spans="1:7">
      <c r="A4285" s="65"/>
      <c r="B4285" s="65"/>
      <c r="C4285" s="65"/>
      <c r="D4285" s="65"/>
      <c r="E4285" s="65"/>
      <c r="F4285" s="65"/>
      <c r="G4285" s="129"/>
    </row>
    <row r="4286" spans="1:7">
      <c r="A4286" s="65"/>
      <c r="B4286" s="65"/>
      <c r="C4286" s="65"/>
      <c r="D4286" s="65"/>
      <c r="E4286" s="65"/>
      <c r="F4286" s="65"/>
      <c r="G4286" s="129"/>
    </row>
    <row r="4287" spans="1:7">
      <c r="A4287" s="65"/>
      <c r="B4287" s="65"/>
      <c r="C4287" s="65"/>
      <c r="D4287" s="65"/>
      <c r="E4287" s="65"/>
      <c r="F4287" s="65"/>
      <c r="G4287" s="129"/>
    </row>
    <row r="4288" spans="1:7">
      <c r="A4288" s="65"/>
      <c r="B4288" s="65"/>
      <c r="C4288" s="65"/>
      <c r="D4288" s="65"/>
      <c r="E4288" s="65"/>
      <c r="F4288" s="65"/>
      <c r="G4288" s="129"/>
    </row>
    <row r="4289" spans="1:7">
      <c r="A4289" s="65"/>
      <c r="B4289" s="65"/>
      <c r="C4289" s="65"/>
      <c r="D4289" s="65"/>
      <c r="E4289" s="65"/>
      <c r="F4289" s="65"/>
      <c r="G4289" s="129"/>
    </row>
    <row r="4290" spans="1:7">
      <c r="A4290" s="65"/>
      <c r="B4290" s="65"/>
      <c r="C4290" s="65"/>
      <c r="D4290" s="65"/>
      <c r="E4290" s="65"/>
      <c r="F4290" s="65"/>
      <c r="G4290" s="129"/>
    </row>
    <row r="4291" spans="1:7">
      <c r="A4291" s="65"/>
      <c r="B4291" s="65"/>
      <c r="C4291" s="65"/>
      <c r="D4291" s="65"/>
      <c r="E4291" s="65"/>
      <c r="F4291" s="65"/>
      <c r="G4291" s="129"/>
    </row>
    <row r="4292" spans="1:7">
      <c r="A4292" s="65"/>
      <c r="B4292" s="65"/>
      <c r="C4292" s="65"/>
      <c r="D4292" s="65"/>
      <c r="E4292" s="65"/>
      <c r="F4292" s="65"/>
      <c r="G4292" s="129"/>
    </row>
    <row r="4293" spans="1:7">
      <c r="A4293" s="65"/>
      <c r="B4293" s="65"/>
      <c r="C4293" s="65"/>
      <c r="D4293" s="65"/>
      <c r="E4293" s="65"/>
      <c r="F4293" s="65"/>
      <c r="G4293" s="129"/>
    </row>
    <row r="4294" spans="1:7">
      <c r="A4294" s="65"/>
      <c r="B4294" s="65"/>
      <c r="C4294" s="65"/>
      <c r="D4294" s="65"/>
      <c r="E4294" s="65"/>
      <c r="F4294" s="65"/>
      <c r="G4294" s="129"/>
    </row>
    <row r="4295" spans="1:7">
      <c r="A4295" s="65"/>
      <c r="B4295" s="65"/>
      <c r="C4295" s="65"/>
      <c r="D4295" s="65"/>
      <c r="E4295" s="65"/>
      <c r="F4295" s="65"/>
      <c r="G4295" s="129"/>
    </row>
    <row r="4296" spans="1:7">
      <c r="A4296" s="65"/>
      <c r="B4296" s="65"/>
      <c r="C4296" s="65"/>
      <c r="D4296" s="65"/>
      <c r="E4296" s="65"/>
      <c r="F4296" s="65"/>
      <c r="G4296" s="129"/>
    </row>
    <row r="4297" spans="1:7">
      <c r="A4297" s="65"/>
      <c r="B4297" s="65"/>
      <c r="C4297" s="65"/>
      <c r="D4297" s="65"/>
      <c r="E4297" s="65"/>
      <c r="F4297" s="65"/>
      <c r="G4297" s="129"/>
    </row>
    <row r="4298" spans="1:7">
      <c r="A4298" s="65"/>
      <c r="B4298" s="65"/>
      <c r="C4298" s="65"/>
      <c r="D4298" s="65"/>
      <c r="E4298" s="65"/>
      <c r="F4298" s="65"/>
      <c r="G4298" s="129"/>
    </row>
    <row r="4299" spans="1:7">
      <c r="A4299" s="65"/>
      <c r="B4299" s="65"/>
      <c r="C4299" s="65"/>
      <c r="D4299" s="65"/>
      <c r="E4299" s="65"/>
      <c r="F4299" s="65"/>
      <c r="G4299" s="129"/>
    </row>
    <row r="4300" spans="1:7">
      <c r="A4300" s="65"/>
      <c r="B4300" s="65"/>
      <c r="C4300" s="65"/>
      <c r="D4300" s="65"/>
      <c r="E4300" s="65"/>
      <c r="F4300" s="65"/>
      <c r="G4300" s="129"/>
    </row>
    <row r="4301" spans="1:7">
      <c r="A4301" s="65"/>
      <c r="B4301" s="65"/>
      <c r="C4301" s="65"/>
      <c r="D4301" s="65"/>
      <c r="E4301" s="65"/>
      <c r="F4301" s="65"/>
      <c r="G4301" s="129"/>
    </row>
    <row r="4302" spans="1:7">
      <c r="A4302" s="65"/>
      <c r="B4302" s="65"/>
      <c r="C4302" s="65"/>
      <c r="D4302" s="65"/>
      <c r="E4302" s="65"/>
      <c r="F4302" s="65"/>
      <c r="G4302" s="129"/>
    </row>
    <row r="4303" spans="1:7">
      <c r="A4303" s="65"/>
      <c r="B4303" s="65"/>
      <c r="C4303" s="65"/>
      <c r="D4303" s="65"/>
      <c r="E4303" s="65"/>
      <c r="F4303" s="65"/>
      <c r="G4303" s="129"/>
    </row>
    <row r="4304" spans="1:7">
      <c r="A4304" s="65"/>
      <c r="B4304" s="65"/>
      <c r="C4304" s="65"/>
      <c r="D4304" s="65"/>
      <c r="E4304" s="65"/>
      <c r="F4304" s="65"/>
      <c r="G4304" s="129"/>
    </row>
    <row r="4305" spans="1:7">
      <c r="A4305" s="65"/>
      <c r="B4305" s="65"/>
      <c r="C4305" s="65"/>
      <c r="D4305" s="65"/>
      <c r="E4305" s="65"/>
      <c r="F4305" s="65"/>
      <c r="G4305" s="129"/>
    </row>
    <row r="4306" spans="1:7">
      <c r="A4306" s="65"/>
      <c r="B4306" s="65"/>
      <c r="C4306" s="65"/>
      <c r="D4306" s="65"/>
      <c r="E4306" s="65"/>
      <c r="F4306" s="65"/>
      <c r="G4306" s="129"/>
    </row>
    <row r="4307" spans="1:7">
      <c r="A4307" s="65"/>
      <c r="B4307" s="65"/>
      <c r="C4307" s="65"/>
      <c r="D4307" s="65"/>
      <c r="E4307" s="65"/>
      <c r="F4307" s="65"/>
      <c r="G4307" s="129"/>
    </row>
    <row r="4308" spans="1:7">
      <c r="A4308" s="65"/>
      <c r="B4308" s="65"/>
      <c r="C4308" s="65"/>
      <c r="D4308" s="65"/>
      <c r="E4308" s="65"/>
      <c r="F4308" s="65"/>
      <c r="G4308" s="129"/>
    </row>
    <row r="4309" spans="1:7">
      <c r="A4309" s="65"/>
      <c r="B4309" s="65"/>
      <c r="C4309" s="65"/>
      <c r="D4309" s="65"/>
      <c r="E4309" s="65"/>
      <c r="F4309" s="65"/>
      <c r="G4309" s="129"/>
    </row>
    <row r="4310" spans="1:7">
      <c r="A4310" s="65"/>
      <c r="B4310" s="65"/>
      <c r="C4310" s="65"/>
      <c r="D4310" s="65"/>
      <c r="E4310" s="65"/>
      <c r="F4310" s="65"/>
      <c r="G4310" s="129"/>
    </row>
    <row r="4311" spans="1:7">
      <c r="A4311" s="65"/>
      <c r="B4311" s="65"/>
      <c r="C4311" s="65"/>
      <c r="D4311" s="65"/>
      <c r="E4311" s="65"/>
      <c r="F4311" s="65"/>
      <c r="G4311" s="129"/>
    </row>
    <row r="4312" spans="1:7">
      <c r="A4312" s="65"/>
      <c r="B4312" s="65"/>
      <c r="C4312" s="65"/>
      <c r="D4312" s="65"/>
      <c r="E4312" s="65"/>
      <c r="F4312" s="65"/>
      <c r="G4312" s="129"/>
    </row>
    <row r="4313" spans="1:7">
      <c r="A4313" s="65"/>
      <c r="B4313" s="65"/>
      <c r="C4313" s="65"/>
      <c r="D4313" s="65"/>
      <c r="E4313" s="65"/>
      <c r="F4313" s="65"/>
      <c r="G4313" s="129"/>
    </row>
    <row r="4314" spans="1:7">
      <c r="A4314" s="65"/>
      <c r="B4314" s="65"/>
      <c r="C4314" s="65"/>
      <c r="D4314" s="65"/>
      <c r="E4314" s="65"/>
      <c r="F4314" s="65"/>
      <c r="G4314" s="129"/>
    </row>
    <row r="4315" spans="1:7">
      <c r="A4315" s="65"/>
      <c r="B4315" s="65"/>
      <c r="C4315" s="65"/>
      <c r="D4315" s="65"/>
      <c r="E4315" s="65"/>
      <c r="F4315" s="65"/>
      <c r="G4315" s="129"/>
    </row>
    <row r="4316" spans="1:7">
      <c r="A4316" s="65"/>
      <c r="B4316" s="65"/>
      <c r="C4316" s="65"/>
      <c r="D4316" s="65"/>
      <c r="E4316" s="65"/>
      <c r="F4316" s="65"/>
      <c r="G4316" s="129"/>
    </row>
    <row r="4317" spans="1:7">
      <c r="A4317" s="65"/>
      <c r="B4317" s="65"/>
      <c r="C4317" s="65"/>
      <c r="D4317" s="65"/>
      <c r="E4317" s="65"/>
      <c r="F4317" s="65"/>
      <c r="G4317" s="129"/>
    </row>
    <row r="4318" spans="1:7">
      <c r="A4318" s="65"/>
      <c r="B4318" s="65"/>
      <c r="C4318" s="65"/>
      <c r="D4318" s="65"/>
      <c r="E4318" s="65"/>
      <c r="F4318" s="65"/>
      <c r="G4318" s="129"/>
    </row>
    <row r="4319" spans="1:7">
      <c r="A4319" s="65"/>
      <c r="B4319" s="65"/>
      <c r="C4319" s="65"/>
      <c r="D4319" s="65"/>
      <c r="E4319" s="65"/>
      <c r="F4319" s="65"/>
      <c r="G4319" s="129"/>
    </row>
    <row r="4320" spans="1:7">
      <c r="A4320" s="65"/>
      <c r="B4320" s="65"/>
      <c r="C4320" s="65"/>
      <c r="D4320" s="65"/>
      <c r="E4320" s="65"/>
      <c r="F4320" s="65"/>
      <c r="G4320" s="129"/>
    </row>
    <row r="4321" spans="1:7">
      <c r="A4321" s="65"/>
      <c r="B4321" s="65"/>
      <c r="C4321" s="65"/>
      <c r="D4321" s="65"/>
      <c r="E4321" s="65"/>
      <c r="F4321" s="65"/>
      <c r="G4321" s="129"/>
    </row>
    <row r="4322" spans="1:7">
      <c r="A4322" s="65"/>
      <c r="B4322" s="65"/>
      <c r="C4322" s="65"/>
      <c r="D4322" s="65"/>
      <c r="E4322" s="65"/>
      <c r="F4322" s="65"/>
      <c r="G4322" s="129"/>
    </row>
    <row r="4323" spans="1:7">
      <c r="A4323" s="65"/>
      <c r="B4323" s="65"/>
      <c r="C4323" s="65"/>
      <c r="D4323" s="65"/>
      <c r="E4323" s="65"/>
      <c r="F4323" s="65"/>
      <c r="G4323" s="129"/>
    </row>
    <row r="4324" spans="1:7">
      <c r="A4324" s="65"/>
      <c r="B4324" s="65"/>
      <c r="C4324" s="65"/>
      <c r="D4324" s="65"/>
      <c r="E4324" s="65"/>
      <c r="F4324" s="65"/>
      <c r="G4324" s="129"/>
    </row>
    <row r="4325" spans="1:7">
      <c r="A4325" s="65"/>
      <c r="B4325" s="65"/>
      <c r="C4325" s="65"/>
      <c r="D4325" s="65"/>
      <c r="E4325" s="65"/>
      <c r="F4325" s="65"/>
      <c r="G4325" s="129"/>
    </row>
    <row r="4326" spans="1:7">
      <c r="A4326" s="65"/>
      <c r="B4326" s="65"/>
      <c r="C4326" s="65"/>
      <c r="D4326" s="65"/>
      <c r="E4326" s="65"/>
      <c r="F4326" s="65"/>
      <c r="G4326" s="129"/>
    </row>
    <row r="4327" spans="1:7">
      <c r="A4327" s="65"/>
      <c r="B4327" s="65"/>
      <c r="C4327" s="65"/>
      <c r="D4327" s="65"/>
      <c r="E4327" s="65"/>
      <c r="F4327" s="65"/>
      <c r="G4327" s="129"/>
    </row>
    <row r="4328" spans="1:7">
      <c r="A4328" s="65"/>
      <c r="B4328" s="65"/>
      <c r="C4328" s="65"/>
      <c r="D4328" s="65"/>
      <c r="E4328" s="65"/>
      <c r="F4328" s="65"/>
      <c r="G4328" s="129"/>
    </row>
    <row r="4329" spans="1:7">
      <c r="A4329" s="65"/>
      <c r="B4329" s="65"/>
      <c r="C4329" s="65"/>
      <c r="D4329" s="65"/>
      <c r="E4329" s="65"/>
      <c r="F4329" s="65"/>
      <c r="G4329" s="129"/>
    </row>
    <row r="4330" spans="1:7">
      <c r="A4330" s="65"/>
      <c r="B4330" s="65"/>
      <c r="C4330" s="65"/>
      <c r="D4330" s="65"/>
      <c r="E4330" s="65"/>
      <c r="F4330" s="65"/>
      <c r="G4330" s="129"/>
    </row>
    <row r="4331" spans="1:7">
      <c r="A4331" s="65"/>
      <c r="B4331" s="65"/>
      <c r="C4331" s="65"/>
      <c r="D4331" s="65"/>
      <c r="E4331" s="65"/>
      <c r="F4331" s="65"/>
      <c r="G4331" s="129"/>
    </row>
    <row r="4332" spans="1:7">
      <c r="A4332" s="65"/>
      <c r="B4332" s="65"/>
      <c r="C4332" s="65"/>
      <c r="D4332" s="65"/>
      <c r="E4332" s="65"/>
      <c r="F4332" s="65"/>
      <c r="G4332" s="129"/>
    </row>
    <row r="4333" spans="1:7">
      <c r="A4333" s="65"/>
      <c r="B4333" s="65"/>
      <c r="C4333" s="65"/>
      <c r="D4333" s="65"/>
      <c r="E4333" s="65"/>
      <c r="F4333" s="65"/>
      <c r="G4333" s="129"/>
    </row>
    <row r="4334" spans="1:7">
      <c r="A4334" s="65"/>
      <c r="B4334" s="65"/>
      <c r="C4334" s="65"/>
      <c r="D4334" s="65"/>
      <c r="E4334" s="65"/>
      <c r="F4334" s="65"/>
      <c r="G4334" s="129"/>
    </row>
    <row r="4335" spans="1:7">
      <c r="A4335" s="65"/>
      <c r="B4335" s="65"/>
      <c r="C4335" s="65"/>
      <c r="D4335" s="65"/>
      <c r="E4335" s="65"/>
      <c r="F4335" s="65"/>
      <c r="G4335" s="129"/>
    </row>
    <row r="4336" spans="1:7">
      <c r="A4336" s="65"/>
      <c r="B4336" s="65"/>
      <c r="C4336" s="65"/>
      <c r="D4336" s="65"/>
      <c r="E4336" s="65"/>
      <c r="F4336" s="65"/>
      <c r="G4336" s="129"/>
    </row>
    <row r="4337" spans="1:7">
      <c r="A4337" s="65"/>
      <c r="B4337" s="65"/>
      <c r="C4337" s="65"/>
      <c r="D4337" s="65"/>
      <c r="E4337" s="65"/>
      <c r="F4337" s="65"/>
      <c r="G4337" s="129"/>
    </row>
    <row r="4338" spans="1:7">
      <c r="A4338" s="65"/>
      <c r="B4338" s="65"/>
      <c r="C4338" s="65"/>
      <c r="D4338" s="65"/>
      <c r="E4338" s="65"/>
      <c r="F4338" s="65"/>
      <c r="G4338" s="129"/>
    </row>
    <row r="4339" spans="1:7">
      <c r="A4339" s="65"/>
      <c r="B4339" s="65"/>
      <c r="C4339" s="65"/>
      <c r="D4339" s="65"/>
      <c r="E4339" s="65"/>
      <c r="F4339" s="65"/>
      <c r="G4339" s="129"/>
    </row>
    <row r="4340" spans="1:7">
      <c r="A4340" s="65"/>
      <c r="B4340" s="65"/>
      <c r="C4340" s="65"/>
      <c r="D4340" s="65"/>
      <c r="E4340" s="65"/>
      <c r="F4340" s="65"/>
      <c r="G4340" s="129"/>
    </row>
    <row r="4341" spans="1:7">
      <c r="A4341" s="65"/>
      <c r="B4341" s="65"/>
      <c r="C4341" s="65"/>
      <c r="D4341" s="65"/>
      <c r="E4341" s="65"/>
      <c r="F4341" s="65"/>
      <c r="G4341" s="129"/>
    </row>
    <row r="4342" spans="1:7">
      <c r="A4342" s="65"/>
      <c r="B4342" s="65"/>
      <c r="C4342" s="65"/>
      <c r="D4342" s="65"/>
      <c r="E4342" s="65"/>
      <c r="F4342" s="65"/>
      <c r="G4342" s="129"/>
    </row>
    <row r="4343" spans="1:7">
      <c r="A4343" s="65"/>
      <c r="B4343" s="65"/>
      <c r="C4343" s="65"/>
      <c r="D4343" s="65"/>
      <c r="E4343" s="65"/>
      <c r="F4343" s="65"/>
      <c r="G4343" s="129"/>
    </row>
    <row r="4344" spans="1:7">
      <c r="A4344" s="65"/>
      <c r="B4344" s="65"/>
      <c r="C4344" s="65"/>
      <c r="D4344" s="65"/>
      <c r="E4344" s="65"/>
      <c r="F4344" s="65"/>
      <c r="G4344" s="129"/>
    </row>
    <row r="4345" spans="1:7">
      <c r="A4345" s="65"/>
      <c r="B4345" s="65"/>
      <c r="C4345" s="65"/>
      <c r="D4345" s="65"/>
      <c r="E4345" s="65"/>
      <c r="F4345" s="65"/>
      <c r="G4345" s="129"/>
    </row>
    <row r="4346" spans="1:7">
      <c r="A4346" s="65"/>
      <c r="B4346" s="65"/>
      <c r="C4346" s="65"/>
      <c r="D4346" s="65"/>
      <c r="E4346" s="65"/>
      <c r="F4346" s="65"/>
      <c r="G4346" s="129"/>
    </row>
    <row r="4347" spans="1:7">
      <c r="A4347" s="65"/>
      <c r="B4347" s="65"/>
      <c r="C4347" s="65"/>
      <c r="D4347" s="65"/>
      <c r="E4347" s="65"/>
      <c r="F4347" s="65"/>
      <c r="G4347" s="129"/>
    </row>
    <row r="4348" spans="1:7">
      <c r="A4348" s="65"/>
      <c r="B4348" s="65"/>
      <c r="C4348" s="65"/>
      <c r="D4348" s="65"/>
      <c r="E4348" s="65"/>
      <c r="F4348" s="65"/>
      <c r="G4348" s="129"/>
    </row>
    <row r="4349" spans="1:7">
      <c r="A4349" s="65"/>
      <c r="B4349" s="65"/>
      <c r="C4349" s="65"/>
      <c r="D4349" s="65"/>
      <c r="E4349" s="65"/>
      <c r="F4349" s="65"/>
      <c r="G4349" s="129"/>
    </row>
    <row r="4350" spans="1:7">
      <c r="A4350" s="65"/>
      <c r="B4350" s="65"/>
      <c r="C4350" s="65"/>
      <c r="D4350" s="65"/>
      <c r="E4350" s="65"/>
      <c r="F4350" s="65"/>
      <c r="G4350" s="129"/>
    </row>
    <row r="4351" spans="1:7">
      <c r="A4351" s="65"/>
      <c r="B4351" s="65"/>
      <c r="C4351" s="65"/>
      <c r="D4351" s="65"/>
      <c r="E4351" s="65"/>
      <c r="F4351" s="65"/>
      <c r="G4351" s="129"/>
    </row>
    <row r="4352" spans="1:7">
      <c r="A4352" s="65"/>
      <c r="B4352" s="65"/>
      <c r="C4352" s="65"/>
      <c r="D4352" s="65"/>
      <c r="E4352" s="65"/>
      <c r="F4352" s="65"/>
      <c r="G4352" s="129"/>
    </row>
    <row r="4353" spans="1:7">
      <c r="A4353" s="65"/>
      <c r="B4353" s="65"/>
      <c r="C4353" s="65"/>
      <c r="D4353" s="65"/>
      <c r="E4353" s="65"/>
      <c r="F4353" s="65"/>
      <c r="G4353" s="129"/>
    </row>
    <row r="4354" spans="1:7">
      <c r="A4354" s="65"/>
      <c r="B4354" s="65"/>
      <c r="C4354" s="65"/>
      <c r="D4354" s="65"/>
      <c r="E4354" s="65"/>
      <c r="F4354" s="65"/>
      <c r="G4354" s="129"/>
    </row>
    <row r="4355" spans="1:7">
      <c r="A4355" s="65"/>
      <c r="B4355" s="65"/>
      <c r="C4355" s="65"/>
      <c r="D4355" s="65"/>
      <c r="E4355" s="65"/>
      <c r="F4355" s="65"/>
      <c r="G4355" s="129"/>
    </row>
    <row r="4356" spans="1:7">
      <c r="A4356" s="65"/>
      <c r="B4356" s="65"/>
      <c r="C4356" s="65"/>
      <c r="D4356" s="65"/>
      <c r="E4356" s="65"/>
      <c r="F4356" s="65"/>
      <c r="G4356" s="129"/>
    </row>
    <row r="4357" spans="1:7">
      <c r="A4357" s="65"/>
      <c r="B4357" s="65"/>
      <c r="C4357" s="65"/>
      <c r="D4357" s="65"/>
      <c r="E4357" s="65"/>
      <c r="F4357" s="65"/>
      <c r="G4357" s="129"/>
    </row>
    <row r="4358" spans="1:7">
      <c r="A4358" s="65"/>
      <c r="B4358" s="65"/>
      <c r="C4358" s="65"/>
      <c r="D4358" s="65"/>
      <c r="E4358" s="65"/>
      <c r="F4358" s="65"/>
      <c r="G4358" s="129"/>
    </row>
    <row r="4359" spans="1:7">
      <c r="A4359" s="65"/>
      <c r="B4359" s="65"/>
      <c r="C4359" s="65"/>
      <c r="D4359" s="65"/>
      <c r="E4359" s="65"/>
      <c r="F4359" s="65"/>
      <c r="G4359" s="129"/>
    </row>
    <row r="4360" spans="1:7">
      <c r="A4360" s="65"/>
      <c r="B4360" s="65"/>
      <c r="C4360" s="65"/>
      <c r="D4360" s="65"/>
      <c r="E4360" s="65"/>
      <c r="F4360" s="65"/>
      <c r="G4360" s="129"/>
    </row>
    <row r="4361" spans="1:7">
      <c r="A4361" s="65"/>
      <c r="B4361" s="65"/>
      <c r="C4361" s="65"/>
      <c r="D4361" s="65"/>
      <c r="E4361" s="65"/>
      <c r="F4361" s="65"/>
      <c r="G4361" s="129"/>
    </row>
    <row r="4362" spans="1:7">
      <c r="A4362" s="65"/>
      <c r="B4362" s="65"/>
      <c r="C4362" s="65"/>
      <c r="D4362" s="65"/>
      <c r="E4362" s="65"/>
      <c r="F4362" s="65"/>
      <c r="G4362" s="129"/>
    </row>
    <row r="4363" spans="1:7">
      <c r="A4363" s="65"/>
      <c r="B4363" s="65"/>
      <c r="C4363" s="65"/>
      <c r="D4363" s="65"/>
      <c r="E4363" s="65"/>
      <c r="F4363" s="65"/>
      <c r="G4363" s="129"/>
    </row>
    <row r="4364" spans="1:7">
      <c r="A4364" s="65"/>
      <c r="B4364" s="65"/>
      <c r="C4364" s="65"/>
      <c r="D4364" s="65"/>
      <c r="E4364" s="65"/>
      <c r="F4364" s="65"/>
      <c r="G4364" s="129"/>
    </row>
    <row r="4365" spans="1:7">
      <c r="A4365" s="65"/>
      <c r="B4365" s="65"/>
      <c r="C4365" s="65"/>
      <c r="D4365" s="65"/>
      <c r="E4365" s="65"/>
      <c r="F4365" s="65"/>
      <c r="G4365" s="129"/>
    </row>
    <row r="4366" spans="1:7">
      <c r="A4366" s="65"/>
      <c r="B4366" s="65"/>
      <c r="C4366" s="65"/>
      <c r="D4366" s="65"/>
      <c r="E4366" s="65"/>
      <c r="F4366" s="65"/>
      <c r="G4366" s="129"/>
    </row>
    <row r="4367" spans="1:7">
      <c r="A4367" s="65"/>
      <c r="B4367" s="65"/>
      <c r="C4367" s="65"/>
      <c r="D4367" s="65"/>
      <c r="E4367" s="65"/>
      <c r="F4367" s="65"/>
      <c r="G4367" s="129"/>
    </row>
    <row r="4368" spans="1:7">
      <c r="A4368" s="65"/>
      <c r="B4368" s="65"/>
      <c r="C4368" s="65"/>
      <c r="D4368" s="65"/>
      <c r="E4368" s="65"/>
      <c r="F4368" s="65"/>
      <c r="G4368" s="129"/>
    </row>
    <row r="4369" spans="1:7">
      <c r="A4369" s="65"/>
      <c r="B4369" s="65"/>
      <c r="C4369" s="65"/>
      <c r="D4369" s="65"/>
      <c r="E4369" s="65"/>
      <c r="F4369" s="65"/>
      <c r="G4369" s="129"/>
    </row>
    <row r="4370" spans="1:7">
      <c r="A4370" s="65"/>
      <c r="B4370" s="65"/>
      <c r="C4370" s="65"/>
      <c r="D4370" s="65"/>
      <c r="E4370" s="65"/>
      <c r="F4370" s="65"/>
      <c r="G4370" s="129"/>
    </row>
    <row r="4371" spans="1:7">
      <c r="A4371" s="65"/>
      <c r="B4371" s="65"/>
      <c r="C4371" s="65"/>
      <c r="D4371" s="65"/>
      <c r="E4371" s="65"/>
      <c r="F4371" s="65"/>
      <c r="G4371" s="129"/>
    </row>
    <row r="4372" spans="1:7">
      <c r="A4372" s="65"/>
      <c r="B4372" s="65"/>
      <c r="C4372" s="65"/>
      <c r="D4372" s="65"/>
      <c r="E4372" s="65"/>
      <c r="F4372" s="65"/>
      <c r="G4372" s="129"/>
    </row>
    <row r="4373" spans="1:7">
      <c r="A4373" s="65"/>
      <c r="B4373" s="65"/>
      <c r="C4373" s="65"/>
      <c r="D4373" s="65"/>
      <c r="E4373" s="65"/>
      <c r="F4373" s="65"/>
      <c r="G4373" s="129"/>
    </row>
    <row r="4374" spans="1:7">
      <c r="A4374" s="65"/>
      <c r="B4374" s="65"/>
      <c r="C4374" s="65"/>
      <c r="D4374" s="65"/>
      <c r="E4374" s="65"/>
      <c r="F4374" s="65"/>
      <c r="G4374" s="129"/>
    </row>
    <row r="4375" spans="1:7">
      <c r="A4375" s="65"/>
      <c r="B4375" s="65"/>
      <c r="C4375" s="65"/>
      <c r="D4375" s="65"/>
      <c r="E4375" s="65"/>
      <c r="F4375" s="65"/>
      <c r="G4375" s="129"/>
    </row>
    <row r="4376" spans="1:7">
      <c r="A4376" s="65"/>
      <c r="B4376" s="65"/>
      <c r="C4376" s="65"/>
      <c r="D4376" s="65"/>
      <c r="E4376" s="65"/>
      <c r="F4376" s="65"/>
      <c r="G4376" s="129"/>
    </row>
    <row r="4377" spans="1:7">
      <c r="A4377" s="65"/>
      <c r="B4377" s="65"/>
      <c r="C4377" s="65"/>
      <c r="D4377" s="65"/>
      <c r="E4377" s="65"/>
      <c r="F4377" s="65"/>
      <c r="G4377" s="129"/>
    </row>
    <row r="4378" spans="1:7">
      <c r="A4378" s="65"/>
      <c r="B4378" s="65"/>
      <c r="C4378" s="65"/>
      <c r="D4378" s="65"/>
      <c r="E4378" s="65"/>
      <c r="F4378" s="65"/>
      <c r="G4378" s="129"/>
    </row>
    <row r="4379" spans="1:7">
      <c r="A4379" s="65"/>
      <c r="B4379" s="65"/>
      <c r="C4379" s="65"/>
      <c r="D4379" s="65"/>
      <c r="E4379" s="65"/>
      <c r="F4379" s="65"/>
      <c r="G4379" s="129"/>
    </row>
    <row r="4380" spans="1:7">
      <c r="A4380" s="65"/>
      <c r="B4380" s="65"/>
      <c r="C4380" s="65"/>
      <c r="D4380" s="65"/>
      <c r="E4380" s="65"/>
      <c r="F4380" s="65"/>
      <c r="G4380" s="129"/>
    </row>
    <row r="4381" spans="1:7">
      <c r="A4381" s="65"/>
      <c r="B4381" s="65"/>
      <c r="C4381" s="65"/>
      <c r="D4381" s="65"/>
      <c r="E4381" s="65"/>
      <c r="F4381" s="65"/>
      <c r="G4381" s="129"/>
    </row>
    <row r="4382" spans="1:7">
      <c r="A4382" s="65"/>
      <c r="B4382" s="65"/>
      <c r="C4382" s="65"/>
      <c r="D4382" s="65"/>
      <c r="E4382" s="65"/>
      <c r="F4382" s="65"/>
      <c r="G4382" s="129"/>
    </row>
    <row r="4383" spans="1:7">
      <c r="A4383" s="65"/>
      <c r="B4383" s="65"/>
      <c r="C4383" s="65"/>
      <c r="D4383" s="65"/>
      <c r="E4383" s="65"/>
      <c r="F4383" s="65"/>
      <c r="G4383" s="129"/>
    </row>
    <row r="4384" spans="1:7">
      <c r="A4384" s="65"/>
      <c r="B4384" s="65"/>
      <c r="C4384" s="65"/>
      <c r="D4384" s="65"/>
      <c r="E4384" s="65"/>
      <c r="F4384" s="65"/>
      <c r="G4384" s="129"/>
    </row>
    <row r="4385" spans="1:7">
      <c r="A4385" s="65"/>
      <c r="B4385" s="65"/>
      <c r="C4385" s="65"/>
      <c r="D4385" s="65"/>
      <c r="E4385" s="65"/>
      <c r="F4385" s="65"/>
      <c r="G4385" s="129"/>
    </row>
    <row r="4386" spans="1:7">
      <c r="A4386" s="65"/>
      <c r="B4386" s="65"/>
      <c r="C4386" s="65"/>
      <c r="D4386" s="65"/>
      <c r="E4386" s="65"/>
      <c r="F4386" s="65"/>
      <c r="G4386" s="129"/>
    </row>
    <row r="4387" spans="1:7">
      <c r="A4387" s="65"/>
      <c r="B4387" s="65"/>
      <c r="C4387" s="65"/>
      <c r="D4387" s="65"/>
      <c r="E4387" s="65"/>
      <c r="F4387" s="65"/>
      <c r="G4387" s="129"/>
    </row>
    <row r="4388" spans="1:7">
      <c r="A4388" s="65"/>
      <c r="B4388" s="65"/>
      <c r="C4388" s="65"/>
      <c r="D4388" s="65"/>
      <c r="E4388" s="65"/>
      <c r="F4388" s="65"/>
      <c r="G4388" s="129"/>
    </row>
    <row r="4389" spans="1:7">
      <c r="A4389" s="65"/>
      <c r="B4389" s="65"/>
      <c r="C4389" s="65"/>
      <c r="D4389" s="65"/>
      <c r="E4389" s="65"/>
      <c r="F4389" s="65"/>
      <c r="G4389" s="129"/>
    </row>
    <row r="4390" spans="1:7">
      <c r="A4390" s="65"/>
      <c r="B4390" s="65"/>
      <c r="C4390" s="65"/>
      <c r="D4390" s="65"/>
      <c r="E4390" s="65"/>
      <c r="F4390" s="65"/>
      <c r="G4390" s="129"/>
    </row>
    <row r="4391" spans="1:7">
      <c r="A4391" s="65"/>
      <c r="B4391" s="65"/>
      <c r="C4391" s="65"/>
      <c r="D4391" s="65"/>
      <c r="E4391" s="65"/>
      <c r="F4391" s="65"/>
      <c r="G4391" s="129"/>
    </row>
    <row r="4392" spans="1:7">
      <c r="A4392" s="65"/>
      <c r="B4392" s="65"/>
      <c r="C4392" s="65"/>
      <c r="D4392" s="65"/>
      <c r="E4392" s="65"/>
      <c r="F4392" s="65"/>
      <c r="G4392" s="129"/>
    </row>
    <row r="4393" spans="1:7">
      <c r="A4393" s="65"/>
      <c r="B4393" s="65"/>
      <c r="C4393" s="65"/>
      <c r="D4393" s="65"/>
      <c r="E4393" s="65"/>
      <c r="F4393" s="65"/>
      <c r="G4393" s="129"/>
    </row>
    <row r="4394" spans="1:7">
      <c r="A4394" s="65"/>
      <c r="B4394" s="65"/>
      <c r="C4394" s="65"/>
      <c r="D4394" s="65"/>
      <c r="E4394" s="65"/>
      <c r="F4394" s="65"/>
      <c r="G4394" s="129"/>
    </row>
    <row r="4395" spans="1:7">
      <c r="A4395" s="65"/>
      <c r="B4395" s="65"/>
      <c r="C4395" s="65"/>
      <c r="D4395" s="65"/>
      <c r="E4395" s="65"/>
      <c r="F4395" s="65"/>
      <c r="G4395" s="129"/>
    </row>
    <row r="4396" spans="1:7">
      <c r="A4396" s="65"/>
      <c r="B4396" s="65"/>
      <c r="C4396" s="65"/>
      <c r="D4396" s="65"/>
      <c r="E4396" s="65"/>
      <c r="F4396" s="65"/>
      <c r="G4396" s="129"/>
    </row>
    <row r="4397" spans="1:7">
      <c r="A4397" s="65"/>
      <c r="B4397" s="65"/>
      <c r="C4397" s="65"/>
      <c r="D4397" s="65"/>
      <c r="E4397" s="65"/>
      <c r="F4397" s="65"/>
      <c r="G4397" s="129"/>
    </row>
    <row r="4398" spans="1:7">
      <c r="A4398" s="65"/>
      <c r="B4398" s="65"/>
      <c r="C4398" s="65"/>
      <c r="D4398" s="65"/>
      <c r="E4398" s="65"/>
      <c r="F4398" s="65"/>
      <c r="G4398" s="129"/>
    </row>
    <row r="4399" spans="1:7">
      <c r="A4399" s="65"/>
      <c r="B4399" s="65"/>
      <c r="C4399" s="65"/>
      <c r="D4399" s="65"/>
      <c r="E4399" s="65"/>
      <c r="F4399" s="65"/>
      <c r="G4399" s="129"/>
    </row>
    <row r="4400" spans="1:7">
      <c r="A4400" s="65"/>
      <c r="B4400" s="65"/>
      <c r="C4400" s="65"/>
      <c r="D4400" s="65"/>
      <c r="E4400" s="65"/>
      <c r="F4400" s="65"/>
      <c r="G4400" s="129"/>
    </row>
    <row r="4401" spans="1:7">
      <c r="A4401" s="65"/>
      <c r="B4401" s="65"/>
      <c r="C4401" s="65"/>
      <c r="D4401" s="65"/>
      <c r="E4401" s="65"/>
      <c r="F4401" s="65"/>
      <c r="G4401" s="129"/>
    </row>
    <row r="4402" spans="1:7">
      <c r="A4402" s="65"/>
      <c r="B4402" s="65"/>
      <c r="C4402" s="65"/>
      <c r="D4402" s="65"/>
      <c r="E4402" s="65"/>
      <c r="F4402" s="65"/>
      <c r="G4402" s="129"/>
    </row>
    <row r="4403" spans="1:7">
      <c r="A4403" s="65"/>
      <c r="B4403" s="65"/>
      <c r="C4403" s="65"/>
      <c r="D4403" s="65"/>
      <c r="E4403" s="65"/>
      <c r="F4403" s="65"/>
      <c r="G4403" s="129"/>
    </row>
    <row r="4404" spans="1:7">
      <c r="A4404" s="65"/>
      <c r="B4404" s="65"/>
      <c r="C4404" s="65"/>
      <c r="D4404" s="65"/>
      <c r="E4404" s="65"/>
      <c r="F4404" s="65"/>
      <c r="G4404" s="129"/>
    </row>
    <row r="4405" spans="1:7">
      <c r="A4405" s="65"/>
      <c r="B4405" s="65"/>
      <c r="C4405" s="65"/>
      <c r="D4405" s="65"/>
      <c r="E4405" s="65"/>
      <c r="F4405" s="65"/>
      <c r="G4405" s="129"/>
    </row>
    <row r="4406" spans="1:7">
      <c r="A4406" s="65"/>
      <c r="B4406" s="65"/>
      <c r="C4406" s="65"/>
      <c r="D4406" s="65"/>
      <c r="E4406" s="65"/>
      <c r="F4406" s="65"/>
      <c r="G4406" s="129"/>
    </row>
    <row r="4407" spans="1:7">
      <c r="A4407" s="65"/>
      <c r="B4407" s="65"/>
      <c r="C4407" s="65"/>
      <c r="D4407" s="65"/>
      <c r="E4407" s="65"/>
      <c r="F4407" s="65"/>
      <c r="G4407" s="129"/>
    </row>
    <row r="4408" spans="1:7">
      <c r="A4408" s="65"/>
      <c r="B4408" s="65"/>
      <c r="C4408" s="65"/>
      <c r="D4408" s="65"/>
      <c r="E4408" s="65"/>
      <c r="F4408" s="65"/>
      <c r="G4408" s="129"/>
    </row>
    <row r="4409" spans="1:7">
      <c r="A4409" s="65"/>
      <c r="B4409" s="65"/>
      <c r="C4409" s="65"/>
      <c r="D4409" s="65"/>
      <c r="E4409" s="65"/>
      <c r="F4409" s="65"/>
      <c r="G4409" s="129"/>
    </row>
    <row r="4410" spans="1:7">
      <c r="A4410" s="65"/>
      <c r="B4410" s="65"/>
      <c r="C4410" s="65"/>
      <c r="D4410" s="65"/>
      <c r="E4410" s="65"/>
      <c r="F4410" s="65"/>
      <c r="G4410" s="129"/>
    </row>
    <row r="4411" spans="1:7">
      <c r="A4411" s="65"/>
      <c r="B4411" s="65"/>
      <c r="C4411" s="65"/>
      <c r="D4411" s="65"/>
      <c r="E4411" s="65"/>
      <c r="F4411" s="65"/>
      <c r="G4411" s="129"/>
    </row>
    <row r="4412" spans="1:7">
      <c r="A4412" s="65"/>
      <c r="B4412" s="65"/>
      <c r="C4412" s="65"/>
      <c r="D4412" s="65"/>
      <c r="E4412" s="65"/>
      <c r="F4412" s="65"/>
      <c r="G4412" s="129"/>
    </row>
    <row r="4413" spans="1:7">
      <c r="A4413" s="65"/>
      <c r="B4413" s="65"/>
      <c r="C4413" s="65"/>
      <c r="D4413" s="65"/>
      <c r="E4413" s="65"/>
      <c r="F4413" s="65"/>
      <c r="G4413" s="129"/>
    </row>
    <row r="4414" spans="1:7">
      <c r="A4414" s="65"/>
      <c r="B4414" s="65"/>
      <c r="C4414" s="65"/>
      <c r="D4414" s="65"/>
      <c r="E4414" s="65"/>
      <c r="F4414" s="65"/>
      <c r="G4414" s="129"/>
    </row>
    <row r="4415" spans="1:7">
      <c r="A4415" s="65"/>
      <c r="B4415" s="65"/>
      <c r="C4415" s="65"/>
      <c r="D4415" s="65"/>
      <c r="E4415" s="65"/>
      <c r="F4415" s="65"/>
      <c r="G4415" s="129"/>
    </row>
    <row r="4416" spans="1:7">
      <c r="A4416" s="65"/>
      <c r="B4416" s="65"/>
      <c r="C4416" s="65"/>
      <c r="D4416" s="65"/>
      <c r="E4416" s="65"/>
      <c r="F4416" s="65"/>
      <c r="G4416" s="129"/>
    </row>
    <row r="4417" spans="1:7">
      <c r="A4417" s="65"/>
      <c r="B4417" s="65"/>
      <c r="C4417" s="65"/>
      <c r="D4417" s="65"/>
      <c r="E4417" s="65"/>
      <c r="F4417" s="65"/>
      <c r="G4417" s="129"/>
    </row>
    <row r="4418" spans="1:7">
      <c r="A4418" s="65"/>
      <c r="B4418" s="65"/>
      <c r="C4418" s="65"/>
      <c r="D4418" s="65"/>
      <c r="E4418" s="65"/>
      <c r="F4418" s="65"/>
      <c r="G4418" s="129"/>
    </row>
    <row r="4419" spans="1:7">
      <c r="A4419" s="65"/>
      <c r="B4419" s="65"/>
      <c r="C4419" s="65"/>
      <c r="D4419" s="65"/>
      <c r="E4419" s="65"/>
      <c r="F4419" s="65"/>
      <c r="G4419" s="129"/>
    </row>
    <row r="4420" spans="1:7">
      <c r="A4420" s="65"/>
      <c r="B4420" s="65"/>
      <c r="C4420" s="65"/>
      <c r="D4420" s="65"/>
      <c r="E4420" s="65"/>
      <c r="F4420" s="65"/>
      <c r="G4420" s="129"/>
    </row>
    <row r="4421" spans="1:7">
      <c r="A4421" s="65"/>
      <c r="B4421" s="65"/>
      <c r="C4421" s="65"/>
      <c r="D4421" s="65"/>
      <c r="E4421" s="65"/>
      <c r="F4421" s="65"/>
      <c r="G4421" s="129"/>
    </row>
    <row r="4422" spans="1:7">
      <c r="A4422" s="65"/>
      <c r="B4422" s="65"/>
      <c r="C4422" s="65"/>
      <c r="D4422" s="65"/>
      <c r="E4422" s="65"/>
      <c r="F4422" s="65"/>
      <c r="G4422" s="129"/>
    </row>
    <row r="4423" spans="1:7">
      <c r="A4423" s="65"/>
      <c r="B4423" s="65"/>
      <c r="C4423" s="65"/>
      <c r="D4423" s="65"/>
      <c r="E4423" s="65"/>
      <c r="F4423" s="65"/>
      <c r="G4423" s="129"/>
    </row>
    <row r="4424" spans="1:7">
      <c r="A4424" s="65"/>
      <c r="B4424" s="65"/>
      <c r="C4424" s="65"/>
      <c r="D4424" s="65"/>
      <c r="E4424" s="65"/>
      <c r="F4424" s="65"/>
      <c r="G4424" s="129"/>
    </row>
    <row r="4425" spans="1:7">
      <c r="A4425" s="65"/>
      <c r="B4425" s="65"/>
      <c r="C4425" s="65"/>
      <c r="D4425" s="65"/>
      <c r="E4425" s="65"/>
      <c r="F4425" s="65"/>
      <c r="G4425" s="129"/>
    </row>
    <row r="4426" spans="1:7">
      <c r="A4426" s="65"/>
      <c r="B4426" s="65"/>
      <c r="C4426" s="65"/>
      <c r="D4426" s="65"/>
      <c r="E4426" s="65"/>
      <c r="F4426" s="65"/>
      <c r="G4426" s="129"/>
    </row>
    <row r="4427" spans="1:7">
      <c r="A4427" s="65"/>
      <c r="B4427" s="65"/>
      <c r="C4427" s="65"/>
      <c r="D4427" s="65"/>
      <c r="E4427" s="65"/>
      <c r="F4427" s="65"/>
      <c r="G4427" s="129"/>
    </row>
    <row r="4428" spans="1:7">
      <c r="A4428" s="65"/>
      <c r="B4428" s="65"/>
      <c r="C4428" s="65"/>
      <c r="D4428" s="65"/>
      <c r="E4428" s="65"/>
      <c r="F4428" s="65"/>
      <c r="G4428" s="129"/>
    </row>
    <row r="4429" spans="1:7">
      <c r="A4429" s="65"/>
      <c r="B4429" s="65"/>
      <c r="C4429" s="65"/>
      <c r="D4429" s="65"/>
      <c r="E4429" s="65"/>
      <c r="F4429" s="65"/>
      <c r="G4429" s="129"/>
    </row>
    <row r="4430" spans="1:7">
      <c r="A4430" s="65"/>
      <c r="B4430" s="65"/>
      <c r="C4430" s="65"/>
      <c r="D4430" s="65"/>
      <c r="E4430" s="65"/>
      <c r="F4430" s="65"/>
      <c r="G4430" s="129"/>
    </row>
    <row r="4431" spans="1:7">
      <c r="A4431" s="65"/>
      <c r="B4431" s="65"/>
      <c r="C4431" s="65"/>
      <c r="D4431" s="65"/>
      <c r="E4431" s="65"/>
      <c r="F4431" s="65"/>
      <c r="G4431" s="129"/>
    </row>
    <row r="4432" spans="1:7">
      <c r="A4432" s="65"/>
      <c r="B4432" s="65"/>
      <c r="C4432" s="65"/>
      <c r="D4432" s="65"/>
      <c r="E4432" s="65"/>
      <c r="F4432" s="65"/>
      <c r="G4432" s="129"/>
    </row>
    <row r="4433" spans="1:7">
      <c r="A4433" s="65"/>
      <c r="B4433" s="65"/>
      <c r="C4433" s="65"/>
      <c r="D4433" s="65"/>
      <c r="E4433" s="65"/>
      <c r="F4433" s="65"/>
      <c r="G4433" s="129"/>
    </row>
    <row r="4434" spans="1:7">
      <c r="A4434" s="65"/>
      <c r="B4434" s="65"/>
      <c r="C4434" s="65"/>
      <c r="D4434" s="65"/>
      <c r="E4434" s="65"/>
      <c r="F4434" s="65"/>
      <c r="G4434" s="129"/>
    </row>
    <row r="4435" spans="1:7">
      <c r="A4435" s="65"/>
      <c r="B4435" s="65"/>
      <c r="C4435" s="65"/>
      <c r="D4435" s="65"/>
      <c r="E4435" s="65"/>
      <c r="F4435" s="65"/>
      <c r="G4435" s="129"/>
    </row>
    <row r="4436" spans="1:7">
      <c r="A4436" s="65"/>
      <c r="B4436" s="65"/>
      <c r="C4436" s="65"/>
      <c r="D4436" s="65"/>
      <c r="E4436" s="65"/>
      <c r="F4436" s="65"/>
      <c r="G4436" s="129"/>
    </row>
    <row r="4437" spans="1:7">
      <c r="A4437" s="65"/>
      <c r="B4437" s="65"/>
      <c r="C4437" s="65"/>
      <c r="D4437" s="65"/>
      <c r="E4437" s="65"/>
      <c r="F4437" s="65"/>
      <c r="G4437" s="129"/>
    </row>
    <row r="4438" spans="1:7">
      <c r="A4438" s="65"/>
      <c r="B4438" s="65"/>
      <c r="C4438" s="65"/>
      <c r="D4438" s="65"/>
      <c r="E4438" s="65"/>
      <c r="F4438" s="65"/>
      <c r="G4438" s="129"/>
    </row>
    <row r="4439" spans="1:7">
      <c r="A4439" s="65"/>
      <c r="B4439" s="65"/>
      <c r="C4439" s="65"/>
      <c r="D4439" s="65"/>
      <c r="E4439" s="65"/>
      <c r="F4439" s="65"/>
      <c r="G4439" s="129"/>
    </row>
    <row r="4440" spans="1:7">
      <c r="A4440" s="65"/>
      <c r="B4440" s="65"/>
      <c r="C4440" s="65"/>
      <c r="D4440" s="65"/>
      <c r="E4440" s="65"/>
      <c r="F4440" s="65"/>
      <c r="G4440" s="129"/>
    </row>
    <row r="4441" spans="1:7">
      <c r="A4441" s="65"/>
      <c r="B4441" s="65"/>
      <c r="C4441" s="65"/>
      <c r="D4441" s="65"/>
      <c r="E4441" s="65"/>
      <c r="F4441" s="65"/>
      <c r="G4441" s="129"/>
    </row>
    <row r="4442" spans="1:7">
      <c r="A4442" s="65"/>
      <c r="B4442" s="65"/>
      <c r="C4442" s="65"/>
      <c r="D4442" s="65"/>
      <c r="E4442" s="65"/>
      <c r="F4442" s="65"/>
      <c r="G4442" s="129"/>
    </row>
    <row r="4443" spans="1:7">
      <c r="A4443" s="65"/>
      <c r="B4443" s="65"/>
      <c r="C4443" s="65"/>
      <c r="D4443" s="65"/>
      <c r="E4443" s="65"/>
      <c r="F4443" s="65"/>
      <c r="G4443" s="129"/>
    </row>
    <row r="4444" spans="1:7">
      <c r="A4444" s="65"/>
      <c r="B4444" s="65"/>
      <c r="C4444" s="65"/>
      <c r="D4444" s="65"/>
      <c r="E4444" s="65"/>
      <c r="F4444" s="65"/>
      <c r="G4444" s="129"/>
    </row>
    <row r="4445" spans="1:7">
      <c r="A4445" s="65"/>
      <c r="B4445" s="65"/>
      <c r="C4445" s="65"/>
      <c r="D4445" s="65"/>
      <c r="E4445" s="65"/>
      <c r="F4445" s="65"/>
      <c r="G4445" s="129"/>
    </row>
    <row r="4446" spans="1:7">
      <c r="A4446" s="65"/>
      <c r="B4446" s="65"/>
      <c r="C4446" s="65"/>
      <c r="D4446" s="65"/>
      <c r="E4446" s="65"/>
      <c r="F4446" s="65"/>
      <c r="G4446" s="129"/>
    </row>
    <row r="4447" spans="1:7">
      <c r="A4447" s="65"/>
      <c r="B4447" s="65"/>
      <c r="C4447" s="65"/>
      <c r="D4447" s="65"/>
      <c r="E4447" s="65"/>
      <c r="F4447" s="65"/>
      <c r="G4447" s="129"/>
    </row>
    <row r="4448" spans="1:7">
      <c r="A4448" s="65"/>
      <c r="B4448" s="65"/>
      <c r="C4448" s="65"/>
      <c r="D4448" s="65"/>
      <c r="E4448" s="65"/>
      <c r="F4448" s="65"/>
      <c r="G4448" s="129"/>
    </row>
    <row r="4449" spans="1:7">
      <c r="A4449" s="65"/>
      <c r="B4449" s="65"/>
      <c r="C4449" s="65"/>
      <c r="D4449" s="65"/>
      <c r="E4449" s="65"/>
      <c r="F4449" s="65"/>
      <c r="G4449" s="129"/>
    </row>
    <row r="4450" spans="1:7">
      <c r="A4450" s="65"/>
      <c r="B4450" s="65"/>
      <c r="C4450" s="65"/>
      <c r="D4450" s="65"/>
      <c r="E4450" s="65"/>
      <c r="F4450" s="65"/>
      <c r="G4450" s="129"/>
    </row>
    <row r="4451" spans="1:7">
      <c r="A4451" s="65"/>
      <c r="B4451" s="65"/>
      <c r="C4451" s="65"/>
      <c r="D4451" s="65"/>
      <c r="E4451" s="65"/>
      <c r="F4451" s="65"/>
      <c r="G4451" s="129"/>
    </row>
    <row r="4452" spans="1:7">
      <c r="A4452" s="65"/>
      <c r="B4452" s="65"/>
      <c r="C4452" s="65"/>
      <c r="D4452" s="65"/>
      <c r="E4452" s="65"/>
      <c r="F4452" s="65"/>
      <c r="G4452" s="129"/>
    </row>
    <row r="4453" spans="1:7">
      <c r="A4453" s="65"/>
      <c r="B4453" s="65"/>
      <c r="C4453" s="65"/>
      <c r="D4453" s="65"/>
      <c r="E4453" s="65"/>
      <c r="F4453" s="65"/>
      <c r="G4453" s="129"/>
    </row>
    <row r="4454" spans="1:7">
      <c r="A4454" s="65"/>
      <c r="B4454" s="65"/>
      <c r="C4454" s="65"/>
      <c r="D4454" s="65"/>
      <c r="E4454" s="65"/>
      <c r="F4454" s="65"/>
      <c r="G4454" s="129"/>
    </row>
    <row r="4455" spans="1:7">
      <c r="A4455" s="65"/>
      <c r="B4455" s="65"/>
      <c r="C4455" s="65"/>
      <c r="D4455" s="65"/>
      <c r="E4455" s="65"/>
      <c r="F4455" s="65"/>
      <c r="G4455" s="129"/>
    </row>
    <row r="4456" spans="1:7">
      <c r="A4456" s="65"/>
      <c r="B4456" s="65"/>
      <c r="C4456" s="65"/>
      <c r="D4456" s="65"/>
      <c r="E4456" s="65"/>
      <c r="F4456" s="65"/>
      <c r="G4456" s="129"/>
    </row>
    <row r="4457" spans="1:7">
      <c r="A4457" s="65"/>
      <c r="B4457" s="65"/>
      <c r="C4457" s="65"/>
      <c r="D4457" s="65"/>
      <c r="E4457" s="65"/>
      <c r="F4457" s="65"/>
      <c r="G4457" s="129"/>
    </row>
    <row r="4458" spans="1:7">
      <c r="A4458" s="65"/>
      <c r="B4458" s="65"/>
      <c r="C4458" s="65"/>
      <c r="D4458" s="65"/>
      <c r="E4458" s="65"/>
      <c r="F4458" s="65"/>
      <c r="G4458" s="129"/>
    </row>
    <row r="4459" spans="1:7">
      <c r="A4459" s="65"/>
      <c r="B4459" s="65"/>
      <c r="C4459" s="65"/>
      <c r="D4459" s="65"/>
      <c r="E4459" s="65"/>
      <c r="F4459" s="65"/>
      <c r="G4459" s="129"/>
    </row>
    <row r="4460" spans="1:7">
      <c r="A4460" s="65"/>
      <c r="B4460" s="65"/>
      <c r="C4460" s="65"/>
      <c r="D4460" s="65"/>
      <c r="E4460" s="65"/>
      <c r="F4460" s="65"/>
      <c r="G4460" s="129"/>
    </row>
    <row r="4461" spans="1:7">
      <c r="A4461" s="65"/>
      <c r="B4461" s="65"/>
      <c r="C4461" s="65"/>
      <c r="D4461" s="65"/>
      <c r="E4461" s="65"/>
      <c r="F4461" s="65"/>
      <c r="G4461" s="129"/>
    </row>
    <row r="4462" spans="1:7">
      <c r="A4462" s="65"/>
      <c r="B4462" s="65"/>
      <c r="C4462" s="65"/>
      <c r="D4462" s="65"/>
      <c r="E4462" s="65"/>
      <c r="F4462" s="65"/>
      <c r="G4462" s="129"/>
    </row>
    <row r="4463" spans="1:7">
      <c r="A4463" s="65"/>
      <c r="B4463" s="65"/>
      <c r="C4463" s="65"/>
      <c r="D4463" s="65"/>
      <c r="E4463" s="65"/>
      <c r="F4463" s="65"/>
      <c r="G4463" s="129"/>
    </row>
    <row r="4464" spans="1:7">
      <c r="A4464" s="65"/>
      <c r="B4464" s="65"/>
      <c r="C4464" s="65"/>
      <c r="D4464" s="65"/>
      <c r="E4464" s="65"/>
      <c r="F4464" s="65"/>
      <c r="G4464" s="129"/>
    </row>
    <row r="4465" spans="1:7">
      <c r="A4465" s="65"/>
      <c r="B4465" s="65"/>
      <c r="C4465" s="65"/>
      <c r="D4465" s="65"/>
      <c r="E4465" s="65"/>
      <c r="F4465" s="65"/>
      <c r="G4465" s="129"/>
    </row>
    <row r="4466" spans="1:7">
      <c r="A4466" s="65"/>
      <c r="B4466" s="65"/>
      <c r="C4466" s="65"/>
      <c r="D4466" s="65"/>
      <c r="E4466" s="65"/>
      <c r="F4466" s="65"/>
      <c r="G4466" s="129"/>
    </row>
    <row r="4467" spans="1:7">
      <c r="A4467" s="65"/>
      <c r="B4467" s="65"/>
      <c r="C4467" s="65"/>
      <c r="D4467" s="65"/>
      <c r="E4467" s="65"/>
      <c r="F4467" s="65"/>
      <c r="G4467" s="129"/>
    </row>
    <row r="4468" spans="1:7">
      <c r="A4468" s="65"/>
      <c r="B4468" s="65"/>
      <c r="C4468" s="65"/>
      <c r="D4468" s="65"/>
      <c r="E4468" s="65"/>
      <c r="F4468" s="65"/>
      <c r="G4468" s="129"/>
    </row>
    <row r="4469" spans="1:7">
      <c r="A4469" s="65"/>
      <c r="B4469" s="65"/>
      <c r="C4469" s="65"/>
      <c r="D4469" s="65"/>
      <c r="E4469" s="65"/>
      <c r="F4469" s="65"/>
      <c r="G4469" s="129"/>
    </row>
    <row r="4470" spans="1:7">
      <c r="A4470" s="65"/>
      <c r="B4470" s="65"/>
      <c r="C4470" s="65"/>
      <c r="D4470" s="65"/>
      <c r="E4470" s="65"/>
      <c r="F4470" s="65"/>
      <c r="G4470" s="129"/>
    </row>
    <row r="4471" spans="1:7">
      <c r="A4471" s="65"/>
      <c r="B4471" s="65"/>
      <c r="C4471" s="65"/>
      <c r="D4471" s="65"/>
      <c r="E4471" s="65"/>
      <c r="F4471" s="65"/>
      <c r="G4471" s="129"/>
    </row>
    <row r="4472" spans="1:7">
      <c r="A4472" s="65"/>
      <c r="B4472" s="65"/>
      <c r="C4472" s="65"/>
      <c r="D4472" s="65"/>
      <c r="E4472" s="65"/>
      <c r="F4472" s="65"/>
      <c r="G4472" s="129"/>
    </row>
    <row r="4473" spans="1:7">
      <c r="A4473" s="65"/>
      <c r="B4473" s="65"/>
      <c r="C4473" s="65"/>
      <c r="D4473" s="65"/>
      <c r="E4473" s="65"/>
      <c r="F4473" s="65"/>
      <c r="G4473" s="129"/>
    </row>
    <row r="4474" spans="1:7">
      <c r="A4474" s="65"/>
      <c r="B4474" s="65"/>
      <c r="C4474" s="65"/>
      <c r="D4474" s="65"/>
      <c r="E4474" s="65"/>
      <c r="F4474" s="65"/>
      <c r="G4474" s="129"/>
    </row>
    <row r="4475" spans="1:7">
      <c r="A4475" s="65"/>
      <c r="B4475" s="65"/>
      <c r="C4475" s="65"/>
      <c r="D4475" s="65"/>
      <c r="E4475" s="65"/>
      <c r="F4475" s="65"/>
      <c r="G4475" s="129"/>
    </row>
    <row r="4476" spans="1:7">
      <c r="A4476" s="65"/>
      <c r="B4476" s="65"/>
      <c r="C4476" s="65"/>
      <c r="D4476" s="65"/>
      <c r="E4476" s="65"/>
      <c r="F4476" s="65"/>
      <c r="G4476" s="129"/>
    </row>
    <row r="4477" spans="1:7">
      <c r="A4477" s="65"/>
      <c r="B4477" s="65"/>
      <c r="C4477" s="65"/>
      <c r="D4477" s="65"/>
      <c r="E4477" s="65"/>
      <c r="F4477" s="65"/>
      <c r="G4477" s="129"/>
    </row>
    <row r="4478" spans="1:7">
      <c r="A4478" s="65"/>
      <c r="B4478" s="65"/>
      <c r="C4478" s="65"/>
      <c r="D4478" s="65"/>
      <c r="E4478" s="65"/>
      <c r="F4478" s="65"/>
      <c r="G4478" s="129"/>
    </row>
    <row r="4479" spans="1:7">
      <c r="A4479" s="65"/>
      <c r="B4479" s="65"/>
      <c r="C4479" s="65"/>
      <c r="D4479" s="65"/>
      <c r="E4479" s="65"/>
      <c r="F4479" s="65"/>
      <c r="G4479" s="129"/>
    </row>
    <row r="4480" spans="1:7">
      <c r="A4480" s="65"/>
      <c r="B4480" s="65"/>
      <c r="C4480" s="65"/>
      <c r="D4480" s="65"/>
      <c r="E4480" s="65"/>
      <c r="F4480" s="65"/>
      <c r="G4480" s="129"/>
    </row>
    <row r="4481" spans="1:7">
      <c r="A4481" s="65"/>
      <c r="B4481" s="65"/>
      <c r="C4481" s="65"/>
      <c r="D4481" s="65"/>
      <c r="E4481" s="65"/>
      <c r="F4481" s="65"/>
      <c r="G4481" s="129"/>
    </row>
    <row r="4482" spans="1:7">
      <c r="A4482" s="65"/>
      <c r="B4482" s="65"/>
      <c r="C4482" s="65"/>
      <c r="D4482" s="65"/>
      <c r="E4482" s="65"/>
      <c r="F4482" s="65"/>
      <c r="G4482" s="129"/>
    </row>
    <row r="4483" spans="1:7">
      <c r="A4483" s="65"/>
      <c r="B4483" s="65"/>
      <c r="C4483" s="65"/>
      <c r="D4483" s="65"/>
      <c r="E4483" s="65"/>
      <c r="F4483" s="65"/>
      <c r="G4483" s="129"/>
    </row>
    <row r="4484" spans="1:7">
      <c r="A4484" s="65"/>
      <c r="B4484" s="65"/>
      <c r="C4484" s="65"/>
      <c r="D4484" s="65"/>
      <c r="E4484" s="65"/>
      <c r="F4484" s="65"/>
      <c r="G4484" s="129"/>
    </row>
    <row r="4485" spans="1:7">
      <c r="A4485" s="65"/>
      <c r="B4485" s="65"/>
      <c r="C4485" s="65"/>
      <c r="D4485" s="65"/>
      <c r="E4485" s="65"/>
      <c r="F4485" s="65"/>
      <c r="G4485" s="129"/>
    </row>
    <row r="4486" spans="1:7">
      <c r="A4486" s="65"/>
      <c r="B4486" s="65"/>
      <c r="C4486" s="65"/>
      <c r="D4486" s="65"/>
      <c r="E4486" s="65"/>
      <c r="F4486" s="65"/>
      <c r="G4486" s="129"/>
    </row>
    <row r="4487" spans="1:7">
      <c r="A4487" s="65"/>
      <c r="B4487" s="65"/>
      <c r="C4487" s="65"/>
      <c r="D4487" s="65"/>
      <c r="E4487" s="65"/>
      <c r="F4487" s="65"/>
      <c r="G4487" s="129"/>
    </row>
    <row r="4488" spans="1:7">
      <c r="A4488" s="65"/>
      <c r="B4488" s="65"/>
      <c r="C4488" s="65"/>
      <c r="D4488" s="65"/>
      <c r="E4488" s="65"/>
      <c r="F4488" s="65"/>
      <c r="G4488" s="129"/>
    </row>
    <row r="4489" spans="1:7">
      <c r="A4489" s="65"/>
      <c r="B4489" s="65"/>
      <c r="C4489" s="65"/>
      <c r="D4489" s="65"/>
      <c r="E4489" s="65"/>
      <c r="F4489" s="65"/>
      <c r="G4489" s="129"/>
    </row>
    <row r="4490" spans="1:7">
      <c r="A4490" s="65"/>
      <c r="B4490" s="65"/>
      <c r="C4490" s="65"/>
      <c r="D4490" s="65"/>
      <c r="E4490" s="65"/>
      <c r="F4490" s="65"/>
      <c r="G4490" s="129"/>
    </row>
    <row r="4491" spans="1:7">
      <c r="A4491" s="65"/>
      <c r="B4491" s="65"/>
      <c r="C4491" s="65"/>
      <c r="D4491" s="65"/>
      <c r="E4491" s="65"/>
      <c r="F4491" s="65"/>
      <c r="G4491" s="129"/>
    </row>
    <row r="4492" spans="1:7">
      <c r="A4492" s="65"/>
      <c r="B4492" s="65"/>
      <c r="C4492" s="65"/>
      <c r="D4492" s="65"/>
      <c r="E4492" s="65"/>
      <c r="F4492" s="65"/>
      <c r="G4492" s="129"/>
    </row>
    <row r="4493" spans="1:7">
      <c r="A4493" s="65"/>
      <c r="B4493" s="65"/>
      <c r="C4493" s="65"/>
      <c r="D4493" s="65"/>
      <c r="E4493" s="65"/>
      <c r="F4493" s="65"/>
      <c r="G4493" s="129"/>
    </row>
    <row r="4494" spans="1:7">
      <c r="A4494" s="65"/>
      <c r="B4494" s="65"/>
      <c r="C4494" s="65"/>
      <c r="D4494" s="65"/>
      <c r="E4494" s="65"/>
      <c r="F4494" s="65"/>
      <c r="G4494" s="129"/>
    </row>
    <row r="4495" spans="1:7">
      <c r="A4495" s="65"/>
      <c r="B4495" s="65"/>
      <c r="C4495" s="65"/>
      <c r="D4495" s="65"/>
      <c r="E4495" s="65"/>
      <c r="F4495" s="65"/>
      <c r="G4495" s="129"/>
    </row>
    <row r="4496" spans="1:7">
      <c r="A4496" s="65"/>
      <c r="B4496" s="65"/>
      <c r="C4496" s="65"/>
      <c r="D4496" s="65"/>
      <c r="E4496" s="65"/>
      <c r="F4496" s="65"/>
      <c r="G4496" s="129"/>
    </row>
    <row r="4497" spans="1:7">
      <c r="A4497" s="65"/>
      <c r="B4497" s="65"/>
      <c r="C4497" s="65"/>
      <c r="D4497" s="65"/>
      <c r="E4497" s="65"/>
      <c r="F4497" s="65"/>
      <c r="G4497" s="129"/>
    </row>
    <row r="4498" spans="1:7">
      <c r="A4498" s="65"/>
      <c r="B4498" s="65"/>
      <c r="C4498" s="65"/>
      <c r="D4498" s="65"/>
      <c r="E4498" s="65"/>
      <c r="F4498" s="65"/>
      <c r="G4498" s="129"/>
    </row>
    <row r="4499" spans="1:7">
      <c r="A4499" s="65"/>
      <c r="B4499" s="65"/>
      <c r="C4499" s="65"/>
      <c r="D4499" s="65"/>
      <c r="E4499" s="65"/>
      <c r="F4499" s="65"/>
      <c r="G4499" s="129"/>
    </row>
    <row r="4500" spans="1:7">
      <c r="A4500" s="65"/>
      <c r="B4500" s="65"/>
      <c r="C4500" s="65"/>
      <c r="D4500" s="65"/>
      <c r="E4500" s="65"/>
      <c r="F4500" s="65"/>
      <c r="G4500" s="129"/>
    </row>
    <row r="4501" spans="1:7">
      <c r="A4501" s="65"/>
      <c r="B4501" s="65"/>
      <c r="C4501" s="65"/>
      <c r="D4501" s="65"/>
      <c r="E4501" s="65"/>
      <c r="F4501" s="65"/>
      <c r="G4501" s="129"/>
    </row>
    <row r="4502" spans="1:7">
      <c r="A4502" s="65"/>
      <c r="B4502" s="65"/>
      <c r="C4502" s="65"/>
      <c r="D4502" s="65"/>
      <c r="E4502" s="65"/>
      <c r="F4502" s="65"/>
      <c r="G4502" s="129"/>
    </row>
    <row r="4503" spans="1:7">
      <c r="A4503" s="65"/>
      <c r="B4503" s="65"/>
      <c r="C4503" s="65"/>
      <c r="D4503" s="65"/>
      <c r="E4503" s="65"/>
      <c r="F4503" s="65"/>
      <c r="G4503" s="129"/>
    </row>
    <row r="4504" spans="1:7">
      <c r="A4504" s="65"/>
      <c r="B4504" s="65"/>
      <c r="C4504" s="65"/>
      <c r="D4504" s="65"/>
      <c r="E4504" s="65"/>
      <c r="F4504" s="65"/>
      <c r="G4504" s="129"/>
    </row>
    <row r="4505" spans="1:7">
      <c r="A4505" s="65"/>
      <c r="B4505" s="65"/>
      <c r="C4505" s="65"/>
      <c r="D4505" s="65"/>
      <c r="E4505" s="65"/>
      <c r="F4505" s="65"/>
      <c r="G4505" s="129"/>
    </row>
    <row r="4506" spans="1:7">
      <c r="A4506" s="65"/>
      <c r="B4506" s="65"/>
      <c r="C4506" s="65"/>
      <c r="D4506" s="65"/>
      <c r="E4506" s="65"/>
      <c r="F4506" s="65"/>
      <c r="G4506" s="129"/>
    </row>
    <row r="4507" spans="1:7">
      <c r="A4507" s="65"/>
      <c r="B4507" s="65"/>
      <c r="C4507" s="65"/>
      <c r="D4507" s="65"/>
      <c r="E4507" s="65"/>
      <c r="F4507" s="65"/>
      <c r="G4507" s="129"/>
    </row>
    <row r="4508" spans="1:7">
      <c r="A4508" s="65"/>
      <c r="B4508" s="65"/>
      <c r="C4508" s="65"/>
      <c r="D4508" s="65"/>
      <c r="E4508" s="65"/>
      <c r="F4508" s="65"/>
      <c r="G4508" s="129"/>
    </row>
    <row r="4509" spans="1:7">
      <c r="A4509" s="65"/>
      <c r="B4509" s="65"/>
      <c r="C4509" s="65"/>
      <c r="D4509" s="65"/>
      <c r="E4509" s="65"/>
      <c r="F4509" s="65"/>
      <c r="G4509" s="129"/>
    </row>
    <row r="4510" spans="1:7">
      <c r="A4510" s="65"/>
      <c r="B4510" s="65"/>
      <c r="C4510" s="65"/>
      <c r="D4510" s="65"/>
      <c r="E4510" s="65"/>
      <c r="F4510" s="65"/>
      <c r="G4510" s="129"/>
    </row>
    <row r="4511" spans="1:7">
      <c r="A4511" s="65"/>
      <c r="B4511" s="65"/>
      <c r="C4511" s="65"/>
      <c r="D4511" s="65"/>
      <c r="E4511" s="65"/>
      <c r="F4511" s="65"/>
      <c r="G4511" s="129"/>
    </row>
    <row r="4512" spans="1:7">
      <c r="A4512" s="65"/>
      <c r="B4512" s="65"/>
      <c r="C4512" s="65"/>
      <c r="D4512" s="65"/>
      <c r="E4512" s="65"/>
      <c r="F4512" s="65"/>
      <c r="G4512" s="129"/>
    </row>
    <row r="4513" spans="1:7">
      <c r="A4513" s="65"/>
      <c r="B4513" s="65"/>
      <c r="C4513" s="65"/>
      <c r="D4513" s="65"/>
      <c r="E4513" s="65"/>
      <c r="F4513" s="65"/>
      <c r="G4513" s="129"/>
    </row>
    <row r="4514" spans="1:7">
      <c r="A4514" s="65"/>
      <c r="B4514" s="65"/>
      <c r="C4514" s="65"/>
      <c r="D4514" s="65"/>
      <c r="E4514" s="65"/>
      <c r="F4514" s="65"/>
      <c r="G4514" s="129"/>
    </row>
    <row r="4515" spans="1:7">
      <c r="A4515" s="65"/>
      <c r="B4515" s="65"/>
      <c r="C4515" s="65"/>
      <c r="D4515" s="65"/>
      <c r="E4515" s="65"/>
      <c r="F4515" s="65"/>
      <c r="G4515" s="129"/>
    </row>
    <row r="4516" spans="1:7">
      <c r="A4516" s="65"/>
      <c r="B4516" s="65"/>
      <c r="C4516" s="65"/>
      <c r="D4516" s="65"/>
      <c r="E4516" s="65"/>
      <c r="F4516" s="65"/>
      <c r="G4516" s="129"/>
    </row>
    <row r="4517" spans="1:7">
      <c r="A4517" s="65"/>
      <c r="B4517" s="65"/>
      <c r="C4517" s="65"/>
      <c r="D4517" s="65"/>
      <c r="E4517" s="65"/>
      <c r="F4517" s="65"/>
      <c r="G4517" s="129"/>
    </row>
    <row r="4518" spans="1:7">
      <c r="A4518" s="65"/>
      <c r="B4518" s="65"/>
      <c r="C4518" s="65"/>
      <c r="D4518" s="65"/>
      <c r="E4518" s="65"/>
      <c r="F4518" s="65"/>
      <c r="G4518" s="129"/>
    </row>
    <row r="4519" spans="1:7">
      <c r="A4519" s="65"/>
      <c r="B4519" s="65"/>
      <c r="C4519" s="65"/>
      <c r="D4519" s="65"/>
      <c r="E4519" s="65"/>
      <c r="F4519" s="65"/>
      <c r="G4519" s="129"/>
    </row>
    <row r="4520" spans="1:7">
      <c r="A4520" s="65"/>
      <c r="B4520" s="65"/>
      <c r="C4520" s="65"/>
      <c r="D4520" s="65"/>
      <c r="E4520" s="65"/>
      <c r="F4520" s="65"/>
      <c r="G4520" s="129"/>
    </row>
    <row r="4521" spans="1:7">
      <c r="A4521" s="65"/>
      <c r="B4521" s="65"/>
      <c r="C4521" s="65"/>
      <c r="D4521" s="65"/>
      <c r="E4521" s="65"/>
      <c r="F4521" s="65"/>
      <c r="G4521" s="129"/>
    </row>
    <row r="4522" spans="1:7">
      <c r="A4522" s="65"/>
      <c r="B4522" s="65"/>
      <c r="C4522" s="65"/>
      <c r="D4522" s="65"/>
      <c r="E4522" s="65"/>
      <c r="F4522" s="65"/>
      <c r="G4522" s="129"/>
    </row>
    <row r="4523" spans="1:7">
      <c r="A4523" s="65"/>
      <c r="B4523" s="65"/>
      <c r="C4523" s="65"/>
      <c r="D4523" s="65"/>
      <c r="E4523" s="65"/>
      <c r="F4523" s="65"/>
      <c r="G4523" s="129"/>
    </row>
    <row r="4524" spans="1:7">
      <c r="A4524" s="65"/>
      <c r="B4524" s="65"/>
      <c r="C4524" s="65"/>
      <c r="D4524" s="65"/>
      <c r="E4524" s="65"/>
      <c r="F4524" s="65"/>
      <c r="G4524" s="129"/>
    </row>
    <row r="4525" spans="1:7">
      <c r="A4525" s="65"/>
      <c r="B4525" s="65"/>
      <c r="C4525" s="65"/>
      <c r="D4525" s="65"/>
      <c r="E4525" s="65"/>
      <c r="F4525" s="65"/>
      <c r="G4525" s="129"/>
    </row>
    <row r="4526" spans="1:7">
      <c r="A4526" s="65"/>
      <c r="B4526" s="65"/>
      <c r="C4526" s="65"/>
      <c r="D4526" s="65"/>
      <c r="E4526" s="65"/>
      <c r="F4526" s="65"/>
      <c r="G4526" s="129"/>
    </row>
    <row r="4527" spans="1:7">
      <c r="A4527" s="65"/>
      <c r="B4527" s="65"/>
      <c r="C4527" s="65"/>
      <c r="D4527" s="65"/>
      <c r="E4527" s="65"/>
      <c r="F4527" s="65"/>
      <c r="G4527" s="129"/>
    </row>
    <row r="4528" spans="1:7">
      <c r="A4528" s="65"/>
      <c r="B4528" s="65"/>
      <c r="C4528" s="65"/>
      <c r="D4528" s="65"/>
      <c r="E4528" s="65"/>
      <c r="F4528" s="65"/>
      <c r="G4528" s="129"/>
    </row>
    <row r="4529" spans="1:7">
      <c r="A4529" s="65"/>
      <c r="B4529" s="65"/>
      <c r="C4529" s="65"/>
      <c r="D4529" s="65"/>
      <c r="E4529" s="65"/>
      <c r="F4529" s="65"/>
      <c r="G4529" s="129"/>
    </row>
    <row r="4530" spans="1:7">
      <c r="A4530" s="65"/>
      <c r="B4530" s="65"/>
      <c r="C4530" s="65"/>
      <c r="D4530" s="65"/>
      <c r="E4530" s="65"/>
      <c r="F4530" s="65"/>
      <c r="G4530" s="129"/>
    </row>
    <row r="4531" spans="1:7">
      <c r="A4531" s="65"/>
      <c r="B4531" s="65"/>
      <c r="C4531" s="65"/>
      <c r="D4531" s="65"/>
      <c r="E4531" s="65"/>
      <c r="F4531" s="65"/>
      <c r="G4531" s="129"/>
    </row>
    <row r="4532" spans="1:7">
      <c r="A4532" s="65"/>
      <c r="B4532" s="65"/>
      <c r="C4532" s="65"/>
      <c r="D4532" s="65"/>
      <c r="E4532" s="65"/>
      <c r="F4532" s="65"/>
      <c r="G4532" s="129"/>
    </row>
    <row r="4533" spans="1:7">
      <c r="A4533" s="65"/>
      <c r="B4533" s="65"/>
      <c r="C4533" s="65"/>
      <c r="D4533" s="65"/>
      <c r="E4533" s="65"/>
      <c r="F4533" s="65"/>
      <c r="G4533" s="129"/>
    </row>
    <row r="4534" spans="1:7">
      <c r="A4534" s="65"/>
      <c r="B4534" s="65"/>
      <c r="C4534" s="65"/>
      <c r="D4534" s="65"/>
      <c r="E4534" s="65"/>
      <c r="F4534" s="65"/>
      <c r="G4534" s="129"/>
    </row>
    <row r="4535" spans="1:7">
      <c r="A4535" s="65"/>
      <c r="B4535" s="65"/>
      <c r="C4535" s="65"/>
      <c r="D4535" s="65"/>
      <c r="E4535" s="65"/>
      <c r="F4535" s="65"/>
      <c r="G4535" s="129"/>
    </row>
    <row r="4536" spans="1:7">
      <c r="A4536" s="65"/>
      <c r="B4536" s="65"/>
      <c r="C4536" s="65"/>
      <c r="D4536" s="65"/>
      <c r="E4536" s="65"/>
      <c r="F4536" s="65"/>
      <c r="G4536" s="129"/>
    </row>
    <row r="4537" spans="1:7">
      <c r="A4537" s="65"/>
      <c r="B4537" s="65"/>
      <c r="C4537" s="65"/>
      <c r="D4537" s="65"/>
      <c r="E4537" s="65"/>
      <c r="F4537" s="65"/>
      <c r="G4537" s="129"/>
    </row>
    <row r="4538" spans="1:7">
      <c r="A4538" s="65"/>
      <c r="B4538" s="65"/>
      <c r="C4538" s="65"/>
      <c r="D4538" s="65"/>
      <c r="E4538" s="65"/>
      <c r="F4538" s="65"/>
      <c r="G4538" s="129"/>
    </row>
    <row r="4539" spans="1:7">
      <c r="A4539" s="65"/>
      <c r="B4539" s="65"/>
      <c r="C4539" s="65"/>
      <c r="D4539" s="65"/>
      <c r="E4539" s="65"/>
      <c r="F4539" s="65"/>
      <c r="G4539" s="129"/>
    </row>
    <row r="4540" spans="1:7">
      <c r="A4540" s="65"/>
      <c r="B4540" s="65"/>
      <c r="C4540" s="65"/>
      <c r="D4540" s="65"/>
      <c r="E4540" s="65"/>
      <c r="F4540" s="65"/>
      <c r="G4540" s="129"/>
    </row>
    <row r="4541" spans="1:7">
      <c r="A4541" s="65"/>
      <c r="B4541" s="65"/>
      <c r="C4541" s="65"/>
      <c r="D4541" s="65"/>
      <c r="E4541" s="65"/>
      <c r="F4541" s="65"/>
      <c r="G4541" s="129"/>
    </row>
    <row r="4542" spans="1:7">
      <c r="A4542" s="65"/>
      <c r="B4542" s="65"/>
      <c r="C4542" s="65"/>
      <c r="D4542" s="65"/>
      <c r="E4542" s="65"/>
      <c r="F4542" s="65"/>
      <c r="G4542" s="129"/>
    </row>
    <row r="4543" spans="1:7">
      <c r="A4543" s="65"/>
      <c r="B4543" s="65"/>
      <c r="C4543" s="65"/>
      <c r="D4543" s="65"/>
      <c r="E4543" s="65"/>
      <c r="F4543" s="65"/>
      <c r="G4543" s="129"/>
    </row>
    <row r="4544" spans="1:7">
      <c r="A4544" s="65"/>
      <c r="B4544" s="65"/>
      <c r="C4544" s="65"/>
      <c r="D4544" s="65"/>
      <c r="E4544" s="65"/>
      <c r="F4544" s="65"/>
      <c r="G4544" s="129"/>
    </row>
    <row r="4545" spans="1:7">
      <c r="A4545" s="65"/>
      <c r="B4545" s="65"/>
      <c r="C4545" s="65"/>
      <c r="D4545" s="65"/>
      <c r="E4545" s="65"/>
      <c r="F4545" s="65"/>
      <c r="G4545" s="129"/>
    </row>
    <row r="4546" spans="1:7">
      <c r="A4546" s="65"/>
      <c r="B4546" s="65"/>
      <c r="C4546" s="65"/>
      <c r="D4546" s="65"/>
      <c r="E4546" s="65"/>
      <c r="F4546" s="65"/>
      <c r="G4546" s="129"/>
    </row>
    <row r="4547" spans="1:7">
      <c r="A4547" s="65"/>
      <c r="B4547" s="65"/>
      <c r="C4547" s="65"/>
      <c r="D4547" s="65"/>
      <c r="E4547" s="65"/>
      <c r="F4547" s="65"/>
      <c r="G4547" s="129"/>
    </row>
    <row r="4548" spans="1:7">
      <c r="A4548" s="65"/>
      <c r="B4548" s="65"/>
      <c r="C4548" s="65"/>
      <c r="D4548" s="65"/>
      <c r="E4548" s="65"/>
      <c r="F4548" s="65"/>
      <c r="G4548" s="129"/>
    </row>
    <row r="4549" spans="1:7">
      <c r="A4549" s="65"/>
      <c r="B4549" s="65"/>
      <c r="C4549" s="65"/>
      <c r="D4549" s="65"/>
      <c r="E4549" s="65"/>
      <c r="F4549" s="65"/>
      <c r="G4549" s="129"/>
    </row>
    <row r="4550" spans="1:7">
      <c r="A4550" s="65"/>
      <c r="B4550" s="65"/>
      <c r="C4550" s="65"/>
      <c r="D4550" s="65"/>
      <c r="E4550" s="65"/>
      <c r="F4550" s="65"/>
      <c r="G4550" s="129"/>
    </row>
    <row r="4551" spans="1:7">
      <c r="A4551" s="65"/>
      <c r="B4551" s="65"/>
      <c r="C4551" s="65"/>
      <c r="D4551" s="65"/>
      <c r="E4551" s="65"/>
      <c r="F4551" s="65"/>
      <c r="G4551" s="129"/>
    </row>
    <row r="4552" spans="1:7">
      <c r="A4552" s="65"/>
      <c r="B4552" s="65"/>
      <c r="C4552" s="65"/>
      <c r="D4552" s="65"/>
      <c r="E4552" s="65"/>
      <c r="F4552" s="65"/>
      <c r="G4552" s="129"/>
    </row>
    <row r="4553" spans="1:7">
      <c r="A4553" s="65"/>
      <c r="B4553" s="65"/>
      <c r="C4553" s="65"/>
      <c r="D4553" s="65"/>
      <c r="E4553" s="65"/>
      <c r="F4553" s="65"/>
      <c r="G4553" s="129"/>
    </row>
    <row r="4554" spans="1:7">
      <c r="A4554" s="65"/>
      <c r="B4554" s="65"/>
      <c r="C4554" s="65"/>
      <c r="D4554" s="65"/>
      <c r="E4554" s="65"/>
      <c r="F4554" s="65"/>
      <c r="G4554" s="129"/>
    </row>
    <row r="4555" spans="1:7">
      <c r="A4555" s="65"/>
      <c r="B4555" s="65"/>
      <c r="C4555" s="65"/>
      <c r="D4555" s="65"/>
      <c r="E4555" s="65"/>
      <c r="F4555" s="65"/>
      <c r="G4555" s="129"/>
    </row>
    <row r="4556" spans="1:7">
      <c r="A4556" s="65"/>
      <c r="B4556" s="65"/>
      <c r="C4556" s="65"/>
      <c r="D4556" s="65"/>
      <c r="E4556" s="65"/>
      <c r="F4556" s="65"/>
      <c r="G4556" s="129"/>
    </row>
    <row r="4557" spans="1:7">
      <c r="A4557" s="65"/>
      <c r="B4557" s="65"/>
      <c r="C4557" s="65"/>
      <c r="D4557" s="65"/>
      <c r="E4557" s="65"/>
      <c r="F4557" s="65"/>
      <c r="G4557" s="129"/>
    </row>
    <row r="4558" spans="1:7">
      <c r="A4558" s="65"/>
      <c r="B4558" s="65"/>
      <c r="C4558" s="65"/>
      <c r="D4558" s="65"/>
      <c r="E4558" s="65"/>
      <c r="F4558" s="65"/>
      <c r="G4558" s="129"/>
    </row>
    <row r="4559" spans="1:7">
      <c r="A4559" s="65"/>
      <c r="B4559" s="65"/>
      <c r="C4559" s="65"/>
      <c r="D4559" s="65"/>
      <c r="E4559" s="65"/>
      <c r="F4559" s="65"/>
      <c r="G4559" s="129"/>
    </row>
    <row r="4560" spans="1:7">
      <c r="A4560" s="65"/>
      <c r="B4560" s="65"/>
      <c r="C4560" s="65"/>
      <c r="D4560" s="65"/>
      <c r="E4560" s="65"/>
      <c r="F4560" s="65"/>
      <c r="G4560" s="129"/>
    </row>
    <row r="4561" spans="1:7">
      <c r="A4561" s="65"/>
      <c r="B4561" s="65"/>
      <c r="C4561" s="65"/>
      <c r="D4561" s="65"/>
      <c r="E4561" s="65"/>
      <c r="F4561" s="65"/>
      <c r="G4561" s="129"/>
    </row>
    <row r="4562" spans="1:7">
      <c r="A4562" s="65"/>
      <c r="B4562" s="65"/>
      <c r="C4562" s="65"/>
      <c r="D4562" s="65"/>
      <c r="E4562" s="65"/>
      <c r="F4562" s="65"/>
      <c r="G4562" s="129"/>
    </row>
    <row r="4563" spans="1:7">
      <c r="A4563" s="65"/>
      <c r="B4563" s="65"/>
      <c r="C4563" s="65"/>
      <c r="D4563" s="65"/>
      <c r="E4563" s="65"/>
      <c r="F4563" s="65"/>
      <c r="G4563" s="129"/>
    </row>
    <row r="4564" spans="1:7">
      <c r="A4564" s="65"/>
      <c r="B4564" s="65"/>
      <c r="C4564" s="65"/>
      <c r="D4564" s="65"/>
      <c r="E4564" s="65"/>
      <c r="F4564" s="65"/>
      <c r="G4564" s="129"/>
    </row>
    <row r="4565" spans="1:7">
      <c r="A4565" s="65"/>
      <c r="B4565" s="65"/>
      <c r="C4565" s="65"/>
      <c r="D4565" s="65"/>
      <c r="E4565" s="65"/>
      <c r="F4565" s="65"/>
      <c r="G4565" s="129"/>
    </row>
    <row r="4566" spans="1:7">
      <c r="A4566" s="65"/>
      <c r="B4566" s="65"/>
      <c r="C4566" s="65"/>
      <c r="D4566" s="65"/>
      <c r="E4566" s="65"/>
      <c r="F4566" s="65"/>
      <c r="G4566" s="129"/>
    </row>
    <row r="4567" spans="1:7">
      <c r="A4567" s="65"/>
      <c r="B4567" s="65"/>
      <c r="C4567" s="65"/>
      <c r="D4567" s="65"/>
      <c r="E4567" s="65"/>
      <c r="F4567" s="65"/>
      <c r="G4567" s="129"/>
    </row>
    <row r="4568" spans="1:7">
      <c r="A4568" s="65"/>
      <c r="B4568" s="65"/>
      <c r="C4568" s="65"/>
      <c r="D4568" s="65"/>
      <c r="E4568" s="65"/>
      <c r="F4568" s="65"/>
      <c r="G4568" s="129"/>
    </row>
    <row r="4569" spans="1:7">
      <c r="A4569" s="65"/>
      <c r="B4569" s="65"/>
      <c r="C4569" s="65"/>
      <c r="D4569" s="65"/>
      <c r="E4569" s="65"/>
      <c r="F4569" s="65"/>
      <c r="G4569" s="129"/>
    </row>
    <row r="4570" spans="1:7">
      <c r="A4570" s="65"/>
      <c r="B4570" s="65"/>
      <c r="C4570" s="65"/>
      <c r="D4570" s="65"/>
      <c r="E4570" s="65"/>
      <c r="F4570" s="65"/>
      <c r="G4570" s="129"/>
    </row>
    <row r="4571" spans="1:7">
      <c r="A4571" s="65"/>
      <c r="B4571" s="65"/>
      <c r="C4571" s="65"/>
      <c r="D4571" s="65"/>
      <c r="E4571" s="65"/>
      <c r="F4571" s="65"/>
      <c r="G4571" s="129"/>
    </row>
    <row r="4572" spans="1:7">
      <c r="A4572" s="65"/>
      <c r="B4572" s="65"/>
      <c r="C4572" s="65"/>
      <c r="D4572" s="65"/>
      <c r="E4572" s="65"/>
      <c r="F4572" s="65"/>
      <c r="G4572" s="129"/>
    </row>
    <row r="4573" spans="1:7">
      <c r="A4573" s="65"/>
      <c r="B4573" s="65"/>
      <c r="C4573" s="65"/>
      <c r="D4573" s="65"/>
      <c r="E4573" s="65"/>
      <c r="F4573" s="65"/>
      <c r="G4573" s="129"/>
    </row>
    <row r="4574" spans="1:7">
      <c r="A4574" s="65"/>
      <c r="B4574" s="65"/>
      <c r="C4574" s="65"/>
      <c r="D4574" s="65"/>
      <c r="E4574" s="65"/>
      <c r="F4574" s="65"/>
      <c r="G4574" s="129"/>
    </row>
    <row r="4575" spans="1:7">
      <c r="A4575" s="65"/>
      <c r="B4575" s="65"/>
      <c r="C4575" s="65"/>
      <c r="D4575" s="65"/>
      <c r="E4575" s="65"/>
      <c r="F4575" s="65"/>
      <c r="G4575" s="129"/>
    </row>
    <row r="4576" spans="1:7">
      <c r="A4576" s="65"/>
      <c r="B4576" s="65"/>
      <c r="C4576" s="65"/>
      <c r="D4576" s="65"/>
      <c r="E4576" s="65"/>
      <c r="F4576" s="65"/>
      <c r="G4576" s="129"/>
    </row>
    <row r="4577" spans="1:7">
      <c r="A4577" s="65"/>
      <c r="B4577" s="65"/>
      <c r="C4577" s="65"/>
      <c r="D4577" s="65"/>
      <c r="E4577" s="65"/>
      <c r="F4577" s="65"/>
      <c r="G4577" s="129"/>
    </row>
    <row r="4578" spans="1:7">
      <c r="A4578" s="65"/>
      <c r="B4578" s="65"/>
      <c r="C4578" s="65"/>
      <c r="D4578" s="65"/>
      <c r="E4578" s="65"/>
      <c r="F4578" s="65"/>
      <c r="G4578" s="129"/>
    </row>
    <row r="4579" spans="1:7">
      <c r="A4579" s="65"/>
      <c r="B4579" s="65"/>
      <c r="C4579" s="65"/>
      <c r="D4579" s="65"/>
      <c r="E4579" s="65"/>
      <c r="F4579" s="65"/>
      <c r="G4579" s="129"/>
    </row>
    <row r="4580" spans="1:7">
      <c r="A4580" s="65"/>
      <c r="B4580" s="65"/>
      <c r="C4580" s="65"/>
      <c r="D4580" s="65"/>
      <c r="E4580" s="65"/>
      <c r="F4580" s="65"/>
      <c r="G4580" s="129"/>
    </row>
    <row r="4581" spans="1:7">
      <c r="A4581" s="65"/>
      <c r="B4581" s="65"/>
      <c r="C4581" s="65"/>
      <c r="D4581" s="65"/>
      <c r="E4581" s="65"/>
      <c r="F4581" s="65"/>
      <c r="G4581" s="129"/>
    </row>
    <row r="4582" spans="1:7">
      <c r="A4582" s="65"/>
      <c r="B4582" s="65"/>
      <c r="C4582" s="65"/>
      <c r="D4582" s="65"/>
      <c r="E4582" s="65"/>
      <c r="F4582" s="65"/>
      <c r="G4582" s="129"/>
    </row>
    <row r="4583" spans="1:7">
      <c r="A4583" s="65"/>
      <c r="B4583" s="65"/>
      <c r="C4583" s="65"/>
      <c r="D4583" s="65"/>
      <c r="E4583" s="65"/>
      <c r="F4583" s="65"/>
      <c r="G4583" s="129"/>
    </row>
    <row r="4584" spans="1:7">
      <c r="A4584" s="65"/>
      <c r="B4584" s="65"/>
      <c r="C4584" s="65"/>
      <c r="D4584" s="65"/>
      <c r="E4584" s="65"/>
      <c r="F4584" s="65"/>
      <c r="G4584" s="129"/>
    </row>
    <row r="4585" spans="1:7">
      <c r="A4585" s="65"/>
      <c r="B4585" s="65"/>
      <c r="C4585" s="65"/>
      <c r="D4585" s="65"/>
      <c r="E4585" s="65"/>
      <c r="F4585" s="65"/>
      <c r="G4585" s="129"/>
    </row>
    <row r="4586" spans="1:7">
      <c r="A4586" s="65"/>
      <c r="B4586" s="65"/>
      <c r="C4586" s="65"/>
      <c r="D4586" s="65"/>
      <c r="E4586" s="65"/>
      <c r="F4586" s="65"/>
      <c r="G4586" s="129"/>
    </row>
    <row r="4587" spans="1:7">
      <c r="A4587" s="65"/>
      <c r="B4587" s="65"/>
      <c r="C4587" s="65"/>
      <c r="D4587" s="65"/>
      <c r="E4587" s="65"/>
      <c r="F4587" s="65"/>
      <c r="G4587" s="129"/>
    </row>
    <row r="4588" spans="1:7">
      <c r="A4588" s="65"/>
      <c r="B4588" s="65"/>
      <c r="C4588" s="65"/>
      <c r="D4588" s="65"/>
      <c r="E4588" s="65"/>
      <c r="F4588" s="65"/>
      <c r="G4588" s="129"/>
    </row>
    <row r="4589" spans="1:7">
      <c r="A4589" s="65"/>
      <c r="B4589" s="65"/>
      <c r="C4589" s="65"/>
      <c r="D4589" s="65"/>
      <c r="E4589" s="65"/>
      <c r="F4589" s="65"/>
      <c r="G4589" s="129"/>
    </row>
    <row r="4590" spans="1:7">
      <c r="A4590" s="65"/>
      <c r="B4590" s="65"/>
      <c r="C4590" s="65"/>
      <c r="D4590" s="65"/>
      <c r="E4590" s="65"/>
      <c r="F4590" s="65"/>
      <c r="G4590" s="129"/>
    </row>
    <row r="4591" spans="1:7">
      <c r="A4591" s="65"/>
      <c r="B4591" s="65"/>
      <c r="C4591" s="65"/>
      <c r="D4591" s="65"/>
      <c r="E4591" s="65"/>
      <c r="F4591" s="65"/>
      <c r="G4591" s="129"/>
    </row>
    <row r="4592" spans="1:7">
      <c r="A4592" s="65"/>
      <c r="B4592" s="65"/>
      <c r="C4592" s="65"/>
      <c r="D4592" s="65"/>
      <c r="E4592" s="65"/>
      <c r="F4592" s="65"/>
      <c r="G4592" s="129"/>
    </row>
    <row r="4593" spans="1:7">
      <c r="A4593" s="65"/>
      <c r="B4593" s="65"/>
      <c r="C4593" s="65"/>
      <c r="D4593" s="65"/>
      <c r="E4593" s="65"/>
      <c r="F4593" s="65"/>
      <c r="G4593" s="129"/>
    </row>
    <row r="4594" spans="1:7">
      <c r="A4594" s="65"/>
      <c r="B4594" s="65"/>
      <c r="C4594" s="65"/>
      <c r="D4594" s="65"/>
      <c r="E4594" s="65"/>
      <c r="F4594" s="65"/>
      <c r="G4594" s="129"/>
    </row>
    <row r="4595" spans="1:7">
      <c r="A4595" s="65"/>
      <c r="B4595" s="65"/>
      <c r="C4595" s="65"/>
      <c r="D4595" s="65"/>
      <c r="E4595" s="65"/>
      <c r="F4595" s="65"/>
      <c r="G4595" s="129"/>
    </row>
    <row r="4596" spans="1:7">
      <c r="A4596" s="65"/>
      <c r="B4596" s="65"/>
      <c r="C4596" s="65"/>
      <c r="D4596" s="65"/>
      <c r="E4596" s="65"/>
      <c r="F4596" s="65"/>
      <c r="G4596" s="129"/>
    </row>
    <row r="4597" spans="1:7">
      <c r="A4597" s="65"/>
      <c r="B4597" s="65"/>
      <c r="C4597" s="65"/>
      <c r="D4597" s="65"/>
      <c r="E4597" s="65"/>
      <c r="F4597" s="65"/>
      <c r="G4597" s="129"/>
    </row>
    <row r="4598" spans="1:7">
      <c r="A4598" s="65"/>
      <c r="B4598" s="65"/>
      <c r="C4598" s="65"/>
      <c r="D4598" s="65"/>
      <c r="E4598" s="65"/>
      <c r="F4598" s="65"/>
      <c r="G4598" s="129"/>
    </row>
    <row r="4599" spans="1:7">
      <c r="A4599" s="65"/>
      <c r="B4599" s="65"/>
      <c r="C4599" s="65"/>
      <c r="D4599" s="65"/>
      <c r="E4599" s="65"/>
      <c r="F4599" s="65"/>
      <c r="G4599" s="129"/>
    </row>
    <row r="4600" spans="1:7">
      <c r="A4600" s="65"/>
      <c r="B4600" s="65"/>
      <c r="C4600" s="65"/>
      <c r="D4600" s="65"/>
      <c r="E4600" s="65"/>
      <c r="F4600" s="65"/>
      <c r="G4600" s="129"/>
    </row>
    <row r="4601" spans="1:7">
      <c r="A4601" s="65"/>
      <c r="B4601" s="65"/>
      <c r="C4601" s="65"/>
      <c r="D4601" s="65"/>
      <c r="E4601" s="65"/>
      <c r="F4601" s="65"/>
      <c r="G4601" s="129"/>
    </row>
    <row r="4602" spans="1:7">
      <c r="A4602" s="65"/>
      <c r="B4602" s="65"/>
      <c r="C4602" s="65"/>
      <c r="D4602" s="65"/>
      <c r="E4602" s="65"/>
      <c r="F4602" s="65"/>
      <c r="G4602" s="129"/>
    </row>
    <row r="4603" spans="1:7">
      <c r="A4603" s="65"/>
      <c r="B4603" s="65"/>
      <c r="C4603" s="65"/>
      <c r="D4603" s="65"/>
      <c r="E4603" s="65"/>
      <c r="F4603" s="65"/>
      <c r="G4603" s="129"/>
    </row>
    <row r="4604" spans="1:7">
      <c r="A4604" s="65"/>
      <c r="B4604" s="65"/>
      <c r="C4604" s="65"/>
      <c r="D4604" s="65"/>
      <c r="E4604" s="65"/>
      <c r="F4604" s="65"/>
      <c r="G4604" s="129"/>
    </row>
    <row r="4605" spans="1:7">
      <c r="A4605" s="65"/>
      <c r="B4605" s="65"/>
      <c r="C4605" s="65"/>
      <c r="D4605" s="65"/>
      <c r="E4605" s="65"/>
      <c r="F4605" s="65"/>
      <c r="G4605" s="129"/>
    </row>
    <row r="4606" spans="1:7">
      <c r="A4606" s="65"/>
      <c r="B4606" s="65"/>
      <c r="C4606" s="65"/>
      <c r="D4606" s="65"/>
      <c r="E4606" s="65"/>
      <c r="F4606" s="65"/>
      <c r="G4606" s="129"/>
    </row>
    <row r="4607" spans="1:7">
      <c r="A4607" s="65"/>
      <c r="B4607" s="65"/>
      <c r="C4607" s="65"/>
      <c r="D4607" s="65"/>
      <c r="E4607" s="65"/>
      <c r="F4607" s="65"/>
      <c r="G4607" s="129"/>
    </row>
    <row r="4608" spans="1:7">
      <c r="A4608" s="65"/>
      <c r="B4608" s="65"/>
      <c r="C4608" s="65"/>
      <c r="D4608" s="65"/>
      <c r="E4608" s="65"/>
      <c r="F4608" s="65"/>
      <c r="G4608" s="129"/>
    </row>
    <row r="4609" spans="1:7">
      <c r="A4609" s="65"/>
      <c r="B4609" s="65"/>
      <c r="C4609" s="65"/>
      <c r="D4609" s="65"/>
      <c r="E4609" s="65"/>
      <c r="F4609" s="65"/>
      <c r="G4609" s="129"/>
    </row>
    <row r="4610" spans="1:7">
      <c r="A4610" s="65"/>
      <c r="B4610" s="65"/>
      <c r="C4610" s="65"/>
      <c r="D4610" s="65"/>
      <c r="E4610" s="65"/>
      <c r="F4610" s="65"/>
      <c r="G4610" s="129"/>
    </row>
    <row r="4611" spans="1:7">
      <c r="A4611" s="65"/>
      <c r="B4611" s="65"/>
      <c r="C4611" s="65"/>
      <c r="D4611" s="65"/>
      <c r="E4611" s="65"/>
      <c r="F4611" s="65"/>
      <c r="G4611" s="129"/>
    </row>
    <row r="4612" spans="1:7">
      <c r="A4612" s="65"/>
      <c r="B4612" s="65"/>
      <c r="C4612" s="65"/>
      <c r="D4612" s="65"/>
      <c r="E4612" s="65"/>
      <c r="F4612" s="65"/>
      <c r="G4612" s="129"/>
    </row>
    <row r="4613" spans="1:7">
      <c r="A4613" s="65"/>
      <c r="B4613" s="65"/>
      <c r="C4613" s="65"/>
      <c r="D4613" s="65"/>
      <c r="E4613" s="65"/>
      <c r="F4613" s="65"/>
      <c r="G4613" s="129"/>
    </row>
    <row r="4614" spans="1:7">
      <c r="A4614" s="65"/>
      <c r="B4614" s="65"/>
      <c r="C4614" s="65"/>
      <c r="D4614" s="65"/>
      <c r="E4614" s="65"/>
      <c r="F4614" s="65"/>
      <c r="G4614" s="129"/>
    </row>
    <row r="4615" spans="1:7">
      <c r="A4615" s="65"/>
      <c r="B4615" s="65"/>
      <c r="C4615" s="65"/>
      <c r="D4615" s="65"/>
      <c r="E4615" s="65"/>
      <c r="F4615" s="65"/>
      <c r="G4615" s="129"/>
    </row>
    <row r="4616" spans="1:7">
      <c r="A4616" s="65"/>
      <c r="B4616" s="65"/>
      <c r="C4616" s="65"/>
      <c r="D4616" s="65"/>
      <c r="E4616" s="65"/>
      <c r="F4616" s="65"/>
      <c r="G4616" s="129"/>
    </row>
    <row r="4617" spans="1:7">
      <c r="A4617" s="65"/>
      <c r="B4617" s="65"/>
      <c r="C4617" s="65"/>
      <c r="D4617" s="65"/>
      <c r="E4617" s="65"/>
      <c r="F4617" s="65"/>
      <c r="G4617" s="129"/>
    </row>
    <row r="4618" spans="1:7">
      <c r="A4618" s="65"/>
      <c r="B4618" s="65"/>
      <c r="C4618" s="65"/>
      <c r="D4618" s="65"/>
      <c r="E4618" s="65"/>
      <c r="F4618" s="65"/>
      <c r="G4618" s="129"/>
    </row>
    <row r="4619" spans="1:7">
      <c r="A4619" s="65"/>
      <c r="B4619" s="65"/>
      <c r="C4619" s="65"/>
      <c r="D4619" s="65"/>
      <c r="E4619" s="65"/>
      <c r="F4619" s="65"/>
      <c r="G4619" s="129"/>
    </row>
    <row r="4620" spans="1:7">
      <c r="A4620" s="65"/>
      <c r="B4620" s="65"/>
      <c r="C4620" s="65"/>
      <c r="D4620" s="65"/>
      <c r="E4620" s="65"/>
      <c r="F4620" s="65"/>
      <c r="G4620" s="129"/>
    </row>
    <row r="4621" spans="1:7">
      <c r="A4621" s="65"/>
      <c r="B4621" s="65"/>
      <c r="C4621" s="65"/>
      <c r="D4621" s="65"/>
      <c r="E4621" s="65"/>
      <c r="F4621" s="65"/>
      <c r="G4621" s="129"/>
    </row>
    <row r="4622" spans="1:7">
      <c r="A4622" s="65"/>
      <c r="B4622" s="65"/>
      <c r="C4622" s="65"/>
      <c r="D4622" s="65"/>
      <c r="E4622" s="65"/>
      <c r="F4622" s="65"/>
      <c r="G4622" s="129"/>
    </row>
    <row r="4623" spans="1:7">
      <c r="A4623" s="65"/>
      <c r="B4623" s="65"/>
      <c r="C4623" s="65"/>
      <c r="D4623" s="65"/>
      <c r="E4623" s="65"/>
      <c r="F4623" s="65"/>
      <c r="G4623" s="129"/>
    </row>
    <row r="4624" spans="1:7">
      <c r="A4624" s="65"/>
      <c r="B4624" s="65"/>
      <c r="C4624" s="65"/>
      <c r="D4624" s="65"/>
      <c r="E4624" s="65"/>
      <c r="F4624" s="65"/>
      <c r="G4624" s="129"/>
    </row>
    <row r="4625" spans="1:7">
      <c r="A4625" s="65"/>
      <c r="B4625" s="65"/>
      <c r="C4625" s="65"/>
      <c r="D4625" s="65"/>
      <c r="E4625" s="65"/>
      <c r="F4625" s="65"/>
      <c r="G4625" s="129"/>
    </row>
    <row r="4626" spans="1:7">
      <c r="A4626" s="65"/>
      <c r="B4626" s="65"/>
      <c r="C4626" s="65"/>
      <c r="D4626" s="65"/>
      <c r="E4626" s="65"/>
      <c r="F4626" s="65"/>
      <c r="G4626" s="129"/>
    </row>
    <row r="4627" spans="1:7">
      <c r="A4627" s="65"/>
      <c r="B4627" s="65"/>
      <c r="C4627" s="65"/>
      <c r="D4627" s="65"/>
      <c r="E4627" s="65"/>
      <c r="F4627" s="65"/>
      <c r="G4627" s="129"/>
    </row>
    <row r="4628" spans="1:7">
      <c r="A4628" s="65"/>
      <c r="B4628" s="65"/>
      <c r="C4628" s="65"/>
      <c r="D4628" s="65"/>
      <c r="E4628" s="65"/>
      <c r="F4628" s="65"/>
      <c r="G4628" s="129"/>
    </row>
    <row r="4629" spans="1:7">
      <c r="A4629" s="65"/>
      <c r="B4629" s="65"/>
      <c r="C4629" s="65"/>
      <c r="D4629" s="65"/>
      <c r="E4629" s="65"/>
      <c r="F4629" s="65"/>
      <c r="G4629" s="129"/>
    </row>
    <row r="4630" spans="1:7">
      <c r="A4630" s="65"/>
      <c r="B4630" s="65"/>
      <c r="C4630" s="65"/>
      <c r="D4630" s="65"/>
      <c r="E4630" s="65"/>
      <c r="F4630" s="65"/>
      <c r="G4630" s="129"/>
    </row>
    <row r="4631" spans="1:7">
      <c r="A4631" s="65"/>
      <c r="B4631" s="65"/>
      <c r="C4631" s="65"/>
      <c r="D4631" s="65"/>
      <c r="E4631" s="65"/>
      <c r="F4631" s="65"/>
      <c r="G4631" s="129"/>
    </row>
    <row r="4632" spans="1:7">
      <c r="A4632" s="65"/>
      <c r="B4632" s="65"/>
      <c r="C4632" s="65"/>
      <c r="D4632" s="65"/>
      <c r="E4632" s="65"/>
      <c r="F4632" s="65"/>
      <c r="G4632" s="129"/>
    </row>
    <row r="4633" spans="1:7">
      <c r="A4633" s="65"/>
      <c r="B4633" s="65"/>
      <c r="C4633" s="65"/>
      <c r="D4633" s="65"/>
      <c r="E4633" s="65"/>
      <c r="F4633" s="65"/>
      <c r="G4633" s="129"/>
    </row>
    <row r="4634" spans="1:7">
      <c r="A4634" s="65"/>
      <c r="B4634" s="65"/>
      <c r="C4634" s="65"/>
      <c r="D4634" s="65"/>
      <c r="E4634" s="65"/>
      <c r="F4634" s="65"/>
      <c r="G4634" s="129"/>
    </row>
    <row r="4635" spans="1:7">
      <c r="A4635" s="65"/>
      <c r="B4635" s="65"/>
      <c r="C4635" s="65"/>
      <c r="D4635" s="65"/>
      <c r="E4635" s="65"/>
      <c r="F4635" s="65"/>
      <c r="G4635" s="129"/>
    </row>
    <row r="4636" spans="1:7">
      <c r="A4636" s="65"/>
      <c r="B4636" s="65"/>
      <c r="C4636" s="65"/>
      <c r="D4636" s="65"/>
      <c r="E4636" s="65"/>
      <c r="F4636" s="65"/>
      <c r="G4636" s="129"/>
    </row>
    <row r="4637" spans="1:7">
      <c r="A4637" s="65"/>
      <c r="B4637" s="65"/>
      <c r="C4637" s="65"/>
      <c r="D4637" s="65"/>
      <c r="E4637" s="65"/>
      <c r="F4637" s="65"/>
      <c r="G4637" s="129"/>
    </row>
    <row r="4638" spans="1:7">
      <c r="A4638" s="65"/>
      <c r="B4638" s="65"/>
      <c r="C4638" s="65"/>
      <c r="D4638" s="65"/>
      <c r="E4638" s="65"/>
      <c r="F4638" s="65"/>
      <c r="G4638" s="129"/>
    </row>
    <row r="4639" spans="1:7">
      <c r="A4639" s="65"/>
      <c r="B4639" s="65"/>
      <c r="C4639" s="65"/>
      <c r="D4639" s="65"/>
      <c r="E4639" s="65"/>
      <c r="F4639" s="65"/>
      <c r="G4639" s="129"/>
    </row>
    <row r="4640" spans="1:7">
      <c r="A4640" s="65"/>
      <c r="B4640" s="65"/>
      <c r="C4640" s="65"/>
      <c r="D4640" s="65"/>
      <c r="E4640" s="65"/>
      <c r="F4640" s="65"/>
      <c r="G4640" s="129"/>
    </row>
    <row r="4641" spans="1:7">
      <c r="A4641" s="65"/>
      <c r="B4641" s="65"/>
      <c r="C4641" s="65"/>
      <c r="D4641" s="65"/>
      <c r="E4641" s="65"/>
      <c r="F4641" s="65"/>
      <c r="G4641" s="129"/>
    </row>
    <row r="4642" spans="1:7">
      <c r="A4642" s="65"/>
      <c r="B4642" s="65"/>
      <c r="C4642" s="65"/>
      <c r="D4642" s="65"/>
      <c r="E4642" s="65"/>
      <c r="F4642" s="65"/>
      <c r="G4642" s="129"/>
    </row>
    <row r="4643" spans="1:7">
      <c r="A4643" s="65"/>
      <c r="B4643" s="65"/>
      <c r="C4643" s="65"/>
      <c r="D4643" s="65"/>
      <c r="E4643" s="65"/>
      <c r="F4643" s="65"/>
      <c r="G4643" s="129"/>
    </row>
    <row r="4644" spans="1:7">
      <c r="A4644" s="65"/>
      <c r="B4644" s="65"/>
      <c r="C4644" s="65"/>
      <c r="D4644" s="65"/>
      <c r="E4644" s="65"/>
      <c r="F4644" s="65"/>
      <c r="G4644" s="129"/>
    </row>
    <row r="4645" spans="1:7">
      <c r="A4645" s="65"/>
      <c r="B4645" s="65"/>
      <c r="C4645" s="65"/>
      <c r="D4645" s="65"/>
      <c r="E4645" s="65"/>
      <c r="F4645" s="65"/>
      <c r="G4645" s="129"/>
    </row>
    <row r="4646" spans="1:7">
      <c r="A4646" s="65"/>
      <c r="B4646" s="65"/>
      <c r="C4646" s="65"/>
      <c r="D4646" s="65"/>
      <c r="E4646" s="65"/>
      <c r="F4646" s="65"/>
      <c r="G4646" s="129"/>
    </row>
    <row r="4647" spans="1:7">
      <c r="A4647" s="65"/>
      <c r="B4647" s="65"/>
      <c r="C4647" s="65"/>
      <c r="D4647" s="65"/>
      <c r="E4647" s="65"/>
      <c r="F4647" s="65"/>
      <c r="G4647" s="129"/>
    </row>
    <row r="4648" spans="1:7">
      <c r="A4648" s="65"/>
      <c r="B4648" s="65"/>
      <c r="C4648" s="65"/>
      <c r="D4648" s="65"/>
      <c r="E4648" s="65"/>
      <c r="F4648" s="65"/>
      <c r="G4648" s="129"/>
    </row>
    <row r="4649" spans="1:7">
      <c r="A4649" s="65"/>
      <c r="B4649" s="65"/>
      <c r="C4649" s="65"/>
      <c r="D4649" s="65"/>
      <c r="E4649" s="65"/>
      <c r="F4649" s="65"/>
      <c r="G4649" s="129"/>
    </row>
    <row r="4650" spans="1:7">
      <c r="A4650" s="65"/>
      <c r="B4650" s="65"/>
      <c r="C4650" s="65"/>
      <c r="D4650" s="65"/>
      <c r="E4650" s="65"/>
      <c r="F4650" s="65"/>
      <c r="G4650" s="129"/>
    </row>
    <row r="4651" spans="1:7">
      <c r="A4651" s="65"/>
      <c r="B4651" s="65"/>
      <c r="C4651" s="65"/>
      <c r="D4651" s="65"/>
      <c r="E4651" s="65"/>
      <c r="F4651" s="65"/>
      <c r="G4651" s="129"/>
    </row>
    <row r="4652" spans="1:7">
      <c r="A4652" s="65"/>
      <c r="B4652" s="65"/>
      <c r="C4652" s="65"/>
      <c r="D4652" s="65"/>
      <c r="E4652" s="65"/>
      <c r="F4652" s="65"/>
      <c r="G4652" s="129"/>
    </row>
    <row r="4653" spans="1:7">
      <c r="A4653" s="65"/>
      <c r="B4653" s="65"/>
      <c r="C4653" s="65"/>
      <c r="D4653" s="65"/>
      <c r="E4653" s="65"/>
      <c r="F4653" s="65"/>
      <c r="G4653" s="129"/>
    </row>
    <row r="4654" spans="1:7">
      <c r="A4654" s="65"/>
      <c r="B4654" s="65"/>
      <c r="C4654" s="65"/>
      <c r="D4654" s="65"/>
      <c r="E4654" s="65"/>
      <c r="F4654" s="65"/>
      <c r="G4654" s="129"/>
    </row>
    <row r="4655" spans="1:7">
      <c r="A4655" s="65"/>
      <c r="B4655" s="65"/>
      <c r="C4655" s="65"/>
      <c r="D4655" s="65"/>
      <c r="E4655" s="65"/>
      <c r="F4655" s="65"/>
      <c r="G4655" s="129"/>
    </row>
    <row r="4656" spans="1:7">
      <c r="A4656" s="65"/>
      <c r="B4656" s="65"/>
      <c r="C4656" s="65"/>
      <c r="D4656" s="65"/>
      <c r="E4656" s="65"/>
      <c r="F4656" s="65"/>
      <c r="G4656" s="129"/>
    </row>
    <row r="4657" spans="1:7">
      <c r="A4657" s="65"/>
      <c r="B4657" s="65"/>
      <c r="C4657" s="65"/>
      <c r="D4657" s="65"/>
      <c r="E4657" s="65"/>
      <c r="F4657" s="65"/>
      <c r="G4657" s="129"/>
    </row>
    <row r="4658" spans="1:7">
      <c r="A4658" s="65"/>
      <c r="B4658" s="65"/>
      <c r="C4658" s="65"/>
      <c r="D4658" s="65"/>
      <c r="E4658" s="65"/>
      <c r="F4658" s="65"/>
      <c r="G4658" s="129"/>
    </row>
    <row r="4659" spans="1:7">
      <c r="A4659" s="65"/>
      <c r="B4659" s="65"/>
      <c r="C4659" s="65"/>
      <c r="D4659" s="65"/>
      <c r="E4659" s="65"/>
      <c r="F4659" s="65"/>
      <c r="G4659" s="129"/>
    </row>
    <row r="4660" spans="1:7">
      <c r="A4660" s="65"/>
      <c r="B4660" s="65"/>
      <c r="C4660" s="65"/>
      <c r="D4660" s="65"/>
      <c r="E4660" s="65"/>
      <c r="F4660" s="65"/>
      <c r="G4660" s="129"/>
    </row>
    <row r="4661" spans="1:7">
      <c r="A4661" s="65"/>
      <c r="B4661" s="65"/>
      <c r="C4661" s="65"/>
      <c r="D4661" s="65"/>
      <c r="E4661" s="65"/>
      <c r="F4661" s="65"/>
      <c r="G4661" s="129"/>
    </row>
    <row r="4662" spans="1:7">
      <c r="A4662" s="65"/>
      <c r="B4662" s="65"/>
      <c r="C4662" s="65"/>
      <c r="D4662" s="65"/>
      <c r="E4662" s="65"/>
      <c r="F4662" s="65"/>
      <c r="G4662" s="129"/>
    </row>
    <row r="4663" spans="1:7">
      <c r="A4663" s="65"/>
      <c r="B4663" s="65"/>
      <c r="C4663" s="65"/>
      <c r="D4663" s="65"/>
      <c r="E4663" s="65"/>
      <c r="F4663" s="65"/>
      <c r="G4663" s="129"/>
    </row>
    <row r="4664" spans="1:7">
      <c r="A4664" s="65"/>
      <c r="B4664" s="65"/>
      <c r="C4664" s="65"/>
      <c r="D4664" s="65"/>
      <c r="E4664" s="65"/>
      <c r="F4664" s="65"/>
      <c r="G4664" s="129"/>
    </row>
    <row r="4665" spans="1:7">
      <c r="A4665" s="65"/>
      <c r="B4665" s="65"/>
      <c r="C4665" s="65"/>
      <c r="D4665" s="65"/>
      <c r="E4665" s="65"/>
      <c r="F4665" s="65"/>
      <c r="G4665" s="129"/>
    </row>
    <row r="4666" spans="1:7">
      <c r="A4666" s="65"/>
      <c r="B4666" s="65"/>
      <c r="C4666" s="65"/>
      <c r="D4666" s="65"/>
      <c r="E4666" s="65"/>
      <c r="F4666" s="65"/>
      <c r="G4666" s="129"/>
    </row>
    <row r="4667" spans="1:7">
      <c r="A4667" s="65"/>
      <c r="B4667" s="65"/>
      <c r="C4667" s="65"/>
      <c r="D4667" s="65"/>
      <c r="E4667" s="65"/>
      <c r="F4667" s="65"/>
      <c r="G4667" s="129"/>
    </row>
    <row r="4668" spans="1:7">
      <c r="A4668" s="65"/>
      <c r="B4668" s="65"/>
      <c r="C4668" s="65"/>
      <c r="D4668" s="65"/>
      <c r="E4668" s="65"/>
      <c r="F4668" s="65"/>
      <c r="G4668" s="129"/>
    </row>
    <row r="4669" spans="1:7">
      <c r="A4669" s="65"/>
      <c r="B4669" s="65"/>
      <c r="C4669" s="65"/>
      <c r="D4669" s="65"/>
      <c r="E4669" s="65"/>
      <c r="F4669" s="65"/>
      <c r="G4669" s="129"/>
    </row>
    <row r="4670" spans="1:7">
      <c r="A4670" s="65"/>
      <c r="B4670" s="65"/>
      <c r="C4670" s="65"/>
      <c r="D4670" s="65"/>
      <c r="E4670" s="65"/>
      <c r="F4670" s="65"/>
      <c r="G4670" s="129"/>
    </row>
    <row r="4671" spans="1:7">
      <c r="A4671" s="65"/>
      <c r="B4671" s="65"/>
      <c r="C4671" s="65"/>
      <c r="D4671" s="65"/>
      <c r="E4671" s="65"/>
      <c r="F4671" s="65"/>
      <c r="G4671" s="129"/>
    </row>
    <row r="4672" spans="1:7">
      <c r="A4672" s="65"/>
      <c r="B4672" s="65"/>
      <c r="C4672" s="65"/>
      <c r="D4672" s="65"/>
      <c r="E4672" s="65"/>
      <c r="F4672" s="65"/>
      <c r="G4672" s="129"/>
    </row>
    <row r="4673" spans="1:7">
      <c r="A4673" s="65"/>
      <c r="B4673" s="65"/>
      <c r="C4673" s="65"/>
      <c r="D4673" s="65"/>
      <c r="E4673" s="65"/>
      <c r="F4673" s="65"/>
      <c r="G4673" s="129"/>
    </row>
    <row r="4674" spans="1:7">
      <c r="A4674" s="65"/>
      <c r="B4674" s="65"/>
      <c r="C4674" s="65"/>
      <c r="D4674" s="65"/>
      <c r="E4674" s="65"/>
      <c r="F4674" s="65"/>
      <c r="G4674" s="129"/>
    </row>
    <row r="4675" spans="1:7">
      <c r="A4675" s="65"/>
      <c r="B4675" s="65"/>
      <c r="C4675" s="65"/>
      <c r="D4675" s="65"/>
      <c r="E4675" s="65"/>
      <c r="F4675" s="65"/>
      <c r="G4675" s="129"/>
    </row>
    <row r="4676" spans="1:7">
      <c r="A4676" s="65"/>
      <c r="B4676" s="65"/>
      <c r="C4676" s="65"/>
      <c r="D4676" s="65"/>
      <c r="E4676" s="65"/>
      <c r="F4676" s="65"/>
      <c r="G4676" s="129"/>
    </row>
    <row r="4677" spans="1:7">
      <c r="A4677" s="65"/>
      <c r="B4677" s="65"/>
      <c r="C4677" s="65"/>
      <c r="D4677" s="65"/>
      <c r="E4677" s="65"/>
      <c r="F4677" s="65"/>
      <c r="G4677" s="129"/>
    </row>
    <row r="4678" spans="1:7">
      <c r="A4678" s="65"/>
      <c r="B4678" s="65"/>
      <c r="C4678" s="65"/>
      <c r="D4678" s="65"/>
      <c r="E4678" s="65"/>
      <c r="F4678" s="65"/>
      <c r="G4678" s="129"/>
    </row>
    <row r="4679" spans="1:7">
      <c r="A4679" s="65"/>
      <c r="B4679" s="65"/>
      <c r="C4679" s="65"/>
      <c r="D4679" s="65"/>
      <c r="E4679" s="65"/>
      <c r="F4679" s="65"/>
      <c r="G4679" s="129"/>
    </row>
    <row r="4680" spans="1:7">
      <c r="A4680" s="65"/>
      <c r="B4680" s="65"/>
      <c r="C4680" s="65"/>
      <c r="D4680" s="65"/>
      <c r="E4680" s="65"/>
      <c r="F4680" s="65"/>
      <c r="G4680" s="129"/>
    </row>
    <row r="4681" spans="1:7">
      <c r="A4681" s="65"/>
      <c r="B4681" s="65"/>
      <c r="C4681" s="65"/>
      <c r="D4681" s="65"/>
      <c r="E4681" s="65"/>
      <c r="F4681" s="65"/>
      <c r="G4681" s="129"/>
    </row>
    <row r="4682" spans="1:7">
      <c r="A4682" s="65"/>
      <c r="B4682" s="65"/>
      <c r="C4682" s="65"/>
      <c r="D4682" s="65"/>
      <c r="E4682" s="65"/>
      <c r="F4682" s="65"/>
      <c r="G4682" s="129"/>
    </row>
    <row r="4683" spans="1:7">
      <c r="A4683" s="65"/>
      <c r="B4683" s="65"/>
      <c r="C4683" s="65"/>
      <c r="D4683" s="65"/>
      <c r="E4683" s="65"/>
      <c r="F4683" s="65"/>
      <c r="G4683" s="129"/>
    </row>
    <row r="4684" spans="1:7">
      <c r="A4684" s="65"/>
      <c r="B4684" s="65"/>
      <c r="C4684" s="65"/>
      <c r="D4684" s="65"/>
      <c r="E4684" s="65"/>
      <c r="F4684" s="65"/>
      <c r="G4684" s="129"/>
    </row>
    <row r="4685" spans="1:7">
      <c r="A4685" s="65"/>
      <c r="B4685" s="65"/>
      <c r="C4685" s="65"/>
      <c r="D4685" s="65"/>
      <c r="E4685" s="65"/>
      <c r="F4685" s="65"/>
      <c r="G4685" s="129"/>
    </row>
    <row r="4686" spans="1:7">
      <c r="A4686" s="65"/>
      <c r="B4686" s="65"/>
      <c r="C4686" s="65"/>
      <c r="D4686" s="65"/>
      <c r="E4686" s="65"/>
      <c r="F4686" s="65"/>
      <c r="G4686" s="129"/>
    </row>
    <row r="4687" spans="1:7">
      <c r="A4687" s="65"/>
      <c r="B4687" s="65"/>
      <c r="C4687" s="65"/>
      <c r="D4687" s="65"/>
      <c r="E4687" s="65"/>
      <c r="F4687" s="65"/>
      <c r="G4687" s="129"/>
    </row>
    <row r="4688" spans="1:7">
      <c r="A4688" s="65"/>
      <c r="B4688" s="65"/>
      <c r="C4688" s="65"/>
      <c r="D4688" s="65"/>
      <c r="E4688" s="65"/>
      <c r="F4688" s="65"/>
      <c r="G4688" s="129"/>
    </row>
    <row r="4689" spans="1:7">
      <c r="A4689" s="65"/>
      <c r="B4689" s="65"/>
      <c r="C4689" s="65"/>
      <c r="D4689" s="65"/>
      <c r="E4689" s="65"/>
      <c r="F4689" s="65"/>
      <c r="G4689" s="129"/>
    </row>
    <row r="4690" spans="1:7">
      <c r="A4690" s="65"/>
      <c r="B4690" s="65"/>
      <c r="C4690" s="65"/>
      <c r="D4690" s="65"/>
      <c r="E4690" s="65"/>
      <c r="F4690" s="65"/>
      <c r="G4690" s="129"/>
    </row>
    <row r="4691" spans="1:7">
      <c r="A4691" s="65"/>
      <c r="B4691" s="65"/>
      <c r="C4691" s="65"/>
      <c r="D4691" s="65"/>
      <c r="E4691" s="65"/>
      <c r="F4691" s="65"/>
      <c r="G4691" s="129"/>
    </row>
    <row r="4692" spans="1:7">
      <c r="A4692" s="65"/>
      <c r="B4692" s="65"/>
      <c r="C4692" s="65"/>
      <c r="D4692" s="65"/>
      <c r="E4692" s="65"/>
      <c r="F4692" s="65"/>
      <c r="G4692" s="129"/>
    </row>
    <row r="4693" spans="1:7">
      <c r="A4693" s="65"/>
      <c r="B4693" s="65"/>
      <c r="C4693" s="65"/>
      <c r="D4693" s="65"/>
      <c r="E4693" s="65"/>
      <c r="F4693" s="65"/>
      <c r="G4693" s="129"/>
    </row>
    <row r="4694" spans="1:7">
      <c r="A4694" s="65"/>
      <c r="B4694" s="65"/>
      <c r="C4694" s="65"/>
      <c r="D4694" s="65"/>
      <c r="E4694" s="65"/>
      <c r="F4694" s="65"/>
      <c r="G4694" s="129"/>
    </row>
    <row r="4695" spans="1:7">
      <c r="A4695" s="65"/>
      <c r="B4695" s="65"/>
      <c r="C4695" s="65"/>
      <c r="D4695" s="65"/>
      <c r="E4695" s="65"/>
      <c r="F4695" s="65"/>
      <c r="G4695" s="129"/>
    </row>
    <row r="4696" spans="1:7">
      <c r="A4696" s="65"/>
      <c r="B4696" s="65"/>
      <c r="C4696" s="65"/>
      <c r="D4696" s="65"/>
      <c r="E4696" s="65"/>
      <c r="F4696" s="65"/>
      <c r="G4696" s="129"/>
    </row>
    <row r="4697" spans="1:7">
      <c r="A4697" s="65"/>
      <c r="B4697" s="65"/>
      <c r="C4697" s="65"/>
      <c r="D4697" s="65"/>
      <c r="E4697" s="65"/>
      <c r="F4697" s="65"/>
      <c r="G4697" s="129"/>
    </row>
    <row r="4698" spans="1:7">
      <c r="A4698" s="65"/>
      <c r="B4698" s="65"/>
      <c r="C4698" s="65"/>
      <c r="D4698" s="65"/>
      <c r="E4698" s="65"/>
      <c r="F4698" s="65"/>
      <c r="G4698" s="129"/>
    </row>
    <row r="4699" spans="1:7">
      <c r="A4699" s="65"/>
      <c r="B4699" s="65"/>
      <c r="C4699" s="65"/>
      <c r="D4699" s="65"/>
      <c r="E4699" s="65"/>
      <c r="F4699" s="65"/>
      <c r="G4699" s="129"/>
    </row>
    <row r="4700" spans="1:7">
      <c r="A4700" s="65"/>
      <c r="B4700" s="65"/>
      <c r="C4700" s="65"/>
      <c r="D4700" s="65"/>
      <c r="E4700" s="65"/>
      <c r="F4700" s="65"/>
      <c r="G4700" s="129"/>
    </row>
    <row r="4701" spans="1:7">
      <c r="A4701" s="65"/>
      <c r="B4701" s="65"/>
      <c r="C4701" s="65"/>
      <c r="D4701" s="65"/>
      <c r="E4701" s="65"/>
      <c r="F4701" s="65"/>
      <c r="G4701" s="129"/>
    </row>
    <row r="4702" spans="1:7">
      <c r="A4702" s="65"/>
      <c r="B4702" s="65"/>
      <c r="C4702" s="65"/>
      <c r="D4702" s="65"/>
      <c r="E4702" s="65"/>
      <c r="F4702" s="65"/>
      <c r="G4702" s="129"/>
    </row>
    <row r="4703" spans="1:7">
      <c r="A4703" s="65"/>
      <c r="B4703" s="65"/>
      <c r="C4703" s="65"/>
      <c r="D4703" s="65"/>
      <c r="E4703" s="65"/>
      <c r="F4703" s="65"/>
      <c r="G4703" s="129"/>
    </row>
    <row r="4704" spans="1:7">
      <c r="A4704" s="65"/>
      <c r="B4704" s="65"/>
      <c r="C4704" s="65"/>
      <c r="D4704" s="65"/>
      <c r="E4704" s="65"/>
      <c r="F4704" s="65"/>
      <c r="G4704" s="129"/>
    </row>
    <row r="4705" spans="1:7">
      <c r="A4705" s="65"/>
      <c r="B4705" s="65"/>
      <c r="C4705" s="65"/>
      <c r="D4705" s="65"/>
      <c r="E4705" s="65"/>
      <c r="F4705" s="65"/>
      <c r="G4705" s="129"/>
    </row>
    <row r="4706" spans="1:7">
      <c r="A4706" s="65"/>
      <c r="B4706" s="65"/>
      <c r="C4706" s="65"/>
      <c r="D4706" s="65"/>
      <c r="E4706" s="65"/>
      <c r="F4706" s="65"/>
      <c r="G4706" s="129"/>
    </row>
    <row r="4707" spans="1:7">
      <c r="A4707" s="65"/>
      <c r="B4707" s="65"/>
      <c r="C4707" s="65"/>
      <c r="D4707" s="65"/>
      <c r="E4707" s="65"/>
      <c r="F4707" s="65"/>
      <c r="G4707" s="129"/>
    </row>
    <row r="4708" spans="1:7">
      <c r="A4708" s="65"/>
      <c r="B4708" s="65"/>
      <c r="C4708" s="65"/>
      <c r="D4708" s="65"/>
      <c r="E4708" s="65"/>
      <c r="F4708" s="65"/>
      <c r="G4708" s="129"/>
    </row>
    <row r="4709" spans="1:7">
      <c r="A4709" s="65"/>
      <c r="B4709" s="65"/>
      <c r="C4709" s="65"/>
      <c r="D4709" s="65"/>
      <c r="E4709" s="65"/>
      <c r="F4709" s="65"/>
      <c r="G4709" s="129"/>
    </row>
    <row r="4710" spans="1:7">
      <c r="A4710" s="65"/>
      <c r="B4710" s="65"/>
      <c r="C4710" s="65"/>
      <c r="D4710" s="65"/>
      <c r="E4710" s="65"/>
      <c r="F4710" s="65"/>
      <c r="G4710" s="129"/>
    </row>
    <row r="4711" spans="1:7">
      <c r="A4711" s="65"/>
      <c r="B4711" s="65"/>
      <c r="C4711" s="65"/>
      <c r="D4711" s="65"/>
      <c r="E4711" s="65"/>
      <c r="F4711" s="65"/>
      <c r="G4711" s="129"/>
    </row>
    <row r="4712" spans="1:7">
      <c r="A4712" s="65"/>
      <c r="B4712" s="65"/>
      <c r="C4712" s="65"/>
      <c r="D4712" s="65"/>
      <c r="E4712" s="65"/>
      <c r="F4712" s="65"/>
      <c r="G4712" s="129"/>
    </row>
    <row r="4713" spans="1:7">
      <c r="A4713" s="65"/>
      <c r="B4713" s="65"/>
      <c r="C4713" s="65"/>
      <c r="D4713" s="65"/>
      <c r="E4713" s="65"/>
      <c r="F4713" s="65"/>
      <c r="G4713" s="129"/>
    </row>
    <row r="4714" spans="1:7">
      <c r="A4714" s="65"/>
      <c r="B4714" s="65"/>
      <c r="C4714" s="65"/>
      <c r="D4714" s="65"/>
      <c r="E4714" s="65"/>
      <c r="F4714" s="65"/>
      <c r="G4714" s="129"/>
    </row>
    <row r="4715" spans="1:7">
      <c r="A4715" s="65"/>
      <c r="B4715" s="65"/>
      <c r="C4715" s="65"/>
      <c r="D4715" s="65"/>
      <c r="E4715" s="65"/>
      <c r="F4715" s="65"/>
      <c r="G4715" s="129"/>
    </row>
    <row r="4716" spans="1:7">
      <c r="A4716" s="65"/>
      <c r="B4716" s="65"/>
      <c r="C4716" s="65"/>
      <c r="D4716" s="65"/>
      <c r="E4716" s="65"/>
      <c r="F4716" s="65"/>
      <c r="G4716" s="129"/>
    </row>
    <row r="4717" spans="1:7">
      <c r="A4717" s="65"/>
      <c r="B4717" s="65"/>
      <c r="C4717" s="65"/>
      <c r="D4717" s="65"/>
      <c r="E4717" s="65"/>
      <c r="F4717" s="65"/>
      <c r="G4717" s="129"/>
    </row>
    <row r="4718" spans="1:7">
      <c r="A4718" s="65"/>
      <c r="B4718" s="65"/>
      <c r="C4718" s="65"/>
      <c r="D4718" s="65"/>
      <c r="E4718" s="65"/>
      <c r="F4718" s="65"/>
      <c r="G4718" s="129"/>
    </row>
    <row r="4719" spans="1:7">
      <c r="A4719" s="65"/>
      <c r="B4719" s="65"/>
      <c r="C4719" s="65"/>
      <c r="D4719" s="65"/>
      <c r="E4719" s="65"/>
      <c r="F4719" s="65"/>
      <c r="G4719" s="129"/>
    </row>
    <row r="4720" spans="1:7">
      <c r="A4720" s="65"/>
      <c r="B4720" s="65"/>
      <c r="C4720" s="65"/>
      <c r="D4720" s="65"/>
      <c r="E4720" s="65"/>
      <c r="F4720" s="65"/>
      <c r="G4720" s="129"/>
    </row>
    <row r="4721" spans="1:7">
      <c r="A4721" s="65"/>
      <c r="B4721" s="65"/>
      <c r="C4721" s="65"/>
      <c r="D4721" s="65"/>
      <c r="E4721" s="65"/>
      <c r="F4721" s="65"/>
      <c r="G4721" s="129"/>
    </row>
    <row r="4722" spans="1:7">
      <c r="A4722" s="65"/>
      <c r="B4722" s="65"/>
      <c r="C4722" s="65"/>
      <c r="D4722" s="65"/>
      <c r="E4722" s="65"/>
      <c r="F4722" s="65"/>
      <c r="G4722" s="129"/>
    </row>
    <row r="4723" spans="1:7">
      <c r="A4723" s="65"/>
      <c r="B4723" s="65"/>
      <c r="C4723" s="65"/>
      <c r="D4723" s="65"/>
      <c r="E4723" s="65"/>
      <c r="F4723" s="65"/>
      <c r="G4723" s="129"/>
    </row>
    <row r="4724" spans="1:7">
      <c r="A4724" s="65"/>
      <c r="B4724" s="65"/>
      <c r="C4724" s="65"/>
      <c r="D4724" s="65"/>
      <c r="E4724" s="65"/>
      <c r="F4724" s="65"/>
      <c r="G4724" s="129"/>
    </row>
    <row r="4725" spans="1:7">
      <c r="A4725" s="65"/>
      <c r="B4725" s="65"/>
      <c r="C4725" s="65"/>
      <c r="D4725" s="65"/>
      <c r="E4725" s="65"/>
      <c r="F4725" s="65"/>
      <c r="G4725" s="129"/>
    </row>
    <row r="4726" spans="1:7">
      <c r="A4726" s="65"/>
      <c r="B4726" s="65"/>
      <c r="C4726" s="65"/>
      <c r="D4726" s="65"/>
      <c r="E4726" s="65"/>
      <c r="F4726" s="65"/>
      <c r="G4726" s="129"/>
    </row>
    <row r="4727" spans="1:7">
      <c r="A4727" s="65"/>
      <c r="B4727" s="65"/>
      <c r="C4727" s="65"/>
      <c r="D4727" s="65"/>
      <c r="E4727" s="65"/>
      <c r="F4727" s="65"/>
      <c r="G4727" s="129"/>
    </row>
    <row r="4728" spans="1:7">
      <c r="A4728" s="65"/>
      <c r="B4728" s="65"/>
      <c r="C4728" s="65"/>
      <c r="D4728" s="65"/>
      <c r="E4728" s="65"/>
      <c r="F4728" s="65"/>
      <c r="G4728" s="129"/>
    </row>
    <row r="4729" spans="1:7">
      <c r="A4729" s="65"/>
      <c r="B4729" s="65"/>
      <c r="C4729" s="65"/>
      <c r="D4729" s="65"/>
      <c r="E4729" s="65"/>
      <c r="F4729" s="65"/>
      <c r="G4729" s="129"/>
    </row>
    <row r="4730" spans="1:7">
      <c r="A4730" s="65"/>
      <c r="B4730" s="65"/>
      <c r="C4730" s="65"/>
      <c r="D4730" s="65"/>
      <c r="E4730" s="65"/>
      <c r="F4730" s="65"/>
      <c r="G4730" s="129"/>
    </row>
    <row r="4731" spans="1:7">
      <c r="A4731" s="65"/>
      <c r="B4731" s="65"/>
      <c r="C4731" s="65"/>
      <c r="D4731" s="65"/>
      <c r="E4731" s="65"/>
      <c r="F4731" s="65"/>
      <c r="G4731" s="129"/>
    </row>
    <row r="4732" spans="1:7">
      <c r="A4732" s="65"/>
      <c r="B4732" s="65"/>
      <c r="C4732" s="65"/>
      <c r="D4732" s="65"/>
      <c r="E4732" s="65"/>
      <c r="F4732" s="65"/>
      <c r="G4732" s="129"/>
    </row>
    <row r="4733" spans="1:7">
      <c r="A4733" s="65"/>
      <c r="B4733" s="65"/>
      <c r="C4733" s="65"/>
      <c r="D4733" s="65"/>
      <c r="E4733" s="65"/>
      <c r="F4733" s="65"/>
      <c r="G4733" s="129"/>
    </row>
    <row r="4734" spans="1:7">
      <c r="A4734" s="65"/>
      <c r="B4734" s="65"/>
      <c r="C4734" s="65"/>
      <c r="D4734" s="65"/>
      <c r="E4734" s="65"/>
      <c r="F4734" s="65"/>
      <c r="G4734" s="129"/>
    </row>
    <row r="4735" spans="1:7">
      <c r="A4735" s="65"/>
      <c r="B4735" s="65"/>
      <c r="C4735" s="65"/>
      <c r="D4735" s="65"/>
      <c r="E4735" s="65"/>
      <c r="F4735" s="65"/>
      <c r="G4735" s="129"/>
    </row>
    <row r="4736" spans="1:7">
      <c r="A4736" s="65"/>
      <c r="B4736" s="65"/>
      <c r="C4736" s="65"/>
      <c r="D4736" s="65"/>
      <c r="E4736" s="65"/>
      <c r="F4736" s="65"/>
      <c r="G4736" s="129"/>
    </row>
    <row r="4737" spans="1:7">
      <c r="A4737" s="65"/>
      <c r="B4737" s="65"/>
      <c r="C4737" s="65"/>
      <c r="D4737" s="65"/>
      <c r="E4737" s="65"/>
      <c r="F4737" s="65"/>
      <c r="G4737" s="129"/>
    </row>
    <row r="4738" spans="1:7">
      <c r="A4738" s="65"/>
      <c r="B4738" s="65"/>
      <c r="C4738" s="65"/>
      <c r="D4738" s="65"/>
      <c r="E4738" s="65"/>
      <c r="F4738" s="65"/>
      <c r="G4738" s="129"/>
    </row>
    <row r="4739" spans="1:7">
      <c r="A4739" s="65"/>
      <c r="B4739" s="65"/>
      <c r="C4739" s="65"/>
      <c r="D4739" s="65"/>
      <c r="E4739" s="65"/>
      <c r="F4739" s="65"/>
      <c r="G4739" s="129"/>
    </row>
    <row r="4740" spans="1:7">
      <c r="A4740" s="65"/>
      <c r="B4740" s="65"/>
      <c r="C4740" s="65"/>
      <c r="D4740" s="65"/>
      <c r="E4740" s="65"/>
      <c r="F4740" s="65"/>
      <c r="G4740" s="129"/>
    </row>
    <row r="4741" spans="1:7">
      <c r="A4741" s="65"/>
      <c r="B4741" s="65"/>
      <c r="C4741" s="65"/>
      <c r="D4741" s="65"/>
      <c r="E4741" s="65"/>
      <c r="F4741" s="65"/>
      <c r="G4741" s="129"/>
    </row>
    <row r="4742" spans="1:7">
      <c r="A4742" s="65"/>
      <c r="B4742" s="65"/>
      <c r="C4742" s="65"/>
      <c r="D4742" s="65"/>
      <c r="E4742" s="65"/>
      <c r="F4742" s="65"/>
      <c r="G4742" s="129"/>
    </row>
    <row r="4743" spans="1:7">
      <c r="A4743" s="65"/>
      <c r="B4743" s="65"/>
      <c r="C4743" s="65"/>
      <c r="D4743" s="65"/>
      <c r="E4743" s="65"/>
      <c r="F4743" s="65"/>
      <c r="G4743" s="129"/>
    </row>
    <row r="4744" spans="1:7">
      <c r="A4744" s="65"/>
      <c r="B4744" s="65"/>
      <c r="C4744" s="65"/>
      <c r="D4744" s="65"/>
      <c r="E4744" s="65"/>
      <c r="F4744" s="65"/>
      <c r="G4744" s="129"/>
    </row>
    <row r="4745" spans="1:7">
      <c r="A4745" s="65"/>
      <c r="B4745" s="65"/>
      <c r="C4745" s="65"/>
      <c r="D4745" s="65"/>
      <c r="E4745" s="65"/>
      <c r="F4745" s="65"/>
      <c r="G4745" s="129"/>
    </row>
    <row r="4746" spans="1:7">
      <c r="A4746" s="65"/>
      <c r="B4746" s="65"/>
      <c r="C4746" s="65"/>
      <c r="D4746" s="65"/>
      <c r="E4746" s="65"/>
      <c r="F4746" s="65"/>
      <c r="G4746" s="129"/>
    </row>
    <row r="4747" spans="1:7">
      <c r="A4747" s="65"/>
      <c r="B4747" s="65"/>
      <c r="C4747" s="65"/>
      <c r="D4747" s="65"/>
      <c r="E4747" s="65"/>
      <c r="F4747" s="65"/>
      <c r="G4747" s="129"/>
    </row>
    <row r="4748" spans="1:7">
      <c r="A4748" s="65"/>
      <c r="B4748" s="65"/>
      <c r="C4748" s="65"/>
      <c r="D4748" s="65"/>
      <c r="E4748" s="65"/>
      <c r="F4748" s="65"/>
      <c r="G4748" s="129"/>
    </row>
    <row r="4749" spans="1:7">
      <c r="A4749" s="65"/>
      <c r="B4749" s="65"/>
      <c r="C4749" s="65"/>
      <c r="D4749" s="65"/>
      <c r="E4749" s="65"/>
      <c r="F4749" s="65"/>
      <c r="G4749" s="129"/>
    </row>
    <row r="4750" spans="1:7">
      <c r="A4750" s="65"/>
      <c r="B4750" s="65"/>
      <c r="C4750" s="65"/>
      <c r="D4750" s="65"/>
      <c r="E4750" s="65"/>
      <c r="F4750" s="65"/>
      <c r="G4750" s="129"/>
    </row>
    <row r="4751" spans="1:7">
      <c r="A4751" s="65"/>
      <c r="B4751" s="65"/>
      <c r="C4751" s="65"/>
      <c r="D4751" s="65"/>
      <c r="E4751" s="65"/>
      <c r="F4751" s="65"/>
      <c r="G4751" s="129"/>
    </row>
    <row r="4752" spans="1:7">
      <c r="A4752" s="65"/>
      <c r="B4752" s="65"/>
      <c r="C4752" s="65"/>
      <c r="D4752" s="65"/>
      <c r="E4752" s="65"/>
      <c r="F4752" s="65"/>
      <c r="G4752" s="129"/>
    </row>
    <row r="4753" spans="1:7">
      <c r="A4753" s="65"/>
      <c r="B4753" s="65"/>
      <c r="C4753" s="65"/>
      <c r="D4753" s="65"/>
      <c r="E4753" s="65"/>
      <c r="F4753" s="65"/>
      <c r="G4753" s="129"/>
    </row>
    <row r="4754" spans="1:7">
      <c r="A4754" s="65"/>
      <c r="B4754" s="65"/>
      <c r="C4754" s="65"/>
      <c r="D4754" s="65"/>
      <c r="E4754" s="65"/>
      <c r="F4754" s="65"/>
      <c r="G4754" s="129"/>
    </row>
    <row r="4755" spans="1:7">
      <c r="A4755" s="65"/>
      <c r="B4755" s="65"/>
      <c r="C4755" s="65"/>
      <c r="D4755" s="65"/>
      <c r="E4755" s="65"/>
      <c r="F4755" s="65"/>
      <c r="G4755" s="129"/>
    </row>
    <row r="4756" spans="1:7">
      <c r="A4756" s="65"/>
      <c r="B4756" s="65"/>
      <c r="C4756" s="65"/>
      <c r="D4756" s="65"/>
      <c r="E4756" s="65"/>
      <c r="F4756" s="65"/>
      <c r="G4756" s="129"/>
    </row>
    <row r="4757" spans="1:7">
      <c r="A4757" s="65"/>
      <c r="B4757" s="65"/>
      <c r="C4757" s="65"/>
      <c r="D4757" s="65"/>
      <c r="E4757" s="65"/>
      <c r="F4757" s="65"/>
      <c r="G4757" s="129"/>
    </row>
    <row r="4758" spans="1:7">
      <c r="A4758" s="65"/>
      <c r="B4758" s="65"/>
      <c r="C4758" s="65"/>
      <c r="D4758" s="65"/>
      <c r="E4758" s="65"/>
      <c r="F4758" s="65"/>
      <c r="G4758" s="129"/>
    </row>
    <row r="4759" spans="1:7">
      <c r="A4759" s="65"/>
      <c r="B4759" s="65"/>
      <c r="C4759" s="65"/>
      <c r="D4759" s="65"/>
      <c r="E4759" s="65"/>
      <c r="F4759" s="65"/>
      <c r="G4759" s="129"/>
    </row>
    <row r="4760" spans="1:7">
      <c r="A4760" s="65"/>
      <c r="B4760" s="65"/>
      <c r="C4760" s="65"/>
      <c r="D4760" s="65"/>
      <c r="E4760" s="65"/>
      <c r="F4760" s="65"/>
      <c r="G4760" s="129"/>
    </row>
    <row r="4761" spans="1:7">
      <c r="A4761" s="65"/>
      <c r="B4761" s="65"/>
      <c r="C4761" s="65"/>
      <c r="D4761" s="65"/>
      <c r="E4761" s="65"/>
      <c r="F4761" s="65"/>
      <c r="G4761" s="129"/>
    </row>
    <row r="4762" spans="1:7">
      <c r="A4762" s="65"/>
      <c r="B4762" s="65"/>
      <c r="C4762" s="65"/>
      <c r="D4762" s="65"/>
      <c r="E4762" s="65"/>
      <c r="F4762" s="65"/>
      <c r="G4762" s="129"/>
    </row>
    <row r="4763" spans="1:7">
      <c r="A4763" s="65"/>
      <c r="B4763" s="65"/>
      <c r="C4763" s="65"/>
      <c r="D4763" s="65"/>
      <c r="E4763" s="65"/>
      <c r="F4763" s="65"/>
      <c r="G4763" s="129"/>
    </row>
    <row r="4764" spans="1:7">
      <c r="A4764" s="65"/>
      <c r="B4764" s="65"/>
      <c r="C4764" s="65"/>
      <c r="D4764" s="65"/>
      <c r="E4764" s="65"/>
      <c r="F4764" s="65"/>
      <c r="G4764" s="129"/>
    </row>
    <row r="4765" spans="1:7">
      <c r="A4765" s="65"/>
      <c r="B4765" s="65"/>
      <c r="C4765" s="65"/>
      <c r="D4765" s="65"/>
      <c r="E4765" s="65"/>
      <c r="F4765" s="65"/>
      <c r="G4765" s="129"/>
    </row>
    <row r="4766" spans="1:7">
      <c r="A4766" s="65"/>
      <c r="B4766" s="65"/>
      <c r="C4766" s="65"/>
      <c r="D4766" s="65"/>
      <c r="E4766" s="65"/>
      <c r="F4766" s="65"/>
      <c r="G4766" s="129"/>
    </row>
    <row r="4767" spans="1:7">
      <c r="A4767" s="65"/>
      <c r="B4767" s="65"/>
      <c r="C4767" s="65"/>
      <c r="D4767" s="65"/>
      <c r="E4767" s="65"/>
      <c r="F4767" s="65"/>
      <c r="G4767" s="129"/>
    </row>
    <row r="4768" spans="1:7">
      <c r="A4768" s="65"/>
      <c r="B4768" s="65"/>
      <c r="C4768" s="65"/>
      <c r="D4768" s="65"/>
      <c r="E4768" s="65"/>
      <c r="F4768" s="65"/>
      <c r="G4768" s="129"/>
    </row>
    <row r="4769" spans="1:7">
      <c r="A4769" s="65"/>
      <c r="B4769" s="65"/>
      <c r="C4769" s="65"/>
      <c r="D4769" s="65"/>
      <c r="E4769" s="65"/>
      <c r="F4769" s="65"/>
      <c r="G4769" s="129"/>
    </row>
    <row r="4770" spans="1:7">
      <c r="A4770" s="65"/>
      <c r="B4770" s="65"/>
      <c r="C4770" s="65"/>
      <c r="D4770" s="65"/>
      <c r="E4770" s="65"/>
      <c r="F4770" s="65"/>
      <c r="G4770" s="129"/>
    </row>
    <row r="4771" spans="1:7">
      <c r="A4771" s="65"/>
      <c r="B4771" s="65"/>
      <c r="C4771" s="65"/>
      <c r="D4771" s="65"/>
      <c r="E4771" s="65"/>
      <c r="F4771" s="65"/>
      <c r="G4771" s="129"/>
    </row>
    <row r="4772" spans="1:7">
      <c r="A4772" s="65"/>
      <c r="B4772" s="65"/>
      <c r="C4772" s="65"/>
      <c r="D4772" s="65"/>
      <c r="E4772" s="65"/>
      <c r="F4772" s="65"/>
      <c r="G4772" s="129"/>
    </row>
    <row r="4773" spans="1:7">
      <c r="A4773" s="65"/>
      <c r="B4773" s="65"/>
      <c r="C4773" s="65"/>
      <c r="D4773" s="65"/>
      <c r="E4773" s="65"/>
      <c r="F4773" s="65"/>
      <c r="G4773" s="129"/>
    </row>
    <row r="4774" spans="1:7">
      <c r="A4774" s="65"/>
      <c r="B4774" s="65"/>
      <c r="C4774" s="65"/>
      <c r="D4774" s="65"/>
      <c r="E4774" s="65"/>
      <c r="F4774" s="65"/>
      <c r="G4774" s="129"/>
    </row>
    <row r="4775" spans="1:7">
      <c r="A4775" s="65"/>
      <c r="B4775" s="65"/>
      <c r="C4775" s="65"/>
      <c r="D4775" s="65"/>
      <c r="E4775" s="65"/>
      <c r="F4775" s="65"/>
      <c r="G4775" s="129"/>
    </row>
    <row r="4776" spans="1:7">
      <c r="A4776" s="65"/>
      <c r="B4776" s="65"/>
      <c r="C4776" s="65"/>
      <c r="D4776" s="65"/>
      <c r="E4776" s="65"/>
      <c r="F4776" s="65"/>
      <c r="G4776" s="129"/>
    </row>
    <row r="4777" spans="1:7">
      <c r="A4777" s="65"/>
      <c r="B4777" s="65"/>
      <c r="C4777" s="65"/>
      <c r="D4777" s="65"/>
      <c r="E4777" s="65"/>
      <c r="F4777" s="65"/>
      <c r="G4777" s="129"/>
    </row>
    <row r="4778" spans="1:7">
      <c r="A4778" s="65"/>
      <c r="B4778" s="65"/>
      <c r="C4778" s="65"/>
      <c r="D4778" s="65"/>
      <c r="E4778" s="65"/>
      <c r="F4778" s="65"/>
      <c r="G4778" s="129"/>
    </row>
    <row r="4779" spans="1:7">
      <c r="A4779" s="65"/>
      <c r="B4779" s="65"/>
      <c r="C4779" s="65"/>
      <c r="D4779" s="65"/>
      <c r="E4779" s="65"/>
      <c r="F4779" s="65"/>
      <c r="G4779" s="129"/>
    </row>
    <row r="4780" spans="1:7">
      <c r="A4780" s="65"/>
      <c r="B4780" s="65"/>
      <c r="C4780" s="65"/>
      <c r="D4780" s="65"/>
      <c r="E4780" s="65"/>
      <c r="F4780" s="65"/>
      <c r="G4780" s="129"/>
    </row>
    <row r="4781" spans="1:7">
      <c r="A4781" s="65"/>
      <c r="B4781" s="65"/>
      <c r="C4781" s="65"/>
      <c r="D4781" s="65"/>
      <c r="E4781" s="65"/>
      <c r="F4781" s="65"/>
      <c r="G4781" s="129"/>
    </row>
    <row r="4782" spans="1:7">
      <c r="A4782" s="65"/>
      <c r="B4782" s="65"/>
      <c r="C4782" s="65"/>
      <c r="D4782" s="65"/>
      <c r="E4782" s="65"/>
      <c r="F4782" s="65"/>
      <c r="G4782" s="129"/>
    </row>
    <row r="4783" spans="1:7">
      <c r="A4783" s="65"/>
      <c r="B4783" s="65"/>
      <c r="C4783" s="65"/>
      <c r="D4783" s="65"/>
      <c r="E4783" s="65"/>
      <c r="F4783" s="65"/>
      <c r="G4783" s="129"/>
    </row>
    <row r="4784" spans="1:7">
      <c r="A4784" s="65"/>
      <c r="B4784" s="65"/>
      <c r="C4784" s="65"/>
      <c r="D4784" s="65"/>
      <c r="E4784" s="65"/>
      <c r="F4784" s="65"/>
      <c r="G4784" s="129"/>
    </row>
    <row r="4785" spans="1:7">
      <c r="A4785" s="65"/>
      <c r="B4785" s="65"/>
      <c r="C4785" s="65"/>
      <c r="D4785" s="65"/>
      <c r="E4785" s="65"/>
      <c r="F4785" s="65"/>
      <c r="G4785" s="129"/>
    </row>
    <row r="4786" spans="1:7">
      <c r="A4786" s="65"/>
      <c r="B4786" s="65"/>
      <c r="C4786" s="65"/>
      <c r="D4786" s="65"/>
      <c r="E4786" s="65"/>
      <c r="F4786" s="65"/>
      <c r="G4786" s="129"/>
    </row>
    <row r="4787" spans="1:7">
      <c r="A4787" s="65"/>
      <c r="B4787" s="65"/>
      <c r="C4787" s="65"/>
      <c r="D4787" s="65"/>
      <c r="E4787" s="65"/>
      <c r="F4787" s="65"/>
      <c r="G4787" s="129"/>
    </row>
    <row r="4788" spans="1:7">
      <c r="A4788" s="65"/>
      <c r="B4788" s="65"/>
      <c r="C4788" s="65"/>
      <c r="D4788" s="65"/>
      <c r="E4788" s="65"/>
      <c r="F4788" s="65"/>
      <c r="G4788" s="129"/>
    </row>
    <row r="4789" spans="1:7">
      <c r="A4789" s="65"/>
      <c r="B4789" s="65"/>
      <c r="C4789" s="65"/>
      <c r="D4789" s="65"/>
      <c r="E4789" s="65"/>
      <c r="F4789" s="65"/>
      <c r="G4789" s="129"/>
    </row>
    <row r="4790" spans="1:7">
      <c r="A4790" s="65"/>
      <c r="B4790" s="65"/>
      <c r="C4790" s="65"/>
      <c r="D4790" s="65"/>
      <c r="E4790" s="65"/>
      <c r="F4790" s="65"/>
      <c r="G4790" s="129"/>
    </row>
    <row r="4791" spans="1:7">
      <c r="A4791" s="65"/>
      <c r="B4791" s="65"/>
      <c r="C4791" s="65"/>
      <c r="D4791" s="65"/>
      <c r="E4791" s="65"/>
      <c r="F4791" s="65"/>
      <c r="G4791" s="129"/>
    </row>
    <row r="4792" spans="1:7">
      <c r="A4792" s="65"/>
      <c r="B4792" s="65"/>
      <c r="C4792" s="65"/>
      <c r="D4792" s="65"/>
      <c r="E4792" s="65"/>
      <c r="F4792" s="65"/>
      <c r="G4792" s="129"/>
    </row>
    <row r="4793" spans="1:7">
      <c r="A4793" s="65"/>
      <c r="B4793" s="65"/>
      <c r="C4793" s="65"/>
      <c r="D4793" s="65"/>
      <c r="E4793" s="65"/>
      <c r="F4793" s="65"/>
      <c r="G4793" s="129"/>
    </row>
    <row r="4794" spans="1:7">
      <c r="A4794" s="65"/>
      <c r="B4794" s="65"/>
      <c r="C4794" s="65"/>
      <c r="D4794" s="65"/>
      <c r="E4794" s="65"/>
      <c r="F4794" s="65"/>
      <c r="G4794" s="129"/>
    </row>
    <row r="4795" spans="1:7">
      <c r="A4795" s="65"/>
      <c r="B4795" s="65"/>
      <c r="C4795" s="65"/>
      <c r="D4795" s="65"/>
      <c r="E4795" s="65"/>
      <c r="F4795" s="65"/>
      <c r="G4795" s="129"/>
    </row>
    <row r="4796" spans="1:7">
      <c r="A4796" s="65"/>
      <c r="B4796" s="65"/>
      <c r="C4796" s="65"/>
      <c r="D4796" s="65"/>
      <c r="E4796" s="65"/>
      <c r="F4796" s="65"/>
      <c r="G4796" s="129"/>
    </row>
    <row r="4797" spans="1:7">
      <c r="A4797" s="65"/>
      <c r="B4797" s="65"/>
      <c r="C4797" s="65"/>
      <c r="D4797" s="65"/>
      <c r="E4797" s="65"/>
      <c r="F4797" s="65"/>
      <c r="G4797" s="129"/>
    </row>
    <row r="4798" spans="1:7">
      <c r="A4798" s="65"/>
      <c r="B4798" s="65"/>
      <c r="C4798" s="65"/>
      <c r="D4798" s="65"/>
      <c r="E4798" s="65"/>
      <c r="F4798" s="65"/>
      <c r="G4798" s="129"/>
    </row>
    <row r="4799" spans="1:7">
      <c r="A4799" s="65"/>
      <c r="B4799" s="65"/>
      <c r="C4799" s="65"/>
      <c r="D4799" s="65"/>
      <c r="E4799" s="65"/>
      <c r="F4799" s="65"/>
      <c r="G4799" s="129"/>
    </row>
    <row r="4800" spans="1:7">
      <c r="A4800" s="65"/>
      <c r="B4800" s="65"/>
      <c r="C4800" s="65"/>
      <c r="D4800" s="65"/>
      <c r="E4800" s="65"/>
      <c r="F4800" s="65"/>
      <c r="G4800" s="129"/>
    </row>
    <row r="4801" spans="1:7">
      <c r="A4801" s="65"/>
      <c r="B4801" s="65"/>
      <c r="C4801" s="65"/>
      <c r="D4801" s="65"/>
      <c r="E4801" s="65"/>
      <c r="F4801" s="65"/>
      <c r="G4801" s="129"/>
    </row>
    <row r="4802" spans="1:7">
      <c r="A4802" s="65"/>
      <c r="B4802" s="65"/>
      <c r="C4802" s="65"/>
      <c r="D4802" s="65"/>
      <c r="E4802" s="65"/>
      <c r="F4802" s="65"/>
      <c r="G4802" s="129"/>
    </row>
    <row r="4803" spans="1:7">
      <c r="A4803" s="65"/>
      <c r="B4803" s="65"/>
      <c r="C4803" s="65"/>
      <c r="D4803" s="65"/>
      <c r="E4803" s="65"/>
      <c r="F4803" s="65"/>
      <c r="G4803" s="129"/>
    </row>
    <row r="4804" spans="1:7">
      <c r="A4804" s="65"/>
      <c r="B4804" s="65"/>
      <c r="C4804" s="65"/>
      <c r="D4804" s="65"/>
      <c r="E4804" s="65"/>
      <c r="F4804" s="65"/>
      <c r="G4804" s="129"/>
    </row>
    <row r="4805" spans="1:7">
      <c r="A4805" s="65"/>
      <c r="B4805" s="65"/>
      <c r="C4805" s="65"/>
      <c r="D4805" s="65"/>
      <c r="E4805" s="65"/>
      <c r="F4805" s="65"/>
      <c r="G4805" s="129"/>
    </row>
    <row r="4806" spans="1:7">
      <c r="A4806" s="65"/>
      <c r="B4806" s="65"/>
      <c r="C4806" s="65"/>
      <c r="D4806" s="65"/>
      <c r="E4806" s="65"/>
      <c r="F4806" s="65"/>
      <c r="G4806" s="129"/>
    </row>
    <row r="4807" spans="1:7">
      <c r="A4807" s="65"/>
      <c r="B4807" s="65"/>
      <c r="C4807" s="65"/>
      <c r="D4807" s="65"/>
      <c r="E4807" s="65"/>
      <c r="F4807" s="65"/>
      <c r="G4807" s="129"/>
    </row>
    <row r="4808" spans="1:7">
      <c r="A4808" s="65"/>
      <c r="B4808" s="65"/>
      <c r="C4808" s="65"/>
      <c r="D4808" s="65"/>
      <c r="E4808" s="65"/>
      <c r="F4808" s="65"/>
      <c r="G4808" s="129"/>
    </row>
    <row r="4809" spans="1:7">
      <c r="A4809" s="65"/>
      <c r="B4809" s="65"/>
      <c r="C4809" s="65"/>
      <c r="D4809" s="65"/>
      <c r="E4809" s="65"/>
      <c r="F4809" s="65"/>
      <c r="G4809" s="129"/>
    </row>
    <row r="4810" spans="1:7">
      <c r="A4810" s="65"/>
      <c r="B4810" s="65"/>
      <c r="C4810" s="65"/>
      <c r="D4810" s="65"/>
      <c r="E4810" s="65"/>
      <c r="F4810" s="65"/>
      <c r="G4810" s="129"/>
    </row>
    <row r="4811" spans="1:7">
      <c r="A4811" s="65"/>
      <c r="B4811" s="65"/>
      <c r="C4811" s="65"/>
      <c r="D4811" s="65"/>
      <c r="E4811" s="65"/>
      <c r="F4811" s="65"/>
      <c r="G4811" s="129"/>
    </row>
    <row r="4812" spans="1:7">
      <c r="A4812" s="65"/>
      <c r="B4812" s="65"/>
      <c r="C4812" s="65"/>
      <c r="D4812" s="65"/>
      <c r="E4812" s="65"/>
      <c r="F4812" s="65"/>
      <c r="G4812" s="129"/>
    </row>
    <row r="4813" spans="1:7">
      <c r="A4813" s="65"/>
      <c r="B4813" s="65"/>
      <c r="C4813" s="65"/>
      <c r="D4813" s="65"/>
      <c r="E4813" s="65"/>
      <c r="F4813" s="65"/>
      <c r="G4813" s="129"/>
    </row>
    <row r="4814" spans="1:7">
      <c r="A4814" s="65"/>
      <c r="B4814" s="65"/>
      <c r="C4814" s="65"/>
      <c r="D4814" s="65"/>
      <c r="E4814" s="65"/>
      <c r="F4814" s="65"/>
      <c r="G4814" s="129"/>
    </row>
    <row r="4815" spans="1:7">
      <c r="A4815" s="65"/>
      <c r="B4815" s="65"/>
      <c r="C4815" s="65"/>
      <c r="D4815" s="65"/>
      <c r="E4815" s="65"/>
      <c r="F4815" s="65"/>
      <c r="G4815" s="129"/>
    </row>
    <row r="4816" spans="1:7">
      <c r="A4816" s="65"/>
      <c r="B4816" s="65"/>
      <c r="C4816" s="65"/>
      <c r="D4816" s="65"/>
      <c r="E4816" s="65"/>
      <c r="F4816" s="65"/>
      <c r="G4816" s="129"/>
    </row>
    <row r="4817" spans="1:7">
      <c r="A4817" s="65"/>
      <c r="B4817" s="65"/>
      <c r="C4817" s="65"/>
      <c r="D4817" s="65"/>
      <c r="E4817" s="65"/>
      <c r="F4817" s="65"/>
      <c r="G4817" s="129"/>
    </row>
    <row r="4818" spans="1:7">
      <c r="A4818" s="65"/>
      <c r="B4818" s="65"/>
      <c r="C4818" s="65"/>
      <c r="D4818" s="65"/>
      <c r="E4818" s="65"/>
      <c r="F4818" s="65"/>
      <c r="G4818" s="129"/>
    </row>
    <row r="4819" spans="1:7">
      <c r="A4819" s="65"/>
      <c r="B4819" s="65"/>
      <c r="C4819" s="65"/>
      <c r="D4819" s="65"/>
      <c r="E4819" s="65"/>
      <c r="F4819" s="65"/>
      <c r="G4819" s="129"/>
    </row>
    <row r="4820" spans="1:7">
      <c r="A4820" s="65"/>
      <c r="B4820" s="65"/>
      <c r="C4820" s="65"/>
      <c r="D4820" s="65"/>
      <c r="E4820" s="65"/>
      <c r="F4820" s="65"/>
      <c r="G4820" s="129"/>
    </row>
    <row r="4821" spans="1:7">
      <c r="A4821" s="65"/>
      <c r="B4821" s="65"/>
      <c r="C4821" s="65"/>
      <c r="D4821" s="65"/>
      <c r="E4821" s="65"/>
      <c r="F4821" s="65"/>
      <c r="G4821" s="129"/>
    </row>
    <row r="4822" spans="1:7">
      <c r="A4822" s="65"/>
      <c r="B4822" s="65"/>
      <c r="C4822" s="65"/>
      <c r="D4822" s="65"/>
      <c r="E4822" s="65"/>
      <c r="F4822" s="65"/>
      <c r="G4822" s="129"/>
    </row>
    <row r="4823" spans="1:7">
      <c r="A4823" s="65"/>
      <c r="B4823" s="65"/>
      <c r="C4823" s="65"/>
      <c r="D4823" s="65"/>
      <c r="E4823" s="65"/>
      <c r="F4823" s="65"/>
      <c r="G4823" s="129"/>
    </row>
    <row r="4824" spans="1:7">
      <c r="A4824" s="65"/>
      <c r="B4824" s="65"/>
      <c r="C4824" s="65"/>
      <c r="D4824" s="65"/>
      <c r="E4824" s="65"/>
      <c r="F4824" s="65"/>
      <c r="G4824" s="129"/>
    </row>
    <row r="4825" spans="1:7">
      <c r="A4825" s="65"/>
      <c r="B4825" s="65"/>
      <c r="C4825" s="65"/>
      <c r="D4825" s="65"/>
      <c r="E4825" s="65"/>
      <c r="F4825" s="65"/>
      <c r="G4825" s="129"/>
    </row>
    <row r="4826" spans="1:7">
      <c r="A4826" s="65"/>
      <c r="B4826" s="65"/>
      <c r="C4826" s="65"/>
      <c r="D4826" s="65"/>
      <c r="E4826" s="65"/>
      <c r="F4826" s="65"/>
      <c r="G4826" s="129"/>
    </row>
    <row r="4827" spans="1:7">
      <c r="A4827" s="65"/>
      <c r="B4827" s="65"/>
      <c r="C4827" s="65"/>
      <c r="D4827" s="65"/>
      <c r="E4827" s="65"/>
      <c r="F4827" s="65"/>
      <c r="G4827" s="129"/>
    </row>
    <row r="4828" spans="1:7">
      <c r="A4828" s="65"/>
      <c r="B4828" s="65"/>
      <c r="C4828" s="65"/>
      <c r="D4828" s="65"/>
      <c r="E4828" s="65"/>
      <c r="F4828" s="65"/>
      <c r="G4828" s="129"/>
    </row>
    <row r="4829" spans="1:7">
      <c r="A4829" s="65"/>
      <c r="B4829" s="65"/>
      <c r="C4829" s="65"/>
      <c r="D4829" s="65"/>
      <c r="E4829" s="65"/>
      <c r="F4829" s="65"/>
      <c r="G4829" s="129"/>
    </row>
    <row r="4830" spans="1:7">
      <c r="A4830" s="65"/>
      <c r="B4830" s="65"/>
      <c r="C4830" s="65"/>
      <c r="D4830" s="65"/>
      <c r="E4830" s="65"/>
      <c r="F4830" s="65"/>
      <c r="G4830" s="129"/>
    </row>
    <row r="4831" spans="1:7">
      <c r="A4831" s="65"/>
      <c r="B4831" s="65"/>
      <c r="C4831" s="65"/>
      <c r="D4831" s="65"/>
      <c r="E4831" s="65"/>
      <c r="F4831" s="65"/>
      <c r="G4831" s="129"/>
    </row>
    <row r="4832" spans="1:7">
      <c r="A4832" s="65"/>
      <c r="B4832" s="65"/>
      <c r="C4832" s="65"/>
      <c r="D4832" s="65"/>
      <c r="E4832" s="65"/>
      <c r="F4832" s="65"/>
      <c r="G4832" s="129"/>
    </row>
    <row r="4833" spans="1:7">
      <c r="A4833" s="65"/>
      <c r="B4833" s="65"/>
      <c r="C4833" s="65"/>
      <c r="D4833" s="65"/>
      <c r="E4833" s="65"/>
      <c r="F4833" s="65"/>
      <c r="G4833" s="129"/>
    </row>
    <row r="4834" spans="1:7">
      <c r="A4834" s="65"/>
      <c r="B4834" s="65"/>
      <c r="C4834" s="65"/>
      <c r="D4834" s="65"/>
      <c r="E4834" s="65"/>
      <c r="F4834" s="65"/>
      <c r="G4834" s="129"/>
    </row>
    <row r="4835" spans="1:7">
      <c r="A4835" s="65"/>
      <c r="B4835" s="65"/>
      <c r="C4835" s="65"/>
      <c r="D4835" s="65"/>
      <c r="E4835" s="65"/>
      <c r="F4835" s="65"/>
      <c r="G4835" s="129"/>
    </row>
    <row r="4836" spans="1:7">
      <c r="A4836" s="65"/>
      <c r="B4836" s="65"/>
      <c r="C4836" s="65"/>
      <c r="D4836" s="65"/>
      <c r="E4836" s="65"/>
      <c r="F4836" s="65"/>
      <c r="G4836" s="129"/>
    </row>
    <row r="4837" spans="1:7">
      <c r="A4837" s="65"/>
      <c r="B4837" s="65"/>
      <c r="C4837" s="65"/>
      <c r="D4837" s="65"/>
      <c r="E4837" s="65"/>
      <c r="F4837" s="65"/>
      <c r="G4837" s="129"/>
    </row>
    <row r="4838" spans="1:7">
      <c r="A4838" s="65"/>
      <c r="B4838" s="65"/>
      <c r="C4838" s="65"/>
      <c r="D4838" s="65"/>
      <c r="E4838" s="65"/>
      <c r="F4838" s="65"/>
      <c r="G4838" s="129"/>
    </row>
    <row r="4839" spans="1:7">
      <c r="A4839" s="65"/>
      <c r="B4839" s="65"/>
      <c r="C4839" s="65"/>
      <c r="D4839" s="65"/>
      <c r="E4839" s="65"/>
      <c r="F4839" s="65"/>
      <c r="G4839" s="129"/>
    </row>
    <row r="4840" spans="1:7">
      <c r="A4840" s="65"/>
      <c r="B4840" s="65"/>
      <c r="C4840" s="65"/>
      <c r="D4840" s="65"/>
      <c r="E4840" s="65"/>
      <c r="F4840" s="65"/>
      <c r="G4840" s="129"/>
    </row>
    <row r="4841" spans="1:7">
      <c r="A4841" s="65"/>
      <c r="B4841" s="65"/>
      <c r="C4841" s="65"/>
      <c r="D4841" s="65"/>
      <c r="E4841" s="65"/>
      <c r="F4841" s="65"/>
      <c r="G4841" s="129"/>
    </row>
    <row r="4842" spans="1:7">
      <c r="A4842" s="65"/>
      <c r="B4842" s="65"/>
      <c r="C4842" s="65"/>
      <c r="D4842" s="65"/>
      <c r="E4842" s="65"/>
      <c r="F4842" s="65"/>
      <c r="G4842" s="129"/>
    </row>
    <row r="4843" spans="1:7">
      <c r="A4843" s="65"/>
      <c r="B4843" s="65"/>
      <c r="C4843" s="65"/>
      <c r="D4843" s="65"/>
      <c r="E4843" s="65"/>
      <c r="F4843" s="65"/>
      <c r="G4843" s="129"/>
    </row>
    <row r="4844" spans="1:7">
      <c r="A4844" s="65"/>
      <c r="B4844" s="65"/>
      <c r="C4844" s="65"/>
      <c r="D4844" s="65"/>
      <c r="E4844" s="65"/>
      <c r="F4844" s="65"/>
      <c r="G4844" s="129"/>
    </row>
    <row r="4845" spans="1:7">
      <c r="A4845" s="65"/>
      <c r="B4845" s="65"/>
      <c r="C4845" s="65"/>
      <c r="D4845" s="65"/>
      <c r="E4845" s="65"/>
      <c r="F4845" s="65"/>
      <c r="G4845" s="129"/>
    </row>
    <row r="4846" spans="1:7">
      <c r="A4846" s="65"/>
      <c r="B4846" s="65"/>
      <c r="C4846" s="65"/>
      <c r="D4846" s="65"/>
      <c r="E4846" s="65"/>
      <c r="F4846" s="65"/>
      <c r="G4846" s="129"/>
    </row>
    <row r="4847" spans="1:7">
      <c r="A4847" s="65"/>
      <c r="B4847" s="65"/>
      <c r="C4847" s="65"/>
      <c r="D4847" s="65"/>
      <c r="E4847" s="65"/>
      <c r="F4847" s="65"/>
      <c r="G4847" s="129"/>
    </row>
    <row r="4848" spans="1:7">
      <c r="A4848" s="65"/>
      <c r="B4848" s="65"/>
      <c r="C4848" s="65"/>
      <c r="D4848" s="65"/>
      <c r="E4848" s="65"/>
      <c r="F4848" s="65"/>
      <c r="G4848" s="129"/>
    </row>
    <row r="4849" spans="1:7">
      <c r="A4849" s="65"/>
      <c r="B4849" s="65"/>
      <c r="C4849" s="65"/>
      <c r="D4849" s="65"/>
      <c r="E4849" s="65"/>
      <c r="F4849" s="65"/>
      <c r="G4849" s="129"/>
    </row>
    <row r="4850" spans="1:7">
      <c r="A4850" s="65"/>
      <c r="B4850" s="65"/>
      <c r="C4850" s="65"/>
      <c r="D4850" s="65"/>
      <c r="E4850" s="65"/>
      <c r="F4850" s="65"/>
      <c r="G4850" s="129"/>
    </row>
    <row r="4851" spans="1:7">
      <c r="A4851" s="65"/>
      <c r="B4851" s="65"/>
      <c r="C4851" s="65"/>
      <c r="D4851" s="65"/>
      <c r="E4851" s="65"/>
      <c r="F4851" s="65"/>
      <c r="G4851" s="129"/>
    </row>
    <row r="4852" spans="1:7">
      <c r="A4852" s="65"/>
      <c r="B4852" s="65"/>
      <c r="C4852" s="65"/>
      <c r="D4852" s="65"/>
      <c r="E4852" s="65"/>
      <c r="F4852" s="65"/>
      <c r="G4852" s="129"/>
    </row>
    <row r="4853" spans="1:7">
      <c r="A4853" s="65"/>
      <c r="B4853" s="65"/>
      <c r="C4853" s="65"/>
      <c r="D4853" s="65"/>
      <c r="E4853" s="65"/>
      <c r="F4853" s="65"/>
      <c r="G4853" s="129"/>
    </row>
    <row r="4854" spans="1:7">
      <c r="A4854" s="65"/>
      <c r="B4854" s="65"/>
      <c r="C4854" s="65"/>
      <c r="D4854" s="65"/>
      <c r="E4854" s="65"/>
      <c r="F4854" s="65"/>
      <c r="G4854" s="129"/>
    </row>
    <row r="4855" spans="1:7">
      <c r="A4855" s="65"/>
      <c r="B4855" s="65"/>
      <c r="C4855" s="65"/>
      <c r="D4855" s="65"/>
      <c r="E4855" s="65"/>
      <c r="F4855" s="65"/>
      <c r="G4855" s="129"/>
    </row>
    <row r="4856" spans="1:7">
      <c r="A4856" s="65"/>
      <c r="B4856" s="65"/>
      <c r="C4856" s="65"/>
      <c r="D4856" s="65"/>
      <c r="E4856" s="65"/>
      <c r="F4856" s="65"/>
      <c r="G4856" s="129"/>
    </row>
    <row r="4857" spans="1:7">
      <c r="A4857" s="65"/>
      <c r="B4857" s="65"/>
      <c r="C4857" s="65"/>
      <c r="D4857" s="65"/>
      <c r="E4857" s="65"/>
      <c r="F4857" s="65"/>
      <c r="G4857" s="129"/>
    </row>
    <row r="4858" spans="1:7">
      <c r="A4858" s="65"/>
      <c r="B4858" s="65"/>
      <c r="C4858" s="65"/>
      <c r="D4858" s="65"/>
      <c r="E4858" s="65"/>
      <c r="F4858" s="65"/>
      <c r="G4858" s="129"/>
    </row>
    <row r="4859" spans="1:7">
      <c r="A4859" s="65"/>
      <c r="B4859" s="65"/>
      <c r="C4859" s="65"/>
      <c r="D4859" s="65"/>
      <c r="E4859" s="65"/>
      <c r="F4859" s="65"/>
      <c r="G4859" s="129"/>
    </row>
    <row r="4860" spans="1:7">
      <c r="A4860" s="65"/>
      <c r="B4860" s="65"/>
      <c r="C4860" s="65"/>
      <c r="D4860" s="65"/>
      <c r="E4860" s="65"/>
      <c r="F4860" s="65"/>
      <c r="G4860" s="129"/>
    </row>
    <row r="4861" spans="1:7">
      <c r="A4861" s="65"/>
      <c r="B4861" s="65"/>
      <c r="C4861" s="65"/>
      <c r="D4861" s="65"/>
      <c r="E4861" s="65"/>
      <c r="F4861" s="65"/>
      <c r="G4861" s="129"/>
    </row>
    <row r="4862" spans="1:7">
      <c r="A4862" s="65"/>
      <c r="B4862" s="65"/>
      <c r="C4862" s="65"/>
      <c r="D4862" s="65"/>
      <c r="E4862" s="65"/>
      <c r="F4862" s="65"/>
      <c r="G4862" s="129"/>
    </row>
    <row r="4863" spans="1:7">
      <c r="A4863" s="65"/>
      <c r="B4863" s="65"/>
      <c r="C4863" s="65"/>
      <c r="D4863" s="65"/>
      <c r="E4863" s="65"/>
      <c r="F4863" s="65"/>
      <c r="G4863" s="129"/>
    </row>
    <row r="4864" spans="1:7">
      <c r="A4864" s="65"/>
      <c r="B4864" s="65"/>
      <c r="C4864" s="65"/>
      <c r="D4864" s="65"/>
      <c r="E4864" s="65"/>
      <c r="F4864" s="65"/>
      <c r="G4864" s="129"/>
    </row>
    <row r="4865" spans="1:7">
      <c r="A4865" s="65"/>
      <c r="B4865" s="65"/>
      <c r="C4865" s="65"/>
      <c r="D4865" s="65"/>
      <c r="E4865" s="65"/>
      <c r="F4865" s="65"/>
      <c r="G4865" s="129"/>
    </row>
    <row r="4866" spans="1:7">
      <c r="A4866" s="65"/>
      <c r="B4866" s="65"/>
      <c r="C4866" s="65"/>
      <c r="D4866" s="65"/>
      <c r="E4866" s="65"/>
      <c r="F4866" s="65"/>
      <c r="G4866" s="129"/>
    </row>
    <row r="4867" spans="1:7">
      <c r="A4867" s="65"/>
      <c r="B4867" s="65"/>
      <c r="C4867" s="65"/>
      <c r="D4867" s="65"/>
      <c r="E4867" s="65"/>
      <c r="F4867" s="65"/>
      <c r="G4867" s="129"/>
    </row>
    <row r="4868" spans="1:7">
      <c r="A4868" s="65"/>
      <c r="B4868" s="65"/>
      <c r="C4868" s="65"/>
      <c r="D4868" s="65"/>
      <c r="E4868" s="65"/>
      <c r="F4868" s="65"/>
      <c r="G4868" s="129"/>
    </row>
    <row r="4869" spans="1:7">
      <c r="A4869" s="65"/>
      <c r="B4869" s="65"/>
      <c r="C4869" s="65"/>
      <c r="D4869" s="65"/>
      <c r="E4869" s="65"/>
      <c r="F4869" s="65"/>
      <c r="G4869" s="129"/>
    </row>
    <row r="4870" spans="1:7">
      <c r="A4870" s="65"/>
      <c r="B4870" s="65"/>
      <c r="C4870" s="65"/>
      <c r="D4870" s="65"/>
      <c r="E4870" s="65"/>
      <c r="F4870" s="65"/>
      <c r="G4870" s="129"/>
    </row>
    <row r="4871" spans="1:7">
      <c r="A4871" s="65"/>
      <c r="B4871" s="65"/>
      <c r="C4871" s="65"/>
      <c r="D4871" s="65"/>
      <c r="E4871" s="65"/>
      <c r="F4871" s="65"/>
      <c r="G4871" s="129"/>
    </row>
    <row r="4872" spans="1:7">
      <c r="A4872" s="65"/>
      <c r="B4872" s="65"/>
      <c r="C4872" s="65"/>
      <c r="D4872" s="65"/>
      <c r="E4872" s="65"/>
      <c r="F4872" s="65"/>
      <c r="G4872" s="129"/>
    </row>
    <row r="4873" spans="1:7">
      <c r="A4873" s="65"/>
      <c r="B4873" s="65"/>
      <c r="C4873" s="65"/>
      <c r="D4873" s="65"/>
      <c r="E4873" s="65"/>
      <c r="F4873" s="65"/>
      <c r="G4873" s="129"/>
    </row>
    <row r="4874" spans="1:7">
      <c r="A4874" s="65"/>
      <c r="B4874" s="65"/>
      <c r="C4874" s="65"/>
      <c r="D4874" s="65"/>
      <c r="E4874" s="65"/>
      <c r="F4874" s="65"/>
      <c r="G4874" s="129"/>
    </row>
    <row r="4875" spans="1:7">
      <c r="A4875" s="65"/>
      <c r="B4875" s="65"/>
      <c r="C4875" s="65"/>
      <c r="D4875" s="65"/>
      <c r="E4875" s="65"/>
      <c r="F4875" s="65"/>
      <c r="G4875" s="129"/>
    </row>
    <row r="4876" spans="1:7">
      <c r="A4876" s="65"/>
      <c r="B4876" s="65"/>
      <c r="C4876" s="65"/>
      <c r="D4876" s="65"/>
      <c r="E4876" s="65"/>
      <c r="F4876" s="65"/>
      <c r="G4876" s="129"/>
    </row>
    <row r="4877" spans="1:7">
      <c r="A4877" s="65"/>
      <c r="B4877" s="65"/>
      <c r="C4877" s="65"/>
      <c r="D4877" s="65"/>
      <c r="E4877" s="65"/>
      <c r="F4877" s="65"/>
      <c r="G4877" s="129"/>
    </row>
    <row r="4878" spans="1:7">
      <c r="A4878" s="65"/>
      <c r="B4878" s="65"/>
      <c r="C4878" s="65"/>
      <c r="D4878" s="65"/>
      <c r="E4878" s="65"/>
      <c r="F4878" s="65"/>
      <c r="G4878" s="129"/>
    </row>
    <row r="4879" spans="1:7">
      <c r="A4879" s="65"/>
      <c r="B4879" s="65"/>
      <c r="C4879" s="65"/>
      <c r="D4879" s="65"/>
      <c r="E4879" s="65"/>
      <c r="F4879" s="65"/>
      <c r="G4879" s="129"/>
    </row>
    <row r="4880" spans="1:7">
      <c r="A4880" s="65"/>
      <c r="B4880" s="65"/>
      <c r="C4880" s="65"/>
      <c r="D4880" s="65"/>
      <c r="E4880" s="65"/>
      <c r="F4880" s="65"/>
      <c r="G4880" s="129"/>
    </row>
    <row r="4881" spans="1:7">
      <c r="A4881" s="65"/>
      <c r="B4881" s="65"/>
      <c r="C4881" s="65"/>
      <c r="D4881" s="65"/>
      <c r="E4881" s="65"/>
      <c r="F4881" s="65"/>
      <c r="G4881" s="129"/>
    </row>
    <row r="4882" spans="1:7">
      <c r="A4882" s="65"/>
      <c r="B4882" s="65"/>
      <c r="C4882" s="65"/>
      <c r="D4882" s="65"/>
      <c r="E4882" s="65"/>
      <c r="F4882" s="65"/>
      <c r="G4882" s="129"/>
    </row>
    <row r="4883" spans="1:7">
      <c r="A4883" s="65"/>
      <c r="B4883" s="65"/>
      <c r="C4883" s="65"/>
      <c r="D4883" s="65"/>
      <c r="E4883" s="65"/>
      <c r="F4883" s="65"/>
      <c r="G4883" s="129"/>
    </row>
    <row r="4884" spans="1:7">
      <c r="A4884" s="65"/>
      <c r="B4884" s="65"/>
      <c r="C4884" s="65"/>
      <c r="D4884" s="65"/>
      <c r="E4884" s="65"/>
      <c r="F4884" s="65"/>
      <c r="G4884" s="129"/>
    </row>
    <row r="4885" spans="1:7">
      <c r="A4885" s="65"/>
      <c r="B4885" s="65"/>
      <c r="C4885" s="65"/>
      <c r="D4885" s="65"/>
      <c r="E4885" s="65"/>
      <c r="F4885" s="65"/>
      <c r="G4885" s="129"/>
    </row>
    <row r="4886" spans="1:7">
      <c r="A4886" s="65"/>
      <c r="B4886" s="65"/>
      <c r="C4886" s="65"/>
      <c r="D4886" s="65"/>
      <c r="E4886" s="65"/>
      <c r="F4886" s="65"/>
      <c r="G4886" s="129"/>
    </row>
    <row r="4887" spans="1:7">
      <c r="A4887" s="65"/>
      <c r="B4887" s="65"/>
      <c r="C4887" s="65"/>
      <c r="D4887" s="65"/>
      <c r="E4887" s="65"/>
      <c r="F4887" s="65"/>
      <c r="G4887" s="129"/>
    </row>
    <row r="4888" spans="1:7">
      <c r="A4888" s="65"/>
      <c r="B4888" s="65"/>
      <c r="C4888" s="65"/>
      <c r="D4888" s="65"/>
      <c r="E4888" s="65"/>
      <c r="F4888" s="65"/>
      <c r="G4888" s="129"/>
    </row>
    <row r="4889" spans="1:7">
      <c r="A4889" s="65"/>
      <c r="B4889" s="65"/>
      <c r="C4889" s="65"/>
      <c r="D4889" s="65"/>
      <c r="E4889" s="65"/>
      <c r="F4889" s="65"/>
      <c r="G4889" s="129"/>
    </row>
    <row r="4890" spans="1:7">
      <c r="A4890" s="65"/>
      <c r="B4890" s="65"/>
      <c r="C4890" s="65"/>
      <c r="D4890" s="65"/>
      <c r="E4890" s="65"/>
      <c r="F4890" s="65"/>
      <c r="G4890" s="129"/>
    </row>
    <row r="4891" spans="1:7">
      <c r="A4891" s="65"/>
      <c r="B4891" s="65"/>
      <c r="C4891" s="65"/>
      <c r="D4891" s="65"/>
      <c r="E4891" s="65"/>
      <c r="F4891" s="65"/>
      <c r="G4891" s="129"/>
    </row>
    <row r="4892" spans="1:7">
      <c r="A4892" s="65"/>
      <c r="B4892" s="65"/>
      <c r="C4892" s="65"/>
      <c r="D4892" s="65"/>
      <c r="E4892" s="65"/>
      <c r="F4892" s="65"/>
      <c r="G4892" s="129"/>
    </row>
    <row r="4893" spans="1:7">
      <c r="A4893" s="65"/>
      <c r="B4893" s="65"/>
      <c r="C4893" s="65"/>
      <c r="D4893" s="65"/>
      <c r="E4893" s="65"/>
      <c r="F4893" s="65"/>
      <c r="G4893" s="129"/>
    </row>
    <row r="4894" spans="1:7">
      <c r="A4894" s="65"/>
      <c r="B4894" s="65"/>
      <c r="C4894" s="65"/>
      <c r="D4894" s="65"/>
      <c r="E4894" s="65"/>
      <c r="F4894" s="65"/>
      <c r="G4894" s="129"/>
    </row>
    <row r="4895" spans="1:7">
      <c r="A4895" s="65"/>
      <c r="B4895" s="65"/>
      <c r="C4895" s="65"/>
      <c r="D4895" s="65"/>
      <c r="E4895" s="65"/>
      <c r="F4895" s="65"/>
      <c r="G4895" s="129"/>
    </row>
    <row r="4896" spans="1:7">
      <c r="A4896" s="65"/>
      <c r="B4896" s="65"/>
      <c r="C4896" s="65"/>
      <c r="D4896" s="65"/>
      <c r="E4896" s="65"/>
      <c r="F4896" s="65"/>
      <c r="G4896" s="129"/>
    </row>
    <row r="4897" spans="1:7">
      <c r="A4897" s="65"/>
      <c r="B4897" s="65"/>
      <c r="C4897" s="65"/>
      <c r="D4897" s="65"/>
      <c r="E4897" s="65"/>
      <c r="F4897" s="65"/>
      <c r="G4897" s="129"/>
    </row>
    <row r="4898" spans="1:7">
      <c r="A4898" s="65"/>
      <c r="B4898" s="65"/>
      <c r="C4898" s="65"/>
      <c r="D4898" s="65"/>
      <c r="E4898" s="65"/>
      <c r="F4898" s="65"/>
      <c r="G4898" s="129"/>
    </row>
    <row r="4899" spans="1:7">
      <c r="A4899" s="65"/>
      <c r="B4899" s="65"/>
      <c r="C4899" s="65"/>
      <c r="D4899" s="65"/>
      <c r="E4899" s="65"/>
      <c r="F4899" s="65"/>
      <c r="G4899" s="129"/>
    </row>
    <row r="4900" spans="1:7">
      <c r="A4900" s="65"/>
      <c r="B4900" s="65"/>
      <c r="C4900" s="65"/>
      <c r="D4900" s="65"/>
      <c r="E4900" s="65"/>
      <c r="F4900" s="65"/>
      <c r="G4900" s="129"/>
    </row>
    <row r="4901" spans="1:7">
      <c r="A4901" s="65"/>
      <c r="B4901" s="65"/>
      <c r="C4901" s="65"/>
      <c r="D4901" s="65"/>
      <c r="E4901" s="65"/>
      <c r="F4901" s="65"/>
      <c r="G4901" s="129"/>
    </row>
    <row r="4902" spans="1:7">
      <c r="A4902" s="65"/>
      <c r="B4902" s="65"/>
      <c r="C4902" s="65"/>
      <c r="D4902" s="65"/>
      <c r="E4902" s="65"/>
      <c r="F4902" s="65"/>
      <c r="G4902" s="129"/>
    </row>
    <row r="4903" spans="1:7">
      <c r="A4903" s="65"/>
      <c r="B4903" s="65"/>
      <c r="C4903" s="65"/>
      <c r="D4903" s="65"/>
      <c r="E4903" s="65"/>
      <c r="F4903" s="65"/>
      <c r="G4903" s="129"/>
    </row>
    <row r="4904" spans="1:7">
      <c r="A4904" s="65"/>
      <c r="B4904" s="65"/>
      <c r="C4904" s="65"/>
      <c r="D4904" s="65"/>
      <c r="E4904" s="65"/>
      <c r="F4904" s="65"/>
      <c r="G4904" s="129"/>
    </row>
    <row r="4905" spans="1:7">
      <c r="A4905" s="65"/>
      <c r="B4905" s="65"/>
      <c r="C4905" s="65"/>
      <c r="D4905" s="65"/>
      <c r="E4905" s="65"/>
      <c r="F4905" s="65"/>
      <c r="G4905" s="129"/>
    </row>
    <row r="4906" spans="1:7">
      <c r="A4906" s="65"/>
      <c r="B4906" s="65"/>
      <c r="C4906" s="65"/>
      <c r="D4906" s="65"/>
      <c r="E4906" s="65"/>
      <c r="F4906" s="65"/>
      <c r="G4906" s="129"/>
    </row>
    <row r="4907" spans="1:7">
      <c r="A4907" s="65"/>
      <c r="B4907" s="65"/>
      <c r="C4907" s="65"/>
      <c r="D4907" s="65"/>
      <c r="E4907" s="65"/>
      <c r="F4907" s="65"/>
      <c r="G4907" s="129"/>
    </row>
    <row r="4908" spans="1:7">
      <c r="A4908" s="65"/>
      <c r="B4908" s="65"/>
      <c r="C4908" s="65"/>
      <c r="D4908" s="65"/>
      <c r="E4908" s="65"/>
      <c r="F4908" s="65"/>
      <c r="G4908" s="129"/>
    </row>
    <row r="4909" spans="1:7">
      <c r="A4909" s="65"/>
      <c r="B4909" s="65"/>
      <c r="C4909" s="65"/>
      <c r="D4909" s="65"/>
      <c r="E4909" s="65"/>
      <c r="F4909" s="65"/>
      <c r="G4909" s="129"/>
    </row>
    <row r="4910" spans="1:7">
      <c r="A4910" s="65"/>
      <c r="B4910" s="65"/>
      <c r="C4910" s="65"/>
      <c r="D4910" s="65"/>
      <c r="E4910" s="65"/>
      <c r="F4910" s="65"/>
      <c r="G4910" s="129"/>
    </row>
    <row r="4911" spans="1:7">
      <c r="A4911" s="65"/>
      <c r="B4911" s="65"/>
      <c r="C4911" s="65"/>
      <c r="D4911" s="65"/>
      <c r="E4911" s="65"/>
      <c r="F4911" s="65"/>
      <c r="G4911" s="129"/>
    </row>
    <row r="4912" spans="1:7">
      <c r="A4912" s="65"/>
      <c r="B4912" s="65"/>
      <c r="C4912" s="65"/>
      <c r="D4912" s="65"/>
      <c r="E4912" s="65"/>
      <c r="F4912" s="65"/>
      <c r="G4912" s="129"/>
    </row>
    <row r="4913" spans="1:7">
      <c r="A4913" s="65"/>
      <c r="B4913" s="65"/>
      <c r="C4913" s="65"/>
      <c r="D4913" s="65"/>
      <c r="E4913" s="65"/>
      <c r="F4913" s="65"/>
      <c r="G4913" s="129"/>
    </row>
    <row r="4914" spans="1:7">
      <c r="A4914" s="65"/>
      <c r="B4914" s="65"/>
      <c r="C4914" s="65"/>
      <c r="D4914" s="65"/>
      <c r="E4914" s="65"/>
      <c r="F4914" s="65"/>
      <c r="G4914" s="129"/>
    </row>
    <row r="4915" spans="1:7">
      <c r="A4915" s="65"/>
      <c r="B4915" s="65"/>
      <c r="C4915" s="65"/>
      <c r="D4915" s="65"/>
      <c r="E4915" s="65"/>
      <c r="F4915" s="65"/>
      <c r="G4915" s="129"/>
    </row>
    <row r="4916" spans="1:7">
      <c r="A4916" s="65"/>
      <c r="B4916" s="65"/>
      <c r="C4916" s="65"/>
      <c r="D4916" s="65"/>
      <c r="E4916" s="65"/>
      <c r="F4916" s="65"/>
      <c r="G4916" s="129"/>
    </row>
    <row r="4917" spans="1:7">
      <c r="A4917" s="65"/>
      <c r="B4917" s="65"/>
      <c r="C4917" s="65"/>
      <c r="D4917" s="65"/>
      <c r="E4917" s="65"/>
      <c r="F4917" s="65"/>
      <c r="G4917" s="129"/>
    </row>
    <row r="4918" spans="1:7">
      <c r="A4918" s="65"/>
      <c r="B4918" s="65"/>
      <c r="C4918" s="65"/>
      <c r="D4918" s="65"/>
      <c r="E4918" s="65"/>
      <c r="F4918" s="65"/>
      <c r="G4918" s="129"/>
    </row>
    <row r="4919" spans="1:7">
      <c r="A4919" s="65"/>
      <c r="B4919" s="65"/>
      <c r="C4919" s="65"/>
      <c r="D4919" s="65"/>
      <c r="E4919" s="65"/>
      <c r="F4919" s="65"/>
      <c r="G4919" s="129"/>
    </row>
    <row r="4920" spans="1:7">
      <c r="A4920" s="65"/>
      <c r="B4920" s="65"/>
      <c r="C4920" s="65"/>
      <c r="D4920" s="65"/>
      <c r="E4920" s="65"/>
      <c r="F4920" s="65"/>
      <c r="G4920" s="129"/>
    </row>
    <row r="4921" spans="1:7">
      <c r="A4921" s="65"/>
      <c r="B4921" s="65"/>
      <c r="C4921" s="65"/>
      <c r="D4921" s="65"/>
      <c r="E4921" s="65"/>
      <c r="F4921" s="65"/>
      <c r="G4921" s="129"/>
    </row>
    <row r="4922" spans="1:7">
      <c r="A4922" s="65"/>
      <c r="B4922" s="65"/>
      <c r="C4922" s="65"/>
      <c r="D4922" s="65"/>
      <c r="E4922" s="65"/>
      <c r="F4922" s="65"/>
      <c r="G4922" s="129"/>
    </row>
    <row r="4923" spans="1:7">
      <c r="A4923" s="65"/>
      <c r="B4923" s="65"/>
      <c r="C4923" s="65"/>
      <c r="D4923" s="65"/>
      <c r="E4923" s="65"/>
      <c r="F4923" s="65"/>
      <c r="G4923" s="129"/>
    </row>
    <row r="4924" spans="1:7">
      <c r="A4924" s="65"/>
      <c r="B4924" s="65"/>
      <c r="C4924" s="65"/>
      <c r="D4924" s="65"/>
      <c r="E4924" s="65"/>
      <c r="F4924" s="65"/>
      <c r="G4924" s="129"/>
    </row>
    <row r="4925" spans="1:7">
      <c r="A4925" s="65"/>
      <c r="B4925" s="65"/>
      <c r="C4925" s="65"/>
      <c r="D4925" s="65"/>
      <c r="E4925" s="65"/>
      <c r="F4925" s="65"/>
      <c r="G4925" s="129"/>
    </row>
    <row r="4926" spans="1:7">
      <c r="A4926" s="65"/>
      <c r="B4926" s="65"/>
      <c r="C4926" s="65"/>
      <c r="D4926" s="65"/>
      <c r="E4926" s="65"/>
      <c r="F4926" s="65"/>
      <c r="G4926" s="129"/>
    </row>
    <row r="4927" spans="1:7">
      <c r="A4927" s="65"/>
      <c r="B4927" s="65"/>
      <c r="C4927" s="65"/>
      <c r="D4927" s="65"/>
      <c r="E4927" s="65"/>
      <c r="F4927" s="65"/>
      <c r="G4927" s="129"/>
    </row>
    <row r="4928" spans="1:7">
      <c r="A4928" s="65"/>
      <c r="B4928" s="65"/>
      <c r="C4928" s="65"/>
      <c r="D4928" s="65"/>
      <c r="E4928" s="65"/>
      <c r="F4928" s="65"/>
      <c r="G4928" s="129"/>
    </row>
    <row r="4929" spans="1:7">
      <c r="A4929" s="65"/>
      <c r="B4929" s="65"/>
      <c r="C4929" s="65"/>
      <c r="D4929" s="65"/>
      <c r="E4929" s="65"/>
      <c r="F4929" s="65"/>
      <c r="G4929" s="129"/>
    </row>
    <row r="4930" spans="1:7">
      <c r="A4930" s="65"/>
      <c r="B4930" s="65"/>
      <c r="C4930" s="65"/>
      <c r="D4930" s="65"/>
      <c r="E4930" s="65"/>
      <c r="F4930" s="65"/>
      <c r="G4930" s="129"/>
    </row>
    <row r="4931" spans="1:7">
      <c r="A4931" s="65"/>
      <c r="B4931" s="65"/>
      <c r="C4931" s="65"/>
      <c r="D4931" s="65"/>
      <c r="E4931" s="65"/>
      <c r="F4931" s="65"/>
      <c r="G4931" s="129"/>
    </row>
    <row r="4932" spans="1:7">
      <c r="A4932" s="65"/>
      <c r="B4932" s="65"/>
      <c r="C4932" s="65"/>
      <c r="D4932" s="65"/>
      <c r="E4932" s="65"/>
      <c r="F4932" s="65"/>
      <c r="G4932" s="129"/>
    </row>
    <row r="4933" spans="1:7">
      <c r="A4933" s="65"/>
      <c r="B4933" s="65"/>
      <c r="C4933" s="65"/>
      <c r="D4933" s="65"/>
      <c r="E4933" s="65"/>
      <c r="F4933" s="65"/>
      <c r="G4933" s="129"/>
    </row>
    <row r="4934" spans="1:7">
      <c r="A4934" s="65"/>
      <c r="B4934" s="65"/>
      <c r="C4934" s="65"/>
      <c r="D4934" s="65"/>
      <c r="E4934" s="65"/>
      <c r="F4934" s="65"/>
      <c r="G4934" s="129"/>
    </row>
    <row r="4935" spans="1:7">
      <c r="A4935" s="65"/>
      <c r="B4935" s="65"/>
      <c r="C4935" s="65"/>
      <c r="D4935" s="65"/>
      <c r="E4935" s="65"/>
      <c r="F4935" s="65"/>
      <c r="G4935" s="129"/>
    </row>
    <row r="4936" spans="1:7">
      <c r="A4936" s="65"/>
      <c r="B4936" s="65"/>
      <c r="C4936" s="65"/>
      <c r="D4936" s="65"/>
      <c r="E4936" s="65"/>
      <c r="F4936" s="65"/>
      <c r="G4936" s="129"/>
    </row>
    <row r="4937" spans="1:7">
      <c r="A4937" s="65"/>
      <c r="B4937" s="65"/>
      <c r="C4937" s="65"/>
      <c r="D4937" s="65"/>
      <c r="E4937" s="65"/>
      <c r="F4937" s="65"/>
      <c r="G4937" s="129"/>
    </row>
    <row r="4938" spans="1:7">
      <c r="A4938" s="65"/>
      <c r="B4938" s="65"/>
      <c r="C4938" s="65"/>
      <c r="D4938" s="65"/>
      <c r="E4938" s="65"/>
      <c r="F4938" s="65"/>
      <c r="G4938" s="129"/>
    </row>
    <row r="4939" spans="1:7">
      <c r="A4939" s="65"/>
      <c r="B4939" s="65"/>
      <c r="C4939" s="65"/>
      <c r="D4939" s="65"/>
      <c r="E4939" s="65"/>
      <c r="F4939" s="65"/>
      <c r="G4939" s="129"/>
    </row>
    <row r="4940" spans="1:7">
      <c r="A4940" s="65"/>
      <c r="B4940" s="65"/>
      <c r="C4940" s="65"/>
      <c r="D4940" s="65"/>
      <c r="E4940" s="65"/>
      <c r="F4940" s="65"/>
      <c r="G4940" s="129"/>
    </row>
    <row r="4941" spans="1:7">
      <c r="A4941" s="65"/>
      <c r="B4941" s="65"/>
      <c r="C4941" s="65"/>
      <c r="D4941" s="65"/>
      <c r="E4941" s="65"/>
      <c r="F4941" s="65"/>
      <c r="G4941" s="129"/>
    </row>
    <row r="4942" spans="1:7">
      <c r="A4942" s="65"/>
      <c r="B4942" s="65"/>
      <c r="C4942" s="65"/>
      <c r="D4942" s="65"/>
      <c r="E4942" s="65"/>
      <c r="F4942" s="65"/>
      <c r="G4942" s="129"/>
    </row>
    <row r="4943" spans="1:7">
      <c r="A4943" s="65"/>
      <c r="B4943" s="65"/>
      <c r="C4943" s="65"/>
      <c r="D4943" s="65"/>
      <c r="E4943" s="65"/>
      <c r="F4943" s="65"/>
      <c r="G4943" s="129"/>
    </row>
    <row r="4944" spans="1:7">
      <c r="A4944" s="65"/>
      <c r="B4944" s="65"/>
      <c r="C4944" s="65"/>
      <c r="D4944" s="65"/>
      <c r="E4944" s="65"/>
      <c r="F4944" s="65"/>
      <c r="G4944" s="129"/>
    </row>
    <row r="4945" spans="1:7">
      <c r="A4945" s="65"/>
      <c r="B4945" s="65"/>
      <c r="C4945" s="65"/>
      <c r="D4945" s="65"/>
      <c r="E4945" s="65"/>
      <c r="F4945" s="65"/>
      <c r="G4945" s="129"/>
    </row>
    <row r="4946" spans="1:7">
      <c r="A4946" s="65"/>
      <c r="B4946" s="65"/>
      <c r="C4946" s="65"/>
      <c r="D4946" s="65"/>
      <c r="E4946" s="65"/>
      <c r="F4946" s="65"/>
      <c r="G4946" s="129"/>
    </row>
    <row r="4947" spans="1:7">
      <c r="A4947" s="65"/>
      <c r="B4947" s="65"/>
      <c r="C4947" s="65"/>
      <c r="D4947" s="65"/>
      <c r="E4947" s="65"/>
      <c r="F4947" s="65"/>
      <c r="G4947" s="129"/>
    </row>
    <row r="4948" spans="1:7">
      <c r="A4948" s="65"/>
      <c r="B4948" s="65"/>
      <c r="C4948" s="65"/>
      <c r="D4948" s="65"/>
      <c r="E4948" s="65"/>
      <c r="F4948" s="65"/>
      <c r="G4948" s="129"/>
    </row>
    <row r="4949" spans="1:7">
      <c r="A4949" s="65"/>
      <c r="B4949" s="65"/>
      <c r="C4949" s="65"/>
      <c r="D4949" s="65"/>
      <c r="E4949" s="65"/>
      <c r="F4949" s="65"/>
      <c r="G4949" s="129"/>
    </row>
    <row r="4950" spans="1:7">
      <c r="A4950" s="65"/>
      <c r="B4950" s="65"/>
      <c r="C4950" s="65"/>
      <c r="D4950" s="65"/>
      <c r="E4950" s="65"/>
      <c r="F4950" s="65"/>
      <c r="G4950" s="129"/>
    </row>
    <row r="4951" spans="1:7">
      <c r="A4951" s="65"/>
      <c r="B4951" s="65"/>
      <c r="C4951" s="65"/>
      <c r="D4951" s="65"/>
      <c r="E4951" s="65"/>
      <c r="F4951" s="65"/>
      <c r="G4951" s="129"/>
    </row>
    <row r="4952" spans="1:7">
      <c r="A4952" s="65"/>
      <c r="B4952" s="65"/>
      <c r="C4952" s="65"/>
      <c r="D4952" s="65"/>
      <c r="E4952" s="65"/>
      <c r="F4952" s="65"/>
      <c r="G4952" s="129"/>
    </row>
    <row r="4953" spans="1:7">
      <c r="A4953" s="65"/>
      <c r="B4953" s="65"/>
      <c r="C4953" s="65"/>
      <c r="D4953" s="65"/>
      <c r="E4953" s="65"/>
      <c r="F4953" s="65"/>
      <c r="G4953" s="129"/>
    </row>
    <row r="4954" spans="1:7">
      <c r="A4954" s="65"/>
      <c r="B4954" s="65"/>
      <c r="C4954" s="65"/>
      <c r="D4954" s="65"/>
      <c r="E4954" s="65"/>
      <c r="F4954" s="65"/>
      <c r="G4954" s="129"/>
    </row>
    <row r="4955" spans="1:7">
      <c r="A4955" s="65"/>
      <c r="B4955" s="65"/>
      <c r="C4955" s="65"/>
      <c r="D4955" s="65"/>
      <c r="E4955" s="65"/>
      <c r="F4955" s="65"/>
      <c r="G4955" s="129"/>
    </row>
    <row r="4956" spans="1:7">
      <c r="A4956" s="65"/>
      <c r="B4956" s="65"/>
      <c r="C4956" s="65"/>
      <c r="D4956" s="65"/>
      <c r="E4956" s="65"/>
      <c r="F4956" s="65"/>
      <c r="G4956" s="129"/>
    </row>
    <row r="4957" spans="1:7">
      <c r="A4957" s="65"/>
      <c r="B4957" s="65"/>
      <c r="C4957" s="65"/>
      <c r="D4957" s="65"/>
      <c r="E4957" s="65"/>
      <c r="F4957" s="65"/>
      <c r="G4957" s="129"/>
    </row>
    <row r="4958" spans="1:7">
      <c r="A4958" s="65"/>
      <c r="B4958" s="65"/>
      <c r="C4958" s="65"/>
      <c r="D4958" s="65"/>
      <c r="E4958" s="65"/>
      <c r="F4958" s="65"/>
      <c r="G4958" s="129"/>
    </row>
    <row r="4959" spans="1:7">
      <c r="A4959" s="65"/>
      <c r="B4959" s="65"/>
      <c r="C4959" s="65"/>
      <c r="D4959" s="65"/>
      <c r="E4959" s="65"/>
      <c r="F4959" s="65"/>
      <c r="G4959" s="129"/>
    </row>
    <row r="4960" spans="1:7">
      <c r="A4960" s="65"/>
      <c r="B4960" s="65"/>
      <c r="C4960" s="65"/>
      <c r="D4960" s="65"/>
      <c r="E4960" s="65"/>
      <c r="F4960" s="65"/>
      <c r="G4960" s="129"/>
    </row>
    <row r="4961" spans="1:7">
      <c r="A4961" s="65"/>
      <c r="B4961" s="65"/>
      <c r="C4961" s="65"/>
      <c r="D4961" s="65"/>
      <c r="E4961" s="65"/>
      <c r="F4961" s="65"/>
      <c r="G4961" s="129"/>
    </row>
    <row r="4962" spans="1:7">
      <c r="A4962" s="65"/>
      <c r="B4962" s="65"/>
      <c r="C4962" s="65"/>
      <c r="D4962" s="65"/>
      <c r="E4962" s="65"/>
      <c r="F4962" s="65"/>
      <c r="G4962" s="129"/>
    </row>
    <row r="4963" spans="1:7">
      <c r="A4963" s="65"/>
      <c r="B4963" s="65"/>
      <c r="C4963" s="65"/>
      <c r="D4963" s="65"/>
      <c r="E4963" s="65"/>
      <c r="F4963" s="65"/>
      <c r="G4963" s="129"/>
    </row>
    <row r="4964" spans="1:7">
      <c r="A4964" s="65"/>
      <c r="B4964" s="65"/>
      <c r="C4964" s="65"/>
      <c r="D4964" s="65"/>
      <c r="E4964" s="65"/>
      <c r="F4964" s="65"/>
      <c r="G4964" s="129"/>
    </row>
    <row r="4965" spans="1:7">
      <c r="A4965" s="65"/>
      <c r="B4965" s="65"/>
      <c r="C4965" s="65"/>
      <c r="D4965" s="65"/>
      <c r="E4965" s="65"/>
      <c r="F4965" s="65"/>
      <c r="G4965" s="129"/>
    </row>
    <row r="4966" spans="1:7">
      <c r="A4966" s="65"/>
      <c r="B4966" s="65"/>
      <c r="C4966" s="65"/>
      <c r="D4966" s="65"/>
      <c r="E4966" s="65"/>
      <c r="F4966" s="65"/>
      <c r="G4966" s="129"/>
    </row>
    <row r="4967" spans="1:7">
      <c r="A4967" s="65"/>
      <c r="B4967" s="65"/>
      <c r="C4967" s="65"/>
      <c r="D4967" s="65"/>
      <c r="E4967" s="65"/>
      <c r="F4967" s="65"/>
      <c r="G4967" s="129"/>
    </row>
    <row r="4968" spans="1:7">
      <c r="A4968" s="65"/>
      <c r="B4968" s="65"/>
      <c r="C4968" s="65"/>
      <c r="D4968" s="65"/>
      <c r="E4968" s="65"/>
      <c r="F4968" s="65"/>
      <c r="G4968" s="129"/>
    </row>
    <row r="4969" spans="1:7">
      <c r="A4969" s="65"/>
      <c r="B4969" s="65"/>
      <c r="C4969" s="65"/>
      <c r="D4969" s="65"/>
      <c r="E4969" s="65"/>
      <c r="F4969" s="65"/>
      <c r="G4969" s="129"/>
    </row>
    <row r="4970" spans="1:7">
      <c r="A4970" s="65"/>
      <c r="B4970" s="65"/>
      <c r="C4970" s="65"/>
      <c r="D4970" s="65"/>
      <c r="E4970" s="65"/>
      <c r="F4970" s="65"/>
      <c r="G4970" s="129"/>
    </row>
    <row r="4971" spans="1:7">
      <c r="A4971" s="65"/>
      <c r="B4971" s="65"/>
      <c r="C4971" s="65"/>
      <c r="D4971" s="65"/>
      <c r="E4971" s="65"/>
      <c r="F4971" s="65"/>
      <c r="G4971" s="129"/>
    </row>
    <row r="4972" spans="1:7">
      <c r="A4972" s="65"/>
      <c r="B4972" s="65"/>
      <c r="C4972" s="65"/>
      <c r="D4972" s="65"/>
      <c r="E4972" s="65"/>
      <c r="F4972" s="65"/>
      <c r="G4972" s="129"/>
    </row>
    <row r="4973" spans="1:7">
      <c r="A4973" s="65"/>
      <c r="B4973" s="65"/>
      <c r="C4973" s="65"/>
      <c r="D4973" s="65"/>
      <c r="E4973" s="65"/>
      <c r="F4973" s="65"/>
      <c r="G4973" s="129"/>
    </row>
    <row r="4974" spans="1:7">
      <c r="A4974" s="65"/>
      <c r="B4974" s="65"/>
      <c r="C4974" s="65"/>
      <c r="D4974" s="65"/>
      <c r="E4974" s="65"/>
      <c r="F4974" s="65"/>
      <c r="G4974" s="129"/>
    </row>
    <row r="4975" spans="1:7">
      <c r="A4975" s="65"/>
      <c r="B4975" s="65"/>
      <c r="C4975" s="65"/>
      <c r="D4975" s="65"/>
      <c r="E4975" s="65"/>
      <c r="F4975" s="65"/>
      <c r="G4975" s="129"/>
    </row>
    <row r="4976" spans="1:7">
      <c r="A4976" s="65"/>
      <c r="B4976" s="65"/>
      <c r="C4976" s="65"/>
      <c r="D4976" s="65"/>
      <c r="E4976" s="65"/>
      <c r="F4976" s="65"/>
      <c r="G4976" s="129"/>
    </row>
    <row r="4977" spans="1:7">
      <c r="A4977" s="65"/>
      <c r="B4977" s="65"/>
      <c r="C4977" s="65"/>
      <c r="D4977" s="65"/>
      <c r="E4977" s="65"/>
      <c r="F4977" s="65"/>
      <c r="G4977" s="129"/>
    </row>
    <row r="4978" spans="1:7">
      <c r="A4978" s="65"/>
      <c r="B4978" s="65"/>
      <c r="C4978" s="65"/>
      <c r="D4978" s="65"/>
      <c r="E4978" s="65"/>
      <c r="F4978" s="65"/>
      <c r="G4978" s="129"/>
    </row>
    <row r="4979" spans="1:7">
      <c r="A4979" s="65"/>
      <c r="B4979" s="65"/>
      <c r="C4979" s="65"/>
      <c r="D4979" s="65"/>
      <c r="E4979" s="65"/>
      <c r="F4979" s="65"/>
      <c r="G4979" s="129"/>
    </row>
    <row r="4980" spans="1:7">
      <c r="A4980" s="65"/>
      <c r="B4980" s="65"/>
      <c r="C4980" s="65"/>
      <c r="D4980" s="65"/>
      <c r="E4980" s="65"/>
      <c r="F4980" s="65"/>
      <c r="G4980" s="129"/>
    </row>
    <row r="4981" spans="1:7">
      <c r="A4981" s="65"/>
      <c r="B4981" s="65"/>
      <c r="C4981" s="65"/>
      <c r="D4981" s="65"/>
      <c r="E4981" s="65"/>
      <c r="F4981" s="65"/>
      <c r="G4981" s="129"/>
    </row>
    <row r="4982" spans="1:7">
      <c r="A4982" s="65"/>
      <c r="B4982" s="65"/>
      <c r="C4982" s="65"/>
      <c r="D4982" s="65"/>
      <c r="E4982" s="65"/>
      <c r="F4982" s="65"/>
      <c r="G4982" s="129"/>
    </row>
    <row r="4983" spans="1:7">
      <c r="A4983" s="65"/>
      <c r="B4983" s="65"/>
      <c r="C4983" s="65"/>
      <c r="D4983" s="65"/>
      <c r="E4983" s="65"/>
      <c r="F4983" s="65"/>
      <c r="G4983" s="129"/>
    </row>
    <row r="4984" spans="1:7">
      <c r="A4984" s="65"/>
      <c r="B4984" s="65"/>
      <c r="C4984" s="65"/>
      <c r="D4984" s="65"/>
      <c r="E4984" s="65"/>
      <c r="F4984" s="65"/>
      <c r="G4984" s="129"/>
    </row>
    <row r="4985" spans="1:7">
      <c r="A4985" s="65"/>
      <c r="B4985" s="65"/>
      <c r="C4985" s="65"/>
      <c r="D4985" s="65"/>
      <c r="E4985" s="65"/>
      <c r="F4985" s="65"/>
      <c r="G4985" s="129"/>
    </row>
    <row r="4986" spans="1:7">
      <c r="A4986" s="65"/>
      <c r="B4986" s="65"/>
      <c r="C4986" s="65"/>
      <c r="D4986" s="65"/>
      <c r="E4986" s="65"/>
      <c r="F4986" s="65"/>
      <c r="G4986" s="129"/>
    </row>
    <row r="4987" spans="1:7">
      <c r="A4987" s="65"/>
      <c r="B4987" s="65"/>
      <c r="C4987" s="65"/>
      <c r="D4987" s="65"/>
      <c r="E4987" s="65"/>
      <c r="F4987" s="65"/>
      <c r="G4987" s="129"/>
    </row>
    <row r="4988" spans="1:7">
      <c r="A4988" s="65"/>
      <c r="B4988" s="65"/>
      <c r="C4988" s="65"/>
      <c r="D4988" s="65"/>
      <c r="E4988" s="65"/>
      <c r="F4988" s="65"/>
      <c r="G4988" s="129"/>
    </row>
    <row r="4989" spans="1:7">
      <c r="A4989" s="65"/>
      <c r="B4989" s="65"/>
      <c r="C4989" s="65"/>
      <c r="D4989" s="65"/>
      <c r="E4989" s="65"/>
      <c r="F4989" s="65"/>
      <c r="G4989" s="129"/>
    </row>
    <row r="4990" spans="1:7">
      <c r="A4990" s="65"/>
      <c r="B4990" s="65"/>
      <c r="C4990" s="65"/>
      <c r="D4990" s="65"/>
      <c r="E4990" s="65"/>
      <c r="F4990" s="65"/>
      <c r="G4990" s="129"/>
    </row>
    <row r="4991" spans="1:7">
      <c r="A4991" s="65"/>
      <c r="B4991" s="65"/>
      <c r="C4991" s="65"/>
      <c r="D4991" s="65"/>
      <c r="E4991" s="65"/>
      <c r="F4991" s="65"/>
      <c r="G4991" s="129"/>
    </row>
    <row r="4992" spans="1:7">
      <c r="A4992" s="65"/>
      <c r="B4992" s="65"/>
      <c r="C4992" s="65"/>
      <c r="D4992" s="65"/>
      <c r="E4992" s="65"/>
      <c r="F4992" s="65"/>
      <c r="G4992" s="129"/>
    </row>
    <row r="4993" spans="1:7">
      <c r="A4993" s="65"/>
      <c r="B4993" s="65"/>
      <c r="C4993" s="65"/>
      <c r="D4993" s="65"/>
      <c r="E4993" s="65"/>
      <c r="F4993" s="65"/>
      <c r="G4993" s="129"/>
    </row>
    <row r="4994" spans="1:7">
      <c r="A4994" s="65"/>
      <c r="B4994" s="65"/>
      <c r="C4994" s="65"/>
      <c r="D4994" s="65"/>
      <c r="E4994" s="65"/>
      <c r="F4994" s="65"/>
      <c r="G4994" s="129"/>
    </row>
    <row r="4995" spans="1:7">
      <c r="A4995" s="65"/>
      <c r="B4995" s="65"/>
      <c r="C4995" s="65"/>
      <c r="D4995" s="65"/>
      <c r="E4995" s="65"/>
      <c r="F4995" s="65"/>
      <c r="G4995" s="129"/>
    </row>
    <row r="4996" spans="1:7">
      <c r="A4996" s="65"/>
      <c r="B4996" s="65"/>
      <c r="C4996" s="65"/>
      <c r="D4996" s="65"/>
      <c r="E4996" s="65"/>
      <c r="F4996" s="65"/>
      <c r="G4996" s="129"/>
    </row>
    <row r="4997" spans="1:7">
      <c r="A4997" s="65"/>
      <c r="B4997" s="65"/>
      <c r="C4997" s="65"/>
      <c r="D4997" s="65"/>
      <c r="E4997" s="65"/>
      <c r="F4997" s="65"/>
      <c r="G4997" s="129"/>
    </row>
    <row r="4998" spans="1:7">
      <c r="A4998" s="65"/>
      <c r="B4998" s="65"/>
      <c r="C4998" s="65"/>
      <c r="D4998" s="65"/>
      <c r="E4998" s="65"/>
      <c r="F4998" s="65"/>
      <c r="G4998" s="129"/>
    </row>
    <row r="4999" spans="1:7">
      <c r="A4999" s="65"/>
      <c r="B4999" s="65"/>
      <c r="C4999" s="65"/>
      <c r="D4999" s="65"/>
      <c r="E4999" s="65"/>
      <c r="F4999" s="65"/>
      <c r="G4999" s="129"/>
    </row>
    <row r="5000" spans="1:7">
      <c r="A5000" s="65"/>
      <c r="B5000" s="65"/>
      <c r="C5000" s="65"/>
      <c r="D5000" s="65"/>
      <c r="E5000" s="65"/>
      <c r="F5000" s="65"/>
      <c r="G5000" s="129"/>
    </row>
    <row r="5001" spans="1:7">
      <c r="A5001" s="65"/>
      <c r="B5001" s="65"/>
      <c r="C5001" s="65"/>
      <c r="D5001" s="65"/>
      <c r="E5001" s="65"/>
      <c r="F5001" s="65"/>
      <c r="G5001" s="129"/>
    </row>
    <row r="5002" spans="1:7">
      <c r="A5002" s="65"/>
      <c r="B5002" s="65"/>
      <c r="C5002" s="65"/>
      <c r="D5002" s="65"/>
      <c r="E5002" s="65"/>
      <c r="F5002" s="65"/>
      <c r="G5002" s="129"/>
    </row>
    <row r="5003" spans="1:7">
      <c r="A5003" s="65"/>
      <c r="B5003" s="65"/>
      <c r="C5003" s="65"/>
      <c r="D5003" s="65"/>
      <c r="E5003" s="65"/>
      <c r="F5003" s="65"/>
      <c r="G5003" s="129"/>
    </row>
    <row r="5004" spans="1:7">
      <c r="A5004" s="65"/>
      <c r="B5004" s="65"/>
      <c r="C5004" s="65"/>
      <c r="D5004" s="65"/>
      <c r="E5004" s="65"/>
      <c r="F5004" s="65"/>
      <c r="G5004" s="129"/>
    </row>
    <row r="5005" spans="1:7">
      <c r="A5005" s="65"/>
      <c r="B5005" s="65"/>
      <c r="C5005" s="65"/>
      <c r="D5005" s="65"/>
      <c r="E5005" s="65"/>
      <c r="F5005" s="65"/>
      <c r="G5005" s="129"/>
    </row>
    <row r="5006" spans="1:7">
      <c r="A5006" s="65"/>
      <c r="B5006" s="65"/>
      <c r="C5006" s="65"/>
      <c r="D5006" s="65"/>
      <c r="E5006" s="65"/>
      <c r="F5006" s="65"/>
      <c r="G5006" s="129"/>
    </row>
    <row r="5007" spans="1:7">
      <c r="A5007" s="65"/>
      <c r="B5007" s="65"/>
      <c r="C5007" s="65"/>
      <c r="D5007" s="65"/>
      <c r="E5007" s="65"/>
      <c r="F5007" s="65"/>
      <c r="G5007" s="129"/>
    </row>
    <row r="5008" spans="1:7">
      <c r="A5008" s="65"/>
      <c r="B5008" s="65"/>
      <c r="C5008" s="65"/>
      <c r="D5008" s="65"/>
      <c r="E5008" s="65"/>
      <c r="F5008" s="65"/>
      <c r="G5008" s="129"/>
    </row>
    <row r="5009" spans="1:7">
      <c r="A5009" s="65"/>
      <c r="B5009" s="65"/>
      <c r="C5009" s="65"/>
      <c r="D5009" s="65"/>
      <c r="E5009" s="65"/>
      <c r="F5009" s="65"/>
      <c r="G5009" s="129"/>
    </row>
    <row r="5010" spans="1:7">
      <c r="A5010" s="65"/>
      <c r="B5010" s="65"/>
      <c r="C5010" s="65"/>
      <c r="D5010" s="65"/>
      <c r="E5010" s="65"/>
      <c r="F5010" s="65"/>
      <c r="G5010" s="129"/>
    </row>
    <row r="5011" spans="1:7">
      <c r="A5011" s="65"/>
      <c r="B5011" s="65"/>
      <c r="C5011" s="65"/>
      <c r="D5011" s="65"/>
      <c r="E5011" s="65"/>
      <c r="F5011" s="65"/>
      <c r="G5011" s="129"/>
    </row>
    <row r="5012" spans="1:7">
      <c r="A5012" s="65"/>
      <c r="B5012" s="65"/>
      <c r="C5012" s="65"/>
      <c r="D5012" s="65"/>
      <c r="E5012" s="65"/>
      <c r="F5012" s="65"/>
      <c r="G5012" s="129"/>
    </row>
    <row r="5013" spans="1:7">
      <c r="A5013" s="65"/>
      <c r="B5013" s="65"/>
      <c r="C5013" s="65"/>
      <c r="D5013" s="65"/>
      <c r="E5013" s="65"/>
      <c r="F5013" s="65"/>
      <c r="G5013" s="129"/>
    </row>
    <row r="5014" spans="1:7">
      <c r="A5014" s="65"/>
      <c r="B5014" s="65"/>
      <c r="C5014" s="65"/>
      <c r="D5014" s="65"/>
      <c r="E5014" s="65"/>
      <c r="F5014" s="65"/>
      <c r="G5014" s="129"/>
    </row>
    <row r="5015" spans="1:7">
      <c r="A5015" s="65"/>
      <c r="B5015" s="65"/>
      <c r="C5015" s="65"/>
      <c r="D5015" s="65"/>
      <c r="E5015" s="65"/>
      <c r="F5015" s="65"/>
      <c r="G5015" s="129"/>
    </row>
    <row r="5016" spans="1:7">
      <c r="A5016" s="65"/>
      <c r="B5016" s="65"/>
      <c r="C5016" s="65"/>
      <c r="D5016" s="65"/>
      <c r="E5016" s="65"/>
      <c r="F5016" s="65"/>
      <c r="G5016" s="129"/>
    </row>
    <row r="5017" spans="1:7">
      <c r="A5017" s="65"/>
      <c r="B5017" s="65"/>
      <c r="C5017" s="65"/>
      <c r="D5017" s="65"/>
      <c r="E5017" s="65"/>
      <c r="F5017" s="65"/>
      <c r="G5017" s="129"/>
    </row>
    <row r="5018" spans="1:7">
      <c r="A5018" s="65"/>
      <c r="B5018" s="65"/>
      <c r="C5018" s="65"/>
      <c r="D5018" s="65"/>
      <c r="E5018" s="65"/>
      <c r="F5018" s="65"/>
      <c r="G5018" s="129"/>
    </row>
    <row r="5019" spans="1:7">
      <c r="A5019" s="65"/>
      <c r="B5019" s="65"/>
      <c r="C5019" s="65"/>
      <c r="D5019" s="65"/>
      <c r="E5019" s="65"/>
      <c r="F5019" s="65"/>
      <c r="G5019" s="129"/>
    </row>
    <row r="5020" spans="1:7">
      <c r="A5020" s="65"/>
      <c r="B5020" s="65"/>
      <c r="C5020" s="65"/>
      <c r="D5020" s="65"/>
      <c r="E5020" s="65"/>
      <c r="F5020" s="65"/>
      <c r="G5020" s="129"/>
    </row>
    <row r="5021" spans="1:7">
      <c r="A5021" s="65"/>
      <c r="B5021" s="65"/>
      <c r="C5021" s="65"/>
      <c r="D5021" s="65"/>
      <c r="E5021" s="65"/>
      <c r="F5021" s="65"/>
      <c r="G5021" s="129"/>
    </row>
    <row r="5022" spans="1:7">
      <c r="A5022" s="65"/>
      <c r="B5022" s="65"/>
      <c r="C5022" s="65"/>
      <c r="D5022" s="65"/>
      <c r="E5022" s="65"/>
      <c r="F5022" s="65"/>
      <c r="G5022" s="129"/>
    </row>
    <row r="5023" spans="1:7">
      <c r="A5023" s="65"/>
      <c r="B5023" s="65"/>
      <c r="C5023" s="65"/>
      <c r="D5023" s="65"/>
      <c r="E5023" s="65"/>
      <c r="F5023" s="65"/>
      <c r="G5023" s="129"/>
    </row>
    <row r="5024" spans="1:7">
      <c r="A5024" s="65"/>
      <c r="B5024" s="65"/>
      <c r="C5024" s="65"/>
      <c r="D5024" s="65"/>
      <c r="E5024" s="65"/>
      <c r="F5024" s="65"/>
      <c r="G5024" s="129"/>
    </row>
    <row r="5025" spans="1:7">
      <c r="A5025" s="65"/>
      <c r="B5025" s="65"/>
      <c r="C5025" s="65"/>
      <c r="D5025" s="65"/>
      <c r="E5025" s="65"/>
      <c r="F5025" s="65"/>
      <c r="G5025" s="129"/>
    </row>
    <row r="5026" spans="1:7">
      <c r="A5026" s="65"/>
      <c r="B5026" s="65"/>
      <c r="C5026" s="65"/>
      <c r="D5026" s="65"/>
      <c r="E5026" s="65"/>
      <c r="F5026" s="65"/>
      <c r="G5026" s="129"/>
    </row>
    <row r="5027" spans="1:7">
      <c r="A5027" s="65"/>
      <c r="B5027" s="65"/>
      <c r="C5027" s="65"/>
      <c r="D5027" s="65"/>
      <c r="E5027" s="65"/>
      <c r="F5027" s="65"/>
      <c r="G5027" s="129"/>
    </row>
    <row r="5028" spans="1:7">
      <c r="A5028" s="65"/>
      <c r="B5028" s="65"/>
      <c r="C5028" s="65"/>
      <c r="D5028" s="65"/>
      <c r="E5028" s="65"/>
      <c r="F5028" s="65"/>
      <c r="G5028" s="129"/>
    </row>
    <row r="5029" spans="1:7">
      <c r="A5029" s="65"/>
      <c r="B5029" s="65"/>
      <c r="C5029" s="65"/>
      <c r="D5029" s="65"/>
      <c r="E5029" s="65"/>
      <c r="F5029" s="65"/>
      <c r="G5029" s="129"/>
    </row>
    <row r="5030" spans="1:7">
      <c r="A5030" s="65"/>
      <c r="B5030" s="65"/>
      <c r="C5030" s="65"/>
      <c r="D5030" s="65"/>
      <c r="E5030" s="65"/>
      <c r="F5030" s="65"/>
      <c r="G5030" s="129"/>
    </row>
    <row r="5031" spans="1:7">
      <c r="A5031" s="65"/>
      <c r="B5031" s="65"/>
      <c r="C5031" s="65"/>
      <c r="D5031" s="65"/>
      <c r="E5031" s="65"/>
      <c r="F5031" s="65"/>
      <c r="G5031" s="129"/>
    </row>
    <row r="5032" spans="1:7">
      <c r="A5032" s="65"/>
      <c r="B5032" s="65"/>
      <c r="C5032" s="65"/>
      <c r="D5032" s="65"/>
      <c r="E5032" s="65"/>
      <c r="F5032" s="65"/>
      <c r="G5032" s="129"/>
    </row>
    <row r="5033" spans="1:7">
      <c r="A5033" s="65"/>
      <c r="B5033" s="65"/>
      <c r="C5033" s="65"/>
      <c r="D5033" s="65"/>
      <c r="E5033" s="65"/>
      <c r="F5033" s="65"/>
      <c r="G5033" s="129"/>
    </row>
    <row r="5034" spans="1:7">
      <c r="A5034" s="65"/>
      <c r="B5034" s="65"/>
      <c r="C5034" s="65"/>
      <c r="D5034" s="65"/>
      <c r="E5034" s="65"/>
      <c r="F5034" s="65"/>
      <c r="G5034" s="129"/>
    </row>
    <row r="5035" spans="1:7">
      <c r="A5035" s="65"/>
      <c r="B5035" s="65"/>
      <c r="C5035" s="65"/>
      <c r="D5035" s="65"/>
      <c r="E5035" s="65"/>
      <c r="F5035" s="65"/>
      <c r="G5035" s="129"/>
    </row>
    <row r="5036" spans="1:7">
      <c r="A5036" s="65"/>
      <c r="B5036" s="65"/>
      <c r="C5036" s="65"/>
      <c r="D5036" s="65"/>
      <c r="E5036" s="65"/>
      <c r="F5036" s="65"/>
      <c r="G5036" s="129"/>
    </row>
    <row r="5037" spans="1:7">
      <c r="A5037" s="65"/>
      <c r="B5037" s="65"/>
      <c r="C5037" s="65"/>
      <c r="D5037" s="65"/>
      <c r="E5037" s="65"/>
      <c r="F5037" s="65"/>
      <c r="G5037" s="129"/>
    </row>
    <row r="5038" spans="1:7">
      <c r="A5038" s="65"/>
      <c r="B5038" s="65"/>
      <c r="C5038" s="65"/>
      <c r="D5038" s="65"/>
      <c r="E5038" s="65"/>
      <c r="F5038" s="65"/>
      <c r="G5038" s="129"/>
    </row>
    <row r="5039" spans="1:7">
      <c r="A5039" s="65"/>
      <c r="B5039" s="65"/>
      <c r="C5039" s="65"/>
      <c r="D5039" s="65"/>
      <c r="E5039" s="65"/>
      <c r="F5039" s="65"/>
      <c r="G5039" s="129"/>
    </row>
    <row r="5040" spans="1:7">
      <c r="A5040" s="65"/>
      <c r="B5040" s="65"/>
      <c r="C5040" s="65"/>
      <c r="D5040" s="65"/>
      <c r="E5040" s="65"/>
      <c r="F5040" s="65"/>
      <c r="G5040" s="129"/>
    </row>
    <row r="5041" spans="1:7">
      <c r="A5041" s="65"/>
      <c r="B5041" s="65"/>
      <c r="C5041" s="65"/>
      <c r="D5041" s="65"/>
      <c r="E5041" s="65"/>
      <c r="F5041" s="65"/>
      <c r="G5041" s="129"/>
    </row>
    <row r="5042" spans="1:7">
      <c r="A5042" s="65"/>
      <c r="B5042" s="65"/>
      <c r="C5042" s="65"/>
      <c r="D5042" s="65"/>
      <c r="E5042" s="65"/>
      <c r="F5042" s="65"/>
      <c r="G5042" s="129"/>
    </row>
    <row r="5043" spans="1:7">
      <c r="A5043" s="65"/>
      <c r="B5043" s="65"/>
      <c r="C5043" s="65"/>
      <c r="D5043" s="65"/>
      <c r="E5043" s="65"/>
      <c r="F5043" s="65"/>
      <c r="G5043" s="129"/>
    </row>
    <row r="5044" spans="1:7">
      <c r="A5044" s="65"/>
      <c r="B5044" s="65"/>
      <c r="C5044" s="65"/>
      <c r="D5044" s="65"/>
      <c r="E5044" s="65"/>
      <c r="F5044" s="65"/>
      <c r="G5044" s="129"/>
    </row>
    <row r="5045" spans="1:7">
      <c r="A5045" s="65"/>
      <c r="B5045" s="65"/>
      <c r="C5045" s="65"/>
      <c r="D5045" s="65"/>
      <c r="E5045" s="65"/>
      <c r="F5045" s="65"/>
      <c r="G5045" s="129"/>
    </row>
    <row r="5046" spans="1:7">
      <c r="A5046" s="65"/>
      <c r="B5046" s="65"/>
      <c r="C5046" s="65"/>
      <c r="D5046" s="65"/>
      <c r="E5046" s="65"/>
      <c r="F5046" s="65"/>
      <c r="G5046" s="129"/>
    </row>
    <row r="5047" spans="1:7">
      <c r="A5047" s="65"/>
      <c r="B5047" s="65"/>
      <c r="C5047" s="65"/>
      <c r="D5047" s="65"/>
      <c r="E5047" s="65"/>
      <c r="F5047" s="65"/>
      <c r="G5047" s="129"/>
    </row>
    <row r="5048" spans="1:7">
      <c r="A5048" s="65"/>
      <c r="B5048" s="65"/>
      <c r="C5048" s="65"/>
      <c r="D5048" s="65"/>
      <c r="E5048" s="65"/>
      <c r="F5048" s="65"/>
      <c r="G5048" s="129"/>
    </row>
    <row r="5049" spans="1:7">
      <c r="A5049" s="65"/>
      <c r="B5049" s="65"/>
      <c r="C5049" s="65"/>
      <c r="D5049" s="65"/>
      <c r="E5049" s="65"/>
      <c r="F5049" s="65"/>
      <c r="G5049" s="129"/>
    </row>
    <row r="5050" spans="1:7">
      <c r="A5050" s="65"/>
      <c r="B5050" s="65"/>
      <c r="C5050" s="65"/>
      <c r="D5050" s="65"/>
      <c r="E5050" s="65"/>
      <c r="F5050" s="65"/>
      <c r="G5050" s="129"/>
    </row>
    <row r="5051" spans="1:7">
      <c r="A5051" s="65"/>
      <c r="B5051" s="65"/>
      <c r="C5051" s="65"/>
      <c r="D5051" s="65"/>
      <c r="E5051" s="65"/>
      <c r="F5051" s="65"/>
      <c r="G5051" s="129"/>
    </row>
    <row r="5052" spans="1:7">
      <c r="A5052" s="65"/>
      <c r="B5052" s="65"/>
      <c r="C5052" s="65"/>
      <c r="D5052" s="65"/>
      <c r="E5052" s="65"/>
      <c r="F5052" s="65"/>
      <c r="G5052" s="129"/>
    </row>
    <row r="5053" spans="1:7">
      <c r="A5053" s="65"/>
      <c r="B5053" s="65"/>
      <c r="C5053" s="65"/>
      <c r="D5053" s="65"/>
      <c r="E5053" s="65"/>
      <c r="F5053" s="65"/>
      <c r="G5053" s="129"/>
    </row>
    <row r="5054" spans="1:7">
      <c r="A5054" s="65"/>
      <c r="B5054" s="65"/>
      <c r="C5054" s="65"/>
      <c r="D5054" s="65"/>
      <c r="E5054" s="65"/>
      <c r="F5054" s="65"/>
      <c r="G5054" s="129"/>
    </row>
    <row r="5055" spans="1:7">
      <c r="A5055" s="65"/>
      <c r="B5055" s="65"/>
      <c r="C5055" s="65"/>
      <c r="D5055" s="65"/>
      <c r="E5055" s="65"/>
      <c r="F5055" s="65"/>
      <c r="G5055" s="129"/>
    </row>
    <row r="5056" spans="1:7">
      <c r="A5056" s="65"/>
      <c r="B5056" s="65"/>
      <c r="C5056" s="65"/>
      <c r="D5056" s="65"/>
      <c r="E5056" s="65"/>
      <c r="F5056" s="65"/>
      <c r="G5056" s="129"/>
    </row>
    <row r="5057" spans="1:7">
      <c r="A5057" s="65"/>
      <c r="B5057" s="65"/>
      <c r="C5057" s="65"/>
      <c r="D5057" s="65"/>
      <c r="E5057" s="65"/>
      <c r="F5057" s="65"/>
      <c r="G5057" s="129"/>
    </row>
    <row r="5058" spans="1:7">
      <c r="A5058" s="65"/>
      <c r="B5058" s="65"/>
      <c r="C5058" s="65"/>
      <c r="D5058" s="65"/>
      <c r="E5058" s="65"/>
      <c r="F5058" s="65"/>
      <c r="G5058" s="129"/>
    </row>
    <row r="5059" spans="1:7">
      <c r="A5059" s="65"/>
      <c r="B5059" s="65"/>
      <c r="C5059" s="65"/>
      <c r="D5059" s="65"/>
      <c r="E5059" s="65"/>
      <c r="F5059" s="65"/>
      <c r="G5059" s="129"/>
    </row>
    <row r="5060" spans="1:7">
      <c r="A5060" s="65"/>
      <c r="B5060" s="65"/>
      <c r="C5060" s="65"/>
      <c r="D5060" s="65"/>
      <c r="E5060" s="65"/>
      <c r="F5060" s="65"/>
      <c r="G5060" s="129"/>
    </row>
    <row r="5061" spans="1:7">
      <c r="A5061" s="65"/>
      <c r="B5061" s="65"/>
      <c r="C5061" s="65"/>
      <c r="D5061" s="65"/>
      <c r="E5061" s="65"/>
      <c r="F5061" s="65"/>
      <c r="G5061" s="129"/>
    </row>
    <row r="5062" spans="1:7">
      <c r="A5062" s="65"/>
      <c r="B5062" s="65"/>
      <c r="C5062" s="65"/>
      <c r="D5062" s="65"/>
      <c r="E5062" s="65"/>
      <c r="F5062" s="65"/>
      <c r="G5062" s="129"/>
    </row>
    <row r="5063" spans="1:7">
      <c r="A5063" s="65"/>
      <c r="B5063" s="65"/>
      <c r="C5063" s="65"/>
      <c r="D5063" s="65"/>
      <c r="E5063" s="65"/>
      <c r="F5063" s="65"/>
      <c r="G5063" s="129"/>
    </row>
    <row r="5064" spans="1:7">
      <c r="A5064" s="65"/>
      <c r="B5064" s="65"/>
      <c r="C5064" s="65"/>
      <c r="D5064" s="65"/>
      <c r="E5064" s="65"/>
      <c r="F5064" s="65"/>
      <c r="G5064" s="129"/>
    </row>
    <row r="5065" spans="1:7">
      <c r="A5065" s="65"/>
      <c r="B5065" s="65"/>
      <c r="C5065" s="65"/>
      <c r="D5065" s="65"/>
      <c r="E5065" s="65"/>
      <c r="F5065" s="65"/>
      <c r="G5065" s="129"/>
    </row>
    <row r="5066" spans="1:7">
      <c r="A5066" s="65"/>
      <c r="B5066" s="65"/>
      <c r="C5066" s="65"/>
      <c r="D5066" s="65"/>
      <c r="E5066" s="65"/>
      <c r="F5066" s="65"/>
      <c r="G5066" s="129"/>
    </row>
    <row r="5067" spans="1:7">
      <c r="A5067" s="65"/>
      <c r="B5067" s="65"/>
      <c r="C5067" s="65"/>
      <c r="D5067" s="65"/>
      <c r="E5067" s="65"/>
      <c r="F5067" s="65"/>
      <c r="G5067" s="129"/>
    </row>
    <row r="5068" spans="1:7">
      <c r="A5068" s="65"/>
      <c r="B5068" s="65"/>
      <c r="C5068" s="65"/>
      <c r="D5068" s="65"/>
      <c r="E5068" s="65"/>
      <c r="F5068" s="65"/>
      <c r="G5068" s="129"/>
    </row>
    <row r="5069" spans="1:7">
      <c r="A5069" s="65"/>
      <c r="B5069" s="65"/>
      <c r="C5069" s="65"/>
      <c r="D5069" s="65"/>
      <c r="E5069" s="65"/>
      <c r="F5069" s="65"/>
      <c r="G5069" s="129"/>
    </row>
    <row r="5070" spans="1:7">
      <c r="A5070" s="65"/>
      <c r="B5070" s="65"/>
      <c r="C5070" s="65"/>
      <c r="D5070" s="65"/>
      <c r="E5070" s="65"/>
      <c r="F5070" s="65"/>
      <c r="G5070" s="129"/>
    </row>
    <row r="5071" spans="1:7">
      <c r="A5071" s="65"/>
      <c r="B5071" s="65"/>
      <c r="C5071" s="65"/>
      <c r="D5071" s="65"/>
      <c r="E5071" s="65"/>
      <c r="F5071" s="65"/>
      <c r="G5071" s="129"/>
    </row>
    <row r="5072" spans="1:7">
      <c r="A5072" s="65"/>
      <c r="B5072" s="65"/>
      <c r="C5072" s="65"/>
      <c r="D5072" s="65"/>
      <c r="E5072" s="65"/>
      <c r="F5072" s="65"/>
      <c r="G5072" s="129"/>
    </row>
    <row r="5073" spans="1:7">
      <c r="A5073" s="65"/>
      <c r="B5073" s="65"/>
      <c r="C5073" s="65"/>
      <c r="D5073" s="65"/>
      <c r="E5073" s="65"/>
      <c r="F5073" s="65"/>
      <c r="G5073" s="129"/>
    </row>
    <row r="5074" spans="1:7">
      <c r="A5074" s="65"/>
      <c r="B5074" s="65"/>
      <c r="C5074" s="65"/>
      <c r="D5074" s="65"/>
      <c r="E5074" s="65"/>
      <c r="F5074" s="65"/>
      <c r="G5074" s="129"/>
    </row>
    <row r="5075" spans="1:7">
      <c r="A5075" s="65"/>
      <c r="B5075" s="65"/>
      <c r="C5075" s="65"/>
      <c r="D5075" s="65"/>
      <c r="E5075" s="65"/>
      <c r="F5075" s="65"/>
      <c r="G5075" s="129"/>
    </row>
    <row r="5076" spans="1:7">
      <c r="A5076" s="65"/>
      <c r="B5076" s="65"/>
      <c r="C5076" s="65"/>
      <c r="D5076" s="65"/>
      <c r="E5076" s="65"/>
      <c r="F5076" s="65"/>
      <c r="G5076" s="129"/>
    </row>
    <row r="5077" spans="1:7">
      <c r="A5077" s="65"/>
      <c r="B5077" s="65"/>
      <c r="C5077" s="65"/>
      <c r="D5077" s="65"/>
      <c r="E5077" s="65"/>
      <c r="F5077" s="65"/>
      <c r="G5077" s="129"/>
    </row>
    <row r="5078" spans="1:7">
      <c r="A5078" s="65"/>
      <c r="B5078" s="65"/>
      <c r="C5078" s="65"/>
      <c r="D5078" s="65"/>
      <c r="E5078" s="65"/>
      <c r="F5078" s="65"/>
      <c r="G5078" s="129"/>
    </row>
    <row r="5079" spans="1:7">
      <c r="A5079" s="65"/>
      <c r="B5079" s="65"/>
      <c r="C5079" s="65"/>
      <c r="D5079" s="65"/>
      <c r="E5079" s="65"/>
      <c r="F5079" s="65"/>
      <c r="G5079" s="129"/>
    </row>
    <row r="5080" spans="1:7">
      <c r="A5080" s="65"/>
      <c r="B5080" s="65"/>
      <c r="C5080" s="65"/>
      <c r="D5080" s="65"/>
      <c r="E5080" s="65"/>
      <c r="F5080" s="65"/>
      <c r="G5080" s="129"/>
    </row>
    <row r="5081" spans="1:7">
      <c r="A5081" s="65"/>
      <c r="B5081" s="65"/>
      <c r="C5081" s="65"/>
      <c r="D5081" s="65"/>
      <c r="E5081" s="65"/>
      <c r="F5081" s="65"/>
      <c r="G5081" s="129"/>
    </row>
    <row r="5082" spans="1:7">
      <c r="A5082" s="65"/>
      <c r="B5082" s="65"/>
      <c r="C5082" s="65"/>
      <c r="D5082" s="65"/>
      <c r="E5082" s="65"/>
      <c r="F5082" s="65"/>
      <c r="G5082" s="129"/>
    </row>
    <row r="5083" spans="1:7">
      <c r="A5083" s="65"/>
      <c r="B5083" s="65"/>
      <c r="C5083" s="65"/>
      <c r="D5083" s="65"/>
      <c r="E5083" s="65"/>
      <c r="F5083" s="65"/>
      <c r="G5083" s="129"/>
    </row>
    <row r="5084" spans="1:7">
      <c r="A5084" s="65"/>
      <c r="B5084" s="65"/>
      <c r="C5084" s="65"/>
      <c r="D5084" s="65"/>
      <c r="E5084" s="65"/>
      <c r="F5084" s="65"/>
      <c r="G5084" s="129"/>
    </row>
    <row r="5085" spans="1:7">
      <c r="A5085" s="65"/>
      <c r="B5085" s="65"/>
      <c r="C5085" s="65"/>
      <c r="D5085" s="65"/>
      <c r="E5085" s="65"/>
      <c r="F5085" s="65"/>
      <c r="G5085" s="129"/>
    </row>
    <row r="5086" spans="1:7">
      <c r="A5086" s="65"/>
      <c r="B5086" s="65"/>
      <c r="C5086" s="65"/>
      <c r="D5086" s="65"/>
      <c r="E5086" s="65"/>
      <c r="F5086" s="65"/>
      <c r="G5086" s="129"/>
    </row>
    <row r="5087" spans="1:7">
      <c r="A5087" s="65"/>
      <c r="B5087" s="65"/>
      <c r="C5087" s="65"/>
      <c r="D5087" s="65"/>
      <c r="E5087" s="65"/>
      <c r="F5087" s="65"/>
      <c r="G5087" s="129"/>
    </row>
    <row r="5088" spans="1:7">
      <c r="A5088" s="65"/>
      <c r="B5088" s="65"/>
      <c r="C5088" s="65"/>
      <c r="D5088" s="65"/>
      <c r="E5088" s="65"/>
      <c r="F5088" s="65"/>
      <c r="G5088" s="129"/>
    </row>
    <row r="5089" spans="1:7">
      <c r="A5089" s="65"/>
      <c r="B5089" s="65"/>
      <c r="C5089" s="65"/>
      <c r="D5089" s="65"/>
      <c r="E5089" s="65"/>
      <c r="F5089" s="65"/>
      <c r="G5089" s="129"/>
    </row>
    <row r="5090" spans="1:7">
      <c r="A5090" s="65"/>
      <c r="B5090" s="65"/>
      <c r="C5090" s="65"/>
      <c r="D5090" s="65"/>
      <c r="E5090" s="65"/>
      <c r="F5090" s="65"/>
      <c r="G5090" s="129"/>
    </row>
    <row r="5091" spans="1:7">
      <c r="A5091" s="65"/>
      <c r="B5091" s="65"/>
      <c r="C5091" s="65"/>
      <c r="D5091" s="65"/>
      <c r="E5091" s="65"/>
      <c r="F5091" s="65"/>
      <c r="G5091" s="129"/>
    </row>
    <row r="5092" spans="1:7">
      <c r="A5092" s="65"/>
      <c r="B5092" s="65"/>
      <c r="C5092" s="65"/>
      <c r="D5092" s="65"/>
      <c r="E5092" s="65"/>
      <c r="F5092" s="65"/>
      <c r="G5092" s="129"/>
    </row>
    <row r="5093" spans="1:7">
      <c r="A5093" s="65"/>
      <c r="B5093" s="65"/>
      <c r="C5093" s="65"/>
      <c r="D5093" s="65"/>
      <c r="E5093" s="65"/>
      <c r="F5093" s="65"/>
      <c r="G5093" s="129"/>
    </row>
    <row r="5094" spans="1:7">
      <c r="A5094" s="65"/>
      <c r="B5094" s="65"/>
      <c r="C5094" s="65"/>
      <c r="D5094" s="65"/>
      <c r="E5094" s="65"/>
      <c r="F5094" s="65"/>
      <c r="G5094" s="129"/>
    </row>
    <row r="5095" spans="1:7">
      <c r="A5095" s="65"/>
      <c r="B5095" s="65"/>
      <c r="C5095" s="65"/>
      <c r="D5095" s="65"/>
      <c r="E5095" s="65"/>
      <c r="F5095" s="65"/>
      <c r="G5095" s="129"/>
    </row>
    <row r="5096" spans="1:7">
      <c r="A5096" s="65"/>
      <c r="B5096" s="65"/>
      <c r="C5096" s="65"/>
      <c r="D5096" s="65"/>
      <c r="E5096" s="65"/>
      <c r="F5096" s="65"/>
      <c r="G5096" s="129"/>
    </row>
    <row r="5097" spans="1:7">
      <c r="A5097" s="65"/>
      <c r="B5097" s="65"/>
      <c r="C5097" s="65"/>
      <c r="D5097" s="65"/>
      <c r="E5097" s="65"/>
      <c r="F5097" s="65"/>
      <c r="G5097" s="129"/>
    </row>
    <row r="5098" spans="1:7">
      <c r="A5098" s="65"/>
      <c r="B5098" s="65"/>
      <c r="C5098" s="65"/>
      <c r="D5098" s="65"/>
      <c r="E5098" s="65"/>
      <c r="F5098" s="65"/>
      <c r="G5098" s="129"/>
    </row>
    <row r="5099" spans="1:7">
      <c r="A5099" s="65"/>
      <c r="B5099" s="65"/>
      <c r="C5099" s="65"/>
      <c r="D5099" s="65"/>
      <c r="E5099" s="65"/>
      <c r="F5099" s="65"/>
      <c r="G5099" s="129"/>
    </row>
    <row r="5100" spans="1:7">
      <c r="A5100" s="65"/>
      <c r="B5100" s="65"/>
      <c r="C5100" s="65"/>
      <c r="D5100" s="65"/>
      <c r="E5100" s="65"/>
      <c r="F5100" s="65"/>
      <c r="G5100" s="129"/>
    </row>
    <row r="5101" spans="1:7">
      <c r="A5101" s="65"/>
      <c r="B5101" s="65"/>
      <c r="C5101" s="65"/>
      <c r="D5101" s="65"/>
      <c r="E5101" s="65"/>
      <c r="F5101" s="65"/>
      <c r="G5101" s="129"/>
    </row>
    <row r="5102" spans="1:7">
      <c r="A5102" s="65"/>
      <c r="B5102" s="65"/>
      <c r="C5102" s="65"/>
      <c r="D5102" s="65"/>
      <c r="E5102" s="65"/>
      <c r="F5102" s="65"/>
      <c r="G5102" s="129"/>
    </row>
    <row r="5103" spans="1:7">
      <c r="A5103" s="65"/>
      <c r="B5103" s="65"/>
      <c r="C5103" s="65"/>
      <c r="D5103" s="65"/>
      <c r="E5103" s="65"/>
      <c r="F5103" s="65"/>
      <c r="G5103" s="129"/>
    </row>
    <row r="5104" spans="1:7">
      <c r="A5104" s="65"/>
      <c r="B5104" s="65"/>
      <c r="C5104" s="65"/>
      <c r="D5104" s="65"/>
      <c r="E5104" s="65"/>
      <c r="F5104" s="65"/>
      <c r="G5104" s="129"/>
    </row>
    <row r="5105" spans="1:7">
      <c r="A5105" s="65"/>
      <c r="B5105" s="65"/>
      <c r="C5105" s="65"/>
      <c r="D5105" s="65"/>
      <c r="E5105" s="65"/>
      <c r="F5105" s="65"/>
      <c r="G5105" s="129"/>
    </row>
    <row r="5106" spans="1:7">
      <c r="A5106" s="65"/>
      <c r="B5106" s="65"/>
      <c r="C5106" s="65"/>
      <c r="D5106" s="65"/>
      <c r="E5106" s="65"/>
      <c r="F5106" s="65"/>
      <c r="G5106" s="129"/>
    </row>
    <row r="5107" spans="1:7">
      <c r="A5107" s="65"/>
      <c r="B5107" s="65"/>
      <c r="C5107" s="65"/>
      <c r="D5107" s="65"/>
      <c r="E5107" s="65"/>
      <c r="F5107" s="65"/>
      <c r="G5107" s="129"/>
    </row>
    <row r="5108" spans="1:7">
      <c r="A5108" s="65"/>
      <c r="B5108" s="65"/>
      <c r="C5108" s="65"/>
      <c r="D5108" s="65"/>
      <c r="E5108" s="65"/>
      <c r="F5108" s="65"/>
      <c r="G5108" s="129"/>
    </row>
    <row r="5109" spans="1:7">
      <c r="A5109" s="65"/>
      <c r="B5109" s="65"/>
      <c r="C5109" s="65"/>
      <c r="D5109" s="65"/>
      <c r="E5109" s="65"/>
      <c r="F5109" s="65"/>
      <c r="G5109" s="129"/>
    </row>
    <row r="5110" spans="1:7">
      <c r="A5110" s="65"/>
      <c r="B5110" s="65"/>
      <c r="C5110" s="65"/>
      <c r="D5110" s="65"/>
      <c r="E5110" s="65"/>
      <c r="F5110" s="65"/>
      <c r="G5110" s="129"/>
    </row>
    <row r="5111" spans="1:7">
      <c r="A5111" s="65"/>
      <c r="B5111" s="65"/>
      <c r="C5111" s="65"/>
      <c r="D5111" s="65"/>
      <c r="E5111" s="65"/>
      <c r="F5111" s="65"/>
      <c r="G5111" s="129"/>
    </row>
    <row r="5112" spans="1:7">
      <c r="A5112" s="65"/>
      <c r="B5112" s="65"/>
      <c r="C5112" s="65"/>
      <c r="D5112" s="65"/>
      <c r="E5112" s="65"/>
      <c r="F5112" s="65"/>
      <c r="G5112" s="129"/>
    </row>
    <row r="5113" spans="1:7">
      <c r="A5113" s="65"/>
      <c r="B5113" s="65"/>
      <c r="C5113" s="65"/>
      <c r="D5113" s="65"/>
      <c r="E5113" s="65"/>
      <c r="F5113" s="65"/>
      <c r="G5113" s="129"/>
    </row>
    <row r="5114" spans="1:7">
      <c r="A5114" s="65"/>
      <c r="B5114" s="65"/>
      <c r="C5114" s="65"/>
      <c r="D5114" s="65"/>
      <c r="E5114" s="65"/>
      <c r="F5114" s="65"/>
      <c r="G5114" s="129"/>
    </row>
    <row r="5115" spans="1:7">
      <c r="A5115" s="65"/>
      <c r="B5115" s="65"/>
      <c r="C5115" s="65"/>
      <c r="D5115" s="65"/>
      <c r="E5115" s="65"/>
      <c r="F5115" s="65"/>
      <c r="G5115" s="129"/>
    </row>
    <row r="5116" spans="1:7">
      <c r="A5116" s="65"/>
      <c r="B5116" s="65"/>
      <c r="C5116" s="65"/>
      <c r="D5116" s="65"/>
      <c r="E5116" s="65"/>
      <c r="F5116" s="65"/>
      <c r="G5116" s="129"/>
    </row>
    <row r="5117" spans="1:7">
      <c r="A5117" s="65"/>
      <c r="B5117" s="65"/>
      <c r="C5117" s="65"/>
      <c r="D5117" s="65"/>
      <c r="E5117" s="65"/>
      <c r="F5117" s="65"/>
      <c r="G5117" s="129"/>
    </row>
    <row r="5118" spans="1:7">
      <c r="A5118" s="65"/>
      <c r="B5118" s="65"/>
      <c r="C5118" s="65"/>
      <c r="D5118" s="65"/>
      <c r="E5118" s="65"/>
      <c r="F5118" s="65"/>
      <c r="G5118" s="129"/>
    </row>
    <row r="5119" spans="1:7">
      <c r="A5119" s="65"/>
      <c r="B5119" s="65"/>
      <c r="C5119" s="65"/>
      <c r="D5119" s="65"/>
      <c r="E5119" s="65"/>
      <c r="F5119" s="65"/>
      <c r="G5119" s="129"/>
    </row>
    <row r="5120" spans="1:7">
      <c r="A5120" s="65"/>
      <c r="B5120" s="65"/>
      <c r="C5120" s="65"/>
      <c r="D5120" s="65"/>
      <c r="E5120" s="65"/>
      <c r="F5120" s="65"/>
      <c r="G5120" s="129"/>
    </row>
    <row r="5121" spans="1:7">
      <c r="A5121" s="65"/>
      <c r="B5121" s="65"/>
      <c r="C5121" s="65"/>
      <c r="D5121" s="65"/>
      <c r="E5121" s="65"/>
      <c r="F5121" s="65"/>
      <c r="G5121" s="129"/>
    </row>
    <row r="5122" spans="1:7">
      <c r="A5122" s="65"/>
      <c r="B5122" s="65"/>
      <c r="C5122" s="65"/>
      <c r="D5122" s="65"/>
      <c r="E5122" s="65"/>
      <c r="F5122" s="65"/>
      <c r="G5122" s="129"/>
    </row>
    <row r="5123" spans="1:7">
      <c r="A5123" s="65"/>
      <c r="B5123" s="65"/>
      <c r="C5123" s="65"/>
      <c r="D5123" s="65"/>
      <c r="E5123" s="65"/>
      <c r="F5123" s="65"/>
      <c r="G5123" s="129"/>
    </row>
    <row r="5124" spans="1:7">
      <c r="A5124" s="65"/>
      <c r="B5124" s="65"/>
      <c r="C5124" s="65"/>
      <c r="D5124" s="65"/>
      <c r="E5124" s="65"/>
      <c r="F5124" s="65"/>
      <c r="G5124" s="129"/>
    </row>
    <row r="5125" spans="1:7">
      <c r="A5125" s="65"/>
      <c r="B5125" s="65"/>
      <c r="C5125" s="65"/>
      <c r="D5125" s="65"/>
      <c r="E5125" s="65"/>
      <c r="F5125" s="65"/>
      <c r="G5125" s="129"/>
    </row>
    <row r="5126" spans="1:7">
      <c r="A5126" s="65"/>
      <c r="B5126" s="65"/>
      <c r="C5126" s="65"/>
      <c r="D5126" s="65"/>
      <c r="E5126" s="65"/>
      <c r="F5126" s="65"/>
      <c r="G5126" s="129"/>
    </row>
    <row r="5127" spans="1:7">
      <c r="A5127" s="65"/>
      <c r="B5127" s="65"/>
      <c r="C5127" s="65"/>
      <c r="D5127" s="65"/>
      <c r="E5127" s="65"/>
      <c r="F5127" s="65"/>
      <c r="G5127" s="129"/>
    </row>
    <row r="5128" spans="1:7">
      <c r="A5128" s="65"/>
      <c r="B5128" s="65"/>
      <c r="C5128" s="65"/>
      <c r="D5128" s="65"/>
      <c r="E5128" s="65"/>
      <c r="F5128" s="65"/>
      <c r="G5128" s="129"/>
    </row>
    <row r="5129" spans="1:7">
      <c r="A5129" s="65"/>
      <c r="B5129" s="65"/>
      <c r="C5129" s="65"/>
      <c r="D5129" s="65"/>
      <c r="E5129" s="65"/>
      <c r="F5129" s="65"/>
      <c r="G5129" s="129"/>
    </row>
    <row r="5130" spans="1:7">
      <c r="A5130" s="65"/>
      <c r="B5130" s="65"/>
      <c r="C5130" s="65"/>
      <c r="D5130" s="65"/>
      <c r="E5130" s="65"/>
      <c r="F5130" s="65"/>
      <c r="G5130" s="129"/>
    </row>
    <row r="5131" spans="1:7">
      <c r="A5131" s="65"/>
      <c r="B5131" s="65"/>
      <c r="C5131" s="65"/>
      <c r="D5131" s="65"/>
      <c r="E5131" s="65"/>
      <c r="F5131" s="65"/>
      <c r="G5131" s="129"/>
    </row>
    <row r="5132" spans="1:7">
      <c r="A5132" s="65"/>
      <c r="B5132" s="65"/>
      <c r="C5132" s="65"/>
      <c r="D5132" s="65"/>
      <c r="E5132" s="65"/>
      <c r="F5132" s="65"/>
      <c r="G5132" s="129"/>
    </row>
    <row r="5133" spans="1:7">
      <c r="A5133" s="65"/>
      <c r="B5133" s="65"/>
      <c r="C5133" s="65"/>
      <c r="D5133" s="65"/>
      <c r="E5133" s="65"/>
      <c r="F5133" s="65"/>
      <c r="G5133" s="129"/>
    </row>
    <row r="5134" spans="1:7">
      <c r="A5134" s="65"/>
      <c r="B5134" s="65"/>
      <c r="C5134" s="65"/>
      <c r="D5134" s="65"/>
      <c r="E5134" s="65"/>
      <c r="F5134" s="65"/>
      <c r="G5134" s="129"/>
    </row>
    <row r="5135" spans="1:7">
      <c r="A5135" s="65"/>
      <c r="B5135" s="65"/>
      <c r="C5135" s="65"/>
      <c r="D5135" s="65"/>
      <c r="E5135" s="65"/>
      <c r="F5135" s="65"/>
      <c r="G5135" s="129"/>
    </row>
    <row r="5136" spans="1:7">
      <c r="A5136" s="65"/>
      <c r="B5136" s="65"/>
      <c r="C5136" s="65"/>
      <c r="D5136" s="65"/>
      <c r="E5136" s="65"/>
      <c r="F5136" s="65"/>
      <c r="G5136" s="129"/>
    </row>
    <row r="5137" spans="1:7">
      <c r="A5137" s="65"/>
      <c r="B5137" s="65"/>
      <c r="C5137" s="65"/>
      <c r="D5137" s="65"/>
      <c r="E5137" s="65"/>
      <c r="F5137" s="65"/>
      <c r="G5137" s="129"/>
    </row>
    <row r="5138" spans="1:7">
      <c r="A5138" s="65"/>
      <c r="B5138" s="65"/>
      <c r="C5138" s="65"/>
      <c r="D5138" s="65"/>
      <c r="E5138" s="65"/>
      <c r="F5138" s="65"/>
      <c r="G5138" s="129"/>
    </row>
    <row r="5139" spans="1:7">
      <c r="A5139" s="65"/>
      <c r="B5139" s="65"/>
      <c r="C5139" s="65"/>
      <c r="D5139" s="65"/>
      <c r="E5139" s="65"/>
      <c r="F5139" s="65"/>
      <c r="G5139" s="129"/>
    </row>
    <row r="5140" spans="1:7">
      <c r="A5140" s="65"/>
      <c r="B5140" s="65"/>
      <c r="C5140" s="65"/>
      <c r="D5140" s="65"/>
      <c r="E5140" s="65"/>
      <c r="F5140" s="65"/>
      <c r="G5140" s="129"/>
    </row>
    <row r="5141" spans="1:7">
      <c r="A5141" s="65"/>
      <c r="B5141" s="65"/>
      <c r="C5141" s="65"/>
      <c r="D5141" s="65"/>
      <c r="E5141" s="65"/>
      <c r="F5141" s="65"/>
      <c r="G5141" s="129"/>
    </row>
    <row r="5142" spans="1:7">
      <c r="A5142" s="65"/>
      <c r="B5142" s="65"/>
      <c r="C5142" s="65"/>
      <c r="D5142" s="65"/>
      <c r="E5142" s="65"/>
      <c r="F5142" s="65"/>
      <c r="G5142" s="129"/>
    </row>
    <row r="5143" spans="1:7">
      <c r="A5143" s="65"/>
      <c r="B5143" s="65"/>
      <c r="C5143" s="65"/>
      <c r="D5143" s="65"/>
      <c r="E5143" s="65"/>
      <c r="F5143" s="65"/>
      <c r="G5143" s="129"/>
    </row>
    <row r="5144" spans="1:7">
      <c r="A5144" s="65"/>
      <c r="B5144" s="65"/>
      <c r="C5144" s="65"/>
      <c r="D5144" s="65"/>
      <c r="E5144" s="65"/>
      <c r="F5144" s="65"/>
      <c r="G5144" s="129"/>
    </row>
    <row r="5145" spans="1:7">
      <c r="A5145" s="65"/>
      <c r="B5145" s="65"/>
      <c r="C5145" s="65"/>
      <c r="D5145" s="65"/>
      <c r="E5145" s="65"/>
      <c r="F5145" s="65"/>
      <c r="G5145" s="129"/>
    </row>
    <row r="5146" spans="1:7">
      <c r="A5146" s="65"/>
      <c r="B5146" s="65"/>
      <c r="C5146" s="65"/>
      <c r="D5146" s="65"/>
      <c r="E5146" s="65"/>
      <c r="F5146" s="65"/>
      <c r="G5146" s="129"/>
    </row>
    <row r="5147" spans="1:7">
      <c r="A5147" s="65"/>
      <c r="B5147" s="65"/>
      <c r="C5147" s="65"/>
      <c r="D5147" s="65"/>
      <c r="E5147" s="65"/>
      <c r="F5147" s="65"/>
      <c r="G5147" s="129"/>
    </row>
    <row r="5148" spans="1:7">
      <c r="A5148" s="65"/>
      <c r="B5148" s="65"/>
      <c r="C5148" s="65"/>
      <c r="D5148" s="65"/>
      <c r="E5148" s="65"/>
      <c r="F5148" s="65"/>
      <c r="G5148" s="129"/>
    </row>
    <row r="5149" spans="1:7">
      <c r="A5149" s="65"/>
      <c r="B5149" s="65"/>
      <c r="C5149" s="65"/>
      <c r="D5149" s="65"/>
      <c r="E5149" s="65"/>
      <c r="F5149" s="65"/>
      <c r="G5149" s="129"/>
    </row>
    <row r="5150" spans="1:7">
      <c r="A5150" s="65"/>
      <c r="B5150" s="65"/>
      <c r="C5150" s="65"/>
      <c r="D5150" s="65"/>
      <c r="E5150" s="65"/>
      <c r="F5150" s="65"/>
      <c r="G5150" s="129"/>
    </row>
    <row r="5151" spans="1:7">
      <c r="A5151" s="65"/>
      <c r="B5151" s="65"/>
      <c r="C5151" s="65"/>
      <c r="D5151" s="65"/>
      <c r="E5151" s="65"/>
      <c r="F5151" s="65"/>
      <c r="G5151" s="129"/>
    </row>
    <row r="5152" spans="1:7">
      <c r="A5152" s="65"/>
      <c r="B5152" s="65"/>
      <c r="C5152" s="65"/>
      <c r="D5152" s="65"/>
      <c r="E5152" s="65"/>
      <c r="F5152" s="65"/>
      <c r="G5152" s="129"/>
    </row>
    <row r="5153" spans="1:7">
      <c r="A5153" s="65"/>
      <c r="B5153" s="65"/>
      <c r="C5153" s="65"/>
      <c r="D5153" s="65"/>
      <c r="E5153" s="65"/>
      <c r="F5153" s="65"/>
      <c r="G5153" s="129"/>
    </row>
    <row r="5154" spans="1:7">
      <c r="A5154" s="65"/>
      <c r="B5154" s="65"/>
      <c r="C5154" s="65"/>
      <c r="D5154" s="65"/>
      <c r="E5154" s="65"/>
      <c r="F5154" s="65"/>
      <c r="G5154" s="129"/>
    </row>
    <row r="5155" spans="1:7">
      <c r="A5155" s="65"/>
      <c r="B5155" s="65"/>
      <c r="C5155" s="65"/>
      <c r="D5155" s="65"/>
      <c r="E5155" s="65"/>
      <c r="F5155" s="65"/>
      <c r="G5155" s="129"/>
    </row>
    <row r="5156" spans="1:7">
      <c r="A5156" s="65"/>
      <c r="B5156" s="65"/>
      <c r="C5156" s="65"/>
      <c r="D5156" s="65"/>
      <c r="E5156" s="65"/>
      <c r="F5156" s="65"/>
      <c r="G5156" s="129"/>
    </row>
    <row r="5157" spans="1:7">
      <c r="A5157" s="65"/>
      <c r="B5157" s="65"/>
      <c r="C5157" s="65"/>
      <c r="D5157" s="65"/>
      <c r="E5157" s="65"/>
      <c r="F5157" s="65"/>
      <c r="G5157" s="129"/>
    </row>
    <row r="5158" spans="1:7">
      <c r="A5158" s="65"/>
      <c r="B5158" s="65"/>
      <c r="C5158" s="65"/>
      <c r="D5158" s="65"/>
      <c r="E5158" s="65"/>
      <c r="F5158" s="65"/>
      <c r="G5158" s="129"/>
    </row>
    <row r="5159" spans="1:7">
      <c r="A5159" s="65"/>
      <c r="B5159" s="65"/>
      <c r="C5159" s="65"/>
      <c r="D5159" s="65"/>
      <c r="E5159" s="65"/>
      <c r="F5159" s="65"/>
      <c r="G5159" s="129"/>
    </row>
    <row r="5160" spans="1:7">
      <c r="A5160" s="65"/>
      <c r="B5160" s="65"/>
      <c r="C5160" s="65"/>
      <c r="D5160" s="65"/>
      <c r="E5160" s="65"/>
      <c r="F5160" s="65"/>
      <c r="G5160" s="129"/>
    </row>
    <row r="5161" spans="1:7">
      <c r="A5161" s="65"/>
      <c r="B5161" s="65"/>
      <c r="C5161" s="65"/>
      <c r="D5161" s="65"/>
      <c r="E5161" s="65"/>
      <c r="F5161" s="65"/>
      <c r="G5161" s="129"/>
    </row>
    <row r="5162" spans="1:7">
      <c r="A5162" s="65"/>
      <c r="B5162" s="65"/>
      <c r="C5162" s="65"/>
      <c r="D5162" s="65"/>
      <c r="E5162" s="65"/>
      <c r="F5162" s="65"/>
      <c r="G5162" s="129"/>
    </row>
    <row r="5163" spans="1:7">
      <c r="A5163" s="65"/>
      <c r="B5163" s="65"/>
      <c r="C5163" s="65"/>
      <c r="D5163" s="65"/>
      <c r="E5163" s="65"/>
      <c r="F5163" s="65"/>
      <c r="G5163" s="129"/>
    </row>
    <row r="5164" spans="1:7">
      <c r="A5164" s="65"/>
      <c r="B5164" s="65"/>
      <c r="C5164" s="65"/>
      <c r="D5164" s="65"/>
      <c r="E5164" s="65"/>
      <c r="F5164" s="65"/>
      <c r="G5164" s="129"/>
    </row>
    <row r="5165" spans="1:7">
      <c r="A5165" s="65"/>
      <c r="B5165" s="65"/>
      <c r="C5165" s="65"/>
      <c r="D5165" s="65"/>
      <c r="E5165" s="65"/>
      <c r="F5165" s="65"/>
      <c r="G5165" s="129"/>
    </row>
    <row r="5166" spans="1:7">
      <c r="A5166" s="65"/>
      <c r="B5166" s="65"/>
      <c r="C5166" s="65"/>
      <c r="D5166" s="65"/>
      <c r="E5166" s="65"/>
      <c r="F5166" s="65"/>
      <c r="G5166" s="129"/>
    </row>
    <row r="5167" spans="1:7">
      <c r="A5167" s="65"/>
      <c r="B5167" s="65"/>
      <c r="C5167" s="65"/>
      <c r="D5167" s="65"/>
      <c r="E5167" s="65"/>
      <c r="F5167" s="65"/>
      <c r="G5167" s="129"/>
    </row>
    <row r="5168" spans="1:7">
      <c r="A5168" s="65"/>
      <c r="B5168" s="65"/>
      <c r="C5168" s="65"/>
      <c r="D5168" s="65"/>
      <c r="E5168" s="65"/>
      <c r="F5168" s="65"/>
      <c r="G5168" s="129"/>
    </row>
    <row r="5169" spans="1:7">
      <c r="A5169" s="65"/>
      <c r="B5169" s="65"/>
      <c r="C5169" s="65"/>
      <c r="D5169" s="65"/>
      <c r="E5169" s="65"/>
      <c r="F5169" s="65"/>
      <c r="G5169" s="129"/>
    </row>
    <row r="5170" spans="1:7">
      <c r="A5170" s="65"/>
      <c r="B5170" s="65"/>
      <c r="C5170" s="65"/>
      <c r="D5170" s="65"/>
      <c r="E5170" s="65"/>
      <c r="F5170" s="65"/>
      <c r="G5170" s="129"/>
    </row>
    <row r="5171" spans="1:7">
      <c r="A5171" s="65"/>
      <c r="B5171" s="65"/>
      <c r="C5171" s="65"/>
      <c r="D5171" s="65"/>
      <c r="E5171" s="65"/>
      <c r="F5171" s="65"/>
      <c r="G5171" s="129"/>
    </row>
    <row r="5172" spans="1:7">
      <c r="A5172" s="65"/>
      <c r="B5172" s="65"/>
      <c r="C5172" s="65"/>
      <c r="D5172" s="65"/>
      <c r="E5172" s="65"/>
      <c r="F5172" s="65"/>
      <c r="G5172" s="129"/>
    </row>
    <row r="5173" spans="1:7">
      <c r="A5173" s="65"/>
      <c r="B5173" s="65"/>
      <c r="C5173" s="65"/>
      <c r="D5173" s="65"/>
      <c r="E5173" s="65"/>
      <c r="F5173" s="65"/>
      <c r="G5173" s="129"/>
    </row>
    <row r="5174" spans="1:7">
      <c r="A5174" s="65"/>
      <c r="B5174" s="65"/>
      <c r="C5174" s="65"/>
      <c r="D5174" s="65"/>
      <c r="E5174" s="65"/>
      <c r="F5174" s="65"/>
      <c r="G5174" s="129"/>
    </row>
    <row r="5175" spans="1:7">
      <c r="A5175" s="65"/>
      <c r="B5175" s="65"/>
      <c r="C5175" s="65"/>
      <c r="D5175" s="65"/>
      <c r="E5175" s="65"/>
      <c r="F5175" s="65"/>
      <c r="G5175" s="129"/>
    </row>
    <row r="5176" spans="1:7">
      <c r="A5176" s="65"/>
      <c r="B5176" s="65"/>
      <c r="C5176" s="65"/>
      <c r="D5176" s="65"/>
      <c r="E5176" s="65"/>
      <c r="F5176" s="65"/>
      <c r="G5176" s="129"/>
    </row>
    <row r="5177" spans="1:7">
      <c r="A5177" s="65"/>
      <c r="B5177" s="65"/>
      <c r="C5177" s="65"/>
      <c r="D5177" s="65"/>
      <c r="E5177" s="65"/>
      <c r="F5177" s="65"/>
      <c r="G5177" s="129"/>
    </row>
    <row r="5178" spans="1:7">
      <c r="A5178" s="65"/>
      <c r="B5178" s="65"/>
      <c r="C5178" s="65"/>
      <c r="D5178" s="65"/>
      <c r="E5178" s="65"/>
      <c r="F5178" s="65"/>
      <c r="G5178" s="129"/>
    </row>
    <row r="5179" spans="1:7">
      <c r="A5179" s="65"/>
      <c r="B5179" s="65"/>
      <c r="C5179" s="65"/>
      <c r="D5179" s="65"/>
      <c r="E5179" s="65"/>
      <c r="F5179" s="65"/>
      <c r="G5179" s="129"/>
    </row>
    <row r="5180" spans="1:7">
      <c r="A5180" s="65"/>
      <c r="B5180" s="65"/>
      <c r="C5180" s="65"/>
      <c r="D5180" s="65"/>
      <c r="E5180" s="65"/>
      <c r="F5180" s="65"/>
      <c r="G5180" s="129"/>
    </row>
    <row r="5181" spans="1:7">
      <c r="A5181" s="65"/>
      <c r="B5181" s="65"/>
      <c r="C5181" s="65"/>
      <c r="D5181" s="65"/>
      <c r="E5181" s="65"/>
      <c r="F5181" s="65"/>
      <c r="G5181" s="129"/>
    </row>
    <row r="5182" spans="1:7">
      <c r="A5182" s="65"/>
      <c r="B5182" s="65"/>
      <c r="C5182" s="65"/>
      <c r="D5182" s="65"/>
      <c r="E5182" s="65"/>
      <c r="F5182" s="65"/>
      <c r="G5182" s="129"/>
    </row>
    <row r="5183" spans="1:7">
      <c r="A5183" s="65"/>
      <c r="B5183" s="65"/>
      <c r="C5183" s="65"/>
      <c r="D5183" s="65"/>
      <c r="E5183" s="65"/>
      <c r="F5183" s="65"/>
      <c r="G5183" s="129"/>
    </row>
    <row r="5184" spans="1:7">
      <c r="A5184" s="65"/>
      <c r="B5184" s="65"/>
      <c r="C5184" s="65"/>
      <c r="D5184" s="65"/>
      <c r="E5184" s="65"/>
      <c r="F5184" s="65"/>
      <c r="G5184" s="129"/>
    </row>
    <row r="5185" spans="1:7">
      <c r="A5185" s="65"/>
      <c r="B5185" s="65"/>
      <c r="C5185" s="65"/>
      <c r="D5185" s="65"/>
      <c r="E5185" s="65"/>
      <c r="F5185" s="65"/>
      <c r="G5185" s="129"/>
    </row>
    <row r="5186" spans="1:7">
      <c r="A5186" s="65"/>
      <c r="B5186" s="65"/>
      <c r="C5186" s="65"/>
      <c r="D5186" s="65"/>
      <c r="E5186" s="65"/>
      <c r="F5186" s="65"/>
      <c r="G5186" s="129"/>
    </row>
    <row r="5187" spans="1:7">
      <c r="A5187" s="65"/>
      <c r="B5187" s="65"/>
      <c r="C5187" s="65"/>
      <c r="D5187" s="65"/>
      <c r="E5187" s="65"/>
      <c r="F5187" s="65"/>
      <c r="G5187" s="129"/>
    </row>
    <row r="5188" spans="1:7">
      <c r="A5188" s="65"/>
      <c r="B5188" s="65"/>
      <c r="C5188" s="65"/>
      <c r="D5188" s="65"/>
      <c r="E5188" s="65"/>
      <c r="F5188" s="65"/>
      <c r="G5188" s="129"/>
    </row>
    <row r="5189" spans="1:7">
      <c r="A5189" s="65"/>
      <c r="B5189" s="65"/>
      <c r="C5189" s="65"/>
      <c r="D5189" s="65"/>
      <c r="E5189" s="65"/>
      <c r="F5189" s="65"/>
      <c r="G5189" s="129"/>
    </row>
    <row r="5190" spans="1:7">
      <c r="A5190" s="65"/>
      <c r="B5190" s="65"/>
      <c r="C5190" s="65"/>
      <c r="D5190" s="65"/>
      <c r="E5190" s="65"/>
      <c r="F5190" s="65"/>
      <c r="G5190" s="129"/>
    </row>
    <row r="5191" spans="1:7">
      <c r="A5191" s="65"/>
      <c r="B5191" s="65"/>
      <c r="C5191" s="65"/>
      <c r="D5191" s="65"/>
      <c r="E5191" s="65"/>
      <c r="F5191" s="65"/>
      <c r="G5191" s="129"/>
    </row>
    <row r="5192" spans="1:7">
      <c r="A5192" s="65"/>
      <c r="B5192" s="65"/>
      <c r="C5192" s="65"/>
      <c r="D5192" s="65"/>
      <c r="E5192" s="65"/>
      <c r="F5192" s="65"/>
      <c r="G5192" s="129"/>
    </row>
    <row r="5193" spans="1:7">
      <c r="A5193" s="65"/>
      <c r="B5193" s="65"/>
      <c r="C5193" s="65"/>
      <c r="D5193" s="65"/>
      <c r="E5193" s="65"/>
      <c r="F5193" s="65"/>
      <c r="G5193" s="129"/>
    </row>
    <row r="5194" spans="1:7">
      <c r="A5194" s="65"/>
      <c r="B5194" s="65"/>
      <c r="C5194" s="65"/>
      <c r="D5194" s="65"/>
      <c r="E5194" s="65"/>
      <c r="F5194" s="65"/>
      <c r="G5194" s="129"/>
    </row>
    <row r="5195" spans="1:7">
      <c r="A5195" s="65"/>
      <c r="B5195" s="65"/>
      <c r="C5195" s="65"/>
      <c r="D5195" s="65"/>
      <c r="E5195" s="65"/>
      <c r="F5195" s="65"/>
      <c r="G5195" s="129"/>
    </row>
    <row r="5196" spans="1:7">
      <c r="A5196" s="65"/>
      <c r="B5196" s="65"/>
      <c r="C5196" s="65"/>
      <c r="D5196" s="65"/>
      <c r="E5196" s="65"/>
      <c r="F5196" s="65"/>
      <c r="G5196" s="129"/>
    </row>
    <row r="5197" spans="1:7">
      <c r="A5197" s="65"/>
      <c r="B5197" s="65"/>
      <c r="C5197" s="65"/>
      <c r="D5197" s="65"/>
      <c r="E5197" s="65"/>
      <c r="F5197" s="65"/>
      <c r="G5197" s="129"/>
    </row>
    <row r="5198" spans="1:7">
      <c r="A5198" s="65"/>
      <c r="B5198" s="65"/>
      <c r="C5198" s="65"/>
      <c r="D5198" s="65"/>
      <c r="E5198" s="65"/>
      <c r="F5198" s="65"/>
      <c r="G5198" s="129"/>
    </row>
    <row r="5199" spans="1:7">
      <c r="A5199" s="65"/>
      <c r="B5199" s="65"/>
      <c r="C5199" s="65"/>
      <c r="D5199" s="65"/>
      <c r="E5199" s="65"/>
      <c r="F5199" s="65"/>
      <c r="G5199" s="129"/>
    </row>
    <row r="5200" spans="1:7">
      <c r="A5200" s="65"/>
      <c r="B5200" s="65"/>
      <c r="C5200" s="65"/>
      <c r="D5200" s="65"/>
      <c r="E5200" s="65"/>
      <c r="F5200" s="65"/>
      <c r="G5200" s="129"/>
    </row>
    <row r="5201" spans="1:7">
      <c r="A5201" s="65"/>
      <c r="B5201" s="65"/>
      <c r="C5201" s="65"/>
      <c r="D5201" s="65"/>
      <c r="E5201" s="65"/>
      <c r="F5201" s="65"/>
      <c r="G5201" s="129"/>
    </row>
    <row r="5202" spans="1:7">
      <c r="A5202" s="65"/>
      <c r="B5202" s="65"/>
      <c r="C5202" s="65"/>
      <c r="D5202" s="65"/>
      <c r="E5202" s="65"/>
      <c r="F5202" s="65"/>
      <c r="G5202" s="129"/>
    </row>
    <row r="5203" spans="1:7">
      <c r="A5203" s="65"/>
      <c r="B5203" s="65"/>
      <c r="C5203" s="65"/>
      <c r="D5203" s="65"/>
      <c r="E5203" s="65"/>
      <c r="F5203" s="65"/>
      <c r="G5203" s="129"/>
    </row>
    <row r="5204" spans="1:7">
      <c r="A5204" s="65"/>
      <c r="B5204" s="65"/>
      <c r="C5204" s="65"/>
      <c r="D5204" s="65"/>
      <c r="E5204" s="65"/>
      <c r="F5204" s="65"/>
      <c r="G5204" s="129"/>
    </row>
    <row r="5205" spans="1:7">
      <c r="A5205" s="65"/>
      <c r="B5205" s="65"/>
      <c r="C5205" s="65"/>
      <c r="D5205" s="65"/>
      <c r="E5205" s="65"/>
      <c r="F5205" s="65"/>
      <c r="G5205" s="129"/>
    </row>
    <row r="5206" spans="1:7">
      <c r="A5206" s="65"/>
      <c r="B5206" s="65"/>
      <c r="C5206" s="65"/>
      <c r="D5206" s="65"/>
      <c r="E5206" s="65"/>
      <c r="F5206" s="65"/>
      <c r="G5206" s="129"/>
    </row>
    <row r="5207" spans="1:7">
      <c r="A5207" s="65"/>
      <c r="B5207" s="65"/>
      <c r="C5207" s="65"/>
      <c r="D5207" s="65"/>
      <c r="E5207" s="65"/>
      <c r="F5207" s="65"/>
      <c r="G5207" s="129"/>
    </row>
    <row r="5208" spans="1:7">
      <c r="A5208" s="65"/>
      <c r="B5208" s="65"/>
      <c r="C5208" s="65"/>
      <c r="D5208" s="65"/>
      <c r="E5208" s="65"/>
      <c r="F5208" s="65"/>
      <c r="G5208" s="129"/>
    </row>
    <row r="5209" spans="1:7">
      <c r="A5209" s="65"/>
      <c r="B5209" s="65"/>
      <c r="C5209" s="65"/>
      <c r="D5209" s="65"/>
      <c r="E5209" s="65"/>
      <c r="F5209" s="65"/>
      <c r="G5209" s="129"/>
    </row>
    <row r="5210" spans="1:7">
      <c r="A5210" s="65"/>
      <c r="B5210" s="65"/>
      <c r="C5210" s="65"/>
      <c r="D5210" s="65"/>
      <c r="E5210" s="65"/>
      <c r="F5210" s="65"/>
      <c r="G5210" s="129"/>
    </row>
    <row r="5211" spans="1:7">
      <c r="A5211" s="65"/>
      <c r="B5211" s="65"/>
      <c r="C5211" s="65"/>
      <c r="D5211" s="65"/>
      <c r="E5211" s="65"/>
      <c r="F5211" s="65"/>
      <c r="G5211" s="129"/>
    </row>
    <row r="5212" spans="1:7">
      <c r="A5212" s="65"/>
      <c r="B5212" s="65"/>
      <c r="C5212" s="65"/>
      <c r="D5212" s="65"/>
      <c r="E5212" s="65"/>
      <c r="F5212" s="65"/>
      <c r="G5212" s="129"/>
    </row>
    <row r="5213" spans="1:7">
      <c r="A5213" s="65"/>
      <c r="B5213" s="65"/>
      <c r="C5213" s="65"/>
      <c r="D5213" s="65"/>
      <c r="E5213" s="65"/>
      <c r="F5213" s="65"/>
      <c r="G5213" s="129"/>
    </row>
    <row r="5214" spans="1:7">
      <c r="A5214" s="65"/>
      <c r="B5214" s="65"/>
      <c r="C5214" s="65"/>
      <c r="D5214" s="65"/>
      <c r="E5214" s="65"/>
      <c r="F5214" s="65"/>
      <c r="G5214" s="129"/>
    </row>
    <row r="5215" spans="1:7">
      <c r="A5215" s="65"/>
      <c r="B5215" s="65"/>
      <c r="C5215" s="65"/>
      <c r="D5215" s="65"/>
      <c r="E5215" s="65"/>
      <c r="F5215" s="65"/>
      <c r="G5215" s="129"/>
    </row>
    <row r="5216" spans="1:7">
      <c r="A5216" s="65"/>
      <c r="B5216" s="65"/>
      <c r="C5216" s="65"/>
      <c r="D5216" s="65"/>
      <c r="E5216" s="65"/>
      <c r="F5216" s="65"/>
      <c r="G5216" s="129"/>
    </row>
    <row r="5217" spans="1:7">
      <c r="A5217" s="65"/>
      <c r="B5217" s="65"/>
      <c r="C5217" s="65"/>
      <c r="D5217" s="65"/>
      <c r="E5217" s="65"/>
      <c r="F5217" s="65"/>
      <c r="G5217" s="129"/>
    </row>
    <row r="5218" spans="1:7">
      <c r="A5218" s="65"/>
      <c r="B5218" s="65"/>
      <c r="C5218" s="65"/>
      <c r="D5218" s="65"/>
      <c r="E5218" s="65"/>
      <c r="F5218" s="65"/>
      <c r="G5218" s="129"/>
    </row>
    <row r="5219" spans="1:7">
      <c r="A5219" s="65"/>
      <c r="B5219" s="65"/>
      <c r="C5219" s="65"/>
      <c r="D5219" s="65"/>
      <c r="E5219" s="65"/>
      <c r="F5219" s="65"/>
      <c r="G5219" s="129"/>
    </row>
    <row r="5220" spans="1:7">
      <c r="A5220" s="65"/>
      <c r="B5220" s="65"/>
      <c r="C5220" s="65"/>
      <c r="D5220" s="65"/>
      <c r="E5220" s="65"/>
      <c r="F5220" s="65"/>
      <c r="G5220" s="129"/>
    </row>
    <row r="5221" spans="1:7">
      <c r="A5221" s="65"/>
      <c r="B5221" s="65"/>
      <c r="C5221" s="65"/>
      <c r="D5221" s="65"/>
      <c r="E5221" s="65"/>
      <c r="F5221" s="65"/>
      <c r="G5221" s="129"/>
    </row>
    <row r="5222" spans="1:7">
      <c r="A5222" s="65"/>
      <c r="B5222" s="65"/>
      <c r="C5222" s="65"/>
      <c r="D5222" s="65"/>
      <c r="E5222" s="65"/>
      <c r="F5222" s="65"/>
      <c r="G5222" s="129"/>
    </row>
    <row r="5223" spans="1:7">
      <c r="A5223" s="65"/>
      <c r="B5223" s="65"/>
      <c r="C5223" s="65"/>
      <c r="D5223" s="65"/>
      <c r="E5223" s="65"/>
      <c r="F5223" s="65"/>
      <c r="G5223" s="129"/>
    </row>
    <row r="5224" spans="1:7">
      <c r="A5224" s="65"/>
      <c r="B5224" s="65"/>
      <c r="C5224" s="65"/>
      <c r="D5224" s="65"/>
      <c r="E5224" s="65"/>
      <c r="F5224" s="65"/>
      <c r="G5224" s="129"/>
    </row>
    <row r="5225" spans="1:7">
      <c r="A5225" s="65"/>
      <c r="B5225" s="65"/>
      <c r="C5225" s="65"/>
      <c r="D5225" s="65"/>
      <c r="E5225" s="65"/>
      <c r="F5225" s="65"/>
      <c r="G5225" s="129"/>
    </row>
    <row r="5226" spans="1:7">
      <c r="A5226" s="65"/>
      <c r="B5226" s="65"/>
      <c r="C5226" s="65"/>
      <c r="D5226" s="65"/>
      <c r="E5226" s="65"/>
      <c r="F5226" s="65"/>
      <c r="G5226" s="129"/>
    </row>
    <row r="5227" spans="1:7">
      <c r="A5227" s="65"/>
      <c r="B5227" s="65"/>
      <c r="C5227" s="65"/>
      <c r="D5227" s="65"/>
      <c r="E5227" s="65"/>
      <c r="F5227" s="65"/>
      <c r="G5227" s="129"/>
    </row>
    <row r="5228" spans="1:7">
      <c r="A5228" s="65"/>
      <c r="B5228" s="65"/>
      <c r="C5228" s="65"/>
      <c r="D5228" s="65"/>
      <c r="E5228" s="65"/>
      <c r="F5228" s="65"/>
      <c r="G5228" s="129"/>
    </row>
    <row r="5229" spans="1:7">
      <c r="A5229" s="65"/>
      <c r="B5229" s="65"/>
      <c r="C5229" s="65"/>
      <c r="D5229" s="65"/>
      <c r="E5229" s="65"/>
      <c r="F5229" s="65"/>
      <c r="G5229" s="129"/>
    </row>
    <row r="5230" spans="1:7">
      <c r="A5230" s="65"/>
      <c r="B5230" s="65"/>
      <c r="C5230" s="65"/>
      <c r="D5230" s="65"/>
      <c r="E5230" s="65"/>
      <c r="F5230" s="65"/>
      <c r="G5230" s="129"/>
    </row>
    <row r="5231" spans="1:7">
      <c r="A5231" s="65"/>
      <c r="B5231" s="65"/>
      <c r="C5231" s="65"/>
      <c r="D5231" s="65"/>
      <c r="E5231" s="65"/>
      <c r="F5231" s="65"/>
      <c r="G5231" s="129"/>
    </row>
    <row r="5232" spans="1:7">
      <c r="A5232" s="65"/>
      <c r="B5232" s="65"/>
      <c r="C5232" s="65"/>
      <c r="D5232" s="65"/>
      <c r="E5232" s="65"/>
      <c r="F5232" s="65"/>
      <c r="G5232" s="129"/>
    </row>
    <row r="5233" spans="1:7">
      <c r="A5233" s="65"/>
      <c r="B5233" s="65"/>
      <c r="C5233" s="65"/>
      <c r="D5233" s="65"/>
      <c r="E5233" s="65"/>
      <c r="F5233" s="65"/>
      <c r="G5233" s="129"/>
    </row>
    <row r="5234" spans="1:7">
      <c r="A5234" s="65"/>
      <c r="B5234" s="65"/>
      <c r="C5234" s="65"/>
      <c r="D5234" s="65"/>
      <c r="E5234" s="65"/>
      <c r="F5234" s="65"/>
      <c r="G5234" s="129"/>
    </row>
    <row r="5235" spans="1:7">
      <c r="A5235" s="65"/>
      <c r="B5235" s="65"/>
      <c r="C5235" s="65"/>
      <c r="D5235" s="65"/>
      <c r="E5235" s="65"/>
      <c r="F5235" s="65"/>
      <c r="G5235" s="129"/>
    </row>
    <row r="5236" spans="1:7">
      <c r="A5236" s="65"/>
      <c r="B5236" s="65"/>
      <c r="C5236" s="65"/>
      <c r="D5236" s="65"/>
      <c r="E5236" s="65"/>
      <c r="F5236" s="65"/>
      <c r="G5236" s="129"/>
    </row>
    <row r="5237" spans="1:7">
      <c r="A5237" s="65"/>
      <c r="B5237" s="65"/>
      <c r="C5237" s="65"/>
      <c r="D5237" s="65"/>
      <c r="E5237" s="65"/>
      <c r="F5237" s="65"/>
      <c r="G5237" s="129"/>
    </row>
    <row r="5238" spans="1:7">
      <c r="A5238" s="65"/>
      <c r="B5238" s="65"/>
      <c r="C5238" s="65"/>
      <c r="D5238" s="65"/>
      <c r="E5238" s="65"/>
      <c r="F5238" s="65"/>
      <c r="G5238" s="129"/>
    </row>
    <row r="5239" spans="1:7">
      <c r="A5239" s="65"/>
      <c r="B5239" s="65"/>
      <c r="C5239" s="65"/>
      <c r="D5239" s="65"/>
      <c r="E5239" s="65"/>
      <c r="F5239" s="65"/>
      <c r="G5239" s="129"/>
    </row>
    <row r="5240" spans="1:7">
      <c r="A5240" s="65"/>
      <c r="B5240" s="65"/>
      <c r="C5240" s="65"/>
      <c r="D5240" s="65"/>
      <c r="E5240" s="65"/>
      <c r="F5240" s="65"/>
      <c r="G5240" s="129"/>
    </row>
    <row r="5241" spans="1:7">
      <c r="A5241" s="65"/>
      <c r="B5241" s="65"/>
      <c r="C5241" s="65"/>
      <c r="D5241" s="65"/>
      <c r="E5241" s="65"/>
      <c r="F5241" s="65"/>
      <c r="G5241" s="129"/>
    </row>
    <row r="5242" spans="1:7">
      <c r="A5242" s="65"/>
      <c r="B5242" s="65"/>
      <c r="C5242" s="65"/>
      <c r="D5242" s="65"/>
      <c r="E5242" s="65"/>
      <c r="F5242" s="65"/>
      <c r="G5242" s="129"/>
    </row>
    <row r="5243" spans="1:7">
      <c r="A5243" s="65"/>
      <c r="B5243" s="65"/>
      <c r="C5243" s="65"/>
      <c r="D5243" s="65"/>
      <c r="E5243" s="65"/>
      <c r="F5243" s="65"/>
      <c r="G5243" s="129"/>
    </row>
    <row r="5244" spans="1:7">
      <c r="A5244" s="65"/>
      <c r="B5244" s="65"/>
      <c r="C5244" s="65"/>
      <c r="D5244" s="65"/>
      <c r="E5244" s="65"/>
      <c r="F5244" s="65"/>
      <c r="G5244" s="129"/>
    </row>
    <row r="5245" spans="1:7">
      <c r="A5245" s="65"/>
      <c r="B5245" s="65"/>
      <c r="C5245" s="65"/>
      <c r="D5245" s="65"/>
      <c r="E5245" s="65"/>
      <c r="F5245" s="65"/>
      <c r="G5245" s="129"/>
    </row>
    <row r="5246" spans="1:7">
      <c r="A5246" s="65"/>
      <c r="B5246" s="65"/>
      <c r="C5246" s="65"/>
      <c r="D5246" s="65"/>
      <c r="E5246" s="65"/>
      <c r="F5246" s="65"/>
      <c r="G5246" s="129"/>
    </row>
    <row r="5247" spans="1:7">
      <c r="A5247" s="65"/>
      <c r="B5247" s="65"/>
      <c r="C5247" s="65"/>
      <c r="D5247" s="65"/>
      <c r="E5247" s="65"/>
      <c r="F5247" s="65"/>
      <c r="G5247" s="129"/>
    </row>
    <row r="5248" spans="1:7">
      <c r="A5248" s="65"/>
      <c r="B5248" s="65"/>
      <c r="C5248" s="65"/>
      <c r="D5248" s="65"/>
      <c r="E5248" s="65"/>
      <c r="F5248" s="65"/>
      <c r="G5248" s="129"/>
    </row>
    <row r="5249" spans="1:7">
      <c r="A5249" s="65"/>
      <c r="B5249" s="65"/>
      <c r="C5249" s="65"/>
      <c r="D5249" s="65"/>
      <c r="E5249" s="65"/>
      <c r="F5249" s="65"/>
      <c r="G5249" s="129"/>
    </row>
    <row r="5250" spans="1:7">
      <c r="A5250" s="65"/>
      <c r="B5250" s="65"/>
      <c r="C5250" s="65"/>
      <c r="D5250" s="65"/>
      <c r="E5250" s="65"/>
      <c r="F5250" s="65"/>
      <c r="G5250" s="129"/>
    </row>
    <row r="5251" spans="1:7">
      <c r="A5251" s="65"/>
      <c r="B5251" s="65"/>
      <c r="C5251" s="65"/>
      <c r="D5251" s="65"/>
      <c r="E5251" s="65"/>
      <c r="F5251" s="65"/>
      <c r="G5251" s="129"/>
    </row>
    <row r="5252" spans="1:7">
      <c r="A5252" s="65"/>
      <c r="B5252" s="65"/>
      <c r="C5252" s="65"/>
      <c r="D5252" s="65"/>
      <c r="E5252" s="65"/>
      <c r="F5252" s="65"/>
      <c r="G5252" s="129"/>
    </row>
    <row r="5253" spans="1:7">
      <c r="A5253" s="65"/>
      <c r="B5253" s="65"/>
      <c r="C5253" s="65"/>
      <c r="D5253" s="65"/>
      <c r="E5253" s="65"/>
      <c r="F5253" s="65"/>
      <c r="G5253" s="129"/>
    </row>
    <row r="5254" spans="1:7">
      <c r="A5254" s="65"/>
      <c r="B5254" s="65"/>
      <c r="C5254" s="65"/>
      <c r="D5254" s="65"/>
      <c r="E5254" s="65"/>
      <c r="F5254" s="65"/>
      <c r="G5254" s="129"/>
    </row>
    <row r="5255" spans="1:7">
      <c r="A5255" s="65"/>
      <c r="B5255" s="65"/>
      <c r="C5255" s="65"/>
      <c r="D5255" s="65"/>
      <c r="E5255" s="65"/>
      <c r="F5255" s="65"/>
      <c r="G5255" s="129"/>
    </row>
    <row r="5256" spans="1:7">
      <c r="A5256" s="65"/>
      <c r="B5256" s="65"/>
      <c r="C5256" s="65"/>
      <c r="D5256" s="65"/>
      <c r="E5256" s="65"/>
      <c r="F5256" s="65"/>
      <c r="G5256" s="129"/>
    </row>
    <row r="5257" spans="1:7">
      <c r="A5257" s="65"/>
      <c r="B5257" s="65"/>
      <c r="C5257" s="65"/>
      <c r="D5257" s="65"/>
      <c r="E5257" s="65"/>
      <c r="F5257" s="65"/>
      <c r="G5257" s="129"/>
    </row>
    <row r="5258" spans="1:7">
      <c r="A5258" s="65"/>
      <c r="B5258" s="65"/>
      <c r="C5258" s="65"/>
      <c r="D5258" s="65"/>
      <c r="E5258" s="65"/>
      <c r="F5258" s="65"/>
      <c r="G5258" s="129"/>
    </row>
    <row r="5259" spans="1:7">
      <c r="A5259" s="65"/>
      <c r="B5259" s="65"/>
      <c r="C5259" s="65"/>
      <c r="D5259" s="65"/>
      <c r="E5259" s="65"/>
      <c r="F5259" s="65"/>
      <c r="G5259" s="129"/>
    </row>
    <row r="5260" spans="1:7">
      <c r="A5260" s="65"/>
      <c r="B5260" s="65"/>
      <c r="C5260" s="65"/>
      <c r="D5260" s="65"/>
      <c r="E5260" s="65"/>
      <c r="F5260" s="65"/>
      <c r="G5260" s="129"/>
    </row>
    <row r="5261" spans="1:7">
      <c r="A5261" s="65"/>
      <c r="B5261" s="65"/>
      <c r="C5261" s="65"/>
      <c r="D5261" s="65"/>
      <c r="E5261" s="65"/>
      <c r="F5261" s="65"/>
      <c r="G5261" s="129"/>
    </row>
    <row r="5262" spans="1:7">
      <c r="A5262" s="65"/>
      <c r="B5262" s="65"/>
      <c r="C5262" s="65"/>
      <c r="D5262" s="65"/>
      <c r="E5262" s="65"/>
      <c r="F5262" s="65"/>
      <c r="G5262" s="129"/>
    </row>
    <row r="5263" spans="1:7">
      <c r="A5263" s="65"/>
      <c r="B5263" s="65"/>
      <c r="C5263" s="65"/>
      <c r="D5263" s="65"/>
      <c r="E5263" s="65"/>
      <c r="F5263" s="65"/>
      <c r="G5263" s="129"/>
    </row>
    <row r="5264" spans="1:7">
      <c r="A5264" s="65"/>
      <c r="B5264" s="65"/>
      <c r="C5264" s="65"/>
      <c r="D5264" s="65"/>
      <c r="E5264" s="65"/>
      <c r="F5264" s="65"/>
      <c r="G5264" s="129"/>
    </row>
    <row r="5265" spans="1:7">
      <c r="A5265" s="65"/>
      <c r="B5265" s="65"/>
      <c r="C5265" s="65"/>
      <c r="D5265" s="65"/>
      <c r="E5265" s="65"/>
      <c r="F5265" s="65"/>
      <c r="G5265" s="129"/>
    </row>
    <row r="5266" spans="1:7">
      <c r="A5266" s="65"/>
      <c r="B5266" s="65"/>
      <c r="C5266" s="65"/>
      <c r="D5266" s="65"/>
      <c r="E5266" s="65"/>
      <c r="F5266" s="65"/>
      <c r="G5266" s="129"/>
    </row>
    <row r="5267" spans="1:7">
      <c r="A5267" s="65"/>
      <c r="B5267" s="65"/>
      <c r="C5267" s="65"/>
      <c r="D5267" s="65"/>
      <c r="E5267" s="65"/>
      <c r="F5267" s="65"/>
      <c r="G5267" s="129"/>
    </row>
    <row r="5268" spans="1:7">
      <c r="A5268" s="65"/>
      <c r="B5268" s="65"/>
      <c r="C5268" s="65"/>
      <c r="D5268" s="65"/>
      <c r="E5268" s="65"/>
      <c r="F5268" s="65"/>
      <c r="G5268" s="129"/>
    </row>
    <row r="5269" spans="1:7">
      <c r="A5269" s="65"/>
      <c r="B5269" s="65"/>
      <c r="C5269" s="65"/>
      <c r="D5269" s="65"/>
      <c r="E5269" s="65"/>
      <c r="F5269" s="65"/>
      <c r="G5269" s="129"/>
    </row>
    <row r="5270" spans="1:7">
      <c r="A5270" s="65"/>
      <c r="B5270" s="65"/>
      <c r="C5270" s="65"/>
      <c r="D5270" s="65"/>
      <c r="E5270" s="65"/>
      <c r="F5270" s="65"/>
      <c r="G5270" s="129"/>
    </row>
    <row r="5271" spans="1:7">
      <c r="A5271" s="65"/>
      <c r="B5271" s="65"/>
      <c r="C5271" s="65"/>
      <c r="D5271" s="65"/>
      <c r="E5271" s="65"/>
      <c r="F5271" s="65"/>
      <c r="G5271" s="129"/>
    </row>
    <row r="5272" spans="1:7">
      <c r="A5272" s="65"/>
      <c r="B5272" s="65"/>
      <c r="C5272" s="65"/>
      <c r="D5272" s="65"/>
      <c r="E5272" s="65"/>
      <c r="F5272" s="65"/>
      <c r="G5272" s="129"/>
    </row>
    <row r="5273" spans="1:7">
      <c r="A5273" s="65"/>
      <c r="B5273" s="65"/>
      <c r="C5273" s="65"/>
      <c r="D5273" s="65"/>
      <c r="E5273" s="65"/>
      <c r="F5273" s="65"/>
      <c r="G5273" s="129"/>
    </row>
    <row r="5274" spans="1:7">
      <c r="A5274" s="65"/>
      <c r="B5274" s="65"/>
      <c r="C5274" s="65"/>
      <c r="D5274" s="65"/>
      <c r="E5274" s="65"/>
      <c r="F5274" s="65"/>
      <c r="G5274" s="129"/>
    </row>
    <row r="5275" spans="1:7">
      <c r="A5275" s="65"/>
      <c r="B5275" s="65"/>
      <c r="C5275" s="65"/>
      <c r="D5275" s="65"/>
      <c r="E5275" s="65"/>
      <c r="F5275" s="65"/>
      <c r="G5275" s="129"/>
    </row>
    <row r="5276" spans="1:7">
      <c r="A5276" s="65"/>
      <c r="B5276" s="65"/>
      <c r="C5276" s="65"/>
      <c r="D5276" s="65"/>
      <c r="E5276" s="65"/>
      <c r="F5276" s="65"/>
      <c r="G5276" s="129"/>
    </row>
    <row r="5277" spans="1:7">
      <c r="A5277" s="65"/>
      <c r="B5277" s="65"/>
      <c r="C5277" s="65"/>
      <c r="D5277" s="65"/>
      <c r="E5277" s="65"/>
      <c r="F5277" s="65"/>
      <c r="G5277" s="129"/>
    </row>
    <row r="5278" spans="1:7">
      <c r="A5278" s="65"/>
      <c r="B5278" s="65"/>
      <c r="C5278" s="65"/>
      <c r="D5278" s="65"/>
      <c r="E5278" s="65"/>
      <c r="F5278" s="65"/>
      <c r="G5278" s="129"/>
    </row>
    <row r="5279" spans="1:7">
      <c r="A5279" s="65"/>
      <c r="B5279" s="65"/>
      <c r="C5279" s="65"/>
      <c r="D5279" s="65"/>
      <c r="E5279" s="65"/>
      <c r="F5279" s="65"/>
      <c r="G5279" s="129"/>
    </row>
    <row r="5280" spans="1:7">
      <c r="A5280" s="65"/>
      <c r="B5280" s="65"/>
      <c r="C5280" s="65"/>
      <c r="D5280" s="65"/>
      <c r="E5280" s="65"/>
      <c r="F5280" s="65"/>
      <c r="G5280" s="129"/>
    </row>
    <row r="5281" spans="1:7">
      <c r="A5281" s="65"/>
      <c r="B5281" s="65"/>
      <c r="C5281" s="65"/>
      <c r="D5281" s="65"/>
      <c r="E5281" s="65"/>
      <c r="F5281" s="65"/>
      <c r="G5281" s="129"/>
    </row>
    <row r="5282" spans="1:7">
      <c r="A5282" s="65"/>
      <c r="B5282" s="65"/>
      <c r="C5282" s="65"/>
      <c r="D5282" s="65"/>
      <c r="E5282" s="65"/>
      <c r="F5282" s="65"/>
      <c r="G5282" s="129"/>
    </row>
    <row r="5283" spans="1:7">
      <c r="A5283" s="65"/>
      <c r="B5283" s="65"/>
      <c r="C5283" s="65"/>
      <c r="D5283" s="65"/>
      <c r="E5283" s="65"/>
      <c r="F5283" s="65"/>
      <c r="G5283" s="129"/>
    </row>
    <row r="5284" spans="1:7">
      <c r="A5284" s="65"/>
      <c r="B5284" s="65"/>
      <c r="C5284" s="65"/>
      <c r="D5284" s="65"/>
      <c r="E5284" s="65"/>
      <c r="F5284" s="65"/>
      <c r="G5284" s="129"/>
    </row>
    <row r="5285" spans="1:7">
      <c r="A5285" s="65"/>
      <c r="B5285" s="65"/>
      <c r="C5285" s="65"/>
      <c r="D5285" s="65"/>
      <c r="E5285" s="65"/>
      <c r="F5285" s="65"/>
      <c r="G5285" s="129"/>
    </row>
    <row r="5286" spans="1:7">
      <c r="A5286" s="65"/>
      <c r="B5286" s="65"/>
      <c r="C5286" s="65"/>
      <c r="D5286" s="65"/>
      <c r="E5286" s="65"/>
      <c r="F5286" s="65"/>
      <c r="G5286" s="129"/>
    </row>
    <row r="5287" spans="1:7">
      <c r="A5287" s="65"/>
      <c r="B5287" s="65"/>
      <c r="C5287" s="65"/>
      <c r="D5287" s="65"/>
      <c r="E5287" s="65"/>
      <c r="F5287" s="65"/>
      <c r="G5287" s="129"/>
    </row>
    <row r="5288" spans="1:7">
      <c r="A5288" s="65"/>
      <c r="B5288" s="65"/>
      <c r="C5288" s="65"/>
      <c r="D5288" s="65"/>
      <c r="E5288" s="65"/>
      <c r="F5288" s="65"/>
      <c r="G5288" s="129"/>
    </row>
    <row r="5289" spans="1:7">
      <c r="A5289" s="65"/>
      <c r="B5289" s="65"/>
      <c r="C5289" s="65"/>
      <c r="D5289" s="65"/>
      <c r="E5289" s="65"/>
      <c r="F5289" s="65"/>
      <c r="G5289" s="129"/>
    </row>
    <row r="5290" spans="1:7">
      <c r="A5290" s="65"/>
      <c r="B5290" s="65"/>
      <c r="C5290" s="65"/>
      <c r="D5290" s="65"/>
      <c r="E5290" s="65"/>
      <c r="F5290" s="65"/>
      <c r="G5290" s="129"/>
    </row>
    <row r="5291" spans="1:7">
      <c r="A5291" s="65"/>
      <c r="B5291" s="65"/>
      <c r="C5291" s="65"/>
      <c r="D5291" s="65"/>
      <c r="E5291" s="65"/>
      <c r="F5291" s="65"/>
      <c r="G5291" s="129"/>
    </row>
    <row r="5292" spans="1:7">
      <c r="A5292" s="65"/>
      <c r="B5292" s="65"/>
      <c r="C5292" s="65"/>
      <c r="D5292" s="65"/>
      <c r="E5292" s="65"/>
      <c r="F5292" s="65"/>
      <c r="G5292" s="129"/>
    </row>
    <row r="5293" spans="1:7">
      <c r="A5293" s="65"/>
      <c r="B5293" s="65"/>
      <c r="C5293" s="65"/>
      <c r="D5293" s="65"/>
      <c r="E5293" s="65"/>
      <c r="F5293" s="65"/>
      <c r="G5293" s="129"/>
    </row>
    <row r="5294" spans="1:7">
      <c r="A5294" s="65"/>
      <c r="B5294" s="65"/>
      <c r="C5294" s="65"/>
      <c r="D5294" s="65"/>
      <c r="E5294" s="65"/>
      <c r="F5294" s="65"/>
      <c r="G5294" s="129"/>
    </row>
    <row r="5295" spans="1:7">
      <c r="A5295" s="65"/>
      <c r="B5295" s="65"/>
      <c r="C5295" s="65"/>
      <c r="D5295" s="65"/>
      <c r="E5295" s="65"/>
      <c r="F5295" s="65"/>
      <c r="G5295" s="129"/>
    </row>
    <row r="5296" spans="1:7">
      <c r="A5296" s="65"/>
      <c r="B5296" s="65"/>
      <c r="C5296" s="65"/>
      <c r="D5296" s="65"/>
      <c r="E5296" s="65"/>
      <c r="F5296" s="65"/>
      <c r="G5296" s="129"/>
    </row>
    <row r="5297" spans="1:7">
      <c r="A5297" s="65"/>
      <c r="B5297" s="65"/>
      <c r="C5297" s="65"/>
      <c r="D5297" s="65"/>
      <c r="E5297" s="65"/>
      <c r="F5297" s="65"/>
      <c r="G5297" s="129"/>
    </row>
    <row r="5298" spans="1:7">
      <c r="A5298" s="65"/>
      <c r="B5298" s="65"/>
      <c r="C5298" s="65"/>
      <c r="D5298" s="65"/>
      <c r="E5298" s="65"/>
      <c r="F5298" s="65"/>
      <c r="G5298" s="129"/>
    </row>
    <row r="5299" spans="1:7">
      <c r="A5299" s="65"/>
      <c r="B5299" s="65"/>
      <c r="C5299" s="65"/>
      <c r="D5299" s="65"/>
      <c r="E5299" s="65"/>
      <c r="F5299" s="65"/>
      <c r="G5299" s="129"/>
    </row>
    <row r="5300" spans="1:7">
      <c r="A5300" s="65"/>
      <c r="B5300" s="65"/>
      <c r="C5300" s="65"/>
      <c r="D5300" s="65"/>
      <c r="E5300" s="65"/>
      <c r="F5300" s="65"/>
      <c r="G5300" s="129"/>
    </row>
    <row r="5301" spans="1:7">
      <c r="A5301" s="65"/>
      <c r="B5301" s="65"/>
      <c r="C5301" s="65"/>
      <c r="D5301" s="65"/>
      <c r="E5301" s="65"/>
      <c r="F5301" s="65"/>
      <c r="G5301" s="129"/>
    </row>
    <row r="5302" spans="1:7">
      <c r="A5302" s="65"/>
      <c r="B5302" s="65"/>
      <c r="C5302" s="65"/>
      <c r="D5302" s="65"/>
      <c r="E5302" s="65"/>
      <c r="F5302" s="65"/>
      <c r="G5302" s="129"/>
    </row>
    <row r="5303" spans="1:7">
      <c r="A5303" s="65"/>
      <c r="B5303" s="65"/>
      <c r="C5303" s="65"/>
      <c r="D5303" s="65"/>
      <c r="E5303" s="65"/>
      <c r="F5303" s="65"/>
      <c r="G5303" s="129"/>
    </row>
    <row r="5304" spans="1:7">
      <c r="A5304" s="65"/>
      <c r="B5304" s="65"/>
      <c r="C5304" s="65"/>
      <c r="D5304" s="65"/>
      <c r="E5304" s="65"/>
      <c r="F5304" s="65"/>
      <c r="G5304" s="129"/>
    </row>
    <row r="5305" spans="1:7">
      <c r="A5305" s="65"/>
      <c r="B5305" s="65"/>
      <c r="C5305" s="65"/>
      <c r="D5305" s="65"/>
      <c r="E5305" s="65"/>
      <c r="F5305" s="65"/>
      <c r="G5305" s="129"/>
    </row>
    <row r="5306" spans="1:7">
      <c r="A5306" s="65"/>
      <c r="B5306" s="65"/>
      <c r="C5306" s="65"/>
      <c r="D5306" s="65"/>
      <c r="E5306" s="65"/>
      <c r="F5306" s="65"/>
      <c r="G5306" s="129"/>
    </row>
    <row r="5307" spans="1:7">
      <c r="A5307" s="65"/>
      <c r="B5307" s="65"/>
      <c r="C5307" s="65"/>
      <c r="D5307" s="65"/>
      <c r="E5307" s="65"/>
      <c r="F5307" s="65"/>
      <c r="G5307" s="129"/>
    </row>
    <row r="5308" spans="1:7">
      <c r="A5308" s="65"/>
      <c r="B5308" s="65"/>
      <c r="C5308" s="65"/>
      <c r="D5308" s="65"/>
      <c r="E5308" s="65"/>
      <c r="F5308" s="65"/>
      <c r="G5308" s="129"/>
    </row>
    <row r="5309" spans="1:7">
      <c r="A5309" s="65"/>
      <c r="B5309" s="65"/>
      <c r="C5309" s="65"/>
      <c r="D5309" s="65"/>
      <c r="E5309" s="65"/>
      <c r="F5309" s="65"/>
      <c r="G5309" s="129"/>
    </row>
    <row r="5310" spans="1:7">
      <c r="A5310" s="65"/>
      <c r="B5310" s="65"/>
      <c r="C5310" s="65"/>
      <c r="D5310" s="65"/>
      <c r="E5310" s="65"/>
      <c r="F5310" s="65"/>
      <c r="G5310" s="129"/>
    </row>
    <row r="5311" spans="1:7">
      <c r="A5311" s="65"/>
      <c r="B5311" s="65"/>
      <c r="C5311" s="65"/>
      <c r="D5311" s="65"/>
      <c r="E5311" s="65"/>
      <c r="F5311" s="65"/>
      <c r="G5311" s="129"/>
    </row>
    <row r="5312" spans="1:7">
      <c r="A5312" s="65"/>
      <c r="B5312" s="65"/>
      <c r="C5312" s="65"/>
      <c r="D5312" s="65"/>
      <c r="E5312" s="65"/>
      <c r="F5312" s="65"/>
      <c r="G5312" s="129"/>
    </row>
    <row r="5313" spans="1:7">
      <c r="A5313" s="65"/>
      <c r="B5313" s="65"/>
      <c r="C5313" s="65"/>
      <c r="D5313" s="65"/>
      <c r="E5313" s="65"/>
      <c r="F5313" s="65"/>
      <c r="G5313" s="129"/>
    </row>
    <row r="5314" spans="1:7">
      <c r="A5314" s="65"/>
      <c r="B5314" s="65"/>
      <c r="C5314" s="65"/>
      <c r="D5314" s="65"/>
      <c r="E5314" s="65"/>
      <c r="F5314" s="65"/>
      <c r="G5314" s="129"/>
    </row>
    <row r="5315" spans="1:7">
      <c r="A5315" s="65"/>
      <c r="B5315" s="65"/>
      <c r="C5315" s="65"/>
      <c r="D5315" s="65"/>
      <c r="E5315" s="65"/>
      <c r="F5315" s="65"/>
      <c r="G5315" s="129"/>
    </row>
    <row r="5316" spans="1:7">
      <c r="A5316" s="65"/>
      <c r="B5316" s="65"/>
      <c r="C5316" s="65"/>
      <c r="D5316" s="65"/>
      <c r="E5316" s="65"/>
      <c r="F5316" s="65"/>
      <c r="G5316" s="129"/>
    </row>
    <row r="5317" spans="1:7">
      <c r="A5317" s="65"/>
      <c r="B5317" s="65"/>
      <c r="C5317" s="65"/>
      <c r="D5317" s="65"/>
      <c r="E5317" s="65"/>
      <c r="F5317" s="65"/>
      <c r="G5317" s="129"/>
    </row>
    <row r="5318" spans="1:7">
      <c r="A5318" s="65"/>
      <c r="B5318" s="65"/>
      <c r="C5318" s="65"/>
      <c r="D5318" s="65"/>
      <c r="E5318" s="65"/>
      <c r="F5318" s="65"/>
      <c r="G5318" s="129"/>
    </row>
    <row r="5319" spans="1:7">
      <c r="A5319" s="65"/>
      <c r="B5319" s="65"/>
      <c r="C5319" s="65"/>
      <c r="D5319" s="65"/>
      <c r="E5319" s="65"/>
      <c r="F5319" s="65"/>
      <c r="G5319" s="129"/>
    </row>
    <row r="5320" spans="1:7">
      <c r="A5320" s="65"/>
      <c r="B5320" s="65"/>
      <c r="C5320" s="65"/>
      <c r="D5320" s="65"/>
      <c r="E5320" s="65"/>
      <c r="F5320" s="65"/>
      <c r="G5320" s="129"/>
    </row>
    <row r="5321" spans="1:7">
      <c r="A5321" s="65"/>
      <c r="B5321" s="65"/>
      <c r="C5321" s="65"/>
      <c r="D5321" s="65"/>
      <c r="E5321" s="65"/>
      <c r="F5321" s="65"/>
      <c r="G5321" s="129"/>
    </row>
    <row r="5322" spans="1:7">
      <c r="A5322" s="65"/>
      <c r="B5322" s="65"/>
      <c r="C5322" s="65"/>
      <c r="D5322" s="65"/>
      <c r="E5322" s="65"/>
      <c r="F5322" s="65"/>
      <c r="G5322" s="129"/>
    </row>
    <row r="5323" spans="1:7">
      <c r="A5323" s="65"/>
      <c r="B5323" s="65"/>
      <c r="C5323" s="65"/>
      <c r="D5323" s="65"/>
      <c r="E5323" s="65"/>
      <c r="F5323" s="65"/>
      <c r="G5323" s="129"/>
    </row>
    <row r="5324" spans="1:7">
      <c r="A5324" s="65"/>
      <c r="B5324" s="65"/>
      <c r="C5324" s="65"/>
      <c r="D5324" s="65"/>
      <c r="E5324" s="65"/>
      <c r="F5324" s="65"/>
      <c r="G5324" s="129"/>
    </row>
    <row r="5325" spans="1:7">
      <c r="A5325" s="65"/>
      <c r="B5325" s="65"/>
      <c r="C5325" s="65"/>
      <c r="D5325" s="65"/>
      <c r="E5325" s="65"/>
      <c r="F5325" s="65"/>
      <c r="G5325" s="129"/>
    </row>
    <row r="5326" spans="1:7">
      <c r="A5326" s="65"/>
      <c r="B5326" s="65"/>
      <c r="C5326" s="65"/>
      <c r="D5326" s="65"/>
      <c r="E5326" s="65"/>
      <c r="F5326" s="65"/>
      <c r="G5326" s="129"/>
    </row>
    <row r="5327" spans="1:7">
      <c r="A5327" s="65"/>
      <c r="B5327" s="65"/>
      <c r="C5327" s="65"/>
      <c r="D5327" s="65"/>
      <c r="E5327" s="65"/>
      <c r="F5327" s="65"/>
      <c r="G5327" s="129"/>
    </row>
    <row r="5328" spans="1:7">
      <c r="A5328" s="65"/>
      <c r="B5328" s="65"/>
      <c r="C5328" s="65"/>
      <c r="D5328" s="65"/>
      <c r="E5328" s="65"/>
      <c r="F5328" s="65"/>
      <c r="G5328" s="129"/>
    </row>
    <row r="5329" spans="1:7">
      <c r="A5329" s="65"/>
      <c r="B5329" s="65"/>
      <c r="C5329" s="65"/>
      <c r="D5329" s="65"/>
      <c r="E5329" s="65"/>
      <c r="F5329" s="65"/>
      <c r="G5329" s="129"/>
    </row>
    <row r="5330" spans="1:7">
      <c r="A5330" s="65"/>
      <c r="B5330" s="65"/>
      <c r="C5330" s="65"/>
      <c r="D5330" s="65"/>
      <c r="E5330" s="65"/>
      <c r="F5330" s="65"/>
      <c r="G5330" s="129"/>
    </row>
    <row r="5331" spans="1:7">
      <c r="A5331" s="65"/>
      <c r="B5331" s="65"/>
      <c r="C5331" s="65"/>
      <c r="D5331" s="65"/>
      <c r="E5331" s="65"/>
      <c r="F5331" s="65"/>
      <c r="G5331" s="129"/>
    </row>
    <row r="5332" spans="1:7">
      <c r="A5332" s="65"/>
      <c r="B5332" s="65"/>
      <c r="C5332" s="65"/>
      <c r="D5332" s="65"/>
      <c r="E5332" s="65"/>
      <c r="F5332" s="65"/>
      <c r="G5332" s="129"/>
    </row>
    <row r="5333" spans="1:7">
      <c r="A5333" s="65"/>
      <c r="B5333" s="65"/>
      <c r="C5333" s="65"/>
      <c r="D5333" s="65"/>
      <c r="E5333" s="65"/>
      <c r="F5333" s="65"/>
      <c r="G5333" s="129"/>
    </row>
    <row r="5334" spans="1:7">
      <c r="A5334" s="65"/>
      <c r="B5334" s="65"/>
      <c r="C5334" s="65"/>
      <c r="D5334" s="65"/>
      <c r="E5334" s="65"/>
      <c r="F5334" s="65"/>
      <c r="G5334" s="129"/>
    </row>
    <row r="5335" spans="1:7">
      <c r="A5335" s="65"/>
      <c r="B5335" s="65"/>
      <c r="C5335" s="65"/>
      <c r="D5335" s="65"/>
      <c r="E5335" s="65"/>
      <c r="F5335" s="65"/>
      <c r="G5335" s="129"/>
    </row>
    <row r="5336" spans="1:7">
      <c r="A5336" s="65"/>
      <c r="B5336" s="65"/>
      <c r="C5336" s="65"/>
      <c r="D5336" s="65"/>
      <c r="E5336" s="65"/>
      <c r="F5336" s="65"/>
      <c r="G5336" s="129"/>
    </row>
    <row r="5337" spans="1:7">
      <c r="A5337" s="65"/>
      <c r="B5337" s="65"/>
      <c r="C5337" s="65"/>
      <c r="D5337" s="65"/>
      <c r="E5337" s="65"/>
      <c r="F5337" s="65"/>
      <c r="G5337" s="129"/>
    </row>
    <row r="5338" spans="1:7">
      <c r="A5338" s="65"/>
      <c r="B5338" s="65"/>
      <c r="C5338" s="65"/>
      <c r="D5338" s="65"/>
      <c r="E5338" s="65"/>
      <c r="F5338" s="65"/>
      <c r="G5338" s="129"/>
    </row>
    <row r="5339" spans="1:7">
      <c r="A5339" s="65"/>
      <c r="B5339" s="65"/>
      <c r="C5339" s="65"/>
      <c r="D5339" s="65"/>
      <c r="E5339" s="65"/>
      <c r="F5339" s="65"/>
      <c r="G5339" s="129"/>
    </row>
    <row r="5340" spans="1:7">
      <c r="A5340" s="65"/>
      <c r="B5340" s="65"/>
      <c r="C5340" s="65"/>
      <c r="D5340" s="65"/>
      <c r="E5340" s="65"/>
      <c r="F5340" s="65"/>
      <c r="G5340" s="129"/>
    </row>
    <row r="5341" spans="1:7">
      <c r="A5341" s="65"/>
      <c r="B5341" s="65"/>
      <c r="C5341" s="65"/>
      <c r="D5341" s="65"/>
      <c r="E5341" s="65"/>
      <c r="F5341" s="65"/>
      <c r="G5341" s="129"/>
    </row>
    <row r="5342" spans="1:7">
      <c r="A5342" s="65"/>
      <c r="B5342" s="65"/>
      <c r="C5342" s="65"/>
      <c r="D5342" s="65"/>
      <c r="E5342" s="65"/>
      <c r="F5342" s="65"/>
      <c r="G5342" s="129"/>
    </row>
    <row r="5343" spans="1:7">
      <c r="A5343" s="65"/>
      <c r="B5343" s="65"/>
      <c r="C5343" s="65"/>
      <c r="D5343" s="65"/>
      <c r="E5343" s="65"/>
      <c r="F5343" s="65"/>
      <c r="G5343" s="129"/>
    </row>
    <row r="5344" spans="1:7">
      <c r="A5344" s="65"/>
      <c r="B5344" s="65"/>
      <c r="C5344" s="65"/>
      <c r="D5344" s="65"/>
      <c r="E5344" s="65"/>
      <c r="F5344" s="65"/>
      <c r="G5344" s="129"/>
    </row>
    <row r="5345" spans="1:7">
      <c r="A5345" s="65"/>
      <c r="B5345" s="65"/>
      <c r="C5345" s="65"/>
      <c r="D5345" s="65"/>
      <c r="E5345" s="65"/>
      <c r="F5345" s="65"/>
      <c r="G5345" s="129"/>
    </row>
    <row r="5346" spans="1:7">
      <c r="A5346" s="65"/>
      <c r="B5346" s="65"/>
      <c r="C5346" s="65"/>
      <c r="D5346" s="65"/>
      <c r="E5346" s="65"/>
      <c r="F5346" s="65"/>
      <c r="G5346" s="129"/>
    </row>
    <row r="5347" spans="1:7">
      <c r="A5347" s="65"/>
      <c r="B5347" s="65"/>
      <c r="C5347" s="65"/>
      <c r="D5347" s="65"/>
      <c r="E5347" s="65"/>
      <c r="F5347" s="65"/>
      <c r="G5347" s="129"/>
    </row>
    <row r="5348" spans="1:7">
      <c r="A5348" s="65"/>
      <c r="B5348" s="65"/>
      <c r="C5348" s="65"/>
      <c r="D5348" s="65"/>
      <c r="E5348" s="65"/>
      <c r="F5348" s="65"/>
      <c r="G5348" s="129"/>
    </row>
    <row r="5349" spans="1:7">
      <c r="A5349" s="65"/>
      <c r="B5349" s="65"/>
      <c r="C5349" s="65"/>
      <c r="D5349" s="65"/>
      <c r="E5349" s="65"/>
      <c r="F5349" s="65"/>
      <c r="G5349" s="129"/>
    </row>
    <row r="5350" spans="1:7">
      <c r="A5350" s="65"/>
      <c r="B5350" s="65"/>
      <c r="C5350" s="65"/>
      <c r="D5350" s="65"/>
      <c r="E5350" s="65"/>
      <c r="F5350" s="65"/>
      <c r="G5350" s="129"/>
    </row>
    <row r="5351" spans="1:7">
      <c r="A5351" s="65"/>
      <c r="B5351" s="65"/>
      <c r="C5351" s="65"/>
      <c r="D5351" s="65"/>
      <c r="E5351" s="65"/>
      <c r="F5351" s="65"/>
      <c r="G5351" s="129"/>
    </row>
    <row r="5352" spans="1:7">
      <c r="A5352" s="65"/>
      <c r="B5352" s="65"/>
      <c r="C5352" s="65"/>
      <c r="D5352" s="65"/>
      <c r="E5352" s="65"/>
      <c r="F5352" s="65"/>
      <c r="G5352" s="129"/>
    </row>
    <row r="5353" spans="1:7">
      <c r="A5353" s="65"/>
      <c r="B5353" s="65"/>
      <c r="C5353" s="65"/>
      <c r="D5353" s="65"/>
      <c r="E5353" s="65"/>
      <c r="F5353" s="65"/>
      <c r="G5353" s="129"/>
    </row>
    <row r="5354" spans="1:7">
      <c r="A5354" s="65"/>
      <c r="B5354" s="65"/>
      <c r="C5354" s="65"/>
      <c r="D5354" s="65"/>
      <c r="E5354" s="65"/>
      <c r="F5354" s="65"/>
      <c r="G5354" s="129"/>
    </row>
    <row r="5355" spans="1:7">
      <c r="A5355" s="65"/>
      <c r="B5355" s="65"/>
      <c r="C5355" s="65"/>
      <c r="D5355" s="65"/>
      <c r="E5355" s="65"/>
      <c r="F5355" s="65"/>
      <c r="G5355" s="129"/>
    </row>
    <row r="5356" spans="1:7">
      <c r="A5356" s="65"/>
      <c r="B5356" s="65"/>
      <c r="C5356" s="65"/>
      <c r="D5356" s="65"/>
      <c r="E5356" s="65"/>
      <c r="F5356" s="65"/>
      <c r="G5356" s="129"/>
    </row>
    <row r="5357" spans="1:7">
      <c r="A5357" s="65"/>
      <c r="B5357" s="65"/>
      <c r="C5357" s="65"/>
      <c r="D5357" s="65"/>
      <c r="E5357" s="65"/>
      <c r="F5357" s="65"/>
      <c r="G5357" s="129"/>
    </row>
    <row r="5358" spans="1:7">
      <c r="A5358" s="65"/>
      <c r="B5358" s="65"/>
      <c r="C5358" s="65"/>
      <c r="D5358" s="65"/>
      <c r="E5358" s="65"/>
      <c r="F5358" s="65"/>
      <c r="G5358" s="129"/>
    </row>
    <row r="5359" spans="1:7">
      <c r="A5359" s="65"/>
      <c r="B5359" s="65"/>
      <c r="C5359" s="65"/>
      <c r="D5359" s="65"/>
      <c r="E5359" s="65"/>
      <c r="F5359" s="65"/>
      <c r="G5359" s="129"/>
    </row>
    <row r="5360" spans="1:7">
      <c r="A5360" s="65"/>
      <c r="B5360" s="65"/>
      <c r="C5360" s="65"/>
      <c r="D5360" s="65"/>
      <c r="E5360" s="65"/>
      <c r="F5360" s="65"/>
      <c r="G5360" s="129"/>
    </row>
    <row r="5361" spans="1:7">
      <c r="A5361" s="65"/>
      <c r="B5361" s="65"/>
      <c r="C5361" s="65"/>
      <c r="D5361" s="65"/>
      <c r="E5361" s="65"/>
      <c r="F5361" s="65"/>
      <c r="G5361" s="129"/>
    </row>
    <row r="5362" spans="1:7">
      <c r="A5362" s="65"/>
      <c r="B5362" s="65"/>
      <c r="C5362" s="65"/>
      <c r="D5362" s="65"/>
      <c r="E5362" s="65"/>
      <c r="F5362" s="65"/>
      <c r="G5362" s="129"/>
    </row>
    <row r="5363" spans="1:7">
      <c r="A5363" s="65"/>
      <c r="B5363" s="65"/>
      <c r="C5363" s="65"/>
      <c r="D5363" s="65"/>
      <c r="E5363" s="65"/>
      <c r="F5363" s="65"/>
      <c r="G5363" s="129"/>
    </row>
    <row r="5364" spans="1:7">
      <c r="A5364" s="65"/>
      <c r="B5364" s="65"/>
      <c r="C5364" s="65"/>
      <c r="D5364" s="65"/>
      <c r="E5364" s="65"/>
      <c r="F5364" s="65"/>
      <c r="G5364" s="129"/>
    </row>
    <row r="5365" spans="1:7">
      <c r="A5365" s="65"/>
      <c r="B5365" s="65"/>
      <c r="C5365" s="65"/>
      <c r="D5365" s="65"/>
      <c r="E5365" s="65"/>
      <c r="F5365" s="65"/>
      <c r="G5365" s="129"/>
    </row>
    <row r="5366" spans="1:7">
      <c r="A5366" s="65"/>
      <c r="B5366" s="65"/>
      <c r="C5366" s="65"/>
      <c r="D5366" s="65"/>
      <c r="E5366" s="65"/>
      <c r="F5366" s="65"/>
      <c r="G5366" s="129"/>
    </row>
    <row r="5367" spans="1:7">
      <c r="A5367" s="65"/>
      <c r="B5367" s="65"/>
      <c r="C5367" s="65"/>
      <c r="D5367" s="65"/>
      <c r="E5367" s="65"/>
      <c r="F5367" s="65"/>
      <c r="G5367" s="129"/>
    </row>
    <row r="5368" spans="1:7">
      <c r="A5368" s="65"/>
      <c r="B5368" s="65"/>
      <c r="C5368" s="65"/>
      <c r="D5368" s="65"/>
      <c r="E5368" s="65"/>
      <c r="F5368" s="65"/>
      <c r="G5368" s="129"/>
    </row>
    <row r="5369" spans="1:7">
      <c r="A5369" s="65"/>
      <c r="B5369" s="65"/>
      <c r="C5369" s="65"/>
      <c r="D5369" s="65"/>
      <c r="E5369" s="65"/>
      <c r="F5369" s="65"/>
      <c r="G5369" s="129"/>
    </row>
    <row r="5370" spans="1:7">
      <c r="A5370" s="65"/>
      <c r="B5370" s="65"/>
      <c r="C5370" s="65"/>
      <c r="D5370" s="65"/>
      <c r="E5370" s="65"/>
      <c r="F5370" s="65"/>
      <c r="G5370" s="129"/>
    </row>
    <row r="5371" spans="1:7">
      <c r="A5371" s="65"/>
      <c r="B5371" s="65"/>
      <c r="C5371" s="65"/>
      <c r="D5371" s="65"/>
      <c r="E5371" s="65"/>
      <c r="F5371" s="65"/>
      <c r="G5371" s="129"/>
    </row>
    <row r="5372" spans="1:7">
      <c r="A5372" s="65"/>
      <c r="B5372" s="65"/>
      <c r="C5372" s="65"/>
      <c r="D5372" s="65"/>
      <c r="E5372" s="65"/>
      <c r="F5372" s="65"/>
      <c r="G5372" s="129"/>
    </row>
    <row r="5373" spans="1:7">
      <c r="A5373" s="65"/>
      <c r="B5373" s="65"/>
      <c r="C5373" s="65"/>
      <c r="D5373" s="65"/>
      <c r="E5373" s="65"/>
      <c r="F5373" s="65"/>
      <c r="G5373" s="129"/>
    </row>
    <row r="5374" spans="1:7">
      <c r="A5374" s="65"/>
      <c r="B5374" s="65"/>
      <c r="C5374" s="65"/>
      <c r="D5374" s="65"/>
      <c r="E5374" s="65"/>
      <c r="F5374" s="65"/>
      <c r="G5374" s="129"/>
    </row>
    <row r="5375" spans="1:7">
      <c r="A5375" s="65"/>
      <c r="B5375" s="65"/>
      <c r="C5375" s="65"/>
      <c r="D5375" s="65"/>
      <c r="E5375" s="65"/>
      <c r="F5375" s="65"/>
      <c r="G5375" s="129"/>
    </row>
    <row r="5376" spans="1:7">
      <c r="A5376" s="65"/>
      <c r="B5376" s="65"/>
      <c r="C5376" s="65"/>
      <c r="D5376" s="65"/>
      <c r="E5376" s="65"/>
      <c r="F5376" s="65"/>
      <c r="G5376" s="129"/>
    </row>
    <row r="5377" spans="1:7">
      <c r="A5377" s="65"/>
      <c r="B5377" s="65"/>
      <c r="C5377" s="65"/>
      <c r="D5377" s="65"/>
      <c r="E5377" s="65"/>
      <c r="F5377" s="65"/>
      <c r="G5377" s="129"/>
    </row>
    <row r="5378" spans="1:7">
      <c r="A5378" s="65"/>
      <c r="B5378" s="65"/>
      <c r="C5378" s="65"/>
      <c r="D5378" s="65"/>
      <c r="E5378" s="65"/>
      <c r="F5378" s="65"/>
      <c r="G5378" s="129"/>
    </row>
    <row r="5379" spans="1:7">
      <c r="A5379" s="65"/>
      <c r="B5379" s="65"/>
      <c r="C5379" s="65"/>
      <c r="D5379" s="65"/>
      <c r="E5379" s="65"/>
      <c r="F5379" s="65"/>
      <c r="G5379" s="129"/>
    </row>
    <row r="5380" spans="1:7">
      <c r="A5380" s="65"/>
      <c r="B5380" s="65"/>
      <c r="C5380" s="65"/>
      <c r="D5380" s="65"/>
      <c r="E5380" s="65"/>
      <c r="F5380" s="65"/>
      <c r="G5380" s="129"/>
    </row>
    <row r="5381" spans="1:7">
      <c r="A5381" s="65"/>
      <c r="B5381" s="65"/>
      <c r="C5381" s="65"/>
      <c r="D5381" s="65"/>
      <c r="E5381" s="65"/>
      <c r="F5381" s="65"/>
      <c r="G5381" s="129"/>
    </row>
    <row r="5382" spans="1:7">
      <c r="A5382" s="65"/>
      <c r="B5382" s="65"/>
      <c r="C5382" s="65"/>
      <c r="D5382" s="65"/>
      <c r="E5382" s="65"/>
      <c r="F5382" s="65"/>
      <c r="G5382" s="129"/>
    </row>
    <row r="5383" spans="1:7">
      <c r="A5383" s="65"/>
      <c r="B5383" s="65"/>
      <c r="C5383" s="65"/>
      <c r="D5383" s="65"/>
      <c r="E5383" s="65"/>
      <c r="F5383" s="65"/>
      <c r="G5383" s="129"/>
    </row>
    <row r="5384" spans="1:7">
      <c r="A5384" s="65"/>
      <c r="B5384" s="65"/>
      <c r="C5384" s="65"/>
      <c r="D5384" s="65"/>
      <c r="E5384" s="65"/>
      <c r="F5384" s="65"/>
      <c r="G5384" s="129"/>
    </row>
    <row r="5385" spans="1:7">
      <c r="A5385" s="65"/>
      <c r="B5385" s="65"/>
      <c r="C5385" s="65"/>
      <c r="D5385" s="65"/>
      <c r="E5385" s="65"/>
      <c r="F5385" s="65"/>
      <c r="G5385" s="129"/>
    </row>
    <row r="5386" spans="1:7">
      <c r="A5386" s="65"/>
      <c r="B5386" s="65"/>
      <c r="C5386" s="65"/>
      <c r="D5386" s="65"/>
      <c r="E5386" s="65"/>
      <c r="F5386" s="65"/>
      <c r="G5386" s="129"/>
    </row>
    <row r="5387" spans="1:7">
      <c r="A5387" s="65"/>
      <c r="B5387" s="65"/>
      <c r="C5387" s="65"/>
      <c r="D5387" s="65"/>
      <c r="E5387" s="65"/>
      <c r="F5387" s="65"/>
      <c r="G5387" s="129"/>
    </row>
    <row r="5388" spans="1:7">
      <c r="A5388" s="65"/>
      <c r="B5388" s="65"/>
      <c r="C5388" s="65"/>
      <c r="D5388" s="65"/>
      <c r="E5388" s="65"/>
      <c r="F5388" s="65"/>
      <c r="G5388" s="129"/>
    </row>
    <row r="5389" spans="1:7">
      <c r="A5389" s="65"/>
      <c r="B5389" s="65"/>
      <c r="C5389" s="65"/>
      <c r="D5389" s="65"/>
      <c r="E5389" s="65"/>
      <c r="F5389" s="65"/>
      <c r="G5389" s="129"/>
    </row>
    <row r="5390" spans="1:7">
      <c r="A5390" s="65"/>
      <c r="B5390" s="65"/>
      <c r="C5390" s="65"/>
      <c r="D5390" s="65"/>
      <c r="E5390" s="65"/>
      <c r="F5390" s="65"/>
      <c r="G5390" s="129"/>
    </row>
    <row r="5391" spans="1:7">
      <c r="A5391" s="65"/>
      <c r="B5391" s="65"/>
      <c r="C5391" s="65"/>
      <c r="D5391" s="65"/>
      <c r="E5391" s="65"/>
      <c r="F5391" s="65"/>
      <c r="G5391" s="129"/>
    </row>
    <row r="5392" spans="1:7">
      <c r="A5392" s="65"/>
      <c r="B5392" s="65"/>
      <c r="C5392" s="65"/>
      <c r="D5392" s="65"/>
      <c r="E5392" s="65"/>
      <c r="F5392" s="65"/>
      <c r="G5392" s="129"/>
    </row>
    <row r="5393" spans="1:7">
      <c r="A5393" s="65"/>
      <c r="B5393" s="65"/>
      <c r="C5393" s="65"/>
      <c r="D5393" s="65"/>
      <c r="E5393" s="65"/>
      <c r="F5393" s="65"/>
      <c r="G5393" s="129"/>
    </row>
    <row r="5394" spans="1:7">
      <c r="A5394" s="65"/>
      <c r="B5394" s="65"/>
      <c r="C5394" s="65"/>
      <c r="D5394" s="65"/>
      <c r="E5394" s="65"/>
      <c r="F5394" s="65"/>
      <c r="G5394" s="129"/>
    </row>
    <row r="5395" spans="1:7">
      <c r="A5395" s="65"/>
      <c r="B5395" s="65"/>
      <c r="C5395" s="65"/>
      <c r="D5395" s="65"/>
      <c r="E5395" s="65"/>
      <c r="F5395" s="65"/>
      <c r="G5395" s="129"/>
    </row>
    <row r="5396" spans="1:7">
      <c r="A5396" s="65"/>
      <c r="B5396" s="65"/>
      <c r="C5396" s="65"/>
      <c r="D5396" s="65"/>
      <c r="E5396" s="65"/>
      <c r="F5396" s="65"/>
      <c r="G5396" s="129"/>
    </row>
    <row r="5397" spans="1:7">
      <c r="A5397" s="65"/>
      <c r="B5397" s="65"/>
      <c r="C5397" s="65"/>
      <c r="D5397" s="65"/>
      <c r="E5397" s="65"/>
      <c r="F5397" s="65"/>
      <c r="G5397" s="129"/>
    </row>
    <row r="5398" spans="1:7">
      <c r="A5398" s="65"/>
      <c r="B5398" s="65"/>
      <c r="C5398" s="65"/>
      <c r="D5398" s="65"/>
      <c r="E5398" s="65"/>
      <c r="F5398" s="65"/>
      <c r="G5398" s="129"/>
    </row>
    <row r="5399" spans="1:7">
      <c r="A5399" s="65"/>
      <c r="B5399" s="65"/>
      <c r="C5399" s="65"/>
      <c r="D5399" s="65"/>
      <c r="E5399" s="65"/>
      <c r="F5399" s="65"/>
      <c r="G5399" s="129"/>
    </row>
    <row r="5400" spans="1:7">
      <c r="A5400" s="65"/>
      <c r="B5400" s="65"/>
      <c r="C5400" s="65"/>
      <c r="D5400" s="65"/>
      <c r="E5400" s="65"/>
      <c r="F5400" s="65"/>
      <c r="G5400" s="129"/>
    </row>
    <row r="5401" spans="1:7">
      <c r="A5401" s="65"/>
      <c r="B5401" s="65"/>
      <c r="C5401" s="65"/>
      <c r="D5401" s="65"/>
      <c r="E5401" s="65"/>
      <c r="F5401" s="65"/>
      <c r="G5401" s="129"/>
    </row>
    <row r="5402" spans="1:7">
      <c r="A5402" s="65"/>
      <c r="B5402" s="65"/>
      <c r="C5402" s="65"/>
      <c r="D5402" s="65"/>
      <c r="E5402" s="65"/>
      <c r="F5402" s="65"/>
      <c r="G5402" s="129"/>
    </row>
    <row r="5403" spans="1:7">
      <c r="A5403" s="65"/>
      <c r="B5403" s="65"/>
      <c r="C5403" s="65"/>
      <c r="D5403" s="65"/>
      <c r="E5403" s="65"/>
      <c r="F5403" s="65"/>
      <c r="G5403" s="129"/>
    </row>
    <row r="5404" spans="1:7">
      <c r="A5404" s="65"/>
      <c r="B5404" s="65"/>
      <c r="C5404" s="65"/>
      <c r="D5404" s="65"/>
      <c r="E5404" s="65"/>
      <c r="F5404" s="65"/>
      <c r="G5404" s="129"/>
    </row>
    <row r="5405" spans="1:7">
      <c r="A5405" s="65"/>
      <c r="B5405" s="65"/>
      <c r="C5405" s="65"/>
      <c r="D5405" s="65"/>
      <c r="E5405" s="65"/>
      <c r="F5405" s="65"/>
      <c r="G5405" s="129"/>
    </row>
    <row r="5406" spans="1:7">
      <c r="A5406" s="65"/>
      <c r="B5406" s="65"/>
      <c r="C5406" s="65"/>
      <c r="D5406" s="65"/>
      <c r="E5406" s="65"/>
      <c r="F5406" s="65"/>
      <c r="G5406" s="129"/>
    </row>
    <row r="5407" spans="1:7">
      <c r="A5407" s="65"/>
      <c r="B5407" s="65"/>
      <c r="C5407" s="65"/>
      <c r="D5407" s="65"/>
      <c r="E5407" s="65"/>
      <c r="F5407" s="65"/>
      <c r="G5407" s="129"/>
    </row>
    <row r="5408" spans="1:7">
      <c r="A5408" s="65"/>
      <c r="B5408" s="65"/>
      <c r="C5408" s="65"/>
      <c r="D5408" s="65"/>
      <c r="E5408" s="65"/>
      <c r="F5408" s="65"/>
      <c r="G5408" s="129"/>
    </row>
    <row r="5409" spans="1:7">
      <c r="A5409" s="65"/>
      <c r="B5409" s="65"/>
      <c r="C5409" s="65"/>
      <c r="D5409" s="65"/>
      <c r="E5409" s="65"/>
      <c r="F5409" s="65"/>
      <c r="G5409" s="129"/>
    </row>
    <row r="5410" spans="1:7">
      <c r="A5410" s="65"/>
      <c r="B5410" s="65"/>
      <c r="C5410" s="65"/>
      <c r="D5410" s="65"/>
      <c r="E5410" s="65"/>
      <c r="F5410" s="65"/>
      <c r="G5410" s="129"/>
    </row>
    <row r="5411" spans="1:7">
      <c r="A5411" s="65"/>
      <c r="B5411" s="65"/>
      <c r="C5411" s="65"/>
      <c r="D5411" s="65"/>
      <c r="E5411" s="65"/>
      <c r="F5411" s="65"/>
      <c r="G5411" s="129"/>
    </row>
    <row r="5412" spans="1:7">
      <c r="A5412" s="65"/>
      <c r="B5412" s="65"/>
      <c r="C5412" s="65"/>
      <c r="D5412" s="65"/>
      <c r="E5412" s="65"/>
      <c r="F5412" s="65"/>
      <c r="G5412" s="129"/>
    </row>
    <row r="5413" spans="1:7">
      <c r="A5413" s="65"/>
      <c r="B5413" s="65"/>
      <c r="C5413" s="65"/>
      <c r="D5413" s="65"/>
      <c r="E5413" s="65"/>
      <c r="F5413" s="65"/>
      <c r="G5413" s="129"/>
    </row>
    <row r="5414" spans="1:7">
      <c r="A5414" s="65"/>
      <c r="B5414" s="65"/>
      <c r="C5414" s="65"/>
      <c r="D5414" s="65"/>
      <c r="E5414" s="65"/>
      <c r="F5414" s="65"/>
      <c r="G5414" s="129"/>
    </row>
    <row r="5415" spans="1:7">
      <c r="A5415" s="65"/>
      <c r="B5415" s="65"/>
      <c r="C5415" s="65"/>
      <c r="D5415" s="65"/>
      <c r="E5415" s="65"/>
      <c r="F5415" s="65"/>
      <c r="G5415" s="129"/>
    </row>
    <row r="5416" spans="1:7">
      <c r="A5416" s="65"/>
      <c r="B5416" s="65"/>
      <c r="C5416" s="65"/>
      <c r="D5416" s="65"/>
      <c r="E5416" s="65"/>
      <c r="F5416" s="65"/>
      <c r="G5416" s="129"/>
    </row>
    <row r="5417" spans="1:7">
      <c r="A5417" s="65"/>
      <c r="B5417" s="65"/>
      <c r="C5417" s="65"/>
      <c r="D5417" s="65"/>
      <c r="E5417" s="65"/>
      <c r="F5417" s="65"/>
      <c r="G5417" s="129"/>
    </row>
    <row r="5418" spans="1:7">
      <c r="A5418" s="65"/>
      <c r="B5418" s="65"/>
      <c r="C5418" s="65"/>
      <c r="D5418" s="65"/>
      <c r="E5418" s="65"/>
      <c r="F5418" s="65"/>
      <c r="G5418" s="129"/>
    </row>
    <row r="5419" spans="1:7">
      <c r="A5419" s="65"/>
      <c r="B5419" s="65"/>
      <c r="C5419" s="65"/>
      <c r="D5419" s="65"/>
      <c r="E5419" s="65"/>
      <c r="F5419" s="65"/>
      <c r="G5419" s="129"/>
    </row>
    <row r="5420" spans="1:7">
      <c r="A5420" s="65"/>
      <c r="B5420" s="65"/>
      <c r="C5420" s="65"/>
      <c r="D5420" s="65"/>
      <c r="E5420" s="65"/>
      <c r="F5420" s="65"/>
      <c r="G5420" s="129"/>
    </row>
    <row r="5421" spans="1:7">
      <c r="A5421" s="65"/>
      <c r="B5421" s="65"/>
      <c r="C5421" s="65"/>
      <c r="D5421" s="65"/>
      <c r="E5421" s="65"/>
      <c r="F5421" s="65"/>
      <c r="G5421" s="129"/>
    </row>
    <row r="5422" spans="1:7">
      <c r="A5422" s="65"/>
      <c r="B5422" s="65"/>
      <c r="C5422" s="65"/>
      <c r="D5422" s="65"/>
      <c r="E5422" s="65"/>
      <c r="F5422" s="65"/>
      <c r="G5422" s="129"/>
    </row>
    <row r="5423" spans="1:7">
      <c r="A5423" s="65"/>
      <c r="B5423" s="65"/>
      <c r="C5423" s="65"/>
      <c r="D5423" s="65"/>
      <c r="E5423" s="65"/>
      <c r="F5423" s="65"/>
      <c r="G5423" s="129"/>
    </row>
    <row r="5424" spans="1:7">
      <c r="A5424" s="65"/>
      <c r="B5424" s="65"/>
      <c r="C5424" s="65"/>
      <c r="D5424" s="65"/>
      <c r="E5424" s="65"/>
      <c r="F5424" s="65"/>
      <c r="G5424" s="129"/>
    </row>
    <row r="5425" spans="1:7">
      <c r="A5425" s="65"/>
      <c r="B5425" s="65"/>
      <c r="C5425" s="65"/>
      <c r="D5425" s="65"/>
      <c r="E5425" s="65"/>
      <c r="F5425" s="65"/>
      <c r="G5425" s="129"/>
    </row>
    <row r="5426" spans="1:7">
      <c r="A5426" s="65"/>
      <c r="B5426" s="65"/>
      <c r="C5426" s="65"/>
      <c r="D5426" s="65"/>
      <c r="E5426" s="65"/>
      <c r="F5426" s="65"/>
      <c r="G5426" s="129"/>
    </row>
    <row r="5427" spans="1:7">
      <c r="A5427" s="65"/>
      <c r="B5427" s="65"/>
      <c r="C5427" s="65"/>
      <c r="D5427" s="65"/>
      <c r="E5427" s="65"/>
      <c r="F5427" s="65"/>
      <c r="G5427" s="129"/>
    </row>
    <row r="5428" spans="1:7">
      <c r="A5428" s="65"/>
      <c r="B5428" s="65"/>
      <c r="C5428" s="65"/>
      <c r="D5428" s="65"/>
      <c r="E5428" s="65"/>
      <c r="F5428" s="65"/>
      <c r="G5428" s="129"/>
    </row>
    <row r="5429" spans="1:7">
      <c r="A5429" s="65"/>
      <c r="B5429" s="65"/>
      <c r="C5429" s="65"/>
      <c r="D5429" s="65"/>
      <c r="E5429" s="65"/>
      <c r="F5429" s="65"/>
      <c r="G5429" s="129"/>
    </row>
    <row r="5430" spans="1:7">
      <c r="A5430" s="65"/>
      <c r="B5430" s="65"/>
      <c r="C5430" s="65"/>
      <c r="D5430" s="65"/>
      <c r="E5430" s="65"/>
      <c r="F5430" s="65"/>
      <c r="G5430" s="129"/>
    </row>
    <row r="5431" spans="1:7">
      <c r="A5431" s="65"/>
      <c r="B5431" s="65"/>
      <c r="C5431" s="65"/>
      <c r="D5431" s="65"/>
      <c r="E5431" s="65"/>
      <c r="F5431" s="65"/>
      <c r="G5431" s="129"/>
    </row>
    <row r="5432" spans="1:7">
      <c r="A5432" s="65"/>
      <c r="B5432" s="65"/>
      <c r="C5432" s="65"/>
      <c r="D5432" s="65"/>
      <c r="E5432" s="65"/>
      <c r="F5432" s="65"/>
      <c r="G5432" s="129"/>
    </row>
    <row r="5433" spans="1:7">
      <c r="A5433" s="65"/>
      <c r="B5433" s="65"/>
      <c r="C5433" s="65"/>
      <c r="D5433" s="65"/>
      <c r="E5433" s="65"/>
      <c r="F5433" s="65"/>
      <c r="G5433" s="129"/>
    </row>
    <row r="5434" spans="1:7">
      <c r="A5434" s="65"/>
      <c r="B5434" s="65"/>
      <c r="C5434" s="65"/>
      <c r="D5434" s="65"/>
      <c r="E5434" s="65"/>
      <c r="F5434" s="65"/>
      <c r="G5434" s="129"/>
    </row>
    <row r="5435" spans="1:7">
      <c r="A5435" s="65"/>
      <c r="B5435" s="65"/>
      <c r="C5435" s="65"/>
      <c r="D5435" s="65"/>
      <c r="E5435" s="65"/>
      <c r="F5435" s="65"/>
      <c r="G5435" s="129"/>
    </row>
    <row r="5436" spans="1:7">
      <c r="A5436" s="65"/>
      <c r="B5436" s="65"/>
      <c r="C5436" s="65"/>
      <c r="D5436" s="65"/>
      <c r="E5436" s="65"/>
      <c r="F5436" s="65"/>
      <c r="G5436" s="129"/>
    </row>
    <row r="5437" spans="1:7">
      <c r="A5437" s="65"/>
      <c r="B5437" s="65"/>
      <c r="C5437" s="65"/>
      <c r="D5437" s="65"/>
      <c r="E5437" s="65"/>
      <c r="F5437" s="65"/>
      <c r="G5437" s="129"/>
    </row>
    <row r="5438" spans="1:7">
      <c r="A5438" s="65"/>
      <c r="B5438" s="65"/>
      <c r="C5438" s="65"/>
      <c r="D5438" s="65"/>
      <c r="E5438" s="65"/>
      <c r="F5438" s="65"/>
      <c r="G5438" s="129"/>
    </row>
    <row r="5439" spans="1:7">
      <c r="A5439" s="65"/>
      <c r="B5439" s="65"/>
      <c r="C5439" s="65"/>
      <c r="D5439" s="65"/>
      <c r="E5439" s="65"/>
      <c r="F5439" s="65"/>
      <c r="G5439" s="129"/>
    </row>
    <row r="5440" spans="1:7">
      <c r="A5440" s="65"/>
      <c r="B5440" s="65"/>
      <c r="C5440" s="65"/>
      <c r="D5440" s="65"/>
      <c r="E5440" s="65"/>
      <c r="F5440" s="65"/>
      <c r="G5440" s="129"/>
    </row>
    <row r="5441" spans="1:7">
      <c r="A5441" s="65"/>
      <c r="B5441" s="65"/>
      <c r="C5441" s="65"/>
      <c r="D5441" s="65"/>
      <c r="E5441" s="65"/>
      <c r="F5441" s="65"/>
      <c r="G5441" s="129"/>
    </row>
    <row r="5442" spans="1:7">
      <c r="A5442" s="65"/>
      <c r="B5442" s="65"/>
      <c r="C5442" s="65"/>
      <c r="D5442" s="65"/>
      <c r="E5442" s="65"/>
      <c r="F5442" s="65"/>
      <c r="G5442" s="129"/>
    </row>
    <row r="5443" spans="1:7">
      <c r="A5443" s="65"/>
      <c r="B5443" s="65"/>
      <c r="C5443" s="65"/>
      <c r="D5443" s="65"/>
      <c r="E5443" s="65"/>
      <c r="F5443" s="65"/>
      <c r="G5443" s="129"/>
    </row>
    <row r="5444" spans="1:7">
      <c r="A5444" s="65"/>
      <c r="B5444" s="65"/>
      <c r="C5444" s="65"/>
      <c r="D5444" s="65"/>
      <c r="E5444" s="65"/>
      <c r="F5444" s="65"/>
      <c r="G5444" s="129"/>
    </row>
    <row r="5445" spans="1:7">
      <c r="A5445" s="65"/>
      <c r="B5445" s="65"/>
      <c r="C5445" s="65"/>
      <c r="D5445" s="65"/>
      <c r="E5445" s="65"/>
      <c r="F5445" s="65"/>
      <c r="G5445" s="129"/>
    </row>
    <row r="5446" spans="1:7">
      <c r="A5446" s="65"/>
      <c r="B5446" s="65"/>
      <c r="C5446" s="65"/>
      <c r="D5446" s="65"/>
      <c r="E5446" s="65"/>
      <c r="F5446" s="65"/>
      <c r="G5446" s="129"/>
    </row>
    <row r="5447" spans="1:7">
      <c r="A5447" s="65"/>
      <c r="B5447" s="65"/>
      <c r="C5447" s="65"/>
      <c r="D5447" s="65"/>
      <c r="E5447" s="65"/>
      <c r="F5447" s="65"/>
      <c r="G5447" s="129"/>
    </row>
    <row r="5448" spans="1:7">
      <c r="A5448" s="65"/>
      <c r="B5448" s="65"/>
      <c r="C5448" s="65"/>
      <c r="D5448" s="65"/>
      <c r="E5448" s="65"/>
      <c r="F5448" s="65"/>
      <c r="G5448" s="129"/>
    </row>
    <row r="5449" spans="1:7">
      <c r="A5449" s="65"/>
      <c r="B5449" s="65"/>
      <c r="C5449" s="65"/>
      <c r="D5449" s="65"/>
      <c r="E5449" s="65"/>
      <c r="F5449" s="65"/>
      <c r="G5449" s="129"/>
    </row>
    <row r="5450" spans="1:7">
      <c r="A5450" s="65"/>
      <c r="B5450" s="65"/>
      <c r="C5450" s="65"/>
      <c r="D5450" s="65"/>
      <c r="E5450" s="65"/>
      <c r="F5450" s="65"/>
      <c r="G5450" s="129"/>
    </row>
    <row r="5451" spans="1:7">
      <c r="A5451" s="65"/>
      <c r="B5451" s="65"/>
      <c r="C5451" s="65"/>
      <c r="D5451" s="65"/>
      <c r="E5451" s="65"/>
      <c r="F5451" s="65"/>
      <c r="G5451" s="129"/>
    </row>
    <row r="5452" spans="1:7">
      <c r="A5452" s="65"/>
      <c r="B5452" s="65"/>
      <c r="C5452" s="65"/>
      <c r="D5452" s="65"/>
      <c r="E5452" s="65"/>
      <c r="F5452" s="65"/>
      <c r="G5452" s="129"/>
    </row>
    <row r="5453" spans="1:7">
      <c r="A5453" s="65"/>
      <c r="B5453" s="65"/>
      <c r="C5453" s="65"/>
      <c r="D5453" s="65"/>
      <c r="E5453" s="65"/>
      <c r="F5453" s="65"/>
      <c r="G5453" s="129"/>
    </row>
    <row r="5454" spans="1:7">
      <c r="A5454" s="65"/>
      <c r="B5454" s="65"/>
      <c r="C5454" s="65"/>
      <c r="D5454" s="65"/>
      <c r="E5454" s="65"/>
      <c r="F5454" s="65"/>
      <c r="G5454" s="129"/>
    </row>
    <row r="5455" spans="1:7">
      <c r="A5455" s="65"/>
      <c r="B5455" s="65"/>
      <c r="C5455" s="65"/>
      <c r="D5455" s="65"/>
      <c r="E5455" s="65"/>
      <c r="F5455" s="65"/>
      <c r="G5455" s="129"/>
    </row>
    <row r="5456" spans="1:7">
      <c r="A5456" s="65"/>
      <c r="B5456" s="65"/>
      <c r="C5456" s="65"/>
      <c r="D5456" s="65"/>
      <c r="E5456" s="65"/>
      <c r="F5456" s="65"/>
      <c r="G5456" s="129"/>
    </row>
    <row r="5457" spans="1:7">
      <c r="A5457" s="65"/>
      <c r="B5457" s="65"/>
      <c r="C5457" s="65"/>
      <c r="D5457" s="65"/>
      <c r="E5457" s="65"/>
      <c r="F5457" s="65"/>
      <c r="G5457" s="129"/>
    </row>
    <row r="5458" spans="1:7">
      <c r="A5458" s="65"/>
      <c r="B5458" s="65"/>
      <c r="C5458" s="65"/>
      <c r="D5458" s="65"/>
      <c r="E5458" s="65"/>
      <c r="F5458" s="65"/>
      <c r="G5458" s="129"/>
    </row>
    <row r="5459" spans="1:7">
      <c r="A5459" s="65"/>
      <c r="B5459" s="65"/>
      <c r="C5459" s="65"/>
      <c r="D5459" s="65"/>
      <c r="E5459" s="65"/>
      <c r="F5459" s="65"/>
      <c r="G5459" s="129"/>
    </row>
    <row r="5460" spans="1:7">
      <c r="A5460" s="65"/>
      <c r="B5460" s="65"/>
      <c r="C5460" s="65"/>
      <c r="D5460" s="65"/>
      <c r="E5460" s="65"/>
      <c r="F5460" s="65"/>
      <c r="G5460" s="129"/>
    </row>
    <row r="5461" spans="1:7">
      <c r="A5461" s="65"/>
      <c r="B5461" s="65"/>
      <c r="C5461" s="65"/>
      <c r="D5461" s="65"/>
      <c r="E5461" s="65"/>
      <c r="F5461" s="65"/>
      <c r="G5461" s="129"/>
    </row>
    <row r="5462" spans="1:7">
      <c r="A5462" s="65"/>
      <c r="B5462" s="65"/>
      <c r="C5462" s="65"/>
      <c r="D5462" s="65"/>
      <c r="E5462" s="65"/>
      <c r="F5462" s="65"/>
      <c r="G5462" s="129"/>
    </row>
    <row r="5463" spans="1:7">
      <c r="A5463" s="65"/>
      <c r="B5463" s="65"/>
      <c r="C5463" s="65"/>
      <c r="D5463" s="65"/>
      <c r="E5463" s="65"/>
      <c r="F5463" s="65"/>
      <c r="G5463" s="129"/>
    </row>
    <row r="5464" spans="1:7">
      <c r="A5464" s="65"/>
      <c r="B5464" s="65"/>
      <c r="C5464" s="65"/>
      <c r="D5464" s="65"/>
      <c r="E5464" s="65"/>
      <c r="F5464" s="65"/>
      <c r="G5464" s="129"/>
    </row>
    <row r="5465" spans="1:7">
      <c r="A5465" s="65"/>
      <c r="B5465" s="65"/>
      <c r="C5465" s="65"/>
      <c r="D5465" s="65"/>
      <c r="E5465" s="65"/>
      <c r="F5465" s="65"/>
      <c r="G5465" s="129"/>
    </row>
    <row r="5466" spans="1:7">
      <c r="A5466" s="65"/>
      <c r="B5466" s="65"/>
      <c r="C5466" s="65"/>
      <c r="D5466" s="65"/>
      <c r="E5466" s="65"/>
      <c r="F5466" s="65"/>
      <c r="G5466" s="129"/>
    </row>
    <row r="5467" spans="1:7">
      <c r="A5467" s="65"/>
      <c r="B5467" s="65"/>
      <c r="C5467" s="65"/>
      <c r="D5467" s="65"/>
      <c r="E5467" s="65"/>
      <c r="F5467" s="65"/>
      <c r="G5467" s="129"/>
    </row>
    <row r="5468" spans="1:7">
      <c r="A5468" s="65"/>
      <c r="B5468" s="65"/>
      <c r="C5468" s="65"/>
      <c r="D5468" s="65"/>
      <c r="E5468" s="65"/>
      <c r="F5468" s="65"/>
      <c r="G5468" s="129"/>
    </row>
    <row r="5469" spans="1:7">
      <c r="A5469" s="65"/>
      <c r="B5469" s="65"/>
      <c r="C5469" s="65"/>
      <c r="D5469" s="65"/>
      <c r="E5469" s="65"/>
      <c r="F5469" s="65"/>
      <c r="G5469" s="129"/>
    </row>
    <row r="5470" spans="1:7">
      <c r="A5470" s="65"/>
      <c r="B5470" s="65"/>
      <c r="C5470" s="65"/>
      <c r="D5470" s="65"/>
      <c r="E5470" s="65"/>
      <c r="F5470" s="65"/>
      <c r="G5470" s="129"/>
    </row>
    <row r="5471" spans="1:7">
      <c r="A5471" s="65"/>
      <c r="B5471" s="65"/>
      <c r="C5471" s="65"/>
      <c r="D5471" s="65"/>
      <c r="E5471" s="65"/>
      <c r="F5471" s="65"/>
      <c r="G5471" s="129"/>
    </row>
    <row r="5472" spans="1:7">
      <c r="A5472" s="65"/>
      <c r="B5472" s="65"/>
      <c r="C5472" s="65"/>
      <c r="D5472" s="65"/>
      <c r="E5472" s="65"/>
      <c r="F5472" s="65"/>
      <c r="G5472" s="129"/>
    </row>
    <row r="5473" spans="1:7">
      <c r="A5473" s="65"/>
      <c r="B5473" s="65"/>
      <c r="C5473" s="65"/>
      <c r="D5473" s="65"/>
      <c r="E5473" s="65"/>
      <c r="F5473" s="65"/>
      <c r="G5473" s="129"/>
    </row>
    <row r="5474" spans="1:7">
      <c r="A5474" s="65"/>
      <c r="B5474" s="65"/>
      <c r="C5474" s="65"/>
      <c r="D5474" s="65"/>
      <c r="E5474" s="65"/>
      <c r="F5474" s="65"/>
      <c r="G5474" s="129"/>
    </row>
    <row r="5475" spans="1:7">
      <c r="A5475" s="65"/>
      <c r="B5475" s="65"/>
      <c r="C5475" s="65"/>
      <c r="D5475" s="65"/>
      <c r="E5475" s="65"/>
      <c r="F5475" s="65"/>
      <c r="G5475" s="129"/>
    </row>
    <row r="5476" spans="1:7">
      <c r="A5476" s="65"/>
      <c r="B5476" s="65"/>
      <c r="C5476" s="65"/>
      <c r="D5476" s="65"/>
      <c r="E5476" s="65"/>
      <c r="F5476" s="65"/>
      <c r="G5476" s="129"/>
    </row>
    <row r="5477" spans="1:7">
      <c r="A5477" s="65"/>
      <c r="B5477" s="65"/>
      <c r="C5477" s="65"/>
      <c r="D5477" s="65"/>
      <c r="E5477" s="65"/>
      <c r="F5477" s="65"/>
      <c r="G5477" s="129"/>
    </row>
    <row r="5478" spans="1:7">
      <c r="A5478" s="65"/>
      <c r="B5478" s="65"/>
      <c r="C5478" s="65"/>
      <c r="D5478" s="65"/>
      <c r="E5478" s="65"/>
      <c r="F5478" s="65"/>
      <c r="G5478" s="129"/>
    </row>
    <row r="5479" spans="1:7">
      <c r="A5479" s="65"/>
      <c r="B5479" s="65"/>
      <c r="C5479" s="65"/>
      <c r="D5479" s="65"/>
      <c r="E5479" s="65"/>
      <c r="F5479" s="65"/>
      <c r="G5479" s="129"/>
    </row>
    <row r="5480" spans="1:7">
      <c r="A5480" s="65"/>
      <c r="B5480" s="65"/>
      <c r="C5480" s="65"/>
      <c r="D5480" s="65"/>
      <c r="E5480" s="65"/>
      <c r="F5480" s="65"/>
      <c r="G5480" s="129"/>
    </row>
    <row r="5481" spans="1:7">
      <c r="A5481" s="65"/>
      <c r="B5481" s="65"/>
      <c r="C5481" s="65"/>
      <c r="D5481" s="65"/>
      <c r="E5481" s="65"/>
      <c r="F5481" s="65"/>
      <c r="G5481" s="129"/>
    </row>
    <row r="5482" spans="1:7">
      <c r="A5482" s="65"/>
      <c r="B5482" s="65"/>
      <c r="C5482" s="65"/>
      <c r="D5482" s="65"/>
      <c r="E5482" s="65"/>
      <c r="F5482" s="65"/>
      <c r="G5482" s="129"/>
    </row>
    <row r="5483" spans="1:7">
      <c r="A5483" s="65"/>
      <c r="B5483" s="65"/>
      <c r="C5483" s="65"/>
      <c r="D5483" s="65"/>
      <c r="E5483" s="65"/>
      <c r="F5483" s="65"/>
      <c r="G5483" s="129"/>
    </row>
    <row r="5484" spans="1:7">
      <c r="A5484" s="65"/>
      <c r="B5484" s="65"/>
      <c r="C5484" s="65"/>
      <c r="D5484" s="65"/>
      <c r="E5484" s="65"/>
      <c r="F5484" s="65"/>
      <c r="G5484" s="129"/>
    </row>
    <row r="5485" spans="1:7">
      <c r="A5485" s="65"/>
      <c r="B5485" s="65"/>
      <c r="C5485" s="65"/>
      <c r="D5485" s="65"/>
      <c r="E5485" s="65"/>
      <c r="F5485" s="65"/>
      <c r="G5485" s="129"/>
    </row>
    <row r="5486" spans="1:7">
      <c r="A5486" s="65"/>
      <c r="B5486" s="65"/>
      <c r="C5486" s="65"/>
      <c r="D5486" s="65"/>
      <c r="E5486" s="65"/>
      <c r="F5486" s="65"/>
      <c r="G5486" s="129"/>
    </row>
    <row r="5487" spans="1:7">
      <c r="A5487" s="65"/>
      <c r="B5487" s="65"/>
      <c r="C5487" s="65"/>
      <c r="D5487" s="65"/>
      <c r="E5487" s="65"/>
      <c r="F5487" s="65"/>
      <c r="G5487" s="129"/>
    </row>
    <row r="5488" spans="1:7">
      <c r="A5488" s="65"/>
      <c r="B5488" s="65"/>
      <c r="C5488" s="65"/>
      <c r="D5488" s="65"/>
      <c r="E5488" s="65"/>
      <c r="F5488" s="65"/>
      <c r="G5488" s="129"/>
    </row>
    <row r="5489" spans="1:7">
      <c r="A5489" s="65"/>
      <c r="B5489" s="65"/>
      <c r="C5489" s="65"/>
      <c r="D5489" s="65"/>
      <c r="E5489" s="65"/>
      <c r="F5489" s="65"/>
      <c r="G5489" s="129"/>
    </row>
    <row r="5490" spans="1:7">
      <c r="A5490" s="65"/>
      <c r="B5490" s="65"/>
      <c r="C5490" s="65"/>
      <c r="D5490" s="65"/>
      <c r="E5490" s="65"/>
      <c r="F5490" s="65"/>
      <c r="G5490" s="129"/>
    </row>
    <row r="5491" spans="1:7">
      <c r="A5491" s="65"/>
      <c r="B5491" s="65"/>
      <c r="C5491" s="65"/>
      <c r="D5491" s="65"/>
      <c r="E5491" s="65"/>
      <c r="F5491" s="65"/>
      <c r="G5491" s="129"/>
    </row>
    <row r="5492" spans="1:7">
      <c r="A5492" s="65"/>
      <c r="B5492" s="65"/>
      <c r="C5492" s="65"/>
      <c r="D5492" s="65"/>
      <c r="E5492" s="65"/>
      <c r="F5492" s="65"/>
      <c r="G5492" s="129"/>
    </row>
    <row r="5493" spans="1:7">
      <c r="A5493" s="65"/>
      <c r="B5493" s="65"/>
      <c r="C5493" s="65"/>
      <c r="D5493" s="65"/>
      <c r="E5493" s="65"/>
      <c r="F5493" s="65"/>
      <c r="G5493" s="129"/>
    </row>
    <row r="5494" spans="1:7">
      <c r="A5494" s="65"/>
      <c r="B5494" s="65"/>
      <c r="C5494" s="65"/>
      <c r="D5494" s="65"/>
      <c r="E5494" s="65"/>
      <c r="F5494" s="65"/>
      <c r="G5494" s="129"/>
    </row>
    <row r="5495" spans="1:7">
      <c r="A5495" s="65"/>
      <c r="B5495" s="65"/>
      <c r="C5495" s="65"/>
      <c r="D5495" s="65"/>
      <c r="E5495" s="65"/>
      <c r="F5495" s="65"/>
      <c r="G5495" s="129"/>
    </row>
    <row r="5496" spans="1:7">
      <c r="A5496" s="65"/>
      <c r="B5496" s="65"/>
      <c r="C5496" s="65"/>
      <c r="D5496" s="65"/>
      <c r="E5496" s="65"/>
      <c r="F5496" s="65"/>
      <c r="G5496" s="129"/>
    </row>
    <row r="5497" spans="1:7">
      <c r="A5497" s="65"/>
      <c r="B5497" s="65"/>
      <c r="C5497" s="65"/>
      <c r="D5497" s="65"/>
      <c r="E5497" s="65"/>
      <c r="F5497" s="65"/>
      <c r="G5497" s="129"/>
    </row>
    <row r="5498" spans="1:7">
      <c r="A5498" s="65"/>
      <c r="B5498" s="65"/>
      <c r="C5498" s="65"/>
      <c r="D5498" s="65"/>
      <c r="E5498" s="65"/>
      <c r="F5498" s="65"/>
      <c r="G5498" s="129"/>
    </row>
    <row r="5499" spans="1:7">
      <c r="A5499" s="65"/>
      <c r="B5499" s="65"/>
      <c r="C5499" s="65"/>
      <c r="D5499" s="65"/>
      <c r="E5499" s="65"/>
      <c r="F5499" s="65"/>
      <c r="G5499" s="129"/>
    </row>
    <row r="5500" spans="1:7">
      <c r="A5500" s="65"/>
      <c r="B5500" s="65"/>
      <c r="C5500" s="65"/>
      <c r="D5500" s="65"/>
      <c r="E5500" s="65"/>
      <c r="F5500" s="65"/>
      <c r="G5500" s="129"/>
    </row>
    <row r="5501" spans="1:7">
      <c r="A5501" s="65"/>
      <c r="B5501" s="65"/>
      <c r="C5501" s="65"/>
      <c r="D5501" s="65"/>
      <c r="E5501" s="65"/>
      <c r="F5501" s="65"/>
      <c r="G5501" s="129"/>
    </row>
    <row r="5502" spans="1:7">
      <c r="A5502" s="65"/>
      <c r="B5502" s="65"/>
      <c r="C5502" s="65"/>
      <c r="D5502" s="65"/>
      <c r="E5502" s="65"/>
      <c r="F5502" s="65"/>
      <c r="G5502" s="129"/>
    </row>
    <row r="5503" spans="1:7">
      <c r="A5503" s="65"/>
      <c r="B5503" s="65"/>
      <c r="C5503" s="65"/>
      <c r="D5503" s="65"/>
      <c r="E5503" s="65"/>
      <c r="F5503" s="65"/>
      <c r="G5503" s="129"/>
    </row>
    <row r="5504" spans="1:7">
      <c r="A5504" s="65"/>
      <c r="B5504" s="65"/>
      <c r="C5504" s="65"/>
      <c r="D5504" s="65"/>
      <c r="E5504" s="65"/>
      <c r="F5504" s="65"/>
      <c r="G5504" s="129"/>
    </row>
    <row r="5505" spans="1:7">
      <c r="A5505" s="65"/>
      <c r="B5505" s="65"/>
      <c r="C5505" s="65"/>
      <c r="D5505" s="65"/>
      <c r="E5505" s="65"/>
      <c r="F5505" s="65"/>
      <c r="G5505" s="129"/>
    </row>
    <row r="5506" spans="1:7">
      <c r="A5506" s="65"/>
      <c r="B5506" s="65"/>
      <c r="C5506" s="65"/>
      <c r="D5506" s="65"/>
      <c r="E5506" s="65"/>
      <c r="F5506" s="65"/>
      <c r="G5506" s="129"/>
    </row>
    <row r="5507" spans="1:7">
      <c r="A5507" s="65"/>
      <c r="B5507" s="65"/>
      <c r="C5507" s="65"/>
      <c r="D5507" s="65"/>
      <c r="E5507" s="65"/>
      <c r="F5507" s="65"/>
      <c r="G5507" s="129"/>
    </row>
    <row r="5508" spans="1:7">
      <c r="A5508" s="65"/>
      <c r="B5508" s="65"/>
      <c r="C5508" s="65"/>
      <c r="D5508" s="65"/>
      <c r="E5508" s="65"/>
      <c r="F5508" s="65"/>
      <c r="G5508" s="129"/>
    </row>
    <row r="5509" spans="1:7">
      <c r="A5509" s="65"/>
      <c r="B5509" s="65"/>
      <c r="C5509" s="65"/>
      <c r="D5509" s="65"/>
      <c r="E5509" s="65"/>
      <c r="F5509" s="65"/>
      <c r="G5509" s="129"/>
    </row>
    <row r="5510" spans="1:7">
      <c r="A5510" s="65"/>
      <c r="B5510" s="65"/>
      <c r="C5510" s="65"/>
      <c r="D5510" s="65"/>
      <c r="E5510" s="65"/>
      <c r="F5510" s="65"/>
      <c r="G5510" s="129"/>
    </row>
    <row r="5511" spans="1:7">
      <c r="A5511" s="65"/>
      <c r="B5511" s="65"/>
      <c r="C5511" s="65"/>
      <c r="D5511" s="65"/>
      <c r="E5511" s="65"/>
      <c r="F5511" s="65"/>
      <c r="G5511" s="129"/>
    </row>
    <row r="5512" spans="1:7">
      <c r="A5512" s="65"/>
      <c r="B5512" s="65"/>
      <c r="C5512" s="65"/>
      <c r="D5512" s="65"/>
      <c r="E5512" s="65"/>
      <c r="F5512" s="65"/>
      <c r="G5512" s="129"/>
    </row>
    <row r="5513" spans="1:7">
      <c r="A5513" s="65"/>
      <c r="B5513" s="65"/>
      <c r="C5513" s="65"/>
      <c r="D5513" s="65"/>
      <c r="E5513" s="65"/>
      <c r="F5513" s="65"/>
      <c r="G5513" s="129"/>
    </row>
    <row r="5514" spans="1:7">
      <c r="A5514" s="65"/>
      <c r="B5514" s="65"/>
      <c r="C5514" s="65"/>
      <c r="D5514" s="65"/>
      <c r="E5514" s="65"/>
      <c r="F5514" s="65"/>
      <c r="G5514" s="129"/>
    </row>
    <row r="5515" spans="1:7">
      <c r="A5515" s="65"/>
      <c r="B5515" s="65"/>
      <c r="C5515" s="65"/>
      <c r="D5515" s="65"/>
      <c r="E5515" s="65"/>
      <c r="F5515" s="65"/>
      <c r="G5515" s="129"/>
    </row>
    <row r="5516" spans="1:7">
      <c r="A5516" s="65"/>
      <c r="B5516" s="65"/>
      <c r="C5516" s="65"/>
      <c r="D5516" s="65"/>
      <c r="E5516" s="65"/>
      <c r="F5516" s="65"/>
      <c r="G5516" s="129"/>
    </row>
    <row r="5517" spans="1:7">
      <c r="A5517" s="65"/>
      <c r="B5517" s="65"/>
      <c r="C5517" s="65"/>
      <c r="D5517" s="65"/>
      <c r="E5517" s="65"/>
      <c r="F5517" s="65"/>
      <c r="G5517" s="129"/>
    </row>
    <row r="5518" spans="1:7">
      <c r="A5518" s="65"/>
      <c r="B5518" s="65"/>
      <c r="C5518" s="65"/>
      <c r="D5518" s="65"/>
      <c r="E5518" s="65"/>
      <c r="F5518" s="65"/>
      <c r="G5518" s="129"/>
    </row>
    <row r="5519" spans="1:7">
      <c r="A5519" s="65"/>
      <c r="B5519" s="65"/>
      <c r="C5519" s="65"/>
      <c r="D5519" s="65"/>
      <c r="E5519" s="65"/>
      <c r="F5519" s="65"/>
      <c r="G5519" s="129"/>
    </row>
    <row r="5520" spans="1:7">
      <c r="A5520" s="65"/>
      <c r="B5520" s="65"/>
      <c r="C5520" s="65"/>
      <c r="D5520" s="65"/>
      <c r="E5520" s="65"/>
      <c r="F5520" s="65"/>
      <c r="G5520" s="129"/>
    </row>
    <row r="5521" spans="1:7">
      <c r="A5521" s="65"/>
      <c r="B5521" s="65"/>
      <c r="C5521" s="65"/>
      <c r="D5521" s="65"/>
      <c r="E5521" s="65"/>
      <c r="F5521" s="65"/>
      <c r="G5521" s="129"/>
    </row>
    <row r="5522" spans="1:7">
      <c r="A5522" s="65"/>
      <c r="B5522" s="65"/>
      <c r="C5522" s="65"/>
      <c r="D5522" s="65"/>
      <c r="E5522" s="65"/>
      <c r="F5522" s="65"/>
      <c r="G5522" s="129"/>
    </row>
    <row r="5523" spans="1:7">
      <c r="A5523" s="65"/>
      <c r="B5523" s="65"/>
      <c r="C5523" s="65"/>
      <c r="D5523" s="65"/>
      <c r="E5523" s="65"/>
      <c r="F5523" s="65"/>
      <c r="G5523" s="129"/>
    </row>
    <row r="5524" spans="1:7">
      <c r="A5524" s="65"/>
      <c r="B5524" s="65"/>
      <c r="C5524" s="65"/>
      <c r="D5524" s="65"/>
      <c r="E5524" s="65"/>
      <c r="F5524" s="65"/>
      <c r="G5524" s="129"/>
    </row>
    <row r="5525" spans="1:7">
      <c r="A5525" s="65"/>
      <c r="B5525" s="65"/>
      <c r="C5525" s="65"/>
      <c r="D5525" s="65"/>
      <c r="E5525" s="65"/>
      <c r="F5525" s="65"/>
      <c r="G5525" s="129"/>
    </row>
    <row r="5526" spans="1:7">
      <c r="A5526" s="65"/>
      <c r="B5526" s="65"/>
      <c r="C5526" s="65"/>
      <c r="D5526" s="65"/>
      <c r="E5526" s="65"/>
      <c r="F5526" s="65"/>
      <c r="G5526" s="129"/>
    </row>
    <row r="5527" spans="1:7">
      <c r="A5527" s="65"/>
      <c r="B5527" s="65"/>
      <c r="C5527" s="65"/>
      <c r="D5527" s="65"/>
      <c r="E5527" s="65"/>
      <c r="F5527" s="65"/>
      <c r="G5527" s="129"/>
    </row>
    <row r="5528" spans="1:7">
      <c r="A5528" s="65"/>
      <c r="B5528" s="65"/>
      <c r="C5528" s="65"/>
      <c r="D5528" s="65"/>
      <c r="E5528" s="65"/>
      <c r="F5528" s="65"/>
      <c r="G5528" s="129"/>
    </row>
    <row r="5529" spans="1:7">
      <c r="A5529" s="65"/>
      <c r="B5529" s="65"/>
      <c r="C5529" s="65"/>
      <c r="D5529" s="65"/>
      <c r="E5529" s="65"/>
      <c r="F5529" s="65"/>
      <c r="G5529" s="129"/>
    </row>
    <row r="5530" spans="1:7">
      <c r="A5530" s="65"/>
      <c r="B5530" s="65"/>
      <c r="C5530" s="65"/>
      <c r="D5530" s="65"/>
      <c r="E5530" s="65"/>
      <c r="F5530" s="65"/>
      <c r="G5530" s="129"/>
    </row>
    <row r="5531" spans="1:7">
      <c r="A5531" s="65"/>
      <c r="B5531" s="65"/>
      <c r="C5531" s="65"/>
      <c r="D5531" s="65"/>
      <c r="E5531" s="65"/>
      <c r="F5531" s="65"/>
      <c r="G5531" s="129"/>
    </row>
    <row r="5532" spans="1:7">
      <c r="A5532" s="65"/>
      <c r="B5532" s="65"/>
      <c r="C5532" s="65"/>
      <c r="D5532" s="65"/>
      <c r="E5532" s="65"/>
      <c r="F5532" s="65"/>
      <c r="G5532" s="129"/>
    </row>
    <row r="5533" spans="1:7">
      <c r="A5533" s="65"/>
      <c r="B5533" s="65"/>
      <c r="C5533" s="65"/>
      <c r="D5533" s="65"/>
      <c r="E5533" s="65"/>
      <c r="F5533" s="65"/>
      <c r="G5533" s="129"/>
    </row>
    <row r="5534" spans="1:7">
      <c r="A5534" s="65"/>
      <c r="B5534" s="65"/>
      <c r="C5534" s="65"/>
      <c r="D5534" s="65"/>
      <c r="E5534" s="65"/>
      <c r="F5534" s="65"/>
      <c r="G5534" s="129"/>
    </row>
    <row r="5535" spans="1:7">
      <c r="A5535" s="65"/>
      <c r="B5535" s="65"/>
      <c r="C5535" s="65"/>
      <c r="D5535" s="65"/>
      <c r="E5535" s="65"/>
      <c r="F5535" s="65"/>
      <c r="G5535" s="129"/>
    </row>
    <row r="5536" spans="1:7">
      <c r="A5536" s="65"/>
      <c r="B5536" s="65"/>
      <c r="C5536" s="65"/>
      <c r="D5536" s="65"/>
      <c r="E5536" s="65"/>
      <c r="F5536" s="65"/>
      <c r="G5536" s="129"/>
    </row>
    <row r="5537" spans="1:7">
      <c r="A5537" s="65"/>
      <c r="B5537" s="65"/>
      <c r="C5537" s="65"/>
      <c r="D5537" s="65"/>
      <c r="E5537" s="65"/>
      <c r="F5537" s="65"/>
      <c r="G5537" s="129"/>
    </row>
    <row r="5538" spans="1:7">
      <c r="A5538" s="65"/>
      <c r="B5538" s="65"/>
      <c r="C5538" s="65"/>
      <c r="D5538" s="65"/>
      <c r="E5538" s="65"/>
      <c r="F5538" s="65"/>
      <c r="G5538" s="129"/>
    </row>
    <row r="5539" spans="1:7">
      <c r="A5539" s="65"/>
      <c r="B5539" s="65"/>
      <c r="C5539" s="65"/>
      <c r="D5539" s="65"/>
      <c r="E5539" s="65"/>
      <c r="F5539" s="65"/>
      <c r="G5539" s="129"/>
    </row>
    <row r="5540" spans="1:7">
      <c r="A5540" s="65"/>
      <c r="B5540" s="65"/>
      <c r="C5540" s="65"/>
      <c r="D5540" s="65"/>
      <c r="E5540" s="65"/>
      <c r="F5540" s="65"/>
      <c r="G5540" s="129"/>
    </row>
    <row r="5541" spans="1:7">
      <c r="A5541" s="65"/>
      <c r="B5541" s="65"/>
      <c r="C5541" s="65"/>
      <c r="D5541" s="65"/>
      <c r="E5541" s="65"/>
      <c r="F5541" s="65"/>
      <c r="G5541" s="129"/>
    </row>
    <row r="5542" spans="1:7">
      <c r="A5542" s="65"/>
      <c r="B5542" s="65"/>
      <c r="C5542" s="65"/>
      <c r="D5542" s="65"/>
      <c r="E5542" s="65"/>
      <c r="F5542" s="65"/>
      <c r="G5542" s="129"/>
    </row>
    <row r="5543" spans="1:7">
      <c r="A5543" s="65"/>
      <c r="B5543" s="65"/>
      <c r="C5543" s="65"/>
      <c r="D5543" s="65"/>
      <c r="E5543" s="65"/>
      <c r="F5543" s="65"/>
      <c r="G5543" s="129"/>
    </row>
    <row r="5544" spans="1:7">
      <c r="A5544" s="65"/>
      <c r="B5544" s="65"/>
      <c r="C5544" s="65"/>
      <c r="D5544" s="65"/>
      <c r="E5544" s="65"/>
      <c r="F5544" s="65"/>
      <c r="G5544" s="129"/>
    </row>
    <row r="5545" spans="1:7">
      <c r="A5545" s="65"/>
      <c r="B5545" s="65"/>
      <c r="C5545" s="65"/>
      <c r="D5545" s="65"/>
      <c r="E5545" s="65"/>
      <c r="F5545" s="65"/>
      <c r="G5545" s="129"/>
    </row>
    <row r="5546" spans="1:7">
      <c r="A5546" s="65"/>
      <c r="B5546" s="65"/>
      <c r="C5546" s="65"/>
      <c r="D5546" s="65"/>
      <c r="E5546" s="65"/>
      <c r="F5546" s="65"/>
      <c r="G5546" s="129"/>
    </row>
    <row r="5547" spans="1:7">
      <c r="A5547" s="65"/>
      <c r="B5547" s="65"/>
      <c r="C5547" s="65"/>
      <c r="D5547" s="65"/>
      <c r="E5547" s="65"/>
      <c r="F5547" s="65"/>
      <c r="G5547" s="129"/>
    </row>
    <row r="5548" spans="1:7">
      <c r="A5548" s="65"/>
      <c r="B5548" s="65"/>
      <c r="C5548" s="65"/>
      <c r="D5548" s="65"/>
      <c r="E5548" s="65"/>
      <c r="F5548" s="65"/>
      <c r="G5548" s="129"/>
    </row>
    <row r="5549" spans="1:7">
      <c r="A5549" s="65"/>
      <c r="B5549" s="65"/>
      <c r="C5549" s="65"/>
      <c r="D5549" s="65"/>
      <c r="E5549" s="65"/>
      <c r="F5549" s="65"/>
      <c r="G5549" s="129"/>
    </row>
    <row r="5550" spans="1:7">
      <c r="A5550" s="65"/>
      <c r="B5550" s="65"/>
      <c r="C5550" s="65"/>
      <c r="D5550" s="65"/>
      <c r="E5550" s="65"/>
      <c r="F5550" s="65"/>
      <c r="G5550" s="129"/>
    </row>
    <row r="5551" spans="1:7">
      <c r="A5551" s="65"/>
      <c r="B5551" s="65"/>
      <c r="C5551" s="65"/>
      <c r="D5551" s="65"/>
      <c r="E5551" s="65"/>
      <c r="F5551" s="65"/>
      <c r="G5551" s="129"/>
    </row>
    <row r="5552" spans="1:7">
      <c r="A5552" s="65"/>
      <c r="B5552" s="65"/>
      <c r="C5552" s="65"/>
      <c r="D5552" s="65"/>
      <c r="E5552" s="65"/>
      <c r="F5552" s="65"/>
      <c r="G5552" s="129"/>
    </row>
    <row r="5553" spans="1:7">
      <c r="A5553" s="65"/>
      <c r="B5553" s="65"/>
      <c r="C5553" s="65"/>
      <c r="D5553" s="65"/>
      <c r="E5553" s="65"/>
      <c r="F5553" s="65"/>
      <c r="G5553" s="129"/>
    </row>
    <row r="5554" spans="1:7">
      <c r="A5554" s="65"/>
      <c r="B5554" s="65"/>
      <c r="C5554" s="65"/>
      <c r="D5554" s="65"/>
      <c r="E5554" s="65"/>
      <c r="F5554" s="65"/>
      <c r="G5554" s="129"/>
    </row>
    <row r="5555" spans="1:7">
      <c r="A5555" s="65"/>
      <c r="B5555" s="65"/>
      <c r="C5555" s="65"/>
      <c r="D5555" s="65"/>
      <c r="E5555" s="65"/>
      <c r="F5555" s="65"/>
      <c r="G5555" s="129"/>
    </row>
    <row r="5556" spans="1:7">
      <c r="A5556" s="65"/>
      <c r="B5556" s="65"/>
      <c r="C5556" s="65"/>
      <c r="D5556" s="65"/>
      <c r="E5556" s="65"/>
      <c r="F5556" s="65"/>
      <c r="G5556" s="129"/>
    </row>
    <row r="5557" spans="1:7">
      <c r="A5557" s="65"/>
      <c r="B5557" s="65"/>
      <c r="C5557" s="65"/>
      <c r="D5557" s="65"/>
      <c r="E5557" s="65"/>
      <c r="F5557" s="65"/>
      <c r="G5557" s="129"/>
    </row>
    <row r="5558" spans="1:7">
      <c r="A5558" s="65"/>
      <c r="B5558" s="65"/>
      <c r="C5558" s="65"/>
      <c r="D5558" s="65"/>
      <c r="E5558" s="65"/>
      <c r="F5558" s="65"/>
      <c r="G5558" s="129"/>
    </row>
    <row r="5559" spans="1:7">
      <c r="A5559" s="65"/>
      <c r="B5559" s="65"/>
      <c r="C5559" s="65"/>
      <c r="D5559" s="65"/>
      <c r="E5559" s="65"/>
      <c r="F5559" s="65"/>
      <c r="G5559" s="129"/>
    </row>
    <row r="5560" spans="1:7">
      <c r="A5560" s="65"/>
      <c r="B5560" s="65"/>
      <c r="C5560" s="65"/>
      <c r="D5560" s="65"/>
      <c r="E5560" s="65"/>
      <c r="F5560" s="65"/>
      <c r="G5560" s="129"/>
    </row>
    <row r="5561" spans="1:7">
      <c r="A5561" s="65"/>
      <c r="B5561" s="65"/>
      <c r="C5561" s="65"/>
      <c r="D5561" s="65"/>
      <c r="E5561" s="65"/>
      <c r="F5561" s="65"/>
      <c r="G5561" s="129"/>
    </row>
    <row r="5562" spans="1:7">
      <c r="A5562" s="65"/>
      <c r="B5562" s="65"/>
      <c r="C5562" s="65"/>
      <c r="D5562" s="65"/>
      <c r="E5562" s="65"/>
      <c r="F5562" s="65"/>
      <c r="G5562" s="129"/>
    </row>
    <row r="5563" spans="1:7">
      <c r="A5563" s="65"/>
      <c r="B5563" s="65"/>
      <c r="C5563" s="65"/>
      <c r="D5563" s="65"/>
      <c r="E5563" s="65"/>
      <c r="F5563" s="65"/>
      <c r="G5563" s="129"/>
    </row>
    <row r="5564" spans="1:7">
      <c r="A5564" s="65"/>
      <c r="B5564" s="65"/>
      <c r="C5564" s="65"/>
      <c r="D5564" s="65"/>
      <c r="E5564" s="65"/>
      <c r="F5564" s="65"/>
      <c r="G5564" s="129"/>
    </row>
    <row r="5565" spans="1:7">
      <c r="A5565" s="65"/>
      <c r="B5565" s="65"/>
      <c r="C5565" s="65"/>
      <c r="D5565" s="65"/>
      <c r="E5565" s="65"/>
      <c r="F5565" s="65"/>
      <c r="G5565" s="129"/>
    </row>
    <row r="5566" spans="1:7">
      <c r="A5566" s="65"/>
      <c r="B5566" s="65"/>
      <c r="C5566" s="65"/>
      <c r="D5566" s="65"/>
      <c r="E5566" s="65"/>
      <c r="F5566" s="65"/>
      <c r="G5566" s="129"/>
    </row>
    <row r="5567" spans="1:7">
      <c r="A5567" s="65"/>
      <c r="B5567" s="65"/>
      <c r="C5567" s="65"/>
      <c r="D5567" s="65"/>
      <c r="E5567" s="65"/>
      <c r="F5567" s="65"/>
      <c r="G5567" s="129"/>
    </row>
    <row r="5568" spans="1:7">
      <c r="A5568" s="65"/>
      <c r="B5568" s="65"/>
      <c r="C5568" s="65"/>
      <c r="D5568" s="65"/>
      <c r="E5568" s="65"/>
      <c r="F5568" s="65"/>
      <c r="G5568" s="129"/>
    </row>
    <row r="5569" spans="1:7">
      <c r="A5569" s="65"/>
      <c r="B5569" s="65"/>
      <c r="C5569" s="65"/>
      <c r="D5569" s="65"/>
      <c r="E5569" s="65"/>
      <c r="F5569" s="65"/>
      <c r="G5569" s="129"/>
    </row>
    <row r="5570" spans="1:7">
      <c r="A5570" s="65"/>
      <c r="B5570" s="65"/>
      <c r="C5570" s="65"/>
      <c r="D5570" s="65"/>
      <c r="E5570" s="65"/>
      <c r="F5570" s="65"/>
      <c r="G5570" s="129"/>
    </row>
    <row r="5571" spans="1:7">
      <c r="A5571" s="65"/>
      <c r="B5571" s="65"/>
      <c r="C5571" s="65"/>
      <c r="D5571" s="65"/>
      <c r="E5571" s="65"/>
      <c r="F5571" s="65"/>
      <c r="G5571" s="129"/>
    </row>
    <row r="5572" spans="1:7">
      <c r="A5572" s="65"/>
      <c r="B5572" s="65"/>
      <c r="C5572" s="65"/>
      <c r="D5572" s="65"/>
      <c r="E5572" s="65"/>
      <c r="F5572" s="65"/>
      <c r="G5572" s="129"/>
    </row>
    <row r="5573" spans="1:7">
      <c r="A5573" s="65"/>
      <c r="B5573" s="65"/>
      <c r="C5573" s="65"/>
      <c r="D5573" s="65"/>
      <c r="E5573" s="65"/>
      <c r="F5573" s="65"/>
      <c r="G5573" s="129"/>
    </row>
    <row r="5574" spans="1:7">
      <c r="A5574" s="65"/>
      <c r="B5574" s="65"/>
      <c r="C5574" s="65"/>
      <c r="D5574" s="65"/>
      <c r="E5574" s="65"/>
      <c r="F5574" s="65"/>
      <c r="G5574" s="129"/>
    </row>
    <row r="5575" spans="1:7">
      <c r="A5575" s="65"/>
      <c r="B5575" s="65"/>
      <c r="C5575" s="65"/>
      <c r="D5575" s="65"/>
      <c r="E5575" s="65"/>
      <c r="F5575" s="65"/>
      <c r="G5575" s="129"/>
    </row>
    <row r="5576" spans="1:7">
      <c r="A5576" s="65"/>
      <c r="B5576" s="65"/>
      <c r="C5576" s="65"/>
      <c r="D5576" s="65"/>
      <c r="E5576" s="65"/>
      <c r="F5576" s="65"/>
      <c r="G5576" s="129"/>
    </row>
    <row r="5577" spans="1:7">
      <c r="A5577" s="65"/>
      <c r="B5577" s="65"/>
      <c r="C5577" s="65"/>
      <c r="D5577" s="65"/>
      <c r="E5577" s="65"/>
      <c r="F5577" s="65"/>
      <c r="G5577" s="129"/>
    </row>
    <row r="5578" spans="1:7">
      <c r="A5578" s="65"/>
      <c r="B5578" s="65"/>
      <c r="C5578" s="65"/>
      <c r="D5578" s="65"/>
      <c r="E5578" s="65"/>
      <c r="F5578" s="65"/>
      <c r="G5578" s="129"/>
    </row>
    <row r="5579" spans="1:7">
      <c r="A5579" s="65"/>
      <c r="B5579" s="65"/>
      <c r="C5579" s="65"/>
      <c r="D5579" s="65"/>
      <c r="E5579" s="65"/>
      <c r="F5579" s="65"/>
      <c r="G5579" s="129"/>
    </row>
    <row r="5580" spans="1:7">
      <c r="A5580" s="65"/>
      <c r="B5580" s="65"/>
      <c r="C5580" s="65"/>
      <c r="D5580" s="65"/>
      <c r="E5580" s="65"/>
      <c r="F5580" s="65"/>
      <c r="G5580" s="129"/>
    </row>
    <row r="5581" spans="1:7">
      <c r="A5581" s="65"/>
      <c r="B5581" s="65"/>
      <c r="C5581" s="65"/>
      <c r="D5581" s="65"/>
      <c r="E5581" s="65"/>
      <c r="F5581" s="65"/>
      <c r="G5581" s="129"/>
    </row>
    <row r="5582" spans="1:7">
      <c r="A5582" s="65"/>
      <c r="B5582" s="65"/>
      <c r="C5582" s="65"/>
      <c r="D5582" s="65"/>
      <c r="E5582" s="65"/>
      <c r="F5582" s="65"/>
      <c r="G5582" s="129"/>
    </row>
    <row r="5583" spans="1:7">
      <c r="A5583" s="65"/>
      <c r="B5583" s="65"/>
      <c r="C5583" s="65"/>
      <c r="D5583" s="65"/>
      <c r="E5583" s="65"/>
      <c r="F5583" s="65"/>
      <c r="G5583" s="129"/>
    </row>
    <row r="5584" spans="1:7">
      <c r="A5584" s="65"/>
      <c r="B5584" s="65"/>
      <c r="C5584" s="65"/>
      <c r="D5584" s="65"/>
      <c r="E5584" s="65"/>
      <c r="F5584" s="65"/>
      <c r="G5584" s="129"/>
    </row>
    <row r="5585" spans="1:7">
      <c r="A5585" s="65"/>
      <c r="B5585" s="65"/>
      <c r="C5585" s="65"/>
      <c r="D5585" s="65"/>
      <c r="E5585" s="65"/>
      <c r="F5585" s="65"/>
      <c r="G5585" s="129"/>
    </row>
    <row r="5586" spans="1:7">
      <c r="A5586" s="65"/>
      <c r="B5586" s="65"/>
      <c r="C5586" s="65"/>
      <c r="D5586" s="65"/>
      <c r="E5586" s="65"/>
      <c r="F5586" s="65"/>
      <c r="G5586" s="129"/>
    </row>
    <row r="5587" spans="1:7">
      <c r="A5587" s="65"/>
      <c r="B5587" s="65"/>
      <c r="C5587" s="65"/>
      <c r="D5587" s="65"/>
      <c r="E5587" s="65"/>
      <c r="F5587" s="65"/>
      <c r="G5587" s="129"/>
    </row>
    <row r="5588" spans="1:7">
      <c r="A5588" s="65"/>
      <c r="B5588" s="65"/>
      <c r="C5588" s="65"/>
      <c r="D5588" s="65"/>
      <c r="E5588" s="65"/>
      <c r="F5588" s="65"/>
      <c r="G5588" s="129"/>
    </row>
    <row r="5589" spans="1:7">
      <c r="A5589" s="65"/>
      <c r="B5589" s="65"/>
      <c r="C5589" s="65"/>
      <c r="D5589" s="65"/>
      <c r="E5589" s="65"/>
      <c r="F5589" s="65"/>
      <c r="G5589" s="129"/>
    </row>
    <row r="5590" spans="1:7">
      <c r="A5590" s="65"/>
      <c r="B5590" s="65"/>
      <c r="C5590" s="65"/>
      <c r="D5590" s="65"/>
      <c r="E5590" s="65"/>
      <c r="F5590" s="65"/>
      <c r="G5590" s="129"/>
    </row>
    <row r="5591" spans="1:7">
      <c r="A5591" s="65"/>
      <c r="B5591" s="65"/>
      <c r="C5591" s="65"/>
      <c r="D5591" s="65"/>
      <c r="E5591" s="65"/>
      <c r="F5591" s="65"/>
      <c r="G5591" s="129"/>
    </row>
    <row r="5592" spans="1:7">
      <c r="A5592" s="65"/>
      <c r="B5592" s="65"/>
      <c r="C5592" s="65"/>
      <c r="D5592" s="65"/>
      <c r="E5592" s="65"/>
      <c r="F5592" s="65"/>
      <c r="G5592" s="129"/>
    </row>
    <row r="5593" spans="1:7">
      <c r="A5593" s="65"/>
      <c r="B5593" s="65"/>
      <c r="C5593" s="65"/>
      <c r="D5593" s="65"/>
      <c r="E5593" s="65"/>
      <c r="F5593" s="65"/>
      <c r="G5593" s="129"/>
    </row>
    <row r="5594" spans="1:7">
      <c r="A5594" s="65"/>
      <c r="B5594" s="65"/>
      <c r="C5594" s="65"/>
      <c r="D5594" s="65"/>
      <c r="E5594" s="65"/>
      <c r="F5594" s="65"/>
      <c r="G5594" s="129"/>
    </row>
    <row r="5595" spans="1:7">
      <c r="A5595" s="65"/>
      <c r="B5595" s="65"/>
      <c r="C5595" s="65"/>
      <c r="D5595" s="65"/>
      <c r="E5595" s="65"/>
      <c r="F5595" s="65"/>
      <c r="G5595" s="129"/>
    </row>
    <row r="5596" spans="1:7">
      <c r="A5596" s="65"/>
      <c r="B5596" s="65"/>
      <c r="C5596" s="65"/>
      <c r="D5596" s="65"/>
      <c r="E5596" s="65"/>
      <c r="F5596" s="65"/>
      <c r="G5596" s="129"/>
    </row>
    <row r="5597" spans="1:7">
      <c r="A5597" s="65"/>
      <c r="B5597" s="65"/>
      <c r="C5597" s="65"/>
      <c r="D5597" s="65"/>
      <c r="E5597" s="65"/>
      <c r="F5597" s="65"/>
      <c r="G5597" s="129"/>
    </row>
    <row r="5598" spans="1:7">
      <c r="A5598" s="65"/>
      <c r="B5598" s="65"/>
      <c r="C5598" s="65"/>
      <c r="D5598" s="65"/>
      <c r="E5598" s="65"/>
      <c r="F5598" s="65"/>
      <c r="G5598" s="129"/>
    </row>
    <row r="5599" spans="1:7">
      <c r="A5599" s="65"/>
      <c r="B5599" s="65"/>
      <c r="C5599" s="65"/>
      <c r="D5599" s="65"/>
      <c r="E5599" s="65"/>
      <c r="F5599" s="65"/>
      <c r="G5599" s="129"/>
    </row>
    <row r="5600" spans="1:7">
      <c r="A5600" s="65"/>
      <c r="B5600" s="65"/>
      <c r="C5600" s="65"/>
      <c r="D5600" s="65"/>
      <c r="E5600" s="65"/>
      <c r="F5600" s="65"/>
      <c r="G5600" s="129"/>
    </row>
    <row r="5601" spans="1:7">
      <c r="A5601" s="65"/>
      <c r="B5601" s="65"/>
      <c r="C5601" s="65"/>
      <c r="D5601" s="65"/>
      <c r="E5601" s="65"/>
      <c r="F5601" s="65"/>
      <c r="G5601" s="129"/>
    </row>
    <row r="5602" spans="1:7">
      <c r="A5602" s="65"/>
      <c r="B5602" s="65"/>
      <c r="C5602" s="65"/>
      <c r="D5602" s="65"/>
      <c r="E5602" s="65"/>
      <c r="F5602" s="65"/>
      <c r="G5602" s="129"/>
    </row>
    <row r="5603" spans="1:7">
      <c r="A5603" s="65"/>
      <c r="B5603" s="65"/>
      <c r="C5603" s="65"/>
      <c r="D5603" s="65"/>
      <c r="E5603" s="65"/>
      <c r="F5603" s="65"/>
      <c r="G5603" s="129"/>
    </row>
    <row r="5604" spans="1:7">
      <c r="A5604" s="65"/>
      <c r="B5604" s="65"/>
      <c r="C5604" s="65"/>
      <c r="D5604" s="65"/>
      <c r="E5604" s="65"/>
      <c r="F5604" s="65"/>
      <c r="G5604" s="129"/>
    </row>
    <row r="5605" spans="1:7">
      <c r="A5605" s="65"/>
      <c r="B5605" s="65"/>
      <c r="C5605" s="65"/>
      <c r="D5605" s="65"/>
      <c r="E5605" s="65"/>
      <c r="F5605" s="65"/>
      <c r="G5605" s="129"/>
    </row>
    <row r="5606" spans="1:7">
      <c r="A5606" s="65"/>
      <c r="B5606" s="65"/>
      <c r="C5606" s="65"/>
      <c r="D5606" s="65"/>
      <c r="E5606" s="65"/>
      <c r="F5606" s="65"/>
      <c r="G5606" s="129"/>
    </row>
    <row r="5607" spans="1:7">
      <c r="A5607" s="65"/>
      <c r="B5607" s="65"/>
      <c r="C5607" s="65"/>
      <c r="D5607" s="65"/>
      <c r="E5607" s="65"/>
      <c r="F5607" s="65"/>
      <c r="G5607" s="129"/>
    </row>
    <row r="5608" spans="1:7">
      <c r="A5608" s="65"/>
      <c r="B5608" s="65"/>
      <c r="C5608" s="65"/>
      <c r="D5608" s="65"/>
      <c r="E5608" s="65"/>
      <c r="F5608" s="65"/>
      <c r="G5608" s="129"/>
    </row>
    <row r="5609" spans="1:7">
      <c r="A5609" s="65"/>
      <c r="B5609" s="65"/>
      <c r="C5609" s="65"/>
      <c r="D5609" s="65"/>
      <c r="E5609" s="65"/>
      <c r="F5609" s="65"/>
      <c r="G5609" s="129"/>
    </row>
    <row r="5610" spans="1:7">
      <c r="A5610" s="65"/>
      <c r="B5610" s="65"/>
      <c r="C5610" s="65"/>
      <c r="D5610" s="65"/>
      <c r="E5610" s="65"/>
      <c r="F5610" s="65"/>
      <c r="G5610" s="129"/>
    </row>
    <row r="5611" spans="1:7">
      <c r="A5611" s="65"/>
      <c r="B5611" s="65"/>
      <c r="C5611" s="65"/>
      <c r="D5611" s="65"/>
      <c r="E5611" s="65"/>
      <c r="F5611" s="65"/>
      <c r="G5611" s="129"/>
    </row>
    <row r="5612" spans="1:7">
      <c r="A5612" s="65"/>
      <c r="B5612" s="65"/>
      <c r="C5612" s="65"/>
      <c r="D5612" s="65"/>
      <c r="E5612" s="65"/>
      <c r="F5612" s="65"/>
      <c r="G5612" s="129"/>
    </row>
    <row r="5613" spans="1:7">
      <c r="A5613" s="65"/>
      <c r="B5613" s="65"/>
      <c r="C5613" s="65"/>
      <c r="D5613" s="65"/>
      <c r="E5613" s="65"/>
      <c r="F5613" s="65"/>
      <c r="G5613" s="129"/>
    </row>
    <row r="5614" spans="1:7">
      <c r="A5614" s="65"/>
      <c r="B5614" s="65"/>
      <c r="C5614" s="65"/>
      <c r="D5614" s="65"/>
      <c r="E5614" s="65"/>
      <c r="F5614" s="65"/>
      <c r="G5614" s="129"/>
    </row>
    <row r="5615" spans="1:7">
      <c r="A5615" s="65"/>
      <c r="B5615" s="65"/>
      <c r="C5615" s="65"/>
      <c r="D5615" s="65"/>
      <c r="E5615" s="65"/>
      <c r="F5615" s="65"/>
      <c r="G5615" s="129"/>
    </row>
    <row r="5616" spans="1:7">
      <c r="A5616" s="65"/>
      <c r="B5616" s="65"/>
      <c r="C5616" s="65"/>
      <c r="D5616" s="65"/>
      <c r="E5616" s="65"/>
      <c r="F5616" s="65"/>
      <c r="G5616" s="129"/>
    </row>
    <row r="5617" spans="1:7">
      <c r="A5617" s="65"/>
      <c r="B5617" s="65"/>
      <c r="C5617" s="65"/>
      <c r="D5617" s="65"/>
      <c r="E5617" s="65"/>
      <c r="F5617" s="65"/>
      <c r="G5617" s="129"/>
    </row>
    <row r="5618" spans="1:7">
      <c r="A5618" s="65"/>
      <c r="B5618" s="65"/>
      <c r="C5618" s="65"/>
      <c r="D5618" s="65"/>
      <c r="E5618" s="65"/>
      <c r="F5618" s="65"/>
      <c r="G5618" s="129"/>
    </row>
    <row r="5619" spans="1:7">
      <c r="A5619" s="65"/>
      <c r="B5619" s="65"/>
      <c r="C5619" s="65"/>
      <c r="D5619" s="65"/>
      <c r="E5619" s="65"/>
      <c r="F5619" s="65"/>
      <c r="G5619" s="129"/>
    </row>
    <row r="5620" spans="1:7">
      <c r="A5620" s="65"/>
      <c r="B5620" s="65"/>
      <c r="C5620" s="65"/>
      <c r="D5620" s="65"/>
      <c r="E5620" s="65"/>
      <c r="F5620" s="65"/>
      <c r="G5620" s="129"/>
    </row>
    <row r="5621" spans="1:7">
      <c r="A5621" s="65"/>
      <c r="B5621" s="65"/>
      <c r="C5621" s="65"/>
      <c r="D5621" s="65"/>
      <c r="E5621" s="65"/>
      <c r="F5621" s="65"/>
      <c r="G5621" s="129"/>
    </row>
    <row r="5622" spans="1:7">
      <c r="A5622" s="65"/>
      <c r="B5622" s="65"/>
      <c r="C5622" s="65"/>
      <c r="D5622" s="65"/>
      <c r="E5622" s="65"/>
      <c r="F5622" s="65"/>
      <c r="G5622" s="129"/>
    </row>
    <row r="5623" spans="1:7">
      <c r="A5623" s="65"/>
      <c r="B5623" s="65"/>
      <c r="C5623" s="65"/>
      <c r="D5623" s="65"/>
      <c r="E5623" s="65"/>
      <c r="F5623" s="65"/>
      <c r="G5623" s="129"/>
    </row>
    <row r="5624" spans="1:7">
      <c r="A5624" s="65"/>
      <c r="B5624" s="65"/>
      <c r="C5624" s="65"/>
      <c r="D5624" s="65"/>
      <c r="E5624" s="65"/>
      <c r="F5624" s="65"/>
      <c r="G5624" s="129"/>
    </row>
    <row r="5625" spans="1:7">
      <c r="A5625" s="65"/>
      <c r="B5625" s="65"/>
      <c r="C5625" s="65"/>
      <c r="D5625" s="65"/>
      <c r="E5625" s="65"/>
      <c r="F5625" s="65"/>
      <c r="G5625" s="129"/>
    </row>
    <row r="5626" spans="1:7">
      <c r="A5626" s="65"/>
      <c r="B5626" s="65"/>
      <c r="C5626" s="65"/>
      <c r="D5626" s="65"/>
      <c r="E5626" s="65"/>
      <c r="F5626" s="65"/>
      <c r="G5626" s="129"/>
    </row>
    <row r="5627" spans="1:7">
      <c r="A5627" s="65"/>
      <c r="B5627" s="65"/>
      <c r="C5627" s="65"/>
      <c r="D5627" s="65"/>
      <c r="E5627" s="65"/>
      <c r="F5627" s="65"/>
      <c r="G5627" s="129"/>
    </row>
    <row r="5628" spans="1:7">
      <c r="A5628" s="65"/>
      <c r="B5628" s="65"/>
      <c r="C5628" s="65"/>
      <c r="D5628" s="65"/>
      <c r="E5628" s="65"/>
      <c r="F5628" s="65"/>
      <c r="G5628" s="129"/>
    </row>
    <row r="5629" spans="1:7">
      <c r="A5629" s="65"/>
      <c r="B5629" s="65"/>
      <c r="C5629" s="65"/>
      <c r="D5629" s="65"/>
      <c r="E5629" s="65"/>
      <c r="F5629" s="65"/>
      <c r="G5629" s="129"/>
    </row>
    <row r="5630" spans="1:7">
      <c r="A5630" s="65"/>
      <c r="B5630" s="65"/>
      <c r="C5630" s="65"/>
      <c r="D5630" s="65"/>
      <c r="E5630" s="65"/>
      <c r="F5630" s="65"/>
      <c r="G5630" s="129"/>
    </row>
    <row r="5631" spans="1:7">
      <c r="A5631" s="65"/>
      <c r="B5631" s="65"/>
      <c r="C5631" s="65"/>
      <c r="D5631" s="65"/>
      <c r="E5631" s="65"/>
      <c r="F5631" s="65"/>
      <c r="G5631" s="129"/>
    </row>
    <row r="5632" spans="1:7">
      <c r="A5632" s="65"/>
      <c r="B5632" s="65"/>
      <c r="C5632" s="65"/>
      <c r="D5632" s="65"/>
      <c r="E5632" s="65"/>
      <c r="F5632" s="65"/>
      <c r="G5632" s="129"/>
    </row>
    <row r="5633" spans="1:7">
      <c r="A5633" s="65"/>
      <c r="B5633" s="65"/>
      <c r="C5633" s="65"/>
      <c r="D5633" s="65"/>
      <c r="E5633" s="65"/>
      <c r="F5633" s="65"/>
      <c r="G5633" s="129"/>
    </row>
    <row r="5634" spans="1:7">
      <c r="A5634" s="65"/>
      <c r="B5634" s="65"/>
      <c r="C5634" s="65"/>
      <c r="D5634" s="65"/>
      <c r="E5634" s="65"/>
      <c r="F5634" s="65"/>
      <c r="G5634" s="129"/>
    </row>
    <row r="5635" spans="1:7">
      <c r="A5635" s="65"/>
      <c r="B5635" s="65"/>
      <c r="C5635" s="65"/>
      <c r="D5635" s="65"/>
      <c r="E5635" s="65"/>
      <c r="F5635" s="65"/>
      <c r="G5635" s="129"/>
    </row>
    <row r="5636" spans="1:7">
      <c r="A5636" s="65"/>
      <c r="B5636" s="65"/>
      <c r="C5636" s="65"/>
      <c r="D5636" s="65"/>
      <c r="E5636" s="65"/>
      <c r="F5636" s="65"/>
      <c r="G5636" s="129"/>
    </row>
    <row r="5637" spans="1:7">
      <c r="A5637" s="65"/>
      <c r="B5637" s="65"/>
      <c r="C5637" s="65"/>
      <c r="D5637" s="65"/>
      <c r="E5637" s="65"/>
      <c r="F5637" s="65"/>
      <c r="G5637" s="129"/>
    </row>
    <row r="5638" spans="1:7">
      <c r="A5638" s="65"/>
      <c r="B5638" s="65"/>
      <c r="C5638" s="65"/>
      <c r="D5638" s="65"/>
      <c r="E5638" s="65"/>
      <c r="F5638" s="65"/>
      <c r="G5638" s="129"/>
    </row>
    <row r="5639" spans="1:7">
      <c r="A5639" s="65"/>
      <c r="B5639" s="65"/>
      <c r="C5639" s="65"/>
      <c r="D5639" s="65"/>
      <c r="E5639" s="65"/>
      <c r="F5639" s="65"/>
      <c r="G5639" s="129"/>
    </row>
    <row r="5640" spans="1:7">
      <c r="A5640" s="65"/>
      <c r="B5640" s="65"/>
      <c r="C5640" s="65"/>
      <c r="D5640" s="65"/>
      <c r="E5640" s="65"/>
      <c r="F5640" s="65"/>
      <c r="G5640" s="129"/>
    </row>
    <row r="5641" spans="1:7">
      <c r="A5641" s="65"/>
      <c r="B5641" s="65"/>
      <c r="C5641" s="65"/>
      <c r="D5641" s="65"/>
      <c r="E5641" s="65"/>
      <c r="F5641" s="65"/>
      <c r="G5641" s="129"/>
    </row>
    <row r="5642" spans="1:7">
      <c r="A5642" s="65"/>
      <c r="B5642" s="65"/>
      <c r="C5642" s="65"/>
      <c r="D5642" s="65"/>
      <c r="E5642" s="65"/>
      <c r="F5642" s="65"/>
      <c r="G5642" s="129"/>
    </row>
    <row r="5643" spans="1:7">
      <c r="A5643" s="65"/>
      <c r="B5643" s="65"/>
      <c r="C5643" s="65"/>
      <c r="D5643" s="65"/>
      <c r="E5643" s="65"/>
      <c r="F5643" s="65"/>
      <c r="G5643" s="129"/>
    </row>
    <row r="5644" spans="1:7">
      <c r="A5644" s="65"/>
      <c r="B5644" s="65"/>
      <c r="C5644" s="65"/>
      <c r="D5644" s="65"/>
      <c r="E5644" s="65"/>
      <c r="F5644" s="65"/>
      <c r="G5644" s="129"/>
    </row>
    <row r="5645" spans="1:7">
      <c r="A5645" s="65"/>
      <c r="B5645" s="65"/>
      <c r="C5645" s="65"/>
      <c r="D5645" s="65"/>
      <c r="E5645" s="65"/>
      <c r="F5645" s="65"/>
      <c r="G5645" s="129"/>
    </row>
    <row r="5646" spans="1:7">
      <c r="A5646" s="65"/>
      <c r="B5646" s="65"/>
      <c r="C5646" s="65"/>
      <c r="D5646" s="65"/>
      <c r="E5646" s="65"/>
      <c r="F5646" s="65"/>
      <c r="G5646" s="129"/>
    </row>
    <row r="5647" spans="1:7">
      <c r="A5647" s="65"/>
      <c r="B5647" s="65"/>
      <c r="C5647" s="65"/>
      <c r="D5647" s="65"/>
      <c r="E5647" s="65"/>
      <c r="F5647" s="65"/>
      <c r="G5647" s="129"/>
    </row>
    <row r="5648" spans="1:7">
      <c r="A5648" s="65"/>
      <c r="B5648" s="65"/>
      <c r="C5648" s="65"/>
      <c r="D5648" s="65"/>
      <c r="E5648" s="65"/>
      <c r="F5648" s="65"/>
      <c r="G5648" s="129"/>
    </row>
    <row r="5649" spans="1:7">
      <c r="A5649" s="65"/>
      <c r="B5649" s="65"/>
      <c r="C5649" s="65"/>
      <c r="D5649" s="65"/>
      <c r="E5649" s="65"/>
      <c r="F5649" s="65"/>
      <c r="G5649" s="129"/>
    </row>
    <row r="5650" spans="1:7">
      <c r="A5650" s="65"/>
      <c r="B5650" s="65"/>
      <c r="C5650" s="65"/>
      <c r="D5650" s="65"/>
      <c r="E5650" s="65"/>
      <c r="F5650" s="65"/>
      <c r="G5650" s="129"/>
    </row>
    <row r="5651" spans="1:7">
      <c r="A5651" s="65"/>
      <c r="B5651" s="65"/>
      <c r="C5651" s="65"/>
      <c r="D5651" s="65"/>
      <c r="E5651" s="65"/>
      <c r="F5651" s="65"/>
      <c r="G5651" s="129"/>
    </row>
    <row r="5652" spans="1:7">
      <c r="A5652" s="65"/>
      <c r="B5652" s="65"/>
      <c r="C5652" s="65"/>
      <c r="D5652" s="65"/>
      <c r="E5652" s="65"/>
      <c r="F5652" s="65"/>
      <c r="G5652" s="129"/>
    </row>
    <row r="5653" spans="1:7">
      <c r="A5653" s="65"/>
      <c r="B5653" s="65"/>
      <c r="C5653" s="65"/>
      <c r="D5653" s="65"/>
      <c r="E5653" s="65"/>
      <c r="F5653" s="65"/>
      <c r="G5653" s="129"/>
    </row>
    <row r="5654" spans="1:7">
      <c r="A5654" s="65"/>
      <c r="B5654" s="65"/>
      <c r="C5654" s="65"/>
      <c r="D5654" s="65"/>
      <c r="E5654" s="65"/>
      <c r="F5654" s="65"/>
      <c r="G5654" s="129"/>
    </row>
    <row r="5655" spans="1:7">
      <c r="A5655" s="65"/>
      <c r="B5655" s="65"/>
      <c r="C5655" s="65"/>
      <c r="D5655" s="65"/>
      <c r="E5655" s="65"/>
      <c r="F5655" s="65"/>
      <c r="G5655" s="129"/>
    </row>
    <row r="5656" spans="1:7">
      <c r="A5656" s="65"/>
      <c r="B5656" s="65"/>
      <c r="C5656" s="65"/>
      <c r="D5656" s="65"/>
      <c r="E5656" s="65"/>
      <c r="F5656" s="65"/>
      <c r="G5656" s="129"/>
    </row>
    <row r="5657" spans="1:7">
      <c r="A5657" s="65"/>
      <c r="B5657" s="65"/>
      <c r="C5657" s="65"/>
      <c r="D5657" s="65"/>
      <c r="E5657" s="65"/>
      <c r="F5657" s="65"/>
      <c r="G5657" s="129"/>
    </row>
    <row r="5658" spans="1:7">
      <c r="A5658" s="65"/>
      <c r="B5658" s="65"/>
      <c r="C5658" s="65"/>
      <c r="D5658" s="65"/>
      <c r="E5658" s="65"/>
      <c r="F5658" s="65"/>
      <c r="G5658" s="129"/>
    </row>
    <row r="5659" spans="1:7">
      <c r="A5659" s="65"/>
      <c r="B5659" s="65"/>
      <c r="C5659" s="65"/>
      <c r="D5659" s="65"/>
      <c r="E5659" s="65"/>
      <c r="F5659" s="65"/>
      <c r="G5659" s="129"/>
    </row>
    <row r="5660" spans="1:7">
      <c r="A5660" s="65"/>
      <c r="B5660" s="65"/>
      <c r="C5660" s="65"/>
      <c r="D5660" s="65"/>
      <c r="E5660" s="65"/>
      <c r="F5660" s="65"/>
      <c r="G5660" s="129"/>
    </row>
    <row r="5661" spans="1:7">
      <c r="A5661" s="65"/>
      <c r="B5661" s="65"/>
      <c r="C5661" s="65"/>
      <c r="D5661" s="65"/>
      <c r="E5661" s="65"/>
      <c r="F5661" s="65"/>
      <c r="G5661" s="129"/>
    </row>
    <row r="5662" spans="1:7">
      <c r="A5662" s="65"/>
      <c r="B5662" s="65"/>
      <c r="C5662" s="65"/>
      <c r="D5662" s="65"/>
      <c r="E5662" s="65"/>
      <c r="F5662" s="65"/>
      <c r="G5662" s="129"/>
    </row>
    <row r="5663" spans="1:7">
      <c r="A5663" s="65"/>
      <c r="B5663" s="65"/>
      <c r="C5663" s="65"/>
      <c r="D5663" s="65"/>
      <c r="E5663" s="65"/>
      <c r="F5663" s="65"/>
      <c r="G5663" s="129"/>
    </row>
    <row r="5664" spans="1:7">
      <c r="A5664" s="65"/>
      <c r="B5664" s="65"/>
      <c r="C5664" s="65"/>
      <c r="D5664" s="65"/>
      <c r="E5664" s="65"/>
      <c r="F5664" s="65"/>
      <c r="G5664" s="129"/>
    </row>
    <row r="5665" spans="1:7">
      <c r="A5665" s="65"/>
      <c r="B5665" s="65"/>
      <c r="C5665" s="65"/>
      <c r="D5665" s="65"/>
      <c r="E5665" s="65"/>
      <c r="F5665" s="65"/>
      <c r="G5665" s="129"/>
    </row>
    <row r="5666" spans="1:7">
      <c r="A5666" s="65"/>
      <c r="B5666" s="65"/>
      <c r="C5666" s="65"/>
      <c r="D5666" s="65"/>
      <c r="E5666" s="65"/>
      <c r="F5666" s="65"/>
      <c r="G5666" s="129"/>
    </row>
    <row r="5667" spans="1:7">
      <c r="A5667" s="65"/>
      <c r="B5667" s="65"/>
      <c r="C5667" s="65"/>
      <c r="D5667" s="65"/>
      <c r="E5667" s="65"/>
      <c r="F5667" s="65"/>
      <c r="G5667" s="129"/>
    </row>
    <row r="5668" spans="1:7">
      <c r="A5668" s="65"/>
      <c r="B5668" s="65"/>
      <c r="C5668" s="65"/>
      <c r="D5668" s="65"/>
      <c r="E5668" s="65"/>
      <c r="F5668" s="65"/>
      <c r="G5668" s="129"/>
    </row>
    <row r="5669" spans="1:7">
      <c r="A5669" s="65"/>
      <c r="B5669" s="65"/>
      <c r="C5669" s="65"/>
      <c r="D5669" s="65"/>
      <c r="E5669" s="65"/>
      <c r="F5669" s="65"/>
      <c r="G5669" s="129"/>
    </row>
    <row r="5670" spans="1:7">
      <c r="A5670" s="65"/>
      <c r="B5670" s="65"/>
      <c r="C5670" s="65"/>
      <c r="D5670" s="65"/>
      <c r="E5670" s="65"/>
      <c r="F5670" s="65"/>
      <c r="G5670" s="129"/>
    </row>
    <row r="5671" spans="1:7">
      <c r="A5671" s="65"/>
      <c r="B5671" s="65"/>
      <c r="C5671" s="65"/>
      <c r="D5671" s="65"/>
      <c r="E5671" s="65"/>
      <c r="F5671" s="65"/>
      <c r="G5671" s="129"/>
    </row>
    <row r="5672" spans="1:7">
      <c r="A5672" s="65"/>
      <c r="B5672" s="65"/>
      <c r="C5672" s="65"/>
      <c r="D5672" s="65"/>
      <c r="E5672" s="65"/>
      <c r="F5672" s="65"/>
      <c r="G5672" s="129"/>
    </row>
    <row r="5673" spans="1:7">
      <c r="A5673" s="65"/>
      <c r="B5673" s="65"/>
      <c r="C5673" s="65"/>
      <c r="D5673" s="65"/>
      <c r="E5673" s="65"/>
      <c r="F5673" s="65"/>
      <c r="G5673" s="129"/>
    </row>
    <row r="5674" spans="1:7">
      <c r="A5674" s="65"/>
      <c r="B5674" s="65"/>
      <c r="C5674" s="65"/>
      <c r="D5674" s="65"/>
      <c r="E5674" s="65"/>
      <c r="F5674" s="65"/>
      <c r="G5674" s="129"/>
    </row>
    <row r="5675" spans="1:7">
      <c r="A5675" s="65"/>
      <c r="B5675" s="65"/>
      <c r="C5675" s="65"/>
      <c r="D5675" s="65"/>
      <c r="E5675" s="65"/>
      <c r="F5675" s="65"/>
      <c r="G5675" s="129"/>
    </row>
    <row r="5676" spans="1:7">
      <c r="A5676" s="65"/>
      <c r="B5676" s="65"/>
      <c r="C5676" s="65"/>
      <c r="D5676" s="65"/>
      <c r="E5676" s="65"/>
      <c r="F5676" s="65"/>
      <c r="G5676" s="129"/>
    </row>
    <row r="5677" spans="1:7">
      <c r="A5677" s="65"/>
      <c r="B5677" s="65"/>
      <c r="C5677" s="65"/>
      <c r="D5677" s="65"/>
      <c r="E5677" s="65"/>
      <c r="F5677" s="65"/>
      <c r="G5677" s="129"/>
    </row>
    <row r="5678" spans="1:7">
      <c r="A5678" s="65"/>
      <c r="B5678" s="65"/>
      <c r="C5678" s="65"/>
      <c r="D5678" s="65"/>
      <c r="E5678" s="65"/>
      <c r="F5678" s="65"/>
      <c r="G5678" s="129"/>
    </row>
    <row r="5679" spans="1:7">
      <c r="A5679" s="65"/>
      <c r="B5679" s="65"/>
      <c r="C5679" s="65"/>
      <c r="D5679" s="65"/>
      <c r="E5679" s="65"/>
      <c r="F5679" s="65"/>
      <c r="G5679" s="129"/>
    </row>
    <row r="5680" spans="1:7">
      <c r="A5680" s="65"/>
      <c r="B5680" s="65"/>
      <c r="C5680" s="65"/>
      <c r="D5680" s="65"/>
      <c r="E5680" s="65"/>
      <c r="F5680" s="65"/>
      <c r="G5680" s="129"/>
    </row>
    <row r="5681" spans="1:7">
      <c r="A5681" s="65"/>
      <c r="B5681" s="65"/>
      <c r="C5681" s="65"/>
      <c r="D5681" s="65"/>
      <c r="E5681" s="65"/>
      <c r="F5681" s="65"/>
      <c r="G5681" s="129"/>
    </row>
    <row r="5682" spans="1:7">
      <c r="A5682" s="65"/>
      <c r="B5682" s="65"/>
      <c r="C5682" s="65"/>
      <c r="D5682" s="65"/>
      <c r="E5682" s="65"/>
      <c r="F5682" s="65"/>
      <c r="G5682" s="129"/>
    </row>
    <row r="5683" spans="1:7">
      <c r="A5683" s="65"/>
      <c r="B5683" s="65"/>
      <c r="C5683" s="65"/>
      <c r="D5683" s="65"/>
      <c r="E5683" s="65"/>
      <c r="F5683" s="65"/>
      <c r="G5683" s="129"/>
    </row>
    <row r="5684" spans="1:7">
      <c r="A5684" s="65"/>
      <c r="B5684" s="65"/>
      <c r="C5684" s="65"/>
      <c r="D5684" s="65"/>
      <c r="E5684" s="65"/>
      <c r="F5684" s="65"/>
      <c r="G5684" s="129"/>
    </row>
    <row r="5685" spans="1:7">
      <c r="A5685" s="65"/>
      <c r="B5685" s="65"/>
      <c r="C5685" s="65"/>
      <c r="D5685" s="65"/>
      <c r="E5685" s="65"/>
      <c r="F5685" s="65"/>
      <c r="G5685" s="129"/>
    </row>
    <row r="5686" spans="1:7">
      <c r="A5686" s="65"/>
      <c r="B5686" s="65"/>
      <c r="C5686" s="65"/>
      <c r="D5686" s="65"/>
      <c r="E5686" s="65"/>
      <c r="F5686" s="65"/>
      <c r="G5686" s="129"/>
    </row>
    <row r="5687" spans="1:7">
      <c r="A5687" s="65"/>
      <c r="B5687" s="65"/>
      <c r="C5687" s="65"/>
      <c r="D5687" s="65"/>
      <c r="E5687" s="65"/>
      <c r="F5687" s="65"/>
      <c r="G5687" s="129"/>
    </row>
    <row r="5688" spans="1:7">
      <c r="A5688" s="65"/>
      <c r="B5688" s="65"/>
      <c r="C5688" s="65"/>
      <c r="D5688" s="65"/>
      <c r="E5688" s="65"/>
      <c r="F5688" s="65"/>
      <c r="G5688" s="129"/>
    </row>
    <row r="5689" spans="1:7">
      <c r="A5689" s="65"/>
      <c r="B5689" s="65"/>
      <c r="C5689" s="65"/>
      <c r="D5689" s="65"/>
      <c r="E5689" s="65"/>
      <c r="F5689" s="65"/>
      <c r="G5689" s="129"/>
    </row>
    <row r="5690" spans="1:7">
      <c r="A5690" s="65"/>
      <c r="B5690" s="65"/>
      <c r="C5690" s="65"/>
      <c r="D5690" s="65"/>
      <c r="E5690" s="65"/>
      <c r="F5690" s="65"/>
      <c r="G5690" s="129"/>
    </row>
    <row r="5691" spans="1:7">
      <c r="A5691" s="65"/>
      <c r="B5691" s="65"/>
      <c r="C5691" s="65"/>
      <c r="D5691" s="65"/>
      <c r="E5691" s="65"/>
      <c r="F5691" s="65"/>
      <c r="G5691" s="129"/>
    </row>
    <row r="5692" spans="1:7">
      <c r="A5692" s="65"/>
      <c r="B5692" s="65"/>
      <c r="C5692" s="65"/>
      <c r="D5692" s="65"/>
      <c r="E5692" s="65"/>
      <c r="F5692" s="65"/>
      <c r="G5692" s="129"/>
    </row>
    <row r="5693" spans="1:7">
      <c r="A5693" s="65"/>
      <c r="B5693" s="65"/>
      <c r="C5693" s="65"/>
      <c r="D5693" s="65"/>
      <c r="E5693" s="65"/>
      <c r="F5693" s="65"/>
      <c r="G5693" s="129"/>
    </row>
    <row r="5694" spans="1:7">
      <c r="A5694" s="65"/>
      <c r="B5694" s="65"/>
      <c r="C5694" s="65"/>
      <c r="D5694" s="65"/>
      <c r="E5694" s="65"/>
      <c r="F5694" s="65"/>
      <c r="G5694" s="129"/>
    </row>
    <row r="5695" spans="1:7">
      <c r="A5695" s="65"/>
      <c r="B5695" s="65"/>
      <c r="C5695" s="65"/>
      <c r="D5695" s="65"/>
      <c r="E5695" s="65"/>
      <c r="F5695" s="65"/>
      <c r="G5695" s="129"/>
    </row>
    <row r="5696" spans="1:7">
      <c r="A5696" s="65"/>
      <c r="B5696" s="65"/>
      <c r="C5696" s="65"/>
      <c r="D5696" s="65"/>
      <c r="E5696" s="65"/>
      <c r="F5696" s="65"/>
      <c r="G5696" s="129"/>
    </row>
    <row r="5697" spans="1:7">
      <c r="A5697" s="65"/>
      <c r="B5697" s="65"/>
      <c r="C5697" s="65"/>
      <c r="D5697" s="65"/>
      <c r="E5697" s="65"/>
      <c r="F5697" s="65"/>
      <c r="G5697" s="129"/>
    </row>
    <row r="5698" spans="1:7">
      <c r="A5698" s="65"/>
      <c r="B5698" s="65"/>
      <c r="C5698" s="65"/>
      <c r="D5698" s="65"/>
      <c r="E5698" s="65"/>
      <c r="F5698" s="65"/>
      <c r="G5698" s="129"/>
    </row>
    <row r="5699" spans="1:7">
      <c r="A5699" s="65"/>
      <c r="B5699" s="65"/>
      <c r="C5699" s="65"/>
      <c r="D5699" s="65"/>
      <c r="E5699" s="65"/>
      <c r="F5699" s="65"/>
      <c r="G5699" s="129"/>
    </row>
    <row r="5700" spans="1:7">
      <c r="A5700" s="65"/>
      <c r="B5700" s="65"/>
      <c r="C5700" s="65"/>
      <c r="D5700" s="65"/>
      <c r="E5700" s="65"/>
      <c r="F5700" s="65"/>
      <c r="G5700" s="129"/>
    </row>
    <row r="5701" spans="1:7">
      <c r="A5701" s="65"/>
      <c r="B5701" s="65"/>
      <c r="C5701" s="65"/>
      <c r="D5701" s="65"/>
      <c r="E5701" s="65"/>
      <c r="F5701" s="65"/>
      <c r="G5701" s="129"/>
    </row>
    <row r="5702" spans="1:7">
      <c r="A5702" s="65"/>
      <c r="B5702" s="65"/>
      <c r="C5702" s="65"/>
      <c r="D5702" s="65"/>
      <c r="E5702" s="65"/>
      <c r="F5702" s="65"/>
      <c r="G5702" s="129"/>
    </row>
    <row r="5703" spans="1:7">
      <c r="A5703" s="65"/>
      <c r="B5703" s="65"/>
      <c r="C5703" s="65"/>
      <c r="D5703" s="65"/>
      <c r="E5703" s="65"/>
      <c r="F5703" s="65"/>
      <c r="G5703" s="129"/>
    </row>
    <row r="5704" spans="1:7">
      <c r="A5704" s="65"/>
      <c r="B5704" s="65"/>
      <c r="C5704" s="65"/>
      <c r="D5704" s="65"/>
      <c r="E5704" s="65"/>
      <c r="F5704" s="65"/>
      <c r="G5704" s="129"/>
    </row>
    <row r="5705" spans="1:7">
      <c r="A5705" s="65"/>
      <c r="B5705" s="65"/>
      <c r="C5705" s="65"/>
      <c r="D5705" s="65"/>
      <c r="E5705" s="65"/>
      <c r="F5705" s="65"/>
      <c r="G5705" s="129"/>
    </row>
    <row r="5706" spans="1:7">
      <c r="A5706" s="65"/>
      <c r="B5706" s="65"/>
      <c r="C5706" s="65"/>
      <c r="D5706" s="65"/>
      <c r="E5706" s="65"/>
      <c r="F5706" s="65"/>
      <c r="G5706" s="129"/>
    </row>
    <row r="5707" spans="1:7">
      <c r="A5707" s="65"/>
      <c r="B5707" s="65"/>
      <c r="C5707" s="65"/>
      <c r="D5707" s="65"/>
      <c r="E5707" s="65"/>
      <c r="F5707" s="65"/>
      <c r="G5707" s="129"/>
    </row>
    <row r="5708" spans="1:7">
      <c r="A5708" s="65"/>
      <c r="B5708" s="65"/>
      <c r="C5708" s="65"/>
      <c r="D5708" s="65"/>
      <c r="E5708" s="65"/>
      <c r="F5708" s="65"/>
      <c r="G5708" s="129"/>
    </row>
    <row r="5709" spans="1:7">
      <c r="A5709" s="65"/>
      <c r="B5709" s="65"/>
      <c r="C5709" s="65"/>
      <c r="D5709" s="65"/>
      <c r="E5709" s="65"/>
      <c r="F5709" s="65"/>
      <c r="G5709" s="129"/>
    </row>
    <row r="5710" spans="1:7">
      <c r="A5710" s="65"/>
      <c r="B5710" s="65"/>
      <c r="C5710" s="65"/>
      <c r="D5710" s="65"/>
      <c r="E5710" s="65"/>
      <c r="F5710" s="65"/>
      <c r="G5710" s="129"/>
    </row>
    <row r="5711" spans="1:7">
      <c r="A5711" s="65"/>
      <c r="B5711" s="65"/>
      <c r="C5711" s="65"/>
      <c r="D5711" s="65"/>
      <c r="E5711" s="65"/>
      <c r="F5711" s="65"/>
      <c r="G5711" s="129"/>
    </row>
    <row r="5712" spans="1:7">
      <c r="A5712" s="65"/>
      <c r="B5712" s="65"/>
      <c r="C5712" s="65"/>
      <c r="D5712" s="65"/>
      <c r="E5712" s="65"/>
      <c r="F5712" s="65"/>
      <c r="G5712" s="129"/>
    </row>
    <row r="5713" spans="1:7">
      <c r="A5713" s="65"/>
      <c r="B5713" s="65"/>
      <c r="C5713" s="65"/>
      <c r="D5713" s="65"/>
      <c r="E5713" s="65"/>
      <c r="F5713" s="65"/>
      <c r="G5713" s="129"/>
    </row>
    <row r="5714" spans="1:7">
      <c r="A5714" s="65"/>
      <c r="B5714" s="65"/>
      <c r="C5714" s="65"/>
      <c r="D5714" s="65"/>
      <c r="E5714" s="65"/>
      <c r="F5714" s="65"/>
      <c r="G5714" s="129"/>
    </row>
    <row r="5715" spans="1:7">
      <c r="A5715" s="65"/>
      <c r="B5715" s="65"/>
      <c r="C5715" s="65"/>
      <c r="D5715" s="65"/>
      <c r="E5715" s="65"/>
      <c r="F5715" s="65"/>
      <c r="G5715" s="129"/>
    </row>
    <row r="5716" spans="1:7">
      <c r="A5716" s="65"/>
      <c r="B5716" s="65"/>
      <c r="C5716" s="65"/>
      <c r="D5716" s="65"/>
      <c r="E5716" s="65"/>
      <c r="F5716" s="65"/>
      <c r="G5716" s="129"/>
    </row>
    <row r="5717" spans="1:7">
      <c r="A5717" s="65"/>
      <c r="B5717" s="65"/>
      <c r="C5717" s="65"/>
      <c r="D5717" s="65"/>
      <c r="E5717" s="65"/>
      <c r="F5717" s="65"/>
      <c r="G5717" s="129"/>
    </row>
    <row r="5718" spans="1:7">
      <c r="A5718" s="65"/>
      <c r="B5718" s="65"/>
      <c r="C5718" s="65"/>
      <c r="D5718" s="65"/>
      <c r="E5718" s="65"/>
      <c r="F5718" s="65"/>
      <c r="G5718" s="129"/>
    </row>
    <row r="5719" spans="1:7">
      <c r="A5719" s="65"/>
      <c r="B5719" s="65"/>
      <c r="C5719" s="65"/>
      <c r="D5719" s="65"/>
      <c r="E5719" s="65"/>
      <c r="F5719" s="65"/>
      <c r="G5719" s="129"/>
    </row>
    <row r="5720" spans="1:7">
      <c r="A5720" s="65"/>
      <c r="B5720" s="65"/>
      <c r="C5720" s="65"/>
      <c r="D5720" s="65"/>
      <c r="E5720" s="65"/>
      <c r="F5720" s="65"/>
      <c r="G5720" s="129"/>
    </row>
    <row r="5721" spans="1:7">
      <c r="A5721" s="65"/>
      <c r="B5721" s="65"/>
      <c r="C5721" s="65"/>
      <c r="D5721" s="65"/>
      <c r="E5721" s="65"/>
      <c r="F5721" s="65"/>
      <c r="G5721" s="129"/>
    </row>
    <row r="5722" spans="1:7">
      <c r="A5722" s="65"/>
      <c r="B5722" s="65"/>
      <c r="C5722" s="65"/>
      <c r="D5722" s="65"/>
      <c r="E5722" s="65"/>
      <c r="F5722" s="65"/>
      <c r="G5722" s="129"/>
    </row>
    <row r="5723" spans="1:7">
      <c r="A5723" s="65"/>
      <c r="B5723" s="65"/>
      <c r="C5723" s="65"/>
      <c r="D5723" s="65"/>
      <c r="E5723" s="65"/>
      <c r="F5723" s="65"/>
      <c r="G5723" s="129"/>
    </row>
    <row r="5724" spans="1:7">
      <c r="A5724" s="65"/>
      <c r="B5724" s="65"/>
      <c r="C5724" s="65"/>
      <c r="D5724" s="65"/>
      <c r="E5724" s="65"/>
      <c r="F5724" s="65"/>
      <c r="G5724" s="129"/>
    </row>
    <row r="5725" spans="1:7">
      <c r="A5725" s="65"/>
      <c r="B5725" s="65"/>
      <c r="C5725" s="65"/>
      <c r="D5725" s="65"/>
      <c r="E5725" s="65"/>
      <c r="F5725" s="65"/>
      <c r="G5725" s="129"/>
    </row>
    <row r="5726" spans="1:7">
      <c r="A5726" s="65"/>
      <c r="B5726" s="65"/>
      <c r="C5726" s="65"/>
      <c r="D5726" s="65"/>
      <c r="E5726" s="65"/>
      <c r="F5726" s="65"/>
      <c r="G5726" s="129"/>
    </row>
    <row r="5727" spans="1:7">
      <c r="A5727" s="65"/>
      <c r="B5727" s="65"/>
      <c r="C5727" s="65"/>
      <c r="D5727" s="65"/>
      <c r="E5727" s="65"/>
      <c r="F5727" s="65"/>
      <c r="G5727" s="129"/>
    </row>
    <row r="5728" spans="1:7">
      <c r="A5728" s="65"/>
      <c r="B5728" s="65"/>
      <c r="C5728" s="65"/>
      <c r="D5728" s="65"/>
      <c r="E5728" s="65"/>
      <c r="F5728" s="65"/>
      <c r="G5728" s="129"/>
    </row>
    <row r="5729" spans="1:7">
      <c r="A5729" s="65"/>
      <c r="B5729" s="65"/>
      <c r="C5729" s="65"/>
      <c r="D5729" s="65"/>
      <c r="E5729" s="65"/>
      <c r="F5729" s="65"/>
      <c r="G5729" s="129"/>
    </row>
    <row r="5730" spans="1:7">
      <c r="A5730" s="65"/>
      <c r="B5730" s="65"/>
      <c r="C5730" s="65"/>
      <c r="D5730" s="65"/>
      <c r="E5730" s="65"/>
      <c r="F5730" s="65"/>
      <c r="G5730" s="129"/>
    </row>
    <row r="5731" spans="1:7">
      <c r="A5731" s="65"/>
      <c r="B5731" s="65"/>
      <c r="C5731" s="65"/>
      <c r="D5731" s="65"/>
      <c r="E5731" s="65"/>
      <c r="F5731" s="65"/>
      <c r="G5731" s="129"/>
    </row>
    <row r="5732" spans="1:7">
      <c r="A5732" s="65"/>
      <c r="B5732" s="65"/>
      <c r="C5732" s="65"/>
      <c r="D5732" s="65"/>
      <c r="E5732" s="65"/>
      <c r="F5732" s="65"/>
      <c r="G5732" s="129"/>
    </row>
    <row r="5733" spans="1:7">
      <c r="A5733" s="65"/>
      <c r="B5733" s="65"/>
      <c r="C5733" s="65"/>
      <c r="D5733" s="65"/>
      <c r="E5733" s="65"/>
      <c r="F5733" s="65"/>
      <c r="G5733" s="129"/>
    </row>
    <row r="5734" spans="1:7">
      <c r="A5734" s="65"/>
      <c r="B5734" s="65"/>
      <c r="C5734" s="65"/>
      <c r="D5734" s="65"/>
      <c r="E5734" s="65"/>
      <c r="F5734" s="65"/>
      <c r="G5734" s="129"/>
    </row>
    <row r="5735" spans="1:7">
      <c r="A5735" s="65"/>
      <c r="B5735" s="65"/>
      <c r="C5735" s="65"/>
      <c r="D5735" s="65"/>
      <c r="E5735" s="65"/>
      <c r="F5735" s="65"/>
      <c r="G5735" s="129"/>
    </row>
    <row r="5736" spans="1:7">
      <c r="A5736" s="65"/>
      <c r="B5736" s="65"/>
      <c r="C5736" s="65"/>
      <c r="D5736" s="65"/>
      <c r="E5736" s="65"/>
      <c r="F5736" s="65"/>
      <c r="G5736" s="129"/>
    </row>
    <row r="5737" spans="1:7">
      <c r="A5737" s="65"/>
      <c r="B5737" s="65"/>
      <c r="C5737" s="65"/>
      <c r="D5737" s="65"/>
      <c r="E5737" s="65"/>
      <c r="F5737" s="65"/>
      <c r="G5737" s="129"/>
    </row>
    <row r="5738" spans="1:7">
      <c r="A5738" s="65"/>
      <c r="B5738" s="65"/>
      <c r="C5738" s="65"/>
      <c r="D5738" s="65"/>
      <c r="E5738" s="65"/>
      <c r="F5738" s="65"/>
      <c r="G5738" s="129"/>
    </row>
    <row r="5739" spans="1:7">
      <c r="A5739" s="65"/>
      <c r="B5739" s="65"/>
      <c r="C5739" s="65"/>
      <c r="D5739" s="65"/>
      <c r="E5739" s="65"/>
      <c r="F5739" s="65"/>
      <c r="G5739" s="129"/>
    </row>
    <row r="5740" spans="1:7">
      <c r="A5740" s="65"/>
      <c r="B5740" s="65"/>
      <c r="C5740" s="65"/>
      <c r="D5740" s="65"/>
      <c r="E5740" s="65"/>
      <c r="F5740" s="65"/>
      <c r="G5740" s="129"/>
    </row>
    <row r="5741" spans="1:7">
      <c r="A5741" s="65"/>
      <c r="B5741" s="65"/>
      <c r="C5741" s="65"/>
      <c r="D5741" s="65"/>
      <c r="E5741" s="65"/>
      <c r="F5741" s="65"/>
      <c r="G5741" s="129"/>
    </row>
    <row r="5742" spans="1:7">
      <c r="A5742" s="65"/>
      <c r="B5742" s="65"/>
      <c r="C5742" s="65"/>
      <c r="D5742" s="65"/>
      <c r="E5742" s="65"/>
      <c r="F5742" s="65"/>
      <c r="G5742" s="129"/>
    </row>
    <row r="5743" spans="1:7">
      <c r="A5743" s="65"/>
      <c r="B5743" s="65"/>
      <c r="C5743" s="65"/>
      <c r="D5743" s="65"/>
      <c r="E5743" s="65"/>
      <c r="F5743" s="65"/>
      <c r="G5743" s="129"/>
    </row>
    <row r="5744" spans="1:7">
      <c r="A5744" s="65"/>
      <c r="B5744" s="65"/>
      <c r="C5744" s="65"/>
      <c r="D5744" s="65"/>
      <c r="E5744" s="65"/>
      <c r="F5744" s="65"/>
      <c r="G5744" s="129"/>
    </row>
    <row r="5745" spans="1:7">
      <c r="A5745" s="65"/>
      <c r="B5745" s="65"/>
      <c r="C5745" s="65"/>
      <c r="D5745" s="65"/>
      <c r="E5745" s="65"/>
      <c r="F5745" s="65"/>
      <c r="G5745" s="129"/>
    </row>
    <row r="5746" spans="1:7">
      <c r="A5746" s="65"/>
      <c r="B5746" s="65"/>
      <c r="C5746" s="65"/>
      <c r="D5746" s="65"/>
      <c r="E5746" s="65"/>
      <c r="F5746" s="65"/>
      <c r="G5746" s="129"/>
    </row>
    <row r="5747" spans="1:7">
      <c r="A5747" s="65"/>
      <c r="B5747" s="65"/>
      <c r="C5747" s="65"/>
      <c r="D5747" s="65"/>
      <c r="E5747" s="65"/>
      <c r="F5747" s="65"/>
      <c r="G5747" s="129"/>
    </row>
    <row r="5748" spans="1:7">
      <c r="A5748" s="65"/>
      <c r="B5748" s="65"/>
      <c r="C5748" s="65"/>
      <c r="D5748" s="65"/>
      <c r="E5748" s="65"/>
      <c r="F5748" s="65"/>
      <c r="G5748" s="129"/>
    </row>
    <row r="5749" spans="1:7">
      <c r="A5749" s="65"/>
      <c r="B5749" s="65"/>
      <c r="C5749" s="65"/>
      <c r="D5749" s="65"/>
      <c r="E5749" s="65"/>
      <c r="F5749" s="65"/>
      <c r="G5749" s="129"/>
    </row>
    <row r="5750" spans="1:7">
      <c r="A5750" s="65"/>
      <c r="B5750" s="65"/>
      <c r="C5750" s="65"/>
      <c r="D5750" s="65"/>
      <c r="E5750" s="65"/>
      <c r="F5750" s="65"/>
      <c r="G5750" s="129"/>
    </row>
    <row r="5751" spans="1:7">
      <c r="A5751" s="65"/>
      <c r="B5751" s="65"/>
      <c r="C5751" s="65"/>
      <c r="D5751" s="65"/>
      <c r="E5751" s="65"/>
      <c r="F5751" s="65"/>
      <c r="G5751" s="129"/>
    </row>
    <row r="5752" spans="1:7">
      <c r="A5752" s="65"/>
      <c r="B5752" s="65"/>
      <c r="C5752" s="65"/>
      <c r="D5752" s="65"/>
      <c r="E5752" s="65"/>
      <c r="F5752" s="65"/>
      <c r="G5752" s="129"/>
    </row>
    <row r="5753" spans="1:7">
      <c r="A5753" s="65"/>
      <c r="B5753" s="65"/>
      <c r="C5753" s="65"/>
      <c r="D5753" s="65"/>
      <c r="E5753" s="65"/>
      <c r="F5753" s="65"/>
      <c r="G5753" s="129"/>
    </row>
    <row r="5754" spans="1:7">
      <c r="A5754" s="65"/>
      <c r="B5754" s="65"/>
      <c r="C5754" s="65"/>
      <c r="D5754" s="65"/>
      <c r="E5754" s="65"/>
      <c r="F5754" s="65"/>
      <c r="G5754" s="129"/>
    </row>
    <row r="5755" spans="1:7">
      <c r="A5755" s="65"/>
      <c r="B5755" s="65"/>
      <c r="C5755" s="65"/>
      <c r="D5755" s="65"/>
      <c r="E5755" s="65"/>
      <c r="F5755" s="65"/>
      <c r="G5755" s="129"/>
    </row>
    <row r="5756" spans="1:7">
      <c r="A5756" s="65"/>
      <c r="B5756" s="65"/>
      <c r="C5756" s="65"/>
      <c r="D5756" s="65"/>
      <c r="E5756" s="65"/>
      <c r="F5756" s="65"/>
      <c r="G5756" s="129"/>
    </row>
    <row r="5757" spans="1:7">
      <c r="A5757" s="65"/>
      <c r="B5757" s="65"/>
      <c r="C5757" s="65"/>
      <c r="D5757" s="65"/>
      <c r="E5757" s="65"/>
      <c r="F5757" s="65"/>
      <c r="G5757" s="129"/>
    </row>
    <row r="5758" spans="1:7">
      <c r="A5758" s="65"/>
      <c r="B5758" s="65"/>
      <c r="C5758" s="65"/>
      <c r="D5758" s="65"/>
      <c r="E5758" s="65"/>
      <c r="F5758" s="65"/>
      <c r="G5758" s="129"/>
    </row>
    <row r="5759" spans="1:7">
      <c r="A5759" s="65"/>
      <c r="B5759" s="65"/>
      <c r="C5759" s="65"/>
      <c r="D5759" s="65"/>
      <c r="E5759" s="65"/>
      <c r="F5759" s="65"/>
      <c r="G5759" s="129"/>
    </row>
    <row r="5760" spans="1:7">
      <c r="A5760" s="65"/>
      <c r="B5760" s="65"/>
      <c r="C5760" s="65"/>
      <c r="D5760" s="65"/>
      <c r="E5760" s="65"/>
      <c r="F5760" s="65"/>
      <c r="G5760" s="129"/>
    </row>
    <row r="5761" spans="1:7">
      <c r="A5761" s="65"/>
      <c r="B5761" s="65"/>
      <c r="C5761" s="65"/>
      <c r="D5761" s="65"/>
      <c r="E5761" s="65"/>
      <c r="F5761" s="65"/>
      <c r="G5761" s="129"/>
    </row>
    <row r="5762" spans="1:7">
      <c r="A5762" s="65"/>
      <c r="B5762" s="65"/>
      <c r="C5762" s="65"/>
      <c r="D5762" s="65"/>
      <c r="E5762" s="65"/>
      <c r="F5762" s="65"/>
      <c r="G5762" s="129"/>
    </row>
    <row r="5763" spans="1:7">
      <c r="A5763" s="65"/>
      <c r="B5763" s="65"/>
      <c r="C5763" s="65"/>
      <c r="D5763" s="65"/>
      <c r="E5763" s="65"/>
      <c r="F5763" s="65"/>
      <c r="G5763" s="129"/>
    </row>
    <row r="5764" spans="1:7">
      <c r="A5764" s="65"/>
      <c r="B5764" s="65"/>
      <c r="C5764" s="65"/>
      <c r="D5764" s="65"/>
      <c r="E5764" s="65"/>
      <c r="F5764" s="65"/>
      <c r="G5764" s="129"/>
    </row>
    <row r="5765" spans="1:7">
      <c r="A5765" s="65"/>
      <c r="B5765" s="65"/>
      <c r="C5765" s="65"/>
      <c r="D5765" s="65"/>
      <c r="E5765" s="65"/>
      <c r="F5765" s="65"/>
      <c r="G5765" s="129"/>
    </row>
    <row r="5766" spans="1:7">
      <c r="A5766" s="65"/>
      <c r="B5766" s="65"/>
      <c r="C5766" s="65"/>
      <c r="D5766" s="65"/>
      <c r="E5766" s="65"/>
      <c r="F5766" s="65"/>
      <c r="G5766" s="129"/>
    </row>
    <row r="5767" spans="1:7">
      <c r="A5767" s="65"/>
      <c r="B5767" s="65"/>
      <c r="C5767" s="65"/>
      <c r="D5767" s="65"/>
      <c r="E5767" s="65"/>
      <c r="F5767" s="65"/>
      <c r="G5767" s="129"/>
    </row>
    <row r="5768" spans="1:7">
      <c r="A5768" s="65"/>
      <c r="B5768" s="65"/>
      <c r="C5768" s="65"/>
      <c r="D5768" s="65"/>
      <c r="E5768" s="65"/>
      <c r="F5768" s="65"/>
      <c r="G5768" s="129"/>
    </row>
    <row r="5769" spans="1:7">
      <c r="A5769" s="65"/>
      <c r="B5769" s="65"/>
      <c r="C5769" s="65"/>
      <c r="D5769" s="65"/>
      <c r="E5769" s="65"/>
      <c r="F5769" s="65"/>
      <c r="G5769" s="129"/>
    </row>
    <row r="5770" spans="1:7">
      <c r="A5770" s="65"/>
      <c r="B5770" s="65"/>
      <c r="C5770" s="65"/>
      <c r="D5770" s="65"/>
      <c r="E5770" s="65"/>
      <c r="F5770" s="65"/>
      <c r="G5770" s="129"/>
    </row>
    <row r="5771" spans="1:7">
      <c r="A5771" s="65"/>
      <c r="B5771" s="65"/>
      <c r="C5771" s="65"/>
      <c r="D5771" s="65"/>
      <c r="E5771" s="65"/>
      <c r="F5771" s="65"/>
      <c r="G5771" s="129"/>
    </row>
    <row r="5772" spans="1:7">
      <c r="A5772" s="65"/>
      <c r="B5772" s="65"/>
      <c r="C5772" s="65"/>
      <c r="D5772" s="65"/>
      <c r="E5772" s="65"/>
      <c r="F5772" s="65"/>
      <c r="G5772" s="129"/>
    </row>
    <row r="5773" spans="1:7">
      <c r="A5773" s="65"/>
      <c r="B5773" s="65"/>
      <c r="C5773" s="65"/>
      <c r="D5773" s="65"/>
      <c r="E5773" s="65"/>
      <c r="F5773" s="65"/>
      <c r="G5773" s="129"/>
    </row>
    <row r="5774" spans="1:7">
      <c r="A5774" s="65"/>
      <c r="B5774" s="65"/>
      <c r="C5774" s="65"/>
      <c r="D5774" s="65"/>
      <c r="E5774" s="65"/>
      <c r="F5774" s="65"/>
      <c r="G5774" s="129"/>
    </row>
    <row r="5775" spans="1:7">
      <c r="A5775" s="65"/>
      <c r="B5775" s="65"/>
      <c r="C5775" s="65"/>
      <c r="D5775" s="65"/>
      <c r="E5775" s="65"/>
      <c r="F5775" s="65"/>
      <c r="G5775" s="129"/>
    </row>
    <row r="5776" spans="1:7">
      <c r="A5776" s="65"/>
      <c r="B5776" s="65"/>
      <c r="C5776" s="65"/>
      <c r="D5776" s="65"/>
      <c r="E5776" s="65"/>
      <c r="F5776" s="65"/>
      <c r="G5776" s="129"/>
    </row>
    <row r="5777" spans="1:7">
      <c r="A5777" s="65"/>
      <c r="B5777" s="65"/>
      <c r="C5777" s="65"/>
      <c r="D5777" s="65"/>
      <c r="E5777" s="65"/>
      <c r="F5777" s="65"/>
      <c r="G5777" s="129"/>
    </row>
    <row r="5778" spans="1:7">
      <c r="A5778" s="65"/>
      <c r="B5778" s="65"/>
      <c r="C5778" s="65"/>
      <c r="D5778" s="65"/>
      <c r="E5778" s="65"/>
      <c r="F5778" s="65"/>
      <c r="G5778" s="129"/>
    </row>
    <row r="5779" spans="1:7">
      <c r="A5779" s="65"/>
      <c r="B5779" s="65"/>
      <c r="C5779" s="65"/>
      <c r="D5779" s="65"/>
      <c r="E5779" s="65"/>
      <c r="F5779" s="65"/>
      <c r="G5779" s="129"/>
    </row>
    <row r="5780" spans="1:7">
      <c r="A5780" s="65"/>
      <c r="B5780" s="65"/>
      <c r="C5780" s="65"/>
      <c r="D5780" s="65"/>
      <c r="E5780" s="65"/>
      <c r="F5780" s="65"/>
      <c r="G5780" s="129"/>
    </row>
    <row r="5781" spans="1:7">
      <c r="A5781" s="65"/>
      <c r="B5781" s="65"/>
      <c r="C5781" s="65"/>
      <c r="D5781" s="65"/>
      <c r="E5781" s="65"/>
      <c r="F5781" s="65"/>
      <c r="G5781" s="129"/>
    </row>
    <row r="5782" spans="1:7">
      <c r="A5782" s="65"/>
      <c r="B5782" s="65"/>
      <c r="C5782" s="65"/>
      <c r="D5782" s="65"/>
      <c r="E5782" s="65"/>
      <c r="F5782" s="65"/>
      <c r="G5782" s="129"/>
    </row>
    <row r="5783" spans="1:7">
      <c r="A5783" s="65"/>
      <c r="B5783" s="65"/>
      <c r="C5783" s="65"/>
      <c r="D5783" s="65"/>
      <c r="E5783" s="65"/>
      <c r="F5783" s="65"/>
      <c r="G5783" s="129"/>
    </row>
    <row r="5784" spans="1:7">
      <c r="A5784" s="65"/>
      <c r="B5784" s="65"/>
      <c r="C5784" s="65"/>
      <c r="D5784" s="65"/>
      <c r="E5784" s="65"/>
      <c r="F5784" s="65"/>
      <c r="G5784" s="129"/>
    </row>
    <row r="5785" spans="1:7">
      <c r="A5785" s="65"/>
      <c r="B5785" s="65"/>
      <c r="C5785" s="65"/>
      <c r="D5785" s="65"/>
      <c r="E5785" s="65"/>
      <c r="F5785" s="65"/>
      <c r="G5785" s="129"/>
    </row>
    <row r="5786" spans="1:7">
      <c r="A5786" s="65"/>
      <c r="B5786" s="65"/>
      <c r="C5786" s="65"/>
      <c r="D5786" s="65"/>
      <c r="E5786" s="65"/>
      <c r="F5786" s="65"/>
      <c r="G5786" s="129"/>
    </row>
    <row r="5787" spans="1:7">
      <c r="A5787" s="65"/>
      <c r="B5787" s="65"/>
      <c r="C5787" s="65"/>
      <c r="D5787" s="65"/>
      <c r="E5787" s="65"/>
      <c r="F5787" s="65"/>
      <c r="G5787" s="129"/>
    </row>
    <row r="5788" spans="1:7">
      <c r="A5788" s="65"/>
      <c r="B5788" s="65"/>
      <c r="C5788" s="65"/>
      <c r="D5788" s="65"/>
      <c r="E5788" s="65"/>
      <c r="F5788" s="65"/>
      <c r="G5788" s="129"/>
    </row>
    <row r="5789" spans="1:7">
      <c r="A5789" s="65"/>
      <c r="B5789" s="65"/>
      <c r="C5789" s="65"/>
      <c r="D5789" s="65"/>
      <c r="E5789" s="65"/>
      <c r="F5789" s="65"/>
      <c r="G5789" s="129"/>
    </row>
    <row r="5790" spans="1:7">
      <c r="A5790" s="65"/>
      <c r="B5790" s="65"/>
      <c r="C5790" s="65"/>
      <c r="D5790" s="65"/>
      <c r="E5790" s="65"/>
      <c r="F5790" s="65"/>
      <c r="G5790" s="129"/>
    </row>
    <row r="5791" spans="1:7">
      <c r="A5791" s="65"/>
      <c r="B5791" s="65"/>
      <c r="C5791" s="65"/>
      <c r="D5791" s="65"/>
      <c r="E5791" s="65"/>
      <c r="F5791" s="65"/>
      <c r="G5791" s="129"/>
    </row>
    <row r="5792" spans="1:7">
      <c r="A5792" s="65"/>
      <c r="B5792" s="65"/>
      <c r="C5792" s="65"/>
      <c r="D5792" s="65"/>
      <c r="E5792" s="65"/>
      <c r="F5792" s="65"/>
      <c r="G5792" s="129"/>
    </row>
    <row r="5793" spans="1:7">
      <c r="A5793" s="65"/>
      <c r="B5793" s="65"/>
      <c r="C5793" s="65"/>
      <c r="D5793" s="65"/>
      <c r="E5793" s="65"/>
      <c r="F5793" s="65"/>
      <c r="G5793" s="129"/>
    </row>
    <row r="5794" spans="1:7">
      <c r="A5794" s="65"/>
      <c r="B5794" s="65"/>
      <c r="C5794" s="65"/>
      <c r="D5794" s="65"/>
      <c r="E5794" s="65"/>
      <c r="F5794" s="65"/>
      <c r="G5794" s="129"/>
    </row>
    <row r="5795" spans="1:7">
      <c r="A5795" s="65"/>
      <c r="B5795" s="65"/>
      <c r="C5795" s="65"/>
      <c r="D5795" s="65"/>
      <c r="E5795" s="65"/>
      <c r="F5795" s="65"/>
      <c r="G5795" s="129"/>
    </row>
    <row r="5796" spans="1:7">
      <c r="A5796" s="65"/>
      <c r="B5796" s="65"/>
      <c r="C5796" s="65"/>
      <c r="D5796" s="65"/>
      <c r="E5796" s="65"/>
      <c r="F5796" s="65"/>
      <c r="G5796" s="129"/>
    </row>
    <row r="5797" spans="1:7">
      <c r="A5797" s="65"/>
      <c r="B5797" s="65"/>
      <c r="C5797" s="65"/>
      <c r="D5797" s="65"/>
      <c r="E5797" s="65"/>
      <c r="F5797" s="65"/>
      <c r="G5797" s="129"/>
    </row>
    <row r="5798" spans="1:7">
      <c r="A5798" s="65"/>
      <c r="B5798" s="65"/>
      <c r="C5798" s="65"/>
      <c r="D5798" s="65"/>
      <c r="E5798" s="65"/>
      <c r="F5798" s="65"/>
      <c r="G5798" s="129"/>
    </row>
    <row r="5799" spans="1:7">
      <c r="A5799" s="65"/>
      <c r="B5799" s="65"/>
      <c r="C5799" s="65"/>
      <c r="D5799" s="65"/>
      <c r="E5799" s="65"/>
      <c r="F5799" s="65"/>
      <c r="G5799" s="129"/>
    </row>
    <row r="5800" spans="1:7">
      <c r="A5800" s="65"/>
      <c r="B5800" s="65"/>
      <c r="C5800" s="65"/>
      <c r="D5800" s="65"/>
      <c r="E5800" s="65"/>
      <c r="F5800" s="65"/>
      <c r="G5800" s="129"/>
    </row>
    <row r="5801" spans="1:7">
      <c r="A5801" s="65"/>
      <c r="B5801" s="65"/>
      <c r="C5801" s="65"/>
      <c r="D5801" s="65"/>
      <c r="E5801" s="65"/>
      <c r="F5801" s="65"/>
      <c r="G5801" s="129"/>
    </row>
    <row r="5802" spans="1:7">
      <c r="A5802" s="65"/>
      <c r="B5802" s="65"/>
      <c r="C5802" s="65"/>
      <c r="D5802" s="65"/>
      <c r="E5802" s="65"/>
      <c r="F5802" s="65"/>
      <c r="G5802" s="129"/>
    </row>
    <row r="5803" spans="1:7">
      <c r="A5803" s="65"/>
      <c r="B5803" s="65"/>
      <c r="C5803" s="65"/>
      <c r="D5803" s="65"/>
      <c r="E5803" s="65"/>
      <c r="F5803" s="65"/>
      <c r="G5803" s="129"/>
    </row>
    <row r="5804" spans="1:7">
      <c r="A5804" s="65"/>
      <c r="B5804" s="65"/>
      <c r="C5804" s="65"/>
      <c r="D5804" s="65"/>
      <c r="E5804" s="65"/>
      <c r="F5804" s="65"/>
      <c r="G5804" s="129"/>
    </row>
    <row r="5805" spans="1:7">
      <c r="A5805" s="65"/>
      <c r="B5805" s="65"/>
      <c r="C5805" s="65"/>
      <c r="D5805" s="65"/>
      <c r="E5805" s="65"/>
      <c r="F5805" s="65"/>
      <c r="G5805" s="129"/>
    </row>
    <row r="5806" spans="1:7">
      <c r="A5806" s="65"/>
      <c r="B5806" s="65"/>
      <c r="C5806" s="65"/>
      <c r="D5806" s="65"/>
      <c r="E5806" s="65"/>
      <c r="F5806" s="65"/>
      <c r="G5806" s="129"/>
    </row>
    <row r="5807" spans="1:7">
      <c r="A5807" s="65"/>
      <c r="B5807" s="65"/>
      <c r="C5807" s="65"/>
      <c r="D5807" s="65"/>
      <c r="E5807" s="65"/>
      <c r="F5807" s="65"/>
      <c r="G5807" s="129"/>
    </row>
    <row r="5808" spans="1:7">
      <c r="A5808" s="65"/>
      <c r="B5808" s="65"/>
      <c r="C5808" s="65"/>
      <c r="D5808" s="65"/>
      <c r="E5808" s="65"/>
      <c r="F5808" s="65"/>
      <c r="G5808" s="129"/>
    </row>
    <row r="5809" spans="1:7">
      <c r="A5809" s="65"/>
      <c r="B5809" s="65"/>
      <c r="C5809" s="65"/>
      <c r="D5809" s="65"/>
      <c r="E5809" s="65"/>
      <c r="F5809" s="65"/>
      <c r="G5809" s="129"/>
    </row>
    <row r="5810" spans="1:7">
      <c r="A5810" s="65"/>
      <c r="B5810" s="65"/>
      <c r="C5810" s="65"/>
      <c r="D5810" s="65"/>
      <c r="E5810" s="65"/>
      <c r="F5810" s="65"/>
      <c r="G5810" s="129"/>
    </row>
    <row r="5811" spans="1:7">
      <c r="A5811" s="65"/>
      <c r="B5811" s="65"/>
      <c r="C5811" s="65"/>
      <c r="D5811" s="65"/>
      <c r="E5811" s="65"/>
      <c r="F5811" s="65"/>
      <c r="G5811" s="129"/>
    </row>
    <row r="5812" spans="1:7">
      <c r="A5812" s="65"/>
      <c r="B5812" s="65"/>
      <c r="C5812" s="65"/>
      <c r="D5812" s="65"/>
      <c r="E5812" s="65"/>
      <c r="F5812" s="65"/>
      <c r="G5812" s="129"/>
    </row>
    <row r="5813" spans="1:7">
      <c r="A5813" s="65"/>
      <c r="B5813" s="65"/>
      <c r="C5813" s="65"/>
      <c r="D5813" s="65"/>
      <c r="E5813" s="65"/>
      <c r="F5813" s="65"/>
      <c r="G5813" s="129"/>
    </row>
    <row r="5814" spans="1:7">
      <c r="A5814" s="65"/>
      <c r="B5814" s="65"/>
      <c r="C5814" s="65"/>
      <c r="D5814" s="65"/>
      <c r="E5814" s="65"/>
      <c r="F5814" s="65"/>
      <c r="G5814" s="129"/>
    </row>
    <row r="5815" spans="1:7">
      <c r="A5815" s="65"/>
      <c r="B5815" s="65"/>
      <c r="C5815" s="65"/>
      <c r="D5815" s="65"/>
      <c r="E5815" s="65"/>
      <c r="F5815" s="65"/>
      <c r="G5815" s="129"/>
    </row>
    <row r="5816" spans="1:7">
      <c r="A5816" s="65"/>
      <c r="B5816" s="65"/>
      <c r="C5816" s="65"/>
      <c r="D5816" s="65"/>
      <c r="E5816" s="65"/>
      <c r="F5816" s="65"/>
      <c r="G5816" s="129"/>
    </row>
    <row r="5817" spans="1:7">
      <c r="A5817" s="65"/>
      <c r="B5817" s="65"/>
      <c r="C5817" s="65"/>
      <c r="D5817" s="65"/>
      <c r="E5817" s="65"/>
      <c r="F5817" s="65"/>
      <c r="G5817" s="129"/>
    </row>
    <row r="5818" spans="1:7">
      <c r="A5818" s="65"/>
      <c r="B5818" s="65"/>
      <c r="C5818" s="65"/>
      <c r="D5818" s="65"/>
      <c r="E5818" s="65"/>
      <c r="F5818" s="65"/>
      <c r="G5818" s="129"/>
    </row>
    <row r="5819" spans="1:7">
      <c r="A5819" s="65"/>
      <c r="B5819" s="65"/>
      <c r="C5819" s="65"/>
      <c r="D5819" s="65"/>
      <c r="E5819" s="65"/>
      <c r="F5819" s="65"/>
      <c r="G5819" s="129"/>
    </row>
    <row r="5820" spans="1:7">
      <c r="A5820" s="65"/>
      <c r="B5820" s="65"/>
      <c r="C5820" s="65"/>
      <c r="D5820" s="65"/>
      <c r="E5820" s="65"/>
      <c r="F5820" s="65"/>
      <c r="G5820" s="129"/>
    </row>
    <row r="5821" spans="1:7">
      <c r="A5821" s="65"/>
      <c r="B5821" s="65"/>
      <c r="C5821" s="65"/>
      <c r="D5821" s="65"/>
      <c r="E5821" s="65"/>
      <c r="F5821" s="65"/>
      <c r="G5821" s="129"/>
    </row>
    <row r="5822" spans="1:7">
      <c r="A5822" s="65"/>
      <c r="B5822" s="65"/>
      <c r="C5822" s="65"/>
      <c r="D5822" s="65"/>
      <c r="E5822" s="65"/>
      <c r="F5822" s="65"/>
      <c r="G5822" s="129"/>
    </row>
    <row r="5823" spans="1:7">
      <c r="A5823" s="65"/>
      <c r="B5823" s="65"/>
      <c r="C5823" s="65"/>
      <c r="D5823" s="65"/>
      <c r="E5823" s="65"/>
      <c r="F5823" s="65"/>
      <c r="G5823" s="129"/>
    </row>
    <row r="5824" spans="1:7">
      <c r="A5824" s="65"/>
      <c r="B5824" s="65"/>
      <c r="C5824" s="65"/>
      <c r="D5824" s="65"/>
      <c r="E5824" s="65"/>
      <c r="F5824" s="65"/>
      <c r="G5824" s="129"/>
    </row>
    <row r="5825" spans="1:7">
      <c r="A5825" s="65"/>
      <c r="B5825" s="65"/>
      <c r="C5825" s="65"/>
      <c r="D5825" s="65"/>
      <c r="E5825" s="65"/>
      <c r="F5825" s="65"/>
      <c r="G5825" s="129"/>
    </row>
    <row r="5826" spans="1:7">
      <c r="A5826" s="65"/>
      <c r="B5826" s="65"/>
      <c r="C5826" s="65"/>
      <c r="D5826" s="65"/>
      <c r="E5826" s="65"/>
      <c r="F5826" s="65"/>
      <c r="G5826" s="129"/>
    </row>
    <row r="5827" spans="1:7">
      <c r="A5827" s="65"/>
      <c r="B5827" s="65"/>
      <c r="C5827" s="65"/>
      <c r="D5827" s="65"/>
      <c r="E5827" s="65"/>
      <c r="F5827" s="65"/>
      <c r="G5827" s="129"/>
    </row>
    <row r="5828" spans="1:7">
      <c r="A5828" s="65"/>
      <c r="B5828" s="65"/>
      <c r="C5828" s="65"/>
      <c r="D5828" s="65"/>
      <c r="E5828" s="65"/>
      <c r="F5828" s="65"/>
      <c r="G5828" s="129"/>
    </row>
    <row r="5829" spans="1:7">
      <c r="A5829" s="65"/>
      <c r="B5829" s="65"/>
      <c r="C5829" s="65"/>
      <c r="D5829" s="65"/>
      <c r="E5829" s="65"/>
      <c r="F5829" s="65"/>
      <c r="G5829" s="129"/>
    </row>
    <row r="5830" spans="1:7">
      <c r="A5830" s="65"/>
      <c r="B5830" s="65"/>
      <c r="C5830" s="65"/>
      <c r="D5830" s="65"/>
      <c r="E5830" s="65"/>
      <c r="F5830" s="65"/>
      <c r="G5830" s="129"/>
    </row>
    <row r="5831" spans="1:7">
      <c r="A5831" s="65"/>
      <c r="B5831" s="65"/>
      <c r="C5831" s="65"/>
      <c r="D5831" s="65"/>
      <c r="E5831" s="65"/>
      <c r="F5831" s="65"/>
      <c r="G5831" s="129"/>
    </row>
    <row r="5832" spans="1:7">
      <c r="A5832" s="65"/>
      <c r="B5832" s="65"/>
      <c r="C5832" s="65"/>
      <c r="D5832" s="65"/>
      <c r="E5832" s="65"/>
      <c r="F5832" s="65"/>
      <c r="G5832" s="129"/>
    </row>
    <row r="5833" spans="1:7">
      <c r="A5833" s="65"/>
      <c r="B5833" s="65"/>
      <c r="C5833" s="65"/>
      <c r="D5833" s="65"/>
      <c r="E5833" s="65"/>
      <c r="F5833" s="65"/>
      <c r="G5833" s="129"/>
    </row>
    <row r="5834" spans="1:7">
      <c r="A5834" s="65"/>
      <c r="B5834" s="65"/>
      <c r="C5834" s="65"/>
      <c r="D5834" s="65"/>
      <c r="E5834" s="65"/>
      <c r="F5834" s="65"/>
      <c r="G5834" s="129"/>
    </row>
    <row r="5835" spans="1:7">
      <c r="A5835" s="65"/>
      <c r="B5835" s="65"/>
      <c r="C5835" s="65"/>
      <c r="D5835" s="65"/>
      <c r="E5835" s="65"/>
      <c r="F5835" s="65"/>
      <c r="G5835" s="129"/>
    </row>
    <row r="5836" spans="1:7">
      <c r="A5836" s="65"/>
      <c r="B5836" s="65"/>
      <c r="C5836" s="65"/>
      <c r="D5836" s="65"/>
      <c r="E5836" s="65"/>
      <c r="F5836" s="65"/>
      <c r="G5836" s="129"/>
    </row>
    <row r="5837" spans="1:7">
      <c r="A5837" s="65"/>
      <c r="B5837" s="65"/>
      <c r="C5837" s="65"/>
      <c r="D5837" s="65"/>
      <c r="E5837" s="65"/>
      <c r="F5837" s="65"/>
      <c r="G5837" s="129"/>
    </row>
    <row r="5838" spans="1:7">
      <c r="A5838" s="65"/>
      <c r="B5838" s="65"/>
      <c r="C5838" s="65"/>
      <c r="D5838" s="65"/>
      <c r="E5838" s="65"/>
      <c r="F5838" s="65"/>
      <c r="G5838" s="129"/>
    </row>
    <row r="5839" spans="1:7">
      <c r="A5839" s="65"/>
      <c r="B5839" s="65"/>
      <c r="C5839" s="65"/>
      <c r="D5839" s="65"/>
      <c r="E5839" s="65"/>
      <c r="F5839" s="65"/>
      <c r="G5839" s="129"/>
    </row>
    <row r="5840" spans="1:7">
      <c r="A5840" s="65"/>
      <c r="B5840" s="65"/>
      <c r="C5840" s="65"/>
      <c r="D5840" s="65"/>
      <c r="E5840" s="65"/>
      <c r="F5840" s="65"/>
      <c r="G5840" s="129"/>
    </row>
    <row r="5841" spans="1:7">
      <c r="A5841" s="65"/>
      <c r="B5841" s="65"/>
      <c r="C5841" s="65"/>
      <c r="D5841" s="65"/>
      <c r="E5841" s="65"/>
      <c r="F5841" s="65"/>
      <c r="G5841" s="129"/>
    </row>
    <row r="5842" spans="1:7">
      <c r="A5842" s="65"/>
      <c r="B5842" s="65"/>
      <c r="C5842" s="65"/>
      <c r="D5842" s="65"/>
      <c r="E5842" s="65"/>
      <c r="F5842" s="65"/>
      <c r="G5842" s="129"/>
    </row>
    <row r="5843" spans="1:7">
      <c r="A5843" s="65"/>
      <c r="B5843" s="65"/>
      <c r="C5843" s="65"/>
      <c r="D5843" s="65"/>
      <c r="E5843" s="65"/>
      <c r="F5843" s="65"/>
      <c r="G5843" s="129"/>
    </row>
    <row r="5844" spans="1:7">
      <c r="A5844" s="65"/>
      <c r="B5844" s="65"/>
      <c r="C5844" s="65"/>
      <c r="D5844" s="65"/>
      <c r="E5844" s="65"/>
      <c r="F5844" s="65"/>
      <c r="G5844" s="129"/>
    </row>
    <row r="5845" spans="1:7">
      <c r="A5845" s="65"/>
      <c r="B5845" s="65"/>
      <c r="C5845" s="65"/>
      <c r="D5845" s="65"/>
      <c r="E5845" s="65"/>
      <c r="F5845" s="65"/>
      <c r="G5845" s="129"/>
    </row>
    <row r="5846" spans="1:7">
      <c r="A5846" s="65"/>
      <c r="B5846" s="65"/>
      <c r="C5846" s="65"/>
      <c r="D5846" s="65"/>
      <c r="E5846" s="65"/>
      <c r="F5846" s="65"/>
      <c r="G5846" s="129"/>
    </row>
    <row r="5847" spans="1:7">
      <c r="A5847" s="65"/>
      <c r="B5847" s="65"/>
      <c r="C5847" s="65"/>
      <c r="D5847" s="65"/>
      <c r="E5847" s="65"/>
      <c r="F5847" s="65"/>
      <c r="G5847" s="129"/>
    </row>
    <row r="5848" spans="1:7">
      <c r="A5848" s="65"/>
      <c r="B5848" s="65"/>
      <c r="C5848" s="65"/>
      <c r="D5848" s="65"/>
      <c r="E5848" s="65"/>
      <c r="F5848" s="65"/>
      <c r="G5848" s="129"/>
    </row>
    <row r="5849" spans="1:7">
      <c r="A5849" s="65"/>
      <c r="B5849" s="65"/>
      <c r="C5849" s="65"/>
      <c r="D5849" s="65"/>
      <c r="E5849" s="65"/>
      <c r="F5849" s="65"/>
      <c r="G5849" s="129"/>
    </row>
    <row r="5850" spans="1:7">
      <c r="A5850" s="65"/>
      <c r="B5850" s="65"/>
      <c r="C5850" s="65"/>
      <c r="D5850" s="65"/>
      <c r="E5850" s="65"/>
      <c r="F5850" s="65"/>
      <c r="G5850" s="129"/>
    </row>
    <row r="5851" spans="1:7">
      <c r="A5851" s="65"/>
      <c r="B5851" s="65"/>
      <c r="C5851" s="65"/>
      <c r="D5851" s="65"/>
      <c r="E5851" s="65"/>
      <c r="F5851" s="65"/>
      <c r="G5851" s="129"/>
    </row>
    <row r="5852" spans="1:7">
      <c r="A5852" s="65"/>
      <c r="B5852" s="65"/>
      <c r="C5852" s="65"/>
      <c r="D5852" s="65"/>
      <c r="E5852" s="65"/>
      <c r="F5852" s="65"/>
      <c r="G5852" s="129"/>
    </row>
    <row r="5853" spans="1:7">
      <c r="A5853" s="65"/>
      <c r="B5853" s="65"/>
      <c r="C5853" s="65"/>
      <c r="D5853" s="65"/>
      <c r="E5853" s="65"/>
      <c r="F5853" s="65"/>
      <c r="G5853" s="129"/>
    </row>
    <row r="5854" spans="1:7">
      <c r="A5854" s="65"/>
      <c r="B5854" s="65"/>
      <c r="C5854" s="65"/>
      <c r="D5854" s="65"/>
      <c r="E5854" s="65"/>
      <c r="F5854" s="65"/>
      <c r="G5854" s="129"/>
    </row>
    <row r="5855" spans="1:7">
      <c r="A5855" s="65"/>
      <c r="B5855" s="65"/>
      <c r="C5855" s="65"/>
      <c r="D5855" s="65"/>
      <c r="E5855" s="65"/>
      <c r="F5855" s="65"/>
      <c r="G5855" s="129"/>
    </row>
    <row r="5856" spans="1:7">
      <c r="A5856" s="65"/>
      <c r="B5856" s="65"/>
      <c r="C5856" s="65"/>
      <c r="D5856" s="65"/>
      <c r="E5856" s="65"/>
      <c r="F5856" s="65"/>
      <c r="G5856" s="129"/>
    </row>
    <row r="5857" spans="1:7">
      <c r="A5857" s="65"/>
      <c r="B5857" s="65"/>
      <c r="C5857" s="65"/>
      <c r="D5857" s="65"/>
      <c r="E5857" s="65"/>
      <c r="F5857" s="65"/>
      <c r="G5857" s="129"/>
    </row>
    <row r="5858" spans="1:7">
      <c r="A5858" s="65"/>
      <c r="B5858" s="65"/>
      <c r="C5858" s="65"/>
      <c r="D5858" s="65"/>
      <c r="E5858" s="65"/>
      <c r="F5858" s="65"/>
      <c r="G5858" s="129"/>
    </row>
    <row r="5859" spans="1:7">
      <c r="A5859" s="65"/>
      <c r="B5859" s="65"/>
      <c r="C5859" s="65"/>
      <c r="D5859" s="65"/>
      <c r="E5859" s="65"/>
      <c r="F5859" s="65"/>
      <c r="G5859" s="129"/>
    </row>
    <row r="5860" spans="1:7">
      <c r="A5860" s="65"/>
      <c r="B5860" s="65"/>
      <c r="C5860" s="65"/>
      <c r="D5860" s="65"/>
      <c r="E5860" s="65"/>
      <c r="F5860" s="65"/>
      <c r="G5860" s="129"/>
    </row>
    <row r="5861" spans="1:7">
      <c r="A5861" s="65"/>
      <c r="B5861" s="65"/>
      <c r="C5861" s="65"/>
      <c r="D5861" s="65"/>
      <c r="E5861" s="65"/>
      <c r="F5861" s="65"/>
      <c r="G5861" s="129"/>
    </row>
    <row r="5862" spans="1:7">
      <c r="A5862" s="65"/>
      <c r="B5862" s="65"/>
      <c r="C5862" s="65"/>
      <c r="D5862" s="65"/>
      <c r="E5862" s="65"/>
      <c r="F5862" s="65"/>
      <c r="G5862" s="129"/>
    </row>
    <row r="5863" spans="1:7">
      <c r="A5863" s="65"/>
      <c r="B5863" s="65"/>
      <c r="C5863" s="65"/>
      <c r="D5863" s="65"/>
      <c r="E5863" s="65"/>
      <c r="F5863" s="65"/>
      <c r="G5863" s="129"/>
    </row>
    <row r="5864" spans="1:7">
      <c r="A5864" s="65"/>
      <c r="B5864" s="65"/>
      <c r="C5864" s="65"/>
      <c r="D5864" s="65"/>
      <c r="E5864" s="65"/>
      <c r="F5864" s="65"/>
      <c r="G5864" s="129"/>
    </row>
    <row r="5865" spans="1:7">
      <c r="A5865" s="65"/>
      <c r="B5865" s="65"/>
      <c r="C5865" s="65"/>
      <c r="D5865" s="65"/>
      <c r="E5865" s="65"/>
      <c r="F5865" s="65"/>
      <c r="G5865" s="129"/>
    </row>
    <row r="5866" spans="1:7">
      <c r="A5866" s="65"/>
      <c r="B5866" s="65"/>
      <c r="C5866" s="65"/>
      <c r="D5866" s="65"/>
      <c r="E5866" s="65"/>
      <c r="F5866" s="65"/>
      <c r="G5866" s="129"/>
    </row>
    <row r="5867" spans="1:7">
      <c r="A5867" s="65"/>
      <c r="B5867" s="65"/>
      <c r="C5867" s="65"/>
      <c r="D5867" s="65"/>
      <c r="E5867" s="65"/>
      <c r="F5867" s="65"/>
      <c r="G5867" s="129"/>
    </row>
    <row r="5868" spans="1:7">
      <c r="A5868" s="65"/>
      <c r="B5868" s="65"/>
      <c r="C5868" s="65"/>
      <c r="D5868" s="65"/>
      <c r="E5868" s="65"/>
      <c r="F5868" s="65"/>
      <c r="G5868" s="129"/>
    </row>
    <row r="5869" spans="1:7">
      <c r="A5869" s="65"/>
      <c r="B5869" s="65"/>
      <c r="C5869" s="65"/>
      <c r="D5869" s="65"/>
      <c r="E5869" s="65"/>
      <c r="F5869" s="65"/>
      <c r="G5869" s="129"/>
    </row>
    <row r="5870" spans="1:7">
      <c r="A5870" s="65"/>
      <c r="B5870" s="65"/>
      <c r="C5870" s="65"/>
      <c r="D5870" s="65"/>
      <c r="E5870" s="65"/>
      <c r="F5870" s="65"/>
      <c r="G5870" s="129"/>
    </row>
    <row r="5871" spans="1:7">
      <c r="A5871" s="65"/>
      <c r="B5871" s="65"/>
      <c r="C5871" s="65"/>
      <c r="D5871" s="65"/>
      <c r="E5871" s="65"/>
      <c r="F5871" s="65"/>
      <c r="G5871" s="129"/>
    </row>
    <row r="5872" spans="1:7">
      <c r="A5872" s="65"/>
      <c r="B5872" s="65"/>
      <c r="C5872" s="65"/>
      <c r="D5872" s="65"/>
      <c r="E5872" s="65"/>
      <c r="F5872" s="65"/>
      <c r="G5872" s="129"/>
    </row>
    <row r="5873" spans="1:7">
      <c r="A5873" s="65"/>
      <c r="B5873" s="65"/>
      <c r="C5873" s="65"/>
      <c r="D5873" s="65"/>
      <c r="E5873" s="65"/>
      <c r="F5873" s="65"/>
      <c r="G5873" s="129"/>
    </row>
    <row r="5874" spans="1:7">
      <c r="A5874" s="65"/>
      <c r="B5874" s="65"/>
      <c r="C5874" s="65"/>
      <c r="D5874" s="65"/>
      <c r="E5874" s="65"/>
      <c r="F5874" s="65"/>
      <c r="G5874" s="129"/>
    </row>
    <row r="5875" spans="1:7">
      <c r="A5875" s="65"/>
      <c r="B5875" s="65"/>
      <c r="C5875" s="65"/>
      <c r="D5875" s="65"/>
      <c r="E5875" s="65"/>
      <c r="F5875" s="65"/>
      <c r="G5875" s="129"/>
    </row>
    <row r="5876" spans="1:7">
      <c r="A5876" s="65"/>
      <c r="B5876" s="65"/>
      <c r="C5876" s="65"/>
      <c r="D5876" s="65"/>
      <c r="E5876" s="65"/>
      <c r="F5876" s="65"/>
      <c r="G5876" s="129"/>
    </row>
    <row r="5877" spans="1:7">
      <c r="A5877" s="65"/>
      <c r="B5877" s="65"/>
      <c r="C5877" s="65"/>
      <c r="D5877" s="65"/>
      <c r="E5877" s="65"/>
      <c r="F5877" s="65"/>
      <c r="G5877" s="129"/>
    </row>
    <row r="5878" spans="1:7">
      <c r="A5878" s="65"/>
      <c r="B5878" s="65"/>
      <c r="C5878" s="65"/>
      <c r="D5878" s="65"/>
      <c r="E5878" s="65"/>
      <c r="F5878" s="65"/>
      <c r="G5878" s="129"/>
    </row>
    <row r="5879" spans="1:7">
      <c r="A5879" s="65"/>
      <c r="B5879" s="65"/>
      <c r="C5879" s="65"/>
      <c r="D5879" s="65"/>
      <c r="E5879" s="65"/>
      <c r="F5879" s="65"/>
      <c r="G5879" s="129"/>
    </row>
    <row r="5880" spans="1:7">
      <c r="A5880" s="65"/>
      <c r="B5880" s="65"/>
      <c r="C5880" s="65"/>
      <c r="D5880" s="65"/>
      <c r="E5880" s="65"/>
      <c r="F5880" s="65"/>
      <c r="G5880" s="129"/>
    </row>
    <row r="5881" spans="1:7">
      <c r="A5881" s="65"/>
      <c r="B5881" s="65"/>
      <c r="C5881" s="65"/>
      <c r="D5881" s="65"/>
      <c r="E5881" s="65"/>
      <c r="F5881" s="65"/>
      <c r="G5881" s="129"/>
    </row>
    <row r="5882" spans="1:7">
      <c r="A5882" s="65"/>
      <c r="B5882" s="65"/>
      <c r="C5882" s="65"/>
      <c r="D5882" s="65"/>
      <c r="E5882" s="65"/>
      <c r="F5882" s="65"/>
      <c r="G5882" s="129"/>
    </row>
    <row r="5883" spans="1:7">
      <c r="A5883" s="65"/>
      <c r="B5883" s="65"/>
      <c r="C5883" s="65"/>
      <c r="D5883" s="65"/>
      <c r="E5883" s="65"/>
      <c r="F5883" s="65"/>
      <c r="G5883" s="129"/>
    </row>
    <row r="5884" spans="1:7">
      <c r="A5884" s="65"/>
      <c r="B5884" s="65"/>
      <c r="C5884" s="65"/>
      <c r="D5884" s="65"/>
      <c r="E5884" s="65"/>
      <c r="F5884" s="65"/>
      <c r="G5884" s="129"/>
    </row>
    <row r="5885" spans="1:7">
      <c r="A5885" s="65"/>
      <c r="B5885" s="65"/>
      <c r="C5885" s="65"/>
      <c r="D5885" s="65"/>
      <c r="E5885" s="65"/>
      <c r="F5885" s="65"/>
      <c r="G5885" s="129"/>
    </row>
    <row r="5886" spans="1:7">
      <c r="A5886" s="65"/>
      <c r="B5886" s="65"/>
      <c r="C5886" s="65"/>
      <c r="D5886" s="65"/>
      <c r="E5886" s="65"/>
      <c r="F5886" s="65"/>
      <c r="G5886" s="129"/>
    </row>
    <row r="5887" spans="1:7">
      <c r="A5887" s="65"/>
      <c r="B5887" s="65"/>
      <c r="C5887" s="65"/>
      <c r="D5887" s="65"/>
      <c r="E5887" s="65"/>
      <c r="F5887" s="65"/>
      <c r="G5887" s="129"/>
    </row>
    <row r="5888" spans="1:7">
      <c r="A5888" s="65"/>
      <c r="B5888" s="65"/>
      <c r="C5888" s="65"/>
      <c r="D5888" s="65"/>
      <c r="E5888" s="65"/>
      <c r="F5888" s="65"/>
      <c r="G5888" s="129"/>
    </row>
    <row r="5889" spans="1:7">
      <c r="A5889" s="65"/>
      <c r="B5889" s="65"/>
      <c r="C5889" s="65"/>
      <c r="D5889" s="65"/>
      <c r="E5889" s="65"/>
      <c r="F5889" s="65"/>
      <c r="G5889" s="129"/>
    </row>
    <row r="5890" spans="1:7">
      <c r="A5890" s="65"/>
      <c r="B5890" s="65"/>
      <c r="C5890" s="65"/>
      <c r="D5890" s="65"/>
      <c r="E5890" s="65"/>
      <c r="F5890" s="65"/>
      <c r="G5890" s="129"/>
    </row>
    <row r="5891" spans="1:7">
      <c r="A5891" s="65"/>
      <c r="B5891" s="65"/>
      <c r="C5891" s="65"/>
      <c r="D5891" s="65"/>
      <c r="E5891" s="65"/>
      <c r="F5891" s="65"/>
      <c r="G5891" s="129"/>
    </row>
    <row r="5892" spans="1:7">
      <c r="A5892" s="65"/>
      <c r="B5892" s="65"/>
      <c r="C5892" s="65"/>
      <c r="D5892" s="65"/>
      <c r="E5892" s="65"/>
      <c r="F5892" s="65"/>
      <c r="G5892" s="129"/>
    </row>
    <row r="5893" spans="1:7">
      <c r="A5893" s="65"/>
      <c r="B5893" s="65"/>
      <c r="C5893" s="65"/>
      <c r="D5893" s="65"/>
      <c r="E5893" s="65"/>
      <c r="F5893" s="65"/>
      <c r="G5893" s="129"/>
    </row>
    <row r="5894" spans="1:7">
      <c r="A5894" s="65"/>
      <c r="B5894" s="65"/>
      <c r="C5894" s="65"/>
      <c r="D5894" s="65"/>
      <c r="E5894" s="65"/>
      <c r="F5894" s="65"/>
      <c r="G5894" s="129"/>
    </row>
    <row r="5895" spans="1:7">
      <c r="A5895" s="65"/>
      <c r="B5895" s="65"/>
      <c r="C5895" s="65"/>
      <c r="D5895" s="65"/>
      <c r="E5895" s="65"/>
      <c r="F5895" s="65"/>
      <c r="G5895" s="129"/>
    </row>
    <row r="5896" spans="1:7">
      <c r="A5896" s="65"/>
      <c r="B5896" s="65"/>
      <c r="C5896" s="65"/>
      <c r="D5896" s="65"/>
      <c r="E5896" s="65"/>
      <c r="F5896" s="65"/>
      <c r="G5896" s="129"/>
    </row>
    <row r="5897" spans="1:7">
      <c r="A5897" s="65"/>
      <c r="B5897" s="65"/>
      <c r="C5897" s="65"/>
      <c r="D5897" s="65"/>
      <c r="E5897" s="65"/>
      <c r="F5897" s="65"/>
      <c r="G5897" s="129"/>
    </row>
    <row r="5898" spans="1:7">
      <c r="A5898" s="65"/>
      <c r="B5898" s="65"/>
      <c r="C5898" s="65"/>
      <c r="D5898" s="65"/>
      <c r="E5898" s="65"/>
      <c r="F5898" s="65"/>
      <c r="G5898" s="129"/>
    </row>
    <row r="5899" spans="1:7">
      <c r="A5899" s="65"/>
      <c r="B5899" s="65"/>
      <c r="C5899" s="65"/>
      <c r="D5899" s="65"/>
      <c r="E5899" s="65"/>
      <c r="F5899" s="65"/>
      <c r="G5899" s="129"/>
    </row>
    <row r="5900" spans="1:7">
      <c r="A5900" s="65"/>
      <c r="B5900" s="65"/>
      <c r="C5900" s="65"/>
      <c r="D5900" s="65"/>
      <c r="E5900" s="65"/>
      <c r="F5900" s="65"/>
      <c r="G5900" s="129"/>
    </row>
    <row r="5901" spans="1:7">
      <c r="A5901" s="65"/>
      <c r="B5901" s="65"/>
      <c r="C5901" s="65"/>
      <c r="D5901" s="65"/>
      <c r="E5901" s="65"/>
      <c r="F5901" s="65"/>
      <c r="G5901" s="129"/>
    </row>
    <row r="5902" spans="1:7">
      <c r="A5902" s="65"/>
      <c r="B5902" s="65"/>
      <c r="C5902" s="65"/>
      <c r="D5902" s="65"/>
      <c r="E5902" s="65"/>
      <c r="F5902" s="65"/>
      <c r="G5902" s="129"/>
    </row>
    <row r="5903" spans="1:7">
      <c r="A5903" s="65"/>
      <c r="B5903" s="65"/>
      <c r="C5903" s="65"/>
      <c r="D5903" s="65"/>
      <c r="E5903" s="65"/>
      <c r="F5903" s="65"/>
      <c r="G5903" s="129"/>
    </row>
    <row r="5904" spans="1:7">
      <c r="A5904" s="65"/>
      <c r="B5904" s="65"/>
      <c r="C5904" s="65"/>
      <c r="D5904" s="65"/>
      <c r="E5904" s="65"/>
      <c r="F5904" s="65"/>
      <c r="G5904" s="129"/>
    </row>
    <row r="5905" spans="1:7">
      <c r="A5905" s="65"/>
      <c r="B5905" s="65"/>
      <c r="C5905" s="65"/>
      <c r="D5905" s="65"/>
      <c r="E5905" s="65"/>
      <c r="F5905" s="65"/>
      <c r="G5905" s="129"/>
    </row>
    <row r="5906" spans="1:7">
      <c r="A5906" s="65"/>
      <c r="B5906" s="65"/>
      <c r="C5906" s="65"/>
      <c r="D5906" s="65"/>
      <c r="E5906" s="65"/>
      <c r="F5906" s="65"/>
      <c r="G5906" s="129"/>
    </row>
    <row r="5907" spans="1:7">
      <c r="A5907" s="65"/>
      <c r="B5907" s="65"/>
      <c r="C5907" s="65"/>
      <c r="D5907" s="65"/>
      <c r="E5907" s="65"/>
      <c r="F5907" s="65"/>
      <c r="G5907" s="129"/>
    </row>
    <row r="5908" spans="1:7">
      <c r="A5908" s="65"/>
      <c r="B5908" s="65"/>
      <c r="C5908" s="65"/>
      <c r="D5908" s="65"/>
      <c r="E5908" s="65"/>
      <c r="F5908" s="65"/>
      <c r="G5908" s="129"/>
    </row>
    <row r="5909" spans="1:7">
      <c r="A5909" s="65"/>
      <c r="B5909" s="65"/>
      <c r="C5909" s="65"/>
      <c r="D5909" s="65"/>
      <c r="E5909" s="65"/>
      <c r="F5909" s="65"/>
      <c r="G5909" s="129"/>
    </row>
    <row r="5910" spans="1:7">
      <c r="A5910" s="65"/>
      <c r="B5910" s="65"/>
      <c r="C5910" s="65"/>
      <c r="D5910" s="65"/>
      <c r="E5910" s="65"/>
      <c r="F5910" s="65"/>
      <c r="G5910" s="129"/>
    </row>
    <row r="5911" spans="1:7">
      <c r="A5911" s="65"/>
      <c r="B5911" s="65"/>
      <c r="C5911" s="65"/>
      <c r="D5911" s="65"/>
      <c r="E5911" s="65"/>
      <c r="F5911" s="65"/>
      <c r="G5911" s="129"/>
    </row>
    <row r="5912" spans="1:7">
      <c r="A5912" s="65"/>
      <c r="B5912" s="65"/>
      <c r="C5912" s="65"/>
      <c r="D5912" s="65"/>
      <c r="E5912" s="65"/>
      <c r="F5912" s="65"/>
      <c r="G5912" s="129"/>
    </row>
    <row r="5913" spans="1:7">
      <c r="A5913" s="65"/>
      <c r="B5913" s="65"/>
      <c r="C5913" s="65"/>
      <c r="D5913" s="65"/>
      <c r="E5913" s="65"/>
      <c r="F5913" s="65"/>
      <c r="G5913" s="129"/>
    </row>
    <row r="5914" spans="1:7">
      <c r="A5914" s="65"/>
      <c r="B5914" s="65"/>
      <c r="C5914" s="65"/>
      <c r="D5914" s="65"/>
      <c r="E5914" s="65"/>
      <c r="F5914" s="65"/>
      <c r="G5914" s="129"/>
    </row>
    <row r="5915" spans="1:7">
      <c r="A5915" s="65"/>
      <c r="B5915" s="65"/>
      <c r="C5915" s="65"/>
      <c r="D5915" s="65"/>
      <c r="E5915" s="65"/>
      <c r="F5915" s="65"/>
      <c r="G5915" s="129"/>
    </row>
    <row r="5916" spans="1:7">
      <c r="A5916" s="65"/>
      <c r="B5916" s="65"/>
      <c r="C5916" s="65"/>
      <c r="D5916" s="65"/>
      <c r="E5916" s="65"/>
      <c r="F5916" s="65"/>
      <c r="G5916" s="129"/>
    </row>
    <row r="5917" spans="1:7">
      <c r="A5917" s="65"/>
      <c r="B5917" s="65"/>
      <c r="C5917" s="65"/>
      <c r="D5917" s="65"/>
      <c r="E5917" s="65"/>
      <c r="F5917" s="65"/>
      <c r="G5917" s="129"/>
    </row>
    <row r="5918" spans="1:7">
      <c r="A5918" s="65"/>
      <c r="B5918" s="65"/>
      <c r="C5918" s="65"/>
      <c r="D5918" s="65"/>
      <c r="E5918" s="65"/>
      <c r="F5918" s="65"/>
      <c r="G5918" s="129"/>
    </row>
    <row r="5919" spans="1:7">
      <c r="A5919" s="65"/>
      <c r="B5919" s="65"/>
      <c r="C5919" s="65"/>
      <c r="D5919" s="65"/>
      <c r="E5919" s="65"/>
      <c r="F5919" s="65"/>
      <c r="G5919" s="129"/>
    </row>
    <row r="5920" spans="1:7">
      <c r="A5920" s="65"/>
      <c r="B5920" s="65"/>
      <c r="C5920" s="65"/>
      <c r="D5920" s="65"/>
      <c r="E5920" s="65"/>
      <c r="F5920" s="65"/>
      <c r="G5920" s="129"/>
    </row>
    <row r="5921" spans="1:7">
      <c r="A5921" s="65"/>
      <c r="B5921" s="65"/>
      <c r="C5921" s="65"/>
      <c r="D5921" s="65"/>
      <c r="E5921" s="65"/>
      <c r="F5921" s="65"/>
      <c r="G5921" s="129"/>
    </row>
    <row r="5922" spans="1:7">
      <c r="A5922" s="65"/>
      <c r="B5922" s="65"/>
      <c r="C5922" s="65"/>
      <c r="D5922" s="65"/>
      <c r="E5922" s="65"/>
      <c r="F5922" s="65"/>
      <c r="G5922" s="129"/>
    </row>
    <row r="5923" spans="1:7">
      <c r="A5923" s="65"/>
      <c r="B5923" s="65"/>
      <c r="C5923" s="65"/>
      <c r="D5923" s="65"/>
      <c r="E5923" s="65"/>
      <c r="F5923" s="65"/>
      <c r="G5923" s="129"/>
    </row>
    <row r="5924" spans="1:7">
      <c r="A5924" s="65"/>
      <c r="B5924" s="65"/>
      <c r="C5924" s="65"/>
      <c r="D5924" s="65"/>
      <c r="E5924" s="65"/>
      <c r="F5924" s="65"/>
      <c r="G5924" s="129"/>
    </row>
    <row r="5925" spans="1:7">
      <c r="A5925" s="65"/>
      <c r="B5925" s="65"/>
      <c r="C5925" s="65"/>
      <c r="D5925" s="65"/>
      <c r="E5925" s="65"/>
      <c r="F5925" s="65"/>
      <c r="G5925" s="129"/>
    </row>
    <row r="5926" spans="1:7">
      <c r="A5926" s="65"/>
      <c r="B5926" s="65"/>
      <c r="C5926" s="65"/>
      <c r="D5926" s="65"/>
      <c r="E5926" s="65"/>
      <c r="F5926" s="65"/>
      <c r="G5926" s="129"/>
    </row>
    <row r="5927" spans="1:7">
      <c r="A5927" s="65"/>
      <c r="B5927" s="65"/>
      <c r="C5927" s="65"/>
      <c r="D5927" s="65"/>
      <c r="E5927" s="65"/>
      <c r="F5927" s="65"/>
      <c r="G5927" s="129"/>
    </row>
    <row r="5928" spans="1:7">
      <c r="A5928" s="65"/>
      <c r="B5928" s="65"/>
      <c r="C5928" s="65"/>
      <c r="D5928" s="65"/>
      <c r="E5928" s="65"/>
      <c r="F5928" s="65"/>
      <c r="G5928" s="129"/>
    </row>
    <row r="5929" spans="1:7">
      <c r="A5929" s="65"/>
      <c r="B5929" s="65"/>
      <c r="C5929" s="65"/>
      <c r="D5929" s="65"/>
      <c r="E5929" s="65"/>
      <c r="F5929" s="65"/>
      <c r="G5929" s="129"/>
    </row>
    <row r="5930" spans="1:7">
      <c r="A5930" s="65"/>
      <c r="B5930" s="65"/>
      <c r="C5930" s="65"/>
      <c r="D5930" s="65"/>
      <c r="E5930" s="65"/>
      <c r="F5930" s="65"/>
      <c r="G5930" s="129"/>
    </row>
    <row r="5931" spans="1:7">
      <c r="A5931" s="65"/>
      <c r="B5931" s="65"/>
      <c r="C5931" s="65"/>
      <c r="D5931" s="65"/>
      <c r="E5931" s="65"/>
      <c r="F5931" s="65"/>
      <c r="G5931" s="129"/>
    </row>
    <row r="5932" spans="1:7">
      <c r="A5932" s="65"/>
      <c r="B5932" s="65"/>
      <c r="C5932" s="65"/>
      <c r="D5932" s="65"/>
      <c r="E5932" s="65"/>
      <c r="F5932" s="65"/>
      <c r="G5932" s="129"/>
    </row>
    <row r="5933" spans="1:7">
      <c r="A5933" s="65"/>
      <c r="B5933" s="65"/>
      <c r="C5933" s="65"/>
      <c r="D5933" s="65"/>
      <c r="E5933" s="65"/>
      <c r="F5933" s="65"/>
      <c r="G5933" s="129"/>
    </row>
    <row r="5934" spans="1:7">
      <c r="A5934" s="65"/>
      <c r="B5934" s="65"/>
      <c r="C5934" s="65"/>
      <c r="D5934" s="65"/>
      <c r="E5934" s="65"/>
      <c r="F5934" s="65"/>
      <c r="G5934" s="129"/>
    </row>
    <row r="5935" spans="1:7">
      <c r="A5935" s="65"/>
      <c r="B5935" s="65"/>
      <c r="C5935" s="65"/>
      <c r="D5935" s="65"/>
      <c r="E5935" s="65"/>
      <c r="F5935" s="65"/>
      <c r="G5935" s="129"/>
    </row>
    <row r="5936" spans="1:7">
      <c r="A5936" s="65"/>
      <c r="B5936" s="65"/>
      <c r="C5936" s="65"/>
      <c r="D5936" s="65"/>
      <c r="E5936" s="65"/>
      <c r="F5936" s="65"/>
      <c r="G5936" s="129"/>
    </row>
    <row r="5937" spans="1:7">
      <c r="A5937" s="65"/>
      <c r="B5937" s="65"/>
      <c r="C5937" s="65"/>
      <c r="D5937" s="65"/>
      <c r="E5937" s="65"/>
      <c r="F5937" s="65"/>
      <c r="G5937" s="129"/>
    </row>
    <row r="5938" spans="1:7">
      <c r="A5938" s="65"/>
      <c r="B5938" s="65"/>
      <c r="C5938" s="65"/>
      <c r="D5938" s="65"/>
      <c r="E5938" s="65"/>
      <c r="F5938" s="65"/>
      <c r="G5938" s="129"/>
    </row>
    <row r="5939" spans="1:7">
      <c r="A5939" s="65"/>
      <c r="B5939" s="65"/>
      <c r="C5939" s="65"/>
      <c r="D5939" s="65"/>
      <c r="E5939" s="65"/>
      <c r="F5939" s="65"/>
      <c r="G5939" s="129"/>
    </row>
    <row r="5940" spans="1:7">
      <c r="A5940" s="65"/>
      <c r="B5940" s="65"/>
      <c r="C5940" s="65"/>
      <c r="D5940" s="65"/>
      <c r="E5940" s="65"/>
      <c r="F5940" s="65"/>
      <c r="G5940" s="129"/>
    </row>
    <row r="5941" spans="1:7">
      <c r="A5941" s="65"/>
      <c r="B5941" s="65"/>
      <c r="C5941" s="65"/>
      <c r="D5941" s="65"/>
      <c r="E5941" s="65"/>
      <c r="F5941" s="65"/>
      <c r="G5941" s="129"/>
    </row>
    <row r="5942" spans="1:7">
      <c r="A5942" s="65"/>
      <c r="B5942" s="65"/>
      <c r="C5942" s="65"/>
      <c r="D5942" s="65"/>
      <c r="E5942" s="65"/>
      <c r="F5942" s="65"/>
      <c r="G5942" s="129"/>
    </row>
    <row r="5943" spans="1:7">
      <c r="A5943" s="65"/>
      <c r="B5943" s="65"/>
      <c r="C5943" s="65"/>
      <c r="D5943" s="65"/>
      <c r="E5943" s="65"/>
      <c r="F5943" s="65"/>
      <c r="G5943" s="129"/>
    </row>
    <row r="5944" spans="1:7">
      <c r="A5944" s="65"/>
      <c r="B5944" s="65"/>
      <c r="C5944" s="65"/>
      <c r="D5944" s="65"/>
      <c r="E5944" s="65"/>
      <c r="F5944" s="65"/>
      <c r="G5944" s="129"/>
    </row>
    <row r="5945" spans="1:7">
      <c r="A5945" s="65"/>
      <c r="B5945" s="65"/>
      <c r="C5945" s="65"/>
      <c r="D5945" s="65"/>
      <c r="E5945" s="65"/>
      <c r="F5945" s="65"/>
      <c r="G5945" s="129"/>
    </row>
    <row r="5946" spans="1:7">
      <c r="A5946" s="65"/>
      <c r="B5946" s="65"/>
      <c r="C5946" s="65"/>
      <c r="D5946" s="65"/>
      <c r="E5946" s="65"/>
      <c r="F5946" s="65"/>
      <c r="G5946" s="129"/>
    </row>
    <row r="5947" spans="1:7">
      <c r="A5947" s="65"/>
      <c r="B5947" s="65"/>
      <c r="C5947" s="65"/>
      <c r="D5947" s="65"/>
      <c r="E5947" s="65"/>
      <c r="F5947" s="65"/>
      <c r="G5947" s="129"/>
    </row>
    <row r="5948" spans="1:7">
      <c r="A5948" s="65"/>
      <c r="B5948" s="65"/>
      <c r="C5948" s="65"/>
      <c r="D5948" s="65"/>
      <c r="E5948" s="65"/>
      <c r="F5948" s="65"/>
      <c r="G5948" s="129"/>
    </row>
    <row r="5949" spans="1:7">
      <c r="A5949" s="65"/>
      <c r="B5949" s="65"/>
      <c r="C5949" s="65"/>
      <c r="D5949" s="65"/>
      <c r="E5949" s="65"/>
      <c r="F5949" s="65"/>
      <c r="G5949" s="129"/>
    </row>
    <row r="5950" spans="1:7">
      <c r="A5950" s="65"/>
      <c r="B5950" s="65"/>
      <c r="C5950" s="65"/>
      <c r="D5950" s="65"/>
      <c r="E5950" s="65"/>
      <c r="F5950" s="65"/>
      <c r="G5950" s="129"/>
    </row>
    <row r="5951" spans="1:7">
      <c r="A5951" s="65"/>
      <c r="B5951" s="65"/>
      <c r="C5951" s="65"/>
      <c r="D5951" s="65"/>
      <c r="E5951" s="65"/>
      <c r="F5951" s="65"/>
      <c r="G5951" s="129"/>
    </row>
    <row r="5952" spans="1:7">
      <c r="A5952" s="65"/>
      <c r="B5952" s="65"/>
      <c r="C5952" s="65"/>
      <c r="D5952" s="65"/>
      <c r="E5952" s="65"/>
      <c r="F5952" s="65"/>
      <c r="G5952" s="129"/>
    </row>
    <row r="5953" spans="1:7">
      <c r="A5953" s="65"/>
      <c r="B5953" s="65"/>
      <c r="C5953" s="65"/>
      <c r="D5953" s="65"/>
      <c r="E5953" s="65"/>
      <c r="F5953" s="65"/>
      <c r="G5953" s="129"/>
    </row>
    <row r="5954" spans="1:7">
      <c r="A5954" s="65"/>
      <c r="B5954" s="65"/>
      <c r="C5954" s="65"/>
      <c r="D5954" s="65"/>
      <c r="E5954" s="65"/>
      <c r="F5954" s="65"/>
      <c r="G5954" s="129"/>
    </row>
    <row r="5955" spans="1:7">
      <c r="A5955" s="65"/>
      <c r="B5955" s="65"/>
      <c r="C5955" s="65"/>
      <c r="D5955" s="65"/>
      <c r="E5955" s="65"/>
      <c r="F5955" s="65"/>
      <c r="G5955" s="129"/>
    </row>
    <row r="5956" spans="1:7">
      <c r="A5956" s="65"/>
      <c r="B5956" s="65"/>
      <c r="C5956" s="65"/>
      <c r="D5956" s="65"/>
      <c r="E5956" s="65"/>
      <c r="F5956" s="65"/>
      <c r="G5956" s="129"/>
    </row>
    <row r="5957" spans="1:7">
      <c r="A5957" s="65"/>
      <c r="B5957" s="65"/>
      <c r="C5957" s="65"/>
      <c r="D5957" s="65"/>
      <c r="E5957" s="65"/>
      <c r="F5957" s="65"/>
      <c r="G5957" s="129"/>
    </row>
    <row r="5958" spans="1:7">
      <c r="A5958" s="65"/>
      <c r="B5958" s="65"/>
      <c r="C5958" s="65"/>
      <c r="D5958" s="65"/>
      <c r="E5958" s="65"/>
      <c r="F5958" s="65"/>
      <c r="G5958" s="129"/>
    </row>
    <row r="5959" spans="1:7">
      <c r="A5959" s="65"/>
      <c r="B5959" s="65"/>
      <c r="C5959" s="65"/>
      <c r="D5959" s="65"/>
      <c r="E5959" s="65"/>
      <c r="F5959" s="65"/>
      <c r="G5959" s="129"/>
    </row>
    <row r="5960" spans="1:7">
      <c r="A5960" s="65"/>
      <c r="B5960" s="65"/>
      <c r="C5960" s="65"/>
      <c r="D5960" s="65"/>
      <c r="E5960" s="65"/>
      <c r="F5960" s="65"/>
      <c r="G5960" s="129"/>
    </row>
    <row r="5961" spans="1:7">
      <c r="A5961" s="65"/>
      <c r="B5961" s="65"/>
      <c r="C5961" s="65"/>
      <c r="D5961" s="65"/>
      <c r="E5961" s="65"/>
      <c r="F5961" s="65"/>
      <c r="G5961" s="129"/>
    </row>
    <row r="5962" spans="1:7">
      <c r="A5962" s="65"/>
      <c r="B5962" s="65"/>
      <c r="C5962" s="65"/>
      <c r="D5962" s="65"/>
      <c r="E5962" s="65"/>
      <c r="F5962" s="65"/>
      <c r="G5962" s="129"/>
    </row>
    <row r="5963" spans="1:7">
      <c r="A5963" s="65"/>
      <c r="B5963" s="65"/>
      <c r="C5963" s="65"/>
      <c r="D5963" s="65"/>
      <c r="E5963" s="65"/>
      <c r="F5963" s="65"/>
      <c r="G5963" s="129"/>
    </row>
    <row r="5964" spans="1:7">
      <c r="A5964" s="65"/>
      <c r="B5964" s="65"/>
      <c r="C5964" s="65"/>
      <c r="D5964" s="65"/>
      <c r="E5964" s="65"/>
      <c r="F5964" s="65"/>
      <c r="G5964" s="129"/>
    </row>
    <row r="5965" spans="1:7">
      <c r="A5965" s="65"/>
      <c r="B5965" s="65"/>
      <c r="C5965" s="65"/>
      <c r="D5965" s="65"/>
      <c r="E5965" s="65"/>
      <c r="F5965" s="65"/>
      <c r="G5965" s="129"/>
    </row>
    <row r="5966" spans="1:7">
      <c r="A5966" s="65"/>
      <c r="B5966" s="65"/>
      <c r="C5966" s="65"/>
      <c r="D5966" s="65"/>
      <c r="E5966" s="65"/>
      <c r="F5966" s="65"/>
      <c r="G5966" s="129"/>
    </row>
    <row r="5967" spans="1:7">
      <c r="A5967" s="65"/>
      <c r="B5967" s="65"/>
      <c r="C5967" s="65"/>
      <c r="D5967" s="65"/>
      <c r="E5967" s="65"/>
      <c r="F5967" s="65"/>
      <c r="G5967" s="129"/>
    </row>
    <row r="5968" spans="1:7">
      <c r="A5968" s="65"/>
      <c r="B5968" s="65"/>
      <c r="C5968" s="65"/>
      <c r="D5968" s="65"/>
      <c r="E5968" s="65"/>
      <c r="F5968" s="65"/>
      <c r="G5968" s="129"/>
    </row>
    <row r="5969" spans="1:7">
      <c r="A5969" s="65"/>
      <c r="B5969" s="65"/>
      <c r="C5969" s="65"/>
      <c r="D5969" s="65"/>
      <c r="E5969" s="65"/>
      <c r="F5969" s="65"/>
      <c r="G5969" s="129"/>
    </row>
    <row r="5970" spans="1:7">
      <c r="A5970" s="65"/>
      <c r="B5970" s="65"/>
      <c r="C5970" s="65"/>
      <c r="D5970" s="65"/>
      <c r="E5970" s="65"/>
      <c r="F5970" s="65"/>
      <c r="G5970" s="129"/>
    </row>
    <row r="5971" spans="1:7">
      <c r="A5971" s="65"/>
      <c r="B5971" s="65"/>
      <c r="C5971" s="65"/>
      <c r="D5971" s="65"/>
      <c r="E5971" s="65"/>
      <c r="F5971" s="65"/>
      <c r="G5971" s="129"/>
    </row>
    <row r="5972" spans="1:7">
      <c r="A5972" s="65"/>
      <c r="B5972" s="65"/>
      <c r="C5972" s="65"/>
      <c r="D5972" s="65"/>
      <c r="E5972" s="65"/>
      <c r="F5972" s="65"/>
      <c r="G5972" s="129"/>
    </row>
    <row r="5973" spans="1:7">
      <c r="A5973" s="65"/>
      <c r="B5973" s="65"/>
      <c r="C5973" s="65"/>
      <c r="D5973" s="65"/>
      <c r="E5973" s="65"/>
      <c r="F5973" s="65"/>
      <c r="G5973" s="129"/>
    </row>
    <row r="5974" spans="1:7">
      <c r="A5974" s="65"/>
      <c r="B5974" s="65"/>
      <c r="C5974" s="65"/>
      <c r="D5974" s="65"/>
      <c r="E5974" s="65"/>
      <c r="F5974" s="65"/>
      <c r="G5974" s="129"/>
    </row>
    <row r="5975" spans="1:7">
      <c r="A5975" s="65"/>
      <c r="B5975" s="65"/>
      <c r="C5975" s="65"/>
      <c r="D5975" s="65"/>
      <c r="E5975" s="65"/>
      <c r="F5975" s="65"/>
      <c r="G5975" s="129"/>
    </row>
    <row r="5976" spans="1:7">
      <c r="A5976" s="65"/>
      <c r="B5976" s="65"/>
      <c r="C5976" s="65"/>
      <c r="D5976" s="65"/>
      <c r="E5976" s="65"/>
      <c r="F5976" s="65"/>
      <c r="G5976" s="129"/>
    </row>
    <row r="5977" spans="1:7">
      <c r="A5977" s="65"/>
      <c r="B5977" s="65"/>
      <c r="C5977" s="65"/>
      <c r="D5977" s="65"/>
      <c r="E5977" s="65"/>
      <c r="F5977" s="65"/>
      <c r="G5977" s="129"/>
    </row>
    <row r="5978" spans="1:7">
      <c r="A5978" s="65"/>
      <c r="B5978" s="65"/>
      <c r="C5978" s="65"/>
      <c r="D5978" s="65"/>
      <c r="E5978" s="65"/>
      <c r="F5978" s="65"/>
      <c r="G5978" s="129"/>
    </row>
    <row r="5979" spans="1:7">
      <c r="A5979" s="65"/>
      <c r="B5979" s="65"/>
      <c r="C5979" s="65"/>
      <c r="D5979" s="65"/>
      <c r="E5979" s="65"/>
      <c r="F5979" s="65"/>
      <c r="G5979" s="129"/>
    </row>
    <row r="5980" spans="1:7">
      <c r="A5980" s="65"/>
      <c r="B5980" s="65"/>
      <c r="C5980" s="65"/>
      <c r="D5980" s="65"/>
      <c r="E5980" s="65"/>
      <c r="F5980" s="65"/>
      <c r="G5980" s="129"/>
    </row>
    <row r="5981" spans="1:7">
      <c r="A5981" s="65"/>
      <c r="B5981" s="65"/>
      <c r="C5981" s="65"/>
      <c r="D5981" s="65"/>
      <c r="E5981" s="65"/>
      <c r="F5981" s="65"/>
      <c r="G5981" s="129"/>
    </row>
    <row r="5982" spans="1:7">
      <c r="A5982" s="65"/>
      <c r="B5982" s="65"/>
      <c r="C5982" s="65"/>
      <c r="D5982" s="65"/>
      <c r="E5982" s="65"/>
      <c r="F5982" s="65"/>
      <c r="G5982" s="129"/>
    </row>
    <row r="5983" spans="1:7">
      <c r="A5983" s="65"/>
      <c r="B5983" s="65"/>
      <c r="C5983" s="65"/>
      <c r="D5983" s="65"/>
      <c r="E5983" s="65"/>
      <c r="F5983" s="65"/>
      <c r="G5983" s="129"/>
    </row>
    <row r="5984" spans="1:7">
      <c r="A5984" s="65"/>
      <c r="B5984" s="65"/>
      <c r="C5984" s="65"/>
      <c r="D5984" s="65"/>
      <c r="E5984" s="65"/>
      <c r="F5984" s="65"/>
      <c r="G5984" s="129"/>
    </row>
    <row r="5985" spans="1:7">
      <c r="A5985" s="65"/>
      <c r="B5985" s="65"/>
      <c r="C5985" s="65"/>
      <c r="D5985" s="65"/>
      <c r="E5985" s="65"/>
      <c r="F5985" s="65"/>
      <c r="G5985" s="129"/>
    </row>
    <row r="5986" spans="1:7">
      <c r="A5986" s="65"/>
      <c r="B5986" s="65"/>
      <c r="C5986" s="65"/>
      <c r="D5986" s="65"/>
      <c r="E5986" s="65"/>
      <c r="F5986" s="65"/>
      <c r="G5986" s="129"/>
    </row>
    <row r="5987" spans="1:7">
      <c r="A5987" s="65"/>
      <c r="B5987" s="65"/>
      <c r="C5987" s="65"/>
      <c r="D5987" s="65"/>
      <c r="E5987" s="65"/>
      <c r="F5987" s="65"/>
      <c r="G5987" s="129"/>
    </row>
    <row r="5988" spans="1:7">
      <c r="A5988" s="65"/>
      <c r="B5988" s="65"/>
      <c r="C5988" s="65"/>
      <c r="D5988" s="65"/>
      <c r="E5988" s="65"/>
      <c r="F5988" s="65"/>
      <c r="G5988" s="129"/>
    </row>
    <row r="5989" spans="1:7">
      <c r="A5989" s="65"/>
      <c r="B5989" s="65"/>
      <c r="C5989" s="65"/>
      <c r="D5989" s="65"/>
      <c r="E5989" s="65"/>
      <c r="F5989" s="65"/>
      <c r="G5989" s="129"/>
    </row>
    <row r="5990" spans="1:7">
      <c r="A5990" s="65"/>
      <c r="B5990" s="65"/>
      <c r="C5990" s="65"/>
      <c r="D5990" s="65"/>
      <c r="E5990" s="65"/>
      <c r="F5990" s="65"/>
      <c r="G5990" s="129"/>
    </row>
    <row r="5991" spans="1:7">
      <c r="A5991" s="65"/>
      <c r="B5991" s="65"/>
      <c r="C5991" s="65"/>
      <c r="D5991" s="65"/>
      <c r="E5991" s="65"/>
      <c r="F5991" s="65"/>
      <c r="G5991" s="129"/>
    </row>
    <row r="5992" spans="1:7">
      <c r="A5992" s="65"/>
      <c r="B5992" s="65"/>
      <c r="C5992" s="65"/>
      <c r="D5992" s="65"/>
      <c r="E5992" s="65"/>
      <c r="F5992" s="65"/>
      <c r="G5992" s="129"/>
    </row>
    <row r="5993" spans="1:7">
      <c r="A5993" s="65"/>
      <c r="B5993" s="65"/>
      <c r="C5993" s="65"/>
      <c r="D5993" s="65"/>
      <c r="E5993" s="65"/>
      <c r="F5993" s="65"/>
      <c r="G5993" s="129"/>
    </row>
    <row r="5994" spans="1:7">
      <c r="A5994" s="65"/>
      <c r="B5994" s="65"/>
      <c r="C5994" s="65"/>
      <c r="D5994" s="65"/>
      <c r="E5994" s="65"/>
      <c r="F5994" s="65"/>
      <c r="G5994" s="129"/>
    </row>
    <row r="5995" spans="1:7">
      <c r="A5995" s="65"/>
      <c r="B5995" s="65"/>
      <c r="C5995" s="65"/>
      <c r="D5995" s="65"/>
      <c r="E5995" s="65"/>
      <c r="F5995" s="65"/>
      <c r="G5995" s="129"/>
    </row>
    <row r="5996" spans="1:7">
      <c r="A5996" s="65"/>
      <c r="B5996" s="65"/>
      <c r="C5996" s="65"/>
      <c r="D5996" s="65"/>
      <c r="E5996" s="65"/>
      <c r="F5996" s="65"/>
      <c r="G5996" s="129"/>
    </row>
    <row r="5997" spans="1:7">
      <c r="A5997" s="65"/>
      <c r="B5997" s="65"/>
      <c r="C5997" s="65"/>
      <c r="D5997" s="65"/>
      <c r="E5997" s="65"/>
      <c r="F5997" s="65"/>
      <c r="G5997" s="129"/>
    </row>
    <row r="5998" spans="1:7">
      <c r="A5998" s="65"/>
      <c r="B5998" s="65"/>
      <c r="C5998" s="65"/>
      <c r="D5998" s="65"/>
      <c r="E5998" s="65"/>
      <c r="F5998" s="65"/>
      <c r="G5998" s="129"/>
    </row>
    <row r="5999" spans="1:7">
      <c r="A5999" s="65"/>
      <c r="B5999" s="65"/>
      <c r="C5999" s="65"/>
      <c r="D5999" s="65"/>
      <c r="E5999" s="65"/>
      <c r="F5999" s="65"/>
      <c r="G5999" s="129"/>
    </row>
    <row r="6000" spans="1:7">
      <c r="A6000" s="65"/>
      <c r="B6000" s="65"/>
      <c r="C6000" s="65"/>
      <c r="D6000" s="65"/>
      <c r="E6000" s="65"/>
      <c r="F6000" s="65"/>
      <c r="G6000" s="129"/>
    </row>
    <row r="6001" spans="1:7">
      <c r="A6001" s="65"/>
      <c r="B6001" s="65"/>
      <c r="C6001" s="65"/>
      <c r="D6001" s="65"/>
      <c r="E6001" s="65"/>
      <c r="F6001" s="65"/>
      <c r="G6001" s="129"/>
    </row>
    <row r="6002" spans="1:7">
      <c r="A6002" s="65"/>
      <c r="B6002" s="65"/>
      <c r="C6002" s="65"/>
      <c r="D6002" s="65"/>
      <c r="E6002" s="65"/>
      <c r="F6002" s="65"/>
      <c r="G6002" s="129"/>
    </row>
    <row r="6003" spans="1:7">
      <c r="A6003" s="65"/>
      <c r="B6003" s="65"/>
      <c r="C6003" s="65"/>
      <c r="D6003" s="65"/>
      <c r="E6003" s="65"/>
      <c r="F6003" s="65"/>
      <c r="G6003" s="129"/>
    </row>
    <row r="6004" spans="1:7">
      <c r="A6004" s="65"/>
      <c r="B6004" s="65"/>
      <c r="C6004" s="65"/>
      <c r="D6004" s="65"/>
      <c r="E6004" s="65"/>
      <c r="F6004" s="65"/>
      <c r="G6004" s="129"/>
    </row>
    <row r="6005" spans="1:7">
      <c r="A6005" s="65"/>
      <c r="B6005" s="65"/>
      <c r="C6005" s="65"/>
      <c r="D6005" s="65"/>
      <c r="E6005" s="65"/>
      <c r="F6005" s="65"/>
      <c r="G6005" s="129"/>
    </row>
    <row r="6006" spans="1:7">
      <c r="A6006" s="65"/>
      <c r="B6006" s="65"/>
      <c r="C6006" s="65"/>
      <c r="D6006" s="65"/>
      <c r="E6006" s="65"/>
      <c r="F6006" s="65"/>
      <c r="G6006" s="129"/>
    </row>
    <row r="6007" spans="1:7">
      <c r="A6007" s="65"/>
      <c r="B6007" s="65"/>
      <c r="C6007" s="65"/>
      <c r="D6007" s="65"/>
      <c r="E6007" s="65"/>
      <c r="F6007" s="65"/>
      <c r="G6007" s="129"/>
    </row>
    <row r="6008" spans="1:7">
      <c r="A6008" s="65"/>
      <c r="B6008" s="65"/>
      <c r="C6008" s="65"/>
      <c r="D6008" s="65"/>
      <c r="E6008" s="65"/>
      <c r="F6008" s="65"/>
      <c r="G6008" s="129"/>
    </row>
    <row r="6009" spans="1:7">
      <c r="A6009" s="65"/>
      <c r="B6009" s="65"/>
      <c r="C6009" s="65"/>
      <c r="D6009" s="65"/>
      <c r="E6009" s="65"/>
      <c r="F6009" s="65"/>
      <c r="G6009" s="129"/>
    </row>
    <row r="6010" spans="1:7">
      <c r="A6010" s="65"/>
      <c r="B6010" s="65"/>
      <c r="C6010" s="65"/>
      <c r="D6010" s="65"/>
      <c r="E6010" s="65"/>
      <c r="F6010" s="65"/>
      <c r="G6010" s="129"/>
    </row>
    <row r="6011" spans="1:7">
      <c r="A6011" s="65"/>
      <c r="B6011" s="65"/>
      <c r="C6011" s="65"/>
      <c r="D6011" s="65"/>
      <c r="E6011" s="65"/>
      <c r="F6011" s="65"/>
      <c r="G6011" s="129"/>
    </row>
    <row r="6012" spans="1:7">
      <c r="A6012" s="65"/>
      <c r="B6012" s="65"/>
      <c r="C6012" s="65"/>
      <c r="D6012" s="65"/>
      <c r="E6012" s="65"/>
      <c r="F6012" s="65"/>
      <c r="G6012" s="129"/>
    </row>
    <row r="6013" spans="1:7">
      <c r="A6013" s="65"/>
      <c r="B6013" s="65"/>
      <c r="C6013" s="65"/>
      <c r="D6013" s="65"/>
      <c r="E6013" s="65"/>
      <c r="F6013" s="65"/>
      <c r="G6013" s="129"/>
    </row>
    <row r="6014" spans="1:7">
      <c r="A6014" s="65"/>
      <c r="B6014" s="65"/>
      <c r="C6014" s="65"/>
      <c r="D6014" s="65"/>
      <c r="E6014" s="65"/>
      <c r="F6014" s="65"/>
      <c r="G6014" s="129"/>
    </row>
    <row r="6015" spans="1:7">
      <c r="A6015" s="65"/>
      <c r="B6015" s="65"/>
      <c r="C6015" s="65"/>
      <c r="D6015" s="65"/>
      <c r="E6015" s="65"/>
      <c r="F6015" s="65"/>
      <c r="G6015" s="129"/>
    </row>
    <row r="6016" spans="1:7">
      <c r="A6016" s="65"/>
      <c r="B6016" s="65"/>
      <c r="C6016" s="65"/>
      <c r="D6016" s="65"/>
      <c r="E6016" s="65"/>
      <c r="F6016" s="65"/>
      <c r="G6016" s="129"/>
    </row>
    <row r="6017" spans="1:7">
      <c r="A6017" s="65"/>
      <c r="B6017" s="65"/>
      <c r="C6017" s="65"/>
      <c r="D6017" s="65"/>
      <c r="E6017" s="65"/>
      <c r="F6017" s="65"/>
      <c r="G6017" s="129"/>
    </row>
    <row r="6018" spans="1:7">
      <c r="A6018" s="65"/>
      <c r="B6018" s="65"/>
      <c r="C6018" s="65"/>
      <c r="D6018" s="65"/>
      <c r="E6018" s="65"/>
      <c r="F6018" s="65"/>
      <c r="G6018" s="129"/>
    </row>
    <row r="6019" spans="1:7">
      <c r="A6019" s="65"/>
      <c r="B6019" s="65"/>
      <c r="C6019" s="65"/>
      <c r="D6019" s="65"/>
      <c r="E6019" s="65"/>
      <c r="F6019" s="65"/>
      <c r="G6019" s="129"/>
    </row>
    <row r="6020" spans="1:7">
      <c r="A6020" s="65"/>
      <c r="B6020" s="65"/>
      <c r="C6020" s="65"/>
      <c r="D6020" s="65"/>
      <c r="E6020" s="65"/>
      <c r="F6020" s="65"/>
      <c r="G6020" s="129"/>
    </row>
    <row r="6021" spans="1:7">
      <c r="A6021" s="65"/>
      <c r="B6021" s="65"/>
      <c r="C6021" s="65"/>
      <c r="D6021" s="65"/>
      <c r="E6021" s="65"/>
      <c r="F6021" s="65"/>
      <c r="G6021" s="129"/>
    </row>
    <row r="6022" spans="1:7">
      <c r="A6022" s="65"/>
      <c r="B6022" s="65"/>
      <c r="C6022" s="65"/>
      <c r="D6022" s="65"/>
      <c r="E6022" s="65"/>
      <c r="F6022" s="65"/>
      <c r="G6022" s="129"/>
    </row>
    <row r="6023" spans="1:7">
      <c r="A6023" s="65"/>
      <c r="B6023" s="65"/>
      <c r="C6023" s="65"/>
      <c r="D6023" s="65"/>
      <c r="E6023" s="65"/>
      <c r="F6023" s="65"/>
      <c r="G6023" s="129"/>
    </row>
    <row r="6024" spans="1:7">
      <c r="A6024" s="65"/>
      <c r="B6024" s="65"/>
      <c r="C6024" s="65"/>
      <c r="D6024" s="65"/>
      <c r="E6024" s="65"/>
      <c r="F6024" s="65"/>
      <c r="G6024" s="129"/>
    </row>
    <row r="6025" spans="1:7">
      <c r="A6025" s="65"/>
      <c r="B6025" s="65"/>
      <c r="C6025" s="65"/>
      <c r="D6025" s="65"/>
      <c r="E6025" s="65"/>
      <c r="F6025" s="65"/>
      <c r="G6025" s="129"/>
    </row>
    <row r="6026" spans="1:7">
      <c r="A6026" s="65"/>
      <c r="B6026" s="65"/>
      <c r="C6026" s="65"/>
      <c r="D6026" s="65"/>
      <c r="E6026" s="65"/>
      <c r="F6026" s="65"/>
      <c r="G6026" s="129"/>
    </row>
    <row r="6027" spans="1:7">
      <c r="A6027" s="65"/>
      <c r="B6027" s="65"/>
      <c r="C6027" s="65"/>
      <c r="D6027" s="65"/>
      <c r="E6027" s="65"/>
      <c r="F6027" s="65"/>
      <c r="G6027" s="129"/>
    </row>
    <row r="6028" spans="1:7">
      <c r="A6028" s="65"/>
      <c r="B6028" s="65"/>
      <c r="C6028" s="65"/>
      <c r="D6028" s="65"/>
      <c r="E6028" s="65"/>
      <c r="F6028" s="65"/>
      <c r="G6028" s="129"/>
    </row>
    <row r="6029" spans="1:7">
      <c r="A6029" s="65"/>
      <c r="B6029" s="65"/>
      <c r="C6029" s="65"/>
      <c r="D6029" s="65"/>
      <c r="E6029" s="65"/>
      <c r="F6029" s="65"/>
      <c r="G6029" s="129"/>
    </row>
    <row r="6030" spans="1:7">
      <c r="A6030" s="65"/>
      <c r="B6030" s="65"/>
      <c r="C6030" s="65"/>
      <c r="D6030" s="65"/>
      <c r="E6030" s="65"/>
      <c r="F6030" s="65"/>
      <c r="G6030" s="129"/>
    </row>
    <row r="6031" spans="1:7">
      <c r="A6031" s="65"/>
      <c r="B6031" s="65"/>
      <c r="C6031" s="65"/>
      <c r="D6031" s="65"/>
      <c r="E6031" s="65"/>
      <c r="F6031" s="65"/>
      <c r="G6031" s="129"/>
    </row>
    <row r="6032" spans="1:7">
      <c r="A6032" s="65"/>
      <c r="B6032" s="65"/>
      <c r="C6032" s="65"/>
      <c r="D6032" s="65"/>
      <c r="E6032" s="65"/>
      <c r="F6032" s="65"/>
      <c r="G6032" s="129"/>
    </row>
    <row r="6033" spans="1:7">
      <c r="A6033" s="65"/>
      <c r="B6033" s="65"/>
      <c r="C6033" s="65"/>
      <c r="D6033" s="65"/>
      <c r="E6033" s="65"/>
      <c r="F6033" s="65"/>
      <c r="G6033" s="129"/>
    </row>
    <row r="6034" spans="1:7">
      <c r="A6034" s="65"/>
      <c r="B6034" s="65"/>
      <c r="C6034" s="65"/>
      <c r="D6034" s="65"/>
      <c r="E6034" s="65"/>
      <c r="F6034" s="65"/>
      <c r="G6034" s="129"/>
    </row>
    <row r="6035" spans="1:7">
      <c r="A6035" s="65"/>
      <c r="B6035" s="65"/>
      <c r="C6035" s="65"/>
      <c r="D6035" s="65"/>
      <c r="E6035" s="65"/>
      <c r="F6035" s="65"/>
      <c r="G6035" s="129"/>
    </row>
    <row r="6036" spans="1:7">
      <c r="A6036" s="65"/>
      <c r="B6036" s="65"/>
      <c r="C6036" s="65"/>
      <c r="D6036" s="65"/>
      <c r="E6036" s="65"/>
      <c r="F6036" s="65"/>
      <c r="G6036" s="129"/>
    </row>
    <row r="6037" spans="1:7">
      <c r="A6037" s="65"/>
      <c r="B6037" s="65"/>
      <c r="C6037" s="65"/>
      <c r="D6037" s="65"/>
      <c r="E6037" s="65"/>
      <c r="F6037" s="65"/>
      <c r="G6037" s="129"/>
    </row>
    <row r="6038" spans="1:7">
      <c r="A6038" s="65"/>
      <c r="B6038" s="65"/>
      <c r="C6038" s="65"/>
      <c r="D6038" s="65"/>
      <c r="E6038" s="65"/>
      <c r="F6038" s="65"/>
      <c r="G6038" s="129"/>
    </row>
    <row r="6039" spans="1:7">
      <c r="A6039" s="65"/>
      <c r="B6039" s="65"/>
      <c r="C6039" s="65"/>
      <c r="D6039" s="65"/>
      <c r="E6039" s="65"/>
      <c r="F6039" s="65"/>
      <c r="G6039" s="129"/>
    </row>
    <row r="6040" spans="1:7">
      <c r="A6040" s="65"/>
      <c r="B6040" s="65"/>
      <c r="C6040" s="65"/>
      <c r="D6040" s="65"/>
      <c r="E6040" s="65"/>
      <c r="F6040" s="65"/>
      <c r="G6040" s="129"/>
    </row>
    <row r="6041" spans="1:7">
      <c r="A6041" s="65"/>
      <c r="B6041" s="65"/>
      <c r="C6041" s="65"/>
      <c r="D6041" s="65"/>
      <c r="E6041" s="65"/>
      <c r="F6041" s="65"/>
      <c r="G6041" s="129"/>
    </row>
    <row r="6042" spans="1:7">
      <c r="A6042" s="65"/>
      <c r="B6042" s="65"/>
      <c r="C6042" s="65"/>
      <c r="D6042" s="65"/>
      <c r="E6042" s="65"/>
      <c r="F6042" s="65"/>
      <c r="G6042" s="129"/>
    </row>
    <row r="6043" spans="1:7">
      <c r="A6043" s="65"/>
      <c r="B6043" s="65"/>
      <c r="C6043" s="65"/>
      <c r="D6043" s="65"/>
      <c r="E6043" s="65"/>
      <c r="F6043" s="65"/>
      <c r="G6043" s="129"/>
    </row>
    <row r="6044" spans="1:7">
      <c r="A6044" s="65"/>
      <c r="B6044" s="65"/>
      <c r="C6044" s="65"/>
      <c r="D6044" s="65"/>
      <c r="E6044" s="65"/>
      <c r="F6044" s="65"/>
      <c r="G6044" s="129"/>
    </row>
    <row r="6045" spans="1:7">
      <c r="A6045" s="65"/>
      <c r="B6045" s="65"/>
      <c r="C6045" s="65"/>
      <c r="D6045" s="65"/>
      <c r="E6045" s="65"/>
      <c r="F6045" s="65"/>
      <c r="G6045" s="129"/>
    </row>
    <row r="6046" spans="1:7">
      <c r="A6046" s="65"/>
      <c r="B6046" s="65"/>
      <c r="C6046" s="65"/>
      <c r="D6046" s="65"/>
      <c r="E6046" s="65"/>
      <c r="F6046" s="65"/>
      <c r="G6046" s="129"/>
    </row>
    <row r="6047" spans="1:7">
      <c r="A6047" s="65"/>
      <c r="B6047" s="65"/>
      <c r="C6047" s="65"/>
      <c r="D6047" s="65"/>
      <c r="E6047" s="65"/>
      <c r="F6047" s="65"/>
      <c r="G6047" s="129"/>
    </row>
    <row r="6048" spans="1:7">
      <c r="A6048" s="65"/>
      <c r="B6048" s="65"/>
      <c r="C6048" s="65"/>
      <c r="D6048" s="65"/>
      <c r="E6048" s="65"/>
      <c r="F6048" s="65"/>
      <c r="G6048" s="129"/>
    </row>
    <row r="6049" spans="1:7">
      <c r="A6049" s="65"/>
      <c r="B6049" s="65"/>
      <c r="C6049" s="65"/>
      <c r="D6049" s="65"/>
      <c r="E6049" s="65"/>
      <c r="F6049" s="65"/>
      <c r="G6049" s="129"/>
    </row>
    <row r="6050" spans="1:7">
      <c r="A6050" s="65"/>
      <c r="B6050" s="65"/>
      <c r="C6050" s="65"/>
      <c r="D6050" s="65"/>
      <c r="E6050" s="65"/>
      <c r="F6050" s="65"/>
      <c r="G6050" s="129"/>
    </row>
    <row r="6051" spans="1:7">
      <c r="A6051" s="65"/>
      <c r="B6051" s="65"/>
      <c r="C6051" s="65"/>
      <c r="D6051" s="65"/>
      <c r="E6051" s="65"/>
      <c r="F6051" s="65"/>
      <c r="G6051" s="129"/>
    </row>
    <row r="6052" spans="1:7">
      <c r="A6052" s="65"/>
      <c r="B6052" s="65"/>
      <c r="C6052" s="65"/>
      <c r="D6052" s="65"/>
      <c r="E6052" s="65"/>
      <c r="F6052" s="65"/>
      <c r="G6052" s="129"/>
    </row>
    <row r="6053" spans="1:7">
      <c r="A6053" s="65"/>
      <c r="B6053" s="65"/>
      <c r="C6053" s="65"/>
      <c r="D6053" s="65"/>
      <c r="E6053" s="65"/>
      <c r="F6053" s="65"/>
      <c r="G6053" s="129"/>
    </row>
    <row r="6054" spans="1:7">
      <c r="A6054" s="65"/>
      <c r="B6054" s="65"/>
      <c r="C6054" s="65"/>
      <c r="D6054" s="65"/>
      <c r="E6054" s="65"/>
      <c r="F6054" s="65"/>
      <c r="G6054" s="129"/>
    </row>
    <row r="6055" spans="1:7">
      <c r="A6055" s="65"/>
      <c r="B6055" s="65"/>
      <c r="C6055" s="65"/>
      <c r="D6055" s="65"/>
      <c r="E6055" s="65"/>
      <c r="F6055" s="65"/>
      <c r="G6055" s="129"/>
    </row>
    <row r="6056" spans="1:7">
      <c r="A6056" s="65"/>
      <c r="B6056" s="65"/>
      <c r="C6056" s="65"/>
      <c r="D6056" s="65"/>
      <c r="E6056" s="65"/>
      <c r="F6056" s="65"/>
      <c r="G6056" s="129"/>
    </row>
    <row r="6057" spans="1:7">
      <c r="A6057" s="65"/>
      <c r="B6057" s="65"/>
      <c r="C6057" s="65"/>
      <c r="D6057" s="65"/>
      <c r="E6057" s="65"/>
      <c r="F6057" s="65"/>
      <c r="G6057" s="129"/>
    </row>
    <row r="6058" spans="1:7">
      <c r="A6058" s="65"/>
      <c r="B6058" s="65"/>
      <c r="C6058" s="65"/>
      <c r="D6058" s="65"/>
      <c r="E6058" s="65"/>
      <c r="F6058" s="65"/>
      <c r="G6058" s="129"/>
    </row>
    <row r="6059" spans="1:7">
      <c r="A6059" s="65"/>
      <c r="B6059" s="65"/>
      <c r="C6059" s="65"/>
      <c r="D6059" s="65"/>
      <c r="E6059" s="65"/>
      <c r="F6059" s="65"/>
      <c r="G6059" s="129"/>
    </row>
    <row r="6060" spans="1:7">
      <c r="A6060" s="65"/>
      <c r="B6060" s="65"/>
      <c r="C6060" s="65"/>
      <c r="D6060" s="65"/>
      <c r="E6060" s="65"/>
      <c r="F6060" s="65"/>
      <c r="G6060" s="129"/>
    </row>
    <row r="6061" spans="1:7">
      <c r="A6061" s="65"/>
      <c r="B6061" s="65"/>
      <c r="C6061" s="65"/>
      <c r="D6061" s="65"/>
      <c r="E6061" s="65"/>
      <c r="F6061" s="65"/>
      <c r="G6061" s="129"/>
    </row>
    <row r="6062" spans="1:7">
      <c r="A6062" s="65"/>
      <c r="B6062" s="65"/>
      <c r="C6062" s="65"/>
      <c r="D6062" s="65"/>
      <c r="E6062" s="65"/>
      <c r="F6062" s="65"/>
      <c r="G6062" s="129"/>
    </row>
    <row r="6063" spans="1:7">
      <c r="A6063" s="65"/>
      <c r="B6063" s="65"/>
      <c r="C6063" s="65"/>
      <c r="D6063" s="65"/>
      <c r="E6063" s="65"/>
      <c r="F6063" s="65"/>
      <c r="G6063" s="129"/>
    </row>
    <row r="6064" spans="1:7">
      <c r="A6064" s="65"/>
      <c r="B6064" s="65"/>
      <c r="C6064" s="65"/>
      <c r="D6064" s="65"/>
      <c r="E6064" s="65"/>
      <c r="F6064" s="65"/>
      <c r="G6064" s="129"/>
    </row>
    <row r="6065" spans="1:7">
      <c r="A6065" s="65"/>
      <c r="B6065" s="65"/>
      <c r="C6065" s="65"/>
      <c r="D6065" s="65"/>
      <c r="E6065" s="65"/>
      <c r="F6065" s="65"/>
      <c r="G6065" s="129"/>
    </row>
    <row r="6066" spans="1:7">
      <c r="A6066" s="65"/>
      <c r="B6066" s="65"/>
      <c r="C6066" s="65"/>
      <c r="D6066" s="65"/>
      <c r="E6066" s="65"/>
      <c r="F6066" s="65"/>
      <c r="G6066" s="129"/>
    </row>
    <row r="6067" spans="1:7">
      <c r="A6067" s="65"/>
      <c r="B6067" s="65"/>
      <c r="C6067" s="65"/>
      <c r="D6067" s="65"/>
      <c r="E6067" s="65"/>
      <c r="F6067" s="65"/>
      <c r="G6067" s="129"/>
    </row>
    <row r="6068" spans="1:7">
      <c r="A6068" s="65"/>
      <c r="B6068" s="65"/>
      <c r="C6068" s="65"/>
      <c r="D6068" s="65"/>
      <c r="E6068" s="65"/>
      <c r="F6068" s="65"/>
      <c r="G6068" s="129"/>
    </row>
    <row r="6069" spans="1:7">
      <c r="A6069" s="65"/>
      <c r="B6069" s="65"/>
      <c r="C6069" s="65"/>
      <c r="D6069" s="65"/>
      <c r="E6069" s="65"/>
      <c r="F6069" s="65"/>
      <c r="G6069" s="129"/>
    </row>
    <row r="6070" spans="1:7">
      <c r="A6070" s="65"/>
      <c r="B6070" s="65"/>
      <c r="C6070" s="65"/>
      <c r="D6070" s="65"/>
      <c r="E6070" s="65"/>
      <c r="F6070" s="65"/>
      <c r="G6070" s="129"/>
    </row>
    <row r="6071" spans="1:7">
      <c r="A6071" s="65"/>
      <c r="B6071" s="65"/>
      <c r="C6071" s="65"/>
      <c r="D6071" s="65"/>
      <c r="E6071" s="65"/>
      <c r="F6071" s="65"/>
      <c r="G6071" s="129"/>
    </row>
    <row r="6072" spans="1:7">
      <c r="A6072" s="65"/>
      <c r="B6072" s="65"/>
      <c r="C6072" s="65"/>
      <c r="D6072" s="65"/>
      <c r="E6072" s="65"/>
      <c r="F6072" s="65"/>
      <c r="G6072" s="129"/>
    </row>
    <row r="6073" spans="1:7">
      <c r="A6073" s="65"/>
      <c r="B6073" s="65"/>
      <c r="C6073" s="65"/>
      <c r="D6073" s="65"/>
      <c r="E6073" s="65"/>
      <c r="F6073" s="65"/>
      <c r="G6073" s="129"/>
    </row>
    <row r="6074" spans="1:7">
      <c r="A6074" s="65"/>
      <c r="B6074" s="65"/>
      <c r="C6074" s="65"/>
      <c r="D6074" s="65"/>
      <c r="E6074" s="65"/>
      <c r="F6074" s="65"/>
      <c r="G6074" s="129"/>
    </row>
    <row r="6075" spans="1:7">
      <c r="A6075" s="65"/>
      <c r="B6075" s="65"/>
      <c r="C6075" s="65"/>
      <c r="D6075" s="65"/>
      <c r="E6075" s="65"/>
      <c r="F6075" s="65"/>
      <c r="G6075" s="129"/>
    </row>
    <row r="6076" spans="1:7">
      <c r="A6076" s="65"/>
      <c r="B6076" s="65"/>
      <c r="C6076" s="65"/>
      <c r="D6076" s="65"/>
      <c r="E6076" s="65"/>
      <c r="F6076" s="65"/>
      <c r="G6076" s="129"/>
    </row>
    <row r="6077" spans="1:7">
      <c r="A6077" s="65"/>
      <c r="B6077" s="65"/>
      <c r="C6077" s="65"/>
      <c r="D6077" s="65"/>
      <c r="E6077" s="65"/>
      <c r="F6077" s="65"/>
      <c r="G6077" s="129"/>
    </row>
    <row r="6078" spans="1:7">
      <c r="A6078" s="65"/>
      <c r="B6078" s="65"/>
      <c r="C6078" s="65"/>
      <c r="D6078" s="65"/>
      <c r="E6078" s="65"/>
      <c r="F6078" s="65"/>
      <c r="G6078" s="129"/>
    </row>
    <row r="6079" spans="1:7">
      <c r="A6079" s="65"/>
      <c r="B6079" s="65"/>
      <c r="C6079" s="65"/>
      <c r="D6079" s="65"/>
      <c r="E6079" s="65"/>
      <c r="F6079" s="65"/>
      <c r="G6079" s="129"/>
    </row>
    <row r="6080" spans="1:7">
      <c r="A6080" s="65"/>
      <c r="B6080" s="65"/>
      <c r="C6080" s="65"/>
      <c r="D6080" s="65"/>
      <c r="E6080" s="65"/>
      <c r="F6080" s="65"/>
      <c r="G6080" s="129"/>
    </row>
    <row r="6081" spans="1:7">
      <c r="A6081" s="65"/>
      <c r="B6081" s="65"/>
      <c r="C6081" s="65"/>
      <c r="D6081" s="65"/>
      <c r="E6081" s="65"/>
      <c r="F6081" s="65"/>
      <c r="G6081" s="129"/>
    </row>
    <row r="6082" spans="1:7">
      <c r="A6082" s="65"/>
      <c r="B6082" s="65"/>
      <c r="C6082" s="65"/>
      <c r="D6082" s="65"/>
      <c r="E6082" s="65"/>
      <c r="F6082" s="65"/>
      <c r="G6082" s="129"/>
    </row>
    <row r="6083" spans="1:7">
      <c r="A6083" s="65"/>
      <c r="B6083" s="65"/>
      <c r="C6083" s="65"/>
      <c r="D6083" s="65"/>
      <c r="E6083" s="65"/>
      <c r="F6083" s="65"/>
      <c r="G6083" s="129"/>
    </row>
    <row r="6084" spans="1:7">
      <c r="A6084" s="65"/>
      <c r="B6084" s="65"/>
      <c r="C6084" s="65"/>
      <c r="D6084" s="65"/>
      <c r="E6084" s="65"/>
      <c r="F6084" s="65"/>
      <c r="G6084" s="129"/>
    </row>
    <row r="6085" spans="1:7">
      <c r="A6085" s="65"/>
      <c r="B6085" s="65"/>
      <c r="C6085" s="65"/>
      <c r="D6085" s="65"/>
      <c r="E6085" s="65"/>
      <c r="F6085" s="65"/>
      <c r="G6085" s="129"/>
    </row>
    <row r="6086" spans="1:7">
      <c r="A6086" s="65"/>
      <c r="B6086" s="65"/>
      <c r="C6086" s="65"/>
      <c r="D6086" s="65"/>
      <c r="E6086" s="65"/>
      <c r="F6086" s="65"/>
      <c r="G6086" s="129"/>
    </row>
    <row r="6087" spans="1:7">
      <c r="A6087" s="65"/>
      <c r="B6087" s="65"/>
      <c r="C6087" s="65"/>
      <c r="D6087" s="65"/>
      <c r="E6087" s="65"/>
      <c r="F6087" s="65"/>
      <c r="G6087" s="129"/>
    </row>
    <row r="6088" spans="1:7">
      <c r="A6088" s="65"/>
      <c r="B6088" s="65"/>
      <c r="C6088" s="65"/>
      <c r="D6088" s="65"/>
      <c r="E6088" s="65"/>
      <c r="F6088" s="65"/>
      <c r="G6088" s="129"/>
    </row>
    <row r="6089" spans="1:7">
      <c r="A6089" s="65"/>
      <c r="B6089" s="65"/>
      <c r="C6089" s="65"/>
      <c r="D6089" s="65"/>
      <c r="E6089" s="65"/>
      <c r="F6089" s="65"/>
      <c r="G6089" s="129"/>
    </row>
    <row r="6090" spans="1:7">
      <c r="A6090" s="65"/>
      <c r="B6090" s="65"/>
      <c r="C6090" s="65"/>
      <c r="D6090" s="65"/>
      <c r="E6090" s="65"/>
      <c r="F6090" s="65"/>
      <c r="G6090" s="129"/>
    </row>
    <row r="6091" spans="1:7">
      <c r="A6091" s="65"/>
      <c r="B6091" s="65"/>
      <c r="C6091" s="65"/>
      <c r="D6091" s="65"/>
      <c r="E6091" s="65"/>
      <c r="F6091" s="65"/>
      <c r="G6091" s="129"/>
    </row>
    <row r="6092" spans="1:7">
      <c r="A6092" s="65"/>
      <c r="B6092" s="65"/>
      <c r="C6092" s="65"/>
      <c r="D6092" s="65"/>
      <c r="E6092" s="65"/>
      <c r="F6092" s="65"/>
      <c r="G6092" s="129"/>
    </row>
    <row r="6093" spans="1:7">
      <c r="A6093" s="65"/>
      <c r="B6093" s="65"/>
      <c r="C6093" s="65"/>
      <c r="D6093" s="65"/>
      <c r="E6093" s="65"/>
      <c r="F6093" s="65"/>
      <c r="G6093" s="129"/>
    </row>
    <row r="6094" spans="1:7">
      <c r="A6094" s="65"/>
      <c r="B6094" s="65"/>
      <c r="C6094" s="65"/>
      <c r="D6094" s="65"/>
      <c r="E6094" s="65"/>
      <c r="F6094" s="65"/>
      <c r="G6094" s="129"/>
    </row>
    <row r="6095" spans="1:7">
      <c r="A6095" s="65"/>
      <c r="B6095" s="65"/>
      <c r="C6095" s="65"/>
      <c r="D6095" s="65"/>
      <c r="E6095" s="65"/>
      <c r="F6095" s="65"/>
      <c r="G6095" s="129"/>
    </row>
    <row r="6096" spans="1:7">
      <c r="A6096" s="65"/>
      <c r="B6096" s="65"/>
      <c r="C6096" s="65"/>
      <c r="D6096" s="65"/>
      <c r="E6096" s="65"/>
      <c r="F6096" s="65"/>
      <c r="G6096" s="129"/>
    </row>
    <row r="6097" spans="1:7">
      <c r="A6097" s="65"/>
      <c r="B6097" s="65"/>
      <c r="C6097" s="65"/>
      <c r="D6097" s="65"/>
      <c r="E6097" s="65"/>
      <c r="F6097" s="65"/>
      <c r="G6097" s="129"/>
    </row>
    <row r="6098" spans="1:7">
      <c r="A6098" s="65"/>
      <c r="B6098" s="65"/>
      <c r="C6098" s="65"/>
      <c r="D6098" s="65"/>
      <c r="E6098" s="65"/>
      <c r="F6098" s="65"/>
      <c r="G6098" s="129"/>
    </row>
    <row r="6099" spans="1:7">
      <c r="A6099" s="65"/>
      <c r="B6099" s="65"/>
      <c r="C6099" s="65"/>
      <c r="D6099" s="65"/>
      <c r="E6099" s="65"/>
      <c r="F6099" s="65"/>
      <c r="G6099" s="129"/>
    </row>
    <row r="6100" spans="1:7">
      <c r="A6100" s="65"/>
      <c r="B6100" s="65"/>
      <c r="C6100" s="65"/>
      <c r="D6100" s="65"/>
      <c r="E6100" s="65"/>
      <c r="F6100" s="65"/>
      <c r="G6100" s="129"/>
    </row>
    <row r="6101" spans="1:7">
      <c r="A6101" s="65"/>
      <c r="B6101" s="65"/>
      <c r="C6101" s="65"/>
      <c r="D6101" s="65"/>
      <c r="E6101" s="65"/>
      <c r="F6101" s="65"/>
      <c r="G6101" s="129"/>
    </row>
    <row r="6102" spans="1:7">
      <c r="A6102" s="65"/>
      <c r="B6102" s="65"/>
      <c r="C6102" s="65"/>
      <c r="D6102" s="65"/>
      <c r="E6102" s="65"/>
      <c r="F6102" s="65"/>
      <c r="G6102" s="129"/>
    </row>
    <row r="6103" spans="1:7">
      <c r="A6103" s="65"/>
      <c r="B6103" s="65"/>
      <c r="C6103" s="65"/>
      <c r="D6103" s="65"/>
      <c r="E6103" s="65"/>
      <c r="F6103" s="65"/>
      <c r="G6103" s="129"/>
    </row>
    <row r="6104" spans="1:7">
      <c r="A6104" s="65"/>
      <c r="B6104" s="65"/>
      <c r="C6104" s="65"/>
      <c r="D6104" s="65"/>
      <c r="E6104" s="65"/>
      <c r="F6104" s="65"/>
      <c r="G6104" s="129"/>
    </row>
    <row r="6105" spans="1:7">
      <c r="A6105" s="65"/>
      <c r="B6105" s="65"/>
      <c r="C6105" s="65"/>
      <c r="D6105" s="65"/>
      <c r="E6105" s="65"/>
      <c r="F6105" s="65"/>
      <c r="G6105" s="129"/>
    </row>
    <row r="6106" spans="1:7">
      <c r="A6106" s="65"/>
      <c r="B6106" s="65"/>
      <c r="C6106" s="65"/>
      <c r="D6106" s="65"/>
      <c r="E6106" s="65"/>
      <c r="F6106" s="65"/>
      <c r="G6106" s="129"/>
    </row>
    <row r="6107" spans="1:7">
      <c r="A6107" s="65"/>
      <c r="B6107" s="65"/>
      <c r="C6107" s="65"/>
      <c r="D6107" s="65"/>
      <c r="E6107" s="65"/>
      <c r="F6107" s="65"/>
      <c r="G6107" s="129"/>
    </row>
    <row r="6108" spans="1:7">
      <c r="A6108" s="65"/>
      <c r="B6108" s="65"/>
      <c r="C6108" s="65"/>
      <c r="D6108" s="65"/>
      <c r="E6108" s="65"/>
      <c r="F6108" s="65"/>
      <c r="G6108" s="129"/>
    </row>
    <row r="6109" spans="1:7">
      <c r="A6109" s="65"/>
      <c r="B6109" s="65"/>
      <c r="C6109" s="65"/>
      <c r="D6109" s="65"/>
      <c r="E6109" s="65"/>
      <c r="F6109" s="65"/>
      <c r="G6109" s="129"/>
    </row>
    <row r="6110" spans="1:7">
      <c r="A6110" s="65"/>
      <c r="B6110" s="65"/>
      <c r="C6110" s="65"/>
      <c r="D6110" s="65"/>
      <c r="E6110" s="65"/>
      <c r="F6110" s="65"/>
      <c r="G6110" s="129"/>
    </row>
    <row r="6111" spans="1:7">
      <c r="A6111" s="65"/>
      <c r="B6111" s="65"/>
      <c r="C6111" s="65"/>
      <c r="D6111" s="65"/>
      <c r="E6111" s="65"/>
      <c r="F6111" s="65"/>
      <c r="G6111" s="129"/>
    </row>
    <row r="6112" spans="1:7">
      <c r="A6112" s="65"/>
      <c r="B6112" s="65"/>
      <c r="C6112" s="65"/>
      <c r="D6112" s="65"/>
      <c r="E6112" s="65"/>
      <c r="F6112" s="65"/>
      <c r="G6112" s="129"/>
    </row>
    <row r="6113" spans="1:7">
      <c r="A6113" s="65"/>
      <c r="B6113" s="65"/>
      <c r="C6113" s="65"/>
      <c r="D6113" s="65"/>
      <c r="E6113" s="65"/>
      <c r="F6113" s="65"/>
      <c r="G6113" s="129"/>
    </row>
    <row r="6114" spans="1:7">
      <c r="A6114" s="65"/>
      <c r="B6114" s="65"/>
      <c r="C6114" s="65"/>
      <c r="D6114" s="65"/>
      <c r="E6114" s="65"/>
      <c r="F6114" s="65"/>
      <c r="G6114" s="129"/>
    </row>
    <row r="6115" spans="1:7">
      <c r="A6115" s="65"/>
      <c r="B6115" s="65"/>
      <c r="C6115" s="65"/>
      <c r="D6115" s="65"/>
      <c r="E6115" s="65"/>
      <c r="F6115" s="65"/>
      <c r="G6115" s="129"/>
    </row>
    <row r="6116" spans="1:7">
      <c r="A6116" s="65"/>
      <c r="B6116" s="65"/>
      <c r="C6116" s="65"/>
      <c r="D6116" s="65"/>
      <c r="E6116" s="65"/>
      <c r="F6116" s="65"/>
      <c r="G6116" s="129"/>
    </row>
    <row r="6117" spans="1:7">
      <c r="A6117" s="65"/>
      <c r="B6117" s="65"/>
      <c r="C6117" s="65"/>
      <c r="D6117" s="65"/>
      <c r="E6117" s="65"/>
      <c r="F6117" s="65"/>
      <c r="G6117" s="129"/>
    </row>
    <row r="6118" spans="1:7">
      <c r="A6118" s="65"/>
      <c r="B6118" s="65"/>
      <c r="C6118" s="65"/>
      <c r="D6118" s="65"/>
      <c r="E6118" s="65"/>
      <c r="F6118" s="65"/>
      <c r="G6118" s="129"/>
    </row>
    <row r="6119" spans="1:7">
      <c r="A6119" s="65"/>
      <c r="B6119" s="65"/>
      <c r="C6119" s="65"/>
      <c r="D6119" s="65"/>
      <c r="E6119" s="65"/>
      <c r="F6119" s="65"/>
      <c r="G6119" s="129"/>
    </row>
    <row r="6120" spans="1:7">
      <c r="A6120" s="65"/>
      <c r="B6120" s="65"/>
      <c r="C6120" s="65"/>
      <c r="D6120" s="65"/>
      <c r="E6120" s="65"/>
      <c r="F6120" s="65"/>
      <c r="G6120" s="129"/>
    </row>
    <row r="6121" spans="1:7">
      <c r="A6121" s="65"/>
      <c r="B6121" s="65"/>
      <c r="C6121" s="65"/>
      <c r="D6121" s="65"/>
      <c r="E6121" s="65"/>
      <c r="F6121" s="65"/>
      <c r="G6121" s="129"/>
    </row>
    <row r="6122" spans="1:7">
      <c r="A6122" s="65"/>
      <c r="B6122" s="65"/>
      <c r="C6122" s="65"/>
      <c r="D6122" s="65"/>
      <c r="E6122" s="65"/>
      <c r="F6122" s="65"/>
      <c r="G6122" s="129"/>
    </row>
    <row r="6123" spans="1:7">
      <c r="A6123" s="65"/>
      <c r="B6123" s="65"/>
      <c r="C6123" s="65"/>
      <c r="D6123" s="65"/>
      <c r="E6123" s="65"/>
      <c r="F6123" s="65"/>
      <c r="G6123" s="129"/>
    </row>
    <row r="6124" spans="1:7">
      <c r="A6124" s="65"/>
      <c r="B6124" s="65"/>
      <c r="C6124" s="65"/>
      <c r="D6124" s="65"/>
      <c r="E6124" s="65"/>
      <c r="F6124" s="65"/>
      <c r="G6124" s="129"/>
    </row>
    <row r="6125" spans="1:7">
      <c r="A6125" s="65"/>
      <c r="B6125" s="65"/>
      <c r="C6125" s="65"/>
      <c r="D6125" s="65"/>
      <c r="E6125" s="65"/>
      <c r="F6125" s="65"/>
      <c r="G6125" s="129"/>
    </row>
    <row r="6126" spans="1:7">
      <c r="A6126" s="65"/>
      <c r="B6126" s="65"/>
      <c r="C6126" s="65"/>
      <c r="D6126" s="65"/>
      <c r="E6126" s="65"/>
      <c r="F6126" s="65"/>
      <c r="G6126" s="129"/>
    </row>
    <row r="6127" spans="1:7">
      <c r="A6127" s="65"/>
      <c r="B6127" s="65"/>
      <c r="C6127" s="65"/>
      <c r="D6127" s="65"/>
      <c r="E6127" s="65"/>
      <c r="F6127" s="65"/>
      <c r="G6127" s="129"/>
    </row>
    <row r="6128" spans="1:7">
      <c r="A6128" s="65"/>
      <c r="B6128" s="65"/>
      <c r="C6128" s="65"/>
      <c r="D6128" s="65"/>
      <c r="E6128" s="65"/>
      <c r="F6128" s="65"/>
      <c r="G6128" s="129"/>
    </row>
    <row r="6129" spans="1:7">
      <c r="A6129" s="65"/>
      <c r="B6129" s="65"/>
      <c r="C6129" s="65"/>
      <c r="D6129" s="65"/>
      <c r="E6129" s="65"/>
      <c r="F6129" s="65"/>
      <c r="G6129" s="129"/>
    </row>
    <row r="6130" spans="1:7">
      <c r="A6130" s="65"/>
      <c r="B6130" s="65"/>
      <c r="C6130" s="65"/>
      <c r="D6130" s="65"/>
      <c r="E6130" s="65"/>
      <c r="F6130" s="65"/>
      <c r="G6130" s="129"/>
    </row>
    <row r="6131" spans="1:7">
      <c r="A6131" s="65"/>
      <c r="B6131" s="65"/>
      <c r="C6131" s="65"/>
      <c r="D6131" s="65"/>
      <c r="E6131" s="65"/>
      <c r="F6131" s="65"/>
      <c r="G6131" s="129"/>
    </row>
    <row r="6132" spans="1:7">
      <c r="A6132" s="65"/>
      <c r="B6132" s="65"/>
      <c r="C6132" s="65"/>
      <c r="D6132" s="65"/>
      <c r="E6132" s="65"/>
      <c r="F6132" s="65"/>
      <c r="G6132" s="129"/>
    </row>
    <row r="6133" spans="1:7">
      <c r="A6133" s="65"/>
      <c r="B6133" s="65"/>
      <c r="C6133" s="65"/>
      <c r="D6133" s="65"/>
      <c r="E6133" s="65"/>
      <c r="F6133" s="65"/>
      <c r="G6133" s="129"/>
    </row>
    <row r="6134" spans="1:7">
      <c r="A6134" s="65"/>
      <c r="B6134" s="65"/>
      <c r="C6134" s="65"/>
      <c r="D6134" s="65"/>
      <c r="E6134" s="65"/>
      <c r="F6134" s="65"/>
      <c r="G6134" s="129"/>
    </row>
    <row r="6135" spans="1:7">
      <c r="A6135" s="65"/>
      <c r="B6135" s="65"/>
      <c r="C6135" s="65"/>
      <c r="D6135" s="65"/>
      <c r="E6135" s="65"/>
      <c r="F6135" s="65"/>
      <c r="G6135" s="129"/>
    </row>
    <row r="6136" spans="1:7">
      <c r="A6136" s="65"/>
      <c r="B6136" s="65"/>
      <c r="C6136" s="65"/>
      <c r="D6136" s="65"/>
      <c r="E6136" s="65"/>
      <c r="F6136" s="65"/>
      <c r="G6136" s="129"/>
    </row>
    <row r="6137" spans="1:7">
      <c r="A6137" s="65"/>
      <c r="B6137" s="65"/>
      <c r="C6137" s="65"/>
      <c r="D6137" s="65"/>
      <c r="E6137" s="65"/>
      <c r="F6137" s="65"/>
      <c r="G6137" s="129"/>
    </row>
    <row r="6138" spans="1:7">
      <c r="A6138" s="65"/>
      <c r="B6138" s="65"/>
      <c r="C6138" s="65"/>
      <c r="D6138" s="65"/>
      <c r="E6138" s="65"/>
      <c r="F6138" s="65"/>
      <c r="G6138" s="129"/>
    </row>
    <row r="6139" spans="1:7">
      <c r="A6139" s="65"/>
      <c r="B6139" s="65"/>
      <c r="C6139" s="65"/>
      <c r="D6139" s="65"/>
      <c r="E6139" s="65"/>
      <c r="F6139" s="65"/>
      <c r="G6139" s="129"/>
    </row>
    <row r="6140" spans="1:7">
      <c r="A6140" s="65"/>
      <c r="B6140" s="65"/>
      <c r="C6140" s="65"/>
      <c r="D6140" s="65"/>
      <c r="E6140" s="65"/>
      <c r="F6140" s="65"/>
      <c r="G6140" s="129"/>
    </row>
    <row r="6141" spans="1:7">
      <c r="A6141" s="65"/>
      <c r="B6141" s="65"/>
      <c r="C6141" s="65"/>
      <c r="D6141" s="65"/>
      <c r="E6141" s="65"/>
      <c r="F6141" s="65"/>
      <c r="G6141" s="129"/>
    </row>
    <row r="6142" spans="1:7">
      <c r="A6142" s="65"/>
      <c r="B6142" s="65"/>
      <c r="C6142" s="65"/>
      <c r="D6142" s="65"/>
      <c r="E6142" s="65"/>
      <c r="F6142" s="65"/>
      <c r="G6142" s="129"/>
    </row>
    <row r="6143" spans="1:7">
      <c r="A6143" s="65"/>
      <c r="B6143" s="65"/>
      <c r="C6143" s="65"/>
      <c r="D6143" s="65"/>
      <c r="E6143" s="65"/>
      <c r="F6143" s="65"/>
      <c r="G6143" s="129"/>
    </row>
    <row r="6144" spans="1:7">
      <c r="A6144" s="65"/>
      <c r="B6144" s="65"/>
      <c r="C6144" s="65"/>
      <c r="D6144" s="65"/>
      <c r="E6144" s="65"/>
      <c r="F6144" s="65"/>
      <c r="G6144" s="129"/>
    </row>
    <row r="6145" spans="1:7">
      <c r="A6145" s="65"/>
      <c r="B6145" s="65"/>
      <c r="C6145" s="65"/>
      <c r="D6145" s="65"/>
      <c r="E6145" s="65"/>
      <c r="F6145" s="65"/>
      <c r="G6145" s="129"/>
    </row>
    <row r="6146" spans="1:7">
      <c r="A6146" s="65"/>
      <c r="B6146" s="65"/>
      <c r="C6146" s="65"/>
      <c r="D6146" s="65"/>
      <c r="E6146" s="65"/>
      <c r="F6146" s="65"/>
      <c r="G6146" s="129"/>
    </row>
    <row r="6147" spans="1:7">
      <c r="A6147" s="65"/>
      <c r="B6147" s="65"/>
      <c r="C6147" s="65"/>
      <c r="D6147" s="65"/>
      <c r="E6147" s="65"/>
      <c r="F6147" s="65"/>
      <c r="G6147" s="129"/>
    </row>
    <row r="6148" spans="1:7">
      <c r="A6148" s="65"/>
      <c r="B6148" s="65"/>
      <c r="C6148" s="65"/>
      <c r="D6148" s="65"/>
      <c r="E6148" s="65"/>
      <c r="F6148" s="65"/>
      <c r="G6148" s="129"/>
    </row>
    <row r="6149" spans="1:7">
      <c r="A6149" s="65"/>
      <c r="B6149" s="65"/>
      <c r="C6149" s="65"/>
      <c r="D6149" s="65"/>
      <c r="E6149" s="65"/>
      <c r="F6149" s="65"/>
      <c r="G6149" s="129"/>
    </row>
    <row r="6150" spans="1:7">
      <c r="A6150" s="65"/>
      <c r="B6150" s="65"/>
      <c r="C6150" s="65"/>
      <c r="D6150" s="65"/>
      <c r="E6150" s="65"/>
      <c r="F6150" s="65"/>
      <c r="G6150" s="129"/>
    </row>
    <row r="6151" spans="1:7">
      <c r="A6151" s="65"/>
      <c r="B6151" s="65"/>
      <c r="C6151" s="65"/>
      <c r="D6151" s="65"/>
      <c r="E6151" s="65"/>
      <c r="F6151" s="65"/>
      <c r="G6151" s="129"/>
    </row>
    <row r="6152" spans="1:7">
      <c r="A6152" s="65"/>
      <c r="B6152" s="65"/>
      <c r="C6152" s="65"/>
      <c r="D6152" s="65"/>
      <c r="E6152" s="65"/>
      <c r="F6152" s="65"/>
      <c r="G6152" s="129"/>
    </row>
    <row r="6153" spans="1:7">
      <c r="A6153" s="65"/>
      <c r="B6153" s="65"/>
      <c r="C6153" s="65"/>
      <c r="D6153" s="65"/>
      <c r="E6153" s="65"/>
      <c r="F6153" s="65"/>
      <c r="G6153" s="129"/>
    </row>
    <row r="6154" spans="1:7">
      <c r="A6154" s="65"/>
      <c r="B6154" s="65"/>
      <c r="C6154" s="65"/>
      <c r="D6154" s="65"/>
      <c r="E6154" s="65"/>
      <c r="F6154" s="65"/>
      <c r="G6154" s="129"/>
    </row>
    <row r="6155" spans="1:7">
      <c r="A6155" s="65"/>
      <c r="B6155" s="65"/>
      <c r="C6155" s="65"/>
      <c r="D6155" s="65"/>
      <c r="E6155" s="65"/>
      <c r="F6155" s="65"/>
      <c r="G6155" s="129"/>
    </row>
    <row r="6156" spans="1:7">
      <c r="A6156" s="65"/>
      <c r="B6156" s="65"/>
      <c r="C6156" s="65"/>
      <c r="D6156" s="65"/>
      <c r="E6156" s="65"/>
      <c r="F6156" s="65"/>
      <c r="G6156" s="129"/>
    </row>
    <row r="6157" spans="1:7">
      <c r="A6157" s="65"/>
      <c r="B6157" s="65"/>
      <c r="C6157" s="65"/>
      <c r="D6157" s="65"/>
      <c r="E6157" s="65"/>
      <c r="F6157" s="65"/>
      <c r="G6157" s="129"/>
    </row>
    <row r="6158" spans="1:7">
      <c r="A6158" s="65"/>
      <c r="B6158" s="65"/>
      <c r="C6158" s="65"/>
      <c r="D6158" s="65"/>
      <c r="E6158" s="65"/>
      <c r="F6158" s="65"/>
      <c r="G6158" s="129"/>
    </row>
    <row r="6159" spans="1:7">
      <c r="A6159" s="65"/>
      <c r="B6159" s="65"/>
      <c r="C6159" s="65"/>
      <c r="D6159" s="65"/>
      <c r="E6159" s="65"/>
      <c r="F6159" s="65"/>
      <c r="G6159" s="129"/>
    </row>
    <row r="6160" spans="1:7">
      <c r="A6160" s="65"/>
      <c r="B6160" s="65"/>
      <c r="C6160" s="65"/>
      <c r="D6160" s="65"/>
      <c r="E6160" s="65"/>
      <c r="F6160" s="65"/>
      <c r="G6160" s="129"/>
    </row>
    <row r="6161" spans="1:7">
      <c r="A6161" s="65"/>
      <c r="B6161" s="65"/>
      <c r="C6161" s="65"/>
      <c r="D6161" s="65"/>
      <c r="E6161" s="65"/>
      <c r="F6161" s="65"/>
      <c r="G6161" s="129"/>
    </row>
    <row r="6162" spans="1:7">
      <c r="A6162" s="65"/>
      <c r="B6162" s="65"/>
      <c r="C6162" s="65"/>
      <c r="D6162" s="65"/>
      <c r="E6162" s="65"/>
      <c r="F6162" s="65"/>
      <c r="G6162" s="129"/>
    </row>
    <row r="6163" spans="1:7">
      <c r="A6163" s="65"/>
      <c r="B6163" s="65"/>
      <c r="C6163" s="65"/>
      <c r="D6163" s="65"/>
      <c r="E6163" s="65"/>
      <c r="F6163" s="65"/>
      <c r="G6163" s="129"/>
    </row>
    <row r="6164" spans="1:7">
      <c r="A6164" s="65"/>
      <c r="B6164" s="65"/>
      <c r="C6164" s="65"/>
      <c r="D6164" s="65"/>
      <c r="E6164" s="65"/>
      <c r="F6164" s="65"/>
      <c r="G6164" s="129"/>
    </row>
    <row r="6165" spans="1:7">
      <c r="A6165" s="65"/>
      <c r="B6165" s="65"/>
      <c r="C6165" s="65"/>
      <c r="D6165" s="65"/>
      <c r="E6165" s="65"/>
      <c r="F6165" s="65"/>
      <c r="G6165" s="129"/>
    </row>
    <row r="6166" spans="1:7">
      <c r="A6166" s="65"/>
      <c r="B6166" s="65"/>
      <c r="C6166" s="65"/>
      <c r="D6166" s="65"/>
      <c r="E6166" s="65"/>
      <c r="F6166" s="65"/>
      <c r="G6166" s="129"/>
    </row>
    <row r="6167" spans="1:7">
      <c r="A6167" s="65"/>
      <c r="B6167" s="65"/>
      <c r="C6167" s="65"/>
      <c r="D6167" s="65"/>
      <c r="E6167" s="65"/>
      <c r="F6167" s="65"/>
      <c r="G6167" s="129"/>
    </row>
    <row r="6168" spans="1:7">
      <c r="A6168" s="65"/>
      <c r="B6168" s="65"/>
      <c r="C6168" s="65"/>
      <c r="D6168" s="65"/>
      <c r="E6168" s="65"/>
      <c r="F6168" s="65"/>
      <c r="G6168" s="129"/>
    </row>
    <row r="6169" spans="1:7">
      <c r="A6169" s="65"/>
      <c r="B6169" s="65"/>
      <c r="C6169" s="65"/>
      <c r="D6169" s="65"/>
      <c r="E6169" s="65"/>
      <c r="F6169" s="65"/>
      <c r="G6169" s="129"/>
    </row>
    <row r="6170" spans="1:7">
      <c r="A6170" s="65"/>
      <c r="B6170" s="65"/>
      <c r="C6170" s="65"/>
      <c r="D6170" s="65"/>
      <c r="E6170" s="65"/>
      <c r="F6170" s="65"/>
      <c r="G6170" s="129"/>
    </row>
    <row r="6171" spans="1:7">
      <c r="A6171" s="65"/>
      <c r="B6171" s="65"/>
      <c r="C6171" s="65"/>
      <c r="D6171" s="65"/>
      <c r="E6171" s="65"/>
      <c r="F6171" s="65"/>
      <c r="G6171" s="129"/>
    </row>
    <row r="6172" spans="1:7">
      <c r="A6172" s="65"/>
      <c r="B6172" s="65"/>
      <c r="C6172" s="65"/>
      <c r="D6172" s="65"/>
      <c r="E6172" s="65"/>
      <c r="F6172" s="65"/>
      <c r="G6172" s="129"/>
    </row>
    <row r="6173" spans="1:7">
      <c r="A6173" s="65"/>
      <c r="B6173" s="65"/>
      <c r="C6173" s="65"/>
      <c r="D6173" s="65"/>
      <c r="E6173" s="65"/>
      <c r="F6173" s="65"/>
      <c r="G6173" s="129"/>
    </row>
    <row r="6174" spans="1:7">
      <c r="A6174" s="65"/>
      <c r="B6174" s="65"/>
      <c r="C6174" s="65"/>
      <c r="D6174" s="65"/>
      <c r="E6174" s="65"/>
      <c r="F6174" s="65"/>
      <c r="G6174" s="129"/>
    </row>
    <row r="6175" spans="1:7">
      <c r="A6175" s="65"/>
      <c r="B6175" s="65"/>
      <c r="C6175" s="65"/>
      <c r="D6175" s="65"/>
      <c r="E6175" s="65"/>
      <c r="F6175" s="65"/>
      <c r="G6175" s="129"/>
    </row>
    <row r="6176" spans="1:7">
      <c r="A6176" s="65"/>
      <c r="B6176" s="65"/>
      <c r="C6176" s="65"/>
      <c r="D6176" s="65"/>
      <c r="E6176" s="65"/>
      <c r="F6176" s="65"/>
      <c r="G6176" s="129"/>
    </row>
    <row r="6177" spans="1:7">
      <c r="A6177" s="65"/>
      <c r="B6177" s="65"/>
      <c r="C6177" s="65"/>
      <c r="D6177" s="65"/>
      <c r="E6177" s="65"/>
      <c r="F6177" s="65"/>
      <c r="G6177" s="129"/>
    </row>
    <row r="6178" spans="1:7">
      <c r="A6178" s="65"/>
      <c r="B6178" s="65"/>
      <c r="C6178" s="65"/>
      <c r="D6178" s="65"/>
      <c r="E6178" s="65"/>
      <c r="F6178" s="65"/>
      <c r="G6178" s="129"/>
    </row>
    <row r="6179" spans="1:7">
      <c r="A6179" s="65"/>
      <c r="B6179" s="65"/>
      <c r="C6179" s="65"/>
      <c r="D6179" s="65"/>
      <c r="E6179" s="65"/>
      <c r="F6179" s="65"/>
      <c r="G6179" s="129"/>
    </row>
    <row r="6180" spans="1:7">
      <c r="A6180" s="65"/>
      <c r="B6180" s="65"/>
      <c r="C6180" s="65"/>
      <c r="D6180" s="65"/>
      <c r="E6180" s="65"/>
      <c r="F6180" s="65"/>
      <c r="G6180" s="129"/>
    </row>
    <row r="6181" spans="1:7">
      <c r="A6181" s="65"/>
      <c r="B6181" s="65"/>
      <c r="C6181" s="65"/>
      <c r="D6181" s="65"/>
      <c r="E6181" s="65"/>
      <c r="F6181" s="65"/>
      <c r="G6181" s="129"/>
    </row>
    <row r="6182" spans="1:7">
      <c r="A6182" s="65"/>
      <c r="B6182" s="65"/>
      <c r="C6182" s="65"/>
      <c r="D6182" s="65"/>
      <c r="E6182" s="65"/>
      <c r="F6182" s="65"/>
      <c r="G6182" s="129"/>
    </row>
    <row r="6183" spans="1:7">
      <c r="A6183" s="65"/>
      <c r="B6183" s="65"/>
      <c r="C6183" s="65"/>
      <c r="D6183" s="65"/>
      <c r="E6183" s="65"/>
      <c r="F6183" s="65"/>
      <c r="G6183" s="129"/>
    </row>
    <row r="6184" spans="1:7">
      <c r="A6184" s="65"/>
      <c r="B6184" s="65"/>
      <c r="C6184" s="65"/>
      <c r="D6184" s="65"/>
      <c r="E6184" s="65"/>
      <c r="F6184" s="65"/>
      <c r="G6184" s="129"/>
    </row>
    <row r="6185" spans="1:7">
      <c r="A6185" s="65"/>
      <c r="B6185" s="65"/>
      <c r="C6185" s="65"/>
      <c r="D6185" s="65"/>
      <c r="E6185" s="65"/>
      <c r="F6185" s="65"/>
      <c r="G6185" s="129"/>
    </row>
    <row r="6186" spans="1:7">
      <c r="A6186" s="65"/>
      <c r="B6186" s="65"/>
      <c r="C6186" s="65"/>
      <c r="D6186" s="65"/>
      <c r="E6186" s="65"/>
      <c r="F6186" s="65"/>
      <c r="G6186" s="129"/>
    </row>
    <row r="6187" spans="1:7">
      <c r="A6187" s="65"/>
      <c r="B6187" s="65"/>
      <c r="C6187" s="65"/>
      <c r="D6187" s="65"/>
      <c r="E6187" s="65"/>
      <c r="F6187" s="65"/>
      <c r="G6187" s="129"/>
    </row>
    <row r="6188" spans="1:7">
      <c r="A6188" s="65"/>
      <c r="B6188" s="65"/>
      <c r="C6188" s="65"/>
      <c r="D6188" s="65"/>
      <c r="E6188" s="65"/>
      <c r="F6188" s="65"/>
      <c r="G6188" s="129"/>
    </row>
    <row r="6189" spans="1:7">
      <c r="A6189" s="65"/>
      <c r="B6189" s="65"/>
      <c r="C6189" s="65"/>
      <c r="D6189" s="65"/>
      <c r="E6189" s="65"/>
      <c r="F6189" s="65"/>
      <c r="G6189" s="129"/>
    </row>
    <row r="6190" spans="1:7">
      <c r="A6190" s="65"/>
      <c r="B6190" s="65"/>
      <c r="C6190" s="65"/>
      <c r="D6190" s="65"/>
      <c r="E6190" s="65"/>
      <c r="F6190" s="65"/>
      <c r="G6190" s="129"/>
    </row>
    <row r="6191" spans="1:7">
      <c r="A6191" s="65"/>
      <c r="B6191" s="65"/>
      <c r="C6191" s="65"/>
      <c r="D6191" s="65"/>
      <c r="E6191" s="65"/>
      <c r="F6191" s="65"/>
      <c r="G6191" s="129"/>
    </row>
    <row r="6192" spans="1:7">
      <c r="A6192" s="65"/>
      <c r="B6192" s="65"/>
      <c r="C6192" s="65"/>
      <c r="D6192" s="65"/>
      <c r="E6192" s="65"/>
      <c r="F6192" s="65"/>
      <c r="G6192" s="129"/>
    </row>
    <row r="6193" spans="1:7">
      <c r="A6193" s="65"/>
      <c r="B6193" s="65"/>
      <c r="C6193" s="65"/>
      <c r="D6193" s="65"/>
      <c r="E6193" s="65"/>
      <c r="F6193" s="65"/>
      <c r="G6193" s="129"/>
    </row>
    <row r="6194" spans="1:7">
      <c r="A6194" s="65"/>
      <c r="B6194" s="65"/>
      <c r="C6194" s="65"/>
      <c r="D6194" s="65"/>
      <c r="E6194" s="65"/>
      <c r="F6194" s="65"/>
      <c r="G6194" s="129"/>
    </row>
    <row r="6195" spans="1:7">
      <c r="A6195" s="65"/>
      <c r="B6195" s="65"/>
      <c r="C6195" s="65"/>
      <c r="D6195" s="65"/>
      <c r="E6195" s="65"/>
      <c r="F6195" s="65"/>
      <c r="G6195" s="129"/>
    </row>
    <row r="6196" spans="1:7">
      <c r="A6196" s="65"/>
      <c r="B6196" s="65"/>
      <c r="C6196" s="65"/>
      <c r="D6196" s="65"/>
      <c r="E6196" s="65"/>
      <c r="F6196" s="65"/>
      <c r="G6196" s="129"/>
    </row>
    <row r="6197" spans="1:7">
      <c r="A6197" s="65"/>
      <c r="B6197" s="65"/>
      <c r="C6197" s="65"/>
      <c r="D6197" s="65"/>
      <c r="E6197" s="65"/>
      <c r="F6197" s="65"/>
      <c r="G6197" s="129"/>
    </row>
    <row r="6198" spans="1:7">
      <c r="A6198" s="65"/>
      <c r="B6198" s="65"/>
      <c r="C6198" s="65"/>
      <c r="D6198" s="65"/>
      <c r="E6198" s="65"/>
      <c r="F6198" s="65"/>
      <c r="G6198" s="129"/>
    </row>
    <row r="6199" spans="1:7">
      <c r="A6199" s="65"/>
      <c r="B6199" s="65"/>
      <c r="C6199" s="65"/>
      <c r="D6199" s="65"/>
      <c r="E6199" s="65"/>
      <c r="F6199" s="65"/>
      <c r="G6199" s="129"/>
    </row>
    <row r="6200" spans="1:7">
      <c r="A6200" s="65"/>
      <c r="B6200" s="65"/>
      <c r="C6200" s="65"/>
      <c r="D6200" s="65"/>
      <c r="E6200" s="65"/>
      <c r="F6200" s="65"/>
      <c r="G6200" s="129"/>
    </row>
    <row r="6201" spans="1:7">
      <c r="A6201" s="65"/>
      <c r="B6201" s="65"/>
      <c r="C6201" s="65"/>
      <c r="D6201" s="65"/>
      <c r="E6201" s="65"/>
      <c r="F6201" s="65"/>
      <c r="G6201" s="129"/>
    </row>
    <row r="6202" spans="1:7">
      <c r="A6202" s="65"/>
      <c r="B6202" s="65"/>
      <c r="C6202" s="65"/>
      <c r="D6202" s="65"/>
      <c r="E6202" s="65"/>
      <c r="F6202" s="65"/>
      <c r="G6202" s="129"/>
    </row>
    <row r="6203" spans="1:7">
      <c r="A6203" s="65"/>
      <c r="B6203" s="65"/>
      <c r="C6203" s="65"/>
      <c r="D6203" s="65"/>
      <c r="E6203" s="65"/>
      <c r="F6203" s="65"/>
      <c r="G6203" s="129"/>
    </row>
    <row r="6204" spans="1:7">
      <c r="A6204" s="65"/>
      <c r="B6204" s="65"/>
      <c r="C6204" s="65"/>
      <c r="D6204" s="65"/>
      <c r="E6204" s="65"/>
      <c r="F6204" s="65"/>
      <c r="G6204" s="129"/>
    </row>
    <row r="6205" spans="1:7">
      <c r="A6205" s="65"/>
      <c r="B6205" s="65"/>
      <c r="C6205" s="65"/>
      <c r="D6205" s="65"/>
      <c r="E6205" s="65"/>
      <c r="F6205" s="65"/>
      <c r="G6205" s="129"/>
    </row>
    <row r="6206" spans="1:7">
      <c r="A6206" s="65"/>
      <c r="B6206" s="65"/>
      <c r="C6206" s="65"/>
      <c r="D6206" s="65"/>
      <c r="E6206" s="65"/>
      <c r="F6206" s="65"/>
      <c r="G6206" s="129"/>
    </row>
    <row r="6207" spans="1:7">
      <c r="A6207" s="65"/>
      <c r="B6207" s="65"/>
      <c r="C6207" s="65"/>
      <c r="D6207" s="65"/>
      <c r="E6207" s="65"/>
      <c r="F6207" s="65"/>
      <c r="G6207" s="129"/>
    </row>
    <row r="6208" spans="1:7">
      <c r="A6208" s="65"/>
      <c r="B6208" s="65"/>
      <c r="C6208" s="65"/>
      <c r="D6208" s="65"/>
      <c r="E6208" s="65"/>
      <c r="F6208" s="65"/>
      <c r="G6208" s="129"/>
    </row>
    <row r="6209" spans="1:7">
      <c r="A6209" s="65"/>
      <c r="B6209" s="65"/>
      <c r="C6209" s="65"/>
      <c r="D6209" s="65"/>
      <c r="E6209" s="65"/>
      <c r="F6209" s="65"/>
      <c r="G6209" s="129"/>
    </row>
    <row r="6210" spans="1:7">
      <c r="A6210" s="65"/>
      <c r="B6210" s="65"/>
      <c r="C6210" s="65"/>
      <c r="D6210" s="65"/>
      <c r="E6210" s="65"/>
      <c r="F6210" s="65"/>
      <c r="G6210" s="129"/>
    </row>
    <row r="6211" spans="1:7">
      <c r="A6211" s="65"/>
      <c r="B6211" s="65"/>
      <c r="C6211" s="65"/>
      <c r="D6211" s="65"/>
      <c r="E6211" s="65"/>
      <c r="F6211" s="65"/>
      <c r="G6211" s="129"/>
    </row>
    <row r="6212" spans="1:7">
      <c r="A6212" s="65"/>
      <c r="B6212" s="65"/>
      <c r="C6212" s="65"/>
      <c r="D6212" s="65"/>
      <c r="E6212" s="65"/>
      <c r="F6212" s="65"/>
      <c r="G6212" s="129"/>
    </row>
    <row r="6213" spans="1:7">
      <c r="A6213" s="65"/>
      <c r="B6213" s="65"/>
      <c r="C6213" s="65"/>
      <c r="D6213" s="65"/>
      <c r="E6213" s="65"/>
      <c r="F6213" s="65"/>
      <c r="G6213" s="129"/>
    </row>
    <row r="6214" spans="1:7">
      <c r="A6214" s="65"/>
      <c r="B6214" s="65"/>
      <c r="C6214" s="65"/>
      <c r="D6214" s="65"/>
      <c r="E6214" s="65"/>
      <c r="F6214" s="65"/>
      <c r="G6214" s="129"/>
    </row>
    <row r="6215" spans="1:7">
      <c r="A6215" s="65"/>
      <c r="B6215" s="65"/>
      <c r="C6215" s="65"/>
      <c r="D6215" s="65"/>
      <c r="E6215" s="65"/>
      <c r="F6215" s="65"/>
      <c r="G6215" s="129"/>
    </row>
    <row r="6216" spans="1:7">
      <c r="A6216" s="65"/>
      <c r="B6216" s="65"/>
      <c r="C6216" s="65"/>
      <c r="D6216" s="65"/>
      <c r="E6216" s="65"/>
      <c r="F6216" s="65"/>
      <c r="G6216" s="129"/>
    </row>
    <row r="6217" spans="1:7">
      <c r="A6217" s="65"/>
      <c r="B6217" s="65"/>
      <c r="C6217" s="65"/>
      <c r="D6217" s="65"/>
      <c r="E6217" s="65"/>
      <c r="F6217" s="65"/>
      <c r="G6217" s="129"/>
    </row>
    <row r="6218" spans="1:7">
      <c r="A6218" s="65"/>
      <c r="B6218" s="65"/>
      <c r="C6218" s="65"/>
      <c r="D6218" s="65"/>
      <c r="E6218" s="65"/>
      <c r="F6218" s="65"/>
      <c r="G6218" s="129"/>
    </row>
    <row r="6219" spans="1:7">
      <c r="A6219" s="65"/>
      <c r="B6219" s="65"/>
      <c r="C6219" s="65"/>
      <c r="D6219" s="65"/>
      <c r="E6219" s="65"/>
      <c r="F6219" s="65"/>
      <c r="G6219" s="129"/>
    </row>
    <row r="6220" spans="1:7">
      <c r="A6220" s="65"/>
      <c r="B6220" s="65"/>
      <c r="C6220" s="65"/>
      <c r="D6220" s="65"/>
      <c r="E6220" s="65"/>
      <c r="F6220" s="65"/>
      <c r="G6220" s="129"/>
    </row>
    <row r="6221" spans="1:7">
      <c r="A6221" s="65"/>
      <c r="B6221" s="65"/>
      <c r="C6221" s="65"/>
      <c r="D6221" s="65"/>
      <c r="E6221" s="65"/>
      <c r="F6221" s="65"/>
      <c r="G6221" s="129"/>
    </row>
    <row r="6222" spans="1:7">
      <c r="A6222" s="65"/>
      <c r="B6222" s="65"/>
      <c r="C6222" s="65"/>
      <c r="D6222" s="65"/>
      <c r="E6222" s="65"/>
      <c r="F6222" s="65"/>
      <c r="G6222" s="129"/>
    </row>
    <row r="6223" spans="1:7">
      <c r="A6223" s="65"/>
      <c r="B6223" s="65"/>
      <c r="C6223" s="65"/>
      <c r="D6223" s="65"/>
      <c r="E6223" s="65"/>
      <c r="F6223" s="65"/>
      <c r="G6223" s="129"/>
    </row>
    <row r="6224" spans="1:7">
      <c r="A6224" s="65"/>
      <c r="B6224" s="65"/>
      <c r="C6224" s="65"/>
      <c r="D6224" s="65"/>
      <c r="E6224" s="65"/>
      <c r="F6224" s="65"/>
      <c r="G6224" s="129"/>
    </row>
    <row r="6225" spans="1:7">
      <c r="A6225" s="65"/>
      <c r="B6225" s="65"/>
      <c r="C6225" s="65"/>
      <c r="D6225" s="65"/>
      <c r="E6225" s="65"/>
      <c r="F6225" s="65"/>
      <c r="G6225" s="129"/>
    </row>
    <row r="6226" spans="1:7">
      <c r="A6226" s="65"/>
      <c r="B6226" s="65"/>
      <c r="C6226" s="65"/>
      <c r="D6226" s="65"/>
      <c r="E6226" s="65"/>
      <c r="F6226" s="65"/>
      <c r="G6226" s="129"/>
    </row>
    <row r="6227" spans="1:7">
      <c r="A6227" s="65"/>
      <c r="B6227" s="65"/>
      <c r="C6227" s="65"/>
      <c r="D6227" s="65"/>
      <c r="E6227" s="65"/>
      <c r="F6227" s="65"/>
      <c r="G6227" s="129"/>
    </row>
    <row r="6228" spans="1:7">
      <c r="A6228" s="65"/>
      <c r="B6228" s="65"/>
      <c r="C6228" s="65"/>
      <c r="D6228" s="65"/>
      <c r="E6228" s="65"/>
      <c r="F6228" s="65"/>
      <c r="G6228" s="129"/>
    </row>
    <row r="6229" spans="1:7">
      <c r="A6229" s="65"/>
      <c r="B6229" s="65"/>
      <c r="C6229" s="65"/>
      <c r="D6229" s="65"/>
      <c r="E6229" s="65"/>
      <c r="F6229" s="65"/>
      <c r="G6229" s="129"/>
    </row>
    <row r="6230" spans="1:7">
      <c r="A6230" s="65"/>
      <c r="B6230" s="65"/>
      <c r="C6230" s="65"/>
      <c r="D6230" s="65"/>
      <c r="E6230" s="65"/>
      <c r="F6230" s="65"/>
      <c r="G6230" s="129"/>
    </row>
    <row r="6231" spans="1:7">
      <c r="A6231" s="65"/>
      <c r="B6231" s="65"/>
      <c r="C6231" s="65"/>
      <c r="D6231" s="65"/>
      <c r="E6231" s="65"/>
      <c r="F6231" s="65"/>
      <c r="G6231" s="129"/>
    </row>
    <row r="6232" spans="1:7">
      <c r="A6232" s="65"/>
      <c r="B6232" s="65"/>
      <c r="C6232" s="65"/>
      <c r="D6232" s="65"/>
      <c r="E6232" s="65"/>
      <c r="F6232" s="65"/>
      <c r="G6232" s="129"/>
    </row>
    <row r="6233" spans="1:7">
      <c r="A6233" s="65"/>
      <c r="B6233" s="65"/>
      <c r="C6233" s="65"/>
      <c r="D6233" s="65"/>
      <c r="E6233" s="65"/>
      <c r="F6233" s="65"/>
      <c r="G6233" s="129"/>
    </row>
    <row r="6234" spans="1:7">
      <c r="A6234" s="65"/>
      <c r="B6234" s="65"/>
      <c r="C6234" s="65"/>
      <c r="D6234" s="65"/>
      <c r="E6234" s="65"/>
      <c r="F6234" s="65"/>
      <c r="G6234" s="129"/>
    </row>
    <row r="6235" spans="1:7">
      <c r="A6235" s="65"/>
      <c r="B6235" s="65"/>
      <c r="C6235" s="65"/>
      <c r="D6235" s="65"/>
      <c r="E6235" s="65"/>
      <c r="F6235" s="65"/>
      <c r="G6235" s="129"/>
    </row>
    <row r="6236" spans="1:7">
      <c r="A6236" s="65"/>
      <c r="B6236" s="65"/>
      <c r="C6236" s="65"/>
      <c r="D6236" s="65"/>
      <c r="E6236" s="65"/>
      <c r="F6236" s="65"/>
      <c r="G6236" s="129"/>
    </row>
    <row r="6237" spans="1:7">
      <c r="A6237" s="65"/>
      <c r="B6237" s="65"/>
      <c r="C6237" s="65"/>
      <c r="D6237" s="65"/>
      <c r="E6237" s="65"/>
      <c r="F6237" s="65"/>
      <c r="G6237" s="129"/>
    </row>
    <row r="6238" spans="1:7">
      <c r="A6238" s="65"/>
      <c r="B6238" s="65"/>
      <c r="C6238" s="65"/>
      <c r="D6238" s="65"/>
      <c r="E6238" s="65"/>
      <c r="F6238" s="65"/>
      <c r="G6238" s="129"/>
    </row>
    <row r="6239" spans="1:7">
      <c r="A6239" s="65"/>
      <c r="B6239" s="65"/>
      <c r="C6239" s="65"/>
      <c r="D6239" s="65"/>
      <c r="E6239" s="65"/>
      <c r="F6239" s="65"/>
      <c r="G6239" s="129"/>
    </row>
    <row r="6240" spans="1:7">
      <c r="A6240" s="65"/>
      <c r="B6240" s="65"/>
      <c r="C6240" s="65"/>
      <c r="D6240" s="65"/>
      <c r="E6240" s="65"/>
      <c r="F6240" s="65"/>
      <c r="G6240" s="129"/>
    </row>
    <row r="6241" spans="1:7">
      <c r="A6241" s="65"/>
      <c r="B6241" s="65"/>
      <c r="C6241" s="65"/>
      <c r="D6241" s="65"/>
      <c r="E6241" s="65"/>
      <c r="F6241" s="65"/>
      <c r="G6241" s="129"/>
    </row>
    <row r="6242" spans="1:7">
      <c r="A6242" s="65"/>
      <c r="B6242" s="65"/>
      <c r="C6242" s="65"/>
      <c r="D6242" s="65"/>
      <c r="E6242" s="65"/>
      <c r="F6242" s="65"/>
      <c r="G6242" s="129"/>
    </row>
    <row r="6243" spans="1:7">
      <c r="A6243" s="65"/>
      <c r="B6243" s="65"/>
      <c r="C6243" s="65"/>
      <c r="D6243" s="65"/>
      <c r="E6243" s="65"/>
      <c r="F6243" s="65"/>
      <c r="G6243" s="129"/>
    </row>
    <row r="6244" spans="1:7">
      <c r="A6244" s="65"/>
      <c r="B6244" s="65"/>
      <c r="C6244" s="65"/>
      <c r="D6244" s="65"/>
      <c r="E6244" s="65"/>
      <c r="F6244" s="65"/>
      <c r="G6244" s="129"/>
    </row>
    <row r="6245" spans="1:7">
      <c r="A6245" s="65"/>
      <c r="B6245" s="65"/>
      <c r="C6245" s="65"/>
      <c r="D6245" s="65"/>
      <c r="E6245" s="65"/>
      <c r="F6245" s="65"/>
      <c r="G6245" s="129"/>
    </row>
    <row r="6246" spans="1:7">
      <c r="A6246" s="65"/>
      <c r="B6246" s="65"/>
      <c r="C6246" s="65"/>
      <c r="D6246" s="65"/>
      <c r="E6246" s="65"/>
      <c r="F6246" s="65"/>
      <c r="G6246" s="129"/>
    </row>
    <row r="6247" spans="1:7">
      <c r="A6247" s="65"/>
      <c r="B6247" s="65"/>
      <c r="C6247" s="65"/>
      <c r="D6247" s="65"/>
      <c r="E6247" s="65"/>
      <c r="F6247" s="65"/>
      <c r="G6247" s="129"/>
    </row>
    <row r="6248" spans="1:7">
      <c r="A6248" s="65"/>
      <c r="B6248" s="65"/>
      <c r="C6248" s="65"/>
      <c r="D6248" s="65"/>
      <c r="E6248" s="65"/>
      <c r="F6248" s="65"/>
      <c r="G6248" s="129"/>
    </row>
    <row r="6249" spans="1:7">
      <c r="A6249" s="65"/>
      <c r="B6249" s="65"/>
      <c r="C6249" s="65"/>
      <c r="D6249" s="65"/>
      <c r="E6249" s="65"/>
      <c r="F6249" s="65"/>
      <c r="G6249" s="129"/>
    </row>
    <row r="6250" spans="1:7">
      <c r="A6250" s="65"/>
      <c r="B6250" s="65"/>
      <c r="C6250" s="65"/>
      <c r="D6250" s="65"/>
      <c r="E6250" s="65"/>
      <c r="F6250" s="65"/>
      <c r="G6250" s="129"/>
    </row>
    <row r="6251" spans="1:7">
      <c r="A6251" s="65"/>
      <c r="B6251" s="65"/>
      <c r="C6251" s="65"/>
      <c r="D6251" s="65"/>
      <c r="E6251" s="65"/>
      <c r="F6251" s="65"/>
      <c r="G6251" s="129"/>
    </row>
    <row r="6252" spans="1:7">
      <c r="A6252" s="65"/>
      <c r="B6252" s="65"/>
      <c r="C6252" s="65"/>
      <c r="D6252" s="65"/>
      <c r="E6252" s="65"/>
      <c r="F6252" s="65"/>
      <c r="G6252" s="129"/>
    </row>
    <row r="6253" spans="1:7">
      <c r="A6253" s="65"/>
      <c r="B6253" s="65"/>
      <c r="C6253" s="65"/>
      <c r="D6253" s="65"/>
      <c r="E6253" s="65"/>
      <c r="F6253" s="65"/>
      <c r="G6253" s="129"/>
    </row>
    <row r="6254" spans="1:7">
      <c r="A6254" s="65"/>
      <c r="B6254" s="65"/>
      <c r="C6254" s="65"/>
      <c r="D6254" s="65"/>
      <c r="E6254" s="65"/>
      <c r="F6254" s="65"/>
      <c r="G6254" s="129"/>
    </row>
    <row r="6255" spans="1:7">
      <c r="A6255" s="65"/>
      <c r="B6255" s="65"/>
      <c r="C6255" s="65"/>
      <c r="D6255" s="65"/>
      <c r="E6255" s="65"/>
      <c r="F6255" s="65"/>
      <c r="G6255" s="129"/>
    </row>
    <row r="6256" spans="1:7">
      <c r="A6256" s="65"/>
      <c r="B6256" s="65"/>
      <c r="C6256" s="65"/>
      <c r="D6256" s="65"/>
      <c r="E6256" s="65"/>
      <c r="F6256" s="65"/>
      <c r="G6256" s="129"/>
    </row>
    <row r="6257" spans="1:7">
      <c r="A6257" s="65"/>
      <c r="B6257" s="65"/>
      <c r="C6257" s="65"/>
      <c r="D6257" s="65"/>
      <c r="E6257" s="65"/>
      <c r="F6257" s="65"/>
      <c r="G6257" s="129"/>
    </row>
    <row r="6258" spans="1:7">
      <c r="A6258" s="65"/>
      <c r="B6258" s="65"/>
      <c r="C6258" s="65"/>
      <c r="D6258" s="65"/>
      <c r="E6258" s="65"/>
      <c r="F6258" s="65"/>
      <c r="G6258" s="129"/>
    </row>
    <row r="6259" spans="1:7">
      <c r="A6259" s="65"/>
      <c r="B6259" s="65"/>
      <c r="C6259" s="65"/>
      <c r="D6259" s="65"/>
      <c r="E6259" s="65"/>
      <c r="F6259" s="65"/>
      <c r="G6259" s="129"/>
    </row>
    <row r="6260" spans="1:7">
      <c r="A6260" s="65"/>
      <c r="B6260" s="65"/>
      <c r="C6260" s="65"/>
      <c r="D6260" s="65"/>
      <c r="E6260" s="65"/>
      <c r="F6260" s="65"/>
      <c r="G6260" s="129"/>
    </row>
    <row r="6261" spans="1:7">
      <c r="A6261" s="65"/>
      <c r="B6261" s="65"/>
      <c r="C6261" s="65"/>
      <c r="D6261" s="65"/>
      <c r="E6261" s="65"/>
      <c r="F6261" s="65"/>
      <c r="G6261" s="129"/>
    </row>
    <row r="6262" spans="1:7">
      <c r="A6262" s="65"/>
      <c r="B6262" s="65"/>
      <c r="C6262" s="65"/>
      <c r="D6262" s="65"/>
      <c r="E6262" s="65"/>
      <c r="F6262" s="65"/>
      <c r="G6262" s="129"/>
    </row>
    <row r="6263" spans="1:7">
      <c r="A6263" s="65"/>
      <c r="B6263" s="65"/>
      <c r="C6263" s="65"/>
      <c r="D6263" s="65"/>
      <c r="E6263" s="65"/>
      <c r="F6263" s="65"/>
      <c r="G6263" s="129"/>
    </row>
    <row r="6264" spans="1:7">
      <c r="A6264" s="65"/>
      <c r="B6264" s="65"/>
      <c r="C6264" s="65"/>
      <c r="D6264" s="65"/>
      <c r="E6264" s="65"/>
      <c r="F6264" s="65"/>
      <c r="G6264" s="129"/>
    </row>
    <row r="6265" spans="1:7">
      <c r="A6265" s="65"/>
      <c r="B6265" s="65"/>
      <c r="C6265" s="65"/>
      <c r="D6265" s="65"/>
      <c r="E6265" s="65"/>
      <c r="F6265" s="65"/>
      <c r="G6265" s="129"/>
    </row>
    <row r="6266" spans="1:7">
      <c r="A6266" s="65"/>
      <c r="B6266" s="65"/>
      <c r="C6266" s="65"/>
      <c r="D6266" s="65"/>
      <c r="E6266" s="65"/>
      <c r="F6266" s="65"/>
      <c r="G6266" s="129"/>
    </row>
    <row r="6267" spans="1:7">
      <c r="A6267" s="65"/>
      <c r="B6267" s="65"/>
      <c r="C6267" s="65"/>
      <c r="D6267" s="65"/>
      <c r="E6267" s="65"/>
      <c r="F6267" s="65"/>
      <c r="G6267" s="129"/>
    </row>
    <row r="6268" spans="1:7">
      <c r="A6268" s="65"/>
      <c r="B6268" s="65"/>
      <c r="C6268" s="65"/>
      <c r="D6268" s="65"/>
      <c r="E6268" s="65"/>
      <c r="F6268" s="65"/>
      <c r="G6268" s="129"/>
    </row>
    <row r="6269" spans="1:7">
      <c r="A6269" s="65"/>
      <c r="B6269" s="65"/>
      <c r="C6269" s="65"/>
      <c r="D6269" s="65"/>
      <c r="E6269" s="65"/>
      <c r="F6269" s="65"/>
      <c r="G6269" s="129"/>
    </row>
    <row r="6270" spans="1:7">
      <c r="A6270" s="65"/>
      <c r="B6270" s="65"/>
      <c r="C6270" s="65"/>
      <c r="D6270" s="65"/>
      <c r="E6270" s="65"/>
      <c r="F6270" s="65"/>
      <c r="G6270" s="129"/>
    </row>
    <row r="6271" spans="1:7">
      <c r="A6271" s="65"/>
      <c r="B6271" s="65"/>
      <c r="C6271" s="65"/>
      <c r="D6271" s="65"/>
      <c r="E6271" s="65"/>
      <c r="F6271" s="65"/>
      <c r="G6271" s="129"/>
    </row>
    <row r="6272" spans="1:7">
      <c r="A6272" s="65"/>
      <c r="B6272" s="65"/>
      <c r="C6272" s="65"/>
      <c r="D6272" s="65"/>
      <c r="E6272" s="65"/>
      <c r="F6272" s="65"/>
      <c r="G6272" s="129"/>
    </row>
    <row r="6273" spans="1:7">
      <c r="A6273" s="65"/>
      <c r="B6273" s="65"/>
      <c r="C6273" s="65"/>
      <c r="D6273" s="65"/>
      <c r="E6273" s="65"/>
      <c r="F6273" s="65"/>
      <c r="G6273" s="129"/>
    </row>
    <row r="6274" spans="1:7">
      <c r="A6274" s="65"/>
      <c r="B6274" s="65"/>
      <c r="C6274" s="65"/>
      <c r="D6274" s="65"/>
      <c r="E6274" s="65"/>
      <c r="F6274" s="65"/>
      <c r="G6274" s="129"/>
    </row>
    <row r="6275" spans="1:7">
      <c r="A6275" s="65"/>
      <c r="B6275" s="65"/>
      <c r="C6275" s="65"/>
      <c r="D6275" s="65"/>
      <c r="E6275" s="65"/>
      <c r="F6275" s="65"/>
      <c r="G6275" s="129"/>
    </row>
    <row r="6276" spans="1:7">
      <c r="A6276" s="65"/>
      <c r="B6276" s="65"/>
      <c r="C6276" s="65"/>
      <c r="D6276" s="65"/>
      <c r="E6276" s="65"/>
      <c r="F6276" s="65"/>
      <c r="G6276" s="129"/>
    </row>
    <row r="6277" spans="1:7">
      <c r="A6277" s="65"/>
      <c r="B6277" s="65"/>
      <c r="C6277" s="65"/>
      <c r="D6277" s="65"/>
      <c r="E6277" s="65"/>
      <c r="F6277" s="65"/>
      <c r="G6277" s="129"/>
    </row>
    <row r="6278" spans="1:7">
      <c r="A6278" s="65"/>
      <c r="B6278" s="65"/>
      <c r="C6278" s="65"/>
      <c r="D6278" s="65"/>
      <c r="E6278" s="65"/>
      <c r="F6278" s="65"/>
      <c r="G6278" s="129"/>
    </row>
    <row r="6279" spans="1:7">
      <c r="A6279" s="65"/>
      <c r="B6279" s="65"/>
      <c r="C6279" s="65"/>
      <c r="D6279" s="65"/>
      <c r="E6279" s="65"/>
      <c r="F6279" s="65"/>
      <c r="G6279" s="129"/>
    </row>
    <row r="6280" spans="1:7">
      <c r="A6280" s="65"/>
      <c r="B6280" s="65"/>
      <c r="C6280" s="65"/>
      <c r="D6280" s="65"/>
      <c r="E6280" s="65"/>
      <c r="F6280" s="65"/>
      <c r="G6280" s="129"/>
    </row>
    <row r="6281" spans="1:7">
      <c r="A6281" s="65"/>
      <c r="B6281" s="65"/>
      <c r="C6281" s="65"/>
      <c r="D6281" s="65"/>
      <c r="E6281" s="65"/>
      <c r="F6281" s="65"/>
      <c r="G6281" s="129"/>
    </row>
    <row r="6282" spans="1:7">
      <c r="A6282" s="65"/>
      <c r="B6282" s="65"/>
      <c r="C6282" s="65"/>
      <c r="D6282" s="65"/>
      <c r="E6282" s="65"/>
      <c r="F6282" s="65"/>
      <c r="G6282" s="129"/>
    </row>
    <row r="6283" spans="1:7">
      <c r="A6283" s="65"/>
      <c r="B6283" s="65"/>
      <c r="C6283" s="65"/>
      <c r="D6283" s="65"/>
      <c r="E6283" s="65"/>
      <c r="F6283" s="65"/>
      <c r="G6283" s="129"/>
    </row>
    <row r="6284" spans="1:7">
      <c r="A6284" s="65"/>
      <c r="B6284" s="65"/>
      <c r="C6284" s="65"/>
      <c r="D6284" s="65"/>
      <c r="E6284" s="65"/>
      <c r="F6284" s="65"/>
      <c r="G6284" s="129"/>
    </row>
    <row r="6285" spans="1:7">
      <c r="A6285" s="65"/>
      <c r="B6285" s="65"/>
      <c r="C6285" s="65"/>
      <c r="D6285" s="65"/>
      <c r="E6285" s="65"/>
      <c r="F6285" s="65"/>
      <c r="G6285" s="129"/>
    </row>
    <row r="6286" spans="1:7">
      <c r="A6286" s="65"/>
      <c r="B6286" s="65"/>
      <c r="C6286" s="65"/>
      <c r="D6286" s="65"/>
      <c r="E6286" s="65"/>
      <c r="F6286" s="65"/>
      <c r="G6286" s="129"/>
    </row>
    <row r="6287" spans="1:7">
      <c r="A6287" s="65"/>
      <c r="B6287" s="65"/>
      <c r="C6287" s="65"/>
      <c r="D6287" s="65"/>
      <c r="E6287" s="65"/>
      <c r="F6287" s="65"/>
      <c r="G6287" s="129"/>
    </row>
    <row r="6288" spans="1:7">
      <c r="A6288" s="65"/>
      <c r="B6288" s="65"/>
      <c r="C6288" s="65"/>
      <c r="D6288" s="65"/>
      <c r="E6288" s="65"/>
      <c r="F6288" s="65"/>
      <c r="G6288" s="129"/>
    </row>
    <row r="6289" spans="1:7">
      <c r="A6289" s="65"/>
      <c r="B6289" s="65"/>
      <c r="C6289" s="65"/>
      <c r="D6289" s="65"/>
      <c r="E6289" s="65"/>
      <c r="F6289" s="65"/>
      <c r="G6289" s="129"/>
    </row>
    <row r="6290" spans="1:7">
      <c r="A6290" s="65"/>
      <c r="B6290" s="65"/>
      <c r="C6290" s="65"/>
      <c r="D6290" s="65"/>
      <c r="E6290" s="65"/>
      <c r="F6290" s="65"/>
      <c r="G6290" s="129"/>
    </row>
    <row r="6291" spans="1:7">
      <c r="A6291" s="65"/>
      <c r="B6291" s="65"/>
      <c r="C6291" s="65"/>
      <c r="D6291" s="65"/>
      <c r="E6291" s="65"/>
      <c r="F6291" s="65"/>
      <c r="G6291" s="129"/>
    </row>
    <row r="6292" spans="1:7">
      <c r="A6292" s="65"/>
      <c r="B6292" s="65"/>
      <c r="C6292" s="65"/>
      <c r="D6292" s="65"/>
      <c r="E6292" s="65"/>
      <c r="F6292" s="65"/>
      <c r="G6292" s="129"/>
    </row>
    <row r="6293" spans="1:7">
      <c r="A6293" s="65"/>
      <c r="B6293" s="65"/>
      <c r="C6293" s="65"/>
      <c r="D6293" s="65"/>
      <c r="E6293" s="65"/>
      <c r="F6293" s="65"/>
      <c r="G6293" s="129"/>
    </row>
    <row r="6294" spans="1:7">
      <c r="A6294" s="65"/>
      <c r="B6294" s="65"/>
      <c r="C6294" s="65"/>
      <c r="D6294" s="65"/>
      <c r="E6294" s="65"/>
      <c r="F6294" s="65"/>
      <c r="G6294" s="129"/>
    </row>
    <row r="6295" spans="1:7">
      <c r="A6295" s="65"/>
      <c r="B6295" s="65"/>
      <c r="C6295" s="65"/>
      <c r="D6295" s="65"/>
      <c r="E6295" s="65"/>
      <c r="F6295" s="65"/>
      <c r="G6295" s="129"/>
    </row>
    <row r="6296" spans="1:7">
      <c r="A6296" s="65"/>
      <c r="B6296" s="65"/>
      <c r="C6296" s="65"/>
      <c r="D6296" s="65"/>
      <c r="E6296" s="65"/>
      <c r="F6296" s="65"/>
      <c r="G6296" s="129"/>
    </row>
    <row r="6297" spans="1:7">
      <c r="A6297" s="65"/>
      <c r="B6297" s="65"/>
      <c r="C6297" s="65"/>
      <c r="D6297" s="65"/>
      <c r="E6297" s="65"/>
      <c r="F6297" s="65"/>
      <c r="G6297" s="129"/>
    </row>
    <row r="6298" spans="1:7">
      <c r="A6298" s="65"/>
      <c r="B6298" s="65"/>
      <c r="C6298" s="65"/>
      <c r="D6298" s="65"/>
      <c r="E6298" s="65"/>
      <c r="F6298" s="65"/>
      <c r="G6298" s="129"/>
    </row>
    <row r="6299" spans="1:7">
      <c r="A6299" s="65"/>
      <c r="B6299" s="65"/>
      <c r="C6299" s="65"/>
      <c r="D6299" s="65"/>
      <c r="E6299" s="65"/>
      <c r="F6299" s="65"/>
      <c r="G6299" s="129"/>
    </row>
    <row r="6300" spans="1:7">
      <c r="A6300" s="65"/>
      <c r="B6300" s="65"/>
      <c r="C6300" s="65"/>
      <c r="D6300" s="65"/>
      <c r="E6300" s="65"/>
      <c r="F6300" s="65"/>
      <c r="G6300" s="129"/>
    </row>
    <row r="6301" spans="1:7">
      <c r="A6301" s="65"/>
      <c r="B6301" s="65"/>
      <c r="C6301" s="65"/>
      <c r="D6301" s="65"/>
      <c r="E6301" s="65"/>
      <c r="F6301" s="65"/>
      <c r="G6301" s="129"/>
    </row>
    <row r="6302" spans="1:7">
      <c r="A6302" s="65"/>
      <c r="B6302" s="65"/>
      <c r="C6302" s="65"/>
      <c r="D6302" s="65"/>
      <c r="E6302" s="65"/>
      <c r="F6302" s="65"/>
      <c r="G6302" s="129"/>
    </row>
    <row r="6303" spans="1:7">
      <c r="A6303" s="65"/>
      <c r="B6303" s="65"/>
      <c r="C6303" s="65"/>
      <c r="D6303" s="65"/>
      <c r="E6303" s="65"/>
      <c r="F6303" s="65"/>
      <c r="G6303" s="129"/>
    </row>
    <row r="6304" spans="1:7">
      <c r="A6304" s="65"/>
      <c r="B6304" s="65"/>
      <c r="C6304" s="65"/>
      <c r="D6304" s="65"/>
      <c r="E6304" s="65"/>
      <c r="F6304" s="65"/>
      <c r="G6304" s="129"/>
    </row>
    <row r="6305" spans="1:7">
      <c r="A6305" s="65"/>
      <c r="B6305" s="65"/>
      <c r="C6305" s="65"/>
      <c r="D6305" s="65"/>
      <c r="E6305" s="65"/>
      <c r="F6305" s="65"/>
      <c r="G6305" s="129"/>
    </row>
    <row r="6306" spans="1:7">
      <c r="A6306" s="65"/>
      <c r="B6306" s="65"/>
      <c r="C6306" s="65"/>
      <c r="D6306" s="65"/>
      <c r="E6306" s="65"/>
      <c r="F6306" s="65"/>
      <c r="G6306" s="129"/>
    </row>
    <row r="6307" spans="1:7">
      <c r="A6307" s="65"/>
      <c r="B6307" s="65"/>
      <c r="C6307" s="65"/>
      <c r="D6307" s="65"/>
      <c r="E6307" s="65"/>
      <c r="F6307" s="65"/>
      <c r="G6307" s="129"/>
    </row>
    <row r="6308" spans="1:7">
      <c r="A6308" s="65"/>
      <c r="B6308" s="65"/>
      <c r="C6308" s="65"/>
      <c r="D6308" s="65"/>
      <c r="E6308" s="65"/>
      <c r="F6308" s="65"/>
      <c r="G6308" s="129"/>
    </row>
    <row r="6309" spans="1:7">
      <c r="A6309" s="65"/>
      <c r="B6309" s="65"/>
      <c r="C6309" s="65"/>
      <c r="D6309" s="65"/>
      <c r="E6309" s="65"/>
      <c r="F6309" s="65"/>
      <c r="G6309" s="129"/>
    </row>
    <row r="6310" spans="1:7">
      <c r="A6310" s="65"/>
      <c r="B6310" s="65"/>
      <c r="C6310" s="65"/>
      <c r="D6310" s="65"/>
      <c r="E6310" s="65"/>
      <c r="F6310" s="65"/>
      <c r="G6310" s="129"/>
    </row>
    <row r="6311" spans="1:7">
      <c r="A6311" s="65"/>
      <c r="B6311" s="65"/>
      <c r="C6311" s="65"/>
      <c r="D6311" s="65"/>
      <c r="E6311" s="65"/>
      <c r="F6311" s="65"/>
      <c r="G6311" s="129"/>
    </row>
    <row r="6312" spans="1:7">
      <c r="A6312" s="65"/>
      <c r="B6312" s="65"/>
      <c r="C6312" s="65"/>
      <c r="D6312" s="65"/>
      <c r="E6312" s="65"/>
      <c r="F6312" s="65"/>
      <c r="G6312" s="129"/>
    </row>
    <row r="6313" spans="1:7">
      <c r="A6313" s="65"/>
      <c r="B6313" s="65"/>
      <c r="C6313" s="65"/>
      <c r="D6313" s="65"/>
      <c r="E6313" s="65"/>
      <c r="F6313" s="65"/>
      <c r="G6313" s="129"/>
    </row>
    <row r="6314" spans="1:7">
      <c r="A6314" s="65"/>
      <c r="B6314" s="65"/>
      <c r="C6314" s="65"/>
      <c r="D6314" s="65"/>
      <c r="E6314" s="65"/>
      <c r="F6314" s="65"/>
      <c r="G6314" s="129"/>
    </row>
    <row r="6315" spans="1:7">
      <c r="A6315" s="65"/>
      <c r="B6315" s="65"/>
      <c r="C6315" s="65"/>
      <c r="D6315" s="65"/>
      <c r="E6315" s="65"/>
      <c r="F6315" s="65"/>
      <c r="G6315" s="129"/>
    </row>
    <row r="6316" spans="1:7">
      <c r="A6316" s="65"/>
      <c r="B6316" s="65"/>
      <c r="C6316" s="65"/>
      <c r="D6316" s="65"/>
      <c r="E6316" s="65"/>
      <c r="F6316" s="65"/>
      <c r="G6316" s="129"/>
    </row>
    <row r="6317" spans="1:7">
      <c r="A6317" s="65"/>
      <c r="B6317" s="65"/>
      <c r="C6317" s="65"/>
      <c r="D6317" s="65"/>
      <c r="E6317" s="65"/>
      <c r="F6317" s="65"/>
      <c r="G6317" s="129"/>
    </row>
    <row r="6318" spans="1:7">
      <c r="A6318" s="65"/>
      <c r="B6318" s="65"/>
      <c r="C6318" s="65"/>
      <c r="D6318" s="65"/>
      <c r="E6318" s="65"/>
      <c r="F6318" s="65"/>
      <c r="G6318" s="129"/>
    </row>
    <row r="6319" spans="1:7">
      <c r="A6319" s="65"/>
      <c r="B6319" s="65"/>
      <c r="C6319" s="65"/>
      <c r="D6319" s="65"/>
      <c r="E6319" s="65"/>
      <c r="F6319" s="65"/>
      <c r="G6319" s="129"/>
    </row>
    <row r="6320" spans="1:7">
      <c r="A6320" s="65"/>
      <c r="B6320" s="65"/>
      <c r="C6320" s="65"/>
      <c r="D6320" s="65"/>
      <c r="E6320" s="65"/>
      <c r="F6320" s="65"/>
      <c r="G6320" s="129"/>
    </row>
    <row r="6321" spans="1:7">
      <c r="A6321" s="65"/>
      <c r="B6321" s="65"/>
      <c r="C6321" s="65"/>
      <c r="D6321" s="65"/>
      <c r="E6321" s="65"/>
      <c r="F6321" s="65"/>
      <c r="G6321" s="129"/>
    </row>
    <row r="6322" spans="1:7">
      <c r="A6322" s="65"/>
      <c r="B6322" s="65"/>
      <c r="C6322" s="65"/>
      <c r="D6322" s="65"/>
      <c r="E6322" s="65"/>
      <c r="F6322" s="65"/>
      <c r="G6322" s="129"/>
    </row>
    <row r="6323" spans="1:7">
      <c r="A6323" s="65"/>
      <c r="B6323" s="65"/>
      <c r="C6323" s="65"/>
      <c r="D6323" s="65"/>
      <c r="E6323" s="65"/>
      <c r="F6323" s="65"/>
      <c r="G6323" s="129"/>
    </row>
    <row r="6324" spans="1:7">
      <c r="A6324" s="65"/>
      <c r="B6324" s="65"/>
      <c r="C6324" s="65"/>
      <c r="D6324" s="65"/>
      <c r="E6324" s="65"/>
      <c r="F6324" s="65"/>
      <c r="G6324" s="129"/>
    </row>
    <row r="6325" spans="1:7">
      <c r="A6325" s="65"/>
      <c r="B6325" s="65"/>
      <c r="C6325" s="65"/>
      <c r="D6325" s="65"/>
      <c r="E6325" s="65"/>
      <c r="F6325" s="65"/>
      <c r="G6325" s="129"/>
    </row>
    <row r="6326" spans="1:7">
      <c r="A6326" s="65"/>
      <c r="B6326" s="65"/>
      <c r="C6326" s="65"/>
      <c r="D6326" s="65"/>
      <c r="E6326" s="65"/>
      <c r="F6326" s="65"/>
      <c r="G6326" s="129"/>
    </row>
    <row r="6327" spans="1:7">
      <c r="A6327" s="65"/>
      <c r="B6327" s="65"/>
      <c r="C6327" s="65"/>
      <c r="D6327" s="65"/>
      <c r="E6327" s="65"/>
      <c r="F6327" s="65"/>
      <c r="G6327" s="129"/>
    </row>
    <row r="6328" spans="1:7">
      <c r="A6328" s="65"/>
      <c r="B6328" s="65"/>
      <c r="C6328" s="65"/>
      <c r="D6328" s="65"/>
      <c r="E6328" s="65"/>
      <c r="F6328" s="65"/>
      <c r="G6328" s="129"/>
    </row>
    <row r="6329" spans="1:7">
      <c r="A6329" s="65"/>
      <c r="B6329" s="65"/>
      <c r="C6329" s="65"/>
      <c r="D6329" s="65"/>
      <c r="E6329" s="65"/>
      <c r="F6329" s="65"/>
      <c r="G6329" s="129"/>
    </row>
    <row r="6330" spans="1:7">
      <c r="A6330" s="65"/>
      <c r="B6330" s="65"/>
      <c r="C6330" s="65"/>
      <c r="D6330" s="65"/>
      <c r="E6330" s="65"/>
      <c r="F6330" s="65"/>
      <c r="G6330" s="129"/>
    </row>
    <row r="6331" spans="1:7">
      <c r="A6331" s="65"/>
      <c r="B6331" s="65"/>
      <c r="C6331" s="65"/>
      <c r="D6331" s="65"/>
      <c r="E6331" s="65"/>
      <c r="F6331" s="65"/>
      <c r="G6331" s="129"/>
    </row>
    <row r="6332" spans="1:7">
      <c r="A6332" s="65"/>
      <c r="B6332" s="65"/>
      <c r="C6332" s="65"/>
      <c r="D6332" s="65"/>
      <c r="E6332" s="65"/>
      <c r="F6332" s="65"/>
      <c r="G6332" s="129"/>
    </row>
    <row r="6333" spans="1:7">
      <c r="A6333" s="65"/>
      <c r="B6333" s="65"/>
      <c r="C6333" s="65"/>
      <c r="D6333" s="65"/>
      <c r="E6333" s="65"/>
      <c r="F6333" s="65"/>
      <c r="G6333" s="129"/>
    </row>
    <row r="6334" spans="1:7">
      <c r="A6334" s="65"/>
      <c r="B6334" s="65"/>
      <c r="C6334" s="65"/>
      <c r="D6334" s="65"/>
      <c r="E6334" s="65"/>
      <c r="F6334" s="65"/>
      <c r="G6334" s="129"/>
    </row>
    <row r="6335" spans="1:7">
      <c r="A6335" s="65"/>
      <c r="B6335" s="65"/>
      <c r="C6335" s="65"/>
      <c r="D6335" s="65"/>
      <c r="E6335" s="65"/>
      <c r="F6335" s="65"/>
      <c r="G6335" s="129"/>
    </row>
    <row r="6336" spans="1:7">
      <c r="A6336" s="65"/>
      <c r="B6336" s="65"/>
      <c r="C6336" s="65"/>
      <c r="D6336" s="65"/>
      <c r="E6336" s="65"/>
      <c r="F6336" s="65"/>
      <c r="G6336" s="129"/>
    </row>
    <row r="6337" spans="1:7">
      <c r="A6337" s="65"/>
      <c r="B6337" s="65"/>
      <c r="C6337" s="65"/>
      <c r="D6337" s="65"/>
      <c r="E6337" s="65"/>
      <c r="F6337" s="65"/>
      <c r="G6337" s="129"/>
    </row>
    <row r="6338" spans="1:7">
      <c r="A6338" s="65"/>
      <c r="B6338" s="65"/>
      <c r="C6338" s="65"/>
      <c r="D6338" s="65"/>
      <c r="E6338" s="65"/>
      <c r="F6338" s="65"/>
      <c r="G6338" s="129"/>
    </row>
    <row r="6339" spans="1:7">
      <c r="A6339" s="65"/>
      <c r="B6339" s="65"/>
      <c r="C6339" s="65"/>
      <c r="D6339" s="65"/>
      <c r="E6339" s="65"/>
      <c r="F6339" s="65"/>
      <c r="G6339" s="129"/>
    </row>
    <row r="6340" spans="1:7">
      <c r="A6340" s="65"/>
      <c r="B6340" s="65"/>
      <c r="C6340" s="65"/>
      <c r="D6340" s="65"/>
      <c r="E6340" s="65"/>
      <c r="F6340" s="65"/>
      <c r="G6340" s="129"/>
    </row>
    <row r="6341" spans="1:7">
      <c r="A6341" s="65"/>
      <c r="B6341" s="65"/>
      <c r="C6341" s="65"/>
      <c r="D6341" s="65"/>
      <c r="E6341" s="65"/>
      <c r="F6341" s="65"/>
      <c r="G6341" s="129"/>
    </row>
    <row r="6342" spans="1:7">
      <c r="A6342" s="65"/>
      <c r="B6342" s="65"/>
      <c r="C6342" s="65"/>
      <c r="D6342" s="65"/>
      <c r="E6342" s="65"/>
      <c r="F6342" s="65"/>
      <c r="G6342" s="129"/>
    </row>
    <row r="6343" spans="1:7">
      <c r="A6343" s="65"/>
      <c r="B6343" s="65"/>
      <c r="C6343" s="65"/>
      <c r="D6343" s="65"/>
      <c r="E6343" s="65"/>
      <c r="F6343" s="65"/>
      <c r="G6343" s="129"/>
    </row>
    <row r="6344" spans="1:7">
      <c r="A6344" s="65"/>
      <c r="B6344" s="65"/>
      <c r="C6344" s="65"/>
      <c r="D6344" s="65"/>
      <c r="E6344" s="65"/>
      <c r="F6344" s="65"/>
      <c r="G6344" s="129"/>
    </row>
    <row r="6345" spans="1:7">
      <c r="A6345" s="65"/>
      <c r="B6345" s="65"/>
      <c r="C6345" s="65"/>
      <c r="D6345" s="65"/>
      <c r="E6345" s="65"/>
      <c r="F6345" s="65"/>
      <c r="G6345" s="129"/>
    </row>
    <row r="6346" spans="1:7">
      <c r="A6346" s="65"/>
      <c r="B6346" s="65"/>
      <c r="C6346" s="65"/>
      <c r="D6346" s="65"/>
      <c r="E6346" s="65"/>
      <c r="F6346" s="65"/>
      <c r="G6346" s="129"/>
    </row>
    <row r="6347" spans="1:7">
      <c r="A6347" s="65"/>
      <c r="B6347" s="65"/>
      <c r="C6347" s="65"/>
      <c r="D6347" s="65"/>
      <c r="E6347" s="65"/>
      <c r="F6347" s="65"/>
      <c r="G6347" s="129"/>
    </row>
    <row r="6348" spans="1:7">
      <c r="A6348" s="65"/>
      <c r="B6348" s="65"/>
      <c r="C6348" s="65"/>
      <c r="D6348" s="65"/>
      <c r="E6348" s="65"/>
      <c r="F6348" s="65"/>
      <c r="G6348" s="129"/>
    </row>
    <row r="6349" spans="1:7">
      <c r="A6349" s="65"/>
      <c r="B6349" s="65"/>
      <c r="C6349" s="65"/>
      <c r="D6349" s="65"/>
      <c r="E6349" s="65"/>
      <c r="F6349" s="65"/>
      <c r="G6349" s="129"/>
    </row>
    <row r="6350" spans="1:7">
      <c r="A6350" s="65"/>
      <c r="B6350" s="65"/>
      <c r="C6350" s="65"/>
      <c r="D6350" s="65"/>
      <c r="E6350" s="65"/>
      <c r="F6350" s="65"/>
      <c r="G6350" s="129"/>
    </row>
    <row r="6351" spans="1:7">
      <c r="A6351" s="65"/>
      <c r="B6351" s="65"/>
      <c r="C6351" s="65"/>
      <c r="D6351" s="65"/>
      <c r="E6351" s="65"/>
      <c r="F6351" s="65"/>
      <c r="G6351" s="129"/>
    </row>
    <row r="6352" spans="1:7">
      <c r="A6352" s="65"/>
      <c r="B6352" s="65"/>
      <c r="C6352" s="65"/>
      <c r="D6352" s="65"/>
      <c r="E6352" s="65"/>
      <c r="F6352" s="65"/>
      <c r="G6352" s="129"/>
    </row>
    <row r="6353" spans="1:7">
      <c r="A6353" s="65"/>
      <c r="B6353" s="65"/>
      <c r="C6353" s="65"/>
      <c r="D6353" s="65"/>
      <c r="E6353" s="65"/>
      <c r="F6353" s="65"/>
      <c r="G6353" s="129"/>
    </row>
    <row r="6354" spans="1:7">
      <c r="A6354" s="65"/>
      <c r="B6354" s="65"/>
      <c r="C6354" s="65"/>
      <c r="D6354" s="65"/>
      <c r="E6354" s="65"/>
      <c r="F6354" s="65"/>
      <c r="G6354" s="129"/>
    </row>
    <row r="6355" spans="1:7">
      <c r="A6355" s="65"/>
      <c r="B6355" s="65"/>
      <c r="C6355" s="65"/>
      <c r="D6355" s="65"/>
      <c r="E6355" s="65"/>
      <c r="F6355" s="65"/>
      <c r="G6355" s="129"/>
    </row>
    <row r="6356" spans="1:7">
      <c r="A6356" s="65"/>
      <c r="B6356" s="65"/>
      <c r="C6356" s="65"/>
      <c r="D6356" s="65"/>
      <c r="E6356" s="65"/>
      <c r="F6356" s="65"/>
      <c r="G6356" s="129"/>
    </row>
    <row r="6357" spans="1:7">
      <c r="A6357" s="65"/>
      <c r="B6357" s="65"/>
      <c r="C6357" s="65"/>
      <c r="D6357" s="65"/>
      <c r="E6357" s="65"/>
      <c r="F6357" s="65"/>
      <c r="G6357" s="129"/>
    </row>
    <row r="6358" spans="1:7">
      <c r="A6358" s="65"/>
      <c r="B6358" s="65"/>
      <c r="C6358" s="65"/>
      <c r="D6358" s="65"/>
      <c r="E6358" s="65"/>
      <c r="F6358" s="65"/>
      <c r="G6358" s="129"/>
    </row>
    <row r="6359" spans="1:7">
      <c r="A6359" s="65"/>
      <c r="B6359" s="65"/>
      <c r="C6359" s="65"/>
      <c r="D6359" s="65"/>
      <c r="E6359" s="65"/>
      <c r="F6359" s="65"/>
      <c r="G6359" s="129"/>
    </row>
    <row r="6360" spans="1:7">
      <c r="A6360" s="65"/>
      <c r="B6360" s="65"/>
      <c r="C6360" s="65"/>
      <c r="D6360" s="65"/>
      <c r="E6360" s="65"/>
      <c r="F6360" s="65"/>
      <c r="G6360" s="129"/>
    </row>
    <row r="6361" spans="1:7">
      <c r="A6361" s="65"/>
      <c r="B6361" s="65"/>
      <c r="C6361" s="65"/>
      <c r="D6361" s="65"/>
      <c r="E6361" s="65"/>
      <c r="F6361" s="65"/>
      <c r="G6361" s="129"/>
    </row>
    <row r="6362" spans="1:7">
      <c r="A6362" s="65"/>
      <c r="B6362" s="65"/>
      <c r="C6362" s="65"/>
      <c r="D6362" s="65"/>
      <c r="E6362" s="65"/>
      <c r="F6362" s="65"/>
      <c r="G6362" s="129"/>
    </row>
    <row r="6363" spans="1:7">
      <c r="A6363" s="65"/>
      <c r="B6363" s="65"/>
      <c r="C6363" s="65"/>
      <c r="D6363" s="65"/>
      <c r="E6363" s="65"/>
      <c r="F6363" s="65"/>
      <c r="G6363" s="129"/>
    </row>
    <row r="6364" spans="1:7">
      <c r="A6364" s="65"/>
      <c r="B6364" s="65"/>
      <c r="C6364" s="65"/>
      <c r="D6364" s="65"/>
      <c r="E6364" s="65"/>
      <c r="F6364" s="65"/>
      <c r="G6364" s="129"/>
    </row>
    <row r="6365" spans="1:7">
      <c r="A6365" s="65"/>
      <c r="B6365" s="65"/>
      <c r="C6365" s="65"/>
      <c r="D6365" s="65"/>
      <c r="E6365" s="65"/>
      <c r="F6365" s="65"/>
      <c r="G6365" s="129"/>
    </row>
    <row r="6366" spans="1:7">
      <c r="A6366" s="65"/>
      <c r="B6366" s="65"/>
      <c r="C6366" s="65"/>
      <c r="D6366" s="65"/>
      <c r="E6366" s="65"/>
      <c r="F6366" s="65"/>
      <c r="G6366" s="129"/>
    </row>
    <row r="6367" spans="1:7">
      <c r="A6367" s="65"/>
      <c r="B6367" s="65"/>
      <c r="C6367" s="65"/>
      <c r="D6367" s="65"/>
      <c r="E6367" s="65"/>
      <c r="F6367" s="65"/>
      <c r="G6367" s="129"/>
    </row>
    <row r="6368" spans="1:7">
      <c r="A6368" s="65"/>
      <c r="B6368" s="65"/>
      <c r="C6368" s="65"/>
      <c r="D6368" s="65"/>
      <c r="E6368" s="65"/>
      <c r="F6368" s="65"/>
      <c r="G6368" s="129"/>
    </row>
    <row r="6369" spans="1:7">
      <c r="A6369" s="65"/>
      <c r="B6369" s="65"/>
      <c r="C6369" s="65"/>
      <c r="D6369" s="65"/>
      <c r="E6369" s="65"/>
      <c r="F6369" s="65"/>
      <c r="G6369" s="129"/>
    </row>
    <row r="6370" spans="1:7">
      <c r="A6370" s="65"/>
      <c r="B6370" s="65"/>
      <c r="C6370" s="65"/>
      <c r="D6370" s="65"/>
      <c r="E6370" s="65"/>
      <c r="F6370" s="65"/>
      <c r="G6370" s="129"/>
    </row>
    <row r="6371" spans="1:7">
      <c r="A6371" s="65"/>
      <c r="B6371" s="65"/>
      <c r="C6371" s="65"/>
      <c r="D6371" s="65"/>
      <c r="E6371" s="65"/>
      <c r="F6371" s="65"/>
      <c r="G6371" s="129"/>
    </row>
    <row r="6372" spans="1:7">
      <c r="A6372" s="65"/>
      <c r="B6372" s="65"/>
      <c r="C6372" s="65"/>
      <c r="D6372" s="65"/>
      <c r="E6372" s="65"/>
      <c r="F6372" s="65"/>
      <c r="G6372" s="129"/>
    </row>
    <row r="6373" spans="1:7">
      <c r="A6373" s="65"/>
      <c r="B6373" s="65"/>
      <c r="C6373" s="65"/>
      <c r="D6373" s="65"/>
      <c r="E6373" s="65"/>
      <c r="F6373" s="65"/>
      <c r="G6373" s="129"/>
    </row>
    <row r="6374" spans="1:7">
      <c r="A6374" s="65"/>
      <c r="B6374" s="65"/>
      <c r="C6374" s="65"/>
      <c r="D6374" s="65"/>
      <c r="E6374" s="65"/>
      <c r="F6374" s="65"/>
      <c r="G6374" s="129"/>
    </row>
    <row r="6375" spans="1:7">
      <c r="A6375" s="65"/>
      <c r="B6375" s="65"/>
      <c r="C6375" s="65"/>
      <c r="D6375" s="65"/>
      <c r="E6375" s="65"/>
      <c r="F6375" s="65"/>
      <c r="G6375" s="129"/>
    </row>
    <row r="6376" spans="1:7">
      <c r="A6376" s="65"/>
      <c r="B6376" s="65"/>
      <c r="C6376" s="65"/>
      <c r="D6376" s="65"/>
      <c r="E6376" s="65"/>
      <c r="F6376" s="65"/>
      <c r="G6376" s="129"/>
    </row>
    <row r="6377" spans="1:7">
      <c r="A6377" s="65"/>
      <c r="B6377" s="65"/>
      <c r="C6377" s="65"/>
      <c r="D6377" s="65"/>
      <c r="E6377" s="65"/>
      <c r="F6377" s="65"/>
      <c r="G6377" s="129"/>
    </row>
    <row r="6378" spans="1:7">
      <c r="A6378" s="65"/>
      <c r="B6378" s="65"/>
      <c r="C6378" s="65"/>
      <c r="D6378" s="65"/>
      <c r="E6378" s="65"/>
      <c r="F6378" s="65"/>
      <c r="G6378" s="129"/>
    </row>
    <row r="6379" spans="1:7">
      <c r="A6379" s="65"/>
      <c r="B6379" s="65"/>
      <c r="C6379" s="65"/>
      <c r="D6379" s="65"/>
      <c r="E6379" s="65"/>
      <c r="F6379" s="65"/>
      <c r="G6379" s="129"/>
    </row>
    <row r="6380" spans="1:7">
      <c r="A6380" s="65"/>
      <c r="B6380" s="65"/>
      <c r="C6380" s="65"/>
      <c r="D6380" s="65"/>
      <c r="E6380" s="65"/>
      <c r="F6380" s="65"/>
      <c r="G6380" s="129"/>
    </row>
    <row r="6381" spans="1:7">
      <c r="A6381" s="65"/>
      <c r="B6381" s="65"/>
      <c r="C6381" s="65"/>
      <c r="D6381" s="65"/>
      <c r="E6381" s="65"/>
      <c r="F6381" s="65"/>
      <c r="G6381" s="129"/>
    </row>
    <row r="6382" spans="1:7">
      <c r="A6382" s="65"/>
      <c r="B6382" s="65"/>
      <c r="C6382" s="65"/>
      <c r="D6382" s="65"/>
      <c r="E6382" s="65"/>
      <c r="F6382" s="65"/>
      <c r="G6382" s="129"/>
    </row>
    <row r="6383" spans="1:7">
      <c r="A6383" s="65"/>
      <c r="B6383" s="65"/>
      <c r="C6383" s="65"/>
      <c r="D6383" s="65"/>
      <c r="E6383" s="65"/>
      <c r="F6383" s="65"/>
      <c r="G6383" s="129"/>
    </row>
    <row r="6384" spans="1:7">
      <c r="A6384" s="65"/>
      <c r="B6384" s="65"/>
      <c r="C6384" s="65"/>
      <c r="D6384" s="65"/>
      <c r="E6384" s="65"/>
      <c r="F6384" s="65"/>
      <c r="G6384" s="129"/>
    </row>
    <row r="6385" spans="1:7">
      <c r="A6385" s="65"/>
      <c r="B6385" s="65"/>
      <c r="C6385" s="65"/>
      <c r="D6385" s="65"/>
      <c r="E6385" s="65"/>
      <c r="F6385" s="65"/>
      <c r="G6385" s="129"/>
    </row>
    <row r="6386" spans="1:7">
      <c r="A6386" s="65"/>
      <c r="B6386" s="65"/>
      <c r="C6386" s="65"/>
      <c r="D6386" s="65"/>
      <c r="E6386" s="65"/>
      <c r="F6386" s="65"/>
      <c r="G6386" s="129"/>
    </row>
    <row r="6387" spans="1:7">
      <c r="A6387" s="65"/>
      <c r="B6387" s="65"/>
      <c r="C6387" s="65"/>
      <c r="D6387" s="65"/>
      <c r="E6387" s="65"/>
      <c r="F6387" s="65"/>
      <c r="G6387" s="129"/>
    </row>
    <row r="6388" spans="1:7">
      <c r="A6388" s="65"/>
      <c r="B6388" s="65"/>
      <c r="C6388" s="65"/>
      <c r="D6388" s="65"/>
      <c r="E6388" s="65"/>
      <c r="F6388" s="65"/>
      <c r="G6388" s="129"/>
    </row>
    <row r="6389" spans="1:7">
      <c r="A6389" s="65"/>
      <c r="B6389" s="65"/>
      <c r="C6389" s="65"/>
      <c r="D6389" s="65"/>
      <c r="E6389" s="65"/>
      <c r="F6389" s="65"/>
      <c r="G6389" s="129"/>
    </row>
    <row r="6390" spans="1:7">
      <c r="A6390" s="65"/>
      <c r="B6390" s="65"/>
      <c r="C6390" s="65"/>
      <c r="D6390" s="65"/>
      <c r="E6390" s="65"/>
      <c r="F6390" s="65"/>
      <c r="G6390" s="129"/>
    </row>
    <row r="6391" spans="1:7">
      <c r="A6391" s="65"/>
      <c r="B6391" s="65"/>
      <c r="C6391" s="65"/>
      <c r="D6391" s="65"/>
      <c r="E6391" s="65"/>
      <c r="F6391" s="65"/>
      <c r="G6391" s="129"/>
    </row>
    <row r="6392" spans="1:7">
      <c r="A6392" s="65"/>
      <c r="B6392" s="65"/>
      <c r="C6392" s="65"/>
      <c r="D6392" s="65"/>
      <c r="E6392" s="65"/>
      <c r="F6392" s="65"/>
      <c r="G6392" s="129"/>
    </row>
    <row r="6393" spans="1:7">
      <c r="A6393" s="65"/>
      <c r="B6393" s="65"/>
      <c r="C6393" s="65"/>
      <c r="D6393" s="65"/>
      <c r="E6393" s="65"/>
      <c r="F6393" s="65"/>
      <c r="G6393" s="129"/>
    </row>
    <row r="6394" spans="1:7">
      <c r="A6394" s="65"/>
      <c r="B6394" s="65"/>
      <c r="C6394" s="65"/>
      <c r="D6394" s="65"/>
      <c r="E6394" s="65"/>
      <c r="F6394" s="65"/>
      <c r="G6394" s="129"/>
    </row>
    <row r="6395" spans="1:7">
      <c r="A6395" s="65"/>
      <c r="B6395" s="65"/>
      <c r="C6395" s="65"/>
      <c r="D6395" s="65"/>
      <c r="E6395" s="65"/>
      <c r="F6395" s="65"/>
      <c r="G6395" s="129"/>
    </row>
    <row r="6396" spans="1:7">
      <c r="A6396" s="65"/>
      <c r="B6396" s="65"/>
      <c r="C6396" s="65"/>
      <c r="D6396" s="65"/>
      <c r="E6396" s="65"/>
      <c r="F6396" s="65"/>
      <c r="G6396" s="129"/>
    </row>
    <row r="6397" spans="1:7">
      <c r="A6397" s="65"/>
      <c r="B6397" s="65"/>
      <c r="C6397" s="65"/>
      <c r="D6397" s="65"/>
      <c r="E6397" s="65"/>
      <c r="F6397" s="65"/>
      <c r="G6397" s="129"/>
    </row>
    <row r="6398" spans="1:7">
      <c r="A6398" s="65"/>
      <c r="B6398" s="65"/>
      <c r="C6398" s="65"/>
      <c r="D6398" s="65"/>
      <c r="E6398" s="65"/>
      <c r="F6398" s="65"/>
      <c r="G6398" s="129"/>
    </row>
    <row r="6399" spans="1:7">
      <c r="A6399" s="65"/>
      <c r="B6399" s="65"/>
      <c r="C6399" s="65"/>
      <c r="D6399" s="65"/>
      <c r="E6399" s="65"/>
      <c r="F6399" s="65"/>
      <c r="G6399" s="129"/>
    </row>
    <row r="6400" spans="1:7">
      <c r="A6400" s="65"/>
      <c r="B6400" s="65"/>
      <c r="C6400" s="65"/>
      <c r="D6400" s="65"/>
      <c r="E6400" s="65"/>
      <c r="F6400" s="65"/>
      <c r="G6400" s="129"/>
    </row>
    <row r="6401" spans="1:7">
      <c r="A6401" s="65"/>
      <c r="B6401" s="65"/>
      <c r="C6401" s="65"/>
      <c r="D6401" s="65"/>
      <c r="E6401" s="65"/>
      <c r="F6401" s="65"/>
      <c r="G6401" s="129"/>
    </row>
    <row r="6402" spans="1:7">
      <c r="A6402" s="65"/>
      <c r="B6402" s="65"/>
      <c r="C6402" s="65"/>
      <c r="D6402" s="65"/>
      <c r="E6402" s="65"/>
      <c r="F6402" s="65"/>
      <c r="G6402" s="129"/>
    </row>
    <row r="6403" spans="1:7">
      <c r="A6403" s="65"/>
      <c r="B6403" s="65"/>
      <c r="C6403" s="65"/>
      <c r="D6403" s="65"/>
      <c r="E6403" s="65"/>
      <c r="F6403" s="65"/>
      <c r="G6403" s="129"/>
    </row>
    <row r="6404" spans="1:7">
      <c r="A6404" s="65"/>
      <c r="B6404" s="65"/>
      <c r="C6404" s="65"/>
      <c r="D6404" s="65"/>
      <c r="E6404" s="65"/>
      <c r="F6404" s="65"/>
      <c r="G6404" s="129"/>
    </row>
    <row r="6405" spans="1:7">
      <c r="A6405" s="65"/>
      <c r="B6405" s="65"/>
      <c r="C6405" s="65"/>
      <c r="D6405" s="65"/>
      <c r="E6405" s="65"/>
      <c r="F6405" s="65"/>
      <c r="G6405" s="129"/>
    </row>
    <row r="6406" spans="1:7">
      <c r="A6406" s="65"/>
      <c r="B6406" s="65"/>
      <c r="C6406" s="65"/>
      <c r="D6406" s="65"/>
      <c r="E6406" s="65"/>
      <c r="F6406" s="65"/>
      <c r="G6406" s="129"/>
    </row>
    <row r="6407" spans="1:7">
      <c r="A6407" s="65"/>
      <c r="B6407" s="65"/>
      <c r="C6407" s="65"/>
      <c r="D6407" s="65"/>
      <c r="E6407" s="65"/>
      <c r="F6407" s="65"/>
      <c r="G6407" s="129"/>
    </row>
    <row r="6408" spans="1:7">
      <c r="A6408" s="65"/>
      <c r="B6408" s="65"/>
      <c r="C6408" s="65"/>
      <c r="D6408" s="65"/>
      <c r="E6408" s="65"/>
      <c r="F6408" s="65"/>
      <c r="G6408" s="129"/>
    </row>
    <row r="6409" spans="1:7">
      <c r="A6409" s="65"/>
      <c r="B6409" s="65"/>
      <c r="C6409" s="65"/>
      <c r="D6409" s="65"/>
      <c r="E6409" s="65"/>
      <c r="F6409" s="65"/>
      <c r="G6409" s="129"/>
    </row>
    <row r="6410" spans="1:7">
      <c r="A6410" s="65"/>
      <c r="B6410" s="65"/>
      <c r="C6410" s="65"/>
      <c r="D6410" s="65"/>
      <c r="E6410" s="65"/>
      <c r="F6410" s="65"/>
      <c r="G6410" s="129"/>
    </row>
    <row r="6411" spans="1:7">
      <c r="A6411" s="65"/>
      <c r="B6411" s="65"/>
      <c r="C6411" s="65"/>
      <c r="D6411" s="65"/>
      <c r="E6411" s="65"/>
      <c r="F6411" s="65"/>
      <c r="G6411" s="129"/>
    </row>
    <row r="6412" spans="1:7">
      <c r="A6412" s="65"/>
      <c r="B6412" s="65"/>
      <c r="C6412" s="65"/>
      <c r="D6412" s="65"/>
      <c r="E6412" s="65"/>
      <c r="F6412" s="65"/>
      <c r="G6412" s="129"/>
    </row>
    <row r="6413" spans="1:7">
      <c r="A6413" s="65"/>
      <c r="B6413" s="65"/>
      <c r="C6413" s="65"/>
      <c r="D6413" s="65"/>
      <c r="E6413" s="65"/>
      <c r="F6413" s="65"/>
      <c r="G6413" s="129"/>
    </row>
    <row r="6414" spans="1:7">
      <c r="A6414" s="65"/>
      <c r="B6414" s="65"/>
      <c r="C6414" s="65"/>
      <c r="D6414" s="65"/>
      <c r="E6414" s="65"/>
      <c r="F6414" s="65"/>
      <c r="G6414" s="129"/>
    </row>
    <row r="6415" spans="1:7">
      <c r="A6415" s="65"/>
      <c r="B6415" s="65"/>
      <c r="C6415" s="65"/>
      <c r="D6415" s="65"/>
      <c r="E6415" s="65"/>
      <c r="F6415" s="65"/>
      <c r="G6415" s="129"/>
    </row>
    <row r="6416" spans="1:7">
      <c r="A6416" s="65"/>
      <c r="B6416" s="65"/>
      <c r="C6416" s="65"/>
      <c r="D6416" s="65"/>
      <c r="E6416" s="65"/>
      <c r="F6416" s="65"/>
      <c r="G6416" s="129"/>
    </row>
    <row r="6417" spans="1:7">
      <c r="A6417" s="65"/>
      <c r="B6417" s="65"/>
      <c r="C6417" s="65"/>
      <c r="D6417" s="65"/>
      <c r="E6417" s="65"/>
      <c r="F6417" s="65"/>
      <c r="G6417" s="129"/>
    </row>
    <row r="6418" spans="1:7">
      <c r="A6418" s="65"/>
      <c r="B6418" s="65"/>
      <c r="C6418" s="65"/>
      <c r="D6418" s="65"/>
      <c r="E6418" s="65"/>
      <c r="F6418" s="65"/>
      <c r="G6418" s="129"/>
    </row>
    <row r="6419" spans="1:7">
      <c r="A6419" s="65"/>
      <c r="B6419" s="65"/>
      <c r="C6419" s="65"/>
      <c r="D6419" s="65"/>
      <c r="E6419" s="65"/>
      <c r="F6419" s="65"/>
      <c r="G6419" s="129"/>
    </row>
    <row r="6420" spans="1:7">
      <c r="A6420" s="65"/>
      <c r="B6420" s="65"/>
      <c r="C6420" s="65"/>
      <c r="D6420" s="65"/>
      <c r="E6420" s="65"/>
      <c r="F6420" s="65"/>
      <c r="G6420" s="129"/>
    </row>
    <row r="6421" spans="1:7">
      <c r="A6421" s="65"/>
      <c r="B6421" s="65"/>
      <c r="C6421" s="65"/>
      <c r="D6421" s="65"/>
      <c r="E6421" s="65"/>
      <c r="F6421" s="65"/>
      <c r="G6421" s="129"/>
    </row>
    <row r="6422" spans="1:7">
      <c r="A6422" s="65"/>
      <c r="B6422" s="65"/>
      <c r="C6422" s="65"/>
      <c r="D6422" s="65"/>
      <c r="E6422" s="65"/>
      <c r="F6422" s="65"/>
      <c r="G6422" s="129"/>
    </row>
    <row r="6423" spans="1:7">
      <c r="A6423" s="65"/>
      <c r="B6423" s="65"/>
      <c r="C6423" s="65"/>
      <c r="D6423" s="65"/>
      <c r="E6423" s="65"/>
      <c r="F6423" s="65"/>
      <c r="G6423" s="129"/>
    </row>
    <row r="6424" spans="1:7">
      <c r="A6424" s="65"/>
      <c r="B6424" s="65"/>
      <c r="C6424" s="65"/>
      <c r="D6424" s="65"/>
      <c r="E6424" s="65"/>
      <c r="F6424" s="65"/>
      <c r="G6424" s="129"/>
    </row>
    <row r="6425" spans="1:7">
      <c r="A6425" s="65"/>
      <c r="B6425" s="65"/>
      <c r="C6425" s="65"/>
      <c r="D6425" s="65"/>
      <c r="E6425" s="65"/>
      <c r="F6425" s="65"/>
      <c r="G6425" s="129"/>
    </row>
    <row r="6426" spans="1:7">
      <c r="A6426" s="65"/>
      <c r="B6426" s="65"/>
      <c r="C6426" s="65"/>
      <c r="D6426" s="65"/>
      <c r="E6426" s="65"/>
      <c r="F6426" s="65"/>
      <c r="G6426" s="129"/>
    </row>
    <row r="6427" spans="1:7">
      <c r="A6427" s="65"/>
      <c r="B6427" s="65"/>
      <c r="C6427" s="65"/>
      <c r="D6427" s="65"/>
      <c r="E6427" s="65"/>
      <c r="F6427" s="65"/>
      <c r="G6427" s="129"/>
    </row>
    <row r="6428" spans="1:7">
      <c r="A6428" s="65"/>
      <c r="B6428" s="65"/>
      <c r="C6428" s="65"/>
      <c r="D6428" s="65"/>
      <c r="E6428" s="65"/>
      <c r="F6428" s="65"/>
      <c r="G6428" s="129"/>
    </row>
    <row r="6429" spans="1:7">
      <c r="A6429" s="65"/>
      <c r="B6429" s="65"/>
      <c r="C6429" s="65"/>
      <c r="D6429" s="65"/>
      <c r="E6429" s="65"/>
      <c r="F6429" s="65"/>
      <c r="G6429" s="129"/>
    </row>
    <row r="6430" spans="1:7">
      <c r="A6430" s="65"/>
      <c r="B6430" s="65"/>
      <c r="C6430" s="65"/>
      <c r="D6430" s="65"/>
      <c r="E6430" s="65"/>
      <c r="F6430" s="65"/>
      <c r="G6430" s="129"/>
    </row>
    <row r="6431" spans="1:7">
      <c r="A6431" s="65"/>
      <c r="B6431" s="65"/>
      <c r="C6431" s="65"/>
      <c r="D6431" s="65"/>
      <c r="E6431" s="65"/>
      <c r="F6431" s="65"/>
      <c r="G6431" s="129"/>
    </row>
    <row r="6432" spans="1:7">
      <c r="A6432" s="65"/>
      <c r="B6432" s="65"/>
      <c r="C6432" s="65"/>
      <c r="D6432" s="65"/>
      <c r="E6432" s="65"/>
      <c r="F6432" s="65"/>
      <c r="G6432" s="129"/>
    </row>
    <row r="6433" spans="1:7">
      <c r="A6433" s="65"/>
      <c r="B6433" s="65"/>
      <c r="C6433" s="65"/>
      <c r="D6433" s="65"/>
      <c r="E6433" s="65"/>
      <c r="F6433" s="65"/>
      <c r="G6433" s="129"/>
    </row>
    <row r="6434" spans="1:7">
      <c r="A6434" s="65"/>
      <c r="B6434" s="65"/>
      <c r="C6434" s="65"/>
      <c r="D6434" s="65"/>
      <c r="E6434" s="65"/>
      <c r="F6434" s="65"/>
      <c r="G6434" s="129"/>
    </row>
    <row r="6435" spans="1:7">
      <c r="A6435" s="65"/>
      <c r="B6435" s="65"/>
      <c r="C6435" s="65"/>
      <c r="D6435" s="65"/>
      <c r="E6435" s="65"/>
      <c r="F6435" s="65"/>
      <c r="G6435" s="129"/>
    </row>
    <row r="6436" spans="1:7">
      <c r="A6436" s="65"/>
      <c r="B6436" s="65"/>
      <c r="C6436" s="65"/>
      <c r="D6436" s="65"/>
      <c r="E6436" s="65"/>
      <c r="F6436" s="65"/>
      <c r="G6436" s="129"/>
    </row>
    <row r="6437" spans="1:7">
      <c r="A6437" s="65"/>
      <c r="B6437" s="65"/>
      <c r="C6437" s="65"/>
      <c r="D6437" s="65"/>
      <c r="E6437" s="65"/>
      <c r="F6437" s="65"/>
      <c r="G6437" s="129"/>
    </row>
    <row r="6438" spans="1:7">
      <c r="A6438" s="65"/>
      <c r="B6438" s="65"/>
      <c r="C6438" s="65"/>
      <c r="D6438" s="65"/>
      <c r="E6438" s="65"/>
      <c r="F6438" s="65"/>
      <c r="G6438" s="129"/>
    </row>
    <row r="6439" spans="1:7">
      <c r="A6439" s="65"/>
      <c r="B6439" s="65"/>
      <c r="C6439" s="65"/>
      <c r="D6439" s="65"/>
      <c r="E6439" s="65"/>
      <c r="F6439" s="65"/>
      <c r="G6439" s="129"/>
    </row>
    <row r="6440" spans="1:7">
      <c r="A6440" s="65"/>
      <c r="B6440" s="65"/>
      <c r="C6440" s="65"/>
      <c r="D6440" s="65"/>
      <c r="E6440" s="65"/>
      <c r="F6440" s="65"/>
      <c r="G6440" s="129"/>
    </row>
    <row r="6441" spans="1:7">
      <c r="A6441" s="65"/>
      <c r="B6441" s="65"/>
      <c r="C6441" s="65"/>
      <c r="D6441" s="65"/>
      <c r="E6441" s="65"/>
      <c r="F6441" s="65"/>
      <c r="G6441" s="129"/>
    </row>
    <row r="6442" spans="1:7">
      <c r="A6442" s="65"/>
      <c r="B6442" s="65"/>
      <c r="C6442" s="65"/>
      <c r="D6442" s="65"/>
      <c r="E6442" s="65"/>
      <c r="F6442" s="65"/>
      <c r="G6442" s="129"/>
    </row>
    <row r="6443" spans="1:7">
      <c r="A6443" s="65"/>
      <c r="B6443" s="65"/>
      <c r="C6443" s="65"/>
      <c r="D6443" s="65"/>
      <c r="E6443" s="65"/>
      <c r="F6443" s="65"/>
      <c r="G6443" s="129"/>
    </row>
    <row r="6444" spans="1:7">
      <c r="A6444" s="65"/>
      <c r="B6444" s="65"/>
      <c r="C6444" s="65"/>
      <c r="D6444" s="65"/>
      <c r="E6444" s="65"/>
      <c r="F6444" s="65"/>
      <c r="G6444" s="129"/>
    </row>
    <row r="6445" spans="1:7">
      <c r="A6445" s="65"/>
      <c r="B6445" s="65"/>
      <c r="C6445" s="65"/>
      <c r="D6445" s="65"/>
      <c r="E6445" s="65"/>
      <c r="F6445" s="65"/>
      <c r="G6445" s="129"/>
    </row>
    <row r="6446" spans="1:7">
      <c r="A6446" s="65"/>
      <c r="B6446" s="65"/>
      <c r="C6446" s="65"/>
      <c r="D6446" s="65"/>
      <c r="E6446" s="65"/>
      <c r="F6446" s="65"/>
      <c r="G6446" s="129"/>
    </row>
    <row r="6447" spans="1:7">
      <c r="A6447" s="65"/>
      <c r="B6447" s="65"/>
      <c r="C6447" s="65"/>
      <c r="D6447" s="65"/>
      <c r="E6447" s="65"/>
      <c r="F6447" s="65"/>
      <c r="G6447" s="129"/>
    </row>
    <row r="6448" spans="1:7">
      <c r="A6448" s="65"/>
      <c r="B6448" s="65"/>
      <c r="C6448" s="65"/>
      <c r="D6448" s="65"/>
      <c r="E6448" s="65"/>
      <c r="F6448" s="65"/>
      <c r="G6448" s="129"/>
    </row>
    <row r="6449" spans="1:7">
      <c r="A6449" s="65"/>
      <c r="B6449" s="65"/>
      <c r="C6449" s="65"/>
      <c r="D6449" s="65"/>
      <c r="E6449" s="65"/>
      <c r="F6449" s="65"/>
      <c r="G6449" s="129"/>
    </row>
    <row r="6450" spans="1:7">
      <c r="A6450" s="65"/>
      <c r="B6450" s="65"/>
      <c r="C6450" s="65"/>
      <c r="D6450" s="65"/>
      <c r="E6450" s="65"/>
      <c r="F6450" s="65"/>
      <c r="G6450" s="129"/>
    </row>
    <row r="6451" spans="1:7">
      <c r="A6451" s="65"/>
      <c r="B6451" s="65"/>
      <c r="C6451" s="65"/>
      <c r="D6451" s="65"/>
      <c r="E6451" s="65"/>
      <c r="F6451" s="65"/>
      <c r="G6451" s="129"/>
    </row>
    <row r="6452" spans="1:7">
      <c r="A6452" s="65"/>
      <c r="B6452" s="65"/>
      <c r="C6452" s="65"/>
      <c r="D6452" s="65"/>
      <c r="E6452" s="65"/>
      <c r="F6452" s="65"/>
      <c r="G6452" s="129"/>
    </row>
    <row r="6453" spans="1:7">
      <c r="A6453" s="65"/>
      <c r="B6453" s="65"/>
      <c r="C6453" s="65"/>
      <c r="D6453" s="65"/>
      <c r="E6453" s="65"/>
      <c r="F6453" s="65"/>
      <c r="G6453" s="129"/>
    </row>
    <row r="6454" spans="1:7">
      <c r="A6454" s="65"/>
      <c r="B6454" s="65"/>
      <c r="C6454" s="65"/>
      <c r="D6454" s="65"/>
      <c r="E6454" s="65"/>
      <c r="F6454" s="65"/>
      <c r="G6454" s="129"/>
    </row>
    <row r="6455" spans="1:7">
      <c r="A6455" s="65"/>
      <c r="B6455" s="65"/>
      <c r="C6455" s="65"/>
      <c r="D6455" s="65"/>
      <c r="E6455" s="65"/>
      <c r="F6455" s="65"/>
      <c r="G6455" s="129"/>
    </row>
    <row r="6456" spans="1:7">
      <c r="A6456" s="65"/>
      <c r="B6456" s="65"/>
      <c r="C6456" s="65"/>
      <c r="D6456" s="65"/>
      <c r="E6456" s="65"/>
      <c r="F6456" s="65"/>
      <c r="G6456" s="129"/>
    </row>
    <row r="6457" spans="1:7">
      <c r="A6457" s="65"/>
      <c r="B6457" s="65"/>
      <c r="C6457" s="65"/>
      <c r="D6457" s="65"/>
      <c r="E6457" s="65"/>
      <c r="F6457" s="65"/>
      <c r="G6457" s="129"/>
    </row>
    <row r="6458" spans="1:7">
      <c r="A6458" s="65"/>
      <c r="B6458" s="65"/>
      <c r="C6458" s="65"/>
      <c r="D6458" s="65"/>
      <c r="E6458" s="65"/>
      <c r="F6458" s="65"/>
      <c r="G6458" s="129"/>
    </row>
    <row r="6459" spans="1:7">
      <c r="A6459" s="65"/>
      <c r="B6459" s="65"/>
      <c r="C6459" s="65"/>
      <c r="D6459" s="65"/>
      <c r="E6459" s="65"/>
      <c r="F6459" s="65"/>
      <c r="G6459" s="129"/>
    </row>
    <row r="6460" spans="1:7">
      <c r="A6460" s="65"/>
      <c r="B6460" s="65"/>
      <c r="C6460" s="65"/>
      <c r="D6460" s="65"/>
      <c r="E6460" s="65"/>
      <c r="F6460" s="65"/>
      <c r="G6460" s="129"/>
    </row>
    <row r="6461" spans="1:7">
      <c r="A6461" s="65"/>
      <c r="B6461" s="65"/>
      <c r="C6461" s="65"/>
      <c r="D6461" s="65"/>
      <c r="E6461" s="65"/>
      <c r="F6461" s="65"/>
      <c r="G6461" s="129"/>
    </row>
    <row r="6462" spans="1:7">
      <c r="A6462" s="65"/>
      <c r="B6462" s="65"/>
      <c r="C6462" s="65"/>
      <c r="D6462" s="65"/>
      <c r="E6462" s="65"/>
      <c r="F6462" s="65"/>
      <c r="G6462" s="129"/>
    </row>
    <row r="6463" spans="1:7">
      <c r="A6463" s="65"/>
      <c r="B6463" s="65"/>
      <c r="C6463" s="65"/>
      <c r="D6463" s="65"/>
      <c r="E6463" s="65"/>
      <c r="F6463" s="65"/>
      <c r="G6463" s="129"/>
    </row>
    <row r="6464" spans="1:7">
      <c r="A6464" s="65"/>
      <c r="B6464" s="65"/>
      <c r="C6464" s="65"/>
      <c r="D6464" s="65"/>
      <c r="E6464" s="65"/>
      <c r="F6464" s="65"/>
      <c r="G6464" s="129"/>
    </row>
    <row r="6465" spans="1:7">
      <c r="A6465" s="65"/>
      <c r="B6465" s="65"/>
      <c r="C6465" s="65"/>
      <c r="D6465" s="65"/>
      <c r="E6465" s="65"/>
      <c r="F6465" s="65"/>
      <c r="G6465" s="129"/>
    </row>
    <row r="6466" spans="1:7">
      <c r="A6466" s="65"/>
      <c r="B6466" s="65"/>
      <c r="C6466" s="65"/>
      <c r="D6466" s="65"/>
      <c r="E6466" s="65"/>
      <c r="F6466" s="65"/>
      <c r="G6466" s="129"/>
    </row>
    <row r="6467" spans="1:7">
      <c r="A6467" s="65"/>
      <c r="B6467" s="65"/>
      <c r="C6467" s="65"/>
      <c r="D6467" s="65"/>
      <c r="E6467" s="65"/>
      <c r="F6467" s="65"/>
      <c r="G6467" s="129"/>
    </row>
    <row r="6468" spans="1:7">
      <c r="A6468" s="65"/>
      <c r="B6468" s="65"/>
      <c r="C6468" s="65"/>
      <c r="D6468" s="65"/>
      <c r="E6468" s="65"/>
      <c r="F6468" s="65"/>
      <c r="G6468" s="129"/>
    </row>
    <row r="6469" spans="1:7">
      <c r="A6469" s="65"/>
      <c r="B6469" s="65"/>
      <c r="C6469" s="65"/>
      <c r="D6469" s="65"/>
      <c r="E6469" s="65"/>
      <c r="F6469" s="65"/>
      <c r="G6469" s="129"/>
    </row>
    <row r="6470" spans="1:7">
      <c r="A6470" s="65"/>
      <c r="B6470" s="65"/>
      <c r="C6470" s="65"/>
      <c r="D6470" s="65"/>
      <c r="E6470" s="65"/>
      <c r="F6470" s="65"/>
      <c r="G6470" s="129"/>
    </row>
    <row r="6471" spans="1:7">
      <c r="A6471" s="65"/>
      <c r="B6471" s="65"/>
      <c r="C6471" s="65"/>
      <c r="D6471" s="65"/>
      <c r="E6471" s="65"/>
      <c r="F6471" s="65"/>
      <c r="G6471" s="129"/>
    </row>
    <row r="6472" spans="1:7">
      <c r="A6472" s="65"/>
      <c r="B6472" s="65"/>
      <c r="C6472" s="65"/>
      <c r="D6472" s="65"/>
      <c r="E6472" s="65"/>
      <c r="F6472" s="65"/>
      <c r="G6472" s="129"/>
    </row>
    <row r="6473" spans="1:7">
      <c r="A6473" s="65"/>
      <c r="B6473" s="65"/>
      <c r="C6473" s="65"/>
      <c r="D6473" s="65"/>
      <c r="E6473" s="65"/>
      <c r="F6473" s="65"/>
      <c r="G6473" s="129"/>
    </row>
    <row r="6474" spans="1:7">
      <c r="A6474" s="65"/>
      <c r="B6474" s="65"/>
      <c r="C6474" s="65"/>
      <c r="D6474" s="65"/>
      <c r="E6474" s="65"/>
      <c r="F6474" s="65"/>
      <c r="G6474" s="129"/>
    </row>
    <row r="6475" spans="1:7">
      <c r="A6475" s="65"/>
      <c r="B6475" s="65"/>
      <c r="C6475" s="65"/>
      <c r="D6475" s="65"/>
      <c r="E6475" s="65"/>
      <c r="F6475" s="65"/>
      <c r="G6475" s="129"/>
    </row>
    <row r="6476" spans="1:7">
      <c r="A6476" s="65"/>
      <c r="B6476" s="65"/>
      <c r="C6476" s="65"/>
      <c r="D6476" s="65"/>
      <c r="E6476" s="65"/>
      <c r="F6476" s="65"/>
      <c r="G6476" s="129"/>
    </row>
    <row r="6477" spans="1:7">
      <c r="A6477" s="65"/>
      <c r="B6477" s="65"/>
      <c r="C6477" s="65"/>
      <c r="D6477" s="65"/>
      <c r="E6477" s="65"/>
      <c r="F6477" s="65"/>
      <c r="G6477" s="129"/>
    </row>
    <row r="6478" spans="1:7">
      <c r="A6478" s="65"/>
      <c r="B6478" s="65"/>
      <c r="C6478" s="65"/>
      <c r="D6478" s="65"/>
      <c r="E6478" s="65"/>
      <c r="F6478" s="65"/>
      <c r="G6478" s="129"/>
    </row>
    <row r="6479" spans="1:7">
      <c r="A6479" s="65"/>
      <c r="B6479" s="65"/>
      <c r="C6479" s="65"/>
      <c r="D6479" s="65"/>
      <c r="E6479" s="65"/>
      <c r="F6479" s="65"/>
      <c r="G6479" s="129"/>
    </row>
    <row r="6480" spans="1:7">
      <c r="A6480" s="65"/>
      <c r="B6480" s="65"/>
      <c r="C6480" s="65"/>
      <c r="D6480" s="65"/>
      <c r="E6480" s="65"/>
      <c r="F6480" s="65"/>
      <c r="G6480" s="129"/>
    </row>
    <row r="6481" spans="1:7">
      <c r="A6481" s="65"/>
      <c r="B6481" s="65"/>
      <c r="C6481" s="65"/>
      <c r="D6481" s="65"/>
      <c r="E6481" s="65"/>
      <c r="F6481" s="65"/>
      <c r="G6481" s="129"/>
    </row>
    <row r="6482" spans="1:7">
      <c r="A6482" s="65"/>
      <c r="B6482" s="65"/>
      <c r="C6482" s="65"/>
      <c r="D6482" s="65"/>
      <c r="E6482" s="65"/>
      <c r="F6482" s="65"/>
      <c r="G6482" s="129"/>
    </row>
    <row r="6483" spans="1:7">
      <c r="A6483" s="65"/>
      <c r="B6483" s="65"/>
      <c r="C6483" s="65"/>
      <c r="D6483" s="65"/>
      <c r="E6483" s="65"/>
      <c r="F6483" s="65"/>
      <c r="G6483" s="129"/>
    </row>
    <row r="6484" spans="1:7">
      <c r="A6484" s="65"/>
      <c r="B6484" s="65"/>
      <c r="C6484" s="65"/>
      <c r="D6484" s="65"/>
      <c r="E6484" s="65"/>
      <c r="F6484" s="65"/>
      <c r="G6484" s="129"/>
    </row>
    <row r="6485" spans="1:7">
      <c r="A6485" s="65"/>
      <c r="B6485" s="65"/>
      <c r="C6485" s="65"/>
      <c r="D6485" s="65"/>
      <c r="E6485" s="65"/>
      <c r="F6485" s="65"/>
      <c r="G6485" s="129"/>
    </row>
    <row r="6486" spans="1:7">
      <c r="A6486" s="65"/>
      <c r="B6486" s="65"/>
      <c r="C6486" s="65"/>
      <c r="D6486" s="65"/>
      <c r="E6486" s="65"/>
      <c r="F6486" s="65"/>
      <c r="G6486" s="129"/>
    </row>
    <row r="6487" spans="1:7">
      <c r="A6487" s="65"/>
      <c r="B6487" s="65"/>
      <c r="C6487" s="65"/>
      <c r="D6487" s="65"/>
      <c r="E6487" s="65"/>
      <c r="F6487" s="65"/>
      <c r="G6487" s="129"/>
    </row>
    <row r="6488" spans="1:7">
      <c r="A6488" s="65"/>
      <c r="B6488" s="65"/>
      <c r="C6488" s="65"/>
      <c r="D6488" s="65"/>
      <c r="E6488" s="65"/>
      <c r="F6488" s="65"/>
      <c r="G6488" s="129"/>
    </row>
    <row r="6489" spans="1:7">
      <c r="A6489" s="65"/>
      <c r="B6489" s="65"/>
      <c r="C6489" s="65"/>
      <c r="D6489" s="65"/>
      <c r="E6489" s="65"/>
      <c r="F6489" s="65"/>
      <c r="G6489" s="129"/>
    </row>
    <row r="6490" spans="1:7">
      <c r="A6490" s="65"/>
      <c r="B6490" s="65"/>
      <c r="C6490" s="65"/>
      <c r="D6490" s="65"/>
      <c r="E6490" s="65"/>
      <c r="F6490" s="65"/>
      <c r="G6490" s="129"/>
    </row>
    <row r="6491" spans="1:7">
      <c r="A6491" s="65"/>
      <c r="B6491" s="65"/>
      <c r="C6491" s="65"/>
      <c r="D6491" s="65"/>
      <c r="E6491" s="65"/>
      <c r="F6491" s="65"/>
      <c r="G6491" s="129"/>
    </row>
    <row r="6492" spans="1:7">
      <c r="A6492" s="65"/>
      <c r="B6492" s="65"/>
      <c r="C6492" s="65"/>
      <c r="D6492" s="65"/>
      <c r="E6492" s="65"/>
      <c r="F6492" s="65"/>
      <c r="G6492" s="129"/>
    </row>
    <row r="6493" spans="1:7">
      <c r="A6493" s="65"/>
      <c r="B6493" s="65"/>
      <c r="C6493" s="65"/>
      <c r="D6493" s="65"/>
      <c r="E6493" s="65"/>
      <c r="F6493" s="65"/>
      <c r="G6493" s="129"/>
    </row>
    <row r="6494" spans="1:7">
      <c r="A6494" s="65"/>
      <c r="B6494" s="65"/>
      <c r="C6494" s="65"/>
      <c r="D6494" s="65"/>
      <c r="E6494" s="65"/>
      <c r="F6494" s="65"/>
      <c r="G6494" s="129"/>
    </row>
    <row r="6495" spans="1:7">
      <c r="A6495" s="65"/>
      <c r="B6495" s="65"/>
      <c r="C6495" s="65"/>
      <c r="D6495" s="65"/>
      <c r="E6495" s="65"/>
      <c r="F6495" s="65"/>
      <c r="G6495" s="129"/>
    </row>
    <row r="6496" spans="1:7">
      <c r="A6496" s="65"/>
      <c r="B6496" s="65"/>
      <c r="C6496" s="65"/>
      <c r="D6496" s="65"/>
      <c r="E6496" s="65"/>
      <c r="F6496" s="65"/>
      <c r="G6496" s="129"/>
    </row>
    <row r="6497" spans="1:7">
      <c r="A6497" s="65"/>
      <c r="B6497" s="65"/>
      <c r="C6497" s="65"/>
      <c r="D6497" s="65"/>
      <c r="E6497" s="65"/>
      <c r="F6497" s="65"/>
      <c r="G6497" s="129"/>
    </row>
    <row r="6498" spans="1:7">
      <c r="A6498" s="65"/>
      <c r="B6498" s="65"/>
      <c r="C6498" s="65"/>
      <c r="D6498" s="65"/>
      <c r="E6498" s="65"/>
      <c r="F6498" s="65"/>
      <c r="G6498" s="129"/>
    </row>
    <row r="6499" spans="1:7">
      <c r="A6499" s="65"/>
      <c r="B6499" s="65"/>
      <c r="C6499" s="65"/>
      <c r="D6499" s="65"/>
      <c r="E6499" s="65"/>
      <c r="F6499" s="65"/>
      <c r="G6499" s="129"/>
    </row>
    <row r="6500" spans="1:7">
      <c r="A6500" s="65"/>
      <c r="B6500" s="65"/>
      <c r="C6500" s="65"/>
      <c r="D6500" s="65"/>
      <c r="E6500" s="65"/>
      <c r="F6500" s="65"/>
      <c r="G6500" s="129"/>
    </row>
    <row r="6501" spans="1:7">
      <c r="A6501" s="65"/>
      <c r="B6501" s="65"/>
      <c r="C6501" s="65"/>
      <c r="D6501" s="65"/>
      <c r="E6501" s="65"/>
      <c r="F6501" s="65"/>
      <c r="G6501" s="129"/>
    </row>
    <row r="6502" spans="1:7">
      <c r="A6502" s="65"/>
      <c r="B6502" s="65"/>
      <c r="C6502" s="65"/>
      <c r="D6502" s="65"/>
      <c r="E6502" s="65"/>
      <c r="F6502" s="65"/>
      <c r="G6502" s="129"/>
    </row>
    <row r="6503" spans="1:7">
      <c r="A6503" s="65"/>
      <c r="B6503" s="65"/>
      <c r="C6503" s="65"/>
      <c r="D6503" s="65"/>
      <c r="E6503" s="65"/>
      <c r="F6503" s="65"/>
      <c r="G6503" s="129"/>
    </row>
    <row r="6504" spans="1:7">
      <c r="A6504" s="65"/>
      <c r="B6504" s="65"/>
      <c r="C6504" s="65"/>
      <c r="D6504" s="65"/>
      <c r="E6504" s="65"/>
      <c r="F6504" s="65"/>
      <c r="G6504" s="129"/>
    </row>
    <row r="6505" spans="1:7">
      <c r="A6505" s="65"/>
      <c r="B6505" s="65"/>
      <c r="C6505" s="65"/>
      <c r="D6505" s="65"/>
      <c r="E6505" s="65"/>
      <c r="F6505" s="65"/>
      <c r="G6505" s="129"/>
    </row>
    <row r="6506" spans="1:7">
      <c r="A6506" s="65"/>
      <c r="B6506" s="65"/>
      <c r="C6506" s="65"/>
      <c r="D6506" s="65"/>
      <c r="E6506" s="65"/>
      <c r="F6506" s="65"/>
      <c r="G6506" s="129"/>
    </row>
    <row r="6507" spans="1:7">
      <c r="A6507" s="65"/>
      <c r="B6507" s="65"/>
      <c r="C6507" s="65"/>
      <c r="D6507" s="65"/>
      <c r="E6507" s="65"/>
      <c r="F6507" s="65"/>
      <c r="G6507" s="129"/>
    </row>
    <row r="6508" spans="1:7">
      <c r="A6508" s="65"/>
      <c r="B6508" s="65"/>
      <c r="C6508" s="65"/>
      <c r="D6508" s="65"/>
      <c r="E6508" s="65"/>
      <c r="F6508" s="65"/>
      <c r="G6508" s="129"/>
    </row>
    <row r="6509" spans="1:7">
      <c r="A6509" s="65"/>
      <c r="B6509" s="65"/>
      <c r="C6509" s="65"/>
      <c r="D6509" s="65"/>
      <c r="E6509" s="65"/>
      <c r="F6509" s="65"/>
      <c r="G6509" s="129"/>
    </row>
    <row r="6510" spans="1:7">
      <c r="A6510" s="65"/>
      <c r="B6510" s="65"/>
      <c r="C6510" s="65"/>
      <c r="D6510" s="65"/>
      <c r="E6510" s="65"/>
      <c r="F6510" s="65"/>
      <c r="G6510" s="129"/>
    </row>
    <row r="6511" spans="1:7">
      <c r="A6511" s="65"/>
      <c r="B6511" s="65"/>
      <c r="C6511" s="65"/>
      <c r="D6511" s="65"/>
      <c r="E6511" s="65"/>
      <c r="F6511" s="65"/>
      <c r="G6511" s="129"/>
    </row>
    <row r="6512" spans="1:7">
      <c r="A6512" s="65"/>
      <c r="B6512" s="65"/>
      <c r="C6512" s="65"/>
      <c r="D6512" s="65"/>
      <c r="E6512" s="65"/>
      <c r="F6512" s="65"/>
      <c r="G6512" s="129"/>
    </row>
    <row r="6513" spans="1:7">
      <c r="A6513" s="65"/>
      <c r="B6513" s="65"/>
      <c r="C6513" s="65"/>
      <c r="D6513" s="65"/>
      <c r="E6513" s="65"/>
      <c r="F6513" s="65"/>
      <c r="G6513" s="129"/>
    </row>
    <row r="6514" spans="1:7">
      <c r="A6514" s="65"/>
      <c r="B6514" s="65"/>
      <c r="C6514" s="65"/>
      <c r="D6514" s="65"/>
      <c r="E6514" s="65"/>
      <c r="F6514" s="65"/>
      <c r="G6514" s="129"/>
    </row>
    <row r="6515" spans="1:7">
      <c r="A6515" s="65"/>
      <c r="B6515" s="65"/>
      <c r="C6515" s="65"/>
      <c r="D6515" s="65"/>
      <c r="E6515" s="65"/>
      <c r="F6515" s="65"/>
      <c r="G6515" s="129"/>
    </row>
    <row r="6516" spans="1:7">
      <c r="A6516" s="65"/>
      <c r="B6516" s="65"/>
      <c r="C6516" s="65"/>
      <c r="D6516" s="65"/>
      <c r="E6516" s="65"/>
      <c r="F6516" s="65"/>
      <c r="G6516" s="129"/>
    </row>
    <row r="6517" spans="1:7">
      <c r="A6517" s="65"/>
      <c r="B6517" s="65"/>
      <c r="C6517" s="65"/>
      <c r="D6517" s="65"/>
      <c r="E6517" s="65"/>
      <c r="F6517" s="65"/>
      <c r="G6517" s="129"/>
    </row>
    <row r="6518" spans="1:7">
      <c r="A6518" s="65"/>
      <c r="B6518" s="65"/>
      <c r="C6518" s="65"/>
      <c r="D6518" s="65"/>
      <c r="E6518" s="65"/>
      <c r="F6518" s="65"/>
      <c r="G6518" s="129"/>
    </row>
    <row r="6519" spans="1:7">
      <c r="A6519" s="65"/>
      <c r="B6519" s="65"/>
      <c r="C6519" s="65"/>
      <c r="D6519" s="65"/>
      <c r="E6519" s="65"/>
      <c r="F6519" s="65"/>
      <c r="G6519" s="129"/>
    </row>
    <row r="6520" spans="1:7">
      <c r="A6520" s="65"/>
      <c r="B6520" s="65"/>
      <c r="C6520" s="65"/>
      <c r="D6520" s="65"/>
      <c r="E6520" s="65"/>
      <c r="F6520" s="65"/>
      <c r="G6520" s="129"/>
    </row>
    <row r="6521" spans="1:7">
      <c r="A6521" s="65"/>
      <c r="B6521" s="65"/>
      <c r="C6521" s="65"/>
      <c r="D6521" s="65"/>
      <c r="E6521" s="65"/>
      <c r="F6521" s="65"/>
      <c r="G6521" s="129"/>
    </row>
    <row r="6522" spans="1:7">
      <c r="A6522" s="65"/>
      <c r="B6522" s="65"/>
      <c r="C6522" s="65"/>
      <c r="D6522" s="65"/>
      <c r="E6522" s="65"/>
      <c r="F6522" s="65"/>
      <c r="G6522" s="129"/>
    </row>
    <row r="6523" spans="1:7">
      <c r="A6523" s="65"/>
      <c r="B6523" s="65"/>
      <c r="C6523" s="65"/>
      <c r="D6523" s="65"/>
      <c r="E6523" s="65"/>
      <c r="F6523" s="65"/>
      <c r="G6523" s="129"/>
    </row>
    <row r="6524" spans="1:7">
      <c r="A6524" s="65"/>
      <c r="B6524" s="65"/>
      <c r="C6524" s="65"/>
      <c r="D6524" s="65"/>
      <c r="E6524" s="65"/>
      <c r="F6524" s="65"/>
      <c r="G6524" s="129"/>
    </row>
    <row r="6525" spans="1:7">
      <c r="A6525" s="65"/>
      <c r="B6525" s="65"/>
      <c r="C6525" s="65"/>
      <c r="D6525" s="65"/>
      <c r="E6525" s="65"/>
      <c r="F6525" s="65"/>
      <c r="G6525" s="129"/>
    </row>
    <row r="6526" spans="1:7">
      <c r="A6526" s="65"/>
      <c r="B6526" s="65"/>
      <c r="C6526" s="65"/>
      <c r="D6526" s="65"/>
      <c r="E6526" s="65"/>
      <c r="F6526" s="65"/>
      <c r="G6526" s="129"/>
    </row>
    <row r="6527" spans="1:7">
      <c r="A6527" s="65"/>
      <c r="B6527" s="65"/>
      <c r="C6527" s="65"/>
      <c r="D6527" s="65"/>
      <c r="E6527" s="65"/>
      <c r="F6527" s="65"/>
      <c r="G6527" s="129"/>
    </row>
    <row r="6528" spans="1:7">
      <c r="A6528" s="65"/>
      <c r="B6528" s="65"/>
      <c r="C6528" s="65"/>
      <c r="D6528" s="65"/>
      <c r="E6528" s="65"/>
      <c r="F6528" s="65"/>
      <c r="G6528" s="129"/>
    </row>
    <row r="6529" spans="1:7">
      <c r="A6529" s="65"/>
      <c r="B6529" s="65"/>
      <c r="C6529" s="65"/>
      <c r="D6529" s="65"/>
      <c r="E6529" s="65"/>
      <c r="F6529" s="65"/>
      <c r="G6529" s="129"/>
    </row>
    <row r="6530" spans="1:7">
      <c r="A6530" s="65"/>
      <c r="B6530" s="65"/>
      <c r="C6530" s="65"/>
      <c r="D6530" s="65"/>
      <c r="E6530" s="65"/>
      <c r="F6530" s="65"/>
      <c r="G6530" s="129"/>
    </row>
    <row r="6531" spans="1:7">
      <c r="A6531" s="65"/>
      <c r="B6531" s="65"/>
      <c r="C6531" s="65"/>
      <c r="D6531" s="65"/>
      <c r="E6531" s="65"/>
      <c r="F6531" s="65"/>
      <c r="G6531" s="129"/>
    </row>
    <row r="6532" spans="1:7">
      <c r="A6532" s="65"/>
      <c r="B6532" s="65"/>
      <c r="C6532" s="65"/>
      <c r="D6532" s="65"/>
      <c r="E6532" s="65"/>
      <c r="F6532" s="65"/>
      <c r="G6532" s="129"/>
    </row>
    <row r="6533" spans="1:7">
      <c r="A6533" s="65"/>
      <c r="B6533" s="65"/>
      <c r="C6533" s="65"/>
      <c r="D6533" s="65"/>
      <c r="E6533" s="65"/>
      <c r="F6533" s="65"/>
      <c r="G6533" s="129"/>
    </row>
    <row r="6534" spans="1:7">
      <c r="A6534" s="65"/>
      <c r="B6534" s="65"/>
      <c r="C6534" s="65"/>
      <c r="D6534" s="65"/>
      <c r="E6534" s="65"/>
      <c r="F6534" s="65"/>
      <c r="G6534" s="129"/>
    </row>
    <row r="6535" spans="1:7">
      <c r="A6535" s="65"/>
      <c r="B6535" s="65"/>
      <c r="C6535" s="65"/>
      <c r="D6535" s="65"/>
      <c r="E6535" s="65"/>
      <c r="F6535" s="65"/>
      <c r="G6535" s="129"/>
    </row>
    <row r="6536" spans="1:7">
      <c r="A6536" s="65"/>
      <c r="B6536" s="65"/>
      <c r="C6536" s="65"/>
      <c r="D6536" s="65"/>
      <c r="E6536" s="65"/>
      <c r="F6536" s="65"/>
      <c r="G6536" s="129"/>
    </row>
    <row r="6537" spans="1:7">
      <c r="A6537" s="65"/>
      <c r="B6537" s="65"/>
      <c r="C6537" s="65"/>
      <c r="D6537" s="65"/>
      <c r="E6537" s="65"/>
      <c r="F6537" s="65"/>
      <c r="G6537" s="129"/>
    </row>
    <row r="6538" spans="1:7">
      <c r="A6538" s="65"/>
      <c r="B6538" s="65"/>
      <c r="C6538" s="65"/>
      <c r="D6538" s="65"/>
      <c r="E6538" s="65"/>
      <c r="F6538" s="65"/>
      <c r="G6538" s="129"/>
    </row>
    <row r="6539" spans="1:7">
      <c r="A6539" s="65"/>
      <c r="B6539" s="65"/>
      <c r="C6539" s="65"/>
      <c r="D6539" s="65"/>
      <c r="E6539" s="65"/>
      <c r="F6539" s="65"/>
      <c r="G6539" s="129"/>
    </row>
    <row r="6540" spans="1:7">
      <c r="A6540" s="65"/>
      <c r="B6540" s="65"/>
      <c r="C6540" s="65"/>
      <c r="D6540" s="65"/>
      <c r="E6540" s="65"/>
      <c r="F6540" s="65"/>
      <c r="G6540" s="129"/>
    </row>
    <row r="6541" spans="1:7">
      <c r="A6541" s="65"/>
      <c r="B6541" s="65"/>
      <c r="C6541" s="65"/>
      <c r="D6541" s="65"/>
      <c r="E6541" s="65"/>
      <c r="F6541" s="65"/>
      <c r="G6541" s="129"/>
    </row>
    <row r="6542" spans="1:7">
      <c r="A6542" s="65"/>
      <c r="B6542" s="65"/>
      <c r="C6542" s="65"/>
      <c r="D6542" s="65"/>
      <c r="E6542" s="65"/>
      <c r="F6542" s="65"/>
      <c r="G6542" s="129"/>
    </row>
    <row r="6543" spans="1:7">
      <c r="A6543" s="65"/>
      <c r="B6543" s="65"/>
      <c r="C6543" s="65"/>
      <c r="D6543" s="65"/>
      <c r="E6543" s="65"/>
      <c r="F6543" s="65"/>
      <c r="G6543" s="129"/>
    </row>
    <row r="6544" spans="1:7">
      <c r="A6544" s="65"/>
      <c r="B6544" s="65"/>
      <c r="C6544" s="65"/>
      <c r="D6544" s="65"/>
      <c r="E6544" s="65"/>
      <c r="F6544" s="65"/>
      <c r="G6544" s="129"/>
    </row>
    <row r="6545" spans="1:7">
      <c r="A6545" s="65"/>
      <c r="B6545" s="65"/>
      <c r="C6545" s="65"/>
      <c r="D6545" s="65"/>
      <c r="E6545" s="65"/>
      <c r="F6545" s="65"/>
      <c r="G6545" s="129"/>
    </row>
    <row r="6546" spans="1:7">
      <c r="A6546" s="65"/>
      <c r="B6546" s="65"/>
      <c r="C6546" s="65"/>
      <c r="D6546" s="65"/>
      <c r="E6546" s="65"/>
      <c r="F6546" s="65"/>
      <c r="G6546" s="129"/>
    </row>
    <row r="6547" spans="1:7">
      <c r="A6547" s="65"/>
      <c r="B6547" s="65"/>
      <c r="C6547" s="65"/>
      <c r="D6547" s="65"/>
      <c r="E6547" s="65"/>
      <c r="F6547" s="65"/>
      <c r="G6547" s="129"/>
    </row>
    <row r="6548" spans="1:7">
      <c r="A6548" s="65"/>
      <c r="B6548" s="65"/>
      <c r="C6548" s="65"/>
      <c r="D6548" s="65"/>
      <c r="E6548" s="65"/>
      <c r="F6548" s="65"/>
      <c r="G6548" s="129"/>
    </row>
    <row r="6549" spans="1:7">
      <c r="A6549" s="65"/>
      <c r="B6549" s="65"/>
      <c r="C6549" s="65"/>
      <c r="D6549" s="65"/>
      <c r="E6549" s="65"/>
      <c r="F6549" s="65"/>
      <c r="G6549" s="129"/>
    </row>
    <row r="6550" spans="1:7">
      <c r="A6550" s="65"/>
      <c r="B6550" s="65"/>
      <c r="C6550" s="65"/>
      <c r="D6550" s="65"/>
      <c r="E6550" s="65"/>
      <c r="F6550" s="65"/>
      <c r="G6550" s="129"/>
    </row>
    <row r="6551" spans="1:7">
      <c r="A6551" s="65"/>
      <c r="B6551" s="65"/>
      <c r="C6551" s="65"/>
      <c r="D6551" s="65"/>
      <c r="E6551" s="65"/>
      <c r="F6551" s="65"/>
      <c r="G6551" s="129"/>
    </row>
    <row r="6552" spans="1:7">
      <c r="A6552" s="65"/>
      <c r="B6552" s="65"/>
      <c r="C6552" s="65"/>
      <c r="D6552" s="65"/>
      <c r="E6552" s="65"/>
      <c r="F6552" s="65"/>
      <c r="G6552" s="129"/>
    </row>
    <row r="6553" spans="1:7">
      <c r="A6553" s="65"/>
      <c r="B6553" s="65"/>
      <c r="C6553" s="65"/>
      <c r="D6553" s="65"/>
      <c r="E6553" s="65"/>
      <c r="F6553" s="65"/>
      <c r="G6553" s="129"/>
    </row>
    <row r="6554" spans="1:7">
      <c r="A6554" s="65"/>
      <c r="B6554" s="65"/>
      <c r="C6554" s="65"/>
      <c r="D6554" s="65"/>
      <c r="E6554" s="65"/>
      <c r="F6554" s="65"/>
      <c r="G6554" s="129"/>
    </row>
    <row r="6555" spans="1:7">
      <c r="A6555" s="65"/>
      <c r="B6555" s="65"/>
      <c r="C6555" s="65"/>
      <c r="D6555" s="65"/>
      <c r="E6555" s="65"/>
      <c r="F6555" s="65"/>
      <c r="G6555" s="129"/>
    </row>
    <row r="6556" spans="1:7">
      <c r="A6556" s="65"/>
      <c r="B6556" s="65"/>
      <c r="C6556" s="65"/>
      <c r="D6556" s="65"/>
      <c r="E6556" s="65"/>
      <c r="F6556" s="65"/>
      <c r="G6556" s="129"/>
    </row>
    <row r="6557" spans="1:7">
      <c r="A6557" s="65"/>
      <c r="B6557" s="65"/>
      <c r="C6557" s="65"/>
      <c r="D6557" s="65"/>
      <c r="E6557" s="65"/>
      <c r="F6557" s="65"/>
      <c r="G6557" s="129"/>
    </row>
    <row r="6558" spans="1:7">
      <c r="A6558" s="65"/>
      <c r="B6558" s="65"/>
      <c r="C6558" s="65"/>
      <c r="D6558" s="65"/>
      <c r="E6558" s="65"/>
      <c r="F6558" s="65"/>
      <c r="G6558" s="129"/>
    </row>
    <row r="6559" spans="1:7">
      <c r="A6559" s="65"/>
      <c r="B6559" s="65"/>
      <c r="C6559" s="65"/>
      <c r="D6559" s="65"/>
      <c r="E6559" s="65"/>
      <c r="F6559" s="65"/>
      <c r="G6559" s="129"/>
    </row>
    <row r="6560" spans="1:7">
      <c r="A6560" s="65"/>
      <c r="B6560" s="65"/>
      <c r="C6560" s="65"/>
      <c r="D6560" s="65"/>
      <c r="E6560" s="65"/>
      <c r="F6560" s="65"/>
      <c r="G6560" s="129"/>
    </row>
    <row r="6561" spans="1:7">
      <c r="A6561" s="65"/>
      <c r="B6561" s="65"/>
      <c r="C6561" s="65"/>
      <c r="D6561" s="65"/>
      <c r="E6561" s="65"/>
      <c r="F6561" s="65"/>
      <c r="G6561" s="129"/>
    </row>
    <row r="6562" spans="1:7">
      <c r="A6562" s="65"/>
      <c r="B6562" s="65"/>
      <c r="C6562" s="65"/>
      <c r="D6562" s="65"/>
      <c r="E6562" s="65"/>
      <c r="F6562" s="65"/>
      <c r="G6562" s="129"/>
    </row>
    <row r="6563" spans="1:7">
      <c r="A6563" s="65"/>
      <c r="B6563" s="65"/>
      <c r="C6563" s="65"/>
      <c r="D6563" s="65"/>
      <c r="E6563" s="65"/>
      <c r="F6563" s="65"/>
      <c r="G6563" s="129"/>
    </row>
    <row r="6564" spans="1:7">
      <c r="A6564" s="65"/>
      <c r="B6564" s="65"/>
      <c r="C6564" s="65"/>
      <c r="D6564" s="65"/>
      <c r="E6564" s="65"/>
      <c r="F6564" s="65"/>
      <c r="G6564" s="129"/>
    </row>
    <row r="6565" spans="1:7">
      <c r="A6565" s="65"/>
      <c r="B6565" s="65"/>
      <c r="C6565" s="65"/>
      <c r="D6565" s="65"/>
      <c r="E6565" s="65"/>
      <c r="F6565" s="65"/>
      <c r="G6565" s="129"/>
    </row>
    <row r="6566" spans="1:7">
      <c r="A6566" s="65"/>
      <c r="B6566" s="65"/>
      <c r="C6566" s="65"/>
      <c r="D6566" s="65"/>
      <c r="E6566" s="65"/>
      <c r="F6566" s="65"/>
      <c r="G6566" s="129"/>
    </row>
    <row r="6567" spans="1:7">
      <c r="A6567" s="65"/>
      <c r="B6567" s="65"/>
      <c r="C6567" s="65"/>
      <c r="D6567" s="65"/>
      <c r="E6567" s="65"/>
      <c r="F6567" s="65"/>
      <c r="G6567" s="129"/>
    </row>
    <row r="6568" spans="1:7">
      <c r="A6568" s="65"/>
      <c r="B6568" s="65"/>
      <c r="C6568" s="65"/>
      <c r="D6568" s="65"/>
      <c r="E6568" s="65"/>
      <c r="F6568" s="65"/>
      <c r="G6568" s="129"/>
    </row>
    <row r="6569" spans="1:7">
      <c r="A6569" s="65"/>
      <c r="B6569" s="65"/>
      <c r="C6569" s="65"/>
      <c r="D6569" s="65"/>
      <c r="E6569" s="65"/>
      <c r="F6569" s="65"/>
      <c r="G6569" s="129"/>
    </row>
    <row r="6570" spans="1:7">
      <c r="A6570" s="65"/>
      <c r="B6570" s="65"/>
      <c r="C6570" s="65"/>
      <c r="D6570" s="65"/>
      <c r="E6570" s="65"/>
      <c r="F6570" s="65"/>
      <c r="G6570" s="129"/>
    </row>
    <row r="6571" spans="1:7">
      <c r="A6571" s="65"/>
      <c r="B6571" s="65"/>
      <c r="C6571" s="65"/>
      <c r="D6571" s="65"/>
      <c r="E6571" s="65"/>
      <c r="F6571" s="65"/>
      <c r="G6571" s="129"/>
    </row>
    <row r="6572" spans="1:7">
      <c r="A6572" s="65"/>
      <c r="B6572" s="65"/>
      <c r="C6572" s="65"/>
      <c r="D6572" s="65"/>
      <c r="E6572" s="65"/>
      <c r="F6572" s="65"/>
      <c r="G6572" s="129"/>
    </row>
    <row r="6573" spans="1:7">
      <c r="A6573" s="65"/>
      <c r="B6573" s="65"/>
      <c r="C6573" s="65"/>
      <c r="D6573" s="65"/>
      <c r="E6573" s="65"/>
      <c r="F6573" s="65"/>
      <c r="G6573" s="129"/>
    </row>
    <row r="6574" spans="1:7">
      <c r="A6574" s="65"/>
      <c r="B6574" s="65"/>
      <c r="C6574" s="65"/>
      <c r="D6574" s="65"/>
      <c r="E6574" s="65"/>
      <c r="F6574" s="65"/>
      <c r="G6574" s="129"/>
    </row>
    <row r="6575" spans="1:7">
      <c r="A6575" s="65"/>
      <c r="B6575" s="65"/>
      <c r="C6575" s="65"/>
      <c r="D6575" s="65"/>
      <c r="E6575" s="65"/>
      <c r="F6575" s="65"/>
      <c r="G6575" s="129"/>
    </row>
    <row r="6576" spans="1:7">
      <c r="A6576" s="65"/>
      <c r="B6576" s="65"/>
      <c r="C6576" s="65"/>
      <c r="D6576" s="65"/>
      <c r="E6576" s="65"/>
      <c r="F6576" s="65"/>
      <c r="G6576" s="129"/>
    </row>
    <row r="6577" spans="1:7">
      <c r="A6577" s="65"/>
      <c r="B6577" s="65"/>
      <c r="C6577" s="65"/>
      <c r="D6577" s="65"/>
      <c r="E6577" s="65"/>
      <c r="F6577" s="65"/>
      <c r="G6577" s="129"/>
    </row>
    <row r="6578" spans="1:7">
      <c r="A6578" s="65"/>
      <c r="B6578" s="65"/>
      <c r="C6578" s="65"/>
      <c r="D6578" s="65"/>
      <c r="E6578" s="65"/>
      <c r="F6578" s="65"/>
      <c r="G6578" s="129"/>
    </row>
    <row r="6579" spans="1:7">
      <c r="A6579" s="65"/>
      <c r="B6579" s="65"/>
      <c r="C6579" s="65"/>
      <c r="D6579" s="65"/>
      <c r="E6579" s="65"/>
      <c r="F6579" s="65"/>
      <c r="G6579" s="129"/>
    </row>
    <row r="6580" spans="1:7">
      <c r="A6580" s="65"/>
      <c r="B6580" s="65"/>
      <c r="C6580" s="65"/>
      <c r="D6580" s="65"/>
      <c r="E6580" s="65"/>
      <c r="F6580" s="65"/>
      <c r="G6580" s="129"/>
    </row>
    <row r="6581" spans="1:7">
      <c r="A6581" s="65"/>
      <c r="B6581" s="65"/>
      <c r="C6581" s="65"/>
      <c r="D6581" s="65"/>
      <c r="E6581" s="65"/>
      <c r="F6581" s="65"/>
      <c r="G6581" s="129"/>
    </row>
    <row r="6582" spans="1:7">
      <c r="A6582" s="65"/>
      <c r="B6582" s="65"/>
      <c r="C6582" s="65"/>
      <c r="D6582" s="65"/>
      <c r="E6582" s="65"/>
      <c r="F6582" s="65"/>
      <c r="G6582" s="129"/>
    </row>
    <row r="6583" spans="1:7">
      <c r="A6583" s="65"/>
      <c r="B6583" s="65"/>
      <c r="C6583" s="65"/>
      <c r="D6583" s="65"/>
      <c r="E6583" s="65"/>
      <c r="F6583" s="65"/>
      <c r="G6583" s="129"/>
    </row>
    <row r="6584" spans="1:7">
      <c r="A6584" s="65"/>
      <c r="B6584" s="65"/>
      <c r="C6584" s="65"/>
      <c r="D6584" s="65"/>
      <c r="E6584" s="65"/>
      <c r="F6584" s="65"/>
      <c r="G6584" s="129"/>
    </row>
    <row r="6585" spans="1:7">
      <c r="A6585" s="65"/>
      <c r="B6585" s="65"/>
      <c r="C6585" s="65"/>
      <c r="D6585" s="65"/>
      <c r="E6585" s="65"/>
      <c r="F6585" s="65"/>
      <c r="G6585" s="129"/>
    </row>
    <row r="6586" spans="1:7">
      <c r="A6586" s="65"/>
      <c r="B6586" s="65"/>
      <c r="C6586" s="65"/>
      <c r="D6586" s="65"/>
      <c r="E6586" s="65"/>
      <c r="F6586" s="65"/>
      <c r="G6586" s="129"/>
    </row>
    <row r="6587" spans="1:7">
      <c r="A6587" s="65"/>
      <c r="B6587" s="65"/>
      <c r="C6587" s="65"/>
      <c r="D6587" s="65"/>
      <c r="E6587" s="65"/>
      <c r="F6587" s="65"/>
      <c r="G6587" s="129"/>
    </row>
    <row r="6588" spans="1:7">
      <c r="A6588" s="65"/>
      <c r="B6588" s="65"/>
      <c r="C6588" s="65"/>
      <c r="D6588" s="65"/>
      <c r="E6588" s="65"/>
      <c r="F6588" s="65"/>
      <c r="G6588" s="129"/>
    </row>
    <row r="6589" spans="1:7">
      <c r="A6589" s="65"/>
      <c r="B6589" s="65"/>
      <c r="C6589" s="65"/>
      <c r="D6589" s="65"/>
      <c r="E6589" s="65"/>
      <c r="F6589" s="65"/>
      <c r="G6589" s="129"/>
    </row>
    <row r="6590" spans="1:7">
      <c r="A6590" s="65"/>
      <c r="B6590" s="65"/>
      <c r="C6590" s="65"/>
      <c r="D6590" s="65"/>
      <c r="E6590" s="65"/>
      <c r="F6590" s="65"/>
      <c r="G6590" s="129"/>
    </row>
    <row r="6591" spans="1:7">
      <c r="A6591" s="65"/>
      <c r="B6591" s="65"/>
      <c r="C6591" s="65"/>
      <c r="D6591" s="65"/>
      <c r="E6591" s="65"/>
      <c r="F6591" s="65"/>
      <c r="G6591" s="129"/>
    </row>
    <row r="6592" spans="1:7">
      <c r="A6592" s="65"/>
      <c r="B6592" s="65"/>
      <c r="C6592" s="65"/>
      <c r="D6592" s="65"/>
      <c r="E6592" s="65"/>
      <c r="F6592" s="65"/>
      <c r="G6592" s="129"/>
    </row>
    <row r="6593" spans="1:7">
      <c r="A6593" s="65"/>
      <c r="B6593" s="65"/>
      <c r="C6593" s="65"/>
      <c r="D6593" s="65"/>
      <c r="E6593" s="65"/>
      <c r="F6593" s="65"/>
      <c r="G6593" s="129"/>
    </row>
    <row r="6594" spans="1:7">
      <c r="A6594" s="65"/>
      <c r="B6594" s="65"/>
      <c r="C6594" s="65"/>
      <c r="D6594" s="65"/>
      <c r="E6594" s="65"/>
      <c r="F6594" s="65"/>
      <c r="G6594" s="129"/>
    </row>
    <row r="6595" spans="1:7">
      <c r="A6595" s="65"/>
      <c r="B6595" s="65"/>
      <c r="C6595" s="65"/>
      <c r="D6595" s="65"/>
      <c r="E6595" s="65"/>
      <c r="F6595" s="65"/>
      <c r="G6595" s="129"/>
    </row>
    <row r="6596" spans="1:7">
      <c r="A6596" s="65"/>
      <c r="B6596" s="65"/>
      <c r="C6596" s="65"/>
      <c r="D6596" s="65"/>
      <c r="E6596" s="65"/>
      <c r="F6596" s="65"/>
      <c r="G6596" s="129"/>
    </row>
    <row r="6597" spans="1:7">
      <c r="A6597" s="65"/>
      <c r="B6597" s="65"/>
      <c r="C6597" s="65"/>
      <c r="D6597" s="65"/>
      <c r="E6597" s="65"/>
      <c r="F6597" s="65"/>
      <c r="G6597" s="129"/>
    </row>
    <row r="6598" spans="1:7">
      <c r="A6598" s="65"/>
      <c r="B6598" s="65"/>
      <c r="C6598" s="65"/>
      <c r="D6598" s="65"/>
      <c r="E6598" s="65"/>
      <c r="F6598" s="65"/>
      <c r="G6598" s="129"/>
    </row>
    <row r="6599" spans="1:7">
      <c r="A6599" s="65"/>
      <c r="B6599" s="65"/>
      <c r="C6599" s="65"/>
      <c r="D6599" s="65"/>
      <c r="E6599" s="65"/>
      <c r="F6599" s="65"/>
      <c r="G6599" s="129"/>
    </row>
    <row r="6600" spans="1:7">
      <c r="A6600" s="65"/>
      <c r="B6600" s="65"/>
      <c r="C6600" s="65"/>
      <c r="D6600" s="65"/>
      <c r="E6600" s="65"/>
      <c r="F6600" s="65"/>
      <c r="G6600" s="129"/>
    </row>
    <row r="6601" spans="1:7">
      <c r="A6601" s="65"/>
      <c r="B6601" s="65"/>
      <c r="C6601" s="65"/>
      <c r="D6601" s="65"/>
      <c r="E6601" s="65"/>
      <c r="F6601" s="65"/>
      <c r="G6601" s="129"/>
    </row>
    <row r="6602" spans="1:7">
      <c r="A6602" s="65"/>
      <c r="B6602" s="65"/>
      <c r="C6602" s="65"/>
      <c r="D6602" s="65"/>
      <c r="E6602" s="65"/>
      <c r="F6602" s="65"/>
      <c r="G6602" s="129"/>
    </row>
    <row r="6603" spans="1:7">
      <c r="A6603" s="65"/>
      <c r="B6603" s="65"/>
      <c r="C6603" s="65"/>
      <c r="D6603" s="65"/>
      <c r="E6603" s="65"/>
      <c r="F6603" s="65"/>
      <c r="G6603" s="129"/>
    </row>
    <row r="6604" spans="1:7">
      <c r="A6604" s="65"/>
      <c r="B6604" s="65"/>
      <c r="C6604" s="65"/>
      <c r="D6604" s="65"/>
      <c r="E6604" s="65"/>
      <c r="F6604" s="65"/>
      <c r="G6604" s="129"/>
    </row>
    <row r="6605" spans="1:7">
      <c r="A6605" s="65"/>
      <c r="B6605" s="65"/>
      <c r="C6605" s="65"/>
      <c r="D6605" s="65"/>
      <c r="E6605" s="65"/>
      <c r="F6605" s="65"/>
      <c r="G6605" s="129"/>
    </row>
    <row r="6606" spans="1:7">
      <c r="A6606" s="65"/>
      <c r="B6606" s="65"/>
      <c r="C6606" s="65"/>
      <c r="D6606" s="65"/>
      <c r="E6606" s="65"/>
      <c r="F6606" s="65"/>
      <c r="G6606" s="129"/>
    </row>
    <row r="6607" spans="1:7">
      <c r="A6607" s="65"/>
      <c r="B6607" s="65"/>
      <c r="C6607" s="65"/>
      <c r="D6607" s="65"/>
      <c r="E6607" s="65"/>
      <c r="F6607" s="65"/>
      <c r="G6607" s="129"/>
    </row>
    <row r="6608" spans="1:7">
      <c r="A6608" s="65"/>
      <c r="B6608" s="65"/>
      <c r="C6608" s="65"/>
      <c r="D6608" s="65"/>
      <c r="E6608" s="65"/>
      <c r="F6608" s="65"/>
      <c r="G6608" s="129"/>
    </row>
    <row r="6609" spans="1:7">
      <c r="A6609" s="65"/>
      <c r="B6609" s="65"/>
      <c r="C6609" s="65"/>
      <c r="D6609" s="65"/>
      <c r="E6609" s="65"/>
      <c r="F6609" s="65"/>
      <c r="G6609" s="129"/>
    </row>
    <row r="6610" spans="1:7">
      <c r="A6610" s="65"/>
      <c r="B6610" s="65"/>
      <c r="C6610" s="65"/>
      <c r="D6610" s="65"/>
      <c r="E6610" s="65"/>
      <c r="F6610" s="65"/>
      <c r="G6610" s="129"/>
    </row>
    <row r="6611" spans="1:7">
      <c r="A6611" s="65"/>
      <c r="B6611" s="65"/>
      <c r="C6611" s="65"/>
      <c r="D6611" s="65"/>
      <c r="E6611" s="65"/>
      <c r="F6611" s="65"/>
      <c r="G6611" s="129"/>
    </row>
    <row r="6612" spans="1:7">
      <c r="A6612" s="65"/>
      <c r="B6612" s="65"/>
      <c r="C6612" s="65"/>
      <c r="D6612" s="65"/>
      <c r="E6612" s="65"/>
      <c r="F6612" s="65"/>
      <c r="G6612" s="129"/>
    </row>
    <row r="6613" spans="1:7">
      <c r="A6613" s="65"/>
      <c r="B6613" s="65"/>
      <c r="C6613" s="65"/>
      <c r="D6613" s="65"/>
      <c r="E6613" s="65"/>
      <c r="F6613" s="65"/>
      <c r="G6613" s="129"/>
    </row>
    <row r="6614" spans="1:7">
      <c r="A6614" s="65"/>
      <c r="B6614" s="65"/>
      <c r="C6614" s="65"/>
      <c r="D6614" s="65"/>
      <c r="E6614" s="65"/>
      <c r="F6614" s="65"/>
      <c r="G6614" s="129"/>
    </row>
    <row r="6615" spans="1:7">
      <c r="A6615" s="65"/>
      <c r="B6615" s="65"/>
      <c r="C6615" s="65"/>
      <c r="D6615" s="65"/>
      <c r="E6615" s="65"/>
      <c r="F6615" s="65"/>
      <c r="G6615" s="129"/>
    </row>
    <row r="6616" spans="1:7">
      <c r="A6616" s="65"/>
      <c r="B6616" s="65"/>
      <c r="C6616" s="65"/>
      <c r="D6616" s="65"/>
      <c r="E6616" s="65"/>
      <c r="F6616" s="65"/>
      <c r="G6616" s="129"/>
    </row>
    <row r="6617" spans="1:7">
      <c r="A6617" s="65"/>
      <c r="B6617" s="65"/>
      <c r="C6617" s="65"/>
      <c r="D6617" s="65"/>
      <c r="E6617" s="65"/>
      <c r="F6617" s="65"/>
      <c r="G6617" s="129"/>
    </row>
    <row r="6618" spans="1:7">
      <c r="A6618" s="65"/>
      <c r="B6618" s="65"/>
      <c r="C6618" s="65"/>
      <c r="D6618" s="65"/>
      <c r="E6618" s="65"/>
      <c r="F6618" s="65"/>
      <c r="G6618" s="129"/>
    </row>
    <row r="6619" spans="1:7">
      <c r="A6619" s="65"/>
      <c r="B6619" s="65"/>
      <c r="C6619" s="65"/>
      <c r="D6619" s="65"/>
      <c r="E6619" s="65"/>
      <c r="F6619" s="65"/>
      <c r="G6619" s="129"/>
    </row>
    <row r="6620" spans="1:7">
      <c r="A6620" s="65"/>
      <c r="B6620" s="65"/>
      <c r="C6620" s="65"/>
      <c r="D6620" s="65"/>
      <c r="E6620" s="65"/>
      <c r="F6620" s="65"/>
      <c r="G6620" s="129"/>
    </row>
    <row r="6621" spans="1:7">
      <c r="A6621" s="65"/>
      <c r="B6621" s="65"/>
      <c r="C6621" s="65"/>
      <c r="D6621" s="65"/>
      <c r="E6621" s="65"/>
      <c r="F6621" s="65"/>
      <c r="G6621" s="129"/>
    </row>
    <row r="6622" spans="1:7">
      <c r="A6622" s="65"/>
      <c r="B6622" s="65"/>
      <c r="C6622" s="65"/>
      <c r="D6622" s="65"/>
      <c r="E6622" s="65"/>
      <c r="F6622" s="65"/>
      <c r="G6622" s="129"/>
    </row>
    <row r="6623" spans="1:7">
      <c r="A6623" s="65"/>
      <c r="B6623" s="65"/>
      <c r="C6623" s="65"/>
      <c r="D6623" s="65"/>
      <c r="E6623" s="65"/>
      <c r="F6623" s="65"/>
      <c r="G6623" s="129"/>
    </row>
    <row r="6624" spans="1:7">
      <c r="A6624" s="65"/>
      <c r="B6624" s="65"/>
      <c r="C6624" s="65"/>
      <c r="D6624" s="65"/>
      <c r="E6624" s="65"/>
      <c r="F6624" s="65"/>
      <c r="G6624" s="129"/>
    </row>
    <row r="6625" spans="1:7">
      <c r="A6625" s="65"/>
      <c r="B6625" s="65"/>
      <c r="C6625" s="65"/>
      <c r="D6625" s="65"/>
      <c r="E6625" s="65"/>
      <c r="F6625" s="65"/>
      <c r="G6625" s="129"/>
    </row>
    <row r="6626" spans="1:7">
      <c r="A6626" s="65"/>
      <c r="B6626" s="65"/>
      <c r="C6626" s="65"/>
      <c r="D6626" s="65"/>
      <c r="E6626" s="65"/>
      <c r="F6626" s="65"/>
      <c r="G6626" s="129"/>
    </row>
    <row r="6627" spans="1:7">
      <c r="A6627" s="65"/>
      <c r="B6627" s="65"/>
      <c r="C6627" s="65"/>
      <c r="D6627" s="65"/>
      <c r="E6627" s="65"/>
      <c r="F6627" s="65"/>
      <c r="G6627" s="129"/>
    </row>
    <row r="6628" spans="1:7">
      <c r="A6628" s="65"/>
      <c r="B6628" s="65"/>
      <c r="C6628" s="65"/>
      <c r="D6628" s="65"/>
      <c r="E6628" s="65"/>
      <c r="F6628" s="65"/>
      <c r="G6628" s="129"/>
    </row>
    <row r="6629" spans="1:7">
      <c r="A6629" s="65"/>
      <c r="B6629" s="65"/>
      <c r="C6629" s="65"/>
      <c r="D6629" s="65"/>
      <c r="E6629" s="65"/>
      <c r="F6629" s="65"/>
      <c r="G6629" s="129"/>
    </row>
    <row r="6630" spans="1:7">
      <c r="A6630" s="65"/>
      <c r="B6630" s="65"/>
      <c r="C6630" s="65"/>
      <c r="D6630" s="65"/>
      <c r="E6630" s="65"/>
      <c r="F6630" s="65"/>
      <c r="G6630" s="129"/>
    </row>
    <row r="6631" spans="1:7">
      <c r="A6631" s="65"/>
      <c r="B6631" s="65"/>
      <c r="C6631" s="65"/>
      <c r="D6631" s="65"/>
      <c r="E6631" s="65"/>
      <c r="F6631" s="65"/>
      <c r="G6631" s="129"/>
    </row>
    <row r="6632" spans="1:7">
      <c r="A6632" s="65"/>
      <c r="B6632" s="65"/>
      <c r="C6632" s="65"/>
      <c r="D6632" s="65"/>
      <c r="E6632" s="65"/>
      <c r="F6632" s="65"/>
      <c r="G6632" s="129"/>
    </row>
    <row r="6633" spans="1:7">
      <c r="A6633" s="65"/>
      <c r="B6633" s="65"/>
      <c r="C6633" s="65"/>
      <c r="D6633" s="65"/>
      <c r="E6633" s="65"/>
      <c r="F6633" s="65"/>
      <c r="G6633" s="129"/>
    </row>
    <row r="6634" spans="1:7">
      <c r="A6634" s="65"/>
      <c r="B6634" s="65"/>
      <c r="C6634" s="65"/>
      <c r="D6634" s="65"/>
      <c r="E6634" s="65"/>
      <c r="F6634" s="65"/>
      <c r="G6634" s="129"/>
    </row>
    <row r="6635" spans="1:7">
      <c r="A6635" s="65"/>
      <c r="B6635" s="65"/>
      <c r="C6635" s="65"/>
      <c r="D6635" s="65"/>
      <c r="E6635" s="65"/>
      <c r="F6635" s="65"/>
      <c r="G6635" s="129"/>
    </row>
    <row r="6636" spans="1:7">
      <c r="A6636" s="65"/>
      <c r="B6636" s="65"/>
      <c r="C6636" s="65"/>
      <c r="D6636" s="65"/>
      <c r="E6636" s="65"/>
      <c r="F6636" s="65"/>
      <c r="G6636" s="129"/>
    </row>
    <row r="6637" spans="1:7">
      <c r="A6637" s="65"/>
      <c r="B6637" s="65"/>
      <c r="C6637" s="65"/>
      <c r="D6637" s="65"/>
      <c r="E6637" s="65"/>
      <c r="F6637" s="65"/>
      <c r="G6637" s="129"/>
    </row>
    <row r="6638" spans="1:7">
      <c r="A6638" s="65"/>
      <c r="B6638" s="65"/>
      <c r="C6638" s="65"/>
      <c r="D6638" s="65"/>
      <c r="E6638" s="65"/>
      <c r="F6638" s="65"/>
      <c r="G6638" s="129"/>
    </row>
    <row r="6639" spans="1:7">
      <c r="A6639" s="65"/>
      <c r="B6639" s="65"/>
      <c r="C6639" s="65"/>
      <c r="D6639" s="65"/>
      <c r="E6639" s="65"/>
      <c r="F6639" s="65"/>
      <c r="G6639" s="129"/>
    </row>
    <row r="6640" spans="1:7">
      <c r="A6640" s="65"/>
      <c r="B6640" s="65"/>
      <c r="C6640" s="65"/>
      <c r="D6640" s="65"/>
      <c r="E6640" s="65"/>
      <c r="F6640" s="65"/>
      <c r="G6640" s="129"/>
    </row>
    <row r="6641" spans="1:7">
      <c r="A6641" s="65"/>
      <c r="B6641" s="65"/>
      <c r="C6641" s="65"/>
      <c r="D6641" s="65"/>
      <c r="E6641" s="65"/>
      <c r="F6641" s="65"/>
      <c r="G6641" s="129"/>
    </row>
    <row r="6642" spans="1:7">
      <c r="A6642" s="65"/>
      <c r="B6642" s="65"/>
      <c r="C6642" s="65"/>
      <c r="D6642" s="65"/>
      <c r="E6642" s="65"/>
      <c r="F6642" s="65"/>
      <c r="G6642" s="129"/>
    </row>
    <row r="6643" spans="1:7">
      <c r="A6643" s="65"/>
      <c r="B6643" s="65"/>
      <c r="C6643" s="65"/>
      <c r="D6643" s="65"/>
      <c r="E6643" s="65"/>
      <c r="F6643" s="65"/>
      <c r="G6643" s="129"/>
    </row>
    <row r="6644" spans="1:7">
      <c r="A6644" s="65"/>
      <c r="B6644" s="65"/>
      <c r="C6644" s="65"/>
      <c r="D6644" s="65"/>
      <c r="E6644" s="65"/>
      <c r="F6644" s="65"/>
      <c r="G6644" s="129"/>
    </row>
    <row r="6645" spans="1:7">
      <c r="A6645" s="65"/>
      <c r="B6645" s="65"/>
      <c r="C6645" s="65"/>
      <c r="D6645" s="65"/>
      <c r="E6645" s="65"/>
      <c r="F6645" s="65"/>
      <c r="G6645" s="129"/>
    </row>
    <row r="6646" spans="1:7">
      <c r="A6646" s="65"/>
      <c r="B6646" s="65"/>
      <c r="C6646" s="65"/>
      <c r="D6646" s="65"/>
      <c r="E6646" s="65"/>
      <c r="F6646" s="65"/>
      <c r="G6646" s="129"/>
    </row>
    <row r="6647" spans="1:7">
      <c r="A6647" s="65"/>
      <c r="B6647" s="65"/>
      <c r="C6647" s="65"/>
      <c r="D6647" s="65"/>
      <c r="E6647" s="65"/>
      <c r="F6647" s="65"/>
      <c r="G6647" s="129"/>
    </row>
    <row r="6648" spans="1:7">
      <c r="A6648" s="65"/>
      <c r="B6648" s="65"/>
      <c r="C6648" s="65"/>
      <c r="D6648" s="65"/>
      <c r="E6648" s="65"/>
      <c r="F6648" s="65"/>
      <c r="G6648" s="129"/>
    </row>
    <row r="6649" spans="1:7">
      <c r="A6649" s="65"/>
      <c r="B6649" s="65"/>
      <c r="C6649" s="65"/>
      <c r="D6649" s="65"/>
      <c r="E6649" s="65"/>
      <c r="F6649" s="65"/>
      <c r="G6649" s="129"/>
    </row>
    <row r="6650" spans="1:7">
      <c r="A6650" s="65"/>
      <c r="B6650" s="65"/>
      <c r="C6650" s="65"/>
      <c r="D6650" s="65"/>
      <c r="E6650" s="65"/>
      <c r="F6650" s="65"/>
      <c r="G6650" s="129"/>
    </row>
    <row r="6651" spans="1:7">
      <c r="A6651" s="65"/>
      <c r="B6651" s="65"/>
      <c r="C6651" s="65"/>
      <c r="D6651" s="65"/>
      <c r="E6651" s="65"/>
      <c r="F6651" s="65"/>
      <c r="G6651" s="129"/>
    </row>
    <row r="6652" spans="1:7">
      <c r="A6652" s="65"/>
      <c r="B6652" s="65"/>
      <c r="C6652" s="65"/>
      <c r="D6652" s="65"/>
      <c r="E6652" s="65"/>
      <c r="F6652" s="65"/>
      <c r="G6652" s="129"/>
    </row>
    <row r="6653" spans="1:7">
      <c r="A6653" s="65"/>
      <c r="B6653" s="65"/>
      <c r="C6653" s="65"/>
      <c r="D6653" s="65"/>
      <c r="E6653" s="65"/>
      <c r="F6653" s="65"/>
      <c r="G6653" s="129"/>
    </row>
    <row r="6654" spans="1:7">
      <c r="A6654" s="65"/>
      <c r="B6654" s="65"/>
      <c r="C6654" s="65"/>
      <c r="D6654" s="65"/>
      <c r="E6654" s="65"/>
      <c r="F6654" s="65"/>
      <c r="G6654" s="129"/>
    </row>
    <row r="6655" spans="1:7">
      <c r="A6655" s="65"/>
      <c r="B6655" s="65"/>
      <c r="C6655" s="65"/>
      <c r="D6655" s="65"/>
      <c r="E6655" s="65"/>
      <c r="F6655" s="65"/>
      <c r="G6655" s="129"/>
    </row>
    <row r="6656" spans="1:7">
      <c r="A6656" s="65"/>
      <c r="B6656" s="65"/>
      <c r="C6656" s="65"/>
      <c r="D6656" s="65"/>
      <c r="E6656" s="65"/>
      <c r="F6656" s="65"/>
      <c r="G6656" s="129"/>
    </row>
    <row r="6657" spans="1:7">
      <c r="A6657" s="65"/>
      <c r="B6657" s="65"/>
      <c r="C6657" s="65"/>
      <c r="D6657" s="65"/>
      <c r="E6657" s="65"/>
      <c r="F6657" s="65"/>
      <c r="G6657" s="129"/>
    </row>
    <row r="6658" spans="1:7">
      <c r="A6658" s="65"/>
      <c r="B6658" s="65"/>
      <c r="C6658" s="65"/>
      <c r="D6658" s="65"/>
      <c r="E6658" s="65"/>
      <c r="F6658" s="65"/>
      <c r="G6658" s="129"/>
    </row>
    <row r="6659" spans="1:7">
      <c r="A6659" s="65"/>
      <c r="B6659" s="65"/>
      <c r="C6659" s="65"/>
      <c r="D6659" s="65"/>
      <c r="E6659" s="65"/>
      <c r="F6659" s="65"/>
      <c r="G6659" s="129"/>
    </row>
    <row r="6660" spans="1:7">
      <c r="A6660" s="65"/>
      <c r="B6660" s="65"/>
      <c r="C6660" s="65"/>
      <c r="D6660" s="65"/>
      <c r="E6660" s="65"/>
      <c r="F6660" s="65"/>
      <c r="G6660" s="129"/>
    </row>
    <row r="6661" spans="1:7">
      <c r="A6661" s="65"/>
      <c r="B6661" s="65"/>
      <c r="C6661" s="65"/>
      <c r="D6661" s="65"/>
      <c r="E6661" s="65"/>
      <c r="F6661" s="65"/>
      <c r="G6661" s="129"/>
    </row>
    <row r="6662" spans="1:7">
      <c r="A6662" s="65"/>
      <c r="B6662" s="65"/>
      <c r="C6662" s="65"/>
      <c r="D6662" s="65"/>
      <c r="E6662" s="65"/>
      <c r="F6662" s="65"/>
      <c r="G6662" s="129"/>
    </row>
    <row r="6663" spans="1:7">
      <c r="A6663" s="65"/>
      <c r="B6663" s="65"/>
      <c r="C6663" s="65"/>
      <c r="D6663" s="65"/>
      <c r="E6663" s="65"/>
      <c r="F6663" s="65"/>
      <c r="G6663" s="129"/>
    </row>
    <row r="6664" spans="1:7">
      <c r="A6664" s="65"/>
      <c r="B6664" s="65"/>
      <c r="C6664" s="65"/>
      <c r="D6664" s="65"/>
      <c r="E6664" s="65"/>
      <c r="F6664" s="65"/>
      <c r="G6664" s="129"/>
    </row>
    <row r="6665" spans="1:7">
      <c r="A6665" s="65"/>
      <c r="B6665" s="65"/>
      <c r="C6665" s="65"/>
      <c r="D6665" s="65"/>
      <c r="E6665" s="65"/>
      <c r="F6665" s="65"/>
      <c r="G6665" s="129"/>
    </row>
    <row r="6666" spans="1:7">
      <c r="A6666" s="65"/>
      <c r="B6666" s="65"/>
      <c r="C6666" s="65"/>
      <c r="D6666" s="65"/>
      <c r="E6666" s="65"/>
      <c r="F6666" s="65"/>
      <c r="G6666" s="129"/>
    </row>
    <row r="6667" spans="1:7">
      <c r="A6667" s="65"/>
      <c r="B6667" s="65"/>
      <c r="C6667" s="65"/>
      <c r="D6667" s="65"/>
      <c r="E6667" s="65"/>
      <c r="F6667" s="65"/>
      <c r="G6667" s="129"/>
    </row>
    <row r="6668" spans="1:7">
      <c r="A6668" s="65"/>
      <c r="B6668" s="65"/>
      <c r="C6668" s="65"/>
      <c r="D6668" s="65"/>
      <c r="E6668" s="65"/>
      <c r="F6668" s="65"/>
      <c r="G6668" s="129"/>
    </row>
    <row r="6669" spans="1:7">
      <c r="A6669" s="65"/>
      <c r="B6669" s="65"/>
      <c r="C6669" s="65"/>
      <c r="D6669" s="65"/>
      <c r="E6669" s="65"/>
      <c r="F6669" s="65"/>
      <c r="G6669" s="129"/>
    </row>
    <row r="6670" spans="1:7">
      <c r="A6670" s="65"/>
      <c r="B6670" s="65"/>
      <c r="C6670" s="65"/>
      <c r="D6670" s="65"/>
      <c r="E6670" s="65"/>
      <c r="F6670" s="65"/>
      <c r="G6670" s="129"/>
    </row>
    <row r="6671" spans="1:7">
      <c r="A6671" s="65"/>
      <c r="B6671" s="65"/>
      <c r="C6671" s="65"/>
      <c r="D6671" s="65"/>
      <c r="E6671" s="65"/>
      <c r="F6671" s="65"/>
      <c r="G6671" s="129"/>
    </row>
    <row r="6672" spans="1:7">
      <c r="A6672" s="65"/>
      <c r="B6672" s="65"/>
      <c r="C6672" s="65"/>
      <c r="D6672" s="65"/>
      <c r="E6672" s="65"/>
      <c r="F6672" s="65"/>
      <c r="G6672" s="129"/>
    </row>
    <row r="6673" spans="1:7">
      <c r="A6673" s="65"/>
      <c r="B6673" s="65"/>
      <c r="C6673" s="65"/>
      <c r="D6673" s="65"/>
      <c r="E6673" s="65"/>
      <c r="F6673" s="65"/>
      <c r="G6673" s="129"/>
    </row>
    <row r="6674" spans="1:7">
      <c r="A6674" s="65"/>
      <c r="B6674" s="65"/>
      <c r="C6674" s="65"/>
      <c r="D6674" s="65"/>
      <c r="E6674" s="65"/>
      <c r="F6674" s="65"/>
      <c r="G6674" s="129"/>
    </row>
    <row r="6675" spans="1:7">
      <c r="A6675" s="65"/>
      <c r="B6675" s="65"/>
      <c r="C6675" s="65"/>
      <c r="D6675" s="65"/>
      <c r="E6675" s="65"/>
      <c r="F6675" s="65"/>
      <c r="G6675" s="129"/>
    </row>
    <row r="6676" spans="1:7">
      <c r="A6676" s="65"/>
      <c r="B6676" s="65"/>
      <c r="C6676" s="65"/>
      <c r="D6676" s="65"/>
      <c r="E6676" s="65"/>
      <c r="F6676" s="65"/>
      <c r="G6676" s="129"/>
    </row>
    <row r="6677" spans="1:7">
      <c r="A6677" s="65"/>
      <c r="B6677" s="65"/>
      <c r="C6677" s="65"/>
      <c r="D6677" s="65"/>
      <c r="E6677" s="65"/>
      <c r="F6677" s="65"/>
      <c r="G6677" s="129"/>
    </row>
    <row r="6678" spans="1:7">
      <c r="A6678" s="65"/>
      <c r="B6678" s="65"/>
      <c r="C6678" s="65"/>
      <c r="D6678" s="65"/>
      <c r="E6678" s="65"/>
      <c r="F6678" s="65"/>
      <c r="G6678" s="129"/>
    </row>
    <row r="6679" spans="1:7">
      <c r="A6679" s="65"/>
      <c r="B6679" s="65"/>
      <c r="C6679" s="65"/>
      <c r="D6679" s="65"/>
      <c r="E6679" s="65"/>
      <c r="F6679" s="65"/>
      <c r="G6679" s="129"/>
    </row>
    <row r="6680" spans="1:7">
      <c r="A6680" s="65"/>
      <c r="B6680" s="65"/>
      <c r="C6680" s="65"/>
      <c r="D6680" s="65"/>
      <c r="E6680" s="65"/>
      <c r="F6680" s="65"/>
      <c r="G6680" s="129"/>
    </row>
    <row r="6681" spans="1:7">
      <c r="A6681" s="65"/>
      <c r="B6681" s="65"/>
      <c r="C6681" s="65"/>
      <c r="D6681" s="65"/>
      <c r="E6681" s="65"/>
      <c r="F6681" s="65"/>
      <c r="G6681" s="129"/>
    </row>
    <row r="6682" spans="1:7">
      <c r="A6682" s="65"/>
      <c r="B6682" s="65"/>
      <c r="C6682" s="65"/>
      <c r="D6682" s="65"/>
      <c r="E6682" s="65"/>
      <c r="F6682" s="65"/>
      <c r="G6682" s="129"/>
    </row>
    <row r="6683" spans="1:7">
      <c r="A6683" s="65"/>
      <c r="B6683" s="65"/>
      <c r="C6683" s="65"/>
      <c r="D6683" s="65"/>
      <c r="E6683" s="65"/>
      <c r="F6683" s="65"/>
      <c r="G6683" s="129"/>
    </row>
    <row r="6684" spans="1:7">
      <c r="A6684" s="65"/>
      <c r="B6684" s="65"/>
      <c r="C6684" s="65"/>
      <c r="D6684" s="65"/>
      <c r="E6684" s="65"/>
      <c r="F6684" s="65"/>
      <c r="G6684" s="129"/>
    </row>
    <row r="6685" spans="1:7">
      <c r="A6685" s="65"/>
      <c r="B6685" s="65"/>
      <c r="C6685" s="65"/>
      <c r="D6685" s="65"/>
      <c r="E6685" s="65"/>
      <c r="F6685" s="65"/>
      <c r="G6685" s="129"/>
    </row>
    <row r="6686" spans="1:7">
      <c r="A6686" s="65"/>
      <c r="B6686" s="65"/>
      <c r="C6686" s="65"/>
      <c r="D6686" s="65"/>
      <c r="E6686" s="65"/>
      <c r="F6686" s="65"/>
      <c r="G6686" s="129"/>
    </row>
    <row r="6687" spans="1:7">
      <c r="A6687" s="65"/>
      <c r="B6687" s="65"/>
      <c r="C6687" s="65"/>
      <c r="D6687" s="65"/>
      <c r="E6687" s="65"/>
      <c r="F6687" s="65"/>
      <c r="G6687" s="129"/>
    </row>
    <row r="6688" spans="1:7">
      <c r="A6688" s="65"/>
      <c r="B6688" s="65"/>
      <c r="C6688" s="65"/>
      <c r="D6688" s="65"/>
      <c r="E6688" s="65"/>
      <c r="F6688" s="65"/>
      <c r="G6688" s="129"/>
    </row>
    <row r="6689" spans="1:7">
      <c r="A6689" s="65"/>
      <c r="B6689" s="65"/>
      <c r="C6689" s="65"/>
      <c r="D6689" s="65"/>
      <c r="E6689" s="65"/>
      <c r="F6689" s="65"/>
      <c r="G6689" s="129"/>
    </row>
    <row r="6690" spans="1:7">
      <c r="A6690" s="65"/>
      <c r="B6690" s="65"/>
      <c r="C6690" s="65"/>
      <c r="D6690" s="65"/>
      <c r="E6690" s="65"/>
      <c r="F6690" s="65"/>
      <c r="G6690" s="129"/>
    </row>
    <row r="6691" spans="1:7">
      <c r="A6691" s="65"/>
      <c r="B6691" s="65"/>
      <c r="C6691" s="65"/>
      <c r="D6691" s="65"/>
      <c r="E6691" s="65"/>
      <c r="F6691" s="65"/>
      <c r="G6691" s="129"/>
    </row>
    <row r="6692" spans="1:7">
      <c r="A6692" s="65"/>
      <c r="B6692" s="65"/>
      <c r="C6692" s="65"/>
      <c r="D6692" s="65"/>
      <c r="E6692" s="65"/>
      <c r="F6692" s="65"/>
      <c r="G6692" s="129"/>
    </row>
    <row r="6693" spans="1:7">
      <c r="A6693" s="65"/>
      <c r="B6693" s="65"/>
      <c r="C6693" s="65"/>
      <c r="D6693" s="65"/>
      <c r="E6693" s="65"/>
      <c r="F6693" s="65"/>
      <c r="G6693" s="129"/>
    </row>
    <row r="6694" spans="1:7">
      <c r="A6694" s="65"/>
      <c r="B6694" s="65"/>
      <c r="C6694" s="65"/>
      <c r="D6694" s="65"/>
      <c r="E6694" s="65"/>
      <c r="F6694" s="65"/>
      <c r="G6694" s="129"/>
    </row>
    <row r="6695" spans="1:7">
      <c r="A6695" s="65"/>
      <c r="B6695" s="65"/>
      <c r="C6695" s="65"/>
      <c r="D6695" s="65"/>
      <c r="E6695" s="65"/>
      <c r="F6695" s="65"/>
      <c r="G6695" s="129"/>
    </row>
    <row r="6696" spans="1:7">
      <c r="A6696" s="65"/>
      <c r="B6696" s="65"/>
      <c r="C6696" s="65"/>
      <c r="D6696" s="65"/>
      <c r="E6696" s="65"/>
      <c r="F6696" s="65"/>
      <c r="G6696" s="129"/>
    </row>
    <row r="6697" spans="1:7">
      <c r="A6697" s="65"/>
      <c r="B6697" s="65"/>
      <c r="C6697" s="65"/>
      <c r="D6697" s="65"/>
      <c r="E6697" s="65"/>
      <c r="F6697" s="65"/>
      <c r="G6697" s="129"/>
    </row>
    <row r="6698" spans="1:7">
      <c r="A6698" s="65"/>
      <c r="B6698" s="65"/>
      <c r="C6698" s="65"/>
      <c r="D6698" s="65"/>
      <c r="E6698" s="65"/>
      <c r="F6698" s="65"/>
      <c r="G6698" s="129"/>
    </row>
    <row r="6699" spans="1:7">
      <c r="A6699" s="65"/>
      <c r="B6699" s="65"/>
      <c r="C6699" s="65"/>
      <c r="D6699" s="65"/>
      <c r="E6699" s="65"/>
      <c r="F6699" s="65"/>
      <c r="G6699" s="129"/>
    </row>
    <row r="6700" spans="1:7">
      <c r="A6700" s="65"/>
      <c r="B6700" s="65"/>
      <c r="C6700" s="65"/>
      <c r="D6700" s="65"/>
      <c r="E6700" s="65"/>
      <c r="F6700" s="65"/>
      <c r="G6700" s="129"/>
    </row>
    <row r="6701" spans="1:7">
      <c r="A6701" s="65"/>
      <c r="B6701" s="65"/>
      <c r="C6701" s="65"/>
      <c r="D6701" s="65"/>
      <c r="E6701" s="65"/>
      <c r="F6701" s="65"/>
      <c r="G6701" s="129"/>
    </row>
    <row r="6702" spans="1:7">
      <c r="A6702" s="65"/>
      <c r="B6702" s="65"/>
      <c r="C6702" s="65"/>
      <c r="D6702" s="65"/>
      <c r="E6702" s="65"/>
      <c r="F6702" s="65"/>
      <c r="G6702" s="129"/>
    </row>
    <row r="6703" spans="1:7">
      <c r="A6703" s="65"/>
      <c r="B6703" s="65"/>
      <c r="C6703" s="65"/>
      <c r="D6703" s="65"/>
      <c r="E6703" s="65"/>
      <c r="F6703" s="65"/>
      <c r="G6703" s="129"/>
    </row>
    <row r="6704" spans="1:7">
      <c r="A6704" s="65"/>
      <c r="B6704" s="65"/>
      <c r="C6704" s="65"/>
      <c r="D6704" s="65"/>
      <c r="E6704" s="65"/>
      <c r="F6704" s="65"/>
      <c r="G6704" s="129"/>
    </row>
    <row r="6705" spans="1:7">
      <c r="A6705" s="65"/>
      <c r="B6705" s="65"/>
      <c r="C6705" s="65"/>
      <c r="D6705" s="65"/>
      <c r="E6705" s="65"/>
      <c r="F6705" s="65"/>
      <c r="G6705" s="129"/>
    </row>
    <row r="6706" spans="1:7">
      <c r="A6706" s="65"/>
      <c r="B6706" s="65"/>
      <c r="C6706" s="65"/>
      <c r="D6706" s="65"/>
      <c r="E6706" s="65"/>
      <c r="F6706" s="65"/>
      <c r="G6706" s="129"/>
    </row>
    <row r="6707" spans="1:7">
      <c r="A6707" s="65"/>
      <c r="B6707" s="65"/>
      <c r="C6707" s="65"/>
      <c r="D6707" s="65"/>
      <c r="E6707" s="65"/>
      <c r="F6707" s="65"/>
      <c r="G6707" s="129"/>
    </row>
    <row r="6708" spans="1:7">
      <c r="A6708" s="65"/>
      <c r="B6708" s="65"/>
      <c r="C6708" s="65"/>
      <c r="D6708" s="65"/>
      <c r="E6708" s="65"/>
      <c r="F6708" s="65"/>
      <c r="G6708" s="129"/>
    </row>
    <row r="6709" spans="1:7">
      <c r="A6709" s="65"/>
      <c r="B6709" s="65"/>
      <c r="C6709" s="65"/>
      <c r="D6709" s="65"/>
      <c r="E6709" s="65"/>
      <c r="F6709" s="65"/>
      <c r="G6709" s="129"/>
    </row>
    <row r="6710" spans="1:7">
      <c r="A6710" s="65"/>
      <c r="B6710" s="65"/>
      <c r="C6710" s="65"/>
      <c r="D6710" s="65"/>
      <c r="E6710" s="65"/>
      <c r="F6710" s="65"/>
      <c r="G6710" s="129"/>
    </row>
    <row r="6711" spans="1:7">
      <c r="A6711" s="65"/>
      <c r="B6711" s="65"/>
      <c r="C6711" s="65"/>
      <c r="D6711" s="65"/>
      <c r="E6711" s="65"/>
      <c r="F6711" s="65"/>
      <c r="G6711" s="129"/>
    </row>
    <row r="6712" spans="1:7">
      <c r="A6712" s="65"/>
      <c r="B6712" s="65"/>
      <c r="C6712" s="65"/>
      <c r="D6712" s="65"/>
      <c r="E6712" s="65"/>
      <c r="F6712" s="65"/>
      <c r="G6712" s="129"/>
    </row>
    <row r="6713" spans="1:7">
      <c r="A6713" s="65"/>
      <c r="B6713" s="65"/>
      <c r="C6713" s="65"/>
      <c r="D6713" s="65"/>
      <c r="E6713" s="65"/>
      <c r="F6713" s="65"/>
      <c r="G6713" s="129"/>
    </row>
    <row r="6714" spans="1:7">
      <c r="A6714" s="65"/>
      <c r="B6714" s="65"/>
      <c r="C6714" s="65"/>
      <c r="D6714" s="65"/>
      <c r="E6714" s="65"/>
      <c r="F6714" s="65"/>
      <c r="G6714" s="129"/>
    </row>
    <row r="6715" spans="1:7">
      <c r="A6715" s="65"/>
      <c r="B6715" s="65"/>
      <c r="C6715" s="65"/>
      <c r="D6715" s="65"/>
      <c r="E6715" s="65"/>
      <c r="F6715" s="65"/>
      <c r="G6715" s="129"/>
    </row>
    <row r="6716" spans="1:7">
      <c r="A6716" s="65"/>
      <c r="B6716" s="65"/>
      <c r="C6716" s="65"/>
      <c r="D6716" s="65"/>
      <c r="E6716" s="65"/>
      <c r="F6716" s="65"/>
      <c r="G6716" s="129"/>
    </row>
    <row r="6717" spans="1:7">
      <c r="A6717" s="65"/>
      <c r="B6717" s="65"/>
      <c r="C6717" s="65"/>
      <c r="D6717" s="65"/>
      <c r="E6717" s="65"/>
      <c r="F6717" s="65"/>
      <c r="G6717" s="129"/>
    </row>
    <row r="6718" spans="1:7">
      <c r="A6718" s="65"/>
      <c r="B6718" s="65"/>
      <c r="C6718" s="65"/>
      <c r="D6718" s="65"/>
      <c r="E6718" s="65"/>
      <c r="F6718" s="65"/>
      <c r="G6718" s="129"/>
    </row>
    <row r="6719" spans="1:7">
      <c r="A6719" s="65"/>
      <c r="B6719" s="65"/>
      <c r="C6719" s="65"/>
      <c r="D6719" s="65"/>
      <c r="E6719" s="65"/>
      <c r="F6719" s="65"/>
      <c r="G6719" s="129"/>
    </row>
    <row r="6720" spans="1:7">
      <c r="A6720" s="65"/>
      <c r="B6720" s="65"/>
      <c r="C6720" s="65"/>
      <c r="D6720" s="65"/>
      <c r="E6720" s="65"/>
      <c r="F6720" s="65"/>
      <c r="G6720" s="129"/>
    </row>
    <row r="6721" spans="1:7">
      <c r="A6721" s="65"/>
      <c r="B6721" s="65"/>
      <c r="C6721" s="65"/>
      <c r="D6721" s="65"/>
      <c r="E6721" s="65"/>
      <c r="F6721" s="65"/>
      <c r="G6721" s="129"/>
    </row>
    <row r="6722" spans="1:7">
      <c r="A6722" s="65"/>
      <c r="B6722" s="65"/>
      <c r="C6722" s="65"/>
      <c r="D6722" s="65"/>
      <c r="E6722" s="65"/>
      <c r="F6722" s="65"/>
      <c r="G6722" s="129"/>
    </row>
    <row r="6723" spans="1:7">
      <c r="A6723" s="65"/>
      <c r="B6723" s="65"/>
      <c r="C6723" s="65"/>
      <c r="D6723" s="65"/>
      <c r="E6723" s="65"/>
      <c r="F6723" s="65"/>
      <c r="G6723" s="129"/>
    </row>
    <row r="6724" spans="1:7">
      <c r="A6724" s="65"/>
      <c r="B6724" s="65"/>
      <c r="C6724" s="65"/>
      <c r="D6724" s="65"/>
      <c r="E6724" s="65"/>
      <c r="F6724" s="65"/>
      <c r="G6724" s="129"/>
    </row>
    <row r="6725" spans="1:7">
      <c r="A6725" s="65"/>
      <c r="B6725" s="65"/>
      <c r="C6725" s="65"/>
      <c r="D6725" s="65"/>
      <c r="E6725" s="65"/>
      <c r="F6725" s="65"/>
      <c r="G6725" s="129"/>
    </row>
    <row r="6726" spans="1:7">
      <c r="A6726" s="65"/>
      <c r="B6726" s="65"/>
      <c r="C6726" s="65"/>
      <c r="D6726" s="65"/>
      <c r="E6726" s="65"/>
      <c r="F6726" s="65"/>
      <c r="G6726" s="129"/>
    </row>
    <row r="6727" spans="1:7">
      <c r="A6727" s="65"/>
      <c r="B6727" s="65"/>
      <c r="C6727" s="65"/>
      <c r="D6727" s="65"/>
      <c r="E6727" s="65"/>
      <c r="F6727" s="65"/>
      <c r="G6727" s="129"/>
    </row>
    <row r="6728" spans="1:7">
      <c r="A6728" s="65"/>
      <c r="B6728" s="65"/>
      <c r="C6728" s="65"/>
      <c r="D6728" s="65"/>
      <c r="E6728" s="65"/>
      <c r="F6728" s="65"/>
      <c r="G6728" s="129"/>
    </row>
    <row r="6729" spans="1:7">
      <c r="A6729" s="65"/>
      <c r="B6729" s="65"/>
      <c r="C6729" s="65"/>
      <c r="D6729" s="65"/>
      <c r="E6729" s="65"/>
      <c r="F6729" s="65"/>
      <c r="G6729" s="129"/>
    </row>
    <row r="6730" spans="1:7">
      <c r="A6730" s="65"/>
      <c r="B6730" s="65"/>
      <c r="C6730" s="65"/>
      <c r="D6730" s="65"/>
      <c r="E6730" s="65"/>
      <c r="F6730" s="65"/>
      <c r="G6730" s="129"/>
    </row>
    <row r="6731" spans="1:7">
      <c r="A6731" s="65"/>
      <c r="B6731" s="65"/>
      <c r="C6731" s="65"/>
      <c r="D6731" s="65"/>
      <c r="E6731" s="65"/>
      <c r="F6731" s="65"/>
      <c r="G6731" s="129"/>
    </row>
    <row r="6732" spans="1:7">
      <c r="A6732" s="65"/>
      <c r="B6732" s="65"/>
      <c r="C6732" s="65"/>
      <c r="D6732" s="65"/>
      <c r="E6732" s="65"/>
      <c r="F6732" s="65"/>
      <c r="G6732" s="129"/>
    </row>
    <row r="6733" spans="1:7">
      <c r="A6733" s="65"/>
      <c r="B6733" s="65"/>
      <c r="C6733" s="65"/>
      <c r="D6733" s="65"/>
      <c r="E6733" s="65"/>
      <c r="F6733" s="65"/>
      <c r="G6733" s="129"/>
    </row>
    <row r="6734" spans="1:7">
      <c r="A6734" s="65"/>
      <c r="B6734" s="65"/>
      <c r="C6734" s="65"/>
      <c r="D6734" s="65"/>
      <c r="E6734" s="65"/>
      <c r="F6734" s="65"/>
      <c r="G6734" s="129"/>
    </row>
    <row r="6735" spans="1:7">
      <c r="A6735" s="65"/>
      <c r="B6735" s="65"/>
      <c r="C6735" s="65"/>
      <c r="D6735" s="65"/>
      <c r="E6735" s="65"/>
      <c r="F6735" s="65"/>
      <c r="G6735" s="129"/>
    </row>
    <row r="6736" spans="1:7">
      <c r="A6736" s="65"/>
      <c r="B6736" s="65"/>
      <c r="C6736" s="65"/>
      <c r="D6736" s="65"/>
      <c r="E6736" s="65"/>
      <c r="F6736" s="65"/>
      <c r="G6736" s="129"/>
    </row>
    <row r="6737" spans="1:7">
      <c r="A6737" s="65"/>
      <c r="B6737" s="65"/>
      <c r="C6737" s="65"/>
      <c r="D6737" s="65"/>
      <c r="E6737" s="65"/>
      <c r="F6737" s="65"/>
      <c r="G6737" s="129"/>
    </row>
    <row r="6738" spans="1:7">
      <c r="A6738" s="65"/>
      <c r="B6738" s="65"/>
      <c r="C6738" s="65"/>
      <c r="D6738" s="65"/>
      <c r="E6738" s="65"/>
      <c r="F6738" s="65"/>
      <c r="G6738" s="129"/>
    </row>
    <row r="6739" spans="1:7">
      <c r="A6739" s="65"/>
      <c r="B6739" s="65"/>
      <c r="C6739" s="65"/>
      <c r="D6739" s="65"/>
      <c r="E6739" s="65"/>
      <c r="F6739" s="65"/>
      <c r="G6739" s="129"/>
    </row>
    <row r="6740" spans="1:7">
      <c r="A6740" s="65"/>
      <c r="B6740" s="65"/>
      <c r="C6740" s="65"/>
      <c r="D6740" s="65"/>
      <c r="E6740" s="65"/>
      <c r="F6740" s="65"/>
      <c r="G6740" s="129"/>
    </row>
    <row r="6741" spans="1:7">
      <c r="A6741" s="65"/>
      <c r="B6741" s="65"/>
      <c r="C6741" s="65"/>
      <c r="D6741" s="65"/>
      <c r="E6741" s="65"/>
      <c r="F6741" s="65"/>
      <c r="G6741" s="129"/>
    </row>
    <row r="6742" spans="1:7">
      <c r="A6742" s="65"/>
      <c r="B6742" s="65"/>
      <c r="C6742" s="65"/>
      <c r="D6742" s="65"/>
      <c r="E6742" s="65"/>
      <c r="F6742" s="65"/>
      <c r="G6742" s="129"/>
    </row>
    <row r="6743" spans="1:7">
      <c r="A6743" s="65"/>
      <c r="B6743" s="65"/>
      <c r="C6743" s="65"/>
      <c r="D6743" s="65"/>
      <c r="E6743" s="65"/>
      <c r="F6743" s="65"/>
      <c r="G6743" s="129"/>
    </row>
    <row r="6744" spans="1:7">
      <c r="A6744" s="65"/>
      <c r="B6744" s="65"/>
      <c r="C6744" s="65"/>
      <c r="D6744" s="65"/>
      <c r="E6744" s="65"/>
      <c r="F6744" s="65"/>
      <c r="G6744" s="129"/>
    </row>
    <row r="6745" spans="1:7">
      <c r="A6745" s="65"/>
      <c r="B6745" s="65"/>
      <c r="C6745" s="65"/>
      <c r="D6745" s="65"/>
      <c r="E6745" s="65"/>
      <c r="F6745" s="65"/>
      <c r="G6745" s="129"/>
    </row>
    <row r="6746" spans="1:7">
      <c r="A6746" s="65"/>
      <c r="B6746" s="65"/>
      <c r="C6746" s="65"/>
      <c r="D6746" s="65"/>
      <c r="E6746" s="65"/>
      <c r="F6746" s="65"/>
      <c r="G6746" s="129"/>
    </row>
    <row r="6747" spans="1:7">
      <c r="A6747" s="65"/>
      <c r="B6747" s="65"/>
      <c r="C6747" s="65"/>
      <c r="D6747" s="65"/>
      <c r="E6747" s="65"/>
      <c r="F6747" s="65"/>
      <c r="G6747" s="129"/>
    </row>
    <row r="6748" spans="1:7">
      <c r="A6748" s="65"/>
      <c r="B6748" s="65"/>
      <c r="C6748" s="65"/>
      <c r="D6748" s="65"/>
      <c r="E6748" s="65"/>
      <c r="F6748" s="65"/>
      <c r="G6748" s="129"/>
    </row>
    <row r="6749" spans="1:7">
      <c r="A6749" s="65"/>
      <c r="B6749" s="65"/>
      <c r="C6749" s="65"/>
      <c r="D6749" s="65"/>
      <c r="E6749" s="65"/>
      <c r="F6749" s="65"/>
      <c r="G6749" s="129"/>
    </row>
    <row r="6750" spans="1:7">
      <c r="A6750" s="65"/>
      <c r="B6750" s="65"/>
      <c r="C6750" s="65"/>
      <c r="D6750" s="65"/>
      <c r="E6750" s="65"/>
      <c r="F6750" s="65"/>
      <c r="G6750" s="129"/>
    </row>
    <row r="6751" spans="1:7">
      <c r="A6751" s="65"/>
      <c r="B6751" s="65"/>
      <c r="C6751" s="65"/>
      <c r="D6751" s="65"/>
      <c r="E6751" s="65"/>
      <c r="F6751" s="65"/>
      <c r="G6751" s="129"/>
    </row>
    <row r="6752" spans="1:7">
      <c r="A6752" s="65"/>
      <c r="B6752" s="65"/>
      <c r="C6752" s="65"/>
      <c r="D6752" s="65"/>
      <c r="E6752" s="65"/>
      <c r="F6752" s="65"/>
      <c r="G6752" s="129"/>
    </row>
    <row r="6753" spans="1:7">
      <c r="A6753" s="65"/>
      <c r="B6753" s="65"/>
      <c r="C6753" s="65"/>
      <c r="D6753" s="65"/>
      <c r="E6753" s="65"/>
      <c r="F6753" s="65"/>
      <c r="G6753" s="129"/>
    </row>
    <row r="6754" spans="1:7">
      <c r="A6754" s="65"/>
      <c r="B6754" s="65"/>
      <c r="C6754" s="65"/>
      <c r="D6754" s="65"/>
      <c r="E6754" s="65"/>
      <c r="F6754" s="65"/>
      <c r="G6754" s="129"/>
    </row>
    <row r="6755" spans="1:7">
      <c r="A6755" s="65"/>
      <c r="B6755" s="65"/>
      <c r="C6755" s="65"/>
      <c r="D6755" s="65"/>
      <c r="E6755" s="65"/>
      <c r="F6755" s="65"/>
      <c r="G6755" s="129"/>
    </row>
    <row r="6756" spans="1:7">
      <c r="A6756" s="65"/>
      <c r="B6756" s="65"/>
      <c r="C6756" s="65"/>
      <c r="D6756" s="65"/>
      <c r="E6756" s="65"/>
      <c r="F6756" s="65"/>
      <c r="G6756" s="129"/>
    </row>
    <row r="6757" spans="1:7">
      <c r="A6757" s="65"/>
      <c r="B6757" s="65"/>
      <c r="C6757" s="65"/>
      <c r="D6757" s="65"/>
      <c r="E6757" s="65"/>
      <c r="F6757" s="65"/>
      <c r="G6757" s="129"/>
    </row>
    <row r="6758" spans="1:7">
      <c r="A6758" s="65"/>
      <c r="B6758" s="65"/>
      <c r="C6758" s="65"/>
      <c r="D6758" s="65"/>
      <c r="E6758" s="65"/>
      <c r="F6758" s="65"/>
      <c r="G6758" s="129"/>
    </row>
    <row r="6759" spans="1:7">
      <c r="A6759" s="65"/>
      <c r="B6759" s="65"/>
      <c r="C6759" s="65"/>
      <c r="D6759" s="65"/>
      <c r="E6759" s="65"/>
      <c r="F6759" s="65"/>
      <c r="G6759" s="129"/>
    </row>
    <row r="6760" spans="1:7">
      <c r="A6760" s="65"/>
      <c r="B6760" s="65"/>
      <c r="C6760" s="65"/>
      <c r="D6760" s="65"/>
      <c r="E6760" s="65"/>
      <c r="F6760" s="65"/>
      <c r="G6760" s="129"/>
    </row>
    <row r="6761" spans="1:7">
      <c r="A6761" s="65"/>
      <c r="B6761" s="65"/>
      <c r="C6761" s="65"/>
      <c r="D6761" s="65"/>
      <c r="E6761" s="65"/>
      <c r="F6761" s="65"/>
      <c r="G6761" s="129"/>
    </row>
    <row r="6762" spans="1:7">
      <c r="A6762" s="65"/>
      <c r="B6762" s="65"/>
      <c r="C6762" s="65"/>
      <c r="D6762" s="65"/>
      <c r="E6762" s="65"/>
      <c r="F6762" s="65"/>
      <c r="G6762" s="129"/>
    </row>
    <row r="6763" spans="1:7">
      <c r="A6763" s="65"/>
      <c r="B6763" s="65"/>
      <c r="C6763" s="65"/>
      <c r="D6763" s="65"/>
      <c r="E6763" s="65"/>
      <c r="F6763" s="65"/>
      <c r="G6763" s="129"/>
    </row>
    <row r="6764" spans="1:7">
      <c r="A6764" s="65"/>
      <c r="B6764" s="65"/>
      <c r="C6764" s="65"/>
      <c r="D6764" s="65"/>
      <c r="E6764" s="65"/>
      <c r="F6764" s="65"/>
      <c r="G6764" s="129"/>
    </row>
    <row r="6765" spans="1:7">
      <c r="A6765" s="65"/>
      <c r="B6765" s="65"/>
      <c r="C6765" s="65"/>
      <c r="D6765" s="65"/>
      <c r="E6765" s="65"/>
      <c r="F6765" s="65"/>
      <c r="G6765" s="129"/>
    </row>
    <row r="6766" spans="1:7">
      <c r="A6766" s="65"/>
      <c r="B6766" s="65"/>
      <c r="C6766" s="65"/>
      <c r="D6766" s="65"/>
      <c r="E6766" s="65"/>
      <c r="F6766" s="65"/>
      <c r="G6766" s="129"/>
    </row>
    <row r="6767" spans="1:7">
      <c r="A6767" s="65"/>
      <c r="B6767" s="65"/>
      <c r="C6767" s="65"/>
      <c r="D6767" s="65"/>
      <c r="E6767" s="65"/>
      <c r="F6767" s="65"/>
      <c r="G6767" s="129"/>
    </row>
    <row r="6768" spans="1:7">
      <c r="A6768" s="65"/>
      <c r="B6768" s="65"/>
      <c r="C6768" s="65"/>
      <c r="D6768" s="65"/>
      <c r="E6768" s="65"/>
      <c r="F6768" s="65"/>
      <c r="G6768" s="129"/>
    </row>
    <row r="6769" spans="1:7">
      <c r="A6769" s="65"/>
      <c r="B6769" s="65"/>
      <c r="C6769" s="65"/>
      <c r="D6769" s="65"/>
      <c r="E6769" s="65"/>
      <c r="F6769" s="65"/>
      <c r="G6769" s="129"/>
    </row>
    <row r="6770" spans="1:7">
      <c r="A6770" s="65"/>
      <c r="B6770" s="65"/>
      <c r="C6770" s="65"/>
      <c r="D6770" s="65"/>
      <c r="E6770" s="65"/>
      <c r="F6770" s="65"/>
      <c r="G6770" s="129"/>
    </row>
    <row r="6771" spans="1:7">
      <c r="A6771" s="65"/>
      <c r="B6771" s="65"/>
      <c r="C6771" s="65"/>
      <c r="D6771" s="65"/>
      <c r="E6771" s="65"/>
      <c r="F6771" s="65"/>
      <c r="G6771" s="129"/>
    </row>
    <row r="6772" spans="1:7">
      <c r="A6772" s="65"/>
      <c r="B6772" s="65"/>
      <c r="C6772" s="65"/>
      <c r="D6772" s="65"/>
      <c r="E6772" s="65"/>
      <c r="F6772" s="65"/>
      <c r="G6772" s="129"/>
    </row>
    <row r="6773" spans="1:7">
      <c r="A6773" s="65"/>
      <c r="B6773" s="65"/>
      <c r="C6773" s="65"/>
      <c r="D6773" s="65"/>
      <c r="E6773" s="65"/>
      <c r="F6773" s="65"/>
      <c r="G6773" s="129"/>
    </row>
    <row r="6774" spans="1:7">
      <c r="A6774" s="65"/>
      <c r="B6774" s="65"/>
      <c r="C6774" s="65"/>
      <c r="D6774" s="65"/>
      <c r="E6774" s="65"/>
      <c r="F6774" s="65"/>
      <c r="G6774" s="129"/>
    </row>
    <row r="6775" spans="1:7">
      <c r="A6775" s="65"/>
      <c r="B6775" s="65"/>
      <c r="C6775" s="65"/>
      <c r="D6775" s="65"/>
      <c r="E6775" s="65"/>
      <c r="F6775" s="65"/>
      <c r="G6775" s="129"/>
    </row>
    <row r="6776" spans="1:7">
      <c r="A6776" s="65"/>
      <c r="B6776" s="65"/>
      <c r="C6776" s="65"/>
      <c r="D6776" s="65"/>
      <c r="E6776" s="65"/>
      <c r="F6776" s="65"/>
      <c r="G6776" s="129"/>
    </row>
    <row r="6777" spans="1:7">
      <c r="A6777" s="65"/>
      <c r="B6777" s="65"/>
      <c r="C6777" s="65"/>
      <c r="D6777" s="65"/>
      <c r="E6777" s="65"/>
      <c r="F6777" s="65"/>
      <c r="G6777" s="129"/>
    </row>
    <row r="6778" spans="1:7">
      <c r="A6778" s="65"/>
      <c r="B6778" s="65"/>
      <c r="C6778" s="65"/>
      <c r="D6778" s="65"/>
      <c r="E6778" s="65"/>
      <c r="F6778" s="65"/>
      <c r="G6778" s="129"/>
    </row>
    <row r="6779" spans="1:7">
      <c r="A6779" s="65"/>
      <c r="B6779" s="65"/>
      <c r="C6779" s="65"/>
      <c r="D6779" s="65"/>
      <c r="E6779" s="65"/>
      <c r="F6779" s="65"/>
      <c r="G6779" s="129"/>
    </row>
    <row r="6780" spans="1:7">
      <c r="A6780" s="65"/>
      <c r="B6780" s="65"/>
      <c r="C6780" s="65"/>
      <c r="D6780" s="65"/>
      <c r="E6780" s="65"/>
      <c r="F6780" s="65"/>
      <c r="G6780" s="129"/>
    </row>
    <row r="6781" spans="1:7">
      <c r="A6781" s="65"/>
      <c r="B6781" s="65"/>
      <c r="C6781" s="65"/>
      <c r="D6781" s="65"/>
      <c r="E6781" s="65"/>
      <c r="F6781" s="65"/>
      <c r="G6781" s="129"/>
    </row>
    <row r="6782" spans="1:7">
      <c r="A6782" s="65"/>
      <c r="B6782" s="65"/>
      <c r="C6782" s="65"/>
      <c r="D6782" s="65"/>
      <c r="E6782" s="65"/>
      <c r="F6782" s="65"/>
      <c r="G6782" s="129"/>
    </row>
    <row r="6783" spans="1:7">
      <c r="A6783" s="65"/>
      <c r="B6783" s="65"/>
      <c r="C6783" s="65"/>
      <c r="D6783" s="65"/>
      <c r="E6783" s="65"/>
      <c r="F6783" s="65"/>
      <c r="G6783" s="129"/>
    </row>
    <row r="6784" spans="1:7">
      <c r="A6784" s="65"/>
      <c r="B6784" s="65"/>
      <c r="C6784" s="65"/>
      <c r="D6784" s="65"/>
      <c r="E6784" s="65"/>
      <c r="F6784" s="65"/>
      <c r="G6784" s="129"/>
    </row>
    <row r="6785" spans="1:7">
      <c r="A6785" s="65"/>
      <c r="B6785" s="65"/>
      <c r="C6785" s="65"/>
      <c r="D6785" s="65"/>
      <c r="E6785" s="65"/>
      <c r="F6785" s="65"/>
      <c r="G6785" s="129"/>
    </row>
    <row r="6786" spans="1:7">
      <c r="A6786" s="65"/>
      <c r="B6786" s="65"/>
      <c r="C6786" s="65"/>
      <c r="D6786" s="65"/>
      <c r="E6786" s="65"/>
      <c r="F6786" s="65"/>
      <c r="G6786" s="129"/>
    </row>
    <row r="6787" spans="1:7">
      <c r="A6787" s="65"/>
      <c r="B6787" s="65"/>
      <c r="C6787" s="65"/>
      <c r="D6787" s="65"/>
      <c r="E6787" s="65"/>
      <c r="F6787" s="65"/>
      <c r="G6787" s="129"/>
    </row>
    <row r="6788" spans="1:7">
      <c r="A6788" s="65"/>
      <c r="B6788" s="65"/>
      <c r="C6788" s="65"/>
      <c r="D6788" s="65"/>
      <c r="E6788" s="65"/>
      <c r="F6788" s="65"/>
      <c r="G6788" s="129"/>
    </row>
    <row r="6789" spans="1:7">
      <c r="A6789" s="65"/>
      <c r="B6789" s="65"/>
      <c r="C6789" s="65"/>
      <c r="D6789" s="65"/>
      <c r="E6789" s="65"/>
      <c r="F6789" s="65"/>
      <c r="G6789" s="129"/>
    </row>
    <row r="6790" spans="1:7">
      <c r="A6790" s="65"/>
      <c r="B6790" s="65"/>
      <c r="C6790" s="65"/>
      <c r="D6790" s="65"/>
      <c r="E6790" s="65"/>
      <c r="F6790" s="65"/>
      <c r="G6790" s="129"/>
    </row>
    <row r="6791" spans="1:7">
      <c r="A6791" s="65"/>
      <c r="B6791" s="65"/>
      <c r="C6791" s="65"/>
      <c r="D6791" s="65"/>
      <c r="E6791" s="65"/>
      <c r="F6791" s="65"/>
      <c r="G6791" s="129"/>
    </row>
    <row r="6792" spans="1:7">
      <c r="A6792" s="65"/>
      <c r="B6792" s="65"/>
      <c r="C6792" s="65"/>
      <c r="D6792" s="65"/>
      <c r="E6792" s="65"/>
      <c r="F6792" s="65"/>
      <c r="G6792" s="129"/>
    </row>
    <row r="6793" spans="1:7">
      <c r="A6793" s="65"/>
      <c r="B6793" s="65"/>
      <c r="C6793" s="65"/>
      <c r="D6793" s="65"/>
      <c r="E6793" s="65"/>
      <c r="F6793" s="65"/>
      <c r="G6793" s="129"/>
    </row>
    <row r="6794" spans="1:7">
      <c r="A6794" s="65"/>
      <c r="B6794" s="65"/>
      <c r="C6794" s="65"/>
      <c r="D6794" s="65"/>
      <c r="E6794" s="65"/>
      <c r="F6794" s="65"/>
      <c r="G6794" s="129"/>
    </row>
    <row r="6795" spans="1:7">
      <c r="A6795" s="65"/>
      <c r="B6795" s="65"/>
      <c r="C6795" s="65"/>
      <c r="D6795" s="65"/>
      <c r="E6795" s="65"/>
      <c r="F6795" s="65"/>
      <c r="G6795" s="129"/>
    </row>
    <row r="6796" spans="1:7">
      <c r="A6796" s="65"/>
      <c r="B6796" s="65"/>
      <c r="C6796" s="65"/>
      <c r="D6796" s="65"/>
      <c r="E6796" s="65"/>
      <c r="F6796" s="65"/>
      <c r="G6796" s="129"/>
    </row>
    <row r="6797" spans="1:7">
      <c r="A6797" s="65"/>
      <c r="B6797" s="65"/>
      <c r="C6797" s="65"/>
      <c r="D6797" s="65"/>
      <c r="E6797" s="65"/>
      <c r="F6797" s="65"/>
      <c r="G6797" s="129"/>
    </row>
    <row r="6798" spans="1:7">
      <c r="A6798" s="65"/>
      <c r="B6798" s="65"/>
      <c r="C6798" s="65"/>
      <c r="D6798" s="65"/>
      <c r="E6798" s="65"/>
      <c r="F6798" s="65"/>
      <c r="G6798" s="129"/>
    </row>
    <row r="6799" spans="1:7">
      <c r="A6799" s="65"/>
      <c r="B6799" s="65"/>
      <c r="C6799" s="65"/>
      <c r="D6799" s="65"/>
      <c r="E6799" s="65"/>
      <c r="F6799" s="65"/>
      <c r="G6799" s="129"/>
    </row>
    <row r="6800" spans="1:7">
      <c r="A6800" s="65"/>
      <c r="B6800" s="65"/>
      <c r="C6800" s="65"/>
      <c r="D6800" s="65"/>
      <c r="E6800" s="65"/>
      <c r="F6800" s="65"/>
      <c r="G6800" s="129"/>
    </row>
    <row r="6801" spans="1:7">
      <c r="A6801" s="65"/>
      <c r="B6801" s="65"/>
      <c r="C6801" s="65"/>
      <c r="D6801" s="65"/>
      <c r="E6801" s="65"/>
      <c r="F6801" s="65"/>
      <c r="G6801" s="129"/>
    </row>
    <row r="6802" spans="1:7">
      <c r="A6802" s="65"/>
      <c r="B6802" s="65"/>
      <c r="C6802" s="65"/>
      <c r="D6802" s="65"/>
      <c r="E6802" s="65"/>
      <c r="F6802" s="65"/>
      <c r="G6802" s="129"/>
    </row>
    <row r="6803" spans="1:7">
      <c r="A6803" s="65"/>
      <c r="B6803" s="65"/>
      <c r="C6803" s="65"/>
      <c r="D6803" s="65"/>
      <c r="E6803" s="65"/>
      <c r="F6803" s="65"/>
      <c r="G6803" s="129"/>
    </row>
    <row r="6804" spans="1:7">
      <c r="A6804" s="65"/>
      <c r="B6804" s="65"/>
      <c r="C6804" s="65"/>
      <c r="D6804" s="65"/>
      <c r="E6804" s="65"/>
      <c r="F6804" s="65"/>
      <c r="G6804" s="129"/>
    </row>
    <row r="6805" spans="1:7">
      <c r="A6805" s="65"/>
      <c r="B6805" s="65"/>
      <c r="C6805" s="65"/>
      <c r="D6805" s="65"/>
      <c r="E6805" s="65"/>
      <c r="F6805" s="65"/>
      <c r="G6805" s="129"/>
    </row>
    <row r="6806" spans="1:7">
      <c r="A6806" s="65"/>
      <c r="B6806" s="65"/>
      <c r="C6806" s="65"/>
      <c r="D6806" s="65"/>
      <c r="E6806" s="65"/>
      <c r="F6806" s="65"/>
      <c r="G6806" s="129"/>
    </row>
    <row r="6807" spans="1:7">
      <c r="A6807" s="65"/>
      <c r="B6807" s="65"/>
      <c r="C6807" s="65"/>
      <c r="D6807" s="65"/>
      <c r="E6807" s="65"/>
      <c r="F6807" s="65"/>
      <c r="G6807" s="129"/>
    </row>
    <row r="6808" spans="1:7">
      <c r="A6808" s="65"/>
      <c r="B6808" s="65"/>
      <c r="C6808" s="65"/>
      <c r="D6808" s="65"/>
      <c r="E6808" s="65"/>
      <c r="F6808" s="65"/>
      <c r="G6808" s="129"/>
    </row>
    <row r="6809" spans="1:7">
      <c r="A6809" s="65"/>
      <c r="B6809" s="65"/>
      <c r="C6809" s="65"/>
      <c r="D6809" s="65"/>
      <c r="E6809" s="65"/>
      <c r="F6809" s="65"/>
      <c r="G6809" s="129"/>
    </row>
    <row r="6810" spans="1:7">
      <c r="A6810" s="65"/>
      <c r="B6810" s="65"/>
      <c r="C6810" s="65"/>
      <c r="D6810" s="65"/>
      <c r="E6810" s="65"/>
      <c r="F6810" s="65"/>
      <c r="G6810" s="129"/>
    </row>
    <row r="6811" spans="1:7">
      <c r="A6811" s="65"/>
      <c r="B6811" s="65"/>
      <c r="C6811" s="65"/>
      <c r="D6811" s="65"/>
      <c r="E6811" s="65"/>
      <c r="F6811" s="65"/>
      <c r="G6811" s="129"/>
    </row>
    <row r="6812" spans="1:7">
      <c r="A6812" s="65"/>
      <c r="B6812" s="65"/>
      <c r="C6812" s="65"/>
      <c r="D6812" s="65"/>
      <c r="E6812" s="65"/>
      <c r="F6812" s="65"/>
      <c r="G6812" s="129"/>
    </row>
    <row r="6813" spans="1:7">
      <c r="A6813" s="65"/>
      <c r="B6813" s="65"/>
      <c r="C6813" s="65"/>
      <c r="D6813" s="65"/>
      <c r="E6813" s="65"/>
      <c r="F6813" s="65"/>
      <c r="G6813" s="129"/>
    </row>
    <row r="6814" spans="1:7">
      <c r="A6814" s="65"/>
      <c r="B6814" s="65"/>
      <c r="C6814" s="65"/>
      <c r="D6814" s="65"/>
      <c r="E6814" s="65"/>
      <c r="F6814" s="65"/>
      <c r="G6814" s="129"/>
    </row>
    <row r="6815" spans="1:7">
      <c r="A6815" s="65"/>
      <c r="B6815" s="65"/>
      <c r="C6815" s="65"/>
      <c r="D6815" s="65"/>
      <c r="E6815" s="65"/>
      <c r="F6815" s="65"/>
      <c r="G6815" s="129"/>
    </row>
    <row r="6816" spans="1:7">
      <c r="A6816" s="65"/>
      <c r="B6816" s="65"/>
      <c r="C6816" s="65"/>
      <c r="D6816" s="65"/>
      <c r="E6816" s="65"/>
      <c r="F6816" s="65"/>
      <c r="G6816" s="129"/>
    </row>
    <row r="6817" spans="1:7">
      <c r="A6817" s="65"/>
      <c r="B6817" s="65"/>
      <c r="C6817" s="65"/>
      <c r="D6817" s="65"/>
      <c r="E6817" s="65"/>
      <c r="F6817" s="65"/>
      <c r="G6817" s="129"/>
    </row>
    <row r="6818" spans="1:7">
      <c r="A6818" s="65"/>
      <c r="B6818" s="65"/>
      <c r="C6818" s="65"/>
      <c r="D6818" s="65"/>
      <c r="E6818" s="65"/>
      <c r="F6818" s="65"/>
      <c r="G6818" s="129"/>
    </row>
    <row r="6819" spans="1:7">
      <c r="A6819" s="65"/>
      <c r="B6819" s="65"/>
      <c r="C6819" s="65"/>
      <c r="D6819" s="65"/>
      <c r="E6819" s="65"/>
      <c r="F6819" s="65"/>
      <c r="G6819" s="129"/>
    </row>
    <row r="6820" spans="1:7">
      <c r="A6820" s="65"/>
      <c r="B6820" s="65"/>
      <c r="C6820" s="65"/>
      <c r="D6820" s="65"/>
      <c r="E6820" s="65"/>
      <c r="F6820" s="65"/>
      <c r="G6820" s="129"/>
    </row>
    <row r="6821" spans="1:7">
      <c r="A6821" s="65"/>
      <c r="B6821" s="65"/>
      <c r="C6821" s="65"/>
      <c r="D6821" s="65"/>
      <c r="E6821" s="65"/>
      <c r="F6821" s="65"/>
      <c r="G6821" s="129"/>
    </row>
    <row r="6822" spans="1:7">
      <c r="A6822" s="65"/>
      <c r="B6822" s="65"/>
      <c r="C6822" s="65"/>
      <c r="D6822" s="65"/>
      <c r="E6822" s="65"/>
      <c r="F6822" s="65"/>
      <c r="G6822" s="129"/>
    </row>
    <row r="6823" spans="1:7">
      <c r="A6823" s="65"/>
      <c r="B6823" s="65"/>
      <c r="C6823" s="65"/>
      <c r="D6823" s="65"/>
      <c r="E6823" s="65"/>
      <c r="F6823" s="65"/>
      <c r="G6823" s="129"/>
    </row>
    <row r="6824" spans="1:7">
      <c r="A6824" s="65"/>
      <c r="B6824" s="65"/>
      <c r="C6824" s="65"/>
      <c r="D6824" s="65"/>
      <c r="E6824" s="65"/>
      <c r="F6824" s="65"/>
      <c r="G6824" s="129"/>
    </row>
    <row r="6825" spans="1:7">
      <c r="A6825" s="65"/>
      <c r="B6825" s="65"/>
      <c r="C6825" s="65"/>
      <c r="D6825" s="65"/>
      <c r="E6825" s="65"/>
      <c r="F6825" s="65"/>
      <c r="G6825" s="129"/>
    </row>
    <row r="6826" spans="1:7">
      <c r="A6826" s="65"/>
      <c r="B6826" s="65"/>
      <c r="C6826" s="65"/>
      <c r="D6826" s="65"/>
      <c r="E6826" s="65"/>
      <c r="F6826" s="65"/>
      <c r="G6826" s="129"/>
    </row>
    <row r="6827" spans="1:7">
      <c r="A6827" s="65"/>
      <c r="B6827" s="65"/>
      <c r="C6827" s="65"/>
      <c r="D6827" s="65"/>
      <c r="E6827" s="65"/>
      <c r="F6827" s="65"/>
      <c r="G6827" s="129"/>
    </row>
    <row r="6828" spans="1:7">
      <c r="A6828" s="65"/>
      <c r="B6828" s="65"/>
      <c r="C6828" s="65"/>
      <c r="D6828" s="65"/>
      <c r="E6828" s="65"/>
      <c r="F6828" s="65"/>
      <c r="G6828" s="129"/>
    </row>
    <row r="6829" spans="1:7">
      <c r="A6829" s="65"/>
      <c r="B6829" s="65"/>
      <c r="C6829" s="65"/>
      <c r="D6829" s="65"/>
      <c r="E6829" s="65"/>
      <c r="F6829" s="65"/>
      <c r="G6829" s="129"/>
    </row>
    <row r="6830" spans="1:7">
      <c r="A6830" s="65"/>
      <c r="B6830" s="65"/>
      <c r="C6830" s="65"/>
      <c r="D6830" s="65"/>
      <c r="E6830" s="65"/>
      <c r="F6830" s="65"/>
      <c r="G6830" s="129"/>
    </row>
    <row r="6831" spans="1:7">
      <c r="A6831" s="65"/>
      <c r="B6831" s="65"/>
      <c r="C6831" s="65"/>
      <c r="D6831" s="65"/>
      <c r="E6831" s="65"/>
      <c r="F6831" s="65"/>
      <c r="G6831" s="129"/>
    </row>
    <row r="6832" spans="1:7">
      <c r="A6832" s="65"/>
      <c r="B6832" s="65"/>
      <c r="C6832" s="65"/>
      <c r="D6832" s="65"/>
      <c r="E6832" s="65"/>
      <c r="F6832" s="65"/>
      <c r="G6832" s="129"/>
    </row>
    <row r="6833" spans="1:7">
      <c r="A6833" s="65"/>
      <c r="B6833" s="65"/>
      <c r="C6833" s="65"/>
      <c r="D6833" s="65"/>
      <c r="E6833" s="65"/>
      <c r="F6833" s="65"/>
      <c r="G6833" s="129"/>
    </row>
    <row r="6834" spans="1:7">
      <c r="A6834" s="65"/>
      <c r="B6834" s="65"/>
      <c r="C6834" s="65"/>
      <c r="D6834" s="65"/>
      <c r="E6834" s="65"/>
      <c r="F6834" s="65"/>
      <c r="G6834" s="129"/>
    </row>
    <row r="6835" spans="1:7">
      <c r="A6835" s="65"/>
      <c r="B6835" s="65"/>
      <c r="C6835" s="65"/>
      <c r="D6835" s="65"/>
      <c r="E6835" s="65"/>
      <c r="F6835" s="65"/>
      <c r="G6835" s="129"/>
    </row>
    <row r="6836" spans="1:7">
      <c r="A6836" s="65"/>
      <c r="B6836" s="65"/>
      <c r="C6836" s="65"/>
      <c r="D6836" s="65"/>
      <c r="E6836" s="65"/>
      <c r="F6836" s="65"/>
      <c r="G6836" s="129"/>
    </row>
    <row r="6837" spans="1:7">
      <c r="A6837" s="65"/>
      <c r="B6837" s="65"/>
      <c r="C6837" s="65"/>
      <c r="D6837" s="65"/>
      <c r="E6837" s="65"/>
      <c r="F6837" s="65"/>
      <c r="G6837" s="129"/>
    </row>
    <row r="6838" spans="1:7">
      <c r="A6838" s="65"/>
      <c r="B6838" s="65"/>
      <c r="C6838" s="65"/>
      <c r="D6838" s="65"/>
      <c r="E6838" s="65"/>
      <c r="F6838" s="65"/>
      <c r="G6838" s="129"/>
    </row>
    <row r="6839" spans="1:7">
      <c r="A6839" s="65"/>
      <c r="B6839" s="65"/>
      <c r="C6839" s="65"/>
      <c r="D6839" s="65"/>
      <c r="E6839" s="65"/>
      <c r="F6839" s="65"/>
      <c r="G6839" s="129"/>
    </row>
    <row r="6840" spans="1:7">
      <c r="A6840" s="65"/>
      <c r="B6840" s="65"/>
      <c r="C6840" s="65"/>
      <c r="D6840" s="65"/>
      <c r="E6840" s="65"/>
      <c r="F6840" s="65"/>
      <c r="G6840" s="129"/>
    </row>
    <row r="6841" spans="1:7">
      <c r="A6841" s="65"/>
      <c r="B6841" s="65"/>
      <c r="C6841" s="65"/>
      <c r="D6841" s="65"/>
      <c r="E6841" s="65"/>
      <c r="F6841" s="65"/>
      <c r="G6841" s="129"/>
    </row>
    <row r="6842" spans="1:7">
      <c r="A6842" s="65"/>
      <c r="B6842" s="65"/>
      <c r="C6842" s="65"/>
      <c r="D6842" s="65"/>
      <c r="E6842" s="65"/>
      <c r="F6842" s="65"/>
      <c r="G6842" s="129"/>
    </row>
    <row r="6843" spans="1:7">
      <c r="A6843" s="65"/>
      <c r="B6843" s="65"/>
      <c r="C6843" s="65"/>
      <c r="D6843" s="65"/>
      <c r="E6843" s="65"/>
      <c r="F6843" s="65"/>
      <c r="G6843" s="129"/>
    </row>
    <row r="6844" spans="1:7">
      <c r="A6844" s="65"/>
      <c r="B6844" s="65"/>
      <c r="C6844" s="65"/>
      <c r="D6844" s="65"/>
      <c r="E6844" s="65"/>
      <c r="F6844" s="65"/>
      <c r="G6844" s="129"/>
    </row>
    <row r="6845" spans="1:7">
      <c r="A6845" s="65"/>
      <c r="B6845" s="65"/>
      <c r="C6845" s="65"/>
      <c r="D6845" s="65"/>
      <c r="E6845" s="65"/>
      <c r="F6845" s="65"/>
      <c r="G6845" s="129"/>
    </row>
    <row r="6846" spans="1:7">
      <c r="A6846" s="65"/>
      <c r="B6846" s="65"/>
      <c r="C6846" s="65"/>
      <c r="D6846" s="65"/>
      <c r="E6846" s="65"/>
      <c r="F6846" s="65"/>
      <c r="G6846" s="129"/>
    </row>
    <row r="6847" spans="1:7">
      <c r="A6847" s="65"/>
      <c r="B6847" s="65"/>
      <c r="C6847" s="65"/>
      <c r="D6847" s="65"/>
      <c r="E6847" s="65"/>
      <c r="F6847" s="65"/>
      <c r="G6847" s="129"/>
    </row>
    <row r="6848" spans="1:7">
      <c r="A6848" s="65"/>
      <c r="B6848" s="65"/>
      <c r="C6848" s="65"/>
      <c r="D6848" s="65"/>
      <c r="E6848" s="65"/>
      <c r="F6848" s="65"/>
      <c r="G6848" s="129"/>
    </row>
    <row r="6849" spans="1:7">
      <c r="A6849" s="65"/>
      <c r="B6849" s="65"/>
      <c r="C6849" s="65"/>
      <c r="D6849" s="65"/>
      <c r="E6849" s="65"/>
      <c r="F6849" s="65"/>
      <c r="G6849" s="129"/>
    </row>
    <row r="6850" spans="1:7">
      <c r="A6850" s="65"/>
      <c r="B6850" s="65"/>
      <c r="C6850" s="65"/>
      <c r="D6850" s="65"/>
      <c r="E6850" s="65"/>
      <c r="F6850" s="65"/>
      <c r="G6850" s="129"/>
    </row>
    <row r="6851" spans="1:7">
      <c r="A6851" s="65"/>
      <c r="B6851" s="65"/>
      <c r="C6851" s="65"/>
      <c r="D6851" s="65"/>
      <c r="E6851" s="65"/>
      <c r="F6851" s="65"/>
      <c r="G6851" s="129"/>
    </row>
    <row r="6852" spans="1:7">
      <c r="A6852" s="65"/>
      <c r="B6852" s="65"/>
      <c r="C6852" s="65"/>
      <c r="D6852" s="65"/>
      <c r="E6852" s="65"/>
      <c r="F6852" s="65"/>
      <c r="G6852" s="129"/>
    </row>
    <row r="6853" spans="1:7">
      <c r="A6853" s="65"/>
      <c r="B6853" s="65"/>
      <c r="C6853" s="65"/>
      <c r="D6853" s="65"/>
      <c r="E6853" s="65"/>
      <c r="F6853" s="65"/>
      <c r="G6853" s="129"/>
    </row>
    <row r="6854" spans="1:7">
      <c r="A6854" s="65"/>
      <c r="B6854" s="65"/>
      <c r="C6854" s="65"/>
      <c r="D6854" s="65"/>
      <c r="E6854" s="65"/>
      <c r="F6854" s="65"/>
      <c r="G6854" s="129"/>
    </row>
    <row r="6855" spans="1:7">
      <c r="A6855" s="65"/>
      <c r="B6855" s="65"/>
      <c r="C6855" s="65"/>
      <c r="D6855" s="65"/>
      <c r="E6855" s="65"/>
      <c r="F6855" s="65"/>
      <c r="G6855" s="129"/>
    </row>
    <row r="6856" spans="1:7">
      <c r="A6856" s="65"/>
      <c r="B6856" s="65"/>
      <c r="C6856" s="65"/>
      <c r="D6856" s="65"/>
      <c r="E6856" s="65"/>
      <c r="F6856" s="65"/>
      <c r="G6856" s="129"/>
    </row>
    <row r="6857" spans="1:7">
      <c r="A6857" s="65"/>
      <c r="B6857" s="65"/>
      <c r="C6857" s="65"/>
      <c r="D6857" s="65"/>
      <c r="E6857" s="65"/>
      <c r="F6857" s="65"/>
      <c r="G6857" s="129"/>
    </row>
    <row r="6858" spans="1:7">
      <c r="A6858" s="65"/>
      <c r="B6858" s="65"/>
      <c r="C6858" s="65"/>
      <c r="D6858" s="65"/>
      <c r="E6858" s="65"/>
      <c r="F6858" s="65"/>
      <c r="G6858" s="129"/>
    </row>
    <row r="6859" spans="1:7">
      <c r="A6859" s="65"/>
      <c r="B6859" s="65"/>
      <c r="C6859" s="65"/>
      <c r="D6859" s="65"/>
      <c r="E6859" s="65"/>
      <c r="F6859" s="65"/>
      <c r="G6859" s="129"/>
    </row>
    <row r="6860" spans="1:7">
      <c r="A6860" s="65"/>
      <c r="B6860" s="65"/>
      <c r="C6860" s="65"/>
      <c r="D6860" s="65"/>
      <c r="E6860" s="65"/>
      <c r="F6860" s="65"/>
      <c r="G6860" s="129"/>
    </row>
    <row r="6861" spans="1:7">
      <c r="A6861" s="65"/>
      <c r="B6861" s="65"/>
      <c r="C6861" s="65"/>
      <c r="D6861" s="65"/>
      <c r="E6861" s="65"/>
      <c r="F6861" s="65"/>
      <c r="G6861" s="129"/>
    </row>
    <row r="6862" spans="1:7">
      <c r="A6862" s="65"/>
      <c r="B6862" s="65"/>
      <c r="C6862" s="65"/>
      <c r="D6862" s="65"/>
      <c r="E6862" s="65"/>
      <c r="F6862" s="65"/>
      <c r="G6862" s="129"/>
    </row>
    <row r="6863" spans="1:7">
      <c r="A6863" s="65"/>
      <c r="B6863" s="65"/>
      <c r="C6863" s="65"/>
      <c r="D6863" s="65"/>
      <c r="E6863" s="65"/>
      <c r="F6863" s="65"/>
      <c r="G6863" s="129"/>
    </row>
    <row r="6864" spans="1:7">
      <c r="A6864" s="65"/>
      <c r="B6864" s="65"/>
      <c r="C6864" s="65"/>
      <c r="D6864" s="65"/>
      <c r="E6864" s="65"/>
      <c r="F6864" s="65"/>
      <c r="G6864" s="129"/>
    </row>
    <row r="6865" spans="1:7">
      <c r="A6865" s="65"/>
      <c r="B6865" s="65"/>
      <c r="C6865" s="65"/>
      <c r="D6865" s="65"/>
      <c r="E6865" s="65"/>
      <c r="F6865" s="65"/>
      <c r="G6865" s="129"/>
    </row>
    <row r="6866" spans="1:7">
      <c r="A6866" s="65"/>
      <c r="B6866" s="65"/>
      <c r="C6866" s="65"/>
      <c r="D6866" s="65"/>
      <c r="E6866" s="65"/>
      <c r="F6866" s="65"/>
      <c r="G6866" s="129"/>
    </row>
    <row r="6867" spans="1:7">
      <c r="A6867" s="65"/>
      <c r="B6867" s="65"/>
      <c r="C6867" s="65"/>
      <c r="D6867" s="65"/>
      <c r="E6867" s="65"/>
      <c r="F6867" s="65"/>
      <c r="G6867" s="129"/>
    </row>
    <row r="6868" spans="1:7">
      <c r="A6868" s="65"/>
      <c r="B6868" s="65"/>
      <c r="C6868" s="65"/>
      <c r="D6868" s="65"/>
      <c r="E6868" s="65"/>
      <c r="F6868" s="65"/>
      <c r="G6868" s="129"/>
    </row>
    <row r="6869" spans="1:7">
      <c r="A6869" s="65"/>
      <c r="B6869" s="65"/>
      <c r="C6869" s="65"/>
      <c r="D6869" s="65"/>
      <c r="E6869" s="65"/>
      <c r="F6869" s="65"/>
      <c r="G6869" s="129"/>
    </row>
    <row r="6870" spans="1:7">
      <c r="A6870" s="65"/>
      <c r="B6870" s="65"/>
      <c r="C6870" s="65"/>
      <c r="D6870" s="65"/>
      <c r="E6870" s="65"/>
      <c r="F6870" s="65"/>
      <c r="G6870" s="129"/>
    </row>
    <row r="6871" spans="1:7">
      <c r="A6871" s="65"/>
      <c r="B6871" s="65"/>
      <c r="C6871" s="65"/>
      <c r="D6871" s="65"/>
      <c r="E6871" s="65"/>
      <c r="F6871" s="65"/>
      <c r="G6871" s="129"/>
    </row>
    <row r="6872" spans="1:7">
      <c r="A6872" s="65"/>
      <c r="B6872" s="65"/>
      <c r="C6872" s="65"/>
      <c r="D6872" s="65"/>
      <c r="E6872" s="65"/>
      <c r="F6872" s="65"/>
      <c r="G6872" s="129"/>
    </row>
    <row r="6873" spans="1:7">
      <c r="A6873" s="65"/>
      <c r="B6873" s="65"/>
      <c r="C6873" s="65"/>
      <c r="D6873" s="65"/>
      <c r="E6873" s="65"/>
      <c r="F6873" s="65"/>
      <c r="G6873" s="129"/>
    </row>
    <row r="6874" spans="1:7">
      <c r="A6874" s="65"/>
      <c r="B6874" s="65"/>
      <c r="C6874" s="65"/>
      <c r="D6874" s="65"/>
      <c r="E6874" s="65"/>
      <c r="F6874" s="65"/>
      <c r="G6874" s="129"/>
    </row>
    <row r="6875" spans="1:7">
      <c r="A6875" s="65"/>
      <c r="B6875" s="65"/>
      <c r="C6875" s="65"/>
      <c r="D6875" s="65"/>
      <c r="E6875" s="65"/>
      <c r="F6875" s="65"/>
      <c r="G6875" s="129"/>
    </row>
    <row r="6876" spans="1:7">
      <c r="A6876" s="65"/>
      <c r="B6876" s="65"/>
      <c r="C6876" s="65"/>
      <c r="D6876" s="65"/>
      <c r="E6876" s="65"/>
      <c r="F6876" s="65"/>
      <c r="G6876" s="129"/>
    </row>
    <row r="6877" spans="1:7">
      <c r="A6877" s="65"/>
      <c r="B6877" s="65"/>
      <c r="C6877" s="65"/>
      <c r="D6877" s="65"/>
      <c r="E6877" s="65"/>
      <c r="F6877" s="65"/>
      <c r="G6877" s="129"/>
    </row>
    <row r="6878" spans="1:7">
      <c r="A6878" s="65"/>
      <c r="B6878" s="65"/>
      <c r="C6878" s="65"/>
      <c r="D6878" s="65"/>
      <c r="E6878" s="65"/>
      <c r="F6878" s="65"/>
      <c r="G6878" s="129"/>
    </row>
    <row r="6879" spans="1:7">
      <c r="A6879" s="65"/>
      <c r="B6879" s="65"/>
      <c r="C6879" s="65"/>
      <c r="D6879" s="65"/>
      <c r="E6879" s="65"/>
      <c r="F6879" s="65"/>
      <c r="G6879" s="129"/>
    </row>
    <row r="6880" spans="1:7">
      <c r="A6880" s="65"/>
      <c r="B6880" s="65"/>
      <c r="C6880" s="65"/>
      <c r="D6880" s="65"/>
      <c r="E6880" s="65"/>
      <c r="F6880" s="65"/>
      <c r="G6880" s="129"/>
    </row>
    <row r="6881" spans="1:7">
      <c r="A6881" s="65"/>
      <c r="B6881" s="65"/>
      <c r="C6881" s="65"/>
      <c r="D6881" s="65"/>
      <c r="E6881" s="65"/>
      <c r="F6881" s="65"/>
      <c r="G6881" s="129"/>
    </row>
    <row r="6882" spans="1:7">
      <c r="A6882" s="65"/>
      <c r="B6882" s="65"/>
      <c r="C6882" s="65"/>
      <c r="D6882" s="65"/>
      <c r="E6882" s="65"/>
      <c r="F6882" s="65"/>
      <c r="G6882" s="129"/>
    </row>
    <row r="6883" spans="1:7">
      <c r="A6883" s="65"/>
      <c r="B6883" s="65"/>
      <c r="C6883" s="65"/>
      <c r="D6883" s="65"/>
      <c r="E6883" s="65"/>
      <c r="F6883" s="65"/>
      <c r="G6883" s="129"/>
    </row>
    <row r="6884" spans="1:7">
      <c r="A6884" s="65"/>
      <c r="B6884" s="65"/>
      <c r="C6884" s="65"/>
      <c r="D6884" s="65"/>
      <c r="E6884" s="65"/>
      <c r="F6884" s="65"/>
      <c r="G6884" s="129"/>
    </row>
    <row r="6885" spans="1:7">
      <c r="A6885" s="65"/>
      <c r="B6885" s="65"/>
      <c r="C6885" s="65"/>
      <c r="D6885" s="65"/>
      <c r="E6885" s="65"/>
      <c r="F6885" s="65"/>
      <c r="G6885" s="129"/>
    </row>
    <row r="6886" spans="1:7">
      <c r="A6886" s="65"/>
      <c r="B6886" s="65"/>
      <c r="C6886" s="65"/>
      <c r="D6886" s="65"/>
      <c r="E6886" s="65"/>
      <c r="F6886" s="65"/>
      <c r="G6886" s="129"/>
    </row>
    <row r="6887" spans="1:7">
      <c r="A6887" s="65"/>
      <c r="B6887" s="65"/>
      <c r="C6887" s="65"/>
      <c r="D6887" s="65"/>
      <c r="E6887" s="65"/>
      <c r="F6887" s="65"/>
      <c r="G6887" s="129"/>
    </row>
    <row r="6888" spans="1:7">
      <c r="A6888" s="65"/>
      <c r="B6888" s="65"/>
      <c r="C6888" s="65"/>
      <c r="D6888" s="65"/>
      <c r="E6888" s="65"/>
      <c r="F6888" s="65"/>
      <c r="G6888" s="129"/>
    </row>
    <row r="6889" spans="1:7">
      <c r="A6889" s="65"/>
      <c r="B6889" s="65"/>
      <c r="C6889" s="65"/>
      <c r="D6889" s="65"/>
      <c r="E6889" s="65"/>
      <c r="F6889" s="65"/>
      <c r="G6889" s="129"/>
    </row>
    <row r="6890" spans="1:7">
      <c r="A6890" s="65"/>
      <c r="B6890" s="65"/>
      <c r="C6890" s="65"/>
      <c r="D6890" s="65"/>
      <c r="E6890" s="65"/>
      <c r="F6890" s="65"/>
      <c r="G6890" s="129"/>
    </row>
    <row r="6891" spans="1:7">
      <c r="A6891" s="65"/>
      <c r="B6891" s="65"/>
      <c r="C6891" s="65"/>
      <c r="D6891" s="65"/>
      <c r="E6891" s="65"/>
      <c r="F6891" s="65"/>
      <c r="G6891" s="129"/>
    </row>
    <row r="6892" spans="1:7">
      <c r="A6892" s="65"/>
      <c r="B6892" s="65"/>
      <c r="C6892" s="65"/>
      <c r="D6892" s="65"/>
      <c r="E6892" s="65"/>
      <c r="F6892" s="65"/>
      <c r="G6892" s="129"/>
    </row>
    <row r="6893" spans="1:7">
      <c r="A6893" s="65"/>
      <c r="B6893" s="65"/>
      <c r="C6893" s="65"/>
      <c r="D6893" s="65"/>
      <c r="E6893" s="65"/>
      <c r="F6893" s="65"/>
      <c r="G6893" s="129"/>
    </row>
    <row r="6894" spans="1:7">
      <c r="A6894" s="65"/>
      <c r="B6894" s="65"/>
      <c r="C6894" s="65"/>
      <c r="D6894" s="65"/>
      <c r="E6894" s="65"/>
      <c r="F6894" s="65"/>
      <c r="G6894" s="129"/>
    </row>
    <row r="6895" spans="1:7">
      <c r="A6895" s="65"/>
      <c r="B6895" s="65"/>
      <c r="C6895" s="65"/>
      <c r="D6895" s="65"/>
      <c r="E6895" s="65"/>
      <c r="F6895" s="65"/>
      <c r="G6895" s="129"/>
    </row>
    <row r="6896" spans="1:7">
      <c r="A6896" s="65"/>
      <c r="B6896" s="65"/>
      <c r="C6896" s="65"/>
      <c r="D6896" s="65"/>
      <c r="E6896" s="65"/>
      <c r="F6896" s="65"/>
      <c r="G6896" s="129"/>
    </row>
    <row r="6897" spans="1:7">
      <c r="A6897" s="65"/>
      <c r="B6897" s="65"/>
      <c r="C6897" s="65"/>
      <c r="D6897" s="65"/>
      <c r="E6897" s="65"/>
      <c r="F6897" s="65"/>
      <c r="G6897" s="129"/>
    </row>
    <row r="6898" spans="1:7">
      <c r="A6898" s="65"/>
      <c r="B6898" s="65"/>
      <c r="C6898" s="65"/>
      <c r="D6898" s="65"/>
      <c r="E6898" s="65"/>
      <c r="F6898" s="65"/>
      <c r="G6898" s="129"/>
    </row>
    <row r="6899" spans="1:7">
      <c r="A6899" s="65"/>
      <c r="B6899" s="65"/>
      <c r="C6899" s="65"/>
      <c r="D6899" s="65"/>
      <c r="E6899" s="65"/>
      <c r="F6899" s="65"/>
      <c r="G6899" s="129"/>
    </row>
    <row r="6900" spans="1:7">
      <c r="A6900" s="65"/>
      <c r="B6900" s="65"/>
      <c r="C6900" s="65"/>
      <c r="D6900" s="65"/>
      <c r="E6900" s="65"/>
      <c r="F6900" s="65"/>
      <c r="G6900" s="129"/>
    </row>
    <row r="6901" spans="1:7">
      <c r="A6901" s="65"/>
      <c r="B6901" s="65"/>
      <c r="C6901" s="65"/>
      <c r="D6901" s="65"/>
      <c r="E6901" s="65"/>
      <c r="F6901" s="65"/>
      <c r="G6901" s="129"/>
    </row>
    <row r="6902" spans="1:7">
      <c r="A6902" s="65"/>
      <c r="B6902" s="65"/>
      <c r="C6902" s="65"/>
      <c r="D6902" s="65"/>
      <c r="E6902" s="65"/>
      <c r="F6902" s="65"/>
      <c r="G6902" s="129"/>
    </row>
    <row r="6903" spans="1:7">
      <c r="A6903" s="65"/>
      <c r="B6903" s="65"/>
      <c r="C6903" s="65"/>
      <c r="D6903" s="65"/>
      <c r="E6903" s="65"/>
      <c r="F6903" s="65"/>
      <c r="G6903" s="129"/>
    </row>
    <row r="6904" spans="1:7">
      <c r="A6904" s="65"/>
      <c r="B6904" s="65"/>
      <c r="C6904" s="65"/>
      <c r="D6904" s="65"/>
      <c r="E6904" s="65"/>
      <c r="F6904" s="65"/>
      <c r="G6904" s="129"/>
    </row>
    <row r="6905" spans="1:7">
      <c r="A6905" s="65"/>
      <c r="B6905" s="65"/>
      <c r="C6905" s="65"/>
      <c r="D6905" s="65"/>
      <c r="E6905" s="65"/>
      <c r="F6905" s="65"/>
      <c r="G6905" s="129"/>
    </row>
    <row r="6906" spans="1:7">
      <c r="A6906" s="65"/>
      <c r="B6906" s="65"/>
      <c r="C6906" s="65"/>
      <c r="D6906" s="65"/>
      <c r="E6906" s="65"/>
      <c r="F6906" s="65"/>
      <c r="G6906" s="129"/>
    </row>
    <row r="6907" spans="1:7">
      <c r="A6907" s="65"/>
      <c r="B6907" s="65"/>
      <c r="C6907" s="65"/>
      <c r="D6907" s="65"/>
      <c r="E6907" s="65"/>
      <c r="F6907" s="65"/>
      <c r="G6907" s="129"/>
    </row>
    <row r="6908" spans="1:7">
      <c r="A6908" s="65"/>
      <c r="B6908" s="65"/>
      <c r="C6908" s="65"/>
      <c r="D6908" s="65"/>
      <c r="E6908" s="65"/>
      <c r="F6908" s="65"/>
      <c r="G6908" s="129"/>
    </row>
    <row r="6909" spans="1:7">
      <c r="A6909" s="65"/>
      <c r="B6909" s="65"/>
      <c r="C6909" s="65"/>
      <c r="D6909" s="65"/>
      <c r="E6909" s="65"/>
      <c r="F6909" s="65"/>
      <c r="G6909" s="129"/>
    </row>
    <row r="6910" spans="1:7">
      <c r="A6910" s="65"/>
      <c r="B6910" s="65"/>
      <c r="C6910" s="65"/>
      <c r="D6910" s="65"/>
      <c r="E6910" s="65"/>
      <c r="F6910" s="65"/>
      <c r="G6910" s="129"/>
    </row>
    <row r="6911" spans="1:7">
      <c r="A6911" s="65"/>
      <c r="B6911" s="65"/>
      <c r="C6911" s="65"/>
      <c r="D6911" s="65"/>
      <c r="E6911" s="65"/>
      <c r="F6911" s="65"/>
      <c r="G6911" s="129"/>
    </row>
    <row r="6912" spans="1:7">
      <c r="A6912" s="65"/>
      <c r="B6912" s="65"/>
      <c r="C6912" s="65"/>
      <c r="D6912" s="65"/>
      <c r="E6912" s="65"/>
      <c r="F6912" s="65"/>
      <c r="G6912" s="129"/>
    </row>
    <row r="6913" spans="1:7">
      <c r="A6913" s="65"/>
      <c r="B6913" s="65"/>
      <c r="C6913" s="65"/>
      <c r="D6913" s="65"/>
      <c r="E6913" s="65"/>
      <c r="F6913" s="65"/>
      <c r="G6913" s="129"/>
    </row>
    <row r="6914" spans="1:7">
      <c r="A6914" s="65"/>
      <c r="B6914" s="65"/>
      <c r="C6914" s="65"/>
      <c r="D6914" s="65"/>
      <c r="E6914" s="65"/>
      <c r="F6914" s="65"/>
      <c r="G6914" s="129"/>
    </row>
    <row r="6915" spans="1:7">
      <c r="A6915" s="65"/>
      <c r="B6915" s="65"/>
      <c r="C6915" s="65"/>
      <c r="D6915" s="65"/>
      <c r="E6915" s="65"/>
      <c r="F6915" s="65"/>
      <c r="G6915" s="129"/>
    </row>
    <row r="6916" spans="1:7">
      <c r="A6916" s="65"/>
      <c r="B6916" s="65"/>
      <c r="C6916" s="65"/>
      <c r="D6916" s="65"/>
      <c r="E6916" s="65"/>
      <c r="F6916" s="65"/>
      <c r="G6916" s="129"/>
    </row>
    <row r="6917" spans="1:7">
      <c r="A6917" s="65"/>
      <c r="B6917" s="65"/>
      <c r="C6917" s="65"/>
      <c r="D6917" s="65"/>
      <c r="E6917" s="65"/>
      <c r="F6917" s="65"/>
      <c r="G6917" s="129"/>
    </row>
    <row r="6918" spans="1:7">
      <c r="A6918" s="65"/>
      <c r="B6918" s="65"/>
      <c r="C6918" s="65"/>
      <c r="D6918" s="65"/>
      <c r="E6918" s="65"/>
      <c r="F6918" s="65"/>
      <c r="G6918" s="129"/>
    </row>
    <row r="6919" spans="1:7">
      <c r="A6919" s="65"/>
      <c r="B6919" s="65"/>
      <c r="C6919" s="65"/>
      <c r="D6919" s="65"/>
      <c r="E6919" s="65"/>
      <c r="F6919" s="65"/>
      <c r="G6919" s="129"/>
    </row>
    <row r="6920" spans="1:7">
      <c r="A6920" s="65"/>
      <c r="B6920" s="65"/>
      <c r="C6920" s="65"/>
      <c r="D6920" s="65"/>
      <c r="E6920" s="65"/>
      <c r="F6920" s="65"/>
      <c r="G6920" s="129"/>
    </row>
    <row r="6921" spans="1:7">
      <c r="A6921" s="65"/>
      <c r="B6921" s="65"/>
      <c r="C6921" s="65"/>
      <c r="D6921" s="65"/>
      <c r="E6921" s="65"/>
      <c r="F6921" s="65"/>
      <c r="G6921" s="129"/>
    </row>
    <row r="6922" spans="1:7">
      <c r="A6922" s="65"/>
      <c r="B6922" s="65"/>
      <c r="C6922" s="65"/>
      <c r="D6922" s="65"/>
      <c r="E6922" s="65"/>
      <c r="F6922" s="65"/>
      <c r="G6922" s="129"/>
    </row>
    <row r="6923" spans="1:7">
      <c r="A6923" s="65"/>
      <c r="B6923" s="65"/>
      <c r="C6923" s="65"/>
      <c r="D6923" s="65"/>
      <c r="E6923" s="65"/>
      <c r="F6923" s="65"/>
      <c r="G6923" s="129"/>
    </row>
    <row r="6924" spans="1:7">
      <c r="A6924" s="65"/>
      <c r="B6924" s="65"/>
      <c r="C6924" s="65"/>
      <c r="D6924" s="65"/>
      <c r="E6924" s="65"/>
      <c r="F6924" s="65"/>
      <c r="G6924" s="129"/>
    </row>
    <row r="6925" spans="1:7">
      <c r="A6925" s="65"/>
      <c r="B6925" s="65"/>
      <c r="C6925" s="65"/>
      <c r="D6925" s="65"/>
      <c r="E6925" s="65"/>
      <c r="F6925" s="65"/>
      <c r="G6925" s="129"/>
    </row>
    <row r="6926" spans="1:7">
      <c r="A6926" s="65"/>
      <c r="B6926" s="65"/>
      <c r="C6926" s="65"/>
      <c r="D6926" s="65"/>
      <c r="E6926" s="65"/>
      <c r="F6926" s="65"/>
      <c r="G6926" s="129"/>
    </row>
    <row r="6927" spans="1:7">
      <c r="A6927" s="65"/>
      <c r="B6927" s="65"/>
      <c r="C6927" s="65"/>
      <c r="D6927" s="65"/>
      <c r="E6927" s="65"/>
      <c r="F6927" s="65"/>
      <c r="G6927" s="129"/>
    </row>
    <row r="6928" spans="1:7">
      <c r="A6928" s="65"/>
      <c r="B6928" s="65"/>
      <c r="C6928" s="65"/>
      <c r="D6928" s="65"/>
      <c r="E6928" s="65"/>
      <c r="F6928" s="65"/>
      <c r="G6928" s="129"/>
    </row>
    <row r="6929" spans="1:7">
      <c r="A6929" s="65"/>
      <c r="B6929" s="65"/>
      <c r="C6929" s="65"/>
      <c r="D6929" s="65"/>
      <c r="E6929" s="65"/>
      <c r="F6929" s="65"/>
      <c r="G6929" s="129"/>
    </row>
    <row r="6930" spans="1:7">
      <c r="A6930" s="65"/>
      <c r="B6930" s="65"/>
      <c r="C6930" s="65"/>
      <c r="D6930" s="65"/>
      <c r="E6930" s="65"/>
      <c r="F6930" s="65"/>
      <c r="G6930" s="129"/>
    </row>
    <row r="6931" spans="1:7">
      <c r="A6931" s="65"/>
      <c r="B6931" s="65"/>
      <c r="C6931" s="65"/>
      <c r="D6931" s="65"/>
      <c r="E6931" s="65"/>
      <c r="F6931" s="65"/>
      <c r="G6931" s="129"/>
    </row>
    <row r="6932" spans="1:7">
      <c r="A6932" s="65"/>
      <c r="B6932" s="65"/>
      <c r="C6932" s="65"/>
      <c r="D6932" s="65"/>
      <c r="E6932" s="65"/>
      <c r="F6932" s="65"/>
      <c r="G6932" s="129"/>
    </row>
    <row r="6933" spans="1:7">
      <c r="A6933" s="65"/>
      <c r="B6933" s="65"/>
      <c r="C6933" s="65"/>
      <c r="D6933" s="65"/>
      <c r="E6933" s="65"/>
      <c r="F6933" s="65"/>
      <c r="G6933" s="129"/>
    </row>
    <row r="6934" spans="1:7">
      <c r="A6934" s="65"/>
      <c r="B6934" s="65"/>
      <c r="C6934" s="65"/>
      <c r="D6934" s="65"/>
      <c r="E6934" s="65"/>
      <c r="F6934" s="65"/>
      <c r="G6934" s="129"/>
    </row>
    <row r="6935" spans="1:7">
      <c r="A6935" s="65"/>
      <c r="B6935" s="65"/>
      <c r="C6935" s="65"/>
      <c r="D6935" s="65"/>
      <c r="E6935" s="65"/>
      <c r="F6935" s="65"/>
      <c r="G6935" s="129"/>
    </row>
    <row r="6936" spans="1:7">
      <c r="A6936" s="65"/>
      <c r="B6936" s="65"/>
      <c r="C6936" s="65"/>
      <c r="D6936" s="65"/>
      <c r="E6936" s="65"/>
      <c r="F6936" s="65"/>
      <c r="G6936" s="129"/>
    </row>
    <row r="6937" spans="1:7">
      <c r="A6937" s="65"/>
      <c r="B6937" s="65"/>
      <c r="C6937" s="65"/>
      <c r="D6937" s="65"/>
      <c r="E6937" s="65"/>
      <c r="F6937" s="65"/>
      <c r="G6937" s="129"/>
    </row>
    <row r="6938" spans="1:7">
      <c r="A6938" s="65"/>
      <c r="B6938" s="65"/>
      <c r="C6938" s="65"/>
      <c r="D6938" s="65"/>
      <c r="E6938" s="65"/>
      <c r="F6938" s="65"/>
      <c r="G6938" s="129"/>
    </row>
    <row r="6939" spans="1:7">
      <c r="A6939" s="65"/>
      <c r="B6939" s="65"/>
      <c r="C6939" s="65"/>
      <c r="D6939" s="65"/>
      <c r="E6939" s="65"/>
      <c r="F6939" s="65"/>
      <c r="G6939" s="129"/>
    </row>
    <row r="6940" spans="1:7">
      <c r="A6940" s="65"/>
      <c r="B6940" s="65"/>
      <c r="C6940" s="65"/>
      <c r="D6940" s="65"/>
      <c r="E6940" s="65"/>
      <c r="F6940" s="65"/>
      <c r="G6940" s="129"/>
    </row>
    <row r="6941" spans="1:7">
      <c r="A6941" s="65"/>
      <c r="B6941" s="65"/>
      <c r="C6941" s="65"/>
      <c r="D6941" s="65"/>
      <c r="E6941" s="65"/>
      <c r="F6941" s="65"/>
      <c r="G6941" s="129"/>
    </row>
    <row r="6942" spans="1:7">
      <c r="A6942" s="65"/>
      <c r="B6942" s="65"/>
      <c r="C6942" s="65"/>
      <c r="D6942" s="65"/>
      <c r="E6942" s="65"/>
      <c r="F6942" s="65"/>
      <c r="G6942" s="129"/>
    </row>
    <row r="6943" spans="1:7">
      <c r="A6943" s="65"/>
      <c r="B6943" s="65"/>
      <c r="C6943" s="65"/>
      <c r="D6943" s="65"/>
      <c r="E6943" s="65"/>
      <c r="F6943" s="65"/>
      <c r="G6943" s="129"/>
    </row>
    <row r="6944" spans="1:7">
      <c r="A6944" s="65"/>
      <c r="B6944" s="65"/>
      <c r="C6944" s="65"/>
      <c r="D6944" s="65"/>
      <c r="E6944" s="65"/>
      <c r="F6944" s="65"/>
      <c r="G6944" s="129"/>
    </row>
    <row r="6945" spans="1:7">
      <c r="A6945" s="65"/>
      <c r="B6945" s="65"/>
      <c r="C6945" s="65"/>
      <c r="D6945" s="65"/>
      <c r="E6945" s="65"/>
      <c r="F6945" s="65"/>
      <c r="G6945" s="129"/>
    </row>
    <row r="6946" spans="1:7">
      <c r="A6946" s="65"/>
      <c r="B6946" s="65"/>
      <c r="C6946" s="65"/>
      <c r="D6946" s="65"/>
      <c r="E6946" s="65"/>
      <c r="F6946" s="65"/>
      <c r="G6946" s="129"/>
    </row>
    <row r="6947" spans="1:7">
      <c r="A6947" s="65"/>
      <c r="B6947" s="65"/>
      <c r="C6947" s="65"/>
      <c r="D6947" s="65"/>
      <c r="E6947" s="65"/>
      <c r="F6947" s="65"/>
      <c r="G6947" s="129"/>
    </row>
    <row r="6948" spans="1:7">
      <c r="A6948" s="65"/>
      <c r="B6948" s="65"/>
      <c r="C6948" s="65"/>
      <c r="D6948" s="65"/>
      <c r="E6948" s="65"/>
      <c r="F6948" s="65"/>
      <c r="G6948" s="129"/>
    </row>
    <row r="6949" spans="1:7">
      <c r="A6949" s="65"/>
      <c r="B6949" s="65"/>
      <c r="C6949" s="65"/>
      <c r="D6949" s="65"/>
      <c r="E6949" s="65"/>
      <c r="F6949" s="65"/>
      <c r="G6949" s="129"/>
    </row>
    <row r="6950" spans="1:7">
      <c r="A6950" s="65"/>
      <c r="B6950" s="65"/>
      <c r="C6950" s="65"/>
      <c r="D6950" s="65"/>
      <c r="E6950" s="65"/>
      <c r="F6950" s="65"/>
      <c r="G6950" s="129"/>
    </row>
    <row r="6951" spans="1:7">
      <c r="A6951" s="65"/>
      <c r="B6951" s="65"/>
      <c r="C6951" s="65"/>
      <c r="D6951" s="65"/>
      <c r="E6951" s="65"/>
      <c r="F6951" s="65"/>
      <c r="G6951" s="129"/>
    </row>
    <row r="6952" spans="1:7">
      <c r="A6952" s="65"/>
      <c r="B6952" s="65"/>
      <c r="C6952" s="65"/>
      <c r="D6952" s="65"/>
      <c r="E6952" s="65"/>
      <c r="F6952" s="65"/>
      <c r="G6952" s="129"/>
    </row>
    <row r="6953" spans="1:7">
      <c r="A6953" s="65"/>
      <c r="B6953" s="65"/>
      <c r="C6953" s="65"/>
      <c r="D6953" s="65"/>
      <c r="E6953" s="65"/>
      <c r="F6953" s="65"/>
      <c r="G6953" s="129"/>
    </row>
    <row r="6954" spans="1:7">
      <c r="A6954" s="65"/>
      <c r="B6954" s="65"/>
      <c r="C6954" s="65"/>
      <c r="D6954" s="65"/>
      <c r="E6954" s="65"/>
      <c r="F6954" s="65"/>
      <c r="G6954" s="129"/>
    </row>
    <row r="6955" spans="1:7">
      <c r="A6955" s="65"/>
      <c r="B6955" s="65"/>
      <c r="C6955" s="65"/>
      <c r="D6955" s="65"/>
      <c r="E6955" s="65"/>
      <c r="F6955" s="65"/>
      <c r="G6955" s="129"/>
    </row>
    <row r="6956" spans="1:7">
      <c r="A6956" s="65"/>
      <c r="B6956" s="65"/>
      <c r="C6956" s="65"/>
      <c r="D6956" s="65"/>
      <c r="E6956" s="65"/>
      <c r="F6956" s="65"/>
      <c r="G6956" s="129"/>
    </row>
    <row r="6957" spans="1:7">
      <c r="A6957" s="65"/>
      <c r="B6957" s="65"/>
      <c r="C6957" s="65"/>
      <c r="D6957" s="65"/>
      <c r="E6957" s="65"/>
      <c r="F6957" s="65"/>
      <c r="G6957" s="129"/>
    </row>
    <row r="6958" spans="1:7">
      <c r="A6958" s="65"/>
      <c r="B6958" s="65"/>
      <c r="C6958" s="65"/>
      <c r="D6958" s="65"/>
      <c r="E6958" s="65"/>
      <c r="F6958" s="65"/>
      <c r="G6958" s="129"/>
    </row>
    <row r="6959" spans="1:7">
      <c r="A6959" s="65"/>
      <c r="B6959" s="65"/>
      <c r="C6959" s="65"/>
      <c r="D6959" s="65"/>
      <c r="E6959" s="65"/>
      <c r="F6959" s="65"/>
      <c r="G6959" s="129"/>
    </row>
    <row r="6960" spans="1:7">
      <c r="A6960" s="65"/>
      <c r="B6960" s="65"/>
      <c r="C6960" s="65"/>
      <c r="D6960" s="65"/>
      <c r="E6960" s="65"/>
      <c r="F6960" s="65"/>
      <c r="G6960" s="129"/>
    </row>
    <row r="6961" spans="1:7">
      <c r="A6961" s="65"/>
      <c r="B6961" s="65"/>
      <c r="C6961" s="65"/>
      <c r="D6961" s="65"/>
      <c r="E6961" s="65"/>
      <c r="F6961" s="65"/>
      <c r="G6961" s="129"/>
    </row>
    <row r="6962" spans="1:7">
      <c r="A6962" s="65"/>
      <c r="B6962" s="65"/>
      <c r="C6962" s="65"/>
      <c r="D6962" s="65"/>
      <c r="E6962" s="65"/>
      <c r="F6962" s="65"/>
      <c r="G6962" s="129"/>
    </row>
    <row r="6963" spans="1:7">
      <c r="A6963" s="65"/>
      <c r="B6963" s="65"/>
      <c r="C6963" s="65"/>
      <c r="D6963" s="65"/>
      <c r="E6963" s="65"/>
      <c r="F6963" s="65"/>
      <c r="G6963" s="129"/>
    </row>
    <row r="6964" spans="1:7">
      <c r="A6964" s="65"/>
      <c r="B6964" s="65"/>
      <c r="C6964" s="65"/>
      <c r="D6964" s="65"/>
      <c r="E6964" s="65"/>
      <c r="F6964" s="65"/>
      <c r="G6964" s="129"/>
    </row>
    <row r="6965" spans="1:7">
      <c r="A6965" s="65"/>
      <c r="B6965" s="65"/>
      <c r="C6965" s="65"/>
      <c r="D6965" s="65"/>
      <c r="E6965" s="65"/>
      <c r="F6965" s="65"/>
      <c r="G6965" s="129"/>
    </row>
    <row r="6966" spans="1:7">
      <c r="A6966" s="65"/>
      <c r="B6966" s="65"/>
      <c r="C6966" s="65"/>
      <c r="D6966" s="65"/>
      <c r="E6966" s="65"/>
      <c r="F6966" s="65"/>
      <c r="G6966" s="129"/>
    </row>
    <row r="6967" spans="1:7">
      <c r="A6967" s="65"/>
      <c r="B6967" s="65"/>
      <c r="C6967" s="65"/>
      <c r="D6967" s="65"/>
      <c r="E6967" s="65"/>
      <c r="F6967" s="65"/>
      <c r="G6967" s="129"/>
    </row>
    <row r="6968" spans="1:7">
      <c r="A6968" s="65"/>
      <c r="B6968" s="65"/>
      <c r="C6968" s="65"/>
      <c r="D6968" s="65"/>
      <c r="E6968" s="65"/>
      <c r="F6968" s="65"/>
      <c r="G6968" s="129"/>
    </row>
    <row r="6969" spans="1:7">
      <c r="A6969" s="65"/>
      <c r="B6969" s="65"/>
      <c r="C6969" s="65"/>
      <c r="D6969" s="65"/>
      <c r="E6969" s="65"/>
      <c r="F6969" s="65"/>
      <c r="G6969" s="129"/>
    </row>
    <row r="6970" spans="1:7">
      <c r="A6970" s="65"/>
      <c r="B6970" s="65"/>
      <c r="C6970" s="65"/>
      <c r="D6970" s="65"/>
      <c r="E6970" s="65"/>
      <c r="F6970" s="65"/>
      <c r="G6970" s="129"/>
    </row>
    <row r="6971" spans="1:7">
      <c r="A6971" s="65"/>
      <c r="B6971" s="65"/>
      <c r="C6971" s="65"/>
      <c r="D6971" s="65"/>
      <c r="E6971" s="65"/>
      <c r="F6971" s="65"/>
      <c r="G6971" s="129"/>
    </row>
    <row r="6972" spans="1:7">
      <c r="A6972" s="65"/>
      <c r="B6972" s="65"/>
      <c r="C6972" s="65"/>
      <c r="D6972" s="65"/>
      <c r="E6972" s="65"/>
      <c r="F6972" s="65"/>
      <c r="G6972" s="129"/>
    </row>
    <row r="6973" spans="1:7">
      <c r="A6973" s="65"/>
      <c r="B6973" s="65"/>
      <c r="C6973" s="65"/>
      <c r="D6973" s="65"/>
      <c r="E6973" s="65"/>
      <c r="F6973" s="65"/>
      <c r="G6973" s="129"/>
    </row>
    <row r="6974" spans="1:7">
      <c r="A6974" s="65"/>
      <c r="B6974" s="65"/>
      <c r="C6974" s="65"/>
      <c r="D6974" s="65"/>
      <c r="E6974" s="65"/>
      <c r="F6974" s="65"/>
      <c r="G6974" s="129"/>
    </row>
    <row r="6975" spans="1:7">
      <c r="A6975" s="65"/>
      <c r="B6975" s="65"/>
      <c r="C6975" s="65"/>
      <c r="D6975" s="65"/>
      <c r="E6975" s="65"/>
      <c r="F6975" s="65"/>
      <c r="G6975" s="129"/>
    </row>
    <row r="6976" spans="1:7">
      <c r="A6976" s="65"/>
      <c r="B6976" s="65"/>
      <c r="C6976" s="65"/>
      <c r="D6976" s="65"/>
      <c r="E6976" s="65"/>
      <c r="F6976" s="65"/>
      <c r="G6976" s="129"/>
    </row>
    <row r="6977" spans="1:7">
      <c r="A6977" s="65"/>
      <c r="B6977" s="65"/>
      <c r="C6977" s="65"/>
      <c r="D6977" s="65"/>
      <c r="E6977" s="65"/>
      <c r="F6977" s="65"/>
      <c r="G6977" s="129"/>
    </row>
    <row r="6978" spans="1:7">
      <c r="A6978" s="65"/>
      <c r="B6978" s="65"/>
      <c r="C6978" s="65"/>
      <c r="D6978" s="65"/>
      <c r="E6978" s="65"/>
      <c r="F6978" s="65"/>
      <c r="G6978" s="129"/>
    </row>
    <row r="6979" spans="1:7">
      <c r="A6979" s="65"/>
      <c r="B6979" s="65"/>
      <c r="C6979" s="65"/>
      <c r="D6979" s="65"/>
      <c r="E6979" s="65"/>
      <c r="F6979" s="65"/>
      <c r="G6979" s="129"/>
    </row>
    <row r="6980" spans="1:7">
      <c r="A6980" s="65"/>
      <c r="B6980" s="65"/>
      <c r="C6980" s="65"/>
      <c r="D6980" s="65"/>
      <c r="E6980" s="65"/>
      <c r="F6980" s="65"/>
      <c r="G6980" s="129"/>
    </row>
    <row r="6981" spans="1:7">
      <c r="A6981" s="65"/>
      <c r="B6981" s="65"/>
      <c r="C6981" s="65"/>
      <c r="D6981" s="65"/>
      <c r="E6981" s="65"/>
      <c r="F6981" s="65"/>
      <c r="G6981" s="129"/>
    </row>
    <row r="6982" spans="1:7">
      <c r="A6982" s="65"/>
      <c r="B6982" s="65"/>
      <c r="C6982" s="65"/>
      <c r="D6982" s="65"/>
      <c r="E6982" s="65"/>
      <c r="F6982" s="65"/>
      <c r="G6982" s="129"/>
    </row>
    <row r="6983" spans="1:7">
      <c r="A6983" s="65"/>
      <c r="B6983" s="65"/>
      <c r="C6983" s="65"/>
      <c r="D6983" s="65"/>
      <c r="E6983" s="65"/>
      <c r="F6983" s="65"/>
      <c r="G6983" s="129"/>
    </row>
    <row r="6984" spans="1:7">
      <c r="A6984" s="65"/>
      <c r="B6984" s="65"/>
      <c r="C6984" s="65"/>
      <c r="D6984" s="65"/>
      <c r="E6984" s="65"/>
      <c r="F6984" s="65"/>
      <c r="G6984" s="129"/>
    </row>
    <row r="6985" spans="1:7">
      <c r="A6985" s="65"/>
      <c r="B6985" s="65"/>
      <c r="C6985" s="65"/>
      <c r="D6985" s="65"/>
      <c r="E6985" s="65"/>
      <c r="F6985" s="65"/>
      <c r="G6985" s="129"/>
    </row>
    <row r="6986" spans="1:7">
      <c r="A6986" s="65"/>
      <c r="B6986" s="65"/>
      <c r="C6986" s="65"/>
      <c r="D6986" s="65"/>
      <c r="E6986" s="65"/>
      <c r="F6986" s="65"/>
      <c r="G6986" s="129"/>
    </row>
    <row r="6987" spans="1:7">
      <c r="A6987" s="65"/>
      <c r="B6987" s="65"/>
      <c r="C6987" s="65"/>
      <c r="D6987" s="65"/>
      <c r="E6987" s="65"/>
      <c r="F6987" s="65"/>
      <c r="G6987" s="129"/>
    </row>
    <row r="6988" spans="1:7">
      <c r="A6988" s="65"/>
      <c r="B6988" s="65"/>
      <c r="C6988" s="65"/>
      <c r="D6988" s="65"/>
      <c r="E6988" s="65"/>
      <c r="F6988" s="65"/>
      <c r="G6988" s="129"/>
    </row>
    <row r="6989" spans="1:7">
      <c r="A6989" s="65"/>
      <c r="B6989" s="65"/>
      <c r="C6989" s="65"/>
      <c r="D6989" s="65"/>
      <c r="E6989" s="65"/>
      <c r="F6989" s="65"/>
      <c r="G6989" s="129"/>
    </row>
    <row r="6990" spans="1:7">
      <c r="A6990" s="65"/>
      <c r="B6990" s="65"/>
      <c r="C6990" s="65"/>
      <c r="D6990" s="65"/>
      <c r="E6990" s="65"/>
      <c r="F6990" s="65"/>
      <c r="G6990" s="129"/>
    </row>
    <row r="6991" spans="1:7">
      <c r="A6991" s="65"/>
      <c r="B6991" s="65"/>
      <c r="C6991" s="65"/>
      <c r="D6991" s="65"/>
      <c r="E6991" s="65"/>
      <c r="F6991" s="65"/>
      <c r="G6991" s="129"/>
    </row>
    <row r="6992" spans="1:7">
      <c r="A6992" s="65"/>
      <c r="B6992" s="65"/>
      <c r="C6992" s="65"/>
      <c r="D6992" s="65"/>
      <c r="E6992" s="65"/>
      <c r="F6992" s="65"/>
      <c r="G6992" s="129"/>
    </row>
    <row r="6993" spans="1:7">
      <c r="A6993" s="65"/>
      <c r="B6993" s="65"/>
      <c r="C6993" s="65"/>
      <c r="D6993" s="65"/>
      <c r="E6993" s="65"/>
      <c r="F6993" s="65"/>
      <c r="G6993" s="129"/>
    </row>
    <row r="6994" spans="1:7">
      <c r="A6994" s="65"/>
      <c r="B6994" s="65"/>
      <c r="C6994" s="65"/>
      <c r="D6994" s="65"/>
      <c r="E6994" s="65"/>
      <c r="F6994" s="65"/>
      <c r="G6994" s="129"/>
    </row>
    <row r="6995" spans="1:7">
      <c r="A6995" s="65"/>
      <c r="B6995" s="65"/>
      <c r="C6995" s="65"/>
      <c r="D6995" s="65"/>
      <c r="E6995" s="65"/>
      <c r="F6995" s="65"/>
      <c r="G6995" s="129"/>
    </row>
    <row r="6996" spans="1:7">
      <c r="A6996" s="65"/>
      <c r="B6996" s="65"/>
      <c r="C6996" s="65"/>
      <c r="D6996" s="65"/>
      <c r="E6996" s="65"/>
      <c r="F6996" s="65"/>
      <c r="G6996" s="129"/>
    </row>
    <row r="6997" spans="1:7">
      <c r="A6997" s="65"/>
      <c r="B6997" s="65"/>
      <c r="C6997" s="65"/>
      <c r="D6997" s="65"/>
      <c r="E6997" s="65"/>
      <c r="F6997" s="65"/>
      <c r="G6997" s="129"/>
    </row>
    <row r="6998" spans="1:7">
      <c r="A6998" s="65"/>
      <c r="B6998" s="65"/>
      <c r="C6998" s="65"/>
      <c r="D6998" s="65"/>
      <c r="E6998" s="65"/>
      <c r="F6998" s="65"/>
      <c r="G6998" s="129"/>
    </row>
    <row r="6999" spans="1:7">
      <c r="A6999" s="65"/>
      <c r="B6999" s="65"/>
      <c r="C6999" s="65"/>
      <c r="D6999" s="65"/>
      <c r="E6999" s="65"/>
      <c r="F6999" s="65"/>
      <c r="G6999" s="129"/>
    </row>
    <row r="7000" spans="1:7">
      <c r="A7000" s="65"/>
      <c r="B7000" s="65"/>
      <c r="C7000" s="65"/>
      <c r="D7000" s="65"/>
      <c r="E7000" s="65"/>
      <c r="F7000" s="65"/>
      <c r="G7000" s="129"/>
    </row>
    <row r="7001" spans="1:7">
      <c r="A7001" s="65"/>
      <c r="B7001" s="65"/>
      <c r="C7001" s="65"/>
      <c r="D7001" s="65"/>
      <c r="E7001" s="65"/>
      <c r="F7001" s="65"/>
      <c r="G7001" s="129"/>
    </row>
    <row r="7002" spans="1:7">
      <c r="A7002" s="65"/>
      <c r="B7002" s="65"/>
      <c r="C7002" s="65"/>
      <c r="D7002" s="65"/>
      <c r="E7002" s="65"/>
      <c r="F7002" s="65"/>
      <c r="G7002" s="129"/>
    </row>
    <row r="7003" spans="1:7">
      <c r="A7003" s="65"/>
      <c r="B7003" s="65"/>
      <c r="C7003" s="65"/>
      <c r="D7003" s="65"/>
      <c r="E7003" s="65"/>
      <c r="F7003" s="65"/>
      <c r="G7003" s="129"/>
    </row>
    <row r="7004" spans="1:7">
      <c r="A7004" s="65"/>
      <c r="B7004" s="65"/>
      <c r="C7004" s="65"/>
      <c r="D7004" s="65"/>
      <c r="E7004" s="65"/>
      <c r="F7004" s="65"/>
      <c r="G7004" s="129"/>
    </row>
    <row r="7005" spans="1:7">
      <c r="A7005" s="65"/>
      <c r="B7005" s="65"/>
      <c r="C7005" s="65"/>
      <c r="D7005" s="65"/>
      <c r="E7005" s="65"/>
      <c r="F7005" s="65"/>
      <c r="G7005" s="129"/>
    </row>
    <row r="7006" spans="1:7">
      <c r="A7006" s="65"/>
      <c r="B7006" s="65"/>
      <c r="C7006" s="65"/>
      <c r="D7006" s="65"/>
      <c r="E7006" s="65"/>
      <c r="F7006" s="65"/>
      <c r="G7006" s="129"/>
    </row>
    <row r="7007" spans="1:7">
      <c r="A7007" s="65"/>
      <c r="B7007" s="65"/>
      <c r="C7007" s="65"/>
      <c r="D7007" s="65"/>
      <c r="E7007" s="65"/>
      <c r="F7007" s="65"/>
      <c r="G7007" s="129"/>
    </row>
    <row r="7008" spans="1:7">
      <c r="A7008" s="65"/>
      <c r="B7008" s="65"/>
      <c r="C7008" s="65"/>
      <c r="D7008" s="65"/>
      <c r="E7008" s="65"/>
      <c r="F7008" s="65"/>
      <c r="G7008" s="129"/>
    </row>
    <row r="7009" spans="1:7">
      <c r="A7009" s="65"/>
      <c r="B7009" s="65"/>
      <c r="C7009" s="65"/>
      <c r="D7009" s="65"/>
      <c r="E7009" s="65"/>
      <c r="F7009" s="65"/>
      <c r="G7009" s="129"/>
    </row>
    <row r="7010" spans="1:7">
      <c r="A7010" s="65"/>
      <c r="B7010" s="65"/>
      <c r="C7010" s="65"/>
      <c r="D7010" s="65"/>
      <c r="E7010" s="65"/>
      <c r="F7010" s="65"/>
      <c r="G7010" s="129"/>
    </row>
    <row r="7011" spans="1:7">
      <c r="A7011" s="65"/>
      <c r="B7011" s="65"/>
      <c r="C7011" s="65"/>
      <c r="D7011" s="65"/>
      <c r="E7011" s="65"/>
      <c r="F7011" s="65"/>
      <c r="G7011" s="129"/>
    </row>
    <row r="7012" spans="1:7">
      <c r="A7012" s="65"/>
      <c r="B7012" s="65"/>
      <c r="C7012" s="65"/>
      <c r="D7012" s="65"/>
      <c r="E7012" s="65"/>
      <c r="F7012" s="65"/>
      <c r="G7012" s="129"/>
    </row>
    <row r="7013" spans="1:7">
      <c r="A7013" s="65"/>
      <c r="B7013" s="65"/>
      <c r="C7013" s="65"/>
      <c r="D7013" s="65"/>
      <c r="E7013" s="65"/>
      <c r="F7013" s="65"/>
      <c r="G7013" s="129"/>
    </row>
    <row r="7014" spans="1:7">
      <c r="A7014" s="65"/>
      <c r="B7014" s="65"/>
      <c r="C7014" s="65"/>
      <c r="D7014" s="65"/>
      <c r="E7014" s="65"/>
      <c r="F7014" s="65"/>
      <c r="G7014" s="129"/>
    </row>
    <row r="7015" spans="1:7">
      <c r="A7015" s="65"/>
      <c r="B7015" s="65"/>
      <c r="C7015" s="65"/>
      <c r="D7015" s="65"/>
      <c r="E7015" s="65"/>
      <c r="F7015" s="65"/>
      <c r="G7015" s="129"/>
    </row>
    <row r="7016" spans="1:7">
      <c r="A7016" s="65"/>
      <c r="B7016" s="65"/>
      <c r="C7016" s="65"/>
      <c r="D7016" s="65"/>
      <c r="E7016" s="65"/>
      <c r="F7016" s="65"/>
      <c r="G7016" s="129"/>
    </row>
    <row r="7017" spans="1:7">
      <c r="A7017" s="65"/>
      <c r="B7017" s="65"/>
      <c r="C7017" s="65"/>
      <c r="D7017" s="65"/>
      <c r="E7017" s="65"/>
      <c r="F7017" s="65"/>
      <c r="G7017" s="129"/>
    </row>
    <row r="7018" spans="1:7">
      <c r="A7018" s="65"/>
      <c r="B7018" s="65"/>
      <c r="C7018" s="65"/>
      <c r="D7018" s="65"/>
      <c r="E7018" s="65"/>
      <c r="F7018" s="65"/>
      <c r="G7018" s="129"/>
    </row>
    <row r="7019" spans="1:7">
      <c r="A7019" s="65"/>
      <c r="B7019" s="65"/>
      <c r="C7019" s="65"/>
      <c r="D7019" s="65"/>
      <c r="E7019" s="65"/>
      <c r="F7019" s="65"/>
      <c r="G7019" s="129"/>
    </row>
    <row r="7020" spans="1:7">
      <c r="A7020" s="65"/>
      <c r="B7020" s="65"/>
      <c r="C7020" s="65"/>
      <c r="D7020" s="65"/>
      <c r="E7020" s="65"/>
      <c r="F7020" s="65"/>
      <c r="G7020" s="129"/>
    </row>
    <row r="7021" spans="1:7">
      <c r="A7021" s="65"/>
      <c r="B7021" s="65"/>
      <c r="C7021" s="65"/>
      <c r="D7021" s="65"/>
      <c r="E7021" s="65"/>
      <c r="F7021" s="65"/>
      <c r="G7021" s="129"/>
    </row>
    <row r="7022" spans="1:7">
      <c r="A7022" s="65"/>
      <c r="B7022" s="65"/>
      <c r="C7022" s="65"/>
      <c r="D7022" s="65"/>
      <c r="E7022" s="65"/>
      <c r="F7022" s="65"/>
      <c r="G7022" s="129"/>
    </row>
    <row r="7023" spans="1:7">
      <c r="A7023" s="65"/>
      <c r="B7023" s="65"/>
      <c r="C7023" s="65"/>
      <c r="D7023" s="65"/>
      <c r="E7023" s="65"/>
      <c r="F7023" s="65"/>
      <c r="G7023" s="129"/>
    </row>
    <row r="7024" spans="1:7">
      <c r="A7024" s="65"/>
      <c r="B7024" s="65"/>
      <c r="C7024" s="65"/>
      <c r="D7024" s="65"/>
      <c r="E7024" s="65"/>
      <c r="F7024" s="65"/>
      <c r="G7024" s="129"/>
    </row>
    <row r="7025" spans="1:7">
      <c r="A7025" s="65"/>
      <c r="B7025" s="65"/>
      <c r="C7025" s="65"/>
      <c r="D7025" s="65"/>
      <c r="E7025" s="65"/>
      <c r="F7025" s="65"/>
      <c r="G7025" s="129"/>
    </row>
    <row r="7026" spans="1:7">
      <c r="A7026" s="65"/>
      <c r="B7026" s="65"/>
      <c r="C7026" s="65"/>
      <c r="D7026" s="65"/>
      <c r="E7026" s="65"/>
      <c r="F7026" s="65"/>
      <c r="G7026" s="129"/>
    </row>
    <row r="7027" spans="1:7">
      <c r="A7027" s="65"/>
      <c r="B7027" s="65"/>
      <c r="C7027" s="65"/>
      <c r="D7027" s="65"/>
      <c r="E7027" s="65"/>
      <c r="F7027" s="65"/>
      <c r="G7027" s="129"/>
    </row>
    <row r="7028" spans="1:7">
      <c r="A7028" s="65"/>
      <c r="B7028" s="65"/>
      <c r="C7028" s="65"/>
      <c r="D7028" s="65"/>
      <c r="E7028" s="65"/>
      <c r="F7028" s="65"/>
      <c r="G7028" s="129"/>
    </row>
    <row r="7029" spans="1:7">
      <c r="A7029" s="65"/>
      <c r="B7029" s="65"/>
      <c r="C7029" s="65"/>
      <c r="D7029" s="65"/>
      <c r="E7029" s="65"/>
      <c r="F7029" s="65"/>
      <c r="G7029" s="129"/>
    </row>
    <row r="7030" spans="1:7">
      <c r="A7030" s="65"/>
      <c r="B7030" s="65"/>
      <c r="C7030" s="65"/>
      <c r="D7030" s="65"/>
      <c r="E7030" s="65"/>
      <c r="F7030" s="65"/>
      <c r="G7030" s="129"/>
    </row>
    <row r="7031" spans="1:7">
      <c r="A7031" s="65"/>
      <c r="B7031" s="65"/>
      <c r="C7031" s="65"/>
      <c r="D7031" s="65"/>
      <c r="E7031" s="65"/>
      <c r="F7031" s="65"/>
      <c r="G7031" s="129"/>
    </row>
    <row r="7032" spans="1:7">
      <c r="A7032" s="65"/>
      <c r="B7032" s="65"/>
      <c r="C7032" s="65"/>
      <c r="D7032" s="65"/>
      <c r="E7032" s="65"/>
      <c r="F7032" s="65"/>
      <c r="G7032" s="129"/>
    </row>
    <row r="7033" spans="1:7">
      <c r="A7033" s="65"/>
      <c r="B7033" s="65"/>
      <c r="C7033" s="65"/>
      <c r="D7033" s="65"/>
      <c r="E7033" s="65"/>
      <c r="F7033" s="65"/>
      <c r="G7033" s="129"/>
    </row>
    <row r="7034" spans="1:7">
      <c r="A7034" s="65"/>
      <c r="B7034" s="65"/>
      <c r="C7034" s="65"/>
      <c r="D7034" s="65"/>
      <c r="E7034" s="65"/>
      <c r="F7034" s="65"/>
      <c r="G7034" s="129"/>
    </row>
    <row r="7035" spans="1:7">
      <c r="A7035" s="65"/>
      <c r="B7035" s="65"/>
      <c r="C7035" s="65"/>
      <c r="D7035" s="65"/>
      <c r="E7035" s="65"/>
      <c r="F7035" s="65"/>
      <c r="G7035" s="129"/>
    </row>
    <row r="7036" spans="1:7">
      <c r="A7036" s="65"/>
      <c r="B7036" s="65"/>
      <c r="C7036" s="65"/>
      <c r="D7036" s="65"/>
      <c r="E7036" s="65"/>
      <c r="F7036" s="65"/>
      <c r="G7036" s="129"/>
    </row>
    <row r="7037" spans="1:7">
      <c r="A7037" s="65"/>
      <c r="B7037" s="65"/>
      <c r="C7037" s="65"/>
      <c r="D7037" s="65"/>
      <c r="E7037" s="65"/>
      <c r="F7037" s="65"/>
      <c r="G7037" s="129"/>
    </row>
    <row r="7038" spans="1:7">
      <c r="A7038" s="65"/>
      <c r="B7038" s="65"/>
      <c r="C7038" s="65"/>
      <c r="D7038" s="65"/>
      <c r="E7038" s="65"/>
      <c r="F7038" s="65"/>
      <c r="G7038" s="129"/>
    </row>
    <row r="7039" spans="1:7">
      <c r="A7039" s="65"/>
      <c r="B7039" s="65"/>
      <c r="C7039" s="65"/>
      <c r="D7039" s="65"/>
      <c r="E7039" s="65"/>
      <c r="F7039" s="65"/>
      <c r="G7039" s="129"/>
    </row>
    <row r="7040" spans="1:7">
      <c r="A7040" s="65"/>
      <c r="B7040" s="65"/>
      <c r="C7040" s="65"/>
      <c r="D7040" s="65"/>
      <c r="E7040" s="65"/>
      <c r="F7040" s="65"/>
      <c r="G7040" s="129"/>
    </row>
    <row r="7041" spans="1:7">
      <c r="A7041" s="65"/>
      <c r="B7041" s="65"/>
      <c r="C7041" s="65"/>
      <c r="D7041" s="65"/>
      <c r="E7041" s="65"/>
      <c r="F7041" s="65"/>
      <c r="G7041" s="129"/>
    </row>
    <row r="7042" spans="1:7">
      <c r="A7042" s="65"/>
      <c r="B7042" s="65"/>
      <c r="C7042" s="65"/>
      <c r="D7042" s="65"/>
      <c r="E7042" s="65"/>
      <c r="F7042" s="65"/>
      <c r="G7042" s="129"/>
    </row>
    <row r="7043" spans="1:7">
      <c r="A7043" s="65"/>
      <c r="B7043" s="65"/>
      <c r="C7043" s="65"/>
      <c r="D7043" s="65"/>
      <c r="E7043" s="65"/>
      <c r="F7043" s="65"/>
      <c r="G7043" s="129"/>
    </row>
    <row r="7044" spans="1:7">
      <c r="A7044" s="65"/>
      <c r="B7044" s="65"/>
      <c r="C7044" s="65"/>
      <c r="D7044" s="65"/>
      <c r="E7044" s="65"/>
      <c r="F7044" s="65"/>
      <c r="G7044" s="129"/>
    </row>
    <row r="7045" spans="1:7">
      <c r="A7045" s="65"/>
      <c r="B7045" s="65"/>
      <c r="C7045" s="65"/>
      <c r="D7045" s="65"/>
      <c r="E7045" s="65"/>
      <c r="F7045" s="65"/>
      <c r="G7045" s="129"/>
    </row>
    <row r="7046" spans="1:7">
      <c r="A7046" s="65"/>
      <c r="B7046" s="65"/>
      <c r="C7046" s="65"/>
      <c r="D7046" s="65"/>
      <c r="E7046" s="65"/>
      <c r="F7046" s="65"/>
      <c r="G7046" s="129"/>
    </row>
    <row r="7047" spans="1:7">
      <c r="A7047" s="65"/>
      <c r="B7047" s="65"/>
      <c r="C7047" s="65"/>
      <c r="D7047" s="65"/>
      <c r="E7047" s="65"/>
      <c r="F7047" s="65"/>
      <c r="G7047" s="129"/>
    </row>
    <row r="7048" spans="1:7">
      <c r="A7048" s="65"/>
      <c r="B7048" s="65"/>
      <c r="C7048" s="65"/>
      <c r="D7048" s="65"/>
      <c r="E7048" s="65"/>
      <c r="F7048" s="65"/>
      <c r="G7048" s="129"/>
    </row>
    <row r="7049" spans="1:7">
      <c r="A7049" s="65"/>
      <c r="B7049" s="65"/>
      <c r="C7049" s="65"/>
      <c r="D7049" s="65"/>
      <c r="E7049" s="65"/>
      <c r="F7049" s="65"/>
      <c r="G7049" s="129"/>
    </row>
    <row r="7050" spans="1:7">
      <c r="A7050" s="65"/>
      <c r="B7050" s="65"/>
      <c r="C7050" s="65"/>
      <c r="D7050" s="65"/>
      <c r="E7050" s="65"/>
      <c r="F7050" s="65"/>
      <c r="G7050" s="129"/>
    </row>
    <row r="7051" spans="1:7">
      <c r="A7051" s="65"/>
      <c r="B7051" s="65"/>
      <c r="C7051" s="65"/>
      <c r="D7051" s="65"/>
      <c r="E7051" s="65"/>
      <c r="F7051" s="65"/>
      <c r="G7051" s="129"/>
    </row>
    <row r="7052" spans="1:7">
      <c r="A7052" s="65"/>
      <c r="B7052" s="65"/>
      <c r="C7052" s="65"/>
      <c r="D7052" s="65"/>
      <c r="E7052" s="65"/>
      <c r="F7052" s="65"/>
      <c r="G7052" s="129"/>
    </row>
    <row r="7053" spans="1:7">
      <c r="A7053" s="65"/>
      <c r="B7053" s="65"/>
      <c r="C7053" s="65"/>
      <c r="D7053" s="65"/>
      <c r="E7053" s="65"/>
      <c r="F7053" s="65"/>
      <c r="G7053" s="129"/>
    </row>
    <row r="7054" spans="1:7">
      <c r="A7054" s="65"/>
      <c r="B7054" s="65"/>
      <c r="C7054" s="65"/>
      <c r="D7054" s="65"/>
      <c r="E7054" s="65"/>
      <c r="F7054" s="65"/>
      <c r="G7054" s="129"/>
    </row>
    <row r="7055" spans="1:7">
      <c r="A7055" s="65"/>
      <c r="B7055" s="65"/>
      <c r="C7055" s="65"/>
      <c r="D7055" s="65"/>
      <c r="E7055" s="65"/>
      <c r="F7055" s="65"/>
      <c r="G7055" s="129"/>
    </row>
    <row r="7056" spans="1:7">
      <c r="A7056" s="65"/>
      <c r="B7056" s="65"/>
      <c r="C7056" s="65"/>
      <c r="D7056" s="65"/>
      <c r="E7056" s="65"/>
      <c r="F7056" s="65"/>
      <c r="G7056" s="129"/>
    </row>
    <row r="7057" spans="1:7">
      <c r="A7057" s="65"/>
      <c r="B7057" s="65"/>
      <c r="C7057" s="65"/>
      <c r="D7057" s="65"/>
      <c r="E7057" s="65"/>
      <c r="F7057" s="65"/>
      <c r="G7057" s="129"/>
    </row>
    <row r="7058" spans="1:7">
      <c r="A7058" s="65"/>
      <c r="B7058" s="65"/>
      <c r="C7058" s="65"/>
      <c r="D7058" s="65"/>
      <c r="E7058" s="65"/>
      <c r="F7058" s="65"/>
      <c r="G7058" s="129"/>
    </row>
    <row r="7059" spans="1:7">
      <c r="A7059" s="65"/>
      <c r="B7059" s="65"/>
      <c r="C7059" s="65"/>
      <c r="D7059" s="65"/>
      <c r="E7059" s="65"/>
      <c r="F7059" s="65"/>
      <c r="G7059" s="129"/>
    </row>
    <row r="7060" spans="1:7">
      <c r="A7060" s="65"/>
      <c r="B7060" s="65"/>
      <c r="C7060" s="65"/>
      <c r="D7060" s="65"/>
      <c r="E7060" s="65"/>
      <c r="F7060" s="65"/>
      <c r="G7060" s="129"/>
    </row>
    <row r="7061" spans="1:7">
      <c r="A7061" s="65"/>
      <c r="B7061" s="65"/>
      <c r="C7061" s="65"/>
      <c r="D7061" s="65"/>
      <c r="E7061" s="65"/>
      <c r="F7061" s="65"/>
      <c r="G7061" s="129"/>
    </row>
    <row r="7062" spans="1:7">
      <c r="A7062" s="65"/>
      <c r="B7062" s="65"/>
      <c r="C7062" s="65"/>
      <c r="D7062" s="65"/>
      <c r="E7062" s="65"/>
      <c r="F7062" s="65"/>
      <c r="G7062" s="129"/>
    </row>
    <row r="7063" spans="1:7">
      <c r="A7063" s="65"/>
      <c r="B7063" s="65"/>
      <c r="C7063" s="65"/>
      <c r="D7063" s="65"/>
      <c r="E7063" s="65"/>
      <c r="F7063" s="65"/>
      <c r="G7063" s="129"/>
    </row>
    <row r="7064" spans="1:7">
      <c r="A7064" s="65"/>
      <c r="B7064" s="65"/>
      <c r="C7064" s="65"/>
      <c r="D7064" s="65"/>
      <c r="E7064" s="65"/>
      <c r="F7064" s="65"/>
      <c r="G7064" s="129"/>
    </row>
    <row r="7065" spans="1:7">
      <c r="A7065" s="65"/>
      <c r="B7065" s="65"/>
      <c r="C7065" s="65"/>
      <c r="D7065" s="65"/>
      <c r="E7065" s="65"/>
      <c r="F7065" s="65"/>
      <c r="G7065" s="129"/>
    </row>
    <row r="7066" spans="1:7">
      <c r="A7066" s="65"/>
      <c r="B7066" s="65"/>
      <c r="C7066" s="65"/>
      <c r="D7066" s="65"/>
      <c r="E7066" s="65"/>
      <c r="F7066" s="65"/>
      <c r="G7066" s="129"/>
    </row>
    <row r="7067" spans="1:7">
      <c r="A7067" s="65"/>
      <c r="B7067" s="65"/>
      <c r="C7067" s="65"/>
      <c r="D7067" s="65"/>
      <c r="E7067" s="65"/>
      <c r="F7067" s="65"/>
      <c r="G7067" s="129"/>
    </row>
    <row r="7068" spans="1:7">
      <c r="A7068" s="65"/>
      <c r="B7068" s="65"/>
      <c r="C7068" s="65"/>
      <c r="D7068" s="65"/>
      <c r="E7068" s="65"/>
      <c r="F7068" s="65"/>
      <c r="G7068" s="129"/>
    </row>
    <row r="7069" spans="1:7">
      <c r="A7069" s="65"/>
      <c r="B7069" s="65"/>
      <c r="C7069" s="65"/>
      <c r="D7069" s="65"/>
      <c r="E7069" s="65"/>
      <c r="F7069" s="65"/>
      <c r="G7069" s="129"/>
    </row>
    <row r="7070" spans="1:7">
      <c r="A7070" s="65"/>
      <c r="B7070" s="65"/>
      <c r="C7070" s="65"/>
      <c r="D7070" s="65"/>
      <c r="E7070" s="65"/>
      <c r="F7070" s="65"/>
      <c r="G7070" s="129"/>
    </row>
    <row r="7071" spans="1:7">
      <c r="A7071" s="65"/>
      <c r="B7071" s="65"/>
      <c r="C7071" s="65"/>
      <c r="D7071" s="65"/>
      <c r="E7071" s="65"/>
      <c r="F7071" s="65"/>
      <c r="G7071" s="129"/>
    </row>
    <row r="7072" spans="1:7">
      <c r="A7072" s="65"/>
      <c r="B7072" s="65"/>
      <c r="C7072" s="65"/>
      <c r="D7072" s="65"/>
      <c r="E7072" s="65"/>
      <c r="F7072" s="65"/>
      <c r="G7072" s="129"/>
    </row>
    <row r="7073" spans="1:7">
      <c r="A7073" s="65"/>
      <c r="B7073" s="65"/>
      <c r="C7073" s="65"/>
      <c r="D7073" s="65"/>
      <c r="E7073" s="65"/>
      <c r="F7073" s="65"/>
      <c r="G7073" s="129"/>
    </row>
    <row r="7074" spans="1:7">
      <c r="A7074" s="65"/>
      <c r="B7074" s="65"/>
      <c r="C7074" s="65"/>
      <c r="D7074" s="65"/>
      <c r="E7074" s="65"/>
      <c r="F7074" s="65"/>
      <c r="G7074" s="129"/>
    </row>
    <row r="7075" spans="1:7">
      <c r="A7075" s="65"/>
      <c r="B7075" s="65"/>
      <c r="C7075" s="65"/>
      <c r="D7075" s="65"/>
      <c r="E7075" s="65"/>
      <c r="F7075" s="65"/>
      <c r="G7075" s="129"/>
    </row>
    <row r="7076" spans="1:7">
      <c r="A7076" s="65"/>
      <c r="B7076" s="65"/>
      <c r="C7076" s="65"/>
      <c r="D7076" s="65"/>
      <c r="E7076" s="65"/>
      <c r="F7076" s="65"/>
      <c r="G7076" s="129"/>
    </row>
    <row r="7077" spans="1:7">
      <c r="A7077" s="65"/>
      <c r="B7077" s="65"/>
      <c r="C7077" s="65"/>
      <c r="D7077" s="65"/>
      <c r="E7077" s="65"/>
      <c r="F7077" s="65"/>
      <c r="G7077" s="129"/>
    </row>
    <row r="7078" spans="1:7">
      <c r="A7078" s="65"/>
      <c r="B7078" s="65"/>
      <c r="C7078" s="65"/>
      <c r="D7078" s="65"/>
      <c r="E7078" s="65"/>
      <c r="F7078" s="65"/>
      <c r="G7078" s="129"/>
    </row>
    <row r="7079" spans="1:7">
      <c r="A7079" s="65"/>
      <c r="B7079" s="65"/>
      <c r="C7079" s="65"/>
      <c r="D7079" s="65"/>
      <c r="E7079" s="65"/>
      <c r="F7079" s="65"/>
      <c r="G7079" s="129"/>
    </row>
    <row r="7080" spans="1:7">
      <c r="A7080" s="65"/>
      <c r="B7080" s="65"/>
      <c r="C7080" s="65"/>
      <c r="D7080" s="65"/>
      <c r="E7080" s="65"/>
      <c r="F7080" s="65"/>
      <c r="G7080" s="129"/>
    </row>
    <row r="7081" spans="1:7">
      <c r="A7081" s="65"/>
      <c r="B7081" s="65"/>
      <c r="C7081" s="65"/>
      <c r="D7081" s="65"/>
      <c r="E7081" s="65"/>
      <c r="F7081" s="65"/>
      <c r="G7081" s="129"/>
    </row>
    <row r="7082" spans="1:7">
      <c r="A7082" s="65"/>
      <c r="B7082" s="65"/>
      <c r="C7082" s="65"/>
      <c r="D7082" s="65"/>
      <c r="E7082" s="65"/>
      <c r="F7082" s="65"/>
      <c r="G7082" s="129"/>
    </row>
    <row r="7083" spans="1:7">
      <c r="A7083" s="65"/>
      <c r="B7083" s="65"/>
      <c r="C7083" s="65"/>
      <c r="D7083" s="65"/>
      <c r="E7083" s="65"/>
      <c r="F7083" s="65"/>
      <c r="G7083" s="129"/>
    </row>
    <row r="7084" spans="1:7">
      <c r="A7084" s="65"/>
      <c r="B7084" s="65"/>
      <c r="C7084" s="65"/>
      <c r="D7084" s="65"/>
      <c r="E7084" s="65"/>
      <c r="F7084" s="65"/>
      <c r="G7084" s="129"/>
    </row>
    <row r="7085" spans="1:7">
      <c r="A7085" s="65"/>
      <c r="B7085" s="65"/>
      <c r="C7085" s="65"/>
      <c r="D7085" s="65"/>
      <c r="E7085" s="65"/>
      <c r="F7085" s="65"/>
      <c r="G7085" s="129"/>
    </row>
    <row r="7086" spans="1:7">
      <c r="A7086" s="65"/>
      <c r="B7086" s="65"/>
      <c r="C7086" s="65"/>
      <c r="D7086" s="65"/>
      <c r="E7086" s="65"/>
      <c r="F7086" s="65"/>
      <c r="G7086" s="129"/>
    </row>
    <row r="7087" spans="1:7">
      <c r="A7087" s="65"/>
      <c r="B7087" s="65"/>
      <c r="C7087" s="65"/>
      <c r="D7087" s="65"/>
      <c r="E7087" s="65"/>
      <c r="F7087" s="65"/>
      <c r="G7087" s="129"/>
    </row>
    <row r="7088" spans="1:7">
      <c r="A7088" s="65"/>
      <c r="B7088" s="65"/>
      <c r="C7088" s="65"/>
      <c r="D7088" s="65"/>
      <c r="E7088" s="65"/>
      <c r="F7088" s="65"/>
      <c r="G7088" s="129"/>
    </row>
    <row r="7089" spans="1:7">
      <c r="A7089" s="65"/>
      <c r="B7089" s="65"/>
      <c r="C7089" s="65"/>
      <c r="D7089" s="65"/>
      <c r="E7089" s="65"/>
      <c r="F7089" s="65"/>
      <c r="G7089" s="129"/>
    </row>
    <row r="7090" spans="1:7">
      <c r="A7090" s="65"/>
      <c r="B7090" s="65"/>
      <c r="C7090" s="65"/>
      <c r="D7090" s="65"/>
      <c r="E7090" s="65"/>
      <c r="F7090" s="65"/>
      <c r="G7090" s="129"/>
    </row>
    <row r="7091" spans="1:7">
      <c r="A7091" s="65"/>
      <c r="B7091" s="65"/>
      <c r="C7091" s="65"/>
      <c r="D7091" s="65"/>
      <c r="E7091" s="65"/>
      <c r="F7091" s="65"/>
      <c r="G7091" s="129"/>
    </row>
    <row r="7092" spans="1:7">
      <c r="A7092" s="65"/>
      <c r="B7092" s="65"/>
      <c r="C7092" s="65"/>
      <c r="D7092" s="65"/>
      <c r="E7092" s="65"/>
      <c r="F7092" s="65"/>
      <c r="G7092" s="129"/>
    </row>
    <row r="7093" spans="1:7">
      <c r="A7093" s="65"/>
      <c r="B7093" s="65"/>
      <c r="C7093" s="65"/>
      <c r="D7093" s="65"/>
      <c r="E7093" s="65"/>
      <c r="F7093" s="65"/>
      <c r="G7093" s="129"/>
    </row>
    <row r="7094" spans="1:7">
      <c r="A7094" s="65"/>
      <c r="B7094" s="65"/>
      <c r="C7094" s="65"/>
      <c r="D7094" s="65"/>
      <c r="E7094" s="65"/>
      <c r="F7094" s="65"/>
      <c r="G7094" s="129"/>
    </row>
    <row r="7095" spans="1:7">
      <c r="A7095" s="65"/>
      <c r="B7095" s="65"/>
      <c r="C7095" s="65"/>
      <c r="D7095" s="65"/>
      <c r="E7095" s="65"/>
      <c r="F7095" s="65"/>
      <c r="G7095" s="129"/>
    </row>
    <row r="7096" spans="1:7">
      <c r="A7096" s="65"/>
      <c r="B7096" s="65"/>
      <c r="C7096" s="65"/>
      <c r="D7096" s="65"/>
      <c r="E7096" s="65"/>
      <c r="F7096" s="65"/>
      <c r="G7096" s="129"/>
    </row>
    <row r="7097" spans="1:7">
      <c r="A7097" s="65"/>
      <c r="B7097" s="65"/>
      <c r="C7097" s="65"/>
      <c r="D7097" s="65"/>
      <c r="E7097" s="65"/>
      <c r="F7097" s="65"/>
      <c r="G7097" s="129"/>
    </row>
    <row r="7098" spans="1:7">
      <c r="A7098" s="65"/>
      <c r="B7098" s="65"/>
      <c r="C7098" s="65"/>
      <c r="D7098" s="65"/>
      <c r="E7098" s="65"/>
      <c r="F7098" s="65"/>
      <c r="G7098" s="129"/>
    </row>
    <row r="7099" spans="1:7">
      <c r="A7099" s="65"/>
      <c r="B7099" s="65"/>
      <c r="C7099" s="65"/>
      <c r="D7099" s="65"/>
      <c r="E7099" s="65"/>
      <c r="F7099" s="65"/>
      <c r="G7099" s="129"/>
    </row>
    <row r="7100" spans="1:7">
      <c r="A7100" s="65"/>
      <c r="B7100" s="65"/>
      <c r="C7100" s="65"/>
      <c r="D7100" s="65"/>
      <c r="E7100" s="65"/>
      <c r="F7100" s="65"/>
      <c r="G7100" s="129"/>
    </row>
    <row r="7101" spans="1:7">
      <c r="A7101" s="65"/>
      <c r="B7101" s="65"/>
      <c r="C7101" s="65"/>
      <c r="D7101" s="65"/>
      <c r="E7101" s="65"/>
      <c r="F7101" s="65"/>
      <c r="G7101" s="129"/>
    </row>
    <row r="7102" spans="1:7">
      <c r="A7102" s="65"/>
      <c r="B7102" s="65"/>
      <c r="C7102" s="65"/>
      <c r="D7102" s="65"/>
      <c r="E7102" s="65"/>
      <c r="F7102" s="65"/>
      <c r="G7102" s="129"/>
    </row>
    <row r="7103" spans="1:7">
      <c r="A7103" s="65"/>
      <c r="B7103" s="65"/>
      <c r="C7103" s="65"/>
      <c r="D7103" s="65"/>
      <c r="E7103" s="65"/>
      <c r="F7103" s="65"/>
      <c r="G7103" s="129"/>
    </row>
    <row r="7104" spans="1:7">
      <c r="A7104" s="65"/>
      <c r="B7104" s="65"/>
      <c r="C7104" s="65"/>
      <c r="D7104" s="65"/>
      <c r="E7104" s="65"/>
      <c r="F7104" s="65"/>
      <c r="G7104" s="129"/>
    </row>
    <row r="7105" spans="1:7">
      <c r="A7105" s="65"/>
      <c r="B7105" s="65"/>
      <c r="C7105" s="65"/>
      <c r="D7105" s="65"/>
      <c r="E7105" s="65"/>
      <c r="F7105" s="65"/>
      <c r="G7105" s="129"/>
    </row>
    <row r="7106" spans="1:7">
      <c r="A7106" s="65"/>
      <c r="B7106" s="65"/>
      <c r="C7106" s="65"/>
      <c r="D7106" s="65"/>
      <c r="E7106" s="65"/>
      <c r="F7106" s="65"/>
      <c r="G7106" s="129"/>
    </row>
    <row r="7107" spans="1:7">
      <c r="A7107" s="65"/>
      <c r="B7107" s="65"/>
      <c r="C7107" s="65"/>
      <c r="D7107" s="65"/>
      <c r="E7107" s="65"/>
      <c r="F7107" s="65"/>
      <c r="G7107" s="129"/>
    </row>
    <row r="7108" spans="1:7">
      <c r="A7108" s="65"/>
      <c r="B7108" s="65"/>
      <c r="C7108" s="65"/>
      <c r="D7108" s="65"/>
      <c r="E7108" s="65"/>
      <c r="F7108" s="65"/>
      <c r="G7108" s="129"/>
    </row>
    <row r="7109" spans="1:7">
      <c r="A7109" s="65"/>
      <c r="B7109" s="65"/>
      <c r="C7109" s="65"/>
      <c r="D7109" s="65"/>
      <c r="E7109" s="65"/>
      <c r="F7109" s="65"/>
      <c r="G7109" s="129"/>
    </row>
    <row r="7110" spans="1:7">
      <c r="A7110" s="65"/>
      <c r="B7110" s="65"/>
      <c r="C7110" s="65"/>
      <c r="D7110" s="65"/>
      <c r="E7110" s="65"/>
      <c r="F7110" s="65"/>
      <c r="G7110" s="129"/>
    </row>
    <row r="7111" spans="1:7">
      <c r="A7111" s="65"/>
      <c r="B7111" s="65"/>
      <c r="C7111" s="65"/>
      <c r="D7111" s="65"/>
      <c r="E7111" s="65"/>
      <c r="F7111" s="65"/>
      <c r="G7111" s="129"/>
    </row>
    <row r="7112" spans="1:7">
      <c r="A7112" s="65"/>
      <c r="B7112" s="65"/>
      <c r="C7112" s="65"/>
      <c r="D7112" s="65"/>
      <c r="E7112" s="65"/>
      <c r="F7112" s="65"/>
      <c r="G7112" s="129"/>
    </row>
    <row r="7113" spans="1:7">
      <c r="A7113" s="65"/>
      <c r="B7113" s="65"/>
      <c r="C7113" s="65"/>
      <c r="D7113" s="65"/>
      <c r="E7113" s="65"/>
      <c r="F7113" s="65"/>
      <c r="G7113" s="129"/>
    </row>
    <row r="7114" spans="1:7">
      <c r="A7114" s="65"/>
      <c r="B7114" s="65"/>
      <c r="C7114" s="65"/>
      <c r="D7114" s="65"/>
      <c r="E7114" s="65"/>
      <c r="F7114" s="65"/>
      <c r="G7114" s="129"/>
    </row>
    <row r="7115" spans="1:7">
      <c r="A7115" s="65"/>
      <c r="B7115" s="65"/>
      <c r="C7115" s="65"/>
      <c r="D7115" s="65"/>
      <c r="E7115" s="65"/>
      <c r="F7115" s="65"/>
      <c r="G7115" s="129"/>
    </row>
    <row r="7116" spans="1:7">
      <c r="A7116" s="65"/>
      <c r="B7116" s="65"/>
      <c r="C7116" s="65"/>
      <c r="D7116" s="65"/>
      <c r="E7116" s="65"/>
      <c r="F7116" s="65"/>
      <c r="G7116" s="129"/>
    </row>
    <row r="7117" spans="1:7">
      <c r="A7117" s="65"/>
      <c r="B7117" s="65"/>
      <c r="C7117" s="65"/>
      <c r="D7117" s="65"/>
      <c r="E7117" s="65"/>
      <c r="F7117" s="65"/>
      <c r="G7117" s="129"/>
    </row>
    <row r="7118" spans="1:7">
      <c r="A7118" s="65"/>
      <c r="B7118" s="65"/>
      <c r="C7118" s="65"/>
      <c r="D7118" s="65"/>
      <c r="E7118" s="65"/>
      <c r="F7118" s="65"/>
      <c r="G7118" s="129"/>
    </row>
    <row r="7119" spans="1:7">
      <c r="A7119" s="65"/>
      <c r="B7119" s="65"/>
      <c r="C7119" s="65"/>
      <c r="D7119" s="65"/>
      <c r="E7119" s="65"/>
      <c r="F7119" s="65"/>
      <c r="G7119" s="129"/>
    </row>
    <row r="7120" spans="1:7">
      <c r="A7120" s="65"/>
      <c r="B7120" s="65"/>
      <c r="C7120" s="65"/>
      <c r="D7120" s="65"/>
      <c r="E7120" s="65"/>
      <c r="F7120" s="65"/>
      <c r="G7120" s="129"/>
    </row>
    <row r="7121" spans="1:7">
      <c r="A7121" s="65"/>
      <c r="B7121" s="65"/>
      <c r="C7121" s="65"/>
      <c r="D7121" s="65"/>
      <c r="E7121" s="65"/>
      <c r="F7121" s="65"/>
      <c r="G7121" s="129"/>
    </row>
    <row r="7122" spans="1:7">
      <c r="A7122" s="65"/>
      <c r="B7122" s="65"/>
      <c r="C7122" s="65"/>
      <c r="D7122" s="65"/>
      <c r="E7122" s="65"/>
      <c r="F7122" s="65"/>
      <c r="G7122" s="129"/>
    </row>
    <row r="7123" spans="1:7">
      <c r="A7123" s="65"/>
      <c r="B7123" s="65"/>
      <c r="C7123" s="65"/>
      <c r="D7123" s="65"/>
      <c r="E7123" s="65"/>
      <c r="F7123" s="65"/>
      <c r="G7123" s="129"/>
    </row>
    <row r="7124" spans="1:7">
      <c r="A7124" s="65"/>
      <c r="B7124" s="65"/>
      <c r="C7124" s="65"/>
      <c r="D7124" s="65"/>
      <c r="E7124" s="65"/>
      <c r="F7124" s="65"/>
      <c r="G7124" s="129"/>
    </row>
    <row r="7125" spans="1:7">
      <c r="A7125" s="65"/>
      <c r="B7125" s="65"/>
      <c r="C7125" s="65"/>
      <c r="D7125" s="65"/>
      <c r="E7125" s="65"/>
      <c r="F7125" s="65"/>
      <c r="G7125" s="129"/>
    </row>
    <row r="7126" spans="1:7">
      <c r="A7126" s="65"/>
      <c r="B7126" s="65"/>
      <c r="C7126" s="65"/>
      <c r="D7126" s="65"/>
      <c r="E7126" s="65"/>
      <c r="F7126" s="65"/>
      <c r="G7126" s="129"/>
    </row>
    <row r="7127" spans="1:7">
      <c r="A7127" s="65"/>
      <c r="B7127" s="65"/>
      <c r="C7127" s="65"/>
      <c r="D7127" s="65"/>
      <c r="E7127" s="65"/>
      <c r="F7127" s="65"/>
      <c r="G7127" s="129"/>
    </row>
    <row r="7128" spans="1:7">
      <c r="A7128" s="65"/>
      <c r="B7128" s="65"/>
      <c r="C7128" s="65"/>
      <c r="D7128" s="65"/>
      <c r="E7128" s="65"/>
      <c r="F7128" s="65"/>
      <c r="G7128" s="129"/>
    </row>
    <row r="7129" spans="1:7">
      <c r="A7129" s="65"/>
      <c r="B7129" s="65"/>
      <c r="C7129" s="65"/>
      <c r="D7129" s="65"/>
      <c r="E7129" s="65"/>
      <c r="F7129" s="65"/>
      <c r="G7129" s="129"/>
    </row>
    <row r="7130" spans="1:7">
      <c r="A7130" s="65"/>
      <c r="B7130" s="65"/>
      <c r="C7130" s="65"/>
      <c r="D7130" s="65"/>
      <c r="E7130" s="65"/>
      <c r="F7130" s="65"/>
      <c r="G7130" s="129"/>
    </row>
    <row r="7131" spans="1:7">
      <c r="A7131" s="65"/>
      <c r="B7131" s="65"/>
      <c r="C7131" s="65"/>
      <c r="D7131" s="65"/>
      <c r="E7131" s="65"/>
      <c r="F7131" s="65"/>
      <c r="G7131" s="129"/>
    </row>
    <row r="7132" spans="1:7">
      <c r="A7132" s="65"/>
      <c r="B7132" s="65"/>
      <c r="C7132" s="65"/>
      <c r="D7132" s="65"/>
      <c r="E7132" s="65"/>
      <c r="F7132" s="65"/>
      <c r="G7132" s="129"/>
    </row>
    <row r="7133" spans="1:7">
      <c r="A7133" s="65"/>
      <c r="B7133" s="65"/>
      <c r="C7133" s="65"/>
      <c r="D7133" s="65"/>
      <c r="E7133" s="65"/>
      <c r="F7133" s="65"/>
      <c r="G7133" s="129"/>
    </row>
    <row r="7134" spans="1:7">
      <c r="A7134" s="65"/>
      <c r="B7134" s="65"/>
      <c r="C7134" s="65"/>
      <c r="D7134" s="65"/>
      <c r="E7134" s="65"/>
      <c r="F7134" s="65"/>
      <c r="G7134" s="129"/>
    </row>
    <row r="7135" spans="1:7">
      <c r="A7135" s="65"/>
      <c r="B7135" s="65"/>
      <c r="C7135" s="65"/>
      <c r="D7135" s="65"/>
      <c r="E7135" s="65"/>
      <c r="F7135" s="65"/>
      <c r="G7135" s="129"/>
    </row>
    <row r="7136" spans="1:7">
      <c r="A7136" s="65"/>
      <c r="B7136" s="65"/>
      <c r="C7136" s="65"/>
      <c r="D7136" s="65"/>
      <c r="E7136" s="65"/>
      <c r="F7136" s="65"/>
      <c r="G7136" s="129"/>
    </row>
    <row r="7137" spans="1:7">
      <c r="A7137" s="65"/>
      <c r="B7137" s="65"/>
      <c r="C7137" s="65"/>
      <c r="D7137" s="65"/>
      <c r="E7137" s="65"/>
      <c r="F7137" s="65"/>
      <c r="G7137" s="129"/>
    </row>
    <row r="7138" spans="1:7">
      <c r="A7138" s="65"/>
      <c r="B7138" s="65"/>
      <c r="C7138" s="65"/>
      <c r="D7138" s="65"/>
      <c r="E7138" s="65"/>
      <c r="F7138" s="65"/>
      <c r="G7138" s="129"/>
    </row>
    <row r="7139" spans="1:7">
      <c r="A7139" s="65"/>
      <c r="B7139" s="65"/>
      <c r="C7139" s="65"/>
      <c r="D7139" s="65"/>
      <c r="E7139" s="65"/>
      <c r="F7139" s="65"/>
      <c r="G7139" s="129"/>
    </row>
    <row r="7140" spans="1:7">
      <c r="A7140" s="65"/>
      <c r="B7140" s="65"/>
      <c r="C7140" s="65"/>
      <c r="D7140" s="65"/>
      <c r="E7140" s="65"/>
      <c r="F7140" s="65"/>
      <c r="G7140" s="129"/>
    </row>
    <row r="7141" spans="1:7">
      <c r="A7141" s="65"/>
      <c r="B7141" s="65"/>
      <c r="C7141" s="65"/>
      <c r="D7141" s="65"/>
      <c r="E7141" s="65"/>
      <c r="F7141" s="65"/>
      <c r="G7141" s="129"/>
    </row>
    <row r="7142" spans="1:7">
      <c r="A7142" s="65"/>
      <c r="B7142" s="65"/>
      <c r="C7142" s="65"/>
      <c r="D7142" s="65"/>
      <c r="E7142" s="65"/>
      <c r="F7142" s="65"/>
      <c r="G7142" s="129"/>
    </row>
    <row r="7143" spans="1:7">
      <c r="A7143" s="65"/>
      <c r="B7143" s="65"/>
      <c r="C7143" s="65"/>
      <c r="D7143" s="65"/>
      <c r="E7143" s="65"/>
      <c r="F7143" s="65"/>
      <c r="G7143" s="129"/>
    </row>
    <row r="7144" spans="1:7">
      <c r="A7144" s="65"/>
      <c r="B7144" s="65"/>
      <c r="C7144" s="65"/>
      <c r="D7144" s="65"/>
      <c r="E7144" s="65"/>
      <c r="F7144" s="65"/>
      <c r="G7144" s="129"/>
    </row>
    <row r="7145" spans="1:7">
      <c r="A7145" s="65"/>
      <c r="B7145" s="65"/>
      <c r="C7145" s="65"/>
      <c r="D7145" s="65"/>
      <c r="E7145" s="65"/>
      <c r="F7145" s="65"/>
      <c r="G7145" s="129"/>
    </row>
    <row r="7146" spans="1:7">
      <c r="A7146" s="65"/>
      <c r="B7146" s="65"/>
      <c r="C7146" s="65"/>
      <c r="D7146" s="65"/>
      <c r="E7146" s="65"/>
      <c r="F7146" s="65"/>
      <c r="G7146" s="129"/>
    </row>
    <row r="7147" spans="1:7">
      <c r="A7147" s="65"/>
      <c r="B7147" s="65"/>
      <c r="C7147" s="65"/>
      <c r="D7147" s="65"/>
      <c r="E7147" s="65"/>
      <c r="F7147" s="65"/>
      <c r="G7147" s="129"/>
    </row>
    <row r="7148" spans="1:7">
      <c r="A7148" s="65"/>
      <c r="B7148" s="65"/>
      <c r="C7148" s="65"/>
      <c r="D7148" s="65"/>
      <c r="E7148" s="65"/>
      <c r="F7148" s="65"/>
      <c r="G7148" s="129"/>
    </row>
    <row r="7149" spans="1:7">
      <c r="A7149" s="65"/>
      <c r="B7149" s="65"/>
      <c r="C7149" s="65"/>
      <c r="D7149" s="65"/>
      <c r="E7149" s="65"/>
      <c r="F7149" s="65"/>
      <c r="G7149" s="129"/>
    </row>
    <row r="7150" spans="1:7">
      <c r="A7150" s="65"/>
      <c r="B7150" s="65"/>
      <c r="C7150" s="65"/>
      <c r="D7150" s="65"/>
      <c r="E7150" s="65"/>
      <c r="F7150" s="65"/>
      <c r="G7150" s="129"/>
    </row>
    <row r="7151" spans="1:7">
      <c r="A7151" s="65"/>
      <c r="B7151" s="65"/>
      <c r="C7151" s="65"/>
      <c r="D7151" s="65"/>
      <c r="E7151" s="65"/>
      <c r="F7151" s="65"/>
      <c r="G7151" s="129"/>
    </row>
    <row r="7152" spans="1:7">
      <c r="A7152" s="65"/>
      <c r="B7152" s="65"/>
      <c r="C7152" s="65"/>
      <c r="D7152" s="65"/>
      <c r="E7152" s="65"/>
      <c r="F7152" s="65"/>
      <c r="G7152" s="129"/>
    </row>
    <row r="7153" spans="1:7">
      <c r="A7153" s="65"/>
      <c r="B7153" s="65"/>
      <c r="C7153" s="65"/>
      <c r="D7153" s="65"/>
      <c r="E7153" s="65"/>
      <c r="F7153" s="65"/>
      <c r="G7153" s="129"/>
    </row>
    <row r="7154" spans="1:7">
      <c r="A7154" s="65"/>
      <c r="B7154" s="65"/>
      <c r="C7154" s="65"/>
      <c r="D7154" s="65"/>
      <c r="E7154" s="65"/>
      <c r="F7154" s="65"/>
      <c r="G7154" s="129"/>
    </row>
    <row r="7155" spans="1:7">
      <c r="A7155" s="65"/>
      <c r="B7155" s="65"/>
      <c r="C7155" s="65"/>
      <c r="D7155" s="65"/>
      <c r="E7155" s="65"/>
      <c r="F7155" s="65"/>
      <c r="G7155" s="129"/>
    </row>
    <row r="7156" spans="1:7">
      <c r="A7156" s="65"/>
      <c r="B7156" s="65"/>
      <c r="C7156" s="65"/>
      <c r="D7156" s="65"/>
      <c r="E7156" s="65"/>
      <c r="F7156" s="65"/>
      <c r="G7156" s="129"/>
    </row>
    <row r="7157" spans="1:7">
      <c r="A7157" s="65"/>
      <c r="B7157" s="65"/>
      <c r="C7157" s="65"/>
      <c r="D7157" s="65"/>
      <c r="E7157" s="65"/>
      <c r="F7157" s="65"/>
      <c r="G7157" s="129"/>
    </row>
    <row r="7158" spans="1:7">
      <c r="A7158" s="65"/>
      <c r="B7158" s="65"/>
      <c r="C7158" s="65"/>
      <c r="D7158" s="65"/>
      <c r="E7158" s="65"/>
      <c r="F7158" s="65"/>
      <c r="G7158" s="129"/>
    </row>
    <row r="7159" spans="1:7">
      <c r="A7159" s="65"/>
      <c r="B7159" s="65"/>
      <c r="C7159" s="65"/>
      <c r="D7159" s="65"/>
      <c r="E7159" s="65"/>
      <c r="F7159" s="65"/>
      <c r="G7159" s="129"/>
    </row>
    <row r="7160" spans="1:7">
      <c r="A7160" s="65"/>
      <c r="B7160" s="65"/>
      <c r="C7160" s="65"/>
      <c r="D7160" s="65"/>
      <c r="E7160" s="65"/>
      <c r="F7160" s="65"/>
      <c r="G7160" s="129"/>
    </row>
    <row r="7161" spans="1:7">
      <c r="A7161" s="65"/>
      <c r="B7161" s="65"/>
      <c r="C7161" s="65"/>
      <c r="D7161" s="65"/>
      <c r="E7161" s="65"/>
      <c r="F7161" s="65"/>
      <c r="G7161" s="129"/>
    </row>
    <row r="7162" spans="1:7">
      <c r="A7162" s="65"/>
      <c r="B7162" s="65"/>
      <c r="C7162" s="65"/>
      <c r="D7162" s="65"/>
      <c r="E7162" s="65"/>
      <c r="F7162" s="65"/>
      <c r="G7162" s="129"/>
    </row>
    <row r="7163" spans="1:7">
      <c r="A7163" s="65"/>
      <c r="B7163" s="65"/>
      <c r="C7163" s="65"/>
      <c r="D7163" s="65"/>
      <c r="E7163" s="65"/>
      <c r="F7163" s="65"/>
      <c r="G7163" s="129"/>
    </row>
    <row r="7164" spans="1:7">
      <c r="A7164" s="65"/>
      <c r="B7164" s="65"/>
      <c r="C7164" s="65"/>
      <c r="D7164" s="65"/>
      <c r="E7164" s="65"/>
      <c r="F7164" s="65"/>
      <c r="G7164" s="129"/>
    </row>
    <row r="7165" spans="1:7">
      <c r="A7165" s="65"/>
      <c r="B7165" s="65"/>
      <c r="C7165" s="65"/>
      <c r="D7165" s="65"/>
      <c r="E7165" s="65"/>
      <c r="F7165" s="65"/>
      <c r="G7165" s="129"/>
    </row>
    <row r="7166" spans="1:7">
      <c r="A7166" s="65"/>
      <c r="B7166" s="65"/>
      <c r="C7166" s="65"/>
      <c r="D7166" s="65"/>
      <c r="E7166" s="65"/>
      <c r="F7166" s="65"/>
      <c r="G7166" s="129"/>
    </row>
    <row r="7167" spans="1:7">
      <c r="A7167" s="65"/>
      <c r="B7167" s="65"/>
      <c r="C7167" s="65"/>
      <c r="D7167" s="65"/>
      <c r="E7167" s="65"/>
      <c r="F7167" s="65"/>
      <c r="G7167" s="129"/>
    </row>
    <row r="7168" spans="1:7">
      <c r="A7168" s="65"/>
      <c r="B7168" s="65"/>
      <c r="C7168" s="65"/>
      <c r="D7168" s="65"/>
      <c r="E7168" s="65"/>
      <c r="F7168" s="65"/>
      <c r="G7168" s="129"/>
    </row>
    <row r="7169" spans="1:7">
      <c r="A7169" s="65"/>
      <c r="B7169" s="65"/>
      <c r="C7169" s="65"/>
      <c r="D7169" s="65"/>
      <c r="E7169" s="65"/>
      <c r="F7169" s="65"/>
      <c r="G7169" s="129"/>
    </row>
    <row r="7170" spans="1:7">
      <c r="A7170" s="65"/>
      <c r="B7170" s="65"/>
      <c r="C7170" s="65"/>
      <c r="D7170" s="65"/>
      <c r="E7170" s="65"/>
      <c r="F7170" s="65"/>
      <c r="G7170" s="129"/>
    </row>
    <row r="7171" spans="1:7">
      <c r="A7171" s="65"/>
      <c r="B7171" s="65"/>
      <c r="C7171" s="65"/>
      <c r="D7171" s="65"/>
      <c r="E7171" s="65"/>
      <c r="F7171" s="65"/>
      <c r="G7171" s="129"/>
    </row>
    <row r="7172" spans="1:7">
      <c r="A7172" s="65"/>
      <c r="B7172" s="65"/>
      <c r="C7172" s="65"/>
      <c r="D7172" s="65"/>
      <c r="E7172" s="65"/>
      <c r="F7172" s="65"/>
      <c r="G7172" s="129"/>
    </row>
    <row r="7173" spans="1:7">
      <c r="A7173" s="65"/>
      <c r="B7173" s="65"/>
      <c r="C7173" s="65"/>
      <c r="D7173" s="65"/>
      <c r="E7173" s="65"/>
      <c r="F7173" s="65"/>
      <c r="G7173" s="129"/>
    </row>
    <row r="7174" spans="1:7">
      <c r="A7174" s="65"/>
      <c r="B7174" s="65"/>
      <c r="C7174" s="65"/>
      <c r="D7174" s="65"/>
      <c r="E7174" s="65"/>
      <c r="F7174" s="65"/>
      <c r="G7174" s="129"/>
    </row>
    <row r="7175" spans="1:7">
      <c r="A7175" s="65"/>
      <c r="B7175" s="65"/>
      <c r="C7175" s="65"/>
      <c r="D7175" s="65"/>
      <c r="E7175" s="65"/>
      <c r="F7175" s="65"/>
      <c r="G7175" s="129"/>
    </row>
    <row r="7176" spans="1:7">
      <c r="A7176" s="65"/>
      <c r="B7176" s="65"/>
      <c r="C7176" s="65"/>
      <c r="D7176" s="65"/>
      <c r="E7176" s="65"/>
      <c r="F7176" s="65"/>
      <c r="G7176" s="129"/>
    </row>
    <row r="7177" spans="1:7">
      <c r="A7177" s="65"/>
      <c r="B7177" s="65"/>
      <c r="C7177" s="65"/>
      <c r="D7177" s="65"/>
      <c r="E7177" s="65"/>
      <c r="F7177" s="65"/>
      <c r="G7177" s="129"/>
    </row>
    <row r="7178" spans="1:7">
      <c r="A7178" s="65"/>
      <c r="B7178" s="65"/>
      <c r="C7178" s="65"/>
      <c r="D7178" s="65"/>
      <c r="E7178" s="65"/>
      <c r="F7178" s="65"/>
      <c r="G7178" s="129"/>
    </row>
    <row r="7179" spans="1:7">
      <c r="A7179" s="65"/>
      <c r="B7179" s="65"/>
      <c r="C7179" s="65"/>
      <c r="D7179" s="65"/>
      <c r="E7179" s="65"/>
      <c r="F7179" s="65"/>
      <c r="G7179" s="129"/>
    </row>
    <row r="7180" spans="1:7">
      <c r="A7180" s="65"/>
      <c r="B7180" s="65"/>
      <c r="C7180" s="65"/>
      <c r="D7180" s="65"/>
      <c r="E7180" s="65"/>
      <c r="F7180" s="65"/>
      <c r="G7180" s="129"/>
    </row>
    <row r="7181" spans="1:7">
      <c r="A7181" s="65"/>
      <c r="B7181" s="65"/>
      <c r="C7181" s="65"/>
      <c r="D7181" s="65"/>
      <c r="E7181" s="65"/>
      <c r="F7181" s="65"/>
      <c r="G7181" s="129"/>
    </row>
    <row r="7182" spans="1:7">
      <c r="A7182" s="65"/>
      <c r="B7182" s="65"/>
      <c r="C7182" s="65"/>
      <c r="D7182" s="65"/>
      <c r="E7182" s="65"/>
      <c r="F7182" s="65"/>
      <c r="G7182" s="129"/>
    </row>
    <row r="7183" spans="1:7">
      <c r="A7183" s="65"/>
      <c r="B7183" s="65"/>
      <c r="C7183" s="65"/>
      <c r="D7183" s="65"/>
      <c r="E7183" s="65"/>
      <c r="F7183" s="65"/>
      <c r="G7183" s="129"/>
    </row>
    <row r="7184" spans="1:7">
      <c r="A7184" s="65"/>
      <c r="B7184" s="65"/>
      <c r="C7184" s="65"/>
      <c r="D7184" s="65"/>
      <c r="E7184" s="65"/>
      <c r="F7184" s="65"/>
      <c r="G7184" s="129"/>
    </row>
    <row r="7185" spans="1:7">
      <c r="A7185" s="65"/>
      <c r="B7185" s="65"/>
      <c r="C7185" s="65"/>
      <c r="D7185" s="65"/>
      <c r="E7185" s="65"/>
      <c r="F7185" s="65"/>
      <c r="G7185" s="129"/>
    </row>
    <row r="7186" spans="1:7">
      <c r="A7186" s="65"/>
      <c r="B7186" s="65"/>
      <c r="C7186" s="65"/>
      <c r="D7186" s="65"/>
      <c r="E7186" s="65"/>
      <c r="F7186" s="65"/>
      <c r="G7186" s="129"/>
    </row>
    <row r="7187" spans="1:7">
      <c r="A7187" s="65"/>
      <c r="B7187" s="65"/>
      <c r="C7187" s="65"/>
      <c r="D7187" s="65"/>
      <c r="E7187" s="65"/>
      <c r="F7187" s="65"/>
      <c r="G7187" s="129"/>
    </row>
    <row r="7188" spans="1:7">
      <c r="A7188" s="65"/>
      <c r="B7188" s="65"/>
      <c r="C7188" s="65"/>
      <c r="D7188" s="65"/>
      <c r="E7188" s="65"/>
      <c r="F7188" s="65"/>
      <c r="G7188" s="129"/>
    </row>
    <row r="7189" spans="1:7">
      <c r="A7189" s="65"/>
      <c r="B7189" s="65"/>
      <c r="C7189" s="65"/>
      <c r="D7189" s="65"/>
      <c r="E7189" s="65"/>
      <c r="F7189" s="65"/>
      <c r="G7189" s="129"/>
    </row>
    <row r="7190" spans="1:7">
      <c r="A7190" s="65"/>
      <c r="B7190" s="65"/>
      <c r="C7190" s="65"/>
      <c r="D7190" s="65"/>
      <c r="E7190" s="65"/>
      <c r="F7190" s="65"/>
      <c r="G7190" s="129"/>
    </row>
    <row r="7191" spans="1:7">
      <c r="A7191" s="65"/>
      <c r="B7191" s="65"/>
      <c r="C7191" s="65"/>
      <c r="D7191" s="65"/>
      <c r="E7191" s="65"/>
      <c r="F7191" s="65"/>
      <c r="G7191" s="129"/>
    </row>
    <row r="7192" spans="1:7">
      <c r="A7192" s="65"/>
      <c r="B7192" s="65"/>
      <c r="C7192" s="65"/>
      <c r="D7192" s="65"/>
      <c r="E7192" s="65"/>
      <c r="F7192" s="65"/>
      <c r="G7192" s="129"/>
    </row>
    <row r="7193" spans="1:7">
      <c r="A7193" s="65"/>
      <c r="B7193" s="65"/>
      <c r="C7193" s="65"/>
      <c r="D7193" s="65"/>
      <c r="E7193" s="65"/>
      <c r="F7193" s="65"/>
      <c r="G7193" s="129"/>
    </row>
    <row r="7194" spans="1:7">
      <c r="A7194" s="65"/>
      <c r="B7194" s="65"/>
      <c r="C7194" s="65"/>
      <c r="D7194" s="65"/>
      <c r="E7194" s="65"/>
      <c r="F7194" s="65"/>
      <c r="G7194" s="129"/>
    </row>
    <row r="7195" spans="1:7">
      <c r="A7195" s="65"/>
      <c r="B7195" s="65"/>
      <c r="C7195" s="65"/>
      <c r="D7195" s="65"/>
      <c r="E7195" s="65"/>
      <c r="F7195" s="65"/>
      <c r="G7195" s="129"/>
    </row>
    <row r="7196" spans="1:7">
      <c r="A7196" s="65"/>
      <c r="B7196" s="65"/>
      <c r="C7196" s="65"/>
      <c r="D7196" s="65"/>
      <c r="E7196" s="65"/>
      <c r="F7196" s="65"/>
      <c r="G7196" s="129"/>
    </row>
    <row r="7197" spans="1:7">
      <c r="A7197" s="65"/>
      <c r="B7197" s="65"/>
      <c r="C7197" s="65"/>
      <c r="D7197" s="65"/>
      <c r="E7197" s="65"/>
      <c r="F7197" s="65"/>
      <c r="G7197" s="129"/>
    </row>
    <row r="7198" spans="1:7">
      <c r="A7198" s="65"/>
      <c r="B7198" s="65"/>
      <c r="C7198" s="65"/>
      <c r="D7198" s="65"/>
      <c r="E7198" s="65"/>
      <c r="F7198" s="65"/>
      <c r="G7198" s="129"/>
    </row>
    <row r="7199" spans="1:7">
      <c r="A7199" s="65"/>
      <c r="B7199" s="65"/>
      <c r="C7199" s="65"/>
      <c r="D7199" s="65"/>
      <c r="E7199" s="65"/>
      <c r="F7199" s="65"/>
      <c r="G7199" s="129"/>
    </row>
    <row r="7200" spans="1:7">
      <c r="A7200" s="65"/>
      <c r="B7200" s="65"/>
      <c r="C7200" s="65"/>
      <c r="D7200" s="65"/>
      <c r="E7200" s="65"/>
      <c r="F7200" s="65"/>
      <c r="G7200" s="129"/>
    </row>
    <row r="7201" spans="1:7">
      <c r="A7201" s="65"/>
      <c r="B7201" s="65"/>
      <c r="C7201" s="65"/>
      <c r="D7201" s="65"/>
      <c r="E7201" s="65"/>
      <c r="F7201" s="65"/>
      <c r="G7201" s="129"/>
    </row>
    <row r="7202" spans="1:7">
      <c r="A7202" s="65"/>
      <c r="B7202" s="65"/>
      <c r="C7202" s="65"/>
      <c r="D7202" s="65"/>
      <c r="E7202" s="65"/>
      <c r="F7202" s="65"/>
      <c r="G7202" s="129"/>
    </row>
    <row r="7203" spans="1:7">
      <c r="A7203" s="65"/>
      <c r="B7203" s="65"/>
      <c r="C7203" s="65"/>
      <c r="D7203" s="65"/>
      <c r="E7203" s="65"/>
      <c r="F7203" s="65"/>
      <c r="G7203" s="129"/>
    </row>
    <row r="7204" spans="1:7">
      <c r="A7204" s="65"/>
      <c r="B7204" s="65"/>
      <c r="C7204" s="65"/>
      <c r="D7204" s="65"/>
      <c r="E7204" s="65"/>
      <c r="F7204" s="65"/>
      <c r="G7204" s="129"/>
    </row>
    <row r="7205" spans="1:7">
      <c r="A7205" s="65"/>
      <c r="B7205" s="65"/>
      <c r="C7205" s="65"/>
      <c r="D7205" s="65"/>
      <c r="E7205" s="65"/>
      <c r="F7205" s="65"/>
      <c r="G7205" s="129"/>
    </row>
    <row r="7206" spans="1:7">
      <c r="A7206" s="65"/>
      <c r="B7206" s="65"/>
      <c r="C7206" s="65"/>
      <c r="D7206" s="65"/>
      <c r="E7206" s="65"/>
      <c r="F7206" s="65"/>
      <c r="G7206" s="129"/>
    </row>
    <row r="7207" spans="1:7">
      <c r="A7207" s="65"/>
      <c r="B7207" s="65"/>
      <c r="C7207" s="65"/>
      <c r="D7207" s="65"/>
      <c r="E7207" s="65"/>
      <c r="F7207" s="65"/>
      <c r="G7207" s="129"/>
    </row>
    <row r="7208" spans="1:7">
      <c r="A7208" s="65"/>
      <c r="B7208" s="65"/>
      <c r="C7208" s="65"/>
      <c r="D7208" s="65"/>
      <c r="E7208" s="65"/>
      <c r="F7208" s="65"/>
      <c r="G7208" s="129"/>
    </row>
    <row r="7209" spans="1:7">
      <c r="A7209" s="65"/>
      <c r="B7209" s="65"/>
      <c r="C7209" s="65"/>
      <c r="D7209" s="65"/>
      <c r="E7209" s="65"/>
      <c r="F7209" s="65"/>
      <c r="G7209" s="129"/>
    </row>
    <row r="7210" spans="1:7">
      <c r="A7210" s="65"/>
      <c r="B7210" s="65"/>
      <c r="C7210" s="65"/>
      <c r="D7210" s="65"/>
      <c r="E7210" s="65"/>
      <c r="F7210" s="65"/>
      <c r="G7210" s="129"/>
    </row>
    <row r="7211" spans="1:7">
      <c r="A7211" s="65"/>
      <c r="B7211" s="65"/>
      <c r="C7211" s="65"/>
      <c r="D7211" s="65"/>
      <c r="E7211" s="65"/>
      <c r="F7211" s="65"/>
      <c r="G7211" s="129"/>
    </row>
    <row r="7212" spans="1:7">
      <c r="A7212" s="65"/>
      <c r="B7212" s="65"/>
      <c r="C7212" s="65"/>
      <c r="D7212" s="65"/>
      <c r="E7212" s="65"/>
      <c r="F7212" s="65"/>
      <c r="G7212" s="129"/>
    </row>
    <row r="7213" spans="1:7">
      <c r="A7213" s="65"/>
      <c r="B7213" s="65"/>
      <c r="C7213" s="65"/>
      <c r="D7213" s="65"/>
      <c r="E7213" s="65"/>
      <c r="F7213" s="65"/>
      <c r="G7213" s="129"/>
    </row>
    <row r="7214" spans="1:7">
      <c r="A7214" s="65"/>
      <c r="B7214" s="65"/>
      <c r="C7214" s="65"/>
      <c r="D7214" s="65"/>
      <c r="E7214" s="65"/>
      <c r="F7214" s="65"/>
      <c r="G7214" s="129"/>
    </row>
    <row r="7215" spans="1:7">
      <c r="A7215" s="65"/>
      <c r="B7215" s="65"/>
      <c r="C7215" s="65"/>
      <c r="D7215" s="65"/>
      <c r="E7215" s="65"/>
      <c r="F7215" s="65"/>
      <c r="G7215" s="129"/>
    </row>
    <row r="7216" spans="1:7">
      <c r="A7216" s="65"/>
      <c r="B7216" s="65"/>
      <c r="C7216" s="65"/>
      <c r="D7216" s="65"/>
      <c r="E7216" s="65"/>
      <c r="F7216" s="65"/>
      <c r="G7216" s="129"/>
    </row>
    <row r="7217" spans="1:7">
      <c r="A7217" s="65"/>
      <c r="B7217" s="65"/>
      <c r="C7217" s="65"/>
      <c r="D7217" s="65"/>
      <c r="E7217" s="65"/>
      <c r="F7217" s="65"/>
      <c r="G7217" s="129"/>
    </row>
    <row r="7218" spans="1:7">
      <c r="A7218" s="65"/>
      <c r="B7218" s="65"/>
      <c r="C7218" s="65"/>
      <c r="D7218" s="65"/>
      <c r="E7218" s="65"/>
      <c r="F7218" s="65"/>
      <c r="G7218" s="129"/>
    </row>
    <row r="7219" spans="1:7">
      <c r="A7219" s="65"/>
      <c r="B7219" s="65"/>
      <c r="C7219" s="65"/>
      <c r="D7219" s="65"/>
      <c r="E7219" s="65"/>
      <c r="F7219" s="65"/>
      <c r="G7219" s="129"/>
    </row>
    <row r="7220" spans="1:7">
      <c r="A7220" s="65"/>
      <c r="B7220" s="65"/>
      <c r="C7220" s="65"/>
      <c r="D7220" s="65"/>
      <c r="E7220" s="65"/>
      <c r="F7220" s="65"/>
      <c r="G7220" s="129"/>
    </row>
    <row r="7221" spans="1:7">
      <c r="A7221" s="65"/>
      <c r="B7221" s="65"/>
      <c r="C7221" s="65"/>
      <c r="D7221" s="65"/>
      <c r="E7221" s="65"/>
      <c r="F7221" s="65"/>
      <c r="G7221" s="129"/>
    </row>
    <row r="7222" spans="1:7">
      <c r="A7222" s="65"/>
      <c r="B7222" s="65"/>
      <c r="C7222" s="65"/>
      <c r="D7222" s="65"/>
      <c r="E7222" s="65"/>
      <c r="F7222" s="65"/>
      <c r="G7222" s="129"/>
    </row>
    <row r="7223" spans="1:7">
      <c r="A7223" s="65"/>
      <c r="B7223" s="65"/>
      <c r="C7223" s="65"/>
      <c r="D7223" s="65"/>
      <c r="E7223" s="65"/>
      <c r="F7223" s="65"/>
      <c r="G7223" s="129"/>
    </row>
    <row r="7224" spans="1:7">
      <c r="A7224" s="65"/>
      <c r="B7224" s="65"/>
      <c r="C7224" s="65"/>
      <c r="D7224" s="65"/>
      <c r="E7224" s="65"/>
      <c r="F7224" s="65"/>
      <c r="G7224" s="129"/>
    </row>
    <row r="7225" spans="1:7">
      <c r="A7225" s="65"/>
      <c r="B7225" s="65"/>
      <c r="C7225" s="65"/>
      <c r="D7225" s="65"/>
      <c r="E7225" s="65"/>
      <c r="F7225" s="65"/>
      <c r="G7225" s="129"/>
    </row>
    <row r="7226" spans="1:7">
      <c r="A7226" s="65"/>
      <c r="B7226" s="65"/>
      <c r="C7226" s="65"/>
      <c r="D7226" s="65"/>
      <c r="E7226" s="65"/>
      <c r="F7226" s="65"/>
      <c r="G7226" s="129"/>
    </row>
    <row r="7227" spans="1:7">
      <c r="A7227" s="65"/>
      <c r="B7227" s="65"/>
      <c r="C7227" s="65"/>
      <c r="D7227" s="65"/>
      <c r="E7227" s="65"/>
      <c r="F7227" s="65"/>
      <c r="G7227" s="129"/>
    </row>
    <row r="7228" spans="1:7">
      <c r="A7228" s="65"/>
      <c r="B7228" s="65"/>
      <c r="C7228" s="65"/>
      <c r="D7228" s="65"/>
      <c r="E7228" s="65"/>
      <c r="F7228" s="65"/>
      <c r="G7228" s="129"/>
    </row>
    <row r="7229" spans="1:7">
      <c r="A7229" s="65"/>
      <c r="B7229" s="65"/>
      <c r="C7229" s="65"/>
      <c r="D7229" s="65"/>
      <c r="E7229" s="65"/>
      <c r="F7229" s="65"/>
      <c r="G7229" s="129"/>
    </row>
    <row r="7230" spans="1:7">
      <c r="A7230" s="65"/>
      <c r="B7230" s="65"/>
      <c r="C7230" s="65"/>
      <c r="D7230" s="65"/>
      <c r="E7230" s="65"/>
      <c r="F7230" s="65"/>
      <c r="G7230" s="129"/>
    </row>
    <row r="7231" spans="1:7">
      <c r="A7231" s="65"/>
      <c r="B7231" s="65"/>
      <c r="C7231" s="65"/>
      <c r="D7231" s="65"/>
      <c r="E7231" s="65"/>
      <c r="F7231" s="65"/>
      <c r="G7231" s="129"/>
    </row>
    <row r="7232" spans="1:7">
      <c r="A7232" s="65"/>
      <c r="B7232" s="65"/>
      <c r="C7232" s="65"/>
      <c r="D7232" s="65"/>
      <c r="E7232" s="65"/>
      <c r="F7232" s="65"/>
      <c r="G7232" s="129"/>
    </row>
    <row r="7233" spans="1:7">
      <c r="A7233" s="65"/>
      <c r="B7233" s="65"/>
      <c r="C7233" s="65"/>
      <c r="D7233" s="65"/>
      <c r="E7233" s="65"/>
      <c r="F7233" s="65"/>
      <c r="G7233" s="129"/>
    </row>
    <row r="7234" spans="1:7">
      <c r="A7234" s="65"/>
      <c r="B7234" s="65"/>
      <c r="C7234" s="65"/>
      <c r="D7234" s="65"/>
      <c r="E7234" s="65"/>
      <c r="F7234" s="65"/>
      <c r="G7234" s="129"/>
    </row>
    <row r="7235" spans="1:7">
      <c r="A7235" s="65"/>
      <c r="B7235" s="65"/>
      <c r="C7235" s="65"/>
      <c r="D7235" s="65"/>
      <c r="E7235" s="65"/>
      <c r="F7235" s="65"/>
      <c r="G7235" s="129"/>
    </row>
    <row r="7236" spans="1:7">
      <c r="A7236" s="65"/>
      <c r="B7236" s="65"/>
      <c r="C7236" s="65"/>
      <c r="D7236" s="65"/>
      <c r="E7236" s="65"/>
      <c r="F7236" s="65"/>
      <c r="G7236" s="129"/>
    </row>
    <row r="7237" spans="1:7">
      <c r="A7237" s="65"/>
      <c r="B7237" s="65"/>
      <c r="C7237" s="65"/>
      <c r="D7237" s="65"/>
      <c r="E7237" s="65"/>
      <c r="F7237" s="65"/>
      <c r="G7237" s="129"/>
    </row>
    <row r="7238" spans="1:7">
      <c r="A7238" s="65"/>
      <c r="B7238" s="65"/>
      <c r="C7238" s="65"/>
      <c r="D7238" s="65"/>
      <c r="E7238" s="65"/>
      <c r="F7238" s="65"/>
      <c r="G7238" s="129"/>
    </row>
    <row r="7239" spans="1:7">
      <c r="A7239" s="65"/>
      <c r="B7239" s="65"/>
      <c r="C7239" s="65"/>
      <c r="D7239" s="65"/>
      <c r="E7239" s="65"/>
      <c r="F7239" s="65"/>
      <c r="G7239" s="129"/>
    </row>
    <row r="7240" spans="1:7">
      <c r="A7240" s="65"/>
      <c r="B7240" s="65"/>
      <c r="C7240" s="65"/>
      <c r="D7240" s="65"/>
      <c r="E7240" s="65"/>
      <c r="F7240" s="65"/>
      <c r="G7240" s="129"/>
    </row>
    <row r="7241" spans="1:7">
      <c r="A7241" s="65"/>
      <c r="B7241" s="65"/>
      <c r="C7241" s="65"/>
      <c r="D7241" s="65"/>
      <c r="E7241" s="65"/>
      <c r="F7241" s="65"/>
      <c r="G7241" s="129"/>
    </row>
    <row r="7242" spans="1:7">
      <c r="A7242" s="65"/>
      <c r="B7242" s="65"/>
      <c r="C7242" s="65"/>
      <c r="D7242" s="65"/>
      <c r="E7242" s="65"/>
      <c r="F7242" s="65"/>
      <c r="G7242" s="129"/>
    </row>
    <row r="7243" spans="1:7">
      <c r="A7243" s="65"/>
      <c r="B7243" s="65"/>
      <c r="C7243" s="65"/>
      <c r="D7243" s="65"/>
      <c r="E7243" s="65"/>
      <c r="F7243" s="65"/>
      <c r="G7243" s="129"/>
    </row>
    <row r="7244" spans="1:7">
      <c r="A7244" s="65"/>
      <c r="B7244" s="65"/>
      <c r="C7244" s="65"/>
      <c r="D7244" s="65"/>
      <c r="E7244" s="65"/>
      <c r="F7244" s="65"/>
      <c r="G7244" s="129"/>
    </row>
    <row r="7245" spans="1:7">
      <c r="A7245" s="65"/>
      <c r="B7245" s="65"/>
      <c r="C7245" s="65"/>
      <c r="D7245" s="65"/>
      <c r="E7245" s="65"/>
      <c r="F7245" s="65"/>
      <c r="G7245" s="129"/>
    </row>
    <row r="7246" spans="1:7">
      <c r="A7246" s="65"/>
      <c r="B7246" s="65"/>
      <c r="C7246" s="65"/>
      <c r="D7246" s="65"/>
      <c r="E7246" s="65"/>
      <c r="F7246" s="65"/>
      <c r="G7246" s="129"/>
    </row>
    <row r="7247" spans="1:7">
      <c r="A7247" s="65"/>
      <c r="B7247" s="65"/>
      <c r="C7247" s="65"/>
      <c r="D7247" s="65"/>
      <c r="E7247" s="65"/>
      <c r="F7247" s="65"/>
      <c r="G7247" s="129"/>
    </row>
    <row r="7248" spans="1:7">
      <c r="A7248" s="65"/>
      <c r="B7248" s="65"/>
      <c r="C7248" s="65"/>
      <c r="D7248" s="65"/>
      <c r="E7248" s="65"/>
      <c r="F7248" s="65"/>
      <c r="G7248" s="129"/>
    </row>
    <row r="7249" spans="1:7">
      <c r="A7249" s="65"/>
      <c r="B7249" s="65"/>
      <c r="C7249" s="65"/>
      <c r="D7249" s="65"/>
      <c r="E7249" s="65"/>
      <c r="F7249" s="65"/>
      <c r="G7249" s="129"/>
    </row>
    <row r="7250" spans="1:7">
      <c r="A7250" s="65"/>
      <c r="B7250" s="65"/>
      <c r="C7250" s="65"/>
      <c r="D7250" s="65"/>
      <c r="E7250" s="65"/>
      <c r="F7250" s="65"/>
      <c r="G7250" s="129"/>
    </row>
    <row r="7251" spans="1:7">
      <c r="A7251" s="65"/>
      <c r="B7251" s="65"/>
      <c r="C7251" s="65"/>
      <c r="D7251" s="65"/>
      <c r="E7251" s="65"/>
      <c r="F7251" s="65"/>
      <c r="G7251" s="129"/>
    </row>
    <row r="7252" spans="1:7">
      <c r="A7252" s="65"/>
      <c r="B7252" s="65"/>
      <c r="C7252" s="65"/>
      <c r="D7252" s="65"/>
      <c r="E7252" s="65"/>
      <c r="F7252" s="65"/>
      <c r="G7252" s="129"/>
    </row>
    <row r="7253" spans="1:7">
      <c r="A7253" s="65"/>
      <c r="B7253" s="65"/>
      <c r="C7253" s="65"/>
      <c r="D7253" s="65"/>
      <c r="E7253" s="65"/>
      <c r="F7253" s="65"/>
      <c r="G7253" s="129"/>
    </row>
    <row r="7254" spans="1:7">
      <c r="A7254" s="65"/>
      <c r="B7254" s="65"/>
      <c r="C7254" s="65"/>
      <c r="D7254" s="65"/>
      <c r="E7254" s="65"/>
      <c r="F7254" s="65"/>
      <c r="G7254" s="129"/>
    </row>
    <row r="7255" spans="1:7">
      <c r="A7255" s="65"/>
      <c r="B7255" s="65"/>
      <c r="C7255" s="65"/>
      <c r="D7255" s="65"/>
      <c r="E7255" s="65"/>
      <c r="F7255" s="65"/>
      <c r="G7255" s="129"/>
    </row>
    <row r="7256" spans="1:7">
      <c r="A7256" s="65"/>
      <c r="B7256" s="65"/>
      <c r="C7256" s="65"/>
      <c r="D7256" s="65"/>
      <c r="E7256" s="65"/>
      <c r="F7256" s="65"/>
      <c r="G7256" s="129"/>
    </row>
    <row r="7257" spans="1:7">
      <c r="A7257" s="65"/>
      <c r="B7257" s="65"/>
      <c r="C7257" s="65"/>
      <c r="D7257" s="65"/>
      <c r="E7257" s="65"/>
      <c r="F7257" s="65"/>
      <c r="G7257" s="129"/>
    </row>
    <row r="7258" spans="1:7">
      <c r="A7258" s="65"/>
      <c r="B7258" s="65"/>
      <c r="C7258" s="65"/>
      <c r="D7258" s="65"/>
      <c r="E7258" s="65"/>
      <c r="F7258" s="65"/>
      <c r="G7258" s="129"/>
    </row>
    <row r="7259" spans="1:7">
      <c r="A7259" s="65"/>
      <c r="B7259" s="65"/>
      <c r="C7259" s="65"/>
      <c r="D7259" s="65"/>
      <c r="E7259" s="65"/>
      <c r="F7259" s="65"/>
      <c r="G7259" s="129"/>
    </row>
    <row r="7260" spans="1:7">
      <c r="A7260" s="65"/>
      <c r="B7260" s="65"/>
      <c r="C7260" s="65"/>
      <c r="D7260" s="65"/>
      <c r="E7260" s="65"/>
      <c r="F7260" s="65"/>
      <c r="G7260" s="129"/>
    </row>
    <row r="7261" spans="1:7">
      <c r="A7261" s="65"/>
      <c r="B7261" s="65"/>
      <c r="C7261" s="65"/>
      <c r="D7261" s="65"/>
      <c r="E7261" s="65"/>
      <c r="F7261" s="65"/>
      <c r="G7261" s="129"/>
    </row>
    <row r="7262" spans="1:7">
      <c r="A7262" s="65"/>
      <c r="B7262" s="65"/>
      <c r="C7262" s="65"/>
      <c r="D7262" s="65"/>
      <c r="E7262" s="65"/>
      <c r="F7262" s="65"/>
      <c r="G7262" s="129"/>
    </row>
    <row r="7263" spans="1:7">
      <c r="A7263" s="65"/>
      <c r="B7263" s="65"/>
      <c r="C7263" s="65"/>
      <c r="D7263" s="65"/>
      <c r="E7263" s="65"/>
      <c r="F7263" s="65"/>
      <c r="G7263" s="129"/>
    </row>
    <row r="7264" spans="1:7">
      <c r="A7264" s="65"/>
      <c r="B7264" s="65"/>
      <c r="C7264" s="65"/>
      <c r="D7264" s="65"/>
      <c r="E7264" s="65"/>
      <c r="F7264" s="65"/>
      <c r="G7264" s="129"/>
    </row>
    <row r="7265" spans="1:7">
      <c r="A7265" s="65"/>
      <c r="B7265" s="65"/>
      <c r="C7265" s="65"/>
      <c r="D7265" s="65"/>
      <c r="E7265" s="65"/>
      <c r="F7265" s="65"/>
      <c r="G7265" s="129"/>
    </row>
    <row r="7266" spans="1:7">
      <c r="A7266" s="65"/>
      <c r="B7266" s="65"/>
      <c r="C7266" s="65"/>
      <c r="D7266" s="65"/>
      <c r="E7266" s="65"/>
      <c r="F7266" s="65"/>
      <c r="G7266" s="129"/>
    </row>
    <row r="7267" spans="1:7">
      <c r="A7267" s="65"/>
      <c r="B7267" s="65"/>
      <c r="C7267" s="65"/>
      <c r="D7267" s="65"/>
      <c r="E7267" s="65"/>
      <c r="F7267" s="65"/>
      <c r="G7267" s="129"/>
    </row>
    <row r="7268" spans="1:7">
      <c r="A7268" s="65"/>
      <c r="B7268" s="65"/>
      <c r="C7268" s="65"/>
      <c r="D7268" s="65"/>
      <c r="E7268" s="65"/>
      <c r="F7268" s="65"/>
      <c r="G7268" s="129"/>
    </row>
    <row r="7269" spans="1:7">
      <c r="A7269" s="65"/>
      <c r="B7269" s="65"/>
      <c r="C7269" s="65"/>
      <c r="D7269" s="65"/>
      <c r="E7269" s="65"/>
      <c r="F7269" s="65"/>
      <c r="G7269" s="129"/>
    </row>
    <row r="7270" spans="1:7">
      <c r="A7270" s="65"/>
      <c r="B7270" s="65"/>
      <c r="C7270" s="65"/>
      <c r="D7270" s="65"/>
      <c r="E7270" s="65"/>
      <c r="F7270" s="65"/>
      <c r="G7270" s="129"/>
    </row>
    <row r="7271" spans="1:7">
      <c r="A7271" s="65"/>
      <c r="B7271" s="65"/>
      <c r="C7271" s="65"/>
      <c r="D7271" s="65"/>
      <c r="E7271" s="65"/>
      <c r="F7271" s="65"/>
      <c r="G7271" s="129"/>
    </row>
    <row r="7272" spans="1:7">
      <c r="A7272" s="65"/>
      <c r="B7272" s="65"/>
      <c r="C7272" s="65"/>
      <c r="D7272" s="65"/>
      <c r="E7272" s="65"/>
      <c r="F7272" s="65"/>
      <c r="G7272" s="129"/>
    </row>
    <row r="7273" spans="1:7">
      <c r="A7273" s="65"/>
      <c r="B7273" s="65"/>
      <c r="C7273" s="65"/>
      <c r="D7273" s="65"/>
      <c r="E7273" s="65"/>
      <c r="F7273" s="65"/>
      <c r="G7273" s="129"/>
    </row>
    <row r="7274" spans="1:7">
      <c r="A7274" s="65"/>
      <c r="B7274" s="65"/>
      <c r="C7274" s="65"/>
      <c r="D7274" s="65"/>
      <c r="E7274" s="65"/>
      <c r="F7274" s="65"/>
      <c r="G7274" s="129"/>
    </row>
    <row r="7275" spans="1:7">
      <c r="A7275" s="65"/>
      <c r="B7275" s="65"/>
      <c r="C7275" s="65"/>
      <c r="D7275" s="65"/>
      <c r="E7275" s="65"/>
      <c r="F7275" s="65"/>
      <c r="G7275" s="129"/>
    </row>
    <row r="7276" spans="1:7">
      <c r="A7276" s="65"/>
      <c r="B7276" s="65"/>
      <c r="C7276" s="65"/>
      <c r="D7276" s="65"/>
      <c r="E7276" s="65"/>
      <c r="F7276" s="65"/>
      <c r="G7276" s="129"/>
    </row>
    <row r="7277" spans="1:7">
      <c r="A7277" s="65"/>
      <c r="B7277" s="65"/>
      <c r="C7277" s="65"/>
      <c r="D7277" s="65"/>
      <c r="E7277" s="65"/>
      <c r="F7277" s="65"/>
      <c r="G7277" s="129"/>
    </row>
    <row r="7278" spans="1:7">
      <c r="A7278" s="65"/>
      <c r="B7278" s="65"/>
      <c r="C7278" s="65"/>
      <c r="D7278" s="65"/>
      <c r="E7278" s="65"/>
      <c r="F7278" s="65"/>
      <c r="G7278" s="129"/>
    </row>
    <row r="7279" spans="1:7">
      <c r="A7279" s="65"/>
      <c r="B7279" s="65"/>
      <c r="C7279" s="65"/>
      <c r="D7279" s="65"/>
      <c r="E7279" s="65"/>
      <c r="F7279" s="65"/>
      <c r="G7279" s="129"/>
    </row>
    <row r="7280" spans="1:7">
      <c r="A7280" s="65"/>
      <c r="B7280" s="65"/>
      <c r="C7280" s="65"/>
      <c r="D7280" s="65"/>
      <c r="E7280" s="65"/>
      <c r="F7280" s="65"/>
      <c r="G7280" s="129"/>
    </row>
    <row r="7281" spans="1:7">
      <c r="A7281" s="65"/>
      <c r="B7281" s="65"/>
      <c r="C7281" s="65"/>
      <c r="D7281" s="65"/>
      <c r="E7281" s="65"/>
      <c r="F7281" s="65"/>
      <c r="G7281" s="129"/>
    </row>
    <row r="7282" spans="1:7">
      <c r="A7282" s="65"/>
      <c r="B7282" s="65"/>
      <c r="C7282" s="65"/>
      <c r="D7282" s="65"/>
      <c r="E7282" s="65"/>
      <c r="F7282" s="65"/>
      <c r="G7282" s="129"/>
    </row>
    <row r="7283" spans="1:7">
      <c r="A7283" s="65"/>
      <c r="B7283" s="65"/>
      <c r="C7283" s="65"/>
      <c r="D7283" s="65"/>
      <c r="E7283" s="65"/>
      <c r="F7283" s="65"/>
      <c r="G7283" s="129"/>
    </row>
    <row r="7284" spans="1:7">
      <c r="A7284" s="65"/>
      <c r="B7284" s="65"/>
      <c r="C7284" s="65"/>
      <c r="D7284" s="65"/>
      <c r="E7284" s="65"/>
      <c r="F7284" s="65"/>
      <c r="G7284" s="129"/>
    </row>
    <row r="7285" spans="1:7">
      <c r="A7285" s="65"/>
      <c r="B7285" s="65"/>
      <c r="C7285" s="65"/>
      <c r="D7285" s="65"/>
      <c r="E7285" s="65"/>
      <c r="F7285" s="65"/>
      <c r="G7285" s="129"/>
    </row>
    <row r="7286" spans="1:7">
      <c r="A7286" s="65"/>
      <c r="B7286" s="65"/>
      <c r="C7286" s="65"/>
      <c r="D7286" s="65"/>
      <c r="E7286" s="65"/>
      <c r="F7286" s="65"/>
      <c r="G7286" s="129"/>
    </row>
    <row r="7287" spans="1:7">
      <c r="A7287" s="65"/>
      <c r="B7287" s="65"/>
      <c r="C7287" s="65"/>
      <c r="D7287" s="65"/>
      <c r="E7287" s="65"/>
      <c r="F7287" s="65"/>
      <c r="G7287" s="129"/>
    </row>
    <row r="7288" spans="1:7">
      <c r="A7288" s="65"/>
      <c r="B7288" s="65"/>
      <c r="C7288" s="65"/>
      <c r="D7288" s="65"/>
      <c r="E7288" s="65"/>
      <c r="F7288" s="65"/>
      <c r="G7288" s="129"/>
    </row>
    <row r="7289" spans="1:7">
      <c r="A7289" s="65"/>
      <c r="B7289" s="65"/>
      <c r="C7289" s="65"/>
      <c r="D7289" s="65"/>
      <c r="E7289" s="65"/>
      <c r="F7289" s="65"/>
      <c r="G7289" s="129"/>
    </row>
    <row r="7290" spans="1:7">
      <c r="A7290" s="65"/>
      <c r="B7290" s="65"/>
      <c r="C7290" s="65"/>
      <c r="D7290" s="65"/>
      <c r="E7290" s="65"/>
      <c r="F7290" s="65"/>
      <c r="G7290" s="129"/>
    </row>
    <row r="7291" spans="1:7">
      <c r="A7291" s="65"/>
      <c r="B7291" s="65"/>
      <c r="C7291" s="65"/>
      <c r="D7291" s="65"/>
      <c r="E7291" s="65"/>
      <c r="F7291" s="65"/>
      <c r="G7291" s="129"/>
    </row>
    <row r="7292" spans="1:7">
      <c r="A7292" s="65"/>
      <c r="B7292" s="65"/>
      <c r="C7292" s="65"/>
      <c r="D7292" s="65"/>
      <c r="E7292" s="65"/>
      <c r="F7292" s="65"/>
      <c r="G7292" s="129"/>
    </row>
    <row r="7293" spans="1:7">
      <c r="A7293" s="65"/>
      <c r="B7293" s="65"/>
      <c r="C7293" s="65"/>
      <c r="D7293" s="65"/>
      <c r="E7293" s="65"/>
      <c r="F7293" s="65"/>
      <c r="G7293" s="129"/>
    </row>
    <row r="7294" spans="1:7">
      <c r="A7294" s="65"/>
      <c r="B7294" s="65"/>
      <c r="C7294" s="65"/>
      <c r="D7294" s="65"/>
      <c r="E7294" s="65"/>
      <c r="F7294" s="65"/>
      <c r="G7294" s="129"/>
    </row>
    <row r="7295" spans="1:7">
      <c r="A7295" s="65"/>
      <c r="B7295" s="65"/>
      <c r="C7295" s="65"/>
      <c r="D7295" s="65"/>
      <c r="E7295" s="65"/>
      <c r="F7295" s="65"/>
      <c r="G7295" s="129"/>
    </row>
    <row r="7296" spans="1:7">
      <c r="A7296" s="65"/>
      <c r="B7296" s="65"/>
      <c r="C7296" s="65"/>
      <c r="D7296" s="65"/>
      <c r="E7296" s="65"/>
      <c r="F7296" s="65"/>
      <c r="G7296" s="129"/>
    </row>
    <row r="7297" spans="1:7">
      <c r="A7297" s="65"/>
      <c r="B7297" s="65"/>
      <c r="C7297" s="65"/>
      <c r="D7297" s="65"/>
      <c r="E7297" s="65"/>
      <c r="F7297" s="65"/>
      <c r="G7297" s="129"/>
    </row>
    <row r="7298" spans="1:7">
      <c r="A7298" s="65"/>
      <c r="B7298" s="65"/>
      <c r="C7298" s="65"/>
      <c r="D7298" s="65"/>
      <c r="E7298" s="65"/>
      <c r="F7298" s="65"/>
      <c r="G7298" s="129"/>
    </row>
    <row r="7299" spans="1:7">
      <c r="A7299" s="65"/>
      <c r="B7299" s="65"/>
      <c r="C7299" s="65"/>
      <c r="D7299" s="65"/>
      <c r="E7299" s="65"/>
      <c r="F7299" s="65"/>
      <c r="G7299" s="129"/>
    </row>
    <row r="7300" spans="1:7">
      <c r="A7300" s="65"/>
      <c r="B7300" s="65"/>
      <c r="C7300" s="65"/>
      <c r="D7300" s="65"/>
      <c r="E7300" s="65"/>
      <c r="F7300" s="65"/>
      <c r="G7300" s="129"/>
    </row>
    <row r="7301" spans="1:7">
      <c r="A7301" s="65"/>
      <c r="B7301" s="65"/>
      <c r="C7301" s="65"/>
      <c r="D7301" s="65"/>
      <c r="E7301" s="65"/>
      <c r="F7301" s="65"/>
      <c r="G7301" s="129"/>
    </row>
    <row r="7302" spans="1:7">
      <c r="A7302" s="65"/>
      <c r="B7302" s="65"/>
      <c r="C7302" s="65"/>
      <c r="D7302" s="65"/>
      <c r="E7302" s="65"/>
      <c r="F7302" s="65"/>
      <c r="G7302" s="129"/>
    </row>
    <row r="7303" spans="1:7">
      <c r="A7303" s="65"/>
      <c r="B7303" s="65"/>
      <c r="C7303" s="65"/>
      <c r="D7303" s="65"/>
      <c r="E7303" s="65"/>
      <c r="F7303" s="65"/>
      <c r="G7303" s="129"/>
    </row>
    <row r="7304" spans="1:7">
      <c r="A7304" s="65"/>
      <c r="B7304" s="65"/>
      <c r="C7304" s="65"/>
      <c r="D7304" s="65"/>
      <c r="E7304" s="65"/>
      <c r="F7304" s="65"/>
      <c r="G7304" s="129"/>
    </row>
    <row r="7305" spans="1:7">
      <c r="A7305" s="65"/>
      <c r="B7305" s="65"/>
      <c r="C7305" s="65"/>
      <c r="D7305" s="65"/>
      <c r="E7305" s="65"/>
      <c r="F7305" s="65"/>
      <c r="G7305" s="129"/>
    </row>
    <row r="7306" spans="1:7">
      <c r="A7306" s="65"/>
      <c r="B7306" s="65"/>
      <c r="C7306" s="65"/>
      <c r="D7306" s="65"/>
      <c r="E7306" s="65"/>
      <c r="F7306" s="65"/>
      <c r="G7306" s="129"/>
    </row>
    <row r="7307" spans="1:7">
      <c r="A7307" s="65"/>
      <c r="B7307" s="65"/>
      <c r="C7307" s="65"/>
      <c r="D7307" s="65"/>
      <c r="E7307" s="65"/>
      <c r="F7307" s="65"/>
      <c r="G7307" s="129"/>
    </row>
    <row r="7308" spans="1:7">
      <c r="A7308" s="65"/>
      <c r="B7308" s="65"/>
      <c r="C7308" s="65"/>
      <c r="D7308" s="65"/>
      <c r="E7308" s="65"/>
      <c r="F7308" s="65"/>
      <c r="G7308" s="129"/>
    </row>
    <row r="7309" spans="1:7">
      <c r="A7309" s="65"/>
      <c r="B7309" s="65"/>
      <c r="C7309" s="65"/>
      <c r="D7309" s="65"/>
      <c r="E7309" s="65"/>
      <c r="F7309" s="65"/>
      <c r="G7309" s="129"/>
    </row>
    <row r="7310" spans="1:7">
      <c r="A7310" s="65"/>
      <c r="B7310" s="65"/>
      <c r="C7310" s="65"/>
      <c r="D7310" s="65"/>
      <c r="E7310" s="65"/>
      <c r="F7310" s="65"/>
      <c r="G7310" s="129"/>
    </row>
    <row r="7311" spans="1:7">
      <c r="A7311" s="65"/>
      <c r="B7311" s="65"/>
      <c r="C7311" s="65"/>
      <c r="D7311" s="65"/>
      <c r="E7311" s="65"/>
      <c r="F7311" s="65"/>
      <c r="G7311" s="129"/>
    </row>
    <row r="7312" spans="1:7">
      <c r="A7312" s="65"/>
      <c r="B7312" s="65"/>
      <c r="C7312" s="65"/>
      <c r="D7312" s="65"/>
      <c r="E7312" s="65"/>
      <c r="F7312" s="65"/>
      <c r="G7312" s="129"/>
    </row>
    <row r="7313" spans="1:7">
      <c r="A7313" s="65"/>
      <c r="B7313" s="65"/>
      <c r="C7313" s="65"/>
      <c r="D7313" s="65"/>
      <c r="E7313" s="65"/>
      <c r="F7313" s="65"/>
      <c r="G7313" s="129"/>
    </row>
    <row r="7314" spans="1:7">
      <c r="A7314" s="65"/>
      <c r="B7314" s="65"/>
      <c r="C7314" s="65"/>
      <c r="D7314" s="65"/>
      <c r="E7314" s="65"/>
      <c r="F7314" s="65"/>
      <c r="G7314" s="129"/>
    </row>
    <row r="7315" spans="1:7">
      <c r="A7315" s="65"/>
      <c r="B7315" s="65"/>
      <c r="C7315" s="65"/>
      <c r="D7315" s="65"/>
      <c r="E7315" s="65"/>
      <c r="F7315" s="65"/>
      <c r="G7315" s="129"/>
    </row>
    <row r="7316" spans="1:7">
      <c r="A7316" s="65"/>
      <c r="B7316" s="65"/>
      <c r="C7316" s="65"/>
      <c r="D7316" s="65"/>
      <c r="E7316" s="65"/>
      <c r="F7316" s="65"/>
      <c r="G7316" s="129"/>
    </row>
    <row r="7317" spans="1:7">
      <c r="A7317" s="65"/>
      <c r="B7317" s="65"/>
      <c r="C7317" s="65"/>
      <c r="D7317" s="65"/>
      <c r="E7317" s="65"/>
      <c r="F7317" s="65"/>
      <c r="G7317" s="129"/>
    </row>
    <row r="7318" spans="1:7">
      <c r="A7318" s="65"/>
      <c r="B7318" s="65"/>
      <c r="C7318" s="65"/>
      <c r="D7318" s="65"/>
      <c r="E7318" s="65"/>
      <c r="F7318" s="65"/>
      <c r="G7318" s="129"/>
    </row>
    <row r="7319" spans="1:7">
      <c r="A7319" s="65"/>
      <c r="B7319" s="65"/>
      <c r="C7319" s="65"/>
      <c r="D7319" s="65"/>
      <c r="E7319" s="65"/>
      <c r="F7319" s="65"/>
      <c r="G7319" s="129"/>
    </row>
    <row r="7320" spans="1:7">
      <c r="A7320" s="65"/>
      <c r="B7320" s="65"/>
      <c r="C7320" s="65"/>
      <c r="D7320" s="65"/>
      <c r="E7320" s="65"/>
      <c r="F7320" s="65"/>
      <c r="G7320" s="129"/>
    </row>
    <row r="7321" spans="1:7">
      <c r="A7321" s="65"/>
      <c r="B7321" s="65"/>
      <c r="C7321" s="65"/>
      <c r="D7321" s="65"/>
      <c r="E7321" s="65"/>
      <c r="F7321" s="65"/>
      <c r="G7321" s="129"/>
    </row>
    <row r="7322" spans="1:7">
      <c r="A7322" s="65"/>
      <c r="B7322" s="65"/>
      <c r="C7322" s="65"/>
      <c r="D7322" s="65"/>
      <c r="E7322" s="65"/>
      <c r="F7322" s="65"/>
      <c r="G7322" s="129"/>
    </row>
    <row r="7323" spans="1:7">
      <c r="A7323" s="65"/>
      <c r="B7323" s="65"/>
      <c r="C7323" s="65"/>
      <c r="D7323" s="65"/>
      <c r="E7323" s="65"/>
      <c r="F7323" s="65"/>
      <c r="G7323" s="129"/>
    </row>
    <row r="7324" spans="1:7">
      <c r="A7324" s="65"/>
      <c r="B7324" s="65"/>
      <c r="C7324" s="65"/>
      <c r="D7324" s="65"/>
      <c r="E7324" s="65"/>
      <c r="F7324" s="65"/>
      <c r="G7324" s="129"/>
    </row>
    <row r="7325" spans="1:7">
      <c r="A7325" s="65"/>
      <c r="B7325" s="65"/>
      <c r="C7325" s="65"/>
      <c r="D7325" s="65"/>
      <c r="E7325" s="65"/>
      <c r="F7325" s="65"/>
      <c r="G7325" s="129"/>
    </row>
    <row r="7326" spans="1:7">
      <c r="A7326" s="65"/>
      <c r="B7326" s="65"/>
      <c r="C7326" s="65"/>
      <c r="D7326" s="65"/>
      <c r="E7326" s="65"/>
      <c r="F7326" s="65"/>
      <c r="G7326" s="129"/>
    </row>
    <row r="7327" spans="1:7">
      <c r="A7327" s="65"/>
      <c r="B7327" s="65"/>
      <c r="C7327" s="65"/>
      <c r="D7327" s="65"/>
      <c r="E7327" s="65"/>
      <c r="F7327" s="65"/>
      <c r="G7327" s="129"/>
    </row>
    <row r="7328" spans="1:7">
      <c r="A7328" s="65"/>
      <c r="B7328" s="65"/>
      <c r="C7328" s="65"/>
      <c r="D7328" s="65"/>
      <c r="E7328" s="65"/>
      <c r="F7328" s="65"/>
      <c r="G7328" s="129"/>
    </row>
    <row r="7329" spans="1:7">
      <c r="A7329" s="65"/>
      <c r="B7329" s="65"/>
      <c r="C7329" s="65"/>
      <c r="D7329" s="65"/>
      <c r="E7329" s="65"/>
      <c r="F7329" s="65"/>
      <c r="G7329" s="129"/>
    </row>
    <row r="7330" spans="1:7">
      <c r="A7330" s="65"/>
      <c r="B7330" s="65"/>
      <c r="C7330" s="65"/>
      <c r="D7330" s="65"/>
      <c r="E7330" s="65"/>
      <c r="F7330" s="65"/>
      <c r="G7330" s="129"/>
    </row>
    <row r="7331" spans="1:7">
      <c r="A7331" s="65"/>
      <c r="B7331" s="65"/>
      <c r="C7331" s="65"/>
      <c r="D7331" s="65"/>
      <c r="E7331" s="65"/>
      <c r="F7331" s="65"/>
      <c r="G7331" s="129"/>
    </row>
    <row r="7332" spans="1:7">
      <c r="A7332" s="65"/>
      <c r="B7332" s="65"/>
      <c r="C7332" s="65"/>
      <c r="D7332" s="65"/>
      <c r="E7332" s="65"/>
      <c r="F7332" s="65"/>
      <c r="G7332" s="129"/>
    </row>
    <row r="7333" spans="1:7">
      <c r="A7333" s="65"/>
      <c r="B7333" s="65"/>
      <c r="C7333" s="65"/>
      <c r="D7333" s="65"/>
      <c r="E7333" s="65"/>
      <c r="F7333" s="65"/>
      <c r="G7333" s="129"/>
    </row>
    <row r="7334" spans="1:7">
      <c r="A7334" s="65"/>
      <c r="B7334" s="65"/>
      <c r="C7334" s="65"/>
      <c r="D7334" s="65"/>
      <c r="E7334" s="65"/>
      <c r="F7334" s="65"/>
      <c r="G7334" s="129"/>
    </row>
    <row r="7335" spans="1:7">
      <c r="A7335" s="65"/>
      <c r="B7335" s="65"/>
      <c r="C7335" s="65"/>
      <c r="D7335" s="65"/>
      <c r="E7335" s="65"/>
      <c r="F7335" s="65"/>
      <c r="G7335" s="129"/>
    </row>
    <row r="7336" spans="1:7">
      <c r="A7336" s="65"/>
      <c r="B7336" s="65"/>
      <c r="C7336" s="65"/>
      <c r="D7336" s="65"/>
      <c r="E7336" s="65"/>
      <c r="F7336" s="65"/>
      <c r="G7336" s="129"/>
    </row>
    <row r="7337" spans="1:7">
      <c r="A7337" s="65"/>
      <c r="B7337" s="65"/>
      <c r="C7337" s="65"/>
      <c r="D7337" s="65"/>
      <c r="E7337" s="65"/>
      <c r="F7337" s="65"/>
      <c r="G7337" s="129"/>
    </row>
    <row r="7338" spans="1:7">
      <c r="A7338" s="65"/>
      <c r="B7338" s="65"/>
      <c r="C7338" s="65"/>
      <c r="D7338" s="65"/>
      <c r="E7338" s="65"/>
      <c r="F7338" s="65"/>
      <c r="G7338" s="129"/>
    </row>
    <row r="7339" spans="1:7">
      <c r="A7339" s="65"/>
      <c r="B7339" s="65"/>
      <c r="C7339" s="65"/>
      <c r="D7339" s="65"/>
      <c r="E7339" s="65"/>
      <c r="F7339" s="65"/>
      <c r="G7339" s="129"/>
    </row>
    <row r="7340" spans="1:7">
      <c r="A7340" s="65"/>
      <c r="B7340" s="65"/>
      <c r="C7340" s="65"/>
      <c r="D7340" s="65"/>
      <c r="E7340" s="65"/>
      <c r="F7340" s="65"/>
      <c r="G7340" s="129"/>
    </row>
    <row r="7341" spans="1:7">
      <c r="A7341" s="65"/>
      <c r="B7341" s="65"/>
      <c r="C7341" s="65"/>
      <c r="D7341" s="65"/>
      <c r="E7341" s="65"/>
      <c r="F7341" s="65"/>
      <c r="G7341" s="129"/>
    </row>
    <row r="7342" spans="1:7">
      <c r="A7342" s="65"/>
      <c r="B7342" s="65"/>
      <c r="C7342" s="65"/>
      <c r="D7342" s="65"/>
      <c r="E7342" s="65"/>
      <c r="F7342" s="65"/>
      <c r="G7342" s="129"/>
    </row>
    <row r="7343" spans="1:7">
      <c r="A7343" s="65"/>
      <c r="B7343" s="65"/>
      <c r="C7343" s="65"/>
      <c r="D7343" s="65"/>
      <c r="E7343" s="65"/>
      <c r="F7343" s="65"/>
      <c r="G7343" s="129"/>
    </row>
    <row r="7344" spans="1:7">
      <c r="A7344" s="65"/>
      <c r="B7344" s="65"/>
      <c r="C7344" s="65"/>
      <c r="D7344" s="65"/>
      <c r="E7344" s="65"/>
      <c r="F7344" s="65"/>
      <c r="G7344" s="129"/>
    </row>
    <row r="7345" spans="1:7">
      <c r="A7345" s="65"/>
      <c r="B7345" s="65"/>
      <c r="C7345" s="65"/>
      <c r="D7345" s="65"/>
      <c r="E7345" s="65"/>
      <c r="F7345" s="65"/>
      <c r="G7345" s="129"/>
    </row>
    <row r="7346" spans="1:7">
      <c r="A7346" s="65"/>
      <c r="B7346" s="65"/>
      <c r="C7346" s="65"/>
      <c r="D7346" s="65"/>
      <c r="E7346" s="65"/>
      <c r="F7346" s="65"/>
      <c r="G7346" s="129"/>
    </row>
    <row r="7347" spans="1:7">
      <c r="A7347" s="65"/>
      <c r="B7347" s="65"/>
      <c r="C7347" s="65"/>
      <c r="D7347" s="65"/>
      <c r="E7347" s="65"/>
      <c r="F7347" s="65"/>
      <c r="G7347" s="129"/>
    </row>
    <row r="7348" spans="1:7">
      <c r="A7348" s="65"/>
      <c r="B7348" s="65"/>
      <c r="C7348" s="65"/>
      <c r="D7348" s="65"/>
      <c r="E7348" s="65"/>
      <c r="F7348" s="65"/>
      <c r="G7348" s="129"/>
    </row>
    <row r="7349" spans="1:7">
      <c r="A7349" s="65"/>
      <c r="B7349" s="65"/>
      <c r="C7349" s="65"/>
      <c r="D7349" s="65"/>
      <c r="E7349" s="65"/>
      <c r="F7349" s="65"/>
      <c r="G7349" s="129"/>
    </row>
    <row r="7350" spans="1:7">
      <c r="A7350" s="65"/>
      <c r="B7350" s="65"/>
      <c r="C7350" s="65"/>
      <c r="D7350" s="65"/>
      <c r="E7350" s="65"/>
      <c r="F7350" s="65"/>
      <c r="G7350" s="129"/>
    </row>
    <row r="7351" spans="1:7">
      <c r="A7351" s="65"/>
      <c r="B7351" s="65"/>
      <c r="C7351" s="65"/>
      <c r="D7351" s="65"/>
      <c r="E7351" s="65"/>
      <c r="F7351" s="65"/>
      <c r="G7351" s="129"/>
    </row>
    <row r="7352" spans="1:7">
      <c r="A7352" s="65"/>
      <c r="B7352" s="65"/>
      <c r="C7352" s="65"/>
      <c r="D7352" s="65"/>
      <c r="E7352" s="65"/>
      <c r="F7352" s="65"/>
      <c r="G7352" s="129"/>
    </row>
    <row r="7353" spans="1:7">
      <c r="A7353" s="65"/>
      <c r="B7353" s="65"/>
      <c r="C7353" s="65"/>
      <c r="D7353" s="65"/>
      <c r="E7353" s="65"/>
      <c r="F7353" s="65"/>
      <c r="G7353" s="129"/>
    </row>
    <row r="7354" spans="1:7">
      <c r="A7354" s="65"/>
      <c r="B7354" s="65"/>
      <c r="C7354" s="65"/>
      <c r="D7354" s="65"/>
      <c r="E7354" s="65"/>
      <c r="F7354" s="65"/>
      <c r="G7354" s="129"/>
    </row>
    <row r="7355" spans="1:7">
      <c r="A7355" s="65"/>
      <c r="B7355" s="65"/>
      <c r="C7355" s="65"/>
      <c r="D7355" s="65"/>
      <c r="E7355" s="65"/>
      <c r="F7355" s="65"/>
      <c r="G7355" s="129"/>
    </row>
    <row r="7356" spans="1:7">
      <c r="A7356" s="65"/>
      <c r="B7356" s="65"/>
      <c r="C7356" s="65"/>
      <c r="D7356" s="65"/>
      <c r="E7356" s="65"/>
      <c r="F7356" s="65"/>
      <c r="G7356" s="129"/>
    </row>
    <row r="7357" spans="1:7">
      <c r="A7357" s="65"/>
      <c r="B7357" s="65"/>
      <c r="C7357" s="65"/>
      <c r="D7357" s="65"/>
      <c r="E7357" s="65"/>
      <c r="F7357" s="65"/>
      <c r="G7357" s="129"/>
    </row>
    <row r="7358" spans="1:7">
      <c r="A7358" s="65"/>
      <c r="B7358" s="65"/>
      <c r="C7358" s="65"/>
      <c r="D7358" s="65"/>
      <c r="E7358" s="65"/>
      <c r="F7358" s="65"/>
      <c r="G7358" s="129"/>
    </row>
    <row r="7359" spans="1:7">
      <c r="A7359" s="65"/>
      <c r="B7359" s="65"/>
      <c r="C7359" s="65"/>
      <c r="D7359" s="65"/>
      <c r="E7359" s="65"/>
      <c r="F7359" s="65"/>
      <c r="G7359" s="129"/>
    </row>
    <row r="7360" spans="1:7">
      <c r="A7360" s="65"/>
      <c r="B7360" s="65"/>
      <c r="C7360" s="65"/>
      <c r="D7360" s="65"/>
      <c r="E7360" s="65"/>
      <c r="F7360" s="65"/>
      <c r="G7360" s="129"/>
    </row>
    <row r="7361" spans="1:7">
      <c r="A7361" s="65"/>
      <c r="B7361" s="65"/>
      <c r="C7361" s="65"/>
      <c r="D7361" s="65"/>
      <c r="E7361" s="65"/>
      <c r="F7361" s="65"/>
      <c r="G7361" s="129"/>
    </row>
    <row r="7362" spans="1:7">
      <c r="A7362" s="65"/>
      <c r="B7362" s="65"/>
      <c r="C7362" s="65"/>
      <c r="D7362" s="65"/>
      <c r="E7362" s="65"/>
      <c r="F7362" s="65"/>
      <c r="G7362" s="129"/>
    </row>
    <row r="7363" spans="1:7">
      <c r="A7363" s="65"/>
      <c r="B7363" s="65"/>
      <c r="C7363" s="65"/>
      <c r="D7363" s="65"/>
      <c r="E7363" s="65"/>
      <c r="F7363" s="65"/>
      <c r="G7363" s="129"/>
    </row>
    <row r="7364" spans="1:7">
      <c r="A7364" s="65"/>
      <c r="B7364" s="65"/>
      <c r="C7364" s="65"/>
      <c r="D7364" s="65"/>
      <c r="E7364" s="65"/>
      <c r="F7364" s="65"/>
      <c r="G7364" s="129"/>
    </row>
    <row r="7365" spans="1:7">
      <c r="A7365" s="65"/>
      <c r="B7365" s="65"/>
      <c r="C7365" s="65"/>
      <c r="D7365" s="65"/>
      <c r="E7365" s="65"/>
      <c r="F7365" s="65"/>
      <c r="G7365" s="129"/>
    </row>
    <row r="7366" spans="1:7">
      <c r="A7366" s="65"/>
      <c r="B7366" s="65"/>
      <c r="C7366" s="65"/>
      <c r="D7366" s="65"/>
      <c r="E7366" s="65"/>
      <c r="F7366" s="65"/>
      <c r="G7366" s="129"/>
    </row>
    <row r="7367" spans="1:7">
      <c r="A7367" s="65"/>
      <c r="B7367" s="65"/>
      <c r="C7367" s="65"/>
      <c r="D7367" s="65"/>
      <c r="E7367" s="65"/>
      <c r="F7367" s="65"/>
      <c r="G7367" s="129"/>
    </row>
    <row r="7368" spans="1:7">
      <c r="A7368" s="65"/>
      <c r="B7368" s="65"/>
      <c r="C7368" s="65"/>
      <c r="D7368" s="65"/>
      <c r="E7368" s="65"/>
      <c r="F7368" s="65"/>
      <c r="G7368" s="129"/>
    </row>
    <row r="7369" spans="1:7">
      <c r="A7369" s="65"/>
      <c r="B7369" s="65"/>
      <c r="C7369" s="65"/>
      <c r="D7369" s="65"/>
      <c r="E7369" s="65"/>
      <c r="F7369" s="65"/>
      <c r="G7369" s="129"/>
    </row>
    <row r="7370" spans="1:7">
      <c r="A7370" s="65"/>
      <c r="B7370" s="65"/>
      <c r="C7370" s="65"/>
      <c r="D7370" s="65"/>
      <c r="E7370" s="65"/>
      <c r="F7370" s="65"/>
      <c r="G7370" s="129"/>
    </row>
    <row r="7371" spans="1:7">
      <c r="A7371" s="65"/>
      <c r="B7371" s="65"/>
      <c r="C7371" s="65"/>
      <c r="D7371" s="65"/>
      <c r="E7371" s="65"/>
      <c r="F7371" s="65"/>
      <c r="G7371" s="129"/>
    </row>
    <row r="7372" spans="1:7">
      <c r="A7372" s="65"/>
      <c r="B7372" s="65"/>
      <c r="C7372" s="65"/>
      <c r="D7372" s="65"/>
      <c r="E7372" s="65"/>
      <c r="F7372" s="65"/>
      <c r="G7372" s="129"/>
    </row>
    <row r="7373" spans="1:7">
      <c r="A7373" s="65"/>
      <c r="B7373" s="65"/>
      <c r="C7373" s="65"/>
      <c r="D7373" s="65"/>
      <c r="E7373" s="65"/>
      <c r="F7373" s="65"/>
      <c r="G7373" s="129"/>
    </row>
    <row r="7374" spans="1:7">
      <c r="A7374" s="65"/>
      <c r="B7374" s="65"/>
      <c r="C7374" s="65"/>
      <c r="D7374" s="65"/>
      <c r="E7374" s="65"/>
      <c r="F7374" s="65"/>
      <c r="G7374" s="129"/>
    </row>
    <row r="7375" spans="1:7">
      <c r="A7375" s="65"/>
      <c r="B7375" s="65"/>
      <c r="C7375" s="65"/>
      <c r="D7375" s="65"/>
      <c r="E7375" s="65"/>
      <c r="F7375" s="65"/>
      <c r="G7375" s="129"/>
    </row>
    <row r="7376" spans="1:7">
      <c r="A7376" s="65"/>
      <c r="B7376" s="65"/>
      <c r="C7376" s="65"/>
      <c r="D7376" s="65"/>
      <c r="E7376" s="65"/>
      <c r="F7376" s="65"/>
      <c r="G7376" s="129"/>
    </row>
    <row r="7377" spans="1:7">
      <c r="A7377" s="65"/>
      <c r="B7377" s="65"/>
      <c r="C7377" s="65"/>
      <c r="D7377" s="65"/>
      <c r="E7377" s="65"/>
      <c r="F7377" s="65"/>
      <c r="G7377" s="129"/>
    </row>
    <row r="7378" spans="1:7">
      <c r="A7378" s="65"/>
      <c r="B7378" s="65"/>
      <c r="C7378" s="65"/>
      <c r="D7378" s="65"/>
      <c r="E7378" s="65"/>
      <c r="F7378" s="65"/>
      <c r="G7378" s="129"/>
    </row>
    <row r="7379" spans="1:7">
      <c r="A7379" s="65"/>
      <c r="B7379" s="65"/>
      <c r="C7379" s="65"/>
      <c r="D7379" s="65"/>
      <c r="E7379" s="65"/>
      <c r="F7379" s="65"/>
      <c r="G7379" s="129"/>
    </row>
    <row r="7380" spans="1:7">
      <c r="A7380" s="65"/>
      <c r="B7380" s="65"/>
      <c r="C7380" s="65"/>
      <c r="D7380" s="65"/>
      <c r="E7380" s="65"/>
      <c r="F7380" s="65"/>
      <c r="G7380" s="129"/>
    </row>
    <row r="7381" spans="1:7">
      <c r="A7381" s="65"/>
      <c r="B7381" s="65"/>
      <c r="C7381" s="65"/>
      <c r="D7381" s="65"/>
      <c r="E7381" s="65"/>
      <c r="F7381" s="65"/>
      <c r="G7381" s="129"/>
    </row>
    <row r="7382" spans="1:7">
      <c r="A7382" s="65"/>
      <c r="B7382" s="65"/>
      <c r="C7382" s="65"/>
      <c r="D7382" s="65"/>
      <c r="E7382" s="65"/>
      <c r="F7382" s="65"/>
      <c r="G7382" s="129"/>
    </row>
    <row r="7383" spans="1:7">
      <c r="A7383" s="65"/>
      <c r="B7383" s="65"/>
      <c r="C7383" s="65"/>
      <c r="D7383" s="65"/>
      <c r="E7383" s="65"/>
      <c r="F7383" s="65"/>
      <c r="G7383" s="129"/>
    </row>
    <row r="7384" spans="1:7">
      <c r="A7384" s="65"/>
      <c r="B7384" s="65"/>
      <c r="C7384" s="65"/>
      <c r="D7384" s="65"/>
      <c r="E7384" s="65"/>
      <c r="F7384" s="65"/>
      <c r="G7384" s="129"/>
    </row>
    <row r="7385" spans="1:7">
      <c r="A7385" s="65"/>
      <c r="B7385" s="65"/>
      <c r="C7385" s="65"/>
      <c r="D7385" s="65"/>
      <c r="E7385" s="65"/>
      <c r="F7385" s="65"/>
      <c r="G7385" s="129"/>
    </row>
    <row r="7386" spans="1:7">
      <c r="A7386" s="65"/>
      <c r="B7386" s="65"/>
      <c r="C7386" s="65"/>
      <c r="D7386" s="65"/>
      <c r="E7386" s="65"/>
      <c r="F7386" s="65"/>
      <c r="G7386" s="129"/>
    </row>
    <row r="7387" spans="1:7">
      <c r="A7387" s="65"/>
      <c r="B7387" s="65"/>
      <c r="C7387" s="65"/>
      <c r="D7387" s="65"/>
      <c r="E7387" s="65"/>
      <c r="F7387" s="65"/>
      <c r="G7387" s="129"/>
    </row>
    <row r="7388" spans="1:7">
      <c r="A7388" s="65"/>
      <c r="B7388" s="65"/>
      <c r="C7388" s="65"/>
      <c r="D7388" s="65"/>
      <c r="E7388" s="65"/>
      <c r="F7388" s="65"/>
      <c r="G7388" s="129"/>
    </row>
    <row r="7389" spans="1:7">
      <c r="A7389" s="65"/>
      <c r="B7389" s="65"/>
      <c r="C7389" s="65"/>
      <c r="D7389" s="65"/>
      <c r="E7389" s="65"/>
      <c r="F7389" s="65"/>
      <c r="G7389" s="129"/>
    </row>
    <row r="7390" spans="1:7">
      <c r="A7390" s="65"/>
      <c r="B7390" s="65"/>
      <c r="C7390" s="65"/>
      <c r="D7390" s="65"/>
      <c r="E7390" s="65"/>
      <c r="F7390" s="65"/>
      <c r="G7390" s="129"/>
    </row>
    <row r="7391" spans="1:7">
      <c r="A7391" s="65"/>
      <c r="B7391" s="65"/>
      <c r="C7391" s="65"/>
      <c r="D7391" s="65"/>
      <c r="E7391" s="65"/>
      <c r="F7391" s="65"/>
      <c r="G7391" s="129"/>
    </row>
    <row r="7392" spans="1:7">
      <c r="A7392" s="65"/>
      <c r="B7392" s="65"/>
      <c r="C7392" s="65"/>
      <c r="D7392" s="65"/>
      <c r="E7392" s="65"/>
      <c r="F7392" s="65"/>
      <c r="G7392" s="129"/>
    </row>
    <row r="7393" spans="1:7">
      <c r="A7393" s="65"/>
      <c r="B7393" s="65"/>
      <c r="C7393" s="65"/>
      <c r="D7393" s="65"/>
      <c r="E7393" s="65"/>
      <c r="F7393" s="65"/>
      <c r="G7393" s="129"/>
    </row>
    <row r="7394" spans="1:7">
      <c r="A7394" s="65"/>
      <c r="B7394" s="65"/>
      <c r="C7394" s="65"/>
      <c r="D7394" s="65"/>
      <c r="E7394" s="65"/>
      <c r="F7394" s="65"/>
      <c r="G7394" s="129"/>
    </row>
    <row r="7395" spans="1:7">
      <c r="A7395" s="65"/>
      <c r="B7395" s="65"/>
      <c r="C7395" s="65"/>
      <c r="D7395" s="65"/>
      <c r="E7395" s="65"/>
      <c r="F7395" s="65"/>
      <c r="G7395" s="129"/>
    </row>
    <row r="7396" spans="1:7">
      <c r="A7396" s="65"/>
      <c r="B7396" s="65"/>
      <c r="C7396" s="65"/>
      <c r="D7396" s="65"/>
      <c r="E7396" s="65"/>
      <c r="F7396" s="65"/>
      <c r="G7396" s="129"/>
    </row>
    <row r="7397" spans="1:7">
      <c r="A7397" s="65"/>
      <c r="B7397" s="65"/>
      <c r="C7397" s="65"/>
      <c r="D7397" s="65"/>
      <c r="E7397" s="65"/>
      <c r="F7397" s="65"/>
      <c r="G7397" s="129"/>
    </row>
    <row r="7398" spans="1:7">
      <c r="A7398" s="65"/>
      <c r="B7398" s="65"/>
      <c r="C7398" s="65"/>
      <c r="D7398" s="65"/>
      <c r="E7398" s="65"/>
      <c r="F7398" s="65"/>
      <c r="G7398" s="129"/>
    </row>
    <row r="7399" spans="1:7">
      <c r="A7399" s="65"/>
      <c r="B7399" s="65"/>
      <c r="C7399" s="65"/>
      <c r="D7399" s="65"/>
      <c r="E7399" s="65"/>
      <c r="F7399" s="65"/>
      <c r="G7399" s="129"/>
    </row>
    <row r="7400" spans="1:7">
      <c r="A7400" s="65"/>
      <c r="B7400" s="65"/>
      <c r="C7400" s="65"/>
      <c r="D7400" s="65"/>
      <c r="E7400" s="65"/>
      <c r="F7400" s="65"/>
      <c r="G7400" s="129"/>
    </row>
    <row r="7401" spans="1:7">
      <c r="A7401" s="65"/>
      <c r="B7401" s="65"/>
      <c r="C7401" s="65"/>
      <c r="D7401" s="65"/>
      <c r="E7401" s="65"/>
      <c r="F7401" s="65"/>
      <c r="G7401" s="129"/>
    </row>
    <row r="7402" spans="1:7">
      <c r="A7402" s="65"/>
      <c r="B7402" s="65"/>
      <c r="C7402" s="65"/>
      <c r="D7402" s="65"/>
      <c r="E7402" s="65"/>
      <c r="F7402" s="65"/>
      <c r="G7402" s="129"/>
    </row>
    <row r="7403" spans="1:7">
      <c r="A7403" s="65"/>
      <c r="B7403" s="65"/>
      <c r="C7403" s="65"/>
      <c r="D7403" s="65"/>
      <c r="E7403" s="65"/>
      <c r="F7403" s="65"/>
      <c r="G7403" s="129"/>
    </row>
    <row r="7404" spans="1:7">
      <c r="A7404" s="65"/>
      <c r="B7404" s="65"/>
      <c r="C7404" s="65"/>
      <c r="D7404" s="65"/>
      <c r="E7404" s="65"/>
      <c r="F7404" s="65"/>
      <c r="G7404" s="129"/>
    </row>
    <row r="7405" spans="1:7">
      <c r="A7405" s="65"/>
      <c r="B7405" s="65"/>
      <c r="C7405" s="65"/>
      <c r="D7405" s="65"/>
      <c r="E7405" s="65"/>
      <c r="F7405" s="65"/>
      <c r="G7405" s="129"/>
    </row>
    <row r="7406" spans="1:7">
      <c r="A7406" s="65"/>
      <c r="B7406" s="65"/>
      <c r="C7406" s="65"/>
      <c r="D7406" s="65"/>
      <c r="E7406" s="65"/>
      <c r="F7406" s="65"/>
      <c r="G7406" s="129"/>
    </row>
    <row r="7407" spans="1:7">
      <c r="A7407" s="65"/>
      <c r="B7407" s="65"/>
      <c r="C7407" s="65"/>
      <c r="D7407" s="65"/>
      <c r="E7407" s="65"/>
      <c r="F7407" s="65"/>
      <c r="G7407" s="129"/>
    </row>
    <row r="7408" spans="1:7">
      <c r="A7408" s="65"/>
      <c r="B7408" s="65"/>
      <c r="C7408" s="65"/>
      <c r="D7408" s="65"/>
      <c r="E7408" s="65"/>
      <c r="F7408" s="65"/>
      <c r="G7408" s="129"/>
    </row>
    <row r="7409" spans="1:7">
      <c r="A7409" s="65"/>
      <c r="B7409" s="65"/>
      <c r="C7409" s="65"/>
      <c r="D7409" s="65"/>
      <c r="E7409" s="65"/>
      <c r="F7409" s="65"/>
      <c r="G7409" s="129"/>
    </row>
    <row r="7410" spans="1:7">
      <c r="A7410" s="65"/>
      <c r="B7410" s="65"/>
      <c r="C7410" s="65"/>
      <c r="D7410" s="65"/>
      <c r="E7410" s="65"/>
      <c r="F7410" s="65"/>
      <c r="G7410" s="129"/>
    </row>
    <row r="7411" spans="1:7">
      <c r="A7411" s="65"/>
      <c r="B7411" s="65"/>
      <c r="C7411" s="65"/>
      <c r="D7411" s="65"/>
      <c r="E7411" s="65"/>
      <c r="F7411" s="65"/>
      <c r="G7411" s="129"/>
    </row>
    <row r="7412" spans="1:7">
      <c r="A7412" s="65"/>
      <c r="B7412" s="65"/>
      <c r="C7412" s="65"/>
      <c r="D7412" s="65"/>
      <c r="E7412" s="65"/>
      <c r="F7412" s="65"/>
      <c r="G7412" s="129"/>
    </row>
    <row r="7413" spans="1:7">
      <c r="A7413" s="65"/>
      <c r="B7413" s="65"/>
      <c r="C7413" s="65"/>
      <c r="D7413" s="65"/>
      <c r="E7413" s="65"/>
      <c r="F7413" s="65"/>
      <c r="G7413" s="129"/>
    </row>
    <row r="7414" spans="1:7">
      <c r="A7414" s="65"/>
      <c r="B7414" s="65"/>
      <c r="C7414" s="65"/>
      <c r="D7414" s="65"/>
      <c r="E7414" s="65"/>
      <c r="F7414" s="65"/>
      <c r="G7414" s="129"/>
    </row>
    <row r="7415" spans="1:7">
      <c r="A7415" s="65"/>
      <c r="B7415" s="65"/>
      <c r="C7415" s="65"/>
      <c r="D7415" s="65"/>
      <c r="E7415" s="65"/>
      <c r="F7415" s="65"/>
      <c r="G7415" s="129"/>
    </row>
    <row r="7416" spans="1:7">
      <c r="A7416" s="65"/>
      <c r="B7416" s="65"/>
      <c r="C7416" s="65"/>
      <c r="D7416" s="65"/>
      <c r="E7416" s="65"/>
      <c r="F7416" s="65"/>
      <c r="G7416" s="129"/>
    </row>
    <row r="7417" spans="1:7">
      <c r="A7417" s="65"/>
      <c r="B7417" s="65"/>
      <c r="C7417" s="65"/>
      <c r="D7417" s="65"/>
      <c r="E7417" s="65"/>
      <c r="F7417" s="65"/>
      <c r="G7417" s="129"/>
    </row>
    <row r="7418" spans="1:7">
      <c r="A7418" s="65"/>
      <c r="B7418" s="65"/>
      <c r="C7418" s="65"/>
      <c r="D7418" s="65"/>
      <c r="E7418" s="65"/>
      <c r="F7418" s="65"/>
      <c r="G7418" s="129"/>
    </row>
    <row r="7419" spans="1:7">
      <c r="A7419" s="65"/>
      <c r="B7419" s="65"/>
      <c r="C7419" s="65"/>
      <c r="D7419" s="65"/>
      <c r="E7419" s="65"/>
      <c r="F7419" s="65"/>
      <c r="G7419" s="129"/>
    </row>
    <row r="7420" spans="1:7">
      <c r="A7420" s="65"/>
      <c r="B7420" s="65"/>
      <c r="C7420" s="65"/>
      <c r="D7420" s="65"/>
      <c r="E7420" s="65"/>
      <c r="F7420" s="65"/>
      <c r="G7420" s="129"/>
    </row>
    <row r="7421" spans="1:7">
      <c r="A7421" s="65"/>
      <c r="B7421" s="65"/>
      <c r="C7421" s="65"/>
      <c r="D7421" s="65"/>
      <c r="E7421" s="65"/>
      <c r="F7421" s="65"/>
      <c r="G7421" s="129"/>
    </row>
    <row r="7422" spans="1:7">
      <c r="A7422" s="65"/>
      <c r="B7422" s="65"/>
      <c r="C7422" s="65"/>
      <c r="D7422" s="65"/>
      <c r="E7422" s="65"/>
      <c r="F7422" s="65"/>
      <c r="G7422" s="129"/>
    </row>
    <row r="7423" spans="1:7">
      <c r="A7423" s="65"/>
      <c r="B7423" s="65"/>
      <c r="C7423" s="65"/>
      <c r="D7423" s="65"/>
      <c r="E7423" s="65"/>
      <c r="F7423" s="65"/>
      <c r="G7423" s="129"/>
    </row>
    <row r="7424" spans="1:7">
      <c r="A7424" s="65"/>
      <c r="B7424" s="65"/>
      <c r="C7424" s="65"/>
      <c r="D7424" s="65"/>
      <c r="E7424" s="65"/>
      <c r="F7424" s="65"/>
      <c r="G7424" s="129"/>
    </row>
    <row r="7425" spans="1:7">
      <c r="A7425" s="65"/>
      <c r="B7425" s="65"/>
      <c r="C7425" s="65"/>
      <c r="D7425" s="65"/>
      <c r="E7425" s="65"/>
      <c r="F7425" s="65"/>
      <c r="G7425" s="129"/>
    </row>
    <row r="7426" spans="1:7">
      <c r="A7426" s="65"/>
      <c r="B7426" s="65"/>
      <c r="C7426" s="65"/>
      <c r="D7426" s="65"/>
      <c r="E7426" s="65"/>
      <c r="F7426" s="65"/>
      <c r="G7426" s="129"/>
    </row>
    <row r="7427" spans="1:7">
      <c r="A7427" s="65"/>
      <c r="B7427" s="65"/>
      <c r="C7427" s="65"/>
      <c r="D7427" s="65"/>
      <c r="E7427" s="65"/>
      <c r="F7427" s="65"/>
      <c r="G7427" s="129"/>
    </row>
    <row r="7428" spans="1:7">
      <c r="A7428" s="65"/>
      <c r="B7428" s="65"/>
      <c r="C7428" s="65"/>
      <c r="D7428" s="65"/>
      <c r="E7428" s="65"/>
      <c r="F7428" s="65"/>
      <c r="G7428" s="129"/>
    </row>
    <row r="7429" spans="1:7">
      <c r="A7429" s="65"/>
      <c r="B7429" s="65"/>
      <c r="C7429" s="65"/>
      <c r="D7429" s="65"/>
      <c r="E7429" s="65"/>
      <c r="F7429" s="65"/>
      <c r="G7429" s="129"/>
    </row>
    <row r="7430" spans="1:7">
      <c r="A7430" s="65"/>
      <c r="B7430" s="65"/>
      <c r="C7430" s="65"/>
      <c r="D7430" s="65"/>
      <c r="E7430" s="65"/>
      <c r="F7430" s="65"/>
      <c r="G7430" s="129"/>
    </row>
    <row r="7431" spans="1:7">
      <c r="A7431" s="65"/>
      <c r="B7431" s="65"/>
      <c r="C7431" s="65"/>
      <c r="D7431" s="65"/>
      <c r="E7431" s="65"/>
      <c r="F7431" s="65"/>
      <c r="G7431" s="129"/>
    </row>
    <row r="7432" spans="1:7">
      <c r="A7432" s="65"/>
      <c r="B7432" s="65"/>
      <c r="C7432" s="65"/>
      <c r="D7432" s="65"/>
      <c r="E7432" s="65"/>
      <c r="F7432" s="65"/>
      <c r="G7432" s="129"/>
    </row>
    <row r="7433" spans="1:7">
      <c r="A7433" s="65"/>
      <c r="B7433" s="65"/>
      <c r="C7433" s="65"/>
      <c r="D7433" s="65"/>
      <c r="E7433" s="65"/>
      <c r="F7433" s="65"/>
      <c r="G7433" s="129"/>
    </row>
    <row r="7434" spans="1:7">
      <c r="A7434" s="65"/>
      <c r="B7434" s="65"/>
      <c r="C7434" s="65"/>
      <c r="D7434" s="65"/>
      <c r="E7434" s="65"/>
      <c r="F7434" s="65"/>
      <c r="G7434" s="129"/>
    </row>
    <row r="7435" spans="1:7">
      <c r="A7435" s="65"/>
      <c r="B7435" s="65"/>
      <c r="C7435" s="65"/>
      <c r="D7435" s="65"/>
      <c r="E7435" s="65"/>
      <c r="F7435" s="65"/>
      <c r="G7435" s="129"/>
    </row>
    <row r="7436" spans="1:7">
      <c r="A7436" s="65"/>
      <c r="B7436" s="65"/>
      <c r="C7436" s="65"/>
      <c r="D7436" s="65"/>
      <c r="E7436" s="65"/>
      <c r="F7436" s="65"/>
      <c r="G7436" s="129"/>
    </row>
    <row r="7437" spans="1:7">
      <c r="A7437" s="65"/>
      <c r="B7437" s="65"/>
      <c r="C7437" s="65"/>
      <c r="D7437" s="65"/>
      <c r="E7437" s="65"/>
      <c r="F7437" s="65"/>
      <c r="G7437" s="129"/>
    </row>
    <row r="7438" spans="1:7">
      <c r="A7438" s="65"/>
      <c r="B7438" s="65"/>
      <c r="C7438" s="65"/>
      <c r="D7438" s="65"/>
      <c r="E7438" s="65"/>
      <c r="F7438" s="65"/>
      <c r="G7438" s="129"/>
    </row>
    <row r="7439" spans="1:7">
      <c r="A7439" s="65"/>
      <c r="B7439" s="65"/>
      <c r="C7439" s="65"/>
      <c r="D7439" s="65"/>
      <c r="E7439" s="65"/>
      <c r="F7439" s="65"/>
      <c r="G7439" s="129"/>
    </row>
    <row r="7440" spans="1:7">
      <c r="A7440" s="65"/>
      <c r="B7440" s="65"/>
      <c r="C7440" s="65"/>
      <c r="D7440" s="65"/>
      <c r="E7440" s="65"/>
      <c r="F7440" s="65"/>
      <c r="G7440" s="129"/>
    </row>
    <row r="7441" spans="1:7">
      <c r="A7441" s="65"/>
      <c r="B7441" s="65"/>
      <c r="C7441" s="65"/>
      <c r="D7441" s="65"/>
      <c r="E7441" s="65"/>
      <c r="F7441" s="65"/>
      <c r="G7441" s="129"/>
    </row>
    <row r="7442" spans="1:7">
      <c r="A7442" s="65"/>
      <c r="B7442" s="65"/>
      <c r="C7442" s="65"/>
      <c r="D7442" s="65"/>
      <c r="E7442" s="65"/>
      <c r="F7442" s="65"/>
      <c r="G7442" s="129"/>
    </row>
    <row r="7443" spans="1:7">
      <c r="A7443" s="65"/>
      <c r="B7443" s="65"/>
      <c r="C7443" s="65"/>
      <c r="D7443" s="65"/>
      <c r="E7443" s="65"/>
      <c r="F7443" s="65"/>
      <c r="G7443" s="129"/>
    </row>
    <row r="7444" spans="1:7">
      <c r="A7444" s="65"/>
      <c r="B7444" s="65"/>
      <c r="C7444" s="65"/>
      <c r="D7444" s="65"/>
      <c r="E7444" s="65"/>
      <c r="F7444" s="65"/>
      <c r="G7444" s="129"/>
    </row>
    <row r="7445" spans="1:7">
      <c r="A7445" s="65"/>
      <c r="B7445" s="65"/>
      <c r="C7445" s="65"/>
      <c r="D7445" s="65"/>
      <c r="E7445" s="65"/>
      <c r="F7445" s="65"/>
      <c r="G7445" s="129"/>
    </row>
    <row r="7446" spans="1:7">
      <c r="A7446" s="65"/>
      <c r="B7446" s="65"/>
      <c r="C7446" s="65"/>
      <c r="D7446" s="65"/>
      <c r="E7446" s="65"/>
      <c r="F7446" s="65"/>
      <c r="G7446" s="129"/>
    </row>
    <row r="7447" spans="1:7">
      <c r="A7447" s="65"/>
      <c r="B7447" s="65"/>
      <c r="C7447" s="65"/>
      <c r="D7447" s="65"/>
      <c r="E7447" s="65"/>
      <c r="F7447" s="65"/>
      <c r="G7447" s="129"/>
    </row>
    <row r="7448" spans="1:7">
      <c r="A7448" s="65"/>
      <c r="B7448" s="65"/>
      <c r="C7448" s="65"/>
      <c r="D7448" s="65"/>
      <c r="E7448" s="65"/>
      <c r="F7448" s="65"/>
      <c r="G7448" s="129"/>
    </row>
    <row r="7449" spans="1:7">
      <c r="A7449" s="65"/>
      <c r="B7449" s="65"/>
      <c r="C7449" s="65"/>
      <c r="D7449" s="65"/>
      <c r="E7449" s="65"/>
      <c r="F7449" s="65"/>
      <c r="G7449" s="129"/>
    </row>
    <row r="7450" spans="1:7">
      <c r="A7450" s="65"/>
      <c r="B7450" s="65"/>
      <c r="C7450" s="65"/>
      <c r="D7450" s="65"/>
      <c r="E7450" s="65"/>
      <c r="F7450" s="65"/>
      <c r="G7450" s="129"/>
    </row>
    <row r="7451" spans="1:7">
      <c r="A7451" s="65"/>
      <c r="B7451" s="65"/>
      <c r="C7451" s="65"/>
      <c r="D7451" s="65"/>
      <c r="E7451" s="65"/>
      <c r="F7451" s="65"/>
      <c r="G7451" s="129"/>
    </row>
    <row r="7452" spans="1:7">
      <c r="A7452" s="65"/>
      <c r="B7452" s="65"/>
      <c r="C7452" s="65"/>
      <c r="D7452" s="65"/>
      <c r="E7452" s="65"/>
      <c r="F7452" s="65"/>
      <c r="G7452" s="129"/>
    </row>
    <row r="7453" spans="1:7">
      <c r="A7453" s="65"/>
      <c r="B7453" s="65"/>
      <c r="C7453" s="65"/>
      <c r="D7453" s="65"/>
      <c r="E7453" s="65"/>
      <c r="F7453" s="65"/>
      <c r="G7453" s="129"/>
    </row>
    <row r="7454" spans="1:7">
      <c r="A7454" s="65"/>
      <c r="B7454" s="65"/>
      <c r="C7454" s="65"/>
      <c r="D7454" s="65"/>
      <c r="E7454" s="65"/>
      <c r="F7454" s="65"/>
      <c r="G7454" s="129"/>
    </row>
    <row r="7455" spans="1:7">
      <c r="A7455" s="65"/>
      <c r="B7455" s="65"/>
      <c r="C7455" s="65"/>
      <c r="D7455" s="65"/>
      <c r="E7455" s="65"/>
      <c r="F7455" s="65"/>
      <c r="G7455" s="129"/>
    </row>
    <row r="7456" spans="1:7">
      <c r="A7456" s="65"/>
      <c r="B7456" s="65"/>
      <c r="C7456" s="65"/>
      <c r="D7456" s="65"/>
      <c r="E7456" s="65"/>
      <c r="F7456" s="65"/>
      <c r="G7456" s="129"/>
    </row>
    <row r="7457" spans="1:7">
      <c r="A7457" s="65"/>
      <c r="B7457" s="65"/>
      <c r="C7457" s="65"/>
      <c r="D7457" s="65"/>
      <c r="E7457" s="65"/>
      <c r="F7457" s="65"/>
      <c r="G7457" s="129"/>
    </row>
    <row r="7458" spans="1:7">
      <c r="A7458" s="65"/>
      <c r="B7458" s="65"/>
      <c r="C7458" s="65"/>
      <c r="D7458" s="65"/>
      <c r="E7458" s="65"/>
      <c r="F7458" s="65"/>
      <c r="G7458" s="129"/>
    </row>
    <row r="7459" spans="1:7">
      <c r="A7459" s="65"/>
      <c r="B7459" s="65"/>
      <c r="C7459" s="65"/>
      <c r="D7459" s="65"/>
      <c r="E7459" s="65"/>
      <c r="F7459" s="65"/>
      <c r="G7459" s="129"/>
    </row>
    <row r="7460" spans="1:7">
      <c r="A7460" s="65"/>
      <c r="B7460" s="65"/>
      <c r="C7460" s="65"/>
      <c r="D7460" s="65"/>
      <c r="E7460" s="65"/>
      <c r="F7460" s="65"/>
      <c r="G7460" s="129"/>
    </row>
    <row r="7461" spans="1:7">
      <c r="A7461" s="65"/>
      <c r="B7461" s="65"/>
      <c r="C7461" s="65"/>
      <c r="D7461" s="65"/>
      <c r="E7461" s="65"/>
      <c r="F7461" s="65"/>
      <c r="G7461" s="129"/>
    </row>
    <row r="7462" spans="1:7">
      <c r="A7462" s="65"/>
      <c r="B7462" s="65"/>
      <c r="C7462" s="65"/>
      <c r="D7462" s="65"/>
      <c r="E7462" s="65"/>
      <c r="F7462" s="65"/>
      <c r="G7462" s="129"/>
    </row>
    <row r="7463" spans="1:7">
      <c r="A7463" s="65"/>
      <c r="B7463" s="65"/>
      <c r="C7463" s="65"/>
      <c r="D7463" s="65"/>
      <c r="E7463" s="65"/>
      <c r="F7463" s="65"/>
      <c r="G7463" s="129"/>
    </row>
    <row r="7464" spans="1:7">
      <c r="A7464" s="65"/>
      <c r="B7464" s="65"/>
      <c r="C7464" s="65"/>
      <c r="D7464" s="65"/>
      <c r="E7464" s="65"/>
      <c r="F7464" s="65"/>
      <c r="G7464" s="129"/>
    </row>
    <row r="7465" spans="1:7">
      <c r="A7465" s="65"/>
      <c r="B7465" s="65"/>
      <c r="C7465" s="65"/>
      <c r="D7465" s="65"/>
      <c r="E7465" s="65"/>
      <c r="F7465" s="65"/>
      <c r="G7465" s="129"/>
    </row>
    <row r="7466" spans="1:7">
      <c r="A7466" s="65"/>
      <c r="B7466" s="65"/>
      <c r="C7466" s="65"/>
      <c r="D7466" s="65"/>
      <c r="E7466" s="65"/>
      <c r="F7466" s="65"/>
      <c r="G7466" s="129"/>
    </row>
    <row r="7467" spans="1:7">
      <c r="A7467" s="65"/>
      <c r="B7467" s="65"/>
      <c r="C7467" s="65"/>
      <c r="D7467" s="65"/>
      <c r="E7467" s="65"/>
      <c r="F7467" s="65"/>
      <c r="G7467" s="129"/>
    </row>
    <row r="7468" spans="1:7">
      <c r="A7468" s="65"/>
      <c r="B7468" s="65"/>
      <c r="C7468" s="65"/>
      <c r="D7468" s="65"/>
      <c r="E7468" s="65"/>
      <c r="F7468" s="65"/>
      <c r="G7468" s="129"/>
    </row>
    <row r="7469" spans="1:7">
      <c r="A7469" s="65"/>
      <c r="B7469" s="65"/>
      <c r="C7469" s="65"/>
      <c r="D7469" s="65"/>
      <c r="E7469" s="65"/>
      <c r="F7469" s="65"/>
      <c r="G7469" s="129"/>
    </row>
    <row r="7470" spans="1:7">
      <c r="A7470" s="65"/>
      <c r="B7470" s="65"/>
      <c r="C7470" s="65"/>
      <c r="D7470" s="65"/>
      <c r="E7470" s="65"/>
      <c r="F7470" s="65"/>
      <c r="G7470" s="129"/>
    </row>
    <row r="7471" spans="1:7">
      <c r="A7471" s="65"/>
      <c r="B7471" s="65"/>
      <c r="C7471" s="65"/>
      <c r="D7471" s="65"/>
      <c r="E7471" s="65"/>
      <c r="F7471" s="65"/>
      <c r="G7471" s="129"/>
    </row>
    <row r="7472" spans="1:7">
      <c r="A7472" s="65"/>
      <c r="B7472" s="65"/>
      <c r="C7472" s="65"/>
      <c r="D7472" s="65"/>
      <c r="E7472" s="65"/>
      <c r="F7472" s="65"/>
      <c r="G7472" s="129"/>
    </row>
    <row r="7473" spans="1:7">
      <c r="A7473" s="65"/>
      <c r="B7473" s="65"/>
      <c r="C7473" s="65"/>
      <c r="D7473" s="65"/>
      <c r="E7473" s="65"/>
      <c r="F7473" s="65"/>
      <c r="G7473" s="129"/>
    </row>
    <row r="7474" spans="1:7">
      <c r="A7474" s="65"/>
      <c r="B7474" s="65"/>
      <c r="C7474" s="65"/>
      <c r="D7474" s="65"/>
      <c r="E7474" s="65"/>
      <c r="F7474" s="65"/>
      <c r="G7474" s="129"/>
    </row>
    <row r="7475" spans="1:7">
      <c r="A7475" s="65"/>
      <c r="B7475" s="65"/>
      <c r="C7475" s="65"/>
      <c r="D7475" s="65"/>
      <c r="E7475" s="65"/>
      <c r="F7475" s="65"/>
      <c r="G7475" s="129"/>
    </row>
    <row r="7476" spans="1:7">
      <c r="A7476" s="65"/>
      <c r="B7476" s="65"/>
      <c r="C7476" s="65"/>
      <c r="D7476" s="65"/>
      <c r="E7476" s="65"/>
      <c r="F7476" s="65"/>
      <c r="G7476" s="129"/>
    </row>
    <row r="7477" spans="1:7">
      <c r="A7477" s="65"/>
      <c r="B7477" s="65"/>
      <c r="C7477" s="65"/>
      <c r="D7477" s="65"/>
      <c r="E7477" s="65"/>
      <c r="F7477" s="65"/>
      <c r="G7477" s="129"/>
    </row>
    <row r="7478" spans="1:7">
      <c r="A7478" s="65"/>
      <c r="B7478" s="65"/>
      <c r="C7478" s="65"/>
      <c r="D7478" s="65"/>
      <c r="E7478" s="65"/>
      <c r="F7478" s="65"/>
      <c r="G7478" s="129"/>
    </row>
    <row r="7479" spans="1:7">
      <c r="A7479" s="65"/>
      <c r="B7479" s="65"/>
      <c r="C7479" s="65"/>
      <c r="D7479" s="65"/>
      <c r="E7479" s="65"/>
      <c r="F7479" s="65"/>
      <c r="G7479" s="129"/>
    </row>
    <row r="7480" spans="1:7">
      <c r="A7480" s="65"/>
      <c r="B7480" s="65"/>
      <c r="C7480" s="65"/>
      <c r="D7480" s="65"/>
      <c r="E7480" s="65"/>
      <c r="F7480" s="65"/>
      <c r="G7480" s="129"/>
    </row>
    <row r="7481" spans="1:7">
      <c r="A7481" s="65"/>
      <c r="B7481" s="65"/>
      <c r="C7481" s="65"/>
      <c r="D7481" s="65"/>
      <c r="E7481" s="65"/>
      <c r="F7481" s="65"/>
      <c r="G7481" s="129"/>
    </row>
    <row r="7482" spans="1:7">
      <c r="A7482" s="65"/>
      <c r="B7482" s="65"/>
      <c r="C7482" s="65"/>
      <c r="D7482" s="65"/>
      <c r="E7482" s="65"/>
      <c r="F7482" s="65"/>
      <c r="G7482" s="129"/>
    </row>
    <row r="7483" spans="1:7">
      <c r="A7483" s="65"/>
      <c r="B7483" s="65"/>
      <c r="C7483" s="65"/>
      <c r="D7483" s="65"/>
      <c r="E7483" s="65"/>
      <c r="F7483" s="65"/>
      <c r="G7483" s="129"/>
    </row>
    <row r="7484" spans="1:7">
      <c r="A7484" s="65"/>
      <c r="B7484" s="65"/>
      <c r="C7484" s="65"/>
      <c r="D7484" s="65"/>
      <c r="E7484" s="65"/>
      <c r="F7484" s="65"/>
      <c r="G7484" s="129"/>
    </row>
    <row r="7485" spans="1:7">
      <c r="A7485" s="65"/>
      <c r="B7485" s="65"/>
      <c r="C7485" s="65"/>
      <c r="D7485" s="65"/>
      <c r="E7485" s="65"/>
      <c r="F7485" s="65"/>
      <c r="G7485" s="129"/>
    </row>
    <row r="7486" spans="1:7">
      <c r="A7486" s="65"/>
      <c r="B7486" s="65"/>
      <c r="C7486" s="65"/>
      <c r="D7486" s="65"/>
      <c r="E7486" s="65"/>
      <c r="F7486" s="65"/>
      <c r="G7486" s="129"/>
    </row>
    <row r="7487" spans="1:7">
      <c r="A7487" s="65"/>
      <c r="B7487" s="65"/>
      <c r="C7487" s="65"/>
      <c r="D7487" s="65"/>
      <c r="E7487" s="65"/>
      <c r="F7487" s="65"/>
      <c r="G7487" s="129"/>
    </row>
    <row r="7488" spans="1:7">
      <c r="A7488" s="65"/>
      <c r="B7488" s="65"/>
      <c r="C7488" s="65"/>
      <c r="D7488" s="65"/>
      <c r="E7488" s="65"/>
      <c r="F7488" s="65"/>
      <c r="G7488" s="129"/>
    </row>
    <row r="7489" spans="1:7">
      <c r="A7489" s="65"/>
      <c r="B7489" s="65"/>
      <c r="C7489" s="65"/>
      <c r="D7489" s="65"/>
      <c r="E7489" s="65"/>
      <c r="F7489" s="65"/>
      <c r="G7489" s="129"/>
    </row>
    <row r="7490" spans="1:7">
      <c r="A7490" s="65"/>
      <c r="B7490" s="65"/>
      <c r="C7490" s="65"/>
      <c r="D7490" s="65"/>
      <c r="E7490" s="65"/>
      <c r="F7490" s="65"/>
      <c r="G7490" s="129"/>
    </row>
    <row r="7491" spans="1:7">
      <c r="A7491" s="65"/>
      <c r="B7491" s="65"/>
      <c r="C7491" s="65"/>
      <c r="D7491" s="65"/>
      <c r="E7491" s="65"/>
      <c r="F7491" s="65"/>
      <c r="G7491" s="129"/>
    </row>
    <row r="7492" spans="1:7">
      <c r="A7492" s="65"/>
      <c r="B7492" s="65"/>
      <c r="C7492" s="65"/>
      <c r="D7492" s="65"/>
      <c r="E7492" s="65"/>
      <c r="F7492" s="65"/>
      <c r="G7492" s="129"/>
    </row>
    <row r="7493" spans="1:7">
      <c r="A7493" s="65"/>
      <c r="B7493" s="65"/>
      <c r="C7493" s="65"/>
      <c r="D7493" s="65"/>
      <c r="E7493" s="65"/>
      <c r="F7493" s="65"/>
      <c r="G7493" s="129"/>
    </row>
    <row r="7494" spans="1:7">
      <c r="A7494" s="65"/>
      <c r="B7494" s="65"/>
      <c r="C7494" s="65"/>
      <c r="D7494" s="65"/>
      <c r="E7494" s="65"/>
      <c r="F7494" s="65"/>
      <c r="G7494" s="129"/>
    </row>
    <row r="7495" spans="1:7">
      <c r="A7495" s="65"/>
      <c r="B7495" s="65"/>
      <c r="C7495" s="65"/>
      <c r="D7495" s="65"/>
      <c r="E7495" s="65"/>
      <c r="F7495" s="65"/>
      <c r="G7495" s="129"/>
    </row>
    <row r="7496" spans="1:7">
      <c r="A7496" s="65"/>
      <c r="B7496" s="65"/>
      <c r="C7496" s="65"/>
      <c r="D7496" s="65"/>
      <c r="E7496" s="65"/>
      <c r="F7496" s="65"/>
      <c r="G7496" s="129"/>
    </row>
    <row r="7497" spans="1:7">
      <c r="A7497" s="65"/>
      <c r="B7497" s="65"/>
      <c r="C7497" s="65"/>
      <c r="D7497" s="65"/>
      <c r="E7497" s="65"/>
      <c r="F7497" s="65"/>
      <c r="G7497" s="129"/>
    </row>
    <row r="7498" spans="1:7">
      <c r="A7498" s="65"/>
      <c r="B7498" s="65"/>
      <c r="C7498" s="65"/>
      <c r="D7498" s="65"/>
      <c r="E7498" s="65"/>
      <c r="F7498" s="65"/>
      <c r="G7498" s="129"/>
    </row>
    <row r="7499" spans="1:7">
      <c r="A7499" s="65"/>
      <c r="B7499" s="65"/>
      <c r="C7499" s="65"/>
      <c r="D7499" s="65"/>
      <c r="E7499" s="65"/>
      <c r="F7499" s="65"/>
      <c r="G7499" s="129"/>
    </row>
    <row r="7500" spans="1:7">
      <c r="A7500" s="65"/>
      <c r="B7500" s="65"/>
      <c r="C7500" s="65"/>
      <c r="D7500" s="65"/>
      <c r="E7500" s="65"/>
      <c r="F7500" s="65"/>
      <c r="G7500" s="129"/>
    </row>
    <row r="7501" spans="1:7">
      <c r="A7501" s="65"/>
      <c r="B7501" s="65"/>
      <c r="C7501" s="65"/>
      <c r="D7501" s="65"/>
      <c r="E7501" s="65"/>
      <c r="F7501" s="65"/>
      <c r="G7501" s="129"/>
    </row>
    <row r="7502" spans="1:7">
      <c r="A7502" s="65"/>
      <c r="B7502" s="65"/>
      <c r="C7502" s="65"/>
      <c r="D7502" s="65"/>
      <c r="E7502" s="65"/>
      <c r="F7502" s="65"/>
      <c r="G7502" s="129"/>
    </row>
    <row r="7503" spans="1:7">
      <c r="A7503" s="65"/>
      <c r="B7503" s="65"/>
      <c r="C7503" s="65"/>
      <c r="D7503" s="65"/>
      <c r="E7503" s="65"/>
      <c r="F7503" s="65"/>
      <c r="G7503" s="129"/>
    </row>
    <row r="7504" spans="1:7">
      <c r="A7504" s="65"/>
      <c r="B7504" s="65"/>
      <c r="C7504" s="65"/>
      <c r="D7504" s="65"/>
      <c r="E7504" s="65"/>
      <c r="F7504" s="65"/>
      <c r="G7504" s="129"/>
    </row>
    <row r="7505" spans="1:7">
      <c r="A7505" s="65"/>
      <c r="B7505" s="65"/>
      <c r="C7505" s="65"/>
      <c r="D7505" s="65"/>
      <c r="E7505" s="65"/>
      <c r="F7505" s="65"/>
      <c r="G7505" s="129"/>
    </row>
    <row r="7506" spans="1:7">
      <c r="A7506" s="65"/>
      <c r="B7506" s="65"/>
      <c r="C7506" s="65"/>
      <c r="D7506" s="65"/>
      <c r="E7506" s="65"/>
      <c r="F7506" s="65"/>
      <c r="G7506" s="129"/>
    </row>
    <row r="7507" spans="1:7">
      <c r="A7507" s="65"/>
      <c r="B7507" s="65"/>
      <c r="C7507" s="65"/>
      <c r="D7507" s="65"/>
      <c r="E7507" s="65"/>
      <c r="F7507" s="65"/>
      <c r="G7507" s="129"/>
    </row>
    <row r="7508" spans="1:7">
      <c r="A7508" s="65"/>
      <c r="B7508" s="65"/>
      <c r="C7508" s="65"/>
      <c r="D7508" s="65"/>
      <c r="E7508" s="65"/>
      <c r="F7508" s="65"/>
      <c r="G7508" s="129"/>
    </row>
    <row r="7509" spans="1:7">
      <c r="A7509" s="65"/>
      <c r="B7509" s="65"/>
      <c r="C7509" s="65"/>
      <c r="D7509" s="65"/>
      <c r="E7509" s="65"/>
      <c r="F7509" s="65"/>
      <c r="G7509" s="129"/>
    </row>
    <row r="7510" spans="1:7">
      <c r="A7510" s="65"/>
      <c r="B7510" s="65"/>
      <c r="C7510" s="65"/>
      <c r="D7510" s="65"/>
      <c r="E7510" s="65"/>
      <c r="F7510" s="65"/>
      <c r="G7510" s="129"/>
    </row>
    <row r="7511" spans="1:7">
      <c r="A7511" s="65"/>
      <c r="B7511" s="65"/>
      <c r="C7511" s="65"/>
      <c r="D7511" s="65"/>
      <c r="E7511" s="65"/>
      <c r="F7511" s="65"/>
      <c r="G7511" s="129"/>
    </row>
    <row r="7512" spans="1:7">
      <c r="A7512" s="65"/>
      <c r="B7512" s="65"/>
      <c r="C7512" s="65"/>
      <c r="D7512" s="65"/>
      <c r="E7512" s="65"/>
      <c r="F7512" s="65"/>
      <c r="G7512" s="129"/>
    </row>
    <row r="7513" spans="1:7">
      <c r="A7513" s="65"/>
      <c r="B7513" s="65"/>
      <c r="C7513" s="65"/>
      <c r="D7513" s="65"/>
      <c r="E7513" s="65"/>
      <c r="F7513" s="65"/>
      <c r="G7513" s="129"/>
    </row>
    <row r="7514" spans="1:7">
      <c r="A7514" s="65"/>
      <c r="B7514" s="65"/>
      <c r="C7514" s="65"/>
      <c r="D7514" s="65"/>
      <c r="E7514" s="65"/>
      <c r="F7514" s="65"/>
      <c r="G7514" s="129"/>
    </row>
    <row r="7515" spans="1:7">
      <c r="A7515" s="65"/>
      <c r="B7515" s="65"/>
      <c r="C7515" s="65"/>
      <c r="D7515" s="65"/>
      <c r="E7515" s="65"/>
      <c r="F7515" s="65"/>
      <c r="G7515" s="129"/>
    </row>
    <row r="7516" spans="1:7">
      <c r="A7516" s="65"/>
      <c r="B7516" s="65"/>
      <c r="C7516" s="65"/>
      <c r="D7516" s="65"/>
      <c r="E7516" s="65"/>
      <c r="F7516" s="65"/>
      <c r="G7516" s="129"/>
    </row>
    <row r="7517" spans="1:7">
      <c r="A7517" s="65"/>
      <c r="B7517" s="65"/>
      <c r="C7517" s="65"/>
      <c r="D7517" s="65"/>
      <c r="E7517" s="65"/>
      <c r="F7517" s="65"/>
      <c r="G7517" s="129"/>
    </row>
    <row r="7518" spans="1:7">
      <c r="A7518" s="65"/>
      <c r="B7518" s="65"/>
      <c r="C7518" s="65"/>
      <c r="D7518" s="65"/>
      <c r="E7518" s="65"/>
      <c r="F7518" s="65"/>
      <c r="G7518" s="129"/>
    </row>
    <row r="7519" spans="1:7">
      <c r="A7519" s="65"/>
      <c r="B7519" s="65"/>
      <c r="C7519" s="65"/>
      <c r="D7519" s="65"/>
      <c r="E7519" s="65"/>
      <c r="F7519" s="65"/>
      <c r="G7519" s="129"/>
    </row>
    <row r="7520" spans="1:7">
      <c r="A7520" s="65"/>
      <c r="B7520" s="65"/>
      <c r="C7520" s="65"/>
      <c r="D7520" s="65"/>
      <c r="E7520" s="65"/>
      <c r="F7520" s="65"/>
      <c r="G7520" s="129"/>
    </row>
    <row r="7521" spans="1:7">
      <c r="A7521" s="65"/>
      <c r="B7521" s="65"/>
      <c r="C7521" s="65"/>
      <c r="D7521" s="65"/>
      <c r="E7521" s="65"/>
      <c r="F7521" s="65"/>
      <c r="G7521" s="129"/>
    </row>
    <row r="7522" spans="1:7">
      <c r="A7522" s="65"/>
      <c r="B7522" s="65"/>
      <c r="C7522" s="65"/>
      <c r="D7522" s="65"/>
      <c r="E7522" s="65"/>
      <c r="F7522" s="65"/>
      <c r="G7522" s="129"/>
    </row>
    <row r="7523" spans="1:7">
      <c r="A7523" s="65"/>
      <c r="B7523" s="65"/>
      <c r="C7523" s="65"/>
      <c r="D7523" s="65"/>
      <c r="E7523" s="65"/>
      <c r="F7523" s="65"/>
      <c r="G7523" s="129"/>
    </row>
    <row r="7524" spans="1:7">
      <c r="A7524" s="65"/>
      <c r="B7524" s="65"/>
      <c r="C7524" s="65"/>
      <c r="D7524" s="65"/>
      <c r="E7524" s="65"/>
      <c r="F7524" s="65"/>
      <c r="G7524" s="129"/>
    </row>
    <row r="7525" spans="1:7">
      <c r="A7525" s="65"/>
      <c r="B7525" s="65"/>
      <c r="C7525" s="65"/>
      <c r="D7525" s="65"/>
      <c r="E7525" s="65"/>
      <c r="F7525" s="65"/>
      <c r="G7525" s="129"/>
    </row>
    <row r="7526" spans="1:7">
      <c r="A7526" s="65"/>
      <c r="B7526" s="65"/>
      <c r="C7526" s="65"/>
      <c r="D7526" s="65"/>
      <c r="E7526" s="65"/>
      <c r="F7526" s="65"/>
      <c r="G7526" s="129"/>
    </row>
    <row r="7527" spans="1:7">
      <c r="A7527" s="65"/>
      <c r="B7527" s="65"/>
      <c r="C7527" s="65"/>
      <c r="D7527" s="65"/>
      <c r="E7527" s="65"/>
      <c r="F7527" s="65"/>
      <c r="G7527" s="129"/>
    </row>
    <row r="7528" spans="1:7">
      <c r="A7528" s="65"/>
      <c r="B7528" s="65"/>
      <c r="C7528" s="65"/>
      <c r="D7528" s="65"/>
      <c r="E7528" s="65"/>
      <c r="F7528" s="65"/>
      <c r="G7528" s="129"/>
    </row>
    <row r="7529" spans="1:7">
      <c r="A7529" s="65"/>
      <c r="B7529" s="65"/>
      <c r="C7529" s="65"/>
      <c r="D7529" s="65"/>
      <c r="E7529" s="65"/>
      <c r="F7529" s="65"/>
      <c r="G7529" s="129"/>
    </row>
    <row r="7530" spans="1:7">
      <c r="A7530" s="65"/>
      <c r="B7530" s="65"/>
      <c r="C7530" s="65"/>
      <c r="D7530" s="65"/>
      <c r="E7530" s="65"/>
      <c r="F7530" s="65"/>
      <c r="G7530" s="129"/>
    </row>
    <row r="7531" spans="1:7">
      <c r="A7531" s="65"/>
      <c r="B7531" s="65"/>
      <c r="C7531" s="65"/>
      <c r="D7531" s="65"/>
      <c r="E7531" s="65"/>
      <c r="F7531" s="65"/>
      <c r="G7531" s="129"/>
    </row>
    <row r="7532" spans="1:7">
      <c r="A7532" s="65"/>
      <c r="B7532" s="65"/>
      <c r="C7532" s="65"/>
      <c r="D7532" s="65"/>
      <c r="E7532" s="65"/>
      <c r="F7532" s="65"/>
      <c r="G7532" s="129"/>
    </row>
    <row r="7533" spans="1:7">
      <c r="A7533" s="65"/>
      <c r="B7533" s="65"/>
      <c r="C7533" s="65"/>
      <c r="D7533" s="65"/>
      <c r="E7533" s="65"/>
      <c r="F7533" s="65"/>
      <c r="G7533" s="129"/>
    </row>
    <row r="7534" spans="1:7">
      <c r="A7534" s="65"/>
      <c r="B7534" s="65"/>
      <c r="C7534" s="65"/>
      <c r="D7534" s="65"/>
      <c r="E7534" s="65"/>
      <c r="F7534" s="65"/>
      <c r="G7534" s="129"/>
    </row>
    <row r="7535" spans="1:7">
      <c r="A7535" s="65"/>
      <c r="B7535" s="65"/>
      <c r="C7535" s="65"/>
      <c r="D7535" s="65"/>
      <c r="E7535" s="65"/>
      <c r="F7535" s="65"/>
      <c r="G7535" s="129"/>
    </row>
    <row r="7536" spans="1:7">
      <c r="A7536" s="65"/>
      <c r="B7536" s="65"/>
      <c r="C7536" s="65"/>
      <c r="D7536" s="65"/>
      <c r="E7536" s="65"/>
      <c r="F7536" s="65"/>
      <c r="G7536" s="129"/>
    </row>
    <row r="7537" spans="1:7">
      <c r="A7537" s="65"/>
      <c r="B7537" s="65"/>
      <c r="C7537" s="65"/>
      <c r="D7537" s="65"/>
      <c r="E7537" s="65"/>
      <c r="F7537" s="65"/>
      <c r="G7537" s="129"/>
    </row>
    <row r="7538" spans="1:7">
      <c r="A7538" s="65"/>
      <c r="B7538" s="65"/>
      <c r="C7538" s="65"/>
      <c r="D7538" s="65"/>
      <c r="E7538" s="65"/>
      <c r="F7538" s="65"/>
      <c r="G7538" s="129"/>
    </row>
    <row r="7539" spans="1:7">
      <c r="A7539" s="65"/>
      <c r="B7539" s="65"/>
      <c r="C7539" s="65"/>
      <c r="D7539" s="65"/>
      <c r="E7539" s="65"/>
      <c r="F7539" s="65"/>
      <c r="G7539" s="129"/>
    </row>
    <row r="7540" spans="1:7">
      <c r="A7540" s="65"/>
      <c r="B7540" s="65"/>
      <c r="C7540" s="65"/>
      <c r="D7540" s="65"/>
      <c r="E7540" s="65"/>
      <c r="F7540" s="65"/>
      <c r="G7540" s="129"/>
    </row>
    <row r="7541" spans="1:7">
      <c r="A7541" s="65"/>
      <c r="B7541" s="65"/>
      <c r="C7541" s="65"/>
      <c r="D7541" s="65"/>
      <c r="E7541" s="65"/>
      <c r="F7541" s="65"/>
      <c r="G7541" s="129"/>
    </row>
    <row r="7542" spans="1:7">
      <c r="A7542" s="65"/>
      <c r="B7542" s="65"/>
      <c r="C7542" s="65"/>
      <c r="D7542" s="65"/>
      <c r="E7542" s="65"/>
      <c r="F7542" s="65"/>
      <c r="G7542" s="129"/>
    </row>
    <row r="7543" spans="1:7">
      <c r="A7543" s="65"/>
      <c r="B7543" s="65"/>
      <c r="C7543" s="65"/>
      <c r="D7543" s="65"/>
      <c r="E7543" s="65"/>
      <c r="F7543" s="65"/>
      <c r="G7543" s="129"/>
    </row>
    <row r="7544" spans="1:7">
      <c r="A7544" s="65"/>
      <c r="B7544" s="65"/>
      <c r="C7544" s="65"/>
      <c r="D7544" s="65"/>
      <c r="E7544" s="65"/>
      <c r="F7544" s="65"/>
      <c r="G7544" s="129"/>
    </row>
    <row r="7545" spans="1:7">
      <c r="A7545" s="65"/>
      <c r="B7545" s="65"/>
      <c r="C7545" s="65"/>
      <c r="D7545" s="65"/>
      <c r="E7545" s="65"/>
      <c r="F7545" s="65"/>
      <c r="G7545" s="129"/>
    </row>
    <row r="7546" spans="1:7">
      <c r="A7546" s="65"/>
      <c r="B7546" s="65"/>
      <c r="C7546" s="65"/>
      <c r="D7546" s="65"/>
      <c r="E7546" s="65"/>
      <c r="F7546" s="65"/>
      <c r="G7546" s="129"/>
    </row>
    <row r="7547" spans="1:7">
      <c r="A7547" s="65"/>
      <c r="B7547" s="65"/>
      <c r="C7547" s="65"/>
      <c r="D7547" s="65"/>
      <c r="E7547" s="65"/>
      <c r="F7547" s="65"/>
      <c r="G7547" s="129"/>
    </row>
    <row r="7548" spans="1:7">
      <c r="A7548" s="65"/>
      <c r="B7548" s="65"/>
      <c r="C7548" s="65"/>
      <c r="D7548" s="65"/>
      <c r="E7548" s="65"/>
      <c r="F7548" s="65"/>
      <c r="G7548" s="129"/>
    </row>
    <row r="7549" spans="1:7">
      <c r="A7549" s="65"/>
      <c r="B7549" s="65"/>
      <c r="C7549" s="65"/>
      <c r="D7549" s="65"/>
      <c r="E7549" s="65"/>
      <c r="F7549" s="65"/>
      <c r="G7549" s="129"/>
    </row>
    <row r="7550" spans="1:7">
      <c r="A7550" s="65"/>
      <c r="B7550" s="65"/>
      <c r="C7550" s="65"/>
      <c r="D7550" s="65"/>
      <c r="E7550" s="65"/>
      <c r="F7550" s="65"/>
      <c r="G7550" s="129"/>
    </row>
    <row r="7551" spans="1:7">
      <c r="A7551" s="65"/>
      <c r="B7551" s="65"/>
      <c r="C7551" s="65"/>
      <c r="D7551" s="65"/>
      <c r="E7551" s="65"/>
      <c r="F7551" s="65"/>
      <c r="G7551" s="129"/>
    </row>
    <row r="7552" spans="1:7">
      <c r="A7552" s="65"/>
      <c r="B7552" s="65"/>
      <c r="C7552" s="65"/>
      <c r="D7552" s="65"/>
      <c r="E7552" s="65"/>
      <c r="F7552" s="65"/>
      <c r="G7552" s="129"/>
    </row>
    <row r="7553" spans="1:7">
      <c r="A7553" s="65"/>
      <c r="B7553" s="65"/>
      <c r="C7553" s="65"/>
      <c r="D7553" s="65"/>
      <c r="E7553" s="65"/>
      <c r="F7553" s="65"/>
      <c r="G7553" s="129"/>
    </row>
    <row r="7554" spans="1:7">
      <c r="A7554" s="65"/>
      <c r="B7554" s="65"/>
      <c r="C7554" s="65"/>
      <c r="D7554" s="65"/>
      <c r="E7554" s="65"/>
      <c r="F7554" s="65"/>
      <c r="G7554" s="129"/>
    </row>
    <row r="7555" spans="1:7">
      <c r="A7555" s="65"/>
      <c r="B7555" s="65"/>
      <c r="C7555" s="65"/>
      <c r="D7555" s="65"/>
      <c r="E7555" s="65"/>
      <c r="F7555" s="65"/>
      <c r="G7555" s="129"/>
    </row>
    <row r="7556" spans="1:7">
      <c r="A7556" s="65"/>
      <c r="B7556" s="65"/>
      <c r="C7556" s="65"/>
      <c r="D7556" s="65"/>
      <c r="E7556" s="65"/>
      <c r="F7556" s="65"/>
      <c r="G7556" s="129"/>
    </row>
    <row r="7557" spans="1:7">
      <c r="A7557" s="65"/>
      <c r="B7557" s="65"/>
      <c r="C7557" s="65"/>
      <c r="D7557" s="65"/>
      <c r="E7557" s="65"/>
      <c r="F7557" s="65"/>
      <c r="G7557" s="129"/>
    </row>
    <row r="7558" spans="1:7">
      <c r="A7558" s="65"/>
      <c r="B7558" s="65"/>
      <c r="C7558" s="65"/>
      <c r="D7558" s="65"/>
      <c r="E7558" s="65"/>
      <c r="F7558" s="65"/>
      <c r="G7558" s="129"/>
    </row>
    <row r="7559" spans="1:7">
      <c r="A7559" s="65"/>
      <c r="B7559" s="65"/>
      <c r="C7559" s="65"/>
      <c r="D7559" s="65"/>
      <c r="E7559" s="65"/>
      <c r="F7559" s="65"/>
      <c r="G7559" s="129"/>
    </row>
    <row r="7560" spans="1:7">
      <c r="A7560" s="65"/>
      <c r="B7560" s="65"/>
      <c r="C7560" s="65"/>
      <c r="D7560" s="65"/>
      <c r="E7560" s="65"/>
      <c r="F7560" s="65"/>
      <c r="G7560" s="129"/>
    </row>
    <row r="7561" spans="1:7">
      <c r="A7561" s="65"/>
      <c r="B7561" s="65"/>
      <c r="C7561" s="65"/>
      <c r="D7561" s="65"/>
      <c r="E7561" s="65"/>
      <c r="F7561" s="65"/>
      <c r="G7561" s="129"/>
    </row>
    <row r="7562" spans="1:7">
      <c r="A7562" s="65"/>
      <c r="B7562" s="65"/>
      <c r="C7562" s="65"/>
      <c r="D7562" s="65"/>
      <c r="E7562" s="65"/>
      <c r="F7562" s="65"/>
      <c r="G7562" s="129"/>
    </row>
    <row r="7563" spans="1:7">
      <c r="A7563" s="65"/>
      <c r="B7563" s="65"/>
      <c r="C7563" s="65"/>
      <c r="D7563" s="65"/>
      <c r="E7563" s="65"/>
      <c r="F7563" s="65"/>
      <c r="G7563" s="129"/>
    </row>
    <row r="7564" spans="1:7">
      <c r="A7564" s="65"/>
      <c r="B7564" s="65"/>
      <c r="C7564" s="65"/>
      <c r="D7564" s="65"/>
      <c r="E7564" s="65"/>
      <c r="F7564" s="65"/>
      <c r="G7564" s="129"/>
    </row>
    <row r="7565" spans="1:7">
      <c r="A7565" s="65"/>
      <c r="B7565" s="65"/>
      <c r="C7565" s="65"/>
      <c r="D7565" s="65"/>
      <c r="E7565" s="65"/>
      <c r="F7565" s="65"/>
      <c r="G7565" s="129"/>
    </row>
    <row r="7566" spans="1:7">
      <c r="A7566" s="65"/>
      <c r="B7566" s="65"/>
      <c r="C7566" s="65"/>
      <c r="D7566" s="65"/>
      <c r="E7566" s="65"/>
      <c r="F7566" s="65"/>
      <c r="G7566" s="129"/>
    </row>
    <row r="7567" spans="1:7">
      <c r="A7567" s="65"/>
      <c r="B7567" s="65"/>
      <c r="C7567" s="65"/>
      <c r="D7567" s="65"/>
      <c r="E7567" s="65"/>
      <c r="F7567" s="65"/>
      <c r="G7567" s="129"/>
    </row>
    <row r="7568" spans="1:7">
      <c r="A7568" s="65"/>
      <c r="B7568" s="65"/>
      <c r="C7568" s="65"/>
      <c r="D7568" s="65"/>
      <c r="E7568" s="65"/>
      <c r="F7568" s="65"/>
      <c r="G7568" s="129"/>
    </row>
    <row r="7569" spans="1:7">
      <c r="A7569" s="65"/>
      <c r="B7569" s="65"/>
      <c r="C7569" s="65"/>
      <c r="D7569" s="65"/>
      <c r="E7569" s="65"/>
      <c r="F7569" s="65"/>
      <c r="G7569" s="129"/>
    </row>
    <row r="7570" spans="1:7">
      <c r="A7570" s="65"/>
      <c r="B7570" s="65"/>
      <c r="C7570" s="65"/>
      <c r="D7570" s="65"/>
      <c r="E7570" s="65"/>
      <c r="F7570" s="65"/>
      <c r="G7570" s="129"/>
    </row>
    <row r="7571" spans="1:7">
      <c r="A7571" s="65"/>
      <c r="B7571" s="65"/>
      <c r="C7571" s="65"/>
      <c r="D7571" s="65"/>
      <c r="E7571" s="65"/>
      <c r="F7571" s="65"/>
      <c r="G7571" s="129"/>
    </row>
    <row r="7572" spans="1:7">
      <c r="A7572" s="65"/>
      <c r="B7572" s="65"/>
      <c r="C7572" s="65"/>
      <c r="D7572" s="65"/>
      <c r="E7572" s="65"/>
      <c r="F7572" s="65"/>
      <c r="G7572" s="129"/>
    </row>
    <row r="7573" spans="1:7">
      <c r="A7573" s="65"/>
      <c r="B7573" s="65"/>
      <c r="C7573" s="65"/>
      <c r="D7573" s="65"/>
      <c r="E7573" s="65"/>
      <c r="F7573" s="65"/>
      <c r="G7573" s="129"/>
    </row>
    <row r="7574" spans="1:7">
      <c r="A7574" s="65"/>
      <c r="B7574" s="65"/>
      <c r="C7574" s="65"/>
      <c r="D7574" s="65"/>
      <c r="E7574" s="65"/>
      <c r="F7574" s="65"/>
      <c r="G7574" s="129"/>
    </row>
    <row r="7575" spans="1:7">
      <c r="A7575" s="65"/>
      <c r="B7575" s="65"/>
      <c r="C7575" s="65"/>
      <c r="D7575" s="65"/>
      <c r="E7575" s="65"/>
      <c r="F7575" s="65"/>
      <c r="G7575" s="129"/>
    </row>
    <row r="7576" spans="1:7">
      <c r="A7576" s="65"/>
      <c r="B7576" s="65"/>
      <c r="C7576" s="65"/>
      <c r="D7576" s="65"/>
      <c r="E7576" s="65"/>
      <c r="F7576" s="65"/>
      <c r="G7576" s="129"/>
    </row>
    <row r="7577" spans="1:7">
      <c r="A7577" s="65"/>
      <c r="B7577" s="65"/>
      <c r="C7577" s="65"/>
      <c r="D7577" s="65"/>
      <c r="E7577" s="65"/>
      <c r="F7577" s="65"/>
      <c r="G7577" s="129"/>
    </row>
    <row r="7578" spans="1:7">
      <c r="A7578" s="65"/>
      <c r="B7578" s="65"/>
      <c r="C7578" s="65"/>
      <c r="D7578" s="65"/>
      <c r="E7578" s="65"/>
      <c r="F7578" s="65"/>
      <c r="G7578" s="129"/>
    </row>
    <row r="7579" spans="1:7">
      <c r="A7579" s="65"/>
      <c r="B7579" s="65"/>
      <c r="C7579" s="65"/>
      <c r="D7579" s="65"/>
      <c r="E7579" s="65"/>
      <c r="F7579" s="65"/>
      <c r="G7579" s="129"/>
    </row>
    <row r="7580" spans="1:7">
      <c r="A7580" s="65"/>
      <c r="B7580" s="65"/>
      <c r="C7580" s="65"/>
      <c r="D7580" s="65"/>
      <c r="E7580" s="65"/>
      <c r="F7580" s="65"/>
      <c r="G7580" s="129"/>
    </row>
    <row r="7581" spans="1:7">
      <c r="A7581" s="65"/>
      <c r="B7581" s="65"/>
      <c r="C7581" s="65"/>
      <c r="D7581" s="65"/>
      <c r="E7581" s="65"/>
      <c r="F7581" s="65"/>
      <c r="G7581" s="129"/>
    </row>
    <row r="7582" spans="1:7">
      <c r="A7582" s="65"/>
      <c r="B7582" s="65"/>
      <c r="C7582" s="65"/>
      <c r="D7582" s="65"/>
      <c r="E7582" s="65"/>
      <c r="F7582" s="65"/>
      <c r="G7582" s="129"/>
    </row>
    <row r="7583" spans="1:7">
      <c r="A7583" s="65"/>
      <c r="B7583" s="65"/>
      <c r="C7583" s="65"/>
      <c r="D7583" s="65"/>
      <c r="E7583" s="65"/>
      <c r="F7583" s="65"/>
      <c r="G7583" s="129"/>
    </row>
    <row r="7584" spans="1:7">
      <c r="A7584" s="65"/>
      <c r="B7584" s="65"/>
      <c r="C7584" s="65"/>
      <c r="D7584" s="65"/>
      <c r="E7584" s="65"/>
      <c r="F7584" s="65"/>
      <c r="G7584" s="129"/>
    </row>
    <row r="7585" spans="1:7">
      <c r="A7585" s="65"/>
      <c r="B7585" s="65"/>
      <c r="C7585" s="65"/>
      <c r="D7585" s="65"/>
      <c r="E7585" s="65"/>
      <c r="F7585" s="65"/>
      <c r="G7585" s="129"/>
    </row>
    <row r="7586" spans="1:7">
      <c r="A7586" s="65"/>
      <c r="B7586" s="65"/>
      <c r="C7586" s="65"/>
      <c r="D7586" s="65"/>
      <c r="E7586" s="65"/>
      <c r="F7586" s="65"/>
      <c r="G7586" s="129"/>
    </row>
    <row r="7587" spans="1:7">
      <c r="A7587" s="65"/>
      <c r="B7587" s="65"/>
      <c r="C7587" s="65"/>
      <c r="D7587" s="65"/>
      <c r="E7587" s="65"/>
      <c r="F7587" s="65"/>
      <c r="G7587" s="129"/>
    </row>
    <row r="7588" spans="1:7">
      <c r="A7588" s="65"/>
      <c r="B7588" s="65"/>
      <c r="C7588" s="65"/>
      <c r="D7588" s="65"/>
      <c r="E7588" s="65"/>
      <c r="F7588" s="65"/>
      <c r="G7588" s="129"/>
    </row>
    <row r="7589" spans="1:7">
      <c r="A7589" s="65"/>
      <c r="B7589" s="65"/>
      <c r="C7589" s="65"/>
      <c r="D7589" s="65"/>
      <c r="E7589" s="65"/>
      <c r="F7589" s="65"/>
      <c r="G7589" s="129"/>
    </row>
    <row r="7590" spans="1:7">
      <c r="A7590" s="65"/>
      <c r="B7590" s="65"/>
      <c r="C7590" s="65"/>
      <c r="D7590" s="65"/>
      <c r="E7590" s="65"/>
      <c r="F7590" s="65"/>
      <c r="G7590" s="129"/>
    </row>
    <row r="7591" spans="1:7">
      <c r="A7591" s="65"/>
      <c r="B7591" s="65"/>
      <c r="C7591" s="65"/>
      <c r="D7591" s="65"/>
      <c r="E7591" s="65"/>
      <c r="F7591" s="65"/>
      <c r="G7591" s="129"/>
    </row>
    <row r="7592" spans="1:7">
      <c r="A7592" s="65"/>
      <c r="B7592" s="65"/>
      <c r="C7592" s="65"/>
      <c r="D7592" s="65"/>
      <c r="E7592" s="65"/>
      <c r="F7592" s="65"/>
      <c r="G7592" s="129"/>
    </row>
    <row r="7593" spans="1:7">
      <c r="A7593" s="65"/>
      <c r="B7593" s="65"/>
      <c r="C7593" s="65"/>
      <c r="D7593" s="65"/>
      <c r="E7593" s="65"/>
      <c r="F7593" s="65"/>
      <c r="G7593" s="129"/>
    </row>
    <row r="7594" spans="1:7">
      <c r="A7594" s="65"/>
      <c r="B7594" s="65"/>
      <c r="C7594" s="65"/>
      <c r="D7594" s="65"/>
      <c r="E7594" s="65"/>
      <c r="F7594" s="65"/>
      <c r="G7594" s="129"/>
    </row>
    <row r="7595" spans="1:7">
      <c r="A7595" s="65"/>
      <c r="B7595" s="65"/>
      <c r="C7595" s="65"/>
      <c r="D7595" s="65"/>
      <c r="E7595" s="65"/>
      <c r="F7595" s="65"/>
      <c r="G7595" s="129"/>
    </row>
    <row r="7596" spans="1:7">
      <c r="A7596" s="65"/>
      <c r="B7596" s="65"/>
      <c r="C7596" s="65"/>
      <c r="D7596" s="65"/>
      <c r="E7596" s="65"/>
      <c r="F7596" s="65"/>
      <c r="G7596" s="129"/>
    </row>
    <row r="7597" spans="1:7">
      <c r="A7597" s="65"/>
      <c r="B7597" s="65"/>
      <c r="C7597" s="65"/>
      <c r="D7597" s="65"/>
      <c r="E7597" s="65"/>
      <c r="F7597" s="65"/>
      <c r="G7597" s="129"/>
    </row>
    <row r="7598" spans="1:7">
      <c r="A7598" s="65"/>
      <c r="B7598" s="65"/>
      <c r="C7598" s="65"/>
      <c r="D7598" s="65"/>
      <c r="E7598" s="65"/>
      <c r="F7598" s="65"/>
      <c r="G7598" s="129"/>
    </row>
    <row r="7599" spans="1:7">
      <c r="A7599" s="65"/>
      <c r="B7599" s="65"/>
      <c r="C7599" s="65"/>
      <c r="D7599" s="65"/>
      <c r="E7599" s="65"/>
      <c r="F7599" s="65"/>
      <c r="G7599" s="129"/>
    </row>
    <row r="7600" spans="1:7">
      <c r="A7600" s="65"/>
      <c r="B7600" s="65"/>
      <c r="C7600" s="65"/>
      <c r="D7600" s="65"/>
      <c r="E7600" s="65"/>
      <c r="F7600" s="65"/>
      <c r="G7600" s="129"/>
    </row>
    <row r="7601" spans="1:7">
      <c r="A7601" s="65"/>
      <c r="B7601" s="65"/>
      <c r="C7601" s="65"/>
      <c r="D7601" s="65"/>
      <c r="E7601" s="65"/>
      <c r="F7601" s="65"/>
      <c r="G7601" s="129"/>
    </row>
    <row r="7602" spans="1:7">
      <c r="A7602" s="65"/>
      <c r="B7602" s="65"/>
      <c r="C7602" s="65"/>
      <c r="D7602" s="65"/>
      <c r="E7602" s="65"/>
      <c r="F7602" s="65"/>
      <c r="G7602" s="129"/>
    </row>
    <row r="7603" spans="1:7">
      <c r="A7603" s="65"/>
      <c r="B7603" s="65"/>
      <c r="C7603" s="65"/>
      <c r="D7603" s="65"/>
      <c r="E7603" s="65"/>
      <c r="F7603" s="65"/>
      <c r="G7603" s="129"/>
    </row>
    <row r="7604" spans="1:7">
      <c r="A7604" s="65"/>
      <c r="B7604" s="65"/>
      <c r="C7604" s="65"/>
      <c r="D7604" s="65"/>
      <c r="E7604" s="65"/>
      <c r="F7604" s="65"/>
      <c r="G7604" s="129"/>
    </row>
    <row r="7605" spans="1:7">
      <c r="A7605" s="65"/>
      <c r="B7605" s="65"/>
      <c r="C7605" s="65"/>
      <c r="D7605" s="65"/>
      <c r="E7605" s="65"/>
      <c r="F7605" s="65"/>
      <c r="G7605" s="129"/>
    </row>
    <row r="7606" spans="1:7">
      <c r="A7606" s="65"/>
      <c r="B7606" s="65"/>
      <c r="C7606" s="65"/>
      <c r="D7606" s="65"/>
      <c r="E7606" s="65"/>
      <c r="F7606" s="65"/>
      <c r="G7606" s="129"/>
    </row>
    <row r="7607" spans="1:7">
      <c r="A7607" s="65"/>
      <c r="B7607" s="65"/>
      <c r="C7607" s="65"/>
      <c r="D7607" s="65"/>
      <c r="E7607" s="65"/>
      <c r="F7607" s="65"/>
      <c r="G7607" s="129"/>
    </row>
    <row r="7608" spans="1:7">
      <c r="A7608" s="65"/>
      <c r="B7608" s="65"/>
      <c r="C7608" s="65"/>
      <c r="D7608" s="65"/>
      <c r="E7608" s="65"/>
      <c r="F7608" s="65"/>
      <c r="G7608" s="129"/>
    </row>
    <row r="7609" spans="1:7">
      <c r="A7609" s="65"/>
      <c r="B7609" s="65"/>
      <c r="C7609" s="65"/>
      <c r="D7609" s="65"/>
      <c r="E7609" s="65"/>
      <c r="F7609" s="65"/>
      <c r="G7609" s="129"/>
    </row>
    <row r="7610" spans="1:7">
      <c r="A7610" s="65"/>
      <c r="B7610" s="65"/>
      <c r="C7610" s="65"/>
      <c r="D7610" s="65"/>
      <c r="E7610" s="65"/>
      <c r="F7610" s="65"/>
      <c r="G7610" s="129"/>
    </row>
    <row r="7611" spans="1:7">
      <c r="A7611" s="65"/>
      <c r="B7611" s="65"/>
      <c r="C7611" s="65"/>
      <c r="D7611" s="65"/>
      <c r="E7611" s="65"/>
      <c r="F7611" s="65"/>
      <c r="G7611" s="129"/>
    </row>
    <row r="7612" spans="1:7">
      <c r="A7612" s="65"/>
      <c r="B7612" s="65"/>
      <c r="C7612" s="65"/>
      <c r="D7612" s="65"/>
      <c r="E7612" s="65"/>
      <c r="F7612" s="65"/>
      <c r="G7612" s="129"/>
    </row>
    <row r="7613" spans="1:7">
      <c r="A7613" s="65"/>
      <c r="B7613" s="65"/>
      <c r="C7613" s="65"/>
      <c r="D7613" s="65"/>
      <c r="E7613" s="65"/>
      <c r="F7613" s="65"/>
      <c r="G7613" s="129"/>
    </row>
    <row r="7614" spans="1:7">
      <c r="A7614" s="65"/>
      <c r="B7614" s="65"/>
      <c r="C7614" s="65"/>
      <c r="D7614" s="65"/>
      <c r="E7614" s="65"/>
      <c r="F7614" s="65"/>
      <c r="G7614" s="129"/>
    </row>
    <row r="7615" spans="1:7">
      <c r="A7615" s="65"/>
      <c r="B7615" s="65"/>
      <c r="C7615" s="65"/>
      <c r="D7615" s="65"/>
      <c r="E7615" s="65"/>
      <c r="F7615" s="65"/>
      <c r="G7615" s="129"/>
    </row>
    <row r="7616" spans="1:7">
      <c r="A7616" s="65"/>
      <c r="B7616" s="65"/>
      <c r="C7616" s="65"/>
      <c r="D7616" s="65"/>
      <c r="E7616" s="65"/>
      <c r="F7616" s="65"/>
      <c r="G7616" s="129"/>
    </row>
    <row r="7617" spans="1:7">
      <c r="A7617" s="65"/>
      <c r="B7617" s="65"/>
      <c r="C7617" s="65"/>
      <c r="D7617" s="65"/>
      <c r="E7617" s="65"/>
      <c r="F7617" s="65"/>
      <c r="G7617" s="129"/>
    </row>
    <row r="7618" spans="1:7">
      <c r="A7618" s="65"/>
      <c r="B7618" s="65"/>
      <c r="C7618" s="65"/>
      <c r="D7618" s="65"/>
      <c r="E7618" s="65"/>
      <c r="F7618" s="65"/>
      <c r="G7618" s="129"/>
    </row>
    <row r="7619" spans="1:7">
      <c r="A7619" s="65"/>
      <c r="B7619" s="65"/>
      <c r="C7619" s="65"/>
      <c r="D7619" s="65"/>
      <c r="E7619" s="65"/>
      <c r="F7619" s="65"/>
      <c r="G7619" s="129"/>
    </row>
    <row r="7620" spans="1:7">
      <c r="A7620" s="65"/>
      <c r="B7620" s="65"/>
      <c r="C7620" s="65"/>
      <c r="D7620" s="65"/>
      <c r="E7620" s="65"/>
      <c r="F7620" s="65"/>
      <c r="G7620" s="129"/>
    </row>
    <row r="7621" spans="1:7">
      <c r="A7621" s="65"/>
      <c r="B7621" s="65"/>
      <c r="C7621" s="65"/>
      <c r="D7621" s="65"/>
      <c r="E7621" s="65"/>
      <c r="F7621" s="65"/>
      <c r="G7621" s="129"/>
    </row>
    <row r="7622" spans="1:7">
      <c r="A7622" s="65"/>
      <c r="B7622" s="65"/>
      <c r="C7622" s="65"/>
      <c r="D7622" s="65"/>
      <c r="E7622" s="65"/>
      <c r="F7622" s="65"/>
      <c r="G7622" s="129"/>
    </row>
    <row r="7623" spans="1:7">
      <c r="A7623" s="65"/>
      <c r="B7623" s="65"/>
      <c r="C7623" s="65"/>
      <c r="D7623" s="65"/>
      <c r="E7623" s="65"/>
      <c r="F7623" s="65"/>
      <c r="G7623" s="129"/>
    </row>
    <row r="7624" spans="1:7">
      <c r="A7624" s="65"/>
      <c r="B7624" s="65"/>
      <c r="C7624" s="65"/>
      <c r="D7624" s="65"/>
      <c r="E7624" s="65"/>
      <c r="F7624" s="65"/>
      <c r="G7624" s="129"/>
    </row>
    <row r="7625" spans="1:7">
      <c r="A7625" s="65"/>
      <c r="B7625" s="65"/>
      <c r="C7625" s="65"/>
      <c r="D7625" s="65"/>
      <c r="E7625" s="65"/>
      <c r="F7625" s="65"/>
      <c r="G7625" s="129"/>
    </row>
    <row r="7626" spans="1:7">
      <c r="A7626" s="65"/>
      <c r="B7626" s="65"/>
      <c r="C7626" s="65"/>
      <c r="D7626" s="65"/>
      <c r="E7626" s="65"/>
      <c r="F7626" s="65"/>
      <c r="G7626" s="129"/>
    </row>
    <row r="7627" spans="1:7">
      <c r="A7627" s="65"/>
      <c r="B7627" s="65"/>
      <c r="C7627" s="65"/>
      <c r="D7627" s="65"/>
      <c r="E7627" s="65"/>
      <c r="F7627" s="65"/>
      <c r="G7627" s="129"/>
    </row>
    <row r="7628" spans="1:7">
      <c r="A7628" s="65"/>
      <c r="B7628" s="65"/>
      <c r="C7628" s="65"/>
      <c r="D7628" s="65"/>
      <c r="E7628" s="65"/>
      <c r="F7628" s="65"/>
      <c r="G7628" s="129"/>
    </row>
    <row r="7629" spans="1:7">
      <c r="A7629" s="65"/>
      <c r="B7629" s="65"/>
      <c r="C7629" s="65"/>
      <c r="D7629" s="65"/>
      <c r="E7629" s="65"/>
      <c r="F7629" s="65"/>
      <c r="G7629" s="129"/>
    </row>
    <row r="7630" spans="1:7">
      <c r="A7630" s="65"/>
      <c r="B7630" s="65"/>
      <c r="C7630" s="65"/>
      <c r="D7630" s="65"/>
      <c r="E7630" s="65"/>
      <c r="F7630" s="65"/>
      <c r="G7630" s="129"/>
    </row>
    <row r="7631" spans="1:7">
      <c r="A7631" s="65"/>
      <c r="B7631" s="65"/>
      <c r="C7631" s="65"/>
      <c r="D7631" s="65"/>
      <c r="E7631" s="65"/>
      <c r="F7631" s="65"/>
      <c r="G7631" s="129"/>
    </row>
    <row r="7632" spans="1:7">
      <c r="A7632" s="65"/>
      <c r="B7632" s="65"/>
      <c r="C7632" s="65"/>
      <c r="D7632" s="65"/>
      <c r="E7632" s="65"/>
      <c r="F7632" s="65"/>
      <c r="G7632" s="129"/>
    </row>
    <row r="7633" spans="1:7">
      <c r="A7633" s="65"/>
      <c r="B7633" s="65"/>
      <c r="C7633" s="65"/>
      <c r="D7633" s="65"/>
      <c r="E7633" s="65"/>
      <c r="F7633" s="65"/>
      <c r="G7633" s="129"/>
    </row>
    <row r="7634" spans="1:7">
      <c r="A7634" s="65"/>
      <c r="B7634" s="65"/>
      <c r="C7634" s="65"/>
      <c r="D7634" s="65"/>
      <c r="E7634" s="65"/>
      <c r="F7634" s="65"/>
      <c r="G7634" s="129"/>
    </row>
    <row r="7635" spans="1:7">
      <c r="A7635" s="65"/>
      <c r="B7635" s="65"/>
      <c r="C7635" s="65"/>
      <c r="D7635" s="65"/>
      <c r="E7635" s="65"/>
      <c r="F7635" s="65"/>
      <c r="G7635" s="129"/>
    </row>
    <row r="7636" spans="1:7">
      <c r="A7636" s="65"/>
      <c r="B7636" s="65"/>
      <c r="C7636" s="65"/>
      <c r="D7636" s="65"/>
      <c r="E7636" s="65"/>
      <c r="F7636" s="65"/>
      <c r="G7636" s="129"/>
    </row>
    <row r="7637" spans="1:7">
      <c r="A7637" s="65"/>
      <c r="B7637" s="65"/>
      <c r="C7637" s="65"/>
      <c r="D7637" s="65"/>
      <c r="E7637" s="65"/>
      <c r="F7637" s="65"/>
      <c r="G7637" s="129"/>
    </row>
    <row r="7638" spans="1:7">
      <c r="A7638" s="65"/>
      <c r="B7638" s="65"/>
      <c r="C7638" s="65"/>
      <c r="D7638" s="65"/>
      <c r="E7638" s="65"/>
      <c r="F7638" s="65"/>
      <c r="G7638" s="129"/>
    </row>
    <row r="7639" spans="1:7">
      <c r="A7639" s="65"/>
      <c r="B7639" s="65"/>
      <c r="C7639" s="65"/>
      <c r="D7639" s="65"/>
      <c r="E7639" s="65"/>
      <c r="F7639" s="65"/>
      <c r="G7639" s="129"/>
    </row>
    <row r="7640" spans="1:7">
      <c r="A7640" s="65"/>
      <c r="B7640" s="65"/>
      <c r="C7640" s="65"/>
      <c r="D7640" s="65"/>
      <c r="E7640" s="65"/>
      <c r="F7640" s="65"/>
      <c r="G7640" s="129"/>
    </row>
    <row r="7641" spans="1:7">
      <c r="A7641" s="65"/>
      <c r="B7641" s="65"/>
      <c r="C7641" s="65"/>
      <c r="D7641" s="65"/>
      <c r="E7641" s="65"/>
      <c r="F7641" s="65"/>
      <c r="G7641" s="129"/>
    </row>
    <row r="7642" spans="1:7">
      <c r="A7642" s="65"/>
      <c r="B7642" s="65"/>
      <c r="C7642" s="65"/>
      <c r="D7642" s="65"/>
      <c r="E7642" s="65"/>
      <c r="F7642" s="65"/>
      <c r="G7642" s="129"/>
    </row>
    <row r="7643" spans="1:7">
      <c r="A7643" s="65"/>
      <c r="B7643" s="65"/>
      <c r="C7643" s="65"/>
      <c r="D7643" s="65"/>
      <c r="E7643" s="65"/>
      <c r="F7643" s="65"/>
      <c r="G7643" s="129"/>
    </row>
    <row r="7644" spans="1:7">
      <c r="A7644" s="65"/>
      <c r="B7644" s="65"/>
      <c r="C7644" s="65"/>
      <c r="D7644" s="65"/>
      <c r="E7644" s="65"/>
      <c r="F7644" s="65"/>
      <c r="G7644" s="129"/>
    </row>
    <row r="7645" spans="1:7">
      <c r="A7645" s="65"/>
      <c r="B7645" s="65"/>
      <c r="C7645" s="65"/>
      <c r="D7645" s="65"/>
      <c r="E7645" s="65"/>
      <c r="F7645" s="65"/>
      <c r="G7645" s="129"/>
    </row>
    <row r="7646" spans="1:7">
      <c r="A7646" s="65"/>
      <c r="B7646" s="65"/>
      <c r="C7646" s="65"/>
      <c r="D7646" s="65"/>
      <c r="E7646" s="65"/>
      <c r="F7646" s="65"/>
      <c r="G7646" s="129"/>
    </row>
    <row r="7647" spans="1:7">
      <c r="A7647" s="65"/>
      <c r="B7647" s="65"/>
      <c r="C7647" s="65"/>
      <c r="D7647" s="65"/>
      <c r="E7647" s="65"/>
      <c r="F7647" s="65"/>
      <c r="G7647" s="129"/>
    </row>
    <row r="7648" spans="1:7">
      <c r="A7648" s="65"/>
      <c r="B7648" s="65"/>
      <c r="C7648" s="65"/>
      <c r="D7648" s="65"/>
      <c r="E7648" s="65"/>
      <c r="F7648" s="65"/>
      <c r="G7648" s="129"/>
    </row>
    <row r="7649" spans="1:7">
      <c r="A7649" s="65"/>
      <c r="B7649" s="65"/>
      <c r="C7649" s="65"/>
      <c r="D7649" s="65"/>
      <c r="E7649" s="65"/>
      <c r="F7649" s="65"/>
      <c r="G7649" s="129"/>
    </row>
    <row r="7650" spans="1:7">
      <c r="A7650" s="65"/>
      <c r="B7650" s="65"/>
      <c r="C7650" s="65"/>
      <c r="D7650" s="65"/>
      <c r="E7650" s="65"/>
      <c r="F7650" s="65"/>
      <c r="G7650" s="129"/>
    </row>
    <row r="7651" spans="1:7">
      <c r="A7651" s="65"/>
      <c r="B7651" s="65"/>
      <c r="C7651" s="65"/>
      <c r="D7651" s="65"/>
      <c r="E7651" s="65"/>
      <c r="F7651" s="65"/>
      <c r="G7651" s="129"/>
    </row>
    <row r="7652" spans="1:7">
      <c r="A7652" s="65"/>
      <c r="B7652" s="65"/>
      <c r="C7652" s="65"/>
      <c r="D7652" s="65"/>
      <c r="E7652" s="65"/>
      <c r="F7652" s="65"/>
      <c r="G7652" s="129"/>
    </row>
    <row r="7653" spans="1:7">
      <c r="A7653" s="65"/>
      <c r="B7653" s="65"/>
      <c r="C7653" s="65"/>
      <c r="D7653" s="65"/>
      <c r="E7653" s="65"/>
      <c r="F7653" s="65"/>
      <c r="G7653" s="129"/>
    </row>
    <row r="7654" spans="1:7">
      <c r="A7654" s="65"/>
      <c r="B7654" s="65"/>
      <c r="C7654" s="65"/>
      <c r="D7654" s="65"/>
      <c r="E7654" s="65"/>
      <c r="F7654" s="65"/>
      <c r="G7654" s="129"/>
    </row>
    <row r="7655" spans="1:7">
      <c r="A7655" s="65"/>
      <c r="B7655" s="65"/>
      <c r="C7655" s="65"/>
      <c r="D7655" s="65"/>
      <c r="E7655" s="65"/>
      <c r="F7655" s="65"/>
      <c r="G7655" s="129"/>
    </row>
    <row r="7656" spans="1:7">
      <c r="A7656" s="65"/>
      <c r="B7656" s="65"/>
      <c r="C7656" s="65"/>
      <c r="D7656" s="65"/>
      <c r="E7656" s="65"/>
      <c r="F7656" s="65"/>
      <c r="G7656" s="129"/>
    </row>
    <row r="7657" spans="1:7">
      <c r="A7657" s="65"/>
      <c r="B7657" s="65"/>
      <c r="C7657" s="65"/>
      <c r="D7657" s="65"/>
      <c r="E7657" s="65"/>
      <c r="F7657" s="65"/>
      <c r="G7657" s="129"/>
    </row>
    <row r="7658" spans="1:7">
      <c r="A7658" s="65"/>
      <c r="B7658" s="65"/>
      <c r="C7658" s="65"/>
      <c r="D7658" s="65"/>
      <c r="E7658" s="65"/>
      <c r="F7658" s="65"/>
      <c r="G7658" s="129"/>
    </row>
    <row r="7659" spans="1:7">
      <c r="A7659" s="65"/>
      <c r="B7659" s="65"/>
      <c r="C7659" s="65"/>
      <c r="D7659" s="65"/>
      <c r="E7659" s="65"/>
      <c r="F7659" s="65"/>
      <c r="G7659" s="129"/>
    </row>
    <row r="7660" spans="1:7">
      <c r="A7660" s="65"/>
      <c r="B7660" s="65"/>
      <c r="C7660" s="65"/>
      <c r="D7660" s="65"/>
      <c r="E7660" s="65"/>
      <c r="F7660" s="65"/>
      <c r="G7660" s="129"/>
    </row>
    <row r="7661" spans="1:7">
      <c r="A7661" s="65"/>
      <c r="B7661" s="65"/>
      <c r="C7661" s="65"/>
      <c r="D7661" s="65"/>
      <c r="E7661" s="65"/>
      <c r="F7661" s="65"/>
      <c r="G7661" s="129"/>
    </row>
    <row r="7662" spans="1:7">
      <c r="A7662" s="65"/>
      <c r="B7662" s="65"/>
      <c r="C7662" s="65"/>
      <c r="D7662" s="65"/>
      <c r="E7662" s="65"/>
      <c r="F7662" s="65"/>
      <c r="G7662" s="129"/>
    </row>
    <row r="7663" spans="1:7">
      <c r="A7663" s="65"/>
      <c r="B7663" s="65"/>
      <c r="C7663" s="65"/>
      <c r="D7663" s="65"/>
      <c r="E7663" s="65"/>
      <c r="F7663" s="65"/>
      <c r="G7663" s="129"/>
    </row>
    <row r="7664" spans="1:7">
      <c r="A7664" s="65"/>
      <c r="B7664" s="65"/>
      <c r="C7664" s="65"/>
      <c r="D7664" s="65"/>
      <c r="E7664" s="65"/>
      <c r="F7664" s="65"/>
      <c r="G7664" s="129"/>
    </row>
    <row r="7665" spans="1:7">
      <c r="A7665" s="65"/>
      <c r="B7665" s="65"/>
      <c r="C7665" s="65"/>
      <c r="D7665" s="65"/>
      <c r="E7665" s="65"/>
      <c r="F7665" s="65"/>
      <c r="G7665" s="129"/>
    </row>
    <row r="7666" spans="1:7">
      <c r="A7666" s="65"/>
      <c r="B7666" s="65"/>
      <c r="C7666" s="65"/>
      <c r="D7666" s="65"/>
      <c r="E7666" s="65"/>
      <c r="F7666" s="65"/>
      <c r="G7666" s="129"/>
    </row>
    <row r="7667" spans="1:7">
      <c r="A7667" s="65"/>
      <c r="B7667" s="65"/>
      <c r="C7667" s="65"/>
      <c r="D7667" s="65"/>
      <c r="E7667" s="65"/>
      <c r="F7667" s="65"/>
      <c r="G7667" s="129"/>
    </row>
    <row r="7668" spans="1:7">
      <c r="A7668" s="65"/>
      <c r="B7668" s="65"/>
      <c r="C7668" s="65"/>
      <c r="D7668" s="65"/>
      <c r="E7668" s="65"/>
      <c r="F7668" s="65"/>
      <c r="G7668" s="129"/>
    </row>
    <row r="7669" spans="1:7">
      <c r="A7669" s="65"/>
      <c r="B7669" s="65"/>
      <c r="C7669" s="65"/>
      <c r="D7669" s="65"/>
      <c r="E7669" s="65"/>
      <c r="F7669" s="65"/>
      <c r="G7669" s="129"/>
    </row>
    <row r="7670" spans="1:7">
      <c r="A7670" s="65"/>
      <c r="B7670" s="65"/>
      <c r="C7670" s="65"/>
      <c r="D7670" s="65"/>
      <c r="E7670" s="65"/>
      <c r="F7670" s="65"/>
      <c r="G7670" s="129"/>
    </row>
    <row r="7671" spans="1:7">
      <c r="A7671" s="65"/>
      <c r="B7671" s="65"/>
      <c r="C7671" s="65"/>
      <c r="D7671" s="65"/>
      <c r="E7671" s="65"/>
      <c r="F7671" s="65"/>
      <c r="G7671" s="129"/>
    </row>
    <row r="7672" spans="1:7">
      <c r="A7672" s="65"/>
      <c r="B7672" s="65"/>
      <c r="C7672" s="65"/>
      <c r="D7672" s="65"/>
      <c r="E7672" s="65"/>
      <c r="F7672" s="65"/>
      <c r="G7672" s="129"/>
    </row>
    <row r="7673" spans="1:7">
      <c r="A7673" s="65"/>
      <c r="B7673" s="65"/>
      <c r="C7673" s="65"/>
      <c r="D7673" s="65"/>
      <c r="E7673" s="65"/>
      <c r="F7673" s="65"/>
      <c r="G7673" s="129"/>
    </row>
    <row r="7674" spans="1:7">
      <c r="A7674" s="65"/>
      <c r="B7674" s="65"/>
      <c r="C7674" s="65"/>
      <c r="D7674" s="65"/>
      <c r="E7674" s="65"/>
      <c r="F7674" s="65"/>
      <c r="G7674" s="129"/>
    </row>
    <row r="7675" spans="1:7">
      <c r="A7675" s="65"/>
      <c r="B7675" s="65"/>
      <c r="C7675" s="65"/>
      <c r="D7675" s="65"/>
      <c r="E7675" s="65"/>
      <c r="F7675" s="65"/>
      <c r="G7675" s="129"/>
    </row>
    <row r="7676" spans="1:7">
      <c r="A7676" s="65"/>
      <c r="B7676" s="65"/>
      <c r="C7676" s="65"/>
      <c r="D7676" s="65"/>
      <c r="E7676" s="65"/>
      <c r="F7676" s="65"/>
      <c r="G7676" s="129"/>
    </row>
    <row r="7677" spans="1:7">
      <c r="A7677" s="65"/>
      <c r="B7677" s="65"/>
      <c r="C7677" s="65"/>
      <c r="D7677" s="65"/>
      <c r="E7677" s="65"/>
      <c r="F7677" s="65"/>
      <c r="G7677" s="129"/>
    </row>
    <row r="7678" spans="1:7">
      <c r="A7678" s="65"/>
      <c r="B7678" s="65"/>
      <c r="C7678" s="65"/>
      <c r="D7678" s="65"/>
      <c r="E7678" s="65"/>
      <c r="F7678" s="65"/>
      <c r="G7678" s="129"/>
    </row>
    <row r="7679" spans="1:7">
      <c r="A7679" s="65"/>
      <c r="B7679" s="65"/>
      <c r="C7679" s="65"/>
      <c r="D7679" s="65"/>
      <c r="E7679" s="65"/>
      <c r="F7679" s="65"/>
      <c r="G7679" s="129"/>
    </row>
    <row r="7680" spans="1:7">
      <c r="A7680" s="65"/>
      <c r="B7680" s="65"/>
      <c r="C7680" s="65"/>
      <c r="D7680" s="65"/>
      <c r="E7680" s="65"/>
      <c r="F7680" s="65"/>
      <c r="G7680" s="129"/>
    </row>
    <row r="7681" spans="1:7">
      <c r="A7681" s="65"/>
      <c r="B7681" s="65"/>
      <c r="C7681" s="65"/>
      <c r="D7681" s="65"/>
      <c r="E7681" s="65"/>
      <c r="F7681" s="65"/>
      <c r="G7681" s="129"/>
    </row>
    <row r="7682" spans="1:7">
      <c r="A7682" s="65"/>
      <c r="B7682" s="65"/>
      <c r="C7682" s="65"/>
      <c r="D7682" s="65"/>
      <c r="E7682" s="65"/>
      <c r="F7682" s="65"/>
      <c r="G7682" s="129"/>
    </row>
    <row r="7683" spans="1:7">
      <c r="A7683" s="65"/>
      <c r="B7683" s="65"/>
      <c r="C7683" s="65"/>
      <c r="D7683" s="65"/>
      <c r="E7683" s="65"/>
      <c r="F7683" s="65"/>
      <c r="G7683" s="129"/>
    </row>
    <row r="7684" spans="1:7">
      <c r="A7684" s="65"/>
      <c r="B7684" s="65"/>
      <c r="C7684" s="65"/>
      <c r="D7684" s="65"/>
      <c r="E7684" s="65"/>
      <c r="F7684" s="65"/>
      <c r="G7684" s="129"/>
    </row>
    <row r="7685" spans="1:7">
      <c r="A7685" s="65"/>
      <c r="B7685" s="65"/>
      <c r="C7685" s="65"/>
      <c r="D7685" s="65"/>
      <c r="E7685" s="65"/>
      <c r="F7685" s="65"/>
      <c r="G7685" s="129"/>
    </row>
    <row r="7686" spans="1:7">
      <c r="A7686" s="65"/>
      <c r="B7686" s="65"/>
      <c r="C7686" s="65"/>
      <c r="D7686" s="65"/>
      <c r="E7686" s="65"/>
      <c r="F7686" s="65"/>
      <c r="G7686" s="129"/>
    </row>
    <row r="7687" spans="1:7">
      <c r="A7687" s="65"/>
      <c r="B7687" s="65"/>
      <c r="C7687" s="65"/>
      <c r="D7687" s="65"/>
      <c r="E7687" s="65"/>
      <c r="F7687" s="65"/>
      <c r="G7687" s="129"/>
    </row>
    <row r="7688" spans="1:7">
      <c r="A7688" s="65"/>
      <c r="B7688" s="65"/>
      <c r="C7688" s="65"/>
      <c r="D7688" s="65"/>
      <c r="E7688" s="65"/>
      <c r="F7688" s="65"/>
      <c r="G7688" s="129"/>
    </row>
    <row r="7689" spans="1:7">
      <c r="A7689" s="65"/>
      <c r="B7689" s="65"/>
      <c r="C7689" s="65"/>
      <c r="D7689" s="65"/>
      <c r="E7689" s="65"/>
      <c r="F7689" s="65"/>
      <c r="G7689" s="129"/>
    </row>
    <row r="7690" spans="1:7">
      <c r="A7690" s="65"/>
      <c r="B7690" s="65"/>
      <c r="C7690" s="65"/>
      <c r="D7690" s="65"/>
      <c r="E7690" s="65"/>
      <c r="F7690" s="65"/>
      <c r="G7690" s="129"/>
    </row>
    <row r="7691" spans="1:7">
      <c r="A7691" s="65"/>
      <c r="B7691" s="65"/>
      <c r="C7691" s="65"/>
      <c r="D7691" s="65"/>
      <c r="E7691" s="65"/>
      <c r="F7691" s="65"/>
      <c r="G7691" s="129"/>
    </row>
    <row r="7692" spans="1:7">
      <c r="A7692" s="65"/>
      <c r="B7692" s="65"/>
      <c r="C7692" s="65"/>
      <c r="D7692" s="65"/>
      <c r="E7692" s="65"/>
      <c r="F7692" s="65"/>
      <c r="G7692" s="129"/>
    </row>
    <row r="7693" spans="1:7">
      <c r="A7693" s="65"/>
      <c r="B7693" s="65"/>
      <c r="C7693" s="65"/>
      <c r="D7693" s="65"/>
      <c r="E7693" s="65"/>
      <c r="F7693" s="65"/>
      <c r="G7693" s="129"/>
    </row>
    <row r="7694" spans="1:7">
      <c r="A7694" s="65"/>
      <c r="B7694" s="65"/>
      <c r="C7694" s="65"/>
      <c r="D7694" s="65"/>
      <c r="E7694" s="65"/>
      <c r="F7694" s="65"/>
      <c r="G7694" s="129"/>
    </row>
    <row r="7695" spans="1:7">
      <c r="A7695" s="65"/>
      <c r="B7695" s="65"/>
      <c r="C7695" s="65"/>
      <c r="D7695" s="65"/>
      <c r="E7695" s="65"/>
      <c r="F7695" s="65"/>
      <c r="G7695" s="129"/>
    </row>
    <row r="7696" spans="1:7">
      <c r="A7696" s="65"/>
      <c r="B7696" s="65"/>
      <c r="C7696" s="65"/>
      <c r="D7696" s="65"/>
      <c r="E7696" s="65"/>
      <c r="F7696" s="65"/>
      <c r="G7696" s="129"/>
    </row>
    <row r="7697" spans="1:7">
      <c r="A7697" s="65"/>
      <c r="B7697" s="65"/>
      <c r="C7697" s="65"/>
      <c r="D7697" s="65"/>
      <c r="E7697" s="65"/>
      <c r="F7697" s="65"/>
      <c r="G7697" s="129"/>
    </row>
    <row r="7698" spans="1:7">
      <c r="A7698" s="65"/>
      <c r="B7698" s="65"/>
      <c r="C7698" s="65"/>
      <c r="D7698" s="65"/>
      <c r="E7698" s="65"/>
      <c r="F7698" s="65"/>
      <c r="G7698" s="129"/>
    </row>
    <row r="7699" spans="1:7">
      <c r="A7699" s="65"/>
      <c r="B7699" s="65"/>
      <c r="C7699" s="65"/>
      <c r="D7699" s="65"/>
      <c r="E7699" s="65"/>
      <c r="F7699" s="65"/>
      <c r="G7699" s="129"/>
    </row>
    <row r="7700" spans="1:7">
      <c r="A7700" s="65"/>
      <c r="B7700" s="65"/>
      <c r="C7700" s="65"/>
      <c r="D7700" s="65"/>
      <c r="E7700" s="65"/>
      <c r="F7700" s="65"/>
      <c r="G7700" s="129"/>
    </row>
    <row r="7701" spans="1:7">
      <c r="A7701" s="65"/>
      <c r="B7701" s="65"/>
      <c r="C7701" s="65"/>
      <c r="D7701" s="65"/>
      <c r="E7701" s="65"/>
      <c r="F7701" s="65"/>
      <c r="G7701" s="129"/>
    </row>
    <row r="7702" spans="1:7">
      <c r="A7702" s="65"/>
      <c r="B7702" s="65"/>
      <c r="C7702" s="65"/>
      <c r="D7702" s="65"/>
      <c r="E7702" s="65"/>
      <c r="F7702" s="65"/>
      <c r="G7702" s="129"/>
    </row>
    <row r="7703" spans="1:7">
      <c r="A7703" s="65"/>
      <c r="B7703" s="65"/>
      <c r="C7703" s="65"/>
      <c r="D7703" s="65"/>
      <c r="E7703" s="65"/>
      <c r="F7703" s="65"/>
      <c r="G7703" s="129"/>
    </row>
    <row r="7704" spans="1:7">
      <c r="A7704" s="65"/>
      <c r="B7704" s="65"/>
      <c r="C7704" s="65"/>
      <c r="D7704" s="65"/>
      <c r="E7704" s="65"/>
      <c r="F7704" s="65"/>
      <c r="G7704" s="129"/>
    </row>
    <row r="7705" spans="1:7">
      <c r="A7705" s="65"/>
      <c r="B7705" s="65"/>
      <c r="C7705" s="65"/>
      <c r="D7705" s="65"/>
      <c r="E7705" s="65"/>
      <c r="F7705" s="65"/>
      <c r="G7705" s="129"/>
    </row>
    <row r="7706" spans="1:7">
      <c r="A7706" s="65"/>
      <c r="B7706" s="65"/>
      <c r="C7706" s="65"/>
      <c r="D7706" s="65"/>
      <c r="E7706" s="65"/>
      <c r="F7706" s="65"/>
      <c r="G7706" s="129"/>
    </row>
    <row r="7707" spans="1:7">
      <c r="A7707" s="65"/>
      <c r="B7707" s="65"/>
      <c r="C7707" s="65"/>
      <c r="D7707" s="65"/>
      <c r="E7707" s="65"/>
      <c r="F7707" s="65"/>
      <c r="G7707" s="129"/>
    </row>
    <row r="7708" spans="1:7">
      <c r="A7708" s="65"/>
      <c r="B7708" s="65"/>
      <c r="C7708" s="65"/>
      <c r="D7708" s="65"/>
      <c r="E7708" s="65"/>
      <c r="F7708" s="65"/>
      <c r="G7708" s="129"/>
    </row>
    <row r="7709" spans="1:7">
      <c r="A7709" s="65"/>
      <c r="B7709" s="65"/>
      <c r="C7709" s="65"/>
      <c r="D7709" s="65"/>
      <c r="E7709" s="65"/>
      <c r="F7709" s="65"/>
      <c r="G7709" s="129"/>
    </row>
    <row r="7710" spans="1:7">
      <c r="A7710" s="65"/>
      <c r="B7710" s="65"/>
      <c r="C7710" s="65"/>
      <c r="D7710" s="65"/>
      <c r="E7710" s="65"/>
      <c r="F7710" s="65"/>
      <c r="G7710" s="129"/>
    </row>
    <row r="7711" spans="1:7">
      <c r="A7711" s="65"/>
      <c r="B7711" s="65"/>
      <c r="C7711" s="65"/>
      <c r="D7711" s="65"/>
      <c r="E7711" s="65"/>
      <c r="F7711" s="65"/>
      <c r="G7711" s="129"/>
    </row>
    <row r="7712" spans="1:7">
      <c r="A7712" s="65"/>
      <c r="B7712" s="65"/>
      <c r="C7712" s="65"/>
      <c r="D7712" s="65"/>
      <c r="E7712" s="65"/>
      <c r="F7712" s="65"/>
      <c r="G7712" s="129"/>
    </row>
    <row r="7713" spans="1:7">
      <c r="A7713" s="65"/>
      <c r="B7713" s="65"/>
      <c r="C7713" s="65"/>
      <c r="D7713" s="65"/>
      <c r="E7713" s="65"/>
      <c r="F7713" s="65"/>
      <c r="G7713" s="129"/>
    </row>
    <row r="7714" spans="1:7">
      <c r="A7714" s="65"/>
      <c r="B7714" s="65"/>
      <c r="C7714" s="65"/>
      <c r="D7714" s="65"/>
      <c r="E7714" s="65"/>
      <c r="F7714" s="65"/>
      <c r="G7714" s="129"/>
    </row>
    <row r="7715" spans="1:7">
      <c r="A7715" s="65"/>
      <c r="B7715" s="65"/>
      <c r="C7715" s="65"/>
      <c r="D7715" s="65"/>
      <c r="E7715" s="65"/>
      <c r="F7715" s="65"/>
      <c r="G7715" s="129"/>
    </row>
    <row r="7716" spans="1:7">
      <c r="A7716" s="65"/>
      <c r="B7716" s="65"/>
      <c r="C7716" s="65"/>
      <c r="D7716" s="65"/>
      <c r="E7716" s="65"/>
      <c r="F7716" s="65"/>
      <c r="G7716" s="129"/>
    </row>
    <row r="7717" spans="1:7">
      <c r="A7717" s="65"/>
      <c r="B7717" s="65"/>
      <c r="C7717" s="65"/>
      <c r="D7717" s="65"/>
      <c r="E7717" s="65"/>
      <c r="F7717" s="65"/>
      <c r="G7717" s="129"/>
    </row>
    <row r="7718" spans="1:7">
      <c r="A7718" s="65"/>
      <c r="B7718" s="65"/>
      <c r="C7718" s="65"/>
      <c r="D7718" s="65"/>
      <c r="E7718" s="65"/>
      <c r="F7718" s="65"/>
      <c r="G7718" s="129"/>
    </row>
    <row r="7719" spans="1:7">
      <c r="A7719" s="65"/>
      <c r="B7719" s="65"/>
      <c r="C7719" s="65"/>
      <c r="D7719" s="65"/>
      <c r="E7719" s="65"/>
      <c r="F7719" s="65"/>
      <c r="G7719" s="129"/>
    </row>
    <row r="7720" spans="1:7">
      <c r="A7720" s="65"/>
      <c r="B7720" s="65"/>
      <c r="C7720" s="65"/>
      <c r="D7720" s="65"/>
      <c r="E7720" s="65"/>
      <c r="F7720" s="65"/>
      <c r="G7720" s="129"/>
    </row>
    <row r="7721" spans="1:7">
      <c r="A7721" s="65"/>
      <c r="B7721" s="65"/>
      <c r="C7721" s="65"/>
      <c r="D7721" s="65"/>
      <c r="E7721" s="65"/>
      <c r="F7721" s="65"/>
      <c r="G7721" s="129"/>
    </row>
    <row r="7722" spans="1:7">
      <c r="A7722" s="65"/>
      <c r="B7722" s="65"/>
      <c r="C7722" s="65"/>
      <c r="D7722" s="65"/>
      <c r="E7722" s="65"/>
      <c r="F7722" s="65"/>
      <c r="G7722" s="129"/>
    </row>
    <row r="7723" spans="1:7">
      <c r="A7723" s="65"/>
      <c r="B7723" s="65"/>
      <c r="C7723" s="65"/>
      <c r="D7723" s="65"/>
      <c r="E7723" s="65"/>
      <c r="F7723" s="65"/>
      <c r="G7723" s="129"/>
    </row>
    <row r="7724" spans="1:7">
      <c r="A7724" s="65"/>
      <c r="B7724" s="65"/>
      <c r="C7724" s="65"/>
      <c r="D7724" s="65"/>
      <c r="E7724" s="65"/>
      <c r="F7724" s="65"/>
      <c r="G7724" s="129"/>
    </row>
    <row r="7725" spans="1:7">
      <c r="A7725" s="65"/>
      <c r="B7725" s="65"/>
      <c r="C7725" s="65"/>
      <c r="D7725" s="65"/>
      <c r="E7725" s="65"/>
      <c r="F7725" s="65"/>
      <c r="G7725" s="129"/>
    </row>
    <row r="7726" spans="1:7">
      <c r="A7726" s="65"/>
      <c r="B7726" s="65"/>
      <c r="C7726" s="65"/>
      <c r="D7726" s="65"/>
      <c r="E7726" s="65"/>
      <c r="F7726" s="65"/>
      <c r="G7726" s="129"/>
    </row>
    <row r="7727" spans="1:7">
      <c r="A7727" s="65"/>
      <c r="B7727" s="65"/>
      <c r="C7727" s="65"/>
      <c r="D7727" s="65"/>
      <c r="E7727" s="65"/>
      <c r="F7727" s="65"/>
      <c r="G7727" s="129"/>
    </row>
    <row r="7728" spans="1:7">
      <c r="A7728" s="65"/>
      <c r="B7728" s="65"/>
      <c r="C7728" s="65"/>
      <c r="D7728" s="65"/>
      <c r="E7728" s="65"/>
      <c r="F7728" s="65"/>
      <c r="G7728" s="129"/>
    </row>
    <row r="7729" spans="1:7">
      <c r="A7729" s="65"/>
      <c r="B7729" s="65"/>
      <c r="C7729" s="65"/>
      <c r="D7729" s="65"/>
      <c r="E7729" s="65"/>
      <c r="F7729" s="65"/>
      <c r="G7729" s="129"/>
    </row>
    <row r="7730" spans="1:7">
      <c r="A7730" s="65"/>
      <c r="B7730" s="65"/>
      <c r="C7730" s="65"/>
      <c r="D7730" s="65"/>
      <c r="E7730" s="65"/>
      <c r="F7730" s="65"/>
      <c r="G7730" s="129"/>
    </row>
    <row r="7731" spans="1:7">
      <c r="A7731" s="65"/>
      <c r="B7731" s="65"/>
      <c r="C7731" s="65"/>
      <c r="D7731" s="65"/>
      <c r="E7731" s="65"/>
      <c r="F7731" s="65"/>
      <c r="G7731" s="129"/>
    </row>
    <row r="7732" spans="1:7">
      <c r="A7732" s="65"/>
      <c r="B7732" s="65"/>
      <c r="C7732" s="65"/>
      <c r="D7732" s="65"/>
      <c r="E7732" s="65"/>
      <c r="F7732" s="65"/>
      <c r="G7732" s="129"/>
    </row>
    <row r="7733" spans="1:7">
      <c r="A7733" s="65"/>
      <c r="B7733" s="65"/>
      <c r="C7733" s="65"/>
      <c r="D7733" s="65"/>
      <c r="E7733" s="65"/>
      <c r="F7733" s="65"/>
      <c r="G7733" s="129"/>
    </row>
    <row r="7734" spans="1:7">
      <c r="A7734" s="65"/>
      <c r="B7734" s="65"/>
      <c r="C7734" s="65"/>
      <c r="D7734" s="65"/>
      <c r="E7734" s="65"/>
      <c r="F7734" s="65"/>
      <c r="G7734" s="129"/>
    </row>
    <row r="7735" spans="1:7">
      <c r="A7735" s="65"/>
      <c r="B7735" s="65"/>
      <c r="C7735" s="65"/>
      <c r="D7735" s="65"/>
      <c r="E7735" s="65"/>
      <c r="F7735" s="65"/>
      <c r="G7735" s="129"/>
    </row>
    <row r="7736" spans="1:7">
      <c r="A7736" s="65"/>
      <c r="B7736" s="65"/>
      <c r="C7736" s="65"/>
      <c r="D7736" s="65"/>
      <c r="E7736" s="65"/>
      <c r="F7736" s="65"/>
      <c r="G7736" s="129"/>
    </row>
    <row r="7737" spans="1:7">
      <c r="A7737" s="65"/>
      <c r="B7737" s="65"/>
      <c r="C7737" s="65"/>
      <c r="D7737" s="65"/>
      <c r="E7737" s="65"/>
      <c r="F7737" s="65"/>
      <c r="G7737" s="129"/>
    </row>
    <row r="7738" spans="1:7">
      <c r="A7738" s="65"/>
      <c r="B7738" s="65"/>
      <c r="C7738" s="65"/>
      <c r="D7738" s="65"/>
      <c r="E7738" s="65"/>
      <c r="F7738" s="65"/>
      <c r="G7738" s="129"/>
    </row>
    <row r="7739" spans="1:7">
      <c r="A7739" s="65"/>
      <c r="B7739" s="65"/>
      <c r="C7739" s="65"/>
      <c r="D7739" s="65"/>
      <c r="E7739" s="65"/>
      <c r="F7739" s="65"/>
      <c r="G7739" s="129"/>
    </row>
    <row r="7740" spans="1:7">
      <c r="A7740" s="65"/>
      <c r="B7740" s="65"/>
      <c r="C7740" s="65"/>
      <c r="D7740" s="65"/>
      <c r="E7740" s="65"/>
      <c r="F7740" s="65"/>
      <c r="G7740" s="129"/>
    </row>
    <row r="7741" spans="1:7">
      <c r="A7741" s="65"/>
      <c r="B7741" s="65"/>
      <c r="C7741" s="65"/>
      <c r="D7741" s="65"/>
      <c r="E7741" s="65"/>
      <c r="F7741" s="65"/>
      <c r="G7741" s="129"/>
    </row>
    <row r="7742" spans="1:7">
      <c r="A7742" s="65"/>
      <c r="B7742" s="65"/>
      <c r="C7742" s="65"/>
      <c r="D7742" s="65"/>
      <c r="E7742" s="65"/>
      <c r="F7742" s="65"/>
      <c r="G7742" s="129"/>
    </row>
    <row r="7743" spans="1:7">
      <c r="A7743" s="65"/>
      <c r="B7743" s="65"/>
      <c r="C7743" s="65"/>
      <c r="D7743" s="65"/>
      <c r="E7743" s="65"/>
      <c r="F7743" s="65"/>
      <c r="G7743" s="129"/>
    </row>
    <row r="7744" spans="1:7">
      <c r="A7744" s="65"/>
      <c r="B7744" s="65"/>
      <c r="C7744" s="65"/>
      <c r="D7744" s="65"/>
      <c r="E7744" s="65"/>
      <c r="F7744" s="65"/>
      <c r="G7744" s="129"/>
    </row>
    <row r="7745" spans="1:7">
      <c r="A7745" s="65"/>
      <c r="B7745" s="65"/>
      <c r="C7745" s="65"/>
      <c r="D7745" s="65"/>
      <c r="E7745" s="65"/>
      <c r="F7745" s="65"/>
      <c r="G7745" s="129"/>
    </row>
    <row r="7746" spans="1:7">
      <c r="A7746" s="65"/>
      <c r="B7746" s="65"/>
      <c r="C7746" s="65"/>
      <c r="D7746" s="65"/>
      <c r="E7746" s="65"/>
      <c r="F7746" s="65"/>
      <c r="G7746" s="129"/>
    </row>
    <row r="7747" spans="1:7">
      <c r="A7747" s="65"/>
      <c r="B7747" s="65"/>
      <c r="C7747" s="65"/>
      <c r="D7747" s="65"/>
      <c r="E7747" s="65"/>
      <c r="F7747" s="65"/>
      <c r="G7747" s="129"/>
    </row>
    <row r="7748" spans="1:7">
      <c r="A7748" s="65"/>
      <c r="B7748" s="65"/>
      <c r="C7748" s="65"/>
      <c r="D7748" s="65"/>
      <c r="E7748" s="65"/>
      <c r="F7748" s="65"/>
      <c r="G7748" s="129"/>
    </row>
    <row r="7749" spans="1:7">
      <c r="A7749" s="65"/>
      <c r="B7749" s="65"/>
      <c r="C7749" s="65"/>
      <c r="D7749" s="65"/>
      <c r="E7749" s="65"/>
      <c r="F7749" s="65"/>
      <c r="G7749" s="129"/>
    </row>
    <row r="7750" spans="1:7">
      <c r="A7750" s="65"/>
      <c r="B7750" s="65"/>
      <c r="C7750" s="65"/>
      <c r="D7750" s="65"/>
      <c r="E7750" s="65"/>
      <c r="F7750" s="65"/>
      <c r="G7750" s="129"/>
    </row>
    <row r="7751" spans="1:7">
      <c r="A7751" s="65"/>
      <c r="B7751" s="65"/>
      <c r="C7751" s="65"/>
      <c r="D7751" s="65"/>
      <c r="E7751" s="65"/>
      <c r="F7751" s="65"/>
      <c r="G7751" s="129"/>
    </row>
    <row r="7752" spans="1:7">
      <c r="A7752" s="65"/>
      <c r="B7752" s="65"/>
      <c r="C7752" s="65"/>
      <c r="D7752" s="65"/>
      <c r="E7752" s="65"/>
      <c r="F7752" s="65"/>
      <c r="G7752" s="129"/>
    </row>
    <row r="7753" spans="1:7">
      <c r="A7753" s="65"/>
      <c r="B7753" s="65"/>
      <c r="C7753" s="65"/>
      <c r="D7753" s="65"/>
      <c r="E7753" s="65"/>
      <c r="F7753" s="65"/>
      <c r="G7753" s="129"/>
    </row>
    <row r="7754" spans="1:7">
      <c r="A7754" s="65"/>
      <c r="B7754" s="65"/>
      <c r="C7754" s="65"/>
      <c r="D7754" s="65"/>
      <c r="E7754" s="65"/>
      <c r="F7754" s="65"/>
      <c r="G7754" s="129"/>
    </row>
    <row r="7755" spans="1:7">
      <c r="A7755" s="65"/>
      <c r="B7755" s="65"/>
      <c r="C7755" s="65"/>
      <c r="D7755" s="65"/>
      <c r="E7755" s="65"/>
      <c r="F7755" s="65"/>
      <c r="G7755" s="129"/>
    </row>
    <row r="7756" spans="1:7">
      <c r="A7756" s="65"/>
      <c r="B7756" s="65"/>
      <c r="C7756" s="65"/>
      <c r="D7756" s="65"/>
      <c r="E7756" s="65"/>
      <c r="F7756" s="65"/>
      <c r="G7756" s="129"/>
    </row>
    <row r="7757" spans="1:7">
      <c r="A7757" s="65"/>
      <c r="B7757" s="65"/>
      <c r="C7757" s="65"/>
      <c r="D7757" s="65"/>
      <c r="E7757" s="65"/>
      <c r="F7757" s="65"/>
      <c r="G7757" s="129"/>
    </row>
    <row r="7758" spans="1:7">
      <c r="A7758" s="65"/>
      <c r="B7758" s="65"/>
      <c r="C7758" s="65"/>
      <c r="D7758" s="65"/>
      <c r="E7758" s="65"/>
      <c r="F7758" s="65"/>
      <c r="G7758" s="129"/>
    </row>
    <row r="7759" spans="1:7">
      <c r="A7759" s="65"/>
      <c r="B7759" s="65"/>
      <c r="C7759" s="65"/>
      <c r="D7759" s="65"/>
      <c r="E7759" s="65"/>
      <c r="F7759" s="65"/>
      <c r="G7759" s="129"/>
    </row>
    <row r="7760" spans="1:7">
      <c r="A7760" s="65"/>
      <c r="B7760" s="65"/>
      <c r="C7760" s="65"/>
      <c r="D7760" s="65"/>
      <c r="E7760" s="65"/>
      <c r="F7760" s="65"/>
      <c r="G7760" s="129"/>
    </row>
    <row r="7761" spans="1:7">
      <c r="A7761" s="65"/>
      <c r="B7761" s="65"/>
      <c r="C7761" s="65"/>
      <c r="D7761" s="65"/>
      <c r="E7761" s="65"/>
      <c r="F7761" s="65"/>
      <c r="G7761" s="129"/>
    </row>
    <row r="7762" spans="1:7">
      <c r="A7762" s="65"/>
      <c r="B7762" s="65"/>
      <c r="C7762" s="65"/>
      <c r="D7762" s="65"/>
      <c r="E7762" s="65"/>
      <c r="F7762" s="65"/>
      <c r="G7762" s="129"/>
    </row>
    <row r="7763" spans="1:7">
      <c r="A7763" s="65"/>
      <c r="B7763" s="65"/>
      <c r="C7763" s="65"/>
      <c r="D7763" s="65"/>
      <c r="E7763" s="65"/>
      <c r="F7763" s="65"/>
      <c r="G7763" s="129"/>
    </row>
    <row r="7764" spans="1:7">
      <c r="A7764" s="65"/>
      <c r="B7764" s="65"/>
      <c r="C7764" s="65"/>
      <c r="D7764" s="65"/>
      <c r="E7764" s="65"/>
      <c r="F7764" s="65"/>
      <c r="G7764" s="129"/>
    </row>
    <row r="7765" spans="1:7">
      <c r="A7765" s="65"/>
      <c r="B7765" s="65"/>
      <c r="C7765" s="65"/>
      <c r="D7765" s="65"/>
      <c r="E7765" s="65"/>
      <c r="F7765" s="65"/>
      <c r="G7765" s="129"/>
    </row>
    <row r="7766" spans="1:7">
      <c r="A7766" s="65"/>
      <c r="B7766" s="65"/>
      <c r="C7766" s="65"/>
      <c r="D7766" s="65"/>
      <c r="E7766" s="65"/>
      <c r="F7766" s="65"/>
      <c r="G7766" s="129"/>
    </row>
    <row r="7767" spans="1:7">
      <c r="A7767" s="65"/>
      <c r="B7767" s="65"/>
      <c r="C7767" s="65"/>
      <c r="D7767" s="65"/>
      <c r="E7767" s="65"/>
      <c r="F7767" s="65"/>
      <c r="G7767" s="129"/>
    </row>
    <row r="7768" spans="1:7">
      <c r="A7768" s="65"/>
      <c r="B7768" s="65"/>
      <c r="C7768" s="65"/>
      <c r="D7768" s="65"/>
      <c r="E7768" s="65"/>
      <c r="F7768" s="65"/>
      <c r="G7768" s="129"/>
    </row>
    <row r="7769" spans="1:7">
      <c r="A7769" s="65"/>
      <c r="B7769" s="65"/>
      <c r="C7769" s="65"/>
      <c r="D7769" s="65"/>
      <c r="E7769" s="65"/>
      <c r="F7769" s="65"/>
      <c r="G7769" s="129"/>
    </row>
    <row r="7770" spans="1:7">
      <c r="A7770" s="65"/>
      <c r="B7770" s="65"/>
      <c r="C7770" s="65"/>
      <c r="D7770" s="65"/>
      <c r="E7770" s="65"/>
      <c r="F7770" s="65"/>
      <c r="G7770" s="129"/>
    </row>
    <row r="7771" spans="1:7">
      <c r="A7771" s="65"/>
      <c r="B7771" s="65"/>
      <c r="C7771" s="65"/>
      <c r="D7771" s="65"/>
      <c r="E7771" s="65"/>
      <c r="F7771" s="65"/>
      <c r="G7771" s="129"/>
    </row>
    <row r="7772" spans="1:7">
      <c r="A7772" s="65"/>
      <c r="B7772" s="65"/>
      <c r="C7772" s="65"/>
      <c r="D7772" s="65"/>
      <c r="E7772" s="65"/>
      <c r="F7772" s="65"/>
      <c r="G7772" s="129"/>
    </row>
    <row r="7773" spans="1:7">
      <c r="A7773" s="65"/>
      <c r="B7773" s="65"/>
      <c r="C7773" s="65"/>
      <c r="D7773" s="65"/>
      <c r="E7773" s="65"/>
      <c r="F7773" s="65"/>
      <c r="G7773" s="129"/>
    </row>
    <row r="7774" spans="1:7">
      <c r="A7774" s="65"/>
      <c r="B7774" s="65"/>
      <c r="C7774" s="65"/>
      <c r="D7774" s="65"/>
      <c r="E7774" s="65"/>
      <c r="F7774" s="65"/>
      <c r="G7774" s="129"/>
    </row>
    <row r="7775" spans="1:7">
      <c r="A7775" s="65"/>
      <c r="B7775" s="65"/>
      <c r="C7775" s="65"/>
      <c r="D7775" s="65"/>
      <c r="E7775" s="65"/>
      <c r="F7775" s="65"/>
      <c r="G7775" s="129"/>
    </row>
    <row r="7776" spans="1:7">
      <c r="A7776" s="65"/>
      <c r="B7776" s="65"/>
      <c r="C7776" s="65"/>
      <c r="D7776" s="65"/>
      <c r="E7776" s="65"/>
      <c r="F7776" s="65"/>
      <c r="G7776" s="129"/>
    </row>
    <row r="7777" spans="1:7">
      <c r="A7777" s="65"/>
      <c r="B7777" s="65"/>
      <c r="C7777" s="65"/>
      <c r="D7777" s="65"/>
      <c r="E7777" s="65"/>
      <c r="F7777" s="65"/>
      <c r="G7777" s="129"/>
    </row>
    <row r="7778" spans="1:7">
      <c r="A7778" s="65"/>
      <c r="B7778" s="65"/>
      <c r="C7778" s="65"/>
      <c r="D7778" s="65"/>
      <c r="E7778" s="65"/>
      <c r="F7778" s="65"/>
      <c r="G7778" s="129"/>
    </row>
    <row r="7779" spans="1:7">
      <c r="A7779" s="65"/>
      <c r="B7779" s="65"/>
      <c r="C7779" s="65"/>
      <c r="D7779" s="65"/>
      <c r="E7779" s="65"/>
      <c r="F7779" s="65"/>
      <c r="G7779" s="129"/>
    </row>
    <row r="7780" spans="1:7">
      <c r="A7780" s="65"/>
      <c r="B7780" s="65"/>
      <c r="C7780" s="65"/>
      <c r="D7780" s="65"/>
      <c r="E7780" s="65"/>
      <c r="F7780" s="65"/>
      <c r="G7780" s="129"/>
    </row>
    <row r="7781" spans="1:7">
      <c r="A7781" s="65"/>
      <c r="B7781" s="65"/>
      <c r="C7781" s="65"/>
      <c r="D7781" s="65"/>
      <c r="E7781" s="65"/>
      <c r="F7781" s="65"/>
      <c r="G7781" s="129"/>
    </row>
    <row r="7782" spans="1:7">
      <c r="A7782" s="65"/>
      <c r="B7782" s="65"/>
      <c r="C7782" s="65"/>
      <c r="D7782" s="65"/>
      <c r="E7782" s="65"/>
      <c r="F7782" s="65"/>
      <c r="G7782" s="129"/>
    </row>
    <row r="7783" spans="1:7">
      <c r="A7783" s="65"/>
      <c r="B7783" s="65"/>
      <c r="C7783" s="65"/>
      <c r="D7783" s="65"/>
      <c r="E7783" s="65"/>
      <c r="F7783" s="65"/>
      <c r="G7783" s="129"/>
    </row>
    <row r="7784" spans="1:7">
      <c r="A7784" s="65"/>
      <c r="B7784" s="65"/>
      <c r="C7784" s="65"/>
      <c r="D7784" s="65"/>
      <c r="E7784" s="65"/>
      <c r="F7784" s="65"/>
      <c r="G7784" s="129"/>
    </row>
    <row r="7785" spans="1:7">
      <c r="A7785" s="65"/>
      <c r="B7785" s="65"/>
      <c r="C7785" s="65"/>
      <c r="D7785" s="65"/>
      <c r="E7785" s="65"/>
      <c r="F7785" s="65"/>
      <c r="G7785" s="129"/>
    </row>
    <row r="7786" spans="1:7">
      <c r="A7786" s="65"/>
      <c r="B7786" s="65"/>
      <c r="C7786" s="65"/>
      <c r="D7786" s="65"/>
      <c r="E7786" s="65"/>
      <c r="F7786" s="65"/>
      <c r="G7786" s="129"/>
    </row>
    <row r="7787" spans="1:7">
      <c r="A7787" s="65"/>
      <c r="B7787" s="65"/>
      <c r="C7787" s="65"/>
      <c r="D7787" s="65"/>
      <c r="E7787" s="65"/>
      <c r="F7787" s="65"/>
      <c r="G7787" s="129"/>
    </row>
    <row r="7788" spans="1:7">
      <c r="A7788" s="65"/>
      <c r="B7788" s="65"/>
      <c r="C7788" s="65"/>
      <c r="D7788" s="65"/>
      <c r="E7788" s="65"/>
      <c r="F7788" s="65"/>
      <c r="G7788" s="129"/>
    </row>
    <row r="7789" spans="1:7">
      <c r="A7789" s="65"/>
      <c r="B7789" s="65"/>
      <c r="C7789" s="65"/>
      <c r="D7789" s="65"/>
      <c r="E7789" s="65"/>
      <c r="F7789" s="65"/>
      <c r="G7789" s="129"/>
    </row>
    <row r="7790" spans="1:7">
      <c r="A7790" s="65"/>
      <c r="B7790" s="65"/>
      <c r="C7790" s="65"/>
      <c r="D7790" s="65"/>
      <c r="E7790" s="65"/>
      <c r="F7790" s="65"/>
      <c r="G7790" s="129"/>
    </row>
    <row r="7791" spans="1:7">
      <c r="A7791" s="65"/>
      <c r="B7791" s="65"/>
      <c r="C7791" s="65"/>
      <c r="D7791" s="65"/>
      <c r="E7791" s="65"/>
      <c r="F7791" s="65"/>
      <c r="G7791" s="129"/>
    </row>
    <row r="7792" spans="1:7">
      <c r="A7792" s="65"/>
      <c r="B7792" s="65"/>
      <c r="C7792" s="65"/>
      <c r="D7792" s="65"/>
      <c r="E7792" s="65"/>
      <c r="F7792" s="65"/>
      <c r="G7792" s="129"/>
    </row>
    <row r="7793" spans="1:7">
      <c r="A7793" s="65"/>
      <c r="B7793" s="65"/>
      <c r="C7793" s="65"/>
      <c r="D7793" s="65"/>
      <c r="E7793" s="65"/>
      <c r="F7793" s="65"/>
      <c r="G7793" s="129"/>
    </row>
    <row r="7794" spans="1:7">
      <c r="A7794" s="65"/>
      <c r="B7794" s="65"/>
      <c r="C7794" s="65"/>
      <c r="D7794" s="65"/>
      <c r="E7794" s="65"/>
      <c r="F7794" s="65"/>
      <c r="G7794" s="129"/>
    </row>
    <row r="7795" spans="1:7">
      <c r="A7795" s="65"/>
      <c r="B7795" s="65"/>
      <c r="C7795" s="65"/>
      <c r="D7795" s="65"/>
      <c r="E7795" s="65"/>
      <c r="F7795" s="65"/>
      <c r="G7795" s="129"/>
    </row>
    <row r="7796" spans="1:7">
      <c r="A7796" s="65"/>
      <c r="B7796" s="65"/>
      <c r="C7796" s="65"/>
      <c r="D7796" s="65"/>
      <c r="E7796" s="65"/>
      <c r="F7796" s="65"/>
      <c r="G7796" s="129"/>
    </row>
    <row r="7797" spans="1:7">
      <c r="A7797" s="65"/>
      <c r="B7797" s="65"/>
      <c r="C7797" s="65"/>
      <c r="D7797" s="65"/>
      <c r="E7797" s="65"/>
      <c r="F7797" s="65"/>
      <c r="G7797" s="129"/>
    </row>
    <row r="7798" spans="1:7">
      <c r="A7798" s="65"/>
      <c r="B7798" s="65"/>
      <c r="C7798" s="65"/>
      <c r="D7798" s="65"/>
      <c r="E7798" s="65"/>
      <c r="F7798" s="65"/>
      <c r="G7798" s="129"/>
    </row>
    <row r="7799" spans="1:7">
      <c r="A7799" s="65"/>
      <c r="B7799" s="65"/>
      <c r="C7799" s="65"/>
      <c r="D7799" s="65"/>
      <c r="E7799" s="65"/>
      <c r="F7799" s="65"/>
      <c r="G7799" s="129"/>
    </row>
    <row r="7800" spans="1:7">
      <c r="A7800" s="65"/>
      <c r="B7800" s="65"/>
      <c r="C7800" s="65"/>
      <c r="D7800" s="65"/>
      <c r="E7800" s="65"/>
      <c r="F7800" s="65"/>
      <c r="G7800" s="129"/>
    </row>
    <row r="7801" spans="1:7">
      <c r="A7801" s="65"/>
      <c r="B7801" s="65"/>
      <c r="C7801" s="65"/>
      <c r="D7801" s="65"/>
      <c r="E7801" s="65"/>
      <c r="F7801" s="65"/>
      <c r="G7801" s="129"/>
    </row>
    <row r="7802" spans="1:7">
      <c r="A7802" s="65"/>
      <c r="B7802" s="65"/>
      <c r="C7802" s="65"/>
      <c r="D7802" s="65"/>
      <c r="E7802" s="65"/>
      <c r="F7802" s="65"/>
      <c r="G7802" s="129"/>
    </row>
    <row r="7803" spans="1:7">
      <c r="A7803" s="65"/>
      <c r="B7803" s="65"/>
      <c r="C7803" s="65"/>
      <c r="D7803" s="65"/>
      <c r="E7803" s="65"/>
      <c r="F7803" s="65"/>
      <c r="G7803" s="129"/>
    </row>
    <row r="7804" spans="1:7">
      <c r="A7804" s="65"/>
      <c r="B7804" s="65"/>
      <c r="C7804" s="65"/>
      <c r="D7804" s="65"/>
      <c r="E7804" s="65"/>
      <c r="F7804" s="65"/>
      <c r="G7804" s="129"/>
    </row>
    <row r="7805" spans="1:7">
      <c r="A7805" s="65"/>
      <c r="B7805" s="65"/>
      <c r="C7805" s="65"/>
      <c r="D7805" s="65"/>
      <c r="E7805" s="65"/>
      <c r="F7805" s="65"/>
      <c r="G7805" s="129"/>
    </row>
    <row r="7806" spans="1:7">
      <c r="A7806" s="65"/>
      <c r="B7806" s="65"/>
      <c r="C7806" s="65"/>
      <c r="D7806" s="65"/>
      <c r="E7806" s="65"/>
      <c r="F7806" s="65"/>
      <c r="G7806" s="129"/>
    </row>
    <row r="7807" spans="1:7">
      <c r="A7807" s="65"/>
      <c r="B7807" s="65"/>
      <c r="C7807" s="65"/>
      <c r="D7807" s="65"/>
      <c r="E7807" s="65"/>
      <c r="F7807" s="65"/>
      <c r="G7807" s="129"/>
    </row>
    <row r="7808" spans="1:7">
      <c r="A7808" s="65"/>
      <c r="B7808" s="65"/>
      <c r="C7808" s="65"/>
      <c r="D7808" s="65"/>
      <c r="E7808" s="65"/>
      <c r="F7808" s="65"/>
      <c r="G7808" s="129"/>
    </row>
    <row r="7809" spans="1:7">
      <c r="A7809" s="65"/>
      <c r="B7809" s="65"/>
      <c r="C7809" s="65"/>
      <c r="D7809" s="65"/>
      <c r="E7809" s="65"/>
      <c r="F7809" s="65"/>
      <c r="G7809" s="129"/>
    </row>
    <row r="7810" spans="1:7">
      <c r="A7810" s="65"/>
      <c r="B7810" s="65"/>
      <c r="C7810" s="65"/>
      <c r="D7810" s="65"/>
      <c r="E7810" s="65"/>
      <c r="F7810" s="65"/>
      <c r="G7810" s="129"/>
    </row>
    <row r="7811" spans="1:7">
      <c r="A7811" s="65"/>
      <c r="B7811" s="65"/>
      <c r="C7811" s="65"/>
      <c r="D7811" s="65"/>
      <c r="E7811" s="65"/>
      <c r="F7811" s="65"/>
      <c r="G7811" s="129"/>
    </row>
    <row r="7812" spans="1:7">
      <c r="A7812" s="65"/>
      <c r="B7812" s="65"/>
      <c r="C7812" s="65"/>
      <c r="D7812" s="65"/>
      <c r="E7812" s="65"/>
      <c r="F7812" s="65"/>
      <c r="G7812" s="129"/>
    </row>
    <row r="7813" spans="1:7">
      <c r="A7813" s="65"/>
      <c r="B7813" s="65"/>
      <c r="C7813" s="65"/>
      <c r="D7813" s="65"/>
      <c r="E7813" s="65"/>
      <c r="F7813" s="65"/>
      <c r="G7813" s="129"/>
    </row>
    <row r="7814" spans="1:7">
      <c r="A7814" s="65"/>
      <c r="B7814" s="65"/>
      <c r="C7814" s="65"/>
      <c r="D7814" s="65"/>
      <c r="E7814" s="65"/>
      <c r="F7814" s="65"/>
      <c r="G7814" s="129"/>
    </row>
    <row r="7815" spans="1:7">
      <c r="A7815" s="65"/>
      <c r="B7815" s="65"/>
      <c r="C7815" s="65"/>
      <c r="D7815" s="65"/>
      <c r="E7815" s="65"/>
      <c r="F7815" s="65"/>
      <c r="G7815" s="129"/>
    </row>
    <row r="7816" spans="1:7">
      <c r="A7816" s="65"/>
      <c r="B7816" s="65"/>
      <c r="C7816" s="65"/>
      <c r="D7816" s="65"/>
      <c r="E7816" s="65"/>
      <c r="F7816" s="65"/>
      <c r="G7816" s="129"/>
    </row>
    <row r="7817" spans="1:7">
      <c r="A7817" s="65"/>
      <c r="B7817" s="65"/>
      <c r="C7817" s="65"/>
      <c r="D7817" s="65"/>
      <c r="E7817" s="65"/>
      <c r="F7817" s="65"/>
      <c r="G7817" s="129"/>
    </row>
    <row r="7818" spans="1:7">
      <c r="A7818" s="65"/>
      <c r="B7818" s="65"/>
      <c r="C7818" s="65"/>
      <c r="D7818" s="65"/>
      <c r="E7818" s="65"/>
      <c r="F7818" s="65"/>
      <c r="G7818" s="129"/>
    </row>
    <row r="7819" spans="1:7">
      <c r="A7819" s="65"/>
      <c r="B7819" s="65"/>
      <c r="C7819" s="65"/>
      <c r="D7819" s="65"/>
      <c r="E7819" s="65"/>
      <c r="F7819" s="65"/>
      <c r="G7819" s="129"/>
    </row>
    <row r="7820" spans="1:7">
      <c r="A7820" s="65"/>
      <c r="B7820" s="65"/>
      <c r="C7820" s="65"/>
      <c r="D7820" s="65"/>
      <c r="E7820" s="65"/>
      <c r="F7820" s="65"/>
      <c r="G7820" s="129"/>
    </row>
    <row r="7821" spans="1:7">
      <c r="A7821" s="65"/>
      <c r="B7821" s="65"/>
      <c r="C7821" s="65"/>
      <c r="D7821" s="65"/>
      <c r="E7821" s="65"/>
      <c r="F7821" s="65"/>
      <c r="G7821" s="129"/>
    </row>
    <row r="7822" spans="1:7">
      <c r="A7822" s="65"/>
      <c r="B7822" s="65"/>
      <c r="C7822" s="65"/>
      <c r="D7822" s="65"/>
      <c r="E7822" s="65"/>
      <c r="F7822" s="65"/>
      <c r="G7822" s="129"/>
    </row>
    <row r="7823" spans="1:7">
      <c r="A7823" s="65"/>
      <c r="B7823" s="65"/>
      <c r="C7823" s="65"/>
      <c r="D7823" s="65"/>
      <c r="E7823" s="65"/>
      <c r="F7823" s="65"/>
      <c r="G7823" s="129"/>
    </row>
    <row r="7824" spans="1:7">
      <c r="A7824" s="65"/>
      <c r="B7824" s="65"/>
      <c r="C7824" s="65"/>
      <c r="D7824" s="65"/>
      <c r="E7824" s="65"/>
      <c r="F7824" s="65"/>
      <c r="G7824" s="129"/>
    </row>
    <row r="7825" spans="1:7">
      <c r="A7825" s="65"/>
      <c r="B7825" s="65"/>
      <c r="C7825" s="65"/>
      <c r="D7825" s="65"/>
      <c r="E7825" s="65"/>
      <c r="F7825" s="65"/>
      <c r="G7825" s="129"/>
    </row>
    <row r="7826" spans="1:7">
      <c r="A7826" s="65"/>
      <c r="B7826" s="65"/>
      <c r="C7826" s="65"/>
      <c r="D7826" s="65"/>
      <c r="E7826" s="65"/>
      <c r="F7826" s="65"/>
      <c r="G7826" s="129"/>
    </row>
    <row r="7827" spans="1:7">
      <c r="A7827" s="65"/>
      <c r="B7827" s="65"/>
      <c r="C7827" s="65"/>
      <c r="D7827" s="65"/>
      <c r="E7827" s="65"/>
      <c r="F7827" s="65"/>
      <c r="G7827" s="129"/>
    </row>
    <row r="7828" spans="1:7">
      <c r="A7828" s="65"/>
      <c r="B7828" s="65"/>
      <c r="C7828" s="65"/>
      <c r="D7828" s="65"/>
      <c r="E7828" s="65"/>
      <c r="F7828" s="65"/>
      <c r="G7828" s="129"/>
    </row>
    <row r="7829" spans="1:7">
      <c r="A7829" s="65"/>
      <c r="B7829" s="65"/>
      <c r="C7829" s="65"/>
      <c r="D7829" s="65"/>
      <c r="E7829" s="65"/>
      <c r="F7829" s="65"/>
      <c r="G7829" s="129"/>
    </row>
    <row r="7830" spans="1:7">
      <c r="A7830" s="65"/>
      <c r="B7830" s="65"/>
      <c r="C7830" s="65"/>
      <c r="D7830" s="65"/>
      <c r="E7830" s="65"/>
      <c r="F7830" s="65"/>
      <c r="G7830" s="129"/>
    </row>
    <row r="7831" spans="1:7">
      <c r="A7831" s="65"/>
      <c r="B7831" s="65"/>
      <c r="C7831" s="65"/>
      <c r="D7831" s="65"/>
      <c r="E7831" s="65"/>
      <c r="F7831" s="65"/>
      <c r="G7831" s="129"/>
    </row>
    <row r="7832" spans="1:7">
      <c r="A7832" s="65"/>
      <c r="B7832" s="65"/>
      <c r="C7832" s="65"/>
      <c r="D7832" s="65"/>
      <c r="E7832" s="65"/>
      <c r="F7832" s="65"/>
      <c r="G7832" s="129"/>
    </row>
    <row r="7833" spans="1:7">
      <c r="A7833" s="65"/>
      <c r="B7833" s="65"/>
      <c r="C7833" s="65"/>
      <c r="D7833" s="65"/>
      <c r="E7833" s="65"/>
      <c r="F7833" s="65"/>
      <c r="G7833" s="129"/>
    </row>
    <row r="7834" spans="1:7">
      <c r="A7834" s="65"/>
      <c r="B7834" s="65"/>
      <c r="C7834" s="65"/>
      <c r="D7834" s="65"/>
      <c r="E7834" s="65"/>
      <c r="F7834" s="65"/>
      <c r="G7834" s="129"/>
    </row>
    <row r="7835" spans="1:7">
      <c r="A7835" s="65"/>
      <c r="B7835" s="65"/>
      <c r="C7835" s="65"/>
      <c r="D7835" s="65"/>
      <c r="E7835" s="65"/>
      <c r="F7835" s="65"/>
      <c r="G7835" s="129"/>
    </row>
    <row r="7836" spans="1:7">
      <c r="A7836" s="65"/>
      <c r="B7836" s="65"/>
      <c r="C7836" s="65"/>
      <c r="D7836" s="65"/>
      <c r="E7836" s="65"/>
      <c r="F7836" s="65"/>
      <c r="G7836" s="129"/>
    </row>
    <row r="7837" spans="1:7">
      <c r="A7837" s="65"/>
      <c r="B7837" s="65"/>
      <c r="C7837" s="65"/>
      <c r="D7837" s="65"/>
      <c r="E7837" s="65"/>
      <c r="F7837" s="65"/>
      <c r="G7837" s="129"/>
    </row>
    <row r="7838" spans="1:7">
      <c r="A7838" s="65"/>
      <c r="B7838" s="65"/>
      <c r="C7838" s="65"/>
      <c r="D7838" s="65"/>
      <c r="E7838" s="65"/>
      <c r="F7838" s="65"/>
      <c r="G7838" s="129"/>
    </row>
    <row r="7839" spans="1:7">
      <c r="A7839" s="65"/>
      <c r="B7839" s="65"/>
      <c r="C7839" s="65"/>
      <c r="D7839" s="65"/>
      <c r="E7839" s="65"/>
      <c r="F7839" s="65"/>
      <c r="G7839" s="129"/>
    </row>
    <row r="7840" spans="1:7">
      <c r="A7840" s="65"/>
      <c r="B7840" s="65"/>
      <c r="C7840" s="65"/>
      <c r="D7840" s="65"/>
      <c r="E7840" s="65"/>
      <c r="F7840" s="65"/>
      <c r="G7840" s="129"/>
    </row>
    <row r="7841" spans="1:7">
      <c r="A7841" s="65"/>
      <c r="B7841" s="65"/>
      <c r="C7841" s="65"/>
      <c r="D7841" s="65"/>
      <c r="E7841" s="65"/>
      <c r="F7841" s="65"/>
      <c r="G7841" s="129"/>
    </row>
    <row r="7842" spans="1:7">
      <c r="A7842" s="65"/>
      <c r="B7842" s="65"/>
      <c r="C7842" s="65"/>
      <c r="D7842" s="65"/>
      <c r="E7842" s="65"/>
      <c r="F7842" s="65"/>
      <c r="G7842" s="129"/>
    </row>
    <row r="7843" spans="1:7">
      <c r="A7843" s="65"/>
      <c r="B7843" s="65"/>
      <c r="C7843" s="65"/>
      <c r="D7843" s="65"/>
      <c r="E7843" s="65"/>
      <c r="F7843" s="65"/>
      <c r="G7843" s="129"/>
    </row>
    <row r="7844" spans="1:7">
      <c r="A7844" s="65"/>
      <c r="B7844" s="65"/>
      <c r="C7844" s="65"/>
      <c r="D7844" s="65"/>
      <c r="E7844" s="65"/>
      <c r="F7844" s="65"/>
      <c r="G7844" s="129"/>
    </row>
    <row r="7845" spans="1:7">
      <c r="A7845" s="65"/>
      <c r="B7845" s="65"/>
      <c r="C7845" s="65"/>
      <c r="D7845" s="65"/>
      <c r="E7845" s="65"/>
      <c r="F7845" s="65"/>
      <c r="G7845" s="129"/>
    </row>
    <row r="7846" spans="1:7">
      <c r="A7846" s="65"/>
      <c r="B7846" s="65"/>
      <c r="C7846" s="65"/>
      <c r="D7846" s="65"/>
      <c r="E7846" s="65"/>
      <c r="F7846" s="65"/>
      <c r="G7846" s="129"/>
    </row>
    <row r="7847" spans="1:7">
      <c r="A7847" s="65"/>
      <c r="B7847" s="65"/>
      <c r="C7847" s="65"/>
      <c r="D7847" s="65"/>
      <c r="E7847" s="65"/>
      <c r="F7847" s="65"/>
      <c r="G7847" s="129"/>
    </row>
    <row r="7848" spans="1:7">
      <c r="A7848" s="65"/>
      <c r="B7848" s="65"/>
      <c r="C7848" s="65"/>
      <c r="D7848" s="65"/>
      <c r="E7848" s="65"/>
      <c r="F7848" s="65"/>
      <c r="G7848" s="129"/>
    </row>
    <row r="7849" spans="1:7">
      <c r="A7849" s="65"/>
      <c r="B7849" s="65"/>
      <c r="C7849" s="65"/>
      <c r="D7849" s="65"/>
      <c r="E7849" s="65"/>
      <c r="F7849" s="65"/>
      <c r="G7849" s="129"/>
    </row>
    <row r="7850" spans="1:7">
      <c r="A7850" s="65"/>
      <c r="B7850" s="65"/>
      <c r="C7850" s="65"/>
      <c r="D7850" s="65"/>
      <c r="E7850" s="65"/>
      <c r="F7850" s="65"/>
      <c r="G7850" s="129"/>
    </row>
    <row r="7851" spans="1:7">
      <c r="A7851" s="65"/>
      <c r="B7851" s="65"/>
      <c r="C7851" s="65"/>
      <c r="D7851" s="65"/>
      <c r="E7851" s="65"/>
      <c r="F7851" s="65"/>
      <c r="G7851" s="129"/>
    </row>
    <row r="7852" spans="1:7">
      <c r="A7852" s="65"/>
      <c r="B7852" s="65"/>
      <c r="C7852" s="65"/>
      <c r="D7852" s="65"/>
      <c r="E7852" s="65"/>
      <c r="F7852" s="65"/>
      <c r="G7852" s="129"/>
    </row>
    <row r="7853" spans="1:7">
      <c r="A7853" s="65"/>
      <c r="B7853" s="65"/>
      <c r="C7853" s="65"/>
      <c r="D7853" s="65"/>
      <c r="E7853" s="65"/>
      <c r="F7853" s="65"/>
      <c r="G7853" s="129"/>
    </row>
    <row r="7854" spans="1:7">
      <c r="A7854" s="65"/>
      <c r="B7854" s="65"/>
      <c r="C7854" s="65"/>
      <c r="D7854" s="65"/>
      <c r="E7854" s="65"/>
      <c r="F7854" s="65"/>
      <c r="G7854" s="129"/>
    </row>
    <row r="7855" spans="1:7">
      <c r="A7855" s="65"/>
      <c r="B7855" s="65"/>
      <c r="C7855" s="65"/>
      <c r="D7855" s="65"/>
      <c r="E7855" s="65"/>
      <c r="F7855" s="65"/>
      <c r="G7855" s="129"/>
    </row>
    <row r="7856" spans="1:7">
      <c r="A7856" s="65"/>
      <c r="B7856" s="65"/>
      <c r="C7856" s="65"/>
      <c r="D7856" s="65"/>
      <c r="E7856" s="65"/>
      <c r="F7856" s="65"/>
      <c r="G7856" s="129"/>
    </row>
    <row r="7857" spans="1:7">
      <c r="A7857" s="65"/>
      <c r="B7857" s="65"/>
      <c r="C7857" s="65"/>
      <c r="D7857" s="65"/>
      <c r="E7857" s="65"/>
      <c r="F7857" s="65"/>
      <c r="G7857" s="129"/>
    </row>
    <row r="7858" spans="1:7">
      <c r="A7858" s="65"/>
      <c r="B7858" s="65"/>
      <c r="C7858" s="65"/>
      <c r="D7858" s="65"/>
      <c r="E7858" s="65"/>
      <c r="F7858" s="65"/>
      <c r="G7858" s="129"/>
    </row>
    <row r="7859" spans="1:7">
      <c r="A7859" s="65"/>
      <c r="B7859" s="65"/>
      <c r="C7859" s="65"/>
      <c r="D7859" s="65"/>
      <c r="E7859" s="65"/>
      <c r="F7859" s="65"/>
      <c r="G7859" s="129"/>
    </row>
    <row r="7860" spans="1:7">
      <c r="A7860" s="65"/>
      <c r="B7860" s="65"/>
      <c r="C7860" s="65"/>
      <c r="D7860" s="65"/>
      <c r="E7860" s="65"/>
      <c r="F7860" s="65"/>
      <c r="G7860" s="129"/>
    </row>
    <row r="7861" spans="1:7">
      <c r="A7861" s="65"/>
      <c r="B7861" s="65"/>
      <c r="C7861" s="65"/>
      <c r="D7861" s="65"/>
      <c r="E7861" s="65"/>
      <c r="F7861" s="65"/>
      <c r="G7861" s="129"/>
    </row>
    <row r="7862" spans="1:7">
      <c r="A7862" s="65"/>
      <c r="B7862" s="65"/>
      <c r="C7862" s="65"/>
      <c r="D7862" s="65"/>
      <c r="E7862" s="65"/>
      <c r="F7862" s="65"/>
      <c r="G7862" s="129"/>
    </row>
    <row r="7863" spans="1:7">
      <c r="A7863" s="65"/>
      <c r="B7863" s="65"/>
      <c r="C7863" s="65"/>
      <c r="D7863" s="65"/>
      <c r="E7863" s="65"/>
      <c r="F7863" s="65"/>
      <c r="G7863" s="129"/>
    </row>
    <row r="7864" spans="1:7">
      <c r="A7864" s="65"/>
      <c r="B7864" s="65"/>
      <c r="C7864" s="65"/>
      <c r="D7864" s="65"/>
      <c r="E7864" s="65"/>
      <c r="F7864" s="65"/>
      <c r="G7864" s="129"/>
    </row>
    <row r="7865" spans="1:7">
      <c r="A7865" s="65"/>
      <c r="B7865" s="65"/>
      <c r="C7865" s="65"/>
      <c r="D7865" s="65"/>
      <c r="E7865" s="65"/>
      <c r="F7865" s="65"/>
      <c r="G7865" s="129"/>
    </row>
    <row r="7866" spans="1:7">
      <c r="A7866" s="65"/>
      <c r="B7866" s="65"/>
      <c r="C7866" s="65"/>
      <c r="D7866" s="65"/>
      <c r="E7866" s="65"/>
      <c r="F7866" s="65"/>
      <c r="G7866" s="129"/>
    </row>
    <row r="7867" spans="1:7">
      <c r="A7867" s="65"/>
      <c r="B7867" s="65"/>
      <c r="C7867" s="65"/>
      <c r="D7867" s="65"/>
      <c r="E7867" s="65"/>
      <c r="F7867" s="65"/>
      <c r="G7867" s="129"/>
    </row>
    <row r="7868" spans="1:7">
      <c r="A7868" s="65"/>
      <c r="B7868" s="65"/>
      <c r="C7868" s="65"/>
      <c r="D7868" s="65"/>
      <c r="E7868" s="65"/>
      <c r="F7868" s="65"/>
      <c r="G7868" s="129"/>
    </row>
    <row r="7869" spans="1:7">
      <c r="A7869" s="65"/>
      <c r="B7869" s="65"/>
      <c r="C7869" s="65"/>
      <c r="D7869" s="65"/>
      <c r="E7869" s="65"/>
      <c r="F7869" s="65"/>
      <c r="G7869" s="129"/>
    </row>
    <row r="7870" spans="1:7">
      <c r="A7870" s="65"/>
      <c r="B7870" s="65"/>
      <c r="C7870" s="65"/>
      <c r="D7870" s="65"/>
      <c r="E7870" s="65"/>
      <c r="F7870" s="65"/>
      <c r="G7870" s="129"/>
    </row>
    <row r="7871" spans="1:7">
      <c r="A7871" s="65"/>
      <c r="B7871" s="65"/>
      <c r="C7871" s="65"/>
      <c r="D7871" s="65"/>
      <c r="E7871" s="65"/>
      <c r="F7871" s="65"/>
      <c r="G7871" s="129"/>
    </row>
    <row r="7872" spans="1:7">
      <c r="A7872" s="65"/>
      <c r="B7872" s="65"/>
      <c r="C7872" s="65"/>
      <c r="D7872" s="65"/>
      <c r="E7872" s="65"/>
      <c r="F7872" s="65"/>
      <c r="G7872" s="129"/>
    </row>
    <row r="7873" spans="1:7">
      <c r="A7873" s="65"/>
      <c r="B7873" s="65"/>
      <c r="C7873" s="65"/>
      <c r="D7873" s="65"/>
      <c r="E7873" s="65"/>
      <c r="F7873" s="65"/>
      <c r="G7873" s="129"/>
    </row>
    <row r="7874" spans="1:7">
      <c r="A7874" s="65"/>
      <c r="B7874" s="65"/>
      <c r="C7874" s="65"/>
      <c r="D7874" s="65"/>
      <c r="E7874" s="65"/>
      <c r="F7874" s="65"/>
      <c r="G7874" s="129"/>
    </row>
    <row r="7875" spans="1:7">
      <c r="A7875" s="65"/>
      <c r="B7875" s="65"/>
      <c r="C7875" s="65"/>
      <c r="D7875" s="65"/>
      <c r="E7875" s="65"/>
      <c r="F7875" s="65"/>
      <c r="G7875" s="129"/>
    </row>
    <row r="7876" spans="1:7">
      <c r="A7876" s="65"/>
      <c r="B7876" s="65"/>
      <c r="C7876" s="65"/>
      <c r="D7876" s="65"/>
      <c r="E7876" s="65"/>
      <c r="F7876" s="65"/>
      <c r="G7876" s="129"/>
    </row>
    <row r="7877" spans="1:7">
      <c r="A7877" s="65"/>
      <c r="B7877" s="65"/>
      <c r="C7877" s="65"/>
      <c r="D7877" s="65"/>
      <c r="E7877" s="65"/>
      <c r="F7877" s="65"/>
      <c r="G7877" s="129"/>
    </row>
    <row r="7878" spans="1:7">
      <c r="A7878" s="65"/>
      <c r="B7878" s="65"/>
      <c r="C7878" s="65"/>
      <c r="D7878" s="65"/>
      <c r="E7878" s="65"/>
      <c r="F7878" s="65"/>
      <c r="G7878" s="129"/>
    </row>
    <row r="7879" spans="1:7">
      <c r="A7879" s="65"/>
      <c r="B7879" s="65"/>
      <c r="C7879" s="65"/>
      <c r="D7879" s="65"/>
      <c r="E7879" s="65"/>
      <c r="F7879" s="65"/>
      <c r="G7879" s="129"/>
    </row>
    <row r="7880" spans="1:7">
      <c r="A7880" s="65"/>
      <c r="B7880" s="65"/>
      <c r="C7880" s="65"/>
      <c r="D7880" s="65"/>
      <c r="E7880" s="65"/>
      <c r="F7880" s="65"/>
      <c r="G7880" s="129"/>
    </row>
    <row r="7881" spans="1:7">
      <c r="A7881" s="65"/>
      <c r="B7881" s="65"/>
      <c r="C7881" s="65"/>
      <c r="D7881" s="65"/>
      <c r="E7881" s="65"/>
      <c r="F7881" s="65"/>
      <c r="G7881" s="129"/>
    </row>
    <row r="7882" spans="1:7">
      <c r="A7882" s="65"/>
      <c r="B7882" s="65"/>
      <c r="C7882" s="65"/>
      <c r="D7882" s="65"/>
      <c r="E7882" s="65"/>
      <c r="F7882" s="65"/>
      <c r="G7882" s="129"/>
    </row>
    <row r="7883" spans="1:7">
      <c r="A7883" s="65"/>
      <c r="B7883" s="65"/>
      <c r="C7883" s="65"/>
      <c r="D7883" s="65"/>
      <c r="E7883" s="65"/>
      <c r="F7883" s="65"/>
      <c r="G7883" s="129"/>
    </row>
    <row r="7884" spans="1:7">
      <c r="A7884" s="65"/>
      <c r="B7884" s="65"/>
      <c r="C7884" s="65"/>
      <c r="D7884" s="65"/>
      <c r="E7884" s="65"/>
      <c r="F7884" s="65"/>
      <c r="G7884" s="129"/>
    </row>
    <row r="7885" spans="1:7">
      <c r="A7885" s="65"/>
      <c r="B7885" s="65"/>
      <c r="C7885" s="65"/>
      <c r="D7885" s="65"/>
      <c r="E7885" s="65"/>
      <c r="F7885" s="65"/>
      <c r="G7885" s="129"/>
    </row>
    <row r="7886" spans="1:7">
      <c r="A7886" s="65"/>
      <c r="B7886" s="65"/>
      <c r="C7886" s="65"/>
      <c r="D7886" s="65"/>
      <c r="E7886" s="65"/>
      <c r="F7886" s="65"/>
      <c r="G7886" s="129"/>
    </row>
    <row r="7887" spans="1:7">
      <c r="A7887" s="65"/>
      <c r="B7887" s="65"/>
      <c r="C7887" s="65"/>
      <c r="D7887" s="65"/>
      <c r="E7887" s="65"/>
      <c r="F7887" s="65"/>
      <c r="G7887" s="129"/>
    </row>
    <row r="7888" spans="1:7">
      <c r="A7888" s="65"/>
      <c r="B7888" s="65"/>
      <c r="C7888" s="65"/>
      <c r="D7888" s="65"/>
      <c r="E7888" s="65"/>
      <c r="F7888" s="65"/>
      <c r="G7888" s="129"/>
    </row>
    <row r="7889" spans="1:7">
      <c r="A7889" s="65"/>
      <c r="B7889" s="65"/>
      <c r="C7889" s="65"/>
      <c r="D7889" s="65"/>
      <c r="E7889" s="65"/>
      <c r="F7889" s="65"/>
      <c r="G7889" s="129"/>
    </row>
    <row r="7890" spans="1:7">
      <c r="A7890" s="65"/>
      <c r="B7890" s="65"/>
      <c r="C7890" s="65"/>
      <c r="D7890" s="65"/>
      <c r="E7890" s="65"/>
      <c r="F7890" s="65"/>
      <c r="G7890" s="129"/>
    </row>
    <row r="7891" spans="1:7">
      <c r="A7891" s="65"/>
      <c r="B7891" s="65"/>
      <c r="C7891" s="65"/>
      <c r="D7891" s="65"/>
      <c r="E7891" s="65"/>
      <c r="F7891" s="65"/>
      <c r="G7891" s="129"/>
    </row>
    <row r="7892" spans="1:7">
      <c r="A7892" s="65"/>
      <c r="B7892" s="65"/>
      <c r="C7892" s="65"/>
      <c r="D7892" s="65"/>
      <c r="E7892" s="65"/>
      <c r="F7892" s="65"/>
      <c r="G7892" s="129"/>
    </row>
    <row r="7893" spans="1:7">
      <c r="A7893" s="65"/>
      <c r="B7893" s="65"/>
      <c r="C7893" s="65"/>
      <c r="D7893" s="65"/>
      <c r="E7893" s="65"/>
      <c r="F7893" s="65"/>
      <c r="G7893" s="129"/>
    </row>
    <row r="7894" spans="1:7">
      <c r="A7894" s="65"/>
      <c r="B7894" s="65"/>
      <c r="C7894" s="65"/>
      <c r="D7894" s="65"/>
      <c r="E7894" s="65"/>
      <c r="F7894" s="65"/>
      <c r="G7894" s="129"/>
    </row>
    <row r="7895" spans="1:7">
      <c r="A7895" s="65"/>
      <c r="B7895" s="65"/>
      <c r="C7895" s="65"/>
      <c r="D7895" s="65"/>
      <c r="E7895" s="65"/>
      <c r="F7895" s="65"/>
      <c r="G7895" s="129"/>
    </row>
    <row r="7896" spans="1:7">
      <c r="A7896" s="65"/>
      <c r="B7896" s="65"/>
      <c r="C7896" s="65"/>
      <c r="D7896" s="65"/>
      <c r="E7896" s="65"/>
      <c r="F7896" s="65"/>
      <c r="G7896" s="129"/>
    </row>
    <row r="7897" spans="1:7">
      <c r="A7897" s="65"/>
      <c r="B7897" s="65"/>
      <c r="C7897" s="65"/>
      <c r="D7897" s="65"/>
      <c r="E7897" s="65"/>
      <c r="F7897" s="65"/>
      <c r="G7897" s="129"/>
    </row>
    <row r="7898" spans="1:7">
      <c r="A7898" s="65"/>
      <c r="B7898" s="65"/>
      <c r="C7898" s="65"/>
      <c r="D7898" s="65"/>
      <c r="E7898" s="65"/>
      <c r="F7898" s="65"/>
      <c r="G7898" s="129"/>
    </row>
    <row r="7899" spans="1:7">
      <c r="A7899" s="65"/>
      <c r="B7899" s="65"/>
      <c r="C7899" s="65"/>
      <c r="D7899" s="65"/>
      <c r="E7899" s="65"/>
      <c r="F7899" s="65"/>
      <c r="G7899" s="129"/>
    </row>
    <row r="7900" spans="1:7">
      <c r="A7900" s="65"/>
      <c r="B7900" s="65"/>
      <c r="C7900" s="65"/>
      <c r="D7900" s="65"/>
      <c r="E7900" s="65"/>
      <c r="F7900" s="65"/>
      <c r="G7900" s="129"/>
    </row>
    <row r="7901" spans="1:7">
      <c r="A7901" s="65"/>
      <c r="B7901" s="65"/>
      <c r="C7901" s="65"/>
      <c r="D7901" s="65"/>
      <c r="E7901" s="65"/>
      <c r="F7901" s="65"/>
      <c r="G7901" s="129"/>
    </row>
    <row r="7902" spans="1:7">
      <c r="A7902" s="65"/>
      <c r="B7902" s="65"/>
      <c r="C7902" s="65"/>
      <c r="D7902" s="65"/>
      <c r="E7902" s="65"/>
      <c r="F7902" s="65"/>
      <c r="G7902" s="129"/>
    </row>
    <row r="7903" spans="1:7">
      <c r="A7903" s="65"/>
      <c r="B7903" s="65"/>
      <c r="C7903" s="65"/>
      <c r="D7903" s="65"/>
      <c r="E7903" s="65"/>
      <c r="F7903" s="65"/>
      <c r="G7903" s="129"/>
    </row>
    <row r="7904" spans="1:7">
      <c r="A7904" s="65"/>
      <c r="B7904" s="65"/>
      <c r="C7904" s="65"/>
      <c r="D7904" s="65"/>
      <c r="E7904" s="65"/>
      <c r="F7904" s="65"/>
      <c r="G7904" s="129"/>
    </row>
    <row r="7905" spans="1:7">
      <c r="A7905" s="65"/>
      <c r="B7905" s="65"/>
      <c r="C7905" s="65"/>
      <c r="D7905" s="65"/>
      <c r="E7905" s="65"/>
      <c r="F7905" s="65"/>
      <c r="G7905" s="129"/>
    </row>
    <row r="7906" spans="1:7">
      <c r="A7906" s="65"/>
      <c r="B7906" s="65"/>
      <c r="C7906" s="65"/>
      <c r="D7906" s="65"/>
      <c r="E7906" s="65"/>
      <c r="F7906" s="65"/>
      <c r="G7906" s="129"/>
    </row>
    <row r="7907" spans="1:7">
      <c r="A7907" s="65"/>
      <c r="B7907" s="65"/>
      <c r="C7907" s="65"/>
      <c r="D7907" s="65"/>
      <c r="E7907" s="65"/>
      <c r="F7907" s="65"/>
      <c r="G7907" s="129"/>
    </row>
    <row r="7908" spans="1:7">
      <c r="A7908" s="65"/>
      <c r="B7908" s="65"/>
      <c r="C7908" s="65"/>
      <c r="D7908" s="65"/>
      <c r="E7908" s="65"/>
      <c r="F7908" s="65"/>
      <c r="G7908" s="129"/>
    </row>
    <row r="7909" spans="1:7">
      <c r="A7909" s="65"/>
      <c r="B7909" s="65"/>
      <c r="C7909" s="65"/>
      <c r="D7909" s="65"/>
      <c r="E7909" s="65"/>
      <c r="F7909" s="65"/>
      <c r="G7909" s="129"/>
    </row>
    <row r="7910" spans="1:7">
      <c r="A7910" s="65"/>
      <c r="B7910" s="65"/>
      <c r="C7910" s="65"/>
      <c r="D7910" s="65"/>
      <c r="E7910" s="65"/>
      <c r="F7910" s="65"/>
      <c r="G7910" s="129"/>
    </row>
    <row r="7911" spans="1:7">
      <c r="A7911" s="65"/>
      <c r="B7911" s="65"/>
      <c r="C7911" s="65"/>
      <c r="D7911" s="65"/>
      <c r="E7911" s="65"/>
      <c r="F7911" s="65"/>
      <c r="G7911" s="129"/>
    </row>
    <row r="7912" spans="1:7">
      <c r="A7912" s="65"/>
      <c r="B7912" s="65"/>
      <c r="C7912" s="65"/>
      <c r="D7912" s="65"/>
      <c r="E7912" s="65"/>
      <c r="F7912" s="65"/>
      <c r="G7912" s="129"/>
    </row>
    <row r="7913" spans="1:7">
      <c r="A7913" s="65"/>
      <c r="B7913" s="65"/>
      <c r="C7913" s="65"/>
      <c r="D7913" s="65"/>
      <c r="E7913" s="65"/>
      <c r="F7913" s="65"/>
      <c r="G7913" s="129"/>
    </row>
    <row r="7914" spans="1:7">
      <c r="A7914" s="65"/>
      <c r="B7914" s="65"/>
      <c r="C7914" s="65"/>
      <c r="D7914" s="65"/>
      <c r="E7914" s="65"/>
      <c r="F7914" s="65"/>
      <c r="G7914" s="129"/>
    </row>
    <row r="7915" spans="1:7">
      <c r="A7915" s="65"/>
      <c r="B7915" s="65"/>
      <c r="C7915" s="65"/>
      <c r="D7915" s="65"/>
      <c r="E7915" s="65"/>
      <c r="F7915" s="65"/>
      <c r="G7915" s="129"/>
    </row>
    <row r="7916" spans="1:7">
      <c r="A7916" s="65"/>
      <c r="B7916" s="65"/>
      <c r="C7916" s="65"/>
      <c r="D7916" s="65"/>
      <c r="E7916" s="65"/>
      <c r="F7916" s="65"/>
      <c r="G7916" s="129"/>
    </row>
    <row r="7917" spans="1:7">
      <c r="A7917" s="65"/>
      <c r="B7917" s="65"/>
      <c r="C7917" s="65"/>
      <c r="D7917" s="65"/>
      <c r="E7917" s="65"/>
      <c r="F7917" s="65"/>
      <c r="G7917" s="129"/>
    </row>
    <row r="7918" spans="1:7">
      <c r="A7918" s="65"/>
      <c r="B7918" s="65"/>
      <c r="C7918" s="65"/>
      <c r="D7918" s="65"/>
      <c r="E7918" s="65"/>
      <c r="F7918" s="65"/>
      <c r="G7918" s="129"/>
    </row>
    <row r="7919" spans="1:7">
      <c r="A7919" s="65"/>
      <c r="B7919" s="65"/>
      <c r="C7919" s="65"/>
      <c r="D7919" s="65"/>
      <c r="E7919" s="65"/>
      <c r="F7919" s="65"/>
      <c r="G7919" s="129"/>
    </row>
    <row r="7920" spans="1:7">
      <c r="A7920" s="65"/>
      <c r="B7920" s="65"/>
      <c r="C7920" s="65"/>
      <c r="D7920" s="65"/>
      <c r="E7920" s="65"/>
      <c r="F7920" s="65"/>
      <c r="G7920" s="129"/>
    </row>
    <row r="7921" spans="1:7">
      <c r="A7921" s="65"/>
      <c r="B7921" s="65"/>
      <c r="C7921" s="65"/>
      <c r="D7921" s="65"/>
      <c r="E7921" s="65"/>
      <c r="F7921" s="65"/>
      <c r="G7921" s="129"/>
    </row>
    <row r="7922" spans="1:7">
      <c r="A7922" s="65"/>
      <c r="B7922" s="65"/>
      <c r="C7922" s="65"/>
      <c r="D7922" s="65"/>
      <c r="E7922" s="65"/>
      <c r="F7922" s="65"/>
      <c r="G7922" s="129"/>
    </row>
    <row r="7923" spans="1:7">
      <c r="A7923" s="65"/>
      <c r="B7923" s="65"/>
      <c r="C7923" s="65"/>
      <c r="D7923" s="65"/>
      <c r="E7923" s="65"/>
      <c r="F7923" s="65"/>
      <c r="G7923" s="129"/>
    </row>
    <row r="7924" spans="1:7">
      <c r="A7924" s="65"/>
      <c r="B7924" s="65"/>
      <c r="C7924" s="65"/>
      <c r="D7924" s="65"/>
      <c r="E7924" s="65"/>
      <c r="F7924" s="65"/>
      <c r="G7924" s="129"/>
    </row>
    <row r="7925" spans="1:7">
      <c r="A7925" s="65"/>
      <c r="B7925" s="65"/>
      <c r="C7925" s="65"/>
      <c r="D7925" s="65"/>
      <c r="E7925" s="65"/>
      <c r="F7925" s="65"/>
      <c r="G7925" s="129"/>
    </row>
    <row r="7926" spans="1:7">
      <c r="A7926" s="65"/>
      <c r="B7926" s="65"/>
      <c r="C7926" s="65"/>
      <c r="D7926" s="65"/>
      <c r="E7926" s="65"/>
      <c r="F7926" s="65"/>
      <c r="G7926" s="129"/>
    </row>
    <row r="7927" spans="1:7">
      <c r="A7927" s="65"/>
      <c r="B7927" s="65"/>
      <c r="C7927" s="65"/>
      <c r="D7927" s="65"/>
      <c r="E7927" s="65"/>
      <c r="F7927" s="65"/>
      <c r="G7927" s="129"/>
    </row>
    <row r="7928" spans="1:7">
      <c r="A7928" s="65"/>
      <c r="B7928" s="65"/>
      <c r="C7928" s="65"/>
      <c r="D7928" s="65"/>
      <c r="E7928" s="65"/>
      <c r="F7928" s="65"/>
      <c r="G7928" s="129"/>
    </row>
    <row r="7929" spans="1:7">
      <c r="A7929" s="65"/>
      <c r="B7929" s="65"/>
      <c r="C7929" s="65"/>
      <c r="D7929" s="65"/>
      <c r="E7929" s="65"/>
      <c r="F7929" s="65"/>
      <c r="G7929" s="129"/>
    </row>
    <row r="7930" spans="1:7">
      <c r="A7930" s="65"/>
      <c r="B7930" s="65"/>
      <c r="C7930" s="65"/>
      <c r="D7930" s="65"/>
      <c r="E7930" s="65"/>
      <c r="F7930" s="65"/>
      <c r="G7930" s="129"/>
    </row>
    <row r="7931" spans="1:7">
      <c r="A7931" s="65"/>
      <c r="B7931" s="65"/>
      <c r="C7931" s="65"/>
      <c r="D7931" s="65"/>
      <c r="E7931" s="65"/>
      <c r="F7931" s="65"/>
      <c r="G7931" s="129"/>
    </row>
    <row r="7932" spans="1:7">
      <c r="A7932" s="65"/>
      <c r="B7932" s="65"/>
      <c r="C7932" s="65"/>
      <c r="D7932" s="65"/>
      <c r="E7932" s="65"/>
      <c r="F7932" s="65"/>
      <c r="G7932" s="129"/>
    </row>
    <row r="7933" spans="1:7">
      <c r="A7933" s="65"/>
      <c r="B7933" s="65"/>
      <c r="C7933" s="65"/>
      <c r="D7933" s="65"/>
      <c r="E7933" s="65"/>
      <c r="F7933" s="65"/>
      <c r="G7933" s="129"/>
    </row>
    <row r="7934" spans="1:7">
      <c r="A7934" s="65"/>
      <c r="B7934" s="65"/>
      <c r="C7934" s="65"/>
      <c r="D7934" s="65"/>
      <c r="E7934" s="65"/>
      <c r="F7934" s="65"/>
      <c r="G7934" s="129"/>
    </row>
    <row r="7935" spans="1:7">
      <c r="A7935" s="65"/>
      <c r="B7935" s="65"/>
      <c r="C7935" s="65"/>
      <c r="D7935" s="65"/>
      <c r="E7935" s="65"/>
      <c r="F7935" s="65"/>
      <c r="G7935" s="129"/>
    </row>
    <row r="7936" spans="1:7">
      <c r="A7936" s="65"/>
      <c r="B7936" s="65"/>
      <c r="C7936" s="65"/>
      <c r="D7936" s="65"/>
      <c r="E7936" s="65"/>
      <c r="F7936" s="65"/>
      <c r="G7936" s="129"/>
    </row>
    <row r="7937" spans="1:7">
      <c r="A7937" s="65"/>
      <c r="B7937" s="65"/>
      <c r="C7937" s="65"/>
      <c r="D7937" s="65"/>
      <c r="E7937" s="65"/>
      <c r="F7937" s="65"/>
      <c r="G7937" s="129"/>
    </row>
    <row r="7938" spans="1:7">
      <c r="A7938" s="65"/>
      <c r="B7938" s="65"/>
      <c r="C7938" s="65"/>
      <c r="D7938" s="65"/>
      <c r="E7938" s="65"/>
      <c r="F7938" s="65"/>
      <c r="G7938" s="129"/>
    </row>
    <row r="7939" spans="1:7">
      <c r="A7939" s="65"/>
      <c r="B7939" s="65"/>
      <c r="C7939" s="65"/>
      <c r="D7939" s="65"/>
      <c r="E7939" s="65"/>
      <c r="F7939" s="65"/>
      <c r="G7939" s="129"/>
    </row>
    <row r="7940" spans="1:7">
      <c r="A7940" s="65"/>
      <c r="B7940" s="65"/>
      <c r="C7940" s="65"/>
      <c r="D7940" s="65"/>
      <c r="E7940" s="65"/>
      <c r="F7940" s="65"/>
      <c r="G7940" s="129"/>
    </row>
    <row r="7941" spans="1:7">
      <c r="A7941" s="65"/>
      <c r="B7941" s="65"/>
      <c r="C7941" s="65"/>
      <c r="D7941" s="65"/>
      <c r="E7941" s="65"/>
      <c r="F7941" s="65"/>
      <c r="G7941" s="129"/>
    </row>
    <row r="7942" spans="1:7">
      <c r="A7942" s="65"/>
      <c r="B7942" s="65"/>
      <c r="C7942" s="65"/>
      <c r="D7942" s="65"/>
      <c r="E7942" s="65"/>
      <c r="F7942" s="65"/>
      <c r="G7942" s="129"/>
    </row>
    <row r="7943" spans="1:7">
      <c r="A7943" s="65"/>
      <c r="B7943" s="65"/>
      <c r="C7943" s="65"/>
      <c r="D7943" s="65"/>
      <c r="E7943" s="65"/>
      <c r="F7943" s="65"/>
      <c r="G7943" s="129"/>
    </row>
    <row r="7944" spans="1:7">
      <c r="A7944" s="65"/>
      <c r="B7944" s="65"/>
      <c r="C7944" s="65"/>
      <c r="D7944" s="65"/>
      <c r="E7944" s="65"/>
      <c r="F7944" s="65"/>
      <c r="G7944" s="129"/>
    </row>
    <row r="7945" spans="1:7">
      <c r="A7945" s="65"/>
      <c r="B7945" s="65"/>
      <c r="C7945" s="65"/>
      <c r="D7945" s="65"/>
      <c r="E7945" s="65"/>
      <c r="F7945" s="65"/>
      <c r="G7945" s="129"/>
    </row>
    <row r="7946" spans="1:7">
      <c r="A7946" s="65"/>
      <c r="B7946" s="65"/>
      <c r="C7946" s="65"/>
      <c r="D7946" s="65"/>
      <c r="E7946" s="65"/>
      <c r="F7946" s="65"/>
      <c r="G7946" s="129"/>
    </row>
    <row r="7947" spans="1:7">
      <c r="A7947" s="65"/>
      <c r="B7947" s="65"/>
      <c r="C7947" s="65"/>
      <c r="D7947" s="65"/>
      <c r="E7947" s="65"/>
      <c r="F7947" s="65"/>
      <c r="G7947" s="129"/>
    </row>
    <row r="7948" spans="1:7">
      <c r="A7948" s="65"/>
      <c r="B7948" s="65"/>
      <c r="C7948" s="65"/>
      <c r="D7948" s="65"/>
      <c r="E7948" s="65"/>
      <c r="F7948" s="65"/>
      <c r="G7948" s="129"/>
    </row>
    <row r="7949" spans="1:7">
      <c r="A7949" s="65"/>
      <c r="B7949" s="65"/>
      <c r="C7949" s="65"/>
      <c r="D7949" s="65"/>
      <c r="E7949" s="65"/>
      <c r="F7949" s="65"/>
      <c r="G7949" s="129"/>
    </row>
    <row r="7950" spans="1:7">
      <c r="A7950" s="65"/>
      <c r="B7950" s="65"/>
      <c r="C7950" s="65"/>
      <c r="D7950" s="65"/>
      <c r="E7950" s="65"/>
      <c r="F7950" s="65"/>
      <c r="G7950" s="129"/>
    </row>
    <row r="7951" spans="1:7">
      <c r="A7951" s="65"/>
      <c r="B7951" s="65"/>
      <c r="C7951" s="65"/>
      <c r="D7951" s="65"/>
      <c r="E7951" s="65"/>
      <c r="F7951" s="65"/>
      <c r="G7951" s="129"/>
    </row>
    <row r="7952" spans="1:7">
      <c r="A7952" s="65"/>
      <c r="B7952" s="65"/>
      <c r="C7952" s="65"/>
      <c r="D7952" s="65"/>
      <c r="E7952" s="65"/>
      <c r="F7952" s="65"/>
      <c r="G7952" s="129"/>
    </row>
    <row r="7953" spans="1:7">
      <c r="A7953" s="65"/>
      <c r="B7953" s="65"/>
      <c r="C7953" s="65"/>
      <c r="D7953" s="65"/>
      <c r="E7953" s="65"/>
      <c r="F7953" s="65"/>
      <c r="G7953" s="129"/>
    </row>
    <row r="7954" spans="1:7">
      <c r="A7954" s="65"/>
      <c r="B7954" s="65"/>
      <c r="C7954" s="65"/>
      <c r="D7954" s="65"/>
      <c r="E7954" s="65"/>
      <c r="F7954" s="65"/>
      <c r="G7954" s="129"/>
    </row>
    <row r="7955" spans="1:7">
      <c r="A7955" s="65"/>
      <c r="B7955" s="65"/>
      <c r="C7955" s="65"/>
      <c r="D7955" s="65"/>
      <c r="E7955" s="65"/>
      <c r="F7955" s="65"/>
      <c r="G7955" s="129"/>
    </row>
    <row r="7956" spans="1:7">
      <c r="A7956" s="65"/>
      <c r="B7956" s="65"/>
      <c r="C7956" s="65"/>
      <c r="D7956" s="65"/>
      <c r="E7956" s="65"/>
      <c r="F7956" s="65"/>
      <c r="G7956" s="129"/>
    </row>
    <row r="7957" spans="1:7">
      <c r="A7957" s="65"/>
      <c r="B7957" s="65"/>
      <c r="C7957" s="65"/>
      <c r="D7957" s="65"/>
      <c r="E7957" s="65"/>
      <c r="F7957" s="65"/>
      <c r="G7957" s="129"/>
    </row>
    <row r="7958" spans="1:7">
      <c r="A7958" s="65"/>
      <c r="B7958" s="65"/>
      <c r="C7958" s="65"/>
      <c r="D7958" s="65"/>
      <c r="E7958" s="65"/>
      <c r="F7958" s="65"/>
      <c r="G7958" s="129"/>
    </row>
    <row r="7959" spans="1:7">
      <c r="A7959" s="65"/>
      <c r="B7959" s="65"/>
      <c r="C7959" s="65"/>
      <c r="D7959" s="65"/>
      <c r="E7959" s="65"/>
      <c r="F7959" s="65"/>
      <c r="G7959" s="129"/>
    </row>
    <row r="7960" spans="1:7">
      <c r="A7960" s="65"/>
      <c r="B7960" s="65"/>
      <c r="C7960" s="65"/>
      <c r="D7960" s="65"/>
      <c r="E7960" s="65"/>
      <c r="F7960" s="65"/>
      <c r="G7960" s="129"/>
    </row>
    <row r="7961" spans="1:7">
      <c r="A7961" s="65"/>
      <c r="B7961" s="65"/>
      <c r="C7961" s="65"/>
      <c r="D7961" s="65"/>
      <c r="E7961" s="65"/>
      <c r="F7961" s="65"/>
      <c r="G7961" s="129"/>
    </row>
    <row r="7962" spans="1:7">
      <c r="A7962" s="65"/>
      <c r="B7962" s="65"/>
      <c r="C7962" s="65"/>
      <c r="D7962" s="65"/>
      <c r="E7962" s="65"/>
      <c r="F7962" s="65"/>
      <c r="G7962" s="129"/>
    </row>
    <row r="7963" spans="1:7">
      <c r="A7963" s="65"/>
      <c r="B7963" s="65"/>
      <c r="C7963" s="65"/>
      <c r="D7963" s="65"/>
      <c r="E7963" s="65"/>
      <c r="F7963" s="65"/>
      <c r="G7963" s="129"/>
    </row>
    <row r="7964" spans="1:7">
      <c r="A7964" s="65"/>
      <c r="B7964" s="65"/>
      <c r="C7964" s="65"/>
      <c r="D7964" s="65"/>
      <c r="E7964" s="65"/>
      <c r="F7964" s="65"/>
      <c r="G7964" s="129"/>
    </row>
    <row r="7965" spans="1:7">
      <c r="A7965" s="65"/>
      <c r="B7965" s="65"/>
      <c r="C7965" s="65"/>
      <c r="D7965" s="65"/>
      <c r="E7965" s="65"/>
      <c r="F7965" s="65"/>
      <c r="G7965" s="129"/>
    </row>
    <row r="7966" spans="1:7">
      <c r="A7966" s="65"/>
      <c r="B7966" s="65"/>
      <c r="C7966" s="65"/>
      <c r="D7966" s="65"/>
      <c r="E7966" s="65"/>
      <c r="F7966" s="65"/>
      <c r="G7966" s="129"/>
    </row>
    <row r="7967" spans="1:7">
      <c r="A7967" s="65"/>
      <c r="B7967" s="65"/>
      <c r="C7967" s="65"/>
      <c r="D7967" s="65"/>
      <c r="E7967" s="65"/>
      <c r="F7967" s="65"/>
      <c r="G7967" s="129"/>
    </row>
    <row r="7968" spans="1:7">
      <c r="A7968" s="65"/>
      <c r="B7968" s="65"/>
      <c r="C7968" s="65"/>
      <c r="D7968" s="65"/>
      <c r="E7968" s="65"/>
      <c r="F7968" s="65"/>
      <c r="G7968" s="129"/>
    </row>
    <row r="7969" spans="1:7">
      <c r="A7969" s="65"/>
      <c r="B7969" s="65"/>
      <c r="C7969" s="65"/>
      <c r="D7969" s="65"/>
      <c r="E7969" s="65"/>
      <c r="F7969" s="65"/>
      <c r="G7969" s="129"/>
    </row>
    <row r="7970" spans="1:7">
      <c r="A7970" s="65"/>
      <c r="B7970" s="65"/>
      <c r="C7970" s="65"/>
      <c r="D7970" s="65"/>
      <c r="E7970" s="65"/>
      <c r="F7970" s="65"/>
      <c r="G7970" s="129"/>
    </row>
    <row r="7971" spans="1:7">
      <c r="A7971" s="65"/>
      <c r="B7971" s="65"/>
      <c r="C7971" s="65"/>
      <c r="D7971" s="65"/>
      <c r="E7971" s="65"/>
      <c r="F7971" s="65"/>
      <c r="G7971" s="129"/>
    </row>
    <row r="7972" spans="1:7">
      <c r="A7972" s="65"/>
      <c r="B7972" s="65"/>
      <c r="C7972" s="65"/>
      <c r="D7972" s="65"/>
      <c r="E7972" s="65"/>
      <c r="F7972" s="65"/>
      <c r="G7972" s="129"/>
    </row>
    <row r="7973" spans="1:7">
      <c r="A7973" s="65"/>
      <c r="B7973" s="65"/>
      <c r="C7973" s="65"/>
      <c r="D7973" s="65"/>
      <c r="E7973" s="65"/>
      <c r="F7973" s="65"/>
      <c r="G7973" s="129"/>
    </row>
    <row r="7974" spans="1:7">
      <c r="A7974" s="65"/>
      <c r="B7974" s="65"/>
      <c r="C7974" s="65"/>
      <c r="D7974" s="65"/>
      <c r="E7974" s="65"/>
      <c r="F7974" s="65"/>
      <c r="G7974" s="129"/>
    </row>
    <row r="7975" spans="1:7">
      <c r="A7975" s="65"/>
      <c r="B7975" s="65"/>
      <c r="C7975" s="65"/>
      <c r="D7975" s="65"/>
      <c r="E7975" s="65"/>
      <c r="F7975" s="65"/>
      <c r="G7975" s="129"/>
    </row>
    <row r="7976" spans="1:7">
      <c r="A7976" s="65"/>
      <c r="B7976" s="65"/>
      <c r="C7976" s="65"/>
      <c r="D7976" s="65"/>
      <c r="E7976" s="65"/>
      <c r="F7976" s="65"/>
      <c r="G7976" s="129"/>
    </row>
    <row r="7977" spans="1:7">
      <c r="A7977" s="65"/>
      <c r="B7977" s="65"/>
      <c r="C7977" s="65"/>
      <c r="D7977" s="65"/>
      <c r="E7977" s="65"/>
      <c r="F7977" s="65"/>
      <c r="G7977" s="129"/>
    </row>
    <row r="7978" spans="1:7">
      <c r="A7978" s="65"/>
      <c r="B7978" s="65"/>
      <c r="C7978" s="65"/>
      <c r="D7978" s="65"/>
      <c r="E7978" s="65"/>
      <c r="F7978" s="65"/>
      <c r="G7978" s="129"/>
    </row>
    <row r="7979" spans="1:7">
      <c r="A7979" s="65"/>
      <c r="B7979" s="65"/>
      <c r="C7979" s="65"/>
      <c r="D7979" s="65"/>
      <c r="E7979" s="65"/>
      <c r="F7979" s="65"/>
      <c r="G7979" s="129"/>
    </row>
    <row r="7980" spans="1:7">
      <c r="A7980" s="65"/>
      <c r="B7980" s="65"/>
      <c r="C7980" s="65"/>
      <c r="D7980" s="65"/>
      <c r="E7980" s="65"/>
      <c r="F7980" s="65"/>
      <c r="G7980" s="129"/>
    </row>
    <row r="7981" spans="1:7">
      <c r="A7981" s="65"/>
      <c r="B7981" s="65"/>
      <c r="C7981" s="65"/>
      <c r="D7981" s="65"/>
      <c r="E7981" s="65"/>
      <c r="F7981" s="65"/>
      <c r="G7981" s="129"/>
    </row>
    <row r="7982" spans="1:7">
      <c r="A7982" s="65"/>
      <c r="B7982" s="65"/>
      <c r="C7982" s="65"/>
      <c r="D7982" s="65"/>
      <c r="E7982" s="65"/>
      <c r="F7982" s="65"/>
      <c r="G7982" s="129"/>
    </row>
    <row r="7983" spans="1:7">
      <c r="A7983" s="65"/>
      <c r="B7983" s="65"/>
      <c r="C7983" s="65"/>
      <c r="D7983" s="65"/>
      <c r="E7983" s="65"/>
      <c r="F7983" s="65"/>
      <c r="G7983" s="129"/>
    </row>
    <row r="7984" spans="1:7">
      <c r="A7984" s="65"/>
      <c r="B7984" s="65"/>
      <c r="C7984" s="65"/>
      <c r="D7984" s="65"/>
      <c r="E7984" s="65"/>
      <c r="F7984" s="65"/>
      <c r="G7984" s="129"/>
    </row>
    <row r="7985" spans="1:7">
      <c r="A7985" s="65"/>
      <c r="B7985" s="65"/>
      <c r="C7985" s="65"/>
      <c r="D7985" s="65"/>
      <c r="E7985" s="65"/>
      <c r="F7985" s="65"/>
      <c r="G7985" s="129"/>
    </row>
    <row r="7986" spans="1:7">
      <c r="A7986" s="65"/>
      <c r="B7986" s="65"/>
      <c r="C7986" s="65"/>
      <c r="D7986" s="65"/>
      <c r="E7986" s="65"/>
      <c r="F7986" s="65"/>
      <c r="G7986" s="129"/>
    </row>
    <row r="7987" spans="1:7">
      <c r="A7987" s="65"/>
      <c r="B7987" s="65"/>
      <c r="C7987" s="65"/>
      <c r="D7987" s="65"/>
      <c r="E7987" s="65"/>
      <c r="F7987" s="65"/>
      <c r="G7987" s="129"/>
    </row>
    <row r="7988" spans="1:7">
      <c r="A7988" s="65"/>
      <c r="B7988" s="65"/>
      <c r="C7988" s="65"/>
      <c r="D7988" s="65"/>
      <c r="E7988" s="65"/>
      <c r="F7988" s="65"/>
      <c r="G7988" s="129"/>
    </row>
    <row r="7989" spans="1:7">
      <c r="A7989" s="65"/>
      <c r="B7989" s="65"/>
      <c r="C7989" s="65"/>
      <c r="D7989" s="65"/>
      <c r="E7989" s="65"/>
      <c r="F7989" s="65"/>
      <c r="G7989" s="129"/>
    </row>
    <row r="7990" spans="1:7">
      <c r="A7990" s="65"/>
      <c r="B7990" s="65"/>
      <c r="C7990" s="65"/>
      <c r="D7990" s="65"/>
      <c r="E7990" s="65"/>
      <c r="F7990" s="65"/>
      <c r="G7990" s="129"/>
    </row>
    <row r="7991" spans="1:7">
      <c r="A7991" s="65"/>
      <c r="B7991" s="65"/>
      <c r="C7991" s="65"/>
      <c r="D7991" s="65"/>
      <c r="E7991" s="65"/>
      <c r="F7991" s="65"/>
      <c r="G7991" s="129"/>
    </row>
    <row r="7992" spans="1:7">
      <c r="A7992" s="65"/>
      <c r="B7992" s="65"/>
      <c r="C7992" s="65"/>
      <c r="D7992" s="65"/>
      <c r="E7992" s="65"/>
      <c r="F7992" s="65"/>
      <c r="G7992" s="129"/>
    </row>
    <row r="7993" spans="1:7">
      <c r="A7993" s="65"/>
      <c r="B7993" s="65"/>
      <c r="C7993" s="65"/>
      <c r="D7993" s="65"/>
      <c r="E7993" s="65"/>
      <c r="F7993" s="65"/>
      <c r="G7993" s="129"/>
    </row>
    <row r="7994" spans="1:7">
      <c r="A7994" s="65"/>
      <c r="B7994" s="65"/>
      <c r="C7994" s="65"/>
      <c r="D7994" s="65"/>
      <c r="E7994" s="65"/>
      <c r="F7994" s="65"/>
      <c r="G7994" s="129"/>
    </row>
    <row r="7995" spans="1:7">
      <c r="A7995" s="65"/>
      <c r="B7995" s="65"/>
      <c r="C7995" s="65"/>
      <c r="D7995" s="65"/>
      <c r="E7995" s="65"/>
      <c r="F7995" s="65"/>
      <c r="G7995" s="129"/>
    </row>
    <row r="7996" spans="1:7">
      <c r="A7996" s="65"/>
      <c r="B7996" s="65"/>
      <c r="C7996" s="65"/>
      <c r="D7996" s="65"/>
      <c r="E7996" s="65"/>
      <c r="F7996" s="65"/>
      <c r="G7996" s="129"/>
    </row>
    <row r="7997" spans="1:7">
      <c r="A7997" s="65"/>
      <c r="B7997" s="65"/>
      <c r="C7997" s="65"/>
      <c r="D7997" s="65"/>
      <c r="E7997" s="65"/>
      <c r="F7997" s="65"/>
      <c r="G7997" s="129"/>
    </row>
    <row r="7998" spans="1:7">
      <c r="A7998" s="65"/>
      <c r="B7998" s="65"/>
      <c r="C7998" s="65"/>
      <c r="D7998" s="65"/>
      <c r="E7998" s="65"/>
      <c r="F7998" s="65"/>
      <c r="G7998" s="129"/>
    </row>
    <row r="7999" spans="1:7">
      <c r="A7999" s="65"/>
      <c r="B7999" s="65"/>
      <c r="C7999" s="65"/>
      <c r="D7999" s="65"/>
      <c r="E7999" s="65"/>
      <c r="F7999" s="65"/>
      <c r="G7999" s="129"/>
    </row>
    <row r="8000" spans="1:7">
      <c r="A8000" s="65"/>
      <c r="B8000" s="65"/>
      <c r="C8000" s="65"/>
      <c r="D8000" s="65"/>
      <c r="E8000" s="65"/>
      <c r="F8000" s="65"/>
      <c r="G8000" s="129"/>
    </row>
    <row r="8001" spans="1:7">
      <c r="A8001" s="65"/>
      <c r="B8001" s="65"/>
      <c r="C8001" s="65"/>
      <c r="D8001" s="65"/>
      <c r="E8001" s="65"/>
      <c r="F8001" s="65"/>
      <c r="G8001" s="129"/>
    </row>
    <row r="8002" spans="1:7">
      <c r="A8002" s="65"/>
      <c r="B8002" s="65"/>
      <c r="C8002" s="65"/>
      <c r="D8002" s="65"/>
      <c r="E8002" s="65"/>
      <c r="F8002" s="65"/>
      <c r="G8002" s="129"/>
    </row>
    <row r="8003" spans="1:7">
      <c r="A8003" s="65"/>
      <c r="B8003" s="65"/>
      <c r="C8003" s="65"/>
      <c r="D8003" s="65"/>
      <c r="E8003" s="65"/>
      <c r="F8003" s="65"/>
      <c r="G8003" s="129"/>
    </row>
    <row r="8004" spans="1:7">
      <c r="A8004" s="65"/>
      <c r="B8004" s="65"/>
      <c r="C8004" s="65"/>
      <c r="D8004" s="65"/>
      <c r="E8004" s="65"/>
      <c r="F8004" s="65"/>
      <c r="G8004" s="129"/>
    </row>
    <row r="8005" spans="1:7">
      <c r="A8005" s="65"/>
      <c r="B8005" s="65"/>
      <c r="C8005" s="65"/>
      <c r="D8005" s="65"/>
      <c r="E8005" s="65"/>
      <c r="F8005" s="65"/>
      <c r="G8005" s="129"/>
    </row>
    <row r="8006" spans="1:7">
      <c r="A8006" s="65"/>
      <c r="B8006" s="65"/>
      <c r="C8006" s="65"/>
      <c r="D8006" s="65"/>
      <c r="E8006" s="65"/>
      <c r="F8006" s="65"/>
      <c r="G8006" s="129"/>
    </row>
    <row r="8007" spans="1:7">
      <c r="A8007" s="65"/>
      <c r="B8007" s="65"/>
      <c r="C8007" s="65"/>
      <c r="D8007" s="65"/>
      <c r="E8007" s="65"/>
      <c r="F8007" s="65"/>
      <c r="G8007" s="129"/>
    </row>
    <row r="8008" spans="1:7">
      <c r="A8008" s="65"/>
      <c r="B8008" s="65"/>
      <c r="C8008" s="65"/>
      <c r="D8008" s="65"/>
      <c r="E8008" s="65"/>
      <c r="F8008" s="65"/>
      <c r="G8008" s="129"/>
    </row>
    <row r="8009" spans="1:7">
      <c r="A8009" s="65"/>
      <c r="B8009" s="65"/>
      <c r="C8009" s="65"/>
      <c r="D8009" s="65"/>
      <c r="E8009" s="65"/>
      <c r="F8009" s="65"/>
      <c r="G8009" s="129"/>
    </row>
    <row r="8010" spans="1:7">
      <c r="A8010" s="65"/>
      <c r="B8010" s="65"/>
      <c r="C8010" s="65"/>
      <c r="D8010" s="65"/>
      <c r="E8010" s="65"/>
      <c r="F8010" s="65"/>
      <c r="G8010" s="129"/>
    </row>
    <row r="8011" spans="1:7">
      <c r="A8011" s="65"/>
      <c r="B8011" s="65"/>
      <c r="C8011" s="65"/>
      <c r="D8011" s="65"/>
      <c r="E8011" s="65"/>
      <c r="F8011" s="65"/>
      <c r="G8011" s="129"/>
    </row>
    <row r="8012" spans="1:7">
      <c r="A8012" s="65"/>
      <c r="B8012" s="65"/>
      <c r="C8012" s="65"/>
      <c r="D8012" s="65"/>
      <c r="E8012" s="65"/>
      <c r="F8012" s="65"/>
      <c r="G8012" s="129"/>
    </row>
    <row r="8013" spans="1:7">
      <c r="A8013" s="65"/>
      <c r="B8013" s="65"/>
      <c r="C8013" s="65"/>
      <c r="D8013" s="65"/>
      <c r="E8013" s="65"/>
      <c r="F8013" s="65"/>
      <c r="G8013" s="129"/>
    </row>
    <row r="8014" spans="1:7">
      <c r="A8014" s="65"/>
      <c r="B8014" s="65"/>
      <c r="C8014" s="65"/>
      <c r="D8014" s="65"/>
      <c r="E8014" s="65"/>
      <c r="F8014" s="65"/>
      <c r="G8014" s="129"/>
    </row>
    <row r="8015" spans="1:7">
      <c r="A8015" s="65"/>
      <c r="B8015" s="65"/>
      <c r="C8015" s="65"/>
      <c r="D8015" s="65"/>
      <c r="E8015" s="65"/>
      <c r="F8015" s="65"/>
      <c r="G8015" s="129"/>
    </row>
    <row r="8016" spans="1:7">
      <c r="A8016" s="65"/>
      <c r="B8016" s="65"/>
      <c r="C8016" s="65"/>
      <c r="D8016" s="65"/>
      <c r="E8016" s="65"/>
      <c r="F8016" s="65"/>
      <c r="G8016" s="129"/>
    </row>
    <row r="8017" spans="1:7">
      <c r="A8017" s="65"/>
      <c r="B8017" s="65"/>
      <c r="C8017" s="65"/>
      <c r="D8017" s="65"/>
      <c r="E8017" s="65"/>
      <c r="F8017" s="65"/>
      <c r="G8017" s="129"/>
    </row>
    <row r="8018" spans="1:7">
      <c r="A8018" s="65"/>
      <c r="B8018" s="65"/>
      <c r="C8018" s="65"/>
      <c r="D8018" s="65"/>
      <c r="E8018" s="65"/>
      <c r="F8018" s="65"/>
      <c r="G8018" s="129"/>
    </row>
    <row r="8019" spans="1:7">
      <c r="A8019" s="65"/>
      <c r="B8019" s="65"/>
      <c r="C8019" s="65"/>
      <c r="D8019" s="65"/>
      <c r="E8019" s="65"/>
      <c r="F8019" s="65"/>
      <c r="G8019" s="129"/>
    </row>
    <row r="8020" spans="1:7">
      <c r="A8020" s="65"/>
      <c r="B8020" s="65"/>
      <c r="C8020" s="65"/>
      <c r="D8020" s="65"/>
      <c r="E8020" s="65"/>
      <c r="F8020" s="65"/>
      <c r="G8020" s="129"/>
    </row>
    <row r="8021" spans="1:7">
      <c r="A8021" s="65"/>
      <c r="B8021" s="65"/>
      <c r="C8021" s="65"/>
      <c r="D8021" s="65"/>
      <c r="E8021" s="65"/>
      <c r="F8021" s="65"/>
      <c r="G8021" s="129"/>
    </row>
    <row r="8022" spans="1:7">
      <c r="A8022" s="65"/>
      <c r="B8022" s="65"/>
      <c r="C8022" s="65"/>
      <c r="D8022" s="65"/>
      <c r="E8022" s="65"/>
      <c r="F8022" s="65"/>
      <c r="G8022" s="129"/>
    </row>
    <row r="8023" spans="1:7">
      <c r="A8023" s="65"/>
      <c r="B8023" s="65"/>
      <c r="C8023" s="65"/>
      <c r="D8023" s="65"/>
      <c r="E8023" s="65"/>
      <c r="F8023" s="65"/>
      <c r="G8023" s="129"/>
    </row>
    <row r="8024" spans="1:7">
      <c r="A8024" s="65"/>
      <c r="B8024" s="65"/>
      <c r="C8024" s="65"/>
      <c r="D8024" s="65"/>
      <c r="E8024" s="65"/>
      <c r="F8024" s="65"/>
      <c r="G8024" s="129"/>
    </row>
    <row r="8025" spans="1:7">
      <c r="A8025" s="65"/>
      <c r="B8025" s="65"/>
      <c r="C8025" s="65"/>
      <c r="D8025" s="65"/>
      <c r="E8025" s="65"/>
      <c r="F8025" s="65"/>
      <c r="G8025" s="129"/>
    </row>
    <row r="8026" spans="1:7">
      <c r="A8026" s="65"/>
      <c r="B8026" s="65"/>
      <c r="C8026" s="65"/>
      <c r="D8026" s="65"/>
      <c r="E8026" s="65"/>
      <c r="F8026" s="65"/>
      <c r="G8026" s="129"/>
    </row>
    <row r="8027" spans="1:7">
      <c r="A8027" s="65"/>
      <c r="B8027" s="65"/>
      <c r="C8027" s="65"/>
      <c r="D8027" s="65"/>
      <c r="E8027" s="65"/>
      <c r="F8027" s="65"/>
      <c r="G8027" s="129"/>
    </row>
    <row r="8028" spans="1:7">
      <c r="A8028" s="65"/>
      <c r="B8028" s="65"/>
      <c r="C8028" s="65"/>
      <c r="D8028" s="65"/>
      <c r="E8028" s="65"/>
      <c r="F8028" s="65"/>
      <c r="G8028" s="129"/>
    </row>
    <row r="8029" spans="1:7">
      <c r="A8029" s="65"/>
      <c r="B8029" s="65"/>
      <c r="C8029" s="65"/>
      <c r="D8029" s="65"/>
      <c r="E8029" s="65"/>
      <c r="F8029" s="65"/>
      <c r="G8029" s="129"/>
    </row>
    <row r="8030" spans="1:7">
      <c r="A8030" s="65"/>
      <c r="B8030" s="65"/>
      <c r="C8030" s="65"/>
      <c r="D8030" s="65"/>
      <c r="E8030" s="65"/>
      <c r="F8030" s="65"/>
      <c r="G8030" s="129"/>
    </row>
    <row r="8031" spans="1:7">
      <c r="A8031" s="65"/>
      <c r="B8031" s="65"/>
      <c r="C8031" s="65"/>
      <c r="D8031" s="65"/>
      <c r="E8031" s="65"/>
      <c r="F8031" s="65"/>
      <c r="G8031" s="129"/>
    </row>
    <row r="8032" spans="1:7">
      <c r="A8032" s="65"/>
      <c r="B8032" s="65"/>
      <c r="C8032" s="65"/>
      <c r="D8032" s="65"/>
      <c r="E8032" s="65"/>
      <c r="F8032" s="65"/>
      <c r="G8032" s="129"/>
    </row>
    <row r="8033" spans="1:7">
      <c r="A8033" s="65"/>
      <c r="B8033" s="65"/>
      <c r="C8033" s="65"/>
      <c r="D8033" s="65"/>
      <c r="E8033" s="65"/>
      <c r="F8033" s="65"/>
      <c r="G8033" s="129"/>
    </row>
    <row r="8034" spans="1:7">
      <c r="A8034" s="65"/>
      <c r="B8034" s="65"/>
      <c r="C8034" s="65"/>
      <c r="D8034" s="65"/>
      <c r="E8034" s="65"/>
      <c r="F8034" s="65"/>
      <c r="G8034" s="129"/>
    </row>
    <row r="8035" spans="1:7">
      <c r="A8035" s="65"/>
      <c r="B8035" s="65"/>
      <c r="C8035" s="65"/>
      <c r="D8035" s="65"/>
      <c r="E8035" s="65"/>
      <c r="F8035" s="65"/>
      <c r="G8035" s="129"/>
    </row>
    <row r="8036" spans="1:7">
      <c r="A8036" s="65"/>
      <c r="B8036" s="65"/>
      <c r="C8036" s="65"/>
      <c r="D8036" s="65"/>
      <c r="E8036" s="65"/>
      <c r="F8036" s="65"/>
      <c r="G8036" s="129"/>
    </row>
    <row r="8037" spans="1:7">
      <c r="A8037" s="65"/>
      <c r="B8037" s="65"/>
      <c r="C8037" s="65"/>
      <c r="D8037" s="65"/>
      <c r="E8037" s="65"/>
      <c r="F8037" s="65"/>
      <c r="G8037" s="129"/>
    </row>
    <row r="8038" spans="1:7">
      <c r="A8038" s="65"/>
      <c r="B8038" s="65"/>
      <c r="C8038" s="65"/>
      <c r="D8038" s="65"/>
      <c r="E8038" s="65"/>
      <c r="F8038" s="65"/>
      <c r="G8038" s="129"/>
    </row>
    <row r="8039" spans="1:7">
      <c r="A8039" s="65"/>
      <c r="B8039" s="65"/>
      <c r="C8039" s="65"/>
      <c r="D8039" s="65"/>
      <c r="E8039" s="65"/>
      <c r="F8039" s="65"/>
      <c r="G8039" s="129"/>
    </row>
    <row r="8040" spans="1:7">
      <c r="A8040" s="65"/>
      <c r="B8040" s="65"/>
      <c r="C8040" s="65"/>
      <c r="D8040" s="65"/>
      <c r="E8040" s="65"/>
      <c r="F8040" s="65"/>
      <c r="G8040" s="129"/>
    </row>
    <row r="8041" spans="1:7">
      <c r="A8041" s="65"/>
      <c r="B8041" s="65"/>
      <c r="C8041" s="65"/>
      <c r="D8041" s="65"/>
      <c r="E8041" s="65"/>
      <c r="F8041" s="65"/>
      <c r="G8041" s="129"/>
    </row>
    <row r="8042" spans="1:7">
      <c r="A8042" s="65"/>
      <c r="B8042" s="65"/>
      <c r="C8042" s="65"/>
      <c r="D8042" s="65"/>
      <c r="E8042" s="65"/>
      <c r="F8042" s="65"/>
      <c r="G8042" s="129"/>
    </row>
    <row r="8043" spans="1:7">
      <c r="A8043" s="65"/>
      <c r="B8043" s="65"/>
      <c r="C8043" s="65"/>
      <c r="D8043" s="65"/>
      <c r="E8043" s="65"/>
      <c r="F8043" s="65"/>
      <c r="G8043" s="129"/>
    </row>
    <row r="8044" spans="1:7">
      <c r="A8044" s="65"/>
      <c r="B8044" s="65"/>
      <c r="C8044" s="65"/>
      <c r="D8044" s="65"/>
      <c r="E8044" s="65"/>
      <c r="F8044" s="65"/>
      <c r="G8044" s="129"/>
    </row>
    <row r="8045" spans="1:7">
      <c r="A8045" s="65"/>
      <c r="B8045" s="65"/>
      <c r="C8045" s="65"/>
      <c r="D8045" s="65"/>
      <c r="E8045" s="65"/>
      <c r="F8045" s="65"/>
      <c r="G8045" s="129"/>
    </row>
    <row r="8046" spans="1:7">
      <c r="A8046" s="65"/>
      <c r="B8046" s="65"/>
      <c r="C8046" s="65"/>
      <c r="D8046" s="65"/>
      <c r="E8046" s="65"/>
      <c r="F8046" s="65"/>
      <c r="G8046" s="129"/>
    </row>
    <row r="8047" spans="1:7">
      <c r="A8047" s="65"/>
      <c r="B8047" s="65"/>
      <c r="C8047" s="65"/>
      <c r="D8047" s="65"/>
      <c r="E8047" s="65"/>
      <c r="F8047" s="65"/>
      <c r="G8047" s="129"/>
    </row>
    <row r="8048" spans="1:7">
      <c r="A8048" s="65"/>
      <c r="B8048" s="65"/>
      <c r="C8048" s="65"/>
      <c r="D8048" s="65"/>
      <c r="E8048" s="65"/>
      <c r="F8048" s="65"/>
      <c r="G8048" s="129"/>
    </row>
    <row r="8049" spans="1:7">
      <c r="A8049" s="65"/>
      <c r="B8049" s="65"/>
      <c r="C8049" s="65"/>
      <c r="D8049" s="65"/>
      <c r="E8049" s="65"/>
      <c r="F8049" s="65"/>
      <c r="G8049" s="129"/>
    </row>
    <row r="8050" spans="1:7">
      <c r="A8050" s="65"/>
      <c r="B8050" s="65"/>
      <c r="C8050" s="65"/>
      <c r="D8050" s="65"/>
      <c r="E8050" s="65"/>
      <c r="F8050" s="65"/>
      <c r="G8050" s="129"/>
    </row>
    <row r="8051" spans="1:7">
      <c r="A8051" s="65"/>
      <c r="B8051" s="65"/>
      <c r="C8051" s="65"/>
      <c r="D8051" s="65"/>
      <c r="E8051" s="65"/>
      <c r="F8051" s="65"/>
      <c r="G8051" s="129"/>
    </row>
    <row r="8052" spans="1:7">
      <c r="A8052" s="65"/>
      <c r="B8052" s="65"/>
      <c r="C8052" s="65"/>
      <c r="D8052" s="65"/>
      <c r="E8052" s="65"/>
      <c r="F8052" s="65"/>
      <c r="G8052" s="129"/>
    </row>
    <row r="8053" spans="1:7">
      <c r="A8053" s="65"/>
      <c r="B8053" s="65"/>
      <c r="C8053" s="65"/>
      <c r="D8053" s="65"/>
      <c r="E8053" s="65"/>
      <c r="F8053" s="65"/>
      <c r="G8053" s="129"/>
    </row>
    <row r="8054" spans="1:7">
      <c r="A8054" s="65"/>
      <c r="B8054" s="65"/>
      <c r="C8054" s="65"/>
      <c r="D8054" s="65"/>
      <c r="E8054" s="65"/>
      <c r="F8054" s="65"/>
      <c r="G8054" s="129"/>
    </row>
    <row r="8055" spans="1:7">
      <c r="A8055" s="65"/>
      <c r="B8055" s="65"/>
      <c r="C8055" s="65"/>
      <c r="D8055" s="65"/>
      <c r="E8055" s="65"/>
      <c r="F8055" s="65"/>
      <c r="G8055" s="129"/>
    </row>
    <row r="8056" spans="1:7">
      <c r="A8056" s="65"/>
      <c r="B8056" s="65"/>
      <c r="C8056" s="65"/>
      <c r="D8056" s="65"/>
      <c r="E8056" s="65"/>
      <c r="F8056" s="65"/>
      <c r="G8056" s="129"/>
    </row>
    <row r="8057" spans="1:7">
      <c r="A8057" s="65"/>
      <c r="B8057" s="65"/>
      <c r="C8057" s="65"/>
      <c r="D8057" s="65"/>
      <c r="E8057" s="65"/>
      <c r="F8057" s="65"/>
      <c r="G8057" s="129"/>
    </row>
    <row r="8058" spans="1:7">
      <c r="A8058" s="65"/>
      <c r="B8058" s="65"/>
      <c r="C8058" s="65"/>
      <c r="D8058" s="65"/>
      <c r="E8058" s="65"/>
      <c r="F8058" s="65"/>
      <c r="G8058" s="129"/>
    </row>
    <row r="8059" spans="1:7">
      <c r="A8059" s="65"/>
      <c r="B8059" s="65"/>
      <c r="C8059" s="65"/>
      <c r="D8059" s="65"/>
      <c r="E8059" s="65"/>
      <c r="F8059" s="65"/>
      <c r="G8059" s="129"/>
    </row>
    <row r="8060" spans="1:7">
      <c r="A8060" s="65"/>
      <c r="B8060" s="65"/>
      <c r="C8060" s="65"/>
      <c r="D8060" s="65"/>
      <c r="E8060" s="65"/>
      <c r="F8060" s="65"/>
      <c r="G8060" s="129"/>
    </row>
    <row r="8061" spans="1:7">
      <c r="A8061" s="65"/>
      <c r="B8061" s="65"/>
      <c r="C8061" s="65"/>
      <c r="D8061" s="65"/>
      <c r="E8061" s="65"/>
      <c r="F8061" s="65"/>
      <c r="G8061" s="129"/>
    </row>
    <row r="8062" spans="1:7">
      <c r="A8062" s="65"/>
      <c r="B8062" s="65"/>
      <c r="C8062" s="65"/>
      <c r="D8062" s="65"/>
      <c r="E8062" s="65"/>
      <c r="F8062" s="65"/>
      <c r="G8062" s="129"/>
    </row>
    <row r="8063" spans="1:7">
      <c r="A8063" s="65"/>
      <c r="B8063" s="65"/>
      <c r="C8063" s="65"/>
      <c r="D8063" s="65"/>
      <c r="E8063" s="65"/>
      <c r="F8063" s="65"/>
      <c r="G8063" s="129"/>
    </row>
    <row r="8064" spans="1:7">
      <c r="A8064" s="65"/>
      <c r="B8064" s="65"/>
      <c r="C8064" s="65"/>
      <c r="D8064" s="65"/>
      <c r="E8064" s="65"/>
      <c r="F8064" s="65"/>
      <c r="G8064" s="129"/>
    </row>
    <row r="8065" spans="1:7">
      <c r="A8065" s="65"/>
      <c r="B8065" s="65"/>
      <c r="C8065" s="65"/>
      <c r="D8065" s="65"/>
      <c r="E8065" s="65"/>
      <c r="F8065" s="65"/>
      <c r="G8065" s="129"/>
    </row>
    <row r="8066" spans="1:7">
      <c r="A8066" s="65"/>
      <c r="B8066" s="65"/>
      <c r="C8066" s="65"/>
      <c r="D8066" s="65"/>
      <c r="E8066" s="65"/>
      <c r="F8066" s="65"/>
      <c r="G8066" s="129"/>
    </row>
    <row r="8067" spans="1:7">
      <c r="A8067" s="65"/>
      <c r="B8067" s="65"/>
      <c r="C8067" s="65"/>
      <c r="D8067" s="65"/>
      <c r="E8067" s="65"/>
      <c r="F8067" s="65"/>
      <c r="G8067" s="129"/>
    </row>
    <row r="8068" spans="1:7">
      <c r="A8068" s="65"/>
      <c r="B8068" s="65"/>
      <c r="C8068" s="65"/>
      <c r="D8068" s="65"/>
      <c r="E8068" s="65"/>
      <c r="F8068" s="65"/>
      <c r="G8068" s="129"/>
    </row>
    <row r="8069" spans="1:7">
      <c r="A8069" s="65"/>
      <c r="B8069" s="65"/>
      <c r="C8069" s="65"/>
      <c r="D8069" s="65"/>
      <c r="E8069" s="65"/>
      <c r="F8069" s="65"/>
      <c r="G8069" s="129"/>
    </row>
    <row r="8070" spans="1:7">
      <c r="A8070" s="65"/>
      <c r="B8070" s="65"/>
      <c r="C8070" s="65"/>
      <c r="D8070" s="65"/>
      <c r="E8070" s="65"/>
      <c r="F8070" s="65"/>
      <c r="G8070" s="129"/>
    </row>
    <row r="8071" spans="1:7">
      <c r="A8071" s="65"/>
      <c r="B8071" s="65"/>
      <c r="C8071" s="65"/>
      <c r="D8071" s="65"/>
      <c r="E8071" s="65"/>
      <c r="F8071" s="65"/>
      <c r="G8071" s="129"/>
    </row>
    <row r="8072" spans="1:7">
      <c r="A8072" s="65"/>
      <c r="B8072" s="65"/>
      <c r="C8072" s="65"/>
      <c r="D8072" s="65"/>
      <c r="E8072" s="65"/>
      <c r="F8072" s="65"/>
      <c r="G8072" s="129"/>
    </row>
    <row r="8073" spans="1:7">
      <c r="A8073" s="65"/>
      <c r="B8073" s="65"/>
      <c r="C8073" s="65"/>
      <c r="D8073" s="65"/>
      <c r="E8073" s="65"/>
      <c r="F8073" s="65"/>
      <c r="G8073" s="129"/>
    </row>
    <row r="8074" spans="1:7">
      <c r="A8074" s="65"/>
      <c r="B8074" s="65"/>
      <c r="C8074" s="65"/>
      <c r="D8074" s="65"/>
      <c r="E8074" s="65"/>
      <c r="F8074" s="65"/>
      <c r="G8074" s="129"/>
    </row>
    <row r="8075" spans="1:7">
      <c r="A8075" s="65"/>
      <c r="B8075" s="65"/>
      <c r="C8075" s="65"/>
      <c r="D8075" s="65"/>
      <c r="E8075" s="65"/>
      <c r="F8075" s="65"/>
      <c r="G8075" s="129"/>
    </row>
    <row r="8076" spans="1:7">
      <c r="A8076" s="65"/>
      <c r="B8076" s="65"/>
      <c r="C8076" s="65"/>
      <c r="D8076" s="65"/>
      <c r="E8076" s="65"/>
      <c r="F8076" s="65"/>
      <c r="G8076" s="129"/>
    </row>
    <row r="8077" spans="1:7">
      <c r="A8077" s="65"/>
      <c r="B8077" s="65"/>
      <c r="C8077" s="65"/>
      <c r="D8077" s="65"/>
      <c r="E8077" s="65"/>
      <c r="F8077" s="65"/>
      <c r="G8077" s="129"/>
    </row>
    <row r="8078" spans="1:7">
      <c r="A8078" s="65"/>
      <c r="B8078" s="65"/>
      <c r="C8078" s="65"/>
      <c r="D8078" s="65"/>
      <c r="E8078" s="65"/>
      <c r="F8078" s="65"/>
      <c r="G8078" s="129"/>
    </row>
    <row r="8079" spans="1:7">
      <c r="A8079" s="65"/>
      <c r="B8079" s="65"/>
      <c r="C8079" s="65"/>
      <c r="D8079" s="65"/>
      <c r="E8079" s="65"/>
      <c r="F8079" s="65"/>
      <c r="G8079" s="129"/>
    </row>
    <row r="8080" spans="1:7">
      <c r="A8080" s="65"/>
      <c r="B8080" s="65"/>
      <c r="C8080" s="65"/>
      <c r="D8080" s="65"/>
      <c r="E8080" s="65"/>
      <c r="F8080" s="65"/>
      <c r="G8080" s="129"/>
    </row>
    <row r="8081" spans="1:7">
      <c r="A8081" s="65"/>
      <c r="B8081" s="65"/>
      <c r="C8081" s="65"/>
      <c r="D8081" s="65"/>
      <c r="E8081" s="65"/>
      <c r="F8081" s="65"/>
      <c r="G8081" s="129"/>
    </row>
    <row r="8082" spans="1:7">
      <c r="A8082" s="65"/>
      <c r="B8082" s="65"/>
      <c r="C8082" s="65"/>
      <c r="D8082" s="65"/>
      <c r="E8082" s="65"/>
      <c r="F8082" s="65"/>
      <c r="G8082" s="129"/>
    </row>
    <row r="8083" spans="1:7">
      <c r="A8083" s="65"/>
      <c r="B8083" s="65"/>
      <c r="C8083" s="65"/>
      <c r="D8083" s="65"/>
      <c r="E8083" s="65"/>
      <c r="F8083" s="65"/>
      <c r="G8083" s="129"/>
    </row>
    <row r="8084" spans="1:7">
      <c r="A8084" s="65"/>
      <c r="B8084" s="65"/>
      <c r="C8084" s="65"/>
      <c r="D8084" s="65"/>
      <c r="E8084" s="65"/>
      <c r="F8084" s="65"/>
      <c r="G8084" s="129"/>
    </row>
    <row r="8085" spans="1:7">
      <c r="A8085" s="65"/>
      <c r="B8085" s="65"/>
      <c r="C8085" s="65"/>
      <c r="D8085" s="65"/>
      <c r="E8085" s="65"/>
      <c r="F8085" s="65"/>
      <c r="G8085" s="129"/>
    </row>
    <row r="8086" spans="1:7">
      <c r="A8086" s="65"/>
      <c r="B8086" s="65"/>
      <c r="C8086" s="65"/>
      <c r="D8086" s="65"/>
      <c r="E8086" s="65"/>
      <c r="F8086" s="65"/>
      <c r="G8086" s="129"/>
    </row>
    <row r="8087" spans="1:7">
      <c r="A8087" s="65"/>
      <c r="B8087" s="65"/>
      <c r="C8087" s="65"/>
      <c r="D8087" s="65"/>
      <c r="E8087" s="65"/>
      <c r="F8087" s="65"/>
      <c r="G8087" s="129"/>
    </row>
    <row r="8088" spans="1:7">
      <c r="A8088" s="65"/>
      <c r="B8088" s="65"/>
      <c r="C8088" s="65"/>
      <c r="D8088" s="65"/>
      <c r="E8088" s="65"/>
      <c r="F8088" s="65"/>
      <c r="G8088" s="129"/>
    </row>
    <row r="8089" spans="1:7">
      <c r="A8089" s="65"/>
      <c r="B8089" s="65"/>
      <c r="C8089" s="65"/>
      <c r="D8089" s="65"/>
      <c r="E8089" s="65"/>
      <c r="F8089" s="65"/>
      <c r="G8089" s="129"/>
    </row>
    <row r="8090" spans="1:7">
      <c r="A8090" s="65"/>
      <c r="B8090" s="65"/>
      <c r="C8090" s="65"/>
      <c r="D8090" s="65"/>
      <c r="E8090" s="65"/>
      <c r="F8090" s="65"/>
      <c r="G8090" s="129"/>
    </row>
    <row r="8091" spans="1:7">
      <c r="A8091" s="65"/>
      <c r="B8091" s="65"/>
      <c r="C8091" s="65"/>
      <c r="D8091" s="65"/>
      <c r="E8091" s="65"/>
      <c r="F8091" s="65"/>
      <c r="G8091" s="129"/>
    </row>
    <row r="8092" spans="1:7">
      <c r="A8092" s="65"/>
      <c r="B8092" s="65"/>
      <c r="C8092" s="65"/>
      <c r="D8092" s="65"/>
      <c r="E8092" s="65"/>
      <c r="F8092" s="65"/>
      <c r="G8092" s="129"/>
    </row>
    <row r="8093" spans="1:7">
      <c r="A8093" s="65"/>
      <c r="B8093" s="65"/>
      <c r="C8093" s="65"/>
      <c r="D8093" s="65"/>
      <c r="E8093" s="65"/>
      <c r="F8093" s="65"/>
      <c r="G8093" s="129"/>
    </row>
    <row r="8094" spans="1:7">
      <c r="A8094" s="65"/>
      <c r="B8094" s="65"/>
      <c r="C8094" s="65"/>
      <c r="D8094" s="65"/>
      <c r="E8094" s="65"/>
      <c r="F8094" s="65"/>
      <c r="G8094" s="129"/>
    </row>
    <row r="8095" spans="1:7">
      <c r="A8095" s="65"/>
      <c r="B8095" s="65"/>
      <c r="C8095" s="65"/>
      <c r="D8095" s="65"/>
      <c r="E8095" s="65"/>
      <c r="F8095" s="65"/>
      <c r="G8095" s="129"/>
    </row>
    <row r="8096" spans="1:7">
      <c r="A8096" s="65"/>
      <c r="B8096" s="65"/>
      <c r="C8096" s="65"/>
      <c r="D8096" s="65"/>
      <c r="E8096" s="65"/>
      <c r="F8096" s="65"/>
      <c r="G8096" s="129"/>
    </row>
    <row r="8097" spans="1:7">
      <c r="A8097" s="65"/>
      <c r="B8097" s="65"/>
      <c r="C8097" s="65"/>
      <c r="D8097" s="65"/>
      <c r="E8097" s="65"/>
      <c r="F8097" s="65"/>
      <c r="G8097" s="129"/>
    </row>
    <row r="8098" spans="1:7">
      <c r="A8098" s="65"/>
      <c r="B8098" s="65"/>
      <c r="C8098" s="65"/>
      <c r="D8098" s="65"/>
      <c r="E8098" s="65"/>
      <c r="F8098" s="65"/>
      <c r="G8098" s="129"/>
    </row>
    <row r="8099" spans="1:7">
      <c r="A8099" s="65"/>
      <c r="B8099" s="65"/>
      <c r="C8099" s="65"/>
      <c r="D8099" s="65"/>
      <c r="E8099" s="65"/>
      <c r="F8099" s="65"/>
      <c r="G8099" s="129"/>
    </row>
    <row r="8100" spans="1:7">
      <c r="A8100" s="65"/>
      <c r="B8100" s="65"/>
      <c r="C8100" s="65"/>
      <c r="D8100" s="65"/>
      <c r="E8100" s="65"/>
      <c r="F8100" s="65"/>
      <c r="G8100" s="129"/>
    </row>
    <row r="8101" spans="1:7">
      <c r="A8101" s="65"/>
      <c r="B8101" s="65"/>
      <c r="C8101" s="65"/>
      <c r="D8101" s="65"/>
      <c r="E8101" s="65"/>
      <c r="F8101" s="65"/>
      <c r="G8101" s="129"/>
    </row>
    <row r="8102" spans="1:7">
      <c r="A8102" s="65"/>
      <c r="B8102" s="65"/>
      <c r="C8102" s="65"/>
      <c r="D8102" s="65"/>
      <c r="E8102" s="65"/>
      <c r="F8102" s="65"/>
      <c r="G8102" s="129"/>
    </row>
    <row r="8103" spans="1:7">
      <c r="A8103" s="65"/>
      <c r="B8103" s="65"/>
      <c r="C8103" s="65"/>
      <c r="D8103" s="65"/>
      <c r="E8103" s="65"/>
      <c r="F8103" s="65"/>
      <c r="G8103" s="129"/>
    </row>
    <row r="8104" spans="1:7">
      <c r="A8104" s="65"/>
      <c r="B8104" s="65"/>
      <c r="C8104" s="65"/>
      <c r="D8104" s="65"/>
      <c r="E8104" s="65"/>
      <c r="F8104" s="65"/>
      <c r="G8104" s="129"/>
    </row>
    <row r="8105" spans="1:7">
      <c r="A8105" s="65"/>
      <c r="B8105" s="65"/>
      <c r="C8105" s="65"/>
      <c r="D8105" s="65"/>
      <c r="E8105" s="65"/>
      <c r="F8105" s="65"/>
      <c r="G8105" s="129"/>
    </row>
    <row r="8106" spans="1:7">
      <c r="A8106" s="65"/>
      <c r="B8106" s="65"/>
      <c r="C8106" s="65"/>
      <c r="D8106" s="65"/>
      <c r="E8106" s="65"/>
      <c r="F8106" s="65"/>
      <c r="G8106" s="129"/>
    </row>
    <row r="8107" spans="1:7">
      <c r="A8107" s="65"/>
      <c r="B8107" s="65"/>
      <c r="C8107" s="65"/>
      <c r="D8107" s="65"/>
      <c r="E8107" s="65"/>
      <c r="F8107" s="65"/>
      <c r="G8107" s="129"/>
    </row>
    <row r="8108" spans="1:7">
      <c r="A8108" s="65"/>
      <c r="B8108" s="65"/>
      <c r="C8108" s="65"/>
      <c r="D8108" s="65"/>
      <c r="E8108" s="65"/>
      <c r="F8108" s="65"/>
      <c r="G8108" s="129"/>
    </row>
    <row r="8109" spans="1:7">
      <c r="A8109" s="65"/>
      <c r="B8109" s="65"/>
      <c r="C8109" s="65"/>
      <c r="D8109" s="65"/>
      <c r="E8109" s="65"/>
      <c r="F8109" s="65"/>
      <c r="G8109" s="129"/>
    </row>
    <row r="8110" spans="1:7">
      <c r="A8110" s="65"/>
      <c r="B8110" s="65"/>
      <c r="C8110" s="65"/>
      <c r="D8110" s="65"/>
      <c r="E8110" s="65"/>
      <c r="F8110" s="65"/>
      <c r="G8110" s="129"/>
    </row>
    <row r="8111" spans="1:7">
      <c r="A8111" s="65"/>
      <c r="B8111" s="65"/>
      <c r="C8111" s="65"/>
      <c r="D8111" s="65"/>
      <c r="E8111" s="65"/>
      <c r="F8111" s="65"/>
      <c r="G8111" s="129"/>
    </row>
    <row r="8112" spans="1:7">
      <c r="A8112" s="65"/>
      <c r="B8112" s="65"/>
      <c r="C8112" s="65"/>
      <c r="D8112" s="65"/>
      <c r="E8112" s="65"/>
      <c r="F8112" s="65"/>
      <c r="G8112" s="129"/>
    </row>
    <row r="8113" spans="1:7">
      <c r="A8113" s="65"/>
      <c r="B8113" s="65"/>
      <c r="C8113" s="65"/>
      <c r="D8113" s="65"/>
      <c r="E8113" s="65"/>
      <c r="F8113" s="65"/>
      <c r="G8113" s="129"/>
    </row>
    <row r="8114" spans="1:7">
      <c r="A8114" s="65"/>
      <c r="B8114" s="65"/>
      <c r="C8114" s="65"/>
      <c r="D8114" s="65"/>
      <c r="E8114" s="65"/>
      <c r="F8114" s="65"/>
      <c r="G8114" s="129"/>
    </row>
    <row r="8115" spans="1:7">
      <c r="A8115" s="65"/>
      <c r="B8115" s="65"/>
      <c r="C8115" s="65"/>
      <c r="D8115" s="65"/>
      <c r="E8115" s="65"/>
      <c r="F8115" s="65"/>
      <c r="G8115" s="129"/>
    </row>
    <row r="8116" spans="1:7">
      <c r="A8116" s="65"/>
      <c r="B8116" s="65"/>
      <c r="C8116" s="65"/>
      <c r="D8116" s="65"/>
      <c r="E8116" s="65"/>
      <c r="F8116" s="65"/>
      <c r="G8116" s="129"/>
    </row>
    <row r="8117" spans="1:7">
      <c r="A8117" s="65"/>
      <c r="B8117" s="65"/>
      <c r="C8117" s="65"/>
      <c r="D8117" s="65"/>
      <c r="E8117" s="65"/>
      <c r="F8117" s="65"/>
      <c r="G8117" s="129"/>
    </row>
    <row r="8118" spans="1:7">
      <c r="A8118" s="65"/>
      <c r="B8118" s="65"/>
      <c r="C8118" s="65"/>
      <c r="D8118" s="65"/>
      <c r="E8118" s="65"/>
      <c r="F8118" s="65"/>
      <c r="G8118" s="129"/>
    </row>
    <row r="8119" spans="1:7">
      <c r="A8119" s="65"/>
      <c r="B8119" s="65"/>
      <c r="C8119" s="65"/>
      <c r="D8119" s="65"/>
      <c r="E8119" s="65"/>
      <c r="F8119" s="65"/>
      <c r="G8119" s="129"/>
    </row>
    <row r="8120" spans="1:7">
      <c r="A8120" s="65"/>
      <c r="B8120" s="65"/>
      <c r="C8120" s="65"/>
      <c r="D8120" s="65"/>
      <c r="E8120" s="65"/>
      <c r="F8120" s="65"/>
      <c r="G8120" s="129"/>
    </row>
    <row r="8121" spans="1:7">
      <c r="A8121" s="65"/>
      <c r="B8121" s="65"/>
      <c r="C8121" s="65"/>
      <c r="D8121" s="65"/>
      <c r="E8121" s="65"/>
      <c r="F8121" s="65"/>
      <c r="G8121" s="129"/>
    </row>
    <row r="8122" spans="1:7">
      <c r="A8122" s="65"/>
      <c r="B8122" s="65"/>
      <c r="C8122" s="65"/>
      <c r="D8122" s="65"/>
      <c r="E8122" s="65"/>
      <c r="F8122" s="65"/>
      <c r="G8122" s="129"/>
    </row>
    <row r="8123" spans="1:7">
      <c r="A8123" s="65"/>
      <c r="B8123" s="65"/>
      <c r="C8123" s="65"/>
      <c r="D8123" s="65"/>
      <c r="E8123" s="65"/>
      <c r="F8123" s="65"/>
      <c r="G8123" s="129"/>
    </row>
    <row r="8124" spans="1:7">
      <c r="A8124" s="65"/>
      <c r="B8124" s="65"/>
      <c r="C8124" s="65"/>
      <c r="D8124" s="65"/>
      <c r="E8124" s="65"/>
      <c r="F8124" s="65"/>
      <c r="G8124" s="129"/>
    </row>
    <row r="8125" spans="1:7">
      <c r="A8125" s="65"/>
      <c r="B8125" s="65"/>
      <c r="C8125" s="65"/>
      <c r="D8125" s="65"/>
      <c r="E8125" s="65"/>
      <c r="F8125" s="65"/>
      <c r="G8125" s="129"/>
    </row>
    <row r="8126" spans="1:7">
      <c r="A8126" s="65"/>
      <c r="B8126" s="65"/>
      <c r="C8126" s="65"/>
      <c r="D8126" s="65"/>
      <c r="E8126" s="65"/>
      <c r="F8126" s="65"/>
      <c r="G8126" s="129"/>
    </row>
    <row r="8127" spans="1:7">
      <c r="A8127" s="65"/>
      <c r="B8127" s="65"/>
      <c r="C8127" s="65"/>
      <c r="D8127" s="65"/>
      <c r="E8127" s="65"/>
      <c r="F8127" s="65"/>
      <c r="G8127" s="129"/>
    </row>
    <row r="8128" spans="1:7">
      <c r="A8128" s="65"/>
      <c r="B8128" s="65"/>
      <c r="C8128" s="65"/>
      <c r="D8128" s="65"/>
      <c r="E8128" s="65"/>
      <c r="F8128" s="65"/>
      <c r="G8128" s="129"/>
    </row>
    <row r="8129" spans="1:7">
      <c r="A8129" s="65"/>
      <c r="B8129" s="65"/>
      <c r="C8129" s="65"/>
      <c r="D8129" s="65"/>
      <c r="E8129" s="65"/>
      <c r="F8129" s="65"/>
      <c r="G8129" s="129"/>
    </row>
    <row r="8130" spans="1:7">
      <c r="A8130" s="65"/>
      <c r="B8130" s="65"/>
      <c r="C8130" s="65"/>
      <c r="D8130" s="65"/>
      <c r="E8130" s="65"/>
      <c r="F8130" s="65"/>
      <c r="G8130" s="129"/>
    </row>
    <row r="8131" spans="1:7">
      <c r="A8131" s="65"/>
      <c r="B8131" s="65"/>
      <c r="C8131" s="65"/>
      <c r="D8131" s="65"/>
      <c r="E8131" s="65"/>
      <c r="F8131" s="65"/>
      <c r="G8131" s="129"/>
    </row>
    <row r="8132" spans="1:7">
      <c r="A8132" s="65"/>
      <c r="B8132" s="65"/>
      <c r="C8132" s="65"/>
      <c r="D8132" s="65"/>
      <c r="E8132" s="65"/>
      <c r="F8132" s="65"/>
      <c r="G8132" s="129"/>
    </row>
    <row r="8133" spans="1:7">
      <c r="A8133" s="65"/>
      <c r="B8133" s="65"/>
      <c r="C8133" s="65"/>
      <c r="D8133" s="65"/>
      <c r="E8133" s="65"/>
      <c r="F8133" s="65"/>
      <c r="G8133" s="129"/>
    </row>
    <row r="8134" spans="1:7">
      <c r="A8134" s="65"/>
      <c r="B8134" s="65"/>
      <c r="C8134" s="65"/>
      <c r="D8134" s="65"/>
      <c r="E8134" s="65"/>
      <c r="F8134" s="65"/>
      <c r="G8134" s="129"/>
    </row>
    <row r="8135" spans="1:7">
      <c r="A8135" s="65"/>
      <c r="B8135" s="65"/>
      <c r="C8135" s="65"/>
      <c r="D8135" s="65"/>
      <c r="E8135" s="65"/>
      <c r="F8135" s="65"/>
      <c r="G8135" s="129"/>
    </row>
    <row r="8136" spans="1:7">
      <c r="A8136" s="65"/>
      <c r="B8136" s="65"/>
      <c r="C8136" s="65"/>
      <c r="D8136" s="65"/>
      <c r="E8136" s="65"/>
      <c r="F8136" s="65"/>
      <c r="G8136" s="129"/>
    </row>
    <row r="8137" spans="1:7">
      <c r="A8137" s="65"/>
      <c r="B8137" s="65"/>
      <c r="C8137" s="65"/>
      <c r="D8137" s="65"/>
      <c r="E8137" s="65"/>
      <c r="F8137" s="65"/>
      <c r="G8137" s="129"/>
    </row>
    <row r="8138" spans="1:7">
      <c r="A8138" s="65"/>
      <c r="B8138" s="65"/>
      <c r="C8138" s="65"/>
      <c r="D8138" s="65"/>
      <c r="E8138" s="65"/>
      <c r="F8138" s="65"/>
      <c r="G8138" s="129"/>
    </row>
    <row r="8139" spans="1:7">
      <c r="A8139" s="65"/>
      <c r="B8139" s="65"/>
      <c r="C8139" s="65"/>
      <c r="D8139" s="65"/>
      <c r="E8139" s="65"/>
      <c r="F8139" s="65"/>
      <c r="G8139" s="129"/>
    </row>
    <row r="8140" spans="1:7">
      <c r="A8140" s="65"/>
      <c r="B8140" s="65"/>
      <c r="C8140" s="65"/>
      <c r="D8140" s="65"/>
      <c r="E8140" s="65"/>
      <c r="F8140" s="65"/>
      <c r="G8140" s="129"/>
    </row>
    <row r="8141" spans="1:7">
      <c r="A8141" s="65"/>
      <c r="B8141" s="65"/>
      <c r="C8141" s="65"/>
      <c r="D8141" s="65"/>
      <c r="E8141" s="65"/>
      <c r="F8141" s="65"/>
      <c r="G8141" s="129"/>
    </row>
    <row r="8142" spans="1:7">
      <c r="A8142" s="65"/>
      <c r="B8142" s="65"/>
      <c r="C8142" s="65"/>
      <c r="D8142" s="65"/>
      <c r="E8142" s="65"/>
      <c r="F8142" s="65"/>
      <c r="G8142" s="129"/>
    </row>
    <row r="8143" spans="1:7">
      <c r="A8143" s="65"/>
      <c r="B8143" s="65"/>
      <c r="C8143" s="65"/>
      <c r="D8143" s="65"/>
      <c r="E8143" s="65"/>
      <c r="F8143" s="65"/>
      <c r="G8143" s="129"/>
    </row>
    <row r="8144" spans="1:7">
      <c r="A8144" s="65"/>
      <c r="B8144" s="65"/>
      <c r="C8144" s="65"/>
      <c r="D8144" s="65"/>
      <c r="E8144" s="65"/>
      <c r="F8144" s="65"/>
      <c r="G8144" s="129"/>
    </row>
    <row r="8145" spans="1:7">
      <c r="A8145" s="65"/>
      <c r="B8145" s="65"/>
      <c r="C8145" s="65"/>
      <c r="D8145" s="65"/>
      <c r="E8145" s="65"/>
      <c r="F8145" s="65"/>
      <c r="G8145" s="129"/>
    </row>
    <row r="8146" spans="1:7">
      <c r="A8146" s="65"/>
      <c r="B8146" s="65"/>
      <c r="C8146" s="65"/>
      <c r="D8146" s="65"/>
      <c r="E8146" s="65"/>
      <c r="F8146" s="65"/>
      <c r="G8146" s="129"/>
    </row>
    <row r="8147" spans="1:7">
      <c r="A8147" s="65"/>
      <c r="B8147" s="65"/>
      <c r="C8147" s="65"/>
      <c r="D8147" s="65"/>
      <c r="E8147" s="65"/>
      <c r="F8147" s="65"/>
      <c r="G8147" s="129"/>
    </row>
    <row r="8148" spans="1:7">
      <c r="A8148" s="65"/>
      <c r="B8148" s="65"/>
      <c r="C8148" s="65"/>
      <c r="D8148" s="65"/>
      <c r="E8148" s="65"/>
      <c r="F8148" s="65"/>
      <c r="G8148" s="129"/>
    </row>
    <row r="8149" spans="1:7">
      <c r="A8149" s="65"/>
      <c r="B8149" s="65"/>
      <c r="C8149" s="65"/>
      <c r="D8149" s="65"/>
      <c r="E8149" s="65"/>
      <c r="F8149" s="65"/>
      <c r="G8149" s="129"/>
    </row>
    <row r="8150" spans="1:7">
      <c r="A8150" s="65"/>
      <c r="B8150" s="65"/>
      <c r="C8150" s="65"/>
      <c r="D8150" s="65"/>
      <c r="E8150" s="65"/>
      <c r="F8150" s="65"/>
      <c r="G8150" s="129"/>
    </row>
    <row r="8151" spans="1:7">
      <c r="A8151" s="65"/>
      <c r="B8151" s="65"/>
      <c r="C8151" s="65"/>
      <c r="D8151" s="65"/>
      <c r="E8151" s="65"/>
      <c r="F8151" s="65"/>
      <c r="G8151" s="129"/>
    </row>
    <row r="8152" spans="1:7">
      <c r="A8152" s="65"/>
      <c r="B8152" s="65"/>
      <c r="C8152" s="65"/>
      <c r="D8152" s="65"/>
      <c r="E8152" s="65"/>
      <c r="F8152" s="65"/>
      <c r="G8152" s="129"/>
    </row>
    <row r="8153" spans="1:7">
      <c r="A8153" s="65"/>
      <c r="B8153" s="65"/>
      <c r="C8153" s="65"/>
      <c r="D8153" s="65"/>
      <c r="E8153" s="65"/>
      <c r="F8153" s="65"/>
      <c r="G8153" s="129"/>
    </row>
    <row r="8154" spans="1:7">
      <c r="A8154" s="65"/>
      <c r="B8154" s="65"/>
      <c r="C8154" s="65"/>
      <c r="D8154" s="65"/>
      <c r="E8154" s="65"/>
      <c r="F8154" s="65"/>
      <c r="G8154" s="129"/>
    </row>
    <row r="8155" spans="1:7">
      <c r="A8155" s="65"/>
      <c r="B8155" s="65"/>
      <c r="C8155" s="65"/>
      <c r="D8155" s="65"/>
      <c r="E8155" s="65"/>
      <c r="F8155" s="65"/>
      <c r="G8155" s="129"/>
    </row>
    <row r="8156" spans="1:7">
      <c r="A8156" s="65"/>
      <c r="B8156" s="65"/>
      <c r="C8156" s="65"/>
      <c r="D8156" s="65"/>
      <c r="E8156" s="65"/>
      <c r="F8156" s="65"/>
      <c r="G8156" s="129"/>
    </row>
    <row r="8157" spans="1:7">
      <c r="A8157" s="65"/>
      <c r="B8157" s="65"/>
      <c r="C8157" s="65"/>
      <c r="D8157" s="65"/>
      <c r="E8157" s="65"/>
      <c r="F8157" s="65"/>
      <c r="G8157" s="129"/>
    </row>
    <row r="8158" spans="1:7">
      <c r="A8158" s="65"/>
      <c r="B8158" s="65"/>
      <c r="C8158" s="65"/>
      <c r="D8158" s="65"/>
      <c r="E8158" s="65"/>
      <c r="F8158" s="65"/>
      <c r="G8158" s="129"/>
    </row>
    <row r="8159" spans="1:7">
      <c r="A8159" s="65"/>
      <c r="B8159" s="65"/>
      <c r="C8159" s="65"/>
      <c r="D8159" s="65"/>
      <c r="E8159" s="65"/>
      <c r="F8159" s="65"/>
      <c r="G8159" s="129"/>
    </row>
    <row r="8160" spans="1:7">
      <c r="A8160" s="65"/>
      <c r="B8160" s="65"/>
      <c r="C8160" s="65"/>
      <c r="D8160" s="65"/>
      <c r="E8160" s="65"/>
      <c r="F8160" s="65"/>
      <c r="G8160" s="129"/>
    </row>
    <row r="8161" spans="1:7">
      <c r="A8161" s="65"/>
      <c r="B8161" s="65"/>
      <c r="C8161" s="65"/>
      <c r="D8161" s="65"/>
      <c r="E8161" s="65"/>
      <c r="F8161" s="65"/>
      <c r="G8161" s="129"/>
    </row>
    <row r="8162" spans="1:7">
      <c r="A8162" s="65"/>
      <c r="B8162" s="65"/>
      <c r="C8162" s="65"/>
      <c r="D8162" s="65"/>
      <c r="E8162" s="65"/>
      <c r="F8162" s="65"/>
      <c r="G8162" s="129"/>
    </row>
    <row r="8163" spans="1:7">
      <c r="A8163" s="65"/>
      <c r="B8163" s="65"/>
      <c r="C8163" s="65"/>
      <c r="D8163" s="65"/>
      <c r="E8163" s="65"/>
      <c r="F8163" s="65"/>
      <c r="G8163" s="129"/>
    </row>
    <row r="8164" spans="1:7">
      <c r="A8164" s="65"/>
      <c r="B8164" s="65"/>
      <c r="C8164" s="65"/>
      <c r="D8164" s="65"/>
      <c r="E8164" s="65"/>
      <c r="F8164" s="65"/>
      <c r="G8164" s="129"/>
    </row>
    <row r="8165" spans="1:7">
      <c r="A8165" s="65"/>
      <c r="B8165" s="65"/>
      <c r="C8165" s="65"/>
      <c r="D8165" s="65"/>
      <c r="E8165" s="65"/>
      <c r="F8165" s="65"/>
      <c r="G8165" s="129"/>
    </row>
    <row r="8166" spans="1:7">
      <c r="A8166" s="65"/>
      <c r="B8166" s="65"/>
      <c r="C8166" s="65"/>
      <c r="D8166" s="65"/>
      <c r="E8166" s="65"/>
      <c r="F8166" s="65"/>
      <c r="G8166" s="129"/>
    </row>
    <row r="8167" spans="1:7">
      <c r="A8167" s="65"/>
      <c r="B8167" s="65"/>
      <c r="C8167" s="65"/>
      <c r="D8167" s="65"/>
      <c r="E8167" s="65"/>
      <c r="F8167" s="65"/>
      <c r="G8167" s="129"/>
    </row>
    <row r="8168" spans="1:7">
      <c r="A8168" s="65"/>
      <c r="B8168" s="65"/>
      <c r="C8168" s="65"/>
      <c r="D8168" s="65"/>
      <c r="E8168" s="65"/>
      <c r="F8168" s="65"/>
      <c r="G8168" s="129"/>
    </row>
    <row r="8169" spans="1:7">
      <c r="A8169" s="65"/>
      <c r="B8169" s="65"/>
      <c r="C8169" s="65"/>
      <c r="D8169" s="65"/>
      <c r="E8169" s="65"/>
      <c r="F8169" s="65"/>
      <c r="G8169" s="129"/>
    </row>
    <row r="8170" spans="1:7">
      <c r="A8170" s="65"/>
      <c r="B8170" s="65"/>
      <c r="C8170" s="65"/>
      <c r="D8170" s="65"/>
      <c r="E8170" s="65"/>
      <c r="F8170" s="65"/>
      <c r="G8170" s="129"/>
    </row>
    <row r="8171" spans="1:7">
      <c r="A8171" s="65"/>
      <c r="B8171" s="65"/>
      <c r="C8171" s="65"/>
      <c r="D8171" s="65"/>
      <c r="E8171" s="65"/>
      <c r="F8171" s="65"/>
      <c r="G8171" s="129"/>
    </row>
    <row r="8172" spans="1:7">
      <c r="A8172" s="65"/>
      <c r="B8172" s="65"/>
      <c r="C8172" s="65"/>
      <c r="D8172" s="65"/>
      <c r="E8172" s="65"/>
      <c r="F8172" s="65"/>
      <c r="G8172" s="129"/>
    </row>
    <row r="8173" spans="1:7">
      <c r="A8173" s="65"/>
      <c r="B8173" s="65"/>
      <c r="C8173" s="65"/>
      <c r="D8173" s="65"/>
      <c r="E8173" s="65"/>
      <c r="F8173" s="65"/>
      <c r="G8173" s="129"/>
    </row>
    <row r="8174" spans="1:7">
      <c r="A8174" s="65"/>
      <c r="B8174" s="65"/>
      <c r="C8174" s="65"/>
      <c r="D8174" s="65"/>
      <c r="E8174" s="65"/>
      <c r="F8174" s="65"/>
      <c r="G8174" s="129"/>
    </row>
    <row r="8175" spans="1:7">
      <c r="A8175" s="65"/>
      <c r="B8175" s="65"/>
      <c r="C8175" s="65"/>
      <c r="D8175" s="65"/>
      <c r="E8175" s="65"/>
      <c r="F8175" s="65"/>
      <c r="G8175" s="129"/>
    </row>
    <row r="8176" spans="1:7">
      <c r="A8176" s="65"/>
      <c r="B8176" s="65"/>
      <c r="C8176" s="65"/>
      <c r="D8176" s="65"/>
      <c r="E8176" s="65"/>
      <c r="F8176" s="65"/>
      <c r="G8176" s="129"/>
    </row>
    <row r="8177" spans="1:7">
      <c r="A8177" s="65"/>
      <c r="B8177" s="65"/>
      <c r="C8177" s="65"/>
      <c r="D8177" s="65"/>
      <c r="E8177" s="65"/>
      <c r="F8177" s="65"/>
      <c r="G8177" s="129"/>
    </row>
    <row r="8178" spans="1:7">
      <c r="A8178" s="65"/>
      <c r="B8178" s="65"/>
      <c r="C8178" s="65"/>
      <c r="D8178" s="65"/>
      <c r="E8178" s="65"/>
      <c r="F8178" s="65"/>
      <c r="G8178" s="129"/>
    </row>
    <row r="8179" spans="1:7">
      <c r="A8179" s="65"/>
      <c r="B8179" s="65"/>
      <c r="C8179" s="65"/>
      <c r="D8179" s="65"/>
      <c r="E8179" s="65"/>
      <c r="F8179" s="65"/>
      <c r="G8179" s="129"/>
    </row>
    <row r="8180" spans="1:7">
      <c r="A8180" s="65"/>
      <c r="B8180" s="65"/>
      <c r="C8180" s="65"/>
      <c r="D8180" s="65"/>
      <c r="E8180" s="65"/>
      <c r="F8180" s="65"/>
      <c r="G8180" s="129"/>
    </row>
    <row r="8181" spans="1:7">
      <c r="A8181" s="65"/>
      <c r="B8181" s="65"/>
      <c r="C8181" s="65"/>
      <c r="D8181" s="65"/>
      <c r="E8181" s="65"/>
      <c r="F8181" s="65"/>
      <c r="G8181" s="129"/>
    </row>
    <row r="8182" spans="1:7">
      <c r="A8182" s="65"/>
      <c r="B8182" s="65"/>
      <c r="C8182" s="65"/>
      <c r="D8182" s="65"/>
      <c r="E8182" s="65"/>
      <c r="F8182" s="65"/>
      <c r="G8182" s="129"/>
    </row>
    <row r="8183" spans="1:7">
      <c r="A8183" s="65"/>
      <c r="B8183" s="65"/>
      <c r="C8183" s="65"/>
      <c r="D8183" s="65"/>
      <c r="E8183" s="65"/>
      <c r="F8183" s="65"/>
      <c r="G8183" s="129"/>
    </row>
    <row r="8184" spans="1:7">
      <c r="A8184" s="65"/>
      <c r="B8184" s="65"/>
      <c r="C8184" s="65"/>
      <c r="D8184" s="65"/>
      <c r="E8184" s="65"/>
      <c r="F8184" s="65"/>
      <c r="G8184" s="129"/>
    </row>
    <row r="8185" spans="1:7">
      <c r="A8185" s="65"/>
      <c r="B8185" s="65"/>
      <c r="C8185" s="65"/>
      <c r="D8185" s="65"/>
      <c r="E8185" s="65"/>
      <c r="F8185" s="65"/>
      <c r="G8185" s="129"/>
    </row>
    <row r="8186" spans="1:7">
      <c r="A8186" s="65"/>
      <c r="B8186" s="65"/>
      <c r="C8186" s="65"/>
      <c r="D8186" s="65"/>
      <c r="E8186" s="65"/>
      <c r="F8186" s="65"/>
      <c r="G8186" s="129"/>
    </row>
    <row r="8187" spans="1:7">
      <c r="A8187" s="65"/>
      <c r="B8187" s="65"/>
      <c r="C8187" s="65"/>
      <c r="D8187" s="65"/>
      <c r="E8187" s="65"/>
      <c r="F8187" s="65"/>
      <c r="G8187" s="129"/>
    </row>
    <row r="8188" spans="1:7">
      <c r="A8188" s="65"/>
      <c r="B8188" s="65"/>
      <c r="C8188" s="65"/>
      <c r="D8188" s="65"/>
      <c r="E8188" s="65"/>
      <c r="F8188" s="65"/>
      <c r="G8188" s="129"/>
    </row>
    <row r="8189" spans="1:7">
      <c r="A8189" s="65"/>
      <c r="B8189" s="65"/>
      <c r="C8189" s="65"/>
      <c r="D8189" s="65"/>
      <c r="E8189" s="65"/>
      <c r="F8189" s="65"/>
      <c r="G8189" s="129"/>
    </row>
    <row r="8190" spans="1:7">
      <c r="A8190" s="65"/>
      <c r="B8190" s="65"/>
      <c r="C8190" s="65"/>
      <c r="D8190" s="65"/>
      <c r="E8190" s="65"/>
      <c r="F8190" s="65"/>
      <c r="G8190" s="129"/>
    </row>
    <row r="8191" spans="1:7">
      <c r="A8191" s="65"/>
      <c r="B8191" s="65"/>
      <c r="C8191" s="65"/>
      <c r="D8191" s="65"/>
      <c r="E8191" s="65"/>
      <c r="F8191" s="65"/>
      <c r="G8191" s="129"/>
    </row>
    <row r="8192" spans="1:7">
      <c r="A8192" s="65"/>
      <c r="B8192" s="65"/>
      <c r="C8192" s="65"/>
      <c r="D8192" s="65"/>
      <c r="E8192" s="65"/>
      <c r="F8192" s="65"/>
      <c r="G8192" s="129"/>
    </row>
    <row r="8193" spans="1:7">
      <c r="A8193" s="65"/>
      <c r="B8193" s="65"/>
      <c r="C8193" s="65"/>
      <c r="D8193" s="65"/>
      <c r="E8193" s="65"/>
      <c r="F8193" s="65"/>
      <c r="G8193" s="129"/>
    </row>
    <row r="8194" spans="1:7">
      <c r="A8194" s="65"/>
      <c r="B8194" s="65"/>
      <c r="C8194" s="65"/>
      <c r="D8194" s="65"/>
      <c r="E8194" s="65"/>
      <c r="F8194" s="65"/>
      <c r="G8194" s="129"/>
    </row>
    <row r="8195" spans="1:7">
      <c r="A8195" s="65"/>
      <c r="B8195" s="65"/>
      <c r="C8195" s="65"/>
      <c r="D8195" s="65"/>
      <c r="E8195" s="65"/>
      <c r="F8195" s="65"/>
      <c r="G8195" s="129"/>
    </row>
    <row r="8196" spans="1:7">
      <c r="A8196" s="65"/>
      <c r="B8196" s="65"/>
      <c r="C8196" s="65"/>
      <c r="D8196" s="65"/>
      <c r="E8196" s="65"/>
      <c r="F8196" s="65"/>
      <c r="G8196" s="129"/>
    </row>
    <row r="8197" spans="1:7">
      <c r="A8197" s="65"/>
      <c r="B8197" s="65"/>
      <c r="C8197" s="65"/>
      <c r="D8197" s="65"/>
      <c r="E8197" s="65"/>
      <c r="F8197" s="65"/>
      <c r="G8197" s="129"/>
    </row>
    <row r="8198" spans="1:7">
      <c r="A8198" s="65"/>
      <c r="B8198" s="65"/>
      <c r="C8198" s="65"/>
      <c r="D8198" s="65"/>
      <c r="E8198" s="65"/>
      <c r="F8198" s="65"/>
      <c r="G8198" s="129"/>
    </row>
    <row r="8199" spans="1:7">
      <c r="A8199" s="65"/>
      <c r="B8199" s="65"/>
      <c r="C8199" s="65"/>
      <c r="D8199" s="65"/>
      <c r="E8199" s="65"/>
      <c r="F8199" s="65"/>
      <c r="G8199" s="129"/>
    </row>
    <row r="8200" spans="1:7">
      <c r="A8200" s="65"/>
      <c r="B8200" s="65"/>
      <c r="C8200" s="65"/>
      <c r="D8200" s="65"/>
      <c r="E8200" s="65"/>
      <c r="F8200" s="65"/>
      <c r="G8200" s="129"/>
    </row>
    <row r="8201" spans="1:7">
      <c r="A8201" s="65"/>
      <c r="B8201" s="65"/>
      <c r="C8201" s="65"/>
      <c r="D8201" s="65"/>
      <c r="E8201" s="65"/>
      <c r="F8201" s="65"/>
      <c r="G8201" s="129"/>
    </row>
    <row r="8202" spans="1:7">
      <c r="A8202" s="65"/>
      <c r="B8202" s="65"/>
      <c r="C8202" s="65"/>
      <c r="D8202" s="65"/>
      <c r="E8202" s="65"/>
      <c r="F8202" s="65"/>
      <c r="G8202" s="129"/>
    </row>
    <row r="8203" spans="1:7">
      <c r="A8203" s="65"/>
      <c r="B8203" s="65"/>
      <c r="C8203" s="65"/>
      <c r="D8203" s="65"/>
      <c r="E8203" s="65"/>
      <c r="F8203" s="65"/>
      <c r="G8203" s="129"/>
    </row>
    <row r="8204" spans="1:7">
      <c r="A8204" s="65"/>
      <c r="B8204" s="65"/>
      <c r="C8204" s="65"/>
      <c r="D8204" s="65"/>
      <c r="E8204" s="65"/>
      <c r="F8204" s="65"/>
      <c r="G8204" s="129"/>
    </row>
    <row r="8205" spans="1:7">
      <c r="A8205" s="65"/>
      <c r="B8205" s="65"/>
      <c r="C8205" s="65"/>
      <c r="D8205" s="65"/>
      <c r="E8205" s="65"/>
      <c r="F8205" s="65"/>
      <c r="G8205" s="129"/>
    </row>
    <row r="8206" spans="1:7">
      <c r="A8206" s="65"/>
      <c r="B8206" s="65"/>
      <c r="C8206" s="65"/>
      <c r="D8206" s="65"/>
      <c r="E8206" s="65"/>
      <c r="F8206" s="65"/>
      <c r="G8206" s="129"/>
    </row>
    <row r="8207" spans="1:7">
      <c r="A8207" s="65"/>
      <c r="B8207" s="65"/>
      <c r="C8207" s="65"/>
      <c r="D8207" s="65"/>
      <c r="E8207" s="65"/>
      <c r="F8207" s="65"/>
      <c r="G8207" s="129"/>
    </row>
    <row r="8208" spans="1:7">
      <c r="A8208" s="65"/>
      <c r="B8208" s="65"/>
      <c r="C8208" s="65"/>
      <c r="D8208" s="65"/>
      <c r="E8208" s="65"/>
      <c r="F8208" s="65"/>
      <c r="G8208" s="129"/>
    </row>
    <row r="8209" spans="1:7">
      <c r="A8209" s="65"/>
      <c r="B8209" s="65"/>
      <c r="C8209" s="65"/>
      <c r="D8209" s="65"/>
      <c r="E8209" s="65"/>
      <c r="F8209" s="65"/>
      <c r="G8209" s="129"/>
    </row>
    <row r="8210" spans="1:7">
      <c r="A8210" s="65"/>
      <c r="B8210" s="65"/>
      <c r="C8210" s="65"/>
      <c r="D8210" s="65"/>
      <c r="E8210" s="65"/>
      <c r="F8210" s="65"/>
      <c r="G8210" s="129"/>
    </row>
    <row r="8211" spans="1:7">
      <c r="A8211" s="65"/>
      <c r="B8211" s="65"/>
      <c r="C8211" s="65"/>
      <c r="D8211" s="65"/>
      <c r="E8211" s="65"/>
      <c r="F8211" s="65"/>
      <c r="G8211" s="129"/>
    </row>
    <row r="8212" spans="1:7">
      <c r="A8212" s="65"/>
      <c r="B8212" s="65"/>
      <c r="C8212" s="65"/>
      <c r="D8212" s="65"/>
      <c r="E8212" s="65"/>
      <c r="F8212" s="65"/>
      <c r="G8212" s="129"/>
    </row>
    <row r="8213" spans="1:7">
      <c r="A8213" s="65"/>
      <c r="B8213" s="65"/>
      <c r="C8213" s="65"/>
      <c r="D8213" s="65"/>
      <c r="E8213" s="65"/>
      <c r="F8213" s="65"/>
      <c r="G8213" s="129"/>
    </row>
    <row r="8214" spans="1:7">
      <c r="A8214" s="65"/>
      <c r="B8214" s="65"/>
      <c r="C8214" s="65"/>
      <c r="D8214" s="65"/>
      <c r="E8214" s="65"/>
      <c r="F8214" s="65"/>
      <c r="G8214" s="129"/>
    </row>
    <row r="8215" spans="1:7">
      <c r="A8215" s="65"/>
      <c r="B8215" s="65"/>
      <c r="C8215" s="65"/>
      <c r="D8215" s="65"/>
      <c r="E8215" s="65"/>
      <c r="F8215" s="65"/>
      <c r="G8215" s="129"/>
    </row>
    <row r="8216" spans="1:7">
      <c r="A8216" s="65"/>
      <c r="B8216" s="65"/>
      <c r="C8216" s="65"/>
      <c r="D8216" s="65"/>
      <c r="E8216" s="65"/>
      <c r="F8216" s="65"/>
      <c r="G8216" s="129"/>
    </row>
    <row r="8217" spans="1:7">
      <c r="A8217" s="65"/>
      <c r="B8217" s="65"/>
      <c r="C8217" s="65"/>
      <c r="D8217" s="65"/>
      <c r="E8217" s="65"/>
      <c r="F8217" s="65"/>
      <c r="G8217" s="129"/>
    </row>
    <row r="8218" spans="1:7">
      <c r="A8218" s="65"/>
      <c r="B8218" s="65"/>
      <c r="C8218" s="65"/>
      <c r="D8218" s="65"/>
      <c r="E8218" s="65"/>
      <c r="F8218" s="65"/>
      <c r="G8218" s="129"/>
    </row>
    <row r="8219" spans="1:7">
      <c r="A8219" s="65"/>
      <c r="B8219" s="65"/>
      <c r="C8219" s="65"/>
      <c r="D8219" s="65"/>
      <c r="E8219" s="65"/>
      <c r="F8219" s="65"/>
      <c r="G8219" s="129"/>
    </row>
    <row r="8220" spans="1:7">
      <c r="A8220" s="65"/>
      <c r="B8220" s="65"/>
      <c r="C8220" s="65"/>
      <c r="D8220" s="65"/>
      <c r="E8220" s="65"/>
      <c r="F8220" s="65"/>
      <c r="G8220" s="129"/>
    </row>
    <row r="8221" spans="1:7">
      <c r="A8221" s="65"/>
      <c r="B8221" s="65"/>
      <c r="C8221" s="65"/>
      <c r="D8221" s="65"/>
      <c r="E8221" s="65"/>
      <c r="F8221" s="65"/>
      <c r="G8221" s="129"/>
    </row>
    <row r="8222" spans="1:7">
      <c r="A8222" s="65"/>
      <c r="B8222" s="65"/>
      <c r="C8222" s="65"/>
      <c r="D8222" s="65"/>
      <c r="E8222" s="65"/>
      <c r="F8222" s="65"/>
      <c r="G8222" s="129"/>
    </row>
    <row r="8223" spans="1:7">
      <c r="A8223" s="65"/>
      <c r="B8223" s="65"/>
      <c r="C8223" s="65"/>
      <c r="D8223" s="65"/>
      <c r="E8223" s="65"/>
      <c r="F8223" s="65"/>
      <c r="G8223" s="129"/>
    </row>
    <row r="8224" spans="1:7">
      <c r="A8224" s="65"/>
      <c r="B8224" s="65"/>
      <c r="C8224" s="65"/>
      <c r="D8224" s="65"/>
      <c r="E8224" s="65"/>
      <c r="F8224" s="65"/>
      <c r="G8224" s="129"/>
    </row>
    <row r="8225" spans="1:7">
      <c r="A8225" s="65"/>
      <c r="B8225" s="65"/>
      <c r="C8225" s="65"/>
      <c r="D8225" s="65"/>
      <c r="E8225" s="65"/>
      <c r="F8225" s="65"/>
      <c r="G8225" s="129"/>
    </row>
    <row r="8226" spans="1:7">
      <c r="A8226" s="65"/>
      <c r="B8226" s="65"/>
      <c r="C8226" s="65"/>
      <c r="D8226" s="65"/>
      <c r="E8226" s="65"/>
      <c r="F8226" s="65"/>
      <c r="G8226" s="129"/>
    </row>
    <row r="8227" spans="1:7">
      <c r="A8227" s="65"/>
      <c r="B8227" s="65"/>
      <c r="C8227" s="65"/>
      <c r="D8227" s="65"/>
      <c r="E8227" s="65"/>
      <c r="F8227" s="65"/>
      <c r="G8227" s="129"/>
    </row>
    <row r="8228" spans="1:7">
      <c r="A8228" s="65"/>
      <c r="B8228" s="65"/>
      <c r="C8228" s="65"/>
      <c r="D8228" s="65"/>
      <c r="E8228" s="65"/>
      <c r="F8228" s="65"/>
      <c r="G8228" s="129"/>
    </row>
    <row r="8229" spans="1:7">
      <c r="A8229" s="65"/>
      <c r="B8229" s="65"/>
      <c r="C8229" s="65"/>
      <c r="D8229" s="65"/>
      <c r="E8229" s="65"/>
      <c r="F8229" s="65"/>
      <c r="G8229" s="129"/>
    </row>
    <row r="8230" spans="1:7">
      <c r="A8230" s="65"/>
      <c r="B8230" s="65"/>
      <c r="C8230" s="65"/>
      <c r="D8230" s="65"/>
      <c r="E8230" s="65"/>
      <c r="F8230" s="65"/>
      <c r="G8230" s="129"/>
    </row>
    <row r="8231" spans="1:7">
      <c r="A8231" s="65"/>
      <c r="B8231" s="65"/>
      <c r="C8231" s="65"/>
      <c r="D8231" s="65"/>
      <c r="E8231" s="65"/>
      <c r="F8231" s="65"/>
      <c r="G8231" s="129"/>
    </row>
    <row r="8232" spans="1:7">
      <c r="A8232" s="65"/>
      <c r="B8232" s="65"/>
      <c r="C8232" s="65"/>
      <c r="D8232" s="65"/>
      <c r="E8232" s="65"/>
      <c r="F8232" s="65"/>
      <c r="G8232" s="129"/>
    </row>
    <row r="8233" spans="1:7">
      <c r="A8233" s="65"/>
      <c r="B8233" s="65"/>
      <c r="C8233" s="65"/>
      <c r="D8233" s="65"/>
      <c r="E8233" s="65"/>
      <c r="F8233" s="65"/>
      <c r="G8233" s="129"/>
    </row>
    <row r="8234" spans="1:7">
      <c r="A8234" s="65"/>
      <c r="B8234" s="65"/>
      <c r="C8234" s="65"/>
      <c r="D8234" s="65"/>
      <c r="E8234" s="65"/>
      <c r="F8234" s="65"/>
      <c r="G8234" s="129"/>
    </row>
    <row r="8235" spans="1:7">
      <c r="A8235" s="65"/>
      <c r="B8235" s="65"/>
      <c r="C8235" s="65"/>
      <c r="D8235" s="65"/>
      <c r="E8235" s="65"/>
      <c r="F8235" s="65"/>
      <c r="G8235" s="129"/>
    </row>
    <row r="8236" spans="1:7">
      <c r="A8236" s="65"/>
      <c r="B8236" s="65"/>
      <c r="C8236" s="65"/>
      <c r="D8236" s="65"/>
      <c r="E8236" s="65"/>
      <c r="F8236" s="65"/>
      <c r="G8236" s="129"/>
    </row>
    <row r="8237" spans="1:7">
      <c r="A8237" s="65"/>
      <c r="B8237" s="65"/>
      <c r="C8237" s="65"/>
      <c r="D8237" s="65"/>
      <c r="E8237" s="65"/>
      <c r="F8237" s="65"/>
      <c r="G8237" s="129"/>
    </row>
    <row r="8238" spans="1:7">
      <c r="A8238" s="65"/>
      <c r="B8238" s="65"/>
      <c r="C8238" s="65"/>
      <c r="D8238" s="65"/>
      <c r="E8238" s="65"/>
      <c r="F8238" s="65"/>
      <c r="G8238" s="129"/>
    </row>
    <row r="8239" spans="1:7">
      <c r="A8239" s="65"/>
      <c r="B8239" s="65"/>
      <c r="C8239" s="65"/>
      <c r="D8239" s="65"/>
      <c r="E8239" s="65"/>
      <c r="F8239" s="65"/>
      <c r="G8239" s="129"/>
    </row>
    <row r="8240" spans="1:7">
      <c r="A8240" s="65"/>
      <c r="B8240" s="65"/>
      <c r="C8240" s="65"/>
      <c r="D8240" s="65"/>
      <c r="E8240" s="65"/>
      <c r="F8240" s="65"/>
      <c r="G8240" s="129"/>
    </row>
    <row r="8241" spans="1:7">
      <c r="A8241" s="65"/>
      <c r="B8241" s="65"/>
      <c r="C8241" s="65"/>
      <c r="D8241" s="65"/>
      <c r="E8241" s="65"/>
      <c r="F8241" s="65"/>
      <c r="G8241" s="129"/>
    </row>
    <row r="8242" spans="1:7">
      <c r="A8242" s="65"/>
      <c r="B8242" s="65"/>
      <c r="C8242" s="65"/>
      <c r="D8242" s="65"/>
      <c r="E8242" s="65"/>
      <c r="F8242" s="65"/>
      <c r="G8242" s="129"/>
    </row>
    <row r="8243" spans="1:7">
      <c r="A8243" s="65"/>
      <c r="B8243" s="65"/>
      <c r="C8243" s="65"/>
      <c r="D8243" s="65"/>
      <c r="E8243" s="65"/>
      <c r="F8243" s="65"/>
      <c r="G8243" s="129"/>
    </row>
    <row r="8244" spans="1:7">
      <c r="A8244" s="65"/>
      <c r="B8244" s="65"/>
      <c r="C8244" s="65"/>
      <c r="D8244" s="65"/>
      <c r="E8244" s="65"/>
      <c r="F8244" s="65"/>
      <c r="G8244" s="129"/>
    </row>
    <row r="8245" spans="1:7">
      <c r="A8245" s="65"/>
      <c r="B8245" s="65"/>
      <c r="C8245" s="65"/>
      <c r="D8245" s="65"/>
      <c r="E8245" s="65"/>
      <c r="F8245" s="65"/>
      <c r="G8245" s="129"/>
    </row>
    <row r="8246" spans="1:7">
      <c r="A8246" s="65"/>
      <c r="B8246" s="65"/>
      <c r="C8246" s="65"/>
      <c r="D8246" s="65"/>
      <c r="E8246" s="65"/>
      <c r="F8246" s="65"/>
      <c r="G8246" s="129"/>
    </row>
    <row r="8247" spans="1:7">
      <c r="A8247" s="65"/>
      <c r="B8247" s="65"/>
      <c r="C8247" s="65"/>
      <c r="D8247" s="65"/>
      <c r="E8247" s="65"/>
      <c r="F8247" s="65"/>
      <c r="G8247" s="129"/>
    </row>
    <row r="8248" spans="1:7">
      <c r="A8248" s="65"/>
      <c r="B8248" s="65"/>
      <c r="C8248" s="65"/>
      <c r="D8248" s="65"/>
      <c r="E8248" s="65"/>
      <c r="F8248" s="65"/>
      <c r="G8248" s="129"/>
    </row>
    <row r="8249" spans="1:7">
      <c r="A8249" s="65"/>
      <c r="B8249" s="65"/>
      <c r="C8249" s="65"/>
      <c r="D8249" s="65"/>
      <c r="E8249" s="65"/>
      <c r="F8249" s="65"/>
      <c r="G8249" s="129"/>
    </row>
    <row r="8250" spans="1:7">
      <c r="A8250" s="65"/>
      <c r="B8250" s="65"/>
      <c r="C8250" s="65"/>
      <c r="D8250" s="65"/>
      <c r="E8250" s="65"/>
      <c r="F8250" s="65"/>
      <c r="G8250" s="129"/>
    </row>
    <row r="8251" spans="1:7">
      <c r="A8251" s="65"/>
      <c r="B8251" s="65"/>
      <c r="C8251" s="65"/>
      <c r="D8251" s="65"/>
      <c r="E8251" s="65"/>
      <c r="F8251" s="65"/>
      <c r="G8251" s="129"/>
    </row>
    <row r="8252" spans="1:7">
      <c r="A8252" s="65"/>
      <c r="B8252" s="65"/>
      <c r="C8252" s="65"/>
      <c r="D8252" s="65"/>
      <c r="E8252" s="65"/>
      <c r="F8252" s="65"/>
      <c r="G8252" s="129"/>
    </row>
    <row r="8253" spans="1:7">
      <c r="A8253" s="65"/>
      <c r="B8253" s="65"/>
      <c r="C8253" s="65"/>
      <c r="D8253" s="65"/>
      <c r="E8253" s="65"/>
      <c r="F8253" s="65"/>
      <c r="G8253" s="129"/>
    </row>
    <row r="8254" spans="1:7">
      <c r="A8254" s="65"/>
      <c r="B8254" s="65"/>
      <c r="C8254" s="65"/>
      <c r="D8254" s="65"/>
      <c r="E8254" s="65"/>
      <c r="F8254" s="65"/>
      <c r="G8254" s="129"/>
    </row>
    <row r="8255" spans="1:7">
      <c r="A8255" s="65"/>
      <c r="B8255" s="65"/>
      <c r="C8255" s="65"/>
      <c r="D8255" s="65"/>
      <c r="E8255" s="65"/>
      <c r="F8255" s="65"/>
      <c r="G8255" s="129"/>
    </row>
    <row r="8256" spans="1:7">
      <c r="A8256" s="65"/>
      <c r="B8256" s="65"/>
      <c r="C8256" s="65"/>
      <c r="D8256" s="65"/>
      <c r="E8256" s="65"/>
      <c r="F8256" s="65"/>
      <c r="G8256" s="129"/>
    </row>
    <row r="8257" spans="1:7">
      <c r="A8257" s="65"/>
      <c r="B8257" s="65"/>
      <c r="C8257" s="65"/>
      <c r="D8257" s="65"/>
      <c r="E8257" s="65"/>
      <c r="F8257" s="65"/>
      <c r="G8257" s="129"/>
    </row>
    <row r="8258" spans="1:7">
      <c r="A8258" s="65"/>
      <c r="B8258" s="65"/>
      <c r="C8258" s="65"/>
      <c r="D8258" s="65"/>
      <c r="E8258" s="65"/>
      <c r="F8258" s="65"/>
      <c r="G8258" s="129"/>
    </row>
    <row r="8259" spans="1:7">
      <c r="A8259" s="65"/>
      <c r="B8259" s="65"/>
      <c r="C8259" s="65"/>
      <c r="D8259" s="65"/>
      <c r="E8259" s="65"/>
      <c r="F8259" s="65"/>
      <c r="G8259" s="129"/>
    </row>
    <row r="8260" spans="1:7">
      <c r="A8260" s="65"/>
      <c r="B8260" s="65"/>
      <c r="C8260" s="65"/>
      <c r="D8260" s="65"/>
      <c r="E8260" s="65"/>
      <c r="F8260" s="65"/>
      <c r="G8260" s="129"/>
    </row>
    <row r="8261" spans="1:7">
      <c r="A8261" s="65"/>
      <c r="B8261" s="65"/>
      <c r="C8261" s="65"/>
      <c r="D8261" s="65"/>
      <c r="E8261" s="65"/>
      <c r="F8261" s="65"/>
      <c r="G8261" s="129"/>
    </row>
    <row r="8262" spans="1:7">
      <c r="A8262" s="65"/>
      <c r="B8262" s="65"/>
      <c r="C8262" s="65"/>
      <c r="D8262" s="65"/>
      <c r="E8262" s="65"/>
      <c r="F8262" s="65"/>
      <c r="G8262" s="129"/>
    </row>
    <row r="8263" spans="1:7">
      <c r="A8263" s="65"/>
      <c r="B8263" s="65"/>
      <c r="C8263" s="65"/>
      <c r="D8263" s="65"/>
      <c r="E8263" s="65"/>
      <c r="F8263" s="65"/>
      <c r="G8263" s="129"/>
    </row>
    <row r="8264" spans="1:7">
      <c r="A8264" s="65"/>
      <c r="B8264" s="65"/>
      <c r="C8264" s="65"/>
      <c r="D8264" s="65"/>
      <c r="E8264" s="65"/>
      <c r="F8264" s="65"/>
      <c r="G8264" s="129"/>
    </row>
    <row r="8265" spans="1:7">
      <c r="A8265" s="65"/>
      <c r="B8265" s="65"/>
      <c r="C8265" s="65"/>
      <c r="D8265" s="65"/>
      <c r="E8265" s="65"/>
      <c r="F8265" s="65"/>
      <c r="G8265" s="129"/>
    </row>
    <row r="8266" spans="1:7">
      <c r="A8266" s="65"/>
      <c r="B8266" s="65"/>
      <c r="C8266" s="65"/>
      <c r="D8266" s="65"/>
      <c r="E8266" s="65"/>
      <c r="F8266" s="65"/>
      <c r="G8266" s="129"/>
    </row>
    <row r="8267" spans="1:7">
      <c r="A8267" s="65"/>
      <c r="B8267" s="65"/>
      <c r="C8267" s="65"/>
      <c r="D8267" s="65"/>
      <c r="E8267" s="65"/>
      <c r="F8267" s="65"/>
      <c r="G8267" s="129"/>
    </row>
    <row r="8268" spans="1:7">
      <c r="A8268" s="65"/>
      <c r="B8268" s="65"/>
      <c r="C8268" s="65"/>
      <c r="D8268" s="65"/>
      <c r="E8268" s="65"/>
      <c r="F8268" s="65"/>
      <c r="G8268" s="129"/>
    </row>
    <row r="8269" spans="1:7">
      <c r="A8269" s="65"/>
      <c r="B8269" s="65"/>
      <c r="C8269" s="65"/>
      <c r="D8269" s="65"/>
      <c r="E8269" s="65"/>
      <c r="F8269" s="65"/>
      <c r="G8269" s="129"/>
    </row>
    <row r="8270" spans="1:7">
      <c r="A8270" s="65"/>
      <c r="B8270" s="65"/>
      <c r="C8270" s="65"/>
      <c r="D8270" s="65"/>
      <c r="E8270" s="65"/>
      <c r="F8270" s="65"/>
      <c r="G8270" s="129"/>
    </row>
    <row r="8271" spans="1:7">
      <c r="A8271" s="65"/>
      <c r="B8271" s="65"/>
      <c r="C8271" s="65"/>
      <c r="D8271" s="65"/>
      <c r="E8271" s="65"/>
      <c r="F8271" s="65"/>
      <c r="G8271" s="129"/>
    </row>
    <row r="8272" spans="1:7">
      <c r="A8272" s="65"/>
      <c r="B8272" s="65"/>
      <c r="C8272" s="65"/>
      <c r="D8272" s="65"/>
      <c r="E8272" s="65"/>
      <c r="F8272" s="65"/>
      <c r="G8272" s="129"/>
    </row>
    <row r="8273" spans="1:7">
      <c r="A8273" s="65"/>
      <c r="B8273" s="65"/>
      <c r="C8273" s="65"/>
      <c r="D8273" s="65"/>
      <c r="E8273" s="65"/>
      <c r="F8273" s="65"/>
      <c r="G8273" s="129"/>
    </row>
    <row r="8274" spans="1:7">
      <c r="A8274" s="65"/>
      <c r="B8274" s="65"/>
      <c r="C8274" s="65"/>
      <c r="D8274" s="65"/>
      <c r="E8274" s="65"/>
      <c r="F8274" s="65"/>
      <c r="G8274" s="129"/>
    </row>
    <row r="8275" spans="1:7">
      <c r="A8275" s="65"/>
      <c r="B8275" s="65"/>
      <c r="C8275" s="65"/>
      <c r="D8275" s="65"/>
      <c r="E8275" s="65"/>
      <c r="F8275" s="65"/>
      <c r="G8275" s="129"/>
    </row>
    <row r="8276" spans="1:7">
      <c r="A8276" s="65"/>
      <c r="B8276" s="65"/>
      <c r="C8276" s="65"/>
      <c r="D8276" s="65"/>
      <c r="E8276" s="65"/>
      <c r="F8276" s="65"/>
      <c r="G8276" s="129"/>
    </row>
    <row r="8277" spans="1:7">
      <c r="A8277" s="65"/>
      <c r="B8277" s="65"/>
      <c r="C8277" s="65"/>
      <c r="D8277" s="65"/>
      <c r="E8277" s="65"/>
      <c r="F8277" s="65"/>
      <c r="G8277" s="129"/>
    </row>
    <row r="8278" spans="1:7">
      <c r="A8278" s="65"/>
      <c r="B8278" s="65"/>
      <c r="C8278" s="65"/>
      <c r="D8278" s="65"/>
      <c r="E8278" s="65"/>
      <c r="F8278" s="65"/>
      <c r="G8278" s="129"/>
    </row>
    <row r="8279" spans="1:7">
      <c r="A8279" s="65"/>
      <c r="B8279" s="65"/>
      <c r="C8279" s="65"/>
      <c r="D8279" s="65"/>
      <c r="E8279" s="65"/>
      <c r="F8279" s="65"/>
      <c r="G8279" s="129"/>
    </row>
    <row r="8280" spans="1:7">
      <c r="A8280" s="65"/>
      <c r="B8280" s="65"/>
      <c r="C8280" s="65"/>
      <c r="D8280" s="65"/>
      <c r="E8280" s="65"/>
      <c r="F8280" s="65"/>
      <c r="G8280" s="129"/>
    </row>
    <row r="8281" spans="1:7">
      <c r="A8281" s="65"/>
      <c r="B8281" s="65"/>
      <c r="C8281" s="65"/>
      <c r="D8281" s="65"/>
      <c r="E8281" s="65"/>
      <c r="F8281" s="65"/>
      <c r="G8281" s="129"/>
    </row>
    <row r="8282" spans="1:7">
      <c r="A8282" s="65"/>
      <c r="B8282" s="65"/>
      <c r="C8282" s="65"/>
      <c r="D8282" s="65"/>
      <c r="E8282" s="65"/>
      <c r="F8282" s="65"/>
      <c r="G8282" s="129"/>
    </row>
    <row r="8283" spans="1:7">
      <c r="A8283" s="65"/>
      <c r="B8283" s="65"/>
      <c r="C8283" s="65"/>
      <c r="D8283" s="65"/>
      <c r="E8283" s="65"/>
      <c r="F8283" s="65"/>
      <c r="G8283" s="129"/>
    </row>
    <row r="8284" spans="1:7">
      <c r="A8284" s="65"/>
      <c r="B8284" s="65"/>
      <c r="C8284" s="65"/>
      <c r="D8284" s="65"/>
      <c r="E8284" s="65"/>
      <c r="F8284" s="65"/>
      <c r="G8284" s="129"/>
    </row>
    <row r="8285" spans="1:7">
      <c r="A8285" s="65"/>
      <c r="B8285" s="65"/>
      <c r="C8285" s="65"/>
      <c r="D8285" s="65"/>
      <c r="E8285" s="65"/>
      <c r="F8285" s="65"/>
      <c r="G8285" s="129"/>
    </row>
    <row r="8286" spans="1:7">
      <c r="A8286" s="65"/>
      <c r="B8286" s="65"/>
      <c r="C8286" s="65"/>
      <c r="D8286" s="65"/>
      <c r="E8286" s="65"/>
      <c r="F8286" s="65"/>
      <c r="G8286" s="129"/>
    </row>
    <row r="8287" spans="1:7">
      <c r="A8287" s="65"/>
      <c r="B8287" s="65"/>
      <c r="C8287" s="65"/>
      <c r="D8287" s="65"/>
      <c r="E8287" s="65"/>
      <c r="F8287" s="65"/>
      <c r="G8287" s="129"/>
    </row>
    <row r="8288" spans="1:7">
      <c r="A8288" s="65"/>
      <c r="B8288" s="65"/>
      <c r="C8288" s="65"/>
      <c r="D8288" s="65"/>
      <c r="E8288" s="65"/>
      <c r="F8288" s="65"/>
      <c r="G8288" s="129"/>
    </row>
    <row r="8289" spans="1:7">
      <c r="A8289" s="65"/>
      <c r="B8289" s="65"/>
      <c r="C8289" s="65"/>
      <c r="D8289" s="65"/>
      <c r="E8289" s="65"/>
      <c r="F8289" s="65"/>
      <c r="G8289" s="129"/>
    </row>
    <row r="8290" spans="1:7">
      <c r="A8290" s="65"/>
      <c r="B8290" s="65"/>
      <c r="C8290" s="65"/>
      <c r="D8290" s="65"/>
      <c r="E8290" s="65"/>
      <c r="F8290" s="65"/>
      <c r="G8290" s="129"/>
    </row>
    <row r="8291" spans="1:7">
      <c r="A8291" s="65"/>
      <c r="B8291" s="65"/>
      <c r="C8291" s="65"/>
      <c r="D8291" s="65"/>
      <c r="E8291" s="65"/>
      <c r="F8291" s="65"/>
      <c r="G8291" s="129"/>
    </row>
    <row r="8292" spans="1:7">
      <c r="A8292" s="65"/>
      <c r="B8292" s="65"/>
      <c r="C8292" s="65"/>
      <c r="D8292" s="65"/>
      <c r="E8292" s="65"/>
      <c r="F8292" s="65"/>
      <c r="G8292" s="129"/>
    </row>
    <row r="8293" spans="1:7">
      <c r="A8293" s="65"/>
      <c r="B8293" s="65"/>
      <c r="C8293" s="65"/>
      <c r="D8293" s="65"/>
      <c r="E8293" s="65"/>
      <c r="F8293" s="65"/>
      <c r="G8293" s="129"/>
    </row>
    <row r="8294" spans="1:7">
      <c r="A8294" s="65"/>
      <c r="B8294" s="65"/>
      <c r="C8294" s="65"/>
      <c r="D8294" s="65"/>
      <c r="E8294" s="65"/>
      <c r="F8294" s="65"/>
      <c r="G8294" s="129"/>
    </row>
    <row r="8295" spans="1:7">
      <c r="A8295" s="65"/>
      <c r="B8295" s="65"/>
      <c r="C8295" s="65"/>
      <c r="D8295" s="65"/>
      <c r="E8295" s="65"/>
      <c r="F8295" s="65"/>
      <c r="G8295" s="129"/>
    </row>
    <row r="8296" spans="1:7">
      <c r="A8296" s="65"/>
      <c r="B8296" s="65"/>
      <c r="C8296" s="65"/>
      <c r="D8296" s="65"/>
      <c r="E8296" s="65"/>
      <c r="F8296" s="65"/>
      <c r="G8296" s="129"/>
    </row>
    <row r="8297" spans="1:7">
      <c r="A8297" s="65"/>
      <c r="B8297" s="65"/>
      <c r="C8297" s="65"/>
      <c r="D8297" s="65"/>
      <c r="E8297" s="65"/>
      <c r="F8297" s="65"/>
      <c r="G8297" s="129"/>
    </row>
    <row r="8298" spans="1:7">
      <c r="A8298" s="65"/>
      <c r="B8298" s="65"/>
      <c r="C8298" s="65"/>
      <c r="D8298" s="65"/>
      <c r="E8298" s="65"/>
      <c r="F8298" s="65"/>
      <c r="G8298" s="129"/>
    </row>
    <row r="8299" spans="1:7">
      <c r="A8299" s="65"/>
      <c r="B8299" s="65"/>
      <c r="C8299" s="65"/>
      <c r="D8299" s="65"/>
      <c r="E8299" s="65"/>
      <c r="F8299" s="65"/>
      <c r="G8299" s="129"/>
    </row>
    <row r="8300" spans="1:7">
      <c r="A8300" s="65"/>
      <c r="B8300" s="65"/>
      <c r="C8300" s="65"/>
      <c r="D8300" s="65"/>
      <c r="E8300" s="65"/>
      <c r="F8300" s="65"/>
      <c r="G8300" s="129"/>
    </row>
    <row r="8301" spans="1:7">
      <c r="A8301" s="65"/>
      <c r="B8301" s="65"/>
      <c r="C8301" s="65"/>
      <c r="D8301" s="65"/>
      <c r="E8301" s="65"/>
      <c r="F8301" s="65"/>
      <c r="G8301" s="129"/>
    </row>
    <row r="8302" spans="1:7">
      <c r="A8302" s="65"/>
      <c r="B8302" s="65"/>
      <c r="C8302" s="65"/>
      <c r="D8302" s="65"/>
      <c r="E8302" s="65"/>
      <c r="F8302" s="65"/>
      <c r="G8302" s="129"/>
    </row>
    <row r="8303" spans="1:7">
      <c r="A8303" s="65"/>
      <c r="B8303" s="65"/>
      <c r="C8303" s="65"/>
      <c r="D8303" s="65"/>
      <c r="E8303" s="65"/>
      <c r="F8303" s="65"/>
      <c r="G8303" s="129"/>
    </row>
    <row r="8304" spans="1:7">
      <c r="A8304" s="65"/>
      <c r="B8304" s="65"/>
      <c r="C8304" s="65"/>
      <c r="D8304" s="65"/>
      <c r="E8304" s="65"/>
      <c r="F8304" s="65"/>
      <c r="G8304" s="129"/>
    </row>
    <row r="8305" spans="1:7">
      <c r="A8305" s="65"/>
      <c r="B8305" s="65"/>
      <c r="C8305" s="65"/>
      <c r="D8305" s="65"/>
      <c r="E8305" s="65"/>
      <c r="F8305" s="65"/>
      <c r="G8305" s="129"/>
    </row>
    <row r="8306" spans="1:7">
      <c r="A8306" s="65"/>
      <c r="B8306" s="65"/>
      <c r="C8306" s="65"/>
      <c r="D8306" s="65"/>
      <c r="E8306" s="65"/>
      <c r="F8306" s="65"/>
      <c r="G8306" s="129"/>
    </row>
    <row r="8307" spans="1:7">
      <c r="A8307" s="65"/>
      <c r="B8307" s="65"/>
      <c r="C8307" s="65"/>
      <c r="D8307" s="65"/>
      <c r="E8307" s="65"/>
      <c r="F8307" s="65"/>
      <c r="G8307" s="129"/>
    </row>
    <row r="8308" spans="1:7">
      <c r="A8308" s="65"/>
      <c r="B8308" s="65"/>
      <c r="C8308" s="65"/>
      <c r="D8308" s="65"/>
      <c r="E8308" s="65"/>
      <c r="F8308" s="65"/>
      <c r="G8308" s="129"/>
    </row>
    <row r="8309" spans="1:7">
      <c r="A8309" s="65"/>
      <c r="B8309" s="65"/>
      <c r="C8309" s="65"/>
      <c r="D8309" s="65"/>
      <c r="E8309" s="65"/>
      <c r="F8309" s="65"/>
      <c r="G8309" s="129"/>
    </row>
    <row r="8310" spans="1:7">
      <c r="A8310" s="65"/>
      <c r="B8310" s="65"/>
      <c r="C8310" s="65"/>
      <c r="D8310" s="65"/>
      <c r="E8310" s="65"/>
      <c r="F8310" s="65"/>
      <c r="G8310" s="129"/>
    </row>
    <row r="8311" spans="1:7">
      <c r="A8311" s="65"/>
      <c r="B8311" s="65"/>
      <c r="C8311" s="65"/>
      <c r="D8311" s="65"/>
      <c r="E8311" s="65"/>
      <c r="F8311" s="65"/>
      <c r="G8311" s="129"/>
    </row>
    <row r="8312" spans="1:7">
      <c r="A8312" s="65"/>
      <c r="B8312" s="65"/>
      <c r="C8312" s="65"/>
      <c r="D8312" s="65"/>
      <c r="E8312" s="65"/>
      <c r="F8312" s="65"/>
      <c r="G8312" s="129"/>
    </row>
    <row r="8313" spans="1:7">
      <c r="A8313" s="65"/>
      <c r="B8313" s="65"/>
      <c r="C8313" s="65"/>
      <c r="D8313" s="65"/>
      <c r="E8313" s="65"/>
      <c r="F8313" s="65"/>
      <c r="G8313" s="129"/>
    </row>
    <row r="8314" spans="1:7">
      <c r="A8314" s="65"/>
      <c r="B8314" s="65"/>
      <c r="C8314" s="65"/>
      <c r="D8314" s="65"/>
      <c r="E8314" s="65"/>
      <c r="F8314" s="65"/>
      <c r="G8314" s="129"/>
    </row>
    <row r="8315" spans="1:7">
      <c r="A8315" s="65"/>
      <c r="B8315" s="65"/>
      <c r="C8315" s="65"/>
      <c r="D8315" s="65"/>
      <c r="E8315" s="65"/>
      <c r="F8315" s="65"/>
      <c r="G8315" s="129"/>
    </row>
    <row r="8316" spans="1:7">
      <c r="A8316" s="65"/>
      <c r="B8316" s="65"/>
      <c r="C8316" s="65"/>
      <c r="D8316" s="65"/>
      <c r="E8316" s="65"/>
      <c r="F8316" s="65"/>
      <c r="G8316" s="129"/>
    </row>
    <row r="8317" spans="1:7">
      <c r="A8317" s="65"/>
      <c r="B8317" s="65"/>
      <c r="C8317" s="65"/>
      <c r="D8317" s="65"/>
      <c r="E8317" s="65"/>
      <c r="F8317" s="65"/>
      <c r="G8317" s="129"/>
    </row>
    <row r="8318" spans="1:7">
      <c r="A8318" s="65"/>
      <c r="B8318" s="65"/>
      <c r="C8318" s="65"/>
      <c r="D8318" s="65"/>
      <c r="E8318" s="65"/>
      <c r="F8318" s="65"/>
      <c r="G8318" s="129"/>
    </row>
    <row r="8319" spans="1:7">
      <c r="A8319" s="65"/>
      <c r="B8319" s="65"/>
      <c r="C8319" s="65"/>
      <c r="D8319" s="65"/>
      <c r="E8319" s="65"/>
      <c r="F8319" s="65"/>
      <c r="G8319" s="129"/>
    </row>
    <row r="8320" spans="1:7">
      <c r="A8320" s="65"/>
      <c r="B8320" s="65"/>
      <c r="C8320" s="65"/>
      <c r="D8320" s="65"/>
      <c r="E8320" s="65"/>
      <c r="F8320" s="65"/>
      <c r="G8320" s="129"/>
    </row>
    <row r="8321" spans="1:7">
      <c r="A8321" s="65"/>
      <c r="B8321" s="65"/>
      <c r="C8321" s="65"/>
      <c r="D8321" s="65"/>
      <c r="E8321" s="65"/>
      <c r="F8321" s="65"/>
      <c r="G8321" s="129"/>
    </row>
    <row r="8322" spans="1:7">
      <c r="A8322" s="65"/>
      <c r="B8322" s="65"/>
      <c r="C8322" s="65"/>
      <c r="D8322" s="65"/>
      <c r="E8322" s="65"/>
      <c r="F8322" s="65"/>
      <c r="G8322" s="129"/>
    </row>
    <row r="8323" spans="1:7">
      <c r="A8323" s="65"/>
      <c r="B8323" s="65"/>
      <c r="C8323" s="65"/>
      <c r="D8323" s="65"/>
      <c r="E8323" s="65"/>
      <c r="F8323" s="65"/>
      <c r="G8323" s="129"/>
    </row>
    <row r="8324" spans="1:7">
      <c r="A8324" s="65"/>
      <c r="B8324" s="65"/>
      <c r="C8324" s="65"/>
      <c r="D8324" s="65"/>
      <c r="E8324" s="65"/>
      <c r="F8324" s="65"/>
      <c r="G8324" s="129"/>
    </row>
    <row r="8325" spans="1:7">
      <c r="A8325" s="65"/>
      <c r="B8325" s="65"/>
      <c r="C8325" s="65"/>
      <c r="D8325" s="65"/>
      <c r="E8325" s="65"/>
      <c r="F8325" s="65"/>
      <c r="G8325" s="129"/>
    </row>
    <row r="8326" spans="1:7">
      <c r="A8326" s="65"/>
      <c r="B8326" s="65"/>
      <c r="C8326" s="65"/>
      <c r="D8326" s="65"/>
      <c r="E8326" s="65"/>
      <c r="F8326" s="65"/>
      <c r="G8326" s="129"/>
    </row>
    <row r="8327" spans="1:7">
      <c r="A8327" s="65"/>
      <c r="B8327" s="65"/>
      <c r="C8327" s="65"/>
      <c r="D8327" s="65"/>
      <c r="E8327" s="65"/>
      <c r="F8327" s="65"/>
      <c r="G8327" s="129"/>
    </row>
    <row r="8328" spans="1:7">
      <c r="A8328" s="65"/>
      <c r="B8328" s="65"/>
      <c r="C8328" s="65"/>
      <c r="D8328" s="65"/>
      <c r="E8328" s="65"/>
      <c r="F8328" s="65"/>
      <c r="G8328" s="129"/>
    </row>
    <row r="8329" spans="1:7">
      <c r="A8329" s="65"/>
      <c r="B8329" s="65"/>
      <c r="C8329" s="65"/>
      <c r="D8329" s="65"/>
      <c r="E8329" s="65"/>
      <c r="F8329" s="65"/>
      <c r="G8329" s="129"/>
    </row>
    <row r="8330" spans="1:7">
      <c r="A8330" s="65"/>
      <c r="B8330" s="65"/>
      <c r="C8330" s="65"/>
      <c r="D8330" s="65"/>
      <c r="E8330" s="65"/>
      <c r="F8330" s="65"/>
      <c r="G8330" s="129"/>
    </row>
    <row r="8331" spans="1:7">
      <c r="A8331" s="65"/>
      <c r="B8331" s="65"/>
      <c r="C8331" s="65"/>
      <c r="D8331" s="65"/>
      <c r="E8331" s="65"/>
      <c r="F8331" s="65"/>
      <c r="G8331" s="129"/>
    </row>
    <row r="8332" spans="1:7">
      <c r="A8332" s="65"/>
      <c r="B8332" s="65"/>
      <c r="C8332" s="65"/>
      <c r="D8332" s="65"/>
      <c r="E8332" s="65"/>
      <c r="F8332" s="65"/>
      <c r="G8332" s="129"/>
    </row>
    <row r="8333" spans="1:7">
      <c r="A8333" s="65"/>
      <c r="B8333" s="65"/>
      <c r="C8333" s="65"/>
      <c r="D8333" s="65"/>
      <c r="E8333" s="65"/>
      <c r="F8333" s="65"/>
      <c r="G8333" s="129"/>
    </row>
    <row r="8334" spans="1:7">
      <c r="A8334" s="65"/>
      <c r="B8334" s="65"/>
      <c r="C8334" s="65"/>
      <c r="D8334" s="65"/>
      <c r="E8334" s="65"/>
      <c r="F8334" s="65"/>
      <c r="G8334" s="129"/>
    </row>
    <row r="8335" spans="1:7">
      <c r="A8335" s="65"/>
      <c r="B8335" s="65"/>
      <c r="C8335" s="65"/>
      <c r="D8335" s="65"/>
      <c r="E8335" s="65"/>
      <c r="F8335" s="65"/>
      <c r="G8335" s="129"/>
    </row>
    <row r="8336" spans="1:7">
      <c r="A8336" s="65"/>
      <c r="B8336" s="65"/>
      <c r="C8336" s="65"/>
      <c r="D8336" s="65"/>
      <c r="E8336" s="65"/>
      <c r="F8336" s="65"/>
      <c r="G8336" s="129"/>
    </row>
    <row r="8337" spans="1:7">
      <c r="A8337" s="65"/>
      <c r="B8337" s="65"/>
      <c r="C8337" s="65"/>
      <c r="D8337" s="65"/>
      <c r="E8337" s="65"/>
      <c r="F8337" s="65"/>
      <c r="G8337" s="129"/>
    </row>
    <row r="8338" spans="1:7">
      <c r="A8338" s="65"/>
      <c r="B8338" s="65"/>
      <c r="C8338" s="65"/>
      <c r="D8338" s="65"/>
      <c r="E8338" s="65"/>
      <c r="F8338" s="65"/>
      <c r="G8338" s="129"/>
    </row>
    <row r="8339" spans="1:7">
      <c r="A8339" s="65"/>
      <c r="B8339" s="65"/>
      <c r="C8339" s="65"/>
      <c r="D8339" s="65"/>
      <c r="E8339" s="65"/>
      <c r="F8339" s="65"/>
      <c r="G8339" s="129"/>
    </row>
    <row r="8340" spans="1:7">
      <c r="A8340" s="65"/>
      <c r="B8340" s="65"/>
      <c r="C8340" s="65"/>
      <c r="D8340" s="65"/>
      <c r="E8340" s="65"/>
      <c r="F8340" s="65"/>
      <c r="G8340" s="129"/>
    </row>
    <row r="8341" spans="1:7">
      <c r="A8341" s="65"/>
      <c r="B8341" s="65"/>
      <c r="C8341" s="65"/>
      <c r="D8341" s="65"/>
      <c r="E8341" s="65"/>
      <c r="F8341" s="65"/>
      <c r="G8341" s="129"/>
    </row>
    <row r="8342" spans="1:7">
      <c r="A8342" s="65"/>
      <c r="B8342" s="65"/>
      <c r="C8342" s="65"/>
      <c r="D8342" s="65"/>
      <c r="E8342" s="65"/>
      <c r="F8342" s="65"/>
      <c r="G8342" s="129"/>
    </row>
    <row r="8343" spans="1:7">
      <c r="A8343" s="65"/>
      <c r="B8343" s="65"/>
      <c r="C8343" s="65"/>
      <c r="D8343" s="65"/>
      <c r="E8343" s="65"/>
      <c r="F8343" s="65"/>
      <c r="G8343" s="129"/>
    </row>
    <row r="8344" spans="1:7">
      <c r="A8344" s="65"/>
      <c r="B8344" s="65"/>
      <c r="C8344" s="65"/>
      <c r="D8344" s="65"/>
      <c r="E8344" s="65"/>
      <c r="F8344" s="65"/>
      <c r="G8344" s="129"/>
    </row>
    <row r="8345" spans="1:7">
      <c r="A8345" s="65"/>
      <c r="B8345" s="65"/>
      <c r="C8345" s="65"/>
      <c r="D8345" s="65"/>
      <c r="E8345" s="65"/>
      <c r="F8345" s="65"/>
      <c r="G8345" s="129"/>
    </row>
    <row r="8346" spans="1:7">
      <c r="A8346" s="65"/>
      <c r="B8346" s="65"/>
      <c r="C8346" s="65"/>
      <c r="D8346" s="65"/>
      <c r="E8346" s="65"/>
      <c r="F8346" s="65"/>
      <c r="G8346" s="129"/>
    </row>
    <row r="8347" spans="1:7">
      <c r="A8347" s="65"/>
      <c r="B8347" s="65"/>
      <c r="C8347" s="65"/>
      <c r="D8347" s="65"/>
      <c r="E8347" s="65"/>
      <c r="F8347" s="65"/>
      <c r="G8347" s="129"/>
    </row>
    <row r="8348" spans="1:7">
      <c r="A8348" s="65"/>
      <c r="B8348" s="65"/>
      <c r="C8348" s="65"/>
      <c r="D8348" s="65"/>
      <c r="E8348" s="65"/>
      <c r="F8348" s="65"/>
      <c r="G8348" s="129"/>
    </row>
    <row r="8349" spans="1:7">
      <c r="A8349" s="65"/>
      <c r="B8349" s="65"/>
      <c r="C8349" s="65"/>
      <c r="D8349" s="65"/>
      <c r="E8349" s="65"/>
      <c r="F8349" s="65"/>
      <c r="G8349" s="129"/>
    </row>
    <row r="8350" spans="1:7">
      <c r="A8350" s="65"/>
      <c r="B8350" s="65"/>
      <c r="C8350" s="65"/>
      <c r="D8350" s="65"/>
      <c r="E8350" s="65"/>
      <c r="F8350" s="65"/>
      <c r="G8350" s="129"/>
    </row>
    <row r="8351" spans="1:7">
      <c r="A8351" s="65"/>
      <c r="B8351" s="65"/>
      <c r="C8351" s="65"/>
      <c r="D8351" s="65"/>
      <c r="E8351" s="65"/>
      <c r="F8351" s="65"/>
      <c r="G8351" s="129"/>
    </row>
    <row r="8352" spans="1:7">
      <c r="A8352" s="65"/>
      <c r="B8352" s="65"/>
      <c r="C8352" s="65"/>
      <c r="D8352" s="65"/>
      <c r="E8352" s="65"/>
      <c r="F8352" s="65"/>
      <c r="G8352" s="129"/>
    </row>
    <row r="8353" spans="1:7">
      <c r="A8353" s="65"/>
      <c r="B8353" s="65"/>
      <c r="C8353" s="65"/>
      <c r="D8353" s="65"/>
      <c r="E8353" s="65"/>
      <c r="F8353" s="65"/>
      <c r="G8353" s="129"/>
    </row>
    <row r="8354" spans="1:7">
      <c r="A8354" s="65"/>
      <c r="B8354" s="65"/>
      <c r="C8354" s="65"/>
      <c r="D8354" s="65"/>
      <c r="E8354" s="65"/>
      <c r="F8354" s="65"/>
      <c r="G8354" s="129"/>
    </row>
    <row r="8355" spans="1:7">
      <c r="A8355" s="65"/>
      <c r="B8355" s="65"/>
      <c r="C8355" s="65"/>
      <c r="D8355" s="65"/>
      <c r="E8355" s="65"/>
      <c r="F8355" s="65"/>
      <c r="G8355" s="129"/>
    </row>
    <row r="8356" spans="1:7">
      <c r="A8356" s="65"/>
      <c r="B8356" s="65"/>
      <c r="C8356" s="65"/>
      <c r="D8356" s="65"/>
      <c r="E8356" s="65"/>
      <c r="F8356" s="65"/>
      <c r="G8356" s="129"/>
    </row>
    <row r="8357" spans="1:7">
      <c r="A8357" s="65"/>
      <c r="B8357" s="65"/>
      <c r="C8357" s="65"/>
      <c r="D8357" s="65"/>
      <c r="E8357" s="65"/>
      <c r="F8357" s="65"/>
      <c r="G8357" s="129"/>
    </row>
    <row r="8358" spans="1:7">
      <c r="A8358" s="65"/>
      <c r="B8358" s="65"/>
      <c r="C8358" s="65"/>
      <c r="D8358" s="65"/>
      <c r="E8358" s="65"/>
      <c r="F8358" s="65"/>
      <c r="G8358" s="129"/>
    </row>
    <row r="8359" spans="1:7">
      <c r="A8359" s="65"/>
      <c r="B8359" s="65"/>
      <c r="C8359" s="65"/>
      <c r="D8359" s="65"/>
      <c r="E8359" s="65"/>
      <c r="F8359" s="65"/>
      <c r="G8359" s="129"/>
    </row>
    <row r="8360" spans="1:7">
      <c r="A8360" s="65"/>
      <c r="B8360" s="65"/>
      <c r="C8360" s="65"/>
      <c r="D8360" s="65"/>
      <c r="E8360" s="65"/>
      <c r="F8360" s="65"/>
      <c r="G8360" s="129"/>
    </row>
    <row r="8361" spans="1:7">
      <c r="A8361" s="65"/>
      <c r="B8361" s="65"/>
      <c r="C8361" s="65"/>
      <c r="D8361" s="65"/>
      <c r="E8361" s="65"/>
      <c r="F8361" s="65"/>
      <c r="G8361" s="129"/>
    </row>
    <row r="8362" spans="1:7">
      <c r="A8362" s="65"/>
      <c r="B8362" s="65"/>
      <c r="C8362" s="65"/>
      <c r="D8362" s="65"/>
      <c r="E8362" s="65"/>
      <c r="F8362" s="65"/>
      <c r="G8362" s="129"/>
    </row>
    <row r="8363" spans="1:7">
      <c r="A8363" s="65"/>
      <c r="B8363" s="65"/>
      <c r="C8363" s="65"/>
      <c r="D8363" s="65"/>
      <c r="E8363" s="65"/>
      <c r="F8363" s="65"/>
      <c r="G8363" s="129"/>
    </row>
    <row r="8364" spans="1:7">
      <c r="A8364" s="65"/>
      <c r="B8364" s="65"/>
      <c r="C8364" s="65"/>
      <c r="D8364" s="65"/>
      <c r="E8364" s="65"/>
      <c r="F8364" s="65"/>
      <c r="G8364" s="129"/>
    </row>
    <row r="8365" spans="1:7">
      <c r="A8365" s="65"/>
      <c r="B8365" s="65"/>
      <c r="C8365" s="65"/>
      <c r="D8365" s="65"/>
      <c r="E8365" s="65"/>
      <c r="F8365" s="65"/>
      <c r="G8365" s="129"/>
    </row>
    <row r="8366" spans="1:7">
      <c r="A8366" s="65"/>
      <c r="B8366" s="65"/>
      <c r="C8366" s="65"/>
      <c r="D8366" s="65"/>
      <c r="E8366" s="65"/>
      <c r="F8366" s="65"/>
      <c r="G8366" s="129"/>
    </row>
    <row r="8367" spans="1:7">
      <c r="A8367" s="65"/>
      <c r="B8367" s="65"/>
      <c r="C8367" s="65"/>
      <c r="D8367" s="65"/>
      <c r="E8367" s="65"/>
      <c r="F8367" s="65"/>
      <c r="G8367" s="129"/>
    </row>
    <row r="8368" spans="1:7">
      <c r="A8368" s="65"/>
      <c r="B8368" s="65"/>
      <c r="C8368" s="65"/>
      <c r="D8368" s="65"/>
      <c r="E8368" s="65"/>
      <c r="F8368" s="65"/>
      <c r="G8368" s="129"/>
    </row>
    <row r="8369" spans="1:7">
      <c r="A8369" s="65"/>
      <c r="B8369" s="65"/>
      <c r="C8369" s="65"/>
      <c r="D8369" s="65"/>
      <c r="E8369" s="65"/>
      <c r="F8369" s="65"/>
      <c r="G8369" s="129"/>
    </row>
    <row r="8370" spans="1:7">
      <c r="A8370" s="65"/>
      <c r="B8370" s="65"/>
      <c r="C8370" s="65"/>
      <c r="D8370" s="65"/>
      <c r="E8370" s="65"/>
      <c r="F8370" s="65"/>
      <c r="G8370" s="129"/>
    </row>
    <row r="8371" spans="1:7">
      <c r="A8371" s="65"/>
      <c r="B8371" s="65"/>
      <c r="C8371" s="65"/>
      <c r="D8371" s="65"/>
      <c r="E8371" s="65"/>
      <c r="F8371" s="65"/>
      <c r="G8371" s="129"/>
    </row>
    <row r="8372" spans="1:7">
      <c r="A8372" s="65"/>
      <c r="B8372" s="65"/>
      <c r="C8372" s="65"/>
      <c r="D8372" s="65"/>
      <c r="E8372" s="65"/>
      <c r="F8372" s="65"/>
      <c r="G8372" s="129"/>
    </row>
    <row r="8373" spans="1:7">
      <c r="A8373" s="65"/>
      <c r="B8373" s="65"/>
      <c r="C8373" s="65"/>
      <c r="D8373" s="65"/>
      <c r="E8373" s="65"/>
      <c r="F8373" s="65"/>
      <c r="G8373" s="129"/>
    </row>
    <row r="8374" spans="1:7">
      <c r="A8374" s="65"/>
      <c r="B8374" s="65"/>
      <c r="C8374" s="65"/>
      <c r="D8374" s="65"/>
      <c r="E8374" s="65"/>
      <c r="F8374" s="65"/>
      <c r="G8374" s="129"/>
    </row>
    <row r="8375" spans="1:7">
      <c r="A8375" s="65"/>
      <c r="B8375" s="65"/>
      <c r="C8375" s="65"/>
      <c r="D8375" s="65"/>
      <c r="E8375" s="65"/>
      <c r="F8375" s="65"/>
      <c r="G8375" s="129"/>
    </row>
    <row r="8376" spans="1:7">
      <c r="A8376" s="65"/>
      <c r="B8376" s="65"/>
      <c r="C8376" s="65"/>
      <c r="D8376" s="65"/>
      <c r="E8376" s="65"/>
      <c r="F8376" s="65"/>
      <c r="G8376" s="129"/>
    </row>
    <row r="8377" spans="1:7">
      <c r="A8377" s="65"/>
      <c r="B8377" s="65"/>
      <c r="C8377" s="65"/>
      <c r="D8377" s="65"/>
      <c r="E8377" s="65"/>
      <c r="F8377" s="65"/>
      <c r="G8377" s="129"/>
    </row>
    <row r="8378" spans="1:7">
      <c r="A8378" s="65"/>
      <c r="B8378" s="65"/>
      <c r="C8378" s="65"/>
      <c r="D8378" s="65"/>
      <c r="E8378" s="65"/>
      <c r="F8378" s="65"/>
      <c r="G8378" s="129"/>
    </row>
    <row r="8379" spans="1:7">
      <c r="A8379" s="65"/>
      <c r="B8379" s="65"/>
      <c r="C8379" s="65"/>
      <c r="D8379" s="65"/>
      <c r="E8379" s="65"/>
      <c r="F8379" s="65"/>
      <c r="G8379" s="129"/>
    </row>
    <row r="8380" spans="1:7">
      <c r="A8380" s="65"/>
      <c r="B8380" s="65"/>
      <c r="C8380" s="65"/>
      <c r="D8380" s="65"/>
      <c r="E8380" s="65"/>
      <c r="F8380" s="65"/>
      <c r="G8380" s="129"/>
    </row>
    <row r="8381" spans="1:7">
      <c r="A8381" s="65"/>
      <c r="B8381" s="65"/>
      <c r="C8381" s="65"/>
      <c r="D8381" s="65"/>
      <c r="E8381" s="65"/>
      <c r="F8381" s="65"/>
      <c r="G8381" s="129"/>
    </row>
    <row r="8382" spans="1:7">
      <c r="A8382" s="65"/>
      <c r="B8382" s="65"/>
      <c r="C8382" s="65"/>
      <c r="D8382" s="65"/>
      <c r="E8382" s="65"/>
      <c r="F8382" s="65"/>
      <c r="G8382" s="129"/>
    </row>
    <row r="8383" spans="1:7">
      <c r="A8383" s="65"/>
      <c r="B8383" s="65"/>
      <c r="C8383" s="65"/>
      <c r="D8383" s="65"/>
      <c r="E8383" s="65"/>
      <c r="F8383" s="65"/>
      <c r="G8383" s="129"/>
    </row>
    <row r="8384" spans="1:7">
      <c r="A8384" s="65"/>
      <c r="B8384" s="65"/>
      <c r="C8384" s="65"/>
      <c r="D8384" s="65"/>
      <c r="E8384" s="65"/>
      <c r="F8384" s="65"/>
      <c r="G8384" s="129"/>
    </row>
    <row r="8385" spans="1:7">
      <c r="A8385" s="65"/>
      <c r="B8385" s="65"/>
      <c r="C8385" s="65"/>
      <c r="D8385" s="65"/>
      <c r="E8385" s="65"/>
      <c r="F8385" s="65"/>
      <c r="G8385" s="129"/>
    </row>
    <row r="8386" spans="1:7">
      <c r="A8386" s="65"/>
      <c r="B8386" s="65"/>
      <c r="C8386" s="65"/>
      <c r="D8386" s="65"/>
      <c r="E8386" s="65"/>
      <c r="F8386" s="65"/>
      <c r="G8386" s="129"/>
    </row>
    <row r="8387" spans="1:7">
      <c r="A8387" s="65"/>
      <c r="B8387" s="65"/>
      <c r="C8387" s="65"/>
      <c r="D8387" s="65"/>
      <c r="E8387" s="65"/>
      <c r="F8387" s="65"/>
      <c r="G8387" s="129"/>
    </row>
    <row r="8388" spans="1:7">
      <c r="A8388" s="65"/>
      <c r="B8388" s="65"/>
      <c r="C8388" s="65"/>
      <c r="D8388" s="65"/>
      <c r="E8388" s="65"/>
      <c r="F8388" s="65"/>
      <c r="G8388" s="129"/>
    </row>
    <row r="8389" spans="1:7">
      <c r="A8389" s="65"/>
      <c r="B8389" s="65"/>
      <c r="C8389" s="65"/>
      <c r="D8389" s="65"/>
      <c r="E8389" s="65"/>
      <c r="F8389" s="65"/>
      <c r="G8389" s="129"/>
    </row>
    <row r="8390" spans="1:7">
      <c r="A8390" s="65"/>
      <c r="B8390" s="65"/>
      <c r="C8390" s="65"/>
      <c r="D8390" s="65"/>
      <c r="E8390" s="65"/>
      <c r="F8390" s="65"/>
      <c r="G8390" s="129"/>
    </row>
    <row r="8391" spans="1:7">
      <c r="A8391" s="65"/>
      <c r="B8391" s="65"/>
      <c r="C8391" s="65"/>
      <c r="D8391" s="65"/>
      <c r="E8391" s="65"/>
      <c r="F8391" s="65"/>
      <c r="G8391" s="129"/>
    </row>
    <row r="8392" spans="1:7">
      <c r="A8392" s="65"/>
      <c r="B8392" s="65"/>
      <c r="C8392" s="65"/>
      <c r="D8392" s="65"/>
      <c r="E8392" s="65"/>
      <c r="F8392" s="65"/>
      <c r="G8392" s="129"/>
    </row>
    <row r="8393" spans="1:7">
      <c r="A8393" s="65"/>
      <c r="B8393" s="65"/>
      <c r="C8393" s="65"/>
      <c r="D8393" s="65"/>
      <c r="E8393" s="65"/>
      <c r="F8393" s="65"/>
      <c r="G8393" s="129"/>
    </row>
    <row r="8394" spans="1:7">
      <c r="A8394" s="65"/>
      <c r="B8394" s="65"/>
      <c r="C8394" s="65"/>
      <c r="D8394" s="65"/>
      <c r="E8394" s="65"/>
      <c r="F8394" s="65"/>
      <c r="G8394" s="129"/>
    </row>
    <row r="8395" spans="1:7">
      <c r="A8395" s="65"/>
      <c r="B8395" s="65"/>
      <c r="C8395" s="65"/>
      <c r="D8395" s="65"/>
      <c r="E8395" s="65"/>
      <c r="F8395" s="65"/>
      <c r="G8395" s="129"/>
    </row>
    <row r="8396" spans="1:7">
      <c r="A8396" s="65"/>
      <c r="B8396" s="65"/>
      <c r="C8396" s="65"/>
      <c r="D8396" s="65"/>
      <c r="E8396" s="65"/>
      <c r="F8396" s="65"/>
      <c r="G8396" s="129"/>
    </row>
    <row r="8397" spans="1:7">
      <c r="A8397" s="65"/>
      <c r="B8397" s="65"/>
      <c r="C8397" s="65"/>
      <c r="D8397" s="65"/>
      <c r="E8397" s="65"/>
      <c r="F8397" s="65"/>
      <c r="G8397" s="129"/>
    </row>
    <row r="8398" spans="1:7">
      <c r="A8398" s="65"/>
      <c r="B8398" s="65"/>
      <c r="C8398" s="65"/>
      <c r="D8398" s="65"/>
      <c r="E8398" s="65"/>
      <c r="F8398" s="65"/>
      <c r="G8398" s="129"/>
    </row>
    <row r="8399" spans="1:7">
      <c r="A8399" s="65"/>
      <c r="B8399" s="65"/>
      <c r="C8399" s="65"/>
      <c r="D8399" s="65"/>
      <c r="E8399" s="65"/>
      <c r="F8399" s="65"/>
      <c r="G8399" s="129"/>
    </row>
    <row r="8400" spans="1:7">
      <c r="A8400" s="65"/>
      <c r="B8400" s="65"/>
      <c r="C8400" s="65"/>
      <c r="D8400" s="65"/>
      <c r="E8400" s="65"/>
      <c r="F8400" s="65"/>
      <c r="G8400" s="129"/>
    </row>
    <row r="8401" spans="1:7">
      <c r="A8401" s="65"/>
      <c r="B8401" s="65"/>
      <c r="C8401" s="65"/>
      <c r="D8401" s="65"/>
      <c r="E8401" s="65"/>
      <c r="F8401" s="65"/>
      <c r="G8401" s="129"/>
    </row>
    <row r="8402" spans="1:7">
      <c r="A8402" s="65"/>
      <c r="B8402" s="65"/>
      <c r="C8402" s="65"/>
      <c r="D8402" s="65"/>
      <c r="E8402" s="65"/>
      <c r="F8402" s="65"/>
      <c r="G8402" s="129"/>
    </row>
    <row r="8403" spans="1:7">
      <c r="A8403" s="65"/>
      <c r="B8403" s="65"/>
      <c r="C8403" s="65"/>
      <c r="D8403" s="65"/>
      <c r="E8403" s="65"/>
      <c r="F8403" s="65"/>
      <c r="G8403" s="129"/>
    </row>
    <row r="8404" spans="1:7">
      <c r="A8404" s="65"/>
      <c r="B8404" s="65"/>
      <c r="C8404" s="65"/>
      <c r="D8404" s="65"/>
      <c r="E8404" s="65"/>
      <c r="F8404" s="65"/>
      <c r="G8404" s="129"/>
    </row>
    <row r="8405" spans="1:7">
      <c r="A8405" s="65"/>
      <c r="B8405" s="65"/>
      <c r="C8405" s="65"/>
      <c r="D8405" s="65"/>
      <c r="E8405" s="65"/>
      <c r="F8405" s="65"/>
      <c r="G8405" s="129"/>
    </row>
    <row r="8406" spans="1:7">
      <c r="A8406" s="65"/>
      <c r="B8406" s="65"/>
      <c r="C8406" s="65"/>
      <c r="D8406" s="65"/>
      <c r="E8406" s="65"/>
      <c r="F8406" s="65"/>
      <c r="G8406" s="129"/>
    </row>
    <row r="8407" spans="1:7">
      <c r="A8407" s="65"/>
      <c r="B8407" s="65"/>
      <c r="C8407" s="65"/>
      <c r="D8407" s="65"/>
      <c r="E8407" s="65"/>
      <c r="F8407" s="65"/>
      <c r="G8407" s="129"/>
    </row>
    <row r="8408" spans="1:7">
      <c r="A8408" s="65"/>
      <c r="B8408" s="65"/>
      <c r="C8408" s="65"/>
      <c r="D8408" s="65"/>
      <c r="E8408" s="65"/>
      <c r="F8408" s="65"/>
      <c r="G8408" s="129"/>
    </row>
    <row r="8409" spans="1:7">
      <c r="A8409" s="65"/>
      <c r="B8409" s="65"/>
      <c r="C8409" s="65"/>
      <c r="D8409" s="65"/>
      <c r="E8409" s="65"/>
      <c r="F8409" s="65"/>
      <c r="G8409" s="129"/>
    </row>
    <row r="8410" spans="1:7">
      <c r="A8410" s="65"/>
      <c r="B8410" s="65"/>
      <c r="C8410" s="65"/>
      <c r="D8410" s="65"/>
      <c r="E8410" s="65"/>
      <c r="F8410" s="65"/>
      <c r="G8410" s="129"/>
    </row>
    <row r="8411" spans="1:7">
      <c r="A8411" s="65"/>
      <c r="B8411" s="65"/>
      <c r="C8411" s="65"/>
      <c r="D8411" s="65"/>
      <c r="E8411" s="65"/>
      <c r="F8411" s="65"/>
      <c r="G8411" s="129"/>
    </row>
    <row r="8412" spans="1:7">
      <c r="A8412" s="65"/>
      <c r="B8412" s="65"/>
      <c r="C8412" s="65"/>
      <c r="D8412" s="65"/>
      <c r="E8412" s="65"/>
      <c r="F8412" s="65"/>
      <c r="G8412" s="129"/>
    </row>
    <row r="8413" spans="1:7">
      <c r="A8413" s="65"/>
      <c r="B8413" s="65"/>
      <c r="C8413" s="65"/>
      <c r="D8413" s="65"/>
      <c r="E8413" s="65"/>
      <c r="F8413" s="65"/>
      <c r="G8413" s="129"/>
    </row>
    <row r="8414" spans="1:7">
      <c r="A8414" s="65"/>
      <c r="B8414" s="65"/>
      <c r="C8414" s="65"/>
      <c r="D8414" s="65"/>
      <c r="E8414" s="65"/>
      <c r="F8414" s="65"/>
      <c r="G8414" s="129"/>
    </row>
    <row r="8415" spans="1:7">
      <c r="A8415" s="65"/>
      <c r="B8415" s="65"/>
      <c r="C8415" s="65"/>
      <c r="D8415" s="65"/>
      <c r="E8415" s="65"/>
      <c r="F8415" s="65"/>
      <c r="G8415" s="129"/>
    </row>
    <row r="8416" spans="1:7">
      <c r="A8416" s="65"/>
      <c r="B8416" s="65"/>
      <c r="C8416" s="65"/>
      <c r="D8416" s="65"/>
      <c r="E8416" s="65"/>
      <c r="F8416" s="65"/>
      <c r="G8416" s="129"/>
    </row>
    <row r="8417" spans="1:7">
      <c r="A8417" s="65"/>
      <c r="B8417" s="65"/>
      <c r="C8417" s="65"/>
      <c r="D8417" s="65"/>
      <c r="E8417" s="65"/>
      <c r="F8417" s="65"/>
      <c r="G8417" s="129"/>
    </row>
    <row r="8418" spans="1:7">
      <c r="A8418" s="65"/>
      <c r="B8418" s="65"/>
      <c r="C8418" s="65"/>
      <c r="D8418" s="65"/>
      <c r="E8418" s="65"/>
      <c r="F8418" s="65"/>
      <c r="G8418" s="129"/>
    </row>
    <row r="8419" spans="1:7">
      <c r="A8419" s="65"/>
      <c r="B8419" s="65"/>
      <c r="C8419" s="65"/>
      <c r="D8419" s="65"/>
      <c r="E8419" s="65"/>
      <c r="F8419" s="65"/>
      <c r="G8419" s="129"/>
    </row>
    <row r="8420" spans="1:7">
      <c r="A8420" s="65"/>
      <c r="B8420" s="65"/>
      <c r="C8420" s="65"/>
      <c r="D8420" s="65"/>
      <c r="E8420" s="65"/>
      <c r="F8420" s="65"/>
      <c r="G8420" s="129"/>
    </row>
    <row r="8421" spans="1:7">
      <c r="A8421" s="65"/>
      <c r="B8421" s="65"/>
      <c r="C8421" s="65"/>
      <c r="D8421" s="65"/>
      <c r="E8421" s="65"/>
      <c r="F8421" s="65"/>
      <c r="G8421" s="129"/>
    </row>
    <row r="8422" spans="1:7">
      <c r="A8422" s="65"/>
      <c r="B8422" s="65"/>
      <c r="C8422" s="65"/>
      <c r="D8422" s="65"/>
      <c r="E8422" s="65"/>
      <c r="F8422" s="65"/>
      <c r="G8422" s="129"/>
    </row>
    <row r="8423" spans="1:7">
      <c r="A8423" s="65"/>
      <c r="B8423" s="65"/>
      <c r="C8423" s="65"/>
      <c r="D8423" s="65"/>
      <c r="E8423" s="65"/>
      <c r="F8423" s="65"/>
      <c r="G8423" s="129"/>
    </row>
    <row r="8424" spans="1:7">
      <c r="A8424" s="65"/>
      <c r="B8424" s="65"/>
      <c r="C8424" s="65"/>
      <c r="D8424" s="65"/>
      <c r="E8424" s="65"/>
      <c r="F8424" s="65"/>
      <c r="G8424" s="129"/>
    </row>
    <row r="8425" spans="1:7">
      <c r="A8425" s="65"/>
      <c r="B8425" s="65"/>
      <c r="C8425" s="65"/>
      <c r="D8425" s="65"/>
      <c r="E8425" s="65"/>
      <c r="F8425" s="65"/>
      <c r="G8425" s="129"/>
    </row>
    <row r="8426" spans="1:7">
      <c r="A8426" s="65"/>
      <c r="B8426" s="65"/>
      <c r="C8426" s="65"/>
      <c r="D8426" s="65"/>
      <c r="E8426" s="65"/>
      <c r="F8426" s="65"/>
      <c r="G8426" s="129"/>
    </row>
    <row r="8427" spans="1:7">
      <c r="A8427" s="65"/>
      <c r="B8427" s="65"/>
      <c r="C8427" s="65"/>
      <c r="D8427" s="65"/>
      <c r="E8427" s="65"/>
      <c r="F8427" s="65"/>
      <c r="G8427" s="129"/>
    </row>
    <row r="8428" spans="1:7">
      <c r="A8428" s="65"/>
      <c r="B8428" s="65"/>
      <c r="C8428" s="65"/>
      <c r="D8428" s="65"/>
      <c r="E8428" s="65"/>
      <c r="F8428" s="65"/>
      <c r="G8428" s="129"/>
    </row>
    <row r="8429" spans="1:7">
      <c r="A8429" s="65"/>
      <c r="B8429" s="65"/>
      <c r="C8429" s="65"/>
      <c r="D8429" s="65"/>
      <c r="E8429" s="65"/>
      <c r="F8429" s="65"/>
      <c r="G8429" s="129"/>
    </row>
    <row r="8430" spans="1:7">
      <c r="A8430" s="65"/>
      <c r="B8430" s="65"/>
      <c r="C8430" s="65"/>
      <c r="D8430" s="65"/>
      <c r="E8430" s="65"/>
      <c r="F8430" s="65"/>
      <c r="G8430" s="129"/>
    </row>
    <row r="8431" spans="1:7">
      <c r="A8431" s="65"/>
      <c r="B8431" s="65"/>
      <c r="C8431" s="65"/>
      <c r="D8431" s="65"/>
      <c r="E8431" s="65"/>
      <c r="F8431" s="65"/>
      <c r="G8431" s="129"/>
    </row>
    <row r="8432" spans="1:7">
      <c r="A8432" s="65"/>
      <c r="B8432" s="65"/>
      <c r="C8432" s="65"/>
      <c r="D8432" s="65"/>
      <c r="E8432" s="65"/>
      <c r="F8432" s="65"/>
      <c r="G8432" s="129"/>
    </row>
    <row r="8433" spans="1:7">
      <c r="A8433" s="65"/>
      <c r="B8433" s="65"/>
      <c r="C8433" s="65"/>
      <c r="D8433" s="65"/>
      <c r="E8433" s="65"/>
      <c r="F8433" s="65"/>
      <c r="G8433" s="129"/>
    </row>
    <row r="8434" spans="1:7">
      <c r="A8434" s="65"/>
      <c r="B8434" s="65"/>
      <c r="C8434" s="65"/>
      <c r="D8434" s="65"/>
      <c r="E8434" s="65"/>
      <c r="F8434" s="65"/>
      <c r="G8434" s="129"/>
    </row>
    <row r="8435" spans="1:7">
      <c r="A8435" s="65"/>
      <c r="B8435" s="65"/>
      <c r="C8435" s="65"/>
      <c r="D8435" s="65"/>
      <c r="E8435" s="65"/>
      <c r="F8435" s="65"/>
      <c r="G8435" s="129"/>
    </row>
    <row r="8436" spans="1:7">
      <c r="A8436" s="65"/>
      <c r="B8436" s="65"/>
      <c r="C8436" s="65"/>
      <c r="D8436" s="65"/>
      <c r="E8436" s="65"/>
      <c r="F8436" s="65"/>
      <c r="G8436" s="129"/>
    </row>
    <row r="8437" spans="1:7">
      <c r="A8437" s="65"/>
      <c r="B8437" s="65"/>
      <c r="C8437" s="65"/>
      <c r="D8437" s="65"/>
      <c r="E8437" s="65"/>
      <c r="F8437" s="65"/>
      <c r="G8437" s="129"/>
    </row>
    <row r="8438" spans="1:7">
      <c r="A8438" s="65"/>
      <c r="B8438" s="65"/>
      <c r="C8438" s="65"/>
      <c r="D8438" s="65"/>
      <c r="E8438" s="65"/>
      <c r="F8438" s="65"/>
      <c r="G8438" s="129"/>
    </row>
    <row r="8439" spans="1:7">
      <c r="A8439" s="65"/>
      <c r="B8439" s="65"/>
      <c r="C8439" s="65"/>
      <c r="D8439" s="65"/>
      <c r="E8439" s="65"/>
      <c r="F8439" s="65"/>
      <c r="G8439" s="129"/>
    </row>
    <row r="8440" spans="1:7">
      <c r="A8440" s="65"/>
      <c r="B8440" s="65"/>
      <c r="C8440" s="65"/>
      <c r="D8440" s="65"/>
      <c r="E8440" s="65"/>
      <c r="F8440" s="65"/>
      <c r="G8440" s="129"/>
    </row>
    <row r="8441" spans="1:7">
      <c r="A8441" s="65"/>
      <c r="B8441" s="65"/>
      <c r="C8441" s="65"/>
      <c r="D8441" s="65"/>
      <c r="E8441" s="65"/>
      <c r="F8441" s="65"/>
      <c r="G8441" s="129"/>
    </row>
    <row r="8442" spans="1:7">
      <c r="A8442" s="65"/>
      <c r="B8442" s="65"/>
      <c r="C8442" s="65"/>
      <c r="D8442" s="65"/>
      <c r="E8442" s="65"/>
      <c r="F8442" s="65"/>
      <c r="G8442" s="129"/>
    </row>
    <row r="8443" spans="1:7">
      <c r="A8443" s="65"/>
      <c r="B8443" s="65"/>
      <c r="C8443" s="65"/>
      <c r="D8443" s="65"/>
      <c r="E8443" s="65"/>
      <c r="F8443" s="65"/>
      <c r="G8443" s="129"/>
    </row>
    <row r="8444" spans="1:7">
      <c r="A8444" s="65"/>
      <c r="B8444" s="65"/>
      <c r="C8444" s="65"/>
      <c r="D8444" s="65"/>
      <c r="E8444" s="65"/>
      <c r="F8444" s="65"/>
      <c r="G8444" s="129"/>
    </row>
    <row r="8445" spans="1:7">
      <c r="A8445" s="65"/>
      <c r="B8445" s="65"/>
      <c r="C8445" s="65"/>
      <c r="D8445" s="65"/>
      <c r="E8445" s="65"/>
      <c r="F8445" s="65"/>
      <c r="G8445" s="129"/>
    </row>
    <row r="8446" spans="1:7">
      <c r="A8446" s="65"/>
      <c r="B8446" s="65"/>
      <c r="C8446" s="65"/>
      <c r="D8446" s="65"/>
      <c r="E8446" s="65"/>
      <c r="F8446" s="65"/>
      <c r="G8446" s="129"/>
    </row>
    <row r="8447" spans="1:7">
      <c r="A8447" s="65"/>
      <c r="B8447" s="65"/>
      <c r="C8447" s="65"/>
      <c r="D8447" s="65"/>
      <c r="E8447" s="65"/>
      <c r="F8447" s="65"/>
      <c r="G8447" s="129"/>
    </row>
    <row r="8448" spans="1:7">
      <c r="A8448" s="65"/>
      <c r="B8448" s="65"/>
      <c r="C8448" s="65"/>
      <c r="D8448" s="65"/>
      <c r="E8448" s="65"/>
      <c r="F8448" s="65"/>
      <c r="G8448" s="129"/>
    </row>
    <row r="8449" spans="1:7">
      <c r="A8449" s="65"/>
      <c r="B8449" s="65"/>
      <c r="C8449" s="65"/>
      <c r="D8449" s="65"/>
      <c r="E8449" s="65"/>
      <c r="F8449" s="65"/>
      <c r="G8449" s="129"/>
    </row>
    <row r="8450" spans="1:7">
      <c r="A8450" s="65"/>
      <c r="B8450" s="65"/>
      <c r="C8450" s="65"/>
      <c r="D8450" s="65"/>
      <c r="E8450" s="65"/>
      <c r="F8450" s="65"/>
      <c r="G8450" s="129"/>
    </row>
    <row r="8451" spans="1:7">
      <c r="A8451" s="65"/>
      <c r="B8451" s="65"/>
      <c r="C8451" s="65"/>
      <c r="D8451" s="65"/>
      <c r="E8451" s="65"/>
      <c r="F8451" s="65"/>
      <c r="G8451" s="129"/>
    </row>
    <row r="8452" spans="1:7">
      <c r="A8452" s="65"/>
      <c r="B8452" s="65"/>
      <c r="C8452" s="65"/>
      <c r="D8452" s="65"/>
      <c r="E8452" s="65"/>
      <c r="F8452" s="65"/>
      <c r="G8452" s="129"/>
    </row>
    <row r="8453" spans="1:7">
      <c r="A8453" s="65"/>
      <c r="B8453" s="65"/>
      <c r="C8453" s="65"/>
      <c r="D8453" s="65"/>
      <c r="E8453" s="65"/>
      <c r="F8453" s="65"/>
      <c r="G8453" s="129"/>
    </row>
    <row r="8454" spans="1:7">
      <c r="A8454" s="65"/>
      <c r="B8454" s="65"/>
      <c r="C8454" s="65"/>
      <c r="D8454" s="65"/>
      <c r="E8454" s="65"/>
      <c r="F8454" s="65"/>
      <c r="G8454" s="129"/>
    </row>
    <row r="8455" spans="1:7">
      <c r="A8455" s="65"/>
      <c r="B8455" s="65"/>
      <c r="C8455" s="65"/>
      <c r="D8455" s="65"/>
      <c r="E8455" s="65"/>
      <c r="F8455" s="65"/>
      <c r="G8455" s="129"/>
    </row>
    <row r="8456" spans="1:7">
      <c r="A8456" s="65"/>
      <c r="B8456" s="65"/>
      <c r="C8456" s="65"/>
      <c r="D8456" s="65"/>
      <c r="E8456" s="65"/>
      <c r="F8456" s="65"/>
      <c r="G8456" s="129"/>
    </row>
    <row r="8457" spans="1:7">
      <c r="A8457" s="65"/>
      <c r="B8457" s="65"/>
      <c r="C8457" s="65"/>
      <c r="D8457" s="65"/>
      <c r="E8457" s="65"/>
      <c r="F8457" s="65"/>
      <c r="G8457" s="129"/>
    </row>
    <row r="8458" spans="1:7">
      <c r="A8458" s="65"/>
      <c r="B8458" s="65"/>
      <c r="C8458" s="65"/>
      <c r="D8458" s="65"/>
      <c r="E8458" s="65"/>
      <c r="F8458" s="65"/>
      <c r="G8458" s="129"/>
    </row>
    <row r="8459" spans="1:7">
      <c r="A8459" s="65"/>
      <c r="B8459" s="65"/>
      <c r="C8459" s="65"/>
      <c r="D8459" s="65"/>
      <c r="E8459" s="65"/>
      <c r="F8459" s="65"/>
      <c r="G8459" s="129"/>
    </row>
    <row r="8460" spans="1:7">
      <c r="A8460" s="65"/>
      <c r="B8460" s="65"/>
      <c r="C8460" s="65"/>
      <c r="D8460" s="65"/>
      <c r="E8460" s="65"/>
      <c r="F8460" s="65"/>
      <c r="G8460" s="129"/>
    </row>
    <row r="8461" spans="1:7">
      <c r="A8461" s="65"/>
      <c r="B8461" s="65"/>
      <c r="C8461" s="65"/>
      <c r="D8461" s="65"/>
      <c r="E8461" s="65"/>
      <c r="F8461" s="65"/>
      <c r="G8461" s="129"/>
    </row>
    <row r="8462" spans="1:7">
      <c r="A8462" s="65"/>
      <c r="B8462" s="65"/>
      <c r="C8462" s="65"/>
      <c r="D8462" s="65"/>
      <c r="E8462" s="65"/>
      <c r="F8462" s="65"/>
      <c r="G8462" s="129"/>
    </row>
    <row r="8463" spans="1:7">
      <c r="A8463" s="65"/>
      <c r="B8463" s="65"/>
      <c r="C8463" s="65"/>
      <c r="D8463" s="65"/>
      <c r="E8463" s="65"/>
      <c r="F8463" s="65"/>
      <c r="G8463" s="129"/>
    </row>
    <row r="8464" spans="1:7">
      <c r="A8464" s="65"/>
      <c r="B8464" s="65"/>
      <c r="C8464" s="65"/>
      <c r="D8464" s="65"/>
      <c r="E8464" s="65"/>
      <c r="F8464" s="65"/>
      <c r="G8464" s="129"/>
    </row>
    <row r="8465" spans="1:7">
      <c r="A8465" s="65"/>
      <c r="B8465" s="65"/>
      <c r="C8465" s="65"/>
      <c r="D8465" s="65"/>
      <c r="E8465" s="65"/>
      <c r="F8465" s="65"/>
      <c r="G8465" s="129"/>
    </row>
    <row r="8466" spans="1:7">
      <c r="A8466" s="65"/>
      <c r="B8466" s="65"/>
      <c r="C8466" s="65"/>
      <c r="D8466" s="65"/>
      <c r="E8466" s="65"/>
      <c r="F8466" s="65"/>
      <c r="G8466" s="129"/>
    </row>
    <row r="8467" spans="1:7">
      <c r="A8467" s="65"/>
      <c r="B8467" s="65"/>
      <c r="C8467" s="65"/>
      <c r="D8467" s="65"/>
      <c r="E8467" s="65"/>
      <c r="F8467" s="65"/>
      <c r="G8467" s="129"/>
    </row>
    <row r="8468" spans="1:7">
      <c r="A8468" s="65"/>
      <c r="B8468" s="65"/>
      <c r="C8468" s="65"/>
      <c r="D8468" s="65"/>
      <c r="E8468" s="65"/>
      <c r="F8468" s="65"/>
      <c r="G8468" s="129"/>
    </row>
    <row r="8469" spans="1:7">
      <c r="A8469" s="65"/>
      <c r="B8469" s="65"/>
      <c r="C8469" s="65"/>
      <c r="D8469" s="65"/>
      <c r="E8469" s="65"/>
      <c r="F8469" s="65"/>
      <c r="G8469" s="129"/>
    </row>
    <row r="8470" spans="1:7">
      <c r="A8470" s="65"/>
      <c r="B8470" s="65"/>
      <c r="C8470" s="65"/>
      <c r="D8470" s="65"/>
      <c r="E8470" s="65"/>
      <c r="F8470" s="65"/>
      <c r="G8470" s="129"/>
    </row>
    <row r="8471" spans="1:7">
      <c r="A8471" s="65"/>
      <c r="B8471" s="65"/>
      <c r="C8471" s="65"/>
      <c r="D8471" s="65"/>
      <c r="E8471" s="65"/>
      <c r="F8471" s="65"/>
      <c r="G8471" s="129"/>
    </row>
    <row r="8472" spans="1:7">
      <c r="A8472" s="65"/>
      <c r="B8472" s="65"/>
      <c r="C8472" s="65"/>
      <c r="D8472" s="65"/>
      <c r="E8472" s="65"/>
      <c r="F8472" s="65"/>
      <c r="G8472" s="129"/>
    </row>
    <row r="8473" spans="1:7">
      <c r="A8473" s="65"/>
      <c r="B8473" s="65"/>
      <c r="C8473" s="65"/>
      <c r="D8473" s="65"/>
      <c r="E8473" s="65"/>
      <c r="F8473" s="65"/>
      <c r="G8473" s="129"/>
    </row>
    <row r="8474" spans="1:7">
      <c r="A8474" s="65"/>
      <c r="B8474" s="65"/>
      <c r="C8474" s="65"/>
      <c r="D8474" s="65"/>
      <c r="E8474" s="65"/>
      <c r="F8474" s="65"/>
      <c r="G8474" s="129"/>
    </row>
    <row r="8475" spans="1:7">
      <c r="A8475" s="65"/>
      <c r="B8475" s="65"/>
      <c r="C8475" s="65"/>
      <c r="D8475" s="65"/>
      <c r="E8475" s="65"/>
      <c r="F8475" s="65"/>
      <c r="G8475" s="129"/>
    </row>
    <row r="8476" spans="1:7">
      <c r="A8476" s="65"/>
      <c r="B8476" s="65"/>
      <c r="C8476" s="65"/>
      <c r="D8476" s="65"/>
      <c r="E8476" s="65"/>
      <c r="F8476" s="65"/>
      <c r="G8476" s="129"/>
    </row>
    <row r="8477" spans="1:7">
      <c r="A8477" s="65"/>
      <c r="B8477" s="65"/>
      <c r="C8477" s="65"/>
      <c r="D8477" s="65"/>
      <c r="E8477" s="65"/>
      <c r="F8477" s="65"/>
      <c r="G8477" s="129"/>
    </row>
    <row r="8478" spans="1:7">
      <c r="A8478" s="65"/>
      <c r="B8478" s="65"/>
      <c r="C8478" s="65"/>
      <c r="D8478" s="65"/>
      <c r="E8478" s="65"/>
      <c r="F8478" s="65"/>
      <c r="G8478" s="129"/>
    </row>
    <row r="8479" spans="1:7">
      <c r="A8479" s="65"/>
      <c r="B8479" s="65"/>
      <c r="C8479" s="65"/>
      <c r="D8479" s="65"/>
      <c r="E8479" s="65"/>
      <c r="F8479" s="65"/>
      <c r="G8479" s="129"/>
    </row>
    <row r="8480" spans="1:7">
      <c r="A8480" s="65"/>
      <c r="B8480" s="65"/>
      <c r="C8480" s="65"/>
      <c r="D8480" s="65"/>
      <c r="E8480" s="65"/>
      <c r="F8480" s="65"/>
      <c r="G8480" s="129"/>
    </row>
    <row r="8481" spans="1:7">
      <c r="A8481" s="65"/>
      <c r="B8481" s="65"/>
      <c r="C8481" s="65"/>
      <c r="D8481" s="65"/>
      <c r="E8481" s="65"/>
      <c r="F8481" s="65"/>
      <c r="G8481" s="129"/>
    </row>
    <row r="8482" spans="1:7">
      <c r="A8482" s="65"/>
      <c r="B8482" s="65"/>
      <c r="C8482" s="65"/>
      <c r="D8482" s="65"/>
      <c r="E8482" s="65"/>
      <c r="F8482" s="65"/>
      <c r="G8482" s="129"/>
    </row>
    <row r="8483" spans="1:7">
      <c r="A8483" s="65"/>
      <c r="B8483" s="65"/>
      <c r="C8483" s="65"/>
      <c r="D8483" s="65"/>
      <c r="E8483" s="65"/>
      <c r="F8483" s="65"/>
      <c r="G8483" s="129"/>
    </row>
    <row r="8484" spans="1:7">
      <c r="A8484" s="65"/>
      <c r="B8484" s="65"/>
      <c r="C8484" s="65"/>
      <c r="D8484" s="65"/>
      <c r="E8484" s="65"/>
      <c r="F8484" s="65"/>
      <c r="G8484" s="129"/>
    </row>
    <row r="8485" spans="1:7">
      <c r="A8485" s="65"/>
      <c r="B8485" s="65"/>
      <c r="C8485" s="65"/>
      <c r="D8485" s="65"/>
      <c r="E8485" s="65"/>
      <c r="F8485" s="65"/>
      <c r="G8485" s="129"/>
    </row>
    <row r="8486" spans="1:7">
      <c r="A8486" s="65"/>
      <c r="B8486" s="65"/>
      <c r="C8486" s="65"/>
      <c r="D8486" s="65"/>
      <c r="E8486" s="65"/>
      <c r="F8486" s="65"/>
      <c r="G8486" s="129"/>
    </row>
    <row r="8487" spans="1:7">
      <c r="A8487" s="65"/>
      <c r="B8487" s="65"/>
      <c r="C8487" s="65"/>
      <c r="D8487" s="65"/>
      <c r="E8487" s="65"/>
      <c r="F8487" s="65"/>
      <c r="G8487" s="129"/>
    </row>
    <row r="8488" spans="1:7">
      <c r="A8488" s="65"/>
      <c r="B8488" s="65"/>
      <c r="C8488" s="65"/>
      <c r="D8488" s="65"/>
      <c r="E8488" s="65"/>
      <c r="F8488" s="65"/>
      <c r="G8488" s="129"/>
    </row>
    <row r="8489" spans="1:7">
      <c r="A8489" s="65"/>
      <c r="B8489" s="65"/>
      <c r="C8489" s="65"/>
      <c r="D8489" s="65"/>
      <c r="E8489" s="65"/>
      <c r="F8489" s="65"/>
      <c r="G8489" s="129"/>
    </row>
    <row r="8490" spans="1:7">
      <c r="A8490" s="65"/>
      <c r="B8490" s="65"/>
      <c r="C8490" s="65"/>
      <c r="D8490" s="65"/>
      <c r="E8490" s="65"/>
      <c r="F8490" s="65"/>
      <c r="G8490" s="129"/>
    </row>
    <row r="8491" spans="1:7">
      <c r="A8491" s="65"/>
      <c r="B8491" s="65"/>
      <c r="C8491" s="65"/>
      <c r="D8491" s="65"/>
      <c r="E8491" s="65"/>
      <c r="F8491" s="65"/>
      <c r="G8491" s="129"/>
    </row>
    <row r="8492" spans="1:7">
      <c r="A8492" s="65"/>
      <c r="B8492" s="65"/>
      <c r="C8492" s="65"/>
      <c r="D8492" s="65"/>
      <c r="E8492" s="65"/>
      <c r="F8492" s="65"/>
      <c r="G8492" s="129"/>
    </row>
    <row r="8493" spans="1:7">
      <c r="A8493" s="65"/>
      <c r="B8493" s="65"/>
      <c r="C8493" s="65"/>
      <c r="D8493" s="65"/>
      <c r="E8493" s="65"/>
      <c r="F8493" s="65"/>
      <c r="G8493" s="129"/>
    </row>
    <row r="8494" spans="1:7">
      <c r="A8494" s="65"/>
      <c r="B8494" s="65"/>
      <c r="C8494" s="65"/>
      <c r="D8494" s="65"/>
      <c r="E8494" s="65"/>
      <c r="F8494" s="65"/>
      <c r="G8494" s="129"/>
    </row>
    <row r="8495" spans="1:7">
      <c r="A8495" s="65"/>
      <c r="B8495" s="65"/>
      <c r="C8495" s="65"/>
      <c r="D8495" s="65"/>
      <c r="E8495" s="65"/>
      <c r="F8495" s="65"/>
      <c r="G8495" s="129"/>
    </row>
    <row r="8496" spans="1:7">
      <c r="A8496" s="65"/>
      <c r="B8496" s="65"/>
      <c r="C8496" s="65"/>
      <c r="D8496" s="65"/>
      <c r="E8496" s="65"/>
      <c r="F8496" s="65"/>
      <c r="G8496" s="129"/>
    </row>
    <row r="8497" spans="1:7">
      <c r="A8497" s="65"/>
      <c r="B8497" s="65"/>
      <c r="C8497" s="65"/>
      <c r="D8497" s="65"/>
      <c r="E8497" s="65"/>
      <c r="F8497" s="65"/>
      <c r="G8497" s="129"/>
    </row>
    <row r="8498" spans="1:7">
      <c r="A8498" s="65"/>
      <c r="B8498" s="65"/>
      <c r="C8498" s="65"/>
      <c r="D8498" s="65"/>
      <c r="E8498" s="65"/>
      <c r="F8498" s="65"/>
      <c r="G8498" s="129"/>
    </row>
    <row r="8499" spans="1:7">
      <c r="A8499" s="65"/>
      <c r="B8499" s="65"/>
      <c r="C8499" s="65"/>
      <c r="D8499" s="65"/>
      <c r="E8499" s="65"/>
      <c r="F8499" s="65"/>
      <c r="G8499" s="129"/>
    </row>
    <row r="8500" spans="1:7">
      <c r="A8500" s="65"/>
      <c r="B8500" s="65"/>
      <c r="C8500" s="65"/>
      <c r="D8500" s="65"/>
      <c r="E8500" s="65"/>
      <c r="F8500" s="65"/>
      <c r="G8500" s="129"/>
    </row>
    <row r="8501" spans="1:7">
      <c r="A8501" s="65"/>
      <c r="B8501" s="65"/>
      <c r="C8501" s="65"/>
      <c r="D8501" s="65"/>
      <c r="E8501" s="65"/>
      <c r="F8501" s="65"/>
      <c r="G8501" s="129"/>
    </row>
    <row r="8502" spans="1:7">
      <c r="A8502" s="65"/>
      <c r="B8502" s="65"/>
      <c r="C8502" s="65"/>
      <c r="D8502" s="65"/>
      <c r="E8502" s="65"/>
      <c r="F8502" s="65"/>
      <c r="G8502" s="129"/>
    </row>
    <row r="8503" spans="1:7">
      <c r="A8503" s="65"/>
      <c r="B8503" s="65"/>
      <c r="C8503" s="65"/>
      <c r="D8503" s="65"/>
      <c r="E8503" s="65"/>
      <c r="F8503" s="65"/>
      <c r="G8503" s="129"/>
    </row>
    <row r="8504" spans="1:7">
      <c r="A8504" s="65"/>
      <c r="B8504" s="65"/>
      <c r="C8504" s="65"/>
      <c r="D8504" s="65"/>
      <c r="E8504" s="65"/>
      <c r="F8504" s="65"/>
      <c r="G8504" s="129"/>
    </row>
    <row r="8505" spans="1:7">
      <c r="A8505" s="65"/>
      <c r="B8505" s="65"/>
      <c r="C8505" s="65"/>
      <c r="D8505" s="65"/>
      <c r="E8505" s="65"/>
      <c r="F8505" s="65"/>
      <c r="G8505" s="129"/>
    </row>
    <row r="8506" spans="1:7">
      <c r="A8506" s="65"/>
      <c r="B8506" s="65"/>
      <c r="C8506" s="65"/>
      <c r="D8506" s="65"/>
      <c r="E8506" s="65"/>
      <c r="F8506" s="65"/>
      <c r="G8506" s="129"/>
    </row>
    <row r="8507" spans="1:7">
      <c r="A8507" s="65"/>
      <c r="B8507" s="65"/>
      <c r="C8507" s="65"/>
      <c r="D8507" s="65"/>
      <c r="E8507" s="65"/>
      <c r="F8507" s="65"/>
      <c r="G8507" s="129"/>
    </row>
    <row r="8508" spans="1:7">
      <c r="A8508" s="65"/>
      <c r="B8508" s="65"/>
      <c r="C8508" s="65"/>
      <c r="D8508" s="65"/>
      <c r="E8508" s="65"/>
      <c r="F8508" s="65"/>
      <c r="G8508" s="129"/>
    </row>
    <row r="8509" spans="1:7">
      <c r="A8509" s="65"/>
      <c r="B8509" s="65"/>
      <c r="C8509" s="65"/>
      <c r="D8509" s="65"/>
      <c r="E8509" s="65"/>
      <c r="F8509" s="65"/>
      <c r="G8509" s="129"/>
    </row>
    <row r="8510" spans="1:7">
      <c r="A8510" s="65"/>
      <c r="B8510" s="65"/>
      <c r="C8510" s="65"/>
      <c r="D8510" s="65"/>
      <c r="E8510" s="65"/>
      <c r="F8510" s="65"/>
      <c r="G8510" s="129"/>
    </row>
    <row r="8511" spans="1:7">
      <c r="A8511" s="65"/>
      <c r="B8511" s="65"/>
      <c r="C8511" s="65"/>
      <c r="D8511" s="65"/>
      <c r="E8511" s="65"/>
      <c r="F8511" s="65"/>
      <c r="G8511" s="129"/>
    </row>
    <row r="8512" spans="1:7">
      <c r="A8512" s="65"/>
      <c r="B8512" s="65"/>
      <c r="C8512" s="65"/>
      <c r="D8512" s="65"/>
      <c r="E8512" s="65"/>
      <c r="F8512" s="65"/>
      <c r="G8512" s="129"/>
    </row>
    <row r="8513" spans="1:7">
      <c r="A8513" s="65"/>
      <c r="B8513" s="65"/>
      <c r="C8513" s="65"/>
      <c r="D8513" s="65"/>
      <c r="E8513" s="65"/>
      <c r="F8513" s="65"/>
      <c r="G8513" s="129"/>
    </row>
    <row r="8514" spans="1:7">
      <c r="A8514" s="65"/>
      <c r="B8514" s="65"/>
      <c r="C8514" s="65"/>
      <c r="D8514" s="65"/>
      <c r="E8514" s="65"/>
      <c r="F8514" s="65"/>
      <c r="G8514" s="129"/>
    </row>
    <row r="8515" spans="1:7">
      <c r="A8515" s="65"/>
      <c r="B8515" s="65"/>
      <c r="C8515" s="65"/>
      <c r="D8515" s="65"/>
      <c r="E8515" s="65"/>
      <c r="F8515" s="65"/>
      <c r="G8515" s="129"/>
    </row>
    <row r="8516" spans="1:7">
      <c r="A8516" s="65"/>
      <c r="B8516" s="65"/>
      <c r="C8516" s="65"/>
      <c r="D8516" s="65"/>
      <c r="E8516" s="65"/>
      <c r="F8516" s="65"/>
      <c r="G8516" s="129"/>
    </row>
    <row r="8517" spans="1:7">
      <c r="A8517" s="65"/>
      <c r="B8517" s="65"/>
      <c r="C8517" s="65"/>
      <c r="D8517" s="65"/>
      <c r="E8517" s="65"/>
      <c r="F8517" s="65"/>
      <c r="G8517" s="129"/>
    </row>
    <row r="8518" spans="1:7">
      <c r="A8518" s="65"/>
      <c r="B8518" s="65"/>
      <c r="C8518" s="65"/>
      <c r="D8518" s="65"/>
      <c r="E8518" s="65"/>
      <c r="F8518" s="65"/>
      <c r="G8518" s="129"/>
    </row>
    <row r="8519" spans="1:7">
      <c r="A8519" s="65"/>
      <c r="B8519" s="65"/>
      <c r="C8519" s="65"/>
      <c r="D8519" s="65"/>
      <c r="E8519" s="65"/>
      <c r="F8519" s="65"/>
      <c r="G8519" s="129"/>
    </row>
    <row r="8520" spans="1:7">
      <c r="A8520" s="65"/>
      <c r="B8520" s="65"/>
      <c r="C8520" s="65"/>
      <c r="D8520" s="65"/>
      <c r="E8520" s="65"/>
      <c r="F8520" s="65"/>
      <c r="G8520" s="129"/>
    </row>
    <row r="8521" spans="1:7">
      <c r="A8521" s="65"/>
      <c r="B8521" s="65"/>
      <c r="C8521" s="65"/>
      <c r="D8521" s="65"/>
      <c r="E8521" s="65"/>
      <c r="F8521" s="65"/>
      <c r="G8521" s="129"/>
    </row>
    <row r="8522" spans="1:7">
      <c r="A8522" s="65"/>
      <c r="B8522" s="65"/>
      <c r="C8522" s="65"/>
      <c r="D8522" s="65"/>
      <c r="E8522" s="65"/>
      <c r="F8522" s="65"/>
      <c r="G8522" s="129"/>
    </row>
    <row r="8523" spans="1:7">
      <c r="A8523" s="65"/>
      <c r="B8523" s="65"/>
      <c r="C8523" s="65"/>
      <c r="D8523" s="65"/>
      <c r="E8523" s="65"/>
      <c r="F8523" s="65"/>
      <c r="G8523" s="129"/>
    </row>
    <row r="8524" spans="1:7">
      <c r="A8524" s="65"/>
      <c r="B8524" s="65"/>
      <c r="C8524" s="65"/>
      <c r="D8524" s="65"/>
      <c r="E8524" s="65"/>
      <c r="F8524" s="65"/>
      <c r="G8524" s="129"/>
    </row>
    <row r="8525" spans="1:7">
      <c r="A8525" s="65"/>
      <c r="B8525" s="65"/>
      <c r="C8525" s="65"/>
      <c r="D8525" s="65"/>
      <c r="E8525" s="65"/>
      <c r="F8525" s="65"/>
      <c r="G8525" s="129"/>
    </row>
    <row r="8526" spans="1:7">
      <c r="A8526" s="65"/>
      <c r="B8526" s="65"/>
      <c r="C8526" s="65"/>
      <c r="D8526" s="65"/>
      <c r="E8526" s="65"/>
      <c r="F8526" s="65"/>
      <c r="G8526" s="129"/>
    </row>
    <row r="8527" spans="1:7">
      <c r="A8527" s="65"/>
      <c r="B8527" s="65"/>
      <c r="C8527" s="65"/>
      <c r="D8527" s="65"/>
      <c r="E8527" s="65"/>
      <c r="F8527" s="65"/>
      <c r="G8527" s="129"/>
    </row>
    <row r="8528" spans="1:7">
      <c r="A8528" s="65"/>
      <c r="B8528" s="65"/>
      <c r="C8528" s="65"/>
      <c r="D8528" s="65"/>
      <c r="E8528" s="65"/>
      <c r="F8528" s="65"/>
      <c r="G8528" s="129"/>
    </row>
    <row r="8529" spans="1:7">
      <c r="A8529" s="65"/>
      <c r="B8529" s="65"/>
      <c r="C8529" s="65"/>
      <c r="D8529" s="65"/>
      <c r="E8529" s="65"/>
      <c r="F8529" s="65"/>
      <c r="G8529" s="129"/>
    </row>
    <row r="8530" spans="1:7">
      <c r="A8530" s="65"/>
      <c r="B8530" s="65"/>
      <c r="C8530" s="65"/>
      <c r="D8530" s="65"/>
      <c r="E8530" s="65"/>
      <c r="F8530" s="65"/>
      <c r="G8530" s="129"/>
    </row>
    <row r="8531" spans="1:7">
      <c r="A8531" s="65"/>
      <c r="B8531" s="65"/>
      <c r="C8531" s="65"/>
      <c r="D8531" s="65"/>
      <c r="E8531" s="65"/>
      <c r="F8531" s="65"/>
      <c r="G8531" s="129"/>
    </row>
    <row r="8532" spans="1:7">
      <c r="A8532" s="65"/>
      <c r="B8532" s="65"/>
      <c r="C8532" s="65"/>
      <c r="D8532" s="65"/>
      <c r="E8532" s="65"/>
      <c r="F8532" s="65"/>
      <c r="G8532" s="129"/>
    </row>
    <row r="8533" spans="1:7">
      <c r="A8533" s="65"/>
      <c r="B8533" s="65"/>
      <c r="C8533" s="65"/>
      <c r="D8533" s="65"/>
      <c r="E8533" s="65"/>
      <c r="F8533" s="65"/>
      <c r="G8533" s="129"/>
    </row>
    <row r="8534" spans="1:7">
      <c r="A8534" s="65"/>
      <c r="B8534" s="65"/>
      <c r="C8534" s="65"/>
      <c r="D8534" s="65"/>
      <c r="E8534" s="65"/>
      <c r="F8534" s="65"/>
      <c r="G8534" s="129"/>
    </row>
    <row r="8535" spans="1:7">
      <c r="A8535" s="65"/>
      <c r="B8535" s="65"/>
      <c r="C8535" s="65"/>
      <c r="D8535" s="65"/>
      <c r="E8535" s="65"/>
      <c r="F8535" s="65"/>
      <c r="G8535" s="129"/>
    </row>
    <row r="8536" spans="1:7">
      <c r="A8536" s="65"/>
      <c r="B8536" s="65"/>
      <c r="C8536" s="65"/>
      <c r="D8536" s="65"/>
      <c r="E8536" s="65"/>
      <c r="F8536" s="65"/>
      <c r="G8536" s="129"/>
    </row>
    <row r="8537" spans="1:7">
      <c r="A8537" s="65"/>
      <c r="B8537" s="65"/>
      <c r="C8537" s="65"/>
      <c r="D8537" s="65"/>
      <c r="E8537" s="65"/>
      <c r="F8537" s="65"/>
      <c r="G8537" s="129"/>
    </row>
    <row r="8538" spans="1:7">
      <c r="A8538" s="65"/>
      <c r="B8538" s="65"/>
      <c r="C8538" s="65"/>
      <c r="D8538" s="65"/>
      <c r="E8538" s="65"/>
      <c r="F8538" s="65"/>
      <c r="G8538" s="129"/>
    </row>
    <row r="8539" spans="1:7">
      <c r="A8539" s="65"/>
      <c r="B8539" s="65"/>
      <c r="C8539" s="65"/>
      <c r="D8539" s="65"/>
      <c r="E8539" s="65"/>
      <c r="F8539" s="65"/>
      <c r="G8539" s="129"/>
    </row>
    <row r="8540" spans="1:7">
      <c r="A8540" s="65"/>
      <c r="B8540" s="65"/>
      <c r="C8540" s="65"/>
      <c r="D8540" s="65"/>
      <c r="E8540" s="65"/>
      <c r="F8540" s="65"/>
      <c r="G8540" s="129"/>
    </row>
    <row r="8541" spans="1:7">
      <c r="A8541" s="65"/>
      <c r="B8541" s="65"/>
      <c r="C8541" s="65"/>
      <c r="D8541" s="65"/>
      <c r="E8541" s="65"/>
      <c r="F8541" s="65"/>
      <c r="G8541" s="129"/>
    </row>
    <row r="8542" spans="1:7">
      <c r="A8542" s="65"/>
      <c r="B8542" s="65"/>
      <c r="C8542" s="65"/>
      <c r="D8542" s="65"/>
      <c r="E8542" s="65"/>
      <c r="F8542" s="65"/>
      <c r="G8542" s="129"/>
    </row>
    <row r="8543" spans="1:7">
      <c r="A8543" s="65"/>
      <c r="B8543" s="65"/>
      <c r="C8543" s="65"/>
      <c r="D8543" s="65"/>
      <c r="E8543" s="65"/>
      <c r="F8543" s="65"/>
      <c r="G8543" s="129"/>
    </row>
    <row r="8544" spans="1:7">
      <c r="A8544" s="65"/>
      <c r="B8544" s="65"/>
      <c r="C8544" s="65"/>
      <c r="D8544" s="65"/>
      <c r="E8544" s="65"/>
      <c r="F8544" s="65"/>
      <c r="G8544" s="129"/>
    </row>
    <row r="8545" spans="1:7">
      <c r="A8545" s="65"/>
      <c r="B8545" s="65"/>
      <c r="C8545" s="65"/>
      <c r="D8545" s="65"/>
      <c r="E8545" s="65"/>
      <c r="F8545" s="65"/>
      <c r="G8545" s="129"/>
    </row>
    <row r="8546" spans="1:7">
      <c r="A8546" s="65"/>
      <c r="B8546" s="65"/>
      <c r="C8546" s="65"/>
      <c r="D8546" s="65"/>
      <c r="E8546" s="65"/>
      <c r="F8546" s="65"/>
      <c r="G8546" s="129"/>
    </row>
    <row r="8547" spans="1:7">
      <c r="A8547" s="65"/>
      <c r="B8547" s="65"/>
      <c r="C8547" s="65"/>
      <c r="D8547" s="65"/>
      <c r="E8547" s="65"/>
      <c r="F8547" s="65"/>
      <c r="G8547" s="129"/>
    </row>
    <row r="8548" spans="1:7">
      <c r="A8548" s="65"/>
      <c r="B8548" s="65"/>
      <c r="C8548" s="65"/>
      <c r="D8548" s="65"/>
      <c r="E8548" s="65"/>
      <c r="F8548" s="65"/>
      <c r="G8548" s="129"/>
    </row>
    <row r="8549" spans="1:7">
      <c r="A8549" s="65"/>
      <c r="B8549" s="65"/>
      <c r="C8549" s="65"/>
      <c r="D8549" s="65"/>
      <c r="E8549" s="65"/>
      <c r="F8549" s="65"/>
      <c r="G8549" s="129"/>
    </row>
    <row r="8550" spans="1:7">
      <c r="A8550" s="65"/>
      <c r="B8550" s="65"/>
      <c r="C8550" s="65"/>
      <c r="D8550" s="65"/>
      <c r="E8550" s="65"/>
      <c r="F8550" s="65"/>
      <c r="G8550" s="129"/>
    </row>
    <row r="8551" spans="1:7">
      <c r="A8551" s="65"/>
      <c r="B8551" s="65"/>
      <c r="C8551" s="65"/>
      <c r="D8551" s="65"/>
      <c r="E8551" s="65"/>
      <c r="F8551" s="65"/>
      <c r="G8551" s="129"/>
    </row>
    <row r="8552" spans="1:7">
      <c r="A8552" s="65"/>
      <c r="B8552" s="65"/>
      <c r="C8552" s="65"/>
      <c r="D8552" s="65"/>
      <c r="E8552" s="65"/>
      <c r="F8552" s="65"/>
      <c r="G8552" s="129"/>
    </row>
    <row r="8553" spans="1:7">
      <c r="A8553" s="65"/>
      <c r="B8553" s="65"/>
      <c r="C8553" s="65"/>
      <c r="D8553" s="65"/>
      <c r="E8553" s="65"/>
      <c r="F8553" s="65"/>
      <c r="G8553" s="129"/>
    </row>
    <row r="8554" spans="1:7">
      <c r="A8554" s="65"/>
      <c r="B8554" s="65"/>
      <c r="C8554" s="65"/>
      <c r="D8554" s="65"/>
      <c r="E8554" s="65"/>
      <c r="F8554" s="65"/>
      <c r="G8554" s="129"/>
    </row>
    <row r="8555" spans="1:7">
      <c r="A8555" s="65"/>
      <c r="B8555" s="65"/>
      <c r="C8555" s="65"/>
      <c r="D8555" s="65"/>
      <c r="E8555" s="65"/>
      <c r="F8555" s="65"/>
      <c r="G8555" s="129"/>
    </row>
    <row r="8556" spans="1:7">
      <c r="A8556" s="65"/>
      <c r="B8556" s="65"/>
      <c r="C8556" s="65"/>
      <c r="D8556" s="65"/>
      <c r="E8556" s="65"/>
      <c r="F8556" s="65"/>
      <c r="G8556" s="129"/>
    </row>
    <row r="8557" spans="1:7">
      <c r="A8557" s="65"/>
      <c r="B8557" s="65"/>
      <c r="C8557" s="65"/>
      <c r="D8557" s="65"/>
      <c r="E8557" s="65"/>
      <c r="F8557" s="65"/>
      <c r="G8557" s="129"/>
    </row>
    <row r="8558" spans="1:7">
      <c r="A8558" s="65"/>
      <c r="B8558" s="65"/>
      <c r="C8558" s="65"/>
      <c r="D8558" s="65"/>
      <c r="E8558" s="65"/>
      <c r="F8558" s="65"/>
      <c r="G8558" s="129"/>
    </row>
    <row r="8559" spans="1:7">
      <c r="A8559" s="65"/>
      <c r="B8559" s="65"/>
      <c r="C8559" s="65"/>
      <c r="D8559" s="65"/>
      <c r="E8559" s="65"/>
      <c r="F8559" s="65"/>
      <c r="G8559" s="129"/>
    </row>
    <row r="8560" spans="1:7">
      <c r="A8560" s="65"/>
      <c r="B8560" s="65"/>
      <c r="C8560" s="65"/>
      <c r="D8560" s="65"/>
      <c r="E8560" s="65"/>
      <c r="F8560" s="65"/>
      <c r="G8560" s="129"/>
    </row>
    <row r="8561" spans="1:7">
      <c r="A8561" s="65"/>
      <c r="B8561" s="65"/>
      <c r="C8561" s="65"/>
      <c r="D8561" s="65"/>
      <c r="E8561" s="65"/>
      <c r="F8561" s="65"/>
      <c r="G8561" s="129"/>
    </row>
    <row r="8562" spans="1:7">
      <c r="A8562" s="65"/>
      <c r="B8562" s="65"/>
      <c r="C8562" s="65"/>
      <c r="D8562" s="65"/>
      <c r="E8562" s="65"/>
      <c r="F8562" s="65"/>
      <c r="G8562" s="129"/>
    </row>
    <row r="8563" spans="1:7">
      <c r="A8563" s="65"/>
      <c r="B8563" s="65"/>
      <c r="C8563" s="65"/>
      <c r="D8563" s="65"/>
      <c r="E8563" s="65"/>
      <c r="F8563" s="65"/>
      <c r="G8563" s="129"/>
    </row>
    <row r="8564" spans="1:7">
      <c r="A8564" s="65"/>
      <c r="B8564" s="65"/>
      <c r="C8564" s="65"/>
      <c r="D8564" s="65"/>
      <c r="E8564" s="65"/>
      <c r="F8564" s="65"/>
      <c r="G8564" s="129"/>
    </row>
    <row r="8565" spans="1:7">
      <c r="A8565" s="65"/>
      <c r="B8565" s="65"/>
      <c r="C8565" s="65"/>
      <c r="D8565" s="65"/>
      <c r="E8565" s="65"/>
      <c r="F8565" s="65"/>
      <c r="G8565" s="129"/>
    </row>
    <row r="8566" spans="1:7">
      <c r="A8566" s="65"/>
      <c r="B8566" s="65"/>
      <c r="C8566" s="65"/>
      <c r="D8566" s="65"/>
      <c r="E8566" s="65"/>
      <c r="F8566" s="65"/>
      <c r="G8566" s="129"/>
    </row>
    <row r="8567" spans="1:7">
      <c r="A8567" s="65"/>
      <c r="B8567" s="65"/>
      <c r="C8567" s="65"/>
      <c r="D8567" s="65"/>
      <c r="E8567" s="65"/>
      <c r="F8567" s="65"/>
      <c r="G8567" s="129"/>
    </row>
    <row r="8568" spans="1:7">
      <c r="A8568" s="65"/>
      <c r="B8568" s="65"/>
      <c r="C8568" s="65"/>
      <c r="D8568" s="65"/>
      <c r="E8568" s="65"/>
      <c r="F8568" s="65"/>
      <c r="G8568" s="129"/>
    </row>
    <row r="8569" spans="1:7">
      <c r="A8569" s="65"/>
      <c r="B8569" s="65"/>
      <c r="C8569" s="65"/>
      <c r="D8569" s="65"/>
      <c r="E8569" s="65"/>
      <c r="F8569" s="65"/>
      <c r="G8569" s="129"/>
    </row>
    <row r="8570" spans="1:7">
      <c r="A8570" s="65"/>
      <c r="B8570" s="65"/>
      <c r="C8570" s="65"/>
      <c r="D8570" s="65"/>
      <c r="E8570" s="65"/>
      <c r="F8570" s="65"/>
      <c r="G8570" s="129"/>
    </row>
    <row r="8571" spans="1:7">
      <c r="A8571" s="65"/>
      <c r="B8571" s="65"/>
      <c r="C8571" s="65"/>
      <c r="D8571" s="65"/>
      <c r="E8571" s="65"/>
      <c r="F8571" s="65"/>
      <c r="G8571" s="129"/>
    </row>
    <row r="8572" spans="1:7">
      <c r="A8572" s="65"/>
      <c r="B8572" s="65"/>
      <c r="C8572" s="65"/>
      <c r="D8572" s="65"/>
      <c r="E8572" s="65"/>
      <c r="F8572" s="65"/>
      <c r="G8572" s="129"/>
    </row>
    <row r="8573" spans="1:7">
      <c r="A8573" s="65"/>
      <c r="B8573" s="65"/>
      <c r="C8573" s="65"/>
      <c r="D8573" s="65"/>
      <c r="E8573" s="65"/>
      <c r="F8573" s="65"/>
      <c r="G8573" s="129"/>
    </row>
    <row r="8574" spans="1:7">
      <c r="A8574" s="65"/>
      <c r="B8574" s="65"/>
      <c r="C8574" s="65"/>
      <c r="D8574" s="65"/>
      <c r="E8574" s="65"/>
      <c r="F8574" s="65"/>
      <c r="G8574" s="129"/>
    </row>
    <row r="8575" spans="1:7">
      <c r="A8575" s="65"/>
      <c r="B8575" s="65"/>
      <c r="C8575" s="65"/>
      <c r="D8575" s="65"/>
      <c r="E8575" s="65"/>
      <c r="F8575" s="65"/>
      <c r="G8575" s="129"/>
    </row>
    <row r="8576" spans="1:7">
      <c r="A8576" s="65"/>
      <c r="B8576" s="65"/>
      <c r="C8576" s="65"/>
      <c r="D8576" s="65"/>
      <c r="E8576" s="65"/>
      <c r="F8576" s="65"/>
      <c r="G8576" s="129"/>
    </row>
    <row r="8577" spans="1:7">
      <c r="A8577" s="65"/>
      <c r="B8577" s="65"/>
      <c r="C8577" s="65"/>
      <c r="D8577" s="65"/>
      <c r="E8577" s="65"/>
      <c r="F8577" s="65"/>
      <c r="G8577" s="129"/>
    </row>
    <row r="8578" spans="1:7">
      <c r="A8578" s="65"/>
      <c r="B8578" s="65"/>
      <c r="C8578" s="65"/>
      <c r="D8578" s="65"/>
      <c r="E8578" s="65"/>
      <c r="F8578" s="65"/>
      <c r="G8578" s="129"/>
    </row>
    <row r="8579" spans="1:7">
      <c r="A8579" s="65"/>
      <c r="B8579" s="65"/>
      <c r="C8579" s="65"/>
      <c r="D8579" s="65"/>
      <c r="E8579" s="65"/>
      <c r="F8579" s="65"/>
      <c r="G8579" s="129"/>
    </row>
    <row r="8580" spans="1:7">
      <c r="A8580" s="65"/>
      <c r="B8580" s="65"/>
      <c r="C8580" s="65"/>
      <c r="D8580" s="65"/>
      <c r="E8580" s="65"/>
      <c r="F8580" s="65"/>
      <c r="G8580" s="129"/>
    </row>
    <row r="8581" spans="1:7">
      <c r="A8581" s="65"/>
      <c r="B8581" s="65"/>
      <c r="C8581" s="65"/>
      <c r="D8581" s="65"/>
      <c r="E8581" s="65"/>
      <c r="F8581" s="65"/>
      <c r="G8581" s="129"/>
    </row>
    <row r="8582" spans="1:7">
      <c r="A8582" s="65"/>
      <c r="B8582" s="65"/>
      <c r="C8582" s="65"/>
      <c r="D8582" s="65"/>
      <c r="E8582" s="65"/>
      <c r="F8582" s="65"/>
      <c r="G8582" s="129"/>
    </row>
    <row r="8583" spans="1:7">
      <c r="A8583" s="65"/>
      <c r="B8583" s="65"/>
      <c r="C8583" s="65"/>
      <c r="D8583" s="65"/>
      <c r="E8583" s="65"/>
      <c r="F8583" s="65"/>
      <c r="G8583" s="129"/>
    </row>
    <row r="8584" spans="1:7">
      <c r="A8584" s="65"/>
      <c r="B8584" s="65"/>
      <c r="C8584" s="65"/>
      <c r="D8584" s="65"/>
      <c r="E8584" s="65"/>
      <c r="F8584" s="65"/>
      <c r="G8584" s="129"/>
    </row>
    <row r="8585" spans="1:7">
      <c r="A8585" s="65"/>
      <c r="B8585" s="65"/>
      <c r="C8585" s="65"/>
      <c r="D8585" s="65"/>
      <c r="E8585" s="65"/>
      <c r="F8585" s="65"/>
      <c r="G8585" s="129"/>
    </row>
    <row r="8586" spans="1:7">
      <c r="A8586" s="65"/>
      <c r="B8586" s="65"/>
      <c r="C8586" s="65"/>
      <c r="D8586" s="65"/>
      <c r="E8586" s="65"/>
      <c r="F8586" s="65"/>
      <c r="G8586" s="129"/>
    </row>
    <row r="8587" spans="1:7">
      <c r="A8587" s="65"/>
      <c r="B8587" s="65"/>
      <c r="C8587" s="65"/>
      <c r="D8587" s="65"/>
      <c r="E8587" s="65"/>
      <c r="F8587" s="65"/>
      <c r="G8587" s="129"/>
    </row>
    <row r="8588" spans="1:7">
      <c r="A8588" s="65"/>
      <c r="B8588" s="65"/>
      <c r="C8588" s="65"/>
      <c r="D8588" s="65"/>
      <c r="E8588" s="65"/>
      <c r="F8588" s="65"/>
      <c r="G8588" s="129"/>
    </row>
    <row r="8589" spans="1:7">
      <c r="A8589" s="65"/>
      <c r="B8589" s="65"/>
      <c r="C8589" s="65"/>
      <c r="D8589" s="65"/>
      <c r="E8589" s="65"/>
      <c r="F8589" s="65"/>
      <c r="G8589" s="129"/>
    </row>
    <row r="8590" spans="1:7">
      <c r="A8590" s="65"/>
      <c r="B8590" s="65"/>
      <c r="C8590" s="65"/>
      <c r="D8590" s="65"/>
      <c r="E8590" s="65"/>
      <c r="F8590" s="65"/>
      <c r="G8590" s="129"/>
    </row>
    <row r="8591" spans="1:7">
      <c r="A8591" s="65"/>
      <c r="B8591" s="65"/>
      <c r="C8591" s="65"/>
      <c r="D8591" s="65"/>
      <c r="E8591" s="65"/>
      <c r="F8591" s="65"/>
      <c r="G8591" s="129"/>
    </row>
    <row r="8592" spans="1:7">
      <c r="A8592" s="65"/>
      <c r="B8592" s="65"/>
      <c r="C8592" s="65"/>
      <c r="D8592" s="65"/>
      <c r="E8592" s="65"/>
      <c r="F8592" s="65"/>
      <c r="G8592" s="129"/>
    </row>
    <row r="8593" spans="1:7">
      <c r="A8593" s="65"/>
      <c r="B8593" s="65"/>
      <c r="C8593" s="65"/>
      <c r="D8593" s="65"/>
      <c r="E8593" s="65"/>
      <c r="F8593" s="65"/>
      <c r="G8593" s="129"/>
    </row>
    <row r="8594" spans="1:7">
      <c r="A8594" s="65"/>
      <c r="B8594" s="65"/>
      <c r="C8594" s="65"/>
      <c r="D8594" s="65"/>
      <c r="E8594" s="65"/>
      <c r="F8594" s="65"/>
      <c r="G8594" s="129"/>
    </row>
    <row r="8595" spans="1:7">
      <c r="A8595" s="65"/>
      <c r="B8595" s="65"/>
      <c r="C8595" s="65"/>
      <c r="D8595" s="65"/>
      <c r="E8595" s="65"/>
      <c r="F8595" s="65"/>
      <c r="G8595" s="129"/>
    </row>
    <row r="8596" spans="1:7">
      <c r="A8596" s="65"/>
      <c r="B8596" s="65"/>
      <c r="C8596" s="65"/>
      <c r="D8596" s="65"/>
      <c r="E8596" s="65"/>
      <c r="F8596" s="65"/>
      <c r="G8596" s="129"/>
    </row>
    <row r="8597" spans="1:7">
      <c r="A8597" s="65"/>
      <c r="B8597" s="65"/>
      <c r="C8597" s="65"/>
      <c r="D8597" s="65"/>
      <c r="E8597" s="65"/>
      <c r="F8597" s="65"/>
      <c r="G8597" s="129"/>
    </row>
    <row r="8598" spans="1:7">
      <c r="A8598" s="65"/>
      <c r="B8598" s="65"/>
      <c r="C8598" s="65"/>
      <c r="D8598" s="65"/>
      <c r="E8598" s="65"/>
      <c r="F8598" s="65"/>
      <c r="G8598" s="129"/>
    </row>
    <row r="8599" spans="1:7">
      <c r="A8599" s="65"/>
      <c r="B8599" s="65"/>
      <c r="C8599" s="65"/>
      <c r="D8599" s="65"/>
      <c r="E8599" s="65"/>
      <c r="F8599" s="65"/>
      <c r="G8599" s="129"/>
    </row>
    <row r="8600" spans="1:7">
      <c r="A8600" s="65"/>
      <c r="B8600" s="65"/>
      <c r="C8600" s="65"/>
      <c r="D8600" s="65"/>
      <c r="E8600" s="65"/>
      <c r="F8600" s="65"/>
      <c r="G8600" s="129"/>
    </row>
    <row r="8601" spans="1:7">
      <c r="A8601" s="65"/>
      <c r="B8601" s="65"/>
      <c r="C8601" s="65"/>
      <c r="D8601" s="65"/>
      <c r="E8601" s="65"/>
      <c r="F8601" s="65"/>
      <c r="G8601" s="129"/>
    </row>
    <row r="8602" spans="1:7">
      <c r="A8602" s="65"/>
      <c r="B8602" s="65"/>
      <c r="C8602" s="65"/>
      <c r="D8602" s="65"/>
      <c r="E8602" s="65"/>
      <c r="F8602" s="65"/>
      <c r="G8602" s="129"/>
    </row>
    <row r="8603" spans="1:7">
      <c r="A8603" s="65"/>
      <c r="B8603" s="65"/>
      <c r="C8603" s="65"/>
      <c r="D8603" s="65"/>
      <c r="E8603" s="65"/>
      <c r="F8603" s="65"/>
      <c r="G8603" s="129"/>
    </row>
    <row r="8604" spans="1:7">
      <c r="A8604" s="65"/>
      <c r="B8604" s="65"/>
      <c r="C8604" s="65"/>
      <c r="D8604" s="65"/>
      <c r="E8604" s="65"/>
      <c r="F8604" s="65"/>
      <c r="G8604" s="129"/>
    </row>
    <row r="8605" spans="1:7">
      <c r="A8605" s="65"/>
      <c r="B8605" s="65"/>
      <c r="C8605" s="65"/>
      <c r="D8605" s="65"/>
      <c r="E8605" s="65"/>
      <c r="F8605" s="65"/>
      <c r="G8605" s="129"/>
    </row>
    <row r="8606" spans="1:7">
      <c r="A8606" s="65"/>
      <c r="B8606" s="65"/>
      <c r="C8606" s="65"/>
      <c r="D8606" s="65"/>
      <c r="E8606" s="65"/>
      <c r="F8606" s="65"/>
      <c r="G8606" s="129"/>
    </row>
    <row r="8607" spans="1:7">
      <c r="A8607" s="65"/>
      <c r="B8607" s="65"/>
      <c r="C8607" s="65"/>
      <c r="D8607" s="65"/>
      <c r="E8607" s="65"/>
      <c r="F8607" s="65"/>
      <c r="G8607" s="129"/>
    </row>
    <row r="8608" spans="1:7">
      <c r="A8608" s="65"/>
      <c r="B8608" s="65"/>
      <c r="C8608" s="65"/>
      <c r="D8608" s="65"/>
      <c r="E8608" s="65"/>
      <c r="F8608" s="65"/>
      <c r="G8608" s="129"/>
    </row>
    <row r="8609" spans="1:7">
      <c r="A8609" s="65"/>
      <c r="B8609" s="65"/>
      <c r="C8609" s="65"/>
      <c r="D8609" s="65"/>
      <c r="E8609" s="65"/>
      <c r="F8609" s="65"/>
      <c r="G8609" s="129"/>
    </row>
    <row r="8610" spans="1:7">
      <c r="A8610" s="65"/>
      <c r="B8610" s="65"/>
      <c r="C8610" s="65"/>
      <c r="D8610" s="65"/>
      <c r="E8610" s="65"/>
      <c r="F8610" s="65"/>
      <c r="G8610" s="129"/>
    </row>
    <row r="8611" spans="1:7">
      <c r="A8611" s="65"/>
      <c r="B8611" s="65"/>
      <c r="C8611" s="65"/>
      <c r="D8611" s="65"/>
      <c r="E8611" s="65"/>
      <c r="F8611" s="65"/>
      <c r="G8611" s="129"/>
    </row>
    <row r="8612" spans="1:7">
      <c r="A8612" s="65"/>
      <c r="B8612" s="65"/>
      <c r="C8612" s="65"/>
      <c r="D8612" s="65"/>
      <c r="E8612" s="65"/>
      <c r="F8612" s="65"/>
      <c r="G8612" s="129"/>
    </row>
    <row r="8613" spans="1:7">
      <c r="A8613" s="65"/>
      <c r="B8613" s="65"/>
      <c r="C8613" s="65"/>
      <c r="D8613" s="65"/>
      <c r="E8613" s="65"/>
      <c r="F8613" s="65"/>
      <c r="G8613" s="129"/>
    </row>
    <row r="8614" spans="1:7">
      <c r="A8614" s="65"/>
      <c r="B8614" s="65"/>
      <c r="C8614" s="65"/>
      <c r="D8614" s="65"/>
      <c r="E8614" s="65"/>
      <c r="F8614" s="65"/>
      <c r="G8614" s="129"/>
    </row>
    <row r="8615" spans="1:7">
      <c r="A8615" s="65"/>
      <c r="B8615" s="65"/>
      <c r="C8615" s="65"/>
      <c r="D8615" s="65"/>
      <c r="E8615" s="65"/>
      <c r="F8615" s="65"/>
      <c r="G8615" s="129"/>
    </row>
    <row r="8616" spans="1:7">
      <c r="A8616" s="65"/>
      <c r="B8616" s="65"/>
      <c r="C8616" s="65"/>
      <c r="D8616" s="65"/>
      <c r="E8616" s="65"/>
      <c r="F8616" s="65"/>
      <c r="G8616" s="129"/>
    </row>
    <row r="8617" spans="1:7">
      <c r="A8617" s="65"/>
      <c r="B8617" s="65"/>
      <c r="C8617" s="65"/>
      <c r="D8617" s="65"/>
      <c r="E8617" s="65"/>
      <c r="F8617" s="65"/>
      <c r="G8617" s="129"/>
    </row>
    <row r="8618" spans="1:7">
      <c r="A8618" s="65"/>
      <c r="B8618" s="65"/>
      <c r="C8618" s="65"/>
      <c r="D8618" s="65"/>
      <c r="E8618" s="65"/>
      <c r="F8618" s="65"/>
      <c r="G8618" s="129"/>
    </row>
    <row r="8619" spans="1:7">
      <c r="A8619" s="65"/>
      <c r="B8619" s="65"/>
      <c r="C8619" s="65"/>
      <c r="D8619" s="65"/>
      <c r="E8619" s="65"/>
      <c r="F8619" s="65"/>
      <c r="G8619" s="129"/>
    </row>
    <row r="8620" spans="1:7">
      <c r="A8620" s="65"/>
      <c r="B8620" s="65"/>
      <c r="C8620" s="65"/>
      <c r="D8620" s="65"/>
      <c r="E8620" s="65"/>
      <c r="F8620" s="65"/>
      <c r="G8620" s="129"/>
    </row>
    <row r="8621" spans="1:7">
      <c r="A8621" s="65"/>
      <c r="B8621" s="65"/>
      <c r="C8621" s="65"/>
      <c r="D8621" s="65"/>
      <c r="E8621" s="65"/>
      <c r="F8621" s="65"/>
      <c r="G8621" s="129"/>
    </row>
    <row r="8622" spans="1:7">
      <c r="A8622" s="65"/>
      <c r="B8622" s="65"/>
      <c r="C8622" s="65"/>
      <c r="D8622" s="65"/>
      <c r="E8622" s="65"/>
      <c r="F8622" s="65"/>
      <c r="G8622" s="129"/>
    </row>
    <row r="8623" spans="1:7">
      <c r="A8623" s="65"/>
      <c r="B8623" s="65"/>
      <c r="C8623" s="65"/>
      <c r="D8623" s="65"/>
      <c r="E8623" s="65"/>
      <c r="F8623" s="65"/>
      <c r="G8623" s="129"/>
    </row>
    <row r="8624" spans="1:7">
      <c r="A8624" s="65"/>
      <c r="B8624" s="65"/>
      <c r="C8624" s="65"/>
      <c r="D8624" s="65"/>
      <c r="E8624" s="65"/>
      <c r="F8624" s="65"/>
      <c r="G8624" s="129"/>
    </row>
    <row r="8625" spans="1:7">
      <c r="A8625" s="65"/>
      <c r="B8625" s="65"/>
      <c r="C8625" s="65"/>
      <c r="D8625" s="65"/>
      <c r="E8625" s="65"/>
      <c r="F8625" s="65"/>
      <c r="G8625" s="129"/>
    </row>
    <row r="8626" spans="1:7">
      <c r="A8626" s="65"/>
      <c r="B8626" s="65"/>
      <c r="C8626" s="65"/>
      <c r="D8626" s="65"/>
      <c r="E8626" s="65"/>
      <c r="F8626" s="65"/>
      <c r="G8626" s="129"/>
    </row>
    <row r="8627" spans="1:7">
      <c r="A8627" s="65"/>
      <c r="B8627" s="65"/>
      <c r="C8627" s="65"/>
      <c r="D8627" s="65"/>
      <c r="E8627" s="65"/>
      <c r="F8627" s="65"/>
      <c r="G8627" s="129"/>
    </row>
    <row r="8628" spans="1:7">
      <c r="A8628" s="65"/>
      <c r="B8628" s="65"/>
      <c r="C8628" s="65"/>
      <c r="D8628" s="65"/>
      <c r="E8628" s="65"/>
      <c r="F8628" s="65"/>
      <c r="G8628" s="129"/>
    </row>
    <row r="8629" spans="1:7">
      <c r="A8629" s="65"/>
      <c r="B8629" s="65"/>
      <c r="C8629" s="65"/>
      <c r="D8629" s="65"/>
      <c r="E8629" s="65"/>
      <c r="F8629" s="65"/>
      <c r="G8629" s="129"/>
    </row>
    <row r="8630" spans="1:7">
      <c r="A8630" s="65"/>
      <c r="B8630" s="65"/>
      <c r="C8630" s="65"/>
      <c r="D8630" s="65"/>
      <c r="E8630" s="65"/>
      <c r="F8630" s="65"/>
      <c r="G8630" s="129"/>
    </row>
    <row r="8631" spans="1:7">
      <c r="A8631" s="65"/>
      <c r="B8631" s="65"/>
      <c r="C8631" s="65"/>
      <c r="D8631" s="65"/>
      <c r="E8631" s="65"/>
      <c r="F8631" s="65"/>
      <c r="G8631" s="129"/>
    </row>
    <row r="8632" spans="1:7">
      <c r="A8632" s="65"/>
      <c r="B8632" s="65"/>
      <c r="C8632" s="65"/>
      <c r="D8632" s="65"/>
      <c r="E8632" s="65"/>
      <c r="F8632" s="65"/>
      <c r="G8632" s="129"/>
    </row>
    <row r="8633" spans="1:7">
      <c r="A8633" s="65"/>
      <c r="B8633" s="65"/>
      <c r="C8633" s="65"/>
      <c r="D8633" s="65"/>
      <c r="E8633" s="65"/>
      <c r="F8633" s="65"/>
      <c r="G8633" s="129"/>
    </row>
    <row r="8634" spans="1:7">
      <c r="A8634" s="65"/>
      <c r="B8634" s="65"/>
      <c r="C8634" s="65"/>
      <c r="D8634" s="65"/>
      <c r="E8634" s="65"/>
      <c r="F8634" s="65"/>
      <c r="G8634" s="129"/>
    </row>
    <row r="8635" spans="1:7">
      <c r="A8635" s="65"/>
      <c r="B8635" s="65"/>
      <c r="C8635" s="65"/>
      <c r="D8635" s="65"/>
      <c r="E8635" s="65"/>
      <c r="F8635" s="65"/>
      <c r="G8635" s="129"/>
    </row>
    <row r="8636" spans="1:7">
      <c r="A8636" s="65"/>
      <c r="B8636" s="65"/>
      <c r="C8636" s="65"/>
      <c r="D8636" s="65"/>
      <c r="E8636" s="65"/>
      <c r="F8636" s="65"/>
      <c r="G8636" s="129"/>
    </row>
    <row r="8637" spans="1:7">
      <c r="A8637" s="65"/>
      <c r="B8637" s="65"/>
      <c r="C8637" s="65"/>
      <c r="D8637" s="65"/>
      <c r="E8637" s="65"/>
      <c r="F8637" s="65"/>
      <c r="G8637" s="129"/>
    </row>
    <row r="8638" spans="1:7">
      <c r="A8638" s="65"/>
      <c r="B8638" s="65"/>
      <c r="C8638" s="65"/>
      <c r="D8638" s="65"/>
      <c r="E8638" s="65"/>
      <c r="F8638" s="65"/>
      <c r="G8638" s="129"/>
    </row>
    <row r="8639" spans="1:7">
      <c r="A8639" s="65"/>
      <c r="B8639" s="65"/>
      <c r="C8639" s="65"/>
      <c r="D8639" s="65"/>
      <c r="E8639" s="65"/>
      <c r="F8639" s="65"/>
      <c r="G8639" s="129"/>
    </row>
    <row r="8640" spans="1:7">
      <c r="A8640" s="65"/>
      <c r="B8640" s="65"/>
      <c r="C8640" s="65"/>
      <c r="D8640" s="65"/>
      <c r="E8640" s="65"/>
      <c r="F8640" s="65"/>
      <c r="G8640" s="129"/>
    </row>
    <row r="8641" spans="1:7">
      <c r="A8641" s="65"/>
      <c r="B8641" s="65"/>
      <c r="C8641" s="65"/>
      <c r="D8641" s="65"/>
      <c r="E8641" s="65"/>
      <c r="F8641" s="65"/>
      <c r="G8641" s="129"/>
    </row>
    <row r="8642" spans="1:7">
      <c r="A8642" s="65"/>
      <c r="B8642" s="65"/>
      <c r="C8642" s="65"/>
      <c r="D8642" s="65"/>
      <c r="E8642" s="65"/>
      <c r="F8642" s="65"/>
      <c r="G8642" s="129"/>
    </row>
    <row r="8643" spans="1:7">
      <c r="A8643" s="65"/>
      <c r="B8643" s="65"/>
      <c r="C8643" s="65"/>
      <c r="D8643" s="65"/>
      <c r="E8643" s="65"/>
      <c r="F8643" s="65"/>
      <c r="G8643" s="129"/>
    </row>
    <row r="8644" spans="1:7">
      <c r="A8644" s="65"/>
      <c r="B8644" s="65"/>
      <c r="C8644" s="65"/>
      <c r="D8644" s="65"/>
      <c r="E8644" s="65"/>
      <c r="F8644" s="65"/>
      <c r="G8644" s="129"/>
    </row>
    <row r="8645" spans="1:7">
      <c r="A8645" s="65"/>
      <c r="B8645" s="65"/>
      <c r="C8645" s="65"/>
      <c r="D8645" s="65"/>
      <c r="E8645" s="65"/>
      <c r="F8645" s="65"/>
      <c r="G8645" s="129"/>
    </row>
    <row r="8646" spans="1:7">
      <c r="A8646" s="65"/>
      <c r="B8646" s="65"/>
      <c r="C8646" s="65"/>
      <c r="D8646" s="65"/>
      <c r="E8646" s="65"/>
      <c r="F8646" s="65"/>
      <c r="G8646" s="129"/>
    </row>
    <row r="8647" spans="1:7">
      <c r="A8647" s="65"/>
      <c r="B8647" s="65"/>
      <c r="C8647" s="65"/>
      <c r="D8647" s="65"/>
      <c r="E8647" s="65"/>
      <c r="F8647" s="65"/>
      <c r="G8647" s="129"/>
    </row>
    <row r="8648" spans="1:7">
      <c r="A8648" s="65"/>
      <c r="B8648" s="65"/>
      <c r="C8648" s="65"/>
      <c r="D8648" s="65"/>
      <c r="E8648" s="65"/>
      <c r="F8648" s="65"/>
      <c r="G8648" s="129"/>
    </row>
    <row r="8649" spans="1:7">
      <c r="A8649" s="65"/>
      <c r="B8649" s="65"/>
      <c r="C8649" s="65"/>
      <c r="D8649" s="65"/>
      <c r="E8649" s="65"/>
      <c r="F8649" s="65"/>
      <c r="G8649" s="129"/>
    </row>
    <row r="8650" spans="1:7">
      <c r="A8650" s="65"/>
      <c r="B8650" s="65"/>
      <c r="C8650" s="65"/>
      <c r="D8650" s="65"/>
      <c r="E8650" s="65"/>
      <c r="F8650" s="65"/>
      <c r="G8650" s="129"/>
    </row>
    <row r="8651" spans="1:7">
      <c r="A8651" s="65"/>
      <c r="B8651" s="65"/>
      <c r="C8651" s="65"/>
      <c r="D8651" s="65"/>
      <c r="E8651" s="65"/>
      <c r="F8651" s="65"/>
      <c r="G8651" s="129"/>
    </row>
    <row r="8652" spans="1:7">
      <c r="A8652" s="65"/>
      <c r="B8652" s="65"/>
      <c r="C8652" s="65"/>
      <c r="D8652" s="65"/>
      <c r="E8652" s="65"/>
      <c r="F8652" s="65"/>
      <c r="G8652" s="129"/>
    </row>
    <row r="8653" spans="1:7">
      <c r="A8653" s="65"/>
      <c r="B8653" s="65"/>
      <c r="C8653" s="65"/>
      <c r="D8653" s="65"/>
      <c r="E8653" s="65"/>
      <c r="F8653" s="65"/>
      <c r="G8653" s="129"/>
    </row>
    <row r="8654" spans="1:7">
      <c r="A8654" s="65"/>
      <c r="B8654" s="65"/>
      <c r="C8654" s="65"/>
      <c r="D8654" s="65"/>
      <c r="E8654" s="65"/>
      <c r="F8654" s="65"/>
      <c r="G8654" s="129"/>
    </row>
    <row r="8655" spans="1:7">
      <c r="A8655" s="65"/>
      <c r="B8655" s="65"/>
      <c r="C8655" s="65"/>
      <c r="D8655" s="65"/>
      <c r="E8655" s="65"/>
      <c r="F8655" s="65"/>
      <c r="G8655" s="129"/>
    </row>
    <row r="8656" spans="1:7">
      <c r="A8656" s="65"/>
      <c r="B8656" s="65"/>
      <c r="C8656" s="65"/>
      <c r="D8656" s="65"/>
      <c r="E8656" s="65"/>
      <c r="F8656" s="65"/>
      <c r="G8656" s="129"/>
    </row>
    <row r="8657" spans="1:7">
      <c r="A8657" s="65"/>
      <c r="B8657" s="65"/>
      <c r="C8657" s="65"/>
      <c r="D8657" s="65"/>
      <c r="E8657" s="65"/>
      <c r="F8657" s="65"/>
      <c r="G8657" s="129"/>
    </row>
    <row r="8658" spans="1:7">
      <c r="A8658" s="65"/>
      <c r="B8658" s="65"/>
      <c r="C8658" s="65"/>
      <c r="D8658" s="65"/>
      <c r="E8658" s="65"/>
      <c r="F8658" s="65"/>
      <c r="G8658" s="129"/>
    </row>
    <row r="8659" spans="1:7">
      <c r="A8659" s="65"/>
      <c r="B8659" s="65"/>
      <c r="C8659" s="65"/>
      <c r="D8659" s="65"/>
      <c r="E8659" s="65"/>
      <c r="F8659" s="65"/>
      <c r="G8659" s="129"/>
    </row>
    <row r="8660" spans="1:7">
      <c r="A8660" s="65"/>
      <c r="B8660" s="65"/>
      <c r="C8660" s="65"/>
      <c r="D8660" s="65"/>
      <c r="E8660" s="65"/>
      <c r="F8660" s="65"/>
      <c r="G8660" s="129"/>
    </row>
    <row r="8661" spans="1:7">
      <c r="A8661" s="65"/>
      <c r="B8661" s="65"/>
      <c r="C8661" s="65"/>
      <c r="D8661" s="65"/>
      <c r="E8661" s="65"/>
      <c r="F8661" s="65"/>
      <c r="G8661" s="129"/>
    </row>
    <row r="8662" spans="1:7">
      <c r="A8662" s="65"/>
      <c r="B8662" s="65"/>
      <c r="C8662" s="65"/>
      <c r="D8662" s="65"/>
      <c r="E8662" s="65"/>
      <c r="F8662" s="65"/>
      <c r="G8662" s="129"/>
    </row>
    <row r="8663" spans="1:7">
      <c r="A8663" s="65"/>
      <c r="B8663" s="65"/>
      <c r="C8663" s="65"/>
      <c r="D8663" s="65"/>
      <c r="E8663" s="65"/>
      <c r="F8663" s="65"/>
      <c r="G8663" s="129"/>
    </row>
    <row r="8664" spans="1:7">
      <c r="A8664" s="65"/>
      <c r="B8664" s="65"/>
      <c r="C8664" s="65"/>
      <c r="D8664" s="65"/>
      <c r="E8664" s="65"/>
      <c r="F8664" s="65"/>
      <c r="G8664" s="129"/>
    </row>
    <row r="8665" spans="1:7">
      <c r="A8665" s="65"/>
      <c r="B8665" s="65"/>
      <c r="C8665" s="65"/>
      <c r="D8665" s="65"/>
      <c r="E8665" s="65"/>
      <c r="F8665" s="65"/>
      <c r="G8665" s="129"/>
    </row>
    <row r="8666" spans="1:7">
      <c r="A8666" s="65"/>
      <c r="B8666" s="65"/>
      <c r="C8666" s="65"/>
      <c r="D8666" s="65"/>
      <c r="E8666" s="65"/>
      <c r="F8666" s="65"/>
      <c r="G8666" s="129"/>
    </row>
    <row r="8667" spans="1:7">
      <c r="A8667" s="65"/>
      <c r="B8667" s="65"/>
      <c r="C8667" s="65"/>
      <c r="D8667" s="65"/>
      <c r="E8667" s="65"/>
      <c r="F8667" s="65"/>
      <c r="G8667" s="129"/>
    </row>
    <row r="8668" spans="1:7">
      <c r="A8668" s="65"/>
      <c r="B8668" s="65"/>
      <c r="C8668" s="65"/>
      <c r="D8668" s="65"/>
      <c r="E8668" s="65"/>
      <c r="F8668" s="65"/>
      <c r="G8668" s="129"/>
    </row>
    <row r="8669" spans="1:7">
      <c r="A8669" s="65"/>
      <c r="B8669" s="65"/>
      <c r="C8669" s="65"/>
      <c r="D8669" s="65"/>
      <c r="E8669" s="65"/>
      <c r="F8669" s="65"/>
      <c r="G8669" s="129"/>
    </row>
    <row r="8670" spans="1:7">
      <c r="A8670" s="65"/>
      <c r="B8670" s="65"/>
      <c r="C8670" s="65"/>
      <c r="D8670" s="65"/>
      <c r="E8670" s="65"/>
      <c r="F8670" s="65"/>
      <c r="G8670" s="129"/>
    </row>
    <row r="8671" spans="1:7">
      <c r="A8671" s="65"/>
      <c r="B8671" s="65"/>
      <c r="C8671" s="65"/>
      <c r="D8671" s="65"/>
      <c r="E8671" s="65"/>
      <c r="F8671" s="65"/>
      <c r="G8671" s="129"/>
    </row>
    <row r="8672" spans="1:7">
      <c r="A8672" s="65"/>
      <c r="B8672" s="65"/>
      <c r="C8672" s="65"/>
      <c r="D8672" s="65"/>
      <c r="E8672" s="65"/>
      <c r="F8672" s="65"/>
      <c r="G8672" s="129"/>
    </row>
    <row r="8673" spans="1:7">
      <c r="A8673" s="65"/>
      <c r="B8673" s="65"/>
      <c r="C8673" s="65"/>
      <c r="D8673" s="65"/>
      <c r="E8673" s="65"/>
      <c r="F8673" s="65"/>
      <c r="G8673" s="129"/>
    </row>
    <row r="8674" spans="1:7">
      <c r="A8674" s="65"/>
      <c r="B8674" s="65"/>
      <c r="C8674" s="65"/>
      <c r="D8674" s="65"/>
      <c r="E8674" s="65"/>
      <c r="F8674" s="65"/>
      <c r="G8674" s="129"/>
    </row>
    <row r="8675" spans="1:7">
      <c r="A8675" s="65"/>
      <c r="B8675" s="65"/>
      <c r="C8675" s="65"/>
      <c r="D8675" s="65"/>
      <c r="E8675" s="65"/>
      <c r="F8675" s="65"/>
      <c r="G8675" s="129"/>
    </row>
    <row r="8676" spans="1:7">
      <c r="A8676" s="65"/>
      <c r="B8676" s="65"/>
      <c r="C8676" s="65"/>
      <c r="D8676" s="65"/>
      <c r="E8676" s="65"/>
      <c r="F8676" s="65"/>
      <c r="G8676" s="129"/>
    </row>
    <row r="8677" spans="1:7">
      <c r="A8677" s="65"/>
      <c r="B8677" s="65"/>
      <c r="C8677" s="65"/>
      <c r="D8677" s="65"/>
      <c r="E8677" s="65"/>
      <c r="F8677" s="65"/>
      <c r="G8677" s="129"/>
    </row>
    <row r="8678" spans="1:7">
      <c r="A8678" s="65"/>
      <c r="B8678" s="65"/>
      <c r="C8678" s="65"/>
      <c r="D8678" s="65"/>
      <c r="E8678" s="65"/>
      <c r="F8678" s="65"/>
      <c r="G8678" s="129"/>
    </row>
    <row r="8679" spans="1:7">
      <c r="A8679" s="65"/>
      <c r="B8679" s="65"/>
      <c r="C8679" s="65"/>
      <c r="D8679" s="65"/>
      <c r="E8679" s="65"/>
      <c r="F8679" s="65"/>
      <c r="G8679" s="129"/>
    </row>
    <row r="8680" spans="1:7">
      <c r="A8680" s="65"/>
      <c r="B8680" s="65"/>
      <c r="C8680" s="65"/>
      <c r="D8680" s="65"/>
      <c r="E8680" s="65"/>
      <c r="F8680" s="65"/>
      <c r="G8680" s="129"/>
    </row>
    <row r="8681" spans="1:7">
      <c r="A8681" s="65"/>
      <c r="B8681" s="65"/>
      <c r="C8681" s="65"/>
      <c r="D8681" s="65"/>
      <c r="E8681" s="65"/>
      <c r="F8681" s="65"/>
      <c r="G8681" s="129"/>
    </row>
    <row r="8682" spans="1:7">
      <c r="A8682" s="65"/>
      <c r="B8682" s="65"/>
      <c r="C8682" s="65"/>
      <c r="D8682" s="65"/>
      <c r="E8682" s="65"/>
      <c r="F8682" s="65"/>
      <c r="G8682" s="129"/>
    </row>
    <row r="8683" spans="1:7">
      <c r="A8683" s="65"/>
      <c r="B8683" s="65"/>
      <c r="C8683" s="65"/>
      <c r="D8683" s="65"/>
      <c r="E8683" s="65"/>
      <c r="F8683" s="65"/>
      <c r="G8683" s="129"/>
    </row>
    <row r="8684" spans="1:7">
      <c r="A8684" s="65"/>
      <c r="B8684" s="65"/>
      <c r="C8684" s="65"/>
      <c r="D8684" s="65"/>
      <c r="E8684" s="65"/>
      <c r="F8684" s="65"/>
      <c r="G8684" s="129"/>
    </row>
    <row r="8685" spans="1:7">
      <c r="A8685" s="65"/>
      <c r="B8685" s="65"/>
      <c r="C8685" s="65"/>
      <c r="D8685" s="65"/>
      <c r="E8685" s="65"/>
      <c r="F8685" s="65"/>
      <c r="G8685" s="129"/>
    </row>
    <row r="8686" spans="1:7">
      <c r="A8686" s="65"/>
      <c r="B8686" s="65"/>
      <c r="C8686" s="65"/>
      <c r="D8686" s="65"/>
      <c r="E8686" s="65"/>
      <c r="F8686" s="65"/>
      <c r="G8686" s="129"/>
    </row>
    <row r="8687" spans="1:7">
      <c r="A8687" s="65"/>
      <c r="B8687" s="65"/>
      <c r="C8687" s="65"/>
      <c r="D8687" s="65"/>
      <c r="E8687" s="65"/>
      <c r="F8687" s="65"/>
      <c r="G8687" s="129"/>
    </row>
    <row r="8688" spans="1:7">
      <c r="A8688" s="65"/>
      <c r="B8688" s="65"/>
      <c r="C8688" s="65"/>
      <c r="D8688" s="65"/>
      <c r="E8688" s="65"/>
      <c r="F8688" s="65"/>
      <c r="G8688" s="129"/>
    </row>
    <row r="8689" spans="1:7">
      <c r="A8689" s="65"/>
      <c r="B8689" s="65"/>
      <c r="C8689" s="65"/>
      <c r="D8689" s="65"/>
      <c r="E8689" s="65"/>
      <c r="F8689" s="65"/>
      <c r="G8689" s="129"/>
    </row>
    <row r="8690" spans="1:7">
      <c r="A8690" s="65"/>
      <c r="B8690" s="65"/>
      <c r="C8690" s="65"/>
      <c r="D8690" s="65"/>
      <c r="E8690" s="65"/>
      <c r="F8690" s="65"/>
      <c r="G8690" s="129"/>
    </row>
    <row r="8691" spans="1:7">
      <c r="A8691" s="65"/>
      <c r="B8691" s="65"/>
      <c r="C8691" s="65"/>
      <c r="D8691" s="65"/>
      <c r="E8691" s="65"/>
      <c r="F8691" s="65"/>
      <c r="G8691" s="129"/>
    </row>
    <row r="8692" spans="1:7">
      <c r="A8692" s="65"/>
      <c r="B8692" s="65"/>
      <c r="C8692" s="65"/>
      <c r="D8692" s="65"/>
      <c r="E8692" s="65"/>
      <c r="F8692" s="65"/>
      <c r="G8692" s="129"/>
    </row>
    <row r="8693" spans="1:7">
      <c r="A8693" s="65"/>
      <c r="B8693" s="65"/>
      <c r="C8693" s="65"/>
      <c r="D8693" s="65"/>
      <c r="E8693" s="65"/>
      <c r="F8693" s="65"/>
      <c r="G8693" s="129"/>
    </row>
    <row r="8694" spans="1:7">
      <c r="A8694" s="65"/>
      <c r="B8694" s="65"/>
      <c r="C8694" s="65"/>
      <c r="D8694" s="65"/>
      <c r="E8694" s="65"/>
      <c r="F8694" s="65"/>
      <c r="G8694" s="129"/>
    </row>
    <row r="8695" spans="1:7">
      <c r="A8695" s="65"/>
      <c r="B8695" s="65"/>
      <c r="C8695" s="65"/>
      <c r="D8695" s="65"/>
      <c r="E8695" s="65"/>
      <c r="F8695" s="65"/>
      <c r="G8695" s="129"/>
    </row>
    <row r="8696" spans="1:7">
      <c r="A8696" s="65"/>
      <c r="B8696" s="65"/>
      <c r="C8696" s="65"/>
      <c r="D8696" s="65"/>
      <c r="E8696" s="65"/>
      <c r="F8696" s="65"/>
      <c r="G8696" s="129"/>
    </row>
    <row r="8697" spans="1:7">
      <c r="A8697" s="65"/>
      <c r="B8697" s="65"/>
      <c r="C8697" s="65"/>
      <c r="D8697" s="65"/>
      <c r="E8697" s="65"/>
      <c r="F8697" s="65"/>
      <c r="G8697" s="129"/>
    </row>
    <row r="8698" spans="1:7">
      <c r="A8698" s="65"/>
      <c r="B8698" s="65"/>
      <c r="C8698" s="65"/>
      <c r="D8698" s="65"/>
      <c r="E8698" s="65"/>
      <c r="F8698" s="65"/>
      <c r="G8698" s="129"/>
    </row>
    <row r="8699" spans="1:7">
      <c r="A8699" s="65"/>
      <c r="B8699" s="65"/>
      <c r="C8699" s="65"/>
      <c r="D8699" s="65"/>
      <c r="E8699" s="65"/>
      <c r="F8699" s="65"/>
      <c r="G8699" s="129"/>
    </row>
    <row r="8700" spans="1:7">
      <c r="A8700" s="65"/>
      <c r="B8700" s="65"/>
      <c r="C8700" s="65"/>
      <c r="D8700" s="65"/>
      <c r="E8700" s="65"/>
      <c r="F8700" s="65"/>
      <c r="G8700" s="129"/>
    </row>
    <row r="8701" spans="1:7">
      <c r="A8701" s="65"/>
      <c r="B8701" s="65"/>
      <c r="C8701" s="65"/>
      <c r="D8701" s="65"/>
      <c r="E8701" s="65"/>
      <c r="F8701" s="65"/>
      <c r="G8701" s="129"/>
    </row>
    <row r="8702" spans="1:7">
      <c r="A8702" s="65"/>
      <c r="B8702" s="65"/>
      <c r="C8702" s="65"/>
      <c r="D8702" s="65"/>
      <c r="E8702" s="65"/>
      <c r="F8702" s="65"/>
      <c r="G8702" s="129"/>
    </row>
    <row r="8703" spans="1:7">
      <c r="A8703" s="65"/>
      <c r="B8703" s="65"/>
      <c r="C8703" s="65"/>
      <c r="D8703" s="65"/>
      <c r="E8703" s="65"/>
      <c r="F8703" s="65"/>
      <c r="G8703" s="129"/>
    </row>
    <row r="8704" spans="1:7">
      <c r="A8704" s="65"/>
      <c r="B8704" s="65"/>
      <c r="C8704" s="65"/>
      <c r="D8704" s="65"/>
      <c r="E8704" s="65"/>
      <c r="F8704" s="65"/>
      <c r="G8704" s="129"/>
    </row>
    <row r="8705" spans="1:7">
      <c r="A8705" s="65"/>
      <c r="B8705" s="65"/>
      <c r="C8705" s="65"/>
      <c r="D8705" s="65"/>
      <c r="E8705" s="65"/>
      <c r="F8705" s="65"/>
      <c r="G8705" s="129"/>
    </row>
    <row r="8706" spans="1:7">
      <c r="A8706" s="65"/>
      <c r="B8706" s="65"/>
      <c r="C8706" s="65"/>
      <c r="D8706" s="65"/>
      <c r="E8706" s="65"/>
      <c r="F8706" s="65"/>
      <c r="G8706" s="129"/>
    </row>
    <row r="8707" spans="1:7">
      <c r="A8707" s="65"/>
      <c r="B8707" s="65"/>
      <c r="C8707" s="65"/>
      <c r="D8707" s="65"/>
      <c r="E8707" s="65"/>
      <c r="F8707" s="65"/>
      <c r="G8707" s="129"/>
    </row>
    <row r="8708" spans="1:7">
      <c r="A8708" s="65"/>
      <c r="B8708" s="65"/>
      <c r="C8708" s="65"/>
      <c r="D8708" s="65"/>
      <c r="E8708" s="65"/>
      <c r="F8708" s="65"/>
      <c r="G8708" s="129"/>
    </row>
    <row r="8709" spans="1:7">
      <c r="A8709" s="65"/>
      <c r="B8709" s="65"/>
      <c r="C8709" s="65"/>
      <c r="D8709" s="65"/>
      <c r="E8709" s="65"/>
      <c r="F8709" s="65"/>
      <c r="G8709" s="129"/>
    </row>
    <row r="8710" spans="1:7">
      <c r="A8710" s="65"/>
      <c r="B8710" s="65"/>
      <c r="C8710" s="65"/>
      <c r="D8710" s="65"/>
      <c r="E8710" s="65"/>
      <c r="F8710" s="65"/>
      <c r="G8710" s="129"/>
    </row>
    <row r="8711" spans="1:7">
      <c r="A8711" s="65"/>
      <c r="B8711" s="65"/>
      <c r="C8711" s="65"/>
      <c r="D8711" s="65"/>
      <c r="E8711" s="65"/>
      <c r="F8711" s="65"/>
      <c r="G8711" s="129"/>
    </row>
    <row r="8712" spans="1:7">
      <c r="A8712" s="65"/>
      <c r="B8712" s="65"/>
      <c r="C8712" s="65"/>
      <c r="D8712" s="65"/>
      <c r="E8712" s="65"/>
      <c r="F8712" s="65"/>
      <c r="G8712" s="129"/>
    </row>
    <row r="8713" spans="1:7">
      <c r="A8713" s="65"/>
      <c r="B8713" s="65"/>
      <c r="C8713" s="65"/>
      <c r="D8713" s="65"/>
      <c r="E8713" s="65"/>
      <c r="F8713" s="65"/>
      <c r="G8713" s="129"/>
    </row>
    <row r="8714" spans="1:7">
      <c r="A8714" s="65"/>
      <c r="B8714" s="65"/>
      <c r="C8714" s="65"/>
      <c r="D8714" s="65"/>
      <c r="E8714" s="65"/>
      <c r="F8714" s="65"/>
      <c r="G8714" s="129"/>
    </row>
    <row r="8715" spans="1:7">
      <c r="A8715" s="65"/>
      <c r="B8715" s="65"/>
      <c r="C8715" s="65"/>
      <c r="D8715" s="65"/>
      <c r="E8715" s="65"/>
      <c r="F8715" s="65"/>
      <c r="G8715" s="129"/>
    </row>
    <row r="8716" spans="1:7">
      <c r="A8716" s="65"/>
      <c r="B8716" s="65"/>
      <c r="C8716" s="65"/>
      <c r="D8716" s="65"/>
      <c r="E8716" s="65"/>
      <c r="F8716" s="65"/>
      <c r="G8716" s="129"/>
    </row>
    <row r="8717" spans="1:7">
      <c r="A8717" s="65"/>
      <c r="B8717" s="65"/>
      <c r="C8717" s="65"/>
      <c r="D8717" s="65"/>
      <c r="E8717" s="65"/>
      <c r="F8717" s="65"/>
      <c r="G8717" s="129"/>
    </row>
    <row r="8718" spans="1:7">
      <c r="A8718" s="65"/>
      <c r="B8718" s="65"/>
      <c r="C8718" s="65"/>
      <c r="D8718" s="65"/>
      <c r="E8718" s="65"/>
      <c r="F8718" s="65"/>
      <c r="G8718" s="129"/>
    </row>
    <row r="8719" spans="1:7">
      <c r="A8719" s="65"/>
      <c r="B8719" s="65"/>
      <c r="C8719" s="65"/>
      <c r="D8719" s="65"/>
      <c r="E8719" s="65"/>
      <c r="F8719" s="65"/>
      <c r="G8719" s="129"/>
    </row>
    <row r="8720" spans="1:7">
      <c r="A8720" s="65"/>
      <c r="B8720" s="65"/>
      <c r="C8720" s="65"/>
      <c r="D8720" s="65"/>
      <c r="E8720" s="65"/>
      <c r="F8720" s="65"/>
      <c r="G8720" s="129"/>
    </row>
    <row r="8721" spans="1:7">
      <c r="A8721" s="65"/>
      <c r="B8721" s="65"/>
      <c r="C8721" s="65"/>
      <c r="D8721" s="65"/>
      <c r="E8721" s="65"/>
      <c r="F8721" s="65"/>
      <c r="G8721" s="129"/>
    </row>
    <row r="8722" spans="1:7">
      <c r="A8722" s="65"/>
      <c r="B8722" s="65"/>
      <c r="C8722" s="65"/>
      <c r="D8722" s="65"/>
      <c r="E8722" s="65"/>
      <c r="F8722" s="65"/>
      <c r="G8722" s="129"/>
    </row>
    <row r="8723" spans="1:7">
      <c r="A8723" s="65"/>
      <c r="B8723" s="65"/>
      <c r="C8723" s="65"/>
      <c r="D8723" s="65"/>
      <c r="E8723" s="65"/>
      <c r="F8723" s="65"/>
      <c r="G8723" s="129"/>
    </row>
    <row r="8724" spans="1:7">
      <c r="A8724" s="65"/>
      <c r="B8724" s="65"/>
      <c r="C8724" s="65"/>
      <c r="D8724" s="65"/>
      <c r="E8724" s="65"/>
      <c r="F8724" s="65"/>
      <c r="G8724" s="129"/>
    </row>
    <row r="8725" spans="1:7">
      <c r="A8725" s="65"/>
      <c r="B8725" s="65"/>
      <c r="C8725" s="65"/>
      <c r="D8725" s="65"/>
      <c r="E8725" s="65"/>
      <c r="F8725" s="65"/>
      <c r="G8725" s="129"/>
    </row>
    <row r="8726" spans="1:7">
      <c r="A8726" s="65"/>
      <c r="B8726" s="65"/>
      <c r="C8726" s="65"/>
      <c r="D8726" s="65"/>
      <c r="E8726" s="65"/>
      <c r="F8726" s="65"/>
      <c r="G8726" s="129"/>
    </row>
    <row r="8727" spans="1:7">
      <c r="A8727" s="65"/>
      <c r="B8727" s="65"/>
      <c r="C8727" s="65"/>
      <c r="D8727" s="65"/>
      <c r="E8727" s="65"/>
      <c r="F8727" s="65"/>
      <c r="G8727" s="129"/>
    </row>
    <row r="8728" spans="1:7">
      <c r="A8728" s="65"/>
      <c r="B8728" s="65"/>
      <c r="C8728" s="65"/>
      <c r="D8728" s="65"/>
      <c r="E8728" s="65"/>
      <c r="F8728" s="65"/>
      <c r="G8728" s="129"/>
    </row>
    <row r="8729" spans="1:7">
      <c r="A8729" s="65"/>
      <c r="B8729" s="65"/>
      <c r="C8729" s="65"/>
      <c r="D8729" s="65"/>
      <c r="E8729" s="65"/>
      <c r="F8729" s="65"/>
      <c r="G8729" s="129"/>
    </row>
    <row r="8730" spans="1:7">
      <c r="A8730" s="65"/>
      <c r="B8730" s="65"/>
      <c r="C8730" s="65"/>
      <c r="D8730" s="65"/>
      <c r="E8730" s="65"/>
      <c r="F8730" s="65"/>
      <c r="G8730" s="129"/>
    </row>
    <row r="8731" spans="1:7">
      <c r="A8731" s="65"/>
      <c r="B8731" s="65"/>
      <c r="C8731" s="65"/>
      <c r="D8731" s="65"/>
      <c r="E8731" s="65"/>
      <c r="F8731" s="65"/>
      <c r="G8731" s="129"/>
    </row>
    <row r="8732" spans="1:7">
      <c r="A8732" s="65"/>
      <c r="B8732" s="65"/>
      <c r="C8732" s="65"/>
      <c r="D8732" s="65"/>
      <c r="E8732" s="65"/>
      <c r="F8732" s="65"/>
      <c r="G8732" s="129"/>
    </row>
    <row r="8733" spans="1:7">
      <c r="A8733" s="65"/>
      <c r="B8733" s="65"/>
      <c r="C8733" s="65"/>
      <c r="D8733" s="65"/>
      <c r="E8733" s="65"/>
      <c r="F8733" s="65"/>
      <c r="G8733" s="129"/>
    </row>
    <row r="8734" spans="1:7">
      <c r="A8734" s="65"/>
      <c r="B8734" s="65"/>
      <c r="C8734" s="65"/>
      <c r="D8734" s="65"/>
      <c r="E8734" s="65"/>
      <c r="F8734" s="65"/>
      <c r="G8734" s="129"/>
    </row>
    <row r="8735" spans="1:7">
      <c r="A8735" s="65"/>
      <c r="B8735" s="65"/>
      <c r="C8735" s="65"/>
      <c r="D8735" s="65"/>
      <c r="E8735" s="65"/>
      <c r="F8735" s="65"/>
      <c r="G8735" s="129"/>
    </row>
    <row r="8736" spans="1:7">
      <c r="A8736" s="65"/>
      <c r="B8736" s="65"/>
      <c r="C8736" s="65"/>
      <c r="D8736" s="65"/>
      <c r="E8736" s="65"/>
      <c r="F8736" s="65"/>
      <c r="G8736" s="129"/>
    </row>
    <row r="8737" spans="1:7">
      <c r="A8737" s="65"/>
      <c r="B8737" s="65"/>
      <c r="C8737" s="65"/>
      <c r="D8737" s="65"/>
      <c r="E8737" s="65"/>
      <c r="F8737" s="65"/>
      <c r="G8737" s="129"/>
    </row>
    <row r="8738" spans="1:7">
      <c r="A8738" s="65"/>
      <c r="B8738" s="65"/>
      <c r="C8738" s="65"/>
      <c r="D8738" s="65"/>
      <c r="E8738" s="65"/>
      <c r="F8738" s="65"/>
      <c r="G8738" s="129"/>
    </row>
    <row r="8739" spans="1:7">
      <c r="A8739" s="65"/>
      <c r="B8739" s="65"/>
      <c r="C8739" s="65"/>
      <c r="D8739" s="65"/>
      <c r="E8739" s="65"/>
      <c r="F8739" s="65"/>
      <c r="G8739" s="129"/>
    </row>
    <row r="8740" spans="1:7">
      <c r="A8740" s="65"/>
      <c r="B8740" s="65"/>
      <c r="C8740" s="65"/>
      <c r="D8740" s="65"/>
      <c r="E8740" s="65"/>
      <c r="F8740" s="65"/>
      <c r="G8740" s="129"/>
    </row>
    <row r="8741" spans="1:7">
      <c r="A8741" s="65"/>
      <c r="B8741" s="65"/>
      <c r="C8741" s="65"/>
      <c r="D8741" s="65"/>
      <c r="E8741" s="65"/>
      <c r="F8741" s="65"/>
      <c r="G8741" s="129"/>
    </row>
    <row r="8742" spans="1:7">
      <c r="A8742" s="65"/>
      <c r="B8742" s="65"/>
      <c r="C8742" s="65"/>
      <c r="D8742" s="65"/>
      <c r="E8742" s="65"/>
      <c r="F8742" s="65"/>
      <c r="G8742" s="129"/>
    </row>
    <row r="8743" spans="1:7">
      <c r="A8743" s="65"/>
      <c r="B8743" s="65"/>
      <c r="C8743" s="65"/>
      <c r="D8743" s="65"/>
      <c r="E8743" s="65"/>
      <c r="F8743" s="65"/>
      <c r="G8743" s="129"/>
    </row>
    <row r="8744" spans="1:7">
      <c r="A8744" s="65"/>
      <c r="B8744" s="65"/>
      <c r="C8744" s="65"/>
      <c r="D8744" s="65"/>
      <c r="E8744" s="65"/>
      <c r="F8744" s="65"/>
      <c r="G8744" s="129"/>
    </row>
    <row r="8745" spans="1:7">
      <c r="A8745" s="65"/>
      <c r="B8745" s="65"/>
      <c r="C8745" s="65"/>
      <c r="D8745" s="65"/>
      <c r="E8745" s="65"/>
      <c r="F8745" s="65"/>
      <c r="G8745" s="129"/>
    </row>
    <row r="8746" spans="1:7">
      <c r="A8746" s="65"/>
      <c r="B8746" s="65"/>
      <c r="C8746" s="65"/>
      <c r="D8746" s="65"/>
      <c r="E8746" s="65"/>
      <c r="F8746" s="65"/>
      <c r="G8746" s="129"/>
    </row>
    <row r="8747" spans="1:7">
      <c r="A8747" s="65"/>
      <c r="B8747" s="65"/>
      <c r="C8747" s="65"/>
      <c r="D8747" s="65"/>
      <c r="E8747" s="65"/>
      <c r="F8747" s="65"/>
      <c r="G8747" s="129"/>
    </row>
    <row r="8748" spans="1:7">
      <c r="A8748" s="65"/>
      <c r="B8748" s="65"/>
      <c r="C8748" s="65"/>
      <c r="D8748" s="65"/>
      <c r="E8748" s="65"/>
      <c r="F8748" s="65"/>
      <c r="G8748" s="129"/>
    </row>
    <row r="8749" spans="1:7">
      <c r="A8749" s="65"/>
      <c r="B8749" s="65"/>
      <c r="C8749" s="65"/>
      <c r="D8749" s="65"/>
      <c r="E8749" s="65"/>
      <c r="F8749" s="65"/>
      <c r="G8749" s="129"/>
    </row>
    <row r="8750" spans="1:7">
      <c r="A8750" s="65"/>
      <c r="B8750" s="65"/>
      <c r="C8750" s="65"/>
      <c r="D8750" s="65"/>
      <c r="E8750" s="65"/>
      <c r="F8750" s="65"/>
      <c r="G8750" s="129"/>
    </row>
    <row r="8751" spans="1:7">
      <c r="A8751" s="65"/>
      <c r="B8751" s="65"/>
      <c r="C8751" s="65"/>
      <c r="D8751" s="65"/>
      <c r="E8751" s="65"/>
      <c r="F8751" s="65"/>
      <c r="G8751" s="129"/>
    </row>
    <row r="8752" spans="1:7">
      <c r="A8752" s="65"/>
      <c r="B8752" s="65"/>
      <c r="C8752" s="65"/>
      <c r="D8752" s="65"/>
      <c r="E8752" s="65"/>
      <c r="F8752" s="65"/>
      <c r="G8752" s="129"/>
    </row>
    <row r="8753" spans="1:7">
      <c r="A8753" s="65"/>
      <c r="B8753" s="65"/>
      <c r="C8753" s="65"/>
      <c r="D8753" s="65"/>
      <c r="E8753" s="65"/>
      <c r="F8753" s="65"/>
      <c r="G8753" s="129"/>
    </row>
    <row r="8754" spans="1:7">
      <c r="A8754" s="65"/>
      <c r="B8754" s="65"/>
      <c r="C8754" s="65"/>
      <c r="D8754" s="65"/>
      <c r="E8754" s="65"/>
      <c r="F8754" s="65"/>
      <c r="G8754" s="129"/>
    </row>
    <row r="8755" spans="1:7">
      <c r="A8755" s="65"/>
      <c r="B8755" s="65"/>
      <c r="C8755" s="65"/>
      <c r="D8755" s="65"/>
      <c r="E8755" s="65"/>
      <c r="F8755" s="65"/>
      <c r="G8755" s="129"/>
    </row>
    <row r="8756" spans="1:7">
      <c r="A8756" s="65"/>
      <c r="B8756" s="65"/>
      <c r="C8756" s="65"/>
      <c r="D8756" s="65"/>
      <c r="E8756" s="65"/>
      <c r="F8756" s="65"/>
      <c r="G8756" s="129"/>
    </row>
    <row r="8757" spans="1:7">
      <c r="A8757" s="65"/>
      <c r="B8757" s="65"/>
      <c r="C8757" s="65"/>
      <c r="D8757" s="65"/>
      <c r="E8757" s="65"/>
      <c r="F8757" s="65"/>
      <c r="G8757" s="129"/>
    </row>
    <row r="8758" spans="1:7">
      <c r="A8758" s="65"/>
      <c r="B8758" s="65"/>
      <c r="C8758" s="65"/>
      <c r="D8758" s="65"/>
      <c r="E8758" s="65"/>
      <c r="F8758" s="65"/>
      <c r="G8758" s="129"/>
    </row>
    <row r="8759" spans="1:7">
      <c r="A8759" s="65"/>
      <c r="B8759" s="65"/>
      <c r="C8759" s="65"/>
      <c r="D8759" s="65"/>
      <c r="E8759" s="65"/>
      <c r="F8759" s="65"/>
      <c r="G8759" s="129"/>
    </row>
    <row r="8760" spans="1:7">
      <c r="A8760" s="65"/>
      <c r="B8760" s="65"/>
      <c r="C8760" s="65"/>
      <c r="D8760" s="65"/>
      <c r="E8760" s="65"/>
      <c r="F8760" s="65"/>
      <c r="G8760" s="129"/>
    </row>
    <row r="8761" spans="1:7">
      <c r="A8761" s="65"/>
      <c r="B8761" s="65"/>
      <c r="C8761" s="65"/>
      <c r="D8761" s="65"/>
      <c r="E8761" s="65"/>
      <c r="F8761" s="65"/>
      <c r="G8761" s="129"/>
    </row>
    <row r="8762" spans="1:7">
      <c r="A8762" s="65"/>
      <c r="B8762" s="65"/>
      <c r="C8762" s="65"/>
      <c r="D8762" s="65"/>
      <c r="E8762" s="65"/>
      <c r="F8762" s="65"/>
      <c r="G8762" s="129"/>
    </row>
    <row r="8763" spans="1:7">
      <c r="A8763" s="65"/>
      <c r="B8763" s="65"/>
      <c r="C8763" s="65"/>
      <c r="D8763" s="65"/>
      <c r="E8763" s="65"/>
      <c r="F8763" s="65"/>
      <c r="G8763" s="129"/>
    </row>
    <row r="8764" spans="1:7">
      <c r="A8764" s="65"/>
      <c r="B8764" s="65"/>
      <c r="C8764" s="65"/>
      <c r="D8764" s="65"/>
      <c r="E8764" s="65"/>
      <c r="F8764" s="65"/>
      <c r="G8764" s="129"/>
    </row>
    <row r="8765" spans="1:7">
      <c r="A8765" s="65"/>
      <c r="B8765" s="65"/>
      <c r="C8765" s="65"/>
      <c r="D8765" s="65"/>
      <c r="E8765" s="65"/>
      <c r="F8765" s="65"/>
      <c r="G8765" s="129"/>
    </row>
    <row r="8766" spans="1:7">
      <c r="A8766" s="65"/>
      <c r="B8766" s="65"/>
      <c r="C8766" s="65"/>
      <c r="D8766" s="65"/>
      <c r="E8766" s="65"/>
      <c r="F8766" s="65"/>
      <c r="G8766" s="129"/>
    </row>
    <row r="8767" spans="1:7">
      <c r="A8767" s="65"/>
      <c r="B8767" s="65"/>
      <c r="C8767" s="65"/>
      <c r="D8767" s="65"/>
      <c r="E8767" s="65"/>
      <c r="F8767" s="65"/>
      <c r="G8767" s="129"/>
    </row>
    <row r="8768" spans="1:7">
      <c r="A8768" s="65"/>
      <c r="B8768" s="65"/>
      <c r="C8768" s="65"/>
      <c r="D8768" s="65"/>
      <c r="E8768" s="65"/>
      <c r="F8768" s="65"/>
      <c r="G8768" s="129"/>
    </row>
    <row r="8769" spans="1:7">
      <c r="A8769" s="65"/>
      <c r="B8769" s="65"/>
      <c r="C8769" s="65"/>
      <c r="D8769" s="65"/>
      <c r="E8769" s="65"/>
      <c r="F8769" s="65"/>
      <c r="G8769" s="129"/>
    </row>
    <row r="8770" spans="1:7">
      <c r="A8770" s="65"/>
      <c r="B8770" s="65"/>
      <c r="C8770" s="65"/>
      <c r="D8770" s="65"/>
      <c r="E8770" s="65"/>
      <c r="F8770" s="65"/>
      <c r="G8770" s="129"/>
    </row>
    <row r="8771" spans="1:7">
      <c r="A8771" s="65"/>
      <c r="B8771" s="65"/>
      <c r="C8771" s="65"/>
      <c r="D8771" s="65"/>
      <c r="E8771" s="65"/>
      <c r="F8771" s="65"/>
      <c r="G8771" s="129"/>
    </row>
    <row r="8772" spans="1:7">
      <c r="A8772" s="65"/>
      <c r="B8772" s="65"/>
      <c r="C8772" s="65"/>
      <c r="D8772" s="65"/>
      <c r="E8772" s="65"/>
      <c r="F8772" s="65"/>
      <c r="G8772" s="129"/>
    </row>
    <row r="8773" spans="1:7">
      <c r="A8773" s="65"/>
      <c r="B8773" s="65"/>
      <c r="C8773" s="65"/>
      <c r="D8773" s="65"/>
      <c r="E8773" s="65"/>
      <c r="F8773" s="65"/>
      <c r="G8773" s="129"/>
    </row>
    <row r="8774" spans="1:7">
      <c r="A8774" s="65"/>
      <c r="B8774" s="65"/>
      <c r="C8774" s="65"/>
      <c r="D8774" s="65"/>
      <c r="E8774" s="65"/>
      <c r="F8774" s="65"/>
      <c r="G8774" s="129"/>
    </row>
    <row r="8775" spans="1:7">
      <c r="A8775" s="65"/>
      <c r="B8775" s="65"/>
      <c r="C8775" s="65"/>
      <c r="D8775" s="65"/>
      <c r="E8775" s="65"/>
      <c r="F8775" s="65"/>
      <c r="G8775" s="129"/>
    </row>
    <row r="8776" spans="1:7">
      <c r="A8776" s="65"/>
      <c r="B8776" s="65"/>
      <c r="C8776" s="65"/>
      <c r="D8776" s="65"/>
      <c r="E8776" s="65"/>
      <c r="F8776" s="65"/>
      <c r="G8776" s="129"/>
    </row>
    <row r="8777" spans="1:7">
      <c r="A8777" s="65"/>
      <c r="B8777" s="65"/>
      <c r="C8777" s="65"/>
      <c r="D8777" s="65"/>
      <c r="E8777" s="65"/>
      <c r="F8777" s="65"/>
      <c r="G8777" s="129"/>
    </row>
    <row r="8778" spans="1:7">
      <c r="A8778" s="65"/>
      <c r="B8778" s="65"/>
      <c r="C8778" s="65"/>
      <c r="D8778" s="65"/>
      <c r="E8778" s="65"/>
      <c r="F8778" s="65"/>
      <c r="G8778" s="129"/>
    </row>
    <row r="8779" spans="1:7">
      <c r="A8779" s="65"/>
      <c r="B8779" s="65"/>
      <c r="C8779" s="65"/>
      <c r="D8779" s="65"/>
      <c r="E8779" s="65"/>
      <c r="F8779" s="65"/>
      <c r="G8779" s="129"/>
    </row>
    <row r="8780" spans="1:7">
      <c r="A8780" s="65"/>
      <c r="B8780" s="65"/>
      <c r="C8780" s="65"/>
      <c r="D8780" s="65"/>
      <c r="E8780" s="65"/>
      <c r="F8780" s="65"/>
      <c r="G8780" s="129"/>
    </row>
    <row r="8781" spans="1:7">
      <c r="A8781" s="65"/>
      <c r="B8781" s="65"/>
      <c r="C8781" s="65"/>
      <c r="D8781" s="65"/>
      <c r="E8781" s="65"/>
      <c r="F8781" s="65"/>
      <c r="G8781" s="129"/>
    </row>
    <row r="8782" spans="1:7">
      <c r="A8782" s="65"/>
      <c r="B8782" s="65"/>
      <c r="C8782" s="65"/>
      <c r="D8782" s="65"/>
      <c r="E8782" s="65"/>
      <c r="F8782" s="65"/>
      <c r="G8782" s="129"/>
    </row>
    <row r="8783" spans="1:7">
      <c r="A8783" s="65"/>
      <c r="B8783" s="65"/>
      <c r="C8783" s="65"/>
      <c r="D8783" s="65"/>
      <c r="E8783" s="65"/>
      <c r="F8783" s="65"/>
      <c r="G8783" s="129"/>
    </row>
    <row r="8784" spans="1:7">
      <c r="A8784" s="65"/>
      <c r="B8784" s="65"/>
      <c r="C8784" s="65"/>
      <c r="D8784" s="65"/>
      <c r="E8784" s="65"/>
      <c r="F8784" s="65"/>
      <c r="G8784" s="129"/>
    </row>
    <row r="8785" spans="1:7">
      <c r="A8785" s="65"/>
      <c r="B8785" s="65"/>
      <c r="C8785" s="65"/>
      <c r="D8785" s="65"/>
      <c r="E8785" s="65"/>
      <c r="F8785" s="65"/>
      <c r="G8785" s="129"/>
    </row>
    <row r="8786" spans="1:7">
      <c r="A8786" s="65"/>
      <c r="B8786" s="65"/>
      <c r="C8786" s="65"/>
      <c r="D8786" s="65"/>
      <c r="E8786" s="65"/>
      <c r="F8786" s="65"/>
      <c r="G8786" s="129"/>
    </row>
    <row r="8787" spans="1:7">
      <c r="A8787" s="65"/>
      <c r="B8787" s="65"/>
      <c r="C8787" s="65"/>
      <c r="D8787" s="65"/>
      <c r="E8787" s="65"/>
      <c r="F8787" s="65"/>
      <c r="G8787" s="129"/>
    </row>
    <row r="8788" spans="1:7">
      <c r="A8788" s="65"/>
      <c r="B8788" s="65"/>
      <c r="C8788" s="65"/>
      <c r="D8788" s="65"/>
      <c r="E8788" s="65"/>
      <c r="F8788" s="65"/>
      <c r="G8788" s="129"/>
    </row>
    <row r="8789" spans="1:7">
      <c r="A8789" s="65"/>
      <c r="B8789" s="65"/>
      <c r="C8789" s="65"/>
      <c r="D8789" s="65"/>
      <c r="E8789" s="65"/>
      <c r="F8789" s="65"/>
      <c r="G8789" s="129"/>
    </row>
    <row r="8790" spans="1:7">
      <c r="A8790" s="65"/>
      <c r="B8790" s="65"/>
      <c r="C8790" s="65"/>
      <c r="D8790" s="65"/>
      <c r="E8790" s="65"/>
      <c r="F8790" s="65"/>
      <c r="G8790" s="129"/>
    </row>
    <row r="8791" spans="1:7">
      <c r="A8791" s="65"/>
      <c r="B8791" s="65"/>
      <c r="C8791" s="65"/>
      <c r="D8791" s="65"/>
      <c r="E8791" s="65"/>
      <c r="F8791" s="65"/>
      <c r="G8791" s="129"/>
    </row>
    <row r="8792" spans="1:7">
      <c r="A8792" s="65"/>
      <c r="B8792" s="65"/>
      <c r="C8792" s="65"/>
      <c r="D8792" s="65"/>
      <c r="E8792" s="65"/>
      <c r="F8792" s="65"/>
      <c r="G8792" s="129"/>
    </row>
    <row r="8793" spans="1:7">
      <c r="A8793" s="65"/>
      <c r="B8793" s="65"/>
      <c r="C8793" s="65"/>
      <c r="D8793" s="65"/>
      <c r="E8793" s="65"/>
      <c r="F8793" s="65"/>
      <c r="G8793" s="129"/>
    </row>
    <row r="8794" spans="1:7">
      <c r="A8794" s="65"/>
      <c r="B8794" s="65"/>
      <c r="C8794" s="65"/>
      <c r="D8794" s="65"/>
      <c r="E8794" s="65"/>
      <c r="F8794" s="65"/>
      <c r="G8794" s="129"/>
    </row>
    <row r="8795" spans="1:7">
      <c r="A8795" s="65"/>
      <c r="B8795" s="65"/>
      <c r="C8795" s="65"/>
      <c r="D8795" s="65"/>
      <c r="E8795" s="65"/>
      <c r="F8795" s="65"/>
      <c r="G8795" s="129"/>
    </row>
    <row r="8796" spans="1:7">
      <c r="A8796" s="65"/>
      <c r="B8796" s="65"/>
      <c r="C8796" s="65"/>
      <c r="D8796" s="65"/>
      <c r="E8796" s="65"/>
      <c r="F8796" s="65"/>
      <c r="G8796" s="129"/>
    </row>
    <row r="8797" spans="1:7">
      <c r="A8797" s="65"/>
      <c r="B8797" s="65"/>
      <c r="C8797" s="65"/>
      <c r="D8797" s="65"/>
      <c r="E8797" s="65"/>
      <c r="F8797" s="65"/>
      <c r="G8797" s="129"/>
    </row>
    <row r="8798" spans="1:7">
      <c r="A8798" s="65"/>
      <c r="B8798" s="65"/>
      <c r="C8798" s="65"/>
      <c r="D8798" s="65"/>
      <c r="E8798" s="65"/>
      <c r="F8798" s="65"/>
      <c r="G8798" s="129"/>
    </row>
    <row r="8799" spans="1:7">
      <c r="A8799" s="65"/>
      <c r="B8799" s="65"/>
      <c r="C8799" s="65"/>
      <c r="D8799" s="65"/>
      <c r="E8799" s="65"/>
      <c r="F8799" s="65"/>
      <c r="G8799" s="129"/>
    </row>
    <row r="8800" spans="1:7">
      <c r="A8800" s="65"/>
      <c r="B8800" s="65"/>
      <c r="C8800" s="65"/>
      <c r="D8800" s="65"/>
      <c r="E8800" s="65"/>
      <c r="F8800" s="65"/>
      <c r="G8800" s="129"/>
    </row>
    <row r="8801" spans="1:7">
      <c r="A8801" s="65"/>
      <c r="B8801" s="65"/>
      <c r="C8801" s="65"/>
      <c r="D8801" s="65"/>
      <c r="E8801" s="65"/>
      <c r="F8801" s="65"/>
      <c r="G8801" s="129"/>
    </row>
    <row r="8802" spans="1:7">
      <c r="A8802" s="65"/>
      <c r="B8802" s="65"/>
      <c r="C8802" s="65"/>
      <c r="D8802" s="65"/>
      <c r="E8802" s="65"/>
      <c r="F8802" s="65"/>
      <c r="G8802" s="129"/>
    </row>
    <row r="8803" spans="1:7">
      <c r="A8803" s="65"/>
      <c r="B8803" s="65"/>
      <c r="C8803" s="65"/>
      <c r="D8803" s="65"/>
      <c r="E8803" s="65"/>
      <c r="F8803" s="65"/>
      <c r="G8803" s="129"/>
    </row>
    <row r="8804" spans="1:7">
      <c r="A8804" s="65"/>
      <c r="B8804" s="65"/>
      <c r="C8804" s="65"/>
      <c r="D8804" s="65"/>
      <c r="E8804" s="65"/>
      <c r="F8804" s="65"/>
      <c r="G8804" s="129"/>
    </row>
    <row r="8805" spans="1:7">
      <c r="A8805" s="65"/>
      <c r="B8805" s="65"/>
      <c r="C8805" s="65"/>
      <c r="D8805" s="65"/>
      <c r="E8805" s="65"/>
      <c r="F8805" s="65"/>
      <c r="G8805" s="129"/>
    </row>
    <row r="8806" spans="1:7">
      <c r="A8806" s="65"/>
      <c r="B8806" s="65"/>
      <c r="C8806" s="65"/>
      <c r="D8806" s="65"/>
      <c r="E8806" s="65"/>
      <c r="F8806" s="65"/>
      <c r="G8806" s="129"/>
    </row>
    <row r="8807" spans="1:7">
      <c r="A8807" s="65"/>
      <c r="B8807" s="65"/>
      <c r="C8807" s="65"/>
      <c r="D8807" s="65"/>
      <c r="E8807" s="65"/>
      <c r="F8807" s="65"/>
      <c r="G8807" s="129"/>
    </row>
    <row r="8808" spans="1:7">
      <c r="A8808" s="65"/>
      <c r="B8808" s="65"/>
      <c r="C8808" s="65"/>
      <c r="D8808" s="65"/>
      <c r="E8808" s="65"/>
      <c r="F8808" s="65"/>
      <c r="G8808" s="129"/>
    </row>
    <row r="8809" spans="1:7">
      <c r="A8809" s="65"/>
      <c r="B8809" s="65"/>
      <c r="C8809" s="65"/>
      <c r="D8809" s="65"/>
      <c r="E8809" s="65"/>
      <c r="F8809" s="65"/>
      <c r="G8809" s="129"/>
    </row>
    <row r="8810" spans="1:7">
      <c r="A8810" s="65"/>
      <c r="B8810" s="65"/>
      <c r="C8810" s="65"/>
      <c r="D8810" s="65"/>
      <c r="E8810" s="65"/>
      <c r="F8810" s="65"/>
      <c r="G8810" s="129"/>
    </row>
    <row r="8811" spans="1:7">
      <c r="A8811" s="65"/>
      <c r="B8811" s="65"/>
      <c r="C8811" s="65"/>
      <c r="D8811" s="65"/>
      <c r="E8811" s="65"/>
      <c r="F8811" s="65"/>
      <c r="G8811" s="129"/>
    </row>
    <row r="8812" spans="1:7">
      <c r="A8812" s="65"/>
      <c r="B8812" s="65"/>
      <c r="C8812" s="65"/>
      <c r="D8812" s="65"/>
      <c r="E8812" s="65"/>
      <c r="F8812" s="65"/>
      <c r="G8812" s="129"/>
    </row>
    <row r="8813" spans="1:7">
      <c r="A8813" s="65"/>
      <c r="B8813" s="65"/>
      <c r="C8813" s="65"/>
      <c r="D8813" s="65"/>
      <c r="E8813" s="65"/>
      <c r="F8813" s="65"/>
      <c r="G8813" s="129"/>
    </row>
    <row r="8814" spans="1:7">
      <c r="A8814" s="65"/>
      <c r="B8814" s="65"/>
      <c r="C8814" s="65"/>
      <c r="D8814" s="65"/>
      <c r="E8814" s="65"/>
      <c r="F8814" s="65"/>
      <c r="G8814" s="129"/>
    </row>
    <row r="8815" spans="1:7">
      <c r="A8815" s="65"/>
      <c r="B8815" s="65"/>
      <c r="C8815" s="65"/>
      <c r="D8815" s="65"/>
      <c r="E8815" s="65"/>
      <c r="F8815" s="65"/>
      <c r="G8815" s="129"/>
    </row>
    <row r="8816" spans="1:7">
      <c r="A8816" s="65"/>
      <c r="B8816" s="65"/>
      <c r="C8816" s="65"/>
      <c r="D8816" s="65"/>
      <c r="E8816" s="65"/>
      <c r="F8816" s="65"/>
      <c r="G8816" s="129"/>
    </row>
    <row r="8817" spans="1:7">
      <c r="A8817" s="65"/>
      <c r="B8817" s="65"/>
      <c r="C8817" s="65"/>
      <c r="D8817" s="65"/>
      <c r="E8817" s="65"/>
      <c r="F8817" s="65"/>
      <c r="G8817" s="129"/>
    </row>
    <row r="8818" spans="1:7">
      <c r="A8818" s="65"/>
      <c r="B8818" s="65"/>
      <c r="C8818" s="65"/>
      <c r="D8818" s="65"/>
      <c r="E8818" s="65"/>
      <c r="F8818" s="65"/>
      <c r="G8818" s="129"/>
    </row>
    <row r="8819" spans="1:7">
      <c r="A8819" s="65"/>
      <c r="B8819" s="65"/>
      <c r="C8819" s="65"/>
      <c r="D8819" s="65"/>
      <c r="E8819" s="65"/>
      <c r="F8819" s="65"/>
      <c r="G8819" s="129"/>
    </row>
    <row r="8820" spans="1:7">
      <c r="A8820" s="65"/>
      <c r="B8820" s="65"/>
      <c r="C8820" s="65"/>
      <c r="D8820" s="65"/>
      <c r="E8820" s="65"/>
      <c r="F8820" s="65"/>
      <c r="G8820" s="129"/>
    </row>
    <row r="8821" spans="1:7">
      <c r="A8821" s="65"/>
      <c r="B8821" s="65"/>
      <c r="C8821" s="65"/>
      <c r="D8821" s="65"/>
      <c r="E8821" s="65"/>
      <c r="F8821" s="65"/>
      <c r="G8821" s="129"/>
    </row>
    <row r="8822" spans="1:7">
      <c r="A8822" s="65"/>
      <c r="B8822" s="65"/>
      <c r="C8822" s="65"/>
      <c r="D8822" s="65"/>
      <c r="E8822" s="65"/>
      <c r="F8822" s="65"/>
      <c r="G8822" s="129"/>
    </row>
    <row r="8823" spans="1:7">
      <c r="A8823" s="65"/>
      <c r="B8823" s="65"/>
      <c r="C8823" s="65"/>
      <c r="D8823" s="65"/>
      <c r="E8823" s="65"/>
      <c r="F8823" s="65"/>
      <c r="G8823" s="129"/>
    </row>
    <row r="8824" spans="1:7">
      <c r="A8824" s="65"/>
      <c r="B8824" s="65"/>
      <c r="C8824" s="65"/>
      <c r="D8824" s="65"/>
      <c r="E8824" s="65"/>
      <c r="F8824" s="65"/>
      <c r="G8824" s="129"/>
    </row>
    <row r="8825" spans="1:7">
      <c r="A8825" s="65"/>
      <c r="B8825" s="65"/>
      <c r="C8825" s="65"/>
      <c r="D8825" s="65"/>
      <c r="E8825" s="65"/>
      <c r="F8825" s="65"/>
      <c r="G8825" s="129"/>
    </row>
    <row r="8826" spans="1:7">
      <c r="A8826" s="65"/>
      <c r="B8826" s="65"/>
      <c r="C8826" s="65"/>
      <c r="D8826" s="65"/>
      <c r="E8826" s="65"/>
      <c r="F8826" s="65"/>
      <c r="G8826" s="129"/>
    </row>
    <row r="8827" spans="1:7">
      <c r="A8827" s="65"/>
      <c r="B8827" s="65"/>
      <c r="C8827" s="65"/>
      <c r="D8827" s="65"/>
      <c r="E8827" s="65"/>
      <c r="F8827" s="65"/>
      <c r="G8827" s="129"/>
    </row>
    <row r="8828" spans="1:7">
      <c r="A8828" s="65"/>
      <c r="B8828" s="65"/>
      <c r="C8828" s="65"/>
      <c r="D8828" s="65"/>
      <c r="E8828" s="65"/>
      <c r="F8828" s="65"/>
      <c r="G8828" s="129"/>
    </row>
    <row r="8829" spans="1:7">
      <c r="A8829" s="65"/>
      <c r="B8829" s="65"/>
      <c r="C8829" s="65"/>
      <c r="D8829" s="65"/>
      <c r="E8829" s="65"/>
      <c r="F8829" s="65"/>
      <c r="G8829" s="129"/>
    </row>
    <row r="8830" spans="1:7">
      <c r="A8830" s="65"/>
      <c r="B8830" s="65"/>
      <c r="C8830" s="65"/>
      <c r="D8830" s="65"/>
      <c r="E8830" s="65"/>
      <c r="F8830" s="65"/>
      <c r="G8830" s="129"/>
    </row>
    <row r="8831" spans="1:7">
      <c r="A8831" s="65"/>
      <c r="B8831" s="65"/>
      <c r="C8831" s="65"/>
      <c r="D8831" s="65"/>
      <c r="E8831" s="65"/>
      <c r="F8831" s="65"/>
      <c r="G8831" s="129"/>
    </row>
    <row r="8832" spans="1:7">
      <c r="A8832" s="65"/>
      <c r="B8832" s="65"/>
      <c r="C8832" s="65"/>
      <c r="D8832" s="65"/>
      <c r="E8832" s="65"/>
      <c r="F8832" s="65"/>
      <c r="G8832" s="129"/>
    </row>
    <row r="8833" spans="1:7">
      <c r="A8833" s="65"/>
      <c r="B8833" s="65"/>
      <c r="C8833" s="65"/>
      <c r="D8833" s="65"/>
      <c r="E8833" s="65"/>
      <c r="F8833" s="65"/>
      <c r="G8833" s="129"/>
    </row>
    <row r="8834" spans="1:7">
      <c r="A8834" s="65"/>
      <c r="B8834" s="65"/>
      <c r="C8834" s="65"/>
      <c r="D8834" s="65"/>
      <c r="E8834" s="65"/>
      <c r="F8834" s="65"/>
      <c r="G8834" s="129"/>
    </row>
    <row r="8835" spans="1:7">
      <c r="A8835" s="65"/>
      <c r="B8835" s="65"/>
      <c r="C8835" s="65"/>
      <c r="D8835" s="65"/>
      <c r="E8835" s="65"/>
      <c r="F8835" s="65"/>
      <c r="G8835" s="129"/>
    </row>
    <row r="8836" spans="1:7">
      <c r="A8836" s="65"/>
      <c r="B8836" s="65"/>
      <c r="C8836" s="65"/>
      <c r="D8836" s="65"/>
      <c r="E8836" s="65"/>
      <c r="F8836" s="65"/>
      <c r="G8836" s="129"/>
    </row>
    <row r="8837" spans="1:7">
      <c r="A8837" s="65"/>
      <c r="B8837" s="65"/>
      <c r="C8837" s="65"/>
      <c r="D8837" s="65"/>
      <c r="E8837" s="65"/>
      <c r="F8837" s="65"/>
      <c r="G8837" s="129"/>
    </row>
    <row r="8838" spans="1:7">
      <c r="A8838" s="65"/>
      <c r="B8838" s="65"/>
      <c r="C8838" s="65"/>
      <c r="D8838" s="65"/>
      <c r="E8838" s="65"/>
      <c r="F8838" s="65"/>
      <c r="G8838" s="129"/>
    </row>
    <row r="8839" spans="1:7">
      <c r="A8839" s="65"/>
      <c r="B8839" s="65"/>
      <c r="C8839" s="65"/>
      <c r="D8839" s="65"/>
      <c r="E8839" s="65"/>
      <c r="F8839" s="65"/>
      <c r="G8839" s="129"/>
    </row>
    <row r="8840" spans="1:7">
      <c r="A8840" s="65"/>
      <c r="B8840" s="65"/>
      <c r="C8840" s="65"/>
      <c r="D8840" s="65"/>
      <c r="E8840" s="65"/>
      <c r="F8840" s="65"/>
      <c r="G8840" s="129"/>
    </row>
    <row r="8841" spans="1:7">
      <c r="A8841" s="65"/>
      <c r="B8841" s="65"/>
      <c r="C8841" s="65"/>
      <c r="D8841" s="65"/>
      <c r="E8841" s="65"/>
      <c r="F8841" s="65"/>
      <c r="G8841" s="129"/>
    </row>
    <row r="8842" spans="1:7">
      <c r="A8842" s="65"/>
      <c r="B8842" s="65"/>
      <c r="C8842" s="65"/>
      <c r="D8842" s="65"/>
      <c r="E8842" s="65"/>
      <c r="F8842" s="65"/>
      <c r="G8842" s="129"/>
    </row>
    <row r="8843" spans="1:7">
      <c r="A8843" s="65"/>
      <c r="B8843" s="65"/>
      <c r="C8843" s="65"/>
      <c r="D8843" s="65"/>
      <c r="E8843" s="65"/>
      <c r="F8843" s="65"/>
      <c r="G8843" s="129"/>
    </row>
    <row r="8844" spans="1:7">
      <c r="A8844" s="65"/>
      <c r="B8844" s="65"/>
      <c r="C8844" s="65"/>
      <c r="D8844" s="65"/>
      <c r="E8844" s="65"/>
      <c r="F8844" s="65"/>
      <c r="G8844" s="129"/>
    </row>
    <row r="8845" spans="1:7">
      <c r="A8845" s="65"/>
      <c r="B8845" s="65"/>
      <c r="C8845" s="65"/>
      <c r="D8845" s="65"/>
      <c r="E8845" s="65"/>
      <c r="F8845" s="65"/>
      <c r="G8845" s="129"/>
    </row>
    <row r="8846" spans="1:7">
      <c r="A8846" s="65"/>
      <c r="B8846" s="65"/>
      <c r="C8846" s="65"/>
      <c r="D8846" s="65"/>
      <c r="E8846" s="65"/>
      <c r="F8846" s="65"/>
      <c r="G8846" s="129"/>
    </row>
    <row r="8847" spans="1:7">
      <c r="A8847" s="65"/>
      <c r="B8847" s="65"/>
      <c r="C8847" s="65"/>
      <c r="D8847" s="65"/>
      <c r="E8847" s="65"/>
      <c r="F8847" s="65"/>
      <c r="G8847" s="129"/>
    </row>
    <row r="8848" spans="1:7">
      <c r="A8848" s="65"/>
      <c r="B8848" s="65"/>
      <c r="C8848" s="65"/>
      <c r="D8848" s="65"/>
      <c r="E8848" s="65"/>
      <c r="F8848" s="65"/>
      <c r="G8848" s="129"/>
    </row>
    <row r="8849" spans="1:7">
      <c r="A8849" s="65"/>
      <c r="B8849" s="65"/>
      <c r="C8849" s="65"/>
      <c r="D8849" s="65"/>
      <c r="E8849" s="65"/>
      <c r="F8849" s="65"/>
      <c r="G8849" s="129"/>
    </row>
    <row r="8850" spans="1:7">
      <c r="A8850" s="65"/>
      <c r="B8850" s="65"/>
      <c r="C8850" s="65"/>
      <c r="D8850" s="65"/>
      <c r="E8850" s="65"/>
      <c r="F8850" s="65"/>
      <c r="G8850" s="129"/>
    </row>
    <row r="8851" spans="1:7">
      <c r="A8851" s="65"/>
      <c r="B8851" s="65"/>
      <c r="C8851" s="65"/>
      <c r="D8851" s="65"/>
      <c r="E8851" s="65"/>
      <c r="F8851" s="65"/>
      <c r="G8851" s="129"/>
    </row>
    <row r="8852" spans="1:7">
      <c r="A8852" s="65"/>
      <c r="B8852" s="65"/>
      <c r="C8852" s="65"/>
      <c r="D8852" s="65"/>
      <c r="E8852" s="65"/>
      <c r="F8852" s="65"/>
      <c r="G8852" s="129"/>
    </row>
    <row r="8853" spans="1:7">
      <c r="A8853" s="65"/>
      <c r="B8853" s="65"/>
      <c r="C8853" s="65"/>
      <c r="D8853" s="65"/>
      <c r="E8853" s="65"/>
      <c r="F8853" s="65"/>
      <c r="G8853" s="129"/>
    </row>
    <row r="8854" spans="1:7">
      <c r="A8854" s="65"/>
      <c r="B8854" s="65"/>
      <c r="C8854" s="65"/>
      <c r="D8854" s="65"/>
      <c r="E8854" s="65"/>
      <c r="F8854" s="65"/>
      <c r="G8854" s="129"/>
    </row>
    <row r="8855" spans="1:7">
      <c r="A8855" s="65"/>
      <c r="B8855" s="65"/>
      <c r="C8855" s="65"/>
      <c r="D8855" s="65"/>
      <c r="E8855" s="65"/>
      <c r="F8855" s="65"/>
      <c r="G8855" s="129"/>
    </row>
    <row r="8856" spans="1:7">
      <c r="A8856" s="65"/>
      <c r="B8856" s="65"/>
      <c r="C8856" s="65"/>
      <c r="D8856" s="65"/>
      <c r="E8856" s="65"/>
      <c r="F8856" s="65"/>
      <c r="G8856" s="129"/>
    </row>
    <row r="8857" spans="1:7">
      <c r="A8857" s="65"/>
      <c r="B8857" s="65"/>
      <c r="C8857" s="65"/>
      <c r="D8857" s="65"/>
      <c r="E8857" s="65"/>
      <c r="F8857" s="65"/>
      <c r="G8857" s="129"/>
    </row>
    <row r="8858" spans="1:7">
      <c r="A8858" s="65"/>
      <c r="B8858" s="65"/>
      <c r="C8858" s="65"/>
      <c r="D8858" s="65"/>
      <c r="E8858" s="65"/>
      <c r="F8858" s="65"/>
      <c r="G8858" s="129"/>
    </row>
    <row r="8859" spans="1:7">
      <c r="A8859" s="65"/>
      <c r="B8859" s="65"/>
      <c r="C8859" s="65"/>
      <c r="D8859" s="65"/>
      <c r="E8859" s="65"/>
      <c r="F8859" s="65"/>
      <c r="G8859" s="129"/>
    </row>
    <row r="8860" spans="1:7">
      <c r="A8860" s="65"/>
      <c r="B8860" s="65"/>
      <c r="C8860" s="65"/>
      <c r="D8860" s="65"/>
      <c r="E8860" s="65"/>
      <c r="F8860" s="65"/>
      <c r="G8860" s="129"/>
    </row>
    <row r="8861" spans="1:7">
      <c r="A8861" s="65"/>
      <c r="B8861" s="65"/>
      <c r="C8861" s="65"/>
      <c r="D8861" s="65"/>
      <c r="E8861" s="65"/>
      <c r="F8861" s="65"/>
      <c r="G8861" s="129"/>
    </row>
    <row r="8862" spans="1:7">
      <c r="A8862" s="65"/>
      <c r="B8862" s="65"/>
      <c r="C8862" s="65"/>
      <c r="D8862" s="65"/>
      <c r="E8862" s="65"/>
      <c r="F8862" s="65"/>
      <c r="G8862" s="129"/>
    </row>
    <row r="8863" spans="1:7">
      <c r="A8863" s="65"/>
      <c r="B8863" s="65"/>
      <c r="C8863" s="65"/>
      <c r="D8863" s="65"/>
      <c r="E8863" s="65"/>
      <c r="F8863" s="65"/>
      <c r="G8863" s="129"/>
    </row>
    <row r="8864" spans="1:7">
      <c r="A8864" s="65"/>
      <c r="B8864" s="65"/>
      <c r="C8864" s="65"/>
      <c r="D8864" s="65"/>
      <c r="E8864" s="65"/>
      <c r="F8864" s="65"/>
      <c r="G8864" s="129"/>
    </row>
    <row r="8865" spans="1:7">
      <c r="A8865" s="65"/>
      <c r="B8865" s="65"/>
      <c r="C8865" s="65"/>
      <c r="D8865" s="65"/>
      <c r="E8865" s="65"/>
      <c r="F8865" s="65"/>
      <c r="G8865" s="129"/>
    </row>
    <row r="8866" spans="1:7">
      <c r="A8866" s="65"/>
      <c r="B8866" s="65"/>
      <c r="C8866" s="65"/>
      <c r="D8866" s="65"/>
      <c r="E8866" s="65"/>
      <c r="F8866" s="65"/>
      <c r="G8866" s="129"/>
    </row>
    <row r="8867" spans="1:7">
      <c r="A8867" s="65"/>
      <c r="B8867" s="65"/>
      <c r="C8867" s="65"/>
      <c r="D8867" s="65"/>
      <c r="E8867" s="65"/>
      <c r="F8867" s="65"/>
      <c r="G8867" s="129"/>
    </row>
    <row r="8868" spans="1:7">
      <c r="A8868" s="65"/>
      <c r="B8868" s="65"/>
      <c r="C8868" s="65"/>
      <c r="D8868" s="65"/>
      <c r="E8868" s="65"/>
      <c r="F8868" s="65"/>
      <c r="G8868" s="129"/>
    </row>
    <row r="8869" spans="1:7">
      <c r="A8869" s="65"/>
      <c r="B8869" s="65"/>
      <c r="C8869" s="65"/>
      <c r="D8869" s="65"/>
      <c r="E8869" s="65"/>
      <c r="F8869" s="65"/>
      <c r="G8869" s="129"/>
    </row>
    <row r="8870" spans="1:7">
      <c r="A8870" s="65"/>
      <c r="B8870" s="65"/>
      <c r="C8870" s="65"/>
      <c r="D8870" s="65"/>
      <c r="E8870" s="65"/>
      <c r="F8870" s="65"/>
      <c r="G8870" s="129"/>
    </row>
    <row r="8871" spans="1:7">
      <c r="A8871" s="65"/>
      <c r="B8871" s="65"/>
      <c r="C8871" s="65"/>
      <c r="D8871" s="65"/>
      <c r="E8871" s="65"/>
      <c r="F8871" s="65"/>
      <c r="G8871" s="129"/>
    </row>
    <row r="8872" spans="1:7">
      <c r="A8872" s="65"/>
      <c r="B8872" s="65"/>
      <c r="C8872" s="65"/>
      <c r="D8872" s="65"/>
      <c r="E8872" s="65"/>
      <c r="F8872" s="65"/>
      <c r="G8872" s="129"/>
    </row>
    <row r="8873" spans="1:7">
      <c r="A8873" s="65"/>
      <c r="B8873" s="65"/>
      <c r="C8873" s="65"/>
      <c r="D8873" s="65"/>
      <c r="E8873" s="65"/>
      <c r="F8873" s="65"/>
      <c r="G8873" s="129"/>
    </row>
    <row r="8874" spans="1:7">
      <c r="A8874" s="65"/>
      <c r="B8874" s="65"/>
      <c r="C8874" s="65"/>
      <c r="D8874" s="65"/>
      <c r="E8874" s="65"/>
      <c r="F8874" s="65"/>
      <c r="G8874" s="129"/>
    </row>
    <row r="8875" spans="1:7">
      <c r="A8875" s="65"/>
      <c r="B8875" s="65"/>
      <c r="C8875" s="65"/>
      <c r="D8875" s="65"/>
      <c r="E8875" s="65"/>
      <c r="F8875" s="65"/>
      <c r="G8875" s="129"/>
    </row>
    <row r="8876" spans="1:7">
      <c r="A8876" s="65"/>
      <c r="B8876" s="65"/>
      <c r="C8876" s="65"/>
      <c r="D8876" s="65"/>
      <c r="E8876" s="65"/>
      <c r="F8876" s="65"/>
      <c r="G8876" s="129"/>
    </row>
    <row r="8877" spans="1:7">
      <c r="A8877" s="65"/>
      <c r="B8877" s="65"/>
      <c r="C8877" s="65"/>
      <c r="D8877" s="65"/>
      <c r="E8877" s="65"/>
      <c r="F8877" s="65"/>
      <c r="G8877" s="129"/>
    </row>
    <row r="8878" spans="1:7">
      <c r="A8878" s="65"/>
      <c r="B8878" s="65"/>
      <c r="C8878" s="65"/>
      <c r="D8878" s="65"/>
      <c r="E8878" s="65"/>
      <c r="F8878" s="65"/>
      <c r="G8878" s="129"/>
    </row>
    <row r="8879" spans="1:7">
      <c r="A8879" s="65"/>
      <c r="B8879" s="65"/>
      <c r="C8879" s="65"/>
      <c r="D8879" s="65"/>
      <c r="E8879" s="65"/>
      <c r="F8879" s="65"/>
      <c r="G8879" s="129"/>
    </row>
    <row r="8880" spans="1:7">
      <c r="A8880" s="65"/>
      <c r="B8880" s="65"/>
      <c r="C8880" s="65"/>
      <c r="D8880" s="65"/>
      <c r="E8880" s="65"/>
      <c r="F8880" s="65"/>
      <c r="G8880" s="129"/>
    </row>
    <row r="8881" spans="1:7">
      <c r="A8881" s="65"/>
      <c r="B8881" s="65"/>
      <c r="C8881" s="65"/>
      <c r="D8881" s="65"/>
      <c r="E8881" s="65"/>
      <c r="F8881" s="65"/>
      <c r="G8881" s="129"/>
    </row>
    <row r="8882" spans="1:7">
      <c r="A8882" s="65"/>
      <c r="B8882" s="65"/>
      <c r="C8882" s="65"/>
      <c r="D8882" s="65"/>
      <c r="E8882" s="65"/>
      <c r="F8882" s="65"/>
      <c r="G8882" s="129"/>
    </row>
    <row r="8883" spans="1:7">
      <c r="A8883" s="65"/>
      <c r="B8883" s="65"/>
      <c r="C8883" s="65"/>
      <c r="D8883" s="65"/>
      <c r="E8883" s="65"/>
      <c r="F8883" s="65"/>
      <c r="G8883" s="129"/>
    </row>
    <row r="8884" spans="1:7">
      <c r="A8884" s="65"/>
      <c r="B8884" s="65"/>
      <c r="C8884" s="65"/>
      <c r="D8884" s="65"/>
      <c r="E8884" s="65"/>
      <c r="F8884" s="65"/>
      <c r="G8884" s="129"/>
    </row>
    <row r="8885" spans="1:7">
      <c r="A8885" s="65"/>
      <c r="B8885" s="65"/>
      <c r="C8885" s="65"/>
      <c r="D8885" s="65"/>
      <c r="E8885" s="65"/>
      <c r="F8885" s="65"/>
      <c r="G8885" s="129"/>
    </row>
    <row r="8886" spans="1:7">
      <c r="A8886" s="65"/>
      <c r="B8886" s="65"/>
      <c r="C8886" s="65"/>
      <c r="D8886" s="65"/>
      <c r="E8886" s="65"/>
      <c r="F8886" s="65"/>
      <c r="G8886" s="129"/>
    </row>
    <row r="8887" spans="1:7">
      <c r="A8887" s="65"/>
      <c r="B8887" s="65"/>
      <c r="C8887" s="65"/>
      <c r="D8887" s="65"/>
      <c r="E8887" s="65"/>
      <c r="F8887" s="65"/>
      <c r="G8887" s="129"/>
    </row>
    <row r="8888" spans="1:7">
      <c r="A8888" s="65"/>
      <c r="B8888" s="65"/>
      <c r="C8888" s="65"/>
      <c r="D8888" s="65"/>
      <c r="E8888" s="65"/>
      <c r="F8888" s="65"/>
      <c r="G8888" s="129"/>
    </row>
    <row r="8889" spans="1:7">
      <c r="A8889" s="65"/>
      <c r="B8889" s="65"/>
      <c r="C8889" s="65"/>
      <c r="D8889" s="65"/>
      <c r="E8889" s="65"/>
      <c r="F8889" s="65"/>
      <c r="G8889" s="129"/>
    </row>
    <row r="8890" spans="1:7">
      <c r="A8890" s="65"/>
      <c r="B8890" s="65"/>
      <c r="C8890" s="65"/>
      <c r="D8890" s="65"/>
      <c r="E8890" s="65"/>
      <c r="F8890" s="65"/>
      <c r="G8890" s="129"/>
    </row>
    <row r="8891" spans="1:7">
      <c r="A8891" s="65"/>
      <c r="B8891" s="65"/>
      <c r="C8891" s="65"/>
      <c r="D8891" s="65"/>
      <c r="E8891" s="65"/>
      <c r="F8891" s="65"/>
      <c r="G8891" s="129"/>
    </row>
    <row r="8892" spans="1:7">
      <c r="A8892" s="65"/>
      <c r="B8892" s="65"/>
      <c r="C8892" s="65"/>
      <c r="D8892" s="65"/>
      <c r="E8892" s="65"/>
      <c r="F8892" s="65"/>
      <c r="G8892" s="129"/>
    </row>
    <row r="8893" spans="1:7">
      <c r="A8893" s="65"/>
      <c r="B8893" s="65"/>
      <c r="C8893" s="65"/>
      <c r="D8893" s="65"/>
      <c r="E8893" s="65"/>
      <c r="F8893" s="65"/>
      <c r="G8893" s="129"/>
    </row>
    <row r="8894" spans="1:7">
      <c r="A8894" s="65"/>
      <c r="B8894" s="65"/>
      <c r="C8894" s="65"/>
      <c r="D8894" s="65"/>
      <c r="E8894" s="65"/>
      <c r="F8894" s="65"/>
      <c r="G8894" s="129"/>
    </row>
    <row r="8895" spans="1:7">
      <c r="A8895" s="65"/>
      <c r="B8895" s="65"/>
      <c r="C8895" s="65"/>
      <c r="D8895" s="65"/>
      <c r="E8895" s="65"/>
      <c r="F8895" s="65"/>
      <c r="G8895" s="129"/>
    </row>
    <row r="8896" spans="1:7">
      <c r="A8896" s="65"/>
      <c r="B8896" s="65"/>
      <c r="C8896" s="65"/>
      <c r="D8896" s="65"/>
      <c r="E8896" s="65"/>
      <c r="F8896" s="65"/>
      <c r="G8896" s="129"/>
    </row>
    <row r="8897" spans="1:7">
      <c r="A8897" s="65"/>
      <c r="B8897" s="65"/>
      <c r="C8897" s="65"/>
      <c r="D8897" s="65"/>
      <c r="E8897" s="65"/>
      <c r="F8897" s="65"/>
      <c r="G8897" s="129"/>
    </row>
    <row r="8898" spans="1:7">
      <c r="A8898" s="65"/>
      <c r="B8898" s="65"/>
      <c r="C8898" s="65"/>
      <c r="D8898" s="65"/>
      <c r="E8898" s="65"/>
      <c r="F8898" s="65"/>
      <c r="G8898" s="129"/>
    </row>
    <row r="8899" spans="1:7">
      <c r="A8899" s="65"/>
      <c r="B8899" s="65"/>
      <c r="C8899" s="65"/>
      <c r="D8899" s="65"/>
      <c r="E8899" s="65"/>
      <c r="F8899" s="65"/>
      <c r="G8899" s="129"/>
    </row>
    <row r="8900" spans="1:7">
      <c r="A8900" s="65"/>
      <c r="B8900" s="65"/>
      <c r="C8900" s="65"/>
      <c r="D8900" s="65"/>
      <c r="E8900" s="65"/>
      <c r="F8900" s="65"/>
      <c r="G8900" s="129"/>
    </row>
    <row r="8901" spans="1:7">
      <c r="A8901" s="65"/>
      <c r="B8901" s="65"/>
      <c r="C8901" s="65"/>
      <c r="D8901" s="65"/>
      <c r="E8901" s="65"/>
      <c r="F8901" s="65"/>
      <c r="G8901" s="129"/>
    </row>
    <row r="8902" spans="1:7">
      <c r="A8902" s="65"/>
      <c r="B8902" s="65"/>
      <c r="C8902" s="65"/>
      <c r="D8902" s="65"/>
      <c r="E8902" s="65"/>
      <c r="F8902" s="65"/>
      <c r="G8902" s="129"/>
    </row>
    <row r="8903" spans="1:7">
      <c r="A8903" s="65"/>
      <c r="B8903" s="65"/>
      <c r="C8903" s="65"/>
      <c r="D8903" s="65"/>
      <c r="E8903" s="65"/>
      <c r="F8903" s="65"/>
      <c r="G8903" s="129"/>
    </row>
    <row r="8904" spans="1:7">
      <c r="A8904" s="65"/>
      <c r="B8904" s="65"/>
      <c r="C8904" s="65"/>
      <c r="D8904" s="65"/>
      <c r="E8904" s="65"/>
      <c r="F8904" s="65"/>
      <c r="G8904" s="129"/>
    </row>
    <row r="8905" spans="1:7">
      <c r="A8905" s="65"/>
      <c r="B8905" s="65"/>
      <c r="C8905" s="65"/>
      <c r="D8905" s="65"/>
      <c r="E8905" s="65"/>
      <c r="F8905" s="65"/>
      <c r="G8905" s="129"/>
    </row>
    <row r="8906" spans="1:7">
      <c r="A8906" s="65"/>
      <c r="B8906" s="65"/>
      <c r="C8906" s="65"/>
      <c r="D8906" s="65"/>
      <c r="E8906" s="65"/>
      <c r="F8906" s="65"/>
      <c r="G8906" s="129"/>
    </row>
    <row r="8907" spans="1:7">
      <c r="A8907" s="65"/>
      <c r="B8907" s="65"/>
      <c r="C8907" s="65"/>
      <c r="D8907" s="65"/>
      <c r="E8907" s="65"/>
      <c r="F8907" s="65"/>
      <c r="G8907" s="129"/>
    </row>
    <row r="8908" spans="1:7">
      <c r="A8908" s="65"/>
      <c r="B8908" s="65"/>
      <c r="C8908" s="65"/>
      <c r="D8908" s="65"/>
      <c r="E8908" s="65"/>
      <c r="F8908" s="65"/>
      <c r="G8908" s="129"/>
    </row>
    <row r="8909" spans="1:7">
      <c r="A8909" s="65"/>
      <c r="B8909" s="65"/>
      <c r="C8909" s="65"/>
      <c r="D8909" s="65"/>
      <c r="E8909" s="65"/>
      <c r="F8909" s="65"/>
      <c r="G8909" s="129"/>
    </row>
    <row r="8910" spans="1:7">
      <c r="A8910" s="65"/>
      <c r="B8910" s="65"/>
      <c r="C8910" s="65"/>
      <c r="D8910" s="65"/>
      <c r="E8910" s="65"/>
      <c r="F8910" s="65"/>
      <c r="G8910" s="129"/>
    </row>
    <row r="8911" spans="1:7">
      <c r="A8911" s="65"/>
      <c r="B8911" s="65"/>
      <c r="C8911" s="65"/>
      <c r="D8911" s="65"/>
      <c r="E8911" s="65"/>
      <c r="F8911" s="65"/>
      <c r="G8911" s="129"/>
    </row>
    <row r="8912" spans="1:7">
      <c r="A8912" s="65"/>
      <c r="B8912" s="65"/>
      <c r="C8912" s="65"/>
      <c r="D8912" s="65"/>
      <c r="E8912" s="65"/>
      <c r="F8912" s="65"/>
      <c r="G8912" s="129"/>
    </row>
    <row r="8913" spans="1:7">
      <c r="A8913" s="65"/>
      <c r="B8913" s="65"/>
      <c r="C8913" s="65"/>
      <c r="D8913" s="65"/>
      <c r="E8913" s="65"/>
      <c r="F8913" s="65"/>
      <c r="G8913" s="129"/>
    </row>
    <row r="8914" spans="1:7">
      <c r="A8914" s="65"/>
      <c r="B8914" s="65"/>
      <c r="C8914" s="65"/>
      <c r="D8914" s="65"/>
      <c r="E8914" s="65"/>
      <c r="F8914" s="65"/>
      <c r="G8914" s="129"/>
    </row>
    <row r="8915" spans="1:7">
      <c r="A8915" s="65"/>
      <c r="B8915" s="65"/>
      <c r="C8915" s="65"/>
      <c r="D8915" s="65"/>
      <c r="E8915" s="65"/>
      <c r="F8915" s="65"/>
      <c r="G8915" s="129"/>
    </row>
    <row r="8916" spans="1:7">
      <c r="A8916" s="65"/>
      <c r="B8916" s="65"/>
      <c r="C8916" s="65"/>
      <c r="D8916" s="65"/>
      <c r="E8916" s="65"/>
      <c r="F8916" s="65"/>
      <c r="G8916" s="129"/>
    </row>
    <row r="8917" spans="1:7">
      <c r="A8917" s="65"/>
      <c r="B8917" s="65"/>
      <c r="C8917" s="65"/>
      <c r="D8917" s="65"/>
      <c r="E8917" s="65"/>
      <c r="F8917" s="65"/>
      <c r="G8917" s="129"/>
    </row>
    <row r="8918" spans="1:7">
      <c r="A8918" s="65"/>
      <c r="B8918" s="65"/>
      <c r="C8918" s="65"/>
      <c r="D8918" s="65"/>
      <c r="E8918" s="65"/>
      <c r="F8918" s="65"/>
      <c r="G8918" s="129"/>
    </row>
    <row r="8919" spans="1:7">
      <c r="A8919" s="65"/>
      <c r="B8919" s="65"/>
      <c r="C8919" s="65"/>
      <c r="D8919" s="65"/>
      <c r="E8919" s="65"/>
      <c r="F8919" s="65"/>
      <c r="G8919" s="129"/>
    </row>
    <row r="8920" spans="1:7">
      <c r="A8920" s="65"/>
      <c r="B8920" s="65"/>
      <c r="C8920" s="65"/>
      <c r="D8920" s="65"/>
      <c r="E8920" s="65"/>
      <c r="F8920" s="65"/>
      <c r="G8920" s="129"/>
    </row>
    <row r="8921" spans="1:7">
      <c r="A8921" s="65"/>
      <c r="B8921" s="65"/>
      <c r="C8921" s="65"/>
      <c r="D8921" s="65"/>
      <c r="E8921" s="65"/>
      <c r="F8921" s="65"/>
      <c r="G8921" s="129"/>
    </row>
    <row r="8922" spans="1:7">
      <c r="A8922" s="65"/>
      <c r="B8922" s="65"/>
      <c r="C8922" s="65"/>
      <c r="D8922" s="65"/>
      <c r="E8922" s="65"/>
      <c r="F8922" s="65"/>
      <c r="G8922" s="129"/>
    </row>
    <row r="8923" spans="1:7">
      <c r="A8923" s="65"/>
      <c r="B8923" s="65"/>
      <c r="C8923" s="65"/>
      <c r="D8923" s="65"/>
      <c r="E8923" s="65"/>
      <c r="F8923" s="65"/>
      <c r="G8923" s="129"/>
    </row>
    <row r="8924" spans="1:7">
      <c r="A8924" s="65"/>
      <c r="B8924" s="65"/>
      <c r="C8924" s="65"/>
      <c r="D8924" s="65"/>
      <c r="E8924" s="65"/>
      <c r="F8924" s="65"/>
      <c r="G8924" s="129"/>
    </row>
    <row r="8925" spans="1:7">
      <c r="A8925" s="65"/>
      <c r="B8925" s="65"/>
      <c r="C8925" s="65"/>
      <c r="D8925" s="65"/>
      <c r="E8925" s="65"/>
      <c r="F8925" s="65"/>
      <c r="G8925" s="129"/>
    </row>
    <row r="8926" spans="1:7">
      <c r="A8926" s="65"/>
      <c r="B8926" s="65"/>
      <c r="C8926" s="65"/>
      <c r="D8926" s="65"/>
      <c r="E8926" s="65"/>
      <c r="F8926" s="65"/>
      <c r="G8926" s="129"/>
    </row>
    <row r="8927" spans="1:7">
      <c r="A8927" s="65"/>
      <c r="B8927" s="65"/>
      <c r="C8927" s="65"/>
      <c r="D8927" s="65"/>
      <c r="E8927" s="65"/>
      <c r="F8927" s="65"/>
      <c r="G8927" s="129"/>
    </row>
    <row r="8928" spans="1:7">
      <c r="A8928" s="65"/>
      <c r="B8928" s="65"/>
      <c r="C8928" s="65"/>
      <c r="D8928" s="65"/>
      <c r="E8928" s="65"/>
      <c r="F8928" s="65"/>
      <c r="G8928" s="129"/>
    </row>
    <row r="8929" spans="1:7">
      <c r="A8929" s="65"/>
      <c r="B8929" s="65"/>
      <c r="C8929" s="65"/>
      <c r="D8929" s="65"/>
      <c r="E8929" s="65"/>
      <c r="F8929" s="65"/>
      <c r="G8929" s="129"/>
    </row>
    <row r="8930" spans="1:7">
      <c r="A8930" s="65"/>
      <c r="B8930" s="65"/>
      <c r="C8930" s="65"/>
      <c r="D8930" s="65"/>
      <c r="E8930" s="65"/>
      <c r="F8930" s="65"/>
      <c r="G8930" s="129"/>
    </row>
    <row r="8931" spans="1:7">
      <c r="A8931" s="65"/>
      <c r="B8931" s="65"/>
      <c r="C8931" s="65"/>
      <c r="D8931" s="65"/>
      <c r="E8931" s="65"/>
      <c r="F8931" s="65"/>
      <c r="G8931" s="129"/>
    </row>
    <row r="8932" spans="1:7">
      <c r="A8932" s="65"/>
      <c r="B8932" s="65"/>
      <c r="C8932" s="65"/>
      <c r="D8932" s="65"/>
      <c r="E8932" s="65"/>
      <c r="F8932" s="65"/>
      <c r="G8932" s="129"/>
    </row>
    <row r="8933" spans="1:7">
      <c r="A8933" s="65"/>
      <c r="B8933" s="65"/>
      <c r="C8933" s="65"/>
      <c r="D8933" s="65"/>
      <c r="E8933" s="65"/>
      <c r="F8933" s="65"/>
      <c r="G8933" s="129"/>
    </row>
    <row r="8934" spans="1:7">
      <c r="A8934" s="65"/>
      <c r="B8934" s="65"/>
      <c r="C8934" s="65"/>
      <c r="D8934" s="65"/>
      <c r="E8934" s="65"/>
      <c r="F8934" s="65"/>
      <c r="G8934" s="129"/>
    </row>
    <row r="8935" spans="1:7">
      <c r="A8935" s="65"/>
      <c r="B8935" s="65"/>
      <c r="C8935" s="65"/>
      <c r="D8935" s="65"/>
      <c r="E8935" s="65"/>
      <c r="F8935" s="65"/>
      <c r="G8935" s="129"/>
    </row>
    <row r="8936" spans="1:7">
      <c r="A8936" s="65"/>
      <c r="B8936" s="65"/>
      <c r="C8936" s="65"/>
      <c r="D8936" s="65"/>
      <c r="E8936" s="65"/>
      <c r="F8936" s="65"/>
      <c r="G8936" s="129"/>
    </row>
    <row r="8937" spans="1:7">
      <c r="A8937" s="65"/>
      <c r="B8937" s="65"/>
      <c r="C8937" s="65"/>
      <c r="D8937" s="65"/>
      <c r="E8937" s="65"/>
      <c r="F8937" s="65"/>
      <c r="G8937" s="129"/>
    </row>
    <row r="8938" spans="1:7">
      <c r="A8938" s="65"/>
      <c r="B8938" s="65"/>
      <c r="C8938" s="65"/>
      <c r="D8938" s="65"/>
      <c r="E8938" s="65"/>
      <c r="F8938" s="65"/>
      <c r="G8938" s="129"/>
    </row>
    <row r="8939" spans="1:7">
      <c r="A8939" s="65"/>
      <c r="B8939" s="65"/>
      <c r="C8939" s="65"/>
      <c r="D8939" s="65"/>
      <c r="E8939" s="65"/>
      <c r="F8939" s="65"/>
      <c r="G8939" s="129"/>
    </row>
    <row r="8940" spans="1:7">
      <c r="A8940" s="65"/>
      <c r="B8940" s="65"/>
      <c r="C8940" s="65"/>
      <c r="D8940" s="65"/>
      <c r="E8940" s="65"/>
      <c r="F8940" s="65"/>
      <c r="G8940" s="129"/>
    </row>
    <row r="8941" spans="1:7">
      <c r="A8941" s="65"/>
      <c r="B8941" s="65"/>
      <c r="C8941" s="65"/>
      <c r="D8941" s="65"/>
      <c r="E8941" s="65"/>
      <c r="F8941" s="65"/>
      <c r="G8941" s="129"/>
    </row>
    <row r="8942" spans="1:7">
      <c r="A8942" s="65"/>
      <c r="B8942" s="65"/>
      <c r="C8942" s="65"/>
      <c r="D8942" s="65"/>
      <c r="E8942" s="65"/>
      <c r="F8942" s="65"/>
      <c r="G8942" s="129"/>
    </row>
    <row r="8943" spans="1:7">
      <c r="A8943" s="65"/>
      <c r="B8943" s="65"/>
      <c r="C8943" s="65"/>
      <c r="D8943" s="65"/>
      <c r="E8943" s="65"/>
      <c r="F8943" s="65"/>
      <c r="G8943" s="129"/>
    </row>
    <row r="8944" spans="1:7">
      <c r="A8944" s="65"/>
      <c r="B8944" s="65"/>
      <c r="C8944" s="65"/>
      <c r="D8944" s="65"/>
      <c r="E8944" s="65"/>
      <c r="F8944" s="65"/>
      <c r="G8944" s="129"/>
    </row>
    <row r="8945" spans="1:7">
      <c r="A8945" s="65"/>
      <c r="B8945" s="65"/>
      <c r="C8945" s="65"/>
      <c r="D8945" s="65"/>
      <c r="E8945" s="65"/>
      <c r="F8945" s="65"/>
      <c r="G8945" s="129"/>
    </row>
    <row r="8946" spans="1:7">
      <c r="A8946" s="65"/>
      <c r="B8946" s="65"/>
      <c r="C8946" s="65"/>
      <c r="D8946" s="65"/>
      <c r="E8946" s="65"/>
      <c r="F8946" s="65"/>
      <c r="G8946" s="129"/>
    </row>
    <row r="8947" spans="1:7">
      <c r="A8947" s="65"/>
      <c r="B8947" s="65"/>
      <c r="C8947" s="65"/>
      <c r="D8947" s="65"/>
      <c r="E8947" s="65"/>
      <c r="F8947" s="65"/>
      <c r="G8947" s="129"/>
    </row>
    <row r="8948" spans="1:7">
      <c r="A8948" s="65"/>
      <c r="B8948" s="65"/>
      <c r="C8948" s="65"/>
      <c r="D8948" s="65"/>
      <c r="E8948" s="65"/>
      <c r="F8948" s="65"/>
      <c r="G8948" s="129"/>
    </row>
    <row r="8949" spans="1:7">
      <c r="A8949" s="65"/>
      <c r="B8949" s="65"/>
      <c r="C8949" s="65"/>
      <c r="D8949" s="65"/>
      <c r="E8949" s="65"/>
      <c r="F8949" s="65"/>
      <c r="G8949" s="129"/>
    </row>
    <row r="8950" spans="1:7">
      <c r="A8950" s="65"/>
      <c r="B8950" s="65"/>
      <c r="C8950" s="65"/>
      <c r="D8950" s="65"/>
      <c r="E8950" s="65"/>
      <c r="F8950" s="65"/>
      <c r="G8950" s="129"/>
    </row>
    <row r="8951" spans="1:7">
      <c r="A8951" s="65"/>
      <c r="B8951" s="65"/>
      <c r="C8951" s="65"/>
      <c r="D8951" s="65"/>
      <c r="E8951" s="65"/>
      <c r="F8951" s="65"/>
      <c r="G8951" s="129"/>
    </row>
    <row r="8952" spans="1:7">
      <c r="A8952" s="65"/>
      <c r="B8952" s="65"/>
      <c r="C8952" s="65"/>
      <c r="D8952" s="65"/>
      <c r="E8952" s="65"/>
      <c r="F8952" s="65"/>
      <c r="G8952" s="129"/>
    </row>
    <row r="8953" spans="1:7">
      <c r="A8953" s="65"/>
      <c r="B8953" s="65"/>
      <c r="C8953" s="65"/>
      <c r="D8953" s="65"/>
      <c r="E8953" s="65"/>
      <c r="F8953" s="65"/>
      <c r="G8953" s="129"/>
    </row>
    <row r="8954" spans="1:7">
      <c r="A8954" s="65"/>
      <c r="B8954" s="65"/>
      <c r="C8954" s="65"/>
      <c r="D8954" s="65"/>
      <c r="E8954" s="65"/>
      <c r="F8954" s="65"/>
      <c r="G8954" s="129"/>
    </row>
    <row r="8955" spans="1:7">
      <c r="A8955" s="65"/>
      <c r="B8955" s="65"/>
      <c r="C8955" s="65"/>
      <c r="D8955" s="65"/>
      <c r="E8955" s="65"/>
      <c r="F8955" s="65"/>
      <c r="G8955" s="129"/>
    </row>
    <row r="8956" spans="1:7">
      <c r="A8956" s="65"/>
      <c r="B8956" s="65"/>
      <c r="C8956" s="65"/>
      <c r="D8956" s="65"/>
      <c r="E8956" s="65"/>
      <c r="F8956" s="65"/>
      <c r="G8956" s="129"/>
    </row>
    <row r="8957" spans="1:7">
      <c r="A8957" s="65"/>
      <c r="B8957" s="65"/>
      <c r="C8957" s="65"/>
      <c r="D8957" s="65"/>
      <c r="E8957" s="65"/>
      <c r="F8957" s="65"/>
      <c r="G8957" s="129"/>
    </row>
    <row r="8958" spans="1:7">
      <c r="A8958" s="65"/>
      <c r="B8958" s="65"/>
      <c r="C8958" s="65"/>
      <c r="D8958" s="65"/>
      <c r="E8958" s="65"/>
      <c r="F8958" s="65"/>
      <c r="G8958" s="129"/>
    </row>
    <row r="8959" spans="1:7">
      <c r="A8959" s="65"/>
      <c r="B8959" s="65"/>
      <c r="C8959" s="65"/>
      <c r="D8959" s="65"/>
      <c r="E8959" s="65"/>
      <c r="F8959" s="65"/>
      <c r="G8959" s="129"/>
    </row>
    <row r="8960" spans="1:7">
      <c r="A8960" s="65"/>
      <c r="B8960" s="65"/>
      <c r="C8960" s="65"/>
      <c r="D8960" s="65"/>
      <c r="E8960" s="65"/>
      <c r="F8960" s="65"/>
      <c r="G8960" s="129"/>
    </row>
    <row r="8961" spans="1:7">
      <c r="A8961" s="65"/>
      <c r="B8961" s="65"/>
      <c r="C8961" s="65"/>
      <c r="D8961" s="65"/>
      <c r="E8961" s="65"/>
      <c r="F8961" s="65"/>
      <c r="G8961" s="129"/>
    </row>
    <row r="8962" spans="1:7">
      <c r="A8962" s="65"/>
      <c r="B8962" s="65"/>
      <c r="C8962" s="65"/>
      <c r="D8962" s="65"/>
      <c r="E8962" s="65"/>
      <c r="F8962" s="65"/>
      <c r="G8962" s="129"/>
    </row>
    <row r="8963" spans="1:7">
      <c r="A8963" s="65"/>
      <c r="B8963" s="65"/>
      <c r="C8963" s="65"/>
      <c r="D8963" s="65"/>
      <c r="E8963" s="65"/>
      <c r="F8963" s="65"/>
      <c r="G8963" s="129"/>
    </row>
    <row r="8964" spans="1:7">
      <c r="A8964" s="65"/>
      <c r="B8964" s="65"/>
      <c r="C8964" s="65"/>
      <c r="D8964" s="65"/>
      <c r="E8964" s="65"/>
      <c r="F8964" s="65"/>
      <c r="G8964" s="129"/>
    </row>
    <row r="8965" spans="1:7">
      <c r="A8965" s="65"/>
      <c r="B8965" s="65"/>
      <c r="C8965" s="65"/>
      <c r="D8965" s="65"/>
      <c r="E8965" s="65"/>
      <c r="F8965" s="65"/>
      <c r="G8965" s="129"/>
    </row>
    <row r="8966" spans="1:7">
      <c r="A8966" s="65"/>
      <c r="B8966" s="65"/>
      <c r="C8966" s="65"/>
      <c r="D8966" s="65"/>
      <c r="E8966" s="65"/>
      <c r="F8966" s="65"/>
      <c r="G8966" s="129"/>
    </row>
    <row r="8967" spans="1:7">
      <c r="A8967" s="65"/>
      <c r="B8967" s="65"/>
      <c r="C8967" s="65"/>
      <c r="D8967" s="65"/>
      <c r="E8967" s="65"/>
      <c r="F8967" s="65"/>
      <c r="G8967" s="129"/>
    </row>
    <row r="8968" spans="1:7">
      <c r="A8968" s="65"/>
      <c r="B8968" s="65"/>
      <c r="C8968" s="65"/>
      <c r="D8968" s="65"/>
      <c r="E8968" s="65"/>
      <c r="F8968" s="65"/>
      <c r="G8968" s="129"/>
    </row>
    <row r="8969" spans="1:7">
      <c r="A8969" s="65"/>
      <c r="B8969" s="65"/>
      <c r="C8969" s="65"/>
      <c r="D8969" s="65"/>
      <c r="E8969" s="65"/>
      <c r="F8969" s="65"/>
      <c r="G8969" s="129"/>
    </row>
    <row r="8970" spans="1:7">
      <c r="A8970" s="65"/>
      <c r="B8970" s="65"/>
      <c r="C8970" s="65"/>
      <c r="D8970" s="65"/>
      <c r="E8970" s="65"/>
      <c r="F8970" s="65"/>
      <c r="G8970" s="129"/>
    </row>
    <row r="8971" spans="1:7">
      <c r="A8971" s="65"/>
      <c r="B8971" s="65"/>
      <c r="C8971" s="65"/>
      <c r="D8971" s="65"/>
      <c r="E8971" s="65"/>
      <c r="F8971" s="65"/>
      <c r="G8971" s="129"/>
    </row>
    <row r="8972" spans="1:7">
      <c r="A8972" s="65"/>
      <c r="B8972" s="65"/>
      <c r="C8972" s="65"/>
      <c r="D8972" s="65"/>
      <c r="E8972" s="65"/>
      <c r="F8972" s="65"/>
      <c r="G8972" s="129"/>
    </row>
    <row r="8973" spans="1:7">
      <c r="A8973" s="65"/>
      <c r="B8973" s="65"/>
      <c r="C8973" s="65"/>
      <c r="D8973" s="65"/>
      <c r="E8973" s="65"/>
      <c r="F8973" s="65"/>
      <c r="G8973" s="129"/>
    </row>
    <row r="8974" spans="1:7">
      <c r="A8974" s="65"/>
      <c r="B8974" s="65"/>
      <c r="C8974" s="65"/>
      <c r="D8974" s="65"/>
      <c r="E8974" s="65"/>
      <c r="F8974" s="65"/>
      <c r="G8974" s="129"/>
    </row>
    <row r="8975" spans="1:7">
      <c r="A8975" s="65"/>
      <c r="B8975" s="65"/>
      <c r="C8975" s="65"/>
      <c r="D8975" s="65"/>
      <c r="E8975" s="65"/>
      <c r="F8975" s="65"/>
      <c r="G8975" s="129"/>
    </row>
    <row r="8976" spans="1:7">
      <c r="A8976" s="65"/>
      <c r="B8976" s="65"/>
      <c r="C8976" s="65"/>
      <c r="D8976" s="65"/>
      <c r="E8976" s="65"/>
      <c r="F8976" s="65"/>
      <c r="G8976" s="129"/>
    </row>
    <row r="8977" spans="1:7">
      <c r="A8977" s="65"/>
      <c r="B8977" s="65"/>
      <c r="C8977" s="65"/>
      <c r="D8977" s="65"/>
      <c r="E8977" s="65"/>
      <c r="F8977" s="65"/>
      <c r="G8977" s="129"/>
    </row>
    <row r="8978" spans="1:7">
      <c r="A8978" s="65"/>
      <c r="B8978" s="65"/>
      <c r="C8978" s="65"/>
      <c r="D8978" s="65"/>
      <c r="E8978" s="65"/>
      <c r="F8978" s="65"/>
      <c r="G8978" s="129"/>
    </row>
    <row r="8979" spans="1:7">
      <c r="A8979" s="65"/>
      <c r="B8979" s="65"/>
      <c r="C8979" s="65"/>
      <c r="D8979" s="65"/>
      <c r="E8979" s="65"/>
      <c r="F8979" s="65"/>
      <c r="G8979" s="129"/>
    </row>
    <row r="8980" spans="1:7">
      <c r="A8980" s="65"/>
      <c r="B8980" s="65"/>
      <c r="C8980" s="65"/>
      <c r="D8980" s="65"/>
      <c r="E8980" s="65"/>
      <c r="F8980" s="65"/>
      <c r="G8980" s="129"/>
    </row>
    <row r="8981" spans="1:7">
      <c r="A8981" s="65"/>
      <c r="B8981" s="65"/>
      <c r="C8981" s="65"/>
      <c r="D8981" s="65"/>
      <c r="E8981" s="65"/>
      <c r="F8981" s="65"/>
      <c r="G8981" s="129"/>
    </row>
    <row r="8982" spans="1:7">
      <c r="A8982" s="65"/>
      <c r="B8982" s="65"/>
      <c r="C8982" s="65"/>
      <c r="D8982" s="65"/>
      <c r="E8982" s="65"/>
      <c r="F8982" s="65"/>
      <c r="G8982" s="129"/>
    </row>
    <row r="8983" spans="1:7">
      <c r="A8983" s="65"/>
      <c r="B8983" s="65"/>
      <c r="C8983" s="65"/>
      <c r="D8983" s="65"/>
      <c r="E8983" s="65"/>
      <c r="F8983" s="65"/>
      <c r="G8983" s="129"/>
    </row>
    <row r="8984" spans="1:7">
      <c r="A8984" s="65"/>
      <c r="B8984" s="65"/>
      <c r="C8984" s="65"/>
      <c r="D8984" s="65"/>
      <c r="E8984" s="65"/>
      <c r="F8984" s="65"/>
      <c r="G8984" s="129"/>
    </row>
    <row r="8985" spans="1:7">
      <c r="A8985" s="65"/>
      <c r="B8985" s="65"/>
      <c r="C8985" s="65"/>
      <c r="D8985" s="65"/>
      <c r="E8985" s="65"/>
      <c r="F8985" s="65"/>
      <c r="G8985" s="129"/>
    </row>
    <row r="8986" spans="1:7">
      <c r="A8986" s="65"/>
      <c r="B8986" s="65"/>
      <c r="C8986" s="65"/>
      <c r="D8986" s="65"/>
      <c r="E8986" s="65"/>
      <c r="F8986" s="65"/>
      <c r="G8986" s="129"/>
    </row>
    <row r="8987" spans="1:7">
      <c r="A8987" s="65"/>
      <c r="B8987" s="65"/>
      <c r="C8987" s="65"/>
      <c r="D8987" s="65"/>
      <c r="E8987" s="65"/>
      <c r="F8987" s="65"/>
      <c r="G8987" s="129"/>
    </row>
    <row r="8988" spans="1:7">
      <c r="A8988" s="65"/>
      <c r="B8988" s="65"/>
      <c r="C8988" s="65"/>
      <c r="D8988" s="65"/>
      <c r="E8988" s="65"/>
      <c r="F8988" s="65"/>
      <c r="G8988" s="129"/>
    </row>
    <row r="8989" spans="1:7">
      <c r="A8989" s="65"/>
      <c r="B8989" s="65"/>
      <c r="C8989" s="65"/>
      <c r="D8989" s="65"/>
      <c r="E8989" s="65"/>
      <c r="F8989" s="65"/>
      <c r="G8989" s="129"/>
    </row>
    <row r="8990" spans="1:7">
      <c r="A8990" s="65"/>
      <c r="B8990" s="65"/>
      <c r="C8990" s="65"/>
      <c r="D8990" s="65"/>
      <c r="E8990" s="65"/>
      <c r="F8990" s="65"/>
      <c r="G8990" s="129"/>
    </row>
    <row r="8991" spans="1:7">
      <c r="A8991" s="65"/>
      <c r="B8991" s="65"/>
      <c r="C8991" s="65"/>
      <c r="D8991" s="65"/>
      <c r="E8991" s="65"/>
      <c r="F8991" s="65"/>
      <c r="G8991" s="129"/>
    </row>
    <row r="8992" spans="1:7">
      <c r="A8992" s="65"/>
      <c r="B8992" s="65"/>
      <c r="C8992" s="65"/>
      <c r="D8992" s="65"/>
      <c r="E8992" s="65"/>
      <c r="F8992" s="65"/>
      <c r="G8992" s="129"/>
    </row>
    <row r="8993" spans="1:7">
      <c r="A8993" s="65"/>
      <c r="B8993" s="65"/>
      <c r="C8993" s="65"/>
      <c r="D8993" s="65"/>
      <c r="E8993" s="65"/>
      <c r="F8993" s="65"/>
      <c r="G8993" s="129"/>
    </row>
    <row r="8994" spans="1:7">
      <c r="A8994" s="65"/>
      <c r="B8994" s="65"/>
      <c r="C8994" s="65"/>
      <c r="D8994" s="65"/>
      <c r="E8994" s="65"/>
      <c r="F8994" s="65"/>
      <c r="G8994" s="129"/>
    </row>
    <row r="8995" spans="1:7">
      <c r="A8995" s="65"/>
      <c r="B8995" s="65"/>
      <c r="C8995" s="65"/>
      <c r="D8995" s="65"/>
      <c r="E8995" s="65"/>
      <c r="F8995" s="65"/>
      <c r="G8995" s="129"/>
    </row>
    <row r="8996" spans="1:7">
      <c r="A8996" s="65"/>
      <c r="B8996" s="65"/>
      <c r="C8996" s="65"/>
      <c r="D8996" s="65"/>
      <c r="E8996" s="65"/>
      <c r="F8996" s="65"/>
      <c r="G8996" s="129"/>
    </row>
    <row r="8997" spans="1:7">
      <c r="A8997" s="65"/>
      <c r="B8997" s="65"/>
      <c r="C8997" s="65"/>
      <c r="D8997" s="65"/>
      <c r="E8997" s="65"/>
      <c r="F8997" s="65"/>
      <c r="G8997" s="129"/>
    </row>
    <row r="8998" spans="1:7">
      <c r="A8998" s="65"/>
      <c r="B8998" s="65"/>
      <c r="C8998" s="65"/>
      <c r="D8998" s="65"/>
      <c r="E8998" s="65"/>
      <c r="F8998" s="65"/>
      <c r="G8998" s="129"/>
    </row>
    <row r="8999" spans="1:7">
      <c r="A8999" s="65"/>
      <c r="B8999" s="65"/>
      <c r="C8999" s="65"/>
      <c r="D8999" s="65"/>
      <c r="E8999" s="65"/>
      <c r="F8999" s="65"/>
      <c r="G8999" s="129"/>
    </row>
    <row r="9000" spans="1:7">
      <c r="A9000" s="65"/>
      <c r="B9000" s="65"/>
      <c r="C9000" s="65"/>
      <c r="D9000" s="65"/>
      <c r="E9000" s="65"/>
      <c r="F9000" s="65"/>
      <c r="G9000" s="129"/>
    </row>
    <row r="9001" spans="1:7">
      <c r="A9001" s="65"/>
      <c r="B9001" s="65"/>
      <c r="C9001" s="65"/>
      <c r="D9001" s="65"/>
      <c r="E9001" s="65"/>
      <c r="F9001" s="65"/>
      <c r="G9001" s="129"/>
    </row>
    <row r="9002" spans="1:7">
      <c r="A9002" s="65"/>
      <c r="B9002" s="65"/>
      <c r="C9002" s="65"/>
      <c r="D9002" s="65"/>
      <c r="E9002" s="65"/>
      <c r="F9002" s="65"/>
      <c r="G9002" s="129"/>
    </row>
    <row r="9003" spans="1:7">
      <c r="A9003" s="65"/>
      <c r="B9003" s="65"/>
      <c r="C9003" s="65"/>
      <c r="D9003" s="65"/>
      <c r="E9003" s="65"/>
      <c r="F9003" s="65"/>
      <c r="G9003" s="129"/>
    </row>
    <row r="9004" spans="1:7">
      <c r="A9004" s="65"/>
      <c r="B9004" s="65"/>
      <c r="C9004" s="65"/>
      <c r="D9004" s="65"/>
      <c r="E9004" s="65"/>
      <c r="F9004" s="65"/>
      <c r="G9004" s="129"/>
    </row>
    <row r="9005" spans="1:7">
      <c r="A9005" s="65"/>
      <c r="B9005" s="65"/>
      <c r="C9005" s="65"/>
      <c r="D9005" s="65"/>
      <c r="E9005" s="65"/>
      <c r="F9005" s="65"/>
      <c r="G9005" s="129"/>
    </row>
    <row r="9006" spans="1:7">
      <c r="A9006" s="65"/>
      <c r="B9006" s="65"/>
      <c r="C9006" s="65"/>
      <c r="D9006" s="65"/>
      <c r="E9006" s="65"/>
      <c r="F9006" s="65"/>
      <c r="G9006" s="129"/>
    </row>
    <row r="9007" spans="1:7">
      <c r="A9007" s="65"/>
      <c r="B9007" s="65"/>
      <c r="C9007" s="65"/>
      <c r="D9007" s="65"/>
      <c r="E9007" s="65"/>
      <c r="F9007" s="65"/>
      <c r="G9007" s="129"/>
    </row>
    <row r="9008" spans="1:7">
      <c r="A9008" s="65"/>
      <c r="B9008" s="65"/>
      <c r="C9008" s="65"/>
      <c r="D9008" s="65"/>
      <c r="E9008" s="65"/>
      <c r="F9008" s="65"/>
      <c r="G9008" s="129"/>
    </row>
    <row r="9009" spans="1:7">
      <c r="A9009" s="65"/>
      <c r="B9009" s="65"/>
      <c r="C9009" s="65"/>
      <c r="D9009" s="65"/>
      <c r="E9009" s="65"/>
      <c r="F9009" s="65"/>
      <c r="G9009" s="129"/>
    </row>
    <row r="9010" spans="1:7">
      <c r="A9010" s="65"/>
      <c r="B9010" s="65"/>
      <c r="C9010" s="65"/>
      <c r="D9010" s="65"/>
      <c r="E9010" s="65"/>
      <c r="F9010" s="65"/>
      <c r="G9010" s="129"/>
    </row>
    <row r="9011" spans="1:7">
      <c r="A9011" s="65"/>
      <c r="B9011" s="65"/>
      <c r="C9011" s="65"/>
      <c r="D9011" s="65"/>
      <c r="E9011" s="65"/>
      <c r="F9011" s="65"/>
      <c r="G9011" s="129"/>
    </row>
    <row r="9012" spans="1:7">
      <c r="A9012" s="65"/>
      <c r="B9012" s="65"/>
      <c r="C9012" s="65"/>
      <c r="D9012" s="65"/>
      <c r="E9012" s="65"/>
      <c r="F9012" s="65"/>
      <c r="G9012" s="129"/>
    </row>
    <row r="9013" spans="1:7">
      <c r="A9013" s="65"/>
      <c r="B9013" s="65"/>
      <c r="C9013" s="65"/>
      <c r="D9013" s="65"/>
      <c r="E9013" s="65"/>
      <c r="F9013" s="65"/>
      <c r="G9013" s="129"/>
    </row>
    <row r="9014" spans="1:7">
      <c r="A9014" s="65"/>
      <c r="B9014" s="65"/>
      <c r="C9014" s="65"/>
      <c r="D9014" s="65"/>
      <c r="E9014" s="65"/>
      <c r="F9014" s="65"/>
      <c r="G9014" s="129"/>
    </row>
    <row r="9015" spans="1:7">
      <c r="A9015" s="65"/>
      <c r="B9015" s="65"/>
      <c r="C9015" s="65"/>
      <c r="D9015" s="65"/>
      <c r="E9015" s="65"/>
      <c r="F9015" s="65"/>
      <c r="G9015" s="129"/>
    </row>
    <row r="9016" spans="1:7">
      <c r="A9016" s="65"/>
      <c r="B9016" s="65"/>
      <c r="C9016" s="65"/>
      <c r="D9016" s="65"/>
      <c r="E9016" s="65"/>
      <c r="F9016" s="65"/>
      <c r="G9016" s="129"/>
    </row>
    <row r="9017" spans="1:7">
      <c r="A9017" s="65"/>
      <c r="B9017" s="65"/>
      <c r="C9017" s="65"/>
      <c r="D9017" s="65"/>
      <c r="E9017" s="65"/>
      <c r="F9017" s="65"/>
      <c r="G9017" s="129"/>
    </row>
    <row r="9018" spans="1:7">
      <c r="A9018" s="65"/>
      <c r="B9018" s="65"/>
      <c r="C9018" s="65"/>
      <c r="D9018" s="65"/>
      <c r="E9018" s="65"/>
      <c r="F9018" s="65"/>
      <c r="G9018" s="129"/>
    </row>
    <row r="9019" spans="1:7">
      <c r="A9019" s="65"/>
      <c r="B9019" s="65"/>
      <c r="C9019" s="65"/>
      <c r="D9019" s="65"/>
      <c r="E9019" s="65"/>
      <c r="F9019" s="65"/>
      <c r="G9019" s="129"/>
    </row>
    <row r="9020" spans="1:7">
      <c r="A9020" s="65"/>
      <c r="B9020" s="65"/>
      <c r="C9020" s="65"/>
      <c r="D9020" s="65"/>
      <c r="E9020" s="65"/>
      <c r="F9020" s="65"/>
      <c r="G9020" s="129"/>
    </row>
    <row r="9021" spans="1:7">
      <c r="A9021" s="65"/>
      <c r="B9021" s="65"/>
      <c r="C9021" s="65"/>
      <c r="D9021" s="65"/>
      <c r="E9021" s="65"/>
      <c r="F9021" s="65"/>
      <c r="G9021" s="129"/>
    </row>
    <row r="9022" spans="1:7">
      <c r="A9022" s="65"/>
      <c r="B9022" s="65"/>
      <c r="C9022" s="65"/>
      <c r="D9022" s="65"/>
      <c r="E9022" s="65"/>
      <c r="F9022" s="65"/>
      <c r="G9022" s="129"/>
    </row>
    <row r="9023" spans="1:7">
      <c r="A9023" s="65"/>
      <c r="B9023" s="65"/>
      <c r="C9023" s="65"/>
      <c r="D9023" s="65"/>
      <c r="E9023" s="65"/>
      <c r="F9023" s="65"/>
      <c r="G9023" s="129"/>
    </row>
    <row r="9024" spans="1:7">
      <c r="A9024" s="65"/>
      <c r="B9024" s="65"/>
      <c r="C9024" s="65"/>
      <c r="D9024" s="65"/>
      <c r="E9024" s="65"/>
      <c r="F9024" s="65"/>
      <c r="G9024" s="129"/>
    </row>
    <row r="9025" spans="1:7">
      <c r="A9025" s="65"/>
      <c r="B9025" s="65"/>
      <c r="C9025" s="65"/>
      <c r="D9025" s="65"/>
      <c r="E9025" s="65"/>
      <c r="F9025" s="65"/>
      <c r="G9025" s="129"/>
    </row>
    <row r="9026" spans="1:7">
      <c r="A9026" s="65"/>
      <c r="B9026" s="65"/>
      <c r="C9026" s="65"/>
      <c r="D9026" s="65"/>
      <c r="E9026" s="65"/>
      <c r="F9026" s="65"/>
      <c r="G9026" s="129"/>
    </row>
    <row r="9027" spans="1:7">
      <c r="A9027" s="65"/>
      <c r="B9027" s="65"/>
      <c r="C9027" s="65"/>
      <c r="D9027" s="65"/>
      <c r="E9027" s="65"/>
      <c r="F9027" s="65"/>
      <c r="G9027" s="129"/>
    </row>
    <row r="9028" spans="1:7">
      <c r="A9028" s="65"/>
      <c r="B9028" s="65"/>
      <c r="C9028" s="65"/>
      <c r="D9028" s="65"/>
      <c r="E9028" s="65"/>
      <c r="F9028" s="65"/>
      <c r="G9028" s="129"/>
    </row>
    <row r="9029" spans="1:7">
      <c r="A9029" s="65"/>
      <c r="B9029" s="65"/>
      <c r="C9029" s="65"/>
      <c r="D9029" s="65"/>
      <c r="E9029" s="65"/>
      <c r="F9029" s="65"/>
      <c r="G9029" s="129"/>
    </row>
    <row r="9030" spans="1:7">
      <c r="A9030" s="65"/>
      <c r="B9030" s="65"/>
      <c r="C9030" s="65"/>
      <c r="D9030" s="65"/>
      <c r="E9030" s="65"/>
      <c r="F9030" s="65"/>
      <c r="G9030" s="129"/>
    </row>
    <row r="9031" spans="1:7">
      <c r="A9031" s="65"/>
      <c r="B9031" s="65"/>
      <c r="C9031" s="65"/>
      <c r="D9031" s="65"/>
      <c r="E9031" s="65"/>
      <c r="F9031" s="65"/>
      <c r="G9031" s="129"/>
    </row>
    <row r="9032" spans="1:7">
      <c r="A9032" s="65"/>
      <c r="B9032" s="65"/>
      <c r="C9032" s="65"/>
      <c r="D9032" s="65"/>
      <c r="E9032" s="65"/>
      <c r="F9032" s="65"/>
      <c r="G9032" s="129"/>
    </row>
    <row r="9033" spans="1:7">
      <c r="A9033" s="65"/>
      <c r="B9033" s="65"/>
      <c r="C9033" s="65"/>
      <c r="D9033" s="65"/>
      <c r="E9033" s="65"/>
      <c r="F9033" s="65"/>
      <c r="G9033" s="129"/>
    </row>
    <row r="9034" spans="1:7">
      <c r="A9034" s="65"/>
      <c r="B9034" s="65"/>
      <c r="C9034" s="65"/>
      <c r="D9034" s="65"/>
      <c r="E9034" s="65"/>
      <c r="F9034" s="65"/>
      <c r="G9034" s="129"/>
    </row>
    <row r="9035" spans="1:7">
      <c r="A9035" s="65"/>
      <c r="B9035" s="65"/>
      <c r="C9035" s="65"/>
      <c r="D9035" s="65"/>
      <c r="E9035" s="65"/>
      <c r="F9035" s="65"/>
      <c r="G9035" s="129"/>
    </row>
    <row r="9036" spans="1:7">
      <c r="A9036" s="65"/>
      <c r="B9036" s="65"/>
      <c r="C9036" s="65"/>
      <c r="D9036" s="65"/>
      <c r="E9036" s="65"/>
      <c r="F9036" s="65"/>
      <c r="G9036" s="129"/>
    </row>
    <row r="9037" spans="1:7">
      <c r="A9037" s="65"/>
      <c r="B9037" s="65"/>
      <c r="C9037" s="65"/>
      <c r="D9037" s="65"/>
      <c r="E9037" s="65"/>
      <c r="F9037" s="65"/>
      <c r="G9037" s="129"/>
    </row>
    <row r="9038" spans="1:7">
      <c r="A9038" s="65"/>
      <c r="B9038" s="65"/>
      <c r="C9038" s="65"/>
      <c r="D9038" s="65"/>
      <c r="E9038" s="65"/>
      <c r="F9038" s="65"/>
      <c r="G9038" s="129"/>
    </row>
    <row r="9039" spans="1:7">
      <c r="A9039" s="65"/>
      <c r="B9039" s="65"/>
      <c r="C9039" s="65"/>
      <c r="D9039" s="65"/>
      <c r="E9039" s="65"/>
      <c r="F9039" s="65"/>
      <c r="G9039" s="129"/>
    </row>
    <row r="9040" spans="1:7">
      <c r="A9040" s="65"/>
      <c r="B9040" s="65"/>
      <c r="C9040" s="65"/>
      <c r="D9040" s="65"/>
      <c r="E9040" s="65"/>
      <c r="F9040" s="65"/>
      <c r="G9040" s="129"/>
    </row>
    <row r="9041" spans="1:7">
      <c r="A9041" s="65"/>
      <c r="B9041" s="65"/>
      <c r="C9041" s="65"/>
      <c r="D9041" s="65"/>
      <c r="E9041" s="65"/>
      <c r="F9041" s="65"/>
      <c r="G9041" s="129"/>
    </row>
    <row r="9042" spans="1:7">
      <c r="A9042" s="65"/>
      <c r="B9042" s="65"/>
      <c r="C9042" s="65"/>
      <c r="D9042" s="65"/>
      <c r="E9042" s="65"/>
      <c r="F9042" s="65"/>
      <c r="G9042" s="129"/>
    </row>
    <row r="9043" spans="1:7">
      <c r="A9043" s="65"/>
      <c r="B9043" s="65"/>
      <c r="C9043" s="65"/>
      <c r="D9043" s="65"/>
      <c r="E9043" s="65"/>
      <c r="F9043" s="65"/>
      <c r="G9043" s="129"/>
    </row>
    <row r="9044" spans="1:7">
      <c r="A9044" s="65"/>
      <c r="B9044" s="65"/>
      <c r="C9044" s="65"/>
      <c r="D9044" s="65"/>
      <c r="E9044" s="65"/>
      <c r="F9044" s="65"/>
      <c r="G9044" s="129"/>
    </row>
    <row r="9045" spans="1:7">
      <c r="A9045" s="65"/>
      <c r="B9045" s="65"/>
      <c r="C9045" s="65"/>
      <c r="D9045" s="65"/>
      <c r="E9045" s="65"/>
      <c r="F9045" s="65"/>
      <c r="G9045" s="129"/>
    </row>
    <row r="9046" spans="1:7">
      <c r="A9046" s="65"/>
      <c r="B9046" s="65"/>
      <c r="C9046" s="65"/>
      <c r="D9046" s="65"/>
      <c r="E9046" s="65"/>
      <c r="F9046" s="65"/>
      <c r="G9046" s="129"/>
    </row>
    <row r="9047" spans="1:7">
      <c r="A9047" s="65"/>
      <c r="B9047" s="65"/>
      <c r="C9047" s="65"/>
      <c r="D9047" s="65"/>
      <c r="E9047" s="65"/>
      <c r="F9047" s="65"/>
      <c r="G9047" s="129"/>
    </row>
    <row r="9048" spans="1:7">
      <c r="A9048" s="65"/>
      <c r="B9048" s="65"/>
      <c r="C9048" s="65"/>
      <c r="D9048" s="65"/>
      <c r="E9048" s="65"/>
      <c r="F9048" s="65"/>
      <c r="G9048" s="129"/>
    </row>
    <row r="9049" spans="1:7">
      <c r="A9049" s="65"/>
      <c r="B9049" s="65"/>
      <c r="C9049" s="65"/>
      <c r="D9049" s="65"/>
      <c r="E9049" s="65"/>
      <c r="F9049" s="65"/>
      <c r="G9049" s="129"/>
    </row>
    <row r="9050" spans="1:7">
      <c r="A9050" s="65"/>
      <c r="B9050" s="65"/>
      <c r="C9050" s="65"/>
      <c r="D9050" s="65"/>
      <c r="E9050" s="65"/>
      <c r="F9050" s="65"/>
      <c r="G9050" s="129"/>
    </row>
    <row r="9051" spans="1:7">
      <c r="A9051" s="65"/>
      <c r="B9051" s="65"/>
      <c r="C9051" s="65"/>
      <c r="D9051" s="65"/>
      <c r="E9051" s="65"/>
      <c r="F9051" s="65"/>
      <c r="G9051" s="129"/>
    </row>
    <row r="9052" spans="1:7">
      <c r="A9052" s="65"/>
      <c r="B9052" s="65"/>
      <c r="C9052" s="65"/>
      <c r="D9052" s="65"/>
      <c r="E9052" s="65"/>
      <c r="F9052" s="65"/>
      <c r="G9052" s="129"/>
    </row>
    <row r="9053" spans="1:7">
      <c r="A9053" s="65"/>
      <c r="B9053" s="65"/>
      <c r="C9053" s="65"/>
      <c r="D9053" s="65"/>
      <c r="E9053" s="65"/>
      <c r="F9053" s="65"/>
      <c r="G9053" s="129"/>
    </row>
    <row r="9054" spans="1:7">
      <c r="A9054" s="65"/>
      <c r="B9054" s="65"/>
      <c r="C9054" s="65"/>
      <c r="D9054" s="65"/>
      <c r="E9054" s="65"/>
      <c r="F9054" s="65"/>
      <c r="G9054" s="129"/>
    </row>
    <row r="9055" spans="1:7">
      <c r="A9055" s="65"/>
      <c r="B9055" s="65"/>
      <c r="C9055" s="65"/>
      <c r="D9055" s="65"/>
      <c r="E9055" s="65"/>
      <c r="F9055" s="65"/>
      <c r="G9055" s="129"/>
    </row>
    <row r="9056" spans="1:7">
      <c r="A9056" s="65"/>
      <c r="B9056" s="65"/>
      <c r="C9056" s="65"/>
      <c r="D9056" s="65"/>
      <c r="E9056" s="65"/>
      <c r="F9056" s="65"/>
      <c r="G9056" s="129"/>
    </row>
    <row r="9057" spans="1:7">
      <c r="A9057" s="65"/>
      <c r="B9057" s="65"/>
      <c r="C9057" s="65"/>
      <c r="D9057" s="65"/>
      <c r="E9057" s="65"/>
      <c r="F9057" s="65"/>
      <c r="G9057" s="129"/>
    </row>
    <row r="9058" spans="1:7">
      <c r="A9058" s="65"/>
      <c r="B9058" s="65"/>
      <c r="C9058" s="65"/>
      <c r="D9058" s="65"/>
      <c r="E9058" s="65"/>
      <c r="F9058" s="65"/>
      <c r="G9058" s="129"/>
    </row>
    <row r="9059" spans="1:7">
      <c r="A9059" s="65"/>
      <c r="B9059" s="65"/>
      <c r="C9059" s="65"/>
      <c r="D9059" s="65"/>
      <c r="E9059" s="65"/>
      <c r="F9059" s="65"/>
      <c r="G9059" s="129"/>
    </row>
    <row r="9060" spans="1:7">
      <c r="A9060" s="65"/>
      <c r="B9060" s="65"/>
      <c r="C9060" s="65"/>
      <c r="D9060" s="65"/>
      <c r="E9060" s="65"/>
      <c r="F9060" s="65"/>
      <c r="G9060" s="129"/>
    </row>
    <row r="9061" spans="1:7">
      <c r="A9061" s="65"/>
      <c r="B9061" s="65"/>
      <c r="C9061" s="65"/>
      <c r="D9061" s="65"/>
      <c r="E9061" s="65"/>
      <c r="F9061" s="65"/>
      <c r="G9061" s="129"/>
    </row>
    <row r="9062" spans="1:7">
      <c r="A9062" s="65"/>
      <c r="B9062" s="65"/>
      <c r="C9062" s="65"/>
      <c r="D9062" s="65"/>
      <c r="E9062" s="65"/>
      <c r="F9062" s="65"/>
      <c r="G9062" s="129"/>
    </row>
    <row r="9063" spans="1:7">
      <c r="A9063" s="65"/>
      <c r="B9063" s="65"/>
      <c r="C9063" s="65"/>
      <c r="D9063" s="65"/>
      <c r="E9063" s="65"/>
      <c r="F9063" s="65"/>
      <c r="G9063" s="129"/>
    </row>
    <row r="9064" spans="1:7">
      <c r="A9064" s="65"/>
      <c r="B9064" s="65"/>
      <c r="C9064" s="65"/>
      <c r="D9064" s="65"/>
      <c r="E9064" s="65"/>
      <c r="F9064" s="65"/>
      <c r="G9064" s="129"/>
    </row>
    <row r="9065" spans="1:7">
      <c r="A9065" s="65"/>
      <c r="B9065" s="65"/>
      <c r="C9065" s="65"/>
      <c r="D9065" s="65"/>
      <c r="E9065" s="65"/>
      <c r="F9065" s="65"/>
      <c r="G9065" s="129"/>
    </row>
    <row r="9066" spans="1:7">
      <c r="A9066" s="65"/>
      <c r="B9066" s="65"/>
      <c r="C9066" s="65"/>
      <c r="D9066" s="65"/>
      <c r="E9066" s="65"/>
      <c r="F9066" s="65"/>
      <c r="G9066" s="129"/>
    </row>
    <row r="9067" spans="1:7">
      <c r="A9067" s="65"/>
      <c r="B9067" s="65"/>
      <c r="C9067" s="65"/>
      <c r="D9067" s="65"/>
      <c r="E9067" s="65"/>
      <c r="F9067" s="65"/>
      <c r="G9067" s="129"/>
    </row>
    <row r="9068" spans="1:7">
      <c r="A9068" s="65"/>
      <c r="B9068" s="65"/>
      <c r="C9068" s="65"/>
      <c r="D9068" s="65"/>
      <c r="E9068" s="65"/>
      <c r="F9068" s="65"/>
      <c r="G9068" s="129"/>
    </row>
    <row r="9069" spans="1:7">
      <c r="A9069" s="65"/>
      <c r="B9069" s="65"/>
      <c r="C9069" s="65"/>
      <c r="D9069" s="65"/>
      <c r="E9069" s="65"/>
      <c r="F9069" s="65"/>
      <c r="G9069" s="129"/>
    </row>
    <row r="9070" spans="1:7">
      <c r="A9070" s="65"/>
      <c r="B9070" s="65"/>
      <c r="C9070" s="65"/>
      <c r="D9070" s="65"/>
      <c r="E9070" s="65"/>
      <c r="F9070" s="65"/>
      <c r="G9070" s="129"/>
    </row>
    <row r="9071" spans="1:7">
      <c r="A9071" s="65"/>
      <c r="B9071" s="65"/>
      <c r="C9071" s="65"/>
      <c r="D9071" s="65"/>
      <c r="E9071" s="65"/>
      <c r="F9071" s="65"/>
      <c r="G9071" s="129"/>
    </row>
    <row r="9072" spans="1:7">
      <c r="A9072" s="65"/>
      <c r="B9072" s="65"/>
      <c r="C9072" s="65"/>
      <c r="D9072" s="65"/>
      <c r="E9072" s="65"/>
      <c r="F9072" s="65"/>
      <c r="G9072" s="129"/>
    </row>
    <row r="9073" spans="1:7">
      <c r="A9073" s="65"/>
      <c r="B9073" s="65"/>
      <c r="C9073" s="65"/>
      <c r="D9073" s="65"/>
      <c r="E9073" s="65"/>
      <c r="F9073" s="65"/>
      <c r="G9073" s="129"/>
    </row>
    <row r="9074" spans="1:7">
      <c r="A9074" s="65"/>
      <c r="B9074" s="65"/>
      <c r="C9074" s="65"/>
      <c r="D9074" s="65"/>
      <c r="E9074" s="65"/>
      <c r="F9074" s="65"/>
      <c r="G9074" s="129"/>
    </row>
    <row r="9075" spans="1:7">
      <c r="A9075" s="65"/>
      <c r="B9075" s="65"/>
      <c r="C9075" s="65"/>
      <c r="D9075" s="65"/>
      <c r="E9075" s="65"/>
      <c r="F9075" s="65"/>
      <c r="G9075" s="129"/>
    </row>
    <row r="9076" spans="1:7">
      <c r="A9076" s="65"/>
      <c r="B9076" s="65"/>
      <c r="C9076" s="65"/>
      <c r="D9076" s="65"/>
      <c r="E9076" s="65"/>
      <c r="F9076" s="65"/>
      <c r="G9076" s="129"/>
    </row>
    <row r="9077" spans="1:7">
      <c r="A9077" s="65"/>
      <c r="B9077" s="65"/>
      <c r="C9077" s="65"/>
      <c r="D9077" s="65"/>
      <c r="E9077" s="65"/>
      <c r="F9077" s="65"/>
      <c r="G9077" s="129"/>
    </row>
    <row r="9078" spans="1:7">
      <c r="A9078" s="65"/>
      <c r="B9078" s="65"/>
      <c r="C9078" s="65"/>
      <c r="D9078" s="65"/>
      <c r="E9078" s="65"/>
      <c r="F9078" s="65"/>
      <c r="G9078" s="129"/>
    </row>
    <row r="9079" spans="1:7">
      <c r="A9079" s="65"/>
      <c r="B9079" s="65"/>
      <c r="C9079" s="65"/>
      <c r="D9079" s="65"/>
      <c r="E9079" s="65"/>
      <c r="F9079" s="65"/>
      <c r="G9079" s="129"/>
    </row>
    <row r="9080" spans="1:7">
      <c r="A9080" s="65"/>
      <c r="B9080" s="65"/>
      <c r="C9080" s="65"/>
      <c r="D9080" s="65"/>
      <c r="E9080" s="65"/>
      <c r="F9080" s="65"/>
      <c r="G9080" s="129"/>
    </row>
    <row r="9081" spans="1:7">
      <c r="A9081" s="65"/>
      <c r="B9081" s="65"/>
      <c r="C9081" s="65"/>
      <c r="D9081" s="65"/>
      <c r="E9081" s="65"/>
      <c r="F9081" s="65"/>
      <c r="G9081" s="129"/>
    </row>
    <row r="9082" spans="1:7">
      <c r="A9082" s="65"/>
      <c r="B9082" s="65"/>
      <c r="C9082" s="65"/>
      <c r="D9082" s="65"/>
      <c r="E9082" s="65"/>
      <c r="F9082" s="65"/>
      <c r="G9082" s="129"/>
    </row>
    <row r="9083" spans="1:7">
      <c r="A9083" s="65"/>
      <c r="B9083" s="65"/>
      <c r="C9083" s="65"/>
      <c r="D9083" s="65"/>
      <c r="E9083" s="65"/>
      <c r="F9083" s="65"/>
      <c r="G9083" s="129"/>
    </row>
    <row r="9084" spans="1:7">
      <c r="A9084" s="65"/>
      <c r="B9084" s="65"/>
      <c r="C9084" s="65"/>
      <c r="D9084" s="65"/>
      <c r="E9084" s="65"/>
      <c r="F9084" s="65"/>
      <c r="G9084" s="129"/>
    </row>
    <row r="9085" spans="1:7">
      <c r="A9085" s="65"/>
      <c r="B9085" s="65"/>
      <c r="C9085" s="65"/>
      <c r="D9085" s="65"/>
      <c r="E9085" s="65"/>
      <c r="F9085" s="65"/>
      <c r="G9085" s="129"/>
    </row>
    <row r="9086" spans="1:7">
      <c r="A9086" s="65"/>
      <c r="B9086" s="65"/>
      <c r="C9086" s="65"/>
      <c r="D9086" s="65"/>
      <c r="E9086" s="65"/>
      <c r="F9086" s="65"/>
      <c r="G9086" s="129"/>
    </row>
    <row r="9087" spans="1:7">
      <c r="A9087" s="65"/>
      <c r="B9087" s="65"/>
      <c r="C9087" s="65"/>
      <c r="D9087" s="65"/>
      <c r="E9087" s="65"/>
      <c r="F9087" s="65"/>
      <c r="G9087" s="129"/>
    </row>
    <row r="9088" spans="1:7">
      <c r="A9088" s="65"/>
      <c r="B9088" s="65"/>
      <c r="C9088" s="65"/>
      <c r="D9088" s="65"/>
      <c r="E9088" s="65"/>
      <c r="F9088" s="65"/>
      <c r="G9088" s="129"/>
    </row>
    <row r="9089" spans="1:7">
      <c r="A9089" s="65"/>
      <c r="B9089" s="65"/>
      <c r="C9089" s="65"/>
      <c r="D9089" s="65"/>
      <c r="E9089" s="65"/>
      <c r="F9089" s="65"/>
      <c r="G9089" s="129"/>
    </row>
    <row r="9090" spans="1:7">
      <c r="A9090" s="65"/>
      <c r="B9090" s="65"/>
      <c r="C9090" s="65"/>
      <c r="D9090" s="65"/>
      <c r="E9090" s="65"/>
      <c r="F9090" s="65"/>
      <c r="G9090" s="129"/>
    </row>
    <row r="9091" spans="1:7">
      <c r="A9091" s="65"/>
      <c r="B9091" s="65"/>
      <c r="C9091" s="65"/>
      <c r="D9091" s="65"/>
      <c r="E9091" s="65"/>
      <c r="F9091" s="65"/>
      <c r="G9091" s="129"/>
    </row>
    <row r="9092" spans="1:7">
      <c r="A9092" s="65"/>
      <c r="B9092" s="65"/>
      <c r="C9092" s="65"/>
      <c r="D9092" s="65"/>
      <c r="E9092" s="65"/>
      <c r="F9092" s="65"/>
      <c r="G9092" s="129"/>
    </row>
    <row r="9093" spans="1:7">
      <c r="A9093" s="65"/>
      <c r="B9093" s="65"/>
      <c r="C9093" s="65"/>
      <c r="D9093" s="65"/>
      <c r="E9093" s="65"/>
      <c r="F9093" s="65"/>
      <c r="G9093" s="129"/>
    </row>
    <row r="9094" spans="1:7">
      <c r="A9094" s="65"/>
      <c r="B9094" s="65"/>
      <c r="C9094" s="65"/>
      <c r="D9094" s="65"/>
      <c r="E9094" s="65"/>
      <c r="F9094" s="65"/>
      <c r="G9094" s="129"/>
    </row>
    <row r="9095" spans="1:7">
      <c r="A9095" s="65"/>
      <c r="B9095" s="65"/>
      <c r="C9095" s="65"/>
      <c r="D9095" s="65"/>
      <c r="E9095" s="65"/>
      <c r="F9095" s="65"/>
      <c r="G9095" s="129"/>
    </row>
    <row r="9096" spans="1:7">
      <c r="A9096" s="65"/>
      <c r="B9096" s="65"/>
      <c r="C9096" s="65"/>
      <c r="D9096" s="65"/>
      <c r="E9096" s="65"/>
      <c r="F9096" s="65"/>
      <c r="G9096" s="129"/>
    </row>
    <row r="9097" spans="1:7">
      <c r="A9097" s="65"/>
      <c r="B9097" s="65"/>
      <c r="C9097" s="65"/>
      <c r="D9097" s="65"/>
      <c r="E9097" s="65"/>
      <c r="F9097" s="65"/>
      <c r="G9097" s="129"/>
    </row>
    <row r="9098" spans="1:7">
      <c r="A9098" s="65"/>
      <c r="B9098" s="65"/>
      <c r="C9098" s="65"/>
      <c r="D9098" s="65"/>
      <c r="E9098" s="65"/>
      <c r="F9098" s="65"/>
      <c r="G9098" s="129"/>
    </row>
    <row r="9099" spans="1:7">
      <c r="A9099" s="65"/>
      <c r="B9099" s="65"/>
      <c r="C9099" s="65"/>
      <c r="D9099" s="65"/>
      <c r="E9099" s="65"/>
      <c r="F9099" s="65"/>
      <c r="G9099" s="129"/>
    </row>
    <row r="9100" spans="1:7">
      <c r="A9100" s="65"/>
      <c r="B9100" s="65"/>
      <c r="C9100" s="65"/>
      <c r="D9100" s="65"/>
      <c r="E9100" s="65"/>
      <c r="F9100" s="65"/>
      <c r="G9100" s="129"/>
    </row>
    <row r="9101" spans="1:7">
      <c r="A9101" s="65"/>
      <c r="B9101" s="65"/>
      <c r="C9101" s="65"/>
      <c r="D9101" s="65"/>
      <c r="E9101" s="65"/>
      <c r="F9101" s="65"/>
      <c r="G9101" s="129"/>
    </row>
    <row r="9102" spans="1:7">
      <c r="A9102" s="65"/>
      <c r="B9102" s="65"/>
      <c r="C9102" s="65"/>
      <c r="D9102" s="65"/>
      <c r="E9102" s="65"/>
      <c r="F9102" s="65"/>
      <c r="G9102" s="129"/>
    </row>
    <row r="9103" spans="1:7">
      <c r="A9103" s="65"/>
      <c r="B9103" s="65"/>
      <c r="C9103" s="65"/>
      <c r="D9103" s="65"/>
      <c r="E9103" s="65"/>
      <c r="F9103" s="65"/>
      <c r="G9103" s="129"/>
    </row>
    <row r="9104" spans="1:7">
      <c r="A9104" s="65"/>
      <c r="B9104" s="65"/>
      <c r="C9104" s="65"/>
      <c r="D9104" s="65"/>
      <c r="E9104" s="65"/>
      <c r="F9104" s="65"/>
      <c r="G9104" s="129"/>
    </row>
    <row r="9105" spans="1:7">
      <c r="A9105" s="65"/>
      <c r="B9105" s="65"/>
      <c r="C9105" s="65"/>
      <c r="D9105" s="65"/>
      <c r="E9105" s="65"/>
      <c r="F9105" s="65"/>
      <c r="G9105" s="129"/>
    </row>
    <row r="9106" spans="1:7">
      <c r="A9106" s="65"/>
      <c r="B9106" s="65"/>
      <c r="C9106" s="65"/>
      <c r="D9106" s="65"/>
      <c r="E9106" s="65"/>
      <c r="F9106" s="65"/>
      <c r="G9106" s="129"/>
    </row>
    <row r="9107" spans="1:7">
      <c r="A9107" s="65"/>
      <c r="B9107" s="65"/>
      <c r="C9107" s="65"/>
      <c r="D9107" s="65"/>
      <c r="E9107" s="65"/>
      <c r="F9107" s="65"/>
      <c r="G9107" s="129"/>
    </row>
    <row r="9108" spans="1:7">
      <c r="A9108" s="65"/>
      <c r="B9108" s="65"/>
      <c r="C9108" s="65"/>
      <c r="D9108" s="65"/>
      <c r="E9108" s="65"/>
      <c r="F9108" s="65"/>
      <c r="G9108" s="129"/>
    </row>
    <row r="9109" spans="1:7">
      <c r="A9109" s="65"/>
      <c r="B9109" s="65"/>
      <c r="C9109" s="65"/>
      <c r="D9109" s="65"/>
      <c r="E9109" s="65"/>
      <c r="F9109" s="65"/>
      <c r="G9109" s="129"/>
    </row>
    <row r="9110" spans="1:7">
      <c r="A9110" s="65"/>
      <c r="B9110" s="65"/>
      <c r="C9110" s="65"/>
      <c r="D9110" s="65"/>
      <c r="E9110" s="65"/>
      <c r="F9110" s="65"/>
      <c r="G9110" s="129"/>
    </row>
    <row r="9111" spans="1:7">
      <c r="A9111" s="65"/>
      <c r="B9111" s="65"/>
      <c r="C9111" s="65"/>
      <c r="D9111" s="65"/>
      <c r="E9111" s="65"/>
      <c r="F9111" s="65"/>
      <c r="G9111" s="129"/>
    </row>
    <row r="9112" spans="1:7">
      <c r="A9112" s="65"/>
      <c r="B9112" s="65"/>
      <c r="C9112" s="65"/>
      <c r="D9112" s="65"/>
      <c r="E9112" s="65"/>
      <c r="F9112" s="65"/>
      <c r="G9112" s="129"/>
    </row>
    <row r="9113" spans="1:7">
      <c r="A9113" s="65"/>
      <c r="B9113" s="65"/>
      <c r="C9113" s="65"/>
      <c r="D9113" s="65"/>
      <c r="E9113" s="65"/>
      <c r="F9113" s="65"/>
      <c r="G9113" s="129"/>
    </row>
    <row r="9114" spans="1:7">
      <c r="A9114" s="65"/>
      <c r="B9114" s="65"/>
      <c r="C9114" s="65"/>
      <c r="D9114" s="65"/>
      <c r="E9114" s="65"/>
      <c r="F9114" s="65"/>
      <c r="G9114" s="129"/>
    </row>
    <row r="9115" spans="1:7">
      <c r="A9115" s="65"/>
      <c r="B9115" s="65"/>
      <c r="C9115" s="65"/>
      <c r="D9115" s="65"/>
      <c r="E9115" s="65"/>
      <c r="F9115" s="65"/>
      <c r="G9115" s="129"/>
    </row>
    <row r="9116" spans="1:7">
      <c r="A9116" s="65"/>
      <c r="B9116" s="65"/>
      <c r="C9116" s="65"/>
      <c r="D9116" s="65"/>
      <c r="E9116" s="65"/>
      <c r="F9116" s="65"/>
      <c r="G9116" s="129"/>
    </row>
    <row r="9117" spans="1:7">
      <c r="A9117" s="65"/>
      <c r="B9117" s="65"/>
      <c r="C9117" s="65"/>
      <c r="D9117" s="65"/>
      <c r="E9117" s="65"/>
      <c r="F9117" s="65"/>
      <c r="G9117" s="129"/>
    </row>
    <row r="9118" spans="1:7">
      <c r="A9118" s="65"/>
      <c r="B9118" s="65"/>
      <c r="C9118" s="65"/>
      <c r="D9118" s="65"/>
      <c r="E9118" s="65"/>
      <c r="F9118" s="65"/>
      <c r="G9118" s="129"/>
    </row>
    <row r="9119" spans="1:7">
      <c r="A9119" s="65"/>
      <c r="B9119" s="65"/>
      <c r="C9119" s="65"/>
      <c r="D9119" s="65"/>
      <c r="E9119" s="65"/>
      <c r="F9119" s="65"/>
      <c r="G9119" s="129"/>
    </row>
    <row r="9120" spans="1:7">
      <c r="A9120" s="65"/>
      <c r="B9120" s="65"/>
      <c r="C9120" s="65"/>
      <c r="D9120" s="65"/>
      <c r="E9120" s="65"/>
      <c r="F9120" s="65"/>
      <c r="G9120" s="129"/>
    </row>
    <row r="9121" spans="1:7">
      <c r="A9121" s="65"/>
      <c r="B9121" s="65"/>
      <c r="C9121" s="65"/>
      <c r="D9121" s="65"/>
      <c r="E9121" s="65"/>
      <c r="F9121" s="65"/>
      <c r="G9121" s="129"/>
    </row>
    <row r="9122" spans="1:7">
      <c r="A9122" s="65"/>
      <c r="B9122" s="65"/>
      <c r="C9122" s="65"/>
      <c r="D9122" s="65"/>
      <c r="E9122" s="65"/>
      <c r="F9122" s="65"/>
      <c r="G9122" s="129"/>
    </row>
    <row r="9123" spans="1:7">
      <c r="A9123" s="65"/>
      <c r="B9123" s="65"/>
      <c r="C9123" s="65"/>
      <c r="D9123" s="65"/>
      <c r="E9123" s="65"/>
      <c r="F9123" s="65"/>
      <c r="G9123" s="129"/>
    </row>
    <row r="9124" spans="1:7">
      <c r="A9124" s="65"/>
      <c r="B9124" s="65"/>
      <c r="C9124" s="65"/>
      <c r="D9124" s="65"/>
      <c r="E9124" s="65"/>
      <c r="F9124" s="65"/>
      <c r="G9124" s="129"/>
    </row>
    <row r="9125" spans="1:7">
      <c r="A9125" s="65"/>
      <c r="B9125" s="65"/>
      <c r="C9125" s="65"/>
      <c r="D9125" s="65"/>
      <c r="E9125" s="65"/>
      <c r="F9125" s="65"/>
      <c r="G9125" s="129"/>
    </row>
    <row r="9126" spans="1:7">
      <c r="A9126" s="65"/>
      <c r="B9126" s="65"/>
      <c r="C9126" s="65"/>
      <c r="D9126" s="65"/>
      <c r="E9126" s="65"/>
      <c r="F9126" s="65"/>
      <c r="G9126" s="129"/>
    </row>
    <row r="9127" spans="1:7">
      <c r="A9127" s="65"/>
      <c r="B9127" s="65"/>
      <c r="C9127" s="65"/>
      <c r="D9127" s="65"/>
      <c r="E9127" s="65"/>
      <c r="F9127" s="65"/>
      <c r="G9127" s="129"/>
    </row>
    <row r="9128" spans="1:7">
      <c r="A9128" s="65"/>
      <c r="B9128" s="65"/>
      <c r="C9128" s="65"/>
      <c r="D9128" s="65"/>
      <c r="E9128" s="65"/>
      <c r="F9128" s="65"/>
      <c r="G9128" s="129"/>
    </row>
    <row r="9129" spans="1:7">
      <c r="A9129" s="65"/>
      <c r="B9129" s="65"/>
      <c r="C9129" s="65"/>
      <c r="D9129" s="65"/>
      <c r="E9129" s="65"/>
      <c r="F9129" s="65"/>
      <c r="G9129" s="129"/>
    </row>
    <row r="9130" spans="1:7">
      <c r="A9130" s="65"/>
      <c r="B9130" s="65"/>
      <c r="C9130" s="65"/>
      <c r="D9130" s="65"/>
      <c r="E9130" s="65"/>
      <c r="F9130" s="65"/>
      <c r="G9130" s="129"/>
    </row>
    <row r="9131" spans="1:7">
      <c r="A9131" s="65"/>
      <c r="B9131" s="65"/>
      <c r="C9131" s="65"/>
      <c r="D9131" s="65"/>
      <c r="E9131" s="65"/>
      <c r="F9131" s="65"/>
      <c r="G9131" s="129"/>
    </row>
    <row r="9132" spans="1:7">
      <c r="A9132" s="65"/>
      <c r="B9132" s="65"/>
      <c r="C9132" s="65"/>
      <c r="D9132" s="65"/>
      <c r="E9132" s="65"/>
      <c r="F9132" s="65"/>
      <c r="G9132" s="129"/>
    </row>
    <row r="9133" spans="1:7">
      <c r="A9133" s="65"/>
      <c r="B9133" s="65"/>
      <c r="C9133" s="65"/>
      <c r="D9133" s="65"/>
      <c r="E9133" s="65"/>
      <c r="F9133" s="65"/>
      <c r="G9133" s="129"/>
    </row>
    <row r="9134" spans="1:7">
      <c r="A9134" s="65"/>
      <c r="B9134" s="65"/>
      <c r="C9134" s="65"/>
      <c r="D9134" s="65"/>
      <c r="E9134" s="65"/>
      <c r="F9134" s="65"/>
      <c r="G9134" s="129"/>
    </row>
    <row r="9135" spans="1:7">
      <c r="A9135" s="65"/>
      <c r="B9135" s="65"/>
      <c r="C9135" s="65"/>
      <c r="D9135" s="65"/>
      <c r="E9135" s="65"/>
      <c r="F9135" s="65"/>
      <c r="G9135" s="129"/>
    </row>
    <row r="9136" spans="1:7">
      <c r="A9136" s="65"/>
      <c r="B9136" s="65"/>
      <c r="C9136" s="65"/>
      <c r="D9136" s="65"/>
      <c r="E9136" s="65"/>
      <c r="F9136" s="65"/>
      <c r="G9136" s="129"/>
    </row>
    <row r="9137" spans="1:7">
      <c r="A9137" s="65"/>
      <c r="B9137" s="65"/>
      <c r="C9137" s="65"/>
      <c r="D9137" s="65"/>
      <c r="E9137" s="65"/>
      <c r="F9137" s="65"/>
      <c r="G9137" s="129"/>
    </row>
    <row r="9138" spans="1:7">
      <c r="A9138" s="65"/>
      <c r="B9138" s="65"/>
      <c r="C9138" s="65"/>
      <c r="D9138" s="65"/>
      <c r="E9138" s="65"/>
      <c r="F9138" s="65"/>
      <c r="G9138" s="129"/>
    </row>
    <row r="9139" spans="1:7">
      <c r="A9139" s="65"/>
      <c r="B9139" s="65"/>
      <c r="C9139" s="65"/>
      <c r="D9139" s="65"/>
      <c r="E9139" s="65"/>
      <c r="F9139" s="65"/>
      <c r="G9139" s="129"/>
    </row>
    <row r="9140" spans="1:7">
      <c r="A9140" s="65"/>
      <c r="B9140" s="65"/>
      <c r="C9140" s="65"/>
      <c r="D9140" s="65"/>
      <c r="E9140" s="65"/>
      <c r="F9140" s="65"/>
      <c r="G9140" s="129"/>
    </row>
    <row r="9141" spans="1:7">
      <c r="A9141" s="65"/>
      <c r="B9141" s="65"/>
      <c r="C9141" s="65"/>
      <c r="D9141" s="65"/>
      <c r="E9141" s="65"/>
      <c r="F9141" s="65"/>
      <c r="G9141" s="129"/>
    </row>
    <row r="9142" spans="1:7">
      <c r="A9142" s="65"/>
      <c r="B9142" s="65"/>
      <c r="C9142" s="65"/>
      <c r="D9142" s="65"/>
      <c r="E9142" s="65"/>
      <c r="F9142" s="65"/>
      <c r="G9142" s="129"/>
    </row>
    <row r="9143" spans="1:7">
      <c r="A9143" s="65"/>
      <c r="B9143" s="65"/>
      <c r="C9143" s="65"/>
      <c r="D9143" s="65"/>
      <c r="E9143" s="65"/>
      <c r="F9143" s="65"/>
      <c r="G9143" s="129"/>
    </row>
    <row r="9144" spans="1:7">
      <c r="A9144" s="65"/>
      <c r="B9144" s="65"/>
      <c r="C9144" s="65"/>
      <c r="D9144" s="65"/>
      <c r="E9144" s="65"/>
      <c r="F9144" s="65"/>
      <c r="G9144" s="129"/>
    </row>
    <row r="9145" spans="1:7">
      <c r="A9145" s="65"/>
      <c r="B9145" s="65"/>
      <c r="C9145" s="65"/>
      <c r="D9145" s="65"/>
      <c r="E9145" s="65"/>
      <c r="F9145" s="65"/>
      <c r="G9145" s="129"/>
    </row>
    <row r="9146" spans="1:7">
      <c r="A9146" s="65"/>
      <c r="B9146" s="65"/>
      <c r="C9146" s="65"/>
      <c r="D9146" s="65"/>
      <c r="E9146" s="65"/>
      <c r="F9146" s="65"/>
      <c r="G9146" s="129"/>
    </row>
    <row r="9147" spans="1:7">
      <c r="A9147" s="65"/>
      <c r="B9147" s="65"/>
      <c r="C9147" s="65"/>
      <c r="D9147" s="65"/>
      <c r="E9147" s="65"/>
      <c r="F9147" s="65"/>
      <c r="G9147" s="129"/>
    </row>
    <row r="9148" spans="1:7">
      <c r="A9148" s="65"/>
      <c r="B9148" s="65"/>
      <c r="C9148" s="65"/>
      <c r="D9148" s="65"/>
      <c r="E9148" s="65"/>
      <c r="F9148" s="65"/>
      <c r="G9148" s="129"/>
    </row>
    <row r="9149" spans="1:7">
      <c r="A9149" s="65"/>
      <c r="B9149" s="65"/>
      <c r="C9149" s="65"/>
      <c r="D9149" s="65"/>
      <c r="E9149" s="65"/>
      <c r="F9149" s="65"/>
      <c r="G9149" s="129"/>
    </row>
    <row r="9150" spans="1:7">
      <c r="A9150" s="65"/>
      <c r="B9150" s="65"/>
      <c r="C9150" s="65"/>
      <c r="D9150" s="65"/>
      <c r="E9150" s="65"/>
      <c r="F9150" s="65"/>
      <c r="G9150" s="129"/>
    </row>
    <row r="9151" spans="1:7">
      <c r="A9151" s="65"/>
      <c r="B9151" s="65"/>
      <c r="C9151" s="65"/>
      <c r="D9151" s="65"/>
      <c r="E9151" s="65"/>
      <c r="F9151" s="65"/>
      <c r="G9151" s="129"/>
    </row>
    <row r="9152" spans="1:7">
      <c r="A9152" s="65"/>
      <c r="B9152" s="65"/>
      <c r="C9152" s="65"/>
      <c r="D9152" s="65"/>
      <c r="E9152" s="65"/>
      <c r="F9152" s="65"/>
      <c r="G9152" s="129"/>
    </row>
    <row r="9153" spans="1:7">
      <c r="A9153" s="65"/>
      <c r="B9153" s="65"/>
      <c r="C9153" s="65"/>
      <c r="D9153" s="65"/>
      <c r="E9153" s="65"/>
      <c r="F9153" s="65"/>
      <c r="G9153" s="129"/>
    </row>
    <row r="9154" spans="1:7">
      <c r="A9154" s="65"/>
      <c r="B9154" s="65"/>
      <c r="C9154" s="65"/>
      <c r="D9154" s="65"/>
      <c r="E9154" s="65"/>
      <c r="F9154" s="65"/>
      <c r="G9154" s="129"/>
    </row>
    <row r="9155" spans="1:7">
      <c r="A9155" s="65"/>
      <c r="B9155" s="65"/>
      <c r="C9155" s="65"/>
      <c r="D9155" s="65"/>
      <c r="E9155" s="65"/>
      <c r="F9155" s="65"/>
      <c r="G9155" s="129"/>
    </row>
    <row r="9156" spans="1:7">
      <c r="A9156" s="65"/>
      <c r="B9156" s="65"/>
      <c r="C9156" s="65"/>
      <c r="D9156" s="65"/>
      <c r="E9156" s="65"/>
      <c r="F9156" s="65"/>
      <c r="G9156" s="129"/>
    </row>
    <row r="9157" spans="1:7">
      <c r="A9157" s="65"/>
      <c r="B9157" s="65"/>
      <c r="C9157" s="65"/>
      <c r="D9157" s="65"/>
      <c r="E9157" s="65"/>
      <c r="F9157" s="65"/>
      <c r="G9157" s="129"/>
    </row>
    <row r="9158" spans="1:7">
      <c r="A9158" s="65"/>
      <c r="B9158" s="65"/>
      <c r="C9158" s="65"/>
      <c r="D9158" s="65"/>
      <c r="E9158" s="65"/>
      <c r="F9158" s="65"/>
      <c r="G9158" s="129"/>
    </row>
    <row r="9159" spans="1:7">
      <c r="A9159" s="65"/>
      <c r="B9159" s="65"/>
      <c r="C9159" s="65"/>
      <c r="D9159" s="65"/>
      <c r="E9159" s="65"/>
      <c r="F9159" s="65"/>
      <c r="G9159" s="129"/>
    </row>
    <row r="9160" spans="1:7">
      <c r="A9160" s="65"/>
      <c r="B9160" s="65"/>
      <c r="C9160" s="65"/>
      <c r="D9160" s="65"/>
      <c r="E9160" s="65"/>
      <c r="F9160" s="65"/>
      <c r="G9160" s="129"/>
    </row>
    <row r="9161" spans="1:7">
      <c r="A9161" s="65"/>
      <c r="B9161" s="65"/>
      <c r="C9161" s="65"/>
      <c r="D9161" s="65"/>
      <c r="E9161" s="65"/>
      <c r="F9161" s="65"/>
      <c r="G9161" s="129"/>
    </row>
    <row r="9162" spans="1:7">
      <c r="A9162" s="65"/>
      <c r="B9162" s="65"/>
      <c r="C9162" s="65"/>
      <c r="D9162" s="65"/>
      <c r="E9162" s="65"/>
      <c r="F9162" s="65"/>
      <c r="G9162" s="129"/>
    </row>
    <row r="9163" spans="1:7">
      <c r="A9163" s="65"/>
      <c r="B9163" s="65"/>
      <c r="C9163" s="65"/>
      <c r="D9163" s="65"/>
      <c r="E9163" s="65"/>
      <c r="F9163" s="65"/>
      <c r="G9163" s="129"/>
    </row>
    <row r="9164" spans="1:7">
      <c r="A9164" s="65"/>
      <c r="B9164" s="65"/>
      <c r="C9164" s="65"/>
      <c r="D9164" s="65"/>
      <c r="E9164" s="65"/>
      <c r="F9164" s="65"/>
      <c r="G9164" s="129"/>
    </row>
    <row r="9165" spans="1:7">
      <c r="A9165" s="65"/>
      <c r="B9165" s="65"/>
      <c r="C9165" s="65"/>
      <c r="D9165" s="65"/>
      <c r="E9165" s="65"/>
      <c r="F9165" s="65"/>
      <c r="G9165" s="129"/>
    </row>
    <row r="9166" spans="1:7">
      <c r="A9166" s="65"/>
      <c r="B9166" s="65"/>
      <c r="C9166" s="65"/>
      <c r="D9166" s="65"/>
      <c r="E9166" s="65"/>
      <c r="F9166" s="65"/>
      <c r="G9166" s="129"/>
    </row>
    <row r="9167" spans="1:7">
      <c r="A9167" s="65"/>
      <c r="B9167" s="65"/>
      <c r="C9167" s="65"/>
      <c r="D9167" s="65"/>
      <c r="E9167" s="65"/>
      <c r="F9167" s="65"/>
      <c r="G9167" s="129"/>
    </row>
    <row r="9168" spans="1:7">
      <c r="A9168" s="65"/>
      <c r="B9168" s="65"/>
      <c r="C9168" s="65"/>
      <c r="D9168" s="65"/>
      <c r="E9168" s="65"/>
      <c r="F9168" s="65"/>
      <c r="G9168" s="129"/>
    </row>
    <row r="9169" spans="1:7">
      <c r="A9169" s="65"/>
      <c r="B9169" s="65"/>
      <c r="C9169" s="65"/>
      <c r="D9169" s="65"/>
      <c r="E9169" s="65"/>
      <c r="F9169" s="65"/>
      <c r="G9169" s="129"/>
    </row>
    <row r="9170" spans="1:7">
      <c r="A9170" s="65"/>
      <c r="B9170" s="65"/>
      <c r="C9170" s="65"/>
      <c r="D9170" s="65"/>
      <c r="E9170" s="65"/>
      <c r="F9170" s="65"/>
      <c r="G9170" s="129"/>
    </row>
    <row r="9171" spans="1:7">
      <c r="A9171" s="65"/>
      <c r="B9171" s="65"/>
      <c r="C9171" s="65"/>
      <c r="D9171" s="65"/>
      <c r="E9171" s="65"/>
      <c r="F9171" s="65"/>
      <c r="G9171" s="129"/>
    </row>
    <row r="9172" spans="1:7">
      <c r="A9172" s="65"/>
      <c r="B9172" s="65"/>
      <c r="C9172" s="65"/>
      <c r="D9172" s="65"/>
      <c r="E9172" s="65"/>
      <c r="F9172" s="65"/>
      <c r="G9172" s="129"/>
    </row>
    <row r="9173" spans="1:7">
      <c r="A9173" s="65"/>
      <c r="B9173" s="65"/>
      <c r="C9173" s="65"/>
      <c r="D9173" s="65"/>
      <c r="E9173" s="65"/>
      <c r="F9173" s="65"/>
      <c r="G9173" s="129"/>
    </row>
    <row r="9174" spans="1:7">
      <c r="A9174" s="65"/>
      <c r="B9174" s="65"/>
      <c r="C9174" s="65"/>
      <c r="D9174" s="65"/>
      <c r="E9174" s="65"/>
      <c r="F9174" s="65"/>
      <c r="G9174" s="129"/>
    </row>
    <row r="9175" spans="1:7">
      <c r="A9175" s="65"/>
      <c r="B9175" s="65"/>
      <c r="C9175" s="65"/>
      <c r="D9175" s="65"/>
      <c r="E9175" s="65"/>
      <c r="F9175" s="65"/>
      <c r="G9175" s="129"/>
    </row>
    <row r="9176" spans="1:7">
      <c r="A9176" s="65"/>
      <c r="B9176" s="65"/>
      <c r="C9176" s="65"/>
      <c r="D9176" s="65"/>
      <c r="E9176" s="65"/>
      <c r="F9176" s="65"/>
      <c r="G9176" s="129"/>
    </row>
    <row r="9177" spans="1:7">
      <c r="A9177" s="65"/>
      <c r="B9177" s="65"/>
      <c r="C9177" s="65"/>
      <c r="D9177" s="65"/>
      <c r="E9177" s="65"/>
      <c r="F9177" s="65"/>
      <c r="G9177" s="129"/>
    </row>
    <row r="9178" spans="1:7">
      <c r="A9178" s="65"/>
      <c r="B9178" s="65"/>
      <c r="C9178" s="65"/>
      <c r="D9178" s="65"/>
      <c r="E9178" s="65"/>
      <c r="F9178" s="65"/>
      <c r="G9178" s="129"/>
    </row>
    <row r="9179" spans="1:7">
      <c r="A9179" s="65"/>
      <c r="B9179" s="65"/>
      <c r="C9179" s="65"/>
      <c r="D9179" s="65"/>
      <c r="E9179" s="65"/>
      <c r="F9179" s="65"/>
      <c r="G9179" s="129"/>
    </row>
    <row r="9180" spans="1:7">
      <c r="A9180" s="65"/>
      <c r="B9180" s="65"/>
      <c r="C9180" s="65"/>
      <c r="D9180" s="65"/>
      <c r="E9180" s="65"/>
      <c r="F9180" s="65"/>
      <c r="G9180" s="129"/>
    </row>
    <row r="9181" spans="1:7">
      <c r="A9181" s="65"/>
      <c r="B9181" s="65"/>
      <c r="C9181" s="65"/>
      <c r="D9181" s="65"/>
      <c r="E9181" s="65"/>
      <c r="F9181" s="65"/>
      <c r="G9181" s="129"/>
    </row>
    <row r="9182" spans="1:7">
      <c r="A9182" s="65"/>
      <c r="B9182" s="65"/>
      <c r="C9182" s="65"/>
      <c r="D9182" s="65"/>
      <c r="E9182" s="65"/>
      <c r="F9182" s="65"/>
      <c r="G9182" s="129"/>
    </row>
    <row r="9183" spans="1:7">
      <c r="A9183" s="65"/>
      <c r="B9183" s="65"/>
      <c r="C9183" s="65"/>
      <c r="D9183" s="65"/>
      <c r="E9183" s="65"/>
      <c r="F9183" s="65"/>
      <c r="G9183" s="129"/>
    </row>
    <row r="9184" spans="1:7">
      <c r="A9184" s="65"/>
      <c r="B9184" s="65"/>
      <c r="C9184" s="65"/>
      <c r="D9184" s="65"/>
      <c r="E9184" s="65"/>
      <c r="F9184" s="65"/>
      <c r="G9184" s="129"/>
    </row>
    <row r="9185" spans="1:7">
      <c r="A9185" s="65"/>
      <c r="B9185" s="65"/>
      <c r="C9185" s="65"/>
      <c r="D9185" s="65"/>
      <c r="E9185" s="65"/>
      <c r="F9185" s="65"/>
      <c r="G9185" s="129"/>
    </row>
    <row r="9186" spans="1:7">
      <c r="A9186" s="65"/>
      <c r="B9186" s="65"/>
      <c r="C9186" s="65"/>
      <c r="D9186" s="65"/>
      <c r="E9186" s="65"/>
      <c r="F9186" s="65"/>
      <c r="G9186" s="129"/>
    </row>
    <row r="9187" spans="1:7">
      <c r="A9187" s="65"/>
      <c r="B9187" s="65"/>
      <c r="C9187" s="65"/>
      <c r="D9187" s="65"/>
      <c r="E9187" s="65"/>
      <c r="F9187" s="65"/>
      <c r="G9187" s="129"/>
    </row>
    <row r="9188" spans="1:7">
      <c r="A9188" s="65"/>
      <c r="B9188" s="65"/>
      <c r="C9188" s="65"/>
      <c r="D9188" s="65"/>
      <c r="E9188" s="65"/>
      <c r="F9188" s="65"/>
      <c r="G9188" s="129"/>
    </row>
    <row r="9189" spans="1:7">
      <c r="A9189" s="65"/>
      <c r="B9189" s="65"/>
      <c r="C9189" s="65"/>
      <c r="D9189" s="65"/>
      <c r="E9189" s="65"/>
      <c r="F9189" s="65"/>
      <c r="G9189" s="129"/>
    </row>
    <row r="9190" spans="1:7">
      <c r="A9190" s="65"/>
      <c r="B9190" s="65"/>
      <c r="C9190" s="65"/>
      <c r="D9190" s="65"/>
      <c r="E9190" s="65"/>
      <c r="F9190" s="65"/>
      <c r="G9190" s="129"/>
    </row>
    <row r="9191" spans="1:7">
      <c r="A9191" s="65"/>
      <c r="B9191" s="65"/>
      <c r="C9191" s="65"/>
      <c r="D9191" s="65"/>
      <c r="E9191" s="65"/>
      <c r="F9191" s="65"/>
      <c r="G9191" s="129"/>
    </row>
    <row r="9192" spans="1:7">
      <c r="A9192" s="65"/>
      <c r="B9192" s="65"/>
      <c r="C9192" s="65"/>
      <c r="D9192" s="65"/>
      <c r="E9192" s="65"/>
      <c r="F9192" s="65"/>
      <c r="G9192" s="129"/>
    </row>
    <row r="9193" spans="1:7">
      <c r="A9193" s="65"/>
      <c r="B9193" s="65"/>
      <c r="C9193" s="65"/>
      <c r="D9193" s="65"/>
      <c r="E9193" s="65"/>
      <c r="F9193" s="65"/>
      <c r="G9193" s="129"/>
    </row>
    <row r="9194" spans="1:7">
      <c r="A9194" s="65"/>
      <c r="B9194" s="65"/>
      <c r="C9194" s="65"/>
      <c r="D9194" s="65"/>
      <c r="E9194" s="65"/>
      <c r="F9194" s="65"/>
      <c r="G9194" s="129"/>
    </row>
    <row r="9195" spans="1:7">
      <c r="A9195" s="65"/>
      <c r="B9195" s="65"/>
      <c r="C9195" s="65"/>
      <c r="D9195" s="65"/>
      <c r="E9195" s="65"/>
      <c r="F9195" s="65"/>
      <c r="G9195" s="129"/>
    </row>
    <row r="9196" spans="1:7">
      <c r="A9196" s="65"/>
      <c r="B9196" s="65"/>
      <c r="C9196" s="65"/>
      <c r="D9196" s="65"/>
      <c r="E9196" s="65"/>
      <c r="F9196" s="65"/>
      <c r="G9196" s="129"/>
    </row>
    <row r="9197" spans="1:7">
      <c r="A9197" s="65"/>
      <c r="B9197" s="65"/>
      <c r="C9197" s="65"/>
      <c r="D9197" s="65"/>
      <c r="E9197" s="65"/>
      <c r="F9197" s="65"/>
      <c r="G9197" s="129"/>
    </row>
    <row r="9198" spans="1:7">
      <c r="A9198" s="65"/>
      <c r="B9198" s="65"/>
      <c r="C9198" s="65"/>
      <c r="D9198" s="65"/>
      <c r="E9198" s="65"/>
      <c r="F9198" s="65"/>
      <c r="G9198" s="129"/>
    </row>
    <row r="9199" spans="1:7">
      <c r="A9199" s="65"/>
      <c r="B9199" s="65"/>
      <c r="C9199" s="65"/>
      <c r="D9199" s="65"/>
      <c r="E9199" s="65"/>
      <c r="F9199" s="65"/>
      <c r="G9199" s="129"/>
    </row>
    <row r="9200" spans="1:7">
      <c r="A9200" s="65"/>
      <c r="B9200" s="65"/>
      <c r="C9200" s="65"/>
      <c r="D9200" s="65"/>
      <c r="E9200" s="65"/>
      <c r="F9200" s="65"/>
      <c r="G9200" s="129"/>
    </row>
    <row r="9201" spans="1:7">
      <c r="A9201" s="65"/>
      <c r="B9201" s="65"/>
      <c r="C9201" s="65"/>
      <c r="D9201" s="65"/>
      <c r="E9201" s="65"/>
      <c r="F9201" s="65"/>
      <c r="G9201" s="129"/>
    </row>
    <row r="9202" spans="1:7">
      <c r="A9202" s="65"/>
      <c r="B9202" s="65"/>
      <c r="C9202" s="65"/>
      <c r="D9202" s="65"/>
      <c r="E9202" s="65"/>
      <c r="F9202" s="65"/>
      <c r="G9202" s="129"/>
    </row>
    <row r="9203" spans="1:7">
      <c r="A9203" s="65"/>
      <c r="B9203" s="65"/>
      <c r="C9203" s="65"/>
      <c r="D9203" s="65"/>
      <c r="E9203" s="65"/>
      <c r="F9203" s="65"/>
      <c r="G9203" s="129"/>
    </row>
    <row r="9204" spans="1:7">
      <c r="A9204" s="65"/>
      <c r="B9204" s="65"/>
      <c r="C9204" s="65"/>
      <c r="D9204" s="65"/>
      <c r="E9204" s="65"/>
      <c r="F9204" s="65"/>
      <c r="G9204" s="129"/>
    </row>
    <row r="9205" spans="1:7">
      <c r="A9205" s="65"/>
      <c r="B9205" s="65"/>
      <c r="C9205" s="65"/>
      <c r="D9205" s="65"/>
      <c r="E9205" s="65"/>
      <c r="F9205" s="65"/>
      <c r="G9205" s="129"/>
    </row>
    <row r="9206" spans="1:7">
      <c r="A9206" s="65"/>
      <c r="B9206" s="65"/>
      <c r="C9206" s="65"/>
      <c r="D9206" s="65"/>
      <c r="E9206" s="65"/>
      <c r="F9206" s="65"/>
      <c r="G9206" s="129"/>
    </row>
    <row r="9207" spans="1:7">
      <c r="A9207" s="65"/>
      <c r="B9207" s="65"/>
      <c r="C9207" s="65"/>
      <c r="D9207" s="65"/>
      <c r="E9207" s="65"/>
      <c r="F9207" s="65"/>
      <c r="G9207" s="129"/>
    </row>
    <row r="9208" spans="1:7">
      <c r="A9208" s="65"/>
      <c r="B9208" s="65"/>
      <c r="C9208" s="65"/>
      <c r="D9208" s="65"/>
      <c r="E9208" s="65"/>
      <c r="F9208" s="65"/>
      <c r="G9208" s="129"/>
    </row>
    <row r="9209" spans="1:7">
      <c r="A9209" s="65"/>
      <c r="B9209" s="65"/>
      <c r="C9209" s="65"/>
      <c r="D9209" s="65"/>
      <c r="E9209" s="65"/>
      <c r="F9209" s="65"/>
      <c r="G9209" s="129"/>
    </row>
    <row r="9210" spans="1:7">
      <c r="A9210" s="65"/>
      <c r="B9210" s="65"/>
      <c r="C9210" s="65"/>
      <c r="D9210" s="65"/>
      <c r="E9210" s="65"/>
      <c r="F9210" s="65"/>
      <c r="G9210" s="129"/>
    </row>
    <row r="9211" spans="1:7">
      <c r="A9211" s="65"/>
      <c r="B9211" s="65"/>
      <c r="C9211" s="65"/>
      <c r="D9211" s="65"/>
      <c r="E9211" s="65"/>
      <c r="F9211" s="65"/>
      <c r="G9211" s="129"/>
    </row>
    <row r="9212" spans="1:7">
      <c r="A9212" s="65"/>
      <c r="B9212" s="65"/>
      <c r="C9212" s="65"/>
      <c r="D9212" s="65"/>
      <c r="E9212" s="65"/>
      <c r="F9212" s="65"/>
      <c r="G9212" s="129"/>
    </row>
    <row r="9213" spans="1:7">
      <c r="A9213" s="65"/>
      <c r="B9213" s="65"/>
      <c r="C9213" s="65"/>
      <c r="D9213" s="65"/>
      <c r="E9213" s="65"/>
      <c r="F9213" s="65"/>
      <c r="G9213" s="129"/>
    </row>
    <row r="9214" spans="1:7">
      <c r="A9214" s="65"/>
      <c r="B9214" s="65"/>
      <c r="C9214" s="65"/>
      <c r="D9214" s="65"/>
      <c r="E9214" s="65"/>
      <c r="F9214" s="65"/>
      <c r="G9214" s="129"/>
    </row>
    <row r="9215" spans="1:7">
      <c r="A9215" s="65"/>
      <c r="B9215" s="65"/>
      <c r="C9215" s="65"/>
      <c r="D9215" s="65"/>
      <c r="E9215" s="65"/>
      <c r="F9215" s="65"/>
      <c r="G9215" s="129"/>
    </row>
    <row r="9216" spans="1:7">
      <c r="A9216" s="65"/>
      <c r="B9216" s="65"/>
      <c r="C9216" s="65"/>
      <c r="D9216" s="65"/>
      <c r="E9216" s="65"/>
      <c r="F9216" s="65"/>
      <c r="G9216" s="129"/>
    </row>
    <row r="9217" spans="1:7">
      <c r="A9217" s="65"/>
      <c r="B9217" s="65"/>
      <c r="C9217" s="65"/>
      <c r="D9217" s="65"/>
      <c r="E9217" s="65"/>
      <c r="F9217" s="65"/>
      <c r="G9217" s="129"/>
    </row>
    <row r="9218" spans="1:7">
      <c r="A9218" s="65"/>
      <c r="B9218" s="65"/>
      <c r="C9218" s="65"/>
      <c r="D9218" s="65"/>
      <c r="E9218" s="65"/>
      <c r="F9218" s="65"/>
      <c r="G9218" s="129"/>
    </row>
    <row r="9219" spans="1:7">
      <c r="A9219" s="65"/>
      <c r="B9219" s="65"/>
      <c r="C9219" s="65"/>
      <c r="D9219" s="65"/>
      <c r="E9219" s="65"/>
      <c r="F9219" s="65"/>
      <c r="G9219" s="129"/>
    </row>
    <row r="9220" spans="1:7">
      <c r="A9220" s="65"/>
      <c r="B9220" s="65"/>
      <c r="C9220" s="65"/>
      <c r="D9220" s="65"/>
      <c r="E9220" s="65"/>
      <c r="F9220" s="65"/>
      <c r="G9220" s="129"/>
    </row>
    <row r="9221" spans="1:7">
      <c r="A9221" s="65"/>
      <c r="B9221" s="65"/>
      <c r="C9221" s="65"/>
      <c r="D9221" s="65"/>
      <c r="E9221" s="65"/>
      <c r="F9221" s="65"/>
      <c r="G9221" s="129"/>
    </row>
    <row r="9222" spans="1:7">
      <c r="A9222" s="65"/>
      <c r="B9222" s="65"/>
      <c r="C9222" s="65"/>
      <c r="D9222" s="65"/>
      <c r="E9222" s="65"/>
      <c r="F9222" s="65"/>
      <c r="G9222" s="129"/>
    </row>
    <row r="9223" spans="1:7">
      <c r="A9223" s="65"/>
      <c r="B9223" s="65"/>
      <c r="C9223" s="65"/>
      <c r="D9223" s="65"/>
      <c r="E9223" s="65"/>
      <c r="F9223" s="65"/>
      <c r="G9223" s="129"/>
    </row>
    <row r="9224" spans="1:7">
      <c r="A9224" s="65"/>
      <c r="B9224" s="65"/>
      <c r="C9224" s="65"/>
      <c r="D9224" s="65"/>
      <c r="E9224" s="65"/>
      <c r="F9224" s="65"/>
      <c r="G9224" s="129"/>
    </row>
    <row r="9225" spans="1:7">
      <c r="A9225" s="65"/>
      <c r="B9225" s="65"/>
      <c r="C9225" s="65"/>
      <c r="D9225" s="65"/>
      <c r="E9225" s="65"/>
      <c r="F9225" s="65"/>
      <c r="G9225" s="129"/>
    </row>
    <row r="9226" spans="1:7">
      <c r="A9226" s="65"/>
      <c r="B9226" s="65"/>
      <c r="C9226" s="65"/>
      <c r="D9226" s="65"/>
      <c r="E9226" s="65"/>
      <c r="F9226" s="65"/>
      <c r="G9226" s="129"/>
    </row>
    <row r="9227" spans="1:7">
      <c r="A9227" s="65"/>
      <c r="B9227" s="65"/>
      <c r="C9227" s="65"/>
      <c r="D9227" s="65"/>
      <c r="E9227" s="65"/>
      <c r="F9227" s="65"/>
      <c r="G9227" s="129"/>
    </row>
    <row r="9228" spans="1:7">
      <c r="A9228" s="65"/>
      <c r="B9228" s="65"/>
      <c r="C9228" s="65"/>
      <c r="D9228" s="65"/>
      <c r="E9228" s="65"/>
      <c r="F9228" s="65"/>
      <c r="G9228" s="129"/>
    </row>
    <row r="9229" spans="1:7">
      <c r="A9229" s="65"/>
      <c r="B9229" s="65"/>
      <c r="C9229" s="65"/>
      <c r="D9229" s="65"/>
      <c r="E9229" s="65"/>
      <c r="F9229" s="65"/>
      <c r="G9229" s="129"/>
    </row>
    <row r="9230" spans="1:7">
      <c r="A9230" s="65"/>
      <c r="B9230" s="65"/>
      <c r="C9230" s="65"/>
      <c r="D9230" s="65"/>
      <c r="E9230" s="65"/>
      <c r="F9230" s="65"/>
      <c r="G9230" s="129"/>
    </row>
    <row r="9231" spans="1:7">
      <c r="A9231" s="65"/>
      <c r="B9231" s="65"/>
      <c r="C9231" s="65"/>
      <c r="D9231" s="65"/>
      <c r="E9231" s="65"/>
      <c r="F9231" s="65"/>
      <c r="G9231" s="129"/>
    </row>
    <row r="9232" spans="1:7">
      <c r="A9232" s="65"/>
      <c r="B9232" s="65"/>
      <c r="C9232" s="65"/>
      <c r="D9232" s="65"/>
      <c r="E9232" s="65"/>
      <c r="F9232" s="65"/>
      <c r="G9232" s="129"/>
    </row>
    <row r="9233" spans="1:7">
      <c r="A9233" s="65"/>
      <c r="B9233" s="65"/>
      <c r="C9233" s="65"/>
      <c r="D9233" s="65"/>
      <c r="E9233" s="65"/>
      <c r="F9233" s="65"/>
      <c r="G9233" s="129"/>
    </row>
    <row r="9234" spans="1:7">
      <c r="A9234" s="65"/>
      <c r="B9234" s="65"/>
      <c r="C9234" s="65"/>
      <c r="D9234" s="65"/>
      <c r="E9234" s="65"/>
      <c r="F9234" s="65"/>
      <c r="G9234" s="129"/>
    </row>
    <row r="9235" spans="1:7">
      <c r="A9235" s="65"/>
      <c r="B9235" s="65"/>
      <c r="C9235" s="65"/>
      <c r="D9235" s="65"/>
      <c r="E9235" s="65"/>
      <c r="F9235" s="65"/>
      <c r="G9235" s="129"/>
    </row>
    <row r="9236" spans="1:7">
      <c r="A9236" s="65"/>
      <c r="B9236" s="65"/>
      <c r="C9236" s="65"/>
      <c r="D9236" s="65"/>
      <c r="E9236" s="65"/>
      <c r="F9236" s="65"/>
      <c r="G9236" s="129"/>
    </row>
    <row r="9237" spans="1:7">
      <c r="A9237" s="65"/>
      <c r="B9237" s="65"/>
      <c r="C9237" s="65"/>
      <c r="D9237" s="65"/>
      <c r="E9237" s="65"/>
      <c r="F9237" s="65"/>
      <c r="G9237" s="129"/>
    </row>
    <row r="9238" spans="1:7">
      <c r="A9238" s="65"/>
      <c r="B9238" s="65"/>
      <c r="C9238" s="65"/>
      <c r="D9238" s="65"/>
      <c r="E9238" s="65"/>
      <c r="F9238" s="65"/>
      <c r="G9238" s="129"/>
    </row>
    <row r="9239" spans="1:7">
      <c r="A9239" s="65"/>
      <c r="B9239" s="65"/>
      <c r="C9239" s="65"/>
      <c r="D9239" s="65"/>
      <c r="E9239" s="65"/>
      <c r="F9239" s="65"/>
      <c r="G9239" s="129"/>
    </row>
    <row r="9240" spans="1:7">
      <c r="A9240" s="65"/>
      <c r="B9240" s="65"/>
      <c r="C9240" s="65"/>
      <c r="D9240" s="65"/>
      <c r="E9240" s="65"/>
      <c r="F9240" s="65"/>
      <c r="G9240" s="129"/>
    </row>
    <row r="9241" spans="1:7">
      <c r="A9241" s="65"/>
      <c r="B9241" s="65"/>
      <c r="C9241" s="65"/>
      <c r="D9241" s="65"/>
      <c r="E9241" s="65"/>
      <c r="F9241" s="65"/>
      <c r="G9241" s="129"/>
    </row>
    <row r="9242" spans="1:7">
      <c r="A9242" s="65"/>
      <c r="B9242" s="65"/>
      <c r="C9242" s="65"/>
      <c r="D9242" s="65"/>
      <c r="E9242" s="65"/>
      <c r="F9242" s="65"/>
      <c r="G9242" s="129"/>
    </row>
    <row r="9243" spans="1:7">
      <c r="A9243" s="65"/>
      <c r="B9243" s="65"/>
      <c r="C9243" s="65"/>
      <c r="D9243" s="65"/>
      <c r="E9243" s="65"/>
      <c r="F9243" s="65"/>
      <c r="G9243" s="129"/>
    </row>
    <row r="9244" spans="1:7">
      <c r="A9244" s="65"/>
      <c r="B9244" s="65"/>
      <c r="C9244" s="65"/>
      <c r="D9244" s="65"/>
      <c r="E9244" s="65"/>
      <c r="F9244" s="65"/>
      <c r="G9244" s="129"/>
    </row>
    <row r="9245" spans="1:7">
      <c r="A9245" s="65"/>
      <c r="B9245" s="65"/>
      <c r="C9245" s="65"/>
      <c r="D9245" s="65"/>
      <c r="E9245" s="65"/>
      <c r="F9245" s="65"/>
      <c r="G9245" s="129"/>
    </row>
    <row r="9246" spans="1:7">
      <c r="A9246" s="65"/>
      <c r="B9246" s="65"/>
      <c r="C9246" s="65"/>
      <c r="D9246" s="65"/>
      <c r="E9246" s="65"/>
      <c r="F9246" s="65"/>
      <c r="G9246" s="129"/>
    </row>
    <row r="9247" spans="1:7">
      <c r="A9247" s="65"/>
      <c r="B9247" s="65"/>
      <c r="C9247" s="65"/>
      <c r="D9247" s="65"/>
      <c r="E9247" s="65"/>
      <c r="F9247" s="65"/>
      <c r="G9247" s="129"/>
    </row>
    <row r="9248" spans="1:7">
      <c r="A9248" s="65"/>
      <c r="B9248" s="65"/>
      <c r="C9248" s="65"/>
      <c r="D9248" s="65"/>
      <c r="E9248" s="65"/>
      <c r="F9248" s="65"/>
      <c r="G9248" s="129"/>
    </row>
    <row r="9249" spans="1:7">
      <c r="A9249" s="65"/>
      <c r="B9249" s="65"/>
      <c r="C9249" s="65"/>
      <c r="D9249" s="65"/>
      <c r="E9249" s="65"/>
      <c r="F9249" s="65"/>
      <c r="G9249" s="129"/>
    </row>
    <row r="9250" spans="1:7">
      <c r="A9250" s="65"/>
      <c r="B9250" s="65"/>
      <c r="C9250" s="65"/>
      <c r="D9250" s="65"/>
      <c r="E9250" s="65"/>
      <c r="F9250" s="65"/>
      <c r="G9250" s="129"/>
    </row>
    <row r="9251" spans="1:7">
      <c r="A9251" s="65"/>
      <c r="B9251" s="65"/>
      <c r="C9251" s="65"/>
      <c r="D9251" s="65"/>
      <c r="E9251" s="65"/>
      <c r="F9251" s="65"/>
      <c r="G9251" s="129"/>
    </row>
    <row r="9252" spans="1:7">
      <c r="A9252" s="65"/>
      <c r="B9252" s="65"/>
      <c r="C9252" s="65"/>
      <c r="D9252" s="65"/>
      <c r="E9252" s="65"/>
      <c r="F9252" s="65"/>
      <c r="G9252" s="129"/>
    </row>
    <row r="9253" spans="1:7">
      <c r="A9253" s="65"/>
      <c r="B9253" s="65"/>
      <c r="C9253" s="65"/>
      <c r="D9253" s="65"/>
      <c r="E9253" s="65"/>
      <c r="F9253" s="65"/>
      <c r="G9253" s="129"/>
    </row>
    <row r="9254" spans="1:7">
      <c r="A9254" s="65"/>
      <c r="B9254" s="65"/>
      <c r="C9254" s="65"/>
      <c r="D9254" s="65"/>
      <c r="E9254" s="65"/>
      <c r="F9254" s="65"/>
      <c r="G9254" s="129"/>
    </row>
    <row r="9255" spans="1:7">
      <c r="A9255" s="65"/>
      <c r="B9255" s="65"/>
      <c r="C9255" s="65"/>
      <c r="D9255" s="65"/>
      <c r="E9255" s="65"/>
      <c r="F9255" s="65"/>
      <c r="G9255" s="129"/>
    </row>
    <row r="9256" spans="1:7">
      <c r="A9256" s="65"/>
      <c r="B9256" s="65"/>
      <c r="C9256" s="65"/>
      <c r="D9256" s="65"/>
      <c r="E9256" s="65"/>
      <c r="F9256" s="65"/>
      <c r="G9256" s="129"/>
    </row>
    <row r="9257" spans="1:7">
      <c r="A9257" s="65"/>
      <c r="B9257" s="65"/>
      <c r="C9257" s="65"/>
      <c r="D9257" s="65"/>
      <c r="E9257" s="65"/>
      <c r="F9257" s="65"/>
      <c r="G9257" s="129"/>
    </row>
    <row r="9258" spans="1:7">
      <c r="A9258" s="65"/>
      <c r="B9258" s="65"/>
      <c r="C9258" s="65"/>
      <c r="D9258" s="65"/>
      <c r="E9258" s="65"/>
      <c r="F9258" s="65"/>
      <c r="G9258" s="129"/>
    </row>
    <row r="9259" spans="1:7">
      <c r="A9259" s="65"/>
      <c r="B9259" s="65"/>
      <c r="C9259" s="65"/>
      <c r="D9259" s="65"/>
      <c r="E9259" s="65"/>
      <c r="F9259" s="65"/>
      <c r="G9259" s="129"/>
    </row>
    <row r="9260" spans="1:7">
      <c r="A9260" s="65"/>
      <c r="B9260" s="65"/>
      <c r="C9260" s="65"/>
      <c r="D9260" s="65"/>
      <c r="E9260" s="65"/>
      <c r="F9260" s="65"/>
      <c r="G9260" s="129"/>
    </row>
    <row r="9261" spans="1:7">
      <c r="A9261" s="65"/>
      <c r="B9261" s="65"/>
      <c r="C9261" s="65"/>
      <c r="D9261" s="65"/>
      <c r="E9261" s="65"/>
      <c r="F9261" s="65"/>
      <c r="G9261" s="129"/>
    </row>
    <row r="9262" spans="1:7">
      <c r="A9262" s="65"/>
      <c r="B9262" s="65"/>
      <c r="C9262" s="65"/>
      <c r="D9262" s="65"/>
      <c r="E9262" s="65"/>
      <c r="F9262" s="65"/>
      <c r="G9262" s="129"/>
    </row>
    <row r="9263" spans="1:7">
      <c r="A9263" s="65"/>
      <c r="B9263" s="65"/>
      <c r="C9263" s="65"/>
      <c r="D9263" s="65"/>
      <c r="E9263" s="65"/>
      <c r="F9263" s="65"/>
      <c r="G9263" s="129"/>
    </row>
    <row r="9264" spans="1:7">
      <c r="A9264" s="65"/>
      <c r="B9264" s="65"/>
      <c r="C9264" s="65"/>
      <c r="D9264" s="65"/>
      <c r="E9264" s="65"/>
      <c r="F9264" s="65"/>
      <c r="G9264" s="129"/>
    </row>
    <row r="9265" spans="1:7">
      <c r="A9265" s="65"/>
      <c r="B9265" s="65"/>
      <c r="C9265" s="65"/>
      <c r="D9265" s="65"/>
      <c r="E9265" s="65"/>
      <c r="F9265" s="65"/>
      <c r="G9265" s="129"/>
    </row>
    <row r="9266" spans="1:7">
      <c r="A9266" s="65"/>
      <c r="B9266" s="65"/>
      <c r="C9266" s="65"/>
      <c r="D9266" s="65"/>
      <c r="E9266" s="65"/>
      <c r="F9266" s="65"/>
      <c r="G9266" s="129"/>
    </row>
    <row r="9267" spans="1:7">
      <c r="A9267" s="65"/>
      <c r="B9267" s="65"/>
      <c r="C9267" s="65"/>
      <c r="D9267" s="65"/>
      <c r="E9267" s="65"/>
      <c r="F9267" s="65"/>
      <c r="G9267" s="129"/>
    </row>
    <row r="9268" spans="1:7">
      <c r="A9268" s="65"/>
      <c r="B9268" s="65"/>
      <c r="C9268" s="65"/>
      <c r="D9268" s="65"/>
      <c r="E9268" s="65"/>
      <c r="F9268" s="65"/>
      <c r="G9268" s="129"/>
    </row>
    <row r="9269" spans="1:7">
      <c r="A9269" s="65"/>
      <c r="B9269" s="65"/>
      <c r="C9269" s="65"/>
      <c r="D9269" s="65"/>
      <c r="E9269" s="65"/>
      <c r="F9269" s="65"/>
      <c r="G9269" s="129"/>
    </row>
    <row r="9270" spans="1:7">
      <c r="A9270" s="65"/>
      <c r="B9270" s="65"/>
      <c r="C9270" s="65"/>
      <c r="D9270" s="65"/>
      <c r="E9270" s="65"/>
      <c r="F9270" s="65"/>
      <c r="G9270" s="129"/>
    </row>
    <row r="9271" spans="1:7">
      <c r="A9271" s="65"/>
      <c r="B9271" s="65"/>
      <c r="C9271" s="65"/>
      <c r="D9271" s="65"/>
      <c r="E9271" s="65"/>
      <c r="F9271" s="65"/>
      <c r="G9271" s="129"/>
    </row>
    <row r="9272" spans="1:7">
      <c r="A9272" s="65"/>
      <c r="B9272" s="65"/>
      <c r="C9272" s="65"/>
      <c r="D9272" s="65"/>
      <c r="E9272" s="65"/>
      <c r="F9272" s="65"/>
      <c r="G9272" s="129"/>
    </row>
    <row r="9273" spans="1:7">
      <c r="A9273" s="65"/>
      <c r="B9273" s="65"/>
      <c r="C9273" s="65"/>
      <c r="D9273" s="65"/>
      <c r="E9273" s="65"/>
      <c r="F9273" s="65"/>
      <c r="G9273" s="129"/>
    </row>
    <row r="9274" spans="1:7">
      <c r="A9274" s="65"/>
      <c r="B9274" s="65"/>
      <c r="C9274" s="65"/>
      <c r="D9274" s="65"/>
      <c r="E9274" s="65"/>
      <c r="F9274" s="65"/>
      <c r="G9274" s="129"/>
    </row>
    <row r="9275" spans="1:7">
      <c r="A9275" s="65"/>
      <c r="B9275" s="65"/>
      <c r="C9275" s="65"/>
      <c r="D9275" s="65"/>
      <c r="E9275" s="65"/>
      <c r="F9275" s="65"/>
      <c r="G9275" s="129"/>
    </row>
    <row r="9276" spans="1:7">
      <c r="A9276" s="65"/>
      <c r="B9276" s="65"/>
      <c r="C9276" s="65"/>
      <c r="D9276" s="65"/>
      <c r="E9276" s="65"/>
      <c r="F9276" s="65"/>
      <c r="G9276" s="129"/>
    </row>
    <row r="9277" spans="1:7">
      <c r="A9277" s="65"/>
      <c r="B9277" s="65"/>
      <c r="C9277" s="65"/>
      <c r="D9277" s="65"/>
      <c r="E9277" s="65"/>
      <c r="F9277" s="65"/>
      <c r="G9277" s="129"/>
    </row>
    <row r="9278" spans="1:7">
      <c r="A9278" s="65"/>
      <c r="B9278" s="65"/>
      <c r="C9278" s="65"/>
      <c r="D9278" s="65"/>
      <c r="E9278" s="65"/>
      <c r="F9278" s="65"/>
      <c r="G9278" s="129"/>
    </row>
    <row r="9279" spans="1:7">
      <c r="A9279" s="65"/>
      <c r="B9279" s="65"/>
      <c r="C9279" s="65"/>
      <c r="D9279" s="65"/>
      <c r="E9279" s="65"/>
      <c r="F9279" s="65"/>
      <c r="G9279" s="129"/>
    </row>
    <row r="9280" spans="1:7">
      <c r="A9280" s="65"/>
      <c r="B9280" s="65"/>
      <c r="C9280" s="65"/>
      <c r="D9280" s="65"/>
      <c r="E9280" s="65"/>
      <c r="F9280" s="65"/>
      <c r="G9280" s="129"/>
    </row>
    <row r="9281" spans="1:7">
      <c r="A9281" s="65"/>
      <c r="B9281" s="65"/>
      <c r="C9281" s="65"/>
      <c r="D9281" s="65"/>
      <c r="E9281" s="65"/>
      <c r="F9281" s="65"/>
      <c r="G9281" s="129"/>
    </row>
    <row r="9282" spans="1:7">
      <c r="A9282" s="65"/>
      <c r="B9282" s="65"/>
      <c r="C9282" s="65"/>
      <c r="D9282" s="65"/>
      <c r="E9282" s="65"/>
      <c r="F9282" s="65"/>
      <c r="G9282" s="129"/>
    </row>
    <row r="9283" spans="1:7">
      <c r="A9283" s="65"/>
      <c r="B9283" s="65"/>
      <c r="C9283" s="65"/>
      <c r="D9283" s="65"/>
      <c r="E9283" s="65"/>
      <c r="F9283" s="65"/>
      <c r="G9283" s="129"/>
    </row>
    <row r="9284" spans="1:7">
      <c r="A9284" s="65"/>
      <c r="B9284" s="65"/>
      <c r="C9284" s="65"/>
      <c r="D9284" s="65"/>
      <c r="E9284" s="65"/>
      <c r="F9284" s="65"/>
      <c r="G9284" s="129"/>
    </row>
    <row r="9285" spans="1:7">
      <c r="A9285" s="65"/>
      <c r="B9285" s="65"/>
      <c r="C9285" s="65"/>
      <c r="D9285" s="65"/>
      <c r="E9285" s="65"/>
      <c r="F9285" s="65"/>
      <c r="G9285" s="129"/>
    </row>
    <row r="9286" spans="1:7">
      <c r="A9286" s="65"/>
      <c r="B9286" s="65"/>
      <c r="C9286" s="65"/>
      <c r="D9286" s="65"/>
      <c r="E9286" s="65"/>
      <c r="F9286" s="65"/>
      <c r="G9286" s="129"/>
    </row>
    <row r="9287" spans="1:7">
      <c r="A9287" s="65"/>
      <c r="B9287" s="65"/>
      <c r="C9287" s="65"/>
      <c r="D9287" s="65"/>
      <c r="E9287" s="65"/>
      <c r="F9287" s="65"/>
      <c r="G9287" s="129"/>
    </row>
    <row r="9288" spans="1:7">
      <c r="A9288" s="65"/>
      <c r="B9288" s="65"/>
      <c r="C9288" s="65"/>
      <c r="D9288" s="65"/>
      <c r="E9288" s="65"/>
      <c r="F9288" s="65"/>
      <c r="G9288" s="129"/>
    </row>
    <row r="9289" spans="1:7">
      <c r="A9289" s="65"/>
      <c r="B9289" s="65"/>
      <c r="C9289" s="65"/>
      <c r="D9289" s="65"/>
      <c r="E9289" s="65"/>
      <c r="F9289" s="65"/>
      <c r="G9289" s="129"/>
    </row>
    <row r="9290" spans="1:7">
      <c r="A9290" s="65"/>
      <c r="B9290" s="65"/>
      <c r="C9290" s="65"/>
      <c r="D9290" s="65"/>
      <c r="E9290" s="65"/>
      <c r="F9290" s="65"/>
      <c r="G9290" s="129"/>
    </row>
    <row r="9291" spans="1:7">
      <c r="A9291" s="65"/>
      <c r="B9291" s="65"/>
      <c r="C9291" s="65"/>
      <c r="D9291" s="65"/>
      <c r="E9291" s="65"/>
      <c r="F9291" s="65"/>
      <c r="G9291" s="129"/>
    </row>
    <row r="9292" spans="1:7">
      <c r="A9292" s="65"/>
      <c r="B9292" s="65"/>
      <c r="C9292" s="65"/>
      <c r="D9292" s="65"/>
      <c r="E9292" s="65"/>
      <c r="F9292" s="65"/>
      <c r="G9292" s="129"/>
    </row>
    <row r="9293" spans="1:7">
      <c r="A9293" s="65"/>
      <c r="B9293" s="65"/>
      <c r="C9293" s="65"/>
      <c r="D9293" s="65"/>
      <c r="E9293" s="65"/>
      <c r="F9293" s="65"/>
      <c r="G9293" s="129"/>
    </row>
    <row r="9294" spans="1:7">
      <c r="A9294" s="65"/>
      <c r="B9294" s="65"/>
      <c r="C9294" s="65"/>
      <c r="D9294" s="65"/>
      <c r="E9294" s="65"/>
      <c r="F9294" s="65"/>
      <c r="G9294" s="129"/>
    </row>
    <row r="9295" spans="1:7">
      <c r="A9295" s="65"/>
      <c r="B9295" s="65"/>
      <c r="C9295" s="65"/>
      <c r="D9295" s="65"/>
      <c r="E9295" s="65"/>
      <c r="F9295" s="65"/>
      <c r="G9295" s="129"/>
    </row>
    <row r="9296" spans="1:7">
      <c r="A9296" s="65"/>
      <c r="B9296" s="65"/>
      <c r="C9296" s="65"/>
      <c r="D9296" s="65"/>
      <c r="E9296" s="65"/>
      <c r="F9296" s="65"/>
      <c r="G9296" s="129"/>
    </row>
    <row r="9297" spans="1:7">
      <c r="A9297" s="65"/>
      <c r="B9297" s="65"/>
      <c r="C9297" s="65"/>
      <c r="D9297" s="65"/>
      <c r="E9297" s="65"/>
      <c r="F9297" s="65"/>
      <c r="G9297" s="129"/>
    </row>
    <row r="9298" spans="1:7">
      <c r="A9298" s="65"/>
      <c r="B9298" s="65"/>
      <c r="C9298" s="65"/>
      <c r="D9298" s="65"/>
      <c r="E9298" s="65"/>
      <c r="F9298" s="65"/>
      <c r="G9298" s="129"/>
    </row>
    <row r="9299" spans="1:7">
      <c r="A9299" s="65"/>
      <c r="B9299" s="65"/>
      <c r="C9299" s="65"/>
      <c r="D9299" s="65"/>
      <c r="E9299" s="65"/>
      <c r="F9299" s="65"/>
      <c r="G9299" s="129"/>
    </row>
    <row r="9300" spans="1:7">
      <c r="A9300" s="65"/>
      <c r="B9300" s="65"/>
      <c r="C9300" s="65"/>
      <c r="D9300" s="65"/>
      <c r="E9300" s="65"/>
      <c r="F9300" s="65"/>
      <c r="G9300" s="129"/>
    </row>
    <row r="9301" spans="1:7">
      <c r="A9301" s="65"/>
      <c r="B9301" s="65"/>
      <c r="C9301" s="65"/>
      <c r="D9301" s="65"/>
      <c r="E9301" s="65"/>
      <c r="F9301" s="65"/>
      <c r="G9301" s="129"/>
    </row>
    <row r="9302" spans="1:7">
      <c r="A9302" s="65"/>
      <c r="B9302" s="65"/>
      <c r="C9302" s="65"/>
      <c r="D9302" s="65"/>
      <c r="E9302" s="65"/>
      <c r="F9302" s="65"/>
      <c r="G9302" s="129"/>
    </row>
    <row r="9303" spans="1:7">
      <c r="A9303" s="65"/>
      <c r="B9303" s="65"/>
      <c r="C9303" s="65"/>
      <c r="D9303" s="65"/>
      <c r="E9303" s="65"/>
      <c r="F9303" s="65"/>
      <c r="G9303" s="129"/>
    </row>
    <row r="9304" spans="1:7">
      <c r="A9304" s="65"/>
      <c r="B9304" s="65"/>
      <c r="C9304" s="65"/>
      <c r="D9304" s="65"/>
      <c r="E9304" s="65"/>
      <c r="F9304" s="65"/>
      <c r="G9304" s="129"/>
    </row>
    <row r="9305" spans="1:7">
      <c r="A9305" s="65"/>
      <c r="B9305" s="65"/>
      <c r="C9305" s="65"/>
      <c r="D9305" s="65"/>
      <c r="E9305" s="65"/>
      <c r="F9305" s="65"/>
      <c r="G9305" s="129"/>
    </row>
    <row r="9306" spans="1:7">
      <c r="A9306" s="65"/>
      <c r="B9306" s="65"/>
      <c r="C9306" s="65"/>
      <c r="D9306" s="65"/>
      <c r="E9306" s="65"/>
      <c r="F9306" s="65"/>
      <c r="G9306" s="129"/>
    </row>
    <row r="9307" spans="1:7">
      <c r="A9307" s="65"/>
      <c r="B9307" s="65"/>
      <c r="C9307" s="65"/>
      <c r="D9307" s="65"/>
      <c r="E9307" s="65"/>
      <c r="F9307" s="65"/>
      <c r="G9307" s="129"/>
    </row>
    <row r="9308" spans="1:7">
      <c r="A9308" s="65"/>
      <c r="B9308" s="65"/>
      <c r="C9308" s="65"/>
      <c r="D9308" s="65"/>
      <c r="E9308" s="65"/>
      <c r="F9308" s="65"/>
      <c r="G9308" s="129"/>
    </row>
    <row r="9309" spans="1:7">
      <c r="A9309" s="65"/>
      <c r="B9309" s="65"/>
      <c r="C9309" s="65"/>
      <c r="D9309" s="65"/>
      <c r="E9309" s="65"/>
      <c r="F9309" s="65"/>
      <c r="G9309" s="129"/>
    </row>
    <row r="9310" spans="1:7">
      <c r="A9310" s="65"/>
      <c r="B9310" s="65"/>
      <c r="C9310" s="65"/>
      <c r="D9310" s="65"/>
      <c r="E9310" s="65"/>
      <c r="F9310" s="65"/>
      <c r="G9310" s="129"/>
    </row>
    <row r="9311" spans="1:7">
      <c r="A9311" s="65"/>
      <c r="B9311" s="65"/>
      <c r="C9311" s="65"/>
      <c r="D9311" s="65"/>
      <c r="E9311" s="65"/>
      <c r="F9311" s="65"/>
      <c r="G9311" s="129"/>
    </row>
    <row r="9312" spans="1:7">
      <c r="A9312" s="65"/>
      <c r="B9312" s="65"/>
      <c r="C9312" s="65"/>
      <c r="D9312" s="65"/>
      <c r="E9312" s="65"/>
      <c r="F9312" s="65"/>
      <c r="G9312" s="129"/>
    </row>
    <row r="9313" spans="1:7">
      <c r="A9313" s="65"/>
      <c r="B9313" s="65"/>
      <c r="C9313" s="65"/>
      <c r="D9313" s="65"/>
      <c r="E9313" s="65"/>
      <c r="F9313" s="65"/>
      <c r="G9313" s="129"/>
    </row>
    <row r="9314" spans="1:7">
      <c r="A9314" s="65"/>
      <c r="B9314" s="65"/>
      <c r="C9314" s="65"/>
      <c r="D9314" s="65"/>
      <c r="E9314" s="65"/>
      <c r="F9314" s="65"/>
      <c r="G9314" s="129"/>
    </row>
    <row r="9315" spans="1:7">
      <c r="A9315" s="65"/>
      <c r="B9315" s="65"/>
      <c r="C9315" s="65"/>
      <c r="D9315" s="65"/>
      <c r="E9315" s="65"/>
      <c r="F9315" s="65"/>
      <c r="G9315" s="129"/>
    </row>
    <row r="9316" spans="1:7">
      <c r="A9316" s="65"/>
      <c r="B9316" s="65"/>
      <c r="C9316" s="65"/>
      <c r="D9316" s="65"/>
      <c r="E9316" s="65"/>
      <c r="F9316" s="65"/>
      <c r="G9316" s="129"/>
    </row>
    <row r="9317" spans="1:7">
      <c r="A9317" s="65"/>
      <c r="B9317" s="65"/>
      <c r="C9317" s="65"/>
      <c r="D9317" s="65"/>
      <c r="E9317" s="65"/>
      <c r="F9317" s="65"/>
      <c r="G9317" s="129"/>
    </row>
    <row r="9318" spans="1:7">
      <c r="A9318" s="65"/>
      <c r="B9318" s="65"/>
      <c r="C9318" s="65"/>
      <c r="D9318" s="65"/>
      <c r="E9318" s="65"/>
      <c r="F9318" s="65"/>
      <c r="G9318" s="129"/>
    </row>
    <row r="9319" spans="1:7">
      <c r="A9319" s="65"/>
      <c r="B9319" s="65"/>
      <c r="C9319" s="65"/>
      <c r="D9319" s="65"/>
      <c r="E9319" s="65"/>
      <c r="F9319" s="65"/>
      <c r="G9319" s="129"/>
    </row>
    <row r="9320" spans="1:7">
      <c r="A9320" s="65"/>
      <c r="B9320" s="65"/>
      <c r="C9320" s="65"/>
      <c r="D9320" s="65"/>
      <c r="E9320" s="65"/>
      <c r="F9320" s="65"/>
      <c r="G9320" s="129"/>
    </row>
    <row r="9321" spans="1:7">
      <c r="A9321" s="65"/>
      <c r="B9321" s="65"/>
      <c r="C9321" s="65"/>
      <c r="D9321" s="65"/>
      <c r="E9321" s="65"/>
      <c r="F9321" s="65"/>
      <c r="G9321" s="129"/>
    </row>
    <row r="9322" spans="1:7">
      <c r="A9322" s="65"/>
      <c r="B9322" s="65"/>
      <c r="C9322" s="65"/>
      <c r="D9322" s="65"/>
      <c r="E9322" s="65"/>
      <c r="F9322" s="65"/>
      <c r="G9322" s="129"/>
    </row>
    <row r="9323" spans="1:7">
      <c r="A9323" s="65"/>
      <c r="B9323" s="65"/>
      <c r="C9323" s="65"/>
      <c r="D9323" s="65"/>
      <c r="E9323" s="65"/>
      <c r="F9323" s="65"/>
      <c r="G9323" s="129"/>
    </row>
    <row r="9324" spans="1:7">
      <c r="A9324" s="65"/>
      <c r="B9324" s="65"/>
      <c r="C9324" s="65"/>
      <c r="D9324" s="65"/>
      <c r="E9324" s="65"/>
      <c r="F9324" s="65"/>
      <c r="G9324" s="129"/>
    </row>
    <row r="9325" spans="1:7">
      <c r="A9325" s="65"/>
      <c r="B9325" s="65"/>
      <c r="C9325" s="65"/>
      <c r="D9325" s="65"/>
      <c r="E9325" s="65"/>
      <c r="F9325" s="65"/>
      <c r="G9325" s="129"/>
    </row>
    <row r="9326" spans="1:7">
      <c r="A9326" s="65"/>
      <c r="B9326" s="65"/>
      <c r="C9326" s="65"/>
      <c r="D9326" s="65"/>
      <c r="E9326" s="65"/>
      <c r="F9326" s="65"/>
      <c r="G9326" s="129"/>
    </row>
    <row r="9327" spans="1:7">
      <c r="A9327" s="65"/>
      <c r="B9327" s="65"/>
      <c r="C9327" s="65"/>
      <c r="D9327" s="65"/>
      <c r="E9327" s="65"/>
      <c r="F9327" s="65"/>
      <c r="G9327" s="129"/>
    </row>
    <row r="9328" spans="1:7">
      <c r="A9328" s="65"/>
      <c r="B9328" s="65"/>
      <c r="C9328" s="65"/>
      <c r="D9328" s="65"/>
      <c r="E9328" s="65"/>
      <c r="F9328" s="65"/>
      <c r="G9328" s="129"/>
    </row>
    <row r="9329" spans="1:7">
      <c r="A9329" s="65"/>
      <c r="B9329" s="65"/>
      <c r="C9329" s="65"/>
      <c r="D9329" s="65"/>
      <c r="E9329" s="65"/>
      <c r="F9329" s="65"/>
      <c r="G9329" s="129"/>
    </row>
    <row r="9330" spans="1:7">
      <c r="A9330" s="65"/>
      <c r="B9330" s="65"/>
      <c r="C9330" s="65"/>
      <c r="D9330" s="65"/>
      <c r="E9330" s="65"/>
      <c r="F9330" s="65"/>
      <c r="G9330" s="129"/>
    </row>
    <row r="9331" spans="1:7">
      <c r="A9331" s="65"/>
      <c r="B9331" s="65"/>
      <c r="C9331" s="65"/>
      <c r="D9331" s="65"/>
      <c r="E9331" s="65"/>
      <c r="F9331" s="65"/>
      <c r="G9331" s="129"/>
    </row>
    <row r="9332" spans="1:7">
      <c r="A9332" s="65"/>
      <c r="B9332" s="65"/>
      <c r="C9332" s="65"/>
      <c r="D9332" s="65"/>
      <c r="E9332" s="65"/>
      <c r="F9332" s="65"/>
      <c r="G9332" s="129"/>
    </row>
    <row r="9333" spans="1:7">
      <c r="A9333" s="65"/>
      <c r="B9333" s="65"/>
      <c r="C9333" s="65"/>
      <c r="D9333" s="65"/>
      <c r="E9333" s="65"/>
      <c r="F9333" s="65"/>
      <c r="G9333" s="129"/>
    </row>
    <row r="9334" spans="1:7">
      <c r="A9334" s="65"/>
      <c r="B9334" s="65"/>
      <c r="C9334" s="65"/>
      <c r="D9334" s="65"/>
      <c r="E9334" s="65"/>
      <c r="F9334" s="65"/>
      <c r="G9334" s="129"/>
    </row>
    <row r="9335" spans="1:7">
      <c r="A9335" s="65"/>
      <c r="B9335" s="65"/>
      <c r="C9335" s="65"/>
      <c r="D9335" s="65"/>
      <c r="E9335" s="65"/>
      <c r="F9335" s="65"/>
      <c r="G9335" s="129"/>
    </row>
    <row r="9336" spans="1:7">
      <c r="A9336" s="65"/>
      <c r="B9336" s="65"/>
      <c r="C9336" s="65"/>
      <c r="D9336" s="65"/>
      <c r="E9336" s="65"/>
      <c r="F9336" s="65"/>
      <c r="G9336" s="129"/>
    </row>
    <row r="9337" spans="1:7">
      <c r="A9337" s="65"/>
      <c r="B9337" s="65"/>
      <c r="C9337" s="65"/>
      <c r="D9337" s="65"/>
      <c r="E9337" s="65"/>
      <c r="F9337" s="65"/>
      <c r="G9337" s="129"/>
    </row>
    <row r="9338" spans="1:7">
      <c r="A9338" s="65"/>
      <c r="B9338" s="65"/>
      <c r="C9338" s="65"/>
      <c r="D9338" s="65"/>
      <c r="E9338" s="65"/>
      <c r="F9338" s="65"/>
      <c r="G9338" s="129"/>
    </row>
    <row r="9339" spans="1:7">
      <c r="A9339" s="65"/>
      <c r="B9339" s="65"/>
      <c r="C9339" s="65"/>
      <c r="D9339" s="65"/>
      <c r="E9339" s="65"/>
      <c r="F9339" s="65"/>
      <c r="G9339" s="129"/>
    </row>
    <row r="9340" spans="1:7">
      <c r="A9340" s="65"/>
      <c r="B9340" s="65"/>
      <c r="C9340" s="65"/>
      <c r="D9340" s="65"/>
      <c r="E9340" s="65"/>
      <c r="F9340" s="65"/>
      <c r="G9340" s="129"/>
    </row>
    <row r="9341" spans="1:7">
      <c r="A9341" s="65"/>
      <c r="B9341" s="65"/>
      <c r="C9341" s="65"/>
      <c r="D9341" s="65"/>
      <c r="E9341" s="65"/>
      <c r="F9341" s="65"/>
      <c r="G9341" s="129"/>
    </row>
    <row r="9342" spans="1:7">
      <c r="A9342" s="65"/>
      <c r="B9342" s="65"/>
      <c r="C9342" s="65"/>
      <c r="D9342" s="65"/>
      <c r="E9342" s="65"/>
      <c r="F9342" s="65"/>
      <c r="G9342" s="129"/>
    </row>
    <row r="9343" spans="1:7">
      <c r="A9343" s="65"/>
      <c r="B9343" s="65"/>
      <c r="C9343" s="65"/>
      <c r="D9343" s="65"/>
      <c r="E9343" s="65"/>
      <c r="F9343" s="65"/>
      <c r="G9343" s="129"/>
    </row>
    <row r="9344" spans="1:7">
      <c r="A9344" s="65"/>
      <c r="B9344" s="65"/>
      <c r="C9344" s="65"/>
      <c r="D9344" s="65"/>
      <c r="E9344" s="65"/>
      <c r="F9344" s="65"/>
      <c r="G9344" s="129"/>
    </row>
    <row r="9345" spans="1:7">
      <c r="A9345" s="65"/>
      <c r="B9345" s="65"/>
      <c r="C9345" s="65"/>
      <c r="D9345" s="65"/>
      <c r="E9345" s="65"/>
      <c r="F9345" s="65"/>
      <c r="G9345" s="129"/>
    </row>
    <row r="9346" spans="1:7">
      <c r="A9346" s="65"/>
      <c r="B9346" s="65"/>
      <c r="C9346" s="65"/>
      <c r="D9346" s="65"/>
      <c r="E9346" s="65"/>
      <c r="F9346" s="65"/>
      <c r="G9346" s="129"/>
    </row>
    <row r="9347" spans="1:7">
      <c r="A9347" s="65"/>
      <c r="B9347" s="65"/>
      <c r="C9347" s="65"/>
      <c r="D9347" s="65"/>
      <c r="E9347" s="65"/>
      <c r="F9347" s="65"/>
      <c r="G9347" s="129"/>
    </row>
    <row r="9348" spans="1:7">
      <c r="A9348" s="65"/>
      <c r="B9348" s="65"/>
      <c r="C9348" s="65"/>
      <c r="D9348" s="65"/>
      <c r="E9348" s="65"/>
      <c r="F9348" s="65"/>
      <c r="G9348" s="129"/>
    </row>
    <row r="9349" spans="1:7">
      <c r="A9349" s="65"/>
      <c r="B9349" s="65"/>
      <c r="C9349" s="65"/>
      <c r="D9349" s="65"/>
      <c r="E9349" s="65"/>
      <c r="F9349" s="65"/>
      <c r="G9349" s="129"/>
    </row>
    <row r="9350" spans="1:7">
      <c r="A9350" s="65"/>
      <c r="B9350" s="65"/>
      <c r="C9350" s="65"/>
      <c r="D9350" s="65"/>
      <c r="E9350" s="65"/>
      <c r="F9350" s="65"/>
      <c r="G9350" s="129"/>
    </row>
    <row r="9351" spans="1:7">
      <c r="A9351" s="65"/>
      <c r="B9351" s="65"/>
      <c r="C9351" s="65"/>
      <c r="D9351" s="65"/>
      <c r="E9351" s="65"/>
      <c r="F9351" s="65"/>
      <c r="G9351" s="129"/>
    </row>
    <row r="9352" spans="1:7">
      <c r="A9352" s="65"/>
      <c r="B9352" s="65"/>
      <c r="C9352" s="65"/>
      <c r="D9352" s="65"/>
      <c r="E9352" s="65"/>
      <c r="F9352" s="65"/>
      <c r="G9352" s="129"/>
    </row>
    <row r="9353" spans="1:7">
      <c r="A9353" s="65"/>
      <c r="B9353" s="65"/>
      <c r="C9353" s="65"/>
      <c r="D9353" s="65"/>
      <c r="E9353" s="65"/>
      <c r="F9353" s="65"/>
      <c r="G9353" s="129"/>
    </row>
    <row r="9354" spans="1:7">
      <c r="A9354" s="65"/>
      <c r="B9354" s="65"/>
      <c r="C9354" s="65"/>
      <c r="D9354" s="65"/>
      <c r="E9354" s="65"/>
      <c r="F9354" s="65"/>
      <c r="G9354" s="129"/>
    </row>
    <row r="9355" spans="1:7">
      <c r="A9355" s="65"/>
      <c r="B9355" s="65"/>
      <c r="C9355" s="65"/>
      <c r="D9355" s="65"/>
      <c r="E9355" s="65"/>
      <c r="F9355" s="65"/>
      <c r="G9355" s="129"/>
    </row>
    <row r="9356" spans="1:7">
      <c r="A9356" s="65"/>
      <c r="B9356" s="65"/>
      <c r="C9356" s="65"/>
      <c r="D9356" s="65"/>
      <c r="E9356" s="65"/>
      <c r="F9356" s="65"/>
      <c r="G9356" s="129"/>
    </row>
    <row r="9357" spans="1:7">
      <c r="A9357" s="65"/>
      <c r="B9357" s="65"/>
      <c r="C9357" s="65"/>
      <c r="D9357" s="65"/>
      <c r="E9357" s="65"/>
      <c r="F9357" s="65"/>
      <c r="G9357" s="129"/>
    </row>
    <row r="9358" spans="1:7">
      <c r="A9358" s="65"/>
      <c r="B9358" s="65"/>
      <c r="C9358" s="65"/>
      <c r="D9358" s="65"/>
      <c r="E9358" s="65"/>
      <c r="F9358" s="65"/>
      <c r="G9358" s="129"/>
    </row>
    <row r="9359" spans="1:7">
      <c r="A9359" s="65"/>
      <c r="B9359" s="65"/>
      <c r="C9359" s="65"/>
      <c r="D9359" s="65"/>
      <c r="E9359" s="65"/>
      <c r="F9359" s="65"/>
      <c r="G9359" s="129"/>
    </row>
    <row r="9360" spans="1:7">
      <c r="A9360" s="65"/>
      <c r="B9360" s="65"/>
      <c r="C9360" s="65"/>
      <c r="D9360" s="65"/>
      <c r="E9360" s="65"/>
      <c r="F9360" s="65"/>
      <c r="G9360" s="129"/>
    </row>
    <row r="9361" spans="1:7">
      <c r="A9361" s="65"/>
      <c r="B9361" s="65"/>
      <c r="C9361" s="65"/>
      <c r="D9361" s="65"/>
      <c r="E9361" s="65"/>
      <c r="F9361" s="65"/>
      <c r="G9361" s="129"/>
    </row>
    <row r="9362" spans="1:7">
      <c r="A9362" s="65"/>
      <c r="B9362" s="65"/>
      <c r="C9362" s="65"/>
      <c r="D9362" s="65"/>
      <c r="E9362" s="65"/>
      <c r="F9362" s="65"/>
      <c r="G9362" s="129"/>
    </row>
    <row r="9363" spans="1:7">
      <c r="A9363" s="65"/>
      <c r="B9363" s="65"/>
      <c r="C9363" s="65"/>
      <c r="D9363" s="65"/>
      <c r="E9363" s="65"/>
      <c r="F9363" s="65"/>
      <c r="G9363" s="129"/>
    </row>
    <row r="9364" spans="1:7">
      <c r="A9364" s="65"/>
      <c r="B9364" s="65"/>
      <c r="C9364" s="65"/>
      <c r="D9364" s="65"/>
      <c r="E9364" s="65"/>
      <c r="F9364" s="65"/>
      <c r="G9364" s="129"/>
    </row>
    <row r="9365" spans="1:7">
      <c r="A9365" s="65"/>
      <c r="B9365" s="65"/>
      <c r="C9365" s="65"/>
      <c r="D9365" s="65"/>
      <c r="E9365" s="65"/>
      <c r="F9365" s="65"/>
      <c r="G9365" s="129"/>
    </row>
    <row r="9366" spans="1:7">
      <c r="A9366" s="65"/>
      <c r="B9366" s="65"/>
      <c r="C9366" s="65"/>
      <c r="D9366" s="65"/>
      <c r="E9366" s="65"/>
      <c r="F9366" s="65"/>
      <c r="G9366" s="129"/>
    </row>
    <row r="9367" spans="1:7">
      <c r="A9367" s="65"/>
      <c r="B9367" s="65"/>
      <c r="C9367" s="65"/>
      <c r="D9367" s="65"/>
      <c r="E9367" s="65"/>
      <c r="F9367" s="65"/>
      <c r="G9367" s="129"/>
    </row>
    <row r="9368" spans="1:7">
      <c r="A9368" s="65"/>
      <c r="B9368" s="65"/>
      <c r="C9368" s="65"/>
      <c r="D9368" s="65"/>
      <c r="E9368" s="65"/>
      <c r="F9368" s="65"/>
      <c r="G9368" s="129"/>
    </row>
    <row r="9369" spans="1:7">
      <c r="A9369" s="65"/>
      <c r="B9369" s="65"/>
      <c r="C9369" s="65"/>
      <c r="D9369" s="65"/>
      <c r="E9369" s="65"/>
      <c r="F9369" s="65"/>
      <c r="G9369" s="129"/>
    </row>
    <row r="9370" spans="1:7">
      <c r="A9370" s="65"/>
      <c r="B9370" s="65"/>
      <c r="C9370" s="65"/>
      <c r="D9370" s="65"/>
      <c r="E9370" s="65"/>
      <c r="F9370" s="65"/>
      <c r="G9370" s="129"/>
    </row>
    <row r="9371" spans="1:7">
      <c r="A9371" s="65"/>
      <c r="B9371" s="65"/>
      <c r="C9371" s="65"/>
      <c r="D9371" s="65"/>
      <c r="E9371" s="65"/>
      <c r="F9371" s="65"/>
      <c r="G9371" s="129"/>
    </row>
    <row r="9372" spans="1:7">
      <c r="A9372" s="65"/>
      <c r="B9372" s="65"/>
      <c r="C9372" s="65"/>
      <c r="D9372" s="65"/>
      <c r="E9372" s="65"/>
      <c r="F9372" s="65"/>
      <c r="G9372" s="129"/>
    </row>
    <row r="9373" spans="1:7">
      <c r="A9373" s="65"/>
      <c r="B9373" s="65"/>
      <c r="C9373" s="65"/>
      <c r="D9373" s="65"/>
      <c r="E9373" s="65"/>
      <c r="F9373" s="65"/>
      <c r="G9373" s="129"/>
    </row>
    <row r="9374" spans="1:7">
      <c r="A9374" s="65"/>
      <c r="B9374" s="65"/>
      <c r="C9374" s="65"/>
      <c r="D9374" s="65"/>
      <c r="E9374" s="65"/>
      <c r="F9374" s="65"/>
      <c r="G9374" s="129"/>
    </row>
    <row r="9375" spans="1:7">
      <c r="A9375" s="65"/>
      <c r="B9375" s="65"/>
      <c r="C9375" s="65"/>
      <c r="D9375" s="65"/>
      <c r="E9375" s="65"/>
      <c r="F9375" s="65"/>
      <c r="G9375" s="129"/>
    </row>
    <row r="9376" spans="1:7">
      <c r="A9376" s="65"/>
      <c r="B9376" s="65"/>
      <c r="C9376" s="65"/>
      <c r="D9376" s="65"/>
      <c r="E9376" s="65"/>
      <c r="F9376" s="65"/>
      <c r="G9376" s="129"/>
    </row>
    <row r="9377" spans="1:7">
      <c r="A9377" s="65"/>
      <c r="B9377" s="65"/>
      <c r="C9377" s="65"/>
      <c r="D9377" s="65"/>
      <c r="E9377" s="65"/>
      <c r="F9377" s="65"/>
      <c r="G9377" s="129"/>
    </row>
    <row r="9378" spans="1:7">
      <c r="A9378" s="65"/>
      <c r="B9378" s="65"/>
      <c r="C9378" s="65"/>
      <c r="D9378" s="65"/>
      <c r="E9378" s="65"/>
      <c r="F9378" s="65"/>
      <c r="G9378" s="129"/>
    </row>
    <row r="9379" spans="1:7">
      <c r="A9379" s="65"/>
      <c r="B9379" s="65"/>
      <c r="C9379" s="65"/>
      <c r="D9379" s="65"/>
      <c r="E9379" s="65"/>
      <c r="F9379" s="65"/>
      <c r="G9379" s="129"/>
    </row>
    <row r="9380" spans="1:7">
      <c r="A9380" s="65"/>
      <c r="B9380" s="65"/>
      <c r="C9380" s="65"/>
      <c r="D9380" s="65"/>
      <c r="E9380" s="65"/>
      <c r="F9380" s="65"/>
      <c r="G9380" s="129"/>
    </row>
    <row r="9381" spans="1:7">
      <c r="A9381" s="65"/>
      <c r="B9381" s="65"/>
      <c r="C9381" s="65"/>
      <c r="D9381" s="65"/>
      <c r="E9381" s="65"/>
      <c r="F9381" s="65"/>
      <c r="G9381" s="129"/>
    </row>
    <row r="9382" spans="1:7">
      <c r="A9382" s="65"/>
      <c r="B9382" s="65"/>
      <c r="C9382" s="65"/>
      <c r="D9382" s="65"/>
      <c r="E9382" s="65"/>
      <c r="F9382" s="65"/>
      <c r="G9382" s="129"/>
    </row>
    <row r="9383" spans="1:7">
      <c r="A9383" s="65"/>
      <c r="B9383" s="65"/>
      <c r="C9383" s="65"/>
      <c r="D9383" s="65"/>
      <c r="E9383" s="65"/>
      <c r="F9383" s="65"/>
      <c r="G9383" s="129"/>
    </row>
    <row r="9384" spans="1:7">
      <c r="A9384" s="65"/>
      <c r="B9384" s="65"/>
      <c r="C9384" s="65"/>
      <c r="D9384" s="65"/>
      <c r="E9384" s="65"/>
      <c r="F9384" s="65"/>
      <c r="G9384" s="129"/>
    </row>
    <row r="9385" spans="1:7">
      <c r="A9385" s="65"/>
      <c r="B9385" s="65"/>
      <c r="C9385" s="65"/>
      <c r="D9385" s="65"/>
      <c r="E9385" s="65"/>
      <c r="F9385" s="65"/>
      <c r="G9385" s="129"/>
    </row>
    <row r="9386" spans="1:7">
      <c r="A9386" s="65"/>
      <c r="B9386" s="65"/>
      <c r="C9386" s="65"/>
      <c r="D9386" s="65"/>
      <c r="E9386" s="65"/>
      <c r="F9386" s="65"/>
      <c r="G9386" s="129"/>
    </row>
    <row r="9387" spans="1:7">
      <c r="A9387" s="65"/>
      <c r="B9387" s="65"/>
      <c r="C9387" s="65"/>
      <c r="D9387" s="65"/>
      <c r="E9387" s="65"/>
      <c r="F9387" s="65"/>
      <c r="G9387" s="129"/>
    </row>
    <row r="9388" spans="1:7">
      <c r="A9388" s="65"/>
      <c r="B9388" s="65"/>
      <c r="C9388" s="65"/>
      <c r="D9388" s="65"/>
      <c r="E9388" s="65"/>
      <c r="F9388" s="65"/>
      <c r="G9388" s="129"/>
    </row>
    <row r="9389" spans="1:7">
      <c r="A9389" s="65"/>
      <c r="B9389" s="65"/>
      <c r="C9389" s="65"/>
      <c r="D9389" s="65"/>
      <c r="E9389" s="65"/>
      <c r="F9389" s="65"/>
      <c r="G9389" s="129"/>
    </row>
    <row r="9390" spans="1:7">
      <c r="A9390" s="65"/>
      <c r="B9390" s="65"/>
      <c r="C9390" s="65"/>
      <c r="D9390" s="65"/>
      <c r="E9390" s="65"/>
      <c r="F9390" s="65"/>
      <c r="G9390" s="129"/>
    </row>
    <row r="9391" spans="1:7">
      <c r="A9391" s="65"/>
      <c r="B9391" s="65"/>
      <c r="C9391" s="65"/>
      <c r="D9391" s="65"/>
      <c r="E9391" s="65"/>
      <c r="F9391" s="65"/>
      <c r="G9391" s="129"/>
    </row>
    <row r="9392" spans="1:7">
      <c r="A9392" s="65"/>
      <c r="B9392" s="65"/>
      <c r="C9392" s="65"/>
      <c r="D9392" s="65"/>
      <c r="E9392" s="65"/>
      <c r="F9392" s="65"/>
      <c r="G9392" s="129"/>
    </row>
    <row r="9393" spans="1:7">
      <c r="A9393" s="65"/>
      <c r="B9393" s="65"/>
      <c r="C9393" s="65"/>
      <c r="D9393" s="65"/>
      <c r="E9393" s="65"/>
      <c r="F9393" s="65"/>
      <c r="G9393" s="129"/>
    </row>
    <row r="9394" spans="1:7">
      <c r="A9394" s="65"/>
      <c r="B9394" s="65"/>
      <c r="C9394" s="65"/>
      <c r="D9394" s="65"/>
      <c r="E9394" s="65"/>
      <c r="F9394" s="65"/>
      <c r="G9394" s="129"/>
    </row>
    <row r="9395" spans="1:7">
      <c r="A9395" s="65"/>
      <c r="B9395" s="65"/>
      <c r="C9395" s="65"/>
      <c r="D9395" s="65"/>
      <c r="E9395" s="65"/>
      <c r="F9395" s="65"/>
      <c r="G9395" s="129"/>
    </row>
    <row r="9396" spans="1:7">
      <c r="A9396" s="65"/>
      <c r="B9396" s="65"/>
      <c r="C9396" s="65"/>
      <c r="D9396" s="65"/>
      <c r="E9396" s="65"/>
      <c r="F9396" s="65"/>
      <c r="G9396" s="129"/>
    </row>
    <row r="9397" spans="1:7">
      <c r="A9397" s="65"/>
      <c r="B9397" s="65"/>
      <c r="C9397" s="65"/>
      <c r="D9397" s="65"/>
      <c r="E9397" s="65"/>
      <c r="F9397" s="65"/>
      <c r="G9397" s="129"/>
    </row>
    <row r="9398" spans="1:7">
      <c r="A9398" s="65"/>
      <c r="B9398" s="65"/>
      <c r="C9398" s="65"/>
      <c r="D9398" s="65"/>
      <c r="E9398" s="65"/>
      <c r="F9398" s="65"/>
      <c r="G9398" s="129"/>
    </row>
    <row r="9399" spans="1:7">
      <c r="A9399" s="65"/>
      <c r="B9399" s="65"/>
      <c r="C9399" s="65"/>
      <c r="D9399" s="65"/>
      <c r="E9399" s="65"/>
      <c r="F9399" s="65"/>
      <c r="G9399" s="129"/>
    </row>
    <row r="9400" spans="1:7">
      <c r="A9400" s="65"/>
      <c r="B9400" s="65"/>
      <c r="C9400" s="65"/>
      <c r="D9400" s="65"/>
      <c r="E9400" s="65"/>
      <c r="F9400" s="65"/>
      <c r="G9400" s="129"/>
    </row>
    <row r="9401" spans="1:7">
      <c r="A9401" s="65"/>
      <c r="B9401" s="65"/>
      <c r="C9401" s="65"/>
      <c r="D9401" s="65"/>
      <c r="E9401" s="65"/>
      <c r="F9401" s="65"/>
      <c r="G9401" s="129"/>
    </row>
    <row r="9402" spans="1:7">
      <c r="A9402" s="65"/>
      <c r="B9402" s="65"/>
      <c r="C9402" s="65"/>
      <c r="D9402" s="65"/>
      <c r="E9402" s="65"/>
      <c r="F9402" s="65"/>
      <c r="G9402" s="129"/>
    </row>
    <row r="9403" spans="1:7">
      <c r="A9403" s="65"/>
      <c r="B9403" s="65"/>
      <c r="C9403" s="65"/>
      <c r="D9403" s="65"/>
      <c r="E9403" s="65"/>
      <c r="F9403" s="65"/>
      <c r="G9403" s="129"/>
    </row>
    <row r="9404" spans="1:7">
      <c r="A9404" s="65"/>
      <c r="B9404" s="65"/>
      <c r="C9404" s="65"/>
      <c r="D9404" s="65"/>
      <c r="E9404" s="65"/>
      <c r="F9404" s="65"/>
      <c r="G9404" s="129"/>
    </row>
    <row r="9405" spans="1:7">
      <c r="A9405" s="65"/>
      <c r="B9405" s="65"/>
      <c r="C9405" s="65"/>
      <c r="D9405" s="65"/>
      <c r="E9405" s="65"/>
      <c r="F9405" s="65"/>
      <c r="G9405" s="129"/>
    </row>
    <row r="9406" spans="1:7">
      <c r="A9406" s="65"/>
      <c r="B9406" s="65"/>
      <c r="C9406" s="65"/>
      <c r="D9406" s="65"/>
      <c r="E9406" s="65"/>
      <c r="F9406" s="65"/>
      <c r="G9406" s="129"/>
    </row>
    <row r="9407" spans="1:7">
      <c r="A9407" s="65"/>
      <c r="B9407" s="65"/>
      <c r="C9407" s="65"/>
      <c r="D9407" s="65"/>
      <c r="E9407" s="65"/>
      <c r="F9407" s="65"/>
      <c r="G9407" s="129"/>
    </row>
    <row r="9408" spans="1:7">
      <c r="A9408" s="65"/>
      <c r="B9408" s="65"/>
      <c r="C9408" s="65"/>
      <c r="D9408" s="65"/>
      <c r="E9408" s="65"/>
      <c r="F9408" s="65"/>
      <c r="G9408" s="129"/>
    </row>
    <row r="9409" spans="1:7">
      <c r="A9409" s="65"/>
      <c r="B9409" s="65"/>
      <c r="C9409" s="65"/>
      <c r="D9409" s="65"/>
      <c r="E9409" s="65"/>
      <c r="F9409" s="65"/>
      <c r="G9409" s="129"/>
    </row>
    <row r="9410" spans="1:7">
      <c r="A9410" s="65"/>
      <c r="B9410" s="65"/>
      <c r="C9410" s="65"/>
      <c r="D9410" s="65"/>
      <c r="E9410" s="65"/>
      <c r="F9410" s="65"/>
      <c r="G9410" s="129"/>
    </row>
    <row r="9411" spans="1:7">
      <c r="A9411" s="65"/>
      <c r="B9411" s="65"/>
      <c r="C9411" s="65"/>
      <c r="D9411" s="65"/>
      <c r="E9411" s="65"/>
      <c r="F9411" s="65"/>
      <c r="G9411" s="129"/>
    </row>
    <row r="9412" spans="1:7">
      <c r="A9412" s="65"/>
      <c r="B9412" s="65"/>
      <c r="C9412" s="65"/>
      <c r="D9412" s="65"/>
      <c r="E9412" s="65"/>
      <c r="F9412" s="65"/>
      <c r="G9412" s="129"/>
    </row>
    <row r="9413" spans="1:7">
      <c r="A9413" s="65"/>
      <c r="B9413" s="65"/>
      <c r="C9413" s="65"/>
      <c r="D9413" s="65"/>
      <c r="E9413" s="65"/>
      <c r="F9413" s="65"/>
      <c r="G9413" s="129"/>
    </row>
    <row r="9414" spans="1:7">
      <c r="A9414" s="65"/>
      <c r="B9414" s="65"/>
      <c r="C9414" s="65"/>
      <c r="D9414" s="65"/>
      <c r="E9414" s="65"/>
      <c r="F9414" s="65"/>
      <c r="G9414" s="129"/>
    </row>
    <row r="9415" spans="1:7">
      <c r="A9415" s="65"/>
      <c r="B9415" s="65"/>
      <c r="C9415" s="65"/>
      <c r="D9415" s="65"/>
      <c r="E9415" s="65"/>
      <c r="F9415" s="65"/>
      <c r="G9415" s="129"/>
    </row>
    <row r="9416" spans="1:7">
      <c r="A9416" s="65"/>
      <c r="B9416" s="65"/>
      <c r="C9416" s="65"/>
      <c r="D9416" s="65"/>
      <c r="E9416" s="65"/>
      <c r="F9416" s="65"/>
      <c r="G9416" s="129"/>
    </row>
    <row r="9417" spans="1:7">
      <c r="A9417" s="65"/>
      <c r="B9417" s="65"/>
      <c r="C9417" s="65"/>
      <c r="D9417" s="65"/>
      <c r="E9417" s="65"/>
      <c r="F9417" s="65"/>
      <c r="G9417" s="129"/>
    </row>
    <row r="9418" spans="1:7">
      <c r="A9418" s="65"/>
      <c r="B9418" s="65"/>
      <c r="C9418" s="65"/>
      <c r="D9418" s="65"/>
      <c r="E9418" s="65"/>
      <c r="F9418" s="65"/>
      <c r="G9418" s="129"/>
    </row>
    <row r="9419" spans="1:7">
      <c r="A9419" s="65"/>
      <c r="B9419" s="65"/>
      <c r="C9419" s="65"/>
      <c r="D9419" s="65"/>
      <c r="E9419" s="65"/>
      <c r="F9419" s="65"/>
      <c r="G9419" s="129"/>
    </row>
    <row r="9420" spans="1:7">
      <c r="A9420" s="65"/>
      <c r="B9420" s="65"/>
      <c r="C9420" s="65"/>
      <c r="D9420" s="65"/>
      <c r="E9420" s="65"/>
      <c r="F9420" s="65"/>
      <c r="G9420" s="129"/>
    </row>
    <row r="9421" spans="1:7">
      <c r="A9421" s="65"/>
      <c r="B9421" s="65"/>
      <c r="C9421" s="65"/>
      <c r="D9421" s="65"/>
      <c r="E9421" s="65"/>
      <c r="F9421" s="65"/>
      <c r="G9421" s="129"/>
    </row>
    <row r="9422" spans="1:7">
      <c r="A9422" s="65"/>
      <c r="B9422" s="65"/>
      <c r="C9422" s="65"/>
      <c r="D9422" s="65"/>
      <c r="E9422" s="65"/>
      <c r="F9422" s="65"/>
      <c r="G9422" s="129"/>
    </row>
    <row r="9423" spans="1:7">
      <c r="A9423" s="65"/>
      <c r="B9423" s="65"/>
      <c r="C9423" s="65"/>
      <c r="D9423" s="65"/>
      <c r="E9423" s="65"/>
      <c r="F9423" s="65"/>
      <c r="G9423" s="129"/>
    </row>
    <row r="9424" spans="1:7">
      <c r="A9424" s="65"/>
      <c r="B9424" s="65"/>
      <c r="C9424" s="65"/>
      <c r="D9424" s="65"/>
      <c r="E9424" s="65"/>
      <c r="F9424" s="65"/>
      <c r="G9424" s="129"/>
    </row>
    <row r="9425" spans="1:7">
      <c r="A9425" s="65"/>
      <c r="B9425" s="65"/>
      <c r="C9425" s="65"/>
      <c r="D9425" s="65"/>
      <c r="E9425" s="65"/>
      <c r="F9425" s="65"/>
      <c r="G9425" s="129"/>
    </row>
    <row r="9426" spans="1:7">
      <c r="A9426" s="65"/>
      <c r="B9426" s="65"/>
      <c r="C9426" s="65"/>
      <c r="D9426" s="65"/>
      <c r="E9426" s="65"/>
      <c r="F9426" s="65"/>
      <c r="G9426" s="129"/>
    </row>
    <row r="9427" spans="1:7">
      <c r="A9427" s="65"/>
      <c r="B9427" s="65"/>
      <c r="C9427" s="65"/>
      <c r="D9427" s="65"/>
      <c r="E9427" s="65"/>
      <c r="F9427" s="65"/>
      <c r="G9427" s="129"/>
    </row>
    <row r="9428" spans="1:7">
      <c r="A9428" s="65"/>
      <c r="B9428" s="65"/>
      <c r="C9428" s="65"/>
      <c r="D9428" s="65"/>
      <c r="E9428" s="65"/>
      <c r="F9428" s="65"/>
      <c r="G9428" s="129"/>
    </row>
    <row r="9429" spans="1:7">
      <c r="A9429" s="65"/>
      <c r="B9429" s="65"/>
      <c r="C9429" s="65"/>
      <c r="D9429" s="65"/>
      <c r="E9429" s="65"/>
      <c r="F9429" s="65"/>
      <c r="G9429" s="129"/>
    </row>
    <row r="9430" spans="1:7">
      <c r="A9430" s="65"/>
      <c r="B9430" s="65"/>
      <c r="C9430" s="65"/>
      <c r="D9430" s="65"/>
      <c r="E9430" s="65"/>
      <c r="F9430" s="65"/>
      <c r="G9430" s="129"/>
    </row>
    <row r="9431" spans="1:7">
      <c r="A9431" s="65"/>
      <c r="B9431" s="65"/>
      <c r="C9431" s="65"/>
      <c r="D9431" s="65"/>
      <c r="E9431" s="65"/>
      <c r="F9431" s="65"/>
      <c r="G9431" s="129"/>
    </row>
    <row r="9432" spans="1:7">
      <c r="A9432" s="65"/>
      <c r="B9432" s="65"/>
      <c r="C9432" s="65"/>
      <c r="D9432" s="65"/>
      <c r="E9432" s="65"/>
      <c r="F9432" s="65"/>
      <c r="G9432" s="129"/>
    </row>
    <row r="9433" spans="1:7">
      <c r="A9433" s="65"/>
      <c r="B9433" s="65"/>
      <c r="C9433" s="65"/>
      <c r="D9433" s="65"/>
      <c r="E9433" s="65"/>
      <c r="F9433" s="65"/>
      <c r="G9433" s="129"/>
    </row>
    <row r="9434" spans="1:7">
      <c r="A9434" s="65"/>
      <c r="B9434" s="65"/>
      <c r="C9434" s="65"/>
      <c r="D9434" s="65"/>
      <c r="E9434" s="65"/>
      <c r="F9434" s="65"/>
      <c r="G9434" s="129"/>
    </row>
    <row r="9435" spans="1:7">
      <c r="A9435" s="65"/>
      <c r="B9435" s="65"/>
      <c r="C9435" s="65"/>
      <c r="D9435" s="65"/>
      <c r="E9435" s="65"/>
      <c r="F9435" s="65"/>
      <c r="G9435" s="129"/>
    </row>
    <row r="9436" spans="1:7">
      <c r="A9436" s="65"/>
      <c r="B9436" s="65"/>
      <c r="C9436" s="65"/>
      <c r="D9436" s="65"/>
      <c r="E9436" s="65"/>
      <c r="F9436" s="65"/>
      <c r="G9436" s="129"/>
    </row>
    <row r="9437" spans="1:7">
      <c r="A9437" s="65"/>
      <c r="B9437" s="65"/>
      <c r="C9437" s="65"/>
      <c r="D9437" s="65"/>
      <c r="E9437" s="65"/>
      <c r="F9437" s="65"/>
      <c r="G9437" s="129"/>
    </row>
    <row r="9438" spans="1:7">
      <c r="A9438" s="65"/>
      <c r="B9438" s="65"/>
      <c r="C9438" s="65"/>
      <c r="D9438" s="65"/>
      <c r="E9438" s="65"/>
      <c r="F9438" s="65"/>
      <c r="G9438" s="129"/>
    </row>
    <row r="9439" spans="1:7">
      <c r="A9439" s="65"/>
      <c r="B9439" s="65"/>
      <c r="C9439" s="65"/>
      <c r="D9439" s="65"/>
      <c r="E9439" s="65"/>
      <c r="F9439" s="65"/>
      <c r="G9439" s="129"/>
    </row>
    <row r="9440" spans="1:7">
      <c r="A9440" s="65"/>
      <c r="B9440" s="65"/>
      <c r="C9440" s="65"/>
      <c r="D9440" s="65"/>
      <c r="E9440" s="65"/>
      <c r="F9440" s="65"/>
      <c r="G9440" s="129"/>
    </row>
    <row r="9441" spans="1:7">
      <c r="A9441" s="65"/>
      <c r="B9441" s="65"/>
      <c r="C9441" s="65"/>
      <c r="D9441" s="65"/>
      <c r="E9441" s="65"/>
      <c r="F9441" s="65"/>
      <c r="G9441" s="129"/>
    </row>
    <row r="9442" spans="1:7">
      <c r="A9442" s="65"/>
      <c r="B9442" s="65"/>
      <c r="C9442" s="65"/>
      <c r="D9442" s="65"/>
      <c r="E9442" s="65"/>
      <c r="F9442" s="65"/>
      <c r="G9442" s="129"/>
    </row>
    <row r="9443" spans="1:7">
      <c r="A9443" s="65"/>
      <c r="B9443" s="65"/>
      <c r="C9443" s="65"/>
      <c r="D9443" s="65"/>
      <c r="E9443" s="65"/>
      <c r="F9443" s="65"/>
      <c r="G9443" s="129"/>
    </row>
    <row r="9444" spans="1:7">
      <c r="A9444" s="65"/>
      <c r="B9444" s="65"/>
      <c r="C9444" s="65"/>
      <c r="D9444" s="65"/>
      <c r="E9444" s="65"/>
      <c r="F9444" s="65"/>
      <c r="G9444" s="129"/>
    </row>
    <row r="9445" spans="1:7">
      <c r="A9445" s="65"/>
      <c r="B9445" s="65"/>
      <c r="C9445" s="65"/>
      <c r="D9445" s="65"/>
      <c r="E9445" s="65"/>
      <c r="F9445" s="65"/>
      <c r="G9445" s="129"/>
    </row>
    <row r="9446" spans="1:7">
      <c r="A9446" s="65"/>
      <c r="B9446" s="65"/>
      <c r="C9446" s="65"/>
      <c r="D9446" s="65"/>
      <c r="E9446" s="65"/>
      <c r="F9446" s="65"/>
      <c r="G9446" s="129"/>
    </row>
    <row r="9447" spans="1:7">
      <c r="A9447" s="65"/>
      <c r="B9447" s="65"/>
      <c r="C9447" s="65"/>
      <c r="D9447" s="65"/>
      <c r="E9447" s="65"/>
      <c r="F9447" s="65"/>
      <c r="G9447" s="129"/>
    </row>
    <row r="9448" spans="1:7">
      <c r="A9448" s="65"/>
      <c r="B9448" s="65"/>
      <c r="C9448" s="65"/>
      <c r="D9448" s="65"/>
      <c r="E9448" s="65"/>
      <c r="F9448" s="65"/>
      <c r="G9448" s="129"/>
    </row>
    <row r="9449" spans="1:7">
      <c r="A9449" s="65"/>
      <c r="B9449" s="65"/>
      <c r="C9449" s="65"/>
      <c r="D9449" s="65"/>
      <c r="E9449" s="65"/>
      <c r="F9449" s="65"/>
      <c r="G9449" s="129"/>
    </row>
    <row r="9450" spans="1:7">
      <c r="A9450" s="65"/>
      <c r="B9450" s="65"/>
      <c r="C9450" s="65"/>
      <c r="D9450" s="65"/>
      <c r="E9450" s="65"/>
      <c r="F9450" s="65"/>
      <c r="G9450" s="129"/>
    </row>
    <row r="9451" spans="1:7">
      <c r="A9451" s="65"/>
      <c r="B9451" s="65"/>
      <c r="C9451" s="65"/>
      <c r="D9451" s="65"/>
      <c r="E9451" s="65"/>
      <c r="F9451" s="65"/>
      <c r="G9451" s="129"/>
    </row>
    <row r="9452" spans="1:7">
      <c r="A9452" s="65"/>
      <c r="B9452" s="65"/>
      <c r="C9452" s="65"/>
      <c r="D9452" s="65"/>
      <c r="E9452" s="65"/>
      <c r="F9452" s="65"/>
      <c r="G9452" s="129"/>
    </row>
    <row r="9453" spans="1:7">
      <c r="A9453" s="65"/>
      <c r="B9453" s="65"/>
      <c r="C9453" s="65"/>
      <c r="D9453" s="65"/>
      <c r="E9453" s="65"/>
      <c r="F9453" s="65"/>
      <c r="G9453" s="129"/>
    </row>
    <row r="9454" spans="1:7">
      <c r="A9454" s="65"/>
      <c r="B9454" s="65"/>
      <c r="C9454" s="65"/>
      <c r="D9454" s="65"/>
      <c r="E9454" s="65"/>
      <c r="F9454" s="65"/>
      <c r="G9454" s="129"/>
    </row>
    <row r="9455" spans="1:7">
      <c r="A9455" s="65"/>
      <c r="B9455" s="65"/>
      <c r="C9455" s="65"/>
      <c r="D9455" s="65"/>
      <c r="E9455" s="65"/>
      <c r="F9455" s="65"/>
      <c r="G9455" s="129"/>
    </row>
    <row r="9456" spans="1:7">
      <c r="A9456" s="65"/>
      <c r="B9456" s="65"/>
      <c r="C9456" s="65"/>
      <c r="D9456" s="65"/>
      <c r="E9456" s="65"/>
      <c r="F9456" s="65"/>
      <c r="G9456" s="129"/>
    </row>
    <row r="9457" spans="1:7">
      <c r="A9457" s="65"/>
      <c r="B9457" s="65"/>
      <c r="C9457" s="65"/>
      <c r="D9457" s="65"/>
      <c r="E9457" s="65"/>
      <c r="F9457" s="65"/>
      <c r="G9457" s="129"/>
    </row>
    <row r="9458" spans="1:7">
      <c r="A9458" s="65"/>
      <c r="B9458" s="65"/>
      <c r="C9458" s="65"/>
      <c r="D9458" s="65"/>
      <c r="E9458" s="65"/>
      <c r="F9458" s="65"/>
      <c r="G9458" s="129"/>
    </row>
    <row r="9459" spans="1:7">
      <c r="A9459" s="65"/>
      <c r="B9459" s="65"/>
      <c r="C9459" s="65"/>
      <c r="D9459" s="65"/>
      <c r="E9459" s="65"/>
      <c r="F9459" s="65"/>
      <c r="G9459" s="129"/>
    </row>
    <row r="9460" spans="1:7">
      <c r="A9460" s="65"/>
      <c r="B9460" s="65"/>
      <c r="C9460" s="65"/>
      <c r="D9460" s="65"/>
      <c r="E9460" s="65"/>
      <c r="F9460" s="65"/>
      <c r="G9460" s="129"/>
    </row>
    <row r="9461" spans="1:7">
      <c r="A9461" s="65"/>
      <c r="B9461" s="65"/>
      <c r="C9461" s="65"/>
      <c r="D9461" s="65"/>
      <c r="E9461" s="65"/>
      <c r="F9461" s="65"/>
      <c r="G9461" s="129"/>
    </row>
    <row r="9462" spans="1:7">
      <c r="A9462" s="65"/>
      <c r="B9462" s="65"/>
      <c r="C9462" s="65"/>
      <c r="D9462" s="65"/>
      <c r="E9462" s="65"/>
      <c r="F9462" s="65"/>
      <c r="G9462" s="129"/>
    </row>
    <row r="9463" spans="1:7">
      <c r="A9463" s="65"/>
      <c r="B9463" s="65"/>
      <c r="C9463" s="65"/>
      <c r="D9463" s="65"/>
      <c r="E9463" s="65"/>
      <c r="F9463" s="65"/>
      <c r="G9463" s="129"/>
    </row>
    <row r="9464" spans="1:7">
      <c r="A9464" s="65"/>
      <c r="B9464" s="65"/>
      <c r="C9464" s="65"/>
      <c r="D9464" s="65"/>
      <c r="E9464" s="65"/>
      <c r="F9464" s="65"/>
      <c r="G9464" s="129"/>
    </row>
    <row r="9465" spans="1:7">
      <c r="A9465" s="65"/>
      <c r="B9465" s="65"/>
      <c r="C9465" s="65"/>
      <c r="D9465" s="65"/>
      <c r="E9465" s="65"/>
      <c r="F9465" s="65"/>
      <c r="G9465" s="129"/>
    </row>
    <row r="9466" spans="1:7">
      <c r="A9466" s="65"/>
      <c r="B9466" s="65"/>
      <c r="C9466" s="65"/>
      <c r="D9466" s="65"/>
      <c r="E9466" s="65"/>
      <c r="F9466" s="65"/>
      <c r="G9466" s="129"/>
    </row>
    <row r="9467" spans="1:7">
      <c r="A9467" s="65"/>
      <c r="B9467" s="65"/>
      <c r="C9467" s="65"/>
      <c r="D9467" s="65"/>
      <c r="E9467" s="65"/>
      <c r="F9467" s="65"/>
      <c r="G9467" s="129"/>
    </row>
    <row r="9468" spans="1:7">
      <c r="A9468" s="65"/>
      <c r="B9468" s="65"/>
      <c r="C9468" s="65"/>
      <c r="D9468" s="65"/>
      <c r="E9468" s="65"/>
      <c r="F9468" s="65"/>
      <c r="G9468" s="129"/>
    </row>
    <row r="9469" spans="1:7">
      <c r="A9469" s="65"/>
      <c r="B9469" s="65"/>
      <c r="C9469" s="65"/>
      <c r="D9469" s="65"/>
      <c r="E9469" s="65"/>
      <c r="F9469" s="65"/>
      <c r="G9469" s="129"/>
    </row>
    <row r="9470" spans="1:7">
      <c r="A9470" s="65"/>
      <c r="B9470" s="65"/>
      <c r="C9470" s="65"/>
      <c r="D9470" s="65"/>
      <c r="E9470" s="65"/>
      <c r="F9470" s="65"/>
      <c r="G9470" s="129"/>
    </row>
    <row r="9471" spans="1:7">
      <c r="A9471" s="65"/>
      <c r="B9471" s="65"/>
      <c r="C9471" s="65"/>
      <c r="D9471" s="65"/>
      <c r="E9471" s="65"/>
      <c r="F9471" s="65"/>
      <c r="G9471" s="129"/>
    </row>
    <row r="9472" spans="1:7">
      <c r="A9472" s="65"/>
      <c r="B9472" s="65"/>
      <c r="C9472" s="65"/>
      <c r="D9472" s="65"/>
      <c r="E9472" s="65"/>
      <c r="F9472" s="65"/>
      <c r="G9472" s="129"/>
    </row>
    <row r="9473" spans="1:7">
      <c r="A9473" s="65"/>
      <c r="B9473" s="65"/>
      <c r="C9473" s="65"/>
      <c r="D9473" s="65"/>
      <c r="E9473" s="65"/>
      <c r="F9473" s="65"/>
      <c r="G9473" s="129"/>
    </row>
    <row r="9474" spans="1:7">
      <c r="A9474" s="65"/>
      <c r="B9474" s="65"/>
      <c r="C9474" s="65"/>
      <c r="D9474" s="65"/>
      <c r="E9474" s="65"/>
      <c r="F9474" s="65"/>
      <c r="G9474" s="129"/>
    </row>
    <row r="9475" spans="1:7">
      <c r="A9475" s="65"/>
      <c r="B9475" s="65"/>
      <c r="C9475" s="65"/>
      <c r="D9475" s="65"/>
      <c r="E9475" s="65"/>
      <c r="F9475" s="65"/>
      <c r="G9475" s="129"/>
    </row>
    <row r="9476" spans="1:7">
      <c r="A9476" s="65"/>
      <c r="B9476" s="65"/>
      <c r="C9476" s="65"/>
      <c r="D9476" s="65"/>
      <c r="E9476" s="65"/>
      <c r="F9476" s="65"/>
      <c r="G9476" s="129"/>
    </row>
    <row r="9477" spans="1:7">
      <c r="A9477" s="65"/>
      <c r="B9477" s="65"/>
      <c r="C9477" s="65"/>
      <c r="D9477" s="65"/>
      <c r="E9477" s="65"/>
      <c r="F9477" s="65"/>
      <c r="G9477" s="129"/>
    </row>
    <row r="9478" spans="1:7">
      <c r="A9478" s="65"/>
      <c r="B9478" s="65"/>
      <c r="C9478" s="65"/>
      <c r="D9478" s="65"/>
      <c r="E9478" s="65"/>
      <c r="F9478" s="65"/>
      <c r="G9478" s="129"/>
    </row>
    <row r="9479" spans="1:7">
      <c r="A9479" s="65"/>
      <c r="B9479" s="65"/>
      <c r="C9479" s="65"/>
      <c r="D9479" s="65"/>
      <c r="E9479" s="65"/>
      <c r="F9479" s="65"/>
      <c r="G9479" s="129"/>
    </row>
    <row r="9480" spans="1:7">
      <c r="A9480" s="65"/>
      <c r="B9480" s="65"/>
      <c r="C9480" s="65"/>
      <c r="D9480" s="65"/>
      <c r="E9480" s="65"/>
      <c r="F9480" s="65"/>
      <c r="G9480" s="129"/>
    </row>
    <row r="9481" spans="1:7">
      <c r="A9481" s="65"/>
      <c r="B9481" s="65"/>
      <c r="C9481" s="65"/>
      <c r="D9481" s="65"/>
      <c r="E9481" s="65"/>
      <c r="F9481" s="65"/>
      <c r="G9481" s="129"/>
    </row>
    <row r="9482" spans="1:7">
      <c r="A9482" s="65"/>
      <c r="B9482" s="65"/>
      <c r="C9482" s="65"/>
      <c r="D9482" s="65"/>
      <c r="E9482" s="65"/>
      <c r="F9482" s="65"/>
      <c r="G9482" s="129"/>
    </row>
    <row r="9483" spans="1:7">
      <c r="A9483" s="65"/>
      <c r="B9483" s="65"/>
      <c r="C9483" s="65"/>
      <c r="D9483" s="65"/>
      <c r="E9483" s="65"/>
      <c r="F9483" s="65"/>
      <c r="G9483" s="129"/>
    </row>
    <row r="9484" spans="1:7">
      <c r="A9484" s="65"/>
      <c r="B9484" s="65"/>
      <c r="C9484" s="65"/>
      <c r="D9484" s="65"/>
      <c r="E9484" s="65"/>
      <c r="F9484" s="65"/>
      <c r="G9484" s="129"/>
    </row>
    <row r="9485" spans="1:7">
      <c r="A9485" s="65"/>
      <c r="B9485" s="65"/>
      <c r="C9485" s="65"/>
      <c r="D9485" s="65"/>
      <c r="E9485" s="65"/>
      <c r="F9485" s="65"/>
      <c r="G9485" s="129"/>
    </row>
    <row r="9486" spans="1:7">
      <c r="A9486" s="65"/>
      <c r="B9486" s="65"/>
      <c r="C9486" s="65"/>
      <c r="D9486" s="65"/>
      <c r="E9486" s="65"/>
      <c r="F9486" s="65"/>
      <c r="G9486" s="129"/>
    </row>
    <row r="9487" spans="1:7">
      <c r="A9487" s="65"/>
      <c r="B9487" s="65"/>
      <c r="C9487" s="65"/>
      <c r="D9487" s="65"/>
      <c r="E9487" s="65"/>
      <c r="F9487" s="65"/>
      <c r="G9487" s="129"/>
    </row>
    <row r="9488" spans="1:7">
      <c r="A9488" s="65"/>
      <c r="B9488" s="65"/>
      <c r="C9488" s="65"/>
      <c r="D9488" s="65"/>
      <c r="E9488" s="65"/>
      <c r="F9488" s="65"/>
      <c r="G9488" s="129"/>
    </row>
    <row r="9489" spans="1:7">
      <c r="A9489" s="65"/>
      <c r="B9489" s="65"/>
      <c r="C9489" s="65"/>
      <c r="D9489" s="65"/>
      <c r="E9489" s="65"/>
      <c r="F9489" s="65"/>
      <c r="G9489" s="129"/>
    </row>
    <row r="9490" spans="1:7">
      <c r="A9490" s="65"/>
      <c r="B9490" s="65"/>
      <c r="C9490" s="65"/>
      <c r="D9490" s="65"/>
      <c r="E9490" s="65"/>
      <c r="F9490" s="65"/>
      <c r="G9490" s="129"/>
    </row>
    <row r="9491" spans="1:7">
      <c r="A9491" s="65"/>
      <c r="B9491" s="65"/>
      <c r="C9491" s="65"/>
      <c r="D9491" s="65"/>
      <c r="E9491" s="65"/>
      <c r="F9491" s="65"/>
      <c r="G9491" s="129"/>
    </row>
    <row r="9492" spans="1:7">
      <c r="A9492" s="65"/>
      <c r="B9492" s="65"/>
      <c r="C9492" s="65"/>
      <c r="D9492" s="65"/>
      <c r="E9492" s="65"/>
      <c r="F9492" s="65"/>
      <c r="G9492" s="129"/>
    </row>
    <row r="9493" spans="1:7">
      <c r="A9493" s="65"/>
      <c r="B9493" s="65"/>
      <c r="C9493" s="65"/>
      <c r="D9493" s="65"/>
      <c r="E9493" s="65"/>
      <c r="F9493" s="65"/>
      <c r="G9493" s="129"/>
    </row>
    <row r="9494" spans="1:7">
      <c r="A9494" s="65"/>
      <c r="B9494" s="65"/>
      <c r="C9494" s="65"/>
      <c r="D9494" s="65"/>
      <c r="E9494" s="65"/>
      <c r="F9494" s="65"/>
      <c r="G9494" s="129"/>
    </row>
    <row r="9495" spans="1:7">
      <c r="A9495" s="65"/>
      <c r="B9495" s="65"/>
      <c r="C9495" s="65"/>
      <c r="D9495" s="65"/>
      <c r="E9495" s="65"/>
      <c r="F9495" s="65"/>
      <c r="G9495" s="129"/>
    </row>
    <row r="9496" spans="1:7">
      <c r="A9496" s="65"/>
      <c r="B9496" s="65"/>
      <c r="C9496" s="65"/>
      <c r="D9496" s="65"/>
      <c r="E9496" s="65"/>
      <c r="F9496" s="65"/>
      <c r="G9496" s="129"/>
    </row>
    <row r="9497" spans="1:7">
      <c r="A9497" s="65"/>
      <c r="B9497" s="65"/>
      <c r="C9497" s="65"/>
      <c r="D9497" s="65"/>
      <c r="E9497" s="65"/>
      <c r="F9497" s="65"/>
      <c r="G9497" s="129"/>
    </row>
    <row r="9498" spans="1:7">
      <c r="A9498" s="65"/>
      <c r="B9498" s="65"/>
      <c r="C9498" s="65"/>
      <c r="D9498" s="65"/>
      <c r="E9498" s="65"/>
      <c r="F9498" s="65"/>
      <c r="G9498" s="129"/>
    </row>
    <row r="9499" spans="1:7">
      <c r="A9499" s="65"/>
      <c r="B9499" s="65"/>
      <c r="C9499" s="65"/>
      <c r="D9499" s="65"/>
      <c r="E9499" s="65"/>
      <c r="F9499" s="65"/>
      <c r="G9499" s="129"/>
    </row>
    <row r="9500" spans="1:7">
      <c r="A9500" s="65"/>
      <c r="B9500" s="65"/>
      <c r="C9500" s="65"/>
      <c r="D9500" s="65"/>
      <c r="E9500" s="65"/>
      <c r="F9500" s="65"/>
      <c r="G9500" s="129"/>
    </row>
    <row r="9501" spans="1:7">
      <c r="A9501" s="65"/>
      <c r="B9501" s="65"/>
      <c r="C9501" s="65"/>
      <c r="D9501" s="65"/>
      <c r="E9501" s="65"/>
      <c r="F9501" s="65"/>
      <c r="G9501" s="129"/>
    </row>
    <row r="9502" spans="1:7">
      <c r="A9502" s="65"/>
      <c r="B9502" s="65"/>
      <c r="C9502" s="65"/>
      <c r="D9502" s="65"/>
      <c r="E9502" s="65"/>
      <c r="F9502" s="65"/>
      <c r="G9502" s="129"/>
    </row>
    <row r="9503" spans="1:7">
      <c r="A9503" s="65"/>
      <c r="B9503" s="65"/>
      <c r="C9503" s="65"/>
      <c r="D9503" s="65"/>
      <c r="E9503" s="65"/>
      <c r="F9503" s="65"/>
      <c r="G9503" s="129"/>
    </row>
    <row r="9504" spans="1:7">
      <c r="A9504" s="65"/>
      <c r="B9504" s="65"/>
      <c r="C9504" s="65"/>
      <c r="D9504" s="65"/>
      <c r="E9504" s="65"/>
      <c r="F9504" s="65"/>
      <c r="G9504" s="129"/>
    </row>
    <row r="9505" spans="1:7">
      <c r="A9505" s="65"/>
      <c r="B9505" s="65"/>
      <c r="C9505" s="65"/>
      <c r="D9505" s="65"/>
      <c r="E9505" s="65"/>
      <c r="F9505" s="65"/>
      <c r="G9505" s="129"/>
    </row>
    <row r="9506" spans="1:7">
      <c r="A9506" s="65"/>
      <c r="B9506" s="65"/>
      <c r="C9506" s="65"/>
      <c r="D9506" s="65"/>
      <c r="E9506" s="65"/>
      <c r="F9506" s="65"/>
      <c r="G9506" s="129"/>
    </row>
    <row r="9507" spans="1:7">
      <c r="A9507" s="65"/>
      <c r="B9507" s="65"/>
      <c r="C9507" s="65"/>
      <c r="D9507" s="65"/>
      <c r="E9507" s="65"/>
      <c r="F9507" s="65"/>
      <c r="G9507" s="129"/>
    </row>
    <row r="9508" spans="1:7">
      <c r="A9508" s="65"/>
      <c r="B9508" s="65"/>
      <c r="C9508" s="65"/>
      <c r="D9508" s="65"/>
      <c r="E9508" s="65"/>
      <c r="F9508" s="65"/>
      <c r="G9508" s="129"/>
    </row>
    <row r="9509" spans="1:7">
      <c r="A9509" s="65"/>
      <c r="B9509" s="65"/>
      <c r="C9509" s="65"/>
      <c r="D9509" s="65"/>
      <c r="E9509" s="65"/>
      <c r="F9509" s="65"/>
      <c r="G9509" s="129"/>
    </row>
    <row r="9510" spans="1:7">
      <c r="A9510" s="65"/>
      <c r="B9510" s="65"/>
      <c r="C9510" s="65"/>
      <c r="D9510" s="65"/>
      <c r="E9510" s="65"/>
      <c r="F9510" s="65"/>
      <c r="G9510" s="129"/>
    </row>
    <row r="9511" spans="1:7">
      <c r="A9511" s="65"/>
      <c r="B9511" s="65"/>
      <c r="C9511" s="65"/>
      <c r="D9511" s="65"/>
      <c r="E9511" s="65"/>
      <c r="F9511" s="65"/>
      <c r="G9511" s="129"/>
    </row>
    <row r="9512" spans="1:7">
      <c r="A9512" s="65"/>
      <c r="B9512" s="65"/>
      <c r="C9512" s="65"/>
      <c r="D9512" s="65"/>
      <c r="E9512" s="65"/>
      <c r="F9512" s="65"/>
      <c r="G9512" s="129"/>
    </row>
    <row r="9513" spans="1:7">
      <c r="A9513" s="65"/>
      <c r="B9513" s="65"/>
      <c r="C9513" s="65"/>
      <c r="D9513" s="65"/>
      <c r="E9513" s="65"/>
      <c r="F9513" s="65"/>
      <c r="G9513" s="129"/>
    </row>
    <row r="9514" spans="1:7">
      <c r="A9514" s="65"/>
      <c r="B9514" s="65"/>
      <c r="C9514" s="65"/>
      <c r="D9514" s="65"/>
      <c r="E9514" s="65"/>
      <c r="F9514" s="65"/>
      <c r="G9514" s="129"/>
    </row>
    <row r="9515" spans="1:7">
      <c r="A9515" s="65"/>
      <c r="B9515" s="65"/>
      <c r="C9515" s="65"/>
      <c r="D9515" s="65"/>
      <c r="E9515" s="65"/>
      <c r="F9515" s="65"/>
      <c r="G9515" s="129"/>
    </row>
    <row r="9516" spans="1:7">
      <c r="A9516" s="65"/>
      <c r="B9516" s="65"/>
      <c r="C9516" s="65"/>
      <c r="D9516" s="65"/>
      <c r="E9516" s="65"/>
      <c r="F9516" s="65"/>
      <c r="G9516" s="129"/>
    </row>
    <row r="9517" spans="1:7">
      <c r="A9517" s="65"/>
      <c r="B9517" s="65"/>
      <c r="C9517" s="65"/>
      <c r="D9517" s="65"/>
      <c r="E9517" s="65"/>
      <c r="F9517" s="65"/>
      <c r="G9517" s="129"/>
    </row>
    <row r="9518" spans="1:7">
      <c r="A9518" s="65"/>
      <c r="B9518" s="65"/>
      <c r="C9518" s="65"/>
      <c r="D9518" s="65"/>
      <c r="E9518" s="65"/>
      <c r="F9518" s="65"/>
      <c r="G9518" s="129"/>
    </row>
    <row r="9519" spans="1:7">
      <c r="A9519" s="65"/>
      <c r="B9519" s="65"/>
      <c r="C9519" s="65"/>
      <c r="D9519" s="65"/>
      <c r="E9519" s="65"/>
      <c r="F9519" s="65"/>
      <c r="G9519" s="129"/>
    </row>
    <row r="9520" spans="1:7">
      <c r="A9520" s="65"/>
      <c r="B9520" s="65"/>
      <c r="C9520" s="65"/>
      <c r="D9520" s="65"/>
      <c r="E9520" s="65"/>
      <c r="F9520" s="65"/>
      <c r="G9520" s="129"/>
    </row>
    <row r="9521" spans="1:7">
      <c r="A9521" s="65"/>
      <c r="B9521" s="65"/>
      <c r="C9521" s="65"/>
      <c r="D9521" s="65"/>
      <c r="E9521" s="65"/>
      <c r="F9521" s="65"/>
      <c r="G9521" s="129"/>
    </row>
    <row r="9522" spans="1:7">
      <c r="A9522" s="65"/>
      <c r="B9522" s="65"/>
      <c r="C9522" s="65"/>
      <c r="D9522" s="65"/>
      <c r="E9522" s="65"/>
      <c r="F9522" s="65"/>
      <c r="G9522" s="129"/>
    </row>
    <row r="9523" spans="1:7">
      <c r="A9523" s="65"/>
      <c r="B9523" s="65"/>
      <c r="C9523" s="65"/>
      <c r="D9523" s="65"/>
      <c r="E9523" s="65"/>
      <c r="F9523" s="65"/>
      <c r="G9523" s="129"/>
    </row>
    <row r="9524" spans="1:7">
      <c r="A9524" s="65"/>
      <c r="B9524" s="65"/>
      <c r="C9524" s="65"/>
      <c r="D9524" s="65"/>
      <c r="E9524" s="65"/>
      <c r="F9524" s="65"/>
      <c r="G9524" s="129"/>
    </row>
    <row r="9525" spans="1:7">
      <c r="A9525" s="65"/>
      <c r="B9525" s="65"/>
      <c r="C9525" s="65"/>
      <c r="D9525" s="65"/>
      <c r="E9525" s="65"/>
      <c r="F9525" s="65"/>
      <c r="G9525" s="129"/>
    </row>
    <row r="9526" spans="1:7">
      <c r="A9526" s="65"/>
      <c r="B9526" s="65"/>
      <c r="C9526" s="65"/>
      <c r="D9526" s="65"/>
      <c r="E9526" s="65"/>
      <c r="F9526" s="65"/>
      <c r="G9526" s="129"/>
    </row>
    <row r="9527" spans="1:7">
      <c r="A9527" s="65"/>
      <c r="B9527" s="65"/>
      <c r="C9527" s="65"/>
      <c r="D9527" s="65"/>
      <c r="E9527" s="65"/>
      <c r="F9527" s="65"/>
      <c r="G9527" s="129"/>
    </row>
    <row r="9528" spans="1:7">
      <c r="A9528" s="65"/>
      <c r="B9528" s="65"/>
      <c r="C9528" s="65"/>
      <c r="D9528" s="65"/>
      <c r="E9528" s="65"/>
      <c r="F9528" s="65"/>
      <c r="G9528" s="129"/>
    </row>
    <row r="9529" spans="1:7">
      <c r="A9529" s="65"/>
      <c r="B9529" s="65"/>
      <c r="C9529" s="65"/>
      <c r="D9529" s="65"/>
      <c r="E9529" s="65"/>
      <c r="F9529" s="65"/>
      <c r="G9529" s="129"/>
    </row>
    <row r="9530" spans="1:7">
      <c r="A9530" s="65"/>
      <c r="B9530" s="65"/>
      <c r="C9530" s="65"/>
      <c r="D9530" s="65"/>
      <c r="E9530" s="65"/>
      <c r="F9530" s="65"/>
      <c r="G9530" s="129"/>
    </row>
    <row r="9531" spans="1:7">
      <c r="A9531" s="65"/>
      <c r="B9531" s="65"/>
      <c r="C9531" s="65"/>
      <c r="D9531" s="65"/>
      <c r="E9531" s="65"/>
      <c r="F9531" s="65"/>
      <c r="G9531" s="129"/>
    </row>
    <row r="9532" spans="1:7">
      <c r="A9532" s="65"/>
      <c r="B9532" s="65"/>
      <c r="C9532" s="65"/>
      <c r="D9532" s="65"/>
      <c r="E9532" s="65"/>
      <c r="F9532" s="65"/>
      <c r="G9532" s="129"/>
    </row>
    <row r="9533" spans="1:7">
      <c r="A9533" s="65"/>
      <c r="B9533" s="65"/>
      <c r="C9533" s="65"/>
      <c r="D9533" s="65"/>
      <c r="E9533" s="65"/>
      <c r="F9533" s="65"/>
      <c r="G9533" s="129"/>
    </row>
    <row r="9534" spans="1:7">
      <c r="A9534" s="65"/>
      <c r="B9534" s="65"/>
      <c r="C9534" s="65"/>
      <c r="D9534" s="65"/>
      <c r="E9534" s="65"/>
      <c r="F9534" s="65"/>
      <c r="G9534" s="129"/>
    </row>
    <row r="9535" spans="1:7">
      <c r="A9535" s="65"/>
      <c r="B9535" s="65"/>
      <c r="C9535" s="65"/>
      <c r="D9535" s="65"/>
      <c r="E9535" s="65"/>
      <c r="F9535" s="65"/>
      <c r="G9535" s="129"/>
    </row>
    <row r="9536" spans="1:7">
      <c r="A9536" s="65"/>
      <c r="B9536" s="65"/>
      <c r="C9536" s="65"/>
      <c r="D9536" s="65"/>
      <c r="E9536" s="65"/>
      <c r="F9536" s="65"/>
      <c r="G9536" s="129"/>
    </row>
    <row r="9537" spans="1:7">
      <c r="A9537" s="65"/>
      <c r="B9537" s="65"/>
      <c r="C9537" s="65"/>
      <c r="D9537" s="65"/>
      <c r="E9537" s="65"/>
      <c r="F9537" s="65"/>
      <c r="G9537" s="129"/>
    </row>
    <row r="9538" spans="1:7">
      <c r="A9538" s="65"/>
      <c r="B9538" s="65"/>
      <c r="C9538" s="65"/>
      <c r="D9538" s="65"/>
      <c r="E9538" s="65"/>
      <c r="F9538" s="65"/>
      <c r="G9538" s="129"/>
    </row>
    <row r="9539" spans="1:7">
      <c r="A9539" s="65"/>
      <c r="B9539" s="65"/>
      <c r="C9539" s="65"/>
      <c r="D9539" s="65"/>
      <c r="E9539" s="65"/>
      <c r="F9539" s="65"/>
      <c r="G9539" s="129"/>
    </row>
    <row r="9540" spans="1:7">
      <c r="A9540" s="65"/>
      <c r="B9540" s="65"/>
      <c r="C9540" s="65"/>
      <c r="D9540" s="65"/>
      <c r="E9540" s="65"/>
      <c r="F9540" s="65"/>
      <c r="G9540" s="129"/>
    </row>
    <row r="9541" spans="1:7">
      <c r="A9541" s="65"/>
      <c r="B9541" s="65"/>
      <c r="C9541" s="65"/>
      <c r="D9541" s="65"/>
      <c r="E9541" s="65"/>
      <c r="F9541" s="65"/>
      <c r="G9541" s="129"/>
    </row>
    <row r="9542" spans="1:7">
      <c r="A9542" s="65"/>
      <c r="B9542" s="65"/>
      <c r="C9542" s="65"/>
      <c r="D9542" s="65"/>
      <c r="E9542" s="65"/>
      <c r="F9542" s="65"/>
      <c r="G9542" s="129"/>
    </row>
    <row r="9543" spans="1:7">
      <c r="A9543" s="65"/>
      <c r="B9543" s="65"/>
      <c r="C9543" s="65"/>
      <c r="D9543" s="65"/>
      <c r="E9543" s="65"/>
      <c r="F9543" s="65"/>
      <c r="G9543" s="129"/>
    </row>
    <row r="9544" spans="1:7">
      <c r="A9544" s="65"/>
      <c r="B9544" s="65"/>
      <c r="C9544" s="65"/>
      <c r="D9544" s="65"/>
      <c r="E9544" s="65"/>
      <c r="F9544" s="65"/>
      <c r="G9544" s="129"/>
    </row>
    <row r="9545" spans="1:7">
      <c r="A9545" s="65"/>
      <c r="B9545" s="65"/>
      <c r="C9545" s="65"/>
      <c r="D9545" s="65"/>
      <c r="E9545" s="65"/>
      <c r="F9545" s="65"/>
      <c r="G9545" s="129"/>
    </row>
    <row r="9546" spans="1:7">
      <c r="A9546" s="65"/>
      <c r="B9546" s="65"/>
      <c r="C9546" s="65"/>
      <c r="D9546" s="65"/>
      <c r="E9546" s="65"/>
      <c r="F9546" s="65"/>
      <c r="G9546" s="129"/>
    </row>
    <row r="9547" spans="1:7">
      <c r="A9547" s="65"/>
      <c r="B9547" s="65"/>
      <c r="C9547" s="65"/>
      <c r="D9547" s="65"/>
      <c r="E9547" s="65"/>
      <c r="F9547" s="65"/>
      <c r="G9547" s="129"/>
    </row>
    <row r="9548" spans="1:7">
      <c r="A9548" s="65"/>
      <c r="B9548" s="65"/>
      <c r="C9548" s="65"/>
      <c r="D9548" s="65"/>
      <c r="E9548" s="65"/>
      <c r="F9548" s="65"/>
      <c r="G9548" s="129"/>
    </row>
    <row r="9549" spans="1:7">
      <c r="A9549" s="65"/>
      <c r="B9549" s="65"/>
      <c r="C9549" s="65"/>
      <c r="D9549" s="65"/>
      <c r="E9549" s="65"/>
      <c r="F9549" s="65"/>
      <c r="G9549" s="129"/>
    </row>
    <row r="9550" spans="1:7">
      <c r="A9550" s="65"/>
      <c r="B9550" s="65"/>
      <c r="C9550" s="65"/>
      <c r="D9550" s="65"/>
      <c r="E9550" s="65"/>
      <c r="F9550" s="65"/>
      <c r="G9550" s="129"/>
    </row>
    <row r="9551" spans="1:7">
      <c r="A9551" s="65"/>
      <c r="B9551" s="65"/>
      <c r="C9551" s="65"/>
      <c r="D9551" s="65"/>
      <c r="E9551" s="65"/>
      <c r="F9551" s="65"/>
      <c r="G9551" s="129"/>
    </row>
    <row r="9552" spans="1:7">
      <c r="A9552" s="65"/>
      <c r="B9552" s="65"/>
      <c r="C9552" s="65"/>
      <c r="D9552" s="65"/>
      <c r="E9552" s="65"/>
      <c r="F9552" s="65"/>
      <c r="G9552" s="129"/>
    </row>
    <row r="9553" spans="1:7">
      <c r="A9553" s="65"/>
      <c r="B9553" s="65"/>
      <c r="C9553" s="65"/>
      <c r="D9553" s="65"/>
      <c r="E9553" s="65"/>
      <c r="F9553" s="65"/>
      <c r="G9553" s="129"/>
    </row>
    <row r="9554" spans="1:7">
      <c r="A9554" s="65"/>
      <c r="B9554" s="65"/>
      <c r="C9554" s="65"/>
      <c r="D9554" s="65"/>
      <c r="E9554" s="65"/>
      <c r="F9554" s="65"/>
      <c r="G9554" s="129"/>
    </row>
    <row r="9555" spans="1:7">
      <c r="A9555" s="65"/>
      <c r="B9555" s="65"/>
      <c r="C9555" s="65"/>
      <c r="D9555" s="65"/>
      <c r="E9555" s="65"/>
      <c r="F9555" s="65"/>
      <c r="G9555" s="129"/>
    </row>
    <row r="9556" spans="1:7">
      <c r="A9556" s="65"/>
      <c r="B9556" s="65"/>
      <c r="C9556" s="65"/>
      <c r="D9556" s="65"/>
      <c r="E9556" s="65"/>
      <c r="F9556" s="65"/>
      <c r="G9556" s="129"/>
    </row>
    <row r="9557" spans="1:7">
      <c r="A9557" s="65"/>
      <c r="B9557" s="65"/>
      <c r="C9557" s="65"/>
      <c r="D9557" s="65"/>
      <c r="E9557" s="65"/>
      <c r="F9557" s="65"/>
      <c r="G9557" s="129"/>
    </row>
    <row r="9558" spans="1:7">
      <c r="A9558" s="65"/>
      <c r="B9558" s="65"/>
      <c r="C9558" s="65"/>
      <c r="D9558" s="65"/>
      <c r="E9558" s="65"/>
      <c r="F9558" s="65"/>
      <c r="G9558" s="129"/>
    </row>
    <row r="9559" spans="1:7">
      <c r="A9559" s="65"/>
      <c r="B9559" s="65"/>
      <c r="C9559" s="65"/>
      <c r="D9559" s="65"/>
      <c r="E9559" s="65"/>
      <c r="F9559" s="65"/>
      <c r="G9559" s="129"/>
    </row>
    <row r="9560" spans="1:7">
      <c r="A9560" s="65"/>
      <c r="B9560" s="65"/>
      <c r="C9560" s="65"/>
      <c r="D9560" s="65"/>
      <c r="E9560" s="65"/>
      <c r="F9560" s="65"/>
      <c r="G9560" s="129"/>
    </row>
    <row r="9561" spans="1:7">
      <c r="A9561" s="65"/>
      <c r="B9561" s="65"/>
      <c r="C9561" s="65"/>
      <c r="D9561" s="65"/>
      <c r="E9561" s="65"/>
      <c r="F9561" s="65"/>
      <c r="G9561" s="129"/>
    </row>
    <row r="9562" spans="1:7">
      <c r="A9562" s="65"/>
      <c r="B9562" s="65"/>
      <c r="C9562" s="65"/>
      <c r="D9562" s="65"/>
      <c r="E9562" s="65"/>
      <c r="F9562" s="65"/>
      <c r="G9562" s="129"/>
    </row>
    <row r="9563" spans="1:7">
      <c r="A9563" s="65"/>
      <c r="B9563" s="65"/>
      <c r="C9563" s="65"/>
      <c r="D9563" s="65"/>
      <c r="E9563" s="65"/>
      <c r="F9563" s="65"/>
      <c r="G9563" s="129"/>
    </row>
    <row r="9564" spans="1:7">
      <c r="A9564" s="65"/>
      <c r="B9564" s="65"/>
      <c r="C9564" s="65"/>
      <c r="D9564" s="65"/>
      <c r="E9564" s="65"/>
      <c r="F9564" s="65"/>
      <c r="G9564" s="129"/>
    </row>
    <row r="9565" spans="1:7">
      <c r="A9565" s="65"/>
      <c r="B9565" s="65"/>
      <c r="C9565" s="65"/>
      <c r="D9565" s="65"/>
      <c r="E9565" s="65"/>
      <c r="F9565" s="65"/>
      <c r="G9565" s="129"/>
    </row>
    <row r="9566" spans="1:7">
      <c r="A9566" s="65"/>
      <c r="B9566" s="65"/>
      <c r="C9566" s="65"/>
      <c r="D9566" s="65"/>
      <c r="E9566" s="65"/>
      <c r="F9566" s="65"/>
      <c r="G9566" s="129"/>
    </row>
    <row r="9567" spans="1:7">
      <c r="A9567" s="65"/>
      <c r="B9567" s="65"/>
      <c r="C9567" s="65"/>
      <c r="D9567" s="65"/>
      <c r="E9567" s="65"/>
      <c r="F9567" s="65"/>
      <c r="G9567" s="129"/>
    </row>
    <row r="9568" spans="1:7">
      <c r="A9568" s="65"/>
      <c r="B9568" s="65"/>
      <c r="C9568" s="65"/>
      <c r="D9568" s="65"/>
      <c r="E9568" s="65"/>
      <c r="F9568" s="65"/>
      <c r="G9568" s="129"/>
    </row>
    <row r="9569" spans="1:7">
      <c r="A9569" s="65"/>
      <c r="B9569" s="65"/>
      <c r="C9569" s="65"/>
      <c r="D9569" s="65"/>
      <c r="E9569" s="65"/>
      <c r="F9569" s="65"/>
      <c r="G9569" s="129"/>
    </row>
    <row r="9570" spans="1:7">
      <c r="A9570" s="65"/>
      <c r="B9570" s="65"/>
      <c r="C9570" s="65"/>
      <c r="D9570" s="65"/>
      <c r="E9570" s="65"/>
      <c r="F9570" s="65"/>
      <c r="G9570" s="129"/>
    </row>
    <row r="9571" spans="1:7">
      <c r="A9571" s="65"/>
      <c r="B9571" s="65"/>
      <c r="C9571" s="65"/>
      <c r="D9571" s="65"/>
      <c r="E9571" s="65"/>
      <c r="F9571" s="65"/>
      <c r="G9571" s="129"/>
    </row>
    <row r="9572" spans="1:7">
      <c r="A9572" s="65"/>
      <c r="B9572" s="65"/>
      <c r="C9572" s="65"/>
      <c r="D9572" s="65"/>
      <c r="E9572" s="65"/>
      <c r="F9572" s="65"/>
      <c r="G9572" s="129"/>
    </row>
    <row r="9573" spans="1:7">
      <c r="A9573" s="65"/>
      <c r="B9573" s="65"/>
      <c r="C9573" s="65"/>
      <c r="D9573" s="65"/>
      <c r="E9573" s="65"/>
      <c r="F9573" s="65"/>
      <c r="G9573" s="129"/>
    </row>
    <row r="9574" spans="1:7">
      <c r="A9574" s="65"/>
      <c r="B9574" s="65"/>
      <c r="C9574" s="65"/>
      <c r="D9574" s="65"/>
      <c r="E9574" s="65"/>
      <c r="F9574" s="65"/>
      <c r="G9574" s="129"/>
    </row>
    <row r="9575" spans="1:7">
      <c r="A9575" s="65"/>
      <c r="B9575" s="65"/>
      <c r="C9575" s="65"/>
      <c r="D9575" s="65"/>
      <c r="E9575" s="65"/>
      <c r="F9575" s="65"/>
      <c r="G9575" s="129"/>
    </row>
    <row r="9576" spans="1:7">
      <c r="A9576" s="65"/>
      <c r="B9576" s="65"/>
      <c r="C9576" s="65"/>
      <c r="D9576" s="65"/>
      <c r="E9576" s="65"/>
      <c r="F9576" s="65"/>
      <c r="G9576" s="129"/>
    </row>
    <row r="9577" spans="1:7">
      <c r="A9577" s="65"/>
      <c r="B9577" s="65"/>
      <c r="C9577" s="65"/>
      <c r="D9577" s="65"/>
      <c r="E9577" s="65"/>
      <c r="F9577" s="65"/>
      <c r="G9577" s="129"/>
    </row>
    <row r="9578" spans="1:7">
      <c r="A9578" s="65"/>
      <c r="B9578" s="65"/>
      <c r="C9578" s="65"/>
      <c r="D9578" s="65"/>
      <c r="E9578" s="65"/>
      <c r="F9578" s="65"/>
      <c r="G9578" s="129"/>
    </row>
    <row r="9579" spans="1:7">
      <c r="A9579" s="65"/>
      <c r="B9579" s="65"/>
      <c r="C9579" s="65"/>
      <c r="D9579" s="65"/>
      <c r="E9579" s="65"/>
      <c r="F9579" s="65"/>
      <c r="G9579" s="129"/>
    </row>
    <row r="9580" spans="1:7">
      <c r="A9580" s="65"/>
      <c r="B9580" s="65"/>
      <c r="C9580" s="65"/>
      <c r="D9580" s="65"/>
      <c r="E9580" s="65"/>
      <c r="F9580" s="65"/>
      <c r="G9580" s="129"/>
    </row>
    <row r="9581" spans="1:7">
      <c r="A9581" s="65"/>
      <c r="B9581" s="65"/>
      <c r="C9581" s="65"/>
      <c r="D9581" s="65"/>
      <c r="E9581" s="65"/>
      <c r="F9581" s="65"/>
      <c r="G9581" s="129"/>
    </row>
    <row r="9582" spans="1:7">
      <c r="A9582" s="65"/>
      <c r="B9582" s="65"/>
      <c r="C9582" s="65"/>
      <c r="D9582" s="65"/>
      <c r="E9582" s="65"/>
      <c r="F9582" s="65"/>
      <c r="G9582" s="129"/>
    </row>
    <row r="9583" spans="1:7">
      <c r="A9583" s="65"/>
      <c r="B9583" s="65"/>
      <c r="C9583" s="65"/>
      <c r="D9583" s="65"/>
      <c r="E9583" s="65"/>
      <c r="F9583" s="65"/>
      <c r="G9583" s="129"/>
    </row>
    <row r="9584" spans="1:7">
      <c r="A9584" s="65"/>
      <c r="B9584" s="65"/>
      <c r="C9584" s="65"/>
      <c r="D9584" s="65"/>
      <c r="E9584" s="65"/>
      <c r="F9584" s="65"/>
      <c r="G9584" s="129"/>
    </row>
    <row r="9585" spans="1:7">
      <c r="A9585" s="65"/>
      <c r="B9585" s="65"/>
      <c r="C9585" s="65"/>
      <c r="D9585" s="65"/>
      <c r="E9585" s="65"/>
      <c r="F9585" s="65"/>
      <c r="G9585" s="129"/>
    </row>
    <row r="9586" spans="1:7">
      <c r="A9586" s="65"/>
      <c r="B9586" s="65"/>
      <c r="C9586" s="65"/>
      <c r="D9586" s="65"/>
      <c r="E9586" s="65"/>
      <c r="F9586" s="65"/>
      <c r="G9586" s="129"/>
    </row>
    <row r="9587" spans="1:7">
      <c r="A9587" s="65"/>
      <c r="B9587" s="65"/>
      <c r="C9587" s="65"/>
      <c r="D9587" s="65"/>
      <c r="E9587" s="65"/>
      <c r="F9587" s="65"/>
      <c r="G9587" s="129"/>
    </row>
    <row r="9588" spans="1:7">
      <c r="A9588" s="65"/>
      <c r="B9588" s="65"/>
      <c r="C9588" s="65"/>
      <c r="D9588" s="65"/>
      <c r="E9588" s="65"/>
      <c r="F9588" s="65"/>
      <c r="G9588" s="129"/>
    </row>
    <row r="9589" spans="1:7">
      <c r="A9589" s="65"/>
      <c r="B9589" s="65"/>
      <c r="C9589" s="65"/>
      <c r="D9589" s="65"/>
      <c r="E9589" s="65"/>
      <c r="F9589" s="65"/>
      <c r="G9589" s="129"/>
    </row>
    <row r="9590" spans="1:7">
      <c r="A9590" s="65"/>
      <c r="B9590" s="65"/>
      <c r="C9590" s="65"/>
      <c r="D9590" s="65"/>
      <c r="E9590" s="65"/>
      <c r="F9590" s="65"/>
      <c r="G9590" s="129"/>
    </row>
    <row r="9591" spans="1:7">
      <c r="A9591" s="65"/>
      <c r="B9591" s="65"/>
      <c r="C9591" s="65"/>
      <c r="D9591" s="65"/>
      <c r="E9591" s="65"/>
      <c r="F9591" s="65"/>
      <c r="G9591" s="129"/>
    </row>
    <row r="9592" spans="1:7">
      <c r="A9592" s="65"/>
      <c r="B9592" s="65"/>
      <c r="C9592" s="65"/>
      <c r="D9592" s="65"/>
      <c r="E9592" s="65"/>
      <c r="F9592" s="65"/>
      <c r="G9592" s="129"/>
    </row>
    <row r="9593" spans="1:7">
      <c r="A9593" s="65"/>
      <c r="B9593" s="65"/>
      <c r="C9593" s="65"/>
      <c r="D9593" s="65"/>
      <c r="E9593" s="65"/>
      <c r="F9593" s="65"/>
      <c r="G9593" s="129"/>
    </row>
    <row r="9594" spans="1:7">
      <c r="A9594" s="65"/>
      <c r="B9594" s="65"/>
      <c r="C9594" s="65"/>
      <c r="D9594" s="65"/>
      <c r="E9594" s="65"/>
      <c r="F9594" s="65"/>
      <c r="G9594" s="129"/>
    </row>
    <row r="9595" spans="1:7">
      <c r="A9595" s="65"/>
      <c r="B9595" s="65"/>
      <c r="C9595" s="65"/>
      <c r="D9595" s="65"/>
      <c r="E9595" s="65"/>
      <c r="F9595" s="65"/>
      <c r="G9595" s="129"/>
    </row>
    <row r="9596" spans="1:7">
      <c r="A9596" s="65"/>
      <c r="B9596" s="65"/>
      <c r="C9596" s="65"/>
      <c r="D9596" s="65"/>
      <c r="E9596" s="65"/>
      <c r="F9596" s="65"/>
      <c r="G9596" s="129"/>
    </row>
    <row r="9597" spans="1:7">
      <c r="A9597" s="65"/>
      <c r="B9597" s="65"/>
      <c r="C9597" s="65"/>
      <c r="D9597" s="65"/>
      <c r="E9597" s="65"/>
      <c r="F9597" s="65"/>
      <c r="G9597" s="129"/>
    </row>
    <row r="9598" spans="1:7">
      <c r="A9598" s="65"/>
      <c r="B9598" s="65"/>
      <c r="C9598" s="65"/>
      <c r="D9598" s="65"/>
      <c r="E9598" s="65"/>
      <c r="F9598" s="65"/>
      <c r="G9598" s="129"/>
    </row>
    <row r="9599" spans="1:7">
      <c r="A9599" s="65"/>
      <c r="B9599" s="65"/>
      <c r="C9599" s="65"/>
      <c r="D9599" s="65"/>
      <c r="E9599" s="65"/>
      <c r="F9599" s="65"/>
      <c r="G9599" s="129"/>
    </row>
    <row r="9600" spans="1:7">
      <c r="A9600" s="65"/>
      <c r="B9600" s="65"/>
      <c r="C9600" s="65"/>
      <c r="D9600" s="65"/>
      <c r="E9600" s="65"/>
      <c r="F9600" s="65"/>
      <c r="G9600" s="129"/>
    </row>
    <row r="9601" spans="1:7">
      <c r="A9601" s="65"/>
      <c r="B9601" s="65"/>
      <c r="C9601" s="65"/>
      <c r="D9601" s="65"/>
      <c r="E9601" s="65"/>
      <c r="F9601" s="65"/>
      <c r="G9601" s="129"/>
    </row>
    <row r="9602" spans="1:7">
      <c r="A9602" s="65"/>
      <c r="B9602" s="65"/>
      <c r="C9602" s="65"/>
      <c r="D9602" s="65"/>
      <c r="E9602" s="65"/>
      <c r="F9602" s="65"/>
      <c r="G9602" s="129"/>
    </row>
    <row r="9603" spans="1:7">
      <c r="A9603" s="65"/>
      <c r="B9603" s="65"/>
      <c r="C9603" s="65"/>
      <c r="D9603" s="65"/>
      <c r="E9603" s="65"/>
      <c r="F9603" s="65"/>
      <c r="G9603" s="129"/>
    </row>
    <row r="9604" spans="1:7">
      <c r="A9604" s="65"/>
      <c r="B9604" s="65"/>
      <c r="C9604" s="65"/>
      <c r="D9604" s="65"/>
      <c r="E9604" s="65"/>
      <c r="F9604" s="65"/>
      <c r="G9604" s="129"/>
    </row>
    <row r="9605" spans="1:7">
      <c r="A9605" s="65"/>
      <c r="B9605" s="65"/>
      <c r="C9605" s="65"/>
      <c r="D9605" s="65"/>
      <c r="E9605" s="65"/>
      <c r="F9605" s="65"/>
      <c r="G9605" s="129"/>
    </row>
    <row r="9606" spans="1:7">
      <c r="A9606" s="65"/>
      <c r="B9606" s="65"/>
      <c r="C9606" s="65"/>
      <c r="D9606" s="65"/>
      <c r="E9606" s="65"/>
      <c r="F9606" s="65"/>
      <c r="G9606" s="129"/>
    </row>
    <row r="9607" spans="1:7">
      <c r="A9607" s="65"/>
      <c r="B9607" s="65"/>
      <c r="C9607" s="65"/>
      <c r="D9607" s="65"/>
      <c r="E9607" s="65"/>
      <c r="F9607" s="65"/>
      <c r="G9607" s="129"/>
    </row>
    <row r="9608" spans="1:7">
      <c r="A9608" s="65"/>
      <c r="B9608" s="65"/>
      <c r="C9608" s="65"/>
      <c r="D9608" s="65"/>
      <c r="E9608" s="65"/>
      <c r="F9608" s="65"/>
      <c r="G9608" s="129"/>
    </row>
    <row r="9609" spans="1:7">
      <c r="A9609" s="65"/>
      <c r="B9609" s="65"/>
      <c r="C9609" s="65"/>
      <c r="D9609" s="65"/>
      <c r="E9609" s="65"/>
      <c r="F9609" s="65"/>
      <c r="G9609" s="129"/>
    </row>
    <row r="9610" spans="1:7">
      <c r="A9610" s="65"/>
      <c r="B9610" s="65"/>
      <c r="C9610" s="65"/>
      <c r="D9610" s="65"/>
      <c r="E9610" s="65"/>
      <c r="F9610" s="65"/>
      <c r="G9610" s="129"/>
    </row>
    <row r="9611" spans="1:7">
      <c r="A9611" s="65"/>
      <c r="B9611" s="65"/>
      <c r="C9611" s="65"/>
      <c r="D9611" s="65"/>
      <c r="E9611" s="65"/>
      <c r="F9611" s="65"/>
      <c r="G9611" s="129"/>
    </row>
    <row r="9612" spans="1:7">
      <c r="A9612" s="65"/>
      <c r="B9612" s="65"/>
      <c r="C9612" s="65"/>
      <c r="D9612" s="65"/>
      <c r="E9612" s="65"/>
      <c r="F9612" s="65"/>
      <c r="G9612" s="129"/>
    </row>
    <row r="9613" spans="1:7">
      <c r="A9613" s="65"/>
      <c r="B9613" s="65"/>
      <c r="C9613" s="65"/>
      <c r="D9613" s="65"/>
      <c r="E9613" s="65"/>
      <c r="F9613" s="65"/>
      <c r="G9613" s="129"/>
    </row>
    <row r="9614" spans="1:7">
      <c r="A9614" s="65"/>
      <c r="B9614" s="65"/>
      <c r="C9614" s="65"/>
      <c r="D9614" s="65"/>
      <c r="E9614" s="65"/>
      <c r="F9614" s="65"/>
      <c r="G9614" s="129"/>
    </row>
    <row r="9615" spans="1:7">
      <c r="A9615" s="65"/>
      <c r="B9615" s="65"/>
      <c r="C9615" s="65"/>
      <c r="D9615" s="65"/>
      <c r="E9615" s="65"/>
      <c r="F9615" s="65"/>
      <c r="G9615" s="129"/>
    </row>
    <row r="9616" spans="1:7">
      <c r="A9616" s="65"/>
      <c r="B9616" s="65"/>
      <c r="C9616" s="65"/>
      <c r="D9616" s="65"/>
      <c r="E9616" s="65"/>
      <c r="F9616" s="65"/>
      <c r="G9616" s="129"/>
    </row>
    <row r="9617" spans="1:7">
      <c r="A9617" s="65"/>
      <c r="B9617" s="65"/>
      <c r="C9617" s="65"/>
      <c r="D9617" s="65"/>
      <c r="E9617" s="65"/>
      <c r="F9617" s="65"/>
      <c r="G9617" s="129"/>
    </row>
    <row r="9618" spans="1:7">
      <c r="A9618" s="65"/>
      <c r="B9618" s="65"/>
      <c r="C9618" s="65"/>
      <c r="D9618" s="65"/>
      <c r="E9618" s="65"/>
      <c r="F9618" s="65"/>
      <c r="G9618" s="129"/>
    </row>
    <row r="9619" spans="1:7">
      <c r="A9619" s="65"/>
      <c r="B9619" s="65"/>
      <c r="C9619" s="65"/>
      <c r="D9619" s="65"/>
      <c r="E9619" s="65"/>
      <c r="F9619" s="65"/>
      <c r="G9619" s="129"/>
    </row>
    <row r="9620" spans="1:7">
      <c r="A9620" s="65"/>
      <c r="B9620" s="65"/>
      <c r="C9620" s="65"/>
      <c r="D9620" s="65"/>
      <c r="E9620" s="65"/>
      <c r="F9620" s="65"/>
      <c r="G9620" s="129"/>
    </row>
    <row r="9621" spans="1:7">
      <c r="A9621" s="65"/>
      <c r="B9621" s="65"/>
      <c r="C9621" s="65"/>
      <c r="D9621" s="65"/>
      <c r="E9621" s="65"/>
      <c r="F9621" s="65"/>
      <c r="G9621" s="129"/>
    </row>
    <row r="9622" spans="1:7">
      <c r="A9622" s="65"/>
      <c r="B9622" s="65"/>
      <c r="C9622" s="65"/>
      <c r="D9622" s="65"/>
      <c r="E9622" s="65"/>
      <c r="F9622" s="65"/>
      <c r="G9622" s="129"/>
    </row>
    <row r="9623" spans="1:7">
      <c r="A9623" s="65"/>
      <c r="B9623" s="65"/>
      <c r="C9623" s="65"/>
      <c r="D9623" s="65"/>
      <c r="E9623" s="65"/>
      <c r="F9623" s="65"/>
      <c r="G9623" s="129"/>
    </row>
    <row r="9624" spans="1:7">
      <c r="A9624" s="65"/>
      <c r="B9624" s="65"/>
      <c r="C9624" s="65"/>
      <c r="D9624" s="65"/>
      <c r="E9624" s="65"/>
      <c r="F9624" s="65"/>
      <c r="G9624" s="129"/>
    </row>
    <row r="9625" spans="1:7">
      <c r="A9625" s="65"/>
      <c r="B9625" s="65"/>
      <c r="C9625" s="65"/>
      <c r="D9625" s="65"/>
      <c r="E9625" s="65"/>
      <c r="F9625" s="65"/>
      <c r="G9625" s="129"/>
    </row>
    <row r="9626" spans="1:7">
      <c r="A9626" s="65"/>
      <c r="B9626" s="65"/>
      <c r="C9626" s="65"/>
      <c r="D9626" s="65"/>
      <c r="E9626" s="65"/>
      <c r="F9626" s="65"/>
      <c r="G9626" s="129"/>
    </row>
    <row r="9627" spans="1:7">
      <c r="A9627" s="65"/>
      <c r="B9627" s="65"/>
      <c r="C9627" s="65"/>
      <c r="D9627" s="65"/>
      <c r="E9627" s="65"/>
      <c r="F9627" s="65"/>
      <c r="G9627" s="129"/>
    </row>
    <row r="9628" spans="1:7">
      <c r="A9628" s="65"/>
      <c r="B9628" s="65"/>
      <c r="C9628" s="65"/>
      <c r="D9628" s="65"/>
      <c r="E9628" s="65"/>
      <c r="F9628" s="65"/>
      <c r="G9628" s="129"/>
    </row>
    <row r="9629" spans="1:7">
      <c r="A9629" s="65"/>
      <c r="B9629" s="65"/>
      <c r="C9629" s="65"/>
      <c r="D9629" s="65"/>
      <c r="E9629" s="65"/>
      <c r="F9629" s="65"/>
      <c r="G9629" s="129"/>
    </row>
    <row r="9630" spans="1:7">
      <c r="A9630" s="65"/>
      <c r="B9630" s="65"/>
      <c r="C9630" s="65"/>
      <c r="D9630" s="65"/>
      <c r="E9630" s="65"/>
      <c r="F9630" s="65"/>
      <c r="G9630" s="129"/>
    </row>
    <row r="9631" spans="1:7">
      <c r="A9631" s="65"/>
      <c r="B9631" s="65"/>
      <c r="C9631" s="65"/>
      <c r="D9631" s="65"/>
      <c r="E9631" s="65"/>
      <c r="F9631" s="65"/>
      <c r="G9631" s="129"/>
    </row>
    <row r="9632" spans="1:7">
      <c r="A9632" s="65"/>
      <c r="B9632" s="65"/>
      <c r="C9632" s="65"/>
      <c r="D9632" s="65"/>
      <c r="E9632" s="65"/>
      <c r="F9632" s="65"/>
      <c r="G9632" s="129"/>
    </row>
    <row r="9633" spans="1:7">
      <c r="A9633" s="65"/>
      <c r="B9633" s="65"/>
      <c r="C9633" s="65"/>
      <c r="D9633" s="65"/>
      <c r="E9633" s="65"/>
      <c r="F9633" s="65"/>
      <c r="G9633" s="129"/>
    </row>
    <row r="9634" spans="1:7">
      <c r="A9634" s="65"/>
      <c r="B9634" s="65"/>
      <c r="C9634" s="65"/>
      <c r="D9634" s="65"/>
      <c r="E9634" s="65"/>
      <c r="F9634" s="65"/>
      <c r="G9634" s="129"/>
    </row>
    <row r="9635" spans="1:7">
      <c r="A9635" s="65"/>
      <c r="B9635" s="65"/>
      <c r="C9635" s="65"/>
      <c r="D9635" s="65"/>
      <c r="E9635" s="65"/>
      <c r="F9635" s="65"/>
      <c r="G9635" s="129"/>
    </row>
    <row r="9636" spans="1:7">
      <c r="A9636" s="65"/>
      <c r="B9636" s="65"/>
      <c r="C9636" s="65"/>
      <c r="D9636" s="65"/>
      <c r="E9636" s="65"/>
      <c r="F9636" s="65"/>
      <c r="G9636" s="129"/>
    </row>
    <row r="9637" spans="1:7">
      <c r="A9637" s="65"/>
      <c r="B9637" s="65"/>
      <c r="C9637" s="65"/>
      <c r="D9637" s="65"/>
      <c r="E9637" s="65"/>
      <c r="F9637" s="65"/>
      <c r="G9637" s="129"/>
    </row>
    <row r="9638" spans="1:7">
      <c r="A9638" s="65"/>
      <c r="B9638" s="65"/>
      <c r="C9638" s="65"/>
      <c r="D9638" s="65"/>
      <c r="E9638" s="65"/>
      <c r="F9638" s="65"/>
      <c r="G9638" s="129"/>
    </row>
    <row r="9639" spans="1:7">
      <c r="A9639" s="65"/>
      <c r="B9639" s="65"/>
      <c r="C9639" s="65"/>
      <c r="D9639" s="65"/>
      <c r="E9639" s="65"/>
      <c r="F9639" s="65"/>
      <c r="G9639" s="129"/>
    </row>
    <row r="9640" spans="1:7">
      <c r="A9640" s="65"/>
      <c r="B9640" s="65"/>
      <c r="C9640" s="65"/>
      <c r="D9640" s="65"/>
      <c r="E9640" s="65"/>
      <c r="F9640" s="65"/>
      <c r="G9640" s="129"/>
    </row>
    <row r="9641" spans="1:7">
      <c r="A9641" s="65"/>
      <c r="B9641" s="65"/>
      <c r="C9641" s="65"/>
      <c r="D9641" s="65"/>
      <c r="E9641" s="65"/>
      <c r="F9641" s="65"/>
      <c r="G9641" s="129"/>
    </row>
    <row r="9642" spans="1:7">
      <c r="A9642" s="65"/>
      <c r="B9642" s="65"/>
      <c r="C9642" s="65"/>
      <c r="D9642" s="65"/>
      <c r="E9642" s="65"/>
      <c r="F9642" s="65"/>
      <c r="G9642" s="129"/>
    </row>
    <row r="9643" spans="1:7">
      <c r="A9643" s="65"/>
      <c r="B9643" s="65"/>
      <c r="C9643" s="65"/>
      <c r="D9643" s="65"/>
      <c r="E9643" s="65"/>
      <c r="F9643" s="65"/>
      <c r="G9643" s="129"/>
    </row>
    <row r="9644" spans="1:7">
      <c r="A9644" s="65"/>
      <c r="B9644" s="65"/>
      <c r="C9644" s="65"/>
      <c r="D9644" s="65"/>
      <c r="E9644" s="65"/>
      <c r="F9644" s="65"/>
      <c r="G9644" s="129"/>
    </row>
    <row r="9645" spans="1:7">
      <c r="A9645" s="65"/>
      <c r="B9645" s="65"/>
      <c r="C9645" s="65"/>
      <c r="D9645" s="65"/>
      <c r="E9645" s="65"/>
      <c r="F9645" s="65"/>
      <c r="G9645" s="129"/>
    </row>
    <row r="9646" spans="1:7">
      <c r="A9646" s="65"/>
      <c r="B9646" s="65"/>
      <c r="C9646" s="65"/>
      <c r="D9646" s="65"/>
      <c r="E9646" s="65"/>
      <c r="F9646" s="65"/>
      <c r="G9646" s="129"/>
    </row>
    <row r="9647" spans="1:7">
      <c r="A9647" s="65"/>
      <c r="B9647" s="65"/>
      <c r="C9647" s="65"/>
      <c r="D9647" s="65"/>
      <c r="E9647" s="65"/>
      <c r="F9647" s="65"/>
      <c r="G9647" s="129"/>
    </row>
    <row r="9648" spans="1:7">
      <c r="A9648" s="65"/>
      <c r="B9648" s="65"/>
      <c r="C9648" s="65"/>
      <c r="D9648" s="65"/>
      <c r="E9648" s="65"/>
      <c r="F9648" s="65"/>
      <c r="G9648" s="129"/>
    </row>
    <row r="9649" spans="1:7">
      <c r="A9649" s="65"/>
      <c r="B9649" s="65"/>
      <c r="C9649" s="65"/>
      <c r="D9649" s="65"/>
      <c r="E9649" s="65"/>
      <c r="F9649" s="65"/>
      <c r="G9649" s="129"/>
    </row>
    <row r="9650" spans="1:7">
      <c r="A9650" s="65"/>
      <c r="B9650" s="65"/>
      <c r="C9650" s="65"/>
      <c r="D9650" s="65"/>
      <c r="E9650" s="65"/>
      <c r="F9650" s="65"/>
      <c r="G9650" s="129"/>
    </row>
    <row r="9651" spans="1:7">
      <c r="A9651" s="65"/>
      <c r="B9651" s="65"/>
      <c r="C9651" s="65"/>
      <c r="D9651" s="65"/>
      <c r="E9651" s="65"/>
      <c r="F9651" s="65"/>
      <c r="G9651" s="129"/>
    </row>
    <row r="9652" spans="1:7">
      <c r="A9652" s="65"/>
      <c r="B9652" s="65"/>
      <c r="C9652" s="65"/>
      <c r="D9652" s="65"/>
      <c r="E9652" s="65"/>
      <c r="F9652" s="65"/>
      <c r="G9652" s="129"/>
    </row>
    <row r="9653" spans="1:7">
      <c r="A9653" s="65"/>
      <c r="B9653" s="65"/>
      <c r="C9653" s="65"/>
      <c r="D9653" s="65"/>
      <c r="E9653" s="65"/>
      <c r="F9653" s="65"/>
      <c r="G9653" s="129"/>
    </row>
    <row r="9654" spans="1:7">
      <c r="A9654" s="65"/>
      <c r="B9654" s="65"/>
      <c r="C9654" s="65"/>
      <c r="D9654" s="65"/>
      <c r="E9654" s="65"/>
      <c r="F9654" s="65"/>
      <c r="G9654" s="129"/>
    </row>
    <row r="9655" spans="1:7">
      <c r="A9655" s="65"/>
      <c r="B9655" s="65"/>
      <c r="C9655" s="65"/>
      <c r="D9655" s="65"/>
      <c r="E9655" s="65"/>
      <c r="F9655" s="65"/>
      <c r="G9655" s="129"/>
    </row>
    <row r="9656" spans="1:7">
      <c r="A9656" s="65"/>
      <c r="B9656" s="65"/>
      <c r="C9656" s="65"/>
      <c r="D9656" s="65"/>
      <c r="E9656" s="65"/>
      <c r="F9656" s="65"/>
      <c r="G9656" s="129"/>
    </row>
    <row r="9657" spans="1:7">
      <c r="A9657" s="65"/>
      <c r="B9657" s="65"/>
      <c r="C9657" s="65"/>
      <c r="D9657" s="65"/>
      <c r="E9657" s="65"/>
      <c r="F9657" s="65"/>
      <c r="G9657" s="129"/>
    </row>
    <row r="9658" spans="1:7">
      <c r="A9658" s="65"/>
      <c r="B9658" s="65"/>
      <c r="C9658" s="65"/>
      <c r="D9658" s="65"/>
      <c r="E9658" s="65"/>
      <c r="F9658" s="65"/>
      <c r="G9658" s="129"/>
    </row>
    <row r="9659" spans="1:7">
      <c r="A9659" s="65"/>
      <c r="B9659" s="65"/>
      <c r="C9659" s="65"/>
      <c r="D9659" s="65"/>
      <c r="E9659" s="65"/>
      <c r="F9659" s="65"/>
      <c r="G9659" s="129"/>
    </row>
    <row r="9660" spans="1:7">
      <c r="A9660" s="65"/>
      <c r="B9660" s="65"/>
      <c r="C9660" s="65"/>
      <c r="D9660" s="65"/>
      <c r="E9660" s="65"/>
      <c r="F9660" s="65"/>
      <c r="G9660" s="129"/>
    </row>
    <row r="9661" spans="1:7">
      <c r="A9661" s="65"/>
      <c r="B9661" s="65"/>
      <c r="C9661" s="65"/>
      <c r="D9661" s="65"/>
      <c r="E9661" s="65"/>
      <c r="F9661" s="65"/>
      <c r="G9661" s="129"/>
    </row>
    <row r="9662" spans="1:7">
      <c r="A9662" s="65"/>
      <c r="B9662" s="65"/>
      <c r="C9662" s="65"/>
      <c r="D9662" s="65"/>
      <c r="E9662" s="65"/>
      <c r="F9662" s="65"/>
      <c r="G9662" s="129"/>
    </row>
    <row r="9663" spans="1:7">
      <c r="A9663" s="65"/>
      <c r="B9663" s="65"/>
      <c r="C9663" s="65"/>
      <c r="D9663" s="65"/>
      <c r="E9663" s="65"/>
      <c r="F9663" s="65"/>
      <c r="G9663" s="129"/>
    </row>
    <row r="9664" spans="1:7">
      <c r="A9664" s="65"/>
      <c r="B9664" s="65"/>
      <c r="C9664" s="65"/>
      <c r="D9664" s="65"/>
      <c r="E9664" s="65"/>
      <c r="F9664" s="65"/>
      <c r="G9664" s="129"/>
    </row>
    <row r="9665" spans="1:7">
      <c r="A9665" s="65"/>
      <c r="B9665" s="65"/>
      <c r="C9665" s="65"/>
      <c r="D9665" s="65"/>
      <c r="E9665" s="65"/>
      <c r="F9665" s="65"/>
      <c r="G9665" s="129"/>
    </row>
    <row r="9666" spans="1:7">
      <c r="A9666" s="65"/>
      <c r="B9666" s="65"/>
      <c r="C9666" s="65"/>
      <c r="D9666" s="65"/>
      <c r="E9666" s="65"/>
      <c r="F9666" s="65"/>
      <c r="G9666" s="129"/>
    </row>
    <row r="9667" spans="1:7">
      <c r="A9667" s="65"/>
      <c r="B9667" s="65"/>
      <c r="C9667" s="65"/>
      <c r="D9667" s="65"/>
      <c r="E9667" s="65"/>
      <c r="F9667" s="65"/>
      <c r="G9667" s="129"/>
    </row>
    <row r="9668" spans="1:7">
      <c r="A9668" s="65"/>
      <c r="B9668" s="65"/>
      <c r="C9668" s="65"/>
      <c r="D9668" s="65"/>
      <c r="E9668" s="65"/>
      <c r="F9668" s="65"/>
      <c r="G9668" s="129"/>
    </row>
    <row r="9669" spans="1:7">
      <c r="A9669" s="65"/>
      <c r="B9669" s="65"/>
      <c r="C9669" s="65"/>
      <c r="D9669" s="65"/>
      <c r="E9669" s="65"/>
      <c r="F9669" s="65"/>
      <c r="G9669" s="129"/>
    </row>
    <row r="9670" spans="1:7">
      <c r="A9670" s="65"/>
      <c r="B9670" s="65"/>
      <c r="C9670" s="65"/>
      <c r="D9670" s="65"/>
      <c r="E9670" s="65"/>
      <c r="F9670" s="65"/>
      <c r="G9670" s="129"/>
    </row>
    <row r="9671" spans="1:7">
      <c r="A9671" s="65"/>
      <c r="B9671" s="65"/>
      <c r="C9671" s="65"/>
      <c r="D9671" s="65"/>
      <c r="E9671" s="65"/>
      <c r="F9671" s="65"/>
      <c r="G9671" s="129"/>
    </row>
    <row r="9672" spans="1:7">
      <c r="A9672" s="65"/>
      <c r="B9672" s="65"/>
      <c r="C9672" s="65"/>
      <c r="D9672" s="65"/>
      <c r="E9672" s="65"/>
      <c r="F9672" s="65"/>
      <c r="G9672" s="129"/>
    </row>
    <row r="9673" spans="1:7">
      <c r="A9673" s="65"/>
      <c r="B9673" s="65"/>
      <c r="C9673" s="65"/>
      <c r="D9673" s="65"/>
      <c r="E9673" s="65"/>
      <c r="F9673" s="65"/>
      <c r="G9673" s="129"/>
    </row>
    <row r="9674" spans="1:7">
      <c r="A9674" s="65"/>
      <c r="B9674" s="65"/>
      <c r="C9674" s="65"/>
      <c r="D9674" s="65"/>
      <c r="E9674" s="65"/>
      <c r="F9674" s="65"/>
      <c r="G9674" s="129"/>
    </row>
    <row r="9675" spans="1:7">
      <c r="A9675" s="65"/>
      <c r="B9675" s="65"/>
      <c r="C9675" s="65"/>
      <c r="D9675" s="65"/>
      <c r="E9675" s="65"/>
      <c r="F9675" s="65"/>
      <c r="G9675" s="129"/>
    </row>
    <row r="9676" spans="1:7">
      <c r="A9676" s="65"/>
      <c r="B9676" s="65"/>
      <c r="C9676" s="65"/>
      <c r="D9676" s="65"/>
      <c r="E9676" s="65"/>
      <c r="F9676" s="65"/>
      <c r="G9676" s="129"/>
    </row>
    <row r="9677" spans="1:7">
      <c r="A9677" s="65"/>
      <c r="B9677" s="65"/>
      <c r="C9677" s="65"/>
      <c r="D9677" s="65"/>
      <c r="E9677" s="65"/>
      <c r="F9677" s="65"/>
      <c r="G9677" s="129"/>
    </row>
    <row r="9678" spans="1:7">
      <c r="A9678" s="65"/>
      <c r="B9678" s="65"/>
      <c r="C9678" s="65"/>
      <c r="D9678" s="65"/>
      <c r="E9678" s="65"/>
      <c r="F9678" s="65"/>
      <c r="G9678" s="129"/>
    </row>
    <row r="9679" spans="1:7">
      <c r="A9679" s="65"/>
      <c r="B9679" s="65"/>
      <c r="C9679" s="65"/>
      <c r="D9679" s="65"/>
      <c r="E9679" s="65"/>
      <c r="F9679" s="65"/>
      <c r="G9679" s="129"/>
    </row>
    <row r="9680" spans="1:7">
      <c r="A9680" s="65"/>
      <c r="B9680" s="65"/>
      <c r="C9680" s="65"/>
      <c r="D9680" s="65"/>
      <c r="E9680" s="65"/>
      <c r="F9680" s="65"/>
      <c r="G9680" s="129"/>
    </row>
    <row r="9681" spans="1:7">
      <c r="A9681" s="65"/>
      <c r="B9681" s="65"/>
      <c r="C9681" s="65"/>
      <c r="D9681" s="65"/>
      <c r="E9681" s="65"/>
      <c r="F9681" s="65"/>
      <c r="G9681" s="129"/>
    </row>
    <row r="9682" spans="1:7">
      <c r="A9682" s="65"/>
      <c r="B9682" s="65"/>
      <c r="C9682" s="65"/>
      <c r="D9682" s="65"/>
      <c r="E9682" s="65"/>
      <c r="F9682" s="65"/>
      <c r="G9682" s="129"/>
    </row>
    <row r="9683" spans="1:7">
      <c r="A9683" s="65"/>
      <c r="B9683" s="65"/>
      <c r="C9683" s="65"/>
      <c r="D9683" s="65"/>
      <c r="E9683" s="65"/>
      <c r="F9683" s="65"/>
      <c r="G9683" s="129"/>
    </row>
    <row r="9684" spans="1:7">
      <c r="A9684" s="65"/>
      <c r="B9684" s="65"/>
      <c r="C9684" s="65"/>
      <c r="D9684" s="65"/>
      <c r="E9684" s="65"/>
      <c r="F9684" s="65"/>
      <c r="G9684" s="129"/>
    </row>
    <row r="9685" spans="1:7">
      <c r="A9685" s="65"/>
      <c r="B9685" s="65"/>
      <c r="C9685" s="65"/>
      <c r="D9685" s="65"/>
      <c r="E9685" s="65"/>
      <c r="F9685" s="65"/>
      <c r="G9685" s="129"/>
    </row>
    <row r="9686" spans="1:7">
      <c r="A9686" s="65"/>
      <c r="B9686" s="65"/>
      <c r="C9686" s="65"/>
      <c r="D9686" s="65"/>
      <c r="E9686" s="65"/>
      <c r="F9686" s="65"/>
      <c r="G9686" s="129"/>
    </row>
    <row r="9687" spans="1:7">
      <c r="A9687" s="65"/>
      <c r="B9687" s="65"/>
      <c r="C9687" s="65"/>
      <c r="D9687" s="65"/>
      <c r="E9687" s="65"/>
      <c r="F9687" s="65"/>
      <c r="G9687" s="129"/>
    </row>
    <row r="9688" spans="1:7">
      <c r="A9688" s="65"/>
      <c r="B9688" s="65"/>
      <c r="C9688" s="65"/>
      <c r="D9688" s="65"/>
      <c r="E9688" s="65"/>
      <c r="F9688" s="65"/>
      <c r="G9688" s="129"/>
    </row>
    <row r="9689" spans="1:7">
      <c r="A9689" s="65"/>
      <c r="B9689" s="65"/>
      <c r="C9689" s="65"/>
      <c r="D9689" s="65"/>
      <c r="E9689" s="65"/>
      <c r="F9689" s="65"/>
      <c r="G9689" s="129"/>
    </row>
    <row r="9690" spans="1:7">
      <c r="A9690" s="65"/>
      <c r="B9690" s="65"/>
      <c r="C9690" s="65"/>
      <c r="D9690" s="65"/>
      <c r="E9690" s="65"/>
      <c r="F9690" s="65"/>
      <c r="G9690" s="129"/>
    </row>
    <row r="9691" spans="1:7">
      <c r="A9691" s="65"/>
      <c r="B9691" s="65"/>
      <c r="C9691" s="65"/>
      <c r="D9691" s="65"/>
      <c r="E9691" s="65"/>
      <c r="F9691" s="65"/>
      <c r="G9691" s="129"/>
    </row>
    <row r="9692" spans="1:7">
      <c r="A9692" s="65"/>
      <c r="B9692" s="65"/>
      <c r="C9692" s="65"/>
      <c r="D9692" s="65"/>
      <c r="E9692" s="65"/>
      <c r="F9692" s="65"/>
      <c r="G9692" s="129"/>
    </row>
    <row r="9693" spans="1:7">
      <c r="A9693" s="65"/>
      <c r="B9693" s="65"/>
      <c r="C9693" s="65"/>
      <c r="D9693" s="65"/>
      <c r="E9693" s="65"/>
      <c r="F9693" s="65"/>
      <c r="G9693" s="129"/>
    </row>
    <row r="9694" spans="1:7">
      <c r="A9694" s="65"/>
      <c r="B9694" s="65"/>
      <c r="C9694" s="65"/>
      <c r="D9694" s="65"/>
      <c r="E9694" s="65"/>
      <c r="F9694" s="65"/>
      <c r="G9694" s="129"/>
    </row>
    <row r="9695" spans="1:7">
      <c r="A9695" s="65"/>
      <c r="B9695" s="65"/>
      <c r="C9695" s="65"/>
      <c r="D9695" s="65"/>
      <c r="E9695" s="65"/>
      <c r="F9695" s="65"/>
      <c r="G9695" s="129"/>
    </row>
    <row r="9696" spans="1:7">
      <c r="A9696" s="65"/>
      <c r="B9696" s="65"/>
      <c r="C9696" s="65"/>
      <c r="D9696" s="65"/>
      <c r="E9696" s="65"/>
      <c r="F9696" s="65"/>
      <c r="G9696" s="129"/>
    </row>
    <row r="9697" spans="1:7">
      <c r="A9697" s="65"/>
      <c r="B9697" s="65"/>
      <c r="C9697" s="65"/>
      <c r="D9697" s="65"/>
      <c r="E9697" s="65"/>
      <c r="F9697" s="65"/>
      <c r="G9697" s="129"/>
    </row>
    <row r="9698" spans="1:7">
      <c r="A9698" s="65"/>
      <c r="B9698" s="65"/>
      <c r="C9698" s="65"/>
      <c r="D9698" s="65"/>
      <c r="E9698" s="65"/>
      <c r="F9698" s="65"/>
      <c r="G9698" s="129"/>
    </row>
    <row r="9699" spans="1:7">
      <c r="A9699" s="65"/>
      <c r="B9699" s="65"/>
      <c r="C9699" s="65"/>
      <c r="D9699" s="65"/>
      <c r="E9699" s="65"/>
      <c r="F9699" s="65"/>
      <c r="G9699" s="129"/>
    </row>
    <row r="9700" spans="1:7">
      <c r="A9700" s="65"/>
      <c r="B9700" s="65"/>
      <c r="C9700" s="65"/>
      <c r="D9700" s="65"/>
      <c r="E9700" s="65"/>
      <c r="F9700" s="65"/>
      <c r="G9700" s="129"/>
    </row>
    <row r="9701" spans="1:7">
      <c r="A9701" s="65"/>
      <c r="B9701" s="65"/>
      <c r="C9701" s="65"/>
      <c r="D9701" s="65"/>
      <c r="E9701" s="65"/>
      <c r="F9701" s="65"/>
      <c r="G9701" s="129"/>
    </row>
    <row r="9702" spans="1:7">
      <c r="A9702" s="65"/>
      <c r="B9702" s="65"/>
      <c r="C9702" s="65"/>
      <c r="D9702" s="65"/>
      <c r="E9702" s="65"/>
      <c r="F9702" s="65"/>
      <c r="G9702" s="129"/>
    </row>
    <row r="9703" spans="1:7">
      <c r="A9703" s="65"/>
      <c r="B9703" s="65"/>
      <c r="C9703" s="65"/>
      <c r="D9703" s="65"/>
      <c r="E9703" s="65"/>
      <c r="F9703" s="65"/>
      <c r="G9703" s="129"/>
    </row>
    <row r="9704" spans="1:7">
      <c r="A9704" s="65"/>
      <c r="B9704" s="65"/>
      <c r="C9704" s="65"/>
      <c r="D9704" s="65"/>
      <c r="E9704" s="65"/>
      <c r="F9704" s="65"/>
      <c r="G9704" s="129"/>
    </row>
    <row r="9705" spans="1:7">
      <c r="A9705" s="65"/>
      <c r="B9705" s="65"/>
      <c r="C9705" s="65"/>
      <c r="D9705" s="65"/>
      <c r="E9705" s="65"/>
      <c r="F9705" s="65"/>
      <c r="G9705" s="129"/>
    </row>
    <row r="9706" spans="1:7">
      <c r="A9706" s="65"/>
      <c r="B9706" s="65"/>
      <c r="C9706" s="65"/>
      <c r="D9706" s="65"/>
      <c r="E9706" s="65"/>
      <c r="F9706" s="65"/>
      <c r="G9706" s="129"/>
    </row>
    <row r="9707" spans="1:7">
      <c r="A9707" s="65"/>
      <c r="B9707" s="65"/>
      <c r="C9707" s="65"/>
      <c r="D9707" s="65"/>
      <c r="E9707" s="65"/>
      <c r="F9707" s="65"/>
      <c r="G9707" s="129"/>
    </row>
    <row r="9708" spans="1:7">
      <c r="A9708" s="65"/>
      <c r="B9708" s="65"/>
      <c r="C9708" s="65"/>
      <c r="D9708" s="65"/>
      <c r="E9708" s="65"/>
      <c r="F9708" s="65"/>
      <c r="G9708" s="129"/>
    </row>
    <row r="9709" spans="1:7">
      <c r="A9709" s="65"/>
      <c r="B9709" s="65"/>
      <c r="C9709" s="65"/>
      <c r="D9709" s="65"/>
      <c r="E9709" s="65"/>
      <c r="F9709" s="65"/>
      <c r="G9709" s="129"/>
    </row>
    <row r="9710" spans="1:7">
      <c r="A9710" s="65"/>
      <c r="B9710" s="65"/>
      <c r="C9710" s="65"/>
      <c r="D9710" s="65"/>
      <c r="E9710" s="65"/>
      <c r="F9710" s="65"/>
      <c r="G9710" s="129"/>
    </row>
    <row r="9711" spans="1:7">
      <c r="A9711" s="65"/>
      <c r="B9711" s="65"/>
      <c r="C9711" s="65"/>
      <c r="D9711" s="65"/>
      <c r="E9711" s="65"/>
      <c r="F9711" s="65"/>
      <c r="G9711" s="129"/>
    </row>
    <row r="9712" spans="1:7">
      <c r="A9712" s="65"/>
      <c r="B9712" s="65"/>
      <c r="C9712" s="65"/>
      <c r="D9712" s="65"/>
      <c r="E9712" s="65"/>
      <c r="F9712" s="65"/>
      <c r="G9712" s="129"/>
    </row>
    <row r="9713" spans="1:7">
      <c r="A9713" s="65"/>
      <c r="B9713" s="65"/>
      <c r="C9713" s="65"/>
      <c r="D9713" s="65"/>
      <c r="E9713" s="65"/>
      <c r="F9713" s="65"/>
      <c r="G9713" s="129"/>
    </row>
    <row r="9714" spans="1:7">
      <c r="A9714" s="65"/>
      <c r="B9714" s="65"/>
      <c r="C9714" s="65"/>
      <c r="D9714" s="65"/>
      <c r="E9714" s="65"/>
      <c r="F9714" s="65"/>
      <c r="G9714" s="129"/>
    </row>
    <row r="9715" spans="1:7">
      <c r="A9715" s="65"/>
      <c r="B9715" s="65"/>
      <c r="C9715" s="65"/>
      <c r="D9715" s="65"/>
      <c r="E9715" s="65"/>
      <c r="F9715" s="65"/>
      <c r="G9715" s="129"/>
    </row>
    <row r="9716" spans="1:7">
      <c r="A9716" s="65"/>
      <c r="B9716" s="65"/>
      <c r="C9716" s="65"/>
      <c r="D9716" s="65"/>
      <c r="E9716" s="65"/>
      <c r="F9716" s="65"/>
      <c r="G9716" s="129"/>
    </row>
    <row r="9717" spans="1:7">
      <c r="A9717" s="65"/>
      <c r="B9717" s="65"/>
      <c r="C9717" s="65"/>
      <c r="D9717" s="65"/>
      <c r="E9717" s="65"/>
      <c r="F9717" s="65"/>
      <c r="G9717" s="129"/>
    </row>
    <row r="9718" spans="1:7">
      <c r="A9718" s="65"/>
      <c r="B9718" s="65"/>
      <c r="C9718" s="65"/>
      <c r="D9718" s="65"/>
      <c r="E9718" s="65"/>
      <c r="F9718" s="65"/>
      <c r="G9718" s="129"/>
    </row>
    <row r="9719" spans="1:7">
      <c r="A9719" s="65"/>
      <c r="B9719" s="65"/>
      <c r="C9719" s="65"/>
      <c r="D9719" s="65"/>
      <c r="E9719" s="65"/>
      <c r="F9719" s="65"/>
      <c r="G9719" s="129"/>
    </row>
    <row r="9720" spans="1:7">
      <c r="A9720" s="65"/>
      <c r="B9720" s="65"/>
      <c r="C9720" s="65"/>
      <c r="D9720" s="65"/>
      <c r="E9720" s="65"/>
      <c r="F9720" s="65"/>
      <c r="G9720" s="129"/>
    </row>
    <row r="9721" spans="1:7">
      <c r="A9721" s="65"/>
      <c r="B9721" s="65"/>
      <c r="C9721" s="65"/>
      <c r="D9721" s="65"/>
      <c r="E9721" s="65"/>
      <c r="F9721" s="65"/>
      <c r="G9721" s="129"/>
    </row>
    <row r="9722" spans="1:7">
      <c r="A9722" s="65"/>
      <c r="B9722" s="65"/>
      <c r="C9722" s="65"/>
      <c r="D9722" s="65"/>
      <c r="E9722" s="65"/>
      <c r="F9722" s="65"/>
      <c r="G9722" s="129"/>
    </row>
    <row r="9723" spans="1:7">
      <c r="A9723" s="65"/>
      <c r="B9723" s="65"/>
      <c r="C9723" s="65"/>
      <c r="D9723" s="65"/>
      <c r="E9723" s="65"/>
      <c r="F9723" s="65"/>
      <c r="G9723" s="129"/>
    </row>
    <row r="9724" spans="1:7">
      <c r="A9724" s="65"/>
      <c r="B9724" s="65"/>
      <c r="C9724" s="65"/>
      <c r="D9724" s="65"/>
      <c r="E9724" s="65"/>
      <c r="F9724" s="65"/>
      <c r="G9724" s="129"/>
    </row>
    <row r="9725" spans="1:7">
      <c r="A9725" s="65"/>
      <c r="B9725" s="65"/>
      <c r="C9725" s="65"/>
      <c r="D9725" s="65"/>
      <c r="E9725" s="65"/>
      <c r="F9725" s="65"/>
      <c r="G9725" s="129"/>
    </row>
    <row r="9726" spans="1:7">
      <c r="A9726" s="65"/>
      <c r="B9726" s="65"/>
      <c r="C9726" s="65"/>
      <c r="D9726" s="65"/>
      <c r="E9726" s="65"/>
      <c r="F9726" s="65"/>
      <c r="G9726" s="129"/>
    </row>
    <row r="9727" spans="1:7">
      <c r="A9727" s="65"/>
      <c r="B9727" s="65"/>
      <c r="C9727" s="65"/>
      <c r="D9727" s="65"/>
      <c r="E9727" s="65"/>
      <c r="F9727" s="65"/>
      <c r="G9727" s="129"/>
    </row>
    <row r="9728" spans="1:7">
      <c r="A9728" s="65"/>
      <c r="B9728" s="65"/>
      <c r="C9728" s="65"/>
      <c r="D9728" s="65"/>
      <c r="E9728" s="65"/>
      <c r="F9728" s="65"/>
      <c r="G9728" s="129"/>
    </row>
    <row r="9729" spans="1:7">
      <c r="A9729" s="65"/>
      <c r="B9729" s="65"/>
      <c r="C9729" s="65"/>
      <c r="D9729" s="65"/>
      <c r="E9729" s="65"/>
      <c r="F9729" s="65"/>
      <c r="G9729" s="129"/>
    </row>
    <row r="9730" spans="1:7">
      <c r="A9730" s="65"/>
      <c r="B9730" s="65"/>
      <c r="C9730" s="65"/>
      <c r="D9730" s="65"/>
      <c r="E9730" s="65"/>
      <c r="F9730" s="65"/>
      <c r="G9730" s="129"/>
    </row>
    <row r="9731" spans="1:7">
      <c r="A9731" s="65"/>
      <c r="B9731" s="65"/>
      <c r="C9731" s="65"/>
      <c r="D9731" s="65"/>
      <c r="E9731" s="65"/>
      <c r="F9731" s="65"/>
      <c r="G9731" s="129"/>
    </row>
    <row r="9732" spans="1:7">
      <c r="A9732" s="65"/>
      <c r="B9732" s="65"/>
      <c r="C9732" s="65"/>
      <c r="D9732" s="65"/>
      <c r="E9732" s="65"/>
      <c r="F9732" s="65"/>
      <c r="G9732" s="129"/>
    </row>
    <row r="9733" spans="1:7">
      <c r="A9733" s="65"/>
      <c r="B9733" s="65"/>
      <c r="C9733" s="65"/>
      <c r="D9733" s="65"/>
      <c r="E9733" s="65"/>
      <c r="F9733" s="65"/>
      <c r="G9733" s="129"/>
    </row>
    <row r="9734" spans="1:7">
      <c r="A9734" s="65"/>
      <c r="B9734" s="65"/>
      <c r="C9734" s="65"/>
      <c r="D9734" s="65"/>
      <c r="E9734" s="65"/>
      <c r="F9734" s="65"/>
      <c r="G9734" s="129"/>
    </row>
    <row r="9735" spans="1:7">
      <c r="A9735" s="65"/>
      <c r="B9735" s="65"/>
      <c r="C9735" s="65"/>
      <c r="D9735" s="65"/>
      <c r="E9735" s="65"/>
      <c r="F9735" s="65"/>
      <c r="G9735" s="129"/>
    </row>
    <row r="9736" spans="1:7">
      <c r="A9736" s="65"/>
      <c r="B9736" s="65"/>
      <c r="C9736" s="65"/>
      <c r="D9736" s="65"/>
      <c r="E9736" s="65"/>
      <c r="F9736" s="65"/>
      <c r="G9736" s="129"/>
    </row>
    <row r="9737" spans="1:7">
      <c r="A9737" s="65"/>
      <c r="B9737" s="65"/>
      <c r="C9737" s="65"/>
      <c r="D9737" s="65"/>
      <c r="E9737" s="65"/>
      <c r="F9737" s="65"/>
      <c r="G9737" s="129"/>
    </row>
    <row r="9738" spans="1:7">
      <c r="A9738" s="65"/>
      <c r="B9738" s="65"/>
      <c r="C9738" s="65"/>
      <c r="D9738" s="65"/>
      <c r="E9738" s="65"/>
      <c r="F9738" s="65"/>
      <c r="G9738" s="129"/>
    </row>
    <row r="9739" spans="1:7">
      <c r="A9739" s="65"/>
      <c r="B9739" s="65"/>
      <c r="C9739" s="65"/>
      <c r="D9739" s="65"/>
      <c r="E9739" s="65"/>
      <c r="F9739" s="65"/>
      <c r="G9739" s="129"/>
    </row>
    <row r="9740" spans="1:7">
      <c r="A9740" s="65"/>
      <c r="B9740" s="65"/>
      <c r="C9740" s="65"/>
      <c r="D9740" s="65"/>
      <c r="E9740" s="65"/>
      <c r="F9740" s="65"/>
      <c r="G9740" s="129"/>
    </row>
    <row r="9741" spans="1:7">
      <c r="A9741" s="65"/>
      <c r="B9741" s="65"/>
      <c r="C9741" s="65"/>
      <c r="D9741" s="65"/>
      <c r="E9741" s="65"/>
      <c r="F9741" s="65"/>
      <c r="G9741" s="129"/>
    </row>
    <row r="9742" spans="1:7">
      <c r="A9742" s="65"/>
      <c r="B9742" s="65"/>
      <c r="C9742" s="65"/>
      <c r="D9742" s="65"/>
      <c r="E9742" s="65"/>
      <c r="F9742" s="65"/>
      <c r="G9742" s="129"/>
    </row>
    <row r="9743" spans="1:7">
      <c r="A9743" s="65"/>
      <c r="B9743" s="65"/>
      <c r="C9743" s="65"/>
      <c r="D9743" s="65"/>
      <c r="E9743" s="65"/>
      <c r="F9743" s="65"/>
      <c r="G9743" s="129"/>
    </row>
    <row r="9744" spans="1:7">
      <c r="A9744" s="65"/>
      <c r="B9744" s="65"/>
      <c r="C9744" s="65"/>
      <c r="D9744" s="65"/>
      <c r="E9744" s="65"/>
      <c r="F9744" s="65"/>
      <c r="G9744" s="129"/>
    </row>
    <row r="9745" spans="1:7">
      <c r="A9745" s="65"/>
      <c r="B9745" s="65"/>
      <c r="C9745" s="65"/>
      <c r="D9745" s="65"/>
      <c r="E9745" s="65"/>
      <c r="F9745" s="65"/>
      <c r="G9745" s="129"/>
    </row>
    <row r="9746" spans="1:7">
      <c r="A9746" s="65"/>
      <c r="B9746" s="65"/>
      <c r="C9746" s="65"/>
      <c r="D9746" s="65"/>
      <c r="E9746" s="65"/>
      <c r="F9746" s="65"/>
      <c r="G9746" s="129"/>
    </row>
    <row r="9747" spans="1:7">
      <c r="A9747" s="65"/>
      <c r="B9747" s="65"/>
      <c r="C9747" s="65"/>
      <c r="D9747" s="65"/>
      <c r="E9747" s="65"/>
      <c r="F9747" s="65"/>
      <c r="G9747" s="129"/>
    </row>
    <row r="9748" spans="1:7">
      <c r="A9748" s="65"/>
      <c r="B9748" s="65"/>
      <c r="C9748" s="65"/>
      <c r="D9748" s="65"/>
      <c r="E9748" s="65"/>
      <c r="F9748" s="65"/>
      <c r="G9748" s="129"/>
    </row>
    <row r="9749" spans="1:7">
      <c r="A9749" s="65"/>
      <c r="B9749" s="65"/>
      <c r="C9749" s="65"/>
      <c r="D9749" s="65"/>
      <c r="E9749" s="65"/>
      <c r="F9749" s="65"/>
      <c r="G9749" s="129"/>
    </row>
    <row r="9750" spans="1:7">
      <c r="A9750" s="65"/>
      <c r="B9750" s="65"/>
      <c r="C9750" s="65"/>
      <c r="D9750" s="65"/>
      <c r="E9750" s="65"/>
      <c r="F9750" s="65"/>
      <c r="G9750" s="129"/>
    </row>
    <row r="9751" spans="1:7">
      <c r="A9751" s="65"/>
      <c r="B9751" s="65"/>
      <c r="C9751" s="65"/>
      <c r="D9751" s="65"/>
      <c r="E9751" s="65"/>
      <c r="F9751" s="65"/>
      <c r="G9751" s="129"/>
    </row>
    <row r="9752" spans="1:7">
      <c r="A9752" s="65"/>
      <c r="B9752" s="65"/>
      <c r="C9752" s="65"/>
      <c r="D9752" s="65"/>
      <c r="E9752" s="65"/>
      <c r="F9752" s="65"/>
      <c r="G9752" s="129"/>
    </row>
    <row r="9753" spans="1:7">
      <c r="A9753" s="65"/>
      <c r="B9753" s="65"/>
      <c r="C9753" s="65"/>
      <c r="D9753" s="65"/>
      <c r="E9753" s="65"/>
      <c r="F9753" s="65"/>
      <c r="G9753" s="129"/>
    </row>
    <row r="9754" spans="1:7">
      <c r="A9754" s="65"/>
      <c r="B9754" s="65"/>
      <c r="C9754" s="65"/>
      <c r="D9754" s="65"/>
      <c r="E9754" s="65"/>
      <c r="F9754" s="65"/>
      <c r="G9754" s="129"/>
    </row>
    <row r="9755" spans="1:7">
      <c r="A9755" s="65"/>
      <c r="B9755" s="65"/>
      <c r="C9755" s="65"/>
      <c r="D9755" s="65"/>
      <c r="E9755" s="65"/>
      <c r="F9755" s="65"/>
      <c r="G9755" s="129"/>
    </row>
    <row r="9756" spans="1:7">
      <c r="A9756" s="65"/>
      <c r="B9756" s="65"/>
      <c r="C9756" s="65"/>
      <c r="D9756" s="65"/>
      <c r="E9756" s="65"/>
      <c r="F9756" s="65"/>
      <c r="G9756" s="129"/>
    </row>
    <row r="9757" spans="1:7">
      <c r="A9757" s="65"/>
      <c r="B9757" s="65"/>
      <c r="C9757" s="65"/>
      <c r="D9757" s="65"/>
      <c r="E9757" s="65"/>
      <c r="F9757" s="65"/>
      <c r="G9757" s="129"/>
    </row>
    <row r="9758" spans="1:7">
      <c r="A9758" s="65"/>
      <c r="B9758" s="65"/>
      <c r="C9758" s="65"/>
      <c r="D9758" s="65"/>
      <c r="E9758" s="65"/>
      <c r="F9758" s="65"/>
      <c r="G9758" s="129"/>
    </row>
    <row r="9759" spans="1:7">
      <c r="A9759" s="65"/>
      <c r="B9759" s="65"/>
      <c r="C9759" s="65"/>
      <c r="D9759" s="65"/>
      <c r="E9759" s="65"/>
      <c r="F9759" s="65"/>
      <c r="G9759" s="129"/>
    </row>
    <row r="9760" spans="1:7">
      <c r="A9760" s="65"/>
      <c r="B9760" s="65"/>
      <c r="C9760" s="65"/>
      <c r="D9760" s="65"/>
      <c r="E9760" s="65"/>
      <c r="F9760" s="65"/>
      <c r="G9760" s="129"/>
    </row>
    <row r="9761" spans="1:7">
      <c r="A9761" s="65"/>
      <c r="B9761" s="65"/>
      <c r="C9761" s="65"/>
      <c r="D9761" s="65"/>
      <c r="E9761" s="65"/>
      <c r="F9761" s="65"/>
      <c r="G9761" s="129"/>
    </row>
    <row r="9762" spans="1:7">
      <c r="A9762" s="65"/>
      <c r="B9762" s="65"/>
      <c r="C9762" s="65"/>
      <c r="D9762" s="65"/>
      <c r="E9762" s="65"/>
      <c r="F9762" s="65"/>
      <c r="G9762" s="129"/>
    </row>
    <row r="9763" spans="1:7">
      <c r="A9763" s="65"/>
      <c r="B9763" s="65"/>
      <c r="C9763" s="65"/>
      <c r="D9763" s="65"/>
      <c r="E9763" s="65"/>
      <c r="F9763" s="65"/>
      <c r="G9763" s="129"/>
    </row>
    <row r="9764" spans="1:7">
      <c r="A9764" s="65"/>
      <c r="B9764" s="65"/>
      <c r="C9764" s="65"/>
      <c r="D9764" s="65"/>
      <c r="E9764" s="65"/>
      <c r="F9764" s="65"/>
      <c r="G9764" s="129"/>
    </row>
    <row r="9765" spans="1:7">
      <c r="A9765" s="65"/>
      <c r="B9765" s="65"/>
      <c r="C9765" s="65"/>
      <c r="D9765" s="65"/>
      <c r="E9765" s="65"/>
      <c r="F9765" s="65"/>
      <c r="G9765" s="129"/>
    </row>
    <row r="9766" spans="1:7">
      <c r="A9766" s="65"/>
      <c r="B9766" s="65"/>
      <c r="C9766" s="65"/>
      <c r="D9766" s="65"/>
      <c r="E9766" s="65"/>
      <c r="F9766" s="65"/>
      <c r="G9766" s="129"/>
    </row>
    <row r="9767" spans="1:7">
      <c r="A9767" s="65"/>
      <c r="B9767" s="65"/>
      <c r="C9767" s="65"/>
      <c r="D9767" s="65"/>
      <c r="E9767" s="65"/>
      <c r="F9767" s="65"/>
      <c r="G9767" s="129"/>
    </row>
    <row r="9768" spans="1:7">
      <c r="A9768" s="65"/>
      <c r="B9768" s="65"/>
      <c r="C9768" s="65"/>
      <c r="D9768" s="65"/>
      <c r="E9768" s="65"/>
      <c r="F9768" s="65"/>
      <c r="G9768" s="129"/>
    </row>
    <row r="9769" spans="1:7">
      <c r="A9769" s="65"/>
      <c r="B9769" s="65"/>
      <c r="C9769" s="65"/>
      <c r="D9769" s="65"/>
      <c r="E9769" s="65"/>
      <c r="F9769" s="65"/>
      <c r="G9769" s="129"/>
    </row>
    <row r="9770" spans="1:7">
      <c r="A9770" s="65"/>
      <c r="B9770" s="65"/>
      <c r="C9770" s="65"/>
      <c r="D9770" s="65"/>
      <c r="E9770" s="65"/>
      <c r="F9770" s="65"/>
      <c r="G9770" s="129"/>
    </row>
    <row r="9771" spans="1:7">
      <c r="A9771" s="65"/>
      <c r="B9771" s="65"/>
      <c r="C9771" s="65"/>
      <c r="D9771" s="65"/>
      <c r="E9771" s="65"/>
      <c r="F9771" s="65"/>
      <c r="G9771" s="129"/>
    </row>
    <row r="9772" spans="1:7">
      <c r="A9772" s="65"/>
      <c r="B9772" s="65"/>
      <c r="C9772" s="65"/>
      <c r="D9772" s="65"/>
      <c r="E9772" s="65"/>
      <c r="F9772" s="65"/>
      <c r="G9772" s="129"/>
    </row>
    <row r="9773" spans="1:7">
      <c r="A9773" s="65"/>
      <c r="B9773" s="65"/>
      <c r="C9773" s="65"/>
      <c r="D9773" s="65"/>
      <c r="E9773" s="65"/>
      <c r="F9773" s="65"/>
      <c r="G9773" s="129"/>
    </row>
    <row r="9774" spans="1:7">
      <c r="A9774" s="65"/>
      <c r="B9774" s="65"/>
      <c r="C9774" s="65"/>
      <c r="D9774" s="65"/>
      <c r="E9774" s="65"/>
      <c r="F9774" s="65"/>
      <c r="G9774" s="129"/>
    </row>
    <row r="9775" spans="1:7">
      <c r="A9775" s="65"/>
      <c r="B9775" s="65"/>
      <c r="C9775" s="65"/>
      <c r="D9775" s="65"/>
      <c r="E9775" s="65"/>
      <c r="F9775" s="65"/>
      <c r="G9775" s="129"/>
    </row>
    <row r="9776" spans="1:7">
      <c r="A9776" s="65"/>
      <c r="B9776" s="65"/>
      <c r="C9776" s="65"/>
      <c r="D9776" s="65"/>
      <c r="E9776" s="65"/>
      <c r="F9776" s="65"/>
      <c r="G9776" s="129"/>
    </row>
    <row r="9777" spans="1:7">
      <c r="A9777" s="65"/>
      <c r="B9777" s="65"/>
      <c r="C9777" s="65"/>
      <c r="D9777" s="65"/>
      <c r="E9777" s="65"/>
      <c r="F9777" s="65"/>
      <c r="G9777" s="129"/>
    </row>
    <row r="9778" spans="1:7">
      <c r="A9778" s="65"/>
      <c r="B9778" s="65"/>
      <c r="C9778" s="65"/>
      <c r="D9778" s="65"/>
      <c r="E9778" s="65"/>
      <c r="F9778" s="65"/>
      <c r="G9778" s="129"/>
    </row>
    <row r="9779" spans="1:7">
      <c r="A9779" s="65"/>
      <c r="B9779" s="65"/>
      <c r="C9779" s="65"/>
      <c r="D9779" s="65"/>
      <c r="E9779" s="65"/>
      <c r="F9779" s="65"/>
      <c r="G9779" s="129"/>
    </row>
    <row r="9780" spans="1:7">
      <c r="A9780" s="65"/>
      <c r="B9780" s="65"/>
      <c r="C9780" s="65"/>
      <c r="D9780" s="65"/>
      <c r="E9780" s="65"/>
      <c r="F9780" s="65"/>
      <c r="G9780" s="129"/>
    </row>
    <row r="9781" spans="1:7">
      <c r="A9781" s="65"/>
      <c r="B9781" s="65"/>
      <c r="C9781" s="65"/>
      <c r="D9781" s="65"/>
      <c r="E9781" s="65"/>
      <c r="F9781" s="65"/>
      <c r="G9781" s="129"/>
    </row>
    <row r="9782" spans="1:7">
      <c r="A9782" s="65"/>
      <c r="B9782" s="65"/>
      <c r="C9782" s="65"/>
      <c r="D9782" s="65"/>
      <c r="E9782" s="65"/>
      <c r="F9782" s="65"/>
      <c r="G9782" s="129"/>
    </row>
    <row r="9783" spans="1:7">
      <c r="A9783" s="65"/>
      <c r="B9783" s="65"/>
      <c r="C9783" s="65"/>
      <c r="D9783" s="65"/>
      <c r="E9783" s="65"/>
      <c r="F9783" s="65"/>
      <c r="G9783" s="129"/>
    </row>
    <row r="9784" spans="1:7">
      <c r="A9784" s="65"/>
      <c r="B9784" s="65"/>
      <c r="C9784" s="65"/>
      <c r="D9784" s="65"/>
      <c r="E9784" s="65"/>
      <c r="F9784" s="65"/>
      <c r="G9784" s="129"/>
    </row>
    <row r="9785" spans="1:7">
      <c r="A9785" s="65"/>
      <c r="B9785" s="65"/>
      <c r="C9785" s="65"/>
      <c r="D9785" s="65"/>
      <c r="E9785" s="65"/>
      <c r="F9785" s="65"/>
      <c r="G9785" s="129"/>
    </row>
    <row r="9786" spans="1:7">
      <c r="A9786" s="65"/>
      <c r="B9786" s="65"/>
      <c r="C9786" s="65"/>
      <c r="D9786" s="65"/>
      <c r="E9786" s="65"/>
      <c r="F9786" s="65"/>
      <c r="G9786" s="129"/>
    </row>
    <row r="9787" spans="1:7">
      <c r="A9787" s="65"/>
      <c r="B9787" s="65"/>
      <c r="C9787" s="65"/>
      <c r="D9787" s="65"/>
      <c r="E9787" s="65"/>
      <c r="F9787" s="65"/>
      <c r="G9787" s="129"/>
    </row>
    <row r="9788" spans="1:7">
      <c r="A9788" s="65"/>
      <c r="B9788" s="65"/>
      <c r="C9788" s="65"/>
      <c r="D9788" s="65"/>
      <c r="E9788" s="65"/>
      <c r="F9788" s="65"/>
      <c r="G9788" s="129"/>
    </row>
    <row r="9789" spans="1:7">
      <c r="A9789" s="65"/>
      <c r="B9789" s="65"/>
      <c r="C9789" s="65"/>
      <c r="D9789" s="65"/>
      <c r="E9789" s="65"/>
      <c r="F9789" s="65"/>
      <c r="G9789" s="129"/>
    </row>
    <row r="9790" spans="1:7">
      <c r="A9790" s="65"/>
      <c r="B9790" s="65"/>
      <c r="C9790" s="65"/>
      <c r="D9790" s="65"/>
      <c r="E9790" s="65"/>
      <c r="F9790" s="65"/>
      <c r="G9790" s="129"/>
    </row>
    <row r="9791" spans="1:7">
      <c r="A9791" s="65"/>
      <c r="B9791" s="65"/>
      <c r="C9791" s="65"/>
      <c r="D9791" s="65"/>
      <c r="E9791" s="65"/>
      <c r="F9791" s="65"/>
      <c r="G9791" s="129"/>
    </row>
    <row r="9792" spans="1:7">
      <c r="A9792" s="65"/>
      <c r="B9792" s="65"/>
      <c r="C9792" s="65"/>
      <c r="D9792" s="65"/>
      <c r="E9792" s="65"/>
      <c r="F9792" s="65"/>
      <c r="G9792" s="129"/>
    </row>
    <row r="9793" spans="1:7">
      <c r="A9793" s="65"/>
      <c r="B9793" s="65"/>
      <c r="C9793" s="65"/>
      <c r="D9793" s="65"/>
      <c r="E9793" s="65"/>
      <c r="F9793" s="65"/>
      <c r="G9793" s="129"/>
    </row>
    <row r="9794" spans="1:7">
      <c r="A9794" s="65"/>
      <c r="B9794" s="65"/>
      <c r="C9794" s="65"/>
      <c r="D9794" s="65"/>
      <c r="E9794" s="65"/>
      <c r="F9794" s="65"/>
      <c r="G9794" s="129"/>
    </row>
    <row r="9795" spans="1:7">
      <c r="A9795" s="65"/>
      <c r="B9795" s="65"/>
      <c r="C9795" s="65"/>
      <c r="D9795" s="65"/>
      <c r="E9795" s="65"/>
      <c r="F9795" s="65"/>
      <c r="G9795" s="129"/>
    </row>
    <row r="9796" spans="1:7">
      <c r="A9796" s="65"/>
      <c r="B9796" s="65"/>
      <c r="C9796" s="65"/>
      <c r="D9796" s="65"/>
      <c r="E9796" s="65"/>
      <c r="F9796" s="65"/>
      <c r="G9796" s="129"/>
    </row>
    <row r="9797" spans="1:7">
      <c r="A9797" s="65"/>
      <c r="B9797" s="65"/>
      <c r="C9797" s="65"/>
      <c r="D9797" s="65"/>
      <c r="E9797" s="65"/>
      <c r="F9797" s="65"/>
      <c r="G9797" s="129"/>
    </row>
    <row r="9798" spans="1:7">
      <c r="A9798" s="65"/>
      <c r="B9798" s="65"/>
      <c r="C9798" s="65"/>
      <c r="D9798" s="65"/>
      <c r="E9798" s="65"/>
      <c r="F9798" s="65"/>
      <c r="G9798" s="129"/>
    </row>
    <row r="9799" spans="1:7">
      <c r="A9799" s="65"/>
      <c r="B9799" s="65"/>
      <c r="C9799" s="65"/>
      <c r="D9799" s="65"/>
      <c r="E9799" s="65"/>
      <c r="F9799" s="65"/>
      <c r="G9799" s="129"/>
    </row>
    <row r="9800" spans="1:7">
      <c r="A9800" s="65"/>
      <c r="B9800" s="65"/>
      <c r="C9800" s="65"/>
      <c r="D9800" s="65"/>
      <c r="E9800" s="65"/>
      <c r="F9800" s="65"/>
      <c r="G9800" s="129"/>
    </row>
    <row r="9801" spans="1:7">
      <c r="A9801" s="65"/>
      <c r="B9801" s="65"/>
      <c r="C9801" s="65"/>
      <c r="D9801" s="65"/>
      <c r="E9801" s="65"/>
      <c r="F9801" s="65"/>
      <c r="G9801" s="129"/>
    </row>
    <row r="9802" spans="1:7">
      <c r="A9802" s="65"/>
      <c r="B9802" s="65"/>
      <c r="C9802" s="65"/>
      <c r="D9802" s="65"/>
      <c r="E9802" s="65"/>
      <c r="F9802" s="65"/>
      <c r="G9802" s="129"/>
    </row>
    <row r="9803" spans="1:7">
      <c r="A9803" s="65"/>
      <c r="B9803" s="65"/>
      <c r="C9803" s="65"/>
      <c r="D9803" s="65"/>
      <c r="E9803" s="65"/>
      <c r="F9803" s="65"/>
      <c r="G9803" s="129"/>
    </row>
    <row r="9804" spans="1:7">
      <c r="A9804" s="65"/>
      <c r="B9804" s="65"/>
      <c r="C9804" s="65"/>
      <c r="D9804" s="65"/>
      <c r="E9804" s="65"/>
      <c r="F9804" s="65"/>
      <c r="G9804" s="129"/>
    </row>
    <row r="9805" spans="1:7">
      <c r="A9805" s="65"/>
      <c r="B9805" s="65"/>
      <c r="C9805" s="65"/>
      <c r="D9805" s="65"/>
      <c r="E9805" s="65"/>
      <c r="F9805" s="65"/>
      <c r="G9805" s="129"/>
    </row>
    <row r="9806" spans="1:7">
      <c r="A9806" s="65"/>
      <c r="B9806" s="65"/>
      <c r="C9806" s="65"/>
      <c r="D9806" s="65"/>
      <c r="E9806" s="65"/>
      <c r="F9806" s="65"/>
      <c r="G9806" s="129"/>
    </row>
    <row r="9807" spans="1:7">
      <c r="A9807" s="65"/>
      <c r="B9807" s="65"/>
      <c r="C9807" s="65"/>
      <c r="D9807" s="65"/>
      <c r="E9807" s="65"/>
      <c r="F9807" s="65"/>
      <c r="G9807" s="129"/>
    </row>
    <row r="9808" spans="1:7">
      <c r="A9808" s="65"/>
      <c r="B9808" s="65"/>
      <c r="C9808" s="65"/>
      <c r="D9808" s="65"/>
      <c r="E9808" s="65"/>
      <c r="F9808" s="65"/>
      <c r="G9808" s="129"/>
    </row>
    <row r="9809" spans="1:7">
      <c r="A9809" s="65"/>
      <c r="B9809" s="65"/>
      <c r="C9809" s="65"/>
      <c r="D9809" s="65"/>
      <c r="E9809" s="65"/>
      <c r="F9809" s="65"/>
      <c r="G9809" s="129"/>
    </row>
    <row r="9810" spans="1:7">
      <c r="A9810" s="65"/>
      <c r="B9810" s="65"/>
      <c r="C9810" s="65"/>
      <c r="D9810" s="65"/>
      <c r="E9810" s="65"/>
      <c r="F9810" s="65"/>
      <c r="G9810" s="129"/>
    </row>
    <row r="9811" spans="1:7">
      <c r="A9811" s="65"/>
      <c r="B9811" s="65"/>
      <c r="C9811" s="65"/>
      <c r="D9811" s="65"/>
      <c r="E9811" s="65"/>
      <c r="F9811" s="65"/>
      <c r="G9811" s="129"/>
    </row>
    <row r="9812" spans="1:7">
      <c r="A9812" s="65"/>
      <c r="B9812" s="65"/>
      <c r="C9812" s="65"/>
      <c r="D9812" s="65"/>
      <c r="E9812" s="65"/>
      <c r="F9812" s="65"/>
      <c r="G9812" s="129"/>
    </row>
    <row r="9813" spans="1:7">
      <c r="A9813" s="65"/>
      <c r="B9813" s="65"/>
      <c r="C9813" s="65"/>
      <c r="D9813" s="65"/>
      <c r="E9813" s="65"/>
      <c r="F9813" s="65"/>
      <c r="G9813" s="129"/>
    </row>
    <row r="9814" spans="1:7">
      <c r="A9814" s="65"/>
      <c r="B9814" s="65"/>
      <c r="C9814" s="65"/>
      <c r="D9814" s="65"/>
      <c r="E9814" s="65"/>
      <c r="F9814" s="65"/>
      <c r="G9814" s="129"/>
    </row>
    <row r="9815" spans="1:7">
      <c r="A9815" s="65"/>
      <c r="B9815" s="65"/>
      <c r="C9815" s="65"/>
      <c r="D9815" s="65"/>
      <c r="E9815" s="65"/>
      <c r="F9815" s="65"/>
      <c r="G9815" s="129"/>
    </row>
    <row r="9816" spans="1:7">
      <c r="A9816" s="65"/>
      <c r="B9816" s="65"/>
      <c r="C9816" s="65"/>
      <c r="D9816" s="65"/>
      <c r="E9816" s="65"/>
      <c r="F9816" s="65"/>
      <c r="G9816" s="129"/>
    </row>
    <row r="9817" spans="1:7">
      <c r="A9817" s="65"/>
      <c r="B9817" s="65"/>
      <c r="C9817" s="65"/>
      <c r="D9817" s="65"/>
      <c r="E9817" s="65"/>
      <c r="F9817" s="65"/>
      <c r="G9817" s="129"/>
    </row>
    <row r="9818" spans="1:7">
      <c r="A9818" s="65"/>
      <c r="B9818" s="65"/>
      <c r="C9818" s="65"/>
      <c r="D9818" s="65"/>
      <c r="E9818" s="65"/>
      <c r="F9818" s="65"/>
      <c r="G9818" s="129"/>
    </row>
    <row r="9819" spans="1:7">
      <c r="A9819" s="65"/>
      <c r="B9819" s="65"/>
      <c r="C9819" s="65"/>
      <c r="D9819" s="65"/>
      <c r="E9819" s="65"/>
      <c r="F9819" s="65"/>
      <c r="G9819" s="129"/>
    </row>
    <row r="9820" spans="1:7">
      <c r="A9820" s="65"/>
      <c r="B9820" s="65"/>
      <c r="C9820" s="65"/>
      <c r="D9820" s="65"/>
      <c r="E9820" s="65"/>
      <c r="F9820" s="65"/>
      <c r="G9820" s="129"/>
    </row>
    <row r="9821" spans="1:7">
      <c r="A9821" s="65"/>
      <c r="B9821" s="65"/>
      <c r="C9821" s="65"/>
      <c r="D9821" s="65"/>
      <c r="E9821" s="65"/>
      <c r="F9821" s="65"/>
      <c r="G9821" s="129"/>
    </row>
    <row r="9822" spans="1:7">
      <c r="A9822" s="65"/>
      <c r="B9822" s="65"/>
      <c r="C9822" s="65"/>
      <c r="D9822" s="65"/>
      <c r="E9822" s="65"/>
      <c r="F9822" s="65"/>
      <c r="G9822" s="129"/>
    </row>
    <row r="9823" spans="1:7">
      <c r="A9823" s="65"/>
      <c r="B9823" s="65"/>
      <c r="C9823" s="65"/>
      <c r="D9823" s="65"/>
      <c r="E9823" s="65"/>
      <c r="F9823" s="65"/>
      <c r="G9823" s="129"/>
    </row>
    <row r="9824" spans="1:7">
      <c r="A9824" s="65"/>
      <c r="B9824" s="65"/>
      <c r="C9824" s="65"/>
      <c r="D9824" s="65"/>
      <c r="E9824" s="65"/>
      <c r="F9824" s="65"/>
      <c r="G9824" s="129"/>
    </row>
    <row r="9825" spans="1:7">
      <c r="A9825" s="65"/>
      <c r="B9825" s="65"/>
      <c r="C9825" s="65"/>
      <c r="D9825" s="65"/>
      <c r="E9825" s="65"/>
      <c r="F9825" s="65"/>
      <c r="G9825" s="129"/>
    </row>
    <row r="9826" spans="1:7">
      <c r="A9826" s="65"/>
      <c r="B9826" s="65"/>
      <c r="C9826" s="65"/>
      <c r="D9826" s="65"/>
      <c r="E9826" s="65"/>
      <c r="F9826" s="65"/>
      <c r="G9826" s="129"/>
    </row>
    <row r="9827" spans="1:7">
      <c r="A9827" s="65"/>
      <c r="B9827" s="65"/>
      <c r="C9827" s="65"/>
      <c r="D9827" s="65"/>
      <c r="E9827" s="65"/>
      <c r="F9827" s="65"/>
      <c r="G9827" s="129"/>
    </row>
    <row r="9828" spans="1:7">
      <c r="A9828" s="65"/>
      <c r="B9828" s="65"/>
      <c r="C9828" s="65"/>
      <c r="D9828" s="65"/>
      <c r="E9828" s="65"/>
      <c r="F9828" s="65"/>
      <c r="G9828" s="129"/>
    </row>
    <row r="9829" spans="1:7">
      <c r="A9829" s="65"/>
      <c r="B9829" s="65"/>
      <c r="C9829" s="65"/>
      <c r="D9829" s="65"/>
      <c r="E9829" s="65"/>
      <c r="F9829" s="65"/>
      <c r="G9829" s="129"/>
    </row>
    <row r="9830" spans="1:7">
      <c r="A9830" s="65"/>
      <c r="B9830" s="65"/>
      <c r="C9830" s="65"/>
      <c r="D9830" s="65"/>
      <c r="E9830" s="65"/>
      <c r="F9830" s="65"/>
      <c r="G9830" s="129"/>
    </row>
    <row r="9831" spans="1:7">
      <c r="A9831" s="65"/>
      <c r="B9831" s="65"/>
      <c r="C9831" s="65"/>
      <c r="D9831" s="65"/>
      <c r="E9831" s="65"/>
      <c r="F9831" s="65"/>
      <c r="G9831" s="129"/>
    </row>
    <row r="9832" spans="1:7">
      <c r="A9832" s="65"/>
      <c r="B9832" s="65"/>
      <c r="C9832" s="65"/>
      <c r="D9832" s="65"/>
      <c r="E9832" s="65"/>
      <c r="F9832" s="65"/>
      <c r="G9832" s="129"/>
    </row>
    <row r="9833" spans="1:7">
      <c r="A9833" s="65"/>
      <c r="B9833" s="65"/>
      <c r="C9833" s="65"/>
      <c r="D9833" s="65"/>
      <c r="E9833" s="65"/>
      <c r="F9833" s="65"/>
      <c r="G9833" s="129"/>
    </row>
    <row r="9834" spans="1:7">
      <c r="A9834" s="65"/>
      <c r="B9834" s="65"/>
      <c r="C9834" s="65"/>
      <c r="D9834" s="65"/>
      <c r="E9834" s="65"/>
      <c r="F9834" s="65"/>
      <c r="G9834" s="129"/>
    </row>
    <row r="9835" spans="1:7">
      <c r="A9835" s="65"/>
      <c r="B9835" s="65"/>
      <c r="C9835" s="65"/>
      <c r="D9835" s="65"/>
      <c r="E9835" s="65"/>
      <c r="F9835" s="65"/>
      <c r="G9835" s="129"/>
    </row>
    <row r="9836" spans="1:7">
      <c r="A9836" s="65"/>
      <c r="B9836" s="65"/>
      <c r="C9836" s="65"/>
      <c r="D9836" s="65"/>
      <c r="E9836" s="65"/>
      <c r="F9836" s="65"/>
      <c r="G9836" s="129"/>
    </row>
    <row r="9837" spans="1:7">
      <c r="A9837" s="65"/>
      <c r="B9837" s="65"/>
      <c r="C9837" s="65"/>
      <c r="D9837" s="65"/>
      <c r="E9837" s="65"/>
      <c r="F9837" s="65"/>
      <c r="G9837" s="129"/>
    </row>
    <row r="9838" spans="1:7">
      <c r="A9838" s="65"/>
      <c r="B9838" s="65"/>
      <c r="C9838" s="65"/>
      <c r="D9838" s="65"/>
      <c r="E9838" s="65"/>
      <c r="F9838" s="65"/>
      <c r="G9838" s="129"/>
    </row>
    <row r="9839" spans="1:7">
      <c r="A9839" s="65"/>
      <c r="B9839" s="65"/>
      <c r="C9839" s="65"/>
      <c r="D9839" s="65"/>
      <c r="E9839" s="65"/>
      <c r="F9839" s="65"/>
      <c r="G9839" s="129"/>
    </row>
    <row r="9840" spans="1:7">
      <c r="A9840" s="65"/>
      <c r="B9840" s="65"/>
      <c r="C9840" s="65"/>
      <c r="D9840" s="65"/>
      <c r="E9840" s="65"/>
      <c r="F9840" s="65"/>
      <c r="G9840" s="129"/>
    </row>
    <row r="9841" spans="1:7">
      <c r="A9841" s="65"/>
      <c r="B9841" s="65"/>
      <c r="C9841" s="65"/>
      <c r="D9841" s="65"/>
      <c r="E9841" s="65"/>
      <c r="F9841" s="65"/>
      <c r="G9841" s="129"/>
    </row>
    <row r="9842" spans="1:7">
      <c r="A9842" s="65"/>
      <c r="B9842" s="65"/>
      <c r="C9842" s="65"/>
      <c r="D9842" s="65"/>
      <c r="E9842" s="65"/>
      <c r="F9842" s="65"/>
      <c r="G9842" s="129"/>
    </row>
    <row r="9843" spans="1:7">
      <c r="A9843" s="65"/>
      <c r="B9843" s="65"/>
      <c r="C9843" s="65"/>
      <c r="D9843" s="65"/>
      <c r="E9843" s="65"/>
      <c r="F9843" s="65"/>
      <c r="G9843" s="129"/>
    </row>
    <row r="9844" spans="1:7">
      <c r="A9844" s="65"/>
      <c r="B9844" s="65"/>
      <c r="C9844" s="65"/>
      <c r="D9844" s="65"/>
      <c r="E9844" s="65"/>
      <c r="F9844" s="65"/>
      <c r="G9844" s="129"/>
    </row>
    <row r="9845" spans="1:7">
      <c r="A9845" s="65"/>
      <c r="B9845" s="65"/>
      <c r="C9845" s="65"/>
      <c r="D9845" s="65"/>
      <c r="E9845" s="65"/>
      <c r="F9845" s="65"/>
      <c r="G9845" s="129"/>
    </row>
    <row r="9846" spans="1:7">
      <c r="A9846" s="65"/>
      <c r="B9846" s="65"/>
      <c r="C9846" s="65"/>
      <c r="D9846" s="65"/>
      <c r="E9846" s="65"/>
      <c r="F9846" s="65"/>
      <c r="G9846" s="129"/>
    </row>
    <row r="9847" spans="1:7">
      <c r="A9847" s="65"/>
      <c r="B9847" s="65"/>
      <c r="C9847" s="65"/>
      <c r="D9847" s="65"/>
      <c r="E9847" s="65"/>
      <c r="F9847" s="65"/>
      <c r="G9847" s="129"/>
    </row>
    <row r="9848" spans="1:7">
      <c r="A9848" s="65"/>
      <c r="B9848" s="65"/>
      <c r="C9848" s="65"/>
      <c r="D9848" s="65"/>
      <c r="E9848" s="65"/>
      <c r="F9848" s="65"/>
      <c r="G9848" s="129"/>
    </row>
    <row r="9849" spans="1:7">
      <c r="A9849" s="65"/>
      <c r="B9849" s="65"/>
      <c r="C9849" s="65"/>
      <c r="D9849" s="65"/>
      <c r="E9849" s="65"/>
      <c r="F9849" s="65"/>
      <c r="G9849" s="129"/>
    </row>
    <row r="9850" spans="1:7">
      <c r="A9850" s="65"/>
      <c r="B9850" s="65"/>
      <c r="C9850" s="65"/>
      <c r="D9850" s="65"/>
      <c r="E9850" s="65"/>
      <c r="F9850" s="65"/>
      <c r="G9850" s="129"/>
    </row>
    <row r="9851" spans="1:7">
      <c r="A9851" s="65"/>
      <c r="B9851" s="65"/>
      <c r="C9851" s="65"/>
      <c r="D9851" s="65"/>
      <c r="E9851" s="65"/>
      <c r="F9851" s="65"/>
      <c r="G9851" s="129"/>
    </row>
    <row r="9852" spans="1:7">
      <c r="A9852" s="65"/>
      <c r="B9852" s="65"/>
      <c r="C9852" s="65"/>
      <c r="D9852" s="65"/>
      <c r="E9852" s="65"/>
      <c r="F9852" s="65"/>
      <c r="G9852" s="129"/>
    </row>
    <row r="9853" spans="1:7">
      <c r="A9853" s="65"/>
      <c r="B9853" s="65"/>
      <c r="C9853" s="65"/>
      <c r="D9853" s="65"/>
      <c r="E9853" s="65"/>
      <c r="F9853" s="65"/>
      <c r="G9853" s="129"/>
    </row>
    <row r="9854" spans="1:7">
      <c r="A9854" s="65"/>
      <c r="B9854" s="65"/>
      <c r="C9854" s="65"/>
      <c r="D9854" s="65"/>
      <c r="E9854" s="65"/>
      <c r="F9854" s="65"/>
      <c r="G9854" s="129"/>
    </row>
    <row r="9855" spans="1:7">
      <c r="A9855" s="65"/>
      <c r="B9855" s="65"/>
      <c r="C9855" s="65"/>
      <c r="D9855" s="65"/>
      <c r="E9855" s="65"/>
      <c r="F9855" s="65"/>
      <c r="G9855" s="129"/>
    </row>
    <row r="9856" spans="1:7">
      <c r="A9856" s="65"/>
      <c r="B9856" s="65"/>
      <c r="C9856" s="65"/>
      <c r="D9856" s="65"/>
      <c r="E9856" s="65"/>
      <c r="F9856" s="65"/>
      <c r="G9856" s="129"/>
    </row>
    <row r="9857" spans="1:7">
      <c r="A9857" s="65"/>
      <c r="B9857" s="65"/>
      <c r="C9857" s="65"/>
      <c r="D9857" s="65"/>
      <c r="E9857" s="65"/>
      <c r="F9857" s="65"/>
      <c r="G9857" s="129"/>
    </row>
    <row r="9858" spans="1:7">
      <c r="A9858" s="65"/>
      <c r="B9858" s="65"/>
      <c r="C9858" s="65"/>
      <c r="D9858" s="65"/>
      <c r="E9858" s="65"/>
      <c r="F9858" s="65"/>
      <c r="G9858" s="129"/>
    </row>
    <row r="9859" spans="1:7">
      <c r="A9859" s="65"/>
      <c r="B9859" s="65"/>
      <c r="C9859" s="65"/>
      <c r="D9859" s="65"/>
      <c r="E9859" s="65"/>
      <c r="F9859" s="65"/>
      <c r="G9859" s="129"/>
    </row>
    <row r="9860" spans="1:7">
      <c r="A9860" s="65"/>
      <c r="B9860" s="65"/>
      <c r="C9860" s="65"/>
      <c r="D9860" s="65"/>
      <c r="E9860" s="65"/>
      <c r="F9860" s="65"/>
      <c r="G9860" s="129"/>
    </row>
    <row r="9861" spans="1:7">
      <c r="A9861" s="65"/>
      <c r="B9861" s="65"/>
      <c r="C9861" s="65"/>
      <c r="D9861" s="65"/>
      <c r="E9861" s="65"/>
      <c r="F9861" s="65"/>
      <c r="G9861" s="129"/>
    </row>
    <row r="9862" spans="1:7">
      <c r="A9862" s="65"/>
      <c r="B9862" s="65"/>
      <c r="C9862" s="65"/>
      <c r="D9862" s="65"/>
      <c r="E9862" s="65"/>
      <c r="F9862" s="65"/>
      <c r="G9862" s="129"/>
    </row>
    <row r="9863" spans="1:7">
      <c r="A9863" s="65"/>
      <c r="B9863" s="65"/>
      <c r="C9863" s="65"/>
      <c r="D9863" s="65"/>
      <c r="E9863" s="65"/>
      <c r="F9863" s="65"/>
      <c r="G9863" s="129"/>
    </row>
    <row r="9864" spans="1:7">
      <c r="A9864" s="65"/>
      <c r="B9864" s="65"/>
      <c r="C9864" s="65"/>
      <c r="D9864" s="65"/>
      <c r="E9864" s="65"/>
      <c r="F9864" s="65"/>
      <c r="G9864" s="129"/>
    </row>
    <row r="9865" spans="1:7">
      <c r="A9865" s="65"/>
      <c r="B9865" s="65"/>
      <c r="C9865" s="65"/>
      <c r="D9865" s="65"/>
      <c r="E9865" s="65"/>
      <c r="F9865" s="65"/>
      <c r="G9865" s="129"/>
    </row>
    <row r="9866" spans="1:7">
      <c r="A9866" s="65"/>
      <c r="B9866" s="65"/>
      <c r="C9866" s="65"/>
      <c r="D9866" s="65"/>
      <c r="E9866" s="65"/>
      <c r="F9866" s="65"/>
      <c r="G9866" s="129"/>
    </row>
    <row r="9867" spans="1:7">
      <c r="A9867" s="65"/>
      <c r="B9867" s="65"/>
      <c r="C9867" s="65"/>
      <c r="D9867" s="65"/>
      <c r="E9867" s="65"/>
      <c r="F9867" s="65"/>
      <c r="G9867" s="129"/>
    </row>
    <row r="9868" spans="1:7">
      <c r="A9868" s="65"/>
      <c r="B9868" s="65"/>
      <c r="C9868" s="65"/>
      <c r="D9868" s="65"/>
      <c r="E9868" s="65"/>
      <c r="F9868" s="65"/>
      <c r="G9868" s="129"/>
    </row>
    <row r="9869" spans="1:7">
      <c r="A9869" s="65"/>
      <c r="B9869" s="65"/>
      <c r="C9869" s="65"/>
      <c r="D9869" s="65"/>
      <c r="E9869" s="65"/>
      <c r="F9869" s="65"/>
      <c r="G9869" s="129"/>
    </row>
    <row r="9870" spans="1:7">
      <c r="A9870" s="65"/>
      <c r="B9870" s="65"/>
      <c r="C9870" s="65"/>
      <c r="D9870" s="65"/>
      <c r="E9870" s="65"/>
      <c r="F9870" s="65"/>
      <c r="G9870" s="129"/>
    </row>
    <row r="9871" spans="1:7">
      <c r="A9871" s="65"/>
      <c r="B9871" s="65"/>
      <c r="C9871" s="65"/>
      <c r="D9871" s="65"/>
      <c r="E9871" s="65"/>
      <c r="F9871" s="65"/>
      <c r="G9871" s="129"/>
    </row>
    <row r="9872" spans="1:7">
      <c r="A9872" s="65"/>
      <c r="B9872" s="65"/>
      <c r="C9872" s="65"/>
      <c r="D9872" s="65"/>
      <c r="E9872" s="65"/>
      <c r="F9872" s="65"/>
      <c r="G9872" s="129"/>
    </row>
    <row r="9873" spans="1:7">
      <c r="A9873" s="65"/>
      <c r="B9873" s="65"/>
      <c r="C9873" s="65"/>
      <c r="D9873" s="65"/>
      <c r="E9873" s="65"/>
      <c r="F9873" s="65"/>
      <c r="G9873" s="129"/>
    </row>
    <row r="9874" spans="1:7">
      <c r="A9874" s="65"/>
      <c r="B9874" s="65"/>
      <c r="C9874" s="65"/>
      <c r="D9874" s="65"/>
      <c r="E9874" s="65"/>
      <c r="F9874" s="65"/>
      <c r="G9874" s="129"/>
    </row>
    <row r="9875" spans="1:7">
      <c r="A9875" s="65"/>
      <c r="B9875" s="65"/>
      <c r="C9875" s="65"/>
      <c r="D9875" s="65"/>
      <c r="E9875" s="65"/>
      <c r="F9875" s="65"/>
      <c r="G9875" s="129"/>
    </row>
    <row r="9876" spans="1:7">
      <c r="A9876" s="65"/>
      <c r="B9876" s="65"/>
      <c r="C9876" s="65"/>
      <c r="D9876" s="65"/>
      <c r="E9876" s="65"/>
      <c r="F9876" s="65"/>
      <c r="G9876" s="129"/>
    </row>
    <row r="9877" spans="1:7">
      <c r="A9877" s="65"/>
      <c r="B9877" s="65"/>
      <c r="C9877" s="65"/>
      <c r="D9877" s="65"/>
      <c r="E9877" s="65"/>
      <c r="F9877" s="65"/>
      <c r="G9877" s="129"/>
    </row>
    <row r="9878" spans="1:7">
      <c r="A9878" s="65"/>
      <c r="B9878" s="65"/>
      <c r="C9878" s="65"/>
      <c r="D9878" s="65"/>
      <c r="E9878" s="65"/>
      <c r="F9878" s="65"/>
      <c r="G9878" s="129"/>
    </row>
    <row r="9879" spans="1:7">
      <c r="A9879" s="65"/>
      <c r="B9879" s="65"/>
      <c r="C9879" s="65"/>
      <c r="D9879" s="65"/>
      <c r="E9879" s="65"/>
      <c r="F9879" s="65"/>
      <c r="G9879" s="129"/>
    </row>
    <row r="9880" spans="1:7">
      <c r="A9880" s="65"/>
      <c r="B9880" s="65"/>
      <c r="C9880" s="65"/>
      <c r="D9880" s="65"/>
      <c r="E9880" s="65"/>
      <c r="F9880" s="65"/>
      <c r="G9880" s="129"/>
    </row>
    <row r="9881" spans="1:7">
      <c r="A9881" s="65"/>
      <c r="B9881" s="65"/>
      <c r="C9881" s="65"/>
      <c r="D9881" s="65"/>
      <c r="E9881" s="65"/>
      <c r="F9881" s="65"/>
      <c r="G9881" s="129"/>
    </row>
    <row r="9882" spans="1:7">
      <c r="A9882" s="65"/>
      <c r="B9882" s="65"/>
      <c r="C9882" s="65"/>
      <c r="D9882" s="65"/>
      <c r="E9882" s="65"/>
      <c r="F9882" s="65"/>
      <c r="G9882" s="129"/>
    </row>
    <row r="9883" spans="1:7">
      <c r="A9883" s="65"/>
      <c r="B9883" s="65"/>
      <c r="C9883" s="65"/>
      <c r="D9883" s="65"/>
      <c r="E9883" s="65"/>
      <c r="F9883" s="65"/>
      <c r="G9883" s="129"/>
    </row>
    <row r="9884" spans="1:7">
      <c r="A9884" s="65"/>
      <c r="B9884" s="65"/>
      <c r="C9884" s="65"/>
      <c r="D9884" s="65"/>
      <c r="E9884" s="65"/>
      <c r="F9884" s="65"/>
      <c r="G9884" s="129"/>
    </row>
    <row r="9885" spans="1:7">
      <c r="A9885" s="65"/>
      <c r="B9885" s="65"/>
      <c r="C9885" s="65"/>
      <c r="D9885" s="65"/>
      <c r="E9885" s="65"/>
      <c r="F9885" s="65"/>
      <c r="G9885" s="129"/>
    </row>
    <row r="9886" spans="1:7">
      <c r="A9886" s="65"/>
      <c r="B9886" s="65"/>
      <c r="C9886" s="65"/>
      <c r="D9886" s="65"/>
      <c r="E9886" s="65"/>
      <c r="F9886" s="65"/>
      <c r="G9886" s="129"/>
    </row>
    <row r="9887" spans="1:7">
      <c r="A9887" s="65"/>
      <c r="B9887" s="65"/>
      <c r="C9887" s="65"/>
      <c r="D9887" s="65"/>
      <c r="E9887" s="65"/>
      <c r="F9887" s="65"/>
      <c r="G9887" s="129"/>
    </row>
    <row r="9888" spans="1:7">
      <c r="A9888" s="65"/>
      <c r="B9888" s="65"/>
      <c r="C9888" s="65"/>
      <c r="D9888" s="65"/>
      <c r="E9888" s="65"/>
      <c r="F9888" s="65"/>
      <c r="G9888" s="129"/>
    </row>
    <row r="9889" spans="1:7">
      <c r="A9889" s="65"/>
      <c r="B9889" s="65"/>
      <c r="C9889" s="65"/>
      <c r="D9889" s="65"/>
      <c r="E9889" s="65"/>
      <c r="F9889" s="65"/>
      <c r="G9889" s="129"/>
    </row>
    <row r="9890" spans="1:7">
      <c r="A9890" s="65"/>
      <c r="B9890" s="65"/>
      <c r="C9890" s="65"/>
      <c r="D9890" s="65"/>
      <c r="E9890" s="65"/>
      <c r="F9890" s="65"/>
      <c r="G9890" s="129"/>
    </row>
    <row r="9891" spans="1:7">
      <c r="A9891" s="65"/>
      <c r="B9891" s="65"/>
      <c r="C9891" s="65"/>
      <c r="D9891" s="65"/>
      <c r="E9891" s="65"/>
      <c r="F9891" s="65"/>
      <c r="G9891" s="129"/>
    </row>
    <row r="9892" spans="1:7">
      <c r="A9892" s="65"/>
      <c r="B9892" s="65"/>
      <c r="C9892" s="65"/>
      <c r="D9892" s="65"/>
      <c r="E9892" s="65"/>
      <c r="F9892" s="65"/>
      <c r="G9892" s="129"/>
    </row>
    <row r="9893" spans="1:7">
      <c r="A9893" s="65"/>
      <c r="B9893" s="65"/>
      <c r="C9893" s="65"/>
      <c r="D9893" s="65"/>
      <c r="E9893" s="65"/>
      <c r="F9893" s="65"/>
      <c r="G9893" s="129"/>
    </row>
    <row r="9894" spans="1:7">
      <c r="A9894" s="65"/>
      <c r="B9894" s="65"/>
      <c r="C9894" s="65"/>
      <c r="D9894" s="65"/>
      <c r="E9894" s="65"/>
      <c r="F9894" s="65"/>
      <c r="G9894" s="129"/>
    </row>
    <row r="9895" spans="1:7">
      <c r="A9895" s="65"/>
      <c r="B9895" s="65"/>
      <c r="C9895" s="65"/>
      <c r="D9895" s="65"/>
      <c r="E9895" s="65"/>
      <c r="F9895" s="65"/>
      <c r="G9895" s="129"/>
    </row>
    <row r="9896" spans="1:7">
      <c r="A9896" s="65"/>
      <c r="B9896" s="65"/>
      <c r="C9896" s="65"/>
      <c r="D9896" s="65"/>
      <c r="E9896" s="65"/>
      <c r="F9896" s="65"/>
      <c r="G9896" s="129"/>
    </row>
    <row r="9897" spans="1:7">
      <c r="A9897" s="65"/>
      <c r="B9897" s="65"/>
      <c r="C9897" s="65"/>
      <c r="D9897" s="65"/>
      <c r="E9897" s="65"/>
      <c r="F9897" s="65"/>
      <c r="G9897" s="129"/>
    </row>
    <row r="9898" spans="1:7">
      <c r="A9898" s="65"/>
      <c r="B9898" s="65"/>
      <c r="C9898" s="65"/>
      <c r="D9898" s="65"/>
      <c r="E9898" s="65"/>
      <c r="F9898" s="65"/>
      <c r="G9898" s="129"/>
    </row>
    <row r="9899" spans="1:7">
      <c r="A9899" s="65"/>
      <c r="B9899" s="65"/>
      <c r="C9899" s="65"/>
      <c r="D9899" s="65"/>
      <c r="E9899" s="65"/>
      <c r="F9899" s="65"/>
      <c r="G9899" s="129"/>
    </row>
    <row r="9900" spans="1:7">
      <c r="A9900" s="65"/>
      <c r="B9900" s="65"/>
      <c r="C9900" s="65"/>
      <c r="D9900" s="65"/>
      <c r="E9900" s="65"/>
      <c r="F9900" s="65"/>
      <c r="G9900" s="129"/>
    </row>
    <row r="9901" spans="1:7">
      <c r="A9901" s="65"/>
      <c r="B9901" s="65"/>
      <c r="C9901" s="65"/>
      <c r="D9901" s="65"/>
      <c r="E9901" s="65"/>
      <c r="F9901" s="65"/>
      <c r="G9901" s="129"/>
    </row>
    <row r="9902" spans="1:7">
      <c r="A9902" s="65"/>
      <c r="B9902" s="65"/>
      <c r="C9902" s="65"/>
      <c r="D9902" s="65"/>
      <c r="E9902" s="65"/>
      <c r="F9902" s="65"/>
      <c r="G9902" s="129"/>
    </row>
    <row r="9903" spans="1:7">
      <c r="A9903" s="65"/>
      <c r="B9903" s="65"/>
      <c r="C9903" s="65"/>
      <c r="D9903" s="65"/>
      <c r="E9903" s="65"/>
      <c r="F9903" s="65"/>
      <c r="G9903" s="129"/>
    </row>
    <row r="9904" spans="1:7">
      <c r="A9904" s="65"/>
      <c r="B9904" s="65"/>
      <c r="C9904" s="65"/>
      <c r="D9904" s="65"/>
      <c r="E9904" s="65"/>
      <c r="F9904" s="65"/>
      <c r="G9904" s="129"/>
    </row>
    <row r="9905" spans="1:7">
      <c r="A9905" s="65"/>
      <c r="B9905" s="65"/>
      <c r="C9905" s="65"/>
      <c r="D9905" s="65"/>
      <c r="E9905" s="65"/>
      <c r="F9905" s="65"/>
      <c r="G9905" s="129"/>
    </row>
    <row r="9906" spans="1:7">
      <c r="A9906" s="65"/>
      <c r="B9906" s="65"/>
      <c r="C9906" s="65"/>
      <c r="D9906" s="65"/>
      <c r="E9906" s="65"/>
      <c r="F9906" s="65"/>
      <c r="G9906" s="129"/>
    </row>
    <row r="9907" spans="1:7">
      <c r="A9907" s="65"/>
      <c r="B9907" s="65"/>
      <c r="C9907" s="65"/>
      <c r="D9907" s="65"/>
      <c r="E9907" s="65"/>
      <c r="F9907" s="65"/>
      <c r="G9907" s="129"/>
    </row>
    <row r="9908" spans="1:7">
      <c r="A9908" s="65"/>
      <c r="B9908" s="65"/>
      <c r="C9908" s="65"/>
      <c r="D9908" s="65"/>
      <c r="E9908" s="65"/>
      <c r="F9908" s="65"/>
      <c r="G9908" s="129"/>
    </row>
    <row r="9909" spans="1:7">
      <c r="A9909" s="65"/>
      <c r="B9909" s="65"/>
      <c r="C9909" s="65"/>
      <c r="D9909" s="65"/>
      <c r="E9909" s="65"/>
      <c r="F9909" s="65"/>
      <c r="G9909" s="129"/>
    </row>
    <row r="9910" spans="1:7">
      <c r="A9910" s="65"/>
      <c r="B9910" s="65"/>
      <c r="C9910" s="65"/>
      <c r="D9910" s="65"/>
      <c r="E9910" s="65"/>
      <c r="F9910" s="65"/>
      <c r="G9910" s="129"/>
    </row>
    <row r="9911" spans="1:7">
      <c r="A9911" s="65"/>
      <c r="B9911" s="65"/>
      <c r="C9911" s="65"/>
      <c r="D9911" s="65"/>
      <c r="E9911" s="65"/>
      <c r="F9911" s="65"/>
      <c r="G9911" s="129"/>
    </row>
    <row r="9912" spans="1:7">
      <c r="A9912" s="65"/>
      <c r="B9912" s="65"/>
      <c r="C9912" s="65"/>
      <c r="D9912" s="65"/>
      <c r="E9912" s="65"/>
      <c r="F9912" s="65"/>
      <c r="G9912" s="129"/>
    </row>
    <row r="9913" spans="1:7">
      <c r="A9913" s="65"/>
      <c r="B9913" s="65"/>
      <c r="C9913" s="65"/>
      <c r="D9913" s="65"/>
      <c r="E9913" s="65"/>
      <c r="F9913" s="65"/>
      <c r="G9913" s="129"/>
    </row>
    <row r="9914" spans="1:7">
      <c r="A9914" s="65"/>
      <c r="B9914" s="65"/>
      <c r="C9914" s="65"/>
      <c r="D9914" s="65"/>
      <c r="E9914" s="65"/>
      <c r="F9914" s="65"/>
      <c r="G9914" s="129"/>
    </row>
    <row r="9915" spans="1:7">
      <c r="A9915" s="65"/>
      <c r="B9915" s="65"/>
      <c r="C9915" s="65"/>
      <c r="D9915" s="65"/>
      <c r="E9915" s="65"/>
      <c r="F9915" s="65"/>
      <c r="G9915" s="129"/>
    </row>
    <row r="9916" spans="1:7">
      <c r="A9916" s="65"/>
      <c r="B9916" s="65"/>
      <c r="C9916" s="65"/>
      <c r="D9916" s="65"/>
      <c r="E9916" s="65"/>
      <c r="F9916" s="65"/>
      <c r="G9916" s="129"/>
    </row>
    <row r="9917" spans="1:7">
      <c r="A9917" s="65"/>
      <c r="B9917" s="65"/>
      <c r="C9917" s="65"/>
      <c r="D9917" s="65"/>
      <c r="E9917" s="65"/>
      <c r="F9917" s="65"/>
      <c r="G9917" s="129"/>
    </row>
    <row r="9918" spans="1:7">
      <c r="A9918" s="65"/>
      <c r="B9918" s="65"/>
      <c r="C9918" s="65"/>
      <c r="D9918" s="65"/>
      <c r="E9918" s="65"/>
      <c r="F9918" s="65"/>
      <c r="G9918" s="129"/>
    </row>
    <row r="9919" spans="1:7">
      <c r="A9919" s="65"/>
      <c r="B9919" s="65"/>
      <c r="C9919" s="65"/>
      <c r="D9919" s="65"/>
      <c r="E9919" s="65"/>
      <c r="F9919" s="65"/>
      <c r="G9919" s="129"/>
    </row>
    <row r="9920" spans="1:7">
      <c r="A9920" s="65"/>
      <c r="B9920" s="65"/>
      <c r="C9920" s="65"/>
      <c r="D9920" s="65"/>
      <c r="E9920" s="65"/>
      <c r="F9920" s="65"/>
      <c r="G9920" s="129"/>
    </row>
    <row r="9921" spans="1:7">
      <c r="A9921" s="65"/>
      <c r="B9921" s="65"/>
      <c r="C9921" s="65"/>
      <c r="D9921" s="65"/>
      <c r="E9921" s="65"/>
      <c r="F9921" s="65"/>
      <c r="G9921" s="129"/>
    </row>
    <row r="9922" spans="1:7">
      <c r="A9922" s="65"/>
      <c r="B9922" s="65"/>
      <c r="C9922" s="65"/>
      <c r="D9922" s="65"/>
      <c r="E9922" s="65"/>
      <c r="F9922" s="65"/>
      <c r="G9922" s="129"/>
    </row>
    <row r="9923" spans="1:7">
      <c r="A9923" s="65"/>
      <c r="B9923" s="65"/>
      <c r="C9923" s="65"/>
      <c r="D9923" s="65"/>
      <c r="E9923" s="65"/>
      <c r="F9923" s="65"/>
      <c r="G9923" s="129"/>
    </row>
    <row r="9924" spans="1:7">
      <c r="A9924" s="65"/>
      <c r="B9924" s="65"/>
      <c r="C9924" s="65"/>
      <c r="D9924" s="65"/>
      <c r="E9924" s="65"/>
      <c r="F9924" s="65"/>
      <c r="G9924" s="129"/>
    </row>
    <row r="9925" spans="1:7">
      <c r="A9925" s="65"/>
      <c r="B9925" s="65"/>
      <c r="C9925" s="65"/>
      <c r="D9925" s="65"/>
      <c r="E9925" s="65"/>
      <c r="F9925" s="65"/>
      <c r="G9925" s="129"/>
    </row>
    <row r="9926" spans="1:7">
      <c r="A9926" s="65"/>
      <c r="B9926" s="65"/>
      <c r="C9926" s="65"/>
      <c r="D9926" s="65"/>
      <c r="E9926" s="65"/>
      <c r="F9926" s="65"/>
      <c r="G9926" s="129"/>
    </row>
    <row r="9927" spans="1:7">
      <c r="A9927" s="65"/>
      <c r="B9927" s="65"/>
      <c r="C9927" s="65"/>
      <c r="D9927" s="65"/>
      <c r="E9927" s="65"/>
      <c r="F9927" s="65"/>
      <c r="G9927" s="129"/>
    </row>
    <row r="9928" spans="1:7">
      <c r="A9928" s="65"/>
      <c r="B9928" s="65"/>
      <c r="C9928" s="65"/>
      <c r="D9928" s="65"/>
      <c r="E9928" s="65"/>
      <c r="F9928" s="65"/>
      <c r="G9928" s="129"/>
    </row>
    <row r="9929" spans="1:7">
      <c r="A9929" s="65"/>
      <c r="B9929" s="65"/>
      <c r="C9929" s="65"/>
      <c r="D9929" s="65"/>
      <c r="E9929" s="65"/>
      <c r="F9929" s="65"/>
      <c r="G9929" s="129"/>
    </row>
    <row r="9930" spans="1:7">
      <c r="A9930" s="65"/>
      <c r="B9930" s="65"/>
      <c r="C9930" s="65"/>
      <c r="D9930" s="65"/>
      <c r="E9930" s="65"/>
      <c r="F9930" s="65"/>
      <c r="G9930" s="129"/>
    </row>
    <row r="9931" spans="1:7">
      <c r="A9931" s="65"/>
      <c r="B9931" s="65"/>
      <c r="C9931" s="65"/>
      <c r="D9931" s="65"/>
      <c r="E9931" s="65"/>
      <c r="F9931" s="65"/>
      <c r="G9931" s="129"/>
    </row>
    <row r="9932" spans="1:7">
      <c r="A9932" s="65"/>
      <c r="B9932" s="65"/>
      <c r="C9932" s="65"/>
      <c r="D9932" s="65"/>
      <c r="E9932" s="65"/>
      <c r="F9932" s="65"/>
      <c r="G9932" s="129"/>
    </row>
    <row r="9933" spans="1:7">
      <c r="A9933" s="65"/>
      <c r="B9933" s="65"/>
      <c r="C9933" s="65"/>
      <c r="D9933" s="65"/>
      <c r="E9933" s="65"/>
      <c r="F9933" s="65"/>
      <c r="G9933" s="129"/>
    </row>
    <row r="9934" spans="1:7">
      <c r="A9934" s="65"/>
      <c r="B9934" s="65"/>
      <c r="C9934" s="65"/>
      <c r="D9934" s="65"/>
      <c r="E9934" s="65"/>
      <c r="F9934" s="65"/>
      <c r="G9934" s="129"/>
    </row>
    <row r="9935" spans="1:7">
      <c r="A9935" s="65"/>
      <c r="B9935" s="65"/>
      <c r="C9935" s="65"/>
      <c r="D9935" s="65"/>
      <c r="E9935" s="65"/>
      <c r="F9935" s="65"/>
      <c r="G9935" s="129"/>
    </row>
    <row r="9936" spans="1:7">
      <c r="A9936" s="65"/>
      <c r="B9936" s="65"/>
      <c r="C9936" s="65"/>
      <c r="D9936" s="65"/>
      <c r="E9936" s="65"/>
      <c r="F9936" s="65"/>
      <c r="G9936" s="129"/>
    </row>
    <row r="9937" spans="1:7">
      <c r="A9937" s="65"/>
      <c r="B9937" s="65"/>
      <c r="C9937" s="65"/>
      <c r="D9937" s="65"/>
      <c r="E9937" s="65"/>
      <c r="F9937" s="65"/>
      <c r="G9937" s="129"/>
    </row>
    <row r="9938" spans="1:7">
      <c r="A9938" s="65"/>
      <c r="B9938" s="65"/>
      <c r="C9938" s="65"/>
      <c r="D9938" s="65"/>
      <c r="E9938" s="65"/>
      <c r="F9938" s="65"/>
      <c r="G9938" s="129"/>
    </row>
    <row r="9939" spans="1:7">
      <c r="A9939" s="65"/>
      <c r="B9939" s="65"/>
      <c r="C9939" s="65"/>
      <c r="D9939" s="65"/>
      <c r="E9939" s="65"/>
      <c r="F9939" s="65"/>
      <c r="G9939" s="129"/>
    </row>
    <row r="9940" spans="1:7">
      <c r="A9940" s="65"/>
      <c r="B9940" s="65"/>
      <c r="C9940" s="65"/>
      <c r="D9940" s="65"/>
      <c r="E9940" s="65"/>
      <c r="F9940" s="65"/>
      <c r="G9940" s="129"/>
    </row>
    <row r="9941" spans="1:7">
      <c r="A9941" s="65"/>
      <c r="B9941" s="65"/>
      <c r="C9941" s="65"/>
      <c r="D9941" s="65"/>
      <c r="E9941" s="65"/>
      <c r="F9941" s="65"/>
      <c r="G9941" s="129"/>
    </row>
    <row r="9942" spans="1:7">
      <c r="A9942" s="65"/>
      <c r="B9942" s="65"/>
      <c r="C9942" s="65"/>
      <c r="D9942" s="65"/>
      <c r="E9942" s="65"/>
      <c r="F9942" s="65"/>
      <c r="G9942" s="129"/>
    </row>
    <row r="9943" spans="1:7">
      <c r="A9943" s="65"/>
      <c r="B9943" s="65"/>
      <c r="C9943" s="65"/>
      <c r="D9943" s="65"/>
      <c r="E9943" s="65"/>
      <c r="F9943" s="65"/>
      <c r="G9943" s="129"/>
    </row>
    <row r="9944" spans="1:7">
      <c r="A9944" s="65"/>
      <c r="B9944" s="65"/>
      <c r="C9944" s="65"/>
      <c r="D9944" s="65"/>
      <c r="E9944" s="65"/>
      <c r="F9944" s="65"/>
      <c r="G9944" s="129"/>
    </row>
    <row r="9945" spans="1:7">
      <c r="A9945" s="65"/>
      <c r="B9945" s="65"/>
      <c r="C9945" s="65"/>
      <c r="D9945" s="65"/>
      <c r="E9945" s="65"/>
      <c r="F9945" s="65"/>
      <c r="G9945" s="129"/>
    </row>
    <row r="9946" spans="1:7">
      <c r="A9946" s="65"/>
      <c r="B9946" s="65"/>
      <c r="C9946" s="65"/>
      <c r="D9946" s="65"/>
      <c r="E9946" s="65"/>
      <c r="F9946" s="65"/>
      <c r="G9946" s="129"/>
    </row>
    <row r="9947" spans="1:7">
      <c r="A9947" s="65"/>
      <c r="B9947" s="65"/>
      <c r="C9947" s="65"/>
      <c r="D9947" s="65"/>
      <c r="E9947" s="65"/>
      <c r="F9947" s="65"/>
      <c r="G9947" s="129"/>
    </row>
    <row r="9948" spans="1:7">
      <c r="A9948" s="65"/>
      <c r="B9948" s="65"/>
      <c r="C9948" s="65"/>
      <c r="D9948" s="65"/>
      <c r="E9948" s="65"/>
      <c r="F9948" s="65"/>
      <c r="G9948" s="129"/>
    </row>
    <row r="9949" spans="1:7">
      <c r="A9949" s="65"/>
      <c r="B9949" s="65"/>
      <c r="C9949" s="65"/>
      <c r="D9949" s="65"/>
      <c r="E9949" s="65"/>
      <c r="F9949" s="65"/>
      <c r="G9949" s="129"/>
    </row>
    <row r="9950" spans="1:7">
      <c r="A9950" s="65"/>
      <c r="B9950" s="65"/>
      <c r="C9950" s="65"/>
      <c r="D9950" s="65"/>
      <c r="E9950" s="65"/>
      <c r="F9950" s="65"/>
      <c r="G9950" s="129"/>
    </row>
    <row r="9951" spans="1:7">
      <c r="A9951" s="65"/>
      <c r="B9951" s="65"/>
      <c r="C9951" s="65"/>
      <c r="D9951" s="65"/>
      <c r="E9951" s="65"/>
      <c r="F9951" s="65"/>
      <c r="G9951" s="129"/>
    </row>
    <row r="9952" spans="1:7">
      <c r="A9952" s="65"/>
      <c r="B9952" s="65"/>
      <c r="C9952" s="65"/>
      <c r="D9952" s="65"/>
      <c r="E9952" s="65"/>
      <c r="F9952" s="65"/>
      <c r="G9952" s="129"/>
    </row>
    <row r="9953" spans="1:7">
      <c r="A9953" s="65"/>
      <c r="B9953" s="65"/>
      <c r="C9953" s="65"/>
      <c r="D9953" s="65"/>
      <c r="E9953" s="65"/>
      <c r="F9953" s="65"/>
      <c r="G9953" s="129"/>
    </row>
    <row r="9954" spans="1:7">
      <c r="A9954" s="65"/>
      <c r="B9954" s="65"/>
      <c r="C9954" s="65"/>
      <c r="D9954" s="65"/>
      <c r="E9954" s="65"/>
      <c r="F9954" s="65"/>
      <c r="G9954" s="129"/>
    </row>
    <row r="9955" spans="1:7">
      <c r="A9955" s="65"/>
      <c r="B9955" s="65"/>
      <c r="C9955" s="65"/>
      <c r="D9955" s="65"/>
      <c r="E9955" s="65"/>
      <c r="F9955" s="65"/>
      <c r="G9955" s="129"/>
    </row>
    <row r="9956" spans="1:7">
      <c r="A9956" s="65"/>
      <c r="B9956" s="65"/>
      <c r="C9956" s="65"/>
      <c r="D9956" s="65"/>
      <c r="E9956" s="65"/>
      <c r="F9956" s="65"/>
      <c r="G9956" s="129"/>
    </row>
    <row r="9957" spans="1:7">
      <c r="A9957" s="65"/>
      <c r="B9957" s="65"/>
      <c r="C9957" s="65"/>
      <c r="D9957" s="65"/>
      <c r="E9957" s="65"/>
      <c r="F9957" s="65"/>
      <c r="G9957" s="129"/>
    </row>
    <row r="9958" spans="1:7">
      <c r="A9958" s="65"/>
      <c r="B9958" s="65"/>
      <c r="C9958" s="65"/>
      <c r="D9958" s="65"/>
      <c r="E9958" s="65"/>
      <c r="F9958" s="65"/>
      <c r="G9958" s="129"/>
    </row>
    <row r="9959" spans="1:7">
      <c r="A9959" s="65"/>
      <c r="B9959" s="65"/>
      <c r="C9959" s="65"/>
      <c r="D9959" s="65"/>
      <c r="E9959" s="65"/>
      <c r="F9959" s="65"/>
      <c r="G9959" s="129"/>
    </row>
    <row r="9960" spans="1:7">
      <c r="A9960" s="65"/>
      <c r="B9960" s="65"/>
      <c r="C9960" s="65"/>
      <c r="D9960" s="65"/>
      <c r="E9960" s="65"/>
      <c r="F9960" s="65"/>
      <c r="G9960" s="129"/>
    </row>
    <row r="9961" spans="1:7">
      <c r="A9961" s="65"/>
      <c r="B9961" s="65"/>
      <c r="C9961" s="65"/>
      <c r="D9961" s="65"/>
      <c r="E9961" s="65"/>
      <c r="F9961" s="65"/>
      <c r="G9961" s="129"/>
    </row>
    <row r="9962" spans="1:7">
      <c r="A9962" s="65"/>
      <c r="B9962" s="65"/>
      <c r="C9962" s="65"/>
      <c r="D9962" s="65"/>
      <c r="E9962" s="65"/>
      <c r="F9962" s="65"/>
      <c r="G9962" s="129"/>
    </row>
    <row r="9963" spans="1:7">
      <c r="A9963" s="65"/>
      <c r="B9963" s="65"/>
      <c r="C9963" s="65"/>
      <c r="D9963" s="65"/>
      <c r="E9963" s="65"/>
      <c r="F9963" s="65"/>
      <c r="G9963" s="129"/>
    </row>
    <row r="9964" spans="1:7">
      <c r="A9964" s="65"/>
      <c r="B9964" s="65"/>
      <c r="C9964" s="65"/>
      <c r="D9964" s="65"/>
      <c r="E9964" s="65"/>
      <c r="F9964" s="65"/>
      <c r="G9964" s="129"/>
    </row>
    <row r="9965" spans="1:7">
      <c r="A9965" s="65"/>
      <c r="B9965" s="65"/>
      <c r="C9965" s="65"/>
      <c r="D9965" s="65"/>
      <c r="E9965" s="65"/>
      <c r="F9965" s="65"/>
      <c r="G9965" s="129"/>
    </row>
    <row r="9966" spans="1:7">
      <c r="A9966" s="65"/>
      <c r="B9966" s="65"/>
      <c r="C9966" s="65"/>
      <c r="D9966" s="65"/>
      <c r="E9966" s="65"/>
      <c r="F9966" s="65"/>
      <c r="G9966" s="129"/>
    </row>
    <row r="9967" spans="1:7">
      <c r="A9967" s="65"/>
      <c r="B9967" s="65"/>
      <c r="C9967" s="65"/>
      <c r="D9967" s="65"/>
      <c r="E9967" s="65"/>
      <c r="F9967" s="65"/>
      <c r="G9967" s="129"/>
    </row>
    <row r="9968" spans="1:7">
      <c r="A9968" s="65"/>
      <c r="B9968" s="65"/>
      <c r="C9968" s="65"/>
      <c r="D9968" s="65"/>
      <c r="E9968" s="65"/>
      <c r="F9968" s="65"/>
      <c r="G9968" s="129"/>
    </row>
    <row r="9969" spans="1:7">
      <c r="A9969" s="65"/>
      <c r="B9969" s="65"/>
      <c r="C9969" s="65"/>
      <c r="D9969" s="65"/>
      <c r="E9969" s="65"/>
      <c r="F9969" s="65"/>
      <c r="G9969" s="129"/>
    </row>
    <row r="9970" spans="1:7">
      <c r="A9970" s="65"/>
      <c r="B9970" s="65"/>
      <c r="C9970" s="65"/>
      <c r="D9970" s="65"/>
      <c r="E9970" s="65"/>
      <c r="F9970" s="65"/>
      <c r="G9970" s="129"/>
    </row>
    <row r="9971" spans="1:7">
      <c r="A9971" s="65"/>
      <c r="B9971" s="65"/>
      <c r="C9971" s="65"/>
      <c r="D9971" s="65"/>
      <c r="E9971" s="65"/>
      <c r="F9971" s="65"/>
      <c r="G9971" s="129"/>
    </row>
    <row r="9972" spans="1:7">
      <c r="A9972" s="65"/>
      <c r="B9972" s="65"/>
      <c r="C9972" s="65"/>
      <c r="D9972" s="65"/>
      <c r="E9972" s="65"/>
      <c r="F9972" s="65"/>
      <c r="G9972" s="129"/>
    </row>
    <row r="9973" spans="1:7">
      <c r="A9973" s="65"/>
      <c r="B9973" s="65"/>
      <c r="C9973" s="65"/>
      <c r="D9973" s="65"/>
      <c r="E9973" s="65"/>
      <c r="F9973" s="65"/>
      <c r="G9973" s="129"/>
    </row>
    <row r="9974" spans="1:7">
      <c r="A9974" s="65"/>
      <c r="B9974" s="65"/>
      <c r="C9974" s="65"/>
      <c r="D9974" s="65"/>
      <c r="E9974" s="65"/>
      <c r="F9974" s="65"/>
      <c r="G9974" s="129"/>
    </row>
    <row r="9975" spans="1:7">
      <c r="A9975" s="65"/>
      <c r="B9975" s="65"/>
      <c r="C9975" s="65"/>
      <c r="D9975" s="65"/>
      <c r="E9975" s="65"/>
      <c r="F9975" s="65"/>
      <c r="G9975" s="129"/>
    </row>
    <row r="9976" spans="1:7">
      <c r="A9976" s="65"/>
      <c r="B9976" s="65"/>
      <c r="C9976" s="65"/>
      <c r="D9976" s="65"/>
      <c r="E9976" s="65"/>
      <c r="F9976" s="65"/>
      <c r="G9976" s="129"/>
    </row>
    <row r="9977" spans="1:7">
      <c r="A9977" s="65"/>
      <c r="B9977" s="65"/>
      <c r="C9977" s="65"/>
      <c r="D9977" s="65"/>
      <c r="E9977" s="65"/>
      <c r="F9977" s="65"/>
      <c r="G9977" s="129"/>
    </row>
    <row r="9978" spans="1:7">
      <c r="A9978" s="65"/>
      <c r="B9978" s="65"/>
      <c r="C9978" s="65"/>
      <c r="D9978" s="65"/>
      <c r="E9978" s="65"/>
      <c r="F9978" s="65"/>
      <c r="G9978" s="129"/>
    </row>
    <row r="9979" spans="1:7">
      <c r="A9979" s="65"/>
      <c r="B9979" s="65"/>
      <c r="C9979" s="65"/>
      <c r="D9979" s="65"/>
      <c r="E9979" s="65"/>
      <c r="F9979" s="65"/>
      <c r="G9979" s="129"/>
    </row>
    <row r="9980" spans="1:7">
      <c r="A9980" s="65"/>
      <c r="B9980" s="65"/>
      <c r="C9980" s="65"/>
      <c r="D9980" s="65"/>
      <c r="E9980" s="65"/>
      <c r="F9980" s="65"/>
      <c r="G9980" s="129"/>
    </row>
    <row r="9981" spans="1:7">
      <c r="A9981" s="65"/>
      <c r="B9981" s="65"/>
      <c r="C9981" s="65"/>
      <c r="D9981" s="65"/>
      <c r="E9981" s="65"/>
      <c r="F9981" s="65"/>
      <c r="G9981" s="129"/>
    </row>
    <row r="9982" spans="1:7">
      <c r="A9982" s="65"/>
      <c r="B9982" s="65"/>
      <c r="C9982" s="65"/>
      <c r="D9982" s="65"/>
      <c r="E9982" s="65"/>
      <c r="F9982" s="65"/>
      <c r="G9982" s="129"/>
    </row>
    <row r="9983" spans="1:7">
      <c r="A9983" s="65"/>
      <c r="B9983" s="65"/>
      <c r="C9983" s="65"/>
      <c r="D9983" s="65"/>
      <c r="E9983" s="65"/>
      <c r="F9983" s="65"/>
      <c r="G9983" s="129"/>
    </row>
    <row r="9984" spans="1:7">
      <c r="A9984" s="65"/>
      <c r="B9984" s="65"/>
      <c r="C9984" s="65"/>
      <c r="D9984" s="65"/>
      <c r="E9984" s="65"/>
      <c r="F9984" s="65"/>
      <c r="G9984" s="129"/>
    </row>
    <row r="9985" spans="1:7">
      <c r="A9985" s="65"/>
      <c r="B9985" s="65"/>
      <c r="C9985" s="65"/>
      <c r="D9985" s="65"/>
      <c r="E9985" s="65"/>
      <c r="F9985" s="65"/>
      <c r="G9985" s="129"/>
    </row>
    <row r="9986" spans="1:7">
      <c r="A9986" s="65"/>
      <c r="B9986" s="65"/>
      <c r="C9986" s="65"/>
      <c r="D9986" s="65"/>
      <c r="E9986" s="65"/>
      <c r="F9986" s="65"/>
      <c r="G9986" s="129"/>
    </row>
    <row r="9987" spans="1:7">
      <c r="A9987" s="65"/>
      <c r="B9987" s="65"/>
      <c r="C9987" s="65"/>
      <c r="D9987" s="65"/>
      <c r="E9987" s="65"/>
      <c r="F9987" s="65"/>
      <c r="G9987" s="129"/>
    </row>
    <row r="9988" spans="1:7">
      <c r="A9988" s="65"/>
      <c r="B9988" s="65"/>
      <c r="C9988" s="65"/>
      <c r="D9988" s="65"/>
      <c r="E9988" s="65"/>
      <c r="F9988" s="65"/>
      <c r="G9988" s="129"/>
    </row>
    <row r="9989" spans="1:7">
      <c r="A9989" s="65"/>
      <c r="B9989" s="65"/>
      <c r="C9989" s="65"/>
      <c r="D9989" s="65"/>
      <c r="E9989" s="65"/>
      <c r="F9989" s="65"/>
      <c r="G9989" s="129"/>
    </row>
    <row r="9990" spans="1:7">
      <c r="A9990" s="65"/>
      <c r="B9990" s="65"/>
      <c r="C9990" s="65"/>
      <c r="D9990" s="65"/>
      <c r="E9990" s="65"/>
      <c r="F9990" s="65"/>
      <c r="G9990" s="129"/>
    </row>
    <row r="9991" spans="1:7">
      <c r="A9991" s="65"/>
      <c r="B9991" s="65"/>
      <c r="C9991" s="65"/>
      <c r="D9991" s="65"/>
      <c r="E9991" s="65"/>
      <c r="F9991" s="65"/>
      <c r="G9991" s="129"/>
    </row>
    <row r="9992" spans="1:7">
      <c r="A9992" s="65"/>
      <c r="B9992" s="65"/>
      <c r="C9992" s="65"/>
      <c r="D9992" s="65"/>
      <c r="E9992" s="65"/>
      <c r="F9992" s="65"/>
      <c r="G9992" s="129"/>
    </row>
    <row r="9993" spans="1:7">
      <c r="A9993" s="65"/>
      <c r="B9993" s="65"/>
      <c r="C9993" s="65"/>
      <c r="D9993" s="65"/>
      <c r="E9993" s="65"/>
      <c r="F9993" s="65"/>
      <c r="G9993" s="129"/>
    </row>
    <row r="9994" spans="1:7">
      <c r="A9994" s="65"/>
      <c r="B9994" s="65"/>
      <c r="C9994" s="65"/>
      <c r="D9994" s="65"/>
      <c r="E9994" s="65"/>
      <c r="F9994" s="65"/>
      <c r="G9994" s="129"/>
    </row>
    <row r="9995" spans="1:7">
      <c r="A9995" s="65"/>
      <c r="B9995" s="65"/>
      <c r="C9995" s="65"/>
      <c r="D9995" s="65"/>
      <c r="E9995" s="65"/>
      <c r="F9995" s="65"/>
      <c r="G9995" s="129"/>
    </row>
    <row r="9996" spans="1:7">
      <c r="A9996" s="65"/>
      <c r="B9996" s="65"/>
      <c r="C9996" s="65"/>
      <c r="D9996" s="65"/>
      <c r="E9996" s="65"/>
      <c r="F9996" s="65"/>
      <c r="G9996" s="129"/>
    </row>
    <row r="9997" spans="1:7">
      <c r="A9997" s="65"/>
      <c r="B9997" s="65"/>
      <c r="C9997" s="65"/>
      <c r="D9997" s="65"/>
      <c r="E9997" s="65"/>
      <c r="F9997" s="65"/>
      <c r="G9997" s="129"/>
    </row>
    <row r="9998" spans="1:7">
      <c r="A9998" s="65"/>
      <c r="B9998" s="65"/>
      <c r="C9998" s="65"/>
      <c r="D9998" s="65"/>
      <c r="E9998" s="65"/>
      <c r="F9998" s="65"/>
      <c r="G9998" s="129"/>
    </row>
    <row r="9999" spans="1:7">
      <c r="A9999" s="65"/>
      <c r="B9999" s="65"/>
      <c r="C9999" s="65"/>
      <c r="D9999" s="65"/>
      <c r="E9999" s="65"/>
      <c r="F9999" s="65"/>
      <c r="G9999" s="129"/>
    </row>
    <row r="10000" spans="1:7">
      <c r="A10000" s="65"/>
      <c r="B10000" s="65"/>
      <c r="C10000" s="65"/>
      <c r="D10000" s="65"/>
      <c r="E10000" s="65"/>
      <c r="F10000" s="65"/>
      <c r="G10000" s="129"/>
    </row>
    <row r="10001" spans="1:7">
      <c r="A10001" s="65"/>
      <c r="B10001" s="65"/>
      <c r="C10001" s="65"/>
      <c r="D10001" s="65"/>
      <c r="E10001" s="65"/>
      <c r="F10001" s="65"/>
      <c r="G10001" s="129"/>
    </row>
    <row r="10002" spans="1:7">
      <c r="A10002" s="65"/>
      <c r="B10002" s="65"/>
      <c r="C10002" s="65"/>
      <c r="D10002" s="65"/>
      <c r="E10002" s="65"/>
      <c r="F10002" s="65"/>
      <c r="G10002" s="129"/>
    </row>
    <row r="10003" spans="1:7">
      <c r="A10003" s="65"/>
      <c r="B10003" s="65"/>
      <c r="C10003" s="65"/>
      <c r="D10003" s="65"/>
      <c r="E10003" s="65"/>
      <c r="F10003" s="65"/>
      <c r="G10003" s="129"/>
    </row>
    <row r="10004" spans="1:7">
      <c r="A10004" s="65"/>
      <c r="B10004" s="65"/>
      <c r="C10004" s="65"/>
      <c r="D10004" s="65"/>
      <c r="E10004" s="65"/>
      <c r="F10004" s="65"/>
      <c r="G10004" s="129"/>
    </row>
    <row r="10005" spans="1:7">
      <c r="A10005" s="65"/>
      <c r="B10005" s="65"/>
      <c r="C10005" s="65"/>
      <c r="D10005" s="65"/>
      <c r="E10005" s="65"/>
      <c r="F10005" s="65"/>
      <c r="G10005" s="129"/>
    </row>
    <row r="10006" spans="1:7">
      <c r="A10006" s="65"/>
      <c r="B10006" s="65"/>
      <c r="C10006" s="65"/>
      <c r="D10006" s="65"/>
      <c r="E10006" s="65"/>
      <c r="F10006" s="65"/>
      <c r="G10006" s="129"/>
    </row>
    <row r="10007" spans="1:7">
      <c r="A10007" s="65"/>
      <c r="B10007" s="65"/>
      <c r="C10007" s="65"/>
      <c r="D10007" s="65"/>
      <c r="E10007" s="65"/>
      <c r="F10007" s="65"/>
      <c r="G10007" s="129"/>
    </row>
    <row r="10008" spans="1:7">
      <c r="A10008" s="65"/>
      <c r="B10008" s="65"/>
      <c r="C10008" s="65"/>
      <c r="D10008" s="65"/>
      <c r="E10008" s="65"/>
      <c r="F10008" s="65"/>
      <c r="G10008" s="129"/>
    </row>
    <row r="10009" spans="1:7">
      <c r="A10009" s="65"/>
      <c r="B10009" s="65"/>
      <c r="C10009" s="65"/>
      <c r="D10009" s="65"/>
      <c r="E10009" s="65"/>
      <c r="F10009" s="65"/>
      <c r="G10009" s="129"/>
    </row>
    <row r="10010" spans="1:7">
      <c r="A10010" s="65"/>
      <c r="B10010" s="65"/>
      <c r="C10010" s="65"/>
      <c r="D10010" s="65"/>
      <c r="E10010" s="65"/>
      <c r="F10010" s="65"/>
      <c r="G10010" s="129"/>
    </row>
    <row r="10011" spans="1:7">
      <c r="A10011" s="65"/>
      <c r="B10011" s="65"/>
      <c r="C10011" s="65"/>
      <c r="D10011" s="65"/>
      <c r="E10011" s="65"/>
      <c r="F10011" s="65"/>
      <c r="G10011" s="129"/>
    </row>
    <row r="10012" spans="1:7">
      <c r="A10012" s="65"/>
      <c r="B10012" s="65"/>
      <c r="C10012" s="65"/>
      <c r="D10012" s="65"/>
      <c r="E10012" s="65"/>
      <c r="F10012" s="65"/>
      <c r="G10012" s="129"/>
    </row>
    <row r="10013" spans="1:7">
      <c r="A10013" s="65"/>
      <c r="B10013" s="65"/>
      <c r="C10013" s="65"/>
      <c r="D10013" s="65"/>
      <c r="E10013" s="65"/>
      <c r="F10013" s="65"/>
      <c r="G10013" s="129"/>
    </row>
    <row r="10014" spans="1:7">
      <c r="A10014" s="65"/>
      <c r="B10014" s="65"/>
      <c r="C10014" s="65"/>
      <c r="D10014" s="65"/>
      <c r="E10014" s="65"/>
      <c r="F10014" s="65"/>
      <c r="G10014" s="129"/>
    </row>
    <row r="10015" spans="1:7">
      <c r="A10015" s="65"/>
      <c r="B10015" s="65"/>
      <c r="C10015" s="65"/>
      <c r="D10015" s="65"/>
      <c r="E10015" s="65"/>
      <c r="F10015" s="65"/>
      <c r="G10015" s="129"/>
    </row>
    <row r="10016" spans="1:7">
      <c r="A10016" s="65"/>
      <c r="B10016" s="65"/>
      <c r="C10016" s="65"/>
      <c r="D10016" s="65"/>
      <c r="E10016" s="65"/>
      <c r="F10016" s="65"/>
      <c r="G10016" s="129"/>
    </row>
    <row r="10017" spans="1:7">
      <c r="A10017" s="65"/>
      <c r="B10017" s="65"/>
      <c r="C10017" s="65"/>
      <c r="D10017" s="65"/>
      <c r="E10017" s="65"/>
      <c r="F10017" s="65"/>
      <c r="G10017" s="129"/>
    </row>
    <row r="10018" spans="1:7">
      <c r="A10018" s="65"/>
      <c r="B10018" s="65"/>
      <c r="C10018" s="65"/>
      <c r="D10018" s="65"/>
      <c r="E10018" s="65"/>
      <c r="F10018" s="65"/>
      <c r="G10018" s="129"/>
    </row>
    <row r="10019" spans="1:7">
      <c r="A10019" s="65"/>
      <c r="B10019" s="65"/>
      <c r="C10019" s="65"/>
      <c r="D10019" s="65"/>
      <c r="E10019" s="65"/>
      <c r="F10019" s="65"/>
      <c r="G10019" s="129"/>
    </row>
    <row r="10020" spans="1:7">
      <c r="A10020" s="65"/>
      <c r="B10020" s="65"/>
      <c r="C10020" s="65"/>
      <c r="D10020" s="65"/>
      <c r="E10020" s="65"/>
      <c r="F10020" s="65"/>
      <c r="G10020" s="129"/>
    </row>
    <row r="10021" spans="1:7">
      <c r="A10021" s="65"/>
      <c r="B10021" s="65"/>
      <c r="C10021" s="65"/>
      <c r="D10021" s="65"/>
      <c r="E10021" s="65"/>
      <c r="F10021" s="65"/>
      <c r="G10021" s="129"/>
    </row>
    <row r="10022" spans="1:7">
      <c r="A10022" s="65"/>
      <c r="B10022" s="65"/>
      <c r="C10022" s="65"/>
      <c r="D10022" s="65"/>
      <c r="E10022" s="65"/>
      <c r="F10022" s="65"/>
      <c r="G10022" s="129"/>
    </row>
    <row r="10023" spans="1:7">
      <c r="A10023" s="65"/>
      <c r="B10023" s="65"/>
      <c r="C10023" s="65"/>
      <c r="D10023" s="65"/>
      <c r="E10023" s="65"/>
      <c r="F10023" s="65"/>
      <c r="G10023" s="129"/>
    </row>
    <row r="10024" spans="1:7">
      <c r="A10024" s="65"/>
      <c r="B10024" s="65"/>
      <c r="C10024" s="65"/>
      <c r="D10024" s="65"/>
      <c r="E10024" s="65"/>
      <c r="F10024" s="65"/>
      <c r="G10024" s="129"/>
    </row>
    <row r="10025" spans="1:7">
      <c r="A10025" s="65"/>
      <c r="B10025" s="65"/>
      <c r="C10025" s="65"/>
      <c r="D10025" s="65"/>
      <c r="E10025" s="65"/>
      <c r="F10025" s="65"/>
      <c r="G10025" s="129"/>
    </row>
    <row r="10026" spans="1:7">
      <c r="A10026" s="65"/>
      <c r="B10026" s="65"/>
      <c r="C10026" s="65"/>
      <c r="D10026" s="65"/>
      <c r="E10026" s="65"/>
      <c r="F10026" s="65"/>
      <c r="G10026" s="129"/>
    </row>
    <row r="10027" spans="1:7">
      <c r="A10027" s="65"/>
      <c r="B10027" s="65"/>
      <c r="C10027" s="65"/>
      <c r="D10027" s="65"/>
      <c r="E10027" s="65"/>
      <c r="F10027" s="65"/>
      <c r="G10027" s="129"/>
    </row>
    <row r="10028" spans="1:7">
      <c r="A10028" s="65"/>
      <c r="B10028" s="65"/>
      <c r="C10028" s="65"/>
      <c r="D10028" s="65"/>
      <c r="E10028" s="65"/>
      <c r="F10028" s="65"/>
      <c r="G10028" s="129"/>
    </row>
    <row r="10029" spans="1:7">
      <c r="A10029" s="65"/>
      <c r="B10029" s="65"/>
      <c r="C10029" s="65"/>
      <c r="D10029" s="65"/>
      <c r="E10029" s="65"/>
      <c r="F10029" s="65"/>
      <c r="G10029" s="129"/>
    </row>
    <row r="10030" spans="1:7">
      <c r="A10030" s="65"/>
      <c r="B10030" s="65"/>
      <c r="C10030" s="65"/>
      <c r="D10030" s="65"/>
      <c r="E10030" s="65"/>
      <c r="F10030" s="65"/>
      <c r="G10030" s="129"/>
    </row>
    <row r="10031" spans="1:7">
      <c r="A10031" s="65"/>
      <c r="B10031" s="65"/>
      <c r="C10031" s="65"/>
      <c r="D10031" s="65"/>
      <c r="E10031" s="65"/>
      <c r="F10031" s="65"/>
      <c r="G10031" s="129"/>
    </row>
    <row r="10032" spans="1:7">
      <c r="A10032" s="65"/>
      <c r="B10032" s="65"/>
      <c r="C10032" s="65"/>
      <c r="D10032" s="65"/>
      <c r="E10032" s="65"/>
      <c r="F10032" s="65"/>
      <c r="G10032" s="129"/>
    </row>
    <row r="10033" spans="1:7">
      <c r="A10033" s="65"/>
      <c r="B10033" s="65"/>
      <c r="C10033" s="65"/>
      <c r="D10033" s="65"/>
      <c r="E10033" s="65"/>
      <c r="F10033" s="65"/>
      <c r="G10033" s="129"/>
    </row>
    <row r="10034" spans="1:7">
      <c r="A10034" s="65"/>
      <c r="B10034" s="65"/>
      <c r="C10034" s="65"/>
      <c r="D10034" s="65"/>
      <c r="E10034" s="65"/>
      <c r="F10034" s="65"/>
      <c r="G10034" s="129"/>
    </row>
    <row r="10035" spans="1:7">
      <c r="A10035" s="65"/>
      <c r="B10035" s="65"/>
      <c r="C10035" s="65"/>
      <c r="D10035" s="65"/>
      <c r="E10035" s="65"/>
      <c r="F10035" s="65"/>
      <c r="G10035" s="129"/>
    </row>
    <row r="10036" spans="1:7">
      <c r="A10036" s="65"/>
      <c r="B10036" s="65"/>
      <c r="C10036" s="65"/>
      <c r="D10036" s="65"/>
      <c r="E10036" s="65"/>
      <c r="F10036" s="65"/>
      <c r="G10036" s="129"/>
    </row>
    <row r="10037" spans="1:7">
      <c r="A10037" s="65"/>
      <c r="B10037" s="65"/>
      <c r="C10037" s="65"/>
      <c r="D10037" s="65"/>
      <c r="E10037" s="65"/>
      <c r="F10037" s="65"/>
      <c r="G10037" s="129"/>
    </row>
    <row r="10038" spans="1:7">
      <c r="A10038" s="65"/>
      <c r="B10038" s="65"/>
      <c r="C10038" s="65"/>
      <c r="D10038" s="65"/>
      <c r="E10038" s="65"/>
      <c r="F10038" s="65"/>
      <c r="G10038" s="129"/>
    </row>
    <row r="10039" spans="1:7">
      <c r="A10039" s="65"/>
      <c r="B10039" s="65"/>
      <c r="C10039" s="65"/>
      <c r="D10039" s="65"/>
      <c r="E10039" s="65"/>
      <c r="F10039" s="65"/>
      <c r="G10039" s="129"/>
    </row>
    <row r="10040" spans="1:7">
      <c r="A10040" s="65"/>
      <c r="B10040" s="65"/>
      <c r="C10040" s="65"/>
      <c r="D10040" s="65"/>
      <c r="E10040" s="65"/>
      <c r="F10040" s="65"/>
      <c r="G10040" s="129"/>
    </row>
    <row r="10041" spans="1:7">
      <c r="A10041" s="65"/>
      <c r="B10041" s="65"/>
      <c r="C10041" s="65"/>
      <c r="D10041" s="65"/>
      <c r="E10041" s="65"/>
      <c r="F10041" s="65"/>
      <c r="G10041" s="129"/>
    </row>
    <row r="10042" spans="1:7">
      <c r="A10042" s="65"/>
      <c r="B10042" s="65"/>
      <c r="C10042" s="65"/>
      <c r="D10042" s="65"/>
      <c r="E10042" s="65"/>
      <c r="F10042" s="65"/>
      <c r="G10042" s="129"/>
    </row>
    <row r="10043" spans="1:7">
      <c r="A10043" s="65"/>
      <c r="B10043" s="65"/>
      <c r="C10043" s="65"/>
      <c r="D10043" s="65"/>
      <c r="E10043" s="65"/>
      <c r="F10043" s="65"/>
      <c r="G10043" s="129"/>
    </row>
    <row r="10044" spans="1:7">
      <c r="A10044" s="65"/>
      <c r="B10044" s="65"/>
      <c r="C10044" s="65"/>
      <c r="D10044" s="65"/>
      <c r="E10044" s="65"/>
      <c r="F10044" s="65"/>
      <c r="G10044" s="129"/>
    </row>
    <row r="10045" spans="1:7">
      <c r="A10045" s="65"/>
      <c r="B10045" s="65"/>
      <c r="C10045" s="65"/>
      <c r="D10045" s="65"/>
      <c r="E10045" s="65"/>
      <c r="F10045" s="65"/>
      <c r="G10045" s="129"/>
    </row>
    <row r="10046" spans="1:7">
      <c r="A10046" s="65"/>
      <c r="B10046" s="65"/>
      <c r="C10046" s="65"/>
      <c r="D10046" s="65"/>
      <c r="E10046" s="65"/>
      <c r="F10046" s="65"/>
      <c r="G10046" s="129"/>
    </row>
    <row r="10047" spans="1:7">
      <c r="A10047" s="65"/>
      <c r="B10047" s="65"/>
      <c r="C10047" s="65"/>
      <c r="D10047" s="65"/>
      <c r="E10047" s="65"/>
      <c r="F10047" s="65"/>
      <c r="G10047" s="129"/>
    </row>
    <row r="10048" spans="1:7">
      <c r="A10048" s="65"/>
      <c r="B10048" s="65"/>
      <c r="C10048" s="65"/>
      <c r="D10048" s="65"/>
      <c r="E10048" s="65"/>
      <c r="F10048" s="65"/>
      <c r="G10048" s="129"/>
    </row>
    <row r="10049" spans="1:7">
      <c r="A10049" s="65"/>
      <c r="B10049" s="65"/>
      <c r="C10049" s="65"/>
      <c r="D10049" s="65"/>
      <c r="E10049" s="65"/>
      <c r="F10049" s="65"/>
      <c r="G10049" s="129"/>
    </row>
    <row r="10050" spans="1:7">
      <c r="A10050" s="65"/>
      <c r="B10050" s="65"/>
      <c r="C10050" s="65"/>
      <c r="D10050" s="65"/>
      <c r="E10050" s="65"/>
      <c r="F10050" s="65"/>
      <c r="G10050" s="129"/>
    </row>
    <row r="10051" spans="1:7">
      <c r="A10051" s="65"/>
      <c r="B10051" s="65"/>
      <c r="C10051" s="65"/>
      <c r="D10051" s="65"/>
      <c r="E10051" s="65"/>
      <c r="F10051" s="65"/>
      <c r="G10051" s="129"/>
    </row>
    <row r="10052" spans="1:7">
      <c r="A10052" s="65"/>
      <c r="B10052" s="65"/>
      <c r="C10052" s="65"/>
      <c r="D10052" s="65"/>
      <c r="E10052" s="65"/>
      <c r="F10052" s="65"/>
      <c r="G10052" s="129"/>
    </row>
    <row r="10053" spans="1:7">
      <c r="A10053" s="65"/>
      <c r="B10053" s="65"/>
      <c r="C10053" s="65"/>
      <c r="D10053" s="65"/>
      <c r="E10053" s="65"/>
      <c r="F10053" s="65"/>
      <c r="G10053" s="129"/>
    </row>
    <row r="10054" spans="1:7">
      <c r="A10054" s="65"/>
      <c r="B10054" s="65"/>
      <c r="C10054" s="65"/>
      <c r="D10054" s="65"/>
      <c r="E10054" s="65"/>
      <c r="F10054" s="65"/>
      <c r="G10054" s="129"/>
    </row>
    <row r="10055" spans="1:7">
      <c r="A10055" s="65"/>
      <c r="B10055" s="65"/>
      <c r="C10055" s="65"/>
      <c r="D10055" s="65"/>
      <c r="E10055" s="65"/>
      <c r="F10055" s="65"/>
      <c r="G10055" s="129"/>
    </row>
    <row r="10056" spans="1:7">
      <c r="A10056" s="65"/>
      <c r="B10056" s="65"/>
      <c r="C10056" s="65"/>
      <c r="D10056" s="65"/>
      <c r="E10056" s="65"/>
      <c r="F10056" s="65"/>
      <c r="G10056" s="129"/>
    </row>
    <row r="10057" spans="1:7">
      <c r="A10057" s="65"/>
      <c r="B10057" s="65"/>
      <c r="C10057" s="65"/>
      <c r="D10057" s="65"/>
      <c r="E10057" s="65"/>
      <c r="F10057" s="65"/>
      <c r="G10057" s="129"/>
    </row>
    <row r="10058" spans="1:7">
      <c r="A10058" s="65"/>
      <c r="B10058" s="65"/>
      <c r="C10058" s="65"/>
      <c r="D10058" s="65"/>
      <c r="E10058" s="65"/>
      <c r="F10058" s="65"/>
      <c r="G10058" s="129"/>
    </row>
    <row r="10059" spans="1:7">
      <c r="A10059" s="65"/>
      <c r="B10059" s="65"/>
      <c r="C10059" s="65"/>
      <c r="D10059" s="65"/>
      <c r="E10059" s="65"/>
      <c r="F10059" s="65"/>
      <c r="G10059" s="129"/>
    </row>
    <row r="10060" spans="1:7">
      <c r="A10060" s="65"/>
      <c r="B10060" s="65"/>
      <c r="C10060" s="65"/>
      <c r="D10060" s="65"/>
      <c r="E10060" s="65"/>
      <c r="F10060" s="65"/>
      <c r="G10060" s="129"/>
    </row>
    <row r="10061" spans="1:7">
      <c r="A10061" s="65"/>
      <c r="B10061" s="65"/>
      <c r="C10061" s="65"/>
      <c r="D10061" s="65"/>
      <c r="E10061" s="65"/>
      <c r="F10061" s="65"/>
      <c r="G10061" s="129"/>
    </row>
    <row r="10062" spans="1:7">
      <c r="A10062" s="65"/>
      <c r="B10062" s="65"/>
      <c r="C10062" s="65"/>
      <c r="D10062" s="65"/>
      <c r="E10062" s="65"/>
      <c r="F10062" s="65"/>
      <c r="G10062" s="129"/>
    </row>
    <row r="10063" spans="1:7">
      <c r="A10063" s="65"/>
      <c r="B10063" s="65"/>
      <c r="C10063" s="65"/>
      <c r="D10063" s="65"/>
      <c r="E10063" s="65"/>
      <c r="F10063" s="65"/>
      <c r="G10063" s="129"/>
    </row>
    <row r="10064" spans="1:7">
      <c r="A10064" s="65"/>
      <c r="B10064" s="65"/>
      <c r="C10064" s="65"/>
      <c r="D10064" s="65"/>
      <c r="E10064" s="65"/>
      <c r="F10064" s="65"/>
      <c r="G10064" s="129"/>
    </row>
    <row r="10065" spans="1:7">
      <c r="A10065" s="65"/>
      <c r="B10065" s="65"/>
      <c r="C10065" s="65"/>
      <c r="D10065" s="65"/>
      <c r="E10065" s="65"/>
      <c r="F10065" s="65"/>
      <c r="G10065" s="129"/>
    </row>
    <row r="10066" spans="1:7">
      <c r="A10066" s="65"/>
      <c r="B10066" s="65"/>
      <c r="C10066" s="65"/>
      <c r="D10066" s="65"/>
      <c r="E10066" s="65"/>
      <c r="F10066" s="65"/>
      <c r="G10066" s="129"/>
    </row>
    <row r="10067" spans="1:7">
      <c r="A10067" s="65"/>
      <c r="B10067" s="65"/>
      <c r="C10067" s="65"/>
      <c r="D10067" s="65"/>
      <c r="E10067" s="65"/>
      <c r="F10067" s="65"/>
      <c r="G10067" s="129"/>
    </row>
    <row r="10068" spans="1:7">
      <c r="A10068" s="65"/>
      <c r="B10068" s="65"/>
      <c r="C10068" s="65"/>
      <c r="D10068" s="65"/>
      <c r="E10068" s="65"/>
      <c r="F10068" s="65"/>
      <c r="G10068" s="129"/>
    </row>
    <row r="10069" spans="1:7">
      <c r="A10069" s="65"/>
      <c r="B10069" s="65"/>
      <c r="C10069" s="65"/>
      <c r="D10069" s="65"/>
      <c r="E10069" s="65"/>
      <c r="F10069" s="65"/>
      <c r="G10069" s="129"/>
    </row>
    <row r="10070" spans="1:7">
      <c r="A10070" s="65"/>
      <c r="B10070" s="65"/>
      <c r="C10070" s="65"/>
      <c r="D10070" s="65"/>
      <c r="E10070" s="65"/>
      <c r="F10070" s="65"/>
      <c r="G10070" s="129"/>
    </row>
    <row r="10071" spans="1:7">
      <c r="A10071" s="65"/>
      <c r="B10071" s="65"/>
      <c r="C10071" s="65"/>
      <c r="D10071" s="65"/>
      <c r="E10071" s="65"/>
      <c r="F10071" s="65"/>
      <c r="G10071" s="129"/>
    </row>
    <row r="10072" spans="1:7">
      <c r="A10072" s="65"/>
      <c r="B10072" s="65"/>
      <c r="C10072" s="65"/>
      <c r="D10072" s="65"/>
      <c r="E10072" s="65"/>
      <c r="F10072" s="65"/>
      <c r="G10072" s="129"/>
    </row>
    <row r="10073" spans="1:7">
      <c r="A10073" s="65"/>
      <c r="B10073" s="65"/>
      <c r="C10073" s="65"/>
      <c r="D10073" s="65"/>
      <c r="E10073" s="65"/>
      <c r="F10073" s="65"/>
      <c r="G10073" s="129"/>
    </row>
    <row r="10074" spans="1:7">
      <c r="A10074" s="65"/>
      <c r="B10074" s="65"/>
      <c r="C10074" s="65"/>
      <c r="D10074" s="65"/>
      <c r="E10074" s="65"/>
      <c r="F10074" s="65"/>
      <c r="G10074" s="129"/>
    </row>
    <row r="10075" spans="1:7">
      <c r="A10075" s="65"/>
      <c r="B10075" s="65"/>
      <c r="C10075" s="65"/>
      <c r="D10075" s="65"/>
      <c r="E10075" s="65"/>
      <c r="F10075" s="65"/>
      <c r="G10075" s="129"/>
    </row>
    <row r="10076" spans="1:7">
      <c r="A10076" s="65"/>
      <c r="B10076" s="65"/>
      <c r="C10076" s="65"/>
      <c r="D10076" s="65"/>
      <c r="E10076" s="65"/>
      <c r="F10076" s="65"/>
      <c r="G10076" s="129"/>
    </row>
    <row r="10077" spans="1:7">
      <c r="A10077" s="65"/>
      <c r="B10077" s="65"/>
      <c r="C10077" s="65"/>
      <c r="D10077" s="65"/>
      <c r="E10077" s="65"/>
      <c r="F10077" s="65"/>
      <c r="G10077" s="129"/>
    </row>
    <row r="10078" spans="1:7">
      <c r="A10078" s="65"/>
      <c r="B10078" s="65"/>
      <c r="C10078" s="65"/>
      <c r="D10078" s="65"/>
      <c r="E10078" s="65"/>
      <c r="F10078" s="65"/>
      <c r="G10078" s="129"/>
    </row>
    <row r="10079" spans="1:7">
      <c r="A10079" s="65"/>
      <c r="B10079" s="65"/>
      <c r="C10079" s="65"/>
      <c r="D10079" s="65"/>
      <c r="E10079" s="65"/>
      <c r="F10079" s="65"/>
      <c r="G10079" s="129"/>
    </row>
    <row r="10080" spans="1:7">
      <c r="A10080" s="65"/>
      <c r="B10080" s="65"/>
      <c r="C10080" s="65"/>
      <c r="D10080" s="65"/>
      <c r="E10080" s="65"/>
      <c r="F10080" s="65"/>
      <c r="G10080" s="129"/>
    </row>
    <row r="10081" spans="1:7">
      <c r="A10081" s="65"/>
      <c r="B10081" s="65"/>
      <c r="C10081" s="65"/>
      <c r="D10081" s="65"/>
      <c r="E10081" s="65"/>
      <c r="F10081" s="65"/>
      <c r="G10081" s="129"/>
    </row>
    <row r="10082" spans="1:7">
      <c r="A10082" s="65"/>
      <c r="B10082" s="65"/>
      <c r="C10082" s="65"/>
      <c r="D10082" s="65"/>
      <c r="E10082" s="65"/>
      <c r="F10082" s="65"/>
      <c r="G10082" s="129"/>
    </row>
    <row r="10083" spans="1:7">
      <c r="A10083" s="65"/>
      <c r="B10083" s="65"/>
      <c r="C10083" s="65"/>
      <c r="D10083" s="65"/>
      <c r="E10083" s="65"/>
      <c r="F10083" s="65"/>
      <c r="G10083" s="129"/>
    </row>
    <row r="10084" spans="1:7">
      <c r="A10084" s="65"/>
      <c r="B10084" s="65"/>
      <c r="C10084" s="65"/>
      <c r="D10084" s="65"/>
      <c r="E10084" s="65"/>
      <c r="F10084" s="65"/>
      <c r="G10084" s="129"/>
    </row>
    <row r="10085" spans="1:7">
      <c r="A10085" s="65"/>
      <c r="B10085" s="65"/>
      <c r="C10085" s="65"/>
      <c r="D10085" s="65"/>
      <c r="E10085" s="65"/>
      <c r="F10085" s="65"/>
      <c r="G10085" s="129"/>
    </row>
    <row r="10086" spans="1:7">
      <c r="A10086" s="65"/>
      <c r="B10086" s="65"/>
      <c r="C10086" s="65"/>
      <c r="D10086" s="65"/>
      <c r="E10086" s="65"/>
      <c r="F10086" s="65"/>
      <c r="G10086" s="129"/>
    </row>
    <row r="10087" spans="1:7">
      <c r="A10087" s="65"/>
      <c r="B10087" s="65"/>
      <c r="C10087" s="65"/>
      <c r="D10087" s="65"/>
      <c r="E10087" s="65"/>
      <c r="F10087" s="65"/>
      <c r="G10087" s="129"/>
    </row>
    <row r="10088" spans="1:7">
      <c r="A10088" s="65"/>
      <c r="B10088" s="65"/>
      <c r="C10088" s="65"/>
      <c r="D10088" s="65"/>
      <c r="E10088" s="65"/>
      <c r="F10088" s="65"/>
      <c r="G10088" s="129"/>
    </row>
    <row r="10089" spans="1:7">
      <c r="A10089" s="65"/>
      <c r="B10089" s="65"/>
      <c r="C10089" s="65"/>
      <c r="D10089" s="65"/>
      <c r="E10089" s="65"/>
      <c r="F10089" s="65"/>
      <c r="G10089" s="129"/>
    </row>
    <row r="10090" spans="1:7">
      <c r="A10090" s="65"/>
      <c r="B10090" s="65"/>
      <c r="C10090" s="65"/>
      <c r="D10090" s="65"/>
      <c r="E10090" s="65"/>
      <c r="F10090" s="65"/>
      <c r="G10090" s="129"/>
    </row>
    <row r="10091" spans="1:7">
      <c r="A10091" s="65"/>
      <c r="B10091" s="65"/>
      <c r="C10091" s="65"/>
      <c r="D10091" s="65"/>
      <c r="E10091" s="65"/>
      <c r="F10091" s="65"/>
      <c r="G10091" s="129"/>
    </row>
    <row r="10092" spans="1:7">
      <c r="A10092" s="65"/>
      <c r="B10092" s="65"/>
      <c r="C10092" s="65"/>
      <c r="D10092" s="65"/>
      <c r="E10092" s="65"/>
      <c r="F10092" s="65"/>
      <c r="G10092" s="129"/>
    </row>
    <row r="10093" spans="1:7">
      <c r="A10093" s="65"/>
      <c r="B10093" s="65"/>
      <c r="C10093" s="65"/>
      <c r="D10093" s="65"/>
      <c r="E10093" s="65"/>
      <c r="F10093" s="65"/>
      <c r="G10093" s="129"/>
    </row>
    <row r="10094" spans="1:7">
      <c r="A10094" s="65"/>
      <c r="B10094" s="65"/>
      <c r="C10094" s="65"/>
      <c r="D10094" s="65"/>
      <c r="E10094" s="65"/>
      <c r="F10094" s="65"/>
      <c r="G10094" s="129"/>
    </row>
    <row r="10095" spans="1:7">
      <c r="A10095" s="65"/>
      <c r="B10095" s="65"/>
      <c r="C10095" s="65"/>
      <c r="D10095" s="65"/>
      <c r="E10095" s="65"/>
      <c r="F10095" s="65"/>
      <c r="G10095" s="129"/>
    </row>
    <row r="10096" spans="1:7">
      <c r="A10096" s="65"/>
      <c r="B10096" s="65"/>
      <c r="C10096" s="65"/>
      <c r="D10096" s="65"/>
      <c r="E10096" s="65"/>
      <c r="F10096" s="65"/>
      <c r="G10096" s="129"/>
    </row>
    <row r="10097" spans="1:7">
      <c r="A10097" s="65"/>
      <c r="B10097" s="65"/>
      <c r="C10097" s="65"/>
      <c r="D10097" s="65"/>
      <c r="E10097" s="65"/>
      <c r="F10097" s="65"/>
      <c r="G10097" s="129"/>
    </row>
    <row r="10098" spans="1:7">
      <c r="A10098" s="65"/>
      <c r="B10098" s="65"/>
      <c r="C10098" s="65"/>
      <c r="D10098" s="65"/>
      <c r="E10098" s="65"/>
      <c r="F10098" s="65"/>
      <c r="G10098" s="129"/>
    </row>
    <row r="10099" spans="1:7">
      <c r="A10099" s="65"/>
      <c r="B10099" s="65"/>
      <c r="C10099" s="65"/>
      <c r="D10099" s="65"/>
      <c r="E10099" s="65"/>
      <c r="F10099" s="65"/>
      <c r="G10099" s="129"/>
    </row>
    <row r="10100" spans="1:7">
      <c r="A10100" s="65"/>
      <c r="B10100" s="65"/>
      <c r="C10100" s="65"/>
      <c r="D10100" s="65"/>
      <c r="E10100" s="65"/>
      <c r="F10100" s="65"/>
      <c r="G10100" s="129"/>
    </row>
    <row r="10101" spans="1:7">
      <c r="A10101" s="65"/>
      <c r="B10101" s="65"/>
      <c r="C10101" s="65"/>
      <c r="D10101" s="65"/>
      <c r="E10101" s="65"/>
      <c r="F10101" s="65"/>
      <c r="G10101" s="129"/>
    </row>
    <row r="10102" spans="1:7">
      <c r="A10102" s="65"/>
      <c r="B10102" s="65"/>
      <c r="C10102" s="65"/>
      <c r="D10102" s="65"/>
      <c r="E10102" s="65"/>
      <c r="F10102" s="65"/>
      <c r="G10102" s="129"/>
    </row>
    <row r="10103" spans="1:7">
      <c r="A10103" s="65"/>
      <c r="B10103" s="65"/>
      <c r="C10103" s="65"/>
      <c r="D10103" s="65"/>
      <c r="E10103" s="65"/>
      <c r="F10103" s="65"/>
      <c r="G10103" s="129"/>
    </row>
    <row r="10104" spans="1:7">
      <c r="A10104" s="65"/>
      <c r="B10104" s="65"/>
      <c r="C10104" s="65"/>
      <c r="D10104" s="65"/>
      <c r="E10104" s="65"/>
      <c r="F10104" s="65"/>
      <c r="G10104" s="129"/>
    </row>
    <row r="10105" spans="1:7">
      <c r="A10105" s="65"/>
      <c r="B10105" s="65"/>
      <c r="C10105" s="65"/>
      <c r="D10105" s="65"/>
      <c r="E10105" s="65"/>
      <c r="F10105" s="65"/>
      <c r="G10105" s="129"/>
    </row>
    <row r="10106" spans="1:7">
      <c r="A10106" s="65"/>
      <c r="B10106" s="65"/>
      <c r="C10106" s="65"/>
      <c r="D10106" s="65"/>
      <c r="E10106" s="65"/>
      <c r="F10106" s="65"/>
      <c r="G10106" s="129"/>
    </row>
    <row r="10107" spans="1:7">
      <c r="A10107" s="65"/>
      <c r="B10107" s="65"/>
      <c r="C10107" s="65"/>
      <c r="D10107" s="65"/>
      <c r="E10107" s="65"/>
      <c r="F10107" s="65"/>
      <c r="G10107" s="129"/>
    </row>
    <row r="10108" spans="1:7">
      <c r="A10108" s="65"/>
      <c r="B10108" s="65"/>
      <c r="C10108" s="65"/>
      <c r="D10108" s="65"/>
      <c r="E10108" s="65"/>
      <c r="F10108" s="65"/>
      <c r="G10108" s="129"/>
    </row>
    <row r="10109" spans="1:7">
      <c r="A10109" s="65"/>
      <c r="B10109" s="65"/>
      <c r="C10109" s="65"/>
      <c r="D10109" s="65"/>
      <c r="E10109" s="65"/>
      <c r="F10109" s="65"/>
      <c r="G10109" s="129"/>
    </row>
    <row r="10110" spans="1:7">
      <c r="A10110" s="65"/>
      <c r="B10110" s="65"/>
      <c r="C10110" s="65"/>
      <c r="D10110" s="65"/>
      <c r="E10110" s="65"/>
      <c r="F10110" s="65"/>
      <c r="G10110" s="129"/>
    </row>
    <row r="10111" spans="1:7">
      <c r="A10111" s="65"/>
      <c r="B10111" s="65"/>
      <c r="C10111" s="65"/>
      <c r="D10111" s="65"/>
      <c r="E10111" s="65"/>
      <c r="F10111" s="65"/>
      <c r="G10111" s="129"/>
    </row>
    <row r="10112" spans="1:7">
      <c r="A10112" s="65"/>
      <c r="B10112" s="65"/>
      <c r="C10112" s="65"/>
      <c r="D10112" s="65"/>
      <c r="E10112" s="65"/>
      <c r="F10112" s="65"/>
      <c r="G10112" s="129"/>
    </row>
    <row r="10113" spans="1:7">
      <c r="A10113" s="65"/>
      <c r="B10113" s="65"/>
      <c r="C10113" s="65"/>
      <c r="D10113" s="65"/>
      <c r="E10113" s="65"/>
      <c r="F10113" s="65"/>
      <c r="G10113" s="129"/>
    </row>
    <row r="10114" spans="1:7">
      <c r="A10114" s="65"/>
      <c r="B10114" s="65"/>
      <c r="C10114" s="65"/>
      <c r="D10114" s="65"/>
      <c r="E10114" s="65"/>
      <c r="F10114" s="65"/>
      <c r="G10114" s="129"/>
    </row>
    <row r="10115" spans="1:7">
      <c r="A10115" s="65"/>
      <c r="B10115" s="65"/>
      <c r="C10115" s="65"/>
      <c r="D10115" s="65"/>
      <c r="E10115" s="65"/>
      <c r="F10115" s="65"/>
      <c r="G10115" s="129"/>
    </row>
    <row r="10116" spans="1:7">
      <c r="A10116" s="65"/>
      <c r="B10116" s="65"/>
      <c r="C10116" s="65"/>
      <c r="D10116" s="65"/>
      <c r="E10116" s="65"/>
      <c r="F10116" s="65"/>
      <c r="G10116" s="129"/>
    </row>
    <row r="10117" spans="1:7">
      <c r="A10117" s="65"/>
      <c r="B10117" s="65"/>
      <c r="C10117" s="65"/>
      <c r="D10117" s="65"/>
      <c r="E10117" s="65"/>
      <c r="F10117" s="65"/>
      <c r="G10117" s="129"/>
    </row>
    <row r="10118" spans="1:7">
      <c r="A10118" s="65"/>
      <c r="B10118" s="65"/>
      <c r="C10118" s="65"/>
      <c r="D10118" s="65"/>
      <c r="E10118" s="65"/>
      <c r="F10118" s="65"/>
      <c r="G10118" s="129"/>
    </row>
    <row r="10119" spans="1:7">
      <c r="A10119" s="65"/>
      <c r="B10119" s="65"/>
      <c r="C10119" s="65"/>
      <c r="D10119" s="65"/>
      <c r="E10119" s="65"/>
      <c r="F10119" s="65"/>
      <c r="G10119" s="129"/>
    </row>
    <row r="10120" spans="1:7">
      <c r="A10120" s="65"/>
      <c r="B10120" s="65"/>
      <c r="C10120" s="65"/>
      <c r="D10120" s="65"/>
      <c r="E10120" s="65"/>
      <c r="F10120" s="65"/>
      <c r="G10120" s="129"/>
    </row>
    <row r="10121" spans="1:7">
      <c r="A10121" s="65"/>
      <c r="B10121" s="65"/>
      <c r="C10121" s="65"/>
      <c r="D10121" s="65"/>
      <c r="E10121" s="65"/>
      <c r="F10121" s="65"/>
      <c r="G10121" s="129"/>
    </row>
    <row r="10122" spans="1:7">
      <c r="A10122" s="65"/>
      <c r="B10122" s="65"/>
      <c r="C10122" s="65"/>
      <c r="D10122" s="65"/>
      <c r="E10122" s="65"/>
      <c r="F10122" s="65"/>
      <c r="G10122" s="129"/>
    </row>
    <row r="10123" spans="1:7">
      <c r="A10123" s="65"/>
      <c r="B10123" s="65"/>
      <c r="C10123" s="65"/>
      <c r="D10123" s="65"/>
      <c r="E10123" s="65"/>
      <c r="F10123" s="65"/>
      <c r="G10123" s="129"/>
    </row>
    <row r="10124" spans="1:7">
      <c r="A10124" s="65"/>
      <c r="B10124" s="65"/>
      <c r="C10124" s="65"/>
      <c r="D10124" s="65"/>
      <c r="E10124" s="65"/>
      <c r="F10124" s="65"/>
      <c r="G10124" s="129"/>
    </row>
    <row r="10125" spans="1:7">
      <c r="A10125" s="65"/>
      <c r="B10125" s="65"/>
      <c r="C10125" s="65"/>
      <c r="D10125" s="65"/>
      <c r="E10125" s="65"/>
      <c r="F10125" s="65"/>
      <c r="G10125" s="129"/>
    </row>
    <row r="10126" spans="1:7">
      <c r="A10126" s="65"/>
      <c r="B10126" s="65"/>
      <c r="C10126" s="65"/>
      <c r="D10126" s="65"/>
      <c r="E10126" s="65"/>
      <c r="F10126" s="65"/>
      <c r="G10126" s="129"/>
    </row>
    <row r="10127" spans="1:7">
      <c r="A10127" s="65"/>
      <c r="B10127" s="65"/>
      <c r="C10127" s="65"/>
      <c r="D10127" s="65"/>
      <c r="E10127" s="65"/>
      <c r="F10127" s="65"/>
      <c r="G10127" s="129"/>
    </row>
    <row r="10128" spans="1:7">
      <c r="A10128" s="65"/>
      <c r="B10128" s="65"/>
      <c r="C10128" s="65"/>
      <c r="D10128" s="65"/>
      <c r="E10128" s="65"/>
      <c r="F10128" s="65"/>
      <c r="G10128" s="129"/>
    </row>
    <row r="10129" spans="1:7">
      <c r="A10129" s="65"/>
      <c r="B10129" s="65"/>
      <c r="C10129" s="65"/>
      <c r="D10129" s="65"/>
      <c r="E10129" s="65"/>
      <c r="F10129" s="65"/>
      <c r="G10129" s="129"/>
    </row>
    <row r="10130" spans="1:7">
      <c r="A10130" s="65"/>
      <c r="B10130" s="65"/>
      <c r="C10130" s="65"/>
      <c r="D10130" s="65"/>
      <c r="E10130" s="65"/>
      <c r="F10130" s="65"/>
      <c r="G10130" s="129"/>
    </row>
    <row r="10131" spans="1:7">
      <c r="A10131" s="65"/>
      <c r="B10131" s="65"/>
      <c r="C10131" s="65"/>
      <c r="D10131" s="65"/>
      <c r="E10131" s="65"/>
      <c r="F10131" s="65"/>
      <c r="G10131" s="129"/>
    </row>
    <row r="10132" spans="1:7">
      <c r="A10132" s="65"/>
      <c r="B10132" s="65"/>
      <c r="C10132" s="65"/>
      <c r="D10132" s="65"/>
      <c r="E10132" s="65"/>
      <c r="F10132" s="65"/>
      <c r="G10132" s="129"/>
    </row>
    <row r="10133" spans="1:7">
      <c r="A10133" s="65"/>
      <c r="B10133" s="65"/>
      <c r="C10133" s="65"/>
      <c r="D10133" s="65"/>
      <c r="E10133" s="65"/>
      <c r="F10133" s="65"/>
      <c r="G10133" s="129"/>
    </row>
    <row r="10134" spans="1:7">
      <c r="A10134" s="65"/>
      <c r="B10134" s="65"/>
      <c r="C10134" s="65"/>
      <c r="D10134" s="65"/>
      <c r="E10134" s="65"/>
      <c r="F10134" s="65"/>
      <c r="G10134" s="129"/>
    </row>
    <row r="10135" spans="1:7">
      <c r="A10135" s="65"/>
      <c r="B10135" s="65"/>
      <c r="C10135" s="65"/>
      <c r="D10135" s="65"/>
      <c r="E10135" s="65"/>
      <c r="F10135" s="65"/>
      <c r="G10135" s="129"/>
    </row>
    <row r="10136" spans="1:7">
      <c r="A10136" s="65"/>
      <c r="B10136" s="65"/>
      <c r="C10136" s="65"/>
      <c r="D10136" s="65"/>
      <c r="E10136" s="65"/>
      <c r="F10136" s="65"/>
      <c r="G10136" s="129"/>
    </row>
    <row r="10137" spans="1:7">
      <c r="A10137" s="65"/>
      <c r="B10137" s="65"/>
      <c r="C10137" s="65"/>
      <c r="D10137" s="65"/>
      <c r="E10137" s="65"/>
      <c r="F10137" s="65"/>
      <c r="G10137" s="129"/>
    </row>
    <row r="10138" spans="1:7">
      <c r="A10138" s="65"/>
      <c r="B10138" s="65"/>
      <c r="C10138" s="65"/>
      <c r="D10138" s="65"/>
      <c r="E10138" s="65"/>
      <c r="F10138" s="65"/>
      <c r="G10138" s="129"/>
    </row>
    <row r="10139" spans="1:7">
      <c r="A10139" s="65"/>
      <c r="B10139" s="65"/>
      <c r="C10139" s="65"/>
      <c r="D10139" s="65"/>
      <c r="E10139" s="65"/>
      <c r="F10139" s="65"/>
      <c r="G10139" s="129"/>
    </row>
    <row r="10140" spans="1:7">
      <c r="A10140" s="65"/>
      <c r="B10140" s="65"/>
      <c r="C10140" s="65"/>
      <c r="D10140" s="65"/>
      <c r="E10140" s="65"/>
      <c r="F10140" s="65"/>
      <c r="G10140" s="129"/>
    </row>
    <row r="10141" spans="1:7">
      <c r="A10141" s="65"/>
      <c r="B10141" s="65"/>
      <c r="C10141" s="65"/>
      <c r="D10141" s="65"/>
      <c r="E10141" s="65"/>
      <c r="F10141" s="65"/>
      <c r="G10141" s="129"/>
    </row>
    <row r="10142" spans="1:7">
      <c r="A10142" s="65"/>
      <c r="B10142" s="65"/>
      <c r="C10142" s="65"/>
      <c r="D10142" s="65"/>
      <c r="E10142" s="65"/>
      <c r="F10142" s="65"/>
      <c r="G10142" s="129"/>
    </row>
    <row r="10143" spans="1:7">
      <c r="A10143" s="65"/>
      <c r="B10143" s="65"/>
      <c r="C10143" s="65"/>
      <c r="D10143" s="65"/>
      <c r="E10143" s="65"/>
      <c r="F10143" s="65"/>
      <c r="G10143" s="129"/>
    </row>
    <row r="10144" spans="1:7">
      <c r="A10144" s="65"/>
      <c r="B10144" s="65"/>
      <c r="C10144" s="65"/>
      <c r="D10144" s="65"/>
      <c r="E10144" s="65"/>
      <c r="F10144" s="65"/>
      <c r="G10144" s="129"/>
    </row>
    <row r="10145" spans="1:7">
      <c r="A10145" s="65"/>
      <c r="B10145" s="65"/>
      <c r="C10145" s="65"/>
      <c r="D10145" s="65"/>
      <c r="E10145" s="65"/>
      <c r="F10145" s="65"/>
      <c r="G10145" s="129"/>
    </row>
    <row r="10146" spans="1:7">
      <c r="A10146" s="65"/>
      <c r="B10146" s="65"/>
      <c r="C10146" s="65"/>
      <c r="D10146" s="65"/>
      <c r="E10146" s="65"/>
      <c r="F10146" s="65"/>
      <c r="G10146" s="129"/>
    </row>
    <row r="10147" spans="1:7">
      <c r="A10147" s="65"/>
      <c r="B10147" s="65"/>
      <c r="C10147" s="65"/>
      <c r="D10147" s="65"/>
      <c r="E10147" s="65"/>
      <c r="F10147" s="65"/>
      <c r="G10147" s="129"/>
    </row>
    <row r="10148" spans="1:7">
      <c r="A10148" s="65"/>
      <c r="B10148" s="65"/>
      <c r="C10148" s="65"/>
      <c r="D10148" s="65"/>
      <c r="E10148" s="65"/>
      <c r="F10148" s="65"/>
      <c r="G10148" s="129"/>
    </row>
    <row r="10149" spans="1:7">
      <c r="A10149" s="65"/>
      <c r="B10149" s="65"/>
      <c r="C10149" s="65"/>
      <c r="D10149" s="65"/>
      <c r="E10149" s="65"/>
      <c r="F10149" s="65"/>
      <c r="G10149" s="129"/>
    </row>
    <row r="10150" spans="1:7">
      <c r="A10150" s="65"/>
      <c r="B10150" s="65"/>
      <c r="C10150" s="65"/>
      <c r="D10150" s="65"/>
      <c r="E10150" s="65"/>
      <c r="F10150" s="65"/>
      <c r="G10150" s="129"/>
    </row>
    <row r="10151" spans="1:7">
      <c r="A10151" s="65"/>
      <c r="B10151" s="65"/>
      <c r="C10151" s="65"/>
      <c r="D10151" s="65"/>
      <c r="E10151" s="65"/>
      <c r="F10151" s="65"/>
      <c r="G10151" s="129"/>
    </row>
    <row r="10152" spans="1:7">
      <c r="A10152" s="65"/>
      <c r="B10152" s="65"/>
      <c r="C10152" s="65"/>
      <c r="D10152" s="65"/>
      <c r="E10152" s="65"/>
      <c r="F10152" s="65"/>
      <c r="G10152" s="129"/>
    </row>
    <row r="10153" spans="1:7">
      <c r="A10153" s="65"/>
      <c r="B10153" s="65"/>
      <c r="C10153" s="65"/>
      <c r="D10153" s="65"/>
      <c r="E10153" s="65"/>
      <c r="F10153" s="65"/>
      <c r="G10153" s="129"/>
    </row>
    <row r="10154" spans="1:7">
      <c r="A10154" s="65"/>
      <c r="B10154" s="65"/>
      <c r="C10154" s="65"/>
      <c r="D10154" s="65"/>
      <c r="E10154" s="65"/>
      <c r="F10154" s="65"/>
      <c r="G10154" s="129"/>
    </row>
    <row r="10155" spans="1:7">
      <c r="A10155" s="65"/>
      <c r="B10155" s="65"/>
      <c r="C10155" s="65"/>
      <c r="D10155" s="65"/>
      <c r="E10155" s="65"/>
      <c r="F10155" s="65"/>
      <c r="G10155" s="129"/>
    </row>
    <row r="10156" spans="1:7">
      <c r="A10156" s="65"/>
      <c r="B10156" s="65"/>
      <c r="C10156" s="65"/>
      <c r="D10156" s="65"/>
      <c r="E10156" s="65"/>
      <c r="F10156" s="65"/>
      <c r="G10156" s="129"/>
    </row>
    <row r="10157" spans="1:7">
      <c r="A10157" s="65"/>
      <c r="B10157" s="65"/>
      <c r="C10157" s="65"/>
      <c r="D10157" s="65"/>
      <c r="E10157" s="65"/>
      <c r="F10157" s="65"/>
      <c r="G10157" s="129"/>
    </row>
    <row r="10158" spans="1:7">
      <c r="A10158" s="65"/>
      <c r="B10158" s="65"/>
      <c r="C10158" s="65"/>
      <c r="D10158" s="65"/>
      <c r="E10158" s="65"/>
      <c r="F10158" s="65"/>
      <c r="G10158" s="129"/>
    </row>
    <row r="10159" spans="1:7">
      <c r="A10159" s="65"/>
      <c r="B10159" s="65"/>
      <c r="C10159" s="65"/>
      <c r="D10159" s="65"/>
      <c r="E10159" s="65"/>
      <c r="F10159" s="65"/>
      <c r="G10159" s="129"/>
    </row>
    <row r="10160" spans="1:7">
      <c r="A10160" s="65"/>
      <c r="B10160" s="65"/>
      <c r="C10160" s="65"/>
      <c r="D10160" s="65"/>
      <c r="E10160" s="65"/>
      <c r="F10160" s="65"/>
      <c r="G10160" s="129"/>
    </row>
    <row r="10161" spans="1:7">
      <c r="A10161" s="65"/>
      <c r="B10161" s="65"/>
      <c r="C10161" s="65"/>
      <c r="D10161" s="65"/>
      <c r="E10161" s="65"/>
      <c r="F10161" s="65"/>
      <c r="G10161" s="129"/>
    </row>
    <row r="10162" spans="1:7">
      <c r="A10162" s="65"/>
      <c r="B10162" s="65"/>
      <c r="C10162" s="65"/>
      <c r="D10162" s="65"/>
      <c r="E10162" s="65"/>
      <c r="F10162" s="65"/>
      <c r="G10162" s="129"/>
    </row>
    <row r="10163" spans="1:7">
      <c r="A10163" s="65"/>
      <c r="B10163" s="65"/>
      <c r="C10163" s="65"/>
      <c r="D10163" s="65"/>
      <c r="E10163" s="65"/>
      <c r="F10163" s="65"/>
      <c r="G10163" s="129"/>
    </row>
    <row r="10164" spans="1:7">
      <c r="A10164" s="65"/>
      <c r="B10164" s="65"/>
      <c r="C10164" s="65"/>
      <c r="D10164" s="65"/>
      <c r="E10164" s="65"/>
      <c r="F10164" s="65"/>
      <c r="G10164" s="129"/>
    </row>
    <row r="10165" spans="1:7">
      <c r="A10165" s="65"/>
      <c r="B10165" s="65"/>
      <c r="C10165" s="65"/>
      <c r="D10165" s="65"/>
      <c r="E10165" s="65"/>
      <c r="F10165" s="65"/>
      <c r="G10165" s="129"/>
    </row>
    <row r="10166" spans="1:7">
      <c r="A10166" s="65"/>
      <c r="B10166" s="65"/>
      <c r="C10166" s="65"/>
      <c r="D10166" s="65"/>
      <c r="E10166" s="65"/>
      <c r="F10166" s="65"/>
      <c r="G10166" s="129"/>
    </row>
    <row r="10167" spans="1:7">
      <c r="A10167" s="65"/>
      <c r="B10167" s="65"/>
      <c r="C10167" s="65"/>
      <c r="D10167" s="65"/>
      <c r="E10167" s="65"/>
      <c r="F10167" s="65"/>
      <c r="G10167" s="129"/>
    </row>
    <row r="10168" spans="1:7">
      <c r="A10168" s="65"/>
      <c r="B10168" s="65"/>
      <c r="C10168" s="65"/>
      <c r="D10168" s="65"/>
      <c r="E10168" s="65"/>
      <c r="F10168" s="65"/>
      <c r="G10168" s="129"/>
    </row>
    <row r="10169" spans="1:7">
      <c r="A10169" s="65"/>
      <c r="B10169" s="65"/>
      <c r="C10169" s="65"/>
      <c r="D10169" s="65"/>
      <c r="E10169" s="65"/>
      <c r="F10169" s="65"/>
      <c r="G10169" s="129"/>
    </row>
    <row r="10170" spans="1:7">
      <c r="A10170" s="65"/>
      <c r="B10170" s="65"/>
      <c r="C10170" s="65"/>
      <c r="D10170" s="65"/>
      <c r="E10170" s="65"/>
      <c r="F10170" s="65"/>
      <c r="G10170" s="129"/>
    </row>
    <row r="10171" spans="1:7">
      <c r="A10171" s="65"/>
      <c r="B10171" s="65"/>
      <c r="C10171" s="65"/>
      <c r="D10171" s="65"/>
      <c r="E10171" s="65"/>
      <c r="F10171" s="65"/>
      <c r="G10171" s="129"/>
    </row>
    <row r="10172" spans="1:7">
      <c r="A10172" s="65"/>
      <c r="B10172" s="65"/>
      <c r="C10172" s="65"/>
      <c r="D10172" s="65"/>
      <c r="E10172" s="65"/>
      <c r="F10172" s="65"/>
      <c r="G10172" s="129"/>
    </row>
    <row r="10173" spans="1:7">
      <c r="A10173" s="65"/>
      <c r="B10173" s="65"/>
      <c r="C10173" s="65"/>
      <c r="D10173" s="65"/>
      <c r="E10173" s="65"/>
      <c r="F10173" s="65"/>
      <c r="G10173" s="129"/>
    </row>
    <row r="10174" spans="1:7">
      <c r="A10174" s="65"/>
      <c r="B10174" s="65"/>
      <c r="C10174" s="65"/>
      <c r="D10174" s="65"/>
      <c r="E10174" s="65"/>
      <c r="F10174" s="65"/>
      <c r="G10174" s="129"/>
    </row>
    <row r="10175" spans="1:7">
      <c r="A10175" s="65"/>
      <c r="B10175" s="65"/>
      <c r="C10175" s="65"/>
      <c r="D10175" s="65"/>
      <c r="E10175" s="65"/>
      <c r="F10175" s="65"/>
      <c r="G10175" s="129"/>
    </row>
    <row r="10176" spans="1:7">
      <c r="A10176" s="65"/>
      <c r="B10176" s="65"/>
      <c r="C10176" s="65"/>
      <c r="D10176" s="65"/>
      <c r="E10176" s="65"/>
      <c r="F10176" s="65"/>
      <c r="G10176" s="129"/>
    </row>
    <row r="10177" spans="1:7">
      <c r="A10177" s="65"/>
      <c r="B10177" s="65"/>
      <c r="C10177" s="65"/>
      <c r="D10177" s="65"/>
      <c r="E10177" s="65"/>
      <c r="F10177" s="65"/>
      <c r="G10177" s="129"/>
    </row>
    <row r="10178" spans="1:7">
      <c r="A10178" s="65"/>
      <c r="B10178" s="65"/>
      <c r="C10178" s="65"/>
      <c r="D10178" s="65"/>
      <c r="E10178" s="65"/>
      <c r="F10178" s="65"/>
      <c r="G10178" s="129"/>
    </row>
    <row r="10179" spans="1:7">
      <c r="A10179" s="65"/>
      <c r="B10179" s="65"/>
      <c r="C10179" s="65"/>
      <c r="D10179" s="65"/>
      <c r="E10179" s="65"/>
      <c r="F10179" s="65"/>
      <c r="G10179" s="129"/>
    </row>
    <row r="10180" spans="1:7">
      <c r="A10180" s="65"/>
      <c r="B10180" s="65"/>
      <c r="C10180" s="65"/>
      <c r="D10180" s="65"/>
      <c r="E10180" s="65"/>
      <c r="F10180" s="65"/>
      <c r="G10180" s="129"/>
    </row>
    <row r="10181" spans="1:7">
      <c r="A10181" s="65"/>
      <c r="B10181" s="65"/>
      <c r="C10181" s="65"/>
      <c r="D10181" s="65"/>
      <c r="E10181" s="65"/>
      <c r="F10181" s="65"/>
      <c r="G10181" s="129"/>
    </row>
    <row r="10182" spans="1:7">
      <c r="A10182" s="65"/>
      <c r="B10182" s="65"/>
      <c r="C10182" s="65"/>
      <c r="D10182" s="65"/>
      <c r="E10182" s="65"/>
      <c r="F10182" s="65"/>
      <c r="G10182" s="129"/>
    </row>
    <row r="10183" spans="1:7">
      <c r="A10183" s="65"/>
      <c r="B10183" s="65"/>
      <c r="C10183" s="65"/>
      <c r="D10183" s="65"/>
      <c r="E10183" s="65"/>
      <c r="F10183" s="65"/>
      <c r="G10183" s="129"/>
    </row>
    <row r="10184" spans="1:7">
      <c r="A10184" s="65"/>
      <c r="B10184" s="65"/>
      <c r="C10184" s="65"/>
      <c r="D10184" s="65"/>
      <c r="E10184" s="65"/>
      <c r="F10184" s="65"/>
      <c r="G10184" s="129"/>
    </row>
    <row r="10185" spans="1:7">
      <c r="A10185" s="65"/>
      <c r="B10185" s="65"/>
      <c r="C10185" s="65"/>
      <c r="D10185" s="65"/>
      <c r="E10185" s="65"/>
      <c r="F10185" s="65"/>
      <c r="G10185" s="129"/>
    </row>
    <row r="10186" spans="1:7">
      <c r="A10186" s="65"/>
      <c r="B10186" s="65"/>
      <c r="C10186" s="65"/>
      <c r="D10186" s="65"/>
      <c r="E10186" s="65"/>
      <c r="F10186" s="65"/>
      <c r="G10186" s="129"/>
    </row>
    <row r="10187" spans="1:7">
      <c r="A10187" s="65"/>
      <c r="B10187" s="65"/>
      <c r="C10187" s="65"/>
      <c r="D10187" s="65"/>
      <c r="E10187" s="65"/>
      <c r="F10187" s="65"/>
      <c r="G10187" s="129"/>
    </row>
    <row r="10188" spans="1:7">
      <c r="A10188" s="65"/>
      <c r="B10188" s="65"/>
      <c r="C10188" s="65"/>
      <c r="D10188" s="65"/>
      <c r="E10188" s="65"/>
      <c r="F10188" s="65"/>
      <c r="G10188" s="129"/>
    </row>
    <row r="10189" spans="1:7">
      <c r="A10189" s="65"/>
      <c r="B10189" s="65"/>
      <c r="C10189" s="65"/>
      <c r="D10189" s="65"/>
      <c r="E10189" s="65"/>
      <c r="F10189" s="65"/>
      <c r="G10189" s="129"/>
    </row>
    <row r="10190" spans="1:7">
      <c r="A10190" s="65"/>
      <c r="B10190" s="65"/>
      <c r="C10190" s="65"/>
      <c r="D10190" s="65"/>
      <c r="E10190" s="65"/>
      <c r="F10190" s="65"/>
      <c r="G10190" s="129"/>
    </row>
    <row r="10191" spans="1:7">
      <c r="A10191" s="65"/>
      <c r="B10191" s="65"/>
      <c r="C10191" s="65"/>
      <c r="D10191" s="65"/>
      <c r="E10191" s="65"/>
      <c r="F10191" s="65"/>
      <c r="G10191" s="129"/>
    </row>
    <row r="10192" spans="1:7">
      <c r="A10192" s="65"/>
      <c r="B10192" s="65"/>
      <c r="C10192" s="65"/>
      <c r="D10192" s="65"/>
      <c r="E10192" s="65"/>
      <c r="F10192" s="65"/>
      <c r="G10192" s="129"/>
    </row>
    <row r="10193" spans="1:7">
      <c r="A10193" s="65"/>
      <c r="B10193" s="65"/>
      <c r="C10193" s="65"/>
      <c r="D10193" s="65"/>
      <c r="E10193" s="65"/>
      <c r="F10193" s="65"/>
      <c r="G10193" s="129"/>
    </row>
    <row r="10194" spans="1:7">
      <c r="A10194" s="65"/>
      <c r="B10194" s="65"/>
      <c r="C10194" s="65"/>
      <c r="D10194" s="65"/>
      <c r="E10194" s="65"/>
      <c r="F10194" s="65"/>
      <c r="G10194" s="129"/>
    </row>
    <row r="10195" spans="1:7">
      <c r="A10195" s="65"/>
      <c r="B10195" s="65"/>
      <c r="C10195" s="65"/>
      <c r="D10195" s="65"/>
      <c r="E10195" s="65"/>
      <c r="F10195" s="65"/>
      <c r="G10195" s="129"/>
    </row>
    <row r="10196" spans="1:7">
      <c r="A10196" s="65"/>
      <c r="B10196" s="65"/>
      <c r="C10196" s="65"/>
      <c r="D10196" s="65"/>
      <c r="E10196" s="65"/>
      <c r="F10196" s="65"/>
      <c r="G10196" s="129"/>
    </row>
    <row r="10197" spans="1:7">
      <c r="A10197" s="65"/>
      <c r="B10197" s="65"/>
      <c r="C10197" s="65"/>
      <c r="D10197" s="65"/>
      <c r="E10197" s="65"/>
      <c r="F10197" s="65"/>
      <c r="G10197" s="129"/>
    </row>
    <row r="10198" spans="1:7">
      <c r="A10198" s="65"/>
      <c r="B10198" s="65"/>
      <c r="C10198" s="65"/>
      <c r="D10198" s="65"/>
      <c r="E10198" s="65"/>
      <c r="F10198" s="65"/>
      <c r="G10198" s="129"/>
    </row>
    <row r="10199" spans="1:7">
      <c r="A10199" s="65"/>
      <c r="B10199" s="65"/>
      <c r="C10199" s="65"/>
      <c r="D10199" s="65"/>
      <c r="E10199" s="65"/>
      <c r="F10199" s="65"/>
      <c r="G10199" s="129"/>
    </row>
    <row r="10200" spans="1:7">
      <c r="A10200" s="65"/>
      <c r="B10200" s="65"/>
      <c r="C10200" s="65"/>
      <c r="D10200" s="65"/>
      <c r="E10200" s="65"/>
      <c r="F10200" s="65"/>
      <c r="G10200" s="129"/>
    </row>
    <row r="10201" spans="1:7">
      <c r="A10201" s="65"/>
      <c r="B10201" s="65"/>
      <c r="C10201" s="65"/>
      <c r="D10201" s="65"/>
      <c r="E10201" s="65"/>
      <c r="F10201" s="65"/>
      <c r="G10201" s="129"/>
    </row>
    <row r="10202" spans="1:7">
      <c r="A10202" s="65"/>
      <c r="B10202" s="65"/>
      <c r="C10202" s="65"/>
      <c r="D10202" s="65"/>
      <c r="E10202" s="65"/>
      <c r="F10202" s="65"/>
      <c r="G10202" s="129"/>
    </row>
    <row r="10203" spans="1:7">
      <c r="A10203" s="65"/>
      <c r="B10203" s="65"/>
      <c r="C10203" s="65"/>
      <c r="D10203" s="65"/>
      <c r="E10203" s="65"/>
      <c r="F10203" s="65"/>
      <c r="G10203" s="129"/>
    </row>
    <row r="10204" spans="1:7">
      <c r="A10204" s="65"/>
      <c r="B10204" s="65"/>
      <c r="C10204" s="65"/>
      <c r="D10204" s="65"/>
      <c r="E10204" s="65"/>
      <c r="F10204" s="65"/>
      <c r="G10204" s="129"/>
    </row>
    <row r="10205" spans="1:7">
      <c r="A10205" s="65"/>
      <c r="B10205" s="65"/>
      <c r="C10205" s="65"/>
      <c r="D10205" s="65"/>
      <c r="E10205" s="65"/>
      <c r="F10205" s="65"/>
      <c r="G10205" s="129"/>
    </row>
    <row r="10206" spans="1:7">
      <c r="A10206" s="65"/>
      <c r="B10206" s="65"/>
      <c r="C10206" s="65"/>
      <c r="D10206" s="65"/>
      <c r="E10206" s="65"/>
      <c r="F10206" s="65"/>
      <c r="G10206" s="129"/>
    </row>
    <row r="10207" spans="1:7">
      <c r="A10207" s="65"/>
      <c r="B10207" s="65"/>
      <c r="C10207" s="65"/>
      <c r="D10207" s="65"/>
      <c r="E10207" s="65"/>
      <c r="F10207" s="65"/>
      <c r="G10207" s="129"/>
    </row>
    <row r="10208" spans="1:7">
      <c r="A10208" s="65"/>
      <c r="B10208" s="65"/>
      <c r="C10208" s="65"/>
      <c r="D10208" s="65"/>
      <c r="E10208" s="65"/>
      <c r="F10208" s="65"/>
      <c r="G10208" s="129"/>
    </row>
    <row r="10209" spans="1:7">
      <c r="A10209" s="65"/>
      <c r="B10209" s="65"/>
      <c r="C10209" s="65"/>
      <c r="D10209" s="65"/>
      <c r="E10209" s="65"/>
      <c r="F10209" s="65"/>
      <c r="G10209" s="129"/>
    </row>
    <row r="10210" spans="1:7">
      <c r="A10210" s="65"/>
      <c r="B10210" s="65"/>
      <c r="C10210" s="65"/>
      <c r="D10210" s="65"/>
      <c r="E10210" s="65"/>
      <c r="F10210" s="65"/>
      <c r="G10210" s="129"/>
    </row>
    <row r="10211" spans="1:7">
      <c r="A10211" s="65"/>
      <c r="B10211" s="65"/>
      <c r="C10211" s="65"/>
      <c r="D10211" s="65"/>
      <c r="E10211" s="65"/>
      <c r="F10211" s="65"/>
      <c r="G10211" s="129"/>
    </row>
    <row r="10212" spans="1:7">
      <c r="A10212" s="65"/>
      <c r="B10212" s="65"/>
      <c r="C10212" s="65"/>
      <c r="D10212" s="65"/>
      <c r="E10212" s="65"/>
      <c r="F10212" s="65"/>
      <c r="G10212" s="129"/>
    </row>
    <row r="10213" spans="1:7">
      <c r="A10213" s="65"/>
      <c r="B10213" s="65"/>
      <c r="C10213" s="65"/>
      <c r="D10213" s="65"/>
      <c r="E10213" s="65"/>
      <c r="F10213" s="65"/>
      <c r="G10213" s="129"/>
    </row>
    <row r="10214" spans="1:7">
      <c r="A10214" s="65"/>
      <c r="B10214" s="65"/>
      <c r="C10214" s="65"/>
      <c r="D10214" s="65"/>
      <c r="E10214" s="65"/>
      <c r="F10214" s="65"/>
      <c r="G10214" s="129"/>
    </row>
    <row r="10215" spans="1:7">
      <c r="A10215" s="65"/>
      <c r="B10215" s="65"/>
      <c r="C10215" s="65"/>
      <c r="D10215" s="65"/>
      <c r="E10215" s="65"/>
      <c r="F10215" s="65"/>
      <c r="G10215" s="129"/>
    </row>
    <row r="10216" spans="1:7">
      <c r="A10216" s="65"/>
      <c r="B10216" s="65"/>
      <c r="C10216" s="65"/>
      <c r="D10216" s="65"/>
      <c r="E10216" s="65"/>
      <c r="F10216" s="65"/>
      <c r="G10216" s="129"/>
    </row>
    <row r="10217" spans="1:7">
      <c r="A10217" s="65"/>
      <c r="B10217" s="65"/>
      <c r="C10217" s="65"/>
      <c r="D10217" s="65"/>
      <c r="E10217" s="65"/>
      <c r="F10217" s="65"/>
      <c r="G10217" s="129"/>
    </row>
    <row r="10218" spans="1:7">
      <c r="A10218" s="65"/>
      <c r="B10218" s="65"/>
      <c r="C10218" s="65"/>
      <c r="D10218" s="65"/>
      <c r="E10218" s="65"/>
      <c r="F10218" s="65"/>
      <c r="G10218" s="129"/>
    </row>
    <row r="10219" spans="1:7">
      <c r="A10219" s="65"/>
      <c r="B10219" s="65"/>
      <c r="C10219" s="65"/>
      <c r="D10219" s="65"/>
      <c r="E10219" s="65"/>
      <c r="F10219" s="65"/>
      <c r="G10219" s="129"/>
    </row>
    <row r="10220" spans="1:7">
      <c r="A10220" s="65"/>
      <c r="B10220" s="65"/>
      <c r="C10220" s="65"/>
      <c r="D10220" s="65"/>
      <c r="E10220" s="65"/>
      <c r="F10220" s="65"/>
      <c r="G10220" s="129"/>
    </row>
    <row r="10221" spans="1:7">
      <c r="A10221" s="65"/>
      <c r="B10221" s="65"/>
      <c r="C10221" s="65"/>
      <c r="D10221" s="65"/>
      <c r="E10221" s="65"/>
      <c r="F10221" s="65"/>
      <c r="G10221" s="129"/>
    </row>
    <row r="10222" spans="1:7">
      <c r="A10222" s="65"/>
      <c r="B10222" s="65"/>
      <c r="C10222" s="65"/>
      <c r="D10222" s="65"/>
      <c r="E10222" s="65"/>
      <c r="F10222" s="65"/>
      <c r="G10222" s="129"/>
    </row>
    <row r="10223" spans="1:7">
      <c r="A10223" s="65"/>
      <c r="B10223" s="65"/>
      <c r="C10223" s="65"/>
      <c r="D10223" s="65"/>
      <c r="E10223" s="65"/>
      <c r="F10223" s="65"/>
      <c r="G10223" s="129"/>
    </row>
    <row r="10224" spans="1:7">
      <c r="A10224" s="65"/>
      <c r="B10224" s="65"/>
      <c r="C10224" s="65"/>
      <c r="D10224" s="65"/>
      <c r="E10224" s="65"/>
      <c r="F10224" s="65"/>
      <c r="G10224" s="129"/>
    </row>
    <row r="10225" spans="1:7">
      <c r="A10225" s="65"/>
      <c r="B10225" s="65"/>
      <c r="C10225" s="65"/>
      <c r="D10225" s="65"/>
      <c r="E10225" s="65"/>
      <c r="F10225" s="65"/>
      <c r="G10225" s="129"/>
    </row>
    <row r="10226" spans="1:7">
      <c r="A10226" s="65"/>
      <c r="B10226" s="65"/>
      <c r="C10226" s="65"/>
      <c r="D10226" s="65"/>
      <c r="E10226" s="65"/>
      <c r="F10226" s="65"/>
      <c r="G10226" s="129"/>
    </row>
    <row r="10227" spans="1:7">
      <c r="A10227" s="65"/>
      <c r="B10227" s="65"/>
      <c r="C10227" s="65"/>
      <c r="D10227" s="65"/>
      <c r="E10227" s="65"/>
      <c r="F10227" s="65"/>
      <c r="G10227" s="129"/>
    </row>
    <row r="10228" spans="1:7">
      <c r="A10228" s="65"/>
      <c r="B10228" s="65"/>
      <c r="C10228" s="65"/>
      <c r="D10228" s="65"/>
      <c r="E10228" s="65"/>
      <c r="F10228" s="65"/>
      <c r="G10228" s="129"/>
    </row>
    <row r="10229" spans="1:7">
      <c r="A10229" s="65"/>
      <c r="B10229" s="65"/>
      <c r="C10229" s="65"/>
      <c r="D10229" s="65"/>
      <c r="E10229" s="65"/>
      <c r="F10229" s="65"/>
      <c r="G10229" s="129"/>
    </row>
    <row r="10230" spans="1:7">
      <c r="A10230" s="65"/>
      <c r="B10230" s="65"/>
      <c r="C10230" s="65"/>
      <c r="D10230" s="65"/>
      <c r="E10230" s="65"/>
      <c r="F10230" s="65"/>
      <c r="G10230" s="129"/>
    </row>
    <row r="10231" spans="1:7">
      <c r="A10231" s="65"/>
      <c r="B10231" s="65"/>
      <c r="C10231" s="65"/>
      <c r="D10231" s="65"/>
      <c r="E10231" s="65"/>
      <c r="F10231" s="65"/>
      <c r="G10231" s="129"/>
    </row>
    <row r="10232" spans="1:7">
      <c r="A10232" s="65"/>
      <c r="B10232" s="65"/>
      <c r="C10232" s="65"/>
      <c r="D10232" s="65"/>
      <c r="E10232" s="65"/>
      <c r="F10232" s="65"/>
      <c r="G10232" s="129"/>
    </row>
    <row r="10233" spans="1:7">
      <c r="A10233" s="65"/>
      <c r="B10233" s="65"/>
      <c r="C10233" s="65"/>
      <c r="D10233" s="65"/>
      <c r="E10233" s="65"/>
      <c r="F10233" s="65"/>
      <c r="G10233" s="129"/>
    </row>
    <row r="10234" spans="1:7">
      <c r="A10234" s="65"/>
      <c r="B10234" s="65"/>
      <c r="C10234" s="65"/>
      <c r="D10234" s="65"/>
      <c r="E10234" s="65"/>
      <c r="F10234" s="65"/>
      <c r="G10234" s="129"/>
    </row>
    <row r="10235" spans="1:7">
      <c r="A10235" s="65"/>
      <c r="B10235" s="65"/>
      <c r="C10235" s="65"/>
      <c r="D10235" s="65"/>
      <c r="E10235" s="65"/>
      <c r="F10235" s="65"/>
      <c r="G10235" s="129"/>
    </row>
    <row r="10236" spans="1:7">
      <c r="A10236" s="65"/>
      <c r="B10236" s="65"/>
      <c r="C10236" s="65"/>
      <c r="D10236" s="65"/>
      <c r="E10236" s="65"/>
      <c r="F10236" s="65"/>
      <c r="G10236" s="129"/>
    </row>
    <row r="10237" spans="1:7">
      <c r="A10237" s="65"/>
      <c r="B10237" s="65"/>
      <c r="C10237" s="65"/>
      <c r="D10237" s="65"/>
      <c r="E10237" s="65"/>
      <c r="F10237" s="65"/>
      <c r="G10237" s="129"/>
    </row>
    <row r="10238" spans="1:7">
      <c r="A10238" s="65"/>
      <c r="B10238" s="65"/>
      <c r="C10238" s="65"/>
      <c r="D10238" s="65"/>
      <c r="E10238" s="65"/>
      <c r="F10238" s="65"/>
      <c r="G10238" s="129"/>
    </row>
    <row r="10239" spans="1:7">
      <c r="A10239" s="65"/>
      <c r="B10239" s="65"/>
      <c r="C10239" s="65"/>
      <c r="D10239" s="65"/>
      <c r="E10239" s="65"/>
      <c r="F10239" s="65"/>
      <c r="G10239" s="129"/>
    </row>
    <row r="10240" spans="1:7">
      <c r="A10240" s="65"/>
      <c r="B10240" s="65"/>
      <c r="C10240" s="65"/>
      <c r="D10240" s="65"/>
      <c r="E10240" s="65"/>
      <c r="F10240" s="65"/>
      <c r="G10240" s="129"/>
    </row>
    <row r="10241" spans="1:7">
      <c r="A10241" s="65"/>
      <c r="B10241" s="65"/>
      <c r="C10241" s="65"/>
      <c r="D10241" s="65"/>
      <c r="E10241" s="65"/>
      <c r="F10241" s="65"/>
      <c r="G10241" s="129"/>
    </row>
    <row r="10242" spans="1:7">
      <c r="A10242" s="65"/>
      <c r="B10242" s="65"/>
      <c r="C10242" s="65"/>
      <c r="D10242" s="65"/>
      <c r="E10242" s="65"/>
      <c r="F10242" s="65"/>
      <c r="G10242" s="129"/>
    </row>
    <row r="10243" spans="1:7">
      <c r="A10243" s="65"/>
      <c r="B10243" s="65"/>
      <c r="C10243" s="65"/>
      <c r="D10243" s="65"/>
      <c r="E10243" s="65"/>
      <c r="F10243" s="65"/>
      <c r="G10243" s="129"/>
    </row>
    <row r="10244" spans="1:7">
      <c r="A10244" s="65"/>
      <c r="B10244" s="65"/>
      <c r="C10244" s="65"/>
      <c r="D10244" s="65"/>
      <c r="E10244" s="65"/>
      <c r="F10244" s="65"/>
      <c r="G10244" s="129"/>
    </row>
    <row r="10245" spans="1:7">
      <c r="A10245" s="65"/>
      <c r="B10245" s="65"/>
      <c r="C10245" s="65"/>
      <c r="D10245" s="65"/>
      <c r="E10245" s="65"/>
      <c r="F10245" s="65"/>
      <c r="G10245" s="129"/>
    </row>
    <row r="10246" spans="1:7">
      <c r="A10246" s="65"/>
      <c r="B10246" s="65"/>
      <c r="C10246" s="65"/>
      <c r="D10246" s="65"/>
      <c r="E10246" s="65"/>
      <c r="F10246" s="65"/>
      <c r="G10246" s="129"/>
    </row>
    <row r="10247" spans="1:7">
      <c r="A10247" s="65"/>
      <c r="B10247" s="65"/>
      <c r="C10247" s="65"/>
      <c r="D10247" s="65"/>
      <c r="E10247" s="65"/>
      <c r="F10247" s="65"/>
      <c r="G10247" s="129"/>
    </row>
    <row r="10248" spans="1:7">
      <c r="A10248" s="65"/>
      <c r="B10248" s="65"/>
      <c r="C10248" s="65"/>
      <c r="D10248" s="65"/>
      <c r="E10248" s="65"/>
      <c r="F10248" s="65"/>
      <c r="G10248" s="129"/>
    </row>
    <row r="10249" spans="1:7">
      <c r="A10249" s="65"/>
      <c r="B10249" s="65"/>
      <c r="C10249" s="65"/>
      <c r="D10249" s="65"/>
      <c r="E10249" s="65"/>
      <c r="F10249" s="65"/>
      <c r="G10249" s="129"/>
    </row>
    <row r="10250" spans="1:7">
      <c r="A10250" s="65"/>
      <c r="B10250" s="65"/>
      <c r="C10250" s="65"/>
      <c r="D10250" s="65"/>
      <c r="E10250" s="65"/>
      <c r="F10250" s="65"/>
      <c r="G10250" s="129"/>
    </row>
    <row r="10251" spans="1:7">
      <c r="A10251" s="65"/>
      <c r="B10251" s="65"/>
      <c r="C10251" s="65"/>
      <c r="D10251" s="65"/>
      <c r="E10251" s="65"/>
      <c r="F10251" s="65"/>
      <c r="G10251" s="129"/>
    </row>
    <row r="10252" spans="1:7">
      <c r="A10252" s="65"/>
      <c r="B10252" s="65"/>
      <c r="C10252" s="65"/>
      <c r="D10252" s="65"/>
      <c r="E10252" s="65"/>
      <c r="F10252" s="65"/>
      <c r="G10252" s="129"/>
    </row>
    <row r="10253" spans="1:7">
      <c r="A10253" s="65"/>
      <c r="B10253" s="65"/>
      <c r="C10253" s="65"/>
      <c r="D10253" s="65"/>
      <c r="E10253" s="65"/>
      <c r="F10253" s="65"/>
      <c r="G10253" s="129"/>
    </row>
    <row r="10254" spans="1:7">
      <c r="A10254" s="65"/>
      <c r="B10254" s="65"/>
      <c r="C10254" s="65"/>
      <c r="D10254" s="65"/>
      <c r="E10254" s="65"/>
      <c r="F10254" s="65"/>
      <c r="G10254" s="129"/>
    </row>
    <row r="10255" spans="1:7">
      <c r="A10255" s="65"/>
      <c r="B10255" s="65"/>
      <c r="C10255" s="65"/>
      <c r="D10255" s="65"/>
      <c r="E10255" s="65"/>
      <c r="F10255" s="65"/>
      <c r="G10255" s="129"/>
    </row>
    <row r="10256" spans="1:7">
      <c r="A10256" s="65"/>
      <c r="B10256" s="65"/>
      <c r="C10256" s="65"/>
      <c r="D10256" s="65"/>
      <c r="E10256" s="65"/>
      <c r="F10256" s="65"/>
      <c r="G10256" s="129"/>
    </row>
    <row r="10257" spans="1:7">
      <c r="A10257" s="65"/>
      <c r="B10257" s="65"/>
      <c r="C10257" s="65"/>
      <c r="D10257" s="65"/>
      <c r="E10257" s="65"/>
      <c r="F10257" s="65"/>
      <c r="G10257" s="129"/>
    </row>
    <row r="10258" spans="1:7">
      <c r="A10258" s="65"/>
      <c r="B10258" s="65"/>
      <c r="C10258" s="65"/>
      <c r="D10258" s="65"/>
      <c r="E10258" s="65"/>
      <c r="F10258" s="65"/>
      <c r="G10258" s="129"/>
    </row>
    <row r="10259" spans="1:7">
      <c r="A10259" s="65"/>
      <c r="B10259" s="65"/>
      <c r="C10259" s="65"/>
      <c r="D10259" s="65"/>
      <c r="E10259" s="65"/>
      <c r="F10259" s="65"/>
      <c r="G10259" s="129"/>
    </row>
    <row r="10260" spans="1:7">
      <c r="A10260" s="65"/>
      <c r="B10260" s="65"/>
      <c r="C10260" s="65"/>
      <c r="D10260" s="65"/>
      <c r="E10260" s="65"/>
      <c r="F10260" s="65"/>
      <c r="G10260" s="129"/>
    </row>
    <row r="10261" spans="1:7">
      <c r="A10261" s="65"/>
      <c r="B10261" s="65"/>
      <c r="C10261" s="65"/>
      <c r="D10261" s="65"/>
      <c r="E10261" s="65"/>
      <c r="F10261" s="65"/>
      <c r="G10261" s="129"/>
    </row>
    <row r="10262" spans="1:7">
      <c r="A10262" s="65"/>
      <c r="B10262" s="65"/>
      <c r="C10262" s="65"/>
      <c r="D10262" s="65"/>
      <c r="E10262" s="65"/>
      <c r="F10262" s="65"/>
      <c r="G10262" s="129"/>
    </row>
    <row r="10263" spans="1:7">
      <c r="A10263" s="65"/>
      <c r="B10263" s="65"/>
      <c r="C10263" s="65"/>
      <c r="D10263" s="65"/>
      <c r="E10263" s="65"/>
      <c r="F10263" s="65"/>
      <c r="G10263" s="129"/>
    </row>
    <row r="10264" spans="1:7">
      <c r="A10264" s="65"/>
      <c r="B10264" s="65"/>
      <c r="C10264" s="65"/>
      <c r="D10264" s="65"/>
      <c r="E10264" s="65"/>
      <c r="F10264" s="65"/>
      <c r="G10264" s="129"/>
    </row>
    <row r="10265" spans="1:7">
      <c r="A10265" s="65"/>
      <c r="B10265" s="65"/>
      <c r="C10265" s="65"/>
      <c r="D10265" s="65"/>
      <c r="E10265" s="65"/>
      <c r="F10265" s="65"/>
      <c r="G10265" s="129"/>
    </row>
    <row r="10266" spans="1:7">
      <c r="A10266" s="65"/>
      <c r="B10266" s="65"/>
      <c r="C10266" s="65"/>
      <c r="D10266" s="65"/>
      <c r="E10266" s="65"/>
      <c r="F10266" s="65"/>
      <c r="G10266" s="129"/>
    </row>
    <row r="10267" spans="1:7">
      <c r="A10267" s="65"/>
      <c r="B10267" s="65"/>
      <c r="C10267" s="65"/>
      <c r="D10267" s="65"/>
      <c r="E10267" s="65"/>
      <c r="F10267" s="65"/>
      <c r="G10267" s="129"/>
    </row>
    <row r="10268" spans="1:7">
      <c r="A10268" s="65"/>
      <c r="B10268" s="65"/>
      <c r="C10268" s="65"/>
      <c r="D10268" s="65"/>
      <c r="E10268" s="65"/>
      <c r="F10268" s="65"/>
      <c r="G10268" s="129"/>
    </row>
    <row r="10269" spans="1:7">
      <c r="A10269" s="65"/>
      <c r="B10269" s="65"/>
      <c r="C10269" s="65"/>
      <c r="D10269" s="65"/>
      <c r="E10269" s="65"/>
      <c r="F10269" s="65"/>
      <c r="G10269" s="129"/>
    </row>
    <row r="10270" spans="1:7">
      <c r="A10270" s="65"/>
      <c r="B10270" s="65"/>
      <c r="C10270" s="65"/>
      <c r="D10270" s="65"/>
      <c r="E10270" s="65"/>
      <c r="F10270" s="65"/>
      <c r="G10270" s="129"/>
    </row>
    <row r="10271" spans="1:7">
      <c r="A10271" s="65"/>
      <c r="B10271" s="65"/>
      <c r="C10271" s="65"/>
      <c r="D10271" s="65"/>
      <c r="E10271" s="65"/>
      <c r="F10271" s="65"/>
      <c r="G10271" s="129"/>
    </row>
    <row r="10272" spans="1:7">
      <c r="A10272" s="65"/>
      <c r="B10272" s="65"/>
      <c r="C10272" s="65"/>
      <c r="D10272" s="65"/>
      <c r="E10272" s="65"/>
      <c r="F10272" s="65"/>
      <c r="G10272" s="129"/>
    </row>
    <row r="10273" spans="1:7">
      <c r="A10273" s="65"/>
      <c r="B10273" s="65"/>
      <c r="C10273" s="65"/>
      <c r="D10273" s="65"/>
      <c r="E10273" s="65"/>
      <c r="F10273" s="65"/>
      <c r="G10273" s="129"/>
    </row>
    <row r="10274" spans="1:7">
      <c r="A10274" s="65"/>
      <c r="B10274" s="65"/>
      <c r="C10274" s="65"/>
      <c r="D10274" s="65"/>
      <c r="E10274" s="65"/>
      <c r="F10274" s="65"/>
      <c r="G10274" s="129"/>
    </row>
    <row r="10275" spans="1:7">
      <c r="A10275" s="65"/>
      <c r="B10275" s="65"/>
      <c r="C10275" s="65"/>
      <c r="D10275" s="65"/>
      <c r="E10275" s="65"/>
      <c r="F10275" s="65"/>
      <c r="G10275" s="129"/>
    </row>
    <row r="10276" spans="1:7">
      <c r="A10276" s="65"/>
      <c r="B10276" s="65"/>
      <c r="C10276" s="65"/>
      <c r="D10276" s="65"/>
      <c r="E10276" s="65"/>
      <c r="F10276" s="65"/>
      <c r="G10276" s="129"/>
    </row>
    <row r="10277" spans="1:7">
      <c r="A10277" s="65"/>
      <c r="B10277" s="65"/>
      <c r="C10277" s="65"/>
      <c r="D10277" s="65"/>
      <c r="E10277" s="65"/>
      <c r="F10277" s="65"/>
      <c r="G10277" s="129"/>
    </row>
    <row r="10278" spans="1:7">
      <c r="A10278" s="65"/>
      <c r="B10278" s="65"/>
      <c r="C10278" s="65"/>
      <c r="D10278" s="65"/>
      <c r="E10278" s="65"/>
      <c r="F10278" s="65"/>
      <c r="G10278" s="129"/>
    </row>
    <row r="10279" spans="1:7">
      <c r="A10279" s="65"/>
      <c r="B10279" s="65"/>
      <c r="C10279" s="65"/>
      <c r="D10279" s="65"/>
      <c r="E10279" s="65"/>
      <c r="F10279" s="65"/>
      <c r="G10279" s="129"/>
    </row>
    <row r="10280" spans="1:7">
      <c r="A10280" s="65"/>
      <c r="B10280" s="65"/>
      <c r="C10280" s="65"/>
      <c r="D10280" s="65"/>
      <c r="E10280" s="65"/>
      <c r="F10280" s="65"/>
      <c r="G10280" s="129"/>
    </row>
    <row r="10281" spans="1:7">
      <c r="A10281" s="65"/>
      <c r="B10281" s="65"/>
      <c r="C10281" s="65"/>
      <c r="D10281" s="65"/>
      <c r="E10281" s="65"/>
      <c r="F10281" s="65"/>
      <c r="G10281" s="129"/>
    </row>
    <row r="10282" spans="1:7">
      <c r="A10282" s="65"/>
      <c r="B10282" s="65"/>
      <c r="C10282" s="65"/>
      <c r="D10282" s="65"/>
      <c r="E10282" s="65"/>
      <c r="F10282" s="65"/>
      <c r="G10282" s="129"/>
    </row>
    <row r="10283" spans="1:7">
      <c r="A10283" s="65"/>
      <c r="B10283" s="65"/>
      <c r="C10283" s="65"/>
      <c r="D10283" s="65"/>
      <c r="E10283" s="65"/>
      <c r="F10283" s="65"/>
      <c r="G10283" s="129"/>
    </row>
    <row r="10284" spans="1:7">
      <c r="A10284" s="65"/>
      <c r="B10284" s="65"/>
      <c r="C10284" s="65"/>
      <c r="D10284" s="65"/>
      <c r="E10284" s="65"/>
      <c r="F10284" s="65"/>
      <c r="G10284" s="129"/>
    </row>
    <row r="10285" spans="1:7">
      <c r="A10285" s="65"/>
      <c r="B10285" s="65"/>
      <c r="C10285" s="65"/>
      <c r="D10285" s="65"/>
      <c r="E10285" s="65"/>
      <c r="F10285" s="65"/>
      <c r="G10285" s="129"/>
    </row>
    <row r="10286" spans="1:7">
      <c r="A10286" s="65"/>
      <c r="B10286" s="65"/>
      <c r="C10286" s="65"/>
      <c r="D10286" s="65"/>
      <c r="E10286" s="65"/>
      <c r="F10286" s="65"/>
      <c r="G10286" s="129"/>
    </row>
    <row r="10287" spans="1:7">
      <c r="A10287" s="65"/>
      <c r="B10287" s="65"/>
      <c r="C10287" s="65"/>
      <c r="D10287" s="65"/>
      <c r="E10287" s="65"/>
      <c r="F10287" s="65"/>
      <c r="G10287" s="129"/>
    </row>
    <row r="10288" spans="1:7">
      <c r="A10288" s="65"/>
      <c r="B10288" s="65"/>
      <c r="C10288" s="65"/>
      <c r="D10288" s="65"/>
      <c r="E10288" s="65"/>
      <c r="F10288" s="65"/>
      <c r="G10288" s="129"/>
    </row>
    <row r="10289" spans="1:7">
      <c r="A10289" s="65"/>
      <c r="B10289" s="65"/>
      <c r="C10289" s="65"/>
      <c r="D10289" s="65"/>
      <c r="E10289" s="65"/>
      <c r="F10289" s="65"/>
      <c r="G10289" s="129"/>
    </row>
    <row r="10290" spans="1:7">
      <c r="A10290" s="65"/>
      <c r="B10290" s="65"/>
      <c r="C10290" s="65"/>
      <c r="D10290" s="65"/>
      <c r="E10290" s="65"/>
      <c r="F10290" s="65"/>
      <c r="G10290" s="129"/>
    </row>
    <row r="10291" spans="1:7">
      <c r="A10291" s="65"/>
      <c r="B10291" s="65"/>
      <c r="C10291" s="65"/>
      <c r="D10291" s="65"/>
      <c r="E10291" s="65"/>
      <c r="F10291" s="65"/>
      <c r="G10291" s="129"/>
    </row>
    <row r="10292" spans="1:7">
      <c r="A10292" s="65"/>
      <c r="B10292" s="65"/>
      <c r="C10292" s="65"/>
      <c r="D10292" s="65"/>
      <c r="E10292" s="65"/>
      <c r="F10292" s="65"/>
      <c r="G10292" s="129"/>
    </row>
    <row r="10293" spans="1:7">
      <c r="A10293" s="65"/>
      <c r="B10293" s="65"/>
      <c r="C10293" s="65"/>
      <c r="D10293" s="65"/>
      <c r="E10293" s="65"/>
      <c r="F10293" s="65"/>
      <c r="G10293" s="129"/>
    </row>
    <row r="10294" spans="1:7">
      <c r="A10294" s="65"/>
      <c r="B10294" s="65"/>
      <c r="C10294" s="65"/>
      <c r="D10294" s="65"/>
      <c r="E10294" s="65"/>
      <c r="F10294" s="65"/>
      <c r="G10294" s="129"/>
    </row>
    <row r="10295" spans="1:7">
      <c r="A10295" s="65"/>
      <c r="B10295" s="65"/>
      <c r="C10295" s="65"/>
      <c r="D10295" s="65"/>
      <c r="E10295" s="65"/>
      <c r="F10295" s="65"/>
      <c r="G10295" s="129"/>
    </row>
    <row r="10296" spans="1:7">
      <c r="A10296" s="65"/>
      <c r="B10296" s="65"/>
      <c r="C10296" s="65"/>
      <c r="D10296" s="65"/>
      <c r="E10296" s="65"/>
      <c r="F10296" s="65"/>
      <c r="G10296" s="129"/>
    </row>
    <row r="10297" spans="1:7">
      <c r="A10297" s="65"/>
      <c r="B10297" s="65"/>
      <c r="C10297" s="65"/>
      <c r="D10297" s="65"/>
      <c r="E10297" s="65"/>
      <c r="F10297" s="65"/>
      <c r="G10297" s="129"/>
    </row>
    <row r="10298" spans="1:7">
      <c r="A10298" s="65"/>
      <c r="B10298" s="65"/>
      <c r="C10298" s="65"/>
      <c r="D10298" s="65"/>
      <c r="E10298" s="65"/>
      <c r="F10298" s="65"/>
      <c r="G10298" s="129"/>
    </row>
    <row r="10299" spans="1:7">
      <c r="A10299" s="65"/>
      <c r="B10299" s="65"/>
      <c r="C10299" s="65"/>
      <c r="D10299" s="65"/>
      <c r="E10299" s="65"/>
      <c r="F10299" s="65"/>
      <c r="G10299" s="129"/>
    </row>
    <row r="10300" spans="1:7">
      <c r="A10300" s="65"/>
      <c r="B10300" s="65"/>
      <c r="C10300" s="65"/>
      <c r="D10300" s="65"/>
      <c r="E10300" s="65"/>
      <c r="F10300" s="65"/>
      <c r="G10300" s="129"/>
    </row>
    <row r="10301" spans="1:7">
      <c r="A10301" s="65"/>
      <c r="B10301" s="65"/>
      <c r="C10301" s="65"/>
      <c r="D10301" s="65"/>
      <c r="E10301" s="65"/>
      <c r="F10301" s="65"/>
      <c r="G10301" s="129"/>
    </row>
    <row r="10302" spans="1:7">
      <c r="A10302" s="65"/>
      <c r="B10302" s="65"/>
      <c r="C10302" s="65"/>
      <c r="D10302" s="65"/>
      <c r="E10302" s="65"/>
      <c r="F10302" s="65"/>
      <c r="G10302" s="129"/>
    </row>
    <row r="10303" spans="1:7">
      <c r="A10303" s="65"/>
      <c r="B10303" s="65"/>
      <c r="C10303" s="65"/>
      <c r="D10303" s="65"/>
      <c r="E10303" s="65"/>
      <c r="F10303" s="65"/>
      <c r="G10303" s="129"/>
    </row>
    <row r="10304" spans="1:7">
      <c r="A10304" s="65"/>
      <c r="B10304" s="65"/>
      <c r="C10304" s="65"/>
      <c r="D10304" s="65"/>
      <c r="E10304" s="65"/>
      <c r="F10304" s="65"/>
      <c r="G10304" s="129"/>
    </row>
    <row r="10305" spans="1:7">
      <c r="A10305" s="65"/>
      <c r="B10305" s="65"/>
      <c r="C10305" s="65"/>
      <c r="D10305" s="65"/>
      <c r="E10305" s="65"/>
      <c r="F10305" s="65"/>
      <c r="G10305" s="129"/>
    </row>
    <row r="10306" spans="1:7">
      <c r="A10306" s="65"/>
      <c r="B10306" s="65"/>
      <c r="C10306" s="65"/>
      <c r="D10306" s="65"/>
      <c r="E10306" s="65"/>
      <c r="F10306" s="65"/>
      <c r="G10306" s="129"/>
    </row>
    <row r="10307" spans="1:7">
      <c r="A10307" s="65"/>
      <c r="B10307" s="65"/>
      <c r="C10307" s="65"/>
      <c r="D10307" s="65"/>
      <c r="E10307" s="65"/>
      <c r="F10307" s="65"/>
      <c r="G10307" s="129"/>
    </row>
    <row r="10308" spans="1:7">
      <c r="A10308" s="65"/>
      <c r="B10308" s="65"/>
      <c r="C10308" s="65"/>
      <c r="D10308" s="65"/>
      <c r="E10308" s="65"/>
      <c r="F10308" s="65"/>
      <c r="G10308" s="129"/>
    </row>
    <row r="10309" spans="1:7">
      <c r="A10309" s="65"/>
      <c r="B10309" s="65"/>
      <c r="C10309" s="65"/>
      <c r="D10309" s="65"/>
      <c r="E10309" s="65"/>
      <c r="F10309" s="65"/>
      <c r="G10309" s="129"/>
    </row>
    <row r="10310" spans="1:7">
      <c r="A10310" s="65"/>
      <c r="B10310" s="65"/>
      <c r="C10310" s="65"/>
      <c r="D10310" s="65"/>
      <c r="E10310" s="65"/>
      <c r="F10310" s="65"/>
      <c r="G10310" s="129"/>
    </row>
    <row r="10311" spans="1:7">
      <c r="A10311" s="65"/>
      <c r="B10311" s="65"/>
      <c r="C10311" s="65"/>
      <c r="D10311" s="65"/>
      <c r="E10311" s="65"/>
      <c r="F10311" s="65"/>
      <c r="G10311" s="129"/>
    </row>
    <row r="10312" spans="1:7">
      <c r="A10312" s="65"/>
      <c r="B10312" s="65"/>
      <c r="C10312" s="65"/>
      <c r="D10312" s="65"/>
      <c r="E10312" s="65"/>
      <c r="F10312" s="65"/>
      <c r="G10312" s="129"/>
    </row>
    <row r="10313" spans="1:7">
      <c r="A10313" s="65"/>
      <c r="B10313" s="65"/>
      <c r="C10313" s="65"/>
      <c r="D10313" s="65"/>
      <c r="E10313" s="65"/>
      <c r="F10313" s="65"/>
      <c r="G10313" s="129"/>
    </row>
    <row r="10314" spans="1:7">
      <c r="A10314" s="65"/>
      <c r="B10314" s="65"/>
      <c r="C10314" s="65"/>
      <c r="D10314" s="65"/>
      <c r="E10314" s="65"/>
      <c r="F10314" s="65"/>
      <c r="G10314" s="129"/>
    </row>
    <row r="10315" spans="1:7">
      <c r="A10315" s="65"/>
      <c r="B10315" s="65"/>
      <c r="C10315" s="65"/>
      <c r="D10315" s="65"/>
      <c r="E10315" s="65"/>
      <c r="F10315" s="65"/>
      <c r="G10315" s="129"/>
    </row>
    <row r="10316" spans="1:7">
      <c r="A10316" s="65"/>
      <c r="B10316" s="65"/>
      <c r="C10316" s="65"/>
      <c r="D10316" s="65"/>
      <c r="E10316" s="65"/>
      <c r="F10316" s="65"/>
      <c r="G10316" s="129"/>
    </row>
    <row r="10317" spans="1:7">
      <c r="A10317" s="65"/>
      <c r="B10317" s="65"/>
      <c r="C10317" s="65"/>
      <c r="D10317" s="65"/>
      <c r="E10317" s="65"/>
      <c r="F10317" s="65"/>
      <c r="G10317" s="129"/>
    </row>
    <row r="10318" spans="1:7">
      <c r="A10318" s="65"/>
      <c r="B10318" s="65"/>
      <c r="C10318" s="65"/>
      <c r="D10318" s="65"/>
      <c r="E10318" s="65"/>
      <c r="F10318" s="65"/>
      <c r="G10318" s="129"/>
    </row>
    <row r="10319" spans="1:7">
      <c r="A10319" s="65"/>
      <c r="B10319" s="65"/>
      <c r="C10319" s="65"/>
      <c r="D10319" s="65"/>
      <c r="E10319" s="65"/>
      <c r="F10319" s="65"/>
      <c r="G10319" s="129"/>
    </row>
    <row r="10320" spans="1:7">
      <c r="A10320" s="65"/>
      <c r="B10320" s="65"/>
      <c r="C10320" s="65"/>
      <c r="D10320" s="65"/>
      <c r="E10320" s="65"/>
      <c r="F10320" s="65"/>
      <c r="G10320" s="129"/>
    </row>
    <row r="10321" spans="1:7">
      <c r="A10321" s="65"/>
      <c r="B10321" s="65"/>
      <c r="C10321" s="65"/>
      <c r="D10321" s="65"/>
      <c r="E10321" s="65"/>
      <c r="F10321" s="65"/>
      <c r="G10321" s="129"/>
    </row>
    <row r="10322" spans="1:7">
      <c r="A10322" s="65"/>
      <c r="B10322" s="65"/>
      <c r="C10322" s="65"/>
      <c r="D10322" s="65"/>
      <c r="E10322" s="65"/>
      <c r="F10322" s="65"/>
      <c r="G10322" s="129"/>
    </row>
    <row r="10323" spans="1:7">
      <c r="A10323" s="65"/>
      <c r="B10323" s="65"/>
      <c r="C10323" s="65"/>
      <c r="D10323" s="65"/>
      <c r="E10323" s="65"/>
      <c r="F10323" s="65"/>
      <c r="G10323" s="129"/>
    </row>
    <row r="10324" spans="1:7">
      <c r="A10324" s="65"/>
      <c r="B10324" s="65"/>
      <c r="C10324" s="65"/>
      <c r="D10324" s="65"/>
      <c r="E10324" s="65"/>
      <c r="F10324" s="65"/>
      <c r="G10324" s="129"/>
    </row>
    <row r="10325" spans="1:7">
      <c r="A10325" s="65"/>
      <c r="B10325" s="65"/>
      <c r="C10325" s="65"/>
      <c r="D10325" s="65"/>
      <c r="E10325" s="65"/>
      <c r="F10325" s="65"/>
      <c r="G10325" s="129"/>
    </row>
    <row r="10326" spans="1:7">
      <c r="A10326" s="65"/>
      <c r="B10326" s="65"/>
      <c r="C10326" s="65"/>
      <c r="D10326" s="65"/>
      <c r="E10326" s="65"/>
      <c r="F10326" s="65"/>
      <c r="G10326" s="129"/>
    </row>
    <row r="10327" spans="1:7">
      <c r="A10327" s="65"/>
      <c r="B10327" s="65"/>
      <c r="C10327" s="65"/>
      <c r="D10327" s="65"/>
      <c r="E10327" s="65"/>
      <c r="F10327" s="65"/>
      <c r="G10327" s="129"/>
    </row>
    <row r="10328" spans="1:7">
      <c r="A10328" s="65"/>
      <c r="B10328" s="65"/>
      <c r="C10328" s="65"/>
      <c r="D10328" s="65"/>
      <c r="E10328" s="65"/>
      <c r="F10328" s="65"/>
      <c r="G10328" s="129"/>
    </row>
    <row r="10329" spans="1:7">
      <c r="A10329" s="65"/>
      <c r="B10329" s="65"/>
      <c r="C10329" s="65"/>
      <c r="D10329" s="65"/>
      <c r="E10329" s="65"/>
      <c r="F10329" s="65"/>
      <c r="G10329" s="129"/>
    </row>
    <row r="10330" spans="1:7">
      <c r="A10330" s="65"/>
      <c r="B10330" s="65"/>
      <c r="C10330" s="65"/>
      <c r="D10330" s="65"/>
      <c r="E10330" s="65"/>
      <c r="F10330" s="65"/>
      <c r="G10330" s="129"/>
    </row>
    <row r="10331" spans="1:7">
      <c r="A10331" s="65"/>
      <c r="B10331" s="65"/>
      <c r="C10331" s="65"/>
      <c r="D10331" s="65"/>
      <c r="E10331" s="65"/>
      <c r="F10331" s="65"/>
      <c r="G10331" s="129"/>
    </row>
    <row r="10332" spans="1:7">
      <c r="A10332" s="65"/>
      <c r="B10332" s="65"/>
      <c r="C10332" s="65"/>
      <c r="D10332" s="65"/>
      <c r="E10332" s="65"/>
      <c r="F10332" s="65"/>
      <c r="G10332" s="129"/>
    </row>
    <row r="10333" spans="1:7">
      <c r="A10333" s="65"/>
      <c r="B10333" s="65"/>
      <c r="C10333" s="65"/>
      <c r="D10333" s="65"/>
      <c r="E10333" s="65"/>
      <c r="F10333" s="65"/>
      <c r="G10333" s="129"/>
    </row>
    <row r="10334" spans="1:7">
      <c r="A10334" s="65"/>
      <c r="B10334" s="65"/>
      <c r="C10334" s="65"/>
      <c r="D10334" s="65"/>
      <c r="E10334" s="65"/>
      <c r="F10334" s="65"/>
      <c r="G10334" s="129"/>
    </row>
    <row r="10335" spans="1:7">
      <c r="A10335" s="65"/>
      <c r="B10335" s="65"/>
      <c r="C10335" s="65"/>
      <c r="D10335" s="65"/>
      <c r="E10335" s="65"/>
      <c r="F10335" s="65"/>
      <c r="G10335" s="129"/>
    </row>
    <row r="10336" spans="1:7">
      <c r="A10336" s="65"/>
      <c r="B10336" s="65"/>
      <c r="C10336" s="65"/>
      <c r="D10336" s="65"/>
      <c r="E10336" s="65"/>
      <c r="F10336" s="65"/>
      <c r="G10336" s="129"/>
    </row>
    <row r="10337" spans="1:7">
      <c r="A10337" s="65"/>
      <c r="B10337" s="65"/>
      <c r="C10337" s="65"/>
      <c r="D10337" s="65"/>
      <c r="E10337" s="65"/>
      <c r="F10337" s="65"/>
      <c r="G10337" s="129"/>
    </row>
    <row r="10338" spans="1:7">
      <c r="A10338" s="65"/>
      <c r="B10338" s="65"/>
      <c r="C10338" s="65"/>
      <c r="D10338" s="65"/>
      <c r="E10338" s="65"/>
      <c r="F10338" s="65"/>
      <c r="G10338" s="129"/>
    </row>
    <row r="10339" spans="1:7">
      <c r="A10339" s="65"/>
      <c r="B10339" s="65"/>
      <c r="C10339" s="65"/>
      <c r="D10339" s="65"/>
      <c r="E10339" s="65"/>
      <c r="F10339" s="65"/>
      <c r="G10339" s="129"/>
    </row>
    <row r="10340" spans="1:7">
      <c r="A10340" s="65"/>
      <c r="B10340" s="65"/>
      <c r="C10340" s="65"/>
      <c r="D10340" s="65"/>
      <c r="E10340" s="65"/>
      <c r="F10340" s="65"/>
      <c r="G10340" s="129"/>
    </row>
    <row r="10341" spans="1:7">
      <c r="A10341" s="65"/>
      <c r="B10341" s="65"/>
      <c r="C10341" s="65"/>
      <c r="D10341" s="65"/>
      <c r="E10341" s="65"/>
      <c r="F10341" s="65"/>
      <c r="G10341" s="129"/>
    </row>
    <row r="10342" spans="1:7">
      <c r="A10342" s="65"/>
      <c r="B10342" s="65"/>
      <c r="C10342" s="65"/>
      <c r="D10342" s="65"/>
      <c r="E10342" s="65"/>
      <c r="F10342" s="65"/>
      <c r="G10342" s="129"/>
    </row>
    <row r="10343" spans="1:7">
      <c r="A10343" s="65"/>
      <c r="B10343" s="65"/>
      <c r="C10343" s="65"/>
      <c r="D10343" s="65"/>
      <c r="E10343" s="65"/>
      <c r="F10343" s="65"/>
      <c r="G10343" s="129"/>
    </row>
    <row r="10344" spans="1:7">
      <c r="A10344" s="65"/>
      <c r="B10344" s="65"/>
      <c r="C10344" s="65"/>
      <c r="D10344" s="65"/>
      <c r="E10344" s="65"/>
      <c r="F10344" s="65"/>
      <c r="G10344" s="129"/>
    </row>
    <row r="10345" spans="1:7">
      <c r="A10345" s="65"/>
      <c r="B10345" s="65"/>
      <c r="C10345" s="65"/>
      <c r="D10345" s="65"/>
      <c r="E10345" s="65"/>
      <c r="F10345" s="65"/>
      <c r="G10345" s="129"/>
    </row>
    <row r="10346" spans="1:7">
      <c r="A10346" s="65"/>
      <c r="B10346" s="65"/>
      <c r="C10346" s="65"/>
      <c r="D10346" s="65"/>
      <c r="E10346" s="65"/>
      <c r="F10346" s="65"/>
      <c r="G10346" s="129"/>
    </row>
    <row r="10347" spans="1:7">
      <c r="A10347" s="65"/>
      <c r="B10347" s="65"/>
      <c r="C10347" s="65"/>
      <c r="D10347" s="65"/>
      <c r="E10347" s="65"/>
      <c r="F10347" s="65"/>
      <c r="G10347" s="129"/>
    </row>
    <row r="10348" spans="1:7">
      <c r="A10348" s="65"/>
      <c r="B10348" s="65"/>
      <c r="C10348" s="65"/>
      <c r="D10348" s="65"/>
      <c r="E10348" s="65"/>
      <c r="F10348" s="65"/>
      <c r="G10348" s="129"/>
    </row>
    <row r="10349" spans="1:7">
      <c r="A10349" s="65"/>
      <c r="B10349" s="65"/>
      <c r="C10349" s="65"/>
      <c r="D10349" s="65"/>
      <c r="E10349" s="65"/>
      <c r="F10349" s="65"/>
      <c r="G10349" s="129"/>
    </row>
    <row r="10350" spans="1:7">
      <c r="A10350" s="65"/>
      <c r="B10350" s="65"/>
      <c r="C10350" s="65"/>
      <c r="D10350" s="65"/>
      <c r="E10350" s="65"/>
      <c r="F10350" s="65"/>
      <c r="G10350" s="129"/>
    </row>
    <row r="10351" spans="1:7">
      <c r="A10351" s="65"/>
      <c r="B10351" s="65"/>
      <c r="C10351" s="65"/>
      <c r="D10351" s="65"/>
      <c r="E10351" s="65"/>
      <c r="F10351" s="65"/>
      <c r="G10351" s="129"/>
    </row>
    <row r="10352" spans="1:7">
      <c r="A10352" s="65"/>
      <c r="B10352" s="65"/>
      <c r="C10352" s="65"/>
      <c r="D10352" s="65"/>
      <c r="E10352" s="65"/>
      <c r="F10352" s="65"/>
      <c r="G10352" s="129"/>
    </row>
    <row r="10353" spans="1:7">
      <c r="A10353" s="65"/>
      <c r="B10353" s="65"/>
      <c r="C10353" s="65"/>
      <c r="D10353" s="65"/>
      <c r="E10353" s="65"/>
      <c r="F10353" s="65"/>
      <c r="G10353" s="129"/>
    </row>
    <row r="10354" spans="1:7">
      <c r="A10354" s="65"/>
      <c r="B10354" s="65"/>
      <c r="C10354" s="65"/>
      <c r="D10354" s="65"/>
      <c r="E10354" s="65"/>
      <c r="F10354" s="65"/>
      <c r="G10354" s="129"/>
    </row>
    <row r="10355" spans="1:7">
      <c r="A10355" s="65"/>
      <c r="B10355" s="65"/>
      <c r="C10355" s="65"/>
      <c r="D10355" s="65"/>
      <c r="E10355" s="65"/>
      <c r="F10355" s="65"/>
      <c r="G10355" s="129"/>
    </row>
    <row r="10356" spans="1:7">
      <c r="A10356" s="65"/>
      <c r="B10356" s="65"/>
      <c r="C10356" s="65"/>
      <c r="D10356" s="65"/>
      <c r="E10356" s="65"/>
      <c r="F10356" s="65"/>
      <c r="G10356" s="129"/>
    </row>
    <row r="10357" spans="1:7">
      <c r="A10357" s="65"/>
      <c r="B10357" s="65"/>
      <c r="C10357" s="65"/>
      <c r="D10357" s="65"/>
      <c r="E10357" s="65"/>
      <c r="F10357" s="65"/>
      <c r="G10357" s="129"/>
    </row>
    <row r="10358" spans="1:7">
      <c r="A10358" s="65"/>
      <c r="B10358" s="65"/>
      <c r="C10358" s="65"/>
      <c r="D10358" s="65"/>
      <c r="E10358" s="65"/>
      <c r="F10358" s="65"/>
      <c r="G10358" s="129"/>
    </row>
    <row r="10359" spans="1:7">
      <c r="A10359" s="65"/>
      <c r="B10359" s="65"/>
      <c r="C10359" s="65"/>
      <c r="D10359" s="65"/>
      <c r="E10359" s="65"/>
      <c r="F10359" s="65"/>
      <c r="G10359" s="129"/>
    </row>
    <row r="10360" spans="1:7">
      <c r="A10360" s="65"/>
      <c r="B10360" s="65"/>
      <c r="C10360" s="65"/>
      <c r="D10360" s="65"/>
      <c r="E10360" s="65"/>
      <c r="F10360" s="65"/>
      <c r="G10360" s="129"/>
    </row>
    <row r="10361" spans="1:7">
      <c r="A10361" s="65"/>
      <c r="B10361" s="65"/>
      <c r="C10361" s="65"/>
      <c r="D10361" s="65"/>
      <c r="E10361" s="65"/>
      <c r="F10361" s="65"/>
      <c r="G10361" s="129"/>
    </row>
    <row r="10362" spans="1:7">
      <c r="A10362" s="65"/>
      <c r="B10362" s="65"/>
      <c r="C10362" s="65"/>
      <c r="D10362" s="65"/>
      <c r="E10362" s="65"/>
      <c r="F10362" s="65"/>
      <c r="G10362" s="129"/>
    </row>
    <row r="10363" spans="1:7">
      <c r="A10363" s="65"/>
      <c r="B10363" s="65"/>
      <c r="C10363" s="65"/>
      <c r="D10363" s="65"/>
      <c r="E10363" s="65"/>
      <c r="F10363" s="65"/>
      <c r="G10363" s="129"/>
    </row>
    <row r="10364" spans="1:7">
      <c r="A10364" s="65"/>
      <c r="B10364" s="65"/>
      <c r="C10364" s="65"/>
      <c r="D10364" s="65"/>
      <c r="E10364" s="65"/>
      <c r="F10364" s="65"/>
      <c r="G10364" s="129"/>
    </row>
    <row r="10365" spans="1:7">
      <c r="A10365" s="65"/>
      <c r="B10365" s="65"/>
      <c r="C10365" s="65"/>
      <c r="D10365" s="65"/>
      <c r="E10365" s="65"/>
      <c r="F10365" s="65"/>
      <c r="G10365" s="129"/>
    </row>
    <row r="10366" spans="1:7">
      <c r="A10366" s="65"/>
      <c r="B10366" s="65"/>
      <c r="C10366" s="65"/>
      <c r="D10366" s="65"/>
      <c r="E10366" s="65"/>
      <c r="F10366" s="65"/>
      <c r="G10366" s="129"/>
    </row>
    <row r="10367" spans="1:7">
      <c r="A10367" s="65"/>
      <c r="B10367" s="65"/>
      <c r="C10367" s="65"/>
      <c r="D10367" s="65"/>
      <c r="E10367" s="65"/>
      <c r="F10367" s="65"/>
      <c r="G10367" s="129"/>
    </row>
    <row r="10368" spans="1:7">
      <c r="A10368" s="65"/>
      <c r="B10368" s="65"/>
      <c r="C10368" s="65"/>
      <c r="D10368" s="65"/>
      <c r="E10368" s="65"/>
      <c r="F10368" s="65"/>
      <c r="G10368" s="129"/>
    </row>
    <row r="10369" spans="1:7">
      <c r="A10369" s="65"/>
      <c r="B10369" s="65"/>
      <c r="C10369" s="65"/>
      <c r="D10369" s="65"/>
      <c r="E10369" s="65"/>
      <c r="F10369" s="65"/>
      <c r="G10369" s="129"/>
    </row>
    <row r="10370" spans="1:7">
      <c r="A10370" s="65"/>
      <c r="B10370" s="65"/>
      <c r="C10370" s="65"/>
      <c r="D10370" s="65"/>
      <c r="E10370" s="65"/>
      <c r="F10370" s="65"/>
      <c r="G10370" s="129"/>
    </row>
    <row r="10371" spans="1:7">
      <c r="A10371" s="65"/>
      <c r="B10371" s="65"/>
      <c r="C10371" s="65"/>
      <c r="D10371" s="65"/>
      <c r="E10371" s="65"/>
      <c r="F10371" s="65"/>
      <c r="G10371" s="129"/>
    </row>
    <row r="10372" spans="1:7">
      <c r="A10372" s="65"/>
      <c r="B10372" s="65"/>
      <c r="C10372" s="65"/>
      <c r="D10372" s="65"/>
      <c r="E10372" s="65"/>
      <c r="F10372" s="65"/>
      <c r="G10372" s="129"/>
    </row>
    <row r="10373" spans="1:7">
      <c r="A10373" s="65"/>
      <c r="B10373" s="65"/>
      <c r="C10373" s="65"/>
      <c r="D10373" s="65"/>
      <c r="E10373" s="65"/>
      <c r="F10373" s="65"/>
      <c r="G10373" s="129"/>
    </row>
    <row r="10374" spans="1:7">
      <c r="A10374" s="65"/>
      <c r="B10374" s="65"/>
      <c r="C10374" s="65"/>
      <c r="D10374" s="65"/>
      <c r="E10374" s="65"/>
      <c r="F10374" s="65"/>
      <c r="G10374" s="129"/>
    </row>
    <row r="10375" spans="1:7">
      <c r="A10375" s="65"/>
      <c r="B10375" s="65"/>
      <c r="C10375" s="65"/>
      <c r="D10375" s="65"/>
      <c r="E10375" s="65"/>
      <c r="F10375" s="65"/>
      <c r="G10375" s="129"/>
    </row>
    <row r="10376" spans="1:7">
      <c r="A10376" s="65"/>
      <c r="B10376" s="65"/>
      <c r="C10376" s="65"/>
      <c r="D10376" s="65"/>
      <c r="E10376" s="65"/>
      <c r="F10376" s="65"/>
      <c r="G10376" s="129"/>
    </row>
    <row r="10377" spans="1:7">
      <c r="A10377" s="65"/>
      <c r="B10377" s="65"/>
      <c r="C10377" s="65"/>
      <c r="D10377" s="65"/>
      <c r="E10377" s="65"/>
      <c r="F10377" s="65"/>
      <c r="G10377" s="129"/>
    </row>
    <row r="10378" spans="1:7">
      <c r="A10378" s="65"/>
      <c r="B10378" s="65"/>
      <c r="C10378" s="65"/>
      <c r="D10378" s="65"/>
      <c r="E10378" s="65"/>
      <c r="F10378" s="65"/>
      <c r="G10378" s="129"/>
    </row>
    <row r="10379" spans="1:7">
      <c r="A10379" s="65"/>
      <c r="B10379" s="65"/>
      <c r="C10379" s="65"/>
      <c r="D10379" s="65"/>
      <c r="E10379" s="65"/>
      <c r="F10379" s="65"/>
      <c r="G10379" s="129"/>
    </row>
    <row r="10380" spans="1:7">
      <c r="A10380" s="65"/>
      <c r="B10380" s="65"/>
      <c r="C10380" s="65"/>
      <c r="D10380" s="65"/>
      <c r="E10380" s="65"/>
      <c r="F10380" s="65"/>
      <c r="G10380" s="129"/>
    </row>
    <row r="10381" spans="1:7">
      <c r="A10381" s="65"/>
      <c r="B10381" s="65"/>
      <c r="C10381" s="65"/>
      <c r="D10381" s="65"/>
      <c r="E10381" s="65"/>
      <c r="F10381" s="65"/>
      <c r="G10381" s="129"/>
    </row>
    <row r="10382" spans="1:7">
      <c r="A10382" s="65"/>
      <c r="B10382" s="65"/>
      <c r="C10382" s="65"/>
      <c r="D10382" s="65"/>
      <c r="E10382" s="65"/>
      <c r="F10382" s="65"/>
      <c r="G10382" s="129"/>
    </row>
    <row r="10383" spans="1:7">
      <c r="A10383" s="65"/>
      <c r="B10383" s="65"/>
      <c r="C10383" s="65"/>
      <c r="D10383" s="65"/>
      <c r="E10383" s="65"/>
      <c r="F10383" s="65"/>
      <c r="G10383" s="129"/>
    </row>
    <row r="10384" spans="1:7">
      <c r="A10384" s="65"/>
      <c r="B10384" s="65"/>
      <c r="C10384" s="65"/>
      <c r="D10384" s="65"/>
      <c r="E10384" s="65"/>
      <c r="F10384" s="65"/>
      <c r="G10384" s="129"/>
    </row>
    <row r="10385" spans="1:7">
      <c r="A10385" s="65"/>
      <c r="B10385" s="65"/>
      <c r="C10385" s="65"/>
      <c r="D10385" s="65"/>
      <c r="E10385" s="65"/>
      <c r="F10385" s="65"/>
      <c r="G10385" s="129"/>
    </row>
    <row r="10386" spans="1:7">
      <c r="A10386" s="65"/>
      <c r="B10386" s="65"/>
      <c r="C10386" s="65"/>
      <c r="D10386" s="65"/>
      <c r="E10386" s="65"/>
      <c r="F10386" s="65"/>
      <c r="G10386" s="129"/>
    </row>
    <row r="10387" spans="1:7">
      <c r="A10387" s="65"/>
      <c r="B10387" s="65"/>
      <c r="C10387" s="65"/>
      <c r="D10387" s="65"/>
      <c r="E10387" s="65"/>
      <c r="F10387" s="65"/>
      <c r="G10387" s="129"/>
    </row>
    <row r="10388" spans="1:7">
      <c r="A10388" s="65"/>
      <c r="B10388" s="65"/>
      <c r="C10388" s="65"/>
      <c r="D10388" s="65"/>
      <c r="E10388" s="65"/>
      <c r="F10388" s="65"/>
      <c r="G10388" s="129"/>
    </row>
    <row r="10389" spans="1:7">
      <c r="A10389" s="65"/>
      <c r="B10389" s="65"/>
      <c r="C10389" s="65"/>
      <c r="D10389" s="65"/>
      <c r="E10389" s="65"/>
      <c r="F10389" s="65"/>
      <c r="G10389" s="129"/>
    </row>
    <row r="10390" spans="1:7">
      <c r="A10390" s="65"/>
      <c r="B10390" s="65"/>
      <c r="C10390" s="65"/>
      <c r="D10390" s="65"/>
      <c r="E10390" s="65"/>
      <c r="F10390" s="65"/>
      <c r="G10390" s="129"/>
    </row>
    <row r="10391" spans="1:7">
      <c r="A10391" s="65"/>
      <c r="B10391" s="65"/>
      <c r="C10391" s="65"/>
      <c r="D10391" s="65"/>
      <c r="E10391" s="65"/>
      <c r="F10391" s="65"/>
      <c r="G10391" s="129"/>
    </row>
    <row r="10392" spans="1:7">
      <c r="A10392" s="65"/>
      <c r="B10392" s="65"/>
      <c r="C10392" s="65"/>
      <c r="D10392" s="65"/>
      <c r="E10392" s="65"/>
      <c r="F10392" s="65"/>
      <c r="G10392" s="129"/>
    </row>
    <row r="10393" spans="1:7">
      <c r="A10393" s="65"/>
      <c r="B10393" s="65"/>
      <c r="C10393" s="65"/>
      <c r="D10393" s="65"/>
      <c r="E10393" s="65"/>
      <c r="F10393" s="65"/>
      <c r="G10393" s="129"/>
    </row>
    <row r="10394" spans="1:7">
      <c r="A10394" s="65"/>
      <c r="B10394" s="65"/>
      <c r="C10394" s="65"/>
      <c r="D10394" s="65"/>
      <c r="E10394" s="65"/>
      <c r="F10394" s="65"/>
      <c r="G10394" s="129"/>
    </row>
    <row r="10395" spans="1:7">
      <c r="A10395" s="65"/>
      <c r="B10395" s="65"/>
      <c r="C10395" s="65"/>
      <c r="D10395" s="65"/>
      <c r="E10395" s="65"/>
      <c r="F10395" s="65"/>
      <c r="G10395" s="129"/>
    </row>
    <row r="10396" spans="1:7">
      <c r="A10396" s="65"/>
      <c r="B10396" s="65"/>
      <c r="C10396" s="65"/>
      <c r="D10396" s="65"/>
      <c r="E10396" s="65"/>
      <c r="F10396" s="65"/>
      <c r="G10396" s="129"/>
    </row>
    <row r="10397" spans="1:7">
      <c r="A10397" s="65"/>
      <c r="B10397" s="65"/>
      <c r="C10397" s="65"/>
      <c r="D10397" s="65"/>
      <c r="E10397" s="65"/>
      <c r="F10397" s="65"/>
      <c r="G10397" s="129"/>
    </row>
    <row r="10398" spans="1:7">
      <c r="A10398" s="65"/>
      <c r="B10398" s="65"/>
      <c r="C10398" s="65"/>
      <c r="D10398" s="65"/>
      <c r="E10398" s="65"/>
      <c r="F10398" s="65"/>
      <c r="G10398" s="129"/>
    </row>
    <row r="10399" spans="1:7">
      <c r="A10399" s="65"/>
      <c r="B10399" s="65"/>
      <c r="C10399" s="65"/>
      <c r="D10399" s="65"/>
      <c r="E10399" s="65"/>
      <c r="F10399" s="65"/>
      <c r="G10399" s="129"/>
    </row>
    <row r="10400" spans="1:7">
      <c r="A10400" s="65"/>
      <c r="B10400" s="65"/>
      <c r="C10400" s="65"/>
      <c r="D10400" s="65"/>
      <c r="E10400" s="65"/>
      <c r="F10400" s="65"/>
      <c r="G10400" s="129"/>
    </row>
    <row r="10401" spans="1:7">
      <c r="A10401" s="65"/>
      <c r="B10401" s="65"/>
      <c r="C10401" s="65"/>
      <c r="D10401" s="65"/>
      <c r="E10401" s="65"/>
      <c r="F10401" s="65"/>
      <c r="G10401" s="129"/>
    </row>
    <row r="10402" spans="1:7">
      <c r="A10402" s="65"/>
      <c r="B10402" s="65"/>
      <c r="C10402" s="65"/>
      <c r="D10402" s="65"/>
      <c r="E10402" s="65"/>
      <c r="F10402" s="65"/>
      <c r="G10402" s="129"/>
    </row>
    <row r="10403" spans="1:7">
      <c r="A10403" s="65"/>
      <c r="B10403" s="65"/>
      <c r="C10403" s="65"/>
      <c r="D10403" s="65"/>
      <c r="E10403" s="65"/>
      <c r="F10403" s="65"/>
      <c r="G10403" s="129"/>
    </row>
    <row r="10404" spans="1:7">
      <c r="A10404" s="65"/>
      <c r="B10404" s="65"/>
      <c r="C10404" s="65"/>
      <c r="D10404" s="65"/>
      <c r="E10404" s="65"/>
      <c r="F10404" s="65"/>
      <c r="G10404" s="129"/>
    </row>
    <row r="10405" spans="1:7">
      <c r="A10405" s="65"/>
      <c r="B10405" s="65"/>
      <c r="C10405" s="65"/>
      <c r="D10405" s="65"/>
      <c r="E10405" s="65"/>
      <c r="F10405" s="65"/>
      <c r="G10405" s="129"/>
    </row>
    <row r="10406" spans="1:7">
      <c r="A10406" s="65"/>
      <c r="B10406" s="65"/>
      <c r="C10406" s="65"/>
      <c r="D10406" s="65"/>
      <c r="E10406" s="65"/>
      <c r="F10406" s="65"/>
      <c r="G10406" s="129"/>
    </row>
    <row r="10407" spans="1:7">
      <c r="A10407" s="65"/>
      <c r="B10407" s="65"/>
      <c r="C10407" s="65"/>
      <c r="D10407" s="65"/>
      <c r="E10407" s="65"/>
      <c r="F10407" s="65"/>
      <c r="G10407" s="129"/>
    </row>
    <row r="10408" spans="1:7">
      <c r="A10408" s="65"/>
      <c r="B10408" s="65"/>
      <c r="C10408" s="65"/>
      <c r="D10408" s="65"/>
      <c r="E10408" s="65"/>
      <c r="F10408" s="65"/>
      <c r="G10408" s="129"/>
    </row>
    <row r="10409" spans="1:7">
      <c r="A10409" s="65"/>
      <c r="B10409" s="65"/>
      <c r="C10409" s="65"/>
      <c r="D10409" s="65"/>
      <c r="E10409" s="65"/>
      <c r="F10409" s="65"/>
      <c r="G10409" s="129"/>
    </row>
    <row r="10410" spans="1:7">
      <c r="A10410" s="65"/>
      <c r="B10410" s="65"/>
      <c r="C10410" s="65"/>
      <c r="D10410" s="65"/>
      <c r="E10410" s="65"/>
      <c r="F10410" s="65"/>
      <c r="G10410" s="129"/>
    </row>
    <row r="10411" spans="1:7">
      <c r="A10411" s="65"/>
      <c r="B10411" s="65"/>
      <c r="C10411" s="65"/>
      <c r="D10411" s="65"/>
      <c r="E10411" s="65"/>
      <c r="F10411" s="65"/>
      <c r="G10411" s="129"/>
    </row>
    <row r="10412" spans="1:7">
      <c r="A10412" s="65"/>
      <c r="B10412" s="65"/>
      <c r="C10412" s="65"/>
      <c r="D10412" s="65"/>
      <c r="E10412" s="65"/>
      <c r="F10412" s="65"/>
      <c r="G10412" s="129"/>
    </row>
    <row r="10413" spans="1:7">
      <c r="A10413" s="65"/>
      <c r="B10413" s="65"/>
      <c r="C10413" s="65"/>
      <c r="D10413" s="65"/>
      <c r="E10413" s="65"/>
      <c r="F10413" s="65"/>
      <c r="G10413" s="129"/>
    </row>
    <row r="10414" spans="1:7">
      <c r="A10414" s="65"/>
      <c r="B10414" s="65"/>
      <c r="C10414" s="65"/>
      <c r="D10414" s="65"/>
      <c r="E10414" s="65"/>
      <c r="F10414" s="65"/>
      <c r="G10414" s="129"/>
    </row>
    <row r="10415" spans="1:7">
      <c r="A10415" s="65"/>
      <c r="B10415" s="65"/>
      <c r="C10415" s="65"/>
      <c r="D10415" s="65"/>
      <c r="E10415" s="65"/>
      <c r="F10415" s="65"/>
      <c r="G10415" s="129"/>
    </row>
    <row r="10416" spans="1:7">
      <c r="A10416" s="65"/>
      <c r="B10416" s="65"/>
      <c r="C10416" s="65"/>
      <c r="D10416" s="65"/>
      <c r="E10416" s="65"/>
      <c r="F10416" s="65"/>
      <c r="G10416" s="129"/>
    </row>
    <row r="10417" spans="1:7">
      <c r="A10417" s="65"/>
      <c r="B10417" s="65"/>
      <c r="C10417" s="65"/>
      <c r="D10417" s="65"/>
      <c r="E10417" s="65"/>
      <c r="F10417" s="65"/>
      <c r="G10417" s="129"/>
    </row>
    <row r="10418" spans="1:7">
      <c r="A10418" s="65"/>
      <c r="B10418" s="65"/>
      <c r="C10418" s="65"/>
      <c r="D10418" s="65"/>
      <c r="E10418" s="65"/>
      <c r="F10418" s="65"/>
      <c r="G10418" s="129"/>
    </row>
    <row r="10419" spans="1:7">
      <c r="A10419" s="65"/>
      <c r="B10419" s="65"/>
      <c r="C10419" s="65"/>
      <c r="D10419" s="65"/>
      <c r="E10419" s="65"/>
      <c r="F10419" s="65"/>
      <c r="G10419" s="129"/>
    </row>
    <row r="10420" spans="1:7">
      <c r="A10420" s="65"/>
      <c r="B10420" s="65"/>
      <c r="C10420" s="65"/>
      <c r="D10420" s="65"/>
      <c r="E10420" s="65"/>
      <c r="F10420" s="65"/>
      <c r="G10420" s="129"/>
    </row>
    <row r="10421" spans="1:7">
      <c r="A10421" s="65"/>
      <c r="B10421" s="65"/>
      <c r="C10421" s="65"/>
      <c r="D10421" s="65"/>
      <c r="E10421" s="65"/>
      <c r="F10421" s="65"/>
      <c r="G10421" s="129"/>
    </row>
    <row r="10422" spans="1:7">
      <c r="A10422" s="65"/>
      <c r="B10422" s="65"/>
      <c r="C10422" s="65"/>
      <c r="D10422" s="65"/>
      <c r="E10422" s="65"/>
      <c r="F10422" s="65"/>
      <c r="G10422" s="129"/>
    </row>
    <row r="10423" spans="1:7">
      <c r="A10423" s="65"/>
      <c r="B10423" s="65"/>
      <c r="C10423" s="65"/>
      <c r="D10423" s="65"/>
      <c r="E10423" s="65"/>
      <c r="F10423" s="65"/>
      <c r="G10423" s="129"/>
    </row>
    <row r="10424" spans="1:7">
      <c r="A10424" s="65"/>
      <c r="B10424" s="65"/>
      <c r="C10424" s="65"/>
      <c r="D10424" s="65"/>
      <c r="E10424" s="65"/>
      <c r="F10424" s="65"/>
      <c r="G10424" s="129"/>
    </row>
    <row r="10425" spans="1:7">
      <c r="A10425" s="65"/>
      <c r="B10425" s="65"/>
      <c r="C10425" s="65"/>
      <c r="D10425" s="65"/>
      <c r="E10425" s="65"/>
      <c r="F10425" s="65"/>
      <c r="G10425" s="129"/>
    </row>
    <row r="10426" spans="1:7">
      <c r="A10426" s="65"/>
      <c r="B10426" s="65"/>
      <c r="C10426" s="65"/>
      <c r="D10426" s="65"/>
      <c r="E10426" s="65"/>
      <c r="F10426" s="65"/>
      <c r="G10426" s="129"/>
    </row>
    <row r="10427" spans="1:7">
      <c r="A10427" s="65"/>
      <c r="B10427" s="65"/>
      <c r="C10427" s="65"/>
      <c r="D10427" s="65"/>
      <c r="E10427" s="65"/>
      <c r="F10427" s="65"/>
      <c r="G10427" s="129"/>
    </row>
    <row r="10428" spans="1:7">
      <c r="A10428" s="65"/>
      <c r="B10428" s="65"/>
      <c r="C10428" s="65"/>
      <c r="D10428" s="65"/>
      <c r="E10428" s="65"/>
      <c r="F10428" s="65"/>
      <c r="G10428" s="129"/>
    </row>
    <row r="10429" spans="1:7">
      <c r="A10429" s="65"/>
      <c r="B10429" s="65"/>
      <c r="C10429" s="65"/>
      <c r="D10429" s="65"/>
      <c r="E10429" s="65"/>
      <c r="F10429" s="65"/>
      <c r="G10429" s="129"/>
    </row>
    <row r="10430" spans="1:7">
      <c r="A10430" s="65"/>
      <c r="B10430" s="65"/>
      <c r="C10430" s="65"/>
      <c r="D10430" s="65"/>
      <c r="E10430" s="65"/>
      <c r="F10430" s="65"/>
      <c r="G10430" s="129"/>
    </row>
    <row r="10431" spans="1:7">
      <c r="A10431" s="65"/>
      <c r="B10431" s="65"/>
      <c r="C10431" s="65"/>
      <c r="D10431" s="65"/>
      <c r="E10431" s="65"/>
      <c r="F10431" s="65"/>
      <c r="G10431" s="129"/>
    </row>
    <row r="10432" spans="1:7">
      <c r="A10432" s="65"/>
      <c r="B10432" s="65"/>
      <c r="C10432" s="65"/>
      <c r="D10432" s="65"/>
      <c r="E10432" s="65"/>
      <c r="F10432" s="65"/>
      <c r="G10432" s="129"/>
    </row>
    <row r="10433" spans="1:7">
      <c r="A10433" s="65"/>
      <c r="B10433" s="65"/>
      <c r="C10433" s="65"/>
      <c r="D10433" s="65"/>
      <c r="E10433" s="65"/>
      <c r="F10433" s="65"/>
      <c r="G10433" s="129"/>
    </row>
    <row r="10434" spans="1:7">
      <c r="A10434" s="65"/>
      <c r="B10434" s="65"/>
      <c r="C10434" s="65"/>
      <c r="D10434" s="65"/>
      <c r="E10434" s="65"/>
      <c r="F10434" s="65"/>
      <c r="G10434" s="129"/>
    </row>
    <row r="10435" spans="1:7">
      <c r="A10435" s="65"/>
      <c r="B10435" s="65"/>
      <c r="C10435" s="65"/>
      <c r="D10435" s="65"/>
      <c r="E10435" s="65"/>
      <c r="F10435" s="65"/>
      <c r="G10435" s="129"/>
    </row>
    <row r="10436" spans="1:7">
      <c r="A10436" s="65"/>
      <c r="B10436" s="65"/>
      <c r="C10436" s="65"/>
      <c r="D10436" s="65"/>
      <c r="E10436" s="65"/>
      <c r="F10436" s="65"/>
      <c r="G10436" s="129"/>
    </row>
    <row r="10437" spans="1:7">
      <c r="A10437" s="65"/>
      <c r="B10437" s="65"/>
      <c r="C10437" s="65"/>
      <c r="D10437" s="65"/>
      <c r="E10437" s="65"/>
      <c r="F10437" s="65"/>
      <c r="G10437" s="129"/>
    </row>
    <row r="10438" spans="1:7">
      <c r="A10438" s="65"/>
      <c r="B10438" s="65"/>
      <c r="C10438" s="65"/>
      <c r="D10438" s="65"/>
      <c r="E10438" s="65"/>
      <c r="F10438" s="65"/>
      <c r="G10438" s="129"/>
    </row>
    <row r="10439" spans="1:7">
      <c r="A10439" s="65"/>
      <c r="B10439" s="65"/>
      <c r="C10439" s="65"/>
      <c r="D10439" s="65"/>
      <c r="E10439" s="65"/>
      <c r="F10439" s="65"/>
      <c r="G10439" s="129"/>
    </row>
    <row r="10440" spans="1:7">
      <c r="A10440" s="65"/>
      <c r="B10440" s="65"/>
      <c r="C10440" s="65"/>
      <c r="D10440" s="65"/>
      <c r="E10440" s="65"/>
      <c r="F10440" s="65"/>
      <c r="G10440" s="129"/>
    </row>
    <row r="10441" spans="1:7">
      <c r="A10441" s="65"/>
      <c r="B10441" s="65"/>
      <c r="C10441" s="65"/>
      <c r="D10441" s="65"/>
      <c r="E10441" s="65"/>
      <c r="F10441" s="65"/>
      <c r="G10441" s="129"/>
    </row>
    <row r="10442" spans="1:7">
      <c r="A10442" s="65"/>
      <c r="B10442" s="65"/>
      <c r="C10442" s="65"/>
      <c r="D10442" s="65"/>
      <c r="E10442" s="65"/>
      <c r="F10442" s="65"/>
      <c r="G10442" s="129"/>
    </row>
    <row r="10443" spans="1:7">
      <c r="A10443" s="65"/>
      <c r="B10443" s="65"/>
      <c r="C10443" s="65"/>
      <c r="D10443" s="65"/>
      <c r="E10443" s="65"/>
      <c r="F10443" s="65"/>
      <c r="G10443" s="129"/>
    </row>
    <row r="10444" spans="1:7">
      <c r="A10444" s="65"/>
      <c r="B10444" s="65"/>
      <c r="C10444" s="65"/>
      <c r="D10444" s="65"/>
      <c r="E10444" s="65"/>
      <c r="F10444" s="65"/>
      <c r="G10444" s="129"/>
    </row>
    <row r="10445" spans="1:7">
      <c r="A10445" s="65"/>
      <c r="B10445" s="65"/>
      <c r="C10445" s="65"/>
      <c r="D10445" s="65"/>
      <c r="E10445" s="65"/>
      <c r="F10445" s="65"/>
      <c r="G10445" s="129"/>
    </row>
    <row r="10446" spans="1:7">
      <c r="A10446" s="65"/>
      <c r="B10446" s="65"/>
      <c r="C10446" s="65"/>
      <c r="D10446" s="65"/>
      <c r="E10446" s="65"/>
      <c r="F10446" s="65"/>
      <c r="G10446" s="129"/>
    </row>
    <row r="10447" spans="1:7">
      <c r="A10447" s="65"/>
      <c r="B10447" s="65"/>
      <c r="C10447" s="65"/>
      <c r="D10447" s="65"/>
      <c r="E10447" s="65"/>
      <c r="F10447" s="65"/>
      <c r="G10447" s="129"/>
    </row>
    <row r="10448" spans="1:7">
      <c r="A10448" s="65"/>
      <c r="B10448" s="65"/>
      <c r="C10448" s="65"/>
      <c r="D10448" s="65"/>
      <c r="E10448" s="65"/>
      <c r="F10448" s="65"/>
      <c r="G10448" s="129"/>
    </row>
    <row r="10449" spans="1:7">
      <c r="A10449" s="65"/>
      <c r="B10449" s="65"/>
      <c r="C10449" s="65"/>
      <c r="D10449" s="65"/>
      <c r="E10449" s="65"/>
      <c r="F10449" s="65"/>
      <c r="G10449" s="129"/>
    </row>
    <row r="10450" spans="1:7">
      <c r="A10450" s="65"/>
      <c r="B10450" s="65"/>
      <c r="C10450" s="65"/>
      <c r="D10450" s="65"/>
      <c r="E10450" s="65"/>
      <c r="F10450" s="65"/>
      <c r="G10450" s="129"/>
    </row>
    <row r="10451" spans="1:7">
      <c r="A10451" s="65"/>
      <c r="B10451" s="65"/>
      <c r="C10451" s="65"/>
      <c r="D10451" s="65"/>
      <c r="E10451" s="65"/>
      <c r="F10451" s="65"/>
      <c r="G10451" s="129"/>
    </row>
    <row r="10452" spans="1:7">
      <c r="A10452" s="65"/>
      <c r="B10452" s="65"/>
      <c r="C10452" s="65"/>
      <c r="D10452" s="65"/>
      <c r="E10452" s="65"/>
      <c r="F10452" s="65"/>
      <c r="G10452" s="129"/>
    </row>
    <row r="10453" spans="1:7">
      <c r="A10453" s="65"/>
      <c r="B10453" s="65"/>
      <c r="C10453" s="65"/>
      <c r="D10453" s="65"/>
      <c r="E10453" s="65"/>
      <c r="F10453" s="65"/>
      <c r="G10453" s="129"/>
    </row>
    <row r="10454" spans="1:7">
      <c r="A10454" s="65"/>
      <c r="B10454" s="65"/>
      <c r="C10454" s="65"/>
      <c r="D10454" s="65"/>
      <c r="E10454" s="65"/>
      <c r="F10454" s="65"/>
      <c r="G10454" s="129"/>
    </row>
    <row r="10455" spans="1:7">
      <c r="A10455" s="65"/>
      <c r="B10455" s="65"/>
      <c r="C10455" s="65"/>
      <c r="D10455" s="65"/>
      <c r="E10455" s="65"/>
      <c r="F10455" s="65"/>
      <c r="G10455" s="129"/>
    </row>
    <row r="10456" spans="1:7">
      <c r="A10456" s="65"/>
      <c r="B10456" s="65"/>
      <c r="C10456" s="65"/>
      <c r="D10456" s="65"/>
      <c r="E10456" s="65"/>
      <c r="F10456" s="65"/>
      <c r="G10456" s="129"/>
    </row>
    <row r="10457" spans="1:7">
      <c r="A10457" s="65"/>
      <c r="B10457" s="65"/>
      <c r="C10457" s="65"/>
      <c r="D10457" s="65"/>
      <c r="E10457" s="65"/>
      <c r="F10457" s="65"/>
      <c r="G10457" s="129"/>
    </row>
    <row r="10458" spans="1:7">
      <c r="A10458" s="65"/>
      <c r="B10458" s="65"/>
      <c r="C10458" s="65"/>
      <c r="D10458" s="65"/>
      <c r="E10458" s="65"/>
      <c r="F10458" s="65"/>
      <c r="G10458" s="129"/>
    </row>
    <row r="10459" spans="1:7">
      <c r="A10459" s="65"/>
      <c r="B10459" s="65"/>
      <c r="C10459" s="65"/>
      <c r="D10459" s="65"/>
      <c r="E10459" s="65"/>
      <c r="F10459" s="65"/>
      <c r="G10459" s="129"/>
    </row>
    <row r="10460" spans="1:7">
      <c r="A10460" s="65"/>
      <c r="B10460" s="65"/>
      <c r="C10460" s="65"/>
      <c r="D10460" s="65"/>
      <c r="E10460" s="65"/>
      <c r="F10460" s="65"/>
      <c r="G10460" s="129"/>
    </row>
    <row r="10461" spans="1:7">
      <c r="A10461" s="65"/>
      <c r="B10461" s="65"/>
      <c r="C10461" s="65"/>
      <c r="D10461" s="65"/>
      <c r="E10461" s="65"/>
      <c r="F10461" s="65"/>
      <c r="G10461" s="129"/>
    </row>
    <row r="10462" spans="1:7">
      <c r="A10462" s="65"/>
      <c r="B10462" s="65"/>
      <c r="C10462" s="65"/>
      <c r="D10462" s="65"/>
      <c r="E10462" s="65"/>
      <c r="F10462" s="65"/>
      <c r="G10462" s="129"/>
    </row>
    <row r="10463" spans="1:7">
      <c r="A10463" s="65"/>
      <c r="B10463" s="65"/>
      <c r="C10463" s="65"/>
      <c r="D10463" s="65"/>
      <c r="E10463" s="65"/>
      <c r="F10463" s="65"/>
      <c r="G10463" s="129"/>
    </row>
    <row r="10464" spans="1:7">
      <c r="A10464" s="65"/>
      <c r="B10464" s="65"/>
      <c r="C10464" s="65"/>
      <c r="D10464" s="65"/>
      <c r="E10464" s="65"/>
      <c r="F10464" s="65"/>
      <c r="G10464" s="129"/>
    </row>
    <row r="10465" spans="1:7">
      <c r="A10465" s="65"/>
      <c r="B10465" s="65"/>
      <c r="C10465" s="65"/>
      <c r="D10465" s="65"/>
      <c r="E10465" s="65"/>
      <c r="F10465" s="65"/>
      <c r="G10465" s="129"/>
    </row>
    <row r="10466" spans="1:7">
      <c r="A10466" s="65"/>
      <c r="B10466" s="65"/>
      <c r="C10466" s="65"/>
      <c r="D10466" s="65"/>
      <c r="E10466" s="65"/>
      <c r="F10466" s="65"/>
      <c r="G10466" s="129"/>
    </row>
    <row r="10467" spans="1:7">
      <c r="A10467" s="65"/>
      <c r="B10467" s="65"/>
      <c r="C10467" s="65"/>
      <c r="D10467" s="65"/>
      <c r="E10467" s="65"/>
      <c r="F10467" s="65"/>
      <c r="G10467" s="129"/>
    </row>
    <row r="10468" spans="1:7">
      <c r="A10468" s="65"/>
      <c r="B10468" s="65"/>
      <c r="C10468" s="65"/>
      <c r="D10468" s="65"/>
      <c r="E10468" s="65"/>
      <c r="F10468" s="65"/>
      <c r="G10468" s="129"/>
    </row>
    <row r="10469" spans="1:7">
      <c r="A10469" s="65"/>
      <c r="B10469" s="65"/>
      <c r="C10469" s="65"/>
      <c r="D10469" s="65"/>
      <c r="E10469" s="65"/>
      <c r="F10469" s="65"/>
      <c r="G10469" s="129"/>
    </row>
    <row r="10470" spans="1:7">
      <c r="A10470" s="65"/>
      <c r="B10470" s="65"/>
      <c r="C10470" s="65"/>
      <c r="D10470" s="65"/>
      <c r="E10470" s="65"/>
      <c r="F10470" s="65"/>
      <c r="G10470" s="129"/>
    </row>
    <row r="10471" spans="1:7">
      <c r="A10471" s="65"/>
      <c r="B10471" s="65"/>
      <c r="C10471" s="65"/>
      <c r="D10471" s="65"/>
      <c r="E10471" s="65"/>
      <c r="F10471" s="65"/>
      <c r="G10471" s="129"/>
    </row>
    <row r="10472" spans="1:7">
      <c r="A10472" s="65"/>
      <c r="B10472" s="65"/>
      <c r="C10472" s="65"/>
      <c r="D10472" s="65"/>
      <c r="E10472" s="65"/>
      <c r="F10472" s="65"/>
      <c r="G10472" s="129"/>
    </row>
    <row r="10473" spans="1:7">
      <c r="A10473" s="65"/>
      <c r="B10473" s="65"/>
      <c r="C10473" s="65"/>
      <c r="D10473" s="65"/>
      <c r="E10473" s="65"/>
      <c r="F10473" s="65"/>
      <c r="G10473" s="129"/>
    </row>
    <row r="10474" spans="1:7">
      <c r="A10474" s="65"/>
      <c r="B10474" s="65"/>
      <c r="C10474" s="65"/>
      <c r="D10474" s="65"/>
      <c r="E10474" s="65"/>
      <c r="F10474" s="65"/>
      <c r="G10474" s="129"/>
    </row>
    <row r="10475" spans="1:7">
      <c r="A10475" s="65"/>
      <c r="B10475" s="65"/>
      <c r="C10475" s="65"/>
      <c r="D10475" s="65"/>
      <c r="E10475" s="65"/>
      <c r="F10475" s="65"/>
      <c r="G10475" s="129"/>
    </row>
    <row r="10476" spans="1:7">
      <c r="A10476" s="65"/>
      <c r="B10476" s="65"/>
      <c r="C10476" s="65"/>
      <c r="D10476" s="65"/>
      <c r="E10476" s="65"/>
      <c r="F10476" s="65"/>
      <c r="G10476" s="129"/>
    </row>
    <row r="10477" spans="1:7">
      <c r="A10477" s="65"/>
      <c r="B10477" s="65"/>
      <c r="C10477" s="65"/>
      <c r="D10477" s="65"/>
      <c r="E10477" s="65"/>
      <c r="F10477" s="65"/>
      <c r="G10477" s="129"/>
    </row>
    <row r="10478" spans="1:7">
      <c r="A10478" s="65"/>
      <c r="B10478" s="65"/>
      <c r="C10478" s="65"/>
      <c r="D10478" s="65"/>
      <c r="E10478" s="65"/>
      <c r="F10478" s="65"/>
      <c r="G10478" s="129"/>
    </row>
    <row r="10479" spans="1:7">
      <c r="A10479" s="65"/>
      <c r="B10479" s="65"/>
      <c r="C10479" s="65"/>
      <c r="D10479" s="65"/>
      <c r="E10479" s="65"/>
      <c r="F10479" s="65"/>
      <c r="G10479" s="129"/>
    </row>
    <row r="10480" spans="1:7">
      <c r="A10480" s="65"/>
      <c r="B10480" s="65"/>
      <c r="C10480" s="65"/>
      <c r="D10480" s="65"/>
      <c r="E10480" s="65"/>
      <c r="F10480" s="65"/>
      <c r="G10480" s="129"/>
    </row>
    <row r="10481" spans="1:7">
      <c r="A10481" s="65"/>
      <c r="B10481" s="65"/>
      <c r="C10481" s="65"/>
      <c r="D10481" s="65"/>
      <c r="E10481" s="65"/>
      <c r="F10481" s="65"/>
      <c r="G10481" s="129"/>
    </row>
    <row r="10482" spans="1:7">
      <c r="A10482" s="65"/>
      <c r="B10482" s="65"/>
      <c r="C10482" s="65"/>
      <c r="D10482" s="65"/>
      <c r="E10482" s="65"/>
      <c r="F10482" s="65"/>
      <c r="G10482" s="129"/>
    </row>
    <row r="10483" spans="1:7">
      <c r="A10483" s="65"/>
      <c r="B10483" s="65"/>
      <c r="C10483" s="65"/>
      <c r="D10483" s="65"/>
      <c r="E10483" s="65"/>
      <c r="F10483" s="65"/>
      <c r="G10483" s="129"/>
    </row>
    <row r="10484" spans="1:7">
      <c r="A10484" s="65"/>
      <c r="B10484" s="65"/>
      <c r="C10484" s="65"/>
      <c r="D10484" s="65"/>
      <c r="E10484" s="65"/>
      <c r="F10484" s="65"/>
      <c r="G10484" s="129"/>
    </row>
    <row r="10485" spans="1:7">
      <c r="A10485" s="65"/>
      <c r="B10485" s="65"/>
      <c r="C10485" s="65"/>
      <c r="D10485" s="65"/>
      <c r="E10485" s="65"/>
      <c r="F10485" s="65"/>
      <c r="G10485" s="129"/>
    </row>
    <row r="10486" spans="1:7">
      <c r="A10486" s="65"/>
      <c r="B10486" s="65"/>
      <c r="C10486" s="65"/>
      <c r="D10486" s="65"/>
      <c r="E10486" s="65"/>
      <c r="F10486" s="65"/>
      <c r="G10486" s="129"/>
    </row>
    <row r="10487" spans="1:7">
      <c r="A10487" s="65"/>
      <c r="B10487" s="65"/>
      <c r="C10487" s="65"/>
      <c r="D10487" s="65"/>
      <c r="E10487" s="65"/>
      <c r="F10487" s="65"/>
      <c r="G10487" s="129"/>
    </row>
    <row r="10488" spans="1:7">
      <c r="A10488" s="65"/>
      <c r="B10488" s="65"/>
      <c r="C10488" s="65"/>
      <c r="D10488" s="65"/>
      <c r="E10488" s="65"/>
      <c r="F10488" s="65"/>
      <c r="G10488" s="129"/>
    </row>
    <row r="10489" spans="1:7">
      <c r="A10489" s="65"/>
      <c r="B10489" s="65"/>
      <c r="C10489" s="65"/>
      <c r="D10489" s="65"/>
      <c r="E10489" s="65"/>
      <c r="F10489" s="65"/>
      <c r="G10489" s="129"/>
    </row>
    <row r="10490" spans="1:7">
      <c r="A10490" s="65"/>
      <c r="B10490" s="65"/>
      <c r="C10490" s="65"/>
      <c r="D10490" s="65"/>
      <c r="E10490" s="65"/>
      <c r="F10490" s="65"/>
      <c r="G10490" s="129"/>
    </row>
    <row r="10491" spans="1:7">
      <c r="A10491" s="65"/>
      <c r="B10491" s="65"/>
      <c r="C10491" s="65"/>
      <c r="D10491" s="65"/>
      <c r="E10491" s="65"/>
      <c r="F10491" s="65"/>
      <c r="G10491" s="129"/>
    </row>
    <row r="10492" spans="1:7">
      <c r="A10492" s="65"/>
      <c r="B10492" s="65"/>
      <c r="C10492" s="65"/>
      <c r="D10492" s="65"/>
      <c r="E10492" s="65"/>
      <c r="F10492" s="65"/>
      <c r="G10492" s="129"/>
    </row>
    <row r="10493" spans="1:7">
      <c r="A10493" s="65"/>
      <c r="B10493" s="65"/>
      <c r="C10493" s="65"/>
      <c r="D10493" s="65"/>
      <c r="E10493" s="65"/>
      <c r="F10493" s="65"/>
      <c r="G10493" s="129"/>
    </row>
    <row r="10494" spans="1:7">
      <c r="A10494" s="65"/>
      <c r="B10494" s="65"/>
      <c r="C10494" s="65"/>
      <c r="D10494" s="65"/>
      <c r="E10494" s="65"/>
      <c r="F10494" s="65"/>
      <c r="G10494" s="129"/>
    </row>
    <row r="10495" spans="1:7">
      <c r="A10495" s="65"/>
      <c r="B10495" s="65"/>
      <c r="C10495" s="65"/>
      <c r="D10495" s="65"/>
      <c r="E10495" s="65"/>
      <c r="F10495" s="65"/>
      <c r="G10495" s="129"/>
    </row>
    <row r="10496" spans="1:7">
      <c r="A10496" s="65"/>
      <c r="B10496" s="65"/>
      <c r="C10496" s="65"/>
      <c r="D10496" s="65"/>
      <c r="E10496" s="65"/>
      <c r="F10496" s="65"/>
      <c r="G10496" s="129"/>
    </row>
    <row r="10497" spans="1:7">
      <c r="A10497" s="65"/>
      <c r="B10497" s="65"/>
      <c r="C10497" s="65"/>
      <c r="D10497" s="65"/>
      <c r="E10497" s="65"/>
      <c r="F10497" s="65"/>
      <c r="G10497" s="129"/>
    </row>
    <row r="10498" spans="1:7">
      <c r="A10498" s="65"/>
      <c r="B10498" s="65"/>
      <c r="C10498" s="65"/>
      <c r="D10498" s="65"/>
      <c r="E10498" s="65"/>
      <c r="F10498" s="65"/>
      <c r="G10498" s="129"/>
    </row>
    <row r="10499" spans="1:7">
      <c r="A10499" s="65"/>
      <c r="B10499" s="65"/>
      <c r="C10499" s="65"/>
      <c r="D10499" s="65"/>
      <c r="E10499" s="65"/>
      <c r="F10499" s="65"/>
      <c r="G10499" s="129"/>
    </row>
    <row r="10500" spans="1:7">
      <c r="A10500" s="65"/>
      <c r="B10500" s="65"/>
      <c r="C10500" s="65"/>
      <c r="D10500" s="65"/>
      <c r="E10500" s="65"/>
      <c r="F10500" s="65"/>
      <c r="G10500" s="129"/>
    </row>
    <row r="10501" spans="1:7">
      <c r="A10501" s="65"/>
      <c r="B10501" s="65"/>
      <c r="C10501" s="65"/>
      <c r="D10501" s="65"/>
      <c r="E10501" s="65"/>
      <c r="F10501" s="65"/>
      <c r="G10501" s="129"/>
    </row>
    <row r="10502" spans="1:7">
      <c r="A10502" s="65"/>
      <c r="B10502" s="65"/>
      <c r="C10502" s="65"/>
      <c r="D10502" s="65"/>
      <c r="E10502" s="65"/>
      <c r="F10502" s="65"/>
      <c r="G10502" s="129"/>
    </row>
    <row r="10503" spans="1:7">
      <c r="A10503" s="65"/>
      <c r="B10503" s="65"/>
      <c r="C10503" s="65"/>
      <c r="D10503" s="65"/>
      <c r="E10503" s="65"/>
      <c r="F10503" s="65"/>
      <c r="G10503" s="129"/>
    </row>
    <row r="10504" spans="1:7">
      <c r="A10504" s="65"/>
      <c r="B10504" s="65"/>
      <c r="C10504" s="65"/>
      <c r="D10504" s="65"/>
      <c r="E10504" s="65"/>
      <c r="F10504" s="65"/>
      <c r="G10504" s="129"/>
    </row>
    <row r="10505" spans="1:7">
      <c r="A10505" s="65"/>
      <c r="B10505" s="65"/>
      <c r="C10505" s="65"/>
      <c r="D10505" s="65"/>
      <c r="E10505" s="65"/>
      <c r="F10505" s="65"/>
      <c r="G10505" s="129"/>
    </row>
    <row r="10506" spans="1:7">
      <c r="A10506" s="65"/>
      <c r="B10506" s="65"/>
      <c r="C10506" s="65"/>
      <c r="D10506" s="65"/>
      <c r="E10506" s="65"/>
      <c r="F10506" s="65"/>
      <c r="G10506" s="129"/>
    </row>
    <row r="10507" spans="1:7">
      <c r="A10507" s="65"/>
      <c r="B10507" s="65"/>
      <c r="C10507" s="65"/>
      <c r="D10507" s="65"/>
      <c r="E10507" s="65"/>
      <c r="F10507" s="65"/>
      <c r="G10507" s="129"/>
    </row>
    <row r="10508" spans="1:7">
      <c r="A10508" s="65"/>
      <c r="B10508" s="65"/>
      <c r="C10508" s="65"/>
      <c r="D10508" s="65"/>
      <c r="E10508" s="65"/>
      <c r="F10508" s="65"/>
      <c r="G10508" s="129"/>
    </row>
    <row r="10509" spans="1:7">
      <c r="A10509" s="65"/>
      <c r="B10509" s="65"/>
      <c r="C10509" s="65"/>
      <c r="D10509" s="65"/>
      <c r="E10509" s="65"/>
      <c r="F10509" s="65"/>
      <c r="G10509" s="129"/>
    </row>
    <row r="10510" spans="1:7">
      <c r="A10510" s="65"/>
      <c r="B10510" s="65"/>
      <c r="C10510" s="65"/>
      <c r="D10510" s="65"/>
      <c r="E10510" s="65"/>
      <c r="F10510" s="65"/>
      <c r="G10510" s="129"/>
    </row>
    <row r="10511" spans="1:7">
      <c r="A10511" s="65"/>
      <c r="B10511" s="65"/>
      <c r="C10511" s="65"/>
      <c r="D10511" s="65"/>
      <c r="E10511" s="65"/>
      <c r="F10511" s="65"/>
      <c r="G10511" s="129"/>
    </row>
    <row r="10512" spans="1:7">
      <c r="A10512" s="65"/>
      <c r="B10512" s="65"/>
      <c r="C10512" s="65"/>
      <c r="D10512" s="65"/>
      <c r="E10512" s="65"/>
      <c r="F10512" s="65"/>
      <c r="G10512" s="129"/>
    </row>
    <row r="10513" spans="1:7">
      <c r="A10513" s="65"/>
      <c r="B10513" s="65"/>
      <c r="C10513" s="65"/>
      <c r="D10513" s="65"/>
      <c r="E10513" s="65"/>
      <c r="F10513" s="65"/>
      <c r="G10513" s="129"/>
    </row>
    <row r="10514" spans="1:7">
      <c r="A10514" s="65"/>
      <c r="B10514" s="65"/>
      <c r="C10514" s="65"/>
      <c r="D10514" s="65"/>
      <c r="E10514" s="65"/>
      <c r="F10514" s="65"/>
      <c r="G10514" s="129"/>
    </row>
    <row r="10515" spans="1:7">
      <c r="A10515" s="65"/>
      <c r="B10515" s="65"/>
      <c r="C10515" s="65"/>
      <c r="D10515" s="65"/>
      <c r="E10515" s="65"/>
      <c r="F10515" s="65"/>
      <c r="G10515" s="129"/>
    </row>
    <row r="10516" spans="1:7">
      <c r="A10516" s="65"/>
      <c r="B10516" s="65"/>
      <c r="C10516" s="65"/>
      <c r="D10516" s="65"/>
      <c r="E10516" s="65"/>
      <c r="F10516" s="65"/>
      <c r="G10516" s="129"/>
    </row>
    <row r="10517" spans="1:7">
      <c r="A10517" s="65"/>
      <c r="B10517" s="65"/>
      <c r="C10517" s="65"/>
      <c r="D10517" s="65"/>
      <c r="E10517" s="65"/>
      <c r="F10517" s="65"/>
      <c r="G10517" s="129"/>
    </row>
    <row r="10518" spans="1:7">
      <c r="A10518" s="65"/>
      <c r="B10518" s="65"/>
      <c r="C10518" s="65"/>
      <c r="D10518" s="65"/>
      <c r="E10518" s="65"/>
      <c r="F10518" s="65"/>
      <c r="G10518" s="129"/>
    </row>
    <row r="10519" spans="1:7">
      <c r="A10519" s="65"/>
      <c r="B10519" s="65"/>
      <c r="C10519" s="65"/>
      <c r="D10519" s="65"/>
      <c r="E10519" s="65"/>
      <c r="F10519" s="65"/>
      <c r="G10519" s="129"/>
    </row>
    <row r="10520" spans="1:7">
      <c r="A10520" s="65"/>
      <c r="B10520" s="65"/>
      <c r="C10520" s="65"/>
      <c r="D10520" s="65"/>
      <c r="E10520" s="65"/>
      <c r="F10520" s="65"/>
      <c r="G10520" s="129"/>
    </row>
    <row r="10521" spans="1:7">
      <c r="A10521" s="65"/>
      <c r="B10521" s="65"/>
      <c r="C10521" s="65"/>
      <c r="D10521" s="65"/>
      <c r="E10521" s="65"/>
      <c r="F10521" s="65"/>
      <c r="G10521" s="129"/>
    </row>
    <row r="10522" spans="1:7">
      <c r="A10522" s="65"/>
      <c r="B10522" s="65"/>
      <c r="C10522" s="65"/>
      <c r="D10522" s="65"/>
      <c r="E10522" s="65"/>
      <c r="F10522" s="65"/>
      <c r="G10522" s="129"/>
    </row>
    <row r="10523" spans="1:7">
      <c r="A10523" s="65"/>
      <c r="B10523" s="65"/>
      <c r="C10523" s="65"/>
      <c r="D10523" s="65"/>
      <c r="E10523" s="65"/>
      <c r="F10523" s="65"/>
      <c r="G10523" s="129"/>
    </row>
    <row r="10524" spans="1:7">
      <c r="A10524" s="65"/>
      <c r="B10524" s="65"/>
      <c r="C10524" s="65"/>
      <c r="D10524" s="65"/>
      <c r="E10524" s="65"/>
      <c r="F10524" s="65"/>
      <c r="G10524" s="129"/>
    </row>
    <row r="10525" spans="1:7">
      <c r="A10525" s="65"/>
      <c r="B10525" s="65"/>
      <c r="C10525" s="65"/>
      <c r="D10525" s="65"/>
      <c r="E10525" s="65"/>
      <c r="F10525" s="65"/>
      <c r="G10525" s="129"/>
    </row>
    <row r="10526" spans="1:7">
      <c r="A10526" s="65"/>
      <c r="B10526" s="65"/>
      <c r="C10526" s="65"/>
      <c r="D10526" s="65"/>
      <c r="E10526" s="65"/>
      <c r="F10526" s="65"/>
      <c r="G10526" s="129"/>
    </row>
    <row r="10527" spans="1:7">
      <c r="A10527" s="65"/>
      <c r="B10527" s="65"/>
      <c r="C10527" s="65"/>
      <c r="D10527" s="65"/>
      <c r="E10527" s="65"/>
      <c r="F10527" s="65"/>
      <c r="G10527" s="129"/>
    </row>
    <row r="10528" spans="1:7">
      <c r="A10528" s="65"/>
      <c r="B10528" s="65"/>
      <c r="C10528" s="65"/>
      <c r="D10528" s="65"/>
      <c r="E10528" s="65"/>
      <c r="F10528" s="65"/>
      <c r="G10528" s="129"/>
    </row>
    <row r="10529" spans="1:7">
      <c r="A10529" s="65"/>
      <c r="B10529" s="65"/>
      <c r="C10529" s="65"/>
      <c r="D10529" s="65"/>
      <c r="E10529" s="65"/>
      <c r="F10529" s="65"/>
      <c r="G10529" s="129"/>
    </row>
    <row r="10530" spans="1:7">
      <c r="A10530" s="65"/>
      <c r="B10530" s="65"/>
      <c r="C10530" s="65"/>
      <c r="D10530" s="65"/>
      <c r="E10530" s="65"/>
      <c r="F10530" s="65"/>
      <c r="G10530" s="129"/>
    </row>
    <row r="10531" spans="1:7">
      <c r="A10531" s="65"/>
      <c r="B10531" s="65"/>
      <c r="C10531" s="65"/>
      <c r="D10531" s="65"/>
      <c r="E10531" s="65"/>
      <c r="F10531" s="65"/>
      <c r="G10531" s="129"/>
    </row>
    <row r="10532" spans="1:7">
      <c r="A10532" s="65"/>
      <c r="B10532" s="65"/>
      <c r="C10532" s="65"/>
      <c r="D10532" s="65"/>
      <c r="E10532" s="65"/>
      <c r="F10532" s="65"/>
      <c r="G10532" s="129"/>
    </row>
    <row r="10533" spans="1:7">
      <c r="A10533" s="65"/>
      <c r="B10533" s="65"/>
      <c r="C10533" s="65"/>
      <c r="D10533" s="65"/>
      <c r="E10533" s="65"/>
      <c r="F10533" s="65"/>
      <c r="G10533" s="129"/>
    </row>
    <row r="10534" spans="1:7">
      <c r="A10534" s="65"/>
      <c r="B10534" s="65"/>
      <c r="C10534" s="65"/>
      <c r="D10534" s="65"/>
      <c r="E10534" s="65"/>
      <c r="F10534" s="65"/>
      <c r="G10534" s="129"/>
    </row>
    <row r="10535" spans="1:7">
      <c r="A10535" s="65"/>
      <c r="B10535" s="65"/>
      <c r="C10535" s="65"/>
      <c r="D10535" s="65"/>
      <c r="E10535" s="65"/>
      <c r="F10535" s="65"/>
      <c r="G10535" s="129"/>
    </row>
    <row r="10536" spans="1:7">
      <c r="A10536" s="65"/>
      <c r="B10536" s="65"/>
      <c r="C10536" s="65"/>
      <c r="D10536" s="65"/>
      <c r="E10536" s="65"/>
      <c r="F10536" s="65"/>
      <c r="G10536" s="129"/>
    </row>
    <row r="10537" spans="1:7">
      <c r="A10537" s="65"/>
      <c r="B10537" s="65"/>
      <c r="C10537" s="65"/>
      <c r="D10537" s="65"/>
      <c r="E10537" s="65"/>
      <c r="F10537" s="65"/>
      <c r="G10537" s="129"/>
    </row>
    <row r="10538" spans="1:7">
      <c r="A10538" s="65"/>
      <c r="B10538" s="65"/>
      <c r="C10538" s="65"/>
      <c r="D10538" s="65"/>
      <c r="E10538" s="65"/>
      <c r="F10538" s="65"/>
      <c r="G10538" s="129"/>
    </row>
    <row r="10539" spans="1:7">
      <c r="A10539" s="65"/>
      <c r="B10539" s="65"/>
      <c r="C10539" s="65"/>
      <c r="D10539" s="65"/>
      <c r="E10539" s="65"/>
      <c r="F10539" s="65"/>
      <c r="G10539" s="129"/>
    </row>
    <row r="10540" spans="1:7">
      <c r="A10540" s="65"/>
      <c r="B10540" s="65"/>
      <c r="C10540" s="65"/>
      <c r="D10540" s="65"/>
      <c r="E10540" s="65"/>
      <c r="F10540" s="65"/>
      <c r="G10540" s="129"/>
    </row>
    <row r="10541" spans="1:7">
      <c r="A10541" s="65"/>
      <c r="B10541" s="65"/>
      <c r="C10541" s="65"/>
      <c r="D10541" s="65"/>
      <c r="E10541" s="65"/>
      <c r="F10541" s="65"/>
      <c r="G10541" s="129"/>
    </row>
    <row r="10542" spans="1:7">
      <c r="A10542" s="65"/>
      <c r="B10542" s="65"/>
      <c r="C10542" s="65"/>
      <c r="D10542" s="65"/>
      <c r="E10542" s="65"/>
      <c r="F10542" s="65"/>
      <c r="G10542" s="129"/>
    </row>
    <row r="10543" spans="1:7">
      <c r="A10543" s="65"/>
      <c r="B10543" s="65"/>
      <c r="C10543" s="65"/>
      <c r="D10543" s="65"/>
      <c r="E10543" s="65"/>
      <c r="F10543" s="65"/>
      <c r="G10543" s="129"/>
    </row>
    <row r="10544" spans="1:7">
      <c r="A10544" s="65"/>
      <c r="B10544" s="65"/>
      <c r="C10544" s="65"/>
      <c r="D10544" s="65"/>
      <c r="E10544" s="65"/>
      <c r="F10544" s="65"/>
      <c r="G10544" s="129"/>
    </row>
    <row r="10545" spans="1:7">
      <c r="A10545" s="65"/>
      <c r="B10545" s="65"/>
      <c r="C10545" s="65"/>
      <c r="D10545" s="65"/>
      <c r="E10545" s="65"/>
      <c r="F10545" s="65"/>
      <c r="G10545" s="129"/>
    </row>
    <row r="10546" spans="1:7">
      <c r="A10546" s="65"/>
      <c r="B10546" s="65"/>
      <c r="C10546" s="65"/>
      <c r="D10546" s="65"/>
      <c r="E10546" s="65"/>
      <c r="F10546" s="65"/>
      <c r="G10546" s="129"/>
    </row>
    <row r="10547" spans="1:7">
      <c r="A10547" s="65"/>
      <c r="B10547" s="65"/>
      <c r="C10547" s="65"/>
      <c r="D10547" s="65"/>
      <c r="E10547" s="65"/>
      <c r="F10547" s="65"/>
      <c r="G10547" s="129"/>
    </row>
    <row r="10548" spans="1:7">
      <c r="A10548" s="65"/>
      <c r="B10548" s="65"/>
      <c r="C10548" s="65"/>
      <c r="D10548" s="65"/>
      <c r="E10548" s="65"/>
      <c r="F10548" s="65"/>
      <c r="G10548" s="129"/>
    </row>
    <row r="10549" spans="1:7">
      <c r="A10549" s="65"/>
      <c r="B10549" s="65"/>
      <c r="C10549" s="65"/>
      <c r="D10549" s="65"/>
      <c r="E10549" s="65"/>
      <c r="F10549" s="65"/>
      <c r="G10549" s="129"/>
    </row>
    <row r="10550" spans="1:7">
      <c r="A10550" s="65"/>
      <c r="B10550" s="65"/>
      <c r="C10550" s="65"/>
      <c r="D10550" s="65"/>
      <c r="E10550" s="65"/>
      <c r="F10550" s="65"/>
      <c r="G10550" s="129"/>
    </row>
    <row r="10551" spans="1:7">
      <c r="A10551" s="65"/>
      <c r="B10551" s="65"/>
      <c r="C10551" s="65"/>
      <c r="D10551" s="65"/>
      <c r="E10551" s="65"/>
      <c r="F10551" s="65"/>
      <c r="G10551" s="129"/>
    </row>
    <row r="10552" spans="1:7">
      <c r="A10552" s="65"/>
      <c r="B10552" s="65"/>
      <c r="C10552" s="65"/>
      <c r="D10552" s="65"/>
      <c r="E10552" s="65"/>
      <c r="F10552" s="65"/>
      <c r="G10552" s="129"/>
    </row>
    <row r="10553" spans="1:7">
      <c r="A10553" s="65"/>
      <c r="B10553" s="65"/>
      <c r="C10553" s="65"/>
      <c r="D10553" s="65"/>
      <c r="E10553" s="65"/>
      <c r="F10553" s="65"/>
      <c r="G10553" s="129"/>
    </row>
    <row r="10554" spans="1:7">
      <c r="A10554" s="65"/>
      <c r="B10554" s="65"/>
      <c r="C10554" s="65"/>
      <c r="D10554" s="65"/>
      <c r="E10554" s="65"/>
      <c r="F10554" s="65"/>
      <c r="G10554" s="129"/>
    </row>
    <row r="10555" spans="1:7">
      <c r="A10555" s="65"/>
      <c r="B10555" s="65"/>
      <c r="C10555" s="65"/>
      <c r="D10555" s="65"/>
      <c r="E10555" s="65"/>
      <c r="F10555" s="65"/>
      <c r="G10555" s="129"/>
    </row>
    <row r="10556" spans="1:7">
      <c r="A10556" s="65"/>
      <c r="B10556" s="65"/>
      <c r="C10556" s="65"/>
      <c r="D10556" s="65"/>
      <c r="E10556" s="65"/>
      <c r="F10556" s="65"/>
      <c r="G10556" s="129"/>
    </row>
    <row r="10557" spans="1:7">
      <c r="A10557" s="65"/>
      <c r="B10557" s="65"/>
      <c r="C10557" s="65"/>
      <c r="D10557" s="65"/>
      <c r="E10557" s="65"/>
      <c r="F10557" s="65"/>
      <c r="G10557" s="129"/>
    </row>
    <row r="10558" spans="1:7">
      <c r="A10558" s="65"/>
      <c r="B10558" s="65"/>
      <c r="C10558" s="65"/>
      <c r="D10558" s="65"/>
      <c r="E10558" s="65"/>
      <c r="F10558" s="65"/>
      <c r="G10558" s="129"/>
    </row>
    <row r="10559" spans="1:7">
      <c r="A10559" s="65"/>
      <c r="B10559" s="65"/>
      <c r="C10559" s="65"/>
      <c r="D10559" s="65"/>
      <c r="E10559" s="65"/>
      <c r="F10559" s="65"/>
      <c r="G10559" s="129"/>
    </row>
    <row r="10560" spans="1:7">
      <c r="A10560" s="65"/>
      <c r="B10560" s="65"/>
      <c r="C10560" s="65"/>
      <c r="D10560" s="65"/>
      <c r="E10560" s="65"/>
      <c r="F10560" s="65"/>
      <c r="G10560" s="129"/>
    </row>
    <row r="10561" spans="1:7">
      <c r="A10561" s="65"/>
      <c r="B10561" s="65"/>
      <c r="C10561" s="65"/>
      <c r="D10561" s="65"/>
      <c r="E10561" s="65"/>
      <c r="F10561" s="65"/>
      <c r="G10561" s="129"/>
    </row>
    <row r="10562" spans="1:7">
      <c r="A10562" s="65"/>
      <c r="B10562" s="65"/>
      <c r="C10562" s="65"/>
      <c r="D10562" s="65"/>
      <c r="E10562" s="65"/>
      <c r="F10562" s="65"/>
      <c r="G10562" s="129"/>
    </row>
    <row r="10563" spans="1:7">
      <c r="A10563" s="65"/>
      <c r="B10563" s="65"/>
      <c r="C10563" s="65"/>
      <c r="D10563" s="65"/>
      <c r="E10563" s="65"/>
      <c r="F10563" s="65"/>
      <c r="G10563" s="129"/>
    </row>
    <row r="10564" spans="1:7">
      <c r="A10564" s="65"/>
      <c r="B10564" s="65"/>
      <c r="C10564" s="65"/>
      <c r="D10564" s="65"/>
      <c r="E10564" s="65"/>
      <c r="F10564" s="65"/>
      <c r="G10564" s="129"/>
    </row>
    <row r="10565" spans="1:7">
      <c r="A10565" s="65"/>
      <c r="B10565" s="65"/>
      <c r="C10565" s="65"/>
      <c r="D10565" s="65"/>
      <c r="E10565" s="65"/>
      <c r="F10565" s="65"/>
      <c r="G10565" s="129"/>
    </row>
    <row r="10566" spans="1:7">
      <c r="A10566" s="65"/>
      <c r="B10566" s="65"/>
      <c r="C10566" s="65"/>
      <c r="D10566" s="65"/>
      <c r="E10566" s="65"/>
      <c r="F10566" s="65"/>
      <c r="G10566" s="129"/>
    </row>
    <row r="10567" spans="1:7">
      <c r="A10567" s="65"/>
      <c r="B10567" s="65"/>
      <c r="C10567" s="65"/>
      <c r="D10567" s="65"/>
      <c r="E10567" s="65"/>
      <c r="F10567" s="65"/>
      <c r="G10567" s="129"/>
    </row>
    <row r="10568" spans="1:7">
      <c r="A10568" s="65"/>
      <c r="B10568" s="65"/>
      <c r="C10568" s="65"/>
      <c r="D10568" s="65"/>
      <c r="E10568" s="65"/>
      <c r="F10568" s="65"/>
      <c r="G10568" s="129"/>
    </row>
    <row r="10569" spans="1:7">
      <c r="A10569" s="65"/>
      <c r="B10569" s="65"/>
      <c r="C10569" s="65"/>
      <c r="D10569" s="65"/>
      <c r="E10569" s="65"/>
      <c r="F10569" s="65"/>
      <c r="G10569" s="129"/>
    </row>
    <row r="10570" spans="1:7">
      <c r="A10570" s="65"/>
      <c r="B10570" s="65"/>
      <c r="C10570" s="65"/>
      <c r="D10570" s="65"/>
      <c r="E10570" s="65"/>
      <c r="F10570" s="65"/>
      <c r="G10570" s="129"/>
    </row>
    <row r="10571" spans="1:7">
      <c r="A10571" s="65"/>
      <c r="B10571" s="65"/>
      <c r="C10571" s="65"/>
      <c r="D10571" s="65"/>
      <c r="E10571" s="65"/>
      <c r="F10571" s="65"/>
      <c r="G10571" s="129"/>
    </row>
    <row r="10572" spans="1:7">
      <c r="A10572" s="65"/>
      <c r="B10572" s="65"/>
      <c r="C10572" s="65"/>
      <c r="D10572" s="65"/>
      <c r="E10572" s="65"/>
      <c r="F10572" s="65"/>
      <c r="G10572" s="129"/>
    </row>
    <row r="10573" spans="1:7">
      <c r="A10573" s="65"/>
      <c r="B10573" s="65"/>
      <c r="C10573" s="65"/>
      <c r="D10573" s="65"/>
      <c r="E10573" s="65"/>
      <c r="F10573" s="65"/>
      <c r="G10573" s="129"/>
    </row>
    <row r="10574" spans="1:7">
      <c r="A10574" s="65"/>
      <c r="B10574" s="65"/>
      <c r="C10574" s="65"/>
      <c r="D10574" s="65"/>
      <c r="E10574" s="65"/>
      <c r="F10574" s="65"/>
      <c r="G10574" s="129"/>
    </row>
    <row r="10575" spans="1:7">
      <c r="A10575" s="65"/>
      <c r="B10575" s="65"/>
      <c r="C10575" s="65"/>
      <c r="D10575" s="65"/>
      <c r="E10575" s="65"/>
      <c r="F10575" s="65"/>
      <c r="G10575" s="129"/>
    </row>
    <row r="10576" spans="1:7">
      <c r="A10576" s="65"/>
      <c r="B10576" s="65"/>
      <c r="C10576" s="65"/>
      <c r="D10576" s="65"/>
      <c r="E10576" s="65"/>
      <c r="F10576" s="65"/>
      <c r="G10576" s="129"/>
    </row>
    <row r="10577" spans="1:7">
      <c r="A10577" s="65"/>
      <c r="B10577" s="65"/>
      <c r="C10577" s="65"/>
      <c r="D10577" s="65"/>
      <c r="E10577" s="65"/>
      <c r="F10577" s="65"/>
      <c r="G10577" s="129"/>
    </row>
    <row r="10578" spans="1:7">
      <c r="A10578" s="65"/>
      <c r="B10578" s="65"/>
      <c r="C10578" s="65"/>
      <c r="D10578" s="65"/>
      <c r="E10578" s="65"/>
      <c r="F10578" s="65"/>
      <c r="G10578" s="129"/>
    </row>
    <row r="10579" spans="1:7">
      <c r="A10579" s="65"/>
      <c r="B10579" s="65"/>
      <c r="C10579" s="65"/>
      <c r="D10579" s="65"/>
      <c r="E10579" s="65"/>
      <c r="F10579" s="65"/>
      <c r="G10579" s="129"/>
    </row>
    <row r="10580" spans="1:7">
      <c r="A10580" s="65"/>
      <c r="B10580" s="65"/>
      <c r="C10580" s="65"/>
      <c r="D10580" s="65"/>
      <c r="E10580" s="65"/>
      <c r="F10580" s="65"/>
      <c r="G10580" s="129"/>
    </row>
    <row r="10581" spans="1:7">
      <c r="A10581" s="65"/>
      <c r="B10581" s="65"/>
      <c r="C10581" s="65"/>
      <c r="D10581" s="65"/>
      <c r="E10581" s="65"/>
      <c r="F10581" s="65"/>
      <c r="G10581" s="129"/>
    </row>
    <row r="10582" spans="1:7">
      <c r="A10582" s="65"/>
      <c r="B10582" s="65"/>
      <c r="C10582" s="65"/>
      <c r="D10582" s="65"/>
      <c r="E10582" s="65"/>
      <c r="F10582" s="65"/>
      <c r="G10582" s="129"/>
    </row>
    <row r="10583" spans="1:7">
      <c r="A10583" s="65"/>
      <c r="B10583" s="65"/>
      <c r="C10583" s="65"/>
      <c r="D10583" s="65"/>
      <c r="E10583" s="65"/>
      <c r="F10583" s="65"/>
      <c r="G10583" s="129"/>
    </row>
    <row r="10584" spans="1:7">
      <c r="A10584" s="65"/>
      <c r="B10584" s="65"/>
      <c r="C10584" s="65"/>
      <c r="D10584" s="65"/>
      <c r="E10584" s="65"/>
      <c r="F10584" s="65"/>
      <c r="G10584" s="129"/>
    </row>
    <row r="10585" spans="1:7">
      <c r="A10585" s="65"/>
      <c r="B10585" s="65"/>
      <c r="C10585" s="65"/>
      <c r="D10585" s="65"/>
      <c r="E10585" s="65"/>
      <c r="F10585" s="65"/>
      <c r="G10585" s="129"/>
    </row>
    <row r="10586" spans="1:7">
      <c r="A10586" s="65"/>
      <c r="B10586" s="65"/>
      <c r="C10586" s="65"/>
      <c r="D10586" s="65"/>
      <c r="E10586" s="65"/>
      <c r="F10586" s="65"/>
      <c r="G10586" s="129"/>
    </row>
    <row r="10587" spans="1:7">
      <c r="A10587" s="65"/>
      <c r="B10587" s="65"/>
      <c r="C10587" s="65"/>
      <c r="D10587" s="65"/>
      <c r="E10587" s="65"/>
      <c r="F10587" s="65"/>
      <c r="G10587" s="129"/>
    </row>
    <row r="10588" spans="1:7">
      <c r="A10588" s="65"/>
      <c r="B10588" s="65"/>
      <c r="C10588" s="65"/>
      <c r="D10588" s="65"/>
      <c r="E10588" s="65"/>
      <c r="F10588" s="65"/>
      <c r="G10588" s="129"/>
    </row>
    <row r="10589" spans="1:7">
      <c r="A10589" s="65"/>
      <c r="B10589" s="65"/>
      <c r="C10589" s="65"/>
      <c r="D10589" s="65"/>
      <c r="E10589" s="65"/>
      <c r="F10589" s="65"/>
      <c r="G10589" s="129"/>
    </row>
    <row r="10590" spans="1:7">
      <c r="A10590" s="65"/>
      <c r="B10590" s="65"/>
      <c r="C10590" s="65"/>
      <c r="D10590" s="65"/>
      <c r="E10590" s="65"/>
      <c r="F10590" s="65"/>
      <c r="G10590" s="129"/>
    </row>
    <row r="10591" spans="1:7">
      <c r="A10591" s="65"/>
      <c r="B10591" s="65"/>
      <c r="C10591" s="65"/>
      <c r="D10591" s="65"/>
      <c r="E10591" s="65"/>
      <c r="F10591" s="65"/>
      <c r="G10591" s="129"/>
    </row>
    <row r="10592" spans="1:7">
      <c r="A10592" s="65"/>
      <c r="B10592" s="65"/>
      <c r="C10592" s="65"/>
      <c r="D10592" s="65"/>
      <c r="E10592" s="65"/>
      <c r="F10592" s="65"/>
      <c r="G10592" s="129"/>
    </row>
    <row r="10593" spans="1:7">
      <c r="A10593" s="65"/>
      <c r="B10593" s="65"/>
      <c r="C10593" s="65"/>
      <c r="D10593" s="65"/>
      <c r="E10593" s="65"/>
      <c r="F10593" s="65"/>
      <c r="G10593" s="129"/>
    </row>
    <row r="10594" spans="1:7">
      <c r="A10594" s="65"/>
      <c r="B10594" s="65"/>
      <c r="C10594" s="65"/>
      <c r="D10594" s="65"/>
      <c r="E10594" s="65"/>
      <c r="F10594" s="65"/>
      <c r="G10594" s="129"/>
    </row>
    <row r="10595" spans="1:7">
      <c r="A10595" s="65"/>
      <c r="B10595" s="65"/>
      <c r="C10595" s="65"/>
      <c r="D10595" s="65"/>
      <c r="E10595" s="65"/>
      <c r="F10595" s="65"/>
      <c r="G10595" s="129"/>
    </row>
    <row r="10596" spans="1:7">
      <c r="A10596" s="65"/>
      <c r="B10596" s="65"/>
      <c r="C10596" s="65"/>
      <c r="D10596" s="65"/>
      <c r="E10596" s="65"/>
      <c r="F10596" s="65"/>
      <c r="G10596" s="129"/>
    </row>
    <row r="10597" spans="1:7">
      <c r="A10597" s="65"/>
      <c r="B10597" s="65"/>
      <c r="C10597" s="65"/>
      <c r="D10597" s="65"/>
      <c r="E10597" s="65"/>
      <c r="F10597" s="65"/>
      <c r="G10597" s="129"/>
    </row>
    <row r="10598" spans="1:7">
      <c r="A10598" s="65"/>
      <c r="B10598" s="65"/>
      <c r="C10598" s="65"/>
      <c r="D10598" s="65"/>
      <c r="E10598" s="65"/>
      <c r="F10598" s="65"/>
      <c r="G10598" s="129"/>
    </row>
    <row r="10599" spans="1:7">
      <c r="A10599" s="65"/>
      <c r="B10599" s="65"/>
      <c r="C10599" s="65"/>
      <c r="D10599" s="65"/>
      <c r="E10599" s="65"/>
      <c r="F10599" s="65"/>
      <c r="G10599" s="129"/>
    </row>
    <row r="10600" spans="1:7">
      <c r="A10600" s="65"/>
      <c r="B10600" s="65"/>
      <c r="C10600" s="65"/>
      <c r="D10600" s="65"/>
      <c r="E10600" s="65"/>
      <c r="F10600" s="65"/>
      <c r="G10600" s="129"/>
    </row>
    <row r="10601" spans="1:7">
      <c r="A10601" s="65"/>
      <c r="B10601" s="65"/>
      <c r="C10601" s="65"/>
      <c r="D10601" s="65"/>
      <c r="E10601" s="65"/>
      <c r="F10601" s="65"/>
      <c r="G10601" s="129"/>
    </row>
    <row r="10602" spans="1:7">
      <c r="A10602" s="65"/>
      <c r="B10602" s="65"/>
      <c r="C10602" s="65"/>
      <c r="D10602" s="65"/>
      <c r="E10602" s="65"/>
      <c r="F10602" s="65"/>
      <c r="G10602" s="129"/>
    </row>
    <row r="10603" spans="1:7">
      <c r="A10603" s="65"/>
      <c r="B10603" s="65"/>
      <c r="C10603" s="65"/>
      <c r="D10603" s="65"/>
      <c r="E10603" s="65"/>
      <c r="F10603" s="65"/>
      <c r="G10603" s="129"/>
    </row>
    <row r="10604" spans="1:7">
      <c r="A10604" s="65"/>
      <c r="B10604" s="65"/>
      <c r="C10604" s="65"/>
      <c r="D10604" s="65"/>
      <c r="E10604" s="65"/>
      <c r="F10604" s="65"/>
      <c r="G10604" s="129"/>
    </row>
    <row r="10605" spans="1:7">
      <c r="A10605" s="65"/>
      <c r="B10605" s="65"/>
      <c r="C10605" s="65"/>
      <c r="D10605" s="65"/>
      <c r="E10605" s="65"/>
      <c r="F10605" s="65"/>
      <c r="G10605" s="129"/>
    </row>
    <row r="10606" spans="1:7">
      <c r="A10606" s="65"/>
      <c r="B10606" s="65"/>
      <c r="C10606" s="65"/>
      <c r="D10606" s="65"/>
      <c r="E10606" s="65"/>
      <c r="F10606" s="65"/>
      <c r="G10606" s="129"/>
    </row>
    <row r="10607" spans="1:7">
      <c r="A10607" s="65"/>
      <c r="B10607" s="65"/>
      <c r="C10607" s="65"/>
      <c r="D10607" s="65"/>
      <c r="E10607" s="65"/>
      <c r="F10607" s="65"/>
      <c r="G10607" s="129"/>
    </row>
    <row r="10608" spans="1:7">
      <c r="A10608" s="65"/>
      <c r="B10608" s="65"/>
      <c r="C10608" s="65"/>
      <c r="D10608" s="65"/>
      <c r="E10608" s="65"/>
      <c r="F10608" s="65"/>
      <c r="G10608" s="129"/>
    </row>
    <row r="10609" spans="1:7">
      <c r="A10609" s="65"/>
      <c r="B10609" s="65"/>
      <c r="C10609" s="65"/>
      <c r="D10609" s="65"/>
      <c r="E10609" s="65"/>
      <c r="F10609" s="65"/>
      <c r="G10609" s="129"/>
    </row>
    <row r="10610" spans="1:7">
      <c r="A10610" s="65"/>
      <c r="B10610" s="65"/>
      <c r="C10610" s="65"/>
      <c r="D10610" s="65"/>
      <c r="E10610" s="65"/>
      <c r="F10610" s="65"/>
      <c r="G10610" s="129"/>
    </row>
    <row r="10611" spans="1:7">
      <c r="A10611" s="65"/>
      <c r="B10611" s="65"/>
      <c r="C10611" s="65"/>
      <c r="D10611" s="65"/>
      <c r="E10611" s="65"/>
      <c r="F10611" s="65"/>
      <c r="G10611" s="129"/>
    </row>
    <row r="10612" spans="1:7">
      <c r="A10612" s="65"/>
      <c r="B10612" s="65"/>
      <c r="C10612" s="65"/>
      <c r="D10612" s="65"/>
      <c r="E10612" s="65"/>
      <c r="F10612" s="65"/>
      <c r="G10612" s="129"/>
    </row>
    <row r="10613" spans="1:7">
      <c r="A10613" s="65"/>
      <c r="B10613" s="65"/>
      <c r="C10613" s="65"/>
      <c r="D10613" s="65"/>
      <c r="E10613" s="65"/>
      <c r="F10613" s="65"/>
      <c r="G10613" s="129"/>
    </row>
    <row r="10614" spans="1:7">
      <c r="A10614" s="65"/>
      <c r="B10614" s="65"/>
      <c r="C10614" s="65"/>
      <c r="D10614" s="65"/>
      <c r="E10614" s="65"/>
      <c r="F10614" s="65"/>
      <c r="G10614" s="129"/>
    </row>
    <row r="10615" spans="1:7">
      <c r="A10615" s="65"/>
      <c r="B10615" s="65"/>
      <c r="C10615" s="65"/>
      <c r="D10615" s="65"/>
      <c r="E10615" s="65"/>
      <c r="F10615" s="65"/>
      <c r="G10615" s="129"/>
    </row>
    <row r="10616" spans="1:7">
      <c r="A10616" s="65"/>
      <c r="B10616" s="65"/>
      <c r="C10616" s="65"/>
      <c r="D10616" s="65"/>
      <c r="E10616" s="65"/>
      <c r="F10616" s="65"/>
      <c r="G10616" s="129"/>
    </row>
    <row r="10617" spans="1:7">
      <c r="A10617" s="65"/>
      <c r="B10617" s="65"/>
      <c r="C10617" s="65"/>
      <c r="D10617" s="65"/>
      <c r="E10617" s="65"/>
      <c r="F10617" s="65"/>
      <c r="G10617" s="129"/>
    </row>
    <row r="10618" spans="1:7">
      <c r="A10618" s="65"/>
      <c r="B10618" s="65"/>
      <c r="C10618" s="65"/>
      <c r="D10618" s="65"/>
      <c r="E10618" s="65"/>
      <c r="F10618" s="65"/>
      <c r="G10618" s="129"/>
    </row>
    <row r="10619" spans="1:7">
      <c r="A10619" s="65"/>
      <c r="B10619" s="65"/>
      <c r="C10619" s="65"/>
      <c r="D10619" s="65"/>
      <c r="E10619" s="65"/>
      <c r="F10619" s="65"/>
      <c r="G10619" s="129"/>
    </row>
    <row r="10620" spans="1:7">
      <c r="A10620" s="65"/>
      <c r="B10620" s="65"/>
      <c r="C10620" s="65"/>
      <c r="D10620" s="65"/>
      <c r="E10620" s="65"/>
      <c r="F10620" s="65"/>
      <c r="G10620" s="129"/>
    </row>
    <row r="10621" spans="1:7">
      <c r="A10621" s="65"/>
      <c r="B10621" s="65"/>
      <c r="C10621" s="65"/>
      <c r="D10621" s="65"/>
      <c r="E10621" s="65"/>
      <c r="F10621" s="65"/>
      <c r="G10621" s="129"/>
    </row>
    <row r="10622" spans="1:7">
      <c r="A10622" s="65"/>
      <c r="B10622" s="65"/>
      <c r="C10622" s="65"/>
      <c r="D10622" s="65"/>
      <c r="E10622" s="65"/>
      <c r="F10622" s="65"/>
      <c r="G10622" s="129"/>
    </row>
    <row r="10623" spans="1:7">
      <c r="A10623" s="65"/>
      <c r="B10623" s="65"/>
      <c r="C10623" s="65"/>
      <c r="D10623" s="65"/>
      <c r="E10623" s="65"/>
      <c r="F10623" s="65"/>
      <c r="G10623" s="129"/>
    </row>
    <row r="10624" spans="1:7">
      <c r="A10624" s="65"/>
      <c r="B10624" s="65"/>
      <c r="C10624" s="65"/>
      <c r="D10624" s="65"/>
      <c r="E10624" s="65"/>
      <c r="F10624" s="65"/>
      <c r="G10624" s="129"/>
    </row>
    <row r="10625" spans="1:7">
      <c r="A10625" s="65"/>
      <c r="B10625" s="65"/>
      <c r="C10625" s="65"/>
      <c r="D10625" s="65"/>
      <c r="E10625" s="65"/>
      <c r="F10625" s="65"/>
      <c r="G10625" s="129"/>
    </row>
    <row r="10626" spans="1:7">
      <c r="A10626" s="65"/>
      <c r="B10626" s="65"/>
      <c r="C10626" s="65"/>
      <c r="D10626" s="65"/>
      <c r="E10626" s="65"/>
      <c r="F10626" s="65"/>
      <c r="G10626" s="129"/>
    </row>
    <row r="10627" spans="1:7">
      <c r="A10627" s="65"/>
      <c r="B10627" s="65"/>
      <c r="C10627" s="65"/>
      <c r="D10627" s="65"/>
      <c r="E10627" s="65"/>
      <c r="F10627" s="65"/>
      <c r="G10627" s="129"/>
    </row>
    <row r="10628" spans="1:7">
      <c r="A10628" s="65"/>
      <c r="B10628" s="65"/>
      <c r="C10628" s="65"/>
      <c r="D10628" s="65"/>
      <c r="E10628" s="65"/>
      <c r="F10628" s="65"/>
      <c r="G10628" s="129"/>
    </row>
    <row r="10629" spans="1:7">
      <c r="A10629" s="65"/>
      <c r="B10629" s="65"/>
      <c r="C10629" s="65"/>
      <c r="D10629" s="65"/>
      <c r="E10629" s="65"/>
      <c r="F10629" s="65"/>
      <c r="G10629" s="129"/>
    </row>
    <row r="10630" spans="1:7">
      <c r="A10630" s="65"/>
      <c r="B10630" s="65"/>
      <c r="C10630" s="65"/>
      <c r="D10630" s="65"/>
      <c r="E10630" s="65"/>
      <c r="F10630" s="65"/>
      <c r="G10630" s="129"/>
    </row>
    <row r="10631" spans="1:7">
      <c r="A10631" s="65"/>
      <c r="B10631" s="65"/>
      <c r="C10631" s="65"/>
      <c r="D10631" s="65"/>
      <c r="E10631" s="65"/>
      <c r="F10631" s="65"/>
      <c r="G10631" s="129"/>
    </row>
    <row r="10632" spans="1:7">
      <c r="A10632" s="65"/>
      <c r="B10632" s="65"/>
      <c r="C10632" s="65"/>
      <c r="D10632" s="65"/>
      <c r="E10632" s="65"/>
      <c r="F10632" s="65"/>
      <c r="G10632" s="129"/>
    </row>
    <row r="10633" spans="1:7">
      <c r="A10633" s="65"/>
      <c r="B10633" s="65"/>
      <c r="C10633" s="65"/>
      <c r="D10633" s="65"/>
      <c r="E10633" s="65"/>
      <c r="F10633" s="65"/>
      <c r="G10633" s="129"/>
    </row>
    <row r="10634" spans="1:7">
      <c r="A10634" s="65"/>
      <c r="B10634" s="65"/>
      <c r="C10634" s="65"/>
      <c r="D10634" s="65"/>
      <c r="E10634" s="65"/>
      <c r="F10634" s="65"/>
      <c r="G10634" s="129"/>
    </row>
    <row r="10635" spans="1:7">
      <c r="A10635" s="65"/>
      <c r="B10635" s="65"/>
      <c r="C10635" s="65"/>
      <c r="D10635" s="65"/>
      <c r="E10635" s="65"/>
      <c r="F10635" s="65"/>
      <c r="G10635" s="129"/>
    </row>
    <row r="10636" spans="1:7">
      <c r="A10636" s="65"/>
      <c r="B10636" s="65"/>
      <c r="C10636" s="65"/>
      <c r="D10636" s="65"/>
      <c r="E10636" s="65"/>
      <c r="F10636" s="65"/>
      <c r="G10636" s="129"/>
    </row>
    <row r="10637" spans="1:7">
      <c r="A10637" s="65"/>
      <c r="B10637" s="65"/>
      <c r="C10637" s="65"/>
      <c r="D10637" s="65"/>
      <c r="E10637" s="65"/>
      <c r="F10637" s="65"/>
      <c r="G10637" s="129"/>
    </row>
    <row r="10638" spans="1:7">
      <c r="A10638" s="65"/>
      <c r="B10638" s="65"/>
      <c r="C10638" s="65"/>
      <c r="D10638" s="65"/>
      <c r="E10638" s="65"/>
      <c r="F10638" s="65"/>
      <c r="G10638" s="129"/>
    </row>
    <row r="10639" spans="1:7">
      <c r="A10639" s="65"/>
      <c r="B10639" s="65"/>
      <c r="C10639" s="65"/>
      <c r="D10639" s="65"/>
      <c r="E10639" s="65"/>
      <c r="F10639" s="65"/>
      <c r="G10639" s="129"/>
    </row>
    <row r="10640" spans="1:7">
      <c r="A10640" s="65"/>
      <c r="B10640" s="65"/>
      <c r="C10640" s="65"/>
      <c r="D10640" s="65"/>
      <c r="E10640" s="65"/>
      <c r="F10640" s="65"/>
      <c r="G10640" s="129"/>
    </row>
    <row r="10641" spans="1:7">
      <c r="A10641" s="65"/>
      <c r="B10641" s="65"/>
      <c r="C10641" s="65"/>
      <c r="D10641" s="65"/>
      <c r="E10641" s="65"/>
      <c r="F10641" s="65"/>
      <c r="G10641" s="129"/>
    </row>
    <row r="10642" spans="1:7">
      <c r="A10642" s="65"/>
      <c r="B10642" s="65"/>
      <c r="C10642" s="65"/>
      <c r="D10642" s="65"/>
      <c r="E10642" s="65"/>
      <c r="F10642" s="65"/>
      <c r="G10642" s="129"/>
    </row>
    <row r="10643" spans="1:7">
      <c r="A10643" s="65"/>
      <c r="B10643" s="65"/>
      <c r="C10643" s="65"/>
      <c r="D10643" s="65"/>
      <c r="E10643" s="65"/>
      <c r="F10643" s="65"/>
      <c r="G10643" s="129"/>
    </row>
    <row r="10644" spans="1:7">
      <c r="A10644" s="65"/>
      <c r="B10644" s="65"/>
      <c r="C10644" s="65"/>
      <c r="D10644" s="65"/>
      <c r="E10644" s="65"/>
      <c r="F10644" s="65"/>
      <c r="G10644" s="129"/>
    </row>
    <row r="10645" spans="1:7">
      <c r="A10645" s="65"/>
      <c r="B10645" s="65"/>
      <c r="C10645" s="65"/>
      <c r="D10645" s="65"/>
      <c r="E10645" s="65"/>
      <c r="F10645" s="65"/>
      <c r="G10645" s="129"/>
    </row>
    <row r="10646" spans="1:7">
      <c r="A10646" s="65"/>
      <c r="B10646" s="65"/>
      <c r="C10646" s="65"/>
      <c r="D10646" s="65"/>
      <c r="E10646" s="65"/>
      <c r="F10646" s="65"/>
      <c r="G10646" s="129"/>
    </row>
    <row r="10647" spans="1:7">
      <c r="A10647" s="65"/>
      <c r="B10647" s="65"/>
      <c r="C10647" s="65"/>
      <c r="D10647" s="65"/>
      <c r="E10647" s="65"/>
      <c r="F10647" s="65"/>
      <c r="G10647" s="129"/>
    </row>
    <row r="10648" spans="1:7">
      <c r="A10648" s="65"/>
      <c r="B10648" s="65"/>
      <c r="C10648" s="65"/>
      <c r="D10648" s="65"/>
      <c r="E10648" s="65"/>
      <c r="F10648" s="65"/>
      <c r="G10648" s="129"/>
    </row>
    <row r="10649" spans="1:7">
      <c r="A10649" s="65"/>
      <c r="B10649" s="65"/>
      <c r="C10649" s="65"/>
      <c r="D10649" s="65"/>
      <c r="E10649" s="65"/>
      <c r="F10649" s="65"/>
      <c r="G10649" s="129"/>
    </row>
    <row r="10650" spans="1:7">
      <c r="A10650" s="65"/>
      <c r="B10650" s="65"/>
      <c r="C10650" s="65"/>
      <c r="D10650" s="65"/>
      <c r="E10650" s="65"/>
      <c r="F10650" s="65"/>
      <c r="G10650" s="129"/>
    </row>
    <row r="10651" spans="1:7">
      <c r="A10651" s="65"/>
      <c r="B10651" s="65"/>
      <c r="C10651" s="65"/>
      <c r="D10651" s="65"/>
      <c r="E10651" s="65"/>
      <c r="F10651" s="65"/>
      <c r="G10651" s="129"/>
    </row>
    <row r="10652" spans="1:7">
      <c r="A10652" s="65"/>
      <c r="B10652" s="65"/>
      <c r="C10652" s="65"/>
      <c r="D10652" s="65"/>
      <c r="E10652" s="65"/>
      <c r="F10652" s="65"/>
      <c r="G10652" s="129"/>
    </row>
    <row r="10653" spans="1:7">
      <c r="A10653" s="65"/>
      <c r="B10653" s="65"/>
      <c r="C10653" s="65"/>
      <c r="D10653" s="65"/>
      <c r="E10653" s="65"/>
      <c r="F10653" s="65"/>
      <c r="G10653" s="129"/>
    </row>
    <row r="10654" spans="1:7">
      <c r="A10654" s="65"/>
      <c r="B10654" s="65"/>
      <c r="C10654" s="65"/>
      <c r="D10654" s="65"/>
      <c r="E10654" s="65"/>
      <c r="F10654" s="65"/>
      <c r="G10654" s="129"/>
    </row>
    <row r="10655" spans="1:7">
      <c r="A10655" s="65"/>
      <c r="B10655" s="65"/>
      <c r="C10655" s="65"/>
      <c r="D10655" s="65"/>
      <c r="E10655" s="65"/>
      <c r="F10655" s="65"/>
      <c r="G10655" s="129"/>
    </row>
    <row r="10656" spans="1:7">
      <c r="A10656" s="65"/>
      <c r="B10656" s="65"/>
      <c r="C10656" s="65"/>
      <c r="D10656" s="65"/>
      <c r="E10656" s="65"/>
      <c r="F10656" s="65"/>
      <c r="G10656" s="129"/>
    </row>
    <row r="10657" spans="1:7">
      <c r="A10657" s="65"/>
      <c r="B10657" s="65"/>
      <c r="C10657" s="65"/>
      <c r="D10657" s="65"/>
      <c r="E10657" s="65"/>
      <c r="F10657" s="65"/>
      <c r="G10657" s="129"/>
    </row>
    <row r="10658" spans="1:7">
      <c r="A10658" s="65"/>
      <c r="B10658" s="65"/>
      <c r="C10658" s="65"/>
      <c r="D10658" s="65"/>
      <c r="E10658" s="65"/>
      <c r="F10658" s="65"/>
      <c r="G10658" s="129"/>
    </row>
    <row r="10659" spans="1:7">
      <c r="A10659" s="65"/>
      <c r="B10659" s="65"/>
      <c r="C10659" s="65"/>
      <c r="D10659" s="65"/>
      <c r="E10659" s="65"/>
      <c r="F10659" s="65"/>
      <c r="G10659" s="129"/>
    </row>
    <row r="10660" spans="1:7">
      <c r="A10660" s="65"/>
      <c r="B10660" s="65"/>
      <c r="C10660" s="65"/>
      <c r="D10660" s="65"/>
      <c r="E10660" s="65"/>
      <c r="F10660" s="65"/>
      <c r="G10660" s="129"/>
    </row>
    <row r="10661" spans="1:7">
      <c r="A10661" s="65"/>
      <c r="B10661" s="65"/>
      <c r="C10661" s="65"/>
      <c r="D10661" s="65"/>
      <c r="E10661" s="65"/>
      <c r="F10661" s="65"/>
      <c r="G10661" s="129"/>
    </row>
    <row r="10662" spans="1:7">
      <c r="A10662" s="65"/>
      <c r="B10662" s="65"/>
      <c r="C10662" s="65"/>
      <c r="D10662" s="65"/>
      <c r="E10662" s="65"/>
      <c r="F10662" s="65"/>
      <c r="G10662" s="129"/>
    </row>
    <row r="10663" spans="1:7">
      <c r="A10663" s="65"/>
      <c r="B10663" s="65"/>
      <c r="C10663" s="65"/>
      <c r="D10663" s="65"/>
      <c r="E10663" s="65"/>
      <c r="F10663" s="65"/>
      <c r="G10663" s="129"/>
    </row>
    <row r="10664" spans="1:7">
      <c r="A10664" s="65"/>
      <c r="B10664" s="65"/>
      <c r="C10664" s="65"/>
      <c r="D10664" s="65"/>
      <c r="E10664" s="65"/>
      <c r="F10664" s="65"/>
      <c r="G10664" s="129"/>
    </row>
    <row r="10665" spans="1:7">
      <c r="A10665" s="65"/>
      <c r="B10665" s="65"/>
      <c r="C10665" s="65"/>
      <c r="D10665" s="65"/>
      <c r="E10665" s="65"/>
      <c r="F10665" s="65"/>
      <c r="G10665" s="129"/>
    </row>
    <row r="10666" spans="1:7">
      <c r="A10666" s="65"/>
      <c r="B10666" s="65"/>
      <c r="C10666" s="65"/>
      <c r="D10666" s="65"/>
      <c r="E10666" s="65"/>
      <c r="F10666" s="65"/>
      <c r="G10666" s="129"/>
    </row>
    <row r="10667" spans="1:7">
      <c r="A10667" s="65"/>
      <c r="B10667" s="65"/>
      <c r="C10667" s="65"/>
      <c r="D10667" s="65"/>
      <c r="E10667" s="65"/>
      <c r="F10667" s="65"/>
      <c r="G10667" s="129"/>
    </row>
    <row r="10668" spans="1:7">
      <c r="A10668" s="65"/>
      <c r="B10668" s="65"/>
      <c r="C10668" s="65"/>
      <c r="D10668" s="65"/>
      <c r="E10668" s="65"/>
      <c r="F10668" s="65"/>
      <c r="G10668" s="129"/>
    </row>
    <row r="10669" spans="1:7">
      <c r="A10669" s="65"/>
      <c r="B10669" s="65"/>
      <c r="C10669" s="65"/>
      <c r="D10669" s="65"/>
      <c r="E10669" s="65"/>
      <c r="F10669" s="65"/>
      <c r="G10669" s="129"/>
    </row>
    <row r="10670" spans="1:7">
      <c r="A10670" s="65"/>
      <c r="B10670" s="65"/>
      <c r="C10670" s="65"/>
      <c r="D10670" s="65"/>
      <c r="E10670" s="65"/>
      <c r="F10670" s="65"/>
      <c r="G10670" s="129"/>
    </row>
    <row r="10671" spans="1:7">
      <c r="A10671" s="65"/>
      <c r="B10671" s="65"/>
      <c r="C10671" s="65"/>
      <c r="D10671" s="65"/>
      <c r="E10671" s="65"/>
      <c r="F10671" s="65"/>
      <c r="G10671" s="129"/>
    </row>
    <row r="10672" spans="1:7">
      <c r="A10672" s="65"/>
      <c r="B10672" s="65"/>
      <c r="C10672" s="65"/>
      <c r="D10672" s="65"/>
      <c r="E10672" s="65"/>
      <c r="F10672" s="65"/>
      <c r="G10672" s="129"/>
    </row>
    <row r="10673" spans="1:7">
      <c r="A10673" s="65"/>
      <c r="B10673" s="65"/>
      <c r="C10673" s="65"/>
      <c r="D10673" s="65"/>
      <c r="E10673" s="65"/>
      <c r="F10673" s="65"/>
      <c r="G10673" s="129"/>
    </row>
    <row r="10674" spans="1:7">
      <c r="A10674" s="65"/>
      <c r="B10674" s="65"/>
      <c r="C10674" s="65"/>
      <c r="D10674" s="65"/>
      <c r="E10674" s="65"/>
      <c r="F10674" s="65"/>
      <c r="G10674" s="129"/>
    </row>
    <row r="10675" spans="1:7">
      <c r="A10675" s="65"/>
      <c r="B10675" s="65"/>
      <c r="C10675" s="65"/>
      <c r="D10675" s="65"/>
      <c r="E10675" s="65"/>
      <c r="F10675" s="65"/>
      <c r="G10675" s="129"/>
    </row>
    <row r="10676" spans="1:7">
      <c r="A10676" s="65"/>
      <c r="B10676" s="65"/>
      <c r="C10676" s="65"/>
      <c r="D10676" s="65"/>
      <c r="E10676" s="65"/>
      <c r="F10676" s="65"/>
      <c r="G10676" s="129"/>
    </row>
    <row r="10677" spans="1:7">
      <c r="A10677" s="65"/>
      <c r="B10677" s="65"/>
      <c r="C10677" s="65"/>
      <c r="D10677" s="65"/>
      <c r="E10677" s="65"/>
      <c r="F10677" s="65"/>
      <c r="G10677" s="129"/>
    </row>
    <row r="10678" spans="1:7">
      <c r="A10678" s="65"/>
      <c r="B10678" s="65"/>
      <c r="C10678" s="65"/>
      <c r="D10678" s="65"/>
      <c r="E10678" s="65"/>
      <c r="F10678" s="65"/>
      <c r="G10678" s="129"/>
    </row>
    <row r="10679" spans="1:7">
      <c r="A10679" s="65"/>
      <c r="B10679" s="65"/>
      <c r="C10679" s="65"/>
      <c r="D10679" s="65"/>
      <c r="E10679" s="65"/>
      <c r="F10679" s="65"/>
      <c r="G10679" s="129"/>
    </row>
    <row r="10680" spans="1:7">
      <c r="A10680" s="65"/>
      <c r="B10680" s="65"/>
      <c r="C10680" s="65"/>
      <c r="D10680" s="65"/>
      <c r="E10680" s="65"/>
      <c r="F10680" s="65"/>
      <c r="G10680" s="129"/>
    </row>
    <row r="10681" spans="1:7">
      <c r="A10681" s="65"/>
      <c r="B10681" s="65"/>
      <c r="C10681" s="65"/>
      <c r="D10681" s="65"/>
      <c r="E10681" s="65"/>
      <c r="F10681" s="65"/>
      <c r="G10681" s="129"/>
    </row>
    <row r="10682" spans="1:7">
      <c r="A10682" s="65"/>
      <c r="B10682" s="65"/>
      <c r="C10682" s="65"/>
      <c r="D10682" s="65"/>
      <c r="E10682" s="65"/>
      <c r="F10682" s="65"/>
      <c r="G10682" s="129"/>
    </row>
    <row r="10683" spans="1:7">
      <c r="A10683" s="65"/>
      <c r="B10683" s="65"/>
      <c r="C10683" s="65"/>
      <c r="D10683" s="65"/>
      <c r="E10683" s="65"/>
      <c r="F10683" s="65"/>
      <c r="G10683" s="129"/>
    </row>
    <row r="10684" spans="1:7">
      <c r="A10684" s="65"/>
      <c r="B10684" s="65"/>
      <c r="C10684" s="65"/>
      <c r="D10684" s="65"/>
      <c r="E10684" s="65"/>
      <c r="F10684" s="65"/>
      <c r="G10684" s="129"/>
    </row>
    <row r="10685" spans="1:7">
      <c r="A10685" s="65"/>
      <c r="B10685" s="65"/>
      <c r="C10685" s="65"/>
      <c r="D10685" s="65"/>
      <c r="E10685" s="65"/>
      <c r="F10685" s="65"/>
      <c r="G10685" s="129"/>
    </row>
    <row r="10686" spans="1:7">
      <c r="A10686" s="65"/>
      <c r="B10686" s="65"/>
      <c r="C10686" s="65"/>
      <c r="D10686" s="65"/>
      <c r="E10686" s="65"/>
      <c r="F10686" s="65"/>
      <c r="G10686" s="129"/>
    </row>
    <row r="10687" spans="1:7">
      <c r="A10687" s="65"/>
      <c r="B10687" s="65"/>
      <c r="C10687" s="65"/>
      <c r="D10687" s="65"/>
      <c r="E10687" s="65"/>
      <c r="F10687" s="65"/>
      <c r="G10687" s="129"/>
    </row>
    <row r="10688" spans="1:7">
      <c r="A10688" s="65"/>
      <c r="B10688" s="65"/>
      <c r="C10688" s="65"/>
      <c r="D10688" s="65"/>
      <c r="E10688" s="65"/>
      <c r="F10688" s="65"/>
      <c r="G10688" s="129"/>
    </row>
    <row r="10689" spans="1:7">
      <c r="A10689" s="65"/>
      <c r="B10689" s="65"/>
      <c r="C10689" s="65"/>
      <c r="D10689" s="65"/>
      <c r="E10689" s="65"/>
      <c r="F10689" s="65"/>
      <c r="G10689" s="129"/>
    </row>
    <row r="10690" spans="1:7">
      <c r="A10690" s="65"/>
      <c r="B10690" s="65"/>
      <c r="C10690" s="65"/>
      <c r="D10690" s="65"/>
      <c r="E10690" s="65"/>
      <c r="F10690" s="65"/>
      <c r="G10690" s="129"/>
    </row>
    <row r="10691" spans="1:7">
      <c r="A10691" s="65"/>
      <c r="B10691" s="65"/>
      <c r="C10691" s="65"/>
      <c r="D10691" s="65"/>
      <c r="E10691" s="65"/>
      <c r="F10691" s="65"/>
      <c r="G10691" s="129"/>
    </row>
    <row r="10692" spans="1:7">
      <c r="A10692" s="65"/>
      <c r="B10692" s="65"/>
      <c r="C10692" s="65"/>
      <c r="D10692" s="65"/>
      <c r="E10692" s="65"/>
      <c r="F10692" s="65"/>
      <c r="G10692" s="129"/>
    </row>
    <row r="10693" spans="1:7">
      <c r="A10693" s="65"/>
      <c r="B10693" s="65"/>
      <c r="C10693" s="65"/>
      <c r="D10693" s="65"/>
      <c r="E10693" s="65"/>
      <c r="F10693" s="65"/>
      <c r="G10693" s="129"/>
    </row>
    <row r="10694" spans="1:7">
      <c r="A10694" s="65"/>
      <c r="B10694" s="65"/>
      <c r="C10694" s="65"/>
      <c r="D10694" s="65"/>
      <c r="E10694" s="65"/>
      <c r="F10694" s="65"/>
      <c r="G10694" s="129"/>
    </row>
    <row r="10695" spans="1:7">
      <c r="A10695" s="65"/>
      <c r="B10695" s="65"/>
      <c r="C10695" s="65"/>
      <c r="D10695" s="65"/>
      <c r="E10695" s="65"/>
      <c r="F10695" s="65"/>
      <c r="G10695" s="129"/>
    </row>
    <row r="10696" spans="1:7">
      <c r="A10696" s="65"/>
      <c r="B10696" s="65"/>
      <c r="C10696" s="65"/>
      <c r="D10696" s="65"/>
      <c r="E10696" s="65"/>
      <c r="F10696" s="65"/>
      <c r="G10696" s="129"/>
    </row>
    <row r="10697" spans="1:7">
      <c r="A10697" s="65"/>
      <c r="B10697" s="65"/>
      <c r="C10697" s="65"/>
      <c r="D10697" s="65"/>
      <c r="E10697" s="65"/>
      <c r="F10697" s="65"/>
      <c r="G10697" s="129"/>
    </row>
    <row r="10698" spans="1:7">
      <c r="A10698" s="65"/>
      <c r="B10698" s="65"/>
      <c r="C10698" s="65"/>
      <c r="D10698" s="65"/>
      <c r="E10698" s="65"/>
      <c r="F10698" s="65"/>
      <c r="G10698" s="129"/>
    </row>
    <row r="10699" spans="1:7">
      <c r="A10699" s="65"/>
      <c r="B10699" s="65"/>
      <c r="C10699" s="65"/>
      <c r="D10699" s="65"/>
      <c r="E10699" s="65"/>
      <c r="F10699" s="65"/>
      <c r="G10699" s="129"/>
    </row>
    <row r="10700" spans="1:7">
      <c r="A10700" s="65"/>
      <c r="B10700" s="65"/>
      <c r="C10700" s="65"/>
      <c r="D10700" s="65"/>
      <c r="E10700" s="65"/>
      <c r="F10700" s="65"/>
      <c r="G10700" s="129"/>
    </row>
    <row r="10701" spans="1:7">
      <c r="A10701" s="65"/>
      <c r="B10701" s="65"/>
      <c r="C10701" s="65"/>
      <c r="D10701" s="65"/>
      <c r="E10701" s="65"/>
      <c r="F10701" s="65"/>
      <c r="G10701" s="129"/>
    </row>
    <row r="10702" spans="1:7">
      <c r="A10702" s="65"/>
      <c r="B10702" s="65"/>
      <c r="C10702" s="65"/>
      <c r="D10702" s="65"/>
      <c r="E10702" s="65"/>
      <c r="F10702" s="65"/>
      <c r="G10702" s="129"/>
    </row>
    <row r="10703" spans="1:7">
      <c r="A10703" s="65"/>
      <c r="B10703" s="65"/>
      <c r="C10703" s="65"/>
      <c r="D10703" s="65"/>
      <c r="E10703" s="65"/>
      <c r="F10703" s="65"/>
      <c r="G10703" s="129"/>
    </row>
    <row r="10704" spans="1:7">
      <c r="A10704" s="65"/>
      <c r="B10704" s="65"/>
      <c r="C10704" s="65"/>
      <c r="D10704" s="65"/>
      <c r="E10704" s="65"/>
      <c r="F10704" s="65"/>
      <c r="G10704" s="129"/>
    </row>
    <row r="10705" spans="1:7">
      <c r="A10705" s="65"/>
      <c r="B10705" s="65"/>
      <c r="C10705" s="65"/>
      <c r="D10705" s="65"/>
      <c r="E10705" s="65"/>
      <c r="F10705" s="65"/>
      <c r="G10705" s="129"/>
    </row>
    <row r="10706" spans="1:7">
      <c r="A10706" s="65"/>
      <c r="B10706" s="65"/>
      <c r="C10706" s="65"/>
      <c r="D10706" s="65"/>
      <c r="E10706" s="65"/>
      <c r="F10706" s="65"/>
      <c r="G10706" s="129"/>
    </row>
    <row r="10707" spans="1:7">
      <c r="A10707" s="65"/>
      <c r="B10707" s="65"/>
      <c r="C10707" s="65"/>
      <c r="D10707" s="65"/>
      <c r="E10707" s="65"/>
      <c r="F10707" s="65"/>
      <c r="G10707" s="129"/>
    </row>
    <row r="10708" spans="1:7">
      <c r="A10708" s="65"/>
      <c r="B10708" s="65"/>
      <c r="C10708" s="65"/>
      <c r="D10708" s="65"/>
      <c r="E10708" s="65"/>
      <c r="F10708" s="65"/>
      <c r="G10708" s="129"/>
    </row>
    <row r="10709" spans="1:7">
      <c r="A10709" s="65"/>
      <c r="B10709" s="65"/>
      <c r="C10709" s="65"/>
      <c r="D10709" s="65"/>
      <c r="E10709" s="65"/>
      <c r="F10709" s="65"/>
      <c r="G10709" s="129"/>
    </row>
    <row r="10710" spans="1:7">
      <c r="A10710" s="65"/>
      <c r="B10710" s="65"/>
      <c r="C10710" s="65"/>
      <c r="D10710" s="65"/>
      <c r="E10710" s="65"/>
      <c r="F10710" s="65"/>
      <c r="G10710" s="129"/>
    </row>
    <row r="10711" spans="1:7">
      <c r="A10711" s="65"/>
      <c r="B10711" s="65"/>
      <c r="C10711" s="65"/>
      <c r="D10711" s="65"/>
      <c r="E10711" s="65"/>
      <c r="F10711" s="65"/>
      <c r="G10711" s="129"/>
    </row>
    <row r="10712" spans="1:7">
      <c r="A10712" s="65"/>
      <c r="B10712" s="65"/>
      <c r="C10712" s="65"/>
      <c r="D10712" s="65"/>
      <c r="E10712" s="65"/>
      <c r="F10712" s="65"/>
      <c r="G10712" s="129"/>
    </row>
    <row r="10713" spans="1:7">
      <c r="A10713" s="65"/>
      <c r="B10713" s="65"/>
      <c r="C10713" s="65"/>
      <c r="D10713" s="65"/>
      <c r="E10713" s="65"/>
      <c r="F10713" s="65"/>
      <c r="G10713" s="129"/>
    </row>
    <row r="10714" spans="1:7">
      <c r="A10714" s="65"/>
      <c r="B10714" s="65"/>
      <c r="C10714" s="65"/>
      <c r="D10714" s="65"/>
      <c r="E10714" s="65"/>
      <c r="F10714" s="65"/>
      <c r="G10714" s="129"/>
    </row>
    <row r="10715" spans="1:7">
      <c r="A10715" s="65"/>
      <c r="B10715" s="65"/>
      <c r="C10715" s="65"/>
      <c r="D10715" s="65"/>
      <c r="E10715" s="65"/>
      <c r="F10715" s="65"/>
      <c r="G10715" s="129"/>
    </row>
    <row r="10716" spans="1:7">
      <c r="A10716" s="65"/>
      <c r="B10716" s="65"/>
      <c r="C10716" s="65"/>
      <c r="D10716" s="65"/>
      <c r="E10716" s="65"/>
      <c r="F10716" s="65"/>
      <c r="G10716" s="129"/>
    </row>
    <row r="10717" spans="1:7">
      <c r="A10717" s="65"/>
      <c r="B10717" s="65"/>
      <c r="C10717" s="65"/>
      <c r="D10717" s="65"/>
      <c r="E10717" s="65"/>
      <c r="F10717" s="65"/>
      <c r="G10717" s="129"/>
    </row>
    <row r="10718" spans="1:7">
      <c r="A10718" s="65"/>
      <c r="B10718" s="65"/>
      <c r="C10718" s="65"/>
      <c r="D10718" s="65"/>
      <c r="E10718" s="65"/>
      <c r="F10718" s="65"/>
      <c r="G10718" s="129"/>
    </row>
    <row r="10719" spans="1:7">
      <c r="A10719" s="65"/>
      <c r="B10719" s="65"/>
      <c r="C10719" s="65"/>
      <c r="D10719" s="65"/>
      <c r="E10719" s="65"/>
      <c r="F10719" s="65"/>
      <c r="G10719" s="129"/>
    </row>
    <row r="10720" spans="1:7">
      <c r="A10720" s="65"/>
      <c r="B10720" s="65"/>
      <c r="C10720" s="65"/>
      <c r="D10720" s="65"/>
      <c r="E10720" s="65"/>
      <c r="F10720" s="65"/>
      <c r="G10720" s="129"/>
    </row>
    <row r="10721" spans="1:7">
      <c r="A10721" s="65"/>
      <c r="B10721" s="65"/>
      <c r="C10721" s="65"/>
      <c r="D10721" s="65"/>
      <c r="E10721" s="65"/>
      <c r="F10721" s="65"/>
      <c r="G10721" s="129"/>
    </row>
    <row r="10722" spans="1:7">
      <c r="A10722" s="65"/>
      <c r="B10722" s="65"/>
      <c r="C10722" s="65"/>
      <c r="D10722" s="65"/>
      <c r="E10722" s="65"/>
      <c r="F10722" s="65"/>
      <c r="G10722" s="129"/>
    </row>
    <row r="10723" spans="1:7">
      <c r="A10723" s="65"/>
      <c r="B10723" s="65"/>
      <c r="C10723" s="65"/>
      <c r="D10723" s="65"/>
      <c r="E10723" s="65"/>
      <c r="F10723" s="65"/>
      <c r="G10723" s="129"/>
    </row>
    <row r="10724" spans="1:7">
      <c r="A10724" s="65"/>
      <c r="B10724" s="65"/>
      <c r="C10724" s="65"/>
      <c r="D10724" s="65"/>
      <c r="E10724" s="65"/>
      <c r="F10724" s="65"/>
      <c r="G10724" s="129"/>
    </row>
    <row r="10725" spans="1:7">
      <c r="A10725" s="65"/>
      <c r="B10725" s="65"/>
      <c r="C10725" s="65"/>
      <c r="D10725" s="65"/>
      <c r="E10725" s="65"/>
      <c r="F10725" s="65"/>
      <c r="G10725" s="129"/>
    </row>
    <row r="10726" spans="1:7">
      <c r="A10726" s="65"/>
      <c r="B10726" s="65"/>
      <c r="C10726" s="65"/>
      <c r="D10726" s="65"/>
      <c r="E10726" s="65"/>
      <c r="F10726" s="65"/>
      <c r="G10726" s="129"/>
    </row>
    <row r="10727" spans="1:7">
      <c r="A10727" s="65"/>
      <c r="B10727" s="65"/>
      <c r="C10727" s="65"/>
      <c r="D10727" s="65"/>
      <c r="E10727" s="65"/>
      <c r="F10727" s="65"/>
      <c r="G10727" s="129"/>
    </row>
    <row r="10728" spans="1:7">
      <c r="A10728" s="65"/>
      <c r="B10728" s="65"/>
      <c r="C10728" s="65"/>
      <c r="D10728" s="65"/>
      <c r="E10728" s="65"/>
      <c r="F10728" s="65"/>
      <c r="G10728" s="129"/>
    </row>
    <row r="10729" spans="1:7">
      <c r="A10729" s="65"/>
      <c r="B10729" s="65"/>
      <c r="C10729" s="65"/>
      <c r="D10729" s="65"/>
      <c r="E10729" s="65"/>
      <c r="F10729" s="65"/>
      <c r="G10729" s="129"/>
    </row>
    <row r="10730" spans="1:7">
      <c r="A10730" s="65"/>
      <c r="B10730" s="65"/>
      <c r="C10730" s="65"/>
      <c r="D10730" s="65"/>
      <c r="E10730" s="65"/>
      <c r="F10730" s="65"/>
      <c r="G10730" s="129"/>
    </row>
    <row r="10731" spans="1:7">
      <c r="A10731" s="65"/>
      <c r="B10731" s="65"/>
      <c r="C10731" s="65"/>
      <c r="D10731" s="65"/>
      <c r="E10731" s="65"/>
      <c r="F10731" s="65"/>
      <c r="G10731" s="129"/>
    </row>
    <row r="10732" spans="1:7">
      <c r="A10732" s="65"/>
      <c r="B10732" s="65"/>
      <c r="C10732" s="65"/>
      <c r="D10732" s="65"/>
      <c r="E10732" s="65"/>
      <c r="F10732" s="65"/>
      <c r="G10732" s="129"/>
    </row>
    <row r="10733" spans="1:7">
      <c r="A10733" s="65"/>
      <c r="B10733" s="65"/>
      <c r="C10733" s="65"/>
      <c r="D10733" s="65"/>
      <c r="E10733" s="65"/>
      <c r="F10733" s="65"/>
      <c r="G10733" s="129"/>
    </row>
    <row r="10734" spans="1:7">
      <c r="A10734" s="65"/>
      <c r="B10734" s="65"/>
      <c r="C10734" s="65"/>
      <c r="D10734" s="65"/>
      <c r="E10734" s="65"/>
      <c r="F10734" s="65"/>
      <c r="G10734" s="129"/>
    </row>
    <row r="10735" spans="1:7">
      <c r="A10735" s="65"/>
      <c r="B10735" s="65"/>
      <c r="C10735" s="65"/>
      <c r="D10735" s="65"/>
      <c r="E10735" s="65"/>
      <c r="F10735" s="65"/>
      <c r="G10735" s="129"/>
    </row>
    <row r="10736" spans="1:7">
      <c r="A10736" s="65"/>
      <c r="B10736" s="65"/>
      <c r="C10736" s="65"/>
      <c r="D10736" s="65"/>
      <c r="E10736" s="65"/>
      <c r="F10736" s="65"/>
      <c r="G10736" s="129"/>
    </row>
    <row r="10737" spans="1:7">
      <c r="A10737" s="65"/>
      <c r="B10737" s="65"/>
      <c r="C10737" s="65"/>
      <c r="D10737" s="65"/>
      <c r="E10737" s="65"/>
      <c r="F10737" s="65"/>
      <c r="G10737" s="129"/>
    </row>
    <row r="10738" spans="1:7">
      <c r="A10738" s="65"/>
      <c r="B10738" s="65"/>
      <c r="C10738" s="65"/>
      <c r="D10738" s="65"/>
      <c r="E10738" s="65"/>
      <c r="F10738" s="65"/>
      <c r="G10738" s="129"/>
    </row>
    <row r="10739" spans="1:7">
      <c r="A10739" s="65"/>
      <c r="B10739" s="65"/>
      <c r="C10739" s="65"/>
      <c r="D10739" s="65"/>
      <c r="E10739" s="65"/>
      <c r="F10739" s="65"/>
      <c r="G10739" s="129"/>
    </row>
    <row r="10740" spans="1:7">
      <c r="A10740" s="65"/>
      <c r="B10740" s="65"/>
      <c r="C10740" s="65"/>
      <c r="D10740" s="65"/>
      <c r="E10740" s="65"/>
      <c r="F10740" s="65"/>
      <c r="G10740" s="129"/>
    </row>
    <row r="10741" spans="1:7">
      <c r="A10741" s="65"/>
      <c r="B10741" s="65"/>
      <c r="C10741" s="65"/>
      <c r="D10741" s="65"/>
      <c r="E10741" s="65"/>
      <c r="F10741" s="65"/>
      <c r="G10741" s="129"/>
    </row>
    <row r="10742" spans="1:7">
      <c r="A10742" s="65"/>
      <c r="B10742" s="65"/>
      <c r="C10742" s="65"/>
      <c r="D10742" s="65"/>
      <c r="E10742" s="65"/>
      <c r="F10742" s="65"/>
      <c r="G10742" s="129"/>
    </row>
    <row r="10743" spans="1:7">
      <c r="A10743" s="65"/>
      <c r="B10743" s="65"/>
      <c r="C10743" s="65"/>
      <c r="D10743" s="65"/>
      <c r="E10743" s="65"/>
      <c r="F10743" s="65"/>
      <c r="G10743" s="129"/>
    </row>
    <row r="10744" spans="1:7">
      <c r="A10744" s="65"/>
      <c r="B10744" s="65"/>
      <c r="C10744" s="65"/>
      <c r="D10744" s="65"/>
      <c r="E10744" s="65"/>
      <c r="F10744" s="65"/>
      <c r="G10744" s="129"/>
    </row>
    <row r="10745" spans="1:7">
      <c r="A10745" s="65"/>
      <c r="B10745" s="65"/>
      <c r="C10745" s="65"/>
      <c r="D10745" s="65"/>
      <c r="E10745" s="65"/>
      <c r="F10745" s="65"/>
      <c r="G10745" s="129"/>
    </row>
    <row r="10746" spans="1:7">
      <c r="A10746" s="65"/>
      <c r="B10746" s="65"/>
      <c r="C10746" s="65"/>
      <c r="D10746" s="65"/>
      <c r="E10746" s="65"/>
      <c r="F10746" s="65"/>
      <c r="G10746" s="129"/>
    </row>
    <row r="10747" spans="1:7">
      <c r="A10747" s="65"/>
      <c r="B10747" s="65"/>
      <c r="C10747" s="65"/>
      <c r="D10747" s="65"/>
      <c r="E10747" s="65"/>
      <c r="F10747" s="65"/>
      <c r="G10747" s="129"/>
    </row>
    <row r="10748" spans="1:7">
      <c r="A10748" s="65"/>
      <c r="B10748" s="65"/>
      <c r="C10748" s="65"/>
      <c r="D10748" s="65"/>
      <c r="E10748" s="65"/>
      <c r="F10748" s="65"/>
      <c r="G10748" s="129"/>
    </row>
    <row r="10749" spans="1:7">
      <c r="A10749" s="65"/>
      <c r="B10749" s="65"/>
      <c r="C10749" s="65"/>
      <c r="D10749" s="65"/>
      <c r="E10749" s="65"/>
      <c r="F10749" s="65"/>
      <c r="G10749" s="129"/>
    </row>
    <row r="10750" spans="1:7">
      <c r="A10750" s="65"/>
      <c r="B10750" s="65"/>
      <c r="C10750" s="65"/>
      <c r="D10750" s="65"/>
      <c r="E10750" s="65"/>
      <c r="F10750" s="65"/>
      <c r="G10750" s="129"/>
    </row>
    <row r="10751" spans="1:7">
      <c r="A10751" s="65"/>
      <c r="B10751" s="65"/>
      <c r="C10751" s="65"/>
      <c r="D10751" s="65"/>
      <c r="E10751" s="65"/>
      <c r="F10751" s="65"/>
      <c r="G10751" s="129"/>
    </row>
    <row r="10752" spans="1:7">
      <c r="A10752" s="65"/>
      <c r="B10752" s="65"/>
      <c r="C10752" s="65"/>
      <c r="D10752" s="65"/>
      <c r="E10752" s="65"/>
      <c r="F10752" s="65"/>
      <c r="G10752" s="129"/>
    </row>
    <row r="10753" spans="1:7">
      <c r="A10753" s="65"/>
      <c r="B10753" s="65"/>
      <c r="C10753" s="65"/>
      <c r="D10753" s="65"/>
      <c r="E10753" s="65"/>
      <c r="F10753" s="65"/>
      <c r="G10753" s="129"/>
    </row>
    <row r="10754" spans="1:7">
      <c r="A10754" s="65"/>
      <c r="B10754" s="65"/>
      <c r="C10754" s="65"/>
      <c r="D10754" s="65"/>
      <c r="E10754" s="65"/>
      <c r="F10754" s="65"/>
      <c r="G10754" s="129"/>
    </row>
    <row r="10755" spans="1:7">
      <c r="A10755" s="65"/>
      <c r="B10755" s="65"/>
      <c r="C10755" s="65"/>
      <c r="D10755" s="65"/>
      <c r="E10755" s="65"/>
      <c r="F10755" s="65"/>
      <c r="G10755" s="129"/>
    </row>
    <row r="10756" spans="1:7">
      <c r="A10756" s="65"/>
      <c r="B10756" s="65"/>
      <c r="C10756" s="65"/>
      <c r="D10756" s="65"/>
      <c r="E10756" s="65"/>
      <c r="F10756" s="65"/>
      <c r="G10756" s="129"/>
    </row>
    <row r="10757" spans="1:7">
      <c r="A10757" s="65"/>
      <c r="B10757" s="65"/>
      <c r="C10757" s="65"/>
      <c r="D10757" s="65"/>
      <c r="E10757" s="65"/>
      <c r="F10757" s="65"/>
      <c r="G10757" s="129"/>
    </row>
    <row r="10758" spans="1:7">
      <c r="A10758" s="65"/>
      <c r="B10758" s="65"/>
      <c r="C10758" s="65"/>
      <c r="D10758" s="65"/>
      <c r="E10758" s="65"/>
      <c r="F10758" s="65"/>
      <c r="G10758" s="129"/>
    </row>
    <row r="10759" spans="1:7">
      <c r="A10759" s="65"/>
      <c r="B10759" s="65"/>
      <c r="C10759" s="65"/>
      <c r="D10759" s="65"/>
      <c r="E10759" s="65"/>
      <c r="F10759" s="65"/>
      <c r="G10759" s="129"/>
    </row>
    <row r="10760" spans="1:7">
      <c r="A10760" s="65"/>
      <c r="B10760" s="65"/>
      <c r="C10760" s="65"/>
      <c r="D10760" s="65"/>
      <c r="E10760" s="65"/>
      <c r="F10760" s="65"/>
      <c r="G10760" s="129"/>
    </row>
    <row r="10761" spans="1:7">
      <c r="A10761" s="65"/>
      <c r="B10761" s="65"/>
      <c r="C10761" s="65"/>
      <c r="D10761" s="65"/>
      <c r="E10761" s="65"/>
      <c r="F10761" s="65"/>
      <c r="G10761" s="129"/>
    </row>
    <row r="10762" spans="1:7">
      <c r="A10762" s="65"/>
      <c r="B10762" s="65"/>
      <c r="C10762" s="65"/>
      <c r="D10762" s="65"/>
      <c r="E10762" s="65"/>
      <c r="F10762" s="65"/>
      <c r="G10762" s="129"/>
    </row>
    <row r="10763" spans="1:7">
      <c r="A10763" s="65"/>
      <c r="B10763" s="65"/>
      <c r="C10763" s="65"/>
      <c r="D10763" s="65"/>
      <c r="E10763" s="65"/>
      <c r="F10763" s="65"/>
      <c r="G10763" s="129"/>
    </row>
    <row r="10764" spans="1:7">
      <c r="A10764" s="65"/>
      <c r="B10764" s="65"/>
      <c r="C10764" s="65"/>
      <c r="D10764" s="65"/>
      <c r="E10764" s="65"/>
      <c r="F10764" s="65"/>
      <c r="G10764" s="129"/>
    </row>
    <row r="10765" spans="1:7">
      <c r="A10765" s="65"/>
      <c r="B10765" s="65"/>
      <c r="C10765" s="65"/>
      <c r="D10765" s="65"/>
      <c r="E10765" s="65"/>
      <c r="F10765" s="65"/>
      <c r="G10765" s="129"/>
    </row>
    <row r="10766" spans="1:7">
      <c r="A10766" s="65"/>
      <c r="B10766" s="65"/>
      <c r="C10766" s="65"/>
      <c r="D10766" s="65"/>
      <c r="E10766" s="65"/>
      <c r="F10766" s="65"/>
      <c r="G10766" s="129"/>
    </row>
    <row r="10767" spans="1:7">
      <c r="A10767" s="65"/>
      <c r="B10767" s="65"/>
      <c r="C10767" s="65"/>
      <c r="D10767" s="65"/>
      <c r="E10767" s="65"/>
      <c r="F10767" s="65"/>
      <c r="G10767" s="129"/>
    </row>
    <row r="10768" spans="1:7">
      <c r="A10768" s="65"/>
      <c r="B10768" s="65"/>
      <c r="C10768" s="65"/>
      <c r="D10768" s="65"/>
      <c r="E10768" s="65"/>
      <c r="F10768" s="65"/>
      <c r="G10768" s="129"/>
    </row>
    <row r="10769" spans="1:7">
      <c r="A10769" s="65"/>
      <c r="B10769" s="65"/>
      <c r="C10769" s="65"/>
      <c r="D10769" s="65"/>
      <c r="E10769" s="65"/>
      <c r="F10769" s="65"/>
      <c r="G10769" s="129"/>
    </row>
    <row r="10770" spans="1:7">
      <c r="A10770" s="65"/>
      <c r="B10770" s="65"/>
      <c r="C10770" s="65"/>
      <c r="D10770" s="65"/>
      <c r="E10770" s="65"/>
      <c r="F10770" s="65"/>
      <c r="G10770" s="129"/>
    </row>
    <row r="10771" spans="1:7">
      <c r="A10771" s="65"/>
      <c r="B10771" s="65"/>
      <c r="C10771" s="65"/>
      <c r="D10771" s="65"/>
      <c r="E10771" s="65"/>
      <c r="F10771" s="65"/>
      <c r="G10771" s="129"/>
    </row>
    <row r="10772" spans="1:7">
      <c r="A10772" s="65"/>
      <c r="B10772" s="65"/>
      <c r="C10772" s="65"/>
      <c r="D10772" s="65"/>
      <c r="E10772" s="65"/>
      <c r="F10772" s="65"/>
      <c r="G10772" s="129"/>
    </row>
    <row r="10773" spans="1:7">
      <c r="A10773" s="65"/>
      <c r="B10773" s="65"/>
      <c r="C10773" s="65"/>
      <c r="D10773" s="65"/>
      <c r="E10773" s="65"/>
      <c r="F10773" s="65"/>
      <c r="G10773" s="129"/>
    </row>
    <row r="10774" spans="1:7">
      <c r="A10774" s="65"/>
      <c r="B10774" s="65"/>
      <c r="C10774" s="65"/>
      <c r="D10774" s="65"/>
      <c r="E10774" s="65"/>
      <c r="F10774" s="65"/>
      <c r="G10774" s="129"/>
    </row>
    <row r="10775" spans="1:7">
      <c r="A10775" s="65"/>
      <c r="B10775" s="65"/>
      <c r="C10775" s="65"/>
      <c r="D10775" s="65"/>
      <c r="E10775" s="65"/>
      <c r="F10775" s="65"/>
      <c r="G10775" s="129"/>
    </row>
    <row r="10776" spans="1:7">
      <c r="A10776" s="65"/>
      <c r="B10776" s="65"/>
      <c r="C10776" s="65"/>
      <c r="D10776" s="65"/>
      <c r="E10776" s="65"/>
      <c r="F10776" s="65"/>
      <c r="G10776" s="129"/>
    </row>
    <row r="10777" spans="1:7">
      <c r="A10777" s="65"/>
      <c r="B10777" s="65"/>
      <c r="C10777" s="65"/>
      <c r="D10777" s="65"/>
      <c r="E10777" s="65"/>
      <c r="F10777" s="65"/>
      <c r="G10777" s="129"/>
    </row>
    <row r="10778" spans="1:7">
      <c r="A10778" s="65"/>
      <c r="B10778" s="65"/>
      <c r="C10778" s="65"/>
      <c r="D10778" s="65"/>
      <c r="E10778" s="65"/>
      <c r="F10778" s="65"/>
      <c r="G10778" s="129"/>
    </row>
    <row r="10779" spans="1:7">
      <c r="A10779" s="65"/>
      <c r="B10779" s="65"/>
      <c r="C10779" s="65"/>
      <c r="D10779" s="65"/>
      <c r="E10779" s="65"/>
      <c r="F10779" s="65"/>
      <c r="G10779" s="129"/>
    </row>
    <row r="10780" spans="1:7">
      <c r="A10780" s="65"/>
      <c r="B10780" s="65"/>
      <c r="C10780" s="65"/>
      <c r="D10780" s="65"/>
      <c r="E10780" s="65"/>
      <c r="F10780" s="65"/>
      <c r="G10780" s="129"/>
    </row>
    <row r="10781" spans="1:7">
      <c r="A10781" s="65"/>
      <c r="B10781" s="65"/>
      <c r="C10781" s="65"/>
      <c r="D10781" s="65"/>
      <c r="E10781" s="65"/>
      <c r="F10781" s="65"/>
      <c r="G10781" s="129"/>
    </row>
    <row r="10782" spans="1:7">
      <c r="A10782" s="65"/>
      <c r="B10782" s="65"/>
      <c r="C10782" s="65"/>
      <c r="D10782" s="65"/>
      <c r="E10782" s="65"/>
      <c r="F10782" s="65"/>
      <c r="G10782" s="129"/>
    </row>
    <row r="10783" spans="1:7">
      <c r="A10783" s="65"/>
      <c r="B10783" s="65"/>
      <c r="C10783" s="65"/>
      <c r="D10783" s="65"/>
      <c r="E10783" s="65"/>
      <c r="F10783" s="65"/>
      <c r="G10783" s="129"/>
    </row>
    <row r="10784" spans="1:7">
      <c r="A10784" s="65"/>
      <c r="B10784" s="65"/>
      <c r="C10784" s="65"/>
      <c r="D10784" s="65"/>
      <c r="E10784" s="65"/>
      <c r="F10784" s="65"/>
      <c r="G10784" s="129"/>
    </row>
    <row r="10785" spans="1:7">
      <c r="A10785" s="65"/>
      <c r="B10785" s="65"/>
      <c r="C10785" s="65"/>
      <c r="D10785" s="65"/>
      <c r="E10785" s="65"/>
      <c r="F10785" s="65"/>
      <c r="G10785" s="129"/>
    </row>
    <row r="10786" spans="1:7">
      <c r="A10786" s="65"/>
      <c r="B10786" s="65"/>
      <c r="C10786" s="65"/>
      <c r="D10786" s="65"/>
      <c r="E10786" s="65"/>
      <c r="F10786" s="65"/>
      <c r="G10786" s="129"/>
    </row>
    <row r="10787" spans="1:7">
      <c r="A10787" s="65"/>
      <c r="B10787" s="65"/>
      <c r="C10787" s="65"/>
      <c r="D10787" s="65"/>
      <c r="E10787" s="65"/>
      <c r="F10787" s="65"/>
      <c r="G10787" s="129"/>
    </row>
    <row r="10788" spans="1:7">
      <c r="A10788" s="65"/>
      <c r="B10788" s="65"/>
      <c r="C10788" s="65"/>
      <c r="D10788" s="65"/>
      <c r="E10788" s="65"/>
      <c r="F10788" s="65"/>
      <c r="G10788" s="129"/>
    </row>
    <row r="10789" spans="1:7">
      <c r="A10789" s="65"/>
      <c r="B10789" s="65"/>
      <c r="C10789" s="65"/>
      <c r="D10789" s="65"/>
      <c r="E10789" s="65"/>
      <c r="F10789" s="65"/>
      <c r="G10789" s="129"/>
    </row>
    <row r="10790" spans="1:7">
      <c r="A10790" s="65"/>
      <c r="B10790" s="65"/>
      <c r="C10790" s="65"/>
      <c r="D10790" s="65"/>
      <c r="E10790" s="65"/>
      <c r="F10790" s="65"/>
      <c r="G10790" s="129"/>
    </row>
    <row r="10791" spans="1:7">
      <c r="A10791" s="65"/>
      <c r="B10791" s="65"/>
      <c r="C10791" s="65"/>
      <c r="D10791" s="65"/>
      <c r="E10791" s="65"/>
      <c r="F10791" s="65"/>
      <c r="G10791" s="129"/>
    </row>
    <row r="10792" spans="1:7">
      <c r="A10792" s="65"/>
      <c r="B10792" s="65"/>
      <c r="C10792" s="65"/>
      <c r="D10792" s="65"/>
      <c r="E10792" s="65"/>
      <c r="F10792" s="65"/>
      <c r="G10792" s="129"/>
    </row>
    <row r="10793" spans="1:7">
      <c r="A10793" s="65"/>
      <c r="B10793" s="65"/>
      <c r="C10793" s="65"/>
      <c r="D10793" s="65"/>
      <c r="E10793" s="65"/>
      <c r="F10793" s="65"/>
      <c r="G10793" s="129"/>
    </row>
    <row r="10794" spans="1:7">
      <c r="A10794" s="65"/>
      <c r="B10794" s="65"/>
      <c r="C10794" s="65"/>
      <c r="D10794" s="65"/>
      <c r="E10794" s="65"/>
      <c r="F10794" s="65"/>
      <c r="G10794" s="129"/>
    </row>
    <row r="10795" spans="1:7">
      <c r="A10795" s="65"/>
      <c r="B10795" s="65"/>
      <c r="C10795" s="65"/>
      <c r="D10795" s="65"/>
      <c r="E10795" s="65"/>
      <c r="F10795" s="65"/>
      <c r="G10795" s="129"/>
    </row>
    <row r="10796" spans="1:7">
      <c r="A10796" s="65"/>
      <c r="B10796" s="65"/>
      <c r="C10796" s="65"/>
      <c r="D10796" s="65"/>
      <c r="E10796" s="65"/>
      <c r="F10796" s="65"/>
      <c r="G10796" s="129"/>
    </row>
    <row r="10797" spans="1:7">
      <c r="A10797" s="65"/>
      <c r="B10797" s="65"/>
      <c r="C10797" s="65"/>
      <c r="D10797" s="65"/>
      <c r="E10797" s="65"/>
      <c r="F10797" s="65"/>
      <c r="G10797" s="129"/>
    </row>
    <row r="10798" spans="1:7">
      <c r="A10798" s="65"/>
      <c r="B10798" s="65"/>
      <c r="C10798" s="65"/>
      <c r="D10798" s="65"/>
      <c r="E10798" s="65"/>
      <c r="F10798" s="65"/>
      <c r="G10798" s="129"/>
    </row>
    <row r="10799" spans="1:7">
      <c r="A10799" s="65"/>
      <c r="B10799" s="65"/>
      <c r="C10799" s="65"/>
      <c r="D10799" s="65"/>
      <c r="E10799" s="65"/>
      <c r="F10799" s="65"/>
      <c r="G10799" s="129"/>
    </row>
    <row r="10800" spans="1:7">
      <c r="A10800" s="65"/>
      <c r="B10800" s="65"/>
      <c r="C10800" s="65"/>
      <c r="D10800" s="65"/>
      <c r="E10800" s="65"/>
      <c r="F10800" s="65"/>
      <c r="G10800" s="129"/>
    </row>
    <row r="10801" spans="1:7">
      <c r="A10801" s="65"/>
      <c r="B10801" s="65"/>
      <c r="C10801" s="65"/>
      <c r="D10801" s="65"/>
      <c r="E10801" s="65"/>
      <c r="F10801" s="65"/>
      <c r="G10801" s="129"/>
    </row>
    <row r="10802" spans="1:7">
      <c r="A10802" s="65"/>
      <c r="B10802" s="65"/>
      <c r="C10802" s="65"/>
      <c r="D10802" s="65"/>
      <c r="E10802" s="65"/>
      <c r="F10802" s="65"/>
      <c r="G10802" s="129"/>
    </row>
    <row r="10803" spans="1:7">
      <c r="A10803" s="65"/>
      <c r="B10803" s="65"/>
      <c r="C10803" s="65"/>
      <c r="D10803" s="65"/>
      <c r="E10803" s="65"/>
      <c r="F10803" s="65"/>
      <c r="G10803" s="129"/>
    </row>
    <row r="10804" spans="1:7">
      <c r="A10804" s="65"/>
      <c r="B10804" s="65"/>
      <c r="C10804" s="65"/>
      <c r="D10804" s="65"/>
      <c r="E10804" s="65"/>
      <c r="F10804" s="65"/>
      <c r="G10804" s="129"/>
    </row>
    <row r="10805" spans="1:7">
      <c r="A10805" s="65"/>
      <c r="B10805" s="65"/>
      <c r="C10805" s="65"/>
      <c r="D10805" s="65"/>
      <c r="E10805" s="65"/>
      <c r="F10805" s="65"/>
      <c r="G10805" s="129"/>
    </row>
    <row r="10806" spans="1:7">
      <c r="A10806" s="65"/>
      <c r="B10806" s="65"/>
      <c r="C10806" s="65"/>
      <c r="D10806" s="65"/>
      <c r="E10806" s="65"/>
      <c r="F10806" s="65"/>
      <c r="G10806" s="129"/>
    </row>
    <row r="10807" spans="1:7">
      <c r="A10807" s="65"/>
      <c r="B10807" s="65"/>
      <c r="C10807" s="65"/>
      <c r="D10807" s="65"/>
      <c r="E10807" s="65"/>
      <c r="F10807" s="65"/>
      <c r="G10807" s="129"/>
    </row>
    <row r="10808" spans="1:7">
      <c r="A10808" s="65"/>
      <c r="B10808" s="65"/>
      <c r="C10808" s="65"/>
      <c r="D10808" s="65"/>
      <c r="E10808" s="65"/>
      <c r="F10808" s="65"/>
      <c r="G10808" s="129"/>
    </row>
    <row r="10809" spans="1:7">
      <c r="A10809" s="65"/>
      <c r="B10809" s="65"/>
      <c r="C10809" s="65"/>
      <c r="D10809" s="65"/>
      <c r="E10809" s="65"/>
      <c r="F10809" s="65"/>
      <c r="G10809" s="129"/>
    </row>
    <row r="10810" spans="1:7">
      <c r="A10810" s="65"/>
      <c r="B10810" s="65"/>
      <c r="C10810" s="65"/>
      <c r="D10810" s="65"/>
      <c r="E10810" s="65"/>
      <c r="F10810" s="65"/>
      <c r="G10810" s="129"/>
    </row>
    <row r="10811" spans="1:7">
      <c r="A10811" s="65"/>
      <c r="B10811" s="65"/>
      <c r="C10811" s="65"/>
      <c r="D10811" s="65"/>
      <c r="E10811" s="65"/>
      <c r="F10811" s="65"/>
      <c r="G10811" s="129"/>
    </row>
    <row r="10812" spans="1:7">
      <c r="A10812" s="65"/>
      <c r="B10812" s="65"/>
      <c r="C10812" s="65"/>
      <c r="D10812" s="65"/>
      <c r="E10812" s="65"/>
      <c r="F10812" s="65"/>
      <c r="G10812" s="129"/>
    </row>
    <row r="10813" spans="1:7">
      <c r="A10813" s="65"/>
      <c r="B10813" s="65"/>
      <c r="C10813" s="65"/>
      <c r="D10813" s="65"/>
      <c r="E10813" s="65"/>
      <c r="F10813" s="65"/>
      <c r="G10813" s="129"/>
    </row>
    <row r="10814" spans="1:7">
      <c r="A10814" s="65"/>
      <c r="B10814" s="65"/>
      <c r="C10814" s="65"/>
      <c r="D10814" s="65"/>
      <c r="E10814" s="65"/>
      <c r="F10814" s="65"/>
      <c r="G10814" s="129"/>
    </row>
    <row r="10815" spans="1:7">
      <c r="A10815" s="65"/>
      <c r="B10815" s="65"/>
      <c r="C10815" s="65"/>
      <c r="D10815" s="65"/>
      <c r="E10815" s="65"/>
      <c r="F10815" s="65"/>
      <c r="G10815" s="129"/>
    </row>
    <row r="10816" spans="1:7">
      <c r="A10816" s="65"/>
      <c r="B10816" s="65"/>
      <c r="C10816" s="65"/>
      <c r="D10816" s="65"/>
      <c r="E10816" s="65"/>
      <c r="F10816" s="65"/>
      <c r="G10816" s="129"/>
    </row>
    <row r="10817" spans="1:7">
      <c r="A10817" s="65"/>
      <c r="B10817" s="65"/>
      <c r="C10817" s="65"/>
      <c r="D10817" s="65"/>
      <c r="E10817" s="65"/>
      <c r="F10817" s="65"/>
      <c r="G10817" s="129"/>
    </row>
    <row r="10818" spans="1:7">
      <c r="A10818" s="65"/>
      <c r="B10818" s="65"/>
      <c r="C10818" s="65"/>
      <c r="D10818" s="65"/>
      <c r="E10818" s="65"/>
      <c r="F10818" s="65"/>
      <c r="G10818" s="129"/>
    </row>
    <row r="10819" spans="1:7">
      <c r="A10819" s="65"/>
      <c r="B10819" s="65"/>
      <c r="C10819" s="65"/>
      <c r="D10819" s="65"/>
      <c r="E10819" s="65"/>
      <c r="F10819" s="65"/>
      <c r="G10819" s="129"/>
    </row>
    <row r="10820" spans="1:7">
      <c r="A10820" s="65"/>
      <c r="B10820" s="65"/>
      <c r="C10820" s="65"/>
      <c r="D10820" s="65"/>
      <c r="E10820" s="65"/>
      <c r="F10820" s="65"/>
      <c r="G10820" s="129"/>
    </row>
    <row r="10821" spans="1:7">
      <c r="A10821" s="65"/>
      <c r="B10821" s="65"/>
      <c r="C10821" s="65"/>
      <c r="D10821" s="65"/>
      <c r="E10821" s="65"/>
      <c r="F10821" s="65"/>
      <c r="G10821" s="129"/>
    </row>
    <row r="10822" spans="1:7">
      <c r="A10822" s="65"/>
      <c r="B10822" s="65"/>
      <c r="C10822" s="65"/>
      <c r="D10822" s="65"/>
      <c r="E10822" s="65"/>
      <c r="F10822" s="65"/>
      <c r="G10822" s="129"/>
    </row>
    <row r="10823" spans="1:7">
      <c r="A10823" s="65"/>
      <c r="B10823" s="65"/>
      <c r="C10823" s="65"/>
      <c r="D10823" s="65"/>
      <c r="E10823" s="65"/>
      <c r="F10823" s="65"/>
      <c r="G10823" s="129"/>
    </row>
    <row r="10824" spans="1:7">
      <c r="A10824" s="65"/>
      <c r="B10824" s="65"/>
      <c r="C10824" s="65"/>
      <c r="D10824" s="65"/>
      <c r="E10824" s="65"/>
      <c r="F10824" s="65"/>
      <c r="G10824" s="129"/>
    </row>
    <row r="10825" spans="1:7">
      <c r="A10825" s="65"/>
      <c r="B10825" s="65"/>
      <c r="C10825" s="65"/>
      <c r="D10825" s="65"/>
      <c r="E10825" s="65"/>
      <c r="F10825" s="65"/>
      <c r="G10825" s="129"/>
    </row>
    <row r="10826" spans="1:7">
      <c r="A10826" s="65"/>
      <c r="B10826" s="65"/>
      <c r="C10826" s="65"/>
      <c r="D10826" s="65"/>
      <c r="E10826" s="65"/>
      <c r="F10826" s="65"/>
      <c r="G10826" s="129"/>
    </row>
    <row r="10827" spans="1:7">
      <c r="A10827" s="65"/>
      <c r="B10827" s="65"/>
      <c r="C10827" s="65"/>
      <c r="D10827" s="65"/>
      <c r="E10827" s="65"/>
      <c r="F10827" s="65"/>
      <c r="G10827" s="129"/>
    </row>
    <row r="10828" spans="1:7">
      <c r="A10828" s="65"/>
      <c r="B10828" s="65"/>
      <c r="C10828" s="65"/>
      <c r="D10828" s="65"/>
      <c r="E10828" s="65"/>
      <c r="F10828" s="65"/>
      <c r="G10828" s="129"/>
    </row>
    <row r="10829" spans="1:7">
      <c r="A10829" s="65"/>
      <c r="B10829" s="65"/>
      <c r="C10829" s="65"/>
      <c r="D10829" s="65"/>
      <c r="E10829" s="65"/>
      <c r="F10829" s="65"/>
      <c r="G10829" s="129"/>
    </row>
    <row r="10830" spans="1:7">
      <c r="A10830" s="65"/>
      <c r="B10830" s="65"/>
      <c r="C10830" s="65"/>
      <c r="D10830" s="65"/>
      <c r="E10830" s="65"/>
      <c r="F10830" s="65"/>
      <c r="G10830" s="129"/>
    </row>
    <row r="10831" spans="1:7">
      <c r="A10831" s="65"/>
      <c r="B10831" s="65"/>
      <c r="C10831" s="65"/>
      <c r="D10831" s="65"/>
      <c r="E10831" s="65"/>
      <c r="F10831" s="65"/>
      <c r="G10831" s="129"/>
    </row>
    <row r="10832" spans="1:7">
      <c r="A10832" s="65"/>
      <c r="B10832" s="65"/>
      <c r="C10832" s="65"/>
      <c r="D10832" s="65"/>
      <c r="E10832" s="65"/>
      <c r="F10832" s="65"/>
      <c r="G10832" s="129"/>
    </row>
    <row r="10833" spans="1:7">
      <c r="A10833" s="65"/>
      <c r="B10833" s="65"/>
      <c r="C10833" s="65"/>
      <c r="D10833" s="65"/>
      <c r="E10833" s="65"/>
      <c r="F10833" s="65"/>
      <c r="G10833" s="129"/>
    </row>
    <row r="10834" spans="1:7">
      <c r="A10834" s="65"/>
      <c r="B10834" s="65"/>
      <c r="C10834" s="65"/>
      <c r="D10834" s="65"/>
      <c r="E10834" s="65"/>
      <c r="F10834" s="65"/>
      <c r="G10834" s="129"/>
    </row>
    <row r="10835" spans="1:7">
      <c r="A10835" s="65"/>
      <c r="B10835" s="65"/>
      <c r="C10835" s="65"/>
      <c r="D10835" s="65"/>
      <c r="E10835" s="65"/>
      <c r="F10835" s="65"/>
      <c r="G10835" s="129"/>
    </row>
    <row r="10836" spans="1:7">
      <c r="A10836" s="65"/>
      <c r="B10836" s="65"/>
      <c r="C10836" s="65"/>
      <c r="D10836" s="65"/>
      <c r="E10836" s="65"/>
      <c r="F10836" s="65"/>
      <c r="G10836" s="129"/>
    </row>
    <row r="10837" spans="1:7">
      <c r="A10837" s="65"/>
      <c r="B10837" s="65"/>
      <c r="C10837" s="65"/>
      <c r="D10837" s="65"/>
      <c r="E10837" s="65"/>
      <c r="F10837" s="65"/>
      <c r="G10837" s="129"/>
    </row>
    <row r="10838" spans="1:7">
      <c r="A10838" s="65"/>
      <c r="B10838" s="65"/>
      <c r="C10838" s="65"/>
      <c r="D10838" s="65"/>
      <c r="E10838" s="65"/>
      <c r="F10838" s="65"/>
      <c r="G10838" s="129"/>
    </row>
    <row r="10839" spans="1:7">
      <c r="A10839" s="65"/>
      <c r="B10839" s="65"/>
      <c r="C10839" s="65"/>
      <c r="D10839" s="65"/>
      <c r="E10839" s="65"/>
      <c r="F10839" s="65"/>
      <c r="G10839" s="129"/>
    </row>
    <row r="10840" spans="1:7">
      <c r="A10840" s="65"/>
      <c r="B10840" s="65"/>
      <c r="C10840" s="65"/>
      <c r="D10840" s="65"/>
      <c r="E10840" s="65"/>
      <c r="F10840" s="65"/>
      <c r="G10840" s="129"/>
    </row>
    <row r="10841" spans="1:7">
      <c r="A10841" s="65"/>
      <c r="B10841" s="65"/>
      <c r="C10841" s="65"/>
      <c r="D10841" s="65"/>
      <c r="E10841" s="65"/>
      <c r="F10841" s="65"/>
      <c r="G10841" s="129"/>
    </row>
    <row r="10842" spans="1:7">
      <c r="A10842" s="65"/>
      <c r="B10842" s="65"/>
      <c r="C10842" s="65"/>
      <c r="D10842" s="65"/>
      <c r="E10842" s="65"/>
      <c r="F10842" s="65"/>
      <c r="G10842" s="129"/>
    </row>
    <row r="10843" spans="1:7">
      <c r="A10843" s="65"/>
      <c r="B10843" s="65"/>
      <c r="C10843" s="65"/>
      <c r="D10843" s="65"/>
      <c r="E10843" s="65"/>
      <c r="F10843" s="65"/>
      <c r="G10843" s="129"/>
    </row>
    <row r="10844" spans="1:7">
      <c r="A10844" s="65"/>
      <c r="B10844" s="65"/>
      <c r="C10844" s="65"/>
      <c r="D10844" s="65"/>
      <c r="E10844" s="65"/>
      <c r="F10844" s="65"/>
      <c r="G10844" s="129"/>
    </row>
    <row r="10845" spans="1:7">
      <c r="A10845" s="65"/>
      <c r="B10845" s="65"/>
      <c r="C10845" s="65"/>
      <c r="D10845" s="65"/>
      <c r="E10845" s="65"/>
      <c r="F10845" s="65"/>
      <c r="G10845" s="129"/>
    </row>
    <row r="10846" spans="1:7">
      <c r="A10846" s="65"/>
      <c r="B10846" s="65"/>
      <c r="C10846" s="65"/>
      <c r="D10846" s="65"/>
      <c r="E10846" s="65"/>
      <c r="F10846" s="65"/>
      <c r="G10846" s="129"/>
    </row>
    <row r="10847" spans="1:7">
      <c r="A10847" s="65"/>
      <c r="B10847" s="65"/>
      <c r="C10847" s="65"/>
      <c r="D10847" s="65"/>
      <c r="E10847" s="65"/>
      <c r="F10847" s="65"/>
      <c r="G10847" s="129"/>
    </row>
    <row r="10848" spans="1:7">
      <c r="A10848" s="65"/>
      <c r="B10848" s="65"/>
      <c r="C10848" s="65"/>
      <c r="D10848" s="65"/>
      <c r="E10848" s="65"/>
      <c r="F10848" s="65"/>
      <c r="G10848" s="129"/>
    </row>
    <row r="10849" spans="1:7">
      <c r="A10849" s="65"/>
      <c r="B10849" s="65"/>
      <c r="C10849" s="65"/>
      <c r="D10849" s="65"/>
      <c r="E10849" s="65"/>
      <c r="F10849" s="65"/>
      <c r="G10849" s="129"/>
    </row>
    <row r="10850" spans="1:7">
      <c r="A10850" s="65"/>
      <c r="B10850" s="65"/>
      <c r="C10850" s="65"/>
      <c r="D10850" s="65"/>
      <c r="E10850" s="65"/>
      <c r="F10850" s="65"/>
      <c r="G10850" s="129"/>
    </row>
    <row r="10851" spans="1:7">
      <c r="A10851" s="65"/>
      <c r="B10851" s="65"/>
      <c r="C10851" s="65"/>
      <c r="D10851" s="65"/>
      <c r="E10851" s="65"/>
      <c r="F10851" s="65"/>
      <c r="G10851" s="129"/>
    </row>
    <row r="10852" spans="1:7">
      <c r="A10852" s="65"/>
      <c r="B10852" s="65"/>
      <c r="C10852" s="65"/>
      <c r="D10852" s="65"/>
      <c r="E10852" s="65"/>
      <c r="F10852" s="65"/>
      <c r="G10852" s="129"/>
    </row>
    <row r="10853" spans="1:7">
      <c r="A10853" s="65"/>
      <c r="B10853" s="65"/>
      <c r="C10853" s="65"/>
      <c r="D10853" s="65"/>
      <c r="E10853" s="65"/>
      <c r="F10853" s="65"/>
      <c r="G10853" s="129"/>
    </row>
    <row r="10854" spans="1:7">
      <c r="A10854" s="65"/>
      <c r="B10854" s="65"/>
      <c r="C10854" s="65"/>
      <c r="D10854" s="65"/>
      <c r="E10854" s="65"/>
      <c r="F10854" s="65"/>
      <c r="G10854" s="129"/>
    </row>
    <row r="10855" spans="1:7">
      <c r="A10855" s="65"/>
      <c r="B10855" s="65"/>
      <c r="C10855" s="65"/>
      <c r="D10855" s="65"/>
      <c r="E10855" s="65"/>
      <c r="F10855" s="65"/>
      <c r="G10855" s="129"/>
    </row>
    <row r="10856" spans="1:7">
      <c r="A10856" s="65"/>
      <c r="B10856" s="65"/>
      <c r="C10856" s="65"/>
      <c r="D10856" s="65"/>
      <c r="E10856" s="65"/>
      <c r="F10856" s="65"/>
      <c r="G10856" s="129"/>
    </row>
    <row r="10857" spans="1:7">
      <c r="A10857" s="65"/>
      <c r="B10857" s="65"/>
      <c r="C10857" s="65"/>
      <c r="D10857" s="65"/>
      <c r="E10857" s="65"/>
      <c r="F10857" s="65"/>
      <c r="G10857" s="129"/>
    </row>
    <row r="10858" spans="1:7">
      <c r="A10858" s="65"/>
      <c r="B10858" s="65"/>
      <c r="C10858" s="65"/>
      <c r="D10858" s="65"/>
      <c r="E10858" s="65"/>
      <c r="F10858" s="65"/>
      <c r="G10858" s="129"/>
    </row>
    <row r="10859" spans="1:7">
      <c r="A10859" s="65"/>
      <c r="B10859" s="65"/>
      <c r="C10859" s="65"/>
      <c r="D10859" s="65"/>
      <c r="E10859" s="65"/>
      <c r="F10859" s="65"/>
      <c r="G10859" s="129"/>
    </row>
    <row r="10860" spans="1:7">
      <c r="A10860" s="65"/>
      <c r="B10860" s="65"/>
      <c r="C10860" s="65"/>
      <c r="D10860" s="65"/>
      <c r="E10860" s="65"/>
      <c r="F10860" s="65"/>
      <c r="G10860" s="129"/>
    </row>
    <row r="10861" spans="1:7">
      <c r="A10861" s="65"/>
      <c r="B10861" s="65"/>
      <c r="C10861" s="65"/>
      <c r="D10861" s="65"/>
      <c r="E10861" s="65"/>
      <c r="F10861" s="65"/>
      <c r="G10861" s="129"/>
    </row>
    <row r="10862" spans="1:7">
      <c r="A10862" s="65"/>
      <c r="B10862" s="65"/>
      <c r="C10862" s="65"/>
      <c r="D10862" s="65"/>
      <c r="E10862" s="65"/>
      <c r="F10862" s="65"/>
      <c r="G10862" s="129"/>
    </row>
    <row r="10863" spans="1:7">
      <c r="A10863" s="65"/>
      <c r="B10863" s="65"/>
      <c r="C10863" s="65"/>
      <c r="D10863" s="65"/>
      <c r="E10863" s="65"/>
      <c r="F10863" s="65"/>
      <c r="G10863" s="129"/>
    </row>
    <row r="10864" spans="1:7">
      <c r="A10864" s="65"/>
      <c r="B10864" s="65"/>
      <c r="C10864" s="65"/>
      <c r="D10864" s="65"/>
      <c r="E10864" s="65"/>
      <c r="F10864" s="65"/>
      <c r="G10864" s="129"/>
    </row>
    <row r="10865" spans="1:7">
      <c r="A10865" s="65"/>
      <c r="B10865" s="65"/>
      <c r="C10865" s="65"/>
      <c r="D10865" s="65"/>
      <c r="E10865" s="65"/>
      <c r="F10865" s="65"/>
      <c r="G10865" s="129"/>
    </row>
    <row r="10866" spans="1:7">
      <c r="A10866" s="65"/>
      <c r="B10866" s="65"/>
      <c r="C10866" s="65"/>
      <c r="D10866" s="65"/>
      <c r="E10866" s="65"/>
      <c r="F10866" s="65"/>
      <c r="G10866" s="129"/>
    </row>
    <row r="10867" spans="1:7">
      <c r="A10867" s="65"/>
      <c r="B10867" s="65"/>
      <c r="C10867" s="65"/>
      <c r="D10867" s="65"/>
      <c r="E10867" s="65"/>
      <c r="F10867" s="65"/>
      <c r="G10867" s="129"/>
    </row>
    <row r="10868" spans="1:7">
      <c r="A10868" s="65"/>
      <c r="B10868" s="65"/>
      <c r="C10868" s="65"/>
      <c r="D10868" s="65"/>
      <c r="E10868" s="65"/>
      <c r="F10868" s="65"/>
      <c r="G10868" s="129"/>
    </row>
    <row r="10869" spans="1:7">
      <c r="A10869" s="65"/>
      <c r="B10869" s="65"/>
      <c r="C10869" s="65"/>
      <c r="D10869" s="65"/>
      <c r="E10869" s="65"/>
      <c r="F10869" s="65"/>
      <c r="G10869" s="129"/>
    </row>
    <row r="10870" spans="1:7">
      <c r="A10870" s="65"/>
      <c r="B10870" s="65"/>
      <c r="C10870" s="65"/>
      <c r="D10870" s="65"/>
      <c r="E10870" s="65"/>
      <c r="F10870" s="65"/>
      <c r="G10870" s="129"/>
    </row>
    <row r="10871" spans="1:7">
      <c r="A10871" s="65"/>
      <c r="B10871" s="65"/>
      <c r="C10871" s="65"/>
      <c r="D10871" s="65"/>
      <c r="E10871" s="65"/>
      <c r="F10871" s="65"/>
      <c r="G10871" s="129"/>
    </row>
    <row r="10872" spans="1:7">
      <c r="A10872" s="65"/>
      <c r="B10872" s="65"/>
      <c r="C10872" s="65"/>
      <c r="D10872" s="65"/>
      <c r="E10872" s="65"/>
      <c r="F10872" s="65"/>
      <c r="G10872" s="129"/>
    </row>
    <row r="10873" spans="1:7">
      <c r="A10873" s="65"/>
      <c r="B10873" s="65"/>
      <c r="C10873" s="65"/>
      <c r="D10873" s="65"/>
      <c r="E10873" s="65"/>
      <c r="F10873" s="65"/>
      <c r="G10873" s="129"/>
    </row>
    <row r="10874" spans="1:7">
      <c r="A10874" s="65"/>
      <c r="B10874" s="65"/>
      <c r="C10874" s="65"/>
      <c r="D10874" s="65"/>
      <c r="E10874" s="65"/>
      <c r="F10874" s="65"/>
      <c r="G10874" s="129"/>
    </row>
    <row r="10875" spans="1:7">
      <c r="A10875" s="65"/>
      <c r="B10875" s="65"/>
      <c r="C10875" s="65"/>
      <c r="D10875" s="65"/>
      <c r="E10875" s="65"/>
      <c r="F10875" s="65"/>
      <c r="G10875" s="129"/>
    </row>
    <row r="10876" spans="1:7">
      <c r="A10876" s="65"/>
      <c r="B10876" s="65"/>
      <c r="C10876" s="65"/>
      <c r="D10876" s="65"/>
      <c r="E10876" s="65"/>
      <c r="F10876" s="65"/>
      <c r="G10876" s="129"/>
    </row>
    <row r="10877" spans="1:7">
      <c r="A10877" s="65"/>
      <c r="B10877" s="65"/>
      <c r="C10877" s="65"/>
      <c r="D10877" s="65"/>
      <c r="E10877" s="65"/>
      <c r="F10877" s="65"/>
      <c r="G10877" s="129"/>
    </row>
    <row r="10878" spans="1:7">
      <c r="A10878" s="65"/>
      <c r="B10878" s="65"/>
      <c r="C10878" s="65"/>
      <c r="D10878" s="65"/>
      <c r="E10878" s="65"/>
      <c r="F10878" s="65"/>
      <c r="G10878" s="129"/>
    </row>
    <row r="10879" spans="1:7">
      <c r="A10879" s="65"/>
      <c r="B10879" s="65"/>
      <c r="C10879" s="65"/>
      <c r="D10879" s="65"/>
      <c r="E10879" s="65"/>
      <c r="F10879" s="65"/>
      <c r="G10879" s="129"/>
    </row>
    <row r="10880" spans="1:7">
      <c r="A10880" s="65"/>
      <c r="B10880" s="65"/>
      <c r="C10880" s="65"/>
      <c r="D10880" s="65"/>
      <c r="E10880" s="65"/>
      <c r="F10880" s="65"/>
      <c r="G10880" s="129"/>
    </row>
    <row r="10881" spans="1:7">
      <c r="A10881" s="65"/>
      <c r="B10881" s="65"/>
      <c r="C10881" s="65"/>
      <c r="D10881" s="65"/>
      <c r="E10881" s="65"/>
      <c r="F10881" s="65"/>
      <c r="G10881" s="129"/>
    </row>
    <row r="10882" spans="1:7">
      <c r="A10882" s="65"/>
      <c r="B10882" s="65"/>
      <c r="C10882" s="65"/>
      <c r="D10882" s="65"/>
      <c r="E10882" s="65"/>
      <c r="F10882" s="65"/>
      <c r="G10882" s="129"/>
    </row>
    <row r="10883" spans="1:7">
      <c r="A10883" s="65"/>
      <c r="B10883" s="65"/>
      <c r="C10883" s="65"/>
      <c r="D10883" s="65"/>
      <c r="E10883" s="65"/>
      <c r="F10883" s="65"/>
      <c r="G10883" s="129"/>
    </row>
    <row r="10884" spans="1:7">
      <c r="A10884" s="65"/>
      <c r="B10884" s="65"/>
      <c r="C10884" s="65"/>
      <c r="D10884" s="65"/>
      <c r="E10884" s="65"/>
      <c r="F10884" s="65"/>
      <c r="G10884" s="129"/>
    </row>
    <row r="10885" spans="1:7">
      <c r="A10885" s="65"/>
      <c r="B10885" s="65"/>
      <c r="C10885" s="65"/>
      <c r="D10885" s="65"/>
      <c r="E10885" s="65"/>
      <c r="F10885" s="65"/>
      <c r="G10885" s="129"/>
    </row>
    <row r="10886" spans="1:7">
      <c r="A10886" s="65"/>
      <c r="B10886" s="65"/>
      <c r="C10886" s="65"/>
      <c r="D10886" s="65"/>
      <c r="E10886" s="65"/>
      <c r="F10886" s="65"/>
      <c r="G10886" s="129"/>
    </row>
    <row r="10887" spans="1:7">
      <c r="A10887" s="65"/>
      <c r="B10887" s="65"/>
      <c r="C10887" s="65"/>
      <c r="D10887" s="65"/>
      <c r="E10887" s="65"/>
      <c r="F10887" s="65"/>
      <c r="G10887" s="129"/>
    </row>
    <row r="10888" spans="1:7">
      <c r="A10888" s="65"/>
      <c r="B10888" s="65"/>
      <c r="C10888" s="65"/>
      <c r="D10888" s="65"/>
      <c r="E10888" s="65"/>
      <c r="F10888" s="65"/>
      <c r="G10888" s="129"/>
    </row>
    <row r="10889" spans="1:7">
      <c r="A10889" s="65"/>
      <c r="B10889" s="65"/>
      <c r="C10889" s="65"/>
      <c r="D10889" s="65"/>
      <c r="E10889" s="65"/>
      <c r="F10889" s="65"/>
      <c r="G10889" s="129"/>
    </row>
    <row r="10890" spans="1:7">
      <c r="A10890" s="65"/>
      <c r="B10890" s="65"/>
      <c r="C10890" s="65"/>
      <c r="D10890" s="65"/>
      <c r="E10890" s="65"/>
      <c r="F10890" s="65"/>
      <c r="G10890" s="129"/>
    </row>
    <row r="10891" spans="1:7">
      <c r="A10891" s="65"/>
      <c r="B10891" s="65"/>
      <c r="C10891" s="65"/>
      <c r="D10891" s="65"/>
      <c r="E10891" s="65"/>
      <c r="F10891" s="65"/>
      <c r="G10891" s="129"/>
    </row>
    <row r="10892" spans="1:7">
      <c r="A10892" s="65"/>
      <c r="B10892" s="65"/>
      <c r="C10892" s="65"/>
      <c r="D10892" s="65"/>
      <c r="E10892" s="65"/>
      <c r="F10892" s="65"/>
      <c r="G10892" s="129"/>
    </row>
    <row r="10893" spans="1:7">
      <c r="A10893" s="65"/>
      <c r="B10893" s="65"/>
      <c r="C10893" s="65"/>
      <c r="D10893" s="65"/>
      <c r="E10893" s="65"/>
      <c r="F10893" s="65"/>
      <c r="G10893" s="129"/>
    </row>
    <row r="10894" spans="1:7">
      <c r="A10894" s="65"/>
      <c r="B10894" s="65"/>
      <c r="C10894" s="65"/>
      <c r="D10894" s="65"/>
      <c r="E10894" s="65"/>
      <c r="F10894" s="65"/>
      <c r="G10894" s="129"/>
    </row>
    <row r="10895" spans="1:7">
      <c r="A10895" s="65"/>
      <c r="B10895" s="65"/>
      <c r="C10895" s="65"/>
      <c r="D10895" s="65"/>
      <c r="E10895" s="65"/>
      <c r="F10895" s="65"/>
      <c r="G10895" s="129"/>
    </row>
    <row r="10896" spans="1:7">
      <c r="A10896" s="65"/>
      <c r="B10896" s="65"/>
      <c r="C10896" s="65"/>
      <c r="D10896" s="65"/>
      <c r="E10896" s="65"/>
      <c r="F10896" s="65"/>
      <c r="G10896" s="129"/>
    </row>
    <row r="10897" spans="1:7">
      <c r="A10897" s="65"/>
      <c r="B10897" s="65"/>
      <c r="C10897" s="65"/>
      <c r="D10897" s="65"/>
      <c r="E10897" s="65"/>
      <c r="F10897" s="65"/>
      <c r="G10897" s="129"/>
    </row>
    <row r="10898" spans="1:7">
      <c r="A10898" s="65"/>
      <c r="B10898" s="65"/>
      <c r="C10898" s="65"/>
      <c r="D10898" s="65"/>
      <c r="E10898" s="65"/>
      <c r="F10898" s="65"/>
      <c r="G10898" s="129"/>
    </row>
    <row r="10899" spans="1:7">
      <c r="A10899" s="65"/>
      <c r="B10899" s="65"/>
      <c r="C10899" s="65"/>
      <c r="D10899" s="65"/>
      <c r="E10899" s="65"/>
      <c r="F10899" s="65"/>
      <c r="G10899" s="129"/>
    </row>
    <row r="10900" spans="1:7">
      <c r="A10900" s="65"/>
      <c r="B10900" s="65"/>
      <c r="C10900" s="65"/>
      <c r="D10900" s="65"/>
      <c r="E10900" s="65"/>
      <c r="F10900" s="65"/>
      <c r="G10900" s="129"/>
    </row>
    <row r="10901" spans="1:7">
      <c r="A10901" s="65"/>
      <c r="B10901" s="65"/>
      <c r="C10901" s="65"/>
      <c r="D10901" s="65"/>
      <c r="E10901" s="65"/>
      <c r="F10901" s="65"/>
      <c r="G10901" s="129"/>
    </row>
    <row r="10902" spans="1:7">
      <c r="A10902" s="65"/>
      <c r="B10902" s="65"/>
      <c r="C10902" s="65"/>
      <c r="D10902" s="65"/>
      <c r="E10902" s="65"/>
      <c r="F10902" s="65"/>
      <c r="G10902" s="129"/>
    </row>
    <row r="10903" spans="1:7">
      <c r="A10903" s="65"/>
      <c r="B10903" s="65"/>
      <c r="C10903" s="65"/>
      <c r="D10903" s="65"/>
      <c r="E10903" s="65"/>
      <c r="F10903" s="65"/>
      <c r="G10903" s="129"/>
    </row>
    <row r="10904" spans="1:7">
      <c r="A10904" s="65"/>
      <c r="B10904" s="65"/>
      <c r="C10904" s="65"/>
      <c r="D10904" s="65"/>
      <c r="E10904" s="65"/>
      <c r="F10904" s="65"/>
      <c r="G10904" s="129"/>
    </row>
    <row r="10905" spans="1:7">
      <c r="A10905" s="65"/>
      <c r="B10905" s="65"/>
      <c r="C10905" s="65"/>
      <c r="D10905" s="65"/>
      <c r="E10905" s="65"/>
      <c r="F10905" s="65"/>
      <c r="G10905" s="129"/>
    </row>
    <row r="10906" spans="1:7">
      <c r="A10906" s="65"/>
      <c r="B10906" s="65"/>
      <c r="C10906" s="65"/>
      <c r="D10906" s="65"/>
      <c r="E10906" s="65"/>
      <c r="F10906" s="65"/>
      <c r="G10906" s="129"/>
    </row>
    <row r="10907" spans="1:7">
      <c r="A10907" s="65"/>
      <c r="B10907" s="65"/>
      <c r="C10907" s="65"/>
      <c r="D10907" s="65"/>
      <c r="E10907" s="65"/>
      <c r="F10907" s="65"/>
      <c r="G10907" s="129"/>
    </row>
    <row r="10908" spans="1:7">
      <c r="A10908" s="65"/>
      <c r="B10908" s="65"/>
      <c r="C10908" s="65"/>
      <c r="D10908" s="65"/>
      <c r="E10908" s="65"/>
      <c r="F10908" s="65"/>
      <c r="G10908" s="129"/>
    </row>
    <row r="10909" spans="1:7">
      <c r="A10909" s="65"/>
      <c r="B10909" s="65"/>
      <c r="C10909" s="65"/>
      <c r="D10909" s="65"/>
      <c r="E10909" s="65"/>
      <c r="F10909" s="65"/>
      <c r="G10909" s="129"/>
    </row>
    <row r="10910" spans="1:7">
      <c r="A10910" s="65"/>
      <c r="B10910" s="65"/>
      <c r="C10910" s="65"/>
      <c r="D10910" s="65"/>
      <c r="E10910" s="65"/>
      <c r="F10910" s="65"/>
      <c r="G10910" s="129"/>
    </row>
    <row r="10911" spans="1:7">
      <c r="A10911" s="65"/>
      <c r="B10911" s="65"/>
      <c r="C10911" s="65"/>
      <c r="D10911" s="65"/>
      <c r="E10911" s="65"/>
      <c r="F10911" s="65"/>
      <c r="G10911" s="129"/>
    </row>
    <row r="10912" spans="1:7">
      <c r="A10912" s="65"/>
      <c r="B10912" s="65"/>
      <c r="C10912" s="65"/>
      <c r="D10912" s="65"/>
      <c r="E10912" s="65"/>
      <c r="F10912" s="65"/>
      <c r="G10912" s="129"/>
    </row>
    <row r="10913" spans="1:7">
      <c r="A10913" s="65"/>
      <c r="B10913" s="65"/>
      <c r="C10913" s="65"/>
      <c r="D10913" s="65"/>
      <c r="E10913" s="65"/>
      <c r="F10913" s="65"/>
      <c r="G10913" s="129"/>
    </row>
    <row r="10914" spans="1:7">
      <c r="A10914" s="65"/>
      <c r="B10914" s="65"/>
      <c r="C10914" s="65"/>
      <c r="D10914" s="65"/>
      <c r="E10914" s="65"/>
      <c r="F10914" s="65"/>
      <c r="G10914" s="129"/>
    </row>
    <row r="10915" spans="1:7">
      <c r="A10915" s="65"/>
      <c r="B10915" s="65"/>
      <c r="C10915" s="65"/>
      <c r="D10915" s="65"/>
      <c r="E10915" s="65"/>
      <c r="F10915" s="65"/>
      <c r="G10915" s="129"/>
    </row>
    <row r="10916" spans="1:7">
      <c r="A10916" s="65"/>
      <c r="B10916" s="65"/>
      <c r="C10916" s="65"/>
      <c r="D10916" s="65"/>
      <c r="E10916" s="65"/>
      <c r="F10916" s="65"/>
      <c r="G10916" s="129"/>
    </row>
    <row r="10917" spans="1:7">
      <c r="A10917" s="65"/>
      <c r="B10917" s="65"/>
      <c r="C10917" s="65"/>
      <c r="D10917" s="65"/>
      <c r="E10917" s="65"/>
      <c r="F10917" s="65"/>
      <c r="G10917" s="129"/>
    </row>
    <row r="10918" spans="1:7">
      <c r="A10918" s="65"/>
      <c r="B10918" s="65"/>
      <c r="C10918" s="65"/>
      <c r="D10918" s="65"/>
      <c r="E10918" s="65"/>
      <c r="F10918" s="65"/>
      <c r="G10918" s="129"/>
    </row>
    <row r="10919" spans="1:7">
      <c r="A10919" s="65"/>
      <c r="B10919" s="65"/>
      <c r="C10919" s="65"/>
      <c r="D10919" s="65"/>
      <c r="E10919" s="65"/>
      <c r="F10919" s="65"/>
      <c r="G10919" s="129"/>
    </row>
    <row r="10920" spans="1:7">
      <c r="A10920" s="65"/>
      <c r="B10920" s="65"/>
      <c r="C10920" s="65"/>
      <c r="D10920" s="65"/>
      <c r="E10920" s="65"/>
      <c r="F10920" s="65"/>
      <c r="G10920" s="129"/>
    </row>
    <row r="10921" spans="1:7">
      <c r="A10921" s="65"/>
      <c r="B10921" s="65"/>
      <c r="C10921" s="65"/>
      <c r="D10921" s="65"/>
      <c r="E10921" s="65"/>
      <c r="F10921" s="65"/>
      <c r="G10921" s="129"/>
    </row>
    <row r="10922" spans="1:7">
      <c r="A10922" s="65"/>
      <c r="B10922" s="65"/>
      <c r="C10922" s="65"/>
      <c r="D10922" s="65"/>
      <c r="E10922" s="65"/>
      <c r="F10922" s="65"/>
      <c r="G10922" s="129"/>
    </row>
    <row r="10923" spans="1:7">
      <c r="A10923" s="65"/>
      <c r="B10923" s="65"/>
      <c r="C10923" s="65"/>
      <c r="D10923" s="65"/>
      <c r="E10923" s="65"/>
      <c r="F10923" s="65"/>
      <c r="G10923" s="129"/>
    </row>
    <row r="10924" spans="1:7">
      <c r="A10924" s="65"/>
      <c r="B10924" s="65"/>
      <c r="C10924" s="65"/>
      <c r="D10924" s="65"/>
      <c r="E10924" s="65"/>
      <c r="F10924" s="65"/>
      <c r="G10924" s="129"/>
    </row>
    <row r="10925" spans="1:7">
      <c r="A10925" s="65"/>
      <c r="B10925" s="65"/>
      <c r="C10925" s="65"/>
      <c r="D10925" s="65"/>
      <c r="E10925" s="65"/>
      <c r="F10925" s="65"/>
      <c r="G10925" s="129"/>
    </row>
    <row r="10926" spans="1:7">
      <c r="A10926" s="65"/>
      <c r="B10926" s="65"/>
      <c r="C10926" s="65"/>
      <c r="D10926" s="65"/>
      <c r="E10926" s="65"/>
      <c r="F10926" s="65"/>
      <c r="G10926" s="129"/>
    </row>
    <row r="10927" spans="1:7">
      <c r="A10927" s="65"/>
      <c r="B10927" s="65"/>
      <c r="C10927" s="65"/>
      <c r="D10927" s="65"/>
      <c r="E10927" s="65"/>
      <c r="F10927" s="65"/>
      <c r="G10927" s="129"/>
    </row>
    <row r="10928" spans="1:7">
      <c r="A10928" s="65"/>
      <c r="B10928" s="65"/>
      <c r="C10928" s="65"/>
      <c r="D10928" s="65"/>
      <c r="E10928" s="65"/>
      <c r="F10928" s="65"/>
      <c r="G10928" s="129"/>
    </row>
    <row r="10929" spans="1:7">
      <c r="A10929" s="65"/>
      <c r="B10929" s="65"/>
      <c r="C10929" s="65"/>
      <c r="D10929" s="65"/>
      <c r="E10929" s="65"/>
      <c r="F10929" s="65"/>
      <c r="G10929" s="129"/>
    </row>
    <row r="10930" spans="1:7">
      <c r="A10930" s="65"/>
      <c r="B10930" s="65"/>
      <c r="C10930" s="65"/>
      <c r="D10930" s="65"/>
      <c r="E10930" s="65"/>
      <c r="F10930" s="65"/>
      <c r="G10930" s="129"/>
    </row>
    <row r="10931" spans="1:7">
      <c r="A10931" s="65"/>
      <c r="B10931" s="65"/>
      <c r="C10931" s="65"/>
      <c r="D10931" s="65"/>
      <c r="E10931" s="65"/>
      <c r="F10931" s="65"/>
      <c r="G10931" s="129"/>
    </row>
    <row r="10932" spans="1:7">
      <c r="A10932" s="65"/>
      <c r="B10932" s="65"/>
      <c r="C10932" s="65"/>
      <c r="D10932" s="65"/>
      <c r="E10932" s="65"/>
      <c r="F10932" s="65"/>
      <c r="G10932" s="129"/>
    </row>
    <row r="10933" spans="1:7">
      <c r="A10933" s="65"/>
      <c r="B10933" s="65"/>
      <c r="C10933" s="65"/>
      <c r="D10933" s="65"/>
      <c r="E10933" s="65"/>
      <c r="F10933" s="65"/>
      <c r="G10933" s="129"/>
    </row>
    <row r="10934" spans="1:7">
      <c r="A10934" s="65"/>
      <c r="B10934" s="65"/>
      <c r="C10934" s="65"/>
      <c r="D10934" s="65"/>
      <c r="E10934" s="65"/>
      <c r="F10934" s="65"/>
      <c r="G10934" s="129"/>
    </row>
    <row r="10935" spans="1:7">
      <c r="A10935" s="65"/>
      <c r="B10935" s="65"/>
      <c r="C10935" s="65"/>
      <c r="D10935" s="65"/>
      <c r="E10935" s="65"/>
      <c r="F10935" s="65"/>
      <c r="G10935" s="129"/>
    </row>
    <row r="10936" spans="1:7">
      <c r="A10936" s="65"/>
      <c r="B10936" s="65"/>
      <c r="C10936" s="65"/>
      <c r="D10936" s="65"/>
      <c r="E10936" s="65"/>
      <c r="F10936" s="65"/>
      <c r="G10936" s="129"/>
    </row>
    <row r="10937" spans="1:7">
      <c r="A10937" s="65"/>
      <c r="B10937" s="65"/>
      <c r="C10937" s="65"/>
      <c r="D10937" s="65"/>
      <c r="E10937" s="65"/>
      <c r="F10937" s="65"/>
      <c r="G10937" s="129"/>
    </row>
    <row r="10938" spans="1:7">
      <c r="A10938" s="65"/>
      <c r="B10938" s="65"/>
      <c r="C10938" s="65"/>
      <c r="D10938" s="65"/>
      <c r="E10938" s="65"/>
      <c r="F10938" s="65"/>
      <c r="G10938" s="129"/>
    </row>
    <row r="10939" spans="1:7">
      <c r="A10939" s="65"/>
      <c r="B10939" s="65"/>
      <c r="C10939" s="65"/>
      <c r="D10939" s="65"/>
      <c r="E10939" s="65"/>
      <c r="F10939" s="65"/>
      <c r="G10939" s="129"/>
    </row>
    <row r="10940" spans="1:7">
      <c r="A10940" s="65"/>
      <c r="B10940" s="65"/>
      <c r="C10940" s="65"/>
      <c r="D10940" s="65"/>
      <c r="E10940" s="65"/>
      <c r="F10940" s="65"/>
      <c r="G10940" s="129"/>
    </row>
    <row r="10941" spans="1:7">
      <c r="A10941" s="65"/>
      <c r="B10941" s="65"/>
      <c r="C10941" s="65"/>
      <c r="D10941" s="65"/>
      <c r="E10941" s="65"/>
      <c r="F10941" s="65"/>
      <c r="G10941" s="129"/>
    </row>
    <row r="10942" spans="1:7">
      <c r="A10942" s="65"/>
      <c r="B10942" s="65"/>
      <c r="C10942" s="65"/>
      <c r="D10942" s="65"/>
      <c r="E10942" s="65"/>
      <c r="F10942" s="65"/>
      <c r="G10942" s="129"/>
    </row>
    <row r="10943" spans="1:7">
      <c r="A10943" s="65"/>
      <c r="B10943" s="65"/>
      <c r="C10943" s="65"/>
      <c r="D10943" s="65"/>
      <c r="E10943" s="65"/>
      <c r="F10943" s="65"/>
      <c r="G10943" s="129"/>
    </row>
    <row r="10944" spans="1:7">
      <c r="A10944" s="65"/>
      <c r="B10944" s="65"/>
      <c r="C10944" s="65"/>
      <c r="D10944" s="65"/>
      <c r="E10944" s="65"/>
      <c r="F10944" s="65"/>
      <c r="G10944" s="129"/>
    </row>
    <row r="10945" spans="1:7">
      <c r="A10945" s="65"/>
      <c r="B10945" s="65"/>
      <c r="C10945" s="65"/>
      <c r="D10945" s="65"/>
      <c r="E10945" s="65"/>
      <c r="F10945" s="65"/>
      <c r="G10945" s="129"/>
    </row>
    <row r="10946" spans="1:7">
      <c r="A10946" s="65"/>
      <c r="B10946" s="65"/>
      <c r="C10946" s="65"/>
      <c r="D10946" s="65"/>
      <c r="E10946" s="65"/>
      <c r="F10946" s="65"/>
      <c r="G10946" s="129"/>
    </row>
    <row r="10947" spans="1:7">
      <c r="A10947" s="65"/>
      <c r="B10947" s="65"/>
      <c r="C10947" s="65"/>
      <c r="D10947" s="65"/>
      <c r="E10947" s="65"/>
      <c r="F10947" s="65"/>
      <c r="G10947" s="129"/>
    </row>
    <row r="10948" spans="1:7">
      <c r="A10948" s="65"/>
      <c r="B10948" s="65"/>
      <c r="C10948" s="65"/>
      <c r="D10948" s="65"/>
      <c r="E10948" s="65"/>
      <c r="F10948" s="65"/>
      <c r="G10948" s="129"/>
    </row>
    <row r="10949" spans="1:7">
      <c r="A10949" s="65"/>
      <c r="B10949" s="65"/>
      <c r="C10949" s="65"/>
      <c r="D10949" s="65"/>
      <c r="E10949" s="65"/>
      <c r="F10949" s="65"/>
      <c r="G10949" s="129"/>
    </row>
    <row r="10950" spans="1:7">
      <c r="A10950" s="65"/>
      <c r="B10950" s="65"/>
      <c r="C10950" s="65"/>
      <c r="D10950" s="65"/>
      <c r="E10950" s="65"/>
      <c r="F10950" s="65"/>
      <c r="G10950" s="129"/>
    </row>
    <row r="10951" spans="1:7">
      <c r="A10951" s="65"/>
      <c r="B10951" s="65"/>
      <c r="C10951" s="65"/>
      <c r="D10951" s="65"/>
      <c r="E10951" s="65"/>
      <c r="F10951" s="65"/>
      <c r="G10951" s="129"/>
    </row>
    <row r="10952" spans="1:7">
      <c r="A10952" s="65"/>
      <c r="B10952" s="65"/>
      <c r="C10952" s="65"/>
      <c r="D10952" s="65"/>
      <c r="E10952" s="65"/>
      <c r="F10952" s="65"/>
      <c r="G10952" s="129"/>
    </row>
    <row r="10953" spans="1:7">
      <c r="A10953" s="65"/>
      <c r="B10953" s="65"/>
      <c r="C10953" s="65"/>
      <c r="D10953" s="65"/>
      <c r="E10953" s="65"/>
      <c r="F10953" s="65"/>
      <c r="G10953" s="129"/>
    </row>
    <row r="10954" spans="1:7">
      <c r="A10954" s="65"/>
      <c r="B10954" s="65"/>
      <c r="C10954" s="65"/>
      <c r="D10954" s="65"/>
      <c r="E10954" s="65"/>
      <c r="F10954" s="65"/>
      <c r="G10954" s="129"/>
    </row>
    <row r="10955" spans="1:7">
      <c r="A10955" s="65"/>
      <c r="B10955" s="65"/>
      <c r="C10955" s="65"/>
      <c r="D10955" s="65"/>
      <c r="E10955" s="65"/>
      <c r="F10955" s="65"/>
      <c r="G10955" s="129"/>
    </row>
    <row r="10956" spans="1:7">
      <c r="A10956" s="65"/>
      <c r="B10956" s="65"/>
      <c r="C10956" s="65"/>
      <c r="D10956" s="65"/>
      <c r="E10956" s="65"/>
      <c r="F10956" s="65"/>
      <c r="G10956" s="129"/>
    </row>
    <row r="10957" spans="1:7">
      <c r="A10957" s="65"/>
      <c r="B10957" s="65"/>
      <c r="C10957" s="65"/>
      <c r="D10957" s="65"/>
      <c r="E10957" s="65"/>
      <c r="F10957" s="65"/>
      <c r="G10957" s="129"/>
    </row>
    <row r="10958" spans="1:7">
      <c r="A10958" s="65"/>
      <c r="B10958" s="65"/>
      <c r="C10958" s="65"/>
      <c r="D10958" s="65"/>
      <c r="E10958" s="65"/>
      <c r="F10958" s="65"/>
      <c r="G10958" s="129"/>
    </row>
    <row r="10959" spans="1:7">
      <c r="A10959" s="65"/>
      <c r="B10959" s="65"/>
      <c r="C10959" s="65"/>
      <c r="D10959" s="65"/>
      <c r="E10959" s="65"/>
      <c r="F10959" s="65"/>
      <c r="G10959" s="129"/>
    </row>
    <row r="10960" spans="1:7">
      <c r="A10960" s="65"/>
      <c r="B10960" s="65"/>
      <c r="C10960" s="65"/>
      <c r="D10960" s="65"/>
      <c r="E10960" s="65"/>
      <c r="F10960" s="65"/>
      <c r="G10960" s="129"/>
    </row>
    <row r="10961" spans="1:7">
      <c r="A10961" s="65"/>
      <c r="B10961" s="65"/>
      <c r="C10961" s="65"/>
      <c r="D10961" s="65"/>
      <c r="E10961" s="65"/>
      <c r="F10961" s="65"/>
      <c r="G10961" s="129"/>
    </row>
    <row r="10962" spans="1:7">
      <c r="A10962" s="65"/>
      <c r="B10962" s="65"/>
      <c r="C10962" s="65"/>
      <c r="D10962" s="65"/>
      <c r="E10962" s="65"/>
      <c r="F10962" s="65"/>
      <c r="G10962" s="129"/>
    </row>
    <row r="10963" spans="1:7">
      <c r="A10963" s="65"/>
      <c r="B10963" s="65"/>
      <c r="C10963" s="65"/>
      <c r="D10963" s="65"/>
      <c r="E10963" s="65"/>
      <c r="F10963" s="65"/>
      <c r="G10963" s="129"/>
    </row>
    <row r="10964" spans="1:7">
      <c r="A10964" s="65"/>
      <c r="B10964" s="65"/>
      <c r="C10964" s="65"/>
      <c r="D10964" s="65"/>
      <c r="E10964" s="65"/>
      <c r="F10964" s="65"/>
      <c r="G10964" s="129"/>
    </row>
    <row r="10965" spans="1:7">
      <c r="A10965" s="65"/>
      <c r="B10965" s="65"/>
      <c r="C10965" s="65"/>
      <c r="D10965" s="65"/>
      <c r="E10965" s="65"/>
      <c r="F10965" s="65"/>
      <c r="G10965" s="129"/>
    </row>
    <row r="10966" spans="1:7">
      <c r="A10966" s="65"/>
      <c r="B10966" s="65"/>
      <c r="C10966" s="65"/>
      <c r="D10966" s="65"/>
      <c r="E10966" s="65"/>
      <c r="F10966" s="65"/>
      <c r="G10966" s="129"/>
    </row>
    <row r="10967" spans="1:7">
      <c r="A10967" s="65"/>
      <c r="B10967" s="65"/>
      <c r="C10967" s="65"/>
      <c r="D10967" s="65"/>
      <c r="E10967" s="65"/>
      <c r="F10967" s="65"/>
      <c r="G10967" s="129"/>
    </row>
    <row r="10968" spans="1:7">
      <c r="A10968" s="65"/>
      <c r="B10968" s="65"/>
      <c r="C10968" s="65"/>
      <c r="D10968" s="65"/>
      <c r="E10968" s="65"/>
      <c r="F10968" s="65"/>
      <c r="G10968" s="129"/>
    </row>
    <row r="10969" spans="1:7">
      <c r="A10969" s="65"/>
      <c r="B10969" s="65"/>
      <c r="C10969" s="65"/>
      <c r="D10969" s="65"/>
      <c r="E10969" s="65"/>
      <c r="F10969" s="65"/>
      <c r="G10969" s="129"/>
    </row>
    <row r="10970" spans="1:7">
      <c r="A10970" s="65"/>
      <c r="B10970" s="65"/>
      <c r="C10970" s="65"/>
      <c r="D10970" s="65"/>
      <c r="E10970" s="65"/>
      <c r="F10970" s="65"/>
      <c r="G10970" s="129"/>
    </row>
    <row r="10971" spans="1:7">
      <c r="A10971" s="65"/>
      <c r="B10971" s="65"/>
      <c r="C10971" s="65"/>
      <c r="D10971" s="65"/>
      <c r="E10971" s="65"/>
      <c r="F10971" s="65"/>
      <c r="G10971" s="129"/>
    </row>
    <row r="10972" spans="1:7">
      <c r="A10972" s="65"/>
      <c r="B10972" s="65"/>
      <c r="C10972" s="65"/>
      <c r="D10972" s="65"/>
      <c r="E10972" s="65"/>
      <c r="F10972" s="65"/>
      <c r="G10972" s="129"/>
    </row>
    <row r="10973" spans="1:7">
      <c r="A10973" s="65"/>
      <c r="B10973" s="65"/>
      <c r="C10973" s="65"/>
      <c r="D10973" s="65"/>
      <c r="E10973" s="65"/>
      <c r="F10973" s="65"/>
      <c r="G10973" s="129"/>
    </row>
    <row r="10974" spans="1:7">
      <c r="A10974" s="65"/>
      <c r="B10974" s="65"/>
      <c r="C10974" s="65"/>
      <c r="D10974" s="65"/>
      <c r="E10974" s="65"/>
      <c r="F10974" s="65"/>
      <c r="G10974" s="129"/>
    </row>
    <row r="10975" spans="1:7">
      <c r="A10975" s="65"/>
      <c r="B10975" s="65"/>
      <c r="C10975" s="65"/>
      <c r="D10975" s="65"/>
      <c r="E10975" s="65"/>
      <c r="F10975" s="65"/>
      <c r="G10975" s="129"/>
    </row>
    <row r="10976" spans="1:7">
      <c r="A10976" s="65"/>
      <c r="B10976" s="65"/>
      <c r="C10976" s="65"/>
      <c r="D10976" s="65"/>
      <c r="E10976" s="65"/>
      <c r="F10976" s="65"/>
      <c r="G10976" s="129"/>
    </row>
    <row r="10977" spans="1:7">
      <c r="A10977" s="65"/>
      <c r="B10977" s="65"/>
      <c r="C10977" s="65"/>
      <c r="D10977" s="65"/>
      <c r="E10977" s="65"/>
      <c r="F10977" s="65"/>
      <c r="G10977" s="129"/>
    </row>
    <row r="10978" spans="1:7">
      <c r="A10978" s="65"/>
      <c r="B10978" s="65"/>
      <c r="C10978" s="65"/>
      <c r="D10978" s="65"/>
      <c r="E10978" s="65"/>
      <c r="F10978" s="65"/>
      <c r="G10978" s="129"/>
    </row>
    <row r="10979" spans="1:7">
      <c r="A10979" s="65"/>
      <c r="B10979" s="65"/>
      <c r="C10979" s="65"/>
      <c r="D10979" s="65"/>
      <c r="E10979" s="65"/>
      <c r="F10979" s="65"/>
      <c r="G10979" s="129"/>
    </row>
    <row r="10980" spans="1:7">
      <c r="A10980" s="65"/>
      <c r="B10980" s="65"/>
      <c r="C10980" s="65"/>
      <c r="D10980" s="65"/>
      <c r="E10980" s="65"/>
      <c r="F10980" s="65"/>
      <c r="G10980" s="129"/>
    </row>
    <row r="10981" spans="1:7">
      <c r="A10981" s="65"/>
      <c r="B10981" s="65"/>
      <c r="C10981" s="65"/>
      <c r="D10981" s="65"/>
      <c r="E10981" s="65"/>
      <c r="F10981" s="65"/>
      <c r="G10981" s="129"/>
    </row>
    <row r="10982" spans="1:7">
      <c r="A10982" s="65"/>
      <c r="B10982" s="65"/>
      <c r="C10982" s="65"/>
      <c r="D10982" s="65"/>
      <c r="E10982" s="65"/>
      <c r="F10982" s="65"/>
      <c r="G10982" s="129"/>
    </row>
    <row r="10983" spans="1:7">
      <c r="A10983" s="65"/>
      <c r="B10983" s="65"/>
      <c r="C10983" s="65"/>
      <c r="D10983" s="65"/>
      <c r="E10983" s="65"/>
      <c r="F10983" s="65"/>
      <c r="G10983" s="129"/>
    </row>
    <row r="10984" spans="1:7">
      <c r="A10984" s="65"/>
      <c r="B10984" s="65"/>
      <c r="C10984" s="65"/>
      <c r="D10984" s="65"/>
      <c r="E10984" s="65"/>
      <c r="F10984" s="65"/>
      <c r="G10984" s="129"/>
    </row>
    <row r="10985" spans="1:7">
      <c r="A10985" s="65"/>
      <c r="B10985" s="65"/>
      <c r="C10985" s="65"/>
      <c r="D10985" s="65"/>
      <c r="E10985" s="65"/>
      <c r="F10985" s="65"/>
      <c r="G10985" s="129"/>
    </row>
    <row r="10986" spans="1:7">
      <c r="A10986" s="65"/>
      <c r="B10986" s="65"/>
      <c r="C10986" s="65"/>
      <c r="D10986" s="65"/>
      <c r="E10986" s="65"/>
      <c r="F10986" s="65"/>
      <c r="G10986" s="129"/>
    </row>
    <row r="10987" spans="1:7">
      <c r="A10987" s="65"/>
      <c r="B10987" s="65"/>
      <c r="C10987" s="65"/>
      <c r="D10987" s="65"/>
      <c r="E10987" s="65"/>
      <c r="F10987" s="65"/>
      <c r="G10987" s="129"/>
    </row>
    <row r="10988" spans="1:7">
      <c r="A10988" s="65"/>
      <c r="B10988" s="65"/>
      <c r="C10988" s="65"/>
      <c r="D10988" s="65"/>
      <c r="E10988" s="65"/>
      <c r="F10988" s="65"/>
      <c r="G10988" s="129"/>
    </row>
    <row r="10989" spans="1:7">
      <c r="A10989" s="65"/>
      <c r="B10989" s="65"/>
      <c r="C10989" s="65"/>
      <c r="D10989" s="65"/>
      <c r="E10989" s="65"/>
      <c r="F10989" s="65"/>
      <c r="G10989" s="129"/>
    </row>
    <row r="10990" spans="1:7">
      <c r="A10990" s="65"/>
      <c r="B10990" s="65"/>
      <c r="C10990" s="65"/>
      <c r="D10990" s="65"/>
      <c r="E10990" s="65"/>
      <c r="F10990" s="65"/>
      <c r="G10990" s="129"/>
    </row>
    <row r="10991" spans="1:7">
      <c r="A10991" s="65"/>
      <c r="B10991" s="65"/>
      <c r="C10991" s="65"/>
      <c r="D10991" s="65"/>
      <c r="E10991" s="65"/>
      <c r="F10991" s="65"/>
      <c r="G10991" s="129"/>
    </row>
    <row r="10992" spans="1:7">
      <c r="A10992" s="65"/>
      <c r="B10992" s="65"/>
      <c r="C10992" s="65"/>
      <c r="D10992" s="65"/>
      <c r="E10992" s="65"/>
      <c r="F10992" s="65"/>
      <c r="G10992" s="129"/>
    </row>
    <row r="10993" spans="1:7">
      <c r="A10993" s="65"/>
      <c r="B10993" s="65"/>
      <c r="C10993" s="65"/>
      <c r="D10993" s="65"/>
      <c r="E10993" s="65"/>
      <c r="F10993" s="65"/>
      <c r="G10993" s="129"/>
    </row>
    <row r="10994" spans="1:7">
      <c r="A10994" s="65"/>
      <c r="B10994" s="65"/>
      <c r="C10994" s="65"/>
      <c r="D10994" s="65"/>
      <c r="E10994" s="65"/>
      <c r="F10994" s="65"/>
      <c r="G10994" s="129"/>
    </row>
    <row r="10995" spans="1:7">
      <c r="A10995" s="65"/>
      <c r="B10995" s="65"/>
      <c r="C10995" s="65"/>
      <c r="D10995" s="65"/>
      <c r="E10995" s="65"/>
      <c r="F10995" s="65"/>
      <c r="G10995" s="129"/>
    </row>
    <row r="10996" spans="1:7">
      <c r="A10996" s="65"/>
      <c r="B10996" s="65"/>
      <c r="C10996" s="65"/>
      <c r="D10996" s="65"/>
      <c r="E10996" s="65"/>
      <c r="F10996" s="65"/>
      <c r="G10996" s="129"/>
    </row>
    <row r="10997" spans="1:7">
      <c r="A10997" s="65"/>
      <c r="B10997" s="65"/>
      <c r="C10997" s="65"/>
      <c r="D10997" s="65"/>
      <c r="E10997" s="65"/>
      <c r="F10997" s="65"/>
      <c r="G10997" s="129"/>
    </row>
    <row r="10998" spans="1:7">
      <c r="A10998" s="65"/>
      <c r="B10998" s="65"/>
      <c r="C10998" s="65"/>
      <c r="D10998" s="65"/>
      <c r="E10998" s="65"/>
      <c r="F10998" s="65"/>
      <c r="G10998" s="129"/>
    </row>
    <row r="10999" spans="1:7">
      <c r="A10999" s="65"/>
      <c r="B10999" s="65"/>
      <c r="C10999" s="65"/>
      <c r="D10999" s="65"/>
      <c r="E10999" s="65"/>
      <c r="F10999" s="65"/>
      <c r="G10999" s="129"/>
    </row>
    <row r="11000" spans="1:7">
      <c r="A11000" s="65"/>
      <c r="B11000" s="65"/>
      <c r="C11000" s="65"/>
      <c r="D11000" s="65"/>
      <c r="E11000" s="65"/>
      <c r="F11000" s="65"/>
      <c r="G11000" s="129"/>
    </row>
    <row r="11001" spans="1:7">
      <c r="A11001" s="65"/>
      <c r="B11001" s="65"/>
      <c r="C11001" s="65"/>
      <c r="D11001" s="65"/>
      <c r="E11001" s="65"/>
      <c r="F11001" s="65"/>
      <c r="G11001" s="129"/>
    </row>
    <row r="11002" spans="1:7">
      <c r="A11002" s="65"/>
      <c r="B11002" s="65"/>
      <c r="C11002" s="65"/>
      <c r="D11002" s="65"/>
      <c r="E11002" s="65"/>
      <c r="F11002" s="65"/>
      <c r="G11002" s="129"/>
    </row>
    <row r="11003" spans="1:7">
      <c r="A11003" s="65"/>
      <c r="B11003" s="65"/>
      <c r="C11003" s="65"/>
      <c r="D11003" s="65"/>
      <c r="E11003" s="65"/>
      <c r="F11003" s="65"/>
      <c r="G11003" s="129"/>
    </row>
    <row r="11004" spans="1:7">
      <c r="A11004" s="65"/>
      <c r="B11004" s="65"/>
      <c r="C11004" s="65"/>
      <c r="D11004" s="65"/>
      <c r="E11004" s="65"/>
      <c r="F11004" s="65"/>
      <c r="G11004" s="129"/>
    </row>
    <row r="11005" spans="1:7">
      <c r="A11005" s="65"/>
      <c r="B11005" s="65"/>
      <c r="C11005" s="65"/>
      <c r="D11005" s="65"/>
      <c r="E11005" s="65"/>
      <c r="F11005" s="65"/>
      <c r="G11005" s="129"/>
    </row>
    <row r="11006" spans="1:7">
      <c r="A11006" s="65"/>
      <c r="B11006" s="65"/>
      <c r="C11006" s="65"/>
      <c r="D11006" s="65"/>
      <c r="E11006" s="65"/>
      <c r="F11006" s="65"/>
      <c r="G11006" s="129"/>
    </row>
    <row r="11007" spans="1:7">
      <c r="A11007" s="65"/>
      <c r="B11007" s="65"/>
      <c r="C11007" s="65"/>
      <c r="D11007" s="65"/>
      <c r="E11007" s="65"/>
      <c r="F11007" s="65"/>
      <c r="G11007" s="129"/>
    </row>
    <row r="11008" spans="1:7">
      <c r="A11008" s="65"/>
      <c r="B11008" s="65"/>
      <c r="C11008" s="65"/>
      <c r="D11008" s="65"/>
      <c r="E11008" s="65"/>
      <c r="F11008" s="65"/>
      <c r="G11008" s="129"/>
    </row>
    <row r="11009" spans="1:7">
      <c r="A11009" s="65"/>
      <c r="B11009" s="65"/>
      <c r="C11009" s="65"/>
      <c r="D11009" s="65"/>
      <c r="E11009" s="65"/>
      <c r="F11009" s="65"/>
      <c r="G11009" s="129"/>
    </row>
    <row r="11010" spans="1:7">
      <c r="A11010" s="65"/>
      <c r="B11010" s="65"/>
      <c r="C11010" s="65"/>
      <c r="D11010" s="65"/>
      <c r="E11010" s="65"/>
      <c r="F11010" s="65"/>
      <c r="G11010" s="129"/>
    </row>
    <row r="11011" spans="1:7">
      <c r="A11011" s="65"/>
      <c r="B11011" s="65"/>
      <c r="C11011" s="65"/>
      <c r="D11011" s="65"/>
      <c r="E11011" s="65"/>
      <c r="F11011" s="65"/>
      <c r="G11011" s="129"/>
    </row>
    <row r="11012" spans="1:7">
      <c r="A11012" s="65"/>
      <c r="B11012" s="65"/>
      <c r="C11012" s="65"/>
      <c r="D11012" s="65"/>
      <c r="E11012" s="65"/>
      <c r="F11012" s="65"/>
      <c r="G11012" s="129"/>
    </row>
    <row r="11013" spans="1:7">
      <c r="A11013" s="65"/>
      <c r="B11013" s="65"/>
      <c r="C11013" s="65"/>
      <c r="D11013" s="65"/>
      <c r="E11013" s="65"/>
      <c r="F11013" s="65"/>
      <c r="G11013" s="129"/>
    </row>
    <row r="11014" spans="1:7">
      <c r="A11014" s="65"/>
      <c r="B11014" s="65"/>
      <c r="C11014" s="65"/>
      <c r="D11014" s="65"/>
      <c r="E11014" s="65"/>
      <c r="F11014" s="65"/>
      <c r="G11014" s="129"/>
    </row>
    <row r="11015" spans="1:7">
      <c r="A11015" s="65"/>
      <c r="B11015" s="65"/>
      <c r="C11015" s="65"/>
      <c r="D11015" s="65"/>
      <c r="E11015" s="65"/>
      <c r="F11015" s="65"/>
      <c r="G11015" s="129"/>
    </row>
    <row r="11016" spans="1:7">
      <c r="A11016" s="65"/>
      <c r="B11016" s="65"/>
      <c r="C11016" s="65"/>
      <c r="D11016" s="65"/>
      <c r="E11016" s="65"/>
      <c r="F11016" s="65"/>
      <c r="G11016" s="129"/>
    </row>
    <row r="11017" spans="1:7">
      <c r="A11017" s="65"/>
      <c r="B11017" s="65"/>
      <c r="C11017" s="65"/>
      <c r="D11017" s="65"/>
      <c r="E11017" s="65"/>
      <c r="F11017" s="65"/>
      <c r="G11017" s="129"/>
    </row>
    <row r="11018" spans="1:7">
      <c r="A11018" s="65"/>
      <c r="B11018" s="65"/>
      <c r="C11018" s="65"/>
      <c r="D11018" s="65"/>
      <c r="E11018" s="65"/>
      <c r="F11018" s="65"/>
      <c r="G11018" s="129"/>
    </row>
    <row r="11019" spans="1:7">
      <c r="A11019" s="65"/>
      <c r="B11019" s="65"/>
      <c r="C11019" s="65"/>
      <c r="D11019" s="65"/>
      <c r="E11019" s="65"/>
      <c r="F11019" s="65"/>
      <c r="G11019" s="129"/>
    </row>
    <row r="11020" spans="1:7">
      <c r="A11020" s="65"/>
      <c r="B11020" s="65"/>
      <c r="C11020" s="65"/>
      <c r="D11020" s="65"/>
      <c r="E11020" s="65"/>
      <c r="F11020" s="65"/>
      <c r="G11020" s="129"/>
    </row>
    <row r="11021" spans="1:7">
      <c r="A11021" s="65"/>
      <c r="B11021" s="65"/>
      <c r="C11021" s="65"/>
      <c r="D11021" s="65"/>
      <c r="E11021" s="65"/>
      <c r="F11021" s="65"/>
      <c r="G11021" s="129"/>
    </row>
    <row r="11022" spans="1:7">
      <c r="A11022" s="65"/>
      <c r="B11022" s="65"/>
      <c r="C11022" s="65"/>
      <c r="D11022" s="65"/>
      <c r="E11022" s="65"/>
      <c r="F11022" s="65"/>
      <c r="G11022" s="129"/>
    </row>
    <row r="11023" spans="1:7">
      <c r="A11023" s="65"/>
      <c r="B11023" s="65"/>
      <c r="C11023" s="65"/>
      <c r="D11023" s="65"/>
      <c r="E11023" s="65"/>
      <c r="F11023" s="65"/>
      <c r="G11023" s="129"/>
    </row>
    <row r="11024" spans="1:7">
      <c r="A11024" s="65"/>
      <c r="B11024" s="65"/>
      <c r="C11024" s="65"/>
      <c r="D11024" s="65"/>
      <c r="E11024" s="65"/>
      <c r="F11024" s="65"/>
      <c r="G11024" s="129"/>
    </row>
    <row r="11025" spans="1:7">
      <c r="A11025" s="65"/>
      <c r="B11025" s="65"/>
      <c r="C11025" s="65"/>
      <c r="D11025" s="65"/>
      <c r="E11025" s="65"/>
      <c r="F11025" s="65"/>
      <c r="G11025" s="129"/>
    </row>
    <row r="11026" spans="1:7">
      <c r="A11026" s="65"/>
      <c r="B11026" s="65"/>
      <c r="C11026" s="65"/>
      <c r="D11026" s="65"/>
      <c r="E11026" s="65"/>
      <c r="F11026" s="65"/>
      <c r="G11026" s="129"/>
    </row>
    <row r="11027" spans="1:7">
      <c r="A11027" s="65"/>
      <c r="B11027" s="65"/>
      <c r="C11027" s="65"/>
      <c r="D11027" s="65"/>
      <c r="E11027" s="65"/>
      <c r="F11027" s="65"/>
      <c r="G11027" s="129"/>
    </row>
    <row r="11028" spans="1:7">
      <c r="A11028" s="65"/>
      <c r="B11028" s="65"/>
      <c r="C11028" s="65"/>
      <c r="D11028" s="65"/>
      <c r="E11028" s="65"/>
      <c r="F11028" s="65"/>
      <c r="G11028" s="129"/>
    </row>
    <row r="11029" spans="1:7">
      <c r="A11029" s="65"/>
      <c r="B11029" s="65"/>
      <c r="C11029" s="65"/>
      <c r="D11029" s="65"/>
      <c r="E11029" s="65"/>
      <c r="F11029" s="65"/>
      <c r="G11029" s="129"/>
    </row>
    <row r="11030" spans="1:7">
      <c r="A11030" s="65"/>
      <c r="B11030" s="65"/>
      <c r="C11030" s="65"/>
      <c r="D11030" s="65"/>
      <c r="E11030" s="65"/>
      <c r="F11030" s="65"/>
      <c r="G11030" s="129"/>
    </row>
    <row r="11031" spans="1:7">
      <c r="A11031" s="65"/>
      <c r="B11031" s="65"/>
      <c r="C11031" s="65"/>
      <c r="D11031" s="65"/>
      <c r="E11031" s="65"/>
      <c r="F11031" s="65"/>
      <c r="G11031" s="129"/>
    </row>
    <row r="11032" spans="1:7">
      <c r="A11032" s="65"/>
      <c r="B11032" s="65"/>
      <c r="C11032" s="65"/>
      <c r="D11032" s="65"/>
      <c r="E11032" s="65"/>
      <c r="F11032" s="65"/>
      <c r="G11032" s="129"/>
    </row>
    <row r="11033" spans="1:7">
      <c r="A11033" s="65"/>
      <c r="B11033" s="65"/>
      <c r="C11033" s="65"/>
      <c r="D11033" s="65"/>
      <c r="E11033" s="65"/>
      <c r="F11033" s="65"/>
      <c r="G11033" s="129"/>
    </row>
    <row r="11034" spans="1:7">
      <c r="A11034" s="65"/>
      <c r="B11034" s="65"/>
      <c r="C11034" s="65"/>
      <c r="D11034" s="65"/>
      <c r="E11034" s="65"/>
      <c r="F11034" s="65"/>
      <c r="G11034" s="129"/>
    </row>
    <row r="11035" spans="1:7">
      <c r="A11035" s="65"/>
      <c r="B11035" s="65"/>
      <c r="C11035" s="65"/>
      <c r="D11035" s="65"/>
      <c r="E11035" s="65"/>
      <c r="F11035" s="65"/>
      <c r="G11035" s="129"/>
    </row>
    <row r="11036" spans="1:7">
      <c r="A11036" s="65"/>
      <c r="B11036" s="65"/>
      <c r="C11036" s="65"/>
      <c r="D11036" s="65"/>
      <c r="E11036" s="65"/>
      <c r="F11036" s="65"/>
      <c r="G11036" s="129"/>
    </row>
    <row r="11037" spans="1:7">
      <c r="A11037" s="65"/>
      <c r="B11037" s="65"/>
      <c r="C11037" s="65"/>
      <c r="D11037" s="65"/>
      <c r="E11037" s="65"/>
      <c r="F11037" s="65"/>
      <c r="G11037" s="129"/>
    </row>
    <row r="11038" spans="1:7">
      <c r="A11038" s="65"/>
      <c r="B11038" s="65"/>
      <c r="C11038" s="65"/>
      <c r="D11038" s="65"/>
      <c r="E11038" s="65"/>
      <c r="F11038" s="65"/>
      <c r="G11038" s="129"/>
    </row>
    <row r="11039" spans="1:7">
      <c r="A11039" s="65"/>
      <c r="B11039" s="65"/>
      <c r="C11039" s="65"/>
      <c r="D11039" s="65"/>
      <c r="E11039" s="65"/>
      <c r="F11039" s="65"/>
      <c r="G11039" s="129"/>
    </row>
    <row r="11040" spans="1:7">
      <c r="A11040" s="65"/>
      <c r="B11040" s="65"/>
      <c r="C11040" s="65"/>
      <c r="D11040" s="65"/>
      <c r="E11040" s="65"/>
      <c r="F11040" s="65"/>
      <c r="G11040" s="129"/>
    </row>
    <row r="11041" spans="1:7">
      <c r="A11041" s="65"/>
      <c r="B11041" s="65"/>
      <c r="C11041" s="65"/>
      <c r="D11041" s="65"/>
      <c r="E11041" s="65"/>
      <c r="F11041" s="65"/>
      <c r="G11041" s="129"/>
    </row>
    <row r="11042" spans="1:7">
      <c r="A11042" s="65"/>
      <c r="B11042" s="65"/>
      <c r="C11042" s="65"/>
      <c r="D11042" s="65"/>
      <c r="E11042" s="65"/>
      <c r="F11042" s="65"/>
      <c r="G11042" s="129"/>
    </row>
    <row r="11043" spans="1:7">
      <c r="A11043" s="65"/>
      <c r="B11043" s="65"/>
      <c r="C11043" s="65"/>
      <c r="D11043" s="65"/>
      <c r="E11043" s="65"/>
      <c r="F11043" s="65"/>
      <c r="G11043" s="129"/>
    </row>
    <row r="11044" spans="1:7">
      <c r="A11044" s="65"/>
      <c r="B11044" s="65"/>
      <c r="C11044" s="65"/>
      <c r="D11044" s="65"/>
      <c r="E11044" s="65"/>
      <c r="F11044" s="65"/>
      <c r="G11044" s="129"/>
    </row>
    <row r="11045" spans="1:7">
      <c r="A11045" s="65"/>
      <c r="B11045" s="65"/>
      <c r="C11045" s="65"/>
      <c r="D11045" s="65"/>
      <c r="E11045" s="65"/>
      <c r="F11045" s="65"/>
      <c r="G11045" s="129"/>
    </row>
    <row r="11046" spans="1:7">
      <c r="A11046" s="65"/>
      <c r="B11046" s="65"/>
      <c r="C11046" s="65"/>
      <c r="D11046" s="65"/>
      <c r="E11046" s="65"/>
      <c r="F11046" s="65"/>
      <c r="G11046" s="129"/>
    </row>
    <row r="11047" spans="1:7">
      <c r="A11047" s="65"/>
      <c r="B11047" s="65"/>
      <c r="C11047" s="65"/>
      <c r="D11047" s="65"/>
      <c r="E11047" s="65"/>
      <c r="F11047" s="65"/>
      <c r="G11047" s="129"/>
    </row>
    <row r="11048" spans="1:7">
      <c r="A11048" s="65"/>
      <c r="B11048" s="65"/>
      <c r="C11048" s="65"/>
      <c r="D11048" s="65"/>
      <c r="E11048" s="65"/>
      <c r="F11048" s="65"/>
      <c r="G11048" s="129"/>
    </row>
    <row r="11049" spans="1:7">
      <c r="A11049" s="65"/>
      <c r="B11049" s="65"/>
      <c r="C11049" s="65"/>
      <c r="D11049" s="65"/>
      <c r="E11049" s="65"/>
      <c r="F11049" s="65"/>
      <c r="G11049" s="129"/>
    </row>
    <row r="11050" spans="1:7">
      <c r="A11050" s="65"/>
      <c r="B11050" s="65"/>
      <c r="C11050" s="65"/>
      <c r="D11050" s="65"/>
      <c r="E11050" s="65"/>
      <c r="F11050" s="65"/>
      <c r="G11050" s="129"/>
    </row>
    <row r="11051" spans="1:7">
      <c r="A11051" s="65"/>
      <c r="B11051" s="65"/>
      <c r="C11051" s="65"/>
      <c r="D11051" s="65"/>
      <c r="E11051" s="65"/>
      <c r="F11051" s="65"/>
      <c r="G11051" s="129"/>
    </row>
    <row r="11052" spans="1:7">
      <c r="A11052" s="65"/>
      <c r="B11052" s="65"/>
      <c r="C11052" s="65"/>
      <c r="D11052" s="65"/>
      <c r="E11052" s="65"/>
      <c r="F11052" s="65"/>
      <c r="G11052" s="129"/>
    </row>
    <row r="11053" spans="1:7">
      <c r="A11053" s="65"/>
      <c r="B11053" s="65"/>
      <c r="C11053" s="65"/>
      <c r="D11053" s="65"/>
      <c r="E11053" s="65"/>
      <c r="F11053" s="65"/>
      <c r="G11053" s="129"/>
    </row>
    <row r="11054" spans="1:7">
      <c r="A11054" s="65"/>
      <c r="B11054" s="65"/>
      <c r="C11054" s="65"/>
      <c r="D11054" s="65"/>
      <c r="E11054" s="65"/>
      <c r="F11054" s="65"/>
      <c r="G11054" s="129"/>
    </row>
    <row r="11055" spans="1:7">
      <c r="A11055" s="65"/>
      <c r="B11055" s="65"/>
      <c r="C11055" s="65"/>
      <c r="D11055" s="65"/>
      <c r="E11055" s="65"/>
      <c r="F11055" s="65"/>
      <c r="G11055" s="129"/>
    </row>
    <row r="11056" spans="1:7">
      <c r="A11056" s="65"/>
      <c r="B11056" s="65"/>
      <c r="C11056" s="65"/>
      <c r="D11056" s="65"/>
      <c r="E11056" s="65"/>
      <c r="F11056" s="65"/>
      <c r="G11056" s="129"/>
    </row>
    <row r="11057" spans="1:7">
      <c r="A11057" s="65"/>
      <c r="B11057" s="65"/>
      <c r="C11057" s="65"/>
      <c r="D11057" s="65"/>
      <c r="E11057" s="65"/>
      <c r="F11057" s="65"/>
      <c r="G11057" s="129"/>
    </row>
    <row r="11058" spans="1:7">
      <c r="A11058" s="65"/>
      <c r="B11058" s="65"/>
      <c r="C11058" s="65"/>
      <c r="D11058" s="65"/>
      <c r="E11058" s="65"/>
      <c r="F11058" s="65"/>
      <c r="G11058" s="129"/>
    </row>
    <row r="11059" spans="1:7">
      <c r="A11059" s="65"/>
      <c r="B11059" s="65"/>
      <c r="C11059" s="65"/>
      <c r="D11059" s="65"/>
      <c r="E11059" s="65"/>
      <c r="F11059" s="65"/>
      <c r="G11059" s="129"/>
    </row>
    <row r="11060" spans="1:7">
      <c r="A11060" s="65"/>
      <c r="B11060" s="65"/>
      <c r="C11060" s="65"/>
      <c r="D11060" s="65"/>
      <c r="E11060" s="65"/>
      <c r="F11060" s="65"/>
      <c r="G11060" s="129"/>
    </row>
    <row r="11061" spans="1:7">
      <c r="A11061" s="65"/>
      <c r="B11061" s="65"/>
      <c r="C11061" s="65"/>
      <c r="D11061" s="65"/>
      <c r="E11061" s="65"/>
      <c r="F11061" s="65"/>
      <c r="G11061" s="129"/>
    </row>
    <row r="11062" spans="1:7">
      <c r="A11062" s="65"/>
      <c r="B11062" s="65"/>
      <c r="C11062" s="65"/>
      <c r="D11062" s="65"/>
      <c r="E11062" s="65"/>
      <c r="F11062" s="65"/>
      <c r="G11062" s="129"/>
    </row>
    <row r="11063" spans="1:7">
      <c r="A11063" s="65"/>
      <c r="B11063" s="65"/>
      <c r="C11063" s="65"/>
      <c r="D11063" s="65"/>
      <c r="E11063" s="65"/>
      <c r="F11063" s="65"/>
      <c r="G11063" s="129"/>
    </row>
    <row r="11064" spans="1:7">
      <c r="A11064" s="65"/>
      <c r="B11064" s="65"/>
      <c r="C11064" s="65"/>
      <c r="D11064" s="65"/>
      <c r="E11064" s="65"/>
      <c r="F11064" s="65"/>
      <c r="G11064" s="129"/>
    </row>
    <row r="11065" spans="1:7">
      <c r="A11065" s="65"/>
      <c r="B11065" s="65"/>
      <c r="C11065" s="65"/>
      <c r="D11065" s="65"/>
      <c r="E11065" s="65"/>
      <c r="F11065" s="65"/>
      <c r="G11065" s="129"/>
    </row>
    <row r="11066" spans="1:7">
      <c r="A11066" s="65"/>
      <c r="B11066" s="65"/>
      <c r="C11066" s="65"/>
      <c r="D11066" s="65"/>
      <c r="E11066" s="65"/>
      <c r="F11066" s="65"/>
      <c r="G11066" s="129"/>
    </row>
    <row r="11067" spans="1:7">
      <c r="A11067" s="65"/>
      <c r="B11067" s="65"/>
      <c r="C11067" s="65"/>
      <c r="D11067" s="65"/>
      <c r="E11067" s="65"/>
      <c r="F11067" s="65"/>
      <c r="G11067" s="129"/>
    </row>
    <row r="11068" spans="1:7">
      <c r="A11068" s="65"/>
      <c r="B11068" s="65"/>
      <c r="C11068" s="65"/>
      <c r="D11068" s="65"/>
      <c r="E11068" s="65"/>
      <c r="F11068" s="65"/>
      <c r="G11068" s="129"/>
    </row>
    <row r="11069" spans="1:7">
      <c r="A11069" s="65"/>
      <c r="B11069" s="65"/>
      <c r="C11069" s="65"/>
      <c r="D11069" s="65"/>
      <c r="E11069" s="65"/>
      <c r="F11069" s="65"/>
      <c r="G11069" s="129"/>
    </row>
    <row r="11070" spans="1:7">
      <c r="A11070" s="65"/>
      <c r="B11070" s="65"/>
      <c r="C11070" s="65"/>
      <c r="D11070" s="65"/>
      <c r="E11070" s="65"/>
      <c r="F11070" s="65"/>
      <c r="G11070" s="129"/>
    </row>
    <row r="11071" spans="1:7">
      <c r="A11071" s="65"/>
      <c r="B11071" s="65"/>
      <c r="C11071" s="65"/>
      <c r="D11071" s="65"/>
      <c r="E11071" s="65"/>
      <c r="F11071" s="65"/>
      <c r="G11071" s="129"/>
    </row>
    <row r="11072" spans="1:7">
      <c r="A11072" s="65"/>
      <c r="B11072" s="65"/>
      <c r="C11072" s="65"/>
      <c r="D11072" s="65"/>
      <c r="E11072" s="65"/>
      <c r="F11072" s="65"/>
      <c r="G11072" s="129"/>
    </row>
    <row r="11073" spans="1:7">
      <c r="A11073" s="65"/>
      <c r="B11073" s="65"/>
      <c r="C11073" s="65"/>
      <c r="D11073" s="65"/>
      <c r="E11073" s="65"/>
      <c r="F11073" s="65"/>
      <c r="G11073" s="129"/>
    </row>
    <row r="11074" spans="1:7">
      <c r="A11074" s="65"/>
      <c r="B11074" s="65"/>
      <c r="C11074" s="65"/>
      <c r="D11074" s="65"/>
      <c r="E11074" s="65"/>
      <c r="F11074" s="65"/>
      <c r="G11074" s="129"/>
    </row>
    <row r="11075" spans="1:7">
      <c r="A11075" s="65"/>
      <c r="B11075" s="65"/>
      <c r="C11075" s="65"/>
      <c r="D11075" s="65"/>
      <c r="E11075" s="65"/>
      <c r="F11075" s="65"/>
      <c r="G11075" s="129"/>
    </row>
    <row r="11076" spans="1:7">
      <c r="A11076" s="65"/>
      <c r="B11076" s="65"/>
      <c r="C11076" s="65"/>
      <c r="D11076" s="65"/>
      <c r="E11076" s="65"/>
      <c r="F11076" s="65"/>
      <c r="G11076" s="129"/>
    </row>
    <row r="11077" spans="1:7">
      <c r="A11077" s="65"/>
      <c r="B11077" s="65"/>
      <c r="C11077" s="65"/>
      <c r="D11077" s="65"/>
      <c r="E11077" s="65"/>
      <c r="F11077" s="65"/>
      <c r="G11077" s="129"/>
    </row>
    <row r="11078" spans="1:7">
      <c r="A11078" s="65"/>
      <c r="B11078" s="65"/>
      <c r="C11078" s="65"/>
      <c r="D11078" s="65"/>
      <c r="E11078" s="65"/>
      <c r="F11078" s="65"/>
      <c r="G11078" s="129"/>
    </row>
    <row r="11079" spans="1:7">
      <c r="A11079" s="65"/>
      <c r="B11079" s="65"/>
      <c r="C11079" s="65"/>
      <c r="D11079" s="65"/>
      <c r="E11079" s="65"/>
      <c r="F11079" s="65"/>
      <c r="G11079" s="129"/>
    </row>
    <row r="11080" spans="1:7">
      <c r="A11080" s="65"/>
      <c r="B11080" s="65"/>
      <c r="C11080" s="65"/>
      <c r="D11080" s="65"/>
      <c r="E11080" s="65"/>
      <c r="F11080" s="65"/>
      <c r="G11080" s="129"/>
    </row>
    <row r="11081" spans="1:7">
      <c r="A11081" s="65"/>
      <c r="B11081" s="65"/>
      <c r="C11081" s="65"/>
      <c r="D11081" s="65"/>
      <c r="E11081" s="65"/>
      <c r="F11081" s="65"/>
      <c r="G11081" s="129"/>
    </row>
    <row r="11082" spans="1:7">
      <c r="A11082" s="65"/>
      <c r="B11082" s="65"/>
      <c r="C11082" s="65"/>
      <c r="D11082" s="65"/>
      <c r="E11082" s="65"/>
      <c r="F11082" s="65"/>
      <c r="G11082" s="129"/>
    </row>
    <row r="11083" spans="1:7">
      <c r="A11083" s="65"/>
      <c r="B11083" s="65"/>
      <c r="C11083" s="65"/>
      <c r="D11083" s="65"/>
      <c r="E11083" s="65"/>
      <c r="F11083" s="65"/>
      <c r="G11083" s="129"/>
    </row>
    <row r="11084" spans="1:7">
      <c r="A11084" s="65"/>
      <c r="B11084" s="65"/>
      <c r="C11084" s="65"/>
      <c r="D11084" s="65"/>
      <c r="E11084" s="65"/>
      <c r="F11084" s="65"/>
      <c r="G11084" s="129"/>
    </row>
    <row r="11085" spans="1:7">
      <c r="A11085" s="65"/>
      <c r="B11085" s="65"/>
      <c r="C11085" s="65"/>
      <c r="D11085" s="65"/>
      <c r="E11085" s="65"/>
      <c r="F11085" s="65"/>
      <c r="G11085" s="129"/>
    </row>
    <row r="11086" spans="1:7">
      <c r="A11086" s="65"/>
      <c r="B11086" s="65"/>
      <c r="C11086" s="65"/>
      <c r="D11086" s="65"/>
      <c r="E11086" s="65"/>
      <c r="F11086" s="65"/>
      <c r="G11086" s="129"/>
    </row>
    <row r="11087" spans="1:7">
      <c r="A11087" s="65"/>
      <c r="B11087" s="65"/>
      <c r="C11087" s="65"/>
      <c r="D11087" s="65"/>
      <c r="E11087" s="65"/>
      <c r="F11087" s="65"/>
      <c r="G11087" s="129"/>
    </row>
    <row r="11088" spans="1:7">
      <c r="A11088" s="65"/>
      <c r="B11088" s="65"/>
      <c r="C11088" s="65"/>
      <c r="D11088" s="65"/>
      <c r="E11088" s="65"/>
      <c r="F11088" s="65"/>
      <c r="G11088" s="129"/>
    </row>
    <row r="11089" spans="1:7">
      <c r="A11089" s="65"/>
      <c r="B11089" s="65"/>
      <c r="C11089" s="65"/>
      <c r="D11089" s="65"/>
      <c r="E11089" s="65"/>
      <c r="F11089" s="65"/>
      <c r="G11089" s="129"/>
    </row>
    <row r="11090" spans="1:7">
      <c r="A11090" s="65"/>
      <c r="B11090" s="65"/>
      <c r="C11090" s="65"/>
      <c r="D11090" s="65"/>
      <c r="E11090" s="65"/>
      <c r="F11090" s="65"/>
      <c r="G11090" s="129"/>
    </row>
    <row r="11091" spans="1:7">
      <c r="A11091" s="65"/>
      <c r="B11091" s="65"/>
      <c r="C11091" s="65"/>
      <c r="D11091" s="65"/>
      <c r="E11091" s="65"/>
      <c r="F11091" s="65"/>
      <c r="G11091" s="129"/>
    </row>
    <row r="11092" spans="1:7">
      <c r="A11092" s="65"/>
      <c r="B11092" s="65"/>
      <c r="C11092" s="65"/>
      <c r="D11092" s="65"/>
      <c r="E11092" s="65"/>
      <c r="F11092" s="65"/>
      <c r="G11092" s="129"/>
    </row>
    <row r="11093" spans="1:7">
      <c r="A11093" s="65"/>
      <c r="B11093" s="65"/>
      <c r="C11093" s="65"/>
      <c r="D11093" s="65"/>
      <c r="E11093" s="65"/>
      <c r="F11093" s="65"/>
      <c r="G11093" s="129"/>
    </row>
    <row r="11094" spans="1:7">
      <c r="A11094" s="65"/>
      <c r="B11094" s="65"/>
      <c r="C11094" s="65"/>
      <c r="D11094" s="65"/>
      <c r="E11094" s="65"/>
      <c r="F11094" s="65"/>
      <c r="G11094" s="129"/>
    </row>
    <row r="11095" spans="1:7">
      <c r="A11095" s="65"/>
      <c r="B11095" s="65"/>
      <c r="C11095" s="65"/>
      <c r="D11095" s="65"/>
      <c r="E11095" s="65"/>
      <c r="F11095" s="65"/>
      <c r="G11095" s="129"/>
    </row>
    <row r="11096" spans="1:7">
      <c r="A11096" s="65"/>
      <c r="B11096" s="65"/>
      <c r="C11096" s="65"/>
      <c r="D11096" s="65"/>
      <c r="E11096" s="65"/>
      <c r="F11096" s="65"/>
      <c r="G11096" s="129"/>
    </row>
    <row r="11097" spans="1:7">
      <c r="A11097" s="65"/>
      <c r="B11097" s="65"/>
      <c r="C11097" s="65"/>
      <c r="D11097" s="65"/>
      <c r="E11097" s="65"/>
      <c r="F11097" s="65"/>
      <c r="G11097" s="129"/>
    </row>
    <row r="11098" spans="1:7">
      <c r="A11098" s="65"/>
      <c r="B11098" s="65"/>
      <c r="C11098" s="65"/>
      <c r="D11098" s="65"/>
      <c r="E11098" s="65"/>
      <c r="F11098" s="65"/>
      <c r="G11098" s="129"/>
    </row>
    <row r="11099" spans="1:7">
      <c r="A11099" s="65"/>
      <c r="B11099" s="65"/>
      <c r="C11099" s="65"/>
      <c r="D11099" s="65"/>
      <c r="E11099" s="65"/>
      <c r="F11099" s="65"/>
      <c r="G11099" s="129"/>
    </row>
    <row r="11100" spans="1:7">
      <c r="A11100" s="65"/>
      <c r="B11100" s="65"/>
      <c r="C11100" s="65"/>
      <c r="D11100" s="65"/>
      <c r="E11100" s="65"/>
      <c r="F11100" s="65"/>
      <c r="G11100" s="129"/>
    </row>
    <row r="11101" spans="1:7">
      <c r="A11101" s="65"/>
      <c r="B11101" s="65"/>
      <c r="C11101" s="65"/>
      <c r="D11101" s="65"/>
      <c r="E11101" s="65"/>
      <c r="F11101" s="65"/>
      <c r="G11101" s="129"/>
    </row>
    <row r="11102" spans="1:7">
      <c r="A11102" s="65"/>
      <c r="B11102" s="65"/>
      <c r="C11102" s="65"/>
      <c r="D11102" s="65"/>
      <c r="E11102" s="65"/>
      <c r="F11102" s="65"/>
      <c r="G11102" s="129"/>
    </row>
    <row r="11103" spans="1:7">
      <c r="A11103" s="65"/>
      <c r="B11103" s="65"/>
      <c r="C11103" s="65"/>
      <c r="D11103" s="65"/>
      <c r="E11103" s="65"/>
      <c r="F11103" s="65"/>
      <c r="G11103" s="129"/>
    </row>
    <row r="11104" spans="1:7">
      <c r="A11104" s="65"/>
      <c r="B11104" s="65"/>
      <c r="C11104" s="65"/>
      <c r="D11104" s="65"/>
      <c r="E11104" s="65"/>
      <c r="F11104" s="65"/>
      <c r="G11104" s="129"/>
    </row>
    <row r="11105" spans="1:7">
      <c r="A11105" s="65"/>
      <c r="B11105" s="65"/>
      <c r="C11105" s="65"/>
      <c r="D11105" s="65"/>
      <c r="E11105" s="65"/>
      <c r="F11105" s="65"/>
      <c r="G11105" s="129"/>
    </row>
    <row r="11106" spans="1:7">
      <c r="A11106" s="65"/>
      <c r="B11106" s="65"/>
      <c r="C11106" s="65"/>
      <c r="D11106" s="65"/>
      <c r="E11106" s="65"/>
      <c r="F11106" s="65"/>
      <c r="G11106" s="129"/>
    </row>
    <row r="11107" spans="1:7">
      <c r="A11107" s="65"/>
      <c r="B11107" s="65"/>
      <c r="C11107" s="65"/>
      <c r="D11107" s="65"/>
      <c r="E11107" s="65"/>
      <c r="F11107" s="65"/>
      <c r="G11107" s="129"/>
    </row>
    <row r="11108" spans="1:7">
      <c r="A11108" s="65"/>
      <c r="B11108" s="65"/>
      <c r="C11108" s="65"/>
      <c r="D11108" s="65"/>
      <c r="E11108" s="65"/>
      <c r="F11108" s="65"/>
      <c r="G11108" s="129"/>
    </row>
    <row r="11109" spans="1:7">
      <c r="A11109" s="65"/>
      <c r="B11109" s="65"/>
      <c r="C11109" s="65"/>
      <c r="D11109" s="65"/>
      <c r="E11109" s="65"/>
      <c r="F11109" s="65"/>
      <c r="G11109" s="129"/>
    </row>
    <row r="11110" spans="1:7">
      <c r="A11110" s="65"/>
      <c r="B11110" s="65"/>
      <c r="C11110" s="65"/>
      <c r="D11110" s="65"/>
      <c r="E11110" s="65"/>
      <c r="F11110" s="65"/>
      <c r="G11110" s="129"/>
    </row>
    <row r="11111" spans="1:7">
      <c r="A11111" s="65"/>
      <c r="B11111" s="65"/>
      <c r="C11111" s="65"/>
      <c r="D11111" s="65"/>
      <c r="E11111" s="65"/>
      <c r="F11111" s="65"/>
      <c r="G11111" s="129"/>
    </row>
    <row r="11112" spans="1:7">
      <c r="A11112" s="65"/>
      <c r="B11112" s="65"/>
      <c r="C11112" s="65"/>
      <c r="D11112" s="65"/>
      <c r="E11112" s="65"/>
      <c r="F11112" s="65"/>
      <c r="G11112" s="129"/>
    </row>
    <row r="11113" spans="1:7">
      <c r="A11113" s="65"/>
      <c r="B11113" s="65"/>
      <c r="C11113" s="65"/>
      <c r="D11113" s="65"/>
      <c r="E11113" s="65"/>
      <c r="F11113" s="65"/>
      <c r="G11113" s="129"/>
    </row>
    <row r="11114" spans="1:7">
      <c r="A11114" s="65"/>
      <c r="B11114" s="65"/>
      <c r="C11114" s="65"/>
      <c r="D11114" s="65"/>
      <c r="E11114" s="65"/>
      <c r="F11114" s="65"/>
      <c r="G11114" s="129"/>
    </row>
    <row r="11115" spans="1:7">
      <c r="A11115" s="65"/>
      <c r="B11115" s="65"/>
      <c r="C11115" s="65"/>
      <c r="D11115" s="65"/>
      <c r="E11115" s="65"/>
      <c r="F11115" s="65"/>
      <c r="G11115" s="129"/>
    </row>
    <row r="11116" spans="1:7">
      <c r="A11116" s="65"/>
      <c r="B11116" s="65"/>
      <c r="C11116" s="65"/>
      <c r="D11116" s="65"/>
      <c r="E11116" s="65"/>
      <c r="F11116" s="65"/>
      <c r="G11116" s="129"/>
    </row>
    <row r="11117" spans="1:7">
      <c r="A11117" s="65"/>
      <c r="B11117" s="65"/>
      <c r="C11117" s="65"/>
      <c r="D11117" s="65"/>
      <c r="E11117" s="65"/>
      <c r="F11117" s="65"/>
      <c r="G11117" s="129"/>
    </row>
    <row r="11118" spans="1:7">
      <c r="A11118" s="65"/>
      <c r="B11118" s="65"/>
      <c r="C11118" s="65"/>
      <c r="D11118" s="65"/>
      <c r="E11118" s="65"/>
      <c r="F11118" s="65"/>
      <c r="G11118" s="129"/>
    </row>
    <row r="11119" spans="1:7">
      <c r="A11119" s="65"/>
      <c r="B11119" s="65"/>
      <c r="C11119" s="65"/>
      <c r="D11119" s="65"/>
      <c r="E11119" s="65"/>
      <c r="F11119" s="65"/>
      <c r="G11119" s="129"/>
    </row>
    <row r="11120" spans="1:7">
      <c r="A11120" s="65"/>
      <c r="B11120" s="65"/>
      <c r="C11120" s="65"/>
      <c r="D11120" s="65"/>
      <c r="E11120" s="65"/>
      <c r="F11120" s="65"/>
      <c r="G11120" s="129"/>
    </row>
    <row r="11121" spans="1:7">
      <c r="A11121" s="65"/>
      <c r="B11121" s="65"/>
      <c r="C11121" s="65"/>
      <c r="D11121" s="65"/>
      <c r="E11121" s="65"/>
      <c r="F11121" s="65"/>
      <c r="G11121" s="129"/>
    </row>
    <row r="11122" spans="1:7">
      <c r="A11122" s="65"/>
      <c r="B11122" s="65"/>
      <c r="C11122" s="65"/>
      <c r="D11122" s="65"/>
      <c r="E11122" s="65"/>
      <c r="F11122" s="65"/>
      <c r="G11122" s="129"/>
    </row>
    <row r="11123" spans="1:7">
      <c r="A11123" s="65"/>
      <c r="B11123" s="65"/>
      <c r="C11123" s="65"/>
      <c r="D11123" s="65"/>
      <c r="E11123" s="65"/>
      <c r="F11123" s="65"/>
      <c r="G11123" s="129"/>
    </row>
    <row r="11124" spans="1:7">
      <c r="A11124" s="65"/>
      <c r="B11124" s="65"/>
      <c r="C11124" s="65"/>
      <c r="D11124" s="65"/>
      <c r="E11124" s="65"/>
      <c r="F11124" s="65"/>
      <c r="G11124" s="129"/>
    </row>
    <row r="11125" spans="1:7">
      <c r="A11125" s="65"/>
      <c r="B11125" s="65"/>
      <c r="C11125" s="65"/>
      <c r="D11125" s="65"/>
      <c r="E11125" s="65"/>
      <c r="F11125" s="65"/>
      <c r="G11125" s="129"/>
    </row>
    <row r="11126" spans="1:7">
      <c r="A11126" s="65"/>
      <c r="B11126" s="65"/>
      <c r="C11126" s="65"/>
      <c r="D11126" s="65"/>
      <c r="E11126" s="65"/>
      <c r="F11126" s="65"/>
      <c r="G11126" s="129"/>
    </row>
    <row r="11127" spans="1:7">
      <c r="A11127" s="65"/>
      <c r="B11127" s="65"/>
      <c r="C11127" s="65"/>
      <c r="D11127" s="65"/>
      <c r="E11127" s="65"/>
      <c r="F11127" s="65"/>
      <c r="G11127" s="129"/>
    </row>
    <row r="11128" spans="1:7">
      <c r="A11128" s="65"/>
      <c r="B11128" s="65"/>
      <c r="C11128" s="65"/>
      <c r="D11128" s="65"/>
      <c r="E11128" s="65"/>
      <c r="F11128" s="65"/>
      <c r="G11128" s="129"/>
    </row>
    <row r="11129" spans="1:7">
      <c r="A11129" s="65"/>
      <c r="B11129" s="65"/>
      <c r="C11129" s="65"/>
      <c r="D11129" s="65"/>
      <c r="E11129" s="65"/>
      <c r="F11129" s="65"/>
      <c r="G11129" s="129"/>
    </row>
    <row r="11130" spans="1:7">
      <c r="A11130" s="65"/>
      <c r="B11130" s="65"/>
      <c r="C11130" s="65"/>
      <c r="D11130" s="65"/>
      <c r="E11130" s="65"/>
      <c r="F11130" s="65"/>
      <c r="G11130" s="129"/>
    </row>
    <row r="11131" spans="1:7">
      <c r="A11131" s="65"/>
      <c r="B11131" s="65"/>
      <c r="C11131" s="65"/>
      <c r="D11131" s="65"/>
      <c r="E11131" s="65"/>
      <c r="F11131" s="65"/>
      <c r="G11131" s="129"/>
    </row>
    <row r="11132" spans="1:7">
      <c r="A11132" s="65"/>
      <c r="B11132" s="65"/>
      <c r="C11132" s="65"/>
      <c r="D11132" s="65"/>
      <c r="E11132" s="65"/>
      <c r="F11132" s="65"/>
      <c r="G11132" s="129"/>
    </row>
    <row r="11133" spans="1:7">
      <c r="A11133" s="65"/>
      <c r="B11133" s="65"/>
      <c r="C11133" s="65"/>
      <c r="D11133" s="65"/>
      <c r="E11133" s="65"/>
      <c r="F11133" s="65"/>
      <c r="G11133" s="129"/>
    </row>
    <row r="11134" spans="1:7">
      <c r="A11134" s="65"/>
      <c r="B11134" s="65"/>
      <c r="C11134" s="65"/>
      <c r="D11134" s="65"/>
      <c r="E11134" s="65"/>
      <c r="F11134" s="65"/>
      <c r="G11134" s="129"/>
    </row>
    <row r="11135" spans="1:7">
      <c r="A11135" s="65"/>
      <c r="B11135" s="65"/>
      <c r="C11135" s="65"/>
      <c r="D11135" s="65"/>
      <c r="E11135" s="65"/>
      <c r="F11135" s="65"/>
      <c r="G11135" s="129"/>
    </row>
    <row r="11136" spans="1:7">
      <c r="A11136" s="65"/>
      <c r="B11136" s="65"/>
      <c r="C11136" s="65"/>
      <c r="D11136" s="65"/>
      <c r="E11136" s="65"/>
      <c r="F11136" s="65"/>
      <c r="G11136" s="129"/>
    </row>
    <row r="11137" spans="1:7">
      <c r="A11137" s="65"/>
      <c r="B11137" s="65"/>
      <c r="C11137" s="65"/>
      <c r="D11137" s="65"/>
      <c r="E11137" s="65"/>
      <c r="F11137" s="65"/>
      <c r="G11137" s="129"/>
    </row>
    <row r="11138" spans="1:7">
      <c r="A11138" s="65"/>
      <c r="B11138" s="65"/>
      <c r="C11138" s="65"/>
      <c r="D11138" s="65"/>
      <c r="E11138" s="65"/>
      <c r="F11138" s="65"/>
      <c r="G11138" s="129"/>
    </row>
    <row r="11139" spans="1:7">
      <c r="A11139" s="65"/>
      <c r="B11139" s="65"/>
      <c r="C11139" s="65"/>
      <c r="D11139" s="65"/>
      <c r="E11139" s="65"/>
      <c r="F11139" s="65"/>
      <c r="G11139" s="129"/>
    </row>
    <row r="11140" spans="1:7">
      <c r="A11140" s="65"/>
      <c r="B11140" s="65"/>
      <c r="C11140" s="65"/>
      <c r="D11140" s="65"/>
      <c r="E11140" s="65"/>
      <c r="F11140" s="65"/>
      <c r="G11140" s="129"/>
    </row>
    <row r="11141" spans="1:7">
      <c r="A11141" s="65"/>
      <c r="B11141" s="65"/>
      <c r="C11141" s="65"/>
      <c r="D11141" s="65"/>
      <c r="E11141" s="65"/>
      <c r="F11141" s="65"/>
      <c r="G11141" s="129"/>
    </row>
    <row r="11142" spans="1:7">
      <c r="A11142" s="65"/>
      <c r="B11142" s="65"/>
      <c r="C11142" s="65"/>
      <c r="D11142" s="65"/>
      <c r="E11142" s="65"/>
      <c r="F11142" s="65"/>
      <c r="G11142" s="129"/>
    </row>
    <row r="11143" spans="1:7">
      <c r="A11143" s="65"/>
      <c r="B11143" s="65"/>
      <c r="C11143" s="65"/>
      <c r="D11143" s="65"/>
      <c r="E11143" s="65"/>
      <c r="F11143" s="65"/>
      <c r="G11143" s="129"/>
    </row>
    <row r="11144" spans="1:7">
      <c r="A11144" s="65"/>
      <c r="B11144" s="65"/>
      <c r="C11144" s="65"/>
      <c r="D11144" s="65"/>
      <c r="E11144" s="65"/>
      <c r="F11144" s="65"/>
      <c r="G11144" s="129"/>
    </row>
    <row r="11145" spans="1:7">
      <c r="A11145" s="65"/>
      <c r="B11145" s="65"/>
      <c r="C11145" s="65"/>
      <c r="D11145" s="65"/>
      <c r="E11145" s="65"/>
      <c r="F11145" s="65"/>
      <c r="G11145" s="129"/>
    </row>
    <row r="11146" spans="1:7">
      <c r="A11146" s="65"/>
      <c r="B11146" s="65"/>
      <c r="C11146" s="65"/>
      <c r="D11146" s="65"/>
      <c r="E11146" s="65"/>
      <c r="F11146" s="65"/>
      <c r="G11146" s="129"/>
    </row>
    <row r="11147" spans="1:7">
      <c r="A11147" s="65"/>
      <c r="B11147" s="65"/>
      <c r="C11147" s="65"/>
      <c r="D11147" s="65"/>
      <c r="E11147" s="65"/>
      <c r="F11147" s="65"/>
      <c r="G11147" s="129"/>
    </row>
    <row r="11148" spans="1:7">
      <c r="A11148" s="65"/>
      <c r="B11148" s="65"/>
      <c r="C11148" s="65"/>
      <c r="D11148" s="65"/>
      <c r="E11148" s="65"/>
      <c r="F11148" s="65"/>
      <c r="G11148" s="129"/>
    </row>
    <row r="11149" spans="1:7">
      <c r="A11149" s="65"/>
      <c r="B11149" s="65"/>
      <c r="C11149" s="65"/>
      <c r="D11149" s="65"/>
      <c r="E11149" s="65"/>
      <c r="F11149" s="65"/>
      <c r="G11149" s="129"/>
    </row>
    <row r="11150" spans="1:7">
      <c r="A11150" s="65"/>
      <c r="B11150" s="65"/>
      <c r="C11150" s="65"/>
      <c r="D11150" s="65"/>
      <c r="E11150" s="65"/>
      <c r="F11150" s="65"/>
      <c r="G11150" s="129"/>
    </row>
    <row r="11151" spans="1:7">
      <c r="A11151" s="65"/>
      <c r="B11151" s="65"/>
      <c r="C11151" s="65"/>
      <c r="D11151" s="65"/>
      <c r="E11151" s="65"/>
      <c r="F11151" s="65"/>
      <c r="G11151" s="129"/>
    </row>
    <row r="11152" spans="1:7">
      <c r="A11152" s="65"/>
      <c r="B11152" s="65"/>
      <c r="C11152" s="65"/>
      <c r="D11152" s="65"/>
      <c r="E11152" s="65"/>
      <c r="F11152" s="65"/>
      <c r="G11152" s="129"/>
    </row>
    <row r="11153" spans="1:7">
      <c r="A11153" s="65"/>
      <c r="B11153" s="65"/>
      <c r="C11153" s="65"/>
      <c r="D11153" s="65"/>
      <c r="E11153" s="65"/>
      <c r="F11153" s="65"/>
      <c r="G11153" s="129"/>
    </row>
    <row r="11154" spans="1:7">
      <c r="A11154" s="65"/>
      <c r="B11154" s="65"/>
      <c r="C11154" s="65"/>
      <c r="D11154" s="65"/>
      <c r="E11154" s="65"/>
      <c r="F11154" s="65"/>
      <c r="G11154" s="129"/>
    </row>
    <row r="11155" spans="1:7">
      <c r="A11155" s="65"/>
      <c r="B11155" s="65"/>
      <c r="C11155" s="65"/>
      <c r="D11155" s="65"/>
      <c r="E11155" s="65"/>
      <c r="F11155" s="65"/>
      <c r="G11155" s="129"/>
    </row>
    <row r="11156" spans="1:7">
      <c r="A11156" s="65"/>
      <c r="B11156" s="65"/>
      <c r="C11156" s="65"/>
      <c r="D11156" s="65"/>
      <c r="E11156" s="65"/>
      <c r="F11156" s="65"/>
      <c r="G11156" s="129"/>
    </row>
    <row r="11157" spans="1:7">
      <c r="A11157" s="65"/>
      <c r="B11157" s="65"/>
      <c r="C11157" s="65"/>
      <c r="D11157" s="65"/>
      <c r="E11157" s="65"/>
      <c r="F11157" s="65"/>
      <c r="G11157" s="129"/>
    </row>
    <row r="11158" spans="1:7">
      <c r="A11158" s="65"/>
      <c r="B11158" s="65"/>
      <c r="C11158" s="65"/>
      <c r="D11158" s="65"/>
      <c r="E11158" s="65"/>
      <c r="F11158" s="65"/>
      <c r="G11158" s="129"/>
    </row>
    <row r="11159" spans="1:7">
      <c r="A11159" s="65"/>
      <c r="B11159" s="65"/>
      <c r="C11159" s="65"/>
      <c r="D11159" s="65"/>
      <c r="E11159" s="65"/>
      <c r="F11159" s="65"/>
      <c r="G11159" s="129"/>
    </row>
    <row r="11160" spans="1:7">
      <c r="A11160" s="65"/>
      <c r="B11160" s="65"/>
      <c r="C11160" s="65"/>
      <c r="D11160" s="65"/>
      <c r="E11160" s="65"/>
      <c r="F11160" s="65"/>
      <c r="G11160" s="129"/>
    </row>
    <row r="11161" spans="1:7">
      <c r="A11161" s="65"/>
      <c r="B11161" s="65"/>
      <c r="C11161" s="65"/>
      <c r="D11161" s="65"/>
      <c r="E11161" s="65"/>
      <c r="F11161" s="65"/>
      <c r="G11161" s="129"/>
    </row>
    <row r="11162" spans="1:7">
      <c r="A11162" s="65"/>
      <c r="B11162" s="65"/>
      <c r="C11162" s="65"/>
      <c r="D11162" s="65"/>
      <c r="E11162" s="65"/>
      <c r="F11162" s="65"/>
      <c r="G11162" s="129"/>
    </row>
    <row r="11163" spans="1:7">
      <c r="A11163" s="65"/>
      <c r="B11163" s="65"/>
      <c r="C11163" s="65"/>
      <c r="D11163" s="65"/>
      <c r="E11163" s="65"/>
      <c r="F11163" s="65"/>
      <c r="G11163" s="129"/>
    </row>
    <row r="11164" spans="1:7">
      <c r="A11164" s="65"/>
      <c r="B11164" s="65"/>
      <c r="C11164" s="65"/>
      <c r="D11164" s="65"/>
      <c r="E11164" s="65"/>
      <c r="F11164" s="65"/>
      <c r="G11164" s="129"/>
    </row>
    <row r="11165" spans="1:7">
      <c r="A11165" s="65"/>
      <c r="B11165" s="65"/>
      <c r="C11165" s="65"/>
      <c r="D11165" s="65"/>
      <c r="E11165" s="65"/>
      <c r="F11165" s="65"/>
      <c r="G11165" s="129"/>
    </row>
    <row r="11166" spans="1:7">
      <c r="A11166" s="65"/>
      <c r="B11166" s="65"/>
      <c r="C11166" s="65"/>
      <c r="D11166" s="65"/>
      <c r="E11166" s="65"/>
      <c r="F11166" s="65"/>
      <c r="G11166" s="129"/>
    </row>
    <row r="11167" spans="1:7">
      <c r="A11167" s="65"/>
      <c r="B11167" s="65"/>
      <c r="C11167" s="65"/>
      <c r="D11167" s="65"/>
      <c r="E11167" s="65"/>
      <c r="F11167" s="65"/>
      <c r="G11167" s="129"/>
    </row>
    <row r="11168" spans="1:7">
      <c r="A11168" s="65"/>
      <c r="B11168" s="65"/>
      <c r="C11168" s="65"/>
      <c r="D11168" s="65"/>
      <c r="E11168" s="65"/>
      <c r="F11168" s="65"/>
      <c r="G11168" s="129"/>
    </row>
    <row r="11169" spans="1:7">
      <c r="A11169" s="65"/>
      <c r="B11169" s="65"/>
      <c r="C11169" s="65"/>
      <c r="D11169" s="65"/>
      <c r="E11169" s="65"/>
      <c r="F11169" s="65"/>
      <c r="G11169" s="129"/>
    </row>
    <row r="11170" spans="1:7">
      <c r="A11170" s="65"/>
      <c r="B11170" s="65"/>
      <c r="C11170" s="65"/>
      <c r="D11170" s="65"/>
      <c r="E11170" s="65"/>
      <c r="F11170" s="65"/>
      <c r="G11170" s="129"/>
    </row>
    <row r="11171" spans="1:7">
      <c r="A11171" s="65"/>
      <c r="B11171" s="65"/>
      <c r="C11171" s="65"/>
      <c r="D11171" s="65"/>
      <c r="E11171" s="65"/>
      <c r="F11171" s="65"/>
      <c r="G11171" s="129"/>
    </row>
    <row r="11172" spans="1:7">
      <c r="A11172" s="65"/>
      <c r="B11172" s="65"/>
      <c r="C11172" s="65"/>
      <c r="D11172" s="65"/>
      <c r="E11172" s="65"/>
      <c r="F11172" s="65"/>
      <c r="G11172" s="129"/>
    </row>
    <row r="11173" spans="1:7">
      <c r="A11173" s="65"/>
      <c r="B11173" s="65"/>
      <c r="C11173" s="65"/>
      <c r="D11173" s="65"/>
      <c r="E11173" s="65"/>
      <c r="F11173" s="65"/>
      <c r="G11173" s="129"/>
    </row>
    <row r="11174" spans="1:7">
      <c r="A11174" s="65"/>
      <c r="B11174" s="65"/>
      <c r="C11174" s="65"/>
      <c r="D11174" s="65"/>
      <c r="E11174" s="65"/>
      <c r="F11174" s="65"/>
      <c r="G11174" s="129"/>
    </row>
    <row r="11175" spans="1:7">
      <c r="A11175" s="65"/>
      <c r="B11175" s="65"/>
      <c r="C11175" s="65"/>
      <c r="D11175" s="65"/>
      <c r="E11175" s="65"/>
      <c r="F11175" s="65"/>
      <c r="G11175" s="129"/>
    </row>
    <row r="11176" spans="1:7">
      <c r="A11176" s="65"/>
      <c r="B11176" s="65"/>
      <c r="C11176" s="65"/>
      <c r="D11176" s="65"/>
      <c r="E11176" s="65"/>
      <c r="F11176" s="65"/>
      <c r="G11176" s="129"/>
    </row>
    <row r="11177" spans="1:7">
      <c r="A11177" s="65"/>
      <c r="B11177" s="65"/>
      <c r="C11177" s="65"/>
      <c r="D11177" s="65"/>
      <c r="E11177" s="65"/>
      <c r="F11177" s="65"/>
      <c r="G11177" s="129"/>
    </row>
    <row r="11178" spans="1:7">
      <c r="A11178" s="65"/>
      <c r="B11178" s="65"/>
      <c r="C11178" s="65"/>
      <c r="D11178" s="65"/>
      <c r="E11178" s="65"/>
      <c r="F11178" s="65"/>
      <c r="G11178" s="129"/>
    </row>
    <row r="11179" spans="1:7">
      <c r="A11179" s="65"/>
      <c r="B11179" s="65"/>
      <c r="C11179" s="65"/>
      <c r="D11179" s="65"/>
      <c r="E11179" s="65"/>
      <c r="F11179" s="65"/>
      <c r="G11179" s="129"/>
    </row>
    <row r="11180" spans="1:7">
      <c r="A11180" s="65"/>
      <c r="B11180" s="65"/>
      <c r="C11180" s="65"/>
      <c r="D11180" s="65"/>
      <c r="E11180" s="65"/>
      <c r="F11180" s="65"/>
      <c r="G11180" s="129"/>
    </row>
    <row r="11181" spans="1:7">
      <c r="A11181" s="65"/>
      <c r="B11181" s="65"/>
      <c r="C11181" s="65"/>
      <c r="D11181" s="65"/>
      <c r="E11181" s="65"/>
      <c r="F11181" s="65"/>
      <c r="G11181" s="129"/>
    </row>
    <row r="11182" spans="1:7">
      <c r="A11182" s="65"/>
      <c r="B11182" s="65"/>
      <c r="C11182" s="65"/>
      <c r="D11182" s="65"/>
      <c r="E11182" s="65"/>
      <c r="F11182" s="65"/>
      <c r="G11182" s="129"/>
    </row>
    <row r="11183" spans="1:7">
      <c r="A11183" s="65"/>
      <c r="B11183" s="65"/>
      <c r="C11183" s="65"/>
      <c r="D11183" s="65"/>
      <c r="E11183" s="65"/>
      <c r="F11183" s="65"/>
      <c r="G11183" s="129"/>
    </row>
    <row r="11184" spans="1:7">
      <c r="A11184" s="65"/>
      <c r="B11184" s="65"/>
      <c r="C11184" s="65"/>
      <c r="D11184" s="65"/>
      <c r="E11184" s="65"/>
      <c r="F11184" s="65"/>
      <c r="G11184" s="129"/>
    </row>
    <row r="11185" spans="1:7">
      <c r="A11185" s="65"/>
      <c r="B11185" s="65"/>
      <c r="C11185" s="65"/>
      <c r="D11185" s="65"/>
      <c r="E11185" s="65"/>
      <c r="F11185" s="65"/>
      <c r="G11185" s="129"/>
    </row>
    <row r="11186" spans="1:7">
      <c r="A11186" s="65"/>
      <c r="B11186" s="65"/>
      <c r="C11186" s="65"/>
      <c r="D11186" s="65"/>
      <c r="E11186" s="65"/>
      <c r="F11186" s="65"/>
      <c r="G11186" s="129"/>
    </row>
    <row r="11187" spans="1:7">
      <c r="A11187" s="65"/>
      <c r="B11187" s="65"/>
      <c r="C11187" s="65"/>
      <c r="D11187" s="65"/>
      <c r="E11187" s="65"/>
      <c r="F11187" s="65"/>
      <c r="G11187" s="129"/>
    </row>
    <row r="11188" spans="1:7">
      <c r="A11188" s="65"/>
      <c r="B11188" s="65"/>
      <c r="C11188" s="65"/>
      <c r="D11188" s="65"/>
      <c r="E11188" s="65"/>
      <c r="F11188" s="65"/>
      <c r="G11188" s="129"/>
    </row>
    <row r="11189" spans="1:7">
      <c r="A11189" s="65"/>
      <c r="B11189" s="65"/>
      <c r="C11189" s="65"/>
      <c r="D11189" s="65"/>
      <c r="E11189" s="65"/>
      <c r="F11189" s="65"/>
      <c r="G11189" s="129"/>
    </row>
    <row r="11190" spans="1:7">
      <c r="A11190" s="65"/>
      <c r="B11190" s="65"/>
      <c r="C11190" s="65"/>
      <c r="D11190" s="65"/>
      <c r="E11190" s="65"/>
      <c r="F11190" s="65"/>
      <c r="G11190" s="129"/>
    </row>
    <row r="11191" spans="1:7">
      <c r="A11191" s="65"/>
      <c r="B11191" s="65"/>
      <c r="C11191" s="65"/>
      <c r="D11191" s="65"/>
      <c r="E11191" s="65"/>
      <c r="F11191" s="65"/>
      <c r="G11191" s="129"/>
    </row>
    <row r="11192" spans="1:7">
      <c r="A11192" s="65"/>
      <c r="B11192" s="65"/>
      <c r="C11192" s="65"/>
      <c r="D11192" s="65"/>
      <c r="E11192" s="65"/>
      <c r="F11192" s="65"/>
      <c r="G11192" s="129"/>
    </row>
    <row r="11193" spans="1:7">
      <c r="A11193" s="65"/>
      <c r="B11193" s="65"/>
      <c r="C11193" s="65"/>
      <c r="D11193" s="65"/>
      <c r="E11193" s="65"/>
      <c r="F11193" s="65"/>
      <c r="G11193" s="129"/>
    </row>
    <row r="11194" spans="1:7">
      <c r="A11194" s="65"/>
      <c r="B11194" s="65"/>
      <c r="C11194" s="65"/>
      <c r="D11194" s="65"/>
      <c r="E11194" s="65"/>
      <c r="F11194" s="65"/>
      <c r="G11194" s="129"/>
    </row>
    <row r="11195" spans="1:7">
      <c r="A11195" s="65"/>
      <c r="B11195" s="65"/>
      <c r="C11195" s="65"/>
      <c r="D11195" s="65"/>
      <c r="E11195" s="65"/>
      <c r="F11195" s="65"/>
      <c r="G11195" s="129"/>
    </row>
    <row r="11196" spans="1:7">
      <c r="A11196" s="65"/>
      <c r="B11196" s="65"/>
      <c r="C11196" s="65"/>
      <c r="D11196" s="65"/>
      <c r="E11196" s="65"/>
      <c r="F11196" s="65"/>
      <c r="G11196" s="129"/>
    </row>
    <row r="11197" spans="1:7">
      <c r="A11197" s="65"/>
      <c r="B11197" s="65"/>
      <c r="C11197" s="65"/>
      <c r="D11197" s="65"/>
      <c r="E11197" s="65"/>
      <c r="F11197" s="65"/>
      <c r="G11197" s="129"/>
    </row>
    <row r="11198" spans="1:7">
      <c r="A11198" s="65"/>
      <c r="B11198" s="65"/>
      <c r="C11198" s="65"/>
      <c r="D11198" s="65"/>
      <c r="E11198" s="65"/>
      <c r="F11198" s="65"/>
      <c r="G11198" s="129"/>
    </row>
    <row r="11199" spans="1:7">
      <c r="A11199" s="65"/>
      <c r="B11199" s="65"/>
      <c r="C11199" s="65"/>
      <c r="D11199" s="65"/>
      <c r="E11199" s="65"/>
      <c r="F11199" s="65"/>
      <c r="G11199" s="129"/>
    </row>
    <row r="11200" spans="1:7">
      <c r="A11200" s="65"/>
      <c r="B11200" s="65"/>
      <c r="C11200" s="65"/>
      <c r="D11200" s="65"/>
      <c r="E11200" s="65"/>
      <c r="F11200" s="65"/>
      <c r="G11200" s="129"/>
    </row>
    <row r="11201" spans="1:7">
      <c r="A11201" s="65"/>
      <c r="B11201" s="65"/>
      <c r="C11201" s="65"/>
      <c r="D11201" s="65"/>
      <c r="E11201" s="65"/>
      <c r="F11201" s="65"/>
      <c r="G11201" s="129"/>
    </row>
    <row r="11202" spans="1:7">
      <c r="A11202" s="65"/>
      <c r="B11202" s="65"/>
      <c r="C11202" s="65"/>
      <c r="D11202" s="65"/>
      <c r="E11202" s="65"/>
      <c r="F11202" s="65"/>
      <c r="G11202" s="129"/>
    </row>
    <row r="11203" spans="1:7">
      <c r="A11203" s="65"/>
      <c r="B11203" s="65"/>
      <c r="C11203" s="65"/>
      <c r="D11203" s="65"/>
      <c r="E11203" s="65"/>
      <c r="F11203" s="65"/>
      <c r="G11203" s="129"/>
    </row>
    <row r="11204" spans="1:7">
      <c r="A11204" s="65"/>
      <c r="B11204" s="65"/>
      <c r="C11204" s="65"/>
      <c r="D11204" s="65"/>
      <c r="E11204" s="65"/>
      <c r="F11204" s="65"/>
      <c r="G11204" s="129"/>
    </row>
    <row r="11205" spans="1:7">
      <c r="A11205" s="65"/>
      <c r="B11205" s="65"/>
      <c r="C11205" s="65"/>
      <c r="D11205" s="65"/>
      <c r="E11205" s="65"/>
      <c r="F11205" s="65"/>
      <c r="G11205" s="129"/>
    </row>
    <row r="11206" spans="1:7">
      <c r="A11206" s="65"/>
      <c r="B11206" s="65"/>
      <c r="C11206" s="65"/>
      <c r="D11206" s="65"/>
      <c r="E11206" s="65"/>
      <c r="F11206" s="65"/>
      <c r="G11206" s="129"/>
    </row>
    <row r="11207" spans="1:7">
      <c r="A11207" s="65"/>
      <c r="B11207" s="65"/>
      <c r="C11207" s="65"/>
      <c r="D11207" s="65"/>
      <c r="E11207" s="65"/>
      <c r="F11207" s="65"/>
      <c r="G11207" s="129"/>
    </row>
    <row r="11208" spans="1:7">
      <c r="A11208" s="65"/>
      <c r="B11208" s="65"/>
      <c r="C11208" s="65"/>
      <c r="D11208" s="65"/>
      <c r="E11208" s="65"/>
      <c r="F11208" s="65"/>
      <c r="G11208" s="129"/>
    </row>
    <row r="11209" spans="1:7">
      <c r="A11209" s="65"/>
      <c r="B11209" s="65"/>
      <c r="C11209" s="65"/>
      <c r="D11209" s="65"/>
      <c r="E11209" s="65"/>
      <c r="F11209" s="65"/>
      <c r="G11209" s="129"/>
    </row>
    <row r="11210" spans="1:7">
      <c r="A11210" s="65"/>
      <c r="B11210" s="65"/>
      <c r="C11210" s="65"/>
      <c r="D11210" s="65"/>
      <c r="E11210" s="65"/>
      <c r="F11210" s="65"/>
      <c r="G11210" s="129"/>
    </row>
    <row r="11211" spans="1:7">
      <c r="A11211" s="65"/>
      <c r="B11211" s="65"/>
      <c r="C11211" s="65"/>
      <c r="D11211" s="65"/>
      <c r="E11211" s="65"/>
      <c r="F11211" s="65"/>
      <c r="G11211" s="129"/>
    </row>
    <row r="11212" spans="1:7">
      <c r="A11212" s="65"/>
      <c r="B11212" s="65"/>
      <c r="C11212" s="65"/>
      <c r="D11212" s="65"/>
      <c r="E11212" s="65"/>
      <c r="F11212" s="65"/>
      <c r="G11212" s="129"/>
    </row>
    <row r="11213" spans="1:7">
      <c r="A11213" s="65"/>
      <c r="B11213" s="65"/>
      <c r="C11213" s="65"/>
      <c r="D11213" s="65"/>
      <c r="E11213" s="65"/>
      <c r="F11213" s="65"/>
      <c r="G11213" s="129"/>
    </row>
    <row r="11214" spans="1:7">
      <c r="A11214" s="65"/>
      <c r="B11214" s="65"/>
      <c r="C11214" s="65"/>
      <c r="D11214" s="65"/>
      <c r="E11214" s="65"/>
      <c r="F11214" s="65"/>
      <c r="G11214" s="129"/>
    </row>
    <row r="11215" spans="1:7">
      <c r="A11215" s="65"/>
      <c r="B11215" s="65"/>
      <c r="C11215" s="65"/>
      <c r="D11215" s="65"/>
      <c r="E11215" s="65"/>
      <c r="F11215" s="65"/>
      <c r="G11215" s="129"/>
    </row>
    <row r="11216" spans="1:7">
      <c r="A11216" s="65"/>
      <c r="B11216" s="65"/>
      <c r="C11216" s="65"/>
      <c r="D11216" s="65"/>
      <c r="E11216" s="65"/>
      <c r="F11216" s="65"/>
      <c r="G11216" s="129"/>
    </row>
    <row r="11217" spans="1:7">
      <c r="A11217" s="65"/>
      <c r="B11217" s="65"/>
      <c r="C11217" s="65"/>
      <c r="D11217" s="65"/>
      <c r="E11217" s="65"/>
      <c r="F11217" s="65"/>
      <c r="G11217" s="129"/>
    </row>
    <row r="11218" spans="1:7">
      <c r="A11218" s="65"/>
      <c r="B11218" s="65"/>
      <c r="C11218" s="65"/>
      <c r="D11218" s="65"/>
      <c r="E11218" s="65"/>
      <c r="F11218" s="65"/>
      <c r="G11218" s="129"/>
    </row>
    <row r="11219" spans="1:7">
      <c r="A11219" s="65"/>
      <c r="B11219" s="65"/>
      <c r="C11219" s="65"/>
      <c r="D11219" s="65"/>
      <c r="E11219" s="65"/>
      <c r="F11219" s="65"/>
      <c r="G11219" s="129"/>
    </row>
    <row r="11220" spans="1:7">
      <c r="A11220" s="65"/>
      <c r="B11220" s="65"/>
      <c r="C11220" s="65"/>
      <c r="D11220" s="65"/>
      <c r="E11220" s="65"/>
      <c r="F11220" s="65"/>
      <c r="G11220" s="129"/>
    </row>
    <row r="11221" spans="1:7">
      <c r="A11221" s="65"/>
      <c r="B11221" s="65"/>
      <c r="C11221" s="65"/>
      <c r="D11221" s="65"/>
      <c r="E11221" s="65"/>
      <c r="F11221" s="65"/>
      <c r="G11221" s="129"/>
    </row>
    <row r="11222" spans="1:7">
      <c r="A11222" s="65"/>
      <c r="B11222" s="65"/>
      <c r="C11222" s="65"/>
      <c r="D11222" s="65"/>
      <c r="E11222" s="65"/>
      <c r="F11222" s="65"/>
      <c r="G11222" s="129"/>
    </row>
    <row r="11223" spans="1:7">
      <c r="A11223" s="65"/>
      <c r="B11223" s="65"/>
      <c r="C11223" s="65"/>
      <c r="D11223" s="65"/>
      <c r="E11223" s="65"/>
      <c r="F11223" s="65"/>
      <c r="G11223" s="129"/>
    </row>
    <row r="11224" spans="1:7">
      <c r="A11224" s="65"/>
      <c r="B11224" s="65"/>
      <c r="C11224" s="65"/>
      <c r="D11224" s="65"/>
      <c r="E11224" s="65"/>
      <c r="F11224" s="65"/>
      <c r="G11224" s="129"/>
    </row>
    <row r="11225" spans="1:7">
      <c r="A11225" s="65"/>
      <c r="B11225" s="65"/>
      <c r="C11225" s="65"/>
      <c r="D11225" s="65"/>
      <c r="E11225" s="65"/>
      <c r="F11225" s="65"/>
      <c r="G11225" s="129"/>
    </row>
    <row r="11226" spans="1:7">
      <c r="A11226" s="65"/>
      <c r="B11226" s="65"/>
      <c r="C11226" s="65"/>
      <c r="D11226" s="65"/>
      <c r="E11226" s="65"/>
      <c r="F11226" s="65"/>
      <c r="G11226" s="129"/>
    </row>
    <row r="11227" spans="1:7">
      <c r="A11227" s="65"/>
      <c r="B11227" s="65"/>
      <c r="C11227" s="65"/>
      <c r="D11227" s="65"/>
      <c r="E11227" s="65"/>
      <c r="F11227" s="65"/>
      <c r="G11227" s="129"/>
    </row>
    <row r="11228" spans="1:7">
      <c r="A11228" s="65"/>
      <c r="B11228" s="65"/>
      <c r="C11228" s="65"/>
      <c r="D11228" s="65"/>
      <c r="E11228" s="65"/>
      <c r="F11228" s="65"/>
      <c r="G11228" s="129"/>
    </row>
    <row r="11229" spans="1:7">
      <c r="A11229" s="65"/>
      <c r="B11229" s="65"/>
      <c r="C11229" s="65"/>
      <c r="D11229" s="65"/>
      <c r="E11229" s="65"/>
      <c r="F11229" s="65"/>
      <c r="G11229" s="129"/>
    </row>
    <row r="11230" spans="1:7">
      <c r="A11230" s="65"/>
      <c r="B11230" s="65"/>
      <c r="C11230" s="65"/>
      <c r="D11230" s="65"/>
      <c r="E11230" s="65"/>
      <c r="F11230" s="65"/>
      <c r="G11230" s="129"/>
    </row>
    <row r="11231" spans="1:7">
      <c r="A11231" s="65"/>
      <c r="B11231" s="65"/>
      <c r="C11231" s="65"/>
      <c r="D11231" s="65"/>
      <c r="E11231" s="65"/>
      <c r="F11231" s="65"/>
      <c r="G11231" s="129"/>
    </row>
    <row r="11232" spans="1:7">
      <c r="A11232" s="65"/>
      <c r="B11232" s="65"/>
      <c r="C11232" s="65"/>
      <c r="D11232" s="65"/>
      <c r="E11232" s="65"/>
      <c r="F11232" s="65"/>
      <c r="G11232" s="129"/>
    </row>
    <row r="11233" spans="1:7">
      <c r="A11233" s="65"/>
      <c r="B11233" s="65"/>
      <c r="C11233" s="65"/>
      <c r="D11233" s="65"/>
      <c r="E11233" s="65"/>
      <c r="F11233" s="65"/>
      <c r="G11233" s="129"/>
    </row>
    <row r="11234" spans="1:7">
      <c r="A11234" s="65"/>
      <c r="B11234" s="65"/>
      <c r="C11234" s="65"/>
      <c r="D11234" s="65"/>
      <c r="E11234" s="65"/>
      <c r="F11234" s="65"/>
      <c r="G11234" s="129"/>
    </row>
    <row r="11235" spans="1:7">
      <c r="A11235" s="65"/>
      <c r="B11235" s="65"/>
      <c r="C11235" s="65"/>
      <c r="D11235" s="65"/>
      <c r="E11235" s="65"/>
      <c r="F11235" s="65"/>
      <c r="G11235" s="129"/>
    </row>
    <row r="11236" spans="1:7">
      <c r="A11236" s="65"/>
      <c r="B11236" s="65"/>
      <c r="C11236" s="65"/>
      <c r="D11236" s="65"/>
      <c r="E11236" s="65"/>
      <c r="F11236" s="65"/>
      <c r="G11236" s="129"/>
    </row>
    <row r="11237" spans="1:7">
      <c r="A11237" s="65"/>
      <c r="B11237" s="65"/>
      <c r="C11237" s="65"/>
      <c r="D11237" s="65"/>
      <c r="E11237" s="65"/>
      <c r="F11237" s="65"/>
      <c r="G11237" s="129"/>
    </row>
    <row r="11238" spans="1:7">
      <c r="A11238" s="65"/>
      <c r="B11238" s="65"/>
      <c r="C11238" s="65"/>
      <c r="D11238" s="65"/>
      <c r="E11238" s="65"/>
      <c r="F11238" s="65"/>
      <c r="G11238" s="129"/>
    </row>
    <row r="11239" spans="1:7">
      <c r="A11239" s="65"/>
      <c r="B11239" s="65"/>
      <c r="C11239" s="65"/>
      <c r="D11239" s="65"/>
      <c r="E11239" s="65"/>
      <c r="F11239" s="65"/>
      <c r="G11239" s="129"/>
    </row>
    <row r="11240" spans="1:7">
      <c r="A11240" s="65"/>
      <c r="B11240" s="65"/>
      <c r="C11240" s="65"/>
      <c r="D11240" s="65"/>
      <c r="E11240" s="65"/>
      <c r="F11240" s="65"/>
      <c r="G11240" s="129"/>
    </row>
    <row r="11241" spans="1:7">
      <c r="A11241" s="65"/>
      <c r="B11241" s="65"/>
      <c r="C11241" s="65"/>
      <c r="D11241" s="65"/>
      <c r="E11241" s="65"/>
      <c r="F11241" s="65"/>
      <c r="G11241" s="129"/>
    </row>
    <row r="11242" spans="1:7">
      <c r="A11242" s="65"/>
      <c r="B11242" s="65"/>
      <c r="C11242" s="65"/>
      <c r="D11242" s="65"/>
      <c r="E11242" s="65"/>
      <c r="F11242" s="65"/>
      <c r="G11242" s="129"/>
    </row>
    <row r="11243" spans="1:7">
      <c r="A11243" s="65"/>
      <c r="B11243" s="65"/>
      <c r="C11243" s="65"/>
      <c r="D11243" s="65"/>
      <c r="E11243" s="65"/>
      <c r="F11243" s="65"/>
      <c r="G11243" s="129"/>
    </row>
    <row r="11244" spans="1:7">
      <c r="A11244" s="65"/>
      <c r="B11244" s="65"/>
      <c r="C11244" s="65"/>
      <c r="D11244" s="65"/>
      <c r="E11244" s="65"/>
      <c r="F11244" s="65"/>
      <c r="G11244" s="129"/>
    </row>
    <row r="11245" spans="1:7">
      <c r="A11245" s="65"/>
      <c r="B11245" s="65"/>
      <c r="C11245" s="65"/>
      <c r="D11245" s="65"/>
      <c r="E11245" s="65"/>
      <c r="F11245" s="65"/>
      <c r="G11245" s="129"/>
    </row>
    <row r="11246" spans="1:7">
      <c r="A11246" s="65"/>
      <c r="B11246" s="65"/>
      <c r="C11246" s="65"/>
      <c r="D11246" s="65"/>
      <c r="E11246" s="65"/>
      <c r="F11246" s="65"/>
      <c r="G11246" s="129"/>
    </row>
    <row r="11247" spans="1:7">
      <c r="A11247" s="65"/>
      <c r="B11247" s="65"/>
      <c r="C11247" s="65"/>
      <c r="D11247" s="65"/>
      <c r="E11247" s="65"/>
      <c r="F11247" s="65"/>
      <c r="G11247" s="129"/>
    </row>
    <row r="11248" spans="1:7">
      <c r="A11248" s="65"/>
      <c r="B11248" s="65"/>
      <c r="C11248" s="65"/>
      <c r="D11248" s="65"/>
      <c r="E11248" s="65"/>
      <c r="F11248" s="65"/>
      <c r="G11248" s="129"/>
    </row>
    <row r="11249" spans="1:7">
      <c r="A11249" s="65"/>
      <c r="B11249" s="65"/>
      <c r="C11249" s="65"/>
      <c r="D11249" s="65"/>
      <c r="E11249" s="65"/>
      <c r="F11249" s="65"/>
      <c r="G11249" s="129"/>
    </row>
    <row r="11250" spans="1:7">
      <c r="A11250" s="65"/>
      <c r="B11250" s="65"/>
      <c r="C11250" s="65"/>
      <c r="D11250" s="65"/>
      <c r="E11250" s="65"/>
      <c r="F11250" s="65"/>
      <c r="G11250" s="129"/>
    </row>
    <row r="11251" spans="1:7">
      <c r="A11251" s="65"/>
      <c r="B11251" s="65"/>
      <c r="C11251" s="65"/>
      <c r="D11251" s="65"/>
      <c r="E11251" s="65"/>
      <c r="F11251" s="65"/>
      <c r="G11251" s="129"/>
    </row>
    <row r="11252" spans="1:7">
      <c r="A11252" s="65"/>
      <c r="B11252" s="65"/>
      <c r="C11252" s="65"/>
      <c r="D11252" s="65"/>
      <c r="E11252" s="65"/>
      <c r="F11252" s="65"/>
      <c r="G11252" s="129"/>
    </row>
    <row r="11253" spans="1:7">
      <c r="A11253" s="65"/>
      <c r="B11253" s="65"/>
      <c r="C11253" s="65"/>
      <c r="D11253" s="65"/>
      <c r="E11253" s="65"/>
      <c r="F11253" s="65"/>
      <c r="G11253" s="129"/>
    </row>
    <row r="11254" spans="1:7">
      <c r="A11254" s="65"/>
      <c r="B11254" s="65"/>
      <c r="C11254" s="65"/>
      <c r="D11254" s="65"/>
      <c r="E11254" s="65"/>
      <c r="F11254" s="65"/>
      <c r="G11254" s="129"/>
    </row>
    <row r="11255" spans="1:7">
      <c r="A11255" s="65"/>
      <c r="B11255" s="65"/>
      <c r="C11255" s="65"/>
      <c r="D11255" s="65"/>
      <c r="E11255" s="65"/>
      <c r="F11255" s="65"/>
      <c r="G11255" s="129"/>
    </row>
    <row r="11256" spans="1:7">
      <c r="A11256" s="65"/>
      <c r="B11256" s="65"/>
      <c r="C11256" s="65"/>
      <c r="D11256" s="65"/>
      <c r="E11256" s="65"/>
      <c r="F11256" s="65"/>
      <c r="G11256" s="129"/>
    </row>
    <row r="11257" spans="1:7">
      <c r="A11257" s="65"/>
      <c r="B11257" s="65"/>
      <c r="C11257" s="65"/>
      <c r="D11257" s="65"/>
      <c r="E11257" s="65"/>
      <c r="F11257" s="65"/>
      <c r="G11257" s="129"/>
    </row>
    <row r="11258" spans="1:7">
      <c r="A11258" s="65"/>
      <c r="B11258" s="65"/>
      <c r="C11258" s="65"/>
      <c r="D11258" s="65"/>
      <c r="E11258" s="65"/>
      <c r="F11258" s="65"/>
      <c r="G11258" s="129"/>
    </row>
    <row r="11259" spans="1:7">
      <c r="A11259" s="65"/>
      <c r="B11259" s="65"/>
      <c r="C11259" s="65"/>
      <c r="D11259" s="65"/>
      <c r="E11259" s="65"/>
      <c r="F11259" s="65"/>
      <c r="G11259" s="129"/>
    </row>
    <row r="11260" spans="1:7">
      <c r="A11260" s="65"/>
      <c r="B11260" s="65"/>
      <c r="C11260" s="65"/>
      <c r="D11260" s="65"/>
      <c r="E11260" s="65"/>
      <c r="F11260" s="65"/>
      <c r="G11260" s="129"/>
    </row>
    <row r="11261" spans="1:7">
      <c r="A11261" s="65"/>
      <c r="B11261" s="65"/>
      <c r="C11261" s="65"/>
      <c r="D11261" s="65"/>
      <c r="E11261" s="65"/>
      <c r="F11261" s="65"/>
      <c r="G11261" s="129"/>
    </row>
    <row r="11262" spans="1:7">
      <c r="A11262" s="65"/>
      <c r="B11262" s="65"/>
      <c r="C11262" s="65"/>
      <c r="D11262" s="65"/>
      <c r="E11262" s="65"/>
      <c r="F11262" s="65"/>
      <c r="G11262" s="129"/>
    </row>
    <row r="11263" spans="1:7">
      <c r="A11263" s="65"/>
      <c r="B11263" s="65"/>
      <c r="C11263" s="65"/>
      <c r="D11263" s="65"/>
      <c r="E11263" s="65"/>
      <c r="F11263" s="65"/>
      <c r="G11263" s="129"/>
    </row>
    <row r="11264" spans="1:7">
      <c r="A11264" s="65"/>
      <c r="B11264" s="65"/>
      <c r="C11264" s="65"/>
      <c r="D11264" s="65"/>
      <c r="E11264" s="65"/>
      <c r="F11264" s="65"/>
      <c r="G11264" s="129"/>
    </row>
    <row r="11265" spans="1:7">
      <c r="A11265" s="65"/>
      <c r="B11265" s="65"/>
      <c r="C11265" s="65"/>
      <c r="D11265" s="65"/>
      <c r="E11265" s="65"/>
      <c r="F11265" s="65"/>
      <c r="G11265" s="129"/>
    </row>
    <row r="11266" spans="1:7">
      <c r="A11266" s="65"/>
      <c r="B11266" s="65"/>
      <c r="C11266" s="65"/>
      <c r="D11266" s="65"/>
      <c r="E11266" s="65"/>
      <c r="F11266" s="65"/>
      <c r="G11266" s="129"/>
    </row>
    <row r="11267" spans="1:7">
      <c r="A11267" s="65"/>
      <c r="B11267" s="65"/>
      <c r="C11267" s="65"/>
      <c r="D11267" s="65"/>
      <c r="E11267" s="65"/>
      <c r="F11267" s="65"/>
      <c r="G11267" s="129"/>
    </row>
    <row r="11268" spans="1:7">
      <c r="A11268" s="65"/>
      <c r="B11268" s="65"/>
      <c r="C11268" s="65"/>
      <c r="D11268" s="65"/>
      <c r="E11268" s="65"/>
      <c r="F11268" s="65"/>
      <c r="G11268" s="129"/>
    </row>
    <row r="11269" spans="1:7">
      <c r="A11269" s="65"/>
      <c r="B11269" s="65"/>
      <c r="C11269" s="65"/>
      <c r="D11269" s="65"/>
      <c r="E11269" s="65"/>
      <c r="F11269" s="65"/>
      <c r="G11269" s="129"/>
    </row>
    <row r="11270" spans="1:7">
      <c r="A11270" s="65"/>
      <c r="B11270" s="65"/>
      <c r="C11270" s="65"/>
      <c r="D11270" s="65"/>
      <c r="E11270" s="65"/>
      <c r="F11270" s="65"/>
      <c r="G11270" s="129"/>
    </row>
    <row r="11271" spans="1:7">
      <c r="A11271" s="65"/>
      <c r="B11271" s="65"/>
      <c r="C11271" s="65"/>
      <c r="D11271" s="65"/>
      <c r="E11271" s="65"/>
      <c r="F11271" s="65"/>
      <c r="G11271" s="129"/>
    </row>
    <row r="11272" spans="1:7">
      <c r="A11272" s="65"/>
      <c r="B11272" s="65"/>
      <c r="C11272" s="65"/>
      <c r="D11272" s="65"/>
      <c r="E11272" s="65"/>
      <c r="F11272" s="65"/>
      <c r="G11272" s="129"/>
    </row>
    <row r="11273" spans="1:7">
      <c r="A11273" s="65"/>
      <c r="B11273" s="65"/>
      <c r="C11273" s="65"/>
      <c r="D11273" s="65"/>
      <c r="E11273" s="65"/>
      <c r="F11273" s="65"/>
      <c r="G11273" s="129"/>
    </row>
    <row r="11274" spans="1:7">
      <c r="A11274" s="65"/>
      <c r="B11274" s="65"/>
      <c r="C11274" s="65"/>
      <c r="D11274" s="65"/>
      <c r="E11274" s="65"/>
      <c r="F11274" s="65"/>
      <c r="G11274" s="129"/>
    </row>
    <row r="11275" spans="1:7">
      <c r="A11275" s="65"/>
      <c r="B11275" s="65"/>
      <c r="C11275" s="65"/>
      <c r="D11275" s="65"/>
      <c r="E11275" s="65"/>
      <c r="F11275" s="65"/>
      <c r="G11275" s="129"/>
    </row>
    <row r="11276" spans="1:7">
      <c r="A11276" s="65"/>
      <c r="B11276" s="65"/>
      <c r="C11276" s="65"/>
      <c r="D11276" s="65"/>
      <c r="E11276" s="65"/>
      <c r="F11276" s="65"/>
      <c r="G11276" s="129"/>
    </row>
    <row r="11277" spans="1:7">
      <c r="A11277" s="65"/>
      <c r="B11277" s="65"/>
      <c r="C11277" s="65"/>
      <c r="D11277" s="65"/>
      <c r="E11277" s="65"/>
      <c r="F11277" s="65"/>
      <c r="G11277" s="129"/>
    </row>
    <row r="11278" spans="1:7">
      <c r="A11278" s="65"/>
      <c r="B11278" s="65"/>
      <c r="C11278" s="65"/>
      <c r="D11278" s="65"/>
      <c r="E11278" s="65"/>
      <c r="F11278" s="65"/>
      <c r="G11278" s="129"/>
    </row>
    <row r="11279" spans="1:7">
      <c r="A11279" s="65"/>
      <c r="B11279" s="65"/>
      <c r="C11279" s="65"/>
      <c r="D11279" s="65"/>
      <c r="E11279" s="65"/>
      <c r="F11279" s="65"/>
      <c r="G11279" s="129"/>
    </row>
    <row r="11280" spans="1:7">
      <c r="A11280" s="65"/>
      <c r="B11280" s="65"/>
      <c r="C11280" s="65"/>
      <c r="D11280" s="65"/>
      <c r="E11280" s="65"/>
      <c r="F11280" s="65"/>
      <c r="G11280" s="129"/>
    </row>
    <row r="11281" spans="1:7">
      <c r="A11281" s="65"/>
      <c r="B11281" s="65"/>
      <c r="C11281" s="65"/>
      <c r="D11281" s="65"/>
      <c r="E11281" s="65"/>
      <c r="F11281" s="65"/>
      <c r="G11281" s="129"/>
    </row>
    <row r="11282" spans="1:7">
      <c r="A11282" s="65"/>
      <c r="B11282" s="65"/>
      <c r="C11282" s="65"/>
      <c r="D11282" s="65"/>
      <c r="E11282" s="65"/>
      <c r="F11282" s="65"/>
      <c r="G11282" s="129"/>
    </row>
    <row r="11283" spans="1:7">
      <c r="A11283" s="65"/>
      <c r="B11283" s="65"/>
      <c r="C11283" s="65"/>
      <c r="D11283" s="65"/>
      <c r="E11283" s="65"/>
      <c r="F11283" s="65"/>
      <c r="G11283" s="129"/>
    </row>
    <row r="11284" spans="1:7">
      <c r="A11284" s="65"/>
      <c r="B11284" s="65"/>
      <c r="C11284" s="65"/>
      <c r="D11284" s="65"/>
      <c r="E11284" s="65"/>
      <c r="F11284" s="65"/>
      <c r="G11284" s="129"/>
    </row>
    <row r="11285" spans="1:7">
      <c r="A11285" s="65"/>
      <c r="B11285" s="65"/>
      <c r="C11285" s="65"/>
      <c r="D11285" s="65"/>
      <c r="E11285" s="65"/>
      <c r="F11285" s="65"/>
      <c r="G11285" s="129"/>
    </row>
    <row r="11286" spans="1:7">
      <c r="A11286" s="65"/>
      <c r="B11286" s="65"/>
      <c r="C11286" s="65"/>
      <c r="D11286" s="65"/>
      <c r="E11286" s="65"/>
      <c r="F11286" s="65"/>
      <c r="G11286" s="129"/>
    </row>
    <row r="11287" spans="1:7">
      <c r="A11287" s="65"/>
      <c r="B11287" s="65"/>
      <c r="C11287" s="65"/>
      <c r="D11287" s="65"/>
      <c r="E11287" s="65"/>
      <c r="F11287" s="65"/>
      <c r="G11287" s="129"/>
    </row>
    <row r="11288" spans="1:7">
      <c r="A11288" s="65"/>
      <c r="B11288" s="65"/>
      <c r="C11288" s="65"/>
      <c r="D11288" s="65"/>
      <c r="E11288" s="65"/>
      <c r="F11288" s="65"/>
      <c r="G11288" s="129"/>
    </row>
    <row r="11289" spans="1:7">
      <c r="A11289" s="65"/>
      <c r="B11289" s="65"/>
      <c r="C11289" s="65"/>
      <c r="D11289" s="65"/>
      <c r="E11289" s="65"/>
      <c r="F11289" s="65"/>
      <c r="G11289" s="129"/>
    </row>
    <row r="11290" spans="1:7">
      <c r="A11290" s="65"/>
      <c r="B11290" s="65"/>
      <c r="C11290" s="65"/>
      <c r="D11290" s="65"/>
      <c r="E11290" s="65"/>
      <c r="F11290" s="65"/>
      <c r="G11290" s="129"/>
    </row>
    <row r="11291" spans="1:7">
      <c r="A11291" s="65"/>
      <c r="B11291" s="65"/>
      <c r="C11291" s="65"/>
      <c r="D11291" s="65"/>
      <c r="E11291" s="65"/>
      <c r="F11291" s="65"/>
      <c r="G11291" s="129"/>
    </row>
    <row r="11292" spans="1:7">
      <c r="A11292" s="65"/>
      <c r="B11292" s="65"/>
      <c r="C11292" s="65"/>
      <c r="D11292" s="65"/>
      <c r="E11292" s="65"/>
      <c r="F11292" s="65"/>
      <c r="G11292" s="129"/>
    </row>
    <row r="11293" spans="1:7">
      <c r="A11293" s="65"/>
      <c r="B11293" s="65"/>
      <c r="C11293" s="65"/>
      <c r="D11293" s="65"/>
      <c r="E11293" s="65"/>
      <c r="F11293" s="65"/>
      <c r="G11293" s="129"/>
    </row>
    <row r="11294" spans="1:7">
      <c r="A11294" s="65"/>
      <c r="B11294" s="65"/>
      <c r="C11294" s="65"/>
      <c r="D11294" s="65"/>
      <c r="E11294" s="65"/>
      <c r="F11294" s="65"/>
      <c r="G11294" s="129"/>
    </row>
    <row r="11295" spans="1:7">
      <c r="A11295" s="65"/>
      <c r="B11295" s="65"/>
      <c r="C11295" s="65"/>
      <c r="D11295" s="65"/>
      <c r="E11295" s="65"/>
      <c r="F11295" s="65"/>
      <c r="G11295" s="129"/>
    </row>
    <row r="11296" spans="1:7">
      <c r="A11296" s="65"/>
      <c r="B11296" s="65"/>
      <c r="C11296" s="65"/>
      <c r="D11296" s="65"/>
      <c r="E11296" s="65"/>
      <c r="F11296" s="65"/>
      <c r="G11296" s="129"/>
    </row>
    <row r="11297" spans="1:7">
      <c r="A11297" s="65"/>
      <c r="B11297" s="65"/>
      <c r="C11297" s="65"/>
      <c r="D11297" s="65"/>
      <c r="E11297" s="65"/>
      <c r="F11297" s="65"/>
      <c r="G11297" s="129"/>
    </row>
    <row r="11298" spans="1:7">
      <c r="A11298" s="65"/>
      <c r="B11298" s="65"/>
      <c r="C11298" s="65"/>
      <c r="D11298" s="65"/>
      <c r="E11298" s="65"/>
      <c r="F11298" s="65"/>
      <c r="G11298" s="129"/>
    </row>
    <row r="11299" spans="1:7">
      <c r="A11299" s="65"/>
      <c r="B11299" s="65"/>
      <c r="C11299" s="65"/>
      <c r="D11299" s="65"/>
      <c r="E11299" s="65"/>
      <c r="F11299" s="65"/>
      <c r="G11299" s="129"/>
    </row>
    <row r="11300" spans="1:7">
      <c r="A11300" s="65"/>
      <c r="B11300" s="65"/>
      <c r="C11300" s="65"/>
      <c r="D11300" s="65"/>
      <c r="E11300" s="65"/>
      <c r="F11300" s="65"/>
      <c r="G11300" s="129"/>
    </row>
    <row r="11301" spans="1:7">
      <c r="A11301" s="65"/>
      <c r="B11301" s="65"/>
      <c r="C11301" s="65"/>
      <c r="D11301" s="65"/>
      <c r="E11301" s="65"/>
      <c r="F11301" s="65"/>
      <c r="G11301" s="129"/>
    </row>
    <row r="11302" spans="1:7">
      <c r="A11302" s="65"/>
      <c r="B11302" s="65"/>
      <c r="C11302" s="65"/>
      <c r="D11302" s="65"/>
      <c r="E11302" s="65"/>
      <c r="F11302" s="65"/>
      <c r="G11302" s="129"/>
    </row>
    <row r="11303" spans="1:7">
      <c r="A11303" s="65"/>
      <c r="B11303" s="65"/>
      <c r="C11303" s="65"/>
      <c r="D11303" s="65"/>
      <c r="E11303" s="65"/>
      <c r="F11303" s="65"/>
      <c r="G11303" s="129"/>
    </row>
    <row r="11304" spans="1:7">
      <c r="A11304" s="65"/>
      <c r="B11304" s="65"/>
      <c r="C11304" s="65"/>
      <c r="D11304" s="65"/>
      <c r="E11304" s="65"/>
      <c r="F11304" s="65"/>
      <c r="G11304" s="129"/>
    </row>
    <row r="11305" spans="1:7">
      <c r="A11305" s="65"/>
      <c r="B11305" s="65"/>
      <c r="C11305" s="65"/>
      <c r="D11305" s="65"/>
      <c r="E11305" s="65"/>
      <c r="F11305" s="65"/>
      <c r="G11305" s="129"/>
    </row>
    <row r="11306" spans="1:7">
      <c r="A11306" s="65"/>
      <c r="B11306" s="65"/>
      <c r="C11306" s="65"/>
      <c r="D11306" s="65"/>
      <c r="E11306" s="65"/>
      <c r="F11306" s="65"/>
      <c r="G11306" s="129"/>
    </row>
    <row r="11307" spans="1:7">
      <c r="A11307" s="65"/>
      <c r="B11307" s="65"/>
      <c r="C11307" s="65"/>
      <c r="D11307" s="65"/>
      <c r="E11307" s="65"/>
      <c r="F11307" s="65"/>
      <c r="G11307" s="129"/>
    </row>
    <row r="11308" spans="1:7">
      <c r="A11308" s="65"/>
      <c r="B11308" s="65"/>
      <c r="C11308" s="65"/>
      <c r="D11308" s="65"/>
      <c r="E11308" s="65"/>
      <c r="F11308" s="65"/>
      <c r="G11308" s="129"/>
    </row>
    <row r="11309" spans="1:7">
      <c r="A11309" s="65"/>
      <c r="B11309" s="65"/>
      <c r="C11309" s="65"/>
      <c r="D11309" s="65"/>
      <c r="E11309" s="65"/>
      <c r="F11309" s="65"/>
      <c r="G11309" s="129"/>
    </row>
    <row r="11310" spans="1:7">
      <c r="A11310" s="65"/>
      <c r="B11310" s="65"/>
      <c r="C11310" s="65"/>
      <c r="D11310" s="65"/>
      <c r="E11310" s="65"/>
      <c r="F11310" s="65"/>
      <c r="G11310" s="129"/>
    </row>
    <row r="11311" spans="1:7">
      <c r="A11311" s="65"/>
      <c r="B11311" s="65"/>
      <c r="C11311" s="65"/>
      <c r="D11311" s="65"/>
      <c r="E11311" s="65"/>
      <c r="F11311" s="65"/>
      <c r="G11311" s="129"/>
    </row>
    <row r="11312" spans="1:7">
      <c r="A11312" s="65"/>
      <c r="B11312" s="65"/>
      <c r="C11312" s="65"/>
      <c r="D11312" s="65"/>
      <c r="E11312" s="65"/>
      <c r="F11312" s="65"/>
      <c r="G11312" s="129"/>
    </row>
    <row r="11313" spans="1:7">
      <c r="A11313" s="65"/>
      <c r="B11313" s="65"/>
      <c r="C11313" s="65"/>
      <c r="D11313" s="65"/>
      <c r="E11313" s="65"/>
      <c r="F11313" s="65"/>
      <c r="G11313" s="129"/>
    </row>
    <row r="11314" spans="1:7">
      <c r="A11314" s="65"/>
      <c r="B11314" s="65"/>
      <c r="C11314" s="65"/>
      <c r="D11314" s="65"/>
      <c r="E11314" s="65"/>
      <c r="F11314" s="65"/>
      <c r="G11314" s="129"/>
    </row>
    <row r="11315" spans="1:7">
      <c r="A11315" s="65"/>
      <c r="B11315" s="65"/>
      <c r="C11315" s="65"/>
      <c r="D11315" s="65"/>
      <c r="E11315" s="65"/>
      <c r="F11315" s="65"/>
      <c r="G11315" s="129"/>
    </row>
    <row r="11316" spans="1:7">
      <c r="A11316" s="65"/>
      <c r="B11316" s="65"/>
      <c r="C11316" s="65"/>
      <c r="D11316" s="65"/>
      <c r="E11316" s="65"/>
      <c r="F11316" s="65"/>
      <c r="G11316" s="129"/>
    </row>
    <row r="11317" spans="1:7">
      <c r="A11317" s="65"/>
      <c r="B11317" s="65"/>
      <c r="C11317" s="65"/>
      <c r="D11317" s="65"/>
      <c r="E11317" s="65"/>
      <c r="F11317" s="65"/>
      <c r="G11317" s="129"/>
    </row>
    <row r="11318" spans="1:7">
      <c r="A11318" s="65"/>
      <c r="B11318" s="65"/>
      <c r="C11318" s="65"/>
      <c r="D11318" s="65"/>
      <c r="E11318" s="65"/>
      <c r="F11318" s="65"/>
      <c r="G11318" s="129"/>
    </row>
    <row r="11319" spans="1:7">
      <c r="A11319" s="65"/>
      <c r="B11319" s="65"/>
      <c r="C11319" s="65"/>
      <c r="D11319" s="65"/>
      <c r="E11319" s="65"/>
      <c r="F11319" s="65"/>
      <c r="G11319" s="129"/>
    </row>
    <row r="11320" spans="1:7">
      <c r="A11320" s="65"/>
      <c r="B11320" s="65"/>
      <c r="C11320" s="65"/>
      <c r="D11320" s="65"/>
      <c r="E11320" s="65"/>
      <c r="F11320" s="65"/>
      <c r="G11320" s="129"/>
    </row>
    <row r="11321" spans="1:7">
      <c r="A11321" s="65"/>
      <c r="B11321" s="65"/>
      <c r="C11321" s="65"/>
      <c r="D11321" s="65"/>
      <c r="E11321" s="65"/>
      <c r="F11321" s="65"/>
      <c r="G11321" s="129"/>
    </row>
    <row r="11322" spans="1:7">
      <c r="A11322" s="65"/>
      <c r="B11322" s="65"/>
      <c r="C11322" s="65"/>
      <c r="D11322" s="65"/>
      <c r="E11322" s="65"/>
      <c r="F11322" s="65"/>
      <c r="G11322" s="129"/>
    </row>
    <row r="11323" spans="1:7">
      <c r="A11323" s="65"/>
      <c r="B11323" s="65"/>
      <c r="C11323" s="65"/>
      <c r="D11323" s="65"/>
      <c r="E11323" s="65"/>
      <c r="F11323" s="65"/>
      <c r="G11323" s="129"/>
    </row>
    <row r="11324" spans="1:7">
      <c r="A11324" s="65"/>
      <c r="B11324" s="65"/>
      <c r="C11324" s="65"/>
      <c r="D11324" s="65"/>
      <c r="E11324" s="65"/>
      <c r="F11324" s="65"/>
      <c r="G11324" s="129"/>
    </row>
    <row r="11325" spans="1:7">
      <c r="A11325" s="65"/>
      <c r="B11325" s="65"/>
      <c r="C11325" s="65"/>
      <c r="D11325" s="65"/>
      <c r="E11325" s="65"/>
      <c r="F11325" s="65"/>
      <c r="G11325" s="129"/>
    </row>
    <row r="11326" spans="1:7">
      <c r="A11326" s="65"/>
      <c r="B11326" s="65"/>
      <c r="C11326" s="65"/>
      <c r="D11326" s="65"/>
      <c r="E11326" s="65"/>
      <c r="F11326" s="65"/>
      <c r="G11326" s="129"/>
    </row>
    <row r="11327" spans="1:7">
      <c r="A11327" s="65"/>
      <c r="B11327" s="65"/>
      <c r="C11327" s="65"/>
      <c r="D11327" s="65"/>
      <c r="E11327" s="65"/>
      <c r="F11327" s="65"/>
      <c r="G11327" s="129"/>
    </row>
    <row r="11328" spans="1:7">
      <c r="A11328" s="65"/>
      <c r="B11328" s="65"/>
      <c r="C11328" s="65"/>
      <c r="D11328" s="65"/>
      <c r="E11328" s="65"/>
      <c r="F11328" s="65"/>
      <c r="G11328" s="129"/>
    </row>
    <row r="11329" spans="1:7">
      <c r="A11329" s="65"/>
      <c r="B11329" s="65"/>
      <c r="C11329" s="65"/>
      <c r="D11329" s="65"/>
      <c r="E11329" s="65"/>
      <c r="F11329" s="65"/>
      <c r="G11329" s="129"/>
    </row>
    <row r="11330" spans="1:7">
      <c r="A11330" s="65"/>
      <c r="B11330" s="65"/>
      <c r="C11330" s="65"/>
      <c r="D11330" s="65"/>
      <c r="E11330" s="65"/>
      <c r="F11330" s="65"/>
      <c r="G11330" s="129"/>
    </row>
    <row r="11331" spans="1:7">
      <c r="A11331" s="65"/>
      <c r="B11331" s="65"/>
      <c r="C11331" s="65"/>
      <c r="D11331" s="65"/>
      <c r="E11331" s="65"/>
      <c r="F11331" s="65"/>
      <c r="G11331" s="129"/>
    </row>
    <row r="11332" spans="1:7">
      <c r="A11332" s="65"/>
      <c r="B11332" s="65"/>
      <c r="C11332" s="65"/>
      <c r="D11332" s="65"/>
      <c r="E11332" s="65"/>
      <c r="F11332" s="65"/>
      <c r="G11332" s="129"/>
    </row>
    <row r="11333" spans="1:7">
      <c r="A11333" s="65"/>
      <c r="B11333" s="65"/>
      <c r="C11333" s="65"/>
      <c r="D11333" s="65"/>
      <c r="E11333" s="65"/>
      <c r="F11333" s="65"/>
      <c r="G11333" s="129"/>
    </row>
    <row r="11334" spans="1:7">
      <c r="A11334" s="65"/>
      <c r="B11334" s="65"/>
      <c r="C11334" s="65"/>
      <c r="D11334" s="65"/>
      <c r="E11334" s="65"/>
      <c r="F11334" s="65"/>
      <c r="G11334" s="129"/>
    </row>
    <row r="11335" spans="1:7">
      <c r="A11335" s="65"/>
      <c r="B11335" s="65"/>
      <c r="C11335" s="65"/>
      <c r="D11335" s="65"/>
      <c r="E11335" s="65"/>
      <c r="F11335" s="65"/>
      <c r="G11335" s="129"/>
    </row>
    <row r="11336" spans="1:7">
      <c r="A11336" s="65"/>
      <c r="B11336" s="65"/>
      <c r="C11336" s="65"/>
      <c r="D11336" s="65"/>
      <c r="E11336" s="65"/>
      <c r="F11336" s="65"/>
      <c r="G11336" s="129"/>
    </row>
    <row r="11337" spans="1:7">
      <c r="A11337" s="65"/>
      <c r="B11337" s="65"/>
      <c r="C11337" s="65"/>
      <c r="D11337" s="65"/>
      <c r="E11337" s="65"/>
      <c r="F11337" s="65"/>
      <c r="G11337" s="129"/>
    </row>
    <row r="11338" spans="1:7">
      <c r="A11338" s="65"/>
      <c r="B11338" s="65"/>
      <c r="C11338" s="65"/>
      <c r="D11338" s="65"/>
      <c r="E11338" s="65"/>
      <c r="F11338" s="65"/>
      <c r="G11338" s="129"/>
    </row>
    <row r="11339" spans="1:7">
      <c r="A11339" s="65"/>
      <c r="B11339" s="65"/>
      <c r="C11339" s="65"/>
      <c r="D11339" s="65"/>
      <c r="E11339" s="65"/>
      <c r="F11339" s="65"/>
      <c r="G11339" s="129"/>
    </row>
    <row r="11340" spans="1:7">
      <c r="A11340" s="65"/>
      <c r="B11340" s="65"/>
      <c r="C11340" s="65"/>
      <c r="D11340" s="65"/>
      <c r="E11340" s="65"/>
      <c r="F11340" s="65"/>
      <c r="G11340" s="129"/>
    </row>
    <row r="11341" spans="1:7">
      <c r="A11341" s="65"/>
      <c r="B11341" s="65"/>
      <c r="C11341" s="65"/>
      <c r="D11341" s="65"/>
      <c r="E11341" s="65"/>
      <c r="F11341" s="65"/>
      <c r="G11341" s="129"/>
    </row>
    <row r="11342" spans="1:7">
      <c r="A11342" s="65"/>
      <c r="B11342" s="65"/>
      <c r="C11342" s="65"/>
      <c r="D11342" s="65"/>
      <c r="E11342" s="65"/>
      <c r="F11342" s="65"/>
      <c r="G11342" s="129"/>
    </row>
    <row r="11343" spans="1:7">
      <c r="A11343" s="65"/>
      <c r="B11343" s="65"/>
      <c r="C11343" s="65"/>
      <c r="D11343" s="65"/>
      <c r="E11343" s="65"/>
      <c r="F11343" s="65"/>
      <c r="G11343" s="129"/>
    </row>
    <row r="11344" spans="1:7">
      <c r="A11344" s="65"/>
      <c r="B11344" s="65"/>
      <c r="C11344" s="65"/>
      <c r="D11344" s="65"/>
      <c r="E11344" s="65"/>
      <c r="F11344" s="65"/>
      <c r="G11344" s="129"/>
    </row>
    <row r="11345" spans="1:7">
      <c r="A11345" s="65"/>
      <c r="B11345" s="65"/>
      <c r="C11345" s="65"/>
      <c r="D11345" s="65"/>
      <c r="E11345" s="65"/>
      <c r="F11345" s="65"/>
      <c r="G11345" s="129"/>
    </row>
    <row r="11346" spans="1:7">
      <c r="A11346" s="65"/>
      <c r="B11346" s="65"/>
      <c r="C11346" s="65"/>
      <c r="D11346" s="65"/>
      <c r="E11346" s="65"/>
      <c r="F11346" s="65"/>
      <c r="G11346" s="129"/>
    </row>
    <row r="11347" spans="1:7">
      <c r="A11347" s="65"/>
      <c r="B11347" s="65"/>
      <c r="C11347" s="65"/>
      <c r="D11347" s="65"/>
      <c r="E11347" s="65"/>
      <c r="F11347" s="65"/>
      <c r="G11347" s="129"/>
    </row>
    <row r="11348" spans="1:7">
      <c r="A11348" s="65"/>
      <c r="B11348" s="65"/>
      <c r="C11348" s="65"/>
      <c r="D11348" s="65"/>
      <c r="E11348" s="65"/>
      <c r="F11348" s="65"/>
      <c r="G11348" s="129"/>
    </row>
    <row r="11349" spans="1:7">
      <c r="A11349" s="65"/>
      <c r="B11349" s="65"/>
      <c r="C11349" s="65"/>
      <c r="D11349" s="65"/>
      <c r="E11349" s="65"/>
      <c r="F11349" s="65"/>
      <c r="G11349" s="129"/>
    </row>
    <row r="11350" spans="1:7">
      <c r="A11350" s="65"/>
      <c r="B11350" s="65"/>
      <c r="C11350" s="65"/>
      <c r="D11350" s="65"/>
      <c r="E11350" s="65"/>
      <c r="F11350" s="65"/>
      <c r="G11350" s="129"/>
    </row>
    <row r="11351" spans="1:7">
      <c r="A11351" s="65"/>
      <c r="B11351" s="65"/>
      <c r="C11351" s="65"/>
      <c r="D11351" s="65"/>
      <c r="E11351" s="65"/>
      <c r="F11351" s="65"/>
      <c r="G11351" s="129"/>
    </row>
    <row r="11352" spans="1:7">
      <c r="A11352" s="65"/>
      <c r="B11352" s="65"/>
      <c r="C11352" s="65"/>
      <c r="D11352" s="65"/>
      <c r="E11352" s="65"/>
      <c r="F11352" s="65"/>
      <c r="G11352" s="129"/>
    </row>
    <row r="11353" spans="1:7">
      <c r="A11353" s="65"/>
      <c r="B11353" s="65"/>
      <c r="C11353" s="65"/>
      <c r="D11353" s="65"/>
      <c r="E11353" s="65"/>
      <c r="F11353" s="65"/>
      <c r="G11353" s="129"/>
    </row>
    <row r="11354" spans="1:7">
      <c r="A11354" s="65"/>
      <c r="B11354" s="65"/>
      <c r="C11354" s="65"/>
      <c r="D11354" s="65"/>
      <c r="E11354" s="65"/>
      <c r="F11354" s="65"/>
      <c r="G11354" s="129"/>
    </row>
    <row r="11355" spans="1:7">
      <c r="A11355" s="65"/>
      <c r="B11355" s="65"/>
      <c r="C11355" s="65"/>
      <c r="D11355" s="65"/>
      <c r="E11355" s="65"/>
      <c r="F11355" s="65"/>
      <c r="G11355" s="129"/>
    </row>
    <row r="11356" spans="1:7">
      <c r="A11356" s="65"/>
      <c r="B11356" s="65"/>
      <c r="C11356" s="65"/>
      <c r="D11356" s="65"/>
      <c r="E11356" s="65"/>
      <c r="F11356" s="65"/>
      <c r="G11356" s="129"/>
    </row>
    <row r="11357" spans="1:7">
      <c r="A11357" s="65"/>
      <c r="B11357" s="65"/>
      <c r="C11357" s="65"/>
      <c r="D11357" s="65"/>
      <c r="E11357" s="65"/>
      <c r="F11357" s="65"/>
      <c r="G11357" s="129"/>
    </row>
    <row r="11358" spans="1:7">
      <c r="A11358" s="65"/>
      <c r="B11358" s="65"/>
      <c r="C11358" s="65"/>
      <c r="D11358" s="65"/>
      <c r="E11358" s="65"/>
      <c r="F11358" s="65"/>
      <c r="G11358" s="129"/>
    </row>
    <row r="11359" spans="1:7">
      <c r="A11359" s="65"/>
      <c r="B11359" s="65"/>
      <c r="C11359" s="65"/>
      <c r="D11359" s="65"/>
      <c r="E11359" s="65"/>
      <c r="F11359" s="65"/>
      <c r="G11359" s="129"/>
    </row>
    <row r="11360" spans="1:7">
      <c r="A11360" s="65"/>
      <c r="B11360" s="65"/>
      <c r="C11360" s="65"/>
      <c r="D11360" s="65"/>
      <c r="E11360" s="65"/>
      <c r="F11360" s="65"/>
      <c r="G11360" s="129"/>
    </row>
    <row r="11361" spans="1:7">
      <c r="A11361" s="65"/>
      <c r="B11361" s="65"/>
      <c r="C11361" s="65"/>
      <c r="D11361" s="65"/>
      <c r="E11361" s="65"/>
      <c r="F11361" s="65"/>
      <c r="G11361" s="129"/>
    </row>
    <row r="11362" spans="1:7">
      <c r="A11362" s="65"/>
      <c r="B11362" s="65"/>
      <c r="C11362" s="65"/>
      <c r="D11362" s="65"/>
      <c r="E11362" s="65"/>
      <c r="F11362" s="65"/>
      <c r="G11362" s="129"/>
    </row>
    <row r="11363" spans="1:7">
      <c r="A11363" s="65"/>
      <c r="B11363" s="65"/>
      <c r="C11363" s="65"/>
      <c r="D11363" s="65"/>
      <c r="E11363" s="65"/>
      <c r="F11363" s="65"/>
      <c r="G11363" s="129"/>
    </row>
    <row r="11364" spans="1:7">
      <c r="A11364" s="65"/>
      <c r="B11364" s="65"/>
      <c r="C11364" s="65"/>
      <c r="D11364" s="65"/>
      <c r="E11364" s="65"/>
      <c r="F11364" s="65"/>
      <c r="G11364" s="129"/>
    </row>
    <row r="11365" spans="1:7">
      <c r="A11365" s="65"/>
      <c r="B11365" s="65"/>
      <c r="C11365" s="65"/>
      <c r="D11365" s="65"/>
      <c r="E11365" s="65"/>
      <c r="F11365" s="65"/>
      <c r="G11365" s="129"/>
    </row>
    <row r="11366" spans="1:7">
      <c r="A11366" s="65"/>
      <c r="B11366" s="65"/>
      <c r="C11366" s="65"/>
      <c r="D11366" s="65"/>
      <c r="E11366" s="65"/>
      <c r="F11366" s="65"/>
      <c r="G11366" s="129"/>
    </row>
    <row r="11367" spans="1:7">
      <c r="A11367" s="65"/>
      <c r="B11367" s="65"/>
      <c r="C11367" s="65"/>
      <c r="D11367" s="65"/>
      <c r="E11367" s="65"/>
      <c r="F11367" s="65"/>
      <c r="G11367" s="129"/>
    </row>
    <row r="11368" spans="1:7">
      <c r="A11368" s="65"/>
      <c r="B11368" s="65"/>
      <c r="C11368" s="65"/>
      <c r="D11368" s="65"/>
      <c r="E11368" s="65"/>
      <c r="F11368" s="65"/>
      <c r="G11368" s="129"/>
    </row>
    <row r="11369" spans="1:7">
      <c r="A11369" s="65"/>
      <c r="B11369" s="65"/>
      <c r="C11369" s="65"/>
      <c r="D11369" s="65"/>
      <c r="E11369" s="65"/>
      <c r="F11369" s="65"/>
      <c r="G11369" s="129"/>
    </row>
    <row r="11370" spans="1:7">
      <c r="A11370" s="65"/>
      <c r="B11370" s="65"/>
      <c r="C11370" s="65"/>
      <c r="D11370" s="65"/>
      <c r="E11370" s="65"/>
      <c r="F11370" s="65"/>
      <c r="G11370" s="129"/>
    </row>
    <row r="11371" spans="1:7">
      <c r="A11371" s="65"/>
      <c r="B11371" s="65"/>
      <c r="C11371" s="65"/>
      <c r="D11371" s="65"/>
      <c r="E11371" s="65"/>
      <c r="F11371" s="65"/>
      <c r="G11371" s="129"/>
    </row>
    <row r="11372" spans="1:7">
      <c r="A11372" s="65"/>
      <c r="B11372" s="65"/>
      <c r="C11372" s="65"/>
      <c r="D11372" s="65"/>
      <c r="E11372" s="65"/>
      <c r="F11372" s="65"/>
      <c r="G11372" s="129"/>
    </row>
    <row r="11373" spans="1:7">
      <c r="A11373" s="65"/>
      <c r="B11373" s="65"/>
      <c r="C11373" s="65"/>
      <c r="D11373" s="65"/>
      <c r="E11373" s="65"/>
      <c r="F11373" s="65"/>
      <c r="G11373" s="129"/>
    </row>
    <row r="11374" spans="1:7">
      <c r="A11374" s="65"/>
      <c r="B11374" s="65"/>
      <c r="C11374" s="65"/>
      <c r="D11374" s="65"/>
      <c r="E11374" s="65"/>
      <c r="F11374" s="65"/>
      <c r="G11374" s="129"/>
    </row>
    <row r="11375" spans="1:7">
      <c r="A11375" s="65"/>
      <c r="B11375" s="65"/>
      <c r="C11375" s="65"/>
      <c r="D11375" s="65"/>
      <c r="E11375" s="65"/>
      <c r="F11375" s="65"/>
      <c r="G11375" s="129"/>
    </row>
    <row r="11376" spans="1:7">
      <c r="A11376" s="65"/>
      <c r="B11376" s="65"/>
      <c r="C11376" s="65"/>
      <c r="D11376" s="65"/>
      <c r="E11376" s="65"/>
      <c r="F11376" s="65"/>
      <c r="G11376" s="129"/>
    </row>
    <row r="11377" spans="1:7">
      <c r="A11377" s="65"/>
      <c r="B11377" s="65"/>
      <c r="C11377" s="65"/>
      <c r="D11377" s="65"/>
      <c r="E11377" s="65"/>
      <c r="F11377" s="65"/>
      <c r="G11377" s="129"/>
    </row>
    <row r="11378" spans="1:7">
      <c r="A11378" s="65"/>
      <c r="B11378" s="65"/>
      <c r="C11378" s="65"/>
      <c r="D11378" s="65"/>
      <c r="E11378" s="65"/>
      <c r="F11378" s="65"/>
      <c r="G11378" s="129"/>
    </row>
    <row r="11379" spans="1:7">
      <c r="A11379" s="65"/>
      <c r="B11379" s="65"/>
      <c r="C11379" s="65"/>
      <c r="D11379" s="65"/>
      <c r="E11379" s="65"/>
      <c r="F11379" s="65"/>
      <c r="G11379" s="129"/>
    </row>
    <row r="11380" spans="1:7">
      <c r="A11380" s="65"/>
      <c r="B11380" s="65"/>
      <c r="C11380" s="65"/>
      <c r="D11380" s="65"/>
      <c r="E11380" s="65"/>
      <c r="F11380" s="65"/>
      <c r="G11380" s="129"/>
    </row>
    <row r="11381" spans="1:7">
      <c r="A11381" s="65"/>
      <c r="B11381" s="65"/>
      <c r="C11381" s="65"/>
      <c r="D11381" s="65"/>
      <c r="E11381" s="65"/>
      <c r="F11381" s="65"/>
      <c r="G11381" s="129"/>
    </row>
    <row r="11382" spans="1:7">
      <c r="A11382" s="65"/>
      <c r="B11382" s="65"/>
      <c r="C11382" s="65"/>
      <c r="D11382" s="65"/>
      <c r="E11382" s="65"/>
      <c r="F11382" s="65"/>
      <c r="G11382" s="129"/>
    </row>
    <row r="11383" spans="1:7">
      <c r="A11383" s="65"/>
      <c r="B11383" s="65"/>
      <c r="C11383" s="65"/>
      <c r="D11383" s="65"/>
      <c r="E11383" s="65"/>
      <c r="F11383" s="65"/>
      <c r="G11383" s="129"/>
    </row>
    <row r="11384" spans="1:7">
      <c r="A11384" s="65"/>
      <c r="B11384" s="65"/>
      <c r="C11384" s="65"/>
      <c r="D11384" s="65"/>
      <c r="E11384" s="65"/>
      <c r="F11384" s="65"/>
      <c r="G11384" s="129"/>
    </row>
    <row r="11385" spans="1:7">
      <c r="A11385" s="65"/>
      <c r="B11385" s="65"/>
      <c r="C11385" s="65"/>
      <c r="D11385" s="65"/>
      <c r="E11385" s="65"/>
      <c r="F11385" s="65"/>
      <c r="G11385" s="129"/>
    </row>
    <row r="11386" spans="1:7">
      <c r="A11386" s="65"/>
      <c r="B11386" s="65"/>
      <c r="C11386" s="65"/>
      <c r="D11386" s="65"/>
      <c r="E11386" s="65"/>
      <c r="F11386" s="65"/>
      <c r="G11386" s="129"/>
    </row>
    <row r="11387" spans="1:7">
      <c r="A11387" s="65"/>
      <c r="B11387" s="65"/>
      <c r="C11387" s="65"/>
      <c r="D11387" s="65"/>
      <c r="E11387" s="65"/>
      <c r="F11387" s="65"/>
      <c r="G11387" s="129"/>
    </row>
    <row r="11388" spans="1:7">
      <c r="A11388" s="65"/>
      <c r="B11388" s="65"/>
      <c r="C11388" s="65"/>
      <c r="D11388" s="65"/>
      <c r="E11388" s="65"/>
      <c r="F11388" s="65"/>
      <c r="G11388" s="129"/>
    </row>
    <row r="11389" spans="1:7">
      <c r="A11389" s="65"/>
      <c r="B11389" s="65"/>
      <c r="C11389" s="65"/>
      <c r="D11389" s="65"/>
      <c r="E11389" s="65"/>
      <c r="F11389" s="65"/>
      <c r="G11389" s="129"/>
    </row>
    <row r="11390" spans="1:7">
      <c r="A11390" s="65"/>
      <c r="B11390" s="65"/>
      <c r="C11390" s="65"/>
      <c r="D11390" s="65"/>
      <c r="E11390" s="65"/>
      <c r="F11390" s="65"/>
      <c r="G11390" s="129"/>
    </row>
    <row r="11391" spans="1:7">
      <c r="A11391" s="65"/>
      <c r="B11391" s="65"/>
      <c r="C11391" s="65"/>
      <c r="D11391" s="65"/>
      <c r="E11391" s="65"/>
      <c r="F11391" s="65"/>
      <c r="G11391" s="129"/>
    </row>
    <row r="11392" spans="1:7">
      <c r="A11392" s="65"/>
      <c r="B11392" s="65"/>
      <c r="C11392" s="65"/>
      <c r="D11392" s="65"/>
      <c r="E11392" s="65"/>
      <c r="F11392" s="65"/>
      <c r="G11392" s="129"/>
    </row>
    <row r="11393" spans="1:7">
      <c r="A11393" s="65"/>
      <c r="B11393" s="65"/>
      <c r="C11393" s="65"/>
      <c r="D11393" s="65"/>
      <c r="E11393" s="65"/>
      <c r="F11393" s="65"/>
      <c r="G11393" s="129"/>
    </row>
    <row r="11394" spans="1:7">
      <c r="A11394" s="65"/>
      <c r="B11394" s="65"/>
      <c r="C11394" s="65"/>
      <c r="D11394" s="65"/>
      <c r="E11394" s="65"/>
      <c r="F11394" s="65"/>
      <c r="G11394" s="129"/>
    </row>
    <row r="11395" spans="1:7">
      <c r="A11395" s="65"/>
      <c r="B11395" s="65"/>
      <c r="C11395" s="65"/>
      <c r="D11395" s="65"/>
      <c r="E11395" s="65"/>
      <c r="F11395" s="65"/>
      <c r="G11395" s="129"/>
    </row>
    <row r="11396" spans="1:7">
      <c r="A11396" s="65"/>
      <c r="B11396" s="65"/>
      <c r="C11396" s="65"/>
      <c r="D11396" s="65"/>
      <c r="E11396" s="65"/>
      <c r="F11396" s="65"/>
      <c r="G11396" s="129"/>
    </row>
    <row r="11397" spans="1:7">
      <c r="A11397" s="65"/>
      <c r="B11397" s="65"/>
      <c r="C11397" s="65"/>
      <c r="D11397" s="65"/>
      <c r="E11397" s="65"/>
      <c r="F11397" s="65"/>
      <c r="G11397" s="129"/>
    </row>
    <row r="11398" spans="1:7">
      <c r="A11398" s="65"/>
      <c r="B11398" s="65"/>
      <c r="C11398" s="65"/>
      <c r="D11398" s="65"/>
      <c r="E11398" s="65"/>
      <c r="F11398" s="65"/>
      <c r="G11398" s="129"/>
    </row>
    <row r="11399" spans="1:7">
      <c r="A11399" s="65"/>
      <c r="B11399" s="65"/>
      <c r="C11399" s="65"/>
      <c r="D11399" s="65"/>
      <c r="E11399" s="65"/>
      <c r="F11399" s="65"/>
      <c r="G11399" s="129"/>
    </row>
    <row r="11400" spans="1:7">
      <c r="A11400" s="65"/>
      <c r="B11400" s="65"/>
      <c r="C11400" s="65"/>
      <c r="D11400" s="65"/>
      <c r="E11400" s="65"/>
      <c r="F11400" s="65"/>
      <c r="G11400" s="129"/>
    </row>
    <row r="11401" spans="1:7">
      <c r="A11401" s="65"/>
      <c r="B11401" s="65"/>
      <c r="C11401" s="65"/>
      <c r="D11401" s="65"/>
      <c r="E11401" s="65"/>
      <c r="F11401" s="65"/>
      <c r="G11401" s="129"/>
    </row>
    <row r="11402" spans="1:7">
      <c r="A11402" s="65"/>
      <c r="B11402" s="65"/>
      <c r="C11402" s="65"/>
      <c r="D11402" s="65"/>
      <c r="E11402" s="65"/>
      <c r="F11402" s="65"/>
      <c r="G11402" s="129"/>
    </row>
    <row r="11403" spans="1:7">
      <c r="A11403" s="65"/>
      <c r="B11403" s="65"/>
      <c r="C11403" s="65"/>
      <c r="D11403" s="65"/>
      <c r="E11403" s="65"/>
      <c r="F11403" s="65"/>
      <c r="G11403" s="129"/>
    </row>
    <row r="11404" spans="1:7">
      <c r="A11404" s="65"/>
      <c r="B11404" s="65"/>
      <c r="C11404" s="65"/>
      <c r="D11404" s="65"/>
      <c r="E11404" s="65"/>
      <c r="F11404" s="65"/>
      <c r="G11404" s="129"/>
    </row>
    <row r="11405" spans="1:7">
      <c r="A11405" s="65"/>
      <c r="B11405" s="65"/>
      <c r="C11405" s="65"/>
      <c r="D11405" s="65"/>
      <c r="E11405" s="65"/>
      <c r="F11405" s="65"/>
      <c r="G11405" s="129"/>
    </row>
    <row r="11406" spans="1:7">
      <c r="A11406" s="65"/>
      <c r="B11406" s="65"/>
      <c r="C11406" s="65"/>
      <c r="D11406" s="65"/>
      <c r="E11406" s="65"/>
      <c r="F11406" s="65"/>
      <c r="G11406" s="129"/>
    </row>
    <row r="11407" spans="1:7">
      <c r="A11407" s="65"/>
      <c r="B11407" s="65"/>
      <c r="C11407" s="65"/>
      <c r="D11407" s="65"/>
      <c r="E11407" s="65"/>
      <c r="F11407" s="65"/>
      <c r="G11407" s="129"/>
    </row>
    <row r="11408" spans="1:7">
      <c r="A11408" s="65"/>
      <c r="B11408" s="65"/>
      <c r="C11408" s="65"/>
      <c r="D11408" s="65"/>
      <c r="E11408" s="65"/>
      <c r="F11408" s="65"/>
      <c r="G11408" s="129"/>
    </row>
    <row r="11409" spans="1:7">
      <c r="A11409" s="65"/>
      <c r="B11409" s="65"/>
      <c r="C11409" s="65"/>
      <c r="D11409" s="65"/>
      <c r="E11409" s="65"/>
      <c r="F11409" s="65"/>
      <c r="G11409" s="129"/>
    </row>
    <row r="11410" spans="1:7">
      <c r="A11410" s="65"/>
      <c r="B11410" s="65"/>
      <c r="C11410" s="65"/>
      <c r="D11410" s="65"/>
      <c r="E11410" s="65"/>
      <c r="F11410" s="65"/>
      <c r="G11410" s="129"/>
    </row>
    <row r="11411" spans="1:7">
      <c r="A11411" s="65"/>
      <c r="B11411" s="65"/>
      <c r="C11411" s="65"/>
      <c r="D11411" s="65"/>
      <c r="E11411" s="65"/>
      <c r="F11411" s="65"/>
      <c r="G11411" s="129"/>
    </row>
    <row r="11412" spans="1:7">
      <c r="A11412" s="65"/>
      <c r="B11412" s="65"/>
      <c r="C11412" s="65"/>
      <c r="D11412" s="65"/>
      <c r="E11412" s="65"/>
      <c r="F11412" s="65"/>
      <c r="G11412" s="129"/>
    </row>
    <row r="11413" spans="1:7">
      <c r="A11413" s="65"/>
      <c r="B11413" s="65"/>
      <c r="C11413" s="65"/>
      <c r="D11413" s="65"/>
      <c r="E11413" s="65"/>
      <c r="F11413" s="65"/>
      <c r="G11413" s="129"/>
    </row>
    <row r="11414" spans="1:7">
      <c r="A11414" s="65"/>
      <c r="B11414" s="65"/>
      <c r="C11414" s="65"/>
      <c r="D11414" s="65"/>
      <c r="E11414" s="65"/>
      <c r="F11414" s="65"/>
      <c r="G11414" s="129"/>
    </row>
    <row r="11415" spans="1:7">
      <c r="A11415" s="65"/>
      <c r="B11415" s="65"/>
      <c r="C11415" s="65"/>
      <c r="D11415" s="65"/>
      <c r="E11415" s="65"/>
      <c r="F11415" s="65"/>
      <c r="G11415" s="129"/>
    </row>
    <row r="11416" spans="1:7">
      <c r="A11416" s="65"/>
      <c r="B11416" s="65"/>
      <c r="C11416" s="65"/>
      <c r="D11416" s="65"/>
      <c r="E11416" s="65"/>
      <c r="F11416" s="65"/>
      <c r="G11416" s="129"/>
    </row>
    <row r="11417" spans="1:7">
      <c r="A11417" s="65"/>
      <c r="B11417" s="65"/>
      <c r="C11417" s="65"/>
      <c r="D11417" s="65"/>
      <c r="E11417" s="65"/>
      <c r="F11417" s="65"/>
      <c r="G11417" s="129"/>
    </row>
    <row r="11418" spans="1:7">
      <c r="A11418" s="65"/>
      <c r="B11418" s="65"/>
      <c r="C11418" s="65"/>
      <c r="D11418" s="65"/>
      <c r="E11418" s="65"/>
      <c r="F11418" s="65"/>
      <c r="G11418" s="129"/>
    </row>
    <row r="11419" spans="1:7">
      <c r="A11419" s="65"/>
      <c r="B11419" s="65"/>
      <c r="C11419" s="65"/>
      <c r="D11419" s="65"/>
      <c r="E11419" s="65"/>
      <c r="F11419" s="65"/>
      <c r="G11419" s="129"/>
    </row>
    <row r="11420" spans="1:7">
      <c r="A11420" s="65"/>
      <c r="B11420" s="65"/>
      <c r="C11420" s="65"/>
      <c r="D11420" s="65"/>
      <c r="E11420" s="65"/>
      <c r="F11420" s="65"/>
      <c r="G11420" s="129"/>
    </row>
    <row r="11421" spans="1:7">
      <c r="A11421" s="65"/>
      <c r="B11421" s="65"/>
      <c r="C11421" s="65"/>
      <c r="D11421" s="65"/>
      <c r="E11421" s="65"/>
      <c r="F11421" s="65"/>
      <c r="G11421" s="129"/>
    </row>
    <row r="11422" spans="1:7">
      <c r="A11422" s="65"/>
      <c r="B11422" s="65"/>
      <c r="C11422" s="65"/>
      <c r="D11422" s="65"/>
      <c r="E11422" s="65"/>
      <c r="F11422" s="65"/>
      <c r="G11422" s="129"/>
    </row>
    <row r="11423" spans="1:7">
      <c r="A11423" s="65"/>
      <c r="B11423" s="65"/>
      <c r="C11423" s="65"/>
      <c r="D11423" s="65"/>
      <c r="E11423" s="65"/>
      <c r="F11423" s="65"/>
      <c r="G11423" s="129"/>
    </row>
    <row r="11424" spans="1:7">
      <c r="A11424" s="65"/>
      <c r="B11424" s="65"/>
      <c r="C11424" s="65"/>
      <c r="D11424" s="65"/>
      <c r="E11424" s="65"/>
      <c r="F11424" s="65"/>
      <c r="G11424" s="129"/>
    </row>
    <row r="11425" spans="1:7">
      <c r="A11425" s="65"/>
      <c r="B11425" s="65"/>
      <c r="C11425" s="65"/>
      <c r="D11425" s="65"/>
      <c r="E11425" s="65"/>
      <c r="F11425" s="65"/>
      <c r="G11425" s="129"/>
    </row>
    <row r="11426" spans="1:7">
      <c r="A11426" s="65"/>
      <c r="B11426" s="65"/>
      <c r="C11426" s="65"/>
      <c r="D11426" s="65"/>
      <c r="E11426" s="65"/>
      <c r="F11426" s="65"/>
      <c r="G11426" s="129"/>
    </row>
    <row r="11427" spans="1:7">
      <c r="A11427" s="65"/>
      <c r="B11427" s="65"/>
      <c r="C11427" s="65"/>
      <c r="D11427" s="65"/>
      <c r="E11427" s="65"/>
      <c r="F11427" s="65"/>
      <c r="G11427" s="129"/>
    </row>
    <row r="11428" spans="1:7">
      <c r="A11428" s="65"/>
      <c r="B11428" s="65"/>
      <c r="C11428" s="65"/>
      <c r="D11428" s="65"/>
      <c r="E11428" s="65"/>
      <c r="F11428" s="65"/>
      <c r="G11428" s="129"/>
    </row>
    <row r="11429" spans="1:7">
      <c r="A11429" s="65"/>
      <c r="B11429" s="65"/>
      <c r="C11429" s="65"/>
      <c r="D11429" s="65"/>
      <c r="E11429" s="65"/>
      <c r="F11429" s="65"/>
      <c r="G11429" s="129"/>
    </row>
    <row r="11430" spans="1:7">
      <c r="A11430" s="65"/>
      <c r="B11430" s="65"/>
      <c r="C11430" s="65"/>
      <c r="D11430" s="65"/>
      <c r="E11430" s="65"/>
      <c r="F11430" s="65"/>
      <c r="G11430" s="129"/>
    </row>
    <row r="11431" spans="1:7">
      <c r="A11431" s="65"/>
      <c r="B11431" s="65"/>
      <c r="C11431" s="65"/>
      <c r="D11431" s="65"/>
      <c r="E11431" s="65"/>
      <c r="F11431" s="65"/>
      <c r="G11431" s="129"/>
    </row>
    <row r="11432" spans="1:7">
      <c r="A11432" s="65"/>
      <c r="B11432" s="65"/>
      <c r="C11432" s="65"/>
      <c r="D11432" s="65"/>
      <c r="E11432" s="65"/>
      <c r="F11432" s="65"/>
      <c r="G11432" s="129"/>
    </row>
    <row r="11433" spans="1:7">
      <c r="A11433" s="65"/>
      <c r="B11433" s="65"/>
      <c r="C11433" s="65"/>
      <c r="D11433" s="65"/>
      <c r="E11433" s="65"/>
      <c r="F11433" s="65"/>
      <c r="G11433" s="129"/>
    </row>
    <row r="11434" spans="1:7">
      <c r="A11434" s="65"/>
      <c r="B11434" s="65"/>
      <c r="C11434" s="65"/>
      <c r="D11434" s="65"/>
      <c r="E11434" s="65"/>
      <c r="F11434" s="65"/>
      <c r="G11434" s="129"/>
    </row>
    <row r="11435" spans="1:7">
      <c r="A11435" s="65"/>
      <c r="B11435" s="65"/>
      <c r="C11435" s="65"/>
      <c r="D11435" s="65"/>
      <c r="E11435" s="65"/>
      <c r="F11435" s="65"/>
      <c r="G11435" s="129"/>
    </row>
    <row r="11436" spans="1:7">
      <c r="A11436" s="65"/>
      <c r="B11436" s="65"/>
      <c r="C11436" s="65"/>
      <c r="D11436" s="65"/>
      <c r="E11436" s="65"/>
      <c r="F11436" s="65"/>
      <c r="G11436" s="129"/>
    </row>
    <row r="11437" spans="1:7">
      <c r="A11437" s="65"/>
      <c r="B11437" s="65"/>
      <c r="C11437" s="65"/>
      <c r="D11437" s="65"/>
      <c r="E11437" s="65"/>
      <c r="F11437" s="65"/>
      <c r="G11437" s="129"/>
    </row>
    <row r="11438" spans="1:7">
      <c r="A11438" s="65"/>
      <c r="B11438" s="65"/>
      <c r="C11438" s="65"/>
      <c r="D11438" s="65"/>
      <c r="E11438" s="65"/>
      <c r="F11438" s="65"/>
      <c r="G11438" s="129"/>
    </row>
    <row r="11439" spans="1:7">
      <c r="A11439" s="65"/>
      <c r="B11439" s="65"/>
      <c r="C11439" s="65"/>
      <c r="D11439" s="65"/>
      <c r="E11439" s="65"/>
      <c r="F11439" s="65"/>
      <c r="G11439" s="129"/>
    </row>
    <row r="11440" spans="1:7">
      <c r="A11440" s="65"/>
      <c r="B11440" s="65"/>
      <c r="C11440" s="65"/>
      <c r="D11440" s="65"/>
      <c r="E11440" s="65"/>
      <c r="F11440" s="65"/>
      <c r="G11440" s="129"/>
    </row>
    <row r="11441" spans="1:7">
      <c r="A11441" s="65"/>
      <c r="B11441" s="65"/>
      <c r="C11441" s="65"/>
      <c r="D11441" s="65"/>
      <c r="E11441" s="65"/>
      <c r="F11441" s="65"/>
      <c r="G11441" s="129"/>
    </row>
    <row r="11442" spans="1:7">
      <c r="A11442" s="65"/>
      <c r="B11442" s="65"/>
      <c r="C11442" s="65"/>
      <c r="D11442" s="65"/>
      <c r="E11442" s="65"/>
      <c r="F11442" s="65"/>
      <c r="G11442" s="129"/>
    </row>
    <row r="11443" spans="1:7">
      <c r="A11443" s="65"/>
      <c r="B11443" s="65"/>
      <c r="C11443" s="65"/>
      <c r="D11443" s="65"/>
      <c r="E11443" s="65"/>
      <c r="F11443" s="65"/>
      <c r="G11443" s="129"/>
    </row>
    <row r="11444" spans="1:7">
      <c r="A11444" s="65"/>
      <c r="B11444" s="65"/>
      <c r="C11444" s="65"/>
      <c r="D11444" s="65"/>
      <c r="E11444" s="65"/>
      <c r="F11444" s="65"/>
      <c r="G11444" s="129"/>
    </row>
    <row r="11445" spans="1:7">
      <c r="A11445" s="65"/>
      <c r="B11445" s="65"/>
      <c r="C11445" s="65"/>
      <c r="D11445" s="65"/>
      <c r="E11445" s="65"/>
      <c r="F11445" s="65"/>
      <c r="G11445" s="129"/>
    </row>
    <row r="11446" spans="1:7">
      <c r="A11446" s="65"/>
      <c r="B11446" s="65"/>
      <c r="C11446" s="65"/>
      <c r="D11446" s="65"/>
      <c r="E11446" s="65"/>
      <c r="F11446" s="65"/>
      <c r="G11446" s="129"/>
    </row>
    <row r="11447" spans="1:7">
      <c r="A11447" s="65"/>
      <c r="B11447" s="65"/>
      <c r="C11447" s="65"/>
      <c r="D11447" s="65"/>
      <c r="E11447" s="65"/>
      <c r="F11447" s="65"/>
      <c r="G11447" s="129"/>
    </row>
    <row r="11448" spans="1:7">
      <c r="A11448" s="65"/>
      <c r="B11448" s="65"/>
      <c r="C11448" s="65"/>
      <c r="D11448" s="65"/>
      <c r="E11448" s="65"/>
      <c r="F11448" s="65"/>
      <c r="G11448" s="129"/>
    </row>
    <row r="11449" spans="1:7">
      <c r="A11449" s="65"/>
      <c r="B11449" s="65"/>
      <c r="C11449" s="65"/>
      <c r="D11449" s="65"/>
      <c r="E11449" s="65"/>
      <c r="F11449" s="65"/>
      <c r="G11449" s="129"/>
    </row>
    <row r="11450" spans="1:7">
      <c r="A11450" s="65"/>
      <c r="B11450" s="65"/>
      <c r="C11450" s="65"/>
      <c r="D11450" s="65"/>
      <c r="E11450" s="65"/>
      <c r="F11450" s="65"/>
      <c r="G11450" s="129"/>
    </row>
    <row r="11451" spans="1:7">
      <c r="A11451" s="65"/>
      <c r="B11451" s="65"/>
      <c r="C11451" s="65"/>
      <c r="D11451" s="65"/>
      <c r="E11451" s="65"/>
      <c r="F11451" s="65"/>
      <c r="G11451" s="129"/>
    </row>
    <row r="11452" spans="1:7">
      <c r="A11452" s="65"/>
      <c r="B11452" s="65"/>
      <c r="C11452" s="65"/>
      <c r="D11452" s="65"/>
      <c r="E11452" s="65"/>
      <c r="F11452" s="65"/>
      <c r="G11452" s="129"/>
    </row>
    <row r="11453" spans="1:7">
      <c r="A11453" s="65"/>
      <c r="B11453" s="65"/>
      <c r="C11453" s="65"/>
      <c r="D11453" s="65"/>
      <c r="E11453" s="65"/>
      <c r="F11453" s="65"/>
      <c r="G11453" s="129"/>
    </row>
    <row r="11454" spans="1:7">
      <c r="A11454" s="65"/>
      <c r="B11454" s="65"/>
      <c r="C11454" s="65"/>
      <c r="D11454" s="65"/>
      <c r="E11454" s="65"/>
      <c r="F11454" s="65"/>
      <c r="G11454" s="129"/>
    </row>
    <row r="11455" spans="1:7">
      <c r="A11455" s="65"/>
      <c r="B11455" s="65"/>
      <c r="C11455" s="65"/>
      <c r="D11455" s="65"/>
      <c r="E11455" s="65"/>
      <c r="F11455" s="65"/>
      <c r="G11455" s="129"/>
    </row>
    <row r="11456" spans="1:7">
      <c r="A11456" s="65"/>
      <c r="B11456" s="65"/>
      <c r="C11456" s="65"/>
      <c r="D11456" s="65"/>
      <c r="E11456" s="65"/>
      <c r="F11456" s="65"/>
      <c r="G11456" s="129"/>
    </row>
    <row r="11457" spans="1:7">
      <c r="A11457" s="65"/>
      <c r="B11457" s="65"/>
      <c r="C11457" s="65"/>
      <c r="D11457" s="65"/>
      <c r="E11457" s="65"/>
      <c r="F11457" s="65"/>
      <c r="G11457" s="129"/>
    </row>
    <row r="11458" spans="1:7">
      <c r="A11458" s="65"/>
      <c r="B11458" s="65"/>
      <c r="C11458" s="65"/>
      <c r="D11458" s="65"/>
      <c r="E11458" s="65"/>
      <c r="F11458" s="65"/>
      <c r="G11458" s="129"/>
    </row>
    <row r="11459" spans="1:7">
      <c r="A11459" s="65"/>
      <c r="B11459" s="65"/>
      <c r="C11459" s="65"/>
      <c r="D11459" s="65"/>
      <c r="E11459" s="65"/>
      <c r="F11459" s="65"/>
      <c r="G11459" s="129"/>
    </row>
    <row r="11460" spans="1:7">
      <c r="A11460" s="65"/>
      <c r="B11460" s="65"/>
      <c r="C11460" s="65"/>
      <c r="D11460" s="65"/>
      <c r="E11460" s="65"/>
      <c r="F11460" s="65"/>
      <c r="G11460" s="129"/>
    </row>
    <row r="11461" spans="1:7">
      <c r="A11461" s="65"/>
      <c r="B11461" s="65"/>
      <c r="C11461" s="65"/>
      <c r="D11461" s="65"/>
      <c r="E11461" s="65"/>
      <c r="F11461" s="65"/>
      <c r="G11461" s="129"/>
    </row>
    <row r="11462" spans="1:7">
      <c r="A11462" s="65"/>
      <c r="B11462" s="65"/>
      <c r="C11462" s="65"/>
      <c r="D11462" s="65"/>
      <c r="E11462" s="65"/>
      <c r="F11462" s="65"/>
      <c r="G11462" s="129"/>
    </row>
    <row r="11463" spans="1:7">
      <c r="A11463" s="65"/>
      <c r="B11463" s="65"/>
      <c r="C11463" s="65"/>
      <c r="D11463" s="65"/>
      <c r="E11463" s="65"/>
      <c r="F11463" s="65"/>
      <c r="G11463" s="129"/>
    </row>
    <row r="11464" spans="1:7">
      <c r="A11464" s="65"/>
      <c r="B11464" s="65"/>
      <c r="C11464" s="65"/>
      <c r="D11464" s="65"/>
      <c r="E11464" s="65"/>
      <c r="F11464" s="65"/>
      <c r="G11464" s="129"/>
    </row>
    <row r="11465" spans="1:7">
      <c r="A11465" s="65"/>
      <c r="B11465" s="65"/>
      <c r="C11465" s="65"/>
      <c r="D11465" s="65"/>
      <c r="E11465" s="65"/>
      <c r="F11465" s="65"/>
      <c r="G11465" s="129"/>
    </row>
    <row r="11466" spans="1:7">
      <c r="A11466" s="65"/>
      <c r="B11466" s="65"/>
      <c r="C11466" s="65"/>
      <c r="D11466" s="65"/>
      <c r="E11466" s="65"/>
      <c r="F11466" s="65"/>
      <c r="G11466" s="129"/>
    </row>
    <row r="11467" spans="1:7">
      <c r="A11467" s="65"/>
      <c r="B11467" s="65"/>
      <c r="C11467" s="65"/>
      <c r="D11467" s="65"/>
      <c r="E11467" s="65"/>
      <c r="F11467" s="65"/>
      <c r="G11467" s="129"/>
    </row>
    <row r="11468" spans="1:7">
      <c r="A11468" s="65"/>
      <c r="B11468" s="65"/>
      <c r="C11468" s="65"/>
      <c r="D11468" s="65"/>
      <c r="E11468" s="65"/>
      <c r="F11468" s="65"/>
      <c r="G11468" s="129"/>
    </row>
    <row r="11469" spans="1:7">
      <c r="A11469" s="65"/>
      <c r="B11469" s="65"/>
      <c r="C11469" s="65"/>
      <c r="D11469" s="65"/>
      <c r="E11469" s="65"/>
      <c r="F11469" s="65"/>
      <c r="G11469" s="129"/>
    </row>
    <row r="11470" spans="1:7">
      <c r="A11470" s="65"/>
      <c r="B11470" s="65"/>
      <c r="C11470" s="65"/>
      <c r="D11470" s="65"/>
      <c r="E11470" s="65"/>
      <c r="F11470" s="65"/>
      <c r="G11470" s="129"/>
    </row>
    <row r="11471" spans="1:7">
      <c r="A11471" s="65"/>
      <c r="B11471" s="65"/>
      <c r="C11471" s="65"/>
      <c r="D11471" s="65"/>
      <c r="E11471" s="65"/>
      <c r="F11471" s="65"/>
      <c r="G11471" s="129"/>
    </row>
    <row r="11472" spans="1:7">
      <c r="A11472" s="65"/>
      <c r="B11472" s="65"/>
      <c r="C11472" s="65"/>
      <c r="D11472" s="65"/>
      <c r="E11472" s="65"/>
      <c r="F11472" s="65"/>
      <c r="G11472" s="129"/>
    </row>
    <row r="11473" spans="1:7">
      <c r="A11473" s="65"/>
      <c r="B11473" s="65"/>
      <c r="C11473" s="65"/>
      <c r="D11473" s="65"/>
      <c r="E11473" s="65"/>
      <c r="F11473" s="65"/>
      <c r="G11473" s="129"/>
    </row>
    <row r="11474" spans="1:7">
      <c r="A11474" s="65"/>
      <c r="B11474" s="65"/>
      <c r="C11474" s="65"/>
      <c r="D11474" s="65"/>
      <c r="E11474" s="65"/>
      <c r="F11474" s="65"/>
      <c r="G11474" s="129"/>
    </row>
    <row r="11475" spans="1:7">
      <c r="A11475" s="65"/>
      <c r="B11475" s="65"/>
      <c r="C11475" s="65"/>
      <c r="D11475" s="65"/>
      <c r="E11475" s="65"/>
      <c r="F11475" s="65"/>
      <c r="G11475" s="129"/>
    </row>
    <row r="11476" spans="1:7">
      <c r="A11476" s="65"/>
      <c r="B11476" s="65"/>
      <c r="C11476" s="65"/>
      <c r="D11476" s="65"/>
      <c r="E11476" s="65"/>
      <c r="F11476" s="65"/>
      <c r="G11476" s="129"/>
    </row>
    <row r="11477" spans="1:7">
      <c r="A11477" s="65"/>
      <c r="B11477" s="65"/>
      <c r="C11477" s="65"/>
      <c r="D11477" s="65"/>
      <c r="E11477" s="65"/>
      <c r="F11477" s="65"/>
      <c r="G11477" s="129"/>
    </row>
    <row r="11478" spans="1:7">
      <c r="A11478" s="65"/>
      <c r="B11478" s="65"/>
      <c r="C11478" s="65"/>
      <c r="D11478" s="65"/>
      <c r="E11478" s="65"/>
      <c r="F11478" s="65"/>
      <c r="G11478" s="129"/>
    </row>
    <row r="11479" spans="1:7">
      <c r="A11479" s="65"/>
      <c r="B11479" s="65"/>
      <c r="C11479" s="65"/>
      <c r="D11479" s="65"/>
      <c r="E11479" s="65"/>
      <c r="F11479" s="65"/>
      <c r="G11479" s="129"/>
    </row>
    <row r="11480" spans="1:7">
      <c r="A11480" s="65"/>
      <c r="B11480" s="65"/>
      <c r="C11480" s="65"/>
      <c r="D11480" s="65"/>
      <c r="E11480" s="65"/>
      <c r="F11480" s="65"/>
      <c r="G11480" s="129"/>
    </row>
    <row r="11481" spans="1:7">
      <c r="A11481" s="65"/>
      <c r="B11481" s="65"/>
      <c r="C11481" s="65"/>
      <c r="D11481" s="65"/>
      <c r="E11481" s="65"/>
      <c r="F11481" s="65"/>
      <c r="G11481" s="129"/>
    </row>
    <row r="11482" spans="1:7">
      <c r="A11482" s="65"/>
      <c r="B11482" s="65"/>
      <c r="C11482" s="65"/>
      <c r="D11482" s="65"/>
      <c r="E11482" s="65"/>
      <c r="F11482" s="65"/>
      <c r="G11482" s="129"/>
    </row>
    <row r="11483" spans="1:7">
      <c r="A11483" s="65"/>
      <c r="B11483" s="65"/>
      <c r="C11483" s="65"/>
      <c r="D11483" s="65"/>
      <c r="E11483" s="65"/>
      <c r="F11483" s="65"/>
      <c r="G11483" s="129"/>
    </row>
    <row r="11484" spans="1:7">
      <c r="A11484" s="65"/>
      <c r="B11484" s="65"/>
      <c r="C11484" s="65"/>
      <c r="D11484" s="65"/>
      <c r="E11484" s="65"/>
      <c r="F11484" s="65"/>
      <c r="G11484" s="129"/>
    </row>
    <row r="11485" spans="1:7">
      <c r="A11485" s="65"/>
      <c r="B11485" s="65"/>
      <c r="C11485" s="65"/>
      <c r="D11485" s="65"/>
      <c r="E11485" s="65"/>
      <c r="F11485" s="65"/>
      <c r="G11485" s="129"/>
    </row>
    <row r="11486" spans="1:7">
      <c r="A11486" s="65"/>
      <c r="B11486" s="65"/>
      <c r="C11486" s="65"/>
      <c r="D11486" s="65"/>
      <c r="E11486" s="65"/>
      <c r="F11486" s="65"/>
      <c r="G11486" s="129"/>
    </row>
    <row r="11487" spans="1:7">
      <c r="A11487" s="65"/>
      <c r="B11487" s="65"/>
      <c r="C11487" s="65"/>
      <c r="D11487" s="65"/>
      <c r="E11487" s="65"/>
      <c r="F11487" s="65"/>
      <c r="G11487" s="129"/>
    </row>
    <row r="11488" spans="1:7">
      <c r="A11488" s="65"/>
      <c r="B11488" s="65"/>
      <c r="C11488" s="65"/>
      <c r="D11488" s="65"/>
      <c r="E11488" s="65"/>
      <c r="F11488" s="65"/>
      <c r="G11488" s="129"/>
    </row>
    <row r="11489" spans="1:7">
      <c r="A11489" s="65"/>
      <c r="B11489" s="65"/>
      <c r="C11489" s="65"/>
      <c r="D11489" s="65"/>
      <c r="E11489" s="65"/>
      <c r="F11489" s="65"/>
      <c r="G11489" s="129"/>
    </row>
    <row r="11490" spans="1:7">
      <c r="A11490" s="65"/>
      <c r="B11490" s="65"/>
      <c r="C11490" s="65"/>
      <c r="D11490" s="65"/>
      <c r="E11490" s="65"/>
      <c r="F11490" s="65"/>
      <c r="G11490" s="129"/>
    </row>
    <row r="11491" spans="1:7">
      <c r="A11491" s="65"/>
      <c r="B11491" s="65"/>
      <c r="C11491" s="65"/>
      <c r="D11491" s="65"/>
      <c r="E11491" s="65"/>
      <c r="F11491" s="65"/>
      <c r="G11491" s="129"/>
    </row>
    <row r="11492" spans="1:7">
      <c r="A11492" s="65"/>
      <c r="B11492" s="65"/>
      <c r="C11492" s="65"/>
      <c r="D11492" s="65"/>
      <c r="E11492" s="65"/>
      <c r="F11492" s="65"/>
      <c r="G11492" s="129"/>
    </row>
    <row r="11493" spans="1:7">
      <c r="A11493" s="65"/>
      <c r="B11493" s="65"/>
      <c r="C11493" s="65"/>
      <c r="D11493" s="65"/>
      <c r="E11493" s="65"/>
      <c r="F11493" s="65"/>
      <c r="G11493" s="129"/>
    </row>
    <row r="11494" spans="1:7">
      <c r="A11494" s="65"/>
      <c r="B11494" s="65"/>
      <c r="C11494" s="65"/>
      <c r="D11494" s="65"/>
      <c r="E11494" s="65"/>
      <c r="F11494" s="65"/>
      <c r="G11494" s="129"/>
    </row>
    <row r="11495" spans="1:7">
      <c r="A11495" s="65"/>
      <c r="B11495" s="65"/>
      <c r="C11495" s="65"/>
      <c r="D11495" s="65"/>
      <c r="E11495" s="65"/>
      <c r="F11495" s="65"/>
      <c r="G11495" s="129"/>
    </row>
    <row r="11496" spans="1:7">
      <c r="A11496" s="65"/>
      <c r="B11496" s="65"/>
      <c r="C11496" s="65"/>
      <c r="D11496" s="65"/>
      <c r="E11496" s="65"/>
      <c r="F11496" s="65"/>
      <c r="G11496" s="129"/>
    </row>
    <row r="11497" spans="1:7">
      <c r="A11497" s="65"/>
      <c r="B11497" s="65"/>
      <c r="C11497" s="65"/>
      <c r="D11497" s="65"/>
      <c r="E11497" s="65"/>
      <c r="F11497" s="65"/>
      <c r="G11497" s="129"/>
    </row>
    <row r="11498" spans="1:7">
      <c r="A11498" s="65"/>
      <c r="B11498" s="65"/>
      <c r="C11498" s="65"/>
      <c r="D11498" s="65"/>
      <c r="E11498" s="65"/>
      <c r="F11498" s="65"/>
      <c r="G11498" s="129"/>
    </row>
    <row r="11499" spans="1:7">
      <c r="A11499" s="65"/>
      <c r="B11499" s="65"/>
      <c r="C11499" s="65"/>
      <c r="D11499" s="65"/>
      <c r="E11499" s="65"/>
      <c r="F11499" s="65"/>
      <c r="G11499" s="129"/>
    </row>
    <row r="11500" spans="1:7">
      <c r="A11500" s="65"/>
      <c r="B11500" s="65"/>
      <c r="C11500" s="65"/>
      <c r="D11500" s="65"/>
      <c r="E11500" s="65"/>
      <c r="F11500" s="65"/>
      <c r="G11500" s="129"/>
    </row>
    <row r="11501" spans="1:7">
      <c r="A11501" s="65"/>
      <c r="B11501" s="65"/>
      <c r="C11501" s="65"/>
      <c r="D11501" s="65"/>
      <c r="E11501" s="65"/>
      <c r="F11501" s="65"/>
      <c r="G11501" s="129"/>
    </row>
    <row r="11502" spans="1:7">
      <c r="A11502" s="65"/>
      <c r="B11502" s="65"/>
      <c r="C11502" s="65"/>
      <c r="D11502" s="65"/>
      <c r="E11502" s="65"/>
      <c r="F11502" s="65"/>
      <c r="G11502" s="129"/>
    </row>
    <row r="11503" spans="1:7">
      <c r="A11503" s="65"/>
      <c r="B11503" s="65"/>
      <c r="C11503" s="65"/>
      <c r="D11503" s="65"/>
      <c r="E11503" s="65"/>
      <c r="F11503" s="65"/>
      <c r="G11503" s="129"/>
    </row>
    <row r="11504" spans="1:7">
      <c r="A11504" s="65"/>
      <c r="B11504" s="65"/>
      <c r="C11504" s="65"/>
      <c r="D11504" s="65"/>
      <c r="E11504" s="65"/>
      <c r="F11504" s="65"/>
      <c r="G11504" s="129"/>
    </row>
    <row r="11505" spans="1:7">
      <c r="A11505" s="65"/>
      <c r="B11505" s="65"/>
      <c r="C11505" s="65"/>
      <c r="D11505" s="65"/>
      <c r="E11505" s="65"/>
      <c r="F11505" s="65"/>
      <c r="G11505" s="129"/>
    </row>
    <row r="11506" spans="1:7">
      <c r="A11506" s="65"/>
      <c r="B11506" s="65"/>
      <c r="C11506" s="65"/>
      <c r="D11506" s="65"/>
      <c r="E11506" s="65"/>
      <c r="F11506" s="65"/>
      <c r="G11506" s="129"/>
    </row>
    <row r="11507" spans="1:7">
      <c r="A11507" s="65"/>
      <c r="B11507" s="65"/>
      <c r="C11507" s="65"/>
      <c r="D11507" s="65"/>
      <c r="E11507" s="65"/>
      <c r="F11507" s="65"/>
      <c r="G11507" s="129"/>
    </row>
    <row r="11508" spans="1:7">
      <c r="A11508" s="65"/>
      <c r="B11508" s="65"/>
      <c r="C11508" s="65"/>
      <c r="D11508" s="65"/>
      <c r="E11508" s="65"/>
      <c r="F11508" s="65"/>
      <c r="G11508" s="129"/>
    </row>
    <row r="11509" spans="1:7">
      <c r="A11509" s="65"/>
      <c r="B11509" s="65"/>
      <c r="C11509" s="65"/>
      <c r="D11509" s="65"/>
      <c r="E11509" s="65"/>
      <c r="F11509" s="65"/>
      <c r="G11509" s="129"/>
    </row>
    <row r="11510" spans="1:7">
      <c r="A11510" s="65"/>
      <c r="B11510" s="65"/>
      <c r="C11510" s="65"/>
      <c r="D11510" s="65"/>
      <c r="E11510" s="65"/>
      <c r="F11510" s="65"/>
      <c r="G11510" s="129"/>
    </row>
    <row r="11511" spans="1:7">
      <c r="A11511" s="65"/>
      <c r="B11511" s="65"/>
      <c r="C11511" s="65"/>
      <c r="D11511" s="65"/>
      <c r="E11511" s="65"/>
      <c r="F11511" s="65"/>
      <c r="G11511" s="129"/>
    </row>
    <row r="11512" spans="1:7">
      <c r="A11512" s="65"/>
      <c r="B11512" s="65"/>
      <c r="C11512" s="65"/>
      <c r="D11512" s="65"/>
      <c r="E11512" s="65"/>
      <c r="F11512" s="65"/>
      <c r="G11512" s="129"/>
    </row>
    <row r="11513" spans="1:7">
      <c r="A11513" s="65"/>
      <c r="B11513" s="65"/>
      <c r="C11513" s="65"/>
      <c r="D11513" s="65"/>
      <c r="E11513" s="65"/>
      <c r="F11513" s="65"/>
      <c r="G11513" s="129"/>
    </row>
    <row r="11514" spans="1:7">
      <c r="A11514" s="65"/>
      <c r="B11514" s="65"/>
      <c r="C11514" s="65"/>
      <c r="D11514" s="65"/>
      <c r="E11514" s="65"/>
      <c r="F11514" s="65"/>
      <c r="G11514" s="129"/>
    </row>
    <row r="11515" spans="1:7">
      <c r="A11515" s="65"/>
      <c r="B11515" s="65"/>
      <c r="C11515" s="65"/>
      <c r="D11515" s="65"/>
      <c r="E11515" s="65"/>
      <c r="F11515" s="65"/>
      <c r="G11515" s="129"/>
    </row>
    <row r="11516" spans="1:7">
      <c r="A11516" s="65"/>
      <c r="B11516" s="65"/>
      <c r="C11516" s="65"/>
      <c r="D11516" s="65"/>
      <c r="E11516" s="65"/>
      <c r="F11516" s="65"/>
      <c r="G11516" s="129"/>
    </row>
    <row r="11517" spans="1:7">
      <c r="A11517" s="65"/>
      <c r="B11517" s="65"/>
      <c r="C11517" s="65"/>
      <c r="D11517" s="65"/>
      <c r="E11517" s="65"/>
      <c r="F11517" s="65"/>
      <c r="G11517" s="129"/>
    </row>
    <row r="11518" spans="1:7">
      <c r="A11518" s="65"/>
      <c r="B11518" s="65"/>
      <c r="C11518" s="65"/>
      <c r="D11518" s="65"/>
      <c r="E11518" s="65"/>
      <c r="F11518" s="65"/>
      <c r="G11518" s="129"/>
    </row>
    <row r="11519" spans="1:7">
      <c r="A11519" s="65"/>
      <c r="B11519" s="65"/>
      <c r="C11519" s="65"/>
      <c r="D11519" s="65"/>
      <c r="E11519" s="65"/>
      <c r="F11519" s="65"/>
      <c r="G11519" s="129"/>
    </row>
    <row r="11520" spans="1:7">
      <c r="A11520" s="65"/>
      <c r="B11520" s="65"/>
      <c r="C11520" s="65"/>
      <c r="D11520" s="65"/>
      <c r="E11520" s="65"/>
      <c r="F11520" s="65"/>
      <c r="G11520" s="129"/>
    </row>
    <row r="11521" spans="1:7">
      <c r="A11521" s="65"/>
      <c r="B11521" s="65"/>
      <c r="C11521" s="65"/>
      <c r="D11521" s="65"/>
      <c r="E11521" s="65"/>
      <c r="F11521" s="65"/>
      <c r="G11521" s="129"/>
    </row>
    <row r="11522" spans="1:7">
      <c r="A11522" s="65"/>
      <c r="B11522" s="65"/>
      <c r="C11522" s="65"/>
      <c r="D11522" s="65"/>
      <c r="E11522" s="65"/>
      <c r="F11522" s="65"/>
      <c r="G11522" s="129"/>
    </row>
    <row r="11523" spans="1:7">
      <c r="A11523" s="65"/>
      <c r="B11523" s="65"/>
      <c r="C11523" s="65"/>
      <c r="D11523" s="65"/>
      <c r="E11523" s="65"/>
      <c r="F11523" s="65"/>
      <c r="G11523" s="129"/>
    </row>
    <row r="11524" spans="1:7">
      <c r="A11524" s="65"/>
      <c r="B11524" s="65"/>
      <c r="C11524" s="65"/>
      <c r="D11524" s="65"/>
      <c r="E11524" s="65"/>
      <c r="F11524" s="65"/>
      <c r="G11524" s="129"/>
    </row>
    <row r="11525" spans="1:7">
      <c r="A11525" s="65"/>
      <c r="B11525" s="65"/>
      <c r="C11525" s="65"/>
      <c r="D11525" s="65"/>
      <c r="E11525" s="65"/>
      <c r="F11525" s="65"/>
      <c r="G11525" s="129"/>
    </row>
    <row r="11526" spans="1:7">
      <c r="A11526" s="65"/>
      <c r="B11526" s="65"/>
      <c r="C11526" s="65"/>
      <c r="D11526" s="65"/>
      <c r="E11526" s="65"/>
      <c r="F11526" s="65"/>
      <c r="G11526" s="129"/>
    </row>
    <row r="11527" spans="1:7">
      <c r="A11527" s="65"/>
      <c r="B11527" s="65"/>
      <c r="C11527" s="65"/>
      <c r="D11527" s="65"/>
      <c r="E11527" s="65"/>
      <c r="F11527" s="65"/>
      <c r="G11527" s="129"/>
    </row>
    <row r="11528" spans="1:7">
      <c r="A11528" s="65"/>
      <c r="B11528" s="65"/>
      <c r="C11528" s="65"/>
      <c r="D11528" s="65"/>
      <c r="E11528" s="65"/>
      <c r="F11528" s="65"/>
      <c r="G11528" s="129"/>
    </row>
    <row r="11529" spans="1:7">
      <c r="A11529" s="65"/>
      <c r="B11529" s="65"/>
      <c r="C11529" s="65"/>
      <c r="D11529" s="65"/>
      <c r="E11529" s="65"/>
      <c r="F11529" s="65"/>
      <c r="G11529" s="129"/>
    </row>
    <row r="11530" spans="1:7">
      <c r="A11530" s="65"/>
      <c r="B11530" s="65"/>
      <c r="C11530" s="65"/>
      <c r="D11530" s="65"/>
      <c r="E11530" s="65"/>
      <c r="F11530" s="65"/>
      <c r="G11530" s="129"/>
    </row>
    <row r="11531" spans="1:7">
      <c r="A11531" s="65"/>
      <c r="B11531" s="65"/>
      <c r="C11531" s="65"/>
      <c r="D11531" s="65"/>
      <c r="E11531" s="65"/>
      <c r="F11531" s="65"/>
      <c r="G11531" s="129"/>
    </row>
    <row r="11532" spans="1:7">
      <c r="A11532" s="65"/>
      <c r="B11532" s="65"/>
      <c r="C11532" s="65"/>
      <c r="D11532" s="65"/>
      <c r="E11532" s="65"/>
      <c r="F11532" s="65"/>
      <c r="G11532" s="129"/>
    </row>
    <row r="11533" spans="1:7">
      <c r="A11533" s="65"/>
      <c r="B11533" s="65"/>
      <c r="C11533" s="65"/>
      <c r="D11533" s="65"/>
      <c r="E11533" s="65"/>
      <c r="F11533" s="65"/>
      <c r="G11533" s="129"/>
    </row>
    <row r="11534" spans="1:7">
      <c r="A11534" s="65"/>
      <c r="B11534" s="65"/>
      <c r="C11534" s="65"/>
      <c r="D11534" s="65"/>
      <c r="E11534" s="65"/>
      <c r="F11534" s="65"/>
      <c r="G11534" s="129"/>
    </row>
    <row r="11535" spans="1:7">
      <c r="A11535" s="65"/>
      <c r="B11535" s="65"/>
      <c r="C11535" s="65"/>
      <c r="D11535" s="65"/>
      <c r="E11535" s="65"/>
      <c r="F11535" s="65"/>
      <c r="G11535" s="129"/>
    </row>
    <row r="11536" spans="1:7">
      <c r="A11536" s="65"/>
      <c r="B11536" s="65"/>
      <c r="C11536" s="65"/>
      <c r="D11536" s="65"/>
      <c r="E11536" s="65"/>
      <c r="F11536" s="65"/>
      <c r="G11536" s="129"/>
    </row>
    <row r="11537" spans="1:7">
      <c r="A11537" s="65"/>
      <c r="B11537" s="65"/>
      <c r="C11537" s="65"/>
      <c r="D11537" s="65"/>
      <c r="E11537" s="65"/>
      <c r="F11537" s="65"/>
      <c r="G11537" s="129"/>
    </row>
    <row r="11538" spans="1:7">
      <c r="A11538" s="65"/>
      <c r="B11538" s="65"/>
      <c r="C11538" s="65"/>
      <c r="D11538" s="65"/>
      <c r="E11538" s="65"/>
      <c r="F11538" s="65"/>
      <c r="G11538" s="129"/>
    </row>
    <row r="11539" spans="1:7">
      <c r="A11539" s="65"/>
      <c r="B11539" s="65"/>
      <c r="C11539" s="65"/>
      <c r="D11539" s="65"/>
      <c r="E11539" s="65"/>
      <c r="F11539" s="65"/>
      <c r="G11539" s="129"/>
    </row>
    <row r="11540" spans="1:7">
      <c r="A11540" s="65"/>
      <c r="B11540" s="65"/>
      <c r="C11540" s="65"/>
      <c r="D11540" s="65"/>
      <c r="E11540" s="65"/>
      <c r="F11540" s="65"/>
      <c r="G11540" s="129"/>
    </row>
    <row r="11541" spans="1:7">
      <c r="A11541" s="65"/>
      <c r="B11541" s="65"/>
      <c r="C11541" s="65"/>
      <c r="D11541" s="65"/>
      <c r="E11541" s="65"/>
      <c r="F11541" s="65"/>
      <c r="G11541" s="129"/>
    </row>
    <row r="11542" spans="1:7">
      <c r="A11542" s="65"/>
      <c r="B11542" s="65"/>
      <c r="C11542" s="65"/>
      <c r="D11542" s="65"/>
      <c r="E11542" s="65"/>
      <c r="F11542" s="65"/>
      <c r="G11542" s="129"/>
    </row>
    <row r="11543" spans="1:7">
      <c r="A11543" s="65"/>
      <c r="B11543" s="65"/>
      <c r="C11543" s="65"/>
      <c r="D11543" s="65"/>
      <c r="E11543" s="65"/>
      <c r="F11543" s="65"/>
      <c r="G11543" s="129"/>
    </row>
    <row r="11544" spans="1:7">
      <c r="A11544" s="65"/>
      <c r="B11544" s="65"/>
      <c r="C11544" s="65"/>
      <c r="D11544" s="65"/>
      <c r="E11544" s="65"/>
      <c r="F11544" s="65"/>
      <c r="G11544" s="129"/>
    </row>
    <row r="11545" spans="1:7">
      <c r="A11545" s="65"/>
      <c r="B11545" s="65"/>
      <c r="C11545" s="65"/>
      <c r="D11545" s="65"/>
      <c r="E11545" s="65"/>
      <c r="F11545" s="65"/>
      <c r="G11545" s="129"/>
    </row>
    <row r="11546" spans="1:7">
      <c r="A11546" s="65"/>
      <c r="B11546" s="65"/>
      <c r="C11546" s="65"/>
      <c r="D11546" s="65"/>
      <c r="E11546" s="65"/>
      <c r="F11546" s="65"/>
      <c r="G11546" s="129"/>
    </row>
    <row r="11547" spans="1:7">
      <c r="A11547" s="65"/>
      <c r="B11547" s="65"/>
      <c r="C11547" s="65"/>
      <c r="D11547" s="65"/>
      <c r="E11547" s="65"/>
      <c r="F11547" s="65"/>
      <c r="G11547" s="129"/>
    </row>
    <row r="11548" spans="1:7">
      <c r="A11548" s="65"/>
      <c r="B11548" s="65"/>
      <c r="C11548" s="65"/>
      <c r="D11548" s="65"/>
      <c r="E11548" s="65"/>
      <c r="F11548" s="65"/>
      <c r="G11548" s="129"/>
    </row>
    <row r="11549" spans="1:7">
      <c r="A11549" s="65"/>
      <c r="B11549" s="65"/>
      <c r="C11549" s="65"/>
      <c r="D11549" s="65"/>
      <c r="E11549" s="65"/>
      <c r="F11549" s="65"/>
      <c r="G11549" s="129"/>
    </row>
    <row r="11550" spans="1:7">
      <c r="A11550" s="65"/>
      <c r="B11550" s="65"/>
      <c r="C11550" s="65"/>
      <c r="D11550" s="65"/>
      <c r="E11550" s="65"/>
      <c r="F11550" s="65"/>
      <c r="G11550" s="129"/>
    </row>
    <row r="11551" spans="1:7">
      <c r="A11551" s="65"/>
      <c r="B11551" s="65"/>
      <c r="C11551" s="65"/>
      <c r="D11551" s="65"/>
      <c r="E11551" s="65"/>
      <c r="F11551" s="65"/>
      <c r="G11551" s="129"/>
    </row>
    <row r="11552" spans="1:7">
      <c r="A11552" s="65"/>
      <c r="B11552" s="65"/>
      <c r="C11552" s="65"/>
      <c r="D11552" s="65"/>
      <c r="E11552" s="65"/>
      <c r="F11552" s="65"/>
      <c r="G11552" s="129"/>
    </row>
    <row r="11553" spans="1:7">
      <c r="A11553" s="65"/>
      <c r="B11553" s="65"/>
      <c r="C11553" s="65"/>
      <c r="D11553" s="65"/>
      <c r="E11553" s="65"/>
      <c r="F11553" s="65"/>
      <c r="G11553" s="129"/>
    </row>
    <row r="11554" spans="1:7">
      <c r="A11554" s="65"/>
      <c r="B11554" s="65"/>
      <c r="C11554" s="65"/>
      <c r="D11554" s="65"/>
      <c r="E11554" s="65"/>
      <c r="F11554" s="65"/>
      <c r="G11554" s="129"/>
    </row>
    <row r="11555" spans="1:7">
      <c r="A11555" s="65"/>
      <c r="B11555" s="65"/>
      <c r="C11555" s="65"/>
      <c r="D11555" s="65"/>
      <c r="E11555" s="65"/>
      <c r="F11555" s="65"/>
      <c r="G11555" s="129"/>
    </row>
    <row r="11556" spans="1:7">
      <c r="A11556" s="65"/>
      <c r="B11556" s="65"/>
      <c r="C11556" s="65"/>
      <c r="D11556" s="65"/>
      <c r="E11556" s="65"/>
      <c r="F11556" s="65"/>
      <c r="G11556" s="129"/>
    </row>
    <row r="11557" spans="1:7">
      <c r="A11557" s="65"/>
      <c r="B11557" s="65"/>
      <c r="C11557" s="65"/>
      <c r="D11557" s="65"/>
      <c r="E11557" s="65"/>
      <c r="F11557" s="65"/>
      <c r="G11557" s="129"/>
    </row>
    <row r="11558" spans="1:7">
      <c r="A11558" s="65"/>
      <c r="B11558" s="65"/>
      <c r="C11558" s="65"/>
      <c r="D11558" s="65"/>
      <c r="E11558" s="65"/>
      <c r="F11558" s="65"/>
      <c r="G11558" s="129"/>
    </row>
    <row r="11559" spans="1:7">
      <c r="A11559" s="65"/>
      <c r="B11559" s="65"/>
      <c r="C11559" s="65"/>
      <c r="D11559" s="65"/>
      <c r="E11559" s="65"/>
      <c r="F11559" s="65"/>
      <c r="G11559" s="129"/>
    </row>
    <row r="11560" spans="1:7">
      <c r="A11560" s="65"/>
      <c r="B11560" s="65"/>
      <c r="C11560" s="65"/>
      <c r="D11560" s="65"/>
      <c r="E11560" s="65"/>
      <c r="F11560" s="65"/>
      <c r="G11560" s="129"/>
    </row>
    <row r="11561" spans="1:7">
      <c r="A11561" s="65"/>
      <c r="B11561" s="65"/>
      <c r="C11561" s="65"/>
      <c r="D11561" s="65"/>
      <c r="E11561" s="65"/>
      <c r="F11561" s="65"/>
      <c r="G11561" s="129"/>
    </row>
    <row r="11562" spans="1:7">
      <c r="A11562" s="65"/>
      <c r="B11562" s="65"/>
      <c r="C11562" s="65"/>
      <c r="D11562" s="65"/>
      <c r="E11562" s="65"/>
      <c r="F11562" s="65"/>
      <c r="G11562" s="129"/>
    </row>
    <row r="11563" spans="1:7">
      <c r="A11563" s="65"/>
      <c r="B11563" s="65"/>
      <c r="C11563" s="65"/>
      <c r="D11563" s="65"/>
      <c r="E11563" s="65"/>
      <c r="F11563" s="65"/>
      <c r="G11563" s="129"/>
    </row>
    <row r="11564" spans="1:7">
      <c r="A11564" s="65"/>
      <c r="B11564" s="65"/>
      <c r="C11564" s="65"/>
      <c r="D11564" s="65"/>
      <c r="E11564" s="65"/>
      <c r="F11564" s="65"/>
      <c r="G11564" s="129"/>
    </row>
    <row r="11565" spans="1:7">
      <c r="A11565" s="65"/>
      <c r="B11565" s="65"/>
      <c r="C11565" s="65"/>
      <c r="D11565" s="65"/>
      <c r="E11565" s="65"/>
      <c r="F11565" s="65"/>
      <c r="G11565" s="129"/>
    </row>
    <row r="11566" spans="1:7">
      <c r="A11566" s="65"/>
      <c r="B11566" s="65"/>
      <c r="C11566" s="65"/>
      <c r="D11566" s="65"/>
      <c r="E11566" s="65"/>
      <c r="F11566" s="65"/>
      <c r="G11566" s="129"/>
    </row>
    <row r="11567" spans="1:7">
      <c r="A11567" s="65"/>
      <c r="B11567" s="65"/>
      <c r="C11567" s="65"/>
      <c r="D11567" s="65"/>
      <c r="E11567" s="65"/>
      <c r="F11567" s="65"/>
      <c r="G11567" s="129"/>
    </row>
    <row r="11568" spans="1:7">
      <c r="A11568" s="65"/>
      <c r="B11568" s="65"/>
      <c r="C11568" s="65"/>
      <c r="D11568" s="65"/>
      <c r="E11568" s="65"/>
      <c r="F11568" s="65"/>
      <c r="G11568" s="129"/>
    </row>
    <row r="11569" spans="1:7">
      <c r="A11569" s="65"/>
      <c r="B11569" s="65"/>
      <c r="C11569" s="65"/>
      <c r="D11569" s="65"/>
      <c r="E11569" s="65"/>
      <c r="F11569" s="65"/>
      <c r="G11569" s="129"/>
    </row>
    <row r="11570" spans="1:7">
      <c r="A11570" s="65"/>
      <c r="B11570" s="65"/>
      <c r="C11570" s="65"/>
      <c r="D11570" s="65"/>
      <c r="E11570" s="65"/>
      <c r="F11570" s="65"/>
      <c r="G11570" s="129"/>
    </row>
    <row r="11571" spans="1:7">
      <c r="A11571" s="65"/>
      <c r="B11571" s="65"/>
      <c r="C11571" s="65"/>
      <c r="D11571" s="65"/>
      <c r="E11571" s="65"/>
      <c r="F11571" s="65"/>
      <c r="G11571" s="129"/>
    </row>
    <row r="11572" spans="1:7">
      <c r="A11572" s="65"/>
      <c r="B11572" s="65"/>
      <c r="C11572" s="65"/>
      <c r="D11572" s="65"/>
      <c r="E11572" s="65"/>
      <c r="F11572" s="65"/>
      <c r="G11572" s="129"/>
    </row>
    <row r="11573" spans="1:7">
      <c r="A11573" s="65"/>
      <c r="B11573" s="65"/>
      <c r="C11573" s="65"/>
      <c r="D11573" s="65"/>
      <c r="E11573" s="65"/>
      <c r="F11573" s="65"/>
      <c r="G11573" s="129"/>
    </row>
    <row r="11574" spans="1:7">
      <c r="A11574" s="65"/>
      <c r="B11574" s="65"/>
      <c r="C11574" s="65"/>
      <c r="D11574" s="65"/>
      <c r="E11574" s="65"/>
      <c r="F11574" s="65"/>
      <c r="G11574" s="129"/>
    </row>
    <row r="11575" spans="1:7">
      <c r="A11575" s="65"/>
      <c r="B11575" s="65"/>
      <c r="C11575" s="65"/>
      <c r="D11575" s="65"/>
      <c r="E11575" s="65"/>
      <c r="F11575" s="65"/>
      <c r="G11575" s="129"/>
    </row>
    <row r="11576" spans="1:7">
      <c r="A11576" s="65"/>
      <c r="B11576" s="65"/>
      <c r="C11576" s="65"/>
      <c r="D11576" s="65"/>
      <c r="E11576" s="65"/>
      <c r="F11576" s="65"/>
      <c r="G11576" s="129"/>
    </row>
    <row r="11577" spans="1:7">
      <c r="A11577" s="65"/>
      <c r="B11577" s="65"/>
      <c r="C11577" s="65"/>
      <c r="D11577" s="65"/>
      <c r="E11577" s="65"/>
      <c r="F11577" s="65"/>
      <c r="G11577" s="129"/>
    </row>
    <row r="11578" spans="1:7">
      <c r="A11578" s="65"/>
      <c r="B11578" s="65"/>
      <c r="C11578" s="65"/>
      <c r="D11578" s="65"/>
      <c r="E11578" s="65"/>
      <c r="F11578" s="65"/>
      <c r="G11578" s="129"/>
    </row>
    <row r="11579" spans="1:7">
      <c r="A11579" s="65"/>
      <c r="B11579" s="65"/>
      <c r="C11579" s="65"/>
      <c r="D11579" s="65"/>
      <c r="E11579" s="65"/>
      <c r="F11579" s="65"/>
      <c r="G11579" s="129"/>
    </row>
    <row r="11580" spans="1:7">
      <c r="A11580" s="65"/>
      <c r="B11580" s="65"/>
      <c r="C11580" s="65"/>
      <c r="D11580" s="65"/>
      <c r="E11580" s="65"/>
      <c r="F11580" s="65"/>
      <c r="G11580" s="129"/>
    </row>
    <row r="11581" spans="1:7">
      <c r="A11581" s="65"/>
      <c r="B11581" s="65"/>
      <c r="C11581" s="65"/>
      <c r="D11581" s="65"/>
      <c r="E11581" s="65"/>
      <c r="F11581" s="65"/>
      <c r="G11581" s="129"/>
    </row>
    <row r="11582" spans="1:7">
      <c r="A11582" s="65"/>
      <c r="B11582" s="65"/>
      <c r="C11582" s="65"/>
      <c r="D11582" s="65"/>
      <c r="E11582" s="65"/>
      <c r="F11582" s="65"/>
      <c r="G11582" s="129"/>
    </row>
    <row r="11583" spans="1:7">
      <c r="A11583" s="65"/>
      <c r="B11583" s="65"/>
      <c r="C11583" s="65"/>
      <c r="D11583" s="65"/>
      <c r="E11583" s="65"/>
      <c r="F11583" s="65"/>
      <c r="G11583" s="129"/>
    </row>
    <row r="11584" spans="1:7">
      <c r="A11584" s="65"/>
      <c r="B11584" s="65"/>
      <c r="C11584" s="65"/>
      <c r="D11584" s="65"/>
      <c r="E11584" s="65"/>
      <c r="F11584" s="65"/>
      <c r="G11584" s="129"/>
    </row>
    <row r="11585" spans="1:7">
      <c r="A11585" s="65"/>
      <c r="B11585" s="65"/>
      <c r="C11585" s="65"/>
      <c r="D11585" s="65"/>
      <c r="E11585" s="65"/>
      <c r="F11585" s="65"/>
      <c r="G11585" s="129"/>
    </row>
    <row r="11586" spans="1:7">
      <c r="A11586" s="65"/>
      <c r="B11586" s="65"/>
      <c r="C11586" s="65"/>
      <c r="D11586" s="65"/>
      <c r="E11586" s="65"/>
      <c r="F11586" s="65"/>
      <c r="G11586" s="129"/>
    </row>
    <row r="11587" spans="1:7">
      <c r="A11587" s="65"/>
      <c r="B11587" s="65"/>
      <c r="C11587" s="65"/>
      <c r="D11587" s="65"/>
      <c r="E11587" s="65"/>
      <c r="F11587" s="65"/>
      <c r="G11587" s="129"/>
    </row>
    <row r="11588" spans="1:7">
      <c r="A11588" s="65"/>
      <c r="B11588" s="65"/>
      <c r="C11588" s="65"/>
      <c r="D11588" s="65"/>
      <c r="E11588" s="65"/>
      <c r="F11588" s="65"/>
      <c r="G11588" s="129"/>
    </row>
    <row r="11589" spans="1:7">
      <c r="A11589" s="65"/>
      <c r="B11589" s="65"/>
      <c r="C11589" s="65"/>
      <c r="D11589" s="65"/>
      <c r="E11589" s="65"/>
      <c r="F11589" s="65"/>
      <c r="G11589" s="129"/>
    </row>
    <row r="11590" spans="1:7">
      <c r="A11590" s="65"/>
      <c r="B11590" s="65"/>
      <c r="C11590" s="65"/>
      <c r="D11590" s="65"/>
      <c r="E11590" s="65"/>
      <c r="F11590" s="65"/>
      <c r="G11590" s="129"/>
    </row>
    <row r="11591" spans="1:7">
      <c r="A11591" s="65"/>
      <c r="B11591" s="65"/>
      <c r="C11591" s="65"/>
      <c r="D11591" s="65"/>
      <c r="E11591" s="65"/>
      <c r="F11591" s="65"/>
      <c r="G11591" s="129"/>
    </row>
    <row r="11592" spans="1:7">
      <c r="A11592" s="65"/>
      <c r="B11592" s="65"/>
      <c r="C11592" s="65"/>
      <c r="D11592" s="65"/>
      <c r="E11592" s="65"/>
      <c r="F11592" s="65"/>
      <c r="G11592" s="129"/>
    </row>
    <row r="11593" spans="1:7">
      <c r="A11593" s="65"/>
      <c r="B11593" s="65"/>
      <c r="C11593" s="65"/>
      <c r="D11593" s="65"/>
      <c r="E11593" s="65"/>
      <c r="F11593" s="65"/>
      <c r="G11593" s="129"/>
    </row>
    <row r="11594" spans="1:7">
      <c r="A11594" s="65"/>
      <c r="B11594" s="65"/>
      <c r="C11594" s="65"/>
      <c r="D11594" s="65"/>
      <c r="E11594" s="65"/>
      <c r="F11594" s="65"/>
      <c r="G11594" s="129"/>
    </row>
    <row r="11595" spans="1:7">
      <c r="A11595" s="65"/>
      <c r="B11595" s="65"/>
      <c r="C11595" s="65"/>
      <c r="D11595" s="65"/>
      <c r="E11595" s="65"/>
      <c r="F11595" s="65"/>
      <c r="G11595" s="129"/>
    </row>
    <row r="11596" spans="1:7">
      <c r="A11596" s="65"/>
      <c r="B11596" s="65"/>
      <c r="C11596" s="65"/>
      <c r="D11596" s="65"/>
      <c r="E11596" s="65"/>
      <c r="F11596" s="65"/>
      <c r="G11596" s="129"/>
    </row>
    <row r="11597" spans="1:7">
      <c r="A11597" s="65"/>
      <c r="B11597" s="65"/>
      <c r="C11597" s="65"/>
      <c r="D11597" s="65"/>
      <c r="E11597" s="65"/>
      <c r="F11597" s="65"/>
      <c r="G11597" s="129"/>
    </row>
    <row r="11598" spans="1:7">
      <c r="A11598" s="65"/>
      <c r="B11598" s="65"/>
      <c r="C11598" s="65"/>
      <c r="D11598" s="65"/>
      <c r="E11598" s="65"/>
      <c r="F11598" s="65"/>
      <c r="G11598" s="129"/>
    </row>
    <row r="11599" spans="1:7">
      <c r="A11599" s="65"/>
      <c r="B11599" s="65"/>
      <c r="C11599" s="65"/>
      <c r="D11599" s="65"/>
      <c r="E11599" s="65"/>
      <c r="F11599" s="65"/>
      <c r="G11599" s="129"/>
    </row>
    <row r="11600" spans="1:7">
      <c r="A11600" s="65"/>
      <c r="B11600" s="65"/>
      <c r="C11600" s="65"/>
      <c r="D11600" s="65"/>
      <c r="E11600" s="65"/>
      <c r="F11600" s="65"/>
      <c r="G11600" s="129"/>
    </row>
    <row r="11601" spans="1:7">
      <c r="A11601" s="65"/>
      <c r="B11601" s="65"/>
      <c r="C11601" s="65"/>
      <c r="D11601" s="65"/>
      <c r="E11601" s="65"/>
      <c r="F11601" s="65"/>
      <c r="G11601" s="129"/>
    </row>
    <row r="11602" spans="1:7">
      <c r="A11602" s="65"/>
      <c r="B11602" s="65"/>
      <c r="C11602" s="65"/>
      <c r="D11602" s="65"/>
      <c r="E11602" s="65"/>
      <c r="F11602" s="65"/>
      <c r="G11602" s="129"/>
    </row>
    <row r="11603" spans="1:7">
      <c r="A11603" s="65"/>
      <c r="B11603" s="65"/>
      <c r="C11603" s="65"/>
      <c r="D11603" s="65"/>
      <c r="E11603" s="65"/>
      <c r="F11603" s="65"/>
      <c r="G11603" s="129"/>
    </row>
    <row r="11604" spans="1:7">
      <c r="A11604" s="65"/>
      <c r="B11604" s="65"/>
      <c r="C11604" s="65"/>
      <c r="D11604" s="65"/>
      <c r="E11604" s="65"/>
      <c r="F11604" s="65"/>
      <c r="G11604" s="129"/>
    </row>
    <row r="11605" spans="1:7">
      <c r="A11605" s="65"/>
      <c r="B11605" s="65"/>
      <c r="C11605" s="65"/>
      <c r="D11605" s="65"/>
      <c r="E11605" s="65"/>
      <c r="F11605" s="65"/>
      <c r="G11605" s="129"/>
    </row>
    <row r="11606" spans="1:7">
      <c r="A11606" s="65"/>
      <c r="B11606" s="65"/>
      <c r="C11606" s="65"/>
      <c r="D11606" s="65"/>
      <c r="E11606" s="65"/>
      <c r="F11606" s="65"/>
      <c r="G11606" s="129"/>
    </row>
    <row r="11607" spans="1:7">
      <c r="A11607" s="65"/>
      <c r="B11607" s="65"/>
      <c r="C11607" s="65"/>
      <c r="D11607" s="65"/>
      <c r="E11607" s="65"/>
      <c r="F11607" s="65"/>
      <c r="G11607" s="129"/>
    </row>
    <row r="11608" spans="1:7">
      <c r="A11608" s="65"/>
      <c r="B11608" s="65"/>
      <c r="C11608" s="65"/>
      <c r="D11608" s="65"/>
      <c r="E11608" s="65"/>
      <c r="F11608" s="65"/>
      <c r="G11608" s="129"/>
    </row>
    <row r="11609" spans="1:7">
      <c r="A11609" s="65"/>
      <c r="B11609" s="65"/>
      <c r="C11609" s="65"/>
      <c r="D11609" s="65"/>
      <c r="E11609" s="65"/>
      <c r="F11609" s="65"/>
      <c r="G11609" s="129"/>
    </row>
    <row r="11610" spans="1:7">
      <c r="A11610" s="65"/>
      <c r="B11610" s="65"/>
      <c r="C11610" s="65"/>
      <c r="D11610" s="65"/>
      <c r="E11610" s="65"/>
      <c r="F11610" s="65"/>
      <c r="G11610" s="129"/>
    </row>
    <row r="11611" spans="1:7">
      <c r="A11611" s="65"/>
      <c r="B11611" s="65"/>
      <c r="C11611" s="65"/>
      <c r="D11611" s="65"/>
      <c r="E11611" s="65"/>
      <c r="F11611" s="65"/>
      <c r="G11611" s="129"/>
    </row>
    <row r="11612" spans="1:7">
      <c r="A11612" s="65"/>
      <c r="B11612" s="65"/>
      <c r="C11612" s="65"/>
      <c r="D11612" s="65"/>
      <c r="E11612" s="65"/>
      <c r="F11612" s="65"/>
      <c r="G11612" s="129"/>
    </row>
    <row r="11613" spans="1:7">
      <c r="A11613" s="65"/>
      <c r="B11613" s="65"/>
      <c r="C11613" s="65"/>
      <c r="D11613" s="65"/>
      <c r="E11613" s="65"/>
      <c r="F11613" s="65"/>
      <c r="G11613" s="129"/>
    </row>
    <row r="11614" spans="1:7">
      <c r="A11614" s="65"/>
      <c r="B11614" s="65"/>
      <c r="C11614" s="65"/>
      <c r="D11614" s="65"/>
      <c r="E11614" s="65"/>
      <c r="F11614" s="65"/>
      <c r="G11614" s="129"/>
    </row>
    <row r="11615" spans="1:7">
      <c r="A11615" s="65"/>
      <c r="B11615" s="65"/>
      <c r="C11615" s="65"/>
      <c r="D11615" s="65"/>
      <c r="E11615" s="65"/>
      <c r="F11615" s="65"/>
      <c r="G11615" s="129"/>
    </row>
    <row r="11616" spans="1:7">
      <c r="A11616" s="65"/>
      <c r="B11616" s="65"/>
      <c r="C11616" s="65"/>
      <c r="D11616" s="65"/>
      <c r="E11616" s="65"/>
      <c r="F11616" s="65"/>
      <c r="G11616" s="129"/>
    </row>
    <row r="11617" spans="1:7">
      <c r="A11617" s="65"/>
      <c r="B11617" s="65"/>
      <c r="C11617" s="65"/>
      <c r="D11617" s="65"/>
      <c r="E11617" s="65"/>
      <c r="F11617" s="65"/>
      <c r="G11617" s="129"/>
    </row>
    <row r="11618" spans="1:7">
      <c r="A11618" s="65"/>
      <c r="B11618" s="65"/>
      <c r="C11618" s="65"/>
      <c r="D11618" s="65"/>
      <c r="E11618" s="65"/>
      <c r="F11618" s="65"/>
      <c r="G11618" s="129"/>
    </row>
    <row r="11619" spans="1:7">
      <c r="A11619" s="65"/>
      <c r="B11619" s="65"/>
      <c r="C11619" s="65"/>
      <c r="D11619" s="65"/>
      <c r="E11619" s="65"/>
      <c r="F11619" s="65"/>
      <c r="G11619" s="129"/>
    </row>
    <row r="11620" spans="1:7">
      <c r="A11620" s="65"/>
      <c r="B11620" s="65"/>
      <c r="C11620" s="65"/>
      <c r="D11620" s="65"/>
      <c r="E11620" s="65"/>
      <c r="F11620" s="65"/>
      <c r="G11620" s="129"/>
    </row>
    <row r="11621" spans="1:7">
      <c r="A11621" s="65"/>
      <c r="B11621" s="65"/>
      <c r="C11621" s="65"/>
      <c r="D11621" s="65"/>
      <c r="E11621" s="65"/>
      <c r="F11621" s="65"/>
      <c r="G11621" s="129"/>
    </row>
    <row r="11622" spans="1:7">
      <c r="A11622" s="65"/>
      <c r="B11622" s="65"/>
      <c r="C11622" s="65"/>
      <c r="D11622" s="65"/>
      <c r="E11622" s="65"/>
      <c r="F11622" s="65"/>
      <c r="G11622" s="129"/>
    </row>
    <row r="11623" spans="1:7">
      <c r="A11623" s="65"/>
      <c r="B11623" s="65"/>
      <c r="C11623" s="65"/>
      <c r="D11623" s="65"/>
      <c r="E11623" s="65"/>
      <c r="F11623" s="65"/>
      <c r="G11623" s="129"/>
    </row>
    <row r="11624" spans="1:7">
      <c r="A11624" s="65"/>
      <c r="B11624" s="65"/>
      <c r="C11624" s="65"/>
      <c r="D11624" s="65"/>
      <c r="E11624" s="65"/>
      <c r="F11624" s="65"/>
      <c r="G11624" s="129"/>
    </row>
    <row r="11625" spans="1:7">
      <c r="A11625" s="65"/>
      <c r="B11625" s="65"/>
      <c r="C11625" s="65"/>
      <c r="D11625" s="65"/>
      <c r="E11625" s="65"/>
      <c r="F11625" s="65"/>
      <c r="G11625" s="129"/>
    </row>
    <row r="11626" spans="1:7">
      <c r="A11626" s="65"/>
      <c r="B11626" s="65"/>
      <c r="C11626" s="65"/>
      <c r="D11626" s="65"/>
      <c r="E11626" s="65"/>
      <c r="F11626" s="65"/>
      <c r="G11626" s="129"/>
    </row>
    <row r="11627" spans="1:7">
      <c r="A11627" s="65"/>
      <c r="B11627" s="65"/>
      <c r="C11627" s="65"/>
      <c r="D11627" s="65"/>
      <c r="E11627" s="65"/>
      <c r="F11627" s="65"/>
      <c r="G11627" s="129"/>
    </row>
    <row r="11628" spans="1:7">
      <c r="A11628" s="65"/>
      <c r="B11628" s="65"/>
      <c r="C11628" s="65"/>
      <c r="D11628" s="65"/>
      <c r="E11628" s="65"/>
      <c r="F11628" s="65"/>
      <c r="G11628" s="129"/>
    </row>
    <row r="11629" spans="1:7">
      <c r="A11629" s="65"/>
      <c r="B11629" s="65"/>
      <c r="C11629" s="65"/>
      <c r="D11629" s="65"/>
      <c r="E11629" s="65"/>
      <c r="F11629" s="65"/>
      <c r="G11629" s="129"/>
    </row>
    <row r="11630" spans="1:7">
      <c r="A11630" s="65"/>
      <c r="B11630" s="65"/>
      <c r="C11630" s="65"/>
      <c r="D11630" s="65"/>
      <c r="E11630" s="65"/>
      <c r="F11630" s="65"/>
      <c r="G11630" s="129"/>
    </row>
    <row r="11631" spans="1:7">
      <c r="A11631" s="65"/>
      <c r="B11631" s="65"/>
      <c r="C11631" s="65"/>
      <c r="D11631" s="65"/>
      <c r="E11631" s="65"/>
      <c r="F11631" s="65"/>
      <c r="G11631" s="129"/>
    </row>
    <row r="11632" spans="1:7">
      <c r="A11632" s="65"/>
      <c r="B11632" s="65"/>
      <c r="C11632" s="65"/>
      <c r="D11632" s="65"/>
      <c r="E11632" s="65"/>
      <c r="F11632" s="65"/>
      <c r="G11632" s="129"/>
    </row>
    <row r="11633" spans="1:7">
      <c r="A11633" s="65"/>
      <c r="B11633" s="65"/>
      <c r="C11633" s="65"/>
      <c r="D11633" s="65"/>
      <c r="E11633" s="65"/>
      <c r="F11633" s="65"/>
      <c r="G11633" s="129"/>
    </row>
    <row r="11634" spans="1:7">
      <c r="A11634" s="65"/>
      <c r="B11634" s="65"/>
      <c r="C11634" s="65"/>
      <c r="D11634" s="65"/>
      <c r="E11634" s="65"/>
      <c r="F11634" s="65"/>
      <c r="G11634" s="129"/>
    </row>
    <row r="11635" spans="1:7">
      <c r="A11635" s="65"/>
      <c r="B11635" s="65"/>
      <c r="C11635" s="65"/>
      <c r="D11635" s="65"/>
      <c r="E11635" s="65"/>
      <c r="F11635" s="65"/>
      <c r="G11635" s="129"/>
    </row>
    <row r="11636" spans="1:7">
      <c r="A11636" s="65"/>
      <c r="B11636" s="65"/>
      <c r="C11636" s="65"/>
      <c r="D11636" s="65"/>
      <c r="E11636" s="65"/>
      <c r="F11636" s="65"/>
      <c r="G11636" s="129"/>
    </row>
    <row r="11637" spans="1:7">
      <c r="A11637" s="65"/>
      <c r="B11637" s="65"/>
      <c r="C11637" s="65"/>
      <c r="D11637" s="65"/>
      <c r="E11637" s="65"/>
      <c r="F11637" s="65"/>
      <c r="G11637" s="129"/>
    </row>
    <row r="11638" spans="1:7">
      <c r="A11638" s="65"/>
      <c r="B11638" s="65"/>
      <c r="C11638" s="65"/>
      <c r="D11638" s="65"/>
      <c r="E11638" s="65"/>
      <c r="F11638" s="65"/>
      <c r="G11638" s="129"/>
    </row>
    <row r="11639" spans="1:7">
      <c r="A11639" s="65"/>
      <c r="B11639" s="65"/>
      <c r="C11639" s="65"/>
      <c r="D11639" s="65"/>
      <c r="E11639" s="65"/>
      <c r="F11639" s="65"/>
      <c r="G11639" s="129"/>
    </row>
    <row r="11640" spans="1:7">
      <c r="A11640" s="65"/>
      <c r="B11640" s="65"/>
      <c r="C11640" s="65"/>
      <c r="D11640" s="65"/>
      <c r="E11640" s="65"/>
      <c r="F11640" s="65"/>
      <c r="G11640" s="129"/>
    </row>
    <row r="11641" spans="1:7">
      <c r="A11641" s="65"/>
      <c r="B11641" s="65"/>
      <c r="C11641" s="65"/>
      <c r="D11641" s="65"/>
      <c r="E11641" s="65"/>
      <c r="F11641" s="65"/>
      <c r="G11641" s="129"/>
    </row>
    <row r="11642" spans="1:7">
      <c r="A11642" s="65"/>
      <c r="B11642" s="65"/>
      <c r="C11642" s="65"/>
      <c r="D11642" s="65"/>
      <c r="E11642" s="65"/>
      <c r="F11642" s="65"/>
      <c r="G11642" s="129"/>
    </row>
    <row r="11643" spans="1:7">
      <c r="A11643" s="65"/>
      <c r="B11643" s="65"/>
      <c r="C11643" s="65"/>
      <c r="D11643" s="65"/>
      <c r="E11643" s="65"/>
      <c r="F11643" s="65"/>
      <c r="G11643" s="129"/>
    </row>
    <row r="11644" spans="1:7">
      <c r="A11644" s="65"/>
      <c r="B11644" s="65"/>
      <c r="C11644" s="65"/>
      <c r="D11644" s="65"/>
      <c r="E11644" s="65"/>
      <c r="F11644" s="65"/>
      <c r="G11644" s="129"/>
    </row>
    <row r="11645" spans="1:7">
      <c r="A11645" s="65"/>
      <c r="B11645" s="65"/>
      <c r="C11645" s="65"/>
      <c r="D11645" s="65"/>
      <c r="E11645" s="65"/>
      <c r="F11645" s="65"/>
      <c r="G11645" s="129"/>
    </row>
    <row r="11646" spans="1:7">
      <c r="A11646" s="65"/>
      <c r="B11646" s="65"/>
      <c r="C11646" s="65"/>
      <c r="D11646" s="65"/>
      <c r="E11646" s="65"/>
      <c r="F11646" s="65"/>
      <c r="G11646" s="129"/>
    </row>
    <row r="11647" spans="1:7">
      <c r="A11647" s="65"/>
      <c r="B11647" s="65"/>
      <c r="C11647" s="65"/>
      <c r="D11647" s="65"/>
      <c r="E11647" s="65"/>
      <c r="F11647" s="65"/>
      <c r="G11647" s="129"/>
    </row>
    <row r="11648" spans="1:7">
      <c r="A11648" s="65"/>
      <c r="B11648" s="65"/>
      <c r="C11648" s="65"/>
      <c r="D11648" s="65"/>
      <c r="E11648" s="65"/>
      <c r="F11648" s="65"/>
      <c r="G11648" s="129"/>
    </row>
    <row r="11649" spans="1:7">
      <c r="A11649" s="65"/>
      <c r="B11649" s="65"/>
      <c r="C11649" s="65"/>
      <c r="D11649" s="65"/>
      <c r="E11649" s="65"/>
      <c r="F11649" s="65"/>
      <c r="G11649" s="129"/>
    </row>
    <row r="11650" spans="1:7">
      <c r="A11650" s="65"/>
      <c r="B11650" s="65"/>
      <c r="C11650" s="65"/>
      <c r="D11650" s="65"/>
      <c r="E11650" s="65"/>
      <c r="F11650" s="65"/>
      <c r="G11650" s="129"/>
    </row>
    <row r="11651" spans="1:7">
      <c r="A11651" s="65"/>
      <c r="B11651" s="65"/>
      <c r="C11651" s="65"/>
      <c r="D11651" s="65"/>
      <c r="E11651" s="65"/>
      <c r="F11651" s="65"/>
      <c r="G11651" s="129"/>
    </row>
    <row r="11652" spans="1:7">
      <c r="A11652" s="65"/>
      <c r="B11652" s="65"/>
      <c r="C11652" s="65"/>
      <c r="D11652" s="65"/>
      <c r="E11652" s="65"/>
      <c r="F11652" s="65"/>
      <c r="G11652" s="129"/>
    </row>
    <row r="11653" spans="1:7">
      <c r="A11653" s="65"/>
      <c r="B11653" s="65"/>
      <c r="C11653" s="65"/>
      <c r="D11653" s="65"/>
      <c r="E11653" s="65"/>
      <c r="F11653" s="65"/>
      <c r="G11653" s="129"/>
    </row>
    <row r="11654" spans="1:7">
      <c r="A11654" s="65"/>
      <c r="B11654" s="65"/>
      <c r="C11654" s="65"/>
      <c r="D11654" s="65"/>
      <c r="E11654" s="65"/>
      <c r="F11654" s="65"/>
      <c r="G11654" s="129"/>
    </row>
    <row r="11655" spans="1:7">
      <c r="A11655" s="65"/>
      <c r="B11655" s="65"/>
      <c r="C11655" s="65"/>
      <c r="D11655" s="65"/>
      <c r="E11655" s="65"/>
      <c r="F11655" s="65"/>
      <c r="G11655" s="129"/>
    </row>
    <row r="11656" spans="1:7">
      <c r="A11656" s="65"/>
      <c r="B11656" s="65"/>
      <c r="C11656" s="65"/>
      <c r="D11656" s="65"/>
      <c r="E11656" s="65"/>
      <c r="F11656" s="65"/>
      <c r="G11656" s="129"/>
    </row>
    <row r="11657" spans="1:7">
      <c r="A11657" s="65"/>
      <c r="B11657" s="65"/>
      <c r="C11657" s="65"/>
      <c r="D11657" s="65"/>
      <c r="E11657" s="65"/>
      <c r="F11657" s="65"/>
      <c r="G11657" s="129"/>
    </row>
    <row r="11658" spans="1:7">
      <c r="A11658" s="65"/>
      <c r="B11658" s="65"/>
      <c r="C11658" s="65"/>
      <c r="D11658" s="65"/>
      <c r="E11658" s="65"/>
      <c r="F11658" s="65"/>
      <c r="G11658" s="129"/>
    </row>
    <row r="11659" spans="1:7">
      <c r="A11659" s="65"/>
      <c r="B11659" s="65"/>
      <c r="C11659" s="65"/>
      <c r="D11659" s="65"/>
      <c r="E11659" s="65"/>
      <c r="F11659" s="65"/>
      <c r="G11659" s="129"/>
    </row>
    <row r="11660" spans="1:7">
      <c r="A11660" s="65"/>
      <c r="B11660" s="65"/>
      <c r="C11660" s="65"/>
      <c r="D11660" s="65"/>
      <c r="E11660" s="65"/>
      <c r="F11660" s="65"/>
      <c r="G11660" s="129"/>
    </row>
    <row r="11661" spans="1:7">
      <c r="A11661" s="65"/>
      <c r="B11661" s="65"/>
      <c r="C11661" s="65"/>
      <c r="D11661" s="65"/>
      <c r="E11661" s="65"/>
      <c r="F11661" s="65"/>
      <c r="G11661" s="129"/>
    </row>
    <row r="11662" spans="1:7">
      <c r="A11662" s="65"/>
      <c r="B11662" s="65"/>
      <c r="C11662" s="65"/>
      <c r="D11662" s="65"/>
      <c r="E11662" s="65"/>
      <c r="F11662" s="65"/>
      <c r="G11662" s="129"/>
    </row>
    <row r="11663" spans="1:7">
      <c r="A11663" s="65"/>
      <c r="B11663" s="65"/>
      <c r="C11663" s="65"/>
      <c r="D11663" s="65"/>
      <c r="E11663" s="65"/>
      <c r="F11663" s="65"/>
      <c r="G11663" s="129"/>
    </row>
    <row r="11664" spans="1:7">
      <c r="A11664" s="65"/>
      <c r="B11664" s="65"/>
      <c r="C11664" s="65"/>
      <c r="D11664" s="65"/>
      <c r="E11664" s="65"/>
      <c r="F11664" s="65"/>
      <c r="G11664" s="129"/>
    </row>
    <row r="11665" spans="1:7">
      <c r="A11665" s="65"/>
      <c r="B11665" s="65"/>
      <c r="C11665" s="65"/>
      <c r="D11665" s="65"/>
      <c r="E11665" s="65"/>
      <c r="F11665" s="65"/>
      <c r="G11665" s="129"/>
    </row>
    <row r="11666" spans="1:7">
      <c r="A11666" s="65"/>
      <c r="B11666" s="65"/>
      <c r="C11666" s="65"/>
      <c r="D11666" s="65"/>
      <c r="E11666" s="65"/>
      <c r="F11666" s="65"/>
      <c r="G11666" s="129"/>
    </row>
    <row r="11667" spans="1:7">
      <c r="A11667" s="65"/>
      <c r="B11667" s="65"/>
      <c r="C11667" s="65"/>
      <c r="D11667" s="65"/>
      <c r="E11667" s="65"/>
      <c r="F11667" s="65"/>
      <c r="G11667" s="129"/>
    </row>
    <row r="11668" spans="1:7">
      <c r="A11668" s="65"/>
      <c r="B11668" s="65"/>
      <c r="C11668" s="65"/>
      <c r="D11668" s="65"/>
      <c r="E11668" s="65"/>
      <c r="F11668" s="65"/>
      <c r="G11668" s="129"/>
    </row>
    <row r="11669" spans="1:7">
      <c r="A11669" s="65"/>
      <c r="B11669" s="65"/>
      <c r="C11669" s="65"/>
      <c r="D11669" s="65"/>
      <c r="E11669" s="65"/>
      <c r="F11669" s="65"/>
      <c r="G11669" s="129"/>
    </row>
    <row r="11670" spans="1:7">
      <c r="A11670" s="65"/>
      <c r="B11670" s="65"/>
      <c r="C11670" s="65"/>
      <c r="D11670" s="65"/>
      <c r="E11670" s="65"/>
      <c r="F11670" s="65"/>
      <c r="G11670" s="129"/>
    </row>
    <row r="11671" spans="1:7">
      <c r="A11671" s="65"/>
      <c r="B11671" s="65"/>
      <c r="C11671" s="65"/>
      <c r="D11671" s="65"/>
      <c r="E11671" s="65"/>
      <c r="F11671" s="65"/>
      <c r="G11671" s="129"/>
    </row>
    <row r="11672" spans="1:7">
      <c r="A11672" s="65"/>
      <c r="B11672" s="65"/>
      <c r="C11672" s="65"/>
      <c r="D11672" s="65"/>
      <c r="E11672" s="65"/>
      <c r="F11672" s="65"/>
      <c r="G11672" s="129"/>
    </row>
    <row r="11673" spans="1:7">
      <c r="A11673" s="65"/>
      <c r="B11673" s="65"/>
      <c r="C11673" s="65"/>
      <c r="D11673" s="65"/>
      <c r="E11673" s="65"/>
      <c r="F11673" s="65"/>
      <c r="G11673" s="129"/>
    </row>
    <row r="11674" spans="1:7">
      <c r="A11674" s="65"/>
      <c r="B11674" s="65"/>
      <c r="C11674" s="65"/>
      <c r="D11674" s="65"/>
      <c r="E11674" s="65"/>
      <c r="F11674" s="65"/>
      <c r="G11674" s="129"/>
    </row>
    <row r="11675" spans="1:7">
      <c r="A11675" s="65"/>
      <c r="B11675" s="65"/>
      <c r="C11675" s="65"/>
      <c r="D11675" s="65"/>
      <c r="E11675" s="65"/>
      <c r="F11675" s="65"/>
      <c r="G11675" s="129"/>
    </row>
    <row r="11676" spans="1:7">
      <c r="A11676" s="65"/>
      <c r="B11676" s="65"/>
      <c r="C11676" s="65"/>
      <c r="D11676" s="65"/>
      <c r="E11676" s="65"/>
      <c r="F11676" s="65"/>
      <c r="G11676" s="129"/>
    </row>
    <row r="11677" spans="1:7">
      <c r="A11677" s="65"/>
      <c r="B11677" s="65"/>
      <c r="C11677" s="65"/>
      <c r="D11677" s="65"/>
      <c r="E11677" s="65"/>
      <c r="F11677" s="65"/>
      <c r="G11677" s="129"/>
    </row>
    <row r="11678" spans="1:7">
      <c r="A11678" s="65"/>
      <c r="B11678" s="65"/>
      <c r="C11678" s="65"/>
      <c r="D11678" s="65"/>
      <c r="E11678" s="65"/>
      <c r="F11678" s="65"/>
      <c r="G11678" s="129"/>
    </row>
    <row r="11679" spans="1:7">
      <c r="A11679" s="65"/>
      <c r="B11679" s="65"/>
      <c r="C11679" s="65"/>
      <c r="D11679" s="65"/>
      <c r="E11679" s="65"/>
      <c r="F11679" s="65"/>
      <c r="G11679" s="129"/>
    </row>
    <row r="11680" spans="1:7">
      <c r="A11680" s="65"/>
      <c r="B11680" s="65"/>
      <c r="C11680" s="65"/>
      <c r="D11680" s="65"/>
      <c r="E11680" s="65"/>
      <c r="F11680" s="65"/>
      <c r="G11680" s="129"/>
    </row>
    <row r="11681" spans="1:7">
      <c r="A11681" s="65"/>
      <c r="B11681" s="65"/>
      <c r="C11681" s="65"/>
      <c r="D11681" s="65"/>
      <c r="E11681" s="65"/>
      <c r="F11681" s="65"/>
      <c r="G11681" s="129"/>
    </row>
    <row r="11682" spans="1:7">
      <c r="A11682" s="65"/>
      <c r="B11682" s="65"/>
      <c r="C11682" s="65"/>
      <c r="D11682" s="65"/>
      <c r="E11682" s="65"/>
      <c r="F11682" s="65"/>
      <c r="G11682" s="129"/>
    </row>
    <row r="11683" spans="1:7">
      <c r="A11683" s="65"/>
      <c r="B11683" s="65"/>
      <c r="C11683" s="65"/>
      <c r="D11683" s="65"/>
      <c r="E11683" s="65"/>
      <c r="F11683" s="65"/>
      <c r="G11683" s="129"/>
    </row>
    <row r="11684" spans="1:7">
      <c r="A11684" s="65"/>
      <c r="B11684" s="65"/>
      <c r="C11684" s="65"/>
      <c r="D11684" s="65"/>
      <c r="E11684" s="65"/>
      <c r="F11684" s="65"/>
      <c r="G11684" s="129"/>
    </row>
    <row r="11685" spans="1:7">
      <c r="A11685" s="65"/>
      <c r="B11685" s="65"/>
      <c r="C11685" s="65"/>
      <c r="D11685" s="65"/>
      <c r="E11685" s="65"/>
      <c r="F11685" s="65"/>
      <c r="G11685" s="129"/>
    </row>
    <row r="11686" spans="1:7">
      <c r="A11686" s="65"/>
      <c r="B11686" s="65"/>
      <c r="C11686" s="65"/>
      <c r="D11686" s="65"/>
      <c r="E11686" s="65"/>
      <c r="F11686" s="65"/>
      <c r="G11686" s="129"/>
    </row>
    <row r="11687" spans="1:7">
      <c r="A11687" s="65"/>
      <c r="B11687" s="65"/>
      <c r="C11687" s="65"/>
      <c r="D11687" s="65"/>
      <c r="E11687" s="65"/>
      <c r="F11687" s="65"/>
      <c r="G11687" s="129"/>
    </row>
    <row r="11688" spans="1:7">
      <c r="A11688" s="65"/>
      <c r="B11688" s="65"/>
      <c r="C11688" s="65"/>
      <c r="D11688" s="65"/>
      <c r="E11688" s="65"/>
      <c r="F11688" s="65"/>
      <c r="G11688" s="129"/>
    </row>
    <row r="11689" spans="1:7">
      <c r="A11689" s="65"/>
      <c r="B11689" s="65"/>
      <c r="C11689" s="65"/>
      <c r="D11689" s="65"/>
      <c r="E11689" s="65"/>
      <c r="F11689" s="65"/>
      <c r="G11689" s="129"/>
    </row>
    <row r="11690" spans="1:7">
      <c r="A11690" s="65"/>
      <c r="B11690" s="65"/>
      <c r="C11690" s="65"/>
      <c r="D11690" s="65"/>
      <c r="E11690" s="65"/>
      <c r="F11690" s="65"/>
      <c r="G11690" s="129"/>
    </row>
    <row r="11691" spans="1:7">
      <c r="A11691" s="65"/>
      <c r="B11691" s="65"/>
      <c r="C11691" s="65"/>
      <c r="D11691" s="65"/>
      <c r="E11691" s="65"/>
      <c r="F11691" s="65"/>
      <c r="G11691" s="129"/>
    </row>
    <row r="11692" spans="1:7">
      <c r="A11692" s="65"/>
      <c r="B11692" s="65"/>
      <c r="C11692" s="65"/>
      <c r="D11692" s="65"/>
      <c r="E11692" s="65"/>
      <c r="F11692" s="65"/>
      <c r="G11692" s="129"/>
    </row>
    <row r="11693" spans="1:7">
      <c r="A11693" s="65"/>
      <c r="B11693" s="65"/>
      <c r="C11693" s="65"/>
      <c r="D11693" s="65"/>
      <c r="E11693" s="65"/>
      <c r="F11693" s="65"/>
      <c r="G11693" s="129"/>
    </row>
    <row r="11694" spans="1:7">
      <c r="A11694" s="65"/>
      <c r="B11694" s="65"/>
      <c r="C11694" s="65"/>
      <c r="D11694" s="65"/>
      <c r="E11694" s="65"/>
      <c r="F11694" s="65"/>
      <c r="G11694" s="129"/>
    </row>
    <row r="11695" spans="1:7">
      <c r="A11695" s="65"/>
      <c r="B11695" s="65"/>
      <c r="C11695" s="65"/>
      <c r="D11695" s="65"/>
      <c r="E11695" s="65"/>
      <c r="F11695" s="65"/>
      <c r="G11695" s="129"/>
    </row>
    <row r="11696" spans="1:7">
      <c r="A11696" s="65"/>
      <c r="B11696" s="65"/>
      <c r="C11696" s="65"/>
      <c r="D11696" s="65"/>
      <c r="E11696" s="65"/>
      <c r="F11696" s="65"/>
      <c r="G11696" s="129"/>
    </row>
    <row r="11697" spans="1:7">
      <c r="A11697" s="65"/>
      <c r="B11697" s="65"/>
      <c r="C11697" s="65"/>
      <c r="D11697" s="65"/>
      <c r="E11697" s="65"/>
      <c r="F11697" s="65"/>
      <c r="G11697" s="129"/>
    </row>
    <row r="11698" spans="1:7">
      <c r="A11698" s="65"/>
      <c r="B11698" s="65"/>
      <c r="C11698" s="65"/>
      <c r="D11698" s="65"/>
      <c r="E11698" s="65"/>
      <c r="F11698" s="65"/>
      <c r="G11698" s="129"/>
    </row>
    <row r="11699" spans="1:7">
      <c r="A11699" s="65"/>
      <c r="B11699" s="65"/>
      <c r="C11699" s="65"/>
      <c r="D11699" s="65"/>
      <c r="E11699" s="65"/>
      <c r="F11699" s="65"/>
      <c r="G11699" s="129"/>
    </row>
    <row r="11700" spans="1:7">
      <c r="A11700" s="65"/>
      <c r="B11700" s="65"/>
      <c r="C11700" s="65"/>
      <c r="D11700" s="65"/>
      <c r="E11700" s="65"/>
      <c r="F11700" s="65"/>
      <c r="G11700" s="129"/>
    </row>
    <row r="11701" spans="1:7">
      <c r="A11701" s="65"/>
      <c r="B11701" s="65"/>
      <c r="C11701" s="65"/>
      <c r="D11701" s="65"/>
      <c r="E11701" s="65"/>
      <c r="F11701" s="65"/>
      <c r="G11701" s="129"/>
    </row>
    <row r="11702" spans="1:7">
      <c r="A11702" s="65"/>
      <c r="B11702" s="65"/>
      <c r="C11702" s="65"/>
      <c r="D11702" s="65"/>
      <c r="E11702" s="65"/>
      <c r="F11702" s="65"/>
      <c r="G11702" s="129"/>
    </row>
    <row r="11703" spans="1:7">
      <c r="A11703" s="65"/>
      <c r="B11703" s="65"/>
      <c r="C11703" s="65"/>
      <c r="D11703" s="65"/>
      <c r="E11703" s="65"/>
      <c r="F11703" s="65"/>
      <c r="G11703" s="129"/>
    </row>
    <row r="11704" spans="1:7">
      <c r="A11704" s="65"/>
      <c r="B11704" s="65"/>
      <c r="C11704" s="65"/>
      <c r="D11704" s="65"/>
      <c r="E11704" s="65"/>
      <c r="F11704" s="65"/>
      <c r="G11704" s="129"/>
    </row>
    <row r="11705" spans="1:7">
      <c r="A11705" s="65"/>
      <c r="B11705" s="65"/>
      <c r="C11705" s="65"/>
      <c r="D11705" s="65"/>
      <c r="E11705" s="65"/>
      <c r="F11705" s="65"/>
      <c r="G11705" s="129"/>
    </row>
    <row r="11706" spans="1:7">
      <c r="A11706" s="65"/>
      <c r="B11706" s="65"/>
      <c r="C11706" s="65"/>
      <c r="D11706" s="65"/>
      <c r="E11706" s="65"/>
      <c r="F11706" s="65"/>
      <c r="G11706" s="129"/>
    </row>
    <row r="11707" spans="1:7">
      <c r="A11707" s="65"/>
      <c r="B11707" s="65"/>
      <c r="C11707" s="65"/>
      <c r="D11707" s="65"/>
      <c r="E11707" s="65"/>
      <c r="F11707" s="65"/>
      <c r="G11707" s="129"/>
    </row>
    <row r="11708" spans="1:7">
      <c r="A11708" s="65"/>
      <c r="B11708" s="65"/>
      <c r="C11708" s="65"/>
      <c r="D11708" s="65"/>
      <c r="E11708" s="65"/>
      <c r="F11708" s="65"/>
      <c r="G11708" s="129"/>
    </row>
    <row r="11709" spans="1:7">
      <c r="A11709" s="65"/>
      <c r="B11709" s="65"/>
      <c r="C11709" s="65"/>
      <c r="D11709" s="65"/>
      <c r="E11709" s="65"/>
      <c r="F11709" s="65"/>
      <c r="G11709" s="129"/>
    </row>
    <row r="11710" spans="1:7">
      <c r="A11710" s="65"/>
      <c r="B11710" s="65"/>
      <c r="C11710" s="65"/>
      <c r="D11710" s="65"/>
      <c r="E11710" s="65"/>
      <c r="F11710" s="65"/>
      <c r="G11710" s="129"/>
    </row>
    <row r="11711" spans="1:7">
      <c r="A11711" s="65"/>
      <c r="B11711" s="65"/>
      <c r="C11711" s="65"/>
      <c r="D11711" s="65"/>
      <c r="E11711" s="65"/>
      <c r="F11711" s="65"/>
      <c r="G11711" s="129"/>
    </row>
    <row r="11712" spans="1:7">
      <c r="A11712" s="65"/>
      <c r="B11712" s="65"/>
      <c r="C11712" s="65"/>
      <c r="D11712" s="65"/>
      <c r="E11712" s="65"/>
      <c r="F11712" s="65"/>
      <c r="G11712" s="129"/>
    </row>
    <row r="11713" spans="1:7">
      <c r="A11713" s="65"/>
      <c r="B11713" s="65"/>
      <c r="C11713" s="65"/>
      <c r="D11713" s="65"/>
      <c r="E11713" s="65"/>
      <c r="F11713" s="65"/>
      <c r="G11713" s="129"/>
    </row>
    <row r="11714" spans="1:7">
      <c r="A11714" s="65"/>
      <c r="B11714" s="65"/>
      <c r="C11714" s="65"/>
      <c r="D11714" s="65"/>
      <c r="E11714" s="65"/>
      <c r="F11714" s="65"/>
      <c r="G11714" s="129"/>
    </row>
    <row r="11715" spans="1:7">
      <c r="A11715" s="65"/>
      <c r="B11715" s="65"/>
      <c r="C11715" s="65"/>
      <c r="D11715" s="65"/>
      <c r="E11715" s="65"/>
      <c r="F11715" s="65"/>
      <c r="G11715" s="129"/>
    </row>
    <row r="11716" spans="1:7">
      <c r="A11716" s="65"/>
      <c r="B11716" s="65"/>
      <c r="C11716" s="65"/>
      <c r="D11716" s="65"/>
      <c r="E11716" s="65"/>
      <c r="F11716" s="65"/>
      <c r="G11716" s="129"/>
    </row>
    <row r="11717" spans="1:7">
      <c r="A11717" s="65"/>
      <c r="B11717" s="65"/>
      <c r="C11717" s="65"/>
      <c r="D11717" s="65"/>
      <c r="E11717" s="65"/>
      <c r="F11717" s="65"/>
      <c r="G11717" s="129"/>
    </row>
    <row r="11718" spans="1:7">
      <c r="A11718" s="65"/>
      <c r="B11718" s="65"/>
      <c r="C11718" s="65"/>
      <c r="D11718" s="65"/>
      <c r="E11718" s="65"/>
      <c r="F11718" s="65"/>
      <c r="G11718" s="129"/>
    </row>
    <row r="11719" spans="1:7">
      <c r="A11719" s="65"/>
      <c r="B11719" s="65"/>
      <c r="C11719" s="65"/>
      <c r="D11719" s="65"/>
      <c r="E11719" s="65"/>
      <c r="F11719" s="65"/>
      <c r="G11719" s="129"/>
    </row>
    <row r="11720" spans="1:7">
      <c r="A11720" s="65"/>
      <c r="B11720" s="65"/>
      <c r="C11720" s="65"/>
      <c r="D11720" s="65"/>
      <c r="E11720" s="65"/>
      <c r="F11720" s="65"/>
      <c r="G11720" s="129"/>
    </row>
    <row r="11721" spans="1:7">
      <c r="A11721" s="65"/>
      <c r="B11721" s="65"/>
      <c r="C11721" s="65"/>
      <c r="D11721" s="65"/>
      <c r="E11721" s="65"/>
      <c r="F11721" s="65"/>
      <c r="G11721" s="129"/>
    </row>
    <row r="11722" spans="1:7">
      <c r="A11722" s="65"/>
      <c r="B11722" s="65"/>
      <c r="C11722" s="65"/>
      <c r="D11722" s="65"/>
      <c r="E11722" s="65"/>
      <c r="F11722" s="65"/>
      <c r="G11722" s="129"/>
    </row>
    <row r="11723" spans="1:7">
      <c r="A11723" s="65"/>
      <c r="B11723" s="65"/>
      <c r="C11723" s="65"/>
      <c r="D11723" s="65"/>
      <c r="E11723" s="65"/>
      <c r="F11723" s="65"/>
      <c r="G11723" s="129"/>
    </row>
    <row r="11724" spans="1:7">
      <c r="A11724" s="65"/>
      <c r="B11724" s="65"/>
      <c r="C11724" s="65"/>
      <c r="D11724" s="65"/>
      <c r="E11724" s="65"/>
      <c r="F11724" s="65"/>
      <c r="G11724" s="129"/>
    </row>
    <row r="11725" spans="1:7">
      <c r="A11725" s="65"/>
      <c r="B11725" s="65"/>
      <c r="C11725" s="65"/>
      <c r="D11725" s="65"/>
      <c r="E11725" s="65"/>
      <c r="F11725" s="65"/>
      <c r="G11725" s="129"/>
    </row>
    <row r="11726" spans="1:7">
      <c r="A11726" s="65"/>
      <c r="B11726" s="65"/>
      <c r="C11726" s="65"/>
      <c r="D11726" s="65"/>
      <c r="E11726" s="65"/>
      <c r="F11726" s="65"/>
      <c r="G11726" s="129"/>
    </row>
    <row r="11727" spans="1:7">
      <c r="A11727" s="65"/>
      <c r="B11727" s="65"/>
      <c r="C11727" s="65"/>
      <c r="D11727" s="65"/>
      <c r="E11727" s="65"/>
      <c r="F11727" s="65"/>
      <c r="G11727" s="129"/>
    </row>
    <row r="11728" spans="1:7">
      <c r="A11728" s="65"/>
      <c r="B11728" s="65"/>
      <c r="C11728" s="65"/>
      <c r="D11728" s="65"/>
      <c r="E11728" s="65"/>
      <c r="F11728" s="65"/>
      <c r="G11728" s="129"/>
    </row>
    <row r="11729" spans="1:7">
      <c r="A11729" s="65"/>
      <c r="B11729" s="65"/>
      <c r="C11729" s="65"/>
      <c r="D11729" s="65"/>
      <c r="E11729" s="65"/>
      <c r="F11729" s="65"/>
      <c r="G11729" s="129"/>
    </row>
    <row r="11730" spans="1:7">
      <c r="A11730" s="65"/>
      <c r="B11730" s="65"/>
      <c r="C11730" s="65"/>
      <c r="D11730" s="65"/>
      <c r="E11730" s="65"/>
      <c r="F11730" s="65"/>
      <c r="G11730" s="129"/>
    </row>
    <row r="11731" spans="1:7">
      <c r="A11731" s="65"/>
      <c r="B11731" s="65"/>
      <c r="C11731" s="65"/>
      <c r="D11731" s="65"/>
      <c r="E11731" s="65"/>
      <c r="F11731" s="65"/>
      <c r="G11731" s="129"/>
    </row>
    <row r="11732" spans="1:7">
      <c r="A11732" s="65"/>
      <c r="B11732" s="65"/>
      <c r="C11732" s="65"/>
      <c r="D11732" s="65"/>
      <c r="E11732" s="65"/>
      <c r="F11732" s="65"/>
      <c r="G11732" s="129"/>
    </row>
    <row r="11733" spans="1:7">
      <c r="A11733" s="65"/>
      <c r="B11733" s="65"/>
      <c r="C11733" s="65"/>
      <c r="D11733" s="65"/>
      <c r="E11733" s="65"/>
      <c r="F11733" s="65"/>
      <c r="G11733" s="129"/>
    </row>
    <row r="11734" spans="1:7">
      <c r="A11734" s="65"/>
      <c r="B11734" s="65"/>
      <c r="C11734" s="65"/>
      <c r="D11734" s="65"/>
      <c r="E11734" s="65"/>
      <c r="F11734" s="65"/>
      <c r="G11734" s="129"/>
    </row>
    <row r="11735" spans="1:7">
      <c r="A11735" s="65"/>
      <c r="B11735" s="65"/>
      <c r="C11735" s="65"/>
      <c r="D11735" s="65"/>
      <c r="E11735" s="65"/>
      <c r="F11735" s="65"/>
      <c r="G11735" s="129"/>
    </row>
    <row r="11736" spans="1:7">
      <c r="A11736" s="65"/>
      <c r="B11736" s="65"/>
      <c r="C11736" s="65"/>
      <c r="D11736" s="65"/>
      <c r="E11736" s="65"/>
      <c r="F11736" s="65"/>
      <c r="G11736" s="129"/>
    </row>
    <row r="11737" spans="1:7">
      <c r="A11737" s="65"/>
      <c r="B11737" s="65"/>
      <c r="C11737" s="65"/>
      <c r="D11737" s="65"/>
      <c r="E11737" s="65"/>
      <c r="F11737" s="65"/>
      <c r="G11737" s="129"/>
    </row>
    <row r="11738" spans="1:7">
      <c r="A11738" s="65"/>
      <c r="B11738" s="65"/>
      <c r="C11738" s="65"/>
      <c r="D11738" s="65"/>
      <c r="E11738" s="65"/>
      <c r="F11738" s="65"/>
      <c r="G11738" s="129"/>
    </row>
    <row r="11739" spans="1:7">
      <c r="A11739" s="65"/>
      <c r="B11739" s="65"/>
      <c r="C11739" s="65"/>
      <c r="D11739" s="65"/>
      <c r="E11739" s="65"/>
      <c r="F11739" s="65"/>
      <c r="G11739" s="129"/>
    </row>
    <row r="11740" spans="1:7">
      <c r="A11740" s="65"/>
      <c r="B11740" s="65"/>
      <c r="C11740" s="65"/>
      <c r="D11740" s="65"/>
      <c r="E11740" s="65"/>
      <c r="F11740" s="65"/>
      <c r="G11740" s="129"/>
    </row>
    <row r="11741" spans="1:7">
      <c r="A11741" s="65"/>
      <c r="B11741" s="65"/>
      <c r="C11741" s="65"/>
      <c r="D11741" s="65"/>
      <c r="E11741" s="65"/>
      <c r="F11741" s="65"/>
      <c r="G11741" s="129"/>
    </row>
    <row r="11742" spans="1:7">
      <c r="A11742" s="65"/>
      <c r="B11742" s="65"/>
      <c r="C11742" s="65"/>
      <c r="D11742" s="65"/>
      <c r="E11742" s="65"/>
      <c r="F11742" s="65"/>
      <c r="G11742" s="129"/>
    </row>
    <row r="11743" spans="1:7">
      <c r="A11743" s="65"/>
      <c r="B11743" s="65"/>
      <c r="C11743" s="65"/>
      <c r="D11743" s="65"/>
      <c r="E11743" s="65"/>
      <c r="F11743" s="65"/>
      <c r="G11743" s="129"/>
    </row>
    <row r="11744" spans="1:7">
      <c r="A11744" s="65"/>
      <c r="B11744" s="65"/>
      <c r="C11744" s="65"/>
      <c r="D11744" s="65"/>
      <c r="E11744" s="65"/>
      <c r="F11744" s="65"/>
      <c r="G11744" s="129"/>
    </row>
    <row r="11745" spans="1:7">
      <c r="A11745" s="65"/>
      <c r="B11745" s="65"/>
      <c r="C11745" s="65"/>
      <c r="D11745" s="65"/>
      <c r="E11745" s="65"/>
      <c r="F11745" s="65"/>
      <c r="G11745" s="129"/>
    </row>
    <row r="11746" spans="1:7">
      <c r="A11746" s="65"/>
      <c r="B11746" s="65"/>
      <c r="C11746" s="65"/>
      <c r="D11746" s="65"/>
      <c r="E11746" s="65"/>
      <c r="F11746" s="65"/>
      <c r="G11746" s="129"/>
    </row>
    <row r="11747" spans="1:7">
      <c r="A11747" s="65"/>
      <c r="B11747" s="65"/>
      <c r="C11747" s="65"/>
      <c r="D11747" s="65"/>
      <c r="E11747" s="65"/>
      <c r="F11747" s="65"/>
      <c r="G11747" s="129"/>
    </row>
    <row r="11748" spans="1:7">
      <c r="A11748" s="65"/>
      <c r="B11748" s="65"/>
      <c r="C11748" s="65"/>
      <c r="D11748" s="65"/>
      <c r="E11748" s="65"/>
      <c r="F11748" s="65"/>
      <c r="G11748" s="129"/>
    </row>
    <row r="11749" spans="1:7">
      <c r="A11749" s="65"/>
      <c r="B11749" s="65"/>
      <c r="C11749" s="65"/>
      <c r="D11749" s="65"/>
      <c r="E11749" s="65"/>
      <c r="F11749" s="65"/>
      <c r="G11749" s="129"/>
    </row>
    <row r="11750" spans="1:7">
      <c r="A11750" s="65"/>
      <c r="B11750" s="65"/>
      <c r="C11750" s="65"/>
      <c r="D11750" s="65"/>
      <c r="E11750" s="65"/>
      <c r="F11750" s="65"/>
      <c r="G11750" s="129"/>
    </row>
    <row r="11751" spans="1:7">
      <c r="A11751" s="65"/>
      <c r="B11751" s="65"/>
      <c r="C11751" s="65"/>
      <c r="D11751" s="65"/>
      <c r="E11751" s="65"/>
      <c r="F11751" s="65"/>
      <c r="G11751" s="129"/>
    </row>
    <row r="11752" spans="1:7">
      <c r="A11752" s="65"/>
      <c r="B11752" s="65"/>
      <c r="C11752" s="65"/>
      <c r="D11752" s="65"/>
      <c r="E11752" s="65"/>
      <c r="F11752" s="65"/>
      <c r="G11752" s="129"/>
    </row>
    <row r="11753" spans="1:7">
      <c r="A11753" s="65"/>
      <c r="B11753" s="65"/>
      <c r="C11753" s="65"/>
      <c r="D11753" s="65"/>
      <c r="E11753" s="65"/>
      <c r="F11753" s="65"/>
      <c r="G11753" s="129"/>
    </row>
    <row r="11754" spans="1:7">
      <c r="A11754" s="65"/>
      <c r="B11754" s="65"/>
      <c r="C11754" s="65"/>
      <c r="D11754" s="65"/>
      <c r="E11754" s="65"/>
      <c r="F11754" s="65"/>
      <c r="G11754" s="129"/>
    </row>
    <row r="11755" spans="1:7">
      <c r="A11755" s="65"/>
      <c r="B11755" s="65"/>
      <c r="C11755" s="65"/>
      <c r="D11755" s="65"/>
      <c r="E11755" s="65"/>
      <c r="F11755" s="65"/>
      <c r="G11755" s="129"/>
    </row>
    <row r="11756" spans="1:7">
      <c r="A11756" s="65"/>
      <c r="B11756" s="65"/>
      <c r="C11756" s="65"/>
      <c r="D11756" s="65"/>
      <c r="E11756" s="65"/>
      <c r="F11756" s="65"/>
      <c r="G11756" s="129"/>
    </row>
    <row r="11757" spans="1:7">
      <c r="A11757" s="65"/>
      <c r="B11757" s="65"/>
      <c r="C11757" s="65"/>
      <c r="D11757" s="65"/>
      <c r="E11757" s="65"/>
      <c r="F11757" s="65"/>
      <c r="G11757" s="129"/>
    </row>
    <row r="11758" spans="1:7">
      <c r="A11758" s="65"/>
      <c r="B11758" s="65"/>
      <c r="C11758" s="65"/>
      <c r="D11758" s="65"/>
      <c r="E11758" s="65"/>
      <c r="F11758" s="65"/>
      <c r="G11758" s="129"/>
    </row>
    <row r="11759" spans="1:7">
      <c r="A11759" s="65"/>
      <c r="B11759" s="65"/>
      <c r="C11759" s="65"/>
      <c r="D11759" s="65"/>
      <c r="E11759" s="65"/>
      <c r="F11759" s="65"/>
      <c r="G11759" s="129"/>
    </row>
    <row r="11760" spans="1:7">
      <c r="A11760" s="65"/>
      <c r="B11760" s="65"/>
      <c r="C11760" s="65"/>
      <c r="D11760" s="65"/>
      <c r="E11760" s="65"/>
      <c r="F11760" s="65"/>
      <c r="G11760" s="129"/>
    </row>
    <row r="11761" spans="1:7">
      <c r="A11761" s="65"/>
      <c r="B11761" s="65"/>
      <c r="C11761" s="65"/>
      <c r="D11761" s="65"/>
      <c r="E11761" s="65"/>
      <c r="F11761" s="65"/>
      <c r="G11761" s="129"/>
    </row>
    <row r="11762" spans="1:7">
      <c r="A11762" s="65"/>
      <c r="B11762" s="65"/>
      <c r="C11762" s="65"/>
      <c r="D11762" s="65"/>
      <c r="E11762" s="65"/>
      <c r="F11762" s="65"/>
      <c r="G11762" s="129"/>
    </row>
    <row r="11763" spans="1:7">
      <c r="A11763" s="65"/>
      <c r="B11763" s="65"/>
      <c r="C11763" s="65"/>
      <c r="D11763" s="65"/>
      <c r="E11763" s="65"/>
      <c r="F11763" s="65"/>
      <c r="G11763" s="129"/>
    </row>
    <row r="11764" spans="1:7">
      <c r="A11764" s="65"/>
      <c r="B11764" s="65"/>
      <c r="C11764" s="65"/>
      <c r="D11764" s="65"/>
      <c r="E11764" s="65"/>
      <c r="F11764" s="65"/>
      <c r="G11764" s="129"/>
    </row>
    <row r="11765" spans="1:7">
      <c r="A11765" s="65"/>
      <c r="B11765" s="65"/>
      <c r="C11765" s="65"/>
      <c r="D11765" s="65"/>
      <c r="E11765" s="65"/>
      <c r="F11765" s="65"/>
      <c r="G11765" s="129"/>
    </row>
    <row r="11766" spans="1:7">
      <c r="A11766" s="65"/>
      <c r="B11766" s="65"/>
      <c r="C11766" s="65"/>
      <c r="D11766" s="65"/>
      <c r="E11766" s="65"/>
      <c r="F11766" s="65"/>
      <c r="G11766" s="129"/>
    </row>
    <row r="11767" spans="1:7">
      <c r="A11767" s="65"/>
      <c r="B11767" s="65"/>
      <c r="C11767" s="65"/>
      <c r="D11767" s="65"/>
      <c r="E11767" s="65"/>
      <c r="F11767" s="65"/>
      <c r="G11767" s="129"/>
    </row>
    <row r="11768" spans="1:7">
      <c r="A11768" s="65"/>
      <c r="B11768" s="65"/>
      <c r="C11768" s="65"/>
      <c r="D11768" s="65"/>
      <c r="E11768" s="65"/>
      <c r="F11768" s="65"/>
      <c r="G11768" s="129"/>
    </row>
    <row r="11769" spans="1:7">
      <c r="A11769" s="65"/>
      <c r="B11769" s="65"/>
      <c r="C11769" s="65"/>
      <c r="D11769" s="65"/>
      <c r="E11769" s="65"/>
      <c r="F11769" s="65"/>
      <c r="G11769" s="129"/>
    </row>
    <row r="11770" spans="1:7">
      <c r="A11770" s="65"/>
      <c r="B11770" s="65"/>
      <c r="C11770" s="65"/>
      <c r="D11770" s="65"/>
      <c r="E11770" s="65"/>
      <c r="F11770" s="65"/>
      <c r="G11770" s="129"/>
    </row>
    <row r="11771" spans="1:7">
      <c r="A11771" s="65"/>
      <c r="B11771" s="65"/>
      <c r="C11771" s="65"/>
      <c r="D11771" s="65"/>
      <c r="E11771" s="65"/>
      <c r="F11771" s="65"/>
      <c r="G11771" s="129"/>
    </row>
    <row r="11772" spans="1:7">
      <c r="A11772" s="65"/>
      <c r="B11772" s="65"/>
      <c r="C11772" s="65"/>
      <c r="D11772" s="65"/>
      <c r="E11772" s="65"/>
      <c r="F11772" s="65"/>
      <c r="G11772" s="129"/>
    </row>
    <row r="11773" spans="1:7">
      <c r="A11773" s="65"/>
      <c r="B11773" s="65"/>
      <c r="C11773" s="65"/>
      <c r="D11773" s="65"/>
      <c r="E11773" s="65"/>
      <c r="F11773" s="65"/>
      <c r="G11773" s="129"/>
    </row>
    <row r="11774" spans="1:7">
      <c r="A11774" s="65"/>
      <c r="B11774" s="65"/>
      <c r="C11774" s="65"/>
      <c r="D11774" s="65"/>
      <c r="E11774" s="65"/>
      <c r="F11774" s="65"/>
      <c r="G11774" s="129"/>
    </row>
    <row r="11775" spans="1:7">
      <c r="A11775" s="65"/>
      <c r="B11775" s="65"/>
      <c r="C11775" s="65"/>
      <c r="D11775" s="65"/>
      <c r="E11775" s="65"/>
      <c r="F11775" s="65"/>
      <c r="G11775" s="129"/>
    </row>
    <row r="11776" spans="1:7">
      <c r="A11776" s="65"/>
      <c r="B11776" s="65"/>
      <c r="C11776" s="65"/>
      <c r="D11776" s="65"/>
      <c r="E11776" s="65"/>
      <c r="F11776" s="65"/>
      <c r="G11776" s="129"/>
    </row>
    <row r="11777" spans="1:7">
      <c r="A11777" s="65"/>
      <c r="B11777" s="65"/>
      <c r="C11777" s="65"/>
      <c r="D11777" s="65"/>
      <c r="E11777" s="65"/>
      <c r="F11777" s="65"/>
      <c r="G11777" s="129"/>
    </row>
    <row r="11778" spans="1:7">
      <c r="A11778" s="65"/>
      <c r="B11778" s="65"/>
      <c r="C11778" s="65"/>
      <c r="D11778" s="65"/>
      <c r="E11778" s="65"/>
      <c r="F11778" s="65"/>
      <c r="G11778" s="129"/>
    </row>
    <row r="11779" spans="1:7">
      <c r="A11779" s="65"/>
      <c r="B11779" s="65"/>
      <c r="C11779" s="65"/>
      <c r="D11779" s="65"/>
      <c r="E11779" s="65"/>
      <c r="F11779" s="65"/>
      <c r="G11779" s="129"/>
    </row>
    <row r="11780" spans="1:7">
      <c r="A11780" s="65"/>
      <c r="B11780" s="65"/>
      <c r="C11780" s="65"/>
      <c r="D11780" s="65"/>
      <c r="E11780" s="65"/>
      <c r="F11780" s="65"/>
      <c r="G11780" s="129"/>
    </row>
    <row r="11781" spans="1:7">
      <c r="A11781" s="65"/>
      <c r="B11781" s="65"/>
      <c r="C11781" s="65"/>
      <c r="D11781" s="65"/>
      <c r="E11781" s="65"/>
      <c r="F11781" s="65"/>
      <c r="G11781" s="129"/>
    </row>
    <row r="11782" spans="1:7">
      <c r="A11782" s="65"/>
      <c r="B11782" s="65"/>
      <c r="C11782" s="65"/>
      <c r="D11782" s="65"/>
      <c r="E11782" s="65"/>
      <c r="F11782" s="65"/>
      <c r="G11782" s="129"/>
    </row>
    <row r="11783" spans="1:7">
      <c r="A11783" s="65"/>
      <c r="B11783" s="65"/>
      <c r="C11783" s="65"/>
      <c r="D11783" s="65"/>
      <c r="E11783" s="65"/>
      <c r="F11783" s="65"/>
      <c r="G11783" s="129"/>
    </row>
    <row r="11784" spans="1:7">
      <c r="A11784" s="65"/>
      <c r="B11784" s="65"/>
      <c r="C11784" s="65"/>
      <c r="D11784" s="65"/>
      <c r="E11784" s="65"/>
      <c r="F11784" s="65"/>
      <c r="G11784" s="129"/>
    </row>
    <row r="11785" spans="1:7">
      <c r="A11785" s="65"/>
      <c r="B11785" s="65"/>
      <c r="C11785" s="65"/>
      <c r="D11785" s="65"/>
      <c r="E11785" s="65"/>
      <c r="F11785" s="65"/>
      <c r="G11785" s="129"/>
    </row>
    <row r="11786" spans="1:7">
      <c r="A11786" s="65"/>
      <c r="B11786" s="65"/>
      <c r="C11786" s="65"/>
      <c r="D11786" s="65"/>
      <c r="E11786" s="65"/>
      <c r="F11786" s="65"/>
      <c r="G11786" s="129"/>
    </row>
    <row r="11787" spans="1:7">
      <c r="A11787" s="65"/>
      <c r="B11787" s="65"/>
      <c r="C11787" s="65"/>
      <c r="D11787" s="65"/>
      <c r="E11787" s="65"/>
      <c r="F11787" s="65"/>
      <c r="G11787" s="129"/>
    </row>
    <row r="11788" spans="1:7">
      <c r="A11788" s="65"/>
      <c r="B11788" s="65"/>
      <c r="C11788" s="65"/>
      <c r="D11788" s="65"/>
      <c r="E11788" s="65"/>
      <c r="F11788" s="65"/>
      <c r="G11788" s="129"/>
    </row>
    <row r="11789" spans="1:7">
      <c r="A11789" s="65"/>
      <c r="B11789" s="65"/>
      <c r="C11789" s="65"/>
      <c r="D11789" s="65"/>
      <c r="E11789" s="65"/>
      <c r="F11789" s="65"/>
      <c r="G11789" s="129"/>
    </row>
    <row r="11790" spans="1:7">
      <c r="A11790" s="65"/>
      <c r="B11790" s="65"/>
      <c r="C11790" s="65"/>
      <c r="D11790" s="65"/>
      <c r="E11790" s="65"/>
      <c r="F11790" s="65"/>
      <c r="G11790" s="129"/>
    </row>
    <row r="11791" spans="1:7">
      <c r="A11791" s="65"/>
      <c r="B11791" s="65"/>
      <c r="C11791" s="65"/>
      <c r="D11791" s="65"/>
      <c r="E11791" s="65"/>
      <c r="F11791" s="65"/>
      <c r="G11791" s="129"/>
    </row>
    <row r="11792" spans="1:7">
      <c r="A11792" s="65"/>
      <c r="B11792" s="65"/>
      <c r="C11792" s="65"/>
      <c r="D11792" s="65"/>
      <c r="E11792" s="65"/>
      <c r="F11792" s="65"/>
      <c r="G11792" s="129"/>
    </row>
    <row r="11793" spans="1:7">
      <c r="A11793" s="65"/>
      <c r="B11793" s="65"/>
      <c r="C11793" s="65"/>
      <c r="D11793" s="65"/>
      <c r="E11793" s="65"/>
      <c r="F11793" s="65"/>
      <c r="G11793" s="129"/>
    </row>
    <row r="11794" spans="1:7">
      <c r="A11794" s="65"/>
      <c r="B11794" s="65"/>
      <c r="C11794" s="65"/>
      <c r="D11794" s="65"/>
      <c r="E11794" s="65"/>
      <c r="F11794" s="65"/>
      <c r="G11794" s="129"/>
    </row>
    <row r="11795" spans="1:7">
      <c r="A11795" s="65"/>
      <c r="B11795" s="65"/>
      <c r="C11795" s="65"/>
      <c r="D11795" s="65"/>
      <c r="E11795" s="65"/>
      <c r="F11795" s="65"/>
      <c r="G11795" s="129"/>
    </row>
    <row r="11796" spans="1:7">
      <c r="A11796" s="65"/>
      <c r="B11796" s="65"/>
      <c r="C11796" s="65"/>
      <c r="D11796" s="65"/>
      <c r="E11796" s="65"/>
      <c r="F11796" s="65"/>
      <c r="G11796" s="129"/>
    </row>
    <row r="11797" spans="1:7">
      <c r="A11797" s="65"/>
      <c r="B11797" s="65"/>
      <c r="C11797" s="65"/>
      <c r="D11797" s="65"/>
      <c r="E11797" s="65"/>
      <c r="F11797" s="65"/>
      <c r="G11797" s="129"/>
    </row>
    <row r="11798" spans="1:7">
      <c r="A11798" s="65"/>
      <c r="B11798" s="65"/>
      <c r="C11798" s="65"/>
      <c r="D11798" s="65"/>
      <c r="E11798" s="65"/>
      <c r="F11798" s="65"/>
      <c r="G11798" s="129"/>
    </row>
    <row r="11799" spans="1:7">
      <c r="A11799" s="65"/>
      <c r="B11799" s="65"/>
      <c r="C11799" s="65"/>
      <c r="D11799" s="65"/>
      <c r="E11799" s="65"/>
      <c r="F11799" s="65"/>
      <c r="G11799" s="129"/>
    </row>
    <row r="11800" spans="1:7">
      <c r="A11800" s="65"/>
      <c r="B11800" s="65"/>
      <c r="C11800" s="65"/>
      <c r="D11800" s="65"/>
      <c r="E11800" s="65"/>
      <c r="F11800" s="65"/>
      <c r="G11800" s="129"/>
    </row>
    <row r="11801" spans="1:7">
      <c r="A11801" s="65"/>
      <c r="B11801" s="65"/>
      <c r="C11801" s="65"/>
      <c r="D11801" s="65"/>
      <c r="E11801" s="65"/>
      <c r="F11801" s="65"/>
      <c r="G11801" s="129"/>
    </row>
    <row r="11802" spans="1:7">
      <c r="A11802" s="65"/>
      <c r="B11802" s="65"/>
      <c r="C11802" s="65"/>
      <c r="D11802" s="65"/>
      <c r="E11802" s="65"/>
      <c r="F11802" s="65"/>
      <c r="G11802" s="129"/>
    </row>
    <row r="11803" spans="1:7">
      <c r="A11803" s="65"/>
      <c r="B11803" s="65"/>
      <c r="C11803" s="65"/>
      <c r="D11803" s="65"/>
      <c r="E11803" s="65"/>
      <c r="F11803" s="65"/>
      <c r="G11803" s="129"/>
    </row>
    <row r="11804" spans="1:7">
      <c r="A11804" s="65"/>
      <c r="B11804" s="65"/>
      <c r="C11804" s="65"/>
      <c r="D11804" s="65"/>
      <c r="E11804" s="65"/>
      <c r="F11804" s="65"/>
      <c r="G11804" s="129"/>
    </row>
    <row r="11805" spans="1:7">
      <c r="A11805" s="65"/>
      <c r="B11805" s="65"/>
      <c r="C11805" s="65"/>
      <c r="D11805" s="65"/>
      <c r="E11805" s="65"/>
      <c r="F11805" s="65"/>
      <c r="G11805" s="129"/>
    </row>
    <row r="11806" spans="1:7">
      <c r="A11806" s="65"/>
      <c r="B11806" s="65"/>
      <c r="C11806" s="65"/>
      <c r="D11806" s="65"/>
      <c r="E11806" s="65"/>
      <c r="F11806" s="65"/>
      <c r="G11806" s="129"/>
    </row>
    <row r="11807" spans="1:7">
      <c r="A11807" s="65"/>
      <c r="B11807" s="65"/>
      <c r="C11807" s="65"/>
      <c r="D11807" s="65"/>
      <c r="E11807" s="65"/>
      <c r="F11807" s="65"/>
      <c r="G11807" s="129"/>
    </row>
    <row r="11808" spans="1:7">
      <c r="A11808" s="65"/>
      <c r="B11808" s="65"/>
      <c r="C11808" s="65"/>
      <c r="D11808" s="65"/>
      <c r="E11808" s="65"/>
      <c r="F11808" s="65"/>
      <c r="G11808" s="129"/>
    </row>
    <row r="11809" spans="1:7">
      <c r="A11809" s="65"/>
      <c r="B11809" s="65"/>
      <c r="C11809" s="65"/>
      <c r="D11809" s="65"/>
      <c r="E11809" s="65"/>
      <c r="F11809" s="65"/>
      <c r="G11809" s="129"/>
    </row>
    <row r="11810" spans="1:7">
      <c r="A11810" s="65"/>
      <c r="B11810" s="65"/>
      <c r="C11810" s="65"/>
      <c r="D11810" s="65"/>
      <c r="E11810" s="65"/>
      <c r="F11810" s="65"/>
      <c r="G11810" s="129"/>
    </row>
    <row r="11811" spans="1:7">
      <c r="A11811" s="65"/>
      <c r="B11811" s="65"/>
      <c r="C11811" s="65"/>
      <c r="D11811" s="65"/>
      <c r="E11811" s="65"/>
      <c r="F11811" s="65"/>
      <c r="G11811" s="129"/>
    </row>
    <row r="11812" spans="1:7">
      <c r="A11812" s="65"/>
      <c r="B11812" s="65"/>
      <c r="C11812" s="65"/>
      <c r="D11812" s="65"/>
      <c r="E11812" s="65"/>
      <c r="F11812" s="65"/>
      <c r="G11812" s="129"/>
    </row>
    <row r="11813" spans="1:7">
      <c r="A11813" s="65"/>
      <c r="B11813" s="65"/>
      <c r="C11813" s="65"/>
      <c r="D11813" s="65"/>
      <c r="E11813" s="65"/>
      <c r="F11813" s="65"/>
      <c r="G11813" s="129"/>
    </row>
    <row r="11814" spans="1:7">
      <c r="A11814" s="65"/>
      <c r="B11814" s="65"/>
      <c r="C11814" s="65"/>
      <c r="D11814" s="65"/>
      <c r="E11814" s="65"/>
      <c r="F11814" s="65"/>
      <c r="G11814" s="129"/>
    </row>
    <row r="11815" spans="1:7">
      <c r="A11815" s="65"/>
      <c r="B11815" s="65"/>
      <c r="C11815" s="65"/>
      <c r="D11815" s="65"/>
      <c r="E11815" s="65"/>
      <c r="F11815" s="65"/>
      <c r="G11815" s="129"/>
    </row>
    <row r="11816" spans="1:7">
      <c r="A11816" s="65"/>
      <c r="B11816" s="65"/>
      <c r="C11816" s="65"/>
      <c r="D11816" s="65"/>
      <c r="E11816" s="65"/>
      <c r="F11816" s="65"/>
      <c r="G11816" s="129"/>
    </row>
    <row r="11817" spans="1:7">
      <c r="A11817" s="65"/>
      <c r="B11817" s="65"/>
      <c r="C11817" s="65"/>
      <c r="D11817" s="65"/>
      <c r="E11817" s="65"/>
      <c r="F11817" s="65"/>
      <c r="G11817" s="129"/>
    </row>
    <row r="11818" spans="1:7">
      <c r="A11818" s="65"/>
      <c r="B11818" s="65"/>
      <c r="C11818" s="65"/>
      <c r="D11818" s="65"/>
      <c r="E11818" s="65"/>
      <c r="F11818" s="65"/>
      <c r="G11818" s="129"/>
    </row>
    <row r="11819" spans="1:7">
      <c r="A11819" s="65"/>
      <c r="B11819" s="65"/>
      <c r="C11819" s="65"/>
      <c r="D11819" s="65"/>
      <c r="E11819" s="65"/>
      <c r="F11819" s="65"/>
      <c r="G11819" s="129"/>
    </row>
    <row r="11820" spans="1:7">
      <c r="A11820" s="65"/>
      <c r="B11820" s="65"/>
      <c r="C11820" s="65"/>
      <c r="D11820" s="65"/>
      <c r="E11820" s="65"/>
      <c r="F11820" s="65"/>
      <c r="G11820" s="129"/>
    </row>
    <row r="11821" spans="1:7">
      <c r="A11821" s="65"/>
      <c r="B11821" s="65"/>
      <c r="C11821" s="65"/>
      <c r="D11821" s="65"/>
      <c r="E11821" s="65"/>
      <c r="F11821" s="65"/>
      <c r="G11821" s="129"/>
    </row>
    <row r="11822" spans="1:7">
      <c r="A11822" s="65"/>
      <c r="B11822" s="65"/>
      <c r="C11822" s="65"/>
      <c r="D11822" s="65"/>
      <c r="E11822" s="65"/>
      <c r="F11822" s="65"/>
      <c r="G11822" s="129"/>
    </row>
    <row r="11823" spans="1:7">
      <c r="A11823" s="65"/>
      <c r="B11823" s="65"/>
      <c r="C11823" s="65"/>
      <c r="D11823" s="65"/>
      <c r="E11823" s="65"/>
      <c r="F11823" s="65"/>
      <c r="G11823" s="129"/>
    </row>
    <row r="11824" spans="1:7">
      <c r="A11824" s="65"/>
      <c r="B11824" s="65"/>
      <c r="C11824" s="65"/>
      <c r="D11824" s="65"/>
      <c r="E11824" s="65"/>
      <c r="F11824" s="65"/>
      <c r="G11824" s="129"/>
    </row>
    <row r="11825" spans="1:7">
      <c r="A11825" s="65"/>
      <c r="B11825" s="65"/>
      <c r="C11825" s="65"/>
      <c r="D11825" s="65"/>
      <c r="E11825" s="65"/>
      <c r="F11825" s="65"/>
      <c r="G11825" s="129"/>
    </row>
    <row r="11826" spans="1:7">
      <c r="A11826" s="65"/>
      <c r="B11826" s="65"/>
      <c r="C11826" s="65"/>
      <c r="D11826" s="65"/>
      <c r="E11826" s="65"/>
      <c r="F11826" s="65"/>
      <c r="G11826" s="129"/>
    </row>
    <row r="11827" spans="1:7">
      <c r="A11827" s="65"/>
      <c r="B11827" s="65"/>
      <c r="C11827" s="65"/>
      <c r="D11827" s="65"/>
      <c r="E11827" s="65"/>
      <c r="F11827" s="65"/>
      <c r="G11827" s="129"/>
    </row>
    <row r="11828" spans="1:7">
      <c r="A11828" s="65"/>
      <c r="B11828" s="65"/>
      <c r="C11828" s="65"/>
      <c r="D11828" s="65"/>
      <c r="E11828" s="65"/>
      <c r="F11828" s="65"/>
      <c r="G11828" s="129"/>
    </row>
    <row r="11829" spans="1:7">
      <c r="A11829" s="65"/>
      <c r="B11829" s="65"/>
      <c r="C11829" s="65"/>
      <c r="D11829" s="65"/>
      <c r="E11829" s="65"/>
      <c r="F11829" s="65"/>
      <c r="G11829" s="129"/>
    </row>
    <row r="11830" spans="1:7">
      <c r="A11830" s="65"/>
      <c r="B11830" s="65"/>
      <c r="C11830" s="65"/>
      <c r="D11830" s="65"/>
      <c r="E11830" s="65"/>
      <c r="F11830" s="65"/>
      <c r="G11830" s="129"/>
    </row>
    <row r="11831" spans="1:7">
      <c r="A11831" s="65"/>
      <c r="B11831" s="65"/>
      <c r="C11831" s="65"/>
      <c r="D11831" s="65"/>
      <c r="E11831" s="65"/>
      <c r="F11831" s="65"/>
      <c r="G11831" s="129"/>
    </row>
    <row r="11832" spans="1:7">
      <c r="A11832" s="65"/>
      <c r="B11832" s="65"/>
      <c r="C11832" s="65"/>
      <c r="D11832" s="65"/>
      <c r="E11832" s="65"/>
      <c r="F11832" s="65"/>
      <c r="G11832" s="129"/>
    </row>
    <row r="11833" spans="1:7">
      <c r="A11833" s="65"/>
      <c r="B11833" s="65"/>
      <c r="C11833" s="65"/>
      <c r="D11833" s="65"/>
      <c r="E11833" s="65"/>
      <c r="F11833" s="65"/>
      <c r="G11833" s="129"/>
    </row>
    <row r="11834" spans="1:7">
      <c r="A11834" s="65"/>
      <c r="B11834" s="65"/>
      <c r="C11834" s="65"/>
      <c r="D11834" s="65"/>
      <c r="E11834" s="65"/>
      <c r="F11834" s="65"/>
      <c r="G11834" s="129"/>
    </row>
    <row r="11835" spans="1:7">
      <c r="A11835" s="65"/>
      <c r="B11835" s="65"/>
      <c r="C11835" s="65"/>
      <c r="D11835" s="65"/>
      <c r="E11835" s="65"/>
      <c r="F11835" s="65"/>
      <c r="G11835" s="129"/>
    </row>
    <row r="11836" spans="1:7">
      <c r="A11836" s="65"/>
      <c r="B11836" s="65"/>
      <c r="C11836" s="65"/>
      <c r="D11836" s="65"/>
      <c r="E11836" s="65"/>
      <c r="F11836" s="65"/>
      <c r="G11836" s="129"/>
    </row>
    <row r="11837" spans="1:7">
      <c r="A11837" s="65"/>
      <c r="B11837" s="65"/>
      <c r="C11837" s="65"/>
      <c r="D11837" s="65"/>
      <c r="E11837" s="65"/>
      <c r="F11837" s="65"/>
      <c r="G11837" s="129"/>
    </row>
    <row r="11838" spans="1:7">
      <c r="A11838" s="65"/>
      <c r="B11838" s="65"/>
      <c r="C11838" s="65"/>
      <c r="D11838" s="65"/>
      <c r="E11838" s="65"/>
      <c r="F11838" s="65"/>
      <c r="G11838" s="129"/>
    </row>
    <row r="11839" spans="1:7">
      <c r="A11839" s="65"/>
      <c r="B11839" s="65"/>
      <c r="C11839" s="65"/>
      <c r="D11839" s="65"/>
      <c r="E11839" s="65"/>
      <c r="F11839" s="65"/>
      <c r="G11839" s="129"/>
    </row>
    <row r="11840" spans="1:7">
      <c r="A11840" s="65"/>
      <c r="B11840" s="65"/>
      <c r="C11840" s="65"/>
      <c r="D11840" s="65"/>
      <c r="E11840" s="65"/>
      <c r="F11840" s="65"/>
      <c r="G11840" s="129"/>
    </row>
    <row r="11841" spans="1:7">
      <c r="A11841" s="65"/>
      <c r="B11841" s="65"/>
      <c r="C11841" s="65"/>
      <c r="D11841" s="65"/>
      <c r="E11841" s="65"/>
      <c r="F11841" s="65"/>
      <c r="G11841" s="129"/>
    </row>
    <row r="11842" spans="1:7">
      <c r="A11842" s="65"/>
      <c r="B11842" s="65"/>
      <c r="C11842" s="65"/>
      <c r="D11842" s="65"/>
      <c r="E11842" s="65"/>
      <c r="F11842" s="65"/>
      <c r="G11842" s="129"/>
    </row>
    <row r="11843" spans="1:7">
      <c r="A11843" s="65"/>
      <c r="B11843" s="65"/>
      <c r="C11843" s="65"/>
      <c r="D11843" s="65"/>
      <c r="E11843" s="65"/>
      <c r="F11843" s="65"/>
      <c r="G11843" s="129"/>
    </row>
    <row r="11844" spans="1:7">
      <c r="A11844" s="65"/>
      <c r="B11844" s="65"/>
      <c r="C11844" s="65"/>
      <c r="D11844" s="65"/>
      <c r="E11844" s="65"/>
      <c r="F11844" s="65"/>
      <c r="G11844" s="129"/>
    </row>
    <row r="11845" spans="1:7">
      <c r="A11845" s="65"/>
      <c r="B11845" s="65"/>
      <c r="C11845" s="65"/>
      <c r="D11845" s="65"/>
      <c r="E11845" s="65"/>
      <c r="F11845" s="65"/>
      <c r="G11845" s="129"/>
    </row>
    <row r="11846" spans="1:7">
      <c r="A11846" s="65"/>
      <c r="B11846" s="65"/>
      <c r="C11846" s="65"/>
      <c r="D11846" s="65"/>
      <c r="E11846" s="65"/>
      <c r="F11846" s="65"/>
      <c r="G11846" s="129"/>
    </row>
    <row r="11847" spans="1:7">
      <c r="A11847" s="65"/>
      <c r="B11847" s="65"/>
      <c r="C11847" s="65"/>
      <c r="D11847" s="65"/>
      <c r="E11847" s="65"/>
      <c r="F11847" s="65"/>
      <c r="G11847" s="129"/>
    </row>
    <row r="11848" spans="1:7">
      <c r="A11848" s="65"/>
      <c r="B11848" s="65"/>
      <c r="C11848" s="65"/>
      <c r="D11848" s="65"/>
      <c r="E11848" s="65"/>
      <c r="F11848" s="65"/>
      <c r="G11848" s="129"/>
    </row>
    <row r="11849" spans="1:7">
      <c r="A11849" s="65"/>
      <c r="B11849" s="65"/>
      <c r="C11849" s="65"/>
      <c r="D11849" s="65"/>
      <c r="E11849" s="65"/>
      <c r="F11849" s="65"/>
      <c r="G11849" s="129"/>
    </row>
    <row r="11850" spans="1:7">
      <c r="A11850" s="65"/>
      <c r="B11850" s="65"/>
      <c r="C11850" s="65"/>
      <c r="D11850" s="65"/>
      <c r="E11850" s="65"/>
      <c r="F11850" s="65"/>
      <c r="G11850" s="129"/>
    </row>
    <row r="11851" spans="1:7">
      <c r="A11851" s="65"/>
      <c r="B11851" s="65"/>
      <c r="C11851" s="65"/>
      <c r="D11851" s="65"/>
      <c r="E11851" s="65"/>
      <c r="F11851" s="65"/>
      <c r="G11851" s="129"/>
    </row>
    <row r="11852" spans="1:7">
      <c r="A11852" s="65"/>
      <c r="B11852" s="65"/>
      <c r="C11852" s="65"/>
      <c r="D11852" s="65"/>
      <c r="E11852" s="65"/>
      <c r="F11852" s="65"/>
      <c r="G11852" s="129"/>
    </row>
    <row r="11853" spans="1:7">
      <c r="A11853" s="65"/>
      <c r="B11853" s="65"/>
      <c r="C11853" s="65"/>
      <c r="D11853" s="65"/>
      <c r="E11853" s="65"/>
      <c r="F11853" s="65"/>
      <c r="G11853" s="129"/>
    </row>
    <row r="11854" spans="1:7">
      <c r="A11854" s="65"/>
      <c r="B11854" s="65"/>
      <c r="C11854" s="65"/>
      <c r="D11854" s="65"/>
      <c r="E11854" s="65"/>
      <c r="F11854" s="65"/>
      <c r="G11854" s="129"/>
    </row>
    <row r="11855" spans="1:7">
      <c r="A11855" s="65"/>
      <c r="B11855" s="65"/>
      <c r="C11855" s="65"/>
      <c r="D11855" s="65"/>
      <c r="E11855" s="65"/>
      <c r="F11855" s="65"/>
      <c r="G11855" s="129"/>
    </row>
    <row r="11856" spans="1:7">
      <c r="A11856" s="65"/>
      <c r="B11856" s="65"/>
      <c r="C11856" s="65"/>
      <c r="D11856" s="65"/>
      <c r="E11856" s="65"/>
      <c r="F11856" s="65"/>
      <c r="G11856" s="129"/>
    </row>
    <row r="11857" spans="1:7">
      <c r="A11857" s="65"/>
      <c r="B11857" s="65"/>
      <c r="C11857" s="65"/>
      <c r="D11857" s="65"/>
      <c r="E11857" s="65"/>
      <c r="F11857" s="65"/>
      <c r="G11857" s="129"/>
    </row>
    <row r="11858" spans="1:7">
      <c r="A11858" s="65"/>
      <c r="B11858" s="65"/>
      <c r="C11858" s="65"/>
      <c r="D11858" s="65"/>
      <c r="E11858" s="65"/>
      <c r="F11858" s="65"/>
      <c r="G11858" s="129"/>
    </row>
    <row r="11859" spans="1:7">
      <c r="A11859" s="65"/>
      <c r="B11859" s="65"/>
      <c r="C11859" s="65"/>
      <c r="D11859" s="65"/>
      <c r="E11859" s="65"/>
      <c r="F11859" s="65"/>
      <c r="G11859" s="129"/>
    </row>
    <row r="11860" spans="1:7">
      <c r="A11860" s="65"/>
      <c r="B11860" s="65"/>
      <c r="C11860" s="65"/>
      <c r="D11860" s="65"/>
      <c r="E11860" s="65"/>
      <c r="F11860" s="65"/>
      <c r="G11860" s="129"/>
    </row>
    <row r="11861" spans="1:7">
      <c r="A11861" s="65"/>
      <c r="B11861" s="65"/>
      <c r="C11861" s="65"/>
      <c r="D11861" s="65"/>
      <c r="E11861" s="65"/>
      <c r="F11861" s="65"/>
      <c r="G11861" s="129"/>
    </row>
    <row r="11862" spans="1:7">
      <c r="A11862" s="65"/>
      <c r="B11862" s="65"/>
      <c r="C11862" s="65"/>
      <c r="D11862" s="65"/>
      <c r="E11862" s="65"/>
      <c r="F11862" s="65"/>
      <c r="G11862" s="129"/>
    </row>
    <row r="11863" spans="1:7">
      <c r="A11863" s="65"/>
      <c r="B11863" s="65"/>
      <c r="C11863" s="65"/>
      <c r="D11863" s="65"/>
      <c r="E11863" s="65"/>
      <c r="F11863" s="65"/>
      <c r="G11863" s="129"/>
    </row>
    <row r="11864" spans="1:7">
      <c r="A11864" s="65"/>
      <c r="B11864" s="65"/>
      <c r="C11864" s="65"/>
      <c r="D11864" s="65"/>
      <c r="E11864" s="65"/>
      <c r="F11864" s="65"/>
      <c r="G11864" s="129"/>
    </row>
    <row r="11865" spans="1:7">
      <c r="A11865" s="65"/>
      <c r="B11865" s="65"/>
      <c r="C11865" s="65"/>
      <c r="D11865" s="65"/>
      <c r="E11865" s="65"/>
      <c r="F11865" s="65"/>
      <c r="G11865" s="129"/>
    </row>
    <row r="11866" spans="1:7">
      <c r="A11866" s="65"/>
      <c r="B11866" s="65"/>
      <c r="C11866" s="65"/>
      <c r="D11866" s="65"/>
      <c r="E11866" s="65"/>
      <c r="F11866" s="65"/>
      <c r="G11866" s="129"/>
    </row>
    <row r="11867" spans="1:7">
      <c r="A11867" s="65"/>
      <c r="B11867" s="65"/>
      <c r="C11867" s="65"/>
      <c r="D11867" s="65"/>
      <c r="E11867" s="65"/>
      <c r="F11867" s="65"/>
      <c r="G11867" s="129"/>
    </row>
    <row r="11868" spans="1:7">
      <c r="A11868" s="65"/>
      <c r="B11868" s="65"/>
      <c r="C11868" s="65"/>
      <c r="D11868" s="65"/>
      <c r="E11868" s="65"/>
      <c r="F11868" s="65"/>
      <c r="G11868" s="129"/>
    </row>
    <row r="11869" spans="1:7">
      <c r="A11869" s="65"/>
      <c r="B11869" s="65"/>
      <c r="C11869" s="65"/>
      <c r="D11869" s="65"/>
      <c r="E11869" s="65"/>
      <c r="F11869" s="65"/>
      <c r="G11869" s="129"/>
    </row>
    <row r="11870" spans="1:7">
      <c r="A11870" s="65"/>
      <c r="B11870" s="65"/>
      <c r="C11870" s="65"/>
      <c r="D11870" s="65"/>
      <c r="E11870" s="65"/>
      <c r="F11870" s="65"/>
      <c r="G11870" s="129"/>
    </row>
    <row r="11871" spans="1:7">
      <c r="A11871" s="65"/>
      <c r="B11871" s="65"/>
      <c r="C11871" s="65"/>
      <c r="D11871" s="65"/>
      <c r="E11871" s="65"/>
      <c r="F11871" s="65"/>
      <c r="G11871" s="129"/>
    </row>
    <row r="11872" spans="1:7">
      <c r="A11872" s="65"/>
      <c r="B11872" s="65"/>
      <c r="C11872" s="65"/>
      <c r="D11872" s="65"/>
      <c r="E11872" s="65"/>
      <c r="F11872" s="65"/>
      <c r="G11872" s="129"/>
    </row>
    <row r="11873" spans="1:7">
      <c r="A11873" s="65"/>
      <c r="B11873" s="65"/>
      <c r="C11873" s="65"/>
      <c r="D11873" s="65"/>
      <c r="E11873" s="65"/>
      <c r="F11873" s="65"/>
      <c r="G11873" s="129"/>
    </row>
    <row r="11874" spans="1:7">
      <c r="A11874" s="65"/>
      <c r="B11874" s="65"/>
      <c r="C11874" s="65"/>
      <c r="D11874" s="65"/>
      <c r="E11874" s="65"/>
      <c r="F11874" s="65"/>
      <c r="G11874" s="129"/>
    </row>
    <row r="11875" spans="1:7">
      <c r="A11875" s="65"/>
      <c r="B11875" s="65"/>
      <c r="C11875" s="65"/>
      <c r="D11875" s="65"/>
      <c r="E11875" s="65"/>
      <c r="F11875" s="65"/>
      <c r="G11875" s="129"/>
    </row>
    <row r="11876" spans="1:7">
      <c r="A11876" s="65"/>
      <c r="B11876" s="65"/>
      <c r="C11876" s="65"/>
      <c r="D11876" s="65"/>
      <c r="E11876" s="65"/>
      <c r="F11876" s="65"/>
      <c r="G11876" s="129"/>
    </row>
    <row r="11877" spans="1:7">
      <c r="A11877" s="65"/>
      <c r="B11877" s="65"/>
      <c r="C11877" s="65"/>
      <c r="D11877" s="65"/>
      <c r="E11877" s="65"/>
      <c r="F11877" s="65"/>
      <c r="G11877" s="129"/>
    </row>
    <row r="11878" spans="1:7">
      <c r="A11878" s="65"/>
      <c r="B11878" s="65"/>
      <c r="C11878" s="65"/>
      <c r="D11878" s="65"/>
      <c r="E11878" s="65"/>
      <c r="F11878" s="65"/>
      <c r="G11878" s="129"/>
    </row>
    <row r="11879" spans="1:7">
      <c r="A11879" s="65"/>
      <c r="B11879" s="65"/>
      <c r="C11879" s="65"/>
      <c r="D11879" s="65"/>
      <c r="E11879" s="65"/>
      <c r="F11879" s="65"/>
      <c r="G11879" s="129"/>
    </row>
    <row r="11880" spans="1:7">
      <c r="A11880" s="65"/>
      <c r="B11880" s="65"/>
      <c r="C11880" s="65"/>
      <c r="D11880" s="65"/>
      <c r="E11880" s="65"/>
      <c r="F11880" s="65"/>
      <c r="G11880" s="129"/>
    </row>
    <row r="11881" spans="1:7">
      <c r="A11881" s="65"/>
      <c r="B11881" s="65"/>
      <c r="C11881" s="65"/>
      <c r="D11881" s="65"/>
      <c r="E11881" s="65"/>
      <c r="F11881" s="65"/>
      <c r="G11881" s="129"/>
    </row>
    <row r="11882" spans="1:7">
      <c r="A11882" s="65"/>
      <c r="B11882" s="65"/>
      <c r="C11882" s="65"/>
      <c r="D11882" s="65"/>
      <c r="E11882" s="65"/>
      <c r="F11882" s="65"/>
      <c r="G11882" s="129"/>
    </row>
    <row r="11883" spans="1:7">
      <c r="A11883" s="65"/>
      <c r="B11883" s="65"/>
      <c r="C11883" s="65"/>
      <c r="D11883" s="65"/>
      <c r="E11883" s="65"/>
      <c r="F11883" s="65"/>
      <c r="G11883" s="129"/>
    </row>
    <row r="11884" spans="1:7">
      <c r="A11884" s="65"/>
      <c r="B11884" s="65"/>
      <c r="C11884" s="65"/>
      <c r="D11884" s="65"/>
      <c r="E11884" s="65"/>
      <c r="F11884" s="65"/>
      <c r="G11884" s="129"/>
    </row>
    <row r="11885" spans="1:7">
      <c r="A11885" s="65"/>
      <c r="B11885" s="65"/>
      <c r="C11885" s="65"/>
      <c r="D11885" s="65"/>
      <c r="E11885" s="65"/>
      <c r="F11885" s="65"/>
      <c r="G11885" s="129"/>
    </row>
    <row r="11886" spans="1:7">
      <c r="A11886" s="65"/>
      <c r="B11886" s="65"/>
      <c r="C11886" s="65"/>
      <c r="D11886" s="65"/>
      <c r="E11886" s="65"/>
      <c r="F11886" s="65"/>
      <c r="G11886" s="129"/>
    </row>
    <row r="11887" spans="1:7">
      <c r="A11887" s="65"/>
      <c r="B11887" s="65"/>
      <c r="C11887" s="65"/>
      <c r="D11887" s="65"/>
      <c r="E11887" s="65"/>
      <c r="F11887" s="65"/>
      <c r="G11887" s="129"/>
    </row>
    <row r="11888" spans="1:7">
      <c r="A11888" s="65"/>
      <c r="B11888" s="65"/>
      <c r="C11888" s="65"/>
      <c r="D11888" s="65"/>
      <c r="E11888" s="65"/>
      <c r="F11888" s="65"/>
      <c r="G11888" s="129"/>
    </row>
    <row r="11889" spans="1:7">
      <c r="A11889" s="65"/>
      <c r="B11889" s="65"/>
      <c r="C11889" s="65"/>
      <c r="D11889" s="65"/>
      <c r="E11889" s="65"/>
      <c r="F11889" s="65"/>
      <c r="G11889" s="129"/>
    </row>
    <row r="11890" spans="1:7">
      <c r="A11890" s="65"/>
      <c r="B11890" s="65"/>
      <c r="C11890" s="65"/>
      <c r="D11890" s="65"/>
      <c r="E11890" s="65"/>
      <c r="F11890" s="65"/>
      <c r="G11890" s="129"/>
    </row>
    <row r="11891" spans="1:7">
      <c r="A11891" s="65"/>
      <c r="B11891" s="65"/>
      <c r="C11891" s="65"/>
      <c r="D11891" s="65"/>
      <c r="E11891" s="65"/>
      <c r="F11891" s="65"/>
      <c r="G11891" s="129"/>
    </row>
    <row r="11892" spans="1:7">
      <c r="A11892" s="65"/>
      <c r="B11892" s="65"/>
      <c r="C11892" s="65"/>
      <c r="D11892" s="65"/>
      <c r="E11892" s="65"/>
      <c r="F11892" s="65"/>
      <c r="G11892" s="129"/>
    </row>
    <row r="11893" spans="1:7">
      <c r="A11893" s="65"/>
      <c r="B11893" s="65"/>
      <c r="C11893" s="65"/>
      <c r="D11893" s="65"/>
      <c r="E11893" s="65"/>
      <c r="F11893" s="65"/>
      <c r="G11893" s="129"/>
    </row>
    <row r="11894" spans="1:7">
      <c r="A11894" s="65"/>
      <c r="B11894" s="65"/>
      <c r="C11894" s="65"/>
      <c r="D11894" s="65"/>
      <c r="E11894" s="65"/>
      <c r="F11894" s="65"/>
      <c r="G11894" s="129"/>
    </row>
    <row r="11895" spans="1:7">
      <c r="A11895" s="65"/>
      <c r="B11895" s="65"/>
      <c r="C11895" s="65"/>
      <c r="D11895" s="65"/>
      <c r="E11895" s="65"/>
      <c r="F11895" s="65"/>
      <c r="G11895" s="129"/>
    </row>
    <row r="11896" spans="1:7">
      <c r="A11896" s="65"/>
      <c r="B11896" s="65"/>
      <c r="C11896" s="65"/>
      <c r="D11896" s="65"/>
      <c r="E11896" s="65"/>
      <c r="F11896" s="65"/>
      <c r="G11896" s="129"/>
    </row>
    <row r="11897" spans="1:7">
      <c r="A11897" s="65"/>
      <c r="B11897" s="65"/>
      <c r="C11897" s="65"/>
      <c r="D11897" s="65"/>
      <c r="E11897" s="65"/>
      <c r="F11897" s="65"/>
      <c r="G11897" s="129"/>
    </row>
    <row r="11898" spans="1:7">
      <c r="A11898" s="65"/>
      <c r="B11898" s="65"/>
      <c r="C11898" s="65"/>
      <c r="D11898" s="65"/>
      <c r="E11898" s="65"/>
      <c r="F11898" s="65"/>
      <c r="G11898" s="129"/>
    </row>
    <row r="11899" spans="1:7">
      <c r="A11899" s="65"/>
      <c r="B11899" s="65"/>
      <c r="C11899" s="65"/>
      <c r="D11899" s="65"/>
      <c r="E11899" s="65"/>
      <c r="F11899" s="65"/>
      <c r="G11899" s="129"/>
    </row>
    <row r="11900" spans="1:7">
      <c r="A11900" s="65"/>
      <c r="B11900" s="65"/>
      <c r="C11900" s="65"/>
      <c r="D11900" s="65"/>
      <c r="E11900" s="65"/>
      <c r="F11900" s="65"/>
      <c r="G11900" s="129"/>
    </row>
    <row r="11901" spans="1:7">
      <c r="A11901" s="65"/>
      <c r="B11901" s="65"/>
      <c r="C11901" s="65"/>
      <c r="D11901" s="65"/>
      <c r="E11901" s="65"/>
      <c r="F11901" s="65"/>
      <c r="G11901" s="129"/>
    </row>
    <row r="11902" spans="1:7">
      <c r="A11902" s="65"/>
      <c r="B11902" s="65"/>
      <c r="C11902" s="65"/>
      <c r="D11902" s="65"/>
      <c r="E11902" s="65"/>
      <c r="F11902" s="65"/>
      <c r="G11902" s="129"/>
    </row>
    <row r="11903" spans="1:7">
      <c r="A11903" s="65"/>
      <c r="B11903" s="65"/>
      <c r="C11903" s="65"/>
      <c r="D11903" s="65"/>
      <c r="E11903" s="65"/>
      <c r="F11903" s="65"/>
      <c r="G11903" s="129"/>
    </row>
    <row r="11904" spans="1:7">
      <c r="A11904" s="65"/>
      <c r="B11904" s="65"/>
      <c r="C11904" s="65"/>
      <c r="D11904" s="65"/>
      <c r="E11904" s="65"/>
      <c r="F11904" s="65"/>
      <c r="G11904" s="129"/>
    </row>
    <row r="11905" spans="1:7">
      <c r="A11905" s="65"/>
      <c r="B11905" s="65"/>
      <c r="C11905" s="65"/>
      <c r="D11905" s="65"/>
      <c r="E11905" s="65"/>
      <c r="F11905" s="65"/>
      <c r="G11905" s="129"/>
    </row>
    <row r="11906" spans="1:7">
      <c r="A11906" s="65"/>
      <c r="B11906" s="65"/>
      <c r="C11906" s="65"/>
      <c r="D11906" s="65"/>
      <c r="E11906" s="65"/>
      <c r="F11906" s="65"/>
      <c r="G11906" s="129"/>
    </row>
    <row r="11907" spans="1:7">
      <c r="A11907" s="65"/>
      <c r="B11907" s="65"/>
      <c r="C11907" s="65"/>
      <c r="D11907" s="65"/>
      <c r="E11907" s="65"/>
      <c r="F11907" s="65"/>
      <c r="G11907" s="129"/>
    </row>
    <row r="11908" spans="1:7">
      <c r="A11908" s="65"/>
      <c r="B11908" s="65"/>
      <c r="C11908" s="65"/>
      <c r="D11908" s="65"/>
      <c r="E11908" s="65"/>
      <c r="F11908" s="65"/>
      <c r="G11908" s="129"/>
    </row>
    <row r="11909" spans="1:7">
      <c r="A11909" s="65"/>
      <c r="B11909" s="65"/>
      <c r="C11909" s="65"/>
      <c r="D11909" s="65"/>
      <c r="E11909" s="65"/>
      <c r="F11909" s="65"/>
      <c r="G11909" s="129"/>
    </row>
    <row r="11910" spans="1:7">
      <c r="A11910" s="65"/>
      <c r="B11910" s="65"/>
      <c r="C11910" s="65"/>
      <c r="D11910" s="65"/>
      <c r="E11910" s="65"/>
      <c r="F11910" s="65"/>
      <c r="G11910" s="129"/>
    </row>
    <row r="11911" spans="1:7">
      <c r="A11911" s="65"/>
      <c r="B11911" s="65"/>
      <c r="C11911" s="65"/>
      <c r="D11911" s="65"/>
      <c r="E11911" s="65"/>
      <c r="F11911" s="65"/>
      <c r="G11911" s="129"/>
    </row>
    <row r="11912" spans="1:7">
      <c r="A11912" s="65"/>
      <c r="B11912" s="65"/>
      <c r="C11912" s="65"/>
      <c r="D11912" s="65"/>
      <c r="E11912" s="65"/>
      <c r="F11912" s="65"/>
      <c r="G11912" s="129"/>
    </row>
    <row r="11913" spans="1:7">
      <c r="A11913" s="65"/>
      <c r="B11913" s="65"/>
      <c r="C11913" s="65"/>
      <c r="D11913" s="65"/>
      <c r="E11913" s="65"/>
      <c r="F11913" s="65"/>
      <c r="G11913" s="129"/>
    </row>
    <row r="11914" spans="1:7">
      <c r="A11914" s="65"/>
      <c r="B11914" s="65"/>
      <c r="C11914" s="65"/>
      <c r="D11914" s="65"/>
      <c r="E11914" s="65"/>
      <c r="F11914" s="65"/>
      <c r="G11914" s="129"/>
    </row>
    <row r="11915" spans="1:7">
      <c r="A11915" s="65"/>
      <c r="B11915" s="65"/>
      <c r="C11915" s="65"/>
      <c r="D11915" s="65"/>
      <c r="E11915" s="65"/>
      <c r="F11915" s="65"/>
      <c r="G11915" s="129"/>
    </row>
    <row r="11916" spans="1:7">
      <c r="A11916" s="65"/>
      <c r="B11916" s="65"/>
      <c r="C11916" s="65"/>
      <c r="D11916" s="65"/>
      <c r="E11916" s="65"/>
      <c r="F11916" s="65"/>
      <c r="G11916" s="129"/>
    </row>
    <row r="11917" spans="1:7">
      <c r="A11917" s="65"/>
      <c r="B11917" s="65"/>
      <c r="C11917" s="65"/>
      <c r="D11917" s="65"/>
      <c r="E11917" s="65"/>
      <c r="F11917" s="65"/>
      <c r="G11917" s="129"/>
    </row>
    <row r="11918" spans="1:7">
      <c r="A11918" s="65"/>
      <c r="B11918" s="65"/>
      <c r="C11918" s="65"/>
      <c r="D11918" s="65"/>
      <c r="E11918" s="65"/>
      <c r="F11918" s="65"/>
      <c r="G11918" s="129"/>
    </row>
    <row r="11919" spans="1:7">
      <c r="A11919" s="65"/>
      <c r="B11919" s="65"/>
      <c r="C11919" s="65"/>
      <c r="D11919" s="65"/>
      <c r="E11919" s="65"/>
      <c r="F11919" s="65"/>
      <c r="G11919" s="129"/>
    </row>
    <row r="11920" spans="1:7">
      <c r="A11920" s="65"/>
      <c r="B11920" s="65"/>
      <c r="C11920" s="65"/>
      <c r="D11920" s="65"/>
      <c r="E11920" s="65"/>
      <c r="F11920" s="65"/>
      <c r="G11920" s="129"/>
    </row>
    <row r="11921" spans="1:7">
      <c r="A11921" s="65"/>
      <c r="B11921" s="65"/>
      <c r="C11921" s="65"/>
      <c r="D11921" s="65"/>
      <c r="E11921" s="65"/>
      <c r="F11921" s="65"/>
      <c r="G11921" s="129"/>
    </row>
    <row r="11922" spans="1:7">
      <c r="A11922" s="65"/>
      <c r="B11922" s="65"/>
      <c r="C11922" s="65"/>
      <c r="D11922" s="65"/>
      <c r="E11922" s="65"/>
      <c r="F11922" s="65"/>
      <c r="G11922" s="129"/>
    </row>
    <row r="11923" spans="1:7">
      <c r="A11923" s="65"/>
      <c r="B11923" s="65"/>
      <c r="C11923" s="65"/>
      <c r="D11923" s="65"/>
      <c r="E11923" s="65"/>
      <c r="F11923" s="65"/>
      <c r="G11923" s="129"/>
    </row>
    <row r="11924" spans="1:7">
      <c r="A11924" s="65"/>
      <c r="B11924" s="65"/>
      <c r="C11924" s="65"/>
      <c r="D11924" s="65"/>
      <c r="E11924" s="65"/>
      <c r="F11924" s="65"/>
      <c r="G11924" s="129"/>
    </row>
    <row r="11925" spans="1:7">
      <c r="A11925" s="65"/>
      <c r="B11925" s="65"/>
      <c r="C11925" s="65"/>
      <c r="D11925" s="65"/>
      <c r="E11925" s="65"/>
      <c r="F11925" s="65"/>
      <c r="G11925" s="129"/>
    </row>
    <row r="11926" spans="1:7">
      <c r="A11926" s="65"/>
      <c r="B11926" s="65"/>
      <c r="C11926" s="65"/>
      <c r="D11926" s="65"/>
      <c r="E11926" s="65"/>
      <c r="F11926" s="65"/>
      <c r="G11926" s="129"/>
    </row>
    <row r="11927" spans="1:7">
      <c r="A11927" s="65"/>
      <c r="B11927" s="65"/>
      <c r="C11927" s="65"/>
      <c r="D11927" s="65"/>
      <c r="E11927" s="65"/>
      <c r="F11927" s="65"/>
      <c r="G11927" s="129"/>
    </row>
    <row r="11928" spans="1:7">
      <c r="A11928" s="65"/>
      <c r="B11928" s="65"/>
      <c r="C11928" s="65"/>
      <c r="D11928" s="65"/>
      <c r="E11928" s="65"/>
      <c r="F11928" s="65"/>
      <c r="G11928" s="129"/>
    </row>
    <row r="11929" spans="1:7">
      <c r="A11929" s="65"/>
      <c r="B11929" s="65"/>
      <c r="C11929" s="65"/>
      <c r="D11929" s="65"/>
      <c r="E11929" s="65"/>
      <c r="F11929" s="65"/>
      <c r="G11929" s="129"/>
    </row>
    <row r="11930" spans="1:7">
      <c r="A11930" s="65"/>
      <c r="B11930" s="65"/>
      <c r="C11930" s="65"/>
      <c r="D11930" s="65"/>
      <c r="E11930" s="65"/>
      <c r="F11930" s="65"/>
      <c r="G11930" s="129"/>
    </row>
    <row r="11931" spans="1:7">
      <c r="A11931" s="65"/>
      <c r="B11931" s="65"/>
      <c r="C11931" s="65"/>
      <c r="D11931" s="65"/>
      <c r="E11931" s="65"/>
      <c r="F11931" s="65"/>
      <c r="G11931" s="129"/>
    </row>
    <row r="11932" spans="1:7">
      <c r="A11932" s="65"/>
      <c r="B11932" s="65"/>
      <c r="C11932" s="65"/>
      <c r="D11932" s="65"/>
      <c r="E11932" s="65"/>
      <c r="F11932" s="65"/>
      <c r="G11932" s="129"/>
    </row>
    <row r="11933" spans="1:7">
      <c r="A11933" s="65"/>
      <c r="B11933" s="65"/>
      <c r="C11933" s="65"/>
      <c r="D11933" s="65"/>
      <c r="E11933" s="65"/>
      <c r="F11933" s="65"/>
      <c r="G11933" s="129"/>
    </row>
    <row r="11934" spans="1:7">
      <c r="A11934" s="65"/>
      <c r="B11934" s="65"/>
      <c r="C11934" s="65"/>
      <c r="D11934" s="65"/>
      <c r="E11934" s="65"/>
      <c r="F11934" s="65"/>
      <c r="G11934" s="129"/>
    </row>
    <row r="11935" spans="1:7">
      <c r="A11935" s="65"/>
      <c r="B11935" s="65"/>
      <c r="C11935" s="65"/>
      <c r="D11935" s="65"/>
      <c r="E11935" s="65"/>
      <c r="F11935" s="65"/>
      <c r="G11935" s="129"/>
    </row>
    <row r="11936" spans="1:7">
      <c r="A11936" s="65"/>
      <c r="B11936" s="65"/>
      <c r="C11936" s="65"/>
      <c r="D11936" s="65"/>
      <c r="E11936" s="65"/>
      <c r="F11936" s="65"/>
      <c r="G11936" s="129"/>
    </row>
    <row r="11937" spans="1:7">
      <c r="A11937" s="65"/>
      <c r="B11937" s="65"/>
      <c r="C11937" s="65"/>
      <c r="D11937" s="65"/>
      <c r="E11937" s="65"/>
      <c r="F11937" s="65"/>
      <c r="G11937" s="129"/>
    </row>
    <row r="11938" spans="1:7">
      <c r="A11938" s="65"/>
      <c r="B11938" s="65"/>
      <c r="C11938" s="65"/>
      <c r="D11938" s="65"/>
      <c r="E11938" s="65"/>
      <c r="F11938" s="65"/>
      <c r="G11938" s="129"/>
    </row>
    <row r="11939" spans="1:7">
      <c r="A11939" s="65"/>
      <c r="B11939" s="65"/>
      <c r="C11939" s="65"/>
      <c r="D11939" s="65"/>
      <c r="E11939" s="65"/>
      <c r="F11939" s="65"/>
      <c r="G11939" s="129"/>
    </row>
    <row r="11940" spans="1:7">
      <c r="A11940" s="65"/>
      <c r="B11940" s="65"/>
      <c r="C11940" s="65"/>
      <c r="D11940" s="65"/>
      <c r="E11940" s="65"/>
      <c r="F11940" s="65"/>
      <c r="G11940" s="129"/>
    </row>
    <row r="11941" spans="1:7">
      <c r="A11941" s="65"/>
      <c r="B11941" s="65"/>
      <c r="C11941" s="65"/>
      <c r="D11941" s="65"/>
      <c r="E11941" s="65"/>
      <c r="F11941" s="65"/>
      <c r="G11941" s="129"/>
    </row>
    <row r="11942" spans="1:7">
      <c r="A11942" s="65"/>
      <c r="B11942" s="65"/>
      <c r="C11942" s="65"/>
      <c r="D11942" s="65"/>
      <c r="E11942" s="65"/>
      <c r="F11942" s="65"/>
      <c r="G11942" s="129"/>
    </row>
    <row r="11943" spans="1:7">
      <c r="A11943" s="65"/>
      <c r="B11943" s="65"/>
      <c r="C11943" s="65"/>
      <c r="D11943" s="65"/>
      <c r="E11943" s="65"/>
      <c r="F11943" s="65"/>
      <c r="G11943" s="129"/>
    </row>
    <row r="11944" spans="1:7">
      <c r="A11944" s="65"/>
      <c r="B11944" s="65"/>
      <c r="C11944" s="65"/>
      <c r="D11944" s="65"/>
      <c r="E11944" s="65"/>
      <c r="F11944" s="65"/>
      <c r="G11944" s="129"/>
    </row>
    <row r="11945" spans="1:7">
      <c r="A11945" s="65"/>
      <c r="B11945" s="65"/>
      <c r="C11945" s="65"/>
      <c r="D11945" s="65"/>
      <c r="E11945" s="65"/>
      <c r="F11945" s="65"/>
      <c r="G11945" s="129"/>
    </row>
    <row r="11946" spans="1:7">
      <c r="A11946" s="65"/>
      <c r="B11946" s="65"/>
      <c r="C11946" s="65"/>
      <c r="D11946" s="65"/>
      <c r="E11946" s="65"/>
      <c r="F11946" s="65"/>
      <c r="G11946" s="129"/>
    </row>
    <row r="11947" spans="1:7">
      <c r="A11947" s="65"/>
      <c r="B11947" s="65"/>
      <c r="C11947" s="65"/>
      <c r="D11947" s="65"/>
      <c r="E11947" s="65"/>
      <c r="F11947" s="65"/>
      <c r="G11947" s="129"/>
    </row>
    <row r="11948" spans="1:7">
      <c r="A11948" s="65"/>
      <c r="B11948" s="65"/>
      <c r="C11948" s="65"/>
      <c r="D11948" s="65"/>
      <c r="E11948" s="65"/>
      <c r="F11948" s="65"/>
      <c r="G11948" s="129"/>
    </row>
    <row r="11949" spans="1:7">
      <c r="A11949" s="65"/>
      <c r="B11949" s="65"/>
      <c r="C11949" s="65"/>
      <c r="D11949" s="65"/>
      <c r="E11949" s="65"/>
      <c r="F11949" s="65"/>
      <c r="G11949" s="129"/>
    </row>
    <row r="11950" spans="1:7">
      <c r="A11950" s="65"/>
      <c r="B11950" s="65"/>
      <c r="C11950" s="65"/>
      <c r="D11950" s="65"/>
      <c r="E11950" s="65"/>
      <c r="F11950" s="65"/>
      <c r="G11950" s="129"/>
    </row>
    <row r="11951" spans="1:7">
      <c r="A11951" s="65"/>
      <c r="B11951" s="65"/>
      <c r="C11951" s="65"/>
      <c r="D11951" s="65"/>
      <c r="E11951" s="65"/>
      <c r="F11951" s="65"/>
      <c r="G11951" s="129"/>
    </row>
    <row r="11952" spans="1:7">
      <c r="A11952" s="65"/>
      <c r="B11952" s="65"/>
      <c r="C11952" s="65"/>
      <c r="D11952" s="65"/>
      <c r="E11952" s="65"/>
      <c r="F11952" s="65"/>
      <c r="G11952" s="129"/>
    </row>
    <row r="11953" spans="1:7">
      <c r="A11953" s="65"/>
      <c r="B11953" s="65"/>
      <c r="C11953" s="65"/>
      <c r="D11953" s="65"/>
      <c r="E11953" s="65"/>
      <c r="F11953" s="65"/>
      <c r="G11953" s="129"/>
    </row>
    <row r="11954" spans="1:7">
      <c r="A11954" s="65"/>
      <c r="B11954" s="65"/>
      <c r="C11954" s="65"/>
      <c r="D11954" s="65"/>
      <c r="E11954" s="65"/>
      <c r="F11954" s="65"/>
      <c r="G11954" s="129"/>
    </row>
    <row r="11955" spans="1:7">
      <c r="A11955" s="65"/>
      <c r="B11955" s="65"/>
      <c r="C11955" s="65"/>
      <c r="D11955" s="65"/>
      <c r="E11955" s="65"/>
      <c r="F11955" s="65"/>
      <c r="G11955" s="129"/>
    </row>
    <row r="11956" spans="1:7">
      <c r="A11956" s="65"/>
      <c r="B11956" s="65"/>
      <c r="C11956" s="65"/>
      <c r="D11956" s="65"/>
      <c r="E11956" s="65"/>
      <c r="F11956" s="65"/>
      <c r="G11956" s="129"/>
    </row>
    <row r="11957" spans="1:7">
      <c r="A11957" s="65"/>
      <c r="B11957" s="65"/>
      <c r="C11957" s="65"/>
      <c r="D11957" s="65"/>
      <c r="E11957" s="65"/>
      <c r="F11957" s="65"/>
      <c r="G11957" s="129"/>
    </row>
    <row r="11958" spans="1:7">
      <c r="A11958" s="65"/>
      <c r="B11958" s="65"/>
      <c r="C11958" s="65"/>
      <c r="D11958" s="65"/>
      <c r="E11958" s="65"/>
      <c r="F11958" s="65"/>
      <c r="G11958" s="129"/>
    </row>
    <row r="11959" spans="1:7">
      <c r="A11959" s="65"/>
      <c r="B11959" s="65"/>
      <c r="C11959" s="65"/>
      <c r="D11959" s="65"/>
      <c r="E11959" s="65"/>
      <c r="F11959" s="65"/>
      <c r="G11959" s="129"/>
    </row>
    <row r="11960" spans="1:7">
      <c r="A11960" s="65"/>
      <c r="B11960" s="65"/>
      <c r="C11960" s="65"/>
      <c r="D11960" s="65"/>
      <c r="E11960" s="65"/>
      <c r="F11960" s="65"/>
      <c r="G11960" s="129"/>
    </row>
    <row r="11961" spans="1:7">
      <c r="A11961" s="65"/>
      <c r="B11961" s="65"/>
      <c r="C11961" s="65"/>
      <c r="D11961" s="65"/>
      <c r="E11961" s="65"/>
      <c r="F11961" s="65"/>
      <c r="G11961" s="129"/>
    </row>
    <row r="11962" spans="1:7">
      <c r="A11962" s="65"/>
      <c r="B11962" s="65"/>
      <c r="C11962" s="65"/>
      <c r="D11962" s="65"/>
      <c r="E11962" s="65"/>
      <c r="F11962" s="65"/>
      <c r="G11962" s="129"/>
    </row>
    <row r="11963" spans="1:7">
      <c r="A11963" s="65"/>
      <c r="B11963" s="65"/>
      <c r="C11963" s="65"/>
      <c r="D11963" s="65"/>
      <c r="E11963" s="65"/>
      <c r="F11963" s="65"/>
      <c r="G11963" s="129"/>
    </row>
    <row r="11964" spans="1:7">
      <c r="A11964" s="65"/>
      <c r="B11964" s="65"/>
      <c r="C11964" s="65"/>
      <c r="D11964" s="65"/>
      <c r="E11964" s="65"/>
      <c r="F11964" s="65"/>
      <c r="G11964" s="129"/>
    </row>
    <row r="11965" spans="1:7">
      <c r="A11965" s="65"/>
      <c r="B11965" s="65"/>
      <c r="C11965" s="65"/>
      <c r="D11965" s="65"/>
      <c r="E11965" s="65"/>
      <c r="F11965" s="65"/>
      <c r="G11965" s="129"/>
    </row>
    <row r="11966" spans="1:7">
      <c r="A11966" s="65"/>
      <c r="B11966" s="65"/>
      <c r="C11966" s="65"/>
      <c r="D11966" s="65"/>
      <c r="E11966" s="65"/>
      <c r="F11966" s="65"/>
      <c r="G11966" s="129"/>
    </row>
    <row r="11967" spans="1:7">
      <c r="A11967" s="65"/>
      <c r="B11967" s="65"/>
      <c r="C11967" s="65"/>
      <c r="D11967" s="65"/>
      <c r="E11967" s="65"/>
      <c r="F11967" s="65"/>
      <c r="G11967" s="129"/>
    </row>
    <row r="11968" spans="1:7">
      <c r="A11968" s="65"/>
      <c r="B11968" s="65"/>
      <c r="C11968" s="65"/>
      <c r="D11968" s="65"/>
      <c r="E11968" s="65"/>
      <c r="F11968" s="65"/>
      <c r="G11968" s="129"/>
    </row>
    <row r="11969" spans="1:7">
      <c r="A11969" s="65"/>
      <c r="B11969" s="65"/>
      <c r="C11969" s="65"/>
      <c r="D11969" s="65"/>
      <c r="E11969" s="65"/>
      <c r="F11969" s="65"/>
      <c r="G11969" s="129"/>
    </row>
    <row r="11970" spans="1:7">
      <c r="A11970" s="65"/>
      <c r="B11970" s="65"/>
      <c r="C11970" s="65"/>
      <c r="D11970" s="65"/>
      <c r="E11970" s="65"/>
      <c r="F11970" s="65"/>
      <c r="G11970" s="129"/>
    </row>
    <row r="11971" spans="1:7">
      <c r="A11971" s="65"/>
      <c r="B11971" s="65"/>
      <c r="C11971" s="65"/>
      <c r="D11971" s="65"/>
      <c r="E11971" s="65"/>
      <c r="F11971" s="65"/>
      <c r="G11971" s="129"/>
    </row>
    <row r="11972" spans="1:7">
      <c r="A11972" s="65"/>
      <c r="B11972" s="65"/>
      <c r="C11972" s="65"/>
      <c r="D11972" s="65"/>
      <c r="E11972" s="65"/>
      <c r="F11972" s="65"/>
      <c r="G11972" s="129"/>
    </row>
    <row r="11973" spans="1:7">
      <c r="A11973" s="65"/>
      <c r="B11973" s="65"/>
      <c r="C11973" s="65"/>
      <c r="D11973" s="65"/>
      <c r="E11973" s="65"/>
      <c r="F11973" s="65"/>
      <c r="G11973" s="129"/>
    </row>
    <row r="11974" spans="1:7">
      <c r="A11974" s="65"/>
      <c r="B11974" s="65"/>
      <c r="C11974" s="65"/>
      <c r="D11974" s="65"/>
      <c r="E11974" s="65"/>
      <c r="F11974" s="65"/>
      <c r="G11974" s="129"/>
    </row>
    <row r="11975" spans="1:7">
      <c r="A11975" s="65"/>
      <c r="B11975" s="65"/>
      <c r="C11975" s="65"/>
      <c r="D11975" s="65"/>
      <c r="E11975" s="65"/>
      <c r="F11975" s="65"/>
      <c r="G11975" s="129"/>
    </row>
    <row r="11976" spans="1:7">
      <c r="A11976" s="65"/>
      <c r="B11976" s="65"/>
      <c r="C11976" s="65"/>
      <c r="D11976" s="65"/>
      <c r="E11976" s="65"/>
      <c r="F11976" s="65"/>
      <c r="G11976" s="129"/>
    </row>
    <row r="11977" spans="1:7">
      <c r="A11977" s="65"/>
      <c r="B11977" s="65"/>
      <c r="C11977" s="65"/>
      <c r="D11977" s="65"/>
      <c r="E11977" s="65"/>
      <c r="F11977" s="65"/>
      <c r="G11977" s="129"/>
    </row>
    <row r="11978" spans="1:7">
      <c r="A11978" s="65"/>
      <c r="B11978" s="65"/>
      <c r="C11978" s="65"/>
      <c r="D11978" s="65"/>
      <c r="E11978" s="65"/>
      <c r="F11978" s="65"/>
      <c r="G11978" s="129"/>
    </row>
    <row r="11979" spans="1:7">
      <c r="A11979" s="65"/>
      <c r="B11979" s="65"/>
      <c r="C11979" s="65"/>
      <c r="D11979" s="65"/>
      <c r="E11979" s="65"/>
      <c r="F11979" s="65"/>
      <c r="G11979" s="129"/>
    </row>
    <row r="11980" spans="1:7">
      <c r="A11980" s="65"/>
      <c r="B11980" s="65"/>
      <c r="C11980" s="65"/>
      <c r="D11980" s="65"/>
      <c r="E11980" s="65"/>
      <c r="F11980" s="65"/>
      <c r="G11980" s="129"/>
    </row>
    <row r="11981" spans="1:7">
      <c r="A11981" s="65"/>
      <c r="B11981" s="65"/>
      <c r="C11981" s="65"/>
      <c r="D11981" s="65"/>
      <c r="E11981" s="65"/>
      <c r="F11981" s="65"/>
      <c r="G11981" s="129"/>
    </row>
    <row r="11982" spans="1:7">
      <c r="A11982" s="65"/>
      <c r="B11982" s="65"/>
      <c r="C11982" s="65"/>
      <c r="D11982" s="65"/>
      <c r="E11982" s="65"/>
      <c r="F11982" s="65"/>
      <c r="G11982" s="129"/>
    </row>
    <row r="11983" spans="1:7">
      <c r="A11983" s="65"/>
      <c r="B11983" s="65"/>
      <c r="C11983" s="65"/>
      <c r="D11983" s="65"/>
      <c r="E11983" s="65"/>
      <c r="F11983" s="65"/>
      <c r="G11983" s="129"/>
    </row>
    <row r="11984" spans="1:7">
      <c r="A11984" s="65"/>
      <c r="B11984" s="65"/>
      <c r="C11984" s="65"/>
      <c r="D11984" s="65"/>
      <c r="E11984" s="65"/>
      <c r="F11984" s="65"/>
      <c r="G11984" s="129"/>
    </row>
    <row r="11985" spans="1:7">
      <c r="A11985" s="65"/>
      <c r="B11985" s="65"/>
      <c r="C11985" s="65"/>
      <c r="D11985" s="65"/>
      <c r="E11985" s="65"/>
      <c r="F11985" s="65"/>
      <c r="G11985" s="129"/>
    </row>
    <row r="11986" spans="1:7">
      <c r="A11986" s="65"/>
      <c r="B11986" s="65"/>
      <c r="C11986" s="65"/>
      <c r="D11986" s="65"/>
      <c r="E11986" s="65"/>
      <c r="F11986" s="65"/>
      <c r="G11986" s="129"/>
    </row>
    <row r="11987" spans="1:7">
      <c r="A11987" s="65"/>
      <c r="B11987" s="65"/>
      <c r="C11987" s="65"/>
      <c r="D11987" s="65"/>
      <c r="E11987" s="65"/>
      <c r="F11987" s="65"/>
      <c r="G11987" s="129"/>
    </row>
    <row r="11988" spans="1:7">
      <c r="A11988" s="65"/>
      <c r="B11988" s="65"/>
      <c r="C11988" s="65"/>
      <c r="D11988" s="65"/>
      <c r="E11988" s="65"/>
      <c r="F11988" s="65"/>
      <c r="G11988" s="129"/>
    </row>
    <row r="11989" spans="1:7">
      <c r="A11989" s="65"/>
      <c r="B11989" s="65"/>
      <c r="C11989" s="65"/>
      <c r="D11989" s="65"/>
      <c r="E11989" s="65"/>
      <c r="F11989" s="65"/>
      <c r="G11989" s="129"/>
    </row>
    <row r="11990" spans="1:7">
      <c r="A11990" s="65"/>
      <c r="B11990" s="65"/>
      <c r="C11990" s="65"/>
      <c r="D11990" s="65"/>
      <c r="E11990" s="65"/>
      <c r="F11990" s="65"/>
      <c r="G11990" s="129"/>
    </row>
    <row r="11991" spans="1:7">
      <c r="A11991" s="65"/>
      <c r="B11991" s="65"/>
      <c r="C11991" s="65"/>
      <c r="D11991" s="65"/>
      <c r="E11991" s="65"/>
      <c r="F11991" s="65"/>
      <c r="G11991" s="129"/>
    </row>
    <row r="11992" spans="1:7">
      <c r="A11992" s="65"/>
      <c r="B11992" s="65"/>
      <c r="C11992" s="65"/>
      <c r="D11992" s="65"/>
      <c r="E11992" s="65"/>
      <c r="F11992" s="65"/>
      <c r="G11992" s="129"/>
    </row>
    <row r="11993" spans="1:7">
      <c r="A11993" s="65"/>
      <c r="B11993" s="65"/>
      <c r="C11993" s="65"/>
      <c r="D11993" s="65"/>
      <c r="E11993" s="65"/>
      <c r="F11993" s="65"/>
      <c r="G11993" s="129"/>
    </row>
    <row r="11994" spans="1:7">
      <c r="A11994" s="65"/>
      <c r="B11994" s="65"/>
      <c r="C11994" s="65"/>
      <c r="D11994" s="65"/>
      <c r="E11994" s="65"/>
      <c r="F11994" s="65"/>
      <c r="G11994" s="129"/>
    </row>
    <row r="11995" spans="1:7">
      <c r="A11995" s="65"/>
      <c r="B11995" s="65"/>
      <c r="C11995" s="65"/>
      <c r="D11995" s="65"/>
      <c r="E11995" s="65"/>
      <c r="F11995" s="65"/>
      <c r="G11995" s="129"/>
    </row>
    <row r="11996" spans="1:7">
      <c r="A11996" s="65"/>
      <c r="B11996" s="65"/>
      <c r="C11996" s="65"/>
      <c r="D11996" s="65"/>
      <c r="E11996" s="65"/>
      <c r="F11996" s="65"/>
      <c r="G11996" s="129"/>
    </row>
    <row r="11997" spans="1:7">
      <c r="A11997" s="65"/>
      <c r="B11997" s="65"/>
      <c r="C11997" s="65"/>
      <c r="D11997" s="65"/>
      <c r="E11997" s="65"/>
      <c r="F11997" s="65"/>
      <c r="G11997" s="129"/>
    </row>
    <row r="11998" spans="1:7">
      <c r="A11998" s="65"/>
      <c r="B11998" s="65"/>
      <c r="C11998" s="65"/>
      <c r="D11998" s="65"/>
      <c r="E11998" s="65"/>
      <c r="F11998" s="65"/>
      <c r="G11998" s="129"/>
    </row>
    <row r="11999" spans="1:7">
      <c r="A11999" s="65"/>
      <c r="B11999" s="65"/>
      <c r="C11999" s="65"/>
      <c r="D11999" s="65"/>
      <c r="E11999" s="65"/>
      <c r="F11999" s="65"/>
      <c r="G11999" s="129"/>
    </row>
    <row r="12000" spans="1:7">
      <c r="A12000" s="65"/>
      <c r="B12000" s="65"/>
      <c r="C12000" s="65"/>
      <c r="D12000" s="65"/>
      <c r="E12000" s="65"/>
      <c r="F12000" s="65"/>
      <c r="G12000" s="129"/>
    </row>
    <row r="12001" spans="1:7">
      <c r="A12001" s="65"/>
      <c r="B12001" s="65"/>
      <c r="C12001" s="65"/>
      <c r="D12001" s="65"/>
      <c r="E12001" s="65"/>
      <c r="F12001" s="65"/>
      <c r="G12001" s="129"/>
    </row>
    <row r="12002" spans="1:7">
      <c r="A12002" s="65"/>
      <c r="B12002" s="65"/>
      <c r="C12002" s="65"/>
      <c r="D12002" s="65"/>
      <c r="E12002" s="65"/>
      <c r="F12002" s="65"/>
      <c r="G12002" s="129"/>
    </row>
    <row r="12003" spans="1:7">
      <c r="A12003" s="65"/>
      <c r="B12003" s="65"/>
      <c r="C12003" s="65"/>
      <c r="D12003" s="65"/>
      <c r="E12003" s="65"/>
      <c r="F12003" s="65"/>
      <c r="G12003" s="129"/>
    </row>
    <row r="12004" spans="1:7">
      <c r="A12004" s="65"/>
      <c r="B12004" s="65"/>
      <c r="C12004" s="65"/>
      <c r="D12004" s="65"/>
      <c r="E12004" s="65"/>
      <c r="F12004" s="65"/>
      <c r="G12004" s="129"/>
    </row>
    <row r="12005" spans="1:7">
      <c r="A12005" s="65"/>
      <c r="B12005" s="65"/>
      <c r="C12005" s="65"/>
      <c r="D12005" s="65"/>
      <c r="E12005" s="65"/>
      <c r="F12005" s="65"/>
      <c r="G12005" s="129"/>
    </row>
    <row r="12006" spans="1:7">
      <c r="A12006" s="65"/>
      <c r="B12006" s="65"/>
      <c r="C12006" s="65"/>
      <c r="D12006" s="65"/>
      <c r="E12006" s="65"/>
      <c r="F12006" s="65"/>
      <c r="G12006" s="129"/>
    </row>
    <row r="12007" spans="1:7">
      <c r="A12007" s="65"/>
      <c r="B12007" s="65"/>
      <c r="C12007" s="65"/>
      <c r="D12007" s="65"/>
      <c r="E12007" s="65"/>
      <c r="F12007" s="65"/>
      <c r="G12007" s="129"/>
    </row>
    <row r="12008" spans="1:7">
      <c r="A12008" s="65"/>
      <c r="B12008" s="65"/>
      <c r="C12008" s="65"/>
      <c r="D12008" s="65"/>
      <c r="E12008" s="65"/>
      <c r="F12008" s="65"/>
      <c r="G12008" s="129"/>
    </row>
    <row r="12009" spans="1:7">
      <c r="A12009" s="65"/>
      <c r="B12009" s="65"/>
      <c r="C12009" s="65"/>
      <c r="D12009" s="65"/>
      <c r="E12009" s="65"/>
      <c r="F12009" s="65"/>
      <c r="G12009" s="129"/>
    </row>
    <row r="12010" spans="1:7">
      <c r="A12010" s="65"/>
      <c r="B12010" s="65"/>
      <c r="C12010" s="65"/>
      <c r="D12010" s="65"/>
      <c r="E12010" s="65"/>
      <c r="F12010" s="65"/>
      <c r="G12010" s="129"/>
    </row>
    <row r="12011" spans="1:7">
      <c r="A12011" s="65"/>
      <c r="B12011" s="65"/>
      <c r="C12011" s="65"/>
      <c r="D12011" s="65"/>
      <c r="E12011" s="65"/>
      <c r="F12011" s="65"/>
      <c r="G12011" s="129"/>
    </row>
    <row r="12012" spans="1:7">
      <c r="A12012" s="65"/>
      <c r="B12012" s="65"/>
      <c r="C12012" s="65"/>
      <c r="D12012" s="65"/>
      <c r="E12012" s="65"/>
      <c r="F12012" s="65"/>
      <c r="G12012" s="129"/>
    </row>
    <row r="12013" spans="1:7">
      <c r="A12013" s="65"/>
      <c r="B12013" s="65"/>
      <c r="C12013" s="65"/>
      <c r="D12013" s="65"/>
      <c r="E12013" s="65"/>
      <c r="F12013" s="65"/>
      <c r="G12013" s="129"/>
    </row>
    <row r="12014" spans="1:7">
      <c r="A12014" s="65"/>
      <c r="B12014" s="65"/>
      <c r="C12014" s="65"/>
      <c r="D12014" s="65"/>
      <c r="E12014" s="65"/>
      <c r="F12014" s="65"/>
      <c r="G12014" s="129"/>
    </row>
    <row r="12015" spans="1:7">
      <c r="A12015" s="65"/>
      <c r="B12015" s="65"/>
      <c r="C12015" s="65"/>
      <c r="D12015" s="65"/>
      <c r="E12015" s="65"/>
      <c r="F12015" s="65"/>
      <c r="G12015" s="129"/>
    </row>
    <row r="12016" spans="1:7">
      <c r="A12016" s="65"/>
      <c r="B12016" s="65"/>
      <c r="C12016" s="65"/>
      <c r="D12016" s="65"/>
      <c r="E12016" s="65"/>
      <c r="F12016" s="65"/>
      <c r="G12016" s="129"/>
    </row>
    <row r="12017" spans="1:7">
      <c r="A12017" s="65"/>
      <c r="B12017" s="65"/>
      <c r="C12017" s="65"/>
      <c r="D12017" s="65"/>
      <c r="E12017" s="65"/>
      <c r="F12017" s="65"/>
      <c r="G12017" s="129"/>
    </row>
    <row r="12018" spans="1:7">
      <c r="A12018" s="65"/>
      <c r="B12018" s="65"/>
      <c r="C12018" s="65"/>
      <c r="D12018" s="65"/>
      <c r="E12018" s="65"/>
      <c r="F12018" s="65"/>
      <c r="G12018" s="129"/>
    </row>
    <row r="12019" spans="1:7">
      <c r="A12019" s="65"/>
      <c r="B12019" s="65"/>
      <c r="C12019" s="65"/>
      <c r="D12019" s="65"/>
      <c r="E12019" s="65"/>
      <c r="F12019" s="65"/>
      <c r="G12019" s="129"/>
    </row>
    <row r="12020" spans="1:7">
      <c r="A12020" s="65"/>
      <c r="B12020" s="65"/>
      <c r="C12020" s="65"/>
      <c r="D12020" s="65"/>
      <c r="E12020" s="65"/>
      <c r="F12020" s="65"/>
      <c r="G12020" s="129"/>
    </row>
    <row r="12021" spans="1:7">
      <c r="A12021" s="65"/>
      <c r="B12021" s="65"/>
      <c r="C12021" s="65"/>
      <c r="D12021" s="65"/>
      <c r="E12021" s="65"/>
      <c r="F12021" s="65"/>
      <c r="G12021" s="129"/>
    </row>
    <row r="12022" spans="1:7">
      <c r="A12022" s="65"/>
      <c r="B12022" s="65"/>
      <c r="C12022" s="65"/>
      <c r="D12022" s="65"/>
      <c r="E12022" s="65"/>
      <c r="F12022" s="65"/>
      <c r="G12022" s="129"/>
    </row>
    <row r="12023" spans="1:7">
      <c r="A12023" s="65"/>
      <c r="B12023" s="65"/>
      <c r="C12023" s="65"/>
      <c r="D12023" s="65"/>
      <c r="E12023" s="65"/>
      <c r="F12023" s="65"/>
      <c r="G12023" s="129"/>
    </row>
    <row r="12024" spans="1:7">
      <c r="A12024" s="65"/>
      <c r="B12024" s="65"/>
      <c r="C12024" s="65"/>
      <c r="D12024" s="65"/>
      <c r="E12024" s="65"/>
      <c r="F12024" s="65"/>
      <c r="G12024" s="129"/>
    </row>
    <row r="12025" spans="1:7">
      <c r="A12025" s="65"/>
      <c r="B12025" s="65"/>
      <c r="C12025" s="65"/>
      <c r="D12025" s="65"/>
      <c r="E12025" s="65"/>
      <c r="F12025" s="65"/>
      <c r="G12025" s="129"/>
    </row>
    <row r="12026" spans="1:7">
      <c r="A12026" s="65"/>
      <c r="B12026" s="65"/>
      <c r="C12026" s="65"/>
      <c r="D12026" s="65"/>
      <c r="E12026" s="65"/>
      <c r="F12026" s="65"/>
      <c r="G12026" s="129"/>
    </row>
    <row r="12027" spans="1:7">
      <c r="A12027" s="65"/>
      <c r="B12027" s="65"/>
      <c r="C12027" s="65"/>
      <c r="D12027" s="65"/>
      <c r="E12027" s="65"/>
      <c r="F12027" s="65"/>
      <c r="G12027" s="129"/>
    </row>
    <row r="12028" spans="1:7">
      <c r="A12028" s="65"/>
      <c r="B12028" s="65"/>
      <c r="C12028" s="65"/>
      <c r="D12028" s="65"/>
      <c r="E12028" s="65"/>
      <c r="F12028" s="65"/>
      <c r="G12028" s="129"/>
    </row>
    <row r="12029" spans="1:7">
      <c r="A12029" s="65"/>
      <c r="B12029" s="65"/>
      <c r="C12029" s="65"/>
      <c r="D12029" s="65"/>
      <c r="E12029" s="65"/>
      <c r="F12029" s="65"/>
      <c r="G12029" s="129"/>
    </row>
    <row r="12030" spans="1:7">
      <c r="A12030" s="65"/>
      <c r="B12030" s="65"/>
      <c r="C12030" s="65"/>
      <c r="D12030" s="65"/>
      <c r="E12030" s="65"/>
      <c r="F12030" s="65"/>
      <c r="G12030" s="129"/>
    </row>
    <row r="12031" spans="1:7">
      <c r="A12031" s="65"/>
      <c r="B12031" s="65"/>
      <c r="C12031" s="65"/>
      <c r="D12031" s="65"/>
      <c r="E12031" s="65"/>
      <c r="F12031" s="65"/>
      <c r="G12031" s="129"/>
    </row>
    <row r="12032" spans="1:7">
      <c r="A12032" s="65"/>
      <c r="B12032" s="65"/>
      <c r="C12032" s="65"/>
      <c r="D12032" s="65"/>
      <c r="E12032" s="65"/>
      <c r="F12032" s="65"/>
      <c r="G12032" s="129"/>
    </row>
    <row r="12033" spans="1:7">
      <c r="A12033" s="65"/>
      <c r="B12033" s="65"/>
      <c r="C12033" s="65"/>
      <c r="D12033" s="65"/>
      <c r="E12033" s="65"/>
      <c r="F12033" s="65"/>
      <c r="G12033" s="129"/>
    </row>
    <row r="12034" spans="1:7">
      <c r="A12034" s="65"/>
      <c r="B12034" s="65"/>
      <c r="C12034" s="65"/>
      <c r="D12034" s="65"/>
      <c r="E12034" s="65"/>
      <c r="F12034" s="65"/>
      <c r="G12034" s="129"/>
    </row>
    <row r="12035" spans="1:7">
      <c r="A12035" s="65"/>
      <c r="B12035" s="65"/>
      <c r="C12035" s="65"/>
      <c r="D12035" s="65"/>
      <c r="E12035" s="65"/>
      <c r="F12035" s="65"/>
      <c r="G12035" s="129"/>
    </row>
    <row r="12036" spans="1:7">
      <c r="A12036" s="65"/>
      <c r="B12036" s="65"/>
      <c r="C12036" s="65"/>
      <c r="D12036" s="65"/>
      <c r="E12036" s="65"/>
      <c r="F12036" s="65"/>
      <c r="G12036" s="129"/>
    </row>
    <row r="12037" spans="1:7">
      <c r="A12037" s="65"/>
      <c r="B12037" s="65"/>
      <c r="C12037" s="65"/>
      <c r="D12037" s="65"/>
      <c r="E12037" s="65"/>
      <c r="F12037" s="65"/>
      <c r="G12037" s="129"/>
    </row>
    <row r="12038" spans="1:7">
      <c r="A12038" s="65"/>
      <c r="B12038" s="65"/>
      <c r="C12038" s="65"/>
      <c r="D12038" s="65"/>
      <c r="E12038" s="65"/>
      <c r="F12038" s="65"/>
      <c r="G12038" s="129"/>
    </row>
    <row r="12039" spans="1:7">
      <c r="A12039" s="65"/>
      <c r="B12039" s="65"/>
      <c r="C12039" s="65"/>
      <c r="D12039" s="65"/>
      <c r="E12039" s="65"/>
      <c r="F12039" s="65"/>
      <c r="G12039" s="129"/>
    </row>
    <row r="12040" spans="1:7">
      <c r="A12040" s="65"/>
      <c r="B12040" s="65"/>
      <c r="C12040" s="65"/>
      <c r="D12040" s="65"/>
      <c r="E12040" s="65"/>
      <c r="F12040" s="65"/>
      <c r="G12040" s="129"/>
    </row>
    <row r="12041" spans="1:7">
      <c r="A12041" s="65"/>
      <c r="B12041" s="65"/>
      <c r="C12041" s="65"/>
      <c r="D12041" s="65"/>
      <c r="E12041" s="65"/>
      <c r="F12041" s="65"/>
      <c r="G12041" s="129"/>
    </row>
    <row r="12042" spans="1:7">
      <c r="A12042" s="65"/>
      <c r="B12042" s="65"/>
      <c r="C12042" s="65"/>
      <c r="D12042" s="65"/>
      <c r="E12042" s="65"/>
      <c r="F12042" s="65"/>
      <c r="G12042" s="129"/>
    </row>
    <row r="12043" spans="1:7">
      <c r="A12043" s="65"/>
      <c r="B12043" s="65"/>
      <c r="C12043" s="65"/>
      <c r="D12043" s="65"/>
      <c r="E12043" s="65"/>
      <c r="F12043" s="65"/>
      <c r="G12043" s="129"/>
    </row>
    <row r="12044" spans="1:7">
      <c r="A12044" s="65"/>
      <c r="B12044" s="65"/>
      <c r="C12044" s="65"/>
      <c r="D12044" s="65"/>
      <c r="E12044" s="65"/>
      <c r="F12044" s="65"/>
      <c r="G12044" s="129"/>
    </row>
    <row r="12045" spans="1:7">
      <c r="A12045" s="65"/>
      <c r="B12045" s="65"/>
      <c r="C12045" s="65"/>
      <c r="D12045" s="65"/>
      <c r="E12045" s="65"/>
      <c r="F12045" s="65"/>
      <c r="G12045" s="129"/>
    </row>
    <row r="12046" spans="1:7">
      <c r="A12046" s="65"/>
      <c r="B12046" s="65"/>
      <c r="C12046" s="65"/>
      <c r="D12046" s="65"/>
      <c r="E12046" s="65"/>
      <c r="F12046" s="65"/>
      <c r="G12046" s="129"/>
    </row>
    <row r="12047" spans="1:7">
      <c r="A12047" s="65"/>
      <c r="B12047" s="65"/>
      <c r="C12047" s="65"/>
      <c r="D12047" s="65"/>
      <c r="E12047" s="65"/>
      <c r="F12047" s="65"/>
      <c r="G12047" s="129"/>
    </row>
    <row r="12048" spans="1:7">
      <c r="A12048" s="65"/>
      <c r="B12048" s="65"/>
      <c r="C12048" s="65"/>
      <c r="D12048" s="65"/>
      <c r="E12048" s="65"/>
      <c r="F12048" s="65"/>
      <c r="G12048" s="129"/>
    </row>
    <row r="12049" spans="1:7">
      <c r="A12049" s="65"/>
      <c r="B12049" s="65"/>
      <c r="C12049" s="65"/>
      <c r="D12049" s="65"/>
      <c r="E12049" s="65"/>
      <c r="F12049" s="65"/>
      <c r="G12049" s="129"/>
    </row>
    <row r="12050" spans="1:7">
      <c r="A12050" s="65"/>
      <c r="B12050" s="65"/>
      <c r="C12050" s="65"/>
      <c r="D12050" s="65"/>
      <c r="E12050" s="65"/>
      <c r="F12050" s="65"/>
      <c r="G12050" s="129"/>
    </row>
    <row r="12051" spans="1:7">
      <c r="A12051" s="65"/>
      <c r="B12051" s="65"/>
      <c r="C12051" s="65"/>
      <c r="D12051" s="65"/>
      <c r="E12051" s="65"/>
      <c r="F12051" s="65"/>
      <c r="G12051" s="129"/>
    </row>
    <row r="12052" spans="1:7">
      <c r="A12052" s="65"/>
      <c r="B12052" s="65"/>
      <c r="C12052" s="65"/>
      <c r="D12052" s="65"/>
      <c r="E12052" s="65"/>
      <c r="F12052" s="65"/>
      <c r="G12052" s="129"/>
    </row>
    <row r="12053" spans="1:7">
      <c r="A12053" s="65"/>
      <c r="B12053" s="65"/>
      <c r="C12053" s="65"/>
      <c r="D12053" s="65"/>
      <c r="E12053" s="65"/>
      <c r="F12053" s="65"/>
      <c r="G12053" s="129"/>
    </row>
    <row r="12054" spans="1:7">
      <c r="A12054" s="65"/>
      <c r="B12054" s="65"/>
      <c r="C12054" s="65"/>
      <c r="D12054" s="65"/>
      <c r="E12054" s="65"/>
      <c r="F12054" s="65"/>
      <c r="G12054" s="129"/>
    </row>
    <row r="12055" spans="1:7">
      <c r="A12055" s="65"/>
      <c r="B12055" s="65"/>
      <c r="C12055" s="65"/>
      <c r="D12055" s="65"/>
      <c r="E12055" s="65"/>
      <c r="F12055" s="65"/>
      <c r="G12055" s="129"/>
    </row>
    <row r="12056" spans="1:7">
      <c r="A12056" s="65"/>
      <c r="B12056" s="65"/>
      <c r="C12056" s="65"/>
      <c r="D12056" s="65"/>
      <c r="E12056" s="65"/>
      <c r="F12056" s="65"/>
      <c r="G12056" s="129"/>
    </row>
    <row r="12057" spans="1:7">
      <c r="A12057" s="65"/>
      <c r="B12057" s="65"/>
      <c r="C12057" s="65"/>
      <c r="D12057" s="65"/>
      <c r="E12057" s="65"/>
      <c r="F12057" s="65"/>
      <c r="G12057" s="129"/>
    </row>
    <row r="12058" spans="1:7">
      <c r="A12058" s="65"/>
      <c r="B12058" s="65"/>
      <c r="C12058" s="65"/>
      <c r="D12058" s="65"/>
      <c r="E12058" s="65"/>
      <c r="F12058" s="65"/>
      <c r="G12058" s="129"/>
    </row>
    <row r="12059" spans="1:7">
      <c r="A12059" s="65"/>
      <c r="B12059" s="65"/>
      <c r="C12059" s="65"/>
      <c r="D12059" s="65"/>
      <c r="E12059" s="65"/>
      <c r="F12059" s="65"/>
      <c r="G12059" s="129"/>
    </row>
    <row r="12060" spans="1:7">
      <c r="A12060" s="65"/>
      <c r="B12060" s="65"/>
      <c r="C12060" s="65"/>
      <c r="D12060" s="65"/>
      <c r="E12060" s="65"/>
      <c r="F12060" s="65"/>
      <c r="G12060" s="129"/>
    </row>
    <row r="12061" spans="1:7">
      <c r="A12061" s="65"/>
      <c r="B12061" s="65"/>
      <c r="C12061" s="65"/>
      <c r="D12061" s="65"/>
      <c r="E12061" s="65"/>
      <c r="F12061" s="65"/>
      <c r="G12061" s="129"/>
    </row>
    <row r="12062" spans="1:7">
      <c r="A12062" s="65"/>
      <c r="B12062" s="65"/>
      <c r="C12062" s="65"/>
      <c r="D12062" s="65"/>
      <c r="E12062" s="65"/>
      <c r="F12062" s="65"/>
      <c r="G12062" s="129"/>
    </row>
    <row r="12063" spans="1:7">
      <c r="A12063" s="65"/>
      <c r="B12063" s="65"/>
      <c r="C12063" s="65"/>
      <c r="D12063" s="65"/>
      <c r="E12063" s="65"/>
      <c r="F12063" s="65"/>
      <c r="G12063" s="129"/>
    </row>
    <row r="12064" spans="1:7">
      <c r="A12064" s="65"/>
      <c r="B12064" s="65"/>
      <c r="C12064" s="65"/>
      <c r="D12064" s="65"/>
      <c r="E12064" s="65"/>
      <c r="F12064" s="65"/>
      <c r="G12064" s="129"/>
    </row>
    <row r="12065" spans="1:7">
      <c r="A12065" s="65"/>
      <c r="B12065" s="65"/>
      <c r="C12065" s="65"/>
      <c r="D12065" s="65"/>
      <c r="E12065" s="65"/>
      <c r="F12065" s="65"/>
      <c r="G12065" s="129"/>
    </row>
    <row r="12066" spans="1:7">
      <c r="A12066" s="65"/>
      <c r="B12066" s="65"/>
      <c r="C12066" s="65"/>
      <c r="D12066" s="65"/>
      <c r="E12066" s="65"/>
      <c r="F12066" s="65"/>
      <c r="G12066" s="129"/>
    </row>
    <row r="12067" spans="1:7">
      <c r="A12067" s="65"/>
      <c r="B12067" s="65"/>
      <c r="C12067" s="65"/>
      <c r="D12067" s="65"/>
      <c r="E12067" s="65"/>
      <c r="F12067" s="65"/>
      <c r="G12067" s="129"/>
    </row>
    <row r="12068" spans="1:7">
      <c r="A12068" s="65"/>
      <c r="B12068" s="65"/>
      <c r="C12068" s="65"/>
      <c r="D12068" s="65"/>
      <c r="E12068" s="65"/>
      <c r="F12068" s="65"/>
      <c r="G12068" s="129"/>
    </row>
    <row r="12069" spans="1:7">
      <c r="A12069" s="65"/>
      <c r="B12069" s="65"/>
      <c r="C12069" s="65"/>
      <c r="D12069" s="65"/>
      <c r="E12069" s="65"/>
      <c r="F12069" s="65"/>
      <c r="G12069" s="129"/>
    </row>
    <row r="12070" spans="1:7">
      <c r="A12070" s="65"/>
      <c r="B12070" s="65"/>
      <c r="C12070" s="65"/>
      <c r="D12070" s="65"/>
      <c r="E12070" s="65"/>
      <c r="F12070" s="65"/>
      <c r="G12070" s="129"/>
    </row>
    <row r="12071" spans="1:7">
      <c r="A12071" s="65"/>
      <c r="B12071" s="65"/>
      <c r="C12071" s="65"/>
      <c r="D12071" s="65"/>
      <c r="E12071" s="65"/>
      <c r="F12071" s="65"/>
      <c r="G12071" s="129"/>
    </row>
    <row r="12072" spans="1:7">
      <c r="A12072" s="65"/>
      <c r="B12072" s="65"/>
      <c r="C12072" s="65"/>
      <c r="D12072" s="65"/>
      <c r="E12072" s="65"/>
      <c r="F12072" s="65"/>
      <c r="G12072" s="129"/>
    </row>
    <row r="12073" spans="1:7">
      <c r="A12073" s="65"/>
      <c r="B12073" s="65"/>
      <c r="C12073" s="65"/>
      <c r="D12073" s="65"/>
      <c r="E12073" s="65"/>
      <c r="F12073" s="65"/>
      <c r="G12073" s="129"/>
    </row>
    <row r="12074" spans="1:7">
      <c r="A12074" s="65"/>
      <c r="B12074" s="65"/>
      <c r="C12074" s="65"/>
      <c r="D12074" s="65"/>
      <c r="E12074" s="65"/>
      <c r="F12074" s="65"/>
      <c r="G12074" s="129"/>
    </row>
    <row r="12075" spans="1:7">
      <c r="A12075" s="65"/>
      <c r="B12075" s="65"/>
      <c r="C12075" s="65"/>
      <c r="D12075" s="65"/>
      <c r="E12075" s="65"/>
      <c r="F12075" s="65"/>
      <c r="G12075" s="129"/>
    </row>
    <row r="12076" spans="1:7">
      <c r="A12076" s="65"/>
      <c r="B12076" s="65"/>
      <c r="C12076" s="65"/>
      <c r="D12076" s="65"/>
      <c r="E12076" s="65"/>
      <c r="F12076" s="65"/>
      <c r="G12076" s="129"/>
    </row>
    <row r="12077" spans="1:7">
      <c r="A12077" s="65"/>
      <c r="B12077" s="65"/>
      <c r="C12077" s="65"/>
      <c r="D12077" s="65"/>
      <c r="E12077" s="65"/>
      <c r="F12077" s="65"/>
      <c r="G12077" s="129"/>
    </row>
    <row r="12078" spans="1:7">
      <c r="A12078" s="65"/>
      <c r="B12078" s="65"/>
      <c r="C12078" s="65"/>
      <c r="D12078" s="65"/>
      <c r="E12078" s="65"/>
      <c r="F12078" s="65"/>
      <c r="G12078" s="129"/>
    </row>
    <row r="12079" spans="1:7">
      <c r="A12079" s="65"/>
      <c r="B12079" s="65"/>
      <c r="C12079" s="65"/>
      <c r="D12079" s="65"/>
      <c r="E12079" s="65"/>
      <c r="F12079" s="65"/>
      <c r="G12079" s="129"/>
    </row>
    <row r="12080" spans="1:7">
      <c r="A12080" s="65"/>
      <c r="B12080" s="65"/>
      <c r="C12080" s="65"/>
      <c r="D12080" s="65"/>
      <c r="E12080" s="65"/>
      <c r="F12080" s="65"/>
      <c r="G12080" s="129"/>
    </row>
    <row r="12081" spans="1:7">
      <c r="A12081" s="65"/>
      <c r="B12081" s="65"/>
      <c r="C12081" s="65"/>
      <c r="D12081" s="65"/>
      <c r="E12081" s="65"/>
      <c r="F12081" s="65"/>
      <c r="G12081" s="129"/>
    </row>
    <row r="12082" spans="1:7">
      <c r="A12082" s="65"/>
      <c r="B12082" s="65"/>
      <c r="C12082" s="65"/>
      <c r="D12082" s="65"/>
      <c r="E12082" s="65"/>
      <c r="F12082" s="65"/>
      <c r="G12082" s="129"/>
    </row>
    <row r="12083" spans="1:7">
      <c r="A12083" s="65"/>
      <c r="B12083" s="65"/>
      <c r="C12083" s="65"/>
      <c r="D12083" s="65"/>
      <c r="E12083" s="65"/>
      <c r="F12083" s="65"/>
      <c r="G12083" s="129"/>
    </row>
    <row r="12084" spans="1:7">
      <c r="A12084" s="65"/>
      <c r="B12084" s="65"/>
      <c r="C12084" s="65"/>
      <c r="D12084" s="65"/>
      <c r="E12084" s="65"/>
      <c r="F12084" s="65"/>
      <c r="G12084" s="129"/>
    </row>
    <row r="12085" spans="1:7">
      <c r="A12085" s="65"/>
      <c r="B12085" s="65"/>
      <c r="C12085" s="65"/>
      <c r="D12085" s="65"/>
      <c r="E12085" s="65"/>
      <c r="F12085" s="65"/>
      <c r="G12085" s="129"/>
    </row>
    <row r="12086" spans="1:7">
      <c r="A12086" s="65"/>
      <c r="B12086" s="65"/>
      <c r="C12086" s="65"/>
      <c r="D12086" s="65"/>
      <c r="E12086" s="65"/>
      <c r="F12086" s="65"/>
      <c r="G12086" s="129"/>
    </row>
    <row r="12087" spans="1:7">
      <c r="A12087" s="65"/>
      <c r="B12087" s="65"/>
      <c r="C12087" s="65"/>
      <c r="D12087" s="65"/>
      <c r="E12087" s="65"/>
      <c r="F12087" s="65"/>
      <c r="G12087" s="129"/>
    </row>
    <row r="12088" spans="1:7">
      <c r="A12088" s="65"/>
      <c r="B12088" s="65"/>
      <c r="C12088" s="65"/>
      <c r="D12088" s="65"/>
      <c r="E12088" s="65"/>
      <c r="F12088" s="65"/>
      <c r="G12088" s="129"/>
    </row>
    <row r="12089" spans="1:7">
      <c r="A12089" s="65"/>
      <c r="B12089" s="65"/>
      <c r="C12089" s="65"/>
      <c r="D12089" s="65"/>
      <c r="E12089" s="65"/>
      <c r="F12089" s="65"/>
      <c r="G12089" s="129"/>
    </row>
    <row r="12090" spans="1:7">
      <c r="A12090" s="65"/>
      <c r="B12090" s="65"/>
      <c r="C12090" s="65"/>
      <c r="D12090" s="65"/>
      <c r="E12090" s="65"/>
      <c r="F12090" s="65"/>
      <c r="G12090" s="129"/>
    </row>
    <row r="12091" spans="1:7">
      <c r="A12091" s="65"/>
      <c r="B12091" s="65"/>
      <c r="C12091" s="65"/>
      <c r="D12091" s="65"/>
      <c r="E12091" s="65"/>
      <c r="F12091" s="65"/>
      <c r="G12091" s="129"/>
    </row>
    <row r="12092" spans="1:7">
      <c r="A12092" s="65"/>
      <c r="B12092" s="65"/>
      <c r="C12092" s="65"/>
      <c r="D12092" s="65"/>
      <c r="E12092" s="65"/>
      <c r="F12092" s="65"/>
      <c r="G12092" s="129"/>
    </row>
    <row r="12093" spans="1:7">
      <c r="A12093" s="65"/>
      <c r="B12093" s="65"/>
      <c r="C12093" s="65"/>
      <c r="D12093" s="65"/>
      <c r="E12093" s="65"/>
      <c r="F12093" s="65"/>
      <c r="G12093" s="129"/>
    </row>
    <row r="12094" spans="1:7">
      <c r="A12094" s="65"/>
      <c r="B12094" s="65"/>
      <c r="C12094" s="65"/>
      <c r="D12094" s="65"/>
      <c r="E12094" s="65"/>
      <c r="F12094" s="65"/>
      <c r="G12094" s="129"/>
    </row>
    <row r="12095" spans="1:7">
      <c r="A12095" s="65"/>
      <c r="B12095" s="65"/>
      <c r="C12095" s="65"/>
      <c r="D12095" s="65"/>
      <c r="E12095" s="65"/>
      <c r="F12095" s="65"/>
      <c r="G12095" s="129"/>
    </row>
    <row r="12096" spans="1:7">
      <c r="A12096" s="65"/>
      <c r="B12096" s="65"/>
      <c r="C12096" s="65"/>
      <c r="D12096" s="65"/>
      <c r="E12096" s="65"/>
      <c r="F12096" s="65"/>
      <c r="G12096" s="129"/>
    </row>
    <row r="12097" spans="1:7">
      <c r="A12097" s="65"/>
      <c r="B12097" s="65"/>
      <c r="C12097" s="65"/>
      <c r="D12097" s="65"/>
      <c r="E12097" s="65"/>
      <c r="F12097" s="65"/>
      <c r="G12097" s="129"/>
    </row>
    <row r="12098" spans="1:7">
      <c r="A12098" s="65"/>
      <c r="B12098" s="65"/>
      <c r="C12098" s="65"/>
      <c r="D12098" s="65"/>
      <c r="E12098" s="65"/>
      <c r="F12098" s="65"/>
      <c r="G12098" s="129"/>
    </row>
    <row r="12099" spans="1:7">
      <c r="A12099" s="65"/>
      <c r="B12099" s="65"/>
      <c r="C12099" s="65"/>
      <c r="D12099" s="65"/>
      <c r="E12099" s="65"/>
      <c r="F12099" s="65"/>
      <c r="G12099" s="129"/>
    </row>
    <row r="12100" spans="1:7">
      <c r="A12100" s="65"/>
      <c r="B12100" s="65"/>
      <c r="C12100" s="65"/>
      <c r="D12100" s="65"/>
      <c r="E12100" s="65"/>
      <c r="F12100" s="65"/>
      <c r="G12100" s="129"/>
    </row>
    <row r="12101" spans="1:7">
      <c r="A12101" s="65"/>
      <c r="B12101" s="65"/>
      <c r="C12101" s="65"/>
      <c r="D12101" s="65"/>
      <c r="E12101" s="65"/>
      <c r="F12101" s="65"/>
      <c r="G12101" s="129"/>
    </row>
    <row r="12102" spans="1:7">
      <c r="A12102" s="65"/>
      <c r="B12102" s="65"/>
      <c r="C12102" s="65"/>
      <c r="D12102" s="65"/>
      <c r="E12102" s="65"/>
      <c r="F12102" s="65"/>
      <c r="G12102" s="129"/>
    </row>
    <row r="12103" spans="1:7">
      <c r="A12103" s="65"/>
      <c r="B12103" s="65"/>
      <c r="C12103" s="65"/>
      <c r="D12103" s="65"/>
      <c r="E12103" s="65"/>
      <c r="F12103" s="65"/>
      <c r="G12103" s="129"/>
    </row>
    <row r="12104" spans="1:7">
      <c r="A12104" s="65"/>
      <c r="B12104" s="65"/>
      <c r="C12104" s="65"/>
      <c r="D12104" s="65"/>
      <c r="E12104" s="65"/>
      <c r="F12104" s="65"/>
      <c r="G12104" s="129"/>
    </row>
    <row r="12105" spans="1:7">
      <c r="A12105" s="65"/>
      <c r="B12105" s="65"/>
      <c r="C12105" s="65"/>
      <c r="D12105" s="65"/>
      <c r="E12105" s="65"/>
      <c r="F12105" s="65"/>
      <c r="G12105" s="129"/>
    </row>
    <row r="12106" spans="1:7">
      <c r="A12106" s="65"/>
      <c r="B12106" s="65"/>
      <c r="C12106" s="65"/>
      <c r="D12106" s="65"/>
      <c r="E12106" s="65"/>
      <c r="F12106" s="65"/>
      <c r="G12106" s="129"/>
    </row>
    <row r="12107" spans="1:7">
      <c r="A12107" s="65"/>
      <c r="B12107" s="65"/>
      <c r="C12107" s="65"/>
      <c r="D12107" s="65"/>
      <c r="E12107" s="65"/>
      <c r="F12107" s="65"/>
      <c r="G12107" s="129"/>
    </row>
    <row r="12108" spans="1:7">
      <c r="A12108" s="65"/>
      <c r="B12108" s="65"/>
      <c r="C12108" s="65"/>
      <c r="D12108" s="65"/>
      <c r="E12108" s="65"/>
      <c r="F12108" s="65"/>
      <c r="G12108" s="129"/>
    </row>
    <row r="12109" spans="1:7">
      <c r="A12109" s="65"/>
      <c r="B12109" s="65"/>
      <c r="C12109" s="65"/>
      <c r="D12109" s="65"/>
      <c r="E12109" s="65"/>
      <c r="F12109" s="65"/>
      <c r="G12109" s="129"/>
    </row>
    <row r="12110" spans="1:7">
      <c r="A12110" s="65"/>
      <c r="B12110" s="65"/>
      <c r="C12110" s="65"/>
      <c r="D12110" s="65"/>
      <c r="E12110" s="65"/>
      <c r="F12110" s="65"/>
      <c r="G12110" s="129"/>
    </row>
    <row r="12111" spans="1:7">
      <c r="A12111" s="65"/>
      <c r="B12111" s="65"/>
      <c r="C12111" s="65"/>
      <c r="D12111" s="65"/>
      <c r="E12111" s="65"/>
      <c r="F12111" s="65"/>
      <c r="G12111" s="129"/>
    </row>
    <row r="12112" spans="1:7">
      <c r="A12112" s="65"/>
      <c r="B12112" s="65"/>
      <c r="C12112" s="65"/>
      <c r="D12112" s="65"/>
      <c r="E12112" s="65"/>
      <c r="F12112" s="65"/>
      <c r="G12112" s="129"/>
    </row>
    <row r="12113" spans="1:7">
      <c r="A12113" s="65"/>
      <c r="B12113" s="65"/>
      <c r="C12113" s="65"/>
      <c r="D12113" s="65"/>
      <c r="E12113" s="65"/>
      <c r="F12113" s="65"/>
      <c r="G12113" s="129"/>
    </row>
    <row r="12114" spans="1:7">
      <c r="A12114" s="65"/>
      <c r="B12114" s="65"/>
      <c r="C12114" s="65"/>
      <c r="D12114" s="65"/>
      <c r="E12114" s="65"/>
      <c r="F12114" s="65"/>
      <c r="G12114" s="129"/>
    </row>
    <row r="12115" spans="1:7">
      <c r="A12115" s="65"/>
      <c r="B12115" s="65"/>
      <c r="C12115" s="65"/>
      <c r="D12115" s="65"/>
      <c r="E12115" s="65"/>
      <c r="F12115" s="65"/>
      <c r="G12115" s="129"/>
    </row>
    <row r="12116" spans="1:7">
      <c r="A12116" s="65"/>
      <c r="B12116" s="65"/>
      <c r="C12116" s="65"/>
      <c r="D12116" s="65"/>
      <c r="E12116" s="65"/>
      <c r="F12116" s="65"/>
      <c r="G12116" s="129"/>
    </row>
    <row r="12117" spans="1:7">
      <c r="A12117" s="65"/>
      <c r="B12117" s="65"/>
      <c r="C12117" s="65"/>
      <c r="D12117" s="65"/>
      <c r="E12117" s="65"/>
      <c r="F12117" s="65"/>
      <c r="G12117" s="129"/>
    </row>
    <row r="12118" spans="1:7">
      <c r="A12118" s="65"/>
      <c r="B12118" s="65"/>
      <c r="C12118" s="65"/>
      <c r="D12118" s="65"/>
      <c r="E12118" s="65"/>
      <c r="F12118" s="65"/>
      <c r="G12118" s="129"/>
    </row>
    <row r="12119" spans="1:7">
      <c r="A12119" s="65"/>
      <c r="B12119" s="65"/>
      <c r="C12119" s="65"/>
      <c r="D12119" s="65"/>
      <c r="E12119" s="65"/>
      <c r="F12119" s="65"/>
      <c r="G12119" s="129"/>
    </row>
    <row r="12120" spans="1:7">
      <c r="A12120" s="65"/>
      <c r="B12120" s="65"/>
      <c r="C12120" s="65"/>
      <c r="D12120" s="65"/>
      <c r="E12120" s="65"/>
      <c r="F12120" s="65"/>
      <c r="G12120" s="129"/>
    </row>
    <row r="12121" spans="1:7">
      <c r="A12121" s="65"/>
      <c r="B12121" s="65"/>
      <c r="C12121" s="65"/>
      <c r="D12121" s="65"/>
      <c r="E12121" s="65"/>
      <c r="F12121" s="65"/>
      <c r="G12121" s="129"/>
    </row>
    <row r="12122" spans="1:7">
      <c r="A12122" s="65"/>
      <c r="B12122" s="65"/>
      <c r="C12122" s="65"/>
      <c r="D12122" s="65"/>
      <c r="E12122" s="65"/>
      <c r="F12122" s="65"/>
      <c r="G12122" s="129"/>
    </row>
    <row r="12123" spans="1:7">
      <c r="A12123" s="65"/>
      <c r="B12123" s="65"/>
      <c r="C12123" s="65"/>
      <c r="D12123" s="65"/>
      <c r="E12123" s="65"/>
      <c r="F12123" s="65"/>
      <c r="G12123" s="129"/>
    </row>
    <row r="12124" spans="1:7">
      <c r="A12124" s="65"/>
      <c r="B12124" s="65"/>
      <c r="C12124" s="65"/>
      <c r="D12124" s="65"/>
      <c r="E12124" s="65"/>
      <c r="F12124" s="65"/>
      <c r="G12124" s="129"/>
    </row>
    <row r="12125" spans="1:7">
      <c r="A12125" s="65"/>
      <c r="B12125" s="65"/>
      <c r="C12125" s="65"/>
      <c r="D12125" s="65"/>
      <c r="E12125" s="65"/>
      <c r="F12125" s="65"/>
      <c r="G12125" s="129"/>
    </row>
    <row r="12126" spans="1:7">
      <c r="A12126" s="65"/>
      <c r="B12126" s="65"/>
      <c r="C12126" s="65"/>
      <c r="D12126" s="65"/>
      <c r="E12126" s="65"/>
      <c r="F12126" s="65"/>
      <c r="G12126" s="129"/>
    </row>
    <row r="12127" spans="1:7">
      <c r="A12127" s="65"/>
      <c r="B12127" s="65"/>
      <c r="C12127" s="65"/>
      <c r="D12127" s="65"/>
      <c r="E12127" s="65"/>
      <c r="F12127" s="65"/>
      <c r="G12127" s="129"/>
    </row>
    <row r="12128" spans="1:7">
      <c r="A12128" s="65"/>
      <c r="B12128" s="65"/>
      <c r="C12128" s="65"/>
      <c r="D12128" s="65"/>
      <c r="E12128" s="65"/>
      <c r="F12128" s="65"/>
      <c r="G12128" s="129"/>
    </row>
    <row r="12129" spans="1:7">
      <c r="A12129" s="65"/>
      <c r="B12129" s="65"/>
      <c r="C12129" s="65"/>
      <c r="D12129" s="65"/>
      <c r="E12129" s="65"/>
      <c r="F12129" s="65"/>
      <c r="G12129" s="129"/>
    </row>
    <row r="12130" spans="1:7">
      <c r="A12130" s="65"/>
      <c r="B12130" s="65"/>
      <c r="C12130" s="65"/>
      <c r="D12130" s="65"/>
      <c r="E12130" s="65"/>
      <c r="F12130" s="65"/>
      <c r="G12130" s="129"/>
    </row>
    <row r="12131" spans="1:7">
      <c r="A12131" s="65"/>
      <c r="B12131" s="65"/>
      <c r="C12131" s="65"/>
      <c r="D12131" s="65"/>
      <c r="E12131" s="65"/>
      <c r="F12131" s="65"/>
      <c r="G12131" s="129"/>
    </row>
    <row r="12132" spans="1:7">
      <c r="A12132" s="65"/>
      <c r="B12132" s="65"/>
      <c r="C12132" s="65"/>
      <c r="D12132" s="65"/>
      <c r="E12132" s="65"/>
      <c r="F12132" s="65"/>
      <c r="G12132" s="129"/>
    </row>
    <row r="12133" spans="1:7">
      <c r="A12133" s="65"/>
      <c r="B12133" s="65"/>
      <c r="C12133" s="65"/>
      <c r="D12133" s="65"/>
      <c r="E12133" s="65"/>
      <c r="F12133" s="65"/>
      <c r="G12133" s="129"/>
    </row>
    <row r="12134" spans="1:7">
      <c r="A12134" s="65"/>
      <c r="B12134" s="65"/>
      <c r="C12134" s="65"/>
      <c r="D12134" s="65"/>
      <c r="E12134" s="65"/>
      <c r="F12134" s="65"/>
      <c r="G12134" s="129"/>
    </row>
    <row r="12135" spans="1:7">
      <c r="A12135" s="65"/>
      <c r="B12135" s="65"/>
      <c r="C12135" s="65"/>
      <c r="D12135" s="65"/>
      <c r="E12135" s="65"/>
      <c r="F12135" s="65"/>
      <c r="G12135" s="129"/>
    </row>
    <row r="12136" spans="1:7">
      <c r="A12136" s="65"/>
      <c r="B12136" s="65"/>
      <c r="C12136" s="65"/>
      <c r="D12136" s="65"/>
      <c r="E12136" s="65"/>
      <c r="F12136" s="65"/>
      <c r="G12136" s="129"/>
    </row>
    <row r="12137" spans="1:7">
      <c r="A12137" s="65"/>
      <c r="B12137" s="65"/>
      <c r="C12137" s="65"/>
      <c r="D12137" s="65"/>
      <c r="E12137" s="65"/>
      <c r="F12137" s="65"/>
      <c r="G12137" s="129"/>
    </row>
    <row r="12138" spans="1:7">
      <c r="A12138" s="65"/>
      <c r="B12138" s="65"/>
      <c r="C12138" s="65"/>
      <c r="D12138" s="65"/>
      <c r="E12138" s="65"/>
      <c r="F12138" s="65"/>
      <c r="G12138" s="129"/>
    </row>
    <row r="12139" spans="1:7">
      <c r="A12139" s="65"/>
      <c r="B12139" s="65"/>
      <c r="C12139" s="65"/>
      <c r="D12139" s="65"/>
      <c r="E12139" s="65"/>
      <c r="F12139" s="65"/>
      <c r="G12139" s="129"/>
    </row>
    <row r="12140" spans="1:7">
      <c r="A12140" s="65"/>
      <c r="B12140" s="65"/>
      <c r="C12140" s="65"/>
      <c r="D12140" s="65"/>
      <c r="E12140" s="65"/>
      <c r="F12140" s="65"/>
      <c r="G12140" s="129"/>
    </row>
    <row r="12141" spans="1:7">
      <c r="A12141" s="65"/>
      <c r="B12141" s="65"/>
      <c r="C12141" s="65"/>
      <c r="D12141" s="65"/>
      <c r="E12141" s="65"/>
      <c r="F12141" s="65"/>
      <c r="G12141" s="129"/>
    </row>
    <row r="12142" spans="1:7">
      <c r="A12142" s="65"/>
      <c r="B12142" s="65"/>
      <c r="C12142" s="65"/>
      <c r="D12142" s="65"/>
      <c r="E12142" s="65"/>
      <c r="F12142" s="65"/>
      <c r="G12142" s="129"/>
    </row>
    <row r="12143" spans="1:7">
      <c r="A12143" s="65"/>
      <c r="B12143" s="65"/>
      <c r="C12143" s="65"/>
      <c r="D12143" s="65"/>
      <c r="E12143" s="65"/>
      <c r="F12143" s="65"/>
      <c r="G12143" s="129"/>
    </row>
    <row r="12144" spans="1:7">
      <c r="A12144" s="65"/>
      <c r="B12144" s="65"/>
      <c r="C12144" s="65"/>
      <c r="D12144" s="65"/>
      <c r="E12144" s="65"/>
      <c r="F12144" s="65"/>
      <c r="G12144" s="129"/>
    </row>
    <row r="12145" spans="1:7">
      <c r="A12145" s="65"/>
      <c r="B12145" s="65"/>
      <c r="C12145" s="65"/>
      <c r="D12145" s="65"/>
      <c r="E12145" s="65"/>
      <c r="F12145" s="65"/>
      <c r="G12145" s="129"/>
    </row>
    <row r="12146" spans="1:7">
      <c r="A12146" s="65"/>
      <c r="B12146" s="65"/>
      <c r="C12146" s="65"/>
      <c r="D12146" s="65"/>
      <c r="E12146" s="65"/>
      <c r="F12146" s="65"/>
      <c r="G12146" s="129"/>
    </row>
    <row r="12147" spans="1:7">
      <c r="A12147" s="65"/>
      <c r="B12147" s="65"/>
      <c r="C12147" s="65"/>
      <c r="D12147" s="65"/>
      <c r="E12147" s="65"/>
      <c r="F12147" s="65"/>
      <c r="G12147" s="129"/>
    </row>
    <row r="12148" spans="1:7">
      <c r="A12148" s="65"/>
      <c r="B12148" s="65"/>
      <c r="C12148" s="65"/>
      <c r="D12148" s="65"/>
      <c r="E12148" s="65"/>
      <c r="F12148" s="65"/>
      <c r="G12148" s="129"/>
    </row>
    <row r="12149" spans="1:7">
      <c r="A12149" s="65"/>
      <c r="B12149" s="65"/>
      <c r="C12149" s="65"/>
      <c r="D12149" s="65"/>
      <c r="E12149" s="65"/>
      <c r="F12149" s="65"/>
      <c r="G12149" s="129"/>
    </row>
    <row r="12150" spans="1:7">
      <c r="A12150" s="65"/>
      <c r="B12150" s="65"/>
      <c r="C12150" s="65"/>
      <c r="D12150" s="65"/>
      <c r="E12150" s="65"/>
      <c r="F12150" s="65"/>
      <c r="G12150" s="129"/>
    </row>
    <row r="12151" spans="1:7">
      <c r="A12151" s="65"/>
      <c r="B12151" s="65"/>
      <c r="C12151" s="65"/>
      <c r="D12151" s="65"/>
      <c r="E12151" s="65"/>
      <c r="F12151" s="65"/>
      <c r="G12151" s="129"/>
    </row>
    <row r="12152" spans="1:7">
      <c r="A12152" s="65"/>
      <c r="B12152" s="65"/>
      <c r="C12152" s="65"/>
      <c r="D12152" s="65"/>
      <c r="E12152" s="65"/>
      <c r="F12152" s="65"/>
      <c r="G12152" s="129"/>
    </row>
    <row r="12153" spans="1:7">
      <c r="A12153" s="65"/>
      <c r="B12153" s="65"/>
      <c r="C12153" s="65"/>
      <c r="D12153" s="65"/>
      <c r="E12153" s="65"/>
      <c r="F12153" s="65"/>
      <c r="G12153" s="129"/>
    </row>
    <row r="12154" spans="1:7">
      <c r="A12154" s="65"/>
      <c r="B12154" s="65"/>
      <c r="C12154" s="65"/>
      <c r="D12154" s="65"/>
      <c r="E12154" s="65"/>
      <c r="F12154" s="65"/>
      <c r="G12154" s="129"/>
    </row>
    <row r="12155" spans="1:7">
      <c r="A12155" s="65"/>
      <c r="B12155" s="65"/>
      <c r="C12155" s="65"/>
      <c r="D12155" s="65"/>
      <c r="E12155" s="65"/>
      <c r="F12155" s="65"/>
      <c r="G12155" s="129"/>
    </row>
    <row r="12156" spans="1:7">
      <c r="A12156" s="65"/>
      <c r="B12156" s="65"/>
      <c r="C12156" s="65"/>
      <c r="D12156" s="65"/>
      <c r="E12156" s="65"/>
      <c r="F12156" s="65"/>
      <c r="G12156" s="129"/>
    </row>
    <row r="12157" spans="1:7">
      <c r="A12157" s="65"/>
      <c r="B12157" s="65"/>
      <c r="C12157" s="65"/>
      <c r="D12157" s="65"/>
      <c r="E12157" s="65"/>
      <c r="F12157" s="65"/>
      <c r="G12157" s="129"/>
    </row>
    <row r="12158" spans="1:7">
      <c r="A12158" s="65"/>
      <c r="B12158" s="65"/>
      <c r="C12158" s="65"/>
      <c r="D12158" s="65"/>
      <c r="E12158" s="65"/>
      <c r="F12158" s="65"/>
      <c r="G12158" s="129"/>
    </row>
    <row r="12159" spans="1:7">
      <c r="A12159" s="65"/>
      <c r="B12159" s="65"/>
      <c r="C12159" s="65"/>
      <c r="D12159" s="65"/>
      <c r="E12159" s="65"/>
      <c r="F12159" s="65"/>
      <c r="G12159" s="129"/>
    </row>
    <row r="12160" spans="1:7">
      <c r="A12160" s="65"/>
      <c r="B12160" s="65"/>
      <c r="C12160" s="65"/>
      <c r="D12160" s="65"/>
      <c r="E12160" s="65"/>
      <c r="F12160" s="65"/>
      <c r="G12160" s="129"/>
    </row>
    <row r="12161" spans="1:7">
      <c r="A12161" s="65"/>
      <c r="B12161" s="65"/>
      <c r="C12161" s="65"/>
      <c r="D12161" s="65"/>
      <c r="E12161" s="65"/>
      <c r="F12161" s="65"/>
      <c r="G12161" s="129"/>
    </row>
    <row r="12162" spans="1:7">
      <c r="A12162" s="65"/>
      <c r="B12162" s="65"/>
      <c r="C12162" s="65"/>
      <c r="D12162" s="65"/>
      <c r="E12162" s="65"/>
      <c r="F12162" s="65"/>
      <c r="G12162" s="129"/>
    </row>
    <row r="12163" spans="1:7">
      <c r="A12163" s="65"/>
      <c r="B12163" s="65"/>
      <c r="C12163" s="65"/>
      <c r="D12163" s="65"/>
      <c r="E12163" s="65"/>
      <c r="F12163" s="65"/>
      <c r="G12163" s="129"/>
    </row>
    <row r="12164" spans="1:7">
      <c r="A12164" s="65"/>
      <c r="B12164" s="65"/>
      <c r="C12164" s="65"/>
      <c r="D12164" s="65"/>
      <c r="E12164" s="65"/>
      <c r="F12164" s="65"/>
      <c r="G12164" s="129"/>
    </row>
    <row r="12165" spans="1:7">
      <c r="A12165" s="65"/>
      <c r="B12165" s="65"/>
      <c r="C12165" s="65"/>
      <c r="D12165" s="65"/>
      <c r="E12165" s="65"/>
      <c r="F12165" s="65"/>
      <c r="G12165" s="129"/>
    </row>
    <row r="12166" spans="1:7">
      <c r="A12166" s="65"/>
      <c r="B12166" s="65"/>
      <c r="C12166" s="65"/>
      <c r="D12166" s="65"/>
      <c r="E12166" s="65"/>
      <c r="F12166" s="65"/>
      <c r="G12166" s="129"/>
    </row>
    <row r="12167" spans="1:7">
      <c r="A12167" s="65"/>
      <c r="B12167" s="65"/>
      <c r="C12167" s="65"/>
      <c r="D12167" s="65"/>
      <c r="E12167" s="65"/>
      <c r="F12167" s="65"/>
      <c r="G12167" s="129"/>
    </row>
    <row r="12168" spans="1:7">
      <c r="A12168" s="65"/>
      <c r="B12168" s="65"/>
      <c r="C12168" s="65"/>
      <c r="D12168" s="65"/>
      <c r="E12168" s="65"/>
      <c r="F12168" s="65"/>
      <c r="G12168" s="129"/>
    </row>
    <row r="12169" spans="1:7">
      <c r="A12169" s="65"/>
      <c r="B12169" s="65"/>
      <c r="C12169" s="65"/>
      <c r="D12169" s="65"/>
      <c r="E12169" s="65"/>
      <c r="F12169" s="65"/>
      <c r="G12169" s="129"/>
    </row>
    <row r="12170" spans="1:7">
      <c r="A12170" s="65"/>
      <c r="B12170" s="65"/>
      <c r="C12170" s="65"/>
      <c r="D12170" s="65"/>
      <c r="E12170" s="65"/>
      <c r="F12170" s="65"/>
      <c r="G12170" s="129"/>
    </row>
    <row r="12171" spans="1:7">
      <c r="A12171" s="65"/>
      <c r="B12171" s="65"/>
      <c r="C12171" s="65"/>
      <c r="D12171" s="65"/>
      <c r="E12171" s="65"/>
      <c r="F12171" s="65"/>
      <c r="G12171" s="129"/>
    </row>
    <row r="12172" spans="1:7">
      <c r="A12172" s="65"/>
      <c r="B12172" s="65"/>
      <c r="C12172" s="65"/>
      <c r="D12172" s="65"/>
      <c r="E12172" s="65"/>
      <c r="F12172" s="65"/>
      <c r="G12172" s="129"/>
    </row>
    <row r="12173" spans="1:7">
      <c r="A12173" s="65"/>
      <c r="B12173" s="65"/>
      <c r="C12173" s="65"/>
      <c r="D12173" s="65"/>
      <c r="E12173" s="65"/>
      <c r="F12173" s="65"/>
      <c r="G12173" s="129"/>
    </row>
    <row r="12174" spans="1:7">
      <c r="A12174" s="65"/>
      <c r="B12174" s="65"/>
      <c r="C12174" s="65"/>
      <c r="D12174" s="65"/>
      <c r="E12174" s="65"/>
      <c r="F12174" s="65"/>
      <c r="G12174" s="129"/>
    </row>
    <row r="12175" spans="1:7">
      <c r="A12175" s="65"/>
      <c r="B12175" s="65"/>
      <c r="C12175" s="65"/>
      <c r="D12175" s="65"/>
      <c r="E12175" s="65"/>
      <c r="F12175" s="65"/>
      <c r="G12175" s="129"/>
    </row>
    <row r="12176" spans="1:7">
      <c r="A12176" s="65"/>
      <c r="B12176" s="65"/>
      <c r="C12176" s="65"/>
      <c r="D12176" s="65"/>
      <c r="E12176" s="65"/>
      <c r="F12176" s="65"/>
      <c r="G12176" s="129"/>
    </row>
    <row r="12177" spans="1:7">
      <c r="A12177" s="65"/>
      <c r="B12177" s="65"/>
      <c r="C12177" s="65"/>
      <c r="D12177" s="65"/>
      <c r="E12177" s="65"/>
      <c r="F12177" s="65"/>
      <c r="G12177" s="129"/>
    </row>
    <row r="12178" spans="1:7">
      <c r="A12178" s="65"/>
      <c r="B12178" s="65"/>
      <c r="C12178" s="65"/>
      <c r="D12178" s="65"/>
      <c r="E12178" s="65"/>
      <c r="F12178" s="65"/>
      <c r="G12178" s="129"/>
    </row>
    <row r="12179" spans="1:7">
      <c r="A12179" s="65"/>
      <c r="B12179" s="65"/>
      <c r="C12179" s="65"/>
      <c r="D12179" s="65"/>
      <c r="E12179" s="65"/>
      <c r="F12179" s="65"/>
      <c r="G12179" s="129"/>
    </row>
    <row r="12180" spans="1:7">
      <c r="A12180" s="65"/>
      <c r="B12180" s="65"/>
      <c r="C12180" s="65"/>
      <c r="D12180" s="65"/>
      <c r="E12180" s="65"/>
      <c r="F12180" s="65"/>
      <c r="G12180" s="129"/>
    </row>
    <row r="12181" spans="1:7">
      <c r="A12181" s="65"/>
      <c r="B12181" s="65"/>
      <c r="C12181" s="65"/>
      <c r="D12181" s="65"/>
      <c r="E12181" s="65"/>
      <c r="F12181" s="65"/>
      <c r="G12181" s="129"/>
    </row>
    <row r="12182" spans="1:7">
      <c r="A12182" s="65"/>
      <c r="B12182" s="65"/>
      <c r="C12182" s="65"/>
      <c r="D12182" s="65"/>
      <c r="E12182" s="65"/>
      <c r="F12182" s="65"/>
      <c r="G12182" s="129"/>
    </row>
    <row r="12183" spans="1:7">
      <c r="A12183" s="65"/>
      <c r="B12183" s="65"/>
      <c r="C12183" s="65"/>
      <c r="D12183" s="65"/>
      <c r="E12183" s="65"/>
      <c r="F12183" s="65"/>
      <c r="G12183" s="129"/>
    </row>
    <row r="12184" spans="1:7">
      <c r="A12184" s="65"/>
      <c r="B12184" s="65"/>
      <c r="C12184" s="65"/>
      <c r="D12184" s="65"/>
      <c r="E12184" s="65"/>
      <c r="F12184" s="65"/>
      <c r="G12184" s="129"/>
    </row>
    <row r="12185" spans="1:7">
      <c r="A12185" s="65"/>
      <c r="B12185" s="65"/>
      <c r="C12185" s="65"/>
      <c r="D12185" s="65"/>
      <c r="E12185" s="65"/>
      <c r="F12185" s="65"/>
      <c r="G12185" s="129"/>
    </row>
    <row r="12186" spans="1:7">
      <c r="A12186" s="65"/>
      <c r="B12186" s="65"/>
      <c r="C12186" s="65"/>
      <c r="D12186" s="65"/>
      <c r="E12186" s="65"/>
      <c r="F12186" s="65"/>
      <c r="G12186" s="129"/>
    </row>
    <row r="12187" spans="1:7">
      <c r="A12187" s="65"/>
      <c r="B12187" s="65"/>
      <c r="C12187" s="65"/>
      <c r="D12187" s="65"/>
      <c r="E12187" s="65"/>
      <c r="F12187" s="65"/>
      <c r="G12187" s="129"/>
    </row>
    <row r="12188" spans="1:7">
      <c r="A12188" s="65"/>
      <c r="B12188" s="65"/>
      <c r="C12188" s="65"/>
      <c r="D12188" s="65"/>
      <c r="E12188" s="65"/>
      <c r="F12188" s="65"/>
      <c r="G12188" s="129"/>
    </row>
    <row r="12189" spans="1:7">
      <c r="A12189" s="65"/>
      <c r="B12189" s="65"/>
      <c r="C12189" s="65"/>
      <c r="D12189" s="65"/>
      <c r="E12189" s="65"/>
      <c r="F12189" s="65"/>
      <c r="G12189" s="129"/>
    </row>
    <row r="12190" spans="1:7">
      <c r="A12190" s="65"/>
      <c r="B12190" s="65"/>
      <c r="C12190" s="65"/>
      <c r="D12190" s="65"/>
      <c r="E12190" s="65"/>
      <c r="F12190" s="65"/>
      <c r="G12190" s="129"/>
    </row>
    <row r="12191" spans="1:7">
      <c r="A12191" s="65"/>
      <c r="B12191" s="65"/>
      <c r="C12191" s="65"/>
      <c r="D12191" s="65"/>
      <c r="E12191" s="65"/>
      <c r="F12191" s="65"/>
      <c r="G12191" s="129"/>
    </row>
    <row r="12192" spans="1:7">
      <c r="A12192" s="65"/>
      <c r="B12192" s="65"/>
      <c r="C12192" s="65"/>
      <c r="D12192" s="65"/>
      <c r="E12192" s="65"/>
      <c r="F12192" s="65"/>
      <c r="G12192" s="129"/>
    </row>
    <row r="12193" spans="1:7">
      <c r="A12193" s="65"/>
      <c r="B12193" s="65"/>
      <c r="C12193" s="65"/>
      <c r="D12193" s="65"/>
      <c r="E12193" s="65"/>
      <c r="F12193" s="65"/>
      <c r="G12193" s="129"/>
    </row>
    <row r="12194" spans="1:7">
      <c r="A12194" s="65"/>
      <c r="B12194" s="65"/>
      <c r="C12194" s="65"/>
      <c r="D12194" s="65"/>
      <c r="E12194" s="65"/>
      <c r="F12194" s="65"/>
      <c r="G12194" s="129"/>
    </row>
    <row r="12195" spans="1:7">
      <c r="A12195" s="65"/>
      <c r="B12195" s="65"/>
      <c r="C12195" s="65"/>
      <c r="D12195" s="65"/>
      <c r="E12195" s="65"/>
      <c r="F12195" s="65"/>
      <c r="G12195" s="129"/>
    </row>
    <row r="12196" spans="1:7">
      <c r="A12196" s="65"/>
      <c r="B12196" s="65"/>
      <c r="C12196" s="65"/>
      <c r="D12196" s="65"/>
      <c r="E12196" s="65"/>
      <c r="F12196" s="65"/>
      <c r="G12196" s="129"/>
    </row>
    <row r="12197" spans="1:7">
      <c r="A12197" s="65"/>
      <c r="B12197" s="65"/>
      <c r="C12197" s="65"/>
      <c r="D12197" s="65"/>
      <c r="E12197" s="65"/>
      <c r="F12197" s="65"/>
      <c r="G12197" s="129"/>
    </row>
    <row r="12198" spans="1:7">
      <c r="A12198" s="65"/>
      <c r="B12198" s="65"/>
      <c r="C12198" s="65"/>
      <c r="D12198" s="65"/>
      <c r="E12198" s="65"/>
      <c r="F12198" s="65"/>
      <c r="G12198" s="129"/>
    </row>
    <row r="12199" spans="1:7">
      <c r="A12199" s="65"/>
      <c r="B12199" s="65"/>
      <c r="C12199" s="65"/>
      <c r="D12199" s="65"/>
      <c r="E12199" s="65"/>
      <c r="F12199" s="65"/>
      <c r="G12199" s="129"/>
    </row>
    <row r="12200" spans="1:7">
      <c r="A12200" s="65"/>
      <c r="B12200" s="65"/>
      <c r="C12200" s="65"/>
      <c r="D12200" s="65"/>
      <c r="E12200" s="65"/>
      <c r="F12200" s="65"/>
      <c r="G12200" s="129"/>
    </row>
    <row r="12201" spans="1:7">
      <c r="A12201" s="65"/>
      <c r="B12201" s="65"/>
      <c r="C12201" s="65"/>
      <c r="D12201" s="65"/>
      <c r="E12201" s="65"/>
      <c r="F12201" s="65"/>
      <c r="G12201" s="129"/>
    </row>
    <row r="12202" spans="1:7">
      <c r="A12202" s="65"/>
      <c r="B12202" s="65"/>
      <c r="C12202" s="65"/>
      <c r="D12202" s="65"/>
      <c r="E12202" s="65"/>
      <c r="F12202" s="65"/>
      <c r="G12202" s="129"/>
    </row>
    <row r="12203" spans="1:7">
      <c r="A12203" s="65"/>
      <c r="B12203" s="65"/>
      <c r="C12203" s="65"/>
      <c r="D12203" s="65"/>
      <c r="E12203" s="65"/>
      <c r="F12203" s="65"/>
      <c r="G12203" s="129"/>
    </row>
    <row r="12204" spans="1:7">
      <c r="A12204" s="65"/>
      <c r="B12204" s="65"/>
      <c r="C12204" s="65"/>
      <c r="D12204" s="65"/>
      <c r="E12204" s="65"/>
      <c r="F12204" s="65"/>
      <c r="G12204" s="129"/>
    </row>
    <row r="12205" spans="1:7">
      <c r="A12205" s="65"/>
      <c r="B12205" s="65"/>
      <c r="C12205" s="65"/>
      <c r="D12205" s="65"/>
      <c r="E12205" s="65"/>
      <c r="F12205" s="65"/>
      <c r="G12205" s="129"/>
    </row>
    <row r="12206" spans="1:7">
      <c r="A12206" s="65"/>
      <c r="B12206" s="65"/>
      <c r="C12206" s="65"/>
      <c r="D12206" s="65"/>
      <c r="E12206" s="65"/>
      <c r="F12206" s="65"/>
      <c r="G12206" s="129"/>
    </row>
    <row r="12207" spans="1:7">
      <c r="A12207" s="65"/>
      <c r="B12207" s="65"/>
      <c r="C12207" s="65"/>
      <c r="D12207" s="65"/>
      <c r="E12207" s="65"/>
      <c r="F12207" s="65"/>
      <c r="G12207" s="129"/>
    </row>
    <row r="12208" spans="1:7">
      <c r="A12208" s="65"/>
      <c r="B12208" s="65"/>
      <c r="C12208" s="65"/>
      <c r="D12208" s="65"/>
      <c r="E12208" s="65"/>
      <c r="F12208" s="65"/>
      <c r="G12208" s="129"/>
    </row>
    <row r="12209" spans="1:7">
      <c r="A12209" s="65"/>
      <c r="B12209" s="65"/>
      <c r="C12209" s="65"/>
      <c r="D12209" s="65"/>
      <c r="E12209" s="65"/>
      <c r="F12209" s="65"/>
      <c r="G12209" s="129"/>
    </row>
    <row r="12210" spans="1:7">
      <c r="A12210" s="65"/>
      <c r="B12210" s="65"/>
      <c r="C12210" s="65"/>
      <c r="D12210" s="65"/>
      <c r="E12210" s="65"/>
      <c r="F12210" s="65"/>
      <c r="G12210" s="129"/>
    </row>
    <row r="12211" spans="1:7">
      <c r="A12211" s="65"/>
      <c r="B12211" s="65"/>
      <c r="C12211" s="65"/>
      <c r="D12211" s="65"/>
      <c r="E12211" s="65"/>
      <c r="F12211" s="65"/>
      <c r="G12211" s="129"/>
    </row>
    <row r="12212" spans="1:7">
      <c r="A12212" s="65"/>
      <c r="B12212" s="65"/>
      <c r="C12212" s="65"/>
      <c r="D12212" s="65"/>
      <c r="E12212" s="65"/>
      <c r="F12212" s="65"/>
      <c r="G12212" s="129"/>
    </row>
    <row r="12213" spans="1:7">
      <c r="A12213" s="65"/>
      <c r="B12213" s="65"/>
      <c r="C12213" s="65"/>
      <c r="D12213" s="65"/>
      <c r="E12213" s="65"/>
      <c r="F12213" s="65"/>
      <c r="G12213" s="129"/>
    </row>
    <row r="12214" spans="1:7">
      <c r="A12214" s="65"/>
      <c r="B12214" s="65"/>
      <c r="C12214" s="65"/>
      <c r="D12214" s="65"/>
      <c r="E12214" s="65"/>
      <c r="F12214" s="65"/>
      <c r="G12214" s="129"/>
    </row>
    <row r="12215" spans="1:7">
      <c r="A12215" s="65"/>
      <c r="B12215" s="65"/>
      <c r="C12215" s="65"/>
      <c r="D12215" s="65"/>
      <c r="E12215" s="65"/>
      <c r="F12215" s="65"/>
      <c r="G12215" s="129"/>
    </row>
    <row r="12216" spans="1:7">
      <c r="A12216" s="65"/>
      <c r="B12216" s="65"/>
      <c r="C12216" s="65"/>
      <c r="D12216" s="65"/>
      <c r="E12216" s="65"/>
      <c r="F12216" s="65"/>
      <c r="G12216" s="129"/>
    </row>
    <row r="12217" spans="1:7">
      <c r="A12217" s="65"/>
      <c r="B12217" s="65"/>
      <c r="C12217" s="65"/>
      <c r="D12217" s="65"/>
      <c r="E12217" s="65"/>
      <c r="F12217" s="65"/>
      <c r="G12217" s="129"/>
    </row>
    <row r="12218" spans="1:7">
      <c r="A12218" s="65"/>
      <c r="B12218" s="65"/>
      <c r="C12218" s="65"/>
      <c r="D12218" s="65"/>
      <c r="E12218" s="65"/>
      <c r="F12218" s="65"/>
      <c r="G12218" s="129"/>
    </row>
    <row r="12219" spans="1:7">
      <c r="A12219" s="65"/>
      <c r="B12219" s="65"/>
      <c r="C12219" s="65"/>
      <c r="D12219" s="65"/>
      <c r="E12219" s="65"/>
      <c r="F12219" s="65"/>
      <c r="G12219" s="129"/>
    </row>
    <row r="12220" spans="1:7">
      <c r="A12220" s="65"/>
      <c r="B12220" s="65"/>
      <c r="C12220" s="65"/>
      <c r="D12220" s="65"/>
      <c r="E12220" s="65"/>
      <c r="F12220" s="65"/>
      <c r="G12220" s="129"/>
    </row>
    <row r="12221" spans="1:7">
      <c r="A12221" s="65"/>
      <c r="B12221" s="65"/>
      <c r="C12221" s="65"/>
      <c r="D12221" s="65"/>
      <c r="E12221" s="65"/>
      <c r="F12221" s="65"/>
      <c r="G12221" s="129"/>
    </row>
    <row r="12222" spans="1:7">
      <c r="A12222" s="65"/>
      <c r="B12222" s="65"/>
      <c r="C12222" s="65"/>
      <c r="D12222" s="65"/>
      <c r="E12222" s="65"/>
      <c r="F12222" s="65"/>
      <c r="G12222" s="129"/>
    </row>
    <row r="12223" spans="1:7">
      <c r="A12223" s="65"/>
      <c r="B12223" s="65"/>
      <c r="C12223" s="65"/>
      <c r="D12223" s="65"/>
      <c r="E12223" s="65"/>
      <c r="F12223" s="65"/>
      <c r="G12223" s="129"/>
    </row>
    <row r="12224" spans="1:7">
      <c r="A12224" s="65"/>
      <c r="B12224" s="65"/>
      <c r="C12224" s="65"/>
      <c r="D12224" s="65"/>
      <c r="E12224" s="65"/>
      <c r="F12224" s="65"/>
      <c r="G12224" s="129"/>
    </row>
    <row r="12225" spans="1:7">
      <c r="A12225" s="65"/>
      <c r="B12225" s="65"/>
      <c r="C12225" s="65"/>
      <c r="D12225" s="65"/>
      <c r="E12225" s="65"/>
      <c r="F12225" s="65"/>
      <c r="G12225" s="129"/>
    </row>
    <row r="12226" spans="1:7">
      <c r="A12226" s="65"/>
      <c r="B12226" s="65"/>
      <c r="C12226" s="65"/>
      <c r="D12226" s="65"/>
      <c r="E12226" s="65"/>
      <c r="F12226" s="65"/>
      <c r="G12226" s="129"/>
    </row>
    <row r="12227" spans="1:7">
      <c r="A12227" s="65"/>
      <c r="B12227" s="65"/>
      <c r="C12227" s="65"/>
      <c r="D12227" s="65"/>
      <c r="E12227" s="65"/>
      <c r="F12227" s="65"/>
      <c r="G12227" s="129"/>
    </row>
    <row r="12228" spans="1:7">
      <c r="A12228" s="65"/>
      <c r="B12228" s="65"/>
      <c r="C12228" s="65"/>
      <c r="D12228" s="65"/>
      <c r="E12228" s="65"/>
      <c r="F12228" s="65"/>
      <c r="G12228" s="129"/>
    </row>
    <row r="12229" spans="1:7">
      <c r="A12229" s="65"/>
      <c r="B12229" s="65"/>
      <c r="C12229" s="65"/>
      <c r="D12229" s="65"/>
      <c r="E12229" s="65"/>
      <c r="F12229" s="65"/>
      <c r="G12229" s="129"/>
    </row>
    <row r="12230" spans="1:7">
      <c r="A12230" s="65"/>
      <c r="B12230" s="65"/>
      <c r="C12230" s="65"/>
      <c r="D12230" s="65"/>
      <c r="E12230" s="65"/>
      <c r="F12230" s="65"/>
      <c r="G12230" s="129"/>
    </row>
    <row r="12231" spans="1:7">
      <c r="A12231" s="65"/>
      <c r="B12231" s="65"/>
      <c r="C12231" s="65"/>
      <c r="D12231" s="65"/>
      <c r="E12231" s="65"/>
      <c r="F12231" s="65"/>
      <c r="G12231" s="129"/>
    </row>
    <row r="12232" spans="1:7">
      <c r="A12232" s="65"/>
      <c r="B12232" s="65"/>
      <c r="C12232" s="65"/>
      <c r="D12232" s="65"/>
      <c r="E12232" s="65"/>
      <c r="F12232" s="65"/>
      <c r="G12232" s="129"/>
    </row>
    <row r="12233" spans="1:7">
      <c r="A12233" s="65"/>
      <c r="B12233" s="65"/>
      <c r="C12233" s="65"/>
      <c r="D12233" s="65"/>
      <c r="E12233" s="65"/>
      <c r="F12233" s="65"/>
      <c r="G12233" s="129"/>
    </row>
    <row r="12234" spans="1:7">
      <c r="A12234" s="65"/>
      <c r="B12234" s="65"/>
      <c r="C12234" s="65"/>
      <c r="D12234" s="65"/>
      <c r="E12234" s="65"/>
      <c r="F12234" s="65"/>
      <c r="G12234" s="129"/>
    </row>
    <row r="12235" spans="1:7">
      <c r="A12235" s="65"/>
      <c r="B12235" s="65"/>
      <c r="C12235" s="65"/>
      <c r="D12235" s="65"/>
      <c r="E12235" s="65"/>
      <c r="F12235" s="65"/>
      <c r="G12235" s="129"/>
    </row>
    <row r="12236" spans="1:7">
      <c r="A12236" s="65"/>
      <c r="B12236" s="65"/>
      <c r="C12236" s="65"/>
      <c r="D12236" s="65"/>
      <c r="E12236" s="65"/>
      <c r="F12236" s="65"/>
      <c r="G12236" s="129"/>
    </row>
    <row r="12237" spans="1:7">
      <c r="A12237" s="65"/>
      <c r="B12237" s="65"/>
      <c r="C12237" s="65"/>
      <c r="D12237" s="65"/>
      <c r="E12237" s="65"/>
      <c r="F12237" s="65"/>
      <c r="G12237" s="129"/>
    </row>
    <row r="12238" spans="1:7">
      <c r="A12238" s="65"/>
      <c r="B12238" s="65"/>
      <c r="C12238" s="65"/>
      <c r="D12238" s="65"/>
      <c r="E12238" s="65"/>
      <c r="F12238" s="65"/>
      <c r="G12238" s="129"/>
    </row>
    <row r="12239" spans="1:7">
      <c r="A12239" s="65"/>
      <c r="B12239" s="65"/>
      <c r="C12239" s="65"/>
      <c r="D12239" s="65"/>
      <c r="E12239" s="65"/>
      <c r="F12239" s="65"/>
      <c r="G12239" s="129"/>
    </row>
    <row r="12240" spans="1:7">
      <c r="A12240" s="65"/>
      <c r="B12240" s="65"/>
      <c r="C12240" s="65"/>
      <c r="D12240" s="65"/>
      <c r="E12240" s="65"/>
      <c r="F12240" s="65"/>
      <c r="G12240" s="129"/>
    </row>
    <row r="12241" spans="1:7">
      <c r="A12241" s="65"/>
      <c r="B12241" s="65"/>
      <c r="C12241" s="65"/>
      <c r="D12241" s="65"/>
      <c r="E12241" s="65"/>
      <c r="F12241" s="65"/>
      <c r="G12241" s="129"/>
    </row>
    <row r="12242" spans="1:7">
      <c r="A12242" s="65"/>
      <c r="B12242" s="65"/>
      <c r="C12242" s="65"/>
      <c r="D12242" s="65"/>
      <c r="E12242" s="65"/>
      <c r="F12242" s="65"/>
      <c r="G12242" s="129"/>
    </row>
    <row r="12243" spans="1:7">
      <c r="A12243" s="65"/>
      <c r="B12243" s="65"/>
      <c r="C12243" s="65"/>
      <c r="D12243" s="65"/>
      <c r="E12243" s="65"/>
      <c r="F12243" s="65"/>
      <c r="G12243" s="129"/>
    </row>
    <row r="12244" spans="1:7">
      <c r="A12244" s="65"/>
      <c r="B12244" s="65"/>
      <c r="C12244" s="65"/>
      <c r="D12244" s="65"/>
      <c r="E12244" s="65"/>
      <c r="F12244" s="65"/>
      <c r="G12244" s="129"/>
    </row>
    <row r="12245" spans="1:7">
      <c r="A12245" s="65"/>
      <c r="B12245" s="65"/>
      <c r="C12245" s="65"/>
      <c r="D12245" s="65"/>
      <c r="E12245" s="65"/>
      <c r="F12245" s="65"/>
      <c r="G12245" s="129"/>
    </row>
    <row r="12246" spans="1:7">
      <c r="A12246" s="65"/>
      <c r="B12246" s="65"/>
      <c r="C12246" s="65"/>
      <c r="D12246" s="65"/>
      <c r="E12246" s="65"/>
      <c r="F12246" s="65"/>
      <c r="G12246" s="129"/>
    </row>
    <row r="12247" spans="1:7">
      <c r="A12247" s="65"/>
      <c r="B12247" s="65"/>
      <c r="C12247" s="65"/>
      <c r="D12247" s="65"/>
      <c r="E12247" s="65"/>
      <c r="F12247" s="65"/>
      <c r="G12247" s="129"/>
    </row>
    <row r="12248" spans="1:7">
      <c r="A12248" s="65"/>
      <c r="B12248" s="65"/>
      <c r="C12248" s="65"/>
      <c r="D12248" s="65"/>
      <c r="E12248" s="65"/>
      <c r="F12248" s="65"/>
      <c r="G12248" s="129"/>
    </row>
    <row r="12249" spans="1:7">
      <c r="A12249" s="65"/>
      <c r="B12249" s="65"/>
      <c r="C12249" s="65"/>
      <c r="D12249" s="65"/>
      <c r="E12249" s="65"/>
      <c r="F12249" s="65"/>
      <c r="G12249" s="129"/>
    </row>
    <row r="12250" spans="1:7">
      <c r="A12250" s="65"/>
      <c r="B12250" s="65"/>
      <c r="C12250" s="65"/>
      <c r="D12250" s="65"/>
      <c r="E12250" s="65"/>
      <c r="F12250" s="65"/>
      <c r="G12250" s="129"/>
    </row>
    <row r="12251" spans="1:7">
      <c r="A12251" s="65"/>
      <c r="B12251" s="65"/>
      <c r="C12251" s="65"/>
      <c r="D12251" s="65"/>
      <c r="E12251" s="65"/>
      <c r="F12251" s="65"/>
      <c r="G12251" s="129"/>
    </row>
    <row r="12252" spans="1:7">
      <c r="A12252" s="65"/>
      <c r="B12252" s="65"/>
      <c r="C12252" s="65"/>
      <c r="D12252" s="65"/>
      <c r="E12252" s="65"/>
      <c r="F12252" s="65"/>
      <c r="G12252" s="129"/>
    </row>
    <row r="12253" spans="1:7">
      <c r="A12253" s="65"/>
      <c r="B12253" s="65"/>
      <c r="C12253" s="65"/>
      <c r="D12253" s="65"/>
      <c r="E12253" s="65"/>
      <c r="F12253" s="65"/>
      <c r="G12253" s="129"/>
    </row>
    <row r="12254" spans="1:7">
      <c r="A12254" s="65"/>
      <c r="B12254" s="65"/>
      <c r="C12254" s="65"/>
      <c r="D12254" s="65"/>
      <c r="E12254" s="65"/>
      <c r="F12254" s="65"/>
      <c r="G12254" s="129"/>
    </row>
    <row r="12255" spans="1:7">
      <c r="A12255" s="65"/>
      <c r="B12255" s="65"/>
      <c r="C12255" s="65"/>
      <c r="D12255" s="65"/>
      <c r="E12255" s="65"/>
      <c r="F12255" s="65"/>
      <c r="G12255" s="129"/>
    </row>
    <row r="12256" spans="1:7">
      <c r="A12256" s="65"/>
      <c r="B12256" s="65"/>
      <c r="C12256" s="65"/>
      <c r="D12256" s="65"/>
      <c r="E12256" s="65"/>
      <c r="F12256" s="65"/>
      <c r="G12256" s="129"/>
    </row>
    <row r="12257" spans="1:7">
      <c r="A12257" s="65"/>
      <c r="B12257" s="65"/>
      <c r="C12257" s="65"/>
      <c r="D12257" s="65"/>
      <c r="E12257" s="65"/>
      <c r="F12257" s="65"/>
      <c r="G12257" s="129"/>
    </row>
    <row r="12258" spans="1:7">
      <c r="A12258" s="65"/>
      <c r="B12258" s="65"/>
      <c r="C12258" s="65"/>
      <c r="D12258" s="65"/>
      <c r="E12258" s="65"/>
      <c r="F12258" s="65"/>
      <c r="G12258" s="129"/>
    </row>
    <row r="12259" spans="1:7">
      <c r="A12259" s="65"/>
      <c r="B12259" s="65"/>
      <c r="C12259" s="65"/>
      <c r="D12259" s="65"/>
      <c r="E12259" s="65"/>
      <c r="F12259" s="65"/>
      <c r="G12259" s="129"/>
    </row>
    <row r="12260" spans="1:7">
      <c r="A12260" s="65"/>
      <c r="B12260" s="65"/>
      <c r="C12260" s="65"/>
      <c r="D12260" s="65"/>
      <c r="E12260" s="65"/>
      <c r="F12260" s="65"/>
      <c r="G12260" s="129"/>
    </row>
    <row r="12261" spans="1:7">
      <c r="A12261" s="65"/>
      <c r="B12261" s="65"/>
      <c r="C12261" s="65"/>
      <c r="D12261" s="65"/>
      <c r="E12261" s="65"/>
      <c r="F12261" s="65"/>
      <c r="G12261" s="129"/>
    </row>
    <row r="12262" spans="1:7">
      <c r="A12262" s="65"/>
      <c r="B12262" s="65"/>
      <c r="C12262" s="65"/>
      <c r="D12262" s="65"/>
      <c r="E12262" s="65"/>
      <c r="F12262" s="65"/>
      <c r="G12262" s="129"/>
    </row>
    <row r="12263" spans="1:7">
      <c r="A12263" s="65"/>
      <c r="B12263" s="65"/>
      <c r="C12263" s="65"/>
      <c r="D12263" s="65"/>
      <c r="E12263" s="65"/>
      <c r="F12263" s="65"/>
      <c r="G12263" s="129"/>
    </row>
    <row r="12264" spans="1:7">
      <c r="A12264" s="65"/>
      <c r="B12264" s="65"/>
      <c r="C12264" s="65"/>
      <c r="D12264" s="65"/>
      <c r="E12264" s="65"/>
      <c r="F12264" s="65"/>
      <c r="G12264" s="129"/>
    </row>
    <row r="12265" spans="1:7">
      <c r="A12265" s="65"/>
      <c r="B12265" s="65"/>
      <c r="C12265" s="65"/>
      <c r="D12265" s="65"/>
      <c r="E12265" s="65"/>
      <c r="F12265" s="65"/>
      <c r="G12265" s="129"/>
    </row>
    <row r="12266" spans="1:7">
      <c r="A12266" s="65"/>
      <c r="B12266" s="65"/>
      <c r="C12266" s="65"/>
      <c r="D12266" s="65"/>
      <c r="E12266" s="65"/>
      <c r="F12266" s="65"/>
      <c r="G12266" s="129"/>
    </row>
    <row r="12267" spans="1:7">
      <c r="A12267" s="65"/>
      <c r="B12267" s="65"/>
      <c r="C12267" s="65"/>
      <c r="D12267" s="65"/>
      <c r="E12267" s="65"/>
      <c r="F12267" s="65"/>
      <c r="G12267" s="129"/>
    </row>
    <row r="12268" spans="1:7">
      <c r="A12268" s="65"/>
      <c r="B12268" s="65"/>
      <c r="C12268" s="65"/>
      <c r="D12268" s="65"/>
      <c r="E12268" s="65"/>
      <c r="F12268" s="65"/>
      <c r="G12268" s="129"/>
    </row>
    <row r="12269" spans="1:7">
      <c r="A12269" s="65"/>
      <c r="B12269" s="65"/>
      <c r="C12269" s="65"/>
      <c r="D12269" s="65"/>
      <c r="E12269" s="65"/>
      <c r="F12269" s="65"/>
      <c r="G12269" s="129"/>
    </row>
    <row r="12270" spans="1:7">
      <c r="A12270" s="65"/>
      <c r="B12270" s="65"/>
      <c r="C12270" s="65"/>
      <c r="D12270" s="65"/>
      <c r="E12270" s="65"/>
      <c r="F12270" s="65"/>
      <c r="G12270" s="129"/>
    </row>
    <row r="12271" spans="1:7">
      <c r="A12271" s="65"/>
      <c r="B12271" s="65"/>
      <c r="C12271" s="65"/>
      <c r="D12271" s="65"/>
      <c r="E12271" s="65"/>
      <c r="F12271" s="65"/>
      <c r="G12271" s="129"/>
    </row>
    <row r="12272" spans="1:7">
      <c r="A12272" s="65"/>
      <c r="B12272" s="65"/>
      <c r="C12272" s="65"/>
      <c r="D12272" s="65"/>
      <c r="E12272" s="65"/>
      <c r="F12272" s="65"/>
      <c r="G12272" s="129"/>
    </row>
    <row r="12273" spans="1:7">
      <c r="A12273" s="65"/>
      <c r="B12273" s="65"/>
      <c r="C12273" s="65"/>
      <c r="D12273" s="65"/>
      <c r="E12273" s="65"/>
      <c r="F12273" s="65"/>
      <c r="G12273" s="129"/>
    </row>
    <row r="12274" spans="1:7">
      <c r="A12274" s="65"/>
      <c r="B12274" s="65"/>
      <c r="C12274" s="65"/>
      <c r="D12274" s="65"/>
      <c r="E12274" s="65"/>
      <c r="F12274" s="65"/>
      <c r="G12274" s="129"/>
    </row>
    <row r="12275" spans="1:7">
      <c r="A12275" s="65"/>
      <c r="B12275" s="65"/>
      <c r="C12275" s="65"/>
      <c r="D12275" s="65"/>
      <c r="E12275" s="65"/>
      <c r="F12275" s="65"/>
      <c r="G12275" s="129"/>
    </row>
    <row r="12276" spans="1:7">
      <c r="A12276" s="65"/>
      <c r="B12276" s="65"/>
      <c r="C12276" s="65"/>
      <c r="D12276" s="65"/>
      <c r="E12276" s="65"/>
      <c r="F12276" s="65"/>
      <c r="G12276" s="129"/>
    </row>
    <row r="12277" spans="1:7">
      <c r="A12277" s="65"/>
      <c r="B12277" s="65"/>
      <c r="C12277" s="65"/>
      <c r="D12277" s="65"/>
      <c r="E12277" s="65"/>
      <c r="F12277" s="65"/>
      <c r="G12277" s="129"/>
    </row>
    <row r="12278" spans="1:7">
      <c r="A12278" s="65"/>
      <c r="B12278" s="65"/>
      <c r="C12278" s="65"/>
      <c r="D12278" s="65"/>
      <c r="E12278" s="65"/>
      <c r="F12278" s="65"/>
      <c r="G12278" s="129"/>
    </row>
    <row r="12279" spans="1:7">
      <c r="A12279" s="65"/>
      <c r="B12279" s="65"/>
      <c r="C12279" s="65"/>
      <c r="D12279" s="65"/>
      <c r="E12279" s="65"/>
      <c r="F12279" s="65"/>
      <c r="G12279" s="129"/>
    </row>
    <row r="12280" spans="1:7">
      <c r="A12280" s="65"/>
      <c r="B12280" s="65"/>
      <c r="C12280" s="65"/>
      <c r="D12280" s="65"/>
      <c r="E12280" s="65"/>
      <c r="F12280" s="65"/>
      <c r="G12280" s="129"/>
    </row>
    <row r="12281" spans="1:7">
      <c r="A12281" s="65"/>
      <c r="B12281" s="65"/>
      <c r="C12281" s="65"/>
      <c r="D12281" s="65"/>
      <c r="E12281" s="65"/>
      <c r="F12281" s="65"/>
      <c r="G12281" s="129"/>
    </row>
    <row r="12282" spans="1:7">
      <c r="A12282" s="65"/>
      <c r="B12282" s="65"/>
      <c r="C12282" s="65"/>
      <c r="D12282" s="65"/>
      <c r="E12282" s="65"/>
      <c r="F12282" s="65"/>
      <c r="G12282" s="129"/>
    </row>
    <row r="12283" spans="1:7">
      <c r="A12283" s="65"/>
      <c r="B12283" s="65"/>
      <c r="C12283" s="65"/>
      <c r="D12283" s="65"/>
      <c r="E12283" s="65"/>
      <c r="F12283" s="65"/>
      <c r="G12283" s="129"/>
    </row>
    <row r="12284" spans="1:7">
      <c r="A12284" s="65"/>
      <c r="B12284" s="65"/>
      <c r="C12284" s="65"/>
      <c r="D12284" s="65"/>
      <c r="E12284" s="65"/>
      <c r="F12284" s="65"/>
      <c r="G12284" s="129"/>
    </row>
    <row r="12285" spans="1:7">
      <c r="A12285" s="65"/>
      <c r="B12285" s="65"/>
      <c r="C12285" s="65"/>
      <c r="D12285" s="65"/>
      <c r="E12285" s="65"/>
      <c r="F12285" s="65"/>
      <c r="G12285" s="129"/>
    </row>
    <row r="12286" spans="1:7">
      <c r="A12286" s="65"/>
      <c r="B12286" s="65"/>
      <c r="C12286" s="65"/>
      <c r="D12286" s="65"/>
      <c r="E12286" s="65"/>
      <c r="F12286" s="65"/>
      <c r="G12286" s="129"/>
    </row>
    <row r="12287" spans="1:7">
      <c r="A12287" s="65"/>
      <c r="B12287" s="65"/>
      <c r="C12287" s="65"/>
      <c r="D12287" s="65"/>
      <c r="E12287" s="65"/>
      <c r="F12287" s="65"/>
      <c r="G12287" s="129"/>
    </row>
    <row r="12288" spans="1:7">
      <c r="A12288" s="65"/>
      <c r="B12288" s="65"/>
      <c r="C12288" s="65"/>
      <c r="D12288" s="65"/>
      <c r="E12288" s="65"/>
      <c r="F12288" s="65"/>
      <c r="G12288" s="129"/>
    </row>
    <row r="12289" spans="1:7">
      <c r="A12289" s="65"/>
      <c r="B12289" s="65"/>
      <c r="C12289" s="65"/>
      <c r="D12289" s="65"/>
      <c r="E12289" s="65"/>
      <c r="F12289" s="65"/>
      <c r="G12289" s="129"/>
    </row>
    <row r="12290" spans="1:7">
      <c r="A12290" s="65"/>
      <c r="B12290" s="65"/>
      <c r="C12290" s="65"/>
      <c r="D12290" s="65"/>
      <c r="E12290" s="65"/>
      <c r="F12290" s="65"/>
      <c r="G12290" s="129"/>
    </row>
    <row r="12291" spans="1:7">
      <c r="A12291" s="65"/>
      <c r="B12291" s="65"/>
      <c r="C12291" s="65"/>
      <c r="D12291" s="65"/>
      <c r="E12291" s="65"/>
      <c r="F12291" s="65"/>
      <c r="G12291" s="129"/>
    </row>
    <row r="12292" spans="1:7">
      <c r="A12292" s="65"/>
      <c r="B12292" s="65"/>
      <c r="C12292" s="65"/>
      <c r="D12292" s="65"/>
      <c r="E12292" s="65"/>
      <c r="F12292" s="65"/>
      <c r="G12292" s="129"/>
    </row>
    <row r="12293" spans="1:7">
      <c r="A12293" s="65"/>
      <c r="B12293" s="65"/>
      <c r="C12293" s="65"/>
      <c r="D12293" s="65"/>
      <c r="E12293" s="65"/>
      <c r="F12293" s="65"/>
      <c r="G12293" s="129"/>
    </row>
    <row r="12294" spans="1:7">
      <c r="A12294" s="65"/>
      <c r="B12294" s="65"/>
      <c r="C12294" s="65"/>
      <c r="D12294" s="65"/>
      <c r="E12294" s="65"/>
      <c r="F12294" s="65"/>
      <c r="G12294" s="129"/>
    </row>
    <row r="12295" spans="1:7">
      <c r="A12295" s="65"/>
      <c r="B12295" s="65"/>
      <c r="C12295" s="65"/>
      <c r="D12295" s="65"/>
      <c r="E12295" s="65"/>
      <c r="F12295" s="65"/>
      <c r="G12295" s="129"/>
    </row>
    <row r="12296" spans="1:7">
      <c r="A12296" s="65"/>
      <c r="B12296" s="65"/>
      <c r="C12296" s="65"/>
      <c r="D12296" s="65"/>
      <c r="E12296" s="65"/>
      <c r="F12296" s="65"/>
      <c r="G12296" s="129"/>
    </row>
    <row r="12297" spans="1:7">
      <c r="A12297" s="65"/>
      <c r="B12297" s="65"/>
      <c r="C12297" s="65"/>
      <c r="D12297" s="65"/>
      <c r="E12297" s="65"/>
      <c r="F12297" s="65"/>
      <c r="G12297" s="129"/>
    </row>
    <row r="12298" spans="1:7">
      <c r="A12298" s="65"/>
      <c r="B12298" s="65"/>
      <c r="C12298" s="65"/>
      <c r="D12298" s="65"/>
      <c r="E12298" s="65"/>
      <c r="F12298" s="65"/>
      <c r="G12298" s="129"/>
    </row>
    <row r="12299" spans="1:7">
      <c r="A12299" s="65"/>
      <c r="B12299" s="65"/>
      <c r="C12299" s="65"/>
      <c r="D12299" s="65"/>
      <c r="E12299" s="65"/>
      <c r="F12299" s="65"/>
      <c r="G12299" s="129"/>
    </row>
    <row r="12300" spans="1:7">
      <c r="A12300" s="65"/>
      <c r="B12300" s="65"/>
      <c r="C12300" s="65"/>
      <c r="D12300" s="65"/>
      <c r="E12300" s="65"/>
      <c r="F12300" s="65"/>
      <c r="G12300" s="129"/>
    </row>
    <row r="12301" spans="1:7">
      <c r="A12301" s="65"/>
      <c r="B12301" s="65"/>
      <c r="C12301" s="65"/>
      <c r="D12301" s="65"/>
      <c r="E12301" s="65"/>
      <c r="F12301" s="65"/>
      <c r="G12301" s="129"/>
    </row>
    <row r="12302" spans="1:7">
      <c r="A12302" s="65"/>
      <c r="B12302" s="65"/>
      <c r="C12302" s="65"/>
      <c r="D12302" s="65"/>
      <c r="E12302" s="65"/>
      <c r="F12302" s="65"/>
      <c r="G12302" s="129"/>
    </row>
    <row r="12303" spans="1:7">
      <c r="A12303" s="65"/>
      <c r="B12303" s="65"/>
      <c r="C12303" s="65"/>
      <c r="D12303" s="65"/>
      <c r="E12303" s="65"/>
      <c r="F12303" s="65"/>
      <c r="G12303" s="129"/>
    </row>
    <row r="12304" spans="1:7">
      <c r="A12304" s="65"/>
      <c r="B12304" s="65"/>
      <c r="C12304" s="65"/>
      <c r="D12304" s="65"/>
      <c r="E12304" s="65"/>
      <c r="F12304" s="65"/>
      <c r="G12304" s="129"/>
    </row>
    <row r="12305" spans="1:7">
      <c r="A12305" s="65"/>
      <c r="B12305" s="65"/>
      <c r="C12305" s="65"/>
      <c r="D12305" s="65"/>
      <c r="E12305" s="65"/>
      <c r="F12305" s="65"/>
      <c r="G12305" s="129"/>
    </row>
    <row r="12306" spans="1:7">
      <c r="A12306" s="65"/>
      <c r="B12306" s="65"/>
      <c r="C12306" s="65"/>
      <c r="D12306" s="65"/>
      <c r="E12306" s="65"/>
      <c r="F12306" s="65"/>
      <c r="G12306" s="129"/>
    </row>
    <row r="12307" spans="1:7">
      <c r="A12307" s="65"/>
      <c r="B12307" s="65"/>
      <c r="C12307" s="65"/>
      <c r="D12307" s="65"/>
      <c r="E12307" s="65"/>
      <c r="F12307" s="65"/>
      <c r="G12307" s="129"/>
    </row>
    <row r="12308" spans="1:7">
      <c r="A12308" s="65"/>
      <c r="B12308" s="65"/>
      <c r="C12308" s="65"/>
      <c r="D12308" s="65"/>
      <c r="E12308" s="65"/>
      <c r="F12308" s="65"/>
      <c r="G12308" s="129"/>
    </row>
    <row r="12309" spans="1:7">
      <c r="A12309" s="65"/>
      <c r="B12309" s="65"/>
      <c r="C12309" s="65"/>
      <c r="D12309" s="65"/>
      <c r="E12309" s="65"/>
      <c r="F12309" s="65"/>
      <c r="G12309" s="129"/>
    </row>
    <row r="12310" spans="1:7">
      <c r="A12310" s="65"/>
      <c r="B12310" s="65"/>
      <c r="C12310" s="65"/>
      <c r="D12310" s="65"/>
      <c r="E12310" s="65"/>
      <c r="F12310" s="65"/>
      <c r="G12310" s="129"/>
    </row>
    <row r="12311" spans="1:7">
      <c r="A12311" s="65"/>
      <c r="B12311" s="65"/>
      <c r="C12311" s="65"/>
      <c r="D12311" s="65"/>
      <c r="E12311" s="65"/>
      <c r="F12311" s="65"/>
      <c r="G12311" s="129"/>
    </row>
    <row r="12312" spans="1:7">
      <c r="A12312" s="65"/>
      <c r="B12312" s="65"/>
      <c r="C12312" s="65"/>
      <c r="D12312" s="65"/>
      <c r="E12312" s="65"/>
      <c r="F12312" s="65"/>
      <c r="G12312" s="129"/>
    </row>
    <row r="12313" spans="1:7">
      <c r="A12313" s="65"/>
      <c r="B12313" s="65"/>
      <c r="C12313" s="65"/>
      <c r="D12313" s="65"/>
      <c r="E12313" s="65"/>
      <c r="F12313" s="65"/>
      <c r="G12313" s="129"/>
    </row>
    <row r="12314" spans="1:7">
      <c r="A12314" s="65"/>
      <c r="B12314" s="65"/>
      <c r="C12314" s="65"/>
      <c r="D12314" s="65"/>
      <c r="E12314" s="65"/>
      <c r="F12314" s="65"/>
      <c r="G12314" s="129"/>
    </row>
    <row r="12315" spans="1:7">
      <c r="A12315" s="65"/>
      <c r="B12315" s="65"/>
      <c r="C12315" s="65"/>
      <c r="D12315" s="65"/>
      <c r="E12315" s="65"/>
      <c r="F12315" s="65"/>
      <c r="G12315" s="129"/>
    </row>
    <row r="12316" spans="1:7">
      <c r="A12316" s="65"/>
      <c r="B12316" s="65"/>
      <c r="C12316" s="65"/>
      <c r="D12316" s="65"/>
      <c r="E12316" s="65"/>
      <c r="F12316" s="65"/>
      <c r="G12316" s="129"/>
    </row>
    <row r="12317" spans="1:7">
      <c r="A12317" s="65"/>
      <c r="B12317" s="65"/>
      <c r="C12317" s="65"/>
      <c r="D12317" s="65"/>
      <c r="E12317" s="65"/>
      <c r="F12317" s="65"/>
      <c r="G12317" s="129"/>
    </row>
    <row r="12318" spans="1:7">
      <c r="A12318" s="65"/>
      <c r="B12318" s="65"/>
      <c r="C12318" s="65"/>
      <c r="D12318" s="65"/>
      <c r="E12318" s="65"/>
      <c r="F12318" s="65"/>
      <c r="G12318" s="129"/>
    </row>
    <row r="12319" spans="1:7">
      <c r="A12319" s="65"/>
      <c r="B12319" s="65"/>
      <c r="C12319" s="65"/>
      <c r="D12319" s="65"/>
      <c r="E12319" s="65"/>
      <c r="F12319" s="65"/>
      <c r="G12319" s="129"/>
    </row>
    <row r="12320" spans="1:7">
      <c r="A12320" s="65"/>
      <c r="B12320" s="65"/>
      <c r="C12320" s="65"/>
      <c r="D12320" s="65"/>
      <c r="E12320" s="65"/>
      <c r="F12320" s="65"/>
      <c r="G12320" s="129"/>
    </row>
    <row r="12321" spans="1:7">
      <c r="A12321" s="65"/>
      <c r="B12321" s="65"/>
      <c r="C12321" s="65"/>
      <c r="D12321" s="65"/>
      <c r="E12321" s="65"/>
      <c r="F12321" s="65"/>
      <c r="G12321" s="129"/>
    </row>
    <row r="12322" spans="1:7">
      <c r="A12322" s="65"/>
      <c r="B12322" s="65"/>
      <c r="C12322" s="65"/>
      <c r="D12322" s="65"/>
      <c r="E12322" s="65"/>
      <c r="F12322" s="65"/>
      <c r="G12322" s="129"/>
    </row>
    <row r="12323" spans="1:7">
      <c r="A12323" s="65"/>
      <c r="B12323" s="65"/>
      <c r="C12323" s="65"/>
      <c r="D12323" s="65"/>
      <c r="E12323" s="65"/>
      <c r="F12323" s="65"/>
      <c r="G12323" s="129"/>
    </row>
    <row r="12324" spans="1:7">
      <c r="A12324" s="65"/>
      <c r="B12324" s="65"/>
      <c r="C12324" s="65"/>
      <c r="D12324" s="65"/>
      <c r="E12324" s="65"/>
      <c r="F12324" s="65"/>
      <c r="G12324" s="129"/>
    </row>
    <row r="12325" spans="1:7">
      <c r="A12325" s="65"/>
      <c r="B12325" s="65"/>
      <c r="C12325" s="65"/>
      <c r="D12325" s="65"/>
      <c r="E12325" s="65"/>
      <c r="F12325" s="65"/>
      <c r="G12325" s="129"/>
    </row>
    <row r="12326" spans="1:7">
      <c r="A12326" s="65"/>
      <c r="B12326" s="65"/>
      <c r="C12326" s="65"/>
      <c r="D12326" s="65"/>
      <c r="E12326" s="65"/>
      <c r="F12326" s="65"/>
      <c r="G12326" s="129"/>
    </row>
    <row r="12327" spans="1:7">
      <c r="A12327" s="65"/>
      <c r="B12327" s="65"/>
      <c r="C12327" s="65"/>
      <c r="D12327" s="65"/>
      <c r="E12327" s="65"/>
      <c r="F12327" s="65"/>
      <c r="G12327" s="129"/>
    </row>
    <row r="12328" spans="1:7">
      <c r="A12328" s="65"/>
      <c r="B12328" s="65"/>
      <c r="C12328" s="65"/>
      <c r="D12328" s="65"/>
      <c r="E12328" s="65"/>
      <c r="F12328" s="65"/>
      <c r="G12328" s="129"/>
    </row>
    <row r="12329" spans="1:7">
      <c r="A12329" s="65"/>
      <c r="B12329" s="65"/>
      <c r="C12329" s="65"/>
      <c r="D12329" s="65"/>
      <c r="E12329" s="65"/>
      <c r="F12329" s="65"/>
      <c r="G12329" s="129"/>
    </row>
    <row r="12330" spans="1:7">
      <c r="A12330" s="65"/>
      <c r="B12330" s="65"/>
      <c r="C12330" s="65"/>
      <c r="D12330" s="65"/>
      <c r="E12330" s="65"/>
      <c r="F12330" s="65"/>
      <c r="G12330" s="129"/>
    </row>
    <row r="12331" spans="1:7">
      <c r="A12331" s="65"/>
      <c r="B12331" s="65"/>
      <c r="C12331" s="65"/>
      <c r="D12331" s="65"/>
      <c r="E12331" s="65"/>
      <c r="F12331" s="65"/>
      <c r="G12331" s="129"/>
    </row>
    <row r="12332" spans="1:7">
      <c r="A12332" s="65"/>
      <c r="B12332" s="65"/>
      <c r="C12332" s="65"/>
      <c r="D12332" s="65"/>
      <c r="E12332" s="65"/>
      <c r="F12332" s="65"/>
      <c r="G12332" s="129"/>
    </row>
    <row r="12333" spans="1:7">
      <c r="A12333" s="65"/>
      <c r="B12333" s="65"/>
      <c r="C12333" s="65"/>
      <c r="D12333" s="65"/>
      <c r="E12333" s="65"/>
      <c r="F12333" s="65"/>
      <c r="G12333" s="129"/>
    </row>
    <row r="12334" spans="1:7">
      <c r="A12334" s="65"/>
      <c r="B12334" s="65"/>
      <c r="C12334" s="65"/>
      <c r="D12334" s="65"/>
      <c r="E12334" s="65"/>
      <c r="F12334" s="65"/>
      <c r="G12334" s="129"/>
    </row>
    <row r="12335" spans="1:7">
      <c r="A12335" s="65"/>
      <c r="B12335" s="65"/>
      <c r="C12335" s="65"/>
      <c r="D12335" s="65"/>
      <c r="E12335" s="65"/>
      <c r="F12335" s="65"/>
      <c r="G12335" s="129"/>
    </row>
    <row r="12336" spans="1:7">
      <c r="A12336" s="65"/>
      <c r="B12336" s="65"/>
      <c r="C12336" s="65"/>
      <c r="D12336" s="65"/>
      <c r="E12336" s="65"/>
      <c r="F12336" s="65"/>
      <c r="G12336" s="129"/>
    </row>
    <row r="12337" spans="1:7">
      <c r="A12337" s="65"/>
      <c r="B12337" s="65"/>
      <c r="C12337" s="65"/>
      <c r="D12337" s="65"/>
      <c r="E12337" s="65"/>
      <c r="F12337" s="65"/>
      <c r="G12337" s="129"/>
    </row>
    <row r="12338" spans="1:7">
      <c r="A12338" s="65"/>
      <c r="B12338" s="65"/>
      <c r="C12338" s="65"/>
      <c r="D12338" s="65"/>
      <c r="E12338" s="65"/>
      <c r="F12338" s="65"/>
      <c r="G12338" s="129"/>
    </row>
    <row r="12339" spans="1:7">
      <c r="A12339" s="65"/>
      <c r="B12339" s="65"/>
      <c r="C12339" s="65"/>
      <c r="D12339" s="65"/>
      <c r="E12339" s="65"/>
      <c r="F12339" s="65"/>
      <c r="G12339" s="129"/>
    </row>
    <row r="12340" spans="1:7">
      <c r="A12340" s="65"/>
      <c r="B12340" s="65"/>
      <c r="C12340" s="65"/>
      <c r="D12340" s="65"/>
      <c r="E12340" s="65"/>
      <c r="F12340" s="65"/>
      <c r="G12340" s="129"/>
    </row>
    <row r="12341" spans="1:7">
      <c r="A12341" s="65"/>
      <c r="B12341" s="65"/>
      <c r="C12341" s="65"/>
      <c r="D12341" s="65"/>
      <c r="E12341" s="65"/>
      <c r="F12341" s="65"/>
      <c r="G12341" s="129"/>
    </row>
    <row r="12342" spans="1:7">
      <c r="A12342" s="65"/>
      <c r="B12342" s="65"/>
      <c r="C12342" s="65"/>
      <c r="D12342" s="65"/>
      <c r="E12342" s="65"/>
      <c r="F12342" s="65"/>
      <c r="G12342" s="129"/>
    </row>
    <row r="12343" spans="1:7">
      <c r="A12343" s="65"/>
      <c r="B12343" s="65"/>
      <c r="C12343" s="65"/>
      <c r="D12343" s="65"/>
      <c r="E12343" s="65"/>
      <c r="F12343" s="65"/>
      <c r="G12343" s="129"/>
    </row>
    <row r="12344" spans="1:7">
      <c r="A12344" s="65"/>
      <c r="B12344" s="65"/>
      <c r="C12344" s="65"/>
      <c r="D12344" s="65"/>
      <c r="E12344" s="65"/>
      <c r="F12344" s="65"/>
      <c r="G12344" s="129"/>
    </row>
    <row r="12345" spans="1:7">
      <c r="A12345" s="65"/>
      <c r="B12345" s="65"/>
      <c r="C12345" s="65"/>
      <c r="D12345" s="65"/>
      <c r="E12345" s="65"/>
      <c r="F12345" s="65"/>
      <c r="G12345" s="129"/>
    </row>
    <row r="12346" spans="1:7">
      <c r="A12346" s="65"/>
      <c r="B12346" s="65"/>
      <c r="C12346" s="65"/>
      <c r="D12346" s="65"/>
      <c r="E12346" s="65"/>
      <c r="F12346" s="65"/>
      <c r="G12346" s="129"/>
    </row>
    <row r="12347" spans="1:7">
      <c r="A12347" s="65"/>
      <c r="B12347" s="65"/>
      <c r="C12347" s="65"/>
      <c r="D12347" s="65"/>
      <c r="E12347" s="65"/>
      <c r="F12347" s="65"/>
      <c r="G12347" s="129"/>
    </row>
    <row r="12348" spans="1:7">
      <c r="A12348" s="65"/>
      <c r="B12348" s="65"/>
      <c r="C12348" s="65"/>
      <c r="D12348" s="65"/>
      <c r="E12348" s="65"/>
      <c r="F12348" s="65"/>
      <c r="G12348" s="129"/>
    </row>
    <row r="12349" spans="1:7">
      <c r="A12349" s="65"/>
      <c r="B12349" s="65"/>
      <c r="C12349" s="65"/>
      <c r="D12349" s="65"/>
      <c r="E12349" s="65"/>
      <c r="F12349" s="65"/>
      <c r="G12349" s="129"/>
    </row>
    <row r="12350" spans="1:7">
      <c r="A12350" s="65"/>
      <c r="B12350" s="65"/>
      <c r="C12350" s="65"/>
      <c r="D12350" s="65"/>
      <c r="E12350" s="65"/>
      <c r="F12350" s="65"/>
      <c r="G12350" s="129"/>
    </row>
    <row r="12351" spans="1:7">
      <c r="A12351" s="65"/>
      <c r="B12351" s="65"/>
      <c r="C12351" s="65"/>
      <c r="D12351" s="65"/>
      <c r="E12351" s="65"/>
      <c r="F12351" s="65"/>
      <c r="G12351" s="129"/>
    </row>
    <row r="12352" spans="1:7">
      <c r="A12352" s="65"/>
      <c r="B12352" s="65"/>
      <c r="C12352" s="65"/>
      <c r="D12352" s="65"/>
      <c r="E12352" s="65"/>
      <c r="F12352" s="65"/>
      <c r="G12352" s="129"/>
    </row>
    <row r="12353" spans="1:7">
      <c r="A12353" s="65"/>
      <c r="B12353" s="65"/>
      <c r="C12353" s="65"/>
      <c r="D12353" s="65"/>
      <c r="E12353" s="65"/>
      <c r="F12353" s="65"/>
      <c r="G12353" s="129"/>
    </row>
    <row r="12354" spans="1:7">
      <c r="A12354" s="65"/>
      <c r="B12354" s="65"/>
      <c r="C12354" s="65"/>
      <c r="D12354" s="65"/>
      <c r="E12354" s="65"/>
      <c r="F12354" s="65"/>
      <c r="G12354" s="129"/>
    </row>
    <row r="12355" spans="1:7">
      <c r="A12355" s="65"/>
      <c r="B12355" s="65"/>
      <c r="C12355" s="65"/>
      <c r="D12355" s="65"/>
      <c r="E12355" s="65"/>
      <c r="F12355" s="65"/>
      <c r="G12355" s="129"/>
    </row>
    <row r="12356" spans="1:7">
      <c r="A12356" s="65"/>
      <c r="B12356" s="65"/>
      <c r="C12356" s="65"/>
      <c r="D12356" s="65"/>
      <c r="E12356" s="65"/>
      <c r="F12356" s="65"/>
      <c r="G12356" s="129"/>
    </row>
    <row r="12357" spans="1:7">
      <c r="A12357" s="65"/>
      <c r="B12357" s="65"/>
      <c r="C12357" s="65"/>
      <c r="D12357" s="65"/>
      <c r="E12357" s="65"/>
      <c r="F12357" s="65"/>
      <c r="G12357" s="129"/>
    </row>
    <row r="12358" spans="1:7">
      <c r="A12358" s="65"/>
      <c r="B12358" s="65"/>
      <c r="C12358" s="65"/>
      <c r="D12358" s="65"/>
      <c r="E12358" s="65"/>
      <c r="F12358" s="65"/>
      <c r="G12358" s="129"/>
    </row>
    <row r="12359" spans="1:7">
      <c r="A12359" s="65"/>
      <c r="B12359" s="65"/>
      <c r="C12359" s="65"/>
      <c r="D12359" s="65"/>
      <c r="E12359" s="65"/>
      <c r="F12359" s="65"/>
      <c r="G12359" s="129"/>
    </row>
    <row r="12360" spans="1:7">
      <c r="A12360" s="65"/>
      <c r="B12360" s="65"/>
      <c r="C12360" s="65"/>
      <c r="D12360" s="65"/>
      <c r="E12360" s="65"/>
      <c r="F12360" s="65"/>
      <c r="G12360" s="129"/>
    </row>
    <row r="12361" spans="1:7">
      <c r="A12361" s="65"/>
      <c r="B12361" s="65"/>
      <c r="C12361" s="65"/>
      <c r="D12361" s="65"/>
      <c r="E12361" s="65"/>
      <c r="F12361" s="65"/>
      <c r="G12361" s="129"/>
    </row>
    <row r="12362" spans="1:7">
      <c r="A12362" s="65"/>
      <c r="B12362" s="65"/>
      <c r="C12362" s="65"/>
      <c r="D12362" s="65"/>
      <c r="E12362" s="65"/>
      <c r="F12362" s="65"/>
      <c r="G12362" s="129"/>
    </row>
    <row r="12363" spans="1:7">
      <c r="A12363" s="65"/>
      <c r="B12363" s="65"/>
      <c r="C12363" s="65"/>
      <c r="D12363" s="65"/>
      <c r="E12363" s="65"/>
      <c r="F12363" s="65"/>
      <c r="G12363" s="129"/>
    </row>
    <row r="12364" spans="1:7">
      <c r="A12364" s="65"/>
      <c r="B12364" s="65"/>
      <c r="C12364" s="65"/>
      <c r="D12364" s="65"/>
      <c r="E12364" s="65"/>
      <c r="F12364" s="65"/>
      <c r="G12364" s="129"/>
    </row>
    <row r="12365" spans="1:7">
      <c r="A12365" s="65"/>
      <c r="B12365" s="65"/>
      <c r="C12365" s="65"/>
      <c r="D12365" s="65"/>
      <c r="E12365" s="65"/>
      <c r="F12365" s="65"/>
      <c r="G12365" s="129"/>
    </row>
    <row r="12366" spans="1:7">
      <c r="A12366" s="65"/>
      <c r="B12366" s="65"/>
      <c r="C12366" s="65"/>
      <c r="D12366" s="65"/>
      <c r="E12366" s="65"/>
      <c r="F12366" s="65"/>
      <c r="G12366" s="129"/>
    </row>
    <row r="12367" spans="1:7">
      <c r="A12367" s="65"/>
      <c r="B12367" s="65"/>
      <c r="C12367" s="65"/>
      <c r="D12367" s="65"/>
      <c r="E12367" s="65"/>
      <c r="F12367" s="65"/>
      <c r="G12367" s="129"/>
    </row>
    <row r="12368" spans="1:7">
      <c r="A12368" s="65"/>
      <c r="B12368" s="65"/>
      <c r="C12368" s="65"/>
      <c r="D12368" s="65"/>
      <c r="E12368" s="65"/>
      <c r="F12368" s="65"/>
      <c r="G12368" s="129"/>
    </row>
    <row r="12369" spans="1:7">
      <c r="A12369" s="65"/>
      <c r="B12369" s="65"/>
      <c r="C12369" s="65"/>
      <c r="D12369" s="65"/>
      <c r="E12369" s="65"/>
      <c r="F12369" s="65"/>
      <c r="G12369" s="129"/>
    </row>
    <row r="12370" spans="1:7">
      <c r="A12370" s="65"/>
      <c r="B12370" s="65"/>
      <c r="C12370" s="65"/>
      <c r="D12370" s="65"/>
      <c r="E12370" s="65"/>
      <c r="F12370" s="65"/>
      <c r="G12370" s="129"/>
    </row>
    <row r="12371" spans="1:7">
      <c r="A12371" s="65"/>
      <c r="B12371" s="65"/>
      <c r="C12371" s="65"/>
      <c r="D12371" s="65"/>
      <c r="E12371" s="65"/>
      <c r="F12371" s="65"/>
      <c r="G12371" s="129"/>
    </row>
    <row r="12372" spans="1:7">
      <c r="A12372" s="65"/>
      <c r="B12372" s="65"/>
      <c r="C12372" s="65"/>
      <c r="D12372" s="65"/>
      <c r="E12372" s="65"/>
      <c r="F12372" s="65"/>
      <c r="G12372" s="129"/>
    </row>
    <row r="12373" spans="1:7">
      <c r="A12373" s="65"/>
      <c r="B12373" s="65"/>
      <c r="C12373" s="65"/>
      <c r="D12373" s="65"/>
      <c r="E12373" s="65"/>
      <c r="F12373" s="65"/>
      <c r="G12373" s="129"/>
    </row>
    <row r="12374" spans="1:7">
      <c r="A12374" s="65"/>
      <c r="B12374" s="65"/>
      <c r="C12374" s="65"/>
      <c r="D12374" s="65"/>
      <c r="E12374" s="65"/>
      <c r="F12374" s="65"/>
      <c r="G12374" s="129"/>
    </row>
    <row r="12375" spans="1:7">
      <c r="A12375" s="65"/>
      <c r="B12375" s="65"/>
      <c r="C12375" s="65"/>
      <c r="D12375" s="65"/>
      <c r="E12375" s="65"/>
      <c r="F12375" s="65"/>
      <c r="G12375" s="129"/>
    </row>
    <row r="12376" spans="1:7">
      <c r="A12376" s="65"/>
      <c r="B12376" s="65"/>
      <c r="C12376" s="65"/>
      <c r="D12376" s="65"/>
      <c r="E12376" s="65"/>
      <c r="F12376" s="65"/>
      <c r="G12376" s="129"/>
    </row>
    <row r="12377" spans="1:7">
      <c r="A12377" s="65"/>
      <c r="B12377" s="65"/>
      <c r="C12377" s="65"/>
      <c r="D12377" s="65"/>
      <c r="E12377" s="65"/>
      <c r="F12377" s="65"/>
      <c r="G12377" s="129"/>
    </row>
    <row r="12378" spans="1:7">
      <c r="A12378" s="65"/>
      <c r="B12378" s="65"/>
      <c r="C12378" s="65"/>
      <c r="D12378" s="65"/>
      <c r="E12378" s="65"/>
      <c r="F12378" s="65"/>
      <c r="G12378" s="129"/>
    </row>
    <row r="12379" spans="1:7">
      <c r="A12379" s="65"/>
      <c r="B12379" s="65"/>
      <c r="C12379" s="65"/>
      <c r="D12379" s="65"/>
      <c r="E12379" s="65"/>
      <c r="F12379" s="65"/>
      <c r="G12379" s="129"/>
    </row>
    <row r="12380" spans="1:7">
      <c r="A12380" s="65"/>
      <c r="B12380" s="65"/>
      <c r="C12380" s="65"/>
      <c r="D12380" s="65"/>
      <c r="E12380" s="65"/>
      <c r="F12380" s="65"/>
      <c r="G12380" s="129"/>
    </row>
    <row r="12381" spans="1:7">
      <c r="A12381" s="65"/>
      <c r="B12381" s="65"/>
      <c r="C12381" s="65"/>
      <c r="D12381" s="65"/>
      <c r="E12381" s="65"/>
      <c r="F12381" s="65"/>
      <c r="G12381" s="129"/>
    </row>
    <row r="12382" spans="1:7">
      <c r="A12382" s="65"/>
      <c r="B12382" s="65"/>
      <c r="C12382" s="65"/>
      <c r="D12382" s="65"/>
      <c r="E12382" s="65"/>
      <c r="F12382" s="65"/>
      <c r="G12382" s="129"/>
    </row>
    <row r="12383" spans="1:7">
      <c r="A12383" s="65"/>
      <c r="B12383" s="65"/>
      <c r="C12383" s="65"/>
      <c r="D12383" s="65"/>
      <c r="E12383" s="65"/>
      <c r="F12383" s="65"/>
      <c r="G12383" s="129"/>
    </row>
    <row r="12384" spans="1:7">
      <c r="A12384" s="65"/>
      <c r="B12384" s="65"/>
      <c r="C12384" s="65"/>
      <c r="D12384" s="65"/>
      <c r="E12384" s="65"/>
      <c r="F12384" s="65"/>
      <c r="G12384" s="129"/>
    </row>
    <row r="12385" spans="1:7">
      <c r="A12385" s="65"/>
      <c r="B12385" s="65"/>
      <c r="C12385" s="65"/>
      <c r="D12385" s="65"/>
      <c r="E12385" s="65"/>
      <c r="F12385" s="65"/>
      <c r="G12385" s="129"/>
    </row>
    <row r="12386" spans="1:7">
      <c r="A12386" s="65"/>
      <c r="B12386" s="65"/>
      <c r="C12386" s="65"/>
      <c r="D12386" s="65"/>
      <c r="E12386" s="65"/>
      <c r="F12386" s="65"/>
      <c r="G12386" s="129"/>
    </row>
    <row r="12387" spans="1:7">
      <c r="A12387" s="65"/>
      <c r="B12387" s="65"/>
      <c r="C12387" s="65"/>
      <c r="D12387" s="65"/>
      <c r="E12387" s="65"/>
      <c r="F12387" s="65"/>
      <c r="G12387" s="129"/>
    </row>
    <row r="12388" spans="1:7">
      <c r="A12388" s="65"/>
      <c r="B12388" s="65"/>
      <c r="C12388" s="65"/>
      <c r="D12388" s="65"/>
      <c r="E12388" s="65"/>
      <c r="F12388" s="65"/>
      <c r="G12388" s="129"/>
    </row>
    <row r="12389" spans="1:7">
      <c r="A12389" s="65"/>
      <c r="B12389" s="65"/>
      <c r="C12389" s="65"/>
      <c r="D12389" s="65"/>
      <c r="E12389" s="65"/>
      <c r="F12389" s="65"/>
      <c r="G12389" s="129"/>
    </row>
    <row r="12390" spans="1:7">
      <c r="A12390" s="65"/>
      <c r="B12390" s="65"/>
      <c r="C12390" s="65"/>
      <c r="D12390" s="65"/>
      <c r="E12390" s="65"/>
      <c r="F12390" s="65"/>
      <c r="G12390" s="129"/>
    </row>
    <row r="12391" spans="1:7">
      <c r="A12391" s="65"/>
      <c r="B12391" s="65"/>
      <c r="C12391" s="65"/>
      <c r="D12391" s="65"/>
      <c r="E12391" s="65"/>
      <c r="F12391" s="65"/>
      <c r="G12391" s="129"/>
    </row>
    <row r="12392" spans="1:7">
      <c r="A12392" s="65"/>
      <c r="B12392" s="65"/>
      <c r="C12392" s="65"/>
      <c r="D12392" s="65"/>
      <c r="E12392" s="65"/>
      <c r="F12392" s="65"/>
      <c r="G12392" s="129"/>
    </row>
    <row r="12393" spans="1:7">
      <c r="A12393" s="65"/>
      <c r="B12393" s="65"/>
      <c r="C12393" s="65"/>
      <c r="D12393" s="65"/>
      <c r="E12393" s="65"/>
      <c r="F12393" s="65"/>
      <c r="G12393" s="129"/>
    </row>
    <row r="12394" spans="1:7">
      <c r="A12394" s="65"/>
      <c r="B12394" s="65"/>
      <c r="C12394" s="65"/>
      <c r="D12394" s="65"/>
      <c r="E12394" s="65"/>
      <c r="F12394" s="65"/>
      <c r="G12394" s="129"/>
    </row>
    <row r="12395" spans="1:7">
      <c r="A12395" s="65"/>
      <c r="B12395" s="65"/>
      <c r="C12395" s="65"/>
      <c r="D12395" s="65"/>
      <c r="E12395" s="65"/>
      <c r="F12395" s="65"/>
      <c r="G12395" s="129"/>
    </row>
    <row r="12396" spans="1:7">
      <c r="A12396" s="65"/>
      <c r="B12396" s="65"/>
      <c r="C12396" s="65"/>
      <c r="D12396" s="65"/>
      <c r="E12396" s="65"/>
      <c r="F12396" s="65"/>
      <c r="G12396" s="129"/>
    </row>
    <row r="12397" spans="1:7">
      <c r="A12397" s="65"/>
      <c r="B12397" s="65"/>
      <c r="C12397" s="65"/>
      <c r="D12397" s="65"/>
      <c r="E12397" s="65"/>
      <c r="F12397" s="65"/>
      <c r="G12397" s="129"/>
    </row>
    <row r="12398" spans="1:7">
      <c r="A12398" s="65"/>
      <c r="B12398" s="65"/>
      <c r="C12398" s="65"/>
      <c r="D12398" s="65"/>
      <c r="E12398" s="65"/>
      <c r="F12398" s="65"/>
      <c r="G12398" s="129"/>
    </row>
    <row r="12399" spans="1:7">
      <c r="A12399" s="65"/>
      <c r="B12399" s="65"/>
      <c r="C12399" s="65"/>
      <c r="D12399" s="65"/>
      <c r="E12399" s="65"/>
      <c r="F12399" s="65"/>
      <c r="G12399" s="129"/>
    </row>
    <row r="12400" spans="1:7">
      <c r="A12400" s="65"/>
      <c r="B12400" s="65"/>
      <c r="C12400" s="65"/>
      <c r="D12400" s="65"/>
      <c r="E12400" s="65"/>
      <c r="F12400" s="65"/>
      <c r="G12400" s="129"/>
    </row>
    <row r="12401" spans="1:7">
      <c r="A12401" s="65"/>
      <c r="B12401" s="65"/>
      <c r="C12401" s="65"/>
      <c r="D12401" s="65"/>
      <c r="E12401" s="65"/>
      <c r="F12401" s="65"/>
      <c r="G12401" s="129"/>
    </row>
    <row r="12402" spans="1:7">
      <c r="A12402" s="65"/>
      <c r="B12402" s="65"/>
      <c r="C12402" s="65"/>
      <c r="D12402" s="65"/>
      <c r="E12402" s="65"/>
      <c r="F12402" s="65"/>
      <c r="G12402" s="129"/>
    </row>
    <row r="12403" spans="1:7">
      <c r="A12403" s="65"/>
      <c r="B12403" s="65"/>
      <c r="C12403" s="65"/>
      <c r="D12403" s="65"/>
      <c r="E12403" s="65"/>
      <c r="F12403" s="65"/>
      <c r="G12403" s="129"/>
    </row>
    <row r="12404" spans="1:7">
      <c r="A12404" s="65"/>
      <c r="B12404" s="65"/>
      <c r="C12404" s="65"/>
      <c r="D12404" s="65"/>
      <c r="E12404" s="65"/>
      <c r="F12404" s="65"/>
      <c r="G12404" s="129"/>
    </row>
    <row r="12405" spans="1:7">
      <c r="A12405" s="65"/>
      <c r="B12405" s="65"/>
      <c r="C12405" s="65"/>
      <c r="D12405" s="65"/>
      <c r="E12405" s="65"/>
      <c r="F12405" s="65"/>
      <c r="G12405" s="129"/>
    </row>
    <row r="12406" spans="1:7">
      <c r="A12406" s="65"/>
      <c r="B12406" s="65"/>
      <c r="C12406" s="65"/>
      <c r="D12406" s="65"/>
      <c r="E12406" s="65"/>
      <c r="F12406" s="65"/>
      <c r="G12406" s="129"/>
    </row>
    <row r="12407" spans="1:7">
      <c r="A12407" s="65"/>
      <c r="B12407" s="65"/>
      <c r="C12407" s="65"/>
      <c r="D12407" s="65"/>
      <c r="E12407" s="65"/>
      <c r="F12407" s="65"/>
      <c r="G12407" s="129"/>
    </row>
    <row r="12408" spans="1:7">
      <c r="A12408" s="65"/>
      <c r="B12408" s="65"/>
      <c r="C12408" s="65"/>
      <c r="D12408" s="65"/>
      <c r="E12408" s="65"/>
      <c r="F12408" s="65"/>
      <c r="G12408" s="129"/>
    </row>
    <row r="12409" spans="1:7">
      <c r="A12409" s="65"/>
      <c r="B12409" s="65"/>
      <c r="C12409" s="65"/>
      <c r="D12409" s="65"/>
      <c r="E12409" s="65"/>
      <c r="F12409" s="65"/>
      <c r="G12409" s="129"/>
    </row>
    <row r="12410" spans="1:7">
      <c r="A12410" s="65"/>
      <c r="B12410" s="65"/>
      <c r="C12410" s="65"/>
      <c r="D12410" s="65"/>
      <c r="E12410" s="65"/>
      <c r="F12410" s="65"/>
      <c r="G12410" s="129"/>
    </row>
    <row r="12411" spans="1:7">
      <c r="A12411" s="65"/>
      <c r="B12411" s="65"/>
      <c r="C12411" s="65"/>
      <c r="D12411" s="65"/>
      <c r="E12411" s="65"/>
      <c r="F12411" s="65"/>
      <c r="G12411" s="129"/>
    </row>
    <row r="12412" spans="1:7">
      <c r="A12412" s="65"/>
      <c r="B12412" s="65"/>
      <c r="C12412" s="65"/>
      <c r="D12412" s="65"/>
      <c r="E12412" s="65"/>
      <c r="F12412" s="65"/>
      <c r="G12412" s="129"/>
    </row>
    <row r="12413" spans="1:7">
      <c r="A12413" s="65"/>
      <c r="B12413" s="65"/>
      <c r="C12413" s="65"/>
      <c r="D12413" s="65"/>
      <c r="E12413" s="65"/>
      <c r="F12413" s="65"/>
      <c r="G12413" s="129"/>
    </row>
    <row r="12414" spans="1:7">
      <c r="A12414" s="65"/>
      <c r="B12414" s="65"/>
      <c r="C12414" s="65"/>
      <c r="D12414" s="65"/>
      <c r="E12414" s="65"/>
      <c r="F12414" s="65"/>
      <c r="G12414" s="129"/>
    </row>
    <row r="12415" spans="1:7">
      <c r="A12415" s="65"/>
      <c r="B12415" s="65"/>
      <c r="C12415" s="65"/>
      <c r="D12415" s="65"/>
      <c r="E12415" s="65"/>
      <c r="F12415" s="65"/>
      <c r="G12415" s="129"/>
    </row>
    <row r="12416" spans="1:7">
      <c r="A12416" s="65"/>
      <c r="B12416" s="65"/>
      <c r="C12416" s="65"/>
      <c r="D12416" s="65"/>
      <c r="E12416" s="65"/>
      <c r="F12416" s="65"/>
      <c r="G12416" s="129"/>
    </row>
    <row r="12417" spans="1:7">
      <c r="A12417" s="65"/>
      <c r="B12417" s="65"/>
      <c r="C12417" s="65"/>
      <c r="D12417" s="65"/>
      <c r="E12417" s="65"/>
      <c r="F12417" s="65"/>
      <c r="G12417" s="129"/>
    </row>
    <row r="12418" spans="1:7">
      <c r="A12418" s="65"/>
      <c r="B12418" s="65"/>
      <c r="C12418" s="65"/>
      <c r="D12418" s="65"/>
      <c r="E12418" s="65"/>
      <c r="F12418" s="65"/>
      <c r="G12418" s="129"/>
    </row>
    <row r="12419" spans="1:7">
      <c r="A12419" s="65"/>
      <c r="B12419" s="65"/>
      <c r="C12419" s="65"/>
      <c r="D12419" s="65"/>
      <c r="E12419" s="65"/>
      <c r="F12419" s="65"/>
      <c r="G12419" s="129"/>
    </row>
    <row r="12420" spans="1:7">
      <c r="A12420" s="65"/>
      <c r="B12420" s="65"/>
      <c r="C12420" s="65"/>
      <c r="D12420" s="65"/>
      <c r="E12420" s="65"/>
      <c r="F12420" s="65"/>
      <c r="G12420" s="129"/>
    </row>
    <row r="12421" spans="1:7">
      <c r="A12421" s="65"/>
      <c r="B12421" s="65"/>
      <c r="C12421" s="65"/>
      <c r="D12421" s="65"/>
      <c r="E12421" s="65"/>
      <c r="F12421" s="65"/>
      <c r="G12421" s="129"/>
    </row>
    <row r="12422" spans="1:7">
      <c r="A12422" s="65"/>
      <c r="B12422" s="65"/>
      <c r="C12422" s="65"/>
      <c r="D12422" s="65"/>
      <c r="E12422" s="65"/>
      <c r="F12422" s="65"/>
      <c r="G12422" s="129"/>
    </row>
    <row r="12423" spans="1:7">
      <c r="A12423" s="65"/>
      <c r="B12423" s="65"/>
      <c r="C12423" s="65"/>
      <c r="D12423" s="65"/>
      <c r="E12423" s="65"/>
      <c r="F12423" s="65"/>
      <c r="G12423" s="129"/>
    </row>
    <row r="12424" spans="1:7">
      <c r="A12424" s="65"/>
      <c r="B12424" s="65"/>
      <c r="C12424" s="65"/>
      <c r="D12424" s="65"/>
      <c r="E12424" s="65"/>
      <c r="F12424" s="65"/>
      <c r="G12424" s="129"/>
    </row>
    <row r="12425" spans="1:7">
      <c r="A12425" s="65"/>
      <c r="B12425" s="65"/>
      <c r="C12425" s="65"/>
      <c r="D12425" s="65"/>
      <c r="E12425" s="65"/>
      <c r="F12425" s="65"/>
      <c r="G12425" s="129"/>
    </row>
    <row r="12426" spans="1:7">
      <c r="A12426" s="65"/>
      <c r="B12426" s="65"/>
      <c r="C12426" s="65"/>
      <c r="D12426" s="65"/>
      <c r="E12426" s="65"/>
      <c r="F12426" s="65"/>
      <c r="G12426" s="129"/>
    </row>
    <row r="12427" spans="1:7">
      <c r="A12427" s="65"/>
      <c r="B12427" s="65"/>
      <c r="C12427" s="65"/>
      <c r="D12427" s="65"/>
      <c r="E12427" s="65"/>
      <c r="F12427" s="65"/>
      <c r="G12427" s="129"/>
    </row>
    <row r="12428" spans="1:7">
      <c r="A12428" s="65"/>
      <c r="B12428" s="65"/>
      <c r="C12428" s="65"/>
      <c r="D12428" s="65"/>
      <c r="E12428" s="65"/>
      <c r="F12428" s="65"/>
      <c r="G12428" s="129"/>
    </row>
    <row r="12429" spans="1:7">
      <c r="A12429" s="65"/>
      <c r="B12429" s="65"/>
      <c r="C12429" s="65"/>
      <c r="D12429" s="65"/>
      <c r="E12429" s="65"/>
      <c r="F12429" s="65"/>
      <c r="G12429" s="129"/>
    </row>
    <row r="12430" spans="1:7">
      <c r="A12430" s="65"/>
      <c r="B12430" s="65"/>
      <c r="C12430" s="65"/>
      <c r="D12430" s="65"/>
      <c r="E12430" s="65"/>
      <c r="F12430" s="65"/>
      <c r="G12430" s="129"/>
    </row>
    <row r="12431" spans="1:7">
      <c r="A12431" s="65"/>
      <c r="B12431" s="65"/>
      <c r="C12431" s="65"/>
      <c r="D12431" s="65"/>
      <c r="E12431" s="65"/>
      <c r="F12431" s="65"/>
      <c r="G12431" s="129"/>
    </row>
    <row r="12432" spans="1:7">
      <c r="A12432" s="65"/>
      <c r="B12432" s="65"/>
      <c r="C12432" s="65"/>
      <c r="D12432" s="65"/>
      <c r="E12432" s="65"/>
      <c r="F12432" s="65"/>
      <c r="G12432" s="129"/>
    </row>
    <row r="12433" spans="1:7">
      <c r="A12433" s="65"/>
      <c r="B12433" s="65"/>
      <c r="C12433" s="65"/>
      <c r="D12433" s="65"/>
      <c r="E12433" s="65"/>
      <c r="F12433" s="65"/>
      <c r="G12433" s="129"/>
    </row>
    <row r="12434" spans="1:7">
      <c r="A12434" s="65"/>
      <c r="B12434" s="65"/>
      <c r="C12434" s="65"/>
      <c r="D12434" s="65"/>
      <c r="E12434" s="65"/>
      <c r="F12434" s="65"/>
      <c r="G12434" s="129"/>
    </row>
    <row r="12435" spans="1:7">
      <c r="A12435" s="65"/>
      <c r="B12435" s="65"/>
      <c r="C12435" s="65"/>
      <c r="D12435" s="65"/>
      <c r="E12435" s="65"/>
      <c r="F12435" s="65"/>
      <c r="G12435" s="129"/>
    </row>
    <row r="12436" spans="1:7">
      <c r="A12436" s="65"/>
      <c r="B12436" s="65"/>
      <c r="C12436" s="65"/>
      <c r="D12436" s="65"/>
      <c r="E12436" s="65"/>
      <c r="F12436" s="65"/>
      <c r="G12436" s="129"/>
    </row>
    <row r="12437" spans="1:7">
      <c r="A12437" s="65"/>
      <c r="B12437" s="65"/>
      <c r="C12437" s="65"/>
      <c r="D12437" s="65"/>
      <c r="E12437" s="65"/>
      <c r="F12437" s="65"/>
      <c r="G12437" s="129"/>
    </row>
    <row r="12438" spans="1:7">
      <c r="A12438" s="65"/>
      <c r="B12438" s="65"/>
      <c r="C12438" s="65"/>
      <c r="D12438" s="65"/>
      <c r="E12438" s="65"/>
      <c r="F12438" s="65"/>
      <c r="G12438" s="129"/>
    </row>
    <row r="12439" spans="1:7">
      <c r="A12439" s="65"/>
      <c r="B12439" s="65"/>
      <c r="C12439" s="65"/>
      <c r="D12439" s="65"/>
      <c r="E12439" s="65"/>
      <c r="F12439" s="65"/>
      <c r="G12439" s="129"/>
    </row>
    <row r="12440" spans="1:7">
      <c r="A12440" s="65"/>
      <c r="B12440" s="65"/>
      <c r="C12440" s="65"/>
      <c r="D12440" s="65"/>
      <c r="E12440" s="65"/>
      <c r="F12440" s="65"/>
      <c r="G12440" s="129"/>
    </row>
    <row r="12441" spans="1:7">
      <c r="A12441" s="65"/>
      <c r="B12441" s="65"/>
      <c r="C12441" s="65"/>
      <c r="D12441" s="65"/>
      <c r="E12441" s="65"/>
      <c r="F12441" s="65"/>
      <c r="G12441" s="129"/>
    </row>
    <row r="12442" spans="1:7">
      <c r="A12442" s="65"/>
      <c r="B12442" s="65"/>
      <c r="C12442" s="65"/>
      <c r="D12442" s="65"/>
      <c r="E12442" s="65"/>
      <c r="F12442" s="65"/>
      <c r="G12442" s="129"/>
    </row>
    <row r="12443" spans="1:7">
      <c r="A12443" s="65"/>
      <c r="B12443" s="65"/>
      <c r="C12443" s="65"/>
      <c r="D12443" s="65"/>
      <c r="E12443" s="65"/>
      <c r="F12443" s="65"/>
      <c r="G12443" s="129"/>
    </row>
    <row r="12444" spans="1:7">
      <c r="A12444" s="65"/>
      <c r="B12444" s="65"/>
      <c r="C12444" s="65"/>
      <c r="D12444" s="65"/>
      <c r="E12444" s="65"/>
      <c r="F12444" s="65"/>
      <c r="G12444" s="129"/>
    </row>
    <row r="12445" spans="1:7">
      <c r="A12445" s="65"/>
      <c r="B12445" s="65"/>
      <c r="C12445" s="65"/>
      <c r="D12445" s="65"/>
      <c r="E12445" s="65"/>
      <c r="F12445" s="65"/>
      <c r="G12445" s="129"/>
    </row>
    <row r="12446" spans="1:7">
      <c r="A12446" s="65"/>
      <c r="B12446" s="65"/>
      <c r="C12446" s="65"/>
      <c r="D12446" s="65"/>
      <c r="E12446" s="65"/>
      <c r="F12446" s="65"/>
      <c r="G12446" s="129"/>
    </row>
    <row r="12447" spans="1:7">
      <c r="A12447" s="65"/>
      <c r="B12447" s="65"/>
      <c r="C12447" s="65"/>
      <c r="D12447" s="65"/>
      <c r="E12447" s="65"/>
      <c r="F12447" s="65"/>
      <c r="G12447" s="129"/>
    </row>
    <row r="12448" spans="1:7">
      <c r="A12448" s="65"/>
      <c r="B12448" s="65"/>
      <c r="C12448" s="65"/>
      <c r="D12448" s="65"/>
      <c r="E12448" s="65"/>
      <c r="F12448" s="65"/>
      <c r="G12448" s="129"/>
    </row>
    <row r="12449" spans="1:7">
      <c r="A12449" s="65"/>
      <c r="B12449" s="65"/>
      <c r="C12449" s="65"/>
      <c r="D12449" s="65"/>
      <c r="E12449" s="65"/>
      <c r="F12449" s="65"/>
      <c r="G12449" s="129"/>
    </row>
    <row r="12450" spans="1:7">
      <c r="A12450" s="65"/>
      <c r="B12450" s="65"/>
      <c r="C12450" s="65"/>
      <c r="D12450" s="65"/>
      <c r="E12450" s="65"/>
      <c r="F12450" s="65"/>
      <c r="G12450" s="129"/>
    </row>
    <row r="12451" spans="1:7">
      <c r="A12451" s="65"/>
      <c r="B12451" s="65"/>
      <c r="C12451" s="65"/>
      <c r="D12451" s="65"/>
      <c r="E12451" s="65"/>
      <c r="F12451" s="65"/>
      <c r="G12451" s="129"/>
    </row>
    <row r="12452" spans="1:7">
      <c r="A12452" s="65"/>
      <c r="B12452" s="65"/>
      <c r="C12452" s="65"/>
      <c r="D12452" s="65"/>
      <c r="E12452" s="65"/>
      <c r="F12452" s="65"/>
      <c r="G12452" s="129"/>
    </row>
    <row r="12453" spans="1:7">
      <c r="A12453" s="65"/>
      <c r="B12453" s="65"/>
      <c r="C12453" s="65"/>
      <c r="D12453" s="65"/>
      <c r="E12453" s="65"/>
      <c r="F12453" s="65"/>
      <c r="G12453" s="129"/>
    </row>
    <row r="12454" spans="1:7">
      <c r="A12454" s="65"/>
      <c r="B12454" s="65"/>
      <c r="C12454" s="65"/>
      <c r="D12454" s="65"/>
      <c r="E12454" s="65"/>
      <c r="F12454" s="65"/>
      <c r="G12454" s="129"/>
    </row>
    <row r="12455" spans="1:7">
      <c r="A12455" s="65"/>
      <c r="B12455" s="65"/>
      <c r="C12455" s="65"/>
      <c r="D12455" s="65"/>
      <c r="E12455" s="65"/>
      <c r="F12455" s="65"/>
      <c r="G12455" s="129"/>
    </row>
    <row r="12456" spans="1:7">
      <c r="A12456" s="65"/>
      <c r="B12456" s="65"/>
      <c r="C12456" s="65"/>
      <c r="D12456" s="65"/>
      <c r="E12456" s="65"/>
      <c r="F12456" s="65"/>
      <c r="G12456" s="129"/>
    </row>
    <row r="12457" spans="1:7">
      <c r="A12457" s="65"/>
      <c r="B12457" s="65"/>
      <c r="C12457" s="65"/>
      <c r="D12457" s="65"/>
      <c r="E12457" s="65"/>
      <c r="F12457" s="65"/>
      <c r="G12457" s="129"/>
    </row>
    <row r="12458" spans="1:7">
      <c r="A12458" s="65"/>
      <c r="B12458" s="65"/>
      <c r="C12458" s="65"/>
      <c r="D12458" s="65"/>
      <c r="E12458" s="65"/>
      <c r="F12458" s="65"/>
      <c r="G12458" s="129"/>
    </row>
    <row r="12459" spans="1:7">
      <c r="A12459" s="65"/>
      <c r="B12459" s="65"/>
      <c r="C12459" s="65"/>
      <c r="D12459" s="65"/>
      <c r="E12459" s="65"/>
      <c r="F12459" s="65"/>
      <c r="G12459" s="129"/>
    </row>
    <row r="12460" spans="1:7">
      <c r="A12460" s="65"/>
      <c r="B12460" s="65"/>
      <c r="C12460" s="65"/>
      <c r="D12460" s="65"/>
      <c r="E12460" s="65"/>
      <c r="F12460" s="65"/>
      <c r="G12460" s="129"/>
    </row>
    <row r="12461" spans="1:7">
      <c r="A12461" s="65"/>
      <c r="B12461" s="65"/>
      <c r="C12461" s="65"/>
      <c r="D12461" s="65"/>
      <c r="E12461" s="65"/>
      <c r="F12461" s="65"/>
      <c r="G12461" s="129"/>
    </row>
    <row r="12462" spans="1:7">
      <c r="A12462" s="65"/>
      <c r="B12462" s="65"/>
      <c r="C12462" s="65"/>
      <c r="D12462" s="65"/>
      <c r="E12462" s="65"/>
      <c r="F12462" s="65"/>
      <c r="G12462" s="129"/>
    </row>
    <row r="12463" spans="1:7">
      <c r="A12463" s="65"/>
      <c r="B12463" s="65"/>
      <c r="C12463" s="65"/>
      <c r="D12463" s="65"/>
      <c r="E12463" s="65"/>
      <c r="F12463" s="65"/>
      <c r="G12463" s="129"/>
    </row>
    <row r="12464" spans="1:7">
      <c r="A12464" s="65"/>
      <c r="B12464" s="65"/>
      <c r="C12464" s="65"/>
      <c r="D12464" s="65"/>
      <c r="E12464" s="65"/>
      <c r="F12464" s="65"/>
      <c r="G12464" s="129"/>
    </row>
    <row r="12465" spans="1:7">
      <c r="A12465" s="65"/>
      <c r="B12465" s="65"/>
      <c r="C12465" s="65"/>
      <c r="D12465" s="65"/>
      <c r="E12465" s="65"/>
      <c r="F12465" s="65"/>
      <c r="G12465" s="129"/>
    </row>
    <row r="12466" spans="1:7">
      <c r="A12466" s="65"/>
      <c r="B12466" s="65"/>
      <c r="C12466" s="65"/>
      <c r="D12466" s="65"/>
      <c r="E12466" s="65"/>
      <c r="F12466" s="65"/>
      <c r="G12466" s="129"/>
    </row>
    <row r="12467" spans="1:7">
      <c r="A12467" s="65"/>
      <c r="B12467" s="65"/>
      <c r="C12467" s="65"/>
      <c r="D12467" s="65"/>
      <c r="E12467" s="65"/>
      <c r="F12467" s="65"/>
      <c r="G12467" s="129"/>
    </row>
    <row r="12468" spans="1:7">
      <c r="A12468" s="65"/>
      <c r="B12468" s="65"/>
      <c r="C12468" s="65"/>
      <c r="D12468" s="65"/>
      <c r="E12468" s="65"/>
      <c r="F12468" s="65"/>
      <c r="G12468" s="129"/>
    </row>
    <row r="12469" spans="1:7">
      <c r="A12469" s="65"/>
      <c r="B12469" s="65"/>
      <c r="C12469" s="65"/>
      <c r="D12469" s="65"/>
      <c r="E12469" s="65"/>
      <c r="F12469" s="65"/>
      <c r="G12469" s="129"/>
    </row>
    <row r="12470" spans="1:7">
      <c r="A12470" s="65"/>
      <c r="B12470" s="65"/>
      <c r="C12470" s="65"/>
      <c r="D12470" s="65"/>
      <c r="E12470" s="65"/>
      <c r="F12470" s="65"/>
      <c r="G12470" s="129"/>
    </row>
    <row r="12471" spans="1:7">
      <c r="A12471" s="65"/>
      <c r="B12471" s="65"/>
      <c r="C12471" s="65"/>
      <c r="D12471" s="65"/>
      <c r="E12471" s="65"/>
      <c r="F12471" s="65"/>
      <c r="G12471" s="129"/>
    </row>
    <row r="12472" spans="1:7">
      <c r="A12472" s="65"/>
      <c r="B12472" s="65"/>
      <c r="C12472" s="65"/>
      <c r="D12472" s="65"/>
      <c r="E12472" s="65"/>
      <c r="F12472" s="65"/>
      <c r="G12472" s="129"/>
    </row>
    <row r="12473" spans="1:7">
      <c r="A12473" s="65"/>
      <c r="B12473" s="65"/>
      <c r="C12473" s="65"/>
      <c r="D12473" s="65"/>
      <c r="E12473" s="65"/>
      <c r="F12473" s="65"/>
      <c r="G12473" s="129"/>
    </row>
    <row r="12474" spans="1:7">
      <c r="A12474" s="65"/>
      <c r="B12474" s="65"/>
      <c r="C12474" s="65"/>
      <c r="D12474" s="65"/>
      <c r="E12474" s="65"/>
      <c r="F12474" s="65"/>
      <c r="G12474" s="129"/>
    </row>
    <row r="12475" spans="1:7">
      <c r="A12475" s="65"/>
      <c r="B12475" s="65"/>
      <c r="C12475" s="65"/>
      <c r="D12475" s="65"/>
      <c r="E12475" s="65"/>
      <c r="F12475" s="65"/>
      <c r="G12475" s="129"/>
    </row>
    <row r="12476" spans="1:7">
      <c r="A12476" s="65"/>
      <c r="B12476" s="65"/>
      <c r="C12476" s="65"/>
      <c r="D12476" s="65"/>
      <c r="E12476" s="65"/>
      <c r="F12476" s="65"/>
      <c r="G12476" s="129"/>
    </row>
    <row r="12477" spans="1:7">
      <c r="A12477" s="65"/>
      <c r="B12477" s="65"/>
      <c r="C12477" s="65"/>
      <c r="D12477" s="65"/>
      <c r="E12477" s="65"/>
      <c r="F12477" s="65"/>
      <c r="G12477" s="129"/>
    </row>
    <row r="12478" spans="1:7">
      <c r="A12478" s="65"/>
      <c r="B12478" s="65"/>
      <c r="C12478" s="65"/>
      <c r="D12478" s="65"/>
      <c r="E12478" s="65"/>
      <c r="F12478" s="65"/>
      <c r="G12478" s="129"/>
    </row>
    <row r="12479" spans="1:7">
      <c r="A12479" s="65"/>
      <c r="B12479" s="65"/>
      <c r="C12479" s="65"/>
      <c r="D12479" s="65"/>
      <c r="E12479" s="65"/>
      <c r="F12479" s="65"/>
      <c r="G12479" s="129"/>
    </row>
    <row r="12480" spans="1:7">
      <c r="A12480" s="65"/>
      <c r="B12480" s="65"/>
      <c r="C12480" s="65"/>
      <c r="D12480" s="65"/>
      <c r="E12480" s="65"/>
      <c r="F12480" s="65"/>
      <c r="G12480" s="129"/>
    </row>
    <row r="12481" spans="1:7">
      <c r="A12481" s="65"/>
      <c r="B12481" s="65"/>
      <c r="C12481" s="65"/>
      <c r="D12481" s="65"/>
      <c r="E12481" s="65"/>
      <c r="F12481" s="65"/>
      <c r="G12481" s="129"/>
    </row>
    <row r="12482" spans="1:7">
      <c r="A12482" s="65"/>
      <c r="B12482" s="65"/>
      <c r="C12482" s="65"/>
      <c r="D12482" s="65"/>
      <c r="E12482" s="65"/>
      <c r="F12482" s="65"/>
      <c r="G12482" s="129"/>
    </row>
    <row r="12483" spans="1:7">
      <c r="A12483" s="65"/>
      <c r="B12483" s="65"/>
      <c r="C12483" s="65"/>
      <c r="D12483" s="65"/>
      <c r="E12483" s="65"/>
      <c r="F12483" s="65"/>
      <c r="G12483" s="129"/>
    </row>
    <row r="12484" spans="1:7">
      <c r="A12484" s="65"/>
      <c r="B12484" s="65"/>
      <c r="C12484" s="65"/>
      <c r="D12484" s="65"/>
      <c r="E12484" s="65"/>
      <c r="F12484" s="65"/>
      <c r="G12484" s="129"/>
    </row>
    <row r="12485" spans="1:7">
      <c r="A12485" s="65"/>
      <c r="B12485" s="65"/>
      <c r="C12485" s="65"/>
      <c r="D12485" s="65"/>
      <c r="E12485" s="65"/>
      <c r="F12485" s="65"/>
      <c r="G12485" s="129"/>
    </row>
    <row r="12486" spans="1:7">
      <c r="A12486" s="65"/>
      <c r="B12486" s="65"/>
      <c r="C12486" s="65"/>
      <c r="D12486" s="65"/>
      <c r="E12486" s="65"/>
      <c r="F12486" s="65"/>
      <c r="G12486" s="129"/>
    </row>
    <row r="12487" spans="1:7">
      <c r="A12487" s="65"/>
      <c r="B12487" s="65"/>
      <c r="C12487" s="65"/>
      <c r="D12487" s="65"/>
      <c r="E12487" s="65"/>
      <c r="F12487" s="65"/>
      <c r="G12487" s="129"/>
    </row>
    <row r="12488" spans="1:7">
      <c r="A12488" s="65"/>
      <c r="B12488" s="65"/>
      <c r="C12488" s="65"/>
      <c r="D12488" s="65"/>
      <c r="E12488" s="65"/>
      <c r="F12488" s="65"/>
      <c r="G12488" s="129"/>
    </row>
    <row r="12489" spans="1:7">
      <c r="A12489" s="65"/>
      <c r="B12489" s="65"/>
      <c r="C12489" s="65"/>
      <c r="D12489" s="65"/>
      <c r="E12489" s="65"/>
      <c r="F12489" s="65"/>
      <c r="G12489" s="129"/>
    </row>
    <row r="12490" spans="1:7">
      <c r="A12490" s="65"/>
      <c r="B12490" s="65"/>
      <c r="C12490" s="65"/>
      <c r="D12490" s="65"/>
      <c r="E12490" s="65"/>
      <c r="F12490" s="65"/>
      <c r="G12490" s="129"/>
    </row>
    <row r="12491" spans="1:7">
      <c r="A12491" s="65"/>
      <c r="B12491" s="65"/>
      <c r="C12491" s="65"/>
      <c r="D12491" s="65"/>
      <c r="E12491" s="65"/>
      <c r="F12491" s="65"/>
      <c r="G12491" s="129"/>
    </row>
    <row r="12492" spans="1:7">
      <c r="A12492" s="65"/>
      <c r="B12492" s="65"/>
      <c r="C12492" s="65"/>
      <c r="D12492" s="65"/>
      <c r="E12492" s="65"/>
      <c r="F12492" s="65"/>
      <c r="G12492" s="129"/>
    </row>
    <row r="12493" spans="1:7">
      <c r="A12493" s="65"/>
      <c r="B12493" s="65"/>
      <c r="C12493" s="65"/>
      <c r="D12493" s="65"/>
      <c r="E12493" s="65"/>
      <c r="F12493" s="65"/>
      <c r="G12493" s="129"/>
    </row>
    <row r="12494" spans="1:7">
      <c r="A12494" s="65"/>
      <c r="B12494" s="65"/>
      <c r="C12494" s="65"/>
      <c r="D12494" s="65"/>
      <c r="E12494" s="65"/>
      <c r="F12494" s="65"/>
      <c r="G12494" s="129"/>
    </row>
    <row r="12495" spans="1:7">
      <c r="A12495" s="65"/>
      <c r="B12495" s="65"/>
      <c r="C12495" s="65"/>
      <c r="D12495" s="65"/>
      <c r="E12495" s="65"/>
      <c r="F12495" s="65"/>
      <c r="G12495" s="129"/>
    </row>
    <row r="12496" spans="1:7">
      <c r="A12496" s="65"/>
      <c r="B12496" s="65"/>
      <c r="C12496" s="65"/>
      <c r="D12496" s="65"/>
      <c r="E12496" s="65"/>
      <c r="F12496" s="65"/>
      <c r="G12496" s="129"/>
    </row>
    <row r="12497" spans="1:7">
      <c r="A12497" s="65"/>
      <c r="B12497" s="65"/>
      <c r="C12497" s="65"/>
      <c r="D12497" s="65"/>
      <c r="E12497" s="65"/>
      <c r="F12497" s="65"/>
      <c r="G12497" s="129"/>
    </row>
    <row r="12498" spans="1:7">
      <c r="A12498" s="65"/>
      <c r="B12498" s="65"/>
      <c r="C12498" s="65"/>
      <c r="D12498" s="65"/>
      <c r="E12498" s="65"/>
      <c r="F12498" s="65"/>
      <c r="G12498" s="129"/>
    </row>
    <row r="12499" spans="1:7">
      <c r="A12499" s="65"/>
      <c r="B12499" s="65"/>
      <c r="C12499" s="65"/>
      <c r="D12499" s="65"/>
      <c r="E12499" s="65"/>
      <c r="F12499" s="65"/>
      <c r="G12499" s="129"/>
    </row>
    <row r="12500" spans="1:7">
      <c r="A12500" s="65"/>
      <c r="B12500" s="65"/>
      <c r="C12500" s="65"/>
      <c r="D12500" s="65"/>
      <c r="E12500" s="65"/>
      <c r="F12500" s="65"/>
      <c r="G12500" s="129"/>
    </row>
    <row r="12501" spans="1:7">
      <c r="A12501" s="65"/>
      <c r="B12501" s="65"/>
      <c r="C12501" s="65"/>
      <c r="D12501" s="65"/>
      <c r="E12501" s="65"/>
      <c r="F12501" s="65"/>
      <c r="G12501" s="129"/>
    </row>
    <row r="12502" spans="1:7">
      <c r="A12502" s="65"/>
      <c r="B12502" s="65"/>
      <c r="C12502" s="65"/>
      <c r="D12502" s="65"/>
      <c r="E12502" s="65"/>
      <c r="F12502" s="65"/>
      <c r="G12502" s="129"/>
    </row>
    <row r="12503" spans="1:7">
      <c r="A12503" s="65"/>
      <c r="B12503" s="65"/>
      <c r="C12503" s="65"/>
      <c r="D12503" s="65"/>
      <c r="E12503" s="65"/>
      <c r="F12503" s="65"/>
      <c r="G12503" s="129"/>
    </row>
    <row r="12504" spans="1:7">
      <c r="A12504" s="65"/>
      <c r="B12504" s="65"/>
      <c r="C12504" s="65"/>
      <c r="D12504" s="65"/>
      <c r="E12504" s="65"/>
      <c r="F12504" s="65"/>
      <c r="G12504" s="129"/>
    </row>
    <row r="12505" spans="1:7">
      <c r="A12505" s="65"/>
      <c r="B12505" s="65"/>
      <c r="C12505" s="65"/>
      <c r="D12505" s="65"/>
      <c r="E12505" s="65"/>
      <c r="F12505" s="65"/>
      <c r="G12505" s="129"/>
    </row>
    <row r="12506" spans="1:7">
      <c r="A12506" s="65"/>
      <c r="B12506" s="65"/>
      <c r="C12506" s="65"/>
      <c r="D12506" s="65"/>
      <c r="E12506" s="65"/>
      <c r="F12506" s="65"/>
      <c r="G12506" s="129"/>
    </row>
    <row r="12507" spans="1:7">
      <c r="A12507" s="65"/>
      <c r="B12507" s="65"/>
      <c r="C12507" s="65"/>
      <c r="D12507" s="65"/>
      <c r="E12507" s="65"/>
      <c r="F12507" s="65"/>
      <c r="G12507" s="129"/>
    </row>
    <row r="12508" spans="1:7">
      <c r="A12508" s="65"/>
      <c r="B12508" s="65"/>
      <c r="C12508" s="65"/>
      <c r="D12508" s="65"/>
      <c r="E12508" s="65"/>
      <c r="F12508" s="65"/>
      <c r="G12508" s="129"/>
    </row>
    <row r="12509" spans="1:7">
      <c r="A12509" s="65"/>
      <c r="B12509" s="65"/>
      <c r="C12509" s="65"/>
      <c r="D12509" s="65"/>
      <c r="E12509" s="65"/>
      <c r="F12509" s="65"/>
      <c r="G12509" s="129"/>
    </row>
    <row r="12510" spans="1:7">
      <c r="A12510" s="65"/>
      <c r="B12510" s="65"/>
      <c r="C12510" s="65"/>
      <c r="D12510" s="65"/>
      <c r="E12510" s="65"/>
      <c r="F12510" s="65"/>
      <c r="G12510" s="129"/>
    </row>
    <row r="12511" spans="1:7">
      <c r="A12511" s="65"/>
      <c r="B12511" s="65"/>
      <c r="C12511" s="65"/>
      <c r="D12511" s="65"/>
      <c r="E12511" s="65"/>
      <c r="F12511" s="65"/>
      <c r="G12511" s="129"/>
    </row>
    <row r="12512" spans="1:7">
      <c r="A12512" s="65"/>
      <c r="B12512" s="65"/>
      <c r="C12512" s="65"/>
      <c r="D12512" s="65"/>
      <c r="E12512" s="65"/>
      <c r="F12512" s="65"/>
      <c r="G12512" s="129"/>
    </row>
    <row r="12513" spans="1:7">
      <c r="A12513" s="65"/>
      <c r="B12513" s="65"/>
      <c r="C12513" s="65"/>
      <c r="D12513" s="65"/>
      <c r="E12513" s="65"/>
      <c r="F12513" s="65"/>
      <c r="G12513" s="129"/>
    </row>
    <row r="12514" spans="1:7">
      <c r="A12514" s="65"/>
      <c r="B12514" s="65"/>
      <c r="C12514" s="65"/>
      <c r="D12514" s="65"/>
      <c r="E12514" s="65"/>
      <c r="F12514" s="65"/>
      <c r="G12514" s="129"/>
    </row>
    <row r="12515" spans="1:7">
      <c r="A12515" s="65"/>
      <c r="B12515" s="65"/>
      <c r="C12515" s="65"/>
      <c r="D12515" s="65"/>
      <c r="E12515" s="65"/>
      <c r="F12515" s="65"/>
      <c r="G12515" s="129"/>
    </row>
    <row r="12516" spans="1:7">
      <c r="A12516" s="65"/>
      <c r="B12516" s="65"/>
      <c r="C12516" s="65"/>
      <c r="D12516" s="65"/>
      <c r="E12516" s="65"/>
      <c r="F12516" s="65"/>
      <c r="G12516" s="129"/>
    </row>
    <row r="12517" spans="1:7">
      <c r="A12517" s="65"/>
      <c r="B12517" s="65"/>
      <c r="C12517" s="65"/>
      <c r="D12517" s="65"/>
      <c r="E12517" s="65"/>
      <c r="F12517" s="65"/>
      <c r="G12517" s="129"/>
    </row>
    <row r="12518" spans="1:7">
      <c r="A12518" s="65"/>
      <c r="B12518" s="65"/>
      <c r="C12518" s="65"/>
      <c r="D12518" s="65"/>
      <c r="E12518" s="65"/>
      <c r="F12518" s="65"/>
      <c r="G12518" s="129"/>
    </row>
    <row r="12519" spans="1:7">
      <c r="A12519" s="65"/>
      <c r="B12519" s="65"/>
      <c r="C12519" s="65"/>
      <c r="D12519" s="65"/>
      <c r="E12519" s="65"/>
      <c r="F12519" s="65"/>
      <c r="G12519" s="129"/>
    </row>
    <row r="12520" spans="1:7">
      <c r="A12520" s="65"/>
      <c r="B12520" s="65"/>
      <c r="C12520" s="65"/>
      <c r="D12520" s="65"/>
      <c r="E12520" s="65"/>
      <c r="F12520" s="65"/>
      <c r="G12520" s="129"/>
    </row>
    <row r="12521" spans="1:7">
      <c r="A12521" s="65"/>
      <c r="B12521" s="65"/>
      <c r="C12521" s="65"/>
      <c r="D12521" s="65"/>
      <c r="E12521" s="65"/>
      <c r="F12521" s="65"/>
      <c r="G12521" s="129"/>
    </row>
    <row r="12522" spans="1:7">
      <c r="A12522" s="65"/>
      <c r="B12522" s="65"/>
      <c r="C12522" s="65"/>
      <c r="D12522" s="65"/>
      <c r="E12522" s="65"/>
      <c r="F12522" s="65"/>
      <c r="G12522" s="129"/>
    </row>
    <row r="12523" spans="1:7">
      <c r="A12523" s="65"/>
      <c r="B12523" s="65"/>
      <c r="C12523" s="65"/>
      <c r="D12523" s="65"/>
      <c r="E12523" s="65"/>
      <c r="F12523" s="65"/>
      <c r="G12523" s="129"/>
    </row>
    <row r="12524" spans="1:7">
      <c r="A12524" s="65"/>
      <c r="B12524" s="65"/>
      <c r="C12524" s="65"/>
      <c r="D12524" s="65"/>
      <c r="E12524" s="65"/>
      <c r="F12524" s="65"/>
      <c r="G12524" s="129"/>
    </row>
    <row r="12525" spans="1:7">
      <c r="A12525" s="65"/>
      <c r="B12525" s="65"/>
      <c r="C12525" s="65"/>
      <c r="D12525" s="65"/>
      <c r="E12525" s="65"/>
      <c r="F12525" s="65"/>
      <c r="G12525" s="129"/>
    </row>
    <row r="12526" spans="1:7">
      <c r="A12526" s="65"/>
      <c r="B12526" s="65"/>
      <c r="C12526" s="65"/>
      <c r="D12526" s="65"/>
      <c r="E12526" s="65"/>
      <c r="F12526" s="65"/>
      <c r="G12526" s="129"/>
    </row>
    <row r="12527" spans="1:7">
      <c r="A12527" s="65"/>
      <c r="B12527" s="65"/>
      <c r="C12527" s="65"/>
      <c r="D12527" s="65"/>
      <c r="E12527" s="65"/>
      <c r="F12527" s="65"/>
      <c r="G12527" s="129"/>
    </row>
    <row r="12528" spans="1:7">
      <c r="A12528" s="65"/>
      <c r="B12528" s="65"/>
      <c r="C12528" s="65"/>
      <c r="D12528" s="65"/>
      <c r="E12528" s="65"/>
      <c r="F12528" s="65"/>
      <c r="G12528" s="129"/>
    </row>
    <row r="12529" spans="1:7">
      <c r="A12529" s="65"/>
      <c r="B12529" s="65"/>
      <c r="C12529" s="65"/>
      <c r="D12529" s="65"/>
      <c r="E12529" s="65"/>
      <c r="F12529" s="65"/>
      <c r="G12529" s="129"/>
    </row>
    <row r="12530" spans="1:7">
      <c r="A12530" s="65"/>
      <c r="B12530" s="65"/>
      <c r="C12530" s="65"/>
      <c r="D12530" s="65"/>
      <c r="E12530" s="65"/>
      <c r="F12530" s="65"/>
      <c r="G12530" s="129"/>
    </row>
    <row r="12531" spans="1:7">
      <c r="A12531" s="65"/>
      <c r="B12531" s="65"/>
      <c r="C12531" s="65"/>
      <c r="D12531" s="65"/>
      <c r="E12531" s="65"/>
      <c r="F12531" s="65"/>
      <c r="G12531" s="129"/>
    </row>
    <row r="12532" spans="1:7">
      <c r="A12532" s="65"/>
      <c r="B12532" s="65"/>
      <c r="C12532" s="65"/>
      <c r="D12532" s="65"/>
      <c r="E12532" s="65"/>
      <c r="F12532" s="65"/>
      <c r="G12532" s="129"/>
    </row>
    <row r="12533" spans="1:7">
      <c r="A12533" s="65"/>
      <c r="B12533" s="65"/>
      <c r="C12533" s="65"/>
      <c r="D12533" s="65"/>
      <c r="E12533" s="65"/>
      <c r="F12533" s="65"/>
      <c r="G12533" s="129"/>
    </row>
    <row r="12534" spans="1:7">
      <c r="A12534" s="65"/>
      <c r="B12534" s="65"/>
      <c r="C12534" s="65"/>
      <c r="D12534" s="65"/>
      <c r="E12534" s="65"/>
      <c r="F12534" s="65"/>
      <c r="G12534" s="129"/>
    </row>
    <row r="12535" spans="1:7">
      <c r="A12535" s="65"/>
      <c r="B12535" s="65"/>
      <c r="C12535" s="65"/>
      <c r="D12535" s="65"/>
      <c r="E12535" s="65"/>
      <c r="F12535" s="65"/>
      <c r="G12535" s="129"/>
    </row>
    <row r="12536" spans="1:7">
      <c r="A12536" s="65"/>
      <c r="B12536" s="65"/>
      <c r="C12536" s="65"/>
      <c r="D12536" s="65"/>
      <c r="E12536" s="65"/>
      <c r="F12536" s="65"/>
      <c r="G12536" s="129"/>
    </row>
    <row r="12537" spans="1:7">
      <c r="A12537" s="65"/>
      <c r="B12537" s="65"/>
      <c r="C12537" s="65"/>
      <c r="D12537" s="65"/>
      <c r="E12537" s="65"/>
      <c r="F12537" s="65"/>
      <c r="G12537" s="129"/>
    </row>
    <row r="12538" spans="1:7">
      <c r="A12538" s="65"/>
      <c r="B12538" s="65"/>
      <c r="C12538" s="65"/>
      <c r="D12538" s="65"/>
      <c r="E12538" s="65"/>
      <c r="F12538" s="65"/>
      <c r="G12538" s="129"/>
    </row>
    <row r="12539" spans="1:7">
      <c r="A12539" s="65"/>
      <c r="B12539" s="65"/>
      <c r="C12539" s="65"/>
      <c r="D12539" s="65"/>
      <c r="E12539" s="65"/>
      <c r="F12539" s="65"/>
      <c r="G12539" s="129"/>
    </row>
    <row r="12540" spans="1:7">
      <c r="A12540" s="65"/>
      <c r="B12540" s="65"/>
      <c r="C12540" s="65"/>
      <c r="D12540" s="65"/>
      <c r="E12540" s="65"/>
      <c r="F12540" s="65"/>
      <c r="G12540" s="129"/>
    </row>
    <row r="12541" spans="1:7">
      <c r="A12541" s="65"/>
      <c r="B12541" s="65"/>
      <c r="C12541" s="65"/>
      <c r="D12541" s="65"/>
      <c r="E12541" s="65"/>
      <c r="F12541" s="65"/>
      <c r="G12541" s="129"/>
    </row>
    <row r="12542" spans="1:7">
      <c r="A12542" s="65"/>
      <c r="B12542" s="65"/>
      <c r="C12542" s="65"/>
      <c r="D12542" s="65"/>
      <c r="E12542" s="65"/>
      <c r="F12542" s="65"/>
      <c r="G12542" s="129"/>
    </row>
    <row r="12543" spans="1:7">
      <c r="A12543" s="65"/>
      <c r="B12543" s="65"/>
      <c r="C12543" s="65"/>
      <c r="D12543" s="65"/>
      <c r="E12543" s="65"/>
      <c r="F12543" s="65"/>
      <c r="G12543" s="129"/>
    </row>
    <row r="12544" spans="1:7">
      <c r="A12544" s="65"/>
      <c r="B12544" s="65"/>
      <c r="C12544" s="65"/>
      <c r="D12544" s="65"/>
      <c r="E12544" s="65"/>
      <c r="F12544" s="65"/>
      <c r="G12544" s="129"/>
    </row>
    <row r="12545" spans="1:7">
      <c r="A12545" s="65"/>
      <c r="B12545" s="65"/>
      <c r="C12545" s="65"/>
      <c r="D12545" s="65"/>
      <c r="E12545" s="65"/>
      <c r="F12545" s="65"/>
      <c r="G12545" s="129"/>
    </row>
    <row r="12546" spans="1:7">
      <c r="A12546" s="65"/>
      <c r="B12546" s="65"/>
      <c r="C12546" s="65"/>
      <c r="D12546" s="65"/>
      <c r="E12546" s="65"/>
      <c r="F12546" s="65"/>
      <c r="G12546" s="129"/>
    </row>
    <row r="12547" spans="1:7">
      <c r="A12547" s="65"/>
      <c r="B12547" s="65"/>
      <c r="C12547" s="65"/>
      <c r="D12547" s="65"/>
      <c r="E12547" s="65"/>
      <c r="F12547" s="65"/>
      <c r="G12547" s="129"/>
    </row>
    <row r="12548" spans="1:7">
      <c r="A12548" s="65"/>
      <c r="B12548" s="65"/>
      <c r="C12548" s="65"/>
      <c r="D12548" s="65"/>
      <c r="E12548" s="65"/>
      <c r="F12548" s="65"/>
      <c r="G12548" s="129"/>
    </row>
    <row r="12549" spans="1:7">
      <c r="A12549" s="65"/>
      <c r="B12549" s="65"/>
      <c r="C12549" s="65"/>
      <c r="D12549" s="65"/>
      <c r="E12549" s="65"/>
      <c r="F12549" s="65"/>
      <c r="G12549" s="129"/>
    </row>
    <row r="12550" spans="1:7">
      <c r="A12550" s="65"/>
      <c r="B12550" s="65"/>
      <c r="C12550" s="65"/>
      <c r="D12550" s="65"/>
      <c r="E12550" s="65"/>
      <c r="F12550" s="65"/>
      <c r="G12550" s="129"/>
    </row>
    <row r="12551" spans="1:7">
      <c r="A12551" s="65"/>
      <c r="B12551" s="65"/>
      <c r="C12551" s="65"/>
      <c r="D12551" s="65"/>
      <c r="E12551" s="65"/>
      <c r="F12551" s="65"/>
      <c r="G12551" s="129"/>
    </row>
    <row r="12552" spans="1:7">
      <c r="A12552" s="65"/>
      <c r="B12552" s="65"/>
      <c r="C12552" s="65"/>
      <c r="D12552" s="65"/>
      <c r="E12552" s="65"/>
      <c r="F12552" s="65"/>
      <c r="G12552" s="129"/>
    </row>
    <row r="12553" spans="1:7">
      <c r="A12553" s="65"/>
      <c r="B12553" s="65"/>
      <c r="C12553" s="65"/>
      <c r="D12553" s="65"/>
      <c r="E12553" s="65"/>
      <c r="F12553" s="65"/>
      <c r="G12553" s="129"/>
    </row>
    <row r="12554" spans="1:7">
      <c r="A12554" s="65"/>
      <c r="B12554" s="65"/>
      <c r="C12554" s="65"/>
      <c r="D12554" s="65"/>
      <c r="E12554" s="65"/>
      <c r="F12554" s="65"/>
      <c r="G12554" s="129"/>
    </row>
    <row r="12555" spans="1:7">
      <c r="A12555" s="65"/>
      <c r="B12555" s="65"/>
      <c r="C12555" s="65"/>
      <c r="D12555" s="65"/>
      <c r="E12555" s="65"/>
      <c r="F12555" s="65"/>
      <c r="G12555" s="129"/>
    </row>
    <row r="12556" spans="1:7">
      <c r="A12556" s="65"/>
      <c r="B12556" s="65"/>
      <c r="C12556" s="65"/>
      <c r="D12556" s="65"/>
      <c r="E12556" s="65"/>
      <c r="F12556" s="65"/>
      <c r="G12556" s="129"/>
    </row>
    <row r="12557" spans="1:7">
      <c r="A12557" s="65"/>
      <c r="B12557" s="65"/>
      <c r="C12557" s="65"/>
      <c r="D12557" s="65"/>
      <c r="E12557" s="65"/>
      <c r="F12557" s="65"/>
      <c r="G12557" s="129"/>
    </row>
    <row r="12558" spans="1:7">
      <c r="A12558" s="65"/>
      <c r="B12558" s="65"/>
      <c r="C12558" s="65"/>
      <c r="D12558" s="65"/>
      <c r="E12558" s="65"/>
      <c r="F12558" s="65"/>
      <c r="G12558" s="129"/>
    </row>
    <row r="12559" spans="1:7">
      <c r="A12559" s="65"/>
      <c r="B12559" s="65"/>
      <c r="C12559" s="65"/>
      <c r="D12559" s="65"/>
      <c r="E12559" s="65"/>
      <c r="F12559" s="65"/>
      <c r="G12559" s="129"/>
    </row>
    <row r="12560" spans="1:7">
      <c r="A12560" s="65"/>
      <c r="B12560" s="65"/>
      <c r="C12560" s="65"/>
      <c r="D12560" s="65"/>
      <c r="E12560" s="65"/>
      <c r="F12560" s="65"/>
      <c r="G12560" s="129"/>
    </row>
    <row r="12561" spans="1:7">
      <c r="A12561" s="65"/>
      <c r="B12561" s="65"/>
      <c r="C12561" s="65"/>
      <c r="D12561" s="65"/>
      <c r="E12561" s="65"/>
      <c r="F12561" s="65"/>
      <c r="G12561" s="129"/>
    </row>
    <row r="12562" spans="1:7">
      <c r="A12562" s="65"/>
      <c r="B12562" s="65"/>
      <c r="C12562" s="65"/>
      <c r="D12562" s="65"/>
      <c r="E12562" s="65"/>
      <c r="F12562" s="65"/>
      <c r="G12562" s="129"/>
    </row>
    <row r="12563" spans="1:7">
      <c r="A12563" s="65"/>
      <c r="B12563" s="65"/>
      <c r="C12563" s="65"/>
      <c r="D12563" s="65"/>
      <c r="E12563" s="65"/>
      <c r="F12563" s="65"/>
      <c r="G12563" s="129"/>
    </row>
    <row r="12564" spans="1:7">
      <c r="A12564" s="65"/>
      <c r="B12564" s="65"/>
      <c r="C12564" s="65"/>
      <c r="D12564" s="65"/>
      <c r="E12564" s="65"/>
      <c r="F12564" s="65"/>
      <c r="G12564" s="129"/>
    </row>
    <row r="12565" spans="1:7">
      <c r="A12565" s="65"/>
      <c r="B12565" s="65"/>
      <c r="C12565" s="65"/>
      <c r="D12565" s="65"/>
      <c r="E12565" s="65"/>
      <c r="F12565" s="65"/>
      <c r="G12565" s="129"/>
    </row>
    <row r="12566" spans="1:7">
      <c r="A12566" s="65"/>
      <c r="B12566" s="65"/>
      <c r="C12566" s="65"/>
      <c r="D12566" s="65"/>
      <c r="E12566" s="65"/>
      <c r="F12566" s="65"/>
      <c r="G12566" s="129"/>
    </row>
    <row r="12567" spans="1:7">
      <c r="A12567" s="65"/>
      <c r="B12567" s="65"/>
      <c r="C12567" s="65"/>
      <c r="D12567" s="65"/>
      <c r="E12567" s="65"/>
      <c r="F12567" s="65"/>
      <c r="G12567" s="129"/>
    </row>
    <row r="12568" spans="1:7">
      <c r="A12568" s="65"/>
      <c r="B12568" s="65"/>
      <c r="C12568" s="65"/>
      <c r="D12568" s="65"/>
      <c r="E12568" s="65"/>
      <c r="F12568" s="65"/>
      <c r="G12568" s="129"/>
    </row>
    <row r="12569" spans="1:7">
      <c r="A12569" s="65"/>
      <c r="B12569" s="65"/>
      <c r="C12569" s="65"/>
      <c r="D12569" s="65"/>
      <c r="E12569" s="65"/>
      <c r="F12569" s="65"/>
      <c r="G12569" s="129"/>
    </row>
    <row r="12570" spans="1:7">
      <c r="A12570" s="65"/>
      <c r="B12570" s="65"/>
      <c r="C12570" s="65"/>
      <c r="D12570" s="65"/>
      <c r="E12570" s="65"/>
      <c r="F12570" s="65"/>
      <c r="G12570" s="129"/>
    </row>
    <row r="12571" spans="1:7">
      <c r="A12571" s="65"/>
      <c r="B12571" s="65"/>
      <c r="C12571" s="65"/>
      <c r="D12571" s="65"/>
      <c r="E12571" s="65"/>
      <c r="F12571" s="65"/>
      <c r="G12571" s="129"/>
    </row>
    <row r="12572" spans="1:7">
      <c r="A12572" s="65"/>
      <c r="B12572" s="65"/>
      <c r="C12572" s="65"/>
      <c r="D12572" s="65"/>
      <c r="E12572" s="65"/>
      <c r="F12572" s="65"/>
      <c r="G12572" s="129"/>
    </row>
    <row r="12573" spans="1:7">
      <c r="A12573" s="65"/>
      <c r="B12573" s="65"/>
      <c r="C12573" s="65"/>
      <c r="D12573" s="65"/>
      <c r="E12573" s="65"/>
      <c r="F12573" s="65"/>
      <c r="G12573" s="129"/>
    </row>
    <row r="12574" spans="1:7">
      <c r="A12574" s="65"/>
      <c r="B12574" s="65"/>
      <c r="C12574" s="65"/>
      <c r="D12574" s="65"/>
      <c r="E12574" s="65"/>
      <c r="F12574" s="65"/>
      <c r="G12574" s="129"/>
    </row>
    <row r="12575" spans="1:7">
      <c r="A12575" s="65"/>
      <c r="B12575" s="65"/>
      <c r="C12575" s="65"/>
      <c r="D12575" s="65"/>
      <c r="E12575" s="65"/>
      <c r="F12575" s="65"/>
      <c r="G12575" s="129"/>
    </row>
    <row r="12576" spans="1:7">
      <c r="A12576" s="65"/>
      <c r="B12576" s="65"/>
      <c r="C12576" s="65"/>
      <c r="D12576" s="65"/>
      <c r="E12576" s="65"/>
      <c r="F12576" s="65"/>
      <c r="G12576" s="129"/>
    </row>
    <row r="12577" spans="1:7">
      <c r="A12577" s="65"/>
      <c r="B12577" s="65"/>
      <c r="C12577" s="65"/>
      <c r="D12577" s="65"/>
      <c r="E12577" s="65"/>
      <c r="F12577" s="65"/>
      <c r="G12577" s="129"/>
    </row>
    <row r="12578" spans="1:7">
      <c r="A12578" s="65"/>
      <c r="B12578" s="65"/>
      <c r="C12578" s="65"/>
      <c r="D12578" s="65"/>
      <c r="E12578" s="65"/>
      <c r="F12578" s="65"/>
      <c r="G12578" s="129"/>
    </row>
    <row r="12579" spans="1:7">
      <c r="A12579" s="65"/>
      <c r="B12579" s="65"/>
      <c r="C12579" s="65"/>
      <c r="D12579" s="65"/>
      <c r="E12579" s="65"/>
      <c r="F12579" s="65"/>
      <c r="G12579" s="129"/>
    </row>
    <row r="12580" spans="1:7">
      <c r="A12580" s="65"/>
      <c r="B12580" s="65"/>
      <c r="C12580" s="65"/>
      <c r="D12580" s="65"/>
      <c r="E12580" s="65"/>
      <c r="F12580" s="65"/>
      <c r="G12580" s="129"/>
    </row>
    <row r="12581" spans="1:7">
      <c r="A12581" s="65"/>
      <c r="B12581" s="65"/>
      <c r="C12581" s="65"/>
      <c r="D12581" s="65"/>
      <c r="E12581" s="65"/>
      <c r="F12581" s="65"/>
      <c r="G12581" s="129"/>
    </row>
    <row r="12582" spans="1:7">
      <c r="A12582" s="65"/>
      <c r="B12582" s="65"/>
      <c r="C12582" s="65"/>
      <c r="D12582" s="65"/>
      <c r="E12582" s="65"/>
      <c r="F12582" s="65"/>
      <c r="G12582" s="129"/>
    </row>
    <row r="12583" spans="1:7">
      <c r="A12583" s="65"/>
      <c r="B12583" s="65"/>
      <c r="C12583" s="65"/>
      <c r="D12583" s="65"/>
      <c r="E12583" s="65"/>
      <c r="F12583" s="65"/>
      <c r="G12583" s="129"/>
    </row>
    <row r="12584" spans="1:7">
      <c r="A12584" s="65"/>
      <c r="B12584" s="65"/>
      <c r="C12584" s="65"/>
      <c r="D12584" s="65"/>
      <c r="E12584" s="65"/>
      <c r="F12584" s="65"/>
      <c r="G12584" s="129"/>
    </row>
    <row r="12585" spans="1:7">
      <c r="A12585" s="65"/>
      <c r="B12585" s="65"/>
      <c r="C12585" s="65"/>
      <c r="D12585" s="65"/>
      <c r="E12585" s="65"/>
      <c r="F12585" s="65"/>
      <c r="G12585" s="129"/>
    </row>
    <row r="12586" spans="1:7">
      <c r="A12586" s="65"/>
      <c r="B12586" s="65"/>
      <c r="C12586" s="65"/>
      <c r="D12586" s="65"/>
      <c r="E12586" s="65"/>
      <c r="F12586" s="65"/>
      <c r="G12586" s="129"/>
    </row>
    <row r="12587" spans="1:7">
      <c r="A12587" s="65"/>
      <c r="B12587" s="65"/>
      <c r="C12587" s="65"/>
      <c r="D12587" s="65"/>
      <c r="E12587" s="65"/>
      <c r="F12587" s="65"/>
      <c r="G12587" s="129"/>
    </row>
    <row r="12588" spans="1:7">
      <c r="A12588" s="65"/>
      <c r="B12588" s="65"/>
      <c r="C12588" s="65"/>
      <c r="D12588" s="65"/>
      <c r="E12588" s="65"/>
      <c r="F12588" s="65"/>
      <c r="G12588" s="129"/>
    </row>
    <row r="12589" spans="1:7">
      <c r="A12589" s="65"/>
      <c r="B12589" s="65"/>
      <c r="C12589" s="65"/>
      <c r="D12589" s="65"/>
      <c r="E12589" s="65"/>
      <c r="F12589" s="65"/>
      <c r="G12589" s="129"/>
    </row>
    <row r="12590" spans="1:7">
      <c r="A12590" s="65"/>
      <c r="B12590" s="65"/>
      <c r="C12590" s="65"/>
      <c r="D12590" s="65"/>
      <c r="E12590" s="65"/>
      <c r="F12590" s="65"/>
      <c r="G12590" s="129"/>
    </row>
    <row r="12591" spans="1:7">
      <c r="A12591" s="65"/>
      <c r="B12591" s="65"/>
      <c r="C12591" s="65"/>
      <c r="D12591" s="65"/>
      <c r="E12591" s="65"/>
      <c r="F12591" s="65"/>
      <c r="G12591" s="129"/>
    </row>
    <row r="12592" spans="1:7">
      <c r="A12592" s="65"/>
      <c r="B12592" s="65"/>
      <c r="C12592" s="65"/>
      <c r="D12592" s="65"/>
      <c r="E12592" s="65"/>
      <c r="F12592" s="65"/>
      <c r="G12592" s="129"/>
    </row>
    <row r="12593" spans="1:7">
      <c r="A12593" s="65"/>
      <c r="B12593" s="65"/>
      <c r="C12593" s="65"/>
      <c r="D12593" s="65"/>
      <c r="E12593" s="65"/>
      <c r="F12593" s="65"/>
      <c r="G12593" s="129"/>
    </row>
    <row r="12594" spans="1:7">
      <c r="A12594" s="65"/>
      <c r="B12594" s="65"/>
      <c r="C12594" s="65"/>
      <c r="D12594" s="65"/>
      <c r="E12594" s="65"/>
      <c r="F12594" s="65"/>
      <c r="G12594" s="129"/>
    </row>
    <row r="12595" spans="1:7">
      <c r="A12595" s="65"/>
      <c r="B12595" s="65"/>
      <c r="C12595" s="65"/>
      <c r="D12595" s="65"/>
      <c r="E12595" s="65"/>
      <c r="F12595" s="65"/>
      <c r="G12595" s="129"/>
    </row>
    <row r="12596" spans="1:7">
      <c r="A12596" s="65"/>
      <c r="B12596" s="65"/>
      <c r="C12596" s="65"/>
      <c r="D12596" s="65"/>
      <c r="E12596" s="65"/>
      <c r="F12596" s="65"/>
      <c r="G12596" s="129"/>
    </row>
    <row r="12597" spans="1:7">
      <c r="A12597" s="65"/>
      <c r="B12597" s="65"/>
      <c r="C12597" s="65"/>
      <c r="D12597" s="65"/>
      <c r="E12597" s="65"/>
      <c r="F12597" s="65"/>
      <c r="G12597" s="129"/>
    </row>
    <row r="12598" spans="1:7">
      <c r="A12598" s="65"/>
      <c r="B12598" s="65"/>
      <c r="C12598" s="65"/>
      <c r="D12598" s="65"/>
      <c r="E12598" s="65"/>
      <c r="F12598" s="65"/>
      <c r="G12598" s="129"/>
    </row>
    <row r="12599" spans="1:7">
      <c r="A12599" s="65"/>
      <c r="B12599" s="65"/>
      <c r="C12599" s="65"/>
      <c r="D12599" s="65"/>
      <c r="E12599" s="65"/>
      <c r="F12599" s="65"/>
      <c r="G12599" s="129"/>
    </row>
    <row r="12600" spans="1:7">
      <c r="A12600" s="65"/>
      <c r="B12600" s="65"/>
      <c r="C12600" s="65"/>
      <c r="D12600" s="65"/>
      <c r="E12600" s="65"/>
      <c r="F12600" s="65"/>
      <c r="G12600" s="129"/>
    </row>
    <row r="12601" spans="1:7">
      <c r="A12601" s="65"/>
      <c r="B12601" s="65"/>
      <c r="C12601" s="65"/>
      <c r="D12601" s="65"/>
      <c r="E12601" s="65"/>
      <c r="F12601" s="65"/>
      <c r="G12601" s="129"/>
    </row>
    <row r="12602" spans="1:7">
      <c r="A12602" s="65"/>
      <c r="B12602" s="65"/>
      <c r="C12602" s="65"/>
      <c r="D12602" s="65"/>
      <c r="E12602" s="65"/>
      <c r="F12602" s="65"/>
      <c r="G12602" s="129"/>
    </row>
    <row r="12603" spans="1:7">
      <c r="A12603" s="65"/>
      <c r="B12603" s="65"/>
      <c r="C12603" s="65"/>
      <c r="D12603" s="65"/>
      <c r="E12603" s="65"/>
      <c r="F12603" s="65"/>
      <c r="G12603" s="129"/>
    </row>
    <row r="12604" spans="1:7">
      <c r="A12604" s="65"/>
      <c r="B12604" s="65"/>
      <c r="C12604" s="65"/>
      <c r="D12604" s="65"/>
      <c r="E12604" s="65"/>
      <c r="F12604" s="65"/>
      <c r="G12604" s="129"/>
    </row>
    <row r="12605" spans="1:7">
      <c r="A12605" s="65"/>
      <c r="B12605" s="65"/>
      <c r="C12605" s="65"/>
      <c r="D12605" s="65"/>
      <c r="E12605" s="65"/>
      <c r="F12605" s="65"/>
      <c r="G12605" s="129"/>
    </row>
    <row r="12606" spans="1:7">
      <c r="A12606" s="65"/>
      <c r="B12606" s="65"/>
      <c r="C12606" s="65"/>
      <c r="D12606" s="65"/>
      <c r="E12606" s="65"/>
      <c r="F12606" s="65"/>
      <c r="G12606" s="129"/>
    </row>
    <row r="12607" spans="1:7">
      <c r="A12607" s="65"/>
      <c r="B12607" s="65"/>
      <c r="C12607" s="65"/>
      <c r="D12607" s="65"/>
      <c r="E12607" s="65"/>
      <c r="F12607" s="65"/>
      <c r="G12607" s="129"/>
    </row>
    <row r="12608" spans="1:7">
      <c r="A12608" s="65"/>
      <c r="B12608" s="65"/>
      <c r="C12608" s="65"/>
      <c r="D12608" s="65"/>
      <c r="E12608" s="65"/>
      <c r="F12608" s="65"/>
      <c r="G12608" s="129"/>
    </row>
    <row r="12609" spans="1:7">
      <c r="A12609" s="65"/>
      <c r="B12609" s="65"/>
      <c r="C12609" s="65"/>
      <c r="D12609" s="65"/>
      <c r="E12609" s="65"/>
      <c r="F12609" s="65"/>
      <c r="G12609" s="129"/>
    </row>
    <row r="12610" spans="1:7">
      <c r="A12610" s="65"/>
      <c r="B12610" s="65"/>
      <c r="C12610" s="65"/>
      <c r="D12610" s="65"/>
      <c r="E12610" s="65"/>
      <c r="F12610" s="65"/>
      <c r="G12610" s="129"/>
    </row>
    <row r="12611" spans="1:7">
      <c r="A12611" s="65"/>
      <c r="B12611" s="65"/>
      <c r="C12611" s="65"/>
      <c r="D12611" s="65"/>
      <c r="E12611" s="65"/>
      <c r="F12611" s="65"/>
      <c r="G12611" s="129"/>
    </row>
    <row r="12612" spans="1:7">
      <c r="A12612" s="65"/>
      <c r="B12612" s="65"/>
      <c r="C12612" s="65"/>
      <c r="D12612" s="65"/>
      <c r="E12612" s="65"/>
      <c r="F12612" s="65"/>
      <c r="G12612" s="129"/>
    </row>
    <row r="12613" spans="1:7">
      <c r="A12613" s="65"/>
      <c r="B12613" s="65"/>
      <c r="C12613" s="65"/>
      <c r="D12613" s="65"/>
      <c r="E12613" s="65"/>
      <c r="F12613" s="65"/>
      <c r="G12613" s="129"/>
    </row>
    <row r="12614" spans="1:7">
      <c r="A12614" s="65"/>
      <c r="B12614" s="65"/>
      <c r="C12614" s="65"/>
      <c r="D12614" s="65"/>
      <c r="E12614" s="65"/>
      <c r="F12614" s="65"/>
      <c r="G12614" s="129"/>
    </row>
    <row r="12615" spans="1:7">
      <c r="A12615" s="65"/>
      <c r="B12615" s="65"/>
      <c r="C12615" s="65"/>
      <c r="D12615" s="65"/>
      <c r="E12615" s="65"/>
      <c r="F12615" s="65"/>
      <c r="G12615" s="129"/>
    </row>
    <row r="12616" spans="1:7">
      <c r="A12616" s="65"/>
      <c r="B12616" s="65"/>
      <c r="C12616" s="65"/>
      <c r="D12616" s="65"/>
      <c r="E12616" s="65"/>
      <c r="F12616" s="65"/>
      <c r="G12616" s="129"/>
    </row>
    <row r="12617" spans="1:7">
      <c r="A12617" s="65"/>
      <c r="B12617" s="65"/>
      <c r="C12617" s="65"/>
      <c r="D12617" s="65"/>
      <c r="E12617" s="65"/>
      <c r="F12617" s="65"/>
      <c r="G12617" s="129"/>
    </row>
    <row r="12618" spans="1:7">
      <c r="A12618" s="65"/>
      <c r="B12618" s="65"/>
      <c r="C12618" s="65"/>
      <c r="D12618" s="65"/>
      <c r="E12618" s="65"/>
      <c r="F12618" s="65"/>
      <c r="G12618" s="129"/>
    </row>
    <row r="12619" spans="1:7">
      <c r="A12619" s="65"/>
      <c r="B12619" s="65"/>
      <c r="C12619" s="65"/>
      <c r="D12619" s="65"/>
      <c r="E12619" s="65"/>
      <c r="F12619" s="65"/>
      <c r="G12619" s="129"/>
    </row>
    <row r="12620" spans="1:7">
      <c r="A12620" s="65"/>
      <c r="B12620" s="65"/>
      <c r="C12620" s="65"/>
      <c r="D12620" s="65"/>
      <c r="E12620" s="65"/>
      <c r="F12620" s="65"/>
      <c r="G12620" s="129"/>
    </row>
    <row r="12621" spans="1:7">
      <c r="A12621" s="65"/>
      <c r="B12621" s="65"/>
      <c r="C12621" s="65"/>
      <c r="D12621" s="65"/>
      <c r="E12621" s="65"/>
      <c r="F12621" s="65"/>
      <c r="G12621" s="129"/>
    </row>
    <row r="12622" spans="1:7">
      <c r="A12622" s="65"/>
      <c r="B12622" s="65"/>
      <c r="C12622" s="65"/>
      <c r="D12622" s="65"/>
      <c r="E12622" s="65"/>
      <c r="F12622" s="65"/>
      <c r="G12622" s="129"/>
    </row>
    <row r="12623" spans="1:7">
      <c r="A12623" s="65"/>
      <c r="B12623" s="65"/>
      <c r="C12623" s="65"/>
      <c r="D12623" s="65"/>
      <c r="E12623" s="65"/>
      <c r="F12623" s="65"/>
      <c r="G12623" s="129"/>
    </row>
    <row r="12624" spans="1:7">
      <c r="A12624" s="65"/>
      <c r="B12624" s="65"/>
      <c r="C12624" s="65"/>
      <c r="D12624" s="65"/>
      <c r="E12624" s="65"/>
      <c r="F12624" s="65"/>
      <c r="G12624" s="129"/>
    </row>
    <row r="12625" spans="1:7">
      <c r="A12625" s="65"/>
      <c r="B12625" s="65"/>
      <c r="C12625" s="65"/>
      <c r="D12625" s="65"/>
      <c r="E12625" s="65"/>
      <c r="F12625" s="65"/>
      <c r="G12625" s="129"/>
    </row>
    <row r="12626" spans="1:7">
      <c r="A12626" s="65"/>
      <c r="B12626" s="65"/>
      <c r="C12626" s="65"/>
      <c r="D12626" s="65"/>
      <c r="E12626" s="65"/>
      <c r="F12626" s="65"/>
      <c r="G12626" s="129"/>
    </row>
    <row r="12627" spans="1:7">
      <c r="A12627" s="65"/>
      <c r="B12627" s="65"/>
      <c r="C12627" s="65"/>
      <c r="D12627" s="65"/>
      <c r="E12627" s="65"/>
      <c r="F12627" s="65"/>
      <c r="G12627" s="129"/>
    </row>
    <row r="12628" spans="1:7">
      <c r="A12628" s="65"/>
      <c r="B12628" s="65"/>
      <c r="C12628" s="65"/>
      <c r="D12628" s="65"/>
      <c r="E12628" s="65"/>
      <c r="F12628" s="65"/>
      <c r="G12628" s="129"/>
    </row>
    <row r="12629" spans="1:7">
      <c r="A12629" s="65"/>
      <c r="B12629" s="65"/>
      <c r="C12629" s="65"/>
      <c r="D12629" s="65"/>
      <c r="E12629" s="65"/>
      <c r="F12629" s="65"/>
      <c r="G12629" s="129"/>
    </row>
    <row r="12630" spans="1:7">
      <c r="A12630" s="65"/>
      <c r="B12630" s="65"/>
      <c r="C12630" s="65"/>
      <c r="D12630" s="65"/>
      <c r="E12630" s="65"/>
      <c r="F12630" s="65"/>
      <c r="G12630" s="129"/>
    </row>
    <row r="12631" spans="1:7">
      <c r="A12631" s="65"/>
      <c r="B12631" s="65"/>
      <c r="C12631" s="65"/>
      <c r="D12631" s="65"/>
      <c r="E12631" s="65"/>
      <c r="F12631" s="65"/>
      <c r="G12631" s="129"/>
    </row>
    <row r="12632" spans="1:7">
      <c r="A12632" s="65"/>
      <c r="B12632" s="65"/>
      <c r="C12632" s="65"/>
      <c r="D12632" s="65"/>
      <c r="E12632" s="65"/>
      <c r="F12632" s="65"/>
      <c r="G12632" s="129"/>
    </row>
    <row r="12633" spans="1:7">
      <c r="A12633" s="65"/>
      <c r="B12633" s="65"/>
      <c r="C12633" s="65"/>
      <c r="D12633" s="65"/>
      <c r="E12633" s="65"/>
      <c r="F12633" s="65"/>
      <c r="G12633" s="129"/>
    </row>
    <row r="12634" spans="1:7">
      <c r="A12634" s="65"/>
      <c r="B12634" s="65"/>
      <c r="C12634" s="65"/>
      <c r="D12634" s="65"/>
      <c r="E12634" s="65"/>
      <c r="F12634" s="65"/>
      <c r="G12634" s="129"/>
    </row>
    <row r="12635" spans="1:7">
      <c r="A12635" s="65"/>
      <c r="B12635" s="65"/>
      <c r="C12635" s="65"/>
      <c r="D12635" s="65"/>
      <c r="E12635" s="65"/>
      <c r="F12635" s="65"/>
      <c r="G12635" s="129"/>
    </row>
    <row r="12636" spans="1:7">
      <c r="A12636" s="65"/>
      <c r="B12636" s="65"/>
      <c r="C12636" s="65"/>
      <c r="D12636" s="65"/>
      <c r="E12636" s="65"/>
      <c r="F12636" s="65"/>
      <c r="G12636" s="129"/>
    </row>
    <row r="12637" spans="1:7">
      <c r="A12637" s="65"/>
      <c r="B12637" s="65"/>
      <c r="C12637" s="65"/>
      <c r="D12637" s="65"/>
      <c r="E12637" s="65"/>
      <c r="F12637" s="65"/>
      <c r="G12637" s="129"/>
    </row>
    <row r="12638" spans="1:7">
      <c r="A12638" s="65"/>
      <c r="B12638" s="65"/>
      <c r="C12638" s="65"/>
      <c r="D12638" s="65"/>
      <c r="E12638" s="65"/>
      <c r="F12638" s="65"/>
      <c r="G12638" s="129"/>
    </row>
    <row r="12639" spans="1:7">
      <c r="A12639" s="65"/>
      <c r="B12639" s="65"/>
      <c r="C12639" s="65"/>
      <c r="D12639" s="65"/>
      <c r="E12639" s="65"/>
      <c r="F12639" s="65"/>
      <c r="G12639" s="129"/>
    </row>
    <row r="12640" spans="1:7">
      <c r="A12640" s="65"/>
      <c r="B12640" s="65"/>
      <c r="C12640" s="65"/>
      <c r="D12640" s="65"/>
      <c r="E12640" s="65"/>
      <c r="F12640" s="65"/>
      <c r="G12640" s="129"/>
    </row>
    <row r="12641" spans="1:7">
      <c r="A12641" s="65"/>
      <c r="B12641" s="65"/>
      <c r="C12641" s="65"/>
      <c r="D12641" s="65"/>
      <c r="E12641" s="65"/>
      <c r="F12641" s="65"/>
      <c r="G12641" s="129"/>
    </row>
    <row r="12642" spans="1:7">
      <c r="A12642" s="65"/>
      <c r="B12642" s="65"/>
      <c r="C12642" s="65"/>
      <c r="D12642" s="65"/>
      <c r="E12642" s="65"/>
      <c r="F12642" s="65"/>
      <c r="G12642" s="129"/>
    </row>
    <row r="12643" spans="1:7">
      <c r="A12643" s="65"/>
      <c r="B12643" s="65"/>
      <c r="C12643" s="65"/>
      <c r="D12643" s="65"/>
      <c r="E12643" s="65"/>
      <c r="F12643" s="65"/>
      <c r="G12643" s="129"/>
    </row>
    <row r="12644" spans="1:7">
      <c r="A12644" s="65"/>
      <c r="B12644" s="65"/>
      <c r="C12644" s="65"/>
      <c r="D12644" s="65"/>
      <c r="E12644" s="65"/>
      <c r="F12644" s="65"/>
      <c r="G12644" s="129"/>
    </row>
    <row r="12645" spans="1:7">
      <c r="A12645" s="65"/>
      <c r="B12645" s="65"/>
      <c r="C12645" s="65"/>
      <c r="D12645" s="65"/>
      <c r="E12645" s="65"/>
      <c r="F12645" s="65"/>
      <c r="G12645" s="129"/>
    </row>
    <row r="12646" spans="1:7">
      <c r="A12646" s="65"/>
      <c r="B12646" s="65"/>
      <c r="C12646" s="65"/>
      <c r="D12646" s="65"/>
      <c r="E12646" s="65"/>
      <c r="F12646" s="65"/>
      <c r="G12646" s="129"/>
    </row>
    <row r="12647" spans="1:7">
      <c r="A12647" s="65"/>
      <c r="B12647" s="65"/>
      <c r="C12647" s="65"/>
      <c r="D12647" s="65"/>
      <c r="E12647" s="65"/>
      <c r="F12647" s="65"/>
      <c r="G12647" s="129"/>
    </row>
    <row r="12648" spans="1:7">
      <c r="A12648" s="65"/>
      <c r="B12648" s="65"/>
      <c r="C12648" s="65"/>
      <c r="D12648" s="65"/>
      <c r="E12648" s="65"/>
      <c r="F12648" s="65"/>
      <c r="G12648" s="129"/>
    </row>
    <row r="12649" spans="1:7">
      <c r="A12649" s="65"/>
      <c r="B12649" s="65"/>
      <c r="C12649" s="65"/>
      <c r="D12649" s="65"/>
      <c r="E12649" s="65"/>
      <c r="F12649" s="65"/>
      <c r="G12649" s="129"/>
    </row>
    <row r="12650" spans="1:7">
      <c r="A12650" s="65"/>
      <c r="B12650" s="65"/>
      <c r="C12650" s="65"/>
      <c r="D12650" s="65"/>
      <c r="E12650" s="65"/>
      <c r="F12650" s="65"/>
      <c r="G12650" s="129"/>
    </row>
    <row r="12651" spans="1:7">
      <c r="A12651" s="65"/>
      <c r="B12651" s="65"/>
      <c r="C12651" s="65"/>
      <c r="D12651" s="65"/>
      <c r="E12651" s="65"/>
      <c r="F12651" s="65"/>
      <c r="G12651" s="129"/>
    </row>
    <row r="12652" spans="1:7">
      <c r="A12652" s="65"/>
      <c r="B12652" s="65"/>
      <c r="C12652" s="65"/>
      <c r="D12652" s="65"/>
      <c r="E12652" s="65"/>
      <c r="F12652" s="65"/>
      <c r="G12652" s="129"/>
    </row>
    <row r="12653" spans="1:7">
      <c r="A12653" s="65"/>
      <c r="B12653" s="65"/>
      <c r="C12653" s="65"/>
      <c r="D12653" s="65"/>
      <c r="E12653" s="65"/>
      <c r="F12653" s="65"/>
      <c r="G12653" s="129"/>
    </row>
    <row r="12654" spans="1:7">
      <c r="A12654" s="65"/>
      <c r="B12654" s="65"/>
      <c r="C12654" s="65"/>
      <c r="D12654" s="65"/>
      <c r="E12654" s="65"/>
      <c r="F12654" s="65"/>
      <c r="G12654" s="129"/>
    </row>
    <row r="12655" spans="1:7">
      <c r="A12655" s="65"/>
      <c r="B12655" s="65"/>
      <c r="C12655" s="65"/>
      <c r="D12655" s="65"/>
      <c r="E12655" s="65"/>
      <c r="F12655" s="65"/>
      <c r="G12655" s="129"/>
    </row>
    <row r="12656" spans="1:7">
      <c r="A12656" s="65"/>
      <c r="B12656" s="65"/>
      <c r="C12656" s="65"/>
      <c r="D12656" s="65"/>
      <c r="E12656" s="65"/>
      <c r="F12656" s="65"/>
      <c r="G12656" s="129"/>
    </row>
    <row r="12657" spans="1:7">
      <c r="A12657" s="65"/>
      <c r="B12657" s="65"/>
      <c r="C12657" s="65"/>
      <c r="D12657" s="65"/>
      <c r="E12657" s="65"/>
      <c r="F12657" s="65"/>
      <c r="G12657" s="129"/>
    </row>
    <row r="12658" spans="1:7">
      <c r="A12658" s="65"/>
      <c r="B12658" s="65"/>
      <c r="C12658" s="65"/>
      <c r="D12658" s="65"/>
      <c r="E12658" s="65"/>
      <c r="F12658" s="65"/>
      <c r="G12658" s="129"/>
    </row>
    <row r="12659" spans="1:7">
      <c r="A12659" s="65"/>
      <c r="B12659" s="65"/>
      <c r="C12659" s="65"/>
      <c r="D12659" s="65"/>
      <c r="E12659" s="65"/>
      <c r="F12659" s="65"/>
      <c r="G12659" s="129"/>
    </row>
    <row r="12660" spans="1:7">
      <c r="A12660" s="65"/>
      <c r="B12660" s="65"/>
      <c r="C12660" s="65"/>
      <c r="D12660" s="65"/>
      <c r="E12660" s="65"/>
      <c r="F12660" s="65"/>
      <c r="G12660" s="129"/>
    </row>
    <row r="12661" spans="1:7">
      <c r="A12661" s="65"/>
      <c r="B12661" s="65"/>
      <c r="C12661" s="65"/>
      <c r="D12661" s="65"/>
      <c r="E12661" s="65"/>
      <c r="F12661" s="65"/>
      <c r="G12661" s="129"/>
    </row>
    <row r="12662" spans="1:7">
      <c r="A12662" s="65"/>
      <c r="B12662" s="65"/>
      <c r="C12662" s="65"/>
      <c r="D12662" s="65"/>
      <c r="E12662" s="65"/>
      <c r="F12662" s="65"/>
      <c r="G12662" s="129"/>
    </row>
    <row r="12663" spans="1:7">
      <c r="A12663" s="65"/>
      <c r="B12663" s="65"/>
      <c r="C12663" s="65"/>
      <c r="D12663" s="65"/>
      <c r="E12663" s="65"/>
      <c r="F12663" s="65"/>
      <c r="G12663" s="129"/>
    </row>
    <row r="12664" spans="1:7">
      <c r="A12664" s="65"/>
      <c r="B12664" s="65"/>
      <c r="C12664" s="65"/>
      <c r="D12664" s="65"/>
      <c r="E12664" s="65"/>
      <c r="F12664" s="65"/>
      <c r="G12664" s="129"/>
    </row>
    <row r="12665" spans="1:7">
      <c r="A12665" s="65"/>
      <c r="B12665" s="65"/>
      <c r="C12665" s="65"/>
      <c r="D12665" s="65"/>
      <c r="E12665" s="65"/>
      <c r="F12665" s="65"/>
      <c r="G12665" s="129"/>
    </row>
    <row r="12666" spans="1:7">
      <c r="A12666" s="65"/>
      <c r="B12666" s="65"/>
      <c r="C12666" s="65"/>
      <c r="D12666" s="65"/>
      <c r="E12666" s="65"/>
      <c r="F12666" s="65"/>
      <c r="G12666" s="129"/>
    </row>
    <row r="12667" spans="1:7">
      <c r="A12667" s="65"/>
      <c r="B12667" s="65"/>
      <c r="C12667" s="65"/>
      <c r="D12667" s="65"/>
      <c r="E12667" s="65"/>
      <c r="F12667" s="65"/>
      <c r="G12667" s="129"/>
    </row>
    <row r="12668" spans="1:7">
      <c r="A12668" s="65"/>
      <c r="B12668" s="65"/>
      <c r="C12668" s="65"/>
      <c r="D12668" s="65"/>
      <c r="E12668" s="65"/>
      <c r="F12668" s="65"/>
      <c r="G12668" s="129"/>
    </row>
    <row r="12669" spans="1:7">
      <c r="A12669" s="65"/>
      <c r="B12669" s="65"/>
      <c r="C12669" s="65"/>
      <c r="D12669" s="65"/>
      <c r="E12669" s="65"/>
      <c r="F12669" s="65"/>
      <c r="G12669" s="129"/>
    </row>
    <row r="12670" spans="1:7">
      <c r="A12670" s="65"/>
      <c r="B12670" s="65"/>
      <c r="C12670" s="65"/>
      <c r="D12670" s="65"/>
      <c r="E12670" s="65"/>
      <c r="F12670" s="65"/>
      <c r="G12670" s="129"/>
    </row>
    <row r="12671" spans="1:7">
      <c r="A12671" s="65"/>
      <c r="B12671" s="65"/>
      <c r="C12671" s="65"/>
      <c r="D12671" s="65"/>
      <c r="E12671" s="65"/>
      <c r="F12671" s="65"/>
      <c r="G12671" s="129"/>
    </row>
    <row r="12672" spans="1:7">
      <c r="A12672" s="65"/>
      <c r="B12672" s="65"/>
      <c r="C12672" s="65"/>
      <c r="D12672" s="65"/>
      <c r="E12672" s="65"/>
      <c r="F12672" s="65"/>
      <c r="G12672" s="129"/>
    </row>
    <row r="12673" spans="1:7">
      <c r="A12673" s="65"/>
      <c r="B12673" s="65"/>
      <c r="C12673" s="65"/>
      <c r="D12673" s="65"/>
      <c r="E12673" s="65"/>
      <c r="F12673" s="65"/>
      <c r="G12673" s="129"/>
    </row>
    <row r="12674" spans="1:7">
      <c r="A12674" s="65"/>
      <c r="B12674" s="65"/>
      <c r="C12674" s="65"/>
      <c r="D12674" s="65"/>
      <c r="E12674" s="65"/>
      <c r="F12674" s="65"/>
      <c r="G12674" s="129"/>
    </row>
    <row r="12675" spans="1:7">
      <c r="A12675" s="65"/>
      <c r="B12675" s="65"/>
      <c r="C12675" s="65"/>
      <c r="D12675" s="65"/>
      <c r="E12675" s="65"/>
      <c r="F12675" s="65"/>
      <c r="G12675" s="129"/>
    </row>
    <row r="12676" spans="1:7">
      <c r="A12676" s="65"/>
      <c r="B12676" s="65"/>
      <c r="C12676" s="65"/>
      <c r="D12676" s="65"/>
      <c r="E12676" s="65"/>
      <c r="F12676" s="65"/>
      <c r="G12676" s="129"/>
    </row>
    <row r="12677" spans="1:7">
      <c r="A12677" s="65"/>
      <c r="B12677" s="65"/>
      <c r="C12677" s="65"/>
      <c r="D12677" s="65"/>
      <c r="E12677" s="65"/>
      <c r="F12677" s="65"/>
      <c r="G12677" s="129"/>
    </row>
    <row r="12678" spans="1:7">
      <c r="A12678" s="65"/>
      <c r="B12678" s="65"/>
      <c r="C12678" s="65"/>
      <c r="D12678" s="65"/>
      <c r="E12678" s="65"/>
      <c r="F12678" s="65"/>
      <c r="G12678" s="129"/>
    </row>
    <row r="12679" spans="1:7">
      <c r="A12679" s="65"/>
      <c r="B12679" s="65"/>
      <c r="C12679" s="65"/>
      <c r="D12679" s="65"/>
      <c r="E12679" s="65"/>
      <c r="F12679" s="65"/>
      <c r="G12679" s="129"/>
    </row>
    <row r="12680" spans="1:7">
      <c r="A12680" s="65"/>
      <c r="B12680" s="65"/>
      <c r="C12680" s="65"/>
      <c r="D12680" s="65"/>
      <c r="E12680" s="65"/>
      <c r="F12680" s="65"/>
      <c r="G12680" s="129"/>
    </row>
    <row r="12681" spans="1:7">
      <c r="A12681" s="65"/>
      <c r="B12681" s="65"/>
      <c r="C12681" s="65"/>
      <c r="D12681" s="65"/>
      <c r="E12681" s="65"/>
      <c r="F12681" s="65"/>
      <c r="G12681" s="129"/>
    </row>
    <row r="12682" spans="1:7">
      <c r="A12682" s="65"/>
      <c r="B12682" s="65"/>
      <c r="C12682" s="65"/>
      <c r="D12682" s="65"/>
      <c r="E12682" s="65"/>
      <c r="F12682" s="65"/>
      <c r="G12682" s="129"/>
    </row>
    <row r="12683" spans="1:7">
      <c r="A12683" s="65"/>
      <c r="B12683" s="65"/>
      <c r="C12683" s="65"/>
      <c r="D12683" s="65"/>
      <c r="E12683" s="65"/>
      <c r="F12683" s="65"/>
      <c r="G12683" s="129"/>
    </row>
    <row r="12684" spans="1:7">
      <c r="A12684" s="65"/>
      <c r="B12684" s="65"/>
      <c r="C12684" s="65"/>
      <c r="D12684" s="65"/>
      <c r="E12684" s="65"/>
      <c r="F12684" s="65"/>
      <c r="G12684" s="129"/>
    </row>
    <row r="12685" spans="1:7">
      <c r="A12685" s="65"/>
      <c r="B12685" s="65"/>
      <c r="C12685" s="65"/>
      <c r="D12685" s="65"/>
      <c r="E12685" s="65"/>
      <c r="F12685" s="65"/>
      <c r="G12685" s="129"/>
    </row>
    <row r="12686" spans="1:7">
      <c r="A12686" s="65"/>
      <c r="B12686" s="65"/>
      <c r="C12686" s="65"/>
      <c r="D12686" s="65"/>
      <c r="E12686" s="65"/>
      <c r="F12686" s="65"/>
      <c r="G12686" s="129"/>
    </row>
    <row r="12687" spans="1:7">
      <c r="A12687" s="65"/>
      <c r="B12687" s="65"/>
      <c r="C12687" s="65"/>
      <c r="D12687" s="65"/>
      <c r="E12687" s="65"/>
      <c r="F12687" s="65"/>
      <c r="G12687" s="129"/>
    </row>
    <row r="12688" spans="1:7">
      <c r="A12688" s="65"/>
      <c r="B12688" s="65"/>
      <c r="C12688" s="65"/>
      <c r="D12688" s="65"/>
      <c r="E12688" s="65"/>
      <c r="F12688" s="65"/>
      <c r="G12688" s="129"/>
    </row>
    <row r="12689" spans="1:7">
      <c r="A12689" s="65"/>
      <c r="B12689" s="65"/>
      <c r="C12689" s="65"/>
      <c r="D12689" s="65"/>
      <c r="E12689" s="65"/>
      <c r="F12689" s="65"/>
      <c r="G12689" s="129"/>
    </row>
    <row r="12690" spans="1:7">
      <c r="A12690" s="65"/>
      <c r="B12690" s="65"/>
      <c r="C12690" s="65"/>
      <c r="D12690" s="65"/>
      <c r="E12690" s="65"/>
      <c r="F12690" s="65"/>
      <c r="G12690" s="129"/>
    </row>
    <row r="12691" spans="1:7">
      <c r="A12691" s="65"/>
      <c r="B12691" s="65"/>
      <c r="C12691" s="65"/>
      <c r="D12691" s="65"/>
      <c r="E12691" s="65"/>
      <c r="F12691" s="65"/>
      <c r="G12691" s="129"/>
    </row>
    <row r="12692" spans="1:7">
      <c r="A12692" s="65"/>
      <c r="B12692" s="65"/>
      <c r="C12692" s="65"/>
      <c r="D12692" s="65"/>
      <c r="E12692" s="65"/>
      <c r="F12692" s="65"/>
      <c r="G12692" s="129"/>
    </row>
    <row r="12693" spans="1:7">
      <c r="A12693" s="65"/>
      <c r="B12693" s="65"/>
      <c r="C12693" s="65"/>
      <c r="D12693" s="65"/>
      <c r="E12693" s="65"/>
      <c r="F12693" s="65"/>
      <c r="G12693" s="129"/>
    </row>
    <row r="12694" spans="1:7">
      <c r="A12694" s="65"/>
      <c r="B12694" s="65"/>
      <c r="C12694" s="65"/>
      <c r="D12694" s="65"/>
      <c r="E12694" s="65"/>
      <c r="F12694" s="65"/>
      <c r="G12694" s="129"/>
    </row>
    <row r="12695" spans="1:7">
      <c r="A12695" s="65"/>
      <c r="B12695" s="65"/>
      <c r="C12695" s="65"/>
      <c r="D12695" s="65"/>
      <c r="E12695" s="65"/>
      <c r="F12695" s="65"/>
      <c r="G12695" s="129"/>
    </row>
    <row r="12696" spans="1:7">
      <c r="A12696" s="65"/>
      <c r="B12696" s="65"/>
      <c r="C12696" s="65"/>
      <c r="D12696" s="65"/>
      <c r="E12696" s="65"/>
      <c r="F12696" s="65"/>
      <c r="G12696" s="129"/>
    </row>
    <row r="12697" spans="1:7">
      <c r="A12697" s="65"/>
      <c r="B12697" s="65"/>
      <c r="C12697" s="65"/>
      <c r="D12697" s="65"/>
      <c r="E12697" s="65"/>
      <c r="F12697" s="65"/>
      <c r="G12697" s="129"/>
    </row>
    <row r="12698" spans="1:7">
      <c r="A12698" s="65"/>
      <c r="B12698" s="65"/>
      <c r="C12698" s="65"/>
      <c r="D12698" s="65"/>
      <c r="E12698" s="65"/>
      <c r="F12698" s="65"/>
      <c r="G12698" s="129"/>
    </row>
    <row r="12699" spans="1:7">
      <c r="A12699" s="65"/>
      <c r="B12699" s="65"/>
      <c r="C12699" s="65"/>
      <c r="D12699" s="65"/>
      <c r="E12699" s="65"/>
      <c r="F12699" s="65"/>
      <c r="G12699" s="129"/>
    </row>
    <row r="12700" spans="1:7">
      <c r="A12700" s="65"/>
      <c r="B12700" s="65"/>
      <c r="C12700" s="65"/>
      <c r="D12700" s="65"/>
      <c r="E12700" s="65"/>
      <c r="F12700" s="65"/>
      <c r="G12700" s="129"/>
    </row>
    <row r="12701" spans="1:7">
      <c r="A12701" s="65"/>
      <c r="B12701" s="65"/>
      <c r="C12701" s="65"/>
      <c r="D12701" s="65"/>
      <c r="E12701" s="65"/>
      <c r="F12701" s="65"/>
      <c r="G12701" s="129"/>
    </row>
    <row r="12702" spans="1:7">
      <c r="A12702" s="65"/>
      <c r="B12702" s="65"/>
      <c r="C12702" s="65"/>
      <c r="D12702" s="65"/>
      <c r="E12702" s="65"/>
      <c r="F12702" s="65"/>
      <c r="G12702" s="129"/>
    </row>
    <row r="12703" spans="1:7">
      <c r="A12703" s="65"/>
      <c r="B12703" s="65"/>
      <c r="C12703" s="65"/>
      <c r="D12703" s="65"/>
      <c r="E12703" s="65"/>
      <c r="F12703" s="65"/>
      <c r="G12703" s="129"/>
    </row>
    <row r="12704" spans="1:7">
      <c r="A12704" s="65"/>
      <c r="B12704" s="65"/>
      <c r="C12704" s="65"/>
      <c r="D12704" s="65"/>
      <c r="E12704" s="65"/>
      <c r="F12704" s="65"/>
      <c r="G12704" s="129"/>
    </row>
    <row r="12705" spans="1:7">
      <c r="A12705" s="65"/>
      <c r="B12705" s="65"/>
      <c r="C12705" s="65"/>
      <c r="D12705" s="65"/>
      <c r="E12705" s="65"/>
      <c r="F12705" s="65"/>
      <c r="G12705" s="129"/>
    </row>
    <row r="12706" spans="1:7">
      <c r="A12706" s="65"/>
      <c r="B12706" s="65"/>
      <c r="C12706" s="65"/>
      <c r="D12706" s="65"/>
      <c r="E12706" s="65"/>
      <c r="F12706" s="65"/>
      <c r="G12706" s="129"/>
    </row>
    <row r="12707" spans="1:7">
      <c r="A12707" s="65"/>
      <c r="B12707" s="65"/>
      <c r="C12707" s="65"/>
      <c r="D12707" s="65"/>
      <c r="E12707" s="65"/>
      <c r="F12707" s="65"/>
      <c r="G12707" s="129"/>
    </row>
    <row r="12708" spans="1:7">
      <c r="A12708" s="65"/>
      <c r="B12708" s="65"/>
      <c r="C12708" s="65"/>
      <c r="D12708" s="65"/>
      <c r="E12708" s="65"/>
      <c r="F12708" s="65"/>
      <c r="G12708" s="129"/>
    </row>
    <row r="12709" spans="1:7">
      <c r="A12709" s="65"/>
      <c r="B12709" s="65"/>
      <c r="C12709" s="65"/>
      <c r="D12709" s="65"/>
      <c r="E12709" s="65"/>
      <c r="F12709" s="65"/>
      <c r="G12709" s="129"/>
    </row>
    <row r="12710" spans="1:7">
      <c r="A12710" s="65"/>
      <c r="B12710" s="65"/>
      <c r="C12710" s="65"/>
      <c r="D12710" s="65"/>
      <c r="E12710" s="65"/>
      <c r="F12710" s="65"/>
      <c r="G12710" s="129"/>
    </row>
    <row r="12711" spans="1:7">
      <c r="A12711" s="65"/>
      <c r="B12711" s="65"/>
      <c r="C12711" s="65"/>
      <c r="D12711" s="65"/>
      <c r="E12711" s="65"/>
      <c r="F12711" s="65"/>
      <c r="G12711" s="129"/>
    </row>
    <row r="12712" spans="1:7">
      <c r="A12712" s="65"/>
      <c r="B12712" s="65"/>
      <c r="C12712" s="65"/>
      <c r="D12712" s="65"/>
      <c r="E12712" s="65"/>
      <c r="F12712" s="65"/>
      <c r="G12712" s="129"/>
    </row>
    <row r="12713" spans="1:7">
      <c r="A12713" s="65"/>
      <c r="B12713" s="65"/>
      <c r="C12713" s="65"/>
      <c r="D12713" s="65"/>
      <c r="E12713" s="65"/>
      <c r="F12713" s="65"/>
      <c r="G12713" s="129"/>
    </row>
    <row r="12714" spans="1:7">
      <c r="A12714" s="65"/>
      <c r="B12714" s="65"/>
      <c r="C12714" s="65"/>
      <c r="D12714" s="65"/>
      <c r="E12714" s="65"/>
      <c r="F12714" s="65"/>
      <c r="G12714" s="129"/>
    </row>
    <row r="12715" spans="1:7">
      <c r="A12715" s="65"/>
      <c r="B12715" s="65"/>
      <c r="C12715" s="65"/>
      <c r="D12715" s="65"/>
      <c r="E12715" s="65"/>
      <c r="F12715" s="65"/>
      <c r="G12715" s="129"/>
    </row>
    <row r="12716" spans="1:7">
      <c r="A12716" s="65"/>
      <c r="B12716" s="65"/>
      <c r="C12716" s="65"/>
      <c r="D12716" s="65"/>
      <c r="E12716" s="65"/>
      <c r="F12716" s="65"/>
      <c r="G12716" s="129"/>
    </row>
    <row r="12717" spans="1:7">
      <c r="A12717" s="65"/>
      <c r="B12717" s="65"/>
      <c r="C12717" s="65"/>
      <c r="D12717" s="65"/>
      <c r="E12717" s="65"/>
      <c r="F12717" s="65"/>
      <c r="G12717" s="129"/>
    </row>
    <row r="12718" spans="1:7">
      <c r="A12718" s="65"/>
      <c r="B12718" s="65"/>
      <c r="C12718" s="65"/>
      <c r="D12718" s="65"/>
      <c r="E12718" s="65"/>
      <c r="F12718" s="65"/>
      <c r="G12718" s="129"/>
    </row>
    <row r="12719" spans="1:7">
      <c r="A12719" s="65"/>
      <c r="B12719" s="65"/>
      <c r="C12719" s="65"/>
      <c r="D12719" s="65"/>
      <c r="E12719" s="65"/>
      <c r="F12719" s="65"/>
      <c r="G12719" s="129"/>
    </row>
    <row r="12720" spans="1:7">
      <c r="A12720" s="65"/>
      <c r="B12720" s="65"/>
      <c r="C12720" s="65"/>
      <c r="D12720" s="65"/>
      <c r="E12720" s="65"/>
      <c r="F12720" s="65"/>
      <c r="G12720" s="129"/>
    </row>
    <row r="12721" spans="1:7">
      <c r="A12721" s="65"/>
      <c r="B12721" s="65"/>
      <c r="C12721" s="65"/>
      <c r="D12721" s="65"/>
      <c r="E12721" s="65"/>
      <c r="F12721" s="65"/>
      <c r="G12721" s="129"/>
    </row>
    <row r="12722" spans="1:7">
      <c r="A12722" s="65"/>
      <c r="B12722" s="65"/>
      <c r="C12722" s="65"/>
      <c r="D12722" s="65"/>
      <c r="E12722" s="65"/>
      <c r="F12722" s="65"/>
      <c r="G12722" s="129"/>
    </row>
    <row r="12723" spans="1:7">
      <c r="A12723" s="65"/>
      <c r="B12723" s="65"/>
      <c r="C12723" s="65"/>
      <c r="D12723" s="65"/>
      <c r="E12723" s="65"/>
      <c r="F12723" s="65"/>
      <c r="G12723" s="129"/>
    </row>
    <row r="12724" spans="1:7">
      <c r="A12724" s="65"/>
      <c r="B12724" s="65"/>
      <c r="C12724" s="65"/>
      <c r="D12724" s="65"/>
      <c r="E12724" s="65"/>
      <c r="F12724" s="65"/>
      <c r="G12724" s="129"/>
    </row>
    <row r="12725" spans="1:7">
      <c r="A12725" s="65"/>
      <c r="B12725" s="65"/>
      <c r="C12725" s="65"/>
      <c r="D12725" s="65"/>
      <c r="E12725" s="65"/>
      <c r="F12725" s="65"/>
      <c r="G12725" s="129"/>
    </row>
    <row r="12726" spans="1:7">
      <c r="A12726" s="65"/>
      <c r="B12726" s="65"/>
      <c r="C12726" s="65"/>
      <c r="D12726" s="65"/>
      <c r="E12726" s="65"/>
      <c r="F12726" s="65"/>
      <c r="G12726" s="129"/>
    </row>
    <row r="12727" spans="1:7">
      <c r="A12727" s="65"/>
      <c r="B12727" s="65"/>
      <c r="C12727" s="65"/>
      <c r="D12727" s="65"/>
      <c r="E12727" s="65"/>
      <c r="F12727" s="65"/>
      <c r="G12727" s="129"/>
    </row>
    <row r="12728" spans="1:7">
      <c r="A12728" s="65"/>
      <c r="B12728" s="65"/>
      <c r="C12728" s="65"/>
      <c r="D12728" s="65"/>
      <c r="E12728" s="65"/>
      <c r="F12728" s="65"/>
      <c r="G12728" s="129"/>
    </row>
    <row r="12729" spans="1:7">
      <c r="A12729" s="65"/>
      <c r="B12729" s="65"/>
      <c r="C12729" s="65"/>
      <c r="D12729" s="65"/>
      <c r="E12729" s="65"/>
      <c r="F12729" s="65"/>
      <c r="G12729" s="129"/>
    </row>
    <row r="12730" spans="1:7">
      <c r="A12730" s="65"/>
      <c r="B12730" s="65"/>
      <c r="C12730" s="65"/>
      <c r="D12730" s="65"/>
      <c r="E12730" s="65"/>
      <c r="F12730" s="65"/>
      <c r="G12730" s="129"/>
    </row>
    <row r="12731" spans="1:7">
      <c r="A12731" s="65"/>
      <c r="B12731" s="65"/>
      <c r="C12731" s="65"/>
      <c r="D12731" s="65"/>
      <c r="E12731" s="65"/>
      <c r="F12731" s="65"/>
      <c r="G12731" s="129"/>
    </row>
    <row r="12732" spans="1:7">
      <c r="A12732" s="65"/>
      <c r="B12732" s="65"/>
      <c r="C12732" s="65"/>
      <c r="D12732" s="65"/>
      <c r="E12732" s="65"/>
      <c r="F12732" s="65"/>
      <c r="G12732" s="129"/>
    </row>
    <row r="12733" spans="1:7">
      <c r="A12733" s="65"/>
      <c r="B12733" s="65"/>
      <c r="C12733" s="65"/>
      <c r="D12733" s="65"/>
      <c r="E12733" s="65"/>
      <c r="F12733" s="65"/>
      <c r="G12733" s="129"/>
    </row>
    <row r="12734" spans="1:7">
      <c r="A12734" s="65"/>
      <c r="B12734" s="65"/>
      <c r="C12734" s="65"/>
      <c r="D12734" s="65"/>
      <c r="E12734" s="65"/>
      <c r="F12734" s="65"/>
      <c r="G12734" s="129"/>
    </row>
    <row r="12735" spans="1:7">
      <c r="A12735" s="65"/>
      <c r="B12735" s="65"/>
      <c r="C12735" s="65"/>
      <c r="D12735" s="65"/>
      <c r="E12735" s="65"/>
      <c r="F12735" s="65"/>
      <c r="G12735" s="129"/>
    </row>
    <row r="12736" spans="1:7">
      <c r="A12736" s="65"/>
      <c r="B12736" s="65"/>
      <c r="C12736" s="65"/>
      <c r="D12736" s="65"/>
      <c r="E12736" s="65"/>
      <c r="F12736" s="65"/>
      <c r="G12736" s="129"/>
    </row>
    <row r="12737" spans="1:7">
      <c r="A12737" s="65"/>
      <c r="B12737" s="65"/>
      <c r="C12737" s="65"/>
      <c r="D12737" s="65"/>
      <c r="E12737" s="65"/>
      <c r="F12737" s="65"/>
      <c r="G12737" s="129"/>
    </row>
    <row r="12738" spans="1:7">
      <c r="A12738" s="65"/>
      <c r="B12738" s="65"/>
      <c r="C12738" s="65"/>
      <c r="D12738" s="65"/>
      <c r="E12738" s="65"/>
      <c r="F12738" s="65"/>
      <c r="G12738" s="129"/>
    </row>
    <row r="12739" spans="1:7">
      <c r="A12739" s="65"/>
      <c r="B12739" s="65"/>
      <c r="C12739" s="65"/>
      <c r="D12739" s="65"/>
      <c r="E12739" s="65"/>
      <c r="F12739" s="65"/>
      <c r="G12739" s="129"/>
    </row>
    <row r="12740" spans="1:7">
      <c r="A12740" s="65"/>
      <c r="B12740" s="65"/>
      <c r="C12740" s="65"/>
      <c r="D12740" s="65"/>
      <c r="E12740" s="65"/>
      <c r="F12740" s="65"/>
      <c r="G12740" s="129"/>
    </row>
    <row r="12741" spans="1:7">
      <c r="A12741" s="65"/>
      <c r="B12741" s="65"/>
      <c r="C12741" s="65"/>
      <c r="D12741" s="65"/>
      <c r="E12741" s="65"/>
      <c r="F12741" s="65"/>
      <c r="G12741" s="129"/>
    </row>
    <row r="12742" spans="1:7">
      <c r="A12742" s="65"/>
      <c r="B12742" s="65"/>
      <c r="C12742" s="65"/>
      <c r="D12742" s="65"/>
      <c r="E12742" s="65"/>
      <c r="F12742" s="65"/>
      <c r="G12742" s="129"/>
    </row>
    <row r="12743" spans="1:7">
      <c r="A12743" s="65"/>
      <c r="B12743" s="65"/>
      <c r="C12743" s="65"/>
      <c r="D12743" s="65"/>
      <c r="E12743" s="65"/>
      <c r="F12743" s="65"/>
      <c r="G12743" s="129"/>
    </row>
    <row r="12744" spans="1:7">
      <c r="A12744" s="65"/>
      <c r="B12744" s="65"/>
      <c r="C12744" s="65"/>
      <c r="D12744" s="65"/>
      <c r="E12744" s="65"/>
      <c r="F12744" s="65"/>
      <c r="G12744" s="129"/>
    </row>
    <row r="12745" spans="1:7">
      <c r="A12745" s="65"/>
      <c r="B12745" s="65"/>
      <c r="C12745" s="65"/>
      <c r="D12745" s="65"/>
      <c r="E12745" s="65"/>
      <c r="F12745" s="65"/>
      <c r="G12745" s="129"/>
    </row>
    <row r="12746" spans="1:7">
      <c r="A12746" s="65"/>
      <c r="B12746" s="65"/>
      <c r="C12746" s="65"/>
      <c r="D12746" s="65"/>
      <c r="E12746" s="65"/>
      <c r="F12746" s="65"/>
      <c r="G12746" s="129"/>
    </row>
    <row r="12747" spans="1:7">
      <c r="A12747" s="65"/>
      <c r="B12747" s="65"/>
      <c r="C12747" s="65"/>
      <c r="D12747" s="65"/>
      <c r="E12747" s="65"/>
      <c r="F12747" s="65"/>
      <c r="G12747" s="129"/>
    </row>
    <row r="12748" spans="1:7">
      <c r="A12748" s="65"/>
      <c r="B12748" s="65"/>
      <c r="C12748" s="65"/>
      <c r="D12748" s="65"/>
      <c r="E12748" s="65"/>
      <c r="F12748" s="65"/>
      <c r="G12748" s="129"/>
    </row>
    <row r="12749" spans="1:7">
      <c r="A12749" s="65"/>
      <c r="B12749" s="65"/>
      <c r="C12749" s="65"/>
      <c r="D12749" s="65"/>
      <c r="E12749" s="65"/>
      <c r="F12749" s="65"/>
      <c r="G12749" s="129"/>
    </row>
    <row r="12750" spans="1:7">
      <c r="A12750" s="65"/>
      <c r="B12750" s="65"/>
      <c r="C12750" s="65"/>
      <c r="D12750" s="65"/>
      <c r="E12750" s="65"/>
      <c r="F12750" s="65"/>
      <c r="G12750" s="129"/>
    </row>
    <row r="12751" spans="1:7">
      <c r="A12751" s="65"/>
      <c r="B12751" s="65"/>
      <c r="C12751" s="65"/>
      <c r="D12751" s="65"/>
      <c r="E12751" s="65"/>
      <c r="F12751" s="65"/>
      <c r="G12751" s="129"/>
    </row>
    <row r="12752" spans="1:7">
      <c r="A12752" s="65"/>
      <c r="B12752" s="65"/>
      <c r="C12752" s="65"/>
      <c r="D12752" s="65"/>
      <c r="E12752" s="65"/>
      <c r="F12752" s="65"/>
      <c r="G12752" s="129"/>
    </row>
    <row r="12753" spans="1:7">
      <c r="A12753" s="65"/>
      <c r="B12753" s="65"/>
      <c r="C12753" s="65"/>
      <c r="D12753" s="65"/>
      <c r="E12753" s="65"/>
      <c r="F12753" s="65"/>
      <c r="G12753" s="129"/>
    </row>
    <row r="12754" spans="1:7">
      <c r="A12754" s="65"/>
      <c r="B12754" s="65"/>
      <c r="C12754" s="65"/>
      <c r="D12754" s="65"/>
      <c r="E12754" s="65"/>
      <c r="F12754" s="65"/>
      <c r="G12754" s="129"/>
    </row>
    <row r="12755" spans="1:7">
      <c r="A12755" s="65"/>
      <c r="B12755" s="65"/>
      <c r="C12755" s="65"/>
      <c r="D12755" s="65"/>
      <c r="E12755" s="65"/>
      <c r="F12755" s="65"/>
      <c r="G12755" s="129"/>
    </row>
    <row r="12756" spans="1:7">
      <c r="A12756" s="65"/>
      <c r="B12756" s="65"/>
      <c r="C12756" s="65"/>
      <c r="D12756" s="65"/>
      <c r="E12756" s="65"/>
      <c r="F12756" s="65"/>
      <c r="G12756" s="129"/>
    </row>
    <row r="12757" spans="1:7">
      <c r="A12757" s="65"/>
      <c r="B12757" s="65"/>
      <c r="C12757" s="65"/>
      <c r="D12757" s="65"/>
      <c r="E12757" s="65"/>
      <c r="F12757" s="65"/>
      <c r="G12757" s="129"/>
    </row>
    <row r="12758" spans="1:7">
      <c r="A12758" s="65"/>
      <c r="B12758" s="65"/>
      <c r="C12758" s="65"/>
      <c r="D12758" s="65"/>
      <c r="E12758" s="65"/>
      <c r="F12758" s="65"/>
      <c r="G12758" s="129"/>
    </row>
    <row r="12759" spans="1:7">
      <c r="A12759" s="65"/>
      <c r="B12759" s="65"/>
      <c r="C12759" s="65"/>
      <c r="D12759" s="65"/>
      <c r="E12759" s="65"/>
      <c r="F12759" s="65"/>
      <c r="G12759" s="129"/>
    </row>
    <row r="12760" spans="1:7">
      <c r="A12760" s="65"/>
      <c r="B12760" s="65"/>
      <c r="C12760" s="65"/>
      <c r="D12760" s="65"/>
      <c r="E12760" s="65"/>
      <c r="F12760" s="65"/>
      <c r="G12760" s="129"/>
    </row>
    <row r="12761" spans="1:7">
      <c r="A12761" s="65"/>
      <c r="B12761" s="65"/>
      <c r="C12761" s="65"/>
      <c r="D12761" s="65"/>
      <c r="E12761" s="65"/>
      <c r="F12761" s="65"/>
      <c r="G12761" s="129"/>
    </row>
    <row r="12762" spans="1:7">
      <c r="A12762" s="65"/>
      <c r="B12762" s="65"/>
      <c r="C12762" s="65"/>
      <c r="D12762" s="65"/>
      <c r="E12762" s="65"/>
      <c r="F12762" s="65"/>
      <c r="G12762" s="129"/>
    </row>
    <row r="12763" spans="1:7">
      <c r="A12763" s="65"/>
      <c r="B12763" s="65"/>
      <c r="C12763" s="65"/>
      <c r="D12763" s="65"/>
      <c r="E12763" s="65"/>
      <c r="F12763" s="65"/>
      <c r="G12763" s="129"/>
    </row>
    <row r="12764" spans="1:7">
      <c r="A12764" s="65"/>
      <c r="B12764" s="65"/>
      <c r="C12764" s="65"/>
      <c r="D12764" s="65"/>
      <c r="E12764" s="65"/>
      <c r="F12764" s="65"/>
      <c r="G12764" s="129"/>
    </row>
    <row r="12765" spans="1:7">
      <c r="A12765" s="65"/>
      <c r="B12765" s="65"/>
      <c r="C12765" s="65"/>
      <c r="D12765" s="65"/>
      <c r="E12765" s="65"/>
      <c r="F12765" s="65"/>
      <c r="G12765" s="129"/>
    </row>
    <row r="12766" spans="1:7">
      <c r="A12766" s="65"/>
      <c r="B12766" s="65"/>
      <c r="C12766" s="65"/>
      <c r="D12766" s="65"/>
      <c r="E12766" s="65"/>
      <c r="F12766" s="65"/>
      <c r="G12766" s="129"/>
    </row>
    <row r="12767" spans="1:7">
      <c r="A12767" s="65"/>
      <c r="B12767" s="65"/>
      <c r="C12767" s="65"/>
      <c r="D12767" s="65"/>
      <c r="E12767" s="65"/>
      <c r="F12767" s="65"/>
      <c r="G12767" s="129"/>
    </row>
    <row r="12768" spans="1:7">
      <c r="A12768" s="65"/>
      <c r="B12768" s="65"/>
      <c r="C12768" s="65"/>
      <c r="D12768" s="65"/>
      <c r="E12768" s="65"/>
      <c r="F12768" s="65"/>
      <c r="G12768" s="129"/>
    </row>
    <row r="12769" spans="1:7">
      <c r="A12769" s="65"/>
      <c r="B12769" s="65"/>
      <c r="C12769" s="65"/>
      <c r="D12769" s="65"/>
      <c r="E12769" s="65"/>
      <c r="F12769" s="65"/>
      <c r="G12769" s="129"/>
    </row>
    <row r="12770" spans="1:7">
      <c r="A12770" s="65"/>
      <c r="B12770" s="65"/>
      <c r="C12770" s="65"/>
      <c r="D12770" s="65"/>
      <c r="E12770" s="65"/>
      <c r="F12770" s="65"/>
      <c r="G12770" s="129"/>
    </row>
    <row r="12771" spans="1:7">
      <c r="A12771" s="65"/>
      <c r="B12771" s="65"/>
      <c r="C12771" s="65"/>
      <c r="D12771" s="65"/>
      <c r="E12771" s="65"/>
      <c r="F12771" s="65"/>
      <c r="G12771" s="129"/>
    </row>
    <row r="12772" spans="1:7">
      <c r="A12772" s="65"/>
      <c r="B12772" s="65"/>
      <c r="C12772" s="65"/>
      <c r="D12772" s="65"/>
      <c r="E12772" s="65"/>
      <c r="F12772" s="65"/>
      <c r="G12772" s="129"/>
    </row>
    <row r="12773" spans="1:7">
      <c r="A12773" s="65"/>
      <c r="B12773" s="65"/>
      <c r="C12773" s="65"/>
      <c r="D12773" s="65"/>
      <c r="E12773" s="65"/>
      <c r="F12773" s="65"/>
      <c r="G12773" s="129"/>
    </row>
    <row r="12774" spans="1:7">
      <c r="A12774" s="65"/>
      <c r="B12774" s="65"/>
      <c r="C12774" s="65"/>
      <c r="D12774" s="65"/>
      <c r="E12774" s="65"/>
      <c r="F12774" s="65"/>
      <c r="G12774" s="129"/>
    </row>
    <row r="12775" spans="1:7">
      <c r="A12775" s="65"/>
      <c r="B12775" s="65"/>
      <c r="C12775" s="65"/>
      <c r="D12775" s="65"/>
      <c r="E12775" s="65"/>
      <c r="F12775" s="65"/>
      <c r="G12775" s="129"/>
    </row>
    <row r="12776" spans="1:7">
      <c r="A12776" s="65"/>
      <c r="B12776" s="65"/>
      <c r="C12776" s="65"/>
      <c r="D12776" s="65"/>
      <c r="E12776" s="65"/>
      <c r="F12776" s="65"/>
      <c r="G12776" s="129"/>
    </row>
    <row r="12777" spans="1:7">
      <c r="A12777" s="65"/>
      <c r="B12777" s="65"/>
      <c r="C12777" s="65"/>
      <c r="D12777" s="65"/>
      <c r="E12777" s="65"/>
      <c r="F12777" s="65"/>
      <c r="G12777" s="129"/>
    </row>
    <row r="12778" spans="1:7">
      <c r="A12778" s="65"/>
      <c r="B12778" s="65"/>
      <c r="C12778" s="65"/>
      <c r="D12778" s="65"/>
      <c r="E12778" s="65"/>
      <c r="F12778" s="65"/>
      <c r="G12778" s="129"/>
    </row>
    <row r="12779" spans="1:7">
      <c r="A12779" s="65"/>
      <c r="B12779" s="65"/>
      <c r="C12779" s="65"/>
      <c r="D12779" s="65"/>
      <c r="E12779" s="65"/>
      <c r="F12779" s="65"/>
      <c r="G12779" s="129"/>
    </row>
    <row r="12780" spans="1:7">
      <c r="A12780" s="65"/>
      <c r="B12780" s="65"/>
      <c r="C12780" s="65"/>
      <c r="D12780" s="65"/>
      <c r="E12780" s="65"/>
      <c r="F12780" s="65"/>
      <c r="G12780" s="129"/>
    </row>
    <row r="12781" spans="1:7">
      <c r="A12781" s="65"/>
      <c r="B12781" s="65"/>
      <c r="C12781" s="65"/>
      <c r="D12781" s="65"/>
      <c r="E12781" s="65"/>
      <c r="F12781" s="65"/>
      <c r="G12781" s="129"/>
    </row>
    <row r="12782" spans="1:7">
      <c r="A12782" s="65"/>
      <c r="B12782" s="65"/>
      <c r="C12782" s="65"/>
      <c r="D12782" s="65"/>
      <c r="E12782" s="65"/>
      <c r="F12782" s="65"/>
      <c r="G12782" s="129"/>
    </row>
    <row r="12783" spans="1:7">
      <c r="A12783" s="65"/>
      <c r="B12783" s="65"/>
      <c r="C12783" s="65"/>
      <c r="D12783" s="65"/>
      <c r="E12783" s="65"/>
      <c r="F12783" s="65"/>
      <c r="G12783" s="129"/>
    </row>
    <row r="12784" spans="1:7">
      <c r="A12784" s="65"/>
      <c r="B12784" s="65"/>
      <c r="C12784" s="65"/>
      <c r="D12784" s="65"/>
      <c r="E12784" s="65"/>
      <c r="F12784" s="65"/>
      <c r="G12784" s="129"/>
    </row>
    <row r="12785" spans="1:7">
      <c r="A12785" s="65"/>
      <c r="B12785" s="65"/>
      <c r="C12785" s="65"/>
      <c r="D12785" s="65"/>
      <c r="E12785" s="65"/>
      <c r="F12785" s="65"/>
      <c r="G12785" s="129"/>
    </row>
    <row r="12786" spans="1:7">
      <c r="A12786" s="65"/>
      <c r="B12786" s="65"/>
      <c r="C12786" s="65"/>
      <c r="D12786" s="65"/>
      <c r="E12786" s="65"/>
      <c r="F12786" s="65"/>
      <c r="G12786" s="129"/>
    </row>
    <row r="12787" spans="1:7">
      <c r="A12787" s="65"/>
      <c r="B12787" s="65"/>
      <c r="C12787" s="65"/>
      <c r="D12787" s="65"/>
      <c r="E12787" s="65"/>
      <c r="F12787" s="65"/>
      <c r="G12787" s="129"/>
    </row>
    <row r="12788" spans="1:7">
      <c r="A12788" s="65"/>
      <c r="B12788" s="65"/>
      <c r="C12788" s="65"/>
      <c r="D12788" s="65"/>
      <c r="E12788" s="65"/>
      <c r="F12788" s="65"/>
      <c r="G12788" s="129"/>
    </row>
    <row r="12789" spans="1:7">
      <c r="A12789" s="65"/>
      <c r="B12789" s="65"/>
      <c r="C12789" s="65"/>
      <c r="D12789" s="65"/>
      <c r="E12789" s="65"/>
      <c r="F12789" s="65"/>
      <c r="G12789" s="129"/>
    </row>
    <row r="12790" spans="1:7">
      <c r="A12790" s="65"/>
      <c r="B12790" s="65"/>
      <c r="C12790" s="65"/>
      <c r="D12790" s="65"/>
      <c r="E12790" s="65"/>
      <c r="F12790" s="65"/>
      <c r="G12790" s="129"/>
    </row>
    <row r="12791" spans="1:7">
      <c r="A12791" s="65"/>
      <c r="B12791" s="65"/>
      <c r="C12791" s="65"/>
      <c r="D12791" s="65"/>
      <c r="E12791" s="65"/>
      <c r="F12791" s="65"/>
      <c r="G12791" s="129"/>
    </row>
    <row r="12792" spans="1:7">
      <c r="A12792" s="65"/>
      <c r="B12792" s="65"/>
      <c r="C12792" s="65"/>
      <c r="D12792" s="65"/>
      <c r="E12792" s="65"/>
      <c r="F12792" s="65"/>
      <c r="G12792" s="129"/>
    </row>
    <row r="12793" spans="1:7">
      <c r="A12793" s="65"/>
      <c r="B12793" s="65"/>
      <c r="C12793" s="65"/>
      <c r="D12793" s="65"/>
      <c r="E12793" s="65"/>
      <c r="F12793" s="65"/>
      <c r="G12793" s="129"/>
    </row>
    <row r="12794" spans="1:7">
      <c r="A12794" s="65"/>
      <c r="B12794" s="65"/>
      <c r="C12794" s="65"/>
      <c r="D12794" s="65"/>
      <c r="E12794" s="65"/>
      <c r="F12794" s="65"/>
      <c r="G12794" s="129"/>
    </row>
    <row r="12795" spans="1:7">
      <c r="A12795" s="65"/>
      <c r="B12795" s="65"/>
      <c r="C12795" s="65"/>
      <c r="D12795" s="65"/>
      <c r="E12795" s="65"/>
      <c r="F12795" s="65"/>
      <c r="G12795" s="129"/>
    </row>
    <row r="12796" spans="1:7">
      <c r="A12796" s="65"/>
      <c r="B12796" s="65"/>
      <c r="C12796" s="65"/>
      <c r="D12796" s="65"/>
      <c r="E12796" s="65"/>
      <c r="F12796" s="65"/>
      <c r="G12796" s="129"/>
    </row>
    <row r="12797" spans="1:7">
      <c r="A12797" s="65"/>
      <c r="B12797" s="65"/>
      <c r="C12797" s="65"/>
      <c r="D12797" s="65"/>
      <c r="E12797" s="65"/>
      <c r="F12797" s="65"/>
      <c r="G12797" s="129"/>
    </row>
    <row r="12798" spans="1:7">
      <c r="A12798" s="65"/>
      <c r="B12798" s="65"/>
      <c r="C12798" s="65"/>
      <c r="D12798" s="65"/>
      <c r="E12798" s="65"/>
      <c r="F12798" s="65"/>
      <c r="G12798" s="129"/>
    </row>
    <row r="12799" spans="1:7">
      <c r="A12799" s="65"/>
      <c r="B12799" s="65"/>
      <c r="C12799" s="65"/>
      <c r="D12799" s="65"/>
      <c r="E12799" s="65"/>
      <c r="F12799" s="65"/>
      <c r="G12799" s="129"/>
    </row>
    <row r="12800" spans="1:7">
      <c r="A12800" s="65"/>
      <c r="B12800" s="65"/>
      <c r="C12800" s="65"/>
      <c r="D12800" s="65"/>
      <c r="E12800" s="65"/>
      <c r="F12800" s="65"/>
      <c r="G12800" s="129"/>
    </row>
    <row r="12801" spans="1:7">
      <c r="A12801" s="65"/>
      <c r="B12801" s="65"/>
      <c r="C12801" s="65"/>
      <c r="D12801" s="65"/>
      <c r="E12801" s="65"/>
      <c r="F12801" s="65"/>
      <c r="G12801" s="129"/>
    </row>
    <row r="12802" spans="1:7">
      <c r="A12802" s="65"/>
      <c r="B12802" s="65"/>
      <c r="C12802" s="65"/>
      <c r="D12802" s="65"/>
      <c r="E12802" s="65"/>
      <c r="F12802" s="65"/>
      <c r="G12802" s="129"/>
    </row>
    <row r="12803" spans="1:7">
      <c r="A12803" s="65"/>
      <c r="B12803" s="65"/>
      <c r="C12803" s="65"/>
      <c r="D12803" s="65"/>
      <c r="E12803" s="65"/>
      <c r="F12803" s="65"/>
      <c r="G12803" s="129"/>
    </row>
    <row r="12804" spans="1:7">
      <c r="A12804" s="65"/>
      <c r="B12804" s="65"/>
      <c r="C12804" s="65"/>
      <c r="D12804" s="65"/>
      <c r="E12804" s="65"/>
      <c r="F12804" s="65"/>
      <c r="G12804" s="129"/>
    </row>
    <row r="12805" spans="1:7">
      <c r="A12805" s="65"/>
      <c r="B12805" s="65"/>
      <c r="C12805" s="65"/>
      <c r="D12805" s="65"/>
      <c r="E12805" s="65"/>
      <c r="F12805" s="65"/>
      <c r="G12805" s="129"/>
    </row>
    <row r="12806" spans="1:7">
      <c r="A12806" s="65"/>
      <c r="B12806" s="65"/>
      <c r="C12806" s="65"/>
      <c r="D12806" s="65"/>
      <c r="E12806" s="65"/>
      <c r="F12806" s="65"/>
      <c r="G12806" s="129"/>
    </row>
    <row r="12807" spans="1:7">
      <c r="A12807" s="65"/>
      <c r="B12807" s="65"/>
      <c r="C12807" s="65"/>
      <c r="D12807" s="65"/>
      <c r="E12807" s="65"/>
      <c r="F12807" s="65"/>
      <c r="G12807" s="129"/>
    </row>
    <row r="12808" spans="1:7">
      <c r="A12808" s="65"/>
      <c r="B12808" s="65"/>
      <c r="C12808" s="65"/>
      <c r="D12808" s="65"/>
      <c r="E12808" s="65"/>
      <c r="F12808" s="65"/>
      <c r="G12808" s="129"/>
    </row>
    <row r="12809" spans="1:7">
      <c r="A12809" s="65"/>
      <c r="B12809" s="65"/>
      <c r="C12809" s="65"/>
      <c r="D12809" s="65"/>
      <c r="E12809" s="65"/>
      <c r="F12809" s="65"/>
      <c r="G12809" s="129"/>
    </row>
    <row r="12810" spans="1:7">
      <c r="A12810" s="65"/>
      <c r="B12810" s="65"/>
      <c r="C12810" s="65"/>
      <c r="D12810" s="65"/>
      <c r="E12810" s="65"/>
      <c r="F12810" s="65"/>
      <c r="G12810" s="129"/>
    </row>
    <row r="12811" spans="1:7">
      <c r="A12811" s="65"/>
      <c r="B12811" s="65"/>
      <c r="C12811" s="65"/>
      <c r="D12811" s="65"/>
      <c r="E12811" s="65"/>
      <c r="F12811" s="65"/>
      <c r="G12811" s="129"/>
    </row>
    <row r="12812" spans="1:7">
      <c r="A12812" s="65"/>
      <c r="B12812" s="65"/>
      <c r="C12812" s="65"/>
      <c r="D12812" s="65"/>
      <c r="E12812" s="65"/>
      <c r="F12812" s="65"/>
      <c r="G12812" s="129"/>
    </row>
    <row r="12813" spans="1:7">
      <c r="A12813" s="65"/>
      <c r="B12813" s="65"/>
      <c r="C12813" s="65"/>
      <c r="D12813" s="65"/>
      <c r="E12813" s="65"/>
      <c r="F12813" s="65"/>
      <c r="G12813" s="129"/>
    </row>
    <row r="12814" spans="1:7">
      <c r="A12814" s="65"/>
      <c r="B12814" s="65"/>
      <c r="C12814" s="65"/>
      <c r="D12814" s="65"/>
      <c r="E12814" s="65"/>
      <c r="F12814" s="65"/>
      <c r="G12814" s="129"/>
    </row>
    <row r="12815" spans="1:7">
      <c r="A12815" s="65"/>
      <c r="B12815" s="65"/>
      <c r="C12815" s="65"/>
      <c r="D12815" s="65"/>
      <c r="E12815" s="65"/>
      <c r="F12815" s="65"/>
      <c r="G12815" s="129"/>
    </row>
    <row r="12816" spans="1:7">
      <c r="A12816" s="65"/>
      <c r="B12816" s="65"/>
      <c r="C12816" s="65"/>
      <c r="D12816" s="65"/>
      <c r="E12816" s="65"/>
      <c r="F12816" s="65"/>
      <c r="G12816" s="129"/>
    </row>
    <row r="12817" spans="1:7">
      <c r="A12817" s="65"/>
      <c r="B12817" s="65"/>
      <c r="C12817" s="65"/>
      <c r="D12817" s="65"/>
      <c r="E12817" s="65"/>
      <c r="F12817" s="65"/>
      <c r="G12817" s="129"/>
    </row>
    <row r="12818" spans="1:7">
      <c r="A12818" s="65"/>
      <c r="B12818" s="65"/>
      <c r="C12818" s="65"/>
      <c r="D12818" s="65"/>
      <c r="E12818" s="65"/>
      <c r="F12818" s="65"/>
      <c r="G12818" s="129"/>
    </row>
    <row r="12819" spans="1:7">
      <c r="A12819" s="65"/>
      <c r="B12819" s="65"/>
      <c r="C12819" s="65"/>
      <c r="D12819" s="65"/>
      <c r="E12819" s="65"/>
      <c r="F12819" s="65"/>
      <c r="G12819" s="129"/>
    </row>
    <row r="12820" spans="1:7">
      <c r="A12820" s="65"/>
      <c r="B12820" s="65"/>
      <c r="C12820" s="65"/>
      <c r="D12820" s="65"/>
      <c r="E12820" s="65"/>
      <c r="F12820" s="65"/>
      <c r="G12820" s="129"/>
    </row>
    <row r="12821" spans="1:7">
      <c r="A12821" s="65"/>
      <c r="B12821" s="65"/>
      <c r="C12821" s="65"/>
      <c r="D12821" s="65"/>
      <c r="E12821" s="65"/>
      <c r="F12821" s="65"/>
      <c r="G12821" s="129"/>
    </row>
    <row r="12822" spans="1:7">
      <c r="A12822" s="65"/>
      <c r="B12822" s="65"/>
      <c r="C12822" s="65"/>
      <c r="D12822" s="65"/>
      <c r="E12822" s="65"/>
      <c r="F12822" s="65"/>
      <c r="G12822" s="129"/>
    </row>
    <row r="12823" spans="1:7">
      <c r="A12823" s="65"/>
      <c r="B12823" s="65"/>
      <c r="C12823" s="65"/>
      <c r="D12823" s="65"/>
      <c r="E12823" s="65"/>
      <c r="F12823" s="65"/>
      <c r="G12823" s="129"/>
    </row>
    <row r="12824" spans="1:7">
      <c r="A12824" s="65"/>
      <c r="B12824" s="65"/>
      <c r="C12824" s="65"/>
      <c r="D12824" s="65"/>
      <c r="E12824" s="65"/>
      <c r="F12824" s="65"/>
      <c r="G12824" s="129"/>
    </row>
    <row r="12825" spans="1:7">
      <c r="A12825" s="65"/>
      <c r="B12825" s="65"/>
      <c r="C12825" s="65"/>
      <c r="D12825" s="65"/>
      <c r="E12825" s="65"/>
      <c r="F12825" s="65"/>
      <c r="G12825" s="129"/>
    </row>
    <row r="12826" spans="1:7">
      <c r="A12826" s="65"/>
      <c r="B12826" s="65"/>
      <c r="C12826" s="65"/>
      <c r="D12826" s="65"/>
      <c r="E12826" s="65"/>
      <c r="F12826" s="65"/>
      <c r="G12826" s="129"/>
    </row>
    <row r="12827" spans="1:7">
      <c r="A12827" s="65"/>
      <c r="B12827" s="65"/>
      <c r="C12827" s="65"/>
      <c r="D12827" s="65"/>
      <c r="E12827" s="65"/>
      <c r="F12827" s="65"/>
      <c r="G12827" s="129"/>
    </row>
    <row r="12828" spans="1:7">
      <c r="A12828" s="65"/>
      <c r="B12828" s="65"/>
      <c r="C12828" s="65"/>
      <c r="D12828" s="65"/>
      <c r="E12828" s="65"/>
      <c r="F12828" s="65"/>
      <c r="G12828" s="129"/>
    </row>
    <row r="12829" spans="1:7">
      <c r="A12829" s="65"/>
      <c r="B12829" s="65"/>
      <c r="C12829" s="65"/>
      <c r="D12829" s="65"/>
      <c r="E12829" s="65"/>
      <c r="F12829" s="65"/>
      <c r="G12829" s="129"/>
    </row>
    <row r="12830" spans="1:7">
      <c r="A12830" s="65"/>
      <c r="B12830" s="65"/>
      <c r="C12830" s="65"/>
      <c r="D12830" s="65"/>
      <c r="E12830" s="65"/>
      <c r="F12830" s="65"/>
      <c r="G12830" s="129"/>
    </row>
    <row r="12831" spans="1:7">
      <c r="A12831" s="65"/>
      <c r="B12831" s="65"/>
      <c r="C12831" s="65"/>
      <c r="D12831" s="65"/>
      <c r="E12831" s="65"/>
      <c r="F12831" s="65"/>
      <c r="G12831" s="129"/>
    </row>
    <row r="12832" spans="1:7">
      <c r="A12832" s="65"/>
      <c r="B12832" s="65"/>
      <c r="C12832" s="65"/>
      <c r="D12832" s="65"/>
      <c r="E12832" s="65"/>
      <c r="F12832" s="65"/>
      <c r="G12832" s="129"/>
    </row>
    <row r="12833" spans="1:7">
      <c r="A12833" s="65"/>
      <c r="B12833" s="65"/>
      <c r="C12833" s="65"/>
      <c r="D12833" s="65"/>
      <c r="E12833" s="65"/>
      <c r="F12833" s="65"/>
      <c r="G12833" s="129"/>
    </row>
    <row r="12834" spans="1:7">
      <c r="A12834" s="65"/>
      <c r="B12834" s="65"/>
      <c r="C12834" s="65"/>
      <c r="D12834" s="65"/>
      <c r="E12834" s="65"/>
      <c r="F12834" s="65"/>
      <c r="G12834" s="129"/>
    </row>
    <row r="12835" spans="1:7">
      <c r="A12835" s="65"/>
      <c r="B12835" s="65"/>
      <c r="C12835" s="65"/>
      <c r="D12835" s="65"/>
      <c r="E12835" s="65"/>
      <c r="F12835" s="65"/>
      <c r="G12835" s="129"/>
    </row>
    <row r="12836" spans="1:7">
      <c r="A12836" s="65"/>
      <c r="B12836" s="65"/>
      <c r="C12836" s="65"/>
      <c r="D12836" s="65"/>
      <c r="E12836" s="65"/>
      <c r="F12836" s="65"/>
      <c r="G12836" s="129"/>
    </row>
    <row r="12837" spans="1:7">
      <c r="A12837" s="65"/>
      <c r="B12837" s="65"/>
      <c r="C12837" s="65"/>
      <c r="D12837" s="65"/>
      <c r="E12837" s="65"/>
      <c r="F12837" s="65"/>
      <c r="G12837" s="129"/>
    </row>
    <row r="12838" spans="1:7">
      <c r="A12838" s="65"/>
      <c r="B12838" s="65"/>
      <c r="C12838" s="65"/>
      <c r="D12838" s="65"/>
      <c r="E12838" s="65"/>
      <c r="F12838" s="65"/>
      <c r="G12838" s="129"/>
    </row>
    <row r="12839" spans="1:7">
      <c r="A12839" s="65"/>
      <c r="B12839" s="65"/>
      <c r="C12839" s="65"/>
      <c r="D12839" s="65"/>
      <c r="E12839" s="65"/>
      <c r="F12839" s="65"/>
      <c r="G12839" s="129"/>
    </row>
    <row r="12840" spans="1:7">
      <c r="A12840" s="65"/>
      <c r="B12840" s="65"/>
      <c r="C12840" s="65"/>
      <c r="D12840" s="65"/>
      <c r="E12840" s="65"/>
      <c r="F12840" s="65"/>
      <c r="G12840" s="129"/>
    </row>
    <row r="12841" spans="1:7">
      <c r="A12841" s="65"/>
      <c r="B12841" s="65"/>
      <c r="C12841" s="65"/>
      <c r="D12841" s="65"/>
      <c r="E12841" s="65"/>
      <c r="F12841" s="65"/>
      <c r="G12841" s="129"/>
    </row>
    <row r="12842" spans="1:7">
      <c r="A12842" s="65"/>
      <c r="B12842" s="65"/>
      <c r="C12842" s="65"/>
      <c r="D12842" s="65"/>
      <c r="E12842" s="65"/>
      <c r="F12842" s="65"/>
      <c r="G12842" s="129"/>
    </row>
    <row r="12843" spans="1:7">
      <c r="A12843" s="65"/>
      <c r="B12843" s="65"/>
      <c r="C12843" s="65"/>
      <c r="D12843" s="65"/>
      <c r="E12843" s="65"/>
      <c r="F12843" s="65"/>
      <c r="G12843" s="129"/>
    </row>
    <row r="12844" spans="1:7">
      <c r="A12844" s="65"/>
      <c r="B12844" s="65"/>
      <c r="C12844" s="65"/>
      <c r="D12844" s="65"/>
      <c r="E12844" s="65"/>
      <c r="F12844" s="65"/>
      <c r="G12844" s="129"/>
    </row>
    <row r="12845" spans="1:7">
      <c r="A12845" s="65"/>
      <c r="B12845" s="65"/>
      <c r="C12845" s="65"/>
      <c r="D12845" s="65"/>
      <c r="E12845" s="65"/>
      <c r="F12845" s="65"/>
      <c r="G12845" s="129"/>
    </row>
    <row r="12846" spans="1:7">
      <c r="A12846" s="65"/>
      <c r="B12846" s="65"/>
      <c r="C12846" s="65"/>
      <c r="D12846" s="65"/>
      <c r="E12846" s="65"/>
      <c r="F12846" s="65"/>
      <c r="G12846" s="129"/>
    </row>
    <row r="12847" spans="1:7">
      <c r="A12847" s="65"/>
      <c r="B12847" s="65"/>
      <c r="C12847" s="65"/>
      <c r="D12847" s="65"/>
      <c r="E12847" s="65"/>
      <c r="F12847" s="65"/>
      <c r="G12847" s="129"/>
    </row>
    <row r="12848" spans="1:7">
      <c r="A12848" s="65"/>
      <c r="B12848" s="65"/>
      <c r="C12848" s="65"/>
      <c r="D12848" s="65"/>
      <c r="E12848" s="65"/>
      <c r="F12848" s="65"/>
      <c r="G12848" s="129"/>
    </row>
    <row r="12849" spans="1:7">
      <c r="A12849" s="65"/>
      <c r="B12849" s="65"/>
      <c r="C12849" s="65"/>
      <c r="D12849" s="65"/>
      <c r="E12849" s="65"/>
      <c r="F12849" s="65"/>
      <c r="G12849" s="129"/>
    </row>
    <row r="12850" spans="1:7">
      <c r="A12850" s="65"/>
      <c r="B12850" s="65"/>
      <c r="C12850" s="65"/>
      <c r="D12850" s="65"/>
      <c r="E12850" s="65"/>
      <c r="F12850" s="65"/>
      <c r="G12850" s="129"/>
    </row>
    <row r="12851" spans="1:7">
      <c r="A12851" s="65"/>
      <c r="B12851" s="65"/>
      <c r="C12851" s="65"/>
      <c r="D12851" s="65"/>
      <c r="E12851" s="65"/>
      <c r="F12851" s="65"/>
      <c r="G12851" s="129"/>
    </row>
    <row r="12852" spans="1:7">
      <c r="A12852" s="65"/>
      <c r="B12852" s="65"/>
      <c r="C12852" s="65"/>
      <c r="D12852" s="65"/>
      <c r="E12852" s="65"/>
      <c r="F12852" s="65"/>
      <c r="G12852" s="129"/>
    </row>
    <row r="12853" spans="1:7">
      <c r="A12853" s="65"/>
      <c r="B12853" s="65"/>
      <c r="C12853" s="65"/>
      <c r="D12853" s="65"/>
      <c r="E12853" s="65"/>
      <c r="F12853" s="65"/>
      <c r="G12853" s="129"/>
    </row>
    <row r="12854" spans="1:7">
      <c r="A12854" s="65"/>
      <c r="B12854" s="65"/>
      <c r="C12854" s="65"/>
      <c r="D12854" s="65"/>
      <c r="E12854" s="65"/>
      <c r="F12854" s="65"/>
      <c r="G12854" s="129"/>
    </row>
    <row r="12855" spans="1:7">
      <c r="A12855" s="65"/>
      <c r="B12855" s="65"/>
      <c r="C12855" s="65"/>
      <c r="D12855" s="65"/>
      <c r="E12855" s="65"/>
      <c r="F12855" s="65"/>
      <c r="G12855" s="129"/>
    </row>
    <row r="12856" spans="1:7">
      <c r="A12856" s="65"/>
      <c r="B12856" s="65"/>
      <c r="C12856" s="65"/>
      <c r="D12856" s="65"/>
      <c r="E12856" s="65"/>
      <c r="F12856" s="65"/>
      <c r="G12856" s="129"/>
    </row>
    <row r="12857" spans="1:7">
      <c r="A12857" s="65"/>
      <c r="B12857" s="65"/>
      <c r="C12857" s="65"/>
      <c r="D12857" s="65"/>
      <c r="E12857" s="65"/>
      <c r="F12857" s="65"/>
      <c r="G12857" s="129"/>
    </row>
    <row r="12858" spans="1:7">
      <c r="A12858" s="65"/>
      <c r="B12858" s="65"/>
      <c r="C12858" s="65"/>
      <c r="D12858" s="65"/>
      <c r="E12858" s="65"/>
      <c r="F12858" s="65"/>
      <c r="G12858" s="129"/>
    </row>
    <row r="12859" spans="1:7">
      <c r="A12859" s="65"/>
      <c r="B12859" s="65"/>
      <c r="C12859" s="65"/>
      <c r="D12859" s="65"/>
      <c r="E12859" s="65"/>
      <c r="F12859" s="65"/>
      <c r="G12859" s="129"/>
    </row>
    <row r="12860" spans="1:7">
      <c r="A12860" s="65"/>
      <c r="B12860" s="65"/>
      <c r="C12860" s="65"/>
      <c r="D12860" s="65"/>
      <c r="E12860" s="65"/>
      <c r="F12860" s="65"/>
      <c r="G12860" s="129"/>
    </row>
    <row r="12861" spans="1:7">
      <c r="A12861" s="65"/>
      <c r="B12861" s="65"/>
      <c r="C12861" s="65"/>
      <c r="D12861" s="65"/>
      <c r="E12861" s="65"/>
      <c r="F12861" s="65"/>
      <c r="G12861" s="129"/>
    </row>
    <row r="12862" spans="1:7">
      <c r="A12862" s="65"/>
      <c r="B12862" s="65"/>
      <c r="C12862" s="65"/>
      <c r="D12862" s="65"/>
      <c r="E12862" s="65"/>
      <c r="F12862" s="65"/>
      <c r="G12862" s="129"/>
    </row>
    <row r="12863" spans="1:7">
      <c r="A12863" s="65"/>
      <c r="B12863" s="65"/>
      <c r="C12863" s="65"/>
      <c r="D12863" s="65"/>
      <c r="E12863" s="65"/>
      <c r="F12863" s="65"/>
      <c r="G12863" s="129"/>
    </row>
    <row r="12864" spans="1:7">
      <c r="A12864" s="65"/>
      <c r="B12864" s="65"/>
      <c r="C12864" s="65"/>
      <c r="D12864" s="65"/>
      <c r="E12864" s="65"/>
      <c r="F12864" s="65"/>
      <c r="G12864" s="129"/>
    </row>
    <row r="12865" spans="1:7">
      <c r="A12865" s="65"/>
      <c r="B12865" s="65"/>
      <c r="C12865" s="65"/>
      <c r="D12865" s="65"/>
      <c r="E12865" s="65"/>
      <c r="F12865" s="65"/>
      <c r="G12865" s="129"/>
    </row>
    <row r="12866" spans="1:7">
      <c r="A12866" s="65"/>
      <c r="B12866" s="65"/>
      <c r="C12866" s="65"/>
      <c r="D12866" s="65"/>
      <c r="E12866" s="65"/>
      <c r="F12866" s="65"/>
      <c r="G12866" s="129"/>
    </row>
    <row r="12867" spans="1:7">
      <c r="A12867" s="65"/>
      <c r="B12867" s="65"/>
      <c r="C12867" s="65"/>
      <c r="D12867" s="65"/>
      <c r="E12867" s="65"/>
      <c r="F12867" s="65"/>
      <c r="G12867" s="129"/>
    </row>
    <row r="12868" spans="1:7">
      <c r="A12868" s="65"/>
      <c r="B12868" s="65"/>
      <c r="C12868" s="65"/>
      <c r="D12868" s="65"/>
      <c r="E12868" s="65"/>
      <c r="F12868" s="65"/>
      <c r="G12868" s="129"/>
    </row>
    <row r="12869" spans="1:7">
      <c r="A12869" s="65"/>
      <c r="B12869" s="65"/>
      <c r="C12869" s="65"/>
      <c r="D12869" s="65"/>
      <c r="E12869" s="65"/>
      <c r="F12869" s="65"/>
      <c r="G12869" s="129"/>
    </row>
    <row r="12870" spans="1:7">
      <c r="A12870" s="65"/>
      <c r="B12870" s="65"/>
      <c r="C12870" s="65"/>
      <c r="D12870" s="65"/>
      <c r="E12870" s="65"/>
      <c r="F12870" s="65"/>
      <c r="G12870" s="129"/>
    </row>
    <row r="12871" spans="1:7">
      <c r="A12871" s="65"/>
      <c r="B12871" s="65"/>
      <c r="C12871" s="65"/>
      <c r="D12871" s="65"/>
      <c r="E12871" s="65"/>
      <c r="F12871" s="65"/>
      <c r="G12871" s="129"/>
    </row>
    <row r="12872" spans="1:7">
      <c r="A12872" s="65"/>
      <c r="B12872" s="65"/>
      <c r="C12872" s="65"/>
      <c r="D12872" s="65"/>
      <c r="E12872" s="65"/>
      <c r="F12872" s="65"/>
      <c r="G12872" s="129"/>
    </row>
    <row r="12873" spans="1:7">
      <c r="A12873" s="65"/>
      <c r="B12873" s="65"/>
      <c r="C12873" s="65"/>
      <c r="D12873" s="65"/>
      <c r="E12873" s="65"/>
      <c r="F12873" s="65"/>
      <c r="G12873" s="129"/>
    </row>
    <row r="12874" spans="1:7">
      <c r="A12874" s="65"/>
      <c r="B12874" s="65"/>
      <c r="C12874" s="65"/>
      <c r="D12874" s="65"/>
      <c r="E12874" s="65"/>
      <c r="F12874" s="65"/>
      <c r="G12874" s="129"/>
    </row>
    <row r="12875" spans="1:7">
      <c r="A12875" s="65"/>
      <c r="B12875" s="65"/>
      <c r="C12875" s="65"/>
      <c r="D12875" s="65"/>
      <c r="E12875" s="65"/>
      <c r="F12875" s="65"/>
      <c r="G12875" s="129"/>
    </row>
    <row r="12876" spans="1:7">
      <c r="A12876" s="65"/>
      <c r="B12876" s="65"/>
      <c r="C12876" s="65"/>
      <c r="D12876" s="65"/>
      <c r="E12876" s="65"/>
      <c r="F12876" s="65"/>
      <c r="G12876" s="129"/>
    </row>
    <row r="12877" spans="1:7">
      <c r="A12877" s="65"/>
      <c r="B12877" s="65"/>
      <c r="C12877" s="65"/>
      <c r="D12877" s="65"/>
      <c r="E12877" s="65"/>
      <c r="F12877" s="65"/>
      <c r="G12877" s="129"/>
    </row>
    <row r="12878" spans="1:7">
      <c r="A12878" s="65"/>
      <c r="B12878" s="65"/>
      <c r="C12878" s="65"/>
      <c r="D12878" s="65"/>
      <c r="E12878" s="65"/>
      <c r="F12878" s="65"/>
      <c r="G12878" s="129"/>
    </row>
    <row r="12879" spans="1:7">
      <c r="A12879" s="65"/>
      <c r="B12879" s="65"/>
      <c r="C12879" s="65"/>
      <c r="D12879" s="65"/>
      <c r="E12879" s="65"/>
      <c r="F12879" s="65"/>
      <c r="G12879" s="129"/>
    </row>
    <row r="12880" spans="1:7">
      <c r="A12880" s="65"/>
      <c r="B12880" s="65"/>
      <c r="C12880" s="65"/>
      <c r="D12880" s="65"/>
      <c r="E12880" s="65"/>
      <c r="F12880" s="65"/>
      <c r="G12880" s="129"/>
    </row>
    <row r="12881" spans="1:7">
      <c r="A12881" s="65"/>
      <c r="B12881" s="65"/>
      <c r="C12881" s="65"/>
      <c r="D12881" s="65"/>
      <c r="E12881" s="65"/>
      <c r="F12881" s="65"/>
      <c r="G12881" s="129"/>
    </row>
    <row r="12882" spans="1:7">
      <c r="A12882" s="65"/>
      <c r="B12882" s="65"/>
      <c r="C12882" s="65"/>
      <c r="D12882" s="65"/>
      <c r="E12882" s="65"/>
      <c r="F12882" s="65"/>
      <c r="G12882" s="129"/>
    </row>
    <row r="12883" spans="1:7">
      <c r="A12883" s="65"/>
      <c r="B12883" s="65"/>
      <c r="C12883" s="65"/>
      <c r="D12883" s="65"/>
      <c r="E12883" s="65"/>
      <c r="F12883" s="65"/>
      <c r="G12883" s="129"/>
    </row>
    <row r="12884" spans="1:7">
      <c r="A12884" s="65"/>
      <c r="B12884" s="65"/>
      <c r="C12884" s="65"/>
      <c r="D12884" s="65"/>
      <c r="E12884" s="65"/>
      <c r="F12884" s="65"/>
      <c r="G12884" s="129"/>
    </row>
    <row r="12885" spans="1:7">
      <c r="A12885" s="65"/>
      <c r="B12885" s="65"/>
      <c r="C12885" s="65"/>
      <c r="D12885" s="65"/>
      <c r="E12885" s="65"/>
      <c r="F12885" s="65"/>
      <c r="G12885" s="129"/>
    </row>
    <row r="12886" spans="1:7">
      <c r="A12886" s="65"/>
      <c r="B12886" s="65"/>
      <c r="C12886" s="65"/>
      <c r="D12886" s="65"/>
      <c r="E12886" s="65"/>
      <c r="F12886" s="65"/>
      <c r="G12886" s="129"/>
    </row>
    <row r="12887" spans="1:7">
      <c r="A12887" s="65"/>
      <c r="B12887" s="65"/>
      <c r="C12887" s="65"/>
      <c r="D12887" s="65"/>
      <c r="E12887" s="65"/>
      <c r="F12887" s="65"/>
      <c r="G12887" s="129"/>
    </row>
    <row r="12888" spans="1:7">
      <c r="A12888" s="65"/>
      <c r="B12888" s="65"/>
      <c r="C12888" s="65"/>
      <c r="D12888" s="65"/>
      <c r="E12888" s="65"/>
      <c r="F12888" s="65"/>
      <c r="G12888" s="129"/>
    </row>
    <row r="12889" spans="1:7">
      <c r="A12889" s="65"/>
      <c r="B12889" s="65"/>
      <c r="C12889" s="65"/>
      <c r="D12889" s="65"/>
      <c r="E12889" s="65"/>
      <c r="F12889" s="65"/>
      <c r="G12889" s="129"/>
    </row>
    <row r="12890" spans="1:7">
      <c r="A12890" s="65"/>
      <c r="B12890" s="65"/>
      <c r="C12890" s="65"/>
      <c r="D12890" s="65"/>
      <c r="E12890" s="65"/>
      <c r="F12890" s="65"/>
      <c r="G12890" s="129"/>
    </row>
    <row r="12891" spans="1:7">
      <c r="A12891" s="65"/>
      <c r="B12891" s="65"/>
      <c r="C12891" s="65"/>
      <c r="D12891" s="65"/>
      <c r="E12891" s="65"/>
      <c r="F12891" s="65"/>
      <c r="G12891" s="129"/>
    </row>
    <row r="12892" spans="1:7">
      <c r="A12892" s="65"/>
      <c r="B12892" s="65"/>
      <c r="C12892" s="65"/>
      <c r="D12892" s="65"/>
      <c r="E12892" s="65"/>
      <c r="F12892" s="65"/>
      <c r="G12892" s="129"/>
    </row>
    <row r="12893" spans="1:7">
      <c r="A12893" s="65"/>
      <c r="B12893" s="65"/>
      <c r="C12893" s="65"/>
      <c r="D12893" s="65"/>
      <c r="E12893" s="65"/>
      <c r="F12893" s="65"/>
      <c r="G12893" s="129"/>
    </row>
    <row r="12894" spans="1:7">
      <c r="A12894" s="65"/>
      <c r="B12894" s="65"/>
      <c r="C12894" s="65"/>
      <c r="D12894" s="65"/>
      <c r="E12894" s="65"/>
      <c r="F12894" s="65"/>
      <c r="G12894" s="129"/>
    </row>
    <row r="12895" spans="1:7">
      <c r="A12895" s="65"/>
      <c r="B12895" s="65"/>
      <c r="C12895" s="65"/>
      <c r="D12895" s="65"/>
      <c r="E12895" s="65"/>
      <c r="F12895" s="65"/>
      <c r="G12895" s="129"/>
    </row>
    <row r="12896" spans="1:7">
      <c r="A12896" s="65"/>
      <c r="B12896" s="65"/>
      <c r="C12896" s="65"/>
      <c r="D12896" s="65"/>
      <c r="E12896" s="65"/>
      <c r="F12896" s="65"/>
      <c r="G12896" s="129"/>
    </row>
    <row r="12897" spans="1:7">
      <c r="A12897" s="65"/>
      <c r="B12897" s="65"/>
      <c r="C12897" s="65"/>
      <c r="D12897" s="65"/>
      <c r="E12897" s="65"/>
      <c r="F12897" s="65"/>
      <c r="G12897" s="129"/>
    </row>
    <row r="12898" spans="1:7">
      <c r="A12898" s="65"/>
      <c r="B12898" s="65"/>
      <c r="C12898" s="65"/>
      <c r="D12898" s="65"/>
      <c r="E12898" s="65"/>
      <c r="F12898" s="65"/>
      <c r="G12898" s="129"/>
    </row>
    <row r="12899" spans="1:7">
      <c r="A12899" s="65"/>
      <c r="B12899" s="65"/>
      <c r="C12899" s="65"/>
      <c r="D12899" s="65"/>
      <c r="E12899" s="65"/>
      <c r="F12899" s="65"/>
      <c r="G12899" s="129"/>
    </row>
    <row r="12900" spans="1:7">
      <c r="A12900" s="65"/>
      <c r="B12900" s="65"/>
      <c r="C12900" s="65"/>
      <c r="D12900" s="65"/>
      <c r="E12900" s="65"/>
      <c r="F12900" s="65"/>
      <c r="G12900" s="129"/>
    </row>
    <row r="12901" spans="1:7">
      <c r="A12901" s="65"/>
      <c r="B12901" s="65"/>
      <c r="C12901" s="65"/>
      <c r="D12901" s="65"/>
      <c r="E12901" s="65"/>
      <c r="F12901" s="65"/>
      <c r="G12901" s="129"/>
    </row>
    <row r="12902" spans="1:7">
      <c r="A12902" s="65"/>
      <c r="B12902" s="65"/>
      <c r="C12902" s="65"/>
      <c r="D12902" s="65"/>
      <c r="E12902" s="65"/>
      <c r="F12902" s="65"/>
      <c r="G12902" s="129"/>
    </row>
    <row r="12903" spans="1:7">
      <c r="A12903" s="65"/>
      <c r="B12903" s="65"/>
      <c r="C12903" s="65"/>
      <c r="D12903" s="65"/>
      <c r="E12903" s="65"/>
      <c r="F12903" s="65"/>
      <c r="G12903" s="129"/>
    </row>
    <row r="12904" spans="1:7">
      <c r="A12904" s="65"/>
      <c r="B12904" s="65"/>
      <c r="C12904" s="65"/>
      <c r="D12904" s="65"/>
      <c r="E12904" s="65"/>
      <c r="F12904" s="65"/>
      <c r="G12904" s="129"/>
    </row>
    <row r="12905" spans="1:7">
      <c r="A12905" s="65"/>
      <c r="B12905" s="65"/>
      <c r="C12905" s="65"/>
      <c r="D12905" s="65"/>
      <c r="E12905" s="65"/>
      <c r="F12905" s="65"/>
      <c r="G12905" s="129"/>
    </row>
    <row r="12906" spans="1:7">
      <c r="A12906" s="65"/>
      <c r="B12906" s="65"/>
      <c r="C12906" s="65"/>
      <c r="D12906" s="65"/>
      <c r="E12906" s="65"/>
      <c r="F12906" s="65"/>
      <c r="G12906" s="129"/>
    </row>
    <row r="12907" spans="1:7">
      <c r="A12907" s="65"/>
      <c r="B12907" s="65"/>
      <c r="C12907" s="65"/>
      <c r="D12907" s="65"/>
      <c r="E12907" s="65"/>
      <c r="F12907" s="65"/>
      <c r="G12907" s="129"/>
    </row>
    <row r="12908" spans="1:7">
      <c r="A12908" s="65"/>
      <c r="B12908" s="65"/>
      <c r="C12908" s="65"/>
      <c r="D12908" s="65"/>
      <c r="E12908" s="65"/>
      <c r="F12908" s="65"/>
      <c r="G12908" s="129"/>
    </row>
    <row r="12909" spans="1:7">
      <c r="A12909" s="65"/>
      <c r="B12909" s="65"/>
      <c r="C12909" s="65"/>
      <c r="D12909" s="65"/>
      <c r="E12909" s="65"/>
      <c r="F12909" s="65"/>
      <c r="G12909" s="129"/>
    </row>
    <row r="12910" spans="1:7">
      <c r="A12910" s="65"/>
      <c r="B12910" s="65"/>
      <c r="C12910" s="65"/>
      <c r="D12910" s="65"/>
      <c r="E12910" s="65"/>
      <c r="F12910" s="65"/>
      <c r="G12910" s="129"/>
    </row>
    <row r="12911" spans="1:7">
      <c r="A12911" s="65"/>
      <c r="B12911" s="65"/>
      <c r="C12911" s="65"/>
      <c r="D12911" s="65"/>
      <c r="E12911" s="65"/>
      <c r="F12911" s="65"/>
      <c r="G12911" s="129"/>
    </row>
    <row r="12912" spans="1:7">
      <c r="A12912" s="65"/>
      <c r="B12912" s="65"/>
      <c r="C12912" s="65"/>
      <c r="D12912" s="65"/>
      <c r="E12912" s="65"/>
      <c r="F12912" s="65"/>
      <c r="G12912" s="129"/>
    </row>
    <row r="12913" spans="1:7">
      <c r="A12913" s="65"/>
      <c r="B12913" s="65"/>
      <c r="C12913" s="65"/>
      <c r="D12913" s="65"/>
      <c r="E12913" s="65"/>
      <c r="F12913" s="65"/>
      <c r="G12913" s="129"/>
    </row>
    <row r="12914" spans="1:7">
      <c r="A12914" s="65"/>
      <c r="B12914" s="65"/>
      <c r="C12914" s="65"/>
      <c r="D12914" s="65"/>
      <c r="E12914" s="65"/>
      <c r="F12914" s="65"/>
      <c r="G12914" s="129"/>
    </row>
    <row r="12915" spans="1:7">
      <c r="A12915" s="65"/>
      <c r="B12915" s="65"/>
      <c r="C12915" s="65"/>
      <c r="D12915" s="65"/>
      <c r="E12915" s="65"/>
      <c r="F12915" s="65"/>
      <c r="G12915" s="129"/>
    </row>
    <row r="12916" spans="1:7">
      <c r="A12916" s="65"/>
      <c r="B12916" s="65"/>
      <c r="C12916" s="65"/>
      <c r="D12916" s="65"/>
      <c r="E12916" s="65"/>
      <c r="F12916" s="65"/>
      <c r="G12916" s="129"/>
    </row>
    <row r="12917" spans="1:7">
      <c r="A12917" s="65"/>
      <c r="B12917" s="65"/>
      <c r="C12917" s="65"/>
      <c r="D12917" s="65"/>
      <c r="E12917" s="65"/>
      <c r="F12917" s="65"/>
      <c r="G12917" s="129"/>
    </row>
    <row r="12918" spans="1:7">
      <c r="A12918" s="65"/>
      <c r="B12918" s="65"/>
      <c r="C12918" s="65"/>
      <c r="D12918" s="65"/>
      <c r="E12918" s="65"/>
      <c r="F12918" s="65"/>
      <c r="G12918" s="129"/>
    </row>
    <row r="12919" spans="1:7">
      <c r="A12919" s="65"/>
      <c r="B12919" s="65"/>
      <c r="C12919" s="65"/>
      <c r="D12919" s="65"/>
      <c r="E12919" s="65"/>
      <c r="F12919" s="65"/>
      <c r="G12919" s="129"/>
    </row>
    <row r="12920" spans="1:7">
      <c r="A12920" s="65"/>
      <c r="B12920" s="65"/>
      <c r="C12920" s="65"/>
      <c r="D12920" s="65"/>
      <c r="E12920" s="65"/>
      <c r="F12920" s="65"/>
      <c r="G12920" s="129"/>
    </row>
    <row r="12921" spans="1:7">
      <c r="A12921" s="65"/>
      <c r="B12921" s="65"/>
      <c r="C12921" s="65"/>
      <c r="D12921" s="65"/>
      <c r="E12921" s="65"/>
      <c r="F12921" s="65"/>
      <c r="G12921" s="129"/>
    </row>
    <row r="12922" spans="1:7">
      <c r="A12922" s="65"/>
      <c r="B12922" s="65"/>
      <c r="C12922" s="65"/>
      <c r="D12922" s="65"/>
      <c r="E12922" s="65"/>
      <c r="F12922" s="65"/>
      <c r="G12922" s="129"/>
    </row>
    <row r="12923" spans="1:7">
      <c r="A12923" s="65"/>
      <c r="B12923" s="65"/>
      <c r="C12923" s="65"/>
      <c r="D12923" s="65"/>
      <c r="E12923" s="65"/>
      <c r="F12923" s="65"/>
      <c r="G12923" s="129"/>
    </row>
    <row r="12924" spans="1:7">
      <c r="A12924" s="65"/>
      <c r="B12924" s="65"/>
      <c r="C12924" s="65"/>
      <c r="D12924" s="65"/>
      <c r="E12924" s="65"/>
      <c r="F12924" s="65"/>
      <c r="G12924" s="129"/>
    </row>
    <row r="12925" spans="1:7">
      <c r="A12925" s="65"/>
      <c r="B12925" s="65"/>
      <c r="C12925" s="65"/>
      <c r="D12925" s="65"/>
      <c r="E12925" s="65"/>
      <c r="F12925" s="65"/>
      <c r="G12925" s="129"/>
    </row>
    <row r="12926" spans="1:7">
      <c r="A12926" s="65"/>
      <c r="B12926" s="65"/>
      <c r="C12926" s="65"/>
      <c r="D12926" s="65"/>
      <c r="E12926" s="65"/>
      <c r="F12926" s="65"/>
      <c r="G12926" s="129"/>
    </row>
    <row r="12927" spans="1:7">
      <c r="A12927" s="65"/>
      <c r="B12927" s="65"/>
      <c r="C12927" s="65"/>
      <c r="D12927" s="65"/>
      <c r="E12927" s="65"/>
      <c r="F12927" s="65"/>
      <c r="G12927" s="129"/>
    </row>
    <row r="12928" spans="1:7">
      <c r="A12928" s="65"/>
      <c r="B12928" s="65"/>
      <c r="C12928" s="65"/>
      <c r="D12928" s="65"/>
      <c r="E12928" s="65"/>
      <c r="F12928" s="65"/>
      <c r="G12928" s="129"/>
    </row>
    <row r="12929" spans="1:7">
      <c r="A12929" s="65"/>
      <c r="B12929" s="65"/>
      <c r="C12929" s="65"/>
      <c r="D12929" s="65"/>
      <c r="E12929" s="65"/>
      <c r="F12929" s="65"/>
      <c r="G12929" s="129"/>
    </row>
    <row r="12930" spans="1:7">
      <c r="A12930" s="65"/>
      <c r="B12930" s="65"/>
      <c r="C12930" s="65"/>
      <c r="D12930" s="65"/>
      <c r="E12930" s="65"/>
      <c r="F12930" s="65"/>
      <c r="G12930" s="129"/>
    </row>
    <row r="12931" spans="1:7">
      <c r="A12931" s="65"/>
      <c r="B12931" s="65"/>
      <c r="C12931" s="65"/>
      <c r="D12931" s="65"/>
      <c r="E12931" s="65"/>
      <c r="F12931" s="65"/>
      <c r="G12931" s="129"/>
    </row>
    <row r="12932" spans="1:7">
      <c r="A12932" s="65"/>
      <c r="B12932" s="65"/>
      <c r="C12932" s="65"/>
      <c r="D12932" s="65"/>
      <c r="E12932" s="65"/>
      <c r="F12932" s="65"/>
      <c r="G12932" s="129"/>
    </row>
    <row r="12933" spans="1:7">
      <c r="A12933" s="65"/>
      <c r="B12933" s="65"/>
      <c r="C12933" s="65"/>
      <c r="D12933" s="65"/>
      <c r="E12933" s="65"/>
      <c r="F12933" s="65"/>
      <c r="G12933" s="129"/>
    </row>
    <row r="12934" spans="1:7">
      <c r="A12934" s="65"/>
      <c r="B12934" s="65"/>
      <c r="C12934" s="65"/>
      <c r="D12934" s="65"/>
      <c r="E12934" s="65"/>
      <c r="F12934" s="65"/>
      <c r="G12934" s="129"/>
    </row>
    <row r="12935" spans="1:7">
      <c r="A12935" s="65"/>
      <c r="B12935" s="65"/>
      <c r="C12935" s="65"/>
      <c r="D12935" s="65"/>
      <c r="E12935" s="65"/>
      <c r="F12935" s="65"/>
      <c r="G12935" s="129"/>
    </row>
    <row r="12936" spans="1:7">
      <c r="A12936" s="65"/>
      <c r="B12936" s="65"/>
      <c r="C12936" s="65"/>
      <c r="D12936" s="65"/>
      <c r="E12936" s="65"/>
      <c r="F12936" s="65"/>
      <c r="G12936" s="129"/>
    </row>
    <row r="12937" spans="1:7">
      <c r="A12937" s="65"/>
      <c r="B12937" s="65"/>
      <c r="C12937" s="65"/>
      <c r="D12937" s="65"/>
      <c r="E12937" s="65"/>
      <c r="F12937" s="65"/>
      <c r="G12937" s="129"/>
    </row>
    <row r="12938" spans="1:7">
      <c r="A12938" s="65"/>
      <c r="B12938" s="65"/>
      <c r="C12938" s="65"/>
      <c r="D12938" s="65"/>
      <c r="E12938" s="65"/>
      <c r="F12938" s="65"/>
      <c r="G12938" s="129"/>
    </row>
    <row r="12939" spans="1:7">
      <c r="A12939" s="65"/>
      <c r="B12939" s="65"/>
      <c r="C12939" s="65"/>
      <c r="D12939" s="65"/>
      <c r="E12939" s="65"/>
      <c r="F12939" s="65"/>
      <c r="G12939" s="129"/>
    </row>
    <row r="12940" spans="1:7">
      <c r="A12940" s="65"/>
      <c r="B12940" s="65"/>
      <c r="C12940" s="65"/>
      <c r="D12940" s="65"/>
      <c r="E12940" s="65"/>
      <c r="F12940" s="65"/>
      <c r="G12940" s="129"/>
    </row>
    <row r="12941" spans="1:7">
      <c r="A12941" s="65"/>
      <c r="B12941" s="65"/>
      <c r="C12941" s="65"/>
      <c r="D12941" s="65"/>
      <c r="E12941" s="65"/>
      <c r="F12941" s="65"/>
      <c r="G12941" s="129"/>
    </row>
    <row r="12942" spans="1:7">
      <c r="A12942" s="65"/>
      <c r="B12942" s="65"/>
      <c r="C12942" s="65"/>
      <c r="D12942" s="65"/>
      <c r="E12942" s="65"/>
      <c r="F12942" s="65"/>
      <c r="G12942" s="129"/>
    </row>
    <row r="12943" spans="1:7">
      <c r="A12943" s="65"/>
      <c r="B12943" s="65"/>
      <c r="C12943" s="65"/>
      <c r="D12943" s="65"/>
      <c r="E12943" s="65"/>
      <c r="F12943" s="65"/>
      <c r="G12943" s="129"/>
    </row>
    <row r="12944" spans="1:7">
      <c r="A12944" s="65"/>
      <c r="B12944" s="65"/>
      <c r="C12944" s="65"/>
      <c r="D12944" s="65"/>
      <c r="E12944" s="65"/>
      <c r="F12944" s="65"/>
      <c r="G12944" s="129"/>
    </row>
    <row r="12945" spans="1:7">
      <c r="A12945" s="65"/>
      <c r="B12945" s="65"/>
      <c r="C12945" s="65"/>
      <c r="D12945" s="65"/>
      <c r="E12945" s="65"/>
      <c r="F12945" s="65"/>
      <c r="G12945" s="129"/>
    </row>
    <row r="12946" spans="1:7">
      <c r="A12946" s="65"/>
      <c r="B12946" s="65"/>
      <c r="C12946" s="65"/>
      <c r="D12946" s="65"/>
      <c r="E12946" s="65"/>
      <c r="F12946" s="65"/>
      <c r="G12946" s="129"/>
    </row>
    <row r="12947" spans="1:7">
      <c r="A12947" s="65"/>
      <c r="B12947" s="65"/>
      <c r="C12947" s="65"/>
      <c r="D12947" s="65"/>
      <c r="E12947" s="65"/>
      <c r="F12947" s="65"/>
      <c r="G12947" s="129"/>
    </row>
    <row r="12948" spans="1:7">
      <c r="A12948" s="65"/>
      <c r="B12948" s="65"/>
      <c r="C12948" s="65"/>
      <c r="D12948" s="65"/>
      <c r="E12948" s="65"/>
      <c r="F12948" s="65"/>
      <c r="G12948" s="129"/>
    </row>
    <row r="12949" spans="1:7">
      <c r="A12949" s="65"/>
      <c r="B12949" s="65"/>
      <c r="C12949" s="65"/>
      <c r="D12949" s="65"/>
      <c r="E12949" s="65"/>
      <c r="F12949" s="65"/>
      <c r="G12949" s="129"/>
    </row>
    <row r="12950" spans="1:7">
      <c r="A12950" s="65"/>
      <c r="B12950" s="65"/>
      <c r="C12950" s="65"/>
      <c r="D12950" s="65"/>
      <c r="E12950" s="65"/>
      <c r="F12950" s="65"/>
      <c r="G12950" s="129"/>
    </row>
    <row r="12951" spans="1:7">
      <c r="A12951" s="65"/>
      <c r="B12951" s="65"/>
      <c r="C12951" s="65"/>
      <c r="D12951" s="65"/>
      <c r="E12951" s="65"/>
      <c r="F12951" s="65"/>
      <c r="G12951" s="129"/>
    </row>
    <row r="12952" spans="1:7">
      <c r="A12952" s="65"/>
      <c r="B12952" s="65"/>
      <c r="C12952" s="65"/>
      <c r="D12952" s="65"/>
      <c r="E12952" s="65"/>
      <c r="F12952" s="65"/>
      <c r="G12952" s="129"/>
    </row>
    <row r="12953" spans="1:7">
      <c r="A12953" s="65"/>
      <c r="B12953" s="65"/>
      <c r="C12953" s="65"/>
      <c r="D12953" s="65"/>
      <c r="E12953" s="65"/>
      <c r="F12953" s="65"/>
      <c r="G12953" s="129"/>
    </row>
    <row r="12954" spans="1:7">
      <c r="A12954" s="65"/>
      <c r="B12954" s="65"/>
      <c r="C12954" s="65"/>
      <c r="D12954" s="65"/>
      <c r="E12954" s="65"/>
      <c r="F12954" s="65"/>
      <c r="G12954" s="129"/>
    </row>
    <row r="12955" spans="1:7">
      <c r="A12955" s="65"/>
      <c r="B12955" s="65"/>
      <c r="C12955" s="65"/>
      <c r="D12955" s="65"/>
      <c r="E12955" s="65"/>
      <c r="F12955" s="65"/>
      <c r="G12955" s="129"/>
    </row>
    <row r="12956" spans="1:7">
      <c r="A12956" s="65"/>
      <c r="B12956" s="65"/>
      <c r="C12956" s="65"/>
      <c r="D12956" s="65"/>
      <c r="E12956" s="65"/>
      <c r="F12956" s="65"/>
      <c r="G12956" s="129"/>
    </row>
    <row r="12957" spans="1:7">
      <c r="A12957" s="65"/>
      <c r="B12957" s="65"/>
      <c r="C12957" s="65"/>
      <c r="D12957" s="65"/>
      <c r="E12957" s="65"/>
      <c r="F12957" s="65"/>
      <c r="G12957" s="129"/>
    </row>
    <row r="12958" spans="1:7">
      <c r="A12958" s="65"/>
      <c r="B12958" s="65"/>
      <c r="C12958" s="65"/>
      <c r="D12958" s="65"/>
      <c r="E12958" s="65"/>
      <c r="F12958" s="65"/>
      <c r="G12958" s="129"/>
    </row>
    <row r="12959" spans="1:7">
      <c r="A12959" s="65"/>
      <c r="B12959" s="65"/>
      <c r="C12959" s="65"/>
      <c r="D12959" s="65"/>
      <c r="E12959" s="65"/>
      <c r="F12959" s="65"/>
      <c r="G12959" s="129"/>
    </row>
    <row r="12960" spans="1:7">
      <c r="A12960" s="65"/>
      <c r="B12960" s="65"/>
      <c r="C12960" s="65"/>
      <c r="D12960" s="65"/>
      <c r="E12960" s="65"/>
      <c r="F12960" s="65"/>
      <c r="G12960" s="129"/>
    </row>
    <row r="12961" spans="1:7">
      <c r="A12961" s="65"/>
      <c r="B12961" s="65"/>
      <c r="C12961" s="65"/>
      <c r="D12961" s="65"/>
      <c r="E12961" s="65"/>
      <c r="F12961" s="65"/>
      <c r="G12961" s="129"/>
    </row>
    <row r="12962" spans="1:7">
      <c r="A12962" s="65"/>
      <c r="B12962" s="65"/>
      <c r="C12962" s="65"/>
      <c r="D12962" s="65"/>
      <c r="E12962" s="65"/>
      <c r="F12962" s="65"/>
      <c r="G12962" s="129"/>
    </row>
    <row r="12963" spans="1:7">
      <c r="A12963" s="65"/>
      <c r="B12963" s="65"/>
      <c r="C12963" s="65"/>
      <c r="D12963" s="65"/>
      <c r="E12963" s="65"/>
      <c r="F12963" s="65"/>
      <c r="G12963" s="129"/>
    </row>
    <row r="12964" spans="1:7">
      <c r="A12964" s="65"/>
      <c r="B12964" s="65"/>
      <c r="C12964" s="65"/>
      <c r="D12964" s="65"/>
      <c r="E12964" s="65"/>
      <c r="F12964" s="65"/>
      <c r="G12964" s="129"/>
    </row>
    <row r="12965" spans="1:7">
      <c r="A12965" s="65"/>
      <c r="B12965" s="65"/>
      <c r="C12965" s="65"/>
      <c r="D12965" s="65"/>
      <c r="E12965" s="65"/>
      <c r="F12965" s="65"/>
      <c r="G12965" s="129"/>
    </row>
    <row r="12966" spans="1:7">
      <c r="A12966" s="65"/>
      <c r="B12966" s="65"/>
      <c r="C12966" s="65"/>
      <c r="D12966" s="65"/>
      <c r="E12966" s="65"/>
      <c r="F12966" s="65"/>
      <c r="G12966" s="129"/>
    </row>
    <row r="12967" spans="1:7">
      <c r="A12967" s="65"/>
      <c r="B12967" s="65"/>
      <c r="C12967" s="65"/>
      <c r="D12967" s="65"/>
      <c r="E12967" s="65"/>
      <c r="F12967" s="65"/>
      <c r="G12967" s="129"/>
    </row>
    <row r="12968" spans="1:7">
      <c r="A12968" s="65"/>
      <c r="B12968" s="65"/>
      <c r="C12968" s="65"/>
      <c r="D12968" s="65"/>
      <c r="E12968" s="65"/>
      <c r="F12968" s="65"/>
      <c r="G12968" s="129"/>
    </row>
    <row r="12969" spans="1:7">
      <c r="A12969" s="65"/>
      <c r="B12969" s="65"/>
      <c r="C12969" s="65"/>
      <c r="D12969" s="65"/>
      <c r="E12969" s="65"/>
      <c r="F12969" s="65"/>
      <c r="G12969" s="129"/>
    </row>
    <row r="12970" spans="1:7">
      <c r="A12970" s="65"/>
      <c r="B12970" s="65"/>
      <c r="C12970" s="65"/>
      <c r="D12970" s="65"/>
      <c r="E12970" s="65"/>
      <c r="F12970" s="65"/>
      <c r="G12970" s="129"/>
    </row>
    <row r="12971" spans="1:7">
      <c r="A12971" s="65"/>
      <c r="B12971" s="65"/>
      <c r="C12971" s="65"/>
      <c r="D12971" s="65"/>
      <c r="E12971" s="65"/>
      <c r="F12971" s="65"/>
      <c r="G12971" s="129"/>
    </row>
    <row r="12972" spans="1:7">
      <c r="A12972" s="65"/>
      <c r="B12972" s="65"/>
      <c r="C12972" s="65"/>
      <c r="D12972" s="65"/>
      <c r="E12972" s="65"/>
      <c r="F12972" s="65"/>
      <c r="G12972" s="129"/>
    </row>
    <row r="12973" spans="1:7">
      <c r="A12973" s="65"/>
      <c r="B12973" s="65"/>
      <c r="C12973" s="65"/>
      <c r="D12973" s="65"/>
      <c r="E12973" s="65"/>
      <c r="F12973" s="65"/>
      <c r="G12973" s="129"/>
    </row>
    <row r="12974" spans="1:7">
      <c r="A12974" s="65"/>
      <c r="B12974" s="65"/>
      <c r="C12974" s="65"/>
      <c r="D12974" s="65"/>
      <c r="E12974" s="65"/>
      <c r="F12974" s="65"/>
      <c r="G12974" s="129"/>
    </row>
    <row r="12975" spans="1:7">
      <c r="A12975" s="65"/>
      <c r="B12975" s="65"/>
      <c r="C12975" s="65"/>
      <c r="D12975" s="65"/>
      <c r="E12975" s="65"/>
      <c r="F12975" s="65"/>
      <c r="G12975" s="129"/>
    </row>
    <row r="12976" spans="1:7">
      <c r="A12976" s="65"/>
      <c r="B12976" s="65"/>
      <c r="C12976" s="65"/>
      <c r="D12976" s="65"/>
      <c r="E12976" s="65"/>
      <c r="F12976" s="65"/>
      <c r="G12976" s="129"/>
    </row>
    <row r="12977" spans="1:7">
      <c r="A12977" s="65"/>
      <c r="B12977" s="65"/>
      <c r="C12977" s="65"/>
      <c r="D12977" s="65"/>
      <c r="E12977" s="65"/>
      <c r="F12977" s="65"/>
      <c r="G12977" s="129"/>
    </row>
    <row r="12978" spans="1:7">
      <c r="A12978" s="65"/>
      <c r="B12978" s="65"/>
      <c r="C12978" s="65"/>
      <c r="D12978" s="65"/>
      <c r="E12978" s="65"/>
      <c r="F12978" s="65"/>
      <c r="G12978" s="129"/>
    </row>
    <row r="12979" spans="1:7">
      <c r="A12979" s="65"/>
      <c r="B12979" s="65"/>
      <c r="C12979" s="65"/>
      <c r="D12979" s="65"/>
      <c r="E12979" s="65"/>
      <c r="F12979" s="65"/>
      <c r="G12979" s="129"/>
    </row>
    <row r="12980" spans="1:7">
      <c r="A12980" s="65"/>
      <c r="B12980" s="65"/>
      <c r="C12980" s="65"/>
      <c r="D12980" s="65"/>
      <c r="E12980" s="65"/>
      <c r="F12980" s="65"/>
      <c r="G12980" s="129"/>
    </row>
    <row r="12981" spans="1:7">
      <c r="A12981" s="65"/>
      <c r="B12981" s="65"/>
      <c r="C12981" s="65"/>
      <c r="D12981" s="65"/>
      <c r="E12981" s="65"/>
      <c r="F12981" s="65"/>
      <c r="G12981" s="129"/>
    </row>
    <row r="12982" spans="1:7">
      <c r="A12982" s="65"/>
      <c r="B12982" s="65"/>
      <c r="C12982" s="65"/>
      <c r="D12982" s="65"/>
      <c r="E12982" s="65"/>
      <c r="F12982" s="65"/>
      <c r="G12982" s="129"/>
    </row>
    <row r="12983" spans="1:7">
      <c r="A12983" s="65"/>
      <c r="B12983" s="65"/>
      <c r="C12983" s="65"/>
      <c r="D12983" s="65"/>
      <c r="E12983" s="65"/>
      <c r="F12983" s="65"/>
      <c r="G12983" s="129"/>
    </row>
    <row r="12984" spans="1:7">
      <c r="A12984" s="65"/>
      <c r="B12984" s="65"/>
      <c r="C12984" s="65"/>
      <c r="D12984" s="65"/>
      <c r="E12984" s="65"/>
      <c r="F12984" s="65"/>
      <c r="G12984" s="129"/>
    </row>
    <row r="12985" spans="1:7">
      <c r="A12985" s="65"/>
      <c r="B12985" s="65"/>
      <c r="C12985" s="65"/>
      <c r="D12985" s="65"/>
      <c r="E12985" s="65"/>
      <c r="F12985" s="65"/>
      <c r="G12985" s="129"/>
    </row>
    <row r="12986" spans="1:7">
      <c r="A12986" s="65"/>
      <c r="B12986" s="65"/>
      <c r="C12986" s="65"/>
      <c r="D12986" s="65"/>
      <c r="E12986" s="65"/>
      <c r="F12986" s="65"/>
      <c r="G12986" s="129"/>
    </row>
    <row r="12987" spans="1:7">
      <c r="A12987" s="65"/>
      <c r="B12987" s="65"/>
      <c r="C12987" s="65"/>
      <c r="D12987" s="65"/>
      <c r="E12987" s="65"/>
      <c r="F12987" s="65"/>
      <c r="G12987" s="129"/>
    </row>
    <row r="12988" spans="1:7">
      <c r="A12988" s="65"/>
      <c r="B12988" s="65"/>
      <c r="C12988" s="65"/>
      <c r="D12988" s="65"/>
      <c r="E12988" s="65"/>
      <c r="F12988" s="65"/>
      <c r="G12988" s="129"/>
    </row>
    <row r="12989" spans="1:7">
      <c r="A12989" s="65"/>
      <c r="B12989" s="65"/>
      <c r="C12989" s="65"/>
      <c r="D12989" s="65"/>
      <c r="E12989" s="65"/>
      <c r="F12989" s="65"/>
      <c r="G12989" s="129"/>
    </row>
    <row r="12990" spans="1:7">
      <c r="A12990" s="65"/>
      <c r="B12990" s="65"/>
      <c r="C12990" s="65"/>
      <c r="D12990" s="65"/>
      <c r="E12990" s="65"/>
      <c r="F12990" s="65"/>
      <c r="G12990" s="129"/>
    </row>
    <row r="12991" spans="1:7">
      <c r="A12991" s="65"/>
      <c r="B12991" s="65"/>
      <c r="C12991" s="65"/>
      <c r="D12991" s="65"/>
      <c r="E12991" s="65"/>
      <c r="F12991" s="65"/>
      <c r="G12991" s="129"/>
    </row>
    <row r="12992" spans="1:7">
      <c r="A12992" s="65"/>
      <c r="B12992" s="65"/>
      <c r="C12992" s="65"/>
      <c r="D12992" s="65"/>
      <c r="E12992" s="65"/>
      <c r="F12992" s="65"/>
      <c r="G12992" s="129"/>
    </row>
    <row r="12993" spans="1:7">
      <c r="A12993" s="65"/>
      <c r="B12993" s="65"/>
      <c r="C12993" s="65"/>
      <c r="D12993" s="65"/>
      <c r="E12993" s="65"/>
      <c r="F12993" s="65"/>
      <c r="G12993" s="129"/>
    </row>
    <row r="12994" spans="1:7">
      <c r="A12994" s="65"/>
      <c r="B12994" s="65"/>
      <c r="C12994" s="65"/>
      <c r="D12994" s="65"/>
      <c r="E12994" s="65"/>
      <c r="F12994" s="65"/>
      <c r="G12994" s="129"/>
    </row>
    <row r="12995" spans="1:7">
      <c r="A12995" s="65"/>
      <c r="B12995" s="65"/>
      <c r="C12995" s="65"/>
      <c r="D12995" s="65"/>
      <c r="E12995" s="65"/>
      <c r="F12995" s="65"/>
      <c r="G12995" s="129"/>
    </row>
    <row r="12996" spans="1:7">
      <c r="A12996" s="65"/>
      <c r="B12996" s="65"/>
      <c r="C12996" s="65"/>
      <c r="D12996" s="65"/>
      <c r="E12996" s="65"/>
      <c r="F12996" s="65"/>
      <c r="G12996" s="129"/>
    </row>
    <row r="12997" spans="1:7">
      <c r="A12997" s="65"/>
      <c r="B12997" s="65"/>
      <c r="C12997" s="65"/>
      <c r="D12997" s="65"/>
      <c r="E12997" s="65"/>
      <c r="F12997" s="65"/>
      <c r="G12997" s="129"/>
    </row>
    <row r="12998" spans="1:7">
      <c r="A12998" s="65"/>
      <c r="B12998" s="65"/>
      <c r="C12998" s="65"/>
      <c r="D12998" s="65"/>
      <c r="E12998" s="65"/>
      <c r="F12998" s="65"/>
      <c r="G12998" s="129"/>
    </row>
    <row r="12999" spans="1:7">
      <c r="A12999" s="65"/>
      <c r="B12999" s="65"/>
      <c r="C12999" s="65"/>
      <c r="D12999" s="65"/>
      <c r="E12999" s="65"/>
      <c r="F12999" s="65"/>
      <c r="G12999" s="129"/>
    </row>
    <row r="13000" spans="1:7">
      <c r="A13000" s="65"/>
      <c r="B13000" s="65"/>
      <c r="C13000" s="65"/>
      <c r="D13000" s="65"/>
      <c r="E13000" s="65"/>
      <c r="F13000" s="65"/>
      <c r="G13000" s="129"/>
    </row>
    <row r="13001" spans="1:7">
      <c r="A13001" s="65"/>
      <c r="B13001" s="65"/>
      <c r="C13001" s="65"/>
      <c r="D13001" s="65"/>
      <c r="E13001" s="65"/>
      <c r="F13001" s="65"/>
      <c r="G13001" s="129"/>
    </row>
    <row r="13002" spans="1:7">
      <c r="A13002" s="65"/>
      <c r="B13002" s="65"/>
      <c r="C13002" s="65"/>
      <c r="D13002" s="65"/>
      <c r="E13002" s="65"/>
      <c r="F13002" s="65"/>
      <c r="G13002" s="129"/>
    </row>
    <row r="13003" spans="1:7">
      <c r="A13003" s="65"/>
      <c r="B13003" s="65"/>
      <c r="C13003" s="65"/>
      <c r="D13003" s="65"/>
      <c r="E13003" s="65"/>
      <c r="F13003" s="65"/>
      <c r="G13003" s="129"/>
    </row>
    <row r="13004" spans="1:7">
      <c r="A13004" s="65"/>
      <c r="B13004" s="65"/>
      <c r="C13004" s="65"/>
      <c r="D13004" s="65"/>
      <c r="E13004" s="65"/>
      <c r="F13004" s="65"/>
      <c r="G13004" s="129"/>
    </row>
    <row r="13005" spans="1:7">
      <c r="A13005" s="65"/>
      <c r="B13005" s="65"/>
      <c r="C13005" s="65"/>
      <c r="D13005" s="65"/>
      <c r="E13005" s="65"/>
      <c r="F13005" s="65"/>
      <c r="G13005" s="129"/>
    </row>
    <row r="13006" spans="1:7">
      <c r="A13006" s="65"/>
      <c r="B13006" s="65"/>
      <c r="C13006" s="65"/>
      <c r="D13006" s="65"/>
      <c r="E13006" s="65"/>
      <c r="F13006" s="65"/>
      <c r="G13006" s="129"/>
    </row>
    <row r="13007" spans="1:7">
      <c r="A13007" s="65"/>
      <c r="B13007" s="65"/>
      <c r="C13007" s="65"/>
      <c r="D13007" s="65"/>
      <c r="E13007" s="65"/>
      <c r="F13007" s="65"/>
      <c r="G13007" s="129"/>
    </row>
    <row r="13008" spans="1:7">
      <c r="A13008" s="65"/>
      <c r="B13008" s="65"/>
      <c r="C13008" s="65"/>
      <c r="D13008" s="65"/>
      <c r="E13008" s="65"/>
      <c r="F13008" s="65"/>
      <c r="G13008" s="129"/>
    </row>
    <row r="13009" spans="1:7">
      <c r="A13009" s="65"/>
      <c r="B13009" s="65"/>
      <c r="C13009" s="65"/>
      <c r="D13009" s="65"/>
      <c r="E13009" s="65"/>
      <c r="F13009" s="65"/>
      <c r="G13009" s="129"/>
    </row>
    <row r="13010" spans="1:7">
      <c r="A13010" s="65"/>
      <c r="B13010" s="65"/>
      <c r="C13010" s="65"/>
      <c r="D13010" s="65"/>
      <c r="E13010" s="65"/>
      <c r="F13010" s="65"/>
      <c r="G13010" s="129"/>
    </row>
    <row r="13011" spans="1:7">
      <c r="A13011" s="65"/>
      <c r="B13011" s="65"/>
      <c r="C13011" s="65"/>
      <c r="D13011" s="65"/>
      <c r="E13011" s="65"/>
      <c r="F13011" s="65"/>
      <c r="G13011" s="129"/>
    </row>
    <row r="13012" spans="1:7">
      <c r="A13012" s="65"/>
      <c r="B13012" s="65"/>
      <c r="C13012" s="65"/>
      <c r="D13012" s="65"/>
      <c r="E13012" s="65"/>
      <c r="F13012" s="65"/>
      <c r="G13012" s="129"/>
    </row>
    <row r="13013" spans="1:7">
      <c r="A13013" s="65"/>
      <c r="B13013" s="65"/>
      <c r="C13013" s="65"/>
      <c r="D13013" s="65"/>
      <c r="E13013" s="65"/>
      <c r="F13013" s="65"/>
      <c r="G13013" s="129"/>
    </row>
    <row r="13014" spans="1:7">
      <c r="A13014" s="65"/>
      <c r="B13014" s="65"/>
      <c r="C13014" s="65"/>
      <c r="D13014" s="65"/>
      <c r="E13014" s="65"/>
      <c r="F13014" s="65"/>
      <c r="G13014" s="129"/>
    </row>
    <row r="13015" spans="1:7">
      <c r="A13015" s="65"/>
      <c r="B13015" s="65"/>
      <c r="C13015" s="65"/>
      <c r="D13015" s="65"/>
      <c r="E13015" s="65"/>
      <c r="F13015" s="65"/>
      <c r="G13015" s="129"/>
    </row>
    <row r="13016" spans="1:7">
      <c r="A13016" s="65"/>
      <c r="B13016" s="65"/>
      <c r="C13016" s="65"/>
      <c r="D13016" s="65"/>
      <c r="E13016" s="65"/>
      <c r="F13016" s="65"/>
      <c r="G13016" s="129"/>
    </row>
    <row r="13017" spans="1:7">
      <c r="A13017" s="65"/>
      <c r="B13017" s="65"/>
      <c r="C13017" s="65"/>
      <c r="D13017" s="65"/>
      <c r="E13017" s="65"/>
      <c r="F13017" s="65"/>
      <c r="G13017" s="129"/>
    </row>
    <row r="13018" spans="1:7">
      <c r="A13018" s="65"/>
      <c r="B13018" s="65"/>
      <c r="C13018" s="65"/>
      <c r="D13018" s="65"/>
      <c r="E13018" s="65"/>
      <c r="F13018" s="65"/>
      <c r="G13018" s="129"/>
    </row>
    <row r="13019" spans="1:7">
      <c r="A13019" s="65"/>
      <c r="B13019" s="65"/>
      <c r="C13019" s="65"/>
      <c r="D13019" s="65"/>
      <c r="E13019" s="65"/>
      <c r="F13019" s="65"/>
      <c r="G13019" s="129"/>
    </row>
    <row r="13020" spans="1:7">
      <c r="A13020" s="65"/>
      <c r="B13020" s="65"/>
      <c r="C13020" s="65"/>
      <c r="D13020" s="65"/>
      <c r="E13020" s="65"/>
      <c r="F13020" s="65"/>
      <c r="G13020" s="129"/>
    </row>
    <row r="13021" spans="1:7">
      <c r="A13021" s="65"/>
      <c r="B13021" s="65"/>
      <c r="C13021" s="65"/>
      <c r="D13021" s="65"/>
      <c r="E13021" s="65"/>
      <c r="F13021" s="65"/>
      <c r="G13021" s="129"/>
    </row>
    <row r="13022" spans="1:7">
      <c r="A13022" s="65"/>
      <c r="B13022" s="65"/>
      <c r="C13022" s="65"/>
      <c r="D13022" s="65"/>
      <c r="E13022" s="65"/>
      <c r="F13022" s="65"/>
      <c r="G13022" s="129"/>
    </row>
    <row r="13023" spans="1:7">
      <c r="A13023" s="65"/>
      <c r="B13023" s="65"/>
      <c r="C13023" s="65"/>
      <c r="D13023" s="65"/>
      <c r="E13023" s="65"/>
      <c r="F13023" s="65"/>
      <c r="G13023" s="129"/>
    </row>
    <row r="13024" spans="1:7">
      <c r="A13024" s="65"/>
      <c r="B13024" s="65"/>
      <c r="C13024" s="65"/>
      <c r="D13024" s="65"/>
      <c r="E13024" s="65"/>
      <c r="F13024" s="65"/>
      <c r="G13024" s="129"/>
    </row>
    <row r="13025" spans="1:7">
      <c r="A13025" s="65"/>
      <c r="B13025" s="65"/>
      <c r="C13025" s="65"/>
      <c r="D13025" s="65"/>
      <c r="E13025" s="65"/>
      <c r="F13025" s="65"/>
      <c r="G13025" s="129"/>
    </row>
    <row r="13026" spans="1:7">
      <c r="A13026" s="65"/>
      <c r="B13026" s="65"/>
      <c r="C13026" s="65"/>
      <c r="D13026" s="65"/>
      <c r="E13026" s="65"/>
      <c r="F13026" s="65"/>
      <c r="G13026" s="129"/>
    </row>
    <row r="13027" spans="1:7">
      <c r="A13027" s="65"/>
      <c r="B13027" s="65"/>
      <c r="C13027" s="65"/>
      <c r="D13027" s="65"/>
      <c r="E13027" s="65"/>
      <c r="F13027" s="65"/>
      <c r="G13027" s="129"/>
    </row>
    <row r="13028" spans="1:7">
      <c r="A13028" s="65"/>
      <c r="B13028" s="65"/>
      <c r="C13028" s="65"/>
      <c r="D13028" s="65"/>
      <c r="E13028" s="65"/>
      <c r="F13028" s="65"/>
      <c r="G13028" s="129"/>
    </row>
    <row r="13029" spans="1:7">
      <c r="A13029" s="65"/>
      <c r="B13029" s="65"/>
      <c r="C13029" s="65"/>
      <c r="D13029" s="65"/>
      <c r="E13029" s="65"/>
      <c r="F13029" s="65"/>
      <c r="G13029" s="129"/>
    </row>
    <row r="13030" spans="1:7">
      <c r="A13030" s="65"/>
      <c r="B13030" s="65"/>
      <c r="C13030" s="65"/>
      <c r="D13030" s="65"/>
      <c r="E13030" s="65"/>
      <c r="F13030" s="65"/>
      <c r="G13030" s="129"/>
    </row>
    <row r="13031" spans="1:7">
      <c r="A13031" s="65"/>
      <c r="B13031" s="65"/>
      <c r="C13031" s="65"/>
      <c r="D13031" s="65"/>
      <c r="E13031" s="65"/>
      <c r="F13031" s="65"/>
      <c r="G13031" s="129"/>
    </row>
    <row r="13032" spans="1:7">
      <c r="A13032" s="65"/>
      <c r="B13032" s="65"/>
      <c r="C13032" s="65"/>
      <c r="D13032" s="65"/>
      <c r="E13032" s="65"/>
      <c r="F13032" s="65"/>
      <c r="G13032" s="129"/>
    </row>
    <row r="13033" spans="1:7">
      <c r="A13033" s="65"/>
      <c r="B13033" s="65"/>
      <c r="C13033" s="65"/>
      <c r="D13033" s="65"/>
      <c r="E13033" s="65"/>
      <c r="F13033" s="65"/>
      <c r="G13033" s="129"/>
    </row>
    <row r="13034" spans="1:7">
      <c r="A13034" s="65"/>
      <c r="B13034" s="65"/>
      <c r="C13034" s="65"/>
      <c r="D13034" s="65"/>
      <c r="E13034" s="65"/>
      <c r="F13034" s="65"/>
      <c r="G13034" s="129"/>
    </row>
    <row r="13035" spans="1:7">
      <c r="A13035" s="65"/>
      <c r="B13035" s="65"/>
      <c r="C13035" s="65"/>
      <c r="D13035" s="65"/>
      <c r="E13035" s="65"/>
      <c r="F13035" s="65"/>
      <c r="G13035" s="129"/>
    </row>
    <row r="13036" spans="1:7">
      <c r="A13036" s="65"/>
      <c r="B13036" s="65"/>
      <c r="C13036" s="65"/>
      <c r="D13036" s="65"/>
      <c r="E13036" s="65"/>
      <c r="F13036" s="65"/>
      <c r="G13036" s="129"/>
    </row>
    <row r="13037" spans="1:7">
      <c r="A13037" s="65"/>
      <c r="B13037" s="65"/>
      <c r="C13037" s="65"/>
      <c r="D13037" s="65"/>
      <c r="E13037" s="65"/>
      <c r="F13037" s="65"/>
      <c r="G13037" s="129"/>
    </row>
    <row r="13038" spans="1:7">
      <c r="A13038" s="65"/>
      <c r="B13038" s="65"/>
      <c r="C13038" s="65"/>
      <c r="D13038" s="65"/>
      <c r="E13038" s="65"/>
      <c r="F13038" s="65"/>
      <c r="G13038" s="129"/>
    </row>
    <row r="13039" spans="1:7">
      <c r="A13039" s="65"/>
      <c r="B13039" s="65"/>
      <c r="C13039" s="65"/>
      <c r="D13039" s="65"/>
      <c r="E13039" s="65"/>
      <c r="F13039" s="65"/>
      <c r="G13039" s="129"/>
    </row>
    <row r="13040" spans="1:7">
      <c r="A13040" s="65"/>
      <c r="B13040" s="65"/>
      <c r="C13040" s="65"/>
      <c r="D13040" s="65"/>
      <c r="E13040" s="65"/>
      <c r="F13040" s="65"/>
      <c r="G13040" s="129"/>
    </row>
    <row r="13041" spans="1:7">
      <c r="A13041" s="65"/>
      <c r="B13041" s="65"/>
      <c r="C13041" s="65"/>
      <c r="D13041" s="65"/>
      <c r="E13041" s="65"/>
      <c r="F13041" s="65"/>
      <c r="G13041" s="129"/>
    </row>
    <row r="13042" spans="1:7">
      <c r="A13042" s="65"/>
      <c r="B13042" s="65"/>
      <c r="C13042" s="65"/>
      <c r="D13042" s="65"/>
      <c r="E13042" s="65"/>
      <c r="F13042" s="65"/>
      <c r="G13042" s="129"/>
    </row>
    <row r="13043" spans="1:7">
      <c r="A13043" s="65"/>
      <c r="B13043" s="65"/>
      <c r="C13043" s="65"/>
      <c r="D13043" s="65"/>
      <c r="E13043" s="65"/>
      <c r="F13043" s="65"/>
      <c r="G13043" s="129"/>
    </row>
    <row r="13044" spans="1:7">
      <c r="A13044" s="65"/>
      <c r="B13044" s="65"/>
      <c r="C13044" s="65"/>
      <c r="D13044" s="65"/>
      <c r="E13044" s="65"/>
      <c r="F13044" s="65"/>
      <c r="G13044" s="129"/>
    </row>
    <row r="13045" spans="1:7">
      <c r="A13045" s="65"/>
      <c r="B13045" s="65"/>
      <c r="C13045" s="65"/>
      <c r="D13045" s="65"/>
      <c r="E13045" s="65"/>
      <c r="F13045" s="65"/>
      <c r="G13045" s="129"/>
    </row>
    <row r="13046" spans="1:7">
      <c r="A13046" s="65"/>
      <c r="B13046" s="65"/>
      <c r="C13046" s="65"/>
      <c r="D13046" s="65"/>
      <c r="E13046" s="65"/>
      <c r="F13046" s="65"/>
      <c r="G13046" s="129"/>
    </row>
    <row r="13047" spans="1:7">
      <c r="A13047" s="65"/>
      <c r="B13047" s="65"/>
      <c r="C13047" s="65"/>
      <c r="D13047" s="65"/>
      <c r="E13047" s="65"/>
      <c r="F13047" s="65"/>
      <c r="G13047" s="129"/>
    </row>
    <row r="13048" spans="1:7">
      <c r="A13048" s="65"/>
      <c r="B13048" s="65"/>
      <c r="C13048" s="65"/>
      <c r="D13048" s="65"/>
      <c r="E13048" s="65"/>
      <c r="F13048" s="65"/>
      <c r="G13048" s="129"/>
    </row>
    <row r="13049" spans="1:7">
      <c r="A13049" s="65"/>
      <c r="B13049" s="65"/>
      <c r="C13049" s="65"/>
      <c r="D13049" s="65"/>
      <c r="E13049" s="65"/>
      <c r="F13049" s="65"/>
      <c r="G13049" s="129"/>
    </row>
    <row r="13050" spans="1:7">
      <c r="A13050" s="65"/>
      <c r="B13050" s="65"/>
      <c r="C13050" s="65"/>
      <c r="D13050" s="65"/>
      <c r="E13050" s="65"/>
      <c r="F13050" s="65"/>
      <c r="G13050" s="129"/>
    </row>
    <row r="13051" spans="1:7">
      <c r="A13051" s="65"/>
      <c r="B13051" s="65"/>
      <c r="C13051" s="65"/>
      <c r="D13051" s="65"/>
      <c r="E13051" s="65"/>
      <c r="F13051" s="65"/>
      <c r="G13051" s="129"/>
    </row>
    <row r="13052" spans="1:7">
      <c r="A13052" s="65"/>
      <c r="B13052" s="65"/>
      <c r="C13052" s="65"/>
      <c r="D13052" s="65"/>
      <c r="E13052" s="65"/>
      <c r="F13052" s="65"/>
      <c r="G13052" s="129"/>
    </row>
    <row r="13053" spans="1:7">
      <c r="A13053" s="65"/>
      <c r="B13053" s="65"/>
      <c r="C13053" s="65"/>
      <c r="D13053" s="65"/>
      <c r="E13053" s="65"/>
      <c r="F13053" s="65"/>
      <c r="G13053" s="129"/>
    </row>
    <row r="13054" spans="1:7">
      <c r="A13054" s="65"/>
      <c r="B13054" s="65"/>
      <c r="C13054" s="65"/>
      <c r="D13054" s="65"/>
      <c r="E13054" s="65"/>
      <c r="F13054" s="65"/>
      <c r="G13054" s="129"/>
    </row>
    <row r="13055" spans="1:7">
      <c r="A13055" s="65"/>
      <c r="B13055" s="65"/>
      <c r="C13055" s="65"/>
      <c r="D13055" s="65"/>
      <c r="E13055" s="65"/>
      <c r="F13055" s="65"/>
      <c r="G13055" s="129"/>
    </row>
    <row r="13056" spans="1:7">
      <c r="A13056" s="65"/>
      <c r="B13056" s="65"/>
      <c r="C13056" s="65"/>
      <c r="D13056" s="65"/>
      <c r="E13056" s="65"/>
      <c r="F13056" s="65"/>
      <c r="G13056" s="129"/>
    </row>
    <row r="13057" spans="1:7">
      <c r="A13057" s="65"/>
      <c r="B13057" s="65"/>
      <c r="C13057" s="65"/>
      <c r="D13057" s="65"/>
      <c r="E13057" s="65"/>
      <c r="F13057" s="65"/>
      <c r="G13057" s="129"/>
    </row>
    <row r="13058" spans="1:7">
      <c r="A13058" s="65"/>
      <c r="B13058" s="65"/>
      <c r="C13058" s="65"/>
      <c r="D13058" s="65"/>
      <c r="E13058" s="65"/>
      <c r="F13058" s="65"/>
      <c r="G13058" s="129"/>
    </row>
    <row r="13059" spans="1:7">
      <c r="A13059" s="65"/>
      <c r="B13059" s="65"/>
      <c r="C13059" s="65"/>
      <c r="D13059" s="65"/>
      <c r="E13059" s="65"/>
      <c r="F13059" s="65"/>
      <c r="G13059" s="129"/>
    </row>
    <row r="13060" spans="1:7">
      <c r="A13060" s="65"/>
      <c r="B13060" s="65"/>
      <c r="C13060" s="65"/>
      <c r="D13060" s="65"/>
      <c r="E13060" s="65"/>
      <c r="F13060" s="65"/>
      <c r="G13060" s="129"/>
    </row>
    <row r="13061" spans="1:7">
      <c r="A13061" s="65"/>
      <c r="B13061" s="65"/>
      <c r="C13061" s="65"/>
      <c r="D13061" s="65"/>
      <c r="E13061" s="65"/>
      <c r="F13061" s="65"/>
      <c r="G13061" s="129"/>
    </row>
    <row r="13062" spans="1:7">
      <c r="A13062" s="65"/>
      <c r="B13062" s="65"/>
      <c r="C13062" s="65"/>
      <c r="D13062" s="65"/>
      <c r="E13062" s="65"/>
      <c r="F13062" s="65"/>
      <c r="G13062" s="129"/>
    </row>
    <row r="13063" spans="1:7">
      <c r="A13063" s="65"/>
      <c r="B13063" s="65"/>
      <c r="C13063" s="65"/>
      <c r="D13063" s="65"/>
      <c r="E13063" s="65"/>
      <c r="F13063" s="65"/>
      <c r="G13063" s="129"/>
    </row>
    <row r="13064" spans="1:7">
      <c r="A13064" s="65"/>
      <c r="B13064" s="65"/>
      <c r="C13064" s="65"/>
      <c r="D13064" s="65"/>
      <c r="E13064" s="65"/>
      <c r="F13064" s="65"/>
      <c r="G13064" s="129"/>
    </row>
    <row r="13065" spans="1:7">
      <c r="A13065" s="65"/>
      <c r="B13065" s="65"/>
      <c r="C13065" s="65"/>
      <c r="D13065" s="65"/>
      <c r="E13065" s="65"/>
      <c r="F13065" s="65"/>
      <c r="G13065" s="129"/>
    </row>
    <row r="13066" spans="1:7">
      <c r="A13066" s="65"/>
      <c r="B13066" s="65"/>
      <c r="C13066" s="65"/>
      <c r="D13066" s="65"/>
      <c r="E13066" s="65"/>
      <c r="F13066" s="65"/>
      <c r="G13066" s="129"/>
    </row>
    <row r="13067" spans="1:7">
      <c r="A13067" s="65"/>
      <c r="B13067" s="65"/>
      <c r="C13067" s="65"/>
      <c r="D13067" s="65"/>
      <c r="E13067" s="65"/>
      <c r="F13067" s="65"/>
      <c r="G13067" s="129"/>
    </row>
    <row r="13068" spans="1:7">
      <c r="A13068" s="65"/>
      <c r="B13068" s="65"/>
      <c r="C13068" s="65"/>
      <c r="D13068" s="65"/>
      <c r="E13068" s="65"/>
      <c r="F13068" s="65"/>
      <c r="G13068" s="129"/>
    </row>
    <row r="13069" spans="1:7">
      <c r="A13069" s="65"/>
      <c r="B13069" s="65"/>
      <c r="C13069" s="65"/>
      <c r="D13069" s="65"/>
      <c r="E13069" s="65"/>
      <c r="F13069" s="65"/>
      <c r="G13069" s="129"/>
    </row>
    <row r="13070" spans="1:7">
      <c r="A13070" s="65"/>
      <c r="B13070" s="65"/>
      <c r="C13070" s="65"/>
      <c r="D13070" s="65"/>
      <c r="E13070" s="65"/>
      <c r="F13070" s="65"/>
      <c r="G13070" s="129"/>
    </row>
    <row r="13071" spans="1:7">
      <c r="A13071" s="65"/>
      <c r="B13071" s="65"/>
      <c r="C13071" s="65"/>
      <c r="D13071" s="65"/>
      <c r="E13071" s="65"/>
      <c r="F13071" s="65"/>
      <c r="G13071" s="129"/>
    </row>
    <row r="13072" spans="1:7">
      <c r="A13072" s="65"/>
      <c r="B13072" s="65"/>
      <c r="C13072" s="65"/>
      <c r="D13072" s="65"/>
      <c r="E13072" s="65"/>
      <c r="F13072" s="65"/>
      <c r="G13072" s="129"/>
    </row>
    <row r="13073" spans="1:7">
      <c r="A13073" s="65"/>
      <c r="B13073" s="65"/>
      <c r="C13073" s="65"/>
      <c r="D13073" s="65"/>
      <c r="E13073" s="65"/>
      <c r="F13073" s="65"/>
      <c r="G13073" s="129"/>
    </row>
    <row r="13074" spans="1:7">
      <c r="A13074" s="65"/>
      <c r="B13074" s="65"/>
      <c r="C13074" s="65"/>
      <c r="D13074" s="65"/>
      <c r="E13074" s="65"/>
      <c r="F13074" s="65"/>
      <c r="G13074" s="129"/>
    </row>
    <row r="13075" spans="1:7">
      <c r="A13075" s="65"/>
      <c r="B13075" s="65"/>
      <c r="C13075" s="65"/>
      <c r="D13075" s="65"/>
      <c r="E13075" s="65"/>
      <c r="F13075" s="65"/>
      <c r="G13075" s="129"/>
    </row>
    <row r="13076" spans="1:7">
      <c r="A13076" s="65"/>
      <c r="B13076" s="65"/>
      <c r="C13076" s="65"/>
      <c r="D13076" s="65"/>
      <c r="E13076" s="65"/>
      <c r="F13076" s="65"/>
      <c r="G13076" s="129"/>
    </row>
    <row r="13077" spans="1:7">
      <c r="A13077" s="65"/>
      <c r="B13077" s="65"/>
      <c r="C13077" s="65"/>
      <c r="D13077" s="65"/>
      <c r="E13077" s="65"/>
      <c r="F13077" s="65"/>
      <c r="G13077" s="129"/>
    </row>
    <row r="13078" spans="1:7">
      <c r="A13078" s="65"/>
      <c r="B13078" s="65"/>
      <c r="C13078" s="65"/>
      <c r="D13078" s="65"/>
      <c r="E13078" s="65"/>
      <c r="F13078" s="65"/>
      <c r="G13078" s="129"/>
    </row>
    <row r="13079" spans="1:7">
      <c r="A13079" s="65"/>
      <c r="B13079" s="65"/>
      <c r="C13079" s="65"/>
      <c r="D13079" s="65"/>
      <c r="E13079" s="65"/>
      <c r="F13079" s="65"/>
      <c r="G13079" s="129"/>
    </row>
    <row r="13080" spans="1:7">
      <c r="A13080" s="65"/>
      <c r="B13080" s="65"/>
      <c r="C13080" s="65"/>
      <c r="D13080" s="65"/>
      <c r="E13080" s="65"/>
      <c r="F13080" s="65"/>
      <c r="G13080" s="129"/>
    </row>
    <row r="13081" spans="1:7">
      <c r="A13081" s="65"/>
      <c r="B13081" s="65"/>
      <c r="C13081" s="65"/>
      <c r="D13081" s="65"/>
      <c r="E13081" s="65"/>
      <c r="F13081" s="65"/>
      <c r="G13081" s="129"/>
    </row>
    <row r="13082" spans="1:7">
      <c r="A13082" s="65"/>
      <c r="B13082" s="65"/>
      <c r="C13082" s="65"/>
      <c r="D13082" s="65"/>
      <c r="E13082" s="65"/>
      <c r="F13082" s="65"/>
      <c r="G13082" s="129"/>
    </row>
    <row r="13083" spans="1:7">
      <c r="A13083" s="65"/>
      <c r="B13083" s="65"/>
      <c r="C13083" s="65"/>
      <c r="D13083" s="65"/>
      <c r="E13083" s="65"/>
      <c r="F13083" s="65"/>
      <c r="G13083" s="129"/>
    </row>
    <row r="13084" spans="1:7">
      <c r="A13084" s="65"/>
      <c r="B13084" s="65"/>
      <c r="C13084" s="65"/>
      <c r="D13084" s="65"/>
      <c r="E13084" s="65"/>
      <c r="F13084" s="65"/>
      <c r="G13084" s="129"/>
    </row>
    <row r="13085" spans="1:7">
      <c r="A13085" s="65"/>
      <c r="B13085" s="65"/>
      <c r="C13085" s="65"/>
      <c r="D13085" s="65"/>
      <c r="E13085" s="65"/>
      <c r="F13085" s="65"/>
      <c r="G13085" s="129"/>
    </row>
    <row r="13086" spans="1:7">
      <c r="A13086" s="65"/>
      <c r="B13086" s="65"/>
      <c r="C13086" s="65"/>
      <c r="D13086" s="65"/>
      <c r="E13086" s="65"/>
      <c r="F13086" s="65"/>
      <c r="G13086" s="129"/>
    </row>
    <row r="13087" spans="1:7">
      <c r="A13087" s="65"/>
      <c r="B13087" s="65"/>
      <c r="C13087" s="65"/>
      <c r="D13087" s="65"/>
      <c r="E13087" s="65"/>
      <c r="F13087" s="65"/>
      <c r="G13087" s="129"/>
    </row>
    <row r="13088" spans="1:7">
      <c r="A13088" s="65"/>
      <c r="B13088" s="65"/>
      <c r="C13088" s="65"/>
      <c r="D13088" s="65"/>
      <c r="E13088" s="65"/>
      <c r="F13088" s="65"/>
      <c r="G13088" s="129"/>
    </row>
    <row r="13089" spans="1:7">
      <c r="A13089" s="65"/>
      <c r="B13089" s="65"/>
      <c r="C13089" s="65"/>
      <c r="D13089" s="65"/>
      <c r="E13089" s="65"/>
      <c r="F13089" s="65"/>
      <c r="G13089" s="129"/>
    </row>
    <row r="13090" spans="1:7">
      <c r="A13090" s="65"/>
      <c r="B13090" s="65"/>
      <c r="C13090" s="65"/>
      <c r="D13090" s="65"/>
      <c r="E13090" s="65"/>
      <c r="F13090" s="65"/>
      <c r="G13090" s="129"/>
    </row>
    <row r="13091" spans="1:7">
      <c r="A13091" s="65"/>
      <c r="B13091" s="65"/>
      <c r="C13091" s="65"/>
      <c r="D13091" s="65"/>
      <c r="E13091" s="65"/>
      <c r="F13091" s="65"/>
      <c r="G13091" s="129"/>
    </row>
    <row r="13092" spans="1:7">
      <c r="A13092" s="65"/>
      <c r="B13092" s="65"/>
      <c r="C13092" s="65"/>
      <c r="D13092" s="65"/>
      <c r="E13092" s="65"/>
      <c r="F13092" s="65"/>
      <c r="G13092" s="129"/>
    </row>
    <row r="13093" spans="1:7">
      <c r="A13093" s="65"/>
      <c r="B13093" s="65"/>
      <c r="C13093" s="65"/>
      <c r="D13093" s="65"/>
      <c r="E13093" s="65"/>
      <c r="F13093" s="65"/>
      <c r="G13093" s="129"/>
    </row>
    <row r="13094" spans="1:7">
      <c r="A13094" s="65"/>
      <c r="B13094" s="65"/>
      <c r="C13094" s="65"/>
      <c r="D13094" s="65"/>
      <c r="E13094" s="65"/>
      <c r="F13094" s="65"/>
      <c r="G13094" s="129"/>
    </row>
    <row r="13095" spans="1:7">
      <c r="A13095" s="65"/>
      <c r="B13095" s="65"/>
      <c r="C13095" s="65"/>
      <c r="D13095" s="65"/>
      <c r="E13095" s="65"/>
      <c r="F13095" s="65"/>
      <c r="G13095" s="129"/>
    </row>
    <row r="13096" spans="1:7">
      <c r="A13096" s="65"/>
      <c r="B13096" s="65"/>
      <c r="C13096" s="65"/>
      <c r="D13096" s="65"/>
      <c r="E13096" s="65"/>
      <c r="F13096" s="65"/>
      <c r="G13096" s="129"/>
    </row>
    <row r="13097" spans="1:7">
      <c r="A13097" s="65"/>
      <c r="B13097" s="65"/>
      <c r="C13097" s="65"/>
      <c r="D13097" s="65"/>
      <c r="E13097" s="65"/>
      <c r="F13097" s="65"/>
      <c r="G13097" s="129"/>
    </row>
    <row r="13098" spans="1:7">
      <c r="A13098" s="65"/>
      <c r="B13098" s="65"/>
      <c r="C13098" s="65"/>
      <c r="D13098" s="65"/>
      <c r="E13098" s="65"/>
      <c r="F13098" s="65"/>
      <c r="G13098" s="129"/>
    </row>
    <row r="13099" spans="1:7">
      <c r="A13099" s="65"/>
      <c r="B13099" s="65"/>
      <c r="C13099" s="65"/>
      <c r="D13099" s="65"/>
      <c r="E13099" s="65"/>
      <c r="F13099" s="65"/>
      <c r="G13099" s="129"/>
    </row>
    <row r="13100" spans="1:7">
      <c r="A13100" s="65"/>
      <c r="B13100" s="65"/>
      <c r="C13100" s="65"/>
      <c r="D13100" s="65"/>
      <c r="E13100" s="65"/>
      <c r="F13100" s="65"/>
      <c r="G13100" s="129"/>
    </row>
    <row r="13101" spans="1:7">
      <c r="A13101" s="65"/>
      <c r="B13101" s="65"/>
      <c r="C13101" s="65"/>
      <c r="D13101" s="65"/>
      <c r="E13101" s="65"/>
      <c r="F13101" s="65"/>
      <c r="G13101" s="129"/>
    </row>
    <row r="13102" spans="1:7">
      <c r="A13102" s="65"/>
      <c r="B13102" s="65"/>
      <c r="C13102" s="65"/>
      <c r="D13102" s="65"/>
      <c r="E13102" s="65"/>
      <c r="F13102" s="65"/>
      <c r="G13102" s="129"/>
    </row>
    <row r="13103" spans="1:7">
      <c r="A13103" s="65"/>
      <c r="B13103" s="65"/>
      <c r="C13103" s="65"/>
      <c r="D13103" s="65"/>
      <c r="E13103" s="65"/>
      <c r="F13103" s="65"/>
      <c r="G13103" s="129"/>
    </row>
    <row r="13104" spans="1:7">
      <c r="A13104" s="65"/>
      <c r="B13104" s="65"/>
      <c r="C13104" s="65"/>
      <c r="D13104" s="65"/>
      <c r="E13104" s="65"/>
      <c r="F13104" s="65"/>
      <c r="G13104" s="129"/>
    </row>
    <row r="13105" spans="1:7">
      <c r="A13105" s="65"/>
      <c r="B13105" s="65"/>
      <c r="C13105" s="65"/>
      <c r="D13105" s="65"/>
      <c r="E13105" s="65"/>
      <c r="F13105" s="65"/>
      <c r="G13105" s="129"/>
    </row>
    <row r="13106" spans="1:7">
      <c r="A13106" s="65"/>
      <c r="B13106" s="65"/>
      <c r="C13106" s="65"/>
      <c r="D13106" s="65"/>
      <c r="E13106" s="65"/>
      <c r="F13106" s="65"/>
      <c r="G13106" s="129"/>
    </row>
    <row r="13107" spans="1:7">
      <c r="A13107" s="65"/>
      <c r="B13107" s="65"/>
      <c r="C13107" s="65"/>
      <c r="D13107" s="65"/>
      <c r="E13107" s="65"/>
      <c r="F13107" s="65"/>
      <c r="G13107" s="129"/>
    </row>
    <row r="13108" spans="1:7">
      <c r="A13108" s="65"/>
      <c r="B13108" s="65"/>
      <c r="C13108" s="65"/>
      <c r="D13108" s="65"/>
      <c r="E13108" s="65"/>
      <c r="F13108" s="65"/>
      <c r="G13108" s="129"/>
    </row>
    <row r="13109" spans="1:7">
      <c r="A13109" s="65"/>
      <c r="B13109" s="65"/>
      <c r="C13109" s="65"/>
      <c r="D13109" s="65"/>
      <c r="E13109" s="65"/>
      <c r="F13109" s="65"/>
      <c r="G13109" s="129"/>
    </row>
    <row r="13110" spans="1:7">
      <c r="A13110" s="65"/>
      <c r="B13110" s="65"/>
      <c r="C13110" s="65"/>
      <c r="D13110" s="65"/>
      <c r="E13110" s="65"/>
      <c r="F13110" s="65"/>
      <c r="G13110" s="129"/>
    </row>
    <row r="13111" spans="1:7">
      <c r="A13111" s="65"/>
      <c r="B13111" s="65"/>
      <c r="C13111" s="65"/>
      <c r="D13111" s="65"/>
      <c r="E13111" s="65"/>
      <c r="F13111" s="65"/>
      <c r="G13111" s="129"/>
    </row>
    <row r="13112" spans="1:7">
      <c r="A13112" s="65"/>
      <c r="B13112" s="65"/>
      <c r="C13112" s="65"/>
      <c r="D13112" s="65"/>
      <c r="E13112" s="65"/>
      <c r="F13112" s="65"/>
      <c r="G13112" s="129"/>
    </row>
    <row r="13113" spans="1:7">
      <c r="A13113" s="65"/>
      <c r="B13113" s="65"/>
      <c r="C13113" s="65"/>
      <c r="D13113" s="65"/>
      <c r="E13113" s="65"/>
      <c r="F13113" s="65"/>
      <c r="G13113" s="129"/>
    </row>
    <row r="13114" spans="1:7">
      <c r="A13114" s="65"/>
      <c r="B13114" s="65"/>
      <c r="C13114" s="65"/>
      <c r="D13114" s="65"/>
      <c r="E13114" s="65"/>
      <c r="F13114" s="65"/>
      <c r="G13114" s="129"/>
    </row>
    <row r="13115" spans="1:7">
      <c r="A13115" s="65"/>
      <c r="B13115" s="65"/>
      <c r="C13115" s="65"/>
      <c r="D13115" s="65"/>
      <c r="E13115" s="65"/>
      <c r="F13115" s="65"/>
      <c r="G13115" s="129"/>
    </row>
    <row r="13116" spans="1:7">
      <c r="A13116" s="65"/>
      <c r="B13116" s="65"/>
      <c r="C13116" s="65"/>
      <c r="D13116" s="65"/>
      <c r="E13116" s="65"/>
      <c r="F13116" s="65"/>
      <c r="G13116" s="129"/>
    </row>
    <row r="13117" spans="1:7">
      <c r="A13117" s="65"/>
      <c r="B13117" s="65"/>
      <c r="C13117" s="65"/>
      <c r="D13117" s="65"/>
      <c r="E13117" s="65"/>
      <c r="F13117" s="65"/>
      <c r="G13117" s="129"/>
    </row>
    <row r="13118" spans="1:7">
      <c r="A13118" s="65"/>
      <c r="B13118" s="65"/>
      <c r="C13118" s="65"/>
      <c r="D13118" s="65"/>
      <c r="E13118" s="65"/>
      <c r="F13118" s="65"/>
      <c r="G13118" s="129"/>
    </row>
    <row r="13119" spans="1:7">
      <c r="A13119" s="65"/>
      <c r="B13119" s="65"/>
      <c r="C13119" s="65"/>
      <c r="D13119" s="65"/>
      <c r="E13119" s="65"/>
      <c r="F13119" s="65"/>
      <c r="G13119" s="129"/>
    </row>
    <row r="13120" spans="1:7">
      <c r="A13120" s="65"/>
      <c r="B13120" s="65"/>
      <c r="C13120" s="65"/>
      <c r="D13120" s="65"/>
      <c r="E13120" s="65"/>
      <c r="F13120" s="65"/>
      <c r="G13120" s="129"/>
    </row>
    <row r="13121" spans="1:7">
      <c r="A13121" s="65"/>
      <c r="B13121" s="65"/>
      <c r="C13121" s="65"/>
      <c r="D13121" s="65"/>
      <c r="E13121" s="65"/>
      <c r="F13121" s="65"/>
      <c r="G13121" s="129"/>
    </row>
    <row r="13122" spans="1:7">
      <c r="A13122" s="65"/>
      <c r="B13122" s="65"/>
      <c r="C13122" s="65"/>
      <c r="D13122" s="65"/>
      <c r="E13122" s="65"/>
      <c r="F13122" s="65"/>
      <c r="G13122" s="129"/>
    </row>
    <row r="13123" spans="1:7">
      <c r="A13123" s="65"/>
      <c r="B13123" s="65"/>
      <c r="C13123" s="65"/>
      <c r="D13123" s="65"/>
      <c r="E13123" s="65"/>
      <c r="F13123" s="65"/>
      <c r="G13123" s="129"/>
    </row>
    <row r="13124" spans="1:7">
      <c r="A13124" s="65"/>
      <c r="B13124" s="65"/>
      <c r="C13124" s="65"/>
      <c r="D13124" s="65"/>
      <c r="E13124" s="65"/>
      <c r="F13124" s="65"/>
      <c r="G13124" s="129"/>
    </row>
    <row r="13125" spans="1:7">
      <c r="A13125" s="65"/>
      <c r="B13125" s="65"/>
      <c r="C13125" s="65"/>
      <c r="D13125" s="65"/>
      <c r="E13125" s="65"/>
      <c r="F13125" s="65"/>
      <c r="G13125" s="129"/>
    </row>
    <row r="13126" spans="1:7">
      <c r="A13126" s="65"/>
      <c r="B13126" s="65"/>
      <c r="C13126" s="65"/>
      <c r="D13126" s="65"/>
      <c r="E13126" s="65"/>
      <c r="F13126" s="65"/>
      <c r="G13126" s="129"/>
    </row>
    <row r="13127" spans="1:7">
      <c r="A13127" s="65"/>
      <c r="B13127" s="65"/>
      <c r="C13127" s="65"/>
      <c r="D13127" s="65"/>
      <c r="E13127" s="65"/>
      <c r="F13127" s="65"/>
      <c r="G13127" s="129"/>
    </row>
    <row r="13128" spans="1:7">
      <c r="A13128" s="65"/>
      <c r="B13128" s="65"/>
      <c r="C13128" s="65"/>
      <c r="D13128" s="65"/>
      <c r="E13128" s="65"/>
      <c r="F13128" s="65"/>
      <c r="G13128" s="129"/>
    </row>
    <row r="13129" spans="1:7">
      <c r="A13129" s="65"/>
      <c r="B13129" s="65"/>
      <c r="C13129" s="65"/>
      <c r="D13129" s="65"/>
      <c r="E13129" s="65"/>
      <c r="F13129" s="65"/>
      <c r="G13129" s="129"/>
    </row>
    <row r="13130" spans="1:7">
      <c r="A13130" s="65"/>
      <c r="B13130" s="65"/>
      <c r="C13130" s="65"/>
      <c r="D13130" s="65"/>
      <c r="E13130" s="65"/>
      <c r="F13130" s="65"/>
      <c r="G13130" s="129"/>
    </row>
    <row r="13131" spans="1:7">
      <c r="A13131" s="65"/>
      <c r="B13131" s="65"/>
      <c r="C13131" s="65"/>
      <c r="D13131" s="65"/>
      <c r="E13131" s="65"/>
      <c r="F13131" s="65"/>
      <c r="G13131" s="129"/>
    </row>
    <row r="13132" spans="1:7">
      <c r="A13132" s="65"/>
      <c r="B13132" s="65"/>
      <c r="C13132" s="65"/>
      <c r="D13132" s="65"/>
      <c r="E13132" s="65"/>
      <c r="F13132" s="65"/>
      <c r="G13132" s="129"/>
    </row>
    <row r="13133" spans="1:7">
      <c r="A13133" s="65"/>
      <c r="B13133" s="65"/>
      <c r="C13133" s="65"/>
      <c r="D13133" s="65"/>
      <c r="E13133" s="65"/>
      <c r="F13133" s="65"/>
      <c r="G13133" s="129"/>
    </row>
    <row r="13134" spans="1:7">
      <c r="A13134" s="65"/>
      <c r="B13134" s="65"/>
      <c r="C13134" s="65"/>
      <c r="D13134" s="65"/>
      <c r="E13134" s="65"/>
      <c r="F13134" s="65"/>
      <c r="G13134" s="129"/>
    </row>
    <row r="13135" spans="1:7">
      <c r="A13135" s="65"/>
      <c r="B13135" s="65"/>
      <c r="C13135" s="65"/>
      <c r="D13135" s="65"/>
      <c r="E13135" s="65"/>
      <c r="F13135" s="65"/>
      <c r="G13135" s="129"/>
    </row>
    <row r="13136" spans="1:7">
      <c r="A13136" s="65"/>
      <c r="B13136" s="65"/>
      <c r="C13136" s="65"/>
      <c r="D13136" s="65"/>
      <c r="E13136" s="65"/>
      <c r="F13136" s="65"/>
      <c r="G13136" s="129"/>
    </row>
    <row r="13137" spans="1:7">
      <c r="A13137" s="65"/>
      <c r="B13137" s="65"/>
      <c r="C13137" s="65"/>
      <c r="D13137" s="65"/>
      <c r="E13137" s="65"/>
      <c r="F13137" s="65"/>
      <c r="G13137" s="129"/>
    </row>
    <row r="13138" spans="1:7">
      <c r="A13138" s="65"/>
      <c r="B13138" s="65"/>
      <c r="C13138" s="65"/>
      <c r="D13138" s="65"/>
      <c r="E13138" s="65"/>
      <c r="F13138" s="65"/>
      <c r="G13138" s="129"/>
    </row>
    <row r="13139" spans="1:7">
      <c r="A13139" s="65"/>
      <c r="B13139" s="65"/>
      <c r="C13139" s="65"/>
      <c r="D13139" s="65"/>
      <c r="E13139" s="65"/>
      <c r="F13139" s="65"/>
      <c r="G13139" s="129"/>
    </row>
    <row r="13140" spans="1:7">
      <c r="A13140" s="65"/>
      <c r="B13140" s="65"/>
      <c r="C13140" s="65"/>
      <c r="D13140" s="65"/>
      <c r="E13140" s="65"/>
      <c r="F13140" s="65"/>
      <c r="G13140" s="129"/>
    </row>
    <row r="13141" spans="1:7">
      <c r="A13141" s="65"/>
      <c r="B13141" s="65"/>
      <c r="C13141" s="65"/>
      <c r="D13141" s="65"/>
      <c r="E13141" s="65"/>
      <c r="F13141" s="65"/>
      <c r="G13141" s="129"/>
    </row>
    <row r="13142" spans="1:7">
      <c r="A13142" s="65"/>
      <c r="B13142" s="65"/>
      <c r="C13142" s="65"/>
      <c r="D13142" s="65"/>
      <c r="E13142" s="65"/>
      <c r="F13142" s="65"/>
      <c r="G13142" s="129"/>
    </row>
    <row r="13143" spans="1:7">
      <c r="A13143" s="65"/>
      <c r="B13143" s="65"/>
      <c r="C13143" s="65"/>
      <c r="D13143" s="65"/>
      <c r="E13143" s="65"/>
      <c r="F13143" s="65"/>
      <c r="G13143" s="129"/>
    </row>
    <row r="13144" spans="1:7">
      <c r="A13144" s="65"/>
      <c r="B13144" s="65"/>
      <c r="C13144" s="65"/>
      <c r="D13144" s="65"/>
      <c r="E13144" s="65"/>
      <c r="F13144" s="65"/>
      <c r="G13144" s="129"/>
    </row>
    <row r="13145" spans="1:7">
      <c r="A13145" s="65"/>
      <c r="B13145" s="65"/>
      <c r="C13145" s="65"/>
      <c r="D13145" s="65"/>
      <c r="E13145" s="65"/>
      <c r="F13145" s="65"/>
      <c r="G13145" s="129"/>
    </row>
    <row r="13146" spans="1:7">
      <c r="A13146" s="65"/>
      <c r="B13146" s="65"/>
      <c r="C13146" s="65"/>
      <c r="D13146" s="65"/>
      <c r="E13146" s="65"/>
      <c r="F13146" s="65"/>
      <c r="G13146" s="129"/>
    </row>
    <row r="13147" spans="1:7">
      <c r="A13147" s="65"/>
      <c r="B13147" s="65"/>
      <c r="C13147" s="65"/>
      <c r="D13147" s="65"/>
      <c r="E13147" s="65"/>
      <c r="F13147" s="65"/>
      <c r="G13147" s="129"/>
    </row>
    <row r="13148" spans="1:7">
      <c r="A13148" s="65"/>
      <c r="B13148" s="65"/>
      <c r="C13148" s="65"/>
      <c r="D13148" s="65"/>
      <c r="E13148" s="65"/>
      <c r="F13148" s="65"/>
      <c r="G13148" s="129"/>
    </row>
    <row r="13149" spans="1:7">
      <c r="A13149" s="65"/>
      <c r="B13149" s="65"/>
      <c r="C13149" s="65"/>
      <c r="D13149" s="65"/>
      <c r="E13149" s="65"/>
      <c r="F13149" s="65"/>
      <c r="G13149" s="129"/>
    </row>
    <row r="13150" spans="1:7">
      <c r="A13150" s="65"/>
      <c r="B13150" s="65"/>
      <c r="C13150" s="65"/>
      <c r="D13150" s="65"/>
      <c r="E13150" s="65"/>
      <c r="F13150" s="65"/>
      <c r="G13150" s="129"/>
    </row>
    <row r="13151" spans="1:7">
      <c r="A13151" s="65"/>
      <c r="B13151" s="65"/>
      <c r="C13151" s="65"/>
      <c r="D13151" s="65"/>
      <c r="E13151" s="65"/>
      <c r="F13151" s="65"/>
      <c r="G13151" s="129"/>
    </row>
    <row r="13152" spans="1:7">
      <c r="A13152" s="65"/>
      <c r="B13152" s="65"/>
      <c r="C13152" s="65"/>
      <c r="D13152" s="65"/>
      <c r="E13152" s="65"/>
      <c r="F13152" s="65"/>
      <c r="G13152" s="129"/>
    </row>
    <row r="13153" spans="1:7">
      <c r="A13153" s="65"/>
      <c r="B13153" s="65"/>
      <c r="C13153" s="65"/>
      <c r="D13153" s="65"/>
      <c r="E13153" s="65"/>
      <c r="F13153" s="65"/>
      <c r="G13153" s="129"/>
    </row>
    <row r="13154" spans="1:7">
      <c r="A13154" s="65"/>
      <c r="B13154" s="65"/>
      <c r="C13154" s="65"/>
      <c r="D13154" s="65"/>
      <c r="E13154" s="65"/>
      <c r="F13154" s="65"/>
      <c r="G13154" s="129"/>
    </row>
    <row r="13155" spans="1:7">
      <c r="A13155" s="65"/>
      <c r="B13155" s="65"/>
      <c r="C13155" s="65"/>
      <c r="D13155" s="65"/>
      <c r="E13155" s="65"/>
      <c r="F13155" s="65"/>
      <c r="G13155" s="129"/>
    </row>
    <row r="13156" spans="1:7">
      <c r="A13156" s="65"/>
      <c r="B13156" s="65"/>
      <c r="C13156" s="65"/>
      <c r="D13156" s="65"/>
      <c r="E13156" s="65"/>
      <c r="F13156" s="65"/>
      <c r="G13156" s="129"/>
    </row>
    <row r="13157" spans="1:7">
      <c r="A13157" s="65"/>
      <c r="B13157" s="65"/>
      <c r="C13157" s="65"/>
      <c r="D13157" s="65"/>
      <c r="E13157" s="65"/>
      <c r="F13157" s="65"/>
      <c r="G13157" s="129"/>
    </row>
    <row r="13158" spans="1:7">
      <c r="A13158" s="65"/>
      <c r="B13158" s="65"/>
      <c r="C13158" s="65"/>
      <c r="D13158" s="65"/>
      <c r="E13158" s="65"/>
      <c r="F13158" s="65"/>
      <c r="G13158" s="129"/>
    </row>
    <row r="13159" spans="1:7">
      <c r="A13159" s="65"/>
      <c r="B13159" s="65"/>
      <c r="C13159" s="65"/>
      <c r="D13159" s="65"/>
      <c r="E13159" s="65"/>
      <c r="F13159" s="65"/>
      <c r="G13159" s="129"/>
    </row>
    <row r="13160" spans="1:7">
      <c r="A13160" s="65"/>
      <c r="B13160" s="65"/>
      <c r="C13160" s="65"/>
      <c r="D13160" s="65"/>
      <c r="E13160" s="65"/>
      <c r="F13160" s="65"/>
      <c r="G13160" s="129"/>
    </row>
    <row r="13161" spans="1:7">
      <c r="A13161" s="65"/>
      <c r="B13161" s="65"/>
      <c r="C13161" s="65"/>
      <c r="D13161" s="65"/>
      <c r="E13161" s="65"/>
      <c r="F13161" s="65"/>
      <c r="G13161" s="129"/>
    </row>
    <row r="13162" spans="1:7">
      <c r="A13162" s="65"/>
      <c r="B13162" s="65"/>
      <c r="C13162" s="65"/>
      <c r="D13162" s="65"/>
      <c r="E13162" s="65"/>
      <c r="F13162" s="65"/>
      <c r="G13162" s="129"/>
    </row>
    <row r="13163" spans="1:7">
      <c r="A13163" s="65"/>
      <c r="B13163" s="65"/>
      <c r="C13163" s="65"/>
      <c r="D13163" s="65"/>
      <c r="E13163" s="65"/>
      <c r="F13163" s="65"/>
      <c r="G13163" s="129"/>
    </row>
    <row r="13164" spans="1:7">
      <c r="A13164" s="65"/>
      <c r="B13164" s="65"/>
      <c r="C13164" s="65"/>
      <c r="D13164" s="65"/>
      <c r="E13164" s="65"/>
      <c r="F13164" s="65"/>
      <c r="G13164" s="129"/>
    </row>
    <row r="13165" spans="1:7">
      <c r="A13165" s="65"/>
      <c r="B13165" s="65"/>
      <c r="C13165" s="65"/>
      <c r="D13165" s="65"/>
      <c r="E13165" s="65"/>
      <c r="F13165" s="65"/>
      <c r="G13165" s="129"/>
    </row>
    <row r="13166" spans="1:7">
      <c r="A13166" s="65"/>
      <c r="B13166" s="65"/>
      <c r="C13166" s="65"/>
      <c r="D13166" s="65"/>
      <c r="E13166" s="65"/>
      <c r="F13166" s="65"/>
      <c r="G13166" s="129"/>
    </row>
    <row r="13167" spans="1:7">
      <c r="A13167" s="65"/>
      <c r="B13167" s="65"/>
      <c r="C13167" s="65"/>
      <c r="D13167" s="65"/>
      <c r="E13167" s="65"/>
      <c r="F13167" s="65"/>
      <c r="G13167" s="129"/>
    </row>
    <row r="13168" spans="1:7">
      <c r="A13168" s="65"/>
      <c r="B13168" s="65"/>
      <c r="C13168" s="65"/>
      <c r="D13168" s="65"/>
      <c r="E13168" s="65"/>
      <c r="F13168" s="65"/>
      <c r="G13168" s="129"/>
    </row>
    <row r="13169" spans="1:7">
      <c r="A13169" s="65"/>
      <c r="B13169" s="65"/>
      <c r="C13169" s="65"/>
      <c r="D13169" s="65"/>
      <c r="E13169" s="65"/>
      <c r="F13169" s="65"/>
      <c r="G13169" s="129"/>
    </row>
    <row r="13170" spans="1:7">
      <c r="A13170" s="65"/>
      <c r="B13170" s="65"/>
      <c r="C13170" s="65"/>
      <c r="D13170" s="65"/>
      <c r="E13170" s="65"/>
      <c r="F13170" s="65"/>
      <c r="G13170" s="129"/>
    </row>
    <row r="13171" spans="1:7">
      <c r="A13171" s="65"/>
      <c r="B13171" s="65"/>
      <c r="C13171" s="65"/>
      <c r="D13171" s="65"/>
      <c r="E13171" s="65"/>
      <c r="F13171" s="65"/>
      <c r="G13171" s="129"/>
    </row>
    <row r="13172" spans="1:7">
      <c r="A13172" s="65"/>
      <c r="B13172" s="65"/>
      <c r="C13172" s="65"/>
      <c r="D13172" s="65"/>
      <c r="E13172" s="65"/>
      <c r="F13172" s="65"/>
      <c r="G13172" s="129"/>
    </row>
    <row r="13173" spans="1:7">
      <c r="A13173" s="65"/>
      <c r="B13173" s="65"/>
      <c r="C13173" s="65"/>
      <c r="D13173" s="65"/>
      <c r="E13173" s="65"/>
      <c r="F13173" s="65"/>
      <c r="G13173" s="129"/>
    </row>
    <row r="13174" spans="1:7">
      <c r="A13174" s="65"/>
      <c r="B13174" s="65"/>
      <c r="C13174" s="65"/>
      <c r="D13174" s="65"/>
      <c r="E13174" s="65"/>
      <c r="F13174" s="65"/>
      <c r="G13174" s="129"/>
    </row>
    <row r="13175" spans="1:7">
      <c r="A13175" s="65"/>
      <c r="B13175" s="65"/>
      <c r="C13175" s="65"/>
      <c r="D13175" s="65"/>
      <c r="E13175" s="65"/>
      <c r="F13175" s="65"/>
      <c r="G13175" s="129"/>
    </row>
    <row r="13176" spans="1:7">
      <c r="A13176" s="65"/>
      <c r="B13176" s="65"/>
      <c r="C13176" s="65"/>
      <c r="D13176" s="65"/>
      <c r="E13176" s="65"/>
      <c r="F13176" s="65"/>
      <c r="G13176" s="129"/>
    </row>
    <row r="13177" spans="1:7">
      <c r="A13177" s="65"/>
      <c r="B13177" s="65"/>
      <c r="C13177" s="65"/>
      <c r="D13177" s="65"/>
      <c r="E13177" s="65"/>
      <c r="F13177" s="65"/>
      <c r="G13177" s="129"/>
    </row>
    <row r="13178" spans="1:7">
      <c r="A13178" s="65"/>
      <c r="B13178" s="65"/>
      <c r="C13178" s="65"/>
      <c r="D13178" s="65"/>
      <c r="E13178" s="65"/>
      <c r="F13178" s="65"/>
      <c r="G13178" s="129"/>
    </row>
    <row r="13179" spans="1:7">
      <c r="A13179" s="65"/>
      <c r="B13179" s="65"/>
      <c r="C13179" s="65"/>
      <c r="D13179" s="65"/>
      <c r="E13179" s="65"/>
      <c r="F13179" s="65"/>
      <c r="G13179" s="129"/>
    </row>
    <row r="13180" spans="1:7">
      <c r="A13180" s="65"/>
      <c r="B13180" s="65"/>
      <c r="C13180" s="65"/>
      <c r="D13180" s="65"/>
      <c r="E13180" s="65"/>
      <c r="F13180" s="65"/>
      <c r="G13180" s="129"/>
    </row>
    <row r="13181" spans="1:7">
      <c r="A13181" s="65"/>
      <c r="B13181" s="65"/>
      <c r="C13181" s="65"/>
      <c r="D13181" s="65"/>
      <c r="E13181" s="65"/>
      <c r="F13181" s="65"/>
      <c r="G13181" s="129"/>
    </row>
    <row r="13182" spans="1:7">
      <c r="A13182" s="65"/>
      <c r="B13182" s="65"/>
      <c r="C13182" s="65"/>
      <c r="D13182" s="65"/>
      <c r="E13182" s="65"/>
      <c r="F13182" s="65"/>
      <c r="G13182" s="129"/>
    </row>
    <row r="13183" spans="1:7">
      <c r="A13183" s="65"/>
      <c r="B13183" s="65"/>
      <c r="C13183" s="65"/>
      <c r="D13183" s="65"/>
      <c r="E13183" s="65"/>
      <c r="F13183" s="65"/>
      <c r="G13183" s="129"/>
    </row>
    <row r="13184" spans="1:7">
      <c r="A13184" s="65"/>
      <c r="B13184" s="65"/>
      <c r="C13184" s="65"/>
      <c r="D13184" s="65"/>
      <c r="E13184" s="65"/>
      <c r="F13184" s="65"/>
      <c r="G13184" s="129"/>
    </row>
    <row r="13185" spans="1:7">
      <c r="A13185" s="65"/>
      <c r="B13185" s="65"/>
      <c r="C13185" s="65"/>
      <c r="D13185" s="65"/>
      <c r="E13185" s="65"/>
      <c r="F13185" s="65"/>
      <c r="G13185" s="129"/>
    </row>
    <row r="13186" spans="1:7">
      <c r="A13186" s="65"/>
      <c r="B13186" s="65"/>
      <c r="C13186" s="65"/>
      <c r="D13186" s="65"/>
      <c r="E13186" s="65"/>
      <c r="F13186" s="65"/>
      <c r="G13186" s="129"/>
    </row>
    <row r="13187" spans="1:7">
      <c r="A13187" s="65"/>
      <c r="B13187" s="65"/>
      <c r="C13187" s="65"/>
      <c r="D13187" s="65"/>
      <c r="E13187" s="65"/>
      <c r="F13187" s="65"/>
      <c r="G13187" s="129"/>
    </row>
    <row r="13188" spans="1:7">
      <c r="A13188" s="65"/>
      <c r="B13188" s="65"/>
      <c r="C13188" s="65"/>
      <c r="D13188" s="65"/>
      <c r="E13188" s="65"/>
      <c r="F13188" s="65"/>
      <c r="G13188" s="129"/>
    </row>
    <row r="13189" spans="1:7">
      <c r="A13189" s="65"/>
      <c r="B13189" s="65"/>
      <c r="C13189" s="65"/>
      <c r="D13189" s="65"/>
      <c r="E13189" s="65"/>
      <c r="F13189" s="65"/>
      <c r="G13189" s="129"/>
    </row>
    <row r="13190" spans="1:7">
      <c r="A13190" s="65"/>
      <c r="B13190" s="65"/>
      <c r="C13190" s="65"/>
      <c r="D13190" s="65"/>
      <c r="E13190" s="65"/>
      <c r="F13190" s="65"/>
      <c r="G13190" s="129"/>
    </row>
    <row r="13191" spans="1:7">
      <c r="A13191" s="65"/>
      <c r="B13191" s="65"/>
      <c r="C13191" s="65"/>
      <c r="D13191" s="65"/>
      <c r="E13191" s="65"/>
      <c r="F13191" s="65"/>
      <c r="G13191" s="129"/>
    </row>
    <row r="13192" spans="1:7">
      <c r="A13192" s="65"/>
      <c r="B13192" s="65"/>
      <c r="C13192" s="65"/>
      <c r="D13192" s="65"/>
      <c r="E13192" s="65"/>
      <c r="F13192" s="65"/>
      <c r="G13192" s="129"/>
    </row>
    <row r="13193" spans="1:7">
      <c r="A13193" s="65"/>
      <c r="B13193" s="65"/>
      <c r="C13193" s="65"/>
      <c r="D13193" s="65"/>
      <c r="E13193" s="65"/>
      <c r="F13193" s="65"/>
      <c r="G13193" s="129"/>
    </row>
    <row r="13194" spans="1:7">
      <c r="A13194" s="65"/>
      <c r="B13194" s="65"/>
      <c r="C13194" s="65"/>
      <c r="D13194" s="65"/>
      <c r="E13194" s="65"/>
      <c r="F13194" s="65"/>
      <c r="G13194" s="129"/>
    </row>
    <row r="13195" spans="1:7">
      <c r="A13195" s="65"/>
      <c r="B13195" s="65"/>
      <c r="C13195" s="65"/>
      <c r="D13195" s="65"/>
      <c r="E13195" s="65"/>
      <c r="F13195" s="65"/>
      <c r="G13195" s="129"/>
    </row>
    <row r="13196" spans="1:7">
      <c r="A13196" s="65"/>
      <c r="B13196" s="65"/>
      <c r="C13196" s="65"/>
      <c r="D13196" s="65"/>
      <c r="E13196" s="65"/>
      <c r="F13196" s="65"/>
      <c r="G13196" s="129"/>
    </row>
    <row r="13197" spans="1:7">
      <c r="A13197" s="65"/>
      <c r="B13197" s="65"/>
      <c r="C13197" s="65"/>
      <c r="D13197" s="65"/>
      <c r="E13197" s="65"/>
      <c r="F13197" s="65"/>
      <c r="G13197" s="129"/>
    </row>
    <row r="13198" spans="1:7">
      <c r="A13198" s="65"/>
      <c r="B13198" s="65"/>
      <c r="C13198" s="65"/>
      <c r="D13198" s="65"/>
      <c r="E13198" s="65"/>
      <c r="F13198" s="65"/>
      <c r="G13198" s="129"/>
    </row>
    <row r="13199" spans="1:7">
      <c r="A13199" s="65"/>
      <c r="B13199" s="65"/>
      <c r="C13199" s="65"/>
      <c r="D13199" s="65"/>
      <c r="E13199" s="65"/>
      <c r="F13199" s="65"/>
      <c r="G13199" s="129"/>
    </row>
    <row r="13200" spans="1:7">
      <c r="A13200" s="65"/>
      <c r="B13200" s="65"/>
      <c r="C13200" s="65"/>
      <c r="D13200" s="65"/>
      <c r="E13200" s="65"/>
      <c r="F13200" s="65"/>
      <c r="G13200" s="129"/>
    </row>
    <row r="13201" spans="1:7">
      <c r="A13201" s="65"/>
      <c r="B13201" s="65"/>
      <c r="C13201" s="65"/>
      <c r="D13201" s="65"/>
      <c r="E13201" s="65"/>
      <c r="F13201" s="65"/>
      <c r="G13201" s="129"/>
    </row>
    <row r="13202" spans="1:7">
      <c r="A13202" s="65"/>
      <c r="B13202" s="65"/>
      <c r="C13202" s="65"/>
      <c r="D13202" s="65"/>
      <c r="E13202" s="65"/>
      <c r="F13202" s="65"/>
      <c r="G13202" s="129"/>
    </row>
    <row r="13203" spans="1:7">
      <c r="A13203" s="65"/>
      <c r="B13203" s="65"/>
      <c r="C13203" s="65"/>
      <c r="D13203" s="65"/>
      <c r="E13203" s="65"/>
      <c r="F13203" s="65"/>
      <c r="G13203" s="129"/>
    </row>
    <row r="13204" spans="1:7">
      <c r="A13204" s="65"/>
      <c r="B13204" s="65"/>
      <c r="C13204" s="65"/>
      <c r="D13204" s="65"/>
      <c r="E13204" s="65"/>
      <c r="F13204" s="65"/>
      <c r="G13204" s="129"/>
    </row>
    <row r="13205" spans="1:7">
      <c r="A13205" s="65"/>
      <c r="B13205" s="65"/>
      <c r="C13205" s="65"/>
      <c r="D13205" s="65"/>
      <c r="E13205" s="65"/>
      <c r="F13205" s="65"/>
      <c r="G13205" s="129"/>
    </row>
    <row r="13206" spans="1:7">
      <c r="A13206" s="65"/>
      <c r="B13206" s="65"/>
      <c r="C13206" s="65"/>
      <c r="D13206" s="65"/>
      <c r="E13206" s="65"/>
      <c r="F13206" s="65"/>
      <c r="G13206" s="129"/>
    </row>
    <row r="13207" spans="1:7">
      <c r="A13207" s="65"/>
      <c r="B13207" s="65"/>
      <c r="C13207" s="65"/>
      <c r="D13207" s="65"/>
      <c r="E13207" s="65"/>
      <c r="F13207" s="65"/>
      <c r="G13207" s="129"/>
    </row>
    <row r="13208" spans="1:7">
      <c r="A13208" s="65"/>
      <c r="B13208" s="65"/>
      <c r="C13208" s="65"/>
      <c r="D13208" s="65"/>
      <c r="E13208" s="65"/>
      <c r="F13208" s="65"/>
      <c r="G13208" s="129"/>
    </row>
    <row r="13209" spans="1:7">
      <c r="A13209" s="65"/>
      <c r="B13209" s="65"/>
      <c r="C13209" s="65"/>
      <c r="D13209" s="65"/>
      <c r="E13209" s="65"/>
      <c r="F13209" s="65"/>
      <c r="G13209" s="129"/>
    </row>
    <row r="13210" spans="1:7">
      <c r="A13210" s="65"/>
      <c r="B13210" s="65"/>
      <c r="C13210" s="65"/>
      <c r="D13210" s="65"/>
      <c r="E13210" s="65"/>
      <c r="F13210" s="65"/>
      <c r="G13210" s="129"/>
    </row>
    <row r="13211" spans="1:7">
      <c r="A13211" s="65"/>
      <c r="B13211" s="65"/>
      <c r="C13211" s="65"/>
      <c r="D13211" s="65"/>
      <c r="E13211" s="65"/>
      <c r="F13211" s="65"/>
      <c r="G13211" s="129"/>
    </row>
    <row r="13212" spans="1:7">
      <c r="A13212" s="65"/>
      <c r="B13212" s="65"/>
      <c r="C13212" s="65"/>
      <c r="D13212" s="65"/>
      <c r="E13212" s="65"/>
      <c r="F13212" s="65"/>
      <c r="G13212" s="129"/>
    </row>
    <row r="13213" spans="1:7">
      <c r="A13213" s="65"/>
      <c r="B13213" s="65"/>
      <c r="C13213" s="65"/>
      <c r="D13213" s="65"/>
      <c r="E13213" s="65"/>
      <c r="F13213" s="65"/>
      <c r="G13213" s="129"/>
    </row>
    <row r="13214" spans="1:7">
      <c r="A13214" s="65"/>
      <c r="B13214" s="65"/>
      <c r="C13214" s="65"/>
      <c r="D13214" s="65"/>
      <c r="E13214" s="65"/>
      <c r="F13214" s="65"/>
      <c r="G13214" s="129"/>
    </row>
    <row r="13215" spans="1:7">
      <c r="A13215" s="65"/>
      <c r="B13215" s="65"/>
      <c r="C13215" s="65"/>
      <c r="D13215" s="65"/>
      <c r="E13215" s="65"/>
      <c r="F13215" s="65"/>
      <c r="G13215" s="129"/>
    </row>
    <row r="13216" spans="1:7">
      <c r="A13216" s="65"/>
      <c r="B13216" s="65"/>
      <c r="C13216" s="65"/>
      <c r="D13216" s="65"/>
      <c r="E13216" s="65"/>
      <c r="F13216" s="65"/>
      <c r="G13216" s="129"/>
    </row>
    <row r="13217" spans="1:7">
      <c r="A13217" s="65"/>
      <c r="B13217" s="65"/>
      <c r="C13217" s="65"/>
      <c r="D13217" s="65"/>
      <c r="E13217" s="65"/>
      <c r="F13217" s="65"/>
      <c r="G13217" s="129"/>
    </row>
    <row r="13218" spans="1:7">
      <c r="A13218" s="65"/>
      <c r="B13218" s="65"/>
      <c r="C13218" s="65"/>
      <c r="D13218" s="65"/>
      <c r="E13218" s="65"/>
      <c r="F13218" s="65"/>
      <c r="G13218" s="129"/>
    </row>
    <row r="13219" spans="1:7">
      <c r="A13219" s="65"/>
      <c r="B13219" s="65"/>
      <c r="C13219" s="65"/>
      <c r="D13219" s="65"/>
      <c r="E13219" s="65"/>
      <c r="F13219" s="65"/>
      <c r="G13219" s="129"/>
    </row>
    <row r="13220" spans="1:7">
      <c r="A13220" s="65"/>
      <c r="B13220" s="65"/>
      <c r="C13220" s="65"/>
      <c r="D13220" s="65"/>
      <c r="E13220" s="65"/>
      <c r="F13220" s="65"/>
      <c r="G13220" s="129"/>
    </row>
    <row r="13221" spans="1:7">
      <c r="A13221" s="65"/>
      <c r="B13221" s="65"/>
      <c r="C13221" s="65"/>
      <c r="D13221" s="65"/>
      <c r="E13221" s="65"/>
      <c r="F13221" s="65"/>
      <c r="G13221" s="129"/>
    </row>
    <row r="13222" spans="1:7">
      <c r="A13222" s="65"/>
      <c r="B13222" s="65"/>
      <c r="C13222" s="65"/>
      <c r="D13222" s="65"/>
      <c r="E13222" s="65"/>
      <c r="F13222" s="65"/>
      <c r="G13222" s="129"/>
    </row>
    <row r="13223" spans="1:7">
      <c r="A13223" s="65"/>
      <c r="B13223" s="65"/>
      <c r="C13223" s="65"/>
      <c r="D13223" s="65"/>
      <c r="E13223" s="65"/>
      <c r="F13223" s="65"/>
      <c r="G13223" s="129"/>
    </row>
    <row r="13224" spans="1:7">
      <c r="A13224" s="65"/>
      <c r="B13224" s="65"/>
      <c r="C13224" s="65"/>
      <c r="D13224" s="65"/>
      <c r="E13224" s="65"/>
      <c r="F13224" s="65"/>
      <c r="G13224" s="129"/>
    </row>
    <row r="13225" spans="1:7">
      <c r="A13225" s="65"/>
      <c r="B13225" s="65"/>
      <c r="C13225" s="65"/>
      <c r="D13225" s="65"/>
      <c r="E13225" s="65"/>
      <c r="F13225" s="65"/>
      <c r="G13225" s="129"/>
    </row>
    <row r="13226" spans="1:7">
      <c r="A13226" s="65"/>
      <c r="B13226" s="65"/>
      <c r="C13226" s="65"/>
      <c r="D13226" s="65"/>
      <c r="E13226" s="65"/>
      <c r="F13226" s="65"/>
      <c r="G13226" s="129"/>
    </row>
    <row r="13227" spans="1:7">
      <c r="A13227" s="65"/>
      <c r="B13227" s="65"/>
      <c r="C13227" s="65"/>
      <c r="D13227" s="65"/>
      <c r="E13227" s="65"/>
      <c r="F13227" s="65"/>
      <c r="G13227" s="129"/>
    </row>
    <row r="13228" spans="1:7">
      <c r="A13228" s="65"/>
      <c r="B13228" s="65"/>
      <c r="C13228" s="65"/>
      <c r="D13228" s="65"/>
      <c r="E13228" s="65"/>
      <c r="F13228" s="65"/>
      <c r="G13228" s="129"/>
    </row>
    <row r="13229" spans="1:7">
      <c r="A13229" s="65"/>
      <c r="B13229" s="65"/>
      <c r="C13229" s="65"/>
      <c r="D13229" s="65"/>
      <c r="E13229" s="65"/>
      <c r="F13229" s="65"/>
      <c r="G13229" s="129"/>
    </row>
    <row r="13230" spans="1:7">
      <c r="A13230" s="65"/>
      <c r="B13230" s="65"/>
      <c r="C13230" s="65"/>
      <c r="D13230" s="65"/>
      <c r="E13230" s="65"/>
      <c r="F13230" s="65"/>
      <c r="G13230" s="129"/>
    </row>
    <row r="13231" spans="1:7">
      <c r="A13231" s="65"/>
      <c r="B13231" s="65"/>
      <c r="C13231" s="65"/>
      <c r="D13231" s="65"/>
      <c r="E13231" s="65"/>
      <c r="F13231" s="65"/>
      <c r="G13231" s="129"/>
    </row>
    <row r="13232" spans="1:7">
      <c r="A13232" s="65"/>
      <c r="B13232" s="65"/>
      <c r="C13232" s="65"/>
      <c r="D13232" s="65"/>
      <c r="E13232" s="65"/>
      <c r="F13232" s="65"/>
      <c r="G13232" s="129"/>
    </row>
    <row r="13233" spans="1:7">
      <c r="A13233" s="65"/>
      <c r="B13233" s="65"/>
      <c r="C13233" s="65"/>
      <c r="D13233" s="65"/>
      <c r="E13233" s="65"/>
      <c r="F13233" s="65"/>
      <c r="G13233" s="129"/>
    </row>
    <row r="13234" spans="1:7">
      <c r="A13234" s="65"/>
      <c r="B13234" s="65"/>
      <c r="C13234" s="65"/>
      <c r="D13234" s="65"/>
      <c r="E13234" s="65"/>
      <c r="F13234" s="65"/>
      <c r="G13234" s="129"/>
    </row>
    <row r="13235" spans="1:7">
      <c r="A13235" s="65"/>
      <c r="B13235" s="65"/>
      <c r="C13235" s="65"/>
      <c r="D13235" s="65"/>
      <c r="E13235" s="65"/>
      <c r="F13235" s="65"/>
      <c r="G13235" s="129"/>
    </row>
    <row r="13236" spans="1:7">
      <c r="A13236" s="65"/>
      <c r="B13236" s="65"/>
      <c r="C13236" s="65"/>
      <c r="D13236" s="65"/>
      <c r="E13236" s="65"/>
      <c r="F13236" s="65"/>
      <c r="G13236" s="129"/>
    </row>
    <row r="13237" spans="1:7">
      <c r="A13237" s="65"/>
      <c r="B13237" s="65"/>
      <c r="C13237" s="65"/>
      <c r="D13237" s="65"/>
      <c r="E13237" s="65"/>
      <c r="F13237" s="65"/>
      <c r="G13237" s="129"/>
    </row>
    <row r="13238" spans="1:7">
      <c r="A13238" s="65"/>
      <c r="B13238" s="65"/>
      <c r="C13238" s="65"/>
      <c r="D13238" s="65"/>
      <c r="E13238" s="65"/>
      <c r="F13238" s="65"/>
      <c r="G13238" s="129"/>
    </row>
    <row r="13239" spans="1:7">
      <c r="A13239" s="65"/>
      <c r="B13239" s="65"/>
      <c r="C13239" s="65"/>
      <c r="D13239" s="65"/>
      <c r="E13239" s="65"/>
      <c r="F13239" s="65"/>
      <c r="G13239" s="129"/>
    </row>
    <row r="13240" spans="1:7">
      <c r="A13240" s="65"/>
      <c r="B13240" s="65"/>
      <c r="C13240" s="65"/>
      <c r="D13240" s="65"/>
      <c r="E13240" s="65"/>
      <c r="F13240" s="65"/>
      <c r="G13240" s="129"/>
    </row>
    <row r="13241" spans="1:7">
      <c r="A13241" s="65"/>
      <c r="B13241" s="65"/>
      <c r="C13241" s="65"/>
      <c r="D13241" s="65"/>
      <c r="E13241" s="65"/>
      <c r="F13241" s="65"/>
      <c r="G13241" s="129"/>
    </row>
    <row r="13242" spans="1:7">
      <c r="A13242" s="65"/>
      <c r="B13242" s="65"/>
      <c r="C13242" s="65"/>
      <c r="D13242" s="65"/>
      <c r="E13242" s="65"/>
      <c r="F13242" s="65"/>
      <c r="G13242" s="129"/>
    </row>
    <row r="13243" spans="1:7">
      <c r="A13243" s="65"/>
      <c r="B13243" s="65"/>
      <c r="C13243" s="65"/>
      <c r="D13243" s="65"/>
      <c r="E13243" s="65"/>
      <c r="F13243" s="65"/>
      <c r="G13243" s="129"/>
    </row>
    <row r="13244" spans="1:7">
      <c r="A13244" s="65"/>
      <c r="B13244" s="65"/>
      <c r="C13244" s="65"/>
      <c r="D13244" s="65"/>
      <c r="E13244" s="65"/>
      <c r="F13244" s="65"/>
      <c r="G13244" s="129"/>
    </row>
    <row r="13245" spans="1:7">
      <c r="A13245" s="65"/>
      <c r="B13245" s="65"/>
      <c r="C13245" s="65"/>
      <c r="D13245" s="65"/>
      <c r="E13245" s="65"/>
      <c r="F13245" s="65"/>
      <c r="G13245" s="129"/>
    </row>
    <row r="13246" spans="1:7">
      <c r="A13246" s="65"/>
      <c r="B13246" s="65"/>
      <c r="C13246" s="65"/>
      <c r="D13246" s="65"/>
      <c r="E13246" s="65"/>
      <c r="F13246" s="65"/>
      <c r="G13246" s="129"/>
    </row>
    <row r="13247" spans="1:7">
      <c r="A13247" s="65"/>
      <c r="B13247" s="65"/>
      <c r="C13247" s="65"/>
      <c r="D13247" s="65"/>
      <c r="E13247" s="65"/>
      <c r="F13247" s="65"/>
      <c r="G13247" s="129"/>
    </row>
    <row r="13248" spans="1:7">
      <c r="A13248" s="65"/>
      <c r="B13248" s="65"/>
      <c r="C13248" s="65"/>
      <c r="D13248" s="65"/>
      <c r="E13248" s="65"/>
      <c r="F13248" s="65"/>
      <c r="G13248" s="129"/>
    </row>
    <row r="13249" spans="1:7">
      <c r="A13249" s="65"/>
      <c r="B13249" s="65"/>
      <c r="C13249" s="65"/>
      <c r="D13249" s="65"/>
      <c r="E13249" s="65"/>
      <c r="F13249" s="65"/>
      <c r="G13249" s="129"/>
    </row>
    <row r="13250" spans="1:7">
      <c r="A13250" s="65"/>
      <c r="B13250" s="65"/>
      <c r="C13250" s="65"/>
      <c r="D13250" s="65"/>
      <c r="E13250" s="65"/>
      <c r="F13250" s="65"/>
      <c r="G13250" s="129"/>
    </row>
    <row r="13251" spans="1:7">
      <c r="A13251" s="65"/>
      <c r="B13251" s="65"/>
      <c r="C13251" s="65"/>
      <c r="D13251" s="65"/>
      <c r="E13251" s="65"/>
      <c r="F13251" s="65"/>
      <c r="G13251" s="129"/>
    </row>
    <row r="13252" spans="1:7">
      <c r="A13252" s="65"/>
      <c r="B13252" s="65"/>
      <c r="C13252" s="65"/>
      <c r="D13252" s="65"/>
      <c r="E13252" s="65"/>
      <c r="F13252" s="65"/>
      <c r="G13252" s="129"/>
    </row>
    <row r="13253" spans="1:7">
      <c r="A13253" s="65"/>
      <c r="B13253" s="65"/>
      <c r="C13253" s="65"/>
      <c r="D13253" s="65"/>
      <c r="E13253" s="65"/>
      <c r="F13253" s="65"/>
      <c r="G13253" s="129"/>
    </row>
    <row r="13254" spans="1:7">
      <c r="A13254" s="65"/>
      <c r="B13254" s="65"/>
      <c r="C13254" s="65"/>
      <c r="D13254" s="65"/>
      <c r="E13254" s="65"/>
      <c r="F13254" s="65"/>
      <c r="G13254" s="129"/>
    </row>
    <row r="13255" spans="1:7">
      <c r="A13255" s="65"/>
      <c r="B13255" s="65"/>
      <c r="C13255" s="65"/>
      <c r="D13255" s="65"/>
      <c r="E13255" s="65"/>
      <c r="F13255" s="65"/>
      <c r="G13255" s="129"/>
    </row>
    <row r="13256" spans="1:7">
      <c r="A13256" s="65"/>
      <c r="B13256" s="65"/>
      <c r="C13256" s="65"/>
      <c r="D13256" s="65"/>
      <c r="E13256" s="65"/>
      <c r="F13256" s="65"/>
      <c r="G13256" s="129"/>
    </row>
    <row r="13257" spans="1:7">
      <c r="A13257" s="65"/>
      <c r="B13257" s="65"/>
      <c r="C13257" s="65"/>
      <c r="D13257" s="65"/>
      <c r="E13257" s="65"/>
      <c r="F13257" s="65"/>
      <c r="G13257" s="129"/>
    </row>
    <row r="13258" spans="1:7">
      <c r="A13258" s="65"/>
      <c r="B13258" s="65"/>
      <c r="C13258" s="65"/>
      <c r="D13258" s="65"/>
      <c r="E13258" s="65"/>
      <c r="F13258" s="65"/>
      <c r="G13258" s="129"/>
    </row>
    <row r="13259" spans="1:7">
      <c r="A13259" s="65"/>
      <c r="B13259" s="65"/>
      <c r="C13259" s="65"/>
      <c r="D13259" s="65"/>
      <c r="E13259" s="65"/>
      <c r="F13259" s="65"/>
      <c r="G13259" s="129"/>
    </row>
    <row r="13260" spans="1:7">
      <c r="A13260" s="65"/>
      <c r="B13260" s="65"/>
      <c r="C13260" s="65"/>
      <c r="D13260" s="65"/>
      <c r="E13260" s="65"/>
      <c r="F13260" s="65"/>
      <c r="G13260" s="129"/>
    </row>
    <row r="13261" spans="1:7">
      <c r="A13261" s="65"/>
      <c r="B13261" s="65"/>
      <c r="C13261" s="65"/>
      <c r="D13261" s="65"/>
      <c r="E13261" s="65"/>
      <c r="F13261" s="65"/>
      <c r="G13261" s="129"/>
    </row>
    <row r="13262" spans="1:7">
      <c r="A13262" s="65"/>
      <c r="B13262" s="65"/>
      <c r="C13262" s="65"/>
      <c r="D13262" s="65"/>
      <c r="E13262" s="65"/>
      <c r="F13262" s="65"/>
      <c r="G13262" s="129"/>
    </row>
    <row r="13263" spans="1:7">
      <c r="A13263" s="65"/>
      <c r="B13263" s="65"/>
      <c r="C13263" s="65"/>
      <c r="D13263" s="65"/>
      <c r="E13263" s="65"/>
      <c r="F13263" s="65"/>
      <c r="G13263" s="129"/>
    </row>
    <row r="13264" spans="1:7">
      <c r="A13264" s="65"/>
      <c r="B13264" s="65"/>
      <c r="C13264" s="65"/>
      <c r="D13264" s="65"/>
      <c r="E13264" s="65"/>
      <c r="F13264" s="65"/>
      <c r="G13264" s="129"/>
    </row>
    <row r="13265" spans="1:7">
      <c r="A13265" s="65"/>
      <c r="B13265" s="65"/>
      <c r="C13265" s="65"/>
      <c r="D13265" s="65"/>
      <c r="E13265" s="65"/>
      <c r="F13265" s="65"/>
      <c r="G13265" s="129"/>
    </row>
    <row r="13266" spans="1:7">
      <c r="A13266" s="65"/>
      <c r="B13266" s="65"/>
      <c r="C13266" s="65"/>
      <c r="D13266" s="65"/>
      <c r="E13266" s="65"/>
      <c r="F13266" s="65"/>
      <c r="G13266" s="129"/>
    </row>
    <row r="13267" spans="1:7">
      <c r="A13267" s="65"/>
      <c r="B13267" s="65"/>
      <c r="C13267" s="65"/>
      <c r="D13267" s="65"/>
      <c r="E13267" s="65"/>
      <c r="F13267" s="65"/>
      <c r="G13267" s="129"/>
    </row>
    <row r="13268" spans="1:7">
      <c r="A13268" s="65"/>
      <c r="B13268" s="65"/>
      <c r="C13268" s="65"/>
      <c r="D13268" s="65"/>
      <c r="E13268" s="65"/>
      <c r="F13268" s="65"/>
      <c r="G13268" s="129"/>
    </row>
    <row r="13269" spans="1:7">
      <c r="A13269" s="65"/>
      <c r="B13269" s="65"/>
      <c r="C13269" s="65"/>
      <c r="D13269" s="65"/>
      <c r="E13269" s="65"/>
      <c r="F13269" s="65"/>
      <c r="G13269" s="129"/>
    </row>
    <row r="13270" spans="1:7">
      <c r="A13270" s="65"/>
      <c r="B13270" s="65"/>
      <c r="C13270" s="65"/>
      <c r="D13270" s="65"/>
      <c r="E13270" s="65"/>
      <c r="F13270" s="65"/>
      <c r="G13270" s="129"/>
    </row>
    <row r="13271" spans="1:7">
      <c r="A13271" s="65"/>
      <c r="B13271" s="65"/>
      <c r="C13271" s="65"/>
      <c r="D13271" s="65"/>
      <c r="E13271" s="65"/>
      <c r="F13271" s="65"/>
      <c r="G13271" s="129"/>
    </row>
    <row r="13272" spans="1:7">
      <c r="A13272" s="65"/>
      <c r="B13272" s="65"/>
      <c r="C13272" s="65"/>
      <c r="D13272" s="65"/>
      <c r="E13272" s="65"/>
      <c r="F13272" s="65"/>
      <c r="G13272" s="129"/>
    </row>
    <row r="13273" spans="1:7">
      <c r="A13273" s="65"/>
      <c r="B13273" s="65"/>
      <c r="C13273" s="65"/>
      <c r="D13273" s="65"/>
      <c r="E13273" s="65"/>
      <c r="F13273" s="65"/>
      <c r="G13273" s="129"/>
    </row>
    <row r="13274" spans="1:7">
      <c r="A13274" s="65"/>
      <c r="B13274" s="65"/>
      <c r="C13274" s="65"/>
      <c r="D13274" s="65"/>
      <c r="E13274" s="65"/>
      <c r="F13274" s="65"/>
      <c r="G13274" s="129"/>
    </row>
    <row r="13275" spans="1:7">
      <c r="A13275" s="65"/>
      <c r="B13275" s="65"/>
      <c r="C13275" s="65"/>
      <c r="D13275" s="65"/>
      <c r="E13275" s="65"/>
      <c r="F13275" s="65"/>
      <c r="G13275" s="129"/>
    </row>
    <row r="13276" spans="1:7">
      <c r="A13276" s="65"/>
      <c r="B13276" s="65"/>
      <c r="C13276" s="65"/>
      <c r="D13276" s="65"/>
      <c r="E13276" s="65"/>
      <c r="F13276" s="65"/>
      <c r="G13276" s="129"/>
    </row>
    <row r="13277" spans="1:7">
      <c r="A13277" s="65"/>
      <c r="B13277" s="65"/>
      <c r="C13277" s="65"/>
      <c r="D13277" s="65"/>
      <c r="E13277" s="65"/>
      <c r="F13277" s="65"/>
      <c r="G13277" s="129"/>
    </row>
    <row r="13278" spans="1:7">
      <c r="A13278" s="65"/>
      <c r="B13278" s="65"/>
      <c r="C13278" s="65"/>
      <c r="D13278" s="65"/>
      <c r="E13278" s="65"/>
      <c r="F13278" s="65"/>
      <c r="G13278" s="129"/>
    </row>
    <row r="13279" spans="1:7">
      <c r="A13279" s="65"/>
      <c r="B13279" s="65"/>
      <c r="C13279" s="65"/>
      <c r="D13279" s="65"/>
      <c r="E13279" s="65"/>
      <c r="F13279" s="65"/>
      <c r="G13279" s="129"/>
    </row>
    <row r="13280" spans="1:7">
      <c r="A13280" s="65"/>
      <c r="B13280" s="65"/>
      <c r="C13280" s="65"/>
      <c r="D13280" s="65"/>
      <c r="E13280" s="65"/>
      <c r="F13280" s="65"/>
      <c r="G13280" s="129"/>
    </row>
    <row r="13281" spans="1:7">
      <c r="A13281" s="65"/>
      <c r="B13281" s="65"/>
      <c r="C13281" s="65"/>
      <c r="D13281" s="65"/>
      <c r="E13281" s="65"/>
      <c r="F13281" s="65"/>
      <c r="G13281" s="129"/>
    </row>
    <row r="13282" spans="1:7">
      <c r="A13282" s="65"/>
      <c r="B13282" s="65"/>
      <c r="C13282" s="65"/>
      <c r="D13282" s="65"/>
      <c r="E13282" s="65"/>
      <c r="F13282" s="65"/>
      <c r="G13282" s="129"/>
    </row>
    <row r="13283" spans="1:7">
      <c r="A13283" s="65"/>
      <c r="B13283" s="65"/>
      <c r="C13283" s="65"/>
      <c r="D13283" s="65"/>
      <c r="E13283" s="65"/>
      <c r="F13283" s="65"/>
      <c r="G13283" s="129"/>
    </row>
    <row r="13284" spans="1:7">
      <c r="A13284" s="65"/>
      <c r="B13284" s="65"/>
      <c r="C13284" s="65"/>
      <c r="D13284" s="65"/>
      <c r="E13284" s="65"/>
      <c r="F13284" s="65"/>
      <c r="G13284" s="129"/>
    </row>
    <row r="13285" spans="1:7">
      <c r="A13285" s="65"/>
      <c r="B13285" s="65"/>
      <c r="C13285" s="65"/>
      <c r="D13285" s="65"/>
      <c r="E13285" s="65"/>
      <c r="F13285" s="65"/>
      <c r="G13285" s="129"/>
    </row>
    <row r="13286" spans="1:7">
      <c r="A13286" s="65"/>
      <c r="B13286" s="65"/>
      <c r="C13286" s="65"/>
      <c r="D13286" s="65"/>
      <c r="E13286" s="65"/>
      <c r="F13286" s="65"/>
      <c r="G13286" s="129"/>
    </row>
    <row r="13287" spans="1:7">
      <c r="A13287" s="65"/>
      <c r="B13287" s="65"/>
      <c r="C13287" s="65"/>
      <c r="D13287" s="65"/>
      <c r="E13287" s="65"/>
      <c r="F13287" s="65"/>
      <c r="G13287" s="129"/>
    </row>
    <row r="13288" spans="1:7">
      <c r="A13288" s="65"/>
      <c r="B13288" s="65"/>
      <c r="C13288" s="65"/>
      <c r="D13288" s="65"/>
      <c r="E13288" s="65"/>
      <c r="F13288" s="65"/>
      <c r="G13288" s="129"/>
    </row>
    <row r="13289" spans="1:7">
      <c r="A13289" s="65"/>
      <c r="B13289" s="65"/>
      <c r="C13289" s="65"/>
      <c r="D13289" s="65"/>
      <c r="E13289" s="65"/>
      <c r="F13289" s="65"/>
      <c r="G13289" s="129"/>
    </row>
    <row r="13290" spans="1:7">
      <c r="A13290" s="65"/>
      <c r="B13290" s="65"/>
      <c r="C13290" s="65"/>
      <c r="D13290" s="65"/>
      <c r="E13290" s="65"/>
      <c r="F13290" s="65"/>
      <c r="G13290" s="129"/>
    </row>
    <row r="13291" spans="1:7">
      <c r="A13291" s="65"/>
      <c r="B13291" s="65"/>
      <c r="C13291" s="65"/>
      <c r="D13291" s="65"/>
      <c r="E13291" s="65"/>
      <c r="F13291" s="65"/>
      <c r="G13291" s="129"/>
    </row>
    <row r="13292" spans="1:7">
      <c r="A13292" s="65"/>
      <c r="B13292" s="65"/>
      <c r="C13292" s="65"/>
      <c r="D13292" s="65"/>
      <c r="E13292" s="65"/>
      <c r="F13292" s="65"/>
      <c r="G13292" s="129"/>
    </row>
    <row r="13293" spans="1:7">
      <c r="A13293" s="65"/>
      <c r="B13293" s="65"/>
      <c r="C13293" s="65"/>
      <c r="D13293" s="65"/>
      <c r="E13293" s="65"/>
      <c r="F13293" s="65"/>
      <c r="G13293" s="129"/>
    </row>
    <row r="13294" spans="1:7">
      <c r="A13294" s="65"/>
      <c r="B13294" s="65"/>
      <c r="C13294" s="65"/>
      <c r="D13294" s="65"/>
      <c r="E13294" s="65"/>
      <c r="F13294" s="65"/>
      <c r="G13294" s="129"/>
    </row>
    <row r="13295" spans="1:7">
      <c r="A13295" s="65"/>
      <c r="B13295" s="65"/>
      <c r="C13295" s="65"/>
      <c r="D13295" s="65"/>
      <c r="E13295" s="65"/>
      <c r="F13295" s="65"/>
      <c r="G13295" s="129"/>
    </row>
    <row r="13296" spans="1:7">
      <c r="A13296" s="65"/>
      <c r="B13296" s="65"/>
      <c r="C13296" s="65"/>
      <c r="D13296" s="65"/>
      <c r="E13296" s="65"/>
      <c r="F13296" s="65"/>
      <c r="G13296" s="129"/>
    </row>
    <row r="13297" spans="1:7">
      <c r="A13297" s="65"/>
      <c r="B13297" s="65"/>
      <c r="C13297" s="65"/>
      <c r="D13297" s="65"/>
      <c r="E13297" s="65"/>
      <c r="F13297" s="65"/>
      <c r="G13297" s="129"/>
    </row>
    <row r="13298" spans="1:7">
      <c r="A13298" s="65"/>
      <c r="B13298" s="65"/>
      <c r="C13298" s="65"/>
      <c r="D13298" s="65"/>
      <c r="E13298" s="65"/>
      <c r="F13298" s="65"/>
      <c r="G13298" s="129"/>
    </row>
    <row r="13299" spans="1:7">
      <c r="A13299" s="65"/>
      <c r="B13299" s="65"/>
      <c r="C13299" s="65"/>
      <c r="D13299" s="65"/>
      <c r="E13299" s="65"/>
      <c r="F13299" s="65"/>
      <c r="G13299" s="129"/>
    </row>
    <row r="13300" spans="1:7">
      <c r="A13300" s="65"/>
      <c r="B13300" s="65"/>
      <c r="C13300" s="65"/>
      <c r="D13300" s="65"/>
      <c r="E13300" s="65"/>
      <c r="F13300" s="65"/>
      <c r="G13300" s="129"/>
    </row>
    <row r="13301" spans="1:7">
      <c r="A13301" s="65"/>
      <c r="B13301" s="65"/>
      <c r="C13301" s="65"/>
      <c r="D13301" s="65"/>
      <c r="E13301" s="65"/>
      <c r="F13301" s="65"/>
      <c r="G13301" s="129"/>
    </row>
    <row r="13302" spans="1:7">
      <c r="A13302" s="65"/>
      <c r="B13302" s="65"/>
      <c r="C13302" s="65"/>
      <c r="D13302" s="65"/>
      <c r="E13302" s="65"/>
      <c r="F13302" s="65"/>
      <c r="G13302" s="129"/>
    </row>
    <row r="13303" spans="1:7">
      <c r="A13303" s="65"/>
      <c r="B13303" s="65"/>
      <c r="C13303" s="65"/>
      <c r="D13303" s="65"/>
      <c r="E13303" s="65"/>
      <c r="F13303" s="65"/>
      <c r="G13303" s="129"/>
    </row>
    <row r="13304" spans="1:7">
      <c r="A13304" s="65"/>
      <c r="B13304" s="65"/>
      <c r="C13304" s="65"/>
      <c r="D13304" s="65"/>
      <c r="E13304" s="65"/>
      <c r="F13304" s="65"/>
      <c r="G13304" s="129"/>
    </row>
    <row r="13305" spans="1:7">
      <c r="A13305" s="65"/>
      <c r="B13305" s="65"/>
      <c r="C13305" s="65"/>
      <c r="D13305" s="65"/>
      <c r="E13305" s="65"/>
      <c r="F13305" s="65"/>
      <c r="G13305" s="129"/>
    </row>
    <row r="13306" spans="1:7">
      <c r="A13306" s="65"/>
      <c r="B13306" s="65"/>
      <c r="C13306" s="65"/>
      <c r="D13306" s="65"/>
      <c r="E13306" s="65"/>
      <c r="F13306" s="65"/>
      <c r="G13306" s="129"/>
    </row>
    <row r="13307" spans="1:7">
      <c r="A13307" s="65"/>
      <c r="B13307" s="65"/>
      <c r="C13307" s="65"/>
      <c r="D13307" s="65"/>
      <c r="E13307" s="65"/>
      <c r="F13307" s="65"/>
      <c r="G13307" s="129"/>
    </row>
    <row r="13308" spans="1:7">
      <c r="A13308" s="65"/>
      <c r="B13308" s="65"/>
      <c r="C13308" s="65"/>
      <c r="D13308" s="65"/>
      <c r="E13308" s="65"/>
      <c r="F13308" s="65"/>
      <c r="G13308" s="129"/>
    </row>
    <row r="13309" spans="1:7">
      <c r="A13309" s="65"/>
      <c r="B13309" s="65"/>
      <c r="C13309" s="65"/>
      <c r="D13309" s="65"/>
      <c r="E13309" s="65"/>
      <c r="F13309" s="65"/>
      <c r="G13309" s="129"/>
    </row>
    <row r="13310" spans="1:7">
      <c r="A13310" s="65"/>
      <c r="B13310" s="65"/>
      <c r="C13310" s="65"/>
      <c r="D13310" s="65"/>
      <c r="E13310" s="65"/>
      <c r="F13310" s="65"/>
      <c r="G13310" s="129"/>
    </row>
    <row r="13311" spans="1:7">
      <c r="A13311" s="65"/>
      <c r="B13311" s="65"/>
      <c r="C13311" s="65"/>
      <c r="D13311" s="65"/>
      <c r="E13311" s="65"/>
      <c r="F13311" s="65"/>
      <c r="G13311" s="129"/>
    </row>
    <row r="13312" spans="1:7">
      <c r="A13312" s="65"/>
      <c r="B13312" s="65"/>
      <c r="C13312" s="65"/>
      <c r="D13312" s="65"/>
      <c r="E13312" s="65"/>
      <c r="F13312" s="65"/>
      <c r="G13312" s="129"/>
    </row>
    <row r="13313" spans="1:7">
      <c r="A13313" s="65"/>
      <c r="B13313" s="65"/>
      <c r="C13313" s="65"/>
      <c r="D13313" s="65"/>
      <c r="E13313" s="65"/>
      <c r="F13313" s="65"/>
      <c r="G13313" s="129"/>
    </row>
    <row r="13314" spans="1:7">
      <c r="A13314" s="65"/>
      <c r="B13314" s="65"/>
      <c r="C13314" s="65"/>
      <c r="D13314" s="65"/>
      <c r="E13314" s="65"/>
      <c r="F13314" s="65"/>
      <c r="G13314" s="129"/>
    </row>
    <row r="13315" spans="1:7">
      <c r="A13315" s="65"/>
      <c r="B13315" s="65"/>
      <c r="C13315" s="65"/>
      <c r="D13315" s="65"/>
      <c r="E13315" s="65"/>
      <c r="F13315" s="65"/>
      <c r="G13315" s="129"/>
    </row>
    <row r="13316" spans="1:7">
      <c r="A13316" s="65"/>
      <c r="B13316" s="65"/>
      <c r="C13316" s="65"/>
      <c r="D13316" s="65"/>
      <c r="E13316" s="65"/>
      <c r="F13316" s="65"/>
      <c r="G13316" s="129"/>
    </row>
    <row r="13317" spans="1:7">
      <c r="A13317" s="65"/>
      <c r="B13317" s="65"/>
      <c r="C13317" s="65"/>
      <c r="D13317" s="65"/>
      <c r="E13317" s="65"/>
      <c r="F13317" s="65"/>
      <c r="G13317" s="129"/>
    </row>
    <row r="13318" spans="1:7">
      <c r="A13318" s="65"/>
      <c r="B13318" s="65"/>
      <c r="C13318" s="65"/>
      <c r="D13318" s="65"/>
      <c r="E13318" s="65"/>
      <c r="F13318" s="65"/>
      <c r="G13318" s="129"/>
    </row>
    <row r="13319" spans="1:7">
      <c r="A13319" s="65"/>
      <c r="B13319" s="65"/>
      <c r="C13319" s="65"/>
      <c r="D13319" s="65"/>
      <c r="E13319" s="65"/>
      <c r="F13319" s="65"/>
      <c r="G13319" s="129"/>
    </row>
    <row r="13320" spans="1:7">
      <c r="A13320" s="65"/>
      <c r="B13320" s="65"/>
      <c r="C13320" s="65"/>
      <c r="D13320" s="65"/>
      <c r="E13320" s="65"/>
      <c r="F13320" s="65"/>
      <c r="G13320" s="129"/>
    </row>
    <row r="13321" spans="1:7">
      <c r="A13321" s="65"/>
      <c r="B13321" s="65"/>
      <c r="C13321" s="65"/>
      <c r="D13321" s="65"/>
      <c r="E13321" s="65"/>
      <c r="F13321" s="65"/>
      <c r="G13321" s="129"/>
    </row>
    <row r="13322" spans="1:7">
      <c r="A13322" s="65"/>
      <c r="B13322" s="65"/>
      <c r="C13322" s="65"/>
      <c r="D13322" s="65"/>
      <c r="E13322" s="65"/>
      <c r="F13322" s="65"/>
      <c r="G13322" s="129"/>
    </row>
    <row r="13323" spans="1:7">
      <c r="A13323" s="65"/>
      <c r="B13323" s="65"/>
      <c r="C13323" s="65"/>
      <c r="D13323" s="65"/>
      <c r="E13323" s="65"/>
      <c r="F13323" s="65"/>
      <c r="G13323" s="129"/>
    </row>
    <row r="13324" spans="1:7">
      <c r="A13324" s="65"/>
      <c r="B13324" s="65"/>
      <c r="C13324" s="65"/>
      <c r="D13324" s="65"/>
      <c r="E13324" s="65"/>
      <c r="F13324" s="65"/>
      <c r="G13324" s="129"/>
    </row>
    <row r="13325" spans="1:7">
      <c r="A13325" s="65"/>
      <c r="B13325" s="65"/>
      <c r="C13325" s="65"/>
      <c r="D13325" s="65"/>
      <c r="E13325" s="65"/>
      <c r="F13325" s="65"/>
      <c r="G13325" s="129"/>
    </row>
    <row r="13326" spans="1:7">
      <c r="A13326" s="65"/>
      <c r="B13326" s="65"/>
      <c r="C13326" s="65"/>
      <c r="D13326" s="65"/>
      <c r="E13326" s="65"/>
      <c r="F13326" s="65"/>
      <c r="G13326" s="129"/>
    </row>
    <row r="13327" spans="1:7">
      <c r="A13327" s="65"/>
      <c r="B13327" s="65"/>
      <c r="C13327" s="65"/>
      <c r="D13327" s="65"/>
      <c r="E13327" s="65"/>
      <c r="F13327" s="65"/>
      <c r="G13327" s="129"/>
    </row>
    <row r="13328" spans="1:7">
      <c r="A13328" s="65"/>
      <c r="B13328" s="65"/>
      <c r="C13328" s="65"/>
      <c r="D13328" s="65"/>
      <c r="E13328" s="65"/>
      <c r="F13328" s="65"/>
      <c r="G13328" s="129"/>
    </row>
    <row r="13329" spans="1:7">
      <c r="A13329" s="65"/>
      <c r="B13329" s="65"/>
      <c r="C13329" s="65"/>
      <c r="D13329" s="65"/>
      <c r="E13329" s="65"/>
      <c r="F13329" s="65"/>
      <c r="G13329" s="129"/>
    </row>
    <row r="13330" spans="1:7">
      <c r="A13330" s="65"/>
      <c r="B13330" s="65"/>
      <c r="C13330" s="65"/>
      <c r="D13330" s="65"/>
      <c r="E13330" s="65"/>
      <c r="F13330" s="65"/>
      <c r="G13330" s="129"/>
    </row>
    <row r="13331" spans="1:7">
      <c r="A13331" s="65"/>
      <c r="B13331" s="65"/>
      <c r="C13331" s="65"/>
      <c r="D13331" s="65"/>
      <c r="E13331" s="65"/>
      <c r="F13331" s="65"/>
      <c r="G13331" s="129"/>
    </row>
    <row r="13332" spans="1:7">
      <c r="A13332" s="65"/>
      <c r="B13332" s="65"/>
      <c r="C13332" s="65"/>
      <c r="D13332" s="65"/>
      <c r="E13332" s="65"/>
      <c r="F13332" s="65"/>
      <c r="G13332" s="129"/>
    </row>
    <row r="13333" spans="1:7">
      <c r="A13333" s="65"/>
      <c r="B13333" s="65"/>
      <c r="C13333" s="65"/>
      <c r="D13333" s="65"/>
      <c r="E13333" s="65"/>
      <c r="F13333" s="65"/>
      <c r="G13333" s="129"/>
    </row>
    <row r="13334" spans="1:7">
      <c r="A13334" s="65"/>
      <c r="B13334" s="65"/>
      <c r="C13334" s="65"/>
      <c r="D13334" s="65"/>
      <c r="E13334" s="65"/>
      <c r="F13334" s="65"/>
      <c r="G13334" s="129"/>
    </row>
    <row r="13335" spans="1:7">
      <c r="A13335" s="65"/>
      <c r="B13335" s="65"/>
      <c r="C13335" s="65"/>
      <c r="D13335" s="65"/>
      <c r="E13335" s="65"/>
      <c r="F13335" s="65"/>
      <c r="G13335" s="129"/>
    </row>
    <row r="13336" spans="1:7">
      <c r="A13336" s="65"/>
      <c r="B13336" s="65"/>
      <c r="C13336" s="65"/>
      <c r="D13336" s="65"/>
      <c r="E13336" s="65"/>
      <c r="F13336" s="65"/>
      <c r="G13336" s="129"/>
    </row>
    <row r="13337" spans="1:7">
      <c r="A13337" s="65"/>
      <c r="B13337" s="65"/>
      <c r="C13337" s="65"/>
      <c r="D13337" s="65"/>
      <c r="E13337" s="65"/>
      <c r="F13337" s="65"/>
      <c r="G13337" s="129"/>
    </row>
    <row r="13338" spans="1:7">
      <c r="A13338" s="65"/>
      <c r="B13338" s="65"/>
      <c r="C13338" s="65"/>
      <c r="D13338" s="65"/>
      <c r="E13338" s="65"/>
      <c r="F13338" s="65"/>
      <c r="G13338" s="129"/>
    </row>
    <row r="13339" spans="1:7">
      <c r="A13339" s="65"/>
      <c r="B13339" s="65"/>
      <c r="C13339" s="65"/>
      <c r="D13339" s="65"/>
      <c r="E13339" s="65"/>
      <c r="F13339" s="65"/>
      <c r="G13339" s="129"/>
    </row>
    <row r="13340" spans="1:7">
      <c r="A13340" s="65"/>
      <c r="B13340" s="65"/>
      <c r="C13340" s="65"/>
      <c r="D13340" s="65"/>
      <c r="E13340" s="65"/>
      <c r="F13340" s="65"/>
      <c r="G13340" s="129"/>
    </row>
    <row r="13341" spans="1:7">
      <c r="A13341" s="65"/>
      <c r="B13341" s="65"/>
      <c r="C13341" s="65"/>
      <c r="D13341" s="65"/>
      <c r="E13341" s="65"/>
      <c r="F13341" s="65"/>
      <c r="G13341" s="129"/>
    </row>
    <row r="13342" spans="1:7">
      <c r="A13342" s="65"/>
      <c r="B13342" s="65"/>
      <c r="C13342" s="65"/>
      <c r="D13342" s="65"/>
      <c r="E13342" s="65"/>
      <c r="F13342" s="65"/>
      <c r="G13342" s="129"/>
    </row>
    <row r="13343" spans="1:7">
      <c r="A13343" s="65"/>
      <c r="B13343" s="65"/>
      <c r="C13343" s="65"/>
      <c r="D13343" s="65"/>
      <c r="E13343" s="65"/>
      <c r="F13343" s="65"/>
      <c r="G13343" s="129"/>
    </row>
    <row r="13344" spans="1:7">
      <c r="A13344" s="65"/>
      <c r="B13344" s="65"/>
      <c r="C13344" s="65"/>
      <c r="D13344" s="65"/>
      <c r="E13344" s="65"/>
      <c r="F13344" s="65"/>
      <c r="G13344" s="129"/>
    </row>
    <row r="13345" spans="1:7">
      <c r="A13345" s="65"/>
      <c r="B13345" s="65"/>
      <c r="C13345" s="65"/>
      <c r="D13345" s="65"/>
      <c r="E13345" s="65"/>
      <c r="F13345" s="65"/>
      <c r="G13345" s="129"/>
    </row>
    <row r="13346" spans="1:7">
      <c r="A13346" s="65"/>
      <c r="B13346" s="65"/>
      <c r="C13346" s="65"/>
      <c r="D13346" s="65"/>
      <c r="E13346" s="65"/>
      <c r="F13346" s="65"/>
      <c r="G13346" s="129"/>
    </row>
    <row r="13347" spans="1:7">
      <c r="A13347" s="65"/>
      <c r="B13347" s="65"/>
      <c r="C13347" s="65"/>
      <c r="D13347" s="65"/>
      <c r="E13347" s="65"/>
      <c r="F13347" s="65"/>
      <c r="G13347" s="129"/>
    </row>
    <row r="13348" spans="1:7">
      <c r="A13348" s="65"/>
      <c r="B13348" s="65"/>
      <c r="C13348" s="65"/>
      <c r="D13348" s="65"/>
      <c r="E13348" s="65"/>
      <c r="F13348" s="65"/>
      <c r="G13348" s="129"/>
    </row>
    <row r="13349" spans="1:7">
      <c r="A13349" s="65"/>
      <c r="B13349" s="65"/>
      <c r="C13349" s="65"/>
      <c r="D13349" s="65"/>
      <c r="E13349" s="65"/>
      <c r="F13349" s="65"/>
      <c r="G13349" s="129"/>
    </row>
    <row r="13350" spans="1:7">
      <c r="A13350" s="65"/>
      <c r="B13350" s="65"/>
      <c r="C13350" s="65"/>
      <c r="D13350" s="65"/>
      <c r="E13350" s="65"/>
      <c r="F13350" s="65"/>
      <c r="G13350" s="129"/>
    </row>
    <row r="13351" spans="1:7">
      <c r="A13351" s="65"/>
      <c r="B13351" s="65"/>
      <c r="C13351" s="65"/>
      <c r="D13351" s="65"/>
      <c r="E13351" s="65"/>
      <c r="F13351" s="65"/>
      <c r="G13351" s="129"/>
    </row>
    <row r="13352" spans="1:7">
      <c r="A13352" s="65"/>
      <c r="B13352" s="65"/>
      <c r="C13352" s="65"/>
      <c r="D13352" s="65"/>
      <c r="E13352" s="65"/>
      <c r="F13352" s="65"/>
      <c r="G13352" s="129"/>
    </row>
    <row r="13353" spans="1:7">
      <c r="A13353" s="65"/>
      <c r="B13353" s="65"/>
      <c r="C13353" s="65"/>
      <c r="D13353" s="65"/>
      <c r="E13353" s="65"/>
      <c r="F13353" s="65"/>
      <c r="G13353" s="129"/>
    </row>
    <row r="13354" spans="1:7">
      <c r="A13354" s="65"/>
      <c r="B13354" s="65"/>
      <c r="C13354" s="65"/>
      <c r="D13354" s="65"/>
      <c r="E13354" s="65"/>
      <c r="F13354" s="65"/>
      <c r="G13354" s="129"/>
    </row>
    <row r="13355" spans="1:7">
      <c r="A13355" s="65"/>
      <c r="B13355" s="65"/>
      <c r="C13355" s="65"/>
      <c r="D13355" s="65"/>
      <c r="E13355" s="65"/>
      <c r="F13355" s="65"/>
      <c r="G13355" s="129"/>
    </row>
    <row r="13356" spans="1:7">
      <c r="A13356" s="65"/>
      <c r="B13356" s="65"/>
      <c r="C13356" s="65"/>
      <c r="D13356" s="65"/>
      <c r="E13356" s="65"/>
      <c r="F13356" s="65"/>
      <c r="G13356" s="129"/>
    </row>
    <row r="13357" spans="1:7">
      <c r="A13357" s="65"/>
      <c r="B13357" s="65"/>
      <c r="C13357" s="65"/>
      <c r="D13357" s="65"/>
      <c r="E13357" s="65"/>
      <c r="F13357" s="65"/>
      <c r="G13357" s="129"/>
    </row>
    <row r="13358" spans="1:7">
      <c r="A13358" s="65"/>
      <c r="B13358" s="65"/>
      <c r="C13358" s="65"/>
      <c r="D13358" s="65"/>
      <c r="E13358" s="65"/>
      <c r="F13358" s="65"/>
      <c r="G13358" s="129"/>
    </row>
    <row r="13359" spans="1:7">
      <c r="A13359" s="65"/>
      <c r="B13359" s="65"/>
      <c r="C13359" s="65"/>
      <c r="D13359" s="65"/>
      <c r="E13359" s="65"/>
      <c r="F13359" s="65"/>
      <c r="G13359" s="129"/>
    </row>
    <row r="13360" spans="1:7">
      <c r="A13360" s="65"/>
      <c r="B13360" s="65"/>
      <c r="C13360" s="65"/>
      <c r="D13360" s="65"/>
      <c r="E13360" s="65"/>
      <c r="F13360" s="65"/>
      <c r="G13360" s="129"/>
    </row>
    <row r="13361" spans="1:7">
      <c r="A13361" s="65"/>
      <c r="B13361" s="65"/>
      <c r="C13361" s="65"/>
      <c r="D13361" s="65"/>
      <c r="E13361" s="65"/>
      <c r="F13361" s="65"/>
      <c r="G13361" s="129"/>
    </row>
    <row r="13362" spans="1:7">
      <c r="A13362" s="65"/>
      <c r="B13362" s="65"/>
      <c r="C13362" s="65"/>
      <c r="D13362" s="65"/>
      <c r="E13362" s="65"/>
      <c r="F13362" s="65"/>
      <c r="G13362" s="129"/>
    </row>
    <row r="13363" spans="1:7">
      <c r="A13363" s="65"/>
      <c r="B13363" s="65"/>
      <c r="C13363" s="65"/>
      <c r="D13363" s="65"/>
      <c r="E13363" s="65"/>
      <c r="F13363" s="65"/>
      <c r="G13363" s="129"/>
    </row>
    <row r="13364" spans="1:7">
      <c r="A13364" s="65"/>
      <c r="B13364" s="65"/>
      <c r="C13364" s="65"/>
      <c r="D13364" s="65"/>
      <c r="E13364" s="65"/>
      <c r="F13364" s="65"/>
      <c r="G13364" s="129"/>
    </row>
    <row r="13365" spans="1:7">
      <c r="A13365" s="65"/>
      <c r="B13365" s="65"/>
      <c r="C13365" s="65"/>
      <c r="D13365" s="65"/>
      <c r="E13365" s="65"/>
      <c r="F13365" s="65"/>
      <c r="G13365" s="129"/>
    </row>
    <row r="13366" spans="1:7">
      <c r="A13366" s="65"/>
      <c r="B13366" s="65"/>
      <c r="C13366" s="65"/>
      <c r="D13366" s="65"/>
      <c r="E13366" s="65"/>
      <c r="F13366" s="65"/>
      <c r="G13366" s="129"/>
    </row>
    <row r="13367" spans="1:7">
      <c r="A13367" s="65"/>
      <c r="B13367" s="65"/>
      <c r="C13367" s="65"/>
      <c r="D13367" s="65"/>
      <c r="E13367" s="65"/>
      <c r="F13367" s="65"/>
      <c r="G13367" s="129"/>
    </row>
    <row r="13368" spans="1:7">
      <c r="A13368" s="65"/>
      <c r="B13368" s="65"/>
      <c r="C13368" s="65"/>
      <c r="D13368" s="65"/>
      <c r="E13368" s="65"/>
      <c r="F13368" s="65"/>
      <c r="G13368" s="129"/>
    </row>
    <row r="13369" spans="1:7">
      <c r="A13369" s="65"/>
      <c r="B13369" s="65"/>
      <c r="C13369" s="65"/>
      <c r="D13369" s="65"/>
      <c r="E13369" s="65"/>
      <c r="F13369" s="65"/>
      <c r="G13369" s="129"/>
    </row>
    <row r="13370" spans="1:7">
      <c r="A13370" s="65"/>
      <c r="B13370" s="65"/>
      <c r="C13370" s="65"/>
      <c r="D13370" s="65"/>
      <c r="E13370" s="65"/>
      <c r="F13370" s="65"/>
      <c r="G13370" s="129"/>
    </row>
    <row r="13371" spans="1:7">
      <c r="A13371" s="65"/>
      <c r="B13371" s="65"/>
      <c r="C13371" s="65"/>
      <c r="D13371" s="65"/>
      <c r="E13371" s="65"/>
      <c r="F13371" s="65"/>
      <c r="G13371" s="129"/>
    </row>
    <row r="13372" spans="1:7">
      <c r="A13372" s="65"/>
      <c r="B13372" s="65"/>
      <c r="C13372" s="65"/>
      <c r="D13372" s="65"/>
      <c r="E13372" s="65"/>
      <c r="F13372" s="65"/>
      <c r="G13372" s="129"/>
    </row>
    <row r="13373" spans="1:7">
      <c r="A13373" s="65"/>
      <c r="B13373" s="65"/>
      <c r="C13373" s="65"/>
      <c r="D13373" s="65"/>
      <c r="E13373" s="65"/>
      <c r="F13373" s="65"/>
      <c r="G13373" s="129"/>
    </row>
    <row r="13374" spans="1:7">
      <c r="A13374" s="65"/>
      <c r="B13374" s="65"/>
      <c r="C13374" s="65"/>
      <c r="D13374" s="65"/>
      <c r="E13374" s="65"/>
      <c r="F13374" s="65"/>
      <c r="G13374" s="129"/>
    </row>
    <row r="13375" spans="1:7">
      <c r="A13375" s="65"/>
      <c r="B13375" s="65"/>
      <c r="C13375" s="65"/>
      <c r="D13375" s="65"/>
      <c r="E13375" s="65"/>
      <c r="F13375" s="65"/>
      <c r="G13375" s="129"/>
    </row>
    <row r="13376" spans="1:7">
      <c r="A13376" s="65"/>
      <c r="B13376" s="65"/>
      <c r="C13376" s="65"/>
      <c r="D13376" s="65"/>
      <c r="E13376" s="65"/>
      <c r="F13376" s="65"/>
      <c r="G13376" s="129"/>
    </row>
    <row r="13377" spans="1:7">
      <c r="A13377" s="65"/>
      <c r="B13377" s="65"/>
      <c r="C13377" s="65"/>
      <c r="D13377" s="65"/>
      <c r="E13377" s="65"/>
      <c r="F13377" s="65"/>
      <c r="G13377" s="129"/>
    </row>
    <row r="13378" spans="1:7">
      <c r="A13378" s="65"/>
      <c r="B13378" s="65"/>
      <c r="C13378" s="65"/>
      <c r="D13378" s="65"/>
      <c r="E13378" s="65"/>
      <c r="F13378" s="65"/>
      <c r="G13378" s="129"/>
    </row>
    <row r="13379" spans="1:7">
      <c r="A13379" s="65"/>
      <c r="B13379" s="65"/>
      <c r="C13379" s="65"/>
      <c r="D13379" s="65"/>
      <c r="E13379" s="65"/>
      <c r="F13379" s="65"/>
      <c r="G13379" s="129"/>
    </row>
    <row r="13380" spans="1:7">
      <c r="A13380" s="65"/>
      <c r="B13380" s="65"/>
      <c r="C13380" s="65"/>
      <c r="D13380" s="65"/>
      <c r="E13380" s="65"/>
      <c r="F13380" s="65"/>
      <c r="G13380" s="129"/>
    </row>
    <row r="13381" spans="1:7">
      <c r="A13381" s="65"/>
      <c r="B13381" s="65"/>
      <c r="C13381" s="65"/>
      <c r="D13381" s="65"/>
      <c r="E13381" s="65"/>
      <c r="F13381" s="65"/>
      <c r="G13381" s="129"/>
    </row>
    <row r="13382" spans="1:7">
      <c r="A13382" s="65"/>
      <c r="B13382" s="65"/>
      <c r="C13382" s="65"/>
      <c r="D13382" s="65"/>
      <c r="E13382" s="65"/>
      <c r="F13382" s="65"/>
      <c r="G13382" s="129"/>
    </row>
    <row r="13383" spans="1:7">
      <c r="A13383" s="65"/>
      <c r="B13383" s="65"/>
      <c r="C13383" s="65"/>
      <c r="D13383" s="65"/>
      <c r="E13383" s="65"/>
      <c r="F13383" s="65"/>
      <c r="G13383" s="129"/>
    </row>
    <row r="13384" spans="1:7">
      <c r="A13384" s="65"/>
      <c r="B13384" s="65"/>
      <c r="C13384" s="65"/>
      <c r="D13384" s="65"/>
      <c r="E13384" s="65"/>
      <c r="F13384" s="65"/>
      <c r="G13384" s="129"/>
    </row>
    <row r="13385" spans="1:7">
      <c r="A13385" s="65"/>
      <c r="B13385" s="65"/>
      <c r="C13385" s="65"/>
      <c r="D13385" s="65"/>
      <c r="E13385" s="65"/>
      <c r="F13385" s="65"/>
      <c r="G13385" s="129"/>
    </row>
    <row r="13386" spans="1:7">
      <c r="A13386" s="65"/>
      <c r="B13386" s="65"/>
      <c r="C13386" s="65"/>
      <c r="D13386" s="65"/>
      <c r="E13386" s="65"/>
      <c r="F13386" s="65"/>
      <c r="G13386" s="129"/>
    </row>
    <row r="13387" spans="1:7">
      <c r="A13387" s="65"/>
      <c r="B13387" s="65"/>
      <c r="C13387" s="65"/>
      <c r="D13387" s="65"/>
      <c r="E13387" s="65"/>
      <c r="F13387" s="65"/>
      <c r="G13387" s="129"/>
    </row>
    <row r="13388" spans="1:7">
      <c r="A13388" s="65"/>
      <c r="B13388" s="65"/>
      <c r="C13388" s="65"/>
      <c r="D13388" s="65"/>
      <c r="E13388" s="65"/>
      <c r="F13388" s="65"/>
      <c r="G13388" s="129"/>
    </row>
    <row r="13389" spans="1:7">
      <c r="A13389" s="65"/>
      <c r="B13389" s="65"/>
      <c r="C13389" s="65"/>
      <c r="D13389" s="65"/>
      <c r="E13389" s="65"/>
      <c r="F13389" s="65"/>
      <c r="G13389" s="129"/>
    </row>
    <row r="13390" spans="1:7">
      <c r="A13390" s="65"/>
      <c r="B13390" s="65"/>
      <c r="C13390" s="65"/>
      <c r="D13390" s="65"/>
      <c r="E13390" s="65"/>
      <c r="F13390" s="65"/>
      <c r="G13390" s="129"/>
    </row>
    <row r="13391" spans="1:7">
      <c r="A13391" s="65"/>
      <c r="B13391" s="65"/>
      <c r="C13391" s="65"/>
      <c r="D13391" s="65"/>
      <c r="E13391" s="65"/>
      <c r="F13391" s="65"/>
      <c r="G13391" s="129"/>
    </row>
    <row r="13392" spans="1:7">
      <c r="A13392" s="65"/>
      <c r="B13392" s="65"/>
      <c r="C13392" s="65"/>
      <c r="D13392" s="65"/>
      <c r="E13392" s="65"/>
      <c r="F13392" s="65"/>
      <c r="G13392" s="129"/>
    </row>
    <row r="13393" spans="1:7">
      <c r="A13393" s="65"/>
      <c r="B13393" s="65"/>
      <c r="C13393" s="65"/>
      <c r="D13393" s="65"/>
      <c r="E13393" s="65"/>
      <c r="F13393" s="65"/>
      <c r="G13393" s="129"/>
    </row>
    <row r="13394" spans="1:7">
      <c r="A13394" s="65"/>
      <c r="B13394" s="65"/>
      <c r="C13394" s="65"/>
      <c r="D13394" s="65"/>
      <c r="E13394" s="65"/>
      <c r="F13394" s="65"/>
      <c r="G13394" s="129"/>
    </row>
    <row r="13395" spans="1:7">
      <c r="A13395" s="65"/>
      <c r="B13395" s="65"/>
      <c r="C13395" s="65"/>
      <c r="D13395" s="65"/>
      <c r="E13395" s="65"/>
      <c r="F13395" s="65"/>
      <c r="G13395" s="129"/>
    </row>
    <row r="13396" spans="1:7">
      <c r="A13396" s="65"/>
      <c r="B13396" s="65"/>
      <c r="C13396" s="65"/>
      <c r="D13396" s="65"/>
      <c r="E13396" s="65"/>
      <c r="F13396" s="65"/>
      <c r="G13396" s="129"/>
    </row>
    <row r="13397" spans="1:7">
      <c r="A13397" s="65"/>
      <c r="B13397" s="65"/>
      <c r="C13397" s="65"/>
      <c r="D13397" s="65"/>
      <c r="E13397" s="65"/>
      <c r="F13397" s="65"/>
      <c r="G13397" s="129"/>
    </row>
    <row r="13398" spans="1:7">
      <c r="A13398" s="65"/>
      <c r="B13398" s="65"/>
      <c r="C13398" s="65"/>
      <c r="D13398" s="65"/>
      <c r="E13398" s="65"/>
      <c r="F13398" s="65"/>
      <c r="G13398" s="129"/>
    </row>
    <row r="13399" spans="1:7">
      <c r="A13399" s="65"/>
      <c r="B13399" s="65"/>
      <c r="C13399" s="65"/>
      <c r="D13399" s="65"/>
      <c r="E13399" s="65"/>
      <c r="F13399" s="65"/>
      <c r="G13399" s="129"/>
    </row>
    <row r="13400" spans="1:7">
      <c r="A13400" s="65"/>
      <c r="B13400" s="65"/>
      <c r="C13400" s="65"/>
      <c r="D13400" s="65"/>
      <c r="E13400" s="65"/>
      <c r="F13400" s="65"/>
      <c r="G13400" s="129"/>
    </row>
    <row r="13401" spans="1:7">
      <c r="A13401" s="65"/>
      <c r="B13401" s="65"/>
      <c r="C13401" s="65"/>
      <c r="D13401" s="65"/>
      <c r="E13401" s="65"/>
      <c r="F13401" s="65"/>
      <c r="G13401" s="129"/>
    </row>
    <row r="13402" spans="1:7">
      <c r="A13402" s="65"/>
      <c r="B13402" s="65"/>
      <c r="C13402" s="65"/>
      <c r="D13402" s="65"/>
      <c r="E13402" s="65"/>
      <c r="F13402" s="65"/>
      <c r="G13402" s="129"/>
    </row>
    <row r="13403" spans="1:7">
      <c r="A13403" s="65"/>
      <c r="B13403" s="65"/>
      <c r="C13403" s="65"/>
      <c r="D13403" s="65"/>
      <c r="E13403" s="65"/>
      <c r="F13403" s="65"/>
      <c r="G13403" s="129"/>
    </row>
    <row r="13404" spans="1:7">
      <c r="A13404" s="65"/>
      <c r="B13404" s="65"/>
      <c r="C13404" s="65"/>
      <c r="D13404" s="65"/>
      <c r="E13404" s="65"/>
      <c r="F13404" s="65"/>
      <c r="G13404" s="129"/>
    </row>
    <row r="13405" spans="1:7">
      <c r="A13405" s="65"/>
      <c r="B13405" s="65"/>
      <c r="C13405" s="65"/>
      <c r="D13405" s="65"/>
      <c r="E13405" s="65"/>
      <c r="F13405" s="65"/>
      <c r="G13405" s="129"/>
    </row>
    <row r="13406" spans="1:7">
      <c r="A13406" s="65"/>
      <c r="B13406" s="65"/>
      <c r="C13406" s="65"/>
      <c r="D13406" s="65"/>
      <c r="E13406" s="65"/>
      <c r="F13406" s="65"/>
      <c r="G13406" s="129"/>
    </row>
    <row r="13407" spans="1:7">
      <c r="A13407" s="65"/>
      <c r="B13407" s="65"/>
      <c r="C13407" s="65"/>
      <c r="D13407" s="65"/>
      <c r="E13407" s="65"/>
      <c r="F13407" s="65"/>
      <c r="G13407" s="129"/>
    </row>
    <row r="13408" spans="1:7">
      <c r="A13408" s="65"/>
      <c r="B13408" s="65"/>
      <c r="C13408" s="65"/>
      <c r="D13408" s="65"/>
      <c r="E13408" s="65"/>
      <c r="F13408" s="65"/>
      <c r="G13408" s="129"/>
    </row>
    <row r="13409" spans="1:7">
      <c r="A13409" s="65"/>
      <c r="B13409" s="65"/>
      <c r="C13409" s="65"/>
      <c r="D13409" s="65"/>
      <c r="E13409" s="65"/>
      <c r="F13409" s="65"/>
      <c r="G13409" s="129"/>
    </row>
    <row r="13410" spans="1:7">
      <c r="A13410" s="65"/>
      <c r="B13410" s="65"/>
      <c r="C13410" s="65"/>
      <c r="D13410" s="65"/>
      <c r="E13410" s="65"/>
      <c r="F13410" s="65"/>
      <c r="G13410" s="129"/>
    </row>
    <row r="13411" spans="1:7">
      <c r="A13411" s="65"/>
      <c r="B13411" s="65"/>
      <c r="C13411" s="65"/>
      <c r="D13411" s="65"/>
      <c r="E13411" s="65"/>
      <c r="F13411" s="65"/>
      <c r="G13411" s="129"/>
    </row>
    <row r="13412" spans="1:7">
      <c r="A13412" s="65"/>
      <c r="B13412" s="65"/>
      <c r="C13412" s="65"/>
      <c r="D13412" s="65"/>
      <c r="E13412" s="65"/>
      <c r="F13412" s="65"/>
      <c r="G13412" s="129"/>
    </row>
    <row r="13413" spans="1:7">
      <c r="A13413" s="65"/>
      <c r="B13413" s="65"/>
      <c r="C13413" s="65"/>
      <c r="D13413" s="65"/>
      <c r="E13413" s="65"/>
      <c r="F13413" s="65"/>
      <c r="G13413" s="129"/>
    </row>
    <row r="13414" spans="1:7">
      <c r="A13414" s="65"/>
      <c r="B13414" s="65"/>
      <c r="C13414" s="65"/>
      <c r="D13414" s="65"/>
      <c r="E13414" s="65"/>
      <c r="F13414" s="65"/>
      <c r="G13414" s="129"/>
    </row>
    <row r="13415" spans="1:7">
      <c r="A13415" s="65"/>
      <c r="B13415" s="65"/>
      <c r="C13415" s="65"/>
      <c r="D13415" s="65"/>
      <c r="E13415" s="65"/>
      <c r="F13415" s="65"/>
      <c r="G13415" s="129"/>
    </row>
    <row r="13416" spans="1:7">
      <c r="A13416" s="65"/>
      <c r="B13416" s="65"/>
      <c r="C13416" s="65"/>
      <c r="D13416" s="65"/>
      <c r="E13416" s="65"/>
      <c r="F13416" s="65"/>
      <c r="G13416" s="129"/>
    </row>
    <row r="13417" spans="1:7">
      <c r="A13417" s="65"/>
      <c r="B13417" s="65"/>
      <c r="C13417" s="65"/>
      <c r="D13417" s="65"/>
      <c r="E13417" s="65"/>
      <c r="F13417" s="65"/>
      <c r="G13417" s="129"/>
    </row>
    <row r="13418" spans="1:7">
      <c r="A13418" s="65"/>
      <c r="B13418" s="65"/>
      <c r="C13418" s="65"/>
      <c r="D13418" s="65"/>
      <c r="E13418" s="65"/>
      <c r="F13418" s="65"/>
      <c r="G13418" s="129"/>
    </row>
    <row r="13419" spans="1:7">
      <c r="A13419" s="65"/>
      <c r="B13419" s="65"/>
      <c r="C13419" s="65"/>
      <c r="D13419" s="65"/>
      <c r="E13419" s="65"/>
      <c r="F13419" s="65"/>
      <c r="G13419" s="129"/>
    </row>
    <row r="13420" spans="1:7">
      <c r="A13420" s="65"/>
      <c r="B13420" s="65"/>
      <c r="C13420" s="65"/>
      <c r="D13420" s="65"/>
      <c r="E13420" s="65"/>
      <c r="F13420" s="65"/>
      <c r="G13420" s="129"/>
    </row>
    <row r="13421" spans="1:7">
      <c r="A13421" s="65"/>
      <c r="B13421" s="65"/>
      <c r="C13421" s="65"/>
      <c r="D13421" s="65"/>
      <c r="E13421" s="65"/>
      <c r="F13421" s="65"/>
      <c r="G13421" s="129"/>
    </row>
    <row r="13422" spans="1:7">
      <c r="A13422" s="65"/>
      <c r="B13422" s="65"/>
      <c r="C13422" s="65"/>
      <c r="D13422" s="65"/>
      <c r="E13422" s="65"/>
      <c r="F13422" s="65"/>
      <c r="G13422" s="129"/>
    </row>
    <row r="13423" spans="1:7">
      <c r="A13423" s="65"/>
      <c r="B13423" s="65"/>
      <c r="C13423" s="65"/>
      <c r="D13423" s="65"/>
      <c r="E13423" s="65"/>
      <c r="F13423" s="65"/>
      <c r="G13423" s="129"/>
    </row>
    <row r="13424" spans="1:7">
      <c r="A13424" s="65"/>
      <c r="B13424" s="65"/>
      <c r="C13424" s="65"/>
      <c r="D13424" s="65"/>
      <c r="E13424" s="65"/>
      <c r="F13424" s="65"/>
      <c r="G13424" s="129"/>
    </row>
    <row r="13425" spans="1:7">
      <c r="A13425" s="65"/>
      <c r="B13425" s="65"/>
      <c r="C13425" s="65"/>
      <c r="D13425" s="65"/>
      <c r="E13425" s="65"/>
      <c r="F13425" s="65"/>
      <c r="G13425" s="129"/>
    </row>
    <row r="13426" spans="1:7">
      <c r="A13426" s="65"/>
      <c r="B13426" s="65"/>
      <c r="C13426" s="65"/>
      <c r="D13426" s="65"/>
      <c r="E13426" s="65"/>
      <c r="F13426" s="65"/>
      <c r="G13426" s="129"/>
    </row>
    <row r="13427" spans="1:7">
      <c r="A13427" s="65"/>
      <c r="B13427" s="65"/>
      <c r="C13427" s="65"/>
      <c r="D13427" s="65"/>
      <c r="E13427" s="65"/>
      <c r="F13427" s="65"/>
      <c r="G13427" s="129"/>
    </row>
    <row r="13428" spans="1:7">
      <c r="A13428" s="65"/>
      <c r="B13428" s="65"/>
      <c r="C13428" s="65"/>
      <c r="D13428" s="65"/>
      <c r="E13428" s="65"/>
      <c r="F13428" s="65"/>
      <c r="G13428" s="129"/>
    </row>
    <row r="13429" spans="1:7">
      <c r="A13429" s="65"/>
      <c r="B13429" s="65"/>
      <c r="C13429" s="65"/>
      <c r="D13429" s="65"/>
      <c r="E13429" s="65"/>
      <c r="F13429" s="65"/>
      <c r="G13429" s="129"/>
    </row>
    <row r="13430" spans="1:7">
      <c r="A13430" s="65"/>
      <c r="B13430" s="65"/>
      <c r="C13430" s="65"/>
      <c r="D13430" s="65"/>
      <c r="E13430" s="65"/>
      <c r="F13430" s="65"/>
      <c r="G13430" s="129"/>
    </row>
    <row r="13431" spans="1:7">
      <c r="A13431" s="65"/>
      <c r="B13431" s="65"/>
      <c r="C13431" s="65"/>
      <c r="D13431" s="65"/>
      <c r="E13431" s="65"/>
      <c r="F13431" s="65"/>
      <c r="G13431" s="129"/>
    </row>
    <row r="13432" spans="1:7">
      <c r="A13432" s="65"/>
      <c r="B13432" s="65"/>
      <c r="C13432" s="65"/>
      <c r="D13432" s="65"/>
      <c r="E13432" s="65"/>
      <c r="F13432" s="65"/>
      <c r="G13432" s="129"/>
    </row>
    <row r="13433" spans="1:7">
      <c r="A13433" s="65"/>
      <c r="B13433" s="65"/>
      <c r="C13433" s="65"/>
      <c r="D13433" s="65"/>
      <c r="E13433" s="65"/>
      <c r="F13433" s="65"/>
      <c r="G13433" s="129"/>
    </row>
    <row r="13434" spans="1:7">
      <c r="A13434" s="65"/>
      <c r="B13434" s="65"/>
      <c r="C13434" s="65"/>
      <c r="D13434" s="65"/>
      <c r="E13434" s="65"/>
      <c r="F13434" s="65"/>
      <c r="G13434" s="129"/>
    </row>
    <row r="13435" spans="1:7">
      <c r="A13435" s="65"/>
      <c r="B13435" s="65"/>
      <c r="C13435" s="65"/>
      <c r="D13435" s="65"/>
      <c r="E13435" s="65"/>
      <c r="F13435" s="65"/>
      <c r="G13435" s="129"/>
    </row>
    <row r="13436" spans="1:7">
      <c r="A13436" s="65"/>
      <c r="B13436" s="65"/>
      <c r="C13436" s="65"/>
      <c r="D13436" s="65"/>
      <c r="E13436" s="65"/>
      <c r="F13436" s="65"/>
      <c r="G13436" s="129"/>
    </row>
    <row r="13437" spans="1:7">
      <c r="A13437" s="65"/>
      <c r="B13437" s="65"/>
      <c r="C13437" s="65"/>
      <c r="D13437" s="65"/>
      <c r="E13437" s="65"/>
      <c r="F13437" s="65"/>
      <c r="G13437" s="129"/>
    </row>
    <row r="13438" spans="1:7">
      <c r="A13438" s="65"/>
      <c r="B13438" s="65"/>
      <c r="C13438" s="65"/>
      <c r="D13438" s="65"/>
      <c r="E13438" s="65"/>
      <c r="F13438" s="65"/>
      <c r="G13438" s="129"/>
    </row>
    <row r="13439" spans="1:7">
      <c r="A13439" s="65"/>
      <c r="B13439" s="65"/>
      <c r="C13439" s="65"/>
      <c r="D13439" s="65"/>
      <c r="E13439" s="65"/>
      <c r="F13439" s="65"/>
      <c r="G13439" s="129"/>
    </row>
    <row r="13440" spans="1:7">
      <c r="A13440" s="65"/>
      <c r="B13440" s="65"/>
      <c r="C13440" s="65"/>
      <c r="D13440" s="65"/>
      <c r="E13440" s="65"/>
      <c r="F13440" s="65"/>
      <c r="G13440" s="129"/>
    </row>
    <row r="13441" spans="1:7">
      <c r="A13441" s="65"/>
      <c r="B13441" s="65"/>
      <c r="C13441" s="65"/>
      <c r="D13441" s="65"/>
      <c r="E13441" s="65"/>
      <c r="F13441" s="65"/>
      <c r="G13441" s="129"/>
    </row>
    <row r="13442" spans="1:7">
      <c r="A13442" s="65"/>
      <c r="B13442" s="65"/>
      <c r="C13442" s="65"/>
      <c r="D13442" s="65"/>
      <c r="E13442" s="65"/>
      <c r="F13442" s="65"/>
      <c r="G13442" s="129"/>
    </row>
    <row r="13443" spans="1:7">
      <c r="A13443" s="65"/>
      <c r="B13443" s="65"/>
      <c r="C13443" s="65"/>
      <c r="D13443" s="65"/>
      <c r="E13443" s="65"/>
      <c r="F13443" s="65"/>
      <c r="G13443" s="129"/>
    </row>
    <row r="13444" spans="1:7">
      <c r="A13444" s="65"/>
      <c r="B13444" s="65"/>
      <c r="C13444" s="65"/>
      <c r="D13444" s="65"/>
      <c r="E13444" s="65"/>
      <c r="F13444" s="65"/>
      <c r="G13444" s="129"/>
    </row>
    <row r="13445" spans="1:7">
      <c r="A13445" s="65"/>
      <c r="B13445" s="65"/>
      <c r="C13445" s="65"/>
      <c r="D13445" s="65"/>
      <c r="E13445" s="65"/>
      <c r="F13445" s="65"/>
      <c r="G13445" s="129"/>
    </row>
    <row r="13446" spans="1:7">
      <c r="A13446" s="65"/>
      <c r="B13446" s="65"/>
      <c r="C13446" s="65"/>
      <c r="D13446" s="65"/>
      <c r="E13446" s="65"/>
      <c r="F13446" s="65"/>
      <c r="G13446" s="129"/>
    </row>
    <row r="13447" spans="1:7">
      <c r="A13447" s="65"/>
      <c r="B13447" s="65"/>
      <c r="C13447" s="65"/>
      <c r="D13447" s="65"/>
      <c r="E13447" s="65"/>
      <c r="F13447" s="65"/>
      <c r="G13447" s="129"/>
    </row>
    <row r="13448" spans="1:7">
      <c r="A13448" s="65"/>
      <c r="B13448" s="65"/>
      <c r="C13448" s="65"/>
      <c r="D13448" s="65"/>
      <c r="E13448" s="65"/>
      <c r="F13448" s="65"/>
      <c r="G13448" s="129"/>
    </row>
    <row r="13449" spans="1:7">
      <c r="A13449" s="65"/>
      <c r="B13449" s="65"/>
      <c r="C13449" s="65"/>
      <c r="D13449" s="65"/>
      <c r="E13449" s="65"/>
      <c r="F13449" s="65"/>
      <c r="G13449" s="129"/>
    </row>
    <row r="13450" spans="1:7">
      <c r="A13450" s="65"/>
      <c r="B13450" s="65"/>
      <c r="C13450" s="65"/>
      <c r="D13450" s="65"/>
      <c r="E13450" s="65"/>
      <c r="F13450" s="65"/>
      <c r="G13450" s="129"/>
    </row>
    <row r="13451" spans="1:7">
      <c r="A13451" s="65"/>
      <c r="B13451" s="65"/>
      <c r="C13451" s="65"/>
      <c r="D13451" s="65"/>
      <c r="E13451" s="65"/>
      <c r="F13451" s="65"/>
      <c r="G13451" s="129"/>
    </row>
    <row r="13452" spans="1:7">
      <c r="A13452" s="65"/>
      <c r="B13452" s="65"/>
      <c r="C13452" s="65"/>
      <c r="D13452" s="65"/>
      <c r="E13452" s="65"/>
      <c r="F13452" s="65"/>
      <c r="G13452" s="129"/>
    </row>
    <row r="13453" spans="1:7">
      <c r="A13453" s="65"/>
      <c r="B13453" s="65"/>
      <c r="C13453" s="65"/>
      <c r="D13453" s="65"/>
      <c r="E13453" s="65"/>
      <c r="F13453" s="65"/>
      <c r="G13453" s="129"/>
    </row>
    <row r="13454" spans="1:7">
      <c r="A13454" s="65"/>
      <c r="B13454" s="65"/>
      <c r="C13454" s="65"/>
      <c r="D13454" s="65"/>
      <c r="E13454" s="65"/>
      <c r="F13454" s="65"/>
      <c r="G13454" s="129"/>
    </row>
    <row r="13455" spans="1:7">
      <c r="A13455" s="65"/>
      <c r="B13455" s="65"/>
      <c r="C13455" s="65"/>
      <c r="D13455" s="65"/>
      <c r="E13455" s="65"/>
      <c r="F13455" s="65"/>
      <c r="G13455" s="129"/>
    </row>
    <row r="13456" spans="1:7">
      <c r="A13456" s="65"/>
      <c r="B13456" s="65"/>
      <c r="C13456" s="65"/>
      <c r="D13456" s="65"/>
      <c r="E13456" s="65"/>
      <c r="F13456" s="65"/>
      <c r="G13456" s="129"/>
    </row>
    <row r="13457" spans="1:7">
      <c r="A13457" s="65"/>
      <c r="B13457" s="65"/>
      <c r="C13457" s="65"/>
      <c r="D13457" s="65"/>
      <c r="E13457" s="65"/>
      <c r="F13457" s="65"/>
      <c r="G13457" s="129"/>
    </row>
    <row r="13458" spans="1:7">
      <c r="A13458" s="65"/>
      <c r="B13458" s="65"/>
      <c r="C13458" s="65"/>
      <c r="D13458" s="65"/>
      <c r="E13458" s="65"/>
      <c r="F13458" s="65"/>
      <c r="G13458" s="129"/>
    </row>
    <row r="13459" spans="1:7">
      <c r="A13459" s="65"/>
      <c r="B13459" s="65"/>
      <c r="C13459" s="65"/>
      <c r="D13459" s="65"/>
      <c r="E13459" s="65"/>
      <c r="F13459" s="65"/>
      <c r="G13459" s="129"/>
    </row>
    <row r="13460" spans="1:7">
      <c r="A13460" s="65"/>
      <c r="B13460" s="65"/>
      <c r="C13460" s="65"/>
      <c r="D13460" s="65"/>
      <c r="E13460" s="65"/>
      <c r="F13460" s="65"/>
      <c r="G13460" s="129"/>
    </row>
    <row r="13461" spans="1:7">
      <c r="A13461" s="65"/>
      <c r="B13461" s="65"/>
      <c r="C13461" s="65"/>
      <c r="D13461" s="65"/>
      <c r="E13461" s="65"/>
      <c r="F13461" s="65"/>
      <c r="G13461" s="129"/>
    </row>
    <row r="13462" spans="1:7">
      <c r="A13462" s="65"/>
      <c r="B13462" s="65"/>
      <c r="C13462" s="65"/>
      <c r="D13462" s="65"/>
      <c r="E13462" s="65"/>
      <c r="F13462" s="65"/>
      <c r="G13462" s="129"/>
    </row>
    <row r="13463" spans="1:7">
      <c r="A13463" s="65"/>
      <c r="B13463" s="65"/>
      <c r="C13463" s="65"/>
      <c r="D13463" s="65"/>
      <c r="E13463" s="65"/>
      <c r="F13463" s="65"/>
      <c r="G13463" s="129"/>
    </row>
    <row r="13464" spans="1:7">
      <c r="A13464" s="65"/>
      <c r="B13464" s="65"/>
      <c r="C13464" s="65"/>
      <c r="D13464" s="65"/>
      <c r="E13464" s="65"/>
      <c r="F13464" s="65"/>
      <c r="G13464" s="129"/>
    </row>
    <row r="13465" spans="1:7">
      <c r="A13465" s="65"/>
      <c r="B13465" s="65"/>
      <c r="C13465" s="65"/>
      <c r="D13465" s="65"/>
      <c r="E13465" s="65"/>
      <c r="F13465" s="65"/>
      <c r="G13465" s="129"/>
    </row>
    <row r="13466" spans="1:7">
      <c r="A13466" s="65"/>
      <c r="B13466" s="65"/>
      <c r="C13466" s="65"/>
      <c r="D13466" s="65"/>
      <c r="E13466" s="65"/>
      <c r="F13466" s="65"/>
      <c r="G13466" s="129"/>
    </row>
    <row r="13467" spans="1:7">
      <c r="A13467" s="65"/>
      <c r="B13467" s="65"/>
      <c r="C13467" s="65"/>
      <c r="D13467" s="65"/>
      <c r="E13467" s="65"/>
      <c r="F13467" s="65"/>
      <c r="G13467" s="129"/>
    </row>
    <row r="13468" spans="1:7">
      <c r="A13468" s="65"/>
      <c r="B13468" s="65"/>
      <c r="C13468" s="65"/>
      <c r="D13468" s="65"/>
      <c r="E13468" s="65"/>
      <c r="F13468" s="65"/>
      <c r="G13468" s="129"/>
    </row>
    <row r="13469" spans="1:7">
      <c r="A13469" s="65"/>
      <c r="B13469" s="65"/>
      <c r="C13469" s="65"/>
      <c r="D13469" s="65"/>
      <c r="E13469" s="65"/>
      <c r="F13469" s="65"/>
      <c r="G13469" s="129"/>
    </row>
    <row r="13470" spans="1:7">
      <c r="A13470" s="65"/>
      <c r="B13470" s="65"/>
      <c r="C13470" s="65"/>
      <c r="D13470" s="65"/>
      <c r="E13470" s="65"/>
      <c r="F13470" s="65"/>
      <c r="G13470" s="129"/>
    </row>
    <row r="13471" spans="1:7">
      <c r="A13471" s="65"/>
      <c r="B13471" s="65"/>
      <c r="C13471" s="65"/>
      <c r="D13471" s="65"/>
      <c r="E13471" s="65"/>
      <c r="F13471" s="65"/>
      <c r="G13471" s="129"/>
    </row>
    <row r="13472" spans="1:7">
      <c r="A13472" s="65"/>
      <c r="B13472" s="65"/>
      <c r="C13472" s="65"/>
      <c r="D13472" s="65"/>
      <c r="E13472" s="65"/>
      <c r="F13472" s="65"/>
      <c r="G13472" s="129"/>
    </row>
    <row r="13473" spans="1:7">
      <c r="A13473" s="65"/>
      <c r="B13473" s="65"/>
      <c r="C13473" s="65"/>
      <c r="D13473" s="65"/>
      <c r="E13473" s="65"/>
      <c r="F13473" s="65"/>
      <c r="G13473" s="129"/>
    </row>
    <row r="13474" spans="1:7">
      <c r="A13474" s="65"/>
      <c r="B13474" s="65"/>
      <c r="C13474" s="65"/>
      <c r="D13474" s="65"/>
      <c r="E13474" s="65"/>
      <c r="F13474" s="65"/>
      <c r="G13474" s="129"/>
    </row>
    <row r="13475" spans="1:7">
      <c r="A13475" s="65"/>
      <c r="B13475" s="65"/>
      <c r="C13475" s="65"/>
      <c r="D13475" s="65"/>
      <c r="E13475" s="65"/>
      <c r="F13475" s="65"/>
      <c r="G13475" s="129"/>
    </row>
    <row r="13476" spans="1:7">
      <c r="A13476" s="65"/>
      <c r="B13476" s="65"/>
      <c r="C13476" s="65"/>
      <c r="D13476" s="65"/>
      <c r="E13476" s="65"/>
      <c r="F13476" s="65"/>
      <c r="G13476" s="129"/>
    </row>
    <row r="13477" spans="1:7">
      <c r="A13477" s="65"/>
      <c r="B13477" s="65"/>
      <c r="C13477" s="65"/>
      <c r="D13477" s="65"/>
      <c r="E13477" s="65"/>
      <c r="F13477" s="65"/>
      <c r="G13477" s="129"/>
    </row>
    <row r="13478" spans="1:7">
      <c r="A13478" s="65"/>
      <c r="B13478" s="65"/>
      <c r="C13478" s="65"/>
      <c r="D13478" s="65"/>
      <c r="E13478" s="65"/>
      <c r="F13478" s="65"/>
      <c r="G13478" s="129"/>
    </row>
    <row r="13479" spans="1:7">
      <c r="A13479" s="65"/>
      <c r="B13479" s="65"/>
      <c r="C13479" s="65"/>
      <c r="D13479" s="65"/>
      <c r="E13479" s="65"/>
      <c r="F13479" s="65"/>
      <c r="G13479" s="129"/>
    </row>
    <row r="13480" spans="1:7">
      <c r="A13480" s="65"/>
      <c r="B13480" s="65"/>
      <c r="C13480" s="65"/>
      <c r="D13480" s="65"/>
      <c r="E13480" s="65"/>
      <c r="F13480" s="65"/>
      <c r="G13480" s="129"/>
    </row>
    <row r="13481" spans="1:7">
      <c r="A13481" s="65"/>
      <c r="B13481" s="65"/>
      <c r="C13481" s="65"/>
      <c r="D13481" s="65"/>
      <c r="E13481" s="65"/>
      <c r="F13481" s="65"/>
      <c r="G13481" s="129"/>
    </row>
    <row r="13482" spans="1:7">
      <c r="A13482" s="65"/>
      <c r="B13482" s="65"/>
      <c r="C13482" s="65"/>
      <c r="D13482" s="65"/>
      <c r="E13482" s="65"/>
      <c r="F13482" s="65"/>
      <c r="G13482" s="129"/>
    </row>
    <row r="13483" spans="1:7">
      <c r="A13483" s="65"/>
      <c r="B13483" s="65"/>
      <c r="C13483" s="65"/>
      <c r="D13483" s="65"/>
      <c r="E13483" s="65"/>
      <c r="F13483" s="65"/>
      <c r="G13483" s="129"/>
    </row>
    <row r="13484" spans="1:7">
      <c r="A13484" s="65"/>
      <c r="B13484" s="65"/>
      <c r="C13484" s="65"/>
      <c r="D13484" s="65"/>
      <c r="E13484" s="65"/>
      <c r="F13484" s="65"/>
      <c r="G13484" s="129"/>
    </row>
    <row r="13485" spans="1:7">
      <c r="A13485" s="65"/>
      <c r="B13485" s="65"/>
      <c r="C13485" s="65"/>
      <c r="D13485" s="65"/>
      <c r="E13485" s="65"/>
      <c r="F13485" s="65"/>
      <c r="G13485" s="129"/>
    </row>
    <row r="13486" spans="1:7">
      <c r="A13486" s="65"/>
      <c r="B13486" s="65"/>
      <c r="C13486" s="65"/>
      <c r="D13486" s="65"/>
      <c r="E13486" s="65"/>
      <c r="F13486" s="65"/>
      <c r="G13486" s="129"/>
    </row>
    <row r="13487" spans="1:7">
      <c r="A13487" s="65"/>
      <c r="B13487" s="65"/>
      <c r="C13487" s="65"/>
      <c r="D13487" s="65"/>
      <c r="E13487" s="65"/>
      <c r="F13487" s="65"/>
      <c r="G13487" s="129"/>
    </row>
    <row r="13488" spans="1:7">
      <c r="A13488" s="65"/>
      <c r="B13488" s="65"/>
      <c r="C13488" s="65"/>
      <c r="D13488" s="65"/>
      <c r="E13488" s="65"/>
      <c r="F13488" s="65"/>
      <c r="G13488" s="129"/>
    </row>
    <row r="13489" spans="1:7">
      <c r="A13489" s="65"/>
      <c r="B13489" s="65"/>
      <c r="C13489" s="65"/>
      <c r="D13489" s="65"/>
      <c r="E13489" s="65"/>
      <c r="F13489" s="65"/>
      <c r="G13489" s="129"/>
    </row>
    <row r="13490" spans="1:7">
      <c r="A13490" s="65"/>
      <c r="B13490" s="65"/>
      <c r="C13490" s="65"/>
      <c r="D13490" s="65"/>
      <c r="E13490" s="65"/>
      <c r="F13490" s="65"/>
      <c r="G13490" s="129"/>
    </row>
    <row r="13491" spans="1:7">
      <c r="A13491" s="65"/>
      <c r="B13491" s="65"/>
      <c r="C13491" s="65"/>
      <c r="D13491" s="65"/>
      <c r="E13491" s="65"/>
      <c r="F13491" s="65"/>
      <c r="G13491" s="129"/>
    </row>
    <row r="13492" spans="1:7">
      <c r="A13492" s="65"/>
      <c r="B13492" s="65"/>
      <c r="C13492" s="65"/>
      <c r="D13492" s="65"/>
      <c r="E13492" s="65"/>
      <c r="F13492" s="65"/>
      <c r="G13492" s="129"/>
    </row>
    <row r="13493" spans="1:7">
      <c r="A13493" s="65"/>
      <c r="B13493" s="65"/>
      <c r="C13493" s="65"/>
      <c r="D13493" s="65"/>
      <c r="E13493" s="65"/>
      <c r="F13493" s="65"/>
      <c r="G13493" s="129"/>
    </row>
    <row r="13494" spans="1:7">
      <c r="A13494" s="65"/>
      <c r="B13494" s="65"/>
      <c r="C13494" s="65"/>
      <c r="D13494" s="65"/>
      <c r="E13494" s="65"/>
      <c r="F13494" s="65"/>
      <c r="G13494" s="129"/>
    </row>
    <row r="13495" spans="1:7">
      <c r="A13495" s="65"/>
      <c r="B13495" s="65"/>
      <c r="C13495" s="65"/>
      <c r="D13495" s="65"/>
      <c r="E13495" s="65"/>
      <c r="F13495" s="65"/>
      <c r="G13495" s="129"/>
    </row>
    <row r="13496" spans="1:7">
      <c r="A13496" s="65"/>
      <c r="B13496" s="65"/>
      <c r="C13496" s="65"/>
      <c r="D13496" s="65"/>
      <c r="E13496" s="65"/>
      <c r="F13496" s="65"/>
      <c r="G13496" s="129"/>
    </row>
    <row r="13497" spans="1:7">
      <c r="A13497" s="65"/>
      <c r="B13497" s="65"/>
      <c r="C13497" s="65"/>
      <c r="D13497" s="65"/>
      <c r="E13497" s="65"/>
      <c r="F13497" s="65"/>
      <c r="G13497" s="129"/>
    </row>
    <row r="13498" spans="1:7">
      <c r="A13498" s="65"/>
      <c r="B13498" s="65"/>
      <c r="C13498" s="65"/>
      <c r="D13498" s="65"/>
      <c r="E13498" s="65"/>
      <c r="F13498" s="65"/>
      <c r="G13498" s="129"/>
    </row>
    <row r="13499" spans="1:7">
      <c r="A13499" s="65"/>
      <c r="B13499" s="65"/>
      <c r="C13499" s="65"/>
      <c r="D13499" s="65"/>
      <c r="E13499" s="65"/>
      <c r="F13499" s="65"/>
      <c r="G13499" s="129"/>
    </row>
    <row r="13500" spans="1:7">
      <c r="A13500" s="65"/>
      <c r="B13500" s="65"/>
      <c r="C13500" s="65"/>
      <c r="D13500" s="65"/>
      <c r="E13500" s="65"/>
      <c r="F13500" s="65"/>
      <c r="G13500" s="129"/>
    </row>
    <row r="13501" spans="1:7">
      <c r="A13501" s="65"/>
      <c r="B13501" s="65"/>
      <c r="C13501" s="65"/>
      <c r="D13501" s="65"/>
      <c r="E13501" s="65"/>
      <c r="F13501" s="65"/>
      <c r="G13501" s="129"/>
    </row>
    <row r="13502" spans="1:7">
      <c r="A13502" s="65"/>
      <c r="B13502" s="65"/>
      <c r="C13502" s="65"/>
      <c r="D13502" s="65"/>
      <c r="E13502" s="65"/>
      <c r="F13502" s="65"/>
      <c r="G13502" s="129"/>
    </row>
    <row r="13503" spans="1:7">
      <c r="A13503" s="65"/>
      <c r="B13503" s="65"/>
      <c r="C13503" s="65"/>
      <c r="D13503" s="65"/>
      <c r="E13503" s="65"/>
      <c r="F13503" s="65"/>
      <c r="G13503" s="129"/>
    </row>
    <row r="13504" spans="1:7">
      <c r="A13504" s="65"/>
      <c r="B13504" s="65"/>
      <c r="C13504" s="65"/>
      <c r="D13504" s="65"/>
      <c r="E13504" s="65"/>
      <c r="F13504" s="65"/>
      <c r="G13504" s="129"/>
    </row>
    <row r="13505" spans="1:7">
      <c r="A13505" s="65"/>
      <c r="B13505" s="65"/>
      <c r="C13505" s="65"/>
      <c r="D13505" s="65"/>
      <c r="E13505" s="65"/>
      <c r="F13505" s="65"/>
      <c r="G13505" s="129"/>
    </row>
    <row r="13506" spans="1:7">
      <c r="A13506" s="65"/>
      <c r="B13506" s="65"/>
      <c r="C13506" s="65"/>
      <c r="D13506" s="65"/>
      <c r="E13506" s="65"/>
      <c r="F13506" s="65"/>
      <c r="G13506" s="129"/>
    </row>
    <row r="13507" spans="1:7">
      <c r="A13507" s="65"/>
      <c r="B13507" s="65"/>
      <c r="C13507" s="65"/>
      <c r="D13507" s="65"/>
      <c r="E13507" s="65"/>
      <c r="F13507" s="65"/>
      <c r="G13507" s="129"/>
    </row>
    <row r="13508" spans="1:7">
      <c r="A13508" s="65"/>
      <c r="B13508" s="65"/>
      <c r="C13508" s="65"/>
      <c r="D13508" s="65"/>
      <c r="E13508" s="65"/>
      <c r="F13508" s="65"/>
      <c r="G13508" s="129"/>
    </row>
    <row r="13509" spans="1:7">
      <c r="A13509" s="65"/>
      <c r="B13509" s="65"/>
      <c r="C13509" s="65"/>
      <c r="D13509" s="65"/>
      <c r="E13509" s="65"/>
      <c r="F13509" s="65"/>
      <c r="G13509" s="129"/>
    </row>
    <row r="13510" spans="1:7">
      <c r="A13510" s="65"/>
      <c r="B13510" s="65"/>
      <c r="C13510" s="65"/>
      <c r="D13510" s="65"/>
      <c r="E13510" s="65"/>
      <c r="F13510" s="65"/>
      <c r="G13510" s="129"/>
    </row>
    <row r="13511" spans="1:7">
      <c r="A13511" s="65"/>
      <c r="B13511" s="65"/>
      <c r="C13511" s="65"/>
      <c r="D13511" s="65"/>
      <c r="E13511" s="65"/>
      <c r="F13511" s="65"/>
      <c r="G13511" s="129"/>
    </row>
    <row r="13512" spans="1:7">
      <c r="A13512" s="65"/>
      <c r="B13512" s="65"/>
      <c r="C13512" s="65"/>
      <c r="D13512" s="65"/>
      <c r="E13512" s="65"/>
      <c r="F13512" s="65"/>
      <c r="G13512" s="129"/>
    </row>
    <row r="13513" spans="1:7">
      <c r="A13513" s="65"/>
      <c r="B13513" s="65"/>
      <c r="C13513" s="65"/>
      <c r="D13513" s="65"/>
      <c r="E13513" s="65"/>
      <c r="F13513" s="65"/>
      <c r="G13513" s="129"/>
    </row>
    <row r="13514" spans="1:7">
      <c r="A13514" s="65"/>
      <c r="B13514" s="65"/>
      <c r="C13514" s="65"/>
      <c r="D13514" s="65"/>
      <c r="E13514" s="65"/>
      <c r="F13514" s="65"/>
      <c r="G13514" s="129"/>
    </row>
    <row r="13515" spans="1:7">
      <c r="A13515" s="65"/>
      <c r="B13515" s="65"/>
      <c r="C13515" s="65"/>
      <c r="D13515" s="65"/>
      <c r="E13515" s="65"/>
      <c r="F13515" s="65"/>
      <c r="G13515" s="129"/>
    </row>
    <row r="13516" spans="1:7">
      <c r="A13516" s="65"/>
      <c r="B13516" s="65"/>
      <c r="C13516" s="65"/>
      <c r="D13516" s="65"/>
      <c r="E13516" s="65"/>
      <c r="F13516" s="65"/>
      <c r="G13516" s="129"/>
    </row>
    <row r="13517" spans="1:7">
      <c r="A13517" s="65"/>
      <c r="B13517" s="65"/>
      <c r="C13517" s="65"/>
      <c r="D13517" s="65"/>
      <c r="E13517" s="65"/>
      <c r="F13517" s="65"/>
      <c r="G13517" s="129"/>
    </row>
    <row r="13518" spans="1:7">
      <c r="A13518" s="65"/>
      <c r="B13518" s="65"/>
      <c r="C13518" s="65"/>
      <c r="D13518" s="65"/>
      <c r="E13518" s="65"/>
      <c r="F13518" s="65"/>
      <c r="G13518" s="129"/>
    </row>
    <row r="13519" spans="1:7">
      <c r="A13519" s="65"/>
      <c r="B13519" s="65"/>
      <c r="C13519" s="65"/>
      <c r="D13519" s="65"/>
      <c r="E13519" s="65"/>
      <c r="F13519" s="65"/>
      <c r="G13519" s="129"/>
    </row>
    <row r="13520" spans="1:7">
      <c r="A13520" s="65"/>
      <c r="B13520" s="65"/>
      <c r="C13520" s="65"/>
      <c r="D13520" s="65"/>
      <c r="E13520" s="65"/>
      <c r="F13520" s="65"/>
      <c r="G13520" s="129"/>
    </row>
    <row r="13521" spans="1:7">
      <c r="A13521" s="65"/>
      <c r="B13521" s="65"/>
      <c r="C13521" s="65"/>
      <c r="D13521" s="65"/>
      <c r="E13521" s="65"/>
      <c r="F13521" s="65"/>
      <c r="G13521" s="129"/>
    </row>
    <row r="13522" spans="1:7">
      <c r="A13522" s="65"/>
      <c r="B13522" s="65"/>
      <c r="C13522" s="65"/>
      <c r="D13522" s="65"/>
      <c r="E13522" s="65"/>
      <c r="F13522" s="65"/>
      <c r="G13522" s="129"/>
    </row>
    <row r="13523" spans="1:7">
      <c r="A13523" s="65"/>
      <c r="B13523" s="65"/>
      <c r="C13523" s="65"/>
      <c r="D13523" s="65"/>
      <c r="E13523" s="65"/>
      <c r="F13523" s="65"/>
      <c r="G13523" s="129"/>
    </row>
    <row r="13524" spans="1:7">
      <c r="A13524" s="65"/>
      <c r="B13524" s="65"/>
      <c r="C13524" s="65"/>
      <c r="D13524" s="65"/>
      <c r="E13524" s="65"/>
      <c r="F13524" s="65"/>
      <c r="G13524" s="129"/>
    </row>
    <row r="13525" spans="1:7">
      <c r="A13525" s="65"/>
      <c r="B13525" s="65"/>
      <c r="C13525" s="65"/>
      <c r="D13525" s="65"/>
      <c r="E13525" s="65"/>
      <c r="F13525" s="65"/>
      <c r="G13525" s="129"/>
    </row>
    <row r="13526" spans="1:7">
      <c r="A13526" s="65"/>
      <c r="B13526" s="65"/>
      <c r="C13526" s="65"/>
      <c r="D13526" s="65"/>
      <c r="E13526" s="65"/>
      <c r="F13526" s="65"/>
      <c r="G13526" s="129"/>
    </row>
    <row r="13527" spans="1:7">
      <c r="A13527" s="65"/>
      <c r="B13527" s="65"/>
      <c r="C13527" s="65"/>
      <c r="D13527" s="65"/>
      <c r="E13527" s="65"/>
      <c r="F13527" s="65"/>
      <c r="G13527" s="129"/>
    </row>
    <row r="13528" spans="1:7">
      <c r="A13528" s="65"/>
      <c r="B13528" s="65"/>
      <c r="C13528" s="65"/>
      <c r="D13528" s="65"/>
      <c r="E13528" s="65"/>
      <c r="F13528" s="65"/>
      <c r="G13528" s="129"/>
    </row>
    <row r="13529" spans="1:7">
      <c r="A13529" s="65"/>
      <c r="B13529" s="65"/>
      <c r="C13529" s="65"/>
      <c r="D13529" s="65"/>
      <c r="E13529" s="65"/>
      <c r="F13529" s="65"/>
      <c r="G13529" s="129"/>
    </row>
    <row r="13530" spans="1:7">
      <c r="A13530" s="65"/>
      <c r="B13530" s="65"/>
      <c r="C13530" s="65"/>
      <c r="D13530" s="65"/>
      <c r="E13530" s="65"/>
      <c r="F13530" s="65"/>
      <c r="G13530" s="129"/>
    </row>
    <row r="13531" spans="1:7">
      <c r="A13531" s="65"/>
      <c r="B13531" s="65"/>
      <c r="C13531" s="65"/>
      <c r="D13531" s="65"/>
      <c r="E13531" s="65"/>
      <c r="F13531" s="65"/>
      <c r="G13531" s="129"/>
    </row>
    <row r="13532" spans="1:7">
      <c r="A13532" s="65"/>
      <c r="B13532" s="65"/>
      <c r="C13532" s="65"/>
      <c r="D13532" s="65"/>
      <c r="E13532" s="65"/>
      <c r="F13532" s="65"/>
      <c r="G13532" s="129"/>
    </row>
    <row r="13533" spans="1:7">
      <c r="A13533" s="65"/>
      <c r="B13533" s="65"/>
      <c r="C13533" s="65"/>
      <c r="D13533" s="65"/>
      <c r="E13533" s="65"/>
      <c r="F13533" s="65"/>
      <c r="G13533" s="129"/>
    </row>
    <row r="13534" spans="1:7">
      <c r="A13534" s="65"/>
      <c r="B13534" s="65"/>
      <c r="C13534" s="65"/>
      <c r="D13534" s="65"/>
      <c r="E13534" s="65"/>
      <c r="F13534" s="65"/>
      <c r="G13534" s="129"/>
    </row>
    <row r="13535" spans="1:7">
      <c r="A13535" s="65"/>
      <c r="B13535" s="65"/>
      <c r="C13535" s="65"/>
      <c r="D13535" s="65"/>
      <c r="E13535" s="65"/>
      <c r="F13535" s="65"/>
      <c r="G13535" s="129"/>
    </row>
    <row r="13536" spans="1:7">
      <c r="A13536" s="65"/>
      <c r="B13536" s="65"/>
      <c r="C13536" s="65"/>
      <c r="D13536" s="65"/>
      <c r="E13536" s="65"/>
      <c r="F13536" s="65"/>
      <c r="G13536" s="129"/>
    </row>
    <row r="13537" spans="1:7">
      <c r="A13537" s="65"/>
      <c r="B13537" s="65"/>
      <c r="C13537" s="65"/>
      <c r="D13537" s="65"/>
      <c r="E13537" s="65"/>
      <c r="F13537" s="65"/>
      <c r="G13537" s="129"/>
    </row>
    <row r="13538" spans="1:7">
      <c r="A13538" s="65"/>
      <c r="B13538" s="65"/>
      <c r="C13538" s="65"/>
      <c r="D13538" s="65"/>
      <c r="E13538" s="65"/>
      <c r="F13538" s="65"/>
      <c r="G13538" s="129"/>
    </row>
    <row r="13539" spans="1:7">
      <c r="A13539" s="65"/>
      <c r="B13539" s="65"/>
      <c r="C13539" s="65"/>
      <c r="D13539" s="65"/>
      <c r="E13539" s="65"/>
      <c r="F13539" s="65"/>
      <c r="G13539" s="129"/>
    </row>
    <row r="13540" spans="1:7">
      <c r="A13540" s="65"/>
      <c r="B13540" s="65"/>
      <c r="C13540" s="65"/>
      <c r="D13540" s="65"/>
      <c r="E13540" s="65"/>
      <c r="F13540" s="65"/>
      <c r="G13540" s="129"/>
    </row>
    <row r="13541" spans="1:7">
      <c r="A13541" s="65"/>
      <c r="B13541" s="65"/>
      <c r="C13541" s="65"/>
      <c r="D13541" s="65"/>
      <c r="E13541" s="65"/>
      <c r="F13541" s="65"/>
      <c r="G13541" s="129"/>
    </row>
    <row r="13542" spans="1:7">
      <c r="A13542" s="65"/>
      <c r="B13542" s="65"/>
      <c r="C13542" s="65"/>
      <c r="D13542" s="65"/>
      <c r="E13542" s="65"/>
      <c r="F13542" s="65"/>
      <c r="G13542" s="129"/>
    </row>
    <row r="13543" spans="1:7">
      <c r="A13543" s="65"/>
      <c r="B13543" s="65"/>
      <c r="C13543" s="65"/>
      <c r="D13543" s="65"/>
      <c r="E13543" s="65"/>
      <c r="F13543" s="65"/>
      <c r="G13543" s="129"/>
    </row>
    <row r="13544" spans="1:7">
      <c r="A13544" s="65"/>
      <c r="B13544" s="65"/>
      <c r="C13544" s="65"/>
      <c r="D13544" s="65"/>
      <c r="E13544" s="65"/>
      <c r="F13544" s="65"/>
      <c r="G13544" s="129"/>
    </row>
    <row r="13545" spans="1:7">
      <c r="A13545" s="65"/>
      <c r="B13545" s="65"/>
      <c r="C13545" s="65"/>
      <c r="D13545" s="65"/>
      <c r="E13545" s="65"/>
      <c r="F13545" s="65"/>
      <c r="G13545" s="129"/>
    </row>
    <row r="13546" spans="1:7">
      <c r="A13546" s="65"/>
      <c r="B13546" s="65"/>
      <c r="C13546" s="65"/>
      <c r="D13546" s="65"/>
      <c r="E13546" s="65"/>
      <c r="F13546" s="65"/>
      <c r="G13546" s="129"/>
    </row>
    <row r="13547" spans="1:7">
      <c r="A13547" s="65"/>
      <c r="B13547" s="65"/>
      <c r="C13547" s="65"/>
      <c r="D13547" s="65"/>
      <c r="E13547" s="65"/>
      <c r="F13547" s="65"/>
      <c r="G13547" s="129"/>
    </row>
    <row r="13548" spans="1:7">
      <c r="A13548" s="65"/>
      <c r="B13548" s="65"/>
      <c r="C13548" s="65"/>
      <c r="D13548" s="65"/>
      <c r="E13548" s="65"/>
      <c r="F13548" s="65"/>
      <c r="G13548" s="129"/>
    </row>
    <row r="13549" spans="1:7">
      <c r="A13549" s="65"/>
      <c r="B13549" s="65"/>
      <c r="C13549" s="65"/>
      <c r="D13549" s="65"/>
      <c r="E13549" s="65"/>
      <c r="F13549" s="65"/>
      <c r="G13549" s="129"/>
    </row>
    <row r="13550" spans="1:7">
      <c r="A13550" s="65"/>
      <c r="B13550" s="65"/>
      <c r="C13550" s="65"/>
      <c r="D13550" s="65"/>
      <c r="E13550" s="65"/>
      <c r="F13550" s="65"/>
      <c r="G13550" s="129"/>
    </row>
    <row r="13551" spans="1:7">
      <c r="A13551" s="65"/>
      <c r="B13551" s="65"/>
      <c r="C13551" s="65"/>
      <c r="D13551" s="65"/>
      <c r="E13551" s="65"/>
      <c r="F13551" s="65"/>
      <c r="G13551" s="129"/>
    </row>
    <row r="13552" spans="1:7">
      <c r="A13552" s="65"/>
      <c r="B13552" s="65"/>
      <c r="C13552" s="65"/>
      <c r="D13552" s="65"/>
      <c r="E13552" s="65"/>
      <c r="F13552" s="65"/>
      <c r="G13552" s="129"/>
    </row>
    <row r="13553" spans="1:7">
      <c r="A13553" s="65"/>
      <c r="B13553" s="65"/>
      <c r="C13553" s="65"/>
      <c r="D13553" s="65"/>
      <c r="E13553" s="65"/>
      <c r="F13553" s="65"/>
      <c r="G13553" s="129"/>
    </row>
    <row r="13554" spans="1:7">
      <c r="A13554" s="65"/>
      <c r="B13554" s="65"/>
      <c r="C13554" s="65"/>
      <c r="D13554" s="65"/>
      <c r="E13554" s="65"/>
      <c r="F13554" s="65"/>
      <c r="G13554" s="129"/>
    </row>
    <row r="13555" spans="1:7">
      <c r="A13555" s="65"/>
      <c r="B13555" s="65"/>
      <c r="C13555" s="65"/>
      <c r="D13555" s="65"/>
      <c r="E13555" s="65"/>
      <c r="F13555" s="65"/>
      <c r="G13555" s="129"/>
    </row>
    <row r="13556" spans="1:7">
      <c r="A13556" s="65"/>
      <c r="B13556" s="65"/>
      <c r="C13556" s="65"/>
      <c r="D13556" s="65"/>
      <c r="E13556" s="65"/>
      <c r="F13556" s="65"/>
      <c r="G13556" s="129"/>
    </row>
    <row r="13557" spans="1:7">
      <c r="A13557" s="65"/>
      <c r="B13557" s="65"/>
      <c r="C13557" s="65"/>
      <c r="D13557" s="65"/>
      <c r="E13557" s="65"/>
      <c r="F13557" s="65"/>
      <c r="G13557" s="129"/>
    </row>
    <row r="13558" spans="1:7">
      <c r="A13558" s="65"/>
      <c r="B13558" s="65"/>
      <c r="C13558" s="65"/>
      <c r="D13558" s="65"/>
      <c r="E13558" s="65"/>
      <c r="F13558" s="65"/>
      <c r="G13558" s="129"/>
    </row>
    <row r="13559" spans="1:7">
      <c r="A13559" s="65"/>
      <c r="B13559" s="65"/>
      <c r="C13559" s="65"/>
      <c r="D13559" s="65"/>
      <c r="E13559" s="65"/>
      <c r="F13559" s="65"/>
      <c r="G13559" s="129"/>
    </row>
    <row r="13560" spans="1:7">
      <c r="A13560" s="65"/>
      <c r="B13560" s="65"/>
      <c r="C13560" s="65"/>
      <c r="D13560" s="65"/>
      <c r="E13560" s="65"/>
      <c r="F13560" s="65"/>
      <c r="G13560" s="129"/>
    </row>
    <row r="13561" spans="1:7">
      <c r="A13561" s="65"/>
      <c r="B13561" s="65"/>
      <c r="C13561" s="65"/>
      <c r="D13561" s="65"/>
      <c r="E13561" s="65"/>
      <c r="F13561" s="65"/>
      <c r="G13561" s="129"/>
    </row>
    <row r="13562" spans="1:7">
      <c r="A13562" s="65"/>
      <c r="B13562" s="65"/>
      <c r="C13562" s="65"/>
      <c r="D13562" s="65"/>
      <c r="E13562" s="65"/>
      <c r="F13562" s="65"/>
      <c r="G13562" s="129"/>
    </row>
    <row r="13563" spans="1:7">
      <c r="A13563" s="65"/>
      <c r="B13563" s="65"/>
      <c r="C13563" s="65"/>
      <c r="D13563" s="65"/>
      <c r="E13563" s="65"/>
      <c r="F13563" s="65"/>
      <c r="G13563" s="129"/>
    </row>
    <row r="13564" spans="1:7">
      <c r="A13564" s="65"/>
      <c r="B13564" s="65"/>
      <c r="C13564" s="65"/>
      <c r="D13564" s="65"/>
      <c r="E13564" s="65"/>
      <c r="F13564" s="65"/>
      <c r="G13564" s="129"/>
    </row>
    <row r="13565" spans="1:7">
      <c r="A13565" s="65"/>
      <c r="B13565" s="65"/>
      <c r="C13565" s="65"/>
      <c r="D13565" s="65"/>
      <c r="E13565" s="65"/>
      <c r="F13565" s="65"/>
      <c r="G13565" s="129"/>
    </row>
    <row r="13566" spans="1:7">
      <c r="A13566" s="65"/>
      <c r="B13566" s="65"/>
      <c r="C13566" s="65"/>
      <c r="D13566" s="65"/>
      <c r="E13566" s="65"/>
      <c r="F13566" s="65"/>
      <c r="G13566" s="129"/>
    </row>
    <row r="13567" spans="1:7">
      <c r="A13567" s="65"/>
      <c r="B13567" s="65"/>
      <c r="C13567" s="65"/>
      <c r="D13567" s="65"/>
      <c r="E13567" s="65"/>
      <c r="F13567" s="65"/>
      <c r="G13567" s="129"/>
    </row>
    <row r="13568" spans="1:7">
      <c r="A13568" s="65"/>
      <c r="B13568" s="65"/>
      <c r="C13568" s="65"/>
      <c r="D13568" s="65"/>
      <c r="E13568" s="65"/>
      <c r="F13568" s="65"/>
      <c r="G13568" s="129"/>
    </row>
    <row r="13569" spans="1:7">
      <c r="A13569" s="65"/>
      <c r="B13569" s="65"/>
      <c r="C13569" s="65"/>
      <c r="D13569" s="65"/>
      <c r="E13569" s="65"/>
      <c r="F13569" s="65"/>
      <c r="G13569" s="129"/>
    </row>
    <row r="13570" spans="1:7">
      <c r="A13570" s="65"/>
      <c r="B13570" s="65"/>
      <c r="C13570" s="65"/>
      <c r="D13570" s="65"/>
      <c r="E13570" s="65"/>
      <c r="F13570" s="65"/>
      <c r="G13570" s="129"/>
    </row>
    <row r="13571" spans="1:7">
      <c r="A13571" s="65"/>
      <c r="B13571" s="65"/>
      <c r="C13571" s="65"/>
      <c r="D13571" s="65"/>
      <c r="E13571" s="65"/>
      <c r="F13571" s="65"/>
      <c r="G13571" s="129"/>
    </row>
    <row r="13572" spans="1:7">
      <c r="A13572" s="65"/>
      <c r="B13572" s="65"/>
      <c r="C13572" s="65"/>
      <c r="D13572" s="65"/>
      <c r="E13572" s="65"/>
      <c r="F13572" s="65"/>
      <c r="G13572" s="129"/>
    </row>
    <row r="13573" spans="1:7">
      <c r="A13573" s="65"/>
      <c r="B13573" s="65"/>
      <c r="C13573" s="65"/>
      <c r="D13573" s="65"/>
      <c r="E13573" s="65"/>
      <c r="F13573" s="65"/>
      <c r="G13573" s="129"/>
    </row>
    <row r="13574" spans="1:7">
      <c r="A13574" s="65"/>
      <c r="B13574" s="65"/>
      <c r="C13574" s="65"/>
      <c r="D13574" s="65"/>
      <c r="E13574" s="65"/>
      <c r="F13574" s="65"/>
      <c r="G13574" s="129"/>
    </row>
    <row r="13575" spans="1:7">
      <c r="A13575" s="65"/>
      <c r="B13575" s="65"/>
      <c r="C13575" s="65"/>
      <c r="D13575" s="65"/>
      <c r="E13575" s="65"/>
      <c r="F13575" s="65"/>
      <c r="G13575" s="129"/>
    </row>
    <row r="13576" spans="1:7">
      <c r="A13576" s="65"/>
      <c r="B13576" s="65"/>
      <c r="C13576" s="65"/>
      <c r="D13576" s="65"/>
      <c r="E13576" s="65"/>
      <c r="F13576" s="65"/>
      <c r="G13576" s="129"/>
    </row>
    <row r="13577" spans="1:7">
      <c r="A13577" s="65"/>
      <c r="B13577" s="65"/>
      <c r="C13577" s="65"/>
      <c r="D13577" s="65"/>
      <c r="E13577" s="65"/>
      <c r="F13577" s="65"/>
      <c r="G13577" s="129"/>
    </row>
    <row r="13578" spans="1:7">
      <c r="A13578" s="65"/>
      <c r="B13578" s="65"/>
      <c r="C13578" s="65"/>
      <c r="D13578" s="65"/>
      <c r="E13578" s="65"/>
      <c r="F13578" s="65"/>
      <c r="G13578" s="129"/>
    </row>
    <row r="13579" spans="1:7">
      <c r="A13579" s="65"/>
      <c r="B13579" s="65"/>
      <c r="C13579" s="65"/>
      <c r="D13579" s="65"/>
      <c r="E13579" s="65"/>
      <c r="F13579" s="65"/>
      <c r="G13579" s="129"/>
    </row>
    <row r="13580" spans="1:7">
      <c r="A13580" s="65"/>
      <c r="B13580" s="65"/>
      <c r="C13580" s="65"/>
      <c r="D13580" s="65"/>
      <c r="E13580" s="65"/>
      <c r="F13580" s="65"/>
      <c r="G13580" s="129"/>
    </row>
    <row r="13581" spans="1:7">
      <c r="A13581" s="65"/>
      <c r="B13581" s="65"/>
      <c r="C13581" s="65"/>
      <c r="D13581" s="65"/>
      <c r="E13581" s="65"/>
      <c r="F13581" s="65"/>
      <c r="G13581" s="129"/>
    </row>
    <row r="13582" spans="1:7">
      <c r="A13582" s="65"/>
      <c r="B13582" s="65"/>
      <c r="C13582" s="65"/>
      <c r="D13582" s="65"/>
      <c r="E13582" s="65"/>
      <c r="F13582" s="65"/>
      <c r="G13582" s="129"/>
    </row>
    <row r="13583" spans="1:7">
      <c r="A13583" s="65"/>
      <c r="B13583" s="65"/>
      <c r="C13583" s="65"/>
      <c r="D13583" s="65"/>
      <c r="E13583" s="65"/>
      <c r="F13583" s="65"/>
      <c r="G13583" s="129"/>
    </row>
    <row r="13584" spans="1:7">
      <c r="A13584" s="65"/>
      <c r="B13584" s="65"/>
      <c r="C13584" s="65"/>
      <c r="D13584" s="65"/>
      <c r="E13584" s="65"/>
      <c r="F13584" s="65"/>
      <c r="G13584" s="129"/>
    </row>
    <row r="13585" spans="1:7">
      <c r="A13585" s="65"/>
      <c r="B13585" s="65"/>
      <c r="C13585" s="65"/>
      <c r="D13585" s="65"/>
      <c r="E13585" s="65"/>
      <c r="F13585" s="65"/>
      <c r="G13585" s="129"/>
    </row>
    <row r="13586" spans="1:7">
      <c r="A13586" s="65"/>
      <c r="B13586" s="65"/>
      <c r="C13586" s="65"/>
      <c r="D13586" s="65"/>
      <c r="E13586" s="65"/>
      <c r="F13586" s="65"/>
      <c r="G13586" s="129"/>
    </row>
    <row r="13587" spans="1:7">
      <c r="A13587" s="65"/>
      <c r="B13587" s="65"/>
      <c r="C13587" s="65"/>
      <c r="D13587" s="65"/>
      <c r="E13587" s="65"/>
      <c r="F13587" s="65"/>
      <c r="G13587" s="129"/>
    </row>
    <row r="13588" spans="1:7">
      <c r="A13588" s="65"/>
      <c r="B13588" s="65"/>
      <c r="C13588" s="65"/>
      <c r="D13588" s="65"/>
      <c r="E13588" s="65"/>
      <c r="F13588" s="65"/>
      <c r="G13588" s="129"/>
    </row>
    <row r="13589" spans="1:7">
      <c r="A13589" s="65"/>
      <c r="B13589" s="65"/>
      <c r="C13589" s="65"/>
      <c r="D13589" s="65"/>
      <c r="E13589" s="65"/>
      <c r="F13589" s="65"/>
      <c r="G13589" s="129"/>
    </row>
    <row r="13590" spans="1:7">
      <c r="A13590" s="65"/>
      <c r="B13590" s="65"/>
      <c r="C13590" s="65"/>
      <c r="D13590" s="65"/>
      <c r="E13590" s="65"/>
      <c r="F13590" s="65"/>
      <c r="G13590" s="129"/>
    </row>
    <row r="13591" spans="1:7">
      <c r="A13591" s="65"/>
      <c r="B13591" s="65"/>
      <c r="C13591" s="65"/>
      <c r="D13591" s="65"/>
      <c r="E13591" s="65"/>
      <c r="F13591" s="65"/>
      <c r="G13591" s="129"/>
    </row>
    <row r="13592" spans="1:7">
      <c r="A13592" s="65"/>
      <c r="B13592" s="65"/>
      <c r="C13592" s="65"/>
      <c r="D13592" s="65"/>
      <c r="E13592" s="65"/>
      <c r="F13592" s="65"/>
      <c r="G13592" s="129"/>
    </row>
    <row r="13593" spans="1:7">
      <c r="A13593" s="65"/>
      <c r="B13593" s="65"/>
      <c r="C13593" s="65"/>
      <c r="D13593" s="65"/>
      <c r="E13593" s="65"/>
      <c r="F13593" s="65"/>
      <c r="G13593" s="129"/>
    </row>
    <row r="13594" spans="1:7">
      <c r="A13594" s="65"/>
      <c r="B13594" s="65"/>
      <c r="C13594" s="65"/>
      <c r="D13594" s="65"/>
      <c r="E13594" s="65"/>
      <c r="F13594" s="65"/>
      <c r="G13594" s="129"/>
    </row>
    <row r="13595" spans="1:7">
      <c r="A13595" s="65"/>
      <c r="B13595" s="65"/>
      <c r="C13595" s="65"/>
      <c r="D13595" s="65"/>
      <c r="E13595" s="65"/>
      <c r="F13595" s="65"/>
      <c r="G13595" s="129"/>
    </row>
    <row r="13596" spans="1:7">
      <c r="A13596" s="65"/>
      <c r="B13596" s="65"/>
      <c r="C13596" s="65"/>
      <c r="D13596" s="65"/>
      <c r="E13596" s="65"/>
      <c r="F13596" s="65"/>
      <c r="G13596" s="129"/>
    </row>
    <row r="13597" spans="1:7">
      <c r="A13597" s="65"/>
      <c r="B13597" s="65"/>
      <c r="C13597" s="65"/>
      <c r="D13597" s="65"/>
      <c r="E13597" s="65"/>
      <c r="F13597" s="65"/>
      <c r="G13597" s="129"/>
    </row>
    <row r="13598" spans="1:7">
      <c r="A13598" s="65"/>
      <c r="B13598" s="65"/>
      <c r="C13598" s="65"/>
      <c r="D13598" s="65"/>
      <c r="E13598" s="65"/>
      <c r="F13598" s="65"/>
      <c r="G13598" s="129"/>
    </row>
    <row r="13599" spans="1:7">
      <c r="A13599" s="65"/>
      <c r="B13599" s="65"/>
      <c r="C13599" s="65"/>
      <c r="D13599" s="65"/>
      <c r="E13599" s="65"/>
      <c r="F13599" s="65"/>
      <c r="G13599" s="129"/>
    </row>
    <row r="13600" spans="1:7">
      <c r="A13600" s="65"/>
      <c r="B13600" s="65"/>
      <c r="C13600" s="65"/>
      <c r="D13600" s="65"/>
      <c r="E13600" s="65"/>
      <c r="F13600" s="65"/>
      <c r="G13600" s="129"/>
    </row>
    <row r="13601" spans="1:7">
      <c r="A13601" s="65"/>
      <c r="B13601" s="65"/>
      <c r="C13601" s="65"/>
      <c r="D13601" s="65"/>
      <c r="E13601" s="65"/>
      <c r="F13601" s="65"/>
      <c r="G13601" s="129"/>
    </row>
    <row r="13602" spans="1:7">
      <c r="A13602" s="65"/>
      <c r="B13602" s="65"/>
      <c r="C13602" s="65"/>
      <c r="D13602" s="65"/>
      <c r="E13602" s="65"/>
      <c r="F13602" s="65"/>
      <c r="G13602" s="129"/>
    </row>
    <row r="13603" spans="1:7">
      <c r="A13603" s="65"/>
      <c r="B13603" s="65"/>
      <c r="C13603" s="65"/>
      <c r="D13603" s="65"/>
      <c r="E13603" s="65"/>
      <c r="F13603" s="65"/>
      <c r="G13603" s="129"/>
    </row>
    <row r="13604" spans="1:7">
      <c r="A13604" s="65"/>
      <c r="B13604" s="65"/>
      <c r="C13604" s="65"/>
      <c r="D13604" s="65"/>
      <c r="E13604" s="65"/>
      <c r="F13604" s="65"/>
      <c r="G13604" s="129"/>
    </row>
    <row r="13605" spans="1:7">
      <c r="A13605" s="65"/>
      <c r="B13605" s="65"/>
      <c r="C13605" s="65"/>
      <c r="D13605" s="65"/>
      <c r="E13605" s="65"/>
      <c r="F13605" s="65"/>
      <c r="G13605" s="129"/>
    </row>
    <row r="13606" spans="1:7">
      <c r="A13606" s="65"/>
      <c r="B13606" s="65"/>
      <c r="C13606" s="65"/>
      <c r="D13606" s="65"/>
      <c r="E13606" s="65"/>
      <c r="F13606" s="65"/>
      <c r="G13606" s="129"/>
    </row>
    <row r="13607" spans="1:7">
      <c r="A13607" s="65"/>
      <c r="B13607" s="65"/>
      <c r="C13607" s="65"/>
      <c r="D13607" s="65"/>
      <c r="E13607" s="65"/>
      <c r="F13607" s="65"/>
      <c r="G13607" s="129"/>
    </row>
    <row r="13608" spans="1:7">
      <c r="A13608" s="65"/>
      <c r="B13608" s="65"/>
      <c r="C13608" s="65"/>
      <c r="D13608" s="65"/>
      <c r="E13608" s="65"/>
      <c r="F13608" s="65"/>
      <c r="G13608" s="129"/>
    </row>
    <row r="13609" spans="1:7">
      <c r="A13609" s="65"/>
      <c r="B13609" s="65"/>
      <c r="C13609" s="65"/>
      <c r="D13609" s="65"/>
      <c r="E13609" s="65"/>
      <c r="F13609" s="65"/>
      <c r="G13609" s="129"/>
    </row>
    <row r="13610" spans="1:7">
      <c r="A13610" s="65"/>
      <c r="B13610" s="65"/>
      <c r="C13610" s="65"/>
      <c r="D13610" s="65"/>
      <c r="E13610" s="65"/>
      <c r="F13610" s="65"/>
      <c r="G13610" s="129"/>
    </row>
    <row r="13611" spans="1:7">
      <c r="A13611" s="65"/>
      <c r="B13611" s="65"/>
      <c r="C13611" s="65"/>
      <c r="D13611" s="65"/>
      <c r="E13611" s="65"/>
      <c r="F13611" s="65"/>
      <c r="G13611" s="129"/>
    </row>
    <row r="13612" spans="1:7">
      <c r="A13612" s="65"/>
      <c r="B13612" s="65"/>
      <c r="C13612" s="65"/>
      <c r="D13612" s="65"/>
      <c r="E13612" s="65"/>
      <c r="F13612" s="65"/>
      <c r="G13612" s="129"/>
    </row>
    <row r="13613" spans="1:7">
      <c r="A13613" s="65"/>
      <c r="B13613" s="65"/>
      <c r="C13613" s="65"/>
      <c r="D13613" s="65"/>
      <c r="E13613" s="65"/>
      <c r="F13613" s="65"/>
      <c r="G13613" s="129"/>
    </row>
    <row r="13614" spans="1:7">
      <c r="A13614" s="65"/>
      <c r="B13614" s="65"/>
      <c r="C13614" s="65"/>
      <c r="D13614" s="65"/>
      <c r="E13614" s="65"/>
      <c r="F13614" s="65"/>
      <c r="G13614" s="129"/>
    </row>
    <row r="13615" spans="1:7">
      <c r="A13615" s="65"/>
      <c r="B13615" s="65"/>
      <c r="C13615" s="65"/>
      <c r="D13615" s="65"/>
      <c r="E13615" s="65"/>
      <c r="F13615" s="65"/>
      <c r="G13615" s="129"/>
    </row>
    <row r="13616" spans="1:7">
      <c r="A13616" s="65"/>
      <c r="B13616" s="65"/>
      <c r="C13616" s="65"/>
      <c r="D13616" s="65"/>
      <c r="E13616" s="65"/>
      <c r="F13616" s="65"/>
      <c r="G13616" s="129"/>
    </row>
    <row r="13617" spans="1:7">
      <c r="A13617" s="65"/>
      <c r="B13617" s="65"/>
      <c r="C13617" s="65"/>
      <c r="D13617" s="65"/>
      <c r="E13617" s="65"/>
      <c r="F13617" s="65"/>
      <c r="G13617" s="129"/>
    </row>
    <row r="13618" spans="1:7">
      <c r="A13618" s="65"/>
      <c r="B13618" s="65"/>
      <c r="C13618" s="65"/>
      <c r="D13618" s="65"/>
      <c r="E13618" s="65"/>
      <c r="F13618" s="65"/>
      <c r="G13618" s="129"/>
    </row>
    <row r="13619" spans="1:7">
      <c r="A13619" s="65"/>
      <c r="B13619" s="65"/>
      <c r="C13619" s="65"/>
      <c r="D13619" s="65"/>
      <c r="E13619" s="65"/>
      <c r="F13619" s="65"/>
      <c r="G13619" s="129"/>
    </row>
    <row r="13620" spans="1:7">
      <c r="A13620" s="65"/>
      <c r="B13620" s="65"/>
      <c r="C13620" s="65"/>
      <c r="D13620" s="65"/>
      <c r="E13620" s="65"/>
      <c r="F13620" s="65"/>
      <c r="G13620" s="129"/>
    </row>
    <row r="13621" spans="1:7">
      <c r="A13621" s="65"/>
      <c r="B13621" s="65"/>
      <c r="C13621" s="65"/>
      <c r="D13621" s="65"/>
      <c r="E13621" s="65"/>
      <c r="F13621" s="65"/>
      <c r="G13621" s="129"/>
    </row>
    <row r="13622" spans="1:7">
      <c r="A13622" s="65"/>
      <c r="B13622" s="65"/>
      <c r="C13622" s="65"/>
      <c r="D13622" s="65"/>
      <c r="E13622" s="65"/>
      <c r="F13622" s="65"/>
      <c r="G13622" s="129"/>
    </row>
    <row r="13623" spans="1:7">
      <c r="A13623" s="65"/>
      <c r="B13623" s="65"/>
      <c r="C13623" s="65"/>
      <c r="D13623" s="65"/>
      <c r="E13623" s="65"/>
      <c r="F13623" s="65"/>
      <c r="G13623" s="129"/>
    </row>
    <row r="13624" spans="1:7">
      <c r="A13624" s="65"/>
      <c r="B13624" s="65"/>
      <c r="C13624" s="65"/>
      <c r="D13624" s="65"/>
      <c r="E13624" s="65"/>
      <c r="F13624" s="65"/>
      <c r="G13624" s="129"/>
    </row>
    <row r="13625" spans="1:7">
      <c r="A13625" s="65"/>
      <c r="B13625" s="65"/>
      <c r="C13625" s="65"/>
      <c r="D13625" s="65"/>
      <c r="E13625" s="65"/>
      <c r="F13625" s="65"/>
      <c r="G13625" s="129"/>
    </row>
    <row r="13626" spans="1:7">
      <c r="A13626" s="65"/>
      <c r="B13626" s="65"/>
      <c r="C13626" s="65"/>
      <c r="D13626" s="65"/>
      <c r="E13626" s="65"/>
      <c r="F13626" s="65"/>
      <c r="G13626" s="129"/>
    </row>
    <row r="13627" spans="1:7">
      <c r="A13627" s="65"/>
      <c r="B13627" s="65"/>
      <c r="C13627" s="65"/>
      <c r="D13627" s="65"/>
      <c r="E13627" s="65"/>
      <c r="F13627" s="65"/>
      <c r="G13627" s="129"/>
    </row>
    <row r="13628" spans="1:7">
      <c r="A13628" s="65"/>
      <c r="B13628" s="65"/>
      <c r="C13628" s="65"/>
      <c r="D13628" s="65"/>
      <c r="E13628" s="65"/>
      <c r="F13628" s="65"/>
      <c r="G13628" s="129"/>
    </row>
    <row r="13629" spans="1:7">
      <c r="A13629" s="65"/>
      <c r="B13629" s="65"/>
      <c r="C13629" s="65"/>
      <c r="D13629" s="65"/>
      <c r="E13629" s="65"/>
      <c r="F13629" s="65"/>
      <c r="G13629" s="129"/>
    </row>
    <row r="13630" spans="1:7">
      <c r="A13630" s="65"/>
      <c r="B13630" s="65"/>
      <c r="C13630" s="65"/>
      <c r="D13630" s="65"/>
      <c r="E13630" s="65"/>
      <c r="F13630" s="65"/>
      <c r="G13630" s="129"/>
    </row>
    <row r="13631" spans="1:7">
      <c r="A13631" s="65"/>
      <c r="B13631" s="65"/>
      <c r="C13631" s="65"/>
      <c r="D13631" s="65"/>
      <c r="E13631" s="65"/>
      <c r="F13631" s="65"/>
      <c r="G13631" s="129"/>
    </row>
    <row r="13632" spans="1:7">
      <c r="A13632" s="65"/>
      <c r="B13632" s="65"/>
      <c r="C13632" s="65"/>
      <c r="D13632" s="65"/>
      <c r="E13632" s="65"/>
      <c r="F13632" s="65"/>
      <c r="G13632" s="129"/>
    </row>
    <row r="13633" spans="1:7">
      <c r="A13633" s="65"/>
      <c r="B13633" s="65"/>
      <c r="C13633" s="65"/>
      <c r="D13633" s="65"/>
      <c r="E13633" s="65"/>
      <c r="F13633" s="65"/>
      <c r="G13633" s="129"/>
    </row>
    <row r="13634" spans="1:7">
      <c r="A13634" s="65"/>
      <c r="B13634" s="65"/>
      <c r="C13634" s="65"/>
      <c r="D13634" s="65"/>
      <c r="E13634" s="65"/>
      <c r="F13634" s="65"/>
      <c r="G13634" s="129"/>
    </row>
    <row r="13635" spans="1:7">
      <c r="A13635" s="65"/>
      <c r="B13635" s="65"/>
      <c r="C13635" s="65"/>
      <c r="D13635" s="65"/>
      <c r="E13635" s="65"/>
      <c r="F13635" s="65"/>
      <c r="G13635" s="129"/>
    </row>
    <row r="13636" spans="1:7">
      <c r="A13636" s="65"/>
      <c r="B13636" s="65"/>
      <c r="C13636" s="65"/>
      <c r="D13636" s="65"/>
      <c r="E13636" s="65"/>
      <c r="F13636" s="65"/>
      <c r="G13636" s="129"/>
    </row>
    <row r="13637" spans="1:7">
      <c r="A13637" s="65"/>
      <c r="B13637" s="65"/>
      <c r="C13637" s="65"/>
      <c r="D13637" s="65"/>
      <c r="E13637" s="65"/>
      <c r="F13637" s="65"/>
      <c r="G13637" s="129"/>
    </row>
    <row r="13638" spans="1:7">
      <c r="A13638" s="65"/>
      <c r="B13638" s="65"/>
      <c r="C13638" s="65"/>
      <c r="D13638" s="65"/>
      <c r="E13638" s="65"/>
      <c r="F13638" s="65"/>
      <c r="G13638" s="129"/>
    </row>
    <row r="13639" spans="1:7">
      <c r="A13639" s="65"/>
      <c r="B13639" s="65"/>
      <c r="C13639" s="65"/>
      <c r="D13639" s="65"/>
      <c r="E13639" s="65"/>
      <c r="F13639" s="65"/>
      <c r="G13639" s="129"/>
    </row>
    <row r="13640" spans="1:7">
      <c r="A13640" s="65"/>
      <c r="B13640" s="65"/>
      <c r="C13640" s="65"/>
      <c r="D13640" s="65"/>
      <c r="E13640" s="65"/>
      <c r="F13640" s="65"/>
      <c r="G13640" s="129"/>
    </row>
    <row r="13641" spans="1:7">
      <c r="A13641" s="65"/>
      <c r="B13641" s="65"/>
      <c r="C13641" s="65"/>
      <c r="D13641" s="65"/>
      <c r="E13641" s="65"/>
      <c r="F13641" s="65"/>
      <c r="G13641" s="129"/>
    </row>
    <row r="13642" spans="1:7">
      <c r="A13642" s="65"/>
      <c r="B13642" s="65"/>
      <c r="C13642" s="65"/>
      <c r="D13642" s="65"/>
      <c r="E13642" s="65"/>
      <c r="F13642" s="65"/>
      <c r="G13642" s="129"/>
    </row>
    <row r="13643" spans="1:7">
      <c r="A13643" s="65"/>
      <c r="B13643" s="65"/>
      <c r="C13643" s="65"/>
      <c r="D13643" s="65"/>
      <c r="E13643" s="65"/>
      <c r="F13643" s="65"/>
      <c r="G13643" s="129"/>
    </row>
    <row r="13644" spans="1:7">
      <c r="A13644" s="65"/>
      <c r="B13644" s="65"/>
      <c r="C13644" s="65"/>
      <c r="D13644" s="65"/>
      <c r="E13644" s="65"/>
      <c r="F13644" s="65"/>
      <c r="G13644" s="129"/>
    </row>
    <row r="13645" spans="1:7">
      <c r="A13645" s="65"/>
      <c r="B13645" s="65"/>
      <c r="C13645" s="65"/>
      <c r="D13645" s="65"/>
      <c r="E13645" s="65"/>
      <c r="F13645" s="65"/>
      <c r="G13645" s="129"/>
    </row>
    <row r="13646" spans="1:7">
      <c r="A13646" s="65"/>
      <c r="B13646" s="65"/>
      <c r="C13646" s="65"/>
      <c r="D13646" s="65"/>
      <c r="E13646" s="65"/>
      <c r="F13646" s="65"/>
      <c r="G13646" s="129"/>
    </row>
    <row r="13647" spans="1:7">
      <c r="A13647" s="65"/>
      <c r="B13647" s="65"/>
      <c r="C13647" s="65"/>
      <c r="D13647" s="65"/>
      <c r="E13647" s="65"/>
      <c r="F13647" s="65"/>
      <c r="G13647" s="129"/>
    </row>
    <row r="13648" spans="1:7">
      <c r="A13648" s="65"/>
      <c r="B13648" s="65"/>
      <c r="C13648" s="65"/>
      <c r="D13648" s="65"/>
      <c r="E13648" s="65"/>
      <c r="F13648" s="65"/>
      <c r="G13648" s="129"/>
    </row>
    <row r="13649" spans="1:7">
      <c r="A13649" s="65"/>
      <c r="B13649" s="65"/>
      <c r="C13649" s="65"/>
      <c r="D13649" s="65"/>
      <c r="E13649" s="65"/>
      <c r="F13649" s="65"/>
      <c r="G13649" s="129"/>
    </row>
    <row r="13650" spans="1:7">
      <c r="A13650" s="65"/>
      <c r="B13650" s="65"/>
      <c r="C13650" s="65"/>
      <c r="D13650" s="65"/>
      <c r="E13650" s="65"/>
      <c r="F13650" s="65"/>
      <c r="G13650" s="129"/>
    </row>
    <row r="13651" spans="1:7">
      <c r="A13651" s="65"/>
      <c r="B13651" s="65"/>
      <c r="C13651" s="65"/>
      <c r="D13651" s="65"/>
      <c r="E13651" s="65"/>
      <c r="F13651" s="65"/>
      <c r="G13651" s="129"/>
    </row>
    <row r="13652" spans="1:7">
      <c r="A13652" s="65"/>
      <c r="B13652" s="65"/>
      <c r="C13652" s="65"/>
      <c r="D13652" s="65"/>
      <c r="E13652" s="65"/>
      <c r="F13652" s="65"/>
      <c r="G13652" s="129"/>
    </row>
    <row r="13653" spans="1:7">
      <c r="A13653" s="65"/>
      <c r="B13653" s="65"/>
      <c r="C13653" s="65"/>
      <c r="D13653" s="65"/>
      <c r="E13653" s="65"/>
      <c r="F13653" s="65"/>
      <c r="G13653" s="129"/>
    </row>
    <row r="13654" spans="1:7">
      <c r="A13654" s="65"/>
      <c r="B13654" s="65"/>
      <c r="C13654" s="65"/>
      <c r="D13654" s="65"/>
      <c r="E13654" s="65"/>
      <c r="F13654" s="65"/>
      <c r="G13654" s="129"/>
    </row>
    <row r="13655" spans="1:7">
      <c r="A13655" s="65"/>
      <c r="B13655" s="65"/>
      <c r="C13655" s="65"/>
      <c r="D13655" s="65"/>
      <c r="E13655" s="65"/>
      <c r="F13655" s="65"/>
      <c r="G13655" s="129"/>
    </row>
    <row r="13656" spans="1:7">
      <c r="A13656" s="65"/>
      <c r="B13656" s="65"/>
      <c r="C13656" s="65"/>
      <c r="D13656" s="65"/>
      <c r="E13656" s="65"/>
      <c r="F13656" s="65"/>
      <c r="G13656" s="129"/>
    </row>
    <row r="13657" spans="1:7">
      <c r="A13657" s="65"/>
      <c r="B13657" s="65"/>
      <c r="C13657" s="65"/>
      <c r="D13657" s="65"/>
      <c r="E13657" s="65"/>
      <c r="F13657" s="65"/>
      <c r="G13657" s="129"/>
    </row>
    <row r="13658" spans="1:7">
      <c r="A13658" s="65"/>
      <c r="B13658" s="65"/>
      <c r="C13658" s="65"/>
      <c r="D13658" s="65"/>
      <c r="E13658" s="65"/>
      <c r="F13658" s="65"/>
      <c r="G13658" s="129"/>
    </row>
    <row r="13659" spans="1:7">
      <c r="A13659" s="65"/>
      <c r="B13659" s="65"/>
      <c r="C13659" s="65"/>
      <c r="D13659" s="65"/>
      <c r="E13659" s="65"/>
      <c r="F13659" s="65"/>
      <c r="G13659" s="129"/>
    </row>
    <row r="13660" spans="1:7">
      <c r="A13660" s="65"/>
      <c r="B13660" s="65"/>
      <c r="C13660" s="65"/>
      <c r="D13660" s="65"/>
      <c r="E13660" s="65"/>
      <c r="F13660" s="65"/>
      <c r="G13660" s="129"/>
    </row>
    <row r="13661" spans="1:7">
      <c r="A13661" s="65"/>
      <c r="B13661" s="65"/>
      <c r="C13661" s="65"/>
      <c r="D13661" s="65"/>
      <c r="E13661" s="65"/>
      <c r="F13661" s="65"/>
      <c r="G13661" s="129"/>
    </row>
    <row r="13662" spans="1:7">
      <c r="A13662" s="65"/>
      <c r="B13662" s="65"/>
      <c r="C13662" s="65"/>
      <c r="D13662" s="65"/>
      <c r="E13662" s="65"/>
      <c r="F13662" s="65"/>
      <c r="G13662" s="129"/>
    </row>
    <row r="13663" spans="1:7">
      <c r="A13663" s="65"/>
      <c r="B13663" s="65"/>
      <c r="C13663" s="65"/>
      <c r="D13663" s="65"/>
      <c r="E13663" s="65"/>
      <c r="F13663" s="65"/>
      <c r="G13663" s="129"/>
    </row>
    <row r="13664" spans="1:7">
      <c r="A13664" s="65"/>
      <c r="B13664" s="65"/>
      <c r="C13664" s="65"/>
      <c r="D13664" s="65"/>
      <c r="E13664" s="65"/>
      <c r="F13664" s="65"/>
      <c r="G13664" s="129"/>
    </row>
    <row r="13665" spans="1:7">
      <c r="A13665" s="65"/>
      <c r="B13665" s="65"/>
      <c r="C13665" s="65"/>
      <c r="D13665" s="65"/>
      <c r="E13665" s="65"/>
      <c r="F13665" s="65"/>
      <c r="G13665" s="129"/>
    </row>
    <row r="13666" spans="1:7">
      <c r="A13666" s="65"/>
      <c r="B13666" s="65"/>
      <c r="C13666" s="65"/>
      <c r="D13666" s="65"/>
      <c r="E13666" s="65"/>
      <c r="F13666" s="65"/>
      <c r="G13666" s="129"/>
    </row>
    <row r="13667" spans="1:7">
      <c r="A13667" s="65"/>
      <c r="B13667" s="65"/>
      <c r="C13667" s="65"/>
      <c r="D13667" s="65"/>
      <c r="E13667" s="65"/>
      <c r="F13667" s="65"/>
      <c r="G13667" s="129"/>
    </row>
    <row r="13668" spans="1:7">
      <c r="A13668" s="65"/>
      <c r="B13668" s="65"/>
      <c r="C13668" s="65"/>
      <c r="D13668" s="65"/>
      <c r="E13668" s="65"/>
      <c r="F13668" s="65"/>
      <c r="G13668" s="129"/>
    </row>
    <row r="13669" spans="1:7">
      <c r="A13669" s="65"/>
      <c r="B13669" s="65"/>
      <c r="C13669" s="65"/>
      <c r="D13669" s="65"/>
      <c r="E13669" s="65"/>
      <c r="F13669" s="65"/>
      <c r="G13669" s="129"/>
    </row>
    <row r="13670" spans="1:7">
      <c r="A13670" s="65"/>
      <c r="B13670" s="65"/>
      <c r="C13670" s="65"/>
      <c r="D13670" s="65"/>
      <c r="E13670" s="65"/>
      <c r="F13670" s="65"/>
      <c r="G13670" s="129"/>
    </row>
    <row r="13671" spans="1:7">
      <c r="A13671" s="65"/>
      <c r="B13671" s="65"/>
      <c r="C13671" s="65"/>
      <c r="D13671" s="65"/>
      <c r="E13671" s="65"/>
      <c r="F13671" s="65"/>
      <c r="G13671" s="129"/>
    </row>
    <row r="13672" spans="1:7">
      <c r="A13672" s="65"/>
      <c r="B13672" s="65"/>
      <c r="C13672" s="65"/>
      <c r="D13672" s="65"/>
      <c r="E13672" s="65"/>
      <c r="F13672" s="65"/>
      <c r="G13672" s="129"/>
    </row>
    <row r="13673" spans="1:7">
      <c r="A13673" s="65"/>
      <c r="B13673" s="65"/>
      <c r="C13673" s="65"/>
      <c r="D13673" s="65"/>
      <c r="E13673" s="65"/>
      <c r="F13673" s="65"/>
      <c r="G13673" s="129"/>
    </row>
    <row r="13674" spans="1:7">
      <c r="A13674" s="65"/>
      <c r="B13674" s="65"/>
      <c r="C13674" s="65"/>
      <c r="D13674" s="65"/>
      <c r="E13674" s="65"/>
      <c r="F13674" s="65"/>
      <c r="G13674" s="129"/>
    </row>
    <row r="13675" spans="1:7">
      <c r="A13675" s="65"/>
      <c r="B13675" s="65"/>
      <c r="C13675" s="65"/>
      <c r="D13675" s="65"/>
      <c r="E13675" s="65"/>
      <c r="F13675" s="65"/>
      <c r="G13675" s="129"/>
    </row>
    <row r="13676" spans="1:7">
      <c r="A13676" s="65"/>
      <c r="B13676" s="65"/>
      <c r="C13676" s="65"/>
      <c r="D13676" s="65"/>
      <c r="E13676" s="65"/>
      <c r="F13676" s="65"/>
      <c r="G13676" s="129"/>
    </row>
    <row r="13677" spans="1:7">
      <c r="A13677" s="65"/>
      <c r="B13677" s="65"/>
      <c r="C13677" s="65"/>
      <c r="D13677" s="65"/>
      <c r="E13677" s="65"/>
      <c r="F13677" s="65"/>
      <c r="G13677" s="129"/>
    </row>
    <row r="13678" spans="1:7">
      <c r="A13678" s="65"/>
      <c r="B13678" s="65"/>
      <c r="C13678" s="65"/>
      <c r="D13678" s="65"/>
      <c r="E13678" s="65"/>
      <c r="F13678" s="65"/>
      <c r="G13678" s="129"/>
    </row>
    <row r="13679" spans="1:7">
      <c r="A13679" s="65"/>
      <c r="B13679" s="65"/>
      <c r="C13679" s="65"/>
      <c r="D13679" s="65"/>
      <c r="E13679" s="65"/>
      <c r="F13679" s="65"/>
      <c r="G13679" s="129"/>
    </row>
    <row r="13680" spans="1:7">
      <c r="A13680" s="65"/>
      <c r="B13680" s="65"/>
      <c r="C13680" s="65"/>
      <c r="D13680" s="65"/>
      <c r="E13680" s="65"/>
      <c r="F13680" s="65"/>
      <c r="G13680" s="129"/>
    </row>
    <row r="13681" spans="1:7">
      <c r="A13681" s="65"/>
      <c r="B13681" s="65"/>
      <c r="C13681" s="65"/>
      <c r="D13681" s="65"/>
      <c r="E13681" s="65"/>
      <c r="F13681" s="65"/>
      <c r="G13681" s="129"/>
    </row>
    <row r="13682" spans="1:7">
      <c r="A13682" s="65"/>
      <c r="B13682" s="65"/>
      <c r="C13682" s="65"/>
      <c r="D13682" s="65"/>
      <c r="E13682" s="65"/>
      <c r="F13682" s="65"/>
      <c r="G13682" s="129"/>
    </row>
    <row r="13683" spans="1:7">
      <c r="A13683" s="65"/>
      <c r="B13683" s="65"/>
      <c r="C13683" s="65"/>
      <c r="D13683" s="65"/>
      <c r="E13683" s="65"/>
      <c r="F13683" s="65"/>
      <c r="G13683" s="129"/>
    </row>
    <row r="13684" spans="1:7">
      <c r="A13684" s="65"/>
      <c r="B13684" s="65"/>
      <c r="C13684" s="65"/>
      <c r="D13684" s="65"/>
      <c r="E13684" s="65"/>
      <c r="F13684" s="65"/>
      <c r="G13684" s="129"/>
    </row>
    <row r="13685" spans="1:7">
      <c r="A13685" s="65"/>
      <c r="B13685" s="65"/>
      <c r="C13685" s="65"/>
      <c r="D13685" s="65"/>
      <c r="E13685" s="65"/>
      <c r="F13685" s="65"/>
      <c r="G13685" s="129"/>
    </row>
    <row r="13686" spans="1:7">
      <c r="A13686" s="65"/>
      <c r="B13686" s="65"/>
      <c r="C13686" s="65"/>
      <c r="D13686" s="65"/>
      <c r="E13686" s="65"/>
      <c r="F13686" s="65"/>
      <c r="G13686" s="129"/>
    </row>
    <row r="13687" spans="1:7">
      <c r="A13687" s="65"/>
      <c r="B13687" s="65"/>
      <c r="C13687" s="65"/>
      <c r="D13687" s="65"/>
      <c r="E13687" s="65"/>
      <c r="F13687" s="65"/>
      <c r="G13687" s="129"/>
    </row>
    <row r="13688" spans="1:7">
      <c r="A13688" s="65"/>
      <c r="B13688" s="65"/>
      <c r="C13688" s="65"/>
      <c r="D13688" s="65"/>
      <c r="E13688" s="65"/>
      <c r="F13688" s="65"/>
      <c r="G13688" s="129"/>
    </row>
    <row r="13689" spans="1:7">
      <c r="A13689" s="65"/>
      <c r="B13689" s="65"/>
      <c r="C13689" s="65"/>
      <c r="D13689" s="65"/>
      <c r="E13689" s="65"/>
      <c r="F13689" s="65"/>
      <c r="G13689" s="129"/>
    </row>
    <row r="13690" spans="1:7">
      <c r="A13690" s="65"/>
      <c r="B13690" s="65"/>
      <c r="C13690" s="65"/>
      <c r="D13690" s="65"/>
      <c r="E13690" s="65"/>
      <c r="F13690" s="65"/>
      <c r="G13690" s="129"/>
    </row>
    <row r="13691" spans="1:7">
      <c r="A13691" s="65"/>
      <c r="B13691" s="65"/>
      <c r="C13691" s="65"/>
      <c r="D13691" s="65"/>
      <c r="E13691" s="65"/>
      <c r="F13691" s="65"/>
      <c r="G13691" s="129"/>
    </row>
    <row r="13692" spans="1:7">
      <c r="A13692" s="65"/>
      <c r="B13692" s="65"/>
      <c r="C13692" s="65"/>
      <c r="D13692" s="65"/>
      <c r="E13692" s="65"/>
      <c r="F13692" s="65"/>
      <c r="G13692" s="129"/>
    </row>
    <row r="13693" spans="1:7">
      <c r="A13693" s="65"/>
      <c r="B13693" s="65"/>
      <c r="C13693" s="65"/>
      <c r="D13693" s="65"/>
      <c r="E13693" s="65"/>
      <c r="F13693" s="65"/>
      <c r="G13693" s="129"/>
    </row>
    <row r="13694" spans="1:7">
      <c r="A13694" s="65"/>
      <c r="B13694" s="65"/>
      <c r="C13694" s="65"/>
      <c r="D13694" s="65"/>
      <c r="E13694" s="65"/>
      <c r="F13694" s="65"/>
      <c r="G13694" s="129"/>
    </row>
    <row r="13695" spans="1:7">
      <c r="A13695" s="65"/>
      <c r="B13695" s="65"/>
      <c r="C13695" s="65"/>
      <c r="D13695" s="65"/>
      <c r="E13695" s="65"/>
      <c r="F13695" s="65"/>
      <c r="G13695" s="129"/>
    </row>
    <row r="13696" spans="1:7">
      <c r="A13696" s="65"/>
      <c r="B13696" s="65"/>
      <c r="C13696" s="65"/>
      <c r="D13696" s="65"/>
      <c r="E13696" s="65"/>
      <c r="F13696" s="65"/>
      <c r="G13696" s="129"/>
    </row>
    <row r="13697" spans="1:7">
      <c r="A13697" s="65"/>
      <c r="B13697" s="65"/>
      <c r="C13697" s="65"/>
      <c r="D13697" s="65"/>
      <c r="E13697" s="65"/>
      <c r="F13697" s="65"/>
      <c r="G13697" s="129"/>
    </row>
    <row r="13698" spans="1:7">
      <c r="A13698" s="65"/>
      <c r="B13698" s="65"/>
      <c r="C13698" s="65"/>
      <c r="D13698" s="65"/>
      <c r="E13698" s="65"/>
      <c r="F13698" s="65"/>
      <c r="G13698" s="129"/>
    </row>
    <row r="13699" spans="1:7">
      <c r="A13699" s="65"/>
      <c r="B13699" s="65"/>
      <c r="C13699" s="65"/>
      <c r="D13699" s="65"/>
      <c r="E13699" s="65"/>
      <c r="F13699" s="65"/>
      <c r="G13699" s="129"/>
    </row>
    <row r="13700" spans="1:7">
      <c r="A13700" s="65"/>
      <c r="B13700" s="65"/>
      <c r="C13700" s="65"/>
      <c r="D13700" s="65"/>
      <c r="E13700" s="65"/>
      <c r="F13700" s="65"/>
      <c r="G13700" s="129"/>
    </row>
    <row r="13701" spans="1:7">
      <c r="A13701" s="65"/>
      <c r="B13701" s="65"/>
      <c r="C13701" s="65"/>
      <c r="D13701" s="65"/>
      <c r="E13701" s="65"/>
      <c r="F13701" s="65"/>
      <c r="G13701" s="129"/>
    </row>
    <row r="13702" spans="1:7">
      <c r="A13702" s="65"/>
      <c r="B13702" s="65"/>
      <c r="C13702" s="65"/>
      <c r="D13702" s="65"/>
      <c r="E13702" s="65"/>
      <c r="F13702" s="65"/>
      <c r="G13702" s="129"/>
    </row>
    <row r="13703" spans="1:7">
      <c r="A13703" s="65"/>
      <c r="B13703" s="65"/>
      <c r="C13703" s="65"/>
      <c r="D13703" s="65"/>
      <c r="E13703" s="65"/>
      <c r="F13703" s="65"/>
      <c r="G13703" s="129"/>
    </row>
    <row r="13704" spans="1:7">
      <c r="A13704" s="65"/>
      <c r="B13704" s="65"/>
      <c r="C13704" s="65"/>
      <c r="D13704" s="65"/>
      <c r="E13704" s="65"/>
      <c r="F13704" s="65"/>
      <c r="G13704" s="129"/>
    </row>
    <row r="13705" spans="1:7">
      <c r="A13705" s="65"/>
      <c r="B13705" s="65"/>
      <c r="C13705" s="65"/>
      <c r="D13705" s="65"/>
      <c r="E13705" s="65"/>
      <c r="F13705" s="65"/>
      <c r="G13705" s="129"/>
    </row>
    <row r="13706" spans="1:7">
      <c r="A13706" s="65"/>
      <c r="B13706" s="65"/>
      <c r="C13706" s="65"/>
      <c r="D13706" s="65"/>
      <c r="E13706" s="65"/>
      <c r="F13706" s="65"/>
      <c r="G13706" s="129"/>
    </row>
    <row r="13707" spans="1:7">
      <c r="A13707" s="65"/>
      <c r="B13707" s="65"/>
      <c r="C13707" s="65"/>
      <c r="D13707" s="65"/>
      <c r="E13707" s="65"/>
      <c r="F13707" s="65"/>
      <c r="G13707" s="129"/>
    </row>
    <row r="13708" spans="1:7">
      <c r="A13708" s="65"/>
      <c r="B13708" s="65"/>
      <c r="C13708" s="65"/>
      <c r="D13708" s="65"/>
      <c r="E13708" s="65"/>
      <c r="F13708" s="65"/>
      <c r="G13708" s="129"/>
    </row>
    <row r="13709" spans="1:7">
      <c r="A13709" s="65"/>
      <c r="B13709" s="65"/>
      <c r="C13709" s="65"/>
      <c r="D13709" s="65"/>
      <c r="E13709" s="65"/>
      <c r="F13709" s="65"/>
      <c r="G13709" s="129"/>
    </row>
    <row r="13710" spans="1:7">
      <c r="A13710" s="65"/>
      <c r="B13710" s="65"/>
      <c r="C13710" s="65"/>
      <c r="D13710" s="65"/>
      <c r="E13710" s="65"/>
      <c r="F13710" s="65"/>
      <c r="G13710" s="129"/>
    </row>
    <row r="13711" spans="1:7">
      <c r="A13711" s="65"/>
      <c r="B13711" s="65"/>
      <c r="C13711" s="65"/>
      <c r="D13711" s="65"/>
      <c r="E13711" s="65"/>
      <c r="F13711" s="65"/>
      <c r="G13711" s="129"/>
    </row>
    <row r="13712" spans="1:7">
      <c r="A13712" s="65"/>
      <c r="B13712" s="65"/>
      <c r="C13712" s="65"/>
      <c r="D13712" s="65"/>
      <c r="E13712" s="65"/>
      <c r="F13712" s="65"/>
      <c r="G13712" s="129"/>
    </row>
    <row r="13713" spans="1:7">
      <c r="A13713" s="65"/>
      <c r="B13713" s="65"/>
      <c r="C13713" s="65"/>
      <c r="D13713" s="65"/>
      <c r="E13713" s="65"/>
      <c r="F13713" s="65"/>
      <c r="G13713" s="129"/>
    </row>
    <row r="13714" spans="1:7">
      <c r="A13714" s="65"/>
      <c r="B13714" s="65"/>
      <c r="C13714" s="65"/>
      <c r="D13714" s="65"/>
      <c r="E13714" s="65"/>
      <c r="F13714" s="65"/>
      <c r="G13714" s="129"/>
    </row>
    <row r="13715" spans="1:7">
      <c r="A13715" s="65"/>
      <c r="B13715" s="65"/>
      <c r="C13715" s="65"/>
      <c r="D13715" s="65"/>
      <c r="E13715" s="65"/>
      <c r="F13715" s="65"/>
      <c r="G13715" s="129"/>
    </row>
    <row r="13716" spans="1:7">
      <c r="A13716" s="65"/>
      <c r="B13716" s="65"/>
      <c r="C13716" s="65"/>
      <c r="D13716" s="65"/>
      <c r="E13716" s="65"/>
      <c r="F13716" s="65"/>
      <c r="G13716" s="129"/>
    </row>
    <row r="13717" spans="1:7">
      <c r="A13717" s="65"/>
      <c r="B13717" s="65"/>
      <c r="C13717" s="65"/>
      <c r="D13717" s="65"/>
      <c r="E13717" s="65"/>
      <c r="F13717" s="65"/>
      <c r="G13717" s="129"/>
    </row>
    <row r="13718" spans="1:7">
      <c r="A13718" s="65"/>
      <c r="B13718" s="65"/>
      <c r="C13718" s="65"/>
      <c r="D13718" s="65"/>
      <c r="E13718" s="65"/>
      <c r="F13718" s="65"/>
      <c r="G13718" s="129"/>
    </row>
    <row r="13719" spans="1:7">
      <c r="A13719" s="65"/>
      <c r="B13719" s="65"/>
      <c r="C13719" s="65"/>
      <c r="D13719" s="65"/>
      <c r="E13719" s="65"/>
      <c r="F13719" s="65"/>
      <c r="G13719" s="129"/>
    </row>
    <row r="13720" spans="1:7">
      <c r="A13720" s="65"/>
      <c r="B13720" s="65"/>
      <c r="C13720" s="65"/>
      <c r="D13720" s="65"/>
      <c r="E13720" s="65"/>
      <c r="F13720" s="65"/>
      <c r="G13720" s="129"/>
    </row>
    <row r="13721" spans="1:7">
      <c r="A13721" s="65"/>
      <c r="B13721" s="65"/>
      <c r="C13721" s="65"/>
      <c r="D13721" s="65"/>
      <c r="E13721" s="65"/>
      <c r="F13721" s="65"/>
      <c r="G13721" s="129"/>
    </row>
    <row r="13722" spans="1:7">
      <c r="A13722" s="65"/>
      <c r="B13722" s="65"/>
      <c r="C13722" s="65"/>
      <c r="D13722" s="65"/>
      <c r="E13722" s="65"/>
      <c r="F13722" s="65"/>
      <c r="G13722" s="129"/>
    </row>
    <row r="13723" spans="1:7">
      <c r="A13723" s="65"/>
      <c r="B13723" s="65"/>
      <c r="C13723" s="65"/>
      <c r="D13723" s="65"/>
      <c r="E13723" s="65"/>
      <c r="F13723" s="65"/>
      <c r="G13723" s="129"/>
    </row>
    <row r="13724" spans="1:7">
      <c r="A13724" s="65"/>
      <c r="B13724" s="65"/>
      <c r="C13724" s="65"/>
      <c r="D13724" s="65"/>
      <c r="E13724" s="65"/>
      <c r="F13724" s="65"/>
      <c r="G13724" s="129"/>
    </row>
    <row r="13725" spans="1:7">
      <c r="A13725" s="65"/>
      <c r="B13725" s="65"/>
      <c r="C13725" s="65"/>
      <c r="D13725" s="65"/>
      <c r="E13725" s="65"/>
      <c r="F13725" s="65"/>
      <c r="G13725" s="129"/>
    </row>
    <row r="13726" spans="1:7">
      <c r="A13726" s="65"/>
      <c r="B13726" s="65"/>
      <c r="C13726" s="65"/>
      <c r="D13726" s="65"/>
      <c r="E13726" s="65"/>
      <c r="F13726" s="65"/>
      <c r="G13726" s="129"/>
    </row>
    <row r="13727" spans="1:7">
      <c r="A13727" s="65"/>
      <c r="B13727" s="65"/>
      <c r="C13727" s="65"/>
      <c r="D13727" s="65"/>
      <c r="E13727" s="65"/>
      <c r="F13727" s="65"/>
      <c r="G13727" s="129"/>
    </row>
    <row r="13728" spans="1:7">
      <c r="A13728" s="65"/>
      <c r="B13728" s="65"/>
      <c r="C13728" s="65"/>
      <c r="D13728" s="65"/>
      <c r="E13728" s="65"/>
      <c r="F13728" s="65"/>
      <c r="G13728" s="129"/>
    </row>
    <row r="13729" spans="1:7">
      <c r="A13729" s="65"/>
      <c r="B13729" s="65"/>
      <c r="C13729" s="65"/>
      <c r="D13729" s="65"/>
      <c r="E13729" s="65"/>
      <c r="F13729" s="65"/>
      <c r="G13729" s="129"/>
    </row>
    <row r="13730" spans="1:7">
      <c r="A13730" s="65"/>
      <c r="B13730" s="65"/>
      <c r="C13730" s="65"/>
      <c r="D13730" s="65"/>
      <c r="E13730" s="65"/>
      <c r="F13730" s="65"/>
      <c r="G13730" s="129"/>
    </row>
    <row r="13731" spans="1:7">
      <c r="A13731" s="65"/>
      <c r="B13731" s="65"/>
      <c r="C13731" s="65"/>
      <c r="D13731" s="65"/>
      <c r="E13731" s="65"/>
      <c r="F13731" s="65"/>
      <c r="G13731" s="129"/>
    </row>
    <row r="13732" spans="1:7">
      <c r="A13732" s="65"/>
      <c r="B13732" s="65"/>
      <c r="C13732" s="65"/>
      <c r="D13732" s="65"/>
      <c r="E13732" s="65"/>
      <c r="F13732" s="65"/>
      <c r="G13732" s="129"/>
    </row>
    <row r="13733" spans="1:7">
      <c r="A13733" s="65"/>
      <c r="B13733" s="65"/>
      <c r="C13733" s="65"/>
      <c r="D13733" s="65"/>
      <c r="E13733" s="65"/>
      <c r="F13733" s="65"/>
      <c r="G13733" s="129"/>
    </row>
    <row r="13734" spans="1:7">
      <c r="A13734" s="65"/>
      <c r="B13734" s="65"/>
      <c r="C13734" s="65"/>
      <c r="D13734" s="65"/>
      <c r="E13734" s="65"/>
      <c r="F13734" s="65"/>
      <c r="G13734" s="129"/>
    </row>
    <row r="13735" spans="1:7">
      <c r="A13735" s="65"/>
      <c r="B13735" s="65"/>
      <c r="C13735" s="65"/>
      <c r="D13735" s="65"/>
      <c r="E13735" s="65"/>
      <c r="F13735" s="65"/>
      <c r="G13735" s="129"/>
    </row>
    <row r="13736" spans="1:7">
      <c r="A13736" s="65"/>
      <c r="B13736" s="65"/>
      <c r="C13736" s="65"/>
      <c r="D13736" s="65"/>
      <c r="E13736" s="65"/>
      <c r="F13736" s="65"/>
      <c r="G13736" s="129"/>
    </row>
    <row r="13737" spans="1:7">
      <c r="A13737" s="65"/>
      <c r="B13737" s="65"/>
      <c r="C13737" s="65"/>
      <c r="D13737" s="65"/>
      <c r="E13737" s="65"/>
      <c r="F13737" s="65"/>
      <c r="G13737" s="129"/>
    </row>
    <row r="13738" spans="1:7">
      <c r="A13738" s="65"/>
      <c r="B13738" s="65"/>
      <c r="C13738" s="65"/>
      <c r="D13738" s="65"/>
      <c r="E13738" s="65"/>
      <c r="F13738" s="65"/>
      <c r="G13738" s="129"/>
    </row>
    <row r="13739" spans="1:7">
      <c r="A13739" s="65"/>
      <c r="B13739" s="65"/>
      <c r="C13739" s="65"/>
      <c r="D13739" s="65"/>
      <c r="E13739" s="65"/>
      <c r="F13739" s="65"/>
      <c r="G13739" s="129"/>
    </row>
    <row r="13740" spans="1:7">
      <c r="A13740" s="65"/>
      <c r="B13740" s="65"/>
      <c r="C13740" s="65"/>
      <c r="D13740" s="65"/>
      <c r="E13740" s="65"/>
      <c r="F13740" s="65"/>
      <c r="G13740" s="129"/>
    </row>
    <row r="13741" spans="1:7">
      <c r="A13741" s="65"/>
      <c r="B13741" s="65"/>
      <c r="C13741" s="65"/>
      <c r="D13741" s="65"/>
      <c r="E13741" s="65"/>
      <c r="F13741" s="65"/>
      <c r="G13741" s="129"/>
    </row>
    <row r="13742" spans="1:7">
      <c r="A13742" s="65"/>
      <c r="B13742" s="65"/>
      <c r="C13742" s="65"/>
      <c r="D13742" s="65"/>
      <c r="E13742" s="65"/>
      <c r="F13742" s="65"/>
      <c r="G13742" s="129"/>
    </row>
    <row r="13743" spans="1:7">
      <c r="A13743" s="65"/>
      <c r="B13743" s="65"/>
      <c r="C13743" s="65"/>
      <c r="D13743" s="65"/>
      <c r="E13743" s="65"/>
      <c r="F13743" s="65"/>
      <c r="G13743" s="129"/>
    </row>
    <row r="13744" spans="1:7">
      <c r="A13744" s="65"/>
      <c r="B13744" s="65"/>
      <c r="C13744" s="65"/>
      <c r="D13744" s="65"/>
      <c r="E13744" s="65"/>
      <c r="F13744" s="65"/>
      <c r="G13744" s="129"/>
    </row>
    <row r="13745" spans="1:7">
      <c r="A13745" s="65"/>
      <c r="B13745" s="65"/>
      <c r="C13745" s="65"/>
      <c r="D13745" s="65"/>
      <c r="E13745" s="65"/>
      <c r="F13745" s="65"/>
      <c r="G13745" s="129"/>
    </row>
    <row r="13746" spans="1:7">
      <c r="A13746" s="65"/>
      <c r="B13746" s="65"/>
      <c r="C13746" s="65"/>
      <c r="D13746" s="65"/>
      <c r="E13746" s="65"/>
      <c r="F13746" s="65"/>
      <c r="G13746" s="129"/>
    </row>
    <row r="13747" spans="1:7">
      <c r="A13747" s="65"/>
      <c r="B13747" s="65"/>
      <c r="C13747" s="65"/>
      <c r="D13747" s="65"/>
      <c r="E13747" s="65"/>
      <c r="F13747" s="65"/>
      <c r="G13747" s="129"/>
    </row>
    <row r="13748" spans="1:7">
      <c r="A13748" s="65"/>
      <c r="B13748" s="65"/>
      <c r="C13748" s="65"/>
      <c r="D13748" s="65"/>
      <c r="E13748" s="65"/>
      <c r="F13748" s="65"/>
      <c r="G13748" s="129"/>
    </row>
    <row r="13749" spans="1:7">
      <c r="A13749" s="65"/>
      <c r="B13749" s="65"/>
      <c r="C13749" s="65"/>
      <c r="D13749" s="65"/>
      <c r="E13749" s="65"/>
      <c r="F13749" s="65"/>
      <c r="G13749" s="129"/>
    </row>
    <row r="13750" spans="1:7">
      <c r="A13750" s="65"/>
      <c r="B13750" s="65"/>
      <c r="C13750" s="65"/>
      <c r="D13750" s="65"/>
      <c r="E13750" s="65"/>
      <c r="F13750" s="65"/>
      <c r="G13750" s="129"/>
    </row>
    <row r="13751" spans="1:7">
      <c r="A13751" s="65"/>
      <c r="B13751" s="65"/>
      <c r="C13751" s="65"/>
      <c r="D13751" s="65"/>
      <c r="E13751" s="65"/>
      <c r="F13751" s="65"/>
      <c r="G13751" s="129"/>
    </row>
    <row r="13752" spans="1:7">
      <c r="A13752" s="65"/>
      <c r="B13752" s="65"/>
      <c r="C13752" s="65"/>
      <c r="D13752" s="65"/>
      <c r="E13752" s="65"/>
      <c r="F13752" s="65"/>
      <c r="G13752" s="129"/>
    </row>
    <row r="13753" spans="1:7">
      <c r="A13753" s="65"/>
      <c r="B13753" s="65"/>
      <c r="C13753" s="65"/>
      <c r="D13753" s="65"/>
      <c r="E13753" s="65"/>
      <c r="F13753" s="65"/>
      <c r="G13753" s="129"/>
    </row>
    <row r="13754" spans="1:7">
      <c r="A13754" s="65"/>
      <c r="B13754" s="65"/>
      <c r="C13754" s="65"/>
      <c r="D13754" s="65"/>
      <c r="E13754" s="65"/>
      <c r="F13754" s="65"/>
      <c r="G13754" s="129"/>
    </row>
    <row r="13755" spans="1:7">
      <c r="A13755" s="65"/>
      <c r="B13755" s="65"/>
      <c r="C13755" s="65"/>
      <c r="D13755" s="65"/>
      <c r="E13755" s="65"/>
      <c r="F13755" s="65"/>
      <c r="G13755" s="129"/>
    </row>
    <row r="13756" spans="1:7">
      <c r="A13756" s="65"/>
      <c r="B13756" s="65"/>
      <c r="C13756" s="65"/>
      <c r="D13756" s="65"/>
      <c r="E13756" s="65"/>
      <c r="F13756" s="65"/>
      <c r="G13756" s="129"/>
    </row>
    <row r="13757" spans="1:7">
      <c r="A13757" s="65"/>
      <c r="B13757" s="65"/>
      <c r="C13757" s="65"/>
      <c r="D13757" s="65"/>
      <c r="E13757" s="65"/>
      <c r="F13757" s="65"/>
      <c r="G13757" s="129"/>
    </row>
    <row r="13758" spans="1:7">
      <c r="A13758" s="65"/>
      <c r="B13758" s="65"/>
      <c r="C13758" s="65"/>
      <c r="D13758" s="65"/>
      <c r="E13758" s="65"/>
      <c r="F13758" s="65"/>
      <c r="G13758" s="129"/>
    </row>
    <row r="13759" spans="1:7">
      <c r="A13759" s="65"/>
      <c r="B13759" s="65"/>
      <c r="C13759" s="65"/>
      <c r="D13759" s="65"/>
      <c r="E13759" s="65"/>
      <c r="F13759" s="65"/>
      <c r="G13759" s="129"/>
    </row>
    <row r="13760" spans="1:7">
      <c r="A13760" s="65"/>
      <c r="B13760" s="65"/>
      <c r="C13760" s="65"/>
      <c r="D13760" s="65"/>
      <c r="E13760" s="65"/>
      <c r="F13760" s="65"/>
      <c r="G13760" s="129"/>
    </row>
    <row r="13761" spans="1:7">
      <c r="A13761" s="65"/>
      <c r="B13761" s="65"/>
      <c r="C13761" s="65"/>
      <c r="D13761" s="65"/>
      <c r="E13761" s="65"/>
      <c r="F13761" s="65"/>
      <c r="G13761" s="129"/>
    </row>
    <row r="13762" spans="1:7">
      <c r="A13762" s="65"/>
      <c r="B13762" s="65"/>
      <c r="C13762" s="65"/>
      <c r="D13762" s="65"/>
      <c r="E13762" s="65"/>
      <c r="F13762" s="65"/>
      <c r="G13762" s="129"/>
    </row>
    <row r="13763" spans="1:7">
      <c r="A13763" s="65"/>
      <c r="B13763" s="65"/>
      <c r="C13763" s="65"/>
      <c r="D13763" s="65"/>
      <c r="E13763" s="65"/>
      <c r="F13763" s="65"/>
      <c r="G13763" s="129"/>
    </row>
    <row r="13764" spans="1:7">
      <c r="A13764" s="65"/>
      <c r="B13764" s="65"/>
      <c r="C13764" s="65"/>
      <c r="D13764" s="65"/>
      <c r="E13764" s="65"/>
      <c r="F13764" s="65"/>
      <c r="G13764" s="129"/>
    </row>
    <row r="13765" spans="1:7">
      <c r="A13765" s="65"/>
      <c r="B13765" s="65"/>
      <c r="C13765" s="65"/>
      <c r="D13765" s="65"/>
      <c r="E13765" s="65"/>
      <c r="F13765" s="65"/>
      <c r="G13765" s="129"/>
    </row>
    <row r="13766" spans="1:7">
      <c r="A13766" s="65"/>
      <c r="B13766" s="65"/>
      <c r="C13766" s="65"/>
      <c r="D13766" s="65"/>
      <c r="E13766" s="65"/>
      <c r="F13766" s="65"/>
      <c r="G13766" s="129"/>
    </row>
    <row r="13767" spans="1:7">
      <c r="A13767" s="65"/>
      <c r="B13767" s="65"/>
      <c r="C13767" s="65"/>
      <c r="D13767" s="65"/>
      <c r="E13767" s="65"/>
      <c r="F13767" s="65"/>
      <c r="G13767" s="129"/>
    </row>
    <row r="13768" spans="1:7">
      <c r="A13768" s="65"/>
      <c r="B13768" s="65"/>
      <c r="C13768" s="65"/>
      <c r="D13768" s="65"/>
      <c r="E13768" s="65"/>
      <c r="F13768" s="65"/>
      <c r="G13768" s="129"/>
    </row>
    <row r="13769" spans="1:7">
      <c r="A13769" s="65"/>
      <c r="B13769" s="65"/>
      <c r="C13769" s="65"/>
      <c r="D13769" s="65"/>
      <c r="E13769" s="65"/>
      <c r="F13769" s="65"/>
      <c r="G13769" s="129"/>
    </row>
    <row r="13770" spans="1:7">
      <c r="A13770" s="65"/>
      <c r="B13770" s="65"/>
      <c r="C13770" s="65"/>
      <c r="D13770" s="65"/>
      <c r="E13770" s="65"/>
      <c r="F13770" s="65"/>
      <c r="G13770" s="129"/>
    </row>
    <row r="13771" spans="1:7">
      <c r="A13771" s="65"/>
      <c r="B13771" s="65"/>
      <c r="C13771" s="65"/>
      <c r="D13771" s="65"/>
      <c r="E13771" s="65"/>
      <c r="F13771" s="65"/>
      <c r="G13771" s="129"/>
    </row>
    <row r="13772" spans="1:7">
      <c r="A13772" s="65"/>
      <c r="B13772" s="65"/>
      <c r="C13772" s="65"/>
      <c r="D13772" s="65"/>
      <c r="E13772" s="65"/>
      <c r="F13772" s="65"/>
      <c r="G13772" s="129"/>
    </row>
    <row r="13773" spans="1:7">
      <c r="A13773" s="65"/>
      <c r="B13773" s="65"/>
      <c r="C13773" s="65"/>
      <c r="D13773" s="65"/>
      <c r="E13773" s="65"/>
      <c r="F13773" s="65"/>
      <c r="G13773" s="129"/>
    </row>
    <row r="13774" spans="1:7">
      <c r="A13774" s="65"/>
      <c r="B13774" s="65"/>
      <c r="C13774" s="65"/>
      <c r="D13774" s="65"/>
      <c r="E13774" s="65"/>
      <c r="F13774" s="65"/>
      <c r="G13774" s="129"/>
    </row>
    <row r="13775" spans="1:7">
      <c r="A13775" s="65"/>
      <c r="B13775" s="65"/>
      <c r="C13775" s="65"/>
      <c r="D13775" s="65"/>
      <c r="E13775" s="65"/>
      <c r="F13775" s="65"/>
      <c r="G13775" s="129"/>
    </row>
    <row r="13776" spans="1:7">
      <c r="A13776" s="65"/>
      <c r="B13776" s="65"/>
      <c r="C13776" s="65"/>
      <c r="D13776" s="65"/>
      <c r="E13776" s="65"/>
      <c r="F13776" s="65"/>
      <c r="G13776" s="129"/>
    </row>
    <row r="13777" spans="1:7">
      <c r="A13777" s="65"/>
      <c r="B13777" s="65"/>
      <c r="C13777" s="65"/>
      <c r="D13777" s="65"/>
      <c r="E13777" s="65"/>
      <c r="F13777" s="65"/>
      <c r="G13777" s="129"/>
    </row>
    <row r="13778" spans="1:7">
      <c r="A13778" s="65"/>
      <c r="B13778" s="65"/>
      <c r="C13778" s="65"/>
      <c r="D13778" s="65"/>
      <c r="E13778" s="65"/>
      <c r="F13778" s="65"/>
      <c r="G13778" s="129"/>
    </row>
    <row r="13779" spans="1:7">
      <c r="A13779" s="65"/>
      <c r="B13779" s="65"/>
      <c r="C13779" s="65"/>
      <c r="D13779" s="65"/>
      <c r="E13779" s="65"/>
      <c r="F13779" s="65"/>
      <c r="G13779" s="129"/>
    </row>
    <row r="13780" spans="1:7">
      <c r="A13780" s="65"/>
      <c r="B13780" s="65"/>
      <c r="C13780" s="65"/>
      <c r="D13780" s="65"/>
      <c r="E13780" s="65"/>
      <c r="F13780" s="65"/>
      <c r="G13780" s="129"/>
    </row>
    <row r="13781" spans="1:7">
      <c r="A13781" s="65"/>
      <c r="B13781" s="65"/>
      <c r="C13781" s="65"/>
      <c r="D13781" s="65"/>
      <c r="E13781" s="65"/>
      <c r="F13781" s="65"/>
      <c r="G13781" s="129"/>
    </row>
    <row r="13782" spans="1:7">
      <c r="A13782" s="65"/>
      <c r="B13782" s="65"/>
      <c r="C13782" s="65"/>
      <c r="D13782" s="65"/>
      <c r="E13782" s="65"/>
      <c r="F13782" s="65"/>
      <c r="G13782" s="129"/>
    </row>
    <row r="13783" spans="1:7">
      <c r="A13783" s="65"/>
      <c r="B13783" s="65"/>
      <c r="C13783" s="65"/>
      <c r="D13783" s="65"/>
      <c r="E13783" s="65"/>
      <c r="F13783" s="65"/>
      <c r="G13783" s="129"/>
    </row>
    <row r="13784" spans="1:7">
      <c r="A13784" s="65"/>
      <c r="B13784" s="65"/>
      <c r="C13784" s="65"/>
      <c r="D13784" s="65"/>
      <c r="E13784" s="65"/>
      <c r="F13784" s="65"/>
      <c r="G13784" s="129"/>
    </row>
    <row r="13785" spans="1:7">
      <c r="A13785" s="65"/>
      <c r="B13785" s="65"/>
      <c r="C13785" s="65"/>
      <c r="D13785" s="65"/>
      <c r="E13785" s="65"/>
      <c r="F13785" s="65"/>
      <c r="G13785" s="129"/>
    </row>
    <row r="13786" spans="1:7">
      <c r="A13786" s="65"/>
      <c r="B13786" s="65"/>
      <c r="C13786" s="65"/>
      <c r="D13786" s="65"/>
      <c r="E13786" s="65"/>
      <c r="F13786" s="65"/>
      <c r="G13786" s="129"/>
    </row>
    <row r="13787" spans="1:7">
      <c r="A13787" s="65"/>
      <c r="B13787" s="65"/>
      <c r="C13787" s="65"/>
      <c r="D13787" s="65"/>
      <c r="E13787" s="65"/>
      <c r="F13787" s="65"/>
      <c r="G13787" s="129"/>
    </row>
    <row r="13788" spans="1:7">
      <c r="A13788" s="65"/>
      <c r="B13788" s="65"/>
      <c r="C13788" s="65"/>
      <c r="D13788" s="65"/>
      <c r="E13788" s="65"/>
      <c r="F13788" s="65"/>
      <c r="G13788" s="129"/>
    </row>
    <row r="13789" spans="1:7">
      <c r="A13789" s="65"/>
      <c r="B13789" s="65"/>
      <c r="C13789" s="65"/>
      <c r="D13789" s="65"/>
      <c r="E13789" s="65"/>
      <c r="F13789" s="65"/>
      <c r="G13789" s="129"/>
    </row>
    <row r="13790" spans="1:7">
      <c r="A13790" s="65"/>
      <c r="B13790" s="65"/>
      <c r="C13790" s="65"/>
      <c r="D13790" s="65"/>
      <c r="E13790" s="65"/>
      <c r="F13790" s="65"/>
      <c r="G13790" s="129"/>
    </row>
    <row r="13791" spans="1:7">
      <c r="A13791" s="65"/>
      <c r="B13791" s="65"/>
      <c r="C13791" s="65"/>
      <c r="D13791" s="65"/>
      <c r="E13791" s="65"/>
      <c r="F13791" s="65"/>
      <c r="G13791" s="129"/>
    </row>
    <row r="13792" spans="1:7">
      <c r="A13792" s="65"/>
      <c r="B13792" s="65"/>
      <c r="C13792" s="65"/>
      <c r="D13792" s="65"/>
      <c r="E13792" s="65"/>
      <c r="F13792" s="65"/>
      <c r="G13792" s="129"/>
    </row>
    <row r="13793" spans="1:7">
      <c r="A13793" s="65"/>
      <c r="B13793" s="65"/>
      <c r="C13793" s="65"/>
      <c r="D13793" s="65"/>
      <c r="E13793" s="65"/>
      <c r="F13793" s="65"/>
      <c r="G13793" s="129"/>
    </row>
    <row r="13794" spans="1:7">
      <c r="A13794" s="65"/>
      <c r="B13794" s="65"/>
      <c r="C13794" s="65"/>
      <c r="D13794" s="65"/>
      <c r="E13794" s="65"/>
      <c r="F13794" s="65"/>
      <c r="G13794" s="129"/>
    </row>
    <row r="13795" spans="1:7">
      <c r="A13795" s="65"/>
      <c r="B13795" s="65"/>
      <c r="C13795" s="65"/>
      <c r="D13795" s="65"/>
      <c r="E13795" s="65"/>
      <c r="F13795" s="65"/>
      <c r="G13795" s="129"/>
    </row>
    <row r="13796" spans="1:7">
      <c r="A13796" s="65"/>
      <c r="B13796" s="65"/>
      <c r="C13796" s="65"/>
      <c r="D13796" s="65"/>
      <c r="E13796" s="65"/>
      <c r="F13796" s="65"/>
      <c r="G13796" s="129"/>
    </row>
    <row r="13797" spans="1:7">
      <c r="A13797" s="65"/>
      <c r="B13797" s="65"/>
      <c r="C13797" s="65"/>
      <c r="D13797" s="65"/>
      <c r="E13797" s="65"/>
      <c r="F13797" s="65"/>
      <c r="G13797" s="129"/>
    </row>
    <row r="13798" spans="1:7">
      <c r="A13798" s="65"/>
      <c r="B13798" s="65"/>
      <c r="C13798" s="65"/>
      <c r="D13798" s="65"/>
      <c r="E13798" s="65"/>
      <c r="F13798" s="65"/>
      <c r="G13798" s="129"/>
    </row>
    <row r="13799" spans="1:7">
      <c r="A13799" s="65"/>
      <c r="B13799" s="65"/>
      <c r="C13799" s="65"/>
      <c r="D13799" s="65"/>
      <c r="E13799" s="65"/>
      <c r="F13799" s="65"/>
      <c r="G13799" s="129"/>
    </row>
    <row r="13800" spans="1:7">
      <c r="A13800" s="65"/>
      <c r="B13800" s="65"/>
      <c r="C13800" s="65"/>
      <c r="D13800" s="65"/>
      <c r="E13800" s="65"/>
      <c r="F13800" s="65"/>
      <c r="G13800" s="129"/>
    </row>
    <row r="13801" spans="1:7">
      <c r="A13801" s="65"/>
      <c r="B13801" s="65"/>
      <c r="C13801" s="65"/>
      <c r="D13801" s="65"/>
      <c r="E13801" s="65"/>
      <c r="F13801" s="65"/>
      <c r="G13801" s="129"/>
    </row>
    <row r="13802" spans="1:7">
      <c r="A13802" s="65"/>
      <c r="B13802" s="65"/>
      <c r="C13802" s="65"/>
      <c r="D13802" s="65"/>
      <c r="E13802" s="65"/>
      <c r="F13802" s="65"/>
      <c r="G13802" s="129"/>
    </row>
    <row r="13803" spans="1:7">
      <c r="A13803" s="65"/>
      <c r="B13803" s="65"/>
      <c r="C13803" s="65"/>
      <c r="D13803" s="65"/>
      <c r="E13803" s="65"/>
      <c r="F13803" s="65"/>
      <c r="G13803" s="129"/>
    </row>
    <row r="13804" spans="1:7">
      <c r="A13804" s="65"/>
      <c r="B13804" s="65"/>
      <c r="C13804" s="65"/>
      <c r="D13804" s="65"/>
      <c r="E13804" s="65"/>
      <c r="F13804" s="65"/>
      <c r="G13804" s="129"/>
    </row>
    <row r="13805" spans="1:7">
      <c r="A13805" s="65"/>
      <c r="B13805" s="65"/>
      <c r="C13805" s="65"/>
      <c r="D13805" s="65"/>
      <c r="E13805" s="65"/>
      <c r="F13805" s="65"/>
      <c r="G13805" s="129"/>
    </row>
    <row r="13806" spans="1:7">
      <c r="A13806" s="65"/>
      <c r="B13806" s="65"/>
      <c r="C13806" s="65"/>
      <c r="D13806" s="65"/>
      <c r="E13806" s="65"/>
      <c r="F13806" s="65"/>
      <c r="G13806" s="129"/>
    </row>
    <row r="13807" spans="1:7">
      <c r="A13807" s="65"/>
      <c r="B13807" s="65"/>
      <c r="C13807" s="65"/>
      <c r="D13807" s="65"/>
      <c r="E13807" s="65"/>
      <c r="F13807" s="65"/>
      <c r="G13807" s="129"/>
    </row>
    <row r="13808" spans="1:7">
      <c r="A13808" s="65"/>
      <c r="B13808" s="65"/>
      <c r="C13808" s="65"/>
      <c r="D13808" s="65"/>
      <c r="E13808" s="65"/>
      <c r="F13808" s="65"/>
      <c r="G13808" s="129"/>
    </row>
    <row r="13809" spans="1:7">
      <c r="A13809" s="65"/>
      <c r="B13809" s="65"/>
      <c r="C13809" s="65"/>
      <c r="D13809" s="65"/>
      <c r="E13809" s="65"/>
      <c r="F13809" s="65"/>
      <c r="G13809" s="129"/>
    </row>
    <row r="13810" spans="1:7">
      <c r="A13810" s="65"/>
      <c r="B13810" s="65"/>
      <c r="C13810" s="65"/>
      <c r="D13810" s="65"/>
      <c r="E13810" s="65"/>
      <c r="F13810" s="65"/>
      <c r="G13810" s="129"/>
    </row>
    <row r="13811" spans="1:7">
      <c r="A13811" s="65"/>
      <c r="B13811" s="65"/>
      <c r="C13811" s="65"/>
      <c r="D13811" s="65"/>
      <c r="E13811" s="65"/>
      <c r="F13811" s="65"/>
      <c r="G13811" s="129"/>
    </row>
    <row r="13812" spans="1:7">
      <c r="A13812" s="65"/>
      <c r="B13812" s="65"/>
      <c r="C13812" s="65"/>
      <c r="D13812" s="65"/>
      <c r="E13812" s="65"/>
      <c r="F13812" s="65"/>
      <c r="G13812" s="129"/>
    </row>
    <row r="13813" spans="1:7">
      <c r="A13813" s="65"/>
      <c r="B13813" s="65"/>
      <c r="C13813" s="65"/>
      <c r="D13813" s="65"/>
      <c r="E13813" s="65"/>
      <c r="F13813" s="65"/>
      <c r="G13813" s="129"/>
    </row>
    <row r="13814" spans="1:7">
      <c r="A13814" s="65"/>
      <c r="B13814" s="65"/>
      <c r="C13814" s="65"/>
      <c r="D13814" s="65"/>
      <c r="E13814" s="65"/>
      <c r="F13814" s="65"/>
      <c r="G13814" s="129"/>
    </row>
    <row r="13815" spans="1:7">
      <c r="A13815" s="65"/>
      <c r="B13815" s="65"/>
      <c r="C13815" s="65"/>
      <c r="D13815" s="65"/>
      <c r="E13815" s="65"/>
      <c r="F13815" s="65"/>
      <c r="G13815" s="129"/>
    </row>
    <row r="13816" spans="1:7">
      <c r="A13816" s="65"/>
      <c r="B13816" s="65"/>
      <c r="C13816" s="65"/>
      <c r="D13816" s="65"/>
      <c r="E13816" s="65"/>
      <c r="F13816" s="65"/>
      <c r="G13816" s="129"/>
    </row>
    <row r="13817" spans="1:7">
      <c r="A13817" s="65"/>
      <c r="B13817" s="65"/>
      <c r="C13817" s="65"/>
      <c r="D13817" s="65"/>
      <c r="E13817" s="65"/>
      <c r="F13817" s="65"/>
      <c r="G13817" s="129"/>
    </row>
    <row r="13818" spans="1:7">
      <c r="A13818" s="65"/>
      <c r="B13818" s="65"/>
      <c r="C13818" s="65"/>
      <c r="D13818" s="65"/>
      <c r="E13818" s="65"/>
      <c r="F13818" s="65"/>
      <c r="G13818" s="129"/>
    </row>
    <row r="13819" spans="1:7">
      <c r="A13819" s="65"/>
      <c r="B13819" s="65"/>
      <c r="C13819" s="65"/>
      <c r="D13819" s="65"/>
      <c r="E13819" s="65"/>
      <c r="F13819" s="65"/>
      <c r="G13819" s="129"/>
    </row>
    <row r="13820" spans="1:7">
      <c r="A13820" s="65"/>
      <c r="B13820" s="65"/>
      <c r="C13820" s="65"/>
      <c r="D13820" s="65"/>
      <c r="E13820" s="65"/>
      <c r="F13820" s="65"/>
      <c r="G13820" s="129"/>
    </row>
    <row r="13821" spans="1:7">
      <c r="A13821" s="65"/>
      <c r="B13821" s="65"/>
      <c r="C13821" s="65"/>
      <c r="D13821" s="65"/>
      <c r="E13821" s="65"/>
      <c r="F13821" s="65"/>
      <c r="G13821" s="129"/>
    </row>
    <row r="13822" spans="1:7">
      <c r="A13822" s="65"/>
      <c r="B13822" s="65"/>
      <c r="C13822" s="65"/>
      <c r="D13822" s="65"/>
      <c r="E13822" s="65"/>
      <c r="F13822" s="65"/>
      <c r="G13822" s="129"/>
    </row>
    <row r="13823" spans="1:7">
      <c r="A13823" s="65"/>
      <c r="B13823" s="65"/>
      <c r="C13823" s="65"/>
      <c r="D13823" s="65"/>
      <c r="E13823" s="65"/>
      <c r="F13823" s="65"/>
      <c r="G13823" s="129"/>
    </row>
    <row r="13824" spans="1:7">
      <c r="A13824" s="65"/>
      <c r="B13824" s="65"/>
      <c r="C13824" s="65"/>
      <c r="D13824" s="65"/>
      <c r="E13824" s="65"/>
      <c r="F13824" s="65"/>
      <c r="G13824" s="129"/>
    </row>
    <row r="13825" spans="1:7">
      <c r="A13825" s="65"/>
      <c r="B13825" s="65"/>
      <c r="C13825" s="65"/>
      <c r="D13825" s="65"/>
      <c r="E13825" s="65"/>
      <c r="F13825" s="65"/>
      <c r="G13825" s="129"/>
    </row>
    <row r="13826" spans="1:7">
      <c r="A13826" s="65"/>
      <c r="B13826" s="65"/>
      <c r="C13826" s="65"/>
      <c r="D13826" s="65"/>
      <c r="E13826" s="65"/>
      <c r="F13826" s="65"/>
      <c r="G13826" s="129"/>
    </row>
    <row r="13827" spans="1:7">
      <c r="A13827" s="65"/>
      <c r="B13827" s="65"/>
      <c r="C13827" s="65"/>
      <c r="D13827" s="65"/>
      <c r="E13827" s="65"/>
      <c r="F13827" s="65"/>
      <c r="G13827" s="129"/>
    </row>
    <row r="13828" spans="1:7">
      <c r="A13828" s="65"/>
      <c r="B13828" s="65"/>
      <c r="C13828" s="65"/>
      <c r="D13828" s="65"/>
      <c r="E13828" s="65"/>
      <c r="F13828" s="65"/>
      <c r="G13828" s="129"/>
    </row>
    <row r="13829" spans="1:7">
      <c r="A13829" s="65"/>
      <c r="B13829" s="65"/>
      <c r="C13829" s="65"/>
      <c r="D13829" s="65"/>
      <c r="E13829" s="65"/>
      <c r="F13829" s="65"/>
      <c r="G13829" s="129"/>
    </row>
    <row r="13830" spans="1:7">
      <c r="A13830" s="65"/>
      <c r="B13830" s="65"/>
      <c r="C13830" s="65"/>
      <c r="D13830" s="65"/>
      <c r="E13830" s="65"/>
      <c r="F13830" s="65"/>
      <c r="G13830" s="129"/>
    </row>
    <row r="13831" spans="1:7">
      <c r="A13831" s="65"/>
      <c r="B13831" s="65"/>
      <c r="C13831" s="65"/>
      <c r="D13831" s="65"/>
      <c r="E13831" s="65"/>
      <c r="F13831" s="65"/>
      <c r="G13831" s="129"/>
    </row>
    <row r="13832" spans="1:7">
      <c r="A13832" s="65"/>
      <c r="B13832" s="65"/>
      <c r="C13832" s="65"/>
      <c r="D13832" s="65"/>
      <c r="E13832" s="65"/>
      <c r="F13832" s="65"/>
      <c r="G13832" s="129"/>
    </row>
    <row r="13833" spans="1:7">
      <c r="A13833" s="65"/>
      <c r="B13833" s="65"/>
      <c r="C13833" s="65"/>
      <c r="D13833" s="65"/>
      <c r="E13833" s="65"/>
      <c r="F13833" s="65"/>
      <c r="G13833" s="129"/>
    </row>
    <row r="13834" spans="1:7">
      <c r="A13834" s="65"/>
      <c r="B13834" s="65"/>
      <c r="C13834" s="65"/>
      <c r="D13834" s="65"/>
      <c r="E13834" s="65"/>
      <c r="F13834" s="65"/>
      <c r="G13834" s="129"/>
    </row>
    <row r="13835" spans="1:7">
      <c r="A13835" s="65"/>
      <c r="B13835" s="65"/>
      <c r="C13835" s="65"/>
      <c r="D13835" s="65"/>
      <c r="E13835" s="65"/>
      <c r="F13835" s="65"/>
      <c r="G13835" s="129"/>
    </row>
    <row r="13836" spans="1:7">
      <c r="A13836" s="65"/>
      <c r="B13836" s="65"/>
      <c r="C13836" s="65"/>
      <c r="D13836" s="65"/>
      <c r="E13836" s="65"/>
      <c r="F13836" s="65"/>
      <c r="G13836" s="129"/>
    </row>
    <row r="13837" spans="1:7">
      <c r="A13837" s="65"/>
      <c r="B13837" s="65"/>
      <c r="C13837" s="65"/>
      <c r="D13837" s="65"/>
      <c r="E13837" s="65"/>
      <c r="F13837" s="65"/>
      <c r="G13837" s="129"/>
    </row>
    <row r="13838" spans="1:7">
      <c r="A13838" s="65"/>
      <c r="B13838" s="65"/>
      <c r="C13838" s="65"/>
      <c r="D13838" s="65"/>
      <c r="E13838" s="65"/>
      <c r="F13838" s="65"/>
      <c r="G13838" s="129"/>
    </row>
    <row r="13839" spans="1:7">
      <c r="A13839" s="65"/>
      <c r="B13839" s="65"/>
      <c r="C13839" s="65"/>
      <c r="D13839" s="65"/>
      <c r="E13839" s="65"/>
      <c r="F13839" s="65"/>
      <c r="G13839" s="129"/>
    </row>
    <row r="13840" spans="1:7">
      <c r="A13840" s="65"/>
      <c r="B13840" s="65"/>
      <c r="C13840" s="65"/>
      <c r="D13840" s="65"/>
      <c r="E13840" s="65"/>
      <c r="F13840" s="65"/>
      <c r="G13840" s="129"/>
    </row>
    <row r="13841" spans="1:7">
      <c r="A13841" s="65"/>
      <c r="B13841" s="65"/>
      <c r="C13841" s="65"/>
      <c r="D13841" s="65"/>
      <c r="E13841" s="65"/>
      <c r="F13841" s="65"/>
      <c r="G13841" s="129"/>
    </row>
    <row r="13842" spans="1:7">
      <c r="A13842" s="65"/>
      <c r="B13842" s="65"/>
      <c r="C13842" s="65"/>
      <c r="D13842" s="65"/>
      <c r="E13842" s="65"/>
      <c r="F13842" s="65"/>
      <c r="G13842" s="129"/>
    </row>
    <row r="13843" spans="1:7">
      <c r="A13843" s="65"/>
      <c r="B13843" s="65"/>
      <c r="C13843" s="65"/>
      <c r="D13843" s="65"/>
      <c r="E13843" s="65"/>
      <c r="F13843" s="65"/>
      <c r="G13843" s="129"/>
    </row>
    <row r="13844" spans="1:7">
      <c r="A13844" s="65"/>
      <c r="B13844" s="65"/>
      <c r="C13844" s="65"/>
      <c r="D13844" s="65"/>
      <c r="E13844" s="65"/>
      <c r="F13844" s="65"/>
      <c r="G13844" s="129"/>
    </row>
    <row r="13845" spans="1:7">
      <c r="A13845" s="65"/>
      <c r="B13845" s="65"/>
      <c r="C13845" s="65"/>
      <c r="D13845" s="65"/>
      <c r="E13845" s="65"/>
      <c r="F13845" s="65"/>
      <c r="G13845" s="129"/>
    </row>
    <row r="13846" spans="1:7">
      <c r="A13846" s="65"/>
      <c r="B13846" s="65"/>
      <c r="C13846" s="65"/>
      <c r="D13846" s="65"/>
      <c r="E13846" s="65"/>
      <c r="F13846" s="65"/>
      <c r="G13846" s="129"/>
    </row>
    <row r="13847" spans="1:7">
      <c r="A13847" s="65"/>
      <c r="B13847" s="65"/>
      <c r="C13847" s="65"/>
      <c r="D13847" s="65"/>
      <c r="E13847" s="65"/>
      <c r="F13847" s="65"/>
      <c r="G13847" s="129"/>
    </row>
    <row r="13848" spans="1:7">
      <c r="A13848" s="65"/>
      <c r="B13848" s="65"/>
      <c r="C13848" s="65"/>
      <c r="D13848" s="65"/>
      <c r="E13848" s="65"/>
      <c r="F13848" s="65"/>
      <c r="G13848" s="129"/>
    </row>
    <row r="13849" spans="1:7">
      <c r="A13849" s="65"/>
      <c r="B13849" s="65"/>
      <c r="C13849" s="65"/>
      <c r="D13849" s="65"/>
      <c r="E13849" s="65"/>
      <c r="F13849" s="65"/>
      <c r="G13849" s="129"/>
    </row>
    <row r="13850" spans="1:7">
      <c r="A13850" s="65"/>
      <c r="B13850" s="65"/>
      <c r="C13850" s="65"/>
      <c r="D13850" s="65"/>
      <c r="E13850" s="65"/>
      <c r="F13850" s="65"/>
      <c r="G13850" s="129"/>
    </row>
    <row r="13851" spans="1:7">
      <c r="A13851" s="65"/>
      <c r="B13851" s="65"/>
      <c r="C13851" s="65"/>
      <c r="D13851" s="65"/>
      <c r="E13851" s="65"/>
      <c r="F13851" s="65"/>
      <c r="G13851" s="129"/>
    </row>
    <row r="13852" spans="1:7">
      <c r="A13852" s="65"/>
      <c r="B13852" s="65"/>
      <c r="C13852" s="65"/>
      <c r="D13852" s="65"/>
      <c r="E13852" s="65"/>
      <c r="F13852" s="65"/>
      <c r="G13852" s="129"/>
    </row>
    <row r="13853" spans="1:7">
      <c r="A13853" s="65"/>
      <c r="B13853" s="65"/>
      <c r="C13853" s="65"/>
      <c r="D13853" s="65"/>
      <c r="E13853" s="65"/>
      <c r="F13853" s="65"/>
      <c r="G13853" s="129"/>
    </row>
    <row r="13854" spans="1:7">
      <c r="A13854" s="65"/>
      <c r="B13854" s="65"/>
      <c r="C13854" s="65"/>
      <c r="D13854" s="65"/>
      <c r="E13854" s="65"/>
      <c r="F13854" s="65"/>
      <c r="G13854" s="129"/>
    </row>
    <row r="13855" spans="1:7">
      <c r="A13855" s="65"/>
      <c r="B13855" s="65"/>
      <c r="C13855" s="65"/>
      <c r="D13855" s="65"/>
      <c r="E13855" s="65"/>
      <c r="F13855" s="65"/>
      <c r="G13855" s="129"/>
    </row>
    <row r="13856" spans="1:7">
      <c r="A13856" s="65"/>
      <c r="B13856" s="65"/>
      <c r="C13856" s="65"/>
      <c r="D13856" s="65"/>
      <c r="E13856" s="65"/>
      <c r="F13856" s="65"/>
      <c r="G13856" s="129"/>
    </row>
    <row r="13857" spans="1:7">
      <c r="A13857" s="65"/>
      <c r="B13857" s="65"/>
      <c r="C13857" s="65"/>
      <c r="D13857" s="65"/>
      <c r="E13857" s="65"/>
      <c r="F13857" s="65"/>
      <c r="G13857" s="129"/>
    </row>
    <row r="13858" spans="1:7">
      <c r="A13858" s="65"/>
      <c r="B13858" s="65"/>
      <c r="C13858" s="65"/>
      <c r="D13858" s="65"/>
      <c r="E13858" s="65"/>
      <c r="F13858" s="65"/>
      <c r="G13858" s="129"/>
    </row>
    <row r="13859" spans="1:7">
      <c r="A13859" s="65"/>
      <c r="B13859" s="65"/>
      <c r="C13859" s="65"/>
      <c r="D13859" s="65"/>
      <c r="E13859" s="65"/>
      <c r="F13859" s="65"/>
      <c r="G13859" s="129"/>
    </row>
    <row r="13860" spans="1:7">
      <c r="A13860" s="65"/>
      <c r="B13860" s="65"/>
      <c r="C13860" s="65"/>
      <c r="D13860" s="65"/>
      <c r="E13860" s="65"/>
      <c r="F13860" s="65"/>
      <c r="G13860" s="129"/>
    </row>
    <row r="13861" spans="1:7">
      <c r="A13861" s="65"/>
      <c r="B13861" s="65"/>
      <c r="C13861" s="65"/>
      <c r="D13861" s="65"/>
      <c r="E13861" s="65"/>
      <c r="F13861" s="65"/>
      <c r="G13861" s="129"/>
    </row>
    <row r="13862" spans="1:7">
      <c r="A13862" s="65"/>
      <c r="B13862" s="65"/>
      <c r="C13862" s="65"/>
      <c r="D13862" s="65"/>
      <c r="E13862" s="65"/>
      <c r="F13862" s="65"/>
      <c r="G13862" s="129"/>
    </row>
    <row r="13863" spans="1:7">
      <c r="A13863" s="65"/>
      <c r="B13863" s="65"/>
      <c r="C13863" s="65"/>
      <c r="D13863" s="65"/>
      <c r="E13863" s="65"/>
      <c r="F13863" s="65"/>
      <c r="G13863" s="129"/>
    </row>
    <row r="13864" spans="1:7">
      <c r="A13864" s="65"/>
      <c r="B13864" s="65"/>
      <c r="C13864" s="65"/>
      <c r="D13864" s="65"/>
      <c r="E13864" s="65"/>
      <c r="F13864" s="65"/>
      <c r="G13864" s="129"/>
    </row>
    <row r="13865" spans="1:7">
      <c r="A13865" s="65"/>
      <c r="B13865" s="65"/>
      <c r="C13865" s="65"/>
      <c r="D13865" s="65"/>
      <c r="E13865" s="65"/>
      <c r="F13865" s="65"/>
      <c r="G13865" s="129"/>
    </row>
    <row r="13866" spans="1:7">
      <c r="A13866" s="65"/>
      <c r="B13866" s="65"/>
      <c r="C13866" s="65"/>
      <c r="D13866" s="65"/>
      <c r="E13866" s="65"/>
      <c r="F13866" s="65"/>
      <c r="G13866" s="129"/>
    </row>
    <row r="13867" spans="1:7">
      <c r="A13867" s="65"/>
      <c r="B13867" s="65"/>
      <c r="C13867" s="65"/>
      <c r="D13867" s="65"/>
      <c r="E13867" s="65"/>
      <c r="F13867" s="65"/>
      <c r="G13867" s="129"/>
    </row>
    <row r="13868" spans="1:7">
      <c r="A13868" s="65"/>
      <c r="B13868" s="65"/>
      <c r="C13868" s="65"/>
      <c r="D13868" s="65"/>
      <c r="E13868" s="65"/>
      <c r="F13868" s="65"/>
      <c r="G13868" s="129"/>
    </row>
    <row r="13869" spans="1:7">
      <c r="A13869" s="65"/>
      <c r="B13869" s="65"/>
      <c r="C13869" s="65"/>
      <c r="D13869" s="65"/>
      <c r="E13869" s="65"/>
      <c r="F13869" s="65"/>
      <c r="G13869" s="129"/>
    </row>
    <row r="13870" spans="1:7">
      <c r="A13870" s="65"/>
      <c r="B13870" s="65"/>
      <c r="C13870" s="65"/>
      <c r="D13870" s="65"/>
      <c r="E13870" s="65"/>
      <c r="F13870" s="65"/>
      <c r="G13870" s="129"/>
    </row>
    <row r="13871" spans="1:7">
      <c r="A13871" s="65"/>
      <c r="B13871" s="65"/>
      <c r="C13871" s="65"/>
      <c r="D13871" s="65"/>
      <c r="E13871" s="65"/>
      <c r="F13871" s="65"/>
      <c r="G13871" s="129"/>
    </row>
    <row r="13872" spans="1:7">
      <c r="A13872" s="65"/>
      <c r="B13872" s="65"/>
      <c r="C13872" s="65"/>
      <c r="D13872" s="65"/>
      <c r="E13872" s="65"/>
      <c r="F13872" s="65"/>
      <c r="G13872" s="129"/>
    </row>
    <row r="13873" spans="1:7">
      <c r="A13873" s="65"/>
      <c r="B13873" s="65"/>
      <c r="C13873" s="65"/>
      <c r="D13873" s="65"/>
      <c r="E13873" s="65"/>
      <c r="F13873" s="65"/>
      <c r="G13873" s="129"/>
    </row>
    <row r="13874" spans="1:7">
      <c r="A13874" s="65"/>
      <c r="B13874" s="65"/>
      <c r="C13874" s="65"/>
      <c r="D13874" s="65"/>
      <c r="E13874" s="65"/>
      <c r="F13874" s="65"/>
      <c r="G13874" s="129"/>
    </row>
    <row r="13875" spans="1:7">
      <c r="A13875" s="65"/>
      <c r="B13875" s="65"/>
      <c r="C13875" s="65"/>
      <c r="D13875" s="65"/>
      <c r="E13875" s="65"/>
      <c r="F13875" s="65"/>
      <c r="G13875" s="129"/>
    </row>
    <row r="13876" spans="1:7">
      <c r="A13876" s="65"/>
      <c r="B13876" s="65"/>
      <c r="C13876" s="65"/>
      <c r="D13876" s="65"/>
      <c r="E13876" s="65"/>
      <c r="F13876" s="65"/>
      <c r="G13876" s="129"/>
    </row>
    <row r="13877" spans="1:7">
      <c r="A13877" s="65"/>
      <c r="B13877" s="65"/>
      <c r="C13877" s="65"/>
      <c r="D13877" s="65"/>
      <c r="E13877" s="65"/>
      <c r="F13877" s="65"/>
      <c r="G13877" s="129"/>
    </row>
    <row r="13878" spans="1:7">
      <c r="A13878" s="65"/>
      <c r="B13878" s="65"/>
      <c r="C13878" s="65"/>
      <c r="D13878" s="65"/>
      <c r="E13878" s="65"/>
      <c r="F13878" s="65"/>
      <c r="G13878" s="129"/>
    </row>
    <row r="13879" spans="1:7">
      <c r="A13879" s="65"/>
      <c r="B13879" s="65"/>
      <c r="C13879" s="65"/>
      <c r="D13879" s="65"/>
      <c r="E13879" s="65"/>
      <c r="F13879" s="65"/>
      <c r="G13879" s="129"/>
    </row>
    <row r="13880" spans="1:7">
      <c r="A13880" s="65"/>
      <c r="B13880" s="65"/>
      <c r="C13880" s="65"/>
      <c r="D13880" s="65"/>
      <c r="E13880" s="65"/>
      <c r="F13880" s="65"/>
      <c r="G13880" s="129"/>
    </row>
    <row r="13881" spans="1:7">
      <c r="A13881" s="65"/>
      <c r="B13881" s="65"/>
      <c r="C13881" s="65"/>
      <c r="D13881" s="65"/>
      <c r="E13881" s="65"/>
      <c r="F13881" s="65"/>
      <c r="G13881" s="129"/>
    </row>
    <row r="13882" spans="1:7">
      <c r="A13882" s="65"/>
      <c r="B13882" s="65"/>
      <c r="C13882" s="65"/>
      <c r="D13882" s="65"/>
      <c r="E13882" s="65"/>
      <c r="F13882" s="65"/>
      <c r="G13882" s="129"/>
    </row>
    <row r="13883" spans="1:7">
      <c r="A13883" s="65"/>
      <c r="B13883" s="65"/>
      <c r="C13883" s="65"/>
      <c r="D13883" s="65"/>
      <c r="E13883" s="65"/>
      <c r="F13883" s="65"/>
      <c r="G13883" s="129"/>
    </row>
    <row r="13884" spans="1:7">
      <c r="A13884" s="65"/>
      <c r="B13884" s="65"/>
      <c r="C13884" s="65"/>
      <c r="D13884" s="65"/>
      <c r="E13884" s="65"/>
      <c r="F13884" s="65"/>
      <c r="G13884" s="129"/>
    </row>
    <row r="13885" spans="1:7">
      <c r="A13885" s="65"/>
      <c r="B13885" s="65"/>
      <c r="C13885" s="65"/>
      <c r="D13885" s="65"/>
      <c r="E13885" s="65"/>
      <c r="F13885" s="65"/>
      <c r="G13885" s="129"/>
    </row>
    <row r="13886" spans="1:7">
      <c r="A13886" s="65"/>
      <c r="B13886" s="65"/>
      <c r="C13886" s="65"/>
      <c r="D13886" s="65"/>
      <c r="E13886" s="65"/>
      <c r="F13886" s="65"/>
      <c r="G13886" s="129"/>
    </row>
    <row r="13887" spans="1:7">
      <c r="A13887" s="65"/>
      <c r="B13887" s="65"/>
      <c r="C13887" s="65"/>
      <c r="D13887" s="65"/>
      <c r="E13887" s="65"/>
      <c r="F13887" s="65"/>
      <c r="G13887" s="129"/>
    </row>
    <row r="13888" spans="1:7">
      <c r="A13888" s="65"/>
      <c r="B13888" s="65"/>
      <c r="C13888" s="65"/>
      <c r="D13888" s="65"/>
      <c r="E13888" s="65"/>
      <c r="F13888" s="65"/>
      <c r="G13888" s="129"/>
    </row>
    <row r="13889" spans="1:7">
      <c r="A13889" s="65"/>
      <c r="B13889" s="65"/>
      <c r="C13889" s="65"/>
      <c r="D13889" s="65"/>
      <c r="E13889" s="65"/>
      <c r="F13889" s="65"/>
      <c r="G13889" s="129"/>
    </row>
    <row r="13890" spans="1:7">
      <c r="A13890" s="65"/>
      <c r="B13890" s="65"/>
      <c r="C13890" s="65"/>
      <c r="D13890" s="65"/>
      <c r="E13890" s="65"/>
      <c r="F13890" s="65"/>
      <c r="G13890" s="129"/>
    </row>
    <row r="13891" spans="1:7">
      <c r="A13891" s="65"/>
      <c r="B13891" s="65"/>
      <c r="C13891" s="65"/>
      <c r="D13891" s="65"/>
      <c r="E13891" s="65"/>
      <c r="F13891" s="65"/>
      <c r="G13891" s="129"/>
    </row>
    <row r="13892" spans="1:7">
      <c r="A13892" s="65"/>
      <c r="B13892" s="65"/>
      <c r="C13892" s="65"/>
      <c r="D13892" s="65"/>
      <c r="E13892" s="65"/>
      <c r="F13892" s="65"/>
      <c r="G13892" s="129"/>
    </row>
    <row r="13893" spans="1:7">
      <c r="A13893" s="65"/>
      <c r="B13893" s="65"/>
      <c r="C13893" s="65"/>
      <c r="D13893" s="65"/>
      <c r="E13893" s="65"/>
      <c r="F13893" s="65"/>
      <c r="G13893" s="129"/>
    </row>
    <row r="13894" spans="1:7">
      <c r="A13894" s="65"/>
      <c r="B13894" s="65"/>
      <c r="C13894" s="65"/>
      <c r="D13894" s="65"/>
      <c r="E13894" s="65"/>
      <c r="F13894" s="65"/>
      <c r="G13894" s="129"/>
    </row>
    <row r="13895" spans="1:7">
      <c r="A13895" s="65"/>
      <c r="B13895" s="65"/>
      <c r="C13895" s="65"/>
      <c r="D13895" s="65"/>
      <c r="E13895" s="65"/>
      <c r="F13895" s="65"/>
      <c r="G13895" s="129"/>
    </row>
    <row r="13896" spans="1:7">
      <c r="A13896" s="65"/>
      <c r="B13896" s="65"/>
      <c r="C13896" s="65"/>
      <c r="D13896" s="65"/>
      <c r="E13896" s="65"/>
      <c r="F13896" s="65"/>
      <c r="G13896" s="129"/>
    </row>
    <row r="13897" spans="1:7">
      <c r="A13897" s="65"/>
      <c r="B13897" s="65"/>
      <c r="C13897" s="65"/>
      <c r="D13897" s="65"/>
      <c r="E13897" s="65"/>
      <c r="F13897" s="65"/>
      <c r="G13897" s="129"/>
    </row>
    <row r="13898" spans="1:7">
      <c r="A13898" s="65"/>
      <c r="B13898" s="65"/>
      <c r="C13898" s="65"/>
      <c r="D13898" s="65"/>
      <c r="E13898" s="65"/>
      <c r="F13898" s="65"/>
      <c r="G13898" s="129"/>
    </row>
    <row r="13899" spans="1:7">
      <c r="A13899" s="65"/>
      <c r="B13899" s="65"/>
      <c r="C13899" s="65"/>
      <c r="D13899" s="65"/>
      <c r="E13899" s="65"/>
      <c r="F13899" s="65"/>
      <c r="G13899" s="129"/>
    </row>
    <row r="13900" spans="1:7">
      <c r="A13900" s="65"/>
      <c r="B13900" s="65"/>
      <c r="C13900" s="65"/>
      <c r="D13900" s="65"/>
      <c r="E13900" s="65"/>
      <c r="F13900" s="65"/>
      <c r="G13900" s="129"/>
    </row>
    <row r="13901" spans="1:7">
      <c r="A13901" s="65"/>
      <c r="B13901" s="65"/>
      <c r="C13901" s="65"/>
      <c r="D13901" s="65"/>
      <c r="E13901" s="65"/>
      <c r="F13901" s="65"/>
      <c r="G13901" s="129"/>
    </row>
    <row r="13902" spans="1:7">
      <c r="A13902" s="65"/>
      <c r="B13902" s="65"/>
      <c r="C13902" s="65"/>
      <c r="D13902" s="65"/>
      <c r="E13902" s="65"/>
      <c r="F13902" s="65"/>
      <c r="G13902" s="129"/>
    </row>
    <row r="13903" spans="1:7">
      <c r="A13903" s="65"/>
      <c r="B13903" s="65"/>
      <c r="C13903" s="65"/>
      <c r="D13903" s="65"/>
      <c r="E13903" s="65"/>
      <c r="F13903" s="65"/>
      <c r="G13903" s="129"/>
    </row>
    <row r="13904" spans="1:7">
      <c r="A13904" s="65"/>
      <c r="B13904" s="65"/>
      <c r="C13904" s="65"/>
      <c r="D13904" s="65"/>
      <c r="E13904" s="65"/>
      <c r="F13904" s="65"/>
      <c r="G13904" s="129"/>
    </row>
    <row r="13905" spans="1:7">
      <c r="A13905" s="65"/>
      <c r="B13905" s="65"/>
      <c r="C13905" s="65"/>
      <c r="D13905" s="65"/>
      <c r="E13905" s="65"/>
      <c r="F13905" s="65"/>
      <c r="G13905" s="129"/>
    </row>
    <row r="13906" spans="1:7">
      <c r="A13906" s="65"/>
      <c r="B13906" s="65"/>
      <c r="C13906" s="65"/>
      <c r="D13906" s="65"/>
      <c r="E13906" s="65"/>
      <c r="F13906" s="65"/>
      <c r="G13906" s="129"/>
    </row>
    <row r="13907" spans="1:7">
      <c r="A13907" s="65"/>
      <c r="B13907" s="65"/>
      <c r="C13907" s="65"/>
      <c r="D13907" s="65"/>
      <c r="E13907" s="65"/>
      <c r="F13907" s="65"/>
      <c r="G13907" s="129"/>
    </row>
    <row r="13908" spans="1:7">
      <c r="A13908" s="65"/>
      <c r="B13908" s="65"/>
      <c r="C13908" s="65"/>
      <c r="D13908" s="65"/>
      <c r="E13908" s="65"/>
      <c r="F13908" s="65"/>
      <c r="G13908" s="129"/>
    </row>
    <row r="13909" spans="1:7">
      <c r="A13909" s="65"/>
      <c r="B13909" s="65"/>
      <c r="C13909" s="65"/>
      <c r="D13909" s="65"/>
      <c r="E13909" s="65"/>
      <c r="F13909" s="65"/>
      <c r="G13909" s="129"/>
    </row>
    <row r="13910" spans="1:7">
      <c r="A13910" s="65"/>
      <c r="B13910" s="65"/>
      <c r="C13910" s="65"/>
      <c r="D13910" s="65"/>
      <c r="E13910" s="65"/>
      <c r="F13910" s="65"/>
      <c r="G13910" s="129"/>
    </row>
    <row r="13911" spans="1:7">
      <c r="A13911" s="65"/>
      <c r="B13911" s="65"/>
      <c r="C13911" s="65"/>
      <c r="D13911" s="65"/>
      <c r="E13911" s="65"/>
      <c r="F13911" s="65"/>
      <c r="G13911" s="129"/>
    </row>
    <row r="13912" spans="1:7">
      <c r="A13912" s="65"/>
      <c r="B13912" s="65"/>
      <c r="C13912" s="65"/>
      <c r="D13912" s="65"/>
      <c r="E13912" s="65"/>
      <c r="F13912" s="65"/>
      <c r="G13912" s="129"/>
    </row>
    <row r="13913" spans="1:7">
      <c r="A13913" s="65"/>
      <c r="B13913" s="65"/>
      <c r="C13913" s="65"/>
      <c r="D13913" s="65"/>
      <c r="E13913" s="65"/>
      <c r="F13913" s="65"/>
      <c r="G13913" s="129"/>
    </row>
    <row r="13914" spans="1:7">
      <c r="A13914" s="65"/>
      <c r="B13914" s="65"/>
      <c r="C13914" s="65"/>
      <c r="D13914" s="65"/>
      <c r="E13914" s="65"/>
      <c r="F13914" s="65"/>
      <c r="G13914" s="129"/>
    </row>
    <row r="13915" spans="1:7">
      <c r="A13915" s="65"/>
      <c r="B13915" s="65"/>
      <c r="C13915" s="65"/>
      <c r="D13915" s="65"/>
      <c r="E13915" s="65"/>
      <c r="F13915" s="65"/>
      <c r="G13915" s="129"/>
    </row>
    <row r="13916" spans="1:7">
      <c r="A13916" s="65"/>
      <c r="B13916" s="65"/>
      <c r="C13916" s="65"/>
      <c r="D13916" s="65"/>
      <c r="E13916" s="65"/>
      <c r="F13916" s="65"/>
      <c r="G13916" s="129"/>
    </row>
    <row r="13917" spans="1:7">
      <c r="A13917" s="65"/>
      <c r="B13917" s="65"/>
      <c r="C13917" s="65"/>
      <c r="D13917" s="65"/>
      <c r="E13917" s="65"/>
      <c r="F13917" s="65"/>
      <c r="G13917" s="129"/>
    </row>
    <row r="13918" spans="1:7">
      <c r="A13918" s="65"/>
      <c r="B13918" s="65"/>
      <c r="C13918" s="65"/>
      <c r="D13918" s="65"/>
      <c r="E13918" s="65"/>
      <c r="F13918" s="65"/>
      <c r="G13918" s="129"/>
    </row>
    <row r="13919" spans="1:7">
      <c r="A13919" s="65"/>
      <c r="B13919" s="65"/>
      <c r="C13919" s="65"/>
      <c r="D13919" s="65"/>
      <c r="E13919" s="65"/>
      <c r="F13919" s="65"/>
      <c r="G13919" s="129"/>
    </row>
    <row r="13920" spans="1:7">
      <c r="A13920" s="65"/>
      <c r="B13920" s="65"/>
      <c r="C13920" s="65"/>
      <c r="D13920" s="65"/>
      <c r="E13920" s="65"/>
      <c r="F13920" s="65"/>
      <c r="G13920" s="129"/>
    </row>
    <row r="13921" spans="1:7">
      <c r="A13921" s="65"/>
      <c r="B13921" s="65"/>
      <c r="C13921" s="65"/>
      <c r="D13921" s="65"/>
      <c r="E13921" s="65"/>
      <c r="F13921" s="65"/>
      <c r="G13921" s="129"/>
    </row>
    <row r="13922" spans="1:7">
      <c r="A13922" s="65"/>
      <c r="B13922" s="65"/>
      <c r="C13922" s="65"/>
      <c r="D13922" s="65"/>
      <c r="E13922" s="65"/>
      <c r="F13922" s="65"/>
      <c r="G13922" s="129"/>
    </row>
    <row r="13923" spans="1:7">
      <c r="A13923" s="65"/>
      <c r="B13923" s="65"/>
      <c r="C13923" s="65"/>
      <c r="D13923" s="65"/>
      <c r="E13923" s="65"/>
      <c r="F13923" s="65"/>
      <c r="G13923" s="129"/>
    </row>
    <row r="13924" spans="1:7">
      <c r="A13924" s="65"/>
      <c r="B13924" s="65"/>
      <c r="C13924" s="65"/>
      <c r="D13924" s="65"/>
      <c r="E13924" s="65"/>
      <c r="F13924" s="65"/>
      <c r="G13924" s="129"/>
    </row>
    <row r="13925" spans="1:7">
      <c r="A13925" s="65"/>
      <c r="B13925" s="65"/>
      <c r="C13925" s="65"/>
      <c r="D13925" s="65"/>
      <c r="E13925" s="65"/>
      <c r="F13925" s="65"/>
      <c r="G13925" s="129"/>
    </row>
    <row r="13926" spans="1:7">
      <c r="A13926" s="65"/>
      <c r="B13926" s="65"/>
      <c r="C13926" s="65"/>
      <c r="D13926" s="65"/>
      <c r="E13926" s="65"/>
      <c r="F13926" s="65"/>
      <c r="G13926" s="129"/>
    </row>
    <row r="13927" spans="1:7">
      <c r="A13927" s="65"/>
      <c r="B13927" s="65"/>
      <c r="C13927" s="65"/>
      <c r="D13927" s="65"/>
      <c r="E13927" s="65"/>
      <c r="F13927" s="65"/>
      <c r="G13927" s="129"/>
    </row>
    <row r="13928" spans="1:7">
      <c r="A13928" s="65"/>
      <c r="B13928" s="65"/>
      <c r="C13928" s="65"/>
      <c r="D13928" s="65"/>
      <c r="E13928" s="65"/>
      <c r="F13928" s="65"/>
      <c r="G13928" s="129"/>
    </row>
    <row r="13929" spans="1:7">
      <c r="A13929" s="65"/>
      <c r="B13929" s="65"/>
      <c r="C13929" s="65"/>
      <c r="D13929" s="65"/>
      <c r="E13929" s="65"/>
      <c r="F13929" s="65"/>
      <c r="G13929" s="129"/>
    </row>
    <row r="13930" spans="1:7">
      <c r="A13930" s="65"/>
      <c r="B13930" s="65"/>
      <c r="C13930" s="65"/>
      <c r="D13930" s="65"/>
      <c r="E13930" s="65"/>
      <c r="F13930" s="65"/>
      <c r="G13930" s="129"/>
    </row>
    <row r="13931" spans="1:7">
      <c r="A13931" s="65"/>
      <c r="B13931" s="65"/>
      <c r="C13931" s="65"/>
      <c r="D13931" s="65"/>
      <c r="E13931" s="65"/>
      <c r="F13931" s="65"/>
      <c r="G13931" s="129"/>
    </row>
    <row r="13932" spans="1:7">
      <c r="A13932" s="65"/>
      <c r="B13932" s="65"/>
      <c r="C13932" s="65"/>
      <c r="D13932" s="65"/>
      <c r="E13932" s="65"/>
      <c r="F13932" s="65"/>
      <c r="G13932" s="129"/>
    </row>
    <row r="13933" spans="1:7">
      <c r="A13933" s="65"/>
      <c r="B13933" s="65"/>
      <c r="C13933" s="65"/>
      <c r="D13933" s="65"/>
      <c r="E13933" s="65"/>
      <c r="F13933" s="65"/>
      <c r="G13933" s="129"/>
    </row>
    <row r="13934" spans="1:7">
      <c r="A13934" s="65"/>
      <c r="B13934" s="65"/>
      <c r="C13934" s="65"/>
      <c r="D13934" s="65"/>
      <c r="E13934" s="65"/>
      <c r="F13934" s="65"/>
      <c r="G13934" s="129"/>
    </row>
    <row r="13935" spans="1:7">
      <c r="A13935" s="65"/>
      <c r="B13935" s="65"/>
      <c r="C13935" s="65"/>
      <c r="D13935" s="65"/>
      <c r="E13935" s="65"/>
      <c r="F13935" s="65"/>
      <c r="G13935" s="129"/>
    </row>
    <row r="13936" spans="1:7">
      <c r="A13936" s="65"/>
      <c r="B13936" s="65"/>
      <c r="C13936" s="65"/>
      <c r="D13936" s="65"/>
      <c r="E13936" s="65"/>
      <c r="F13936" s="65"/>
      <c r="G13936" s="129"/>
    </row>
    <row r="13937" spans="1:7">
      <c r="A13937" s="65"/>
      <c r="B13937" s="65"/>
      <c r="C13937" s="65"/>
      <c r="D13937" s="65"/>
      <c r="E13937" s="65"/>
      <c r="F13937" s="65"/>
      <c r="G13937" s="129"/>
    </row>
    <row r="13938" spans="1:7">
      <c r="A13938" s="65"/>
      <c r="B13938" s="65"/>
      <c r="C13938" s="65"/>
      <c r="D13938" s="65"/>
      <c r="E13938" s="65"/>
      <c r="F13938" s="65"/>
      <c r="G13938" s="129"/>
    </row>
    <row r="13939" spans="1:7">
      <c r="A13939" s="65"/>
      <c r="B13939" s="65"/>
      <c r="C13939" s="65"/>
      <c r="D13939" s="65"/>
      <c r="E13939" s="65"/>
      <c r="F13939" s="65"/>
      <c r="G13939" s="129"/>
    </row>
    <row r="13940" spans="1:7">
      <c r="A13940" s="65"/>
      <c r="B13940" s="65"/>
      <c r="C13940" s="65"/>
      <c r="D13940" s="65"/>
      <c r="E13940" s="65"/>
      <c r="F13940" s="65"/>
      <c r="G13940" s="129"/>
    </row>
    <row r="13941" spans="1:7">
      <c r="A13941" s="65"/>
      <c r="B13941" s="65"/>
      <c r="C13941" s="65"/>
      <c r="D13941" s="65"/>
      <c r="E13941" s="65"/>
      <c r="F13941" s="65"/>
      <c r="G13941" s="129"/>
    </row>
    <row r="13942" spans="1:7">
      <c r="A13942" s="65"/>
      <c r="B13942" s="65"/>
      <c r="C13942" s="65"/>
      <c r="D13942" s="65"/>
      <c r="E13942" s="65"/>
      <c r="F13942" s="65"/>
      <c r="G13942" s="129"/>
    </row>
    <row r="13943" spans="1:7">
      <c r="A13943" s="65"/>
      <c r="B13943" s="65"/>
      <c r="C13943" s="65"/>
      <c r="D13943" s="65"/>
      <c r="E13943" s="65"/>
      <c r="F13943" s="65"/>
      <c r="G13943" s="129"/>
    </row>
    <row r="13944" spans="1:7">
      <c r="A13944" s="65"/>
      <c r="B13944" s="65"/>
      <c r="C13944" s="65"/>
      <c r="D13944" s="65"/>
      <c r="E13944" s="65"/>
      <c r="F13944" s="65"/>
      <c r="G13944" s="129"/>
    </row>
    <row r="13945" spans="1:7">
      <c r="A13945" s="65"/>
      <c r="B13945" s="65"/>
      <c r="C13945" s="65"/>
      <c r="D13945" s="65"/>
      <c r="E13945" s="65"/>
      <c r="F13945" s="65"/>
      <c r="G13945" s="129"/>
    </row>
    <row r="13946" spans="1:7">
      <c r="A13946" s="65"/>
      <c r="B13946" s="65"/>
      <c r="C13946" s="65"/>
      <c r="D13946" s="65"/>
      <c r="E13946" s="65"/>
      <c r="F13946" s="65"/>
      <c r="G13946" s="129"/>
    </row>
    <row r="13947" spans="1:7">
      <c r="A13947" s="65"/>
      <c r="B13947" s="65"/>
      <c r="C13947" s="65"/>
      <c r="D13947" s="65"/>
      <c r="E13947" s="65"/>
      <c r="F13947" s="65"/>
      <c r="G13947" s="129"/>
    </row>
    <row r="13948" spans="1:7">
      <c r="A13948" s="65"/>
      <c r="B13948" s="65"/>
      <c r="C13948" s="65"/>
      <c r="D13948" s="65"/>
      <c r="E13948" s="65"/>
      <c r="F13948" s="65"/>
      <c r="G13948" s="129"/>
    </row>
    <row r="13949" spans="1:7">
      <c r="A13949" s="65"/>
      <c r="B13949" s="65"/>
      <c r="C13949" s="65"/>
      <c r="D13949" s="65"/>
      <c r="E13949" s="65"/>
      <c r="F13949" s="65"/>
      <c r="G13949" s="129"/>
    </row>
    <row r="13950" spans="1:7">
      <c r="A13950" s="65"/>
      <c r="B13950" s="65"/>
      <c r="C13950" s="65"/>
      <c r="D13950" s="65"/>
      <c r="E13950" s="65"/>
      <c r="F13950" s="65"/>
      <c r="G13950" s="129"/>
    </row>
    <row r="13951" spans="1:7">
      <c r="A13951" s="65"/>
      <c r="B13951" s="65"/>
      <c r="C13951" s="65"/>
      <c r="D13951" s="65"/>
      <c r="E13951" s="65"/>
      <c r="F13951" s="65"/>
      <c r="G13951" s="129"/>
    </row>
    <row r="13952" spans="1:7">
      <c r="A13952" s="65"/>
      <c r="B13952" s="65"/>
      <c r="C13952" s="65"/>
      <c r="D13952" s="65"/>
      <c r="E13952" s="65"/>
      <c r="F13952" s="65"/>
      <c r="G13952" s="129"/>
    </row>
    <row r="13953" spans="1:7">
      <c r="A13953" s="65"/>
      <c r="B13953" s="65"/>
      <c r="C13953" s="65"/>
      <c r="D13953" s="65"/>
      <c r="E13953" s="65"/>
      <c r="F13953" s="65"/>
      <c r="G13953" s="129"/>
    </row>
    <row r="13954" spans="1:7">
      <c r="A13954" s="65"/>
      <c r="B13954" s="65"/>
      <c r="C13954" s="65"/>
      <c r="D13954" s="65"/>
      <c r="E13954" s="65"/>
      <c r="F13954" s="65"/>
      <c r="G13954" s="129"/>
    </row>
    <row r="13955" spans="1:7">
      <c r="A13955" s="65"/>
      <c r="B13955" s="65"/>
      <c r="C13955" s="65"/>
      <c r="D13955" s="65"/>
      <c r="E13955" s="65"/>
      <c r="F13955" s="65"/>
      <c r="G13955" s="129"/>
    </row>
    <row r="13956" spans="1:7">
      <c r="A13956" s="65"/>
      <c r="B13956" s="65"/>
      <c r="C13956" s="65"/>
      <c r="D13956" s="65"/>
      <c r="E13956" s="65"/>
      <c r="F13956" s="65"/>
      <c r="G13956" s="129"/>
    </row>
    <row r="13957" spans="1:7">
      <c r="A13957" s="65"/>
      <c r="B13957" s="65"/>
      <c r="C13957" s="65"/>
      <c r="D13957" s="65"/>
      <c r="E13957" s="65"/>
      <c r="F13957" s="65"/>
      <c r="G13957" s="129"/>
    </row>
    <row r="13958" spans="1:7">
      <c r="A13958" s="65"/>
      <c r="B13958" s="65"/>
      <c r="C13958" s="65"/>
      <c r="D13958" s="65"/>
      <c r="E13958" s="65"/>
      <c r="F13958" s="65"/>
      <c r="G13958" s="129"/>
    </row>
    <row r="13959" spans="1:7">
      <c r="A13959" s="65"/>
      <c r="B13959" s="65"/>
      <c r="C13959" s="65"/>
      <c r="D13959" s="65"/>
      <c r="E13959" s="65"/>
      <c r="F13959" s="65"/>
      <c r="G13959" s="129"/>
    </row>
    <row r="13960" spans="1:7">
      <c r="A13960" s="65"/>
      <c r="B13960" s="65"/>
      <c r="C13960" s="65"/>
      <c r="D13960" s="65"/>
      <c r="E13960" s="65"/>
      <c r="F13960" s="65"/>
      <c r="G13960" s="129"/>
    </row>
    <row r="13961" spans="1:7">
      <c r="A13961" s="65"/>
      <c r="B13961" s="65"/>
      <c r="C13961" s="65"/>
      <c r="D13961" s="65"/>
      <c r="E13961" s="65"/>
      <c r="F13961" s="65"/>
      <c r="G13961" s="129"/>
    </row>
    <row r="13962" spans="1:7">
      <c r="A13962" s="65"/>
      <c r="B13962" s="65"/>
      <c r="C13962" s="65"/>
      <c r="D13962" s="65"/>
      <c r="E13962" s="65"/>
      <c r="F13962" s="65"/>
      <c r="G13962" s="129"/>
    </row>
    <row r="13963" spans="1:7">
      <c r="A13963" s="65"/>
      <c r="B13963" s="65"/>
      <c r="C13963" s="65"/>
      <c r="D13963" s="65"/>
      <c r="E13963" s="65"/>
      <c r="F13963" s="65"/>
      <c r="G13963" s="129"/>
    </row>
    <row r="13964" spans="1:7">
      <c r="A13964" s="65"/>
      <c r="B13964" s="65"/>
      <c r="C13964" s="65"/>
      <c r="D13964" s="65"/>
      <c r="E13964" s="65"/>
      <c r="F13964" s="65"/>
      <c r="G13964" s="129"/>
    </row>
    <row r="13965" spans="1:7">
      <c r="A13965" s="65"/>
      <c r="B13965" s="65"/>
      <c r="C13965" s="65"/>
      <c r="D13965" s="65"/>
      <c r="E13965" s="65"/>
      <c r="F13965" s="65"/>
      <c r="G13965" s="129"/>
    </row>
    <row r="13966" spans="1:7">
      <c r="A13966" s="65"/>
      <c r="B13966" s="65"/>
      <c r="C13966" s="65"/>
      <c r="D13966" s="65"/>
      <c r="E13966" s="65"/>
      <c r="F13966" s="65"/>
      <c r="G13966" s="129"/>
    </row>
    <row r="13967" spans="1:7">
      <c r="A13967" s="65"/>
      <c r="B13967" s="65"/>
      <c r="C13967" s="65"/>
      <c r="D13967" s="65"/>
      <c r="E13967" s="65"/>
      <c r="F13967" s="65"/>
      <c r="G13967" s="129"/>
    </row>
    <row r="13968" spans="1:7">
      <c r="A13968" s="65"/>
      <c r="B13968" s="65"/>
      <c r="C13968" s="65"/>
      <c r="D13968" s="65"/>
      <c r="E13968" s="65"/>
      <c r="F13968" s="65"/>
      <c r="G13968" s="129"/>
    </row>
    <row r="13969" spans="1:7">
      <c r="A13969" s="65"/>
      <c r="B13969" s="65"/>
      <c r="C13969" s="65"/>
      <c r="D13969" s="65"/>
      <c r="E13969" s="65"/>
      <c r="F13969" s="65"/>
      <c r="G13969" s="129"/>
    </row>
    <row r="13970" spans="1:7">
      <c r="A13970" s="65"/>
      <c r="B13970" s="65"/>
      <c r="C13970" s="65"/>
      <c r="D13970" s="65"/>
      <c r="E13970" s="65"/>
      <c r="F13970" s="65"/>
      <c r="G13970" s="129"/>
    </row>
    <row r="13971" spans="1:7">
      <c r="A13971" s="65"/>
      <c r="B13971" s="65"/>
      <c r="C13971" s="65"/>
      <c r="D13971" s="65"/>
      <c r="E13971" s="65"/>
      <c r="F13971" s="65"/>
      <c r="G13971" s="129"/>
    </row>
    <row r="13972" spans="1:7">
      <c r="A13972" s="65"/>
      <c r="B13972" s="65"/>
      <c r="C13972" s="65"/>
      <c r="D13972" s="65"/>
      <c r="E13972" s="65"/>
      <c r="F13972" s="65"/>
      <c r="G13972" s="129"/>
    </row>
    <row r="13973" spans="1:7">
      <c r="A13973" s="65"/>
      <c r="B13973" s="65"/>
      <c r="C13973" s="65"/>
      <c r="D13973" s="65"/>
      <c r="E13973" s="65"/>
      <c r="F13973" s="65"/>
      <c r="G13973" s="129"/>
    </row>
    <row r="13974" spans="1:7">
      <c r="A13974" s="65"/>
      <c r="B13974" s="65"/>
      <c r="C13974" s="65"/>
      <c r="D13974" s="65"/>
      <c r="E13974" s="65"/>
      <c r="F13974" s="65"/>
      <c r="G13974" s="129"/>
    </row>
    <row r="13975" spans="1:7">
      <c r="A13975" s="65"/>
      <c r="B13975" s="65"/>
      <c r="C13975" s="65"/>
      <c r="D13975" s="65"/>
      <c r="E13975" s="65"/>
      <c r="F13975" s="65"/>
      <c r="G13975" s="129"/>
    </row>
    <row r="13976" spans="1:7">
      <c r="A13976" s="65"/>
      <c r="B13976" s="65"/>
      <c r="C13976" s="65"/>
      <c r="D13976" s="65"/>
      <c r="E13976" s="65"/>
      <c r="F13976" s="65"/>
      <c r="G13976" s="129"/>
    </row>
    <row r="13977" spans="1:7">
      <c r="A13977" s="65"/>
      <c r="B13977" s="65"/>
      <c r="C13977" s="65"/>
      <c r="D13977" s="65"/>
      <c r="E13977" s="65"/>
      <c r="F13977" s="65"/>
      <c r="G13977" s="129"/>
    </row>
    <row r="13978" spans="1:7">
      <c r="A13978" s="65"/>
      <c r="B13978" s="65"/>
      <c r="C13978" s="65"/>
      <c r="D13978" s="65"/>
      <c r="E13978" s="65"/>
      <c r="F13978" s="65"/>
      <c r="G13978" s="129"/>
    </row>
    <row r="13979" spans="1:7">
      <c r="A13979" s="65"/>
      <c r="B13979" s="65"/>
      <c r="C13979" s="65"/>
      <c r="D13979" s="65"/>
      <c r="E13979" s="65"/>
      <c r="F13979" s="65"/>
      <c r="G13979" s="129"/>
    </row>
    <row r="13980" spans="1:7">
      <c r="A13980" s="65"/>
      <c r="B13980" s="65"/>
      <c r="C13980" s="65"/>
      <c r="D13980" s="65"/>
      <c r="E13980" s="65"/>
      <c r="F13980" s="65"/>
      <c r="G13980" s="129"/>
    </row>
    <row r="13981" spans="1:7">
      <c r="A13981" s="65"/>
      <c r="B13981" s="65"/>
      <c r="C13981" s="65"/>
      <c r="D13981" s="65"/>
      <c r="E13981" s="65"/>
      <c r="F13981" s="65"/>
      <c r="G13981" s="129"/>
    </row>
    <row r="13982" spans="1:7">
      <c r="A13982" s="65"/>
      <c r="B13982" s="65"/>
      <c r="C13982" s="65"/>
      <c r="D13982" s="65"/>
      <c r="E13982" s="65"/>
      <c r="F13982" s="65"/>
      <c r="G13982" s="129"/>
    </row>
    <row r="13983" spans="1:7">
      <c r="A13983" s="65"/>
      <c r="B13983" s="65"/>
      <c r="C13983" s="65"/>
      <c r="D13983" s="65"/>
      <c r="E13983" s="65"/>
      <c r="F13983" s="65"/>
      <c r="G13983" s="129"/>
    </row>
    <row r="13984" spans="1:7">
      <c r="A13984" s="65"/>
      <c r="B13984" s="65"/>
      <c r="C13984" s="65"/>
      <c r="D13984" s="65"/>
      <c r="E13984" s="65"/>
      <c r="F13984" s="65"/>
      <c r="G13984" s="129"/>
    </row>
    <row r="13985" spans="1:7">
      <c r="A13985" s="65"/>
      <c r="B13985" s="65"/>
      <c r="C13985" s="65"/>
      <c r="D13985" s="65"/>
      <c r="E13985" s="65"/>
      <c r="F13985" s="65"/>
      <c r="G13985" s="129"/>
    </row>
    <row r="13986" spans="1:7">
      <c r="A13986" s="65"/>
      <c r="B13986" s="65"/>
      <c r="C13986" s="65"/>
      <c r="D13986" s="65"/>
      <c r="E13986" s="65"/>
      <c r="F13986" s="65"/>
      <c r="G13986" s="129"/>
    </row>
    <row r="13987" spans="1:7">
      <c r="A13987" s="65"/>
      <c r="B13987" s="65"/>
      <c r="C13987" s="65"/>
      <c r="D13987" s="65"/>
      <c r="E13987" s="65"/>
      <c r="F13987" s="65"/>
      <c r="G13987" s="129"/>
    </row>
    <row r="13988" spans="1:7">
      <c r="A13988" s="65"/>
      <c r="B13988" s="65"/>
      <c r="C13988" s="65"/>
      <c r="D13988" s="65"/>
      <c r="E13988" s="65"/>
      <c r="F13988" s="65"/>
      <c r="G13988" s="129"/>
    </row>
    <row r="13989" spans="1:7">
      <c r="A13989" s="65"/>
      <c r="B13989" s="65"/>
      <c r="C13989" s="65"/>
      <c r="D13989" s="65"/>
      <c r="E13989" s="65"/>
      <c r="F13989" s="65"/>
      <c r="G13989" s="129"/>
    </row>
    <row r="13990" spans="1:7">
      <c r="A13990" s="65"/>
      <c r="B13990" s="65"/>
      <c r="C13990" s="65"/>
      <c r="D13990" s="65"/>
      <c r="E13990" s="65"/>
      <c r="F13990" s="65"/>
      <c r="G13990" s="129"/>
    </row>
    <row r="13991" spans="1:7">
      <c r="A13991" s="65"/>
      <c r="B13991" s="65"/>
      <c r="C13991" s="65"/>
      <c r="D13991" s="65"/>
      <c r="E13991" s="65"/>
      <c r="F13991" s="65"/>
      <c r="G13991" s="129"/>
    </row>
    <row r="13992" spans="1:7">
      <c r="A13992" s="65"/>
      <c r="B13992" s="65"/>
      <c r="C13992" s="65"/>
      <c r="D13992" s="65"/>
      <c r="E13992" s="65"/>
      <c r="F13992" s="65"/>
      <c r="G13992" s="129"/>
    </row>
    <row r="13993" spans="1:7">
      <c r="A13993" s="65"/>
      <c r="B13993" s="65"/>
      <c r="C13993" s="65"/>
      <c r="D13993" s="65"/>
      <c r="E13993" s="65"/>
      <c r="F13993" s="65"/>
      <c r="G13993" s="129"/>
    </row>
    <row r="13994" spans="1:7">
      <c r="A13994" s="65"/>
      <c r="B13994" s="65"/>
      <c r="C13994" s="65"/>
      <c r="D13994" s="65"/>
      <c r="E13994" s="65"/>
      <c r="F13994" s="65"/>
      <c r="G13994" s="129"/>
    </row>
    <row r="13995" spans="1:7">
      <c r="A13995" s="65"/>
      <c r="B13995" s="65"/>
      <c r="C13995" s="65"/>
      <c r="D13995" s="65"/>
      <c r="E13995" s="65"/>
      <c r="F13995" s="65"/>
      <c r="G13995" s="129"/>
    </row>
    <row r="13996" spans="1:7">
      <c r="A13996" s="65"/>
      <c r="B13996" s="65"/>
      <c r="C13996" s="65"/>
      <c r="D13996" s="65"/>
      <c r="E13996" s="65"/>
      <c r="F13996" s="65"/>
      <c r="G13996" s="129"/>
    </row>
    <row r="13997" spans="1:7">
      <c r="A13997" s="65"/>
      <c r="B13997" s="65"/>
      <c r="C13997" s="65"/>
      <c r="D13997" s="65"/>
      <c r="E13997" s="65"/>
      <c r="F13997" s="65"/>
      <c r="G13997" s="129"/>
    </row>
    <row r="13998" spans="1:7">
      <c r="A13998" s="65"/>
      <c r="B13998" s="65"/>
      <c r="C13998" s="65"/>
      <c r="D13998" s="65"/>
      <c r="E13998" s="65"/>
      <c r="F13998" s="65"/>
      <c r="G13998" s="129"/>
    </row>
    <row r="13999" spans="1:7">
      <c r="A13999" s="65"/>
      <c r="B13999" s="65"/>
      <c r="C13999" s="65"/>
      <c r="D13999" s="65"/>
      <c r="E13999" s="65"/>
      <c r="F13999" s="65"/>
      <c r="G13999" s="129"/>
    </row>
    <row r="14000" spans="1:7">
      <c r="A14000" s="65"/>
      <c r="B14000" s="65"/>
      <c r="C14000" s="65"/>
      <c r="D14000" s="65"/>
      <c r="E14000" s="65"/>
      <c r="F14000" s="65"/>
      <c r="G14000" s="129"/>
    </row>
    <row r="14001" spans="1:7">
      <c r="A14001" s="65"/>
      <c r="B14001" s="65"/>
      <c r="C14001" s="65"/>
      <c r="D14001" s="65"/>
      <c r="E14001" s="65"/>
      <c r="F14001" s="65"/>
      <c r="G14001" s="129"/>
    </row>
    <row r="14002" spans="1:7">
      <c r="A14002" s="65"/>
      <c r="B14002" s="65"/>
      <c r="C14002" s="65"/>
      <c r="D14002" s="65"/>
      <c r="E14002" s="65"/>
      <c r="F14002" s="65"/>
      <c r="G14002" s="129"/>
    </row>
    <row r="14003" spans="1:7">
      <c r="A14003" s="65"/>
      <c r="B14003" s="65"/>
      <c r="C14003" s="65"/>
      <c r="D14003" s="65"/>
      <c r="E14003" s="65"/>
      <c r="F14003" s="65"/>
      <c r="G14003" s="129"/>
    </row>
    <row r="14004" spans="1:7">
      <c r="A14004" s="65"/>
      <c r="B14004" s="65"/>
      <c r="C14004" s="65"/>
      <c r="D14004" s="65"/>
      <c r="E14004" s="65"/>
      <c r="F14004" s="65"/>
      <c r="G14004" s="129"/>
    </row>
    <row r="14005" spans="1:7">
      <c r="A14005" s="65"/>
      <c r="B14005" s="65"/>
      <c r="C14005" s="65"/>
      <c r="D14005" s="65"/>
      <c r="E14005" s="65"/>
      <c r="F14005" s="65"/>
      <c r="G14005" s="129"/>
    </row>
    <row r="14006" spans="1:7">
      <c r="A14006" s="65"/>
      <c r="B14006" s="65"/>
      <c r="C14006" s="65"/>
      <c r="D14006" s="65"/>
      <c r="E14006" s="65"/>
      <c r="F14006" s="65"/>
      <c r="G14006" s="129"/>
    </row>
    <row r="14007" spans="1:7">
      <c r="A14007" s="65"/>
      <c r="B14007" s="65"/>
      <c r="C14007" s="65"/>
      <c r="D14007" s="65"/>
      <c r="E14007" s="65"/>
      <c r="F14007" s="65"/>
      <c r="G14007" s="129"/>
    </row>
    <row r="14008" spans="1:7">
      <c r="A14008" s="65"/>
      <c r="B14008" s="65"/>
      <c r="C14008" s="65"/>
      <c r="D14008" s="65"/>
      <c r="E14008" s="65"/>
      <c r="F14008" s="65"/>
      <c r="G14008" s="129"/>
    </row>
    <row r="14009" spans="1:7">
      <c r="A14009" s="65"/>
      <c r="B14009" s="65"/>
      <c r="C14009" s="65"/>
      <c r="D14009" s="65"/>
      <c r="E14009" s="65"/>
      <c r="F14009" s="65"/>
      <c r="G14009" s="129"/>
    </row>
    <row r="14010" spans="1:7">
      <c r="A14010" s="65"/>
      <c r="B14010" s="65"/>
      <c r="C14010" s="65"/>
      <c r="D14010" s="65"/>
      <c r="E14010" s="65"/>
      <c r="F14010" s="65"/>
      <c r="G14010" s="129"/>
    </row>
    <row r="14011" spans="1:7">
      <c r="A14011" s="65"/>
      <c r="B14011" s="65"/>
      <c r="C14011" s="65"/>
      <c r="D14011" s="65"/>
      <c r="E14011" s="65"/>
      <c r="F14011" s="65"/>
      <c r="G14011" s="129"/>
    </row>
    <row r="14012" spans="1:7">
      <c r="A14012" s="65"/>
      <c r="B14012" s="65"/>
      <c r="C14012" s="65"/>
      <c r="D14012" s="65"/>
      <c r="E14012" s="65"/>
      <c r="F14012" s="65"/>
      <c r="G14012" s="129"/>
    </row>
    <row r="14013" spans="1:7">
      <c r="A14013" s="65"/>
      <c r="B14013" s="65"/>
      <c r="C14013" s="65"/>
      <c r="D14013" s="65"/>
      <c r="E14013" s="65"/>
      <c r="F14013" s="65"/>
      <c r="G14013" s="129"/>
    </row>
    <row r="14014" spans="1:7">
      <c r="A14014" s="65"/>
      <c r="B14014" s="65"/>
      <c r="C14014" s="65"/>
      <c r="D14014" s="65"/>
      <c r="E14014" s="65"/>
      <c r="F14014" s="65"/>
      <c r="G14014" s="129"/>
    </row>
    <row r="14015" spans="1:7">
      <c r="A14015" s="65"/>
      <c r="B14015" s="65"/>
      <c r="C14015" s="65"/>
      <c r="D14015" s="65"/>
      <c r="E14015" s="65"/>
      <c r="F14015" s="65"/>
      <c r="G14015" s="129"/>
    </row>
    <row r="14016" spans="1:7">
      <c r="A14016" s="65"/>
      <c r="B14016" s="65"/>
      <c r="C14016" s="65"/>
      <c r="D14016" s="65"/>
      <c r="E14016" s="65"/>
      <c r="F14016" s="65"/>
      <c r="G14016" s="129"/>
    </row>
    <row r="14017" spans="1:7">
      <c r="A14017" s="65"/>
      <c r="B14017" s="65"/>
      <c r="C14017" s="65"/>
      <c r="D14017" s="65"/>
      <c r="E14017" s="65"/>
      <c r="F14017" s="65"/>
      <c r="G14017" s="129"/>
    </row>
    <row r="14018" spans="1:7">
      <c r="A14018" s="65"/>
      <c r="B14018" s="65"/>
      <c r="C14018" s="65"/>
      <c r="D14018" s="65"/>
      <c r="E14018" s="65"/>
      <c r="F14018" s="65"/>
      <c r="G14018" s="129"/>
    </row>
    <row r="14019" spans="1:7">
      <c r="A14019" s="65"/>
      <c r="B14019" s="65"/>
      <c r="C14019" s="65"/>
      <c r="D14019" s="65"/>
      <c r="E14019" s="65"/>
      <c r="F14019" s="65"/>
      <c r="G14019" s="129"/>
    </row>
    <row r="14020" spans="1:7">
      <c r="A14020" s="65"/>
      <c r="B14020" s="65"/>
      <c r="C14020" s="65"/>
      <c r="D14020" s="65"/>
      <c r="E14020" s="65"/>
      <c r="F14020" s="65"/>
      <c r="G14020" s="129"/>
    </row>
    <row r="14021" spans="1:7">
      <c r="A14021" s="65"/>
      <c r="B14021" s="65"/>
      <c r="C14021" s="65"/>
      <c r="D14021" s="65"/>
      <c r="E14021" s="65"/>
      <c r="F14021" s="65"/>
      <c r="G14021" s="129"/>
    </row>
    <row r="14022" spans="1:7">
      <c r="A14022" s="65"/>
      <c r="B14022" s="65"/>
      <c r="C14022" s="65"/>
      <c r="D14022" s="65"/>
      <c r="E14022" s="65"/>
      <c r="F14022" s="65"/>
      <c r="G14022" s="129"/>
    </row>
    <row r="14023" spans="1:7">
      <c r="A14023" s="65"/>
      <c r="B14023" s="65"/>
      <c r="C14023" s="65"/>
      <c r="D14023" s="65"/>
      <c r="E14023" s="65"/>
      <c r="F14023" s="65"/>
      <c r="G14023" s="129"/>
    </row>
    <row r="14024" spans="1:7">
      <c r="A14024" s="65"/>
      <c r="B14024" s="65"/>
      <c r="C14024" s="65"/>
      <c r="D14024" s="65"/>
      <c r="E14024" s="65"/>
      <c r="F14024" s="65"/>
      <c r="G14024" s="129"/>
    </row>
    <row r="14025" spans="1:7">
      <c r="A14025" s="65"/>
      <c r="B14025" s="65"/>
      <c r="C14025" s="65"/>
      <c r="D14025" s="65"/>
      <c r="E14025" s="65"/>
      <c r="F14025" s="65"/>
      <c r="G14025" s="129"/>
    </row>
    <row r="14026" spans="1:7">
      <c r="A14026" s="65"/>
      <c r="B14026" s="65"/>
      <c r="C14026" s="65"/>
      <c r="D14026" s="65"/>
      <c r="E14026" s="65"/>
      <c r="F14026" s="65"/>
      <c r="G14026" s="129"/>
    </row>
    <row r="14027" spans="1:7">
      <c r="A14027" s="65"/>
      <c r="B14027" s="65"/>
      <c r="C14027" s="65"/>
      <c r="D14027" s="65"/>
      <c r="E14027" s="65"/>
      <c r="F14027" s="65"/>
      <c r="G14027" s="129"/>
    </row>
    <row r="14028" spans="1:7">
      <c r="A14028" s="65"/>
      <c r="B14028" s="65"/>
      <c r="C14028" s="65"/>
      <c r="D14028" s="65"/>
      <c r="E14028" s="65"/>
      <c r="F14028" s="65"/>
      <c r="G14028" s="129"/>
    </row>
    <row r="14029" spans="1:7">
      <c r="A14029" s="65"/>
      <c r="B14029" s="65"/>
      <c r="C14029" s="65"/>
      <c r="D14029" s="65"/>
      <c r="E14029" s="65"/>
      <c r="F14029" s="65"/>
      <c r="G14029" s="129"/>
    </row>
    <row r="14030" spans="1:7">
      <c r="A14030" s="65"/>
      <c r="B14030" s="65"/>
      <c r="C14030" s="65"/>
      <c r="D14030" s="65"/>
      <c r="E14030" s="65"/>
      <c r="F14030" s="65"/>
      <c r="G14030" s="129"/>
    </row>
    <row r="14031" spans="1:7">
      <c r="A14031" s="65"/>
      <c r="B14031" s="65"/>
      <c r="C14031" s="65"/>
      <c r="D14031" s="65"/>
      <c r="E14031" s="65"/>
      <c r="F14031" s="65"/>
      <c r="G14031" s="129"/>
    </row>
    <row r="14032" spans="1:7">
      <c r="A14032" s="65"/>
      <c r="B14032" s="65"/>
      <c r="C14032" s="65"/>
      <c r="D14032" s="65"/>
      <c r="E14032" s="65"/>
      <c r="F14032" s="65"/>
      <c r="G14032" s="129"/>
    </row>
    <row r="14033" spans="1:7">
      <c r="A14033" s="65"/>
      <c r="B14033" s="65"/>
      <c r="C14033" s="65"/>
      <c r="D14033" s="65"/>
      <c r="E14033" s="65"/>
      <c r="F14033" s="65"/>
      <c r="G14033" s="129"/>
    </row>
    <row r="14034" spans="1:7">
      <c r="A14034" s="65"/>
      <c r="B14034" s="65"/>
      <c r="C14034" s="65"/>
      <c r="D14034" s="65"/>
      <c r="E14034" s="65"/>
      <c r="F14034" s="65"/>
      <c r="G14034" s="129"/>
    </row>
    <row r="14035" spans="1:7">
      <c r="A14035" s="65"/>
      <c r="B14035" s="65"/>
      <c r="C14035" s="65"/>
      <c r="D14035" s="65"/>
      <c r="E14035" s="65"/>
      <c r="F14035" s="65"/>
      <c r="G14035" s="129"/>
    </row>
    <row r="14036" spans="1:7">
      <c r="A14036" s="65"/>
      <c r="B14036" s="65"/>
      <c r="C14036" s="65"/>
      <c r="D14036" s="65"/>
      <c r="E14036" s="65"/>
      <c r="F14036" s="65"/>
      <c r="G14036" s="129"/>
    </row>
    <row r="14037" spans="1:7">
      <c r="A14037" s="65"/>
      <c r="B14037" s="65"/>
      <c r="C14037" s="65"/>
      <c r="D14037" s="65"/>
      <c r="E14037" s="65"/>
      <c r="F14037" s="65"/>
      <c r="G14037" s="129"/>
    </row>
    <row r="14038" spans="1:7">
      <c r="A14038" s="65"/>
      <c r="B14038" s="65"/>
      <c r="C14038" s="65"/>
      <c r="D14038" s="65"/>
      <c r="E14038" s="65"/>
      <c r="F14038" s="65"/>
      <c r="G14038" s="129"/>
    </row>
    <row r="14039" spans="1:7">
      <c r="A14039" s="65"/>
      <c r="B14039" s="65"/>
      <c r="C14039" s="65"/>
      <c r="D14039" s="65"/>
      <c r="E14039" s="65"/>
      <c r="F14039" s="65"/>
      <c r="G14039" s="129"/>
    </row>
    <row r="14040" spans="1:7">
      <c r="A14040" s="65"/>
      <c r="B14040" s="65"/>
      <c r="C14040" s="65"/>
      <c r="D14040" s="65"/>
      <c r="E14040" s="65"/>
      <c r="F14040" s="65"/>
      <c r="G14040" s="129"/>
    </row>
    <row r="14041" spans="1:7">
      <c r="A14041" s="65"/>
      <c r="B14041" s="65"/>
      <c r="C14041" s="65"/>
      <c r="D14041" s="65"/>
      <c r="E14041" s="65"/>
      <c r="F14041" s="65"/>
      <c r="G14041" s="129"/>
    </row>
    <row r="14042" spans="1:7">
      <c r="A14042" s="65"/>
      <c r="B14042" s="65"/>
      <c r="C14042" s="65"/>
      <c r="D14042" s="65"/>
      <c r="E14042" s="65"/>
      <c r="F14042" s="65"/>
      <c r="G14042" s="129"/>
    </row>
    <row r="14043" spans="1:7">
      <c r="A14043" s="65"/>
      <c r="B14043" s="65"/>
      <c r="C14043" s="65"/>
      <c r="D14043" s="65"/>
      <c r="E14043" s="65"/>
      <c r="F14043" s="65"/>
      <c r="G14043" s="129"/>
    </row>
    <row r="14044" spans="1:7">
      <c r="A14044" s="65"/>
      <c r="B14044" s="65"/>
      <c r="C14044" s="65"/>
      <c r="D14044" s="65"/>
      <c r="E14044" s="65"/>
      <c r="F14044" s="65"/>
      <c r="G14044" s="129"/>
    </row>
    <row r="14045" spans="1:7">
      <c r="A14045" s="65"/>
      <c r="B14045" s="65"/>
      <c r="C14045" s="65"/>
      <c r="D14045" s="65"/>
      <c r="E14045" s="65"/>
      <c r="F14045" s="65"/>
      <c r="G14045" s="129"/>
    </row>
    <row r="14046" spans="1:7">
      <c r="A14046" s="65"/>
      <c r="B14046" s="65"/>
      <c r="C14046" s="65"/>
      <c r="D14046" s="65"/>
      <c r="E14046" s="65"/>
      <c r="F14046" s="65"/>
      <c r="G14046" s="129"/>
    </row>
    <row r="14047" spans="1:7">
      <c r="A14047" s="65"/>
      <c r="B14047" s="65"/>
      <c r="C14047" s="65"/>
      <c r="D14047" s="65"/>
      <c r="E14047" s="65"/>
      <c r="F14047" s="65"/>
      <c r="G14047" s="129"/>
    </row>
    <row r="14048" spans="1:7">
      <c r="A14048" s="65"/>
      <c r="B14048" s="65"/>
      <c r="C14048" s="65"/>
      <c r="D14048" s="65"/>
      <c r="E14048" s="65"/>
      <c r="F14048" s="65"/>
      <c r="G14048" s="129"/>
    </row>
    <row r="14049" spans="1:7">
      <c r="A14049" s="65"/>
      <c r="B14049" s="65"/>
      <c r="C14049" s="65"/>
      <c r="D14049" s="65"/>
      <c r="E14049" s="65"/>
      <c r="F14049" s="65"/>
      <c r="G14049" s="129"/>
    </row>
    <row r="14050" spans="1:7">
      <c r="A14050" s="65"/>
      <c r="B14050" s="65"/>
      <c r="C14050" s="65"/>
      <c r="D14050" s="65"/>
      <c r="E14050" s="65"/>
      <c r="F14050" s="65"/>
      <c r="G14050" s="129"/>
    </row>
    <row r="14051" spans="1:7">
      <c r="A14051" s="65"/>
      <c r="B14051" s="65"/>
      <c r="C14051" s="65"/>
      <c r="D14051" s="65"/>
      <c r="E14051" s="65"/>
      <c r="F14051" s="65"/>
      <c r="G14051" s="129"/>
    </row>
    <row r="14052" spans="1:7">
      <c r="A14052" s="65"/>
      <c r="B14052" s="65"/>
      <c r="C14052" s="65"/>
      <c r="D14052" s="65"/>
      <c r="E14052" s="65"/>
      <c r="F14052" s="65"/>
      <c r="G14052" s="129"/>
    </row>
    <row r="14053" spans="1:7">
      <c r="A14053" s="65"/>
      <c r="B14053" s="65"/>
      <c r="C14053" s="65"/>
      <c r="D14053" s="65"/>
      <c r="E14053" s="65"/>
      <c r="F14053" s="65"/>
      <c r="G14053" s="129"/>
    </row>
    <row r="14054" spans="1:7">
      <c r="A14054" s="65"/>
      <c r="B14054" s="65"/>
      <c r="C14054" s="65"/>
      <c r="D14054" s="65"/>
      <c r="E14054" s="65"/>
      <c r="F14054" s="65"/>
      <c r="G14054" s="129"/>
    </row>
    <row r="14055" spans="1:7">
      <c r="A14055" s="65"/>
      <c r="B14055" s="65"/>
      <c r="C14055" s="65"/>
      <c r="D14055" s="65"/>
      <c r="E14055" s="65"/>
      <c r="F14055" s="65"/>
      <c r="G14055" s="129"/>
    </row>
    <row r="14056" spans="1:7">
      <c r="A14056" s="65"/>
      <c r="B14056" s="65"/>
      <c r="C14056" s="65"/>
      <c r="D14056" s="65"/>
      <c r="E14056" s="65"/>
      <c r="F14056" s="65"/>
      <c r="G14056" s="129"/>
    </row>
    <row r="14057" spans="1:7">
      <c r="A14057" s="65"/>
      <c r="B14057" s="65"/>
      <c r="C14057" s="65"/>
      <c r="D14057" s="65"/>
      <c r="E14057" s="65"/>
      <c r="F14057" s="65"/>
      <c r="G14057" s="129"/>
    </row>
    <row r="14058" spans="1:7">
      <c r="A14058" s="65"/>
      <c r="B14058" s="65"/>
      <c r="C14058" s="65"/>
      <c r="D14058" s="65"/>
      <c r="E14058" s="65"/>
      <c r="F14058" s="65"/>
      <c r="G14058" s="129"/>
    </row>
    <row r="14059" spans="1:7">
      <c r="A14059" s="65"/>
      <c r="B14059" s="65"/>
      <c r="C14059" s="65"/>
      <c r="D14059" s="65"/>
      <c r="E14059" s="65"/>
      <c r="F14059" s="65"/>
      <c r="G14059" s="129"/>
    </row>
    <row r="14060" spans="1:7">
      <c r="A14060" s="65"/>
      <c r="B14060" s="65"/>
      <c r="C14060" s="65"/>
      <c r="D14060" s="65"/>
      <c r="E14060" s="65"/>
      <c r="F14060" s="65"/>
      <c r="G14060" s="129"/>
    </row>
    <row r="14061" spans="1:7">
      <c r="A14061" s="65"/>
      <c r="B14061" s="65"/>
      <c r="C14061" s="65"/>
      <c r="D14061" s="65"/>
      <c r="E14061" s="65"/>
      <c r="F14061" s="65"/>
      <c r="G14061" s="129"/>
    </row>
    <row r="14062" spans="1:7">
      <c r="A14062" s="65"/>
      <c r="B14062" s="65"/>
      <c r="C14062" s="65"/>
      <c r="D14062" s="65"/>
      <c r="E14062" s="65"/>
      <c r="F14062" s="65"/>
      <c r="G14062" s="129"/>
    </row>
    <row r="14063" spans="1:7">
      <c r="A14063" s="65"/>
      <c r="B14063" s="65"/>
      <c r="C14063" s="65"/>
      <c r="D14063" s="65"/>
      <c r="E14063" s="65"/>
      <c r="F14063" s="65"/>
      <c r="G14063" s="129"/>
    </row>
    <row r="14064" spans="1:7">
      <c r="A14064" s="65"/>
      <c r="B14064" s="65"/>
      <c r="C14064" s="65"/>
      <c r="D14064" s="65"/>
      <c r="E14064" s="65"/>
      <c r="F14064" s="65"/>
      <c r="G14064" s="129"/>
    </row>
    <row r="14065" spans="1:7">
      <c r="A14065" s="65"/>
      <c r="B14065" s="65"/>
      <c r="C14065" s="65"/>
      <c r="D14065" s="65"/>
      <c r="E14065" s="65"/>
      <c r="F14065" s="65"/>
      <c r="G14065" s="129"/>
    </row>
    <row r="14066" spans="1:7">
      <c r="A14066" s="65"/>
      <c r="B14066" s="65"/>
      <c r="C14066" s="65"/>
      <c r="D14066" s="65"/>
      <c r="E14066" s="65"/>
      <c r="F14066" s="65"/>
      <c r="G14066" s="129"/>
    </row>
    <row r="14067" spans="1:7">
      <c r="A14067" s="65"/>
      <c r="B14067" s="65"/>
      <c r="C14067" s="65"/>
      <c r="D14067" s="65"/>
      <c r="E14067" s="65"/>
      <c r="F14067" s="65"/>
      <c r="G14067" s="129"/>
    </row>
    <row r="14068" spans="1:7">
      <c r="A14068" s="65"/>
      <c r="B14068" s="65"/>
      <c r="C14068" s="65"/>
      <c r="D14068" s="65"/>
      <c r="E14068" s="65"/>
      <c r="F14068" s="65"/>
      <c r="G14068" s="129"/>
    </row>
    <row r="14069" spans="1:7">
      <c r="A14069" s="65"/>
      <c r="B14069" s="65"/>
      <c r="C14069" s="65"/>
      <c r="D14069" s="65"/>
      <c r="E14069" s="65"/>
      <c r="F14069" s="65"/>
      <c r="G14069" s="129"/>
    </row>
    <row r="14070" spans="1:7">
      <c r="A14070" s="65"/>
      <c r="B14070" s="65"/>
      <c r="C14070" s="65"/>
      <c r="D14070" s="65"/>
      <c r="E14070" s="65"/>
      <c r="F14070" s="65"/>
      <c r="G14070" s="129"/>
    </row>
    <row r="14071" spans="1:7">
      <c r="A14071" s="65"/>
      <c r="B14071" s="65"/>
      <c r="C14071" s="65"/>
      <c r="D14071" s="65"/>
      <c r="E14071" s="65"/>
      <c r="F14071" s="65"/>
      <c r="G14071" s="129"/>
    </row>
    <row r="14072" spans="1:7">
      <c r="A14072" s="65"/>
      <c r="B14072" s="65"/>
      <c r="C14072" s="65"/>
      <c r="D14072" s="65"/>
      <c r="E14072" s="65"/>
      <c r="F14072" s="65"/>
      <c r="G14072" s="129"/>
    </row>
    <row r="14073" spans="1:7">
      <c r="A14073" s="65"/>
      <c r="B14073" s="65"/>
      <c r="C14073" s="65"/>
      <c r="D14073" s="65"/>
      <c r="E14073" s="65"/>
      <c r="F14073" s="65"/>
      <c r="G14073" s="129"/>
    </row>
    <row r="14074" spans="1:7">
      <c r="A14074" s="65"/>
      <c r="B14074" s="65"/>
      <c r="C14074" s="65"/>
      <c r="D14074" s="65"/>
      <c r="E14074" s="65"/>
      <c r="F14074" s="65"/>
      <c r="G14074" s="129"/>
    </row>
    <row r="14075" spans="1:7">
      <c r="A14075" s="65"/>
      <c r="B14075" s="65"/>
      <c r="C14075" s="65"/>
      <c r="D14075" s="65"/>
      <c r="E14075" s="65"/>
      <c r="F14075" s="65"/>
      <c r="G14075" s="129"/>
    </row>
    <row r="14076" spans="1:7">
      <c r="A14076" s="65"/>
      <c r="B14076" s="65"/>
      <c r="C14076" s="65"/>
      <c r="D14076" s="65"/>
      <c r="E14076" s="65"/>
      <c r="F14076" s="65"/>
      <c r="G14076" s="129"/>
    </row>
    <row r="14077" spans="1:7">
      <c r="A14077" s="65"/>
      <c r="B14077" s="65"/>
      <c r="C14077" s="65"/>
      <c r="D14077" s="65"/>
      <c r="E14077" s="65"/>
      <c r="F14077" s="65"/>
      <c r="G14077" s="129"/>
    </row>
    <row r="14078" spans="1:7">
      <c r="A14078" s="65"/>
      <c r="B14078" s="65"/>
      <c r="C14078" s="65"/>
      <c r="D14078" s="65"/>
      <c r="E14078" s="65"/>
      <c r="F14078" s="65"/>
      <c r="G14078" s="129"/>
    </row>
    <row r="14079" spans="1:7">
      <c r="A14079" s="65"/>
      <c r="B14079" s="65"/>
      <c r="C14079" s="65"/>
      <c r="D14079" s="65"/>
      <c r="E14079" s="65"/>
      <c r="F14079" s="65"/>
      <c r="G14079" s="129"/>
    </row>
    <row r="14080" spans="1:7">
      <c r="A14080" s="65"/>
      <c r="B14080" s="65"/>
      <c r="C14080" s="65"/>
      <c r="D14080" s="65"/>
      <c r="E14080" s="65"/>
      <c r="F14080" s="65"/>
      <c r="G14080" s="129"/>
    </row>
    <row r="14081" spans="1:7">
      <c r="A14081" s="65"/>
      <c r="B14081" s="65"/>
      <c r="C14081" s="65"/>
      <c r="D14081" s="65"/>
      <c r="E14081" s="65"/>
      <c r="F14081" s="65"/>
      <c r="G14081" s="129"/>
    </row>
    <row r="14082" spans="1:7">
      <c r="A14082" s="65"/>
      <c r="B14082" s="65"/>
      <c r="C14082" s="65"/>
      <c r="D14082" s="65"/>
      <c r="E14082" s="65"/>
      <c r="F14082" s="65"/>
      <c r="G14082" s="129"/>
    </row>
    <row r="14083" spans="1:7">
      <c r="A14083" s="65"/>
      <c r="B14083" s="65"/>
      <c r="C14083" s="65"/>
      <c r="D14083" s="65"/>
      <c r="E14083" s="65"/>
      <c r="F14083" s="65"/>
      <c r="G14083" s="129"/>
    </row>
    <row r="14084" spans="1:7">
      <c r="A14084" s="65"/>
      <c r="B14084" s="65"/>
      <c r="C14084" s="65"/>
      <c r="D14084" s="65"/>
      <c r="E14084" s="65"/>
      <c r="F14084" s="65"/>
      <c r="G14084" s="129"/>
    </row>
    <row r="14085" spans="1:7">
      <c r="A14085" s="65"/>
      <c r="B14085" s="65"/>
      <c r="C14085" s="65"/>
      <c r="D14085" s="65"/>
      <c r="E14085" s="65"/>
      <c r="F14085" s="65"/>
      <c r="G14085" s="129"/>
    </row>
    <row r="14086" spans="1:7">
      <c r="A14086" s="65"/>
      <c r="B14086" s="65"/>
      <c r="C14086" s="65"/>
      <c r="D14086" s="65"/>
      <c r="E14086" s="65"/>
      <c r="F14086" s="65"/>
      <c r="G14086" s="129"/>
    </row>
    <row r="14087" spans="1:7">
      <c r="A14087" s="65"/>
      <c r="B14087" s="65"/>
      <c r="C14087" s="65"/>
      <c r="D14087" s="65"/>
      <c r="E14087" s="65"/>
      <c r="F14087" s="65"/>
      <c r="G14087" s="129"/>
    </row>
    <row r="14088" spans="1:7">
      <c r="A14088" s="65"/>
      <c r="B14088" s="65"/>
      <c r="C14088" s="65"/>
      <c r="D14088" s="65"/>
      <c r="E14088" s="65"/>
      <c r="F14088" s="65"/>
      <c r="G14088" s="129"/>
    </row>
    <row r="14089" spans="1:7">
      <c r="A14089" s="65"/>
      <c r="B14089" s="65"/>
      <c r="C14089" s="65"/>
      <c r="D14089" s="65"/>
      <c r="E14089" s="65"/>
      <c r="F14089" s="65"/>
      <c r="G14089" s="129"/>
    </row>
    <row r="14090" spans="1:7">
      <c r="A14090" s="65"/>
      <c r="B14090" s="65"/>
      <c r="C14090" s="65"/>
      <c r="D14090" s="65"/>
      <c r="E14090" s="65"/>
      <c r="F14090" s="65"/>
      <c r="G14090" s="129"/>
    </row>
    <row r="14091" spans="1:7">
      <c r="A14091" s="65"/>
      <c r="B14091" s="65"/>
      <c r="C14091" s="65"/>
      <c r="D14091" s="65"/>
      <c r="E14091" s="65"/>
      <c r="F14091" s="65"/>
      <c r="G14091" s="129"/>
    </row>
    <row r="14092" spans="1:7">
      <c r="A14092" s="65"/>
      <c r="B14092" s="65"/>
      <c r="C14092" s="65"/>
      <c r="D14092" s="65"/>
      <c r="E14092" s="65"/>
      <c r="F14092" s="65"/>
      <c r="G14092" s="129"/>
    </row>
    <row r="14093" spans="1:7">
      <c r="A14093" s="65"/>
      <c r="B14093" s="65"/>
      <c r="C14093" s="65"/>
      <c r="D14093" s="65"/>
      <c r="E14093" s="65"/>
      <c r="F14093" s="65"/>
      <c r="G14093" s="129"/>
    </row>
    <row r="14094" spans="1:7">
      <c r="A14094" s="65"/>
      <c r="B14094" s="65"/>
      <c r="C14094" s="65"/>
      <c r="D14094" s="65"/>
      <c r="E14094" s="65"/>
      <c r="F14094" s="65"/>
      <c r="G14094" s="129"/>
    </row>
    <row r="14095" spans="1:7">
      <c r="A14095" s="65"/>
      <c r="B14095" s="65"/>
      <c r="C14095" s="65"/>
      <c r="D14095" s="65"/>
      <c r="E14095" s="65"/>
      <c r="F14095" s="65"/>
      <c r="G14095" s="129"/>
    </row>
    <row r="14096" spans="1:7">
      <c r="A14096" s="65"/>
      <c r="B14096" s="65"/>
      <c r="C14096" s="65"/>
      <c r="D14096" s="65"/>
      <c r="E14096" s="65"/>
      <c r="F14096" s="65"/>
      <c r="G14096" s="129"/>
    </row>
    <row r="14097" spans="1:7">
      <c r="A14097" s="65"/>
      <c r="B14097" s="65"/>
      <c r="C14097" s="65"/>
      <c r="D14097" s="65"/>
      <c r="E14097" s="65"/>
      <c r="F14097" s="65"/>
      <c r="G14097" s="129"/>
    </row>
    <row r="14098" spans="1:7">
      <c r="A14098" s="65"/>
      <c r="B14098" s="65"/>
      <c r="C14098" s="65"/>
      <c r="D14098" s="65"/>
      <c r="E14098" s="65"/>
      <c r="F14098" s="65"/>
      <c r="G14098" s="129"/>
    </row>
    <row r="14099" spans="1:7">
      <c r="A14099" s="65"/>
      <c r="B14099" s="65"/>
      <c r="C14099" s="65"/>
      <c r="D14099" s="65"/>
      <c r="E14099" s="65"/>
      <c r="F14099" s="65"/>
      <c r="G14099" s="129"/>
    </row>
    <row r="14100" spans="1:7">
      <c r="A14100" s="65"/>
      <c r="B14100" s="65"/>
      <c r="C14100" s="65"/>
      <c r="D14100" s="65"/>
      <c r="E14100" s="65"/>
      <c r="F14100" s="65"/>
      <c r="G14100" s="129"/>
    </row>
    <row r="14101" spans="1:7">
      <c r="A14101" s="65"/>
      <c r="B14101" s="65"/>
      <c r="C14101" s="65"/>
      <c r="D14101" s="65"/>
      <c r="E14101" s="65"/>
      <c r="F14101" s="65"/>
      <c r="G14101" s="129"/>
    </row>
    <row r="14102" spans="1:7">
      <c r="A14102" s="65"/>
      <c r="B14102" s="65"/>
      <c r="C14102" s="65"/>
      <c r="D14102" s="65"/>
      <c r="E14102" s="65"/>
      <c r="F14102" s="65"/>
      <c r="G14102" s="129"/>
    </row>
    <row r="14103" spans="1:7">
      <c r="A14103" s="65"/>
      <c r="B14103" s="65"/>
      <c r="C14103" s="65"/>
      <c r="D14103" s="65"/>
      <c r="E14103" s="65"/>
      <c r="F14103" s="65"/>
      <c r="G14103" s="129"/>
    </row>
    <row r="14104" spans="1:7">
      <c r="A14104" s="65"/>
      <c r="B14104" s="65"/>
      <c r="C14104" s="65"/>
      <c r="D14104" s="65"/>
      <c r="E14104" s="65"/>
      <c r="F14104" s="65"/>
      <c r="G14104" s="129"/>
    </row>
    <row r="14105" spans="1:7">
      <c r="A14105" s="65"/>
      <c r="B14105" s="65"/>
      <c r="C14105" s="65"/>
      <c r="D14105" s="65"/>
      <c r="E14105" s="65"/>
      <c r="F14105" s="65"/>
      <c r="G14105" s="129"/>
    </row>
    <row r="14106" spans="1:7">
      <c r="A14106" s="65"/>
      <c r="B14106" s="65"/>
      <c r="C14106" s="65"/>
      <c r="D14106" s="65"/>
      <c r="E14106" s="65"/>
      <c r="F14106" s="65"/>
      <c r="G14106" s="129"/>
    </row>
    <row r="14107" spans="1:7">
      <c r="A14107" s="65"/>
      <c r="B14107" s="65"/>
      <c r="C14107" s="65"/>
      <c r="D14107" s="65"/>
      <c r="E14107" s="65"/>
      <c r="F14107" s="65"/>
      <c r="G14107" s="129"/>
    </row>
    <row r="14108" spans="1:7">
      <c r="A14108" s="65"/>
      <c r="B14108" s="65"/>
      <c r="C14108" s="65"/>
      <c r="D14108" s="65"/>
      <c r="E14108" s="65"/>
      <c r="F14108" s="65"/>
      <c r="G14108" s="129"/>
    </row>
    <row r="14109" spans="1:7">
      <c r="A14109" s="65"/>
      <c r="B14109" s="65"/>
      <c r="C14109" s="65"/>
      <c r="D14109" s="65"/>
      <c r="E14109" s="65"/>
      <c r="F14109" s="65"/>
      <c r="G14109" s="129"/>
    </row>
    <row r="14110" spans="1:7">
      <c r="A14110" s="65"/>
      <c r="B14110" s="65"/>
      <c r="C14110" s="65"/>
      <c r="D14110" s="65"/>
      <c r="E14110" s="65"/>
      <c r="F14110" s="65"/>
      <c r="G14110" s="129"/>
    </row>
    <row r="14111" spans="1:7">
      <c r="A14111" s="65"/>
      <c r="B14111" s="65"/>
      <c r="C14111" s="65"/>
      <c r="D14111" s="65"/>
      <c r="E14111" s="65"/>
      <c r="F14111" s="65"/>
      <c r="G14111" s="129"/>
    </row>
    <row r="14112" spans="1:7">
      <c r="A14112" s="65"/>
      <c r="B14112" s="65"/>
      <c r="C14112" s="65"/>
      <c r="D14112" s="65"/>
      <c r="E14112" s="65"/>
      <c r="F14112" s="65"/>
      <c r="G14112" s="129"/>
    </row>
    <row r="14113" spans="1:7">
      <c r="A14113" s="65"/>
      <c r="B14113" s="65"/>
      <c r="C14113" s="65"/>
      <c r="D14113" s="65"/>
      <c r="E14113" s="65"/>
      <c r="F14113" s="65"/>
      <c r="G14113" s="129"/>
    </row>
    <row r="14114" spans="1:7">
      <c r="A14114" s="65"/>
      <c r="B14114" s="65"/>
      <c r="C14114" s="65"/>
      <c r="D14114" s="65"/>
      <c r="E14114" s="65"/>
      <c r="F14114" s="65"/>
      <c r="G14114" s="129"/>
    </row>
    <row r="14115" spans="1:7">
      <c r="A14115" s="65"/>
      <c r="B14115" s="65"/>
      <c r="C14115" s="65"/>
      <c r="D14115" s="65"/>
      <c r="E14115" s="65"/>
      <c r="F14115" s="65"/>
      <c r="G14115" s="129"/>
    </row>
    <row r="14116" spans="1:7">
      <c r="A14116" s="65"/>
      <c r="B14116" s="65"/>
      <c r="C14116" s="65"/>
      <c r="D14116" s="65"/>
      <c r="E14116" s="65"/>
      <c r="F14116" s="65"/>
      <c r="G14116" s="129"/>
    </row>
    <row r="14117" spans="1:7">
      <c r="A14117" s="65"/>
      <c r="B14117" s="65"/>
      <c r="C14117" s="65"/>
      <c r="D14117" s="65"/>
      <c r="E14117" s="65"/>
      <c r="F14117" s="65"/>
      <c r="G14117" s="129"/>
    </row>
    <row r="14118" spans="1:7">
      <c r="A14118" s="65"/>
      <c r="B14118" s="65"/>
      <c r="C14118" s="65"/>
      <c r="D14118" s="65"/>
      <c r="E14118" s="65"/>
      <c r="F14118" s="65"/>
      <c r="G14118" s="129"/>
    </row>
    <row r="14119" spans="1:7">
      <c r="A14119" s="65"/>
      <c r="B14119" s="65"/>
      <c r="C14119" s="65"/>
      <c r="D14119" s="65"/>
      <c r="E14119" s="65"/>
      <c r="F14119" s="65"/>
      <c r="G14119" s="129"/>
    </row>
    <row r="14120" spans="1:7">
      <c r="A14120" s="65"/>
      <c r="B14120" s="65"/>
      <c r="C14120" s="65"/>
      <c r="D14120" s="65"/>
      <c r="E14120" s="65"/>
      <c r="F14120" s="65"/>
      <c r="G14120" s="129"/>
    </row>
    <row r="14121" spans="1:7">
      <c r="A14121" s="65"/>
      <c r="B14121" s="65"/>
      <c r="C14121" s="65"/>
      <c r="D14121" s="65"/>
      <c r="E14121" s="65"/>
      <c r="F14121" s="65"/>
      <c r="G14121" s="129"/>
    </row>
    <row r="14122" spans="1:7">
      <c r="A14122" s="65"/>
      <c r="B14122" s="65"/>
      <c r="C14122" s="65"/>
      <c r="D14122" s="65"/>
      <c r="E14122" s="65"/>
      <c r="F14122" s="65"/>
      <c r="G14122" s="129"/>
    </row>
    <row r="14123" spans="1:7">
      <c r="A14123" s="65"/>
      <c r="B14123" s="65"/>
      <c r="C14123" s="65"/>
      <c r="D14123" s="65"/>
      <c r="E14123" s="65"/>
      <c r="F14123" s="65"/>
      <c r="G14123" s="129"/>
    </row>
    <row r="14124" spans="1:7">
      <c r="A14124" s="65"/>
      <c r="B14124" s="65"/>
      <c r="C14124" s="65"/>
      <c r="D14124" s="65"/>
      <c r="E14124" s="65"/>
      <c r="F14124" s="65"/>
      <c r="G14124" s="129"/>
    </row>
    <row r="14125" spans="1:7">
      <c r="A14125" s="65"/>
      <c r="B14125" s="65"/>
      <c r="C14125" s="65"/>
      <c r="D14125" s="65"/>
      <c r="E14125" s="65"/>
      <c r="F14125" s="65"/>
      <c r="G14125" s="129"/>
    </row>
    <row r="14126" spans="1:7">
      <c r="A14126" s="65"/>
      <c r="B14126" s="65"/>
      <c r="C14126" s="65"/>
      <c r="D14126" s="65"/>
      <c r="E14126" s="65"/>
      <c r="F14126" s="65"/>
      <c r="G14126" s="129"/>
    </row>
    <row r="14127" spans="1:7">
      <c r="A14127" s="65"/>
      <c r="B14127" s="65"/>
      <c r="C14127" s="65"/>
      <c r="D14127" s="65"/>
      <c r="E14127" s="65"/>
      <c r="F14127" s="65"/>
      <c r="G14127" s="129"/>
    </row>
    <row r="14128" spans="1:7">
      <c r="A14128" s="65"/>
      <c r="B14128" s="65"/>
      <c r="C14128" s="65"/>
      <c r="D14128" s="65"/>
      <c r="E14128" s="65"/>
      <c r="F14128" s="65"/>
      <c r="G14128" s="129"/>
    </row>
    <row r="14129" spans="1:7">
      <c r="A14129" s="65"/>
      <c r="B14129" s="65"/>
      <c r="C14129" s="65"/>
      <c r="D14129" s="65"/>
      <c r="E14129" s="65"/>
      <c r="F14129" s="65"/>
      <c r="G14129" s="129"/>
    </row>
    <row r="14130" spans="1:7">
      <c r="A14130" s="65"/>
      <c r="B14130" s="65"/>
      <c r="C14130" s="65"/>
      <c r="D14130" s="65"/>
      <c r="E14130" s="65"/>
      <c r="F14130" s="65"/>
      <c r="G14130" s="129"/>
    </row>
    <row r="14131" spans="1:7">
      <c r="A14131" s="65"/>
      <c r="B14131" s="65"/>
      <c r="C14131" s="65"/>
      <c r="D14131" s="65"/>
      <c r="E14131" s="65"/>
      <c r="F14131" s="65"/>
      <c r="G14131" s="129"/>
    </row>
    <row r="14132" spans="1:7">
      <c r="A14132" s="65"/>
      <c r="B14132" s="65"/>
      <c r="C14132" s="65"/>
      <c r="D14132" s="65"/>
      <c r="E14132" s="65"/>
      <c r="F14132" s="65"/>
      <c r="G14132" s="129"/>
    </row>
    <row r="14133" spans="1:7">
      <c r="A14133" s="65"/>
      <c r="B14133" s="65"/>
      <c r="C14133" s="65"/>
      <c r="D14133" s="65"/>
      <c r="E14133" s="65"/>
      <c r="F14133" s="65"/>
      <c r="G14133" s="129"/>
    </row>
    <row r="14134" spans="1:7">
      <c r="A14134" s="65"/>
      <c r="B14134" s="65"/>
      <c r="C14134" s="65"/>
      <c r="D14134" s="65"/>
      <c r="E14134" s="65"/>
      <c r="F14134" s="65"/>
      <c r="G14134" s="129"/>
    </row>
    <row r="14135" spans="1:7">
      <c r="A14135" s="65"/>
      <c r="B14135" s="65"/>
      <c r="C14135" s="65"/>
      <c r="D14135" s="65"/>
      <c r="E14135" s="65"/>
      <c r="F14135" s="65"/>
      <c r="G14135" s="129"/>
    </row>
    <row r="14136" spans="1:7">
      <c r="A14136" s="65"/>
      <c r="B14136" s="65"/>
      <c r="C14136" s="65"/>
      <c r="D14136" s="65"/>
      <c r="E14136" s="65"/>
      <c r="F14136" s="65"/>
      <c r="G14136" s="129"/>
    </row>
    <row r="14137" spans="1:7">
      <c r="A14137" s="65"/>
      <c r="B14137" s="65"/>
      <c r="C14137" s="65"/>
      <c r="D14137" s="65"/>
      <c r="E14137" s="65"/>
      <c r="F14137" s="65"/>
      <c r="G14137" s="129"/>
    </row>
    <row r="14138" spans="1:7">
      <c r="A14138" s="65"/>
      <c r="B14138" s="65"/>
      <c r="C14138" s="65"/>
      <c r="D14138" s="65"/>
      <c r="E14138" s="65"/>
      <c r="F14138" s="65"/>
      <c r="G14138" s="129"/>
    </row>
    <row r="14139" spans="1:7">
      <c r="A14139" s="65"/>
      <c r="B14139" s="65"/>
      <c r="C14139" s="65"/>
      <c r="D14139" s="65"/>
      <c r="E14139" s="65"/>
      <c r="F14139" s="65"/>
      <c r="G14139" s="129"/>
    </row>
    <row r="14140" spans="1:7">
      <c r="A14140" s="65"/>
      <c r="B14140" s="65"/>
      <c r="C14140" s="65"/>
      <c r="D14140" s="65"/>
      <c r="E14140" s="65"/>
      <c r="F14140" s="65"/>
      <c r="G14140" s="129"/>
    </row>
    <row r="14141" spans="1:7">
      <c r="A14141" s="65"/>
      <c r="B14141" s="65"/>
      <c r="C14141" s="65"/>
      <c r="D14141" s="65"/>
      <c r="E14141" s="65"/>
      <c r="F14141" s="65"/>
      <c r="G14141" s="129"/>
    </row>
    <row r="14142" spans="1:7">
      <c r="A14142" s="65"/>
      <c r="B14142" s="65"/>
      <c r="C14142" s="65"/>
      <c r="D14142" s="65"/>
      <c r="E14142" s="65"/>
      <c r="F14142" s="65"/>
      <c r="G14142" s="129"/>
    </row>
    <row r="14143" spans="1:7">
      <c r="A14143" s="65"/>
      <c r="B14143" s="65"/>
      <c r="C14143" s="65"/>
      <c r="D14143" s="65"/>
      <c r="E14143" s="65"/>
      <c r="F14143" s="65"/>
      <c r="G14143" s="129"/>
    </row>
    <row r="14144" spans="1:7">
      <c r="A14144" s="65"/>
      <c r="B14144" s="65"/>
      <c r="C14144" s="65"/>
      <c r="D14144" s="65"/>
      <c r="E14144" s="65"/>
      <c r="F14144" s="65"/>
      <c r="G14144" s="129"/>
    </row>
    <row r="14145" spans="1:7">
      <c r="A14145" s="65"/>
      <c r="B14145" s="65"/>
      <c r="C14145" s="65"/>
      <c r="D14145" s="65"/>
      <c r="E14145" s="65"/>
      <c r="F14145" s="65"/>
      <c r="G14145" s="129"/>
    </row>
    <row r="14146" spans="1:7">
      <c r="A14146" s="65"/>
      <c r="B14146" s="65"/>
      <c r="C14146" s="65"/>
      <c r="D14146" s="65"/>
      <c r="E14146" s="65"/>
      <c r="F14146" s="65"/>
      <c r="G14146" s="129"/>
    </row>
    <row r="14147" spans="1:7">
      <c r="A14147" s="65"/>
      <c r="B14147" s="65"/>
      <c r="C14147" s="65"/>
      <c r="D14147" s="65"/>
      <c r="E14147" s="65"/>
      <c r="F14147" s="65"/>
      <c r="G14147" s="129"/>
    </row>
    <row r="14148" spans="1:7">
      <c r="A14148" s="65"/>
      <c r="B14148" s="65"/>
      <c r="C14148" s="65"/>
      <c r="D14148" s="65"/>
      <c r="E14148" s="65"/>
      <c r="F14148" s="65"/>
      <c r="G14148" s="129"/>
    </row>
    <row r="14149" spans="1:7">
      <c r="A14149" s="65"/>
      <c r="B14149" s="65"/>
      <c r="C14149" s="65"/>
      <c r="D14149" s="65"/>
      <c r="E14149" s="65"/>
      <c r="F14149" s="65"/>
      <c r="G14149" s="129"/>
    </row>
    <row r="14150" spans="1:7">
      <c r="A14150" s="65"/>
      <c r="B14150" s="65"/>
      <c r="C14150" s="65"/>
      <c r="D14150" s="65"/>
      <c r="E14150" s="65"/>
      <c r="F14150" s="65"/>
      <c r="G14150" s="129"/>
    </row>
    <row r="14151" spans="1:7">
      <c r="A14151" s="65"/>
      <c r="B14151" s="65"/>
      <c r="C14151" s="65"/>
      <c r="D14151" s="65"/>
      <c r="E14151" s="65"/>
      <c r="F14151" s="65"/>
      <c r="G14151" s="129"/>
    </row>
    <row r="14152" spans="1:7">
      <c r="A14152" s="65"/>
      <c r="B14152" s="65"/>
      <c r="C14152" s="65"/>
      <c r="D14152" s="65"/>
      <c r="E14152" s="65"/>
      <c r="F14152" s="65"/>
      <c r="G14152" s="129"/>
    </row>
    <row r="14153" spans="1:7">
      <c r="A14153" s="65"/>
      <c r="B14153" s="65"/>
      <c r="C14153" s="65"/>
      <c r="D14153" s="65"/>
      <c r="E14153" s="65"/>
      <c r="F14153" s="65"/>
      <c r="G14153" s="129"/>
    </row>
    <row r="14154" spans="1:7">
      <c r="A14154" s="65"/>
      <c r="B14154" s="65"/>
      <c r="C14154" s="65"/>
      <c r="D14154" s="65"/>
      <c r="E14154" s="65"/>
      <c r="F14154" s="65"/>
      <c r="G14154" s="129"/>
    </row>
    <row r="14155" spans="1:7">
      <c r="A14155" s="65"/>
      <c r="B14155" s="65"/>
      <c r="C14155" s="65"/>
      <c r="D14155" s="65"/>
      <c r="E14155" s="65"/>
      <c r="F14155" s="65"/>
      <c r="G14155" s="129"/>
    </row>
    <row r="14156" spans="1:7">
      <c r="A14156" s="65"/>
      <c r="B14156" s="65"/>
      <c r="C14156" s="65"/>
      <c r="D14156" s="65"/>
      <c r="E14156" s="65"/>
      <c r="F14156" s="65"/>
      <c r="G14156" s="129"/>
    </row>
    <row r="14157" spans="1:7">
      <c r="A14157" s="65"/>
      <c r="B14157" s="65"/>
      <c r="C14157" s="65"/>
      <c r="D14157" s="65"/>
      <c r="E14157" s="65"/>
      <c r="F14157" s="65"/>
      <c r="G14157" s="129"/>
    </row>
    <row r="14158" spans="1:7">
      <c r="A14158" s="65"/>
      <c r="B14158" s="65"/>
      <c r="C14158" s="65"/>
      <c r="D14158" s="65"/>
      <c r="E14158" s="65"/>
      <c r="F14158" s="65"/>
      <c r="G14158" s="129"/>
    </row>
    <row r="14159" spans="1:7">
      <c r="A14159" s="65"/>
      <c r="B14159" s="65"/>
      <c r="C14159" s="65"/>
      <c r="D14159" s="65"/>
      <c r="E14159" s="65"/>
      <c r="F14159" s="65"/>
      <c r="G14159" s="129"/>
    </row>
    <row r="14160" spans="1:7">
      <c r="A14160" s="65"/>
      <c r="B14160" s="65"/>
      <c r="C14160" s="65"/>
      <c r="D14160" s="65"/>
      <c r="E14160" s="65"/>
      <c r="F14160" s="65"/>
      <c r="G14160" s="129"/>
    </row>
    <row r="14161" spans="1:7">
      <c r="A14161" s="65"/>
      <c r="B14161" s="65"/>
      <c r="C14161" s="65"/>
      <c r="D14161" s="65"/>
      <c r="E14161" s="65"/>
      <c r="F14161" s="65"/>
      <c r="G14161" s="129"/>
    </row>
    <row r="14162" spans="1:7">
      <c r="A14162" s="65"/>
      <c r="B14162" s="65"/>
      <c r="C14162" s="65"/>
      <c r="D14162" s="65"/>
      <c r="E14162" s="65"/>
      <c r="F14162" s="65"/>
      <c r="G14162" s="129"/>
    </row>
    <row r="14163" spans="1:7">
      <c r="A14163" s="65"/>
      <c r="B14163" s="65"/>
      <c r="C14163" s="65"/>
      <c r="D14163" s="65"/>
      <c r="E14163" s="65"/>
      <c r="F14163" s="65"/>
      <c r="G14163" s="129"/>
    </row>
    <row r="14164" spans="1:7">
      <c r="A14164" s="65"/>
      <c r="B14164" s="65"/>
      <c r="C14164" s="65"/>
      <c r="D14164" s="65"/>
      <c r="E14164" s="65"/>
      <c r="F14164" s="65"/>
      <c r="G14164" s="129"/>
    </row>
    <row r="14165" spans="1:7">
      <c r="A14165" s="65"/>
      <c r="B14165" s="65"/>
      <c r="C14165" s="65"/>
      <c r="D14165" s="65"/>
      <c r="E14165" s="65"/>
      <c r="F14165" s="65"/>
      <c r="G14165" s="129"/>
    </row>
    <row r="14166" spans="1:7">
      <c r="A14166" s="65"/>
      <c r="B14166" s="65"/>
      <c r="C14166" s="65"/>
      <c r="D14166" s="65"/>
      <c r="E14166" s="65"/>
      <c r="F14166" s="65"/>
      <c r="G14166" s="129"/>
    </row>
    <row r="14167" spans="1:7">
      <c r="A14167" s="65"/>
      <c r="B14167" s="65"/>
      <c r="C14167" s="65"/>
      <c r="D14167" s="65"/>
      <c r="E14167" s="65"/>
      <c r="F14167" s="65"/>
      <c r="G14167" s="129"/>
    </row>
    <row r="14168" spans="1:7">
      <c r="A14168" s="65"/>
      <c r="B14168" s="65"/>
      <c r="C14168" s="65"/>
      <c r="D14168" s="65"/>
      <c r="E14168" s="65"/>
      <c r="F14168" s="65"/>
      <c r="G14168" s="129"/>
    </row>
    <row r="14169" spans="1:7">
      <c r="A14169" s="65"/>
      <c r="B14169" s="65"/>
      <c r="C14169" s="65"/>
      <c r="D14169" s="65"/>
      <c r="E14169" s="65"/>
      <c r="F14169" s="65"/>
      <c r="G14169" s="129"/>
    </row>
    <row r="14170" spans="1:7">
      <c r="A14170" s="65"/>
      <c r="B14170" s="65"/>
      <c r="C14170" s="65"/>
      <c r="D14170" s="65"/>
      <c r="E14170" s="65"/>
      <c r="F14170" s="65"/>
      <c r="G14170" s="129"/>
    </row>
    <row r="14171" spans="1:7">
      <c r="A14171" s="65"/>
      <c r="B14171" s="65"/>
      <c r="C14171" s="65"/>
      <c r="D14171" s="65"/>
      <c r="E14171" s="65"/>
      <c r="F14171" s="65"/>
      <c r="G14171" s="129"/>
    </row>
    <row r="14172" spans="1:7">
      <c r="A14172" s="65"/>
      <c r="B14172" s="65"/>
      <c r="C14172" s="65"/>
      <c r="D14172" s="65"/>
      <c r="E14172" s="65"/>
      <c r="F14172" s="65"/>
      <c r="G14172" s="129"/>
    </row>
    <row r="14173" spans="1:7">
      <c r="A14173" s="65"/>
      <c r="B14173" s="65"/>
      <c r="C14173" s="65"/>
      <c r="D14173" s="65"/>
      <c r="E14173" s="65"/>
      <c r="F14173" s="65"/>
      <c r="G14173" s="129"/>
    </row>
    <row r="14174" spans="1:7">
      <c r="A14174" s="65"/>
      <c r="B14174" s="65"/>
      <c r="C14174" s="65"/>
      <c r="D14174" s="65"/>
      <c r="E14174" s="65"/>
      <c r="F14174" s="65"/>
      <c r="G14174" s="129"/>
    </row>
    <row r="14175" spans="1:7">
      <c r="A14175" s="65"/>
      <c r="B14175" s="65"/>
      <c r="C14175" s="65"/>
      <c r="D14175" s="65"/>
      <c r="E14175" s="65"/>
      <c r="F14175" s="65"/>
      <c r="G14175" s="129"/>
    </row>
    <row r="14176" spans="1:7">
      <c r="A14176" s="65"/>
      <c r="B14176" s="65"/>
      <c r="C14176" s="65"/>
      <c r="D14176" s="65"/>
      <c r="E14176" s="65"/>
      <c r="F14176" s="65"/>
      <c r="G14176" s="129"/>
    </row>
    <row r="14177" spans="1:7">
      <c r="A14177" s="65"/>
      <c r="B14177" s="65"/>
      <c r="C14177" s="65"/>
      <c r="D14177" s="65"/>
      <c r="E14177" s="65"/>
      <c r="F14177" s="65"/>
      <c r="G14177" s="129"/>
    </row>
    <row r="14178" spans="1:7">
      <c r="A14178" s="65"/>
      <c r="B14178" s="65"/>
      <c r="C14178" s="65"/>
      <c r="D14178" s="65"/>
      <c r="E14178" s="65"/>
      <c r="F14178" s="65"/>
      <c r="G14178" s="129"/>
    </row>
    <row r="14179" spans="1:7">
      <c r="A14179" s="65"/>
      <c r="B14179" s="65"/>
      <c r="C14179" s="65"/>
      <c r="D14179" s="65"/>
      <c r="E14179" s="65"/>
      <c r="F14179" s="65"/>
      <c r="G14179" s="129"/>
    </row>
    <row r="14180" spans="1:7">
      <c r="A14180" s="65"/>
      <c r="B14180" s="65"/>
      <c r="C14180" s="65"/>
      <c r="D14180" s="65"/>
      <c r="E14180" s="65"/>
      <c r="F14180" s="65"/>
      <c r="G14180" s="129"/>
    </row>
    <row r="14181" spans="1:7">
      <c r="A14181" s="65"/>
      <c r="B14181" s="65"/>
      <c r="C14181" s="65"/>
      <c r="D14181" s="65"/>
      <c r="E14181" s="65"/>
      <c r="F14181" s="65"/>
      <c r="G14181" s="129"/>
    </row>
    <row r="14182" spans="1:7">
      <c r="A14182" s="65"/>
      <c r="B14182" s="65"/>
      <c r="C14182" s="65"/>
      <c r="D14182" s="65"/>
      <c r="E14182" s="65"/>
      <c r="F14182" s="65"/>
      <c r="G14182" s="129"/>
    </row>
    <row r="14183" spans="1:7">
      <c r="A14183" s="65"/>
      <c r="B14183" s="65"/>
      <c r="C14183" s="65"/>
      <c r="D14183" s="65"/>
      <c r="E14183" s="65"/>
      <c r="F14183" s="65"/>
      <c r="G14183" s="129"/>
    </row>
    <row r="14184" spans="1:7">
      <c r="A14184" s="65"/>
      <c r="B14184" s="65"/>
      <c r="C14184" s="65"/>
      <c r="D14184" s="65"/>
      <c r="E14184" s="65"/>
      <c r="F14184" s="65"/>
      <c r="G14184" s="129"/>
    </row>
    <row r="14185" spans="1:7">
      <c r="A14185" s="65"/>
      <c r="B14185" s="65"/>
      <c r="C14185" s="65"/>
      <c r="D14185" s="65"/>
      <c r="E14185" s="65"/>
      <c r="F14185" s="65"/>
      <c r="G14185" s="129"/>
    </row>
    <row r="14186" spans="1:7">
      <c r="A14186" s="65"/>
      <c r="B14186" s="65"/>
      <c r="C14186" s="65"/>
      <c r="D14186" s="65"/>
      <c r="E14186" s="65"/>
      <c r="F14186" s="65"/>
      <c r="G14186" s="129"/>
    </row>
    <row r="14187" spans="1:7">
      <c r="A14187" s="65"/>
      <c r="B14187" s="65"/>
      <c r="C14187" s="65"/>
      <c r="D14187" s="65"/>
      <c r="E14187" s="65"/>
      <c r="F14187" s="65"/>
      <c r="G14187" s="129"/>
    </row>
    <row r="14188" spans="1:7">
      <c r="A14188" s="65"/>
      <c r="B14188" s="65"/>
      <c r="C14188" s="65"/>
      <c r="D14188" s="65"/>
      <c r="E14188" s="65"/>
      <c r="F14188" s="65"/>
      <c r="G14188" s="129"/>
    </row>
    <row r="14189" spans="1:7">
      <c r="A14189" s="65"/>
      <c r="B14189" s="65"/>
      <c r="C14189" s="65"/>
      <c r="D14189" s="65"/>
      <c r="E14189" s="65"/>
      <c r="F14189" s="65"/>
      <c r="G14189" s="129"/>
    </row>
    <row r="14190" spans="1:7">
      <c r="A14190" s="65"/>
      <c r="B14190" s="65"/>
      <c r="C14190" s="65"/>
      <c r="D14190" s="65"/>
      <c r="E14190" s="65"/>
      <c r="F14190" s="65"/>
      <c r="G14190" s="129"/>
    </row>
    <row r="14191" spans="1:7">
      <c r="A14191" s="65"/>
      <c r="B14191" s="65"/>
      <c r="C14191" s="65"/>
      <c r="D14191" s="65"/>
      <c r="E14191" s="65"/>
      <c r="F14191" s="65"/>
      <c r="G14191" s="129"/>
    </row>
    <row r="14192" spans="1:7">
      <c r="A14192" s="65"/>
      <c r="B14192" s="65"/>
      <c r="C14192" s="65"/>
      <c r="D14192" s="65"/>
      <c r="E14192" s="65"/>
      <c r="F14192" s="65"/>
      <c r="G14192" s="129"/>
    </row>
    <row r="14193" spans="1:7">
      <c r="A14193" s="65"/>
      <c r="B14193" s="65"/>
      <c r="C14193" s="65"/>
      <c r="D14193" s="65"/>
      <c r="E14193" s="65"/>
      <c r="F14193" s="65"/>
      <c r="G14193" s="129"/>
    </row>
    <row r="14194" spans="1:7">
      <c r="A14194" s="65"/>
      <c r="B14194" s="65"/>
      <c r="C14194" s="65"/>
      <c r="D14194" s="65"/>
      <c r="E14194" s="65"/>
      <c r="F14194" s="65"/>
      <c r="G14194" s="129"/>
    </row>
    <row r="14195" spans="1:7">
      <c r="A14195" s="65"/>
      <c r="B14195" s="65"/>
      <c r="C14195" s="65"/>
      <c r="D14195" s="65"/>
      <c r="E14195" s="65"/>
      <c r="F14195" s="65"/>
      <c r="G14195" s="129"/>
    </row>
    <row r="14196" spans="1:7">
      <c r="A14196" s="65"/>
      <c r="B14196" s="65"/>
      <c r="C14196" s="65"/>
      <c r="D14196" s="65"/>
      <c r="E14196" s="65"/>
      <c r="F14196" s="65"/>
      <c r="G14196" s="129"/>
    </row>
    <row r="14197" spans="1:7">
      <c r="A14197" s="65"/>
      <c r="B14197" s="65"/>
      <c r="C14197" s="65"/>
      <c r="D14197" s="65"/>
      <c r="E14197" s="65"/>
      <c r="F14197" s="65"/>
      <c r="G14197" s="129"/>
    </row>
    <row r="14198" spans="1:7">
      <c r="A14198" s="65"/>
      <c r="B14198" s="65"/>
      <c r="C14198" s="65"/>
      <c r="D14198" s="65"/>
      <c r="E14198" s="65"/>
      <c r="F14198" s="65"/>
      <c r="G14198" s="129"/>
    </row>
    <row r="14199" spans="1:7">
      <c r="A14199" s="65"/>
      <c r="B14199" s="65"/>
      <c r="C14199" s="65"/>
      <c r="D14199" s="65"/>
      <c r="E14199" s="65"/>
      <c r="F14199" s="65"/>
      <c r="G14199" s="129"/>
    </row>
    <row r="14200" spans="1:7">
      <c r="A14200" s="65"/>
      <c r="B14200" s="65"/>
      <c r="C14200" s="65"/>
      <c r="D14200" s="65"/>
      <c r="E14200" s="65"/>
      <c r="F14200" s="65"/>
      <c r="G14200" s="129"/>
    </row>
    <row r="14201" spans="1:7">
      <c r="A14201" s="65"/>
      <c r="B14201" s="65"/>
      <c r="C14201" s="65"/>
      <c r="D14201" s="65"/>
      <c r="E14201" s="65"/>
      <c r="F14201" s="65"/>
      <c r="G14201" s="129"/>
    </row>
    <row r="14202" spans="1:7">
      <c r="A14202" s="65"/>
      <c r="B14202" s="65"/>
      <c r="C14202" s="65"/>
      <c r="D14202" s="65"/>
      <c r="E14202" s="65"/>
      <c r="F14202" s="65"/>
      <c r="G14202" s="129"/>
    </row>
    <row r="14203" spans="1:7">
      <c r="A14203" s="65"/>
      <c r="B14203" s="65"/>
      <c r="C14203" s="65"/>
      <c r="D14203" s="65"/>
      <c r="E14203" s="65"/>
      <c r="F14203" s="65"/>
      <c r="G14203" s="129"/>
    </row>
    <row r="14204" spans="1:7">
      <c r="A14204" s="65"/>
      <c r="B14204" s="65"/>
      <c r="C14204" s="65"/>
      <c r="D14204" s="65"/>
      <c r="E14204" s="65"/>
      <c r="F14204" s="65"/>
      <c r="G14204" s="129"/>
    </row>
    <row r="14205" spans="1:7">
      <c r="A14205" s="65"/>
      <c r="B14205" s="65"/>
      <c r="C14205" s="65"/>
      <c r="D14205" s="65"/>
      <c r="E14205" s="65"/>
      <c r="F14205" s="65"/>
      <c r="G14205" s="129"/>
    </row>
    <row r="14206" spans="1:7">
      <c r="A14206" s="65"/>
      <c r="B14206" s="65"/>
      <c r="C14206" s="65"/>
      <c r="D14206" s="65"/>
      <c r="E14206" s="65"/>
      <c r="F14206" s="65"/>
      <c r="G14206" s="129"/>
    </row>
    <row r="14207" spans="1:7">
      <c r="A14207" s="65"/>
      <c r="B14207" s="65"/>
      <c r="C14207" s="65"/>
      <c r="D14207" s="65"/>
      <c r="E14207" s="65"/>
      <c r="F14207" s="65"/>
      <c r="G14207" s="129"/>
    </row>
    <row r="14208" spans="1:7">
      <c r="A14208" s="65"/>
      <c r="B14208" s="65"/>
      <c r="C14208" s="65"/>
      <c r="D14208" s="65"/>
      <c r="E14208" s="65"/>
      <c r="F14208" s="65"/>
      <c r="G14208" s="129"/>
    </row>
    <row r="14209" spans="1:7">
      <c r="A14209" s="65"/>
      <c r="B14209" s="65"/>
      <c r="C14209" s="65"/>
      <c r="D14209" s="65"/>
      <c r="E14209" s="65"/>
      <c r="F14209" s="65"/>
      <c r="G14209" s="129"/>
    </row>
    <row r="14210" spans="1:7">
      <c r="A14210" s="65"/>
      <c r="B14210" s="65"/>
      <c r="C14210" s="65"/>
      <c r="D14210" s="65"/>
      <c r="E14210" s="65"/>
      <c r="F14210" s="65"/>
      <c r="G14210" s="129"/>
    </row>
    <row r="14211" spans="1:7">
      <c r="A14211" s="65"/>
      <c r="B14211" s="65"/>
      <c r="C14211" s="65"/>
      <c r="D14211" s="65"/>
      <c r="E14211" s="65"/>
      <c r="F14211" s="65"/>
      <c r="G14211" s="129"/>
    </row>
    <row r="14212" spans="1:7">
      <c r="A14212" s="65"/>
      <c r="B14212" s="65"/>
      <c r="C14212" s="65"/>
      <c r="D14212" s="65"/>
      <c r="E14212" s="65"/>
      <c r="F14212" s="65"/>
      <c r="G14212" s="129"/>
    </row>
    <row r="14213" spans="1:7">
      <c r="A14213" s="65"/>
      <c r="B14213" s="65"/>
      <c r="C14213" s="65"/>
      <c r="D14213" s="65"/>
      <c r="E14213" s="65"/>
      <c r="F14213" s="65"/>
      <c r="G14213" s="129"/>
    </row>
    <row r="14214" spans="1:7">
      <c r="A14214" s="65"/>
      <c r="B14214" s="65"/>
      <c r="C14214" s="65"/>
      <c r="D14214" s="65"/>
      <c r="E14214" s="65"/>
      <c r="F14214" s="65"/>
      <c r="G14214" s="129"/>
    </row>
    <row r="14215" spans="1:7">
      <c r="A14215" s="65"/>
      <c r="B14215" s="65"/>
      <c r="C14215" s="65"/>
      <c r="D14215" s="65"/>
      <c r="E14215" s="65"/>
      <c r="F14215" s="65"/>
      <c r="G14215" s="129"/>
    </row>
    <row r="14216" spans="1:7">
      <c r="A14216" s="65"/>
      <c r="B14216" s="65"/>
      <c r="C14216" s="65"/>
      <c r="D14216" s="65"/>
      <c r="E14216" s="65"/>
      <c r="F14216" s="65"/>
      <c r="G14216" s="129"/>
    </row>
    <row r="14217" spans="1:7">
      <c r="A14217" s="65"/>
      <c r="B14217" s="65"/>
      <c r="C14217" s="65"/>
      <c r="D14217" s="65"/>
      <c r="E14217" s="65"/>
      <c r="F14217" s="65"/>
      <c r="G14217" s="129"/>
    </row>
    <row r="14218" spans="1:7">
      <c r="A14218" s="65"/>
      <c r="B14218" s="65"/>
      <c r="C14218" s="65"/>
      <c r="D14218" s="65"/>
      <c r="E14218" s="65"/>
      <c r="F14218" s="65"/>
      <c r="G14218" s="129"/>
    </row>
    <row r="14219" spans="1:7">
      <c r="A14219" s="65"/>
      <c r="B14219" s="65"/>
      <c r="C14219" s="65"/>
      <c r="D14219" s="65"/>
      <c r="E14219" s="65"/>
      <c r="F14219" s="65"/>
      <c r="G14219" s="129"/>
    </row>
    <row r="14220" spans="1:7">
      <c r="A14220" s="65"/>
      <c r="B14220" s="65"/>
      <c r="C14220" s="65"/>
      <c r="D14220" s="65"/>
      <c r="E14220" s="65"/>
      <c r="F14220" s="65"/>
      <c r="G14220" s="129"/>
    </row>
    <row r="14221" spans="1:7">
      <c r="A14221" s="65"/>
      <c r="B14221" s="65"/>
      <c r="C14221" s="65"/>
      <c r="D14221" s="65"/>
      <c r="E14221" s="65"/>
      <c r="F14221" s="65"/>
      <c r="G14221" s="129"/>
    </row>
    <row r="14222" spans="1:7">
      <c r="A14222" s="65"/>
      <c r="B14222" s="65"/>
      <c r="C14222" s="65"/>
      <c r="D14222" s="65"/>
      <c r="E14222" s="65"/>
      <c r="F14222" s="65"/>
      <c r="G14222" s="129"/>
    </row>
    <row r="14223" spans="1:7">
      <c r="A14223" s="65"/>
      <c r="B14223" s="65"/>
      <c r="C14223" s="65"/>
      <c r="D14223" s="65"/>
      <c r="E14223" s="65"/>
      <c r="F14223" s="65"/>
      <c r="G14223" s="129"/>
    </row>
    <row r="14224" spans="1:7">
      <c r="A14224" s="65"/>
      <c r="B14224" s="65"/>
      <c r="C14224" s="65"/>
      <c r="D14224" s="65"/>
      <c r="E14224" s="65"/>
      <c r="F14224" s="65"/>
      <c r="G14224" s="129"/>
    </row>
    <row r="14225" spans="1:7">
      <c r="A14225" s="65"/>
      <c r="B14225" s="65"/>
      <c r="C14225" s="65"/>
      <c r="D14225" s="65"/>
      <c r="E14225" s="65"/>
      <c r="F14225" s="65"/>
      <c r="G14225" s="129"/>
    </row>
    <row r="14226" spans="1:7">
      <c r="A14226" s="65"/>
      <c r="B14226" s="65"/>
      <c r="C14226" s="65"/>
      <c r="D14226" s="65"/>
      <c r="E14226" s="65"/>
      <c r="F14226" s="65"/>
      <c r="G14226" s="129"/>
    </row>
    <row r="14227" spans="1:7">
      <c r="A14227" s="65"/>
      <c r="B14227" s="65"/>
      <c r="C14227" s="65"/>
      <c r="D14227" s="65"/>
      <c r="E14227" s="65"/>
      <c r="F14227" s="65"/>
      <c r="G14227" s="129"/>
    </row>
    <row r="14228" spans="1:7">
      <c r="A14228" s="65"/>
      <c r="B14228" s="65"/>
      <c r="C14228" s="65"/>
      <c r="D14228" s="65"/>
      <c r="E14228" s="65"/>
      <c r="F14228" s="65"/>
      <c r="G14228" s="129"/>
    </row>
    <row r="14229" spans="1:7">
      <c r="A14229" s="65"/>
      <c r="B14229" s="65"/>
      <c r="C14229" s="65"/>
      <c r="D14229" s="65"/>
      <c r="E14229" s="65"/>
      <c r="F14229" s="65"/>
      <c r="G14229" s="129"/>
    </row>
    <row r="14230" spans="1:7">
      <c r="A14230" s="65"/>
      <c r="B14230" s="65"/>
      <c r="C14230" s="65"/>
      <c r="D14230" s="65"/>
      <c r="E14230" s="65"/>
      <c r="F14230" s="65"/>
      <c r="G14230" s="129"/>
    </row>
    <row r="14231" spans="1:7">
      <c r="A14231" s="65"/>
      <c r="B14231" s="65"/>
      <c r="C14231" s="65"/>
      <c r="D14231" s="65"/>
      <c r="E14231" s="65"/>
      <c r="F14231" s="65"/>
      <c r="G14231" s="129"/>
    </row>
    <row r="14232" spans="1:7">
      <c r="A14232" s="65"/>
      <c r="B14232" s="65"/>
      <c r="C14232" s="65"/>
      <c r="D14232" s="65"/>
      <c r="E14232" s="65"/>
      <c r="F14232" s="65"/>
      <c r="G14232" s="129"/>
    </row>
    <row r="14233" spans="1:7">
      <c r="A14233" s="65"/>
      <c r="B14233" s="65"/>
      <c r="C14233" s="65"/>
      <c r="D14233" s="65"/>
      <c r="E14233" s="65"/>
      <c r="F14233" s="65"/>
      <c r="G14233" s="129"/>
    </row>
    <row r="14234" spans="1:7">
      <c r="A14234" s="65"/>
      <c r="B14234" s="65"/>
      <c r="C14234" s="65"/>
      <c r="D14234" s="65"/>
      <c r="E14234" s="65"/>
      <c r="F14234" s="65"/>
      <c r="G14234" s="129"/>
    </row>
    <row r="14235" spans="1:7">
      <c r="A14235" s="65"/>
      <c r="B14235" s="65"/>
      <c r="C14235" s="65"/>
      <c r="D14235" s="65"/>
      <c r="E14235" s="65"/>
      <c r="F14235" s="65"/>
      <c r="G14235" s="129"/>
    </row>
    <row r="14236" spans="1:7">
      <c r="A14236" s="65"/>
      <c r="B14236" s="65"/>
      <c r="C14236" s="65"/>
      <c r="D14236" s="65"/>
      <c r="E14236" s="65"/>
      <c r="F14236" s="65"/>
      <c r="G14236" s="129"/>
    </row>
    <row r="14237" spans="1:7">
      <c r="A14237" s="65"/>
      <c r="B14237" s="65"/>
      <c r="C14237" s="65"/>
      <c r="D14237" s="65"/>
      <c r="E14237" s="65"/>
      <c r="F14237" s="65"/>
      <c r="G14237" s="129"/>
    </row>
    <row r="14238" spans="1:7">
      <c r="A14238" s="65"/>
      <c r="B14238" s="65"/>
      <c r="C14238" s="65"/>
      <c r="D14238" s="65"/>
      <c r="E14238" s="65"/>
      <c r="F14238" s="65"/>
      <c r="G14238" s="129"/>
    </row>
    <row r="14239" spans="1:7">
      <c r="A14239" s="65"/>
      <c r="B14239" s="65"/>
      <c r="C14239" s="65"/>
      <c r="D14239" s="65"/>
      <c r="E14239" s="65"/>
      <c r="F14239" s="65"/>
      <c r="G14239" s="129"/>
    </row>
    <row r="14240" spans="1:7">
      <c r="A14240" s="65"/>
      <c r="B14240" s="65"/>
      <c r="C14240" s="65"/>
      <c r="D14240" s="65"/>
      <c r="E14240" s="65"/>
      <c r="F14240" s="65"/>
      <c r="G14240" s="129"/>
    </row>
    <row r="14241" spans="1:7">
      <c r="A14241" s="65"/>
      <c r="B14241" s="65"/>
      <c r="C14241" s="65"/>
      <c r="D14241" s="65"/>
      <c r="E14241" s="65"/>
      <c r="F14241" s="65"/>
      <c r="G14241" s="129"/>
    </row>
    <row r="14242" spans="1:7">
      <c r="A14242" s="65"/>
      <c r="B14242" s="65"/>
      <c r="C14242" s="65"/>
      <c r="D14242" s="65"/>
      <c r="E14242" s="65"/>
      <c r="F14242" s="65"/>
      <c r="G14242" s="129"/>
    </row>
    <row r="14243" spans="1:7">
      <c r="A14243" s="65"/>
      <c r="B14243" s="65"/>
      <c r="C14243" s="65"/>
      <c r="D14243" s="65"/>
      <c r="E14243" s="65"/>
      <c r="F14243" s="65"/>
      <c r="G14243" s="129"/>
    </row>
    <row r="14244" spans="1:7">
      <c r="A14244" s="65"/>
      <c r="B14244" s="65"/>
      <c r="C14244" s="65"/>
      <c r="D14244" s="65"/>
      <c r="E14244" s="65"/>
      <c r="F14244" s="65"/>
      <c r="G14244" s="129"/>
    </row>
    <row r="14245" spans="1:7">
      <c r="A14245" s="65"/>
      <c r="B14245" s="65"/>
      <c r="C14245" s="65"/>
      <c r="D14245" s="65"/>
      <c r="E14245" s="65"/>
      <c r="F14245" s="65"/>
      <c r="G14245" s="129"/>
    </row>
    <row r="14246" spans="1:7">
      <c r="A14246" s="65"/>
      <c r="B14246" s="65"/>
      <c r="C14246" s="65"/>
      <c r="D14246" s="65"/>
      <c r="E14246" s="65"/>
      <c r="F14246" s="65"/>
      <c r="G14246" s="129"/>
    </row>
    <row r="14247" spans="1:7">
      <c r="A14247" s="65"/>
      <c r="B14247" s="65"/>
      <c r="C14247" s="65"/>
      <c r="D14247" s="65"/>
      <c r="E14247" s="65"/>
      <c r="F14247" s="65"/>
      <c r="G14247" s="129"/>
    </row>
    <row r="14248" spans="1:7">
      <c r="A14248" s="65"/>
      <c r="B14248" s="65"/>
      <c r="C14248" s="65"/>
      <c r="D14248" s="65"/>
      <c r="E14248" s="65"/>
      <c r="F14248" s="65"/>
      <c r="G14248" s="129"/>
    </row>
    <row r="14249" spans="1:7">
      <c r="A14249" s="65"/>
      <c r="B14249" s="65"/>
      <c r="C14249" s="65"/>
      <c r="D14249" s="65"/>
      <c r="E14249" s="65"/>
      <c r="F14249" s="65"/>
      <c r="G14249" s="129"/>
    </row>
    <row r="14250" spans="1:7">
      <c r="A14250" s="65"/>
      <c r="B14250" s="65"/>
      <c r="C14250" s="65"/>
      <c r="D14250" s="65"/>
      <c r="E14250" s="65"/>
      <c r="F14250" s="65"/>
      <c r="G14250" s="129"/>
    </row>
    <row r="14251" spans="1:7">
      <c r="A14251" s="65"/>
      <c r="B14251" s="65"/>
      <c r="C14251" s="65"/>
      <c r="D14251" s="65"/>
      <c r="E14251" s="65"/>
      <c r="F14251" s="65"/>
      <c r="G14251" s="129"/>
    </row>
    <row r="14252" spans="1:7">
      <c r="A14252" s="65"/>
      <c r="B14252" s="65"/>
      <c r="C14252" s="65"/>
      <c r="D14252" s="65"/>
      <c r="E14252" s="65"/>
      <c r="F14252" s="65"/>
      <c r="G14252" s="129"/>
    </row>
    <row r="14253" spans="1:7">
      <c r="A14253" s="65"/>
      <c r="B14253" s="65"/>
      <c r="C14253" s="65"/>
      <c r="D14253" s="65"/>
      <c r="E14253" s="65"/>
      <c r="F14253" s="65"/>
      <c r="G14253" s="129"/>
    </row>
    <row r="14254" spans="1:7">
      <c r="A14254" s="65"/>
      <c r="B14254" s="65"/>
      <c r="C14254" s="65"/>
      <c r="D14254" s="65"/>
      <c r="E14254" s="65"/>
      <c r="F14254" s="65"/>
      <c r="G14254" s="129"/>
    </row>
    <row r="14255" spans="1:7">
      <c r="A14255" s="65"/>
      <c r="B14255" s="65"/>
      <c r="C14255" s="65"/>
      <c r="D14255" s="65"/>
      <c r="E14255" s="65"/>
      <c r="F14255" s="65"/>
      <c r="G14255" s="129"/>
    </row>
    <row r="14256" spans="1:7">
      <c r="A14256" s="65"/>
      <c r="B14256" s="65"/>
      <c r="C14256" s="65"/>
      <c r="D14256" s="65"/>
      <c r="E14256" s="65"/>
      <c r="F14256" s="65"/>
      <c r="G14256" s="129"/>
    </row>
    <row r="14257" spans="1:7">
      <c r="A14257" s="65"/>
      <c r="B14257" s="65"/>
      <c r="C14257" s="65"/>
      <c r="D14257" s="65"/>
      <c r="E14257" s="65"/>
      <c r="F14257" s="65"/>
      <c r="G14257" s="129"/>
    </row>
    <row r="14258" spans="1:7">
      <c r="A14258" s="65"/>
      <c r="B14258" s="65"/>
      <c r="C14258" s="65"/>
      <c r="D14258" s="65"/>
      <c r="E14258" s="65"/>
      <c r="F14258" s="65"/>
      <c r="G14258" s="129"/>
    </row>
    <row r="14259" spans="1:7">
      <c r="A14259" s="65"/>
      <c r="B14259" s="65"/>
      <c r="C14259" s="65"/>
      <c r="D14259" s="65"/>
      <c r="E14259" s="65"/>
      <c r="F14259" s="65"/>
      <c r="G14259" s="129"/>
    </row>
    <row r="14260" spans="1:7">
      <c r="A14260" s="65"/>
      <c r="B14260" s="65"/>
      <c r="C14260" s="65"/>
      <c r="D14260" s="65"/>
      <c r="E14260" s="65"/>
      <c r="F14260" s="65"/>
      <c r="G14260" s="129"/>
    </row>
    <row r="14261" spans="1:7">
      <c r="A14261" s="65"/>
      <c r="B14261" s="65"/>
      <c r="C14261" s="65"/>
      <c r="D14261" s="65"/>
      <c r="E14261" s="65"/>
      <c r="F14261" s="65"/>
      <c r="G14261" s="129"/>
    </row>
    <row r="14262" spans="1:7">
      <c r="A14262" s="65"/>
      <c r="B14262" s="65"/>
      <c r="C14262" s="65"/>
      <c r="D14262" s="65"/>
      <c r="E14262" s="65"/>
      <c r="F14262" s="65"/>
      <c r="G14262" s="129"/>
    </row>
    <row r="14263" spans="1:7">
      <c r="A14263" s="65"/>
      <c r="B14263" s="65"/>
      <c r="C14263" s="65"/>
      <c r="D14263" s="65"/>
      <c r="E14263" s="65"/>
      <c r="F14263" s="65"/>
      <c r="G14263" s="129"/>
    </row>
    <row r="14264" spans="1:7">
      <c r="A14264" s="65"/>
      <c r="B14264" s="65"/>
      <c r="C14264" s="65"/>
      <c r="D14264" s="65"/>
      <c r="E14264" s="65"/>
      <c r="F14264" s="65"/>
      <c r="G14264" s="129"/>
    </row>
    <row r="14265" spans="1:7">
      <c r="A14265" s="65"/>
      <c r="B14265" s="65"/>
      <c r="C14265" s="65"/>
      <c r="D14265" s="65"/>
      <c r="E14265" s="65"/>
      <c r="F14265" s="65"/>
      <c r="G14265" s="129"/>
    </row>
    <row r="14266" spans="1:7">
      <c r="A14266" s="65"/>
      <c r="B14266" s="65"/>
      <c r="C14266" s="65"/>
      <c r="D14266" s="65"/>
      <c r="E14266" s="65"/>
      <c r="F14266" s="65"/>
      <c r="G14266" s="129"/>
    </row>
    <row r="14267" spans="1:7">
      <c r="A14267" s="65"/>
      <c r="B14267" s="65"/>
      <c r="C14267" s="65"/>
      <c r="D14267" s="65"/>
      <c r="E14267" s="65"/>
      <c r="F14267" s="65"/>
      <c r="G14267" s="129"/>
    </row>
    <row r="14268" spans="1:7">
      <c r="A14268" s="65"/>
      <c r="B14268" s="65"/>
      <c r="C14268" s="65"/>
      <c r="D14268" s="65"/>
      <c r="E14268" s="65"/>
      <c r="F14268" s="65"/>
      <c r="G14268" s="129"/>
    </row>
    <row r="14269" spans="1:7">
      <c r="A14269" s="65"/>
      <c r="B14269" s="65"/>
      <c r="C14269" s="65"/>
      <c r="D14269" s="65"/>
      <c r="E14269" s="65"/>
      <c r="F14269" s="65"/>
      <c r="G14269" s="129"/>
    </row>
    <row r="14270" spans="1:7">
      <c r="A14270" s="65"/>
      <c r="B14270" s="65"/>
      <c r="C14270" s="65"/>
      <c r="D14270" s="65"/>
      <c r="E14270" s="65"/>
      <c r="F14270" s="65"/>
      <c r="G14270" s="129"/>
    </row>
    <row r="14271" spans="1:7">
      <c r="A14271" s="65"/>
      <c r="B14271" s="65"/>
      <c r="C14271" s="65"/>
      <c r="D14271" s="65"/>
      <c r="E14271" s="65"/>
      <c r="F14271" s="65"/>
      <c r="G14271" s="129"/>
    </row>
    <row r="14272" spans="1:7">
      <c r="A14272" s="65"/>
      <c r="B14272" s="65"/>
      <c r="C14272" s="65"/>
      <c r="D14272" s="65"/>
      <c r="E14272" s="65"/>
      <c r="F14272" s="65"/>
      <c r="G14272" s="129"/>
    </row>
    <row r="14273" spans="1:7">
      <c r="A14273" s="65"/>
      <c r="B14273" s="65"/>
      <c r="C14273" s="65"/>
      <c r="D14273" s="65"/>
      <c r="E14273" s="65"/>
      <c r="F14273" s="65"/>
      <c r="G14273" s="129"/>
    </row>
    <row r="14274" spans="1:7">
      <c r="A14274" s="65"/>
      <c r="B14274" s="65"/>
      <c r="C14274" s="65"/>
      <c r="D14274" s="65"/>
      <c r="E14274" s="65"/>
      <c r="F14274" s="65"/>
      <c r="G14274" s="129"/>
    </row>
    <row r="14275" spans="1:7">
      <c r="A14275" s="65"/>
      <c r="B14275" s="65"/>
      <c r="C14275" s="65"/>
      <c r="D14275" s="65"/>
      <c r="E14275" s="65"/>
      <c r="F14275" s="65"/>
      <c r="G14275" s="129"/>
    </row>
    <row r="14276" spans="1:7">
      <c r="A14276" s="65"/>
      <c r="B14276" s="65"/>
      <c r="C14276" s="65"/>
      <c r="D14276" s="65"/>
      <c r="E14276" s="65"/>
      <c r="F14276" s="65"/>
      <c r="G14276" s="129"/>
    </row>
    <row r="14277" spans="1:7">
      <c r="A14277" s="65"/>
      <c r="B14277" s="65"/>
      <c r="C14277" s="65"/>
      <c r="D14277" s="65"/>
      <c r="E14277" s="65"/>
      <c r="F14277" s="65"/>
      <c r="G14277" s="129"/>
    </row>
    <row r="14278" spans="1:7">
      <c r="A14278" s="65"/>
      <c r="B14278" s="65"/>
      <c r="C14278" s="65"/>
      <c r="D14278" s="65"/>
      <c r="E14278" s="65"/>
      <c r="F14278" s="65"/>
      <c r="G14278" s="129"/>
    </row>
    <row r="14279" spans="1:7">
      <c r="A14279" s="65"/>
      <c r="B14279" s="65"/>
      <c r="C14279" s="65"/>
      <c r="D14279" s="65"/>
      <c r="E14279" s="65"/>
      <c r="F14279" s="65"/>
      <c r="G14279" s="129"/>
    </row>
    <row r="14280" spans="1:7">
      <c r="A14280" s="65"/>
      <c r="B14280" s="65"/>
      <c r="C14280" s="65"/>
      <c r="D14280" s="65"/>
      <c r="E14280" s="65"/>
      <c r="F14280" s="65"/>
      <c r="G14280" s="129"/>
    </row>
    <row r="14281" spans="1:7">
      <c r="A14281" s="65"/>
      <c r="B14281" s="65"/>
      <c r="C14281" s="65"/>
      <c r="D14281" s="65"/>
      <c r="E14281" s="65"/>
      <c r="F14281" s="65"/>
      <c r="G14281" s="129"/>
    </row>
    <row r="14282" spans="1:7">
      <c r="A14282" s="65"/>
      <c r="B14282" s="65"/>
      <c r="C14282" s="65"/>
      <c r="D14282" s="65"/>
      <c r="E14282" s="65"/>
      <c r="F14282" s="65"/>
      <c r="G14282" s="129"/>
    </row>
    <row r="14283" spans="1:7">
      <c r="A14283" s="65"/>
      <c r="B14283" s="65"/>
      <c r="C14283" s="65"/>
      <c r="D14283" s="65"/>
      <c r="E14283" s="65"/>
      <c r="F14283" s="65"/>
      <c r="G14283" s="129"/>
    </row>
    <row r="14284" spans="1:7">
      <c r="A14284" s="65"/>
      <c r="B14284" s="65"/>
      <c r="C14284" s="65"/>
      <c r="D14284" s="65"/>
      <c r="E14284" s="65"/>
      <c r="F14284" s="65"/>
      <c r="G14284" s="129"/>
    </row>
    <row r="14285" spans="1:7">
      <c r="A14285" s="65"/>
      <c r="B14285" s="65"/>
      <c r="C14285" s="65"/>
      <c r="D14285" s="65"/>
      <c r="E14285" s="65"/>
      <c r="F14285" s="65"/>
      <c r="G14285" s="129"/>
    </row>
    <row r="14286" spans="1:7">
      <c r="A14286" s="65"/>
      <c r="B14286" s="65"/>
      <c r="C14286" s="65"/>
      <c r="D14286" s="65"/>
      <c r="E14286" s="65"/>
      <c r="F14286" s="65"/>
      <c r="G14286" s="129"/>
    </row>
    <row r="14287" spans="1:7">
      <c r="A14287" s="65"/>
      <c r="B14287" s="65"/>
      <c r="C14287" s="65"/>
      <c r="D14287" s="65"/>
      <c r="E14287" s="65"/>
      <c r="F14287" s="65"/>
      <c r="G14287" s="129"/>
    </row>
    <row r="14288" spans="1:7">
      <c r="A14288" s="65"/>
      <c r="B14288" s="65"/>
      <c r="C14288" s="65"/>
      <c r="D14288" s="65"/>
      <c r="E14288" s="65"/>
      <c r="F14288" s="65"/>
      <c r="G14288" s="129"/>
    </row>
    <row r="14289" spans="1:7">
      <c r="A14289" s="65"/>
      <c r="B14289" s="65"/>
      <c r="C14289" s="65"/>
      <c r="D14289" s="65"/>
      <c r="E14289" s="65"/>
      <c r="F14289" s="65"/>
      <c r="G14289" s="129"/>
    </row>
    <row r="14290" spans="1:7">
      <c r="A14290" s="65"/>
      <c r="B14290" s="65"/>
      <c r="C14290" s="65"/>
      <c r="D14290" s="65"/>
      <c r="E14290" s="65"/>
      <c r="F14290" s="65"/>
      <c r="G14290" s="129"/>
    </row>
    <row r="14291" spans="1:7">
      <c r="A14291" s="65"/>
      <c r="B14291" s="65"/>
      <c r="C14291" s="65"/>
      <c r="D14291" s="65"/>
      <c r="E14291" s="65"/>
      <c r="F14291" s="65"/>
      <c r="G14291" s="129"/>
    </row>
    <row r="14292" spans="1:7">
      <c r="A14292" s="65"/>
      <c r="B14292" s="65"/>
      <c r="C14292" s="65"/>
      <c r="D14292" s="65"/>
      <c r="E14292" s="65"/>
      <c r="F14292" s="65"/>
      <c r="G14292" s="129"/>
    </row>
    <row r="14293" spans="1:7">
      <c r="A14293" s="65"/>
      <c r="B14293" s="65"/>
      <c r="C14293" s="65"/>
      <c r="D14293" s="65"/>
      <c r="E14293" s="65"/>
      <c r="F14293" s="65"/>
      <c r="G14293" s="129"/>
    </row>
    <row r="14294" spans="1:7">
      <c r="A14294" s="65"/>
      <c r="B14294" s="65"/>
      <c r="C14294" s="65"/>
      <c r="D14294" s="65"/>
      <c r="E14294" s="65"/>
      <c r="F14294" s="65"/>
      <c r="G14294" s="129"/>
    </row>
    <row r="14295" spans="1:7">
      <c r="A14295" s="65"/>
      <c r="B14295" s="65"/>
      <c r="C14295" s="65"/>
      <c r="D14295" s="65"/>
      <c r="E14295" s="65"/>
      <c r="F14295" s="65"/>
      <c r="G14295" s="129"/>
    </row>
    <row r="14296" spans="1:7">
      <c r="A14296" s="65"/>
      <c r="B14296" s="65"/>
      <c r="C14296" s="65"/>
      <c r="D14296" s="65"/>
      <c r="E14296" s="65"/>
      <c r="F14296" s="65"/>
      <c r="G14296" s="129"/>
    </row>
    <row r="14297" spans="1:7">
      <c r="A14297" s="65"/>
      <c r="B14297" s="65"/>
      <c r="C14297" s="65"/>
      <c r="D14297" s="65"/>
      <c r="E14297" s="65"/>
      <c r="F14297" s="65"/>
      <c r="G14297" s="129"/>
    </row>
    <row r="14298" spans="1:7">
      <c r="A14298" s="65"/>
      <c r="B14298" s="65"/>
      <c r="C14298" s="65"/>
      <c r="D14298" s="65"/>
      <c r="E14298" s="65"/>
      <c r="F14298" s="65"/>
      <c r="G14298" s="129"/>
    </row>
    <row r="14299" spans="1:7">
      <c r="A14299" s="65"/>
      <c r="B14299" s="65"/>
      <c r="C14299" s="65"/>
      <c r="D14299" s="65"/>
      <c r="E14299" s="65"/>
      <c r="F14299" s="65"/>
      <c r="G14299" s="129"/>
    </row>
    <row r="14300" spans="1:7">
      <c r="A14300" s="65"/>
      <c r="B14300" s="65"/>
      <c r="C14300" s="65"/>
      <c r="D14300" s="65"/>
      <c r="E14300" s="65"/>
      <c r="F14300" s="65"/>
      <c r="G14300" s="129"/>
    </row>
    <row r="14301" spans="1:7">
      <c r="A14301" s="65"/>
      <c r="B14301" s="65"/>
      <c r="C14301" s="65"/>
      <c r="D14301" s="65"/>
      <c r="E14301" s="65"/>
      <c r="F14301" s="65"/>
      <c r="G14301" s="129"/>
    </row>
    <row r="14302" spans="1:7">
      <c r="A14302" s="65"/>
      <c r="B14302" s="65"/>
      <c r="C14302" s="65"/>
      <c r="D14302" s="65"/>
      <c r="E14302" s="65"/>
      <c r="F14302" s="65"/>
      <c r="G14302" s="129"/>
    </row>
    <row r="14303" spans="1:7">
      <c r="A14303" s="65"/>
      <c r="B14303" s="65"/>
      <c r="C14303" s="65"/>
      <c r="D14303" s="65"/>
      <c r="E14303" s="65"/>
      <c r="F14303" s="65"/>
      <c r="G14303" s="129"/>
    </row>
    <row r="14304" spans="1:7">
      <c r="A14304" s="65"/>
      <c r="B14304" s="65"/>
      <c r="C14304" s="65"/>
      <c r="D14304" s="65"/>
      <c r="E14304" s="65"/>
      <c r="F14304" s="65"/>
      <c r="G14304" s="129"/>
    </row>
    <row r="14305" spans="1:7">
      <c r="A14305" s="65"/>
      <c r="B14305" s="65"/>
      <c r="C14305" s="65"/>
      <c r="D14305" s="65"/>
      <c r="E14305" s="65"/>
      <c r="F14305" s="65"/>
      <c r="G14305" s="129"/>
    </row>
    <row r="14306" spans="1:7">
      <c r="A14306" s="65"/>
      <c r="B14306" s="65"/>
      <c r="C14306" s="65"/>
      <c r="D14306" s="65"/>
      <c r="E14306" s="65"/>
      <c r="F14306" s="65"/>
      <c r="G14306" s="129"/>
    </row>
    <row r="14307" spans="1:7">
      <c r="A14307" s="65"/>
      <c r="B14307" s="65"/>
      <c r="C14307" s="65"/>
      <c r="D14307" s="65"/>
      <c r="E14307" s="65"/>
      <c r="F14307" s="65"/>
      <c r="G14307" s="129"/>
    </row>
    <row r="14308" spans="1:7">
      <c r="A14308" s="65"/>
      <c r="B14308" s="65"/>
      <c r="C14308" s="65"/>
      <c r="D14308" s="65"/>
      <c r="E14308" s="65"/>
      <c r="F14308" s="65"/>
      <c r="G14308" s="129"/>
    </row>
    <row r="14309" spans="1:7">
      <c r="A14309" s="65"/>
      <c r="B14309" s="65"/>
      <c r="C14309" s="65"/>
      <c r="D14309" s="65"/>
      <c r="E14309" s="65"/>
      <c r="F14309" s="65"/>
      <c r="G14309" s="129"/>
    </row>
    <row r="14310" spans="1:7">
      <c r="A14310" s="65"/>
      <c r="B14310" s="65"/>
      <c r="C14310" s="65"/>
      <c r="D14310" s="65"/>
      <c r="E14310" s="65"/>
      <c r="F14310" s="65"/>
      <c r="G14310" s="129"/>
    </row>
    <row r="14311" spans="1:7">
      <c r="A14311" s="65"/>
      <c r="B14311" s="65"/>
      <c r="C14311" s="65"/>
      <c r="D14311" s="65"/>
      <c r="E14311" s="65"/>
      <c r="F14311" s="65"/>
      <c r="G14311" s="129"/>
    </row>
    <row r="14312" spans="1:7">
      <c r="A14312" s="65"/>
      <c r="B14312" s="65"/>
      <c r="C14312" s="65"/>
      <c r="D14312" s="65"/>
      <c r="E14312" s="65"/>
      <c r="F14312" s="65"/>
      <c r="G14312" s="129"/>
    </row>
    <row r="14313" spans="1:7">
      <c r="A14313" s="65"/>
      <c r="B14313" s="65"/>
      <c r="C14313" s="65"/>
      <c r="D14313" s="65"/>
      <c r="E14313" s="65"/>
      <c r="F14313" s="65"/>
      <c r="G14313" s="129"/>
    </row>
    <row r="14314" spans="1:7">
      <c r="A14314" s="65"/>
      <c r="B14314" s="65"/>
      <c r="C14314" s="65"/>
      <c r="D14314" s="65"/>
      <c r="E14314" s="65"/>
      <c r="F14314" s="65"/>
      <c r="G14314" s="129"/>
    </row>
    <row r="14315" spans="1:7">
      <c r="A14315" s="65"/>
      <c r="B14315" s="65"/>
      <c r="C14315" s="65"/>
      <c r="D14315" s="65"/>
      <c r="E14315" s="65"/>
      <c r="F14315" s="65"/>
      <c r="G14315" s="129"/>
    </row>
    <row r="14316" spans="1:7">
      <c r="A14316" s="65"/>
      <c r="B14316" s="65"/>
      <c r="C14316" s="65"/>
      <c r="D14316" s="65"/>
      <c r="E14316" s="65"/>
      <c r="F14316" s="65"/>
      <c r="G14316" s="129"/>
    </row>
    <row r="14317" spans="1:7">
      <c r="A14317" s="65"/>
      <c r="B14317" s="65"/>
      <c r="C14317" s="65"/>
      <c r="D14317" s="65"/>
      <c r="E14317" s="65"/>
      <c r="F14317" s="65"/>
      <c r="G14317" s="129"/>
    </row>
    <row r="14318" spans="1:7">
      <c r="A14318" s="65"/>
      <c r="B14318" s="65"/>
      <c r="C14318" s="65"/>
      <c r="D14318" s="65"/>
      <c r="E14318" s="65"/>
      <c r="F14318" s="65"/>
      <c r="G14318" s="129"/>
    </row>
    <row r="14319" spans="1:7">
      <c r="A14319" s="65"/>
      <c r="B14319" s="65"/>
      <c r="C14319" s="65"/>
      <c r="D14319" s="65"/>
      <c r="E14319" s="65"/>
      <c r="F14319" s="65"/>
      <c r="G14319" s="129"/>
    </row>
    <row r="14320" spans="1:7">
      <c r="A14320" s="65"/>
      <c r="B14320" s="65"/>
      <c r="C14320" s="65"/>
      <c r="D14320" s="65"/>
      <c r="E14320" s="65"/>
      <c r="F14320" s="65"/>
      <c r="G14320" s="129"/>
    </row>
    <row r="14321" spans="1:7">
      <c r="A14321" s="65"/>
      <c r="B14321" s="65"/>
      <c r="C14321" s="65"/>
      <c r="D14321" s="65"/>
      <c r="E14321" s="65"/>
      <c r="F14321" s="65"/>
      <c r="G14321" s="129"/>
    </row>
    <row r="14322" spans="1:7">
      <c r="A14322" s="65"/>
      <c r="B14322" s="65"/>
      <c r="C14322" s="65"/>
      <c r="D14322" s="65"/>
      <c r="E14322" s="65"/>
      <c r="F14322" s="65"/>
      <c r="G14322" s="129"/>
    </row>
    <row r="14323" spans="1:7">
      <c r="A14323" s="65"/>
      <c r="B14323" s="65"/>
      <c r="C14323" s="65"/>
      <c r="D14323" s="65"/>
      <c r="E14323" s="65"/>
      <c r="F14323" s="65"/>
      <c r="G14323" s="129"/>
    </row>
    <row r="14324" spans="1:7">
      <c r="A14324" s="65"/>
      <c r="B14324" s="65"/>
      <c r="C14324" s="65"/>
      <c r="D14324" s="65"/>
      <c r="E14324" s="65"/>
      <c r="F14324" s="65"/>
      <c r="G14324" s="129"/>
    </row>
    <row r="14325" spans="1:7">
      <c r="A14325" s="65"/>
      <c r="B14325" s="65"/>
      <c r="C14325" s="65"/>
      <c r="D14325" s="65"/>
      <c r="E14325" s="65"/>
      <c r="F14325" s="65"/>
      <c r="G14325" s="129"/>
    </row>
    <row r="14326" spans="1:7">
      <c r="A14326" s="65"/>
      <c r="B14326" s="65"/>
      <c r="C14326" s="65"/>
      <c r="D14326" s="65"/>
      <c r="E14326" s="65"/>
      <c r="F14326" s="65"/>
      <c r="G14326" s="129"/>
    </row>
    <row r="14327" spans="1:7">
      <c r="A14327" s="65"/>
      <c r="B14327" s="65"/>
      <c r="C14327" s="65"/>
      <c r="D14327" s="65"/>
      <c r="E14327" s="65"/>
      <c r="F14327" s="65"/>
      <c r="G14327" s="129"/>
    </row>
    <row r="14328" spans="1:7">
      <c r="A14328" s="65"/>
      <c r="B14328" s="65"/>
      <c r="C14328" s="65"/>
      <c r="D14328" s="65"/>
      <c r="E14328" s="65"/>
      <c r="F14328" s="65"/>
      <c r="G14328" s="129"/>
    </row>
    <row r="14329" spans="1:7">
      <c r="A14329" s="65"/>
      <c r="B14329" s="65"/>
      <c r="C14329" s="65"/>
      <c r="D14329" s="65"/>
      <c r="E14329" s="65"/>
      <c r="F14329" s="65"/>
      <c r="G14329" s="129"/>
    </row>
    <row r="14330" spans="1:7">
      <c r="A14330" s="65"/>
      <c r="B14330" s="65"/>
      <c r="C14330" s="65"/>
      <c r="D14330" s="65"/>
      <c r="E14330" s="65"/>
      <c r="F14330" s="65"/>
      <c r="G14330" s="129"/>
    </row>
    <row r="14331" spans="1:7">
      <c r="A14331" s="65"/>
      <c r="B14331" s="65"/>
      <c r="C14331" s="65"/>
      <c r="D14331" s="65"/>
      <c r="E14331" s="65"/>
      <c r="F14331" s="65"/>
      <c r="G14331" s="129"/>
    </row>
    <row r="14332" spans="1:7">
      <c r="A14332" s="65"/>
      <c r="B14332" s="65"/>
      <c r="C14332" s="65"/>
      <c r="D14332" s="65"/>
      <c r="E14332" s="65"/>
      <c r="F14332" s="65"/>
      <c r="G14332" s="129"/>
    </row>
    <row r="14333" spans="1:7">
      <c r="A14333" s="65"/>
      <c r="B14333" s="65"/>
      <c r="C14333" s="65"/>
      <c r="D14333" s="65"/>
      <c r="E14333" s="65"/>
      <c r="F14333" s="65"/>
      <c r="G14333" s="129"/>
    </row>
    <row r="14334" spans="1:7">
      <c r="A14334" s="65"/>
      <c r="B14334" s="65"/>
      <c r="C14334" s="65"/>
      <c r="D14334" s="65"/>
      <c r="E14334" s="65"/>
      <c r="F14334" s="65"/>
      <c r="G14334" s="129"/>
    </row>
    <row r="14335" spans="1:7">
      <c r="A14335" s="65"/>
      <c r="B14335" s="65"/>
      <c r="C14335" s="65"/>
      <c r="D14335" s="65"/>
      <c r="E14335" s="65"/>
      <c r="F14335" s="65"/>
      <c r="G14335" s="129"/>
    </row>
    <row r="14336" spans="1:7">
      <c r="A14336" s="65"/>
      <c r="B14336" s="65"/>
      <c r="C14336" s="65"/>
      <c r="D14336" s="65"/>
      <c r="E14336" s="65"/>
      <c r="F14336" s="65"/>
      <c r="G14336" s="129"/>
    </row>
    <row r="14337" spans="1:7">
      <c r="A14337" s="65"/>
      <c r="B14337" s="65"/>
      <c r="C14337" s="65"/>
      <c r="D14337" s="65"/>
      <c r="E14337" s="65"/>
      <c r="F14337" s="65"/>
      <c r="G14337" s="129"/>
    </row>
    <row r="14338" spans="1:7">
      <c r="A14338" s="65"/>
      <c r="B14338" s="65"/>
      <c r="C14338" s="65"/>
      <c r="D14338" s="65"/>
      <c r="E14338" s="65"/>
      <c r="F14338" s="65"/>
      <c r="G14338" s="129"/>
    </row>
    <row r="14339" spans="1:7">
      <c r="A14339" s="65"/>
      <c r="B14339" s="65"/>
      <c r="C14339" s="65"/>
      <c r="D14339" s="65"/>
      <c r="E14339" s="65"/>
      <c r="F14339" s="65"/>
      <c r="G14339" s="129"/>
    </row>
    <row r="14340" spans="1:7">
      <c r="A14340" s="65"/>
      <c r="B14340" s="65"/>
      <c r="C14340" s="65"/>
      <c r="D14340" s="65"/>
      <c r="E14340" s="65"/>
      <c r="F14340" s="65"/>
      <c r="G14340" s="129"/>
    </row>
    <row r="14341" spans="1:7">
      <c r="A14341" s="65"/>
      <c r="B14341" s="65"/>
      <c r="C14341" s="65"/>
      <c r="D14341" s="65"/>
      <c r="E14341" s="65"/>
      <c r="F14341" s="65"/>
      <c r="G14341" s="129"/>
    </row>
    <row r="14342" spans="1:7">
      <c r="A14342" s="65"/>
      <c r="B14342" s="65"/>
      <c r="C14342" s="65"/>
      <c r="D14342" s="65"/>
      <c r="E14342" s="65"/>
      <c r="F14342" s="65"/>
      <c r="G14342" s="129"/>
    </row>
    <row r="14343" spans="1:7">
      <c r="A14343" s="65"/>
      <c r="B14343" s="65"/>
      <c r="C14343" s="65"/>
      <c r="D14343" s="65"/>
      <c r="E14343" s="65"/>
      <c r="F14343" s="65"/>
      <c r="G14343" s="129"/>
    </row>
    <row r="14344" spans="1:7">
      <c r="A14344" s="65"/>
      <c r="B14344" s="65"/>
      <c r="C14344" s="65"/>
      <c r="D14344" s="65"/>
      <c r="E14344" s="65"/>
      <c r="F14344" s="65"/>
      <c r="G14344" s="129"/>
    </row>
    <row r="14345" spans="1:7">
      <c r="A14345" s="65"/>
      <c r="B14345" s="65"/>
      <c r="C14345" s="65"/>
      <c r="D14345" s="65"/>
      <c r="E14345" s="65"/>
      <c r="F14345" s="65"/>
      <c r="G14345" s="129"/>
    </row>
    <row r="14346" spans="1:7">
      <c r="A14346" s="65"/>
      <c r="B14346" s="65"/>
      <c r="C14346" s="65"/>
      <c r="D14346" s="65"/>
      <c r="E14346" s="65"/>
      <c r="F14346" s="65"/>
      <c r="G14346" s="129"/>
    </row>
    <row r="14347" spans="1:7">
      <c r="A14347" s="65"/>
      <c r="B14347" s="65"/>
      <c r="C14347" s="65"/>
      <c r="D14347" s="65"/>
      <c r="E14347" s="65"/>
      <c r="F14347" s="65"/>
      <c r="G14347" s="129"/>
    </row>
    <row r="14348" spans="1:7">
      <c r="A14348" s="65"/>
      <c r="B14348" s="65"/>
      <c r="C14348" s="65"/>
      <c r="D14348" s="65"/>
      <c r="E14348" s="65"/>
      <c r="F14348" s="65"/>
      <c r="G14348" s="129"/>
    </row>
    <row r="14349" spans="1:7">
      <c r="A14349" s="65"/>
      <c r="B14349" s="65"/>
      <c r="C14349" s="65"/>
      <c r="D14349" s="65"/>
      <c r="E14349" s="65"/>
      <c r="F14349" s="65"/>
      <c r="G14349" s="129"/>
    </row>
    <row r="14350" spans="1:7">
      <c r="A14350" s="65"/>
      <c r="B14350" s="65"/>
      <c r="C14350" s="65"/>
      <c r="D14350" s="65"/>
      <c r="E14350" s="65"/>
      <c r="F14350" s="65"/>
      <c r="G14350" s="129"/>
    </row>
    <row r="14351" spans="1:7">
      <c r="A14351" s="65"/>
      <c r="B14351" s="65"/>
      <c r="C14351" s="65"/>
      <c r="D14351" s="65"/>
      <c r="E14351" s="65"/>
      <c r="F14351" s="65"/>
      <c r="G14351" s="129"/>
    </row>
    <row r="14352" spans="1:7">
      <c r="A14352" s="65"/>
      <c r="B14352" s="65"/>
      <c r="C14352" s="65"/>
      <c r="D14352" s="65"/>
      <c r="E14352" s="65"/>
      <c r="F14352" s="65"/>
      <c r="G14352" s="129"/>
    </row>
    <row r="14353" spans="1:7">
      <c r="A14353" s="65"/>
      <c r="B14353" s="65"/>
      <c r="C14353" s="65"/>
      <c r="D14353" s="65"/>
      <c r="E14353" s="65"/>
      <c r="F14353" s="65"/>
      <c r="G14353" s="129"/>
    </row>
    <row r="14354" spans="1:7">
      <c r="A14354" s="65"/>
      <c r="B14354" s="65"/>
      <c r="C14354" s="65"/>
      <c r="D14354" s="65"/>
      <c r="E14354" s="65"/>
      <c r="F14354" s="65"/>
      <c r="G14354" s="129"/>
    </row>
    <row r="14355" spans="1:7">
      <c r="A14355" s="65"/>
      <c r="B14355" s="65"/>
      <c r="C14355" s="65"/>
      <c r="D14355" s="65"/>
      <c r="E14355" s="65"/>
      <c r="F14355" s="65"/>
      <c r="G14355" s="129"/>
    </row>
    <row r="14356" spans="1:7">
      <c r="A14356" s="65"/>
      <c r="B14356" s="65"/>
      <c r="C14356" s="65"/>
      <c r="D14356" s="65"/>
      <c r="E14356" s="65"/>
      <c r="F14356" s="65"/>
      <c r="G14356" s="129"/>
    </row>
    <row r="14357" spans="1:7">
      <c r="A14357" s="65"/>
      <c r="B14357" s="65"/>
      <c r="C14357" s="65"/>
      <c r="D14357" s="65"/>
      <c r="E14357" s="65"/>
      <c r="F14357" s="65"/>
      <c r="G14357" s="129"/>
    </row>
    <row r="14358" spans="1:7">
      <c r="A14358" s="65"/>
      <c r="B14358" s="65"/>
      <c r="C14358" s="65"/>
      <c r="D14358" s="65"/>
      <c r="E14358" s="65"/>
      <c r="F14358" s="65"/>
      <c r="G14358" s="129"/>
    </row>
    <row r="14359" spans="1:7">
      <c r="A14359" s="65"/>
      <c r="B14359" s="65"/>
      <c r="C14359" s="65"/>
      <c r="D14359" s="65"/>
      <c r="E14359" s="65"/>
      <c r="F14359" s="65"/>
      <c r="G14359" s="129"/>
    </row>
    <row r="14360" spans="1:7">
      <c r="A14360" s="65"/>
      <c r="B14360" s="65"/>
      <c r="C14360" s="65"/>
      <c r="D14360" s="65"/>
      <c r="E14360" s="65"/>
      <c r="F14360" s="65"/>
      <c r="G14360" s="129"/>
    </row>
    <row r="14361" spans="1:7">
      <c r="A14361" s="65"/>
      <c r="B14361" s="65"/>
      <c r="C14361" s="65"/>
      <c r="D14361" s="65"/>
      <c r="E14361" s="65"/>
      <c r="F14361" s="65"/>
      <c r="G14361" s="129"/>
    </row>
    <row r="14362" spans="1:7">
      <c r="A14362" s="65"/>
      <c r="B14362" s="65"/>
      <c r="C14362" s="65"/>
      <c r="D14362" s="65"/>
      <c r="E14362" s="65"/>
      <c r="F14362" s="65"/>
      <c r="G14362" s="129"/>
    </row>
    <row r="14363" spans="1:7">
      <c r="A14363" s="65"/>
      <c r="B14363" s="65"/>
      <c r="C14363" s="65"/>
      <c r="D14363" s="65"/>
      <c r="E14363" s="65"/>
      <c r="F14363" s="65"/>
      <c r="G14363" s="129"/>
    </row>
    <row r="14364" spans="1:7">
      <c r="A14364" s="65"/>
      <c r="B14364" s="65"/>
      <c r="C14364" s="65"/>
      <c r="D14364" s="65"/>
      <c r="E14364" s="65"/>
      <c r="F14364" s="65"/>
      <c r="G14364" s="129"/>
    </row>
    <row r="14365" spans="1:7">
      <c r="A14365" s="65"/>
      <c r="B14365" s="65"/>
      <c r="C14365" s="65"/>
      <c r="D14365" s="65"/>
      <c r="E14365" s="65"/>
      <c r="F14365" s="65"/>
      <c r="G14365" s="129"/>
    </row>
    <row r="14366" spans="1:7">
      <c r="A14366" s="65"/>
      <c r="B14366" s="65"/>
      <c r="C14366" s="65"/>
      <c r="D14366" s="65"/>
      <c r="E14366" s="65"/>
      <c r="F14366" s="65"/>
      <c r="G14366" s="129"/>
    </row>
    <row r="14367" spans="1:7">
      <c r="A14367" s="65"/>
      <c r="B14367" s="65"/>
      <c r="C14367" s="65"/>
      <c r="D14367" s="65"/>
      <c r="E14367" s="65"/>
      <c r="F14367" s="65"/>
      <c r="G14367" s="129"/>
    </row>
    <row r="14368" spans="1:7">
      <c r="A14368" s="65"/>
      <c r="B14368" s="65"/>
      <c r="C14368" s="65"/>
      <c r="D14368" s="65"/>
      <c r="E14368" s="65"/>
      <c r="F14368" s="65"/>
      <c r="G14368" s="129"/>
    </row>
    <row r="14369" spans="1:7">
      <c r="A14369" s="65"/>
      <c r="B14369" s="65"/>
      <c r="C14369" s="65"/>
      <c r="D14369" s="65"/>
      <c r="E14369" s="65"/>
      <c r="F14369" s="65"/>
      <c r="G14369" s="129"/>
    </row>
    <row r="14370" spans="1:7">
      <c r="A14370" s="65"/>
      <c r="B14370" s="65"/>
      <c r="C14370" s="65"/>
      <c r="D14370" s="65"/>
      <c r="E14370" s="65"/>
      <c r="F14370" s="65"/>
      <c r="G14370" s="129"/>
    </row>
    <row r="14371" spans="1:7">
      <c r="A14371" s="65"/>
      <c r="B14371" s="65"/>
      <c r="C14371" s="65"/>
      <c r="D14371" s="65"/>
      <c r="E14371" s="65"/>
      <c r="F14371" s="65"/>
      <c r="G14371" s="129"/>
    </row>
    <row r="14372" spans="1:7">
      <c r="A14372" s="65"/>
      <c r="B14372" s="65"/>
      <c r="C14372" s="65"/>
      <c r="D14372" s="65"/>
      <c r="E14372" s="65"/>
      <c r="F14372" s="65"/>
      <c r="G14372" s="129"/>
    </row>
    <row r="14373" spans="1:7">
      <c r="A14373" s="65"/>
      <c r="B14373" s="65"/>
      <c r="C14373" s="65"/>
      <c r="D14373" s="65"/>
      <c r="E14373" s="65"/>
      <c r="F14373" s="65"/>
      <c r="G14373" s="129"/>
    </row>
    <row r="14374" spans="1:7">
      <c r="A14374" s="65"/>
      <c r="B14374" s="65"/>
      <c r="C14374" s="65"/>
      <c r="D14374" s="65"/>
      <c r="E14374" s="65"/>
      <c r="F14374" s="65"/>
      <c r="G14374" s="129"/>
    </row>
    <row r="14375" spans="1:7">
      <c r="A14375" s="65"/>
      <c r="B14375" s="65"/>
      <c r="C14375" s="65"/>
      <c r="D14375" s="65"/>
      <c r="E14375" s="65"/>
      <c r="F14375" s="65"/>
      <c r="G14375" s="129"/>
    </row>
    <row r="14376" spans="1:7">
      <c r="A14376" s="65"/>
      <c r="B14376" s="65"/>
      <c r="C14376" s="65"/>
      <c r="D14376" s="65"/>
      <c r="E14376" s="65"/>
      <c r="F14376" s="65"/>
      <c r="G14376" s="129"/>
    </row>
    <row r="14377" spans="1:7">
      <c r="A14377" s="65"/>
      <c r="B14377" s="65"/>
      <c r="C14377" s="65"/>
      <c r="D14377" s="65"/>
      <c r="E14377" s="65"/>
      <c r="F14377" s="65"/>
      <c r="G14377" s="129"/>
    </row>
    <row r="14378" spans="1:7">
      <c r="A14378" s="65"/>
      <c r="B14378" s="65"/>
      <c r="C14378" s="65"/>
      <c r="D14378" s="65"/>
      <c r="E14378" s="65"/>
      <c r="F14378" s="65"/>
      <c r="G14378" s="129"/>
    </row>
    <row r="14379" spans="1:7">
      <c r="A14379" s="65"/>
      <c r="B14379" s="65"/>
      <c r="C14379" s="65"/>
      <c r="D14379" s="65"/>
      <c r="E14379" s="65"/>
      <c r="F14379" s="65"/>
      <c r="G14379" s="129"/>
    </row>
    <row r="14380" spans="1:7">
      <c r="A14380" s="65"/>
      <c r="B14380" s="65"/>
      <c r="C14380" s="65"/>
      <c r="D14380" s="65"/>
      <c r="E14380" s="65"/>
      <c r="F14380" s="65"/>
      <c r="G14380" s="129"/>
    </row>
    <row r="14381" spans="1:7">
      <c r="A14381" s="65"/>
      <c r="B14381" s="65"/>
      <c r="C14381" s="65"/>
      <c r="D14381" s="65"/>
      <c r="E14381" s="65"/>
      <c r="F14381" s="65"/>
      <c r="G14381" s="129"/>
    </row>
    <row r="14382" spans="1:7">
      <c r="A14382" s="65"/>
      <c r="B14382" s="65"/>
      <c r="C14382" s="65"/>
      <c r="D14382" s="65"/>
      <c r="E14382" s="65"/>
      <c r="F14382" s="65"/>
      <c r="G14382" s="129"/>
    </row>
    <row r="14383" spans="1:7">
      <c r="A14383" s="65"/>
      <c r="B14383" s="65"/>
      <c r="C14383" s="65"/>
      <c r="D14383" s="65"/>
      <c r="E14383" s="65"/>
      <c r="F14383" s="65"/>
      <c r="G14383" s="129"/>
    </row>
    <row r="14384" spans="1:7">
      <c r="A14384" s="65"/>
      <c r="B14384" s="65"/>
      <c r="C14384" s="65"/>
      <c r="D14384" s="65"/>
      <c r="E14384" s="65"/>
      <c r="F14384" s="65"/>
      <c r="G14384" s="129"/>
    </row>
    <row r="14385" spans="1:7">
      <c r="A14385" s="65"/>
      <c r="B14385" s="65"/>
      <c r="C14385" s="65"/>
      <c r="D14385" s="65"/>
      <c r="E14385" s="65"/>
      <c r="F14385" s="65"/>
      <c r="G14385" s="129"/>
    </row>
    <row r="14386" spans="1:7">
      <c r="A14386" s="65"/>
      <c r="B14386" s="65"/>
      <c r="C14386" s="65"/>
      <c r="D14386" s="65"/>
      <c r="E14386" s="65"/>
      <c r="F14386" s="65"/>
      <c r="G14386" s="129"/>
    </row>
    <row r="14387" spans="1:7">
      <c r="A14387" s="65"/>
      <c r="B14387" s="65"/>
      <c r="C14387" s="65"/>
      <c r="D14387" s="65"/>
      <c r="E14387" s="65"/>
      <c r="F14387" s="65"/>
      <c r="G14387" s="129"/>
    </row>
    <row r="14388" spans="1:7">
      <c r="A14388" s="65"/>
      <c r="B14388" s="65"/>
      <c r="C14388" s="65"/>
      <c r="D14388" s="65"/>
      <c r="E14388" s="65"/>
      <c r="F14388" s="65"/>
      <c r="G14388" s="129"/>
    </row>
    <row r="14389" spans="1:7">
      <c r="A14389" s="65"/>
      <c r="B14389" s="65"/>
      <c r="C14389" s="65"/>
      <c r="D14389" s="65"/>
      <c r="E14389" s="65"/>
      <c r="F14389" s="65"/>
      <c r="G14389" s="129"/>
    </row>
    <row r="14390" spans="1:7">
      <c r="A14390" s="65"/>
      <c r="B14390" s="65"/>
      <c r="C14390" s="65"/>
      <c r="D14390" s="65"/>
      <c r="E14390" s="65"/>
      <c r="F14390" s="65"/>
      <c r="G14390" s="129"/>
    </row>
    <row r="14391" spans="1:7">
      <c r="A14391" s="65"/>
      <c r="B14391" s="65"/>
      <c r="C14391" s="65"/>
      <c r="D14391" s="65"/>
      <c r="E14391" s="65"/>
      <c r="F14391" s="65"/>
      <c r="G14391" s="129"/>
    </row>
    <row r="14392" spans="1:7">
      <c r="A14392" s="65"/>
      <c r="B14392" s="65"/>
      <c r="C14392" s="65"/>
      <c r="D14392" s="65"/>
      <c r="E14392" s="65"/>
      <c r="F14392" s="65"/>
      <c r="G14392" s="129"/>
    </row>
    <row r="14393" spans="1:7">
      <c r="A14393" s="65"/>
      <c r="B14393" s="65"/>
      <c r="C14393" s="65"/>
      <c r="D14393" s="65"/>
      <c r="E14393" s="65"/>
      <c r="F14393" s="65"/>
      <c r="G14393" s="129"/>
    </row>
    <row r="14394" spans="1:7">
      <c r="A14394" s="65"/>
      <c r="B14394" s="65"/>
      <c r="C14394" s="65"/>
      <c r="D14394" s="65"/>
      <c r="E14394" s="65"/>
      <c r="F14394" s="65"/>
      <c r="G14394" s="129"/>
    </row>
    <row r="14395" spans="1:7">
      <c r="A14395" s="65"/>
      <c r="B14395" s="65"/>
      <c r="C14395" s="65"/>
      <c r="D14395" s="65"/>
      <c r="E14395" s="65"/>
      <c r="F14395" s="65"/>
      <c r="G14395" s="129"/>
    </row>
    <row r="14396" spans="1:7">
      <c r="A14396" s="65"/>
      <c r="B14396" s="65"/>
      <c r="C14396" s="65"/>
      <c r="D14396" s="65"/>
      <c r="E14396" s="65"/>
      <c r="F14396" s="65"/>
      <c r="G14396" s="129"/>
    </row>
    <row r="14397" spans="1:7">
      <c r="A14397" s="65"/>
      <c r="B14397" s="65"/>
      <c r="C14397" s="65"/>
      <c r="D14397" s="65"/>
      <c r="E14397" s="65"/>
      <c r="F14397" s="65"/>
      <c r="G14397" s="129"/>
    </row>
    <row r="14398" spans="1:7">
      <c r="A14398" s="65"/>
      <c r="B14398" s="65"/>
      <c r="C14398" s="65"/>
      <c r="D14398" s="65"/>
      <c r="E14398" s="65"/>
      <c r="F14398" s="65"/>
      <c r="G14398" s="129"/>
    </row>
    <row r="14399" spans="1:7">
      <c r="A14399" s="65"/>
      <c r="B14399" s="65"/>
      <c r="C14399" s="65"/>
      <c r="D14399" s="65"/>
      <c r="E14399" s="65"/>
      <c r="F14399" s="65"/>
      <c r="G14399" s="129"/>
    </row>
    <row r="14400" spans="1:7">
      <c r="A14400" s="65"/>
      <c r="B14400" s="65"/>
      <c r="C14400" s="65"/>
      <c r="D14400" s="65"/>
      <c r="E14400" s="65"/>
      <c r="F14400" s="65"/>
      <c r="G14400" s="129"/>
    </row>
    <row r="14401" spans="1:7">
      <c r="A14401" s="65"/>
      <c r="B14401" s="65"/>
      <c r="C14401" s="65"/>
      <c r="D14401" s="65"/>
      <c r="E14401" s="65"/>
      <c r="F14401" s="65"/>
      <c r="G14401" s="129"/>
    </row>
    <row r="14402" spans="1:7">
      <c r="A14402" s="65"/>
      <c r="B14402" s="65"/>
      <c r="C14402" s="65"/>
      <c r="D14402" s="65"/>
      <c r="E14402" s="65"/>
      <c r="F14402" s="65"/>
      <c r="G14402" s="129"/>
    </row>
    <row r="14403" spans="1:7">
      <c r="A14403" s="65"/>
      <c r="B14403" s="65"/>
      <c r="C14403" s="65"/>
      <c r="D14403" s="65"/>
      <c r="E14403" s="65"/>
      <c r="F14403" s="65"/>
      <c r="G14403" s="129"/>
    </row>
    <row r="14404" spans="1:7">
      <c r="A14404" s="65"/>
      <c r="B14404" s="65"/>
      <c r="C14404" s="65"/>
      <c r="D14404" s="65"/>
      <c r="E14404" s="65"/>
      <c r="F14404" s="65"/>
      <c r="G14404" s="129"/>
    </row>
    <row r="14405" spans="1:7">
      <c r="A14405" s="65"/>
      <c r="B14405" s="65"/>
      <c r="C14405" s="65"/>
      <c r="D14405" s="65"/>
      <c r="E14405" s="65"/>
      <c r="F14405" s="65"/>
      <c r="G14405" s="129"/>
    </row>
    <row r="14406" spans="1:7">
      <c r="A14406" s="65"/>
      <c r="B14406" s="65"/>
      <c r="C14406" s="65"/>
      <c r="D14406" s="65"/>
      <c r="E14406" s="65"/>
      <c r="F14406" s="65"/>
      <c r="G14406" s="129"/>
    </row>
    <row r="14407" spans="1:7">
      <c r="A14407" s="65"/>
      <c r="B14407" s="65"/>
      <c r="C14407" s="65"/>
      <c r="D14407" s="65"/>
      <c r="E14407" s="65"/>
      <c r="F14407" s="65"/>
      <c r="G14407" s="129"/>
    </row>
    <row r="14408" spans="1:7">
      <c r="A14408" s="65"/>
      <c r="B14408" s="65"/>
      <c r="C14408" s="65"/>
      <c r="D14408" s="65"/>
      <c r="E14408" s="65"/>
      <c r="F14408" s="65"/>
      <c r="G14408" s="129"/>
    </row>
    <row r="14409" spans="1:7">
      <c r="A14409" s="65"/>
      <c r="B14409" s="65"/>
      <c r="C14409" s="65"/>
      <c r="D14409" s="65"/>
      <c r="E14409" s="65"/>
      <c r="F14409" s="65"/>
      <c r="G14409" s="129"/>
    </row>
    <row r="14410" spans="1:7">
      <c r="A14410" s="65"/>
      <c r="B14410" s="65"/>
      <c r="C14410" s="65"/>
      <c r="D14410" s="65"/>
      <c r="E14410" s="65"/>
      <c r="F14410" s="65"/>
      <c r="G14410" s="129"/>
    </row>
    <row r="14411" spans="1:7">
      <c r="A14411" s="65"/>
      <c r="B14411" s="65"/>
      <c r="C14411" s="65"/>
      <c r="D14411" s="65"/>
      <c r="E14411" s="65"/>
      <c r="F14411" s="65"/>
      <c r="G14411" s="129"/>
    </row>
    <row r="14412" spans="1:7">
      <c r="A14412" s="65"/>
      <c r="B14412" s="65"/>
      <c r="C14412" s="65"/>
      <c r="D14412" s="65"/>
      <c r="E14412" s="65"/>
      <c r="F14412" s="65"/>
      <c r="G14412" s="129"/>
    </row>
    <row r="14413" spans="1:7">
      <c r="A14413" s="65"/>
      <c r="B14413" s="65"/>
      <c r="C14413" s="65"/>
      <c r="D14413" s="65"/>
      <c r="E14413" s="65"/>
      <c r="F14413" s="65"/>
      <c r="G14413" s="129"/>
    </row>
    <row r="14414" spans="1:7">
      <c r="A14414" s="65"/>
      <c r="B14414" s="65"/>
      <c r="C14414" s="65"/>
      <c r="D14414" s="65"/>
      <c r="E14414" s="65"/>
      <c r="F14414" s="65"/>
      <c r="G14414" s="129"/>
    </row>
    <row r="14415" spans="1:7">
      <c r="A14415" s="65"/>
      <c r="B14415" s="65"/>
      <c r="C14415" s="65"/>
      <c r="D14415" s="65"/>
      <c r="E14415" s="65"/>
      <c r="F14415" s="65"/>
      <c r="G14415" s="129"/>
    </row>
    <row r="14416" spans="1:7">
      <c r="A14416" s="65"/>
      <c r="B14416" s="65"/>
      <c r="C14416" s="65"/>
      <c r="D14416" s="65"/>
      <c r="E14416" s="65"/>
      <c r="F14416" s="65"/>
      <c r="G14416" s="129"/>
    </row>
    <row r="14417" spans="1:7">
      <c r="A14417" s="65"/>
      <c r="B14417" s="65"/>
      <c r="C14417" s="65"/>
      <c r="D14417" s="65"/>
      <c r="E14417" s="65"/>
      <c r="F14417" s="65"/>
      <c r="G14417" s="129"/>
    </row>
    <row r="14418" spans="1:7">
      <c r="A14418" s="65"/>
      <c r="B14418" s="65"/>
      <c r="C14418" s="65"/>
      <c r="D14418" s="65"/>
      <c r="E14418" s="65"/>
      <c r="F14418" s="65"/>
      <c r="G14418" s="129"/>
    </row>
    <row r="14419" spans="1:7">
      <c r="A14419" s="65"/>
      <c r="B14419" s="65"/>
      <c r="C14419" s="65"/>
      <c r="D14419" s="65"/>
      <c r="E14419" s="65"/>
      <c r="F14419" s="65"/>
      <c r="G14419" s="129"/>
    </row>
    <row r="14420" spans="1:7">
      <c r="A14420" s="65"/>
      <c r="B14420" s="65"/>
      <c r="C14420" s="65"/>
      <c r="D14420" s="65"/>
      <c r="E14420" s="65"/>
      <c r="F14420" s="65"/>
      <c r="G14420" s="129"/>
    </row>
    <row r="14421" spans="1:7">
      <c r="A14421" s="65"/>
      <c r="B14421" s="65"/>
      <c r="C14421" s="65"/>
      <c r="D14421" s="65"/>
      <c r="E14421" s="65"/>
      <c r="F14421" s="65"/>
      <c r="G14421" s="129"/>
    </row>
    <row r="14422" spans="1:7">
      <c r="A14422" s="65"/>
      <c r="B14422" s="65"/>
      <c r="C14422" s="65"/>
      <c r="D14422" s="65"/>
      <c r="E14422" s="65"/>
      <c r="F14422" s="65"/>
      <c r="G14422" s="129"/>
    </row>
    <row r="14423" spans="1:7">
      <c r="A14423" s="65"/>
      <c r="B14423" s="65"/>
      <c r="C14423" s="65"/>
      <c r="D14423" s="65"/>
      <c r="E14423" s="65"/>
      <c r="F14423" s="65"/>
      <c r="G14423" s="129"/>
    </row>
    <row r="14424" spans="1:7">
      <c r="A14424" s="65"/>
      <c r="B14424" s="65"/>
      <c r="C14424" s="65"/>
      <c r="D14424" s="65"/>
      <c r="E14424" s="65"/>
      <c r="F14424" s="65"/>
      <c r="G14424" s="129"/>
    </row>
    <row r="14425" spans="1:7">
      <c r="A14425" s="65"/>
      <c r="B14425" s="65"/>
      <c r="C14425" s="65"/>
      <c r="D14425" s="65"/>
      <c r="E14425" s="65"/>
      <c r="F14425" s="65"/>
      <c r="G14425" s="129"/>
    </row>
    <row r="14426" spans="1:7">
      <c r="A14426" s="65"/>
      <c r="B14426" s="65"/>
      <c r="C14426" s="65"/>
      <c r="D14426" s="65"/>
      <c r="E14426" s="65"/>
      <c r="F14426" s="65"/>
      <c r="G14426" s="129"/>
    </row>
    <row r="14427" spans="1:7">
      <c r="A14427" s="65"/>
      <c r="B14427" s="65"/>
      <c r="C14427" s="65"/>
      <c r="D14427" s="65"/>
      <c r="E14427" s="65"/>
      <c r="F14427" s="65"/>
      <c r="G14427" s="129"/>
    </row>
    <row r="14428" spans="1:7">
      <c r="A14428" s="65"/>
      <c r="B14428" s="65"/>
      <c r="C14428" s="65"/>
      <c r="D14428" s="65"/>
      <c r="E14428" s="65"/>
      <c r="F14428" s="65"/>
      <c r="G14428" s="129"/>
    </row>
    <row r="14429" spans="1:7">
      <c r="A14429" s="65"/>
      <c r="B14429" s="65"/>
      <c r="C14429" s="65"/>
      <c r="D14429" s="65"/>
      <c r="E14429" s="65"/>
      <c r="F14429" s="65"/>
      <c r="G14429" s="129"/>
    </row>
    <row r="14430" spans="1:7">
      <c r="A14430" s="65"/>
      <c r="B14430" s="65"/>
      <c r="C14430" s="65"/>
      <c r="D14430" s="65"/>
      <c r="E14430" s="65"/>
      <c r="F14430" s="65"/>
      <c r="G14430" s="129"/>
    </row>
    <row r="14431" spans="1:7">
      <c r="A14431" s="65"/>
      <c r="B14431" s="65"/>
      <c r="C14431" s="65"/>
      <c r="D14431" s="65"/>
      <c r="E14431" s="65"/>
      <c r="F14431" s="65"/>
      <c r="G14431" s="129"/>
    </row>
    <row r="14432" spans="1:7">
      <c r="A14432" s="65"/>
      <c r="B14432" s="65"/>
      <c r="C14432" s="65"/>
      <c r="D14432" s="65"/>
      <c r="E14432" s="65"/>
      <c r="F14432" s="65"/>
      <c r="G14432" s="129"/>
    </row>
    <row r="14433" spans="1:7">
      <c r="A14433" s="65"/>
      <c r="B14433" s="65"/>
      <c r="C14433" s="65"/>
      <c r="D14433" s="65"/>
      <c r="E14433" s="65"/>
      <c r="F14433" s="65"/>
      <c r="G14433" s="129"/>
    </row>
    <row r="14434" spans="1:7">
      <c r="A14434" s="65"/>
      <c r="B14434" s="65"/>
      <c r="C14434" s="65"/>
      <c r="D14434" s="65"/>
      <c r="E14434" s="65"/>
      <c r="F14434" s="65"/>
      <c r="G14434" s="129"/>
    </row>
    <row r="14435" spans="1:7">
      <c r="A14435" s="65"/>
      <c r="B14435" s="65"/>
      <c r="C14435" s="65"/>
      <c r="D14435" s="65"/>
      <c r="E14435" s="65"/>
      <c r="F14435" s="65"/>
      <c r="G14435" s="129"/>
    </row>
    <row r="14436" spans="1:7">
      <c r="A14436" s="65"/>
      <c r="B14436" s="65"/>
      <c r="C14436" s="65"/>
      <c r="D14436" s="65"/>
      <c r="E14436" s="65"/>
      <c r="F14436" s="65"/>
      <c r="G14436" s="129"/>
    </row>
    <row r="14437" spans="1:7">
      <c r="A14437" s="65"/>
      <c r="B14437" s="65"/>
      <c r="C14437" s="65"/>
      <c r="D14437" s="65"/>
      <c r="E14437" s="65"/>
      <c r="F14437" s="65"/>
      <c r="G14437" s="129"/>
    </row>
    <row r="14438" spans="1:7">
      <c r="A14438" s="65"/>
      <c r="B14438" s="65"/>
      <c r="C14438" s="65"/>
      <c r="D14438" s="65"/>
      <c r="E14438" s="65"/>
      <c r="F14438" s="65"/>
      <c r="G14438" s="129"/>
    </row>
    <row r="14439" spans="1:7">
      <c r="A14439" s="65"/>
      <c r="B14439" s="65"/>
      <c r="C14439" s="65"/>
      <c r="D14439" s="65"/>
      <c r="E14439" s="65"/>
      <c r="F14439" s="65"/>
      <c r="G14439" s="129"/>
    </row>
    <row r="14440" spans="1:7">
      <c r="A14440" s="65"/>
      <c r="B14440" s="65"/>
      <c r="C14440" s="65"/>
      <c r="D14440" s="65"/>
      <c r="E14440" s="65"/>
      <c r="F14440" s="65"/>
      <c r="G14440" s="129"/>
    </row>
    <row r="14441" spans="1:7">
      <c r="A14441" s="65"/>
      <c r="B14441" s="65"/>
      <c r="C14441" s="65"/>
      <c r="D14441" s="65"/>
      <c r="E14441" s="65"/>
      <c r="F14441" s="65"/>
      <c r="G14441" s="129"/>
    </row>
    <row r="14442" spans="1:7">
      <c r="A14442" s="65"/>
      <c r="B14442" s="65"/>
      <c r="C14442" s="65"/>
      <c r="D14442" s="65"/>
      <c r="E14442" s="65"/>
      <c r="F14442" s="65"/>
      <c r="G14442" s="129"/>
    </row>
    <row r="14443" spans="1:7">
      <c r="A14443" s="65"/>
      <c r="B14443" s="65"/>
      <c r="C14443" s="65"/>
      <c r="D14443" s="65"/>
      <c r="E14443" s="65"/>
      <c r="F14443" s="65"/>
      <c r="G14443" s="129"/>
    </row>
    <row r="14444" spans="1:7">
      <c r="A14444" s="65"/>
      <c r="B14444" s="65"/>
      <c r="C14444" s="65"/>
      <c r="D14444" s="65"/>
      <c r="E14444" s="65"/>
      <c r="F14444" s="65"/>
      <c r="G14444" s="129"/>
    </row>
    <row r="14445" spans="1:7">
      <c r="A14445" s="65"/>
      <c r="B14445" s="65"/>
      <c r="C14445" s="65"/>
      <c r="D14445" s="65"/>
      <c r="E14445" s="65"/>
      <c r="F14445" s="65"/>
      <c r="G14445" s="129"/>
    </row>
    <row r="14446" spans="1:7">
      <c r="A14446" s="65"/>
      <c r="B14446" s="65"/>
      <c r="C14446" s="65"/>
      <c r="D14446" s="65"/>
      <c r="E14446" s="65"/>
      <c r="F14446" s="65"/>
      <c r="G14446" s="129"/>
    </row>
    <row r="14447" spans="1:7">
      <c r="A14447" s="65"/>
      <c r="B14447" s="65"/>
      <c r="C14447" s="65"/>
      <c r="D14447" s="65"/>
      <c r="E14447" s="65"/>
      <c r="F14447" s="65"/>
      <c r="G14447" s="129"/>
    </row>
    <row r="14448" spans="1:7">
      <c r="A14448" s="65"/>
      <c r="B14448" s="65"/>
      <c r="C14448" s="65"/>
      <c r="D14448" s="65"/>
      <c r="E14448" s="65"/>
      <c r="F14448" s="65"/>
      <c r="G14448" s="129"/>
    </row>
    <row r="14449" spans="1:7">
      <c r="A14449" s="65"/>
      <c r="B14449" s="65"/>
      <c r="C14449" s="65"/>
      <c r="D14449" s="65"/>
      <c r="E14449" s="65"/>
      <c r="F14449" s="65"/>
      <c r="G14449" s="129"/>
    </row>
    <row r="14450" spans="1:7">
      <c r="A14450" s="65"/>
      <c r="B14450" s="65"/>
      <c r="C14450" s="65"/>
      <c r="D14450" s="65"/>
      <c r="E14450" s="65"/>
      <c r="F14450" s="65"/>
      <c r="G14450" s="129"/>
    </row>
    <row r="14451" spans="1:7">
      <c r="A14451" s="65"/>
      <c r="B14451" s="65"/>
      <c r="C14451" s="65"/>
      <c r="D14451" s="65"/>
      <c r="E14451" s="65"/>
      <c r="F14451" s="65"/>
      <c r="G14451" s="129"/>
    </row>
    <row r="14452" spans="1:7">
      <c r="A14452" s="65"/>
      <c r="B14452" s="65"/>
      <c r="C14452" s="65"/>
      <c r="D14452" s="65"/>
      <c r="E14452" s="65"/>
      <c r="F14452" s="65"/>
      <c r="G14452" s="129"/>
    </row>
    <row r="14453" spans="1:7">
      <c r="A14453" s="65"/>
      <c r="B14453" s="65"/>
      <c r="C14453" s="65"/>
      <c r="D14453" s="65"/>
      <c r="E14453" s="65"/>
      <c r="F14453" s="65"/>
      <c r="G14453" s="129"/>
    </row>
    <row r="14454" spans="1:7">
      <c r="A14454" s="65"/>
      <c r="B14454" s="65"/>
      <c r="C14454" s="65"/>
      <c r="D14454" s="65"/>
      <c r="E14454" s="65"/>
      <c r="F14454" s="65"/>
      <c r="G14454" s="129"/>
    </row>
    <row r="14455" spans="1:7">
      <c r="A14455" s="65"/>
      <c r="B14455" s="65"/>
      <c r="C14455" s="65"/>
      <c r="D14455" s="65"/>
      <c r="E14455" s="65"/>
      <c r="F14455" s="65"/>
      <c r="G14455" s="129"/>
    </row>
    <row r="14456" spans="1:7">
      <c r="A14456" s="65"/>
      <c r="B14456" s="65"/>
      <c r="C14456" s="65"/>
      <c r="D14456" s="65"/>
      <c r="E14456" s="65"/>
      <c r="F14456" s="65"/>
      <c r="G14456" s="129"/>
    </row>
    <row r="14457" spans="1:7">
      <c r="A14457" s="65"/>
      <c r="B14457" s="65"/>
      <c r="C14457" s="65"/>
      <c r="D14457" s="65"/>
      <c r="E14457" s="65"/>
      <c r="F14457" s="65"/>
      <c r="G14457" s="129"/>
    </row>
    <row r="14458" spans="1:7">
      <c r="A14458" s="65"/>
      <c r="B14458" s="65"/>
      <c r="C14458" s="65"/>
      <c r="D14458" s="65"/>
      <c r="E14458" s="65"/>
      <c r="F14458" s="65"/>
      <c r="G14458" s="129"/>
    </row>
    <row r="14459" spans="1:7">
      <c r="A14459" s="65"/>
      <c r="B14459" s="65"/>
      <c r="C14459" s="65"/>
      <c r="D14459" s="65"/>
      <c r="E14459" s="65"/>
      <c r="F14459" s="65"/>
      <c r="G14459" s="129"/>
    </row>
    <row r="14460" spans="1:7">
      <c r="A14460" s="65"/>
      <c r="B14460" s="65"/>
      <c r="C14460" s="65"/>
      <c r="D14460" s="65"/>
      <c r="E14460" s="65"/>
      <c r="F14460" s="65"/>
      <c r="G14460" s="129"/>
    </row>
    <row r="14461" spans="1:7">
      <c r="A14461" s="65"/>
      <c r="B14461" s="65"/>
      <c r="C14461" s="65"/>
      <c r="D14461" s="65"/>
      <c r="E14461" s="65"/>
      <c r="F14461" s="65"/>
      <c r="G14461" s="129"/>
    </row>
    <row r="14462" spans="1:7">
      <c r="A14462" s="65"/>
      <c r="B14462" s="65"/>
      <c r="C14462" s="65"/>
      <c r="D14462" s="65"/>
      <c r="E14462" s="65"/>
      <c r="F14462" s="65"/>
      <c r="G14462" s="129"/>
    </row>
    <row r="14463" spans="1:7">
      <c r="A14463" s="65"/>
      <c r="B14463" s="65"/>
      <c r="C14463" s="65"/>
      <c r="D14463" s="65"/>
      <c r="E14463" s="65"/>
      <c r="F14463" s="65"/>
      <c r="G14463" s="129"/>
    </row>
    <row r="14464" spans="1:7">
      <c r="A14464" s="65"/>
      <c r="B14464" s="65"/>
      <c r="C14464" s="65"/>
      <c r="D14464" s="65"/>
      <c r="E14464" s="65"/>
      <c r="F14464" s="65"/>
      <c r="G14464" s="129"/>
    </row>
    <row r="14465" spans="1:7">
      <c r="A14465" s="65"/>
      <c r="B14465" s="65"/>
      <c r="C14465" s="65"/>
      <c r="D14465" s="65"/>
      <c r="E14465" s="65"/>
      <c r="F14465" s="65"/>
      <c r="G14465" s="129"/>
    </row>
    <row r="14466" spans="1:7">
      <c r="A14466" s="65"/>
      <c r="B14466" s="65"/>
      <c r="C14466" s="65"/>
      <c r="D14466" s="65"/>
      <c r="E14466" s="65"/>
      <c r="F14466" s="65"/>
      <c r="G14466" s="129"/>
    </row>
    <row r="14467" spans="1:7">
      <c r="A14467" s="65"/>
      <c r="B14467" s="65"/>
      <c r="C14467" s="65"/>
      <c r="D14467" s="65"/>
      <c r="E14467" s="65"/>
      <c r="F14467" s="65"/>
      <c r="G14467" s="129"/>
    </row>
    <row r="14468" spans="1:7">
      <c r="A14468" s="65"/>
      <c r="B14468" s="65"/>
      <c r="C14468" s="65"/>
      <c r="D14468" s="65"/>
      <c r="E14468" s="65"/>
      <c r="F14468" s="65"/>
      <c r="G14468" s="129"/>
    </row>
    <row r="14469" spans="1:7">
      <c r="A14469" s="65"/>
      <c r="B14469" s="65"/>
      <c r="C14469" s="65"/>
      <c r="D14469" s="65"/>
      <c r="E14469" s="65"/>
      <c r="F14469" s="65"/>
      <c r="G14469" s="129"/>
    </row>
    <row r="14470" spans="1:7">
      <c r="A14470" s="65"/>
      <c r="B14470" s="65"/>
      <c r="C14470" s="65"/>
      <c r="D14470" s="65"/>
      <c r="E14470" s="65"/>
      <c r="F14470" s="65"/>
      <c r="G14470" s="129"/>
    </row>
    <row r="14471" spans="1:7">
      <c r="A14471" s="65"/>
      <c r="B14471" s="65"/>
      <c r="C14471" s="65"/>
      <c r="D14471" s="65"/>
      <c r="E14471" s="65"/>
      <c r="F14471" s="65"/>
      <c r="G14471" s="129"/>
    </row>
    <row r="14472" spans="1:7">
      <c r="A14472" s="65"/>
      <c r="B14472" s="65"/>
      <c r="C14472" s="65"/>
      <c r="D14472" s="65"/>
      <c r="E14472" s="65"/>
      <c r="F14472" s="65"/>
      <c r="G14472" s="129"/>
    </row>
    <row r="14473" spans="1:7">
      <c r="A14473" s="65"/>
      <c r="B14473" s="65"/>
      <c r="C14473" s="65"/>
      <c r="D14473" s="65"/>
      <c r="E14473" s="65"/>
      <c r="F14473" s="65"/>
      <c r="G14473" s="129"/>
    </row>
    <row r="14474" spans="1:7">
      <c r="A14474" s="65"/>
      <c r="B14474" s="65"/>
      <c r="C14474" s="65"/>
      <c r="D14474" s="65"/>
      <c r="E14474" s="65"/>
      <c r="F14474" s="65"/>
      <c r="G14474" s="129"/>
    </row>
    <row r="14475" spans="1:7">
      <c r="A14475" s="65"/>
      <c r="B14475" s="65"/>
      <c r="C14475" s="65"/>
      <c r="D14475" s="65"/>
      <c r="E14475" s="65"/>
      <c r="F14475" s="65"/>
      <c r="G14475" s="129"/>
    </row>
    <row r="14476" spans="1:7">
      <c r="A14476" s="65"/>
      <c r="B14476" s="65"/>
      <c r="C14476" s="65"/>
      <c r="D14476" s="65"/>
      <c r="E14476" s="65"/>
      <c r="F14476" s="65"/>
      <c r="G14476" s="129"/>
    </row>
    <row r="14477" spans="1:7">
      <c r="A14477" s="65"/>
      <c r="B14477" s="65"/>
      <c r="C14477" s="65"/>
      <c r="D14477" s="65"/>
      <c r="E14477" s="65"/>
      <c r="F14477" s="65"/>
      <c r="G14477" s="129"/>
    </row>
    <row r="14478" spans="1:7">
      <c r="A14478" s="65"/>
      <c r="B14478" s="65"/>
      <c r="C14478" s="65"/>
      <c r="D14478" s="65"/>
      <c r="E14478" s="65"/>
      <c r="F14478" s="65"/>
      <c r="G14478" s="129"/>
    </row>
    <row r="14479" spans="1:7">
      <c r="A14479" s="65"/>
      <c r="B14479" s="65"/>
      <c r="C14479" s="65"/>
      <c r="D14479" s="65"/>
      <c r="E14479" s="65"/>
      <c r="F14479" s="65"/>
      <c r="G14479" s="129"/>
    </row>
    <row r="14480" spans="1:7">
      <c r="A14480" s="65"/>
      <c r="B14480" s="65"/>
      <c r="C14480" s="65"/>
      <c r="D14480" s="65"/>
      <c r="E14480" s="65"/>
      <c r="F14480" s="65"/>
      <c r="G14480" s="129"/>
    </row>
    <row r="14481" spans="1:7">
      <c r="A14481" s="65"/>
      <c r="B14481" s="65"/>
      <c r="C14481" s="65"/>
      <c r="D14481" s="65"/>
      <c r="E14481" s="65"/>
      <c r="F14481" s="65"/>
      <c r="G14481" s="129"/>
    </row>
    <row r="14482" spans="1:7">
      <c r="A14482" s="65"/>
      <c r="B14482" s="65"/>
      <c r="C14482" s="65"/>
      <c r="D14482" s="65"/>
      <c r="E14482" s="65"/>
      <c r="F14482" s="65"/>
      <c r="G14482" s="129"/>
    </row>
    <row r="14483" spans="1:7">
      <c r="A14483" s="65"/>
      <c r="B14483" s="65"/>
      <c r="C14483" s="65"/>
      <c r="D14483" s="65"/>
      <c r="E14483" s="65"/>
      <c r="F14483" s="65"/>
      <c r="G14483" s="129"/>
    </row>
    <row r="14484" spans="1:7">
      <c r="A14484" s="65"/>
      <c r="B14484" s="65"/>
      <c r="C14484" s="65"/>
      <c r="D14484" s="65"/>
      <c r="E14484" s="65"/>
      <c r="F14484" s="65"/>
      <c r="G14484" s="129"/>
    </row>
    <row r="14485" spans="1:7">
      <c r="A14485" s="65"/>
      <c r="B14485" s="65"/>
      <c r="C14485" s="65"/>
      <c r="D14485" s="65"/>
      <c r="E14485" s="65"/>
      <c r="F14485" s="65"/>
      <c r="G14485" s="129"/>
    </row>
    <row r="14486" spans="1:7">
      <c r="A14486" s="65"/>
      <c r="B14486" s="65"/>
      <c r="C14486" s="65"/>
      <c r="D14486" s="65"/>
      <c r="E14486" s="65"/>
      <c r="F14486" s="65"/>
      <c r="G14486" s="129"/>
    </row>
    <row r="14487" spans="1:7">
      <c r="A14487" s="65"/>
      <c r="B14487" s="65"/>
      <c r="C14487" s="65"/>
      <c r="D14487" s="65"/>
      <c r="E14487" s="65"/>
      <c r="F14487" s="65"/>
      <c r="G14487" s="129"/>
    </row>
    <row r="14488" spans="1:7">
      <c r="A14488" s="65"/>
      <c r="B14488" s="65"/>
      <c r="C14488" s="65"/>
      <c r="D14488" s="65"/>
      <c r="E14488" s="65"/>
      <c r="F14488" s="65"/>
      <c r="G14488" s="129"/>
    </row>
    <row r="14489" spans="1:7">
      <c r="A14489" s="65"/>
      <c r="B14489" s="65"/>
      <c r="C14489" s="65"/>
      <c r="D14489" s="65"/>
      <c r="E14489" s="65"/>
      <c r="F14489" s="65"/>
      <c r="G14489" s="129"/>
    </row>
    <row r="14490" spans="1:7">
      <c r="A14490" s="65"/>
      <c r="B14490" s="65"/>
      <c r="C14490" s="65"/>
      <c r="D14490" s="65"/>
      <c r="E14490" s="65"/>
      <c r="F14490" s="65"/>
      <c r="G14490" s="129"/>
    </row>
    <row r="14491" spans="1:7">
      <c r="A14491" s="65"/>
      <c r="B14491" s="65"/>
      <c r="C14491" s="65"/>
      <c r="D14491" s="65"/>
      <c r="E14491" s="65"/>
      <c r="F14491" s="65"/>
      <c r="G14491" s="129"/>
    </row>
    <row r="14492" spans="1:7">
      <c r="A14492" s="65"/>
      <c r="B14492" s="65"/>
      <c r="C14492" s="65"/>
      <c r="D14492" s="65"/>
      <c r="E14492" s="65"/>
      <c r="F14492" s="65"/>
      <c r="G14492" s="129"/>
    </row>
    <row r="14493" spans="1:7">
      <c r="A14493" s="65"/>
      <c r="B14493" s="65"/>
      <c r="C14493" s="65"/>
      <c r="D14493" s="65"/>
      <c r="E14493" s="65"/>
      <c r="F14493" s="65"/>
      <c r="G14493" s="129"/>
    </row>
    <row r="14494" spans="1:7">
      <c r="A14494" s="65"/>
      <c r="B14494" s="65"/>
      <c r="C14494" s="65"/>
      <c r="D14494" s="65"/>
      <c r="E14494" s="65"/>
      <c r="F14494" s="65"/>
      <c r="G14494" s="129"/>
    </row>
    <row r="14495" spans="1:7">
      <c r="A14495" s="65"/>
      <c r="B14495" s="65"/>
      <c r="C14495" s="65"/>
      <c r="D14495" s="65"/>
      <c r="E14495" s="65"/>
      <c r="F14495" s="65"/>
      <c r="G14495" s="129"/>
    </row>
    <row r="14496" spans="1:7">
      <c r="A14496" s="65"/>
      <c r="B14496" s="65"/>
      <c r="C14496" s="65"/>
      <c r="D14496" s="65"/>
      <c r="E14496" s="65"/>
      <c r="F14496" s="65"/>
      <c r="G14496" s="129"/>
    </row>
    <row r="14497" spans="1:7">
      <c r="A14497" s="65"/>
      <c r="B14497" s="65"/>
      <c r="C14497" s="65"/>
      <c r="D14497" s="65"/>
      <c r="E14497" s="65"/>
      <c r="F14497" s="65"/>
      <c r="G14497" s="129"/>
    </row>
    <row r="14498" spans="1:7">
      <c r="A14498" s="65"/>
      <c r="B14498" s="65"/>
      <c r="C14498" s="65"/>
      <c r="D14498" s="65"/>
      <c r="E14498" s="65"/>
      <c r="F14498" s="65"/>
      <c r="G14498" s="129"/>
    </row>
    <row r="14499" spans="1:7">
      <c r="A14499" s="65"/>
      <c r="B14499" s="65"/>
      <c r="C14499" s="65"/>
      <c r="D14499" s="65"/>
      <c r="E14499" s="65"/>
      <c r="F14499" s="65"/>
      <c r="G14499" s="129"/>
    </row>
    <row r="14500" spans="1:7">
      <c r="A14500" s="65"/>
      <c r="B14500" s="65"/>
      <c r="C14500" s="65"/>
      <c r="D14500" s="65"/>
      <c r="E14500" s="65"/>
      <c r="F14500" s="65"/>
      <c r="G14500" s="129"/>
    </row>
    <row r="14501" spans="1:7">
      <c r="A14501" s="65"/>
      <c r="B14501" s="65"/>
      <c r="C14501" s="65"/>
      <c r="D14501" s="65"/>
      <c r="E14501" s="65"/>
      <c r="F14501" s="65"/>
      <c r="G14501" s="129"/>
    </row>
    <row r="14502" spans="1:7">
      <c r="A14502" s="65"/>
      <c r="B14502" s="65"/>
      <c r="C14502" s="65"/>
      <c r="D14502" s="65"/>
      <c r="E14502" s="65"/>
      <c r="F14502" s="65"/>
      <c r="G14502" s="129"/>
    </row>
    <row r="14503" spans="1:7">
      <c r="A14503" s="65"/>
      <c r="B14503" s="65"/>
      <c r="C14503" s="65"/>
      <c r="D14503" s="65"/>
      <c r="E14503" s="65"/>
      <c r="F14503" s="65"/>
      <c r="G14503" s="129"/>
    </row>
    <row r="14504" spans="1:7">
      <c r="A14504" s="65"/>
      <c r="B14504" s="65"/>
      <c r="C14504" s="65"/>
      <c r="D14504" s="65"/>
      <c r="E14504" s="65"/>
      <c r="F14504" s="65"/>
      <c r="G14504" s="129"/>
    </row>
    <row r="14505" spans="1:7">
      <c r="A14505" s="65"/>
      <c r="B14505" s="65"/>
      <c r="C14505" s="65"/>
      <c r="D14505" s="65"/>
      <c r="E14505" s="65"/>
      <c r="F14505" s="65"/>
      <c r="G14505" s="129"/>
    </row>
    <row r="14506" spans="1:7">
      <c r="A14506" s="65"/>
      <c r="B14506" s="65"/>
      <c r="C14506" s="65"/>
      <c r="D14506" s="65"/>
      <c r="E14506" s="65"/>
      <c r="F14506" s="65"/>
      <c r="G14506" s="129"/>
    </row>
    <row r="14507" spans="1:7">
      <c r="A14507" s="65"/>
      <c r="B14507" s="65"/>
      <c r="C14507" s="65"/>
      <c r="D14507" s="65"/>
      <c r="E14507" s="65"/>
      <c r="F14507" s="65"/>
      <c r="G14507" s="129"/>
    </row>
    <row r="14508" spans="1:7">
      <c r="A14508" s="65"/>
      <c r="B14508" s="65"/>
      <c r="C14508" s="65"/>
      <c r="D14508" s="65"/>
      <c r="E14508" s="65"/>
      <c r="F14508" s="65"/>
      <c r="G14508" s="129"/>
    </row>
    <row r="14509" spans="1:7">
      <c r="A14509" s="65"/>
      <c r="B14509" s="65"/>
      <c r="C14509" s="65"/>
      <c r="D14509" s="65"/>
      <c r="E14509" s="65"/>
      <c r="F14509" s="65"/>
      <c r="G14509" s="129"/>
    </row>
    <row r="14510" spans="1:7">
      <c r="A14510" s="65"/>
      <c r="B14510" s="65"/>
      <c r="C14510" s="65"/>
      <c r="D14510" s="65"/>
      <c r="E14510" s="65"/>
      <c r="F14510" s="65"/>
      <c r="G14510" s="129"/>
    </row>
    <row r="14511" spans="1:7">
      <c r="A14511" s="65"/>
      <c r="B14511" s="65"/>
      <c r="C14511" s="65"/>
      <c r="D14511" s="65"/>
      <c r="E14511" s="65"/>
      <c r="F14511" s="65"/>
      <c r="G14511" s="129"/>
    </row>
    <row r="14512" spans="1:7">
      <c r="A14512" s="65"/>
      <c r="B14512" s="65"/>
      <c r="C14512" s="65"/>
      <c r="D14512" s="65"/>
      <c r="E14512" s="65"/>
      <c r="F14512" s="65"/>
      <c r="G14512" s="129"/>
    </row>
    <row r="14513" spans="1:7">
      <c r="A14513" s="65"/>
      <c r="B14513" s="65"/>
      <c r="C14513" s="65"/>
      <c r="D14513" s="65"/>
      <c r="E14513" s="65"/>
      <c r="F14513" s="65"/>
      <c r="G14513" s="129"/>
    </row>
    <row r="14514" spans="1:7">
      <c r="A14514" s="65"/>
      <c r="B14514" s="65"/>
      <c r="C14514" s="65"/>
      <c r="D14514" s="65"/>
      <c r="E14514" s="65"/>
      <c r="F14514" s="65"/>
      <c r="G14514" s="129"/>
    </row>
    <row r="14515" spans="1:7">
      <c r="A14515" s="65"/>
      <c r="B14515" s="65"/>
      <c r="C14515" s="65"/>
      <c r="D14515" s="65"/>
      <c r="E14515" s="65"/>
      <c r="F14515" s="65"/>
      <c r="G14515" s="129"/>
    </row>
    <row r="14516" spans="1:7">
      <c r="A14516" s="65"/>
      <c r="B14516" s="65"/>
      <c r="C14516" s="65"/>
      <c r="D14516" s="65"/>
      <c r="E14516" s="65"/>
      <c r="F14516" s="65"/>
      <c r="G14516" s="129"/>
    </row>
    <row r="14517" spans="1:7">
      <c r="A14517" s="65"/>
      <c r="B14517" s="65"/>
      <c r="C14517" s="65"/>
      <c r="D14517" s="65"/>
      <c r="E14517" s="65"/>
      <c r="F14517" s="65"/>
      <c r="G14517" s="129"/>
    </row>
    <row r="14518" spans="1:7">
      <c r="A14518" s="65"/>
      <c r="B14518" s="65"/>
      <c r="C14518" s="65"/>
      <c r="D14518" s="65"/>
      <c r="E14518" s="65"/>
      <c r="F14518" s="65"/>
      <c r="G14518" s="129"/>
    </row>
    <row r="14519" spans="1:7">
      <c r="A14519" s="65"/>
      <c r="B14519" s="65"/>
      <c r="C14519" s="65"/>
      <c r="D14519" s="65"/>
      <c r="E14519" s="65"/>
      <c r="F14519" s="65"/>
      <c r="G14519" s="129"/>
    </row>
    <row r="14520" spans="1:7">
      <c r="A14520" s="65"/>
      <c r="B14520" s="65"/>
      <c r="C14520" s="65"/>
      <c r="D14520" s="65"/>
      <c r="E14520" s="65"/>
      <c r="F14520" s="65"/>
      <c r="G14520" s="129"/>
    </row>
    <row r="14521" spans="1:7">
      <c r="A14521" s="65"/>
      <c r="B14521" s="65"/>
      <c r="C14521" s="65"/>
      <c r="D14521" s="65"/>
      <c r="E14521" s="65"/>
      <c r="F14521" s="65"/>
      <c r="G14521" s="129"/>
    </row>
    <row r="14522" spans="1:7">
      <c r="A14522" s="65"/>
      <c r="B14522" s="65"/>
      <c r="C14522" s="65"/>
      <c r="D14522" s="65"/>
      <c r="E14522" s="65"/>
      <c r="F14522" s="65"/>
      <c r="G14522" s="129"/>
    </row>
    <row r="14523" spans="1:7">
      <c r="A14523" s="65"/>
      <c r="B14523" s="65"/>
      <c r="C14523" s="65"/>
      <c r="D14523" s="65"/>
      <c r="E14523" s="65"/>
      <c r="F14523" s="65"/>
      <c r="G14523" s="129"/>
    </row>
    <row r="14524" spans="1:7">
      <c r="A14524" s="65"/>
      <c r="B14524" s="65"/>
      <c r="C14524" s="65"/>
      <c r="D14524" s="65"/>
      <c r="E14524" s="65"/>
      <c r="F14524" s="65"/>
      <c r="G14524" s="129"/>
    </row>
    <row r="14525" spans="1:7">
      <c r="A14525" s="65"/>
      <c r="B14525" s="65"/>
      <c r="C14525" s="65"/>
      <c r="D14525" s="65"/>
      <c r="E14525" s="65"/>
      <c r="F14525" s="65"/>
      <c r="G14525" s="129"/>
    </row>
    <row r="14526" spans="1:7">
      <c r="A14526" s="65"/>
      <c r="B14526" s="65"/>
      <c r="C14526" s="65"/>
      <c r="D14526" s="65"/>
      <c r="E14526" s="65"/>
      <c r="F14526" s="65"/>
      <c r="G14526" s="129"/>
    </row>
    <row r="14527" spans="1:7">
      <c r="A14527" s="65"/>
      <c r="B14527" s="65"/>
      <c r="C14527" s="65"/>
      <c r="D14527" s="65"/>
      <c r="E14527" s="65"/>
      <c r="F14527" s="65"/>
      <c r="G14527" s="129"/>
    </row>
    <row r="14528" spans="1:7">
      <c r="A14528" s="65"/>
      <c r="B14528" s="65"/>
      <c r="C14528" s="65"/>
      <c r="D14528" s="65"/>
      <c r="E14528" s="65"/>
      <c r="F14528" s="65"/>
      <c r="G14528" s="129"/>
    </row>
    <row r="14529" spans="1:7">
      <c r="A14529" s="65"/>
      <c r="B14529" s="65"/>
      <c r="C14529" s="65"/>
      <c r="D14529" s="65"/>
      <c r="E14529" s="65"/>
      <c r="F14529" s="65"/>
      <c r="G14529" s="129"/>
    </row>
    <row r="14530" spans="1:7">
      <c r="A14530" s="65"/>
      <c r="B14530" s="65"/>
      <c r="C14530" s="65"/>
      <c r="D14530" s="65"/>
      <c r="E14530" s="65"/>
      <c r="F14530" s="65"/>
      <c r="G14530" s="129"/>
    </row>
    <row r="14531" spans="1:7">
      <c r="A14531" s="65"/>
      <c r="B14531" s="65"/>
      <c r="C14531" s="65"/>
      <c r="D14531" s="65"/>
      <c r="E14531" s="65"/>
      <c r="F14531" s="65"/>
      <c r="G14531" s="129"/>
    </row>
    <row r="14532" spans="1:7">
      <c r="A14532" s="65"/>
      <c r="B14532" s="65"/>
      <c r="C14532" s="65"/>
      <c r="D14532" s="65"/>
      <c r="E14532" s="65"/>
      <c r="F14532" s="65"/>
      <c r="G14532" s="129"/>
    </row>
    <row r="14533" spans="1:7">
      <c r="A14533" s="65"/>
      <c r="B14533" s="65"/>
      <c r="C14533" s="65"/>
      <c r="D14533" s="65"/>
      <c r="E14533" s="65"/>
      <c r="F14533" s="65"/>
      <c r="G14533" s="129"/>
    </row>
    <row r="14534" spans="1:7">
      <c r="A14534" s="65"/>
      <c r="B14534" s="65"/>
      <c r="C14534" s="65"/>
      <c r="D14534" s="65"/>
      <c r="E14534" s="65"/>
      <c r="F14534" s="65"/>
      <c r="G14534" s="129"/>
    </row>
    <row r="14535" spans="1:7">
      <c r="A14535" s="65"/>
      <c r="B14535" s="65"/>
      <c r="C14535" s="65"/>
      <c r="D14535" s="65"/>
      <c r="E14535" s="65"/>
      <c r="F14535" s="65"/>
      <c r="G14535" s="129"/>
    </row>
    <row r="14536" spans="1:7">
      <c r="A14536" s="65"/>
      <c r="B14536" s="65"/>
      <c r="C14536" s="65"/>
      <c r="D14536" s="65"/>
      <c r="E14536" s="65"/>
      <c r="F14536" s="65"/>
      <c r="G14536" s="129"/>
    </row>
    <row r="14537" spans="1:7">
      <c r="A14537" s="65"/>
      <c r="B14537" s="65"/>
      <c r="C14537" s="65"/>
      <c r="D14537" s="65"/>
      <c r="E14537" s="65"/>
      <c r="F14537" s="65"/>
      <c r="G14537" s="129"/>
    </row>
    <row r="14538" spans="1:7">
      <c r="A14538" s="65"/>
      <c r="B14538" s="65"/>
      <c r="C14538" s="65"/>
      <c r="D14538" s="65"/>
      <c r="E14538" s="65"/>
      <c r="F14538" s="65"/>
      <c r="G14538" s="129"/>
    </row>
    <row r="14539" spans="1:7">
      <c r="A14539" s="65"/>
      <c r="B14539" s="65"/>
      <c r="C14539" s="65"/>
      <c r="D14539" s="65"/>
      <c r="E14539" s="65"/>
      <c r="F14539" s="65"/>
      <c r="G14539" s="129"/>
    </row>
    <row r="14540" spans="1:7">
      <c r="A14540" s="65"/>
      <c r="B14540" s="65"/>
      <c r="C14540" s="65"/>
      <c r="D14540" s="65"/>
      <c r="E14540" s="65"/>
      <c r="F14540" s="65"/>
      <c r="G14540" s="129"/>
    </row>
    <row r="14541" spans="1:7">
      <c r="A14541" s="65"/>
      <c r="B14541" s="65"/>
      <c r="C14541" s="65"/>
      <c r="D14541" s="65"/>
      <c r="E14541" s="65"/>
      <c r="F14541" s="65"/>
      <c r="G14541" s="129"/>
    </row>
    <row r="14542" spans="1:7">
      <c r="A14542" s="65"/>
      <c r="B14542" s="65"/>
      <c r="C14542" s="65"/>
      <c r="D14542" s="65"/>
      <c r="E14542" s="65"/>
      <c r="F14542" s="65"/>
      <c r="G14542" s="129"/>
    </row>
    <row r="14543" spans="1:7">
      <c r="A14543" s="65"/>
      <c r="B14543" s="65"/>
      <c r="C14543" s="65"/>
      <c r="D14543" s="65"/>
      <c r="E14543" s="65"/>
      <c r="F14543" s="65"/>
      <c r="G14543" s="129"/>
    </row>
    <row r="14544" spans="1:7">
      <c r="A14544" s="65"/>
      <c r="B14544" s="65"/>
      <c r="C14544" s="65"/>
      <c r="D14544" s="65"/>
      <c r="E14544" s="65"/>
      <c r="F14544" s="65"/>
      <c r="G14544" s="129"/>
    </row>
    <row r="14545" spans="1:7">
      <c r="A14545" s="65"/>
      <c r="B14545" s="65"/>
      <c r="C14545" s="65"/>
      <c r="D14545" s="65"/>
      <c r="E14545" s="65"/>
      <c r="F14545" s="65"/>
      <c r="G14545" s="129"/>
    </row>
    <row r="14546" spans="1:7">
      <c r="A14546" s="65"/>
      <c r="B14546" s="65"/>
      <c r="C14546" s="65"/>
      <c r="D14546" s="65"/>
      <c r="E14546" s="65"/>
      <c r="F14546" s="65"/>
      <c r="G14546" s="129"/>
    </row>
    <row r="14547" spans="1:7">
      <c r="A14547" s="65"/>
      <c r="B14547" s="65"/>
      <c r="C14547" s="65"/>
      <c r="D14547" s="65"/>
      <c r="E14547" s="65"/>
      <c r="F14547" s="65"/>
      <c r="G14547" s="129"/>
    </row>
    <row r="14548" spans="1:7">
      <c r="A14548" s="65"/>
      <c r="B14548" s="65"/>
      <c r="C14548" s="65"/>
      <c r="D14548" s="65"/>
      <c r="E14548" s="65"/>
      <c r="F14548" s="65"/>
      <c r="G14548" s="129"/>
    </row>
    <row r="14549" spans="1:7">
      <c r="A14549" s="65"/>
      <c r="B14549" s="65"/>
      <c r="C14549" s="65"/>
      <c r="D14549" s="65"/>
      <c r="E14549" s="65"/>
      <c r="F14549" s="65"/>
      <c r="G14549" s="129"/>
    </row>
    <row r="14550" spans="1:7">
      <c r="A14550" s="65"/>
      <c r="B14550" s="65"/>
      <c r="C14550" s="65"/>
      <c r="D14550" s="65"/>
      <c r="E14550" s="65"/>
      <c r="F14550" s="65"/>
      <c r="G14550" s="129"/>
    </row>
    <row r="14551" spans="1:7">
      <c r="A14551" s="65"/>
      <c r="B14551" s="65"/>
      <c r="C14551" s="65"/>
      <c r="D14551" s="65"/>
      <c r="E14551" s="65"/>
      <c r="F14551" s="65"/>
      <c r="G14551" s="129"/>
    </row>
    <row r="14552" spans="1:7">
      <c r="A14552" s="65"/>
      <c r="B14552" s="65"/>
      <c r="C14552" s="65"/>
      <c r="D14552" s="65"/>
      <c r="E14552" s="65"/>
      <c r="F14552" s="65"/>
      <c r="G14552" s="129"/>
    </row>
    <row r="14553" spans="1:7">
      <c r="A14553" s="65"/>
      <c r="B14553" s="65"/>
      <c r="C14553" s="65"/>
      <c r="D14553" s="65"/>
      <c r="E14553" s="65"/>
      <c r="F14553" s="65"/>
      <c r="G14553" s="129"/>
    </row>
    <row r="14554" spans="1:7">
      <c r="A14554" s="65"/>
      <c r="B14554" s="65"/>
      <c r="C14554" s="65"/>
      <c r="D14554" s="65"/>
      <c r="E14554" s="65"/>
      <c r="F14554" s="65"/>
      <c r="G14554" s="129"/>
    </row>
    <row r="14555" spans="1:7">
      <c r="A14555" s="65"/>
      <c r="B14555" s="65"/>
      <c r="C14555" s="65"/>
      <c r="D14555" s="65"/>
      <c r="E14555" s="65"/>
      <c r="F14555" s="65"/>
      <c r="G14555" s="129"/>
    </row>
    <row r="14556" spans="1:7">
      <c r="A14556" s="65"/>
      <c r="B14556" s="65"/>
      <c r="C14556" s="65"/>
      <c r="D14556" s="65"/>
      <c r="E14556" s="65"/>
      <c r="F14556" s="65"/>
      <c r="G14556" s="129"/>
    </row>
    <row r="14557" spans="1:7">
      <c r="A14557" s="65"/>
      <c r="B14557" s="65"/>
      <c r="C14557" s="65"/>
      <c r="D14557" s="65"/>
      <c r="E14557" s="65"/>
      <c r="F14557" s="65"/>
      <c r="G14557" s="129"/>
    </row>
    <row r="14558" spans="1:7">
      <c r="A14558" s="65"/>
      <c r="B14558" s="65"/>
      <c r="C14558" s="65"/>
      <c r="D14558" s="65"/>
      <c r="E14558" s="65"/>
      <c r="F14558" s="65"/>
      <c r="G14558" s="129"/>
    </row>
    <row r="14559" spans="1:7">
      <c r="A14559" s="65"/>
      <c r="B14559" s="65"/>
      <c r="C14559" s="65"/>
      <c r="D14559" s="65"/>
      <c r="E14559" s="65"/>
      <c r="F14559" s="65"/>
      <c r="G14559" s="129"/>
    </row>
    <row r="14560" spans="1:7">
      <c r="A14560" s="65"/>
      <c r="B14560" s="65"/>
      <c r="C14560" s="65"/>
      <c r="D14560" s="65"/>
      <c r="E14560" s="65"/>
      <c r="F14560" s="65"/>
      <c r="G14560" s="129"/>
    </row>
    <row r="14561" spans="1:7">
      <c r="A14561" s="65"/>
      <c r="B14561" s="65"/>
      <c r="C14561" s="65"/>
      <c r="D14561" s="65"/>
      <c r="E14561" s="65"/>
      <c r="F14561" s="65"/>
      <c r="G14561" s="129"/>
    </row>
    <row r="14562" spans="1:7">
      <c r="A14562" s="65"/>
      <c r="B14562" s="65"/>
      <c r="C14562" s="65"/>
      <c r="D14562" s="65"/>
      <c r="E14562" s="65"/>
      <c r="F14562" s="65"/>
      <c r="G14562" s="129"/>
    </row>
    <row r="14563" spans="1:7">
      <c r="A14563" s="65"/>
      <c r="B14563" s="65"/>
      <c r="C14563" s="65"/>
      <c r="D14563" s="65"/>
      <c r="E14563" s="65"/>
      <c r="F14563" s="65"/>
      <c r="G14563" s="129"/>
    </row>
    <row r="14564" spans="1:7">
      <c r="A14564" s="65"/>
      <c r="B14564" s="65"/>
      <c r="C14564" s="65"/>
      <c r="D14564" s="65"/>
      <c r="E14564" s="65"/>
      <c r="F14564" s="65"/>
      <c r="G14564" s="129"/>
    </row>
    <row r="14565" spans="1:7">
      <c r="A14565" s="65"/>
      <c r="B14565" s="65"/>
      <c r="C14565" s="65"/>
      <c r="D14565" s="65"/>
      <c r="E14565" s="65"/>
      <c r="F14565" s="65"/>
      <c r="G14565" s="129"/>
    </row>
    <row r="14566" spans="1:7">
      <c r="A14566" s="65"/>
      <c r="B14566" s="65"/>
      <c r="C14566" s="65"/>
      <c r="D14566" s="65"/>
      <c r="E14566" s="65"/>
      <c r="F14566" s="65"/>
      <c r="G14566" s="129"/>
    </row>
    <row r="14567" spans="1:7">
      <c r="A14567" s="65"/>
      <c r="B14567" s="65"/>
      <c r="C14567" s="65"/>
      <c r="D14567" s="65"/>
      <c r="E14567" s="65"/>
      <c r="F14567" s="65"/>
      <c r="G14567" s="129"/>
    </row>
    <row r="14568" spans="1:7">
      <c r="A14568" s="65"/>
      <c r="B14568" s="65"/>
      <c r="C14568" s="65"/>
      <c r="D14568" s="65"/>
      <c r="E14568" s="65"/>
      <c r="F14568" s="65"/>
      <c r="G14568" s="129"/>
    </row>
    <row r="14569" spans="1:7">
      <c r="A14569" s="65"/>
      <c r="B14569" s="65"/>
      <c r="C14569" s="65"/>
      <c r="D14569" s="65"/>
      <c r="E14569" s="65"/>
      <c r="F14569" s="65"/>
      <c r="G14569" s="129"/>
    </row>
    <row r="14570" spans="1:7">
      <c r="A14570" s="65"/>
      <c r="B14570" s="65"/>
      <c r="C14570" s="65"/>
      <c r="D14570" s="65"/>
      <c r="E14570" s="65"/>
      <c r="F14570" s="65"/>
      <c r="G14570" s="129"/>
    </row>
    <row r="14571" spans="1:7">
      <c r="A14571" s="65"/>
      <c r="B14571" s="65"/>
      <c r="C14571" s="65"/>
      <c r="D14571" s="65"/>
      <c r="E14571" s="65"/>
      <c r="F14571" s="65"/>
      <c r="G14571" s="129"/>
    </row>
    <row r="14572" spans="1:7">
      <c r="A14572" s="65"/>
      <c r="B14572" s="65"/>
      <c r="C14572" s="65"/>
      <c r="D14572" s="65"/>
      <c r="E14572" s="65"/>
      <c r="F14572" s="65"/>
      <c r="G14572" s="129"/>
    </row>
    <row r="14573" spans="1:7">
      <c r="A14573" s="65"/>
      <c r="B14573" s="65"/>
      <c r="C14573" s="65"/>
      <c r="D14573" s="65"/>
      <c r="E14573" s="65"/>
      <c r="F14573" s="65"/>
      <c r="G14573" s="129"/>
    </row>
    <row r="14574" spans="1:7">
      <c r="A14574" s="65"/>
      <c r="B14574" s="65"/>
      <c r="C14574" s="65"/>
      <c r="D14574" s="65"/>
      <c r="E14574" s="65"/>
      <c r="F14574" s="65"/>
      <c r="G14574" s="129"/>
    </row>
    <row r="14575" spans="1:7">
      <c r="A14575" s="65"/>
      <c r="B14575" s="65"/>
      <c r="C14575" s="65"/>
      <c r="D14575" s="65"/>
      <c r="E14575" s="65"/>
      <c r="F14575" s="65"/>
      <c r="G14575" s="129"/>
    </row>
    <row r="14576" spans="1:7">
      <c r="A14576" s="65"/>
      <c r="B14576" s="65"/>
      <c r="C14576" s="65"/>
      <c r="D14576" s="65"/>
      <c r="E14576" s="65"/>
      <c r="F14576" s="65"/>
      <c r="G14576" s="129"/>
    </row>
    <row r="14577" spans="1:7">
      <c r="A14577" s="65"/>
      <c r="B14577" s="65"/>
      <c r="C14577" s="65"/>
      <c r="D14577" s="65"/>
      <c r="E14577" s="65"/>
      <c r="F14577" s="65"/>
      <c r="G14577" s="129"/>
    </row>
    <row r="14578" spans="1:7">
      <c r="A14578" s="65"/>
      <c r="B14578" s="65"/>
      <c r="C14578" s="65"/>
      <c r="D14578" s="65"/>
      <c r="E14578" s="65"/>
      <c r="F14578" s="65"/>
      <c r="G14578" s="129"/>
    </row>
    <row r="14579" spans="1:7">
      <c r="A14579" s="65"/>
      <c r="B14579" s="65"/>
      <c r="C14579" s="65"/>
      <c r="D14579" s="65"/>
      <c r="E14579" s="65"/>
      <c r="F14579" s="65"/>
      <c r="G14579" s="129"/>
    </row>
    <row r="14580" spans="1:7">
      <c r="A14580" s="65"/>
      <c r="B14580" s="65"/>
      <c r="C14580" s="65"/>
      <c r="D14580" s="65"/>
      <c r="E14580" s="65"/>
      <c r="F14580" s="65"/>
      <c r="G14580" s="129"/>
    </row>
    <row r="14581" spans="1:7">
      <c r="A14581" s="65"/>
      <c r="B14581" s="65"/>
      <c r="C14581" s="65"/>
      <c r="D14581" s="65"/>
      <c r="E14581" s="65"/>
      <c r="F14581" s="65"/>
      <c r="G14581" s="129"/>
    </row>
    <row r="14582" spans="1:7">
      <c r="A14582" s="65"/>
      <c r="B14582" s="65"/>
      <c r="C14582" s="65"/>
      <c r="D14582" s="65"/>
      <c r="E14582" s="65"/>
      <c r="F14582" s="65"/>
      <c r="G14582" s="129"/>
    </row>
    <row r="14583" spans="1:7">
      <c r="A14583" s="65"/>
      <c r="B14583" s="65"/>
      <c r="C14583" s="65"/>
      <c r="D14583" s="65"/>
      <c r="E14583" s="65"/>
      <c r="F14583" s="65"/>
      <c r="G14583" s="129"/>
    </row>
    <row r="14584" spans="1:7">
      <c r="A14584" s="65"/>
      <c r="B14584" s="65"/>
      <c r="C14584" s="65"/>
      <c r="D14584" s="65"/>
      <c r="E14584" s="65"/>
      <c r="F14584" s="65"/>
      <c r="G14584" s="129"/>
    </row>
    <row r="14585" spans="1:7">
      <c r="A14585" s="65"/>
      <c r="B14585" s="65"/>
      <c r="C14585" s="65"/>
      <c r="D14585" s="65"/>
      <c r="E14585" s="65"/>
      <c r="F14585" s="65"/>
      <c r="G14585" s="129"/>
    </row>
    <row r="14586" spans="1:7">
      <c r="A14586" s="65"/>
      <c r="B14586" s="65"/>
      <c r="C14586" s="65"/>
      <c r="D14586" s="65"/>
      <c r="E14586" s="65"/>
      <c r="F14586" s="65"/>
      <c r="G14586" s="129"/>
    </row>
    <row r="14587" spans="1:7">
      <c r="A14587" s="65"/>
      <c r="B14587" s="65"/>
      <c r="C14587" s="65"/>
      <c r="D14587" s="65"/>
      <c r="E14587" s="65"/>
      <c r="F14587" s="65"/>
      <c r="G14587" s="129"/>
    </row>
    <row r="14588" spans="1:7">
      <c r="A14588" s="65"/>
      <c r="B14588" s="65"/>
      <c r="C14588" s="65"/>
      <c r="D14588" s="65"/>
      <c r="E14588" s="65"/>
      <c r="F14588" s="65"/>
      <c r="G14588" s="129"/>
    </row>
    <row r="14589" spans="1:7">
      <c r="A14589" s="65"/>
      <c r="B14589" s="65"/>
      <c r="C14589" s="65"/>
      <c r="D14589" s="65"/>
      <c r="E14589" s="65"/>
      <c r="F14589" s="65"/>
      <c r="G14589" s="129"/>
    </row>
    <row r="14590" spans="1:7">
      <c r="A14590" s="65"/>
      <c r="B14590" s="65"/>
      <c r="C14590" s="65"/>
      <c r="D14590" s="65"/>
      <c r="E14590" s="65"/>
      <c r="F14590" s="65"/>
      <c r="G14590" s="129"/>
    </row>
    <row r="14591" spans="1:7">
      <c r="A14591" s="65"/>
      <c r="B14591" s="65"/>
      <c r="C14591" s="65"/>
      <c r="D14591" s="65"/>
      <c r="E14591" s="65"/>
      <c r="F14591" s="65"/>
      <c r="G14591" s="129"/>
    </row>
    <row r="14592" spans="1:7">
      <c r="A14592" s="65"/>
      <c r="B14592" s="65"/>
      <c r="C14592" s="65"/>
      <c r="D14592" s="65"/>
      <c r="E14592" s="65"/>
      <c r="F14592" s="65"/>
      <c r="G14592" s="129"/>
    </row>
    <row r="14593" spans="1:7">
      <c r="A14593" s="65"/>
      <c r="B14593" s="65"/>
      <c r="C14593" s="65"/>
      <c r="D14593" s="65"/>
      <c r="E14593" s="65"/>
      <c r="F14593" s="65"/>
      <c r="G14593" s="129"/>
    </row>
    <row r="14594" spans="1:7">
      <c r="A14594" s="65"/>
      <c r="B14594" s="65"/>
      <c r="C14594" s="65"/>
      <c r="D14594" s="65"/>
      <c r="E14594" s="65"/>
      <c r="F14594" s="65"/>
      <c r="G14594" s="129"/>
    </row>
    <row r="14595" spans="1:7">
      <c r="A14595" s="65"/>
      <c r="B14595" s="65"/>
      <c r="C14595" s="65"/>
      <c r="D14595" s="65"/>
      <c r="E14595" s="65"/>
      <c r="F14595" s="65"/>
      <c r="G14595" s="129"/>
    </row>
    <row r="14596" spans="1:7">
      <c r="A14596" s="65"/>
      <c r="B14596" s="65"/>
      <c r="C14596" s="65"/>
      <c r="D14596" s="65"/>
      <c r="E14596" s="65"/>
      <c r="F14596" s="65"/>
      <c r="G14596" s="129"/>
    </row>
    <row r="14597" spans="1:7">
      <c r="A14597" s="65"/>
      <c r="B14597" s="65"/>
      <c r="C14597" s="65"/>
      <c r="D14597" s="65"/>
      <c r="E14597" s="65"/>
      <c r="F14597" s="65"/>
      <c r="G14597" s="129"/>
    </row>
    <row r="14598" spans="1:7">
      <c r="A14598" s="65"/>
      <c r="B14598" s="65"/>
      <c r="C14598" s="65"/>
      <c r="D14598" s="65"/>
      <c r="E14598" s="65"/>
      <c r="F14598" s="65"/>
      <c r="G14598" s="129"/>
    </row>
    <row r="14599" spans="1:7">
      <c r="A14599" s="65"/>
      <c r="B14599" s="65"/>
      <c r="C14599" s="65"/>
      <c r="D14599" s="65"/>
      <c r="E14599" s="65"/>
      <c r="F14599" s="65"/>
      <c r="G14599" s="129"/>
    </row>
    <row r="14600" spans="1:7">
      <c r="A14600" s="65"/>
      <c r="B14600" s="65"/>
      <c r="C14600" s="65"/>
      <c r="D14600" s="65"/>
      <c r="E14600" s="65"/>
      <c r="F14600" s="65"/>
      <c r="G14600" s="129"/>
    </row>
    <row r="14601" spans="1:7">
      <c r="A14601" s="65"/>
      <c r="B14601" s="65"/>
      <c r="C14601" s="65"/>
      <c r="D14601" s="65"/>
      <c r="E14601" s="65"/>
      <c r="F14601" s="65"/>
      <c r="G14601" s="129"/>
    </row>
    <row r="14602" spans="1:7">
      <c r="A14602" s="65"/>
      <c r="B14602" s="65"/>
      <c r="C14602" s="65"/>
      <c r="D14602" s="65"/>
      <c r="E14602" s="65"/>
      <c r="F14602" s="65"/>
      <c r="G14602" s="129"/>
    </row>
    <row r="14603" spans="1:7">
      <c r="A14603" s="65"/>
      <c r="B14603" s="65"/>
      <c r="C14603" s="65"/>
      <c r="D14603" s="65"/>
      <c r="E14603" s="65"/>
      <c r="F14603" s="65"/>
      <c r="G14603" s="129"/>
    </row>
    <row r="14604" spans="1:7">
      <c r="A14604" s="65"/>
      <c r="B14604" s="65"/>
      <c r="C14604" s="65"/>
      <c r="D14604" s="65"/>
      <c r="E14604" s="65"/>
      <c r="F14604" s="65"/>
      <c r="G14604" s="129"/>
    </row>
    <row r="14605" spans="1:7">
      <c r="A14605" s="65"/>
      <c r="B14605" s="65"/>
      <c r="C14605" s="65"/>
      <c r="D14605" s="65"/>
      <c r="E14605" s="65"/>
      <c r="F14605" s="65"/>
      <c r="G14605" s="129"/>
    </row>
    <row r="14606" spans="1:7">
      <c r="A14606" s="65"/>
      <c r="B14606" s="65"/>
      <c r="C14606" s="65"/>
      <c r="D14606" s="65"/>
      <c r="E14606" s="65"/>
      <c r="F14606" s="65"/>
      <c r="G14606" s="129"/>
    </row>
    <row r="14607" spans="1:7">
      <c r="A14607" s="65"/>
      <c r="B14607" s="65"/>
      <c r="C14607" s="65"/>
      <c r="D14607" s="65"/>
      <c r="E14607" s="65"/>
      <c r="F14607" s="65"/>
      <c r="G14607" s="129"/>
    </row>
    <row r="14608" spans="1:7">
      <c r="A14608" s="65"/>
      <c r="B14608" s="65"/>
      <c r="C14608" s="65"/>
      <c r="D14608" s="65"/>
      <c r="E14608" s="65"/>
      <c r="F14608" s="65"/>
      <c r="G14608" s="129"/>
    </row>
    <row r="14609" spans="1:7">
      <c r="A14609" s="65"/>
      <c r="B14609" s="65"/>
      <c r="C14609" s="65"/>
      <c r="D14609" s="65"/>
      <c r="E14609" s="65"/>
      <c r="F14609" s="65"/>
      <c r="G14609" s="129"/>
    </row>
    <row r="14610" spans="1:7">
      <c r="A14610" s="65"/>
      <c r="B14610" s="65"/>
      <c r="C14610" s="65"/>
      <c r="D14610" s="65"/>
      <c r="E14610" s="65"/>
      <c r="F14610" s="65"/>
      <c r="G14610" s="129"/>
    </row>
    <row r="14611" spans="1:7">
      <c r="A14611" s="65"/>
      <c r="B14611" s="65"/>
      <c r="C14611" s="65"/>
      <c r="D14611" s="65"/>
      <c r="E14611" s="65"/>
      <c r="F14611" s="65"/>
      <c r="G14611" s="129"/>
    </row>
    <row r="14612" spans="1:7">
      <c r="A14612" s="65"/>
      <c r="B14612" s="65"/>
      <c r="C14612" s="65"/>
      <c r="D14612" s="65"/>
      <c r="E14612" s="65"/>
      <c r="F14612" s="65"/>
      <c r="G14612" s="129"/>
    </row>
    <row r="14613" spans="1:7">
      <c r="A14613" s="65"/>
      <c r="B14613" s="65"/>
      <c r="C14613" s="65"/>
      <c r="D14613" s="65"/>
      <c r="E14613" s="65"/>
      <c r="F14613" s="65"/>
      <c r="G14613" s="129"/>
    </row>
    <row r="14614" spans="1:7">
      <c r="A14614" s="65"/>
      <c r="B14614" s="65"/>
      <c r="C14614" s="65"/>
      <c r="D14614" s="65"/>
      <c r="E14614" s="65"/>
      <c r="F14614" s="65"/>
      <c r="G14614" s="129"/>
    </row>
    <row r="14615" spans="1:7">
      <c r="A14615" s="65"/>
      <c r="B14615" s="65"/>
      <c r="C14615" s="65"/>
      <c r="D14615" s="65"/>
      <c r="E14615" s="65"/>
      <c r="F14615" s="65"/>
      <c r="G14615" s="129"/>
    </row>
    <row r="14616" spans="1:7">
      <c r="A14616" s="65"/>
      <c r="B14616" s="65"/>
      <c r="C14616" s="65"/>
      <c r="D14616" s="65"/>
      <c r="E14616" s="65"/>
      <c r="F14616" s="65"/>
      <c r="G14616" s="129"/>
    </row>
    <row r="14617" spans="1:7">
      <c r="A14617" s="65"/>
      <c r="B14617" s="65"/>
      <c r="C14617" s="65"/>
      <c r="D14617" s="65"/>
      <c r="E14617" s="65"/>
      <c r="F14617" s="65"/>
      <c r="G14617" s="129"/>
    </row>
    <row r="14618" spans="1:7">
      <c r="A14618" s="65"/>
      <c r="B14618" s="65"/>
      <c r="C14618" s="65"/>
      <c r="D14618" s="65"/>
      <c r="E14618" s="65"/>
      <c r="F14618" s="65"/>
      <c r="G14618" s="129"/>
    </row>
    <row r="14619" spans="1:7">
      <c r="A14619" s="65"/>
      <c r="B14619" s="65"/>
      <c r="C14619" s="65"/>
      <c r="D14619" s="65"/>
      <c r="E14619" s="65"/>
      <c r="F14619" s="65"/>
      <c r="G14619" s="129"/>
    </row>
    <row r="14620" spans="1:7">
      <c r="A14620" s="65"/>
      <c r="B14620" s="65"/>
      <c r="C14620" s="65"/>
      <c r="D14620" s="65"/>
      <c r="E14620" s="65"/>
      <c r="F14620" s="65"/>
      <c r="G14620" s="129"/>
    </row>
    <row r="14621" spans="1:7">
      <c r="A14621" s="65"/>
      <c r="B14621" s="65"/>
      <c r="C14621" s="65"/>
      <c r="D14621" s="65"/>
      <c r="E14621" s="65"/>
      <c r="F14621" s="65"/>
      <c r="G14621" s="129"/>
    </row>
    <row r="14622" spans="1:7">
      <c r="A14622" s="65"/>
      <c r="B14622" s="65"/>
      <c r="C14622" s="65"/>
      <c r="D14622" s="65"/>
      <c r="E14622" s="65"/>
      <c r="F14622" s="65"/>
      <c r="G14622" s="129"/>
    </row>
    <row r="14623" spans="1:7">
      <c r="A14623" s="65"/>
      <c r="B14623" s="65"/>
      <c r="C14623" s="65"/>
      <c r="D14623" s="65"/>
      <c r="E14623" s="65"/>
      <c r="F14623" s="65"/>
      <c r="G14623" s="129"/>
    </row>
    <row r="14624" spans="1:7">
      <c r="A14624" s="65"/>
      <c r="B14624" s="65"/>
      <c r="C14624" s="65"/>
      <c r="D14624" s="65"/>
      <c r="E14624" s="65"/>
      <c r="F14624" s="65"/>
      <c r="G14624" s="129"/>
    </row>
    <row r="14625" spans="1:7">
      <c r="A14625" s="65"/>
      <c r="B14625" s="65"/>
      <c r="C14625" s="65"/>
      <c r="D14625" s="65"/>
      <c r="E14625" s="65"/>
      <c r="F14625" s="65"/>
      <c r="G14625" s="129"/>
    </row>
    <row r="14626" spans="1:7">
      <c r="A14626" s="65"/>
      <c r="B14626" s="65"/>
      <c r="C14626" s="65"/>
      <c r="D14626" s="65"/>
      <c r="E14626" s="65"/>
      <c r="F14626" s="65"/>
      <c r="G14626" s="129"/>
    </row>
    <row r="14627" spans="1:7">
      <c r="A14627" s="65"/>
      <c r="B14627" s="65"/>
      <c r="C14627" s="65"/>
      <c r="D14627" s="65"/>
      <c r="E14627" s="65"/>
      <c r="F14627" s="65"/>
      <c r="G14627" s="129"/>
    </row>
    <row r="14628" spans="1:7">
      <c r="A14628" s="65"/>
      <c r="B14628" s="65"/>
      <c r="C14628" s="65"/>
      <c r="D14628" s="65"/>
      <c r="E14628" s="65"/>
      <c r="F14628" s="65"/>
      <c r="G14628" s="129"/>
    </row>
    <row r="14629" spans="1:7">
      <c r="A14629" s="65"/>
      <c r="B14629" s="65"/>
      <c r="C14629" s="65"/>
      <c r="D14629" s="65"/>
      <c r="E14629" s="65"/>
      <c r="F14629" s="65"/>
      <c r="G14629" s="129"/>
    </row>
    <row r="14630" spans="1:7">
      <c r="A14630" s="65"/>
      <c r="B14630" s="65"/>
      <c r="C14630" s="65"/>
      <c r="D14630" s="65"/>
      <c r="E14630" s="65"/>
      <c r="F14630" s="65"/>
      <c r="G14630" s="129"/>
    </row>
    <row r="14631" spans="1:7">
      <c r="A14631" s="65"/>
      <c r="B14631" s="65"/>
      <c r="C14631" s="65"/>
      <c r="D14631" s="65"/>
      <c r="E14631" s="65"/>
      <c r="F14631" s="65"/>
      <c r="G14631" s="129"/>
    </row>
    <row r="14632" spans="1:7">
      <c r="A14632" s="65"/>
      <c r="B14632" s="65"/>
      <c r="C14632" s="65"/>
      <c r="D14632" s="65"/>
      <c r="E14632" s="65"/>
      <c r="F14632" s="65"/>
      <c r="G14632" s="129"/>
    </row>
    <row r="14633" spans="1:7">
      <c r="A14633" s="65"/>
      <c r="B14633" s="65"/>
      <c r="C14633" s="65"/>
      <c r="D14633" s="65"/>
      <c r="E14633" s="65"/>
      <c r="F14633" s="65"/>
      <c r="G14633" s="129"/>
    </row>
    <row r="14634" spans="1:7">
      <c r="A14634" s="65"/>
      <c r="B14634" s="65"/>
      <c r="C14634" s="65"/>
      <c r="D14634" s="65"/>
      <c r="E14634" s="65"/>
      <c r="F14634" s="65"/>
      <c r="G14634" s="129"/>
    </row>
    <row r="14635" spans="1:7">
      <c r="A14635" s="65"/>
      <c r="B14635" s="65"/>
      <c r="C14635" s="65"/>
      <c r="D14635" s="65"/>
      <c r="E14635" s="65"/>
      <c r="F14635" s="65"/>
      <c r="G14635" s="129"/>
    </row>
    <row r="14636" spans="1:7">
      <c r="A14636" s="65"/>
      <c r="B14636" s="65"/>
      <c r="C14636" s="65"/>
      <c r="D14636" s="65"/>
      <c r="E14636" s="65"/>
      <c r="F14636" s="65"/>
      <c r="G14636" s="129"/>
    </row>
    <row r="14637" spans="1:7">
      <c r="A14637" s="65"/>
      <c r="B14637" s="65"/>
      <c r="C14637" s="65"/>
      <c r="D14637" s="65"/>
      <c r="E14637" s="65"/>
      <c r="F14637" s="65"/>
      <c r="G14637" s="129"/>
    </row>
    <row r="14638" spans="1:7">
      <c r="A14638" s="65"/>
      <c r="B14638" s="65"/>
      <c r="C14638" s="65"/>
      <c r="D14638" s="65"/>
      <c r="E14638" s="65"/>
      <c r="F14638" s="65"/>
      <c r="G14638" s="129"/>
    </row>
    <row r="14639" spans="1:7">
      <c r="A14639" s="65"/>
      <c r="B14639" s="65"/>
      <c r="C14639" s="65"/>
      <c r="D14639" s="65"/>
      <c r="E14639" s="65"/>
      <c r="F14639" s="65"/>
      <c r="G14639" s="129"/>
    </row>
    <row r="14640" spans="1:7">
      <c r="A14640" s="65"/>
      <c r="B14640" s="65"/>
      <c r="C14640" s="65"/>
      <c r="D14640" s="65"/>
      <c r="E14640" s="65"/>
      <c r="F14640" s="65"/>
      <c r="G14640" s="129"/>
    </row>
    <row r="14641" spans="1:7">
      <c r="A14641" s="65"/>
      <c r="B14641" s="65"/>
      <c r="C14641" s="65"/>
      <c r="D14641" s="65"/>
      <c r="E14641" s="65"/>
      <c r="F14641" s="65"/>
      <c r="G14641" s="129"/>
    </row>
    <row r="14642" spans="1:7">
      <c r="A14642" s="65"/>
      <c r="B14642" s="65"/>
      <c r="C14642" s="65"/>
      <c r="D14642" s="65"/>
      <c r="E14642" s="65"/>
      <c r="F14642" s="65"/>
      <c r="G14642" s="129"/>
    </row>
    <row r="14643" spans="1:7">
      <c r="A14643" s="65"/>
      <c r="B14643" s="65"/>
      <c r="C14643" s="65"/>
      <c r="D14643" s="65"/>
      <c r="E14643" s="65"/>
      <c r="F14643" s="65"/>
      <c r="G14643" s="129"/>
    </row>
    <row r="14644" spans="1:7">
      <c r="A14644" s="65"/>
      <c r="B14644" s="65"/>
      <c r="C14644" s="65"/>
      <c r="D14644" s="65"/>
      <c r="E14644" s="65"/>
      <c r="F14644" s="65"/>
      <c r="G14644" s="129"/>
    </row>
    <row r="14645" spans="1:7">
      <c r="A14645" s="65"/>
      <c r="B14645" s="65"/>
      <c r="C14645" s="65"/>
      <c r="D14645" s="65"/>
      <c r="E14645" s="65"/>
      <c r="F14645" s="65"/>
      <c r="G14645" s="129"/>
    </row>
    <row r="14646" spans="1:7">
      <c r="A14646" s="65"/>
      <c r="B14646" s="65"/>
      <c r="C14646" s="65"/>
      <c r="D14646" s="65"/>
      <c r="E14646" s="65"/>
      <c r="F14646" s="65"/>
      <c r="G14646" s="129"/>
    </row>
    <row r="14647" spans="1:7">
      <c r="A14647" s="65"/>
      <c r="B14647" s="65"/>
      <c r="C14647" s="65"/>
      <c r="D14647" s="65"/>
      <c r="E14647" s="65"/>
      <c r="F14647" s="65"/>
      <c r="G14647" s="129"/>
    </row>
    <row r="14648" spans="1:7">
      <c r="A14648" s="65"/>
      <c r="B14648" s="65"/>
      <c r="C14648" s="65"/>
      <c r="D14648" s="65"/>
      <c r="E14648" s="65"/>
      <c r="F14648" s="65"/>
      <c r="G14648" s="129"/>
    </row>
    <row r="14649" spans="1:7">
      <c r="A14649" s="65"/>
      <c r="B14649" s="65"/>
      <c r="C14649" s="65"/>
      <c r="D14649" s="65"/>
      <c r="E14649" s="65"/>
      <c r="F14649" s="65"/>
      <c r="G14649" s="129"/>
    </row>
    <row r="14650" spans="1:7">
      <c r="A14650" s="65"/>
      <c r="B14650" s="65"/>
      <c r="C14650" s="65"/>
      <c r="D14650" s="65"/>
      <c r="E14650" s="65"/>
      <c r="F14650" s="65"/>
      <c r="G14650" s="129"/>
    </row>
    <row r="14651" spans="1:7">
      <c r="A14651" s="65"/>
      <c r="B14651" s="65"/>
      <c r="C14651" s="65"/>
      <c r="D14651" s="65"/>
      <c r="E14651" s="65"/>
      <c r="F14651" s="65"/>
      <c r="G14651" s="129"/>
    </row>
    <row r="14652" spans="1:7">
      <c r="A14652" s="65"/>
      <c r="B14652" s="65"/>
      <c r="C14652" s="65"/>
      <c r="D14652" s="65"/>
      <c r="E14652" s="65"/>
      <c r="F14652" s="65"/>
      <c r="G14652" s="129"/>
    </row>
    <row r="14653" spans="1:7">
      <c r="A14653" s="65"/>
      <c r="B14653" s="65"/>
      <c r="C14653" s="65"/>
      <c r="D14653" s="65"/>
      <c r="E14653" s="65"/>
      <c r="F14653" s="65"/>
      <c r="G14653" s="129"/>
    </row>
    <row r="14654" spans="1:7">
      <c r="A14654" s="65"/>
      <c r="B14654" s="65"/>
      <c r="C14654" s="65"/>
      <c r="D14654" s="65"/>
      <c r="E14654" s="65"/>
      <c r="F14654" s="65"/>
      <c r="G14654" s="129"/>
    </row>
    <row r="14655" spans="1:7">
      <c r="A14655" s="65"/>
      <c r="B14655" s="65"/>
      <c r="C14655" s="65"/>
      <c r="D14655" s="65"/>
      <c r="E14655" s="65"/>
      <c r="F14655" s="65"/>
      <c r="G14655" s="129"/>
    </row>
    <row r="14656" spans="1:7">
      <c r="A14656" s="65"/>
      <c r="B14656" s="65"/>
      <c r="C14656" s="65"/>
      <c r="D14656" s="65"/>
      <c r="E14656" s="65"/>
      <c r="F14656" s="65"/>
      <c r="G14656" s="129"/>
    </row>
    <row r="14657" spans="1:7">
      <c r="A14657" s="65"/>
      <c r="B14657" s="65"/>
      <c r="C14657" s="65"/>
      <c r="D14657" s="65"/>
      <c r="E14657" s="65"/>
      <c r="F14657" s="65"/>
      <c r="G14657" s="129"/>
    </row>
    <row r="14658" spans="1:7">
      <c r="A14658" s="65"/>
      <c r="B14658" s="65"/>
      <c r="C14658" s="65"/>
      <c r="D14658" s="65"/>
      <c r="E14658" s="65"/>
      <c r="F14658" s="65"/>
      <c r="G14658" s="129"/>
    </row>
    <row r="14659" spans="1:7">
      <c r="A14659" s="65"/>
      <c r="B14659" s="65"/>
      <c r="C14659" s="65"/>
      <c r="D14659" s="65"/>
      <c r="E14659" s="65"/>
      <c r="F14659" s="65"/>
      <c r="G14659" s="129"/>
    </row>
    <row r="14660" spans="1:7">
      <c r="A14660" s="65"/>
      <c r="B14660" s="65"/>
      <c r="C14660" s="65"/>
      <c r="D14660" s="65"/>
      <c r="E14660" s="65"/>
      <c r="F14660" s="65"/>
      <c r="G14660" s="129"/>
    </row>
    <row r="14661" spans="1:7">
      <c r="A14661" s="65"/>
      <c r="B14661" s="65"/>
      <c r="C14661" s="65"/>
      <c r="D14661" s="65"/>
      <c r="E14661" s="65"/>
      <c r="F14661" s="65"/>
      <c r="G14661" s="129"/>
    </row>
    <row r="14662" spans="1:7">
      <c r="A14662" s="65"/>
      <c r="B14662" s="65"/>
      <c r="C14662" s="65"/>
      <c r="D14662" s="65"/>
      <c r="E14662" s="65"/>
      <c r="F14662" s="65"/>
      <c r="G14662" s="129"/>
    </row>
    <row r="14663" spans="1:7">
      <c r="A14663" s="65"/>
      <c r="B14663" s="65"/>
      <c r="C14663" s="65"/>
      <c r="D14663" s="65"/>
      <c r="E14663" s="65"/>
      <c r="F14663" s="65"/>
      <c r="G14663" s="129"/>
    </row>
    <row r="14664" spans="1:7">
      <c r="A14664" s="65"/>
      <c r="B14664" s="65"/>
      <c r="C14664" s="65"/>
      <c r="D14664" s="65"/>
      <c r="E14664" s="65"/>
      <c r="F14664" s="65"/>
      <c r="G14664" s="129"/>
    </row>
    <row r="14665" spans="1:7">
      <c r="A14665" s="65"/>
      <c r="B14665" s="65"/>
      <c r="C14665" s="65"/>
      <c r="D14665" s="65"/>
      <c r="E14665" s="65"/>
      <c r="F14665" s="65"/>
      <c r="G14665" s="129"/>
    </row>
    <row r="14666" spans="1:7">
      <c r="A14666" s="65"/>
      <c r="B14666" s="65"/>
      <c r="C14666" s="65"/>
      <c r="D14666" s="65"/>
      <c r="E14666" s="65"/>
      <c r="F14666" s="65"/>
      <c r="G14666" s="129"/>
    </row>
    <row r="14667" spans="1:7">
      <c r="A14667" s="65"/>
      <c r="B14667" s="65"/>
      <c r="C14667" s="65"/>
      <c r="D14667" s="65"/>
      <c r="E14667" s="65"/>
      <c r="F14667" s="65"/>
      <c r="G14667" s="129"/>
    </row>
    <row r="14668" spans="1:7">
      <c r="A14668" s="65"/>
      <c r="B14668" s="65"/>
      <c r="C14668" s="65"/>
      <c r="D14668" s="65"/>
      <c r="E14668" s="65"/>
      <c r="F14668" s="65"/>
      <c r="G14668" s="129"/>
    </row>
    <row r="14669" spans="1:7">
      <c r="A14669" s="65"/>
      <c r="B14669" s="65"/>
      <c r="C14669" s="65"/>
      <c r="D14669" s="65"/>
      <c r="E14669" s="65"/>
      <c r="F14669" s="65"/>
      <c r="G14669" s="129"/>
    </row>
    <row r="14670" spans="1:7">
      <c r="A14670" s="65"/>
      <c r="B14670" s="65"/>
      <c r="C14670" s="65"/>
      <c r="D14670" s="65"/>
      <c r="E14670" s="65"/>
      <c r="F14670" s="65"/>
      <c r="G14670" s="129"/>
    </row>
    <row r="14671" spans="1:7">
      <c r="A14671" s="65"/>
      <c r="B14671" s="65"/>
      <c r="C14671" s="65"/>
      <c r="D14671" s="65"/>
      <c r="E14671" s="65"/>
      <c r="F14671" s="65"/>
      <c r="G14671" s="129"/>
    </row>
    <row r="14672" spans="1:7">
      <c r="A14672" s="65"/>
      <c r="B14672" s="65"/>
      <c r="C14672" s="65"/>
      <c r="D14672" s="65"/>
      <c r="E14672" s="65"/>
      <c r="F14672" s="65"/>
      <c r="G14672" s="129"/>
    </row>
    <row r="14673" spans="1:7">
      <c r="A14673" s="65"/>
      <c r="B14673" s="65"/>
      <c r="C14673" s="65"/>
      <c r="D14673" s="65"/>
      <c r="E14673" s="65"/>
      <c r="F14673" s="65"/>
      <c r="G14673" s="129"/>
    </row>
    <row r="14674" spans="1:7">
      <c r="A14674" s="65"/>
      <c r="B14674" s="65"/>
      <c r="C14674" s="65"/>
      <c r="D14674" s="65"/>
      <c r="E14674" s="65"/>
      <c r="F14674" s="65"/>
      <c r="G14674" s="129"/>
    </row>
    <row r="14675" spans="1:7">
      <c r="A14675" s="65"/>
      <c r="B14675" s="65"/>
      <c r="C14675" s="65"/>
      <c r="D14675" s="65"/>
      <c r="E14675" s="65"/>
      <c r="F14675" s="65"/>
      <c r="G14675" s="129"/>
    </row>
    <row r="14676" spans="1:7">
      <c r="A14676" s="65"/>
      <c r="B14676" s="65"/>
      <c r="C14676" s="65"/>
      <c r="D14676" s="65"/>
      <c r="E14676" s="65"/>
      <c r="F14676" s="65"/>
      <c r="G14676" s="129"/>
    </row>
    <row r="14677" spans="1:7">
      <c r="A14677" s="65"/>
      <c r="B14677" s="65"/>
      <c r="C14677" s="65"/>
      <c r="D14677" s="65"/>
      <c r="E14677" s="65"/>
      <c r="F14677" s="65"/>
      <c r="G14677" s="129"/>
    </row>
    <row r="14678" spans="1:7">
      <c r="A14678" s="65"/>
      <c r="B14678" s="65"/>
      <c r="C14678" s="65"/>
      <c r="D14678" s="65"/>
      <c r="E14678" s="65"/>
      <c r="F14678" s="65"/>
      <c r="G14678" s="129"/>
    </row>
    <row r="14679" spans="1:7">
      <c r="A14679" s="65"/>
      <c r="B14679" s="65"/>
      <c r="C14679" s="65"/>
      <c r="D14679" s="65"/>
      <c r="E14679" s="65"/>
      <c r="F14679" s="65"/>
      <c r="G14679" s="129"/>
    </row>
    <row r="14680" spans="1:7">
      <c r="A14680" s="65"/>
      <c r="B14680" s="65"/>
      <c r="C14680" s="65"/>
      <c r="D14680" s="65"/>
      <c r="E14680" s="65"/>
      <c r="F14680" s="65"/>
      <c r="G14680" s="129"/>
    </row>
    <row r="14681" spans="1:7">
      <c r="A14681" s="65"/>
      <c r="B14681" s="65"/>
      <c r="C14681" s="65"/>
      <c r="D14681" s="65"/>
      <c r="E14681" s="65"/>
      <c r="F14681" s="65"/>
      <c r="G14681" s="129"/>
    </row>
    <row r="14682" spans="1:7">
      <c r="A14682" s="65"/>
      <c r="B14682" s="65"/>
      <c r="C14682" s="65"/>
      <c r="D14682" s="65"/>
      <c r="E14682" s="65"/>
      <c r="F14682" s="65"/>
      <c r="G14682" s="129"/>
    </row>
    <row r="14683" spans="1:7">
      <c r="A14683" s="65"/>
      <c r="B14683" s="65"/>
      <c r="C14683" s="65"/>
      <c r="D14683" s="65"/>
      <c r="E14683" s="65"/>
      <c r="F14683" s="65"/>
      <c r="G14683" s="129"/>
    </row>
    <row r="14684" spans="1:7">
      <c r="A14684" s="65"/>
      <c r="B14684" s="65"/>
      <c r="C14684" s="65"/>
      <c r="D14684" s="65"/>
      <c r="E14684" s="65"/>
      <c r="F14684" s="65"/>
      <c r="G14684" s="129"/>
    </row>
    <row r="14685" spans="1:7">
      <c r="A14685" s="65"/>
      <c r="B14685" s="65"/>
      <c r="C14685" s="65"/>
      <c r="D14685" s="65"/>
      <c r="E14685" s="65"/>
      <c r="F14685" s="65"/>
      <c r="G14685" s="129"/>
    </row>
    <row r="14686" spans="1:7">
      <c r="A14686" s="65"/>
      <c r="B14686" s="65"/>
      <c r="C14686" s="65"/>
      <c r="D14686" s="65"/>
      <c r="E14686" s="65"/>
      <c r="F14686" s="65"/>
      <c r="G14686" s="129"/>
    </row>
    <row r="14687" spans="1:7">
      <c r="A14687" s="65"/>
      <c r="B14687" s="65"/>
      <c r="C14687" s="65"/>
      <c r="D14687" s="65"/>
      <c r="E14687" s="65"/>
      <c r="F14687" s="65"/>
      <c r="G14687" s="129"/>
    </row>
    <row r="14688" spans="1:7">
      <c r="A14688" s="65"/>
      <c r="B14688" s="65"/>
      <c r="C14688" s="65"/>
      <c r="D14688" s="65"/>
      <c r="E14688" s="65"/>
      <c r="F14688" s="65"/>
      <c r="G14688" s="129"/>
    </row>
    <row r="14689" spans="1:7">
      <c r="A14689" s="65"/>
      <c r="B14689" s="65"/>
      <c r="C14689" s="65"/>
      <c r="D14689" s="65"/>
      <c r="E14689" s="65"/>
      <c r="F14689" s="65"/>
      <c r="G14689" s="129"/>
    </row>
    <row r="14690" spans="1:7">
      <c r="A14690" s="65"/>
      <c r="B14690" s="65"/>
      <c r="C14690" s="65"/>
      <c r="D14690" s="65"/>
      <c r="E14690" s="65"/>
      <c r="F14690" s="65"/>
      <c r="G14690" s="129"/>
    </row>
    <row r="14691" spans="1:7">
      <c r="A14691" s="65"/>
      <c r="B14691" s="65"/>
      <c r="C14691" s="65"/>
      <c r="D14691" s="65"/>
      <c r="E14691" s="65"/>
      <c r="F14691" s="65"/>
      <c r="G14691" s="129"/>
    </row>
    <row r="14692" spans="1:7">
      <c r="A14692" s="65"/>
      <c r="B14692" s="65"/>
      <c r="C14692" s="65"/>
      <c r="D14692" s="65"/>
      <c r="E14692" s="65"/>
      <c r="F14692" s="65"/>
      <c r="G14692" s="129"/>
    </row>
    <row r="14693" spans="1:7">
      <c r="A14693" s="65"/>
      <c r="B14693" s="65"/>
      <c r="C14693" s="65"/>
      <c r="D14693" s="65"/>
      <c r="E14693" s="65"/>
      <c r="F14693" s="65"/>
      <c r="G14693" s="129"/>
    </row>
    <row r="14694" spans="1:7">
      <c r="A14694" s="65"/>
      <c r="B14694" s="65"/>
      <c r="C14694" s="65"/>
      <c r="D14694" s="65"/>
      <c r="E14694" s="65"/>
      <c r="F14694" s="65"/>
      <c r="G14694" s="129"/>
    </row>
    <row r="14695" spans="1:7">
      <c r="A14695" s="65"/>
      <c r="B14695" s="65"/>
      <c r="C14695" s="65"/>
      <c r="D14695" s="65"/>
      <c r="E14695" s="65"/>
      <c r="F14695" s="65"/>
      <c r="G14695" s="129"/>
    </row>
    <row r="14696" spans="1:7">
      <c r="A14696" s="65"/>
      <c r="B14696" s="65"/>
      <c r="C14696" s="65"/>
      <c r="D14696" s="65"/>
      <c r="E14696" s="65"/>
      <c r="F14696" s="65"/>
      <c r="G14696" s="129"/>
    </row>
    <row r="14697" spans="1:7">
      <c r="A14697" s="65"/>
      <c r="B14697" s="65"/>
      <c r="C14697" s="65"/>
      <c r="D14697" s="65"/>
      <c r="E14697" s="65"/>
      <c r="F14697" s="65"/>
      <c r="G14697" s="129"/>
    </row>
    <row r="14698" spans="1:7">
      <c r="A14698" s="65"/>
      <c r="B14698" s="65"/>
      <c r="C14698" s="65"/>
      <c r="D14698" s="65"/>
      <c r="E14698" s="65"/>
      <c r="F14698" s="65"/>
      <c r="G14698" s="129"/>
    </row>
    <row r="14699" spans="1:7">
      <c r="A14699" s="65"/>
      <c r="B14699" s="65"/>
      <c r="C14699" s="65"/>
      <c r="D14699" s="65"/>
      <c r="E14699" s="65"/>
      <c r="F14699" s="65"/>
      <c r="G14699" s="129"/>
    </row>
    <row r="14700" spans="1:7">
      <c r="A14700" s="65"/>
      <c r="B14700" s="65"/>
      <c r="C14700" s="65"/>
      <c r="D14700" s="65"/>
      <c r="E14700" s="65"/>
      <c r="F14700" s="65"/>
      <c r="G14700" s="129"/>
    </row>
    <row r="14701" spans="1:7">
      <c r="A14701" s="65"/>
      <c r="B14701" s="65"/>
      <c r="C14701" s="65"/>
      <c r="D14701" s="65"/>
      <c r="E14701" s="65"/>
      <c r="F14701" s="65"/>
      <c r="G14701" s="129"/>
    </row>
    <row r="14702" spans="1:7">
      <c r="A14702" s="65"/>
      <c r="B14702" s="65"/>
      <c r="C14702" s="65"/>
      <c r="D14702" s="65"/>
      <c r="E14702" s="65"/>
      <c r="F14702" s="65"/>
      <c r="G14702" s="129"/>
    </row>
    <row r="14703" spans="1:7">
      <c r="A14703" s="65"/>
      <c r="B14703" s="65"/>
      <c r="C14703" s="65"/>
      <c r="D14703" s="65"/>
      <c r="E14703" s="65"/>
      <c r="F14703" s="65"/>
      <c r="G14703" s="129"/>
    </row>
    <row r="14704" spans="1:7">
      <c r="A14704" s="65"/>
      <c r="B14704" s="65"/>
      <c r="C14704" s="65"/>
      <c r="D14704" s="65"/>
      <c r="E14704" s="65"/>
      <c r="F14704" s="65"/>
      <c r="G14704" s="129"/>
    </row>
    <row r="14705" spans="1:7">
      <c r="A14705" s="65"/>
      <c r="B14705" s="65"/>
      <c r="C14705" s="65"/>
      <c r="D14705" s="65"/>
      <c r="E14705" s="65"/>
      <c r="F14705" s="65"/>
      <c r="G14705" s="129"/>
    </row>
    <row r="14706" spans="1:7">
      <c r="A14706" s="65"/>
      <c r="B14706" s="65"/>
      <c r="C14706" s="65"/>
      <c r="D14706" s="65"/>
      <c r="E14706" s="65"/>
      <c r="F14706" s="65"/>
      <c r="G14706" s="129"/>
    </row>
    <row r="14707" spans="1:7">
      <c r="A14707" s="65"/>
      <c r="B14707" s="65"/>
      <c r="C14707" s="65"/>
      <c r="D14707" s="65"/>
      <c r="E14707" s="65"/>
      <c r="F14707" s="65"/>
      <c r="G14707" s="129"/>
    </row>
    <row r="14708" spans="1:7">
      <c r="A14708" s="65"/>
      <c r="B14708" s="65"/>
      <c r="C14708" s="65"/>
      <c r="D14708" s="65"/>
      <c r="E14708" s="65"/>
      <c r="F14708" s="65"/>
      <c r="G14708" s="129"/>
    </row>
    <row r="14709" spans="1:7">
      <c r="A14709" s="65"/>
      <c r="B14709" s="65"/>
      <c r="C14709" s="65"/>
      <c r="D14709" s="65"/>
      <c r="E14709" s="65"/>
      <c r="F14709" s="65"/>
      <c r="G14709" s="129"/>
    </row>
    <row r="14710" spans="1:7">
      <c r="A14710" s="65"/>
      <c r="B14710" s="65"/>
      <c r="C14710" s="65"/>
      <c r="D14710" s="65"/>
      <c r="E14710" s="65"/>
      <c r="F14710" s="65"/>
      <c r="G14710" s="129"/>
    </row>
    <row r="14711" spans="1:7">
      <c r="A14711" s="65"/>
      <c r="B14711" s="65"/>
      <c r="C14711" s="65"/>
      <c r="D14711" s="65"/>
      <c r="E14711" s="65"/>
      <c r="F14711" s="65"/>
      <c r="G14711" s="129"/>
    </row>
    <row r="14712" spans="1:7">
      <c r="A14712" s="65"/>
      <c r="B14712" s="65"/>
      <c r="C14712" s="65"/>
      <c r="D14712" s="65"/>
      <c r="E14712" s="65"/>
      <c r="F14712" s="65"/>
      <c r="G14712" s="129"/>
    </row>
    <row r="14713" spans="1:7">
      <c r="A14713" s="65"/>
      <c r="B14713" s="65"/>
      <c r="C14713" s="65"/>
      <c r="D14713" s="65"/>
      <c r="E14713" s="65"/>
      <c r="F14713" s="65"/>
      <c r="G14713" s="129"/>
    </row>
    <row r="14714" spans="1:7">
      <c r="A14714" s="65"/>
      <c r="B14714" s="65"/>
      <c r="C14714" s="65"/>
      <c r="D14714" s="65"/>
      <c r="E14714" s="65"/>
      <c r="F14714" s="65"/>
      <c r="G14714" s="129"/>
    </row>
    <row r="14715" spans="1:7">
      <c r="A14715" s="65"/>
      <c r="B14715" s="65"/>
      <c r="C14715" s="65"/>
      <c r="D14715" s="65"/>
      <c r="E14715" s="65"/>
      <c r="F14715" s="65"/>
      <c r="G14715" s="129"/>
    </row>
    <row r="14716" spans="1:7">
      <c r="A14716" s="65"/>
      <c r="B14716" s="65"/>
      <c r="C14716" s="65"/>
      <c r="D14716" s="65"/>
      <c r="E14716" s="65"/>
      <c r="F14716" s="65"/>
      <c r="G14716" s="129"/>
    </row>
    <row r="14717" spans="1:7">
      <c r="A14717" s="65"/>
      <c r="B14717" s="65"/>
      <c r="C14717" s="65"/>
      <c r="D14717" s="65"/>
      <c r="E14717" s="65"/>
      <c r="F14717" s="65"/>
      <c r="G14717" s="129"/>
    </row>
    <row r="14718" spans="1:7">
      <c r="A14718" s="65"/>
      <c r="B14718" s="65"/>
      <c r="C14718" s="65"/>
      <c r="D14718" s="65"/>
      <c r="E14718" s="65"/>
      <c r="F14718" s="65"/>
      <c r="G14718" s="129"/>
    </row>
    <row r="14719" spans="1:7">
      <c r="A14719" s="65"/>
      <c r="B14719" s="65"/>
      <c r="C14719" s="65"/>
      <c r="D14719" s="65"/>
      <c r="E14719" s="65"/>
      <c r="F14719" s="65"/>
      <c r="G14719" s="129"/>
    </row>
    <row r="14720" spans="1:7">
      <c r="A14720" s="65"/>
      <c r="B14720" s="65"/>
      <c r="C14720" s="65"/>
      <c r="D14720" s="65"/>
      <c r="E14720" s="65"/>
      <c r="F14720" s="65"/>
      <c r="G14720" s="129"/>
    </row>
    <row r="14721" spans="1:7">
      <c r="A14721" s="65"/>
      <c r="B14721" s="65"/>
      <c r="C14721" s="65"/>
      <c r="D14721" s="65"/>
      <c r="E14721" s="65"/>
      <c r="F14721" s="65"/>
      <c r="G14721" s="129"/>
    </row>
    <row r="14722" spans="1:7">
      <c r="A14722" s="65"/>
      <c r="B14722" s="65"/>
      <c r="C14722" s="65"/>
      <c r="D14722" s="65"/>
      <c r="E14722" s="65"/>
      <c r="F14722" s="65"/>
      <c r="G14722" s="129"/>
    </row>
    <row r="14723" spans="1:7">
      <c r="A14723" s="65"/>
      <c r="B14723" s="65"/>
      <c r="C14723" s="65"/>
      <c r="D14723" s="65"/>
      <c r="E14723" s="65"/>
      <c r="F14723" s="65"/>
      <c r="G14723" s="129"/>
    </row>
    <row r="14724" spans="1:7">
      <c r="A14724" s="65"/>
      <c r="B14724" s="65"/>
      <c r="C14724" s="65"/>
      <c r="D14724" s="65"/>
      <c r="E14724" s="65"/>
      <c r="F14724" s="65"/>
      <c r="G14724" s="129"/>
    </row>
    <row r="14725" spans="1:7">
      <c r="A14725" s="65"/>
      <c r="B14725" s="65"/>
      <c r="C14725" s="65"/>
      <c r="D14725" s="65"/>
      <c r="E14725" s="65"/>
      <c r="F14725" s="65"/>
      <c r="G14725" s="129"/>
    </row>
    <row r="14726" spans="1:7">
      <c r="A14726" s="65"/>
      <c r="B14726" s="65"/>
      <c r="C14726" s="65"/>
      <c r="D14726" s="65"/>
      <c r="E14726" s="65"/>
      <c r="F14726" s="65"/>
      <c r="G14726" s="129"/>
    </row>
    <row r="14727" spans="1:7">
      <c r="A14727" s="65"/>
      <c r="B14727" s="65"/>
      <c r="C14727" s="65"/>
      <c r="D14727" s="65"/>
      <c r="E14727" s="65"/>
      <c r="F14727" s="65"/>
      <c r="G14727" s="129"/>
    </row>
    <row r="14728" spans="1:7">
      <c r="A14728" s="65"/>
      <c r="B14728" s="65"/>
      <c r="C14728" s="65"/>
      <c r="D14728" s="65"/>
      <c r="E14728" s="65"/>
      <c r="F14728" s="65"/>
      <c r="G14728" s="129"/>
    </row>
    <row r="14729" spans="1:7">
      <c r="A14729" s="65"/>
      <c r="B14729" s="65"/>
      <c r="C14729" s="65"/>
      <c r="D14729" s="65"/>
      <c r="E14729" s="65"/>
      <c r="F14729" s="65"/>
      <c r="G14729" s="129"/>
    </row>
    <row r="14730" spans="1:7">
      <c r="A14730" s="65"/>
      <c r="B14730" s="65"/>
      <c r="C14730" s="65"/>
      <c r="D14730" s="65"/>
      <c r="E14730" s="65"/>
      <c r="F14730" s="65"/>
      <c r="G14730" s="129"/>
    </row>
    <row r="14731" spans="1:7">
      <c r="A14731" s="65"/>
      <c r="B14731" s="65"/>
      <c r="C14731" s="65"/>
      <c r="D14731" s="65"/>
      <c r="E14731" s="65"/>
      <c r="F14731" s="65"/>
      <c r="G14731" s="129"/>
    </row>
    <row r="14732" spans="1:7">
      <c r="A14732" s="65"/>
      <c r="B14732" s="65"/>
      <c r="C14732" s="65"/>
      <c r="D14732" s="65"/>
      <c r="E14732" s="65"/>
      <c r="F14732" s="65"/>
      <c r="G14732" s="129"/>
    </row>
    <row r="14733" spans="1:7">
      <c r="A14733" s="65"/>
      <c r="B14733" s="65"/>
      <c r="C14733" s="65"/>
      <c r="D14733" s="65"/>
      <c r="E14733" s="65"/>
      <c r="F14733" s="65"/>
      <c r="G14733" s="129"/>
    </row>
    <row r="14734" spans="1:7">
      <c r="A14734" s="65"/>
      <c r="B14734" s="65"/>
      <c r="C14734" s="65"/>
      <c r="D14734" s="65"/>
      <c r="E14734" s="65"/>
      <c r="F14734" s="65"/>
      <c r="G14734" s="129"/>
    </row>
    <row r="14735" spans="1:7">
      <c r="A14735" s="65"/>
      <c r="B14735" s="65"/>
      <c r="C14735" s="65"/>
      <c r="D14735" s="65"/>
      <c r="E14735" s="65"/>
      <c r="F14735" s="65"/>
      <c r="G14735" s="129"/>
    </row>
    <row r="14736" spans="1:7">
      <c r="A14736" s="65"/>
      <c r="B14736" s="65"/>
      <c r="C14736" s="65"/>
      <c r="D14736" s="65"/>
      <c r="E14736" s="65"/>
      <c r="F14736" s="65"/>
      <c r="G14736" s="129"/>
    </row>
    <row r="14737" spans="1:7">
      <c r="A14737" s="65"/>
      <c r="B14737" s="65"/>
      <c r="C14737" s="65"/>
      <c r="D14737" s="65"/>
      <c r="E14737" s="65"/>
      <c r="F14737" s="65"/>
      <c r="G14737" s="129"/>
    </row>
    <row r="14738" spans="1:7">
      <c r="A14738" s="65"/>
      <c r="B14738" s="65"/>
      <c r="C14738" s="65"/>
      <c r="D14738" s="65"/>
      <c r="E14738" s="65"/>
      <c r="F14738" s="65"/>
      <c r="G14738" s="129"/>
    </row>
    <row r="14739" spans="1:7">
      <c r="A14739" s="65"/>
      <c r="B14739" s="65"/>
      <c r="C14739" s="65"/>
      <c r="D14739" s="65"/>
      <c r="E14739" s="65"/>
      <c r="F14739" s="65"/>
      <c r="G14739" s="129"/>
    </row>
    <row r="14740" spans="1:7">
      <c r="A14740" s="65"/>
      <c r="B14740" s="65"/>
      <c r="C14740" s="65"/>
      <c r="D14740" s="65"/>
      <c r="E14740" s="65"/>
      <c r="F14740" s="65"/>
      <c r="G14740" s="129"/>
    </row>
    <row r="14741" spans="1:7">
      <c r="A14741" s="65"/>
      <c r="B14741" s="65"/>
      <c r="C14741" s="65"/>
      <c r="D14741" s="65"/>
      <c r="E14741" s="65"/>
      <c r="F14741" s="65"/>
      <c r="G14741" s="129"/>
    </row>
    <row r="14742" spans="1:7">
      <c r="A14742" s="65"/>
      <c r="B14742" s="65"/>
      <c r="C14742" s="65"/>
      <c r="D14742" s="65"/>
      <c r="E14742" s="65"/>
      <c r="F14742" s="65"/>
      <c r="G14742" s="129"/>
    </row>
    <row r="14743" spans="1:7">
      <c r="A14743" s="65"/>
      <c r="B14743" s="65"/>
      <c r="C14743" s="65"/>
      <c r="D14743" s="65"/>
      <c r="E14743" s="65"/>
      <c r="F14743" s="65"/>
      <c r="G14743" s="129"/>
    </row>
    <row r="14744" spans="1:7">
      <c r="A14744" s="65"/>
      <c r="B14744" s="65"/>
      <c r="C14744" s="65"/>
      <c r="D14744" s="65"/>
      <c r="E14744" s="65"/>
      <c r="F14744" s="65"/>
      <c r="G14744" s="129"/>
    </row>
    <row r="14745" spans="1:7">
      <c r="A14745" s="65"/>
      <c r="B14745" s="65"/>
      <c r="C14745" s="65"/>
      <c r="D14745" s="65"/>
      <c r="E14745" s="65"/>
      <c r="F14745" s="65"/>
      <c r="G14745" s="129"/>
    </row>
    <row r="14746" spans="1:7">
      <c r="A14746" s="65"/>
      <c r="B14746" s="65"/>
      <c r="C14746" s="65"/>
      <c r="D14746" s="65"/>
      <c r="E14746" s="65"/>
      <c r="F14746" s="65"/>
      <c r="G14746" s="129"/>
    </row>
    <row r="14747" spans="1:7">
      <c r="A14747" s="65"/>
      <c r="B14747" s="65"/>
      <c r="C14747" s="65"/>
      <c r="D14747" s="65"/>
      <c r="E14747" s="65"/>
      <c r="F14747" s="65"/>
      <c r="G14747" s="129"/>
    </row>
    <row r="14748" spans="1:7">
      <c r="A14748" s="65"/>
      <c r="B14748" s="65"/>
      <c r="C14748" s="65"/>
      <c r="D14748" s="65"/>
      <c r="E14748" s="65"/>
      <c r="F14748" s="65"/>
      <c r="G14748" s="129"/>
    </row>
    <row r="14749" spans="1:7">
      <c r="A14749" s="65"/>
      <c r="B14749" s="65"/>
      <c r="C14749" s="65"/>
      <c r="D14749" s="65"/>
      <c r="E14749" s="65"/>
      <c r="F14749" s="65"/>
      <c r="G14749" s="129"/>
    </row>
    <row r="14750" spans="1:7">
      <c r="A14750" s="65"/>
      <c r="B14750" s="65"/>
      <c r="C14750" s="65"/>
      <c r="D14750" s="65"/>
      <c r="E14750" s="65"/>
      <c r="F14750" s="65"/>
      <c r="G14750" s="129"/>
    </row>
    <row r="14751" spans="1:7">
      <c r="A14751" s="65"/>
      <c r="B14751" s="65"/>
      <c r="C14751" s="65"/>
      <c r="D14751" s="65"/>
      <c r="E14751" s="65"/>
      <c r="F14751" s="65"/>
      <c r="G14751" s="129"/>
    </row>
    <row r="14752" spans="1:7">
      <c r="A14752" s="65"/>
      <c r="B14752" s="65"/>
      <c r="C14752" s="65"/>
      <c r="D14752" s="65"/>
      <c r="E14752" s="65"/>
      <c r="F14752" s="65"/>
      <c r="G14752" s="129"/>
    </row>
    <row r="14753" spans="1:7">
      <c r="A14753" s="65"/>
      <c r="B14753" s="65"/>
      <c r="C14753" s="65"/>
      <c r="D14753" s="65"/>
      <c r="E14753" s="65"/>
      <c r="F14753" s="65"/>
      <c r="G14753" s="129"/>
    </row>
    <row r="14754" spans="1:7">
      <c r="A14754" s="65"/>
      <c r="B14754" s="65"/>
      <c r="C14754" s="65"/>
      <c r="D14754" s="65"/>
      <c r="E14754" s="65"/>
      <c r="F14754" s="65"/>
      <c r="G14754" s="129"/>
    </row>
    <row r="14755" spans="1:7">
      <c r="A14755" s="65"/>
      <c r="B14755" s="65"/>
      <c r="C14755" s="65"/>
      <c r="D14755" s="65"/>
      <c r="E14755" s="65"/>
      <c r="F14755" s="65"/>
      <c r="G14755" s="129"/>
    </row>
    <row r="14756" spans="1:7">
      <c r="A14756" s="65"/>
      <c r="B14756" s="65"/>
      <c r="C14756" s="65"/>
      <c r="D14756" s="65"/>
      <c r="E14756" s="65"/>
      <c r="F14756" s="65"/>
      <c r="G14756" s="129"/>
    </row>
    <row r="14757" spans="1:7">
      <c r="A14757" s="65"/>
      <c r="B14757" s="65"/>
      <c r="C14757" s="65"/>
      <c r="D14757" s="65"/>
      <c r="E14757" s="65"/>
      <c r="F14757" s="65"/>
      <c r="G14757" s="129"/>
    </row>
    <row r="14758" spans="1:7">
      <c r="A14758" s="65"/>
      <c r="B14758" s="65"/>
      <c r="C14758" s="65"/>
      <c r="D14758" s="65"/>
      <c r="E14758" s="65"/>
      <c r="F14758" s="65"/>
      <c r="G14758" s="129"/>
    </row>
    <row r="14759" spans="1:7">
      <c r="A14759" s="65"/>
      <c r="B14759" s="65"/>
      <c r="C14759" s="65"/>
      <c r="D14759" s="65"/>
      <c r="E14759" s="65"/>
      <c r="F14759" s="65"/>
      <c r="G14759" s="129"/>
    </row>
    <row r="14760" spans="1:7">
      <c r="A14760" s="65"/>
      <c r="B14760" s="65"/>
      <c r="C14760" s="65"/>
      <c r="D14760" s="65"/>
      <c r="E14760" s="65"/>
      <c r="F14760" s="65"/>
      <c r="G14760" s="129"/>
    </row>
    <row r="14761" spans="1:7">
      <c r="A14761" s="65"/>
      <c r="B14761" s="65"/>
      <c r="C14761" s="65"/>
      <c r="D14761" s="65"/>
      <c r="E14761" s="65"/>
      <c r="F14761" s="65"/>
      <c r="G14761" s="129"/>
    </row>
    <row r="14762" spans="1:7">
      <c r="A14762" s="65"/>
      <c r="B14762" s="65"/>
      <c r="C14762" s="65"/>
      <c r="D14762" s="65"/>
      <c r="E14762" s="65"/>
      <c r="F14762" s="65"/>
      <c r="G14762" s="129"/>
    </row>
    <row r="14763" spans="1:7">
      <c r="A14763" s="65"/>
      <c r="B14763" s="65"/>
      <c r="C14763" s="65"/>
      <c r="D14763" s="65"/>
      <c r="E14763" s="65"/>
      <c r="F14763" s="65"/>
      <c r="G14763" s="129"/>
    </row>
    <row r="14764" spans="1:7">
      <c r="A14764" s="65"/>
      <c r="B14764" s="65"/>
      <c r="C14764" s="65"/>
      <c r="D14764" s="65"/>
      <c r="E14764" s="65"/>
      <c r="F14764" s="65"/>
      <c r="G14764" s="129"/>
    </row>
    <row r="14765" spans="1:7">
      <c r="A14765" s="65"/>
      <c r="B14765" s="65"/>
      <c r="C14765" s="65"/>
      <c r="D14765" s="65"/>
      <c r="E14765" s="65"/>
      <c r="F14765" s="65"/>
      <c r="G14765" s="129"/>
    </row>
    <row r="14766" spans="1:7">
      <c r="A14766" s="65"/>
      <c r="B14766" s="65"/>
      <c r="C14766" s="65"/>
      <c r="D14766" s="65"/>
      <c r="E14766" s="65"/>
      <c r="F14766" s="65"/>
      <c r="G14766" s="129"/>
    </row>
    <row r="14767" spans="1:7">
      <c r="A14767" s="65"/>
      <c r="B14767" s="65"/>
      <c r="C14767" s="65"/>
      <c r="D14767" s="65"/>
      <c r="E14767" s="65"/>
      <c r="F14767" s="65"/>
      <c r="G14767" s="129"/>
    </row>
    <row r="14768" spans="1:7">
      <c r="A14768" s="65"/>
      <c r="B14768" s="65"/>
      <c r="C14768" s="65"/>
      <c r="D14768" s="65"/>
      <c r="E14768" s="65"/>
      <c r="F14768" s="65"/>
      <c r="G14768" s="129"/>
    </row>
    <row r="14769" spans="1:7">
      <c r="A14769" s="65"/>
      <c r="B14769" s="65"/>
      <c r="C14769" s="65"/>
      <c r="D14769" s="65"/>
      <c r="E14769" s="65"/>
      <c r="F14769" s="65"/>
      <c r="G14769" s="129"/>
    </row>
    <row r="14770" spans="1:7">
      <c r="A14770" s="65"/>
      <c r="B14770" s="65"/>
      <c r="C14770" s="65"/>
      <c r="D14770" s="65"/>
      <c r="E14770" s="65"/>
      <c r="F14770" s="65"/>
      <c r="G14770" s="129"/>
    </row>
    <row r="14771" spans="1:7">
      <c r="A14771" s="65"/>
      <c r="B14771" s="65"/>
      <c r="C14771" s="65"/>
      <c r="D14771" s="65"/>
      <c r="E14771" s="65"/>
      <c r="F14771" s="65"/>
      <c r="G14771" s="129"/>
    </row>
    <row r="14772" spans="1:7">
      <c r="A14772" s="65"/>
      <c r="B14772" s="65"/>
      <c r="C14772" s="65"/>
      <c r="D14772" s="65"/>
      <c r="E14772" s="65"/>
      <c r="F14772" s="65"/>
      <c r="G14772" s="129"/>
    </row>
    <row r="14773" spans="1:7">
      <c r="A14773" s="65"/>
      <c r="B14773" s="65"/>
      <c r="C14773" s="65"/>
      <c r="D14773" s="65"/>
      <c r="E14773" s="65"/>
      <c r="F14773" s="65"/>
      <c r="G14773" s="129"/>
    </row>
    <row r="14774" spans="1:7">
      <c r="A14774" s="65"/>
      <c r="B14774" s="65"/>
      <c r="C14774" s="65"/>
      <c r="D14774" s="65"/>
      <c r="E14774" s="65"/>
      <c r="F14774" s="65"/>
      <c r="G14774" s="129"/>
    </row>
    <row r="14775" spans="1:7">
      <c r="A14775" s="65"/>
      <c r="B14775" s="65"/>
      <c r="C14775" s="65"/>
      <c r="D14775" s="65"/>
      <c r="E14775" s="65"/>
      <c r="F14775" s="65"/>
      <c r="G14775" s="129"/>
    </row>
    <row r="14776" spans="1:7">
      <c r="A14776" s="65"/>
      <c r="B14776" s="65"/>
      <c r="C14776" s="65"/>
      <c r="D14776" s="65"/>
      <c r="E14776" s="65"/>
      <c r="F14776" s="65"/>
      <c r="G14776" s="129"/>
    </row>
    <row r="14777" spans="1:7">
      <c r="A14777" s="65"/>
      <c r="B14777" s="65"/>
      <c r="C14777" s="65"/>
      <c r="D14777" s="65"/>
      <c r="E14777" s="65"/>
      <c r="F14777" s="65"/>
      <c r="G14777" s="129"/>
    </row>
    <row r="14778" spans="1:7">
      <c r="A14778" s="65"/>
      <c r="B14778" s="65"/>
      <c r="C14778" s="65"/>
      <c r="D14778" s="65"/>
      <c r="E14778" s="65"/>
      <c r="F14778" s="65"/>
      <c r="G14778" s="129"/>
    </row>
    <row r="14779" spans="1:7">
      <c r="A14779" s="65"/>
      <c r="B14779" s="65"/>
      <c r="C14779" s="65"/>
      <c r="D14779" s="65"/>
      <c r="E14779" s="65"/>
      <c r="F14779" s="65"/>
      <c r="G14779" s="129"/>
    </row>
    <row r="14780" spans="1:7">
      <c r="A14780" s="65"/>
      <c r="B14780" s="65"/>
      <c r="C14780" s="65"/>
      <c r="D14780" s="65"/>
      <c r="E14780" s="65"/>
      <c r="F14780" s="65"/>
      <c r="G14780" s="129"/>
    </row>
    <row r="14781" spans="1:7">
      <c r="A14781" s="65"/>
      <c r="B14781" s="65"/>
      <c r="C14781" s="65"/>
      <c r="D14781" s="65"/>
      <c r="E14781" s="65"/>
      <c r="F14781" s="65"/>
      <c r="G14781" s="129"/>
    </row>
    <row r="14782" spans="1:7">
      <c r="A14782" s="65"/>
      <c r="B14782" s="65"/>
      <c r="C14782" s="65"/>
      <c r="D14782" s="65"/>
      <c r="E14782" s="65"/>
      <c r="F14782" s="65"/>
      <c r="G14782" s="129"/>
    </row>
    <row r="14783" spans="1:7">
      <c r="A14783" s="65"/>
      <c r="B14783" s="65"/>
      <c r="C14783" s="65"/>
      <c r="D14783" s="65"/>
      <c r="E14783" s="65"/>
      <c r="F14783" s="65"/>
      <c r="G14783" s="129"/>
    </row>
    <row r="14784" spans="1:7">
      <c r="A14784" s="65"/>
      <c r="B14784" s="65"/>
      <c r="C14784" s="65"/>
      <c r="D14784" s="65"/>
      <c r="E14784" s="65"/>
      <c r="F14784" s="65"/>
      <c r="G14784" s="129"/>
    </row>
    <row r="14785" spans="1:7">
      <c r="A14785" s="65"/>
      <c r="B14785" s="65"/>
      <c r="C14785" s="65"/>
      <c r="D14785" s="65"/>
      <c r="E14785" s="65"/>
      <c r="F14785" s="65"/>
      <c r="G14785" s="129"/>
    </row>
    <row r="14786" spans="1:7">
      <c r="A14786" s="65"/>
      <c r="B14786" s="65"/>
      <c r="C14786" s="65"/>
      <c r="D14786" s="65"/>
      <c r="E14786" s="65"/>
      <c r="F14786" s="65"/>
      <c r="G14786" s="129"/>
    </row>
    <row r="14787" spans="1:7">
      <c r="A14787" s="65"/>
      <c r="B14787" s="65"/>
      <c r="C14787" s="65"/>
      <c r="D14787" s="65"/>
      <c r="E14787" s="65"/>
      <c r="F14787" s="65"/>
      <c r="G14787" s="129"/>
    </row>
    <row r="14788" spans="1:7">
      <c r="A14788" s="65"/>
      <c r="B14788" s="65"/>
      <c r="C14788" s="65"/>
      <c r="D14788" s="65"/>
      <c r="E14788" s="65"/>
      <c r="F14788" s="65"/>
      <c r="G14788" s="129"/>
    </row>
    <row r="14789" spans="1:7">
      <c r="A14789" s="65"/>
      <c r="B14789" s="65"/>
      <c r="C14789" s="65"/>
      <c r="D14789" s="65"/>
      <c r="E14789" s="65"/>
      <c r="F14789" s="65"/>
      <c r="G14789" s="129"/>
    </row>
    <row r="14790" spans="1:7">
      <c r="A14790" s="65"/>
      <c r="B14790" s="65"/>
      <c r="C14790" s="65"/>
      <c r="D14790" s="65"/>
      <c r="E14790" s="65"/>
      <c r="F14790" s="65"/>
      <c r="G14790" s="129"/>
    </row>
    <row r="14791" spans="1:7">
      <c r="A14791" s="65"/>
      <c r="B14791" s="65"/>
      <c r="C14791" s="65"/>
      <c r="D14791" s="65"/>
      <c r="E14791" s="65"/>
      <c r="F14791" s="65"/>
      <c r="G14791" s="129"/>
    </row>
    <row r="14792" spans="1:7">
      <c r="A14792" s="65"/>
      <c r="B14792" s="65"/>
      <c r="C14792" s="65"/>
      <c r="D14792" s="65"/>
      <c r="E14792" s="65"/>
      <c r="F14792" s="65"/>
      <c r="G14792" s="129"/>
    </row>
    <row r="14793" spans="1:7">
      <c r="A14793" s="65"/>
      <c r="B14793" s="65"/>
      <c r="C14793" s="65"/>
      <c r="D14793" s="65"/>
      <c r="E14793" s="65"/>
      <c r="F14793" s="65"/>
      <c r="G14793" s="129"/>
    </row>
    <row r="14794" spans="1:7">
      <c r="A14794" s="65"/>
      <c r="B14794" s="65"/>
      <c r="C14794" s="65"/>
      <c r="D14794" s="65"/>
      <c r="E14794" s="65"/>
      <c r="F14794" s="65"/>
      <c r="G14794" s="129"/>
    </row>
    <row r="14795" spans="1:7">
      <c r="A14795" s="65"/>
      <c r="B14795" s="65"/>
      <c r="C14795" s="65"/>
      <c r="D14795" s="65"/>
      <c r="E14795" s="65"/>
      <c r="F14795" s="65"/>
      <c r="G14795" s="129"/>
    </row>
    <row r="14796" spans="1:7">
      <c r="A14796" s="65"/>
      <c r="B14796" s="65"/>
      <c r="C14796" s="65"/>
      <c r="D14796" s="65"/>
      <c r="E14796" s="65"/>
      <c r="F14796" s="65"/>
      <c r="G14796" s="129"/>
    </row>
    <row r="14797" spans="1:7">
      <c r="A14797" s="65"/>
      <c r="B14797" s="65"/>
      <c r="C14797" s="65"/>
      <c r="D14797" s="65"/>
      <c r="E14797" s="65"/>
      <c r="F14797" s="65"/>
      <c r="G14797" s="129"/>
    </row>
    <row r="14798" spans="1:7">
      <c r="A14798" s="65"/>
      <c r="B14798" s="65"/>
      <c r="C14798" s="65"/>
      <c r="D14798" s="65"/>
      <c r="E14798" s="65"/>
      <c r="F14798" s="65"/>
      <c r="G14798" s="129"/>
    </row>
    <row r="14799" spans="1:7">
      <c r="A14799" s="65"/>
      <c r="B14799" s="65"/>
      <c r="C14799" s="65"/>
      <c r="D14799" s="65"/>
      <c r="E14799" s="65"/>
      <c r="F14799" s="65"/>
      <c r="G14799" s="129"/>
    </row>
    <row r="14800" spans="1:7">
      <c r="A14800" s="65"/>
      <c r="B14800" s="65"/>
      <c r="C14800" s="65"/>
      <c r="D14800" s="65"/>
      <c r="E14800" s="65"/>
      <c r="F14800" s="65"/>
      <c r="G14800" s="129"/>
    </row>
    <row r="14801" spans="1:7">
      <c r="A14801" s="65"/>
      <c r="B14801" s="65"/>
      <c r="C14801" s="65"/>
      <c r="D14801" s="65"/>
      <c r="E14801" s="65"/>
      <c r="F14801" s="65"/>
      <c r="G14801" s="129"/>
    </row>
    <row r="14802" spans="1:7">
      <c r="A14802" s="65"/>
      <c r="B14802" s="65"/>
      <c r="C14802" s="65"/>
      <c r="D14802" s="65"/>
      <c r="E14802" s="65"/>
      <c r="F14802" s="65"/>
      <c r="G14802" s="129"/>
    </row>
    <row r="14803" spans="1:7">
      <c r="A14803" s="65"/>
      <c r="B14803" s="65"/>
      <c r="C14803" s="65"/>
      <c r="D14803" s="65"/>
      <c r="E14803" s="65"/>
      <c r="F14803" s="65"/>
      <c r="G14803" s="129"/>
    </row>
    <row r="14804" spans="1:7">
      <c r="A14804" s="65"/>
      <c r="B14804" s="65"/>
      <c r="C14804" s="65"/>
      <c r="D14804" s="65"/>
      <c r="E14804" s="65"/>
      <c r="F14804" s="65"/>
      <c r="G14804" s="129"/>
    </row>
    <row r="14805" spans="1:7">
      <c r="A14805" s="65"/>
      <c r="B14805" s="65"/>
      <c r="C14805" s="65"/>
      <c r="D14805" s="65"/>
      <c r="E14805" s="65"/>
      <c r="F14805" s="65"/>
      <c r="G14805" s="129"/>
    </row>
    <row r="14806" spans="1:7">
      <c r="A14806" s="65"/>
      <c r="B14806" s="65"/>
      <c r="C14806" s="65"/>
      <c r="D14806" s="65"/>
      <c r="E14806" s="65"/>
      <c r="F14806" s="65"/>
      <c r="G14806" s="129"/>
    </row>
    <row r="14807" spans="1:7">
      <c r="A14807" s="65"/>
      <c r="B14807" s="65"/>
      <c r="C14807" s="65"/>
      <c r="D14807" s="65"/>
      <c r="E14807" s="65"/>
      <c r="F14807" s="65"/>
      <c r="G14807" s="129"/>
    </row>
    <row r="14808" spans="1:7">
      <c r="A14808" s="65"/>
      <c r="B14808" s="65"/>
      <c r="C14808" s="65"/>
      <c r="D14808" s="65"/>
      <c r="E14808" s="65"/>
      <c r="F14808" s="65"/>
      <c r="G14808" s="129"/>
    </row>
    <row r="14809" spans="1:7">
      <c r="A14809" s="65"/>
      <c r="B14809" s="65"/>
      <c r="C14809" s="65"/>
      <c r="D14809" s="65"/>
      <c r="E14809" s="65"/>
      <c r="F14809" s="65"/>
      <c r="G14809" s="129"/>
    </row>
    <row r="14810" spans="1:7">
      <c r="A14810" s="65"/>
      <c r="B14810" s="65"/>
      <c r="C14810" s="65"/>
      <c r="D14810" s="65"/>
      <c r="E14810" s="65"/>
      <c r="F14810" s="65"/>
      <c r="G14810" s="129"/>
    </row>
    <row r="14811" spans="1:7">
      <c r="A14811" s="65"/>
      <c r="B14811" s="65"/>
      <c r="C14811" s="65"/>
      <c r="D14811" s="65"/>
      <c r="E14811" s="65"/>
      <c r="F14811" s="65"/>
      <c r="G14811" s="129"/>
    </row>
    <row r="14812" spans="1:7">
      <c r="A14812" s="65"/>
      <c r="B14812" s="65"/>
      <c r="C14812" s="65"/>
      <c r="D14812" s="65"/>
      <c r="E14812" s="65"/>
      <c r="F14812" s="65"/>
      <c r="G14812" s="129"/>
    </row>
    <row r="14813" spans="1:7">
      <c r="A14813" s="65"/>
      <c r="B14813" s="65"/>
      <c r="C14813" s="65"/>
      <c r="D14813" s="65"/>
      <c r="E14813" s="65"/>
      <c r="F14813" s="65"/>
      <c r="G14813" s="129"/>
    </row>
    <row r="14814" spans="1:7">
      <c r="A14814" s="65"/>
      <c r="B14814" s="65"/>
      <c r="C14814" s="65"/>
      <c r="D14814" s="65"/>
      <c r="E14814" s="65"/>
      <c r="F14814" s="65"/>
      <c r="G14814" s="129"/>
    </row>
    <row r="14815" spans="1:7">
      <c r="A14815" s="65"/>
      <c r="B14815" s="65"/>
      <c r="C14815" s="65"/>
      <c r="D14815" s="65"/>
      <c r="E14815" s="65"/>
      <c r="F14815" s="65"/>
      <c r="G14815" s="129"/>
    </row>
    <row r="14816" spans="1:7">
      <c r="A14816" s="65"/>
      <c r="B14816" s="65"/>
      <c r="C14816" s="65"/>
      <c r="D14816" s="65"/>
      <c r="E14816" s="65"/>
      <c r="F14816" s="65"/>
      <c r="G14816" s="129"/>
    </row>
    <row r="14817" spans="1:7">
      <c r="A14817" s="65"/>
      <c r="B14817" s="65"/>
      <c r="C14817" s="65"/>
      <c r="D14817" s="65"/>
      <c r="E14817" s="65"/>
      <c r="F14817" s="65"/>
      <c r="G14817" s="129"/>
    </row>
    <row r="14818" spans="1:7">
      <c r="A14818" s="65"/>
      <c r="B14818" s="65"/>
      <c r="C14818" s="65"/>
      <c r="D14818" s="65"/>
      <c r="E14818" s="65"/>
      <c r="F14818" s="65"/>
      <c r="G14818" s="129"/>
    </row>
    <row r="14819" spans="1:7">
      <c r="A14819" s="65"/>
      <c r="B14819" s="65"/>
      <c r="C14819" s="65"/>
      <c r="D14819" s="65"/>
      <c r="E14819" s="65"/>
      <c r="F14819" s="65"/>
      <c r="G14819" s="129"/>
    </row>
    <row r="14820" spans="1:7">
      <c r="A14820" s="65"/>
      <c r="B14820" s="65"/>
      <c r="C14820" s="65"/>
      <c r="D14820" s="65"/>
      <c r="E14820" s="65"/>
      <c r="F14820" s="65"/>
      <c r="G14820" s="129"/>
    </row>
    <row r="14821" spans="1:7">
      <c r="A14821" s="65"/>
      <c r="B14821" s="65"/>
      <c r="C14821" s="65"/>
      <c r="D14821" s="65"/>
      <c r="E14821" s="65"/>
      <c r="F14821" s="65"/>
      <c r="G14821" s="129"/>
    </row>
    <row r="14822" spans="1:7">
      <c r="A14822" s="65"/>
      <c r="B14822" s="65"/>
      <c r="C14822" s="65"/>
      <c r="D14822" s="65"/>
      <c r="E14822" s="65"/>
      <c r="F14822" s="65"/>
      <c r="G14822" s="129"/>
    </row>
    <row r="14823" spans="1:7">
      <c r="A14823" s="65"/>
      <c r="B14823" s="65"/>
      <c r="C14823" s="65"/>
      <c r="D14823" s="65"/>
      <c r="E14823" s="65"/>
      <c r="F14823" s="65"/>
      <c r="G14823" s="129"/>
    </row>
    <row r="14824" spans="1:7">
      <c r="A14824" s="65"/>
      <c r="B14824" s="65"/>
      <c r="C14824" s="65"/>
      <c r="D14824" s="65"/>
      <c r="E14824" s="65"/>
      <c r="F14824" s="65"/>
      <c r="G14824" s="129"/>
    </row>
    <row r="14825" spans="1:7">
      <c r="A14825" s="65"/>
      <c r="B14825" s="65"/>
      <c r="C14825" s="65"/>
      <c r="D14825" s="65"/>
      <c r="E14825" s="65"/>
      <c r="F14825" s="65"/>
      <c r="G14825" s="129"/>
    </row>
    <row r="14826" spans="1:7">
      <c r="A14826" s="65"/>
      <c r="B14826" s="65"/>
      <c r="C14826" s="65"/>
      <c r="D14826" s="65"/>
      <c r="E14826" s="65"/>
      <c r="F14826" s="65"/>
      <c r="G14826" s="129"/>
    </row>
    <row r="14827" spans="1:7">
      <c r="A14827" s="65"/>
      <c r="B14827" s="65"/>
      <c r="C14827" s="65"/>
      <c r="D14827" s="65"/>
      <c r="E14827" s="65"/>
      <c r="F14827" s="65"/>
      <c r="G14827" s="129"/>
    </row>
    <row r="14828" spans="1:7">
      <c r="A14828" s="65"/>
      <c r="B14828" s="65"/>
      <c r="C14828" s="65"/>
      <c r="D14828" s="65"/>
      <c r="E14828" s="65"/>
      <c r="F14828" s="65"/>
      <c r="G14828" s="129"/>
    </row>
    <row r="14829" spans="1:7">
      <c r="A14829" s="65"/>
      <c r="B14829" s="65"/>
      <c r="C14829" s="65"/>
      <c r="D14829" s="65"/>
      <c r="E14829" s="65"/>
      <c r="F14829" s="65"/>
      <c r="G14829" s="129"/>
    </row>
    <row r="14830" spans="1:7">
      <c r="A14830" s="65"/>
      <c r="B14830" s="65"/>
      <c r="C14830" s="65"/>
      <c r="D14830" s="65"/>
      <c r="E14830" s="65"/>
      <c r="F14830" s="65"/>
      <c r="G14830" s="129"/>
    </row>
    <row r="14831" spans="1:7">
      <c r="A14831" s="65"/>
      <c r="B14831" s="65"/>
      <c r="C14831" s="65"/>
      <c r="D14831" s="65"/>
      <c r="E14831" s="65"/>
      <c r="F14831" s="65"/>
      <c r="G14831" s="129"/>
    </row>
    <row r="14832" spans="1:7">
      <c r="A14832" s="65"/>
      <c r="B14832" s="65"/>
      <c r="C14832" s="65"/>
      <c r="D14832" s="65"/>
      <c r="E14832" s="65"/>
      <c r="F14832" s="65"/>
      <c r="G14832" s="129"/>
    </row>
    <row r="14833" spans="1:7">
      <c r="A14833" s="65"/>
      <c r="B14833" s="65"/>
      <c r="C14833" s="65"/>
      <c r="D14833" s="65"/>
      <c r="E14833" s="65"/>
      <c r="F14833" s="65"/>
      <c r="G14833" s="129"/>
    </row>
    <row r="14834" spans="1:7">
      <c r="A14834" s="65"/>
      <c r="B14834" s="65"/>
      <c r="C14834" s="65"/>
      <c r="D14834" s="65"/>
      <c r="E14834" s="65"/>
      <c r="F14834" s="65"/>
      <c r="G14834" s="129"/>
    </row>
    <row r="14835" spans="1:7">
      <c r="A14835" s="65"/>
      <c r="B14835" s="65"/>
      <c r="C14835" s="65"/>
      <c r="D14835" s="65"/>
      <c r="E14835" s="65"/>
      <c r="F14835" s="65"/>
      <c r="G14835" s="129"/>
    </row>
    <row r="14836" spans="1:7">
      <c r="A14836" s="65"/>
      <c r="B14836" s="65"/>
      <c r="C14836" s="65"/>
      <c r="D14836" s="65"/>
      <c r="E14836" s="65"/>
      <c r="F14836" s="65"/>
      <c r="G14836" s="129"/>
    </row>
    <row r="14837" spans="1:7">
      <c r="A14837" s="65"/>
      <c r="B14837" s="65"/>
      <c r="C14837" s="65"/>
      <c r="D14837" s="65"/>
      <c r="E14837" s="65"/>
      <c r="F14837" s="65"/>
      <c r="G14837" s="129"/>
    </row>
    <row r="14838" spans="1:7">
      <c r="A14838" s="65"/>
      <c r="B14838" s="65"/>
      <c r="C14838" s="65"/>
      <c r="D14838" s="65"/>
      <c r="E14838" s="65"/>
      <c r="F14838" s="65"/>
      <c r="G14838" s="129"/>
    </row>
    <row r="14839" spans="1:7">
      <c r="A14839" s="65"/>
      <c r="B14839" s="65"/>
      <c r="C14839" s="65"/>
      <c r="D14839" s="65"/>
      <c r="E14839" s="65"/>
      <c r="F14839" s="65"/>
      <c r="G14839" s="129"/>
    </row>
    <row r="14840" spans="1:7">
      <c r="A14840" s="65"/>
      <c r="B14840" s="65"/>
      <c r="C14840" s="65"/>
      <c r="D14840" s="65"/>
      <c r="E14840" s="65"/>
      <c r="F14840" s="65"/>
      <c r="G14840" s="129"/>
    </row>
    <row r="14841" spans="1:7">
      <c r="A14841" s="65"/>
      <c r="B14841" s="65"/>
      <c r="C14841" s="65"/>
      <c r="D14841" s="65"/>
      <c r="E14841" s="65"/>
      <c r="F14841" s="65"/>
      <c r="G14841" s="129"/>
    </row>
    <row r="14842" spans="1:7">
      <c r="A14842" s="65"/>
      <c r="B14842" s="65"/>
      <c r="C14842" s="65"/>
      <c r="D14842" s="65"/>
      <c r="E14842" s="65"/>
      <c r="F14842" s="65"/>
      <c r="G14842" s="129"/>
    </row>
    <row r="14843" spans="1:7">
      <c r="A14843" s="65"/>
      <c r="B14843" s="65"/>
      <c r="C14843" s="65"/>
      <c r="D14843" s="65"/>
      <c r="E14843" s="65"/>
      <c r="F14843" s="65"/>
      <c r="G14843" s="129"/>
    </row>
    <row r="14844" spans="1:7">
      <c r="A14844" s="65"/>
      <c r="B14844" s="65"/>
      <c r="C14844" s="65"/>
      <c r="D14844" s="65"/>
      <c r="E14844" s="65"/>
      <c r="F14844" s="65"/>
      <c r="G14844" s="129"/>
    </row>
    <row r="14845" spans="1:7">
      <c r="A14845" s="65"/>
      <c r="B14845" s="65"/>
      <c r="C14845" s="65"/>
      <c r="D14845" s="65"/>
      <c r="E14845" s="65"/>
      <c r="F14845" s="65"/>
      <c r="G14845" s="129"/>
    </row>
    <row r="14846" spans="1:7">
      <c r="A14846" s="65"/>
      <c r="B14846" s="65"/>
      <c r="C14846" s="65"/>
      <c r="D14846" s="65"/>
      <c r="E14846" s="65"/>
      <c r="F14846" s="65"/>
      <c r="G14846" s="129"/>
    </row>
    <row r="14847" spans="1:7">
      <c r="A14847" s="65"/>
      <c r="B14847" s="65"/>
      <c r="C14847" s="65"/>
      <c r="D14847" s="65"/>
      <c r="E14847" s="65"/>
      <c r="F14847" s="65"/>
      <c r="G14847" s="129"/>
    </row>
    <row r="14848" spans="1:7">
      <c r="A14848" s="65"/>
      <c r="B14848" s="65"/>
      <c r="C14848" s="65"/>
      <c r="D14848" s="65"/>
      <c r="E14848" s="65"/>
      <c r="F14848" s="65"/>
      <c r="G14848" s="129"/>
    </row>
    <row r="14849" spans="1:7">
      <c r="A14849" s="65"/>
      <c r="B14849" s="65"/>
      <c r="C14849" s="65"/>
      <c r="D14849" s="65"/>
      <c r="E14849" s="65"/>
      <c r="F14849" s="65"/>
      <c r="G14849" s="129"/>
    </row>
    <row r="14850" spans="1:7">
      <c r="A14850" s="65"/>
      <c r="B14850" s="65"/>
      <c r="C14850" s="65"/>
      <c r="D14850" s="65"/>
      <c r="E14850" s="65"/>
      <c r="F14850" s="65"/>
      <c r="G14850" s="129"/>
    </row>
    <row r="14851" spans="1:7">
      <c r="A14851" s="65"/>
      <c r="B14851" s="65"/>
      <c r="C14851" s="65"/>
      <c r="D14851" s="65"/>
      <c r="E14851" s="65"/>
      <c r="F14851" s="65"/>
      <c r="G14851" s="129"/>
    </row>
    <row r="14852" spans="1:7">
      <c r="A14852" s="65"/>
      <c r="B14852" s="65"/>
      <c r="C14852" s="65"/>
      <c r="D14852" s="65"/>
      <c r="E14852" s="65"/>
      <c r="F14852" s="65"/>
      <c r="G14852" s="129"/>
    </row>
    <row r="14853" spans="1:7">
      <c r="A14853" s="65"/>
      <c r="B14853" s="65"/>
      <c r="C14853" s="65"/>
      <c r="D14853" s="65"/>
      <c r="E14853" s="65"/>
      <c r="F14853" s="65"/>
      <c r="G14853" s="129"/>
    </row>
    <row r="14854" spans="1:7">
      <c r="A14854" s="65"/>
      <c r="B14854" s="65"/>
      <c r="C14854" s="65"/>
      <c r="D14854" s="65"/>
      <c r="E14854" s="65"/>
      <c r="F14854" s="65"/>
      <c r="G14854" s="129"/>
    </row>
    <row r="14855" spans="1:7">
      <c r="A14855" s="65"/>
      <c r="B14855" s="65"/>
      <c r="C14855" s="65"/>
      <c r="D14855" s="65"/>
      <c r="E14855" s="65"/>
      <c r="F14855" s="65"/>
      <c r="G14855" s="129"/>
    </row>
    <row r="14856" spans="1:7">
      <c r="A14856" s="65"/>
      <c r="B14856" s="65"/>
      <c r="C14856" s="65"/>
      <c r="D14856" s="65"/>
      <c r="E14856" s="65"/>
      <c r="F14856" s="65"/>
      <c r="G14856" s="129"/>
    </row>
    <row r="14857" spans="1:7">
      <c r="A14857" s="65"/>
      <c r="B14857" s="65"/>
      <c r="C14857" s="65"/>
      <c r="D14857" s="65"/>
      <c r="E14857" s="65"/>
      <c r="F14857" s="65"/>
      <c r="G14857" s="129"/>
    </row>
    <row r="14858" spans="1:7">
      <c r="A14858" s="65"/>
      <c r="B14858" s="65"/>
      <c r="C14858" s="65"/>
      <c r="D14858" s="65"/>
      <c r="E14858" s="65"/>
      <c r="F14858" s="65"/>
      <c r="G14858" s="129"/>
    </row>
    <row r="14859" spans="1:7">
      <c r="A14859" s="65"/>
      <c r="B14859" s="65"/>
      <c r="C14859" s="65"/>
      <c r="D14859" s="65"/>
      <c r="E14859" s="65"/>
      <c r="F14859" s="65"/>
      <c r="G14859" s="129"/>
    </row>
    <row r="14860" spans="1:7">
      <c r="A14860" s="65"/>
      <c r="B14860" s="65"/>
      <c r="C14860" s="65"/>
      <c r="D14860" s="65"/>
      <c r="E14860" s="65"/>
      <c r="F14860" s="65"/>
      <c r="G14860" s="129"/>
    </row>
    <row r="14861" spans="1:7">
      <c r="A14861" s="65"/>
      <c r="B14861" s="65"/>
      <c r="C14861" s="65"/>
      <c r="D14861" s="65"/>
      <c r="E14861" s="65"/>
      <c r="F14861" s="65"/>
      <c r="G14861" s="129"/>
    </row>
    <row r="14862" spans="1:7">
      <c r="A14862" s="65"/>
      <c r="B14862" s="65"/>
      <c r="C14862" s="65"/>
      <c r="D14862" s="65"/>
      <c r="E14862" s="65"/>
      <c r="F14862" s="65"/>
      <c r="G14862" s="129"/>
    </row>
    <row r="14863" spans="1:7">
      <c r="A14863" s="65"/>
      <c r="B14863" s="65"/>
      <c r="C14863" s="65"/>
      <c r="D14863" s="65"/>
      <c r="E14863" s="65"/>
      <c r="F14863" s="65"/>
      <c r="G14863" s="129"/>
    </row>
    <row r="14864" spans="1:7">
      <c r="A14864" s="65"/>
      <c r="B14864" s="65"/>
      <c r="C14864" s="65"/>
      <c r="D14864" s="65"/>
      <c r="E14864" s="65"/>
      <c r="F14864" s="65"/>
      <c r="G14864" s="129"/>
    </row>
    <row r="14865" spans="1:7">
      <c r="A14865" s="65"/>
      <c r="B14865" s="65"/>
      <c r="C14865" s="65"/>
      <c r="D14865" s="65"/>
      <c r="E14865" s="65"/>
      <c r="F14865" s="65"/>
      <c r="G14865" s="129"/>
    </row>
    <row r="14866" spans="1:7">
      <c r="A14866" s="65"/>
      <c r="B14866" s="65"/>
      <c r="C14866" s="65"/>
      <c r="D14866" s="65"/>
      <c r="E14866" s="65"/>
      <c r="F14866" s="65"/>
      <c r="G14866" s="129"/>
    </row>
    <row r="14867" spans="1:7">
      <c r="A14867" s="65"/>
      <c r="B14867" s="65"/>
      <c r="C14867" s="65"/>
      <c r="D14867" s="65"/>
      <c r="E14867" s="65"/>
      <c r="F14867" s="65"/>
      <c r="G14867" s="129"/>
    </row>
    <row r="14868" spans="1:7">
      <c r="A14868" s="65"/>
      <c r="B14868" s="65"/>
      <c r="C14868" s="65"/>
      <c r="D14868" s="65"/>
      <c r="E14868" s="65"/>
      <c r="F14868" s="65"/>
      <c r="G14868" s="129"/>
    </row>
    <row r="14869" spans="1:7">
      <c r="A14869" s="65"/>
      <c r="B14869" s="65"/>
      <c r="C14869" s="65"/>
      <c r="D14869" s="65"/>
      <c r="E14869" s="65"/>
      <c r="F14869" s="65"/>
      <c r="G14869" s="129"/>
    </row>
    <row r="14870" spans="1:7">
      <c r="A14870" s="65"/>
      <c r="B14870" s="65"/>
      <c r="C14870" s="65"/>
      <c r="D14870" s="65"/>
      <c r="E14870" s="65"/>
      <c r="F14870" s="65"/>
      <c r="G14870" s="129"/>
    </row>
    <row r="14871" spans="1:7">
      <c r="A14871" s="65"/>
      <c r="B14871" s="65"/>
      <c r="C14871" s="65"/>
      <c r="D14871" s="65"/>
      <c r="E14871" s="65"/>
      <c r="F14871" s="65"/>
      <c r="G14871" s="129"/>
    </row>
    <row r="14872" spans="1:7">
      <c r="A14872" s="65"/>
      <c r="B14872" s="65"/>
      <c r="C14872" s="65"/>
      <c r="D14872" s="65"/>
      <c r="E14872" s="65"/>
      <c r="F14872" s="65"/>
      <c r="G14872" s="129"/>
    </row>
    <row r="14873" spans="1:7">
      <c r="A14873" s="65"/>
      <c r="B14873" s="65"/>
      <c r="C14873" s="65"/>
      <c r="D14873" s="65"/>
      <c r="E14873" s="65"/>
      <c r="F14873" s="65"/>
      <c r="G14873" s="129"/>
    </row>
    <row r="14874" spans="1:7">
      <c r="A14874" s="65"/>
      <c r="B14874" s="65"/>
      <c r="C14874" s="65"/>
      <c r="D14874" s="65"/>
      <c r="E14874" s="65"/>
      <c r="F14874" s="65"/>
      <c r="G14874" s="129"/>
    </row>
    <row r="14875" spans="1:7">
      <c r="A14875" s="65"/>
      <c r="B14875" s="65"/>
      <c r="C14875" s="65"/>
      <c r="D14875" s="65"/>
      <c r="E14875" s="65"/>
      <c r="F14875" s="65"/>
      <c r="G14875" s="129"/>
    </row>
    <row r="14876" spans="1:7">
      <c r="A14876" s="65"/>
      <c r="B14876" s="65"/>
      <c r="C14876" s="65"/>
      <c r="D14876" s="65"/>
      <c r="E14876" s="65"/>
      <c r="F14876" s="65"/>
      <c r="G14876" s="129"/>
    </row>
    <row r="14877" spans="1:7">
      <c r="A14877" s="65"/>
      <c r="B14877" s="65"/>
      <c r="C14877" s="65"/>
      <c r="D14877" s="65"/>
      <c r="E14877" s="65"/>
      <c r="F14877" s="65"/>
      <c r="G14877" s="129"/>
    </row>
    <row r="14878" spans="1:7">
      <c r="A14878" s="65"/>
      <c r="B14878" s="65"/>
      <c r="C14878" s="65"/>
      <c r="D14878" s="65"/>
      <c r="E14878" s="65"/>
      <c r="F14878" s="65"/>
      <c r="G14878" s="129"/>
    </row>
    <row r="14879" spans="1:7">
      <c r="A14879" s="65"/>
      <c r="B14879" s="65"/>
      <c r="C14879" s="65"/>
      <c r="D14879" s="65"/>
      <c r="E14879" s="65"/>
      <c r="F14879" s="65"/>
      <c r="G14879" s="129"/>
    </row>
    <row r="14880" spans="1:7">
      <c r="A14880" s="65"/>
      <c r="B14880" s="65"/>
      <c r="C14880" s="65"/>
      <c r="D14880" s="65"/>
      <c r="E14880" s="65"/>
      <c r="F14880" s="65"/>
      <c r="G14880" s="129"/>
    </row>
    <row r="14881" spans="1:7">
      <c r="A14881" s="65"/>
      <c r="B14881" s="65"/>
      <c r="C14881" s="65"/>
      <c r="D14881" s="65"/>
      <c r="E14881" s="65"/>
      <c r="F14881" s="65"/>
      <c r="G14881" s="129"/>
    </row>
    <row r="14882" spans="1:7">
      <c r="A14882" s="65"/>
      <c r="B14882" s="65"/>
      <c r="C14882" s="65"/>
      <c r="D14882" s="65"/>
      <c r="E14882" s="65"/>
      <c r="F14882" s="65"/>
      <c r="G14882" s="129"/>
    </row>
    <row r="14883" spans="1:7">
      <c r="A14883" s="65"/>
      <c r="B14883" s="65"/>
      <c r="C14883" s="65"/>
      <c r="D14883" s="65"/>
      <c r="E14883" s="65"/>
      <c r="F14883" s="65"/>
      <c r="G14883" s="129"/>
    </row>
    <row r="14884" spans="1:7">
      <c r="A14884" s="65"/>
      <c r="B14884" s="65"/>
      <c r="C14884" s="65"/>
      <c r="D14884" s="65"/>
      <c r="E14884" s="65"/>
      <c r="F14884" s="65"/>
      <c r="G14884" s="129"/>
    </row>
    <row r="14885" spans="1:7">
      <c r="A14885" s="65"/>
      <c r="B14885" s="65"/>
      <c r="C14885" s="65"/>
      <c r="D14885" s="65"/>
      <c r="E14885" s="65"/>
      <c r="F14885" s="65"/>
      <c r="G14885" s="129"/>
    </row>
    <row r="14886" spans="1:7">
      <c r="A14886" s="65"/>
      <c r="B14886" s="65"/>
      <c r="C14886" s="65"/>
      <c r="D14886" s="65"/>
      <c r="E14886" s="65"/>
      <c r="F14886" s="65"/>
      <c r="G14886" s="129"/>
    </row>
    <row r="14887" spans="1:7">
      <c r="A14887" s="65"/>
      <c r="B14887" s="65"/>
      <c r="C14887" s="65"/>
      <c r="D14887" s="65"/>
      <c r="E14887" s="65"/>
      <c r="F14887" s="65"/>
      <c r="G14887" s="129"/>
    </row>
    <row r="14888" spans="1:7">
      <c r="A14888" s="65"/>
      <c r="B14888" s="65"/>
      <c r="C14888" s="65"/>
      <c r="D14888" s="65"/>
      <c r="E14888" s="65"/>
      <c r="F14888" s="65"/>
      <c r="G14888" s="129"/>
    </row>
    <row r="14889" spans="1:7">
      <c r="A14889" s="65"/>
      <c r="B14889" s="65"/>
      <c r="C14889" s="65"/>
      <c r="D14889" s="65"/>
      <c r="E14889" s="65"/>
      <c r="F14889" s="65"/>
      <c r="G14889" s="129"/>
    </row>
    <row r="14890" spans="1:7">
      <c r="A14890" s="65"/>
      <c r="B14890" s="65"/>
      <c r="C14890" s="65"/>
      <c r="D14890" s="65"/>
      <c r="E14890" s="65"/>
      <c r="F14890" s="65"/>
      <c r="G14890" s="129"/>
    </row>
    <row r="14891" spans="1:7">
      <c r="A14891" s="65"/>
      <c r="B14891" s="65"/>
      <c r="C14891" s="65"/>
      <c r="D14891" s="65"/>
      <c r="E14891" s="65"/>
      <c r="F14891" s="65"/>
      <c r="G14891" s="129"/>
    </row>
    <row r="14892" spans="1:7">
      <c r="A14892" s="65"/>
      <c r="B14892" s="65"/>
      <c r="C14892" s="65"/>
      <c r="D14892" s="65"/>
      <c r="E14892" s="65"/>
      <c r="F14892" s="65"/>
      <c r="G14892" s="129"/>
    </row>
    <row r="14893" spans="1:7">
      <c r="A14893" s="65"/>
      <c r="B14893" s="65"/>
      <c r="C14893" s="65"/>
      <c r="D14893" s="65"/>
      <c r="E14893" s="65"/>
      <c r="F14893" s="65"/>
      <c r="G14893" s="129"/>
    </row>
    <row r="14894" spans="1:7">
      <c r="A14894" s="65"/>
      <c r="B14894" s="65"/>
      <c r="C14894" s="65"/>
      <c r="D14894" s="65"/>
      <c r="E14894" s="65"/>
      <c r="F14894" s="65"/>
      <c r="G14894" s="129"/>
    </row>
    <row r="14895" spans="1:7">
      <c r="A14895" s="65"/>
      <c r="B14895" s="65"/>
      <c r="C14895" s="65"/>
      <c r="D14895" s="65"/>
      <c r="E14895" s="65"/>
      <c r="F14895" s="65"/>
      <c r="G14895" s="129"/>
    </row>
    <row r="14896" spans="1:7">
      <c r="A14896" s="65"/>
      <c r="B14896" s="65"/>
      <c r="C14896" s="65"/>
      <c r="D14896" s="65"/>
      <c r="E14896" s="65"/>
      <c r="F14896" s="65"/>
      <c r="G14896" s="129"/>
    </row>
    <row r="14897" spans="1:7">
      <c r="A14897" s="65"/>
      <c r="B14897" s="65"/>
      <c r="C14897" s="65"/>
      <c r="D14897" s="65"/>
      <c r="E14897" s="65"/>
      <c r="F14897" s="65"/>
      <c r="G14897" s="129"/>
    </row>
    <row r="14898" spans="1:7">
      <c r="A14898" s="65"/>
      <c r="B14898" s="65"/>
      <c r="C14898" s="65"/>
      <c r="D14898" s="65"/>
      <c r="E14898" s="65"/>
      <c r="F14898" s="65"/>
      <c r="G14898" s="129"/>
    </row>
    <row r="14899" spans="1:7">
      <c r="A14899" s="65"/>
      <c r="B14899" s="65"/>
      <c r="C14899" s="65"/>
      <c r="D14899" s="65"/>
      <c r="E14899" s="65"/>
      <c r="F14899" s="65"/>
      <c r="G14899" s="129"/>
    </row>
    <row r="14900" spans="1:7">
      <c r="A14900" s="65"/>
      <c r="B14900" s="65"/>
      <c r="C14900" s="65"/>
      <c r="D14900" s="65"/>
      <c r="E14900" s="65"/>
      <c r="F14900" s="65"/>
      <c r="G14900" s="129"/>
    </row>
    <row r="14901" spans="1:7">
      <c r="A14901" s="65"/>
      <c r="B14901" s="65"/>
      <c r="C14901" s="65"/>
      <c r="D14901" s="65"/>
      <c r="E14901" s="65"/>
      <c r="F14901" s="65"/>
      <c r="G14901" s="129"/>
    </row>
    <row r="14902" spans="1:7">
      <c r="A14902" s="65"/>
      <c r="B14902" s="65"/>
      <c r="C14902" s="65"/>
      <c r="D14902" s="65"/>
      <c r="E14902" s="65"/>
      <c r="F14902" s="65"/>
      <c r="G14902" s="129"/>
    </row>
    <row r="14903" spans="1:7">
      <c r="A14903" s="65"/>
      <c r="B14903" s="65"/>
      <c r="C14903" s="65"/>
      <c r="D14903" s="65"/>
      <c r="E14903" s="65"/>
      <c r="F14903" s="65"/>
      <c r="G14903" s="129"/>
    </row>
    <row r="14904" spans="1:7">
      <c r="A14904" s="65"/>
      <c r="B14904" s="65"/>
      <c r="C14904" s="65"/>
      <c r="D14904" s="65"/>
      <c r="E14904" s="65"/>
      <c r="F14904" s="65"/>
      <c r="G14904" s="129"/>
    </row>
    <row r="14905" spans="1:7">
      <c r="A14905" s="65"/>
      <c r="B14905" s="65"/>
      <c r="C14905" s="65"/>
      <c r="D14905" s="65"/>
      <c r="E14905" s="65"/>
      <c r="F14905" s="65"/>
      <c r="G14905" s="129"/>
    </row>
    <row r="14906" spans="1:7">
      <c r="A14906" s="65"/>
      <c r="B14906" s="65"/>
      <c r="C14906" s="65"/>
      <c r="D14906" s="65"/>
      <c r="E14906" s="65"/>
      <c r="F14906" s="65"/>
      <c r="G14906" s="129"/>
    </row>
    <row r="14907" spans="1:7">
      <c r="A14907" s="65"/>
      <c r="B14907" s="65"/>
      <c r="C14907" s="65"/>
      <c r="D14907" s="65"/>
      <c r="E14907" s="65"/>
      <c r="F14907" s="65"/>
      <c r="G14907" s="129"/>
    </row>
    <row r="14908" spans="1:7">
      <c r="A14908" s="65"/>
      <c r="B14908" s="65"/>
      <c r="C14908" s="65"/>
      <c r="D14908" s="65"/>
      <c r="E14908" s="65"/>
      <c r="F14908" s="65"/>
      <c r="G14908" s="129"/>
    </row>
    <row r="14909" spans="1:7">
      <c r="A14909" s="65"/>
      <c r="B14909" s="65"/>
      <c r="C14909" s="65"/>
      <c r="D14909" s="65"/>
      <c r="E14909" s="65"/>
      <c r="F14909" s="65"/>
      <c r="G14909" s="129"/>
    </row>
    <row r="14910" spans="1:7">
      <c r="A14910" s="65"/>
      <c r="B14910" s="65"/>
      <c r="C14910" s="65"/>
      <c r="D14910" s="65"/>
      <c r="E14910" s="65"/>
      <c r="F14910" s="65"/>
      <c r="G14910" s="129"/>
    </row>
    <row r="14911" spans="1:7">
      <c r="A14911" s="65"/>
      <c r="B14911" s="65"/>
      <c r="C14911" s="65"/>
      <c r="D14911" s="65"/>
      <c r="E14911" s="65"/>
      <c r="F14911" s="65"/>
      <c r="G14911" s="129"/>
    </row>
    <row r="14912" spans="1:7">
      <c r="A14912" s="65"/>
      <c r="B14912" s="65"/>
      <c r="C14912" s="65"/>
      <c r="D14912" s="65"/>
      <c r="E14912" s="65"/>
      <c r="F14912" s="65"/>
      <c r="G14912" s="129"/>
    </row>
    <row r="14913" spans="1:7">
      <c r="A14913" s="65"/>
      <c r="B14913" s="65"/>
      <c r="C14913" s="65"/>
      <c r="D14913" s="65"/>
      <c r="E14913" s="65"/>
      <c r="F14913" s="65"/>
      <c r="G14913" s="129"/>
    </row>
    <row r="14914" spans="1:7">
      <c r="A14914" s="65"/>
      <c r="B14914" s="65"/>
      <c r="C14914" s="65"/>
      <c r="D14914" s="65"/>
      <c r="E14914" s="65"/>
      <c r="F14914" s="65"/>
      <c r="G14914" s="129"/>
    </row>
    <row r="14915" spans="1:7">
      <c r="A14915" s="65"/>
      <c r="B14915" s="65"/>
      <c r="C14915" s="65"/>
      <c r="D14915" s="65"/>
      <c r="E14915" s="65"/>
      <c r="F14915" s="65"/>
      <c r="G14915" s="129"/>
    </row>
    <row r="14916" spans="1:7">
      <c r="A14916" s="65"/>
      <c r="B14916" s="65"/>
      <c r="C14916" s="65"/>
      <c r="D14916" s="65"/>
      <c r="E14916" s="65"/>
      <c r="F14916" s="65"/>
      <c r="G14916" s="129"/>
    </row>
    <row r="14917" spans="1:7">
      <c r="A14917" s="65"/>
      <c r="B14917" s="65"/>
      <c r="C14917" s="65"/>
      <c r="D14917" s="65"/>
      <c r="E14917" s="65"/>
      <c r="F14917" s="65"/>
      <c r="G14917" s="129"/>
    </row>
    <row r="14918" spans="1:7">
      <c r="A14918" s="65"/>
      <c r="B14918" s="65"/>
      <c r="C14918" s="65"/>
      <c r="D14918" s="65"/>
      <c r="E14918" s="65"/>
      <c r="F14918" s="65"/>
      <c r="G14918" s="129"/>
    </row>
    <row r="14919" spans="1:7">
      <c r="A14919" s="65"/>
      <c r="B14919" s="65"/>
      <c r="C14919" s="65"/>
      <c r="D14919" s="65"/>
      <c r="E14919" s="65"/>
      <c r="F14919" s="65"/>
      <c r="G14919" s="129"/>
    </row>
    <row r="14920" spans="1:7">
      <c r="A14920" s="65"/>
      <c r="B14920" s="65"/>
      <c r="C14920" s="65"/>
      <c r="D14920" s="65"/>
      <c r="E14920" s="65"/>
      <c r="F14920" s="65"/>
      <c r="G14920" s="129"/>
    </row>
    <row r="14921" spans="1:7">
      <c r="A14921" s="65"/>
      <c r="B14921" s="65"/>
      <c r="C14921" s="65"/>
      <c r="D14921" s="65"/>
      <c r="E14921" s="65"/>
      <c r="F14921" s="65"/>
      <c r="G14921" s="129"/>
    </row>
    <row r="14922" spans="1:7">
      <c r="A14922" s="65"/>
      <c r="B14922" s="65"/>
      <c r="C14922" s="65"/>
      <c r="D14922" s="65"/>
      <c r="E14922" s="65"/>
      <c r="F14922" s="65"/>
      <c r="G14922" s="129"/>
    </row>
    <row r="14923" spans="1:7">
      <c r="A14923" s="65"/>
      <c r="B14923" s="65"/>
      <c r="C14923" s="65"/>
      <c r="D14923" s="65"/>
      <c r="E14923" s="65"/>
      <c r="F14923" s="65"/>
      <c r="G14923" s="129"/>
    </row>
    <row r="14924" spans="1:7">
      <c r="A14924" s="65"/>
      <c r="B14924" s="65"/>
      <c r="C14924" s="65"/>
      <c r="D14924" s="65"/>
      <c r="E14924" s="65"/>
      <c r="F14924" s="65"/>
      <c r="G14924" s="129"/>
    </row>
    <row r="14925" spans="1:7">
      <c r="A14925" s="65"/>
      <c r="B14925" s="65"/>
      <c r="C14925" s="65"/>
      <c r="D14925" s="65"/>
      <c r="E14925" s="65"/>
      <c r="F14925" s="65"/>
      <c r="G14925" s="129"/>
    </row>
    <row r="14926" spans="1:7">
      <c r="A14926" s="65"/>
      <c r="B14926" s="65"/>
      <c r="C14926" s="65"/>
      <c r="D14926" s="65"/>
      <c r="E14926" s="65"/>
      <c r="F14926" s="65"/>
      <c r="G14926" s="129"/>
    </row>
    <row r="14927" spans="1:7">
      <c r="A14927" s="65"/>
      <c r="B14927" s="65"/>
      <c r="C14927" s="65"/>
      <c r="D14927" s="65"/>
      <c r="E14927" s="65"/>
      <c r="F14927" s="65"/>
      <c r="G14927" s="129"/>
    </row>
    <row r="14928" spans="1:7">
      <c r="A14928" s="65"/>
      <c r="B14928" s="65"/>
      <c r="C14928" s="65"/>
      <c r="D14928" s="65"/>
      <c r="E14928" s="65"/>
      <c r="F14928" s="65"/>
      <c r="G14928" s="129"/>
    </row>
    <row r="14929" spans="1:7">
      <c r="A14929" s="65"/>
      <c r="B14929" s="65"/>
      <c r="C14929" s="65"/>
      <c r="D14929" s="65"/>
      <c r="E14929" s="65"/>
      <c r="F14929" s="65"/>
      <c r="G14929" s="129"/>
    </row>
    <row r="14930" spans="1:7">
      <c r="A14930" s="65"/>
      <c r="B14930" s="65"/>
      <c r="C14930" s="65"/>
      <c r="D14930" s="65"/>
      <c r="E14930" s="65"/>
      <c r="F14930" s="65"/>
      <c r="G14930" s="129"/>
    </row>
    <row r="14931" spans="1:7">
      <c r="A14931" s="65"/>
      <c r="B14931" s="65"/>
      <c r="C14931" s="65"/>
      <c r="D14931" s="65"/>
      <c r="E14931" s="65"/>
      <c r="F14931" s="65"/>
      <c r="G14931" s="129"/>
    </row>
    <row r="14932" spans="1:7">
      <c r="A14932" s="65"/>
      <c r="B14932" s="65"/>
      <c r="C14932" s="65"/>
      <c r="D14932" s="65"/>
      <c r="E14932" s="65"/>
      <c r="F14932" s="65"/>
      <c r="G14932" s="129"/>
    </row>
    <row r="14933" spans="1:7">
      <c r="A14933" s="65"/>
      <c r="B14933" s="65"/>
      <c r="C14933" s="65"/>
      <c r="D14933" s="65"/>
      <c r="E14933" s="65"/>
      <c r="F14933" s="65"/>
      <c r="G14933" s="129"/>
    </row>
    <row r="14934" spans="1:7">
      <c r="A14934" s="65"/>
      <c r="B14934" s="65"/>
      <c r="C14934" s="65"/>
      <c r="D14934" s="65"/>
      <c r="E14934" s="65"/>
      <c r="F14934" s="65"/>
      <c r="G14934" s="129"/>
    </row>
    <row r="14935" spans="1:7">
      <c r="A14935" s="65"/>
      <c r="B14935" s="65"/>
      <c r="C14935" s="65"/>
      <c r="D14935" s="65"/>
      <c r="E14935" s="65"/>
      <c r="F14935" s="65"/>
      <c r="G14935" s="129"/>
    </row>
    <row r="14936" spans="1:7">
      <c r="A14936" s="65"/>
      <c r="B14936" s="65"/>
      <c r="C14936" s="65"/>
      <c r="D14936" s="65"/>
      <c r="E14936" s="65"/>
      <c r="F14936" s="65"/>
      <c r="G14936" s="129"/>
    </row>
    <row r="14937" spans="1:7">
      <c r="A14937" s="65"/>
      <c r="B14937" s="65"/>
      <c r="C14937" s="65"/>
      <c r="D14937" s="65"/>
      <c r="E14937" s="65"/>
      <c r="F14937" s="65"/>
      <c r="G14937" s="129"/>
    </row>
    <row r="14938" spans="1:7">
      <c r="A14938" s="65"/>
      <c r="B14938" s="65"/>
      <c r="C14938" s="65"/>
      <c r="D14938" s="65"/>
      <c r="E14938" s="65"/>
      <c r="F14938" s="65"/>
      <c r="G14938" s="129"/>
    </row>
    <row r="14939" spans="1:7">
      <c r="A14939" s="65"/>
      <c r="B14939" s="65"/>
      <c r="C14939" s="65"/>
      <c r="D14939" s="65"/>
      <c r="E14939" s="65"/>
      <c r="F14939" s="65"/>
      <c r="G14939" s="129"/>
    </row>
    <row r="14940" spans="1:7">
      <c r="A14940" s="65"/>
      <c r="B14940" s="65"/>
      <c r="C14940" s="65"/>
      <c r="D14940" s="65"/>
      <c r="E14940" s="65"/>
      <c r="F14940" s="65"/>
      <c r="G14940" s="129"/>
    </row>
    <row r="14941" spans="1:7">
      <c r="A14941" s="65"/>
      <c r="B14941" s="65"/>
      <c r="C14941" s="65"/>
      <c r="D14941" s="65"/>
      <c r="E14941" s="65"/>
      <c r="F14941" s="65"/>
      <c r="G14941" s="129"/>
    </row>
    <row r="14942" spans="1:7">
      <c r="A14942" s="65"/>
      <c r="B14942" s="65"/>
      <c r="C14942" s="65"/>
      <c r="D14942" s="65"/>
      <c r="E14942" s="65"/>
      <c r="F14942" s="65"/>
      <c r="G14942" s="129"/>
    </row>
    <row r="14943" spans="1:7">
      <c r="A14943" s="65"/>
      <c r="B14943" s="65"/>
      <c r="C14943" s="65"/>
      <c r="D14943" s="65"/>
      <c r="E14943" s="65"/>
      <c r="F14943" s="65"/>
      <c r="G14943" s="129"/>
    </row>
    <row r="14944" spans="1:7">
      <c r="A14944" s="65"/>
      <c r="B14944" s="65"/>
      <c r="C14944" s="65"/>
      <c r="D14944" s="65"/>
      <c r="E14944" s="65"/>
      <c r="F14944" s="65"/>
      <c r="G14944" s="129"/>
    </row>
    <row r="14945" spans="1:7">
      <c r="A14945" s="65"/>
      <c r="B14945" s="65"/>
      <c r="C14945" s="65"/>
      <c r="D14945" s="65"/>
      <c r="E14945" s="65"/>
      <c r="F14945" s="65"/>
      <c r="G14945" s="129"/>
    </row>
    <row r="14946" spans="1:7">
      <c r="A14946" s="65"/>
      <c r="B14946" s="65"/>
      <c r="C14946" s="65"/>
      <c r="D14946" s="65"/>
      <c r="E14946" s="65"/>
      <c r="F14946" s="65"/>
      <c r="G14946" s="129"/>
    </row>
    <row r="14947" spans="1:7">
      <c r="A14947" s="65"/>
      <c r="B14947" s="65"/>
      <c r="C14947" s="65"/>
      <c r="D14947" s="65"/>
      <c r="E14947" s="65"/>
      <c r="F14947" s="65"/>
      <c r="G14947" s="129"/>
    </row>
    <row r="14948" spans="1:7">
      <c r="A14948" s="65"/>
      <c r="B14948" s="65"/>
      <c r="C14948" s="65"/>
      <c r="D14948" s="65"/>
      <c r="E14948" s="65"/>
      <c r="F14948" s="65"/>
      <c r="G14948" s="129"/>
    </row>
    <row r="14949" spans="1:7">
      <c r="A14949" s="65"/>
      <c r="B14949" s="65"/>
      <c r="C14949" s="65"/>
      <c r="D14949" s="65"/>
      <c r="E14949" s="65"/>
      <c r="F14949" s="65"/>
      <c r="G14949" s="129"/>
    </row>
    <row r="14950" spans="1:7">
      <c r="A14950" s="65"/>
      <c r="B14950" s="65"/>
      <c r="C14950" s="65"/>
      <c r="D14950" s="65"/>
      <c r="E14950" s="65"/>
      <c r="F14950" s="65"/>
      <c r="G14950" s="129"/>
    </row>
    <row r="14951" spans="1:7">
      <c r="A14951" s="65"/>
      <c r="B14951" s="65"/>
      <c r="C14951" s="65"/>
      <c r="D14951" s="65"/>
      <c r="E14951" s="65"/>
      <c r="F14951" s="65"/>
      <c r="G14951" s="129"/>
    </row>
    <row r="14952" spans="1:7">
      <c r="A14952" s="65"/>
      <c r="B14952" s="65"/>
      <c r="C14952" s="65"/>
      <c r="D14952" s="65"/>
      <c r="E14952" s="65"/>
      <c r="F14952" s="65"/>
      <c r="G14952" s="129"/>
    </row>
    <row r="14953" spans="1:7">
      <c r="A14953" s="65"/>
      <c r="B14953" s="65"/>
      <c r="C14953" s="65"/>
      <c r="D14953" s="65"/>
      <c r="E14953" s="65"/>
      <c r="F14953" s="65"/>
      <c r="G14953" s="129"/>
    </row>
    <row r="14954" spans="1:7">
      <c r="A14954" s="65"/>
      <c r="B14954" s="65"/>
      <c r="C14954" s="65"/>
      <c r="D14954" s="65"/>
      <c r="E14954" s="65"/>
      <c r="F14954" s="65"/>
      <c r="G14954" s="129"/>
    </row>
    <row r="14955" spans="1:7">
      <c r="A14955" s="65"/>
      <c r="B14955" s="65"/>
      <c r="C14955" s="65"/>
      <c r="D14955" s="65"/>
      <c r="E14955" s="65"/>
      <c r="F14955" s="65"/>
      <c r="G14955" s="129"/>
    </row>
    <row r="14956" spans="1:7">
      <c r="A14956" s="65"/>
      <c r="B14956" s="65"/>
      <c r="C14956" s="65"/>
      <c r="D14956" s="65"/>
      <c r="E14956" s="65"/>
      <c r="F14956" s="65"/>
      <c r="G14956" s="129"/>
    </row>
    <row r="14957" spans="1:7">
      <c r="A14957" s="65"/>
      <c r="B14957" s="65"/>
      <c r="C14957" s="65"/>
      <c r="D14957" s="65"/>
      <c r="E14957" s="65"/>
      <c r="F14957" s="65"/>
      <c r="G14957" s="129"/>
    </row>
    <row r="14958" spans="1:7">
      <c r="A14958" s="65"/>
      <c r="B14958" s="65"/>
      <c r="C14958" s="65"/>
      <c r="D14958" s="65"/>
      <c r="E14958" s="65"/>
      <c r="F14958" s="65"/>
      <c r="G14958" s="129"/>
    </row>
    <row r="14959" spans="1:7">
      <c r="A14959" s="65"/>
      <c r="B14959" s="65"/>
      <c r="C14959" s="65"/>
      <c r="D14959" s="65"/>
      <c r="E14959" s="65"/>
      <c r="F14959" s="65"/>
      <c r="G14959" s="129"/>
    </row>
    <row r="14960" spans="1:7">
      <c r="A14960" s="65"/>
      <c r="B14960" s="65"/>
      <c r="C14960" s="65"/>
      <c r="D14960" s="65"/>
      <c r="E14960" s="65"/>
      <c r="F14960" s="65"/>
      <c r="G14960" s="129"/>
    </row>
    <row r="14961" spans="1:7">
      <c r="A14961" s="65"/>
      <c r="B14961" s="65"/>
      <c r="C14961" s="65"/>
      <c r="D14961" s="65"/>
      <c r="E14961" s="65"/>
      <c r="F14961" s="65"/>
      <c r="G14961" s="129"/>
    </row>
    <row r="14962" spans="1:7">
      <c r="A14962" s="65"/>
      <c r="B14962" s="65"/>
      <c r="C14962" s="65"/>
      <c r="D14962" s="65"/>
      <c r="E14962" s="65"/>
      <c r="F14962" s="65"/>
      <c r="G14962" s="129"/>
    </row>
    <row r="14963" spans="1:7">
      <c r="A14963" s="65"/>
      <c r="B14963" s="65"/>
      <c r="C14963" s="65"/>
      <c r="D14963" s="65"/>
      <c r="E14963" s="65"/>
      <c r="F14963" s="65"/>
      <c r="G14963" s="129"/>
    </row>
    <row r="14964" spans="1:7">
      <c r="A14964" s="65"/>
      <c r="B14964" s="65"/>
      <c r="C14964" s="65"/>
      <c r="D14964" s="65"/>
      <c r="E14964" s="65"/>
      <c r="F14964" s="65"/>
      <c r="G14964" s="129"/>
    </row>
    <row r="14965" spans="1:7">
      <c r="A14965" s="65"/>
      <c r="B14965" s="65"/>
      <c r="C14965" s="65"/>
      <c r="D14965" s="65"/>
      <c r="E14965" s="65"/>
      <c r="F14965" s="65"/>
      <c r="G14965" s="129"/>
    </row>
    <row r="14966" spans="1:7">
      <c r="A14966" s="65"/>
      <c r="B14966" s="65"/>
      <c r="C14966" s="65"/>
      <c r="D14966" s="65"/>
      <c r="E14966" s="65"/>
      <c r="F14966" s="65"/>
      <c r="G14966" s="129"/>
    </row>
    <row r="14967" spans="1:7">
      <c r="A14967" s="65"/>
      <c r="B14967" s="65"/>
      <c r="C14967" s="65"/>
      <c r="D14967" s="65"/>
      <c r="E14967" s="65"/>
      <c r="F14967" s="65"/>
      <c r="G14967" s="129"/>
    </row>
    <row r="14968" spans="1:7">
      <c r="A14968" s="65"/>
      <c r="B14968" s="65"/>
      <c r="C14968" s="65"/>
      <c r="D14968" s="65"/>
      <c r="E14968" s="65"/>
      <c r="F14968" s="65"/>
      <c r="G14968" s="129"/>
    </row>
    <row r="14969" spans="1:7">
      <c r="A14969" s="65"/>
      <c r="B14969" s="65"/>
      <c r="C14969" s="65"/>
      <c r="D14969" s="65"/>
      <c r="E14969" s="65"/>
      <c r="F14969" s="65"/>
      <c r="G14969" s="129"/>
    </row>
    <row r="14970" spans="1:7">
      <c r="A14970" s="65"/>
      <c r="B14970" s="65"/>
      <c r="C14970" s="65"/>
      <c r="D14970" s="65"/>
      <c r="E14970" s="65"/>
      <c r="F14970" s="65"/>
      <c r="G14970" s="129"/>
    </row>
    <row r="14971" spans="1:7">
      <c r="A14971" s="65"/>
      <c r="B14971" s="65"/>
      <c r="C14971" s="65"/>
      <c r="D14971" s="65"/>
      <c r="E14971" s="65"/>
      <c r="F14971" s="65"/>
      <c r="G14971" s="129"/>
    </row>
    <row r="14972" spans="1:7">
      <c r="A14972" s="65"/>
      <c r="B14972" s="65"/>
      <c r="C14972" s="65"/>
      <c r="D14972" s="65"/>
      <c r="E14972" s="65"/>
      <c r="F14972" s="65"/>
      <c r="G14972" s="129"/>
    </row>
    <row r="14973" spans="1:7">
      <c r="A14973" s="65"/>
      <c r="B14973" s="65"/>
      <c r="C14973" s="65"/>
      <c r="D14973" s="65"/>
      <c r="E14973" s="65"/>
      <c r="F14973" s="65"/>
      <c r="G14973" s="129"/>
    </row>
    <row r="14974" spans="1:7">
      <c r="A14974" s="65"/>
      <c r="B14974" s="65"/>
      <c r="C14974" s="65"/>
      <c r="D14974" s="65"/>
      <c r="E14974" s="65"/>
      <c r="F14974" s="65"/>
      <c r="G14974" s="129"/>
    </row>
    <row r="14975" spans="1:7">
      <c r="A14975" s="65"/>
      <c r="B14975" s="65"/>
      <c r="C14975" s="65"/>
      <c r="D14975" s="65"/>
      <c r="E14975" s="65"/>
      <c r="F14975" s="65"/>
      <c r="G14975" s="129"/>
    </row>
    <row r="14976" spans="1:7">
      <c r="A14976" s="65"/>
      <c r="B14976" s="65"/>
      <c r="C14976" s="65"/>
      <c r="D14976" s="65"/>
      <c r="E14976" s="65"/>
      <c r="F14976" s="65"/>
      <c r="G14976" s="129"/>
    </row>
    <row r="14977" spans="1:7">
      <c r="A14977" s="65"/>
      <c r="B14977" s="65"/>
      <c r="C14977" s="65"/>
      <c r="D14977" s="65"/>
      <c r="E14977" s="65"/>
      <c r="F14977" s="65"/>
      <c r="G14977" s="129"/>
    </row>
    <row r="14978" spans="1:7">
      <c r="A14978" s="65"/>
      <c r="B14978" s="65"/>
      <c r="C14978" s="65"/>
      <c r="D14978" s="65"/>
      <c r="E14978" s="65"/>
      <c r="F14978" s="65"/>
      <c r="G14978" s="129"/>
    </row>
    <row r="14979" spans="1:7">
      <c r="A14979" s="65"/>
      <c r="B14979" s="65"/>
      <c r="C14979" s="65"/>
      <c r="D14979" s="65"/>
      <c r="E14979" s="65"/>
      <c r="F14979" s="65"/>
      <c r="G14979" s="129"/>
    </row>
    <row r="14980" spans="1:7">
      <c r="A14980" s="65"/>
      <c r="B14980" s="65"/>
      <c r="C14980" s="65"/>
      <c r="D14980" s="65"/>
      <c r="E14980" s="65"/>
      <c r="F14980" s="65"/>
      <c r="G14980" s="129"/>
    </row>
    <row r="14981" spans="1:7">
      <c r="A14981" s="65"/>
      <c r="B14981" s="65"/>
      <c r="C14981" s="65"/>
      <c r="D14981" s="65"/>
      <c r="E14981" s="65"/>
      <c r="F14981" s="65"/>
      <c r="G14981" s="129"/>
    </row>
    <row r="14982" spans="1:7">
      <c r="A14982" s="65"/>
      <c r="B14982" s="65"/>
      <c r="C14982" s="65"/>
      <c r="D14982" s="65"/>
      <c r="E14982" s="65"/>
      <c r="F14982" s="65"/>
      <c r="G14982" s="129"/>
    </row>
    <row r="14983" spans="1:7">
      <c r="A14983" s="65"/>
      <c r="B14983" s="65"/>
      <c r="C14983" s="65"/>
      <c r="D14983" s="65"/>
      <c r="E14983" s="65"/>
      <c r="F14983" s="65"/>
      <c r="G14983" s="129"/>
    </row>
    <row r="14984" spans="1:7">
      <c r="A14984" s="65"/>
      <c r="B14984" s="65"/>
      <c r="C14984" s="65"/>
      <c r="D14984" s="65"/>
      <c r="E14984" s="65"/>
      <c r="F14984" s="65"/>
      <c r="G14984" s="129"/>
    </row>
    <row r="14985" spans="1:7">
      <c r="A14985" s="65"/>
      <c r="B14985" s="65"/>
      <c r="C14985" s="65"/>
      <c r="D14985" s="65"/>
      <c r="E14985" s="65"/>
      <c r="F14985" s="65"/>
      <c r="G14985" s="129"/>
    </row>
    <row r="14986" spans="1:7">
      <c r="A14986" s="65"/>
      <c r="B14986" s="65"/>
      <c r="C14986" s="65"/>
      <c r="D14986" s="65"/>
      <c r="E14986" s="65"/>
      <c r="F14986" s="65"/>
      <c r="G14986" s="129"/>
    </row>
    <row r="14987" spans="1:7">
      <c r="A14987" s="65"/>
      <c r="B14987" s="65"/>
      <c r="C14987" s="65"/>
      <c r="D14987" s="65"/>
      <c r="E14987" s="65"/>
      <c r="F14987" s="65"/>
      <c r="G14987" s="129"/>
    </row>
    <row r="14988" spans="1:7">
      <c r="A14988" s="65"/>
      <c r="B14988" s="65"/>
      <c r="C14988" s="65"/>
      <c r="D14988" s="65"/>
      <c r="E14988" s="65"/>
      <c r="F14988" s="65"/>
      <c r="G14988" s="129"/>
    </row>
    <row r="14989" spans="1:7">
      <c r="A14989" s="65"/>
      <c r="B14989" s="65"/>
      <c r="C14989" s="65"/>
      <c r="D14989" s="65"/>
      <c r="E14989" s="65"/>
      <c r="F14989" s="65"/>
      <c r="G14989" s="129"/>
    </row>
    <row r="14990" spans="1:7">
      <c r="A14990" s="65"/>
      <c r="B14990" s="65"/>
      <c r="C14990" s="65"/>
      <c r="D14990" s="65"/>
      <c r="E14990" s="65"/>
      <c r="F14990" s="65"/>
      <c r="G14990" s="129"/>
    </row>
    <row r="14991" spans="1:7">
      <c r="A14991" s="65"/>
      <c r="B14991" s="65"/>
      <c r="C14991" s="65"/>
      <c r="D14991" s="65"/>
      <c r="E14991" s="65"/>
      <c r="F14991" s="65"/>
      <c r="G14991" s="129"/>
    </row>
    <row r="14992" spans="1:7">
      <c r="A14992" s="65"/>
      <c r="B14992" s="65"/>
      <c r="C14992" s="65"/>
      <c r="D14992" s="65"/>
      <c r="E14992" s="65"/>
      <c r="F14992" s="65"/>
      <c r="G14992" s="129"/>
    </row>
    <row r="14993" spans="1:7">
      <c r="A14993" s="65"/>
      <c r="B14993" s="65"/>
      <c r="C14993" s="65"/>
      <c r="D14993" s="65"/>
      <c r="E14993" s="65"/>
      <c r="F14993" s="65"/>
      <c r="G14993" s="129"/>
    </row>
    <row r="14994" spans="1:7">
      <c r="A14994" s="65"/>
      <c r="B14994" s="65"/>
      <c r="C14994" s="65"/>
      <c r="D14994" s="65"/>
      <c r="E14994" s="65"/>
      <c r="F14994" s="65"/>
      <c r="G14994" s="129"/>
    </row>
    <row r="14995" spans="1:7">
      <c r="A14995" s="65"/>
      <c r="B14995" s="65"/>
      <c r="C14995" s="65"/>
      <c r="D14995" s="65"/>
      <c r="E14995" s="65"/>
      <c r="F14995" s="65"/>
      <c r="G14995" s="129"/>
    </row>
    <row r="14996" spans="1:7">
      <c r="A14996" s="65"/>
      <c r="B14996" s="65"/>
      <c r="C14996" s="65"/>
      <c r="D14996" s="65"/>
      <c r="E14996" s="65"/>
      <c r="F14996" s="65"/>
      <c r="G14996" s="129"/>
    </row>
    <row r="14997" spans="1:7">
      <c r="A14997" s="65"/>
      <c r="B14997" s="65"/>
      <c r="C14997" s="65"/>
      <c r="D14997" s="65"/>
      <c r="E14997" s="65"/>
      <c r="F14997" s="65"/>
      <c r="G14997" s="129"/>
    </row>
    <row r="14998" spans="1:7">
      <c r="A14998" s="65"/>
      <c r="B14998" s="65"/>
      <c r="C14998" s="65"/>
      <c r="D14998" s="65"/>
      <c r="E14998" s="65"/>
      <c r="F14998" s="65"/>
      <c r="G14998" s="129"/>
    </row>
    <row r="14999" spans="1:7">
      <c r="A14999" s="65"/>
      <c r="B14999" s="65"/>
      <c r="C14999" s="65"/>
      <c r="D14999" s="65"/>
      <c r="E14999" s="65"/>
      <c r="F14999" s="65"/>
      <c r="G14999" s="129"/>
    </row>
    <row r="15000" spans="1:7">
      <c r="A15000" s="65"/>
      <c r="B15000" s="65"/>
      <c r="C15000" s="65"/>
      <c r="D15000" s="65"/>
      <c r="E15000" s="65"/>
      <c r="F15000" s="65"/>
      <c r="G15000" s="129"/>
    </row>
    <row r="15001" spans="1:7">
      <c r="A15001" s="65"/>
      <c r="B15001" s="65"/>
      <c r="C15001" s="65"/>
      <c r="D15001" s="65"/>
      <c r="E15001" s="65"/>
      <c r="F15001" s="65"/>
      <c r="G15001" s="129"/>
    </row>
    <row r="15002" spans="1:7">
      <c r="A15002" s="65"/>
      <c r="B15002" s="65"/>
      <c r="C15002" s="65"/>
      <c r="D15002" s="65"/>
      <c r="E15002" s="65"/>
      <c r="F15002" s="65"/>
      <c r="G15002" s="129"/>
    </row>
    <row r="15003" spans="1:7">
      <c r="A15003" s="65"/>
      <c r="B15003" s="65"/>
      <c r="C15003" s="65"/>
      <c r="D15003" s="65"/>
      <c r="E15003" s="65"/>
      <c r="F15003" s="65"/>
      <c r="G15003" s="129"/>
    </row>
    <row r="15004" spans="1:7">
      <c r="A15004" s="65"/>
      <c r="B15004" s="65"/>
      <c r="C15004" s="65"/>
      <c r="D15004" s="65"/>
      <c r="E15004" s="65"/>
      <c r="F15004" s="65"/>
      <c r="G15004" s="129"/>
    </row>
    <row r="15005" spans="1:7">
      <c r="A15005" s="65"/>
      <c r="B15005" s="65"/>
      <c r="C15005" s="65"/>
      <c r="D15005" s="65"/>
      <c r="E15005" s="65"/>
      <c r="F15005" s="65"/>
      <c r="G15005" s="129"/>
    </row>
    <row r="15006" spans="1:7">
      <c r="A15006" s="65"/>
      <c r="B15006" s="65"/>
      <c r="C15006" s="65"/>
      <c r="D15006" s="65"/>
      <c r="E15006" s="65"/>
      <c r="F15006" s="65"/>
      <c r="G15006" s="129"/>
    </row>
    <row r="15007" spans="1:7">
      <c r="A15007" s="65"/>
      <c r="B15007" s="65"/>
      <c r="C15007" s="65"/>
      <c r="D15007" s="65"/>
      <c r="E15007" s="65"/>
      <c r="F15007" s="65"/>
      <c r="G15007" s="129"/>
    </row>
    <row r="15008" spans="1:7">
      <c r="A15008" s="65"/>
      <c r="B15008" s="65"/>
      <c r="C15008" s="65"/>
      <c r="D15008" s="65"/>
      <c r="E15008" s="65"/>
      <c r="F15008" s="65"/>
      <c r="G15008" s="129"/>
    </row>
    <row r="15009" spans="1:7">
      <c r="A15009" s="65"/>
      <c r="B15009" s="65"/>
      <c r="C15009" s="65"/>
      <c r="D15009" s="65"/>
      <c r="E15009" s="65"/>
      <c r="F15009" s="65"/>
      <c r="G15009" s="129"/>
    </row>
    <row r="15010" spans="1:7">
      <c r="A15010" s="65"/>
      <c r="B15010" s="65"/>
      <c r="C15010" s="65"/>
      <c r="D15010" s="65"/>
      <c r="E15010" s="65"/>
      <c r="F15010" s="65"/>
      <c r="G15010" s="129"/>
    </row>
    <row r="15011" spans="1:7">
      <c r="A15011" s="65"/>
      <c r="B15011" s="65"/>
      <c r="C15011" s="65"/>
      <c r="D15011" s="65"/>
      <c r="E15011" s="65"/>
      <c r="F15011" s="65"/>
      <c r="G15011" s="129"/>
    </row>
    <row r="15012" spans="1:7">
      <c r="A15012" s="65"/>
      <c r="B15012" s="65"/>
      <c r="C15012" s="65"/>
      <c r="D15012" s="65"/>
      <c r="E15012" s="65"/>
      <c r="F15012" s="65"/>
      <c r="G15012" s="129"/>
    </row>
    <row r="15013" spans="1:7">
      <c r="A15013" s="65"/>
      <c r="B15013" s="65"/>
      <c r="C15013" s="65"/>
      <c r="D15013" s="65"/>
      <c r="E15013" s="65"/>
      <c r="F15013" s="65"/>
      <c r="G15013" s="129"/>
    </row>
    <row r="15014" spans="1:7">
      <c r="A15014" s="65"/>
      <c r="B15014" s="65"/>
      <c r="C15014" s="65"/>
      <c r="D15014" s="65"/>
      <c r="E15014" s="65"/>
      <c r="F15014" s="65"/>
      <c r="G15014" s="129"/>
    </row>
    <row r="15015" spans="1:7">
      <c r="A15015" s="65"/>
      <c r="B15015" s="65"/>
      <c r="C15015" s="65"/>
      <c r="D15015" s="65"/>
      <c r="E15015" s="65"/>
      <c r="F15015" s="65"/>
      <c r="G15015" s="129"/>
    </row>
    <row r="15016" spans="1:7">
      <c r="A15016" s="65"/>
      <c r="B15016" s="65"/>
      <c r="C15016" s="65"/>
      <c r="D15016" s="65"/>
      <c r="E15016" s="65"/>
      <c r="F15016" s="65"/>
      <c r="G15016" s="129"/>
    </row>
    <row r="15017" spans="1:7">
      <c r="A15017" s="65"/>
      <c r="B15017" s="65"/>
      <c r="C15017" s="65"/>
      <c r="D15017" s="65"/>
      <c r="E15017" s="65"/>
      <c r="F15017" s="65"/>
      <c r="G15017" s="129"/>
    </row>
    <row r="15018" spans="1:7">
      <c r="A15018" s="65"/>
      <c r="B15018" s="65"/>
      <c r="C15018" s="65"/>
      <c r="D15018" s="65"/>
      <c r="E15018" s="65"/>
      <c r="F15018" s="65"/>
      <c r="G15018" s="129"/>
    </row>
    <row r="15019" spans="1:7">
      <c r="A15019" s="65"/>
      <c r="B15019" s="65"/>
      <c r="C15019" s="65"/>
      <c r="D15019" s="65"/>
      <c r="E15019" s="65"/>
      <c r="F15019" s="65"/>
      <c r="G15019" s="129"/>
    </row>
    <row r="15020" spans="1:7">
      <c r="A15020" s="65"/>
      <c r="B15020" s="65"/>
      <c r="C15020" s="65"/>
      <c r="D15020" s="65"/>
      <c r="E15020" s="65"/>
      <c r="F15020" s="65"/>
      <c r="G15020" s="129"/>
    </row>
    <row r="15021" spans="1:7">
      <c r="A15021" s="65"/>
      <c r="B15021" s="65"/>
      <c r="C15021" s="65"/>
      <c r="D15021" s="65"/>
      <c r="E15021" s="65"/>
      <c r="F15021" s="65"/>
      <c r="G15021" s="129"/>
    </row>
    <row r="15022" spans="1:7">
      <c r="A15022" s="65"/>
      <c r="B15022" s="65"/>
      <c r="C15022" s="65"/>
      <c r="D15022" s="65"/>
      <c r="E15022" s="65"/>
      <c r="F15022" s="65"/>
      <c r="G15022" s="129"/>
    </row>
    <row r="15023" spans="1:7">
      <c r="A15023" s="65"/>
      <c r="B15023" s="65"/>
      <c r="C15023" s="65"/>
      <c r="D15023" s="65"/>
      <c r="E15023" s="65"/>
      <c r="F15023" s="65"/>
      <c r="G15023" s="129"/>
    </row>
    <row r="15024" spans="1:7">
      <c r="A15024" s="65"/>
      <c r="B15024" s="65"/>
      <c r="C15024" s="65"/>
      <c r="D15024" s="65"/>
      <c r="E15024" s="65"/>
      <c r="F15024" s="65"/>
      <c r="G15024" s="129"/>
    </row>
    <row r="15025" spans="1:7">
      <c r="A15025" s="65"/>
      <c r="B15025" s="65"/>
      <c r="C15025" s="65"/>
      <c r="D15025" s="65"/>
      <c r="E15025" s="65"/>
      <c r="F15025" s="65"/>
      <c r="G15025" s="129"/>
    </row>
    <row r="15026" spans="1:7">
      <c r="A15026" s="65"/>
      <c r="B15026" s="65"/>
      <c r="C15026" s="65"/>
      <c r="D15026" s="65"/>
      <c r="E15026" s="65"/>
      <c r="F15026" s="65"/>
      <c r="G15026" s="129"/>
    </row>
    <row r="15027" spans="1:7">
      <c r="A15027" s="65"/>
      <c r="B15027" s="65"/>
      <c r="C15027" s="65"/>
      <c r="D15027" s="65"/>
      <c r="E15027" s="65"/>
      <c r="F15027" s="65"/>
      <c r="G15027" s="129"/>
    </row>
    <row r="15028" spans="1:7">
      <c r="A15028" s="65"/>
      <c r="B15028" s="65"/>
      <c r="C15028" s="65"/>
      <c r="D15028" s="65"/>
      <c r="E15028" s="65"/>
      <c r="F15028" s="65"/>
      <c r="G15028" s="129"/>
    </row>
    <row r="15029" spans="1:7">
      <c r="A15029" s="65"/>
      <c r="B15029" s="65"/>
      <c r="C15029" s="65"/>
      <c r="D15029" s="65"/>
      <c r="E15029" s="65"/>
      <c r="F15029" s="65"/>
      <c r="G15029" s="129"/>
    </row>
    <row r="15030" spans="1:7">
      <c r="A15030" s="65"/>
      <c r="B15030" s="65"/>
      <c r="C15030" s="65"/>
      <c r="D15030" s="65"/>
      <c r="E15030" s="65"/>
      <c r="F15030" s="65"/>
      <c r="G15030" s="129"/>
    </row>
    <row r="15031" spans="1:7">
      <c r="A15031" s="65"/>
      <c r="B15031" s="65"/>
      <c r="C15031" s="65"/>
      <c r="D15031" s="65"/>
      <c r="E15031" s="65"/>
      <c r="F15031" s="65"/>
      <c r="G15031" s="129"/>
    </row>
    <row r="15032" spans="1:7">
      <c r="A15032" s="65"/>
      <c r="B15032" s="65"/>
      <c r="C15032" s="65"/>
      <c r="D15032" s="65"/>
      <c r="E15032" s="65"/>
      <c r="F15032" s="65"/>
      <c r="G15032" s="129"/>
    </row>
    <row r="15033" spans="1:7">
      <c r="A15033" s="65"/>
      <c r="B15033" s="65"/>
      <c r="C15033" s="65"/>
      <c r="D15033" s="65"/>
      <c r="E15033" s="65"/>
      <c r="F15033" s="65"/>
      <c r="G15033" s="129"/>
    </row>
    <row r="15034" spans="1:7">
      <c r="A15034" s="65"/>
      <c r="B15034" s="65"/>
      <c r="C15034" s="65"/>
      <c r="D15034" s="65"/>
      <c r="E15034" s="65"/>
      <c r="F15034" s="65"/>
      <c r="G15034" s="129"/>
    </row>
    <row r="15035" spans="1:7">
      <c r="A15035" s="65"/>
      <c r="B15035" s="65"/>
      <c r="C15035" s="65"/>
      <c r="D15035" s="65"/>
      <c r="E15035" s="65"/>
      <c r="F15035" s="65"/>
      <c r="G15035" s="129"/>
    </row>
    <row r="15036" spans="1:7">
      <c r="A15036" s="65"/>
      <c r="B15036" s="65"/>
      <c r="C15036" s="65"/>
      <c r="D15036" s="65"/>
      <c r="E15036" s="65"/>
      <c r="F15036" s="65"/>
      <c r="G15036" s="129"/>
    </row>
    <row r="15037" spans="1:7">
      <c r="A15037" s="65"/>
      <c r="B15037" s="65"/>
      <c r="C15037" s="65"/>
      <c r="D15037" s="65"/>
      <c r="E15037" s="65"/>
      <c r="F15037" s="65"/>
      <c r="G15037" s="129"/>
    </row>
    <row r="15038" spans="1:7">
      <c r="A15038" s="65"/>
      <c r="B15038" s="65"/>
      <c r="C15038" s="65"/>
      <c r="D15038" s="65"/>
      <c r="E15038" s="65"/>
      <c r="F15038" s="65"/>
      <c r="G15038" s="129"/>
    </row>
    <row r="15039" spans="1:7">
      <c r="A15039" s="65"/>
      <c r="B15039" s="65"/>
      <c r="C15039" s="65"/>
      <c r="D15039" s="65"/>
      <c r="E15039" s="65"/>
      <c r="F15039" s="65"/>
      <c r="G15039" s="129"/>
    </row>
    <row r="15040" spans="1:7">
      <c r="A15040" s="65"/>
      <c r="B15040" s="65"/>
      <c r="C15040" s="65"/>
      <c r="D15040" s="65"/>
      <c r="E15040" s="65"/>
      <c r="F15040" s="65"/>
      <c r="G15040" s="129"/>
    </row>
    <row r="15041" spans="1:7">
      <c r="A15041" s="65"/>
      <c r="B15041" s="65"/>
      <c r="C15041" s="65"/>
      <c r="D15041" s="65"/>
      <c r="E15041" s="65"/>
      <c r="F15041" s="65"/>
      <c r="G15041" s="129"/>
    </row>
    <row r="15042" spans="1:7">
      <c r="A15042" s="65"/>
      <c r="B15042" s="65"/>
      <c r="C15042" s="65"/>
      <c r="D15042" s="65"/>
      <c r="E15042" s="65"/>
      <c r="F15042" s="65"/>
      <c r="G15042" s="129"/>
    </row>
    <row r="15043" spans="1:7">
      <c r="A15043" s="65"/>
      <c r="B15043" s="65"/>
      <c r="C15043" s="65"/>
      <c r="D15043" s="65"/>
      <c r="E15043" s="65"/>
      <c r="F15043" s="65"/>
      <c r="G15043" s="129"/>
    </row>
    <row r="15044" spans="1:7">
      <c r="A15044" s="65"/>
      <c r="B15044" s="65"/>
      <c r="C15044" s="65"/>
      <c r="D15044" s="65"/>
      <c r="E15044" s="65"/>
      <c r="F15044" s="65"/>
      <c r="G15044" s="129"/>
    </row>
    <row r="15045" spans="1:7">
      <c r="A15045" s="65"/>
      <c r="B15045" s="65"/>
      <c r="C15045" s="65"/>
      <c r="D15045" s="65"/>
      <c r="E15045" s="65"/>
      <c r="F15045" s="65"/>
      <c r="G15045" s="129"/>
    </row>
    <row r="15046" spans="1:7">
      <c r="A15046" s="65"/>
      <c r="B15046" s="65"/>
      <c r="C15046" s="65"/>
      <c r="D15046" s="65"/>
      <c r="E15046" s="65"/>
      <c r="F15046" s="65"/>
      <c r="G15046" s="129"/>
    </row>
    <row r="15047" spans="1:7">
      <c r="A15047" s="65"/>
      <c r="B15047" s="65"/>
      <c r="C15047" s="65"/>
      <c r="D15047" s="65"/>
      <c r="E15047" s="65"/>
      <c r="F15047" s="65"/>
      <c r="G15047" s="129"/>
    </row>
    <row r="15048" spans="1:7">
      <c r="A15048" s="65"/>
      <c r="B15048" s="65"/>
      <c r="C15048" s="65"/>
      <c r="D15048" s="65"/>
      <c r="E15048" s="65"/>
      <c r="F15048" s="65"/>
      <c r="G15048" s="129"/>
    </row>
    <row r="15049" spans="1:7">
      <c r="A15049" s="65"/>
      <c r="B15049" s="65"/>
      <c r="C15049" s="65"/>
      <c r="D15049" s="65"/>
      <c r="E15049" s="65"/>
      <c r="F15049" s="65"/>
      <c r="G15049" s="129"/>
    </row>
    <row r="15050" spans="1:7">
      <c r="A15050" s="65"/>
      <c r="B15050" s="65"/>
      <c r="C15050" s="65"/>
      <c r="D15050" s="65"/>
      <c r="E15050" s="65"/>
      <c r="F15050" s="65"/>
      <c r="G15050" s="129"/>
    </row>
    <row r="15051" spans="1:7">
      <c r="A15051" s="65"/>
      <c r="B15051" s="65"/>
      <c r="C15051" s="65"/>
      <c r="D15051" s="65"/>
      <c r="E15051" s="65"/>
      <c r="F15051" s="65"/>
      <c r="G15051" s="129"/>
    </row>
    <row r="15052" spans="1:7">
      <c r="A15052" s="65"/>
      <c r="B15052" s="65"/>
      <c r="C15052" s="65"/>
      <c r="D15052" s="65"/>
      <c r="E15052" s="65"/>
      <c r="F15052" s="65"/>
      <c r="G15052" s="129"/>
    </row>
    <row r="15053" spans="1:7">
      <c r="A15053" s="65"/>
      <c r="B15053" s="65"/>
      <c r="C15053" s="65"/>
      <c r="D15053" s="65"/>
      <c r="E15053" s="65"/>
      <c r="F15053" s="65"/>
      <c r="G15053" s="129"/>
    </row>
    <row r="15054" spans="1:7">
      <c r="A15054" s="65"/>
      <c r="B15054" s="65"/>
      <c r="C15054" s="65"/>
      <c r="D15054" s="65"/>
      <c r="E15054" s="65"/>
      <c r="F15054" s="65"/>
      <c r="G15054" s="129"/>
    </row>
    <row r="15055" spans="1:7">
      <c r="A15055" s="65"/>
      <c r="B15055" s="65"/>
      <c r="C15055" s="65"/>
      <c r="D15055" s="65"/>
      <c r="E15055" s="65"/>
      <c r="F15055" s="65"/>
      <c r="G15055" s="129"/>
    </row>
    <row r="15056" spans="1:7">
      <c r="A15056" s="65"/>
      <c r="B15056" s="65"/>
      <c r="C15056" s="65"/>
      <c r="D15056" s="65"/>
      <c r="E15056" s="65"/>
      <c r="F15056" s="65"/>
      <c r="G15056" s="129"/>
    </row>
    <row r="15057" spans="1:7">
      <c r="A15057" s="65"/>
      <c r="B15057" s="65"/>
      <c r="C15057" s="65"/>
      <c r="D15057" s="65"/>
      <c r="E15057" s="65"/>
      <c r="F15057" s="65"/>
      <c r="G15057" s="129"/>
    </row>
    <row r="15058" spans="1:7">
      <c r="A15058" s="65"/>
      <c r="B15058" s="65"/>
      <c r="C15058" s="65"/>
      <c r="D15058" s="65"/>
      <c r="E15058" s="65"/>
      <c r="F15058" s="65"/>
      <c r="G15058" s="129"/>
    </row>
    <row r="15059" spans="1:7">
      <c r="A15059" s="65"/>
      <c r="B15059" s="65"/>
      <c r="C15059" s="65"/>
      <c r="D15059" s="65"/>
      <c r="E15059" s="65"/>
      <c r="F15059" s="65"/>
      <c r="G15059" s="129"/>
    </row>
    <row r="15060" spans="1:7">
      <c r="A15060" s="65"/>
      <c r="B15060" s="65"/>
      <c r="C15060" s="65"/>
      <c r="D15060" s="65"/>
      <c r="E15060" s="65"/>
      <c r="F15060" s="65"/>
      <c r="G15060" s="129"/>
    </row>
    <row r="15061" spans="1:7">
      <c r="A15061" s="65"/>
      <c r="B15061" s="65"/>
      <c r="C15061" s="65"/>
      <c r="D15061" s="65"/>
      <c r="E15061" s="65"/>
      <c r="F15061" s="65"/>
      <c r="G15061" s="129"/>
    </row>
    <row r="15062" spans="1:7">
      <c r="A15062" s="65"/>
      <c r="B15062" s="65"/>
      <c r="C15062" s="65"/>
      <c r="D15062" s="65"/>
      <c r="E15062" s="65"/>
      <c r="F15062" s="65"/>
      <c r="G15062" s="129"/>
    </row>
    <row r="15063" spans="1:7">
      <c r="A15063" s="65"/>
      <c r="B15063" s="65"/>
      <c r="C15063" s="65"/>
      <c r="D15063" s="65"/>
      <c r="E15063" s="65"/>
      <c r="F15063" s="65"/>
      <c r="G15063" s="129"/>
    </row>
    <row r="15064" spans="1:7">
      <c r="A15064" s="65"/>
      <c r="B15064" s="65"/>
      <c r="C15064" s="65"/>
      <c r="D15064" s="65"/>
      <c r="E15064" s="65"/>
      <c r="F15064" s="65"/>
      <c r="G15064" s="129"/>
    </row>
    <row r="15065" spans="1:7">
      <c r="A15065" s="65"/>
      <c r="B15065" s="65"/>
      <c r="C15065" s="65"/>
      <c r="D15065" s="65"/>
      <c r="E15065" s="65"/>
      <c r="F15065" s="65"/>
      <c r="G15065" s="129"/>
    </row>
    <row r="15066" spans="1:7">
      <c r="A15066" s="65"/>
      <c r="B15066" s="65"/>
      <c r="C15066" s="65"/>
      <c r="D15066" s="65"/>
      <c r="E15066" s="65"/>
      <c r="F15066" s="65"/>
      <c r="G15066" s="129"/>
    </row>
    <row r="15067" spans="1:7">
      <c r="A15067" s="65"/>
      <c r="B15067" s="65"/>
      <c r="C15067" s="65"/>
      <c r="D15067" s="65"/>
      <c r="E15067" s="65"/>
      <c r="F15067" s="65"/>
      <c r="G15067" s="129"/>
    </row>
    <row r="15068" spans="1:7">
      <c r="A15068" s="65"/>
      <c r="B15068" s="65"/>
      <c r="C15068" s="65"/>
      <c r="D15068" s="65"/>
      <c r="E15068" s="65"/>
      <c r="F15068" s="65"/>
      <c r="G15068" s="129"/>
    </row>
    <row r="15069" spans="1:7">
      <c r="A15069" s="65"/>
      <c r="B15069" s="65"/>
      <c r="C15069" s="65"/>
      <c r="D15069" s="65"/>
      <c r="E15069" s="65"/>
      <c r="F15069" s="65"/>
      <c r="G15069" s="129"/>
    </row>
    <row r="15070" spans="1:7">
      <c r="A15070" s="65"/>
      <c r="B15070" s="65"/>
      <c r="C15070" s="65"/>
      <c r="D15070" s="65"/>
      <c r="E15070" s="65"/>
      <c r="F15070" s="65"/>
      <c r="G15070" s="129"/>
    </row>
    <row r="15071" spans="1:7">
      <c r="A15071" s="65"/>
      <c r="B15071" s="65"/>
      <c r="C15071" s="65"/>
      <c r="D15071" s="65"/>
      <c r="E15071" s="65"/>
      <c r="F15071" s="65"/>
      <c r="G15071" s="129"/>
    </row>
    <row r="15072" spans="1:7">
      <c r="A15072" s="65"/>
      <c r="B15072" s="65"/>
      <c r="C15072" s="65"/>
      <c r="D15072" s="65"/>
      <c r="E15072" s="65"/>
      <c r="F15072" s="65"/>
      <c r="G15072" s="129"/>
    </row>
    <row r="15073" spans="1:7">
      <c r="A15073" s="65"/>
      <c r="B15073" s="65"/>
      <c r="C15073" s="65"/>
      <c r="D15073" s="65"/>
      <c r="E15073" s="65"/>
      <c r="F15073" s="65"/>
      <c r="G15073" s="129"/>
    </row>
    <row r="15074" spans="1:7">
      <c r="A15074" s="65"/>
      <c r="B15074" s="65"/>
      <c r="C15074" s="65"/>
      <c r="D15074" s="65"/>
      <c r="E15074" s="65"/>
      <c r="F15074" s="65"/>
      <c r="G15074" s="129"/>
    </row>
    <row r="15075" spans="1:7">
      <c r="A15075" s="65"/>
      <c r="B15075" s="65"/>
      <c r="C15075" s="65"/>
      <c r="D15075" s="65"/>
      <c r="E15075" s="65"/>
      <c r="F15075" s="65"/>
      <c r="G15075" s="129"/>
    </row>
    <row r="15076" spans="1:7">
      <c r="A15076" s="65"/>
      <c r="B15076" s="65"/>
      <c r="C15076" s="65"/>
      <c r="D15076" s="65"/>
      <c r="E15076" s="65"/>
      <c r="F15076" s="65"/>
      <c r="G15076" s="129"/>
    </row>
    <row r="15077" spans="1:7">
      <c r="A15077" s="65"/>
      <c r="B15077" s="65"/>
      <c r="C15077" s="65"/>
      <c r="D15077" s="65"/>
      <c r="E15077" s="65"/>
      <c r="F15077" s="65"/>
      <c r="G15077" s="129"/>
    </row>
    <row r="15078" spans="1:7">
      <c r="A15078" s="65"/>
      <c r="B15078" s="65"/>
      <c r="C15078" s="65"/>
      <c r="D15078" s="65"/>
      <c r="E15078" s="65"/>
      <c r="F15078" s="65"/>
      <c r="G15078" s="129"/>
    </row>
    <row r="15079" spans="1:7">
      <c r="A15079" s="65"/>
      <c r="B15079" s="65"/>
      <c r="C15079" s="65"/>
      <c r="D15079" s="65"/>
      <c r="E15079" s="65"/>
      <c r="F15079" s="65"/>
      <c r="G15079" s="129"/>
    </row>
    <row r="15080" spans="1:7">
      <c r="A15080" s="65"/>
      <c r="B15080" s="65"/>
      <c r="C15080" s="65"/>
      <c r="D15080" s="65"/>
      <c r="E15080" s="65"/>
      <c r="F15080" s="65"/>
      <c r="G15080" s="129"/>
    </row>
    <row r="15081" spans="1:7">
      <c r="A15081" s="65"/>
      <c r="B15081" s="65"/>
      <c r="C15081" s="65"/>
      <c r="D15081" s="65"/>
      <c r="E15081" s="65"/>
      <c r="F15081" s="65"/>
      <c r="G15081" s="129"/>
    </row>
    <row r="15082" spans="1:7">
      <c r="A15082" s="65"/>
      <c r="B15082" s="65"/>
      <c r="C15082" s="65"/>
      <c r="D15082" s="65"/>
      <c r="E15082" s="65"/>
      <c r="F15082" s="65"/>
      <c r="G15082" s="129"/>
    </row>
    <row r="15083" spans="1:7">
      <c r="A15083" s="65"/>
      <c r="B15083" s="65"/>
      <c r="C15083" s="65"/>
      <c r="D15083" s="65"/>
      <c r="E15083" s="65"/>
      <c r="F15083" s="65"/>
      <c r="G15083" s="129"/>
    </row>
    <row r="15084" spans="1:7">
      <c r="A15084" s="65"/>
      <c r="B15084" s="65"/>
      <c r="C15084" s="65"/>
      <c r="D15084" s="65"/>
      <c r="E15084" s="65"/>
      <c r="F15084" s="65"/>
      <c r="G15084" s="129"/>
    </row>
    <row r="15085" spans="1:7">
      <c r="A15085" s="65"/>
      <c r="B15085" s="65"/>
      <c r="C15085" s="65"/>
      <c r="D15085" s="65"/>
      <c r="E15085" s="65"/>
      <c r="F15085" s="65"/>
      <c r="G15085" s="129"/>
    </row>
    <row r="15086" spans="1:7">
      <c r="A15086" s="65"/>
      <c r="B15086" s="65"/>
      <c r="C15086" s="65"/>
      <c r="D15086" s="65"/>
      <c r="E15086" s="65"/>
      <c r="F15086" s="65"/>
      <c r="G15086" s="129"/>
    </row>
    <row r="15087" spans="1:7">
      <c r="A15087" s="65"/>
      <c r="B15087" s="65"/>
      <c r="C15087" s="65"/>
      <c r="D15087" s="65"/>
      <c r="E15087" s="65"/>
      <c r="F15087" s="65"/>
      <c r="G15087" s="129"/>
    </row>
    <row r="15088" spans="1:7">
      <c r="A15088" s="65"/>
      <c r="B15088" s="65"/>
      <c r="C15088" s="65"/>
      <c r="D15088" s="65"/>
      <c r="E15088" s="65"/>
      <c r="F15088" s="65"/>
      <c r="G15088" s="129"/>
    </row>
    <row r="15089" spans="1:7">
      <c r="A15089" s="65"/>
      <c r="B15089" s="65"/>
      <c r="C15089" s="65"/>
      <c r="D15089" s="65"/>
      <c r="E15089" s="65"/>
      <c r="F15089" s="65"/>
      <c r="G15089" s="129"/>
    </row>
    <row r="15090" spans="1:7">
      <c r="A15090" s="65"/>
      <c r="B15090" s="65"/>
      <c r="C15090" s="65"/>
      <c r="D15090" s="65"/>
      <c r="E15090" s="65"/>
      <c r="F15090" s="65"/>
      <c r="G15090" s="129"/>
    </row>
    <row r="15091" spans="1:7">
      <c r="A15091" s="65"/>
      <c r="B15091" s="65"/>
      <c r="C15091" s="65"/>
      <c r="D15091" s="65"/>
      <c r="E15091" s="65"/>
      <c r="F15091" s="65"/>
      <c r="G15091" s="129"/>
    </row>
    <row r="15092" spans="1:7">
      <c r="A15092" s="65"/>
      <c r="B15092" s="65"/>
      <c r="C15092" s="65"/>
      <c r="D15092" s="65"/>
      <c r="E15092" s="65"/>
      <c r="F15092" s="65"/>
      <c r="G15092" s="129"/>
    </row>
    <row r="15093" spans="1:7">
      <c r="A15093" s="65"/>
      <c r="B15093" s="65"/>
      <c r="C15093" s="65"/>
      <c r="D15093" s="65"/>
      <c r="E15093" s="65"/>
      <c r="F15093" s="65"/>
      <c r="G15093" s="129"/>
    </row>
    <row r="15094" spans="1:7">
      <c r="A15094" s="65"/>
      <c r="B15094" s="65"/>
      <c r="C15094" s="65"/>
      <c r="D15094" s="65"/>
      <c r="E15094" s="65"/>
      <c r="F15094" s="65"/>
      <c r="G15094" s="129"/>
    </row>
    <row r="15095" spans="1:7">
      <c r="A15095" s="65"/>
      <c r="B15095" s="65"/>
      <c r="C15095" s="65"/>
      <c r="D15095" s="65"/>
      <c r="E15095" s="65"/>
      <c r="F15095" s="65"/>
      <c r="G15095" s="129"/>
    </row>
    <row r="15096" spans="1:7">
      <c r="A15096" s="65"/>
      <c r="B15096" s="65"/>
      <c r="C15096" s="65"/>
      <c r="D15096" s="65"/>
      <c r="E15096" s="65"/>
      <c r="F15096" s="65"/>
      <c r="G15096" s="129"/>
    </row>
    <row r="15097" spans="1:7">
      <c r="A15097" s="65"/>
      <c r="B15097" s="65"/>
      <c r="C15097" s="65"/>
      <c r="D15097" s="65"/>
      <c r="E15097" s="65"/>
      <c r="F15097" s="65"/>
      <c r="G15097" s="129"/>
    </row>
    <row r="15098" spans="1:7">
      <c r="A15098" s="65"/>
      <c r="B15098" s="65"/>
      <c r="C15098" s="65"/>
      <c r="D15098" s="65"/>
      <c r="E15098" s="65"/>
      <c r="F15098" s="65"/>
      <c r="G15098" s="129"/>
    </row>
    <row r="15099" spans="1:7">
      <c r="A15099" s="65"/>
      <c r="B15099" s="65"/>
      <c r="C15099" s="65"/>
      <c r="D15099" s="65"/>
      <c r="E15099" s="65"/>
      <c r="F15099" s="65"/>
      <c r="G15099" s="129"/>
    </row>
    <row r="15100" spans="1:7">
      <c r="A15100" s="65"/>
      <c r="B15100" s="65"/>
      <c r="C15100" s="65"/>
      <c r="D15100" s="65"/>
      <c r="E15100" s="65"/>
      <c r="F15100" s="65"/>
      <c r="G15100" s="129"/>
    </row>
    <row r="15101" spans="1:7">
      <c r="A15101" s="65"/>
      <c r="B15101" s="65"/>
      <c r="C15101" s="65"/>
      <c r="D15101" s="65"/>
      <c r="E15101" s="65"/>
      <c r="F15101" s="65"/>
      <c r="G15101" s="129"/>
    </row>
    <row r="15102" spans="1:7">
      <c r="A15102" s="65"/>
      <c r="B15102" s="65"/>
      <c r="C15102" s="65"/>
      <c r="D15102" s="65"/>
      <c r="E15102" s="65"/>
      <c r="F15102" s="65"/>
      <c r="G15102" s="129"/>
    </row>
    <row r="15103" spans="1:7">
      <c r="A15103" s="65"/>
      <c r="B15103" s="65"/>
      <c r="C15103" s="65"/>
      <c r="D15103" s="65"/>
      <c r="E15103" s="65"/>
      <c r="F15103" s="65"/>
      <c r="G15103" s="129"/>
    </row>
    <row r="15104" spans="1:7">
      <c r="A15104" s="65"/>
      <c r="B15104" s="65"/>
      <c r="C15104" s="65"/>
      <c r="D15104" s="65"/>
      <c r="E15104" s="65"/>
      <c r="F15104" s="65"/>
      <c r="G15104" s="129"/>
    </row>
    <row r="15105" spans="1:7">
      <c r="A15105" s="65"/>
      <c r="B15105" s="65"/>
      <c r="C15105" s="65"/>
      <c r="D15105" s="65"/>
      <c r="E15105" s="65"/>
      <c r="F15105" s="65"/>
      <c r="G15105" s="129"/>
    </row>
    <row r="15106" spans="1:7">
      <c r="A15106" s="65"/>
      <c r="B15106" s="65"/>
      <c r="C15106" s="65"/>
      <c r="D15106" s="65"/>
      <c r="E15106" s="65"/>
      <c r="F15106" s="65"/>
      <c r="G15106" s="129"/>
    </row>
    <row r="15107" spans="1:7">
      <c r="A15107" s="65"/>
      <c r="B15107" s="65"/>
      <c r="C15107" s="65"/>
      <c r="D15107" s="65"/>
      <c r="E15107" s="65"/>
      <c r="F15107" s="65"/>
      <c r="G15107" s="129"/>
    </row>
    <row r="15108" spans="1:7">
      <c r="A15108" s="65"/>
      <c r="B15108" s="65"/>
      <c r="C15108" s="65"/>
      <c r="D15108" s="65"/>
      <c r="E15108" s="65"/>
      <c r="F15108" s="65"/>
      <c r="G15108" s="129"/>
    </row>
    <row r="15109" spans="1:7">
      <c r="A15109" s="65"/>
      <c r="B15109" s="65"/>
      <c r="C15109" s="65"/>
      <c r="D15109" s="65"/>
      <c r="E15109" s="65"/>
      <c r="F15109" s="65"/>
      <c r="G15109" s="129"/>
    </row>
    <row r="15110" spans="1:7">
      <c r="A15110" s="65"/>
      <c r="B15110" s="65"/>
      <c r="C15110" s="65"/>
      <c r="D15110" s="65"/>
      <c r="E15110" s="65"/>
      <c r="F15110" s="65"/>
      <c r="G15110" s="129"/>
    </row>
    <row r="15111" spans="1:7">
      <c r="A15111" s="65"/>
      <c r="B15111" s="65"/>
      <c r="C15111" s="65"/>
      <c r="D15111" s="65"/>
      <c r="E15111" s="65"/>
      <c r="F15111" s="65"/>
      <c r="G15111" s="129"/>
    </row>
    <row r="15112" spans="1:7">
      <c r="A15112" s="65"/>
      <c r="B15112" s="65"/>
      <c r="C15112" s="65"/>
      <c r="D15112" s="65"/>
      <c r="E15112" s="65"/>
      <c r="F15112" s="65"/>
      <c r="G15112" s="129"/>
    </row>
    <row r="15113" spans="1:7">
      <c r="A15113" s="65"/>
      <c r="B15113" s="65"/>
      <c r="C15113" s="65"/>
      <c r="D15113" s="65"/>
      <c r="E15113" s="65"/>
      <c r="F15113" s="65"/>
      <c r="G15113" s="129"/>
    </row>
    <row r="15114" spans="1:7">
      <c r="A15114" s="65"/>
      <c r="B15114" s="65"/>
      <c r="C15114" s="65"/>
      <c r="D15114" s="65"/>
      <c r="E15114" s="65"/>
      <c r="F15114" s="65"/>
      <c r="G15114" s="129"/>
    </row>
    <row r="15115" spans="1:7">
      <c r="A15115" s="65"/>
      <c r="B15115" s="65"/>
      <c r="C15115" s="65"/>
      <c r="D15115" s="65"/>
      <c r="E15115" s="65"/>
      <c r="F15115" s="65"/>
      <c r="G15115" s="129"/>
    </row>
    <row r="15116" spans="1:7">
      <c r="A15116" s="65"/>
      <c r="B15116" s="65"/>
      <c r="C15116" s="65"/>
      <c r="D15116" s="65"/>
      <c r="E15116" s="65"/>
      <c r="F15116" s="65"/>
      <c r="G15116" s="129"/>
    </row>
    <row r="15117" spans="1:7">
      <c r="A15117" s="65"/>
      <c r="B15117" s="65"/>
      <c r="C15117" s="65"/>
      <c r="D15117" s="65"/>
      <c r="E15117" s="65"/>
      <c r="F15117" s="65"/>
      <c r="G15117" s="129"/>
    </row>
    <row r="15118" spans="1:7">
      <c r="A15118" s="65"/>
      <c r="B15118" s="65"/>
      <c r="C15118" s="65"/>
      <c r="D15118" s="65"/>
      <c r="E15118" s="65"/>
      <c r="F15118" s="65"/>
      <c r="G15118" s="129"/>
    </row>
    <row r="15119" spans="1:7">
      <c r="A15119" s="65"/>
      <c r="B15119" s="65"/>
      <c r="C15119" s="65"/>
      <c r="D15119" s="65"/>
      <c r="E15119" s="65"/>
      <c r="F15119" s="65"/>
      <c r="G15119" s="129"/>
    </row>
    <row r="15120" spans="1:7">
      <c r="A15120" s="65"/>
      <c r="B15120" s="65"/>
      <c r="C15120" s="65"/>
      <c r="D15120" s="65"/>
      <c r="E15120" s="65"/>
      <c r="F15120" s="65"/>
      <c r="G15120" s="129"/>
    </row>
    <row r="15121" spans="1:7">
      <c r="A15121" s="65"/>
      <c r="B15121" s="65"/>
      <c r="C15121" s="65"/>
      <c r="D15121" s="65"/>
      <c r="E15121" s="65"/>
      <c r="F15121" s="65"/>
      <c r="G15121" s="129"/>
    </row>
    <row r="15122" spans="1:7">
      <c r="A15122" s="65"/>
      <c r="B15122" s="65"/>
      <c r="C15122" s="65"/>
      <c r="D15122" s="65"/>
      <c r="E15122" s="65"/>
      <c r="F15122" s="65"/>
      <c r="G15122" s="129"/>
    </row>
    <row r="15123" spans="1:7">
      <c r="A15123" s="65"/>
      <c r="B15123" s="65"/>
      <c r="C15123" s="65"/>
      <c r="D15123" s="65"/>
      <c r="E15123" s="65"/>
      <c r="F15123" s="65"/>
      <c r="G15123" s="129"/>
    </row>
    <row r="15124" spans="1:7">
      <c r="A15124" s="65"/>
      <c r="B15124" s="65"/>
      <c r="C15124" s="65"/>
      <c r="D15124" s="65"/>
      <c r="E15124" s="65"/>
      <c r="F15124" s="65"/>
      <c r="G15124" s="129"/>
    </row>
    <row r="15125" spans="1:7">
      <c r="A15125" s="65"/>
      <c r="B15125" s="65"/>
      <c r="C15125" s="65"/>
      <c r="D15125" s="65"/>
      <c r="E15125" s="65"/>
      <c r="F15125" s="65"/>
      <c r="G15125" s="129"/>
    </row>
    <row r="15126" spans="1:7">
      <c r="A15126" s="65"/>
      <c r="B15126" s="65"/>
      <c r="C15126" s="65"/>
      <c r="D15126" s="65"/>
      <c r="E15126" s="65"/>
      <c r="F15126" s="65"/>
      <c r="G15126" s="129"/>
    </row>
    <row r="15127" spans="1:7">
      <c r="A15127" s="65"/>
      <c r="B15127" s="65"/>
      <c r="C15127" s="65"/>
      <c r="D15127" s="65"/>
      <c r="E15127" s="65"/>
      <c r="F15127" s="65"/>
      <c r="G15127" s="129"/>
    </row>
    <row r="15128" spans="1:7">
      <c r="A15128" s="65"/>
      <c r="B15128" s="65"/>
      <c r="C15128" s="65"/>
      <c r="D15128" s="65"/>
      <c r="E15128" s="65"/>
      <c r="F15128" s="65"/>
      <c r="G15128" s="129"/>
    </row>
    <row r="15129" spans="1:7">
      <c r="A15129" s="65"/>
      <c r="B15129" s="65"/>
      <c r="C15129" s="65"/>
      <c r="D15129" s="65"/>
      <c r="E15129" s="65"/>
      <c r="F15129" s="65"/>
      <c r="G15129" s="129"/>
    </row>
    <row r="15130" spans="1:7">
      <c r="A15130" s="65"/>
      <c r="B15130" s="65"/>
      <c r="C15130" s="65"/>
      <c r="D15130" s="65"/>
      <c r="E15130" s="65"/>
      <c r="F15130" s="65"/>
      <c r="G15130" s="129"/>
    </row>
    <row r="15131" spans="1:7">
      <c r="A15131" s="65"/>
      <c r="B15131" s="65"/>
      <c r="C15131" s="65"/>
      <c r="D15131" s="65"/>
      <c r="E15131" s="65"/>
      <c r="F15131" s="65"/>
      <c r="G15131" s="129"/>
    </row>
    <row r="15132" spans="1:7">
      <c r="A15132" s="65"/>
      <c r="B15132" s="65"/>
      <c r="C15132" s="65"/>
      <c r="D15132" s="65"/>
      <c r="E15132" s="65"/>
      <c r="F15132" s="65"/>
      <c r="G15132" s="129"/>
    </row>
    <row r="15133" spans="1:7">
      <c r="A15133" s="65"/>
      <c r="B15133" s="65"/>
      <c r="C15133" s="65"/>
      <c r="D15133" s="65"/>
      <c r="E15133" s="65"/>
      <c r="F15133" s="65"/>
      <c r="G15133" s="129"/>
    </row>
    <row r="15134" spans="1:7">
      <c r="A15134" s="65"/>
      <c r="B15134" s="65"/>
      <c r="C15134" s="65"/>
      <c r="D15134" s="65"/>
      <c r="E15134" s="65"/>
      <c r="F15134" s="65"/>
      <c r="G15134" s="129"/>
    </row>
    <row r="15135" spans="1:7">
      <c r="A15135" s="65"/>
      <c r="B15135" s="65"/>
      <c r="C15135" s="65"/>
      <c r="D15135" s="65"/>
      <c r="E15135" s="65"/>
      <c r="F15135" s="65"/>
      <c r="G15135" s="129"/>
    </row>
    <row r="15136" spans="1:7">
      <c r="A15136" s="65"/>
      <c r="B15136" s="65"/>
      <c r="C15136" s="65"/>
      <c r="D15136" s="65"/>
      <c r="E15136" s="65"/>
      <c r="F15136" s="65"/>
      <c r="G15136" s="129"/>
    </row>
    <row r="15137" spans="1:7">
      <c r="A15137" s="65"/>
      <c r="B15137" s="65"/>
      <c r="C15137" s="65"/>
      <c r="D15137" s="65"/>
      <c r="E15137" s="65"/>
      <c r="F15137" s="65"/>
      <c r="G15137" s="129"/>
    </row>
    <row r="15138" spans="1:7">
      <c r="A15138" s="65"/>
      <c r="B15138" s="65"/>
      <c r="C15138" s="65"/>
      <c r="D15138" s="65"/>
      <c r="E15138" s="65"/>
      <c r="F15138" s="65"/>
      <c r="G15138" s="129"/>
    </row>
    <row r="15139" spans="1:7">
      <c r="A15139" s="65"/>
      <c r="B15139" s="65"/>
      <c r="C15139" s="65"/>
      <c r="D15139" s="65"/>
      <c r="E15139" s="65"/>
      <c r="F15139" s="65"/>
      <c r="G15139" s="129"/>
    </row>
    <row r="15140" spans="1:7">
      <c r="A15140" s="65"/>
      <c r="B15140" s="65"/>
      <c r="C15140" s="65"/>
      <c r="D15140" s="65"/>
      <c r="E15140" s="65"/>
      <c r="F15140" s="65"/>
      <c r="G15140" s="129"/>
    </row>
    <row r="15141" spans="1:7">
      <c r="A15141" s="65"/>
      <c r="B15141" s="65"/>
      <c r="C15141" s="65"/>
      <c r="D15141" s="65"/>
      <c r="E15141" s="65"/>
      <c r="F15141" s="65"/>
      <c r="G15141" s="129"/>
    </row>
    <row r="15142" spans="1:7">
      <c r="A15142" s="65"/>
      <c r="B15142" s="65"/>
      <c r="C15142" s="65"/>
      <c r="D15142" s="65"/>
      <c r="E15142" s="65"/>
      <c r="F15142" s="65"/>
      <c r="G15142" s="129"/>
    </row>
    <row r="15143" spans="1:7">
      <c r="A15143" s="65"/>
      <c r="B15143" s="65"/>
      <c r="C15143" s="65"/>
      <c r="D15143" s="65"/>
      <c r="E15143" s="65"/>
      <c r="F15143" s="65"/>
      <c r="G15143" s="129"/>
    </row>
    <row r="15144" spans="1:7">
      <c r="A15144" s="65"/>
      <c r="B15144" s="65"/>
      <c r="C15144" s="65"/>
      <c r="D15144" s="65"/>
      <c r="E15144" s="65"/>
      <c r="F15144" s="65"/>
      <c r="G15144" s="129"/>
    </row>
    <row r="15145" spans="1:7">
      <c r="A15145" s="65"/>
      <c r="B15145" s="65"/>
      <c r="C15145" s="65"/>
      <c r="D15145" s="65"/>
      <c r="E15145" s="65"/>
      <c r="F15145" s="65"/>
      <c r="G15145" s="129"/>
    </row>
    <row r="15146" spans="1:7">
      <c r="A15146" s="65"/>
      <c r="B15146" s="65"/>
      <c r="C15146" s="65"/>
      <c r="D15146" s="65"/>
      <c r="E15146" s="65"/>
      <c r="F15146" s="65"/>
      <c r="G15146" s="129"/>
    </row>
    <row r="15147" spans="1:7">
      <c r="A15147" s="65"/>
      <c r="B15147" s="65"/>
      <c r="C15147" s="65"/>
      <c r="D15147" s="65"/>
      <c r="E15147" s="65"/>
      <c r="F15147" s="65"/>
      <c r="G15147" s="129"/>
    </row>
    <row r="15148" spans="1:7">
      <c r="A15148" s="65"/>
      <c r="B15148" s="65"/>
      <c r="C15148" s="65"/>
      <c r="D15148" s="65"/>
      <c r="E15148" s="65"/>
      <c r="F15148" s="65"/>
      <c r="G15148" s="129"/>
    </row>
    <row r="15149" spans="1:7">
      <c r="A15149" s="65"/>
      <c r="B15149" s="65"/>
      <c r="C15149" s="65"/>
      <c r="D15149" s="65"/>
      <c r="E15149" s="65"/>
      <c r="F15149" s="65"/>
      <c r="G15149" s="129"/>
    </row>
    <row r="15150" spans="1:7">
      <c r="A15150" s="65"/>
      <c r="B15150" s="65"/>
      <c r="C15150" s="65"/>
      <c r="D15150" s="65"/>
      <c r="E15150" s="65"/>
      <c r="F15150" s="65"/>
      <c r="G15150" s="129"/>
    </row>
    <row r="15151" spans="1:7">
      <c r="A15151" s="65"/>
      <c r="B15151" s="65"/>
      <c r="C15151" s="65"/>
      <c r="D15151" s="65"/>
      <c r="E15151" s="65"/>
      <c r="F15151" s="65"/>
      <c r="G15151" s="129"/>
    </row>
    <row r="15152" spans="1:7">
      <c r="A15152" s="65"/>
      <c r="B15152" s="65"/>
      <c r="C15152" s="65"/>
      <c r="D15152" s="65"/>
      <c r="E15152" s="65"/>
      <c r="F15152" s="65"/>
      <c r="G15152" s="129"/>
    </row>
    <row r="15153" spans="1:7">
      <c r="A15153" s="65"/>
      <c r="B15153" s="65"/>
      <c r="C15153" s="65"/>
      <c r="D15153" s="65"/>
      <c r="E15153" s="65"/>
      <c r="F15153" s="65"/>
      <c r="G15153" s="129"/>
    </row>
    <row r="15154" spans="1:7">
      <c r="A15154" s="65"/>
      <c r="B15154" s="65"/>
      <c r="C15154" s="65"/>
      <c r="D15154" s="65"/>
      <c r="E15154" s="65"/>
      <c r="F15154" s="65"/>
      <c r="G15154" s="129"/>
    </row>
    <row r="15155" spans="1:7">
      <c r="A15155" s="65"/>
      <c r="B15155" s="65"/>
      <c r="C15155" s="65"/>
      <c r="D15155" s="65"/>
      <c r="E15155" s="65"/>
      <c r="F15155" s="65"/>
      <c r="G15155" s="129"/>
    </row>
    <row r="15156" spans="1:7">
      <c r="A15156" s="65"/>
      <c r="B15156" s="65"/>
      <c r="C15156" s="65"/>
      <c r="D15156" s="65"/>
      <c r="E15156" s="65"/>
      <c r="F15156" s="65"/>
      <c r="G15156" s="129"/>
    </row>
    <row r="15157" spans="1:7">
      <c r="A15157" s="65"/>
      <c r="B15157" s="65"/>
      <c r="C15157" s="65"/>
      <c r="D15157" s="65"/>
      <c r="E15157" s="65"/>
      <c r="F15157" s="65"/>
      <c r="G15157" s="129"/>
    </row>
    <row r="15158" spans="1:7">
      <c r="A15158" s="65"/>
      <c r="B15158" s="65"/>
      <c r="C15158" s="65"/>
      <c r="D15158" s="65"/>
      <c r="E15158" s="65"/>
      <c r="F15158" s="65"/>
      <c r="G15158" s="129"/>
    </row>
    <row r="15159" spans="1:7">
      <c r="A15159" s="65"/>
      <c r="B15159" s="65"/>
      <c r="C15159" s="65"/>
      <c r="D15159" s="65"/>
      <c r="E15159" s="65"/>
      <c r="F15159" s="65"/>
      <c r="G15159" s="129"/>
    </row>
    <row r="15160" spans="1:7">
      <c r="A15160" s="65"/>
      <c r="B15160" s="65"/>
      <c r="C15160" s="65"/>
      <c r="D15160" s="65"/>
      <c r="E15160" s="65"/>
      <c r="F15160" s="65"/>
      <c r="G15160" s="129"/>
    </row>
    <row r="15161" spans="1:7">
      <c r="A15161" s="65"/>
      <c r="B15161" s="65"/>
      <c r="C15161" s="65"/>
      <c r="D15161" s="65"/>
      <c r="E15161" s="65"/>
      <c r="F15161" s="65"/>
      <c r="G15161" s="129"/>
    </row>
    <row r="15162" spans="1:7">
      <c r="A15162" s="65"/>
      <c r="B15162" s="65"/>
      <c r="C15162" s="65"/>
      <c r="D15162" s="65"/>
      <c r="E15162" s="65"/>
      <c r="F15162" s="65"/>
      <c r="G15162" s="129"/>
    </row>
    <row r="15163" spans="1:7">
      <c r="A15163" s="65"/>
      <c r="B15163" s="65"/>
      <c r="C15163" s="65"/>
      <c r="D15163" s="65"/>
      <c r="E15163" s="65"/>
      <c r="F15163" s="65"/>
      <c r="G15163" s="129"/>
    </row>
    <row r="15164" spans="1:7">
      <c r="A15164" s="65"/>
      <c r="B15164" s="65"/>
      <c r="C15164" s="65"/>
      <c r="D15164" s="65"/>
      <c r="E15164" s="65"/>
      <c r="F15164" s="65"/>
      <c r="G15164" s="129"/>
    </row>
    <row r="15165" spans="1:7">
      <c r="A15165" s="65"/>
      <c r="B15165" s="65"/>
      <c r="C15165" s="65"/>
      <c r="D15165" s="65"/>
      <c r="E15165" s="65"/>
      <c r="F15165" s="65"/>
      <c r="G15165" s="129"/>
    </row>
    <row r="15166" spans="1:7">
      <c r="A15166" s="65"/>
      <c r="B15166" s="65"/>
      <c r="C15166" s="65"/>
      <c r="D15166" s="65"/>
      <c r="E15166" s="65"/>
      <c r="F15166" s="65"/>
      <c r="G15166" s="129"/>
    </row>
    <row r="15167" spans="1:7">
      <c r="A15167" s="65"/>
      <c r="B15167" s="65"/>
      <c r="C15167" s="65"/>
      <c r="D15167" s="65"/>
      <c r="E15167" s="65"/>
      <c r="F15167" s="65"/>
      <c r="G15167" s="129"/>
    </row>
    <row r="15168" spans="1:7">
      <c r="A15168" s="65"/>
      <c r="B15168" s="65"/>
      <c r="C15168" s="65"/>
      <c r="D15168" s="65"/>
      <c r="E15168" s="65"/>
      <c r="F15168" s="65"/>
      <c r="G15168" s="129"/>
    </row>
    <row r="15169" spans="1:7">
      <c r="A15169" s="65"/>
      <c r="B15169" s="65"/>
      <c r="C15169" s="65"/>
      <c r="D15169" s="65"/>
      <c r="E15169" s="65"/>
      <c r="F15169" s="65"/>
      <c r="G15169" s="129"/>
    </row>
    <row r="15170" spans="1:7">
      <c r="A15170" s="65"/>
      <c r="B15170" s="65"/>
      <c r="C15170" s="65"/>
      <c r="D15170" s="65"/>
      <c r="E15170" s="65"/>
      <c r="F15170" s="65"/>
      <c r="G15170" s="129"/>
    </row>
    <row r="15171" spans="1:7">
      <c r="A15171" s="65"/>
      <c r="B15171" s="65"/>
      <c r="C15171" s="65"/>
      <c r="D15171" s="65"/>
      <c r="E15171" s="65"/>
      <c r="F15171" s="65"/>
      <c r="G15171" s="129"/>
    </row>
    <row r="15172" spans="1:7">
      <c r="A15172" s="65"/>
      <c r="B15172" s="65"/>
      <c r="C15172" s="65"/>
      <c r="D15172" s="65"/>
      <c r="E15172" s="65"/>
      <c r="F15172" s="65"/>
      <c r="G15172" s="129"/>
    </row>
    <row r="15173" spans="1:7">
      <c r="A15173" s="65"/>
      <c r="B15173" s="65"/>
      <c r="C15173" s="65"/>
      <c r="D15173" s="65"/>
      <c r="E15173" s="65"/>
      <c r="F15173" s="65"/>
      <c r="G15173" s="129"/>
    </row>
    <row r="15174" spans="1:7">
      <c r="A15174" s="65"/>
      <c r="B15174" s="65"/>
      <c r="C15174" s="65"/>
      <c r="D15174" s="65"/>
      <c r="E15174" s="65"/>
      <c r="F15174" s="65"/>
      <c r="G15174" s="129"/>
    </row>
    <row r="15175" spans="1:7">
      <c r="A15175" s="65"/>
      <c r="B15175" s="65"/>
      <c r="C15175" s="65"/>
      <c r="D15175" s="65"/>
      <c r="E15175" s="65"/>
      <c r="F15175" s="65"/>
      <c r="G15175" s="129"/>
    </row>
    <row r="15176" spans="1:7">
      <c r="A15176" s="65"/>
      <c r="B15176" s="65"/>
      <c r="C15176" s="65"/>
      <c r="D15176" s="65"/>
      <c r="E15176" s="65"/>
      <c r="F15176" s="65"/>
      <c r="G15176" s="129"/>
    </row>
    <row r="15177" spans="1:7">
      <c r="A15177" s="65"/>
      <c r="B15177" s="65"/>
      <c r="C15177" s="65"/>
      <c r="D15177" s="65"/>
      <c r="E15177" s="65"/>
      <c r="F15177" s="65"/>
      <c r="G15177" s="129"/>
    </row>
    <row r="15178" spans="1:7">
      <c r="A15178" s="65"/>
      <c r="B15178" s="65"/>
      <c r="C15178" s="65"/>
      <c r="D15178" s="65"/>
      <c r="E15178" s="65"/>
      <c r="F15178" s="65"/>
      <c r="G15178" s="129"/>
    </row>
    <row r="15179" spans="1:7">
      <c r="A15179" s="65"/>
      <c r="B15179" s="65"/>
      <c r="C15179" s="65"/>
      <c r="D15179" s="65"/>
      <c r="E15179" s="65"/>
      <c r="F15179" s="65"/>
      <c r="G15179" s="129"/>
    </row>
    <row r="15180" spans="1:7">
      <c r="A15180" s="65"/>
      <c r="B15180" s="65"/>
      <c r="C15180" s="65"/>
      <c r="D15180" s="65"/>
      <c r="E15180" s="65"/>
      <c r="F15180" s="65"/>
      <c r="G15180" s="129"/>
    </row>
    <row r="15181" spans="1:7">
      <c r="A15181" s="65"/>
      <c r="B15181" s="65"/>
      <c r="C15181" s="65"/>
      <c r="D15181" s="65"/>
      <c r="E15181" s="65"/>
      <c r="F15181" s="65"/>
      <c r="G15181" s="129"/>
    </row>
    <row r="15182" spans="1:7">
      <c r="A15182" s="65"/>
      <c r="B15182" s="65"/>
      <c r="C15182" s="65"/>
      <c r="D15182" s="65"/>
      <c r="E15182" s="65"/>
      <c r="F15182" s="65"/>
      <c r="G15182" s="129"/>
    </row>
    <row r="15183" spans="1:7">
      <c r="A15183" s="65"/>
      <c r="B15183" s="65"/>
      <c r="C15183" s="65"/>
      <c r="D15183" s="65"/>
      <c r="E15183" s="65"/>
      <c r="F15183" s="65"/>
      <c r="G15183" s="129"/>
    </row>
    <row r="15184" spans="1:7">
      <c r="A15184" s="65"/>
      <c r="B15184" s="65"/>
      <c r="C15184" s="65"/>
      <c r="D15184" s="65"/>
      <c r="E15184" s="65"/>
      <c r="F15184" s="65"/>
      <c r="G15184" s="129"/>
    </row>
    <row r="15185" spans="1:7">
      <c r="A15185" s="65"/>
      <c r="B15185" s="65"/>
      <c r="C15185" s="65"/>
      <c r="D15185" s="65"/>
      <c r="E15185" s="65"/>
      <c r="F15185" s="65"/>
      <c r="G15185" s="129"/>
    </row>
    <row r="15186" spans="1:7">
      <c r="A15186" s="65"/>
      <c r="B15186" s="65"/>
      <c r="C15186" s="65"/>
      <c r="D15186" s="65"/>
      <c r="E15186" s="65"/>
      <c r="F15186" s="65"/>
      <c r="G15186" s="129"/>
    </row>
    <row r="15187" spans="1:7">
      <c r="A15187" s="65"/>
      <c r="B15187" s="65"/>
      <c r="C15187" s="65"/>
      <c r="D15187" s="65"/>
      <c r="E15187" s="65"/>
      <c r="F15187" s="65"/>
      <c r="G15187" s="129"/>
    </row>
    <row r="15188" spans="1:7">
      <c r="A15188" s="65"/>
      <c r="B15188" s="65"/>
      <c r="C15188" s="65"/>
      <c r="D15188" s="65"/>
      <c r="E15188" s="65"/>
      <c r="F15188" s="65"/>
      <c r="G15188" s="129"/>
    </row>
    <row r="15189" spans="1:7">
      <c r="A15189" s="65"/>
      <c r="B15189" s="65"/>
      <c r="C15189" s="65"/>
      <c r="D15189" s="65"/>
      <c r="E15189" s="65"/>
      <c r="F15189" s="65"/>
      <c r="G15189" s="129"/>
    </row>
    <row r="15190" spans="1:7">
      <c r="A15190" s="65"/>
      <c r="B15190" s="65"/>
      <c r="C15190" s="65"/>
      <c r="D15190" s="65"/>
      <c r="E15190" s="65"/>
      <c r="F15190" s="65"/>
      <c r="G15190" s="129"/>
    </row>
    <row r="15191" spans="1:7">
      <c r="A15191" s="65"/>
      <c r="B15191" s="65"/>
      <c r="C15191" s="65"/>
      <c r="D15191" s="65"/>
      <c r="E15191" s="65"/>
      <c r="F15191" s="65"/>
      <c r="G15191" s="129"/>
    </row>
    <row r="15192" spans="1:7">
      <c r="A15192" s="65"/>
      <c r="B15192" s="65"/>
      <c r="C15192" s="65"/>
      <c r="D15192" s="65"/>
      <c r="E15192" s="65"/>
      <c r="F15192" s="65"/>
      <c r="G15192" s="129"/>
    </row>
    <row r="15193" spans="1:7">
      <c r="A15193" s="65"/>
      <c r="B15193" s="65"/>
      <c r="C15193" s="65"/>
      <c r="D15193" s="65"/>
      <c r="E15193" s="65"/>
      <c r="F15193" s="65"/>
      <c r="G15193" s="129"/>
    </row>
    <row r="15194" spans="1:7">
      <c r="A15194" s="65"/>
      <c r="B15194" s="65"/>
      <c r="C15194" s="65"/>
      <c r="D15194" s="65"/>
      <c r="E15194" s="65"/>
      <c r="F15194" s="65"/>
      <c r="G15194" s="129"/>
    </row>
    <row r="15195" spans="1:7">
      <c r="A15195" s="65"/>
      <c r="B15195" s="65"/>
      <c r="C15195" s="65"/>
      <c r="D15195" s="65"/>
      <c r="E15195" s="65"/>
      <c r="F15195" s="65"/>
      <c r="G15195" s="129"/>
    </row>
    <row r="15196" spans="1:7">
      <c r="A15196" s="65"/>
      <c r="B15196" s="65"/>
      <c r="C15196" s="65"/>
      <c r="D15196" s="65"/>
      <c r="E15196" s="65"/>
      <c r="F15196" s="65"/>
      <c r="G15196" s="129"/>
    </row>
    <row r="15197" spans="1:7">
      <c r="A15197" s="65"/>
      <c r="B15197" s="65"/>
      <c r="C15197" s="65"/>
      <c r="D15197" s="65"/>
      <c r="E15197" s="65"/>
      <c r="F15197" s="65"/>
      <c r="G15197" s="129"/>
    </row>
    <row r="15198" spans="1:7">
      <c r="A15198" s="65"/>
      <c r="B15198" s="65"/>
      <c r="C15198" s="65"/>
      <c r="D15198" s="65"/>
      <c r="E15198" s="65"/>
      <c r="F15198" s="65"/>
      <c r="G15198" s="129"/>
    </row>
    <row r="15199" spans="1:7">
      <c r="A15199" s="65"/>
      <c r="B15199" s="65"/>
      <c r="C15199" s="65"/>
      <c r="D15199" s="65"/>
      <c r="E15199" s="65"/>
      <c r="F15199" s="65"/>
      <c r="G15199" s="129"/>
    </row>
    <row r="15200" spans="1:7">
      <c r="A15200" s="65"/>
      <c r="B15200" s="65"/>
      <c r="C15200" s="65"/>
      <c r="D15200" s="65"/>
      <c r="E15200" s="65"/>
      <c r="F15200" s="65"/>
      <c r="G15200" s="129"/>
    </row>
    <row r="15201" spans="1:7">
      <c r="A15201" s="65"/>
      <c r="B15201" s="65"/>
      <c r="C15201" s="65"/>
      <c r="D15201" s="65"/>
      <c r="E15201" s="65"/>
      <c r="F15201" s="65"/>
      <c r="G15201" s="129"/>
    </row>
    <row r="15202" spans="1:7">
      <c r="A15202" s="65"/>
      <c r="B15202" s="65"/>
      <c r="C15202" s="65"/>
      <c r="D15202" s="65"/>
      <c r="E15202" s="65"/>
      <c r="F15202" s="65"/>
      <c r="G15202" s="129"/>
    </row>
    <row r="15203" spans="1:7">
      <c r="A15203" s="65"/>
      <c r="B15203" s="65"/>
      <c r="C15203" s="65"/>
      <c r="D15203" s="65"/>
      <c r="E15203" s="65"/>
      <c r="F15203" s="65"/>
      <c r="G15203" s="129"/>
    </row>
    <row r="15204" spans="1:7">
      <c r="A15204" s="65"/>
      <c r="B15204" s="65"/>
      <c r="C15204" s="65"/>
      <c r="D15204" s="65"/>
      <c r="E15204" s="65"/>
      <c r="F15204" s="65"/>
      <c r="G15204" s="129"/>
    </row>
    <row r="15205" spans="1:7">
      <c r="A15205" s="65"/>
      <c r="B15205" s="65"/>
      <c r="C15205" s="65"/>
      <c r="D15205" s="65"/>
      <c r="E15205" s="65"/>
      <c r="F15205" s="65"/>
      <c r="G15205" s="129"/>
    </row>
    <row r="15206" spans="1:7">
      <c r="A15206" s="65"/>
      <c r="B15206" s="65"/>
      <c r="C15206" s="65"/>
      <c r="D15206" s="65"/>
      <c r="E15206" s="65"/>
      <c r="F15206" s="65"/>
      <c r="G15206" s="129"/>
    </row>
    <row r="15207" spans="1:7">
      <c r="A15207" s="65"/>
      <c r="B15207" s="65"/>
      <c r="C15207" s="65"/>
      <c r="D15207" s="65"/>
      <c r="E15207" s="65"/>
      <c r="F15207" s="65"/>
      <c r="G15207" s="129"/>
    </row>
    <row r="15208" spans="1:7">
      <c r="A15208" s="65"/>
      <c r="B15208" s="65"/>
      <c r="C15208" s="65"/>
      <c r="D15208" s="65"/>
      <c r="E15208" s="65"/>
      <c r="F15208" s="65"/>
      <c r="G15208" s="129"/>
    </row>
    <row r="15209" spans="1:7">
      <c r="A15209" s="65"/>
      <c r="B15209" s="65"/>
      <c r="C15209" s="65"/>
      <c r="D15209" s="65"/>
      <c r="E15209" s="65"/>
      <c r="F15209" s="65"/>
      <c r="G15209" s="129"/>
    </row>
    <row r="15210" spans="1:7">
      <c r="A15210" s="65"/>
      <c r="B15210" s="65"/>
      <c r="C15210" s="65"/>
      <c r="D15210" s="65"/>
      <c r="E15210" s="65"/>
      <c r="F15210" s="65"/>
      <c r="G15210" s="129"/>
    </row>
    <row r="15211" spans="1:7">
      <c r="A15211" s="65"/>
      <c r="B15211" s="65"/>
      <c r="C15211" s="65"/>
      <c r="D15211" s="65"/>
      <c r="E15211" s="65"/>
      <c r="F15211" s="65"/>
      <c r="G15211" s="129"/>
    </row>
    <row r="15212" spans="1:7">
      <c r="A15212" s="65"/>
      <c r="B15212" s="65"/>
      <c r="C15212" s="65"/>
      <c r="D15212" s="65"/>
      <c r="E15212" s="65"/>
      <c r="F15212" s="65"/>
      <c r="G15212" s="129"/>
    </row>
    <row r="15213" spans="1:7">
      <c r="A15213" s="65"/>
      <c r="B15213" s="65"/>
      <c r="C15213" s="65"/>
      <c r="D15213" s="65"/>
      <c r="E15213" s="65"/>
      <c r="F15213" s="65"/>
      <c r="G15213" s="129"/>
    </row>
    <row r="15214" spans="1:7">
      <c r="A15214" s="65"/>
      <c r="B15214" s="65"/>
      <c r="C15214" s="65"/>
      <c r="D15214" s="65"/>
      <c r="E15214" s="65"/>
      <c r="F15214" s="65"/>
      <c r="G15214" s="129"/>
    </row>
    <row r="15215" spans="1:7">
      <c r="A15215" s="65"/>
      <c r="B15215" s="65"/>
      <c r="C15215" s="65"/>
      <c r="D15215" s="65"/>
      <c r="E15215" s="65"/>
      <c r="F15215" s="65"/>
      <c r="G15215" s="129"/>
    </row>
    <row r="15216" spans="1:7">
      <c r="A15216" s="65"/>
      <c r="B15216" s="65"/>
      <c r="C15216" s="65"/>
      <c r="D15216" s="65"/>
      <c r="E15216" s="65"/>
      <c r="F15216" s="65"/>
      <c r="G15216" s="129"/>
    </row>
    <row r="15217" spans="1:7">
      <c r="A15217" s="65"/>
      <c r="B15217" s="65"/>
      <c r="C15217" s="65"/>
      <c r="D15217" s="65"/>
      <c r="E15217" s="65"/>
      <c r="F15217" s="65"/>
      <c r="G15217" s="129"/>
    </row>
    <row r="15218" spans="1:7">
      <c r="A15218" s="65"/>
      <c r="B15218" s="65"/>
      <c r="C15218" s="65"/>
      <c r="D15218" s="65"/>
      <c r="E15218" s="65"/>
      <c r="F15218" s="65"/>
      <c r="G15218" s="129"/>
    </row>
    <row r="15219" spans="1:7">
      <c r="A15219" s="65"/>
      <c r="B15219" s="65"/>
      <c r="C15219" s="65"/>
      <c r="D15219" s="65"/>
      <c r="E15219" s="65"/>
      <c r="F15219" s="65"/>
      <c r="G15219" s="129"/>
    </row>
    <row r="15220" spans="1:7">
      <c r="A15220" s="65"/>
      <c r="B15220" s="65"/>
      <c r="C15220" s="65"/>
      <c r="D15220" s="65"/>
      <c r="E15220" s="65"/>
      <c r="F15220" s="65"/>
      <c r="G15220" s="129"/>
    </row>
    <row r="15221" spans="1:7">
      <c r="A15221" s="65"/>
      <c r="B15221" s="65"/>
      <c r="C15221" s="65"/>
      <c r="D15221" s="65"/>
      <c r="E15221" s="65"/>
      <c r="F15221" s="65"/>
      <c r="G15221" s="129"/>
    </row>
    <row r="15222" spans="1:7">
      <c r="A15222" s="65"/>
      <c r="B15222" s="65"/>
      <c r="C15222" s="65"/>
      <c r="D15222" s="65"/>
      <c r="E15222" s="65"/>
      <c r="F15222" s="65"/>
      <c r="G15222" s="129"/>
    </row>
    <row r="15223" spans="1:7">
      <c r="A15223" s="65"/>
      <c r="B15223" s="65"/>
      <c r="C15223" s="65"/>
      <c r="D15223" s="65"/>
      <c r="E15223" s="65"/>
      <c r="F15223" s="65"/>
      <c r="G15223" s="129"/>
    </row>
    <row r="15224" spans="1:7">
      <c r="A15224" s="65"/>
      <c r="B15224" s="65"/>
      <c r="C15224" s="65"/>
      <c r="D15224" s="65"/>
      <c r="E15224" s="65"/>
      <c r="F15224" s="65"/>
      <c r="G15224" s="129"/>
    </row>
    <row r="15225" spans="1:7">
      <c r="A15225" s="65"/>
      <c r="B15225" s="65"/>
      <c r="C15225" s="65"/>
      <c r="D15225" s="65"/>
      <c r="E15225" s="65"/>
      <c r="F15225" s="65"/>
      <c r="G15225" s="129"/>
    </row>
    <row r="15226" spans="1:7">
      <c r="A15226" s="65"/>
      <c r="B15226" s="65"/>
      <c r="C15226" s="65"/>
      <c r="D15226" s="65"/>
      <c r="E15226" s="65"/>
      <c r="F15226" s="65"/>
      <c r="G15226" s="129"/>
    </row>
    <row r="15227" spans="1:7">
      <c r="A15227" s="65"/>
      <c r="B15227" s="65"/>
      <c r="C15227" s="65"/>
      <c r="D15227" s="65"/>
      <c r="E15227" s="65"/>
      <c r="F15227" s="65"/>
      <c r="G15227" s="129"/>
    </row>
    <row r="15228" spans="1:7">
      <c r="A15228" s="65"/>
      <c r="B15228" s="65"/>
      <c r="C15228" s="65"/>
      <c r="D15228" s="65"/>
      <c r="E15228" s="65"/>
      <c r="F15228" s="65"/>
      <c r="G15228" s="129"/>
    </row>
    <row r="15229" spans="1:7">
      <c r="A15229" s="65"/>
      <c r="B15229" s="65"/>
      <c r="C15229" s="65"/>
      <c r="D15229" s="65"/>
      <c r="E15229" s="65"/>
      <c r="F15229" s="65"/>
      <c r="G15229" s="129"/>
    </row>
    <row r="15230" spans="1:7">
      <c r="A15230" s="65"/>
      <c r="B15230" s="65"/>
      <c r="C15230" s="65"/>
      <c r="D15230" s="65"/>
      <c r="E15230" s="65"/>
      <c r="F15230" s="65"/>
      <c r="G15230" s="129"/>
    </row>
    <row r="15231" spans="1:7">
      <c r="A15231" s="65"/>
      <c r="B15231" s="65"/>
      <c r="C15231" s="65"/>
      <c r="D15231" s="65"/>
      <c r="E15231" s="65"/>
      <c r="F15231" s="65"/>
      <c r="G15231" s="129"/>
    </row>
    <row r="15232" spans="1:7">
      <c r="A15232" s="65"/>
      <c r="B15232" s="65"/>
      <c r="C15232" s="65"/>
      <c r="D15232" s="65"/>
      <c r="E15232" s="65"/>
      <c r="F15232" s="65"/>
      <c r="G15232" s="129"/>
    </row>
    <row r="15233" spans="1:7">
      <c r="A15233" s="65"/>
      <c r="B15233" s="65"/>
      <c r="C15233" s="65"/>
      <c r="D15233" s="65"/>
      <c r="E15233" s="65"/>
      <c r="F15233" s="65"/>
      <c r="G15233" s="129"/>
    </row>
    <row r="15234" spans="1:7">
      <c r="A15234" s="65"/>
      <c r="B15234" s="65"/>
      <c r="C15234" s="65"/>
      <c r="D15234" s="65"/>
      <c r="E15234" s="65"/>
      <c r="F15234" s="65"/>
      <c r="G15234" s="129"/>
    </row>
    <row r="15235" spans="1:7">
      <c r="A15235" s="65"/>
      <c r="B15235" s="65"/>
      <c r="C15235" s="65"/>
      <c r="D15235" s="65"/>
      <c r="E15235" s="65"/>
      <c r="F15235" s="65"/>
      <c r="G15235" s="129"/>
    </row>
    <row r="15236" spans="1:7">
      <c r="A15236" s="65"/>
      <c r="B15236" s="65"/>
      <c r="C15236" s="65"/>
      <c r="D15236" s="65"/>
      <c r="E15236" s="65"/>
      <c r="F15236" s="65"/>
      <c r="G15236" s="129"/>
    </row>
    <row r="15237" spans="1:7">
      <c r="A15237" s="65"/>
      <c r="B15237" s="65"/>
      <c r="C15237" s="65"/>
      <c r="D15237" s="65"/>
      <c r="E15237" s="65"/>
      <c r="F15237" s="65"/>
      <c r="G15237" s="129"/>
    </row>
    <row r="15238" spans="1:7">
      <c r="A15238" s="65"/>
      <c r="B15238" s="65"/>
      <c r="C15238" s="65"/>
      <c r="D15238" s="65"/>
      <c r="E15238" s="65"/>
      <c r="F15238" s="65"/>
      <c r="G15238" s="129"/>
    </row>
    <row r="15239" spans="1:7">
      <c r="A15239" s="65"/>
      <c r="B15239" s="65"/>
      <c r="C15239" s="65"/>
      <c r="D15239" s="65"/>
      <c r="E15239" s="65"/>
      <c r="F15239" s="65"/>
      <c r="G15239" s="129"/>
    </row>
    <row r="15240" spans="1:7">
      <c r="A15240" s="65"/>
      <c r="B15240" s="65"/>
      <c r="C15240" s="65"/>
      <c r="D15240" s="65"/>
      <c r="E15240" s="65"/>
      <c r="F15240" s="65"/>
      <c r="G15240" s="129"/>
    </row>
    <row r="15241" spans="1:7">
      <c r="A15241" s="65"/>
      <c r="B15241" s="65"/>
      <c r="C15241" s="65"/>
      <c r="D15241" s="65"/>
      <c r="E15241" s="65"/>
      <c r="F15241" s="65"/>
      <c r="G15241" s="129"/>
    </row>
    <row r="15242" spans="1:7">
      <c r="A15242" s="65"/>
      <c r="B15242" s="65"/>
      <c r="C15242" s="65"/>
      <c r="D15242" s="65"/>
      <c r="E15242" s="65"/>
      <c r="F15242" s="65"/>
      <c r="G15242" s="129"/>
    </row>
    <row r="15243" spans="1:7">
      <c r="A15243" s="65"/>
      <c r="B15243" s="65"/>
      <c r="C15243" s="65"/>
      <c r="D15243" s="65"/>
      <c r="E15243" s="65"/>
      <c r="F15243" s="65"/>
      <c r="G15243" s="129"/>
    </row>
    <row r="15244" spans="1:7">
      <c r="A15244" s="65"/>
      <c r="B15244" s="65"/>
      <c r="C15244" s="65"/>
      <c r="D15244" s="65"/>
      <c r="E15244" s="65"/>
      <c r="F15244" s="65"/>
      <c r="G15244" s="129"/>
    </row>
    <row r="15245" spans="1:7">
      <c r="A15245" s="65"/>
      <c r="B15245" s="65"/>
      <c r="C15245" s="65"/>
      <c r="D15245" s="65"/>
      <c r="E15245" s="65"/>
      <c r="F15245" s="65"/>
      <c r="G15245" s="129"/>
    </row>
    <row r="15246" spans="1:7">
      <c r="A15246" s="65"/>
      <c r="B15246" s="65"/>
      <c r="C15246" s="65"/>
      <c r="D15246" s="65"/>
      <c r="E15246" s="65"/>
      <c r="F15246" s="65"/>
      <c r="G15246" s="129"/>
    </row>
    <row r="15247" spans="1:7">
      <c r="A15247" s="65"/>
      <c r="B15247" s="65"/>
      <c r="C15247" s="65"/>
      <c r="D15247" s="65"/>
      <c r="E15247" s="65"/>
      <c r="F15247" s="65"/>
      <c r="G15247" s="129"/>
    </row>
    <row r="15248" spans="1:7">
      <c r="A15248" s="65"/>
      <c r="B15248" s="65"/>
      <c r="C15248" s="65"/>
      <c r="D15248" s="65"/>
      <c r="E15248" s="65"/>
      <c r="F15248" s="65"/>
      <c r="G15248" s="129"/>
    </row>
    <row r="15249" spans="1:7">
      <c r="A15249" s="65"/>
      <c r="B15249" s="65"/>
      <c r="C15249" s="65"/>
      <c r="D15249" s="65"/>
      <c r="E15249" s="65"/>
      <c r="F15249" s="65"/>
      <c r="G15249" s="129"/>
    </row>
    <row r="15250" spans="1:7">
      <c r="A15250" s="65"/>
      <c r="B15250" s="65"/>
      <c r="C15250" s="65"/>
      <c r="D15250" s="65"/>
      <c r="E15250" s="65"/>
      <c r="F15250" s="65"/>
      <c r="G15250" s="129"/>
    </row>
    <row r="15251" spans="1:7">
      <c r="A15251" s="65"/>
      <c r="B15251" s="65"/>
      <c r="C15251" s="65"/>
      <c r="D15251" s="65"/>
      <c r="E15251" s="65"/>
      <c r="F15251" s="65"/>
      <c r="G15251" s="129"/>
    </row>
    <row r="15252" spans="1:7">
      <c r="A15252" s="65"/>
      <c r="B15252" s="65"/>
      <c r="C15252" s="65"/>
      <c r="D15252" s="65"/>
      <c r="E15252" s="65"/>
      <c r="F15252" s="65"/>
      <c r="G15252" s="129"/>
    </row>
    <row r="15253" spans="1:7">
      <c r="A15253" s="65"/>
      <c r="B15253" s="65"/>
      <c r="C15253" s="65"/>
      <c r="D15253" s="65"/>
      <c r="E15253" s="65"/>
      <c r="F15253" s="65"/>
      <c r="G15253" s="129"/>
    </row>
    <row r="15254" spans="1:7">
      <c r="A15254" s="65"/>
      <c r="B15254" s="65"/>
      <c r="C15254" s="65"/>
      <c r="D15254" s="65"/>
      <c r="E15254" s="65"/>
      <c r="F15254" s="65"/>
      <c r="G15254" s="129"/>
    </row>
    <row r="15255" spans="1:7">
      <c r="A15255" s="65"/>
      <c r="B15255" s="65"/>
      <c r="C15255" s="65"/>
      <c r="D15255" s="65"/>
      <c r="E15255" s="65"/>
      <c r="F15255" s="65"/>
      <c r="G15255" s="129"/>
    </row>
    <row r="15256" spans="1:7">
      <c r="A15256" s="65"/>
      <c r="B15256" s="65"/>
      <c r="C15256" s="65"/>
      <c r="D15256" s="65"/>
      <c r="E15256" s="65"/>
      <c r="F15256" s="65"/>
      <c r="G15256" s="129"/>
    </row>
    <row r="15257" spans="1:7">
      <c r="A15257" s="65"/>
      <c r="B15257" s="65"/>
      <c r="C15257" s="65"/>
      <c r="D15257" s="65"/>
      <c r="E15257" s="65"/>
      <c r="F15257" s="65"/>
      <c r="G15257" s="129"/>
    </row>
    <row r="15258" spans="1:7">
      <c r="A15258" s="65"/>
      <c r="B15258" s="65"/>
      <c r="C15258" s="65"/>
      <c r="D15258" s="65"/>
      <c r="E15258" s="65"/>
      <c r="F15258" s="65"/>
      <c r="G15258" s="129"/>
    </row>
    <row r="15259" spans="1:7">
      <c r="A15259" s="65"/>
      <c r="B15259" s="65"/>
      <c r="C15259" s="65"/>
      <c r="D15259" s="65"/>
      <c r="E15259" s="65"/>
      <c r="F15259" s="65"/>
      <c r="G15259" s="129"/>
    </row>
    <row r="15260" spans="1:7">
      <c r="A15260" s="65"/>
      <c r="B15260" s="65"/>
      <c r="C15260" s="65"/>
      <c r="D15260" s="65"/>
      <c r="E15260" s="65"/>
      <c r="F15260" s="65"/>
      <c r="G15260" s="129"/>
    </row>
    <row r="15261" spans="1:7">
      <c r="A15261" s="65"/>
      <c r="B15261" s="65"/>
      <c r="C15261" s="65"/>
      <c r="D15261" s="65"/>
      <c r="E15261" s="65"/>
      <c r="F15261" s="65"/>
      <c r="G15261" s="129"/>
    </row>
    <row r="15262" spans="1:7">
      <c r="A15262" s="65"/>
      <c r="B15262" s="65"/>
      <c r="C15262" s="65"/>
      <c r="D15262" s="65"/>
      <c r="E15262" s="65"/>
      <c r="F15262" s="65"/>
      <c r="G15262" s="129"/>
    </row>
    <row r="15263" spans="1:7">
      <c r="A15263" s="65"/>
      <c r="B15263" s="65"/>
      <c r="C15263" s="65"/>
      <c r="D15263" s="65"/>
      <c r="E15263" s="65"/>
      <c r="F15263" s="65"/>
      <c r="G15263" s="129"/>
    </row>
    <row r="15264" spans="1:7">
      <c r="A15264" s="65"/>
      <c r="B15264" s="65"/>
      <c r="C15264" s="65"/>
      <c r="D15264" s="65"/>
      <c r="E15264" s="65"/>
      <c r="F15264" s="65"/>
      <c r="G15264" s="129"/>
    </row>
    <row r="15265" spans="1:7">
      <c r="A15265" s="65"/>
      <c r="B15265" s="65"/>
      <c r="C15265" s="65"/>
      <c r="D15265" s="65"/>
      <c r="E15265" s="65"/>
      <c r="F15265" s="65"/>
      <c r="G15265" s="129"/>
    </row>
    <row r="15266" spans="1:7">
      <c r="A15266" s="65"/>
      <c r="B15266" s="65"/>
      <c r="C15266" s="65"/>
      <c r="D15266" s="65"/>
      <c r="E15266" s="65"/>
      <c r="F15266" s="65"/>
      <c r="G15266" s="129"/>
    </row>
    <row r="15267" spans="1:7">
      <c r="A15267" s="65"/>
      <c r="B15267" s="65"/>
      <c r="C15267" s="65"/>
      <c r="D15267" s="65"/>
      <c r="E15267" s="65"/>
      <c r="F15267" s="65"/>
      <c r="G15267" s="129"/>
    </row>
    <row r="15268" spans="1:7">
      <c r="A15268" s="65"/>
      <c r="B15268" s="65"/>
      <c r="C15268" s="65"/>
      <c r="D15268" s="65"/>
      <c r="E15268" s="65"/>
      <c r="F15268" s="65"/>
      <c r="G15268" s="129"/>
    </row>
    <row r="15269" spans="1:7">
      <c r="A15269" s="65"/>
      <c r="B15269" s="65"/>
      <c r="C15269" s="65"/>
      <c r="D15269" s="65"/>
      <c r="E15269" s="65"/>
      <c r="F15269" s="65"/>
      <c r="G15269" s="129"/>
    </row>
    <row r="15270" spans="1:7">
      <c r="A15270" s="65"/>
      <c r="B15270" s="65"/>
      <c r="C15270" s="65"/>
      <c r="D15270" s="65"/>
      <c r="E15270" s="65"/>
      <c r="F15270" s="65"/>
      <c r="G15270" s="129"/>
    </row>
    <row r="15271" spans="1:7">
      <c r="A15271" s="65"/>
      <c r="B15271" s="65"/>
      <c r="C15271" s="65"/>
      <c r="D15271" s="65"/>
      <c r="E15271" s="65"/>
      <c r="F15271" s="65"/>
      <c r="G15271" s="129"/>
    </row>
    <row r="15272" spans="1:7">
      <c r="A15272" s="65"/>
      <c r="B15272" s="65"/>
      <c r="C15272" s="65"/>
      <c r="D15272" s="65"/>
      <c r="E15272" s="65"/>
      <c r="F15272" s="65"/>
      <c r="G15272" s="129"/>
    </row>
    <row r="15273" spans="1:7">
      <c r="A15273" s="65"/>
      <c r="B15273" s="65"/>
      <c r="C15273" s="65"/>
      <c r="D15273" s="65"/>
      <c r="E15273" s="65"/>
      <c r="F15273" s="65"/>
      <c r="G15273" s="129"/>
    </row>
    <row r="15274" spans="1:7">
      <c r="A15274" s="65"/>
      <c r="B15274" s="65"/>
      <c r="C15274" s="65"/>
      <c r="D15274" s="65"/>
      <c r="E15274" s="65"/>
      <c r="F15274" s="65"/>
      <c r="G15274" s="129"/>
    </row>
    <row r="15275" spans="1:7">
      <c r="A15275" s="65"/>
      <c r="B15275" s="65"/>
      <c r="C15275" s="65"/>
      <c r="D15275" s="65"/>
      <c r="E15275" s="65"/>
      <c r="F15275" s="65"/>
      <c r="G15275" s="129"/>
    </row>
    <row r="15276" spans="1:7">
      <c r="A15276" s="65"/>
      <c r="B15276" s="65"/>
      <c r="C15276" s="65"/>
      <c r="D15276" s="65"/>
      <c r="E15276" s="65"/>
      <c r="F15276" s="65"/>
      <c r="G15276" s="129"/>
    </row>
    <row r="15277" spans="1:7">
      <c r="A15277" s="65"/>
      <c r="B15277" s="65"/>
      <c r="C15277" s="65"/>
      <c r="D15277" s="65"/>
      <c r="E15277" s="65"/>
      <c r="F15277" s="65"/>
      <c r="G15277" s="129"/>
    </row>
    <row r="15278" spans="1:7">
      <c r="A15278" s="65"/>
      <c r="B15278" s="65"/>
      <c r="C15278" s="65"/>
      <c r="D15278" s="65"/>
      <c r="E15278" s="65"/>
      <c r="F15278" s="65"/>
      <c r="G15278" s="129"/>
    </row>
    <row r="15279" spans="1:7">
      <c r="A15279" s="65"/>
      <c r="B15279" s="65"/>
      <c r="C15279" s="65"/>
      <c r="D15279" s="65"/>
      <c r="E15279" s="65"/>
      <c r="F15279" s="65"/>
      <c r="G15279" s="129"/>
    </row>
    <row r="15280" spans="1:7">
      <c r="A15280" s="65"/>
      <c r="B15280" s="65"/>
      <c r="C15280" s="65"/>
      <c r="D15280" s="65"/>
      <c r="E15280" s="65"/>
      <c r="F15280" s="65"/>
      <c r="G15280" s="129"/>
    </row>
    <row r="15281" spans="1:7">
      <c r="A15281" s="65"/>
      <c r="B15281" s="65"/>
      <c r="C15281" s="65"/>
      <c r="D15281" s="65"/>
      <c r="E15281" s="65"/>
      <c r="F15281" s="65"/>
      <c r="G15281" s="129"/>
    </row>
    <row r="15282" spans="1:7">
      <c r="A15282" s="65"/>
      <c r="B15282" s="65"/>
      <c r="C15282" s="65"/>
      <c r="D15282" s="65"/>
      <c r="E15282" s="65"/>
      <c r="F15282" s="65"/>
      <c r="G15282" s="129"/>
    </row>
    <row r="15283" spans="1:7">
      <c r="A15283" s="65"/>
      <c r="B15283" s="65"/>
      <c r="C15283" s="65"/>
      <c r="D15283" s="65"/>
      <c r="E15283" s="65"/>
      <c r="F15283" s="65"/>
      <c r="G15283" s="129"/>
    </row>
    <row r="15284" spans="1:7">
      <c r="A15284" s="65"/>
      <c r="B15284" s="65"/>
      <c r="C15284" s="65"/>
      <c r="D15284" s="65"/>
      <c r="E15284" s="65"/>
      <c r="F15284" s="65"/>
      <c r="G15284" s="129"/>
    </row>
    <row r="15285" spans="1:7">
      <c r="A15285" s="65"/>
      <c r="B15285" s="65"/>
      <c r="C15285" s="65"/>
      <c r="D15285" s="65"/>
      <c r="E15285" s="65"/>
      <c r="F15285" s="65"/>
      <c r="G15285" s="129"/>
    </row>
    <row r="15286" spans="1:7">
      <c r="A15286" s="65"/>
      <c r="B15286" s="65"/>
      <c r="C15286" s="65"/>
      <c r="D15286" s="65"/>
      <c r="E15286" s="65"/>
      <c r="F15286" s="65"/>
      <c r="G15286" s="129"/>
    </row>
    <row r="15287" spans="1:7">
      <c r="A15287" s="65"/>
      <c r="B15287" s="65"/>
      <c r="C15287" s="65"/>
      <c r="D15287" s="65"/>
      <c r="E15287" s="65"/>
      <c r="F15287" s="65"/>
      <c r="G15287" s="129"/>
    </row>
    <row r="15288" spans="1:7">
      <c r="A15288" s="65"/>
      <c r="B15288" s="65"/>
      <c r="C15288" s="65"/>
      <c r="D15288" s="65"/>
      <c r="E15288" s="65"/>
      <c r="F15288" s="65"/>
      <c r="G15288" s="129"/>
    </row>
    <row r="15289" spans="1:7">
      <c r="A15289" s="65"/>
      <c r="B15289" s="65"/>
      <c r="C15289" s="65"/>
      <c r="D15289" s="65"/>
      <c r="E15289" s="65"/>
      <c r="F15289" s="65"/>
      <c r="G15289" s="129"/>
    </row>
    <row r="15290" spans="1:7">
      <c r="A15290" s="65"/>
      <c r="B15290" s="65"/>
      <c r="C15290" s="65"/>
      <c r="D15290" s="65"/>
      <c r="E15290" s="65"/>
      <c r="F15290" s="65"/>
      <c r="G15290" s="129"/>
    </row>
    <row r="15291" spans="1:7">
      <c r="A15291" s="65"/>
      <c r="B15291" s="65"/>
      <c r="C15291" s="65"/>
      <c r="D15291" s="65"/>
      <c r="E15291" s="65"/>
      <c r="F15291" s="65"/>
      <c r="G15291" s="129"/>
    </row>
    <row r="15292" spans="1:7">
      <c r="A15292" s="65"/>
      <c r="B15292" s="65"/>
      <c r="C15292" s="65"/>
      <c r="D15292" s="65"/>
      <c r="E15292" s="65"/>
      <c r="F15292" s="65"/>
      <c r="G15292" s="129"/>
    </row>
    <row r="15293" spans="1:7">
      <c r="A15293" s="65"/>
      <c r="B15293" s="65"/>
      <c r="C15293" s="65"/>
      <c r="D15293" s="65"/>
      <c r="E15293" s="65"/>
      <c r="F15293" s="65"/>
      <c r="G15293" s="129"/>
    </row>
    <row r="15294" spans="1:7">
      <c r="A15294" s="65"/>
      <c r="B15294" s="65"/>
      <c r="C15294" s="65"/>
      <c r="D15294" s="65"/>
      <c r="E15294" s="65"/>
      <c r="F15294" s="65"/>
      <c r="G15294" s="129"/>
    </row>
    <row r="15295" spans="1:7">
      <c r="A15295" s="65"/>
      <c r="B15295" s="65"/>
      <c r="C15295" s="65"/>
      <c r="D15295" s="65"/>
      <c r="E15295" s="65"/>
      <c r="F15295" s="65"/>
      <c r="G15295" s="129"/>
    </row>
    <row r="15296" spans="1:7">
      <c r="A15296" s="65"/>
      <c r="B15296" s="65"/>
      <c r="C15296" s="65"/>
      <c r="D15296" s="65"/>
      <c r="E15296" s="65"/>
      <c r="F15296" s="65"/>
      <c r="G15296" s="129"/>
    </row>
    <row r="15297" spans="1:7">
      <c r="A15297" s="65"/>
      <c r="B15297" s="65"/>
      <c r="C15297" s="65"/>
      <c r="D15297" s="65"/>
      <c r="E15297" s="65"/>
      <c r="F15297" s="65"/>
      <c r="G15297" s="129"/>
    </row>
    <row r="15298" spans="1:7">
      <c r="A15298" s="65"/>
      <c r="B15298" s="65"/>
      <c r="C15298" s="65"/>
      <c r="D15298" s="65"/>
      <c r="E15298" s="65"/>
      <c r="F15298" s="65"/>
      <c r="G15298" s="129"/>
    </row>
    <row r="15299" spans="1:7">
      <c r="A15299" s="65"/>
      <c r="B15299" s="65"/>
      <c r="C15299" s="65"/>
      <c r="D15299" s="65"/>
      <c r="E15299" s="65"/>
      <c r="F15299" s="65"/>
      <c r="G15299" s="129"/>
    </row>
    <row r="15300" spans="1:7">
      <c r="A15300" s="65"/>
      <c r="B15300" s="65"/>
      <c r="C15300" s="65"/>
      <c r="D15300" s="65"/>
      <c r="E15300" s="65"/>
      <c r="F15300" s="65"/>
      <c r="G15300" s="129"/>
    </row>
    <row r="15301" spans="1:7">
      <c r="A15301" s="65"/>
      <c r="B15301" s="65"/>
      <c r="C15301" s="65"/>
      <c r="D15301" s="65"/>
      <c r="E15301" s="65"/>
      <c r="F15301" s="65"/>
      <c r="G15301" s="129"/>
    </row>
    <row r="15302" spans="1:7">
      <c r="A15302" s="65"/>
      <c r="B15302" s="65"/>
      <c r="C15302" s="65"/>
      <c r="D15302" s="65"/>
      <c r="E15302" s="65"/>
      <c r="F15302" s="65"/>
      <c r="G15302" s="129"/>
    </row>
    <row r="15303" spans="1:7">
      <c r="A15303" s="65"/>
      <c r="B15303" s="65"/>
      <c r="C15303" s="65"/>
      <c r="D15303" s="65"/>
      <c r="E15303" s="65"/>
      <c r="F15303" s="65"/>
      <c r="G15303" s="129"/>
    </row>
    <row r="15304" spans="1:7">
      <c r="A15304" s="65"/>
      <c r="B15304" s="65"/>
      <c r="C15304" s="65"/>
      <c r="D15304" s="65"/>
      <c r="E15304" s="65"/>
      <c r="F15304" s="65"/>
      <c r="G15304" s="129"/>
    </row>
    <row r="15305" spans="1:7">
      <c r="A15305" s="65"/>
      <c r="B15305" s="65"/>
      <c r="C15305" s="65"/>
      <c r="D15305" s="65"/>
      <c r="E15305" s="65"/>
      <c r="F15305" s="65"/>
      <c r="G15305" s="129"/>
    </row>
    <row r="15306" spans="1:7">
      <c r="A15306" s="65"/>
      <c r="B15306" s="65"/>
      <c r="C15306" s="65"/>
      <c r="D15306" s="65"/>
      <c r="E15306" s="65"/>
      <c r="F15306" s="65"/>
      <c r="G15306" s="129"/>
    </row>
    <row r="15307" spans="1:7">
      <c r="A15307" s="65"/>
      <c r="B15307" s="65"/>
      <c r="C15307" s="65"/>
      <c r="D15307" s="65"/>
      <c r="E15307" s="65"/>
      <c r="F15307" s="65"/>
      <c r="G15307" s="129"/>
    </row>
    <row r="15308" spans="1:7">
      <c r="A15308" s="65"/>
      <c r="B15308" s="65"/>
      <c r="C15308" s="65"/>
      <c r="D15308" s="65"/>
      <c r="E15308" s="65"/>
      <c r="F15308" s="65"/>
      <c r="G15308" s="129"/>
    </row>
    <row r="15309" spans="1:7">
      <c r="A15309" s="65"/>
      <c r="B15309" s="65"/>
      <c r="C15309" s="65"/>
      <c r="D15309" s="65"/>
      <c r="E15309" s="65"/>
      <c r="F15309" s="65"/>
      <c r="G15309" s="129"/>
    </row>
    <row r="15310" spans="1:7">
      <c r="A15310" s="65"/>
      <c r="B15310" s="65"/>
      <c r="C15310" s="65"/>
      <c r="D15310" s="65"/>
      <c r="E15310" s="65"/>
      <c r="F15310" s="65"/>
      <c r="G15310" s="129"/>
    </row>
    <row r="15311" spans="1:7">
      <c r="A15311" s="65"/>
      <c r="B15311" s="65"/>
      <c r="C15311" s="65"/>
      <c r="D15311" s="65"/>
      <c r="E15311" s="65"/>
      <c r="F15311" s="65"/>
      <c r="G15311" s="129"/>
    </row>
    <row r="15312" spans="1:7">
      <c r="A15312" s="65"/>
      <c r="B15312" s="65"/>
      <c r="C15312" s="65"/>
      <c r="D15312" s="65"/>
      <c r="E15312" s="65"/>
      <c r="F15312" s="65"/>
      <c r="G15312" s="129"/>
    </row>
    <row r="15313" spans="1:7">
      <c r="A15313" s="65"/>
      <c r="B15313" s="65"/>
      <c r="C15313" s="65"/>
      <c r="D15313" s="65"/>
      <c r="E15313" s="65"/>
      <c r="F15313" s="65"/>
      <c r="G15313" s="129"/>
    </row>
    <row r="15314" spans="1:7">
      <c r="A15314" s="65"/>
      <c r="B15314" s="65"/>
      <c r="C15314" s="65"/>
      <c r="D15314" s="65"/>
      <c r="E15314" s="65"/>
      <c r="F15314" s="65"/>
      <c r="G15314" s="129"/>
    </row>
    <row r="15315" spans="1:7">
      <c r="A15315" s="65"/>
      <c r="B15315" s="65"/>
      <c r="C15315" s="65"/>
      <c r="D15315" s="65"/>
      <c r="E15315" s="65"/>
      <c r="F15315" s="65"/>
      <c r="G15315" s="129"/>
    </row>
    <row r="15316" spans="1:7">
      <c r="A15316" s="65"/>
      <c r="B15316" s="65"/>
      <c r="C15316" s="65"/>
      <c r="D15316" s="65"/>
      <c r="E15316" s="65"/>
      <c r="F15316" s="65"/>
      <c r="G15316" s="129"/>
    </row>
    <row r="15317" spans="1:7">
      <c r="A15317" s="65"/>
      <c r="B15317" s="65"/>
      <c r="C15317" s="65"/>
      <c r="D15317" s="65"/>
      <c r="E15317" s="65"/>
      <c r="F15317" s="65"/>
      <c r="G15317" s="129"/>
    </row>
    <row r="15318" spans="1:7">
      <c r="A15318" s="65"/>
      <c r="B15318" s="65"/>
      <c r="C15318" s="65"/>
      <c r="D15318" s="65"/>
      <c r="E15318" s="65"/>
      <c r="F15318" s="65"/>
      <c r="G15318" s="129"/>
    </row>
    <row r="15319" spans="1:7">
      <c r="A15319" s="65"/>
      <c r="B15319" s="65"/>
      <c r="C15319" s="65"/>
      <c r="D15319" s="65"/>
      <c r="E15319" s="65"/>
      <c r="F15319" s="65"/>
      <c r="G15319" s="129"/>
    </row>
    <row r="15320" spans="1:7">
      <c r="A15320" s="65"/>
      <c r="B15320" s="65"/>
      <c r="C15320" s="65"/>
      <c r="D15320" s="65"/>
      <c r="E15320" s="65"/>
      <c r="F15320" s="65"/>
      <c r="G15320" s="129"/>
    </row>
    <row r="15321" spans="1:7">
      <c r="A15321" s="65"/>
      <c r="B15321" s="65"/>
      <c r="C15321" s="65"/>
      <c r="D15321" s="65"/>
      <c r="E15321" s="65"/>
      <c r="F15321" s="65"/>
      <c r="G15321" s="129"/>
    </row>
    <row r="15322" spans="1:7">
      <c r="A15322" s="65"/>
      <c r="B15322" s="65"/>
      <c r="C15322" s="65"/>
      <c r="D15322" s="65"/>
      <c r="E15322" s="65"/>
      <c r="F15322" s="65"/>
      <c r="G15322" s="129"/>
    </row>
    <row r="15323" spans="1:7">
      <c r="A15323" s="65"/>
      <c r="B15323" s="65"/>
      <c r="C15323" s="65"/>
      <c r="D15323" s="65"/>
      <c r="E15323" s="65"/>
      <c r="F15323" s="65"/>
      <c r="G15323" s="129"/>
    </row>
    <row r="15324" spans="1:7">
      <c r="A15324" s="65"/>
      <c r="B15324" s="65"/>
      <c r="C15324" s="65"/>
      <c r="D15324" s="65"/>
      <c r="E15324" s="65"/>
      <c r="F15324" s="65"/>
      <c r="G15324" s="129"/>
    </row>
    <row r="15325" spans="1:7">
      <c r="A15325" s="65"/>
      <c r="B15325" s="65"/>
      <c r="C15325" s="65"/>
      <c r="D15325" s="65"/>
      <c r="E15325" s="65"/>
      <c r="F15325" s="65"/>
      <c r="G15325" s="129"/>
    </row>
    <row r="15326" spans="1:7">
      <c r="A15326" s="65"/>
      <c r="B15326" s="65"/>
      <c r="C15326" s="65"/>
      <c r="D15326" s="65"/>
      <c r="E15326" s="65"/>
      <c r="F15326" s="65"/>
      <c r="G15326" s="129"/>
    </row>
    <row r="15327" spans="1:7">
      <c r="A15327" s="65"/>
      <c r="B15327" s="65"/>
      <c r="C15327" s="65"/>
      <c r="D15327" s="65"/>
      <c r="E15327" s="65"/>
      <c r="F15327" s="65"/>
      <c r="G15327" s="129"/>
    </row>
    <row r="15328" spans="1:7">
      <c r="A15328" s="65"/>
      <c r="B15328" s="65"/>
      <c r="C15328" s="65"/>
      <c r="D15328" s="65"/>
      <c r="E15328" s="65"/>
      <c r="F15328" s="65"/>
      <c r="G15328" s="129"/>
    </row>
    <row r="15329" spans="1:7">
      <c r="A15329" s="65"/>
      <c r="B15329" s="65"/>
      <c r="C15329" s="65"/>
      <c r="D15329" s="65"/>
      <c r="E15329" s="65"/>
      <c r="F15329" s="65"/>
      <c r="G15329" s="129"/>
    </row>
    <row r="15330" spans="1:7">
      <c r="A15330" s="65"/>
      <c r="B15330" s="65"/>
      <c r="C15330" s="65"/>
      <c r="D15330" s="65"/>
      <c r="E15330" s="65"/>
      <c r="F15330" s="65"/>
      <c r="G15330" s="129"/>
    </row>
    <row r="15331" spans="1:7">
      <c r="A15331" s="65"/>
      <c r="B15331" s="65"/>
      <c r="C15331" s="65"/>
      <c r="D15331" s="65"/>
      <c r="E15331" s="65"/>
      <c r="F15331" s="65"/>
      <c r="G15331" s="129"/>
    </row>
    <row r="15332" spans="1:7">
      <c r="A15332" s="65"/>
      <c r="B15332" s="65"/>
      <c r="C15332" s="65"/>
      <c r="D15332" s="65"/>
      <c r="E15332" s="65"/>
      <c r="F15332" s="65"/>
      <c r="G15332" s="129"/>
    </row>
    <row r="15333" spans="1:7">
      <c r="A15333" s="65"/>
      <c r="B15333" s="65"/>
      <c r="C15333" s="65"/>
      <c r="D15333" s="65"/>
      <c r="E15333" s="65"/>
      <c r="F15333" s="65"/>
      <c r="G15333" s="129"/>
    </row>
    <row r="15334" spans="1:7">
      <c r="A15334" s="65"/>
      <c r="B15334" s="65"/>
      <c r="C15334" s="65"/>
      <c r="D15334" s="65"/>
      <c r="E15334" s="65"/>
      <c r="F15334" s="65"/>
      <c r="G15334" s="129"/>
    </row>
    <row r="15335" spans="1:7">
      <c r="A15335" s="65"/>
      <c r="B15335" s="65"/>
      <c r="C15335" s="65"/>
      <c r="D15335" s="65"/>
      <c r="E15335" s="65"/>
      <c r="F15335" s="65"/>
      <c r="G15335" s="129"/>
    </row>
    <row r="15336" spans="1:7">
      <c r="A15336" s="65"/>
      <c r="B15336" s="65"/>
      <c r="C15336" s="65"/>
      <c r="D15336" s="65"/>
      <c r="E15336" s="65"/>
      <c r="F15336" s="65"/>
      <c r="G15336" s="129"/>
    </row>
    <row r="15337" spans="1:7">
      <c r="A15337" s="65"/>
      <c r="B15337" s="65"/>
      <c r="C15337" s="65"/>
      <c r="D15337" s="65"/>
      <c r="E15337" s="65"/>
      <c r="F15337" s="65"/>
      <c r="G15337" s="129"/>
    </row>
    <row r="15338" spans="1:7">
      <c r="A15338" s="65"/>
      <c r="B15338" s="65"/>
      <c r="C15338" s="65"/>
      <c r="D15338" s="65"/>
      <c r="E15338" s="65"/>
      <c r="F15338" s="65"/>
      <c r="G15338" s="129"/>
    </row>
    <row r="15339" spans="1:7">
      <c r="A15339" s="65"/>
      <c r="B15339" s="65"/>
      <c r="C15339" s="65"/>
      <c r="D15339" s="65"/>
      <c r="E15339" s="65"/>
      <c r="F15339" s="65"/>
      <c r="G15339" s="129"/>
    </row>
    <row r="15340" spans="1:7">
      <c r="A15340" s="65"/>
      <c r="B15340" s="65"/>
      <c r="C15340" s="65"/>
      <c r="D15340" s="65"/>
      <c r="E15340" s="65"/>
      <c r="F15340" s="65"/>
      <c r="G15340" s="129"/>
    </row>
    <row r="15341" spans="1:7">
      <c r="A15341" s="65"/>
      <c r="B15341" s="65"/>
      <c r="C15341" s="65"/>
      <c r="D15341" s="65"/>
      <c r="E15341" s="65"/>
      <c r="F15341" s="65"/>
      <c r="G15341" s="129"/>
    </row>
    <row r="15342" spans="1:7">
      <c r="A15342" s="65"/>
      <c r="B15342" s="65"/>
      <c r="C15342" s="65"/>
      <c r="D15342" s="65"/>
      <c r="E15342" s="65"/>
      <c r="F15342" s="65"/>
      <c r="G15342" s="129"/>
    </row>
    <row r="15343" spans="1:7">
      <c r="A15343" s="65"/>
      <c r="B15343" s="65"/>
      <c r="C15343" s="65"/>
      <c r="D15343" s="65"/>
      <c r="E15343" s="65"/>
      <c r="F15343" s="65"/>
      <c r="G15343" s="129"/>
    </row>
    <row r="15344" spans="1:7">
      <c r="A15344" s="65"/>
      <c r="B15344" s="65"/>
      <c r="C15344" s="65"/>
      <c r="D15344" s="65"/>
      <c r="E15344" s="65"/>
      <c r="F15344" s="65"/>
      <c r="G15344" s="129"/>
    </row>
    <row r="15345" spans="1:7">
      <c r="A15345" s="65"/>
      <c r="B15345" s="65"/>
      <c r="C15345" s="65"/>
      <c r="D15345" s="65"/>
      <c r="E15345" s="65"/>
      <c r="F15345" s="65"/>
      <c r="G15345" s="129"/>
    </row>
    <row r="15346" spans="1:7">
      <c r="A15346" s="65"/>
      <c r="B15346" s="65"/>
      <c r="C15346" s="65"/>
      <c r="D15346" s="65"/>
      <c r="E15346" s="65"/>
      <c r="F15346" s="65"/>
      <c r="G15346" s="129"/>
    </row>
    <row r="15347" spans="1:7">
      <c r="A15347" s="65"/>
      <c r="B15347" s="65"/>
      <c r="C15347" s="65"/>
      <c r="D15347" s="65"/>
      <c r="E15347" s="65"/>
      <c r="F15347" s="65"/>
      <c r="G15347" s="129"/>
    </row>
    <row r="15348" spans="1:7">
      <c r="A15348" s="65"/>
      <c r="B15348" s="65"/>
      <c r="C15348" s="65"/>
      <c r="D15348" s="65"/>
      <c r="E15348" s="65"/>
      <c r="F15348" s="65"/>
      <c r="G15348" s="129"/>
    </row>
    <row r="15349" spans="1:7">
      <c r="A15349" s="65"/>
      <c r="B15349" s="65"/>
      <c r="C15349" s="65"/>
      <c r="D15349" s="65"/>
      <c r="E15349" s="65"/>
      <c r="F15349" s="65"/>
      <c r="G15349" s="129"/>
    </row>
    <row r="15350" spans="1:7">
      <c r="A15350" s="65"/>
      <c r="B15350" s="65"/>
      <c r="C15350" s="65"/>
      <c r="D15350" s="65"/>
      <c r="E15350" s="65"/>
      <c r="F15350" s="65"/>
      <c r="G15350" s="129"/>
    </row>
    <row r="15351" spans="1:7">
      <c r="A15351" s="65"/>
      <c r="B15351" s="65"/>
      <c r="C15351" s="65"/>
      <c r="D15351" s="65"/>
      <c r="E15351" s="65"/>
      <c r="F15351" s="65"/>
      <c r="G15351" s="129"/>
    </row>
    <row r="15352" spans="1:7">
      <c r="A15352" s="65"/>
      <c r="B15352" s="65"/>
      <c r="C15352" s="65"/>
      <c r="D15352" s="65"/>
      <c r="E15352" s="65"/>
      <c r="F15352" s="65"/>
      <c r="G15352" s="129"/>
    </row>
    <row r="15353" spans="1:7">
      <c r="A15353" s="65"/>
      <c r="B15353" s="65"/>
      <c r="C15353" s="65"/>
      <c r="D15353" s="65"/>
      <c r="E15353" s="65"/>
      <c r="F15353" s="65"/>
      <c r="G15353" s="129"/>
    </row>
    <row r="15354" spans="1:7">
      <c r="A15354" s="65"/>
      <c r="B15354" s="65"/>
      <c r="C15354" s="65"/>
      <c r="D15354" s="65"/>
      <c r="E15354" s="65"/>
      <c r="F15354" s="65"/>
      <c r="G15354" s="129"/>
    </row>
    <row r="15355" spans="1:7">
      <c r="A15355" s="65"/>
      <c r="B15355" s="65"/>
      <c r="C15355" s="65"/>
      <c r="D15355" s="65"/>
      <c r="E15355" s="65"/>
      <c r="F15355" s="65"/>
      <c r="G15355" s="129"/>
    </row>
    <row r="15356" spans="1:7">
      <c r="A15356" s="65"/>
      <c r="B15356" s="65"/>
      <c r="C15356" s="65"/>
      <c r="D15356" s="65"/>
      <c r="E15356" s="65"/>
      <c r="F15356" s="65"/>
      <c r="G15356" s="129"/>
    </row>
    <row r="15357" spans="1:7">
      <c r="A15357" s="65"/>
      <c r="B15357" s="65"/>
      <c r="C15357" s="65"/>
      <c r="D15357" s="65"/>
      <c r="E15357" s="65"/>
      <c r="F15357" s="65"/>
      <c r="G15357" s="129"/>
    </row>
    <row r="15358" spans="1:7">
      <c r="A15358" s="65"/>
      <c r="B15358" s="65"/>
      <c r="C15358" s="65"/>
      <c r="D15358" s="65"/>
      <c r="E15358" s="65"/>
      <c r="F15358" s="65"/>
      <c r="G15358" s="129"/>
    </row>
    <row r="15359" spans="1:7">
      <c r="A15359" s="65"/>
      <c r="B15359" s="65"/>
      <c r="C15359" s="65"/>
      <c r="D15359" s="65"/>
      <c r="E15359" s="65"/>
      <c r="F15359" s="65"/>
      <c r="G15359" s="129"/>
    </row>
    <row r="15360" spans="1:7">
      <c r="A15360" s="65"/>
      <c r="B15360" s="65"/>
      <c r="C15360" s="65"/>
      <c r="D15360" s="65"/>
      <c r="E15360" s="65"/>
      <c r="F15360" s="65"/>
      <c r="G15360" s="129"/>
    </row>
    <row r="15361" spans="1:7">
      <c r="A15361" s="65"/>
      <c r="B15361" s="65"/>
      <c r="C15361" s="65"/>
      <c r="D15361" s="65"/>
      <c r="E15361" s="65"/>
      <c r="F15361" s="65"/>
      <c r="G15361" s="129"/>
    </row>
    <row r="15362" spans="1:7">
      <c r="A15362" s="65"/>
      <c r="B15362" s="65"/>
      <c r="C15362" s="65"/>
      <c r="D15362" s="65"/>
      <c r="E15362" s="65"/>
      <c r="F15362" s="65"/>
      <c r="G15362" s="129"/>
    </row>
    <row r="15363" spans="1:7">
      <c r="A15363" s="65"/>
      <c r="B15363" s="65"/>
      <c r="C15363" s="65"/>
      <c r="D15363" s="65"/>
      <c r="E15363" s="65"/>
      <c r="F15363" s="65"/>
      <c r="G15363" s="129"/>
    </row>
    <row r="15364" spans="1:7">
      <c r="A15364" s="65"/>
      <c r="B15364" s="65"/>
      <c r="C15364" s="65"/>
      <c r="D15364" s="65"/>
      <c r="E15364" s="65"/>
      <c r="F15364" s="65"/>
      <c r="G15364" s="129"/>
    </row>
    <row r="15365" spans="1:7">
      <c r="A15365" s="65"/>
      <c r="B15365" s="65"/>
      <c r="C15365" s="65"/>
      <c r="D15365" s="65"/>
      <c r="E15365" s="65"/>
      <c r="F15365" s="65"/>
      <c r="G15365" s="129"/>
    </row>
    <row r="15366" spans="1:7">
      <c r="A15366" s="65"/>
      <c r="B15366" s="65"/>
      <c r="C15366" s="65"/>
      <c r="D15366" s="65"/>
      <c r="E15366" s="65"/>
      <c r="F15366" s="65"/>
      <c r="G15366" s="129"/>
    </row>
    <row r="15367" spans="1:7">
      <c r="A15367" s="65"/>
      <c r="B15367" s="65"/>
      <c r="C15367" s="65"/>
      <c r="D15367" s="65"/>
      <c r="E15367" s="65"/>
      <c r="F15367" s="65"/>
      <c r="G15367" s="129"/>
    </row>
    <row r="15368" spans="1:7">
      <c r="A15368" s="65"/>
      <c r="B15368" s="65"/>
      <c r="C15368" s="65"/>
      <c r="D15368" s="65"/>
      <c r="E15368" s="65"/>
      <c r="F15368" s="65"/>
      <c r="G15368" s="129"/>
    </row>
    <row r="15369" spans="1:7">
      <c r="A15369" s="65"/>
      <c r="B15369" s="65"/>
      <c r="C15369" s="65"/>
      <c r="D15369" s="65"/>
      <c r="E15369" s="65"/>
      <c r="F15369" s="65"/>
      <c r="G15369" s="129"/>
    </row>
    <row r="15370" spans="1:7">
      <c r="A15370" s="65"/>
      <c r="B15370" s="65"/>
      <c r="C15370" s="65"/>
      <c r="D15370" s="65"/>
      <c r="E15370" s="65"/>
      <c r="F15370" s="65"/>
      <c r="G15370" s="129"/>
    </row>
    <row r="15371" spans="1:7">
      <c r="A15371" s="65"/>
      <c r="B15371" s="65"/>
      <c r="C15371" s="65"/>
      <c r="D15371" s="65"/>
      <c r="E15371" s="65"/>
      <c r="F15371" s="65"/>
      <c r="G15371" s="129"/>
    </row>
    <row r="15372" spans="1:7">
      <c r="A15372" s="65"/>
      <c r="B15372" s="65"/>
      <c r="C15372" s="65"/>
      <c r="D15372" s="65"/>
      <c r="E15372" s="65"/>
      <c r="F15372" s="65"/>
      <c r="G15372" s="129"/>
    </row>
    <row r="15373" spans="1:7">
      <c r="A15373" s="65"/>
      <c r="B15373" s="65"/>
      <c r="C15373" s="65"/>
      <c r="D15373" s="65"/>
      <c r="E15373" s="65"/>
      <c r="F15373" s="65"/>
      <c r="G15373" s="129"/>
    </row>
    <row r="15374" spans="1:7">
      <c r="A15374" s="65"/>
      <c r="B15374" s="65"/>
      <c r="C15374" s="65"/>
      <c r="D15374" s="65"/>
      <c r="E15374" s="65"/>
      <c r="F15374" s="65"/>
      <c r="G15374" s="129"/>
    </row>
    <row r="15375" spans="1:7">
      <c r="A15375" s="65"/>
      <c r="B15375" s="65"/>
      <c r="C15375" s="65"/>
      <c r="D15375" s="65"/>
      <c r="E15375" s="65"/>
      <c r="F15375" s="65"/>
      <c r="G15375" s="129"/>
    </row>
    <row r="15376" spans="1:7">
      <c r="A15376" s="65"/>
      <c r="B15376" s="65"/>
      <c r="C15376" s="65"/>
      <c r="D15376" s="65"/>
      <c r="E15376" s="65"/>
      <c r="F15376" s="65"/>
      <c r="G15376" s="129"/>
    </row>
    <row r="15377" spans="1:7">
      <c r="A15377" s="65"/>
      <c r="B15377" s="65"/>
      <c r="C15377" s="65"/>
      <c r="D15377" s="65"/>
      <c r="E15377" s="65"/>
      <c r="F15377" s="65"/>
      <c r="G15377" s="129"/>
    </row>
    <row r="15378" spans="1:7">
      <c r="A15378" s="65"/>
      <c r="B15378" s="65"/>
      <c r="C15378" s="65"/>
      <c r="D15378" s="65"/>
      <c r="E15378" s="65"/>
      <c r="F15378" s="65"/>
      <c r="G15378" s="129"/>
    </row>
    <row r="15379" spans="1:7">
      <c r="A15379" s="65"/>
      <c r="B15379" s="65"/>
      <c r="C15379" s="65"/>
      <c r="D15379" s="65"/>
      <c r="E15379" s="65"/>
      <c r="F15379" s="65"/>
      <c r="G15379" s="129"/>
    </row>
    <row r="15380" spans="1:7">
      <c r="A15380" s="65"/>
      <c r="B15380" s="65"/>
      <c r="C15380" s="65"/>
      <c r="D15380" s="65"/>
      <c r="E15380" s="65"/>
      <c r="F15380" s="65"/>
      <c r="G15380" s="129"/>
    </row>
    <row r="15381" spans="1:7">
      <c r="A15381" s="65"/>
      <c r="B15381" s="65"/>
      <c r="C15381" s="65"/>
      <c r="D15381" s="65"/>
      <c r="E15381" s="65"/>
      <c r="F15381" s="65"/>
      <c r="G15381" s="129"/>
    </row>
    <row r="15382" spans="1:7">
      <c r="A15382" s="65"/>
      <c r="B15382" s="65"/>
      <c r="C15382" s="65"/>
      <c r="D15382" s="65"/>
      <c r="E15382" s="65"/>
      <c r="F15382" s="65"/>
      <c r="G15382" s="129"/>
    </row>
    <row r="15383" spans="1:7">
      <c r="A15383" s="65"/>
      <c r="B15383" s="65"/>
      <c r="C15383" s="65"/>
      <c r="D15383" s="65"/>
      <c r="E15383" s="65"/>
      <c r="F15383" s="65"/>
      <c r="G15383" s="129"/>
    </row>
    <row r="15384" spans="1:7">
      <c r="A15384" s="65"/>
      <c r="B15384" s="65"/>
      <c r="C15384" s="65"/>
      <c r="D15384" s="65"/>
      <c r="E15384" s="65"/>
      <c r="F15384" s="65"/>
      <c r="G15384" s="129"/>
    </row>
    <row r="15385" spans="1:7">
      <c r="A15385" s="65"/>
      <c r="B15385" s="65"/>
      <c r="C15385" s="65"/>
      <c r="D15385" s="65"/>
      <c r="E15385" s="65"/>
      <c r="F15385" s="65"/>
      <c r="G15385" s="129"/>
    </row>
    <row r="15386" spans="1:7">
      <c r="A15386" s="65"/>
      <c r="B15386" s="65"/>
      <c r="C15386" s="65"/>
      <c r="D15386" s="65"/>
      <c r="E15386" s="65"/>
      <c r="F15386" s="65"/>
      <c r="G15386" s="129"/>
    </row>
    <row r="15387" spans="1:7">
      <c r="A15387" s="65"/>
      <c r="B15387" s="65"/>
      <c r="C15387" s="65"/>
      <c r="D15387" s="65"/>
      <c r="E15387" s="65"/>
      <c r="F15387" s="65"/>
      <c r="G15387" s="129"/>
    </row>
    <row r="15388" spans="1:7">
      <c r="A15388" s="65"/>
      <c r="B15388" s="65"/>
      <c r="C15388" s="65"/>
      <c r="D15388" s="65"/>
      <c r="E15388" s="65"/>
      <c r="F15388" s="65"/>
      <c r="G15388" s="129"/>
    </row>
    <row r="15389" spans="1:7">
      <c r="A15389" s="65"/>
      <c r="B15389" s="65"/>
      <c r="C15389" s="65"/>
      <c r="D15389" s="65"/>
      <c r="E15389" s="65"/>
      <c r="F15389" s="65"/>
      <c r="G15389" s="129"/>
    </row>
    <row r="15390" spans="1:7">
      <c r="A15390" s="65"/>
      <c r="B15390" s="65"/>
      <c r="C15390" s="65"/>
      <c r="D15390" s="65"/>
      <c r="E15390" s="65"/>
      <c r="F15390" s="65"/>
      <c r="G15390" s="129"/>
    </row>
    <row r="15391" spans="1:7">
      <c r="A15391" s="65"/>
      <c r="B15391" s="65"/>
      <c r="C15391" s="65"/>
      <c r="D15391" s="65"/>
      <c r="E15391" s="65"/>
      <c r="F15391" s="65"/>
      <c r="G15391" s="129"/>
    </row>
    <row r="15392" spans="1:7">
      <c r="A15392" s="65"/>
      <c r="B15392" s="65"/>
      <c r="C15392" s="65"/>
      <c r="D15392" s="65"/>
      <c r="E15392" s="65"/>
      <c r="F15392" s="65"/>
      <c r="G15392" s="129"/>
    </row>
    <row r="15393" spans="1:7">
      <c r="A15393" s="65"/>
      <c r="B15393" s="65"/>
      <c r="C15393" s="65"/>
      <c r="D15393" s="65"/>
      <c r="E15393" s="65"/>
      <c r="F15393" s="65"/>
      <c r="G15393" s="129"/>
    </row>
    <row r="15394" spans="1:7">
      <c r="A15394" s="65"/>
      <c r="B15394" s="65"/>
      <c r="C15394" s="65"/>
      <c r="D15394" s="65"/>
      <c r="E15394" s="65"/>
      <c r="F15394" s="65"/>
      <c r="G15394" s="129"/>
    </row>
    <row r="15395" spans="1:7">
      <c r="A15395" s="65"/>
      <c r="B15395" s="65"/>
      <c r="C15395" s="65"/>
      <c r="D15395" s="65"/>
      <c r="E15395" s="65"/>
      <c r="F15395" s="65"/>
      <c r="G15395" s="129"/>
    </row>
    <row r="15396" spans="1:7">
      <c r="A15396" s="65"/>
      <c r="B15396" s="65"/>
      <c r="C15396" s="65"/>
      <c r="D15396" s="65"/>
      <c r="E15396" s="65"/>
      <c r="F15396" s="65"/>
      <c r="G15396" s="129"/>
    </row>
    <row r="15397" spans="1:7">
      <c r="A15397" s="65"/>
      <c r="B15397" s="65"/>
      <c r="C15397" s="65"/>
      <c r="D15397" s="65"/>
      <c r="E15397" s="65"/>
      <c r="F15397" s="65"/>
      <c r="G15397" s="129"/>
    </row>
    <row r="15398" spans="1:7">
      <c r="A15398" s="65"/>
      <c r="B15398" s="65"/>
      <c r="C15398" s="65"/>
      <c r="D15398" s="65"/>
      <c r="E15398" s="65"/>
      <c r="F15398" s="65"/>
      <c r="G15398" s="129"/>
    </row>
    <row r="15399" spans="1:7">
      <c r="A15399" s="65"/>
      <c r="B15399" s="65"/>
      <c r="C15399" s="65"/>
      <c r="D15399" s="65"/>
      <c r="E15399" s="65"/>
      <c r="F15399" s="65"/>
      <c r="G15399" s="129"/>
    </row>
    <row r="15400" spans="1:7">
      <c r="A15400" s="65"/>
      <c r="B15400" s="65"/>
      <c r="C15400" s="65"/>
      <c r="D15400" s="65"/>
      <c r="E15400" s="65"/>
      <c r="F15400" s="65"/>
      <c r="G15400" s="129"/>
    </row>
    <row r="15401" spans="1:7">
      <c r="A15401" s="65"/>
      <c r="B15401" s="65"/>
      <c r="C15401" s="65"/>
      <c r="D15401" s="65"/>
      <c r="E15401" s="65"/>
      <c r="F15401" s="65"/>
      <c r="G15401" s="129"/>
    </row>
    <row r="15402" spans="1:7">
      <c r="A15402" s="65"/>
      <c r="B15402" s="65"/>
      <c r="C15402" s="65"/>
      <c r="D15402" s="65"/>
      <c r="E15402" s="65"/>
      <c r="F15402" s="65"/>
      <c r="G15402" s="129"/>
    </row>
    <row r="15403" spans="1:7">
      <c r="A15403" s="65"/>
      <c r="B15403" s="65"/>
      <c r="C15403" s="65"/>
      <c r="D15403" s="65"/>
      <c r="E15403" s="65"/>
      <c r="F15403" s="65"/>
      <c r="G15403" s="129"/>
    </row>
    <row r="15404" spans="1:7">
      <c r="A15404" s="65"/>
      <c r="B15404" s="65"/>
      <c r="C15404" s="65"/>
      <c r="D15404" s="65"/>
      <c r="E15404" s="65"/>
      <c r="F15404" s="65"/>
      <c r="G15404" s="129"/>
    </row>
    <row r="15405" spans="1:7">
      <c r="A15405" s="65"/>
      <c r="B15405" s="65"/>
      <c r="C15405" s="65"/>
      <c r="D15405" s="65"/>
      <c r="E15405" s="65"/>
      <c r="F15405" s="65"/>
      <c r="G15405" s="129"/>
    </row>
    <row r="15406" spans="1:7">
      <c r="A15406" s="65"/>
      <c r="B15406" s="65"/>
      <c r="C15406" s="65"/>
      <c r="D15406" s="65"/>
      <c r="E15406" s="65"/>
      <c r="F15406" s="65"/>
      <c r="G15406" s="129"/>
    </row>
    <row r="15407" spans="1:7">
      <c r="A15407" s="65"/>
      <c r="B15407" s="65"/>
      <c r="C15407" s="65"/>
      <c r="D15407" s="65"/>
      <c r="E15407" s="65"/>
      <c r="F15407" s="65"/>
      <c r="G15407" s="129"/>
    </row>
    <row r="15408" spans="1:7">
      <c r="A15408" s="65"/>
      <c r="B15408" s="65"/>
      <c r="C15408" s="65"/>
      <c r="D15408" s="65"/>
      <c r="E15408" s="65"/>
      <c r="F15408" s="65"/>
      <c r="G15408" s="129"/>
    </row>
    <row r="15409" spans="1:7">
      <c r="A15409" s="65"/>
      <c r="B15409" s="65"/>
      <c r="C15409" s="65"/>
      <c r="D15409" s="65"/>
      <c r="E15409" s="65"/>
      <c r="F15409" s="65"/>
      <c r="G15409" s="129"/>
    </row>
    <row r="15410" spans="1:7">
      <c r="A15410" s="65"/>
      <c r="B15410" s="65"/>
      <c r="C15410" s="65"/>
      <c r="D15410" s="65"/>
      <c r="E15410" s="65"/>
      <c r="F15410" s="65"/>
      <c r="G15410" s="129"/>
    </row>
    <row r="15411" spans="1:7">
      <c r="A15411" s="65"/>
      <c r="B15411" s="65"/>
      <c r="C15411" s="65"/>
      <c r="D15411" s="65"/>
      <c r="E15411" s="65"/>
      <c r="F15411" s="65"/>
      <c r="G15411" s="129"/>
    </row>
    <row r="15412" spans="1:7">
      <c r="A15412" s="65"/>
      <c r="B15412" s="65"/>
      <c r="C15412" s="65"/>
      <c r="D15412" s="65"/>
      <c r="E15412" s="65"/>
      <c r="F15412" s="65"/>
      <c r="G15412" s="129"/>
    </row>
    <row r="15413" spans="1:7">
      <c r="A15413" s="65"/>
      <c r="B15413" s="65"/>
      <c r="C15413" s="65"/>
      <c r="D15413" s="65"/>
      <c r="E15413" s="65"/>
      <c r="F15413" s="65"/>
      <c r="G15413" s="129"/>
    </row>
    <row r="15414" spans="1:7">
      <c r="A15414" s="65"/>
      <c r="B15414" s="65"/>
      <c r="C15414" s="65"/>
      <c r="D15414" s="65"/>
      <c r="E15414" s="65"/>
      <c r="F15414" s="65"/>
      <c r="G15414" s="129"/>
    </row>
    <row r="15415" spans="1:7">
      <c r="A15415" s="65"/>
      <c r="B15415" s="65"/>
      <c r="C15415" s="65"/>
      <c r="D15415" s="65"/>
      <c r="E15415" s="65"/>
      <c r="F15415" s="65"/>
      <c r="G15415" s="129"/>
    </row>
    <row r="15416" spans="1:7">
      <c r="A15416" s="65"/>
      <c r="B15416" s="65"/>
      <c r="C15416" s="65"/>
      <c r="D15416" s="65"/>
      <c r="E15416" s="65"/>
      <c r="F15416" s="65"/>
      <c r="G15416" s="129"/>
    </row>
    <row r="15417" spans="1:7">
      <c r="A15417" s="65"/>
      <c r="B15417" s="65"/>
      <c r="C15417" s="65"/>
      <c r="D15417" s="65"/>
      <c r="E15417" s="65"/>
      <c r="F15417" s="65"/>
      <c r="G15417" s="129"/>
    </row>
    <row r="15418" spans="1:7">
      <c r="A15418" s="65"/>
      <c r="B15418" s="65"/>
      <c r="C15418" s="65"/>
      <c r="D15418" s="65"/>
      <c r="E15418" s="65"/>
      <c r="F15418" s="65"/>
      <c r="G15418" s="129"/>
    </row>
    <row r="15419" spans="1:7">
      <c r="A15419" s="65"/>
      <c r="B15419" s="65"/>
      <c r="C15419" s="65"/>
      <c r="D15419" s="65"/>
      <c r="E15419" s="65"/>
      <c r="F15419" s="65"/>
      <c r="G15419" s="129"/>
    </row>
    <row r="15420" spans="1:7">
      <c r="A15420" s="65"/>
      <c r="B15420" s="65"/>
      <c r="C15420" s="65"/>
      <c r="D15420" s="65"/>
      <c r="E15420" s="65"/>
      <c r="F15420" s="65"/>
      <c r="G15420" s="129"/>
    </row>
    <row r="15421" spans="1:7">
      <c r="A15421" s="65"/>
      <c r="B15421" s="65"/>
      <c r="C15421" s="65"/>
      <c r="D15421" s="65"/>
      <c r="E15421" s="65"/>
      <c r="F15421" s="65"/>
      <c r="G15421" s="129"/>
    </row>
    <row r="15422" spans="1:7">
      <c r="A15422" s="65"/>
      <c r="B15422" s="65"/>
      <c r="C15422" s="65"/>
      <c r="D15422" s="65"/>
      <c r="E15422" s="65"/>
      <c r="F15422" s="65"/>
      <c r="G15422" s="129"/>
    </row>
    <row r="15423" spans="1:7">
      <c r="A15423" s="65"/>
      <c r="B15423" s="65"/>
      <c r="C15423" s="65"/>
      <c r="D15423" s="65"/>
      <c r="E15423" s="65"/>
      <c r="F15423" s="65"/>
      <c r="G15423" s="129"/>
    </row>
    <row r="15424" spans="1:7">
      <c r="A15424" s="65"/>
      <c r="B15424" s="65"/>
      <c r="C15424" s="65"/>
      <c r="D15424" s="65"/>
      <c r="E15424" s="65"/>
      <c r="F15424" s="65"/>
      <c r="G15424" s="129"/>
    </row>
    <row r="15425" spans="1:7">
      <c r="A15425" s="65"/>
      <c r="B15425" s="65"/>
      <c r="C15425" s="65"/>
      <c r="D15425" s="65"/>
      <c r="E15425" s="65"/>
      <c r="F15425" s="65"/>
      <c r="G15425" s="129"/>
    </row>
    <row r="15426" spans="1:7">
      <c r="A15426" s="65"/>
      <c r="B15426" s="65"/>
      <c r="C15426" s="65"/>
      <c r="D15426" s="65"/>
      <c r="E15426" s="65"/>
      <c r="F15426" s="65"/>
      <c r="G15426" s="129"/>
    </row>
    <row r="15427" spans="1:7">
      <c r="A15427" s="65"/>
      <c r="B15427" s="65"/>
      <c r="C15427" s="65"/>
      <c r="D15427" s="65"/>
      <c r="E15427" s="65"/>
      <c r="F15427" s="65"/>
      <c r="G15427" s="129"/>
    </row>
    <row r="15428" spans="1:7">
      <c r="A15428" s="65"/>
      <c r="B15428" s="65"/>
      <c r="C15428" s="65"/>
      <c r="D15428" s="65"/>
      <c r="E15428" s="65"/>
      <c r="F15428" s="65"/>
      <c r="G15428" s="129"/>
    </row>
    <row r="15429" spans="1:7">
      <c r="A15429" s="65"/>
      <c r="B15429" s="65"/>
      <c r="C15429" s="65"/>
      <c r="D15429" s="65"/>
      <c r="E15429" s="65"/>
      <c r="F15429" s="65"/>
      <c r="G15429" s="129"/>
    </row>
    <row r="15430" spans="1:7">
      <c r="A15430" s="65"/>
      <c r="B15430" s="65"/>
      <c r="C15430" s="65"/>
      <c r="D15430" s="65"/>
      <c r="E15430" s="65"/>
      <c r="F15430" s="65"/>
      <c r="G15430" s="129"/>
    </row>
    <row r="15431" spans="1:7">
      <c r="A15431" s="65"/>
      <c r="B15431" s="65"/>
      <c r="C15431" s="65"/>
      <c r="D15431" s="65"/>
      <c r="E15431" s="65"/>
      <c r="F15431" s="65"/>
      <c r="G15431" s="129"/>
    </row>
    <row r="15432" spans="1:7">
      <c r="A15432" s="65"/>
      <c r="B15432" s="65"/>
      <c r="C15432" s="65"/>
      <c r="D15432" s="65"/>
      <c r="E15432" s="65"/>
      <c r="F15432" s="65"/>
      <c r="G15432" s="129"/>
    </row>
    <row r="15433" spans="1:7">
      <c r="A15433" s="65"/>
      <c r="B15433" s="65"/>
      <c r="C15433" s="65"/>
      <c r="D15433" s="65"/>
      <c r="E15433" s="65"/>
      <c r="F15433" s="65"/>
      <c r="G15433" s="129"/>
    </row>
    <row r="15434" spans="1:7">
      <c r="A15434" s="65"/>
      <c r="B15434" s="65"/>
      <c r="C15434" s="65"/>
      <c r="D15434" s="65"/>
      <c r="E15434" s="65"/>
      <c r="F15434" s="65"/>
      <c r="G15434" s="129"/>
    </row>
    <row r="15435" spans="1:7">
      <c r="A15435" s="65"/>
      <c r="B15435" s="65"/>
      <c r="C15435" s="65"/>
      <c r="D15435" s="65"/>
      <c r="E15435" s="65"/>
      <c r="F15435" s="65"/>
      <c r="G15435" s="129"/>
    </row>
    <row r="15436" spans="1:7">
      <c r="A15436" s="65"/>
      <c r="B15436" s="65"/>
      <c r="C15436" s="65"/>
      <c r="D15436" s="65"/>
      <c r="E15436" s="65"/>
      <c r="F15436" s="65"/>
      <c r="G15436" s="129"/>
    </row>
    <row r="15437" spans="1:7">
      <c r="A15437" s="65"/>
      <c r="B15437" s="65"/>
      <c r="C15437" s="65"/>
      <c r="D15437" s="65"/>
      <c r="E15437" s="65"/>
      <c r="F15437" s="65"/>
      <c r="G15437" s="129"/>
    </row>
    <row r="15438" spans="1:7">
      <c r="A15438" s="65"/>
      <c r="B15438" s="65"/>
      <c r="C15438" s="65"/>
      <c r="D15438" s="65"/>
      <c r="E15438" s="65"/>
      <c r="F15438" s="65"/>
      <c r="G15438" s="129"/>
    </row>
    <row r="15439" spans="1:7">
      <c r="A15439" s="65"/>
      <c r="B15439" s="65"/>
      <c r="C15439" s="65"/>
      <c r="D15439" s="65"/>
      <c r="E15439" s="65"/>
      <c r="F15439" s="65"/>
      <c r="G15439" s="129"/>
    </row>
    <row r="15440" spans="1:7">
      <c r="A15440" s="65"/>
      <c r="B15440" s="65"/>
      <c r="C15440" s="65"/>
      <c r="D15440" s="65"/>
      <c r="E15440" s="65"/>
      <c r="F15440" s="65"/>
      <c r="G15440" s="129"/>
    </row>
    <row r="15441" spans="1:7">
      <c r="A15441" s="65"/>
      <c r="B15441" s="65"/>
      <c r="C15441" s="65"/>
      <c r="D15441" s="65"/>
      <c r="E15441" s="65"/>
      <c r="F15441" s="65"/>
      <c r="G15441" s="129"/>
    </row>
    <row r="15442" spans="1:7">
      <c r="A15442" s="65"/>
      <c r="B15442" s="65"/>
      <c r="C15442" s="65"/>
      <c r="D15442" s="65"/>
      <c r="E15442" s="65"/>
      <c r="F15442" s="65"/>
      <c r="G15442" s="129"/>
    </row>
    <row r="15443" spans="1:7">
      <c r="A15443" s="65"/>
      <c r="B15443" s="65"/>
      <c r="C15443" s="65"/>
      <c r="D15443" s="65"/>
      <c r="E15443" s="65"/>
      <c r="F15443" s="65"/>
      <c r="G15443" s="129"/>
    </row>
    <row r="15444" spans="1:7">
      <c r="A15444" s="65"/>
      <c r="B15444" s="65"/>
      <c r="C15444" s="65"/>
      <c r="D15444" s="65"/>
      <c r="E15444" s="65"/>
      <c r="F15444" s="65"/>
      <c r="G15444" s="129"/>
    </row>
    <row r="15445" spans="1:7">
      <c r="A15445" s="65"/>
      <c r="B15445" s="65"/>
      <c r="C15445" s="65"/>
      <c r="D15445" s="65"/>
      <c r="E15445" s="65"/>
      <c r="F15445" s="65"/>
      <c r="G15445" s="129"/>
    </row>
    <row r="15446" spans="1:7">
      <c r="A15446" s="65"/>
      <c r="B15446" s="65"/>
      <c r="C15446" s="65"/>
      <c r="D15446" s="65"/>
      <c r="E15446" s="65"/>
      <c r="F15446" s="65"/>
      <c r="G15446" s="129"/>
    </row>
    <row r="15447" spans="1:7">
      <c r="A15447" s="65"/>
      <c r="B15447" s="65"/>
      <c r="C15447" s="65"/>
      <c r="D15447" s="65"/>
      <c r="E15447" s="65"/>
      <c r="F15447" s="65"/>
      <c r="G15447" s="129"/>
    </row>
    <row r="15448" spans="1:7">
      <c r="A15448" s="65"/>
      <c r="B15448" s="65"/>
      <c r="C15448" s="65"/>
      <c r="D15448" s="65"/>
      <c r="E15448" s="65"/>
      <c r="F15448" s="65"/>
      <c r="G15448" s="129"/>
    </row>
    <row r="15449" spans="1:7">
      <c r="A15449" s="65"/>
      <c r="B15449" s="65"/>
      <c r="C15449" s="65"/>
      <c r="D15449" s="65"/>
      <c r="E15449" s="65"/>
      <c r="F15449" s="65"/>
      <c r="G15449" s="129"/>
    </row>
    <row r="15450" spans="1:7">
      <c r="A15450" s="65"/>
      <c r="B15450" s="65"/>
      <c r="C15450" s="65"/>
      <c r="D15450" s="65"/>
      <c r="E15450" s="65"/>
      <c r="F15450" s="65"/>
      <c r="G15450" s="129"/>
    </row>
    <row r="15451" spans="1:7">
      <c r="A15451" s="65"/>
      <c r="B15451" s="65"/>
      <c r="C15451" s="65"/>
      <c r="D15451" s="65"/>
      <c r="E15451" s="65"/>
      <c r="F15451" s="65"/>
      <c r="G15451" s="129"/>
    </row>
    <row r="15452" spans="1:7">
      <c r="A15452" s="65"/>
      <c r="B15452" s="65"/>
      <c r="C15452" s="65"/>
      <c r="D15452" s="65"/>
      <c r="E15452" s="65"/>
      <c r="F15452" s="65"/>
      <c r="G15452" s="129"/>
    </row>
    <row r="15453" spans="1:7">
      <c r="A15453" s="65"/>
      <c r="B15453" s="65"/>
      <c r="C15453" s="65"/>
      <c r="D15453" s="65"/>
      <c r="E15453" s="65"/>
      <c r="F15453" s="65"/>
      <c r="G15453" s="129"/>
    </row>
    <row r="15454" spans="1:7">
      <c r="A15454" s="65"/>
      <c r="B15454" s="65"/>
      <c r="C15454" s="65"/>
      <c r="D15454" s="65"/>
      <c r="E15454" s="65"/>
      <c r="F15454" s="65"/>
      <c r="G15454" s="129"/>
    </row>
    <row r="15455" spans="1:7">
      <c r="A15455" s="65"/>
      <c r="B15455" s="65"/>
      <c r="C15455" s="65"/>
      <c r="D15455" s="65"/>
      <c r="E15455" s="65"/>
      <c r="F15455" s="65"/>
      <c r="G15455" s="129"/>
    </row>
    <row r="15456" spans="1:7">
      <c r="A15456" s="65"/>
      <c r="B15456" s="65"/>
      <c r="C15456" s="65"/>
      <c r="D15456" s="65"/>
      <c r="E15456" s="65"/>
      <c r="F15456" s="65"/>
      <c r="G15456" s="129"/>
    </row>
    <row r="15457" spans="1:7">
      <c r="A15457" s="65"/>
      <c r="B15457" s="65"/>
      <c r="C15457" s="65"/>
      <c r="D15457" s="65"/>
      <c r="E15457" s="65"/>
      <c r="F15457" s="65"/>
      <c r="G15457" s="129"/>
    </row>
    <row r="15458" spans="1:7">
      <c r="A15458" s="65"/>
      <c r="B15458" s="65"/>
      <c r="C15458" s="65"/>
      <c r="D15458" s="65"/>
      <c r="E15458" s="65"/>
      <c r="F15458" s="65"/>
      <c r="G15458" s="129"/>
    </row>
    <row r="15459" spans="1:7">
      <c r="A15459" s="65"/>
      <c r="B15459" s="65"/>
      <c r="C15459" s="65"/>
      <c r="D15459" s="65"/>
      <c r="E15459" s="65"/>
      <c r="F15459" s="65"/>
      <c r="G15459" s="129"/>
    </row>
    <row r="15460" spans="1:7">
      <c r="A15460" s="65"/>
      <c r="B15460" s="65"/>
      <c r="C15460" s="65"/>
      <c r="D15460" s="65"/>
      <c r="E15460" s="65"/>
      <c r="F15460" s="65"/>
      <c r="G15460" s="129"/>
    </row>
    <row r="15461" spans="1:7">
      <c r="A15461" s="65"/>
      <c r="B15461" s="65"/>
      <c r="C15461" s="65"/>
      <c r="D15461" s="65"/>
      <c r="E15461" s="65"/>
      <c r="F15461" s="65"/>
      <c r="G15461" s="129"/>
    </row>
    <row r="15462" spans="1:7">
      <c r="A15462" s="65"/>
      <c r="B15462" s="65"/>
      <c r="C15462" s="65"/>
      <c r="D15462" s="65"/>
      <c r="E15462" s="65"/>
      <c r="F15462" s="65"/>
      <c r="G15462" s="129"/>
    </row>
    <row r="15463" spans="1:7">
      <c r="A15463" s="65"/>
      <c r="B15463" s="65"/>
      <c r="C15463" s="65"/>
      <c r="D15463" s="65"/>
      <c r="E15463" s="65"/>
      <c r="F15463" s="65"/>
      <c r="G15463" s="129"/>
    </row>
    <row r="15464" spans="1:7">
      <c r="A15464" s="65"/>
      <c r="B15464" s="65"/>
      <c r="C15464" s="65"/>
      <c r="D15464" s="65"/>
      <c r="E15464" s="65"/>
      <c r="F15464" s="65"/>
      <c r="G15464" s="129"/>
    </row>
    <row r="15465" spans="1:7">
      <c r="A15465" s="65"/>
      <c r="B15465" s="65"/>
      <c r="C15465" s="65"/>
      <c r="D15465" s="65"/>
      <c r="E15465" s="65"/>
      <c r="F15465" s="65"/>
      <c r="G15465" s="129"/>
    </row>
    <row r="15466" spans="1:7">
      <c r="A15466" s="65"/>
      <c r="B15466" s="65"/>
      <c r="C15466" s="65"/>
      <c r="D15466" s="65"/>
      <c r="E15466" s="65"/>
      <c r="F15466" s="65"/>
      <c r="G15466" s="129"/>
    </row>
    <row r="15467" spans="1:7">
      <c r="A15467" s="65"/>
      <c r="B15467" s="65"/>
      <c r="C15467" s="65"/>
      <c r="D15467" s="65"/>
      <c r="E15467" s="65"/>
      <c r="F15467" s="65"/>
      <c r="G15467" s="129"/>
    </row>
    <row r="15468" spans="1:7">
      <c r="A15468" s="65"/>
      <c r="B15468" s="65"/>
      <c r="C15468" s="65"/>
      <c r="D15468" s="65"/>
      <c r="E15468" s="65"/>
      <c r="F15468" s="65"/>
      <c r="G15468" s="129"/>
    </row>
    <row r="15469" spans="1:7">
      <c r="A15469" s="65"/>
      <c r="B15469" s="65"/>
      <c r="C15469" s="65"/>
      <c r="D15469" s="65"/>
      <c r="E15469" s="65"/>
      <c r="F15469" s="65"/>
      <c r="G15469" s="129"/>
    </row>
    <row r="15470" spans="1:7">
      <c r="A15470" s="65"/>
      <c r="B15470" s="65"/>
      <c r="C15470" s="65"/>
      <c r="D15470" s="65"/>
      <c r="E15470" s="65"/>
      <c r="F15470" s="65"/>
      <c r="G15470" s="129"/>
    </row>
    <row r="15471" spans="1:7">
      <c r="A15471" s="65"/>
      <c r="B15471" s="65"/>
      <c r="C15471" s="65"/>
      <c r="D15471" s="65"/>
      <c r="E15471" s="65"/>
      <c r="F15471" s="65"/>
      <c r="G15471" s="129"/>
    </row>
    <row r="15472" spans="1:7">
      <c r="A15472" s="65"/>
      <c r="B15472" s="65"/>
      <c r="C15472" s="65"/>
      <c r="D15472" s="65"/>
      <c r="E15472" s="65"/>
      <c r="F15472" s="65"/>
      <c r="G15472" s="129"/>
    </row>
    <row r="15473" spans="1:7">
      <c r="A15473" s="65"/>
      <c r="B15473" s="65"/>
      <c r="C15473" s="65"/>
      <c r="D15473" s="65"/>
      <c r="E15473" s="65"/>
      <c r="F15473" s="65"/>
      <c r="G15473" s="129"/>
    </row>
    <row r="15474" spans="1:7">
      <c r="A15474" s="65"/>
      <c r="B15474" s="65"/>
      <c r="C15474" s="65"/>
      <c r="D15474" s="65"/>
      <c r="E15474" s="65"/>
      <c r="F15474" s="65"/>
      <c r="G15474" s="129"/>
    </row>
    <row r="15475" spans="1:7">
      <c r="A15475" s="65"/>
      <c r="B15475" s="65"/>
      <c r="C15475" s="65"/>
      <c r="D15475" s="65"/>
      <c r="E15475" s="65"/>
      <c r="F15475" s="65"/>
      <c r="G15475" s="129"/>
    </row>
    <row r="15476" spans="1:7">
      <c r="A15476" s="65"/>
      <c r="B15476" s="65"/>
      <c r="C15476" s="65"/>
      <c r="D15476" s="65"/>
      <c r="E15476" s="65"/>
      <c r="F15476" s="65"/>
      <c r="G15476" s="129"/>
    </row>
    <row r="15477" spans="1:7">
      <c r="A15477" s="65"/>
      <c r="B15477" s="65"/>
      <c r="C15477" s="65"/>
      <c r="D15477" s="65"/>
      <c r="E15477" s="65"/>
      <c r="F15477" s="65"/>
      <c r="G15477" s="129"/>
    </row>
    <row r="15478" spans="1:7">
      <c r="A15478" s="65"/>
      <c r="B15478" s="65"/>
      <c r="C15478" s="65"/>
      <c r="D15478" s="65"/>
      <c r="E15478" s="65"/>
      <c r="F15478" s="65"/>
      <c r="G15478" s="129"/>
    </row>
    <row r="15479" spans="1:7">
      <c r="A15479" s="65"/>
      <c r="B15479" s="65"/>
      <c r="C15479" s="65"/>
      <c r="D15479" s="65"/>
      <c r="E15479" s="65"/>
      <c r="F15479" s="65"/>
      <c r="G15479" s="129"/>
    </row>
    <row r="15480" spans="1:7">
      <c r="A15480" s="65"/>
      <c r="B15480" s="65"/>
      <c r="C15480" s="65"/>
      <c r="D15480" s="65"/>
      <c r="E15480" s="65"/>
      <c r="F15480" s="65"/>
      <c r="G15480" s="129"/>
    </row>
    <row r="15481" spans="1:7">
      <c r="A15481" s="65"/>
      <c r="B15481" s="65"/>
      <c r="C15481" s="65"/>
      <c r="D15481" s="65"/>
      <c r="E15481" s="65"/>
      <c r="F15481" s="65"/>
      <c r="G15481" s="129"/>
    </row>
    <row r="15482" spans="1:7">
      <c r="A15482" s="65"/>
      <c r="B15482" s="65"/>
      <c r="C15482" s="65"/>
      <c r="D15482" s="65"/>
      <c r="E15482" s="65"/>
      <c r="F15482" s="65"/>
      <c r="G15482" s="129"/>
    </row>
    <row r="15483" spans="1:7">
      <c r="A15483" s="65"/>
      <c r="B15483" s="65"/>
      <c r="C15483" s="65"/>
      <c r="D15483" s="65"/>
      <c r="E15483" s="65"/>
      <c r="F15483" s="65"/>
      <c r="G15483" s="129"/>
    </row>
    <row r="15484" spans="1:7">
      <c r="A15484" s="65"/>
      <c r="B15484" s="65"/>
      <c r="C15484" s="65"/>
      <c r="D15484" s="65"/>
      <c r="E15484" s="65"/>
      <c r="F15484" s="65"/>
      <c r="G15484" s="129"/>
    </row>
    <row r="15485" spans="1:7">
      <c r="A15485" s="65"/>
      <c r="B15485" s="65"/>
      <c r="C15485" s="65"/>
      <c r="D15485" s="65"/>
      <c r="E15485" s="65"/>
      <c r="F15485" s="65"/>
      <c r="G15485" s="129"/>
    </row>
    <row r="15486" spans="1:7">
      <c r="A15486" s="65"/>
      <c r="B15486" s="65"/>
      <c r="C15486" s="65"/>
      <c r="D15486" s="65"/>
      <c r="E15486" s="65"/>
      <c r="F15486" s="65"/>
      <c r="G15486" s="129"/>
    </row>
    <row r="15487" spans="1:7">
      <c r="A15487" s="65"/>
      <c r="B15487" s="65"/>
      <c r="C15487" s="65"/>
      <c r="D15487" s="65"/>
      <c r="E15487" s="65"/>
      <c r="F15487" s="65"/>
      <c r="G15487" s="129"/>
    </row>
    <row r="15488" spans="1:7">
      <c r="A15488" s="65"/>
      <c r="B15488" s="65"/>
      <c r="C15488" s="65"/>
      <c r="D15488" s="65"/>
      <c r="E15488" s="65"/>
      <c r="F15488" s="65"/>
      <c r="G15488" s="129"/>
    </row>
    <row r="15489" spans="1:7">
      <c r="A15489" s="65"/>
      <c r="B15489" s="65"/>
      <c r="C15489" s="65"/>
      <c r="D15489" s="65"/>
      <c r="E15489" s="65"/>
      <c r="F15489" s="65"/>
      <c r="G15489" s="129"/>
    </row>
    <row r="15490" spans="1:7">
      <c r="A15490" s="65"/>
      <c r="B15490" s="65"/>
      <c r="C15490" s="65"/>
      <c r="D15490" s="65"/>
      <c r="E15490" s="65"/>
      <c r="F15490" s="65"/>
      <c r="G15490" s="129"/>
    </row>
    <row r="15491" spans="1:7">
      <c r="A15491" s="65"/>
      <c r="B15491" s="65"/>
      <c r="C15491" s="65"/>
      <c r="D15491" s="65"/>
      <c r="E15491" s="65"/>
      <c r="F15491" s="65"/>
      <c r="G15491" s="129"/>
    </row>
    <row r="15492" spans="1:7">
      <c r="A15492" s="65"/>
      <c r="B15492" s="65"/>
      <c r="C15492" s="65"/>
      <c r="D15492" s="65"/>
      <c r="E15492" s="65"/>
      <c r="F15492" s="65"/>
      <c r="G15492" s="129"/>
    </row>
    <row r="15493" spans="1:7">
      <c r="A15493" s="65"/>
      <c r="B15493" s="65"/>
      <c r="C15493" s="65"/>
      <c r="D15493" s="65"/>
      <c r="E15493" s="65"/>
      <c r="F15493" s="65"/>
      <c r="G15493" s="129"/>
    </row>
    <row r="15494" spans="1:7">
      <c r="A15494" s="65"/>
      <c r="B15494" s="65"/>
      <c r="C15494" s="65"/>
      <c r="D15494" s="65"/>
      <c r="E15494" s="65"/>
      <c r="F15494" s="65"/>
      <c r="G15494" s="129"/>
    </row>
    <row r="15495" spans="1:7">
      <c r="A15495" s="65"/>
      <c r="B15495" s="65"/>
      <c r="C15495" s="65"/>
      <c r="D15495" s="65"/>
      <c r="E15495" s="65"/>
      <c r="F15495" s="65"/>
      <c r="G15495" s="129"/>
    </row>
    <row r="15496" spans="1:7">
      <c r="A15496" s="65"/>
      <c r="B15496" s="65"/>
      <c r="C15496" s="65"/>
      <c r="D15496" s="65"/>
      <c r="E15496" s="65"/>
      <c r="F15496" s="65"/>
      <c r="G15496" s="129"/>
    </row>
    <row r="15497" spans="1:7">
      <c r="A15497" s="65"/>
      <c r="B15497" s="65"/>
      <c r="C15497" s="65"/>
      <c r="D15497" s="65"/>
      <c r="E15497" s="65"/>
      <c r="F15497" s="65"/>
      <c r="G15497" s="129"/>
    </row>
    <row r="15498" spans="1:7">
      <c r="A15498" s="65"/>
      <c r="B15498" s="65"/>
      <c r="C15498" s="65"/>
      <c r="D15498" s="65"/>
      <c r="E15498" s="65"/>
      <c r="F15498" s="65"/>
      <c r="G15498" s="129"/>
    </row>
    <row r="15499" spans="1:7">
      <c r="A15499" s="65"/>
      <c r="B15499" s="65"/>
      <c r="C15499" s="65"/>
      <c r="D15499" s="65"/>
      <c r="E15499" s="65"/>
      <c r="F15499" s="65"/>
      <c r="G15499" s="129"/>
    </row>
    <row r="15500" spans="1:7">
      <c r="A15500" s="65"/>
      <c r="B15500" s="65"/>
      <c r="C15500" s="65"/>
      <c r="D15500" s="65"/>
      <c r="E15500" s="65"/>
      <c r="F15500" s="65"/>
      <c r="G15500" s="129"/>
    </row>
    <row r="15501" spans="1:7">
      <c r="A15501" s="65"/>
      <c r="B15501" s="65"/>
      <c r="C15501" s="65"/>
      <c r="D15501" s="65"/>
      <c r="E15501" s="65"/>
      <c r="F15501" s="65"/>
      <c r="G15501" s="129"/>
    </row>
    <row r="15502" spans="1:7">
      <c r="A15502" s="65"/>
      <c r="B15502" s="65"/>
      <c r="C15502" s="65"/>
      <c r="D15502" s="65"/>
      <c r="E15502" s="65"/>
      <c r="F15502" s="65"/>
      <c r="G15502" s="129"/>
    </row>
    <row r="15503" spans="1:7">
      <c r="A15503" s="65"/>
      <c r="B15503" s="65"/>
      <c r="C15503" s="65"/>
      <c r="D15503" s="65"/>
      <c r="E15503" s="65"/>
      <c r="F15503" s="65"/>
      <c r="G15503" s="129"/>
    </row>
    <row r="15504" spans="1:7">
      <c r="A15504" s="65"/>
      <c r="B15504" s="65"/>
      <c r="C15504" s="65"/>
      <c r="D15504" s="65"/>
      <c r="E15504" s="65"/>
      <c r="F15504" s="65"/>
      <c r="G15504" s="129"/>
    </row>
    <row r="15505" spans="1:7">
      <c r="A15505" s="65"/>
      <c r="B15505" s="65"/>
      <c r="C15505" s="65"/>
      <c r="D15505" s="65"/>
      <c r="E15505" s="65"/>
      <c r="F15505" s="65"/>
      <c r="G15505" s="129"/>
    </row>
    <row r="15506" spans="1:7">
      <c r="A15506" s="65"/>
      <c r="B15506" s="65"/>
      <c r="C15506" s="65"/>
      <c r="D15506" s="65"/>
      <c r="E15506" s="65"/>
      <c r="F15506" s="65"/>
      <c r="G15506" s="129"/>
    </row>
    <row r="15507" spans="1:7">
      <c r="A15507" s="65"/>
      <c r="B15507" s="65"/>
      <c r="C15507" s="65"/>
      <c r="D15507" s="65"/>
      <c r="E15507" s="65"/>
      <c r="F15507" s="65"/>
      <c r="G15507" s="129"/>
    </row>
    <row r="15508" spans="1:7">
      <c r="A15508" s="65"/>
      <c r="B15508" s="65"/>
      <c r="C15508" s="65"/>
      <c r="D15508" s="65"/>
      <c r="E15508" s="65"/>
      <c r="F15508" s="65"/>
      <c r="G15508" s="129"/>
    </row>
    <row r="15509" spans="1:7">
      <c r="A15509" s="65"/>
      <c r="B15509" s="65"/>
      <c r="C15509" s="65"/>
      <c r="D15509" s="65"/>
      <c r="E15509" s="65"/>
      <c r="F15509" s="65"/>
      <c r="G15509" s="129"/>
    </row>
    <row r="15510" spans="1:7">
      <c r="A15510" s="65"/>
      <c r="B15510" s="65"/>
      <c r="C15510" s="65"/>
      <c r="D15510" s="65"/>
      <c r="E15510" s="65"/>
      <c r="F15510" s="65"/>
      <c r="G15510" s="129"/>
    </row>
    <row r="15511" spans="1:7">
      <c r="A15511" s="65"/>
      <c r="B15511" s="65"/>
      <c r="C15511" s="65"/>
      <c r="D15511" s="65"/>
      <c r="E15511" s="65"/>
      <c r="F15511" s="65"/>
      <c r="G15511" s="129"/>
    </row>
    <row r="15512" spans="1:7">
      <c r="A15512" s="65"/>
      <c r="B15512" s="65"/>
      <c r="C15512" s="65"/>
      <c r="D15512" s="65"/>
      <c r="E15512" s="65"/>
      <c r="F15512" s="65"/>
      <c r="G15512" s="129"/>
    </row>
    <row r="15513" spans="1:7">
      <c r="A15513" s="65"/>
      <c r="B15513" s="65"/>
      <c r="C15513" s="65"/>
      <c r="D15513" s="65"/>
      <c r="E15513" s="65"/>
      <c r="F15513" s="65"/>
      <c r="G15513" s="129"/>
    </row>
    <row r="15514" spans="1:7">
      <c r="A15514" s="65"/>
      <c r="B15514" s="65"/>
      <c r="C15514" s="65"/>
      <c r="D15514" s="65"/>
      <c r="E15514" s="65"/>
      <c r="F15514" s="65"/>
      <c r="G15514" s="129"/>
    </row>
    <row r="15515" spans="1:7">
      <c r="A15515" s="65"/>
      <c r="B15515" s="65"/>
      <c r="C15515" s="65"/>
      <c r="D15515" s="65"/>
      <c r="E15515" s="65"/>
      <c r="F15515" s="65"/>
      <c r="G15515" s="129"/>
    </row>
    <row r="15516" spans="1:7">
      <c r="A15516" s="65"/>
      <c r="B15516" s="65"/>
      <c r="C15516" s="65"/>
      <c r="D15516" s="65"/>
      <c r="E15516" s="65"/>
      <c r="F15516" s="65"/>
      <c r="G15516" s="129"/>
    </row>
    <row r="15517" spans="1:7">
      <c r="A15517" s="65"/>
      <c r="B15517" s="65"/>
      <c r="C15517" s="65"/>
      <c r="D15517" s="65"/>
      <c r="E15517" s="65"/>
      <c r="F15517" s="65"/>
      <c r="G15517" s="129"/>
    </row>
    <row r="15518" spans="1:7">
      <c r="A15518" s="65"/>
      <c r="B15518" s="65"/>
      <c r="C15518" s="65"/>
      <c r="D15518" s="65"/>
      <c r="E15518" s="65"/>
      <c r="F15518" s="65"/>
      <c r="G15518" s="129"/>
    </row>
    <row r="15519" spans="1:7">
      <c r="A15519" s="65"/>
      <c r="B15519" s="65"/>
      <c r="C15519" s="65"/>
      <c r="D15519" s="65"/>
      <c r="E15519" s="65"/>
      <c r="F15519" s="65"/>
      <c r="G15519" s="129"/>
    </row>
    <row r="15520" spans="1:7">
      <c r="A15520" s="65"/>
      <c r="B15520" s="65"/>
      <c r="C15520" s="65"/>
      <c r="D15520" s="65"/>
      <c r="E15520" s="65"/>
      <c r="F15520" s="65"/>
      <c r="G15520" s="129"/>
    </row>
    <row r="15521" spans="1:7">
      <c r="A15521" s="65"/>
      <c r="B15521" s="65"/>
      <c r="C15521" s="65"/>
      <c r="D15521" s="65"/>
      <c r="E15521" s="65"/>
      <c r="F15521" s="65"/>
      <c r="G15521" s="129"/>
    </row>
    <row r="15522" spans="1:7">
      <c r="A15522" s="65"/>
      <c r="B15522" s="65"/>
      <c r="C15522" s="65"/>
      <c r="D15522" s="65"/>
      <c r="E15522" s="65"/>
      <c r="F15522" s="65"/>
      <c r="G15522" s="129"/>
    </row>
    <row r="15523" spans="1:7">
      <c r="A15523" s="65"/>
      <c r="B15523" s="65"/>
      <c r="C15523" s="65"/>
      <c r="D15523" s="65"/>
      <c r="E15523" s="65"/>
      <c r="F15523" s="65"/>
      <c r="G15523" s="129"/>
    </row>
    <row r="15524" spans="1:7">
      <c r="A15524" s="65"/>
      <c r="B15524" s="65"/>
      <c r="C15524" s="65"/>
      <c r="D15524" s="65"/>
      <c r="E15524" s="65"/>
      <c r="F15524" s="65"/>
      <c r="G15524" s="129"/>
    </row>
    <row r="15525" spans="1:7">
      <c r="A15525" s="65"/>
      <c r="B15525" s="65"/>
      <c r="C15525" s="65"/>
      <c r="D15525" s="65"/>
      <c r="E15525" s="65"/>
      <c r="F15525" s="65"/>
      <c r="G15525" s="129"/>
    </row>
    <row r="15526" spans="1:7">
      <c r="A15526" s="65"/>
      <c r="B15526" s="65"/>
      <c r="C15526" s="65"/>
      <c r="D15526" s="65"/>
      <c r="E15526" s="65"/>
      <c r="F15526" s="65"/>
      <c r="G15526" s="129"/>
    </row>
    <row r="15527" spans="1:7">
      <c r="A15527" s="65"/>
      <c r="B15527" s="65"/>
      <c r="C15527" s="65"/>
      <c r="D15527" s="65"/>
      <c r="E15527" s="65"/>
      <c r="F15527" s="65"/>
      <c r="G15527" s="129"/>
    </row>
    <row r="15528" spans="1:7">
      <c r="A15528" s="65"/>
      <c r="B15528" s="65"/>
      <c r="C15528" s="65"/>
      <c r="D15528" s="65"/>
      <c r="E15528" s="65"/>
      <c r="F15528" s="65"/>
      <c r="G15528" s="129"/>
    </row>
    <row r="15529" spans="1:7">
      <c r="A15529" s="65"/>
      <c r="B15529" s="65"/>
      <c r="C15529" s="65"/>
      <c r="D15529" s="65"/>
      <c r="E15529" s="65"/>
      <c r="F15529" s="65"/>
      <c r="G15529" s="129"/>
    </row>
    <row r="15530" spans="1:7">
      <c r="A15530" s="65"/>
      <c r="B15530" s="65"/>
      <c r="C15530" s="65"/>
      <c r="D15530" s="65"/>
      <c r="E15530" s="65"/>
      <c r="F15530" s="65"/>
      <c r="G15530" s="129"/>
    </row>
    <row r="15531" spans="1:7">
      <c r="A15531" s="65"/>
      <c r="B15531" s="65"/>
      <c r="C15531" s="65"/>
      <c r="D15531" s="65"/>
      <c r="E15531" s="65"/>
      <c r="F15531" s="65"/>
      <c r="G15531" s="129"/>
    </row>
    <row r="15532" spans="1:7">
      <c r="A15532" s="65"/>
      <c r="B15532" s="65"/>
      <c r="C15532" s="65"/>
      <c r="D15532" s="65"/>
      <c r="E15532" s="65"/>
      <c r="F15532" s="65"/>
      <c r="G15532" s="129"/>
    </row>
    <row r="15533" spans="1:7">
      <c r="A15533" s="65"/>
      <c r="B15533" s="65"/>
      <c r="C15533" s="65"/>
      <c r="D15533" s="65"/>
      <c r="E15533" s="65"/>
      <c r="F15533" s="65"/>
      <c r="G15533" s="129"/>
    </row>
    <row r="15534" spans="1:7">
      <c r="A15534" s="65"/>
      <c r="B15534" s="65"/>
      <c r="C15534" s="65"/>
      <c r="D15534" s="65"/>
      <c r="E15534" s="65"/>
      <c r="F15534" s="65"/>
      <c r="G15534" s="129"/>
    </row>
    <row r="15535" spans="1:7">
      <c r="A15535" s="65"/>
      <c r="B15535" s="65"/>
      <c r="C15535" s="65"/>
      <c r="D15535" s="65"/>
      <c r="E15535" s="65"/>
      <c r="F15535" s="65"/>
      <c r="G15535" s="129"/>
    </row>
    <row r="15536" spans="1:7">
      <c r="A15536" s="65"/>
      <c r="B15536" s="65"/>
      <c r="C15536" s="65"/>
      <c r="D15536" s="65"/>
      <c r="E15536" s="65"/>
      <c r="F15536" s="65"/>
      <c r="G15536" s="129"/>
    </row>
    <row r="15537" spans="1:7">
      <c r="A15537" s="65"/>
      <c r="B15537" s="65"/>
      <c r="C15537" s="65"/>
      <c r="D15537" s="65"/>
      <c r="E15537" s="65"/>
      <c r="F15537" s="65"/>
      <c r="G15537" s="129"/>
    </row>
    <row r="15538" spans="1:7">
      <c r="A15538" s="65"/>
      <c r="B15538" s="65"/>
      <c r="C15538" s="65"/>
      <c r="D15538" s="65"/>
      <c r="E15538" s="65"/>
      <c r="F15538" s="65"/>
      <c r="G15538" s="129"/>
    </row>
    <row r="15539" spans="1:7">
      <c r="A15539" s="65"/>
      <c r="B15539" s="65"/>
      <c r="C15539" s="65"/>
      <c r="D15539" s="65"/>
      <c r="E15539" s="65"/>
      <c r="F15539" s="65"/>
      <c r="G15539" s="129"/>
    </row>
    <row r="15540" spans="1:7">
      <c r="A15540" s="65"/>
      <c r="B15540" s="65"/>
      <c r="C15540" s="65"/>
      <c r="D15540" s="65"/>
      <c r="E15540" s="65"/>
      <c r="F15540" s="65"/>
      <c r="G15540" s="129"/>
    </row>
    <row r="15541" spans="1:7">
      <c r="A15541" s="65"/>
      <c r="B15541" s="65"/>
      <c r="C15541" s="65"/>
      <c r="D15541" s="65"/>
      <c r="E15541" s="65"/>
      <c r="F15541" s="65"/>
      <c r="G15541" s="129"/>
    </row>
    <row r="15542" spans="1:7">
      <c r="A15542" s="65"/>
      <c r="B15542" s="65"/>
      <c r="C15542" s="65"/>
      <c r="D15542" s="65"/>
      <c r="E15542" s="65"/>
      <c r="F15542" s="65"/>
      <c r="G15542" s="129"/>
    </row>
    <row r="15543" spans="1:7">
      <c r="A15543" s="65"/>
      <c r="B15543" s="65"/>
      <c r="C15543" s="65"/>
      <c r="D15543" s="65"/>
      <c r="E15543" s="65"/>
      <c r="F15543" s="65"/>
      <c r="G15543" s="129"/>
    </row>
    <row r="15544" spans="1:7">
      <c r="A15544" s="65"/>
      <c r="B15544" s="65"/>
      <c r="C15544" s="65"/>
      <c r="D15544" s="65"/>
      <c r="E15544" s="65"/>
      <c r="F15544" s="65"/>
      <c r="G15544" s="129"/>
    </row>
    <row r="15545" spans="1:7">
      <c r="A15545" s="65"/>
      <c r="B15545" s="65"/>
      <c r="C15545" s="65"/>
      <c r="D15545" s="65"/>
      <c r="E15545" s="65"/>
      <c r="F15545" s="65"/>
      <c r="G15545" s="129"/>
    </row>
    <row r="15546" spans="1:7">
      <c r="A15546" s="65"/>
      <c r="B15546" s="65"/>
      <c r="C15546" s="65"/>
      <c r="D15546" s="65"/>
      <c r="E15546" s="65"/>
      <c r="F15546" s="65"/>
      <c r="G15546" s="129"/>
    </row>
    <row r="15547" spans="1:7">
      <c r="A15547" s="65"/>
      <c r="B15547" s="65"/>
      <c r="C15547" s="65"/>
      <c r="D15547" s="65"/>
      <c r="E15547" s="65"/>
      <c r="F15547" s="65"/>
      <c r="G15547" s="129"/>
    </row>
    <row r="15548" spans="1:7">
      <c r="A15548" s="65"/>
      <c r="B15548" s="65"/>
      <c r="C15548" s="65"/>
      <c r="D15548" s="65"/>
      <c r="E15548" s="65"/>
      <c r="F15548" s="65"/>
      <c r="G15548" s="129"/>
    </row>
    <row r="15549" spans="1:7">
      <c r="A15549" s="65"/>
      <c r="B15549" s="65"/>
      <c r="C15549" s="65"/>
      <c r="D15549" s="65"/>
      <c r="E15549" s="65"/>
      <c r="F15549" s="65"/>
      <c r="G15549" s="129"/>
    </row>
    <row r="15550" spans="1:7">
      <c r="A15550" s="65"/>
      <c r="B15550" s="65"/>
      <c r="C15550" s="65"/>
      <c r="D15550" s="65"/>
      <c r="E15550" s="65"/>
      <c r="F15550" s="65"/>
      <c r="G15550" s="129"/>
    </row>
    <row r="15551" spans="1:7">
      <c r="A15551" s="65"/>
      <c r="B15551" s="65"/>
      <c r="C15551" s="65"/>
      <c r="D15551" s="65"/>
      <c r="E15551" s="65"/>
      <c r="F15551" s="65"/>
      <c r="G15551" s="129"/>
    </row>
    <row r="15552" spans="1:7">
      <c r="A15552" s="65"/>
      <c r="B15552" s="65"/>
      <c r="C15552" s="65"/>
      <c r="D15552" s="65"/>
      <c r="E15552" s="65"/>
      <c r="F15552" s="65"/>
      <c r="G15552" s="129"/>
    </row>
    <row r="15553" spans="1:7">
      <c r="A15553" s="65"/>
      <c r="B15553" s="65"/>
      <c r="C15553" s="65"/>
      <c r="D15553" s="65"/>
      <c r="E15553" s="65"/>
      <c r="F15553" s="65"/>
      <c r="G15553" s="129"/>
    </row>
    <row r="15554" spans="1:7">
      <c r="A15554" s="65"/>
      <c r="B15554" s="65"/>
      <c r="C15554" s="65"/>
      <c r="D15554" s="65"/>
      <c r="E15554" s="65"/>
      <c r="F15554" s="65"/>
      <c r="G15554" s="129"/>
    </row>
    <row r="15555" spans="1:7">
      <c r="A15555" s="65"/>
      <c r="B15555" s="65"/>
      <c r="C15555" s="65"/>
      <c r="D15555" s="65"/>
      <c r="E15555" s="65"/>
      <c r="F15555" s="65"/>
      <c r="G15555" s="129"/>
    </row>
    <row r="15556" spans="1:7">
      <c r="A15556" s="65"/>
      <c r="B15556" s="65"/>
      <c r="C15556" s="65"/>
      <c r="D15556" s="65"/>
      <c r="E15556" s="65"/>
      <c r="F15556" s="65"/>
      <c r="G15556" s="129"/>
    </row>
    <row r="15557" spans="1:7">
      <c r="A15557" s="65"/>
      <c r="B15557" s="65"/>
      <c r="C15557" s="65"/>
      <c r="D15557" s="65"/>
      <c r="E15557" s="65"/>
      <c r="F15557" s="65"/>
      <c r="G15557" s="129"/>
    </row>
    <row r="15558" spans="1:7">
      <c r="A15558" s="65"/>
      <c r="B15558" s="65"/>
      <c r="C15558" s="65"/>
      <c r="D15558" s="65"/>
      <c r="E15558" s="65"/>
      <c r="F15558" s="65"/>
      <c r="G15558" s="129"/>
    </row>
    <row r="15559" spans="1:7">
      <c r="A15559" s="65"/>
      <c r="B15559" s="65"/>
      <c r="C15559" s="65"/>
      <c r="D15559" s="65"/>
      <c r="E15559" s="65"/>
      <c r="F15559" s="65"/>
      <c r="G15559" s="129"/>
    </row>
    <row r="15560" spans="1:7">
      <c r="A15560" s="65"/>
      <c r="B15560" s="65"/>
      <c r="C15560" s="65"/>
      <c r="D15560" s="65"/>
      <c r="E15560" s="65"/>
      <c r="F15560" s="65"/>
      <c r="G15560" s="129"/>
    </row>
    <row r="15561" spans="1:7">
      <c r="A15561" s="65"/>
      <c r="B15561" s="65"/>
      <c r="C15561" s="65"/>
      <c r="D15561" s="65"/>
      <c r="E15561" s="65"/>
      <c r="F15561" s="65"/>
      <c r="G15561" s="129"/>
    </row>
    <row r="15562" spans="1:7">
      <c r="A15562" s="65"/>
      <c r="B15562" s="65"/>
      <c r="C15562" s="65"/>
      <c r="D15562" s="65"/>
      <c r="E15562" s="65"/>
      <c r="F15562" s="65"/>
      <c r="G15562" s="129"/>
    </row>
    <row r="15563" spans="1:7">
      <c r="A15563" s="65"/>
      <c r="B15563" s="65"/>
      <c r="C15563" s="65"/>
      <c r="D15563" s="65"/>
      <c r="E15563" s="65"/>
      <c r="F15563" s="65"/>
      <c r="G15563" s="129"/>
    </row>
    <row r="15564" spans="1:7">
      <c r="A15564" s="65"/>
      <c r="B15564" s="65"/>
      <c r="C15564" s="65"/>
      <c r="D15564" s="65"/>
      <c r="E15564" s="65"/>
      <c r="F15564" s="65"/>
      <c r="G15564" s="129"/>
    </row>
    <row r="15565" spans="1:7">
      <c r="A15565" s="65"/>
      <c r="B15565" s="65"/>
      <c r="C15565" s="65"/>
      <c r="D15565" s="65"/>
      <c r="E15565" s="65"/>
      <c r="F15565" s="65"/>
      <c r="G15565" s="129"/>
    </row>
    <row r="15566" spans="1:7">
      <c r="A15566" s="65"/>
      <c r="B15566" s="65"/>
      <c r="C15566" s="65"/>
      <c r="D15566" s="65"/>
      <c r="E15566" s="65"/>
      <c r="F15566" s="65"/>
      <c r="G15566" s="129"/>
    </row>
    <row r="15567" spans="1:7">
      <c r="A15567" s="65"/>
      <c r="B15567" s="65"/>
      <c r="C15567" s="65"/>
      <c r="D15567" s="65"/>
      <c r="E15567" s="65"/>
      <c r="F15567" s="65"/>
      <c r="G15567" s="129"/>
    </row>
    <row r="15568" spans="1:7">
      <c r="A15568" s="65"/>
      <c r="B15568" s="65"/>
      <c r="C15568" s="65"/>
      <c r="D15568" s="65"/>
      <c r="E15568" s="65"/>
      <c r="F15568" s="65"/>
      <c r="G15568" s="129"/>
    </row>
    <row r="15569" spans="1:7">
      <c r="A15569" s="65"/>
      <c r="B15569" s="65"/>
      <c r="C15569" s="65"/>
      <c r="D15569" s="65"/>
      <c r="E15569" s="65"/>
      <c r="F15569" s="65"/>
      <c r="G15569" s="129"/>
    </row>
    <row r="15570" spans="1:7">
      <c r="A15570" s="65"/>
      <c r="B15570" s="65"/>
      <c r="C15570" s="65"/>
      <c r="D15570" s="65"/>
      <c r="E15570" s="65"/>
      <c r="F15570" s="65"/>
      <c r="G15570" s="129"/>
    </row>
    <row r="15571" spans="1:7">
      <c r="A15571" s="65"/>
      <c r="B15571" s="65"/>
      <c r="C15571" s="65"/>
      <c r="D15571" s="65"/>
      <c r="E15571" s="65"/>
      <c r="F15571" s="65"/>
      <c r="G15571" s="129"/>
    </row>
    <row r="15572" spans="1:7">
      <c r="A15572" s="65"/>
      <c r="B15572" s="65"/>
      <c r="C15572" s="65"/>
      <c r="D15572" s="65"/>
      <c r="E15572" s="65"/>
      <c r="F15572" s="65"/>
      <c r="G15572" s="129"/>
    </row>
    <row r="15573" spans="1:7">
      <c r="A15573" s="65"/>
      <c r="B15573" s="65"/>
      <c r="C15573" s="65"/>
      <c r="D15573" s="65"/>
      <c r="E15573" s="65"/>
      <c r="F15573" s="65"/>
      <c r="G15573" s="129"/>
    </row>
    <row r="15574" spans="1:7">
      <c r="A15574" s="65"/>
      <c r="B15574" s="65"/>
      <c r="C15574" s="65"/>
      <c r="D15574" s="65"/>
      <c r="E15574" s="65"/>
      <c r="F15574" s="65"/>
      <c r="G15574" s="129"/>
    </row>
    <row r="15575" spans="1:7">
      <c r="A15575" s="65"/>
      <c r="B15575" s="65"/>
      <c r="C15575" s="65"/>
      <c r="D15575" s="65"/>
      <c r="E15575" s="65"/>
      <c r="F15575" s="65"/>
      <c r="G15575" s="129"/>
    </row>
    <row r="15576" spans="1:7">
      <c r="A15576" s="65"/>
      <c r="B15576" s="65"/>
      <c r="C15576" s="65"/>
      <c r="D15576" s="65"/>
      <c r="E15576" s="65"/>
      <c r="F15576" s="65"/>
      <c r="G15576" s="129"/>
    </row>
    <row r="15577" spans="1:7">
      <c r="A15577" s="65"/>
      <c r="B15577" s="65"/>
      <c r="C15577" s="65"/>
      <c r="D15577" s="65"/>
      <c r="E15577" s="65"/>
      <c r="F15577" s="65"/>
      <c r="G15577" s="129"/>
    </row>
    <row r="15578" spans="1:7">
      <c r="A15578" s="65"/>
      <c r="B15578" s="65"/>
      <c r="C15578" s="65"/>
      <c r="D15578" s="65"/>
      <c r="E15578" s="65"/>
      <c r="F15578" s="65"/>
      <c r="G15578" s="129"/>
    </row>
    <row r="15579" spans="1:7">
      <c r="A15579" s="65"/>
      <c r="B15579" s="65"/>
      <c r="C15579" s="65"/>
      <c r="D15579" s="65"/>
      <c r="E15579" s="65"/>
      <c r="F15579" s="65"/>
      <c r="G15579" s="129"/>
    </row>
    <row r="15580" spans="1:7">
      <c r="A15580" s="65"/>
      <c r="B15580" s="65"/>
      <c r="C15580" s="65"/>
      <c r="D15580" s="65"/>
      <c r="E15580" s="65"/>
      <c r="F15580" s="65"/>
      <c r="G15580" s="129"/>
    </row>
    <row r="15581" spans="1:7">
      <c r="A15581" s="65"/>
      <c r="B15581" s="65"/>
      <c r="C15581" s="65"/>
      <c r="D15581" s="65"/>
      <c r="E15581" s="65"/>
      <c r="F15581" s="65"/>
      <c r="G15581" s="129"/>
    </row>
    <row r="15582" spans="1:7">
      <c r="A15582" s="65"/>
      <c r="B15582" s="65"/>
      <c r="C15582" s="65"/>
      <c r="D15582" s="65"/>
      <c r="E15582" s="65"/>
      <c r="F15582" s="65"/>
      <c r="G15582" s="129"/>
    </row>
    <row r="15583" spans="1:7">
      <c r="A15583" s="65"/>
      <c r="B15583" s="65"/>
      <c r="C15583" s="65"/>
      <c r="D15583" s="65"/>
      <c r="E15583" s="65"/>
      <c r="F15583" s="65"/>
      <c r="G15583" s="129"/>
    </row>
    <row r="15584" spans="1:7">
      <c r="A15584" s="65"/>
      <c r="B15584" s="65"/>
      <c r="C15584" s="65"/>
      <c r="D15584" s="65"/>
      <c r="E15584" s="65"/>
      <c r="F15584" s="65"/>
      <c r="G15584" s="129"/>
    </row>
    <row r="15585" spans="1:7">
      <c r="A15585" s="65"/>
      <c r="B15585" s="65"/>
      <c r="C15585" s="65"/>
      <c r="D15585" s="65"/>
      <c r="E15585" s="65"/>
      <c r="F15585" s="65"/>
      <c r="G15585" s="129"/>
    </row>
    <row r="15586" spans="1:7">
      <c r="A15586" s="65"/>
      <c r="B15586" s="65"/>
      <c r="C15586" s="65"/>
      <c r="D15586" s="65"/>
      <c r="E15586" s="65"/>
      <c r="F15586" s="65"/>
      <c r="G15586" s="129"/>
    </row>
    <row r="15587" spans="1:7">
      <c r="A15587" s="65"/>
      <c r="B15587" s="65"/>
      <c r="C15587" s="65"/>
      <c r="D15587" s="65"/>
      <c r="E15587" s="65"/>
      <c r="F15587" s="65"/>
      <c r="G15587" s="129"/>
    </row>
    <row r="15588" spans="1:7">
      <c r="A15588" s="65"/>
      <c r="B15588" s="65"/>
      <c r="C15588" s="65"/>
      <c r="D15588" s="65"/>
      <c r="E15588" s="65"/>
      <c r="F15588" s="65"/>
      <c r="G15588" s="129"/>
    </row>
    <row r="15589" spans="1:7">
      <c r="A15589" s="65"/>
      <c r="B15589" s="65"/>
      <c r="C15589" s="65"/>
      <c r="D15589" s="65"/>
      <c r="E15589" s="65"/>
      <c r="F15589" s="65"/>
      <c r="G15589" s="129"/>
    </row>
    <row r="15590" spans="1:7">
      <c r="A15590" s="65"/>
      <c r="B15590" s="65"/>
      <c r="C15590" s="65"/>
      <c r="D15590" s="65"/>
      <c r="E15590" s="65"/>
      <c r="F15590" s="65"/>
      <c r="G15590" s="129"/>
    </row>
    <row r="15591" spans="1:7">
      <c r="A15591" s="65"/>
      <c r="B15591" s="65"/>
      <c r="C15591" s="65"/>
      <c r="D15591" s="65"/>
      <c r="E15591" s="65"/>
      <c r="F15591" s="65"/>
      <c r="G15591" s="129"/>
    </row>
    <row r="15592" spans="1:7">
      <c r="A15592" s="65"/>
      <c r="B15592" s="65"/>
      <c r="C15592" s="65"/>
      <c r="D15592" s="65"/>
      <c r="E15592" s="65"/>
      <c r="F15592" s="65"/>
      <c r="G15592" s="129"/>
    </row>
    <row r="15593" spans="1:7">
      <c r="A15593" s="65"/>
      <c r="B15593" s="65"/>
      <c r="C15593" s="65"/>
      <c r="D15593" s="65"/>
      <c r="E15593" s="65"/>
      <c r="F15593" s="65"/>
      <c r="G15593" s="129"/>
    </row>
    <row r="15594" spans="1:7">
      <c r="A15594" s="65"/>
      <c r="B15594" s="65"/>
      <c r="C15594" s="65"/>
      <c r="D15594" s="65"/>
      <c r="E15594" s="65"/>
      <c r="F15594" s="65"/>
      <c r="G15594" s="129"/>
    </row>
    <row r="15595" spans="1:7">
      <c r="A15595" s="65"/>
      <c r="B15595" s="65"/>
      <c r="C15595" s="65"/>
      <c r="D15595" s="65"/>
      <c r="E15595" s="65"/>
      <c r="F15595" s="65"/>
      <c r="G15595" s="129"/>
    </row>
    <row r="15596" spans="1:7">
      <c r="A15596" s="65"/>
      <c r="B15596" s="65"/>
      <c r="C15596" s="65"/>
      <c r="D15596" s="65"/>
      <c r="E15596" s="65"/>
      <c r="F15596" s="65"/>
      <c r="G15596" s="129"/>
    </row>
    <row r="15597" spans="1:7">
      <c r="A15597" s="65"/>
      <c r="B15597" s="65"/>
      <c r="C15597" s="65"/>
      <c r="D15597" s="65"/>
      <c r="E15597" s="65"/>
      <c r="F15597" s="65"/>
      <c r="G15597" s="129"/>
    </row>
    <row r="15598" spans="1:7">
      <c r="A15598" s="65"/>
      <c r="B15598" s="65"/>
      <c r="C15598" s="65"/>
      <c r="D15598" s="65"/>
      <c r="E15598" s="65"/>
      <c r="F15598" s="65"/>
      <c r="G15598" s="129"/>
    </row>
    <row r="15599" spans="1:7">
      <c r="A15599" s="65"/>
      <c r="B15599" s="65"/>
      <c r="C15599" s="65"/>
      <c r="D15599" s="65"/>
      <c r="E15599" s="65"/>
      <c r="F15599" s="65"/>
      <c r="G15599" s="129"/>
    </row>
    <row r="15600" spans="1:7">
      <c r="A15600" s="65"/>
      <c r="B15600" s="65"/>
      <c r="C15600" s="65"/>
      <c r="D15600" s="65"/>
      <c r="E15600" s="65"/>
      <c r="F15600" s="65"/>
      <c r="G15600" s="129"/>
    </row>
    <row r="15601" spans="1:7">
      <c r="A15601" s="65"/>
      <c r="B15601" s="65"/>
      <c r="C15601" s="65"/>
      <c r="D15601" s="65"/>
      <c r="E15601" s="65"/>
      <c r="F15601" s="65"/>
      <c r="G15601" s="129"/>
    </row>
    <row r="15602" spans="1:7">
      <c r="A15602" s="65"/>
      <c r="B15602" s="65"/>
      <c r="C15602" s="65"/>
      <c r="D15602" s="65"/>
      <c r="E15602" s="65"/>
      <c r="F15602" s="65"/>
      <c r="G15602" s="129"/>
    </row>
    <row r="15603" spans="1:7">
      <c r="A15603" s="65"/>
      <c r="B15603" s="65"/>
      <c r="C15603" s="65"/>
      <c r="D15603" s="65"/>
      <c r="E15603" s="65"/>
      <c r="F15603" s="65"/>
      <c r="G15603" s="129"/>
    </row>
    <row r="15604" spans="1:7">
      <c r="A15604" s="65"/>
      <c r="B15604" s="65"/>
      <c r="C15604" s="65"/>
      <c r="D15604" s="65"/>
      <c r="E15604" s="65"/>
      <c r="F15604" s="65"/>
      <c r="G15604" s="129"/>
    </row>
    <row r="15605" spans="1:7">
      <c r="A15605" s="65"/>
      <c r="B15605" s="65"/>
      <c r="C15605" s="65"/>
      <c r="D15605" s="65"/>
      <c r="E15605" s="65"/>
      <c r="F15605" s="65"/>
      <c r="G15605" s="129"/>
    </row>
    <row r="15606" spans="1:7">
      <c r="A15606" s="65"/>
      <c r="B15606" s="65"/>
      <c r="C15606" s="65"/>
      <c r="D15606" s="65"/>
      <c r="E15606" s="65"/>
      <c r="F15606" s="65"/>
      <c r="G15606" s="129"/>
    </row>
    <row r="15607" spans="1:7">
      <c r="A15607" s="65"/>
      <c r="B15607" s="65"/>
      <c r="C15607" s="65"/>
      <c r="D15607" s="65"/>
      <c r="E15607" s="65"/>
      <c r="F15607" s="65"/>
      <c r="G15607" s="129"/>
    </row>
    <row r="15608" spans="1:7">
      <c r="A15608" s="65"/>
      <c r="B15608" s="65"/>
      <c r="C15608" s="65"/>
      <c r="D15608" s="65"/>
      <c r="E15608" s="65"/>
      <c r="F15608" s="65"/>
      <c r="G15608" s="129"/>
    </row>
    <row r="15609" spans="1:7">
      <c r="A15609" s="65"/>
      <c r="B15609" s="65"/>
      <c r="C15609" s="65"/>
      <c r="D15609" s="65"/>
      <c r="E15609" s="65"/>
      <c r="F15609" s="65"/>
      <c r="G15609" s="129"/>
    </row>
    <row r="15610" spans="1:7">
      <c r="A15610" s="65"/>
      <c r="B15610" s="65"/>
      <c r="C15610" s="65"/>
      <c r="D15610" s="65"/>
      <c r="E15610" s="65"/>
      <c r="F15610" s="65"/>
      <c r="G15610" s="129"/>
    </row>
    <row r="15611" spans="1:7">
      <c r="A15611" s="65"/>
      <c r="B15611" s="65"/>
      <c r="C15611" s="65"/>
      <c r="D15611" s="65"/>
      <c r="E15611" s="65"/>
      <c r="F15611" s="65"/>
      <c r="G15611" s="129"/>
    </row>
    <row r="15612" spans="1:7">
      <c r="A15612" s="65"/>
      <c r="B15612" s="65"/>
      <c r="C15612" s="65"/>
      <c r="D15612" s="65"/>
      <c r="E15612" s="65"/>
      <c r="F15612" s="65"/>
      <c r="G15612" s="129"/>
    </row>
    <row r="15613" spans="1:7">
      <c r="A15613" s="65"/>
      <c r="B15613" s="65"/>
      <c r="C15613" s="65"/>
      <c r="D15613" s="65"/>
      <c r="E15613" s="65"/>
      <c r="F15613" s="65"/>
      <c r="G15613" s="129"/>
    </row>
    <row r="15614" spans="1:7">
      <c r="A15614" s="65"/>
      <c r="B15614" s="65"/>
      <c r="C15614" s="65"/>
      <c r="D15614" s="65"/>
      <c r="E15614" s="65"/>
      <c r="F15614" s="65"/>
      <c r="G15614" s="129"/>
    </row>
    <row r="15615" spans="1:7">
      <c r="A15615" s="65"/>
      <c r="B15615" s="65"/>
      <c r="C15615" s="65"/>
      <c r="D15615" s="65"/>
      <c r="E15615" s="65"/>
      <c r="F15615" s="65"/>
      <c r="G15615" s="129"/>
    </row>
    <row r="15616" spans="1:7">
      <c r="A15616" s="65"/>
      <c r="B15616" s="65"/>
      <c r="C15616" s="65"/>
      <c r="D15616" s="65"/>
      <c r="E15616" s="65"/>
      <c r="F15616" s="65"/>
      <c r="G15616" s="129"/>
    </row>
    <row r="15617" spans="1:7">
      <c r="A15617" s="65"/>
      <c r="B15617" s="65"/>
      <c r="C15617" s="65"/>
      <c r="D15617" s="65"/>
      <c r="E15617" s="65"/>
      <c r="F15617" s="65"/>
      <c r="G15617" s="129"/>
    </row>
    <row r="15618" spans="1:7">
      <c r="A15618" s="65"/>
      <c r="B15618" s="65"/>
      <c r="C15618" s="65"/>
      <c r="D15618" s="65"/>
      <c r="E15618" s="65"/>
      <c r="F15618" s="65"/>
      <c r="G15618" s="129"/>
    </row>
    <row r="15619" spans="1:7">
      <c r="A15619" s="65"/>
      <c r="B15619" s="65"/>
      <c r="C15619" s="65"/>
      <c r="D15619" s="65"/>
      <c r="E15619" s="65"/>
      <c r="F15619" s="65"/>
      <c r="G15619" s="129"/>
    </row>
    <row r="15620" spans="1:7">
      <c r="A15620" s="65"/>
      <c r="B15620" s="65"/>
      <c r="C15620" s="65"/>
      <c r="D15620" s="65"/>
      <c r="E15620" s="65"/>
      <c r="F15620" s="65"/>
      <c r="G15620" s="129"/>
    </row>
    <row r="15621" spans="1:7">
      <c r="A15621" s="65"/>
      <c r="B15621" s="65"/>
      <c r="C15621" s="65"/>
      <c r="D15621" s="65"/>
      <c r="E15621" s="65"/>
      <c r="F15621" s="65"/>
      <c r="G15621" s="129"/>
    </row>
    <row r="15622" spans="1:7">
      <c r="A15622" s="65"/>
      <c r="B15622" s="65"/>
      <c r="C15622" s="65"/>
      <c r="D15622" s="65"/>
      <c r="E15622" s="65"/>
      <c r="F15622" s="65"/>
      <c r="G15622" s="129"/>
    </row>
    <row r="15623" spans="1:7">
      <c r="A15623" s="65"/>
      <c r="B15623" s="65"/>
      <c r="C15623" s="65"/>
      <c r="D15623" s="65"/>
      <c r="E15623" s="65"/>
      <c r="F15623" s="65"/>
      <c r="G15623" s="129"/>
    </row>
    <row r="15624" spans="1:7">
      <c r="A15624" s="65"/>
      <c r="B15624" s="65"/>
      <c r="C15624" s="65"/>
      <c r="D15624" s="65"/>
      <c r="E15624" s="65"/>
      <c r="F15624" s="65"/>
      <c r="G15624" s="129"/>
    </row>
    <row r="15625" spans="1:7">
      <c r="A15625" s="65"/>
      <c r="B15625" s="65"/>
      <c r="C15625" s="65"/>
      <c r="D15625" s="65"/>
      <c r="E15625" s="65"/>
      <c r="F15625" s="65"/>
      <c r="G15625" s="129"/>
    </row>
    <row r="15626" spans="1:7">
      <c r="A15626" s="65"/>
      <c r="B15626" s="65"/>
      <c r="C15626" s="65"/>
      <c r="D15626" s="65"/>
      <c r="E15626" s="65"/>
      <c r="F15626" s="65"/>
      <c r="G15626" s="129"/>
    </row>
    <row r="15627" spans="1:7">
      <c r="A15627" s="65"/>
      <c r="B15627" s="65"/>
      <c r="C15627" s="65"/>
      <c r="D15627" s="65"/>
      <c r="E15627" s="65"/>
      <c r="F15627" s="65"/>
      <c r="G15627" s="129"/>
    </row>
    <row r="15628" spans="1:7">
      <c r="A15628" s="65"/>
      <c r="B15628" s="65"/>
      <c r="C15628" s="65"/>
      <c r="D15628" s="65"/>
      <c r="E15628" s="65"/>
      <c r="F15628" s="65"/>
      <c r="G15628" s="129"/>
    </row>
    <row r="15629" spans="1:7">
      <c r="A15629" s="65"/>
      <c r="B15629" s="65"/>
      <c r="C15629" s="65"/>
      <c r="D15629" s="65"/>
      <c r="E15629" s="65"/>
      <c r="F15629" s="65"/>
      <c r="G15629" s="129"/>
    </row>
    <row r="15630" spans="1:7">
      <c r="A15630" s="65"/>
      <c r="B15630" s="65"/>
      <c r="C15630" s="65"/>
      <c r="D15630" s="65"/>
      <c r="E15630" s="65"/>
      <c r="F15630" s="65"/>
      <c r="G15630" s="129"/>
    </row>
    <row r="15631" spans="1:7">
      <c r="A15631" s="65"/>
      <c r="B15631" s="65"/>
      <c r="C15631" s="65"/>
      <c r="D15631" s="65"/>
      <c r="E15631" s="65"/>
      <c r="F15631" s="65"/>
      <c r="G15631" s="129"/>
    </row>
    <row r="15632" spans="1:7">
      <c r="A15632" s="65"/>
      <c r="B15632" s="65"/>
      <c r="C15632" s="65"/>
      <c r="D15632" s="65"/>
      <c r="E15632" s="65"/>
      <c r="F15632" s="65"/>
      <c r="G15632" s="129"/>
    </row>
    <row r="15633" spans="1:7">
      <c r="A15633" s="65"/>
      <c r="B15633" s="65"/>
      <c r="C15633" s="65"/>
      <c r="D15633" s="65"/>
      <c r="E15633" s="65"/>
      <c r="F15633" s="65"/>
      <c r="G15633" s="129"/>
    </row>
    <row r="15634" spans="1:7">
      <c r="A15634" s="65"/>
      <c r="B15634" s="65"/>
      <c r="C15634" s="65"/>
      <c r="D15634" s="65"/>
      <c r="E15634" s="65"/>
      <c r="F15634" s="65"/>
      <c r="G15634" s="129"/>
    </row>
    <row r="15635" spans="1:7">
      <c r="A15635" s="65"/>
      <c r="B15635" s="65"/>
      <c r="C15635" s="65"/>
      <c r="D15635" s="65"/>
      <c r="E15635" s="65"/>
      <c r="F15635" s="65"/>
      <c r="G15635" s="129"/>
    </row>
    <row r="15636" spans="1:7">
      <c r="A15636" s="65"/>
      <c r="B15636" s="65"/>
      <c r="C15636" s="65"/>
      <c r="D15636" s="65"/>
      <c r="E15636" s="65"/>
      <c r="F15636" s="65"/>
      <c r="G15636" s="129"/>
    </row>
    <row r="15637" spans="1:7">
      <c r="A15637" s="65"/>
      <c r="B15637" s="65"/>
      <c r="C15637" s="65"/>
      <c r="D15637" s="65"/>
      <c r="E15637" s="65"/>
      <c r="F15637" s="65"/>
      <c r="G15637" s="129"/>
    </row>
    <row r="15638" spans="1:7">
      <c r="A15638" s="65"/>
      <c r="B15638" s="65"/>
      <c r="C15638" s="65"/>
      <c r="D15638" s="65"/>
      <c r="E15638" s="65"/>
      <c r="F15638" s="65"/>
      <c r="G15638" s="129"/>
    </row>
    <row r="15639" spans="1:7">
      <c r="A15639" s="65"/>
      <c r="B15639" s="65"/>
      <c r="C15639" s="65"/>
      <c r="D15639" s="65"/>
      <c r="E15639" s="65"/>
      <c r="F15639" s="65"/>
      <c r="G15639" s="129"/>
    </row>
    <row r="15640" spans="1:7">
      <c r="A15640" s="65"/>
      <c r="B15640" s="65"/>
      <c r="C15640" s="65"/>
      <c r="D15640" s="65"/>
      <c r="E15640" s="65"/>
      <c r="F15640" s="65"/>
      <c r="G15640" s="129"/>
    </row>
    <row r="15641" spans="1:7">
      <c r="A15641" s="65"/>
      <c r="B15641" s="65"/>
      <c r="C15641" s="65"/>
      <c r="D15641" s="65"/>
      <c r="E15641" s="65"/>
      <c r="F15641" s="65"/>
      <c r="G15641" s="129"/>
    </row>
    <row r="15642" spans="1:7">
      <c r="A15642" s="65"/>
      <c r="B15642" s="65"/>
      <c r="C15642" s="65"/>
      <c r="D15642" s="65"/>
      <c r="E15642" s="65"/>
      <c r="F15642" s="65"/>
      <c r="G15642" s="129"/>
    </row>
    <row r="15643" spans="1:7">
      <c r="A15643" s="65"/>
      <c r="B15643" s="65"/>
      <c r="C15643" s="65"/>
      <c r="D15643" s="65"/>
      <c r="E15643" s="65"/>
      <c r="F15643" s="65"/>
      <c r="G15643" s="129"/>
    </row>
    <row r="15644" spans="1:7">
      <c r="A15644" s="65"/>
      <c r="B15644" s="65"/>
      <c r="C15644" s="65"/>
      <c r="D15644" s="65"/>
      <c r="E15644" s="65"/>
      <c r="F15644" s="65"/>
      <c r="G15644" s="129"/>
    </row>
    <row r="15645" spans="1:7">
      <c r="A15645" s="65"/>
      <c r="B15645" s="65"/>
      <c r="C15645" s="65"/>
      <c r="D15645" s="65"/>
      <c r="E15645" s="65"/>
      <c r="F15645" s="65"/>
      <c r="G15645" s="129"/>
    </row>
    <row r="15646" spans="1:7">
      <c r="A15646" s="65"/>
      <c r="B15646" s="65"/>
      <c r="C15646" s="65"/>
      <c r="D15646" s="65"/>
      <c r="E15646" s="65"/>
      <c r="F15646" s="65"/>
      <c r="G15646" s="129"/>
    </row>
    <row r="15647" spans="1:7">
      <c r="A15647" s="65"/>
      <c r="B15647" s="65"/>
      <c r="C15647" s="65"/>
      <c r="D15647" s="65"/>
      <c r="E15647" s="65"/>
      <c r="F15647" s="65"/>
      <c r="G15647" s="129"/>
    </row>
    <row r="15648" spans="1:7">
      <c r="A15648" s="65"/>
      <c r="B15648" s="65"/>
      <c r="C15648" s="65"/>
      <c r="D15648" s="65"/>
      <c r="E15648" s="65"/>
      <c r="F15648" s="65"/>
      <c r="G15648" s="129"/>
    </row>
    <row r="15649" spans="1:7">
      <c r="A15649" s="65"/>
      <c r="B15649" s="65"/>
      <c r="C15649" s="65"/>
      <c r="D15649" s="65"/>
      <c r="E15649" s="65"/>
      <c r="F15649" s="65"/>
      <c r="G15649" s="129"/>
    </row>
    <row r="15650" spans="1:7">
      <c r="A15650" s="65"/>
      <c r="B15650" s="65"/>
      <c r="C15650" s="65"/>
      <c r="D15650" s="65"/>
      <c r="E15650" s="65"/>
      <c r="F15650" s="65"/>
      <c r="G15650" s="129"/>
    </row>
    <row r="15651" spans="1:7">
      <c r="A15651" s="65"/>
      <c r="B15651" s="65"/>
      <c r="C15651" s="65"/>
      <c r="D15651" s="65"/>
      <c r="E15651" s="65"/>
      <c r="F15651" s="65"/>
      <c r="G15651" s="129"/>
    </row>
    <row r="15652" spans="1:7">
      <c r="A15652" s="65"/>
      <c r="B15652" s="65"/>
      <c r="C15652" s="65"/>
      <c r="D15652" s="65"/>
      <c r="E15652" s="65"/>
      <c r="F15652" s="65"/>
      <c r="G15652" s="129"/>
    </row>
    <row r="15653" spans="1:7">
      <c r="A15653" s="65"/>
      <c r="B15653" s="65"/>
      <c r="C15653" s="65"/>
      <c r="D15653" s="65"/>
      <c r="E15653" s="65"/>
      <c r="F15653" s="65"/>
      <c r="G15653" s="129"/>
    </row>
    <row r="15654" spans="1:7">
      <c r="A15654" s="65"/>
      <c r="B15654" s="65"/>
      <c r="C15654" s="65"/>
      <c r="D15654" s="65"/>
      <c r="E15654" s="65"/>
      <c r="F15654" s="65"/>
      <c r="G15654" s="129"/>
    </row>
    <row r="15655" spans="1:7">
      <c r="A15655" s="65"/>
      <c r="B15655" s="65"/>
      <c r="C15655" s="65"/>
      <c r="D15655" s="65"/>
      <c r="E15655" s="65"/>
      <c r="F15655" s="65"/>
      <c r="G15655" s="129"/>
    </row>
    <row r="15656" spans="1:7">
      <c r="A15656" s="65"/>
      <c r="B15656" s="65"/>
      <c r="C15656" s="65"/>
      <c r="D15656" s="65"/>
      <c r="E15656" s="65"/>
      <c r="F15656" s="65"/>
      <c r="G15656" s="129"/>
    </row>
    <row r="15657" spans="1:7">
      <c r="A15657" s="65"/>
      <c r="B15657" s="65"/>
      <c r="C15657" s="65"/>
      <c r="D15657" s="65"/>
      <c r="E15657" s="65"/>
      <c r="F15657" s="65"/>
      <c r="G15657" s="129"/>
    </row>
    <row r="15658" spans="1:7">
      <c r="A15658" s="65"/>
      <c r="B15658" s="65"/>
      <c r="C15658" s="65"/>
      <c r="D15658" s="65"/>
      <c r="E15658" s="65"/>
      <c r="F15658" s="65"/>
      <c r="G15658" s="129"/>
    </row>
    <row r="15659" spans="1:7">
      <c r="A15659" s="65"/>
      <c r="B15659" s="65"/>
      <c r="C15659" s="65"/>
      <c r="D15659" s="65"/>
      <c r="E15659" s="65"/>
      <c r="F15659" s="65"/>
      <c r="G15659" s="129"/>
    </row>
    <row r="15660" spans="1:7">
      <c r="A15660" s="65"/>
      <c r="B15660" s="65"/>
      <c r="C15660" s="65"/>
      <c r="D15660" s="65"/>
      <c r="E15660" s="65"/>
      <c r="F15660" s="65"/>
      <c r="G15660" s="129"/>
    </row>
    <row r="15661" spans="1:7">
      <c r="A15661" s="65"/>
      <c r="B15661" s="65"/>
      <c r="C15661" s="65"/>
      <c r="D15661" s="65"/>
      <c r="E15661" s="65"/>
      <c r="F15661" s="65"/>
      <c r="G15661" s="129"/>
    </row>
    <row r="15662" spans="1:7">
      <c r="A15662" s="65"/>
      <c r="B15662" s="65"/>
      <c r="C15662" s="65"/>
      <c r="D15662" s="65"/>
      <c r="E15662" s="65"/>
      <c r="F15662" s="65"/>
      <c r="G15662" s="129"/>
    </row>
    <row r="15663" spans="1:7">
      <c r="A15663" s="65"/>
      <c r="B15663" s="65"/>
      <c r="C15663" s="65"/>
      <c r="D15663" s="65"/>
      <c r="E15663" s="65"/>
      <c r="F15663" s="65"/>
      <c r="G15663" s="129"/>
    </row>
    <row r="15664" spans="1:7">
      <c r="A15664" s="65"/>
      <c r="B15664" s="65"/>
      <c r="C15664" s="65"/>
      <c r="D15664" s="65"/>
      <c r="E15664" s="65"/>
      <c r="F15664" s="65"/>
      <c r="G15664" s="129"/>
    </row>
    <row r="15665" spans="1:7">
      <c r="A15665" s="65"/>
      <c r="B15665" s="65"/>
      <c r="C15665" s="65"/>
      <c r="D15665" s="65"/>
      <c r="E15665" s="65"/>
      <c r="F15665" s="65"/>
      <c r="G15665" s="129"/>
    </row>
    <row r="15666" spans="1:7">
      <c r="A15666" s="65"/>
      <c r="B15666" s="65"/>
      <c r="C15666" s="65"/>
      <c r="D15666" s="65"/>
      <c r="E15666" s="65"/>
      <c r="F15666" s="65"/>
      <c r="G15666" s="129"/>
    </row>
    <row r="15667" spans="1:7">
      <c r="A15667" s="65"/>
      <c r="B15667" s="65"/>
      <c r="C15667" s="65"/>
      <c r="D15667" s="65"/>
      <c r="E15667" s="65"/>
      <c r="F15667" s="65"/>
      <c r="G15667" s="129"/>
    </row>
    <row r="15668" spans="1:7">
      <c r="A15668" s="65"/>
      <c r="B15668" s="65"/>
      <c r="C15668" s="65"/>
      <c r="D15668" s="65"/>
      <c r="E15668" s="65"/>
      <c r="F15668" s="65"/>
      <c r="G15668" s="129"/>
    </row>
    <row r="15669" spans="1:7">
      <c r="A15669" s="65"/>
      <c r="B15669" s="65"/>
      <c r="C15669" s="65"/>
      <c r="D15669" s="65"/>
      <c r="E15669" s="65"/>
      <c r="F15669" s="65"/>
      <c r="G15669" s="129"/>
    </row>
    <row r="15670" spans="1:7">
      <c r="A15670" s="65"/>
      <c r="B15670" s="65"/>
      <c r="C15670" s="65"/>
      <c r="D15670" s="65"/>
      <c r="E15670" s="65"/>
      <c r="F15670" s="65"/>
      <c r="G15670" s="129"/>
    </row>
    <row r="15671" spans="1:7">
      <c r="A15671" s="65"/>
      <c r="B15671" s="65"/>
      <c r="C15671" s="65"/>
      <c r="D15671" s="65"/>
      <c r="E15671" s="65"/>
      <c r="F15671" s="65"/>
      <c r="G15671" s="129"/>
    </row>
    <row r="15672" spans="1:7">
      <c r="A15672" s="65"/>
      <c r="B15672" s="65"/>
      <c r="C15672" s="65"/>
      <c r="D15672" s="65"/>
      <c r="E15672" s="65"/>
      <c r="F15672" s="65"/>
      <c r="G15672" s="129"/>
    </row>
    <row r="15673" spans="1:7">
      <c r="A15673" s="65"/>
      <c r="B15673" s="65"/>
      <c r="C15673" s="65"/>
      <c r="D15673" s="65"/>
      <c r="E15673" s="65"/>
      <c r="F15673" s="65"/>
      <c r="G15673" s="129"/>
    </row>
    <row r="15674" spans="1:7">
      <c r="A15674" s="65"/>
      <c r="B15674" s="65"/>
      <c r="C15674" s="65"/>
      <c r="D15674" s="65"/>
      <c r="E15674" s="65"/>
      <c r="F15674" s="65"/>
      <c r="G15674" s="129"/>
    </row>
    <row r="15675" spans="1:7">
      <c r="A15675" s="65"/>
      <c r="B15675" s="65"/>
      <c r="C15675" s="65"/>
      <c r="D15675" s="65"/>
      <c r="E15675" s="65"/>
      <c r="F15675" s="65"/>
      <c r="G15675" s="129"/>
    </row>
    <row r="15676" spans="1:7">
      <c r="A15676" s="65"/>
      <c r="B15676" s="65"/>
      <c r="C15676" s="65"/>
      <c r="D15676" s="65"/>
      <c r="E15676" s="65"/>
      <c r="F15676" s="65"/>
      <c r="G15676" s="129"/>
    </row>
    <row r="15677" spans="1:7">
      <c r="A15677" s="65"/>
      <c r="B15677" s="65"/>
      <c r="C15677" s="65"/>
      <c r="D15677" s="65"/>
      <c r="E15677" s="65"/>
      <c r="F15677" s="65"/>
      <c r="G15677" s="129"/>
    </row>
    <row r="15678" spans="1:7">
      <c r="A15678" s="65"/>
      <c r="B15678" s="65"/>
      <c r="C15678" s="65"/>
      <c r="D15678" s="65"/>
      <c r="E15678" s="65"/>
      <c r="F15678" s="65"/>
      <c r="G15678" s="129"/>
    </row>
    <row r="15679" spans="1:7">
      <c r="A15679" s="65"/>
      <c r="B15679" s="65"/>
      <c r="C15679" s="65"/>
      <c r="D15679" s="65"/>
      <c r="E15679" s="65"/>
      <c r="F15679" s="65"/>
      <c r="G15679" s="129"/>
    </row>
    <row r="15680" spans="1:7">
      <c r="A15680" s="65"/>
      <c r="B15680" s="65"/>
      <c r="C15680" s="65"/>
      <c r="D15680" s="65"/>
      <c r="E15680" s="65"/>
      <c r="F15680" s="65"/>
      <c r="G15680" s="129"/>
    </row>
    <row r="15681" spans="1:7">
      <c r="A15681" s="65"/>
      <c r="B15681" s="65"/>
      <c r="C15681" s="65"/>
      <c r="D15681" s="65"/>
      <c r="E15681" s="65"/>
      <c r="F15681" s="65"/>
      <c r="G15681" s="129"/>
    </row>
    <row r="15682" spans="1:7">
      <c r="A15682" s="65"/>
      <c r="B15682" s="65"/>
      <c r="C15682" s="65"/>
      <c r="D15682" s="65"/>
      <c r="E15682" s="65"/>
      <c r="F15682" s="65"/>
      <c r="G15682" s="129"/>
    </row>
    <row r="15683" spans="1:7">
      <c r="A15683" s="65"/>
      <c r="B15683" s="65"/>
      <c r="C15683" s="65"/>
      <c r="D15683" s="65"/>
      <c r="E15683" s="65"/>
      <c r="F15683" s="65"/>
      <c r="G15683" s="129"/>
    </row>
    <row r="15684" spans="1:7">
      <c r="A15684" s="65"/>
      <c r="B15684" s="65"/>
      <c r="C15684" s="65"/>
      <c r="D15684" s="65"/>
      <c r="E15684" s="65"/>
      <c r="F15684" s="65"/>
      <c r="G15684" s="129"/>
    </row>
    <row r="15685" spans="1:7">
      <c r="A15685" s="65"/>
      <c r="B15685" s="65"/>
      <c r="C15685" s="65"/>
      <c r="D15685" s="65"/>
      <c r="E15685" s="65"/>
      <c r="F15685" s="65"/>
      <c r="G15685" s="129"/>
    </row>
    <row r="15686" spans="1:7">
      <c r="A15686" s="65"/>
      <c r="B15686" s="65"/>
      <c r="C15686" s="65"/>
      <c r="D15686" s="65"/>
      <c r="E15686" s="65"/>
      <c r="F15686" s="65"/>
      <c r="G15686" s="129"/>
    </row>
    <row r="15687" spans="1:7">
      <c r="A15687" s="65"/>
      <c r="B15687" s="65"/>
      <c r="C15687" s="65"/>
      <c r="D15687" s="65"/>
      <c r="E15687" s="65"/>
      <c r="F15687" s="65"/>
      <c r="G15687" s="129"/>
    </row>
    <row r="15688" spans="1:7">
      <c r="A15688" s="65"/>
      <c r="B15688" s="65"/>
      <c r="C15688" s="65"/>
      <c r="D15688" s="65"/>
      <c r="E15688" s="65"/>
      <c r="F15688" s="65"/>
      <c r="G15688" s="129"/>
    </row>
    <row r="15689" spans="1:7">
      <c r="A15689" s="65"/>
      <c r="B15689" s="65"/>
      <c r="C15689" s="65"/>
      <c r="D15689" s="65"/>
      <c r="E15689" s="65"/>
      <c r="F15689" s="65"/>
      <c r="G15689" s="129"/>
    </row>
    <row r="15690" spans="1:7">
      <c r="A15690" s="65"/>
      <c r="B15690" s="65"/>
      <c r="C15690" s="65"/>
      <c r="D15690" s="65"/>
      <c r="E15690" s="65"/>
      <c r="F15690" s="65"/>
      <c r="G15690" s="129"/>
    </row>
    <row r="15691" spans="1:7">
      <c r="A15691" s="65"/>
      <c r="B15691" s="65"/>
      <c r="C15691" s="65"/>
      <c r="D15691" s="65"/>
      <c r="E15691" s="65"/>
      <c r="F15691" s="65"/>
      <c r="G15691" s="129"/>
    </row>
    <row r="15692" spans="1:7">
      <c r="A15692" s="65"/>
      <c r="B15692" s="65"/>
      <c r="C15692" s="65"/>
      <c r="D15692" s="65"/>
      <c r="E15692" s="65"/>
      <c r="F15692" s="65"/>
      <c r="G15692" s="129"/>
    </row>
    <row r="15693" spans="1:7">
      <c r="A15693" s="65"/>
      <c r="B15693" s="65"/>
      <c r="C15693" s="65"/>
      <c r="D15693" s="65"/>
      <c r="E15693" s="65"/>
      <c r="F15693" s="65"/>
      <c r="G15693" s="129"/>
    </row>
    <row r="15694" spans="1:7">
      <c r="A15694" s="65"/>
      <c r="B15694" s="65"/>
      <c r="C15694" s="65"/>
      <c r="D15694" s="65"/>
      <c r="E15694" s="65"/>
      <c r="F15694" s="65"/>
      <c r="G15694" s="129"/>
    </row>
    <row r="15695" spans="1:7">
      <c r="A15695" s="65"/>
      <c r="B15695" s="65"/>
      <c r="C15695" s="65"/>
      <c r="D15695" s="65"/>
      <c r="E15695" s="65"/>
      <c r="F15695" s="65"/>
      <c r="G15695" s="129"/>
    </row>
    <row r="15696" spans="1:7">
      <c r="A15696" s="65"/>
      <c r="B15696" s="65"/>
      <c r="C15696" s="65"/>
      <c r="D15696" s="65"/>
      <c r="E15696" s="65"/>
      <c r="F15696" s="65"/>
      <c r="G15696" s="129"/>
    </row>
    <row r="15697" spans="1:7">
      <c r="A15697" s="65"/>
      <c r="B15697" s="65"/>
      <c r="C15697" s="65"/>
      <c r="D15697" s="65"/>
      <c r="E15697" s="65"/>
      <c r="F15697" s="65"/>
      <c r="G15697" s="129"/>
    </row>
    <row r="15698" spans="1:7">
      <c r="A15698" s="65"/>
      <c r="B15698" s="65"/>
      <c r="C15698" s="65"/>
      <c r="D15698" s="65"/>
      <c r="E15698" s="65"/>
      <c r="F15698" s="65"/>
      <c r="G15698" s="129"/>
    </row>
    <row r="15699" spans="1:7">
      <c r="A15699" s="65"/>
      <c r="B15699" s="65"/>
      <c r="C15699" s="65"/>
      <c r="D15699" s="65"/>
      <c r="E15699" s="65"/>
      <c r="F15699" s="65"/>
      <c r="G15699" s="129"/>
    </row>
    <row r="15700" spans="1:7">
      <c r="A15700" s="65"/>
      <c r="B15700" s="65"/>
      <c r="C15700" s="65"/>
      <c r="D15700" s="65"/>
      <c r="E15700" s="65"/>
      <c r="F15700" s="65"/>
      <c r="G15700" s="129"/>
    </row>
    <row r="15701" spans="1:7">
      <c r="A15701" s="65"/>
      <c r="B15701" s="65"/>
      <c r="C15701" s="65"/>
      <c r="D15701" s="65"/>
      <c r="E15701" s="65"/>
      <c r="F15701" s="65"/>
      <c r="G15701" s="129"/>
    </row>
    <row r="15702" spans="1:7">
      <c r="A15702" s="65"/>
      <c r="B15702" s="65"/>
      <c r="C15702" s="65"/>
      <c r="D15702" s="65"/>
      <c r="E15702" s="65"/>
      <c r="F15702" s="65"/>
      <c r="G15702" s="129"/>
    </row>
    <row r="15703" spans="1:7">
      <c r="A15703" s="65"/>
      <c r="B15703" s="65"/>
      <c r="C15703" s="65"/>
      <c r="D15703" s="65"/>
      <c r="E15703" s="65"/>
      <c r="F15703" s="65"/>
      <c r="G15703" s="129"/>
    </row>
    <row r="15704" spans="1:7">
      <c r="A15704" s="65"/>
      <c r="B15704" s="65"/>
      <c r="C15704" s="65"/>
      <c r="D15704" s="65"/>
      <c r="E15704" s="65"/>
      <c r="F15704" s="65"/>
      <c r="G15704" s="129"/>
    </row>
    <row r="15705" spans="1:7">
      <c r="A15705" s="65"/>
      <c r="B15705" s="65"/>
      <c r="C15705" s="65"/>
      <c r="D15705" s="65"/>
      <c r="E15705" s="65"/>
      <c r="F15705" s="65"/>
      <c r="G15705" s="129"/>
    </row>
    <row r="15706" spans="1:7">
      <c r="A15706" s="65"/>
      <c r="B15706" s="65"/>
      <c r="C15706" s="65"/>
      <c r="D15706" s="65"/>
      <c r="E15706" s="65"/>
      <c r="F15706" s="65"/>
      <c r="G15706" s="129"/>
    </row>
    <row r="15707" spans="1:7">
      <c r="A15707" s="65"/>
      <c r="B15707" s="65"/>
      <c r="C15707" s="65"/>
      <c r="D15707" s="65"/>
      <c r="E15707" s="65"/>
      <c r="F15707" s="65"/>
      <c r="G15707" s="129"/>
    </row>
    <row r="15708" spans="1:7">
      <c r="A15708" s="65"/>
      <c r="B15708" s="65"/>
      <c r="C15708" s="65"/>
      <c r="D15708" s="65"/>
      <c r="E15708" s="65"/>
      <c r="F15708" s="65"/>
      <c r="G15708" s="129"/>
    </row>
    <row r="15709" spans="1:7">
      <c r="A15709" s="65"/>
      <c r="B15709" s="65"/>
      <c r="C15709" s="65"/>
      <c r="D15709" s="65"/>
      <c r="E15709" s="65"/>
      <c r="F15709" s="65"/>
      <c r="G15709" s="129"/>
    </row>
    <row r="15710" spans="1:7">
      <c r="A15710" s="65"/>
      <c r="B15710" s="65"/>
      <c r="C15710" s="65"/>
      <c r="D15710" s="65"/>
      <c r="E15710" s="65"/>
      <c r="F15710" s="65"/>
      <c r="G15710" s="129"/>
    </row>
    <row r="15711" spans="1:7">
      <c r="A15711" s="65"/>
      <c r="B15711" s="65"/>
      <c r="C15711" s="65"/>
      <c r="D15711" s="65"/>
      <c r="E15711" s="65"/>
      <c r="F15711" s="65"/>
      <c r="G15711" s="129"/>
    </row>
    <row r="15712" spans="1:7">
      <c r="A15712" s="65"/>
      <c r="B15712" s="65"/>
      <c r="C15712" s="65"/>
      <c r="D15712" s="65"/>
      <c r="E15712" s="65"/>
      <c r="F15712" s="65"/>
      <c r="G15712" s="129"/>
    </row>
    <row r="15713" spans="1:7">
      <c r="A15713" s="65"/>
      <c r="B15713" s="65"/>
      <c r="C15713" s="65"/>
      <c r="D15713" s="65"/>
      <c r="E15713" s="65"/>
      <c r="F15713" s="65"/>
      <c r="G15713" s="129"/>
    </row>
    <row r="15714" spans="1:7">
      <c r="A15714" s="65"/>
      <c r="B15714" s="65"/>
      <c r="C15714" s="65"/>
      <c r="D15714" s="65"/>
      <c r="E15714" s="65"/>
      <c r="F15714" s="65"/>
      <c r="G15714" s="129"/>
    </row>
    <row r="15715" spans="1:7">
      <c r="A15715" s="65"/>
      <c r="B15715" s="65"/>
      <c r="C15715" s="65"/>
      <c r="D15715" s="65"/>
      <c r="E15715" s="65"/>
      <c r="F15715" s="65"/>
      <c r="G15715" s="129"/>
    </row>
    <row r="15716" spans="1:7">
      <c r="A15716" s="65"/>
      <c r="B15716" s="65"/>
      <c r="C15716" s="65"/>
      <c r="D15716" s="65"/>
      <c r="E15716" s="65"/>
      <c r="F15716" s="65"/>
      <c r="G15716" s="129"/>
    </row>
    <row r="15717" spans="1:7">
      <c r="A15717" s="65"/>
      <c r="B15717" s="65"/>
      <c r="C15717" s="65"/>
      <c r="D15717" s="65"/>
      <c r="E15717" s="65"/>
      <c r="F15717" s="65"/>
      <c r="G15717" s="129"/>
    </row>
    <row r="15718" spans="1:7">
      <c r="A15718" s="65"/>
      <c r="B15718" s="65"/>
      <c r="C15718" s="65"/>
      <c r="D15718" s="65"/>
      <c r="E15718" s="65"/>
      <c r="F15718" s="65"/>
      <c r="G15718" s="129"/>
    </row>
    <row r="15719" spans="1:7">
      <c r="A15719" s="65"/>
      <c r="B15719" s="65"/>
      <c r="C15719" s="65"/>
      <c r="D15719" s="65"/>
      <c r="E15719" s="65"/>
      <c r="F15719" s="65"/>
      <c r="G15719" s="129"/>
    </row>
    <row r="15720" spans="1:7">
      <c r="A15720" s="65"/>
      <c r="B15720" s="65"/>
      <c r="C15720" s="65"/>
      <c r="D15720" s="65"/>
      <c r="E15720" s="65"/>
      <c r="F15720" s="65"/>
      <c r="G15720" s="129"/>
    </row>
    <row r="15721" spans="1:7">
      <c r="A15721" s="65"/>
      <c r="B15721" s="65"/>
      <c r="C15721" s="65"/>
      <c r="D15721" s="65"/>
      <c r="E15721" s="65"/>
      <c r="F15721" s="65"/>
      <c r="G15721" s="129"/>
    </row>
    <row r="15722" spans="1:7">
      <c r="A15722" s="65"/>
      <c r="B15722" s="65"/>
      <c r="C15722" s="65"/>
      <c r="D15722" s="65"/>
      <c r="E15722" s="65"/>
      <c r="F15722" s="65"/>
      <c r="G15722" s="129"/>
    </row>
    <row r="15723" spans="1:7">
      <c r="A15723" s="65"/>
      <c r="B15723" s="65"/>
      <c r="C15723" s="65"/>
      <c r="D15723" s="65"/>
      <c r="E15723" s="65"/>
      <c r="F15723" s="65"/>
      <c r="G15723" s="129"/>
    </row>
    <row r="15724" spans="1:7">
      <c r="A15724" s="65"/>
      <c r="B15724" s="65"/>
      <c r="C15724" s="65"/>
      <c r="D15724" s="65"/>
      <c r="E15724" s="65"/>
      <c r="F15724" s="65"/>
      <c r="G15724" s="129"/>
    </row>
    <row r="15725" spans="1:7">
      <c r="A15725" s="65"/>
      <c r="B15725" s="65"/>
      <c r="C15725" s="65"/>
      <c r="D15725" s="65"/>
      <c r="E15725" s="65"/>
      <c r="F15725" s="65"/>
      <c r="G15725" s="129"/>
    </row>
    <row r="15726" spans="1:7">
      <c r="A15726" s="65"/>
      <c r="B15726" s="65"/>
      <c r="C15726" s="65"/>
      <c r="D15726" s="65"/>
      <c r="E15726" s="65"/>
      <c r="F15726" s="65"/>
      <c r="G15726" s="129"/>
    </row>
    <row r="15727" spans="1:7">
      <c r="A15727" s="65"/>
      <c r="B15727" s="65"/>
      <c r="C15727" s="65"/>
      <c r="D15727" s="65"/>
      <c r="E15727" s="65"/>
      <c r="F15727" s="65"/>
      <c r="G15727" s="129"/>
    </row>
    <row r="15728" spans="1:7">
      <c r="A15728" s="65"/>
      <c r="B15728" s="65"/>
      <c r="C15728" s="65"/>
      <c r="D15728" s="65"/>
      <c r="E15728" s="65"/>
      <c r="F15728" s="65"/>
      <c r="G15728" s="129"/>
    </row>
    <row r="15729" spans="1:7">
      <c r="A15729" s="65"/>
      <c r="B15729" s="65"/>
      <c r="C15729" s="65"/>
      <c r="D15729" s="65"/>
      <c r="E15729" s="65"/>
      <c r="F15729" s="65"/>
      <c r="G15729" s="129"/>
    </row>
    <row r="15730" spans="1:7">
      <c r="A15730" s="65"/>
      <c r="B15730" s="65"/>
      <c r="C15730" s="65"/>
      <c r="D15730" s="65"/>
      <c r="E15730" s="65"/>
      <c r="F15730" s="65"/>
      <c r="G15730" s="129"/>
    </row>
    <row r="15731" spans="1:7">
      <c r="A15731" s="65"/>
      <c r="B15731" s="65"/>
      <c r="C15731" s="65"/>
      <c r="D15731" s="65"/>
      <c r="E15731" s="65"/>
      <c r="F15731" s="65"/>
      <c r="G15731" s="129"/>
    </row>
    <row r="15732" spans="1:7">
      <c r="A15732" s="65"/>
      <c r="B15732" s="65"/>
      <c r="C15732" s="65"/>
      <c r="D15732" s="65"/>
      <c r="E15732" s="65"/>
      <c r="F15732" s="65"/>
      <c r="G15732" s="129"/>
    </row>
    <row r="15733" spans="1:7">
      <c r="A15733" s="65"/>
      <c r="B15733" s="65"/>
      <c r="C15733" s="65"/>
      <c r="D15733" s="65"/>
      <c r="E15733" s="65"/>
      <c r="F15733" s="65"/>
      <c r="G15733" s="129"/>
    </row>
    <row r="15734" spans="1:7">
      <c r="A15734" s="65"/>
      <c r="B15734" s="65"/>
      <c r="C15734" s="65"/>
      <c r="D15734" s="65"/>
      <c r="E15734" s="65"/>
      <c r="F15734" s="65"/>
      <c r="G15734" s="129"/>
    </row>
    <row r="15735" spans="1:7">
      <c r="A15735" s="65"/>
      <c r="B15735" s="65"/>
      <c r="C15735" s="65"/>
      <c r="D15735" s="65"/>
      <c r="E15735" s="65"/>
      <c r="F15735" s="65"/>
      <c r="G15735" s="129"/>
    </row>
    <row r="15736" spans="1:7">
      <c r="A15736" s="65"/>
      <c r="B15736" s="65"/>
      <c r="C15736" s="65"/>
      <c r="D15736" s="65"/>
      <c r="E15736" s="65"/>
      <c r="F15736" s="65"/>
      <c r="G15736" s="129"/>
    </row>
    <row r="15737" spans="1:7">
      <c r="A15737" s="65"/>
      <c r="B15737" s="65"/>
      <c r="C15737" s="65"/>
      <c r="D15737" s="65"/>
      <c r="E15737" s="65"/>
      <c r="F15737" s="65"/>
      <c r="G15737" s="129"/>
    </row>
    <row r="15738" spans="1:7">
      <c r="A15738" s="65"/>
      <c r="B15738" s="65"/>
      <c r="C15738" s="65"/>
      <c r="D15738" s="65"/>
      <c r="E15738" s="65"/>
      <c r="F15738" s="65"/>
      <c r="G15738" s="129"/>
    </row>
    <row r="15739" spans="1:7">
      <c r="A15739" s="65"/>
      <c r="B15739" s="65"/>
      <c r="C15739" s="65"/>
      <c r="D15739" s="65"/>
      <c r="E15739" s="65"/>
      <c r="F15739" s="65"/>
      <c r="G15739" s="129"/>
    </row>
    <row r="15740" spans="1:7">
      <c r="A15740" s="65"/>
      <c r="B15740" s="65"/>
      <c r="C15740" s="65"/>
      <c r="D15740" s="65"/>
      <c r="E15740" s="65"/>
      <c r="F15740" s="65"/>
      <c r="G15740" s="129"/>
    </row>
    <row r="15741" spans="1:7">
      <c r="A15741" s="65"/>
      <c r="B15741" s="65"/>
      <c r="C15741" s="65"/>
      <c r="D15741" s="65"/>
      <c r="E15741" s="65"/>
      <c r="F15741" s="65"/>
      <c r="G15741" s="129"/>
    </row>
    <row r="15742" spans="1:7">
      <c r="A15742" s="65"/>
      <c r="B15742" s="65"/>
      <c r="C15742" s="65"/>
      <c r="D15742" s="65"/>
      <c r="E15742" s="65"/>
      <c r="F15742" s="65"/>
      <c r="G15742" s="129"/>
    </row>
    <row r="15743" spans="1:7">
      <c r="A15743" s="65"/>
      <c r="B15743" s="65"/>
      <c r="C15743" s="65"/>
      <c r="D15743" s="65"/>
      <c r="E15743" s="65"/>
      <c r="F15743" s="65"/>
      <c r="G15743" s="129"/>
    </row>
    <row r="15744" spans="1:7">
      <c r="A15744" s="65"/>
      <c r="B15744" s="65"/>
      <c r="C15744" s="65"/>
      <c r="D15744" s="65"/>
      <c r="E15744" s="65"/>
      <c r="F15744" s="65"/>
      <c r="G15744" s="129"/>
    </row>
    <row r="15745" spans="1:7">
      <c r="A15745" s="65"/>
      <c r="B15745" s="65"/>
      <c r="C15745" s="65"/>
      <c r="D15745" s="65"/>
      <c r="E15745" s="65"/>
      <c r="F15745" s="65"/>
      <c r="G15745" s="129"/>
    </row>
    <row r="15746" spans="1:7">
      <c r="A15746" s="65"/>
      <c r="B15746" s="65"/>
      <c r="C15746" s="65"/>
      <c r="D15746" s="65"/>
      <c r="E15746" s="65"/>
      <c r="F15746" s="65"/>
      <c r="G15746" s="129"/>
    </row>
    <row r="15747" spans="1:7">
      <c r="A15747" s="65"/>
      <c r="B15747" s="65"/>
      <c r="C15747" s="65"/>
      <c r="D15747" s="65"/>
      <c r="E15747" s="65"/>
      <c r="F15747" s="65"/>
      <c r="G15747" s="129"/>
    </row>
    <row r="15748" spans="1:7">
      <c r="A15748" s="65"/>
      <c r="B15748" s="65"/>
      <c r="C15748" s="65"/>
      <c r="D15748" s="65"/>
      <c r="E15748" s="65"/>
      <c r="F15748" s="65"/>
      <c r="G15748" s="129"/>
    </row>
    <row r="15749" spans="1:7">
      <c r="A15749" s="65"/>
      <c r="B15749" s="65"/>
      <c r="C15749" s="65"/>
      <c r="D15749" s="65"/>
      <c r="E15749" s="65"/>
      <c r="F15749" s="65"/>
      <c r="G15749" s="129"/>
    </row>
    <row r="15750" spans="1:7">
      <c r="A15750" s="65"/>
      <c r="B15750" s="65"/>
      <c r="C15750" s="65"/>
      <c r="D15750" s="65"/>
      <c r="E15750" s="65"/>
      <c r="F15750" s="65"/>
      <c r="G15750" s="129"/>
    </row>
    <row r="15751" spans="1:7">
      <c r="A15751" s="65"/>
      <c r="B15751" s="65"/>
      <c r="C15751" s="65"/>
      <c r="D15751" s="65"/>
      <c r="E15751" s="65"/>
      <c r="F15751" s="65"/>
      <c r="G15751" s="129"/>
    </row>
    <row r="15752" spans="1:7">
      <c r="A15752" s="65"/>
      <c r="B15752" s="65"/>
      <c r="C15752" s="65"/>
      <c r="D15752" s="65"/>
      <c r="E15752" s="65"/>
      <c r="F15752" s="65"/>
      <c r="G15752" s="129"/>
    </row>
    <row r="15753" spans="1:7">
      <c r="A15753" s="65"/>
      <c r="B15753" s="65"/>
      <c r="C15753" s="65"/>
      <c r="D15753" s="65"/>
      <c r="E15753" s="65"/>
      <c r="F15753" s="65"/>
      <c r="G15753" s="129"/>
    </row>
    <row r="15754" spans="1:7">
      <c r="A15754" s="65"/>
      <c r="B15754" s="65"/>
      <c r="C15754" s="65"/>
      <c r="D15754" s="65"/>
      <c r="E15754" s="65"/>
      <c r="F15754" s="65"/>
      <c r="G15754" s="129"/>
    </row>
    <row r="15755" spans="1:7">
      <c r="A15755" s="65"/>
      <c r="B15755" s="65"/>
      <c r="C15755" s="65"/>
      <c r="D15755" s="65"/>
      <c r="E15755" s="65"/>
      <c r="F15755" s="65"/>
      <c r="G15755" s="129"/>
    </row>
    <row r="15756" spans="1:7">
      <c r="A15756" s="65"/>
      <c r="B15756" s="65"/>
      <c r="C15756" s="65"/>
      <c r="D15756" s="65"/>
      <c r="E15756" s="65"/>
      <c r="F15756" s="65"/>
      <c r="G15756" s="129"/>
    </row>
    <row r="15757" spans="1:7">
      <c r="A15757" s="65"/>
      <c r="B15757" s="65"/>
      <c r="C15757" s="65"/>
      <c r="D15757" s="65"/>
      <c r="E15757" s="65"/>
      <c r="F15757" s="65"/>
      <c r="G15757" s="129"/>
    </row>
    <row r="15758" spans="1:7">
      <c r="A15758" s="65"/>
      <c r="B15758" s="65"/>
      <c r="C15758" s="65"/>
      <c r="D15758" s="65"/>
      <c r="E15758" s="65"/>
      <c r="F15758" s="65"/>
      <c r="G15758" s="129"/>
    </row>
    <row r="15759" spans="1:7">
      <c r="A15759" s="65"/>
      <c r="B15759" s="65"/>
      <c r="C15759" s="65"/>
      <c r="D15759" s="65"/>
      <c r="E15759" s="65"/>
      <c r="F15759" s="65"/>
      <c r="G15759" s="129"/>
    </row>
    <row r="15760" spans="1:7">
      <c r="A15760" s="65"/>
      <c r="B15760" s="65"/>
      <c r="C15760" s="65"/>
      <c r="D15760" s="65"/>
      <c r="E15760" s="65"/>
      <c r="F15760" s="65"/>
      <c r="G15760" s="129"/>
    </row>
    <row r="15761" spans="1:7">
      <c r="A15761" s="65"/>
      <c r="B15761" s="65"/>
      <c r="C15761" s="65"/>
      <c r="D15761" s="65"/>
      <c r="E15761" s="65"/>
      <c r="F15761" s="65"/>
      <c r="G15761" s="129"/>
    </row>
    <row r="15762" spans="1:7">
      <c r="A15762" s="65"/>
      <c r="B15762" s="65"/>
      <c r="C15762" s="65"/>
      <c r="D15762" s="65"/>
      <c r="E15762" s="65"/>
      <c r="F15762" s="65"/>
      <c r="G15762" s="129"/>
    </row>
    <row r="15763" spans="1:7">
      <c r="A15763" s="65"/>
      <c r="B15763" s="65"/>
      <c r="C15763" s="65"/>
      <c r="D15763" s="65"/>
      <c r="E15763" s="65"/>
      <c r="F15763" s="65"/>
      <c r="G15763" s="129"/>
    </row>
    <row r="15764" spans="1:7">
      <c r="A15764" s="65"/>
      <c r="B15764" s="65"/>
      <c r="C15764" s="65"/>
      <c r="D15764" s="65"/>
      <c r="E15764" s="65"/>
      <c r="F15764" s="65"/>
      <c r="G15764" s="129"/>
    </row>
    <row r="15765" spans="1:7">
      <c r="A15765" s="65"/>
      <c r="B15765" s="65"/>
      <c r="C15765" s="65"/>
      <c r="D15765" s="65"/>
      <c r="E15765" s="65"/>
      <c r="F15765" s="65"/>
      <c r="G15765" s="129"/>
    </row>
    <row r="15766" spans="1:7">
      <c r="A15766" s="65"/>
      <c r="B15766" s="65"/>
      <c r="C15766" s="65"/>
      <c r="D15766" s="65"/>
      <c r="E15766" s="65"/>
      <c r="F15766" s="65"/>
      <c r="G15766" s="129"/>
    </row>
    <row r="15767" spans="1:7">
      <c r="A15767" s="65"/>
      <c r="B15767" s="65"/>
      <c r="C15767" s="65"/>
      <c r="D15767" s="65"/>
      <c r="E15767" s="65"/>
      <c r="F15767" s="65"/>
      <c r="G15767" s="129"/>
    </row>
    <row r="15768" spans="1:7">
      <c r="A15768" s="65"/>
      <c r="B15768" s="65"/>
      <c r="C15768" s="65"/>
      <c r="D15768" s="65"/>
      <c r="E15768" s="65"/>
      <c r="F15768" s="65"/>
      <c r="G15768" s="129"/>
    </row>
    <row r="15769" spans="1:7">
      <c r="A15769" s="65"/>
      <c r="B15769" s="65"/>
      <c r="C15769" s="65"/>
      <c r="D15769" s="65"/>
      <c r="E15769" s="65"/>
      <c r="F15769" s="65"/>
      <c r="G15769" s="129"/>
    </row>
    <row r="15770" spans="1:7">
      <c r="A15770" s="65"/>
      <c r="B15770" s="65"/>
      <c r="C15770" s="65"/>
      <c r="D15770" s="65"/>
      <c r="E15770" s="65"/>
      <c r="F15770" s="65"/>
      <c r="G15770" s="129"/>
    </row>
    <row r="15771" spans="1:7">
      <c r="A15771" s="65"/>
      <c r="B15771" s="65"/>
      <c r="C15771" s="65"/>
      <c r="D15771" s="65"/>
      <c r="E15771" s="65"/>
      <c r="F15771" s="65"/>
      <c r="G15771" s="129"/>
    </row>
    <row r="15772" spans="1:7">
      <c r="A15772" s="65"/>
      <c r="B15772" s="65"/>
      <c r="C15772" s="65"/>
      <c r="D15772" s="65"/>
      <c r="E15772" s="65"/>
      <c r="F15772" s="65"/>
      <c r="G15772" s="129"/>
    </row>
    <row r="15773" spans="1:7">
      <c r="A15773" s="65"/>
      <c r="B15773" s="65"/>
      <c r="C15773" s="65"/>
      <c r="D15773" s="65"/>
      <c r="E15773" s="65"/>
      <c r="F15773" s="65"/>
      <c r="G15773" s="129"/>
    </row>
    <row r="15774" spans="1:7">
      <c r="A15774" s="65"/>
      <c r="B15774" s="65"/>
      <c r="C15774" s="65"/>
      <c r="D15774" s="65"/>
      <c r="E15774" s="65"/>
      <c r="F15774" s="65"/>
      <c r="G15774" s="129"/>
    </row>
    <row r="15775" spans="1:7">
      <c r="A15775" s="65"/>
      <c r="B15775" s="65"/>
      <c r="C15775" s="65"/>
      <c r="D15775" s="65"/>
      <c r="E15775" s="65"/>
      <c r="F15775" s="65"/>
      <c r="G15775" s="129"/>
    </row>
    <row r="15776" spans="1:7">
      <c r="A15776" s="65"/>
      <c r="B15776" s="65"/>
      <c r="C15776" s="65"/>
      <c r="D15776" s="65"/>
      <c r="E15776" s="65"/>
      <c r="F15776" s="65"/>
      <c r="G15776" s="129"/>
    </row>
    <row r="15777" spans="1:7">
      <c r="A15777" s="65"/>
      <c r="B15777" s="65"/>
      <c r="C15777" s="65"/>
      <c r="D15777" s="65"/>
      <c r="E15777" s="65"/>
      <c r="F15777" s="65"/>
      <c r="G15777" s="129"/>
    </row>
    <row r="15778" spans="1:7">
      <c r="A15778" s="65"/>
      <c r="B15778" s="65"/>
      <c r="C15778" s="65"/>
      <c r="D15778" s="65"/>
      <c r="E15778" s="65"/>
      <c r="F15778" s="65"/>
      <c r="G15778" s="129"/>
    </row>
    <row r="15779" spans="1:7">
      <c r="A15779" s="65"/>
      <c r="B15779" s="65"/>
      <c r="C15779" s="65"/>
      <c r="D15779" s="65"/>
      <c r="E15779" s="65"/>
      <c r="F15779" s="65"/>
      <c r="G15779" s="129"/>
    </row>
    <row r="15780" spans="1:7">
      <c r="A15780" s="65"/>
      <c r="B15780" s="65"/>
      <c r="C15780" s="65"/>
      <c r="D15780" s="65"/>
      <c r="E15780" s="65"/>
      <c r="F15780" s="65"/>
      <c r="G15780" s="129"/>
    </row>
    <row r="15781" spans="1:7">
      <c r="A15781" s="65"/>
      <c r="B15781" s="65"/>
      <c r="C15781" s="65"/>
      <c r="D15781" s="65"/>
      <c r="E15781" s="65"/>
      <c r="F15781" s="65"/>
      <c r="G15781" s="129"/>
    </row>
    <row r="15782" spans="1:7">
      <c r="A15782" s="65"/>
      <c r="B15782" s="65"/>
      <c r="C15782" s="65"/>
      <c r="D15782" s="65"/>
      <c r="E15782" s="65"/>
      <c r="F15782" s="65"/>
      <c r="G15782" s="129"/>
    </row>
    <row r="15783" spans="1:7">
      <c r="A15783" s="65"/>
      <c r="B15783" s="65"/>
      <c r="C15783" s="65"/>
      <c r="D15783" s="65"/>
      <c r="E15783" s="65"/>
      <c r="F15783" s="65"/>
      <c r="G15783" s="129"/>
    </row>
    <row r="15784" spans="1:7">
      <c r="A15784" s="65"/>
      <c r="B15784" s="65"/>
      <c r="C15784" s="65"/>
      <c r="D15784" s="65"/>
      <c r="E15784" s="65"/>
      <c r="F15784" s="65"/>
      <c r="G15784" s="129"/>
    </row>
    <row r="15785" spans="1:7">
      <c r="A15785" s="65"/>
      <c r="B15785" s="65"/>
      <c r="C15785" s="65"/>
      <c r="D15785" s="65"/>
      <c r="E15785" s="65"/>
      <c r="F15785" s="65"/>
      <c r="G15785" s="129"/>
    </row>
    <row r="15786" spans="1:7">
      <c r="A15786" s="65"/>
      <c r="B15786" s="65"/>
      <c r="C15786" s="65"/>
      <c r="D15786" s="65"/>
      <c r="E15786" s="65"/>
      <c r="F15786" s="65"/>
      <c r="G15786" s="129"/>
    </row>
    <row r="15787" spans="1:7">
      <c r="A15787" s="65"/>
      <c r="B15787" s="65"/>
      <c r="C15787" s="65"/>
      <c r="D15787" s="65"/>
      <c r="E15787" s="65"/>
      <c r="F15787" s="65"/>
      <c r="G15787" s="129"/>
    </row>
    <row r="15788" spans="1:7">
      <c r="A15788" s="65"/>
      <c r="B15788" s="65"/>
      <c r="C15788" s="65"/>
      <c r="D15788" s="65"/>
      <c r="E15788" s="65"/>
      <c r="F15788" s="65"/>
      <c r="G15788" s="129"/>
    </row>
    <row r="15789" spans="1:7">
      <c r="A15789" s="65"/>
      <c r="B15789" s="65"/>
      <c r="C15789" s="65"/>
      <c r="D15789" s="65"/>
      <c r="E15789" s="65"/>
      <c r="F15789" s="65"/>
      <c r="G15789" s="129"/>
    </row>
    <row r="15790" spans="1:7">
      <c r="A15790" s="65"/>
      <c r="B15790" s="65"/>
      <c r="C15790" s="65"/>
      <c r="D15790" s="65"/>
      <c r="E15790" s="65"/>
      <c r="F15790" s="65"/>
      <c r="G15790" s="129"/>
    </row>
    <row r="15791" spans="1:7">
      <c r="A15791" s="65"/>
      <c r="B15791" s="65"/>
      <c r="C15791" s="65"/>
      <c r="D15791" s="65"/>
      <c r="E15791" s="65"/>
      <c r="F15791" s="65"/>
      <c r="G15791" s="129"/>
    </row>
    <row r="15792" spans="1:7">
      <c r="A15792" s="65"/>
      <c r="B15792" s="65"/>
      <c r="C15792" s="65"/>
      <c r="D15792" s="65"/>
      <c r="E15792" s="65"/>
      <c r="F15792" s="65"/>
      <c r="G15792" s="129"/>
    </row>
    <row r="15793" spans="1:7">
      <c r="A15793" s="65"/>
      <c r="B15793" s="65"/>
      <c r="C15793" s="65"/>
      <c r="D15793" s="65"/>
      <c r="E15793" s="65"/>
      <c r="F15793" s="65"/>
      <c r="G15793" s="129"/>
    </row>
    <row r="15794" spans="1:7">
      <c r="A15794" s="65"/>
      <c r="B15794" s="65"/>
      <c r="C15794" s="65"/>
      <c r="D15794" s="65"/>
      <c r="E15794" s="65"/>
      <c r="F15794" s="65"/>
      <c r="G15794" s="129"/>
    </row>
    <row r="15795" spans="1:7">
      <c r="A15795" s="65"/>
      <c r="B15795" s="65"/>
      <c r="C15795" s="65"/>
      <c r="D15795" s="65"/>
      <c r="E15795" s="65"/>
      <c r="F15795" s="65"/>
      <c r="G15795" s="129"/>
    </row>
    <row r="15796" spans="1:7">
      <c r="A15796" s="65"/>
      <c r="B15796" s="65"/>
      <c r="C15796" s="65"/>
      <c r="D15796" s="65"/>
      <c r="E15796" s="65"/>
      <c r="F15796" s="65"/>
      <c r="G15796" s="129"/>
    </row>
    <row r="15797" spans="1:7">
      <c r="A15797" s="65"/>
      <c r="B15797" s="65"/>
      <c r="C15797" s="65"/>
      <c r="D15797" s="65"/>
      <c r="E15797" s="65"/>
      <c r="F15797" s="65"/>
      <c r="G15797" s="129"/>
    </row>
    <row r="15798" spans="1:7">
      <c r="A15798" s="65"/>
      <c r="B15798" s="65"/>
      <c r="C15798" s="65"/>
      <c r="D15798" s="65"/>
      <c r="E15798" s="65"/>
      <c r="F15798" s="65"/>
      <c r="G15798" s="129"/>
    </row>
    <row r="15799" spans="1:7">
      <c r="A15799" s="65"/>
      <c r="B15799" s="65"/>
      <c r="C15799" s="65"/>
      <c r="D15799" s="65"/>
      <c r="E15799" s="65"/>
      <c r="F15799" s="65"/>
      <c r="G15799" s="129"/>
    </row>
    <row r="15800" spans="1:7">
      <c r="A15800" s="65"/>
      <c r="B15800" s="65"/>
      <c r="C15800" s="65"/>
      <c r="D15800" s="65"/>
      <c r="E15800" s="65"/>
      <c r="F15800" s="65"/>
      <c r="G15800" s="129"/>
    </row>
    <row r="15801" spans="1:7">
      <c r="A15801" s="65"/>
      <c r="B15801" s="65"/>
      <c r="C15801" s="65"/>
      <c r="D15801" s="65"/>
      <c r="E15801" s="65"/>
      <c r="F15801" s="65"/>
      <c r="G15801" s="129"/>
    </row>
    <row r="15802" spans="1:7">
      <c r="A15802" s="65"/>
      <c r="B15802" s="65"/>
      <c r="C15802" s="65"/>
      <c r="D15802" s="65"/>
      <c r="E15802" s="65"/>
      <c r="F15802" s="65"/>
      <c r="G15802" s="129"/>
    </row>
    <row r="15803" spans="1:7">
      <c r="A15803" s="65"/>
      <c r="B15803" s="65"/>
      <c r="C15803" s="65"/>
      <c r="D15803" s="65"/>
      <c r="E15803" s="65"/>
      <c r="F15803" s="65"/>
      <c r="G15803" s="129"/>
    </row>
    <row r="15804" spans="1:7">
      <c r="A15804" s="65"/>
      <c r="B15804" s="65"/>
      <c r="C15804" s="65"/>
      <c r="D15804" s="65"/>
      <c r="E15804" s="65"/>
      <c r="F15804" s="65"/>
      <c r="G15804" s="129"/>
    </row>
    <row r="15805" spans="1:7">
      <c r="A15805" s="65"/>
      <c r="B15805" s="65"/>
      <c r="C15805" s="65"/>
      <c r="D15805" s="65"/>
      <c r="E15805" s="65"/>
      <c r="F15805" s="65"/>
      <c r="G15805" s="129"/>
    </row>
    <row r="15806" spans="1:7">
      <c r="A15806" s="65"/>
      <c r="B15806" s="65"/>
      <c r="C15806" s="65"/>
      <c r="D15806" s="65"/>
      <c r="E15806" s="65"/>
      <c r="F15806" s="65"/>
      <c r="G15806" s="129"/>
    </row>
    <row r="15807" spans="1:7">
      <c r="A15807" s="65"/>
      <c r="B15807" s="65"/>
      <c r="C15807" s="65"/>
      <c r="D15807" s="65"/>
      <c r="E15807" s="65"/>
      <c r="F15807" s="65"/>
      <c r="G15807" s="129"/>
    </row>
    <row r="15808" spans="1:7">
      <c r="A15808" s="65"/>
      <c r="B15808" s="65"/>
      <c r="C15808" s="65"/>
      <c r="D15808" s="65"/>
      <c r="E15808" s="65"/>
      <c r="F15808" s="65"/>
      <c r="G15808" s="129"/>
    </row>
    <row r="15809" spans="1:7">
      <c r="A15809" s="65"/>
      <c r="B15809" s="65"/>
      <c r="C15809" s="65"/>
      <c r="D15809" s="65"/>
      <c r="E15809" s="65"/>
      <c r="F15809" s="65"/>
      <c r="G15809" s="129"/>
    </row>
    <row r="15810" spans="1:7">
      <c r="A15810" s="65"/>
      <c r="B15810" s="65"/>
      <c r="C15810" s="65"/>
      <c r="D15810" s="65"/>
      <c r="E15810" s="65"/>
      <c r="F15810" s="65"/>
      <c r="G15810" s="129"/>
    </row>
    <row r="15811" spans="1:7">
      <c r="A15811" s="65"/>
      <c r="B15811" s="65"/>
      <c r="C15811" s="65"/>
      <c r="D15811" s="65"/>
      <c r="E15811" s="65"/>
      <c r="F15811" s="65"/>
      <c r="G15811" s="129"/>
    </row>
    <row r="15812" spans="1:7">
      <c r="A15812" s="65"/>
      <c r="B15812" s="65"/>
      <c r="C15812" s="65"/>
      <c r="D15812" s="65"/>
      <c r="E15812" s="65"/>
      <c r="F15812" s="65"/>
      <c r="G15812" s="129"/>
    </row>
    <row r="15813" spans="1:7">
      <c r="A15813" s="65"/>
      <c r="B15813" s="65"/>
      <c r="C15813" s="65"/>
      <c r="D15813" s="65"/>
      <c r="E15813" s="65"/>
      <c r="F15813" s="65"/>
      <c r="G15813" s="129"/>
    </row>
    <row r="15814" spans="1:7">
      <c r="A15814" s="65"/>
      <c r="B15814" s="65"/>
      <c r="C15814" s="65"/>
      <c r="D15814" s="65"/>
      <c r="E15814" s="65"/>
      <c r="F15814" s="65"/>
      <c r="G15814" s="129"/>
    </row>
    <row r="15815" spans="1:7">
      <c r="A15815" s="65"/>
      <c r="B15815" s="65"/>
      <c r="C15815" s="65"/>
      <c r="D15815" s="65"/>
      <c r="E15815" s="65"/>
      <c r="F15815" s="65"/>
      <c r="G15815" s="129"/>
    </row>
    <row r="15816" spans="1:7">
      <c r="A15816" s="65"/>
      <c r="B15816" s="65"/>
      <c r="C15816" s="65"/>
      <c r="D15816" s="65"/>
      <c r="E15816" s="65"/>
      <c r="F15816" s="65"/>
      <c r="G15816" s="129"/>
    </row>
    <row r="15817" spans="1:7">
      <c r="A15817" s="65"/>
      <c r="B15817" s="65"/>
      <c r="C15817" s="65"/>
      <c r="D15817" s="65"/>
      <c r="E15817" s="65"/>
      <c r="F15817" s="65"/>
      <c r="G15817" s="129"/>
    </row>
    <row r="15818" spans="1:7">
      <c r="A15818" s="65"/>
      <c r="B15818" s="65"/>
      <c r="C15818" s="65"/>
      <c r="D15818" s="65"/>
      <c r="E15818" s="65"/>
      <c r="F15818" s="65"/>
      <c r="G15818" s="129"/>
    </row>
    <row r="15819" spans="1:7">
      <c r="A15819" s="65"/>
      <c r="B15819" s="65"/>
      <c r="C15819" s="65"/>
      <c r="D15819" s="65"/>
      <c r="E15819" s="65"/>
      <c r="F15819" s="65"/>
      <c r="G15819" s="129"/>
    </row>
    <row r="15820" spans="1:7">
      <c r="A15820" s="65"/>
      <c r="B15820" s="65"/>
      <c r="C15820" s="65"/>
      <c r="D15820" s="65"/>
      <c r="E15820" s="65"/>
      <c r="F15820" s="65"/>
      <c r="G15820" s="129"/>
    </row>
    <row r="15821" spans="1:7">
      <c r="A15821" s="65"/>
      <c r="B15821" s="65"/>
      <c r="C15821" s="65"/>
      <c r="D15821" s="65"/>
      <c r="E15821" s="65"/>
      <c r="F15821" s="65"/>
      <c r="G15821" s="129"/>
    </row>
    <row r="15822" spans="1:7">
      <c r="A15822" s="65"/>
      <c r="B15822" s="65"/>
      <c r="C15822" s="65"/>
      <c r="D15822" s="65"/>
      <c r="E15822" s="65"/>
      <c r="F15822" s="65"/>
      <c r="G15822" s="129"/>
    </row>
    <row r="15823" spans="1:7">
      <c r="A15823" s="65"/>
      <c r="B15823" s="65"/>
      <c r="C15823" s="65"/>
      <c r="D15823" s="65"/>
      <c r="E15823" s="65"/>
      <c r="F15823" s="65"/>
      <c r="G15823" s="129"/>
    </row>
    <row r="15824" spans="1:7">
      <c r="A15824" s="65"/>
      <c r="B15824" s="65"/>
      <c r="C15824" s="65"/>
      <c r="D15824" s="65"/>
      <c r="E15824" s="65"/>
      <c r="F15824" s="65"/>
      <c r="G15824" s="129"/>
    </row>
    <row r="15825" spans="1:7">
      <c r="A15825" s="65"/>
      <c r="B15825" s="65"/>
      <c r="C15825" s="65"/>
      <c r="D15825" s="65"/>
      <c r="E15825" s="65"/>
      <c r="F15825" s="65"/>
      <c r="G15825" s="129"/>
    </row>
    <row r="15826" spans="1:7">
      <c r="A15826" s="65"/>
      <c r="B15826" s="65"/>
      <c r="C15826" s="65"/>
      <c r="D15826" s="65"/>
      <c r="E15826" s="65"/>
      <c r="F15826" s="65"/>
      <c r="G15826" s="129"/>
    </row>
    <row r="15827" spans="1:7">
      <c r="A15827" s="65"/>
      <c r="B15827" s="65"/>
      <c r="C15827" s="65"/>
      <c r="D15827" s="65"/>
      <c r="E15827" s="65"/>
      <c r="F15827" s="65"/>
      <c r="G15827" s="129"/>
    </row>
    <row r="15828" spans="1:7">
      <c r="A15828" s="65"/>
      <c r="B15828" s="65"/>
      <c r="C15828" s="65"/>
      <c r="D15828" s="65"/>
      <c r="E15828" s="65"/>
      <c r="F15828" s="65"/>
      <c r="G15828" s="129"/>
    </row>
    <row r="15829" spans="1:7">
      <c r="A15829" s="65"/>
      <c r="B15829" s="65"/>
      <c r="C15829" s="65"/>
      <c r="D15829" s="65"/>
      <c r="E15829" s="65"/>
      <c r="F15829" s="65"/>
      <c r="G15829" s="129"/>
    </row>
    <row r="15830" spans="1:7">
      <c r="A15830" s="65"/>
      <c r="B15830" s="65"/>
      <c r="C15830" s="65"/>
      <c r="D15830" s="65"/>
      <c r="E15830" s="65"/>
      <c r="F15830" s="65"/>
      <c r="G15830" s="129"/>
    </row>
    <row r="15831" spans="1:7">
      <c r="A15831" s="65"/>
      <c r="B15831" s="65"/>
      <c r="C15831" s="65"/>
      <c r="D15831" s="65"/>
      <c r="E15831" s="65"/>
      <c r="F15831" s="65"/>
      <c r="G15831" s="129"/>
    </row>
    <row r="15832" spans="1:7">
      <c r="A15832" s="65"/>
      <c r="B15832" s="65"/>
      <c r="C15832" s="65"/>
      <c r="D15832" s="65"/>
      <c r="E15832" s="65"/>
      <c r="F15832" s="65"/>
      <c r="G15832" s="129"/>
    </row>
    <row r="15833" spans="1:7">
      <c r="A15833" s="65"/>
      <c r="B15833" s="65"/>
      <c r="C15833" s="65"/>
      <c r="D15833" s="65"/>
      <c r="E15833" s="65"/>
      <c r="F15833" s="65"/>
      <c r="G15833" s="129"/>
    </row>
    <row r="15834" spans="1:7">
      <c r="A15834" s="65"/>
      <c r="B15834" s="65"/>
      <c r="C15834" s="65"/>
      <c r="D15834" s="65"/>
      <c r="E15834" s="65"/>
      <c r="F15834" s="65"/>
      <c r="G15834" s="129"/>
    </row>
    <row r="15835" spans="1:7">
      <c r="A15835" s="65"/>
      <c r="B15835" s="65"/>
      <c r="C15835" s="65"/>
      <c r="D15835" s="65"/>
      <c r="E15835" s="65"/>
      <c r="F15835" s="65"/>
      <c r="G15835" s="129"/>
    </row>
    <row r="15836" spans="1:7">
      <c r="A15836" s="65"/>
      <c r="B15836" s="65"/>
      <c r="C15836" s="65"/>
      <c r="D15836" s="65"/>
      <c r="E15836" s="65"/>
      <c r="F15836" s="65"/>
      <c r="G15836" s="129"/>
    </row>
    <row r="15837" spans="1:7">
      <c r="A15837" s="65"/>
      <c r="B15837" s="65"/>
      <c r="C15837" s="65"/>
      <c r="D15837" s="65"/>
      <c r="E15837" s="65"/>
      <c r="F15837" s="65"/>
      <c r="G15837" s="129"/>
    </row>
    <row r="15838" spans="1:7">
      <c r="A15838" s="65"/>
      <c r="B15838" s="65"/>
      <c r="C15838" s="65"/>
      <c r="D15838" s="65"/>
      <c r="E15838" s="65"/>
      <c r="F15838" s="65"/>
      <c r="G15838" s="129"/>
    </row>
    <row r="15839" spans="1:7">
      <c r="A15839" s="65"/>
      <c r="B15839" s="65"/>
      <c r="C15839" s="65"/>
      <c r="D15839" s="65"/>
      <c r="E15839" s="65"/>
      <c r="F15839" s="65"/>
      <c r="G15839" s="129"/>
    </row>
    <row r="15840" spans="1:7">
      <c r="A15840" s="65"/>
      <c r="B15840" s="65"/>
      <c r="C15840" s="65"/>
      <c r="D15840" s="65"/>
      <c r="E15840" s="65"/>
      <c r="F15840" s="65"/>
      <c r="G15840" s="129"/>
    </row>
    <row r="15841" spans="1:7">
      <c r="A15841" s="65"/>
      <c r="B15841" s="65"/>
      <c r="C15841" s="65"/>
      <c r="D15841" s="65"/>
      <c r="E15841" s="65"/>
      <c r="F15841" s="65"/>
      <c r="G15841" s="129"/>
    </row>
    <row r="15842" spans="1:7">
      <c r="A15842" s="65"/>
      <c r="B15842" s="65"/>
      <c r="C15842" s="65"/>
      <c r="D15842" s="65"/>
      <c r="E15842" s="65"/>
      <c r="F15842" s="65"/>
      <c r="G15842" s="129"/>
    </row>
    <row r="15843" spans="1:7">
      <c r="A15843" s="65"/>
      <c r="B15843" s="65"/>
      <c r="C15843" s="65"/>
      <c r="D15843" s="65"/>
      <c r="E15843" s="65"/>
      <c r="F15843" s="65"/>
      <c r="G15843" s="129"/>
    </row>
    <row r="15844" spans="1:7">
      <c r="A15844" s="65"/>
      <c r="B15844" s="65"/>
      <c r="C15844" s="65"/>
      <c r="D15844" s="65"/>
      <c r="E15844" s="65"/>
      <c r="F15844" s="65"/>
      <c r="G15844" s="129"/>
    </row>
    <row r="15845" spans="1:7">
      <c r="A15845" s="65"/>
      <c r="B15845" s="65"/>
      <c r="C15845" s="65"/>
      <c r="D15845" s="65"/>
      <c r="E15845" s="65"/>
      <c r="F15845" s="65"/>
      <c r="G15845" s="129"/>
    </row>
    <row r="15846" spans="1:7">
      <c r="A15846" s="65"/>
      <c r="B15846" s="65"/>
      <c r="C15846" s="65"/>
      <c r="D15846" s="65"/>
      <c r="E15846" s="65"/>
      <c r="F15846" s="65"/>
      <c r="G15846" s="129"/>
    </row>
    <row r="15847" spans="1:7">
      <c r="A15847" s="65"/>
      <c r="B15847" s="65"/>
      <c r="C15847" s="65"/>
      <c r="D15847" s="65"/>
      <c r="E15847" s="65"/>
      <c r="F15847" s="65"/>
      <c r="G15847" s="129"/>
    </row>
    <row r="15848" spans="1:7">
      <c r="A15848" s="65"/>
      <c r="B15848" s="65"/>
      <c r="C15848" s="65"/>
      <c r="D15848" s="65"/>
      <c r="E15848" s="65"/>
      <c r="F15848" s="65"/>
      <c r="G15848" s="129"/>
    </row>
    <row r="15849" spans="1:7">
      <c r="A15849" s="65"/>
      <c r="B15849" s="65"/>
      <c r="C15849" s="65"/>
      <c r="D15849" s="65"/>
      <c r="E15849" s="65"/>
      <c r="F15849" s="65"/>
      <c r="G15849" s="129"/>
    </row>
    <row r="15850" spans="1:7">
      <c r="A15850" s="65"/>
      <c r="B15850" s="65"/>
      <c r="C15850" s="65"/>
      <c r="D15850" s="65"/>
      <c r="E15850" s="65"/>
      <c r="F15850" s="65"/>
      <c r="G15850" s="129"/>
    </row>
    <row r="15851" spans="1:7">
      <c r="A15851" s="65"/>
      <c r="B15851" s="65"/>
      <c r="C15851" s="65"/>
      <c r="D15851" s="65"/>
      <c r="E15851" s="65"/>
      <c r="F15851" s="65"/>
      <c r="G15851" s="129"/>
    </row>
    <row r="15852" spans="1:7">
      <c r="A15852" s="65"/>
      <c r="B15852" s="65"/>
      <c r="C15852" s="65"/>
      <c r="D15852" s="65"/>
      <c r="E15852" s="65"/>
      <c r="F15852" s="65"/>
      <c r="G15852" s="129"/>
    </row>
    <row r="15853" spans="1:7">
      <c r="A15853" s="65"/>
      <c r="B15853" s="65"/>
      <c r="C15853" s="65"/>
      <c r="D15853" s="65"/>
      <c r="E15853" s="65"/>
      <c r="F15853" s="65"/>
      <c r="G15853" s="129"/>
    </row>
    <row r="15854" spans="1:7">
      <c r="A15854" s="65"/>
      <c r="B15854" s="65"/>
      <c r="C15854" s="65"/>
      <c r="D15854" s="65"/>
      <c r="E15854" s="65"/>
      <c r="F15854" s="65"/>
      <c r="G15854" s="129"/>
    </row>
    <row r="15855" spans="1:7">
      <c r="A15855" s="65"/>
      <c r="B15855" s="65"/>
      <c r="C15855" s="65"/>
      <c r="D15855" s="65"/>
      <c r="E15855" s="65"/>
      <c r="F15855" s="65"/>
      <c r="G15855" s="129"/>
    </row>
    <row r="15856" spans="1:7">
      <c r="A15856" s="65"/>
      <c r="B15856" s="65"/>
      <c r="C15856" s="65"/>
      <c r="D15856" s="65"/>
      <c r="E15856" s="65"/>
      <c r="F15856" s="65"/>
      <c r="G15856" s="129"/>
    </row>
    <row r="15857" spans="1:7">
      <c r="A15857" s="65"/>
      <c r="B15857" s="65"/>
      <c r="C15857" s="65"/>
      <c r="D15857" s="65"/>
      <c r="E15857" s="65"/>
      <c r="F15857" s="65"/>
      <c r="G15857" s="129"/>
    </row>
    <row r="15858" spans="1:7">
      <c r="A15858" s="65"/>
      <c r="B15858" s="65"/>
      <c r="C15858" s="65"/>
      <c r="D15858" s="65"/>
      <c r="E15858" s="65"/>
      <c r="F15858" s="65"/>
      <c r="G15858" s="129"/>
    </row>
    <row r="15859" spans="1:7">
      <c r="A15859" s="65"/>
      <c r="B15859" s="65"/>
      <c r="C15859" s="65"/>
      <c r="D15859" s="65"/>
      <c r="E15859" s="65"/>
      <c r="F15859" s="65"/>
      <c r="G15859" s="129"/>
    </row>
    <row r="15860" spans="1:7">
      <c r="A15860" s="65"/>
      <c r="B15860" s="65"/>
      <c r="C15860" s="65"/>
      <c r="D15860" s="65"/>
      <c r="E15860" s="65"/>
      <c r="F15860" s="65"/>
      <c r="G15860" s="129"/>
    </row>
    <row r="15861" spans="1:7">
      <c r="A15861" s="65"/>
      <c r="B15861" s="65"/>
      <c r="C15861" s="65"/>
      <c r="D15861" s="65"/>
      <c r="E15861" s="65"/>
      <c r="F15861" s="65"/>
      <c r="G15861" s="129"/>
    </row>
    <row r="15862" spans="1:7">
      <c r="A15862" s="65"/>
      <c r="B15862" s="65"/>
      <c r="C15862" s="65"/>
      <c r="D15862" s="65"/>
      <c r="E15862" s="65"/>
      <c r="F15862" s="65"/>
      <c r="G15862" s="129"/>
    </row>
    <row r="15863" spans="1:7">
      <c r="A15863" s="65"/>
      <c r="B15863" s="65"/>
      <c r="C15863" s="65"/>
      <c r="D15863" s="65"/>
      <c r="E15863" s="65"/>
      <c r="F15863" s="65"/>
      <c r="G15863" s="129"/>
    </row>
    <row r="15864" spans="1:7">
      <c r="A15864" s="65"/>
      <c r="B15864" s="65"/>
      <c r="C15864" s="65"/>
      <c r="D15864" s="65"/>
      <c r="E15864" s="65"/>
      <c r="F15864" s="65"/>
      <c r="G15864" s="129"/>
    </row>
    <row r="15865" spans="1:7">
      <c r="A15865" s="65"/>
      <c r="B15865" s="65"/>
      <c r="C15865" s="65"/>
      <c r="D15865" s="65"/>
      <c r="E15865" s="65"/>
      <c r="F15865" s="65"/>
      <c r="G15865" s="129"/>
    </row>
    <row r="15866" spans="1:7">
      <c r="A15866" s="65"/>
      <c r="B15866" s="65"/>
      <c r="C15866" s="65"/>
      <c r="D15866" s="65"/>
      <c r="E15866" s="65"/>
      <c r="F15866" s="65"/>
      <c r="G15866" s="129"/>
    </row>
    <row r="15867" spans="1:7">
      <c r="A15867" s="65"/>
      <c r="B15867" s="65"/>
      <c r="C15867" s="65"/>
      <c r="D15867" s="65"/>
      <c r="E15867" s="65"/>
      <c r="F15867" s="65"/>
      <c r="G15867" s="129"/>
    </row>
    <row r="15868" spans="1:7">
      <c r="A15868" s="65"/>
      <c r="B15868" s="65"/>
      <c r="C15868" s="65"/>
      <c r="D15868" s="65"/>
      <c r="E15868" s="65"/>
      <c r="F15868" s="65"/>
      <c r="G15868" s="129"/>
    </row>
    <row r="15869" spans="1:7">
      <c r="A15869" s="65"/>
      <c r="B15869" s="65"/>
      <c r="C15869" s="65"/>
      <c r="D15869" s="65"/>
      <c r="E15869" s="65"/>
      <c r="F15869" s="65"/>
      <c r="G15869" s="129"/>
    </row>
    <row r="15870" spans="1:7">
      <c r="A15870" s="65"/>
      <c r="B15870" s="65"/>
      <c r="C15870" s="65"/>
      <c r="D15870" s="65"/>
      <c r="E15870" s="65"/>
      <c r="F15870" s="65"/>
      <c r="G15870" s="129"/>
    </row>
    <row r="15871" spans="1:7">
      <c r="A15871" s="65"/>
      <c r="B15871" s="65"/>
      <c r="C15871" s="65"/>
      <c r="D15871" s="65"/>
      <c r="E15871" s="65"/>
      <c r="F15871" s="65"/>
      <c r="G15871" s="129"/>
    </row>
    <row r="15872" spans="1:7">
      <c r="A15872" s="65"/>
      <c r="B15872" s="65"/>
      <c r="C15872" s="65"/>
      <c r="D15872" s="65"/>
      <c r="E15872" s="65"/>
      <c r="F15872" s="65"/>
      <c r="G15872" s="129"/>
    </row>
    <row r="15873" spans="1:7">
      <c r="A15873" s="65"/>
      <c r="B15873" s="65"/>
      <c r="C15873" s="65"/>
      <c r="D15873" s="65"/>
      <c r="E15873" s="65"/>
      <c r="F15873" s="65"/>
      <c r="G15873" s="129"/>
    </row>
    <row r="15874" spans="1:7">
      <c r="A15874" s="65"/>
      <c r="B15874" s="65"/>
      <c r="C15874" s="65"/>
      <c r="D15874" s="65"/>
      <c r="E15874" s="65"/>
      <c r="F15874" s="65"/>
      <c r="G15874" s="129"/>
    </row>
    <row r="15875" spans="1:7">
      <c r="A15875" s="65"/>
      <c r="B15875" s="65"/>
      <c r="C15875" s="65"/>
      <c r="D15875" s="65"/>
      <c r="E15875" s="65"/>
      <c r="F15875" s="65"/>
      <c r="G15875" s="129"/>
    </row>
    <row r="15876" spans="1:7">
      <c r="A15876" s="65"/>
      <c r="B15876" s="65"/>
      <c r="C15876" s="65"/>
      <c r="D15876" s="65"/>
      <c r="E15876" s="65"/>
      <c r="F15876" s="65"/>
      <c r="G15876" s="129"/>
    </row>
    <row r="15877" spans="1:7">
      <c r="A15877" s="65"/>
      <c r="B15877" s="65"/>
      <c r="C15877" s="65"/>
      <c r="D15877" s="65"/>
      <c r="E15877" s="65"/>
      <c r="F15877" s="65"/>
      <c r="G15877" s="129"/>
    </row>
    <row r="15878" spans="1:7">
      <c r="A15878" s="65"/>
      <c r="B15878" s="65"/>
      <c r="C15878" s="65"/>
      <c r="D15878" s="65"/>
      <c r="E15878" s="65"/>
      <c r="F15878" s="65"/>
      <c r="G15878" s="129"/>
    </row>
    <row r="15879" spans="1:7">
      <c r="A15879" s="65"/>
      <c r="B15879" s="65"/>
      <c r="C15879" s="65"/>
      <c r="D15879" s="65"/>
      <c r="E15879" s="65"/>
      <c r="F15879" s="65"/>
      <c r="G15879" s="129"/>
    </row>
    <row r="15880" spans="1:7">
      <c r="A15880" s="65"/>
      <c r="B15880" s="65"/>
      <c r="C15880" s="65"/>
      <c r="D15880" s="65"/>
      <c r="E15880" s="65"/>
      <c r="F15880" s="65"/>
      <c r="G15880" s="129"/>
    </row>
    <row r="15881" spans="1:7">
      <c r="A15881" s="65"/>
      <c r="B15881" s="65"/>
      <c r="C15881" s="65"/>
      <c r="D15881" s="65"/>
      <c r="E15881" s="65"/>
      <c r="F15881" s="65"/>
      <c r="G15881" s="129"/>
    </row>
    <row r="15882" spans="1:7">
      <c r="A15882" s="65"/>
      <c r="B15882" s="65"/>
      <c r="C15882" s="65"/>
      <c r="D15882" s="65"/>
      <c r="E15882" s="65"/>
      <c r="F15882" s="65"/>
      <c r="G15882" s="129"/>
    </row>
    <row r="15883" spans="1:7">
      <c r="A15883" s="65"/>
      <c r="B15883" s="65"/>
      <c r="C15883" s="65"/>
      <c r="D15883" s="65"/>
      <c r="E15883" s="65"/>
      <c r="F15883" s="65"/>
      <c r="G15883" s="129"/>
    </row>
    <row r="15884" spans="1:7">
      <c r="A15884" s="65"/>
      <c r="B15884" s="65"/>
      <c r="C15884" s="65"/>
      <c r="D15884" s="65"/>
      <c r="E15884" s="65"/>
      <c r="F15884" s="65"/>
      <c r="G15884" s="129"/>
    </row>
    <row r="15885" spans="1:7">
      <c r="A15885" s="65"/>
      <c r="B15885" s="65"/>
      <c r="C15885" s="65"/>
      <c r="D15885" s="65"/>
      <c r="E15885" s="65"/>
      <c r="F15885" s="65"/>
      <c r="G15885" s="129"/>
    </row>
    <row r="15886" spans="1:7">
      <c r="A15886" s="65"/>
      <c r="B15886" s="65"/>
      <c r="C15886" s="65"/>
      <c r="D15886" s="65"/>
      <c r="E15886" s="65"/>
      <c r="F15886" s="65"/>
      <c r="G15886" s="129"/>
    </row>
    <row r="15887" spans="1:7">
      <c r="A15887" s="65"/>
      <c r="B15887" s="65"/>
      <c r="C15887" s="65"/>
      <c r="D15887" s="65"/>
      <c r="E15887" s="65"/>
      <c r="F15887" s="65"/>
      <c r="G15887" s="129"/>
    </row>
    <row r="15888" spans="1:7">
      <c r="A15888" s="65"/>
      <c r="B15888" s="65"/>
      <c r="C15888" s="65"/>
      <c r="D15888" s="65"/>
      <c r="E15888" s="65"/>
      <c r="F15888" s="65"/>
      <c r="G15888" s="129"/>
    </row>
    <row r="15889" spans="1:7">
      <c r="A15889" s="65"/>
      <c r="B15889" s="65"/>
      <c r="C15889" s="65"/>
      <c r="D15889" s="65"/>
      <c r="E15889" s="65"/>
      <c r="F15889" s="65"/>
      <c r="G15889" s="129"/>
    </row>
    <row r="15890" spans="1:7">
      <c r="A15890" s="65"/>
      <c r="B15890" s="65"/>
      <c r="C15890" s="65"/>
      <c r="D15890" s="65"/>
      <c r="E15890" s="65"/>
      <c r="F15890" s="65"/>
      <c r="G15890" s="129"/>
    </row>
    <row r="15891" spans="1:7">
      <c r="A15891" s="65"/>
      <c r="B15891" s="65"/>
      <c r="C15891" s="65"/>
      <c r="D15891" s="65"/>
      <c r="E15891" s="65"/>
      <c r="F15891" s="65"/>
      <c r="G15891" s="129"/>
    </row>
    <row r="15892" spans="1:7">
      <c r="A15892" s="65"/>
      <c r="B15892" s="65"/>
      <c r="C15892" s="65"/>
      <c r="D15892" s="65"/>
      <c r="E15892" s="65"/>
      <c r="F15892" s="65"/>
      <c r="G15892" s="129"/>
    </row>
    <row r="15893" spans="1:7">
      <c r="A15893" s="65"/>
      <c r="B15893" s="65"/>
      <c r="C15893" s="65"/>
      <c r="D15893" s="65"/>
      <c r="E15893" s="65"/>
      <c r="F15893" s="65"/>
      <c r="G15893" s="129"/>
    </row>
    <row r="15894" spans="1:7">
      <c r="A15894" s="65"/>
      <c r="B15894" s="65"/>
      <c r="C15894" s="65"/>
      <c r="D15894" s="65"/>
      <c r="E15894" s="65"/>
      <c r="F15894" s="65"/>
      <c r="G15894" s="129"/>
    </row>
    <row r="15895" spans="1:7">
      <c r="A15895" s="65"/>
      <c r="B15895" s="65"/>
      <c r="C15895" s="65"/>
      <c r="D15895" s="65"/>
      <c r="E15895" s="65"/>
      <c r="F15895" s="65"/>
      <c r="G15895" s="129"/>
    </row>
    <row r="15896" spans="1:7">
      <c r="A15896" s="65"/>
      <c r="B15896" s="65"/>
      <c r="C15896" s="65"/>
      <c r="D15896" s="65"/>
      <c r="E15896" s="65"/>
      <c r="F15896" s="65"/>
      <c r="G15896" s="129"/>
    </row>
    <row r="15897" spans="1:7">
      <c r="A15897" s="65"/>
      <c r="B15897" s="65"/>
      <c r="C15897" s="65"/>
      <c r="D15897" s="65"/>
      <c r="E15897" s="65"/>
      <c r="F15897" s="65"/>
      <c r="G15897" s="129"/>
    </row>
    <row r="15898" spans="1:7">
      <c r="A15898" s="65"/>
      <c r="B15898" s="65"/>
      <c r="C15898" s="65"/>
      <c r="D15898" s="65"/>
      <c r="E15898" s="65"/>
      <c r="F15898" s="65"/>
      <c r="G15898" s="129"/>
    </row>
    <row r="15899" spans="1:7">
      <c r="A15899" s="65"/>
      <c r="B15899" s="65"/>
      <c r="C15899" s="65"/>
      <c r="D15899" s="65"/>
      <c r="E15899" s="65"/>
      <c r="F15899" s="65"/>
      <c r="G15899" s="129"/>
    </row>
    <row r="15900" spans="1:7">
      <c r="A15900" s="65"/>
      <c r="B15900" s="65"/>
      <c r="C15900" s="65"/>
      <c r="D15900" s="65"/>
      <c r="E15900" s="65"/>
      <c r="F15900" s="65"/>
      <c r="G15900" s="129"/>
    </row>
    <row r="15901" spans="1:7">
      <c r="A15901" s="65"/>
      <c r="B15901" s="65"/>
      <c r="C15901" s="65"/>
      <c r="D15901" s="65"/>
      <c r="E15901" s="65"/>
      <c r="F15901" s="65"/>
      <c r="G15901" s="129"/>
    </row>
    <row r="15902" spans="1:7">
      <c r="A15902" s="65"/>
      <c r="B15902" s="65"/>
      <c r="C15902" s="65"/>
      <c r="D15902" s="65"/>
      <c r="E15902" s="65"/>
      <c r="F15902" s="65"/>
      <c r="G15902" s="129"/>
    </row>
    <row r="15903" spans="1:7">
      <c r="A15903" s="65"/>
      <c r="B15903" s="65"/>
      <c r="C15903" s="65"/>
      <c r="D15903" s="65"/>
      <c r="E15903" s="65"/>
      <c r="F15903" s="65"/>
      <c r="G15903" s="129"/>
    </row>
    <row r="15904" spans="1:7">
      <c r="A15904" s="65"/>
      <c r="B15904" s="65"/>
      <c r="C15904" s="65"/>
      <c r="D15904" s="65"/>
      <c r="E15904" s="65"/>
      <c r="F15904" s="65"/>
      <c r="G15904" s="129"/>
    </row>
    <row r="15905" spans="1:7">
      <c r="A15905" s="65"/>
      <c r="B15905" s="65"/>
      <c r="C15905" s="65"/>
      <c r="D15905" s="65"/>
      <c r="E15905" s="65"/>
      <c r="F15905" s="65"/>
      <c r="G15905" s="129"/>
    </row>
    <row r="15906" spans="1:7">
      <c r="A15906" s="65"/>
      <c r="B15906" s="65"/>
      <c r="C15906" s="65"/>
      <c r="D15906" s="65"/>
      <c r="E15906" s="65"/>
      <c r="F15906" s="65"/>
      <c r="G15906" s="129"/>
    </row>
    <row r="15907" spans="1:7">
      <c r="A15907" s="65"/>
      <c r="B15907" s="65"/>
      <c r="C15907" s="65"/>
      <c r="D15907" s="65"/>
      <c r="E15907" s="65"/>
      <c r="F15907" s="65"/>
      <c r="G15907" s="129"/>
    </row>
    <row r="15908" spans="1:7">
      <c r="A15908" s="65"/>
      <c r="B15908" s="65"/>
      <c r="C15908" s="65"/>
      <c r="D15908" s="65"/>
      <c r="E15908" s="65"/>
      <c r="F15908" s="65"/>
      <c r="G15908" s="129"/>
    </row>
    <row r="15909" spans="1:7">
      <c r="A15909" s="65"/>
      <c r="B15909" s="65"/>
      <c r="C15909" s="65"/>
      <c r="D15909" s="65"/>
      <c r="E15909" s="65"/>
      <c r="F15909" s="65"/>
      <c r="G15909" s="129"/>
    </row>
    <row r="15910" spans="1:7">
      <c r="A15910" s="65"/>
      <c r="B15910" s="65"/>
      <c r="C15910" s="65"/>
      <c r="D15910" s="65"/>
      <c r="E15910" s="65"/>
      <c r="F15910" s="65"/>
      <c r="G15910" s="129"/>
    </row>
    <row r="15911" spans="1:7">
      <c r="A15911" s="65"/>
      <c r="B15911" s="65"/>
      <c r="C15911" s="65"/>
      <c r="D15911" s="65"/>
      <c r="E15911" s="65"/>
      <c r="F15911" s="65"/>
      <c r="G15911" s="129"/>
    </row>
    <row r="15912" spans="1:7">
      <c r="A15912" s="65"/>
      <c r="B15912" s="65"/>
      <c r="C15912" s="65"/>
      <c r="D15912" s="65"/>
      <c r="E15912" s="65"/>
      <c r="F15912" s="65"/>
      <c r="G15912" s="129"/>
    </row>
    <row r="15913" spans="1:7">
      <c r="A15913" s="65"/>
      <c r="B15913" s="65"/>
      <c r="C15913" s="65"/>
      <c r="D15913" s="65"/>
      <c r="E15913" s="65"/>
      <c r="F15913" s="65"/>
      <c r="G15913" s="129"/>
    </row>
    <row r="15914" spans="1:7">
      <c r="A15914" s="65"/>
      <c r="B15914" s="65"/>
      <c r="C15914" s="65"/>
      <c r="D15914" s="65"/>
      <c r="E15914" s="65"/>
      <c r="F15914" s="65"/>
      <c r="G15914" s="129"/>
    </row>
    <row r="15915" spans="1:7">
      <c r="A15915" s="65"/>
      <c r="B15915" s="65"/>
      <c r="C15915" s="65"/>
      <c r="D15915" s="65"/>
      <c r="E15915" s="65"/>
      <c r="F15915" s="65"/>
      <c r="G15915" s="129"/>
    </row>
    <row r="15916" spans="1:7">
      <c r="A15916" s="65"/>
      <c r="B15916" s="65"/>
      <c r="C15916" s="65"/>
      <c r="D15916" s="65"/>
      <c r="E15916" s="65"/>
      <c r="F15916" s="65"/>
      <c r="G15916" s="129"/>
    </row>
    <row r="15917" spans="1:7">
      <c r="A15917" s="65"/>
      <c r="B15917" s="65"/>
      <c r="C15917" s="65"/>
      <c r="D15917" s="65"/>
      <c r="E15917" s="65"/>
      <c r="F15917" s="65"/>
      <c r="G15917" s="129"/>
    </row>
    <row r="15918" spans="1:7">
      <c r="A15918" s="65"/>
      <c r="B15918" s="65"/>
      <c r="C15918" s="65"/>
      <c r="D15918" s="65"/>
      <c r="E15918" s="65"/>
      <c r="F15918" s="65"/>
      <c r="G15918" s="129"/>
    </row>
    <row r="15919" spans="1:7">
      <c r="A15919" s="65"/>
      <c r="B15919" s="65"/>
      <c r="C15919" s="65"/>
      <c r="D15919" s="65"/>
      <c r="E15919" s="65"/>
      <c r="F15919" s="65"/>
      <c r="G15919" s="129"/>
    </row>
    <row r="15920" spans="1:7">
      <c r="A15920" s="65"/>
      <c r="B15920" s="65"/>
      <c r="C15920" s="65"/>
      <c r="D15920" s="65"/>
      <c r="E15920" s="65"/>
      <c r="F15920" s="65"/>
      <c r="G15920" s="129"/>
    </row>
    <row r="15921" spans="1:7">
      <c r="A15921" s="65"/>
      <c r="B15921" s="65"/>
      <c r="C15921" s="65"/>
      <c r="D15921" s="65"/>
      <c r="E15921" s="65"/>
      <c r="F15921" s="65"/>
      <c r="G15921" s="129"/>
    </row>
    <row r="15922" spans="1:7">
      <c r="A15922" s="65"/>
      <c r="B15922" s="65"/>
      <c r="C15922" s="65"/>
      <c r="D15922" s="65"/>
      <c r="E15922" s="65"/>
      <c r="F15922" s="65"/>
      <c r="G15922" s="129"/>
    </row>
    <row r="15923" spans="1:7">
      <c r="A15923" s="65"/>
      <c r="B15923" s="65"/>
      <c r="C15923" s="65"/>
      <c r="D15923" s="65"/>
      <c r="E15923" s="65"/>
      <c r="F15923" s="65"/>
      <c r="G15923" s="129"/>
    </row>
    <row r="15924" spans="1:7">
      <c r="A15924" s="65"/>
      <c r="B15924" s="65"/>
      <c r="C15924" s="65"/>
      <c r="D15924" s="65"/>
      <c r="E15924" s="65"/>
      <c r="F15924" s="65"/>
      <c r="G15924" s="129"/>
    </row>
    <row r="15925" spans="1:7">
      <c r="A15925" s="65"/>
      <c r="B15925" s="65"/>
      <c r="C15925" s="65"/>
      <c r="D15925" s="65"/>
      <c r="E15925" s="65"/>
      <c r="F15925" s="65"/>
      <c r="G15925" s="129"/>
    </row>
    <row r="15926" spans="1:7">
      <c r="A15926" s="65"/>
      <c r="B15926" s="65"/>
      <c r="C15926" s="65"/>
      <c r="D15926" s="65"/>
      <c r="E15926" s="65"/>
      <c r="F15926" s="65"/>
      <c r="G15926" s="129"/>
    </row>
    <row r="15927" spans="1:7">
      <c r="A15927" s="65"/>
      <c r="B15927" s="65"/>
      <c r="C15927" s="65"/>
      <c r="D15927" s="65"/>
      <c r="E15927" s="65"/>
      <c r="F15927" s="65"/>
      <c r="G15927" s="129"/>
    </row>
    <row r="15928" spans="1:7">
      <c r="A15928" s="65"/>
      <c r="B15928" s="65"/>
      <c r="C15928" s="65"/>
      <c r="D15928" s="65"/>
      <c r="E15928" s="65"/>
      <c r="F15928" s="65"/>
      <c r="G15928" s="129"/>
    </row>
    <row r="15929" spans="1:7">
      <c r="A15929" s="65"/>
      <c r="B15929" s="65"/>
      <c r="C15929" s="65"/>
      <c r="D15929" s="65"/>
      <c r="E15929" s="65"/>
      <c r="F15929" s="65"/>
      <c r="G15929" s="129"/>
    </row>
    <row r="15930" spans="1:7">
      <c r="A15930" s="65"/>
      <c r="B15930" s="65"/>
      <c r="C15930" s="65"/>
      <c r="D15930" s="65"/>
      <c r="E15930" s="65"/>
      <c r="F15930" s="65"/>
      <c r="G15930" s="129"/>
    </row>
    <row r="15931" spans="1:7">
      <c r="A15931" s="65"/>
      <c r="B15931" s="65"/>
      <c r="C15931" s="65"/>
      <c r="D15931" s="65"/>
      <c r="E15931" s="65"/>
      <c r="F15931" s="65"/>
      <c r="G15931" s="129"/>
    </row>
    <row r="15932" spans="1:7">
      <c r="A15932" s="65"/>
      <c r="B15932" s="65"/>
      <c r="C15932" s="65"/>
      <c r="D15932" s="65"/>
      <c r="E15932" s="65"/>
      <c r="F15932" s="65"/>
      <c r="G15932" s="129"/>
    </row>
    <row r="15933" spans="1:7">
      <c r="A15933" s="65"/>
      <c r="B15933" s="65"/>
      <c r="C15933" s="65"/>
      <c r="D15933" s="65"/>
      <c r="E15933" s="65"/>
      <c r="F15933" s="65"/>
      <c r="G15933" s="129"/>
    </row>
    <row r="15934" spans="1:7">
      <c r="A15934" s="65"/>
      <c r="B15934" s="65"/>
      <c r="C15934" s="65"/>
      <c r="D15934" s="65"/>
      <c r="E15934" s="65"/>
      <c r="F15934" s="65"/>
      <c r="G15934" s="129"/>
    </row>
    <row r="15935" spans="1:7">
      <c r="A15935" s="65"/>
      <c r="B15935" s="65"/>
      <c r="C15935" s="65"/>
      <c r="D15935" s="65"/>
      <c r="E15935" s="65"/>
      <c r="F15935" s="65"/>
      <c r="G15935" s="129"/>
    </row>
    <row r="15936" spans="1:7">
      <c r="A15936" s="65"/>
      <c r="B15936" s="65"/>
      <c r="C15936" s="65"/>
      <c r="D15936" s="65"/>
      <c r="E15936" s="65"/>
      <c r="F15936" s="65"/>
      <c r="G15936" s="129"/>
    </row>
    <row r="15937" spans="1:7">
      <c r="A15937" s="65"/>
      <c r="B15937" s="65"/>
      <c r="C15937" s="65"/>
      <c r="D15937" s="65"/>
      <c r="E15937" s="65"/>
      <c r="F15937" s="65"/>
      <c r="G15937" s="129"/>
    </row>
    <row r="15938" spans="1:7">
      <c r="A15938" s="65"/>
      <c r="B15938" s="65"/>
      <c r="C15938" s="65"/>
      <c r="D15938" s="65"/>
      <c r="E15938" s="65"/>
      <c r="F15938" s="65"/>
      <c r="G15938" s="129"/>
    </row>
    <row r="15939" spans="1:7">
      <c r="A15939" s="65"/>
      <c r="B15939" s="65"/>
      <c r="C15939" s="65"/>
      <c r="D15939" s="65"/>
      <c r="E15939" s="65"/>
      <c r="F15939" s="65"/>
      <c r="G15939" s="129"/>
    </row>
    <row r="15940" spans="1:7">
      <c r="A15940" s="65"/>
      <c r="B15940" s="65"/>
      <c r="C15940" s="65"/>
      <c r="D15940" s="65"/>
      <c r="E15940" s="65"/>
      <c r="F15940" s="65"/>
      <c r="G15940" s="129"/>
    </row>
    <row r="15941" spans="1:7">
      <c r="A15941" s="65"/>
      <c r="B15941" s="65"/>
      <c r="C15941" s="65"/>
      <c r="D15941" s="65"/>
      <c r="E15941" s="65"/>
      <c r="F15941" s="65"/>
      <c r="G15941" s="129"/>
    </row>
    <row r="15942" spans="1:7">
      <c r="A15942" s="65"/>
      <c r="B15942" s="65"/>
      <c r="C15942" s="65"/>
      <c r="D15942" s="65"/>
      <c r="E15942" s="65"/>
      <c r="F15942" s="65"/>
      <c r="G15942" s="129"/>
    </row>
    <row r="15943" spans="1:7">
      <c r="A15943" s="65"/>
      <c r="B15943" s="65"/>
      <c r="C15943" s="65"/>
      <c r="D15943" s="65"/>
      <c r="E15943" s="65"/>
      <c r="F15943" s="65"/>
      <c r="G15943" s="129"/>
    </row>
    <row r="15944" spans="1:7">
      <c r="A15944" s="65"/>
      <c r="B15944" s="65"/>
      <c r="C15944" s="65"/>
      <c r="D15944" s="65"/>
      <c r="E15944" s="65"/>
      <c r="F15944" s="65"/>
      <c r="G15944" s="129"/>
    </row>
    <row r="15945" spans="1:7">
      <c r="A15945" s="65"/>
      <c r="B15945" s="65"/>
      <c r="C15945" s="65"/>
      <c r="D15945" s="65"/>
      <c r="E15945" s="65"/>
      <c r="F15945" s="65"/>
      <c r="G15945" s="129"/>
    </row>
    <row r="15946" spans="1:7">
      <c r="A15946" s="65"/>
      <c r="B15946" s="65"/>
      <c r="C15946" s="65"/>
      <c r="D15946" s="65"/>
      <c r="E15946" s="65"/>
      <c r="F15946" s="65"/>
      <c r="G15946" s="129"/>
    </row>
    <row r="15947" spans="1:7">
      <c r="A15947" s="65"/>
      <c r="B15947" s="65"/>
      <c r="C15947" s="65"/>
      <c r="D15947" s="65"/>
      <c r="E15947" s="65"/>
      <c r="F15947" s="65"/>
      <c r="G15947" s="129"/>
    </row>
    <row r="15948" spans="1:7">
      <c r="A15948" s="65"/>
      <c r="B15948" s="65"/>
      <c r="C15948" s="65"/>
      <c r="D15948" s="65"/>
      <c r="E15948" s="65"/>
      <c r="F15948" s="65"/>
      <c r="G15948" s="129"/>
    </row>
    <row r="15949" spans="1:7">
      <c r="A15949" s="65"/>
      <c r="B15949" s="65"/>
      <c r="C15949" s="65"/>
      <c r="D15949" s="65"/>
      <c r="E15949" s="65"/>
      <c r="F15949" s="65"/>
      <c r="G15949" s="129"/>
    </row>
    <row r="15950" spans="1:7">
      <c r="A15950" s="65"/>
      <c r="B15950" s="65"/>
      <c r="C15950" s="65"/>
      <c r="D15950" s="65"/>
      <c r="E15950" s="65"/>
      <c r="F15950" s="65"/>
      <c r="G15950" s="129"/>
    </row>
    <row r="15951" spans="1:7">
      <c r="A15951" s="65"/>
      <c r="B15951" s="65"/>
      <c r="C15951" s="65"/>
      <c r="D15951" s="65"/>
      <c r="E15951" s="65"/>
      <c r="F15951" s="65"/>
      <c r="G15951" s="129"/>
    </row>
    <row r="15952" spans="1:7">
      <c r="A15952" s="65"/>
      <c r="B15952" s="65"/>
      <c r="C15952" s="65"/>
      <c r="D15952" s="65"/>
      <c r="E15952" s="65"/>
      <c r="F15952" s="65"/>
      <c r="G15952" s="129"/>
    </row>
    <row r="15953" spans="1:7">
      <c r="A15953" s="65"/>
      <c r="B15953" s="65"/>
      <c r="C15953" s="65"/>
      <c r="D15953" s="65"/>
      <c r="E15953" s="65"/>
      <c r="F15953" s="65"/>
      <c r="G15953" s="129"/>
    </row>
    <row r="15954" spans="1:7">
      <c r="A15954" s="65"/>
      <c r="B15954" s="65"/>
      <c r="C15954" s="65"/>
      <c r="D15954" s="65"/>
      <c r="E15954" s="65"/>
      <c r="F15954" s="65"/>
      <c r="G15954" s="129"/>
    </row>
    <row r="15955" spans="1:7">
      <c r="A15955" s="65"/>
      <c r="B15955" s="65"/>
      <c r="C15955" s="65"/>
      <c r="D15955" s="65"/>
      <c r="E15955" s="65"/>
      <c r="F15955" s="65"/>
      <c r="G15955" s="129"/>
    </row>
    <row r="15956" spans="1:7">
      <c r="A15956" s="65"/>
      <c r="B15956" s="65"/>
      <c r="C15956" s="65"/>
      <c r="D15956" s="65"/>
      <c r="E15956" s="65"/>
      <c r="F15956" s="65"/>
      <c r="G15956" s="129"/>
    </row>
    <row r="15957" spans="1:7">
      <c r="A15957" s="65"/>
      <c r="B15957" s="65"/>
      <c r="C15957" s="65"/>
      <c r="D15957" s="65"/>
      <c r="E15957" s="65"/>
      <c r="F15957" s="65"/>
      <c r="G15957" s="129"/>
    </row>
    <row r="15958" spans="1:7">
      <c r="A15958" s="65"/>
      <c r="B15958" s="65"/>
      <c r="C15958" s="65"/>
      <c r="D15958" s="65"/>
      <c r="E15958" s="65"/>
      <c r="F15958" s="65"/>
      <c r="G15958" s="129"/>
    </row>
    <row r="15959" spans="1:7">
      <c r="A15959" s="65"/>
      <c r="B15959" s="65"/>
      <c r="C15959" s="65"/>
      <c r="D15959" s="65"/>
      <c r="E15959" s="65"/>
      <c r="F15959" s="65"/>
      <c r="G15959" s="129"/>
    </row>
    <row r="15960" spans="1:7">
      <c r="A15960" s="65"/>
      <c r="B15960" s="65"/>
      <c r="C15960" s="65"/>
      <c r="D15960" s="65"/>
      <c r="E15960" s="65"/>
      <c r="F15960" s="65"/>
      <c r="G15960" s="129"/>
    </row>
    <row r="15961" spans="1:7">
      <c r="A15961" s="65"/>
      <c r="B15961" s="65"/>
      <c r="C15961" s="65"/>
      <c r="D15961" s="65"/>
      <c r="E15961" s="65"/>
      <c r="F15961" s="65"/>
      <c r="G15961" s="129"/>
    </row>
    <row r="15962" spans="1:7">
      <c r="A15962" s="65"/>
      <c r="B15962" s="65"/>
      <c r="C15962" s="65"/>
      <c r="D15962" s="65"/>
      <c r="E15962" s="65"/>
      <c r="F15962" s="65"/>
      <c r="G15962" s="129"/>
    </row>
    <row r="15963" spans="1:7">
      <c r="A15963" s="65"/>
      <c r="B15963" s="65"/>
      <c r="C15963" s="65"/>
      <c r="D15963" s="65"/>
      <c r="E15963" s="65"/>
      <c r="F15963" s="65"/>
      <c r="G15963" s="129"/>
    </row>
    <row r="15964" spans="1:7">
      <c r="A15964" s="65"/>
      <c r="B15964" s="65"/>
      <c r="C15964" s="65"/>
      <c r="D15964" s="65"/>
      <c r="E15964" s="65"/>
      <c r="F15964" s="65"/>
      <c r="G15964" s="129"/>
    </row>
    <row r="15965" spans="1:7">
      <c r="A15965" s="65"/>
      <c r="B15965" s="65"/>
      <c r="C15965" s="65"/>
      <c r="D15965" s="65"/>
      <c r="E15965" s="65"/>
      <c r="F15965" s="65"/>
      <c r="G15965" s="129"/>
    </row>
    <row r="15966" spans="1:7">
      <c r="A15966" s="65"/>
      <c r="B15966" s="65"/>
      <c r="C15966" s="65"/>
      <c r="D15966" s="65"/>
      <c r="E15966" s="65"/>
      <c r="F15966" s="65"/>
      <c r="G15966" s="129"/>
    </row>
    <row r="15967" spans="1:7">
      <c r="A15967" s="65"/>
      <c r="B15967" s="65"/>
      <c r="C15967" s="65"/>
      <c r="D15967" s="65"/>
      <c r="E15967" s="65"/>
      <c r="F15967" s="65"/>
      <c r="G15967" s="129"/>
    </row>
    <row r="15968" spans="1:7">
      <c r="A15968" s="65"/>
      <c r="B15968" s="65"/>
      <c r="C15968" s="65"/>
      <c r="D15968" s="65"/>
      <c r="E15968" s="65"/>
      <c r="F15968" s="65"/>
      <c r="G15968" s="129"/>
    </row>
    <row r="15969" spans="1:7">
      <c r="A15969" s="65"/>
      <c r="B15969" s="65"/>
      <c r="C15969" s="65"/>
      <c r="D15969" s="65"/>
      <c r="E15969" s="65"/>
      <c r="F15969" s="65"/>
      <c r="G15969" s="129"/>
    </row>
    <row r="15970" spans="1:7">
      <c r="A15970" s="65"/>
      <c r="B15970" s="65"/>
      <c r="C15970" s="65"/>
      <c r="D15970" s="65"/>
      <c r="E15970" s="65"/>
      <c r="F15970" s="65"/>
      <c r="G15970" s="129"/>
    </row>
    <row r="15971" spans="1:7">
      <c r="A15971" s="65"/>
      <c r="B15971" s="65"/>
      <c r="C15971" s="65"/>
      <c r="D15971" s="65"/>
      <c r="E15971" s="65"/>
      <c r="F15971" s="65"/>
      <c r="G15971" s="129"/>
    </row>
    <row r="15972" spans="1:7">
      <c r="A15972" s="65"/>
      <c r="B15972" s="65"/>
      <c r="C15972" s="65"/>
      <c r="D15972" s="65"/>
      <c r="E15972" s="65"/>
      <c r="F15972" s="65"/>
      <c r="G15972" s="129"/>
    </row>
    <row r="15973" spans="1:7">
      <c r="A15973" s="65"/>
      <c r="B15973" s="65"/>
      <c r="C15973" s="65"/>
      <c r="D15973" s="65"/>
      <c r="E15973" s="65"/>
      <c r="F15973" s="65"/>
      <c r="G15973" s="129"/>
    </row>
    <row r="15974" spans="1:7">
      <c r="A15974" s="65"/>
      <c r="B15974" s="65"/>
      <c r="C15974" s="65"/>
      <c r="D15974" s="65"/>
      <c r="E15974" s="65"/>
      <c r="F15974" s="65"/>
      <c r="G15974" s="129"/>
    </row>
    <row r="15975" spans="1:7">
      <c r="A15975" s="65"/>
      <c r="B15975" s="65"/>
      <c r="C15975" s="65"/>
      <c r="D15975" s="65"/>
      <c r="E15975" s="65"/>
      <c r="F15975" s="65"/>
      <c r="G15975" s="129"/>
    </row>
    <row r="15976" spans="1:7">
      <c r="A15976" s="65"/>
      <c r="B15976" s="65"/>
      <c r="C15976" s="65"/>
      <c r="D15976" s="65"/>
      <c r="E15976" s="65"/>
      <c r="F15976" s="65"/>
      <c r="G15976" s="129"/>
    </row>
    <row r="15977" spans="1:7">
      <c r="A15977" s="65"/>
      <c r="B15977" s="65"/>
      <c r="C15977" s="65"/>
      <c r="D15977" s="65"/>
      <c r="E15977" s="65"/>
      <c r="F15977" s="65"/>
      <c r="G15977" s="129"/>
    </row>
    <row r="15978" spans="1:7">
      <c r="A15978" s="65"/>
      <c r="B15978" s="65"/>
      <c r="C15978" s="65"/>
      <c r="D15978" s="65"/>
      <c r="E15978" s="65"/>
      <c r="F15978" s="65"/>
      <c r="G15978" s="129"/>
    </row>
    <row r="15979" spans="1:7">
      <c r="A15979" s="65"/>
      <c r="B15979" s="65"/>
      <c r="C15979" s="65"/>
      <c r="D15979" s="65"/>
      <c r="E15979" s="65"/>
      <c r="F15979" s="65"/>
      <c r="G15979" s="129"/>
    </row>
    <row r="15980" spans="1:7">
      <c r="A15980" s="65"/>
      <c r="B15980" s="65"/>
      <c r="C15980" s="65"/>
      <c r="D15980" s="65"/>
      <c r="E15980" s="65"/>
      <c r="F15980" s="65"/>
      <c r="G15980" s="129"/>
    </row>
    <row r="15981" spans="1:7">
      <c r="A15981" s="65"/>
      <c r="B15981" s="65"/>
      <c r="C15981" s="65"/>
      <c r="D15981" s="65"/>
      <c r="E15981" s="65"/>
      <c r="F15981" s="65"/>
      <c r="G15981" s="129"/>
    </row>
    <row r="15982" spans="1:7">
      <c r="A15982" s="65"/>
      <c r="B15982" s="65"/>
      <c r="C15982" s="65"/>
      <c r="D15982" s="65"/>
      <c r="E15982" s="65"/>
      <c r="F15982" s="65"/>
      <c r="G15982" s="129"/>
    </row>
    <row r="15983" spans="1:7">
      <c r="A15983" s="65"/>
      <c r="B15983" s="65"/>
      <c r="C15983" s="65"/>
      <c r="D15983" s="65"/>
      <c r="E15983" s="65"/>
      <c r="F15983" s="65"/>
      <c r="G15983" s="129"/>
    </row>
    <row r="15984" spans="1:7">
      <c r="A15984" s="65"/>
      <c r="B15984" s="65"/>
      <c r="C15984" s="65"/>
      <c r="D15984" s="65"/>
      <c r="E15984" s="65"/>
      <c r="F15984" s="65"/>
      <c r="G15984" s="129"/>
    </row>
    <row r="15985" spans="1:7">
      <c r="A15985" s="65"/>
      <c r="B15985" s="65"/>
      <c r="C15985" s="65"/>
      <c r="D15985" s="65"/>
      <c r="E15985" s="65"/>
      <c r="F15985" s="65"/>
      <c r="G15985" s="129"/>
    </row>
    <row r="15986" spans="1:7">
      <c r="A15986" s="65"/>
      <c r="B15986" s="65"/>
      <c r="C15986" s="65"/>
      <c r="D15986" s="65"/>
      <c r="E15986" s="65"/>
      <c r="F15986" s="65"/>
      <c r="G15986" s="129"/>
    </row>
    <row r="15987" spans="1:7">
      <c r="A15987" s="65"/>
      <c r="B15987" s="65"/>
      <c r="C15987" s="65"/>
      <c r="D15987" s="65"/>
      <c r="E15987" s="65"/>
      <c r="F15987" s="65"/>
      <c r="G15987" s="129"/>
    </row>
    <row r="15988" spans="1:7">
      <c r="A15988" s="65"/>
      <c r="B15988" s="65"/>
      <c r="C15988" s="65"/>
      <c r="D15988" s="65"/>
      <c r="E15988" s="65"/>
      <c r="F15988" s="65"/>
      <c r="G15988" s="129"/>
    </row>
    <row r="15989" spans="1:7">
      <c r="A15989" s="65"/>
      <c r="B15989" s="65"/>
      <c r="C15989" s="65"/>
      <c r="D15989" s="65"/>
      <c r="E15989" s="65"/>
      <c r="F15989" s="65"/>
      <c r="G15989" s="129"/>
    </row>
    <row r="15990" spans="1:7">
      <c r="A15990" s="65"/>
      <c r="B15990" s="65"/>
      <c r="C15990" s="65"/>
      <c r="D15990" s="65"/>
      <c r="E15990" s="65"/>
      <c r="F15990" s="65"/>
      <c r="G15990" s="129"/>
    </row>
    <row r="15991" spans="1:7">
      <c r="A15991" s="65"/>
      <c r="B15991" s="65"/>
      <c r="C15991" s="65"/>
      <c r="D15991" s="65"/>
      <c r="E15991" s="65"/>
      <c r="F15991" s="65"/>
      <c r="G15991" s="129"/>
    </row>
    <row r="15992" spans="1:7">
      <c r="A15992" s="65"/>
      <c r="B15992" s="65"/>
      <c r="C15992" s="65"/>
      <c r="D15992" s="65"/>
      <c r="E15992" s="65"/>
      <c r="F15992" s="65"/>
      <c r="G15992" s="129"/>
    </row>
    <row r="15993" spans="1:7">
      <c r="A15993" s="65"/>
      <c r="B15993" s="65"/>
      <c r="C15993" s="65"/>
      <c r="D15993" s="65"/>
      <c r="E15993" s="65"/>
      <c r="F15993" s="65"/>
      <c r="G15993" s="129"/>
    </row>
    <row r="15994" spans="1:7">
      <c r="A15994" s="65"/>
      <c r="B15994" s="65"/>
      <c r="C15994" s="65"/>
      <c r="D15994" s="65"/>
      <c r="E15994" s="65"/>
      <c r="F15994" s="65"/>
      <c r="G15994" s="129"/>
    </row>
    <row r="15995" spans="1:7">
      <c r="A15995" s="65"/>
      <c r="B15995" s="65"/>
      <c r="C15995" s="65"/>
      <c r="D15995" s="65"/>
      <c r="E15995" s="65"/>
      <c r="F15995" s="65"/>
      <c r="G15995" s="129"/>
    </row>
    <row r="15996" spans="1:7">
      <c r="A15996" s="65"/>
      <c r="B15996" s="65"/>
      <c r="C15996" s="65"/>
      <c r="D15996" s="65"/>
      <c r="E15996" s="65"/>
      <c r="F15996" s="65"/>
      <c r="G15996" s="129"/>
    </row>
    <row r="15997" spans="1:7">
      <c r="A15997" s="65"/>
      <c r="B15997" s="65"/>
      <c r="C15997" s="65"/>
      <c r="D15997" s="65"/>
      <c r="E15997" s="65"/>
      <c r="F15997" s="65"/>
      <c r="G15997" s="129"/>
    </row>
    <row r="15998" spans="1:7">
      <c r="A15998" s="65"/>
      <c r="B15998" s="65"/>
      <c r="C15998" s="65"/>
      <c r="D15998" s="65"/>
      <c r="E15998" s="65"/>
      <c r="F15998" s="65"/>
      <c r="G15998" s="129"/>
    </row>
    <row r="15999" spans="1:7">
      <c r="A15999" s="65"/>
      <c r="B15999" s="65"/>
      <c r="C15999" s="65"/>
      <c r="D15999" s="65"/>
      <c r="E15999" s="65"/>
      <c r="F15999" s="65"/>
      <c r="G15999" s="129"/>
    </row>
    <row r="16000" spans="1:7">
      <c r="A16000" s="65"/>
      <c r="B16000" s="65"/>
      <c r="C16000" s="65"/>
      <c r="D16000" s="65"/>
      <c r="E16000" s="65"/>
      <c r="F16000" s="65"/>
      <c r="G16000" s="129"/>
    </row>
    <row r="16001" spans="1:7">
      <c r="A16001" s="65"/>
      <c r="B16001" s="65"/>
      <c r="C16001" s="65"/>
      <c r="D16001" s="65"/>
      <c r="E16001" s="65"/>
      <c r="F16001" s="65"/>
      <c r="G16001" s="129"/>
    </row>
    <row r="16002" spans="1:7">
      <c r="A16002" s="65"/>
      <c r="B16002" s="65"/>
      <c r="C16002" s="65"/>
      <c r="D16002" s="65"/>
      <c r="E16002" s="65"/>
      <c r="F16002" s="65"/>
      <c r="G16002" s="129"/>
    </row>
    <row r="16003" spans="1:7">
      <c r="A16003" s="65"/>
      <c r="B16003" s="65"/>
      <c r="C16003" s="65"/>
      <c r="D16003" s="65"/>
      <c r="E16003" s="65"/>
      <c r="F16003" s="65"/>
      <c r="G16003" s="129"/>
    </row>
    <row r="16004" spans="1:7">
      <c r="A16004" s="65"/>
      <c r="B16004" s="65"/>
      <c r="C16004" s="65"/>
      <c r="D16004" s="65"/>
      <c r="E16004" s="65"/>
      <c r="F16004" s="65"/>
      <c r="G16004" s="129"/>
    </row>
    <row r="16005" spans="1:7">
      <c r="A16005" s="65"/>
      <c r="B16005" s="65"/>
      <c r="C16005" s="65"/>
      <c r="D16005" s="65"/>
      <c r="E16005" s="65"/>
      <c r="F16005" s="65"/>
      <c r="G16005" s="129"/>
    </row>
    <row r="16006" spans="1:7">
      <c r="A16006" s="65"/>
      <c r="B16006" s="65"/>
      <c r="C16006" s="65"/>
      <c r="D16006" s="65"/>
      <c r="E16006" s="65"/>
      <c r="F16006" s="65"/>
      <c r="G16006" s="129"/>
    </row>
    <row r="16007" spans="1:7">
      <c r="A16007" s="65"/>
      <c r="B16007" s="65"/>
      <c r="C16007" s="65"/>
      <c r="D16007" s="65"/>
      <c r="E16007" s="65"/>
      <c r="F16007" s="65"/>
      <c r="G16007" s="129"/>
    </row>
    <row r="16008" spans="1:7">
      <c r="A16008" s="65"/>
      <c r="B16008" s="65"/>
      <c r="C16008" s="65"/>
      <c r="D16008" s="65"/>
      <c r="E16008" s="65"/>
      <c r="F16008" s="65"/>
      <c r="G16008" s="129"/>
    </row>
    <row r="16009" spans="1:7">
      <c r="A16009" s="65"/>
      <c r="B16009" s="65"/>
      <c r="C16009" s="65"/>
      <c r="D16009" s="65"/>
      <c r="E16009" s="65"/>
      <c r="F16009" s="65"/>
      <c r="G16009" s="129"/>
    </row>
    <row r="16010" spans="1:7">
      <c r="A16010" s="65"/>
      <c r="B16010" s="65"/>
      <c r="C16010" s="65"/>
      <c r="D16010" s="65"/>
      <c r="E16010" s="65"/>
      <c r="F16010" s="65"/>
      <c r="G16010" s="129"/>
    </row>
    <row r="16011" spans="1:7">
      <c r="A16011" s="65"/>
      <c r="B16011" s="65"/>
      <c r="C16011" s="65"/>
      <c r="D16011" s="65"/>
      <c r="E16011" s="65"/>
      <c r="F16011" s="65"/>
      <c r="G16011" s="129"/>
    </row>
    <row r="16012" spans="1:7">
      <c r="A16012" s="65"/>
      <c r="B16012" s="65"/>
      <c r="C16012" s="65"/>
      <c r="D16012" s="65"/>
      <c r="E16012" s="65"/>
      <c r="F16012" s="65"/>
      <c r="G16012" s="129"/>
    </row>
    <row r="16013" spans="1:7">
      <c r="A16013" s="65"/>
      <c r="B16013" s="65"/>
      <c r="C16013" s="65"/>
      <c r="D16013" s="65"/>
      <c r="E16013" s="65"/>
      <c r="F16013" s="65"/>
      <c r="G16013" s="129"/>
    </row>
    <row r="16014" spans="1:7">
      <c r="A16014" s="65"/>
      <c r="B16014" s="65"/>
      <c r="C16014" s="65"/>
      <c r="D16014" s="65"/>
      <c r="E16014" s="65"/>
      <c r="F16014" s="65"/>
      <c r="G16014" s="129"/>
    </row>
    <row r="16015" spans="1:7">
      <c r="A16015" s="65"/>
      <c r="B16015" s="65"/>
      <c r="C16015" s="65"/>
      <c r="D16015" s="65"/>
      <c r="E16015" s="65"/>
      <c r="F16015" s="65"/>
      <c r="G16015" s="129"/>
    </row>
    <row r="16016" spans="1:7">
      <c r="A16016" s="65"/>
      <c r="B16016" s="65"/>
      <c r="C16016" s="65"/>
      <c r="D16016" s="65"/>
      <c r="E16016" s="65"/>
      <c r="F16016" s="65"/>
      <c r="G16016" s="129"/>
    </row>
    <row r="16017" spans="1:7">
      <c r="A16017" s="65"/>
      <c r="B16017" s="65"/>
      <c r="C16017" s="65"/>
      <c r="D16017" s="65"/>
      <c r="E16017" s="65"/>
      <c r="F16017" s="65"/>
      <c r="G16017" s="129"/>
    </row>
    <row r="16018" spans="1:7">
      <c r="A16018" s="65"/>
      <c r="B16018" s="65"/>
      <c r="C16018" s="65"/>
      <c r="D16018" s="65"/>
      <c r="E16018" s="65"/>
      <c r="F16018" s="65"/>
      <c r="G16018" s="129"/>
    </row>
    <row r="16019" spans="1:7">
      <c r="A16019" s="65"/>
      <c r="B16019" s="65"/>
      <c r="C16019" s="65"/>
      <c r="D16019" s="65"/>
      <c r="E16019" s="65"/>
      <c r="F16019" s="65"/>
      <c r="G16019" s="129"/>
    </row>
    <row r="16020" spans="1:7">
      <c r="A16020" s="65"/>
      <c r="B16020" s="65"/>
      <c r="C16020" s="65"/>
      <c r="D16020" s="65"/>
      <c r="E16020" s="65"/>
      <c r="F16020" s="65"/>
      <c r="G16020" s="129"/>
    </row>
    <row r="16021" spans="1:7">
      <c r="A16021" s="65"/>
      <c r="B16021" s="65"/>
      <c r="C16021" s="65"/>
      <c r="D16021" s="65"/>
      <c r="E16021" s="65"/>
      <c r="F16021" s="65"/>
      <c r="G16021" s="129"/>
    </row>
    <row r="16022" spans="1:7">
      <c r="A16022" s="65"/>
      <c r="B16022" s="65"/>
      <c r="C16022" s="65"/>
      <c r="D16022" s="65"/>
      <c r="E16022" s="65"/>
      <c r="F16022" s="65"/>
      <c r="G16022" s="129"/>
    </row>
    <row r="16023" spans="1:7">
      <c r="A16023" s="65"/>
      <c r="B16023" s="65"/>
      <c r="C16023" s="65"/>
      <c r="D16023" s="65"/>
      <c r="E16023" s="65"/>
      <c r="F16023" s="65"/>
      <c r="G16023" s="129"/>
    </row>
    <row r="16024" spans="1:7">
      <c r="A16024" s="65"/>
      <c r="B16024" s="65"/>
      <c r="C16024" s="65"/>
      <c r="D16024" s="65"/>
      <c r="E16024" s="65"/>
      <c r="F16024" s="65"/>
      <c r="G16024" s="129"/>
    </row>
    <row r="16025" spans="1:7">
      <c r="A16025" s="65"/>
      <c r="B16025" s="65"/>
      <c r="C16025" s="65"/>
      <c r="D16025" s="65"/>
      <c r="E16025" s="65"/>
      <c r="F16025" s="65"/>
      <c r="G16025" s="129"/>
    </row>
    <row r="16026" spans="1:7">
      <c r="A16026" s="65"/>
      <c r="B16026" s="65"/>
      <c r="C16026" s="65"/>
      <c r="D16026" s="65"/>
      <c r="E16026" s="65"/>
      <c r="F16026" s="65"/>
      <c r="G16026" s="129"/>
    </row>
    <row r="16027" spans="1:7">
      <c r="A16027" s="65"/>
      <c r="B16027" s="65"/>
      <c r="C16027" s="65"/>
      <c r="D16027" s="65"/>
      <c r="E16027" s="65"/>
      <c r="F16027" s="65"/>
      <c r="G16027" s="129"/>
    </row>
    <row r="16028" spans="1:7">
      <c r="A16028" s="65"/>
      <c r="B16028" s="65"/>
      <c r="C16028" s="65"/>
      <c r="D16028" s="65"/>
      <c r="E16028" s="65"/>
      <c r="F16028" s="65"/>
      <c r="G16028" s="129"/>
    </row>
    <row r="16029" spans="1:7">
      <c r="A16029" s="65"/>
      <c r="B16029" s="65"/>
      <c r="C16029" s="65"/>
      <c r="D16029" s="65"/>
      <c r="E16029" s="65"/>
      <c r="F16029" s="65"/>
      <c r="G16029" s="129"/>
    </row>
    <row r="16030" spans="1:7">
      <c r="A16030" s="65"/>
      <c r="B16030" s="65"/>
      <c r="C16030" s="65"/>
      <c r="D16030" s="65"/>
      <c r="E16030" s="65"/>
      <c r="F16030" s="65"/>
      <c r="G16030" s="129"/>
    </row>
    <row r="16031" spans="1:7">
      <c r="A16031" s="65"/>
      <c r="B16031" s="65"/>
      <c r="C16031" s="65"/>
      <c r="D16031" s="65"/>
      <c r="E16031" s="65"/>
      <c r="F16031" s="65"/>
      <c r="G16031" s="129"/>
    </row>
    <row r="16032" spans="1:7">
      <c r="A16032" s="65"/>
      <c r="B16032" s="65"/>
      <c r="C16032" s="65"/>
      <c r="D16032" s="65"/>
      <c r="E16032" s="65"/>
      <c r="F16032" s="65"/>
      <c r="G16032" s="129"/>
    </row>
    <row r="16033" spans="1:7">
      <c r="A16033" s="65"/>
      <c r="B16033" s="65"/>
      <c r="C16033" s="65"/>
      <c r="D16033" s="65"/>
      <c r="E16033" s="65"/>
      <c r="F16033" s="65"/>
      <c r="G16033" s="129"/>
    </row>
    <row r="16034" spans="1:7">
      <c r="A16034" s="65"/>
      <c r="B16034" s="65"/>
      <c r="C16034" s="65"/>
      <c r="D16034" s="65"/>
      <c r="E16034" s="65"/>
      <c r="F16034" s="65"/>
      <c r="G16034" s="129"/>
    </row>
    <row r="16035" spans="1:7">
      <c r="A16035" s="65"/>
      <c r="B16035" s="65"/>
      <c r="C16035" s="65"/>
      <c r="D16035" s="65"/>
      <c r="E16035" s="65"/>
      <c r="F16035" s="65"/>
      <c r="G16035" s="129"/>
    </row>
    <row r="16036" spans="1:7">
      <c r="A16036" s="65"/>
      <c r="B16036" s="65"/>
      <c r="C16036" s="65"/>
      <c r="D16036" s="65"/>
      <c r="E16036" s="65"/>
      <c r="F16036" s="65"/>
      <c r="G16036" s="129"/>
    </row>
    <row r="16037" spans="1:7">
      <c r="A16037" s="65"/>
      <c r="B16037" s="65"/>
      <c r="C16037" s="65"/>
      <c r="D16037" s="65"/>
      <c r="E16037" s="65"/>
      <c r="F16037" s="65"/>
      <c r="G16037" s="129"/>
    </row>
    <row r="16038" spans="1:7">
      <c r="A16038" s="65"/>
      <c r="B16038" s="65"/>
      <c r="C16038" s="65"/>
      <c r="D16038" s="65"/>
      <c r="E16038" s="65"/>
      <c r="F16038" s="65"/>
      <c r="G16038" s="129"/>
    </row>
    <row r="16039" spans="1:7">
      <c r="A16039" s="65"/>
      <c r="B16039" s="65"/>
      <c r="C16039" s="65"/>
      <c r="D16039" s="65"/>
      <c r="E16039" s="65"/>
      <c r="F16039" s="65"/>
      <c r="G16039" s="129"/>
    </row>
    <row r="16040" spans="1:7">
      <c r="A16040" s="65"/>
      <c r="B16040" s="65"/>
      <c r="C16040" s="65"/>
      <c r="D16040" s="65"/>
      <c r="E16040" s="65"/>
      <c r="F16040" s="65"/>
      <c r="G16040" s="129"/>
    </row>
    <row r="16041" spans="1:7">
      <c r="A16041" s="65"/>
      <c r="B16041" s="65"/>
      <c r="C16041" s="65"/>
      <c r="D16041" s="65"/>
      <c r="E16041" s="65"/>
      <c r="F16041" s="65"/>
      <c r="G16041" s="129"/>
    </row>
    <row r="16042" spans="1:7">
      <c r="A16042" s="65"/>
      <c r="B16042" s="65"/>
      <c r="C16042" s="65"/>
      <c r="D16042" s="65"/>
      <c r="E16042" s="65"/>
      <c r="F16042" s="65"/>
      <c r="G16042" s="129"/>
    </row>
    <row r="16043" spans="1:7">
      <c r="A16043" s="65"/>
      <c r="B16043" s="65"/>
      <c r="C16043" s="65"/>
      <c r="D16043" s="65"/>
      <c r="E16043" s="65"/>
      <c r="F16043" s="65"/>
      <c r="G16043" s="129"/>
    </row>
    <row r="16044" spans="1:7">
      <c r="A16044" s="65"/>
      <c r="B16044" s="65"/>
      <c r="C16044" s="65"/>
      <c r="D16044" s="65"/>
      <c r="E16044" s="65"/>
      <c r="F16044" s="65"/>
      <c r="G16044" s="129"/>
    </row>
    <row r="16045" spans="1:7">
      <c r="A16045" s="65"/>
      <c r="B16045" s="65"/>
      <c r="C16045" s="65"/>
      <c r="D16045" s="65"/>
      <c r="E16045" s="65"/>
      <c r="F16045" s="65"/>
      <c r="G16045" s="129"/>
    </row>
    <row r="16046" spans="1:7">
      <c r="A16046" s="65"/>
      <c r="B16046" s="65"/>
      <c r="C16046" s="65"/>
      <c r="D16046" s="65"/>
      <c r="E16046" s="65"/>
      <c r="F16046" s="65"/>
      <c r="G16046" s="129"/>
    </row>
    <row r="16047" spans="1:7">
      <c r="A16047" s="65"/>
      <c r="B16047" s="65"/>
      <c r="C16047" s="65"/>
      <c r="D16047" s="65"/>
      <c r="E16047" s="65"/>
      <c r="F16047" s="65"/>
      <c r="G16047" s="129"/>
    </row>
    <row r="16048" spans="1:7">
      <c r="A16048" s="65"/>
      <c r="B16048" s="65"/>
      <c r="C16048" s="65"/>
      <c r="D16048" s="65"/>
      <c r="E16048" s="65"/>
      <c r="F16048" s="65"/>
      <c r="G16048" s="129"/>
    </row>
    <row r="16049" spans="1:7">
      <c r="A16049" s="65"/>
      <c r="B16049" s="65"/>
      <c r="C16049" s="65"/>
      <c r="D16049" s="65"/>
      <c r="E16049" s="65"/>
      <c r="F16049" s="65"/>
      <c r="G16049" s="129"/>
    </row>
    <row r="16050" spans="1:7">
      <c r="A16050" s="65"/>
      <c r="B16050" s="65"/>
      <c r="C16050" s="65"/>
      <c r="D16050" s="65"/>
      <c r="E16050" s="65"/>
      <c r="F16050" s="65"/>
      <c r="G16050" s="129"/>
    </row>
    <row r="16051" spans="1:7">
      <c r="A16051" s="65"/>
      <c r="B16051" s="65"/>
      <c r="C16051" s="65"/>
      <c r="D16051" s="65"/>
      <c r="E16051" s="65"/>
      <c r="F16051" s="65"/>
      <c r="G16051" s="129"/>
    </row>
    <row r="16052" spans="1:7">
      <c r="A16052" s="65"/>
      <c r="B16052" s="65"/>
      <c r="C16052" s="65"/>
      <c r="D16052" s="65"/>
      <c r="E16052" s="65"/>
      <c r="F16052" s="65"/>
      <c r="G16052" s="129"/>
    </row>
    <row r="16053" spans="1:7">
      <c r="A16053" s="65"/>
      <c r="B16053" s="65"/>
      <c r="C16053" s="65"/>
      <c r="D16053" s="65"/>
      <c r="E16053" s="65"/>
      <c r="F16053" s="65"/>
      <c r="G16053" s="129"/>
    </row>
    <row r="16054" spans="1:7">
      <c r="A16054" s="65"/>
      <c r="B16054" s="65"/>
      <c r="C16054" s="65"/>
      <c r="D16054" s="65"/>
      <c r="E16054" s="65"/>
      <c r="F16054" s="65"/>
      <c r="G16054" s="129"/>
    </row>
    <row r="16055" spans="1:7">
      <c r="A16055" s="65"/>
      <c r="B16055" s="65"/>
      <c r="C16055" s="65"/>
      <c r="D16055" s="65"/>
      <c r="E16055" s="65"/>
      <c r="F16055" s="65"/>
      <c r="G16055" s="129"/>
    </row>
    <row r="16056" spans="1:7">
      <c r="A16056" s="65"/>
      <c r="B16056" s="65"/>
      <c r="C16056" s="65"/>
      <c r="D16056" s="65"/>
      <c r="E16056" s="65"/>
      <c r="F16056" s="65"/>
      <c r="G16056" s="129"/>
    </row>
    <row r="16057" spans="1:7">
      <c r="A16057" s="65"/>
      <c r="B16057" s="65"/>
      <c r="C16057" s="65"/>
      <c r="D16057" s="65"/>
      <c r="E16057" s="65"/>
      <c r="F16057" s="65"/>
      <c r="G16057" s="129"/>
    </row>
    <row r="16058" spans="1:7">
      <c r="A16058" s="65"/>
      <c r="B16058" s="65"/>
      <c r="C16058" s="65"/>
      <c r="D16058" s="65"/>
      <c r="E16058" s="65"/>
      <c r="F16058" s="65"/>
      <c r="G16058" s="129"/>
    </row>
    <row r="16059" spans="1:7">
      <c r="A16059" s="65"/>
      <c r="B16059" s="65"/>
      <c r="C16059" s="65"/>
      <c r="D16059" s="65"/>
      <c r="E16059" s="65"/>
      <c r="F16059" s="65"/>
      <c r="G16059" s="129"/>
    </row>
    <row r="16060" spans="1:7">
      <c r="A16060" s="65"/>
      <c r="B16060" s="65"/>
      <c r="C16060" s="65"/>
      <c r="D16060" s="65"/>
      <c r="E16060" s="65"/>
      <c r="F16060" s="65"/>
      <c r="G16060" s="129"/>
    </row>
    <row r="16061" spans="1:7">
      <c r="A16061" s="65"/>
      <c r="B16061" s="65"/>
      <c r="C16061" s="65"/>
      <c r="D16061" s="65"/>
      <c r="E16061" s="65"/>
      <c r="F16061" s="65"/>
      <c r="G16061" s="129"/>
    </row>
    <row r="16062" spans="1:7">
      <c r="A16062" s="65"/>
      <c r="B16062" s="65"/>
      <c r="C16062" s="65"/>
      <c r="D16062" s="65"/>
      <c r="E16062" s="65"/>
      <c r="F16062" s="65"/>
      <c r="G16062" s="129"/>
    </row>
    <row r="16063" spans="1:7">
      <c r="A16063" s="65"/>
      <c r="B16063" s="65"/>
      <c r="C16063" s="65"/>
      <c r="D16063" s="65"/>
      <c r="E16063" s="65"/>
      <c r="F16063" s="65"/>
      <c r="G16063" s="129"/>
    </row>
    <row r="16064" spans="1:7">
      <c r="A16064" s="65"/>
      <c r="B16064" s="65"/>
      <c r="C16064" s="65"/>
      <c r="D16064" s="65"/>
      <c r="E16064" s="65"/>
      <c r="F16064" s="65"/>
      <c r="G16064" s="129"/>
    </row>
    <row r="16065" spans="1:7">
      <c r="A16065" s="65"/>
      <c r="B16065" s="65"/>
      <c r="C16065" s="65"/>
      <c r="D16065" s="65"/>
      <c r="E16065" s="65"/>
      <c r="F16065" s="65"/>
      <c r="G16065" s="129"/>
    </row>
    <row r="16066" spans="1:7">
      <c r="A16066" s="65"/>
      <c r="B16066" s="65"/>
      <c r="C16066" s="65"/>
      <c r="D16066" s="65"/>
      <c r="E16066" s="65"/>
      <c r="F16066" s="65"/>
      <c r="G16066" s="129"/>
    </row>
    <row r="16067" spans="1:7">
      <c r="A16067" s="65"/>
      <c r="B16067" s="65"/>
      <c r="C16067" s="65"/>
      <c r="D16067" s="65"/>
      <c r="E16067" s="65"/>
      <c r="F16067" s="65"/>
      <c r="G16067" s="129"/>
    </row>
    <row r="16068" spans="1:7">
      <c r="A16068" s="65"/>
      <c r="B16068" s="65"/>
      <c r="C16068" s="65"/>
      <c r="D16068" s="65"/>
      <c r="E16068" s="65"/>
      <c r="F16068" s="65"/>
      <c r="G16068" s="129"/>
    </row>
    <row r="16069" spans="1:7">
      <c r="A16069" s="65"/>
      <c r="B16069" s="65"/>
      <c r="C16069" s="65"/>
      <c r="D16069" s="65"/>
      <c r="E16069" s="65"/>
      <c r="F16069" s="65"/>
      <c r="G16069" s="129"/>
    </row>
    <row r="16070" spans="1:7">
      <c r="A16070" s="65"/>
      <c r="B16070" s="65"/>
      <c r="C16070" s="65"/>
      <c r="D16070" s="65"/>
      <c r="E16070" s="65"/>
      <c r="F16070" s="65"/>
      <c r="G16070" s="129"/>
    </row>
    <row r="16071" spans="1:7">
      <c r="A16071" s="65"/>
      <c r="B16071" s="65"/>
      <c r="C16071" s="65"/>
      <c r="D16071" s="65"/>
      <c r="E16071" s="65"/>
      <c r="F16071" s="65"/>
      <c r="G16071" s="129"/>
    </row>
    <row r="16072" spans="1:7">
      <c r="A16072" s="65"/>
      <c r="B16072" s="65"/>
      <c r="C16072" s="65"/>
      <c r="D16072" s="65"/>
      <c r="E16072" s="65"/>
      <c r="F16072" s="65"/>
      <c r="G16072" s="129"/>
    </row>
    <row r="16073" spans="1:7">
      <c r="A16073" s="65"/>
      <c r="B16073" s="65"/>
      <c r="C16073" s="65"/>
      <c r="D16073" s="65"/>
      <c r="E16073" s="65"/>
      <c r="F16073" s="65"/>
      <c r="G16073" s="129"/>
    </row>
    <row r="16074" spans="1:7">
      <c r="A16074" s="65"/>
      <c r="B16074" s="65"/>
      <c r="C16074" s="65"/>
      <c r="D16074" s="65"/>
      <c r="E16074" s="65"/>
      <c r="F16074" s="65"/>
      <c r="G16074" s="129"/>
    </row>
    <row r="16075" spans="1:7">
      <c r="A16075" s="65"/>
      <c r="B16075" s="65"/>
      <c r="C16075" s="65"/>
      <c r="D16075" s="65"/>
      <c r="E16075" s="65"/>
      <c r="F16075" s="65"/>
      <c r="G16075" s="129"/>
    </row>
    <row r="16076" spans="1:7">
      <c r="A16076" s="65"/>
      <c r="B16076" s="65"/>
      <c r="C16076" s="65"/>
      <c r="D16076" s="65"/>
      <c r="E16076" s="65"/>
      <c r="F16076" s="65"/>
      <c r="G16076" s="129"/>
    </row>
    <row r="16077" spans="1:7">
      <c r="A16077" s="65"/>
      <c r="B16077" s="65"/>
      <c r="C16077" s="65"/>
      <c r="D16077" s="65"/>
      <c r="E16077" s="65"/>
      <c r="F16077" s="65"/>
      <c r="G16077" s="129"/>
    </row>
    <row r="16078" spans="1:7">
      <c r="A16078" s="65"/>
      <c r="B16078" s="65"/>
      <c r="C16078" s="65"/>
      <c r="D16078" s="65"/>
      <c r="E16078" s="65"/>
      <c r="F16078" s="65"/>
      <c r="G16078" s="129"/>
    </row>
    <row r="16079" spans="1:7">
      <c r="A16079" s="65"/>
      <c r="B16079" s="65"/>
      <c r="C16079" s="65"/>
      <c r="D16079" s="65"/>
      <c r="E16079" s="65"/>
      <c r="F16079" s="65"/>
      <c r="G16079" s="129"/>
    </row>
    <row r="16080" spans="1:7">
      <c r="A16080" s="65"/>
      <c r="B16080" s="65"/>
      <c r="C16080" s="65"/>
      <c r="D16080" s="65"/>
      <c r="E16080" s="65"/>
      <c r="F16080" s="65"/>
      <c r="G16080" s="129"/>
    </row>
    <row r="16081" spans="1:7">
      <c r="A16081" s="65"/>
      <c r="B16081" s="65"/>
      <c r="C16081" s="65"/>
      <c r="D16081" s="65"/>
      <c r="E16081" s="65"/>
      <c r="F16081" s="65"/>
      <c r="G16081" s="129"/>
    </row>
    <row r="16082" spans="1:7">
      <c r="A16082" s="65"/>
      <c r="B16082" s="65"/>
      <c r="C16082" s="65"/>
      <c r="D16082" s="65"/>
      <c r="E16082" s="65"/>
      <c r="F16082" s="65"/>
      <c r="G16082" s="129"/>
    </row>
    <row r="16083" spans="1:7">
      <c r="A16083" s="65"/>
      <c r="B16083" s="65"/>
      <c r="C16083" s="65"/>
      <c r="D16083" s="65"/>
      <c r="E16083" s="65"/>
      <c r="F16083" s="65"/>
      <c r="G16083" s="129"/>
    </row>
    <row r="16084" spans="1:7">
      <c r="A16084" s="65"/>
      <c r="B16084" s="65"/>
      <c r="C16084" s="65"/>
      <c r="D16084" s="65"/>
      <c r="E16084" s="65"/>
      <c r="F16084" s="65"/>
      <c r="G16084" s="129"/>
    </row>
    <row r="16085" spans="1:7">
      <c r="A16085" s="65"/>
      <c r="B16085" s="65"/>
      <c r="C16085" s="65"/>
      <c r="D16085" s="65"/>
      <c r="E16085" s="65"/>
      <c r="F16085" s="65"/>
      <c r="G16085" s="129"/>
    </row>
    <row r="16086" spans="1:7">
      <c r="A16086" s="65"/>
      <c r="B16086" s="65"/>
      <c r="C16086" s="65"/>
      <c r="D16086" s="65"/>
      <c r="E16086" s="65"/>
      <c r="F16086" s="65"/>
      <c r="G16086" s="129"/>
    </row>
    <row r="16087" spans="1:7">
      <c r="A16087" s="65"/>
      <c r="B16087" s="65"/>
      <c r="C16087" s="65"/>
      <c r="D16087" s="65"/>
      <c r="E16087" s="65"/>
      <c r="F16087" s="65"/>
      <c r="G16087" s="129"/>
    </row>
    <row r="16088" spans="1:7">
      <c r="A16088" s="65"/>
      <c r="B16088" s="65"/>
      <c r="C16088" s="65"/>
      <c r="D16088" s="65"/>
      <c r="E16088" s="65"/>
      <c r="F16088" s="65"/>
      <c r="G16088" s="129"/>
    </row>
    <row r="16089" spans="1:7">
      <c r="A16089" s="65"/>
      <c r="B16089" s="65"/>
      <c r="C16089" s="65"/>
      <c r="D16089" s="65"/>
      <c r="E16089" s="65"/>
      <c r="F16089" s="65"/>
      <c r="G16089" s="129"/>
    </row>
    <row r="16090" spans="1:7">
      <c r="A16090" s="65"/>
      <c r="B16090" s="65"/>
      <c r="C16090" s="65"/>
      <c r="D16090" s="65"/>
      <c r="E16090" s="65"/>
      <c r="F16090" s="65"/>
      <c r="G16090" s="129"/>
    </row>
    <row r="16091" spans="1:7">
      <c r="A16091" s="65"/>
      <c r="B16091" s="65"/>
      <c r="C16091" s="65"/>
      <c r="D16091" s="65"/>
      <c r="E16091" s="65"/>
      <c r="F16091" s="65"/>
      <c r="G16091" s="129"/>
    </row>
    <row r="16092" spans="1:7">
      <c r="A16092" s="65"/>
      <c r="B16092" s="65"/>
      <c r="C16092" s="65"/>
      <c r="D16092" s="65"/>
      <c r="E16092" s="65"/>
      <c r="F16092" s="65"/>
      <c r="G16092" s="129"/>
    </row>
    <row r="16093" spans="1:7">
      <c r="A16093" s="65"/>
      <c r="B16093" s="65"/>
      <c r="C16093" s="65"/>
      <c r="D16093" s="65"/>
      <c r="E16093" s="65"/>
      <c r="F16093" s="65"/>
      <c r="G16093" s="129"/>
    </row>
    <row r="16094" spans="1:7">
      <c r="A16094" s="65"/>
      <c r="B16094" s="65"/>
      <c r="C16094" s="65"/>
      <c r="D16094" s="65"/>
      <c r="E16094" s="65"/>
      <c r="F16094" s="65"/>
      <c r="G16094" s="129"/>
    </row>
    <row r="16095" spans="1:7">
      <c r="A16095" s="65"/>
      <c r="B16095" s="65"/>
      <c r="C16095" s="65"/>
      <c r="D16095" s="65"/>
      <c r="E16095" s="65"/>
      <c r="F16095" s="65"/>
      <c r="G16095" s="129"/>
    </row>
    <row r="16096" spans="1:7">
      <c r="A16096" s="65"/>
      <c r="B16096" s="65"/>
      <c r="C16096" s="65"/>
      <c r="D16096" s="65"/>
      <c r="E16096" s="65"/>
      <c r="F16096" s="65"/>
      <c r="G16096" s="129"/>
    </row>
    <row r="16097" spans="1:7">
      <c r="A16097" s="65"/>
      <c r="B16097" s="65"/>
      <c r="C16097" s="65"/>
      <c r="D16097" s="65"/>
      <c r="E16097" s="65"/>
      <c r="F16097" s="65"/>
      <c r="G16097" s="129"/>
    </row>
    <row r="16098" spans="1:7">
      <c r="A16098" s="65"/>
      <c r="B16098" s="65"/>
      <c r="C16098" s="65"/>
      <c r="D16098" s="65"/>
      <c r="E16098" s="65"/>
      <c r="F16098" s="65"/>
      <c r="G16098" s="129"/>
    </row>
    <row r="16099" spans="1:7">
      <c r="A16099" s="65"/>
      <c r="B16099" s="65"/>
      <c r="C16099" s="65"/>
      <c r="D16099" s="65"/>
      <c r="E16099" s="65"/>
      <c r="F16099" s="65"/>
      <c r="G16099" s="129"/>
    </row>
    <row r="16100" spans="1:7">
      <c r="A16100" s="65"/>
      <c r="B16100" s="65"/>
      <c r="C16100" s="65"/>
      <c r="D16100" s="65"/>
      <c r="E16100" s="65"/>
      <c r="F16100" s="65"/>
      <c r="G16100" s="129"/>
    </row>
    <row r="16101" spans="1:7">
      <c r="A16101" s="65"/>
      <c r="B16101" s="65"/>
      <c r="C16101" s="65"/>
      <c r="D16101" s="65"/>
      <c r="E16101" s="65"/>
      <c r="F16101" s="65"/>
      <c r="G16101" s="129"/>
    </row>
    <row r="16102" spans="1:7">
      <c r="A16102" s="65"/>
      <c r="B16102" s="65"/>
      <c r="C16102" s="65"/>
      <c r="D16102" s="65"/>
      <c r="E16102" s="65"/>
      <c r="F16102" s="65"/>
      <c r="G16102" s="129"/>
    </row>
    <row r="16103" spans="1:7">
      <c r="A16103" s="65"/>
      <c r="B16103" s="65"/>
      <c r="C16103" s="65"/>
      <c r="D16103" s="65"/>
      <c r="E16103" s="65"/>
      <c r="F16103" s="65"/>
      <c r="G16103" s="129"/>
    </row>
    <row r="16104" spans="1:7">
      <c r="A16104" s="65"/>
      <c r="B16104" s="65"/>
      <c r="C16104" s="65"/>
      <c r="D16104" s="65"/>
      <c r="E16104" s="65"/>
      <c r="F16104" s="65"/>
      <c r="G16104" s="129"/>
    </row>
    <row r="16105" spans="1:7">
      <c r="A16105" s="65"/>
      <c r="B16105" s="65"/>
      <c r="C16105" s="65"/>
      <c r="D16105" s="65"/>
      <c r="E16105" s="65"/>
      <c r="F16105" s="65"/>
      <c r="G16105" s="129"/>
    </row>
    <row r="16106" spans="1:7">
      <c r="A16106" s="65"/>
      <c r="B16106" s="65"/>
      <c r="C16106" s="65"/>
      <c r="D16106" s="65"/>
      <c r="E16106" s="65"/>
      <c r="F16106" s="65"/>
      <c r="G16106" s="129"/>
    </row>
    <row r="16107" spans="1:7">
      <c r="A16107" s="65"/>
      <c r="B16107" s="65"/>
      <c r="C16107" s="65"/>
      <c r="D16107" s="65"/>
      <c r="E16107" s="65"/>
      <c r="F16107" s="65"/>
      <c r="G16107" s="129"/>
    </row>
    <row r="16108" spans="1:7">
      <c r="A16108" s="65"/>
      <c r="B16108" s="65"/>
      <c r="C16108" s="65"/>
      <c r="D16108" s="65"/>
      <c r="E16108" s="65"/>
      <c r="F16108" s="65"/>
      <c r="G16108" s="129"/>
    </row>
    <row r="16109" spans="1:7">
      <c r="A16109" s="65"/>
      <c r="B16109" s="65"/>
      <c r="C16109" s="65"/>
      <c r="D16109" s="65"/>
      <c r="E16109" s="65"/>
      <c r="F16109" s="65"/>
      <c r="G16109" s="129"/>
    </row>
    <row r="16110" spans="1:7">
      <c r="A16110" s="65"/>
      <c r="B16110" s="65"/>
      <c r="C16110" s="65"/>
      <c r="D16110" s="65"/>
      <c r="E16110" s="65"/>
      <c r="F16110" s="65"/>
      <c r="G16110" s="129"/>
    </row>
    <row r="16111" spans="1:7">
      <c r="A16111" s="65"/>
      <c r="B16111" s="65"/>
      <c r="C16111" s="65"/>
      <c r="D16111" s="65"/>
      <c r="E16111" s="65"/>
      <c r="F16111" s="65"/>
      <c r="G16111" s="129"/>
    </row>
    <row r="16112" spans="1:7">
      <c r="A16112" s="65"/>
      <c r="B16112" s="65"/>
      <c r="C16112" s="65"/>
      <c r="D16112" s="65"/>
      <c r="E16112" s="65"/>
      <c r="F16112" s="65"/>
      <c r="G16112" s="129"/>
    </row>
    <row r="16113" spans="1:7">
      <c r="A16113" s="65"/>
      <c r="B16113" s="65"/>
      <c r="C16113" s="65"/>
      <c r="D16113" s="65"/>
      <c r="E16113" s="65"/>
      <c r="F16113" s="65"/>
      <c r="G16113" s="129"/>
    </row>
    <row r="16114" spans="1:7">
      <c r="A16114" s="65"/>
      <c r="B16114" s="65"/>
      <c r="C16114" s="65"/>
      <c r="D16114" s="65"/>
      <c r="E16114" s="65"/>
      <c r="F16114" s="65"/>
      <c r="G16114" s="129"/>
    </row>
    <row r="16115" spans="1:7">
      <c r="A16115" s="65"/>
      <c r="B16115" s="65"/>
      <c r="C16115" s="65"/>
      <c r="D16115" s="65"/>
      <c r="E16115" s="65"/>
      <c r="F16115" s="65"/>
      <c r="G16115" s="129"/>
    </row>
    <row r="16116" spans="1:7">
      <c r="A16116" s="65"/>
      <c r="B16116" s="65"/>
      <c r="C16116" s="65"/>
      <c r="D16116" s="65"/>
      <c r="E16116" s="65"/>
      <c r="F16116" s="65"/>
      <c r="G16116" s="129"/>
    </row>
    <row r="16117" spans="1:7">
      <c r="A16117" s="65"/>
      <c r="B16117" s="65"/>
      <c r="C16117" s="65"/>
      <c r="D16117" s="65"/>
      <c r="E16117" s="65"/>
      <c r="F16117" s="65"/>
      <c r="G16117" s="129"/>
    </row>
    <row r="16118" spans="1:7">
      <c r="A16118" s="65"/>
      <c r="B16118" s="65"/>
      <c r="C16118" s="65"/>
      <c r="D16118" s="65"/>
      <c r="E16118" s="65"/>
      <c r="F16118" s="65"/>
      <c r="G16118" s="129"/>
    </row>
    <row r="16119" spans="1:7">
      <c r="A16119" s="65"/>
      <c r="B16119" s="65"/>
      <c r="C16119" s="65"/>
      <c r="D16119" s="65"/>
      <c r="E16119" s="65"/>
      <c r="F16119" s="65"/>
      <c r="G16119" s="129"/>
    </row>
    <row r="16120" spans="1:7">
      <c r="A16120" s="65"/>
      <c r="B16120" s="65"/>
      <c r="C16120" s="65"/>
      <c r="D16120" s="65"/>
      <c r="E16120" s="65"/>
      <c r="F16120" s="65"/>
      <c r="G16120" s="129"/>
    </row>
    <row r="16121" spans="1:7">
      <c r="A16121" s="65"/>
      <c r="B16121" s="65"/>
      <c r="C16121" s="65"/>
      <c r="D16121" s="65"/>
      <c r="E16121" s="65"/>
      <c r="F16121" s="65"/>
      <c r="G16121" s="129"/>
    </row>
    <row r="16122" spans="1:7">
      <c r="A16122" s="65"/>
      <c r="B16122" s="65"/>
      <c r="C16122" s="65"/>
      <c r="D16122" s="65"/>
      <c r="E16122" s="65"/>
      <c r="F16122" s="65"/>
      <c r="G16122" s="129"/>
    </row>
    <row r="16123" spans="1:7">
      <c r="A16123" s="65"/>
      <c r="B16123" s="65"/>
      <c r="C16123" s="65"/>
      <c r="D16123" s="65"/>
      <c r="E16123" s="65"/>
      <c r="F16123" s="65"/>
      <c r="G16123" s="129"/>
    </row>
    <row r="16124" spans="1:7">
      <c r="A16124" s="65"/>
      <c r="B16124" s="65"/>
      <c r="C16124" s="65"/>
      <c r="D16124" s="65"/>
      <c r="E16124" s="65"/>
      <c r="F16124" s="65"/>
      <c r="G16124" s="129"/>
    </row>
    <row r="16125" spans="1:7">
      <c r="A16125" s="65"/>
      <c r="B16125" s="65"/>
      <c r="C16125" s="65"/>
      <c r="D16125" s="65"/>
      <c r="E16125" s="65"/>
      <c r="F16125" s="65"/>
      <c r="G16125" s="129"/>
    </row>
    <row r="16126" spans="1:7">
      <c r="A16126" s="65"/>
      <c r="B16126" s="65"/>
      <c r="C16126" s="65"/>
      <c r="D16126" s="65"/>
      <c r="E16126" s="65"/>
      <c r="F16126" s="65"/>
      <c r="G16126" s="129"/>
    </row>
    <row r="16127" spans="1:7">
      <c r="A16127" s="65"/>
      <c r="B16127" s="65"/>
      <c r="C16127" s="65"/>
      <c r="D16127" s="65"/>
      <c r="E16127" s="65"/>
      <c r="F16127" s="65"/>
      <c r="G16127" s="129"/>
    </row>
    <row r="16128" spans="1:7">
      <c r="A16128" s="65"/>
      <c r="B16128" s="65"/>
      <c r="C16128" s="65"/>
      <c r="D16128" s="65"/>
      <c r="E16128" s="65"/>
      <c r="F16128" s="65"/>
      <c r="G16128" s="129"/>
    </row>
    <row r="16129" spans="1:7">
      <c r="A16129" s="65"/>
      <c r="B16129" s="65"/>
      <c r="C16129" s="65"/>
      <c r="D16129" s="65"/>
      <c r="E16129" s="65"/>
      <c r="F16129" s="65"/>
      <c r="G16129" s="129"/>
    </row>
    <row r="16130" spans="1:7">
      <c r="A16130" s="65"/>
      <c r="B16130" s="65"/>
      <c r="C16130" s="65"/>
      <c r="D16130" s="65"/>
      <c r="E16130" s="65"/>
      <c r="F16130" s="65"/>
      <c r="G16130" s="129"/>
    </row>
    <row r="16131" spans="1:7">
      <c r="A16131" s="65"/>
      <c r="B16131" s="65"/>
      <c r="C16131" s="65"/>
      <c r="D16131" s="65"/>
      <c r="E16131" s="65"/>
      <c r="F16131" s="65"/>
      <c r="G16131" s="129"/>
    </row>
    <row r="16132" spans="1:7">
      <c r="A16132" s="65"/>
      <c r="B16132" s="65"/>
      <c r="C16132" s="65"/>
      <c r="D16132" s="65"/>
      <c r="E16132" s="65"/>
      <c r="F16132" s="65"/>
      <c r="G16132" s="129"/>
    </row>
    <row r="16133" spans="1:7">
      <c r="A16133" s="65"/>
      <c r="B16133" s="65"/>
      <c r="C16133" s="65"/>
      <c r="D16133" s="65"/>
      <c r="E16133" s="65"/>
      <c r="F16133" s="65"/>
      <c r="G16133" s="129"/>
    </row>
    <row r="16134" spans="1:7">
      <c r="A16134" s="65"/>
      <c r="B16134" s="65"/>
      <c r="C16134" s="65"/>
      <c r="D16134" s="65"/>
      <c r="E16134" s="65"/>
      <c r="F16134" s="65"/>
      <c r="G16134" s="129"/>
    </row>
    <row r="16135" spans="1:7">
      <c r="A16135" s="65"/>
      <c r="B16135" s="65"/>
      <c r="C16135" s="65"/>
      <c r="D16135" s="65"/>
      <c r="E16135" s="65"/>
      <c r="F16135" s="65"/>
      <c r="G16135" s="129"/>
    </row>
    <row r="16136" spans="1:7">
      <c r="A16136" s="65"/>
      <c r="B16136" s="65"/>
      <c r="C16136" s="65"/>
      <c r="D16136" s="65"/>
      <c r="E16136" s="65"/>
      <c r="F16136" s="65"/>
      <c r="G16136" s="129"/>
    </row>
    <row r="16137" spans="1:7">
      <c r="A16137" s="65"/>
      <c r="B16137" s="65"/>
      <c r="C16137" s="65"/>
      <c r="D16137" s="65"/>
      <c r="E16137" s="65"/>
      <c r="F16137" s="65"/>
      <c r="G16137" s="129"/>
    </row>
    <row r="16138" spans="1:7">
      <c r="A16138" s="65"/>
      <c r="B16138" s="65"/>
      <c r="C16138" s="65"/>
      <c r="D16138" s="65"/>
      <c r="E16138" s="65"/>
      <c r="F16138" s="65"/>
      <c r="G16138" s="129"/>
    </row>
    <row r="16139" spans="1:7">
      <c r="A16139" s="65"/>
      <c r="B16139" s="65"/>
      <c r="C16139" s="65"/>
      <c r="D16139" s="65"/>
      <c r="E16139" s="65"/>
      <c r="F16139" s="65"/>
      <c r="G16139" s="129"/>
    </row>
    <row r="16140" spans="1:7">
      <c r="A16140" s="65"/>
      <c r="B16140" s="65"/>
      <c r="C16140" s="65"/>
      <c r="D16140" s="65"/>
      <c r="E16140" s="65"/>
      <c r="F16140" s="65"/>
      <c r="G16140" s="129"/>
    </row>
    <row r="16141" spans="1:7">
      <c r="A16141" s="65"/>
      <c r="B16141" s="65"/>
      <c r="C16141" s="65"/>
      <c r="D16141" s="65"/>
      <c r="E16141" s="65"/>
      <c r="F16141" s="65"/>
      <c r="G16141" s="129"/>
    </row>
    <row r="16142" spans="1:7">
      <c r="A16142" s="65"/>
      <c r="B16142" s="65"/>
      <c r="C16142" s="65"/>
      <c r="D16142" s="65"/>
      <c r="E16142" s="65"/>
      <c r="F16142" s="65"/>
      <c r="G16142" s="129"/>
    </row>
    <row r="16143" spans="1:7">
      <c r="A16143" s="65"/>
      <c r="B16143" s="65"/>
      <c r="C16143" s="65"/>
      <c r="D16143" s="65"/>
      <c r="E16143" s="65"/>
      <c r="F16143" s="65"/>
      <c r="G16143" s="129"/>
    </row>
    <row r="16144" spans="1:7">
      <c r="A16144" s="65"/>
      <c r="B16144" s="65"/>
      <c r="C16144" s="65"/>
      <c r="D16144" s="65"/>
      <c r="E16144" s="65"/>
      <c r="F16144" s="65"/>
      <c r="G16144" s="129"/>
    </row>
    <row r="16145" spans="1:7">
      <c r="A16145" s="65"/>
      <c r="B16145" s="65"/>
      <c r="C16145" s="65"/>
      <c r="D16145" s="65"/>
      <c r="E16145" s="65"/>
      <c r="F16145" s="65"/>
      <c r="G16145" s="129"/>
    </row>
    <row r="16146" spans="1:7">
      <c r="A16146" s="65"/>
      <c r="B16146" s="65"/>
      <c r="C16146" s="65"/>
      <c r="D16146" s="65"/>
      <c r="E16146" s="65"/>
      <c r="F16146" s="65"/>
      <c r="G16146" s="129"/>
    </row>
    <row r="16147" spans="1:7">
      <c r="A16147" s="65"/>
      <c r="B16147" s="65"/>
      <c r="C16147" s="65"/>
      <c r="D16147" s="65"/>
      <c r="E16147" s="65"/>
      <c r="F16147" s="65"/>
      <c r="G16147" s="129"/>
    </row>
    <row r="16148" spans="1:7">
      <c r="A16148" s="65"/>
      <c r="B16148" s="65"/>
      <c r="C16148" s="65"/>
      <c r="D16148" s="65"/>
      <c r="E16148" s="65"/>
      <c r="F16148" s="65"/>
      <c r="G16148" s="129"/>
    </row>
    <row r="16149" spans="1:7">
      <c r="A16149" s="65"/>
      <c r="B16149" s="65"/>
      <c r="C16149" s="65"/>
      <c r="D16149" s="65"/>
      <c r="E16149" s="65"/>
      <c r="F16149" s="65"/>
      <c r="G16149" s="129"/>
    </row>
    <row r="16150" spans="1:7">
      <c r="A16150" s="65"/>
      <c r="B16150" s="65"/>
      <c r="C16150" s="65"/>
      <c r="D16150" s="65"/>
      <c r="E16150" s="65"/>
      <c r="F16150" s="65"/>
      <c r="G16150" s="129"/>
    </row>
    <row r="16151" spans="1:7">
      <c r="A16151" s="65"/>
      <c r="B16151" s="65"/>
      <c r="C16151" s="65"/>
      <c r="D16151" s="65"/>
      <c r="E16151" s="65"/>
      <c r="F16151" s="65"/>
      <c r="G16151" s="129"/>
    </row>
    <row r="16152" spans="1:7">
      <c r="A16152" s="65"/>
      <c r="B16152" s="65"/>
      <c r="C16152" s="65"/>
      <c r="D16152" s="65"/>
      <c r="E16152" s="65"/>
      <c r="F16152" s="65"/>
      <c r="G16152" s="129"/>
    </row>
    <row r="16153" spans="1:7">
      <c r="A16153" s="65"/>
      <c r="B16153" s="65"/>
      <c r="C16153" s="65"/>
      <c r="D16153" s="65"/>
      <c r="E16153" s="65"/>
      <c r="F16153" s="65"/>
      <c r="G16153" s="129"/>
    </row>
    <row r="16154" spans="1:7">
      <c r="A16154" s="65"/>
      <c r="B16154" s="65"/>
      <c r="C16154" s="65"/>
      <c r="D16154" s="65"/>
      <c r="E16154" s="65"/>
      <c r="F16154" s="65"/>
      <c r="G16154" s="129"/>
    </row>
    <row r="16155" spans="1:7">
      <c r="A16155" s="65"/>
      <c r="B16155" s="65"/>
      <c r="C16155" s="65"/>
      <c r="D16155" s="65"/>
      <c r="E16155" s="65"/>
      <c r="F16155" s="65"/>
      <c r="G16155" s="129"/>
    </row>
    <row r="16156" spans="1:7">
      <c r="A16156" s="65"/>
      <c r="B16156" s="65"/>
      <c r="C16156" s="65"/>
      <c r="D16156" s="65"/>
      <c r="E16156" s="65"/>
      <c r="F16156" s="65"/>
      <c r="G16156" s="129"/>
    </row>
    <row r="16157" spans="1:7">
      <c r="A16157" s="65"/>
      <c r="B16157" s="65"/>
      <c r="C16157" s="65"/>
      <c r="D16157" s="65"/>
      <c r="E16157" s="65"/>
      <c r="F16157" s="65"/>
      <c r="G16157" s="129"/>
    </row>
    <row r="16158" spans="1:7">
      <c r="A16158" s="65"/>
      <c r="B16158" s="65"/>
      <c r="C16158" s="65"/>
      <c r="D16158" s="65"/>
      <c r="E16158" s="65"/>
      <c r="F16158" s="65"/>
      <c r="G16158" s="129"/>
    </row>
    <row r="16159" spans="1:7">
      <c r="A16159" s="65"/>
      <c r="B16159" s="65"/>
      <c r="C16159" s="65"/>
      <c r="D16159" s="65"/>
      <c r="E16159" s="65"/>
      <c r="F16159" s="65"/>
      <c r="G16159" s="129"/>
    </row>
    <row r="16160" spans="1:7">
      <c r="A16160" s="65"/>
      <c r="B16160" s="65"/>
      <c r="C16160" s="65"/>
      <c r="D16160" s="65"/>
      <c r="E16160" s="65"/>
      <c r="F16160" s="65"/>
      <c r="G16160" s="129"/>
    </row>
    <row r="16161" spans="1:7">
      <c r="A16161" s="65"/>
      <c r="B16161" s="65"/>
      <c r="C16161" s="65"/>
      <c r="D16161" s="65"/>
      <c r="E16161" s="65"/>
      <c r="F16161" s="65"/>
      <c r="G16161" s="129"/>
    </row>
    <row r="16162" spans="1:7">
      <c r="A16162" s="65"/>
      <c r="B16162" s="65"/>
      <c r="C16162" s="65"/>
      <c r="D16162" s="65"/>
      <c r="E16162" s="65"/>
      <c r="F16162" s="65"/>
      <c r="G16162" s="129"/>
    </row>
    <row r="16163" spans="1:7">
      <c r="A16163" s="65"/>
      <c r="B16163" s="65"/>
      <c r="C16163" s="65"/>
      <c r="D16163" s="65"/>
      <c r="E16163" s="65"/>
      <c r="F16163" s="65"/>
      <c r="G16163" s="129"/>
    </row>
    <row r="16164" spans="1:7">
      <c r="A16164" s="65"/>
      <c r="B16164" s="65"/>
      <c r="C16164" s="65"/>
      <c r="D16164" s="65"/>
      <c r="E16164" s="65"/>
      <c r="F16164" s="65"/>
      <c r="G16164" s="129"/>
    </row>
    <row r="16165" spans="1:7">
      <c r="A16165" s="65"/>
      <c r="B16165" s="65"/>
      <c r="C16165" s="65"/>
      <c r="D16165" s="65"/>
      <c r="E16165" s="65"/>
      <c r="F16165" s="65"/>
      <c r="G16165" s="129"/>
    </row>
    <row r="16166" spans="1:7">
      <c r="A16166" s="65"/>
      <c r="B16166" s="65"/>
      <c r="C16166" s="65"/>
      <c r="D16166" s="65"/>
      <c r="E16166" s="65"/>
      <c r="F16166" s="65"/>
      <c r="G16166" s="129"/>
    </row>
    <row r="16167" spans="1:7">
      <c r="A16167" s="65"/>
      <c r="B16167" s="65"/>
      <c r="C16167" s="65"/>
      <c r="D16167" s="65"/>
      <c r="E16167" s="65"/>
      <c r="F16167" s="65"/>
      <c r="G16167" s="129"/>
    </row>
    <row r="16168" spans="1:7">
      <c r="A16168" s="65"/>
      <c r="B16168" s="65"/>
      <c r="C16168" s="65"/>
      <c r="D16168" s="65"/>
      <c r="E16168" s="65"/>
      <c r="F16168" s="65"/>
      <c r="G16168" s="129"/>
    </row>
    <row r="16169" spans="1:7">
      <c r="A16169" s="65"/>
      <c r="B16169" s="65"/>
      <c r="C16169" s="65"/>
      <c r="D16169" s="65"/>
      <c r="E16169" s="65"/>
      <c r="F16169" s="65"/>
      <c r="G16169" s="129"/>
    </row>
    <row r="16170" spans="1:7">
      <c r="A16170" s="65"/>
      <c r="B16170" s="65"/>
      <c r="C16170" s="65"/>
      <c r="D16170" s="65"/>
      <c r="E16170" s="65"/>
      <c r="F16170" s="65"/>
      <c r="G16170" s="129"/>
    </row>
    <row r="16171" spans="1:7">
      <c r="A16171" s="65"/>
      <c r="B16171" s="65"/>
      <c r="C16171" s="65"/>
      <c r="D16171" s="65"/>
      <c r="E16171" s="65"/>
      <c r="F16171" s="65"/>
      <c r="G16171" s="129"/>
    </row>
    <row r="16172" spans="1:7">
      <c r="A16172" s="65"/>
      <c r="B16172" s="65"/>
      <c r="C16172" s="65"/>
      <c r="D16172" s="65"/>
      <c r="E16172" s="65"/>
      <c r="F16172" s="65"/>
      <c r="G16172" s="129"/>
    </row>
    <row r="16173" spans="1:7">
      <c r="A16173" s="65"/>
      <c r="B16173" s="65"/>
      <c r="C16173" s="65"/>
      <c r="D16173" s="65"/>
      <c r="E16173" s="65"/>
      <c r="F16173" s="65"/>
      <c r="G16173" s="129"/>
    </row>
    <row r="16174" spans="1:7">
      <c r="A16174" s="65"/>
      <c r="B16174" s="65"/>
      <c r="C16174" s="65"/>
      <c r="D16174" s="65"/>
      <c r="E16174" s="65"/>
      <c r="F16174" s="65"/>
      <c r="G16174" s="129"/>
    </row>
    <row r="16175" spans="1:7">
      <c r="A16175" s="65"/>
      <c r="B16175" s="65"/>
      <c r="C16175" s="65"/>
      <c r="D16175" s="65"/>
      <c r="E16175" s="65"/>
      <c r="F16175" s="65"/>
      <c r="G16175" s="129"/>
    </row>
    <row r="16176" spans="1:7">
      <c r="A16176" s="65"/>
      <c r="B16176" s="65"/>
      <c r="C16176" s="65"/>
      <c r="D16176" s="65"/>
      <c r="E16176" s="65"/>
      <c r="F16176" s="65"/>
      <c r="G16176" s="129"/>
    </row>
    <row r="16177" spans="1:7">
      <c r="A16177" s="65"/>
      <c r="B16177" s="65"/>
      <c r="C16177" s="65"/>
      <c r="D16177" s="65"/>
      <c r="E16177" s="65"/>
      <c r="F16177" s="65"/>
      <c r="G16177" s="129"/>
    </row>
    <row r="16178" spans="1:7">
      <c r="A16178" s="65"/>
      <c r="B16178" s="65"/>
      <c r="C16178" s="65"/>
      <c r="D16178" s="65"/>
      <c r="E16178" s="65"/>
      <c r="F16178" s="65"/>
      <c r="G16178" s="129"/>
    </row>
    <row r="16179" spans="1:7">
      <c r="A16179" s="65"/>
      <c r="B16179" s="65"/>
      <c r="C16179" s="65"/>
      <c r="D16179" s="65"/>
      <c r="E16179" s="65"/>
      <c r="F16179" s="65"/>
      <c r="G16179" s="129"/>
    </row>
    <row r="16180" spans="1:7">
      <c r="A16180" s="65"/>
      <c r="B16180" s="65"/>
      <c r="C16180" s="65"/>
      <c r="D16180" s="65"/>
      <c r="E16180" s="65"/>
      <c r="F16180" s="65"/>
      <c r="G16180" s="129"/>
    </row>
    <row r="16181" spans="1:7">
      <c r="A16181" s="65"/>
      <c r="B16181" s="65"/>
      <c r="C16181" s="65"/>
      <c r="D16181" s="65"/>
      <c r="E16181" s="65"/>
      <c r="F16181" s="65"/>
      <c r="G16181" s="129"/>
    </row>
    <row r="16182" spans="1:7">
      <c r="A16182" s="65"/>
      <c r="B16182" s="65"/>
      <c r="C16182" s="65"/>
      <c r="D16182" s="65"/>
      <c r="E16182" s="65"/>
      <c r="F16182" s="65"/>
      <c r="G16182" s="129"/>
    </row>
    <row r="16183" spans="1:7">
      <c r="A16183" s="65"/>
      <c r="B16183" s="65"/>
      <c r="C16183" s="65"/>
      <c r="D16183" s="65"/>
      <c r="E16183" s="65"/>
      <c r="F16183" s="65"/>
      <c r="G16183" s="129"/>
    </row>
    <row r="16184" spans="1:7">
      <c r="A16184" s="65"/>
      <c r="B16184" s="65"/>
      <c r="C16184" s="65"/>
      <c r="D16184" s="65"/>
      <c r="E16184" s="65"/>
      <c r="F16184" s="65"/>
      <c r="G16184" s="129"/>
    </row>
    <row r="16185" spans="1:7">
      <c r="A16185" s="65"/>
      <c r="B16185" s="65"/>
      <c r="C16185" s="65"/>
      <c r="D16185" s="65"/>
      <c r="E16185" s="65"/>
      <c r="F16185" s="65"/>
      <c r="G16185" s="129"/>
    </row>
    <row r="16186" spans="1:7">
      <c r="A16186" s="65"/>
      <c r="B16186" s="65"/>
      <c r="C16186" s="65"/>
      <c r="D16186" s="65"/>
      <c r="E16186" s="65"/>
      <c r="F16186" s="65"/>
      <c r="G16186" s="129"/>
    </row>
    <row r="16187" spans="1:7">
      <c r="A16187" s="65"/>
      <c r="B16187" s="65"/>
      <c r="C16187" s="65"/>
      <c r="D16187" s="65"/>
      <c r="E16187" s="65"/>
      <c r="F16187" s="65"/>
      <c r="G16187" s="129"/>
    </row>
    <row r="16188" spans="1:7">
      <c r="A16188" s="65"/>
      <c r="B16188" s="65"/>
      <c r="C16188" s="65"/>
      <c r="D16188" s="65"/>
      <c r="E16188" s="65"/>
      <c r="F16188" s="65"/>
      <c r="G16188" s="129"/>
    </row>
    <row r="16189" spans="1:7">
      <c r="A16189" s="65"/>
      <c r="B16189" s="65"/>
      <c r="C16189" s="65"/>
      <c r="D16189" s="65"/>
      <c r="E16189" s="65"/>
      <c r="F16189" s="65"/>
      <c r="G16189" s="129"/>
    </row>
    <row r="16190" spans="1:7">
      <c r="A16190" s="65"/>
      <c r="B16190" s="65"/>
      <c r="C16190" s="65"/>
      <c r="D16190" s="65"/>
      <c r="E16190" s="65"/>
      <c r="F16190" s="65"/>
      <c r="G16190" s="129"/>
    </row>
    <row r="16191" spans="1:7">
      <c r="A16191" s="65"/>
      <c r="B16191" s="65"/>
      <c r="C16191" s="65"/>
      <c r="D16191" s="65"/>
      <c r="E16191" s="65"/>
      <c r="F16191" s="65"/>
      <c r="G16191" s="129"/>
    </row>
    <row r="16192" spans="1:7">
      <c r="A16192" s="65"/>
      <c r="B16192" s="65"/>
      <c r="C16192" s="65"/>
      <c r="D16192" s="65"/>
      <c r="E16192" s="65"/>
      <c r="F16192" s="65"/>
      <c r="G16192" s="129"/>
    </row>
    <row r="16193" spans="1:7">
      <c r="A16193" s="65"/>
      <c r="B16193" s="65"/>
      <c r="C16193" s="65"/>
      <c r="D16193" s="65"/>
      <c r="E16193" s="65"/>
      <c r="F16193" s="65"/>
      <c r="G16193" s="129"/>
    </row>
    <row r="16194" spans="1:7">
      <c r="A16194" s="65"/>
      <c r="B16194" s="65"/>
      <c r="C16194" s="65"/>
      <c r="D16194" s="65"/>
      <c r="E16194" s="65"/>
      <c r="F16194" s="65"/>
      <c r="G16194" s="129"/>
    </row>
    <row r="16195" spans="1:7">
      <c r="A16195" s="65"/>
      <c r="B16195" s="65"/>
      <c r="C16195" s="65"/>
      <c r="D16195" s="65"/>
      <c r="E16195" s="65"/>
      <c r="F16195" s="65"/>
      <c r="G16195" s="129"/>
    </row>
    <row r="16196" spans="1:7">
      <c r="A16196" s="65"/>
      <c r="B16196" s="65"/>
      <c r="C16196" s="65"/>
      <c r="D16196" s="65"/>
      <c r="E16196" s="65"/>
      <c r="F16196" s="65"/>
      <c r="G16196" s="129"/>
    </row>
    <row r="16197" spans="1:7">
      <c r="A16197" s="65"/>
      <c r="B16197" s="65"/>
      <c r="C16197" s="65"/>
      <c r="D16197" s="65"/>
      <c r="E16197" s="65"/>
      <c r="F16197" s="65"/>
      <c r="G16197" s="129"/>
    </row>
    <row r="16198" spans="1:7">
      <c r="A16198" s="65"/>
      <c r="B16198" s="65"/>
      <c r="C16198" s="65"/>
      <c r="D16198" s="65"/>
      <c r="E16198" s="65"/>
      <c r="F16198" s="65"/>
      <c r="G16198" s="129"/>
    </row>
    <row r="16199" spans="1:7">
      <c r="A16199" s="65"/>
      <c r="B16199" s="65"/>
      <c r="C16199" s="65"/>
      <c r="D16199" s="65"/>
      <c r="E16199" s="65"/>
      <c r="F16199" s="65"/>
      <c r="G16199" s="129"/>
    </row>
    <row r="16200" spans="1:7">
      <c r="A16200" s="65"/>
      <c r="B16200" s="65"/>
      <c r="C16200" s="65"/>
      <c r="D16200" s="65"/>
      <c r="E16200" s="65"/>
      <c r="F16200" s="65"/>
      <c r="G16200" s="129"/>
    </row>
    <row r="16201" spans="1:7">
      <c r="A16201" s="65"/>
      <c r="B16201" s="65"/>
      <c r="C16201" s="65"/>
      <c r="D16201" s="65"/>
      <c r="E16201" s="65"/>
      <c r="F16201" s="65"/>
      <c r="G16201" s="129"/>
    </row>
    <row r="16202" spans="1:7">
      <c r="A16202" s="65"/>
      <c r="B16202" s="65"/>
      <c r="C16202" s="65"/>
      <c r="D16202" s="65"/>
      <c r="E16202" s="65"/>
      <c r="F16202" s="65"/>
      <c r="G16202" s="129"/>
    </row>
    <row r="16203" spans="1:7">
      <c r="A16203" s="65"/>
      <c r="B16203" s="65"/>
      <c r="C16203" s="65"/>
      <c r="D16203" s="65"/>
      <c r="E16203" s="65"/>
      <c r="F16203" s="65"/>
      <c r="G16203" s="129"/>
    </row>
    <row r="16204" spans="1:7">
      <c r="A16204" s="65"/>
      <c r="B16204" s="65"/>
      <c r="C16204" s="65"/>
      <c r="D16204" s="65"/>
      <c r="E16204" s="65"/>
      <c r="F16204" s="65"/>
      <c r="G16204" s="129"/>
    </row>
    <row r="16205" spans="1:7">
      <c r="A16205" s="65"/>
      <c r="B16205" s="65"/>
      <c r="C16205" s="65"/>
      <c r="D16205" s="65"/>
      <c r="E16205" s="65"/>
      <c r="F16205" s="65"/>
      <c r="G16205" s="129"/>
    </row>
    <row r="16206" spans="1:7">
      <c r="A16206" s="65"/>
      <c r="B16206" s="65"/>
      <c r="C16206" s="65"/>
      <c r="D16206" s="65"/>
      <c r="E16206" s="65"/>
      <c r="F16206" s="65"/>
      <c r="G16206" s="129"/>
    </row>
    <row r="16207" spans="1:7">
      <c r="A16207" s="65"/>
      <c r="B16207" s="65"/>
      <c r="C16207" s="65"/>
      <c r="D16207" s="65"/>
      <c r="E16207" s="65"/>
      <c r="F16207" s="65"/>
      <c r="G16207" s="129"/>
    </row>
    <row r="16208" spans="1:7">
      <c r="A16208" s="65"/>
      <c r="B16208" s="65"/>
      <c r="C16208" s="65"/>
      <c r="D16208" s="65"/>
      <c r="E16208" s="65"/>
      <c r="F16208" s="65"/>
      <c r="G16208" s="129"/>
    </row>
    <row r="16209" spans="1:7">
      <c r="A16209" s="65"/>
      <c r="B16209" s="65"/>
      <c r="C16209" s="65"/>
      <c r="D16209" s="65"/>
      <c r="E16209" s="65"/>
      <c r="F16209" s="65"/>
      <c r="G16209" s="129"/>
    </row>
    <row r="16210" spans="1:7">
      <c r="A16210" s="65"/>
      <c r="B16210" s="65"/>
      <c r="C16210" s="65"/>
      <c r="D16210" s="65"/>
      <c r="E16210" s="65"/>
      <c r="F16210" s="65"/>
      <c r="G16210" s="129"/>
    </row>
    <row r="16211" spans="1:7">
      <c r="A16211" s="65"/>
      <c r="B16211" s="65"/>
      <c r="C16211" s="65"/>
      <c r="D16211" s="65"/>
      <c r="E16211" s="65"/>
      <c r="F16211" s="65"/>
      <c r="G16211" s="129"/>
    </row>
    <row r="16212" spans="1:7">
      <c r="A16212" s="65"/>
      <c r="B16212" s="65"/>
      <c r="C16212" s="65"/>
      <c r="D16212" s="65"/>
      <c r="E16212" s="65"/>
      <c r="F16212" s="65"/>
      <c r="G16212" s="129"/>
    </row>
    <row r="16213" spans="1:7">
      <c r="A16213" s="65"/>
      <c r="B16213" s="65"/>
      <c r="C16213" s="65"/>
      <c r="D16213" s="65"/>
      <c r="E16213" s="65"/>
      <c r="F16213" s="65"/>
      <c r="G16213" s="129"/>
    </row>
    <row r="16214" spans="1:7">
      <c r="A16214" s="65"/>
      <c r="B16214" s="65"/>
      <c r="C16214" s="65"/>
      <c r="D16214" s="65"/>
      <c r="E16214" s="65"/>
      <c r="F16214" s="65"/>
      <c r="G16214" s="129"/>
    </row>
    <row r="16215" spans="1:7">
      <c r="A16215" s="65"/>
      <c r="B16215" s="65"/>
      <c r="C16215" s="65"/>
      <c r="D16215" s="65"/>
      <c r="E16215" s="65"/>
      <c r="F16215" s="65"/>
      <c r="G16215" s="129"/>
    </row>
    <row r="16216" spans="1:7">
      <c r="A16216" s="65"/>
      <c r="B16216" s="65"/>
      <c r="C16216" s="65"/>
      <c r="D16216" s="65"/>
      <c r="E16216" s="65"/>
      <c r="F16216" s="65"/>
      <c r="G16216" s="129"/>
    </row>
    <row r="16217" spans="1:7">
      <c r="A16217" s="65"/>
      <c r="B16217" s="65"/>
      <c r="C16217" s="65"/>
      <c r="D16217" s="65"/>
      <c r="E16217" s="65"/>
      <c r="F16217" s="65"/>
      <c r="G16217" s="129"/>
    </row>
    <row r="16218" spans="1:7">
      <c r="A16218" s="65"/>
      <c r="B16218" s="65"/>
      <c r="C16218" s="65"/>
      <c r="D16218" s="65"/>
      <c r="E16218" s="65"/>
      <c r="F16218" s="65"/>
      <c r="G16218" s="129"/>
    </row>
    <row r="16219" spans="1:7">
      <c r="A16219" s="65"/>
      <c r="B16219" s="65"/>
      <c r="C16219" s="65"/>
      <c r="D16219" s="65"/>
      <c r="E16219" s="65"/>
      <c r="F16219" s="65"/>
      <c r="G16219" s="129"/>
    </row>
    <row r="16220" spans="1:7">
      <c r="A16220" s="65"/>
      <c r="B16220" s="65"/>
      <c r="C16220" s="65"/>
      <c r="D16220" s="65"/>
      <c r="E16220" s="65"/>
      <c r="F16220" s="65"/>
      <c r="G16220" s="129"/>
    </row>
    <row r="16221" spans="1:7">
      <c r="A16221" s="65"/>
      <c r="B16221" s="65"/>
      <c r="C16221" s="65"/>
      <c r="D16221" s="65"/>
      <c r="E16221" s="65"/>
      <c r="F16221" s="65"/>
      <c r="G16221" s="129"/>
    </row>
    <row r="16222" spans="1:7">
      <c r="A16222" s="65"/>
      <c r="B16222" s="65"/>
      <c r="C16222" s="65"/>
      <c r="D16222" s="65"/>
      <c r="E16222" s="65"/>
      <c r="F16222" s="65"/>
      <c r="G16222" s="129"/>
    </row>
    <row r="16223" spans="1:7">
      <c r="A16223" s="65"/>
      <c r="B16223" s="65"/>
      <c r="C16223" s="65"/>
      <c r="D16223" s="65"/>
      <c r="E16223" s="65"/>
      <c r="F16223" s="65"/>
      <c r="G16223" s="129"/>
    </row>
    <row r="16224" spans="1:7">
      <c r="A16224" s="65"/>
      <c r="B16224" s="65"/>
      <c r="C16224" s="65"/>
      <c r="D16224" s="65"/>
      <c r="E16224" s="65"/>
      <c r="F16224" s="65"/>
      <c r="G16224" s="129"/>
    </row>
    <row r="16225" spans="1:7">
      <c r="A16225" s="65"/>
      <c r="B16225" s="65"/>
      <c r="C16225" s="65"/>
      <c r="D16225" s="65"/>
      <c r="E16225" s="65"/>
      <c r="F16225" s="65"/>
      <c r="G16225" s="129"/>
    </row>
    <row r="16226" spans="1:7">
      <c r="A16226" s="65"/>
      <c r="B16226" s="65"/>
      <c r="C16226" s="65"/>
      <c r="D16226" s="65"/>
      <c r="E16226" s="65"/>
      <c r="F16226" s="65"/>
      <c r="G16226" s="129"/>
    </row>
    <row r="16227" spans="1:7">
      <c r="A16227" s="65"/>
      <c r="B16227" s="65"/>
      <c r="C16227" s="65"/>
      <c r="D16227" s="65"/>
      <c r="E16227" s="65"/>
      <c r="F16227" s="65"/>
      <c r="G16227" s="129"/>
    </row>
    <row r="16228" spans="1:7">
      <c r="A16228" s="65"/>
      <c r="B16228" s="65"/>
      <c r="C16228" s="65"/>
      <c r="D16228" s="65"/>
      <c r="E16228" s="65"/>
      <c r="F16228" s="65"/>
      <c r="G16228" s="129"/>
    </row>
    <row r="16229" spans="1:7">
      <c r="A16229" s="65"/>
      <c r="B16229" s="65"/>
      <c r="C16229" s="65"/>
      <c r="D16229" s="65"/>
      <c r="E16229" s="65"/>
      <c r="F16229" s="65"/>
      <c r="G16229" s="129"/>
    </row>
    <row r="16230" spans="1:7">
      <c r="A16230" s="65"/>
      <c r="B16230" s="65"/>
      <c r="C16230" s="65"/>
      <c r="D16230" s="65"/>
      <c r="E16230" s="65"/>
      <c r="F16230" s="65"/>
      <c r="G16230" s="129"/>
    </row>
    <row r="16231" spans="1:7">
      <c r="A16231" s="65"/>
      <c r="B16231" s="65"/>
      <c r="C16231" s="65"/>
      <c r="D16231" s="65"/>
      <c r="E16231" s="65"/>
      <c r="F16231" s="65"/>
      <c r="G16231" s="129"/>
    </row>
    <row r="16232" spans="1:7">
      <c r="A16232" s="65"/>
      <c r="B16232" s="65"/>
      <c r="C16232" s="65"/>
      <c r="D16232" s="65"/>
      <c r="E16232" s="65"/>
      <c r="F16232" s="65"/>
      <c r="G16232" s="129"/>
    </row>
    <row r="16233" spans="1:7">
      <c r="A16233" s="65"/>
      <c r="B16233" s="65"/>
      <c r="C16233" s="65"/>
      <c r="D16233" s="65"/>
      <c r="E16233" s="65"/>
      <c r="F16233" s="65"/>
      <c r="G16233" s="129"/>
    </row>
    <row r="16234" spans="1:7">
      <c r="A16234" s="65"/>
      <c r="B16234" s="65"/>
      <c r="C16234" s="65"/>
      <c r="D16234" s="65"/>
      <c r="E16234" s="65"/>
      <c r="F16234" s="65"/>
      <c r="G16234" s="129"/>
    </row>
    <row r="16235" spans="1:7">
      <c r="A16235" s="65"/>
      <c r="B16235" s="65"/>
      <c r="C16235" s="65"/>
      <c r="D16235" s="65"/>
      <c r="E16235" s="65"/>
      <c r="F16235" s="65"/>
      <c r="G16235" s="129"/>
    </row>
    <row r="16236" spans="1:7">
      <c r="A16236" s="65"/>
      <c r="B16236" s="65"/>
      <c r="C16236" s="65"/>
      <c r="D16236" s="65"/>
      <c r="E16236" s="65"/>
      <c r="F16236" s="65"/>
      <c r="G16236" s="129"/>
    </row>
    <row r="16237" spans="1:7">
      <c r="A16237" s="65"/>
      <c r="B16237" s="65"/>
      <c r="C16237" s="65"/>
      <c r="D16237" s="65"/>
      <c r="E16237" s="65"/>
      <c r="F16237" s="65"/>
      <c r="G16237" s="129"/>
    </row>
    <row r="16238" spans="1:7">
      <c r="A16238" s="65"/>
      <c r="B16238" s="65"/>
      <c r="C16238" s="65"/>
      <c r="D16238" s="65"/>
      <c r="E16238" s="65"/>
      <c r="F16238" s="65"/>
      <c r="G16238" s="129"/>
    </row>
    <row r="16239" spans="1:7">
      <c r="A16239" s="65"/>
      <c r="B16239" s="65"/>
      <c r="C16239" s="65"/>
      <c r="D16239" s="65"/>
      <c r="E16239" s="65"/>
      <c r="F16239" s="65"/>
      <c r="G16239" s="129"/>
    </row>
    <row r="16240" spans="1:7">
      <c r="A16240" s="65"/>
      <c r="B16240" s="65"/>
      <c r="C16240" s="65"/>
      <c r="D16240" s="65"/>
      <c r="E16240" s="65"/>
      <c r="F16240" s="65"/>
      <c r="G16240" s="129"/>
    </row>
    <row r="16241" spans="1:7">
      <c r="A16241" s="65"/>
      <c r="B16241" s="65"/>
      <c r="C16241" s="65"/>
      <c r="D16241" s="65"/>
      <c r="E16241" s="65"/>
      <c r="F16241" s="65"/>
      <c r="G16241" s="129"/>
    </row>
    <row r="16242" spans="1:7">
      <c r="A16242" s="65"/>
      <c r="B16242" s="65"/>
      <c r="C16242" s="65"/>
      <c r="D16242" s="65"/>
      <c r="E16242" s="65"/>
      <c r="F16242" s="65"/>
      <c r="G16242" s="129"/>
    </row>
    <row r="16243" spans="1:7">
      <c r="A16243" s="65"/>
      <c r="B16243" s="65"/>
      <c r="C16243" s="65"/>
      <c r="D16243" s="65"/>
      <c r="E16243" s="65"/>
      <c r="F16243" s="65"/>
      <c r="G16243" s="129"/>
    </row>
    <row r="16244" spans="1:7">
      <c r="A16244" s="65"/>
      <c r="B16244" s="65"/>
      <c r="C16244" s="65"/>
      <c r="D16244" s="65"/>
      <c r="E16244" s="65"/>
      <c r="F16244" s="65"/>
      <c r="G16244" s="129"/>
    </row>
    <row r="16245" spans="1:7">
      <c r="A16245" s="65"/>
      <c r="B16245" s="65"/>
      <c r="C16245" s="65"/>
      <c r="D16245" s="65"/>
      <c r="E16245" s="65"/>
      <c r="F16245" s="65"/>
      <c r="G16245" s="129"/>
    </row>
    <row r="16246" spans="1:7">
      <c r="A16246" s="65"/>
      <c r="B16246" s="65"/>
      <c r="C16246" s="65"/>
      <c r="D16246" s="65"/>
      <c r="E16246" s="65"/>
      <c r="F16246" s="65"/>
      <c r="G16246" s="129"/>
    </row>
    <row r="16247" spans="1:7">
      <c r="A16247" s="65"/>
      <c r="B16247" s="65"/>
      <c r="C16247" s="65"/>
      <c r="D16247" s="65"/>
      <c r="E16247" s="65"/>
      <c r="F16247" s="65"/>
      <c r="G16247" s="129"/>
    </row>
    <row r="16248" spans="1:7">
      <c r="A16248" s="65"/>
      <c r="B16248" s="65"/>
      <c r="C16248" s="65"/>
      <c r="D16248" s="65"/>
      <c r="E16248" s="65"/>
      <c r="F16248" s="65"/>
      <c r="G16248" s="129"/>
    </row>
    <row r="16249" spans="1:7">
      <c r="A16249" s="65"/>
      <c r="B16249" s="65"/>
      <c r="C16249" s="65"/>
      <c r="D16249" s="65"/>
      <c r="E16249" s="65"/>
      <c r="F16249" s="65"/>
      <c r="G16249" s="129"/>
    </row>
    <row r="16250" spans="1:7">
      <c r="A16250" s="65"/>
      <c r="B16250" s="65"/>
      <c r="C16250" s="65"/>
      <c r="D16250" s="65"/>
      <c r="E16250" s="65"/>
      <c r="F16250" s="65"/>
      <c r="G16250" s="129"/>
    </row>
    <row r="16251" spans="1:7">
      <c r="A16251" s="65"/>
      <c r="B16251" s="65"/>
      <c r="C16251" s="65"/>
      <c r="D16251" s="65"/>
      <c r="E16251" s="65"/>
      <c r="F16251" s="65"/>
      <c r="G16251" s="129"/>
    </row>
    <row r="16252" spans="1:7">
      <c r="A16252" s="65"/>
      <c r="B16252" s="65"/>
      <c r="C16252" s="65"/>
      <c r="D16252" s="65"/>
      <c r="E16252" s="65"/>
      <c r="F16252" s="65"/>
      <c r="G16252" s="129"/>
    </row>
    <row r="16253" spans="1:7">
      <c r="A16253" s="65"/>
      <c r="B16253" s="65"/>
      <c r="C16253" s="65"/>
      <c r="D16253" s="65"/>
      <c r="E16253" s="65"/>
      <c r="F16253" s="65"/>
      <c r="G16253" s="129"/>
    </row>
    <row r="16254" spans="1:7">
      <c r="A16254" s="65"/>
      <c r="B16254" s="65"/>
      <c r="C16254" s="65"/>
      <c r="D16254" s="65"/>
      <c r="E16254" s="65"/>
      <c r="F16254" s="65"/>
      <c r="G16254" s="129"/>
    </row>
    <row r="16255" spans="1:7">
      <c r="A16255" s="65"/>
      <c r="B16255" s="65"/>
      <c r="C16255" s="65"/>
      <c r="D16255" s="65"/>
      <c r="E16255" s="65"/>
      <c r="F16255" s="65"/>
      <c r="G16255" s="129"/>
    </row>
    <row r="16256" spans="1:7">
      <c r="A16256" s="65"/>
      <c r="B16256" s="65"/>
      <c r="C16256" s="65"/>
      <c r="D16256" s="65"/>
      <c r="E16256" s="65"/>
      <c r="F16256" s="65"/>
      <c r="G16256" s="129"/>
    </row>
    <row r="16257" spans="1:7">
      <c r="A16257" s="65"/>
      <c r="B16257" s="65"/>
      <c r="C16257" s="65"/>
      <c r="D16257" s="65"/>
      <c r="E16257" s="65"/>
      <c r="F16257" s="65"/>
      <c r="G16257" s="129"/>
    </row>
    <row r="16258" spans="1:7">
      <c r="A16258" s="65"/>
      <c r="B16258" s="65"/>
      <c r="C16258" s="65"/>
      <c r="D16258" s="65"/>
      <c r="E16258" s="65"/>
      <c r="F16258" s="65"/>
      <c r="G16258" s="129"/>
    </row>
    <row r="16259" spans="1:7">
      <c r="A16259" s="65"/>
      <c r="B16259" s="65"/>
      <c r="C16259" s="65"/>
      <c r="D16259" s="65"/>
      <c r="E16259" s="65"/>
      <c r="F16259" s="65"/>
      <c r="G16259" s="129"/>
    </row>
    <row r="16260" spans="1:7">
      <c r="A16260" s="65"/>
      <c r="B16260" s="65"/>
      <c r="C16260" s="65"/>
      <c r="D16260" s="65"/>
      <c r="E16260" s="65"/>
      <c r="F16260" s="65"/>
      <c r="G16260" s="129"/>
    </row>
    <row r="16261" spans="1:7">
      <c r="A16261" s="65"/>
      <c r="B16261" s="65"/>
      <c r="C16261" s="65"/>
      <c r="D16261" s="65"/>
      <c r="E16261" s="65"/>
      <c r="F16261" s="65"/>
      <c r="G16261" s="129"/>
    </row>
    <row r="16262" spans="1:7">
      <c r="A16262" s="65"/>
      <c r="B16262" s="65"/>
      <c r="C16262" s="65"/>
      <c r="D16262" s="65"/>
      <c r="E16262" s="65"/>
      <c r="F16262" s="65"/>
      <c r="G16262" s="129"/>
    </row>
    <row r="16263" spans="1:7">
      <c r="A16263" s="65"/>
      <c r="B16263" s="65"/>
      <c r="C16263" s="65"/>
      <c r="D16263" s="65"/>
      <c r="E16263" s="65"/>
      <c r="F16263" s="65"/>
      <c r="G16263" s="129"/>
    </row>
    <row r="16264" spans="1:7">
      <c r="A16264" s="65"/>
      <c r="B16264" s="65"/>
      <c r="C16264" s="65"/>
      <c r="D16264" s="65"/>
      <c r="E16264" s="65"/>
      <c r="F16264" s="65"/>
      <c r="G16264" s="129"/>
    </row>
    <row r="16265" spans="1:7">
      <c r="A16265" s="65"/>
      <c r="B16265" s="65"/>
      <c r="C16265" s="65"/>
      <c r="D16265" s="65"/>
      <c r="E16265" s="65"/>
      <c r="F16265" s="65"/>
      <c r="G16265" s="129"/>
    </row>
    <row r="16266" spans="1:7">
      <c r="A16266" s="65"/>
      <c r="B16266" s="65"/>
      <c r="C16266" s="65"/>
      <c r="D16266" s="65"/>
      <c r="E16266" s="65"/>
      <c r="F16266" s="65"/>
      <c r="G16266" s="129"/>
    </row>
    <row r="16267" spans="1:7">
      <c r="A16267" s="65"/>
      <c r="B16267" s="65"/>
      <c r="C16267" s="65"/>
      <c r="D16267" s="65"/>
      <c r="E16267" s="65"/>
      <c r="F16267" s="65"/>
      <c r="G16267" s="129"/>
    </row>
    <row r="16268" spans="1:7">
      <c r="A16268" s="65"/>
      <c r="B16268" s="65"/>
      <c r="C16268" s="65"/>
      <c r="D16268" s="65"/>
      <c r="E16268" s="65"/>
      <c r="F16268" s="65"/>
      <c r="G16268" s="129"/>
    </row>
    <row r="16269" spans="1:7">
      <c r="A16269" s="65"/>
      <c r="B16269" s="65"/>
      <c r="C16269" s="65"/>
      <c r="D16269" s="65"/>
      <c r="E16269" s="65"/>
      <c r="F16269" s="65"/>
      <c r="G16269" s="129"/>
    </row>
    <row r="16270" spans="1:7">
      <c r="A16270" s="65"/>
      <c r="B16270" s="65"/>
      <c r="C16270" s="65"/>
      <c r="D16270" s="65"/>
      <c r="E16270" s="65"/>
      <c r="F16270" s="65"/>
      <c r="G16270" s="129"/>
    </row>
    <row r="16271" spans="1:7">
      <c r="A16271" s="65"/>
      <c r="B16271" s="65"/>
      <c r="C16271" s="65"/>
      <c r="D16271" s="65"/>
      <c r="E16271" s="65"/>
      <c r="F16271" s="65"/>
      <c r="G16271" s="129"/>
    </row>
    <row r="16272" spans="1:7">
      <c r="A16272" s="65"/>
      <c r="B16272" s="65"/>
      <c r="C16272" s="65"/>
      <c r="D16272" s="65"/>
      <c r="E16272" s="65"/>
      <c r="F16272" s="65"/>
      <c r="G16272" s="129"/>
    </row>
    <row r="16273" spans="1:7">
      <c r="A16273" s="65"/>
      <c r="B16273" s="65"/>
      <c r="C16273" s="65"/>
      <c r="D16273" s="65"/>
      <c r="E16273" s="65"/>
      <c r="F16273" s="65"/>
      <c r="G16273" s="129"/>
    </row>
    <row r="16274" spans="1:7">
      <c r="A16274" s="65"/>
      <c r="B16274" s="65"/>
      <c r="C16274" s="65"/>
      <c r="D16274" s="65"/>
      <c r="E16274" s="65"/>
      <c r="F16274" s="65"/>
      <c r="G16274" s="129"/>
    </row>
    <row r="16275" spans="1:7">
      <c r="A16275" s="65"/>
      <c r="B16275" s="65"/>
      <c r="C16275" s="65"/>
      <c r="D16275" s="65"/>
      <c r="E16275" s="65"/>
      <c r="F16275" s="65"/>
      <c r="G16275" s="129"/>
    </row>
    <row r="16276" spans="1:7">
      <c r="A16276" s="65"/>
      <c r="B16276" s="65"/>
      <c r="C16276" s="65"/>
      <c r="D16276" s="65"/>
      <c r="E16276" s="65"/>
      <c r="F16276" s="65"/>
      <c r="G16276" s="129"/>
    </row>
    <row r="16277" spans="1:7">
      <c r="A16277" s="65"/>
      <c r="B16277" s="65"/>
      <c r="C16277" s="65"/>
      <c r="D16277" s="65"/>
      <c r="E16277" s="65"/>
      <c r="F16277" s="65"/>
      <c r="G16277" s="129"/>
    </row>
    <row r="16278" spans="1:7">
      <c r="A16278" s="65"/>
      <c r="B16278" s="65"/>
      <c r="C16278" s="65"/>
      <c r="D16278" s="65"/>
      <c r="E16278" s="65"/>
      <c r="F16278" s="65"/>
      <c r="G16278" s="129"/>
    </row>
    <row r="16279" spans="1:7">
      <c r="A16279" s="65"/>
      <c r="B16279" s="65"/>
      <c r="C16279" s="65"/>
      <c r="D16279" s="65"/>
      <c r="E16279" s="65"/>
      <c r="F16279" s="65"/>
      <c r="G16279" s="129"/>
    </row>
    <row r="16280" spans="1:7">
      <c r="A16280" s="65"/>
      <c r="B16280" s="65"/>
      <c r="C16280" s="65"/>
      <c r="D16280" s="65"/>
      <c r="E16280" s="65"/>
      <c r="F16280" s="65"/>
      <c r="G16280" s="129"/>
    </row>
    <row r="16281" spans="1:7">
      <c r="A16281" s="65"/>
      <c r="B16281" s="65"/>
      <c r="C16281" s="65"/>
      <c r="D16281" s="65"/>
      <c r="E16281" s="65"/>
      <c r="F16281" s="65"/>
      <c r="G16281" s="129"/>
    </row>
    <row r="16282" spans="1:7">
      <c r="A16282" s="65"/>
      <c r="B16282" s="65"/>
      <c r="C16282" s="65"/>
      <c r="D16282" s="65"/>
      <c r="E16282" s="65"/>
      <c r="F16282" s="65"/>
      <c r="G16282" s="129"/>
    </row>
    <row r="16283" spans="1:7">
      <c r="A16283" s="65"/>
      <c r="B16283" s="65"/>
      <c r="C16283" s="65"/>
      <c r="D16283" s="65"/>
      <c r="E16283" s="65"/>
      <c r="F16283" s="65"/>
      <c r="G16283" s="129"/>
    </row>
    <row r="16284" spans="1:7">
      <c r="A16284" s="65"/>
      <c r="B16284" s="65"/>
      <c r="C16284" s="65"/>
      <c r="D16284" s="65"/>
      <c r="E16284" s="65"/>
      <c r="F16284" s="65"/>
      <c r="G16284" s="129"/>
    </row>
    <row r="16285" spans="1:7">
      <c r="A16285" s="65"/>
      <c r="B16285" s="65"/>
      <c r="C16285" s="65"/>
      <c r="D16285" s="65"/>
      <c r="E16285" s="65"/>
      <c r="F16285" s="65"/>
      <c r="G16285" s="129"/>
    </row>
    <row r="16286" spans="1:7">
      <c r="A16286" s="65"/>
      <c r="B16286" s="65"/>
      <c r="C16286" s="65"/>
      <c r="D16286" s="65"/>
      <c r="E16286" s="65"/>
      <c r="F16286" s="65"/>
      <c r="G16286" s="129"/>
    </row>
    <row r="16287" spans="1:7">
      <c r="A16287" s="65"/>
      <c r="B16287" s="65"/>
      <c r="C16287" s="65"/>
      <c r="D16287" s="65"/>
      <c r="E16287" s="65"/>
      <c r="F16287" s="65"/>
      <c r="G16287" s="129"/>
    </row>
    <row r="16288" spans="1:7">
      <c r="A16288" s="65"/>
      <c r="B16288" s="65"/>
      <c r="C16288" s="65"/>
      <c r="D16288" s="65"/>
      <c r="E16288" s="65"/>
      <c r="F16288" s="65"/>
      <c r="G16288" s="129"/>
    </row>
    <row r="16289" spans="1:7">
      <c r="A16289" s="65"/>
      <c r="B16289" s="65"/>
      <c r="C16289" s="65"/>
      <c r="D16289" s="65"/>
      <c r="E16289" s="65"/>
      <c r="F16289" s="65"/>
      <c r="G16289" s="129"/>
    </row>
    <row r="16290" spans="1:7">
      <c r="A16290" s="65"/>
      <c r="B16290" s="65"/>
      <c r="C16290" s="65"/>
      <c r="D16290" s="65"/>
      <c r="E16290" s="65"/>
      <c r="F16290" s="65"/>
      <c r="G16290" s="129"/>
    </row>
    <row r="16291" spans="1:7">
      <c r="A16291" s="65"/>
      <c r="B16291" s="65"/>
      <c r="C16291" s="65"/>
      <c r="D16291" s="65"/>
      <c r="E16291" s="65"/>
      <c r="F16291" s="65"/>
      <c r="G16291" s="129"/>
    </row>
    <row r="16292" spans="1:7">
      <c r="A16292" s="65"/>
      <c r="B16292" s="65"/>
      <c r="C16292" s="65"/>
      <c r="D16292" s="65"/>
      <c r="E16292" s="65"/>
      <c r="F16292" s="65"/>
      <c r="G16292" s="129"/>
    </row>
    <row r="16293" spans="1:7">
      <c r="A16293" s="65"/>
      <c r="B16293" s="65"/>
      <c r="C16293" s="65"/>
      <c r="D16293" s="65"/>
      <c r="E16293" s="65"/>
      <c r="F16293" s="65"/>
      <c r="G16293" s="129"/>
    </row>
    <row r="16294" spans="1:7">
      <c r="A16294" s="65"/>
      <c r="B16294" s="65"/>
      <c r="C16294" s="65"/>
      <c r="D16294" s="65"/>
      <c r="E16294" s="65"/>
      <c r="F16294" s="65"/>
      <c r="G16294" s="129"/>
    </row>
    <row r="16295" spans="1:7">
      <c r="A16295" s="65"/>
      <c r="B16295" s="65"/>
      <c r="C16295" s="65"/>
      <c r="D16295" s="65"/>
      <c r="E16295" s="65"/>
      <c r="F16295" s="65"/>
      <c r="G16295" s="129"/>
    </row>
    <row r="16296" spans="1:7">
      <c r="A16296" s="65"/>
      <c r="B16296" s="65"/>
      <c r="C16296" s="65"/>
      <c r="D16296" s="65"/>
      <c r="E16296" s="65"/>
      <c r="F16296" s="65"/>
      <c r="G16296" s="129"/>
    </row>
    <row r="16297" spans="1:7">
      <c r="A16297" s="65"/>
      <c r="B16297" s="65"/>
      <c r="C16297" s="65"/>
      <c r="D16297" s="65"/>
      <c r="E16297" s="65"/>
      <c r="F16297" s="65"/>
      <c r="G16297" s="129"/>
    </row>
    <row r="16298" spans="1:7">
      <c r="A16298" s="65"/>
      <c r="B16298" s="65"/>
      <c r="C16298" s="65"/>
      <c r="D16298" s="65"/>
      <c r="E16298" s="65"/>
      <c r="F16298" s="65"/>
      <c r="G16298" s="129"/>
    </row>
    <row r="16299" spans="1:7">
      <c r="A16299" s="65"/>
      <c r="B16299" s="65"/>
      <c r="C16299" s="65"/>
      <c r="D16299" s="65"/>
      <c r="E16299" s="65"/>
      <c r="F16299" s="65"/>
      <c r="G16299" s="129"/>
    </row>
    <row r="16300" spans="1:7">
      <c r="A16300" s="65"/>
      <c r="B16300" s="65"/>
      <c r="C16300" s="65"/>
      <c r="D16300" s="65"/>
      <c r="E16300" s="65"/>
      <c r="F16300" s="65"/>
      <c r="G16300" s="129"/>
    </row>
    <row r="16301" spans="1:7">
      <c r="A16301" s="65"/>
      <c r="B16301" s="65"/>
      <c r="C16301" s="65"/>
      <c r="D16301" s="65"/>
      <c r="E16301" s="65"/>
      <c r="F16301" s="65"/>
      <c r="G16301" s="129"/>
    </row>
    <row r="16302" spans="1:7">
      <c r="A16302" s="65"/>
      <c r="B16302" s="65"/>
      <c r="C16302" s="65"/>
      <c r="D16302" s="65"/>
      <c r="E16302" s="65"/>
      <c r="F16302" s="65"/>
      <c r="G16302" s="129"/>
    </row>
    <row r="16303" spans="1:7">
      <c r="A16303" s="65"/>
      <c r="B16303" s="65"/>
      <c r="C16303" s="65"/>
      <c r="D16303" s="65"/>
      <c r="E16303" s="65"/>
      <c r="F16303" s="65"/>
      <c r="G16303" s="129"/>
    </row>
    <row r="16304" spans="1:7">
      <c r="A16304" s="65"/>
      <c r="B16304" s="65"/>
      <c r="C16304" s="65"/>
      <c r="D16304" s="65"/>
      <c r="E16304" s="65"/>
      <c r="F16304" s="65"/>
      <c r="G16304" s="129"/>
    </row>
    <row r="16305" spans="1:7">
      <c r="A16305" s="65"/>
      <c r="B16305" s="65"/>
      <c r="C16305" s="65"/>
      <c r="D16305" s="65"/>
      <c r="E16305" s="65"/>
      <c r="F16305" s="65"/>
      <c r="G16305" s="129"/>
    </row>
    <row r="16306" spans="1:7">
      <c r="A16306" s="65"/>
      <c r="B16306" s="65"/>
      <c r="C16306" s="65"/>
      <c r="D16306" s="65"/>
      <c r="E16306" s="65"/>
      <c r="F16306" s="65"/>
      <c r="G16306" s="129"/>
    </row>
    <row r="16307" spans="1:7">
      <c r="A16307" s="65"/>
      <c r="B16307" s="65"/>
      <c r="C16307" s="65"/>
      <c r="D16307" s="65"/>
      <c r="E16307" s="65"/>
      <c r="F16307" s="65"/>
      <c r="G16307" s="129"/>
    </row>
    <row r="16308" spans="1:7">
      <c r="A16308" s="65"/>
      <c r="B16308" s="65"/>
      <c r="C16308" s="65"/>
      <c r="D16308" s="65"/>
      <c r="E16308" s="65"/>
      <c r="F16308" s="65"/>
      <c r="G16308" s="129"/>
    </row>
    <row r="16309" spans="1:7">
      <c r="A16309" s="65"/>
      <c r="B16309" s="65"/>
      <c r="C16309" s="65"/>
      <c r="D16309" s="65"/>
      <c r="E16309" s="65"/>
      <c r="F16309" s="65"/>
      <c r="G16309" s="129"/>
    </row>
    <row r="16310" spans="1:7">
      <c r="A16310" s="65"/>
      <c r="B16310" s="65"/>
      <c r="C16310" s="65"/>
      <c r="D16310" s="65"/>
      <c r="E16310" s="65"/>
      <c r="F16310" s="65"/>
      <c r="G16310" s="129"/>
    </row>
    <row r="16311" spans="1:7">
      <c r="A16311" s="65"/>
      <c r="B16311" s="65"/>
      <c r="C16311" s="65"/>
      <c r="D16311" s="65"/>
      <c r="E16311" s="65"/>
      <c r="F16311" s="65"/>
      <c r="G16311" s="129"/>
    </row>
    <row r="16312" spans="1:7">
      <c r="A16312" s="65"/>
      <c r="B16312" s="65"/>
      <c r="C16312" s="65"/>
      <c r="D16312" s="65"/>
      <c r="E16312" s="65"/>
      <c r="F16312" s="65"/>
      <c r="G16312" s="129"/>
    </row>
    <row r="16313" spans="1:7">
      <c r="A16313" s="65"/>
      <c r="B16313" s="65"/>
      <c r="C16313" s="65"/>
      <c r="D16313" s="65"/>
      <c r="E16313" s="65"/>
      <c r="F16313" s="65"/>
      <c r="G16313" s="129"/>
    </row>
    <row r="16314" spans="1:7">
      <c r="A16314" s="65"/>
      <c r="B16314" s="65"/>
      <c r="C16314" s="65"/>
      <c r="D16314" s="65"/>
      <c r="E16314" s="65"/>
      <c r="F16314" s="65"/>
      <c r="G16314" s="129"/>
    </row>
    <row r="16315" spans="1:7">
      <c r="A16315" s="65"/>
      <c r="B16315" s="65"/>
      <c r="C16315" s="65"/>
      <c r="D16315" s="65"/>
      <c r="E16315" s="65"/>
      <c r="F16315" s="65"/>
      <c r="G16315" s="129"/>
    </row>
    <row r="16316" spans="1:7">
      <c r="A16316" s="65"/>
      <c r="B16316" s="65"/>
      <c r="C16316" s="65"/>
      <c r="D16316" s="65"/>
      <c r="E16316" s="65"/>
      <c r="F16316" s="65"/>
      <c r="G16316" s="129"/>
    </row>
    <row r="16317" spans="1:7">
      <c r="A16317" s="65"/>
      <c r="B16317" s="65"/>
      <c r="C16317" s="65"/>
      <c r="D16317" s="65"/>
      <c r="E16317" s="65"/>
      <c r="F16317" s="65"/>
      <c r="G16317" s="129"/>
    </row>
    <row r="16318" spans="1:7">
      <c r="A16318" s="65"/>
      <c r="B16318" s="65"/>
      <c r="C16318" s="65"/>
      <c r="D16318" s="65"/>
      <c r="E16318" s="65"/>
      <c r="F16318" s="65"/>
      <c r="G16318" s="129"/>
    </row>
    <row r="16319" spans="1:7">
      <c r="A16319" s="65"/>
      <c r="B16319" s="65"/>
      <c r="C16319" s="65"/>
      <c r="D16319" s="65"/>
      <c r="E16319" s="65"/>
      <c r="F16319" s="65"/>
      <c r="G16319" s="129"/>
    </row>
    <row r="16320" spans="1:7">
      <c r="A16320" s="65"/>
      <c r="B16320" s="65"/>
      <c r="C16320" s="65"/>
      <c r="D16320" s="65"/>
      <c r="E16320" s="65"/>
      <c r="F16320" s="65"/>
      <c r="G16320" s="129"/>
    </row>
    <row r="16321" spans="1:7">
      <c r="A16321" s="65"/>
      <c r="B16321" s="65"/>
      <c r="C16321" s="65"/>
      <c r="D16321" s="65"/>
      <c r="E16321" s="65"/>
      <c r="F16321" s="65"/>
      <c r="G16321" s="129"/>
    </row>
    <row r="16322" spans="1:7">
      <c r="A16322" s="65"/>
      <c r="B16322" s="65"/>
      <c r="C16322" s="65"/>
      <c r="D16322" s="65"/>
      <c r="E16322" s="65"/>
      <c r="F16322" s="65"/>
      <c r="G16322" s="129"/>
    </row>
    <row r="16323" spans="1:7">
      <c r="A16323" s="65"/>
      <c r="B16323" s="65"/>
      <c r="C16323" s="65"/>
      <c r="D16323" s="65"/>
      <c r="E16323" s="65"/>
      <c r="F16323" s="65"/>
      <c r="G16323" s="129"/>
    </row>
    <row r="16324" spans="1:7">
      <c r="A16324" s="65"/>
      <c r="B16324" s="65"/>
      <c r="C16324" s="65"/>
      <c r="D16324" s="65"/>
      <c r="E16324" s="65"/>
      <c r="F16324" s="65"/>
      <c r="G16324" s="129"/>
    </row>
    <row r="16325" spans="1:7">
      <c r="A16325" s="65"/>
      <c r="B16325" s="65"/>
      <c r="C16325" s="65"/>
      <c r="D16325" s="65"/>
      <c r="E16325" s="65"/>
      <c r="F16325" s="65"/>
      <c r="G16325" s="129"/>
    </row>
    <row r="16326" spans="1:7">
      <c r="A16326" s="65"/>
      <c r="B16326" s="65"/>
      <c r="C16326" s="65"/>
      <c r="D16326" s="65"/>
      <c r="E16326" s="65"/>
      <c r="F16326" s="65"/>
      <c r="G16326" s="129"/>
    </row>
    <row r="16327" spans="1:7">
      <c r="A16327" s="65"/>
      <c r="B16327" s="65"/>
      <c r="C16327" s="65"/>
      <c r="D16327" s="65"/>
      <c r="E16327" s="65"/>
      <c r="F16327" s="65"/>
      <c r="G16327" s="129"/>
    </row>
    <row r="16328" spans="1:7">
      <c r="A16328" s="65"/>
      <c r="B16328" s="65"/>
      <c r="C16328" s="65"/>
      <c r="D16328" s="65"/>
      <c r="E16328" s="65"/>
      <c r="F16328" s="65"/>
      <c r="G16328" s="129"/>
    </row>
    <row r="16329" spans="1:7">
      <c r="A16329" s="65"/>
      <c r="B16329" s="65"/>
      <c r="C16329" s="65"/>
      <c r="D16329" s="65"/>
      <c r="E16329" s="65"/>
      <c r="F16329" s="65"/>
      <c r="G16329" s="129"/>
    </row>
    <row r="16330" spans="1:7">
      <c r="A16330" s="65"/>
      <c r="B16330" s="65"/>
      <c r="C16330" s="65"/>
      <c r="D16330" s="65"/>
      <c r="E16330" s="65"/>
      <c r="F16330" s="65"/>
      <c r="G16330" s="129"/>
    </row>
    <row r="16331" spans="1:7">
      <c r="A16331" s="65"/>
      <c r="B16331" s="65"/>
      <c r="C16331" s="65"/>
      <c r="D16331" s="65"/>
      <c r="E16331" s="65"/>
      <c r="F16331" s="65"/>
      <c r="G16331" s="129"/>
    </row>
    <row r="16332" spans="1:7">
      <c r="A16332" s="65"/>
      <c r="B16332" s="65"/>
      <c r="C16332" s="65"/>
      <c r="D16332" s="65"/>
      <c r="E16332" s="65"/>
      <c r="F16332" s="65"/>
      <c r="G16332" s="129"/>
    </row>
    <row r="16333" spans="1:7">
      <c r="A16333" s="65"/>
      <c r="B16333" s="65"/>
      <c r="C16333" s="65"/>
      <c r="D16333" s="65"/>
      <c r="E16333" s="65"/>
      <c r="F16333" s="65"/>
      <c r="G16333" s="129"/>
    </row>
    <row r="16334" spans="1:7">
      <c r="A16334" s="65"/>
      <c r="B16334" s="65"/>
      <c r="C16334" s="65"/>
      <c r="D16334" s="65"/>
      <c r="E16334" s="65"/>
      <c r="F16334" s="65"/>
      <c r="G16334" s="129"/>
    </row>
    <row r="16335" spans="1:7">
      <c r="A16335" s="65"/>
      <c r="B16335" s="65"/>
      <c r="C16335" s="65"/>
      <c r="D16335" s="65"/>
      <c r="E16335" s="65"/>
      <c r="F16335" s="65"/>
      <c r="G16335" s="129"/>
    </row>
    <row r="16336" spans="1:7">
      <c r="A16336" s="65"/>
      <c r="B16336" s="65"/>
      <c r="C16336" s="65"/>
      <c r="D16336" s="65"/>
      <c r="E16336" s="65"/>
      <c r="F16336" s="65"/>
      <c r="G16336" s="129"/>
    </row>
    <row r="16337" spans="1:7">
      <c r="A16337" s="65"/>
      <c r="B16337" s="65"/>
      <c r="C16337" s="65"/>
      <c r="D16337" s="65"/>
      <c r="E16337" s="65"/>
      <c r="F16337" s="65"/>
      <c r="G16337" s="129"/>
    </row>
    <row r="16338" spans="1:7">
      <c r="A16338" s="65"/>
      <c r="B16338" s="65"/>
      <c r="C16338" s="65"/>
      <c r="D16338" s="65"/>
      <c r="E16338" s="65"/>
      <c r="F16338" s="65"/>
      <c r="G16338" s="129"/>
    </row>
    <row r="16339" spans="1:7">
      <c r="A16339" s="65"/>
      <c r="B16339" s="65"/>
      <c r="C16339" s="65"/>
      <c r="D16339" s="65"/>
      <c r="E16339" s="65"/>
      <c r="F16339" s="65"/>
      <c r="G16339" s="129"/>
    </row>
    <row r="16340" spans="1:7">
      <c r="A16340" s="65"/>
      <c r="B16340" s="65"/>
      <c r="C16340" s="65"/>
      <c r="D16340" s="65"/>
      <c r="E16340" s="65"/>
      <c r="F16340" s="65"/>
      <c r="G16340" s="129"/>
    </row>
    <row r="16341" spans="1:7">
      <c r="A16341" s="65"/>
      <c r="B16341" s="65"/>
      <c r="C16341" s="65"/>
      <c r="D16341" s="65"/>
      <c r="E16341" s="65"/>
      <c r="F16341" s="65"/>
      <c r="G16341" s="129"/>
    </row>
    <row r="16342" spans="1:7">
      <c r="A16342" s="65"/>
      <c r="B16342" s="65"/>
      <c r="C16342" s="65"/>
      <c r="D16342" s="65"/>
      <c r="E16342" s="65"/>
      <c r="F16342" s="65"/>
      <c r="G16342" s="129"/>
    </row>
    <row r="16343" spans="1:7">
      <c r="A16343" s="65"/>
      <c r="B16343" s="65"/>
      <c r="C16343" s="65"/>
      <c r="D16343" s="65"/>
      <c r="E16343" s="65"/>
      <c r="F16343" s="65"/>
      <c r="G16343" s="129"/>
    </row>
    <row r="16344" spans="1:7">
      <c r="A16344" s="65"/>
      <c r="B16344" s="65"/>
      <c r="C16344" s="65"/>
      <c r="D16344" s="65"/>
      <c r="E16344" s="65"/>
      <c r="F16344" s="65"/>
      <c r="G16344" s="129"/>
    </row>
    <row r="16345" spans="1:7">
      <c r="A16345" s="65"/>
      <c r="B16345" s="65"/>
      <c r="C16345" s="65"/>
      <c r="D16345" s="65"/>
      <c r="E16345" s="65"/>
      <c r="F16345" s="65"/>
      <c r="G16345" s="129"/>
    </row>
    <row r="16346" spans="1:7">
      <c r="A16346" s="65"/>
      <c r="B16346" s="65"/>
      <c r="C16346" s="65"/>
      <c r="D16346" s="65"/>
      <c r="E16346" s="65"/>
      <c r="F16346" s="65"/>
      <c r="G16346" s="129"/>
    </row>
    <row r="16347" spans="1:7">
      <c r="A16347" s="65"/>
      <c r="B16347" s="65"/>
      <c r="C16347" s="65"/>
      <c r="D16347" s="65"/>
      <c r="E16347" s="65"/>
      <c r="F16347" s="65"/>
      <c r="G16347" s="129"/>
    </row>
    <row r="16348" spans="1:7">
      <c r="A16348" s="65"/>
      <c r="B16348" s="65"/>
      <c r="C16348" s="65"/>
      <c r="D16348" s="65"/>
      <c r="E16348" s="65"/>
      <c r="F16348" s="65"/>
      <c r="G16348" s="129"/>
    </row>
    <row r="16349" spans="1:7">
      <c r="A16349" s="65"/>
      <c r="B16349" s="65"/>
      <c r="C16349" s="65"/>
      <c r="D16349" s="65"/>
      <c r="E16349" s="65"/>
      <c r="F16349" s="65"/>
      <c r="G16349" s="129"/>
    </row>
    <row r="16350" spans="1:7">
      <c r="A16350" s="65"/>
      <c r="B16350" s="65"/>
      <c r="C16350" s="65"/>
      <c r="D16350" s="65"/>
      <c r="E16350" s="65"/>
      <c r="F16350" s="65"/>
      <c r="G16350" s="129"/>
    </row>
    <row r="16351" spans="1:7">
      <c r="A16351" s="65"/>
      <c r="B16351" s="65"/>
      <c r="C16351" s="65"/>
      <c r="D16351" s="65"/>
      <c r="E16351" s="65"/>
      <c r="F16351" s="65"/>
      <c r="G16351" s="129"/>
    </row>
    <row r="16352" spans="1:7">
      <c r="A16352" s="65"/>
      <c r="B16352" s="65"/>
      <c r="C16352" s="65"/>
      <c r="D16352" s="65"/>
      <c r="E16352" s="65"/>
      <c r="F16352" s="65"/>
      <c r="G16352" s="129"/>
    </row>
    <row r="16353" spans="1:7">
      <c r="A16353" s="65"/>
      <c r="B16353" s="65"/>
      <c r="C16353" s="65"/>
      <c r="D16353" s="65"/>
      <c r="E16353" s="65"/>
      <c r="F16353" s="65"/>
      <c r="G16353" s="129"/>
    </row>
    <row r="16354" spans="1:7">
      <c r="A16354" s="65"/>
      <c r="B16354" s="65"/>
      <c r="C16354" s="65"/>
      <c r="D16354" s="65"/>
      <c r="E16354" s="65"/>
      <c r="F16354" s="65"/>
      <c r="G16354" s="129"/>
    </row>
    <row r="16355" spans="1:7">
      <c r="A16355" s="65"/>
      <c r="B16355" s="65"/>
      <c r="C16355" s="65"/>
      <c r="D16355" s="65"/>
      <c r="E16355" s="65"/>
      <c r="F16355" s="65"/>
      <c r="G16355" s="129"/>
    </row>
    <row r="16356" spans="1:7">
      <c r="A16356" s="65"/>
      <c r="B16356" s="65"/>
      <c r="C16356" s="65"/>
      <c r="D16356" s="65"/>
      <c r="E16356" s="65"/>
      <c r="F16356" s="65"/>
      <c r="G16356" s="129"/>
    </row>
    <row r="16357" spans="1:7">
      <c r="A16357" s="65"/>
      <c r="B16357" s="65"/>
      <c r="C16357" s="65"/>
      <c r="D16357" s="65"/>
      <c r="E16357" s="65"/>
      <c r="F16357" s="65"/>
      <c r="G16357" s="129"/>
    </row>
    <row r="16358" spans="1:7">
      <c r="A16358" s="65"/>
      <c r="B16358" s="65"/>
      <c r="C16358" s="65"/>
      <c r="D16358" s="65"/>
      <c r="E16358" s="65"/>
      <c r="F16358" s="65"/>
      <c r="G16358" s="129"/>
    </row>
    <row r="16359" spans="1:7">
      <c r="A16359" s="65"/>
      <c r="B16359" s="65"/>
      <c r="C16359" s="65"/>
      <c r="D16359" s="65"/>
      <c r="E16359" s="65"/>
      <c r="F16359" s="65"/>
      <c r="G16359" s="129"/>
    </row>
    <row r="16360" spans="1:7">
      <c r="A16360" s="65"/>
      <c r="B16360" s="65"/>
      <c r="C16360" s="65"/>
      <c r="D16360" s="65"/>
      <c r="E16360" s="65"/>
      <c r="F16360" s="65"/>
      <c r="G16360" s="129"/>
    </row>
    <row r="16361" spans="1:7">
      <c r="A16361" s="65"/>
      <c r="B16361" s="65"/>
      <c r="C16361" s="65"/>
      <c r="D16361" s="65"/>
      <c r="E16361" s="65"/>
      <c r="F16361" s="65"/>
      <c r="G16361" s="129"/>
    </row>
    <row r="16362" spans="1:7">
      <c r="A16362" s="65"/>
      <c r="B16362" s="65"/>
      <c r="C16362" s="65"/>
      <c r="D16362" s="65"/>
      <c r="E16362" s="65"/>
      <c r="F16362" s="65"/>
      <c r="G16362" s="129"/>
    </row>
    <row r="16363" spans="1:7">
      <c r="A16363" s="65"/>
      <c r="B16363" s="65"/>
      <c r="C16363" s="65"/>
      <c r="D16363" s="65"/>
      <c r="E16363" s="65"/>
      <c r="F16363" s="65"/>
      <c r="G16363" s="129"/>
    </row>
    <row r="16364" spans="1:7">
      <c r="A16364" s="65"/>
      <c r="B16364" s="65"/>
      <c r="C16364" s="65"/>
      <c r="D16364" s="65"/>
      <c r="E16364" s="65"/>
      <c r="F16364" s="65"/>
      <c r="G16364" s="129"/>
    </row>
    <row r="16365" spans="1:7">
      <c r="A16365" s="65"/>
      <c r="B16365" s="65"/>
      <c r="C16365" s="65"/>
      <c r="D16365" s="65"/>
      <c r="E16365" s="65"/>
      <c r="F16365" s="65"/>
      <c r="G16365" s="129"/>
    </row>
    <row r="16366" spans="1:7">
      <c r="A16366" s="65"/>
      <c r="B16366" s="65"/>
      <c r="C16366" s="65"/>
      <c r="D16366" s="65"/>
      <c r="E16366" s="65"/>
      <c r="F16366" s="65"/>
      <c r="G16366" s="129"/>
    </row>
    <row r="16367" spans="1:7">
      <c r="A16367" s="65"/>
      <c r="B16367" s="65"/>
      <c r="C16367" s="65"/>
      <c r="D16367" s="65"/>
      <c r="E16367" s="65"/>
      <c r="F16367" s="65"/>
      <c r="G16367" s="129"/>
    </row>
    <row r="16368" spans="1:7">
      <c r="A16368" s="65"/>
      <c r="B16368" s="65"/>
      <c r="C16368" s="65"/>
      <c r="D16368" s="65"/>
      <c r="E16368" s="65"/>
      <c r="F16368" s="65"/>
      <c r="G16368" s="129"/>
    </row>
    <row r="16369" spans="1:7">
      <c r="A16369" s="65"/>
      <c r="B16369" s="65"/>
      <c r="C16369" s="65"/>
      <c r="D16369" s="65"/>
      <c r="E16369" s="65"/>
      <c r="F16369" s="65"/>
      <c r="G16369" s="129"/>
    </row>
    <row r="16370" spans="1:7">
      <c r="A16370" s="65"/>
      <c r="B16370" s="65"/>
      <c r="C16370" s="65"/>
      <c r="D16370" s="65"/>
      <c r="E16370" s="65"/>
      <c r="F16370" s="65"/>
      <c r="G16370" s="129"/>
    </row>
    <row r="16371" spans="1:7">
      <c r="A16371" s="65"/>
      <c r="B16371" s="65"/>
      <c r="C16371" s="65"/>
      <c r="D16371" s="65"/>
      <c r="E16371" s="65"/>
      <c r="F16371" s="65"/>
      <c r="G16371" s="129"/>
    </row>
    <row r="16372" spans="1:7">
      <c r="A16372" s="65"/>
      <c r="B16372" s="65"/>
      <c r="C16372" s="65"/>
      <c r="D16372" s="65"/>
      <c r="E16372" s="65"/>
      <c r="F16372" s="65"/>
      <c r="G16372" s="129"/>
    </row>
    <row r="16373" spans="1:7">
      <c r="A16373" s="65"/>
      <c r="B16373" s="65"/>
      <c r="C16373" s="65"/>
      <c r="D16373" s="65"/>
      <c r="E16373" s="65"/>
      <c r="F16373" s="65"/>
      <c r="G16373" s="129"/>
    </row>
    <row r="16374" spans="1:7">
      <c r="A16374" s="65"/>
      <c r="B16374" s="65"/>
      <c r="C16374" s="65"/>
      <c r="D16374" s="65"/>
      <c r="E16374" s="65"/>
      <c r="F16374" s="65"/>
      <c r="G16374" s="129"/>
    </row>
    <row r="16375" spans="1:7">
      <c r="A16375" s="65"/>
      <c r="B16375" s="65"/>
      <c r="C16375" s="65"/>
      <c r="D16375" s="65"/>
      <c r="E16375" s="65"/>
      <c r="F16375" s="65"/>
      <c r="G16375" s="129"/>
    </row>
    <row r="16376" spans="1:7">
      <c r="A16376" s="65"/>
      <c r="B16376" s="65"/>
      <c r="C16376" s="65"/>
      <c r="D16376" s="65"/>
      <c r="E16376" s="65"/>
      <c r="F16376" s="65"/>
      <c r="G16376" s="129"/>
    </row>
    <row r="16377" spans="1:7">
      <c r="A16377" s="65"/>
      <c r="B16377" s="65"/>
      <c r="C16377" s="65"/>
      <c r="D16377" s="65"/>
      <c r="E16377" s="65"/>
      <c r="F16377" s="65"/>
      <c r="G16377" s="129"/>
    </row>
    <row r="16378" spans="1:7">
      <c r="A16378" s="65"/>
      <c r="B16378" s="65"/>
      <c r="C16378" s="65"/>
      <c r="D16378" s="65"/>
      <c r="E16378" s="65"/>
      <c r="F16378" s="65"/>
      <c r="G16378" s="129"/>
    </row>
    <row r="16379" spans="1:7">
      <c r="A16379" s="65"/>
      <c r="B16379" s="65"/>
      <c r="C16379" s="65"/>
      <c r="D16379" s="65"/>
      <c r="E16379" s="65"/>
      <c r="F16379" s="65"/>
      <c r="G16379" s="129"/>
    </row>
    <row r="16380" spans="1:7">
      <c r="A16380" s="65"/>
      <c r="B16380" s="65"/>
      <c r="C16380" s="65"/>
      <c r="D16380" s="65"/>
      <c r="E16380" s="65"/>
      <c r="F16380" s="65"/>
      <c r="G16380" s="129"/>
    </row>
    <row r="16381" spans="1:7">
      <c r="A16381" s="65"/>
      <c r="B16381" s="65"/>
      <c r="C16381" s="65"/>
      <c r="D16381" s="65"/>
      <c r="E16381" s="65"/>
      <c r="F16381" s="65"/>
      <c r="G16381" s="129"/>
    </row>
    <row r="16382" spans="1:7">
      <c r="A16382" s="65"/>
      <c r="B16382" s="65"/>
      <c r="C16382" s="65"/>
      <c r="D16382" s="65"/>
      <c r="E16382" s="65"/>
      <c r="F16382" s="65"/>
      <c r="G16382" s="129"/>
    </row>
    <row r="16383" spans="1:7">
      <c r="A16383" s="65"/>
      <c r="B16383" s="65"/>
      <c r="C16383" s="65"/>
      <c r="D16383" s="65"/>
      <c r="E16383" s="65"/>
      <c r="F16383" s="65"/>
      <c r="G16383" s="129"/>
    </row>
    <row r="16384" spans="1:7">
      <c r="A16384" s="65"/>
      <c r="B16384" s="65"/>
      <c r="C16384" s="65"/>
      <c r="D16384" s="65"/>
      <c r="E16384" s="65"/>
      <c r="F16384" s="65"/>
      <c r="G16384" s="129"/>
    </row>
    <row r="16385" spans="1:7">
      <c r="A16385" s="65"/>
      <c r="B16385" s="65"/>
      <c r="C16385" s="65"/>
      <c r="D16385" s="65"/>
      <c r="E16385" s="65"/>
      <c r="F16385" s="65"/>
      <c r="G16385" s="129"/>
    </row>
    <row r="16386" spans="1:7">
      <c r="A16386" s="65"/>
      <c r="B16386" s="65"/>
      <c r="C16386" s="65"/>
      <c r="D16386" s="65"/>
      <c r="E16386" s="65"/>
      <c r="F16386" s="65"/>
      <c r="G16386" s="129"/>
    </row>
    <row r="16387" spans="1:7">
      <c r="A16387" s="65"/>
      <c r="B16387" s="65"/>
      <c r="C16387" s="65"/>
      <c r="D16387" s="65"/>
      <c r="E16387" s="65"/>
      <c r="F16387" s="65"/>
      <c r="G16387" s="129"/>
    </row>
    <row r="16388" spans="1:7">
      <c r="A16388" s="65"/>
      <c r="B16388" s="65"/>
      <c r="C16388" s="65"/>
      <c r="D16388" s="65"/>
      <c r="E16388" s="65"/>
      <c r="F16388" s="65"/>
      <c r="G16388" s="129"/>
    </row>
    <row r="16389" spans="1:7">
      <c r="A16389" s="65"/>
      <c r="B16389" s="65"/>
      <c r="C16389" s="65"/>
      <c r="D16389" s="65"/>
      <c r="E16389" s="65"/>
      <c r="F16389" s="65"/>
      <c r="G16389" s="129"/>
    </row>
    <row r="16390" spans="1:7">
      <c r="A16390" s="65"/>
      <c r="B16390" s="65"/>
      <c r="C16390" s="65"/>
      <c r="D16390" s="65"/>
      <c r="E16390" s="65"/>
      <c r="F16390" s="65"/>
      <c r="G16390" s="129"/>
    </row>
    <row r="16391" spans="1:7">
      <c r="A16391" s="65"/>
      <c r="B16391" s="65"/>
      <c r="C16391" s="65"/>
      <c r="D16391" s="65"/>
      <c r="E16391" s="65"/>
      <c r="F16391" s="65"/>
      <c r="G16391" s="129"/>
    </row>
    <row r="16392" spans="1:7">
      <c r="A16392" s="65"/>
      <c r="B16392" s="65"/>
      <c r="C16392" s="65"/>
      <c r="D16392" s="65"/>
      <c r="E16392" s="65"/>
      <c r="F16392" s="65"/>
      <c r="G16392" s="129"/>
    </row>
    <row r="16393" spans="1:7">
      <c r="A16393" s="65"/>
      <c r="B16393" s="65"/>
      <c r="C16393" s="65"/>
      <c r="D16393" s="65"/>
      <c r="E16393" s="65"/>
      <c r="F16393" s="65"/>
      <c r="G16393" s="129"/>
    </row>
    <row r="16394" spans="1:7">
      <c r="A16394" s="65"/>
      <c r="B16394" s="65"/>
      <c r="C16394" s="65"/>
      <c r="D16394" s="65"/>
      <c r="E16394" s="65"/>
      <c r="F16394" s="65"/>
      <c r="G16394" s="129"/>
    </row>
    <row r="16395" spans="1:7">
      <c r="A16395" s="65"/>
      <c r="B16395" s="65"/>
      <c r="C16395" s="65"/>
      <c r="D16395" s="65"/>
      <c r="E16395" s="65"/>
      <c r="F16395" s="65"/>
      <c r="G16395" s="129"/>
    </row>
    <row r="16396" spans="1:7">
      <c r="A16396" s="65"/>
      <c r="B16396" s="65"/>
      <c r="C16396" s="65"/>
      <c r="D16396" s="65"/>
      <c r="E16396" s="65"/>
      <c r="F16396" s="65"/>
      <c r="G16396" s="129"/>
    </row>
    <row r="16397" spans="1:7">
      <c r="A16397" s="65"/>
      <c r="B16397" s="65"/>
      <c r="C16397" s="65"/>
      <c r="D16397" s="65"/>
      <c r="E16397" s="65"/>
      <c r="F16397" s="65"/>
      <c r="G16397" s="129"/>
    </row>
    <row r="16398" spans="1:7">
      <c r="A16398" s="65"/>
      <c r="B16398" s="65"/>
      <c r="C16398" s="65"/>
      <c r="D16398" s="65"/>
      <c r="E16398" s="65"/>
      <c r="F16398" s="65"/>
      <c r="G16398" s="129"/>
    </row>
    <row r="16399" spans="1:7">
      <c r="A16399" s="65"/>
      <c r="B16399" s="65"/>
      <c r="C16399" s="65"/>
      <c r="D16399" s="65"/>
      <c r="E16399" s="65"/>
      <c r="F16399" s="65"/>
      <c r="G16399" s="129"/>
    </row>
    <row r="16400" spans="1:7">
      <c r="A16400" s="65"/>
      <c r="B16400" s="65"/>
      <c r="C16400" s="65"/>
      <c r="D16400" s="65"/>
      <c r="E16400" s="65"/>
      <c r="F16400" s="65"/>
      <c r="G16400" s="129"/>
    </row>
    <row r="16401" spans="1:7">
      <c r="A16401" s="65"/>
      <c r="B16401" s="65"/>
      <c r="C16401" s="65"/>
      <c r="D16401" s="65"/>
      <c r="E16401" s="65"/>
      <c r="F16401" s="65"/>
      <c r="G16401" s="129"/>
    </row>
    <row r="16402" spans="1:7">
      <c r="A16402" s="65"/>
      <c r="B16402" s="65"/>
      <c r="C16402" s="65"/>
      <c r="D16402" s="65"/>
      <c r="E16402" s="65"/>
      <c r="F16402" s="65"/>
      <c r="G16402" s="129"/>
    </row>
    <row r="16403" spans="1:7">
      <c r="A16403" s="65"/>
      <c r="B16403" s="65"/>
      <c r="C16403" s="65"/>
      <c r="D16403" s="65"/>
      <c r="E16403" s="65"/>
      <c r="F16403" s="65"/>
      <c r="G16403" s="129"/>
    </row>
    <row r="16404" spans="1:7">
      <c r="A16404" s="65"/>
      <c r="B16404" s="65"/>
      <c r="C16404" s="65"/>
      <c r="D16404" s="65"/>
      <c r="E16404" s="65"/>
      <c r="F16404" s="65"/>
      <c r="G16404" s="129"/>
    </row>
    <row r="16405" spans="1:7">
      <c r="A16405" s="65"/>
      <c r="B16405" s="65"/>
      <c r="C16405" s="65"/>
      <c r="D16405" s="65"/>
      <c r="E16405" s="65"/>
      <c r="F16405" s="65"/>
      <c r="G16405" s="129"/>
    </row>
    <row r="16406" spans="1:7">
      <c r="A16406" s="65"/>
      <c r="B16406" s="65"/>
      <c r="C16406" s="65"/>
      <c r="D16406" s="65"/>
      <c r="E16406" s="65"/>
      <c r="F16406" s="65"/>
      <c r="G16406" s="129"/>
    </row>
    <row r="16407" spans="1:7">
      <c r="A16407" s="65"/>
      <c r="B16407" s="65"/>
      <c r="C16407" s="65"/>
      <c r="D16407" s="65"/>
      <c r="E16407" s="65"/>
      <c r="F16407" s="65"/>
      <c r="G16407" s="129"/>
    </row>
    <row r="16408" spans="1:7">
      <c r="A16408" s="65"/>
      <c r="B16408" s="65"/>
      <c r="C16408" s="65"/>
      <c r="D16408" s="65"/>
      <c r="E16408" s="65"/>
      <c r="F16408" s="65"/>
      <c r="G16408" s="129"/>
    </row>
    <row r="16409" spans="1:7">
      <c r="A16409" s="65"/>
      <c r="B16409" s="65"/>
      <c r="C16409" s="65"/>
      <c r="D16409" s="65"/>
      <c r="E16409" s="65"/>
      <c r="F16409" s="65"/>
      <c r="G16409" s="129"/>
    </row>
    <row r="16410" spans="1:7">
      <c r="A16410" s="65"/>
      <c r="B16410" s="65"/>
      <c r="C16410" s="65"/>
      <c r="D16410" s="65"/>
      <c r="E16410" s="65"/>
      <c r="F16410" s="65"/>
      <c r="G16410" s="129"/>
    </row>
    <row r="16411" spans="1:7">
      <c r="A16411" s="65"/>
      <c r="B16411" s="65"/>
      <c r="C16411" s="65"/>
      <c r="D16411" s="65"/>
      <c r="E16411" s="65"/>
      <c r="F16411" s="65"/>
      <c r="G16411" s="129"/>
    </row>
    <row r="16412" spans="1:7">
      <c r="A16412" s="65"/>
      <c r="B16412" s="65"/>
      <c r="C16412" s="65"/>
      <c r="D16412" s="65"/>
      <c r="E16412" s="65"/>
      <c r="F16412" s="65"/>
      <c r="G16412" s="129"/>
    </row>
    <row r="16413" spans="1:7">
      <c r="A16413" s="65"/>
      <c r="B16413" s="65"/>
      <c r="C16413" s="65"/>
      <c r="D16413" s="65"/>
      <c r="E16413" s="65"/>
      <c r="F16413" s="65"/>
      <c r="G16413" s="129"/>
    </row>
    <row r="16414" spans="1:7">
      <c r="A16414" s="65"/>
      <c r="B16414" s="65"/>
      <c r="C16414" s="65"/>
      <c r="D16414" s="65"/>
      <c r="E16414" s="65"/>
      <c r="F16414" s="65"/>
      <c r="G16414" s="129"/>
    </row>
    <row r="16415" spans="1:7">
      <c r="A16415" s="65"/>
      <c r="B16415" s="65"/>
      <c r="C16415" s="65"/>
      <c r="D16415" s="65"/>
      <c r="E16415" s="65"/>
      <c r="F16415" s="65"/>
      <c r="G16415" s="129"/>
    </row>
    <row r="16416" spans="1:7">
      <c r="A16416" s="65"/>
      <c r="B16416" s="65"/>
      <c r="C16416" s="65"/>
      <c r="D16416" s="65"/>
      <c r="E16416" s="65"/>
      <c r="F16416" s="65"/>
      <c r="G16416" s="129"/>
    </row>
    <row r="16417" spans="1:7">
      <c r="A16417" s="65"/>
      <c r="B16417" s="65"/>
      <c r="C16417" s="65"/>
      <c r="D16417" s="65"/>
      <c r="E16417" s="65"/>
      <c r="F16417" s="65"/>
      <c r="G16417" s="129"/>
    </row>
    <row r="16418" spans="1:7">
      <c r="A16418" s="65"/>
      <c r="B16418" s="65"/>
      <c r="C16418" s="65"/>
      <c r="D16418" s="65"/>
      <c r="E16418" s="65"/>
      <c r="F16418" s="65"/>
      <c r="G16418" s="129"/>
    </row>
    <row r="16419" spans="1:7">
      <c r="A16419" s="65"/>
      <c r="B16419" s="65"/>
      <c r="C16419" s="65"/>
      <c r="D16419" s="65"/>
      <c r="E16419" s="65"/>
      <c r="F16419" s="65"/>
      <c r="G16419" s="129"/>
    </row>
    <row r="16420" spans="1:7">
      <c r="A16420" s="65"/>
      <c r="B16420" s="65"/>
      <c r="C16420" s="65"/>
      <c r="D16420" s="65"/>
      <c r="E16420" s="65"/>
      <c r="F16420" s="65"/>
      <c r="G16420" s="129"/>
    </row>
    <row r="16421" spans="1:7">
      <c r="A16421" s="65"/>
      <c r="B16421" s="65"/>
      <c r="C16421" s="65"/>
      <c r="D16421" s="65"/>
      <c r="E16421" s="65"/>
      <c r="F16421" s="65"/>
      <c r="G16421" s="129"/>
    </row>
    <row r="16422" spans="1:7">
      <c r="A16422" s="65"/>
      <c r="B16422" s="65"/>
      <c r="C16422" s="65"/>
      <c r="D16422" s="65"/>
      <c r="E16422" s="65"/>
      <c r="F16422" s="65"/>
      <c r="G16422" s="129"/>
    </row>
    <row r="16423" spans="1:7">
      <c r="A16423" s="65"/>
      <c r="B16423" s="65"/>
      <c r="C16423" s="65"/>
      <c r="D16423" s="65"/>
      <c r="E16423" s="65"/>
      <c r="F16423" s="65"/>
      <c r="G16423" s="129"/>
    </row>
    <row r="16424" spans="1:7">
      <c r="A16424" s="65"/>
      <c r="B16424" s="65"/>
      <c r="C16424" s="65"/>
      <c r="D16424" s="65"/>
      <c r="E16424" s="65"/>
      <c r="F16424" s="65"/>
      <c r="G16424" s="129"/>
    </row>
    <row r="16425" spans="1:7">
      <c r="A16425" s="65"/>
      <c r="B16425" s="65"/>
      <c r="C16425" s="65"/>
      <c r="D16425" s="65"/>
      <c r="E16425" s="65"/>
      <c r="F16425" s="65"/>
      <c r="G16425" s="129"/>
    </row>
    <row r="16426" spans="1:7">
      <c r="A16426" s="65"/>
      <c r="B16426" s="65"/>
      <c r="C16426" s="65"/>
      <c r="D16426" s="65"/>
      <c r="E16426" s="65"/>
      <c r="F16426" s="65"/>
      <c r="G16426" s="129"/>
    </row>
    <row r="16427" spans="1:7">
      <c r="A16427" s="65"/>
      <c r="B16427" s="65"/>
      <c r="C16427" s="65"/>
      <c r="D16427" s="65"/>
      <c r="E16427" s="65"/>
      <c r="F16427" s="65"/>
      <c r="G16427" s="129"/>
    </row>
    <row r="16428" spans="1:7">
      <c r="A16428" s="65"/>
      <c r="B16428" s="65"/>
      <c r="C16428" s="65"/>
      <c r="D16428" s="65"/>
      <c r="E16428" s="65"/>
      <c r="F16428" s="65"/>
      <c r="G16428" s="129"/>
    </row>
    <row r="16429" spans="1:7">
      <c r="A16429" s="65"/>
      <c r="B16429" s="65"/>
      <c r="C16429" s="65"/>
      <c r="D16429" s="65"/>
      <c r="E16429" s="65"/>
      <c r="F16429" s="65"/>
      <c r="G16429" s="129"/>
    </row>
    <row r="16430" spans="1:7">
      <c r="A16430" s="65"/>
      <c r="B16430" s="65"/>
      <c r="C16430" s="65"/>
      <c r="D16430" s="65"/>
      <c r="E16430" s="65"/>
      <c r="F16430" s="65"/>
      <c r="G16430" s="129"/>
    </row>
    <row r="16431" spans="1:7">
      <c r="A16431" s="65"/>
      <c r="B16431" s="65"/>
      <c r="C16431" s="65"/>
      <c r="D16431" s="65"/>
      <c r="E16431" s="65"/>
      <c r="F16431" s="65"/>
      <c r="G16431" s="129"/>
    </row>
    <row r="16432" spans="1:7">
      <c r="A16432" s="65"/>
      <c r="B16432" s="65"/>
      <c r="C16432" s="65"/>
      <c r="D16432" s="65"/>
      <c r="E16432" s="65"/>
      <c r="F16432" s="65"/>
      <c r="G16432" s="129"/>
    </row>
    <row r="16433" spans="1:7">
      <c r="A16433" s="65"/>
      <c r="B16433" s="65"/>
      <c r="C16433" s="65"/>
      <c r="D16433" s="65"/>
      <c r="E16433" s="65"/>
      <c r="F16433" s="65"/>
      <c r="G16433" s="129"/>
    </row>
    <row r="16434" spans="1:7">
      <c r="A16434" s="65"/>
      <c r="B16434" s="65"/>
      <c r="C16434" s="65"/>
      <c r="D16434" s="65"/>
      <c r="E16434" s="65"/>
      <c r="F16434" s="65"/>
      <c r="G16434" s="129"/>
    </row>
    <row r="16435" spans="1:7">
      <c r="A16435" s="65"/>
      <c r="B16435" s="65"/>
      <c r="C16435" s="65"/>
      <c r="D16435" s="65"/>
      <c r="E16435" s="65"/>
      <c r="F16435" s="65"/>
      <c r="G16435" s="129"/>
    </row>
    <row r="16436" spans="1:7">
      <c r="A16436" s="65"/>
      <c r="B16436" s="65"/>
      <c r="C16436" s="65"/>
      <c r="D16436" s="65"/>
      <c r="E16436" s="65"/>
      <c r="F16436" s="65"/>
      <c r="G16436" s="129"/>
    </row>
    <row r="16437" spans="1:7">
      <c r="A16437" s="65"/>
      <c r="B16437" s="65"/>
      <c r="C16437" s="65"/>
      <c r="D16437" s="65"/>
      <c r="E16437" s="65"/>
      <c r="F16437" s="65"/>
      <c r="G16437" s="129"/>
    </row>
    <row r="16438" spans="1:7">
      <c r="A16438" s="65"/>
      <c r="B16438" s="65"/>
      <c r="C16438" s="65"/>
      <c r="D16438" s="65"/>
      <c r="E16438" s="65"/>
      <c r="F16438" s="65"/>
      <c r="G16438" s="129"/>
    </row>
    <row r="16439" spans="1:7">
      <c r="A16439" s="65"/>
      <c r="B16439" s="65"/>
      <c r="C16439" s="65"/>
      <c r="D16439" s="65"/>
      <c r="E16439" s="65"/>
      <c r="F16439" s="65"/>
      <c r="G16439" s="129"/>
    </row>
    <row r="16440" spans="1:7">
      <c r="A16440" s="65"/>
      <c r="B16440" s="65"/>
      <c r="C16440" s="65"/>
      <c r="D16440" s="65"/>
      <c r="E16440" s="65"/>
      <c r="F16440" s="65"/>
      <c r="G16440" s="129"/>
    </row>
    <row r="16441" spans="1:7">
      <c r="A16441" s="65"/>
      <c r="B16441" s="65"/>
      <c r="C16441" s="65"/>
      <c r="D16441" s="65"/>
      <c r="E16441" s="65"/>
      <c r="F16441" s="65"/>
      <c r="G16441" s="129"/>
    </row>
    <row r="16442" spans="1:7">
      <c r="A16442" s="65"/>
      <c r="B16442" s="65"/>
      <c r="C16442" s="65"/>
      <c r="D16442" s="65"/>
      <c r="E16442" s="65"/>
      <c r="F16442" s="65"/>
      <c r="G16442" s="129"/>
    </row>
    <row r="16443" spans="1:7">
      <c r="A16443" s="65"/>
      <c r="B16443" s="65"/>
      <c r="C16443" s="65"/>
      <c r="D16443" s="65"/>
      <c r="E16443" s="65"/>
      <c r="F16443" s="65"/>
      <c r="G16443" s="129"/>
    </row>
    <row r="16444" spans="1:7">
      <c r="A16444" s="65"/>
      <c r="B16444" s="65"/>
      <c r="C16444" s="65"/>
      <c r="D16444" s="65"/>
      <c r="E16444" s="65"/>
      <c r="F16444" s="65"/>
      <c r="G16444" s="129"/>
    </row>
    <row r="16445" spans="1:7">
      <c r="A16445" s="65"/>
      <c r="B16445" s="65"/>
      <c r="C16445" s="65"/>
      <c r="D16445" s="65"/>
      <c r="E16445" s="65"/>
      <c r="F16445" s="65"/>
      <c r="G16445" s="129"/>
    </row>
    <row r="16446" spans="1:7">
      <c r="A16446" s="65"/>
      <c r="B16446" s="65"/>
      <c r="C16446" s="65"/>
      <c r="D16446" s="65"/>
      <c r="E16446" s="65"/>
      <c r="F16446" s="65"/>
      <c r="G16446" s="129"/>
    </row>
    <row r="16447" spans="1:7">
      <c r="A16447" s="65"/>
      <c r="B16447" s="65"/>
      <c r="C16447" s="65"/>
      <c r="D16447" s="65"/>
      <c r="E16447" s="65"/>
      <c r="F16447" s="65"/>
      <c r="G16447" s="129"/>
    </row>
    <row r="16448" spans="1:7">
      <c r="A16448" s="65"/>
      <c r="B16448" s="65"/>
      <c r="C16448" s="65"/>
      <c r="D16448" s="65"/>
      <c r="E16448" s="65"/>
      <c r="F16448" s="65"/>
      <c r="G16448" s="129"/>
    </row>
    <row r="16449" spans="1:7">
      <c r="A16449" s="65"/>
      <c r="B16449" s="65"/>
      <c r="C16449" s="65"/>
      <c r="D16449" s="65"/>
      <c r="E16449" s="65"/>
      <c r="F16449" s="65"/>
      <c r="G16449" s="129"/>
    </row>
    <row r="16450" spans="1:7">
      <c r="A16450" s="65"/>
      <c r="B16450" s="65"/>
      <c r="C16450" s="65"/>
      <c r="D16450" s="65"/>
      <c r="E16450" s="65"/>
      <c r="F16450" s="65"/>
      <c r="G16450" s="129"/>
    </row>
    <row r="16451" spans="1:7">
      <c r="A16451" s="65"/>
      <c r="B16451" s="65"/>
      <c r="C16451" s="65"/>
      <c r="D16451" s="65"/>
      <c r="E16451" s="65"/>
      <c r="F16451" s="65"/>
      <c r="G16451" s="129"/>
    </row>
    <row r="16452" spans="1:7">
      <c r="A16452" s="65"/>
      <c r="B16452" s="65"/>
      <c r="C16452" s="65"/>
      <c r="D16452" s="65"/>
      <c r="E16452" s="65"/>
      <c r="F16452" s="65"/>
      <c r="G16452" s="129"/>
    </row>
    <row r="16453" spans="1:7">
      <c r="A16453" s="65"/>
      <c r="B16453" s="65"/>
      <c r="C16453" s="65"/>
      <c r="D16453" s="65"/>
      <c r="E16453" s="65"/>
      <c r="F16453" s="65"/>
      <c r="G16453" s="129"/>
    </row>
    <row r="16454" spans="1:7">
      <c r="A16454" s="65"/>
      <c r="B16454" s="65"/>
      <c r="C16454" s="65"/>
      <c r="D16454" s="65"/>
      <c r="E16454" s="65"/>
      <c r="F16454" s="65"/>
      <c r="G16454" s="129"/>
    </row>
    <row r="16455" spans="1:7">
      <c r="A16455" s="65"/>
      <c r="B16455" s="65"/>
      <c r="C16455" s="65"/>
      <c r="D16455" s="65"/>
      <c r="E16455" s="65"/>
      <c r="F16455" s="65"/>
      <c r="G16455" s="129"/>
    </row>
    <row r="16456" spans="1:7">
      <c r="A16456" s="65"/>
      <c r="B16456" s="65"/>
      <c r="C16456" s="65"/>
      <c r="D16456" s="65"/>
      <c r="E16456" s="65"/>
      <c r="F16456" s="65"/>
      <c r="G16456" s="129"/>
    </row>
    <row r="16457" spans="1:7">
      <c r="A16457" s="65"/>
      <c r="B16457" s="65"/>
      <c r="C16457" s="65"/>
      <c r="D16457" s="65"/>
      <c r="E16457" s="65"/>
      <c r="F16457" s="65"/>
      <c r="G16457" s="129"/>
    </row>
    <row r="16458" spans="1:7">
      <c r="A16458" s="65"/>
      <c r="B16458" s="65"/>
      <c r="C16458" s="65"/>
      <c r="D16458" s="65"/>
      <c r="E16458" s="65"/>
      <c r="F16458" s="65"/>
      <c r="G16458" s="129"/>
    </row>
    <row r="16459" spans="1:7">
      <c r="A16459" s="65"/>
      <c r="B16459" s="65"/>
      <c r="C16459" s="65"/>
      <c r="D16459" s="65"/>
      <c r="E16459" s="65"/>
      <c r="F16459" s="65"/>
      <c r="G16459" s="129"/>
    </row>
    <row r="16460" spans="1:7">
      <c r="A16460" s="65"/>
      <c r="B16460" s="65"/>
      <c r="C16460" s="65"/>
      <c r="D16460" s="65"/>
      <c r="E16460" s="65"/>
      <c r="F16460" s="65"/>
      <c r="G16460" s="129"/>
    </row>
    <row r="16461" spans="1:7">
      <c r="A16461" s="65"/>
      <c r="B16461" s="65"/>
      <c r="C16461" s="65"/>
      <c r="D16461" s="65"/>
      <c r="E16461" s="65"/>
      <c r="F16461" s="65"/>
      <c r="G16461" s="129"/>
    </row>
    <row r="16462" spans="1:7">
      <c r="A16462" s="65"/>
      <c r="B16462" s="65"/>
      <c r="C16462" s="65"/>
      <c r="D16462" s="65"/>
      <c r="E16462" s="65"/>
      <c r="F16462" s="65"/>
      <c r="G16462" s="129"/>
    </row>
    <row r="16463" spans="1:7">
      <c r="A16463" s="65"/>
      <c r="B16463" s="65"/>
      <c r="C16463" s="65"/>
      <c r="D16463" s="65"/>
      <c r="E16463" s="65"/>
      <c r="F16463" s="65"/>
      <c r="G16463" s="129"/>
    </row>
    <row r="16464" spans="1:7">
      <c r="A16464" s="65"/>
      <c r="B16464" s="65"/>
      <c r="C16464" s="65"/>
      <c r="D16464" s="65"/>
      <c r="E16464" s="65"/>
      <c r="F16464" s="65"/>
      <c r="G16464" s="129"/>
    </row>
    <row r="16465" spans="1:7">
      <c r="A16465" s="65"/>
      <c r="B16465" s="65"/>
      <c r="C16465" s="65"/>
      <c r="D16465" s="65"/>
      <c r="E16465" s="65"/>
      <c r="F16465" s="65"/>
      <c r="G16465" s="129"/>
    </row>
    <row r="16466" spans="1:7">
      <c r="A16466" s="65"/>
      <c r="B16466" s="65"/>
      <c r="C16466" s="65"/>
      <c r="D16466" s="65"/>
      <c r="E16466" s="65"/>
      <c r="F16466" s="65"/>
      <c r="G16466" s="129"/>
    </row>
    <row r="16467" spans="1:7">
      <c r="A16467" s="65"/>
      <c r="B16467" s="65"/>
      <c r="C16467" s="65"/>
      <c r="D16467" s="65"/>
      <c r="E16467" s="65"/>
      <c r="F16467" s="65"/>
      <c r="G16467" s="129"/>
    </row>
    <row r="16468" spans="1:7">
      <c r="A16468" s="65"/>
      <c r="B16468" s="65"/>
      <c r="C16468" s="65"/>
      <c r="D16468" s="65"/>
      <c r="E16468" s="65"/>
      <c r="F16468" s="65"/>
      <c r="G16468" s="129"/>
    </row>
    <row r="16469" spans="1:7">
      <c r="A16469" s="65"/>
      <c r="B16469" s="65"/>
      <c r="C16469" s="65"/>
      <c r="D16469" s="65"/>
      <c r="E16469" s="65"/>
      <c r="F16469" s="65"/>
      <c r="G16469" s="129"/>
    </row>
    <row r="16470" spans="1:7">
      <c r="A16470" s="65"/>
      <c r="B16470" s="65"/>
      <c r="C16470" s="65"/>
      <c r="D16470" s="65"/>
      <c r="E16470" s="65"/>
      <c r="F16470" s="65"/>
      <c r="G16470" s="129"/>
    </row>
    <row r="16471" spans="1:7">
      <c r="A16471" s="65"/>
      <c r="B16471" s="65"/>
      <c r="C16471" s="65"/>
      <c r="D16471" s="65"/>
      <c r="E16471" s="65"/>
      <c r="F16471" s="65"/>
      <c r="G16471" s="129"/>
    </row>
    <row r="16472" spans="1:7">
      <c r="A16472" s="65"/>
      <c r="B16472" s="65"/>
      <c r="C16472" s="65"/>
      <c r="D16472" s="65"/>
      <c r="E16472" s="65"/>
      <c r="F16472" s="65"/>
      <c r="G16472" s="129"/>
    </row>
    <row r="16473" spans="1:7">
      <c r="A16473" s="65"/>
      <c r="B16473" s="65"/>
      <c r="C16473" s="65"/>
      <c r="D16473" s="65"/>
      <c r="E16473" s="65"/>
      <c r="F16473" s="65"/>
      <c r="G16473" s="129"/>
    </row>
    <row r="16474" spans="1:7">
      <c r="A16474" s="65"/>
      <c r="B16474" s="65"/>
      <c r="C16474" s="65"/>
      <c r="D16474" s="65"/>
      <c r="E16474" s="65"/>
      <c r="F16474" s="65"/>
      <c r="G16474" s="129"/>
    </row>
    <row r="16475" spans="1:7">
      <c r="A16475" s="65"/>
      <c r="B16475" s="65"/>
      <c r="C16475" s="65"/>
      <c r="D16475" s="65"/>
      <c r="E16475" s="65"/>
      <c r="F16475" s="65"/>
      <c r="G16475" s="129"/>
    </row>
    <row r="16476" spans="1:7">
      <c r="A16476" s="65"/>
      <c r="B16476" s="65"/>
      <c r="C16476" s="65"/>
      <c r="D16476" s="65"/>
      <c r="E16476" s="65"/>
      <c r="F16476" s="65"/>
      <c r="G16476" s="129"/>
    </row>
    <row r="16477" spans="1:7">
      <c r="A16477" s="65"/>
      <c r="B16477" s="65"/>
      <c r="C16477" s="65"/>
      <c r="D16477" s="65"/>
      <c r="E16477" s="65"/>
      <c r="F16477" s="65"/>
      <c r="G16477" s="129"/>
    </row>
    <row r="16478" spans="1:7">
      <c r="A16478" s="65"/>
      <c r="B16478" s="65"/>
      <c r="C16478" s="65"/>
      <c r="D16478" s="65"/>
      <c r="E16478" s="65"/>
      <c r="F16478" s="65"/>
      <c r="G16478" s="129"/>
    </row>
    <row r="16479" spans="1:7">
      <c r="A16479" s="65"/>
      <c r="B16479" s="65"/>
      <c r="C16479" s="65"/>
      <c r="D16479" s="65"/>
      <c r="E16479" s="65"/>
      <c r="F16479" s="65"/>
      <c r="G16479" s="129"/>
    </row>
    <row r="16480" spans="1:7">
      <c r="A16480" s="65"/>
      <c r="B16480" s="65"/>
      <c r="C16480" s="65"/>
      <c r="D16480" s="65"/>
      <c r="E16480" s="65"/>
      <c r="F16480" s="65"/>
      <c r="G16480" s="129"/>
    </row>
    <row r="16481" spans="1:7">
      <c r="A16481" s="65"/>
      <c r="B16481" s="65"/>
      <c r="C16481" s="65"/>
      <c r="D16481" s="65"/>
      <c r="E16481" s="65"/>
      <c r="F16481" s="65"/>
      <c r="G16481" s="129"/>
    </row>
    <row r="16482" spans="1:7">
      <c r="A16482" s="65"/>
      <c r="B16482" s="65"/>
      <c r="C16482" s="65"/>
      <c r="D16482" s="65"/>
      <c r="E16482" s="65"/>
      <c r="F16482" s="65"/>
      <c r="G16482" s="129"/>
    </row>
    <row r="16483" spans="1:7">
      <c r="A16483" s="65"/>
      <c r="B16483" s="65"/>
      <c r="C16483" s="65"/>
      <c r="D16483" s="65"/>
      <c r="E16483" s="65"/>
      <c r="F16483" s="65"/>
      <c r="G16483" s="129"/>
    </row>
    <row r="16484" spans="1:7">
      <c r="A16484" s="65"/>
      <c r="B16484" s="65"/>
      <c r="C16484" s="65"/>
      <c r="D16484" s="65"/>
      <c r="E16484" s="65"/>
      <c r="F16484" s="65"/>
      <c r="G16484" s="129"/>
    </row>
    <row r="16485" spans="1:7">
      <c r="A16485" s="65"/>
      <c r="B16485" s="65"/>
      <c r="C16485" s="65"/>
      <c r="D16485" s="65"/>
      <c r="E16485" s="65"/>
      <c r="F16485" s="65"/>
      <c r="G16485" s="129"/>
    </row>
    <row r="16486" spans="1:7">
      <c r="A16486" s="65"/>
      <c r="B16486" s="65"/>
      <c r="C16486" s="65"/>
      <c r="D16486" s="65"/>
      <c r="E16486" s="65"/>
      <c r="F16486" s="65"/>
      <c r="G16486" s="129"/>
    </row>
    <row r="16487" spans="1:7">
      <c r="A16487" s="65"/>
      <c r="B16487" s="65"/>
      <c r="C16487" s="65"/>
      <c r="D16487" s="65"/>
      <c r="E16487" s="65"/>
      <c r="F16487" s="65"/>
      <c r="G16487" s="129"/>
    </row>
    <row r="16488" spans="1:7">
      <c r="A16488" s="65"/>
      <c r="B16488" s="65"/>
      <c r="C16488" s="65"/>
      <c r="D16488" s="65"/>
      <c r="E16488" s="65"/>
      <c r="F16488" s="65"/>
      <c r="G16488" s="129"/>
    </row>
    <row r="16489" spans="1:7">
      <c r="A16489" s="65"/>
      <c r="B16489" s="65"/>
      <c r="C16489" s="65"/>
      <c r="D16489" s="65"/>
      <c r="E16489" s="65"/>
      <c r="F16489" s="65"/>
      <c r="G16489" s="129"/>
    </row>
    <row r="16490" spans="1:7">
      <c r="A16490" s="65"/>
      <c r="B16490" s="65"/>
      <c r="C16490" s="65"/>
      <c r="D16490" s="65"/>
      <c r="E16490" s="65"/>
      <c r="F16490" s="65"/>
      <c r="G16490" s="129"/>
    </row>
    <row r="16491" spans="1:7">
      <c r="A16491" s="65"/>
      <c r="B16491" s="65"/>
      <c r="C16491" s="65"/>
      <c r="D16491" s="65"/>
      <c r="E16491" s="65"/>
      <c r="F16491" s="65"/>
      <c r="G16491" s="129"/>
    </row>
    <row r="16492" spans="1:7">
      <c r="A16492" s="65"/>
      <c r="B16492" s="65"/>
      <c r="C16492" s="65"/>
      <c r="D16492" s="65"/>
      <c r="E16492" s="65"/>
      <c r="F16492" s="65"/>
      <c r="G16492" s="129"/>
    </row>
    <row r="16493" spans="1:7">
      <c r="A16493" s="65"/>
      <c r="B16493" s="65"/>
      <c r="C16493" s="65"/>
      <c r="D16493" s="65"/>
      <c r="E16493" s="65"/>
      <c r="F16493" s="65"/>
      <c r="G16493" s="129"/>
    </row>
    <row r="16494" spans="1:7">
      <c r="A16494" s="65"/>
      <c r="B16494" s="65"/>
      <c r="C16494" s="65"/>
      <c r="D16494" s="65"/>
      <c r="E16494" s="65"/>
      <c r="F16494" s="65"/>
      <c r="G16494" s="129"/>
    </row>
    <row r="16495" spans="1:7">
      <c r="A16495" s="65"/>
      <c r="B16495" s="65"/>
      <c r="C16495" s="65"/>
      <c r="D16495" s="65"/>
      <c r="E16495" s="65"/>
      <c r="F16495" s="65"/>
      <c r="G16495" s="129"/>
    </row>
    <row r="16496" spans="1:7">
      <c r="A16496" s="65"/>
      <c r="B16496" s="65"/>
      <c r="C16496" s="65"/>
      <c r="D16496" s="65"/>
      <c r="E16496" s="65"/>
      <c r="F16496" s="65"/>
      <c r="G16496" s="129"/>
    </row>
    <row r="16497" spans="1:7">
      <c r="A16497" s="65"/>
      <c r="B16497" s="65"/>
      <c r="C16497" s="65"/>
      <c r="D16497" s="65"/>
      <c r="E16497" s="65"/>
      <c r="F16497" s="65"/>
      <c r="G16497" s="129"/>
    </row>
    <row r="16498" spans="1:7">
      <c r="A16498" s="65"/>
      <c r="B16498" s="65"/>
      <c r="C16498" s="65"/>
      <c r="D16498" s="65"/>
      <c r="E16498" s="65"/>
      <c r="F16498" s="65"/>
      <c r="G16498" s="129"/>
    </row>
    <row r="16499" spans="1:7">
      <c r="A16499" s="65"/>
      <c r="B16499" s="65"/>
      <c r="C16499" s="65"/>
      <c r="D16499" s="65"/>
      <c r="E16499" s="65"/>
      <c r="F16499" s="65"/>
      <c r="G16499" s="129"/>
    </row>
    <row r="16500" spans="1:7">
      <c r="A16500" s="65"/>
      <c r="B16500" s="65"/>
      <c r="C16500" s="65"/>
      <c r="D16500" s="65"/>
      <c r="E16500" s="65"/>
      <c r="F16500" s="65"/>
      <c r="G16500" s="129"/>
    </row>
    <row r="16501" spans="1:7">
      <c r="A16501" s="65"/>
      <c r="B16501" s="65"/>
      <c r="C16501" s="65"/>
      <c r="D16501" s="65"/>
      <c r="E16501" s="65"/>
      <c r="F16501" s="65"/>
      <c r="G16501" s="129"/>
    </row>
    <row r="16502" spans="1:7">
      <c r="A16502" s="65"/>
      <c r="B16502" s="65"/>
      <c r="C16502" s="65"/>
      <c r="D16502" s="65"/>
      <c r="E16502" s="65"/>
      <c r="F16502" s="65"/>
      <c r="G16502" s="129"/>
    </row>
    <row r="16503" spans="1:7">
      <c r="A16503" s="65"/>
      <c r="B16503" s="65"/>
      <c r="C16503" s="65"/>
      <c r="D16503" s="65"/>
      <c r="E16503" s="65"/>
      <c r="F16503" s="65"/>
      <c r="G16503" s="129"/>
    </row>
    <row r="16504" spans="1:7">
      <c r="A16504" s="65"/>
      <c r="B16504" s="65"/>
      <c r="C16504" s="65"/>
      <c r="D16504" s="65"/>
      <c r="E16504" s="65"/>
      <c r="F16504" s="65"/>
      <c r="G16504" s="129"/>
    </row>
    <row r="16505" spans="1:7">
      <c r="A16505" s="65"/>
      <c r="B16505" s="65"/>
      <c r="C16505" s="65"/>
      <c r="D16505" s="65"/>
      <c r="E16505" s="65"/>
      <c r="F16505" s="65"/>
      <c r="G16505" s="129"/>
    </row>
    <row r="16506" spans="1:7">
      <c r="A16506" s="65"/>
      <c r="B16506" s="65"/>
      <c r="C16506" s="65"/>
      <c r="D16506" s="65"/>
      <c r="E16506" s="65"/>
      <c r="F16506" s="65"/>
      <c r="G16506" s="129"/>
    </row>
    <row r="16507" spans="1:7">
      <c r="A16507" s="65"/>
      <c r="B16507" s="65"/>
      <c r="C16507" s="65"/>
      <c r="D16507" s="65"/>
      <c r="E16507" s="65"/>
      <c r="F16507" s="65"/>
      <c r="G16507" s="129"/>
    </row>
    <row r="16508" spans="1:7">
      <c r="A16508" s="65"/>
      <c r="B16508" s="65"/>
      <c r="C16508" s="65"/>
      <c r="D16508" s="65"/>
      <c r="E16508" s="65"/>
      <c r="F16508" s="65"/>
      <c r="G16508" s="129"/>
    </row>
    <row r="16509" spans="1:7">
      <c r="A16509" s="65"/>
      <c r="B16509" s="65"/>
      <c r="C16509" s="65"/>
      <c r="D16509" s="65"/>
      <c r="E16509" s="65"/>
      <c r="F16509" s="65"/>
      <c r="G16509" s="129"/>
    </row>
    <row r="16510" spans="1:7">
      <c r="A16510" s="65"/>
      <c r="B16510" s="65"/>
      <c r="C16510" s="65"/>
      <c r="D16510" s="65"/>
      <c r="E16510" s="65"/>
      <c r="F16510" s="65"/>
      <c r="G16510" s="129"/>
    </row>
    <row r="16511" spans="1:7">
      <c r="A16511" s="65"/>
      <c r="B16511" s="65"/>
      <c r="C16511" s="65"/>
      <c r="D16511" s="65"/>
      <c r="E16511" s="65"/>
      <c r="F16511" s="65"/>
      <c r="G16511" s="129"/>
    </row>
    <row r="16512" spans="1:7">
      <c r="A16512" s="65"/>
      <c r="B16512" s="65"/>
      <c r="C16512" s="65"/>
      <c r="D16512" s="65"/>
      <c r="E16512" s="65"/>
      <c r="F16512" s="65"/>
      <c r="G16512" s="129"/>
    </row>
    <row r="16513" spans="1:7">
      <c r="A16513" s="65"/>
      <c r="B16513" s="65"/>
      <c r="C16513" s="65"/>
      <c r="D16513" s="65"/>
      <c r="E16513" s="65"/>
      <c r="F16513" s="65"/>
      <c r="G16513" s="129"/>
    </row>
    <row r="16514" spans="1:7">
      <c r="A16514" s="65"/>
      <c r="B16514" s="65"/>
      <c r="C16514" s="65"/>
      <c r="D16514" s="65"/>
      <c r="E16514" s="65"/>
      <c r="F16514" s="65"/>
      <c r="G16514" s="129"/>
    </row>
    <row r="16515" spans="1:7">
      <c r="A16515" s="65"/>
      <c r="B16515" s="65"/>
      <c r="C16515" s="65"/>
      <c r="D16515" s="65"/>
      <c r="E16515" s="65"/>
      <c r="F16515" s="65"/>
      <c r="G16515" s="129"/>
    </row>
    <row r="16516" spans="1:7">
      <c r="A16516" s="65"/>
      <c r="B16516" s="65"/>
      <c r="C16516" s="65"/>
      <c r="D16516" s="65"/>
      <c r="E16516" s="65"/>
      <c r="F16516" s="65"/>
      <c r="G16516" s="129"/>
    </row>
    <row r="16517" spans="1:7">
      <c r="A16517" s="65"/>
      <c r="B16517" s="65"/>
      <c r="C16517" s="65"/>
      <c r="D16517" s="65"/>
      <c r="E16517" s="65"/>
      <c r="F16517" s="65"/>
      <c r="G16517" s="129"/>
    </row>
    <row r="16518" spans="1:7">
      <c r="A16518" s="65"/>
      <c r="B16518" s="65"/>
      <c r="C16518" s="65"/>
      <c r="D16518" s="65"/>
      <c r="E16518" s="65"/>
      <c r="F16518" s="65"/>
      <c r="G16518" s="129"/>
    </row>
    <row r="16519" spans="1:7">
      <c r="A16519" s="65"/>
      <c r="B16519" s="65"/>
      <c r="C16519" s="65"/>
      <c r="D16519" s="65"/>
      <c r="E16519" s="65"/>
      <c r="F16519" s="65"/>
      <c r="G16519" s="129"/>
    </row>
    <row r="16520" spans="1:7">
      <c r="A16520" s="65"/>
      <c r="B16520" s="65"/>
      <c r="C16520" s="65"/>
      <c r="D16520" s="65"/>
      <c r="E16520" s="65"/>
      <c r="F16520" s="65"/>
      <c r="G16520" s="129"/>
    </row>
    <row r="16521" spans="1:7">
      <c r="A16521" s="65"/>
      <c r="B16521" s="65"/>
      <c r="C16521" s="65"/>
      <c r="D16521" s="65"/>
      <c r="E16521" s="65"/>
      <c r="F16521" s="65"/>
      <c r="G16521" s="129"/>
    </row>
    <row r="16522" spans="1:7">
      <c r="A16522" s="65"/>
      <c r="B16522" s="65"/>
      <c r="C16522" s="65"/>
      <c r="D16522" s="65"/>
      <c r="E16522" s="65"/>
      <c r="F16522" s="65"/>
      <c r="G16522" s="129"/>
    </row>
    <row r="16523" spans="1:7">
      <c r="A16523" s="65"/>
      <c r="B16523" s="65"/>
      <c r="C16523" s="65"/>
      <c r="D16523" s="65"/>
      <c r="E16523" s="65"/>
      <c r="F16523" s="65"/>
      <c r="G16523" s="129"/>
    </row>
    <row r="16524" spans="1:7">
      <c r="A16524" s="65"/>
      <c r="B16524" s="65"/>
      <c r="C16524" s="65"/>
      <c r="D16524" s="65"/>
      <c r="E16524" s="65"/>
      <c r="F16524" s="65"/>
      <c r="G16524" s="129"/>
    </row>
    <row r="16525" spans="1:7">
      <c r="A16525" s="65"/>
      <c r="B16525" s="65"/>
      <c r="C16525" s="65"/>
      <c r="D16525" s="65"/>
      <c r="E16525" s="65"/>
      <c r="F16525" s="65"/>
      <c r="G16525" s="129"/>
    </row>
    <row r="16526" spans="1:7">
      <c r="A16526" s="65"/>
      <c r="B16526" s="65"/>
      <c r="C16526" s="65"/>
      <c r="D16526" s="65"/>
      <c r="E16526" s="65"/>
      <c r="F16526" s="65"/>
      <c r="G16526" s="129"/>
    </row>
    <row r="16527" spans="1:7">
      <c r="A16527" s="65"/>
      <c r="B16527" s="65"/>
      <c r="C16527" s="65"/>
      <c r="D16527" s="65"/>
      <c r="E16527" s="65"/>
      <c r="F16527" s="65"/>
      <c r="G16527" s="129"/>
    </row>
    <row r="16528" spans="1:7">
      <c r="A16528" s="65"/>
      <c r="B16528" s="65"/>
      <c r="C16528" s="65"/>
      <c r="D16528" s="65"/>
      <c r="E16528" s="65"/>
      <c r="F16528" s="65"/>
      <c r="G16528" s="129"/>
    </row>
    <row r="16529" spans="1:7">
      <c r="A16529" s="65"/>
      <c r="B16529" s="65"/>
      <c r="C16529" s="65"/>
      <c r="D16529" s="65"/>
      <c r="E16529" s="65"/>
      <c r="F16529" s="65"/>
      <c r="G16529" s="129"/>
    </row>
    <row r="16530" spans="1:7">
      <c r="A16530" s="65"/>
      <c r="B16530" s="65"/>
      <c r="C16530" s="65"/>
      <c r="D16530" s="65"/>
      <c r="E16530" s="65"/>
      <c r="F16530" s="65"/>
      <c r="G16530" s="129"/>
    </row>
    <row r="16531" spans="1:7">
      <c r="A16531" s="65"/>
      <c r="B16531" s="65"/>
      <c r="C16531" s="65"/>
      <c r="D16531" s="65"/>
      <c r="E16531" s="65"/>
      <c r="F16531" s="65"/>
      <c r="G16531" s="129"/>
    </row>
    <row r="16532" spans="1:7">
      <c r="A16532" s="65"/>
      <c r="B16532" s="65"/>
      <c r="C16532" s="65"/>
      <c r="D16532" s="65"/>
      <c r="E16532" s="65"/>
      <c r="F16532" s="65"/>
      <c r="G16532" s="129"/>
    </row>
    <row r="16533" spans="1:7">
      <c r="A16533" s="65"/>
      <c r="B16533" s="65"/>
      <c r="C16533" s="65"/>
      <c r="D16533" s="65"/>
      <c r="E16533" s="65"/>
      <c r="F16533" s="65"/>
      <c r="G16533" s="129"/>
    </row>
    <row r="16534" spans="1:7">
      <c r="A16534" s="65"/>
      <c r="B16534" s="65"/>
      <c r="C16534" s="65"/>
      <c r="D16534" s="65"/>
      <c r="E16534" s="65"/>
      <c r="F16534" s="65"/>
      <c r="G16534" s="129"/>
    </row>
    <row r="16535" spans="1:7">
      <c r="A16535" s="65"/>
      <c r="B16535" s="65"/>
      <c r="C16535" s="65"/>
      <c r="D16535" s="65"/>
      <c r="E16535" s="65"/>
      <c r="F16535" s="65"/>
      <c r="G16535" s="129"/>
    </row>
    <row r="16536" spans="1:7">
      <c r="A16536" s="65"/>
      <c r="B16536" s="65"/>
      <c r="C16536" s="65"/>
      <c r="D16536" s="65"/>
      <c r="E16536" s="65"/>
      <c r="F16536" s="65"/>
      <c r="G16536" s="129"/>
    </row>
    <row r="16537" spans="1:7">
      <c r="A16537" s="65"/>
      <c r="B16537" s="65"/>
      <c r="C16537" s="65"/>
      <c r="D16537" s="65"/>
      <c r="E16537" s="65"/>
      <c r="F16537" s="65"/>
      <c r="G16537" s="129"/>
    </row>
    <row r="16538" spans="1:7">
      <c r="A16538" s="65"/>
      <c r="B16538" s="65"/>
      <c r="C16538" s="65"/>
      <c r="D16538" s="65"/>
      <c r="E16538" s="65"/>
      <c r="F16538" s="65"/>
      <c r="G16538" s="129"/>
    </row>
    <row r="16539" spans="1:7">
      <c r="A16539" s="65"/>
      <c r="B16539" s="65"/>
      <c r="C16539" s="65"/>
      <c r="D16539" s="65"/>
      <c r="E16539" s="65"/>
      <c r="F16539" s="65"/>
      <c r="G16539" s="129"/>
    </row>
    <row r="16540" spans="1:7">
      <c r="A16540" s="65"/>
      <c r="B16540" s="65"/>
      <c r="C16540" s="65"/>
      <c r="D16540" s="65"/>
      <c r="E16540" s="65"/>
      <c r="F16540" s="65"/>
      <c r="G16540" s="129"/>
    </row>
    <row r="16541" spans="1:7">
      <c r="A16541" s="65"/>
      <c r="B16541" s="65"/>
      <c r="C16541" s="65"/>
      <c r="D16541" s="65"/>
      <c r="E16541" s="65"/>
      <c r="F16541" s="65"/>
      <c r="G16541" s="129"/>
    </row>
    <row r="16542" spans="1:7">
      <c r="A16542" s="65"/>
      <c r="B16542" s="65"/>
      <c r="C16542" s="65"/>
      <c r="D16542" s="65"/>
      <c r="E16542" s="65"/>
      <c r="F16542" s="65"/>
      <c r="G16542" s="129"/>
    </row>
    <row r="16543" spans="1:7">
      <c r="A16543" s="65"/>
      <c r="B16543" s="65"/>
      <c r="C16543" s="65"/>
      <c r="D16543" s="65"/>
      <c r="E16543" s="65"/>
      <c r="F16543" s="65"/>
      <c r="G16543" s="129"/>
    </row>
    <row r="16544" spans="1:7">
      <c r="A16544" s="65"/>
      <c r="B16544" s="65"/>
      <c r="C16544" s="65"/>
      <c r="D16544" s="65"/>
      <c r="E16544" s="65"/>
      <c r="F16544" s="65"/>
      <c r="G16544" s="129"/>
    </row>
    <row r="16545" spans="1:7">
      <c r="A16545" s="65"/>
      <c r="B16545" s="65"/>
      <c r="C16545" s="65"/>
      <c r="D16545" s="65"/>
      <c r="E16545" s="65"/>
      <c r="F16545" s="65"/>
      <c r="G16545" s="129"/>
    </row>
    <row r="16546" spans="1:7">
      <c r="A16546" s="65"/>
      <c r="B16546" s="65"/>
      <c r="C16546" s="65"/>
      <c r="D16546" s="65"/>
      <c r="E16546" s="65"/>
      <c r="F16546" s="65"/>
      <c r="G16546" s="129"/>
    </row>
    <row r="16547" spans="1:7">
      <c r="A16547" s="65"/>
      <c r="B16547" s="65"/>
      <c r="C16547" s="65"/>
      <c r="D16547" s="65"/>
      <c r="E16547" s="65"/>
      <c r="F16547" s="65"/>
      <c r="G16547" s="129"/>
    </row>
    <row r="16548" spans="1:7">
      <c r="A16548" s="65"/>
      <c r="B16548" s="65"/>
      <c r="C16548" s="65"/>
      <c r="D16548" s="65"/>
      <c r="E16548" s="65"/>
      <c r="F16548" s="65"/>
      <c r="G16548" s="129"/>
    </row>
    <row r="16549" spans="1:7">
      <c r="A16549" s="65"/>
      <c r="B16549" s="65"/>
      <c r="C16549" s="65"/>
      <c r="D16549" s="65"/>
      <c r="E16549" s="65"/>
      <c r="F16549" s="65"/>
      <c r="G16549" s="129"/>
    </row>
    <row r="16550" spans="1:7">
      <c r="A16550" s="65"/>
      <c r="B16550" s="65"/>
      <c r="C16550" s="65"/>
      <c r="D16550" s="65"/>
      <c r="E16550" s="65"/>
      <c r="F16550" s="65"/>
      <c r="G16550" s="129"/>
    </row>
    <row r="16551" spans="1:7">
      <c r="A16551" s="65"/>
      <c r="B16551" s="65"/>
      <c r="C16551" s="65"/>
      <c r="D16551" s="65"/>
      <c r="E16551" s="65"/>
      <c r="F16551" s="65"/>
      <c r="G16551" s="129"/>
    </row>
    <row r="16552" spans="1:7">
      <c r="A16552" s="65"/>
      <c r="B16552" s="65"/>
      <c r="C16552" s="65"/>
      <c r="D16552" s="65"/>
      <c r="E16552" s="65"/>
      <c r="F16552" s="65"/>
      <c r="G16552" s="129"/>
    </row>
    <row r="16553" spans="1:7">
      <c r="A16553" s="65"/>
      <c r="B16553" s="65"/>
      <c r="C16553" s="65"/>
      <c r="D16553" s="65"/>
      <c r="E16553" s="65"/>
      <c r="F16553" s="65"/>
      <c r="G16553" s="129"/>
    </row>
    <row r="16554" spans="1:7">
      <c r="A16554" s="65"/>
      <c r="B16554" s="65"/>
      <c r="C16554" s="65"/>
      <c r="D16554" s="65"/>
      <c r="E16554" s="65"/>
      <c r="F16554" s="65"/>
      <c r="G16554" s="129"/>
    </row>
    <row r="16555" spans="1:7">
      <c r="A16555" s="65"/>
      <c r="B16555" s="65"/>
      <c r="C16555" s="65"/>
      <c r="D16555" s="65"/>
      <c r="E16555" s="65"/>
      <c r="F16555" s="65"/>
      <c r="G16555" s="129"/>
    </row>
    <row r="16556" spans="1:7">
      <c r="A16556" s="65"/>
      <c r="B16556" s="65"/>
      <c r="C16556" s="65"/>
      <c r="D16556" s="65"/>
      <c r="E16556" s="65"/>
      <c r="F16556" s="65"/>
      <c r="G16556" s="129"/>
    </row>
    <row r="16557" spans="1:7">
      <c r="A16557" s="65"/>
      <c r="B16557" s="65"/>
      <c r="C16557" s="65"/>
      <c r="D16557" s="65"/>
      <c r="E16557" s="65"/>
      <c r="F16557" s="65"/>
      <c r="G16557" s="129"/>
    </row>
    <row r="16558" spans="1:7">
      <c r="A16558" s="65"/>
      <c r="B16558" s="65"/>
      <c r="C16558" s="65"/>
      <c r="D16558" s="65"/>
      <c r="E16558" s="65"/>
      <c r="F16558" s="65"/>
      <c r="G16558" s="129"/>
    </row>
    <row r="16559" spans="1:7">
      <c r="A16559" s="65"/>
      <c r="B16559" s="65"/>
      <c r="C16559" s="65"/>
      <c r="D16559" s="65"/>
      <c r="E16559" s="65"/>
      <c r="F16559" s="65"/>
      <c r="G16559" s="129"/>
    </row>
    <row r="16560" spans="1:7">
      <c r="A16560" s="65"/>
      <c r="B16560" s="65"/>
      <c r="C16560" s="65"/>
      <c r="D16560" s="65"/>
      <c r="E16560" s="65"/>
      <c r="F16560" s="65"/>
      <c r="G16560" s="129"/>
    </row>
    <row r="16561" spans="1:7">
      <c r="A16561" s="65"/>
      <c r="B16561" s="65"/>
      <c r="C16561" s="65"/>
      <c r="D16561" s="65"/>
      <c r="E16561" s="65"/>
      <c r="F16561" s="65"/>
      <c r="G16561" s="129"/>
    </row>
    <row r="16562" spans="1:7">
      <c r="A16562" s="65"/>
      <c r="B16562" s="65"/>
      <c r="C16562" s="65"/>
      <c r="D16562" s="65"/>
      <c r="E16562" s="65"/>
      <c r="F16562" s="65"/>
      <c r="G16562" s="129"/>
    </row>
    <row r="16563" spans="1:7">
      <c r="A16563" s="65"/>
      <c r="B16563" s="65"/>
      <c r="C16563" s="65"/>
      <c r="D16563" s="65"/>
      <c r="E16563" s="65"/>
      <c r="F16563" s="65"/>
      <c r="G16563" s="129"/>
    </row>
    <row r="16564" spans="1:7">
      <c r="A16564" s="65"/>
      <c r="B16564" s="65"/>
      <c r="C16564" s="65"/>
      <c r="D16564" s="65"/>
      <c r="E16564" s="65"/>
      <c r="F16564" s="65"/>
      <c r="G16564" s="129"/>
    </row>
    <row r="16565" spans="1:7">
      <c r="A16565" s="65"/>
      <c r="B16565" s="65"/>
      <c r="C16565" s="65"/>
      <c r="D16565" s="65"/>
      <c r="E16565" s="65"/>
      <c r="F16565" s="65"/>
      <c r="G16565" s="129"/>
    </row>
    <row r="16566" spans="1:7">
      <c r="A16566" s="65"/>
      <c r="B16566" s="65"/>
      <c r="C16566" s="65"/>
      <c r="D16566" s="65"/>
      <c r="E16566" s="65"/>
      <c r="F16566" s="65"/>
      <c r="G16566" s="129"/>
    </row>
    <row r="16567" spans="1:7">
      <c r="A16567" s="65"/>
      <c r="B16567" s="65"/>
      <c r="C16567" s="65"/>
      <c r="D16567" s="65"/>
      <c r="E16567" s="65"/>
      <c r="F16567" s="65"/>
      <c r="G16567" s="129"/>
    </row>
    <row r="16568" spans="1:7">
      <c r="A16568" s="65"/>
      <c r="B16568" s="65"/>
      <c r="C16568" s="65"/>
      <c r="D16568" s="65"/>
      <c r="E16568" s="65"/>
      <c r="F16568" s="65"/>
      <c r="G16568" s="129"/>
    </row>
    <row r="16569" spans="1:7">
      <c r="A16569" s="65"/>
      <c r="B16569" s="65"/>
      <c r="C16569" s="65"/>
      <c r="D16569" s="65"/>
      <c r="E16569" s="65"/>
      <c r="F16569" s="65"/>
      <c r="G16569" s="129"/>
    </row>
    <row r="16570" spans="1:7">
      <c r="A16570" s="65"/>
      <c r="B16570" s="65"/>
      <c r="C16570" s="65"/>
      <c r="D16570" s="65"/>
      <c r="E16570" s="65"/>
      <c r="F16570" s="65"/>
      <c r="G16570" s="129"/>
    </row>
    <row r="16571" spans="1:7">
      <c r="A16571" s="65"/>
      <c r="B16571" s="65"/>
      <c r="C16571" s="65"/>
      <c r="D16571" s="65"/>
      <c r="E16571" s="65"/>
      <c r="F16571" s="65"/>
      <c r="G16571" s="129"/>
    </row>
    <row r="16572" spans="1:7">
      <c r="A16572" s="65"/>
      <c r="B16572" s="65"/>
      <c r="C16572" s="65"/>
      <c r="D16572" s="65"/>
      <c r="E16572" s="65"/>
      <c r="F16572" s="65"/>
      <c r="G16572" s="129"/>
    </row>
    <row r="16573" spans="1:7">
      <c r="A16573" s="65"/>
      <c r="B16573" s="65"/>
      <c r="C16573" s="65"/>
      <c r="D16573" s="65"/>
      <c r="E16573" s="65"/>
      <c r="F16573" s="65"/>
      <c r="G16573" s="129"/>
    </row>
    <row r="16574" spans="1:7">
      <c r="A16574" s="65"/>
      <c r="B16574" s="65"/>
      <c r="C16574" s="65"/>
      <c r="D16574" s="65"/>
      <c r="E16574" s="65"/>
      <c r="F16574" s="65"/>
      <c r="G16574" s="129"/>
    </row>
    <row r="16575" spans="1:7">
      <c r="A16575" s="65"/>
      <c r="B16575" s="65"/>
      <c r="C16575" s="65"/>
      <c r="D16575" s="65"/>
      <c r="E16575" s="65"/>
      <c r="F16575" s="65"/>
      <c r="G16575" s="129"/>
    </row>
    <row r="16576" spans="1:7">
      <c r="A16576" s="65"/>
      <c r="B16576" s="65"/>
      <c r="C16576" s="65"/>
      <c r="D16576" s="65"/>
      <c r="E16576" s="65"/>
      <c r="F16576" s="65"/>
      <c r="G16576" s="129"/>
    </row>
    <row r="16577" spans="1:7">
      <c r="A16577" s="65"/>
      <c r="B16577" s="65"/>
      <c r="C16577" s="65"/>
      <c r="D16577" s="65"/>
      <c r="E16577" s="65"/>
      <c r="F16577" s="65"/>
      <c r="G16577" s="129"/>
    </row>
    <row r="16578" spans="1:7">
      <c r="A16578" s="65"/>
      <c r="B16578" s="65"/>
      <c r="C16578" s="65"/>
      <c r="D16578" s="65"/>
      <c r="E16578" s="65"/>
      <c r="F16578" s="65"/>
      <c r="G16578" s="129"/>
    </row>
    <row r="16579" spans="1:7">
      <c r="A16579" s="65"/>
      <c r="B16579" s="65"/>
      <c r="C16579" s="65"/>
      <c r="D16579" s="65"/>
      <c r="E16579" s="65"/>
      <c r="F16579" s="65"/>
      <c r="G16579" s="129"/>
    </row>
    <row r="16580" spans="1:7">
      <c r="A16580" s="65"/>
      <c r="B16580" s="65"/>
      <c r="C16580" s="65"/>
      <c r="D16580" s="65"/>
      <c r="E16580" s="65"/>
      <c r="F16580" s="65"/>
      <c r="G16580" s="129"/>
    </row>
    <row r="16581" spans="1:7">
      <c r="A16581" s="65"/>
      <c r="B16581" s="65"/>
      <c r="C16581" s="65"/>
      <c r="D16581" s="65"/>
      <c r="E16581" s="65"/>
      <c r="F16581" s="65"/>
      <c r="G16581" s="129"/>
    </row>
    <row r="16582" spans="1:7">
      <c r="A16582" s="65"/>
      <c r="B16582" s="65"/>
      <c r="C16582" s="65"/>
      <c r="D16582" s="65"/>
      <c r="E16582" s="65"/>
      <c r="F16582" s="65"/>
      <c r="G16582" s="129"/>
    </row>
    <row r="16583" spans="1:7">
      <c r="A16583" s="65"/>
      <c r="B16583" s="65"/>
      <c r="C16583" s="65"/>
      <c r="D16583" s="65"/>
      <c r="E16583" s="65"/>
      <c r="F16583" s="65"/>
      <c r="G16583" s="129"/>
    </row>
    <row r="16584" spans="1:7">
      <c r="A16584" s="65"/>
      <c r="B16584" s="65"/>
      <c r="C16584" s="65"/>
      <c r="D16584" s="65"/>
      <c r="E16584" s="65"/>
      <c r="F16584" s="65"/>
      <c r="G16584" s="129"/>
    </row>
    <row r="16585" spans="1:7">
      <c r="A16585" s="65"/>
      <c r="B16585" s="65"/>
      <c r="C16585" s="65"/>
      <c r="D16585" s="65"/>
      <c r="E16585" s="65"/>
      <c r="F16585" s="65"/>
      <c r="G16585" s="129"/>
    </row>
    <row r="16586" spans="1:7">
      <c r="A16586" s="65"/>
      <c r="B16586" s="65"/>
      <c r="C16586" s="65"/>
      <c r="D16586" s="65"/>
      <c r="E16586" s="65"/>
      <c r="F16586" s="65"/>
      <c r="G16586" s="129"/>
    </row>
    <row r="16587" spans="1:7">
      <c r="A16587" s="65"/>
      <c r="B16587" s="65"/>
      <c r="C16587" s="65"/>
      <c r="D16587" s="65"/>
      <c r="E16587" s="65"/>
      <c r="F16587" s="65"/>
      <c r="G16587" s="129"/>
    </row>
    <row r="16588" spans="1:7">
      <c r="A16588" s="65"/>
      <c r="B16588" s="65"/>
      <c r="C16588" s="65"/>
      <c r="D16588" s="65"/>
      <c r="E16588" s="65"/>
      <c r="F16588" s="65"/>
      <c r="G16588" s="129"/>
    </row>
    <row r="16589" spans="1:7">
      <c r="A16589" s="65"/>
      <c r="B16589" s="65"/>
      <c r="C16589" s="65"/>
      <c r="D16589" s="65"/>
      <c r="E16589" s="65"/>
      <c r="F16589" s="65"/>
      <c r="G16589" s="129"/>
    </row>
    <row r="16590" spans="1:7">
      <c r="A16590" s="65"/>
      <c r="B16590" s="65"/>
      <c r="C16590" s="65"/>
      <c r="D16590" s="65"/>
      <c r="E16590" s="65"/>
      <c r="F16590" s="65"/>
      <c r="G16590" s="129"/>
    </row>
    <row r="16591" spans="1:7">
      <c r="A16591" s="65"/>
      <c r="B16591" s="65"/>
      <c r="C16591" s="65"/>
      <c r="D16591" s="65"/>
      <c r="E16591" s="65"/>
      <c r="F16591" s="65"/>
      <c r="G16591" s="129"/>
    </row>
    <row r="16592" spans="1:7">
      <c r="A16592" s="65"/>
      <c r="B16592" s="65"/>
      <c r="C16592" s="65"/>
      <c r="D16592" s="65"/>
      <c r="E16592" s="65"/>
      <c r="F16592" s="65"/>
      <c r="G16592" s="129"/>
    </row>
    <row r="16593" spans="1:7">
      <c r="A16593" s="65"/>
      <c r="B16593" s="65"/>
      <c r="C16593" s="65"/>
      <c r="D16593" s="65"/>
      <c r="E16593" s="65"/>
      <c r="F16593" s="65"/>
      <c r="G16593" s="129"/>
    </row>
    <row r="16594" spans="1:7">
      <c r="A16594" s="65"/>
      <c r="B16594" s="65"/>
      <c r="C16594" s="65"/>
      <c r="D16594" s="65"/>
      <c r="E16594" s="65"/>
      <c r="F16594" s="65"/>
      <c r="G16594" s="129"/>
    </row>
    <row r="16595" spans="1:7">
      <c r="A16595" s="65"/>
      <c r="B16595" s="65"/>
      <c r="C16595" s="65"/>
      <c r="D16595" s="65"/>
      <c r="E16595" s="65"/>
      <c r="F16595" s="65"/>
      <c r="G16595" s="129"/>
    </row>
    <row r="16596" spans="1:7">
      <c r="A16596" s="65"/>
      <c r="B16596" s="65"/>
      <c r="C16596" s="65"/>
      <c r="D16596" s="65"/>
      <c r="E16596" s="65"/>
      <c r="F16596" s="65"/>
      <c r="G16596" s="129"/>
    </row>
    <row r="16597" spans="1:7">
      <c r="A16597" s="65"/>
      <c r="B16597" s="65"/>
      <c r="C16597" s="65"/>
      <c r="D16597" s="65"/>
      <c r="E16597" s="65"/>
      <c r="F16597" s="65"/>
      <c r="G16597" s="129"/>
    </row>
    <row r="16598" spans="1:7">
      <c r="A16598" s="65"/>
      <c r="B16598" s="65"/>
      <c r="C16598" s="65"/>
      <c r="D16598" s="65"/>
      <c r="E16598" s="65"/>
      <c r="F16598" s="65"/>
      <c r="G16598" s="129"/>
    </row>
    <row r="16599" spans="1:7">
      <c r="A16599" s="65"/>
      <c r="B16599" s="65"/>
      <c r="C16599" s="65"/>
      <c r="D16599" s="65"/>
      <c r="E16599" s="65"/>
      <c r="F16599" s="65"/>
      <c r="G16599" s="129"/>
    </row>
    <row r="16600" spans="1:7">
      <c r="A16600" s="65"/>
      <c r="B16600" s="65"/>
      <c r="C16600" s="65"/>
      <c r="D16600" s="65"/>
      <c r="E16600" s="65"/>
      <c r="F16600" s="65"/>
      <c r="G16600" s="129"/>
    </row>
    <row r="16601" spans="1:7">
      <c r="A16601" s="65"/>
      <c r="B16601" s="65"/>
      <c r="C16601" s="65"/>
      <c r="D16601" s="65"/>
      <c r="E16601" s="65"/>
      <c r="F16601" s="65"/>
      <c r="G16601" s="129"/>
    </row>
    <row r="16602" spans="1:7">
      <c r="A16602" s="65"/>
      <c r="B16602" s="65"/>
      <c r="C16602" s="65"/>
      <c r="D16602" s="65"/>
      <c r="E16602" s="65"/>
      <c r="F16602" s="65"/>
      <c r="G16602" s="129"/>
    </row>
    <row r="16603" spans="1:7">
      <c r="A16603" s="65"/>
      <c r="B16603" s="65"/>
      <c r="C16603" s="65"/>
      <c r="D16603" s="65"/>
      <c r="E16603" s="65"/>
      <c r="F16603" s="65"/>
      <c r="G16603" s="129"/>
    </row>
    <row r="16604" spans="1:7">
      <c r="A16604" s="65"/>
      <c r="B16604" s="65"/>
      <c r="C16604" s="65"/>
      <c r="D16604" s="65"/>
      <c r="E16604" s="65"/>
      <c r="F16604" s="65"/>
      <c r="G16604" s="129"/>
    </row>
    <row r="16605" spans="1:7">
      <c r="A16605" s="65"/>
      <c r="B16605" s="65"/>
      <c r="C16605" s="65"/>
      <c r="D16605" s="65"/>
      <c r="E16605" s="65"/>
      <c r="F16605" s="65"/>
      <c r="G16605" s="129"/>
    </row>
    <row r="16606" spans="1:7">
      <c r="A16606" s="65"/>
      <c r="B16606" s="65"/>
      <c r="C16606" s="65"/>
      <c r="D16606" s="65"/>
      <c r="E16606" s="65"/>
      <c r="F16606" s="65"/>
      <c r="G16606" s="129"/>
    </row>
    <row r="16607" spans="1:7">
      <c r="A16607" s="65"/>
      <c r="B16607" s="65"/>
      <c r="C16607" s="65"/>
      <c r="D16607" s="65"/>
      <c r="E16607" s="65"/>
      <c r="F16607" s="65"/>
      <c r="G16607" s="129"/>
    </row>
    <row r="16608" spans="1:7">
      <c r="A16608" s="65"/>
      <c r="B16608" s="65"/>
      <c r="C16608" s="65"/>
      <c r="D16608" s="65"/>
      <c r="E16608" s="65"/>
      <c r="F16608" s="65"/>
      <c r="G16608" s="129"/>
    </row>
    <row r="16609" spans="1:7">
      <c r="A16609" s="65"/>
      <c r="B16609" s="65"/>
      <c r="C16609" s="65"/>
      <c r="D16609" s="65"/>
      <c r="E16609" s="65"/>
      <c r="F16609" s="65"/>
      <c r="G16609" s="129"/>
    </row>
    <row r="16610" spans="1:7">
      <c r="A16610" s="65"/>
      <c r="B16610" s="65"/>
      <c r="C16610" s="65"/>
      <c r="D16610" s="65"/>
      <c r="E16610" s="65"/>
      <c r="F16610" s="65"/>
      <c r="G16610" s="129"/>
    </row>
    <row r="16611" spans="1:7">
      <c r="A16611" s="65"/>
      <c r="B16611" s="65"/>
      <c r="C16611" s="65"/>
      <c r="D16611" s="65"/>
      <c r="E16611" s="65"/>
      <c r="F16611" s="65"/>
      <c r="G16611" s="129"/>
    </row>
    <row r="16612" spans="1:7">
      <c r="A16612" s="65"/>
      <c r="B16612" s="65"/>
      <c r="C16612" s="65"/>
      <c r="D16612" s="65"/>
      <c r="E16612" s="65"/>
      <c r="F16612" s="65"/>
      <c r="G16612" s="129"/>
    </row>
    <row r="16613" spans="1:7">
      <c r="A16613" s="65"/>
      <c r="B16613" s="65"/>
      <c r="C16613" s="65"/>
      <c r="D16613" s="65"/>
      <c r="E16613" s="65"/>
      <c r="F16613" s="65"/>
      <c r="G16613" s="129"/>
    </row>
    <row r="16614" spans="1:7">
      <c r="A16614" s="65"/>
      <c r="B16614" s="65"/>
      <c r="C16614" s="65"/>
      <c r="D16614" s="65"/>
      <c r="E16614" s="65"/>
      <c r="F16614" s="65"/>
      <c r="G16614" s="129"/>
    </row>
    <row r="16615" spans="1:7">
      <c r="A16615" s="65"/>
      <c r="B16615" s="65"/>
      <c r="C16615" s="65"/>
      <c r="D16615" s="65"/>
      <c r="E16615" s="65"/>
      <c r="F16615" s="65"/>
      <c r="G16615" s="129"/>
    </row>
    <row r="16616" spans="1:7">
      <c r="A16616" s="65"/>
      <c r="B16616" s="65"/>
      <c r="C16616" s="65"/>
      <c r="D16616" s="65"/>
      <c r="E16616" s="65"/>
      <c r="F16616" s="65"/>
      <c r="G16616" s="129"/>
    </row>
    <row r="16617" spans="1:7">
      <c r="A16617" s="65"/>
      <c r="B16617" s="65"/>
      <c r="C16617" s="65"/>
      <c r="D16617" s="65"/>
      <c r="E16617" s="65"/>
      <c r="F16617" s="65"/>
      <c r="G16617" s="129"/>
    </row>
    <row r="16618" spans="1:7">
      <c r="A16618" s="65"/>
      <c r="B16618" s="65"/>
      <c r="C16618" s="65"/>
      <c r="D16618" s="65"/>
      <c r="E16618" s="65"/>
      <c r="F16618" s="65"/>
      <c r="G16618" s="129"/>
    </row>
    <row r="16619" spans="1:7">
      <c r="A16619" s="65"/>
      <c r="B16619" s="65"/>
      <c r="C16619" s="65"/>
      <c r="D16619" s="65"/>
      <c r="E16619" s="65"/>
      <c r="F16619" s="65"/>
      <c r="G16619" s="129"/>
    </row>
    <row r="16620" spans="1:7">
      <c r="A16620" s="65"/>
      <c r="B16620" s="65"/>
      <c r="C16620" s="65"/>
      <c r="D16620" s="65"/>
      <c r="E16620" s="65"/>
      <c r="F16620" s="65"/>
      <c r="G16620" s="129"/>
    </row>
    <row r="16621" spans="1:7">
      <c r="A16621" s="65"/>
      <c r="B16621" s="65"/>
      <c r="C16621" s="65"/>
      <c r="D16621" s="65"/>
      <c r="E16621" s="65"/>
      <c r="F16621" s="65"/>
      <c r="G16621" s="129"/>
    </row>
    <row r="16622" spans="1:7">
      <c r="A16622" s="65"/>
      <c r="B16622" s="65"/>
      <c r="C16622" s="65"/>
      <c r="D16622" s="65"/>
      <c r="E16622" s="65"/>
      <c r="F16622" s="65"/>
      <c r="G16622" s="129"/>
    </row>
    <row r="16623" spans="1:7">
      <c r="A16623" s="65"/>
      <c r="B16623" s="65"/>
      <c r="C16623" s="65"/>
      <c r="D16623" s="65"/>
      <c r="E16623" s="65"/>
      <c r="F16623" s="65"/>
      <c r="G16623" s="129"/>
    </row>
    <row r="16624" spans="1:7">
      <c r="A16624" s="65"/>
      <c r="B16624" s="65"/>
      <c r="C16624" s="65"/>
      <c r="D16624" s="65"/>
      <c r="E16624" s="65"/>
      <c r="F16624" s="65"/>
      <c r="G16624" s="129"/>
    </row>
    <row r="16625" spans="1:7">
      <c r="A16625" s="65"/>
      <c r="B16625" s="65"/>
      <c r="C16625" s="65"/>
      <c r="D16625" s="65"/>
      <c r="E16625" s="65"/>
      <c r="F16625" s="65"/>
      <c r="G16625" s="129"/>
    </row>
    <row r="16626" spans="1:7">
      <c r="A16626" s="65"/>
      <c r="B16626" s="65"/>
      <c r="C16626" s="65"/>
      <c r="D16626" s="65"/>
      <c r="E16626" s="65"/>
      <c r="F16626" s="65"/>
      <c r="G16626" s="129"/>
    </row>
    <row r="16627" spans="1:7">
      <c r="A16627" s="65"/>
      <c r="B16627" s="65"/>
      <c r="C16627" s="65"/>
      <c r="D16627" s="65"/>
      <c r="E16627" s="65"/>
      <c r="F16627" s="65"/>
      <c r="G16627" s="129"/>
    </row>
    <row r="16628" spans="1:7">
      <c r="A16628" s="65"/>
      <c r="B16628" s="65"/>
      <c r="C16628" s="65"/>
      <c r="D16628" s="65"/>
      <c r="E16628" s="65"/>
      <c r="F16628" s="65"/>
      <c r="G16628" s="129"/>
    </row>
    <row r="16629" spans="1:7">
      <c r="A16629" s="65"/>
      <c r="B16629" s="65"/>
      <c r="C16629" s="65"/>
      <c r="D16629" s="65"/>
      <c r="E16629" s="65"/>
      <c r="F16629" s="65"/>
      <c r="G16629" s="129"/>
    </row>
    <row r="16630" spans="1:7">
      <c r="A16630" s="65"/>
      <c r="B16630" s="65"/>
      <c r="C16630" s="65"/>
      <c r="D16630" s="65"/>
      <c r="E16630" s="65"/>
      <c r="F16630" s="65"/>
      <c r="G16630" s="129"/>
    </row>
    <row r="16631" spans="1:7">
      <c r="A16631" s="65"/>
      <c r="B16631" s="65"/>
      <c r="C16631" s="65"/>
      <c r="D16631" s="65"/>
      <c r="E16631" s="65"/>
      <c r="F16631" s="65"/>
      <c r="G16631" s="129"/>
    </row>
    <row r="16632" spans="1:7">
      <c r="A16632" s="65"/>
      <c r="B16632" s="65"/>
      <c r="C16632" s="65"/>
      <c r="D16632" s="65"/>
      <c r="E16632" s="65"/>
      <c r="F16632" s="65"/>
      <c r="G16632" s="129"/>
    </row>
    <row r="16633" spans="1:7">
      <c r="A16633" s="65"/>
      <c r="B16633" s="65"/>
      <c r="C16633" s="65"/>
      <c r="D16633" s="65"/>
      <c r="E16633" s="65"/>
      <c r="F16633" s="65"/>
      <c r="G16633" s="129"/>
    </row>
    <row r="16634" spans="1:7">
      <c r="A16634" s="65"/>
      <c r="B16634" s="65"/>
      <c r="C16634" s="65"/>
      <c r="D16634" s="65"/>
      <c r="E16634" s="65"/>
      <c r="F16634" s="65"/>
      <c r="G16634" s="129"/>
    </row>
    <row r="16635" spans="1:7">
      <c r="A16635" s="65"/>
      <c r="B16635" s="65"/>
      <c r="C16635" s="65"/>
      <c r="D16635" s="65"/>
      <c r="E16635" s="65"/>
      <c r="F16635" s="65"/>
      <c r="G16635" s="129"/>
    </row>
    <row r="16636" spans="1:7">
      <c r="A16636" s="65"/>
      <c r="B16636" s="65"/>
      <c r="C16636" s="65"/>
      <c r="D16636" s="65"/>
      <c r="E16636" s="65"/>
      <c r="F16636" s="65"/>
      <c r="G16636" s="129"/>
    </row>
    <row r="16637" spans="1:7">
      <c r="A16637" s="65"/>
      <c r="B16637" s="65"/>
      <c r="C16637" s="65"/>
      <c r="D16637" s="65"/>
      <c r="E16637" s="65"/>
      <c r="F16637" s="65"/>
      <c r="G16637" s="129"/>
    </row>
    <row r="16638" spans="1:7">
      <c r="A16638" s="65"/>
      <c r="B16638" s="65"/>
      <c r="C16638" s="65"/>
      <c r="D16638" s="65"/>
      <c r="E16638" s="65"/>
      <c r="F16638" s="65"/>
      <c r="G16638" s="129"/>
    </row>
    <row r="16639" spans="1:7">
      <c r="A16639" s="65"/>
      <c r="B16639" s="65"/>
      <c r="C16639" s="65"/>
      <c r="D16639" s="65"/>
      <c r="E16639" s="65"/>
      <c r="F16639" s="65"/>
      <c r="G16639" s="129"/>
    </row>
    <row r="16640" spans="1:7">
      <c r="A16640" s="65"/>
      <c r="B16640" s="65"/>
      <c r="C16640" s="65"/>
      <c r="D16640" s="65"/>
      <c r="E16640" s="65"/>
      <c r="F16640" s="65"/>
      <c r="G16640" s="129"/>
    </row>
    <row r="16641" spans="1:7">
      <c r="A16641" s="65"/>
      <c r="B16641" s="65"/>
      <c r="C16641" s="65"/>
      <c r="D16641" s="65"/>
      <c r="E16641" s="65"/>
      <c r="F16641" s="65"/>
      <c r="G16641" s="129"/>
    </row>
    <row r="16642" spans="1:7">
      <c r="A16642" s="65"/>
      <c r="B16642" s="65"/>
      <c r="C16642" s="65"/>
      <c r="D16642" s="65"/>
      <c r="E16642" s="65"/>
      <c r="F16642" s="65"/>
      <c r="G16642" s="129"/>
    </row>
    <row r="16643" spans="1:7">
      <c r="A16643" s="65"/>
      <c r="B16643" s="65"/>
      <c r="C16643" s="65"/>
      <c r="D16643" s="65"/>
      <c r="E16643" s="65"/>
      <c r="F16643" s="65"/>
      <c r="G16643" s="129"/>
    </row>
    <row r="16644" spans="1:7">
      <c r="A16644" s="65"/>
      <c r="B16644" s="65"/>
      <c r="C16644" s="65"/>
      <c r="D16644" s="65"/>
      <c r="E16644" s="65"/>
      <c r="F16644" s="65"/>
      <c r="G16644" s="129"/>
    </row>
    <row r="16645" spans="1:7">
      <c r="A16645" s="65"/>
      <c r="B16645" s="65"/>
      <c r="C16645" s="65"/>
      <c r="D16645" s="65"/>
      <c r="E16645" s="65"/>
      <c r="F16645" s="65"/>
      <c r="G16645" s="129"/>
    </row>
    <row r="16646" spans="1:7">
      <c r="A16646" s="65"/>
      <c r="B16646" s="65"/>
      <c r="C16646" s="65"/>
      <c r="D16646" s="65"/>
      <c r="E16646" s="65"/>
      <c r="F16646" s="65"/>
      <c r="G16646" s="129"/>
    </row>
    <row r="16647" spans="1:7">
      <c r="A16647" s="65"/>
      <c r="B16647" s="65"/>
      <c r="C16647" s="65"/>
      <c r="D16647" s="65"/>
      <c r="E16647" s="65"/>
      <c r="F16647" s="65"/>
      <c r="G16647" s="129"/>
    </row>
    <row r="16648" spans="1:7">
      <c r="A16648" s="65"/>
      <c r="B16648" s="65"/>
      <c r="C16648" s="65"/>
      <c r="D16648" s="65"/>
      <c r="E16648" s="65"/>
      <c r="F16648" s="65"/>
      <c r="G16648" s="129"/>
    </row>
    <row r="16649" spans="1:7">
      <c r="A16649" s="65"/>
      <c r="B16649" s="65"/>
      <c r="C16649" s="65"/>
      <c r="D16649" s="65"/>
      <c r="E16649" s="65"/>
      <c r="F16649" s="65"/>
      <c r="G16649" s="129"/>
    </row>
    <row r="16650" spans="1:7">
      <c r="A16650" s="65"/>
      <c r="B16650" s="65"/>
      <c r="C16650" s="65"/>
      <c r="D16650" s="65"/>
      <c r="E16650" s="65"/>
      <c r="F16650" s="65"/>
      <c r="G16650" s="129"/>
    </row>
    <row r="16651" spans="1:7">
      <c r="A16651" s="65"/>
      <c r="B16651" s="65"/>
      <c r="C16651" s="65"/>
      <c r="D16651" s="65"/>
      <c r="E16651" s="65"/>
      <c r="F16651" s="65"/>
      <c r="G16651" s="129"/>
    </row>
    <row r="16652" spans="1:7">
      <c r="A16652" s="65"/>
      <c r="B16652" s="65"/>
      <c r="C16652" s="65"/>
      <c r="D16652" s="65"/>
      <c r="E16652" s="65"/>
      <c r="F16652" s="65"/>
      <c r="G16652" s="129"/>
    </row>
    <row r="16653" spans="1:7">
      <c r="A16653" s="65"/>
      <c r="B16653" s="65"/>
      <c r="C16653" s="65"/>
      <c r="D16653" s="65"/>
      <c r="E16653" s="65"/>
      <c r="F16653" s="65"/>
      <c r="G16653" s="129"/>
    </row>
    <row r="16654" spans="1:7">
      <c r="A16654" s="65"/>
      <c r="B16654" s="65"/>
      <c r="C16654" s="65"/>
      <c r="D16654" s="65"/>
      <c r="E16654" s="65"/>
      <c r="F16654" s="65"/>
      <c r="G16654" s="129"/>
    </row>
    <row r="16655" spans="1:7">
      <c r="A16655" s="65"/>
      <c r="B16655" s="65"/>
      <c r="C16655" s="65"/>
      <c r="D16655" s="65"/>
      <c r="E16655" s="65"/>
      <c r="F16655" s="65"/>
      <c r="G16655" s="129"/>
    </row>
    <row r="16656" spans="1:7">
      <c r="A16656" s="65"/>
      <c r="B16656" s="65"/>
      <c r="C16656" s="65"/>
      <c r="D16656" s="65"/>
      <c r="E16656" s="65"/>
      <c r="F16656" s="65"/>
      <c r="G16656" s="129"/>
    </row>
    <row r="16657" spans="1:7">
      <c r="A16657" s="65"/>
      <c r="B16657" s="65"/>
      <c r="C16657" s="65"/>
      <c r="D16657" s="65"/>
      <c r="E16657" s="65"/>
      <c r="F16657" s="65"/>
      <c r="G16657" s="129"/>
    </row>
    <row r="16658" spans="1:7">
      <c r="A16658" s="65"/>
      <c r="B16658" s="65"/>
      <c r="C16658" s="65"/>
      <c r="D16658" s="65"/>
      <c r="E16658" s="65"/>
      <c r="F16658" s="65"/>
      <c r="G16658" s="129"/>
    </row>
    <row r="16659" spans="1:7">
      <c r="A16659" s="65"/>
      <c r="B16659" s="65"/>
      <c r="C16659" s="65"/>
      <c r="D16659" s="65"/>
      <c r="E16659" s="65"/>
      <c r="F16659" s="65"/>
      <c r="G16659" s="129"/>
    </row>
    <row r="16660" spans="1:7">
      <c r="A16660" s="65"/>
      <c r="B16660" s="65"/>
      <c r="C16660" s="65"/>
      <c r="D16660" s="65"/>
      <c r="E16660" s="65"/>
      <c r="F16660" s="65"/>
      <c r="G16660" s="129"/>
    </row>
    <row r="16661" spans="1:7">
      <c r="A16661" s="65"/>
      <c r="B16661" s="65"/>
      <c r="C16661" s="65"/>
      <c r="D16661" s="65"/>
      <c r="E16661" s="65"/>
      <c r="F16661" s="65"/>
      <c r="G16661" s="129"/>
    </row>
    <row r="16662" spans="1:7">
      <c r="A16662" s="65"/>
      <c r="B16662" s="65"/>
      <c r="C16662" s="65"/>
      <c r="D16662" s="65"/>
      <c r="E16662" s="65"/>
      <c r="F16662" s="65"/>
      <c r="G16662" s="129"/>
    </row>
    <row r="16663" spans="1:7">
      <c r="A16663" s="65"/>
      <c r="B16663" s="65"/>
      <c r="C16663" s="65"/>
      <c r="D16663" s="65"/>
      <c r="E16663" s="65"/>
      <c r="F16663" s="65"/>
      <c r="G16663" s="129"/>
    </row>
    <row r="16664" spans="1:7">
      <c r="A16664" s="65"/>
      <c r="B16664" s="65"/>
      <c r="C16664" s="65"/>
      <c r="D16664" s="65"/>
      <c r="E16664" s="65"/>
      <c r="F16664" s="65"/>
      <c r="G16664" s="129"/>
    </row>
    <row r="16665" spans="1:7">
      <c r="A16665" s="65"/>
      <c r="B16665" s="65"/>
      <c r="C16665" s="65"/>
      <c r="D16665" s="65"/>
      <c r="E16665" s="65"/>
      <c r="F16665" s="65"/>
      <c r="G16665" s="129"/>
    </row>
    <row r="16666" spans="1:7">
      <c r="A16666" s="65"/>
      <c r="B16666" s="65"/>
      <c r="C16666" s="65"/>
      <c r="D16666" s="65"/>
      <c r="E16666" s="65"/>
      <c r="F16666" s="65"/>
      <c r="G16666" s="129"/>
    </row>
    <row r="16667" spans="1:7">
      <c r="A16667" s="65"/>
      <c r="B16667" s="65"/>
      <c r="C16667" s="65"/>
      <c r="D16667" s="65"/>
      <c r="E16667" s="65"/>
      <c r="F16667" s="65"/>
      <c r="G16667" s="129"/>
    </row>
    <row r="16668" spans="1:7">
      <c r="A16668" s="65"/>
      <c r="B16668" s="65"/>
      <c r="C16668" s="65"/>
      <c r="D16668" s="65"/>
      <c r="E16668" s="65"/>
      <c r="F16668" s="65"/>
      <c r="G16668" s="129"/>
    </row>
    <row r="16669" spans="1:7">
      <c r="A16669" s="65"/>
      <c r="B16669" s="65"/>
      <c r="C16669" s="65"/>
      <c r="D16669" s="65"/>
      <c r="E16669" s="65"/>
      <c r="F16669" s="65"/>
      <c r="G16669" s="129"/>
    </row>
    <row r="16670" spans="1:7">
      <c r="A16670" s="65"/>
      <c r="B16670" s="65"/>
      <c r="C16670" s="65"/>
      <c r="D16670" s="65"/>
      <c r="E16670" s="65"/>
      <c r="F16670" s="65"/>
      <c r="G16670" s="129"/>
    </row>
    <row r="16671" spans="1:7">
      <c r="A16671" s="65"/>
      <c r="B16671" s="65"/>
      <c r="C16671" s="65"/>
      <c r="D16671" s="65"/>
      <c r="E16671" s="65"/>
      <c r="F16671" s="65"/>
      <c r="G16671" s="129"/>
    </row>
    <row r="16672" spans="1:7">
      <c r="A16672" s="65"/>
      <c r="B16672" s="65"/>
      <c r="C16672" s="65"/>
      <c r="D16672" s="65"/>
      <c r="E16672" s="65"/>
      <c r="F16672" s="65"/>
      <c r="G16672" s="129"/>
    </row>
    <row r="16673" spans="1:7">
      <c r="A16673" s="65"/>
      <c r="B16673" s="65"/>
      <c r="C16673" s="65"/>
      <c r="D16673" s="65"/>
      <c r="E16673" s="65"/>
      <c r="F16673" s="65"/>
      <c r="G16673" s="129"/>
    </row>
    <row r="16674" spans="1:7">
      <c r="A16674" s="65"/>
      <c r="B16674" s="65"/>
      <c r="C16674" s="65"/>
      <c r="D16674" s="65"/>
      <c r="E16674" s="65"/>
      <c r="F16674" s="65"/>
      <c r="G16674" s="129"/>
    </row>
    <row r="16675" spans="1:7">
      <c r="A16675" s="65"/>
      <c r="B16675" s="65"/>
      <c r="C16675" s="65"/>
      <c r="D16675" s="65"/>
      <c r="E16675" s="65"/>
      <c r="F16675" s="65"/>
      <c r="G16675" s="129"/>
    </row>
    <row r="16676" spans="1:7">
      <c r="A16676" s="65"/>
      <c r="B16676" s="65"/>
      <c r="C16676" s="65"/>
      <c r="D16676" s="65"/>
      <c r="E16676" s="65"/>
      <c r="F16676" s="65"/>
      <c r="G16676" s="129"/>
    </row>
    <row r="16677" spans="1:7">
      <c r="A16677" s="65"/>
      <c r="B16677" s="65"/>
      <c r="C16677" s="65"/>
      <c r="D16677" s="65"/>
      <c r="E16677" s="65"/>
      <c r="F16677" s="65"/>
      <c r="G16677" s="129"/>
    </row>
    <row r="16678" spans="1:7">
      <c r="A16678" s="65"/>
      <c r="B16678" s="65"/>
      <c r="C16678" s="65"/>
      <c r="D16678" s="65"/>
      <c r="E16678" s="65"/>
      <c r="F16678" s="65"/>
      <c r="G16678" s="129"/>
    </row>
    <row r="16679" spans="1:7">
      <c r="A16679" s="65"/>
      <c r="B16679" s="65"/>
      <c r="C16679" s="65"/>
      <c r="D16679" s="65"/>
      <c r="E16679" s="65"/>
      <c r="F16679" s="65"/>
      <c r="G16679" s="129"/>
    </row>
    <row r="16680" spans="1:7">
      <c r="A16680" s="65"/>
      <c r="B16680" s="65"/>
      <c r="C16680" s="65"/>
      <c r="D16680" s="65"/>
      <c r="E16680" s="65"/>
      <c r="F16680" s="65"/>
      <c r="G16680" s="129"/>
    </row>
    <row r="16681" spans="1:7">
      <c r="A16681" s="65"/>
      <c r="B16681" s="65"/>
      <c r="C16681" s="65"/>
      <c r="D16681" s="65"/>
      <c r="E16681" s="65"/>
      <c r="F16681" s="65"/>
      <c r="G16681" s="129"/>
    </row>
    <row r="16682" spans="1:7">
      <c r="A16682" s="65"/>
      <c r="B16682" s="65"/>
      <c r="C16682" s="65"/>
      <c r="D16682" s="65"/>
      <c r="E16682" s="65"/>
      <c r="F16682" s="65"/>
      <c r="G16682" s="129"/>
    </row>
    <row r="16683" spans="1:7">
      <c r="A16683" s="65"/>
      <c r="B16683" s="65"/>
      <c r="C16683" s="65"/>
      <c r="D16683" s="65"/>
      <c r="E16683" s="65"/>
      <c r="F16683" s="65"/>
      <c r="G16683" s="129"/>
    </row>
    <row r="16684" spans="1:7">
      <c r="A16684" s="65"/>
      <c r="B16684" s="65"/>
      <c r="C16684" s="65"/>
      <c r="D16684" s="65"/>
      <c r="E16684" s="65"/>
      <c r="F16684" s="65"/>
      <c r="G16684" s="129"/>
    </row>
    <row r="16685" spans="1:7">
      <c r="A16685" s="65"/>
      <c r="B16685" s="65"/>
      <c r="C16685" s="65"/>
      <c r="D16685" s="65"/>
      <c r="E16685" s="65"/>
      <c r="F16685" s="65"/>
      <c r="G16685" s="129"/>
    </row>
    <row r="16686" spans="1:7">
      <c r="A16686" s="65"/>
      <c r="B16686" s="65"/>
      <c r="C16686" s="65"/>
      <c r="D16686" s="65"/>
      <c r="E16686" s="65"/>
      <c r="F16686" s="65"/>
      <c r="G16686" s="129"/>
    </row>
    <row r="16687" spans="1:7">
      <c r="A16687" s="65"/>
      <c r="B16687" s="65"/>
      <c r="C16687" s="65"/>
      <c r="D16687" s="65"/>
      <c r="E16687" s="65"/>
      <c r="F16687" s="65"/>
      <c r="G16687" s="129"/>
    </row>
    <row r="16688" spans="1:7">
      <c r="A16688" s="65"/>
      <c r="B16688" s="65"/>
      <c r="C16688" s="65"/>
      <c r="D16688" s="65"/>
      <c r="E16688" s="65"/>
      <c r="F16688" s="65"/>
      <c r="G16688" s="129"/>
    </row>
    <row r="16689" spans="1:7">
      <c r="A16689" s="65"/>
      <c r="B16689" s="65"/>
      <c r="C16689" s="65"/>
      <c r="D16689" s="65"/>
      <c r="E16689" s="65"/>
      <c r="F16689" s="65"/>
      <c r="G16689" s="129"/>
    </row>
    <row r="16690" spans="1:7">
      <c r="A16690" s="65"/>
      <c r="B16690" s="65"/>
      <c r="C16690" s="65"/>
      <c r="D16690" s="65"/>
      <c r="E16690" s="65"/>
      <c r="F16690" s="65"/>
      <c r="G16690" s="129"/>
    </row>
    <row r="16691" spans="1:7">
      <c r="A16691" s="65"/>
      <c r="B16691" s="65"/>
      <c r="C16691" s="65"/>
      <c r="D16691" s="65"/>
      <c r="E16691" s="65"/>
      <c r="F16691" s="65"/>
      <c r="G16691" s="129"/>
    </row>
    <row r="16692" spans="1:7">
      <c r="A16692" s="65"/>
      <c r="B16692" s="65"/>
      <c r="C16692" s="65"/>
      <c r="D16692" s="65"/>
      <c r="E16692" s="65"/>
      <c r="F16692" s="65"/>
      <c r="G16692" s="129"/>
    </row>
    <row r="16693" spans="1:7">
      <c r="A16693" s="65"/>
      <c r="B16693" s="65"/>
      <c r="C16693" s="65"/>
      <c r="D16693" s="65"/>
      <c r="E16693" s="65"/>
      <c r="F16693" s="65"/>
      <c r="G16693" s="129"/>
    </row>
    <row r="16694" spans="1:7">
      <c r="A16694" s="65"/>
      <c r="B16694" s="65"/>
      <c r="C16694" s="65"/>
      <c r="D16694" s="65"/>
      <c r="E16694" s="65"/>
      <c r="F16694" s="65"/>
      <c r="G16694" s="129"/>
    </row>
    <row r="16695" spans="1:7">
      <c r="A16695" s="65"/>
      <c r="B16695" s="65"/>
      <c r="C16695" s="65"/>
      <c r="D16695" s="65"/>
      <c r="E16695" s="65"/>
      <c r="F16695" s="65"/>
      <c r="G16695" s="129"/>
    </row>
    <row r="16696" spans="1:7">
      <c r="A16696" s="65"/>
      <c r="B16696" s="65"/>
      <c r="C16696" s="65"/>
      <c r="D16696" s="65"/>
      <c r="E16696" s="65"/>
      <c r="F16696" s="65"/>
      <c r="G16696" s="129"/>
    </row>
    <row r="16697" spans="1:7">
      <c r="A16697" s="65"/>
      <c r="B16697" s="65"/>
      <c r="C16697" s="65"/>
      <c r="D16697" s="65"/>
      <c r="E16697" s="65"/>
      <c r="F16697" s="65"/>
      <c r="G16697" s="129"/>
    </row>
    <row r="16698" spans="1:7">
      <c r="A16698" s="65"/>
      <c r="B16698" s="65"/>
      <c r="C16698" s="65"/>
      <c r="D16698" s="65"/>
      <c r="E16698" s="65"/>
      <c r="F16698" s="65"/>
      <c r="G16698" s="129"/>
    </row>
    <row r="16699" spans="1:7">
      <c r="A16699" s="65"/>
      <c r="B16699" s="65"/>
      <c r="C16699" s="65"/>
      <c r="D16699" s="65"/>
      <c r="E16699" s="65"/>
      <c r="F16699" s="65"/>
      <c r="G16699" s="129"/>
    </row>
    <row r="16700" spans="1:7">
      <c r="A16700" s="65"/>
      <c r="B16700" s="65"/>
      <c r="C16700" s="65"/>
      <c r="D16700" s="65"/>
      <c r="E16700" s="65"/>
      <c r="F16700" s="65"/>
      <c r="G16700" s="129"/>
    </row>
    <row r="16701" spans="1:7">
      <c r="A16701" s="65"/>
      <c r="B16701" s="65"/>
      <c r="C16701" s="65"/>
      <c r="D16701" s="65"/>
      <c r="E16701" s="65"/>
      <c r="F16701" s="65"/>
      <c r="G16701" s="129"/>
    </row>
    <row r="16702" spans="1:7">
      <c r="A16702" s="65"/>
      <c r="B16702" s="65"/>
      <c r="C16702" s="65"/>
      <c r="D16702" s="65"/>
      <c r="E16702" s="65"/>
      <c r="F16702" s="65"/>
      <c r="G16702" s="129"/>
    </row>
    <row r="16703" spans="1:7">
      <c r="A16703" s="65"/>
      <c r="B16703" s="65"/>
      <c r="C16703" s="65"/>
      <c r="D16703" s="65"/>
      <c r="E16703" s="65"/>
      <c r="F16703" s="65"/>
      <c r="G16703" s="129"/>
    </row>
    <row r="16704" spans="1:7">
      <c r="A16704" s="65"/>
      <c r="B16704" s="65"/>
      <c r="C16704" s="65"/>
      <c r="D16704" s="65"/>
      <c r="E16704" s="65"/>
      <c r="F16704" s="65"/>
      <c r="G16704" s="129"/>
    </row>
    <row r="16705" spans="1:7">
      <c r="A16705" s="65"/>
      <c r="B16705" s="65"/>
      <c r="C16705" s="65"/>
      <c r="D16705" s="65"/>
      <c r="E16705" s="65"/>
      <c r="F16705" s="65"/>
      <c r="G16705" s="129"/>
    </row>
    <row r="16706" spans="1:7">
      <c r="A16706" s="65"/>
      <c r="B16706" s="65"/>
      <c r="C16706" s="65"/>
      <c r="D16706" s="65"/>
      <c r="E16706" s="65"/>
      <c r="F16706" s="65"/>
      <c r="G16706" s="129"/>
    </row>
    <row r="16707" spans="1:7">
      <c r="A16707" s="65"/>
      <c r="B16707" s="65"/>
      <c r="C16707" s="65"/>
      <c r="D16707" s="65"/>
      <c r="E16707" s="65"/>
      <c r="F16707" s="65"/>
      <c r="G16707" s="129"/>
    </row>
    <row r="16708" spans="1:7">
      <c r="A16708" s="65"/>
      <c r="B16708" s="65"/>
      <c r="C16708" s="65"/>
      <c r="D16708" s="65"/>
      <c r="E16708" s="65"/>
      <c r="F16708" s="65"/>
      <c r="G16708" s="129"/>
    </row>
    <row r="16709" spans="1:7">
      <c r="A16709" s="65"/>
      <c r="B16709" s="65"/>
      <c r="C16709" s="65"/>
      <c r="D16709" s="65"/>
      <c r="E16709" s="65"/>
      <c r="F16709" s="65"/>
      <c r="G16709" s="129"/>
    </row>
    <row r="16710" spans="1:7">
      <c r="A16710" s="65"/>
      <c r="B16710" s="65"/>
      <c r="C16710" s="65"/>
      <c r="D16710" s="65"/>
      <c r="E16710" s="65"/>
      <c r="F16710" s="65"/>
      <c r="G16710" s="129"/>
    </row>
    <row r="16711" spans="1:7">
      <c r="A16711" s="65"/>
      <c r="B16711" s="65"/>
      <c r="C16711" s="65"/>
      <c r="D16711" s="65"/>
      <c r="E16711" s="65"/>
      <c r="F16711" s="65"/>
      <c r="G16711" s="129"/>
    </row>
    <row r="16712" spans="1:7">
      <c r="A16712" s="65"/>
      <c r="B16712" s="65"/>
      <c r="C16712" s="65"/>
      <c r="D16712" s="65"/>
      <c r="E16712" s="65"/>
      <c r="F16712" s="65"/>
      <c r="G16712" s="129"/>
    </row>
    <row r="16713" spans="1:7">
      <c r="A16713" s="65"/>
      <c r="B16713" s="65"/>
      <c r="C16713" s="65"/>
      <c r="D16713" s="65"/>
      <c r="E16713" s="65"/>
      <c r="F16713" s="65"/>
      <c r="G16713" s="129"/>
    </row>
    <row r="16714" spans="1:7">
      <c r="A16714" s="65"/>
      <c r="B16714" s="65"/>
      <c r="C16714" s="65"/>
      <c r="D16714" s="65"/>
      <c r="E16714" s="65"/>
      <c r="F16714" s="65"/>
      <c r="G16714" s="129"/>
    </row>
    <row r="16715" spans="1:7">
      <c r="A16715" s="65"/>
      <c r="B16715" s="65"/>
      <c r="C16715" s="65"/>
      <c r="D16715" s="65"/>
      <c r="E16715" s="65"/>
      <c r="F16715" s="65"/>
      <c r="G16715" s="129"/>
    </row>
    <row r="16716" spans="1:7">
      <c r="A16716" s="65"/>
      <c r="B16716" s="65"/>
      <c r="C16716" s="65"/>
      <c r="D16716" s="65"/>
      <c r="E16716" s="65"/>
      <c r="F16716" s="65"/>
      <c r="G16716" s="129"/>
    </row>
    <row r="16717" spans="1:7">
      <c r="A16717" s="65"/>
      <c r="B16717" s="65"/>
      <c r="C16717" s="65"/>
      <c r="D16717" s="65"/>
      <c r="E16717" s="65"/>
      <c r="F16717" s="65"/>
      <c r="G16717" s="129"/>
    </row>
    <row r="16718" spans="1:7">
      <c r="A16718" s="65"/>
      <c r="B16718" s="65"/>
      <c r="C16718" s="65"/>
      <c r="D16718" s="65"/>
      <c r="E16718" s="65"/>
      <c r="F16718" s="65"/>
      <c r="G16718" s="129"/>
    </row>
    <row r="16719" spans="1:7">
      <c r="A16719" s="65"/>
      <c r="B16719" s="65"/>
      <c r="C16719" s="65"/>
      <c r="D16719" s="65"/>
      <c r="E16719" s="65"/>
      <c r="F16719" s="65"/>
      <c r="G16719" s="129"/>
    </row>
    <row r="16720" spans="1:7">
      <c r="A16720" s="65"/>
      <c r="B16720" s="65"/>
      <c r="C16720" s="65"/>
      <c r="D16720" s="65"/>
      <c r="E16720" s="65"/>
      <c r="F16720" s="65"/>
      <c r="G16720" s="129"/>
    </row>
    <row r="16721" spans="1:7">
      <c r="A16721" s="65"/>
      <c r="B16721" s="65"/>
      <c r="C16721" s="65"/>
      <c r="D16721" s="65"/>
      <c r="E16721" s="65"/>
      <c r="F16721" s="65"/>
      <c r="G16721" s="129"/>
    </row>
    <row r="16722" spans="1:7">
      <c r="A16722" s="65"/>
      <c r="B16722" s="65"/>
      <c r="C16722" s="65"/>
      <c r="D16722" s="65"/>
      <c r="E16722" s="65"/>
      <c r="F16722" s="65"/>
      <c r="G16722" s="129"/>
    </row>
    <row r="16723" spans="1:7">
      <c r="A16723" s="65"/>
      <c r="B16723" s="65"/>
      <c r="C16723" s="65"/>
      <c r="D16723" s="65"/>
      <c r="E16723" s="65"/>
      <c r="F16723" s="65"/>
      <c r="G16723" s="129"/>
    </row>
    <row r="16724" spans="1:7">
      <c r="A16724" s="65"/>
      <c r="B16724" s="65"/>
      <c r="C16724" s="65"/>
      <c r="D16724" s="65"/>
      <c r="E16724" s="65"/>
      <c r="F16724" s="65"/>
      <c r="G16724" s="129"/>
    </row>
    <row r="16725" spans="1:7">
      <c r="A16725" s="65"/>
      <c r="B16725" s="65"/>
      <c r="C16725" s="65"/>
      <c r="D16725" s="65"/>
      <c r="E16725" s="65"/>
      <c r="F16725" s="65"/>
      <c r="G16725" s="129"/>
    </row>
    <row r="16726" spans="1:7">
      <c r="A16726" s="65"/>
      <c r="B16726" s="65"/>
      <c r="C16726" s="65"/>
      <c r="D16726" s="65"/>
      <c r="E16726" s="65"/>
      <c r="F16726" s="65"/>
      <c r="G16726" s="129"/>
    </row>
    <row r="16727" spans="1:7">
      <c r="A16727" s="65"/>
      <c r="B16727" s="65"/>
      <c r="C16727" s="65"/>
      <c r="D16727" s="65"/>
      <c r="E16727" s="65"/>
      <c r="F16727" s="65"/>
      <c r="G16727" s="129"/>
    </row>
    <row r="16728" spans="1:7">
      <c r="A16728" s="65"/>
      <c r="B16728" s="65"/>
      <c r="C16728" s="65"/>
      <c r="D16728" s="65"/>
      <c r="E16728" s="65"/>
      <c r="F16728" s="65"/>
      <c r="G16728" s="129"/>
    </row>
    <row r="16729" spans="1:7">
      <c r="A16729" s="65"/>
      <c r="B16729" s="65"/>
      <c r="C16729" s="65"/>
      <c r="D16729" s="65"/>
      <c r="E16729" s="65"/>
      <c r="F16729" s="65"/>
      <c r="G16729" s="129"/>
    </row>
    <row r="16730" spans="1:7">
      <c r="A16730" s="65"/>
      <c r="B16730" s="65"/>
      <c r="C16730" s="65"/>
      <c r="D16730" s="65"/>
      <c r="E16730" s="65"/>
      <c r="F16730" s="65"/>
      <c r="G16730" s="129"/>
    </row>
    <row r="16731" spans="1:7">
      <c r="A16731" s="65"/>
      <c r="B16731" s="65"/>
      <c r="C16731" s="65"/>
      <c r="D16731" s="65"/>
      <c r="E16731" s="65"/>
      <c r="F16731" s="65"/>
      <c r="G16731" s="129"/>
    </row>
    <row r="16732" spans="1:7">
      <c r="A16732" s="65"/>
      <c r="B16732" s="65"/>
      <c r="C16732" s="65"/>
      <c r="D16732" s="65"/>
      <c r="E16732" s="65"/>
      <c r="F16732" s="65"/>
      <c r="G16732" s="129"/>
    </row>
    <row r="16733" spans="1:7">
      <c r="A16733" s="65"/>
      <c r="B16733" s="65"/>
      <c r="C16733" s="65"/>
      <c r="D16733" s="65"/>
      <c r="E16733" s="65"/>
      <c r="F16733" s="65"/>
      <c r="G16733" s="129"/>
    </row>
    <row r="16734" spans="1:7">
      <c r="A16734" s="65"/>
      <c r="B16734" s="65"/>
      <c r="C16734" s="65"/>
      <c r="D16734" s="65"/>
      <c r="E16734" s="65"/>
      <c r="F16734" s="65"/>
      <c r="G16734" s="129"/>
    </row>
    <row r="16735" spans="1:7">
      <c r="A16735" s="65"/>
      <c r="B16735" s="65"/>
      <c r="C16735" s="65"/>
      <c r="D16735" s="65"/>
      <c r="E16735" s="65"/>
      <c r="F16735" s="65"/>
      <c r="G16735" s="129"/>
    </row>
    <row r="16736" spans="1:7">
      <c r="A16736" s="65"/>
      <c r="B16736" s="65"/>
      <c r="C16736" s="65"/>
      <c r="D16736" s="65"/>
      <c r="E16736" s="65"/>
      <c r="F16736" s="65"/>
      <c r="G16736" s="129"/>
    </row>
    <row r="16737" spans="1:7">
      <c r="A16737" s="65"/>
      <c r="B16737" s="65"/>
      <c r="C16737" s="65"/>
      <c r="D16737" s="65"/>
      <c r="E16737" s="65"/>
      <c r="F16737" s="65"/>
      <c r="G16737" s="129"/>
    </row>
    <row r="16738" spans="1:7">
      <c r="A16738" s="65"/>
      <c r="B16738" s="65"/>
      <c r="C16738" s="65"/>
      <c r="D16738" s="65"/>
      <c r="E16738" s="65"/>
      <c r="F16738" s="65"/>
      <c r="G16738" s="129"/>
    </row>
    <row r="16739" spans="1:7">
      <c r="A16739" s="65"/>
      <c r="B16739" s="65"/>
      <c r="C16739" s="65"/>
      <c r="D16739" s="65"/>
      <c r="E16739" s="65"/>
      <c r="F16739" s="65"/>
      <c r="G16739" s="129"/>
    </row>
    <row r="16740" spans="1:7">
      <c r="A16740" s="65"/>
      <c r="B16740" s="65"/>
      <c r="C16740" s="65"/>
      <c r="D16740" s="65"/>
      <c r="E16740" s="65"/>
      <c r="F16740" s="65"/>
      <c r="G16740" s="129"/>
    </row>
    <row r="16741" spans="1:7">
      <c r="A16741" s="65"/>
      <c r="B16741" s="65"/>
      <c r="C16741" s="65"/>
      <c r="D16741" s="65"/>
      <c r="E16741" s="65"/>
      <c r="F16741" s="65"/>
      <c r="G16741" s="129"/>
    </row>
    <row r="16742" spans="1:7">
      <c r="A16742" s="65"/>
      <c r="B16742" s="65"/>
      <c r="C16742" s="65"/>
      <c r="D16742" s="65"/>
      <c r="E16742" s="65"/>
      <c r="F16742" s="65"/>
      <c r="G16742" s="129"/>
    </row>
    <row r="16743" spans="1:7">
      <c r="A16743" s="65"/>
      <c r="B16743" s="65"/>
      <c r="C16743" s="65"/>
      <c r="D16743" s="65"/>
      <c r="E16743" s="65"/>
      <c r="F16743" s="65"/>
      <c r="G16743" s="129"/>
    </row>
    <row r="16744" spans="1:7">
      <c r="A16744" s="65"/>
      <c r="B16744" s="65"/>
      <c r="C16744" s="65"/>
      <c r="D16744" s="65"/>
      <c r="E16744" s="65"/>
      <c r="F16744" s="65"/>
      <c r="G16744" s="129"/>
    </row>
    <row r="16745" spans="1:7">
      <c r="A16745" s="65"/>
      <c r="B16745" s="65"/>
      <c r="C16745" s="65"/>
      <c r="D16745" s="65"/>
      <c r="E16745" s="65"/>
      <c r="F16745" s="65"/>
      <c r="G16745" s="129"/>
    </row>
    <row r="16746" spans="1:7">
      <c r="A16746" s="65"/>
      <c r="B16746" s="65"/>
      <c r="C16746" s="65"/>
      <c r="D16746" s="65"/>
      <c r="E16746" s="65"/>
      <c r="F16746" s="65"/>
      <c r="G16746" s="129"/>
    </row>
    <row r="16747" spans="1:7">
      <c r="A16747" s="65"/>
      <c r="B16747" s="65"/>
      <c r="C16747" s="65"/>
      <c r="D16747" s="65"/>
      <c r="E16747" s="65"/>
      <c r="F16747" s="65"/>
      <c r="G16747" s="129"/>
    </row>
    <row r="16748" spans="1:7">
      <c r="A16748" s="65"/>
      <c r="B16748" s="65"/>
      <c r="C16748" s="65"/>
      <c r="D16748" s="65"/>
      <c r="E16748" s="65"/>
      <c r="F16748" s="65"/>
      <c r="G16748" s="129"/>
    </row>
    <row r="16749" spans="1:7">
      <c r="A16749" s="65"/>
      <c r="B16749" s="65"/>
      <c r="C16749" s="65"/>
      <c r="D16749" s="65"/>
      <c r="E16749" s="65"/>
      <c r="F16749" s="65"/>
      <c r="G16749" s="129"/>
    </row>
    <row r="16750" spans="1:7">
      <c r="A16750" s="65"/>
      <c r="B16750" s="65"/>
      <c r="C16750" s="65"/>
      <c r="D16750" s="65"/>
      <c r="E16750" s="65"/>
      <c r="F16750" s="65"/>
      <c r="G16750" s="129"/>
    </row>
    <row r="16751" spans="1:7">
      <c r="A16751" s="65"/>
      <c r="B16751" s="65"/>
      <c r="C16751" s="65"/>
      <c r="D16751" s="65"/>
      <c r="E16751" s="65"/>
      <c r="F16751" s="65"/>
      <c r="G16751" s="129"/>
    </row>
    <row r="16752" spans="1:7">
      <c r="A16752" s="65"/>
      <c r="B16752" s="65"/>
      <c r="C16752" s="65"/>
      <c r="D16752" s="65"/>
      <c r="E16752" s="65"/>
      <c r="F16752" s="65"/>
      <c r="G16752" s="129"/>
    </row>
    <row r="16753" spans="1:7">
      <c r="A16753" s="65"/>
      <c r="B16753" s="65"/>
      <c r="C16753" s="65"/>
      <c r="D16753" s="65"/>
      <c r="E16753" s="65"/>
      <c r="F16753" s="65"/>
      <c r="G16753" s="129"/>
    </row>
    <row r="16754" spans="1:7">
      <c r="A16754" s="65"/>
      <c r="B16754" s="65"/>
      <c r="C16754" s="65"/>
      <c r="D16754" s="65"/>
      <c r="E16754" s="65"/>
      <c r="F16754" s="65"/>
      <c r="G16754" s="129"/>
    </row>
    <row r="16755" spans="1:7">
      <c r="A16755" s="65"/>
      <c r="B16755" s="65"/>
      <c r="C16755" s="65"/>
      <c r="D16755" s="65"/>
      <c r="E16755" s="65"/>
      <c r="F16755" s="65"/>
      <c r="G16755" s="129"/>
    </row>
    <row r="16756" spans="1:7">
      <c r="A16756" s="65"/>
      <c r="B16756" s="65"/>
      <c r="C16756" s="65"/>
      <c r="D16756" s="65"/>
      <c r="E16756" s="65"/>
      <c r="F16756" s="65"/>
      <c r="G16756" s="129"/>
    </row>
    <row r="16757" spans="1:7">
      <c r="A16757" s="65"/>
      <c r="B16757" s="65"/>
      <c r="C16757" s="65"/>
      <c r="D16757" s="65"/>
      <c r="E16757" s="65"/>
      <c r="F16757" s="65"/>
      <c r="G16757" s="129"/>
    </row>
    <row r="16758" spans="1:7">
      <c r="A16758" s="65"/>
      <c r="B16758" s="65"/>
      <c r="C16758" s="65"/>
      <c r="D16758" s="65"/>
      <c r="E16758" s="65"/>
      <c r="F16758" s="65"/>
      <c r="G16758" s="129"/>
    </row>
    <row r="16759" spans="1:7">
      <c r="A16759" s="65"/>
      <c r="B16759" s="65"/>
      <c r="C16759" s="65"/>
      <c r="D16759" s="65"/>
      <c r="E16759" s="65"/>
      <c r="F16759" s="65"/>
      <c r="G16759" s="129"/>
    </row>
    <row r="16760" spans="1:7">
      <c r="A16760" s="65"/>
      <c r="B16760" s="65"/>
      <c r="C16760" s="65"/>
      <c r="D16760" s="65"/>
      <c r="E16760" s="65"/>
      <c r="F16760" s="65"/>
      <c r="G16760" s="129"/>
    </row>
    <row r="16761" spans="1:7">
      <c r="A16761" s="65"/>
      <c r="B16761" s="65"/>
      <c r="C16761" s="65"/>
      <c r="D16761" s="65"/>
      <c r="E16761" s="65"/>
      <c r="F16761" s="65"/>
      <c r="G16761" s="129"/>
    </row>
    <row r="16762" spans="1:7">
      <c r="A16762" s="65"/>
      <c r="B16762" s="65"/>
      <c r="C16762" s="65"/>
      <c r="D16762" s="65"/>
      <c r="E16762" s="65"/>
      <c r="F16762" s="65"/>
      <c r="G16762" s="129"/>
    </row>
    <row r="16763" spans="1:7">
      <c r="A16763" s="65"/>
      <c r="B16763" s="65"/>
      <c r="C16763" s="65"/>
      <c r="D16763" s="65"/>
      <c r="E16763" s="65"/>
      <c r="F16763" s="65"/>
      <c r="G16763" s="129"/>
    </row>
    <row r="16764" spans="1:7">
      <c r="A16764" s="65"/>
      <c r="B16764" s="65"/>
      <c r="C16764" s="65"/>
      <c r="D16764" s="65"/>
      <c r="E16764" s="65"/>
      <c r="F16764" s="65"/>
      <c r="G16764" s="129"/>
    </row>
    <row r="16765" spans="1:7">
      <c r="A16765" s="65"/>
      <c r="B16765" s="65"/>
      <c r="C16765" s="65"/>
      <c r="D16765" s="65"/>
      <c r="E16765" s="65"/>
      <c r="F16765" s="65"/>
      <c r="G16765" s="129"/>
    </row>
    <row r="16766" spans="1:7">
      <c r="A16766" s="65"/>
      <c r="B16766" s="65"/>
      <c r="C16766" s="65"/>
      <c r="D16766" s="65"/>
      <c r="E16766" s="65"/>
      <c r="F16766" s="65"/>
      <c r="G16766" s="129"/>
    </row>
    <row r="16767" spans="1:7">
      <c r="A16767" s="65"/>
      <c r="B16767" s="65"/>
      <c r="C16767" s="65"/>
      <c r="D16767" s="65"/>
      <c r="E16767" s="65"/>
      <c r="F16767" s="65"/>
      <c r="G16767" s="129"/>
    </row>
    <row r="16768" spans="1:7">
      <c r="A16768" s="65"/>
      <c r="B16768" s="65"/>
      <c r="C16768" s="65"/>
      <c r="D16768" s="65"/>
      <c r="E16768" s="65"/>
      <c r="F16768" s="65"/>
      <c r="G16768" s="129"/>
    </row>
    <row r="16769" spans="1:7">
      <c r="A16769" s="65"/>
      <c r="B16769" s="65"/>
      <c r="C16769" s="65"/>
      <c r="D16769" s="65"/>
      <c r="E16769" s="65"/>
      <c r="F16769" s="65"/>
      <c r="G16769" s="129"/>
    </row>
    <row r="16770" spans="1:7">
      <c r="A16770" s="65"/>
      <c r="B16770" s="65"/>
      <c r="C16770" s="65"/>
      <c r="D16770" s="65"/>
      <c r="E16770" s="65"/>
      <c r="F16770" s="65"/>
      <c r="G16770" s="129"/>
    </row>
    <row r="16771" spans="1:7">
      <c r="A16771" s="65"/>
      <c r="B16771" s="65"/>
      <c r="C16771" s="65"/>
      <c r="D16771" s="65"/>
      <c r="E16771" s="65"/>
      <c r="F16771" s="65"/>
      <c r="G16771" s="129"/>
    </row>
    <row r="16772" spans="1:7">
      <c r="A16772" s="65"/>
      <c r="B16772" s="65"/>
      <c r="C16772" s="65"/>
      <c r="D16772" s="65"/>
      <c r="E16772" s="65"/>
      <c r="F16772" s="65"/>
      <c r="G16772" s="129"/>
    </row>
    <row r="16773" spans="1:7">
      <c r="A16773" s="65"/>
      <c r="B16773" s="65"/>
      <c r="C16773" s="65"/>
      <c r="D16773" s="65"/>
      <c r="E16773" s="65"/>
      <c r="F16773" s="65"/>
      <c r="G16773" s="129"/>
    </row>
    <row r="16774" spans="1:7">
      <c r="A16774" s="65"/>
      <c r="B16774" s="65"/>
      <c r="C16774" s="65"/>
      <c r="D16774" s="65"/>
      <c r="E16774" s="65"/>
      <c r="F16774" s="65"/>
      <c r="G16774" s="129"/>
    </row>
    <row r="16775" spans="1:7">
      <c r="A16775" s="65"/>
      <c r="B16775" s="65"/>
      <c r="C16775" s="65"/>
      <c r="D16775" s="65"/>
      <c r="E16775" s="65"/>
      <c r="F16775" s="65"/>
      <c r="G16775" s="129"/>
    </row>
    <row r="16776" spans="1:7">
      <c r="A16776" s="65"/>
      <c r="B16776" s="65"/>
      <c r="C16776" s="65"/>
      <c r="D16776" s="65"/>
      <c r="E16776" s="65"/>
      <c r="F16776" s="65"/>
      <c r="G16776" s="129"/>
    </row>
    <row r="16777" spans="1:7">
      <c r="A16777" s="65"/>
      <c r="B16777" s="65"/>
      <c r="C16777" s="65"/>
      <c r="D16777" s="65"/>
      <c r="E16777" s="65"/>
      <c r="F16777" s="65"/>
      <c r="G16777" s="129"/>
    </row>
    <row r="16778" spans="1:7">
      <c r="A16778" s="65"/>
      <c r="B16778" s="65"/>
      <c r="C16778" s="65"/>
      <c r="D16778" s="65"/>
      <c r="E16778" s="65"/>
      <c r="F16778" s="65"/>
      <c r="G16778" s="129"/>
    </row>
    <row r="16779" spans="1:7">
      <c r="A16779" s="65"/>
      <c r="B16779" s="65"/>
      <c r="C16779" s="65"/>
      <c r="D16779" s="65"/>
      <c r="E16779" s="65"/>
      <c r="F16779" s="65"/>
      <c r="G16779" s="129"/>
    </row>
    <row r="16780" spans="1:7">
      <c r="A16780" s="65"/>
      <c r="B16780" s="65"/>
      <c r="C16780" s="65"/>
      <c r="D16780" s="65"/>
      <c r="E16780" s="65"/>
      <c r="F16780" s="65"/>
      <c r="G16780" s="129"/>
    </row>
    <row r="16781" spans="1:7">
      <c r="A16781" s="65"/>
      <c r="B16781" s="65"/>
      <c r="C16781" s="65"/>
      <c r="D16781" s="65"/>
      <c r="E16781" s="65"/>
      <c r="F16781" s="65"/>
      <c r="G16781" s="129"/>
    </row>
    <row r="16782" spans="1:7">
      <c r="A16782" s="65"/>
      <c r="B16782" s="65"/>
      <c r="C16782" s="65"/>
      <c r="D16782" s="65"/>
      <c r="E16782" s="65"/>
      <c r="F16782" s="65"/>
      <c r="G16782" s="129"/>
    </row>
    <row r="16783" spans="1:7">
      <c r="A16783" s="65"/>
      <c r="B16783" s="65"/>
      <c r="C16783" s="65"/>
      <c r="D16783" s="65"/>
      <c r="E16783" s="65"/>
      <c r="F16783" s="65"/>
      <c r="G16783" s="129"/>
    </row>
    <row r="16784" spans="1:7">
      <c r="A16784" s="65"/>
      <c r="B16784" s="65"/>
      <c r="C16784" s="65"/>
      <c r="D16784" s="65"/>
      <c r="E16784" s="65"/>
      <c r="F16784" s="65"/>
      <c r="G16784" s="129"/>
    </row>
    <row r="16785" spans="1:7">
      <c r="A16785" s="65"/>
      <c r="B16785" s="65"/>
      <c r="C16785" s="65"/>
      <c r="D16785" s="65"/>
      <c r="E16785" s="65"/>
      <c r="F16785" s="65"/>
      <c r="G16785" s="129"/>
    </row>
    <row r="16786" spans="1:7">
      <c r="A16786" s="65"/>
      <c r="B16786" s="65"/>
      <c r="C16786" s="65"/>
      <c r="D16786" s="65"/>
      <c r="E16786" s="65"/>
      <c r="F16786" s="65"/>
      <c r="G16786" s="129"/>
    </row>
    <row r="16787" spans="1:7">
      <c r="A16787" s="65"/>
      <c r="B16787" s="65"/>
      <c r="C16787" s="65"/>
      <c r="D16787" s="65"/>
      <c r="E16787" s="65"/>
      <c r="F16787" s="65"/>
      <c r="G16787" s="129"/>
    </row>
    <row r="16788" spans="1:7">
      <c r="A16788" s="65"/>
      <c r="B16788" s="65"/>
      <c r="C16788" s="65"/>
      <c r="D16788" s="65"/>
      <c r="E16788" s="65"/>
      <c r="F16788" s="65"/>
      <c r="G16788" s="129"/>
    </row>
    <row r="16789" spans="1:7">
      <c r="A16789" s="65"/>
      <c r="B16789" s="65"/>
      <c r="C16789" s="65"/>
      <c r="D16789" s="65"/>
      <c r="E16789" s="65"/>
      <c r="F16789" s="65"/>
      <c r="G16789" s="129"/>
    </row>
    <row r="16790" spans="1:7">
      <c r="A16790" s="65"/>
      <c r="B16790" s="65"/>
      <c r="C16790" s="65"/>
      <c r="D16790" s="65"/>
      <c r="E16790" s="65"/>
      <c r="F16790" s="65"/>
      <c r="G16790" s="129"/>
    </row>
    <row r="16791" spans="1:7">
      <c r="A16791" s="65"/>
      <c r="B16791" s="65"/>
      <c r="C16791" s="65"/>
      <c r="D16791" s="65"/>
      <c r="E16791" s="65"/>
      <c r="F16791" s="65"/>
      <c r="G16791" s="129"/>
    </row>
    <row r="16792" spans="1:7">
      <c r="A16792" s="65"/>
      <c r="B16792" s="65"/>
      <c r="C16792" s="65"/>
      <c r="D16792" s="65"/>
      <c r="E16792" s="65"/>
      <c r="F16792" s="65"/>
      <c r="G16792" s="129"/>
    </row>
    <row r="16793" spans="1:7">
      <c r="A16793" s="65"/>
      <c r="B16793" s="65"/>
      <c r="C16793" s="65"/>
      <c r="D16793" s="65"/>
      <c r="E16793" s="65"/>
      <c r="F16793" s="65"/>
      <c r="G16793" s="129"/>
    </row>
    <row r="16794" spans="1:7">
      <c r="A16794" s="65"/>
      <c r="B16794" s="65"/>
      <c r="C16794" s="65"/>
      <c r="D16794" s="65"/>
      <c r="E16794" s="65"/>
      <c r="F16794" s="65"/>
      <c r="G16794" s="129"/>
    </row>
    <row r="16795" spans="1:7">
      <c r="A16795" s="65"/>
      <c r="B16795" s="65"/>
      <c r="C16795" s="65"/>
      <c r="D16795" s="65"/>
      <c r="E16795" s="65"/>
      <c r="F16795" s="65"/>
      <c r="G16795" s="129"/>
    </row>
    <row r="16796" spans="1:7">
      <c r="A16796" s="65"/>
      <c r="B16796" s="65"/>
      <c r="C16796" s="65"/>
      <c r="D16796" s="65"/>
      <c r="E16796" s="65"/>
      <c r="F16796" s="65"/>
      <c r="G16796" s="129"/>
    </row>
    <row r="16797" spans="1:7">
      <c r="A16797" s="65"/>
      <c r="B16797" s="65"/>
      <c r="C16797" s="65"/>
      <c r="D16797" s="65"/>
      <c r="E16797" s="65"/>
      <c r="F16797" s="65"/>
      <c r="G16797" s="129"/>
    </row>
    <row r="16798" spans="1:7">
      <c r="A16798" s="65"/>
      <c r="B16798" s="65"/>
      <c r="C16798" s="65"/>
      <c r="D16798" s="65"/>
      <c r="E16798" s="65"/>
      <c r="F16798" s="65"/>
      <c r="G16798" s="129"/>
    </row>
    <row r="16799" spans="1:7">
      <c r="A16799" s="65"/>
      <c r="B16799" s="65"/>
      <c r="C16799" s="65"/>
      <c r="D16799" s="65"/>
      <c r="E16799" s="65"/>
      <c r="F16799" s="65"/>
      <c r="G16799" s="129"/>
    </row>
    <row r="16800" spans="1:7">
      <c r="A16800" s="65"/>
      <c r="B16800" s="65"/>
      <c r="C16800" s="65"/>
      <c r="D16800" s="65"/>
      <c r="E16800" s="65"/>
      <c r="F16800" s="65"/>
      <c r="G16800" s="129"/>
    </row>
    <row r="16801" spans="1:7">
      <c r="A16801" s="65"/>
      <c r="B16801" s="65"/>
      <c r="C16801" s="65"/>
      <c r="D16801" s="65"/>
      <c r="E16801" s="65"/>
      <c r="F16801" s="65"/>
      <c r="G16801" s="129"/>
    </row>
    <row r="16802" spans="1:7">
      <c r="A16802" s="65"/>
      <c r="B16802" s="65"/>
      <c r="C16802" s="65"/>
      <c r="D16802" s="65"/>
      <c r="E16802" s="65"/>
      <c r="F16802" s="65"/>
      <c r="G16802" s="129"/>
    </row>
    <row r="16803" spans="1:7">
      <c r="A16803" s="65"/>
      <c r="B16803" s="65"/>
      <c r="C16803" s="65"/>
      <c r="D16803" s="65"/>
      <c r="E16803" s="65"/>
      <c r="F16803" s="65"/>
      <c r="G16803" s="129"/>
    </row>
    <row r="16804" spans="1:7">
      <c r="A16804" s="65"/>
      <c r="B16804" s="65"/>
      <c r="C16804" s="65"/>
      <c r="D16804" s="65"/>
      <c r="E16804" s="65"/>
      <c r="F16804" s="65"/>
      <c r="G16804" s="129"/>
    </row>
    <row r="16805" spans="1:7">
      <c r="A16805" s="65"/>
      <c r="B16805" s="65"/>
      <c r="C16805" s="65"/>
      <c r="D16805" s="65"/>
      <c r="E16805" s="65"/>
      <c r="F16805" s="65"/>
      <c r="G16805" s="129"/>
    </row>
    <row r="16806" spans="1:7">
      <c r="A16806" s="65"/>
      <c r="B16806" s="65"/>
      <c r="C16806" s="65"/>
      <c r="D16806" s="65"/>
      <c r="E16806" s="65"/>
      <c r="F16806" s="65"/>
      <c r="G16806" s="129"/>
    </row>
    <row r="16807" spans="1:7">
      <c r="A16807" s="65"/>
      <c r="B16807" s="65"/>
      <c r="C16807" s="65"/>
      <c r="D16807" s="65"/>
      <c r="E16807" s="65"/>
      <c r="F16807" s="65"/>
      <c r="G16807" s="129"/>
    </row>
    <row r="16808" spans="1:7">
      <c r="A16808" s="65"/>
      <c r="B16808" s="65"/>
      <c r="C16808" s="65"/>
      <c r="D16808" s="65"/>
      <c r="E16808" s="65"/>
      <c r="F16808" s="65"/>
      <c r="G16808" s="129"/>
    </row>
    <row r="16809" spans="1:7">
      <c r="A16809" s="65"/>
      <c r="B16809" s="65"/>
      <c r="C16809" s="65"/>
      <c r="D16809" s="65"/>
      <c r="E16809" s="65"/>
      <c r="F16809" s="65"/>
      <c r="G16809" s="129"/>
    </row>
    <row r="16810" spans="1:7">
      <c r="A16810" s="65"/>
      <c r="B16810" s="65"/>
      <c r="C16810" s="65"/>
      <c r="D16810" s="65"/>
      <c r="E16810" s="65"/>
      <c r="F16810" s="65"/>
      <c r="G16810" s="129"/>
    </row>
    <row r="16811" spans="1:7">
      <c r="A16811" s="65"/>
      <c r="B16811" s="65"/>
      <c r="C16811" s="65"/>
      <c r="D16811" s="65"/>
      <c r="E16811" s="65"/>
      <c r="F16811" s="65"/>
      <c r="G16811" s="129"/>
    </row>
    <row r="16812" spans="1:7">
      <c r="A16812" s="65"/>
      <c r="B16812" s="65"/>
      <c r="C16812" s="65"/>
      <c r="D16812" s="65"/>
      <c r="E16812" s="65"/>
      <c r="F16812" s="65"/>
      <c r="G16812" s="129"/>
    </row>
    <row r="16813" spans="1:7">
      <c r="A16813" s="65"/>
      <c r="B16813" s="65"/>
      <c r="C16813" s="65"/>
      <c r="D16813" s="65"/>
      <c r="E16813" s="65"/>
      <c r="F16813" s="65"/>
      <c r="G16813" s="129"/>
    </row>
    <row r="16814" spans="1:7">
      <c r="A16814" s="65"/>
      <c r="B16814" s="65"/>
      <c r="C16814" s="65"/>
      <c r="D16814" s="65"/>
      <c r="E16814" s="65"/>
      <c r="F16814" s="65"/>
      <c r="G16814" s="129"/>
    </row>
    <row r="16815" spans="1:7">
      <c r="A16815" s="65"/>
      <c r="B16815" s="65"/>
      <c r="C16815" s="65"/>
      <c r="D16815" s="65"/>
      <c r="E16815" s="65"/>
      <c r="F16815" s="65"/>
      <c r="G16815" s="129"/>
    </row>
    <row r="16816" spans="1:7">
      <c r="A16816" s="65"/>
      <c r="B16816" s="65"/>
      <c r="C16816" s="65"/>
      <c r="D16816" s="65"/>
      <c r="E16816" s="65"/>
      <c r="F16816" s="65"/>
      <c r="G16816" s="129"/>
    </row>
    <row r="16817" spans="1:7">
      <c r="A16817" s="65"/>
      <c r="B16817" s="65"/>
      <c r="C16817" s="65"/>
      <c r="D16817" s="65"/>
      <c r="E16817" s="65"/>
      <c r="F16817" s="65"/>
      <c r="G16817" s="129"/>
    </row>
    <row r="16818" spans="1:7">
      <c r="A16818" s="65"/>
      <c r="B16818" s="65"/>
      <c r="C16818" s="65"/>
      <c r="D16818" s="65"/>
      <c r="E16818" s="65"/>
      <c r="F16818" s="65"/>
      <c r="G16818" s="129"/>
    </row>
    <row r="16819" spans="1:7">
      <c r="A16819" s="65"/>
      <c r="B16819" s="65"/>
      <c r="C16819" s="65"/>
      <c r="D16819" s="65"/>
      <c r="E16819" s="65"/>
      <c r="F16819" s="65"/>
      <c r="G16819" s="129"/>
    </row>
    <row r="16820" spans="1:7">
      <c r="A16820" s="65"/>
      <c r="B16820" s="65"/>
      <c r="C16820" s="65"/>
      <c r="D16820" s="65"/>
      <c r="E16820" s="65"/>
      <c r="F16820" s="65"/>
      <c r="G16820" s="129"/>
    </row>
    <row r="16821" spans="1:7">
      <c r="A16821" s="65"/>
      <c r="B16821" s="65"/>
      <c r="C16821" s="65"/>
      <c r="D16821" s="65"/>
      <c r="E16821" s="65"/>
      <c r="F16821" s="65"/>
      <c r="G16821" s="129"/>
    </row>
    <row r="16822" spans="1:7">
      <c r="A16822" s="65"/>
      <c r="B16822" s="65"/>
      <c r="C16822" s="65"/>
      <c r="D16822" s="65"/>
      <c r="E16822" s="65"/>
      <c r="F16822" s="65"/>
      <c r="G16822" s="129"/>
    </row>
    <row r="16823" spans="1:7">
      <c r="A16823" s="65"/>
      <c r="B16823" s="65"/>
      <c r="C16823" s="65"/>
      <c r="D16823" s="65"/>
      <c r="E16823" s="65"/>
      <c r="F16823" s="65"/>
      <c r="G16823" s="129"/>
    </row>
    <row r="16824" spans="1:7">
      <c r="A16824" s="65"/>
      <c r="B16824" s="65"/>
      <c r="C16824" s="65"/>
      <c r="D16824" s="65"/>
      <c r="E16824" s="65"/>
      <c r="F16824" s="65"/>
      <c r="G16824" s="129"/>
    </row>
    <row r="16825" spans="1:7">
      <c r="A16825" s="65"/>
      <c r="B16825" s="65"/>
      <c r="C16825" s="65"/>
      <c r="D16825" s="65"/>
      <c r="E16825" s="65"/>
      <c r="F16825" s="65"/>
      <c r="G16825" s="129"/>
    </row>
    <row r="16826" spans="1:7">
      <c r="A16826" s="65"/>
      <c r="B16826" s="65"/>
      <c r="C16826" s="65"/>
      <c r="D16826" s="65"/>
      <c r="E16826" s="65"/>
      <c r="F16826" s="65"/>
      <c r="G16826" s="129"/>
    </row>
    <row r="16827" spans="1:7">
      <c r="A16827" s="65"/>
      <c r="B16827" s="65"/>
      <c r="C16827" s="65"/>
      <c r="D16827" s="65"/>
      <c r="E16827" s="65"/>
      <c r="F16827" s="65"/>
      <c r="G16827" s="129"/>
    </row>
    <row r="16828" spans="1:7">
      <c r="A16828" s="65"/>
      <c r="B16828" s="65"/>
      <c r="C16828" s="65"/>
      <c r="D16828" s="65"/>
      <c r="E16828" s="65"/>
      <c r="F16828" s="65"/>
      <c r="G16828" s="129"/>
    </row>
    <row r="16829" spans="1:7">
      <c r="A16829" s="65"/>
      <c r="B16829" s="65"/>
      <c r="C16829" s="65"/>
      <c r="D16829" s="65"/>
      <c r="E16829" s="65"/>
      <c r="F16829" s="65"/>
      <c r="G16829" s="129"/>
    </row>
    <row r="16830" spans="1:7">
      <c r="A16830" s="65"/>
      <c r="B16830" s="65"/>
      <c r="C16830" s="65"/>
      <c r="D16830" s="65"/>
      <c r="E16830" s="65"/>
      <c r="F16830" s="65"/>
      <c r="G16830" s="129"/>
    </row>
    <row r="16831" spans="1:7">
      <c r="A16831" s="65"/>
      <c r="B16831" s="65"/>
      <c r="C16831" s="65"/>
      <c r="D16831" s="65"/>
      <c r="E16831" s="65"/>
      <c r="F16831" s="65"/>
      <c r="G16831" s="129"/>
    </row>
    <row r="16832" spans="1:7">
      <c r="A16832" s="65"/>
      <c r="B16832" s="65"/>
      <c r="C16832" s="65"/>
      <c r="D16832" s="65"/>
      <c r="E16832" s="65"/>
      <c r="F16832" s="65"/>
      <c r="G16832" s="129"/>
    </row>
    <row r="16833" spans="1:7">
      <c r="A16833" s="65"/>
      <c r="B16833" s="65"/>
      <c r="C16833" s="65"/>
      <c r="D16833" s="65"/>
      <c r="E16833" s="65"/>
      <c r="F16833" s="65"/>
      <c r="G16833" s="129"/>
    </row>
    <row r="16834" spans="1:7">
      <c r="A16834" s="65"/>
      <c r="B16834" s="65"/>
      <c r="C16834" s="65"/>
      <c r="D16834" s="65"/>
      <c r="E16834" s="65"/>
      <c r="F16834" s="65"/>
      <c r="G16834" s="129"/>
    </row>
    <row r="16835" spans="1:7">
      <c r="A16835" s="65"/>
      <c r="B16835" s="65"/>
      <c r="C16835" s="65"/>
      <c r="D16835" s="65"/>
      <c r="E16835" s="65"/>
      <c r="F16835" s="65"/>
      <c r="G16835" s="129"/>
    </row>
    <row r="16836" spans="1:7">
      <c r="A16836" s="65"/>
      <c r="B16836" s="65"/>
      <c r="C16836" s="65"/>
      <c r="D16836" s="65"/>
      <c r="E16836" s="65"/>
      <c r="F16836" s="65"/>
      <c r="G16836" s="129"/>
    </row>
    <row r="16837" spans="1:7">
      <c r="A16837" s="65"/>
      <c r="B16837" s="65"/>
      <c r="C16837" s="65"/>
      <c r="D16837" s="65"/>
      <c r="E16837" s="65"/>
      <c r="F16837" s="65"/>
      <c r="G16837" s="129"/>
    </row>
    <row r="16838" spans="1:7">
      <c r="A16838" s="65"/>
      <c r="B16838" s="65"/>
      <c r="C16838" s="65"/>
      <c r="D16838" s="65"/>
      <c r="E16838" s="65"/>
      <c r="F16838" s="65"/>
      <c r="G16838" s="129"/>
    </row>
    <row r="16839" spans="1:7">
      <c r="A16839" s="65"/>
      <c r="B16839" s="65"/>
      <c r="C16839" s="65"/>
      <c r="D16839" s="65"/>
      <c r="E16839" s="65"/>
      <c r="F16839" s="65"/>
      <c r="G16839" s="129"/>
    </row>
    <row r="16840" spans="1:7">
      <c r="A16840" s="65"/>
      <c r="B16840" s="65"/>
      <c r="C16840" s="65"/>
      <c r="D16840" s="65"/>
      <c r="E16840" s="65"/>
      <c r="F16840" s="65"/>
      <c r="G16840" s="129"/>
    </row>
    <row r="16841" spans="1:7">
      <c r="A16841" s="65"/>
      <c r="B16841" s="65"/>
      <c r="C16841" s="65"/>
      <c r="D16841" s="65"/>
      <c r="E16841" s="65"/>
      <c r="F16841" s="65"/>
      <c r="G16841" s="129"/>
    </row>
    <row r="16842" spans="1:7">
      <c r="A16842" s="65"/>
      <c r="B16842" s="65"/>
      <c r="C16842" s="65"/>
      <c r="D16842" s="65"/>
      <c r="E16842" s="65"/>
      <c r="F16842" s="65"/>
      <c r="G16842" s="129"/>
    </row>
    <row r="16843" spans="1:7">
      <c r="A16843" s="65"/>
      <c r="B16843" s="65"/>
      <c r="C16843" s="65"/>
      <c r="D16843" s="65"/>
      <c r="E16843" s="65"/>
      <c r="F16843" s="65"/>
      <c r="G16843" s="129"/>
    </row>
    <row r="16844" spans="1:7">
      <c r="A16844" s="65"/>
      <c r="B16844" s="65"/>
      <c r="C16844" s="65"/>
      <c r="D16844" s="65"/>
      <c r="E16844" s="65"/>
      <c r="F16844" s="65"/>
      <c r="G16844" s="129"/>
    </row>
    <row r="16845" spans="1:7">
      <c r="A16845" s="65"/>
      <c r="B16845" s="65"/>
      <c r="C16845" s="65"/>
      <c r="D16845" s="65"/>
      <c r="E16845" s="65"/>
      <c r="F16845" s="65"/>
      <c r="G16845" s="129"/>
    </row>
    <row r="16846" spans="1:7">
      <c r="A16846" s="65"/>
      <c r="B16846" s="65"/>
      <c r="C16846" s="65"/>
      <c r="D16846" s="65"/>
      <c r="E16846" s="65"/>
      <c r="F16846" s="65"/>
      <c r="G16846" s="129"/>
    </row>
    <row r="16847" spans="1:7">
      <c r="A16847" s="65"/>
      <c r="B16847" s="65"/>
      <c r="C16847" s="65"/>
      <c r="D16847" s="65"/>
      <c r="E16847" s="65"/>
      <c r="F16847" s="65"/>
      <c r="G16847" s="129"/>
    </row>
    <row r="16848" spans="1:7">
      <c r="A16848" s="65"/>
      <c r="B16848" s="65"/>
      <c r="C16848" s="65"/>
      <c r="D16848" s="65"/>
      <c r="E16848" s="65"/>
      <c r="F16848" s="65"/>
      <c r="G16848" s="129"/>
    </row>
    <row r="16849" spans="1:7">
      <c r="A16849" s="65"/>
      <c r="B16849" s="65"/>
      <c r="C16849" s="65"/>
      <c r="D16849" s="65"/>
      <c r="E16849" s="65"/>
      <c r="F16849" s="65"/>
      <c r="G16849" s="129"/>
    </row>
    <row r="16850" spans="1:7">
      <c r="A16850" s="65"/>
      <c r="B16850" s="65"/>
      <c r="C16850" s="65"/>
      <c r="D16850" s="65"/>
      <c r="E16850" s="65"/>
      <c r="F16850" s="65"/>
      <c r="G16850" s="129"/>
    </row>
    <row r="16851" spans="1:7">
      <c r="A16851" s="65"/>
      <c r="B16851" s="65"/>
      <c r="C16851" s="65"/>
      <c r="D16851" s="65"/>
      <c r="E16851" s="65"/>
      <c r="F16851" s="65"/>
      <c r="G16851" s="129"/>
    </row>
    <row r="16852" spans="1:7">
      <c r="A16852" s="65"/>
      <c r="B16852" s="65"/>
      <c r="C16852" s="65"/>
      <c r="D16852" s="65"/>
      <c r="E16852" s="65"/>
      <c r="F16852" s="65"/>
      <c r="G16852" s="129"/>
    </row>
    <row r="16853" spans="1:7">
      <c r="A16853" s="65"/>
      <c r="B16853" s="65"/>
      <c r="C16853" s="65"/>
      <c r="D16853" s="65"/>
      <c r="E16853" s="65"/>
      <c r="F16853" s="65"/>
      <c r="G16853" s="129"/>
    </row>
    <row r="16854" spans="1:7">
      <c r="A16854" s="65"/>
      <c r="B16854" s="65"/>
      <c r="C16854" s="65"/>
      <c r="D16854" s="65"/>
      <c r="E16854" s="65"/>
      <c r="F16854" s="65"/>
      <c r="G16854" s="129"/>
    </row>
    <row r="16855" spans="1:7">
      <c r="A16855" s="65"/>
      <c r="B16855" s="65"/>
      <c r="C16855" s="65"/>
      <c r="D16855" s="65"/>
      <c r="E16855" s="65"/>
      <c r="F16855" s="65"/>
      <c r="G16855" s="129"/>
    </row>
    <row r="16856" spans="1:7">
      <c r="A16856" s="65"/>
      <c r="B16856" s="65"/>
      <c r="C16856" s="65"/>
      <c r="D16856" s="65"/>
      <c r="E16856" s="65"/>
      <c r="F16856" s="65"/>
      <c r="G16856" s="129"/>
    </row>
    <row r="16857" spans="1:7">
      <c r="A16857" s="65"/>
      <c r="B16857" s="65"/>
      <c r="C16857" s="65"/>
      <c r="D16857" s="65"/>
      <c r="E16857" s="65"/>
      <c r="F16857" s="65"/>
      <c r="G16857" s="129"/>
    </row>
    <row r="16858" spans="1:7">
      <c r="A16858" s="65"/>
      <c r="B16858" s="65"/>
      <c r="C16858" s="65"/>
      <c r="D16858" s="65"/>
      <c r="E16858" s="65"/>
      <c r="F16858" s="65"/>
      <c r="G16858" s="129"/>
    </row>
    <row r="16859" spans="1:7">
      <c r="A16859" s="65"/>
      <c r="B16859" s="65"/>
      <c r="C16859" s="65"/>
      <c r="D16859" s="65"/>
      <c r="E16859" s="65"/>
      <c r="F16859" s="65"/>
      <c r="G16859" s="129"/>
    </row>
    <row r="16860" spans="1:7">
      <c r="A16860" s="65"/>
      <c r="B16860" s="65"/>
      <c r="C16860" s="65"/>
      <c r="D16860" s="65"/>
      <c r="E16860" s="65"/>
      <c r="F16860" s="65"/>
      <c r="G16860" s="129"/>
    </row>
    <row r="16861" spans="1:7">
      <c r="A16861" s="65"/>
      <c r="B16861" s="65"/>
      <c r="C16861" s="65"/>
      <c r="D16861" s="65"/>
      <c r="E16861" s="65"/>
      <c r="F16861" s="65"/>
      <c r="G16861" s="129"/>
    </row>
    <row r="16862" spans="1:7">
      <c r="A16862" s="65"/>
      <c r="B16862" s="65"/>
      <c r="C16862" s="65"/>
      <c r="D16862" s="65"/>
      <c r="E16862" s="65"/>
      <c r="F16862" s="65"/>
      <c r="G16862" s="129"/>
    </row>
    <row r="16863" spans="1:7">
      <c r="A16863" s="65"/>
      <c r="B16863" s="65"/>
      <c r="C16863" s="65"/>
      <c r="D16863" s="65"/>
      <c r="E16863" s="65"/>
      <c r="F16863" s="65"/>
      <c r="G16863" s="129"/>
    </row>
    <row r="16864" spans="1:7">
      <c r="A16864" s="65"/>
      <c r="B16864" s="65"/>
      <c r="C16864" s="65"/>
      <c r="D16864" s="65"/>
      <c r="E16864" s="65"/>
      <c r="F16864" s="65"/>
      <c r="G16864" s="129"/>
    </row>
    <row r="16865" spans="1:7">
      <c r="A16865" s="65"/>
      <c r="B16865" s="65"/>
      <c r="C16865" s="65"/>
      <c r="D16865" s="65"/>
      <c r="E16865" s="65"/>
      <c r="F16865" s="65"/>
      <c r="G16865" s="129"/>
    </row>
    <row r="16866" spans="1:7">
      <c r="A16866" s="65"/>
      <c r="B16866" s="65"/>
      <c r="C16866" s="65"/>
      <c r="D16866" s="65"/>
      <c r="E16866" s="65"/>
      <c r="F16866" s="65"/>
      <c r="G16866" s="129"/>
    </row>
    <row r="16867" spans="1:7">
      <c r="A16867" s="65"/>
      <c r="B16867" s="65"/>
      <c r="C16867" s="65"/>
      <c r="D16867" s="65"/>
      <c r="E16867" s="65"/>
      <c r="F16867" s="65"/>
      <c r="G16867" s="129"/>
    </row>
    <row r="16868" spans="1:7">
      <c r="A16868" s="65"/>
      <c r="B16868" s="65"/>
      <c r="C16868" s="65"/>
      <c r="D16868" s="65"/>
      <c r="E16868" s="65"/>
      <c r="F16868" s="65"/>
      <c r="G16868" s="129"/>
    </row>
    <row r="16869" spans="1:7">
      <c r="A16869" s="65"/>
      <c r="B16869" s="65"/>
      <c r="C16869" s="65"/>
      <c r="D16869" s="65"/>
      <c r="E16869" s="65"/>
      <c r="F16869" s="65"/>
      <c r="G16869" s="129"/>
    </row>
    <row r="16870" spans="1:7">
      <c r="A16870" s="65"/>
      <c r="B16870" s="65"/>
      <c r="C16870" s="65"/>
      <c r="D16870" s="65"/>
      <c r="E16870" s="65"/>
      <c r="F16870" s="65"/>
      <c r="G16870" s="129"/>
    </row>
    <row r="16871" spans="1:7">
      <c r="A16871" s="65"/>
      <c r="B16871" s="65"/>
      <c r="C16871" s="65"/>
      <c r="D16871" s="65"/>
      <c r="E16871" s="65"/>
      <c r="F16871" s="65"/>
      <c r="G16871" s="129"/>
    </row>
    <row r="16872" spans="1:7">
      <c r="A16872" s="65"/>
      <c r="B16872" s="65"/>
      <c r="C16872" s="65"/>
      <c r="D16872" s="65"/>
      <c r="E16872" s="65"/>
      <c r="F16872" s="65"/>
      <c r="G16872" s="129"/>
    </row>
    <row r="16873" spans="1:7">
      <c r="A16873" s="65"/>
      <c r="B16873" s="65"/>
      <c r="C16873" s="65"/>
      <c r="D16873" s="65"/>
      <c r="E16873" s="65"/>
      <c r="F16873" s="65"/>
      <c r="G16873" s="129"/>
    </row>
    <row r="16874" spans="1:7">
      <c r="A16874" s="65"/>
      <c r="B16874" s="65"/>
      <c r="C16874" s="65"/>
      <c r="D16874" s="65"/>
      <c r="E16874" s="65"/>
      <c r="F16874" s="65"/>
      <c r="G16874" s="129"/>
    </row>
    <row r="16875" spans="1:7">
      <c r="A16875" s="65"/>
      <c r="B16875" s="65"/>
      <c r="C16875" s="65"/>
      <c r="D16875" s="65"/>
      <c r="E16875" s="65"/>
      <c r="F16875" s="65"/>
      <c r="G16875" s="129"/>
    </row>
    <row r="16876" spans="1:7">
      <c r="A16876" s="65"/>
      <c r="B16876" s="65"/>
      <c r="C16876" s="65"/>
      <c r="D16876" s="65"/>
      <c r="E16876" s="65"/>
      <c r="F16876" s="65"/>
      <c r="G16876" s="129"/>
    </row>
    <row r="16877" spans="1:7">
      <c r="A16877" s="65"/>
      <c r="B16877" s="65"/>
      <c r="C16877" s="65"/>
      <c r="D16877" s="65"/>
      <c r="E16877" s="65"/>
      <c r="F16877" s="65"/>
      <c r="G16877" s="129"/>
    </row>
    <row r="16878" spans="1:7">
      <c r="A16878" s="65"/>
      <c r="B16878" s="65"/>
      <c r="C16878" s="65"/>
      <c r="D16878" s="65"/>
      <c r="E16878" s="65"/>
      <c r="F16878" s="65"/>
      <c r="G16878" s="129"/>
    </row>
    <row r="16879" spans="1:7">
      <c r="A16879" s="65"/>
      <c r="B16879" s="65"/>
      <c r="C16879" s="65"/>
      <c r="D16879" s="65"/>
      <c r="E16879" s="65"/>
      <c r="F16879" s="65"/>
      <c r="G16879" s="129"/>
    </row>
    <row r="16880" spans="1:7">
      <c r="A16880" s="65"/>
      <c r="B16880" s="65"/>
      <c r="C16880" s="65"/>
      <c r="D16880" s="65"/>
      <c r="E16880" s="65"/>
      <c r="F16880" s="65"/>
      <c r="G16880" s="129"/>
    </row>
    <row r="16881" spans="1:7">
      <c r="A16881" s="65"/>
      <c r="B16881" s="65"/>
      <c r="C16881" s="65"/>
      <c r="D16881" s="65"/>
      <c r="E16881" s="65"/>
      <c r="F16881" s="65"/>
      <c r="G16881" s="129"/>
    </row>
    <row r="16882" spans="1:7">
      <c r="A16882" s="65"/>
      <c r="B16882" s="65"/>
      <c r="C16882" s="65"/>
      <c r="D16882" s="65"/>
      <c r="E16882" s="65"/>
      <c r="F16882" s="65"/>
      <c r="G16882" s="129"/>
    </row>
    <row r="16883" spans="1:7">
      <c r="A16883" s="65"/>
      <c r="B16883" s="65"/>
      <c r="C16883" s="65"/>
      <c r="D16883" s="65"/>
      <c r="E16883" s="65"/>
      <c r="F16883" s="65"/>
      <c r="G16883" s="129"/>
    </row>
    <row r="16884" spans="1:7">
      <c r="A16884" s="65"/>
      <c r="B16884" s="65"/>
      <c r="C16884" s="65"/>
      <c r="D16884" s="65"/>
      <c r="E16884" s="65"/>
      <c r="F16884" s="65"/>
      <c r="G16884" s="129"/>
    </row>
    <row r="16885" spans="1:7">
      <c r="A16885" s="65"/>
      <c r="B16885" s="65"/>
      <c r="C16885" s="65"/>
      <c r="D16885" s="65"/>
      <c r="E16885" s="65"/>
      <c r="F16885" s="65"/>
      <c r="G16885" s="129"/>
    </row>
    <row r="16886" spans="1:7">
      <c r="A16886" s="65"/>
      <c r="B16886" s="65"/>
      <c r="C16886" s="65"/>
      <c r="D16886" s="65"/>
      <c r="E16886" s="65"/>
      <c r="F16886" s="65"/>
      <c r="G16886" s="129"/>
    </row>
    <row r="16887" spans="1:7">
      <c r="A16887" s="65"/>
      <c r="B16887" s="65"/>
      <c r="C16887" s="65"/>
      <c r="D16887" s="65"/>
      <c r="E16887" s="65"/>
      <c r="F16887" s="65"/>
      <c r="G16887" s="129"/>
    </row>
    <row r="16888" spans="1:7">
      <c r="A16888" s="65"/>
      <c r="B16888" s="65"/>
      <c r="C16888" s="65"/>
      <c r="D16888" s="65"/>
      <c r="E16888" s="65"/>
      <c r="F16888" s="65"/>
      <c r="G16888" s="129"/>
    </row>
    <row r="16889" spans="1:7">
      <c r="A16889" s="65"/>
      <c r="B16889" s="65"/>
      <c r="C16889" s="65"/>
      <c r="D16889" s="65"/>
      <c r="E16889" s="65"/>
      <c r="F16889" s="65"/>
      <c r="G16889" s="129"/>
    </row>
    <row r="16890" spans="1:7">
      <c r="A16890" s="65"/>
      <c r="B16890" s="65"/>
      <c r="C16890" s="65"/>
      <c r="D16890" s="65"/>
      <c r="E16890" s="65"/>
      <c r="F16890" s="65"/>
      <c r="G16890" s="129"/>
    </row>
    <row r="16891" spans="1:7">
      <c r="A16891" s="65"/>
      <c r="B16891" s="65"/>
      <c r="C16891" s="65"/>
      <c r="D16891" s="65"/>
      <c r="E16891" s="65"/>
      <c r="F16891" s="65"/>
      <c r="G16891" s="129"/>
    </row>
    <row r="16892" spans="1:7">
      <c r="A16892" s="65"/>
      <c r="B16892" s="65"/>
      <c r="C16892" s="65"/>
      <c r="D16892" s="65"/>
      <c r="E16892" s="65"/>
      <c r="F16892" s="65"/>
      <c r="G16892" s="129"/>
    </row>
    <row r="16893" spans="1:7">
      <c r="A16893" s="65"/>
      <c r="B16893" s="65"/>
      <c r="C16893" s="65"/>
      <c r="D16893" s="65"/>
      <c r="E16893" s="65"/>
      <c r="F16893" s="65"/>
      <c r="G16893" s="129"/>
    </row>
    <row r="16894" spans="1:7">
      <c r="A16894" s="65"/>
      <c r="B16894" s="65"/>
      <c r="C16894" s="65"/>
      <c r="D16894" s="65"/>
      <c r="E16894" s="65"/>
      <c r="F16894" s="65"/>
      <c r="G16894" s="129"/>
    </row>
    <row r="16895" spans="1:7">
      <c r="A16895" s="65"/>
      <c r="B16895" s="65"/>
      <c r="C16895" s="65"/>
      <c r="D16895" s="65"/>
      <c r="E16895" s="65"/>
      <c r="F16895" s="65"/>
      <c r="G16895" s="129"/>
    </row>
    <row r="16896" spans="1:7">
      <c r="A16896" s="65"/>
      <c r="B16896" s="65"/>
      <c r="C16896" s="65"/>
      <c r="D16896" s="65"/>
      <c r="E16896" s="65"/>
      <c r="F16896" s="65"/>
      <c r="G16896" s="129"/>
    </row>
    <row r="16897" spans="1:7">
      <c r="A16897" s="65"/>
      <c r="B16897" s="65"/>
      <c r="C16897" s="65"/>
      <c r="D16897" s="65"/>
      <c r="E16897" s="65"/>
      <c r="F16897" s="65"/>
      <c r="G16897" s="129"/>
    </row>
    <row r="16898" spans="1:7">
      <c r="A16898" s="65"/>
      <c r="B16898" s="65"/>
      <c r="C16898" s="65"/>
      <c r="D16898" s="65"/>
      <c r="E16898" s="65"/>
      <c r="F16898" s="65"/>
      <c r="G16898" s="129"/>
    </row>
    <row r="16899" spans="1:7">
      <c r="A16899" s="65"/>
      <c r="B16899" s="65"/>
      <c r="C16899" s="65"/>
      <c r="D16899" s="65"/>
      <c r="E16899" s="65"/>
      <c r="F16899" s="65"/>
      <c r="G16899" s="129"/>
    </row>
    <row r="16900" spans="1:7">
      <c r="A16900" s="65"/>
      <c r="B16900" s="65"/>
      <c r="C16900" s="65"/>
      <c r="D16900" s="65"/>
      <c r="E16900" s="65"/>
      <c r="F16900" s="65"/>
      <c r="G16900" s="129"/>
    </row>
    <row r="16901" spans="1:7">
      <c r="A16901" s="65"/>
      <c r="B16901" s="65"/>
      <c r="C16901" s="65"/>
      <c r="D16901" s="65"/>
      <c r="E16901" s="65"/>
      <c r="F16901" s="65"/>
      <c r="G16901" s="129"/>
    </row>
    <row r="16902" spans="1:7">
      <c r="A16902" s="65"/>
      <c r="B16902" s="65"/>
      <c r="C16902" s="65"/>
      <c r="D16902" s="65"/>
      <c r="E16902" s="65"/>
      <c r="F16902" s="65"/>
      <c r="G16902" s="129"/>
    </row>
    <row r="16903" spans="1:7">
      <c r="A16903" s="65"/>
      <c r="B16903" s="65"/>
      <c r="C16903" s="65"/>
      <c r="D16903" s="65"/>
      <c r="E16903" s="65"/>
      <c r="F16903" s="65"/>
      <c r="G16903" s="129"/>
    </row>
    <row r="16904" spans="1:7">
      <c r="A16904" s="65"/>
      <c r="B16904" s="65"/>
      <c r="C16904" s="65"/>
      <c r="D16904" s="65"/>
      <c r="E16904" s="65"/>
      <c r="F16904" s="65"/>
      <c r="G16904" s="129"/>
    </row>
    <row r="16905" spans="1:7">
      <c r="A16905" s="65"/>
      <c r="B16905" s="65"/>
      <c r="C16905" s="65"/>
      <c r="D16905" s="65"/>
      <c r="E16905" s="65"/>
      <c r="F16905" s="65"/>
      <c r="G16905" s="129"/>
    </row>
    <row r="16906" spans="1:7">
      <c r="A16906" s="65"/>
      <c r="B16906" s="65"/>
      <c r="C16906" s="65"/>
      <c r="D16906" s="65"/>
      <c r="E16906" s="65"/>
      <c r="F16906" s="65"/>
      <c r="G16906" s="129"/>
    </row>
    <row r="16907" spans="1:7">
      <c r="A16907" s="65"/>
      <c r="B16907" s="65"/>
      <c r="C16907" s="65"/>
      <c r="D16907" s="65"/>
      <c r="E16907" s="65"/>
      <c r="F16907" s="65"/>
      <c r="G16907" s="129"/>
    </row>
    <row r="16908" spans="1:7">
      <c r="A16908" s="65"/>
      <c r="B16908" s="65"/>
      <c r="C16908" s="65"/>
      <c r="D16908" s="65"/>
      <c r="E16908" s="65"/>
      <c r="F16908" s="65"/>
      <c r="G16908" s="129"/>
    </row>
    <row r="16909" spans="1:7">
      <c r="A16909" s="65"/>
      <c r="B16909" s="65"/>
      <c r="C16909" s="65"/>
      <c r="D16909" s="65"/>
      <c r="E16909" s="65"/>
      <c r="F16909" s="65"/>
      <c r="G16909" s="129"/>
    </row>
    <row r="16910" spans="1:7">
      <c r="A16910" s="65"/>
      <c r="B16910" s="65"/>
      <c r="C16910" s="65"/>
      <c r="D16910" s="65"/>
      <c r="E16910" s="65"/>
      <c r="F16910" s="65"/>
      <c r="G16910" s="129"/>
    </row>
    <row r="16911" spans="1:7">
      <c r="A16911" s="65"/>
      <c r="B16911" s="65"/>
      <c r="C16911" s="65"/>
      <c r="D16911" s="65"/>
      <c r="E16911" s="65"/>
      <c r="F16911" s="65"/>
      <c r="G16911" s="129"/>
    </row>
    <row r="16912" spans="1:7">
      <c r="A16912" s="65"/>
      <c r="B16912" s="65"/>
      <c r="C16912" s="65"/>
      <c r="D16912" s="65"/>
      <c r="E16912" s="65"/>
      <c r="F16912" s="65"/>
      <c r="G16912" s="129"/>
    </row>
    <row r="16913" spans="1:7">
      <c r="A16913" s="65"/>
      <c r="B16913" s="65"/>
      <c r="C16913" s="65"/>
      <c r="D16913" s="65"/>
      <c r="E16913" s="65"/>
      <c r="F16913" s="65"/>
      <c r="G16913" s="129"/>
    </row>
    <row r="16914" spans="1:7">
      <c r="A16914" s="65"/>
      <c r="B16914" s="65"/>
      <c r="C16914" s="65"/>
      <c r="D16914" s="65"/>
      <c r="E16914" s="65"/>
      <c r="F16914" s="65"/>
      <c r="G16914" s="129"/>
    </row>
    <row r="16915" spans="1:7">
      <c r="A16915" s="65"/>
      <c r="B16915" s="65"/>
      <c r="C16915" s="65"/>
      <c r="D16915" s="65"/>
      <c r="E16915" s="65"/>
      <c r="F16915" s="65"/>
      <c r="G16915" s="129"/>
    </row>
    <row r="16916" spans="1:7">
      <c r="A16916" s="65"/>
      <c r="B16916" s="65"/>
      <c r="C16916" s="65"/>
      <c r="D16916" s="65"/>
      <c r="E16916" s="65"/>
      <c r="F16916" s="65"/>
      <c r="G16916" s="129"/>
    </row>
    <row r="16917" spans="1:7">
      <c r="A16917" s="65"/>
      <c r="B16917" s="65"/>
      <c r="C16917" s="65"/>
      <c r="D16917" s="65"/>
      <c r="E16917" s="65"/>
      <c r="F16917" s="65"/>
      <c r="G16917" s="129"/>
    </row>
    <row r="16918" spans="1:7">
      <c r="A16918" s="65"/>
      <c r="B16918" s="65"/>
      <c r="C16918" s="65"/>
      <c r="D16918" s="65"/>
      <c r="E16918" s="65"/>
      <c r="F16918" s="65"/>
      <c r="G16918" s="129"/>
    </row>
    <row r="16919" spans="1:7">
      <c r="A16919" s="65"/>
      <c r="B16919" s="65"/>
      <c r="C16919" s="65"/>
      <c r="D16919" s="65"/>
      <c r="E16919" s="65"/>
      <c r="F16919" s="65"/>
      <c r="G16919" s="129"/>
    </row>
    <row r="16920" spans="1:7">
      <c r="A16920" s="65"/>
      <c r="B16920" s="65"/>
      <c r="C16920" s="65"/>
      <c r="D16920" s="65"/>
      <c r="E16920" s="65"/>
      <c r="F16920" s="65"/>
      <c r="G16920" s="129"/>
    </row>
    <row r="16921" spans="1:7">
      <c r="A16921" s="65"/>
      <c r="B16921" s="65"/>
      <c r="C16921" s="65"/>
      <c r="D16921" s="65"/>
      <c r="E16921" s="65"/>
      <c r="F16921" s="65"/>
      <c r="G16921" s="129"/>
    </row>
    <row r="16922" spans="1:7">
      <c r="A16922" s="65"/>
      <c r="B16922" s="65"/>
      <c r="C16922" s="65"/>
      <c r="D16922" s="65"/>
      <c r="E16922" s="65"/>
      <c r="F16922" s="65"/>
      <c r="G16922" s="129"/>
    </row>
    <row r="16923" spans="1:7">
      <c r="A16923" s="65"/>
      <c r="B16923" s="65"/>
      <c r="C16923" s="65"/>
      <c r="D16923" s="65"/>
      <c r="E16923" s="65"/>
      <c r="F16923" s="65"/>
      <c r="G16923" s="129"/>
    </row>
    <row r="16924" spans="1:7">
      <c r="A16924" s="65"/>
      <c r="B16924" s="65"/>
      <c r="C16924" s="65"/>
      <c r="D16924" s="65"/>
      <c r="E16924" s="65"/>
      <c r="F16924" s="65"/>
      <c r="G16924" s="129"/>
    </row>
    <row r="16925" spans="1:7">
      <c r="A16925" s="65"/>
      <c r="B16925" s="65"/>
      <c r="C16925" s="65"/>
      <c r="D16925" s="65"/>
      <c r="E16925" s="65"/>
      <c r="F16925" s="65"/>
      <c r="G16925" s="129"/>
    </row>
    <row r="16926" spans="1:7">
      <c r="A16926" s="65"/>
      <c r="B16926" s="65"/>
      <c r="C16926" s="65"/>
      <c r="D16926" s="65"/>
      <c r="E16926" s="65"/>
      <c r="F16926" s="65"/>
      <c r="G16926" s="129"/>
    </row>
    <row r="16927" spans="1:7">
      <c r="A16927" s="65"/>
      <c r="B16927" s="65"/>
      <c r="C16927" s="65"/>
      <c r="D16927" s="65"/>
      <c r="E16927" s="65"/>
      <c r="F16927" s="65"/>
      <c r="G16927" s="129"/>
    </row>
    <row r="16928" spans="1:7">
      <c r="A16928" s="65"/>
      <c r="B16928" s="65"/>
      <c r="C16928" s="65"/>
      <c r="D16928" s="65"/>
      <c r="E16928" s="65"/>
      <c r="F16928" s="65"/>
      <c r="G16928" s="129"/>
    </row>
    <row r="16929" spans="1:7">
      <c r="A16929" s="65"/>
      <c r="B16929" s="65"/>
      <c r="C16929" s="65"/>
      <c r="D16929" s="65"/>
      <c r="E16929" s="65"/>
      <c r="F16929" s="65"/>
      <c r="G16929" s="129"/>
    </row>
    <row r="16930" spans="1:7">
      <c r="A16930" s="65"/>
      <c r="B16930" s="65"/>
      <c r="C16930" s="65"/>
      <c r="D16930" s="65"/>
      <c r="E16930" s="65"/>
      <c r="F16930" s="65"/>
      <c r="G16930" s="129"/>
    </row>
    <row r="16931" spans="1:7">
      <c r="A16931" s="65"/>
      <c r="B16931" s="65"/>
      <c r="C16931" s="65"/>
      <c r="D16931" s="65"/>
      <c r="E16931" s="65"/>
      <c r="F16931" s="65"/>
      <c r="G16931" s="129"/>
    </row>
    <row r="16932" spans="1:7">
      <c r="A16932" s="65"/>
      <c r="B16932" s="65"/>
      <c r="C16932" s="65"/>
      <c r="D16932" s="65"/>
      <c r="E16932" s="65"/>
      <c r="F16932" s="65"/>
      <c r="G16932" s="129"/>
    </row>
    <row r="16933" spans="1:7">
      <c r="A16933" s="65"/>
      <c r="B16933" s="65"/>
      <c r="C16933" s="65"/>
      <c r="D16933" s="65"/>
      <c r="E16933" s="65"/>
      <c r="F16933" s="65"/>
      <c r="G16933" s="129"/>
    </row>
    <row r="16934" spans="1:7">
      <c r="A16934" s="65"/>
      <c r="B16934" s="65"/>
      <c r="C16934" s="65"/>
      <c r="D16934" s="65"/>
      <c r="E16934" s="65"/>
      <c r="F16934" s="65"/>
      <c r="G16934" s="129"/>
    </row>
    <row r="16935" spans="1:7">
      <c r="A16935" s="65"/>
      <c r="B16935" s="65"/>
      <c r="C16935" s="65"/>
      <c r="D16935" s="65"/>
      <c r="E16935" s="65"/>
      <c r="F16935" s="65"/>
      <c r="G16935" s="129"/>
    </row>
    <row r="16936" spans="1:7">
      <c r="A16936" s="65"/>
      <c r="B16936" s="65"/>
      <c r="C16936" s="65"/>
      <c r="D16936" s="65"/>
      <c r="E16936" s="65"/>
      <c r="F16936" s="65"/>
      <c r="G16936" s="129"/>
    </row>
    <row r="16937" spans="1:7">
      <c r="A16937" s="65"/>
      <c r="B16937" s="65"/>
      <c r="C16937" s="65"/>
      <c r="D16937" s="65"/>
      <c r="E16937" s="65"/>
      <c r="F16937" s="65"/>
      <c r="G16937" s="129"/>
    </row>
    <row r="16938" spans="1:7">
      <c r="A16938" s="65"/>
      <c r="B16938" s="65"/>
      <c r="C16938" s="65"/>
      <c r="D16938" s="65"/>
      <c r="E16938" s="65"/>
      <c r="F16938" s="65"/>
      <c r="G16938" s="129"/>
    </row>
    <row r="16939" spans="1:7">
      <c r="A16939" s="65"/>
      <c r="B16939" s="65"/>
      <c r="C16939" s="65"/>
      <c r="D16939" s="65"/>
      <c r="E16939" s="65"/>
      <c r="F16939" s="65"/>
      <c r="G16939" s="129"/>
    </row>
    <row r="16940" spans="1:7">
      <c r="A16940" s="65"/>
      <c r="B16940" s="65"/>
      <c r="C16940" s="65"/>
      <c r="D16940" s="65"/>
      <c r="E16940" s="65"/>
      <c r="F16940" s="65"/>
      <c r="G16940" s="129"/>
    </row>
    <row r="16941" spans="1:7">
      <c r="A16941" s="65"/>
      <c r="B16941" s="65"/>
      <c r="C16941" s="65"/>
      <c r="D16941" s="65"/>
      <c r="E16941" s="65"/>
      <c r="F16941" s="65"/>
      <c r="G16941" s="129"/>
    </row>
    <row r="16942" spans="1:7">
      <c r="A16942" s="65"/>
      <c r="B16942" s="65"/>
      <c r="C16942" s="65"/>
      <c r="D16942" s="65"/>
      <c r="E16942" s="65"/>
      <c r="F16942" s="65"/>
      <c r="G16942" s="129"/>
    </row>
    <row r="16943" spans="1:7">
      <c r="A16943" s="65"/>
      <c r="B16943" s="65"/>
      <c r="C16943" s="65"/>
      <c r="D16943" s="65"/>
      <c r="E16943" s="65"/>
      <c r="F16943" s="65"/>
      <c r="G16943" s="129"/>
    </row>
    <row r="16944" spans="1:7">
      <c r="A16944" s="65"/>
      <c r="B16944" s="65"/>
      <c r="C16944" s="65"/>
      <c r="D16944" s="65"/>
      <c r="E16944" s="65"/>
      <c r="F16944" s="65"/>
      <c r="G16944" s="129"/>
    </row>
    <row r="16945" spans="1:7">
      <c r="A16945" s="65"/>
      <c r="B16945" s="65"/>
      <c r="C16945" s="65"/>
      <c r="D16945" s="65"/>
      <c r="E16945" s="65"/>
      <c r="F16945" s="65"/>
      <c r="G16945" s="129"/>
    </row>
    <row r="16946" spans="1:7">
      <c r="A16946" s="65"/>
      <c r="B16946" s="65"/>
      <c r="C16946" s="65"/>
      <c r="D16946" s="65"/>
      <c r="E16946" s="65"/>
      <c r="F16946" s="65"/>
      <c r="G16946" s="129"/>
    </row>
    <row r="16947" spans="1:7">
      <c r="A16947" s="65"/>
      <c r="B16947" s="65"/>
      <c r="C16947" s="65"/>
      <c r="D16947" s="65"/>
      <c r="E16947" s="65"/>
      <c r="F16947" s="65"/>
      <c r="G16947" s="129"/>
    </row>
    <row r="16948" spans="1:7">
      <c r="A16948" s="65"/>
      <c r="B16948" s="65"/>
      <c r="C16948" s="65"/>
      <c r="D16948" s="65"/>
      <c r="E16948" s="65"/>
      <c r="F16948" s="65"/>
      <c r="G16948" s="129"/>
    </row>
    <row r="16949" spans="1:7">
      <c r="A16949" s="65"/>
      <c r="B16949" s="65"/>
      <c r="C16949" s="65"/>
      <c r="D16949" s="65"/>
      <c r="E16949" s="65"/>
      <c r="F16949" s="65"/>
      <c r="G16949" s="129"/>
    </row>
    <row r="16950" spans="1:7">
      <c r="A16950" s="65"/>
      <c r="B16950" s="65"/>
      <c r="C16950" s="65"/>
      <c r="D16950" s="65"/>
      <c r="E16950" s="65"/>
      <c r="F16950" s="65"/>
      <c r="G16950" s="129"/>
    </row>
    <row r="16951" spans="1:7">
      <c r="A16951" s="65"/>
      <c r="B16951" s="65"/>
      <c r="C16951" s="65"/>
      <c r="D16951" s="65"/>
      <c r="E16951" s="65"/>
      <c r="F16951" s="65"/>
      <c r="G16951" s="129"/>
    </row>
    <row r="16952" spans="1:7">
      <c r="A16952" s="65"/>
      <c r="B16952" s="65"/>
      <c r="C16952" s="65"/>
      <c r="D16952" s="65"/>
      <c r="E16952" s="65"/>
      <c r="F16952" s="65"/>
      <c r="G16952" s="129"/>
    </row>
    <row r="16953" spans="1:7">
      <c r="A16953" s="65"/>
      <c r="B16953" s="65"/>
      <c r="C16953" s="65"/>
      <c r="D16953" s="65"/>
      <c r="E16953" s="65"/>
      <c r="F16953" s="65"/>
      <c r="G16953" s="129"/>
    </row>
    <row r="16954" spans="1:7">
      <c r="A16954" s="65"/>
      <c r="B16954" s="65"/>
      <c r="C16954" s="65"/>
      <c r="D16954" s="65"/>
      <c r="E16954" s="65"/>
      <c r="F16954" s="65"/>
      <c r="G16954" s="129"/>
    </row>
    <row r="16955" spans="1:7">
      <c r="A16955" s="65"/>
      <c r="B16955" s="65"/>
      <c r="C16955" s="65"/>
      <c r="D16955" s="65"/>
      <c r="E16955" s="65"/>
      <c r="F16955" s="65"/>
      <c r="G16955" s="129"/>
    </row>
    <row r="16956" spans="1:7">
      <c r="A16956" s="65"/>
      <c r="B16956" s="65"/>
      <c r="C16956" s="65"/>
      <c r="D16956" s="65"/>
      <c r="E16956" s="65"/>
      <c r="F16956" s="65"/>
      <c r="G16956" s="129"/>
    </row>
    <row r="16957" spans="1:7">
      <c r="A16957" s="65"/>
      <c r="B16957" s="65"/>
      <c r="C16957" s="65"/>
      <c r="D16957" s="65"/>
      <c r="E16957" s="65"/>
      <c r="F16957" s="65"/>
      <c r="G16957" s="129"/>
    </row>
    <row r="16958" spans="1:7">
      <c r="A16958" s="65"/>
      <c r="B16958" s="65"/>
      <c r="C16958" s="65"/>
      <c r="D16958" s="65"/>
      <c r="E16958" s="65"/>
      <c r="F16958" s="65"/>
      <c r="G16958" s="129"/>
    </row>
    <row r="16959" spans="1:7">
      <c r="A16959" s="65"/>
      <c r="B16959" s="65"/>
      <c r="C16959" s="65"/>
      <c r="D16959" s="65"/>
      <c r="E16959" s="65"/>
      <c r="F16959" s="65"/>
      <c r="G16959" s="129"/>
    </row>
    <row r="16960" spans="1:7">
      <c r="A16960" s="65"/>
      <c r="B16960" s="65"/>
      <c r="C16960" s="65"/>
      <c r="D16960" s="65"/>
      <c r="E16960" s="65"/>
      <c r="F16960" s="65"/>
      <c r="G16960" s="129"/>
    </row>
    <row r="16961" spans="1:7">
      <c r="A16961" s="65"/>
      <c r="B16961" s="65"/>
      <c r="C16961" s="65"/>
      <c r="D16961" s="65"/>
      <c r="E16961" s="65"/>
      <c r="F16961" s="65"/>
      <c r="G16961" s="129"/>
    </row>
    <row r="16962" spans="1:7">
      <c r="A16962" s="65"/>
      <c r="B16962" s="65"/>
      <c r="C16962" s="65"/>
      <c r="D16962" s="65"/>
      <c r="E16962" s="65"/>
      <c r="F16962" s="65"/>
      <c r="G16962" s="129"/>
    </row>
    <row r="16963" spans="1:7">
      <c r="A16963" s="65"/>
      <c r="B16963" s="65"/>
      <c r="C16963" s="65"/>
      <c r="D16963" s="65"/>
      <c r="E16963" s="65"/>
      <c r="F16963" s="65"/>
      <c r="G16963" s="129"/>
    </row>
    <row r="16964" spans="1:7">
      <c r="A16964" s="65"/>
      <c r="B16964" s="65"/>
      <c r="C16964" s="65"/>
      <c r="D16964" s="65"/>
      <c r="E16964" s="65"/>
      <c r="F16964" s="65"/>
      <c r="G16964" s="129"/>
    </row>
    <row r="16965" spans="1:7">
      <c r="A16965" s="65"/>
      <c r="B16965" s="65"/>
      <c r="C16965" s="65"/>
      <c r="D16965" s="65"/>
      <c r="E16965" s="65"/>
      <c r="F16965" s="65"/>
      <c r="G16965" s="129"/>
    </row>
    <row r="16966" spans="1:7">
      <c r="A16966" s="65"/>
      <c r="B16966" s="65"/>
      <c r="C16966" s="65"/>
      <c r="D16966" s="65"/>
      <c r="E16966" s="65"/>
      <c r="F16966" s="65"/>
      <c r="G16966" s="129"/>
    </row>
    <row r="16967" spans="1:7">
      <c r="A16967" s="65"/>
      <c r="B16967" s="65"/>
      <c r="C16967" s="65"/>
      <c r="D16967" s="65"/>
      <c r="E16967" s="65"/>
      <c r="F16967" s="65"/>
      <c r="G16967" s="129"/>
    </row>
    <row r="16968" spans="1:7">
      <c r="A16968" s="65"/>
      <c r="B16968" s="65"/>
      <c r="C16968" s="65"/>
      <c r="D16968" s="65"/>
      <c r="E16968" s="65"/>
      <c r="F16968" s="65"/>
      <c r="G16968" s="129"/>
    </row>
    <row r="16969" spans="1:7">
      <c r="A16969" s="65"/>
      <c r="B16969" s="65"/>
      <c r="C16969" s="65"/>
      <c r="D16969" s="65"/>
      <c r="E16969" s="65"/>
      <c r="F16969" s="65"/>
      <c r="G16969" s="129"/>
    </row>
    <row r="16970" spans="1:7">
      <c r="A16970" s="65"/>
      <c r="B16970" s="65"/>
      <c r="C16970" s="65"/>
      <c r="D16970" s="65"/>
      <c r="E16970" s="65"/>
      <c r="F16970" s="65"/>
      <c r="G16970" s="129"/>
    </row>
    <row r="16971" spans="1:7">
      <c r="A16971" s="65"/>
      <c r="B16971" s="65"/>
      <c r="C16971" s="65"/>
      <c r="D16971" s="65"/>
      <c r="E16971" s="65"/>
      <c r="F16971" s="65"/>
      <c r="G16971" s="129"/>
    </row>
    <row r="16972" spans="1:7">
      <c r="A16972" s="65"/>
      <c r="B16972" s="65"/>
      <c r="C16972" s="65"/>
      <c r="D16972" s="65"/>
      <c r="E16972" s="65"/>
      <c r="F16972" s="65"/>
      <c r="G16972" s="129"/>
    </row>
    <row r="16973" spans="1:7">
      <c r="A16973" s="65"/>
      <c r="B16973" s="65"/>
      <c r="C16973" s="65"/>
      <c r="D16973" s="65"/>
      <c r="E16973" s="65"/>
      <c r="F16973" s="65"/>
      <c r="G16973" s="129"/>
    </row>
    <row r="16974" spans="1:7">
      <c r="A16974" s="65"/>
      <c r="B16974" s="65"/>
      <c r="C16974" s="65"/>
      <c r="D16974" s="65"/>
      <c r="E16974" s="65"/>
      <c r="F16974" s="65"/>
      <c r="G16974" s="129"/>
    </row>
    <row r="16975" spans="1:7">
      <c r="A16975" s="65"/>
      <c r="B16975" s="65"/>
      <c r="C16975" s="65"/>
      <c r="D16975" s="65"/>
      <c r="E16975" s="65"/>
      <c r="F16975" s="65"/>
      <c r="G16975" s="129"/>
    </row>
    <row r="16976" spans="1:7">
      <c r="A16976" s="65"/>
      <c r="B16976" s="65"/>
      <c r="C16976" s="65"/>
      <c r="D16976" s="65"/>
      <c r="E16976" s="65"/>
      <c r="F16976" s="65"/>
      <c r="G16976" s="129"/>
    </row>
    <row r="16977" spans="1:7">
      <c r="A16977" s="65"/>
      <c r="B16977" s="65"/>
      <c r="C16977" s="65"/>
      <c r="D16977" s="65"/>
      <c r="E16977" s="65"/>
      <c r="F16977" s="65"/>
      <c r="G16977" s="129"/>
    </row>
    <row r="16978" spans="1:7">
      <c r="A16978" s="65"/>
      <c r="B16978" s="65"/>
      <c r="C16978" s="65"/>
      <c r="D16978" s="65"/>
      <c r="E16978" s="65"/>
      <c r="F16978" s="65"/>
      <c r="G16978" s="129"/>
    </row>
    <row r="16979" spans="1:7">
      <c r="A16979" s="65"/>
      <c r="B16979" s="65"/>
      <c r="C16979" s="65"/>
      <c r="D16979" s="65"/>
      <c r="E16979" s="65"/>
      <c r="F16979" s="65"/>
      <c r="G16979" s="129"/>
    </row>
    <row r="16980" spans="1:7">
      <c r="A16980" s="65"/>
      <c r="B16980" s="65"/>
      <c r="C16980" s="65"/>
      <c r="D16980" s="65"/>
      <c r="E16980" s="65"/>
      <c r="F16980" s="65"/>
      <c r="G16980" s="129"/>
    </row>
    <row r="16981" spans="1:7">
      <c r="A16981" s="65"/>
      <c r="B16981" s="65"/>
      <c r="C16981" s="65"/>
      <c r="D16981" s="65"/>
      <c r="E16981" s="65"/>
      <c r="F16981" s="65"/>
      <c r="G16981" s="129"/>
    </row>
    <row r="16982" spans="1:7">
      <c r="A16982" s="65"/>
      <c r="B16982" s="65"/>
      <c r="C16982" s="65"/>
      <c r="D16982" s="65"/>
      <c r="E16982" s="65"/>
      <c r="F16982" s="65"/>
      <c r="G16982" s="129"/>
    </row>
    <row r="16983" spans="1:7">
      <c r="A16983" s="65"/>
      <c r="B16983" s="65"/>
      <c r="C16983" s="65"/>
      <c r="D16983" s="65"/>
      <c r="E16983" s="65"/>
      <c r="F16983" s="65"/>
      <c r="G16983" s="129"/>
    </row>
    <row r="16984" spans="1:7">
      <c r="A16984" s="65"/>
      <c r="B16984" s="65"/>
      <c r="C16984" s="65"/>
      <c r="D16984" s="65"/>
      <c r="E16984" s="65"/>
      <c r="F16984" s="65"/>
      <c r="G16984" s="129"/>
    </row>
    <row r="16985" spans="1:7">
      <c r="A16985" s="65"/>
      <c r="B16985" s="65"/>
      <c r="C16985" s="65"/>
      <c r="D16985" s="65"/>
      <c r="E16985" s="65"/>
      <c r="F16985" s="65"/>
      <c r="G16985" s="129"/>
    </row>
    <row r="16986" spans="1:7">
      <c r="A16986" s="65"/>
      <c r="B16986" s="65"/>
      <c r="C16986" s="65"/>
      <c r="D16986" s="65"/>
      <c r="E16986" s="65"/>
      <c r="F16986" s="65"/>
      <c r="G16986" s="129"/>
    </row>
    <row r="16987" spans="1:7">
      <c r="A16987" s="65"/>
      <c r="B16987" s="65"/>
      <c r="C16987" s="65"/>
      <c r="D16987" s="65"/>
      <c r="E16987" s="65"/>
      <c r="F16987" s="65"/>
      <c r="G16987" s="129"/>
    </row>
    <row r="16988" spans="1:7">
      <c r="A16988" s="65"/>
      <c r="B16988" s="65"/>
      <c r="C16988" s="65"/>
      <c r="D16988" s="65"/>
      <c r="E16988" s="65"/>
      <c r="F16988" s="65"/>
      <c r="G16988" s="129"/>
    </row>
    <row r="16989" spans="1:7">
      <c r="A16989" s="65"/>
      <c r="B16989" s="65"/>
      <c r="C16989" s="65"/>
      <c r="D16989" s="65"/>
      <c r="E16989" s="65"/>
      <c r="F16989" s="65"/>
      <c r="G16989" s="129"/>
    </row>
    <row r="16990" spans="1:7">
      <c r="A16990" s="65"/>
      <c r="B16990" s="65"/>
      <c r="C16990" s="65"/>
      <c r="D16990" s="65"/>
      <c r="E16990" s="65"/>
      <c r="F16990" s="65"/>
      <c r="G16990" s="129"/>
    </row>
    <row r="16991" spans="1:7">
      <c r="A16991" s="65"/>
      <c r="B16991" s="65"/>
      <c r="C16991" s="65"/>
      <c r="D16991" s="65"/>
      <c r="E16991" s="65"/>
      <c r="F16991" s="65"/>
      <c r="G16991" s="129"/>
    </row>
    <row r="16992" spans="1:7">
      <c r="A16992" s="65"/>
      <c r="B16992" s="65"/>
      <c r="C16992" s="65"/>
      <c r="D16992" s="65"/>
      <c r="E16992" s="65"/>
      <c r="F16992" s="65"/>
      <c r="G16992" s="129"/>
    </row>
    <row r="16993" spans="1:7">
      <c r="A16993" s="65"/>
      <c r="B16993" s="65"/>
      <c r="C16993" s="65"/>
      <c r="D16993" s="65"/>
      <c r="E16993" s="65"/>
      <c r="F16993" s="65"/>
      <c r="G16993" s="129"/>
    </row>
    <row r="16994" spans="1:7">
      <c r="A16994" s="65"/>
      <c r="B16994" s="65"/>
      <c r="C16994" s="65"/>
      <c r="D16994" s="65"/>
      <c r="E16994" s="65"/>
      <c r="F16994" s="65"/>
      <c r="G16994" s="129"/>
    </row>
    <row r="16995" spans="1:7">
      <c r="A16995" s="65"/>
      <c r="B16995" s="65"/>
      <c r="C16995" s="65"/>
      <c r="D16995" s="65"/>
      <c r="E16995" s="65"/>
      <c r="F16995" s="65"/>
      <c r="G16995" s="129"/>
    </row>
    <row r="16996" spans="1:7">
      <c r="A16996" s="65"/>
      <c r="B16996" s="65"/>
      <c r="C16996" s="65"/>
      <c r="D16996" s="65"/>
      <c r="E16996" s="65"/>
      <c r="F16996" s="65"/>
      <c r="G16996" s="129"/>
    </row>
    <row r="16997" spans="1:7">
      <c r="A16997" s="65"/>
      <c r="B16997" s="65"/>
      <c r="C16997" s="65"/>
      <c r="D16997" s="65"/>
      <c r="E16997" s="65"/>
      <c r="F16997" s="65"/>
      <c r="G16997" s="129"/>
    </row>
    <row r="16998" spans="1:7">
      <c r="A16998" s="65"/>
      <c r="B16998" s="65"/>
      <c r="C16998" s="65"/>
      <c r="D16998" s="65"/>
      <c r="E16998" s="65"/>
      <c r="F16998" s="65"/>
      <c r="G16998" s="129"/>
    </row>
    <row r="16999" spans="1:7">
      <c r="A16999" s="65"/>
      <c r="B16999" s="65"/>
      <c r="C16999" s="65"/>
      <c r="D16999" s="65"/>
      <c r="E16999" s="65"/>
      <c r="F16999" s="65"/>
      <c r="G16999" s="129"/>
    </row>
    <row r="17000" spans="1:7">
      <c r="A17000" s="65"/>
      <c r="B17000" s="65"/>
      <c r="C17000" s="65"/>
      <c r="D17000" s="65"/>
      <c r="E17000" s="65"/>
      <c r="F17000" s="65"/>
      <c r="G17000" s="129"/>
    </row>
    <row r="17001" spans="1:7">
      <c r="A17001" s="65"/>
      <c r="B17001" s="65"/>
      <c r="C17001" s="65"/>
      <c r="D17001" s="65"/>
      <c r="E17001" s="65"/>
      <c r="F17001" s="65"/>
      <c r="G17001" s="129"/>
    </row>
    <row r="17002" spans="1:7">
      <c r="A17002" s="65"/>
      <c r="B17002" s="65"/>
      <c r="C17002" s="65"/>
      <c r="D17002" s="65"/>
      <c r="E17002" s="65"/>
      <c r="F17002" s="65"/>
      <c r="G17002" s="129"/>
    </row>
    <row r="17003" spans="1:7">
      <c r="A17003" s="65"/>
      <c r="B17003" s="65"/>
      <c r="C17003" s="65"/>
      <c r="D17003" s="65"/>
      <c r="E17003" s="65"/>
      <c r="F17003" s="65"/>
      <c r="G17003" s="129"/>
    </row>
    <row r="17004" spans="1:7">
      <c r="A17004" s="65"/>
      <c r="B17004" s="65"/>
      <c r="C17004" s="65"/>
      <c r="D17004" s="65"/>
      <c r="E17004" s="65"/>
      <c r="F17004" s="65"/>
      <c r="G17004" s="129"/>
    </row>
    <row r="17005" spans="1:7">
      <c r="A17005" s="65"/>
      <c r="B17005" s="65"/>
      <c r="C17005" s="65"/>
      <c r="D17005" s="65"/>
      <c r="E17005" s="65"/>
      <c r="F17005" s="65"/>
      <c r="G17005" s="129"/>
    </row>
    <row r="17006" spans="1:7">
      <c r="A17006" s="65"/>
      <c r="B17006" s="65"/>
      <c r="C17006" s="65"/>
      <c r="D17006" s="65"/>
      <c r="E17006" s="65"/>
      <c r="F17006" s="65"/>
      <c r="G17006" s="129"/>
    </row>
    <row r="17007" spans="1:7">
      <c r="A17007" s="65"/>
      <c r="B17007" s="65"/>
      <c r="C17007" s="65"/>
      <c r="D17007" s="65"/>
      <c r="E17007" s="65"/>
      <c r="F17007" s="65"/>
      <c r="G17007" s="129"/>
    </row>
    <row r="17008" spans="1:7">
      <c r="A17008" s="65"/>
      <c r="B17008" s="65"/>
      <c r="C17008" s="65"/>
      <c r="D17008" s="65"/>
      <c r="E17008" s="65"/>
      <c r="F17008" s="65"/>
      <c r="G17008" s="129"/>
    </row>
    <row r="17009" spans="1:7">
      <c r="A17009" s="65"/>
      <c r="B17009" s="65"/>
      <c r="C17009" s="65"/>
      <c r="D17009" s="65"/>
      <c r="E17009" s="65"/>
      <c r="F17009" s="65"/>
      <c r="G17009" s="129"/>
    </row>
    <row r="17010" spans="1:7">
      <c r="A17010" s="65"/>
      <c r="B17010" s="65"/>
      <c r="C17010" s="65"/>
      <c r="D17010" s="65"/>
      <c r="E17010" s="65"/>
      <c r="F17010" s="65"/>
      <c r="G17010" s="129"/>
    </row>
    <row r="17011" spans="1:7">
      <c r="A17011" s="65"/>
      <c r="B17011" s="65"/>
      <c r="C17011" s="65"/>
      <c r="D17011" s="65"/>
      <c r="E17011" s="65"/>
      <c r="F17011" s="65"/>
      <c r="G17011" s="129"/>
    </row>
    <row r="17012" spans="1:7">
      <c r="A17012" s="65"/>
      <c r="B17012" s="65"/>
      <c r="C17012" s="65"/>
      <c r="D17012" s="65"/>
      <c r="E17012" s="65"/>
      <c r="F17012" s="65"/>
      <c r="G17012" s="129"/>
    </row>
    <row r="17013" spans="1:7">
      <c r="A17013" s="65"/>
      <c r="B17013" s="65"/>
      <c r="C17013" s="65"/>
      <c r="D17013" s="65"/>
      <c r="E17013" s="65"/>
      <c r="F17013" s="65"/>
      <c r="G17013" s="129"/>
    </row>
    <row r="17014" spans="1:7">
      <c r="A17014" s="65"/>
      <c r="B17014" s="65"/>
      <c r="C17014" s="65"/>
      <c r="D17014" s="65"/>
      <c r="E17014" s="65"/>
      <c r="F17014" s="65"/>
      <c r="G17014" s="129"/>
    </row>
    <row r="17015" spans="1:7">
      <c r="A17015" s="65"/>
      <c r="B17015" s="65"/>
      <c r="C17015" s="65"/>
      <c r="D17015" s="65"/>
      <c r="E17015" s="65"/>
      <c r="F17015" s="65"/>
      <c r="G17015" s="129"/>
    </row>
    <row r="17016" spans="1:7">
      <c r="A17016" s="65"/>
      <c r="B17016" s="65"/>
      <c r="C17016" s="65"/>
      <c r="D17016" s="65"/>
      <c r="E17016" s="65"/>
      <c r="F17016" s="65"/>
      <c r="G17016" s="129"/>
    </row>
    <row r="17017" spans="1:7">
      <c r="A17017" s="65"/>
      <c r="B17017" s="65"/>
      <c r="C17017" s="65"/>
      <c r="D17017" s="65"/>
      <c r="E17017" s="65"/>
      <c r="F17017" s="65"/>
      <c r="G17017" s="129"/>
    </row>
    <row r="17018" spans="1:7">
      <c r="A17018" s="65"/>
      <c r="B17018" s="65"/>
      <c r="C17018" s="65"/>
      <c r="D17018" s="65"/>
      <c r="E17018" s="65"/>
      <c r="F17018" s="65"/>
      <c r="G17018" s="129"/>
    </row>
    <row r="17019" spans="1:7">
      <c r="A17019" s="65"/>
      <c r="B17019" s="65"/>
      <c r="C17019" s="65"/>
      <c r="D17019" s="65"/>
      <c r="E17019" s="65"/>
      <c r="F17019" s="65"/>
      <c r="G17019" s="129"/>
    </row>
    <row r="17020" spans="1:7">
      <c r="A17020" s="65"/>
      <c r="B17020" s="65"/>
      <c r="C17020" s="65"/>
      <c r="D17020" s="65"/>
      <c r="E17020" s="65"/>
      <c r="F17020" s="65"/>
      <c r="G17020" s="129"/>
    </row>
    <row r="17021" spans="1:7">
      <c r="A17021" s="65"/>
      <c r="B17021" s="65"/>
      <c r="C17021" s="65"/>
      <c r="D17021" s="65"/>
      <c r="E17021" s="65"/>
      <c r="F17021" s="65"/>
      <c r="G17021" s="129"/>
    </row>
    <row r="17022" spans="1:7">
      <c r="A17022" s="65"/>
      <c r="B17022" s="65"/>
      <c r="C17022" s="65"/>
      <c r="D17022" s="65"/>
      <c r="E17022" s="65"/>
      <c r="F17022" s="65"/>
      <c r="G17022" s="129"/>
    </row>
    <row r="17023" spans="1:7">
      <c r="A17023" s="65"/>
      <c r="B17023" s="65"/>
      <c r="C17023" s="65"/>
      <c r="D17023" s="65"/>
      <c r="E17023" s="65"/>
      <c r="F17023" s="65"/>
      <c r="G17023" s="129"/>
    </row>
    <row r="17024" spans="1:7">
      <c r="A17024" s="65"/>
      <c r="B17024" s="65"/>
      <c r="C17024" s="65"/>
      <c r="D17024" s="65"/>
      <c r="E17024" s="65"/>
      <c r="F17024" s="65"/>
      <c r="G17024" s="129"/>
    </row>
    <row r="17025" spans="1:7">
      <c r="A17025" s="65"/>
      <c r="B17025" s="65"/>
      <c r="C17025" s="65"/>
      <c r="D17025" s="65"/>
      <c r="E17025" s="65"/>
      <c r="F17025" s="65"/>
      <c r="G17025" s="129"/>
    </row>
    <row r="17026" spans="1:7">
      <c r="A17026" s="65"/>
      <c r="B17026" s="65"/>
      <c r="C17026" s="65"/>
      <c r="D17026" s="65"/>
      <c r="E17026" s="65"/>
      <c r="F17026" s="65"/>
      <c r="G17026" s="129"/>
    </row>
    <row r="17027" spans="1:7">
      <c r="A17027" s="65"/>
      <c r="B17027" s="65"/>
      <c r="C17027" s="65"/>
      <c r="D17027" s="65"/>
      <c r="E17027" s="65"/>
      <c r="F17027" s="65"/>
      <c r="G17027" s="129"/>
    </row>
    <row r="17028" spans="1:7">
      <c r="A17028" s="65"/>
      <c r="B17028" s="65"/>
      <c r="C17028" s="65"/>
      <c r="D17028" s="65"/>
      <c r="E17028" s="65"/>
      <c r="F17028" s="65"/>
      <c r="G17028" s="129"/>
    </row>
    <row r="17029" spans="1:7">
      <c r="A17029" s="65"/>
      <c r="B17029" s="65"/>
      <c r="C17029" s="65"/>
      <c r="D17029" s="65"/>
      <c r="E17029" s="65"/>
      <c r="F17029" s="65"/>
      <c r="G17029" s="129"/>
    </row>
    <row r="17030" spans="1:7">
      <c r="A17030" s="65"/>
      <c r="B17030" s="65"/>
      <c r="C17030" s="65"/>
      <c r="D17030" s="65"/>
      <c r="E17030" s="65"/>
      <c r="F17030" s="65"/>
      <c r="G17030" s="129"/>
    </row>
    <row r="17031" spans="1:7">
      <c r="A17031" s="65"/>
      <c r="B17031" s="65"/>
      <c r="C17031" s="65"/>
      <c r="D17031" s="65"/>
      <c r="E17031" s="65"/>
      <c r="F17031" s="65"/>
      <c r="G17031" s="129"/>
    </row>
    <row r="17032" spans="1:7">
      <c r="A17032" s="65"/>
      <c r="B17032" s="65"/>
      <c r="C17032" s="65"/>
      <c r="D17032" s="65"/>
      <c r="E17032" s="65"/>
      <c r="F17032" s="65"/>
      <c r="G17032" s="129"/>
    </row>
    <row r="17033" spans="1:7">
      <c r="A17033" s="65"/>
      <c r="B17033" s="65"/>
      <c r="C17033" s="65"/>
      <c r="D17033" s="65"/>
      <c r="E17033" s="65"/>
      <c r="F17033" s="65"/>
      <c r="G17033" s="129"/>
    </row>
    <row r="17034" spans="1:7">
      <c r="A17034" s="65"/>
      <c r="B17034" s="65"/>
      <c r="C17034" s="65"/>
      <c r="D17034" s="65"/>
      <c r="E17034" s="65"/>
      <c r="F17034" s="65"/>
      <c r="G17034" s="129"/>
    </row>
    <row r="17035" spans="1:7">
      <c r="A17035" s="65"/>
      <c r="B17035" s="65"/>
      <c r="C17035" s="65"/>
      <c r="D17035" s="65"/>
      <c r="E17035" s="65"/>
      <c r="F17035" s="65"/>
      <c r="G17035" s="129"/>
    </row>
    <row r="17036" spans="1:7">
      <c r="A17036" s="65"/>
      <c r="B17036" s="65"/>
      <c r="C17036" s="65"/>
      <c r="D17036" s="65"/>
      <c r="E17036" s="65"/>
      <c r="F17036" s="65"/>
      <c r="G17036" s="129"/>
    </row>
    <row r="17037" spans="1:7">
      <c r="A17037" s="65"/>
      <c r="B17037" s="65"/>
      <c r="C17037" s="65"/>
      <c r="D17037" s="65"/>
      <c r="E17037" s="65"/>
      <c r="F17037" s="65"/>
      <c r="G17037" s="129"/>
    </row>
    <row r="17038" spans="1:7">
      <c r="A17038" s="65"/>
      <c r="B17038" s="65"/>
      <c r="C17038" s="65"/>
      <c r="D17038" s="65"/>
      <c r="E17038" s="65"/>
      <c r="F17038" s="65"/>
      <c r="G17038" s="129"/>
    </row>
    <row r="17039" spans="1:7">
      <c r="A17039" s="65"/>
      <c r="B17039" s="65"/>
      <c r="C17039" s="65"/>
      <c r="D17039" s="65"/>
      <c r="E17039" s="65"/>
      <c r="F17039" s="65"/>
      <c r="G17039" s="129"/>
    </row>
    <row r="17040" spans="1:7">
      <c r="A17040" s="65"/>
      <c r="B17040" s="65"/>
      <c r="C17040" s="65"/>
      <c r="D17040" s="65"/>
      <c r="E17040" s="65"/>
      <c r="F17040" s="65"/>
      <c r="G17040" s="129"/>
    </row>
    <row r="17041" spans="1:7">
      <c r="A17041" s="65"/>
      <c r="B17041" s="65"/>
      <c r="C17041" s="65"/>
      <c r="D17041" s="65"/>
      <c r="E17041" s="65"/>
      <c r="F17041" s="65"/>
      <c r="G17041" s="129"/>
    </row>
    <row r="17042" spans="1:7">
      <c r="A17042" s="65"/>
      <c r="B17042" s="65"/>
      <c r="C17042" s="65"/>
      <c r="D17042" s="65"/>
      <c r="E17042" s="65"/>
      <c r="F17042" s="65"/>
      <c r="G17042" s="129"/>
    </row>
    <row r="17043" spans="1:7">
      <c r="A17043" s="65"/>
      <c r="B17043" s="65"/>
      <c r="C17043" s="65"/>
      <c r="D17043" s="65"/>
      <c r="E17043" s="65"/>
      <c r="F17043" s="65"/>
      <c r="G17043" s="129"/>
    </row>
    <row r="17044" spans="1:7">
      <c r="A17044" s="65"/>
      <c r="B17044" s="65"/>
      <c r="C17044" s="65"/>
      <c r="D17044" s="65"/>
      <c r="E17044" s="65"/>
      <c r="F17044" s="65"/>
      <c r="G17044" s="129"/>
    </row>
    <row r="17045" spans="1:7">
      <c r="A17045" s="65"/>
      <c r="B17045" s="65"/>
      <c r="C17045" s="65"/>
      <c r="D17045" s="65"/>
      <c r="E17045" s="65"/>
      <c r="F17045" s="65"/>
      <c r="G17045" s="129"/>
    </row>
    <row r="17046" spans="1:7">
      <c r="A17046" s="65"/>
      <c r="B17046" s="65"/>
      <c r="C17046" s="65"/>
      <c r="D17046" s="65"/>
      <c r="E17046" s="65"/>
      <c r="F17046" s="65"/>
      <c r="G17046" s="129"/>
    </row>
    <row r="17047" spans="1:7">
      <c r="A17047" s="65"/>
      <c r="B17047" s="65"/>
      <c r="C17047" s="65"/>
      <c r="D17047" s="65"/>
      <c r="E17047" s="65"/>
      <c r="F17047" s="65"/>
      <c r="G17047" s="129"/>
    </row>
    <row r="17048" spans="1:7">
      <c r="A17048" s="65"/>
      <c r="B17048" s="65"/>
      <c r="C17048" s="65"/>
      <c r="D17048" s="65"/>
      <c r="E17048" s="65"/>
      <c r="F17048" s="65"/>
      <c r="G17048" s="129"/>
    </row>
    <row r="17049" spans="1:7">
      <c r="A17049" s="65"/>
      <c r="B17049" s="65"/>
      <c r="C17049" s="65"/>
      <c r="D17049" s="65"/>
      <c r="E17049" s="65"/>
      <c r="F17049" s="65"/>
      <c r="G17049" s="129"/>
    </row>
    <row r="17050" spans="1:7">
      <c r="A17050" s="65"/>
      <c r="B17050" s="65"/>
      <c r="C17050" s="65"/>
      <c r="D17050" s="65"/>
      <c r="E17050" s="65"/>
      <c r="F17050" s="65"/>
      <c r="G17050" s="129"/>
    </row>
    <row r="17051" spans="1:7">
      <c r="A17051" s="65"/>
      <c r="B17051" s="65"/>
      <c r="C17051" s="65"/>
      <c r="D17051" s="65"/>
      <c r="E17051" s="65"/>
      <c r="F17051" s="65"/>
      <c r="G17051" s="129"/>
    </row>
    <row r="17052" spans="1:7">
      <c r="A17052" s="65"/>
      <c r="B17052" s="65"/>
      <c r="C17052" s="65"/>
      <c r="D17052" s="65"/>
      <c r="E17052" s="65"/>
      <c r="F17052" s="65"/>
      <c r="G17052" s="129"/>
    </row>
    <row r="17053" spans="1:7">
      <c r="A17053" s="65"/>
      <c r="B17053" s="65"/>
      <c r="C17053" s="65"/>
      <c r="D17053" s="65"/>
      <c r="E17053" s="65"/>
      <c r="F17053" s="65"/>
      <c r="G17053" s="129"/>
    </row>
    <row r="17054" spans="1:7">
      <c r="A17054" s="65"/>
      <c r="B17054" s="65"/>
      <c r="C17054" s="65"/>
      <c r="D17054" s="65"/>
      <c r="E17054" s="65"/>
      <c r="F17054" s="65"/>
      <c r="G17054" s="129"/>
    </row>
    <row r="17055" spans="1:7">
      <c r="A17055" s="65"/>
      <c r="B17055" s="65"/>
      <c r="C17055" s="65"/>
      <c r="D17055" s="65"/>
      <c r="E17055" s="65"/>
      <c r="F17055" s="65"/>
      <c r="G17055" s="129"/>
    </row>
    <row r="17056" spans="1:7">
      <c r="A17056" s="65"/>
      <c r="B17056" s="65"/>
      <c r="C17056" s="65"/>
      <c r="D17056" s="65"/>
      <c r="E17056" s="65"/>
      <c r="F17056" s="65"/>
      <c r="G17056" s="129"/>
    </row>
    <row r="17057" spans="1:7">
      <c r="A17057" s="65"/>
      <c r="B17057" s="65"/>
      <c r="C17057" s="65"/>
      <c r="D17057" s="65"/>
      <c r="E17057" s="65"/>
      <c r="F17057" s="65"/>
      <c r="G17057" s="129"/>
    </row>
    <row r="17058" spans="1:7">
      <c r="A17058" s="65"/>
      <c r="B17058" s="65"/>
      <c r="C17058" s="65"/>
      <c r="D17058" s="65"/>
      <c r="E17058" s="65"/>
      <c r="F17058" s="65"/>
      <c r="G17058" s="129"/>
    </row>
    <row r="17059" spans="1:7">
      <c r="A17059" s="65"/>
      <c r="B17059" s="65"/>
      <c r="C17059" s="65"/>
      <c r="D17059" s="65"/>
      <c r="E17059" s="65"/>
      <c r="F17059" s="65"/>
      <c r="G17059" s="129"/>
    </row>
    <row r="17060" spans="1:7">
      <c r="A17060" s="65"/>
      <c r="B17060" s="65"/>
      <c r="C17060" s="65"/>
      <c r="D17060" s="65"/>
      <c r="E17060" s="65"/>
      <c r="F17060" s="65"/>
      <c r="G17060" s="129"/>
    </row>
    <row r="17061" spans="1:7">
      <c r="A17061" s="65"/>
      <c r="B17061" s="65"/>
      <c r="C17061" s="65"/>
      <c r="D17061" s="65"/>
      <c r="E17061" s="65"/>
      <c r="F17061" s="65"/>
      <c r="G17061" s="129"/>
    </row>
    <row r="17062" spans="1:7">
      <c r="A17062" s="65"/>
      <c r="B17062" s="65"/>
      <c r="C17062" s="65"/>
      <c r="D17062" s="65"/>
      <c r="E17062" s="65"/>
      <c r="F17062" s="65"/>
      <c r="G17062" s="129"/>
    </row>
    <row r="17063" spans="1:7">
      <c r="A17063" s="65"/>
      <c r="B17063" s="65"/>
      <c r="C17063" s="65"/>
      <c r="D17063" s="65"/>
      <c r="E17063" s="65"/>
      <c r="F17063" s="65"/>
      <c r="G17063" s="129"/>
    </row>
    <row r="17064" spans="1:7">
      <c r="A17064" s="65"/>
      <c r="B17064" s="65"/>
      <c r="C17064" s="65"/>
      <c r="D17064" s="65"/>
      <c r="E17064" s="65"/>
      <c r="F17064" s="65"/>
      <c r="G17064" s="129"/>
    </row>
    <row r="17065" spans="1:7">
      <c r="A17065" s="65"/>
      <c r="B17065" s="65"/>
      <c r="C17065" s="65"/>
      <c r="D17065" s="65"/>
      <c r="E17065" s="65"/>
      <c r="F17065" s="65"/>
      <c r="G17065" s="129"/>
    </row>
    <row r="17066" spans="1:7">
      <c r="A17066" s="65"/>
      <c r="B17066" s="65"/>
      <c r="C17066" s="65"/>
      <c r="D17066" s="65"/>
      <c r="E17066" s="65"/>
      <c r="F17066" s="65"/>
      <c r="G17066" s="129"/>
    </row>
    <row r="17067" spans="1:7">
      <c r="A17067" s="65"/>
      <c r="B17067" s="65"/>
      <c r="C17067" s="65"/>
      <c r="D17067" s="65"/>
      <c r="E17067" s="65"/>
      <c r="F17067" s="65"/>
      <c r="G17067" s="129"/>
    </row>
    <row r="17068" spans="1:7">
      <c r="A17068" s="65"/>
      <c r="B17068" s="65"/>
      <c r="C17068" s="65"/>
      <c r="D17068" s="65"/>
      <c r="E17068" s="65"/>
      <c r="F17068" s="65"/>
      <c r="G17068" s="129"/>
    </row>
    <row r="17069" spans="1:7">
      <c r="A17069" s="65"/>
      <c r="B17069" s="65"/>
      <c r="C17069" s="65"/>
      <c r="D17069" s="65"/>
      <c r="E17069" s="65"/>
      <c r="F17069" s="65"/>
      <c r="G17069" s="129"/>
    </row>
    <row r="17070" spans="1:7">
      <c r="A17070" s="65"/>
      <c r="B17070" s="65"/>
      <c r="C17070" s="65"/>
      <c r="D17070" s="65"/>
      <c r="E17070" s="65"/>
      <c r="F17070" s="65"/>
      <c r="G17070" s="129"/>
    </row>
    <row r="17071" spans="1:7">
      <c r="A17071" s="65"/>
      <c r="B17071" s="65"/>
      <c r="C17071" s="65"/>
      <c r="D17071" s="65"/>
      <c r="E17071" s="65"/>
      <c r="F17071" s="65"/>
      <c r="G17071" s="129"/>
    </row>
    <row r="17072" spans="1:7">
      <c r="A17072" s="65"/>
      <c r="B17072" s="65"/>
      <c r="C17072" s="65"/>
      <c r="D17072" s="65"/>
      <c r="E17072" s="65"/>
      <c r="F17072" s="65"/>
      <c r="G17072" s="129"/>
    </row>
    <row r="17073" spans="1:7">
      <c r="A17073" s="65"/>
      <c r="B17073" s="65"/>
      <c r="C17073" s="65"/>
      <c r="D17073" s="65"/>
      <c r="E17073" s="65"/>
      <c r="F17073" s="65"/>
      <c r="G17073" s="129"/>
    </row>
    <row r="17074" spans="1:7">
      <c r="A17074" s="65"/>
      <c r="B17074" s="65"/>
      <c r="C17074" s="65"/>
      <c r="D17074" s="65"/>
      <c r="E17074" s="65"/>
      <c r="F17074" s="65"/>
      <c r="G17074" s="129"/>
    </row>
    <row r="17075" spans="1:7">
      <c r="A17075" s="65"/>
      <c r="B17075" s="65"/>
      <c r="C17075" s="65"/>
      <c r="D17075" s="65"/>
      <c r="E17075" s="65"/>
      <c r="F17075" s="65"/>
      <c r="G17075" s="129"/>
    </row>
    <row r="17076" spans="1:7">
      <c r="A17076" s="65"/>
      <c r="B17076" s="65"/>
      <c r="C17076" s="65"/>
      <c r="D17076" s="65"/>
      <c r="E17076" s="65"/>
      <c r="F17076" s="65"/>
      <c r="G17076" s="129"/>
    </row>
    <row r="17077" spans="1:7">
      <c r="A17077" s="65"/>
      <c r="B17077" s="65"/>
      <c r="C17077" s="65"/>
      <c r="D17077" s="65"/>
      <c r="E17077" s="65"/>
      <c r="F17077" s="65"/>
      <c r="G17077" s="129"/>
    </row>
    <row r="17078" spans="1:7">
      <c r="A17078" s="65"/>
      <c r="B17078" s="65"/>
      <c r="C17078" s="65"/>
      <c r="D17078" s="65"/>
      <c r="E17078" s="65"/>
      <c r="F17078" s="65"/>
      <c r="G17078" s="129"/>
    </row>
    <row r="17079" spans="1:7">
      <c r="A17079" s="65"/>
      <c r="B17079" s="65"/>
      <c r="C17079" s="65"/>
      <c r="D17079" s="65"/>
      <c r="E17079" s="65"/>
      <c r="F17079" s="65"/>
      <c r="G17079" s="129"/>
    </row>
    <row r="17080" spans="1:7">
      <c r="A17080" s="65"/>
      <c r="B17080" s="65"/>
      <c r="C17080" s="65"/>
      <c r="D17080" s="65"/>
      <c r="E17080" s="65"/>
      <c r="F17080" s="65"/>
      <c r="G17080" s="129"/>
    </row>
    <row r="17081" spans="1:7">
      <c r="A17081" s="65"/>
      <c r="B17081" s="65"/>
      <c r="C17081" s="65"/>
      <c r="D17081" s="65"/>
      <c r="E17081" s="65"/>
      <c r="F17081" s="65"/>
      <c r="G17081" s="129"/>
    </row>
    <row r="17082" spans="1:7">
      <c r="A17082" s="65"/>
      <c r="B17082" s="65"/>
      <c r="C17082" s="65"/>
      <c r="D17082" s="65"/>
      <c r="E17082" s="65"/>
      <c r="F17082" s="65"/>
      <c r="G17082" s="129"/>
    </row>
    <row r="17083" spans="1:7">
      <c r="A17083" s="65"/>
      <c r="B17083" s="65"/>
      <c r="C17083" s="65"/>
      <c r="D17083" s="65"/>
      <c r="E17083" s="65"/>
      <c r="F17083" s="65"/>
      <c r="G17083" s="129"/>
    </row>
    <row r="17084" spans="1:7">
      <c r="A17084" s="65"/>
      <c r="B17084" s="65"/>
      <c r="C17084" s="65"/>
      <c r="D17084" s="65"/>
      <c r="E17084" s="65"/>
      <c r="F17084" s="65"/>
      <c r="G17084" s="129"/>
    </row>
    <row r="17085" spans="1:7">
      <c r="A17085" s="65"/>
      <c r="B17085" s="65"/>
      <c r="C17085" s="65"/>
      <c r="D17085" s="65"/>
      <c r="E17085" s="65"/>
      <c r="F17085" s="65"/>
      <c r="G17085" s="129"/>
    </row>
    <row r="17086" spans="1:7">
      <c r="A17086" s="65"/>
      <c r="B17086" s="65"/>
      <c r="C17086" s="65"/>
      <c r="D17086" s="65"/>
      <c r="E17086" s="65"/>
      <c r="F17086" s="65"/>
      <c r="G17086" s="129"/>
    </row>
    <row r="17087" spans="1:7">
      <c r="A17087" s="65"/>
      <c r="B17087" s="65"/>
      <c r="C17087" s="65"/>
      <c r="D17087" s="65"/>
      <c r="E17087" s="65"/>
      <c r="F17087" s="65"/>
      <c r="G17087" s="129"/>
    </row>
    <row r="17088" spans="1:7">
      <c r="A17088" s="65"/>
      <c r="B17088" s="65"/>
      <c r="C17088" s="65"/>
      <c r="D17088" s="65"/>
      <c r="E17088" s="65"/>
      <c r="F17088" s="65"/>
      <c r="G17088" s="129"/>
    </row>
    <row r="17089" spans="1:7">
      <c r="A17089" s="65"/>
      <c r="B17089" s="65"/>
      <c r="C17089" s="65"/>
      <c r="D17089" s="65"/>
      <c r="E17089" s="65"/>
      <c r="F17089" s="65"/>
      <c r="G17089" s="129"/>
    </row>
    <row r="17090" spans="1:7">
      <c r="A17090" s="65"/>
      <c r="B17090" s="65"/>
      <c r="C17090" s="65"/>
      <c r="D17090" s="65"/>
      <c r="E17090" s="65"/>
      <c r="F17090" s="65"/>
      <c r="G17090" s="129"/>
    </row>
    <row r="17091" spans="1:7">
      <c r="A17091" s="65"/>
      <c r="B17091" s="65"/>
      <c r="C17091" s="65"/>
      <c r="D17091" s="65"/>
      <c r="E17091" s="65"/>
      <c r="F17091" s="65"/>
      <c r="G17091" s="129"/>
    </row>
    <row r="17092" spans="1:7">
      <c r="A17092" s="65"/>
      <c r="B17092" s="65"/>
      <c r="C17092" s="65"/>
      <c r="D17092" s="65"/>
      <c r="E17092" s="65"/>
      <c r="F17092" s="65"/>
      <c r="G17092" s="129"/>
    </row>
    <row r="17093" spans="1:7">
      <c r="A17093" s="65"/>
      <c r="B17093" s="65"/>
      <c r="C17093" s="65"/>
      <c r="D17093" s="65"/>
      <c r="E17093" s="65"/>
      <c r="F17093" s="65"/>
      <c r="G17093" s="129"/>
    </row>
    <row r="17094" spans="1:7">
      <c r="A17094" s="65"/>
      <c r="B17094" s="65"/>
      <c r="C17094" s="65"/>
      <c r="D17094" s="65"/>
      <c r="E17094" s="65"/>
      <c r="F17094" s="65"/>
      <c r="G17094" s="129"/>
    </row>
    <row r="17095" spans="1:7">
      <c r="A17095" s="65"/>
      <c r="B17095" s="65"/>
      <c r="C17095" s="65"/>
      <c r="D17095" s="65"/>
      <c r="E17095" s="65"/>
      <c r="F17095" s="65"/>
      <c r="G17095" s="129"/>
    </row>
    <row r="17096" spans="1:7">
      <c r="A17096" s="65"/>
      <c r="B17096" s="65"/>
      <c r="C17096" s="65"/>
      <c r="D17096" s="65"/>
      <c r="E17096" s="65"/>
      <c r="F17096" s="65"/>
      <c r="G17096" s="129"/>
    </row>
    <row r="17097" spans="1:7">
      <c r="A17097" s="65"/>
      <c r="B17097" s="65"/>
      <c r="C17097" s="65"/>
      <c r="D17097" s="65"/>
      <c r="E17097" s="65"/>
      <c r="F17097" s="65"/>
      <c r="G17097" s="129"/>
    </row>
    <row r="17098" spans="1:7">
      <c r="A17098" s="65"/>
      <c r="B17098" s="65"/>
      <c r="C17098" s="65"/>
      <c r="D17098" s="65"/>
      <c r="E17098" s="65"/>
      <c r="F17098" s="65"/>
      <c r="G17098" s="129"/>
    </row>
    <row r="17099" spans="1:7">
      <c r="A17099" s="65"/>
      <c r="B17099" s="65"/>
      <c r="C17099" s="65"/>
      <c r="D17099" s="65"/>
      <c r="E17099" s="65"/>
      <c r="F17099" s="65"/>
      <c r="G17099" s="129"/>
    </row>
    <row r="17100" spans="1:7">
      <c r="A17100" s="65"/>
      <c r="B17100" s="65"/>
      <c r="C17100" s="65"/>
      <c r="D17100" s="65"/>
      <c r="E17100" s="65"/>
      <c r="F17100" s="65"/>
      <c r="G17100" s="129"/>
    </row>
    <row r="17101" spans="1:7">
      <c r="A17101" s="65"/>
      <c r="B17101" s="65"/>
      <c r="C17101" s="65"/>
      <c r="D17101" s="65"/>
      <c r="E17101" s="65"/>
      <c r="F17101" s="65"/>
      <c r="G17101" s="129"/>
    </row>
    <row r="17102" spans="1:7">
      <c r="A17102" s="65"/>
      <c r="B17102" s="65"/>
      <c r="C17102" s="65"/>
      <c r="D17102" s="65"/>
      <c r="E17102" s="65"/>
      <c r="F17102" s="65"/>
      <c r="G17102" s="129"/>
    </row>
    <row r="17103" spans="1:7">
      <c r="A17103" s="65"/>
      <c r="B17103" s="65"/>
      <c r="C17103" s="65"/>
      <c r="D17103" s="65"/>
      <c r="E17103" s="65"/>
      <c r="F17103" s="65"/>
      <c r="G17103" s="129"/>
    </row>
    <row r="17104" spans="1:7">
      <c r="A17104" s="65"/>
      <c r="B17104" s="65"/>
      <c r="C17104" s="65"/>
      <c r="D17104" s="65"/>
      <c r="E17104" s="65"/>
      <c r="F17104" s="65"/>
      <c r="G17104" s="129"/>
    </row>
    <row r="17105" spans="1:7">
      <c r="A17105" s="65"/>
      <c r="B17105" s="65"/>
      <c r="C17105" s="65"/>
      <c r="D17105" s="65"/>
      <c r="E17105" s="65"/>
      <c r="F17105" s="65"/>
      <c r="G17105" s="129"/>
    </row>
    <row r="17106" spans="1:7">
      <c r="A17106" s="65"/>
      <c r="B17106" s="65"/>
      <c r="C17106" s="65"/>
      <c r="D17106" s="65"/>
      <c r="E17106" s="65"/>
      <c r="F17106" s="65"/>
      <c r="G17106" s="129"/>
    </row>
    <row r="17107" spans="1:7">
      <c r="A17107" s="65"/>
      <c r="B17107" s="65"/>
      <c r="C17107" s="65"/>
      <c r="D17107" s="65"/>
      <c r="E17107" s="65"/>
      <c r="F17107" s="65"/>
      <c r="G17107" s="129"/>
    </row>
    <row r="17108" spans="1:7">
      <c r="A17108" s="65"/>
      <c r="B17108" s="65"/>
      <c r="C17108" s="65"/>
      <c r="D17108" s="65"/>
      <c r="E17108" s="65"/>
      <c r="F17108" s="65"/>
      <c r="G17108" s="129"/>
    </row>
    <row r="17109" spans="1:7">
      <c r="A17109" s="65"/>
      <c r="B17109" s="65"/>
      <c r="C17109" s="65"/>
      <c r="D17109" s="65"/>
      <c r="E17109" s="65"/>
      <c r="F17109" s="65"/>
      <c r="G17109" s="129"/>
    </row>
    <row r="17110" spans="1:7">
      <c r="A17110" s="65"/>
      <c r="B17110" s="65"/>
      <c r="C17110" s="65"/>
      <c r="D17110" s="65"/>
      <c r="E17110" s="65"/>
      <c r="F17110" s="65"/>
      <c r="G17110" s="129"/>
    </row>
    <row r="17111" spans="1:7">
      <c r="A17111" s="65"/>
      <c r="B17111" s="65"/>
      <c r="C17111" s="65"/>
      <c r="D17111" s="65"/>
      <c r="E17111" s="65"/>
      <c r="F17111" s="65"/>
      <c r="G17111" s="129"/>
    </row>
    <row r="17112" spans="1:7">
      <c r="A17112" s="65"/>
      <c r="B17112" s="65"/>
      <c r="C17112" s="65"/>
      <c r="D17112" s="65"/>
      <c r="E17112" s="65"/>
      <c r="F17112" s="65"/>
      <c r="G17112" s="129"/>
    </row>
    <row r="17113" spans="1:7">
      <c r="A17113" s="65"/>
      <c r="B17113" s="65"/>
      <c r="C17113" s="65"/>
      <c r="D17113" s="65"/>
      <c r="E17113" s="65"/>
      <c r="F17113" s="65"/>
      <c r="G17113" s="129"/>
    </row>
    <row r="17114" spans="1:7">
      <c r="A17114" s="65"/>
      <c r="B17114" s="65"/>
      <c r="C17114" s="65"/>
      <c r="D17114" s="65"/>
      <c r="E17114" s="65"/>
      <c r="F17114" s="65"/>
      <c r="G17114" s="129"/>
    </row>
    <row r="17115" spans="1:7">
      <c r="A17115" s="65"/>
      <c r="B17115" s="65"/>
      <c r="C17115" s="65"/>
      <c r="D17115" s="65"/>
      <c r="E17115" s="65"/>
      <c r="F17115" s="65"/>
      <c r="G17115" s="129"/>
    </row>
    <row r="17116" spans="1:7">
      <c r="A17116" s="65"/>
      <c r="B17116" s="65"/>
      <c r="C17116" s="65"/>
      <c r="D17116" s="65"/>
      <c r="E17116" s="65"/>
      <c r="F17116" s="65"/>
      <c r="G17116" s="129"/>
    </row>
    <row r="17117" spans="1:7">
      <c r="A17117" s="65"/>
      <c r="B17117" s="65"/>
      <c r="C17117" s="65"/>
      <c r="D17117" s="65"/>
      <c r="E17117" s="65"/>
      <c r="F17117" s="65"/>
      <c r="G17117" s="129"/>
    </row>
    <row r="17118" spans="1:7">
      <c r="A17118" s="65"/>
      <c r="B17118" s="65"/>
      <c r="C17118" s="65"/>
      <c r="D17118" s="65"/>
      <c r="E17118" s="65"/>
      <c r="F17118" s="65"/>
      <c r="G17118" s="129"/>
    </row>
    <row r="17119" spans="1:7">
      <c r="A17119" s="65"/>
      <c r="B17119" s="65"/>
      <c r="C17119" s="65"/>
      <c r="D17119" s="65"/>
      <c r="E17119" s="65"/>
      <c r="F17119" s="65"/>
      <c r="G17119" s="129"/>
    </row>
    <row r="17120" spans="1:7">
      <c r="A17120" s="65"/>
      <c r="B17120" s="65"/>
      <c r="C17120" s="65"/>
      <c r="D17120" s="65"/>
      <c r="E17120" s="65"/>
      <c r="F17120" s="65"/>
      <c r="G17120" s="129"/>
    </row>
    <row r="17121" spans="1:7">
      <c r="A17121" s="65"/>
      <c r="B17121" s="65"/>
      <c r="C17121" s="65"/>
      <c r="D17121" s="65"/>
      <c r="E17121" s="65"/>
      <c r="F17121" s="65"/>
      <c r="G17121" s="129"/>
    </row>
    <row r="17122" spans="1:7">
      <c r="A17122" s="65"/>
      <c r="B17122" s="65"/>
      <c r="C17122" s="65"/>
      <c r="D17122" s="65"/>
      <c r="E17122" s="65"/>
      <c r="F17122" s="65"/>
      <c r="G17122" s="129"/>
    </row>
    <row r="17123" spans="1:7">
      <c r="A17123" s="65"/>
      <c r="B17123" s="65"/>
      <c r="C17123" s="65"/>
      <c r="D17123" s="65"/>
      <c r="E17123" s="65"/>
      <c r="F17123" s="65"/>
      <c r="G17123" s="129"/>
    </row>
    <row r="17124" spans="1:7">
      <c r="A17124" s="65"/>
      <c r="B17124" s="65"/>
      <c r="C17124" s="65"/>
      <c r="D17124" s="65"/>
      <c r="E17124" s="65"/>
      <c r="F17124" s="65"/>
      <c r="G17124" s="129"/>
    </row>
    <row r="17125" spans="1:7">
      <c r="A17125" s="65"/>
      <c r="B17125" s="65"/>
      <c r="C17125" s="65"/>
      <c r="D17125" s="65"/>
      <c r="E17125" s="65"/>
      <c r="F17125" s="65"/>
      <c r="G17125" s="129"/>
    </row>
    <row r="17126" spans="1:7">
      <c r="A17126" s="65"/>
      <c r="B17126" s="65"/>
      <c r="C17126" s="65"/>
      <c r="D17126" s="65"/>
      <c r="E17126" s="65"/>
      <c r="F17126" s="65"/>
      <c r="G17126" s="129"/>
    </row>
    <row r="17127" spans="1:7">
      <c r="A17127" s="65"/>
      <c r="B17127" s="65"/>
      <c r="C17127" s="65"/>
      <c r="D17127" s="65"/>
      <c r="E17127" s="65"/>
      <c r="F17127" s="65"/>
      <c r="G17127" s="129"/>
    </row>
    <row r="17128" spans="1:7">
      <c r="A17128" s="65"/>
      <c r="B17128" s="65"/>
      <c r="C17128" s="65"/>
      <c r="D17128" s="65"/>
      <c r="E17128" s="65"/>
      <c r="F17128" s="65"/>
      <c r="G17128" s="129"/>
    </row>
    <row r="17129" spans="1:7">
      <c r="A17129" s="65"/>
      <c r="B17129" s="65"/>
      <c r="C17129" s="65"/>
      <c r="D17129" s="65"/>
      <c r="E17129" s="65"/>
      <c r="F17129" s="65"/>
      <c r="G17129" s="129"/>
    </row>
    <row r="17130" spans="1:7">
      <c r="A17130" s="65"/>
      <c r="B17130" s="65"/>
      <c r="C17130" s="65"/>
      <c r="D17130" s="65"/>
      <c r="E17130" s="65"/>
      <c r="F17130" s="65"/>
      <c r="G17130" s="129"/>
    </row>
    <row r="17131" spans="1:7">
      <c r="A17131" s="65"/>
      <c r="B17131" s="65"/>
      <c r="C17131" s="65"/>
      <c r="D17131" s="65"/>
      <c r="E17131" s="65"/>
      <c r="F17131" s="65"/>
      <c r="G17131" s="129"/>
    </row>
    <row r="17132" spans="1:7">
      <c r="A17132" s="65"/>
      <c r="B17132" s="65"/>
      <c r="C17132" s="65"/>
      <c r="D17132" s="65"/>
      <c r="E17132" s="65"/>
      <c r="F17132" s="65"/>
      <c r="G17132" s="129"/>
    </row>
    <row r="17133" spans="1:7">
      <c r="A17133" s="65"/>
      <c r="B17133" s="65"/>
      <c r="C17133" s="65"/>
      <c r="D17133" s="65"/>
      <c r="E17133" s="65"/>
      <c r="F17133" s="65"/>
      <c r="G17133" s="129"/>
    </row>
    <row r="17134" spans="1:7">
      <c r="A17134" s="65"/>
      <c r="B17134" s="65"/>
      <c r="C17134" s="65"/>
      <c r="D17134" s="65"/>
      <c r="E17134" s="65"/>
      <c r="F17134" s="65"/>
      <c r="G17134" s="129"/>
    </row>
    <row r="17135" spans="1:7">
      <c r="A17135" s="65"/>
      <c r="B17135" s="65"/>
      <c r="C17135" s="65"/>
      <c r="D17135" s="65"/>
      <c r="E17135" s="65"/>
      <c r="F17135" s="65"/>
      <c r="G17135" s="129"/>
    </row>
    <row r="17136" spans="1:7">
      <c r="A17136" s="65"/>
      <c r="B17136" s="65"/>
      <c r="C17136" s="65"/>
      <c r="D17136" s="65"/>
      <c r="E17136" s="65"/>
      <c r="F17136" s="65"/>
      <c r="G17136" s="129"/>
    </row>
    <row r="17137" spans="1:7">
      <c r="A17137" s="65"/>
      <c r="B17137" s="65"/>
      <c r="C17137" s="65"/>
      <c r="D17137" s="65"/>
      <c r="E17137" s="65"/>
      <c r="F17137" s="65"/>
      <c r="G17137" s="129"/>
    </row>
    <row r="17138" spans="1:7">
      <c r="A17138" s="65"/>
      <c r="B17138" s="65"/>
      <c r="C17138" s="65"/>
      <c r="D17138" s="65"/>
      <c r="E17138" s="65"/>
      <c r="F17138" s="65"/>
      <c r="G17138" s="129"/>
    </row>
    <row r="17139" spans="1:7">
      <c r="A17139" s="65"/>
      <c r="B17139" s="65"/>
      <c r="C17139" s="65"/>
      <c r="D17139" s="65"/>
      <c r="E17139" s="65"/>
      <c r="F17139" s="65"/>
      <c r="G17139" s="129"/>
    </row>
    <row r="17140" spans="1:7">
      <c r="A17140" s="65"/>
      <c r="B17140" s="65"/>
      <c r="C17140" s="65"/>
      <c r="D17140" s="65"/>
      <c r="E17140" s="65"/>
      <c r="F17140" s="65"/>
      <c r="G17140" s="129"/>
    </row>
    <row r="17141" spans="1:7">
      <c r="A17141" s="65"/>
      <c r="B17141" s="65"/>
      <c r="C17141" s="65"/>
      <c r="D17141" s="65"/>
      <c r="E17141" s="65"/>
      <c r="F17141" s="65"/>
      <c r="G17141" s="129"/>
    </row>
    <row r="17142" spans="1:7">
      <c r="A17142" s="65"/>
      <c r="B17142" s="65"/>
      <c r="C17142" s="65"/>
      <c r="D17142" s="65"/>
      <c r="E17142" s="65"/>
      <c r="F17142" s="65"/>
      <c r="G17142" s="129"/>
    </row>
    <row r="17143" spans="1:7">
      <c r="A17143" s="65"/>
      <c r="B17143" s="65"/>
      <c r="C17143" s="65"/>
      <c r="D17143" s="65"/>
      <c r="E17143" s="65"/>
      <c r="F17143" s="65"/>
      <c r="G17143" s="129"/>
    </row>
    <row r="17144" spans="1:7">
      <c r="A17144" s="65"/>
      <c r="B17144" s="65"/>
      <c r="C17144" s="65"/>
      <c r="D17144" s="65"/>
      <c r="E17144" s="65"/>
      <c r="F17144" s="65"/>
      <c r="G17144" s="129"/>
    </row>
    <row r="17145" spans="1:7">
      <c r="A17145" s="65"/>
      <c r="B17145" s="65"/>
      <c r="C17145" s="65"/>
      <c r="D17145" s="65"/>
      <c r="E17145" s="65"/>
      <c r="F17145" s="65"/>
      <c r="G17145" s="129"/>
    </row>
    <row r="17146" spans="1:7">
      <c r="A17146" s="65"/>
      <c r="B17146" s="65"/>
      <c r="C17146" s="65"/>
      <c r="D17146" s="65"/>
      <c r="E17146" s="65"/>
      <c r="F17146" s="65"/>
      <c r="G17146" s="129"/>
    </row>
    <row r="17147" spans="1:7">
      <c r="A17147" s="65"/>
      <c r="B17147" s="65"/>
      <c r="C17147" s="65"/>
      <c r="D17147" s="65"/>
      <c r="E17147" s="65"/>
      <c r="F17147" s="65"/>
      <c r="G17147" s="129"/>
    </row>
    <row r="17148" spans="1:7">
      <c r="A17148" s="65"/>
      <c r="B17148" s="65"/>
      <c r="C17148" s="65"/>
      <c r="D17148" s="65"/>
      <c r="E17148" s="65"/>
      <c r="F17148" s="65"/>
      <c r="G17148" s="129"/>
    </row>
    <row r="17149" spans="1:7">
      <c r="A17149" s="65"/>
      <c r="B17149" s="65"/>
      <c r="C17149" s="65"/>
      <c r="D17149" s="65"/>
      <c r="E17149" s="65"/>
      <c r="F17149" s="65"/>
      <c r="G17149" s="129"/>
    </row>
    <row r="17150" spans="1:7">
      <c r="A17150" s="65"/>
      <c r="B17150" s="65"/>
      <c r="C17150" s="65"/>
      <c r="D17150" s="65"/>
      <c r="E17150" s="65"/>
      <c r="F17150" s="65"/>
      <c r="G17150" s="129"/>
    </row>
    <row r="17151" spans="1:7">
      <c r="A17151" s="65"/>
      <c r="B17151" s="65"/>
      <c r="C17151" s="65"/>
      <c r="D17151" s="65"/>
      <c r="E17151" s="65"/>
      <c r="F17151" s="65"/>
      <c r="G17151" s="129"/>
    </row>
    <row r="17152" spans="1:7">
      <c r="A17152" s="65"/>
      <c r="B17152" s="65"/>
      <c r="C17152" s="65"/>
      <c r="D17152" s="65"/>
      <c r="E17152" s="65"/>
      <c r="F17152" s="65"/>
      <c r="G17152" s="129"/>
    </row>
    <row r="17153" spans="1:7">
      <c r="A17153" s="65"/>
      <c r="B17153" s="65"/>
      <c r="C17153" s="65"/>
      <c r="D17153" s="65"/>
      <c r="E17153" s="65"/>
      <c r="F17153" s="65"/>
      <c r="G17153" s="129"/>
    </row>
    <row r="17154" spans="1:7">
      <c r="A17154" s="65"/>
      <c r="B17154" s="65"/>
      <c r="C17154" s="65"/>
      <c r="D17154" s="65"/>
      <c r="E17154" s="65"/>
      <c r="F17154" s="65"/>
      <c r="G17154" s="129"/>
    </row>
    <row r="17155" spans="1:7">
      <c r="A17155" s="65"/>
      <c r="B17155" s="65"/>
      <c r="C17155" s="65"/>
      <c r="D17155" s="65"/>
      <c r="E17155" s="65"/>
      <c r="F17155" s="65"/>
      <c r="G17155" s="129"/>
    </row>
    <row r="17156" spans="1:7">
      <c r="A17156" s="65"/>
      <c r="B17156" s="65"/>
      <c r="C17156" s="65"/>
      <c r="D17156" s="65"/>
      <c r="E17156" s="65"/>
      <c r="F17156" s="65"/>
      <c r="G17156" s="129"/>
    </row>
    <row r="17157" spans="1:7">
      <c r="A17157" s="65"/>
      <c r="B17157" s="65"/>
      <c r="C17157" s="65"/>
      <c r="D17157" s="65"/>
      <c r="E17157" s="65"/>
      <c r="F17157" s="65"/>
      <c r="G17157" s="129"/>
    </row>
    <row r="17158" spans="1:7">
      <c r="A17158" s="65"/>
      <c r="B17158" s="65"/>
      <c r="C17158" s="65"/>
      <c r="D17158" s="65"/>
      <c r="E17158" s="65"/>
      <c r="F17158" s="65"/>
      <c r="G17158" s="129"/>
    </row>
    <row r="17159" spans="1:7">
      <c r="A17159" s="65"/>
      <c r="B17159" s="65"/>
      <c r="C17159" s="65"/>
      <c r="D17159" s="65"/>
      <c r="E17159" s="65"/>
      <c r="F17159" s="65"/>
      <c r="G17159" s="129"/>
    </row>
    <row r="17160" spans="1:7">
      <c r="A17160" s="65"/>
      <c r="B17160" s="65"/>
      <c r="C17160" s="65"/>
      <c r="D17160" s="65"/>
      <c r="E17160" s="65"/>
      <c r="F17160" s="65"/>
      <c r="G17160" s="129"/>
    </row>
    <row r="17161" spans="1:7">
      <c r="A17161" s="65"/>
      <c r="B17161" s="65"/>
      <c r="C17161" s="65"/>
      <c r="D17161" s="65"/>
      <c r="E17161" s="65"/>
      <c r="F17161" s="65"/>
      <c r="G17161" s="129"/>
    </row>
    <row r="17162" spans="1:7">
      <c r="A17162" s="65"/>
      <c r="B17162" s="65"/>
      <c r="C17162" s="65"/>
      <c r="D17162" s="65"/>
      <c r="E17162" s="65"/>
      <c r="F17162" s="65"/>
      <c r="G17162" s="129"/>
    </row>
    <row r="17163" spans="1:7">
      <c r="A17163" s="65"/>
      <c r="B17163" s="65"/>
      <c r="C17163" s="65"/>
      <c r="D17163" s="65"/>
      <c r="E17163" s="65"/>
      <c r="F17163" s="65"/>
      <c r="G17163" s="129"/>
    </row>
    <row r="17164" spans="1:7">
      <c r="A17164" s="65"/>
      <c r="B17164" s="65"/>
      <c r="C17164" s="65"/>
      <c r="D17164" s="65"/>
      <c r="E17164" s="65"/>
      <c r="F17164" s="65"/>
      <c r="G17164" s="129"/>
    </row>
    <row r="17165" spans="1:7">
      <c r="A17165" s="65"/>
      <c r="B17165" s="65"/>
      <c r="C17165" s="65"/>
      <c r="D17165" s="65"/>
      <c r="E17165" s="65"/>
      <c r="F17165" s="65"/>
      <c r="G17165" s="129"/>
    </row>
    <row r="17166" spans="1:7">
      <c r="A17166" s="65"/>
      <c r="B17166" s="65"/>
      <c r="C17166" s="65"/>
      <c r="D17166" s="65"/>
      <c r="E17166" s="65"/>
      <c r="F17166" s="65"/>
      <c r="G17166" s="129"/>
    </row>
    <row r="17167" spans="1:7">
      <c r="A17167" s="65"/>
      <c r="B17167" s="65"/>
      <c r="C17167" s="65"/>
      <c r="D17167" s="65"/>
      <c r="E17167" s="65"/>
      <c r="F17167" s="65"/>
      <c r="G17167" s="129"/>
    </row>
    <row r="17168" spans="1:7">
      <c r="A17168" s="65"/>
      <c r="B17168" s="65"/>
      <c r="C17168" s="65"/>
      <c r="D17168" s="65"/>
      <c r="E17168" s="65"/>
      <c r="F17168" s="65"/>
      <c r="G17168" s="129"/>
    </row>
    <row r="17169" spans="1:7">
      <c r="A17169" s="65"/>
      <c r="B17169" s="65"/>
      <c r="C17169" s="65"/>
      <c r="D17169" s="65"/>
      <c r="E17169" s="65"/>
      <c r="F17169" s="65"/>
      <c r="G17169" s="129"/>
    </row>
    <row r="17170" spans="1:7">
      <c r="A17170" s="65"/>
      <c r="B17170" s="65"/>
      <c r="C17170" s="65"/>
      <c r="D17170" s="65"/>
      <c r="E17170" s="65"/>
      <c r="F17170" s="65"/>
      <c r="G17170" s="129"/>
    </row>
    <row r="17171" spans="1:7">
      <c r="A17171" s="65"/>
      <c r="B17171" s="65"/>
      <c r="C17171" s="65"/>
      <c r="D17171" s="65"/>
      <c r="E17171" s="65"/>
      <c r="F17171" s="65"/>
      <c r="G17171" s="129"/>
    </row>
    <row r="17172" spans="1:7">
      <c r="A17172" s="65"/>
      <c r="B17172" s="65"/>
      <c r="C17172" s="65"/>
      <c r="D17172" s="65"/>
      <c r="E17172" s="65"/>
      <c r="F17172" s="65"/>
      <c r="G17172" s="129"/>
    </row>
    <row r="17173" spans="1:7">
      <c r="A17173" s="65"/>
      <c r="B17173" s="65"/>
      <c r="C17173" s="65"/>
      <c r="D17173" s="65"/>
      <c r="E17173" s="65"/>
      <c r="F17173" s="65"/>
      <c r="G17173" s="129"/>
    </row>
    <row r="17174" spans="1:7">
      <c r="A17174" s="65"/>
      <c r="B17174" s="65"/>
      <c r="C17174" s="65"/>
      <c r="D17174" s="65"/>
      <c r="E17174" s="65"/>
      <c r="F17174" s="65"/>
      <c r="G17174" s="129"/>
    </row>
    <row r="17175" spans="1:7">
      <c r="A17175" s="65"/>
      <c r="B17175" s="65"/>
      <c r="C17175" s="65"/>
      <c r="D17175" s="65"/>
      <c r="E17175" s="65"/>
      <c r="F17175" s="65"/>
      <c r="G17175" s="129"/>
    </row>
    <row r="17176" spans="1:7">
      <c r="A17176" s="65"/>
      <c r="B17176" s="65"/>
      <c r="C17176" s="65"/>
      <c r="D17176" s="65"/>
      <c r="E17176" s="65"/>
      <c r="F17176" s="65"/>
      <c r="G17176" s="129"/>
    </row>
    <row r="17177" spans="1:7">
      <c r="A17177" s="65"/>
      <c r="B17177" s="65"/>
      <c r="C17177" s="65"/>
      <c r="D17177" s="65"/>
      <c r="E17177" s="65"/>
      <c r="F17177" s="65"/>
      <c r="G17177" s="129"/>
    </row>
    <row r="17178" spans="1:7">
      <c r="A17178" s="65"/>
      <c r="B17178" s="65"/>
      <c r="C17178" s="65"/>
      <c r="D17178" s="65"/>
      <c r="E17178" s="65"/>
      <c r="F17178" s="65"/>
      <c r="G17178" s="129"/>
    </row>
    <row r="17179" spans="1:7">
      <c r="A17179" s="65"/>
      <c r="B17179" s="65"/>
      <c r="C17179" s="65"/>
      <c r="D17179" s="65"/>
      <c r="E17179" s="65"/>
      <c r="F17179" s="65"/>
      <c r="G17179" s="129"/>
    </row>
    <row r="17180" spans="1:7">
      <c r="A17180" s="65"/>
      <c r="B17180" s="65"/>
      <c r="C17180" s="65"/>
      <c r="D17180" s="65"/>
      <c r="E17180" s="65"/>
      <c r="F17180" s="65"/>
      <c r="G17180" s="129"/>
    </row>
    <row r="17181" spans="1:7">
      <c r="A17181" s="65"/>
      <c r="B17181" s="65"/>
      <c r="C17181" s="65"/>
      <c r="D17181" s="65"/>
      <c r="E17181" s="65"/>
      <c r="F17181" s="65"/>
      <c r="G17181" s="129"/>
    </row>
    <row r="17182" spans="1:7">
      <c r="A17182" s="65"/>
      <c r="B17182" s="65"/>
      <c r="C17182" s="65"/>
      <c r="D17182" s="65"/>
      <c r="E17182" s="65"/>
      <c r="F17182" s="65"/>
      <c r="G17182" s="129"/>
    </row>
    <row r="17183" spans="1:7">
      <c r="A17183" s="65"/>
      <c r="B17183" s="65"/>
      <c r="C17183" s="65"/>
      <c r="D17183" s="65"/>
      <c r="E17183" s="65"/>
      <c r="F17183" s="65"/>
      <c r="G17183" s="129"/>
    </row>
    <row r="17184" spans="1:7">
      <c r="A17184" s="65"/>
      <c r="B17184" s="65"/>
      <c r="C17184" s="65"/>
      <c r="D17184" s="65"/>
      <c r="E17184" s="65"/>
      <c r="F17184" s="65"/>
      <c r="G17184" s="129"/>
    </row>
    <row r="17185" spans="1:7">
      <c r="A17185" s="65"/>
      <c r="B17185" s="65"/>
      <c r="C17185" s="65"/>
      <c r="D17185" s="65"/>
      <c r="E17185" s="65"/>
      <c r="F17185" s="65"/>
      <c r="G17185" s="129"/>
    </row>
    <row r="17186" spans="1:7">
      <c r="A17186" s="65"/>
      <c r="B17186" s="65"/>
      <c r="C17186" s="65"/>
      <c r="D17186" s="65"/>
      <c r="E17186" s="65"/>
      <c r="F17186" s="65"/>
      <c r="G17186" s="129"/>
    </row>
    <row r="17187" spans="1:7">
      <c r="A17187" s="65"/>
      <c r="B17187" s="65"/>
      <c r="C17187" s="65"/>
      <c r="D17187" s="65"/>
      <c r="E17187" s="65"/>
      <c r="F17187" s="65"/>
      <c r="G17187" s="129"/>
    </row>
    <row r="17188" spans="1:7">
      <c r="A17188" s="65"/>
      <c r="B17188" s="65"/>
      <c r="C17188" s="65"/>
      <c r="D17188" s="65"/>
      <c r="E17188" s="65"/>
      <c r="F17188" s="65"/>
      <c r="G17188" s="129"/>
    </row>
    <row r="17189" spans="1:7">
      <c r="A17189" s="65"/>
      <c r="B17189" s="65"/>
      <c r="C17189" s="65"/>
      <c r="D17189" s="65"/>
      <c r="E17189" s="65"/>
      <c r="F17189" s="65"/>
      <c r="G17189" s="129"/>
    </row>
    <row r="17190" spans="1:7">
      <c r="A17190" s="65"/>
      <c r="B17190" s="65"/>
      <c r="C17190" s="65"/>
      <c r="D17190" s="65"/>
      <c r="E17190" s="65"/>
      <c r="F17190" s="65"/>
      <c r="G17190" s="129"/>
    </row>
    <row r="17191" spans="1:7">
      <c r="A17191" s="65"/>
      <c r="B17191" s="65"/>
      <c r="C17191" s="65"/>
      <c r="D17191" s="65"/>
      <c r="E17191" s="65"/>
      <c r="F17191" s="65"/>
      <c r="G17191" s="129"/>
    </row>
    <row r="17192" spans="1:7">
      <c r="A17192" s="65"/>
      <c r="B17192" s="65"/>
      <c r="C17192" s="65"/>
      <c r="D17192" s="65"/>
      <c r="E17192" s="65"/>
      <c r="F17192" s="65"/>
      <c r="G17192" s="129"/>
    </row>
    <row r="17193" spans="1:7">
      <c r="A17193" s="65"/>
      <c r="B17193" s="65"/>
      <c r="C17193" s="65"/>
      <c r="D17193" s="65"/>
      <c r="E17193" s="65"/>
      <c r="F17193" s="65"/>
      <c r="G17193" s="129"/>
    </row>
    <row r="17194" spans="1:7">
      <c r="A17194" s="65"/>
      <c r="B17194" s="65"/>
      <c r="C17194" s="65"/>
      <c r="D17194" s="65"/>
      <c r="E17194" s="65"/>
      <c r="F17194" s="65"/>
      <c r="G17194" s="129"/>
    </row>
    <row r="17195" spans="1:7">
      <c r="A17195" s="65"/>
      <c r="B17195" s="65"/>
      <c r="C17195" s="65"/>
      <c r="D17195" s="65"/>
      <c r="E17195" s="65"/>
      <c r="F17195" s="65"/>
      <c r="G17195" s="129"/>
    </row>
    <row r="17196" spans="1:7">
      <c r="A17196" s="65"/>
      <c r="B17196" s="65"/>
      <c r="C17196" s="65"/>
      <c r="D17196" s="65"/>
      <c r="E17196" s="65"/>
      <c r="F17196" s="65"/>
      <c r="G17196" s="129"/>
    </row>
    <row r="17197" spans="1:7">
      <c r="A17197" s="65"/>
      <c r="B17197" s="65"/>
      <c r="C17197" s="65"/>
      <c r="D17197" s="65"/>
      <c r="E17197" s="65"/>
      <c r="F17197" s="65"/>
      <c r="G17197" s="129"/>
    </row>
    <row r="17198" spans="1:7">
      <c r="A17198" s="65"/>
      <c r="B17198" s="65"/>
      <c r="C17198" s="65"/>
      <c r="D17198" s="65"/>
      <c r="E17198" s="65"/>
      <c r="F17198" s="65"/>
      <c r="G17198" s="129"/>
    </row>
    <row r="17199" spans="1:7">
      <c r="A17199" s="65"/>
      <c r="B17199" s="65"/>
      <c r="C17199" s="65"/>
      <c r="D17199" s="65"/>
      <c r="E17199" s="65"/>
      <c r="F17199" s="65"/>
      <c r="G17199" s="129"/>
    </row>
    <row r="17200" spans="1:7">
      <c r="A17200" s="65"/>
      <c r="B17200" s="65"/>
      <c r="C17200" s="65"/>
      <c r="D17200" s="65"/>
      <c r="E17200" s="65"/>
      <c r="F17200" s="65"/>
      <c r="G17200" s="129"/>
    </row>
    <row r="17201" spans="1:7">
      <c r="A17201" s="65"/>
      <c r="B17201" s="65"/>
      <c r="C17201" s="65"/>
      <c r="D17201" s="65"/>
      <c r="E17201" s="65"/>
      <c r="F17201" s="65"/>
      <c r="G17201" s="129"/>
    </row>
    <row r="17202" spans="1:7">
      <c r="A17202" s="65"/>
      <c r="B17202" s="65"/>
      <c r="C17202" s="65"/>
      <c r="D17202" s="65"/>
      <c r="E17202" s="65"/>
      <c r="F17202" s="65"/>
      <c r="G17202" s="129"/>
    </row>
    <row r="17203" spans="1:7">
      <c r="A17203" s="65"/>
      <c r="B17203" s="65"/>
      <c r="C17203" s="65"/>
      <c r="D17203" s="65"/>
      <c r="E17203" s="65"/>
      <c r="F17203" s="65"/>
      <c r="G17203" s="129"/>
    </row>
    <row r="17204" spans="1:7">
      <c r="A17204" s="65"/>
      <c r="B17204" s="65"/>
      <c r="C17204" s="65"/>
      <c r="D17204" s="65"/>
      <c r="E17204" s="65"/>
      <c r="F17204" s="65"/>
      <c r="G17204" s="129"/>
    </row>
    <row r="17205" spans="1:7">
      <c r="A17205" s="65"/>
      <c r="B17205" s="65"/>
      <c r="C17205" s="65"/>
      <c r="D17205" s="65"/>
      <c r="E17205" s="65"/>
      <c r="F17205" s="65"/>
      <c r="G17205" s="129"/>
    </row>
    <row r="17206" spans="1:7">
      <c r="A17206" s="65"/>
      <c r="B17206" s="65"/>
      <c r="C17206" s="65"/>
      <c r="D17206" s="65"/>
      <c r="E17206" s="65"/>
      <c r="F17206" s="65"/>
      <c r="G17206" s="129"/>
    </row>
    <row r="17207" spans="1:7">
      <c r="A17207" s="65"/>
      <c r="B17207" s="65"/>
      <c r="C17207" s="65"/>
      <c r="D17207" s="65"/>
      <c r="E17207" s="65"/>
      <c r="F17207" s="65"/>
      <c r="G17207" s="129"/>
    </row>
    <row r="17208" spans="1:7">
      <c r="A17208" s="65"/>
      <c r="B17208" s="65"/>
      <c r="C17208" s="65"/>
      <c r="D17208" s="65"/>
      <c r="E17208" s="65"/>
      <c r="F17208" s="65"/>
      <c r="G17208" s="129"/>
    </row>
    <row r="17209" spans="1:7">
      <c r="A17209" s="65"/>
      <c r="B17209" s="65"/>
      <c r="C17209" s="65"/>
      <c r="D17209" s="65"/>
      <c r="E17209" s="65"/>
      <c r="F17209" s="65"/>
      <c r="G17209" s="129"/>
    </row>
    <row r="17210" spans="1:7">
      <c r="A17210" s="65"/>
      <c r="B17210" s="65"/>
      <c r="C17210" s="65"/>
      <c r="D17210" s="65"/>
      <c r="E17210" s="65"/>
      <c r="F17210" s="65"/>
      <c r="G17210" s="129"/>
    </row>
    <row r="17211" spans="1:7">
      <c r="A17211" s="65"/>
      <c r="B17211" s="65"/>
      <c r="C17211" s="65"/>
      <c r="D17211" s="65"/>
      <c r="E17211" s="65"/>
      <c r="F17211" s="65"/>
      <c r="G17211" s="129"/>
    </row>
    <row r="17212" spans="1:7">
      <c r="A17212" s="65"/>
      <c r="B17212" s="65"/>
      <c r="C17212" s="65"/>
      <c r="D17212" s="65"/>
      <c r="E17212" s="65"/>
      <c r="F17212" s="65"/>
      <c r="G17212" s="129"/>
    </row>
    <row r="17213" spans="1:7">
      <c r="A17213" s="65"/>
      <c r="B17213" s="65"/>
      <c r="C17213" s="65"/>
      <c r="D17213" s="65"/>
      <c r="E17213" s="65"/>
      <c r="F17213" s="65"/>
      <c r="G17213" s="129"/>
    </row>
    <row r="17214" spans="1:7">
      <c r="A17214" s="65"/>
      <c r="B17214" s="65"/>
      <c r="C17214" s="65"/>
      <c r="D17214" s="65"/>
      <c r="E17214" s="65"/>
      <c r="F17214" s="65"/>
      <c r="G17214" s="129"/>
    </row>
    <row r="17215" spans="1:7">
      <c r="A17215" s="65"/>
      <c r="B17215" s="65"/>
      <c r="C17215" s="65"/>
      <c r="D17215" s="65"/>
      <c r="E17215" s="65"/>
      <c r="F17215" s="65"/>
      <c r="G17215" s="129"/>
    </row>
    <row r="17216" spans="1:7">
      <c r="A17216" s="65"/>
      <c r="B17216" s="65"/>
      <c r="C17216" s="65"/>
      <c r="D17216" s="65"/>
      <c r="E17216" s="65"/>
      <c r="F17216" s="65"/>
      <c r="G17216" s="129"/>
    </row>
    <row r="17217" spans="1:7">
      <c r="A17217" s="65"/>
      <c r="B17217" s="65"/>
      <c r="C17217" s="65"/>
      <c r="D17217" s="65"/>
      <c r="E17217" s="65"/>
      <c r="F17217" s="65"/>
      <c r="G17217" s="129"/>
    </row>
    <row r="17218" spans="1:7">
      <c r="A17218" s="65"/>
      <c r="B17218" s="65"/>
      <c r="C17218" s="65"/>
      <c r="D17218" s="65"/>
      <c r="E17218" s="65"/>
      <c r="F17218" s="65"/>
      <c r="G17218" s="129"/>
    </row>
    <row r="17219" spans="1:7">
      <c r="A17219" s="65"/>
      <c r="B17219" s="65"/>
      <c r="C17219" s="65"/>
      <c r="D17219" s="65"/>
      <c r="E17219" s="65"/>
      <c r="F17219" s="65"/>
      <c r="G17219" s="129"/>
    </row>
    <row r="17220" spans="1:7">
      <c r="A17220" s="65"/>
      <c r="B17220" s="65"/>
      <c r="C17220" s="65"/>
      <c r="D17220" s="65"/>
      <c r="E17220" s="65"/>
      <c r="F17220" s="65"/>
      <c r="G17220" s="129"/>
    </row>
    <row r="17221" spans="1:7">
      <c r="A17221" s="65"/>
      <c r="B17221" s="65"/>
      <c r="C17221" s="65"/>
      <c r="D17221" s="65"/>
      <c r="E17221" s="65"/>
      <c r="F17221" s="65"/>
      <c r="G17221" s="129"/>
    </row>
    <row r="17222" spans="1:7">
      <c r="A17222" s="65"/>
      <c r="B17222" s="65"/>
      <c r="C17222" s="65"/>
      <c r="D17222" s="65"/>
      <c r="E17222" s="65"/>
      <c r="F17222" s="65"/>
      <c r="G17222" s="129"/>
    </row>
    <row r="17223" spans="1:7">
      <c r="A17223" s="65"/>
      <c r="B17223" s="65"/>
      <c r="C17223" s="65"/>
      <c r="D17223" s="65"/>
      <c r="E17223" s="65"/>
      <c r="F17223" s="65"/>
      <c r="G17223" s="129"/>
    </row>
    <row r="17224" spans="1:7">
      <c r="A17224" s="65"/>
      <c r="B17224" s="65"/>
      <c r="C17224" s="65"/>
      <c r="D17224" s="65"/>
      <c r="E17224" s="65"/>
      <c r="F17224" s="65"/>
      <c r="G17224" s="129"/>
    </row>
    <row r="17225" spans="1:7">
      <c r="A17225" s="65"/>
      <c r="B17225" s="65"/>
      <c r="C17225" s="65"/>
      <c r="D17225" s="65"/>
      <c r="E17225" s="65"/>
      <c r="F17225" s="65"/>
      <c r="G17225" s="129"/>
    </row>
    <row r="17226" spans="1:7">
      <c r="A17226" s="65"/>
      <c r="B17226" s="65"/>
      <c r="C17226" s="65"/>
      <c r="D17226" s="65"/>
      <c r="E17226" s="65"/>
      <c r="F17226" s="65"/>
      <c r="G17226" s="129"/>
    </row>
    <row r="17227" spans="1:7">
      <c r="A17227" s="65"/>
      <c r="B17227" s="65"/>
      <c r="C17227" s="65"/>
      <c r="D17227" s="65"/>
      <c r="E17227" s="65"/>
      <c r="F17227" s="65"/>
      <c r="G17227" s="129"/>
    </row>
    <row r="17228" spans="1:7">
      <c r="A17228" s="65"/>
      <c r="B17228" s="65"/>
      <c r="C17228" s="65"/>
      <c r="D17228" s="65"/>
      <c r="E17228" s="65"/>
      <c r="F17228" s="65"/>
      <c r="G17228" s="129"/>
    </row>
    <row r="17229" spans="1:7">
      <c r="A17229" s="65"/>
      <c r="B17229" s="65"/>
      <c r="C17229" s="65"/>
      <c r="D17229" s="65"/>
      <c r="E17229" s="65"/>
      <c r="F17229" s="65"/>
      <c r="G17229" s="129"/>
    </row>
    <row r="17230" spans="1:7">
      <c r="A17230" s="65"/>
      <c r="B17230" s="65"/>
      <c r="C17230" s="65"/>
      <c r="D17230" s="65"/>
      <c r="E17230" s="65"/>
      <c r="F17230" s="65"/>
      <c r="G17230" s="129"/>
    </row>
    <row r="17231" spans="1:7">
      <c r="A17231" s="65"/>
      <c r="B17231" s="65"/>
      <c r="C17231" s="65"/>
      <c r="D17231" s="65"/>
      <c r="E17231" s="65"/>
      <c r="F17231" s="65"/>
      <c r="G17231" s="129"/>
    </row>
    <row r="17232" spans="1:7">
      <c r="A17232" s="65"/>
      <c r="B17232" s="65"/>
      <c r="C17232" s="65"/>
      <c r="D17232" s="65"/>
      <c r="E17232" s="65"/>
      <c r="F17232" s="65"/>
      <c r="G17232" s="129"/>
    </row>
    <row r="17233" spans="1:7">
      <c r="A17233" s="65"/>
      <c r="B17233" s="65"/>
      <c r="C17233" s="65"/>
      <c r="D17233" s="65"/>
      <c r="E17233" s="65"/>
      <c r="F17233" s="65"/>
      <c r="G17233" s="129"/>
    </row>
    <row r="17234" spans="1:7">
      <c r="A17234" s="65"/>
      <c r="B17234" s="65"/>
      <c r="C17234" s="65"/>
      <c r="D17234" s="65"/>
      <c r="E17234" s="65"/>
      <c r="F17234" s="65"/>
      <c r="G17234" s="129"/>
    </row>
    <row r="17235" spans="1:7">
      <c r="A17235" s="65"/>
      <c r="B17235" s="65"/>
      <c r="C17235" s="65"/>
      <c r="D17235" s="65"/>
      <c r="E17235" s="65"/>
      <c r="F17235" s="65"/>
      <c r="G17235" s="129"/>
    </row>
    <row r="17236" spans="1:7">
      <c r="A17236" s="65"/>
      <c r="B17236" s="65"/>
      <c r="C17236" s="65"/>
      <c r="D17236" s="65"/>
      <c r="E17236" s="65"/>
      <c r="F17236" s="65"/>
      <c r="G17236" s="129"/>
    </row>
    <row r="17237" spans="1:7">
      <c r="A17237" s="65"/>
      <c r="B17237" s="65"/>
      <c r="C17237" s="65"/>
      <c r="D17237" s="65"/>
      <c r="E17237" s="65"/>
      <c r="F17237" s="65"/>
      <c r="G17237" s="129"/>
    </row>
    <row r="17238" spans="1:7">
      <c r="A17238" s="65"/>
      <c r="B17238" s="65"/>
      <c r="C17238" s="65"/>
      <c r="D17238" s="65"/>
      <c r="E17238" s="65"/>
      <c r="F17238" s="65"/>
      <c r="G17238" s="129"/>
    </row>
    <row r="17239" spans="1:7">
      <c r="A17239" s="65"/>
      <c r="B17239" s="65"/>
      <c r="C17239" s="65"/>
      <c r="D17239" s="65"/>
      <c r="E17239" s="65"/>
      <c r="F17239" s="65"/>
      <c r="G17239" s="129"/>
    </row>
    <row r="17240" spans="1:7">
      <c r="A17240" s="65"/>
      <c r="B17240" s="65"/>
      <c r="C17240" s="65"/>
      <c r="D17240" s="65"/>
      <c r="E17240" s="65"/>
      <c r="F17240" s="65"/>
      <c r="G17240" s="129"/>
    </row>
    <row r="17241" spans="1:7">
      <c r="A17241" s="65"/>
      <c r="B17241" s="65"/>
      <c r="C17241" s="65"/>
      <c r="D17241" s="65"/>
      <c r="E17241" s="65"/>
      <c r="F17241" s="65"/>
      <c r="G17241" s="129"/>
    </row>
    <row r="17242" spans="1:7">
      <c r="A17242" s="65"/>
      <c r="B17242" s="65"/>
      <c r="C17242" s="65"/>
      <c r="D17242" s="65"/>
      <c r="E17242" s="65"/>
      <c r="F17242" s="65"/>
      <c r="G17242" s="129"/>
    </row>
    <row r="17243" spans="1:7">
      <c r="A17243" s="65"/>
      <c r="B17243" s="65"/>
      <c r="C17243" s="65"/>
      <c r="D17243" s="65"/>
      <c r="E17243" s="65"/>
      <c r="F17243" s="65"/>
      <c r="G17243" s="129"/>
    </row>
    <row r="17244" spans="1:7">
      <c r="A17244" s="65"/>
      <c r="B17244" s="65"/>
      <c r="C17244" s="65"/>
      <c r="D17244" s="65"/>
      <c r="E17244" s="65"/>
      <c r="F17244" s="65"/>
      <c r="G17244" s="129"/>
    </row>
    <row r="17245" spans="1:7">
      <c r="A17245" s="65"/>
      <c r="B17245" s="65"/>
      <c r="C17245" s="65"/>
      <c r="D17245" s="65"/>
      <c r="E17245" s="65"/>
      <c r="F17245" s="65"/>
      <c r="G17245" s="129"/>
    </row>
    <row r="17246" spans="1:7">
      <c r="A17246" s="65"/>
      <c r="B17246" s="65"/>
      <c r="C17246" s="65"/>
      <c r="D17246" s="65"/>
      <c r="E17246" s="65"/>
      <c r="F17246" s="65"/>
      <c r="G17246" s="129"/>
    </row>
    <row r="17247" spans="1:7">
      <c r="A17247" s="65"/>
      <c r="B17247" s="65"/>
      <c r="C17247" s="65"/>
      <c r="D17247" s="65"/>
      <c r="E17247" s="65"/>
      <c r="F17247" s="65"/>
      <c r="G17247" s="129"/>
    </row>
    <row r="17248" spans="1:7">
      <c r="A17248" s="65"/>
      <c r="B17248" s="65"/>
      <c r="C17248" s="65"/>
      <c r="D17248" s="65"/>
      <c r="E17248" s="65"/>
      <c r="F17248" s="65"/>
      <c r="G17248" s="129"/>
    </row>
    <row r="17249" spans="1:7">
      <c r="A17249" s="65"/>
      <c r="B17249" s="65"/>
      <c r="C17249" s="65"/>
      <c r="D17249" s="65"/>
      <c r="E17249" s="65"/>
      <c r="F17249" s="65"/>
      <c r="G17249" s="129"/>
    </row>
    <row r="17250" spans="1:7">
      <c r="A17250" s="65"/>
      <c r="B17250" s="65"/>
      <c r="C17250" s="65"/>
      <c r="D17250" s="65"/>
      <c r="E17250" s="65"/>
      <c r="F17250" s="65"/>
      <c r="G17250" s="129"/>
    </row>
    <row r="17251" spans="1:7">
      <c r="A17251" s="65"/>
      <c r="B17251" s="65"/>
      <c r="C17251" s="65"/>
      <c r="D17251" s="65"/>
      <c r="E17251" s="65"/>
      <c r="F17251" s="65"/>
      <c r="G17251" s="129"/>
    </row>
    <row r="17252" spans="1:7">
      <c r="A17252" s="65"/>
      <c r="B17252" s="65"/>
      <c r="C17252" s="65"/>
      <c r="D17252" s="65"/>
      <c r="E17252" s="65"/>
      <c r="F17252" s="65"/>
      <c r="G17252" s="129"/>
    </row>
    <row r="17253" spans="1:7">
      <c r="A17253" s="65"/>
      <c r="B17253" s="65"/>
      <c r="C17253" s="65"/>
      <c r="D17253" s="65"/>
      <c r="E17253" s="65"/>
      <c r="F17253" s="65"/>
      <c r="G17253" s="129"/>
    </row>
    <row r="17254" spans="1:7">
      <c r="A17254" s="65"/>
      <c r="B17254" s="65"/>
      <c r="C17254" s="65"/>
      <c r="D17254" s="65"/>
      <c r="E17254" s="65"/>
      <c r="F17254" s="65"/>
      <c r="G17254" s="129"/>
    </row>
    <row r="17255" spans="1:7">
      <c r="A17255" s="65"/>
      <c r="B17255" s="65"/>
      <c r="C17255" s="65"/>
      <c r="D17255" s="65"/>
      <c r="E17255" s="65"/>
      <c r="F17255" s="65"/>
      <c r="G17255" s="129"/>
    </row>
    <row r="17256" spans="1:7">
      <c r="A17256" s="65"/>
      <c r="B17256" s="65"/>
      <c r="C17256" s="65"/>
      <c r="D17256" s="65"/>
      <c r="E17256" s="65"/>
      <c r="F17256" s="65"/>
      <c r="G17256" s="129"/>
    </row>
    <row r="17257" spans="1:7">
      <c r="A17257" s="65"/>
      <c r="B17257" s="65"/>
      <c r="C17257" s="65"/>
      <c r="D17257" s="65"/>
      <c r="E17257" s="65"/>
      <c r="F17257" s="65"/>
      <c r="G17257" s="129"/>
    </row>
    <row r="17258" spans="1:7">
      <c r="A17258" s="65"/>
      <c r="B17258" s="65"/>
      <c r="C17258" s="65"/>
      <c r="D17258" s="65"/>
      <c r="E17258" s="65"/>
      <c r="F17258" s="65"/>
      <c r="G17258" s="129"/>
    </row>
    <row r="17259" spans="1:7">
      <c r="A17259" s="65"/>
      <c r="B17259" s="65"/>
      <c r="C17259" s="65"/>
      <c r="D17259" s="65"/>
      <c r="E17259" s="65"/>
      <c r="F17259" s="65"/>
      <c r="G17259" s="129"/>
    </row>
    <row r="17260" spans="1:7">
      <c r="A17260" s="65"/>
      <c r="B17260" s="65"/>
      <c r="C17260" s="65"/>
      <c r="D17260" s="65"/>
      <c r="E17260" s="65"/>
      <c r="F17260" s="65"/>
      <c r="G17260" s="129"/>
    </row>
    <row r="17261" spans="1:7">
      <c r="A17261" s="65"/>
      <c r="B17261" s="65"/>
      <c r="C17261" s="65"/>
      <c r="D17261" s="65"/>
      <c r="E17261" s="65"/>
      <c r="F17261" s="65"/>
      <c r="G17261" s="129"/>
    </row>
    <row r="17262" spans="1:7">
      <c r="A17262" s="65"/>
      <c r="B17262" s="65"/>
      <c r="C17262" s="65"/>
      <c r="D17262" s="65"/>
      <c r="E17262" s="65"/>
      <c r="F17262" s="65"/>
      <c r="G17262" s="129"/>
    </row>
    <row r="17263" spans="1:7">
      <c r="A17263" s="65"/>
      <c r="B17263" s="65"/>
      <c r="C17263" s="65"/>
      <c r="D17263" s="65"/>
      <c r="E17263" s="65"/>
      <c r="F17263" s="65"/>
      <c r="G17263" s="129"/>
    </row>
    <row r="17264" spans="1:7">
      <c r="A17264" s="65"/>
      <c r="B17264" s="65"/>
      <c r="C17264" s="65"/>
      <c r="D17264" s="65"/>
      <c r="E17264" s="65"/>
      <c r="F17264" s="65"/>
      <c r="G17264" s="129"/>
    </row>
    <row r="17265" spans="1:7">
      <c r="A17265" s="65"/>
      <c r="B17265" s="65"/>
      <c r="C17265" s="65"/>
      <c r="D17265" s="65"/>
      <c r="E17265" s="65"/>
      <c r="F17265" s="65"/>
      <c r="G17265" s="129"/>
    </row>
    <row r="17266" spans="1:7">
      <c r="A17266" s="65"/>
      <c r="B17266" s="65"/>
      <c r="C17266" s="65"/>
      <c r="D17266" s="65"/>
      <c r="E17266" s="65"/>
      <c r="F17266" s="65"/>
      <c r="G17266" s="129"/>
    </row>
    <row r="17267" spans="1:7">
      <c r="A17267" s="65"/>
      <c r="B17267" s="65"/>
      <c r="C17267" s="65"/>
      <c r="D17267" s="65"/>
      <c r="E17267" s="65"/>
      <c r="F17267" s="65"/>
      <c r="G17267" s="129"/>
    </row>
    <row r="17268" spans="1:7">
      <c r="A17268" s="65"/>
      <c r="B17268" s="65"/>
      <c r="C17268" s="65"/>
      <c r="D17268" s="65"/>
      <c r="E17268" s="65"/>
      <c r="F17268" s="65"/>
      <c r="G17268" s="129"/>
    </row>
    <row r="17269" spans="1:7">
      <c r="A17269" s="65"/>
      <c r="B17269" s="65"/>
      <c r="C17269" s="65"/>
      <c r="D17269" s="65"/>
      <c r="E17269" s="65"/>
      <c r="F17269" s="65"/>
      <c r="G17269" s="129"/>
    </row>
    <row r="17270" spans="1:7">
      <c r="A17270" s="65"/>
      <c r="B17270" s="65"/>
      <c r="C17270" s="65"/>
      <c r="D17270" s="65"/>
      <c r="E17270" s="65"/>
      <c r="F17270" s="65"/>
      <c r="G17270" s="129"/>
    </row>
    <row r="17271" spans="1:7">
      <c r="A17271" s="65"/>
      <c r="B17271" s="65"/>
      <c r="C17271" s="65"/>
      <c r="D17271" s="65"/>
      <c r="E17271" s="65"/>
      <c r="F17271" s="65"/>
      <c r="G17271" s="129"/>
    </row>
    <row r="17272" spans="1:7">
      <c r="A17272" s="65"/>
      <c r="B17272" s="65"/>
      <c r="C17272" s="65"/>
      <c r="D17272" s="65"/>
      <c r="E17272" s="65"/>
      <c r="F17272" s="65"/>
      <c r="G17272" s="129"/>
    </row>
    <row r="17273" spans="1:7">
      <c r="A17273" s="65"/>
      <c r="B17273" s="65"/>
      <c r="C17273" s="65"/>
      <c r="D17273" s="65"/>
      <c r="E17273" s="65"/>
      <c r="F17273" s="65"/>
      <c r="G17273" s="129"/>
    </row>
    <row r="17274" spans="1:7">
      <c r="A17274" s="65"/>
      <c r="B17274" s="65"/>
      <c r="C17274" s="65"/>
      <c r="D17274" s="65"/>
      <c r="E17274" s="65"/>
      <c r="F17274" s="65"/>
      <c r="G17274" s="129"/>
    </row>
    <row r="17275" spans="1:7">
      <c r="A17275" s="65"/>
      <c r="B17275" s="65"/>
      <c r="C17275" s="65"/>
      <c r="D17275" s="65"/>
      <c r="E17275" s="65"/>
      <c r="F17275" s="65"/>
      <c r="G17275" s="129"/>
    </row>
    <row r="17276" spans="1:7">
      <c r="A17276" s="65"/>
      <c r="B17276" s="65"/>
      <c r="C17276" s="65"/>
      <c r="D17276" s="65"/>
      <c r="E17276" s="65"/>
      <c r="F17276" s="65"/>
      <c r="G17276" s="129"/>
    </row>
    <row r="17277" spans="1:7">
      <c r="A17277" s="65"/>
      <c r="B17277" s="65"/>
      <c r="C17277" s="65"/>
      <c r="D17277" s="65"/>
      <c r="E17277" s="65"/>
      <c r="F17277" s="65"/>
      <c r="G17277" s="129"/>
    </row>
    <row r="17278" spans="1:7">
      <c r="A17278" s="65"/>
      <c r="B17278" s="65"/>
      <c r="C17278" s="65"/>
      <c r="D17278" s="65"/>
      <c r="E17278" s="65"/>
      <c r="F17278" s="65"/>
      <c r="G17278" s="129"/>
    </row>
    <row r="17279" spans="1:7">
      <c r="A17279" s="65"/>
      <c r="B17279" s="65"/>
      <c r="C17279" s="65"/>
      <c r="D17279" s="65"/>
      <c r="E17279" s="65"/>
      <c r="F17279" s="65"/>
      <c r="G17279" s="129"/>
    </row>
    <row r="17280" spans="1:7">
      <c r="A17280" s="65"/>
      <c r="B17280" s="65"/>
      <c r="C17280" s="65"/>
      <c r="D17280" s="65"/>
      <c r="E17280" s="65"/>
      <c r="F17280" s="65"/>
      <c r="G17280" s="129"/>
    </row>
    <row r="17281" spans="1:7">
      <c r="A17281" s="65"/>
      <c r="B17281" s="65"/>
      <c r="C17281" s="65"/>
      <c r="D17281" s="65"/>
      <c r="E17281" s="65"/>
      <c r="F17281" s="65"/>
      <c r="G17281" s="129"/>
    </row>
    <row r="17282" spans="1:7">
      <c r="A17282" s="65"/>
      <c r="B17282" s="65"/>
      <c r="C17282" s="65"/>
      <c r="D17282" s="65"/>
      <c r="E17282" s="65"/>
      <c r="F17282" s="65"/>
      <c r="G17282" s="129"/>
    </row>
    <row r="17283" spans="1:7">
      <c r="A17283" s="65"/>
      <c r="B17283" s="65"/>
      <c r="C17283" s="65"/>
      <c r="D17283" s="65"/>
      <c r="E17283" s="65"/>
      <c r="F17283" s="65"/>
      <c r="G17283" s="129"/>
    </row>
    <row r="17284" spans="1:7">
      <c r="A17284" s="65"/>
      <c r="B17284" s="65"/>
      <c r="C17284" s="65"/>
      <c r="D17284" s="65"/>
      <c r="E17284" s="65"/>
      <c r="F17284" s="65"/>
      <c r="G17284" s="129"/>
    </row>
    <row r="17285" spans="1:7">
      <c r="A17285" s="65"/>
      <c r="B17285" s="65"/>
      <c r="C17285" s="65"/>
      <c r="D17285" s="65"/>
      <c r="E17285" s="65"/>
      <c r="F17285" s="65"/>
      <c r="G17285" s="129"/>
    </row>
    <row r="17286" spans="1:7">
      <c r="A17286" s="65"/>
      <c r="B17286" s="65"/>
      <c r="C17286" s="65"/>
      <c r="D17286" s="65"/>
      <c r="E17286" s="65"/>
      <c r="F17286" s="65"/>
      <c r="G17286" s="129"/>
    </row>
    <row r="17287" spans="1:7">
      <c r="A17287" s="65"/>
      <c r="B17287" s="65"/>
      <c r="C17287" s="65"/>
      <c r="D17287" s="65"/>
      <c r="E17287" s="65"/>
      <c r="F17287" s="65"/>
      <c r="G17287" s="129"/>
    </row>
    <row r="17288" spans="1:7">
      <c r="A17288" s="65"/>
      <c r="B17288" s="65"/>
      <c r="C17288" s="65"/>
      <c r="D17288" s="65"/>
      <c r="E17288" s="65"/>
      <c r="F17288" s="65"/>
      <c r="G17288" s="129"/>
    </row>
    <row r="17289" spans="1:7">
      <c r="A17289" s="65"/>
      <c r="B17289" s="65"/>
      <c r="C17289" s="65"/>
      <c r="D17289" s="65"/>
      <c r="E17289" s="65"/>
      <c r="F17289" s="65"/>
      <c r="G17289" s="129"/>
    </row>
    <row r="17290" spans="1:7">
      <c r="A17290" s="65"/>
      <c r="B17290" s="65"/>
      <c r="C17290" s="65"/>
      <c r="D17290" s="65"/>
      <c r="E17290" s="65"/>
      <c r="F17290" s="65"/>
      <c r="G17290" s="129"/>
    </row>
    <row r="17291" spans="1:7">
      <c r="A17291" s="65"/>
      <c r="B17291" s="65"/>
      <c r="C17291" s="65"/>
      <c r="D17291" s="65"/>
      <c r="E17291" s="65"/>
      <c r="F17291" s="65"/>
      <c r="G17291" s="129"/>
    </row>
    <row r="17292" spans="1:7">
      <c r="A17292" s="65"/>
      <c r="B17292" s="65"/>
      <c r="C17292" s="65"/>
      <c r="D17292" s="65"/>
      <c r="E17292" s="65"/>
      <c r="F17292" s="65"/>
      <c r="G17292" s="129"/>
    </row>
    <row r="17293" spans="1:7">
      <c r="A17293" s="65"/>
      <c r="B17293" s="65"/>
      <c r="C17293" s="65"/>
      <c r="D17293" s="65"/>
      <c r="E17293" s="65"/>
      <c r="F17293" s="65"/>
      <c r="G17293" s="129"/>
    </row>
    <row r="17294" spans="1:7">
      <c r="A17294" s="65"/>
      <c r="B17294" s="65"/>
      <c r="C17294" s="65"/>
      <c r="D17294" s="65"/>
      <c r="E17294" s="65"/>
      <c r="F17294" s="65"/>
      <c r="G17294" s="129"/>
    </row>
    <row r="17295" spans="1:7">
      <c r="A17295" s="65"/>
      <c r="B17295" s="65"/>
      <c r="C17295" s="65"/>
      <c r="D17295" s="65"/>
      <c r="E17295" s="65"/>
      <c r="F17295" s="65"/>
      <c r="G17295" s="129"/>
    </row>
    <row r="17296" spans="1:7">
      <c r="A17296" s="65"/>
      <c r="B17296" s="65"/>
      <c r="C17296" s="65"/>
      <c r="D17296" s="65"/>
      <c r="E17296" s="65"/>
      <c r="F17296" s="65"/>
      <c r="G17296" s="129"/>
    </row>
    <row r="17297" spans="1:7">
      <c r="A17297" s="65"/>
      <c r="B17297" s="65"/>
      <c r="C17297" s="65"/>
      <c r="D17297" s="65"/>
      <c r="E17297" s="65"/>
      <c r="F17297" s="65"/>
      <c r="G17297" s="129"/>
    </row>
    <row r="17298" spans="1:7">
      <c r="A17298" s="65"/>
      <c r="B17298" s="65"/>
      <c r="C17298" s="65"/>
      <c r="D17298" s="65"/>
      <c r="E17298" s="65"/>
      <c r="F17298" s="65"/>
      <c r="G17298" s="129"/>
    </row>
    <row r="17299" spans="1:7">
      <c r="A17299" s="65"/>
      <c r="B17299" s="65"/>
      <c r="C17299" s="65"/>
      <c r="D17299" s="65"/>
      <c r="E17299" s="65"/>
      <c r="F17299" s="65"/>
      <c r="G17299" s="129"/>
    </row>
    <row r="17300" spans="1:7">
      <c r="A17300" s="65"/>
      <c r="B17300" s="65"/>
      <c r="C17300" s="65"/>
      <c r="D17300" s="65"/>
      <c r="E17300" s="65"/>
      <c r="F17300" s="65"/>
      <c r="G17300" s="129"/>
    </row>
    <row r="17301" spans="1:7">
      <c r="A17301" s="65"/>
      <c r="B17301" s="65"/>
      <c r="C17301" s="65"/>
      <c r="D17301" s="65"/>
      <c r="E17301" s="65"/>
      <c r="F17301" s="65"/>
      <c r="G17301" s="129"/>
    </row>
    <row r="17302" spans="1:7">
      <c r="A17302" s="65"/>
      <c r="B17302" s="65"/>
      <c r="C17302" s="65"/>
      <c r="D17302" s="65"/>
      <c r="E17302" s="65"/>
      <c r="F17302" s="65"/>
      <c r="G17302" s="129"/>
    </row>
    <row r="17303" spans="1:7">
      <c r="A17303" s="65"/>
      <c r="B17303" s="65"/>
      <c r="C17303" s="65"/>
      <c r="D17303" s="65"/>
      <c r="E17303" s="65"/>
      <c r="F17303" s="65"/>
      <c r="G17303" s="129"/>
    </row>
    <row r="17304" spans="1:7">
      <c r="A17304" s="65"/>
      <c r="B17304" s="65"/>
      <c r="C17304" s="65"/>
      <c r="D17304" s="65"/>
      <c r="E17304" s="65"/>
      <c r="F17304" s="65"/>
      <c r="G17304" s="129"/>
    </row>
    <row r="17305" spans="1:7">
      <c r="A17305" s="65"/>
      <c r="B17305" s="65"/>
      <c r="C17305" s="65"/>
      <c r="D17305" s="65"/>
      <c r="E17305" s="65"/>
      <c r="F17305" s="65"/>
      <c r="G17305" s="129"/>
    </row>
    <row r="17306" spans="1:7">
      <c r="A17306" s="65"/>
      <c r="B17306" s="65"/>
      <c r="C17306" s="65"/>
      <c r="D17306" s="65"/>
      <c r="E17306" s="65"/>
      <c r="F17306" s="65"/>
      <c r="G17306" s="129"/>
    </row>
    <row r="17307" spans="1:7">
      <c r="A17307" s="65"/>
      <c r="B17307" s="65"/>
      <c r="C17307" s="65"/>
      <c r="D17307" s="65"/>
      <c r="E17307" s="65"/>
      <c r="F17307" s="65"/>
      <c r="G17307" s="129"/>
    </row>
    <row r="17308" spans="1:7">
      <c r="A17308" s="65"/>
      <c r="B17308" s="65"/>
      <c r="C17308" s="65"/>
      <c r="D17308" s="65"/>
      <c r="E17308" s="65"/>
      <c r="F17308" s="65"/>
      <c r="G17308" s="129"/>
    </row>
    <row r="17309" spans="1:7">
      <c r="A17309" s="65"/>
      <c r="B17309" s="65"/>
      <c r="C17309" s="65"/>
      <c r="D17309" s="65"/>
      <c r="E17309" s="65"/>
      <c r="F17309" s="65"/>
      <c r="G17309" s="129"/>
    </row>
    <row r="17310" spans="1:7">
      <c r="A17310" s="65"/>
      <c r="B17310" s="65"/>
      <c r="C17310" s="65"/>
      <c r="D17310" s="65"/>
      <c r="E17310" s="65"/>
      <c r="F17310" s="65"/>
      <c r="G17310" s="129"/>
    </row>
    <row r="17311" spans="1:7">
      <c r="A17311" s="65"/>
      <c r="B17311" s="65"/>
      <c r="C17311" s="65"/>
      <c r="D17311" s="65"/>
      <c r="E17311" s="65"/>
      <c r="F17311" s="65"/>
      <c r="G17311" s="129"/>
    </row>
    <row r="17312" spans="1:7">
      <c r="A17312" s="65"/>
      <c r="B17312" s="65"/>
      <c r="C17312" s="65"/>
      <c r="D17312" s="65"/>
      <c r="E17312" s="65"/>
      <c r="F17312" s="65"/>
      <c r="G17312" s="129"/>
    </row>
    <row r="17313" spans="1:7">
      <c r="A17313" s="65"/>
      <c r="B17313" s="65"/>
      <c r="C17313" s="65"/>
      <c r="D17313" s="65"/>
      <c r="E17313" s="65"/>
      <c r="F17313" s="65"/>
      <c r="G17313" s="129"/>
    </row>
    <row r="17314" spans="1:7">
      <c r="A17314" s="65"/>
      <c r="B17314" s="65"/>
      <c r="C17314" s="65"/>
      <c r="D17314" s="65"/>
      <c r="E17314" s="65"/>
      <c r="F17314" s="65"/>
      <c r="G17314" s="129"/>
    </row>
    <row r="17315" spans="1:7">
      <c r="A17315" s="65"/>
      <c r="B17315" s="65"/>
      <c r="C17315" s="65"/>
      <c r="D17315" s="65"/>
      <c r="E17315" s="65"/>
      <c r="F17315" s="65"/>
      <c r="G17315" s="129"/>
    </row>
    <row r="17316" spans="1:7">
      <c r="A17316" s="65"/>
      <c r="B17316" s="65"/>
      <c r="C17316" s="65"/>
      <c r="D17316" s="65"/>
      <c r="E17316" s="65"/>
      <c r="F17316" s="65"/>
      <c r="G17316" s="129"/>
    </row>
    <row r="17317" spans="1:7">
      <c r="A17317" s="65"/>
      <c r="B17317" s="65"/>
      <c r="C17317" s="65"/>
      <c r="D17317" s="65"/>
      <c r="E17317" s="65"/>
      <c r="F17317" s="65"/>
      <c r="G17317" s="129"/>
    </row>
    <row r="17318" spans="1:7">
      <c r="A17318" s="65"/>
      <c r="B17318" s="65"/>
      <c r="C17318" s="65"/>
      <c r="D17318" s="65"/>
      <c r="E17318" s="65"/>
      <c r="F17318" s="65"/>
      <c r="G17318" s="129"/>
    </row>
    <row r="17319" spans="1:7">
      <c r="A17319" s="65"/>
      <c r="B17319" s="65"/>
      <c r="C17319" s="65"/>
      <c r="D17319" s="65"/>
      <c r="E17319" s="65"/>
      <c r="F17319" s="65"/>
      <c r="G17319" s="129"/>
    </row>
    <row r="17320" spans="1:7">
      <c r="A17320" s="65"/>
      <c r="B17320" s="65"/>
      <c r="C17320" s="65"/>
      <c r="D17320" s="65"/>
      <c r="E17320" s="65"/>
      <c r="F17320" s="65"/>
      <c r="G17320" s="129"/>
    </row>
    <row r="17321" spans="1:7">
      <c r="A17321" s="65"/>
      <c r="B17321" s="65"/>
      <c r="C17321" s="65"/>
      <c r="D17321" s="65"/>
      <c r="E17321" s="65"/>
      <c r="F17321" s="65"/>
      <c r="G17321" s="129"/>
    </row>
    <row r="17322" spans="1:7">
      <c r="A17322" s="65"/>
      <c r="B17322" s="65"/>
      <c r="C17322" s="65"/>
      <c r="D17322" s="65"/>
      <c r="E17322" s="65"/>
      <c r="F17322" s="65"/>
      <c r="G17322" s="129"/>
    </row>
    <row r="17323" spans="1:7">
      <c r="A17323" s="65"/>
      <c r="B17323" s="65"/>
      <c r="C17323" s="65"/>
      <c r="D17323" s="65"/>
      <c r="E17323" s="65"/>
      <c r="F17323" s="65"/>
      <c r="G17323" s="129"/>
    </row>
    <row r="17324" spans="1:7">
      <c r="A17324" s="65"/>
      <c r="B17324" s="65"/>
      <c r="C17324" s="65"/>
      <c r="D17324" s="65"/>
      <c r="E17324" s="65"/>
      <c r="F17324" s="65"/>
      <c r="G17324" s="129"/>
    </row>
    <row r="17325" spans="1:7">
      <c r="A17325" s="65"/>
      <c r="B17325" s="65"/>
      <c r="C17325" s="65"/>
      <c r="D17325" s="65"/>
      <c r="E17325" s="65"/>
      <c r="F17325" s="65"/>
      <c r="G17325" s="129"/>
    </row>
    <row r="17326" spans="1:7">
      <c r="A17326" s="65"/>
      <c r="B17326" s="65"/>
      <c r="C17326" s="65"/>
      <c r="D17326" s="65"/>
      <c r="E17326" s="65"/>
      <c r="F17326" s="65"/>
      <c r="G17326" s="129"/>
    </row>
    <row r="17327" spans="1:7">
      <c r="A17327" s="65"/>
      <c r="B17327" s="65"/>
      <c r="C17327" s="65"/>
      <c r="D17327" s="65"/>
      <c r="E17327" s="65"/>
      <c r="F17327" s="65"/>
      <c r="G17327" s="129"/>
    </row>
    <row r="17328" spans="1:7">
      <c r="A17328" s="65"/>
      <c r="B17328" s="65"/>
      <c r="C17328" s="65"/>
      <c r="D17328" s="65"/>
      <c r="E17328" s="65"/>
      <c r="F17328" s="65"/>
      <c r="G17328" s="129"/>
    </row>
    <row r="17329" spans="1:7">
      <c r="A17329" s="65"/>
      <c r="B17329" s="65"/>
      <c r="C17329" s="65"/>
      <c r="D17329" s="65"/>
      <c r="E17329" s="65"/>
      <c r="F17329" s="65"/>
      <c r="G17329" s="129"/>
    </row>
    <row r="17330" spans="1:7">
      <c r="A17330" s="65"/>
      <c r="B17330" s="65"/>
      <c r="C17330" s="65"/>
      <c r="D17330" s="65"/>
      <c r="E17330" s="65"/>
      <c r="F17330" s="65"/>
      <c r="G17330" s="129"/>
    </row>
    <row r="17331" spans="1:7">
      <c r="A17331" s="65"/>
      <c r="B17331" s="65"/>
      <c r="C17331" s="65"/>
      <c r="D17331" s="65"/>
      <c r="E17331" s="65"/>
      <c r="F17331" s="65"/>
      <c r="G17331" s="129"/>
    </row>
    <row r="17332" spans="1:7">
      <c r="A17332" s="65"/>
      <c r="B17332" s="65"/>
      <c r="C17332" s="65"/>
      <c r="D17332" s="65"/>
      <c r="E17332" s="65"/>
      <c r="F17332" s="65"/>
      <c r="G17332" s="129"/>
    </row>
    <row r="17333" spans="1:7">
      <c r="A17333" s="65"/>
      <c r="B17333" s="65"/>
      <c r="C17333" s="65"/>
      <c r="D17333" s="65"/>
      <c r="E17333" s="65"/>
      <c r="F17333" s="65"/>
      <c r="G17333" s="129"/>
    </row>
    <row r="17334" spans="1:7">
      <c r="A17334" s="65"/>
      <c r="B17334" s="65"/>
      <c r="C17334" s="65"/>
      <c r="D17334" s="65"/>
      <c r="E17334" s="65"/>
      <c r="F17334" s="65"/>
      <c r="G17334" s="129"/>
    </row>
    <row r="17335" spans="1:7">
      <c r="A17335" s="65"/>
      <c r="B17335" s="65"/>
      <c r="C17335" s="65"/>
      <c r="D17335" s="65"/>
      <c r="E17335" s="65"/>
      <c r="F17335" s="65"/>
      <c r="G17335" s="129"/>
    </row>
    <row r="17336" spans="1:7">
      <c r="A17336" s="65"/>
      <c r="B17336" s="65"/>
      <c r="C17336" s="65"/>
      <c r="D17336" s="65"/>
      <c r="E17336" s="65"/>
      <c r="F17336" s="65"/>
      <c r="G17336" s="129"/>
    </row>
    <row r="17337" spans="1:7">
      <c r="A17337" s="65"/>
      <c r="B17337" s="65"/>
      <c r="C17337" s="65"/>
      <c r="D17337" s="65"/>
      <c r="E17337" s="65"/>
      <c r="F17337" s="65"/>
      <c r="G17337" s="129"/>
    </row>
    <row r="17338" spans="1:7">
      <c r="A17338" s="65"/>
      <c r="B17338" s="65"/>
      <c r="C17338" s="65"/>
      <c r="D17338" s="65"/>
      <c r="E17338" s="65"/>
      <c r="F17338" s="65"/>
      <c r="G17338" s="129"/>
    </row>
    <row r="17339" spans="1:7">
      <c r="A17339" s="65"/>
      <c r="B17339" s="65"/>
      <c r="C17339" s="65"/>
      <c r="D17339" s="65"/>
      <c r="E17339" s="65"/>
      <c r="F17339" s="65"/>
      <c r="G17339" s="129"/>
    </row>
    <row r="17340" spans="1:7">
      <c r="A17340" s="65"/>
      <c r="B17340" s="65"/>
      <c r="C17340" s="65"/>
      <c r="D17340" s="65"/>
      <c r="E17340" s="65"/>
      <c r="F17340" s="65"/>
      <c r="G17340" s="129"/>
    </row>
    <row r="17341" spans="1:7">
      <c r="A17341" s="65"/>
      <c r="B17341" s="65"/>
      <c r="C17341" s="65"/>
      <c r="D17341" s="65"/>
      <c r="E17341" s="65"/>
      <c r="F17341" s="65"/>
      <c r="G17341" s="129"/>
    </row>
    <row r="17342" spans="1:7">
      <c r="A17342" s="65"/>
      <c r="B17342" s="65"/>
      <c r="C17342" s="65"/>
      <c r="D17342" s="65"/>
      <c r="E17342" s="65"/>
      <c r="F17342" s="65"/>
      <c r="G17342" s="129"/>
    </row>
    <row r="17343" spans="1:7">
      <c r="A17343" s="65"/>
      <c r="B17343" s="65"/>
      <c r="C17343" s="65"/>
      <c r="D17343" s="65"/>
      <c r="E17343" s="65"/>
      <c r="F17343" s="65"/>
      <c r="G17343" s="129"/>
    </row>
    <row r="17344" spans="1:7">
      <c r="A17344" s="65"/>
      <c r="B17344" s="65"/>
      <c r="C17344" s="65"/>
      <c r="D17344" s="65"/>
      <c r="E17344" s="65"/>
      <c r="F17344" s="65"/>
      <c r="G17344" s="129"/>
    </row>
    <row r="17345" spans="1:7">
      <c r="A17345" s="65"/>
      <c r="B17345" s="65"/>
      <c r="C17345" s="65"/>
      <c r="D17345" s="65"/>
      <c r="E17345" s="65"/>
      <c r="F17345" s="65"/>
      <c r="G17345" s="129"/>
    </row>
    <row r="17346" spans="1:7">
      <c r="A17346" s="65"/>
      <c r="B17346" s="65"/>
      <c r="C17346" s="65"/>
      <c r="D17346" s="65"/>
      <c r="E17346" s="65"/>
      <c r="F17346" s="65"/>
      <c r="G17346" s="129"/>
    </row>
    <row r="17347" spans="1:7">
      <c r="A17347" s="65"/>
      <c r="B17347" s="65"/>
      <c r="C17347" s="65"/>
      <c r="D17347" s="65"/>
      <c r="E17347" s="65"/>
      <c r="F17347" s="65"/>
      <c r="G17347" s="129"/>
    </row>
    <row r="17348" spans="1:7">
      <c r="A17348" s="65"/>
      <c r="B17348" s="65"/>
      <c r="C17348" s="65"/>
      <c r="D17348" s="65"/>
      <c r="E17348" s="65"/>
      <c r="F17348" s="65"/>
      <c r="G17348" s="129"/>
    </row>
    <row r="17349" spans="1:7">
      <c r="A17349" s="65"/>
      <c r="B17349" s="65"/>
      <c r="C17349" s="65"/>
      <c r="D17349" s="65"/>
      <c r="E17349" s="65"/>
      <c r="F17349" s="65"/>
      <c r="G17349" s="129"/>
    </row>
    <row r="17350" spans="1:7">
      <c r="A17350" s="65"/>
      <c r="B17350" s="65"/>
      <c r="C17350" s="65"/>
      <c r="D17350" s="65"/>
      <c r="E17350" s="65"/>
      <c r="F17350" s="65"/>
      <c r="G17350" s="129"/>
    </row>
    <row r="17351" spans="1:7">
      <c r="A17351" s="65"/>
      <c r="B17351" s="65"/>
      <c r="C17351" s="65"/>
      <c r="D17351" s="65"/>
      <c r="E17351" s="65"/>
      <c r="F17351" s="65"/>
      <c r="G17351" s="129"/>
    </row>
    <row r="17352" spans="1:7">
      <c r="A17352" s="65"/>
      <c r="B17352" s="65"/>
      <c r="C17352" s="65"/>
      <c r="D17352" s="65"/>
      <c r="E17352" s="65"/>
      <c r="F17352" s="65"/>
      <c r="G17352" s="129"/>
    </row>
    <row r="17353" spans="1:7">
      <c r="A17353" s="65"/>
      <c r="B17353" s="65"/>
      <c r="C17353" s="65"/>
      <c r="D17353" s="65"/>
      <c r="E17353" s="65"/>
      <c r="F17353" s="65"/>
      <c r="G17353" s="129"/>
    </row>
    <row r="17354" spans="1:7">
      <c r="A17354" s="65"/>
      <c r="B17354" s="65"/>
      <c r="C17354" s="65"/>
      <c r="D17354" s="65"/>
      <c r="E17354" s="65"/>
      <c r="F17354" s="65"/>
      <c r="G17354" s="129"/>
    </row>
    <row r="17355" spans="1:7">
      <c r="A17355" s="65"/>
      <c r="B17355" s="65"/>
      <c r="C17355" s="65"/>
      <c r="D17355" s="65"/>
      <c r="E17355" s="65"/>
      <c r="F17355" s="65"/>
      <c r="G17355" s="129"/>
    </row>
    <row r="17356" spans="1:7">
      <c r="A17356" s="65"/>
      <c r="B17356" s="65"/>
      <c r="C17356" s="65"/>
      <c r="D17356" s="65"/>
      <c r="E17356" s="65"/>
      <c r="F17356" s="65"/>
      <c r="G17356" s="129"/>
    </row>
    <row r="17357" spans="1:7">
      <c r="A17357" s="65"/>
      <c r="B17357" s="65"/>
      <c r="C17357" s="65"/>
      <c r="D17357" s="65"/>
      <c r="E17357" s="65"/>
      <c r="F17357" s="65"/>
      <c r="G17357" s="129"/>
    </row>
    <row r="17358" spans="1:7">
      <c r="A17358" s="65"/>
      <c r="B17358" s="65"/>
      <c r="C17358" s="65"/>
      <c r="D17358" s="65"/>
      <c r="E17358" s="65"/>
      <c r="F17358" s="65"/>
      <c r="G17358" s="129"/>
    </row>
    <row r="17359" spans="1:7">
      <c r="A17359" s="65"/>
      <c r="B17359" s="65"/>
      <c r="C17359" s="65"/>
      <c r="D17359" s="65"/>
      <c r="E17359" s="65"/>
      <c r="F17359" s="65"/>
      <c r="G17359" s="129"/>
    </row>
    <row r="17360" spans="1:7">
      <c r="A17360" s="65"/>
      <c r="B17360" s="65"/>
      <c r="C17360" s="65"/>
      <c r="D17360" s="65"/>
      <c r="E17360" s="65"/>
      <c r="F17360" s="65"/>
      <c r="G17360" s="129"/>
    </row>
    <row r="17361" spans="1:7">
      <c r="A17361" s="65"/>
      <c r="B17361" s="65"/>
      <c r="C17361" s="65"/>
      <c r="D17361" s="65"/>
      <c r="E17361" s="65"/>
      <c r="F17361" s="65"/>
      <c r="G17361" s="129"/>
    </row>
    <row r="17362" spans="1:7">
      <c r="A17362" s="65"/>
      <c r="B17362" s="65"/>
      <c r="C17362" s="65"/>
      <c r="D17362" s="65"/>
      <c r="E17362" s="65"/>
      <c r="F17362" s="65"/>
      <c r="G17362" s="129"/>
    </row>
    <row r="17363" spans="1:7">
      <c r="A17363" s="65"/>
      <c r="B17363" s="65"/>
      <c r="C17363" s="65"/>
      <c r="D17363" s="65"/>
      <c r="E17363" s="65"/>
      <c r="F17363" s="65"/>
      <c r="G17363" s="129"/>
    </row>
    <row r="17364" spans="1:7">
      <c r="A17364" s="65"/>
      <c r="B17364" s="65"/>
      <c r="C17364" s="65"/>
      <c r="D17364" s="65"/>
      <c r="E17364" s="65"/>
      <c r="F17364" s="65"/>
      <c r="G17364" s="129"/>
    </row>
    <row r="17365" spans="1:7">
      <c r="A17365" s="65"/>
      <c r="B17365" s="65"/>
      <c r="C17365" s="65"/>
      <c r="D17365" s="65"/>
      <c r="E17365" s="65"/>
      <c r="F17365" s="65"/>
      <c r="G17365" s="129"/>
    </row>
    <row r="17366" spans="1:7">
      <c r="A17366" s="65"/>
      <c r="B17366" s="65"/>
      <c r="C17366" s="65"/>
      <c r="D17366" s="65"/>
      <c r="E17366" s="65"/>
      <c r="F17366" s="65"/>
      <c r="G17366" s="129"/>
    </row>
    <row r="17367" spans="1:7">
      <c r="A17367" s="65"/>
      <c r="B17367" s="65"/>
      <c r="C17367" s="65"/>
      <c r="D17367" s="65"/>
      <c r="E17367" s="65"/>
      <c r="F17367" s="65"/>
      <c r="G17367" s="129"/>
    </row>
    <row r="17368" spans="1:7">
      <c r="A17368" s="65"/>
      <c r="B17368" s="65"/>
      <c r="C17368" s="65"/>
      <c r="D17368" s="65"/>
      <c r="E17368" s="65"/>
      <c r="F17368" s="65"/>
      <c r="G17368" s="129"/>
    </row>
    <row r="17369" spans="1:7">
      <c r="A17369" s="65"/>
      <c r="B17369" s="65"/>
      <c r="C17369" s="65"/>
      <c r="D17369" s="65"/>
      <c r="E17369" s="65"/>
      <c r="F17369" s="65"/>
      <c r="G17369" s="129"/>
    </row>
    <row r="17370" spans="1:7">
      <c r="A17370" s="65"/>
      <c r="B17370" s="65"/>
      <c r="C17370" s="65"/>
      <c r="D17370" s="65"/>
      <c r="E17370" s="65"/>
      <c r="F17370" s="65"/>
      <c r="G17370" s="129"/>
    </row>
    <row r="17371" spans="1:7">
      <c r="A17371" s="65"/>
      <c r="B17371" s="65"/>
      <c r="C17371" s="65"/>
      <c r="D17371" s="65"/>
      <c r="E17371" s="65"/>
      <c r="F17371" s="65"/>
      <c r="G17371" s="129"/>
    </row>
    <row r="17372" spans="1:7">
      <c r="A17372" s="65"/>
      <c r="B17372" s="65"/>
      <c r="C17372" s="65"/>
      <c r="D17372" s="65"/>
      <c r="E17372" s="65"/>
      <c r="F17372" s="65"/>
      <c r="G17372" s="129"/>
    </row>
    <row r="17373" spans="1:7">
      <c r="A17373" s="65"/>
      <c r="B17373" s="65"/>
      <c r="C17373" s="65"/>
      <c r="D17373" s="65"/>
      <c r="E17373" s="65"/>
      <c r="F17373" s="65"/>
      <c r="G17373" s="129"/>
    </row>
    <row r="17374" spans="1:7">
      <c r="A17374" s="65"/>
      <c r="B17374" s="65"/>
      <c r="C17374" s="65"/>
      <c r="D17374" s="65"/>
      <c r="E17374" s="65"/>
      <c r="F17374" s="65"/>
      <c r="G17374" s="129"/>
    </row>
    <row r="17375" spans="1:7">
      <c r="A17375" s="65"/>
      <c r="B17375" s="65"/>
      <c r="C17375" s="65"/>
      <c r="D17375" s="65"/>
      <c r="E17375" s="65"/>
      <c r="F17375" s="65"/>
      <c r="G17375" s="129"/>
    </row>
    <row r="17376" spans="1:7">
      <c r="A17376" s="65"/>
      <c r="B17376" s="65"/>
      <c r="C17376" s="65"/>
      <c r="D17376" s="65"/>
      <c r="E17376" s="65"/>
      <c r="F17376" s="65"/>
      <c r="G17376" s="129"/>
    </row>
    <row r="17377" spans="1:7">
      <c r="A17377" s="65"/>
      <c r="B17377" s="65"/>
      <c r="C17377" s="65"/>
      <c r="D17377" s="65"/>
      <c r="E17377" s="65"/>
      <c r="F17377" s="65"/>
      <c r="G17377" s="129"/>
    </row>
    <row r="17378" spans="1:7">
      <c r="A17378" s="65"/>
      <c r="B17378" s="65"/>
      <c r="C17378" s="65"/>
      <c r="D17378" s="65"/>
      <c r="E17378" s="65"/>
      <c r="F17378" s="65"/>
      <c r="G17378" s="129"/>
    </row>
    <row r="17379" spans="1:7">
      <c r="A17379" s="65"/>
      <c r="B17379" s="65"/>
      <c r="C17379" s="65"/>
      <c r="D17379" s="65"/>
      <c r="E17379" s="65"/>
      <c r="F17379" s="65"/>
      <c r="G17379" s="129"/>
    </row>
    <row r="17380" spans="1:7">
      <c r="A17380" s="65"/>
      <c r="B17380" s="65"/>
      <c r="C17380" s="65"/>
      <c r="D17380" s="65"/>
      <c r="E17380" s="65"/>
      <c r="F17380" s="65"/>
      <c r="G17380" s="129"/>
    </row>
    <row r="17381" spans="1:7">
      <c r="A17381" s="65"/>
      <c r="B17381" s="65"/>
      <c r="C17381" s="65"/>
      <c r="D17381" s="65"/>
      <c r="E17381" s="65"/>
      <c r="F17381" s="65"/>
      <c r="G17381" s="129"/>
    </row>
    <row r="17382" spans="1:7">
      <c r="A17382" s="65"/>
      <c r="B17382" s="65"/>
      <c r="C17382" s="65"/>
      <c r="D17382" s="65"/>
      <c r="E17382" s="65"/>
      <c r="F17382" s="65"/>
      <c r="G17382" s="129"/>
    </row>
    <row r="17383" spans="1:7">
      <c r="A17383" s="65"/>
      <c r="B17383" s="65"/>
      <c r="C17383" s="65"/>
      <c r="D17383" s="65"/>
      <c r="E17383" s="65"/>
      <c r="F17383" s="65"/>
      <c r="G17383" s="129"/>
    </row>
    <row r="17384" spans="1:7">
      <c r="A17384" s="65"/>
      <c r="B17384" s="65"/>
      <c r="C17384" s="65"/>
      <c r="D17384" s="65"/>
      <c r="E17384" s="65"/>
      <c r="F17384" s="65"/>
      <c r="G17384" s="129"/>
    </row>
    <row r="17385" spans="1:7">
      <c r="A17385" s="65"/>
      <c r="B17385" s="65"/>
      <c r="C17385" s="65"/>
      <c r="D17385" s="65"/>
      <c r="E17385" s="65"/>
      <c r="F17385" s="65"/>
      <c r="G17385" s="129"/>
    </row>
    <row r="17386" spans="1:7">
      <c r="A17386" s="65"/>
      <c r="B17386" s="65"/>
      <c r="C17386" s="65"/>
      <c r="D17386" s="65"/>
      <c r="E17386" s="65"/>
      <c r="F17386" s="65"/>
      <c r="G17386" s="129"/>
    </row>
    <row r="17387" spans="1:7">
      <c r="A17387" s="65"/>
      <c r="B17387" s="65"/>
      <c r="C17387" s="65"/>
      <c r="D17387" s="65"/>
      <c r="E17387" s="65"/>
      <c r="F17387" s="65"/>
      <c r="G17387" s="129"/>
    </row>
    <row r="17388" spans="1:7">
      <c r="A17388" s="65"/>
      <c r="B17388" s="65"/>
      <c r="C17388" s="65"/>
      <c r="D17388" s="65"/>
      <c r="E17388" s="65"/>
      <c r="F17388" s="65"/>
      <c r="G17388" s="129"/>
    </row>
    <row r="17389" spans="1:7">
      <c r="A17389" s="65"/>
      <c r="B17389" s="65"/>
      <c r="C17389" s="65"/>
      <c r="D17389" s="65"/>
      <c r="E17389" s="65"/>
      <c r="F17389" s="65"/>
      <c r="G17389" s="129"/>
    </row>
    <row r="17390" spans="1:7">
      <c r="A17390" s="65"/>
      <c r="B17390" s="65"/>
      <c r="C17390" s="65"/>
      <c r="D17390" s="65"/>
      <c r="E17390" s="65"/>
      <c r="F17390" s="65"/>
      <c r="G17390" s="129"/>
    </row>
    <row r="17391" spans="1:7">
      <c r="A17391" s="65"/>
      <c r="B17391" s="65"/>
      <c r="C17391" s="65"/>
      <c r="D17391" s="65"/>
      <c r="E17391" s="65"/>
      <c r="F17391" s="65"/>
      <c r="G17391" s="129"/>
    </row>
    <row r="17392" spans="1:7">
      <c r="A17392" s="65"/>
      <c r="B17392" s="65"/>
      <c r="C17392" s="65"/>
      <c r="D17392" s="65"/>
      <c r="E17392" s="65"/>
      <c r="F17392" s="65"/>
      <c r="G17392" s="129"/>
    </row>
    <row r="17393" spans="1:7">
      <c r="A17393" s="65"/>
      <c r="B17393" s="65"/>
      <c r="C17393" s="65"/>
      <c r="D17393" s="65"/>
      <c r="E17393" s="65"/>
      <c r="F17393" s="65"/>
      <c r="G17393" s="129"/>
    </row>
    <row r="17394" spans="1:7">
      <c r="A17394" s="65"/>
      <c r="B17394" s="65"/>
      <c r="C17394" s="65"/>
      <c r="D17394" s="65"/>
      <c r="E17394" s="65"/>
      <c r="F17394" s="65"/>
      <c r="G17394" s="129"/>
    </row>
    <row r="17395" spans="1:7">
      <c r="A17395" s="65"/>
      <c r="B17395" s="65"/>
      <c r="C17395" s="65"/>
      <c r="D17395" s="65"/>
      <c r="E17395" s="65"/>
      <c r="F17395" s="65"/>
      <c r="G17395" s="129"/>
    </row>
    <row r="17396" spans="1:7">
      <c r="A17396" s="65"/>
      <c r="B17396" s="65"/>
      <c r="C17396" s="65"/>
      <c r="D17396" s="65"/>
      <c r="E17396" s="65"/>
      <c r="F17396" s="65"/>
      <c r="G17396" s="129"/>
    </row>
    <row r="17397" spans="1:7">
      <c r="A17397" s="65"/>
      <c r="B17397" s="65"/>
      <c r="C17397" s="65"/>
      <c r="D17397" s="65"/>
      <c r="E17397" s="65"/>
      <c r="F17397" s="65"/>
      <c r="G17397" s="129"/>
    </row>
    <row r="17398" spans="1:7">
      <c r="A17398" s="65"/>
      <c r="B17398" s="65"/>
      <c r="C17398" s="65"/>
      <c r="D17398" s="65"/>
      <c r="E17398" s="65"/>
      <c r="F17398" s="65"/>
      <c r="G17398" s="129"/>
    </row>
    <row r="17399" spans="1:7">
      <c r="A17399" s="65"/>
      <c r="B17399" s="65"/>
      <c r="C17399" s="65"/>
      <c r="D17399" s="65"/>
      <c r="E17399" s="65"/>
      <c r="F17399" s="65"/>
      <c r="G17399" s="129"/>
    </row>
    <row r="17400" spans="1:7">
      <c r="A17400" s="65"/>
      <c r="B17400" s="65"/>
      <c r="C17400" s="65"/>
      <c r="D17400" s="65"/>
      <c r="E17400" s="65"/>
      <c r="F17400" s="65"/>
      <c r="G17400" s="129"/>
    </row>
    <row r="17401" spans="1:7">
      <c r="A17401" s="65"/>
      <c r="B17401" s="65"/>
      <c r="C17401" s="65"/>
      <c r="D17401" s="65"/>
      <c r="E17401" s="65"/>
      <c r="F17401" s="65"/>
      <c r="G17401" s="129"/>
    </row>
    <row r="17402" spans="1:7">
      <c r="A17402" s="65"/>
      <c r="B17402" s="65"/>
      <c r="C17402" s="65"/>
      <c r="D17402" s="65"/>
      <c r="E17402" s="65"/>
      <c r="F17402" s="65"/>
      <c r="G17402" s="129"/>
    </row>
    <row r="17403" spans="1:7">
      <c r="A17403" s="65"/>
      <c r="B17403" s="65"/>
      <c r="C17403" s="65"/>
      <c r="D17403" s="65"/>
      <c r="E17403" s="65"/>
      <c r="F17403" s="65"/>
      <c r="G17403" s="129"/>
    </row>
    <row r="17404" spans="1:7">
      <c r="A17404" s="65"/>
      <c r="B17404" s="65"/>
      <c r="C17404" s="65"/>
      <c r="D17404" s="65"/>
      <c r="E17404" s="65"/>
      <c r="F17404" s="65"/>
      <c r="G17404" s="129"/>
    </row>
    <row r="17405" spans="1:7">
      <c r="A17405" s="65"/>
      <c r="B17405" s="65"/>
      <c r="C17405" s="65"/>
      <c r="D17405" s="65"/>
      <c r="E17405" s="65"/>
      <c r="F17405" s="65"/>
      <c r="G17405" s="129"/>
    </row>
    <row r="17406" spans="1:7">
      <c r="A17406" s="65"/>
      <c r="B17406" s="65"/>
      <c r="C17406" s="65"/>
      <c r="D17406" s="65"/>
      <c r="E17406" s="65"/>
      <c r="F17406" s="65"/>
      <c r="G17406" s="129"/>
    </row>
    <row r="17407" spans="1:7">
      <c r="A17407" s="65"/>
      <c r="B17407" s="65"/>
      <c r="C17407" s="65"/>
      <c r="D17407" s="65"/>
      <c r="E17407" s="65"/>
      <c r="F17407" s="65"/>
      <c r="G17407" s="129"/>
    </row>
    <row r="17408" spans="1:7">
      <c r="A17408" s="65"/>
      <c r="B17408" s="65"/>
      <c r="C17408" s="65"/>
      <c r="D17408" s="65"/>
      <c r="E17408" s="65"/>
      <c r="F17408" s="65"/>
      <c r="G17408" s="129"/>
    </row>
    <row r="17409" spans="1:7">
      <c r="A17409" s="65"/>
      <c r="B17409" s="65"/>
      <c r="C17409" s="65"/>
      <c r="D17409" s="65"/>
      <c r="E17409" s="65"/>
      <c r="F17409" s="65"/>
      <c r="G17409" s="129"/>
    </row>
    <row r="17410" spans="1:7">
      <c r="A17410" s="65"/>
      <c r="B17410" s="65"/>
      <c r="C17410" s="65"/>
      <c r="D17410" s="65"/>
      <c r="E17410" s="65"/>
      <c r="F17410" s="65"/>
      <c r="G17410" s="129"/>
    </row>
    <row r="17411" spans="1:7">
      <c r="A17411" s="65"/>
      <c r="B17411" s="65"/>
      <c r="C17411" s="65"/>
      <c r="D17411" s="65"/>
      <c r="E17411" s="65"/>
      <c r="F17411" s="65"/>
      <c r="G17411" s="129"/>
    </row>
    <row r="17412" spans="1:7">
      <c r="A17412" s="65"/>
      <c r="B17412" s="65"/>
      <c r="C17412" s="65"/>
      <c r="D17412" s="65"/>
      <c r="E17412" s="65"/>
      <c r="F17412" s="65"/>
      <c r="G17412" s="129"/>
    </row>
    <row r="17413" spans="1:7">
      <c r="A17413" s="65"/>
      <c r="B17413" s="65"/>
      <c r="C17413" s="65"/>
      <c r="D17413" s="65"/>
      <c r="E17413" s="65"/>
      <c r="F17413" s="65"/>
      <c r="G17413" s="129"/>
    </row>
    <row r="17414" spans="1:7">
      <c r="A17414" s="65"/>
      <c r="B17414" s="65"/>
      <c r="C17414" s="65"/>
      <c r="D17414" s="65"/>
      <c r="E17414" s="65"/>
      <c r="F17414" s="65"/>
      <c r="G17414" s="129"/>
    </row>
    <row r="17415" spans="1:7">
      <c r="A17415" s="65"/>
      <c r="B17415" s="65"/>
      <c r="C17415" s="65"/>
      <c r="D17415" s="65"/>
      <c r="E17415" s="65"/>
      <c r="F17415" s="65"/>
      <c r="G17415" s="129"/>
    </row>
    <row r="17416" spans="1:7">
      <c r="A17416" s="65"/>
      <c r="B17416" s="65"/>
      <c r="C17416" s="65"/>
      <c r="D17416" s="65"/>
      <c r="E17416" s="65"/>
      <c r="F17416" s="65"/>
      <c r="G17416" s="129"/>
    </row>
    <row r="17417" spans="1:7">
      <c r="A17417" s="65"/>
      <c r="B17417" s="65"/>
      <c r="C17417" s="65"/>
      <c r="D17417" s="65"/>
      <c r="E17417" s="65"/>
      <c r="F17417" s="65"/>
      <c r="G17417" s="129"/>
    </row>
    <row r="17418" spans="1:7">
      <c r="A17418" s="65"/>
      <c r="B17418" s="65"/>
      <c r="C17418" s="65"/>
      <c r="D17418" s="65"/>
      <c r="E17418" s="65"/>
      <c r="F17418" s="65"/>
      <c r="G17418" s="129"/>
    </row>
    <row r="17419" spans="1:7">
      <c r="A17419" s="65"/>
      <c r="B17419" s="65"/>
      <c r="C17419" s="65"/>
      <c r="D17419" s="65"/>
      <c r="E17419" s="65"/>
      <c r="F17419" s="65"/>
      <c r="G17419" s="129"/>
    </row>
    <row r="17420" spans="1:7">
      <c r="A17420" s="65"/>
      <c r="B17420" s="65"/>
      <c r="C17420" s="65"/>
      <c r="D17420" s="65"/>
      <c r="E17420" s="65"/>
      <c r="F17420" s="65"/>
      <c r="G17420" s="129"/>
    </row>
    <row r="17421" spans="1:7">
      <c r="A17421" s="65"/>
      <c r="B17421" s="65"/>
      <c r="C17421" s="65"/>
      <c r="D17421" s="65"/>
      <c r="E17421" s="65"/>
      <c r="F17421" s="65"/>
      <c r="G17421" s="129"/>
    </row>
    <row r="17422" spans="1:7">
      <c r="A17422" s="65"/>
      <c r="B17422" s="65"/>
      <c r="C17422" s="65"/>
      <c r="D17422" s="65"/>
      <c r="E17422" s="65"/>
      <c r="F17422" s="65"/>
      <c r="G17422" s="129"/>
    </row>
    <row r="17423" spans="1:7">
      <c r="A17423" s="65"/>
      <c r="B17423" s="65"/>
      <c r="C17423" s="65"/>
      <c r="D17423" s="65"/>
      <c r="E17423" s="65"/>
      <c r="F17423" s="65"/>
      <c r="G17423" s="129"/>
    </row>
    <row r="17424" spans="1:7">
      <c r="A17424" s="65"/>
      <c r="B17424" s="65"/>
      <c r="C17424" s="65"/>
      <c r="D17424" s="65"/>
      <c r="E17424" s="65"/>
      <c r="F17424" s="65"/>
      <c r="G17424" s="129"/>
    </row>
    <row r="17425" spans="1:7">
      <c r="A17425" s="65"/>
      <c r="B17425" s="65"/>
      <c r="C17425" s="65"/>
      <c r="D17425" s="65"/>
      <c r="E17425" s="65"/>
      <c r="F17425" s="65"/>
      <c r="G17425" s="129"/>
    </row>
    <row r="17426" spans="1:7">
      <c r="A17426" s="65"/>
      <c r="B17426" s="65"/>
      <c r="C17426" s="65"/>
      <c r="D17426" s="65"/>
      <c r="E17426" s="65"/>
      <c r="F17426" s="65"/>
      <c r="G17426" s="129"/>
    </row>
    <row r="17427" spans="1:7">
      <c r="A17427" s="65"/>
      <c r="B17427" s="65"/>
      <c r="C17427" s="65"/>
      <c r="D17427" s="65"/>
      <c r="E17427" s="65"/>
      <c r="F17427" s="65"/>
      <c r="G17427" s="129"/>
    </row>
    <row r="17428" spans="1:7">
      <c r="A17428" s="65"/>
      <c r="B17428" s="65"/>
      <c r="C17428" s="65"/>
      <c r="D17428" s="65"/>
      <c r="E17428" s="65"/>
      <c r="F17428" s="65"/>
      <c r="G17428" s="129"/>
    </row>
    <row r="17429" spans="1:7">
      <c r="A17429" s="65"/>
      <c r="B17429" s="65"/>
      <c r="C17429" s="65"/>
      <c r="D17429" s="65"/>
      <c r="E17429" s="65"/>
      <c r="F17429" s="65"/>
      <c r="G17429" s="129"/>
    </row>
    <row r="17430" spans="1:7">
      <c r="A17430" s="65"/>
      <c r="B17430" s="65"/>
      <c r="C17430" s="65"/>
      <c r="D17430" s="65"/>
      <c r="E17430" s="65"/>
      <c r="F17430" s="65"/>
      <c r="G17430" s="129"/>
    </row>
    <row r="17431" spans="1:7">
      <c r="A17431" s="65"/>
      <c r="B17431" s="65"/>
      <c r="C17431" s="65"/>
      <c r="D17431" s="65"/>
      <c r="E17431" s="65"/>
      <c r="F17431" s="65"/>
      <c r="G17431" s="129"/>
    </row>
    <row r="17432" spans="1:7">
      <c r="A17432" s="65"/>
      <c r="B17432" s="65"/>
      <c r="C17432" s="65"/>
      <c r="D17432" s="65"/>
      <c r="E17432" s="65"/>
      <c r="F17432" s="65"/>
      <c r="G17432" s="129"/>
    </row>
    <row r="17433" spans="1:7">
      <c r="A17433" s="65"/>
      <c r="B17433" s="65"/>
      <c r="C17433" s="65"/>
      <c r="D17433" s="65"/>
      <c r="E17433" s="65"/>
      <c r="F17433" s="65"/>
      <c r="G17433" s="129"/>
    </row>
    <row r="17434" spans="1:7">
      <c r="A17434" s="65"/>
      <c r="B17434" s="65"/>
      <c r="C17434" s="65"/>
      <c r="D17434" s="65"/>
      <c r="E17434" s="65"/>
      <c r="F17434" s="65"/>
      <c r="G17434" s="129"/>
    </row>
    <row r="17435" spans="1:7">
      <c r="A17435" s="65"/>
      <c r="B17435" s="65"/>
      <c r="C17435" s="65"/>
      <c r="D17435" s="65"/>
      <c r="E17435" s="65"/>
      <c r="F17435" s="65"/>
      <c r="G17435" s="129"/>
    </row>
    <row r="17436" spans="1:7">
      <c r="A17436" s="65"/>
      <c r="B17436" s="65"/>
      <c r="C17436" s="65"/>
      <c r="D17436" s="65"/>
      <c r="E17436" s="65"/>
      <c r="F17436" s="65"/>
      <c r="G17436" s="129"/>
    </row>
    <row r="17437" spans="1:7">
      <c r="A17437" s="65"/>
      <c r="B17437" s="65"/>
      <c r="C17437" s="65"/>
      <c r="D17437" s="65"/>
      <c r="E17437" s="65"/>
      <c r="F17437" s="65"/>
      <c r="G17437" s="129"/>
    </row>
    <row r="17438" spans="1:7">
      <c r="A17438" s="65"/>
      <c r="B17438" s="65"/>
      <c r="C17438" s="65"/>
      <c r="D17438" s="65"/>
      <c r="E17438" s="65"/>
      <c r="F17438" s="65"/>
      <c r="G17438" s="129"/>
    </row>
    <row r="17439" spans="1:7">
      <c r="A17439" s="65"/>
      <c r="B17439" s="65"/>
      <c r="C17439" s="65"/>
      <c r="D17439" s="65"/>
      <c r="E17439" s="65"/>
      <c r="F17439" s="65"/>
      <c r="G17439" s="129"/>
    </row>
    <row r="17440" spans="1:7">
      <c r="A17440" s="65"/>
      <c r="B17440" s="65"/>
      <c r="C17440" s="65"/>
      <c r="D17440" s="65"/>
      <c r="E17440" s="65"/>
      <c r="F17440" s="65"/>
      <c r="G17440" s="129"/>
    </row>
    <row r="17441" spans="1:7">
      <c r="A17441" s="65"/>
      <c r="B17441" s="65"/>
      <c r="C17441" s="65"/>
      <c r="D17441" s="65"/>
      <c r="E17441" s="65"/>
      <c r="F17441" s="65"/>
      <c r="G17441" s="129"/>
    </row>
    <row r="17442" spans="1:7">
      <c r="A17442" s="65"/>
      <c r="B17442" s="65"/>
      <c r="C17442" s="65"/>
      <c r="D17442" s="65"/>
      <c r="E17442" s="65"/>
      <c r="F17442" s="65"/>
      <c r="G17442" s="129"/>
    </row>
    <row r="17443" spans="1:7">
      <c r="A17443" s="65"/>
      <c r="B17443" s="65"/>
      <c r="C17443" s="65"/>
      <c r="D17443" s="65"/>
      <c r="E17443" s="65"/>
      <c r="F17443" s="65"/>
      <c r="G17443" s="129"/>
    </row>
    <row r="17444" spans="1:7">
      <c r="A17444" s="65"/>
      <c r="B17444" s="65"/>
      <c r="C17444" s="65"/>
      <c r="D17444" s="65"/>
      <c r="E17444" s="65"/>
      <c r="F17444" s="65"/>
      <c r="G17444" s="129"/>
    </row>
    <row r="17445" spans="1:7">
      <c r="A17445" s="65"/>
      <c r="B17445" s="65"/>
      <c r="C17445" s="65"/>
      <c r="D17445" s="65"/>
      <c r="E17445" s="65"/>
      <c r="F17445" s="65"/>
      <c r="G17445" s="129"/>
    </row>
    <row r="17446" spans="1:7">
      <c r="A17446" s="65"/>
      <c r="B17446" s="65"/>
      <c r="C17446" s="65"/>
      <c r="D17446" s="65"/>
      <c r="E17446" s="65"/>
      <c r="F17446" s="65"/>
      <c r="G17446" s="129"/>
    </row>
    <row r="17447" spans="1:7">
      <c r="A17447" s="65"/>
      <c r="B17447" s="65"/>
      <c r="C17447" s="65"/>
      <c r="D17447" s="65"/>
      <c r="E17447" s="65"/>
      <c r="F17447" s="65"/>
      <c r="G17447" s="129"/>
    </row>
    <row r="17448" spans="1:7">
      <c r="A17448" s="65"/>
      <c r="B17448" s="65"/>
      <c r="C17448" s="65"/>
      <c r="D17448" s="65"/>
      <c r="E17448" s="65"/>
      <c r="F17448" s="65"/>
      <c r="G17448" s="129"/>
    </row>
    <row r="17449" spans="1:7">
      <c r="A17449" s="65"/>
      <c r="B17449" s="65"/>
      <c r="C17449" s="65"/>
      <c r="D17449" s="65"/>
      <c r="E17449" s="65"/>
      <c r="F17449" s="65"/>
      <c r="G17449" s="129"/>
    </row>
    <row r="17450" spans="1:7">
      <c r="A17450" s="65"/>
      <c r="B17450" s="65"/>
      <c r="C17450" s="65"/>
      <c r="D17450" s="65"/>
      <c r="E17450" s="65"/>
      <c r="F17450" s="65"/>
      <c r="G17450" s="129"/>
    </row>
    <row r="17451" spans="1:7">
      <c r="A17451" s="65"/>
      <c r="B17451" s="65"/>
      <c r="C17451" s="65"/>
      <c r="D17451" s="65"/>
      <c r="E17451" s="65"/>
      <c r="F17451" s="65"/>
      <c r="G17451" s="129"/>
    </row>
    <row r="17452" spans="1:7">
      <c r="A17452" s="65"/>
      <c r="B17452" s="65"/>
      <c r="C17452" s="65"/>
      <c r="D17452" s="65"/>
      <c r="E17452" s="65"/>
      <c r="F17452" s="65"/>
      <c r="G17452" s="129"/>
    </row>
    <row r="17453" spans="1:7">
      <c r="A17453" s="65"/>
      <c r="B17453" s="65"/>
      <c r="C17453" s="65"/>
      <c r="D17453" s="65"/>
      <c r="E17453" s="65"/>
      <c r="F17453" s="65"/>
      <c r="G17453" s="129"/>
    </row>
    <row r="17454" spans="1:7">
      <c r="A17454" s="65"/>
      <c r="B17454" s="65"/>
      <c r="C17454" s="65"/>
      <c r="D17454" s="65"/>
      <c r="E17454" s="65"/>
      <c r="F17454" s="65"/>
      <c r="G17454" s="129"/>
    </row>
    <row r="17455" spans="1:7">
      <c r="A17455" s="65"/>
      <c r="B17455" s="65"/>
      <c r="C17455" s="65"/>
      <c r="D17455" s="65"/>
      <c r="E17455" s="65"/>
      <c r="F17455" s="65"/>
      <c r="G17455" s="129"/>
    </row>
    <row r="17456" spans="1:7">
      <c r="A17456" s="65"/>
      <c r="B17456" s="65"/>
      <c r="C17456" s="65"/>
      <c r="D17456" s="65"/>
      <c r="E17456" s="65"/>
      <c r="F17456" s="65"/>
      <c r="G17456" s="129"/>
    </row>
    <row r="17457" spans="1:7">
      <c r="A17457" s="65"/>
      <c r="B17457" s="65"/>
      <c r="C17457" s="65"/>
      <c r="D17457" s="65"/>
      <c r="E17457" s="65"/>
      <c r="F17457" s="65"/>
      <c r="G17457" s="129"/>
    </row>
    <row r="17458" spans="1:7">
      <c r="A17458" s="65"/>
      <c r="B17458" s="65"/>
      <c r="C17458" s="65"/>
      <c r="D17458" s="65"/>
      <c r="E17458" s="65"/>
      <c r="F17458" s="65"/>
      <c r="G17458" s="129"/>
    </row>
    <row r="17459" spans="1:7">
      <c r="A17459" s="65"/>
      <c r="B17459" s="65"/>
      <c r="C17459" s="65"/>
      <c r="D17459" s="65"/>
      <c r="E17459" s="65"/>
      <c r="F17459" s="65"/>
      <c r="G17459" s="129"/>
    </row>
    <row r="17460" spans="1:7">
      <c r="A17460" s="65"/>
      <c r="B17460" s="65"/>
      <c r="C17460" s="65"/>
      <c r="D17460" s="65"/>
      <c r="E17460" s="65"/>
      <c r="F17460" s="65"/>
      <c r="G17460" s="129"/>
    </row>
    <row r="17461" spans="1:7">
      <c r="A17461" s="65"/>
      <c r="B17461" s="65"/>
      <c r="C17461" s="65"/>
      <c r="D17461" s="65"/>
      <c r="E17461" s="65"/>
      <c r="F17461" s="65"/>
      <c r="G17461" s="129"/>
    </row>
    <row r="17462" spans="1:7">
      <c r="A17462" s="65"/>
      <c r="B17462" s="65"/>
      <c r="C17462" s="65"/>
      <c r="D17462" s="65"/>
      <c r="E17462" s="65"/>
      <c r="F17462" s="65"/>
      <c r="G17462" s="129"/>
    </row>
    <row r="17463" spans="1:7">
      <c r="A17463" s="65"/>
      <c r="B17463" s="65"/>
      <c r="C17463" s="65"/>
      <c r="D17463" s="65"/>
      <c r="E17463" s="65"/>
      <c r="F17463" s="65"/>
      <c r="G17463" s="129"/>
    </row>
    <row r="17464" spans="1:7">
      <c r="A17464" s="65"/>
      <c r="B17464" s="65"/>
      <c r="C17464" s="65"/>
      <c r="D17464" s="65"/>
      <c r="E17464" s="65"/>
      <c r="F17464" s="65"/>
      <c r="G17464" s="129"/>
    </row>
    <row r="17465" spans="1:7">
      <c r="A17465" s="65"/>
      <c r="B17465" s="65"/>
      <c r="C17465" s="65"/>
      <c r="D17465" s="65"/>
      <c r="E17465" s="65"/>
      <c r="F17465" s="65"/>
      <c r="G17465" s="129"/>
    </row>
    <row r="17466" spans="1:7">
      <c r="A17466" s="65"/>
      <c r="B17466" s="65"/>
      <c r="C17466" s="65"/>
      <c r="D17466" s="65"/>
      <c r="E17466" s="65"/>
      <c r="F17466" s="65"/>
      <c r="G17466" s="129"/>
    </row>
    <row r="17467" spans="1:7">
      <c r="A17467" s="65"/>
      <c r="B17467" s="65"/>
      <c r="C17467" s="65"/>
      <c r="D17467" s="65"/>
      <c r="E17467" s="65"/>
      <c r="F17467" s="65"/>
      <c r="G17467" s="129"/>
    </row>
    <row r="17468" spans="1:7">
      <c r="A17468" s="65"/>
      <c r="B17468" s="65"/>
      <c r="C17468" s="65"/>
      <c r="D17468" s="65"/>
      <c r="E17468" s="65"/>
      <c r="F17468" s="65"/>
      <c r="G17468" s="129"/>
    </row>
    <row r="17469" spans="1:7">
      <c r="A17469" s="65"/>
      <c r="B17469" s="65"/>
      <c r="C17469" s="65"/>
      <c r="D17469" s="65"/>
      <c r="E17469" s="65"/>
      <c r="F17469" s="65"/>
      <c r="G17469" s="129"/>
    </row>
    <row r="17470" spans="1:7">
      <c r="A17470" s="65"/>
      <c r="B17470" s="65"/>
      <c r="C17470" s="65"/>
      <c r="D17470" s="65"/>
      <c r="E17470" s="65"/>
      <c r="F17470" s="65"/>
      <c r="G17470" s="129"/>
    </row>
    <row r="17471" spans="1:7">
      <c r="A17471" s="65"/>
      <c r="B17471" s="65"/>
      <c r="C17471" s="65"/>
      <c r="D17471" s="65"/>
      <c r="E17471" s="65"/>
      <c r="F17471" s="65"/>
      <c r="G17471" s="129"/>
    </row>
    <row r="17472" spans="1:7">
      <c r="A17472" s="65"/>
      <c r="B17472" s="65"/>
      <c r="C17472" s="65"/>
      <c r="D17472" s="65"/>
      <c r="E17472" s="65"/>
      <c r="F17472" s="65"/>
      <c r="G17472" s="129"/>
    </row>
    <row r="17473" spans="1:7">
      <c r="A17473" s="65"/>
      <c r="B17473" s="65"/>
      <c r="C17473" s="65"/>
      <c r="D17473" s="65"/>
      <c r="E17473" s="65"/>
      <c r="F17473" s="65"/>
      <c r="G17473" s="129"/>
    </row>
    <row r="17474" spans="1:7">
      <c r="A17474" s="65"/>
      <c r="B17474" s="65"/>
      <c r="C17474" s="65"/>
      <c r="D17474" s="65"/>
      <c r="E17474" s="65"/>
      <c r="F17474" s="65"/>
      <c r="G17474" s="129"/>
    </row>
    <row r="17475" spans="1:7">
      <c r="A17475" s="65"/>
      <c r="B17475" s="65"/>
      <c r="C17475" s="65"/>
      <c r="D17475" s="65"/>
      <c r="E17475" s="65"/>
      <c r="F17475" s="65"/>
      <c r="G17475" s="129"/>
    </row>
    <row r="17476" spans="1:7">
      <c r="A17476" s="65"/>
      <c r="B17476" s="65"/>
      <c r="C17476" s="65"/>
      <c r="D17476" s="65"/>
      <c r="E17476" s="65"/>
      <c r="F17476" s="65"/>
      <c r="G17476" s="129"/>
    </row>
    <row r="17477" spans="1:7">
      <c r="A17477" s="65"/>
      <c r="B17477" s="65"/>
      <c r="C17477" s="65"/>
      <c r="D17477" s="65"/>
      <c r="E17477" s="65"/>
      <c r="F17477" s="65"/>
      <c r="G17477" s="129"/>
    </row>
    <row r="17478" spans="1:7">
      <c r="A17478" s="65"/>
      <c r="B17478" s="65"/>
      <c r="C17478" s="65"/>
      <c r="D17478" s="65"/>
      <c r="E17478" s="65"/>
      <c r="F17478" s="65"/>
      <c r="G17478" s="129"/>
    </row>
    <row r="17479" spans="1:7">
      <c r="A17479" s="65"/>
      <c r="B17479" s="65"/>
      <c r="C17479" s="65"/>
      <c r="D17479" s="65"/>
      <c r="E17479" s="65"/>
      <c r="F17479" s="65"/>
      <c r="G17479" s="129"/>
    </row>
    <row r="17480" spans="1:7">
      <c r="A17480" s="65"/>
      <c r="B17480" s="65"/>
      <c r="C17480" s="65"/>
      <c r="D17480" s="65"/>
      <c r="E17480" s="65"/>
      <c r="F17480" s="65"/>
      <c r="G17480" s="129"/>
    </row>
    <row r="17481" spans="1:7">
      <c r="A17481" s="65"/>
      <c r="B17481" s="65"/>
      <c r="C17481" s="65"/>
      <c r="D17481" s="65"/>
      <c r="E17481" s="65"/>
      <c r="F17481" s="65"/>
      <c r="G17481" s="129"/>
    </row>
    <row r="17482" spans="1:7">
      <c r="A17482" s="65"/>
      <c r="B17482" s="65"/>
      <c r="C17482" s="65"/>
      <c r="D17482" s="65"/>
      <c r="E17482" s="65"/>
      <c r="F17482" s="65"/>
      <c r="G17482" s="129"/>
    </row>
    <row r="17483" spans="1:7">
      <c r="A17483" s="65"/>
      <c r="B17483" s="65"/>
      <c r="C17483" s="65"/>
      <c r="D17483" s="65"/>
      <c r="E17483" s="65"/>
      <c r="F17483" s="65"/>
      <c r="G17483" s="129"/>
    </row>
    <row r="17484" spans="1:7">
      <c r="A17484" s="65"/>
      <c r="B17484" s="65"/>
      <c r="C17484" s="65"/>
      <c r="D17484" s="65"/>
      <c r="E17484" s="65"/>
      <c r="F17484" s="65"/>
      <c r="G17484" s="129"/>
    </row>
    <row r="17485" spans="1:7">
      <c r="A17485" s="65"/>
      <c r="B17485" s="65"/>
      <c r="C17485" s="65"/>
      <c r="D17485" s="65"/>
      <c r="E17485" s="65"/>
      <c r="F17485" s="65"/>
      <c r="G17485" s="129"/>
    </row>
    <row r="17486" spans="1:7">
      <c r="A17486" s="65"/>
      <c r="B17486" s="65"/>
      <c r="C17486" s="65"/>
      <c r="D17486" s="65"/>
      <c r="E17486" s="65"/>
      <c r="F17486" s="65"/>
      <c r="G17486" s="129"/>
    </row>
    <row r="17487" spans="1:7">
      <c r="A17487" s="65"/>
      <c r="B17487" s="65"/>
      <c r="C17487" s="65"/>
      <c r="D17487" s="65"/>
      <c r="E17487" s="65"/>
      <c r="F17487" s="65"/>
      <c r="G17487" s="129"/>
    </row>
    <row r="17488" spans="1:7">
      <c r="A17488" s="65"/>
      <c r="B17488" s="65"/>
      <c r="C17488" s="65"/>
      <c r="D17488" s="65"/>
      <c r="E17488" s="65"/>
      <c r="F17488" s="65"/>
      <c r="G17488" s="129"/>
    </row>
    <row r="17489" spans="1:7">
      <c r="A17489" s="65"/>
      <c r="B17489" s="65"/>
      <c r="C17489" s="65"/>
      <c r="D17489" s="65"/>
      <c r="E17489" s="65"/>
      <c r="F17489" s="65"/>
      <c r="G17489" s="129"/>
    </row>
    <row r="17490" spans="1:7">
      <c r="A17490" s="65"/>
      <c r="B17490" s="65"/>
      <c r="C17490" s="65"/>
      <c r="D17490" s="65"/>
      <c r="E17490" s="65"/>
      <c r="F17490" s="65"/>
      <c r="G17490" s="129"/>
    </row>
    <row r="17491" spans="1:7">
      <c r="A17491" s="65"/>
      <c r="B17491" s="65"/>
      <c r="C17491" s="65"/>
      <c r="D17491" s="65"/>
      <c r="E17491" s="65"/>
      <c r="F17491" s="65"/>
      <c r="G17491" s="129"/>
    </row>
    <row r="17492" spans="1:7">
      <c r="A17492" s="65"/>
      <c r="B17492" s="65"/>
      <c r="C17492" s="65"/>
      <c r="D17492" s="65"/>
      <c r="E17492" s="65"/>
      <c r="F17492" s="65"/>
      <c r="G17492" s="129"/>
    </row>
    <row r="17493" spans="1:7">
      <c r="A17493" s="65"/>
      <c r="B17493" s="65"/>
      <c r="C17493" s="65"/>
      <c r="D17493" s="65"/>
      <c r="E17493" s="65"/>
      <c r="F17493" s="65"/>
      <c r="G17493" s="129"/>
    </row>
    <row r="17494" spans="1:7">
      <c r="A17494" s="65"/>
      <c r="B17494" s="65"/>
      <c r="C17494" s="65"/>
      <c r="D17494" s="65"/>
      <c r="E17494" s="65"/>
      <c r="F17494" s="65"/>
      <c r="G17494" s="129"/>
    </row>
    <row r="17495" spans="1:7">
      <c r="A17495" s="65"/>
      <c r="B17495" s="65"/>
      <c r="C17495" s="65"/>
      <c r="D17495" s="65"/>
      <c r="E17495" s="65"/>
      <c r="F17495" s="65"/>
      <c r="G17495" s="129"/>
    </row>
    <row r="17496" spans="1:7">
      <c r="A17496" s="65"/>
      <c r="B17496" s="65"/>
      <c r="C17496" s="65"/>
      <c r="D17496" s="65"/>
      <c r="E17496" s="65"/>
      <c r="F17496" s="65"/>
      <c r="G17496" s="129"/>
    </row>
    <row r="17497" spans="1:7">
      <c r="A17497" s="65"/>
      <c r="B17497" s="65"/>
      <c r="C17497" s="65"/>
      <c r="D17497" s="65"/>
      <c r="E17497" s="65"/>
      <c r="F17497" s="65"/>
      <c r="G17497" s="129"/>
    </row>
    <row r="17498" spans="1:7">
      <c r="A17498" s="65"/>
      <c r="B17498" s="65"/>
      <c r="C17498" s="65"/>
      <c r="D17498" s="65"/>
      <c r="E17498" s="65"/>
      <c r="F17498" s="65"/>
      <c r="G17498" s="129"/>
    </row>
    <row r="17499" spans="1:7">
      <c r="A17499" s="65"/>
      <c r="B17499" s="65"/>
      <c r="C17499" s="65"/>
      <c r="D17499" s="65"/>
      <c r="E17499" s="65"/>
      <c r="F17499" s="65"/>
      <c r="G17499" s="129"/>
    </row>
    <row r="17500" spans="1:7">
      <c r="A17500" s="65"/>
      <c r="B17500" s="65"/>
      <c r="C17500" s="65"/>
      <c r="D17500" s="65"/>
      <c r="E17500" s="65"/>
      <c r="F17500" s="65"/>
      <c r="G17500" s="129"/>
    </row>
    <row r="17501" spans="1:7">
      <c r="A17501" s="65"/>
      <c r="B17501" s="65"/>
      <c r="C17501" s="65"/>
      <c r="D17501" s="65"/>
      <c r="E17501" s="65"/>
      <c r="F17501" s="65"/>
      <c r="G17501" s="129"/>
    </row>
    <row r="17502" spans="1:7">
      <c r="A17502" s="65"/>
      <c r="B17502" s="65"/>
      <c r="C17502" s="65"/>
      <c r="D17502" s="65"/>
      <c r="E17502" s="65"/>
      <c r="F17502" s="65"/>
      <c r="G17502" s="129"/>
    </row>
    <row r="17503" spans="1:7">
      <c r="A17503" s="65"/>
      <c r="B17503" s="65"/>
      <c r="C17503" s="65"/>
      <c r="D17503" s="65"/>
      <c r="E17503" s="65"/>
      <c r="F17503" s="65"/>
      <c r="G17503" s="129"/>
    </row>
    <row r="17504" spans="1:7">
      <c r="A17504" s="65"/>
      <c r="B17504" s="65"/>
      <c r="C17504" s="65"/>
      <c r="D17504" s="65"/>
      <c r="E17504" s="65"/>
      <c r="F17504" s="65"/>
      <c r="G17504" s="129"/>
    </row>
    <row r="17505" spans="1:7">
      <c r="A17505" s="65"/>
      <c r="B17505" s="65"/>
      <c r="C17505" s="65"/>
      <c r="D17505" s="65"/>
      <c r="E17505" s="65"/>
      <c r="F17505" s="65"/>
      <c r="G17505" s="129"/>
    </row>
    <row r="17506" spans="1:7">
      <c r="A17506" s="65"/>
      <c r="B17506" s="65"/>
      <c r="C17506" s="65"/>
      <c r="D17506" s="65"/>
      <c r="E17506" s="65"/>
      <c r="F17506" s="65"/>
      <c r="G17506" s="129"/>
    </row>
    <row r="17507" spans="1:7">
      <c r="A17507" s="65"/>
      <c r="B17507" s="65"/>
      <c r="C17507" s="65"/>
      <c r="D17507" s="65"/>
      <c r="E17507" s="65"/>
      <c r="F17507" s="65"/>
      <c r="G17507" s="129"/>
    </row>
    <row r="17508" spans="1:7">
      <c r="A17508" s="65"/>
      <c r="B17508" s="65"/>
      <c r="C17508" s="65"/>
      <c r="D17508" s="65"/>
      <c r="E17508" s="65"/>
      <c r="F17508" s="65"/>
      <c r="G17508" s="129"/>
    </row>
    <row r="17509" spans="1:7">
      <c r="A17509" s="65"/>
      <c r="B17509" s="65"/>
      <c r="C17509" s="65"/>
      <c r="D17509" s="65"/>
      <c r="E17509" s="65"/>
      <c r="F17509" s="65"/>
      <c r="G17509" s="129"/>
    </row>
    <row r="17510" spans="1:7">
      <c r="A17510" s="65"/>
      <c r="B17510" s="65"/>
      <c r="C17510" s="65"/>
      <c r="D17510" s="65"/>
      <c r="E17510" s="65"/>
      <c r="F17510" s="65"/>
      <c r="G17510" s="129"/>
    </row>
    <row r="17511" spans="1:7">
      <c r="A17511" s="65"/>
      <c r="B17511" s="65"/>
      <c r="C17511" s="65"/>
      <c r="D17511" s="65"/>
      <c r="E17511" s="65"/>
      <c r="F17511" s="65"/>
      <c r="G17511" s="129"/>
    </row>
    <row r="17512" spans="1:7">
      <c r="A17512" s="65"/>
      <c r="B17512" s="65"/>
      <c r="C17512" s="65"/>
      <c r="D17512" s="65"/>
      <c r="E17512" s="65"/>
      <c r="F17512" s="65"/>
      <c r="G17512" s="129"/>
    </row>
    <row r="17513" spans="1:7">
      <c r="A17513" s="65"/>
      <c r="B17513" s="65"/>
      <c r="C17513" s="65"/>
      <c r="D17513" s="65"/>
      <c r="E17513" s="65"/>
      <c r="F17513" s="65"/>
      <c r="G17513" s="129"/>
    </row>
    <row r="17514" spans="1:7">
      <c r="A17514" s="65"/>
      <c r="B17514" s="65"/>
      <c r="C17514" s="65"/>
      <c r="D17514" s="65"/>
      <c r="E17514" s="65"/>
      <c r="F17514" s="65"/>
      <c r="G17514" s="129"/>
    </row>
    <row r="17515" spans="1:7">
      <c r="A17515" s="65"/>
      <c r="B17515" s="65"/>
      <c r="C17515" s="65"/>
      <c r="D17515" s="65"/>
      <c r="E17515" s="65"/>
      <c r="F17515" s="65"/>
      <c r="G17515" s="129"/>
    </row>
    <row r="17516" spans="1:7">
      <c r="A17516" s="65"/>
      <c r="B17516" s="65"/>
      <c r="C17516" s="65"/>
      <c r="D17516" s="65"/>
      <c r="E17516" s="65"/>
      <c r="F17516" s="65"/>
      <c r="G17516" s="129"/>
    </row>
    <row r="17517" spans="1:7">
      <c r="A17517" s="65"/>
      <c r="B17517" s="65"/>
      <c r="C17517" s="65"/>
      <c r="D17517" s="65"/>
      <c r="E17517" s="65"/>
      <c r="F17517" s="65"/>
      <c r="G17517" s="129"/>
    </row>
    <row r="17518" spans="1:7">
      <c r="A17518" s="65"/>
      <c r="B17518" s="65"/>
      <c r="C17518" s="65"/>
      <c r="D17518" s="65"/>
      <c r="E17518" s="65"/>
      <c r="F17518" s="65"/>
      <c r="G17518" s="129"/>
    </row>
    <row r="17519" spans="1:7">
      <c r="A17519" s="65"/>
      <c r="B17519" s="65"/>
      <c r="C17519" s="65"/>
      <c r="D17519" s="65"/>
      <c r="E17519" s="65"/>
      <c r="F17519" s="65"/>
      <c r="G17519" s="129"/>
    </row>
    <row r="17520" spans="1:7">
      <c r="A17520" s="65"/>
      <c r="B17520" s="65"/>
      <c r="C17520" s="65"/>
      <c r="D17520" s="65"/>
      <c r="E17520" s="65"/>
      <c r="F17520" s="65"/>
      <c r="G17520" s="129"/>
    </row>
    <row r="17521" spans="1:7">
      <c r="A17521" s="65"/>
      <c r="B17521" s="65"/>
      <c r="C17521" s="65"/>
      <c r="D17521" s="65"/>
      <c r="E17521" s="65"/>
      <c r="F17521" s="65"/>
      <c r="G17521" s="129"/>
    </row>
    <row r="17522" spans="1:7">
      <c r="A17522" s="65"/>
      <c r="B17522" s="65"/>
      <c r="C17522" s="65"/>
      <c r="D17522" s="65"/>
      <c r="E17522" s="65"/>
      <c r="F17522" s="65"/>
      <c r="G17522" s="129"/>
    </row>
    <row r="17523" spans="1:7">
      <c r="A17523" s="65"/>
      <c r="B17523" s="65"/>
      <c r="C17523" s="65"/>
      <c r="D17523" s="65"/>
      <c r="E17523" s="65"/>
      <c r="F17523" s="65"/>
      <c r="G17523" s="129"/>
    </row>
    <row r="17524" spans="1:7">
      <c r="A17524" s="65"/>
      <c r="B17524" s="65"/>
      <c r="C17524" s="65"/>
      <c r="D17524" s="65"/>
      <c r="E17524" s="65"/>
      <c r="F17524" s="65"/>
      <c r="G17524" s="129"/>
    </row>
    <row r="17525" spans="1:7">
      <c r="A17525" s="65"/>
      <c r="B17525" s="65"/>
      <c r="C17525" s="65"/>
      <c r="D17525" s="65"/>
      <c r="E17525" s="65"/>
      <c r="F17525" s="65"/>
      <c r="G17525" s="129"/>
    </row>
    <row r="17526" spans="1:7">
      <c r="A17526" s="65"/>
      <c r="B17526" s="65"/>
      <c r="C17526" s="65"/>
      <c r="D17526" s="65"/>
      <c r="E17526" s="65"/>
      <c r="F17526" s="65"/>
      <c r="G17526" s="129"/>
    </row>
    <row r="17527" spans="1:7">
      <c r="A17527" s="65"/>
      <c r="B17527" s="65"/>
      <c r="C17527" s="65"/>
      <c r="D17527" s="65"/>
      <c r="E17527" s="65"/>
      <c r="F17527" s="65"/>
      <c r="G17527" s="129"/>
    </row>
    <row r="17528" spans="1:7">
      <c r="A17528" s="65"/>
      <c r="B17528" s="65"/>
      <c r="C17528" s="65"/>
      <c r="D17528" s="65"/>
      <c r="E17528" s="65"/>
      <c r="F17528" s="65"/>
      <c r="G17528" s="129"/>
    </row>
    <row r="17529" spans="1:7">
      <c r="A17529" s="65"/>
      <c r="B17529" s="65"/>
      <c r="C17529" s="65"/>
      <c r="D17529" s="65"/>
      <c r="E17529" s="65"/>
      <c r="F17529" s="65"/>
      <c r="G17529" s="129"/>
    </row>
    <row r="17530" spans="1:7">
      <c r="A17530" s="65"/>
      <c r="B17530" s="65"/>
      <c r="C17530" s="65"/>
      <c r="D17530" s="65"/>
      <c r="E17530" s="65"/>
      <c r="F17530" s="65"/>
      <c r="G17530" s="129"/>
    </row>
    <row r="17531" spans="1:7">
      <c r="A17531" s="65"/>
      <c r="B17531" s="65"/>
      <c r="C17531" s="65"/>
      <c r="D17531" s="65"/>
      <c r="E17531" s="65"/>
      <c r="F17531" s="65"/>
      <c r="G17531" s="129"/>
    </row>
    <row r="17532" spans="1:7">
      <c r="A17532" s="65"/>
      <c r="B17532" s="65"/>
      <c r="C17532" s="65"/>
      <c r="D17532" s="65"/>
      <c r="E17532" s="65"/>
      <c r="F17532" s="65"/>
      <c r="G17532" s="129"/>
    </row>
    <row r="17533" spans="1:7">
      <c r="A17533" s="65"/>
      <c r="B17533" s="65"/>
      <c r="C17533" s="65"/>
      <c r="D17533" s="65"/>
      <c r="E17533" s="65"/>
      <c r="F17533" s="65"/>
      <c r="G17533" s="129"/>
    </row>
    <row r="17534" spans="1:7">
      <c r="A17534" s="65"/>
      <c r="B17534" s="65"/>
      <c r="C17534" s="65"/>
      <c r="D17534" s="65"/>
      <c r="E17534" s="65"/>
      <c r="F17534" s="65"/>
      <c r="G17534" s="129"/>
    </row>
    <row r="17535" spans="1:7">
      <c r="A17535" s="65"/>
      <c r="B17535" s="65"/>
      <c r="C17535" s="65"/>
      <c r="D17535" s="65"/>
      <c r="E17535" s="65"/>
      <c r="F17535" s="65"/>
      <c r="G17535" s="129"/>
    </row>
    <row r="17536" spans="1:7">
      <c r="A17536" s="65"/>
      <c r="B17536" s="65"/>
      <c r="C17536" s="65"/>
      <c r="D17536" s="65"/>
      <c r="E17536" s="65"/>
      <c r="F17536" s="65"/>
      <c r="G17536" s="129"/>
    </row>
    <row r="17537" spans="1:7">
      <c r="A17537" s="65"/>
      <c r="B17537" s="65"/>
      <c r="C17537" s="65"/>
      <c r="D17537" s="65"/>
      <c r="E17537" s="65"/>
      <c r="F17537" s="65"/>
      <c r="G17537" s="129"/>
    </row>
    <row r="17538" spans="1:7">
      <c r="A17538" s="65"/>
      <c r="B17538" s="65"/>
      <c r="C17538" s="65"/>
      <c r="D17538" s="65"/>
      <c r="E17538" s="65"/>
      <c r="F17538" s="65"/>
      <c r="G17538" s="129"/>
    </row>
    <row r="17539" spans="1:7">
      <c r="A17539" s="65"/>
      <c r="B17539" s="65"/>
      <c r="C17539" s="65"/>
      <c r="D17539" s="65"/>
      <c r="E17539" s="65"/>
      <c r="F17539" s="65"/>
      <c r="G17539" s="129"/>
    </row>
    <row r="17540" spans="1:7">
      <c r="A17540" s="65"/>
      <c r="B17540" s="65"/>
      <c r="C17540" s="65"/>
      <c r="D17540" s="65"/>
      <c r="E17540" s="65"/>
      <c r="F17540" s="65"/>
      <c r="G17540" s="129"/>
    </row>
    <row r="17541" spans="1:7">
      <c r="A17541" s="65"/>
      <c r="B17541" s="65"/>
      <c r="C17541" s="65"/>
      <c r="D17541" s="65"/>
      <c r="E17541" s="65"/>
      <c r="F17541" s="65"/>
      <c r="G17541" s="129"/>
    </row>
    <row r="17542" spans="1:7">
      <c r="A17542" s="65"/>
      <c r="B17542" s="65"/>
      <c r="C17542" s="65"/>
      <c r="D17542" s="65"/>
      <c r="E17542" s="65"/>
      <c r="F17542" s="65"/>
      <c r="G17542" s="129"/>
    </row>
    <row r="17543" spans="1:7">
      <c r="A17543" s="65"/>
      <c r="B17543" s="65"/>
      <c r="C17543" s="65"/>
      <c r="D17543" s="65"/>
      <c r="E17543" s="65"/>
      <c r="F17543" s="65"/>
      <c r="G17543" s="129"/>
    </row>
    <row r="17544" spans="1:7">
      <c r="A17544" s="65"/>
      <c r="B17544" s="65"/>
      <c r="C17544" s="65"/>
      <c r="D17544" s="65"/>
      <c r="E17544" s="65"/>
      <c r="F17544" s="65"/>
      <c r="G17544" s="129"/>
    </row>
    <row r="17545" spans="1:7">
      <c r="A17545" s="65"/>
      <c r="B17545" s="65"/>
      <c r="C17545" s="65"/>
      <c r="D17545" s="65"/>
      <c r="E17545" s="65"/>
      <c r="F17545" s="65"/>
      <c r="G17545" s="129"/>
    </row>
    <row r="17546" spans="1:7">
      <c r="A17546" s="65"/>
      <c r="B17546" s="65"/>
      <c r="C17546" s="65"/>
      <c r="D17546" s="65"/>
      <c r="E17546" s="65"/>
      <c r="F17546" s="65"/>
      <c r="G17546" s="129"/>
    </row>
    <row r="17547" spans="1:7">
      <c r="A17547" s="65"/>
      <c r="B17547" s="65"/>
      <c r="C17547" s="65"/>
      <c r="D17547" s="65"/>
      <c r="E17547" s="65"/>
      <c r="F17547" s="65"/>
      <c r="G17547" s="129"/>
    </row>
    <row r="17548" spans="1:7">
      <c r="A17548" s="65"/>
      <c r="B17548" s="65"/>
      <c r="C17548" s="65"/>
      <c r="D17548" s="65"/>
      <c r="E17548" s="65"/>
      <c r="F17548" s="65"/>
      <c r="G17548" s="129"/>
    </row>
    <row r="17549" spans="1:7">
      <c r="A17549" s="65"/>
      <c r="B17549" s="65"/>
      <c r="C17549" s="65"/>
      <c r="D17549" s="65"/>
      <c r="E17549" s="65"/>
      <c r="F17549" s="65"/>
      <c r="G17549" s="129"/>
    </row>
    <row r="17550" spans="1:7">
      <c r="A17550" s="65"/>
      <c r="B17550" s="65"/>
      <c r="C17550" s="65"/>
      <c r="D17550" s="65"/>
      <c r="E17550" s="65"/>
      <c r="F17550" s="65"/>
      <c r="G17550" s="129"/>
    </row>
    <row r="17551" spans="1:7">
      <c r="A17551" s="65"/>
      <c r="B17551" s="65"/>
      <c r="C17551" s="65"/>
      <c r="D17551" s="65"/>
      <c r="E17551" s="65"/>
      <c r="F17551" s="65"/>
      <c r="G17551" s="129"/>
    </row>
    <row r="17552" spans="1:7">
      <c r="A17552" s="65"/>
      <c r="B17552" s="65"/>
      <c r="C17552" s="65"/>
      <c r="D17552" s="65"/>
      <c r="E17552" s="65"/>
      <c r="F17552" s="65"/>
      <c r="G17552" s="129"/>
    </row>
    <row r="17553" spans="1:7">
      <c r="A17553" s="65"/>
      <c r="B17553" s="65"/>
      <c r="C17553" s="65"/>
      <c r="D17553" s="65"/>
      <c r="E17553" s="65"/>
      <c r="F17553" s="65"/>
      <c r="G17553" s="129"/>
    </row>
    <row r="17554" spans="1:7">
      <c r="A17554" s="65"/>
      <c r="B17554" s="65"/>
      <c r="C17554" s="65"/>
      <c r="D17554" s="65"/>
      <c r="E17554" s="65"/>
      <c r="F17554" s="65"/>
      <c r="G17554" s="129"/>
    </row>
    <row r="17555" spans="1:7">
      <c r="A17555" s="65"/>
      <c r="B17555" s="65"/>
      <c r="C17555" s="65"/>
      <c r="D17555" s="65"/>
      <c r="E17555" s="65"/>
      <c r="F17555" s="65"/>
      <c r="G17555" s="129"/>
    </row>
    <row r="17556" spans="1:7">
      <c r="A17556" s="65"/>
      <c r="B17556" s="65"/>
      <c r="C17556" s="65"/>
      <c r="D17556" s="65"/>
      <c r="E17556" s="65"/>
      <c r="F17556" s="65"/>
      <c r="G17556" s="129"/>
    </row>
    <row r="17557" spans="1:7">
      <c r="A17557" s="65"/>
      <c r="B17557" s="65"/>
      <c r="C17557" s="65"/>
      <c r="D17557" s="65"/>
      <c r="E17557" s="65"/>
      <c r="F17557" s="65"/>
      <c r="G17557" s="129"/>
    </row>
    <row r="17558" spans="1:7">
      <c r="A17558" s="65"/>
      <c r="B17558" s="65"/>
      <c r="C17558" s="65"/>
      <c r="D17558" s="65"/>
      <c r="E17558" s="65"/>
      <c r="F17558" s="65"/>
      <c r="G17558" s="129"/>
    </row>
    <row r="17559" spans="1:7">
      <c r="A17559" s="65"/>
      <c r="B17559" s="65"/>
      <c r="C17559" s="65"/>
      <c r="D17559" s="65"/>
      <c r="E17559" s="65"/>
      <c r="F17559" s="65"/>
      <c r="G17559" s="129"/>
    </row>
    <row r="17560" spans="1:7">
      <c r="A17560" s="65"/>
      <c r="B17560" s="65"/>
      <c r="C17560" s="65"/>
      <c r="D17560" s="65"/>
      <c r="E17560" s="65"/>
      <c r="F17560" s="65"/>
      <c r="G17560" s="129"/>
    </row>
    <row r="17561" spans="1:7">
      <c r="A17561" s="65"/>
      <c r="B17561" s="65"/>
      <c r="C17561" s="65"/>
      <c r="D17561" s="65"/>
      <c r="E17561" s="65"/>
      <c r="F17561" s="65"/>
      <c r="G17561" s="129"/>
    </row>
    <row r="17562" spans="1:7">
      <c r="A17562" s="65"/>
      <c r="B17562" s="65"/>
      <c r="C17562" s="65"/>
      <c r="D17562" s="65"/>
      <c r="E17562" s="65"/>
      <c r="F17562" s="65"/>
      <c r="G17562" s="129"/>
    </row>
    <row r="17563" spans="1:7">
      <c r="A17563" s="65"/>
      <c r="B17563" s="65"/>
      <c r="C17563" s="65"/>
      <c r="D17563" s="65"/>
      <c r="E17563" s="65"/>
      <c r="F17563" s="65"/>
      <c r="G17563" s="129"/>
    </row>
    <row r="17564" spans="1:7">
      <c r="A17564" s="65"/>
      <c r="B17564" s="65"/>
      <c r="C17564" s="65"/>
      <c r="D17564" s="65"/>
      <c r="E17564" s="65"/>
      <c r="F17564" s="65"/>
      <c r="G17564" s="129"/>
    </row>
    <row r="17565" spans="1:7">
      <c r="A17565" s="65"/>
      <c r="B17565" s="65"/>
      <c r="C17565" s="65"/>
      <c r="D17565" s="65"/>
      <c r="E17565" s="65"/>
      <c r="F17565" s="65"/>
      <c r="G17565" s="129"/>
    </row>
    <row r="17566" spans="1:7">
      <c r="A17566" s="65"/>
      <c r="B17566" s="65"/>
      <c r="C17566" s="65"/>
      <c r="D17566" s="65"/>
      <c r="E17566" s="65"/>
      <c r="F17566" s="65"/>
      <c r="G17566" s="129"/>
    </row>
    <row r="17567" spans="1:7">
      <c r="A17567" s="65"/>
      <c r="B17567" s="65"/>
      <c r="C17567" s="65"/>
      <c r="D17567" s="65"/>
      <c r="E17567" s="65"/>
      <c r="F17567" s="65"/>
      <c r="G17567" s="129"/>
    </row>
    <row r="17568" spans="1:7">
      <c r="A17568" s="65"/>
      <c r="B17568" s="65"/>
      <c r="C17568" s="65"/>
      <c r="D17568" s="65"/>
      <c r="E17568" s="65"/>
      <c r="F17568" s="65"/>
      <c r="G17568" s="129"/>
    </row>
    <row r="17569" spans="1:7">
      <c r="A17569" s="65"/>
      <c r="B17569" s="65"/>
      <c r="C17569" s="65"/>
      <c r="D17569" s="65"/>
      <c r="E17569" s="65"/>
      <c r="F17569" s="65"/>
      <c r="G17569" s="129"/>
    </row>
    <row r="17570" spans="1:7">
      <c r="A17570" s="65"/>
      <c r="B17570" s="65"/>
      <c r="C17570" s="65"/>
      <c r="D17570" s="65"/>
      <c r="E17570" s="65"/>
      <c r="F17570" s="65"/>
      <c r="G17570" s="129"/>
    </row>
    <row r="17571" spans="1:7">
      <c r="A17571" s="65"/>
      <c r="B17571" s="65"/>
      <c r="C17571" s="65"/>
      <c r="D17571" s="65"/>
      <c r="E17571" s="65"/>
      <c r="F17571" s="65"/>
      <c r="G17571" s="129"/>
    </row>
    <row r="17572" spans="1:7">
      <c r="A17572" s="65"/>
      <c r="B17572" s="65"/>
      <c r="C17572" s="65"/>
      <c r="D17572" s="65"/>
      <c r="E17572" s="65"/>
      <c r="F17572" s="65"/>
      <c r="G17572" s="129"/>
    </row>
    <row r="17573" spans="1:7">
      <c r="A17573" s="65"/>
      <c r="B17573" s="65"/>
      <c r="C17573" s="65"/>
      <c r="D17573" s="65"/>
      <c r="E17573" s="65"/>
      <c r="F17573" s="65"/>
      <c r="G17573" s="129"/>
    </row>
    <row r="17574" spans="1:7">
      <c r="A17574" s="65"/>
      <c r="B17574" s="65"/>
      <c r="C17574" s="65"/>
      <c r="D17574" s="65"/>
      <c r="E17574" s="65"/>
      <c r="F17574" s="65"/>
      <c r="G17574" s="129"/>
    </row>
    <row r="17575" spans="1:7">
      <c r="A17575" s="65"/>
      <c r="B17575" s="65"/>
      <c r="C17575" s="65"/>
      <c r="D17575" s="65"/>
      <c r="E17575" s="65"/>
      <c r="F17575" s="65"/>
      <c r="G17575" s="129"/>
    </row>
    <row r="17576" spans="1:7">
      <c r="A17576" s="65"/>
      <c r="B17576" s="65"/>
      <c r="C17576" s="65"/>
      <c r="D17576" s="65"/>
      <c r="E17576" s="65"/>
      <c r="F17576" s="65"/>
      <c r="G17576" s="129"/>
    </row>
    <row r="17577" spans="1:7">
      <c r="A17577" s="65"/>
      <c r="B17577" s="65"/>
      <c r="C17577" s="65"/>
      <c r="D17577" s="65"/>
      <c r="E17577" s="65"/>
      <c r="F17577" s="65"/>
      <c r="G17577" s="129"/>
    </row>
    <row r="17578" spans="1:7">
      <c r="A17578" s="65"/>
      <c r="B17578" s="65"/>
      <c r="C17578" s="65"/>
      <c r="D17578" s="65"/>
      <c r="E17578" s="65"/>
      <c r="F17578" s="65"/>
      <c r="G17578" s="129"/>
    </row>
    <row r="17579" spans="1:7">
      <c r="A17579" s="65"/>
      <c r="B17579" s="65"/>
      <c r="C17579" s="65"/>
      <c r="D17579" s="65"/>
      <c r="E17579" s="65"/>
      <c r="F17579" s="65"/>
      <c r="G17579" s="129"/>
    </row>
    <row r="17580" spans="1:7">
      <c r="A17580" s="65"/>
      <c r="B17580" s="65"/>
      <c r="C17580" s="65"/>
      <c r="D17580" s="65"/>
      <c r="E17580" s="65"/>
      <c r="F17580" s="65"/>
      <c r="G17580" s="129"/>
    </row>
    <row r="17581" spans="1:7">
      <c r="A17581" s="65"/>
      <c r="B17581" s="65"/>
      <c r="C17581" s="65"/>
      <c r="D17581" s="65"/>
      <c r="E17581" s="65"/>
      <c r="F17581" s="65"/>
      <c r="G17581" s="129"/>
    </row>
    <row r="17582" spans="1:7">
      <c r="A17582" s="65"/>
      <c r="B17582" s="65"/>
      <c r="C17582" s="65"/>
      <c r="D17582" s="65"/>
      <c r="E17582" s="65"/>
      <c r="F17582" s="65"/>
      <c r="G17582" s="129"/>
    </row>
    <row r="17583" spans="1:7">
      <c r="A17583" s="65"/>
      <c r="B17583" s="65"/>
      <c r="C17583" s="65"/>
      <c r="D17583" s="65"/>
      <c r="E17583" s="65"/>
      <c r="F17583" s="65"/>
      <c r="G17583" s="129"/>
    </row>
    <row r="17584" spans="1:7">
      <c r="A17584" s="65"/>
      <c r="B17584" s="65"/>
      <c r="C17584" s="65"/>
      <c r="D17584" s="65"/>
      <c r="E17584" s="65"/>
      <c r="F17584" s="65"/>
      <c r="G17584" s="129"/>
    </row>
    <row r="17585" spans="1:7">
      <c r="A17585" s="65"/>
      <c r="B17585" s="65"/>
      <c r="C17585" s="65"/>
      <c r="D17585" s="65"/>
      <c r="E17585" s="65"/>
      <c r="F17585" s="65"/>
      <c r="G17585" s="129"/>
    </row>
    <row r="17586" spans="1:7">
      <c r="A17586" s="65"/>
      <c r="B17586" s="65"/>
      <c r="C17586" s="65"/>
      <c r="D17586" s="65"/>
      <c r="E17586" s="65"/>
      <c r="F17586" s="65"/>
      <c r="G17586" s="129"/>
    </row>
    <row r="17587" spans="1:7">
      <c r="A17587" s="65"/>
      <c r="B17587" s="65"/>
      <c r="C17587" s="65"/>
      <c r="D17587" s="65"/>
      <c r="E17587" s="65"/>
      <c r="F17587" s="65"/>
      <c r="G17587" s="129"/>
    </row>
    <row r="17588" spans="1:7">
      <c r="A17588" s="65"/>
      <c r="B17588" s="65"/>
      <c r="C17588" s="65"/>
      <c r="D17588" s="65"/>
      <c r="E17588" s="65"/>
      <c r="F17588" s="65"/>
      <c r="G17588" s="129"/>
    </row>
    <row r="17589" spans="1:7">
      <c r="A17589" s="65"/>
      <c r="B17589" s="65"/>
      <c r="C17589" s="65"/>
      <c r="D17589" s="65"/>
      <c r="E17589" s="65"/>
      <c r="F17589" s="65"/>
      <c r="G17589" s="129"/>
    </row>
    <row r="17590" spans="1:7">
      <c r="A17590" s="65"/>
      <c r="B17590" s="65"/>
      <c r="C17590" s="65"/>
      <c r="D17590" s="65"/>
      <c r="E17590" s="65"/>
      <c r="F17590" s="65"/>
      <c r="G17590" s="129"/>
    </row>
    <row r="17591" spans="1:7">
      <c r="A17591" s="65"/>
      <c r="B17591" s="65"/>
      <c r="C17591" s="65"/>
      <c r="D17591" s="65"/>
      <c r="E17591" s="65"/>
      <c r="F17591" s="65"/>
      <c r="G17591" s="129"/>
    </row>
    <row r="17592" spans="1:7">
      <c r="A17592" s="65"/>
      <c r="B17592" s="65"/>
      <c r="C17592" s="65"/>
      <c r="D17592" s="65"/>
      <c r="E17592" s="65"/>
      <c r="F17592" s="65"/>
      <c r="G17592" s="129"/>
    </row>
    <row r="17593" spans="1:7">
      <c r="A17593" s="65"/>
      <c r="B17593" s="65"/>
      <c r="C17593" s="65"/>
      <c r="D17593" s="65"/>
      <c r="E17593" s="65"/>
      <c r="F17593" s="65"/>
      <c r="G17593" s="129"/>
    </row>
    <row r="17594" spans="1:7">
      <c r="A17594" s="65"/>
      <c r="B17594" s="65"/>
      <c r="C17594" s="65"/>
      <c r="D17594" s="65"/>
      <c r="E17594" s="65"/>
      <c r="F17594" s="65"/>
      <c r="G17594" s="129"/>
    </row>
    <row r="17595" spans="1:7">
      <c r="A17595" s="65"/>
      <c r="B17595" s="65"/>
      <c r="C17595" s="65"/>
      <c r="D17595" s="65"/>
      <c r="E17595" s="65"/>
      <c r="F17595" s="65"/>
      <c r="G17595" s="129"/>
    </row>
    <row r="17596" spans="1:7">
      <c r="A17596" s="65"/>
      <c r="B17596" s="65"/>
      <c r="C17596" s="65"/>
      <c r="D17596" s="65"/>
      <c r="E17596" s="65"/>
      <c r="F17596" s="65"/>
      <c r="G17596" s="129"/>
    </row>
    <row r="17597" spans="1:7">
      <c r="A17597" s="65"/>
      <c r="B17597" s="65"/>
      <c r="C17597" s="65"/>
      <c r="D17597" s="65"/>
      <c r="E17597" s="65"/>
      <c r="F17597" s="65"/>
      <c r="G17597" s="129"/>
    </row>
    <row r="17598" spans="1:7">
      <c r="A17598" s="65"/>
      <c r="B17598" s="65"/>
      <c r="C17598" s="65"/>
      <c r="D17598" s="65"/>
      <c r="E17598" s="65"/>
      <c r="F17598" s="65"/>
      <c r="G17598" s="129"/>
    </row>
    <row r="17599" spans="1:7">
      <c r="A17599" s="65"/>
      <c r="B17599" s="65"/>
      <c r="C17599" s="65"/>
      <c r="D17599" s="65"/>
      <c r="E17599" s="65"/>
      <c r="F17599" s="65"/>
      <c r="G17599" s="129"/>
    </row>
    <row r="17600" spans="1:7">
      <c r="A17600" s="65"/>
      <c r="B17600" s="65"/>
      <c r="C17600" s="65"/>
      <c r="D17600" s="65"/>
      <c r="E17600" s="65"/>
      <c r="F17600" s="65"/>
      <c r="G17600" s="129"/>
    </row>
    <row r="17601" spans="1:7">
      <c r="A17601" s="65"/>
      <c r="B17601" s="65"/>
      <c r="C17601" s="65"/>
      <c r="D17601" s="65"/>
      <c r="E17601" s="65"/>
      <c r="F17601" s="65"/>
      <c r="G17601" s="129"/>
    </row>
    <row r="17602" spans="1:7">
      <c r="A17602" s="65"/>
      <c r="B17602" s="65"/>
      <c r="C17602" s="65"/>
      <c r="D17602" s="65"/>
      <c r="E17602" s="65"/>
      <c r="F17602" s="65"/>
      <c r="G17602" s="129"/>
    </row>
    <row r="17603" spans="1:7">
      <c r="A17603" s="65"/>
      <c r="B17603" s="65"/>
      <c r="C17603" s="65"/>
      <c r="D17603" s="65"/>
      <c r="E17603" s="65"/>
      <c r="F17603" s="65"/>
      <c r="G17603" s="129"/>
    </row>
    <row r="17604" spans="1:7">
      <c r="A17604" s="65"/>
      <c r="B17604" s="65"/>
      <c r="C17604" s="65"/>
      <c r="D17604" s="65"/>
      <c r="E17604" s="65"/>
      <c r="F17604" s="65"/>
      <c r="G17604" s="129"/>
    </row>
    <row r="17605" spans="1:7">
      <c r="A17605" s="65"/>
      <c r="B17605" s="65"/>
      <c r="C17605" s="65"/>
      <c r="D17605" s="65"/>
      <c r="E17605" s="65"/>
      <c r="F17605" s="65"/>
      <c r="G17605" s="129"/>
    </row>
    <row r="17606" spans="1:7">
      <c r="A17606" s="65"/>
      <c r="B17606" s="65"/>
      <c r="C17606" s="65"/>
      <c r="D17606" s="65"/>
      <c r="E17606" s="65"/>
      <c r="F17606" s="65"/>
      <c r="G17606" s="129"/>
    </row>
    <row r="17607" spans="1:7">
      <c r="A17607" s="65"/>
      <c r="B17607" s="65"/>
      <c r="C17607" s="65"/>
      <c r="D17607" s="65"/>
      <c r="E17607" s="65"/>
      <c r="F17607" s="65"/>
      <c r="G17607" s="129"/>
    </row>
    <row r="17608" spans="1:7">
      <c r="A17608" s="65"/>
      <c r="B17608" s="65"/>
      <c r="C17608" s="65"/>
      <c r="D17608" s="65"/>
      <c r="E17608" s="65"/>
      <c r="F17608" s="65"/>
      <c r="G17608" s="129"/>
    </row>
    <row r="17609" spans="1:7">
      <c r="A17609" s="65"/>
      <c r="B17609" s="65"/>
      <c r="C17609" s="65"/>
      <c r="D17609" s="65"/>
      <c r="E17609" s="65"/>
      <c r="F17609" s="65"/>
      <c r="G17609" s="129"/>
    </row>
    <row r="17610" spans="1:7">
      <c r="A17610" s="65"/>
      <c r="B17610" s="65"/>
      <c r="C17610" s="65"/>
      <c r="D17610" s="65"/>
      <c r="E17610" s="65"/>
      <c r="F17610" s="65"/>
      <c r="G17610" s="129"/>
    </row>
    <row r="17611" spans="1:7">
      <c r="A17611" s="65"/>
      <c r="B17611" s="65"/>
      <c r="C17611" s="65"/>
      <c r="D17611" s="65"/>
      <c r="E17611" s="65"/>
      <c r="F17611" s="65"/>
      <c r="G17611" s="129"/>
    </row>
    <row r="17612" spans="1:7">
      <c r="A17612" s="65"/>
      <c r="B17612" s="65"/>
      <c r="C17612" s="65"/>
      <c r="D17612" s="65"/>
      <c r="E17612" s="65"/>
      <c r="F17612" s="65"/>
      <c r="G17612" s="129"/>
    </row>
    <row r="17613" spans="1:7">
      <c r="A17613" s="65"/>
      <c r="B17613" s="65"/>
      <c r="C17613" s="65"/>
      <c r="D17613" s="65"/>
      <c r="E17613" s="65"/>
      <c r="F17613" s="65"/>
      <c r="G17613" s="129"/>
    </row>
    <row r="17614" spans="1:7">
      <c r="A17614" s="65"/>
      <c r="B17614" s="65"/>
      <c r="C17614" s="65"/>
      <c r="D17614" s="65"/>
      <c r="E17614" s="65"/>
      <c r="F17614" s="65"/>
      <c r="G17614" s="129"/>
    </row>
    <row r="17615" spans="1:7">
      <c r="A17615" s="65"/>
      <c r="B17615" s="65"/>
      <c r="C17615" s="65"/>
      <c r="D17615" s="65"/>
      <c r="E17615" s="65"/>
      <c r="F17615" s="65"/>
      <c r="G17615" s="129"/>
    </row>
    <row r="17616" spans="1:7">
      <c r="A17616" s="65"/>
      <c r="B17616" s="65"/>
      <c r="C17616" s="65"/>
      <c r="D17616" s="65"/>
      <c r="E17616" s="65"/>
      <c r="F17616" s="65"/>
      <c r="G17616" s="129"/>
    </row>
    <row r="17617" spans="1:7">
      <c r="A17617" s="65"/>
      <c r="B17617" s="65"/>
      <c r="C17617" s="65"/>
      <c r="D17617" s="65"/>
      <c r="E17617" s="65"/>
      <c r="F17617" s="65"/>
      <c r="G17617" s="129"/>
    </row>
    <row r="17618" spans="1:7">
      <c r="A17618" s="65"/>
      <c r="B17618" s="65"/>
      <c r="C17618" s="65"/>
      <c r="D17618" s="65"/>
      <c r="E17618" s="65"/>
      <c r="F17618" s="65"/>
      <c r="G17618" s="129"/>
    </row>
    <row r="17619" spans="1:7">
      <c r="A17619" s="65"/>
      <c r="B17619" s="65"/>
      <c r="C17619" s="65"/>
      <c r="D17619" s="65"/>
      <c r="E17619" s="65"/>
      <c r="F17619" s="65"/>
      <c r="G17619" s="129"/>
    </row>
    <row r="17620" spans="1:7">
      <c r="A17620" s="65"/>
      <c r="B17620" s="65"/>
      <c r="C17620" s="65"/>
      <c r="D17620" s="65"/>
      <c r="E17620" s="65"/>
      <c r="F17620" s="65"/>
      <c r="G17620" s="129"/>
    </row>
    <row r="17621" spans="1:7">
      <c r="A17621" s="65"/>
      <c r="B17621" s="65"/>
      <c r="C17621" s="65"/>
      <c r="D17621" s="65"/>
      <c r="E17621" s="65"/>
      <c r="F17621" s="65"/>
      <c r="G17621" s="129"/>
    </row>
    <row r="17622" spans="1:7">
      <c r="A17622" s="65"/>
      <c r="B17622" s="65"/>
      <c r="C17622" s="65"/>
      <c r="D17622" s="65"/>
      <c r="E17622" s="65"/>
      <c r="F17622" s="65"/>
      <c r="G17622" s="129"/>
    </row>
    <row r="17623" spans="1:7">
      <c r="A17623" s="65"/>
      <c r="B17623" s="65"/>
      <c r="C17623" s="65"/>
      <c r="D17623" s="65"/>
      <c r="E17623" s="65"/>
      <c r="F17623" s="65"/>
      <c r="G17623" s="129"/>
    </row>
    <row r="17624" spans="1:7">
      <c r="A17624" s="65"/>
      <c r="B17624" s="65"/>
      <c r="C17624" s="65"/>
      <c r="D17624" s="65"/>
      <c r="E17624" s="65"/>
      <c r="F17624" s="65"/>
      <c r="G17624" s="129"/>
    </row>
    <row r="17625" spans="1:7">
      <c r="A17625" s="65"/>
      <c r="B17625" s="65"/>
      <c r="C17625" s="65"/>
      <c r="D17625" s="65"/>
      <c r="E17625" s="65"/>
      <c r="F17625" s="65"/>
      <c r="G17625" s="129"/>
    </row>
    <row r="17626" spans="1:7">
      <c r="A17626" s="65"/>
      <c r="B17626" s="65"/>
      <c r="C17626" s="65"/>
      <c r="D17626" s="65"/>
      <c r="E17626" s="65"/>
      <c r="F17626" s="65"/>
      <c r="G17626" s="129"/>
    </row>
    <row r="17627" spans="1:7">
      <c r="A17627" s="65"/>
      <c r="B17627" s="65"/>
      <c r="C17627" s="65"/>
      <c r="D17627" s="65"/>
      <c r="E17627" s="65"/>
      <c r="F17627" s="65"/>
      <c r="G17627" s="129"/>
    </row>
    <row r="17628" spans="1:7">
      <c r="A17628" s="65"/>
      <c r="B17628" s="65"/>
      <c r="C17628" s="65"/>
      <c r="D17628" s="65"/>
      <c r="E17628" s="65"/>
      <c r="F17628" s="65"/>
      <c r="G17628" s="129"/>
    </row>
    <row r="17629" spans="1:7">
      <c r="A17629" s="65"/>
      <c r="B17629" s="65"/>
      <c r="C17629" s="65"/>
      <c r="D17629" s="65"/>
      <c r="E17629" s="65"/>
      <c r="F17629" s="65"/>
      <c r="G17629" s="129"/>
    </row>
    <row r="17630" spans="1:7">
      <c r="A17630" s="65"/>
      <c r="B17630" s="65"/>
      <c r="C17630" s="65"/>
      <c r="D17630" s="65"/>
      <c r="E17630" s="65"/>
      <c r="F17630" s="65"/>
      <c r="G17630" s="129"/>
    </row>
    <row r="17631" spans="1:7">
      <c r="A17631" s="65"/>
      <c r="B17631" s="65"/>
      <c r="C17631" s="65"/>
      <c r="D17631" s="65"/>
      <c r="E17631" s="65"/>
      <c r="F17631" s="65"/>
      <c r="G17631" s="129"/>
    </row>
    <row r="17632" spans="1:7">
      <c r="A17632" s="65"/>
      <c r="B17632" s="65"/>
      <c r="C17632" s="65"/>
      <c r="D17632" s="65"/>
      <c r="E17632" s="65"/>
      <c r="F17632" s="65"/>
      <c r="G17632" s="129"/>
    </row>
    <row r="17633" spans="1:7">
      <c r="A17633" s="65"/>
      <c r="B17633" s="65"/>
      <c r="C17633" s="65"/>
      <c r="D17633" s="65"/>
      <c r="E17633" s="65"/>
      <c r="F17633" s="65"/>
      <c r="G17633" s="129"/>
    </row>
    <row r="17634" spans="1:7">
      <c r="A17634" s="65"/>
      <c r="B17634" s="65"/>
      <c r="C17634" s="65"/>
      <c r="D17634" s="65"/>
      <c r="E17634" s="65"/>
      <c r="F17634" s="65"/>
      <c r="G17634" s="129"/>
    </row>
    <row r="17635" spans="1:7">
      <c r="A17635" s="65"/>
      <c r="B17635" s="65"/>
      <c r="C17635" s="65"/>
      <c r="D17635" s="65"/>
      <c r="E17635" s="65"/>
      <c r="F17635" s="65"/>
      <c r="G17635" s="129"/>
    </row>
    <row r="17636" spans="1:7">
      <c r="A17636" s="65"/>
      <c r="B17636" s="65"/>
      <c r="C17636" s="65"/>
      <c r="D17636" s="65"/>
      <c r="E17636" s="65"/>
      <c r="F17636" s="65"/>
      <c r="G17636" s="129"/>
    </row>
    <row r="17637" spans="1:7">
      <c r="A17637" s="65"/>
      <c r="B17637" s="65"/>
      <c r="C17637" s="65"/>
      <c r="D17637" s="65"/>
      <c r="E17637" s="65"/>
      <c r="F17637" s="65"/>
      <c r="G17637" s="129"/>
    </row>
    <row r="17638" spans="1:7">
      <c r="A17638" s="65"/>
      <c r="B17638" s="65"/>
      <c r="C17638" s="65"/>
      <c r="D17638" s="65"/>
      <c r="E17638" s="65"/>
      <c r="F17638" s="65"/>
      <c r="G17638" s="129"/>
    </row>
    <row r="17639" spans="1:7">
      <c r="A17639" s="65"/>
      <c r="B17639" s="65"/>
      <c r="C17639" s="65"/>
      <c r="D17639" s="65"/>
      <c r="E17639" s="65"/>
      <c r="F17639" s="65"/>
      <c r="G17639" s="129"/>
    </row>
    <row r="17640" spans="1:7">
      <c r="A17640" s="65"/>
      <c r="B17640" s="65"/>
      <c r="C17640" s="65"/>
      <c r="D17640" s="65"/>
      <c r="E17640" s="65"/>
      <c r="F17640" s="65"/>
      <c r="G17640" s="129"/>
    </row>
    <row r="17641" spans="1:7">
      <c r="A17641" s="65"/>
      <c r="B17641" s="65"/>
      <c r="C17641" s="65"/>
      <c r="D17641" s="65"/>
      <c r="E17641" s="65"/>
      <c r="F17641" s="65"/>
      <c r="G17641" s="129"/>
    </row>
    <row r="17642" spans="1:7">
      <c r="A17642" s="65"/>
      <c r="B17642" s="65"/>
      <c r="C17642" s="65"/>
      <c r="D17642" s="65"/>
      <c r="E17642" s="65"/>
      <c r="F17642" s="65"/>
      <c r="G17642" s="129"/>
    </row>
    <row r="17643" spans="1:7">
      <c r="A17643" s="65"/>
      <c r="B17643" s="65"/>
      <c r="C17643" s="65"/>
      <c r="D17643" s="65"/>
      <c r="E17643" s="65"/>
      <c r="F17643" s="65"/>
      <c r="G17643" s="129"/>
    </row>
    <row r="17644" spans="1:7">
      <c r="A17644" s="65"/>
      <c r="B17644" s="65"/>
      <c r="C17644" s="65"/>
      <c r="D17644" s="65"/>
      <c r="E17644" s="65"/>
      <c r="F17644" s="65"/>
      <c r="G17644" s="129"/>
    </row>
    <row r="17645" spans="1:7">
      <c r="A17645" s="65"/>
      <c r="B17645" s="65"/>
      <c r="C17645" s="65"/>
      <c r="D17645" s="65"/>
      <c r="E17645" s="65"/>
      <c r="F17645" s="65"/>
      <c r="G17645" s="129"/>
    </row>
    <row r="17646" spans="1:7">
      <c r="A17646" s="65"/>
      <c r="B17646" s="65"/>
      <c r="C17646" s="65"/>
      <c r="D17646" s="65"/>
      <c r="E17646" s="65"/>
      <c r="F17646" s="65"/>
      <c r="G17646" s="129"/>
    </row>
    <row r="17647" spans="1:7">
      <c r="A17647" s="65"/>
      <c r="B17647" s="65"/>
      <c r="C17647" s="65"/>
      <c r="D17647" s="65"/>
      <c r="E17647" s="65"/>
      <c r="F17647" s="65"/>
      <c r="G17647" s="129"/>
    </row>
    <row r="17648" spans="1:7">
      <c r="A17648" s="65"/>
      <c r="B17648" s="65"/>
      <c r="C17648" s="65"/>
      <c r="D17648" s="65"/>
      <c r="E17648" s="65"/>
      <c r="F17648" s="65"/>
      <c r="G17648" s="129"/>
    </row>
    <row r="17649" spans="1:7">
      <c r="A17649" s="65"/>
      <c r="B17649" s="65"/>
      <c r="C17649" s="65"/>
      <c r="D17649" s="65"/>
      <c r="E17649" s="65"/>
      <c r="F17649" s="65"/>
      <c r="G17649" s="129"/>
    </row>
    <row r="17650" spans="1:7">
      <c r="A17650" s="65"/>
      <c r="B17650" s="65"/>
      <c r="C17650" s="65"/>
      <c r="D17650" s="65"/>
      <c r="E17650" s="65"/>
      <c r="F17650" s="65"/>
      <c r="G17650" s="129"/>
    </row>
    <row r="17651" spans="1:7">
      <c r="A17651" s="65"/>
      <c r="B17651" s="65"/>
      <c r="C17651" s="65"/>
      <c r="D17651" s="65"/>
      <c r="E17651" s="65"/>
      <c r="F17651" s="65"/>
      <c r="G17651" s="129"/>
    </row>
    <row r="17652" spans="1:7">
      <c r="A17652" s="65"/>
      <c r="B17652" s="65"/>
      <c r="C17652" s="65"/>
      <c r="D17652" s="65"/>
      <c r="E17652" s="65"/>
      <c r="F17652" s="65"/>
      <c r="G17652" s="129"/>
    </row>
    <row r="17653" spans="1:7">
      <c r="A17653" s="65"/>
      <c r="B17653" s="65"/>
      <c r="C17653" s="65"/>
      <c r="D17653" s="65"/>
      <c r="E17653" s="65"/>
      <c r="F17653" s="65"/>
      <c r="G17653" s="129"/>
    </row>
    <row r="17654" spans="1:7">
      <c r="A17654" s="65"/>
      <c r="B17654" s="65"/>
      <c r="C17654" s="65"/>
      <c r="D17654" s="65"/>
      <c r="E17654" s="65"/>
      <c r="F17654" s="65"/>
      <c r="G17654" s="129"/>
    </row>
    <row r="17655" spans="1:7">
      <c r="A17655" s="65"/>
      <c r="B17655" s="65"/>
      <c r="C17655" s="65"/>
      <c r="D17655" s="65"/>
      <c r="E17655" s="65"/>
      <c r="F17655" s="65"/>
      <c r="G17655" s="129"/>
    </row>
    <row r="17656" spans="1:7">
      <c r="A17656" s="65"/>
      <c r="B17656" s="65"/>
      <c r="C17656" s="65"/>
      <c r="D17656" s="65"/>
      <c r="E17656" s="65"/>
      <c r="F17656" s="65"/>
      <c r="G17656" s="129"/>
    </row>
    <row r="17657" spans="1:7">
      <c r="A17657" s="65"/>
      <c r="B17657" s="65"/>
      <c r="C17657" s="65"/>
      <c r="D17657" s="65"/>
      <c r="E17657" s="65"/>
      <c r="F17657" s="65"/>
      <c r="G17657" s="129"/>
    </row>
    <row r="17658" spans="1:7">
      <c r="A17658" s="65"/>
      <c r="B17658" s="65"/>
      <c r="C17658" s="65"/>
      <c r="D17658" s="65"/>
      <c r="E17658" s="65"/>
      <c r="F17658" s="65"/>
      <c r="G17658" s="129"/>
    </row>
    <row r="17659" spans="1:7">
      <c r="A17659" s="65"/>
      <c r="B17659" s="65"/>
      <c r="C17659" s="65"/>
      <c r="D17659" s="65"/>
      <c r="E17659" s="65"/>
      <c r="F17659" s="65"/>
      <c r="G17659" s="129"/>
    </row>
    <row r="17660" spans="1:7">
      <c r="A17660" s="65"/>
      <c r="B17660" s="65"/>
      <c r="C17660" s="65"/>
      <c r="D17660" s="65"/>
      <c r="E17660" s="65"/>
      <c r="F17660" s="65"/>
      <c r="G17660" s="129"/>
    </row>
    <row r="17661" spans="1:7">
      <c r="A17661" s="65"/>
      <c r="B17661" s="65"/>
      <c r="C17661" s="65"/>
      <c r="D17661" s="65"/>
      <c r="E17661" s="65"/>
      <c r="F17661" s="65"/>
      <c r="G17661" s="129"/>
    </row>
    <row r="17662" spans="1:7">
      <c r="A17662" s="65"/>
      <c r="B17662" s="65"/>
      <c r="C17662" s="65"/>
      <c r="D17662" s="65"/>
      <c r="E17662" s="65"/>
      <c r="F17662" s="65"/>
      <c r="G17662" s="129"/>
    </row>
    <row r="17663" spans="1:7">
      <c r="A17663" s="65"/>
      <c r="B17663" s="65"/>
      <c r="C17663" s="65"/>
      <c r="D17663" s="65"/>
      <c r="E17663" s="65"/>
      <c r="F17663" s="65"/>
      <c r="G17663" s="129"/>
    </row>
    <row r="17664" spans="1:7">
      <c r="A17664" s="65"/>
      <c r="B17664" s="65"/>
      <c r="C17664" s="65"/>
      <c r="D17664" s="65"/>
      <c r="E17664" s="65"/>
      <c r="F17664" s="65"/>
      <c r="G17664" s="129"/>
    </row>
    <row r="17665" spans="1:7">
      <c r="A17665" s="65"/>
      <c r="B17665" s="65"/>
      <c r="C17665" s="65"/>
      <c r="D17665" s="65"/>
      <c r="E17665" s="65"/>
      <c r="F17665" s="65"/>
      <c r="G17665" s="129"/>
    </row>
    <row r="17666" spans="1:7">
      <c r="A17666" s="65"/>
      <c r="B17666" s="65"/>
      <c r="C17666" s="65"/>
      <c r="D17666" s="65"/>
      <c r="E17666" s="65"/>
      <c r="F17666" s="65"/>
      <c r="G17666" s="129"/>
    </row>
    <row r="17667" spans="1:7">
      <c r="A17667" s="65"/>
      <c r="B17667" s="65"/>
      <c r="C17667" s="65"/>
      <c r="D17667" s="65"/>
      <c r="E17667" s="65"/>
      <c r="F17667" s="65"/>
      <c r="G17667" s="129"/>
    </row>
    <row r="17668" spans="1:7">
      <c r="A17668" s="65"/>
      <c r="B17668" s="65"/>
      <c r="C17668" s="65"/>
      <c r="D17668" s="65"/>
      <c r="E17668" s="65"/>
      <c r="F17668" s="65"/>
      <c r="G17668" s="129"/>
    </row>
    <row r="17669" spans="1:7">
      <c r="A17669" s="65"/>
      <c r="B17669" s="65"/>
      <c r="C17669" s="65"/>
      <c r="D17669" s="65"/>
      <c r="E17669" s="65"/>
      <c r="F17669" s="65"/>
      <c r="G17669" s="129"/>
    </row>
    <row r="17670" spans="1:7">
      <c r="A17670" s="65"/>
      <c r="B17670" s="65"/>
      <c r="C17670" s="65"/>
      <c r="D17670" s="65"/>
      <c r="E17670" s="65"/>
      <c r="F17670" s="65"/>
      <c r="G17670" s="129"/>
    </row>
    <row r="17671" spans="1:7">
      <c r="A17671" s="65"/>
      <c r="B17671" s="65"/>
      <c r="C17671" s="65"/>
      <c r="D17671" s="65"/>
      <c r="E17671" s="65"/>
      <c r="F17671" s="65"/>
      <c r="G17671" s="129"/>
    </row>
    <row r="17672" spans="1:7">
      <c r="A17672" s="65"/>
      <c r="B17672" s="65"/>
      <c r="C17672" s="65"/>
      <c r="D17672" s="65"/>
      <c r="E17672" s="65"/>
      <c r="F17672" s="65"/>
      <c r="G17672" s="129"/>
    </row>
    <row r="17673" spans="1:7">
      <c r="A17673" s="65"/>
      <c r="B17673" s="65"/>
      <c r="C17673" s="65"/>
      <c r="D17673" s="65"/>
      <c r="E17673" s="65"/>
      <c r="F17673" s="65"/>
      <c r="G17673" s="129"/>
    </row>
    <row r="17674" spans="1:7">
      <c r="A17674" s="65"/>
      <c r="B17674" s="65"/>
      <c r="C17674" s="65"/>
      <c r="D17674" s="65"/>
      <c r="E17674" s="65"/>
      <c r="F17674" s="65"/>
      <c r="G17674" s="129"/>
    </row>
    <row r="17675" spans="1:7">
      <c r="A17675" s="65"/>
      <c r="B17675" s="65"/>
      <c r="C17675" s="65"/>
      <c r="D17675" s="65"/>
      <c r="E17675" s="65"/>
      <c r="F17675" s="65"/>
      <c r="G17675" s="129"/>
    </row>
    <row r="17676" spans="1:7">
      <c r="A17676" s="65"/>
      <c r="B17676" s="65"/>
      <c r="C17676" s="65"/>
      <c r="D17676" s="65"/>
      <c r="E17676" s="65"/>
      <c r="F17676" s="65"/>
      <c r="G17676" s="129"/>
    </row>
    <row r="17677" spans="1:7">
      <c r="A17677" s="65"/>
      <c r="B17677" s="65"/>
      <c r="C17677" s="65"/>
      <c r="D17677" s="65"/>
      <c r="E17677" s="65"/>
      <c r="F17677" s="65"/>
      <c r="G17677" s="129"/>
    </row>
    <row r="17678" spans="1:7">
      <c r="A17678" s="65"/>
      <c r="B17678" s="65"/>
      <c r="C17678" s="65"/>
      <c r="D17678" s="65"/>
      <c r="E17678" s="65"/>
      <c r="F17678" s="65"/>
      <c r="G17678" s="129"/>
    </row>
    <row r="17679" spans="1:7">
      <c r="A17679" s="65"/>
      <c r="B17679" s="65"/>
      <c r="C17679" s="65"/>
      <c r="D17679" s="65"/>
      <c r="E17679" s="65"/>
      <c r="F17679" s="65"/>
      <c r="G17679" s="129"/>
    </row>
    <row r="17680" spans="1:7">
      <c r="A17680" s="65"/>
      <c r="B17680" s="65"/>
      <c r="C17680" s="65"/>
      <c r="D17680" s="65"/>
      <c r="E17680" s="65"/>
      <c r="F17680" s="65"/>
      <c r="G17680" s="129"/>
    </row>
    <row r="17681" spans="1:7">
      <c r="A17681" s="65"/>
      <c r="B17681" s="65"/>
      <c r="C17681" s="65"/>
      <c r="D17681" s="65"/>
      <c r="E17681" s="65"/>
      <c r="F17681" s="65"/>
      <c r="G17681" s="129"/>
    </row>
    <row r="17682" spans="1:7">
      <c r="A17682" s="65"/>
      <c r="B17682" s="65"/>
      <c r="C17682" s="65"/>
      <c r="D17682" s="65"/>
      <c r="E17682" s="65"/>
      <c r="F17682" s="65"/>
      <c r="G17682" s="129"/>
    </row>
    <row r="17683" spans="1:7">
      <c r="A17683" s="65"/>
      <c r="B17683" s="65"/>
      <c r="C17683" s="65"/>
      <c r="D17683" s="65"/>
      <c r="E17683" s="65"/>
      <c r="F17683" s="65"/>
      <c r="G17683" s="129"/>
    </row>
    <row r="17684" spans="1:7">
      <c r="A17684" s="65"/>
      <c r="B17684" s="65"/>
      <c r="C17684" s="65"/>
      <c r="D17684" s="65"/>
      <c r="E17684" s="65"/>
      <c r="F17684" s="65"/>
      <c r="G17684" s="129"/>
    </row>
    <row r="17685" spans="1:7">
      <c r="A17685" s="65"/>
      <c r="B17685" s="65"/>
      <c r="C17685" s="65"/>
      <c r="D17685" s="65"/>
      <c r="E17685" s="65"/>
      <c r="F17685" s="65"/>
      <c r="G17685" s="129"/>
    </row>
    <row r="17686" spans="1:7">
      <c r="A17686" s="65"/>
      <c r="B17686" s="65"/>
      <c r="C17686" s="65"/>
      <c r="D17686" s="65"/>
      <c r="E17686" s="65"/>
      <c r="F17686" s="65"/>
      <c r="G17686" s="129"/>
    </row>
    <row r="17687" spans="1:7">
      <c r="A17687" s="65"/>
      <c r="B17687" s="65"/>
      <c r="C17687" s="65"/>
      <c r="D17687" s="65"/>
      <c r="E17687" s="65"/>
      <c r="F17687" s="65"/>
      <c r="G17687" s="129"/>
    </row>
    <row r="17688" spans="1:7">
      <c r="A17688" s="65"/>
      <c r="B17688" s="65"/>
      <c r="C17688" s="65"/>
      <c r="D17688" s="65"/>
      <c r="E17688" s="65"/>
      <c r="F17688" s="65"/>
      <c r="G17688" s="129"/>
    </row>
    <row r="17689" spans="1:7">
      <c r="A17689" s="65"/>
      <c r="B17689" s="65"/>
      <c r="C17689" s="65"/>
      <c r="D17689" s="65"/>
      <c r="E17689" s="65"/>
      <c r="F17689" s="65"/>
      <c r="G17689" s="129"/>
    </row>
    <row r="17690" spans="1:7">
      <c r="A17690" s="65"/>
      <c r="B17690" s="65"/>
      <c r="C17690" s="65"/>
      <c r="D17690" s="65"/>
      <c r="E17690" s="65"/>
      <c r="F17690" s="65"/>
      <c r="G17690" s="129"/>
    </row>
    <row r="17691" spans="1:7">
      <c r="A17691" s="65"/>
      <c r="B17691" s="65"/>
      <c r="C17691" s="65"/>
      <c r="D17691" s="65"/>
      <c r="E17691" s="65"/>
      <c r="F17691" s="65"/>
      <c r="G17691" s="129"/>
    </row>
    <row r="17692" spans="1:7">
      <c r="A17692" s="65"/>
      <c r="B17692" s="65"/>
      <c r="C17692" s="65"/>
      <c r="D17692" s="65"/>
      <c r="E17692" s="65"/>
      <c r="F17692" s="65"/>
      <c r="G17692" s="129"/>
    </row>
    <row r="17693" spans="1:7">
      <c r="A17693" s="65"/>
      <c r="B17693" s="65"/>
      <c r="C17693" s="65"/>
      <c r="D17693" s="65"/>
      <c r="E17693" s="65"/>
      <c r="F17693" s="65"/>
      <c r="G17693" s="129"/>
    </row>
    <row r="17694" spans="1:7">
      <c r="A17694" s="65"/>
      <c r="B17694" s="65"/>
      <c r="C17694" s="65"/>
      <c r="D17694" s="65"/>
      <c r="E17694" s="65"/>
      <c r="F17694" s="65"/>
      <c r="G17694" s="129"/>
    </row>
    <row r="17695" spans="1:7">
      <c r="A17695" s="65"/>
      <c r="B17695" s="65"/>
      <c r="C17695" s="65"/>
      <c r="D17695" s="65"/>
      <c r="E17695" s="65"/>
      <c r="F17695" s="65"/>
      <c r="G17695" s="129"/>
    </row>
    <row r="17696" spans="1:7">
      <c r="A17696" s="65"/>
      <c r="B17696" s="65"/>
      <c r="C17696" s="65"/>
      <c r="D17696" s="65"/>
      <c r="E17696" s="65"/>
      <c r="F17696" s="65"/>
      <c r="G17696" s="129"/>
    </row>
    <row r="17697" spans="1:7">
      <c r="A17697" s="65"/>
      <c r="B17697" s="65"/>
      <c r="C17697" s="65"/>
      <c r="D17697" s="65"/>
      <c r="E17697" s="65"/>
      <c r="F17697" s="65"/>
      <c r="G17697" s="129"/>
    </row>
    <row r="17698" spans="1:7">
      <c r="A17698" s="65"/>
      <c r="B17698" s="65"/>
      <c r="C17698" s="65"/>
      <c r="D17698" s="65"/>
      <c r="E17698" s="65"/>
      <c r="F17698" s="65"/>
      <c r="G17698" s="129"/>
    </row>
    <row r="17699" spans="1:7">
      <c r="A17699" s="65"/>
      <c r="B17699" s="65"/>
      <c r="C17699" s="65"/>
      <c r="D17699" s="65"/>
      <c r="E17699" s="65"/>
      <c r="F17699" s="65"/>
      <c r="G17699" s="129"/>
    </row>
    <row r="17700" spans="1:7">
      <c r="A17700" s="65"/>
      <c r="B17700" s="65"/>
      <c r="C17700" s="65"/>
      <c r="D17700" s="65"/>
      <c r="E17700" s="65"/>
      <c r="F17700" s="65"/>
      <c r="G17700" s="129"/>
    </row>
    <row r="17701" spans="1:7">
      <c r="A17701" s="65"/>
      <c r="B17701" s="65"/>
      <c r="C17701" s="65"/>
      <c r="D17701" s="65"/>
      <c r="E17701" s="65"/>
      <c r="F17701" s="65"/>
      <c r="G17701" s="129"/>
    </row>
    <row r="17702" spans="1:7">
      <c r="A17702" s="65"/>
      <c r="B17702" s="65"/>
      <c r="C17702" s="65"/>
      <c r="D17702" s="65"/>
      <c r="E17702" s="65"/>
      <c r="F17702" s="65"/>
      <c r="G17702" s="129"/>
    </row>
    <row r="17703" spans="1:7">
      <c r="A17703" s="65"/>
      <c r="B17703" s="65"/>
      <c r="C17703" s="65"/>
      <c r="D17703" s="65"/>
      <c r="E17703" s="65"/>
      <c r="F17703" s="65"/>
      <c r="G17703" s="129"/>
    </row>
    <row r="17704" spans="1:7">
      <c r="A17704" s="65"/>
      <c r="B17704" s="65"/>
      <c r="C17704" s="65"/>
      <c r="D17704" s="65"/>
      <c r="E17704" s="65"/>
      <c r="F17704" s="65"/>
      <c r="G17704" s="129"/>
    </row>
    <row r="17705" spans="1:7">
      <c r="A17705" s="65"/>
      <c r="B17705" s="65"/>
      <c r="C17705" s="65"/>
      <c r="D17705" s="65"/>
      <c r="E17705" s="65"/>
      <c r="F17705" s="65"/>
      <c r="G17705" s="129"/>
    </row>
    <row r="17706" spans="1:7">
      <c r="A17706" s="65"/>
      <c r="B17706" s="65"/>
      <c r="C17706" s="65"/>
      <c r="D17706" s="65"/>
      <c r="E17706" s="65"/>
      <c r="F17706" s="65"/>
      <c r="G17706" s="129"/>
    </row>
    <row r="17707" spans="1:7">
      <c r="A17707" s="65"/>
      <c r="B17707" s="65"/>
      <c r="C17707" s="65"/>
      <c r="D17707" s="65"/>
      <c r="E17707" s="65"/>
      <c r="F17707" s="65"/>
      <c r="G17707" s="129"/>
    </row>
    <row r="17708" spans="1:7">
      <c r="A17708" s="65"/>
      <c r="B17708" s="65"/>
      <c r="C17708" s="65"/>
      <c r="D17708" s="65"/>
      <c r="E17708" s="65"/>
      <c r="F17708" s="65"/>
      <c r="G17708" s="129"/>
    </row>
    <row r="17709" spans="1:7">
      <c r="A17709" s="65"/>
      <c r="B17709" s="65"/>
      <c r="C17709" s="65"/>
      <c r="D17709" s="65"/>
      <c r="E17709" s="65"/>
      <c r="F17709" s="65"/>
      <c r="G17709" s="129"/>
    </row>
    <row r="17710" spans="1:7">
      <c r="A17710" s="65"/>
      <c r="B17710" s="65"/>
      <c r="C17710" s="65"/>
      <c r="D17710" s="65"/>
      <c r="E17710" s="65"/>
      <c r="F17710" s="65"/>
      <c r="G17710" s="129"/>
    </row>
    <row r="17711" spans="1:7">
      <c r="A17711" s="65"/>
      <c r="B17711" s="65"/>
      <c r="C17711" s="65"/>
      <c r="D17711" s="65"/>
      <c r="E17711" s="65"/>
      <c r="F17711" s="65"/>
      <c r="G17711" s="129"/>
    </row>
    <row r="17712" spans="1:7">
      <c r="A17712" s="65"/>
      <c r="B17712" s="65"/>
      <c r="C17712" s="65"/>
      <c r="D17712" s="65"/>
      <c r="E17712" s="65"/>
      <c r="F17712" s="65"/>
      <c r="G17712" s="129"/>
    </row>
    <row r="17713" spans="1:7">
      <c r="A17713" s="65"/>
      <c r="B17713" s="65"/>
      <c r="C17713" s="65"/>
      <c r="D17713" s="65"/>
      <c r="E17713" s="65"/>
      <c r="F17713" s="65"/>
      <c r="G17713" s="129"/>
    </row>
    <row r="17714" spans="1:7">
      <c r="A17714" s="65"/>
      <c r="B17714" s="65"/>
      <c r="C17714" s="65"/>
      <c r="D17714" s="65"/>
      <c r="E17714" s="65"/>
      <c r="F17714" s="65"/>
      <c r="G17714" s="129"/>
    </row>
    <row r="17715" spans="1:7">
      <c r="A17715" s="65"/>
      <c r="B17715" s="65"/>
      <c r="C17715" s="65"/>
      <c r="D17715" s="65"/>
      <c r="E17715" s="65"/>
      <c r="F17715" s="65"/>
      <c r="G17715" s="129"/>
    </row>
    <row r="17716" spans="1:7">
      <c r="A17716" s="65"/>
      <c r="B17716" s="65"/>
      <c r="C17716" s="65"/>
      <c r="D17716" s="65"/>
      <c r="E17716" s="65"/>
      <c r="F17716" s="65"/>
      <c r="G17716" s="129"/>
    </row>
    <row r="17717" spans="1:7">
      <c r="A17717" s="65"/>
      <c r="B17717" s="65"/>
      <c r="C17717" s="65"/>
      <c r="D17717" s="65"/>
      <c r="E17717" s="65"/>
      <c r="F17717" s="65"/>
      <c r="G17717" s="129"/>
    </row>
    <row r="17718" spans="1:7">
      <c r="A17718" s="65"/>
      <c r="B17718" s="65"/>
      <c r="C17718" s="65"/>
      <c r="D17718" s="65"/>
      <c r="E17718" s="65"/>
      <c r="F17718" s="65"/>
      <c r="G17718" s="129"/>
    </row>
    <row r="17719" spans="1:7">
      <c r="A17719" s="65"/>
      <c r="B17719" s="65"/>
      <c r="C17719" s="65"/>
      <c r="D17719" s="65"/>
      <c r="E17719" s="65"/>
      <c r="F17719" s="65"/>
      <c r="G17719" s="129"/>
    </row>
    <row r="17720" spans="1:7">
      <c r="A17720" s="65"/>
      <c r="B17720" s="65"/>
      <c r="C17720" s="65"/>
      <c r="D17720" s="65"/>
      <c r="E17720" s="65"/>
      <c r="F17720" s="65"/>
      <c r="G17720" s="129"/>
    </row>
    <row r="17721" spans="1:7">
      <c r="A17721" s="65"/>
      <c r="B17721" s="65"/>
      <c r="C17721" s="65"/>
      <c r="D17721" s="65"/>
      <c r="E17721" s="65"/>
      <c r="F17721" s="65"/>
      <c r="G17721" s="129"/>
    </row>
    <row r="17722" spans="1:7">
      <c r="A17722" s="65"/>
      <c r="B17722" s="65"/>
      <c r="C17722" s="65"/>
      <c r="D17722" s="65"/>
      <c r="E17722" s="65"/>
      <c r="F17722" s="65"/>
      <c r="G17722" s="129"/>
    </row>
    <row r="17723" spans="1:7">
      <c r="A17723" s="65"/>
      <c r="B17723" s="65"/>
      <c r="C17723" s="65"/>
      <c r="D17723" s="65"/>
      <c r="E17723" s="65"/>
      <c r="F17723" s="65"/>
      <c r="G17723" s="129"/>
    </row>
    <row r="17724" spans="1:7">
      <c r="A17724" s="65"/>
      <c r="B17724" s="65"/>
      <c r="C17724" s="65"/>
      <c r="D17724" s="65"/>
      <c r="E17724" s="65"/>
      <c r="F17724" s="65"/>
      <c r="G17724" s="129"/>
    </row>
    <row r="17725" spans="1:7">
      <c r="A17725" s="65"/>
      <c r="B17725" s="65"/>
      <c r="C17725" s="65"/>
      <c r="D17725" s="65"/>
      <c r="E17725" s="65"/>
      <c r="F17725" s="65"/>
      <c r="G17725" s="129"/>
    </row>
    <row r="17726" spans="1:7">
      <c r="A17726" s="65"/>
      <c r="B17726" s="65"/>
      <c r="C17726" s="65"/>
      <c r="D17726" s="65"/>
      <c r="E17726" s="65"/>
      <c r="F17726" s="65"/>
      <c r="G17726" s="129"/>
    </row>
    <row r="17727" spans="1:7">
      <c r="A17727" s="65"/>
      <c r="B17727" s="65"/>
      <c r="C17727" s="65"/>
      <c r="D17727" s="65"/>
      <c r="E17727" s="65"/>
      <c r="F17727" s="65"/>
      <c r="G17727" s="129"/>
    </row>
    <row r="17728" spans="1:7">
      <c r="A17728" s="65"/>
      <c r="B17728" s="65"/>
      <c r="C17728" s="65"/>
      <c r="D17728" s="65"/>
      <c r="E17728" s="65"/>
      <c r="F17728" s="65"/>
      <c r="G17728" s="129"/>
    </row>
    <row r="17729" spans="1:7">
      <c r="A17729" s="65"/>
      <c r="B17729" s="65"/>
      <c r="C17729" s="65"/>
      <c r="D17729" s="65"/>
      <c r="E17729" s="65"/>
      <c r="F17729" s="65"/>
      <c r="G17729" s="129"/>
    </row>
    <row r="17730" spans="1:7">
      <c r="A17730" s="65"/>
      <c r="B17730" s="65"/>
      <c r="C17730" s="65"/>
      <c r="D17730" s="65"/>
      <c r="E17730" s="65"/>
      <c r="F17730" s="65"/>
      <c r="G17730" s="129"/>
    </row>
    <row r="17731" spans="1:7">
      <c r="A17731" s="65"/>
      <c r="B17731" s="65"/>
      <c r="C17731" s="65"/>
      <c r="D17731" s="65"/>
      <c r="E17731" s="65"/>
      <c r="F17731" s="65"/>
      <c r="G17731" s="129"/>
    </row>
    <row r="17732" spans="1:7">
      <c r="A17732" s="65"/>
      <c r="B17732" s="65"/>
      <c r="C17732" s="65"/>
      <c r="D17732" s="65"/>
      <c r="E17732" s="65"/>
      <c r="F17732" s="65"/>
      <c r="G17732" s="129"/>
    </row>
    <row r="17733" spans="1:7">
      <c r="A17733" s="65"/>
      <c r="B17733" s="65"/>
      <c r="C17733" s="65"/>
      <c r="D17733" s="65"/>
      <c r="E17733" s="65"/>
      <c r="F17733" s="65"/>
      <c r="G17733" s="129"/>
    </row>
    <row r="17734" spans="1:7">
      <c r="A17734" s="65"/>
      <c r="B17734" s="65"/>
      <c r="C17734" s="65"/>
      <c r="D17734" s="65"/>
      <c r="E17734" s="65"/>
      <c r="F17734" s="65"/>
      <c r="G17734" s="129"/>
    </row>
    <row r="17735" spans="1:7">
      <c r="A17735" s="65"/>
      <c r="B17735" s="65"/>
      <c r="C17735" s="65"/>
      <c r="D17735" s="65"/>
      <c r="E17735" s="65"/>
      <c r="F17735" s="65"/>
      <c r="G17735" s="129"/>
    </row>
    <row r="17736" spans="1:7">
      <c r="A17736" s="65"/>
      <c r="B17736" s="65"/>
      <c r="C17736" s="65"/>
      <c r="D17736" s="65"/>
      <c r="E17736" s="65"/>
      <c r="F17736" s="65"/>
      <c r="G17736" s="129"/>
    </row>
    <row r="17737" spans="1:7">
      <c r="A17737" s="65"/>
      <c r="B17737" s="65"/>
      <c r="C17737" s="65"/>
      <c r="D17737" s="65"/>
      <c r="E17737" s="65"/>
      <c r="F17737" s="65"/>
      <c r="G17737" s="129"/>
    </row>
    <row r="17738" spans="1:7">
      <c r="A17738" s="65"/>
      <c r="B17738" s="65"/>
      <c r="C17738" s="65"/>
      <c r="D17738" s="65"/>
      <c r="E17738" s="65"/>
      <c r="F17738" s="65"/>
      <c r="G17738" s="129"/>
    </row>
    <row r="17739" spans="1:7">
      <c r="A17739" s="65"/>
      <c r="B17739" s="65"/>
      <c r="C17739" s="65"/>
      <c r="D17739" s="65"/>
      <c r="E17739" s="65"/>
      <c r="F17739" s="65"/>
      <c r="G17739" s="129"/>
    </row>
    <row r="17740" spans="1:7">
      <c r="A17740" s="65"/>
      <c r="B17740" s="65"/>
      <c r="C17740" s="65"/>
      <c r="D17740" s="65"/>
      <c r="E17740" s="65"/>
      <c r="F17740" s="65"/>
      <c r="G17740" s="129"/>
    </row>
    <row r="17741" spans="1:7">
      <c r="A17741" s="65"/>
      <c r="B17741" s="65"/>
      <c r="C17741" s="65"/>
      <c r="D17741" s="65"/>
      <c r="E17741" s="65"/>
      <c r="F17741" s="65"/>
      <c r="G17741" s="129"/>
    </row>
    <row r="17742" spans="1:7">
      <c r="A17742" s="65"/>
      <c r="B17742" s="65"/>
      <c r="C17742" s="65"/>
      <c r="D17742" s="65"/>
      <c r="E17742" s="65"/>
      <c r="F17742" s="65"/>
      <c r="G17742" s="129"/>
    </row>
    <row r="17743" spans="1:7">
      <c r="A17743" s="65"/>
      <c r="B17743" s="65"/>
      <c r="C17743" s="65"/>
      <c r="D17743" s="65"/>
      <c r="E17743" s="65"/>
      <c r="F17743" s="65"/>
      <c r="G17743" s="129"/>
    </row>
    <row r="17744" spans="1:7">
      <c r="A17744" s="65"/>
      <c r="B17744" s="65"/>
      <c r="C17744" s="65"/>
      <c r="D17744" s="65"/>
      <c r="E17744" s="65"/>
      <c r="F17744" s="65"/>
      <c r="G17744" s="129"/>
    </row>
    <row r="17745" spans="1:7">
      <c r="A17745" s="65"/>
      <c r="B17745" s="65"/>
      <c r="C17745" s="65"/>
      <c r="D17745" s="65"/>
      <c r="E17745" s="65"/>
      <c r="F17745" s="65"/>
      <c r="G17745" s="129"/>
    </row>
    <row r="17746" spans="1:7">
      <c r="A17746" s="65"/>
      <c r="B17746" s="65"/>
      <c r="C17746" s="65"/>
      <c r="D17746" s="65"/>
      <c r="E17746" s="65"/>
      <c r="F17746" s="65"/>
      <c r="G17746" s="129"/>
    </row>
    <row r="17747" spans="1:7">
      <c r="A17747" s="65"/>
      <c r="B17747" s="65"/>
      <c r="C17747" s="65"/>
      <c r="D17747" s="65"/>
      <c r="E17747" s="65"/>
      <c r="F17747" s="65"/>
      <c r="G17747" s="129"/>
    </row>
    <row r="17748" spans="1:7">
      <c r="A17748" s="65"/>
      <c r="B17748" s="65"/>
      <c r="C17748" s="65"/>
      <c r="D17748" s="65"/>
      <c r="E17748" s="65"/>
      <c r="F17748" s="65"/>
      <c r="G17748" s="129"/>
    </row>
    <row r="17749" spans="1:7">
      <c r="A17749" s="65"/>
      <c r="B17749" s="65"/>
      <c r="C17749" s="65"/>
      <c r="D17749" s="65"/>
      <c r="E17749" s="65"/>
      <c r="F17749" s="65"/>
      <c r="G17749" s="129"/>
    </row>
    <row r="17750" spans="1:7">
      <c r="A17750" s="65"/>
      <c r="B17750" s="65"/>
      <c r="C17750" s="65"/>
      <c r="D17750" s="65"/>
      <c r="E17750" s="65"/>
      <c r="F17750" s="65"/>
      <c r="G17750" s="129"/>
    </row>
    <row r="17751" spans="1:7">
      <c r="A17751" s="65"/>
      <c r="B17751" s="65"/>
      <c r="C17751" s="65"/>
      <c r="D17751" s="65"/>
      <c r="E17751" s="65"/>
      <c r="F17751" s="65"/>
      <c r="G17751" s="129"/>
    </row>
    <row r="17752" spans="1:7">
      <c r="A17752" s="65"/>
      <c r="B17752" s="65"/>
      <c r="C17752" s="65"/>
      <c r="D17752" s="65"/>
      <c r="E17752" s="65"/>
      <c r="F17752" s="65"/>
      <c r="G17752" s="129"/>
    </row>
    <row r="17753" spans="1:7">
      <c r="A17753" s="65"/>
      <c r="B17753" s="65"/>
      <c r="C17753" s="65"/>
      <c r="D17753" s="65"/>
      <c r="E17753" s="65"/>
      <c r="F17753" s="65"/>
      <c r="G17753" s="129"/>
    </row>
    <row r="17754" spans="1:7">
      <c r="A17754" s="65"/>
      <c r="B17754" s="65"/>
      <c r="C17754" s="65"/>
      <c r="D17754" s="65"/>
      <c r="E17754" s="65"/>
      <c r="F17754" s="65"/>
      <c r="G17754" s="129"/>
    </row>
    <row r="17755" spans="1:7">
      <c r="A17755" s="65"/>
      <c r="B17755" s="65"/>
      <c r="C17755" s="65"/>
      <c r="D17755" s="65"/>
      <c r="E17755" s="65"/>
      <c r="F17755" s="65"/>
      <c r="G17755" s="129"/>
    </row>
    <row r="17756" spans="1:7">
      <c r="A17756" s="65"/>
      <c r="B17756" s="65"/>
      <c r="C17756" s="65"/>
      <c r="D17756" s="65"/>
      <c r="E17756" s="65"/>
      <c r="F17756" s="65"/>
      <c r="G17756" s="129"/>
    </row>
    <row r="17757" spans="1:7">
      <c r="A17757" s="65"/>
      <c r="B17757" s="65"/>
      <c r="C17757" s="65"/>
      <c r="D17757" s="65"/>
      <c r="E17757" s="65"/>
      <c r="F17757" s="65"/>
      <c r="G17757" s="129"/>
    </row>
    <row r="17758" spans="1:7">
      <c r="A17758" s="65"/>
      <c r="B17758" s="65"/>
      <c r="C17758" s="65"/>
      <c r="D17758" s="65"/>
      <c r="E17758" s="65"/>
      <c r="F17758" s="65"/>
      <c r="G17758" s="129"/>
    </row>
    <row r="17759" spans="1:7">
      <c r="A17759" s="65"/>
      <c r="B17759" s="65"/>
      <c r="C17759" s="65"/>
      <c r="D17759" s="65"/>
      <c r="E17759" s="65"/>
      <c r="F17759" s="65"/>
      <c r="G17759" s="129"/>
    </row>
    <row r="17760" spans="1:7">
      <c r="A17760" s="65"/>
      <c r="B17760" s="65"/>
      <c r="C17760" s="65"/>
      <c r="D17760" s="65"/>
      <c r="E17760" s="65"/>
      <c r="F17760" s="65"/>
      <c r="G17760" s="129"/>
    </row>
    <row r="17761" spans="1:7">
      <c r="A17761" s="65"/>
      <c r="B17761" s="65"/>
      <c r="C17761" s="65"/>
      <c r="D17761" s="65"/>
      <c r="E17761" s="65"/>
      <c r="F17761" s="65"/>
      <c r="G17761" s="129"/>
    </row>
    <row r="17762" spans="1:7">
      <c r="A17762" s="65"/>
      <c r="B17762" s="65"/>
      <c r="C17762" s="65"/>
      <c r="D17762" s="65"/>
      <c r="E17762" s="65"/>
      <c r="F17762" s="65"/>
      <c r="G17762" s="129"/>
    </row>
    <row r="17763" spans="1:7">
      <c r="A17763" s="65"/>
      <c r="B17763" s="65"/>
      <c r="C17763" s="65"/>
      <c r="D17763" s="65"/>
      <c r="E17763" s="65"/>
      <c r="F17763" s="65"/>
      <c r="G17763" s="129"/>
    </row>
    <row r="17764" spans="1:7">
      <c r="A17764" s="65"/>
      <c r="B17764" s="65"/>
      <c r="C17764" s="65"/>
      <c r="D17764" s="65"/>
      <c r="E17764" s="65"/>
      <c r="F17764" s="65"/>
      <c r="G17764" s="129"/>
    </row>
    <row r="17765" spans="1:7">
      <c r="A17765" s="65"/>
      <c r="B17765" s="65"/>
      <c r="C17765" s="65"/>
      <c r="D17765" s="65"/>
      <c r="E17765" s="65"/>
      <c r="F17765" s="65"/>
      <c r="G17765" s="129"/>
    </row>
    <row r="17766" spans="1:7">
      <c r="A17766" s="65"/>
      <c r="B17766" s="65"/>
      <c r="C17766" s="65"/>
      <c r="D17766" s="65"/>
      <c r="E17766" s="65"/>
      <c r="F17766" s="65"/>
      <c r="G17766" s="129"/>
    </row>
    <row r="17767" spans="1:7">
      <c r="A17767" s="65"/>
      <c r="B17767" s="65"/>
      <c r="C17767" s="65"/>
      <c r="D17767" s="65"/>
      <c r="E17767" s="65"/>
      <c r="F17767" s="65"/>
      <c r="G17767" s="129"/>
    </row>
    <row r="17768" spans="1:7">
      <c r="A17768" s="65"/>
      <c r="B17768" s="65"/>
      <c r="C17768" s="65"/>
      <c r="D17768" s="65"/>
      <c r="E17768" s="65"/>
      <c r="F17768" s="65"/>
      <c r="G17768" s="129"/>
    </row>
    <row r="17769" spans="1:7">
      <c r="A17769" s="65"/>
      <c r="B17769" s="65"/>
      <c r="C17769" s="65"/>
      <c r="D17769" s="65"/>
      <c r="E17769" s="65"/>
      <c r="F17769" s="65"/>
      <c r="G17769" s="129"/>
    </row>
    <row r="17770" spans="1:7">
      <c r="A17770" s="65"/>
      <c r="B17770" s="65"/>
      <c r="C17770" s="65"/>
      <c r="D17770" s="65"/>
      <c r="E17770" s="65"/>
      <c r="F17770" s="65"/>
      <c r="G17770" s="129"/>
    </row>
    <row r="17771" spans="1:7">
      <c r="A17771" s="65"/>
      <c r="B17771" s="65"/>
      <c r="C17771" s="65"/>
      <c r="D17771" s="65"/>
      <c r="E17771" s="65"/>
      <c r="F17771" s="65"/>
      <c r="G17771" s="129"/>
    </row>
    <row r="17772" spans="1:7">
      <c r="A17772" s="65"/>
      <c r="B17772" s="65"/>
      <c r="C17772" s="65"/>
      <c r="D17772" s="65"/>
      <c r="E17772" s="65"/>
      <c r="F17772" s="65"/>
      <c r="G17772" s="129"/>
    </row>
    <row r="17773" spans="1:7">
      <c r="A17773" s="65"/>
      <c r="B17773" s="65"/>
      <c r="C17773" s="65"/>
      <c r="D17773" s="65"/>
      <c r="E17773" s="65"/>
      <c r="F17773" s="65"/>
      <c r="G17773" s="129"/>
    </row>
    <row r="17774" spans="1:7">
      <c r="A17774" s="65"/>
      <c r="B17774" s="65"/>
      <c r="C17774" s="65"/>
      <c r="D17774" s="65"/>
      <c r="E17774" s="65"/>
      <c r="F17774" s="65"/>
      <c r="G17774" s="129"/>
    </row>
    <row r="17775" spans="1:7">
      <c r="A17775" s="65"/>
      <c r="B17775" s="65"/>
      <c r="C17775" s="65"/>
      <c r="D17775" s="65"/>
      <c r="E17775" s="65"/>
      <c r="F17775" s="65"/>
      <c r="G17775" s="129"/>
    </row>
    <row r="17776" spans="1:7">
      <c r="A17776" s="65"/>
      <c r="B17776" s="65"/>
      <c r="C17776" s="65"/>
      <c r="D17776" s="65"/>
      <c r="E17776" s="65"/>
      <c r="F17776" s="65"/>
      <c r="G17776" s="129"/>
    </row>
    <row r="17777" spans="1:7">
      <c r="A17777" s="65"/>
      <c r="B17777" s="65"/>
      <c r="C17777" s="65"/>
      <c r="D17777" s="65"/>
      <c r="E17777" s="65"/>
      <c r="F17777" s="65"/>
      <c r="G17777" s="129"/>
    </row>
    <row r="17778" spans="1:7">
      <c r="A17778" s="65"/>
      <c r="B17778" s="65"/>
      <c r="C17778" s="65"/>
      <c r="D17778" s="65"/>
      <c r="E17778" s="65"/>
      <c r="F17778" s="65"/>
      <c r="G17778" s="129"/>
    </row>
    <row r="17779" spans="1:7">
      <c r="A17779" s="65"/>
      <c r="B17779" s="65"/>
      <c r="C17779" s="65"/>
      <c r="D17779" s="65"/>
      <c r="E17779" s="65"/>
      <c r="F17779" s="65"/>
      <c r="G17779" s="129"/>
    </row>
    <row r="17780" spans="1:7">
      <c r="A17780" s="65"/>
      <c r="B17780" s="65"/>
      <c r="C17780" s="65"/>
      <c r="D17780" s="65"/>
      <c r="E17780" s="65"/>
      <c r="F17780" s="65"/>
      <c r="G17780" s="129"/>
    </row>
    <row r="17781" spans="1:7">
      <c r="A17781" s="65"/>
      <c r="B17781" s="65"/>
      <c r="C17781" s="65"/>
      <c r="D17781" s="65"/>
      <c r="E17781" s="65"/>
      <c r="F17781" s="65"/>
      <c r="G17781" s="129"/>
    </row>
    <row r="17782" spans="1:7">
      <c r="A17782" s="65"/>
      <c r="B17782" s="65"/>
      <c r="C17782" s="65"/>
      <c r="D17782" s="65"/>
      <c r="E17782" s="65"/>
      <c r="F17782" s="65"/>
      <c r="G17782" s="129"/>
    </row>
    <row r="17783" spans="1:7">
      <c r="A17783" s="65"/>
      <c r="B17783" s="65"/>
      <c r="C17783" s="65"/>
      <c r="D17783" s="65"/>
      <c r="E17783" s="65"/>
      <c r="F17783" s="65"/>
      <c r="G17783" s="129"/>
    </row>
    <row r="17784" spans="1:7">
      <c r="A17784" s="65"/>
      <c r="B17784" s="65"/>
      <c r="C17784" s="65"/>
      <c r="D17784" s="65"/>
      <c r="E17784" s="65"/>
      <c r="F17784" s="65"/>
      <c r="G17784" s="129"/>
    </row>
    <row r="17785" spans="1:7">
      <c r="A17785" s="65"/>
      <c r="B17785" s="65"/>
      <c r="C17785" s="65"/>
      <c r="D17785" s="65"/>
      <c r="E17785" s="65"/>
      <c r="F17785" s="65"/>
      <c r="G17785" s="129"/>
    </row>
    <row r="17786" spans="1:7">
      <c r="A17786" s="65"/>
      <c r="B17786" s="65"/>
      <c r="C17786" s="65"/>
      <c r="D17786" s="65"/>
      <c r="E17786" s="65"/>
      <c r="F17786" s="65"/>
      <c r="G17786" s="129"/>
    </row>
    <row r="17787" spans="1:7">
      <c r="A17787" s="65"/>
      <c r="B17787" s="65"/>
      <c r="C17787" s="65"/>
      <c r="D17787" s="65"/>
      <c r="E17787" s="65"/>
      <c r="F17787" s="65"/>
      <c r="G17787" s="129"/>
    </row>
    <row r="17788" spans="1:7">
      <c r="A17788" s="65"/>
      <c r="B17788" s="65"/>
      <c r="C17788" s="65"/>
      <c r="D17788" s="65"/>
      <c r="E17788" s="65"/>
      <c r="F17788" s="65"/>
      <c r="G17788" s="129"/>
    </row>
    <row r="17789" spans="1:7">
      <c r="A17789" s="65"/>
      <c r="B17789" s="65"/>
      <c r="C17789" s="65"/>
      <c r="D17789" s="65"/>
      <c r="E17789" s="65"/>
      <c r="F17789" s="65"/>
      <c r="G17789" s="129"/>
    </row>
    <row r="17790" spans="1:7">
      <c r="A17790" s="65"/>
      <c r="B17790" s="65"/>
      <c r="C17790" s="65"/>
      <c r="D17790" s="65"/>
      <c r="E17790" s="65"/>
      <c r="F17790" s="65"/>
      <c r="G17790" s="129"/>
    </row>
    <row r="17791" spans="1:7">
      <c r="A17791" s="65"/>
      <c r="B17791" s="65"/>
      <c r="C17791" s="65"/>
      <c r="D17791" s="65"/>
      <c r="E17791" s="65"/>
      <c r="F17791" s="65"/>
      <c r="G17791" s="129"/>
    </row>
    <row r="17792" spans="1:7">
      <c r="A17792" s="65"/>
      <c r="B17792" s="65"/>
      <c r="C17792" s="65"/>
      <c r="D17792" s="65"/>
      <c r="E17792" s="65"/>
      <c r="F17792" s="65"/>
      <c r="G17792" s="129"/>
    </row>
    <row r="17793" spans="1:7">
      <c r="A17793" s="65"/>
      <c r="B17793" s="65"/>
      <c r="C17793" s="65"/>
      <c r="D17793" s="65"/>
      <c r="E17793" s="65"/>
      <c r="F17793" s="65"/>
      <c r="G17793" s="129"/>
    </row>
    <row r="17794" spans="1:7">
      <c r="A17794" s="65"/>
      <c r="B17794" s="65"/>
      <c r="C17794" s="65"/>
      <c r="D17794" s="65"/>
      <c r="E17794" s="65"/>
      <c r="F17794" s="65"/>
      <c r="G17794" s="129"/>
    </row>
    <row r="17795" spans="1:7">
      <c r="A17795" s="65"/>
      <c r="B17795" s="65"/>
      <c r="C17795" s="65"/>
      <c r="D17795" s="65"/>
      <c r="E17795" s="65"/>
      <c r="F17795" s="65"/>
      <c r="G17795" s="129"/>
    </row>
    <row r="17796" spans="1:7">
      <c r="A17796" s="65"/>
      <c r="B17796" s="65"/>
      <c r="C17796" s="65"/>
      <c r="D17796" s="65"/>
      <c r="E17796" s="65"/>
      <c r="F17796" s="65"/>
      <c r="G17796" s="129"/>
    </row>
    <row r="17797" spans="1:7">
      <c r="A17797" s="65"/>
      <c r="B17797" s="65"/>
      <c r="C17797" s="65"/>
      <c r="D17797" s="65"/>
      <c r="E17797" s="65"/>
      <c r="F17797" s="65"/>
      <c r="G17797" s="129"/>
    </row>
    <row r="17798" spans="1:7">
      <c r="A17798" s="65"/>
      <c r="B17798" s="65"/>
      <c r="C17798" s="65"/>
      <c r="D17798" s="65"/>
      <c r="E17798" s="65"/>
      <c r="F17798" s="65"/>
      <c r="G17798" s="129"/>
    </row>
    <row r="17799" spans="1:7">
      <c r="A17799" s="65"/>
      <c r="B17799" s="65"/>
      <c r="C17799" s="65"/>
      <c r="D17799" s="65"/>
      <c r="E17799" s="65"/>
      <c r="F17799" s="65"/>
      <c r="G17799" s="129"/>
    </row>
    <row r="17800" spans="1:7">
      <c r="A17800" s="65"/>
      <c r="B17800" s="65"/>
      <c r="C17800" s="65"/>
      <c r="D17800" s="65"/>
      <c r="E17800" s="65"/>
      <c r="F17800" s="65"/>
      <c r="G17800" s="129"/>
    </row>
    <row r="17801" spans="1:7">
      <c r="A17801" s="65"/>
      <c r="B17801" s="65"/>
      <c r="C17801" s="65"/>
      <c r="D17801" s="65"/>
      <c r="E17801" s="65"/>
      <c r="F17801" s="65"/>
      <c r="G17801" s="129"/>
    </row>
    <row r="17802" spans="1:7">
      <c r="A17802" s="65"/>
      <c r="B17802" s="65"/>
      <c r="C17802" s="65"/>
      <c r="D17802" s="65"/>
      <c r="E17802" s="65"/>
      <c r="F17802" s="65"/>
      <c r="G17802" s="129"/>
    </row>
    <row r="17803" spans="1:7">
      <c r="A17803" s="65"/>
      <c r="B17803" s="65"/>
      <c r="C17803" s="65"/>
      <c r="D17803" s="65"/>
      <c r="E17803" s="65"/>
      <c r="F17803" s="65"/>
      <c r="G17803" s="129"/>
    </row>
    <row r="17804" spans="1:7">
      <c r="A17804" s="65"/>
      <c r="B17804" s="65"/>
      <c r="C17804" s="65"/>
      <c r="D17804" s="65"/>
      <c r="E17804" s="65"/>
      <c r="F17804" s="65"/>
      <c r="G17804" s="129"/>
    </row>
    <row r="17805" spans="1:7">
      <c r="A17805" s="65"/>
      <c r="B17805" s="65"/>
      <c r="C17805" s="65"/>
      <c r="D17805" s="65"/>
      <c r="E17805" s="65"/>
      <c r="F17805" s="65"/>
      <c r="G17805" s="129"/>
    </row>
    <row r="17806" spans="1:7">
      <c r="A17806" s="65"/>
      <c r="B17806" s="65"/>
      <c r="C17806" s="65"/>
      <c r="D17806" s="65"/>
      <c r="E17806" s="65"/>
      <c r="F17806" s="65"/>
      <c r="G17806" s="129"/>
    </row>
    <row r="17807" spans="1:7">
      <c r="A17807" s="65"/>
      <c r="B17807" s="65"/>
      <c r="C17807" s="65"/>
      <c r="D17807" s="65"/>
      <c r="E17807" s="65"/>
      <c r="F17807" s="65"/>
      <c r="G17807" s="129"/>
    </row>
    <row r="17808" spans="1:7">
      <c r="A17808" s="65"/>
      <c r="B17808" s="65"/>
      <c r="C17808" s="65"/>
      <c r="D17808" s="65"/>
      <c r="E17808" s="65"/>
      <c r="F17808" s="65"/>
      <c r="G17808" s="129"/>
    </row>
    <row r="17809" spans="1:7">
      <c r="A17809" s="65"/>
      <c r="B17809" s="65"/>
      <c r="C17809" s="65"/>
      <c r="D17809" s="65"/>
      <c r="E17809" s="65"/>
      <c r="F17809" s="65"/>
      <c r="G17809" s="129"/>
    </row>
    <row r="17810" spans="1:7">
      <c r="A17810" s="65"/>
      <c r="B17810" s="65"/>
      <c r="C17810" s="65"/>
      <c r="D17810" s="65"/>
      <c r="E17810" s="65"/>
      <c r="F17810" s="65"/>
      <c r="G17810" s="129"/>
    </row>
    <row r="17811" spans="1:7">
      <c r="A17811" s="65"/>
      <c r="B17811" s="65"/>
      <c r="C17811" s="65"/>
      <c r="D17811" s="65"/>
      <c r="E17811" s="65"/>
      <c r="F17811" s="65"/>
      <c r="G17811" s="129"/>
    </row>
    <row r="17812" spans="1:7">
      <c r="A17812" s="65"/>
      <c r="B17812" s="65"/>
      <c r="C17812" s="65"/>
      <c r="D17812" s="65"/>
      <c r="E17812" s="65"/>
      <c r="F17812" s="65"/>
      <c r="G17812" s="129"/>
    </row>
    <row r="17813" spans="1:7">
      <c r="A17813" s="65"/>
      <c r="B17813" s="65"/>
      <c r="C17813" s="65"/>
      <c r="D17813" s="65"/>
      <c r="E17813" s="65"/>
      <c r="F17813" s="65"/>
      <c r="G17813" s="129"/>
    </row>
    <row r="17814" spans="1:7">
      <c r="A17814" s="65"/>
      <c r="B17814" s="65"/>
      <c r="C17814" s="65"/>
      <c r="D17814" s="65"/>
      <c r="E17814" s="65"/>
      <c r="F17814" s="65"/>
      <c r="G17814" s="129"/>
    </row>
    <row r="17815" spans="1:7">
      <c r="A17815" s="65"/>
      <c r="B17815" s="65"/>
      <c r="C17815" s="65"/>
      <c r="D17815" s="65"/>
      <c r="E17815" s="65"/>
      <c r="F17815" s="65"/>
      <c r="G17815" s="129"/>
    </row>
    <row r="17816" spans="1:7">
      <c r="A17816" s="65"/>
      <c r="B17816" s="65"/>
      <c r="C17816" s="65"/>
      <c r="D17816" s="65"/>
      <c r="E17816" s="65"/>
      <c r="F17816" s="65"/>
      <c r="G17816" s="129"/>
    </row>
    <row r="17817" spans="1:7">
      <c r="A17817" s="65"/>
      <c r="B17817" s="65"/>
      <c r="C17817" s="65"/>
      <c r="D17817" s="65"/>
      <c r="E17817" s="65"/>
      <c r="F17817" s="65"/>
      <c r="G17817" s="129"/>
    </row>
    <row r="17818" spans="1:7">
      <c r="A17818" s="65"/>
      <c r="B17818" s="65"/>
      <c r="C17818" s="65"/>
      <c r="D17818" s="65"/>
      <c r="E17818" s="65"/>
      <c r="F17818" s="65"/>
      <c r="G17818" s="129"/>
    </row>
    <row r="17819" spans="1:7">
      <c r="A17819" s="65"/>
      <c r="B17819" s="65"/>
      <c r="C17819" s="65"/>
      <c r="D17819" s="65"/>
      <c r="E17819" s="65"/>
      <c r="F17819" s="65"/>
      <c r="G17819" s="129"/>
    </row>
    <row r="17820" spans="1:7">
      <c r="A17820" s="65"/>
      <c r="B17820" s="65"/>
      <c r="C17820" s="65"/>
      <c r="D17820" s="65"/>
      <c r="E17820" s="65"/>
      <c r="F17820" s="65"/>
      <c r="G17820" s="129"/>
    </row>
    <row r="17821" spans="1:7">
      <c r="A17821" s="65"/>
      <c r="B17821" s="65"/>
      <c r="C17821" s="65"/>
      <c r="D17821" s="65"/>
      <c r="E17821" s="65"/>
      <c r="F17821" s="65"/>
      <c r="G17821" s="129"/>
    </row>
    <row r="17822" spans="1:7">
      <c r="A17822" s="65"/>
      <c r="B17822" s="65"/>
      <c r="C17822" s="65"/>
      <c r="D17822" s="65"/>
      <c r="E17822" s="65"/>
      <c r="F17822" s="65"/>
      <c r="G17822" s="129"/>
    </row>
    <row r="17823" spans="1:7">
      <c r="A17823" s="65"/>
      <c r="B17823" s="65"/>
      <c r="C17823" s="65"/>
      <c r="D17823" s="65"/>
      <c r="E17823" s="65"/>
      <c r="F17823" s="65"/>
      <c r="G17823" s="129"/>
    </row>
    <row r="17824" spans="1:7">
      <c r="A17824" s="65"/>
      <c r="B17824" s="65"/>
      <c r="C17824" s="65"/>
      <c r="D17824" s="65"/>
      <c r="E17824" s="65"/>
      <c r="F17824" s="65"/>
      <c r="G17824" s="129"/>
    </row>
    <row r="17825" spans="1:7">
      <c r="A17825" s="65"/>
      <c r="B17825" s="65"/>
      <c r="C17825" s="65"/>
      <c r="D17825" s="65"/>
      <c r="E17825" s="65"/>
      <c r="F17825" s="65"/>
      <c r="G17825" s="129"/>
    </row>
    <row r="17826" spans="1:7">
      <c r="A17826" s="65"/>
      <c r="B17826" s="65"/>
      <c r="C17826" s="65"/>
      <c r="D17826" s="65"/>
      <c r="E17826" s="65"/>
      <c r="F17826" s="65"/>
      <c r="G17826" s="129"/>
    </row>
    <row r="17827" spans="1:7">
      <c r="A17827" s="65"/>
      <c r="B17827" s="65"/>
      <c r="C17827" s="65"/>
      <c r="D17827" s="65"/>
      <c r="E17827" s="65"/>
      <c r="F17827" s="65"/>
      <c r="G17827" s="129"/>
    </row>
    <row r="17828" spans="1:7">
      <c r="A17828" s="65"/>
      <c r="B17828" s="65"/>
      <c r="C17828" s="65"/>
      <c r="D17828" s="65"/>
      <c r="E17828" s="65"/>
      <c r="F17828" s="65"/>
      <c r="G17828" s="129"/>
    </row>
    <row r="17829" spans="1:7">
      <c r="A17829" s="65"/>
      <c r="B17829" s="65"/>
      <c r="C17829" s="65"/>
      <c r="D17829" s="65"/>
      <c r="E17829" s="65"/>
      <c r="F17829" s="65"/>
      <c r="G17829" s="129"/>
    </row>
    <row r="17830" spans="1:7">
      <c r="A17830" s="65"/>
      <c r="B17830" s="65"/>
      <c r="C17830" s="65"/>
      <c r="D17830" s="65"/>
      <c r="E17830" s="65"/>
      <c r="F17830" s="65"/>
      <c r="G17830" s="129"/>
    </row>
    <row r="17831" spans="1:7">
      <c r="A17831" s="65"/>
      <c r="B17831" s="65"/>
      <c r="C17831" s="65"/>
      <c r="D17831" s="65"/>
      <c r="E17831" s="65"/>
      <c r="F17831" s="65"/>
      <c r="G17831" s="129"/>
    </row>
    <row r="17832" spans="1:7">
      <c r="A17832" s="65"/>
      <c r="B17832" s="65"/>
      <c r="C17832" s="65"/>
      <c r="D17832" s="65"/>
      <c r="E17832" s="65"/>
      <c r="F17832" s="65"/>
      <c r="G17832" s="129"/>
    </row>
    <row r="17833" spans="1:7">
      <c r="A17833" s="65"/>
      <c r="B17833" s="65"/>
      <c r="C17833" s="65"/>
      <c r="D17833" s="65"/>
      <c r="E17833" s="65"/>
      <c r="F17833" s="65"/>
      <c r="G17833" s="129"/>
    </row>
    <row r="17834" spans="1:7">
      <c r="A17834" s="65"/>
      <c r="B17834" s="65"/>
      <c r="C17834" s="65"/>
      <c r="D17834" s="65"/>
      <c r="E17834" s="65"/>
      <c r="F17834" s="65"/>
      <c r="G17834" s="129"/>
    </row>
    <row r="17835" spans="1:7">
      <c r="A17835" s="65"/>
      <c r="B17835" s="65"/>
      <c r="C17835" s="65"/>
      <c r="D17835" s="65"/>
      <c r="E17835" s="65"/>
      <c r="F17835" s="65"/>
      <c r="G17835" s="129"/>
    </row>
    <row r="17836" spans="1:7">
      <c r="A17836" s="65"/>
      <c r="B17836" s="65"/>
      <c r="C17836" s="65"/>
      <c r="D17836" s="65"/>
      <c r="E17836" s="65"/>
      <c r="F17836" s="65"/>
      <c r="G17836" s="129"/>
    </row>
    <row r="17837" spans="1:7">
      <c r="A17837" s="65"/>
      <c r="B17837" s="65"/>
      <c r="C17837" s="65"/>
      <c r="D17837" s="65"/>
      <c r="E17837" s="65"/>
      <c r="F17837" s="65"/>
      <c r="G17837" s="129"/>
    </row>
    <row r="17838" spans="1:7">
      <c r="A17838" s="65"/>
      <c r="B17838" s="65"/>
      <c r="C17838" s="65"/>
      <c r="D17838" s="65"/>
      <c r="E17838" s="65"/>
      <c r="F17838" s="65"/>
      <c r="G17838" s="129"/>
    </row>
    <row r="17839" spans="1:7">
      <c r="A17839" s="65"/>
      <c r="B17839" s="65"/>
      <c r="C17839" s="65"/>
      <c r="D17839" s="65"/>
      <c r="E17839" s="65"/>
      <c r="F17839" s="65"/>
      <c r="G17839" s="129"/>
    </row>
    <row r="17840" spans="1:7">
      <c r="A17840" s="65"/>
      <c r="B17840" s="65"/>
      <c r="C17840" s="65"/>
      <c r="D17840" s="65"/>
      <c r="E17840" s="65"/>
      <c r="F17840" s="65"/>
      <c r="G17840" s="129"/>
    </row>
    <row r="17841" spans="1:7">
      <c r="A17841" s="65"/>
      <c r="B17841" s="65"/>
      <c r="C17841" s="65"/>
      <c r="D17841" s="65"/>
      <c r="E17841" s="65"/>
      <c r="F17841" s="65"/>
      <c r="G17841" s="129"/>
    </row>
    <row r="17842" spans="1:7">
      <c r="A17842" s="65"/>
      <c r="B17842" s="65"/>
      <c r="C17842" s="65"/>
      <c r="D17842" s="65"/>
      <c r="E17842" s="65"/>
      <c r="F17842" s="65"/>
      <c r="G17842" s="129"/>
    </row>
    <row r="17843" spans="1:7">
      <c r="A17843" s="65"/>
      <c r="B17843" s="65"/>
      <c r="C17843" s="65"/>
      <c r="D17843" s="65"/>
      <c r="E17843" s="65"/>
      <c r="F17843" s="65"/>
      <c r="G17843" s="129"/>
    </row>
    <row r="17844" spans="1:7">
      <c r="A17844" s="65"/>
      <c r="B17844" s="65"/>
      <c r="C17844" s="65"/>
      <c r="D17844" s="65"/>
      <c r="E17844" s="65"/>
      <c r="F17844" s="65"/>
      <c r="G17844" s="129"/>
    </row>
    <row r="17845" spans="1:7">
      <c r="A17845" s="65"/>
      <c r="B17845" s="65"/>
      <c r="C17845" s="65"/>
      <c r="D17845" s="65"/>
      <c r="E17845" s="65"/>
      <c r="F17845" s="65"/>
      <c r="G17845" s="129"/>
    </row>
    <row r="17846" spans="1:7">
      <c r="A17846" s="65"/>
      <c r="B17846" s="65"/>
      <c r="C17846" s="65"/>
      <c r="D17846" s="65"/>
      <c r="E17846" s="65"/>
      <c r="F17846" s="65"/>
      <c r="G17846" s="129"/>
    </row>
    <row r="17847" spans="1:7">
      <c r="A17847" s="65"/>
      <c r="B17847" s="65"/>
      <c r="C17847" s="65"/>
      <c r="D17847" s="65"/>
      <c r="E17847" s="65"/>
      <c r="F17847" s="65"/>
      <c r="G17847" s="129"/>
    </row>
    <row r="17848" spans="1:7">
      <c r="A17848" s="65"/>
      <c r="B17848" s="65"/>
      <c r="C17848" s="65"/>
      <c r="D17848" s="65"/>
      <c r="E17848" s="65"/>
      <c r="F17848" s="65"/>
      <c r="G17848" s="129"/>
    </row>
    <row r="17849" spans="1:7">
      <c r="A17849" s="65"/>
      <c r="B17849" s="65"/>
      <c r="C17849" s="65"/>
      <c r="D17849" s="65"/>
      <c r="E17849" s="65"/>
      <c r="F17849" s="65"/>
      <c r="G17849" s="129"/>
    </row>
    <row r="17850" spans="1:7">
      <c r="A17850" s="65"/>
      <c r="B17850" s="65"/>
      <c r="C17850" s="65"/>
      <c r="D17850" s="65"/>
      <c r="E17850" s="65"/>
      <c r="F17850" s="65"/>
      <c r="G17850" s="129"/>
    </row>
    <row r="17851" spans="1:7">
      <c r="A17851" s="65"/>
      <c r="B17851" s="65"/>
      <c r="C17851" s="65"/>
      <c r="D17851" s="65"/>
      <c r="E17851" s="65"/>
      <c r="F17851" s="65"/>
      <c r="G17851" s="129"/>
    </row>
    <row r="17852" spans="1:7">
      <c r="A17852" s="65"/>
      <c r="B17852" s="65"/>
      <c r="C17852" s="65"/>
      <c r="D17852" s="65"/>
      <c r="E17852" s="65"/>
      <c r="F17852" s="65"/>
      <c r="G17852" s="129"/>
    </row>
    <row r="17853" spans="1:7">
      <c r="A17853" s="65"/>
      <c r="B17853" s="65"/>
      <c r="C17853" s="65"/>
      <c r="D17853" s="65"/>
      <c r="E17853" s="65"/>
      <c r="F17853" s="65"/>
      <c r="G17853" s="129"/>
    </row>
    <row r="17854" spans="1:7">
      <c r="A17854" s="65"/>
      <c r="B17854" s="65"/>
      <c r="C17854" s="65"/>
      <c r="D17854" s="65"/>
      <c r="E17854" s="65"/>
      <c r="F17854" s="65"/>
      <c r="G17854" s="129"/>
    </row>
    <row r="17855" spans="1:7">
      <c r="A17855" s="65"/>
      <c r="B17855" s="65"/>
      <c r="C17855" s="65"/>
      <c r="D17855" s="65"/>
      <c r="E17855" s="65"/>
      <c r="F17855" s="65"/>
      <c r="G17855" s="129"/>
    </row>
    <row r="17856" spans="1:7">
      <c r="A17856" s="65"/>
      <c r="B17856" s="65"/>
      <c r="C17856" s="65"/>
      <c r="D17856" s="65"/>
      <c r="E17856" s="65"/>
      <c r="F17856" s="65"/>
      <c r="G17856" s="129"/>
    </row>
    <row r="17857" spans="1:7">
      <c r="A17857" s="65"/>
      <c r="B17857" s="65"/>
      <c r="C17857" s="65"/>
      <c r="D17857" s="65"/>
      <c r="E17857" s="65"/>
      <c r="F17857" s="65"/>
      <c r="G17857" s="129"/>
    </row>
    <row r="17858" spans="1:7">
      <c r="A17858" s="65"/>
      <c r="B17858" s="65"/>
      <c r="C17858" s="65"/>
      <c r="D17858" s="65"/>
      <c r="E17858" s="65"/>
      <c r="F17858" s="65"/>
      <c r="G17858" s="129"/>
    </row>
    <row r="17859" spans="1:7">
      <c r="A17859" s="65"/>
      <c r="B17859" s="65"/>
      <c r="C17859" s="65"/>
      <c r="D17859" s="65"/>
      <c r="E17859" s="65"/>
      <c r="F17859" s="65"/>
      <c r="G17859" s="129"/>
    </row>
    <row r="17860" spans="1:7">
      <c r="A17860" s="65"/>
      <c r="B17860" s="65"/>
      <c r="C17860" s="65"/>
      <c r="D17860" s="65"/>
      <c r="E17860" s="65"/>
      <c r="F17860" s="65"/>
      <c r="G17860" s="129"/>
    </row>
    <row r="17861" spans="1:7">
      <c r="A17861" s="65"/>
      <c r="B17861" s="65"/>
      <c r="C17861" s="65"/>
      <c r="D17861" s="65"/>
      <c r="E17861" s="65"/>
      <c r="F17861" s="65"/>
      <c r="G17861" s="129"/>
    </row>
    <row r="17862" spans="1:7">
      <c r="A17862" s="65"/>
      <c r="B17862" s="65"/>
      <c r="C17862" s="65"/>
      <c r="D17862" s="65"/>
      <c r="E17862" s="65"/>
      <c r="F17862" s="65"/>
      <c r="G17862" s="129"/>
    </row>
    <row r="17863" spans="1:7">
      <c r="A17863" s="65"/>
      <c r="B17863" s="65"/>
      <c r="C17863" s="65"/>
      <c r="D17863" s="65"/>
      <c r="E17863" s="65"/>
      <c r="F17863" s="65"/>
      <c r="G17863" s="129"/>
    </row>
    <row r="17864" spans="1:7">
      <c r="A17864" s="65"/>
      <c r="B17864" s="65"/>
      <c r="C17864" s="65"/>
      <c r="D17864" s="65"/>
      <c r="E17864" s="65"/>
      <c r="F17864" s="65"/>
      <c r="G17864" s="129"/>
    </row>
    <row r="17865" spans="1:7">
      <c r="A17865" s="65"/>
      <c r="B17865" s="65"/>
      <c r="C17865" s="65"/>
      <c r="D17865" s="65"/>
      <c r="E17865" s="65"/>
      <c r="F17865" s="65"/>
      <c r="G17865" s="129"/>
    </row>
    <row r="17866" spans="1:7">
      <c r="A17866" s="65"/>
      <c r="B17866" s="65"/>
      <c r="C17866" s="65"/>
      <c r="D17866" s="65"/>
      <c r="E17866" s="65"/>
      <c r="F17866" s="65"/>
      <c r="G17866" s="129"/>
    </row>
    <row r="17867" spans="1:7">
      <c r="A17867" s="65"/>
      <c r="B17867" s="65"/>
      <c r="C17867" s="65"/>
      <c r="D17867" s="65"/>
      <c r="E17867" s="65"/>
      <c r="F17867" s="65"/>
      <c r="G17867" s="129"/>
    </row>
    <row r="17868" spans="1:7">
      <c r="A17868" s="65"/>
      <c r="B17868" s="65"/>
      <c r="C17868" s="65"/>
      <c r="D17868" s="65"/>
      <c r="E17868" s="65"/>
      <c r="F17868" s="65"/>
      <c r="G17868" s="129"/>
    </row>
    <row r="17869" spans="1:7">
      <c r="A17869" s="65"/>
      <c r="B17869" s="65"/>
      <c r="C17869" s="65"/>
      <c r="D17869" s="65"/>
      <c r="E17869" s="65"/>
      <c r="F17869" s="65"/>
      <c r="G17869" s="129"/>
    </row>
    <row r="17870" spans="1:7">
      <c r="A17870" s="65"/>
      <c r="B17870" s="65"/>
      <c r="C17870" s="65"/>
      <c r="D17870" s="65"/>
      <c r="E17870" s="65"/>
      <c r="F17870" s="65"/>
      <c r="G17870" s="129"/>
    </row>
    <row r="17871" spans="1:7">
      <c r="A17871" s="65"/>
      <c r="B17871" s="65"/>
      <c r="C17871" s="65"/>
      <c r="D17871" s="65"/>
      <c r="E17871" s="65"/>
      <c r="F17871" s="65"/>
      <c r="G17871" s="129"/>
    </row>
    <row r="17872" spans="1:7">
      <c r="A17872" s="65"/>
      <c r="B17872" s="65"/>
      <c r="C17872" s="65"/>
      <c r="D17872" s="65"/>
      <c r="E17872" s="65"/>
      <c r="F17872" s="65"/>
      <c r="G17872" s="129"/>
    </row>
    <row r="17873" spans="1:7">
      <c r="A17873" s="65"/>
      <c r="B17873" s="65"/>
      <c r="C17873" s="65"/>
      <c r="D17873" s="65"/>
      <c r="E17873" s="65"/>
      <c r="F17873" s="65"/>
      <c r="G17873" s="129"/>
    </row>
    <row r="17874" spans="1:7">
      <c r="A17874" s="65"/>
      <c r="B17874" s="65"/>
      <c r="C17874" s="65"/>
      <c r="D17874" s="65"/>
      <c r="E17874" s="65"/>
      <c r="F17874" s="65"/>
      <c r="G17874" s="129"/>
    </row>
    <row r="17875" spans="1:7">
      <c r="A17875" s="65"/>
      <c r="B17875" s="65"/>
      <c r="C17875" s="65"/>
      <c r="D17875" s="65"/>
      <c r="E17875" s="65"/>
      <c r="F17875" s="65"/>
      <c r="G17875" s="129"/>
    </row>
    <row r="17876" spans="1:7">
      <c r="A17876" s="65"/>
      <c r="B17876" s="65"/>
      <c r="C17876" s="65"/>
      <c r="D17876" s="65"/>
      <c r="E17876" s="65"/>
      <c r="F17876" s="65"/>
      <c r="G17876" s="129"/>
    </row>
    <row r="17877" spans="1:7">
      <c r="A17877" s="65"/>
      <c r="B17877" s="65"/>
      <c r="C17877" s="65"/>
      <c r="D17877" s="65"/>
      <c r="E17877" s="65"/>
      <c r="F17877" s="65"/>
      <c r="G17877" s="129"/>
    </row>
    <row r="17878" spans="1:7">
      <c r="A17878" s="65"/>
      <c r="B17878" s="65"/>
      <c r="C17878" s="65"/>
      <c r="D17878" s="65"/>
      <c r="E17878" s="65"/>
      <c r="F17878" s="65"/>
      <c r="G17878" s="129"/>
    </row>
    <row r="17879" spans="1:7">
      <c r="A17879" s="65"/>
      <c r="B17879" s="65"/>
      <c r="C17879" s="65"/>
      <c r="D17879" s="65"/>
      <c r="E17879" s="65"/>
      <c r="F17879" s="65"/>
      <c r="G17879" s="129"/>
    </row>
    <row r="17880" spans="1:7">
      <c r="A17880" s="65"/>
      <c r="B17880" s="65"/>
      <c r="C17880" s="65"/>
      <c r="D17880" s="65"/>
      <c r="E17880" s="65"/>
      <c r="F17880" s="65"/>
      <c r="G17880" s="129"/>
    </row>
    <row r="17881" spans="1:7">
      <c r="A17881" s="65"/>
      <c r="B17881" s="65"/>
      <c r="C17881" s="65"/>
      <c r="D17881" s="65"/>
      <c r="E17881" s="65"/>
      <c r="F17881" s="65"/>
      <c r="G17881" s="129"/>
    </row>
    <row r="17882" spans="1:7">
      <c r="A17882" s="65"/>
      <c r="B17882" s="65"/>
      <c r="C17882" s="65"/>
      <c r="D17882" s="65"/>
      <c r="E17882" s="65"/>
      <c r="F17882" s="65"/>
      <c r="G17882" s="129"/>
    </row>
    <row r="17883" spans="1:7">
      <c r="A17883" s="65"/>
      <c r="B17883" s="65"/>
      <c r="C17883" s="65"/>
      <c r="D17883" s="65"/>
      <c r="E17883" s="65"/>
      <c r="F17883" s="65"/>
      <c r="G17883" s="129"/>
    </row>
    <row r="17884" spans="1:7">
      <c r="A17884" s="65"/>
      <c r="B17884" s="65"/>
      <c r="C17884" s="65"/>
      <c r="D17884" s="65"/>
      <c r="E17884" s="65"/>
      <c r="F17884" s="65"/>
      <c r="G17884" s="129"/>
    </row>
    <row r="17885" spans="1:7">
      <c r="A17885" s="65"/>
      <c r="B17885" s="65"/>
      <c r="C17885" s="65"/>
      <c r="D17885" s="65"/>
      <c r="E17885" s="65"/>
      <c r="F17885" s="65"/>
      <c r="G17885" s="129"/>
    </row>
    <row r="17886" spans="1:7">
      <c r="A17886" s="65"/>
      <c r="B17886" s="65"/>
      <c r="C17886" s="65"/>
      <c r="D17886" s="65"/>
      <c r="E17886" s="65"/>
      <c r="F17886" s="65"/>
      <c r="G17886" s="129"/>
    </row>
    <row r="17887" spans="1:7">
      <c r="A17887" s="65"/>
      <c r="B17887" s="65"/>
      <c r="C17887" s="65"/>
      <c r="D17887" s="65"/>
      <c r="E17887" s="65"/>
      <c r="F17887" s="65"/>
      <c r="G17887" s="129"/>
    </row>
    <row r="17888" spans="1:7">
      <c r="A17888" s="65"/>
      <c r="B17888" s="65"/>
      <c r="C17888" s="65"/>
      <c r="D17888" s="65"/>
      <c r="E17888" s="65"/>
      <c r="F17888" s="65"/>
      <c r="G17888" s="129"/>
    </row>
    <row r="17889" spans="1:7">
      <c r="A17889" s="65"/>
      <c r="B17889" s="65"/>
      <c r="C17889" s="65"/>
      <c r="D17889" s="65"/>
      <c r="E17889" s="65"/>
      <c r="F17889" s="65"/>
      <c r="G17889" s="129"/>
    </row>
    <row r="17890" spans="1:7">
      <c r="A17890" s="65"/>
      <c r="B17890" s="65"/>
      <c r="C17890" s="65"/>
      <c r="D17890" s="65"/>
      <c r="E17890" s="65"/>
      <c r="F17890" s="65"/>
      <c r="G17890" s="129"/>
    </row>
    <row r="17891" spans="1:7">
      <c r="A17891" s="65"/>
      <c r="B17891" s="65"/>
      <c r="C17891" s="65"/>
      <c r="D17891" s="65"/>
      <c r="E17891" s="65"/>
      <c r="F17891" s="65"/>
      <c r="G17891" s="129"/>
    </row>
    <row r="17892" spans="1:7">
      <c r="A17892" s="65"/>
      <c r="B17892" s="65"/>
      <c r="C17892" s="65"/>
      <c r="D17892" s="65"/>
      <c r="E17892" s="65"/>
      <c r="F17892" s="65"/>
      <c r="G17892" s="129"/>
    </row>
    <row r="17893" spans="1:7">
      <c r="A17893" s="65"/>
      <c r="B17893" s="65"/>
      <c r="C17893" s="65"/>
      <c r="D17893" s="65"/>
      <c r="E17893" s="65"/>
      <c r="F17893" s="65"/>
      <c r="G17893" s="129"/>
    </row>
    <row r="17894" spans="1:7">
      <c r="A17894" s="65"/>
      <c r="B17894" s="65"/>
      <c r="C17894" s="65"/>
      <c r="D17894" s="65"/>
      <c r="E17894" s="65"/>
      <c r="F17894" s="65"/>
      <c r="G17894" s="129"/>
    </row>
    <row r="17895" spans="1:7">
      <c r="A17895" s="65"/>
      <c r="B17895" s="65"/>
      <c r="C17895" s="65"/>
      <c r="D17895" s="65"/>
      <c r="E17895" s="65"/>
      <c r="F17895" s="65"/>
      <c r="G17895" s="129"/>
    </row>
    <row r="17896" spans="1:7">
      <c r="A17896" s="65"/>
      <c r="B17896" s="65"/>
      <c r="C17896" s="65"/>
      <c r="D17896" s="65"/>
      <c r="E17896" s="65"/>
      <c r="F17896" s="65"/>
      <c r="G17896" s="129"/>
    </row>
    <row r="17897" spans="1:7">
      <c r="A17897" s="65"/>
      <c r="B17897" s="65"/>
      <c r="C17897" s="65"/>
      <c r="D17897" s="65"/>
      <c r="E17897" s="65"/>
      <c r="F17897" s="65"/>
      <c r="G17897" s="129"/>
    </row>
    <row r="17898" spans="1:7">
      <c r="A17898" s="65"/>
      <c r="B17898" s="65"/>
      <c r="C17898" s="65"/>
      <c r="D17898" s="65"/>
      <c r="E17898" s="65"/>
      <c r="F17898" s="65"/>
      <c r="G17898" s="129"/>
    </row>
    <row r="17899" spans="1:7">
      <c r="A17899" s="65"/>
      <c r="B17899" s="65"/>
      <c r="C17899" s="65"/>
      <c r="D17899" s="65"/>
      <c r="E17899" s="65"/>
      <c r="F17899" s="65"/>
      <c r="G17899" s="129"/>
    </row>
    <row r="17900" spans="1:7">
      <c r="A17900" s="65"/>
      <c r="B17900" s="65"/>
      <c r="C17900" s="65"/>
      <c r="D17900" s="65"/>
      <c r="E17900" s="65"/>
      <c r="F17900" s="65"/>
      <c r="G17900" s="129"/>
    </row>
    <row r="17901" spans="1:7">
      <c r="A17901" s="65"/>
      <c r="B17901" s="65"/>
      <c r="C17901" s="65"/>
      <c r="D17901" s="65"/>
      <c r="E17901" s="65"/>
      <c r="F17901" s="65"/>
      <c r="G17901" s="129"/>
    </row>
    <row r="17902" spans="1:7">
      <c r="A17902" s="65"/>
      <c r="B17902" s="65"/>
      <c r="C17902" s="65"/>
      <c r="D17902" s="65"/>
      <c r="E17902" s="65"/>
      <c r="F17902" s="65"/>
      <c r="G17902" s="129"/>
    </row>
    <row r="17903" spans="1:7">
      <c r="A17903" s="65"/>
      <c r="B17903" s="65"/>
      <c r="C17903" s="65"/>
      <c r="D17903" s="65"/>
      <c r="E17903" s="65"/>
      <c r="F17903" s="65"/>
      <c r="G17903" s="129"/>
    </row>
    <row r="17904" spans="1:7">
      <c r="A17904" s="65"/>
      <c r="B17904" s="65"/>
      <c r="C17904" s="65"/>
      <c r="D17904" s="65"/>
      <c r="E17904" s="65"/>
      <c r="F17904" s="65"/>
      <c r="G17904" s="129"/>
    </row>
    <row r="17905" spans="1:7">
      <c r="A17905" s="65"/>
      <c r="B17905" s="65"/>
      <c r="C17905" s="65"/>
      <c r="D17905" s="65"/>
      <c r="E17905" s="65"/>
      <c r="F17905" s="65"/>
      <c r="G17905" s="129"/>
    </row>
    <row r="17906" spans="1:7">
      <c r="A17906" s="65"/>
      <c r="B17906" s="65"/>
      <c r="C17906" s="65"/>
      <c r="D17906" s="65"/>
      <c r="E17906" s="65"/>
      <c r="F17906" s="65"/>
      <c r="G17906" s="129"/>
    </row>
    <row r="17907" spans="1:7">
      <c r="A17907" s="65"/>
      <c r="B17907" s="65"/>
      <c r="C17907" s="65"/>
      <c r="D17907" s="65"/>
      <c r="E17907" s="65"/>
      <c r="F17907" s="65"/>
      <c r="G17907" s="129"/>
    </row>
    <row r="17908" spans="1:7">
      <c r="A17908" s="65"/>
      <c r="B17908" s="65"/>
      <c r="C17908" s="65"/>
      <c r="D17908" s="65"/>
      <c r="E17908" s="65"/>
      <c r="F17908" s="65"/>
      <c r="G17908" s="129"/>
    </row>
    <row r="17909" spans="1:7">
      <c r="A17909" s="65"/>
      <c r="B17909" s="65"/>
      <c r="C17909" s="65"/>
      <c r="D17909" s="65"/>
      <c r="E17909" s="65"/>
      <c r="F17909" s="65"/>
      <c r="G17909" s="129"/>
    </row>
    <row r="17910" spans="1:7">
      <c r="A17910" s="65"/>
      <c r="B17910" s="65"/>
      <c r="C17910" s="65"/>
      <c r="D17910" s="65"/>
      <c r="E17910" s="65"/>
      <c r="F17910" s="65"/>
      <c r="G17910" s="129"/>
    </row>
    <row r="17911" spans="1:7">
      <c r="A17911" s="65"/>
      <c r="B17911" s="65"/>
      <c r="C17911" s="65"/>
      <c r="D17911" s="65"/>
      <c r="E17911" s="65"/>
      <c r="F17911" s="65"/>
      <c r="G17911" s="129"/>
    </row>
    <row r="17912" spans="1:7">
      <c r="A17912" s="65"/>
      <c r="B17912" s="65"/>
      <c r="C17912" s="65"/>
      <c r="D17912" s="65"/>
      <c r="E17912" s="65"/>
      <c r="F17912" s="65"/>
      <c r="G17912" s="129"/>
    </row>
    <row r="17913" spans="1:7">
      <c r="A17913" s="65"/>
      <c r="B17913" s="65"/>
      <c r="C17913" s="65"/>
      <c r="D17913" s="65"/>
      <c r="E17913" s="65"/>
      <c r="F17913" s="65"/>
      <c r="G17913" s="129"/>
    </row>
    <row r="17914" spans="1:7">
      <c r="A17914" s="65"/>
      <c r="B17914" s="65"/>
      <c r="C17914" s="65"/>
      <c r="D17914" s="65"/>
      <c r="E17914" s="65"/>
      <c r="F17914" s="65"/>
      <c r="G17914" s="129"/>
    </row>
    <row r="17915" spans="1:7">
      <c r="A17915" s="65"/>
      <c r="B17915" s="65"/>
      <c r="C17915" s="65"/>
      <c r="D17915" s="65"/>
      <c r="E17915" s="65"/>
      <c r="F17915" s="65"/>
      <c r="G17915" s="129"/>
    </row>
    <row r="17916" spans="1:7">
      <c r="A17916" s="65"/>
      <c r="B17916" s="65"/>
      <c r="C17916" s="65"/>
      <c r="D17916" s="65"/>
      <c r="E17916" s="65"/>
      <c r="F17916" s="65"/>
      <c r="G17916" s="129"/>
    </row>
    <row r="17917" spans="1:7">
      <c r="A17917" s="65"/>
      <c r="B17917" s="65"/>
      <c r="C17917" s="65"/>
      <c r="D17917" s="65"/>
      <c r="E17917" s="65"/>
      <c r="F17917" s="65"/>
      <c r="G17917" s="129"/>
    </row>
    <row r="17918" spans="1:7">
      <c r="A17918" s="65"/>
      <c r="B17918" s="65"/>
      <c r="C17918" s="65"/>
      <c r="D17918" s="65"/>
      <c r="E17918" s="65"/>
      <c r="F17918" s="65"/>
      <c r="G17918" s="129"/>
    </row>
    <row r="17919" spans="1:7">
      <c r="A17919" s="65"/>
      <c r="B17919" s="65"/>
      <c r="C17919" s="65"/>
      <c r="D17919" s="65"/>
      <c r="E17919" s="65"/>
      <c r="F17919" s="65"/>
      <c r="G17919" s="129"/>
    </row>
    <row r="17920" spans="1:7">
      <c r="A17920" s="65"/>
      <c r="B17920" s="65"/>
      <c r="C17920" s="65"/>
      <c r="D17920" s="65"/>
      <c r="E17920" s="65"/>
      <c r="F17920" s="65"/>
      <c r="G17920" s="129"/>
    </row>
    <row r="17921" spans="1:7">
      <c r="A17921" s="65"/>
      <c r="B17921" s="65"/>
      <c r="C17921" s="65"/>
      <c r="D17921" s="65"/>
      <c r="E17921" s="65"/>
      <c r="F17921" s="65"/>
      <c r="G17921" s="129"/>
    </row>
    <row r="17922" spans="1:7">
      <c r="A17922" s="65"/>
      <c r="B17922" s="65"/>
      <c r="C17922" s="65"/>
      <c r="D17922" s="65"/>
      <c r="E17922" s="65"/>
      <c r="F17922" s="65"/>
      <c r="G17922" s="129"/>
    </row>
    <row r="17923" spans="1:7">
      <c r="A17923" s="65"/>
      <c r="B17923" s="65"/>
      <c r="C17923" s="65"/>
      <c r="D17923" s="65"/>
      <c r="E17923" s="65"/>
      <c r="F17923" s="65"/>
      <c r="G17923" s="129"/>
    </row>
    <row r="17924" spans="1:7">
      <c r="A17924" s="65"/>
      <c r="B17924" s="65"/>
      <c r="C17924" s="65"/>
      <c r="D17924" s="65"/>
      <c r="E17924" s="65"/>
      <c r="F17924" s="65"/>
      <c r="G17924" s="129"/>
    </row>
    <row r="17925" spans="1:7">
      <c r="A17925" s="65"/>
      <c r="B17925" s="65"/>
      <c r="C17925" s="65"/>
      <c r="D17925" s="65"/>
      <c r="E17925" s="65"/>
      <c r="F17925" s="65"/>
      <c r="G17925" s="129"/>
    </row>
    <row r="17926" spans="1:7">
      <c r="A17926" s="65"/>
      <c r="B17926" s="65"/>
      <c r="C17926" s="65"/>
      <c r="D17926" s="65"/>
      <c r="E17926" s="65"/>
      <c r="F17926" s="65"/>
      <c r="G17926" s="129"/>
    </row>
    <row r="17927" spans="1:7">
      <c r="A17927" s="65"/>
      <c r="B17927" s="65"/>
      <c r="C17927" s="65"/>
      <c r="D17927" s="65"/>
      <c r="E17927" s="65"/>
      <c r="F17927" s="65"/>
      <c r="G17927" s="129"/>
    </row>
    <row r="17928" spans="1:7">
      <c r="A17928" s="65"/>
      <c r="B17928" s="65"/>
      <c r="C17928" s="65"/>
      <c r="D17928" s="65"/>
      <c r="E17928" s="65"/>
      <c r="F17928" s="65"/>
      <c r="G17928" s="129"/>
    </row>
    <row r="17929" spans="1:7">
      <c r="A17929" s="65"/>
      <c r="B17929" s="65"/>
      <c r="C17929" s="65"/>
      <c r="D17929" s="65"/>
      <c r="E17929" s="65"/>
      <c r="F17929" s="65"/>
      <c r="G17929" s="129"/>
    </row>
    <row r="17930" spans="1:7">
      <c r="A17930" s="65"/>
      <c r="B17930" s="65"/>
      <c r="C17930" s="65"/>
      <c r="D17930" s="65"/>
      <c r="E17930" s="65"/>
      <c r="F17930" s="65"/>
      <c r="G17930" s="129"/>
    </row>
    <row r="17931" spans="1:7">
      <c r="A17931" s="65"/>
      <c r="B17931" s="65"/>
      <c r="C17931" s="65"/>
      <c r="D17931" s="65"/>
      <c r="E17931" s="65"/>
      <c r="F17931" s="65"/>
      <c r="G17931" s="129"/>
    </row>
    <row r="17932" spans="1:7">
      <c r="A17932" s="65"/>
      <c r="B17932" s="65"/>
      <c r="C17932" s="65"/>
      <c r="D17932" s="65"/>
      <c r="E17932" s="65"/>
      <c r="F17932" s="65"/>
      <c r="G17932" s="129"/>
    </row>
    <row r="17933" spans="1:7">
      <c r="A17933" s="65"/>
      <c r="B17933" s="65"/>
      <c r="C17933" s="65"/>
      <c r="D17933" s="65"/>
      <c r="E17933" s="65"/>
      <c r="F17933" s="65"/>
      <c r="G17933" s="129"/>
    </row>
    <row r="17934" spans="1:7">
      <c r="A17934" s="65"/>
      <c r="B17934" s="65"/>
      <c r="C17934" s="65"/>
      <c r="D17934" s="65"/>
      <c r="E17934" s="65"/>
      <c r="F17934" s="65"/>
      <c r="G17934" s="129"/>
    </row>
    <row r="17935" spans="1:7">
      <c r="A17935" s="65"/>
      <c r="B17935" s="65"/>
      <c r="C17935" s="65"/>
      <c r="D17935" s="65"/>
      <c r="E17935" s="65"/>
      <c r="F17935" s="65"/>
      <c r="G17935" s="129"/>
    </row>
    <row r="17936" spans="1:7">
      <c r="A17936" s="65"/>
      <c r="B17936" s="65"/>
      <c r="C17936" s="65"/>
      <c r="D17936" s="65"/>
      <c r="E17936" s="65"/>
      <c r="F17936" s="65"/>
      <c r="G17936" s="129"/>
    </row>
    <row r="17937" spans="1:7">
      <c r="A17937" s="65"/>
      <c r="B17937" s="65"/>
      <c r="C17937" s="65"/>
      <c r="D17937" s="65"/>
      <c r="E17937" s="65"/>
      <c r="F17937" s="65"/>
      <c r="G17937" s="129"/>
    </row>
    <row r="17938" spans="1:7">
      <c r="A17938" s="65"/>
      <c r="B17938" s="65"/>
      <c r="C17938" s="65"/>
      <c r="D17938" s="65"/>
      <c r="E17938" s="65"/>
      <c r="F17938" s="65"/>
      <c r="G17938" s="129"/>
    </row>
    <row r="17939" spans="1:7">
      <c r="A17939" s="65"/>
      <c r="B17939" s="65"/>
      <c r="C17939" s="65"/>
      <c r="D17939" s="65"/>
      <c r="E17939" s="65"/>
      <c r="F17939" s="65"/>
      <c r="G17939" s="129"/>
    </row>
    <row r="17940" spans="1:7">
      <c r="A17940" s="65"/>
      <c r="B17940" s="65"/>
      <c r="C17940" s="65"/>
      <c r="D17940" s="65"/>
      <c r="E17940" s="65"/>
      <c r="F17940" s="65"/>
      <c r="G17940" s="129"/>
    </row>
    <row r="17941" spans="1:7">
      <c r="A17941" s="65"/>
      <c r="B17941" s="65"/>
      <c r="C17941" s="65"/>
      <c r="D17941" s="65"/>
      <c r="E17941" s="65"/>
      <c r="F17941" s="65"/>
      <c r="G17941" s="129"/>
    </row>
    <row r="17942" spans="1:7">
      <c r="A17942" s="65"/>
      <c r="B17942" s="65"/>
      <c r="C17942" s="65"/>
      <c r="D17942" s="65"/>
      <c r="E17942" s="65"/>
      <c r="F17942" s="65"/>
      <c r="G17942" s="129"/>
    </row>
    <row r="17943" spans="1:7">
      <c r="A17943" s="65"/>
      <c r="B17943" s="65"/>
      <c r="C17943" s="65"/>
      <c r="D17943" s="65"/>
      <c r="E17943" s="65"/>
      <c r="F17943" s="65"/>
      <c r="G17943" s="129"/>
    </row>
    <row r="17944" spans="1:7">
      <c r="A17944" s="65"/>
      <c r="B17944" s="65"/>
      <c r="C17944" s="65"/>
      <c r="D17944" s="65"/>
      <c r="E17944" s="65"/>
      <c r="F17944" s="65"/>
      <c r="G17944" s="129"/>
    </row>
    <row r="17945" spans="1:7">
      <c r="A17945" s="65"/>
      <c r="B17945" s="65"/>
      <c r="C17945" s="65"/>
      <c r="D17945" s="65"/>
      <c r="E17945" s="65"/>
      <c r="F17945" s="65"/>
      <c r="G17945" s="129"/>
    </row>
    <row r="17946" spans="1:7">
      <c r="A17946" s="65"/>
      <c r="B17946" s="65"/>
      <c r="C17946" s="65"/>
      <c r="D17946" s="65"/>
      <c r="E17946" s="65"/>
      <c r="F17946" s="65"/>
      <c r="G17946" s="129"/>
    </row>
    <row r="17947" spans="1:7">
      <c r="A17947" s="65"/>
      <c r="B17947" s="65"/>
      <c r="C17947" s="65"/>
      <c r="D17947" s="65"/>
      <c r="E17947" s="65"/>
      <c r="F17947" s="65"/>
      <c r="G17947" s="129"/>
    </row>
    <row r="17948" spans="1:7">
      <c r="A17948" s="65"/>
      <c r="B17948" s="65"/>
      <c r="C17948" s="65"/>
      <c r="D17948" s="65"/>
      <c r="E17948" s="65"/>
      <c r="F17948" s="65"/>
      <c r="G17948" s="129"/>
    </row>
    <row r="17949" spans="1:7">
      <c r="A17949" s="65"/>
      <c r="B17949" s="65"/>
      <c r="C17949" s="65"/>
      <c r="D17949" s="65"/>
      <c r="E17949" s="65"/>
      <c r="F17949" s="65"/>
      <c r="G17949" s="129"/>
    </row>
    <row r="17950" spans="1:7">
      <c r="A17950" s="65"/>
      <c r="B17950" s="65"/>
      <c r="C17950" s="65"/>
      <c r="D17950" s="65"/>
      <c r="E17950" s="65"/>
      <c r="F17950" s="65"/>
      <c r="G17950" s="129"/>
    </row>
    <row r="17951" spans="1:7">
      <c r="A17951" s="65"/>
      <c r="B17951" s="65"/>
      <c r="C17951" s="65"/>
      <c r="D17951" s="65"/>
      <c r="E17951" s="65"/>
      <c r="F17951" s="65"/>
      <c r="G17951" s="129"/>
    </row>
    <row r="17952" spans="1:7">
      <c r="A17952" s="65"/>
      <c r="B17952" s="65"/>
      <c r="C17952" s="65"/>
      <c r="D17952" s="65"/>
      <c r="E17952" s="65"/>
      <c r="F17952" s="65"/>
      <c r="G17952" s="129"/>
    </row>
    <row r="17953" spans="1:7">
      <c r="A17953" s="65"/>
      <c r="B17953" s="65"/>
      <c r="C17953" s="65"/>
      <c r="D17953" s="65"/>
      <c r="E17953" s="65"/>
      <c r="F17953" s="65"/>
      <c r="G17953" s="129"/>
    </row>
    <row r="17954" spans="1:7">
      <c r="A17954" s="65"/>
      <c r="B17954" s="65"/>
      <c r="C17954" s="65"/>
      <c r="D17954" s="65"/>
      <c r="E17954" s="65"/>
      <c r="F17954" s="65"/>
      <c r="G17954" s="129"/>
    </row>
    <row r="17955" spans="1:7">
      <c r="A17955" s="65"/>
      <c r="B17955" s="65"/>
      <c r="C17955" s="65"/>
      <c r="D17955" s="65"/>
      <c r="E17955" s="65"/>
      <c r="F17955" s="65"/>
      <c r="G17955" s="129"/>
    </row>
    <row r="17956" spans="1:7">
      <c r="A17956" s="65"/>
      <c r="B17956" s="65"/>
      <c r="C17956" s="65"/>
      <c r="D17956" s="65"/>
      <c r="E17956" s="65"/>
      <c r="F17956" s="65"/>
      <c r="G17956" s="129"/>
    </row>
    <row r="17957" spans="1:7">
      <c r="A17957" s="65"/>
      <c r="B17957" s="65"/>
      <c r="C17957" s="65"/>
      <c r="D17957" s="65"/>
      <c r="E17957" s="65"/>
      <c r="F17957" s="65"/>
      <c r="G17957" s="129"/>
    </row>
    <row r="17958" spans="1:7">
      <c r="A17958" s="65"/>
      <c r="B17958" s="65"/>
      <c r="C17958" s="65"/>
      <c r="D17958" s="65"/>
      <c r="E17958" s="65"/>
      <c r="F17958" s="65"/>
      <c r="G17958" s="129"/>
    </row>
    <row r="17959" spans="1:7">
      <c r="A17959" s="65"/>
      <c r="B17959" s="65"/>
      <c r="C17959" s="65"/>
      <c r="D17959" s="65"/>
      <c r="E17959" s="65"/>
      <c r="F17959" s="65"/>
      <c r="G17959" s="129"/>
    </row>
    <row r="17960" spans="1:7">
      <c r="A17960" s="65"/>
      <c r="B17960" s="65"/>
      <c r="C17960" s="65"/>
      <c r="D17960" s="65"/>
      <c r="E17960" s="65"/>
      <c r="F17960" s="65"/>
      <c r="G17960" s="129"/>
    </row>
    <row r="17961" spans="1:7">
      <c r="A17961" s="65"/>
      <c r="B17961" s="65"/>
      <c r="C17961" s="65"/>
      <c r="D17961" s="65"/>
      <c r="E17961" s="65"/>
      <c r="F17961" s="65"/>
      <c r="G17961" s="129"/>
    </row>
    <row r="17962" spans="1:7">
      <c r="A17962" s="65"/>
      <c r="B17962" s="65"/>
      <c r="C17962" s="65"/>
      <c r="D17962" s="65"/>
      <c r="E17962" s="65"/>
      <c r="F17962" s="65"/>
      <c r="G17962" s="129"/>
    </row>
    <row r="17963" spans="1:7">
      <c r="A17963" s="65"/>
      <c r="B17963" s="65"/>
      <c r="C17963" s="65"/>
      <c r="D17963" s="65"/>
      <c r="E17963" s="65"/>
      <c r="F17963" s="65"/>
      <c r="G17963" s="129"/>
    </row>
    <row r="17964" spans="1:7">
      <c r="A17964" s="65"/>
      <c r="B17964" s="65"/>
      <c r="C17964" s="65"/>
      <c r="D17964" s="65"/>
      <c r="E17964" s="65"/>
      <c r="F17964" s="65"/>
      <c r="G17964" s="129"/>
    </row>
    <row r="17965" spans="1:7">
      <c r="A17965" s="65"/>
      <c r="B17965" s="65"/>
      <c r="C17965" s="65"/>
      <c r="D17965" s="65"/>
      <c r="E17965" s="65"/>
      <c r="F17965" s="65"/>
      <c r="G17965" s="129"/>
    </row>
    <row r="17966" spans="1:7">
      <c r="A17966" s="65"/>
      <c r="B17966" s="65"/>
      <c r="C17966" s="65"/>
      <c r="D17966" s="65"/>
      <c r="E17966" s="65"/>
      <c r="F17966" s="65"/>
      <c r="G17966" s="129"/>
    </row>
    <row r="17967" spans="1:7">
      <c r="A17967" s="65"/>
      <c r="B17967" s="65"/>
      <c r="C17967" s="65"/>
      <c r="D17967" s="65"/>
      <c r="E17967" s="65"/>
      <c r="F17967" s="65"/>
      <c r="G17967" s="129"/>
    </row>
    <row r="17968" spans="1:7">
      <c r="A17968" s="65"/>
      <c r="B17968" s="65"/>
      <c r="C17968" s="65"/>
      <c r="D17968" s="65"/>
      <c r="E17968" s="65"/>
      <c r="F17968" s="65"/>
      <c r="G17968" s="129"/>
    </row>
    <row r="17969" spans="1:7">
      <c r="A17969" s="65"/>
      <c r="B17969" s="65"/>
      <c r="C17969" s="65"/>
      <c r="D17969" s="65"/>
      <c r="E17969" s="65"/>
      <c r="F17969" s="65"/>
      <c r="G17969" s="129"/>
    </row>
    <row r="17970" spans="1:7">
      <c r="A17970" s="65"/>
      <c r="B17970" s="65"/>
      <c r="C17970" s="65"/>
      <c r="D17970" s="65"/>
      <c r="E17970" s="65"/>
      <c r="F17970" s="65"/>
      <c r="G17970" s="129"/>
    </row>
    <row r="17971" spans="1:7">
      <c r="A17971" s="65"/>
      <c r="B17971" s="65"/>
      <c r="C17971" s="65"/>
      <c r="D17971" s="65"/>
      <c r="E17971" s="65"/>
      <c r="F17971" s="65"/>
      <c r="G17971" s="129"/>
    </row>
    <row r="17972" spans="1:7">
      <c r="A17972" s="65"/>
      <c r="B17972" s="65"/>
      <c r="C17972" s="65"/>
      <c r="D17972" s="65"/>
      <c r="E17972" s="65"/>
      <c r="F17972" s="65"/>
      <c r="G17972" s="129"/>
    </row>
    <row r="17973" spans="1:7">
      <c r="A17973" s="65"/>
      <c r="B17973" s="65"/>
      <c r="C17973" s="65"/>
      <c r="D17973" s="65"/>
      <c r="E17973" s="65"/>
      <c r="F17973" s="65"/>
      <c r="G17973" s="129"/>
    </row>
    <row r="17974" spans="1:7">
      <c r="A17974" s="65"/>
      <c r="B17974" s="65"/>
      <c r="C17974" s="65"/>
      <c r="D17974" s="65"/>
      <c r="E17974" s="65"/>
      <c r="F17974" s="65"/>
      <c r="G17974" s="129"/>
    </row>
    <row r="17975" spans="1:7">
      <c r="A17975" s="65"/>
      <c r="B17975" s="65"/>
      <c r="C17975" s="65"/>
      <c r="D17975" s="65"/>
      <c r="E17975" s="65"/>
      <c r="F17975" s="65"/>
      <c r="G17975" s="129"/>
    </row>
    <row r="17976" spans="1:7">
      <c r="A17976" s="65"/>
      <c r="B17976" s="65"/>
      <c r="C17976" s="65"/>
      <c r="D17976" s="65"/>
      <c r="E17976" s="65"/>
      <c r="F17976" s="65"/>
      <c r="G17976" s="129"/>
    </row>
    <row r="17977" spans="1:7">
      <c r="A17977" s="65"/>
      <c r="B17977" s="65"/>
      <c r="C17977" s="65"/>
      <c r="D17977" s="65"/>
      <c r="E17977" s="65"/>
      <c r="F17977" s="65"/>
      <c r="G17977" s="129"/>
    </row>
    <row r="17978" spans="1:7">
      <c r="A17978" s="65"/>
      <c r="B17978" s="65"/>
      <c r="C17978" s="65"/>
      <c r="D17978" s="65"/>
      <c r="E17978" s="65"/>
      <c r="F17978" s="65"/>
      <c r="G17978" s="129"/>
    </row>
    <row r="17979" spans="1:7">
      <c r="A17979" s="65"/>
      <c r="B17979" s="65"/>
      <c r="C17979" s="65"/>
      <c r="D17979" s="65"/>
      <c r="E17979" s="65"/>
      <c r="F17979" s="65"/>
      <c r="G17979" s="129"/>
    </row>
    <row r="17980" spans="1:7">
      <c r="A17980" s="65"/>
      <c r="B17980" s="65"/>
      <c r="C17980" s="65"/>
      <c r="D17980" s="65"/>
      <c r="E17980" s="65"/>
      <c r="F17980" s="65"/>
      <c r="G17980" s="129"/>
    </row>
    <row r="17981" spans="1:7">
      <c r="A17981" s="65"/>
      <c r="B17981" s="65"/>
      <c r="C17981" s="65"/>
      <c r="D17981" s="65"/>
      <c r="E17981" s="65"/>
      <c r="F17981" s="65"/>
      <c r="G17981" s="129"/>
    </row>
    <row r="17982" spans="1:7">
      <c r="A17982" s="65"/>
      <c r="B17982" s="65"/>
      <c r="C17982" s="65"/>
      <c r="D17982" s="65"/>
      <c r="E17982" s="65"/>
      <c r="F17982" s="65"/>
      <c r="G17982" s="129"/>
    </row>
    <row r="17983" spans="1:7">
      <c r="A17983" s="65"/>
      <c r="B17983" s="65"/>
      <c r="C17983" s="65"/>
      <c r="D17983" s="65"/>
      <c r="E17983" s="65"/>
      <c r="F17983" s="65"/>
      <c r="G17983" s="129"/>
    </row>
    <row r="17984" spans="1:7">
      <c r="A17984" s="65"/>
      <c r="B17984" s="65"/>
      <c r="C17984" s="65"/>
      <c r="D17984" s="65"/>
      <c r="E17984" s="65"/>
      <c r="F17984" s="65"/>
      <c r="G17984" s="129"/>
    </row>
    <row r="17985" spans="1:7">
      <c r="A17985" s="65"/>
      <c r="B17985" s="65"/>
      <c r="C17985" s="65"/>
      <c r="D17985" s="65"/>
      <c r="E17985" s="65"/>
      <c r="F17985" s="65"/>
      <c r="G17985" s="129"/>
    </row>
    <row r="17986" spans="1:7">
      <c r="A17986" s="65"/>
      <c r="B17986" s="65"/>
      <c r="C17986" s="65"/>
      <c r="D17986" s="65"/>
      <c r="E17986" s="65"/>
      <c r="F17986" s="65"/>
      <c r="G17986" s="129"/>
    </row>
    <row r="17987" spans="1:7">
      <c r="A17987" s="65"/>
      <c r="B17987" s="65"/>
      <c r="C17987" s="65"/>
      <c r="D17987" s="65"/>
      <c r="E17987" s="65"/>
      <c r="F17987" s="65"/>
      <c r="G17987" s="129"/>
    </row>
    <row r="17988" spans="1:7">
      <c r="A17988" s="65"/>
      <c r="B17988" s="65"/>
      <c r="C17988" s="65"/>
      <c r="D17988" s="65"/>
      <c r="E17988" s="65"/>
      <c r="F17988" s="65"/>
      <c r="G17988" s="129"/>
    </row>
    <row r="17989" spans="1:7">
      <c r="A17989" s="65"/>
      <c r="B17989" s="65"/>
      <c r="C17989" s="65"/>
      <c r="D17989" s="65"/>
      <c r="E17989" s="65"/>
      <c r="F17989" s="65"/>
      <c r="G17989" s="129"/>
    </row>
    <row r="17990" spans="1:7">
      <c r="A17990" s="65"/>
      <c r="B17990" s="65"/>
      <c r="C17990" s="65"/>
      <c r="D17990" s="65"/>
      <c r="E17990" s="65"/>
      <c r="F17990" s="65"/>
      <c r="G17990" s="129"/>
    </row>
    <row r="17991" spans="1:7">
      <c r="A17991" s="65"/>
      <c r="B17991" s="65"/>
      <c r="C17991" s="65"/>
      <c r="D17991" s="65"/>
      <c r="E17991" s="65"/>
      <c r="F17991" s="65"/>
      <c r="G17991" s="129"/>
    </row>
    <row r="17992" spans="1:7">
      <c r="A17992" s="65"/>
      <c r="B17992" s="65"/>
      <c r="C17992" s="65"/>
      <c r="D17992" s="65"/>
      <c r="E17992" s="65"/>
      <c r="F17992" s="65"/>
      <c r="G17992" s="129"/>
    </row>
    <row r="17993" spans="1:7">
      <c r="A17993" s="65"/>
      <c r="B17993" s="65"/>
      <c r="C17993" s="65"/>
      <c r="D17993" s="65"/>
      <c r="E17993" s="65"/>
      <c r="F17993" s="65"/>
      <c r="G17993" s="129"/>
    </row>
    <row r="17994" spans="1:7">
      <c r="A17994" s="65"/>
      <c r="B17994" s="65"/>
      <c r="C17994" s="65"/>
      <c r="D17994" s="65"/>
      <c r="E17994" s="65"/>
      <c r="F17994" s="65"/>
      <c r="G17994" s="129"/>
    </row>
    <row r="17995" spans="1:7">
      <c r="A17995" s="65"/>
      <c r="B17995" s="65"/>
      <c r="C17995" s="65"/>
      <c r="D17995" s="65"/>
      <c r="E17995" s="65"/>
      <c r="F17995" s="65"/>
      <c r="G17995" s="129"/>
    </row>
    <row r="17996" spans="1:7">
      <c r="A17996" s="65"/>
      <c r="B17996" s="65"/>
      <c r="C17996" s="65"/>
      <c r="D17996" s="65"/>
      <c r="E17996" s="65"/>
      <c r="F17996" s="65"/>
      <c r="G17996" s="129"/>
    </row>
    <row r="17997" spans="1:7">
      <c r="A17997" s="65"/>
      <c r="B17997" s="65"/>
      <c r="C17997" s="65"/>
      <c r="D17997" s="65"/>
      <c r="E17997" s="65"/>
      <c r="F17997" s="65"/>
      <c r="G17997" s="129"/>
    </row>
    <row r="17998" spans="1:7">
      <c r="A17998" s="65"/>
      <c r="B17998" s="65"/>
      <c r="C17998" s="65"/>
      <c r="D17998" s="65"/>
      <c r="E17998" s="65"/>
      <c r="F17998" s="65"/>
      <c r="G17998" s="129"/>
    </row>
    <row r="17999" spans="1:7">
      <c r="A17999" s="65"/>
      <c r="B17999" s="65"/>
      <c r="C17999" s="65"/>
      <c r="D17999" s="65"/>
      <c r="E17999" s="65"/>
      <c r="F17999" s="65"/>
      <c r="G17999" s="129"/>
    </row>
    <row r="18000" spans="1:7">
      <c r="A18000" s="65"/>
      <c r="B18000" s="65"/>
      <c r="C18000" s="65"/>
      <c r="D18000" s="65"/>
      <c r="E18000" s="65"/>
      <c r="F18000" s="65"/>
      <c r="G18000" s="129"/>
    </row>
    <row r="18001" spans="1:7">
      <c r="A18001" s="65"/>
      <c r="B18001" s="65"/>
      <c r="C18001" s="65"/>
      <c r="D18001" s="65"/>
      <c r="E18001" s="65"/>
      <c r="F18001" s="65"/>
      <c r="G18001" s="129"/>
    </row>
    <row r="18002" spans="1:7">
      <c r="A18002" s="65"/>
      <c r="B18002" s="65"/>
      <c r="C18002" s="65"/>
      <c r="D18002" s="65"/>
      <c r="E18002" s="65"/>
      <c r="F18002" s="65"/>
      <c r="G18002" s="129"/>
    </row>
    <row r="18003" spans="1:7">
      <c r="A18003" s="65"/>
      <c r="B18003" s="65"/>
      <c r="C18003" s="65"/>
      <c r="D18003" s="65"/>
      <c r="E18003" s="65"/>
      <c r="F18003" s="65"/>
      <c r="G18003" s="129"/>
    </row>
    <row r="18004" spans="1:7">
      <c r="A18004" s="65"/>
      <c r="B18004" s="65"/>
      <c r="C18004" s="65"/>
      <c r="D18004" s="65"/>
      <c r="E18004" s="65"/>
      <c r="F18004" s="65"/>
      <c r="G18004" s="129"/>
    </row>
    <row r="18005" spans="1:7">
      <c r="A18005" s="65"/>
      <c r="B18005" s="65"/>
      <c r="C18005" s="65"/>
      <c r="D18005" s="65"/>
      <c r="E18005" s="65"/>
      <c r="F18005" s="65"/>
      <c r="G18005" s="129"/>
    </row>
    <row r="18006" spans="1:7">
      <c r="A18006" s="65"/>
      <c r="B18006" s="65"/>
      <c r="C18006" s="65"/>
      <c r="D18006" s="65"/>
      <c r="E18006" s="65"/>
      <c r="F18006" s="65"/>
      <c r="G18006" s="129"/>
    </row>
    <row r="18007" spans="1:7">
      <c r="A18007" s="65"/>
      <c r="B18007" s="65"/>
      <c r="C18007" s="65"/>
      <c r="D18007" s="65"/>
      <c r="E18007" s="65"/>
      <c r="F18007" s="65"/>
      <c r="G18007" s="129"/>
    </row>
    <row r="18008" spans="1:7">
      <c r="A18008" s="65"/>
      <c r="B18008" s="65"/>
      <c r="C18008" s="65"/>
      <c r="D18008" s="65"/>
      <c r="E18008" s="65"/>
      <c r="F18008" s="65"/>
      <c r="G18008" s="129"/>
    </row>
    <row r="18009" spans="1:7">
      <c r="A18009" s="65"/>
      <c r="B18009" s="65"/>
      <c r="C18009" s="65"/>
      <c r="D18009" s="65"/>
      <c r="E18009" s="65"/>
      <c r="F18009" s="65"/>
      <c r="G18009" s="129"/>
    </row>
    <row r="18010" spans="1:7">
      <c r="A18010" s="65"/>
      <c r="B18010" s="65"/>
      <c r="C18010" s="65"/>
      <c r="D18010" s="65"/>
      <c r="E18010" s="65"/>
      <c r="F18010" s="65"/>
      <c r="G18010" s="129"/>
    </row>
    <row r="18011" spans="1:7">
      <c r="A18011" s="65"/>
      <c r="B18011" s="65"/>
      <c r="C18011" s="65"/>
      <c r="D18011" s="65"/>
      <c r="E18011" s="65"/>
      <c r="F18011" s="65"/>
      <c r="G18011" s="129"/>
    </row>
    <row r="18012" spans="1:7">
      <c r="A18012" s="65"/>
      <c r="B18012" s="65"/>
      <c r="C18012" s="65"/>
      <c r="D18012" s="65"/>
      <c r="E18012" s="65"/>
      <c r="F18012" s="65"/>
      <c r="G18012" s="129"/>
    </row>
    <row r="18013" spans="1:7">
      <c r="A18013" s="65"/>
      <c r="B18013" s="65"/>
      <c r="C18013" s="65"/>
      <c r="D18013" s="65"/>
      <c r="E18013" s="65"/>
      <c r="F18013" s="65"/>
      <c r="G18013" s="129"/>
    </row>
    <row r="18014" spans="1:7">
      <c r="A18014" s="65"/>
      <c r="B18014" s="65"/>
      <c r="C18014" s="65"/>
      <c r="D18014" s="65"/>
      <c r="E18014" s="65"/>
      <c r="F18014" s="65"/>
      <c r="G18014" s="129"/>
    </row>
    <row r="18015" spans="1:7">
      <c r="A18015" s="65"/>
      <c r="B18015" s="65"/>
      <c r="C18015" s="65"/>
      <c r="D18015" s="65"/>
      <c r="E18015" s="65"/>
      <c r="F18015" s="65"/>
      <c r="G18015" s="129"/>
    </row>
    <row r="18016" spans="1:7">
      <c r="A18016" s="65"/>
      <c r="B18016" s="65"/>
      <c r="C18016" s="65"/>
      <c r="D18016" s="65"/>
      <c r="E18016" s="65"/>
      <c r="F18016" s="65"/>
      <c r="G18016" s="129"/>
    </row>
    <row r="18017" spans="1:7">
      <c r="A18017" s="65"/>
      <c r="B18017" s="65"/>
      <c r="C18017" s="65"/>
      <c r="D18017" s="65"/>
      <c r="E18017" s="65"/>
      <c r="F18017" s="65"/>
      <c r="G18017" s="129"/>
    </row>
    <row r="18018" spans="1:7">
      <c r="A18018" s="65"/>
      <c r="B18018" s="65"/>
      <c r="C18018" s="65"/>
      <c r="D18018" s="65"/>
      <c r="E18018" s="65"/>
      <c r="F18018" s="65"/>
      <c r="G18018" s="129"/>
    </row>
    <row r="18019" spans="1:7">
      <c r="A18019" s="65"/>
      <c r="B18019" s="65"/>
      <c r="C18019" s="65"/>
      <c r="D18019" s="65"/>
      <c r="E18019" s="65"/>
      <c r="F18019" s="65"/>
      <c r="G18019" s="129"/>
    </row>
    <row r="18020" spans="1:7">
      <c r="A18020" s="65"/>
      <c r="B18020" s="65"/>
      <c r="C18020" s="65"/>
      <c r="D18020" s="65"/>
      <c r="E18020" s="65"/>
      <c r="F18020" s="65"/>
      <c r="G18020" s="129"/>
    </row>
    <row r="18021" spans="1:7">
      <c r="A18021" s="65"/>
      <c r="B18021" s="65"/>
      <c r="C18021" s="65"/>
      <c r="D18021" s="65"/>
      <c r="E18021" s="65"/>
      <c r="F18021" s="65"/>
      <c r="G18021" s="129"/>
    </row>
    <row r="18022" spans="1:7">
      <c r="A18022" s="65"/>
      <c r="B18022" s="65"/>
      <c r="C18022" s="65"/>
      <c r="D18022" s="65"/>
      <c r="E18022" s="65"/>
      <c r="F18022" s="65"/>
      <c r="G18022" s="129"/>
    </row>
    <row r="18023" spans="1:7">
      <c r="A18023" s="65"/>
      <c r="B18023" s="65"/>
      <c r="C18023" s="65"/>
      <c r="D18023" s="65"/>
      <c r="E18023" s="65"/>
      <c r="F18023" s="65"/>
      <c r="G18023" s="129"/>
    </row>
    <row r="18024" spans="1:7">
      <c r="A18024" s="65"/>
      <c r="B18024" s="65"/>
      <c r="C18024" s="65"/>
      <c r="D18024" s="65"/>
      <c r="E18024" s="65"/>
      <c r="F18024" s="65"/>
      <c r="G18024" s="129"/>
    </row>
    <row r="18025" spans="1:7">
      <c r="A18025" s="65"/>
      <c r="B18025" s="65"/>
      <c r="C18025" s="65"/>
      <c r="D18025" s="65"/>
      <c r="E18025" s="65"/>
      <c r="F18025" s="65"/>
      <c r="G18025" s="129"/>
    </row>
    <row r="18026" spans="1:7">
      <c r="A18026" s="65"/>
      <c r="B18026" s="65"/>
      <c r="C18026" s="65"/>
      <c r="D18026" s="65"/>
      <c r="E18026" s="65"/>
      <c r="F18026" s="65"/>
      <c r="G18026" s="129"/>
    </row>
    <row r="18027" spans="1:7">
      <c r="A18027" s="65"/>
      <c r="B18027" s="65"/>
      <c r="C18027" s="65"/>
      <c r="D18027" s="65"/>
      <c r="E18027" s="65"/>
      <c r="F18027" s="65"/>
      <c r="G18027" s="129"/>
    </row>
    <row r="18028" spans="1:7">
      <c r="A18028" s="65"/>
      <c r="B18028" s="65"/>
      <c r="C18028" s="65"/>
      <c r="D18028" s="65"/>
      <c r="E18028" s="65"/>
      <c r="F18028" s="65"/>
      <c r="G18028" s="129"/>
    </row>
    <row r="18029" spans="1:7">
      <c r="A18029" s="65"/>
      <c r="B18029" s="65"/>
      <c r="C18029" s="65"/>
      <c r="D18029" s="65"/>
      <c r="E18029" s="65"/>
      <c r="F18029" s="65"/>
      <c r="G18029" s="129"/>
    </row>
    <row r="18030" spans="1:7">
      <c r="A18030" s="65"/>
      <c r="B18030" s="65"/>
      <c r="C18030" s="65"/>
      <c r="D18030" s="65"/>
      <c r="E18030" s="65"/>
      <c r="F18030" s="65"/>
      <c r="G18030" s="129"/>
    </row>
    <row r="18031" spans="1:7">
      <c r="A18031" s="65"/>
      <c r="B18031" s="65"/>
      <c r="C18031" s="65"/>
      <c r="D18031" s="65"/>
      <c r="E18031" s="65"/>
      <c r="F18031" s="65"/>
      <c r="G18031" s="129"/>
    </row>
    <row r="18032" spans="1:7">
      <c r="A18032" s="65"/>
      <c r="B18032" s="65"/>
      <c r="C18032" s="65"/>
      <c r="D18032" s="65"/>
      <c r="E18032" s="65"/>
      <c r="F18032" s="65"/>
      <c r="G18032" s="129"/>
    </row>
    <row r="18033" spans="1:7">
      <c r="A18033" s="65"/>
      <c r="B18033" s="65"/>
      <c r="C18033" s="65"/>
      <c r="D18033" s="65"/>
      <c r="E18033" s="65"/>
      <c r="F18033" s="65"/>
      <c r="G18033" s="129"/>
    </row>
    <row r="18034" spans="1:7">
      <c r="A18034" s="65"/>
      <c r="B18034" s="65"/>
      <c r="C18034" s="65"/>
      <c r="D18034" s="65"/>
      <c r="E18034" s="65"/>
      <c r="F18034" s="65"/>
      <c r="G18034" s="129"/>
    </row>
    <row r="18035" spans="1:7">
      <c r="A18035" s="65"/>
      <c r="B18035" s="65"/>
      <c r="C18035" s="65"/>
      <c r="D18035" s="65"/>
      <c r="E18035" s="65"/>
      <c r="F18035" s="65"/>
      <c r="G18035" s="129"/>
    </row>
    <row r="18036" spans="1:7">
      <c r="A18036" s="65"/>
      <c r="B18036" s="65"/>
      <c r="C18036" s="65"/>
      <c r="D18036" s="65"/>
      <c r="E18036" s="65"/>
      <c r="F18036" s="65"/>
      <c r="G18036" s="129"/>
    </row>
    <row r="18037" spans="1:7">
      <c r="A18037" s="65"/>
      <c r="B18037" s="65"/>
      <c r="C18037" s="65"/>
      <c r="D18037" s="65"/>
      <c r="E18037" s="65"/>
      <c r="F18037" s="65"/>
      <c r="G18037" s="129"/>
    </row>
    <row r="18038" spans="1:7">
      <c r="A18038" s="65"/>
      <c r="B18038" s="65"/>
      <c r="C18038" s="65"/>
      <c r="D18038" s="65"/>
      <c r="E18038" s="65"/>
      <c r="F18038" s="65"/>
      <c r="G18038" s="129"/>
    </row>
    <row r="18039" spans="1:7">
      <c r="A18039" s="65"/>
      <c r="B18039" s="65"/>
      <c r="C18039" s="65"/>
      <c r="D18039" s="65"/>
      <c r="E18039" s="65"/>
      <c r="F18039" s="65"/>
      <c r="G18039" s="129"/>
    </row>
    <row r="18040" spans="1:7">
      <c r="A18040" s="65"/>
      <c r="B18040" s="65"/>
      <c r="C18040" s="65"/>
      <c r="D18040" s="65"/>
      <c r="E18040" s="65"/>
      <c r="F18040" s="65"/>
      <c r="G18040" s="129"/>
    </row>
    <row r="18041" spans="1:7">
      <c r="A18041" s="65"/>
      <c r="B18041" s="65"/>
      <c r="C18041" s="65"/>
      <c r="D18041" s="65"/>
      <c r="E18041" s="65"/>
      <c r="F18041" s="65"/>
      <c r="G18041" s="129"/>
    </row>
    <row r="18042" spans="1:7">
      <c r="A18042" s="65"/>
      <c r="B18042" s="65"/>
      <c r="C18042" s="65"/>
      <c r="D18042" s="65"/>
      <c r="E18042" s="65"/>
      <c r="F18042" s="65"/>
      <c r="G18042" s="129"/>
    </row>
    <row r="18043" spans="1:7">
      <c r="A18043" s="65"/>
      <c r="B18043" s="65"/>
      <c r="C18043" s="65"/>
      <c r="D18043" s="65"/>
      <c r="E18043" s="65"/>
      <c r="F18043" s="65"/>
      <c r="G18043" s="129"/>
    </row>
    <row r="18044" spans="1:7">
      <c r="A18044" s="65"/>
      <c r="B18044" s="65"/>
      <c r="C18044" s="65"/>
      <c r="D18044" s="65"/>
      <c r="E18044" s="65"/>
      <c r="F18044" s="65"/>
      <c r="G18044" s="129"/>
    </row>
    <row r="18045" spans="1:7">
      <c r="A18045" s="65"/>
      <c r="B18045" s="65"/>
      <c r="C18045" s="65"/>
      <c r="D18045" s="65"/>
      <c r="E18045" s="65"/>
      <c r="F18045" s="65"/>
      <c r="G18045" s="129"/>
    </row>
    <row r="18046" spans="1:7">
      <c r="A18046" s="65"/>
      <c r="B18046" s="65"/>
      <c r="C18046" s="65"/>
      <c r="D18046" s="65"/>
      <c r="E18046" s="65"/>
      <c r="F18046" s="65"/>
      <c r="G18046" s="129"/>
    </row>
    <row r="18047" spans="1:7">
      <c r="A18047" s="65"/>
      <c r="B18047" s="65"/>
      <c r="C18047" s="65"/>
      <c r="D18047" s="65"/>
      <c r="E18047" s="65"/>
      <c r="F18047" s="65"/>
      <c r="G18047" s="129"/>
    </row>
    <row r="18048" spans="1:7">
      <c r="A18048" s="65"/>
      <c r="B18048" s="65"/>
      <c r="C18048" s="65"/>
      <c r="D18048" s="65"/>
      <c r="E18048" s="65"/>
      <c r="F18048" s="65"/>
      <c r="G18048" s="129"/>
    </row>
    <row r="18049" spans="1:7">
      <c r="A18049" s="65"/>
      <c r="B18049" s="65"/>
      <c r="C18049" s="65"/>
      <c r="D18049" s="65"/>
      <c r="E18049" s="65"/>
      <c r="F18049" s="65"/>
      <c r="G18049" s="129"/>
    </row>
    <row r="18050" spans="1:7">
      <c r="A18050" s="65"/>
      <c r="B18050" s="65"/>
      <c r="C18050" s="65"/>
      <c r="D18050" s="65"/>
      <c r="E18050" s="65"/>
      <c r="F18050" s="65"/>
      <c r="G18050" s="129"/>
    </row>
    <row r="18051" spans="1:7">
      <c r="A18051" s="65"/>
      <c r="B18051" s="65"/>
      <c r="C18051" s="65"/>
      <c r="D18051" s="65"/>
      <c r="E18051" s="65"/>
      <c r="F18051" s="65"/>
      <c r="G18051" s="129"/>
    </row>
    <row r="18052" spans="1:7">
      <c r="A18052" s="65"/>
      <c r="B18052" s="65"/>
      <c r="C18052" s="65"/>
      <c r="D18052" s="65"/>
      <c r="E18052" s="65"/>
      <c r="F18052" s="65"/>
      <c r="G18052" s="129"/>
    </row>
    <row r="18053" spans="1:7">
      <c r="A18053" s="65"/>
      <c r="B18053" s="65"/>
      <c r="C18053" s="65"/>
      <c r="D18053" s="65"/>
      <c r="E18053" s="65"/>
      <c r="F18053" s="65"/>
      <c r="G18053" s="129"/>
    </row>
    <row r="18054" spans="1:7">
      <c r="A18054" s="65"/>
      <c r="B18054" s="65"/>
      <c r="C18054" s="65"/>
      <c r="D18054" s="65"/>
      <c r="E18054" s="65"/>
      <c r="F18054" s="65"/>
      <c r="G18054" s="129"/>
    </row>
    <row r="18055" spans="1:7">
      <c r="A18055" s="65"/>
      <c r="B18055" s="65"/>
      <c r="C18055" s="65"/>
      <c r="D18055" s="65"/>
      <c r="E18055" s="65"/>
      <c r="F18055" s="65"/>
      <c r="G18055" s="129"/>
    </row>
    <row r="18056" spans="1:7">
      <c r="A18056" s="65"/>
      <c r="B18056" s="65"/>
      <c r="C18056" s="65"/>
      <c r="D18056" s="65"/>
      <c r="E18056" s="65"/>
      <c r="F18056" s="65"/>
      <c r="G18056" s="129"/>
    </row>
    <row r="18057" spans="1:7">
      <c r="A18057" s="65"/>
      <c r="B18057" s="65"/>
      <c r="C18057" s="65"/>
      <c r="D18057" s="65"/>
      <c r="E18057" s="65"/>
      <c r="F18057" s="65"/>
      <c r="G18057" s="129"/>
    </row>
    <row r="18058" spans="1:7">
      <c r="A18058" s="65"/>
      <c r="B18058" s="65"/>
      <c r="C18058" s="65"/>
      <c r="D18058" s="65"/>
      <c r="E18058" s="65"/>
      <c r="F18058" s="65"/>
      <c r="G18058" s="129"/>
    </row>
    <row r="18059" spans="1:7">
      <c r="A18059" s="65"/>
      <c r="B18059" s="65"/>
      <c r="C18059" s="65"/>
      <c r="D18059" s="65"/>
      <c r="E18059" s="65"/>
      <c r="F18059" s="65"/>
      <c r="G18059" s="129"/>
    </row>
    <row r="18060" spans="1:7">
      <c r="A18060" s="65"/>
      <c r="B18060" s="65"/>
      <c r="C18060" s="65"/>
      <c r="D18060" s="65"/>
      <c r="E18060" s="65"/>
      <c r="F18060" s="65"/>
      <c r="G18060" s="129"/>
    </row>
    <row r="18061" spans="1:7">
      <c r="A18061" s="65"/>
      <c r="B18061" s="65"/>
      <c r="C18061" s="65"/>
      <c r="D18061" s="65"/>
      <c r="E18061" s="65"/>
      <c r="F18061" s="65"/>
      <c r="G18061" s="129"/>
    </row>
    <row r="18062" spans="1:7">
      <c r="A18062" s="65"/>
      <c r="B18062" s="65"/>
      <c r="C18062" s="65"/>
      <c r="D18062" s="65"/>
      <c r="E18062" s="65"/>
      <c r="F18062" s="65"/>
      <c r="G18062" s="129"/>
    </row>
    <row r="18063" spans="1:7">
      <c r="A18063" s="65"/>
      <c r="B18063" s="65"/>
      <c r="C18063" s="65"/>
      <c r="D18063" s="65"/>
      <c r="E18063" s="65"/>
      <c r="F18063" s="65"/>
      <c r="G18063" s="129"/>
    </row>
    <row r="18064" spans="1:7">
      <c r="A18064" s="65"/>
      <c r="B18064" s="65"/>
      <c r="C18064" s="65"/>
      <c r="D18064" s="65"/>
      <c r="E18064" s="65"/>
      <c r="F18064" s="65"/>
      <c r="G18064" s="129"/>
    </row>
    <row r="18065" spans="1:7">
      <c r="A18065" s="65"/>
      <c r="B18065" s="65"/>
      <c r="C18065" s="65"/>
      <c r="D18065" s="65"/>
      <c r="E18065" s="65"/>
      <c r="F18065" s="65"/>
      <c r="G18065" s="129"/>
    </row>
    <row r="18066" spans="1:7">
      <c r="A18066" s="65"/>
      <c r="B18066" s="65"/>
      <c r="C18066" s="65"/>
      <c r="D18066" s="65"/>
      <c r="E18066" s="65"/>
      <c r="F18066" s="65"/>
      <c r="G18066" s="129"/>
    </row>
    <row r="18067" spans="1:7">
      <c r="A18067" s="65"/>
      <c r="B18067" s="65"/>
      <c r="C18067" s="65"/>
      <c r="D18067" s="65"/>
      <c r="E18067" s="65"/>
      <c r="F18067" s="65"/>
      <c r="G18067" s="129"/>
    </row>
    <row r="18068" spans="1:7">
      <c r="A18068" s="65"/>
      <c r="B18068" s="65"/>
      <c r="C18068" s="65"/>
      <c r="D18068" s="65"/>
      <c r="E18068" s="65"/>
      <c r="F18068" s="65"/>
      <c r="G18068" s="129"/>
    </row>
    <row r="18069" spans="1:7">
      <c r="A18069" s="65"/>
      <c r="B18069" s="65"/>
      <c r="C18069" s="65"/>
      <c r="D18069" s="65"/>
      <c r="E18069" s="65"/>
      <c r="F18069" s="65"/>
      <c r="G18069" s="129"/>
    </row>
    <row r="18070" spans="1:7">
      <c r="A18070" s="65"/>
      <c r="B18070" s="65"/>
      <c r="C18070" s="65"/>
      <c r="D18070" s="65"/>
      <c r="E18070" s="65"/>
      <c r="F18070" s="65"/>
      <c r="G18070" s="129"/>
    </row>
    <row r="18071" spans="1:7">
      <c r="A18071" s="65"/>
      <c r="B18071" s="65"/>
      <c r="C18071" s="65"/>
      <c r="D18071" s="65"/>
      <c r="E18071" s="65"/>
      <c r="F18071" s="65"/>
      <c r="G18071" s="129"/>
    </row>
    <row r="18072" spans="1:7">
      <c r="A18072" s="65"/>
      <c r="B18072" s="65"/>
      <c r="C18072" s="65"/>
      <c r="D18072" s="65"/>
      <c r="E18072" s="65"/>
      <c r="F18072" s="65"/>
      <c r="G18072" s="129"/>
    </row>
    <row r="18073" spans="1:7">
      <c r="A18073" s="65"/>
      <c r="B18073" s="65"/>
      <c r="C18073" s="65"/>
      <c r="D18073" s="65"/>
      <c r="E18073" s="65"/>
      <c r="F18073" s="65"/>
      <c r="G18073" s="129"/>
    </row>
    <row r="18074" spans="1:7">
      <c r="A18074" s="65"/>
      <c r="B18074" s="65"/>
      <c r="C18074" s="65"/>
      <c r="D18074" s="65"/>
      <c r="E18074" s="65"/>
      <c r="F18074" s="65"/>
      <c r="G18074" s="129"/>
    </row>
    <row r="18075" spans="1:7">
      <c r="A18075" s="65"/>
      <c r="B18075" s="65"/>
      <c r="C18075" s="65"/>
      <c r="D18075" s="65"/>
      <c r="E18075" s="65"/>
      <c r="F18075" s="65"/>
      <c r="G18075" s="129"/>
    </row>
    <row r="18076" spans="1:7">
      <c r="A18076" s="65"/>
      <c r="B18076" s="65"/>
      <c r="C18076" s="65"/>
      <c r="D18076" s="65"/>
      <c r="E18076" s="65"/>
      <c r="F18076" s="65"/>
      <c r="G18076" s="129"/>
    </row>
    <row r="18077" spans="1:7">
      <c r="A18077" s="65"/>
      <c r="B18077" s="65"/>
      <c r="C18077" s="65"/>
      <c r="D18077" s="65"/>
      <c r="E18077" s="65"/>
      <c r="F18077" s="65"/>
      <c r="G18077" s="129"/>
    </row>
    <row r="18078" spans="1:7">
      <c r="A18078" s="65"/>
      <c r="B18078" s="65"/>
      <c r="C18078" s="65"/>
      <c r="D18078" s="65"/>
      <c r="E18078" s="65"/>
      <c r="F18078" s="65"/>
      <c r="G18078" s="129"/>
    </row>
    <row r="18079" spans="1:7">
      <c r="A18079" s="65"/>
      <c r="B18079" s="65"/>
      <c r="C18079" s="65"/>
      <c r="D18079" s="65"/>
      <c r="E18079" s="65"/>
      <c r="F18079" s="65"/>
      <c r="G18079" s="129"/>
    </row>
    <row r="18080" spans="1:7">
      <c r="A18080" s="65"/>
      <c r="B18080" s="65"/>
      <c r="C18080" s="65"/>
      <c r="D18080" s="65"/>
      <c r="E18080" s="65"/>
      <c r="F18080" s="65"/>
      <c r="G18080" s="129"/>
    </row>
    <row r="18081" spans="1:7">
      <c r="A18081" s="65"/>
      <c r="B18081" s="65"/>
      <c r="C18081" s="65"/>
      <c r="D18081" s="65"/>
      <c r="E18081" s="65"/>
      <c r="F18081" s="65"/>
      <c r="G18081" s="129"/>
    </row>
    <row r="18082" spans="1:7">
      <c r="A18082" s="65"/>
      <c r="B18082" s="65"/>
      <c r="C18082" s="65"/>
      <c r="D18082" s="65"/>
      <c r="E18082" s="65"/>
      <c r="F18082" s="65"/>
      <c r="G18082" s="129"/>
    </row>
    <row r="18083" spans="1:7">
      <c r="A18083" s="65"/>
      <c r="B18083" s="65"/>
      <c r="C18083" s="65"/>
      <c r="D18083" s="65"/>
      <c r="E18083" s="65"/>
      <c r="F18083" s="65"/>
      <c r="G18083" s="129"/>
    </row>
    <row r="18084" spans="1:7">
      <c r="A18084" s="65"/>
      <c r="B18084" s="65"/>
      <c r="C18084" s="65"/>
      <c r="D18084" s="65"/>
      <c r="E18084" s="65"/>
      <c r="F18084" s="65"/>
      <c r="G18084" s="129"/>
    </row>
    <row r="18085" spans="1:7">
      <c r="A18085" s="65"/>
      <c r="B18085" s="65"/>
      <c r="C18085" s="65"/>
      <c r="D18085" s="65"/>
      <c r="E18085" s="65"/>
      <c r="F18085" s="65"/>
      <c r="G18085" s="129"/>
    </row>
    <row r="18086" spans="1:7">
      <c r="A18086" s="65"/>
      <c r="B18086" s="65"/>
      <c r="C18086" s="65"/>
      <c r="D18086" s="65"/>
      <c r="E18086" s="65"/>
      <c r="F18086" s="65"/>
      <c r="G18086" s="129"/>
    </row>
    <row r="18087" spans="1:7">
      <c r="A18087" s="65"/>
      <c r="B18087" s="65"/>
      <c r="C18087" s="65"/>
      <c r="D18087" s="65"/>
      <c r="E18087" s="65"/>
      <c r="F18087" s="65"/>
      <c r="G18087" s="129"/>
    </row>
    <row r="18088" spans="1:7">
      <c r="A18088" s="65"/>
      <c r="B18088" s="65"/>
      <c r="C18088" s="65"/>
      <c r="D18088" s="65"/>
      <c r="E18088" s="65"/>
      <c r="F18088" s="65"/>
      <c r="G18088" s="129"/>
    </row>
    <row r="18089" spans="1:7">
      <c r="A18089" s="65"/>
      <c r="B18089" s="65"/>
      <c r="C18089" s="65"/>
      <c r="D18089" s="65"/>
      <c r="E18089" s="65"/>
      <c r="F18089" s="65"/>
      <c r="G18089" s="129"/>
    </row>
    <row r="18090" spans="1:7">
      <c r="A18090" s="65"/>
      <c r="B18090" s="65"/>
      <c r="C18090" s="65"/>
      <c r="D18090" s="65"/>
      <c r="E18090" s="65"/>
      <c r="F18090" s="65"/>
      <c r="G18090" s="129"/>
    </row>
    <row r="18091" spans="1:7">
      <c r="A18091" s="65"/>
      <c r="B18091" s="65"/>
      <c r="C18091" s="65"/>
      <c r="D18091" s="65"/>
      <c r="E18091" s="65"/>
      <c r="F18091" s="65"/>
      <c r="G18091" s="129"/>
    </row>
    <row r="18092" spans="1:7">
      <c r="A18092" s="65"/>
      <c r="B18092" s="65"/>
      <c r="C18092" s="65"/>
      <c r="D18092" s="65"/>
      <c r="E18092" s="65"/>
      <c r="F18092" s="65"/>
      <c r="G18092" s="129"/>
    </row>
    <row r="18093" spans="1:7">
      <c r="A18093" s="65"/>
      <c r="B18093" s="65"/>
      <c r="C18093" s="65"/>
      <c r="D18093" s="65"/>
      <c r="E18093" s="65"/>
      <c r="F18093" s="65"/>
      <c r="G18093" s="129"/>
    </row>
    <row r="18094" spans="1:7">
      <c r="A18094" s="65"/>
      <c r="B18094" s="65"/>
      <c r="C18094" s="65"/>
      <c r="D18094" s="65"/>
      <c r="E18094" s="65"/>
      <c r="F18094" s="65"/>
      <c r="G18094" s="129"/>
    </row>
    <row r="18095" spans="1:7">
      <c r="A18095" s="65"/>
      <c r="B18095" s="65"/>
      <c r="C18095" s="65"/>
      <c r="D18095" s="65"/>
      <c r="E18095" s="65"/>
      <c r="F18095" s="65"/>
      <c r="G18095" s="129"/>
    </row>
    <row r="18096" spans="1:7">
      <c r="A18096" s="65"/>
      <c r="B18096" s="65"/>
      <c r="C18096" s="65"/>
      <c r="D18096" s="65"/>
      <c r="E18096" s="65"/>
      <c r="F18096" s="65"/>
      <c r="G18096" s="129"/>
    </row>
    <row r="18097" spans="1:7">
      <c r="A18097" s="65"/>
      <c r="B18097" s="65"/>
      <c r="C18097" s="65"/>
      <c r="D18097" s="65"/>
      <c r="E18097" s="65"/>
      <c r="F18097" s="65"/>
      <c r="G18097" s="129"/>
    </row>
    <row r="18098" spans="1:7">
      <c r="A18098" s="65"/>
      <c r="B18098" s="65"/>
      <c r="C18098" s="65"/>
      <c r="D18098" s="65"/>
      <c r="E18098" s="65"/>
      <c r="F18098" s="65"/>
      <c r="G18098" s="129"/>
    </row>
    <row r="18099" spans="1:7">
      <c r="A18099" s="65"/>
      <c r="B18099" s="65"/>
      <c r="C18099" s="65"/>
      <c r="D18099" s="65"/>
      <c r="E18099" s="65"/>
      <c r="F18099" s="65"/>
      <c r="G18099" s="129"/>
    </row>
    <row r="18100" spans="1:7">
      <c r="A18100" s="65"/>
      <c r="B18100" s="65"/>
      <c r="C18100" s="65"/>
      <c r="D18100" s="65"/>
      <c r="E18100" s="65"/>
      <c r="F18100" s="65"/>
      <c r="G18100" s="129"/>
    </row>
    <row r="18101" spans="1:7">
      <c r="A18101" s="65"/>
      <c r="B18101" s="65"/>
      <c r="C18101" s="65"/>
      <c r="D18101" s="65"/>
      <c r="E18101" s="65"/>
      <c r="F18101" s="65"/>
      <c r="G18101" s="129"/>
    </row>
    <row r="18102" spans="1:7">
      <c r="A18102" s="65"/>
      <c r="B18102" s="65"/>
      <c r="C18102" s="65"/>
      <c r="D18102" s="65"/>
      <c r="E18102" s="65"/>
      <c r="F18102" s="65"/>
      <c r="G18102" s="129"/>
    </row>
    <row r="18103" spans="1:7">
      <c r="A18103" s="65"/>
      <c r="B18103" s="65"/>
      <c r="C18103" s="65"/>
      <c r="D18103" s="65"/>
      <c r="E18103" s="65"/>
      <c r="F18103" s="65"/>
      <c r="G18103" s="129"/>
    </row>
    <row r="18104" spans="1:7">
      <c r="A18104" s="65"/>
      <c r="B18104" s="65"/>
      <c r="C18104" s="65"/>
      <c r="D18104" s="65"/>
      <c r="E18104" s="65"/>
      <c r="F18104" s="65"/>
      <c r="G18104" s="129"/>
    </row>
    <row r="18105" spans="1:7">
      <c r="A18105" s="65"/>
      <c r="B18105" s="65"/>
      <c r="C18105" s="65"/>
      <c r="D18105" s="65"/>
      <c r="E18105" s="65"/>
      <c r="F18105" s="65"/>
      <c r="G18105" s="129"/>
    </row>
    <row r="18106" spans="1:7">
      <c r="A18106" s="65"/>
      <c r="B18106" s="65"/>
      <c r="C18106" s="65"/>
      <c r="D18106" s="65"/>
      <c r="E18106" s="65"/>
      <c r="F18106" s="65"/>
      <c r="G18106" s="129"/>
    </row>
    <row r="18107" spans="1:7">
      <c r="A18107" s="65"/>
      <c r="B18107" s="65"/>
      <c r="C18107" s="65"/>
      <c r="D18107" s="65"/>
      <c r="E18107" s="65"/>
      <c r="F18107" s="65"/>
      <c r="G18107" s="129"/>
    </row>
    <row r="18108" spans="1:7">
      <c r="A18108" s="65"/>
      <c r="B18108" s="65"/>
      <c r="C18108" s="65"/>
      <c r="D18108" s="65"/>
      <c r="E18108" s="65"/>
      <c r="F18108" s="65"/>
      <c r="G18108" s="129"/>
    </row>
    <row r="18109" spans="1:7">
      <c r="A18109" s="65"/>
      <c r="B18109" s="65"/>
      <c r="C18109" s="65"/>
      <c r="D18109" s="65"/>
      <c r="E18109" s="65"/>
      <c r="F18109" s="65"/>
      <c r="G18109" s="129"/>
    </row>
    <row r="18110" spans="1:7">
      <c r="A18110" s="65"/>
      <c r="B18110" s="65"/>
      <c r="C18110" s="65"/>
      <c r="D18110" s="65"/>
      <c r="E18110" s="65"/>
      <c r="F18110" s="65"/>
      <c r="G18110" s="129"/>
    </row>
    <row r="18111" spans="1:7">
      <c r="A18111" s="65"/>
      <c r="B18111" s="65"/>
      <c r="C18111" s="65"/>
      <c r="D18111" s="65"/>
      <c r="E18111" s="65"/>
      <c r="F18111" s="65"/>
      <c r="G18111" s="129"/>
    </row>
    <row r="18112" spans="1:7">
      <c r="A18112" s="65"/>
      <c r="B18112" s="65"/>
      <c r="C18112" s="65"/>
      <c r="D18112" s="65"/>
      <c r="E18112" s="65"/>
      <c r="F18112" s="65"/>
      <c r="G18112" s="129"/>
    </row>
    <row r="18113" spans="1:7">
      <c r="A18113" s="65"/>
      <c r="B18113" s="65"/>
      <c r="C18113" s="65"/>
      <c r="D18113" s="65"/>
      <c r="E18113" s="65"/>
      <c r="F18113" s="65"/>
      <c r="G18113" s="129"/>
    </row>
    <row r="18114" spans="1:7">
      <c r="A18114" s="65"/>
      <c r="B18114" s="65"/>
      <c r="C18114" s="65"/>
      <c r="D18114" s="65"/>
      <c r="E18114" s="65"/>
      <c r="F18114" s="65"/>
      <c r="G18114" s="129"/>
    </row>
    <row r="18115" spans="1:7">
      <c r="A18115" s="65"/>
      <c r="B18115" s="65"/>
      <c r="C18115" s="65"/>
      <c r="D18115" s="65"/>
      <c r="E18115" s="65"/>
      <c r="F18115" s="65"/>
      <c r="G18115" s="129"/>
    </row>
    <row r="18116" spans="1:7">
      <c r="A18116" s="65"/>
      <c r="B18116" s="65"/>
      <c r="C18116" s="65"/>
      <c r="D18116" s="65"/>
      <c r="E18116" s="65"/>
      <c r="F18116" s="65"/>
      <c r="G18116" s="129"/>
    </row>
    <row r="18117" spans="1:7">
      <c r="A18117" s="65"/>
      <c r="B18117" s="65"/>
      <c r="C18117" s="65"/>
      <c r="D18117" s="65"/>
      <c r="E18117" s="65"/>
      <c r="F18117" s="65"/>
      <c r="G18117" s="129"/>
    </row>
    <row r="18118" spans="1:7">
      <c r="A18118" s="65"/>
      <c r="B18118" s="65"/>
      <c r="C18118" s="65"/>
      <c r="D18118" s="65"/>
      <c r="E18118" s="65"/>
      <c r="F18118" s="65"/>
      <c r="G18118" s="129"/>
    </row>
    <row r="18119" spans="1:7">
      <c r="A18119" s="65"/>
      <c r="B18119" s="65"/>
      <c r="C18119" s="65"/>
      <c r="D18119" s="65"/>
      <c r="E18119" s="65"/>
      <c r="F18119" s="65"/>
      <c r="G18119" s="129"/>
    </row>
    <row r="18120" spans="1:7">
      <c r="A18120" s="65"/>
      <c r="B18120" s="65"/>
      <c r="C18120" s="65"/>
      <c r="D18120" s="65"/>
      <c r="E18120" s="65"/>
      <c r="F18120" s="65"/>
      <c r="G18120" s="129"/>
    </row>
    <row r="18121" spans="1:7">
      <c r="A18121" s="65"/>
      <c r="B18121" s="65"/>
      <c r="C18121" s="65"/>
      <c r="D18121" s="65"/>
      <c r="E18121" s="65"/>
      <c r="F18121" s="65"/>
      <c r="G18121" s="129"/>
    </row>
    <row r="18122" spans="1:7">
      <c r="A18122" s="65"/>
      <c r="B18122" s="65"/>
      <c r="C18122" s="65"/>
      <c r="D18122" s="65"/>
      <c r="E18122" s="65"/>
      <c r="F18122" s="65"/>
      <c r="G18122" s="129"/>
    </row>
    <row r="18123" spans="1:7">
      <c r="A18123" s="65"/>
      <c r="B18123" s="65"/>
      <c r="C18123" s="65"/>
      <c r="D18123" s="65"/>
      <c r="E18123" s="65"/>
      <c r="F18123" s="65"/>
      <c r="G18123" s="129"/>
    </row>
    <row r="18124" spans="1:7">
      <c r="A18124" s="65"/>
      <c r="B18124" s="65"/>
      <c r="C18124" s="65"/>
      <c r="D18124" s="65"/>
      <c r="E18124" s="65"/>
      <c r="F18124" s="65"/>
      <c r="G18124" s="129"/>
    </row>
    <row r="18125" spans="1:7">
      <c r="A18125" s="65"/>
      <c r="B18125" s="65"/>
      <c r="C18125" s="65"/>
      <c r="D18125" s="65"/>
      <c r="E18125" s="65"/>
      <c r="F18125" s="65"/>
      <c r="G18125" s="129"/>
    </row>
    <row r="18126" spans="1:7">
      <c r="A18126" s="65"/>
      <c r="B18126" s="65"/>
      <c r="C18126" s="65"/>
      <c r="D18126" s="65"/>
      <c r="E18126" s="65"/>
      <c r="F18126" s="65"/>
      <c r="G18126" s="129"/>
    </row>
    <row r="18127" spans="1:7">
      <c r="A18127" s="65"/>
      <c r="B18127" s="65"/>
      <c r="C18127" s="65"/>
      <c r="D18127" s="65"/>
      <c r="E18127" s="65"/>
      <c r="F18127" s="65"/>
      <c r="G18127" s="129"/>
    </row>
    <row r="18128" spans="1:7">
      <c r="A18128" s="65"/>
      <c r="B18128" s="65"/>
      <c r="C18128" s="65"/>
      <c r="D18128" s="65"/>
      <c r="E18128" s="65"/>
      <c r="F18128" s="65"/>
      <c r="G18128" s="129"/>
    </row>
    <row r="18129" spans="1:7">
      <c r="A18129" s="65"/>
      <c r="B18129" s="65"/>
      <c r="C18129" s="65"/>
      <c r="D18129" s="65"/>
      <c r="E18129" s="65"/>
      <c r="F18129" s="65"/>
      <c r="G18129" s="129"/>
    </row>
    <row r="18130" spans="1:7">
      <c r="A18130" s="65"/>
      <c r="B18130" s="65"/>
      <c r="C18130" s="65"/>
      <c r="D18130" s="65"/>
      <c r="E18130" s="65"/>
      <c r="F18130" s="65"/>
      <c r="G18130" s="129"/>
    </row>
    <row r="18131" spans="1:7">
      <c r="A18131" s="65"/>
      <c r="B18131" s="65"/>
      <c r="C18131" s="65"/>
      <c r="D18131" s="65"/>
      <c r="E18131" s="65"/>
      <c r="F18131" s="65"/>
      <c r="G18131" s="129"/>
    </row>
    <row r="18132" spans="1:7">
      <c r="A18132" s="65"/>
      <c r="B18132" s="65"/>
      <c r="C18132" s="65"/>
      <c r="D18132" s="65"/>
      <c r="E18132" s="65"/>
      <c r="F18132" s="65"/>
      <c r="G18132" s="129"/>
    </row>
    <row r="18133" spans="1:7">
      <c r="A18133" s="65"/>
      <c r="B18133" s="65"/>
      <c r="C18133" s="65"/>
      <c r="D18133" s="65"/>
      <c r="E18133" s="65"/>
      <c r="F18133" s="65"/>
      <c r="G18133" s="129"/>
    </row>
    <row r="18134" spans="1:7">
      <c r="A18134" s="65"/>
      <c r="B18134" s="65"/>
      <c r="C18134" s="65"/>
      <c r="D18134" s="65"/>
      <c r="E18134" s="65"/>
      <c r="F18134" s="65"/>
      <c r="G18134" s="129"/>
    </row>
    <row r="18135" spans="1:7">
      <c r="A18135" s="65"/>
      <c r="B18135" s="65"/>
      <c r="C18135" s="65"/>
      <c r="D18135" s="65"/>
      <c r="E18135" s="65"/>
      <c r="F18135" s="65"/>
      <c r="G18135" s="129"/>
    </row>
    <row r="18136" spans="1:7">
      <c r="A18136" s="65"/>
      <c r="B18136" s="65"/>
      <c r="C18136" s="65"/>
      <c r="D18136" s="65"/>
      <c r="E18136" s="65"/>
      <c r="F18136" s="65"/>
      <c r="G18136" s="129"/>
    </row>
    <row r="18137" spans="1:7">
      <c r="A18137" s="65"/>
      <c r="B18137" s="65"/>
      <c r="C18137" s="65"/>
      <c r="D18137" s="65"/>
      <c r="E18137" s="65"/>
      <c r="F18137" s="65"/>
      <c r="G18137" s="129"/>
    </row>
    <row r="18138" spans="1:7">
      <c r="A18138" s="65"/>
      <c r="B18138" s="65"/>
      <c r="C18138" s="65"/>
      <c r="D18138" s="65"/>
      <c r="E18138" s="65"/>
      <c r="F18138" s="65"/>
      <c r="G18138" s="129"/>
    </row>
    <row r="18139" spans="1:7">
      <c r="A18139" s="65"/>
      <c r="B18139" s="65"/>
      <c r="C18139" s="65"/>
      <c r="D18139" s="65"/>
      <c r="E18139" s="65"/>
      <c r="F18139" s="65"/>
      <c r="G18139" s="129"/>
    </row>
    <row r="18140" spans="1:7">
      <c r="A18140" s="65"/>
      <c r="B18140" s="65"/>
      <c r="C18140" s="65"/>
      <c r="D18140" s="65"/>
      <c r="E18140" s="65"/>
      <c r="F18140" s="65"/>
      <c r="G18140" s="129"/>
    </row>
    <row r="18141" spans="1:7">
      <c r="A18141" s="65"/>
      <c r="B18141" s="65"/>
      <c r="C18141" s="65"/>
      <c r="D18141" s="65"/>
      <c r="E18141" s="65"/>
      <c r="F18141" s="65"/>
      <c r="G18141" s="129"/>
    </row>
    <row r="18142" spans="1:7">
      <c r="A18142" s="65"/>
      <c r="B18142" s="65"/>
      <c r="C18142" s="65"/>
      <c r="D18142" s="65"/>
      <c r="E18142" s="65"/>
      <c r="F18142" s="65"/>
      <c r="G18142" s="129"/>
    </row>
    <row r="18143" spans="1:7">
      <c r="A18143" s="65"/>
      <c r="B18143" s="65"/>
      <c r="C18143" s="65"/>
      <c r="D18143" s="65"/>
      <c r="E18143" s="65"/>
      <c r="F18143" s="65"/>
      <c r="G18143" s="129"/>
    </row>
    <row r="18144" spans="1:7">
      <c r="A18144" s="65"/>
      <c r="B18144" s="65"/>
      <c r="C18144" s="65"/>
      <c r="D18144" s="65"/>
      <c r="E18144" s="65"/>
      <c r="F18144" s="65"/>
      <c r="G18144" s="129"/>
    </row>
    <row r="18145" spans="1:7">
      <c r="A18145" s="65"/>
      <c r="B18145" s="65"/>
      <c r="C18145" s="65"/>
      <c r="D18145" s="65"/>
      <c r="E18145" s="65"/>
      <c r="F18145" s="65"/>
      <c r="G18145" s="129"/>
    </row>
    <row r="18146" spans="1:7">
      <c r="A18146" s="65"/>
      <c r="B18146" s="65"/>
      <c r="C18146" s="65"/>
      <c r="D18146" s="65"/>
      <c r="E18146" s="65"/>
      <c r="F18146" s="65"/>
      <c r="G18146" s="129"/>
    </row>
    <row r="18147" spans="1:7">
      <c r="A18147" s="65"/>
      <c r="B18147" s="65"/>
      <c r="C18147" s="65"/>
      <c r="D18147" s="65"/>
      <c r="E18147" s="65"/>
      <c r="F18147" s="65"/>
      <c r="G18147" s="129"/>
    </row>
    <row r="18148" spans="1:7">
      <c r="A18148" s="65"/>
      <c r="B18148" s="65"/>
      <c r="C18148" s="65"/>
      <c r="D18148" s="65"/>
      <c r="E18148" s="65"/>
      <c r="F18148" s="65"/>
      <c r="G18148" s="129"/>
    </row>
    <row r="18149" spans="1:7">
      <c r="A18149" s="65"/>
      <c r="B18149" s="65"/>
      <c r="C18149" s="65"/>
      <c r="D18149" s="65"/>
      <c r="E18149" s="65"/>
      <c r="F18149" s="65"/>
      <c r="G18149" s="129"/>
    </row>
    <row r="18150" spans="1:7">
      <c r="A18150" s="65"/>
      <c r="B18150" s="65"/>
      <c r="C18150" s="65"/>
      <c r="D18150" s="65"/>
      <c r="E18150" s="65"/>
      <c r="F18150" s="65"/>
      <c r="G18150" s="129"/>
    </row>
    <row r="18151" spans="1:7">
      <c r="A18151" s="65"/>
      <c r="B18151" s="65"/>
      <c r="C18151" s="65"/>
      <c r="D18151" s="65"/>
      <c r="E18151" s="65"/>
      <c r="F18151" s="65"/>
      <c r="G18151" s="129"/>
    </row>
    <row r="18152" spans="1:7">
      <c r="A18152" s="65"/>
      <c r="B18152" s="65"/>
      <c r="C18152" s="65"/>
      <c r="D18152" s="65"/>
      <c r="E18152" s="65"/>
      <c r="F18152" s="65"/>
      <c r="G18152" s="129"/>
    </row>
    <row r="18153" spans="1:7">
      <c r="A18153" s="65"/>
      <c r="B18153" s="65"/>
      <c r="C18153" s="65"/>
      <c r="D18153" s="65"/>
      <c r="E18153" s="65"/>
      <c r="F18153" s="65"/>
      <c r="G18153" s="129"/>
    </row>
    <row r="18154" spans="1:7">
      <c r="A18154" s="65"/>
      <c r="B18154" s="65"/>
      <c r="C18154" s="65"/>
      <c r="D18154" s="65"/>
      <c r="E18154" s="65"/>
      <c r="F18154" s="65"/>
      <c r="G18154" s="129"/>
    </row>
    <row r="18155" spans="1:7">
      <c r="A18155" s="65"/>
      <c r="B18155" s="65"/>
      <c r="C18155" s="65"/>
      <c r="D18155" s="65"/>
      <c r="E18155" s="65"/>
      <c r="F18155" s="65"/>
      <c r="G18155" s="129"/>
    </row>
    <row r="18156" spans="1:7">
      <c r="A18156" s="65"/>
      <c r="B18156" s="65"/>
      <c r="C18156" s="65"/>
      <c r="D18156" s="65"/>
      <c r="E18156" s="65"/>
      <c r="F18156" s="65"/>
      <c r="G18156" s="129"/>
    </row>
    <row r="18157" spans="1:7">
      <c r="A18157" s="65"/>
      <c r="B18157" s="65"/>
      <c r="C18157" s="65"/>
      <c r="D18157" s="65"/>
      <c r="E18157" s="65"/>
      <c r="F18157" s="65"/>
      <c r="G18157" s="129"/>
    </row>
    <row r="18158" spans="1:7">
      <c r="A18158" s="65"/>
      <c r="B18158" s="65"/>
      <c r="C18158" s="65"/>
      <c r="D18158" s="65"/>
      <c r="E18158" s="65"/>
      <c r="F18158" s="65"/>
      <c r="G18158" s="129"/>
    </row>
    <row r="18159" spans="1:7">
      <c r="A18159" s="65"/>
      <c r="B18159" s="65"/>
      <c r="C18159" s="65"/>
      <c r="D18159" s="65"/>
      <c r="E18159" s="65"/>
      <c r="F18159" s="65"/>
      <c r="G18159" s="129"/>
    </row>
    <row r="18160" spans="1:7">
      <c r="A18160" s="65"/>
      <c r="B18160" s="65"/>
      <c r="C18160" s="65"/>
      <c r="D18160" s="65"/>
      <c r="E18160" s="65"/>
      <c r="F18160" s="65"/>
      <c r="G18160" s="129"/>
    </row>
    <row r="18161" spans="1:7">
      <c r="A18161" s="65"/>
      <c r="B18161" s="65"/>
      <c r="C18161" s="65"/>
      <c r="D18161" s="65"/>
      <c r="E18161" s="65"/>
      <c r="F18161" s="65"/>
      <c r="G18161" s="129"/>
    </row>
    <row r="18162" spans="1:7">
      <c r="A18162" s="65"/>
      <c r="B18162" s="65"/>
      <c r="C18162" s="65"/>
      <c r="D18162" s="65"/>
      <c r="E18162" s="65"/>
      <c r="F18162" s="65"/>
      <c r="G18162" s="129"/>
    </row>
    <row r="18163" spans="1:7">
      <c r="A18163" s="65"/>
      <c r="B18163" s="65"/>
      <c r="C18163" s="65"/>
      <c r="D18163" s="65"/>
      <c r="E18163" s="65"/>
      <c r="F18163" s="65"/>
      <c r="G18163" s="129"/>
    </row>
    <row r="18164" spans="1:7">
      <c r="A18164" s="65"/>
      <c r="B18164" s="65"/>
      <c r="C18164" s="65"/>
      <c r="D18164" s="65"/>
      <c r="E18164" s="65"/>
      <c r="F18164" s="65"/>
      <c r="G18164" s="129"/>
    </row>
    <row r="18165" spans="1:7">
      <c r="A18165" s="65"/>
      <c r="B18165" s="65"/>
      <c r="C18165" s="65"/>
      <c r="D18165" s="65"/>
      <c r="E18165" s="65"/>
      <c r="F18165" s="65"/>
      <c r="G18165" s="129"/>
    </row>
    <row r="18166" spans="1:7">
      <c r="A18166" s="65"/>
      <c r="B18166" s="65"/>
      <c r="C18166" s="65"/>
      <c r="D18166" s="65"/>
      <c r="E18166" s="65"/>
      <c r="F18166" s="65"/>
      <c r="G18166" s="129"/>
    </row>
    <row r="18167" spans="1:7">
      <c r="A18167" s="65"/>
      <c r="B18167" s="65"/>
      <c r="C18167" s="65"/>
      <c r="D18167" s="65"/>
      <c r="E18167" s="65"/>
      <c r="F18167" s="65"/>
      <c r="G18167" s="129"/>
    </row>
    <row r="18168" spans="1:7">
      <c r="A18168" s="65"/>
      <c r="B18168" s="65"/>
      <c r="C18168" s="65"/>
      <c r="D18168" s="65"/>
      <c r="E18168" s="65"/>
      <c r="F18168" s="65"/>
      <c r="G18168" s="129"/>
    </row>
    <row r="18169" spans="1:7">
      <c r="A18169" s="65"/>
      <c r="B18169" s="65"/>
      <c r="C18169" s="65"/>
      <c r="D18169" s="65"/>
      <c r="E18169" s="65"/>
      <c r="F18169" s="65"/>
      <c r="G18169" s="129"/>
    </row>
    <row r="18170" spans="1:7">
      <c r="A18170" s="65"/>
      <c r="B18170" s="65"/>
      <c r="C18170" s="65"/>
      <c r="D18170" s="65"/>
      <c r="E18170" s="65"/>
      <c r="F18170" s="65"/>
      <c r="G18170" s="129"/>
    </row>
    <row r="18171" spans="1:7">
      <c r="A18171" s="65"/>
      <c r="B18171" s="65"/>
      <c r="C18171" s="65"/>
      <c r="D18171" s="65"/>
      <c r="E18171" s="65"/>
      <c r="F18171" s="65"/>
      <c r="G18171" s="129"/>
    </row>
    <row r="18172" spans="1:7">
      <c r="A18172" s="65"/>
      <c r="B18172" s="65"/>
      <c r="C18172" s="65"/>
      <c r="D18172" s="65"/>
      <c r="E18172" s="65"/>
      <c r="F18172" s="65"/>
      <c r="G18172" s="129"/>
    </row>
    <row r="18173" spans="1:7">
      <c r="A18173" s="65"/>
      <c r="B18173" s="65"/>
      <c r="C18173" s="65"/>
      <c r="D18173" s="65"/>
      <c r="E18173" s="65"/>
      <c r="F18173" s="65"/>
      <c r="G18173" s="129"/>
    </row>
    <row r="18174" spans="1:7">
      <c r="A18174" s="65"/>
      <c r="B18174" s="65"/>
      <c r="C18174" s="65"/>
      <c r="D18174" s="65"/>
      <c r="E18174" s="65"/>
      <c r="F18174" s="65"/>
      <c r="G18174" s="129"/>
    </row>
    <row r="18175" spans="1:7">
      <c r="A18175" s="65"/>
      <c r="B18175" s="65"/>
      <c r="C18175" s="65"/>
      <c r="D18175" s="65"/>
      <c r="E18175" s="65"/>
      <c r="F18175" s="65"/>
      <c r="G18175" s="129"/>
    </row>
    <row r="18176" spans="1:7">
      <c r="A18176" s="65"/>
      <c r="B18176" s="65"/>
      <c r="C18176" s="65"/>
      <c r="D18176" s="65"/>
      <c r="E18176" s="65"/>
      <c r="F18176" s="65"/>
      <c r="G18176" s="129"/>
    </row>
    <row r="18177" spans="1:7">
      <c r="A18177" s="65"/>
      <c r="B18177" s="65"/>
      <c r="C18177" s="65"/>
      <c r="D18177" s="65"/>
      <c r="E18177" s="65"/>
      <c r="F18177" s="65"/>
      <c r="G18177" s="129"/>
    </row>
    <row r="18178" spans="1:7">
      <c r="A18178" s="65"/>
      <c r="B18178" s="65"/>
      <c r="C18178" s="65"/>
      <c r="D18178" s="65"/>
      <c r="E18178" s="65"/>
      <c r="F18178" s="65"/>
      <c r="G18178" s="129"/>
    </row>
    <row r="18179" spans="1:7">
      <c r="A18179" s="65"/>
      <c r="B18179" s="65"/>
      <c r="C18179" s="65"/>
      <c r="D18179" s="65"/>
      <c r="E18179" s="65"/>
      <c r="F18179" s="65"/>
      <c r="G18179" s="129"/>
    </row>
    <row r="18180" spans="1:7">
      <c r="A18180" s="65"/>
      <c r="B18180" s="65"/>
      <c r="C18180" s="65"/>
      <c r="D18180" s="65"/>
      <c r="E18180" s="65"/>
      <c r="F18180" s="65"/>
      <c r="G18180" s="129"/>
    </row>
    <row r="18181" spans="1:7">
      <c r="A18181" s="65"/>
      <c r="B18181" s="65"/>
      <c r="C18181" s="65"/>
      <c r="D18181" s="65"/>
      <c r="E18181" s="65"/>
      <c r="F18181" s="65"/>
      <c r="G18181" s="129"/>
    </row>
    <row r="18182" spans="1:7">
      <c r="A18182" s="65"/>
      <c r="B18182" s="65"/>
      <c r="C18182" s="65"/>
      <c r="D18182" s="65"/>
      <c r="E18182" s="65"/>
      <c r="F18182" s="65"/>
      <c r="G18182" s="129"/>
    </row>
    <row r="18183" spans="1:7">
      <c r="A18183" s="65"/>
      <c r="B18183" s="65"/>
      <c r="C18183" s="65"/>
      <c r="D18183" s="65"/>
      <c r="E18183" s="65"/>
      <c r="F18183" s="65"/>
      <c r="G18183" s="129"/>
    </row>
    <row r="18184" spans="1:7">
      <c r="A18184" s="65"/>
      <c r="B18184" s="65"/>
      <c r="C18184" s="65"/>
      <c r="D18184" s="65"/>
      <c r="E18184" s="65"/>
      <c r="F18184" s="65"/>
      <c r="G18184" s="129"/>
    </row>
    <row r="18185" spans="1:7">
      <c r="A18185" s="65"/>
      <c r="B18185" s="65"/>
      <c r="C18185" s="65"/>
      <c r="D18185" s="65"/>
      <c r="E18185" s="65"/>
      <c r="F18185" s="65"/>
      <c r="G18185" s="129"/>
    </row>
    <row r="18186" spans="1:7">
      <c r="A18186" s="65"/>
      <c r="B18186" s="65"/>
      <c r="C18186" s="65"/>
      <c r="D18186" s="65"/>
      <c r="E18186" s="65"/>
      <c r="F18186" s="65"/>
      <c r="G18186" s="129"/>
    </row>
    <row r="18187" spans="1:7">
      <c r="A18187" s="65"/>
      <c r="B18187" s="65"/>
      <c r="C18187" s="65"/>
      <c r="D18187" s="65"/>
      <c r="E18187" s="65"/>
      <c r="F18187" s="65"/>
      <c r="G18187" s="129"/>
    </row>
    <row r="18188" spans="1:7">
      <c r="A18188" s="65"/>
      <c r="B18188" s="65"/>
      <c r="C18188" s="65"/>
      <c r="D18188" s="65"/>
      <c r="E18188" s="65"/>
      <c r="F18188" s="65"/>
      <c r="G18188" s="129"/>
    </row>
    <row r="18189" spans="1:7">
      <c r="A18189" s="65"/>
      <c r="B18189" s="65"/>
      <c r="C18189" s="65"/>
      <c r="D18189" s="65"/>
      <c r="E18189" s="65"/>
      <c r="F18189" s="65"/>
      <c r="G18189" s="129"/>
    </row>
    <row r="18190" spans="1:7">
      <c r="A18190" s="65"/>
      <c r="B18190" s="65"/>
      <c r="C18190" s="65"/>
      <c r="D18190" s="65"/>
      <c r="E18190" s="65"/>
      <c r="F18190" s="65"/>
      <c r="G18190" s="129"/>
    </row>
    <row r="18191" spans="1:7">
      <c r="A18191" s="65"/>
      <c r="B18191" s="65"/>
      <c r="C18191" s="65"/>
      <c r="D18191" s="65"/>
      <c r="E18191" s="65"/>
      <c r="F18191" s="65"/>
      <c r="G18191" s="129"/>
    </row>
    <row r="18192" spans="1:7">
      <c r="A18192" s="65"/>
      <c r="B18192" s="65"/>
      <c r="C18192" s="65"/>
      <c r="D18192" s="65"/>
      <c r="E18192" s="65"/>
      <c r="F18192" s="65"/>
      <c r="G18192" s="129"/>
    </row>
    <row r="18193" spans="1:7">
      <c r="A18193" s="65"/>
      <c r="B18193" s="65"/>
      <c r="C18193" s="65"/>
      <c r="D18193" s="65"/>
      <c r="E18193" s="65"/>
      <c r="F18193" s="65"/>
      <c r="G18193" s="129"/>
    </row>
    <row r="18194" spans="1:7">
      <c r="A18194" s="65"/>
      <c r="B18194" s="65"/>
      <c r="C18194" s="65"/>
      <c r="D18194" s="65"/>
      <c r="E18194" s="65"/>
      <c r="F18194" s="65"/>
      <c r="G18194" s="129"/>
    </row>
    <row r="18195" spans="1:7">
      <c r="A18195" s="65"/>
      <c r="B18195" s="65"/>
      <c r="C18195" s="65"/>
      <c r="D18195" s="65"/>
      <c r="E18195" s="65"/>
      <c r="F18195" s="65"/>
      <c r="G18195" s="129"/>
    </row>
    <row r="18196" spans="1:7">
      <c r="A18196" s="65"/>
      <c r="B18196" s="65"/>
      <c r="C18196" s="65"/>
      <c r="D18196" s="65"/>
      <c r="E18196" s="65"/>
      <c r="F18196" s="65"/>
      <c r="G18196" s="129"/>
    </row>
    <row r="18197" spans="1:7">
      <c r="A18197" s="65"/>
      <c r="B18197" s="65"/>
      <c r="C18197" s="65"/>
      <c r="D18197" s="65"/>
      <c r="E18197" s="65"/>
      <c r="F18197" s="65"/>
      <c r="G18197" s="129"/>
    </row>
    <row r="18198" spans="1:7">
      <c r="A18198" s="65"/>
      <c r="B18198" s="65"/>
      <c r="C18198" s="65"/>
      <c r="D18198" s="65"/>
      <c r="E18198" s="65"/>
      <c r="F18198" s="65"/>
      <c r="G18198" s="129"/>
    </row>
    <row r="18199" spans="1:7">
      <c r="A18199" s="65"/>
      <c r="B18199" s="65"/>
      <c r="C18199" s="65"/>
      <c r="D18199" s="65"/>
      <c r="E18199" s="65"/>
      <c r="F18199" s="65"/>
      <c r="G18199" s="129"/>
    </row>
    <row r="18200" spans="1:7">
      <c r="A18200" s="65"/>
      <c r="B18200" s="65"/>
      <c r="C18200" s="65"/>
      <c r="D18200" s="65"/>
      <c r="E18200" s="65"/>
      <c r="F18200" s="65"/>
      <c r="G18200" s="129"/>
    </row>
    <row r="18201" spans="1:7">
      <c r="A18201" s="65"/>
      <c r="B18201" s="65"/>
      <c r="C18201" s="65"/>
      <c r="D18201" s="65"/>
      <c r="E18201" s="65"/>
      <c r="F18201" s="65"/>
      <c r="G18201" s="129"/>
    </row>
    <row r="18202" spans="1:7">
      <c r="A18202" s="65"/>
      <c r="B18202" s="65"/>
      <c r="C18202" s="65"/>
      <c r="D18202" s="65"/>
      <c r="E18202" s="65"/>
      <c r="F18202" s="65"/>
      <c r="G18202" s="129"/>
    </row>
    <row r="18203" spans="1:7">
      <c r="A18203" s="65"/>
      <c r="B18203" s="65"/>
      <c r="C18203" s="65"/>
      <c r="D18203" s="65"/>
      <c r="E18203" s="65"/>
      <c r="F18203" s="65"/>
      <c r="G18203" s="129"/>
    </row>
    <row r="18204" spans="1:7">
      <c r="A18204" s="65"/>
      <c r="B18204" s="65"/>
      <c r="C18204" s="65"/>
      <c r="D18204" s="65"/>
      <c r="E18204" s="65"/>
      <c r="F18204" s="65"/>
      <c r="G18204" s="129"/>
    </row>
    <row r="18205" spans="1:7">
      <c r="A18205" s="65"/>
      <c r="B18205" s="65"/>
      <c r="C18205" s="65"/>
      <c r="D18205" s="65"/>
      <c r="E18205" s="65"/>
      <c r="F18205" s="65"/>
      <c r="G18205" s="129"/>
    </row>
    <row r="18206" spans="1:7">
      <c r="A18206" s="65"/>
      <c r="B18206" s="65"/>
      <c r="C18206" s="65"/>
      <c r="D18206" s="65"/>
      <c r="E18206" s="65"/>
      <c r="F18206" s="65"/>
      <c r="G18206" s="129"/>
    </row>
    <row r="18207" spans="1:7">
      <c r="A18207" s="65"/>
      <c r="B18207" s="65"/>
      <c r="C18207" s="65"/>
      <c r="D18207" s="65"/>
      <c r="E18207" s="65"/>
      <c r="F18207" s="65"/>
      <c r="G18207" s="129"/>
    </row>
    <row r="18208" spans="1:7">
      <c r="A18208" s="65"/>
      <c r="B18208" s="65"/>
      <c r="C18208" s="65"/>
      <c r="D18208" s="65"/>
      <c r="E18208" s="65"/>
      <c r="F18208" s="65"/>
      <c r="G18208" s="129"/>
    </row>
    <row r="18209" spans="1:7">
      <c r="A18209" s="65"/>
      <c r="B18209" s="65"/>
      <c r="C18209" s="65"/>
      <c r="D18209" s="65"/>
      <c r="E18209" s="65"/>
      <c r="F18209" s="65"/>
      <c r="G18209" s="129"/>
    </row>
    <row r="18210" spans="1:7">
      <c r="A18210" s="65"/>
      <c r="B18210" s="65"/>
      <c r="C18210" s="65"/>
      <c r="D18210" s="65"/>
      <c r="E18210" s="65"/>
      <c r="F18210" s="65"/>
      <c r="G18210" s="129"/>
    </row>
    <row r="18211" spans="1:7">
      <c r="A18211" s="65"/>
      <c r="B18211" s="65"/>
      <c r="C18211" s="65"/>
      <c r="D18211" s="65"/>
      <c r="E18211" s="65"/>
      <c r="F18211" s="65"/>
      <c r="G18211" s="129"/>
    </row>
    <row r="18212" spans="1:7">
      <c r="A18212" s="65"/>
      <c r="B18212" s="65"/>
      <c r="C18212" s="65"/>
      <c r="D18212" s="65"/>
      <c r="E18212" s="65"/>
      <c r="F18212" s="65"/>
      <c r="G18212" s="129"/>
    </row>
    <row r="18213" spans="1:7">
      <c r="A18213" s="65"/>
      <c r="B18213" s="65"/>
      <c r="C18213" s="65"/>
      <c r="D18213" s="65"/>
      <c r="E18213" s="65"/>
      <c r="F18213" s="65"/>
      <c r="G18213" s="129"/>
    </row>
    <row r="18214" spans="1:7">
      <c r="A18214" s="65"/>
      <c r="B18214" s="65"/>
      <c r="C18214" s="65"/>
      <c r="D18214" s="65"/>
      <c r="E18214" s="65"/>
      <c r="F18214" s="65"/>
      <c r="G18214" s="129"/>
    </row>
    <row r="18215" spans="1:7">
      <c r="A18215" s="65"/>
      <c r="B18215" s="65"/>
      <c r="C18215" s="65"/>
      <c r="D18215" s="65"/>
      <c r="E18215" s="65"/>
      <c r="F18215" s="65"/>
      <c r="G18215" s="129"/>
    </row>
    <row r="18216" spans="1:7">
      <c r="A18216" s="65"/>
      <c r="B18216" s="65"/>
      <c r="C18216" s="65"/>
      <c r="D18216" s="65"/>
      <c r="E18216" s="65"/>
      <c r="F18216" s="65"/>
      <c r="G18216" s="129"/>
    </row>
    <row r="18217" spans="1:7">
      <c r="A18217" s="65"/>
      <c r="B18217" s="65"/>
      <c r="C18217" s="65"/>
      <c r="D18217" s="65"/>
      <c r="E18217" s="65"/>
      <c r="F18217" s="65"/>
      <c r="G18217" s="129"/>
    </row>
    <row r="18218" spans="1:7">
      <c r="A18218" s="65"/>
      <c r="B18218" s="65"/>
      <c r="C18218" s="65"/>
      <c r="D18218" s="65"/>
      <c r="E18218" s="65"/>
      <c r="F18218" s="65"/>
      <c r="G18218" s="129"/>
    </row>
    <row r="18219" spans="1:7">
      <c r="A18219" s="65"/>
      <c r="B18219" s="65"/>
      <c r="C18219" s="65"/>
      <c r="D18219" s="65"/>
      <c r="E18219" s="65"/>
      <c r="F18219" s="65"/>
      <c r="G18219" s="129"/>
    </row>
    <row r="18220" spans="1:7">
      <c r="A18220" s="65"/>
      <c r="B18220" s="65"/>
      <c r="C18220" s="65"/>
      <c r="D18220" s="65"/>
      <c r="E18220" s="65"/>
      <c r="F18220" s="65"/>
      <c r="G18220" s="129"/>
    </row>
    <row r="18221" spans="1:7">
      <c r="A18221" s="65"/>
      <c r="B18221" s="65"/>
      <c r="C18221" s="65"/>
      <c r="D18221" s="65"/>
      <c r="E18221" s="65"/>
      <c r="F18221" s="65"/>
      <c r="G18221" s="129"/>
    </row>
    <row r="18222" spans="1:7">
      <c r="A18222" s="65"/>
      <c r="B18222" s="65"/>
      <c r="C18222" s="65"/>
      <c r="D18222" s="65"/>
      <c r="E18222" s="65"/>
      <c r="F18222" s="65"/>
      <c r="G18222" s="129"/>
    </row>
    <row r="18223" spans="1:7">
      <c r="A18223" s="65"/>
      <c r="B18223" s="65"/>
      <c r="C18223" s="65"/>
      <c r="D18223" s="65"/>
      <c r="E18223" s="65"/>
      <c r="F18223" s="65"/>
      <c r="G18223" s="129"/>
    </row>
    <row r="18224" spans="1:7">
      <c r="A18224" s="65"/>
      <c r="B18224" s="65"/>
      <c r="C18224" s="65"/>
      <c r="D18224" s="65"/>
      <c r="E18224" s="65"/>
      <c r="F18224" s="65"/>
      <c r="G18224" s="129"/>
    </row>
    <row r="18225" spans="1:7">
      <c r="A18225" s="65"/>
      <c r="B18225" s="65"/>
      <c r="C18225" s="65"/>
      <c r="D18225" s="65"/>
      <c r="E18225" s="65"/>
      <c r="F18225" s="65"/>
      <c r="G18225" s="129"/>
    </row>
    <row r="18226" spans="1:7">
      <c r="A18226" s="65"/>
      <c r="B18226" s="65"/>
      <c r="C18226" s="65"/>
      <c r="D18226" s="65"/>
      <c r="E18226" s="65"/>
      <c r="F18226" s="65"/>
      <c r="G18226" s="129"/>
    </row>
    <row r="18227" spans="1:7">
      <c r="A18227" s="65"/>
      <c r="B18227" s="65"/>
      <c r="C18227" s="65"/>
      <c r="D18227" s="65"/>
      <c r="E18227" s="65"/>
      <c r="F18227" s="65"/>
      <c r="G18227" s="129"/>
    </row>
    <row r="18228" spans="1:7">
      <c r="A18228" s="65"/>
      <c r="B18228" s="65"/>
      <c r="C18228" s="65"/>
      <c r="D18228" s="65"/>
      <c r="E18228" s="65"/>
      <c r="F18228" s="65"/>
      <c r="G18228" s="129"/>
    </row>
    <row r="18229" spans="1:7">
      <c r="A18229" s="65"/>
      <c r="B18229" s="65"/>
      <c r="C18229" s="65"/>
      <c r="D18229" s="65"/>
      <c r="E18229" s="65"/>
      <c r="F18229" s="65"/>
      <c r="G18229" s="129"/>
    </row>
    <row r="18230" spans="1:7">
      <c r="A18230" s="65"/>
      <c r="B18230" s="65"/>
      <c r="C18230" s="65"/>
      <c r="D18230" s="65"/>
      <c r="E18230" s="65"/>
      <c r="F18230" s="65"/>
      <c r="G18230" s="129"/>
    </row>
    <row r="18231" spans="1:7">
      <c r="A18231" s="65"/>
      <c r="B18231" s="65"/>
      <c r="C18231" s="65"/>
      <c r="D18231" s="65"/>
      <c r="E18231" s="65"/>
      <c r="F18231" s="65"/>
      <c r="G18231" s="129"/>
    </row>
    <row r="18232" spans="1:7">
      <c r="A18232" s="65"/>
      <c r="B18232" s="65"/>
      <c r="C18232" s="65"/>
      <c r="D18232" s="65"/>
      <c r="E18232" s="65"/>
      <c r="F18232" s="65"/>
      <c r="G18232" s="129"/>
    </row>
    <row r="18233" spans="1:7">
      <c r="A18233" s="65"/>
      <c r="B18233" s="65"/>
      <c r="C18233" s="65"/>
      <c r="D18233" s="65"/>
      <c r="E18233" s="65"/>
      <c r="F18233" s="65"/>
      <c r="G18233" s="129"/>
    </row>
    <row r="18234" spans="1:7">
      <c r="A18234" s="65"/>
      <c r="B18234" s="65"/>
      <c r="C18234" s="65"/>
      <c r="D18234" s="65"/>
      <c r="E18234" s="65"/>
      <c r="F18234" s="65"/>
      <c r="G18234" s="129"/>
    </row>
    <row r="18235" spans="1:7">
      <c r="A18235" s="65"/>
      <c r="B18235" s="65"/>
      <c r="C18235" s="65"/>
      <c r="D18235" s="65"/>
      <c r="E18235" s="65"/>
      <c r="F18235" s="65"/>
      <c r="G18235" s="129"/>
    </row>
    <row r="18236" spans="1:7">
      <c r="A18236" s="65"/>
      <c r="B18236" s="65"/>
      <c r="C18236" s="65"/>
      <c r="D18236" s="65"/>
      <c r="E18236" s="65"/>
      <c r="F18236" s="65"/>
      <c r="G18236" s="129"/>
    </row>
    <row r="18237" spans="1:7">
      <c r="A18237" s="65"/>
      <c r="B18237" s="65"/>
      <c r="C18237" s="65"/>
      <c r="D18237" s="65"/>
      <c r="E18237" s="65"/>
      <c r="F18237" s="65"/>
      <c r="G18237" s="129"/>
    </row>
    <row r="18238" spans="1:7">
      <c r="A18238" s="65"/>
      <c r="B18238" s="65"/>
      <c r="C18238" s="65"/>
      <c r="D18238" s="65"/>
      <c r="E18238" s="65"/>
      <c r="F18238" s="65"/>
      <c r="G18238" s="129"/>
    </row>
    <row r="18239" spans="1:7">
      <c r="A18239" s="65"/>
      <c r="B18239" s="65"/>
      <c r="C18239" s="65"/>
      <c r="D18239" s="65"/>
      <c r="E18239" s="65"/>
      <c r="F18239" s="65"/>
      <c r="G18239" s="129"/>
    </row>
    <row r="18240" spans="1:7">
      <c r="A18240" s="65"/>
      <c r="B18240" s="65"/>
      <c r="C18240" s="65"/>
      <c r="D18240" s="65"/>
      <c r="E18240" s="65"/>
      <c r="F18240" s="65"/>
      <c r="G18240" s="129"/>
    </row>
    <row r="18241" spans="1:7">
      <c r="A18241" s="65"/>
      <c r="B18241" s="65"/>
      <c r="C18241" s="65"/>
      <c r="D18241" s="65"/>
      <c r="E18241" s="65"/>
      <c r="F18241" s="65"/>
      <c r="G18241" s="129"/>
    </row>
    <row r="18242" spans="1:7">
      <c r="A18242" s="65"/>
      <c r="B18242" s="65"/>
      <c r="C18242" s="65"/>
      <c r="D18242" s="65"/>
      <c r="E18242" s="65"/>
      <c r="F18242" s="65"/>
      <c r="G18242" s="129"/>
    </row>
    <row r="18243" spans="1:7">
      <c r="A18243" s="65"/>
      <c r="B18243" s="65"/>
      <c r="C18243" s="65"/>
      <c r="D18243" s="65"/>
      <c r="E18243" s="65"/>
      <c r="F18243" s="65"/>
      <c r="G18243" s="129"/>
    </row>
    <row r="18244" spans="1:7">
      <c r="A18244" s="65"/>
      <c r="B18244" s="65"/>
      <c r="C18244" s="65"/>
      <c r="D18244" s="65"/>
      <c r="E18244" s="65"/>
      <c r="F18244" s="65"/>
      <c r="G18244" s="129"/>
    </row>
    <row r="18245" spans="1:7">
      <c r="A18245" s="65"/>
      <c r="B18245" s="65"/>
      <c r="C18245" s="65"/>
      <c r="D18245" s="65"/>
      <c r="E18245" s="65"/>
      <c r="F18245" s="65"/>
      <c r="G18245" s="129"/>
    </row>
    <row r="18246" spans="1:7">
      <c r="A18246" s="65"/>
      <c r="B18246" s="65"/>
      <c r="C18246" s="65"/>
      <c r="D18246" s="65"/>
      <c r="E18246" s="65"/>
      <c r="F18246" s="65"/>
      <c r="G18246" s="129"/>
    </row>
    <row r="18247" spans="1:7">
      <c r="A18247" s="65"/>
      <c r="B18247" s="65"/>
      <c r="C18247" s="65"/>
      <c r="D18247" s="65"/>
      <c r="E18247" s="65"/>
      <c r="F18247" s="65"/>
      <c r="G18247" s="129"/>
    </row>
    <row r="18248" spans="1:7">
      <c r="A18248" s="65"/>
      <c r="B18248" s="65"/>
      <c r="C18248" s="65"/>
      <c r="D18248" s="65"/>
      <c r="E18248" s="65"/>
      <c r="F18248" s="65"/>
      <c r="G18248" s="129"/>
    </row>
    <row r="18249" spans="1:7">
      <c r="A18249" s="65"/>
      <c r="B18249" s="65"/>
      <c r="C18249" s="65"/>
      <c r="D18249" s="65"/>
      <c r="E18249" s="65"/>
      <c r="F18249" s="65"/>
      <c r="G18249" s="129"/>
    </row>
    <row r="18250" spans="1:7">
      <c r="A18250" s="65"/>
      <c r="B18250" s="65"/>
      <c r="C18250" s="65"/>
      <c r="D18250" s="65"/>
      <c r="E18250" s="65"/>
      <c r="F18250" s="65"/>
      <c r="G18250" s="129"/>
    </row>
    <row r="18251" spans="1:7">
      <c r="A18251" s="65"/>
      <c r="B18251" s="65"/>
      <c r="C18251" s="65"/>
      <c r="D18251" s="65"/>
      <c r="E18251" s="65"/>
      <c r="F18251" s="65"/>
      <c r="G18251" s="129"/>
    </row>
    <row r="18252" spans="1:7">
      <c r="A18252" s="65"/>
      <c r="B18252" s="65"/>
      <c r="C18252" s="65"/>
      <c r="D18252" s="65"/>
      <c r="E18252" s="65"/>
      <c r="F18252" s="65"/>
      <c r="G18252" s="129"/>
    </row>
    <row r="18253" spans="1:7">
      <c r="A18253" s="65"/>
      <c r="B18253" s="65"/>
      <c r="C18253" s="65"/>
      <c r="D18253" s="65"/>
      <c r="E18253" s="65"/>
      <c r="F18253" s="65"/>
      <c r="G18253" s="129"/>
    </row>
    <row r="18254" spans="1:7">
      <c r="A18254" s="65"/>
      <c r="B18254" s="65"/>
      <c r="C18254" s="65"/>
      <c r="D18254" s="65"/>
      <c r="E18254" s="65"/>
      <c r="F18254" s="65"/>
      <c r="G18254" s="129"/>
    </row>
    <row r="18255" spans="1:7">
      <c r="A18255" s="65"/>
      <c r="B18255" s="65"/>
      <c r="C18255" s="65"/>
      <c r="D18255" s="65"/>
      <c r="E18255" s="65"/>
      <c r="F18255" s="65"/>
      <c r="G18255" s="129"/>
    </row>
    <row r="18256" spans="1:7">
      <c r="A18256" s="65"/>
      <c r="B18256" s="65"/>
      <c r="C18256" s="65"/>
      <c r="D18256" s="65"/>
      <c r="E18256" s="65"/>
      <c r="F18256" s="65"/>
      <c r="G18256" s="129"/>
    </row>
    <row r="18257" spans="1:7">
      <c r="A18257" s="65"/>
      <c r="B18257" s="65"/>
      <c r="C18257" s="65"/>
      <c r="D18257" s="65"/>
      <c r="E18257" s="65"/>
      <c r="F18257" s="65"/>
      <c r="G18257" s="129"/>
    </row>
    <row r="18258" spans="1:7">
      <c r="A18258" s="65"/>
      <c r="B18258" s="65"/>
      <c r="C18258" s="65"/>
      <c r="D18258" s="65"/>
      <c r="E18258" s="65"/>
      <c r="F18258" s="65"/>
      <c r="G18258" s="129"/>
    </row>
    <row r="18259" spans="1:7">
      <c r="A18259" s="65"/>
      <c r="B18259" s="65"/>
      <c r="C18259" s="65"/>
      <c r="D18259" s="65"/>
      <c r="E18259" s="65"/>
      <c r="F18259" s="65"/>
      <c r="G18259" s="129"/>
    </row>
    <row r="18260" spans="1:7">
      <c r="A18260" s="65"/>
      <c r="B18260" s="65"/>
      <c r="C18260" s="65"/>
      <c r="D18260" s="65"/>
      <c r="E18260" s="65"/>
      <c r="F18260" s="65"/>
      <c r="G18260" s="129"/>
    </row>
    <row r="18261" spans="1:7">
      <c r="A18261" s="65"/>
      <c r="B18261" s="65"/>
      <c r="C18261" s="65"/>
      <c r="D18261" s="65"/>
      <c r="E18261" s="65"/>
      <c r="F18261" s="65"/>
      <c r="G18261" s="129"/>
    </row>
    <row r="18262" spans="1:7">
      <c r="A18262" s="65"/>
      <c r="B18262" s="65"/>
      <c r="C18262" s="65"/>
      <c r="D18262" s="65"/>
      <c r="E18262" s="65"/>
      <c r="F18262" s="65"/>
      <c r="G18262" s="129"/>
    </row>
    <row r="18263" spans="1:7">
      <c r="A18263" s="65"/>
      <c r="B18263" s="65"/>
      <c r="C18263" s="65"/>
      <c r="D18263" s="65"/>
      <c r="E18263" s="65"/>
      <c r="F18263" s="65"/>
      <c r="G18263" s="129"/>
    </row>
    <row r="18264" spans="1:7">
      <c r="A18264" s="65"/>
      <c r="B18264" s="65"/>
      <c r="C18264" s="65"/>
      <c r="D18264" s="65"/>
      <c r="E18264" s="65"/>
      <c r="F18264" s="65"/>
      <c r="G18264" s="129"/>
    </row>
    <row r="18265" spans="1:7">
      <c r="A18265" s="65"/>
      <c r="B18265" s="65"/>
      <c r="C18265" s="65"/>
      <c r="D18265" s="65"/>
      <c r="E18265" s="65"/>
      <c r="F18265" s="65"/>
      <c r="G18265" s="129"/>
    </row>
    <row r="18266" spans="1:7">
      <c r="A18266" s="65"/>
      <c r="B18266" s="65"/>
      <c r="C18266" s="65"/>
      <c r="D18266" s="65"/>
      <c r="E18266" s="65"/>
      <c r="F18266" s="65"/>
      <c r="G18266" s="129"/>
    </row>
    <row r="18267" spans="1:7">
      <c r="A18267" s="65"/>
      <c r="B18267" s="65"/>
      <c r="C18267" s="65"/>
      <c r="D18267" s="65"/>
      <c r="E18267" s="65"/>
      <c r="F18267" s="65"/>
      <c r="G18267" s="129"/>
    </row>
    <row r="18268" spans="1:7">
      <c r="A18268" s="65"/>
      <c r="B18268" s="65"/>
      <c r="C18268" s="65"/>
      <c r="D18268" s="65"/>
      <c r="E18268" s="65"/>
      <c r="F18268" s="65"/>
      <c r="G18268" s="129"/>
    </row>
    <row r="18269" spans="1:7">
      <c r="A18269" s="65"/>
      <c r="B18269" s="65"/>
      <c r="C18269" s="65"/>
      <c r="D18269" s="65"/>
      <c r="E18269" s="65"/>
      <c r="F18269" s="65"/>
      <c r="G18269" s="129"/>
    </row>
    <row r="18270" spans="1:7">
      <c r="A18270" s="65"/>
      <c r="B18270" s="65"/>
      <c r="C18270" s="65"/>
      <c r="D18270" s="65"/>
      <c r="E18270" s="65"/>
      <c r="F18270" s="65"/>
      <c r="G18270" s="129"/>
    </row>
    <row r="18271" spans="1:7">
      <c r="A18271" s="65"/>
      <c r="B18271" s="65"/>
      <c r="C18271" s="65"/>
      <c r="D18271" s="65"/>
      <c r="E18271" s="65"/>
      <c r="F18271" s="65"/>
      <c r="G18271" s="129"/>
    </row>
    <row r="18272" spans="1:7">
      <c r="A18272" s="65"/>
      <c r="B18272" s="65"/>
      <c r="C18272" s="65"/>
      <c r="D18272" s="65"/>
      <c r="E18272" s="65"/>
      <c r="F18272" s="65"/>
      <c r="G18272" s="129"/>
    </row>
    <row r="18273" spans="1:7">
      <c r="A18273" s="65"/>
      <c r="B18273" s="65"/>
      <c r="C18273" s="65"/>
      <c r="D18273" s="65"/>
      <c r="E18273" s="65"/>
      <c r="F18273" s="65"/>
      <c r="G18273" s="129"/>
    </row>
    <row r="18274" spans="1:7">
      <c r="A18274" s="65"/>
      <c r="B18274" s="65"/>
      <c r="C18274" s="65"/>
      <c r="D18274" s="65"/>
      <c r="E18274" s="65"/>
      <c r="F18274" s="65"/>
      <c r="G18274" s="129"/>
    </row>
    <row r="18275" spans="1:7">
      <c r="A18275" s="65"/>
      <c r="B18275" s="65"/>
      <c r="C18275" s="65"/>
      <c r="D18275" s="65"/>
      <c r="E18275" s="65"/>
      <c r="F18275" s="65"/>
      <c r="G18275" s="129"/>
    </row>
    <row r="18276" spans="1:7">
      <c r="A18276" s="65"/>
      <c r="B18276" s="65"/>
      <c r="C18276" s="65"/>
      <c r="D18276" s="65"/>
      <c r="E18276" s="65"/>
      <c r="F18276" s="65"/>
      <c r="G18276" s="129"/>
    </row>
    <row r="18277" spans="1:7">
      <c r="A18277" s="65"/>
      <c r="B18277" s="65"/>
      <c r="C18277" s="65"/>
      <c r="D18277" s="65"/>
      <c r="E18277" s="65"/>
      <c r="F18277" s="65"/>
      <c r="G18277" s="129"/>
    </row>
    <row r="18278" spans="1:7">
      <c r="A18278" s="65"/>
      <c r="B18278" s="65"/>
      <c r="C18278" s="65"/>
      <c r="D18278" s="65"/>
      <c r="E18278" s="65"/>
      <c r="F18278" s="65"/>
      <c r="G18278" s="129"/>
    </row>
    <row r="18279" spans="1:7">
      <c r="A18279" s="65"/>
      <c r="B18279" s="65"/>
      <c r="C18279" s="65"/>
      <c r="D18279" s="65"/>
      <c r="E18279" s="65"/>
      <c r="F18279" s="65"/>
      <c r="G18279" s="129"/>
    </row>
    <row r="18280" spans="1:7">
      <c r="A18280" s="65"/>
      <c r="B18280" s="65"/>
      <c r="C18280" s="65"/>
      <c r="D18280" s="65"/>
      <c r="E18280" s="65"/>
      <c r="F18280" s="65"/>
      <c r="G18280" s="129"/>
    </row>
    <row r="18281" spans="1:7">
      <c r="A18281" s="65"/>
      <c r="B18281" s="65"/>
      <c r="C18281" s="65"/>
      <c r="D18281" s="65"/>
      <c r="E18281" s="65"/>
      <c r="F18281" s="65"/>
      <c r="G18281" s="129"/>
    </row>
    <row r="18282" spans="1:7">
      <c r="A18282" s="65"/>
      <c r="B18282" s="65"/>
      <c r="C18282" s="65"/>
      <c r="D18282" s="65"/>
      <c r="E18282" s="65"/>
      <c r="F18282" s="65"/>
      <c r="G18282" s="129"/>
    </row>
    <row r="18283" spans="1:7">
      <c r="A18283" s="65"/>
      <c r="B18283" s="65"/>
      <c r="C18283" s="65"/>
      <c r="D18283" s="65"/>
      <c r="E18283" s="65"/>
      <c r="F18283" s="65"/>
      <c r="G18283" s="129"/>
    </row>
    <row r="18284" spans="1:7">
      <c r="A18284" s="65"/>
      <c r="B18284" s="65"/>
      <c r="C18284" s="65"/>
      <c r="D18284" s="65"/>
      <c r="E18284" s="65"/>
      <c r="F18284" s="65"/>
      <c r="G18284" s="129"/>
    </row>
    <row r="18285" spans="1:7">
      <c r="A18285" s="65"/>
      <c r="B18285" s="65"/>
      <c r="C18285" s="65"/>
      <c r="D18285" s="65"/>
      <c r="E18285" s="65"/>
      <c r="F18285" s="65"/>
      <c r="G18285" s="129"/>
    </row>
    <row r="18286" spans="1:7">
      <c r="A18286" s="65"/>
      <c r="B18286" s="65"/>
      <c r="C18286" s="65"/>
      <c r="D18286" s="65"/>
      <c r="E18286" s="65"/>
      <c r="F18286" s="65"/>
      <c r="G18286" s="129"/>
    </row>
    <row r="18287" spans="1:7">
      <c r="A18287" s="65"/>
      <c r="B18287" s="65"/>
      <c r="C18287" s="65"/>
      <c r="D18287" s="65"/>
      <c r="E18287" s="65"/>
      <c r="F18287" s="65"/>
      <c r="G18287" s="129"/>
    </row>
    <row r="18288" spans="1:7">
      <c r="A18288" s="65"/>
      <c r="B18288" s="65"/>
      <c r="C18288" s="65"/>
      <c r="D18288" s="65"/>
      <c r="E18288" s="65"/>
      <c r="F18288" s="65"/>
      <c r="G18288" s="129"/>
    </row>
    <row r="18289" spans="1:7">
      <c r="A18289" s="65"/>
      <c r="B18289" s="65"/>
      <c r="C18289" s="65"/>
      <c r="D18289" s="65"/>
      <c r="E18289" s="65"/>
      <c r="F18289" s="65"/>
      <c r="G18289" s="129"/>
    </row>
    <row r="18290" spans="1:7">
      <c r="A18290" s="65"/>
      <c r="B18290" s="65"/>
      <c r="C18290" s="65"/>
      <c r="D18290" s="65"/>
      <c r="E18290" s="65"/>
      <c r="F18290" s="65"/>
      <c r="G18290" s="129"/>
    </row>
    <row r="18291" spans="1:7">
      <c r="A18291" s="65"/>
      <c r="B18291" s="65"/>
      <c r="C18291" s="65"/>
      <c r="D18291" s="65"/>
      <c r="E18291" s="65"/>
      <c r="F18291" s="65"/>
      <c r="G18291" s="129"/>
    </row>
    <row r="18292" spans="1:7">
      <c r="A18292" s="65"/>
      <c r="B18292" s="65"/>
      <c r="C18292" s="65"/>
      <c r="D18292" s="65"/>
      <c r="E18292" s="65"/>
      <c r="F18292" s="65"/>
      <c r="G18292" s="129"/>
    </row>
    <row r="18293" spans="1:7">
      <c r="A18293" s="65"/>
      <c r="B18293" s="65"/>
      <c r="C18293" s="65"/>
      <c r="D18293" s="65"/>
      <c r="E18293" s="65"/>
      <c r="F18293" s="65"/>
      <c r="G18293" s="129"/>
    </row>
    <row r="18294" spans="1:7">
      <c r="A18294" s="65"/>
      <c r="B18294" s="65"/>
      <c r="C18294" s="65"/>
      <c r="D18294" s="65"/>
      <c r="E18294" s="65"/>
      <c r="F18294" s="65"/>
      <c r="G18294" s="129"/>
    </row>
    <row r="18295" spans="1:7">
      <c r="A18295" s="65"/>
      <c r="B18295" s="65"/>
      <c r="C18295" s="65"/>
      <c r="D18295" s="65"/>
      <c r="E18295" s="65"/>
      <c r="F18295" s="65"/>
      <c r="G18295" s="129"/>
    </row>
    <row r="18296" spans="1:7">
      <c r="A18296" s="65"/>
      <c r="B18296" s="65"/>
      <c r="C18296" s="65"/>
      <c r="D18296" s="65"/>
      <c r="E18296" s="65"/>
      <c r="F18296" s="65"/>
      <c r="G18296" s="129"/>
    </row>
    <row r="18297" spans="1:7">
      <c r="A18297" s="65"/>
      <c r="B18297" s="65"/>
      <c r="C18297" s="65"/>
      <c r="D18297" s="65"/>
      <c r="E18297" s="65"/>
      <c r="F18297" s="65"/>
      <c r="G18297" s="129"/>
    </row>
    <row r="18298" spans="1:7">
      <c r="A18298" s="65"/>
      <c r="B18298" s="65"/>
      <c r="C18298" s="65"/>
      <c r="D18298" s="65"/>
      <c r="E18298" s="65"/>
      <c r="F18298" s="65"/>
      <c r="G18298" s="129"/>
    </row>
    <row r="18299" spans="1:7">
      <c r="A18299" s="65"/>
      <c r="B18299" s="65"/>
      <c r="C18299" s="65"/>
      <c r="D18299" s="65"/>
      <c r="E18299" s="65"/>
      <c r="F18299" s="65"/>
      <c r="G18299" s="129"/>
    </row>
    <row r="18300" spans="1:7">
      <c r="A18300" s="65"/>
      <c r="B18300" s="65"/>
      <c r="C18300" s="65"/>
      <c r="D18300" s="65"/>
      <c r="E18300" s="65"/>
      <c r="F18300" s="65"/>
      <c r="G18300" s="129"/>
    </row>
    <row r="18301" spans="1:7">
      <c r="A18301" s="65"/>
      <c r="B18301" s="65"/>
      <c r="C18301" s="65"/>
      <c r="D18301" s="65"/>
      <c r="E18301" s="65"/>
      <c r="F18301" s="65"/>
      <c r="G18301" s="129"/>
    </row>
    <row r="18302" spans="1:7">
      <c r="A18302" s="65"/>
      <c r="B18302" s="65"/>
      <c r="C18302" s="65"/>
      <c r="D18302" s="65"/>
      <c r="E18302" s="65"/>
      <c r="F18302" s="65"/>
      <c r="G18302" s="129"/>
    </row>
    <row r="18303" spans="1:7">
      <c r="A18303" s="65"/>
      <c r="B18303" s="65"/>
      <c r="C18303" s="65"/>
      <c r="D18303" s="65"/>
      <c r="E18303" s="65"/>
      <c r="F18303" s="65"/>
      <c r="G18303" s="129"/>
    </row>
    <row r="18304" spans="1:7">
      <c r="A18304" s="65"/>
      <c r="B18304" s="65"/>
      <c r="C18304" s="65"/>
      <c r="D18304" s="65"/>
      <c r="E18304" s="65"/>
      <c r="F18304" s="65"/>
      <c r="G18304" s="129"/>
    </row>
    <row r="18305" spans="1:7">
      <c r="A18305" s="65"/>
      <c r="B18305" s="65"/>
      <c r="C18305" s="65"/>
      <c r="D18305" s="65"/>
      <c r="E18305" s="65"/>
      <c r="F18305" s="65"/>
      <c r="G18305" s="129"/>
    </row>
    <row r="18306" spans="1:7">
      <c r="A18306" s="65"/>
      <c r="B18306" s="65"/>
      <c r="C18306" s="65"/>
      <c r="D18306" s="65"/>
      <c r="E18306" s="65"/>
      <c r="F18306" s="65"/>
      <c r="G18306" s="129"/>
    </row>
    <row r="18307" spans="1:7">
      <c r="A18307" s="65"/>
      <c r="B18307" s="65"/>
      <c r="C18307" s="65"/>
      <c r="D18307" s="65"/>
      <c r="E18307" s="65"/>
      <c r="F18307" s="65"/>
      <c r="G18307" s="129"/>
    </row>
    <row r="18308" spans="1:7">
      <c r="A18308" s="65"/>
      <c r="B18308" s="65"/>
      <c r="C18308" s="65"/>
      <c r="D18308" s="65"/>
      <c r="E18308" s="65"/>
      <c r="F18308" s="65"/>
      <c r="G18308" s="129"/>
    </row>
    <row r="18309" spans="1:7">
      <c r="A18309" s="65"/>
      <c r="B18309" s="65"/>
      <c r="C18309" s="65"/>
      <c r="D18309" s="65"/>
      <c r="E18309" s="65"/>
      <c r="F18309" s="65"/>
      <c r="G18309" s="129"/>
    </row>
    <row r="18310" spans="1:7">
      <c r="A18310" s="65"/>
      <c r="B18310" s="65"/>
      <c r="C18310" s="65"/>
      <c r="D18310" s="65"/>
      <c r="E18310" s="65"/>
      <c r="F18310" s="65"/>
      <c r="G18310" s="129"/>
    </row>
    <row r="18311" spans="1:7">
      <c r="A18311" s="65"/>
      <c r="B18311" s="65"/>
      <c r="C18311" s="65"/>
      <c r="D18311" s="65"/>
      <c r="E18311" s="65"/>
      <c r="F18311" s="65"/>
      <c r="G18311" s="129"/>
    </row>
    <row r="18312" spans="1:7">
      <c r="A18312" s="65"/>
      <c r="B18312" s="65"/>
      <c r="C18312" s="65"/>
      <c r="D18312" s="65"/>
      <c r="E18312" s="65"/>
      <c r="F18312" s="65"/>
      <c r="G18312" s="129"/>
    </row>
    <row r="18313" spans="1:7">
      <c r="A18313" s="65"/>
      <c r="B18313" s="65"/>
      <c r="C18313" s="65"/>
      <c r="D18313" s="65"/>
      <c r="E18313" s="65"/>
      <c r="F18313" s="65"/>
      <c r="G18313" s="129"/>
    </row>
    <row r="18314" spans="1:7">
      <c r="A18314" s="65"/>
      <c r="B18314" s="65"/>
      <c r="C18314" s="65"/>
      <c r="D18314" s="65"/>
      <c r="E18314" s="65"/>
      <c r="F18314" s="65"/>
      <c r="G18314" s="129"/>
    </row>
    <row r="18315" spans="1:7">
      <c r="A18315" s="65"/>
      <c r="B18315" s="65"/>
      <c r="C18315" s="65"/>
      <c r="D18315" s="65"/>
      <c r="E18315" s="65"/>
      <c r="F18315" s="65"/>
      <c r="G18315" s="129"/>
    </row>
    <row r="18316" spans="1:7">
      <c r="A18316" s="65"/>
      <c r="B18316" s="65"/>
      <c r="C18316" s="65"/>
      <c r="D18316" s="65"/>
      <c r="E18316" s="65"/>
      <c r="F18316" s="65"/>
      <c r="G18316" s="129"/>
    </row>
    <row r="18317" spans="1:7">
      <c r="A18317" s="65"/>
      <c r="B18317" s="65"/>
      <c r="C18317" s="65"/>
      <c r="D18317" s="65"/>
      <c r="E18317" s="65"/>
      <c r="F18317" s="65"/>
      <c r="G18317" s="129"/>
    </row>
    <row r="18318" spans="1:7">
      <c r="A18318" s="65"/>
      <c r="B18318" s="65"/>
      <c r="C18318" s="65"/>
      <c r="D18318" s="65"/>
      <c r="E18318" s="65"/>
      <c r="F18318" s="65"/>
      <c r="G18318" s="129"/>
    </row>
    <row r="18319" spans="1:7">
      <c r="A18319" s="65"/>
      <c r="B18319" s="65"/>
      <c r="C18319" s="65"/>
      <c r="D18319" s="65"/>
      <c r="E18319" s="65"/>
      <c r="F18319" s="65"/>
      <c r="G18319" s="129"/>
    </row>
    <row r="18320" spans="1:7">
      <c r="A18320" s="65"/>
      <c r="B18320" s="65"/>
      <c r="C18320" s="65"/>
      <c r="D18320" s="65"/>
      <c r="E18320" s="65"/>
      <c r="F18320" s="65"/>
      <c r="G18320" s="129"/>
    </row>
    <row r="18321" spans="1:7">
      <c r="A18321" s="65"/>
      <c r="B18321" s="65"/>
      <c r="C18321" s="65"/>
      <c r="D18321" s="65"/>
      <c r="E18321" s="65"/>
      <c r="F18321" s="65"/>
      <c r="G18321" s="129"/>
    </row>
    <row r="18322" spans="1:7">
      <c r="A18322" s="65"/>
      <c r="B18322" s="65"/>
      <c r="C18322" s="65"/>
      <c r="D18322" s="65"/>
      <c r="E18322" s="65"/>
      <c r="F18322" s="65"/>
      <c r="G18322" s="129"/>
    </row>
    <row r="18323" spans="1:7">
      <c r="A18323" s="65"/>
      <c r="B18323" s="65"/>
      <c r="C18323" s="65"/>
      <c r="D18323" s="65"/>
      <c r="E18323" s="65"/>
      <c r="F18323" s="65"/>
      <c r="G18323" s="129"/>
    </row>
    <row r="18324" spans="1:7">
      <c r="A18324" s="65"/>
      <c r="B18324" s="65"/>
      <c r="C18324" s="65"/>
      <c r="D18324" s="65"/>
      <c r="E18324" s="65"/>
      <c r="F18324" s="65"/>
      <c r="G18324" s="129"/>
    </row>
    <row r="18325" spans="1:7">
      <c r="A18325" s="65"/>
      <c r="B18325" s="65"/>
      <c r="C18325" s="65"/>
      <c r="D18325" s="65"/>
      <c r="E18325" s="65"/>
      <c r="F18325" s="65"/>
      <c r="G18325" s="129"/>
    </row>
    <row r="18326" spans="1:7">
      <c r="A18326" s="65"/>
      <c r="B18326" s="65"/>
      <c r="C18326" s="65"/>
      <c r="D18326" s="65"/>
      <c r="E18326" s="65"/>
      <c r="F18326" s="65"/>
      <c r="G18326" s="129"/>
    </row>
    <row r="18327" spans="1:7">
      <c r="A18327" s="65"/>
      <c r="B18327" s="65"/>
      <c r="C18327" s="65"/>
      <c r="D18327" s="65"/>
      <c r="E18327" s="65"/>
      <c r="F18327" s="65"/>
      <c r="G18327" s="129"/>
    </row>
    <row r="18328" spans="1:7">
      <c r="A18328" s="65"/>
      <c r="B18328" s="65"/>
      <c r="C18328" s="65"/>
      <c r="D18328" s="65"/>
      <c r="E18328" s="65"/>
      <c r="F18328" s="65"/>
      <c r="G18328" s="129"/>
    </row>
    <row r="18329" spans="1:7">
      <c r="A18329" s="65"/>
      <c r="B18329" s="65"/>
      <c r="C18329" s="65"/>
      <c r="D18329" s="65"/>
      <c r="E18329" s="65"/>
      <c r="F18329" s="65"/>
      <c r="G18329" s="129"/>
    </row>
    <row r="18330" spans="1:7">
      <c r="A18330" s="65"/>
      <c r="B18330" s="65"/>
      <c r="C18330" s="65"/>
      <c r="D18330" s="65"/>
      <c r="E18330" s="65"/>
      <c r="F18330" s="65"/>
      <c r="G18330" s="129"/>
    </row>
    <row r="18331" spans="1:7">
      <c r="A18331" s="65"/>
      <c r="B18331" s="65"/>
      <c r="C18331" s="65"/>
      <c r="D18331" s="65"/>
      <c r="E18331" s="65"/>
      <c r="F18331" s="65"/>
      <c r="G18331" s="129"/>
    </row>
    <row r="18332" spans="1:7">
      <c r="A18332" s="65"/>
      <c r="B18332" s="65"/>
      <c r="C18332" s="65"/>
      <c r="D18332" s="65"/>
      <c r="E18332" s="65"/>
      <c r="F18332" s="65"/>
      <c r="G18332" s="129"/>
    </row>
    <row r="18333" spans="1:7">
      <c r="A18333" s="65"/>
      <c r="B18333" s="65"/>
      <c r="C18333" s="65"/>
      <c r="D18333" s="65"/>
      <c r="E18333" s="65"/>
      <c r="F18333" s="65"/>
      <c r="G18333" s="129"/>
    </row>
    <row r="18334" spans="1:7">
      <c r="A18334" s="65"/>
      <c r="B18334" s="65"/>
      <c r="C18334" s="65"/>
      <c r="D18334" s="65"/>
      <c r="E18334" s="65"/>
      <c r="F18334" s="65"/>
      <c r="G18334" s="129"/>
    </row>
    <row r="18335" spans="1:7">
      <c r="A18335" s="65"/>
      <c r="B18335" s="65"/>
      <c r="C18335" s="65"/>
      <c r="D18335" s="65"/>
      <c r="E18335" s="65"/>
      <c r="F18335" s="65"/>
      <c r="G18335" s="129"/>
    </row>
    <row r="18336" spans="1:7">
      <c r="A18336" s="65"/>
      <c r="B18336" s="65"/>
      <c r="C18336" s="65"/>
      <c r="D18336" s="65"/>
      <c r="E18336" s="65"/>
      <c r="F18336" s="65"/>
      <c r="G18336" s="129"/>
    </row>
    <row r="18337" spans="1:7">
      <c r="A18337" s="65"/>
      <c r="B18337" s="65"/>
      <c r="C18337" s="65"/>
      <c r="D18337" s="65"/>
      <c r="E18337" s="65"/>
      <c r="F18337" s="65"/>
      <c r="G18337" s="129"/>
    </row>
    <row r="18338" spans="1:7">
      <c r="A18338" s="65"/>
      <c r="B18338" s="65"/>
      <c r="C18338" s="65"/>
      <c r="D18338" s="65"/>
      <c r="E18338" s="65"/>
      <c r="F18338" s="65"/>
      <c r="G18338" s="129"/>
    </row>
    <row r="18339" spans="1:7">
      <c r="A18339" s="65"/>
      <c r="B18339" s="65"/>
      <c r="C18339" s="65"/>
      <c r="D18339" s="65"/>
      <c r="E18339" s="65"/>
      <c r="F18339" s="65"/>
      <c r="G18339" s="129"/>
    </row>
    <row r="18340" spans="1:7">
      <c r="A18340" s="65"/>
      <c r="B18340" s="65"/>
      <c r="C18340" s="65"/>
      <c r="D18340" s="65"/>
      <c r="E18340" s="65"/>
      <c r="F18340" s="65"/>
      <c r="G18340" s="129"/>
    </row>
    <row r="18341" spans="1:7">
      <c r="A18341" s="65"/>
      <c r="B18341" s="65"/>
      <c r="C18341" s="65"/>
      <c r="D18341" s="65"/>
      <c r="E18341" s="65"/>
      <c r="F18341" s="65"/>
      <c r="G18341" s="129"/>
    </row>
    <row r="18342" spans="1:7">
      <c r="A18342" s="65"/>
      <c r="B18342" s="65"/>
      <c r="C18342" s="65"/>
      <c r="D18342" s="65"/>
      <c r="E18342" s="65"/>
      <c r="F18342" s="65"/>
      <c r="G18342" s="129"/>
    </row>
    <row r="18343" spans="1:7">
      <c r="A18343" s="65"/>
      <c r="B18343" s="65"/>
      <c r="C18343" s="65"/>
      <c r="D18343" s="65"/>
      <c r="E18343" s="65"/>
      <c r="F18343" s="65"/>
      <c r="G18343" s="129"/>
    </row>
    <row r="18344" spans="1:7">
      <c r="A18344" s="65"/>
      <c r="B18344" s="65"/>
      <c r="C18344" s="65"/>
      <c r="D18344" s="65"/>
      <c r="E18344" s="65"/>
      <c r="F18344" s="65"/>
      <c r="G18344" s="129"/>
    </row>
    <row r="18345" spans="1:7">
      <c r="A18345" s="65"/>
      <c r="B18345" s="65"/>
      <c r="C18345" s="65"/>
      <c r="D18345" s="65"/>
      <c r="E18345" s="65"/>
      <c r="F18345" s="65"/>
      <c r="G18345" s="129"/>
    </row>
    <row r="18346" spans="1:7">
      <c r="A18346" s="65"/>
      <c r="B18346" s="65"/>
      <c r="C18346" s="65"/>
      <c r="D18346" s="65"/>
      <c r="E18346" s="65"/>
      <c r="F18346" s="65"/>
      <c r="G18346" s="129"/>
    </row>
    <row r="18347" spans="1:7">
      <c r="A18347" s="65"/>
      <c r="B18347" s="65"/>
      <c r="C18347" s="65"/>
      <c r="D18347" s="65"/>
      <c r="E18347" s="65"/>
      <c r="F18347" s="65"/>
      <c r="G18347" s="129"/>
    </row>
    <row r="18348" spans="1:7">
      <c r="A18348" s="65"/>
      <c r="B18348" s="65"/>
      <c r="C18348" s="65"/>
      <c r="D18348" s="65"/>
      <c r="E18348" s="65"/>
      <c r="F18348" s="65"/>
      <c r="G18348" s="129"/>
    </row>
    <row r="18349" spans="1:7">
      <c r="A18349" s="65"/>
      <c r="B18349" s="65"/>
      <c r="C18349" s="65"/>
      <c r="D18349" s="65"/>
      <c r="E18349" s="65"/>
      <c r="F18349" s="65"/>
      <c r="G18349" s="129"/>
    </row>
    <row r="18350" spans="1:7">
      <c r="A18350" s="65"/>
      <c r="B18350" s="65"/>
      <c r="C18350" s="65"/>
      <c r="D18350" s="65"/>
      <c r="E18350" s="65"/>
      <c r="F18350" s="65"/>
      <c r="G18350" s="129"/>
    </row>
    <row r="18351" spans="1:7">
      <c r="A18351" s="65"/>
      <c r="B18351" s="65"/>
      <c r="C18351" s="65"/>
      <c r="D18351" s="65"/>
      <c r="E18351" s="65"/>
      <c r="F18351" s="65"/>
      <c r="G18351" s="129"/>
    </row>
    <row r="18352" spans="1:7">
      <c r="A18352" s="65"/>
      <c r="B18352" s="65"/>
      <c r="C18352" s="65"/>
      <c r="D18352" s="65"/>
      <c r="E18352" s="65"/>
      <c r="F18352" s="65"/>
      <c r="G18352" s="129"/>
    </row>
    <row r="18353" spans="1:7">
      <c r="A18353" s="65"/>
      <c r="B18353" s="65"/>
      <c r="C18353" s="65"/>
      <c r="D18353" s="65"/>
      <c r="E18353" s="65"/>
      <c r="F18353" s="65"/>
      <c r="G18353" s="129"/>
    </row>
    <row r="18354" spans="1:7">
      <c r="A18354" s="65"/>
      <c r="B18354" s="65"/>
      <c r="C18354" s="65"/>
      <c r="D18354" s="65"/>
      <c r="E18354" s="65"/>
      <c r="F18354" s="65"/>
      <c r="G18354" s="129"/>
    </row>
    <row r="18355" spans="1:7">
      <c r="A18355" s="65"/>
      <c r="B18355" s="65"/>
      <c r="C18355" s="65"/>
      <c r="D18355" s="65"/>
      <c r="E18355" s="65"/>
      <c r="F18355" s="65"/>
      <c r="G18355" s="129"/>
    </row>
    <row r="18356" spans="1:7">
      <c r="A18356" s="65"/>
      <c r="B18356" s="65"/>
      <c r="C18356" s="65"/>
      <c r="D18356" s="65"/>
      <c r="E18356" s="65"/>
      <c r="F18356" s="65"/>
      <c r="G18356" s="129"/>
    </row>
    <row r="18357" spans="1:7">
      <c r="A18357" s="65"/>
      <c r="B18357" s="65"/>
      <c r="C18357" s="65"/>
      <c r="D18357" s="65"/>
      <c r="E18357" s="65"/>
      <c r="F18357" s="65"/>
      <c r="G18357" s="129"/>
    </row>
    <row r="18358" spans="1:7">
      <c r="A18358" s="65"/>
      <c r="B18358" s="65"/>
      <c r="C18358" s="65"/>
      <c r="D18358" s="65"/>
      <c r="E18358" s="65"/>
      <c r="F18358" s="65"/>
      <c r="G18358" s="129"/>
    </row>
    <row r="18359" spans="1:7">
      <c r="A18359" s="65"/>
      <c r="B18359" s="65"/>
      <c r="C18359" s="65"/>
      <c r="D18359" s="65"/>
      <c r="E18359" s="65"/>
      <c r="F18359" s="65"/>
      <c r="G18359" s="129"/>
    </row>
    <row r="18360" spans="1:7">
      <c r="A18360" s="65"/>
      <c r="B18360" s="65"/>
      <c r="C18360" s="65"/>
      <c r="D18360" s="65"/>
      <c r="E18360" s="65"/>
      <c r="F18360" s="65"/>
      <c r="G18360" s="129"/>
    </row>
    <row r="18361" spans="1:7">
      <c r="A18361" s="65"/>
      <c r="B18361" s="65"/>
      <c r="C18361" s="65"/>
      <c r="D18361" s="65"/>
      <c r="E18361" s="65"/>
      <c r="F18361" s="65"/>
      <c r="G18361" s="129"/>
    </row>
    <row r="18362" spans="1:7">
      <c r="A18362" s="65"/>
      <c r="B18362" s="65"/>
      <c r="C18362" s="65"/>
      <c r="D18362" s="65"/>
      <c r="E18362" s="65"/>
      <c r="F18362" s="65"/>
      <c r="G18362" s="129"/>
    </row>
    <row r="18363" spans="1:7">
      <c r="A18363" s="65"/>
      <c r="B18363" s="65"/>
      <c r="C18363" s="65"/>
      <c r="D18363" s="65"/>
      <c r="E18363" s="65"/>
      <c r="F18363" s="65"/>
      <c r="G18363" s="129"/>
    </row>
    <row r="18364" spans="1:7">
      <c r="A18364" s="65"/>
      <c r="B18364" s="65"/>
      <c r="C18364" s="65"/>
      <c r="D18364" s="65"/>
      <c r="E18364" s="65"/>
      <c r="F18364" s="65"/>
      <c r="G18364" s="129"/>
    </row>
    <row r="18365" spans="1:7">
      <c r="A18365" s="65"/>
      <c r="B18365" s="65"/>
      <c r="C18365" s="65"/>
      <c r="D18365" s="65"/>
      <c r="E18365" s="65"/>
      <c r="F18365" s="65"/>
      <c r="G18365" s="129"/>
    </row>
    <row r="18366" spans="1:7">
      <c r="A18366" s="65"/>
      <c r="B18366" s="65"/>
      <c r="C18366" s="65"/>
      <c r="D18366" s="65"/>
      <c r="E18366" s="65"/>
      <c r="F18366" s="65"/>
      <c r="G18366" s="129"/>
    </row>
    <row r="18367" spans="1:7">
      <c r="A18367" s="65"/>
      <c r="B18367" s="65"/>
      <c r="C18367" s="65"/>
      <c r="D18367" s="65"/>
      <c r="E18367" s="65"/>
      <c r="F18367" s="65"/>
      <c r="G18367" s="129"/>
    </row>
    <row r="18368" spans="1:7">
      <c r="A18368" s="65"/>
      <c r="B18368" s="65"/>
      <c r="C18368" s="65"/>
      <c r="D18368" s="65"/>
      <c r="E18368" s="65"/>
      <c r="F18368" s="65"/>
      <c r="G18368" s="129"/>
    </row>
    <row r="18369" spans="1:7">
      <c r="A18369" s="65"/>
      <c r="B18369" s="65"/>
      <c r="C18369" s="65"/>
      <c r="D18369" s="65"/>
      <c r="E18369" s="65"/>
      <c r="F18369" s="65"/>
      <c r="G18369" s="129"/>
    </row>
    <row r="18370" spans="1:7">
      <c r="A18370" s="65"/>
      <c r="B18370" s="65"/>
      <c r="C18370" s="65"/>
      <c r="D18370" s="65"/>
      <c r="E18370" s="65"/>
      <c r="F18370" s="65"/>
      <c r="G18370" s="129"/>
    </row>
    <row r="18371" spans="1:7">
      <c r="A18371" s="65"/>
      <c r="B18371" s="65"/>
      <c r="C18371" s="65"/>
      <c r="D18371" s="65"/>
      <c r="E18371" s="65"/>
      <c r="F18371" s="65"/>
      <c r="G18371" s="129"/>
    </row>
    <row r="18372" spans="1:7">
      <c r="A18372" s="65"/>
      <c r="B18372" s="65"/>
      <c r="C18372" s="65"/>
      <c r="D18372" s="65"/>
      <c r="E18372" s="65"/>
      <c r="F18372" s="65"/>
      <c r="G18372" s="129"/>
    </row>
    <row r="18373" spans="1:7">
      <c r="A18373" s="65"/>
      <c r="B18373" s="65"/>
      <c r="C18373" s="65"/>
      <c r="D18373" s="65"/>
      <c r="E18373" s="65"/>
      <c r="F18373" s="65"/>
      <c r="G18373" s="129"/>
    </row>
    <row r="18374" spans="1:7">
      <c r="A18374" s="65"/>
      <c r="B18374" s="65"/>
      <c r="C18374" s="65"/>
      <c r="D18374" s="65"/>
      <c r="E18374" s="65"/>
      <c r="F18374" s="65"/>
      <c r="G18374" s="129"/>
    </row>
    <row r="18375" spans="1:7">
      <c r="A18375" s="65"/>
      <c r="B18375" s="65"/>
      <c r="C18375" s="65"/>
      <c r="D18375" s="65"/>
      <c r="E18375" s="65"/>
      <c r="F18375" s="65"/>
      <c r="G18375" s="129"/>
    </row>
    <row r="18376" spans="1:7">
      <c r="A18376" s="65"/>
      <c r="B18376" s="65"/>
      <c r="C18376" s="65"/>
      <c r="D18376" s="65"/>
      <c r="E18376" s="65"/>
      <c r="F18376" s="65"/>
      <c r="G18376" s="129"/>
    </row>
    <row r="18377" spans="1:7">
      <c r="A18377" s="65"/>
      <c r="B18377" s="65"/>
      <c r="C18377" s="65"/>
      <c r="D18377" s="65"/>
      <c r="E18377" s="65"/>
      <c r="F18377" s="65"/>
      <c r="G18377" s="129"/>
    </row>
    <row r="18378" spans="1:7">
      <c r="A18378" s="65"/>
      <c r="B18378" s="65"/>
      <c r="C18378" s="65"/>
      <c r="D18378" s="65"/>
      <c r="E18378" s="65"/>
      <c r="F18378" s="65"/>
      <c r="G18378" s="129"/>
    </row>
    <row r="18379" spans="1:7">
      <c r="A18379" s="65"/>
      <c r="B18379" s="65"/>
      <c r="C18379" s="65"/>
      <c r="D18379" s="65"/>
      <c r="E18379" s="65"/>
      <c r="F18379" s="65"/>
      <c r="G18379" s="129"/>
    </row>
    <row r="18380" spans="1:7">
      <c r="A18380" s="65"/>
      <c r="B18380" s="65"/>
      <c r="C18380" s="65"/>
      <c r="D18380" s="65"/>
      <c r="E18380" s="65"/>
      <c r="F18380" s="65"/>
      <c r="G18380" s="129"/>
    </row>
    <row r="18381" spans="1:7">
      <c r="A18381" s="65"/>
      <c r="B18381" s="65"/>
      <c r="C18381" s="65"/>
      <c r="D18381" s="65"/>
      <c r="E18381" s="65"/>
      <c r="F18381" s="65"/>
      <c r="G18381" s="129"/>
    </row>
    <row r="18382" spans="1:7">
      <c r="A18382" s="65"/>
      <c r="B18382" s="65"/>
      <c r="C18382" s="65"/>
      <c r="D18382" s="65"/>
      <c r="E18382" s="65"/>
      <c r="F18382" s="65"/>
      <c r="G18382" s="129"/>
    </row>
    <row r="18383" spans="1:7">
      <c r="A18383" s="65"/>
      <c r="B18383" s="65"/>
      <c r="C18383" s="65"/>
      <c r="D18383" s="65"/>
      <c r="E18383" s="65"/>
      <c r="F18383" s="65"/>
      <c r="G18383" s="129"/>
    </row>
    <row r="18384" spans="1:7">
      <c r="A18384" s="65"/>
      <c r="B18384" s="65"/>
      <c r="C18384" s="65"/>
      <c r="D18384" s="65"/>
      <c r="E18384" s="65"/>
      <c r="F18384" s="65"/>
      <c r="G18384" s="129"/>
    </row>
    <row r="18385" spans="1:7">
      <c r="A18385" s="65"/>
      <c r="B18385" s="65"/>
      <c r="C18385" s="65"/>
      <c r="D18385" s="65"/>
      <c r="E18385" s="65"/>
      <c r="F18385" s="65"/>
      <c r="G18385" s="129"/>
    </row>
    <row r="18386" spans="1:7">
      <c r="A18386" s="65"/>
      <c r="B18386" s="65"/>
      <c r="C18386" s="65"/>
      <c r="D18386" s="65"/>
      <c r="E18386" s="65"/>
      <c r="F18386" s="65"/>
      <c r="G18386" s="129"/>
    </row>
    <row r="18387" spans="1:7">
      <c r="A18387" s="65"/>
      <c r="B18387" s="65"/>
      <c r="C18387" s="65"/>
      <c r="D18387" s="65"/>
      <c r="E18387" s="65"/>
      <c r="F18387" s="65"/>
      <c r="G18387" s="129"/>
    </row>
    <row r="18388" spans="1:7">
      <c r="A18388" s="65"/>
      <c r="B18388" s="65"/>
      <c r="C18388" s="65"/>
      <c r="D18388" s="65"/>
      <c r="E18388" s="65"/>
      <c r="F18388" s="65"/>
      <c r="G18388" s="129"/>
    </row>
    <row r="18389" spans="1:7">
      <c r="A18389" s="65"/>
      <c r="B18389" s="65"/>
      <c r="C18389" s="65"/>
      <c r="D18389" s="65"/>
      <c r="E18389" s="65"/>
      <c r="F18389" s="65"/>
      <c r="G18389" s="129"/>
    </row>
    <row r="18390" spans="1:7">
      <c r="A18390" s="65"/>
      <c r="B18390" s="65"/>
      <c r="C18390" s="65"/>
      <c r="D18390" s="65"/>
      <c r="E18390" s="65"/>
      <c r="F18390" s="65"/>
      <c r="G18390" s="129"/>
    </row>
    <row r="18391" spans="1:7">
      <c r="A18391" s="65"/>
      <c r="B18391" s="65"/>
      <c r="C18391" s="65"/>
      <c r="D18391" s="65"/>
      <c r="E18391" s="65"/>
      <c r="F18391" s="65"/>
      <c r="G18391" s="129"/>
    </row>
    <row r="18392" spans="1:7">
      <c r="A18392" s="65"/>
      <c r="B18392" s="65"/>
      <c r="C18392" s="65"/>
      <c r="D18392" s="65"/>
      <c r="E18392" s="65"/>
      <c r="F18392" s="65"/>
      <c r="G18392" s="129"/>
    </row>
    <row r="18393" spans="1:7">
      <c r="A18393" s="65"/>
      <c r="B18393" s="65"/>
      <c r="C18393" s="65"/>
      <c r="D18393" s="65"/>
      <c r="E18393" s="65"/>
      <c r="F18393" s="65"/>
      <c r="G18393" s="129"/>
    </row>
    <row r="18394" spans="1:7">
      <c r="A18394" s="65"/>
      <c r="B18394" s="65"/>
      <c r="C18394" s="65"/>
      <c r="D18394" s="65"/>
      <c r="E18394" s="65"/>
      <c r="F18394" s="65"/>
      <c r="G18394" s="129"/>
    </row>
    <row r="18395" spans="1:7">
      <c r="A18395" s="65"/>
      <c r="B18395" s="65"/>
      <c r="C18395" s="65"/>
      <c r="D18395" s="65"/>
      <c r="E18395" s="65"/>
      <c r="F18395" s="65"/>
      <c r="G18395" s="129"/>
    </row>
    <row r="18396" spans="1:7">
      <c r="A18396" s="65"/>
      <c r="B18396" s="65"/>
      <c r="C18396" s="65"/>
      <c r="D18396" s="65"/>
      <c r="E18396" s="65"/>
      <c r="F18396" s="65"/>
      <c r="G18396" s="129"/>
    </row>
    <row r="18397" spans="1:7">
      <c r="A18397" s="65"/>
      <c r="B18397" s="65"/>
      <c r="C18397" s="65"/>
      <c r="D18397" s="65"/>
      <c r="E18397" s="65"/>
      <c r="F18397" s="65"/>
      <c r="G18397" s="129"/>
    </row>
    <row r="18398" spans="1:7">
      <c r="A18398" s="65"/>
      <c r="B18398" s="65"/>
      <c r="C18398" s="65"/>
      <c r="D18398" s="65"/>
      <c r="E18398" s="65"/>
      <c r="F18398" s="65"/>
      <c r="G18398" s="129"/>
    </row>
    <row r="18399" spans="1:7">
      <c r="A18399" s="65"/>
      <c r="B18399" s="65"/>
      <c r="C18399" s="65"/>
      <c r="D18399" s="65"/>
      <c r="E18399" s="65"/>
      <c r="F18399" s="65"/>
      <c r="G18399" s="129"/>
    </row>
    <row r="18400" spans="1:7">
      <c r="A18400" s="65"/>
      <c r="B18400" s="65"/>
      <c r="C18400" s="65"/>
      <c r="D18400" s="65"/>
      <c r="E18400" s="65"/>
      <c r="F18400" s="65"/>
      <c r="G18400" s="129"/>
    </row>
    <row r="18401" spans="1:7">
      <c r="A18401" s="65"/>
      <c r="B18401" s="65"/>
      <c r="C18401" s="65"/>
      <c r="D18401" s="65"/>
      <c r="E18401" s="65"/>
      <c r="F18401" s="65"/>
      <c r="G18401" s="129"/>
    </row>
    <row r="18402" spans="1:7">
      <c r="A18402" s="65"/>
      <c r="B18402" s="65"/>
      <c r="C18402" s="65"/>
      <c r="D18402" s="65"/>
      <c r="E18402" s="65"/>
      <c r="F18402" s="65"/>
      <c r="G18402" s="129"/>
    </row>
    <row r="18403" spans="1:7">
      <c r="A18403" s="65"/>
      <c r="B18403" s="65"/>
      <c r="C18403" s="65"/>
      <c r="D18403" s="65"/>
      <c r="E18403" s="65"/>
      <c r="F18403" s="65"/>
      <c r="G18403" s="129"/>
    </row>
    <row r="18404" spans="1:7">
      <c r="A18404" s="65"/>
      <c r="B18404" s="65"/>
      <c r="C18404" s="65"/>
      <c r="D18404" s="65"/>
      <c r="E18404" s="65"/>
      <c r="F18404" s="65"/>
      <c r="G18404" s="129"/>
    </row>
    <row r="18405" spans="1:7">
      <c r="A18405" s="65"/>
      <c r="B18405" s="65"/>
      <c r="C18405" s="65"/>
      <c r="D18405" s="65"/>
      <c r="E18405" s="65"/>
      <c r="F18405" s="65"/>
      <c r="G18405" s="129"/>
    </row>
    <row r="18406" spans="1:7">
      <c r="A18406" s="65"/>
      <c r="B18406" s="65"/>
      <c r="C18406" s="65"/>
      <c r="D18406" s="65"/>
      <c r="E18406" s="65"/>
      <c r="F18406" s="65"/>
      <c r="G18406" s="129"/>
    </row>
    <row r="18407" spans="1:7">
      <c r="A18407" s="65"/>
      <c r="B18407" s="65"/>
      <c r="C18407" s="65"/>
      <c r="D18407" s="65"/>
      <c r="E18407" s="65"/>
      <c r="F18407" s="65"/>
      <c r="G18407" s="129"/>
    </row>
    <row r="18408" spans="1:7">
      <c r="A18408" s="65"/>
      <c r="B18408" s="65"/>
      <c r="C18408" s="65"/>
      <c r="D18408" s="65"/>
      <c r="E18408" s="65"/>
      <c r="F18408" s="65"/>
      <c r="G18408" s="129"/>
    </row>
    <row r="18409" spans="1:7">
      <c r="A18409" s="65"/>
      <c r="B18409" s="65"/>
      <c r="C18409" s="65"/>
      <c r="D18409" s="65"/>
      <c r="E18409" s="65"/>
      <c r="F18409" s="65"/>
      <c r="G18409" s="129"/>
    </row>
    <row r="18410" spans="1:7">
      <c r="A18410" s="65"/>
      <c r="B18410" s="65"/>
      <c r="C18410" s="65"/>
      <c r="D18410" s="65"/>
      <c r="E18410" s="65"/>
      <c r="F18410" s="65"/>
      <c r="G18410" s="129"/>
    </row>
    <row r="18411" spans="1:7">
      <c r="A18411" s="65"/>
      <c r="B18411" s="65"/>
      <c r="C18411" s="65"/>
      <c r="D18411" s="65"/>
      <c r="E18411" s="65"/>
      <c r="F18411" s="65"/>
      <c r="G18411" s="129"/>
    </row>
    <row r="18412" spans="1:7">
      <c r="A18412" s="65"/>
      <c r="B18412" s="65"/>
      <c r="C18412" s="65"/>
      <c r="D18412" s="65"/>
      <c r="E18412" s="65"/>
      <c r="F18412" s="65"/>
      <c r="G18412" s="129"/>
    </row>
    <row r="18413" spans="1:7">
      <c r="A18413" s="65"/>
      <c r="B18413" s="65"/>
      <c r="C18413" s="65"/>
      <c r="D18413" s="65"/>
      <c r="E18413" s="65"/>
      <c r="F18413" s="65"/>
      <c r="G18413" s="129"/>
    </row>
    <row r="18414" spans="1:7">
      <c r="A18414" s="65"/>
      <c r="B18414" s="65"/>
      <c r="C18414" s="65"/>
      <c r="D18414" s="65"/>
      <c r="E18414" s="65"/>
      <c r="F18414" s="65"/>
      <c r="G18414" s="129"/>
    </row>
    <row r="18415" spans="1:7">
      <c r="A18415" s="65"/>
      <c r="B18415" s="65"/>
      <c r="C18415" s="65"/>
      <c r="D18415" s="65"/>
      <c r="E18415" s="65"/>
      <c r="F18415" s="65"/>
      <c r="G18415" s="129"/>
    </row>
    <row r="18416" spans="1:7">
      <c r="A18416" s="65"/>
      <c r="B18416" s="65"/>
      <c r="C18416" s="65"/>
      <c r="D18416" s="65"/>
      <c r="E18416" s="65"/>
      <c r="F18416" s="65"/>
      <c r="G18416" s="129"/>
    </row>
    <row r="18417" spans="1:7">
      <c r="A18417" s="65"/>
      <c r="B18417" s="65"/>
      <c r="C18417" s="65"/>
      <c r="D18417" s="65"/>
      <c r="E18417" s="65"/>
      <c r="F18417" s="65"/>
      <c r="G18417" s="129"/>
    </row>
    <row r="18418" spans="1:7">
      <c r="A18418" s="65"/>
      <c r="B18418" s="65"/>
      <c r="C18418" s="65"/>
      <c r="D18418" s="65"/>
      <c r="E18418" s="65"/>
      <c r="F18418" s="65"/>
      <c r="G18418" s="129"/>
    </row>
    <row r="18419" spans="1:7">
      <c r="A18419" s="65"/>
      <c r="B18419" s="65"/>
      <c r="C18419" s="65"/>
      <c r="D18419" s="65"/>
      <c r="E18419" s="65"/>
      <c r="F18419" s="65"/>
      <c r="G18419" s="129"/>
    </row>
    <row r="18420" spans="1:7">
      <c r="A18420" s="65"/>
      <c r="B18420" s="65"/>
      <c r="C18420" s="65"/>
      <c r="D18420" s="65"/>
      <c r="E18420" s="65"/>
      <c r="F18420" s="65"/>
      <c r="G18420" s="129"/>
    </row>
    <row r="18421" spans="1:7">
      <c r="A18421" s="65"/>
      <c r="B18421" s="65"/>
      <c r="C18421" s="65"/>
      <c r="D18421" s="65"/>
      <c r="E18421" s="65"/>
      <c r="F18421" s="65"/>
      <c r="G18421" s="129"/>
    </row>
    <row r="18422" spans="1:7">
      <c r="A18422" s="65"/>
      <c r="B18422" s="65"/>
      <c r="C18422" s="65"/>
      <c r="D18422" s="65"/>
      <c r="E18422" s="65"/>
      <c r="F18422" s="65"/>
      <c r="G18422" s="129"/>
    </row>
    <row r="18423" spans="1:7">
      <c r="A18423" s="65"/>
      <c r="B18423" s="65"/>
      <c r="C18423" s="65"/>
      <c r="D18423" s="65"/>
      <c r="E18423" s="65"/>
      <c r="F18423" s="65"/>
      <c r="G18423" s="129"/>
    </row>
    <row r="18424" spans="1:7">
      <c r="A18424" s="65"/>
      <c r="B18424" s="65"/>
      <c r="C18424" s="65"/>
      <c r="D18424" s="65"/>
      <c r="E18424" s="65"/>
      <c r="F18424" s="65"/>
      <c r="G18424" s="129"/>
    </row>
    <row r="18425" spans="1:7">
      <c r="A18425" s="65"/>
      <c r="B18425" s="65"/>
      <c r="C18425" s="65"/>
      <c r="D18425" s="65"/>
      <c r="E18425" s="65"/>
      <c r="F18425" s="65"/>
      <c r="G18425" s="129"/>
    </row>
    <row r="18426" spans="1:7">
      <c r="A18426" s="65"/>
      <c r="B18426" s="65"/>
      <c r="C18426" s="65"/>
      <c r="D18426" s="65"/>
      <c r="E18426" s="65"/>
      <c r="F18426" s="65"/>
      <c r="G18426" s="129"/>
    </row>
    <row r="18427" spans="1:7">
      <c r="A18427" s="65"/>
      <c r="B18427" s="65"/>
      <c r="C18427" s="65"/>
      <c r="D18427" s="65"/>
      <c r="E18427" s="65"/>
      <c r="F18427" s="65"/>
      <c r="G18427" s="129"/>
    </row>
    <row r="18428" spans="1:7">
      <c r="A18428" s="65"/>
      <c r="B18428" s="65"/>
      <c r="C18428" s="65"/>
      <c r="D18428" s="65"/>
      <c r="E18428" s="65"/>
      <c r="F18428" s="65"/>
      <c r="G18428" s="129"/>
    </row>
    <row r="18429" spans="1:7">
      <c r="A18429" s="65"/>
      <c r="B18429" s="65"/>
      <c r="C18429" s="65"/>
      <c r="D18429" s="65"/>
      <c r="E18429" s="65"/>
      <c r="F18429" s="65"/>
      <c r="G18429" s="129"/>
    </row>
    <row r="18430" spans="1:7">
      <c r="A18430" s="65"/>
      <c r="B18430" s="65"/>
      <c r="C18430" s="65"/>
      <c r="D18430" s="65"/>
      <c r="E18430" s="65"/>
      <c r="F18430" s="65"/>
      <c r="G18430" s="129"/>
    </row>
    <row r="18431" spans="1:7">
      <c r="A18431" s="65"/>
      <c r="B18431" s="65"/>
      <c r="C18431" s="65"/>
      <c r="D18431" s="65"/>
      <c r="E18431" s="65"/>
      <c r="F18431" s="65"/>
      <c r="G18431" s="129"/>
    </row>
    <row r="18432" spans="1:7">
      <c r="A18432" s="65"/>
      <c r="B18432" s="65"/>
      <c r="C18432" s="65"/>
      <c r="D18432" s="65"/>
      <c r="E18432" s="65"/>
      <c r="F18432" s="65"/>
      <c r="G18432" s="129"/>
    </row>
    <row r="18433" spans="1:7">
      <c r="A18433" s="65"/>
      <c r="B18433" s="65"/>
      <c r="C18433" s="65"/>
      <c r="D18433" s="65"/>
      <c r="E18433" s="65"/>
      <c r="F18433" s="65"/>
      <c r="G18433" s="129"/>
    </row>
    <row r="18434" spans="1:7">
      <c r="A18434" s="65"/>
      <c r="B18434" s="65"/>
      <c r="C18434" s="65"/>
      <c r="D18434" s="65"/>
      <c r="E18434" s="65"/>
      <c r="F18434" s="65"/>
      <c r="G18434" s="129"/>
    </row>
    <row r="18435" spans="1:7">
      <c r="A18435" s="65"/>
      <c r="B18435" s="65"/>
      <c r="C18435" s="65"/>
      <c r="D18435" s="65"/>
      <c r="E18435" s="65"/>
      <c r="F18435" s="65"/>
      <c r="G18435" s="129"/>
    </row>
    <row r="18436" spans="1:7">
      <c r="A18436" s="65"/>
      <c r="B18436" s="65"/>
      <c r="C18436" s="65"/>
      <c r="D18436" s="65"/>
      <c r="E18436" s="65"/>
      <c r="F18436" s="65"/>
      <c r="G18436" s="129"/>
    </row>
    <row r="18437" spans="1:7">
      <c r="A18437" s="65"/>
      <c r="B18437" s="65"/>
      <c r="C18437" s="65"/>
      <c r="D18437" s="65"/>
      <c r="E18437" s="65"/>
      <c r="F18437" s="65"/>
      <c r="G18437" s="129"/>
    </row>
    <row r="18438" spans="1:7">
      <c r="A18438" s="65"/>
      <c r="B18438" s="65"/>
      <c r="C18438" s="65"/>
      <c r="D18438" s="65"/>
      <c r="E18438" s="65"/>
      <c r="F18438" s="65"/>
      <c r="G18438" s="129"/>
    </row>
    <row r="18439" spans="1:7">
      <c r="A18439" s="65"/>
      <c r="B18439" s="65"/>
      <c r="C18439" s="65"/>
      <c r="D18439" s="65"/>
      <c r="E18439" s="65"/>
      <c r="F18439" s="65"/>
      <c r="G18439" s="129"/>
    </row>
    <row r="18440" spans="1:7">
      <c r="A18440" s="65"/>
      <c r="B18440" s="65"/>
      <c r="C18440" s="65"/>
      <c r="D18440" s="65"/>
      <c r="E18440" s="65"/>
      <c r="F18440" s="65"/>
      <c r="G18440" s="129"/>
    </row>
    <row r="18441" spans="1:7">
      <c r="A18441" s="65"/>
      <c r="B18441" s="65"/>
      <c r="C18441" s="65"/>
      <c r="D18441" s="65"/>
      <c r="E18441" s="65"/>
      <c r="F18441" s="65"/>
      <c r="G18441" s="129"/>
    </row>
    <row r="18442" spans="1:7">
      <c r="A18442" s="65"/>
      <c r="B18442" s="65"/>
      <c r="C18442" s="65"/>
      <c r="D18442" s="65"/>
      <c r="E18442" s="65"/>
      <c r="F18442" s="65"/>
      <c r="G18442" s="129"/>
    </row>
    <row r="18443" spans="1:7">
      <c r="A18443" s="65"/>
      <c r="B18443" s="65"/>
      <c r="C18443" s="65"/>
      <c r="D18443" s="65"/>
      <c r="E18443" s="65"/>
      <c r="F18443" s="65"/>
      <c r="G18443" s="129"/>
    </row>
    <row r="18444" spans="1:7">
      <c r="A18444" s="65"/>
      <c r="B18444" s="65"/>
      <c r="C18444" s="65"/>
      <c r="D18444" s="65"/>
      <c r="E18444" s="65"/>
      <c r="F18444" s="65"/>
      <c r="G18444" s="129"/>
    </row>
    <row r="18445" spans="1:7">
      <c r="A18445" s="65"/>
      <c r="B18445" s="65"/>
      <c r="C18445" s="65"/>
      <c r="D18445" s="65"/>
      <c r="E18445" s="65"/>
      <c r="F18445" s="65"/>
      <c r="G18445" s="129"/>
    </row>
    <row r="18446" spans="1:7">
      <c r="A18446" s="65"/>
      <c r="B18446" s="65"/>
      <c r="C18446" s="65"/>
      <c r="D18446" s="65"/>
      <c r="E18446" s="65"/>
      <c r="F18446" s="65"/>
      <c r="G18446" s="129"/>
    </row>
    <row r="18447" spans="1:7">
      <c r="A18447" s="65"/>
      <c r="B18447" s="65"/>
      <c r="C18447" s="65"/>
      <c r="D18447" s="65"/>
      <c r="E18447" s="65"/>
      <c r="F18447" s="65"/>
      <c r="G18447" s="129"/>
    </row>
    <row r="18448" spans="1:7">
      <c r="A18448" s="65"/>
      <c r="B18448" s="65"/>
      <c r="C18448" s="65"/>
      <c r="D18448" s="65"/>
      <c r="E18448" s="65"/>
      <c r="F18448" s="65"/>
      <c r="G18448" s="129"/>
    </row>
    <row r="18449" spans="1:7">
      <c r="A18449" s="65"/>
      <c r="B18449" s="65"/>
      <c r="C18449" s="65"/>
      <c r="D18449" s="65"/>
      <c r="E18449" s="65"/>
      <c r="F18449" s="65"/>
      <c r="G18449" s="129"/>
    </row>
    <row r="18450" spans="1:7">
      <c r="A18450" s="65"/>
      <c r="B18450" s="65"/>
      <c r="C18450" s="65"/>
      <c r="D18450" s="65"/>
      <c r="E18450" s="65"/>
      <c r="F18450" s="65"/>
      <c r="G18450" s="129"/>
    </row>
    <row r="18451" spans="1:7">
      <c r="A18451" s="65"/>
      <c r="B18451" s="65"/>
      <c r="C18451" s="65"/>
      <c r="D18451" s="65"/>
      <c r="E18451" s="65"/>
      <c r="F18451" s="65"/>
      <c r="G18451" s="129"/>
    </row>
    <row r="18452" spans="1:7">
      <c r="A18452" s="65"/>
      <c r="B18452" s="65"/>
      <c r="C18452" s="65"/>
      <c r="D18452" s="65"/>
      <c r="E18452" s="65"/>
      <c r="F18452" s="65"/>
      <c r="G18452" s="129"/>
    </row>
    <row r="18453" spans="1:7">
      <c r="A18453" s="65"/>
      <c r="B18453" s="65"/>
      <c r="C18453" s="65"/>
      <c r="D18453" s="65"/>
      <c r="E18453" s="65"/>
      <c r="F18453" s="65"/>
      <c r="G18453" s="129"/>
    </row>
    <row r="18454" spans="1:7">
      <c r="A18454" s="65"/>
      <c r="B18454" s="65"/>
      <c r="C18454" s="65"/>
      <c r="D18454" s="65"/>
      <c r="E18454" s="65"/>
      <c r="F18454" s="65"/>
      <c r="G18454" s="129"/>
    </row>
    <row r="18455" spans="1:7">
      <c r="A18455" s="65"/>
      <c r="B18455" s="65"/>
      <c r="C18455" s="65"/>
      <c r="D18455" s="65"/>
      <c r="E18455" s="65"/>
      <c r="F18455" s="65"/>
      <c r="G18455" s="129"/>
    </row>
    <row r="18456" spans="1:7">
      <c r="A18456" s="65"/>
      <c r="B18456" s="65"/>
      <c r="C18456" s="65"/>
      <c r="D18456" s="65"/>
      <c r="E18456" s="65"/>
      <c r="F18456" s="65"/>
      <c r="G18456" s="129"/>
    </row>
    <row r="18457" spans="1:7">
      <c r="A18457" s="65"/>
      <c r="B18457" s="65"/>
      <c r="C18457" s="65"/>
      <c r="D18457" s="65"/>
      <c r="E18457" s="65"/>
      <c r="F18457" s="65"/>
      <c r="G18457" s="129"/>
    </row>
    <row r="18458" spans="1:7">
      <c r="A18458" s="65"/>
      <c r="B18458" s="65"/>
      <c r="C18458" s="65"/>
      <c r="D18458" s="65"/>
      <c r="E18458" s="65"/>
      <c r="F18458" s="65"/>
      <c r="G18458" s="129"/>
    </row>
    <row r="18459" spans="1:7">
      <c r="A18459" s="65"/>
      <c r="B18459" s="65"/>
      <c r="C18459" s="65"/>
      <c r="D18459" s="65"/>
      <c r="E18459" s="65"/>
      <c r="F18459" s="65"/>
      <c r="G18459" s="129"/>
    </row>
    <row r="18460" spans="1:7">
      <c r="A18460" s="65"/>
      <c r="B18460" s="65"/>
      <c r="C18460" s="65"/>
      <c r="D18460" s="65"/>
      <c r="E18460" s="65"/>
      <c r="F18460" s="65"/>
      <c r="G18460" s="129"/>
    </row>
    <row r="18461" spans="1:7">
      <c r="A18461" s="65"/>
      <c r="B18461" s="65"/>
      <c r="C18461" s="65"/>
      <c r="D18461" s="65"/>
      <c r="E18461" s="65"/>
      <c r="F18461" s="65"/>
      <c r="G18461" s="129"/>
    </row>
    <row r="18462" spans="1:7">
      <c r="A18462" s="65"/>
      <c r="B18462" s="65"/>
      <c r="C18462" s="65"/>
      <c r="D18462" s="65"/>
      <c r="E18462" s="65"/>
      <c r="F18462" s="65"/>
      <c r="G18462" s="129"/>
    </row>
    <row r="18463" spans="1:7">
      <c r="A18463" s="65"/>
      <c r="B18463" s="65"/>
      <c r="C18463" s="65"/>
      <c r="D18463" s="65"/>
      <c r="E18463" s="65"/>
      <c r="F18463" s="65"/>
      <c r="G18463" s="129"/>
    </row>
    <row r="18464" spans="1:7">
      <c r="A18464" s="65"/>
      <c r="B18464" s="65"/>
      <c r="C18464" s="65"/>
      <c r="D18464" s="65"/>
      <c r="E18464" s="65"/>
      <c r="F18464" s="65"/>
      <c r="G18464" s="129"/>
    </row>
    <row r="18465" spans="1:7">
      <c r="A18465" s="65"/>
      <c r="B18465" s="65"/>
      <c r="C18465" s="65"/>
      <c r="D18465" s="65"/>
      <c r="E18465" s="65"/>
      <c r="F18465" s="65"/>
      <c r="G18465" s="129"/>
    </row>
    <row r="18466" spans="1:7">
      <c r="A18466" s="65"/>
      <c r="B18466" s="65"/>
      <c r="C18466" s="65"/>
      <c r="D18466" s="65"/>
      <c r="E18466" s="65"/>
      <c r="F18466" s="65"/>
      <c r="G18466" s="129"/>
    </row>
    <row r="18467" spans="1:7">
      <c r="A18467" s="65"/>
      <c r="B18467" s="65"/>
      <c r="C18467" s="65"/>
      <c r="D18467" s="65"/>
      <c r="E18467" s="65"/>
      <c r="F18467" s="65"/>
      <c r="G18467" s="129"/>
    </row>
    <row r="18468" spans="1:7">
      <c r="A18468" s="65"/>
      <c r="B18468" s="65"/>
      <c r="C18468" s="65"/>
      <c r="D18468" s="65"/>
      <c r="E18468" s="65"/>
      <c r="F18468" s="65"/>
      <c r="G18468" s="129"/>
    </row>
    <row r="18469" spans="1:7">
      <c r="A18469" s="65"/>
      <c r="B18469" s="65"/>
      <c r="C18469" s="65"/>
      <c r="D18469" s="65"/>
      <c r="E18469" s="65"/>
      <c r="F18469" s="65"/>
      <c r="G18469" s="129"/>
    </row>
    <row r="18470" spans="1:7">
      <c r="A18470" s="65"/>
      <c r="B18470" s="65"/>
      <c r="C18470" s="65"/>
      <c r="D18470" s="65"/>
      <c r="E18470" s="65"/>
      <c r="F18470" s="65"/>
      <c r="G18470" s="129"/>
    </row>
    <row r="18471" spans="1:7">
      <c r="A18471" s="65"/>
      <c r="B18471" s="65"/>
      <c r="C18471" s="65"/>
      <c r="D18471" s="65"/>
      <c r="E18471" s="65"/>
      <c r="F18471" s="65"/>
      <c r="G18471" s="129"/>
    </row>
    <row r="18472" spans="1:7">
      <c r="A18472" s="65"/>
      <c r="B18472" s="65"/>
      <c r="C18472" s="65"/>
      <c r="D18472" s="65"/>
      <c r="E18472" s="65"/>
      <c r="F18472" s="65"/>
      <c r="G18472" s="129"/>
    </row>
    <row r="18473" spans="1:7">
      <c r="A18473" s="65"/>
      <c r="B18473" s="65"/>
      <c r="C18473" s="65"/>
      <c r="D18473" s="65"/>
      <c r="E18473" s="65"/>
      <c r="F18473" s="65"/>
      <c r="G18473" s="129"/>
    </row>
    <row r="18474" spans="1:7">
      <c r="A18474" s="65"/>
      <c r="B18474" s="65"/>
      <c r="C18474" s="65"/>
      <c r="D18474" s="65"/>
      <c r="E18474" s="65"/>
      <c r="F18474" s="65"/>
      <c r="G18474" s="129"/>
    </row>
    <row r="18475" spans="1:7">
      <c r="A18475" s="65"/>
      <c r="B18475" s="65"/>
      <c r="C18475" s="65"/>
      <c r="D18475" s="65"/>
      <c r="E18475" s="65"/>
      <c r="F18475" s="65"/>
      <c r="G18475" s="129"/>
    </row>
    <row r="18476" spans="1:7">
      <c r="A18476" s="65"/>
      <c r="B18476" s="65"/>
      <c r="C18476" s="65"/>
      <c r="D18476" s="65"/>
      <c r="E18476" s="65"/>
      <c r="F18476" s="65"/>
      <c r="G18476" s="129"/>
    </row>
    <row r="18477" spans="1:7">
      <c r="A18477" s="65"/>
      <c r="B18477" s="65"/>
      <c r="C18477" s="65"/>
      <c r="D18477" s="65"/>
      <c r="E18477" s="65"/>
      <c r="F18477" s="65"/>
      <c r="G18477" s="129"/>
    </row>
    <row r="18478" spans="1:7">
      <c r="A18478" s="65"/>
      <c r="B18478" s="65"/>
      <c r="C18478" s="65"/>
      <c r="D18478" s="65"/>
      <c r="E18478" s="65"/>
      <c r="F18478" s="65"/>
      <c r="G18478" s="129"/>
    </row>
    <row r="18479" spans="1:7">
      <c r="A18479" s="65"/>
      <c r="B18479" s="65"/>
      <c r="C18479" s="65"/>
      <c r="D18479" s="65"/>
      <c r="E18479" s="65"/>
      <c r="F18479" s="65"/>
      <c r="G18479" s="129"/>
    </row>
    <row r="18480" spans="1:7">
      <c r="A18480" s="65"/>
      <c r="B18480" s="65"/>
      <c r="C18480" s="65"/>
      <c r="D18480" s="65"/>
      <c r="E18480" s="65"/>
      <c r="F18480" s="65"/>
      <c r="G18480" s="129"/>
    </row>
    <row r="18481" spans="1:7">
      <c r="A18481" s="65"/>
      <c r="B18481" s="65"/>
      <c r="C18481" s="65"/>
      <c r="D18481" s="65"/>
      <c r="E18481" s="65"/>
      <c r="F18481" s="65"/>
      <c r="G18481" s="129"/>
    </row>
    <row r="18482" spans="1:7">
      <c r="A18482" s="65"/>
      <c r="B18482" s="65"/>
      <c r="C18482" s="65"/>
      <c r="D18482" s="65"/>
      <c r="E18482" s="65"/>
      <c r="F18482" s="65"/>
      <c r="G18482" s="129"/>
    </row>
    <row r="18483" spans="1:7">
      <c r="A18483" s="65"/>
      <c r="B18483" s="65"/>
      <c r="C18483" s="65"/>
      <c r="D18483" s="65"/>
      <c r="E18483" s="65"/>
      <c r="F18483" s="65"/>
      <c r="G18483" s="129"/>
    </row>
    <row r="18484" spans="1:7">
      <c r="A18484" s="65"/>
      <c r="B18484" s="65"/>
      <c r="C18484" s="65"/>
      <c r="D18484" s="65"/>
      <c r="E18484" s="65"/>
      <c r="F18484" s="65"/>
      <c r="G18484" s="129"/>
    </row>
    <row r="18485" spans="1:7">
      <c r="A18485" s="65"/>
      <c r="B18485" s="65"/>
      <c r="C18485" s="65"/>
      <c r="D18485" s="65"/>
      <c r="E18485" s="65"/>
      <c r="F18485" s="65"/>
      <c r="G18485" s="129"/>
    </row>
    <row r="18486" spans="1:7">
      <c r="A18486" s="65"/>
      <c r="B18486" s="65"/>
      <c r="C18486" s="65"/>
      <c r="D18486" s="65"/>
      <c r="E18486" s="65"/>
      <c r="F18486" s="65"/>
      <c r="G18486" s="129"/>
    </row>
    <row r="18487" spans="1:7">
      <c r="A18487" s="65"/>
      <c r="B18487" s="65"/>
      <c r="C18487" s="65"/>
      <c r="D18487" s="65"/>
      <c r="E18487" s="65"/>
      <c r="F18487" s="65"/>
      <c r="G18487" s="129"/>
    </row>
    <row r="18488" spans="1:7">
      <c r="A18488" s="65"/>
      <c r="B18488" s="65"/>
      <c r="C18488" s="65"/>
      <c r="D18488" s="65"/>
      <c r="E18488" s="65"/>
      <c r="F18488" s="65"/>
      <c r="G18488" s="129"/>
    </row>
    <row r="18489" spans="1:7">
      <c r="A18489" s="65"/>
      <c r="B18489" s="65"/>
      <c r="C18489" s="65"/>
      <c r="D18489" s="65"/>
      <c r="E18489" s="65"/>
      <c r="F18489" s="65"/>
      <c r="G18489" s="129"/>
    </row>
    <row r="18490" spans="1:7">
      <c r="A18490" s="65"/>
      <c r="B18490" s="65"/>
      <c r="C18490" s="65"/>
      <c r="D18490" s="65"/>
      <c r="E18490" s="65"/>
      <c r="F18490" s="65"/>
      <c r="G18490" s="129"/>
    </row>
    <row r="18491" spans="1:7">
      <c r="A18491" s="65"/>
      <c r="B18491" s="65"/>
      <c r="C18491" s="65"/>
      <c r="D18491" s="65"/>
      <c r="E18491" s="65"/>
      <c r="F18491" s="65"/>
      <c r="G18491" s="129"/>
    </row>
    <row r="18492" spans="1:7">
      <c r="A18492" s="65"/>
      <c r="B18492" s="65"/>
      <c r="C18492" s="65"/>
      <c r="D18492" s="65"/>
      <c r="E18492" s="65"/>
      <c r="F18492" s="65"/>
      <c r="G18492" s="129"/>
    </row>
    <row r="18493" spans="1:7">
      <c r="A18493" s="65"/>
      <c r="B18493" s="65"/>
      <c r="C18493" s="65"/>
      <c r="D18493" s="65"/>
      <c r="E18493" s="65"/>
      <c r="F18493" s="65"/>
      <c r="G18493" s="129"/>
    </row>
    <row r="18494" spans="1:7">
      <c r="A18494" s="65"/>
      <c r="B18494" s="65"/>
      <c r="C18494" s="65"/>
      <c r="D18494" s="65"/>
      <c r="E18494" s="65"/>
      <c r="F18494" s="65"/>
      <c r="G18494" s="129"/>
    </row>
    <row r="18495" spans="1:7">
      <c r="A18495" s="65"/>
      <c r="B18495" s="65"/>
      <c r="C18495" s="65"/>
      <c r="D18495" s="65"/>
      <c r="E18495" s="65"/>
      <c r="F18495" s="65"/>
      <c r="G18495" s="129"/>
    </row>
    <row r="18496" spans="1:7">
      <c r="A18496" s="65"/>
      <c r="B18496" s="65"/>
      <c r="C18496" s="65"/>
      <c r="D18496" s="65"/>
      <c r="E18496" s="65"/>
      <c r="F18496" s="65"/>
      <c r="G18496" s="129"/>
    </row>
    <row r="18497" spans="1:7">
      <c r="A18497" s="65"/>
      <c r="B18497" s="65"/>
      <c r="C18497" s="65"/>
      <c r="D18497" s="65"/>
      <c r="E18497" s="65"/>
      <c r="F18497" s="65"/>
      <c r="G18497" s="129"/>
    </row>
    <row r="18498" spans="1:7">
      <c r="A18498" s="65"/>
      <c r="B18498" s="65"/>
      <c r="C18498" s="65"/>
      <c r="D18498" s="65"/>
      <c r="E18498" s="65"/>
      <c r="F18498" s="65"/>
      <c r="G18498" s="129"/>
    </row>
    <row r="18499" spans="1:7">
      <c r="A18499" s="65"/>
      <c r="B18499" s="65"/>
      <c r="C18499" s="65"/>
      <c r="D18499" s="65"/>
      <c r="E18499" s="65"/>
      <c r="F18499" s="65"/>
      <c r="G18499" s="129"/>
    </row>
    <row r="18500" spans="1:7">
      <c r="A18500" s="65"/>
      <c r="B18500" s="65"/>
      <c r="C18500" s="65"/>
      <c r="D18500" s="65"/>
      <c r="E18500" s="65"/>
      <c r="F18500" s="65"/>
      <c r="G18500" s="129"/>
    </row>
    <row r="18501" spans="1:7">
      <c r="A18501" s="65"/>
      <c r="B18501" s="65"/>
      <c r="C18501" s="65"/>
      <c r="D18501" s="65"/>
      <c r="E18501" s="65"/>
      <c r="F18501" s="65"/>
      <c r="G18501" s="129"/>
    </row>
    <row r="18502" spans="1:7">
      <c r="A18502" s="65"/>
      <c r="B18502" s="65"/>
      <c r="C18502" s="65"/>
      <c r="D18502" s="65"/>
      <c r="E18502" s="65"/>
      <c r="F18502" s="65"/>
      <c r="G18502" s="129"/>
    </row>
    <row r="18503" spans="1:7">
      <c r="A18503" s="65"/>
      <c r="B18503" s="65"/>
      <c r="C18503" s="65"/>
      <c r="D18503" s="65"/>
      <c r="E18503" s="65"/>
      <c r="F18503" s="65"/>
      <c r="G18503" s="129"/>
    </row>
    <row r="18504" spans="1:7">
      <c r="A18504" s="65"/>
      <c r="B18504" s="65"/>
      <c r="C18504" s="65"/>
      <c r="D18504" s="65"/>
      <c r="E18504" s="65"/>
      <c r="F18504" s="65"/>
      <c r="G18504" s="129"/>
    </row>
    <row r="18505" spans="1:7">
      <c r="A18505" s="65"/>
      <c r="B18505" s="65"/>
      <c r="C18505" s="65"/>
      <c r="D18505" s="65"/>
      <c r="E18505" s="65"/>
      <c r="F18505" s="65"/>
      <c r="G18505" s="129"/>
    </row>
    <row r="18506" spans="1:7">
      <c r="A18506" s="65"/>
      <c r="B18506" s="65"/>
      <c r="C18506" s="65"/>
      <c r="D18506" s="65"/>
      <c r="E18506" s="65"/>
      <c r="F18506" s="65"/>
      <c r="G18506" s="129"/>
    </row>
    <row r="18507" spans="1:7">
      <c r="A18507" s="65"/>
      <c r="B18507" s="65"/>
      <c r="C18507" s="65"/>
      <c r="D18507" s="65"/>
      <c r="E18507" s="65"/>
      <c r="F18507" s="65"/>
      <c r="G18507" s="129"/>
    </row>
    <row r="18508" spans="1:7">
      <c r="A18508" s="65"/>
      <c r="B18508" s="65"/>
      <c r="C18508" s="65"/>
      <c r="D18508" s="65"/>
      <c r="E18508" s="65"/>
      <c r="F18508" s="65"/>
      <c r="G18508" s="129"/>
    </row>
    <row r="18509" spans="1:7">
      <c r="A18509" s="65"/>
      <c r="B18509" s="65"/>
      <c r="C18509" s="65"/>
      <c r="D18509" s="65"/>
      <c r="E18509" s="65"/>
      <c r="F18509" s="65"/>
      <c r="G18509" s="129"/>
    </row>
    <row r="18510" spans="1:7">
      <c r="A18510" s="65"/>
      <c r="B18510" s="65"/>
      <c r="C18510" s="65"/>
      <c r="D18510" s="65"/>
      <c r="E18510" s="65"/>
      <c r="F18510" s="65"/>
      <c r="G18510" s="129"/>
    </row>
    <row r="18511" spans="1:7">
      <c r="A18511" s="65"/>
      <c r="B18511" s="65"/>
      <c r="C18511" s="65"/>
      <c r="D18511" s="65"/>
      <c r="E18511" s="65"/>
      <c r="F18511" s="65"/>
      <c r="G18511" s="129"/>
    </row>
    <row r="18512" spans="1:7">
      <c r="A18512" s="65"/>
      <c r="B18512" s="65"/>
      <c r="C18512" s="65"/>
      <c r="D18512" s="65"/>
      <c r="E18512" s="65"/>
      <c r="F18512" s="65"/>
      <c r="G18512" s="129"/>
    </row>
    <row r="18513" spans="1:7">
      <c r="A18513" s="65"/>
      <c r="B18513" s="65"/>
      <c r="C18513" s="65"/>
      <c r="D18513" s="65"/>
      <c r="E18513" s="65"/>
      <c r="F18513" s="65"/>
      <c r="G18513" s="129"/>
    </row>
    <row r="18514" spans="1:7">
      <c r="A18514" s="65"/>
      <c r="B18514" s="65"/>
      <c r="C18514" s="65"/>
      <c r="D18514" s="65"/>
      <c r="E18514" s="65"/>
      <c r="F18514" s="65"/>
      <c r="G18514" s="129"/>
    </row>
    <row r="18515" spans="1:7">
      <c r="A18515" s="65"/>
      <c r="B18515" s="65"/>
      <c r="C18515" s="65"/>
      <c r="D18515" s="65"/>
      <c r="E18515" s="65"/>
      <c r="F18515" s="65"/>
      <c r="G18515" s="129"/>
    </row>
    <row r="18516" spans="1:7">
      <c r="A18516" s="65"/>
      <c r="B18516" s="65"/>
      <c r="C18516" s="65"/>
      <c r="D18516" s="65"/>
      <c r="E18516" s="65"/>
      <c r="F18516" s="65"/>
      <c r="G18516" s="129"/>
    </row>
    <row r="18517" spans="1:7">
      <c r="A18517" s="65"/>
      <c r="B18517" s="65"/>
      <c r="C18517" s="65"/>
      <c r="D18517" s="65"/>
      <c r="E18517" s="65"/>
      <c r="F18517" s="65"/>
      <c r="G18517" s="129"/>
    </row>
    <row r="18518" spans="1:7">
      <c r="A18518" s="65"/>
      <c r="B18518" s="65"/>
      <c r="C18518" s="65"/>
      <c r="D18518" s="65"/>
      <c r="E18518" s="65"/>
      <c r="F18518" s="65"/>
      <c r="G18518" s="129"/>
    </row>
    <row r="18519" spans="1:7">
      <c r="A18519" s="65"/>
      <c r="B18519" s="65"/>
      <c r="C18519" s="65"/>
      <c r="D18519" s="65"/>
      <c r="E18519" s="65"/>
      <c r="F18519" s="65"/>
      <c r="G18519" s="129"/>
    </row>
    <row r="18520" spans="1:7">
      <c r="A18520" s="65"/>
      <c r="B18520" s="65"/>
      <c r="C18520" s="65"/>
      <c r="D18520" s="65"/>
      <c r="E18520" s="65"/>
      <c r="F18520" s="65"/>
      <c r="G18520" s="129"/>
    </row>
    <row r="18521" spans="1:7">
      <c r="A18521" s="65"/>
      <c r="B18521" s="65"/>
      <c r="C18521" s="65"/>
      <c r="D18521" s="65"/>
      <c r="E18521" s="65"/>
      <c r="F18521" s="65"/>
      <c r="G18521" s="129"/>
    </row>
    <row r="18522" spans="1:7">
      <c r="A18522" s="65"/>
      <c r="B18522" s="65"/>
      <c r="C18522" s="65"/>
      <c r="D18522" s="65"/>
      <c r="E18522" s="65"/>
      <c r="F18522" s="65"/>
      <c r="G18522" s="129"/>
    </row>
    <row r="18523" spans="1:7">
      <c r="A18523" s="65"/>
      <c r="B18523" s="65"/>
      <c r="C18523" s="65"/>
      <c r="D18523" s="65"/>
      <c r="E18523" s="65"/>
      <c r="F18523" s="65"/>
      <c r="G18523" s="129"/>
    </row>
    <row r="18524" spans="1:7">
      <c r="A18524" s="65"/>
      <c r="B18524" s="65"/>
      <c r="C18524" s="65"/>
      <c r="D18524" s="65"/>
      <c r="E18524" s="65"/>
      <c r="F18524" s="65"/>
      <c r="G18524" s="129"/>
    </row>
    <row r="18525" spans="1:7">
      <c r="A18525" s="65"/>
      <c r="B18525" s="65"/>
      <c r="C18525" s="65"/>
      <c r="D18525" s="65"/>
      <c r="E18525" s="65"/>
      <c r="F18525" s="65"/>
      <c r="G18525" s="129"/>
    </row>
    <row r="18526" spans="1:7">
      <c r="A18526" s="65"/>
      <c r="B18526" s="65"/>
      <c r="C18526" s="65"/>
      <c r="D18526" s="65"/>
      <c r="E18526" s="65"/>
      <c r="F18526" s="65"/>
      <c r="G18526" s="129"/>
    </row>
    <row r="18527" spans="1:7">
      <c r="A18527" s="65"/>
      <c r="B18527" s="65"/>
      <c r="C18527" s="65"/>
      <c r="D18527" s="65"/>
      <c r="E18527" s="65"/>
      <c r="F18527" s="65"/>
      <c r="G18527" s="129"/>
    </row>
    <row r="18528" spans="1:7">
      <c r="A18528" s="65"/>
      <c r="B18528" s="65"/>
      <c r="C18528" s="65"/>
      <c r="D18528" s="65"/>
      <c r="E18528" s="65"/>
      <c r="F18528" s="65"/>
      <c r="G18528" s="129"/>
    </row>
    <row r="18529" spans="1:7">
      <c r="A18529" s="65"/>
      <c r="B18529" s="65"/>
      <c r="C18529" s="65"/>
      <c r="D18529" s="65"/>
      <c r="E18529" s="65"/>
      <c r="F18529" s="65"/>
      <c r="G18529" s="129"/>
    </row>
    <row r="18530" spans="1:7">
      <c r="A18530" s="65"/>
      <c r="B18530" s="65"/>
      <c r="C18530" s="65"/>
      <c r="D18530" s="65"/>
      <c r="E18530" s="65"/>
      <c r="F18530" s="65"/>
      <c r="G18530" s="129"/>
    </row>
    <row r="18531" spans="1:7">
      <c r="A18531" s="65"/>
      <c r="B18531" s="65"/>
      <c r="C18531" s="65"/>
      <c r="D18531" s="65"/>
      <c r="E18531" s="65"/>
      <c r="F18531" s="65"/>
      <c r="G18531" s="129"/>
    </row>
    <row r="18532" spans="1:7">
      <c r="A18532" s="65"/>
      <c r="B18532" s="65"/>
      <c r="C18532" s="65"/>
      <c r="D18532" s="65"/>
      <c r="E18532" s="65"/>
      <c r="F18532" s="65"/>
      <c r="G18532" s="129"/>
    </row>
    <row r="18533" spans="1:7">
      <c r="A18533" s="65"/>
      <c r="B18533" s="65"/>
      <c r="C18533" s="65"/>
      <c r="D18533" s="65"/>
      <c r="E18533" s="65"/>
      <c r="F18533" s="65"/>
      <c r="G18533" s="129"/>
    </row>
    <row r="18534" spans="1:7">
      <c r="A18534" s="65"/>
      <c r="B18534" s="65"/>
      <c r="C18534" s="65"/>
      <c r="D18534" s="65"/>
      <c r="E18534" s="65"/>
      <c r="F18534" s="65"/>
      <c r="G18534" s="129"/>
    </row>
    <row r="18535" spans="1:7">
      <c r="A18535" s="65"/>
      <c r="B18535" s="65"/>
      <c r="C18535" s="65"/>
      <c r="D18535" s="65"/>
      <c r="E18535" s="65"/>
      <c r="F18535" s="65"/>
      <c r="G18535" s="129"/>
    </row>
    <row r="18536" spans="1:7">
      <c r="A18536" s="65"/>
      <c r="B18536" s="65"/>
      <c r="C18536" s="65"/>
      <c r="D18536" s="65"/>
      <c r="E18536" s="65"/>
      <c r="F18536" s="65"/>
      <c r="G18536" s="129"/>
    </row>
    <row r="18537" spans="1:7">
      <c r="A18537" s="65"/>
      <c r="B18537" s="65"/>
      <c r="C18537" s="65"/>
      <c r="D18537" s="65"/>
      <c r="E18537" s="65"/>
      <c r="F18537" s="65"/>
      <c r="G18537" s="129"/>
    </row>
    <row r="18538" spans="1:7">
      <c r="A18538" s="65"/>
      <c r="B18538" s="65"/>
      <c r="C18538" s="65"/>
      <c r="D18538" s="65"/>
      <c r="E18538" s="65"/>
      <c r="F18538" s="65"/>
      <c r="G18538" s="129"/>
    </row>
    <row r="18539" spans="1:7">
      <c r="A18539" s="65"/>
      <c r="B18539" s="65"/>
      <c r="C18539" s="65"/>
      <c r="D18539" s="65"/>
      <c r="E18539" s="65"/>
      <c r="F18539" s="65"/>
      <c r="G18539" s="129"/>
    </row>
    <row r="18540" spans="1:7">
      <c r="A18540" s="65"/>
      <c r="B18540" s="65"/>
      <c r="C18540" s="65"/>
      <c r="D18540" s="65"/>
      <c r="E18540" s="65"/>
      <c r="F18540" s="65"/>
      <c r="G18540" s="129"/>
    </row>
    <row r="18541" spans="1:7">
      <c r="A18541" s="65"/>
      <c r="B18541" s="65"/>
      <c r="C18541" s="65"/>
      <c r="D18541" s="65"/>
      <c r="E18541" s="65"/>
      <c r="F18541" s="65"/>
      <c r="G18541" s="129"/>
    </row>
    <row r="18542" spans="1:7">
      <c r="A18542" s="65"/>
      <c r="B18542" s="65"/>
      <c r="C18542" s="65"/>
      <c r="D18542" s="65"/>
      <c r="E18542" s="65"/>
      <c r="F18542" s="65"/>
      <c r="G18542" s="129"/>
    </row>
    <row r="18543" spans="1:7">
      <c r="A18543" s="65"/>
      <c r="B18543" s="65"/>
      <c r="C18543" s="65"/>
      <c r="D18543" s="65"/>
      <c r="E18543" s="65"/>
      <c r="F18543" s="65"/>
      <c r="G18543" s="129"/>
    </row>
    <row r="18544" spans="1:7">
      <c r="A18544" s="65"/>
      <c r="B18544" s="65"/>
      <c r="C18544" s="65"/>
      <c r="D18544" s="65"/>
      <c r="E18544" s="65"/>
      <c r="F18544" s="65"/>
      <c r="G18544" s="129"/>
    </row>
    <row r="18545" spans="1:7">
      <c r="A18545" s="65"/>
      <c r="B18545" s="65"/>
      <c r="C18545" s="65"/>
      <c r="D18545" s="65"/>
      <c r="E18545" s="65"/>
      <c r="F18545" s="65"/>
      <c r="G18545" s="129"/>
    </row>
    <row r="18546" spans="1:7">
      <c r="A18546" s="65"/>
      <c r="B18546" s="65"/>
      <c r="C18546" s="65"/>
      <c r="D18546" s="65"/>
      <c r="E18546" s="65"/>
      <c r="F18546" s="65"/>
      <c r="G18546" s="129"/>
    </row>
    <row r="18547" spans="1:7">
      <c r="A18547" s="65"/>
      <c r="B18547" s="65"/>
      <c r="C18547" s="65"/>
      <c r="D18547" s="65"/>
      <c r="E18547" s="65"/>
      <c r="F18547" s="65"/>
      <c r="G18547" s="129"/>
    </row>
    <row r="18548" spans="1:7">
      <c r="A18548" s="65"/>
      <c r="B18548" s="65"/>
      <c r="C18548" s="65"/>
      <c r="D18548" s="65"/>
      <c r="E18548" s="65"/>
      <c r="F18548" s="65"/>
      <c r="G18548" s="129"/>
    </row>
    <row r="18549" spans="1:7">
      <c r="A18549" s="65"/>
      <c r="B18549" s="65"/>
      <c r="C18549" s="65"/>
      <c r="D18549" s="65"/>
      <c r="E18549" s="65"/>
      <c r="F18549" s="65"/>
      <c r="G18549" s="129"/>
    </row>
    <row r="18550" spans="1:7">
      <c r="A18550" s="65"/>
      <c r="B18550" s="65"/>
      <c r="C18550" s="65"/>
      <c r="D18550" s="65"/>
      <c r="E18550" s="65"/>
      <c r="F18550" s="65"/>
      <c r="G18550" s="129"/>
    </row>
    <row r="18551" spans="1:7">
      <c r="A18551" s="65"/>
      <c r="B18551" s="65"/>
      <c r="C18551" s="65"/>
      <c r="D18551" s="65"/>
      <c r="E18551" s="65"/>
      <c r="F18551" s="65"/>
      <c r="G18551" s="129"/>
    </row>
    <row r="18552" spans="1:7">
      <c r="A18552" s="65"/>
      <c r="B18552" s="65"/>
      <c r="C18552" s="65"/>
      <c r="D18552" s="65"/>
      <c r="E18552" s="65"/>
      <c r="F18552" s="65"/>
      <c r="G18552" s="129"/>
    </row>
    <row r="18553" spans="1:7">
      <c r="A18553" s="65"/>
      <c r="B18553" s="65"/>
      <c r="C18553" s="65"/>
      <c r="D18553" s="65"/>
      <c r="E18553" s="65"/>
      <c r="F18553" s="65"/>
      <c r="G18553" s="129"/>
    </row>
    <row r="18554" spans="1:7">
      <c r="A18554" s="65"/>
      <c r="B18554" s="65"/>
      <c r="C18554" s="65"/>
      <c r="D18554" s="65"/>
      <c r="E18554" s="65"/>
      <c r="F18554" s="65"/>
      <c r="G18554" s="129"/>
    </row>
    <row r="18555" spans="1:7">
      <c r="A18555" s="65"/>
      <c r="B18555" s="65"/>
      <c r="C18555" s="65"/>
      <c r="D18555" s="65"/>
      <c r="E18555" s="65"/>
      <c r="F18555" s="65"/>
      <c r="G18555" s="129"/>
    </row>
    <row r="18556" spans="1:7">
      <c r="A18556" s="65"/>
      <c r="B18556" s="65"/>
      <c r="C18556" s="65"/>
      <c r="D18556" s="65"/>
      <c r="E18556" s="65"/>
      <c r="F18556" s="65"/>
      <c r="G18556" s="129"/>
    </row>
    <row r="18557" spans="1:7">
      <c r="A18557" s="65"/>
      <c r="B18557" s="65"/>
      <c r="C18557" s="65"/>
      <c r="D18557" s="65"/>
      <c r="E18557" s="65"/>
      <c r="F18557" s="65"/>
      <c r="G18557" s="129"/>
    </row>
    <row r="18558" spans="1:7">
      <c r="A18558" s="65"/>
      <c r="B18558" s="65"/>
      <c r="C18558" s="65"/>
      <c r="D18558" s="65"/>
      <c r="E18558" s="65"/>
      <c r="F18558" s="65"/>
      <c r="G18558" s="129"/>
    </row>
    <row r="18559" spans="1:7">
      <c r="A18559" s="65"/>
      <c r="B18559" s="65"/>
      <c r="C18559" s="65"/>
      <c r="D18559" s="65"/>
      <c r="E18559" s="65"/>
      <c r="F18559" s="65"/>
      <c r="G18559" s="129"/>
    </row>
    <row r="18560" spans="1:7">
      <c r="A18560" s="65"/>
      <c r="B18560" s="65"/>
      <c r="C18560" s="65"/>
      <c r="D18560" s="65"/>
      <c r="E18560" s="65"/>
      <c r="F18560" s="65"/>
      <c r="G18560" s="129"/>
    </row>
    <row r="18561" spans="1:7">
      <c r="A18561" s="65"/>
      <c r="B18561" s="65"/>
      <c r="C18561" s="65"/>
      <c r="D18561" s="65"/>
      <c r="E18561" s="65"/>
      <c r="F18561" s="65"/>
      <c r="G18561" s="129"/>
    </row>
    <row r="18562" spans="1:7">
      <c r="A18562" s="65"/>
      <c r="B18562" s="65"/>
      <c r="C18562" s="65"/>
      <c r="D18562" s="65"/>
      <c r="E18562" s="65"/>
      <c r="F18562" s="65"/>
      <c r="G18562" s="129"/>
    </row>
    <row r="18563" spans="1:7">
      <c r="A18563" s="65"/>
      <c r="B18563" s="65"/>
      <c r="C18563" s="65"/>
      <c r="D18563" s="65"/>
      <c r="E18563" s="65"/>
      <c r="F18563" s="65"/>
      <c r="G18563" s="129"/>
    </row>
    <row r="18564" spans="1:7">
      <c r="A18564" s="65"/>
      <c r="B18564" s="65"/>
      <c r="C18564" s="65"/>
      <c r="D18564" s="65"/>
      <c r="E18564" s="65"/>
      <c r="F18564" s="65"/>
      <c r="G18564" s="129"/>
    </row>
    <row r="18565" spans="1:7">
      <c r="A18565" s="65"/>
      <c r="B18565" s="65"/>
      <c r="C18565" s="65"/>
      <c r="D18565" s="65"/>
      <c r="E18565" s="65"/>
      <c r="F18565" s="65"/>
      <c r="G18565" s="129"/>
    </row>
    <row r="18566" spans="1:7">
      <c r="A18566" s="65"/>
      <c r="B18566" s="65"/>
      <c r="C18566" s="65"/>
      <c r="D18566" s="65"/>
      <c r="E18566" s="65"/>
      <c r="F18566" s="65"/>
      <c r="G18566" s="129"/>
    </row>
    <row r="18567" spans="1:7">
      <c r="A18567" s="65"/>
      <c r="B18567" s="65"/>
      <c r="C18567" s="65"/>
      <c r="D18567" s="65"/>
      <c r="E18567" s="65"/>
      <c r="F18567" s="65"/>
      <c r="G18567" s="129"/>
    </row>
    <row r="18568" spans="1:7">
      <c r="A18568" s="65"/>
      <c r="B18568" s="65"/>
      <c r="C18568" s="65"/>
      <c r="D18568" s="65"/>
      <c r="E18568" s="65"/>
      <c r="F18568" s="65"/>
      <c r="G18568" s="129"/>
    </row>
    <row r="18569" spans="1:7">
      <c r="A18569" s="65"/>
      <c r="B18569" s="65"/>
      <c r="C18569" s="65"/>
      <c r="D18569" s="65"/>
      <c r="E18569" s="65"/>
      <c r="F18569" s="65"/>
      <c r="G18569" s="129"/>
    </row>
    <row r="18570" spans="1:7">
      <c r="A18570" s="65"/>
      <c r="B18570" s="65"/>
      <c r="C18570" s="65"/>
      <c r="D18570" s="65"/>
      <c r="E18570" s="65"/>
      <c r="F18570" s="65"/>
      <c r="G18570" s="129"/>
    </row>
    <row r="18571" spans="1:7">
      <c r="A18571" s="65"/>
      <c r="B18571" s="65"/>
      <c r="C18571" s="65"/>
      <c r="D18571" s="65"/>
      <c r="E18571" s="65"/>
      <c r="F18571" s="65"/>
      <c r="G18571" s="129"/>
    </row>
    <row r="18572" spans="1:7">
      <c r="A18572" s="65"/>
      <c r="B18572" s="65"/>
      <c r="C18572" s="65"/>
      <c r="D18572" s="65"/>
      <c r="E18572" s="65"/>
      <c r="F18572" s="65"/>
      <c r="G18572" s="129"/>
    </row>
    <row r="18573" spans="1:7">
      <c r="A18573" s="65"/>
      <c r="B18573" s="65"/>
      <c r="C18573" s="65"/>
      <c r="D18573" s="65"/>
      <c r="E18573" s="65"/>
      <c r="F18573" s="65"/>
      <c r="G18573" s="129"/>
    </row>
    <row r="18574" spans="1:7">
      <c r="A18574" s="65"/>
      <c r="B18574" s="65"/>
      <c r="C18574" s="65"/>
      <c r="D18574" s="65"/>
      <c r="E18574" s="65"/>
      <c r="F18574" s="65"/>
      <c r="G18574" s="129"/>
    </row>
    <row r="18575" spans="1:7">
      <c r="A18575" s="65"/>
      <c r="B18575" s="65"/>
      <c r="C18575" s="65"/>
      <c r="D18575" s="65"/>
      <c r="E18575" s="65"/>
      <c r="F18575" s="65"/>
      <c r="G18575" s="129"/>
    </row>
    <row r="18576" spans="1:7">
      <c r="A18576" s="65"/>
      <c r="B18576" s="65"/>
      <c r="C18576" s="65"/>
      <c r="D18576" s="65"/>
      <c r="E18576" s="65"/>
      <c r="F18576" s="65"/>
      <c r="G18576" s="129"/>
    </row>
    <row r="18577" spans="1:7">
      <c r="A18577" s="65"/>
      <c r="B18577" s="65"/>
      <c r="C18577" s="65"/>
      <c r="D18577" s="65"/>
      <c r="E18577" s="65"/>
      <c r="F18577" s="65"/>
      <c r="G18577" s="129"/>
    </row>
    <row r="18578" spans="1:7">
      <c r="A18578" s="65"/>
      <c r="B18578" s="65"/>
      <c r="C18578" s="65"/>
      <c r="D18578" s="65"/>
      <c r="E18578" s="65"/>
      <c r="F18578" s="65"/>
      <c r="G18578" s="129"/>
    </row>
    <row r="18579" spans="1:7">
      <c r="A18579" s="65"/>
      <c r="B18579" s="65"/>
      <c r="C18579" s="65"/>
      <c r="D18579" s="65"/>
      <c r="E18579" s="65"/>
      <c r="F18579" s="65"/>
      <c r="G18579" s="129"/>
    </row>
    <row r="18580" spans="1:7">
      <c r="A18580" s="65"/>
      <c r="B18580" s="65"/>
      <c r="C18580" s="65"/>
      <c r="D18580" s="65"/>
      <c r="E18580" s="65"/>
      <c r="F18580" s="65"/>
      <c r="G18580" s="129"/>
    </row>
    <row r="18581" spans="1:7">
      <c r="A18581" s="65"/>
      <c r="B18581" s="65"/>
      <c r="C18581" s="65"/>
      <c r="D18581" s="65"/>
      <c r="E18581" s="65"/>
      <c r="F18581" s="65"/>
      <c r="G18581" s="129"/>
    </row>
    <row r="18582" spans="1:7">
      <c r="A18582" s="65"/>
      <c r="B18582" s="65"/>
      <c r="C18582" s="65"/>
      <c r="D18582" s="65"/>
      <c r="E18582" s="65"/>
      <c r="F18582" s="65"/>
      <c r="G18582" s="129"/>
    </row>
    <row r="18583" spans="1:7">
      <c r="A18583" s="65"/>
      <c r="B18583" s="65"/>
      <c r="C18583" s="65"/>
      <c r="D18583" s="65"/>
      <c r="E18583" s="65"/>
      <c r="F18583" s="65"/>
      <c r="G18583" s="129"/>
    </row>
    <row r="18584" spans="1:7">
      <c r="A18584" s="65"/>
      <c r="B18584" s="65"/>
      <c r="C18584" s="65"/>
      <c r="D18584" s="65"/>
      <c r="E18584" s="65"/>
      <c r="F18584" s="65"/>
      <c r="G18584" s="129"/>
    </row>
    <row r="18585" spans="1:7">
      <c r="A18585" s="65"/>
      <c r="B18585" s="65"/>
      <c r="C18585" s="65"/>
      <c r="D18585" s="65"/>
      <c r="E18585" s="65"/>
      <c r="F18585" s="65"/>
      <c r="G18585" s="129"/>
    </row>
    <row r="18586" spans="1:7">
      <c r="A18586" s="65"/>
      <c r="B18586" s="65"/>
      <c r="C18586" s="65"/>
      <c r="D18586" s="65"/>
      <c r="E18586" s="65"/>
      <c r="F18586" s="65"/>
      <c r="G18586" s="129"/>
    </row>
    <row r="18587" spans="1:7">
      <c r="A18587" s="65"/>
      <c r="B18587" s="65"/>
      <c r="C18587" s="65"/>
      <c r="D18587" s="65"/>
      <c r="E18587" s="65"/>
      <c r="F18587" s="65"/>
      <c r="G18587" s="129"/>
    </row>
    <row r="18588" spans="1:7">
      <c r="A18588" s="65"/>
      <c r="B18588" s="65"/>
      <c r="C18588" s="65"/>
      <c r="D18588" s="65"/>
      <c r="E18588" s="65"/>
      <c r="F18588" s="65"/>
      <c r="G18588" s="129"/>
    </row>
    <row r="18589" spans="1:7">
      <c r="A18589" s="65"/>
      <c r="B18589" s="65"/>
      <c r="C18589" s="65"/>
      <c r="D18589" s="65"/>
      <c r="E18589" s="65"/>
      <c r="F18589" s="65"/>
      <c r="G18589" s="129"/>
    </row>
    <row r="18590" spans="1:7">
      <c r="A18590" s="65"/>
      <c r="B18590" s="65"/>
      <c r="C18590" s="65"/>
      <c r="D18590" s="65"/>
      <c r="E18590" s="65"/>
      <c r="F18590" s="65"/>
      <c r="G18590" s="129"/>
    </row>
    <row r="18591" spans="1:7">
      <c r="A18591" s="65"/>
      <c r="B18591" s="65"/>
      <c r="C18591" s="65"/>
      <c r="D18591" s="65"/>
      <c r="E18591" s="65"/>
      <c r="F18591" s="65"/>
      <c r="G18591" s="129"/>
    </row>
    <row r="18592" spans="1:7">
      <c r="A18592" s="65"/>
      <c r="B18592" s="65"/>
      <c r="C18592" s="65"/>
      <c r="D18592" s="65"/>
      <c r="E18592" s="65"/>
      <c r="F18592" s="65"/>
      <c r="G18592" s="129"/>
    </row>
    <row r="18593" spans="1:7">
      <c r="A18593" s="65"/>
      <c r="B18593" s="65"/>
      <c r="C18593" s="65"/>
      <c r="D18593" s="65"/>
      <c r="E18593" s="65"/>
      <c r="F18593" s="65"/>
      <c r="G18593" s="129"/>
    </row>
    <row r="18594" spans="1:7">
      <c r="A18594" s="65"/>
      <c r="B18594" s="65"/>
      <c r="C18594" s="65"/>
      <c r="D18594" s="65"/>
      <c r="E18594" s="65"/>
      <c r="F18594" s="65"/>
      <c r="G18594" s="129"/>
    </row>
    <row r="18595" spans="1:7">
      <c r="A18595" s="65"/>
      <c r="B18595" s="65"/>
      <c r="C18595" s="65"/>
      <c r="D18595" s="65"/>
      <c r="E18595" s="65"/>
      <c r="F18595" s="65"/>
      <c r="G18595" s="129"/>
    </row>
    <row r="18596" spans="1:7">
      <c r="A18596" s="65"/>
      <c r="B18596" s="65"/>
      <c r="C18596" s="65"/>
      <c r="D18596" s="65"/>
      <c r="E18596" s="65"/>
      <c r="F18596" s="65"/>
      <c r="G18596" s="129"/>
    </row>
    <row r="18597" spans="1:7">
      <c r="A18597" s="65"/>
      <c r="B18597" s="65"/>
      <c r="C18597" s="65"/>
      <c r="D18597" s="65"/>
      <c r="E18597" s="65"/>
      <c r="F18597" s="65"/>
      <c r="G18597" s="129"/>
    </row>
    <row r="18598" spans="1:7">
      <c r="A18598" s="65"/>
      <c r="B18598" s="65"/>
      <c r="C18598" s="65"/>
      <c r="D18598" s="65"/>
      <c r="E18598" s="65"/>
      <c r="F18598" s="65"/>
      <c r="G18598" s="129"/>
    </row>
    <row r="18599" spans="1:7">
      <c r="A18599" s="65"/>
      <c r="B18599" s="65"/>
      <c r="C18599" s="65"/>
      <c r="D18599" s="65"/>
      <c r="E18599" s="65"/>
      <c r="F18599" s="65"/>
      <c r="G18599" s="129"/>
    </row>
    <row r="18600" spans="1:7">
      <c r="A18600" s="65"/>
      <c r="B18600" s="65"/>
      <c r="C18600" s="65"/>
      <c r="D18600" s="65"/>
      <c r="E18600" s="65"/>
      <c r="F18600" s="65"/>
      <c r="G18600" s="129"/>
    </row>
    <row r="18601" spans="1:7">
      <c r="A18601" s="65"/>
      <c r="B18601" s="65"/>
      <c r="C18601" s="65"/>
      <c r="D18601" s="65"/>
      <c r="E18601" s="65"/>
      <c r="F18601" s="65"/>
      <c r="G18601" s="129"/>
    </row>
    <row r="18602" spans="1:7">
      <c r="A18602" s="65"/>
      <c r="B18602" s="65"/>
      <c r="C18602" s="65"/>
      <c r="D18602" s="65"/>
      <c r="E18602" s="65"/>
      <c r="F18602" s="65"/>
      <c r="G18602" s="129"/>
    </row>
    <row r="18603" spans="1:7">
      <c r="A18603" s="65"/>
      <c r="B18603" s="65"/>
      <c r="C18603" s="65"/>
      <c r="D18603" s="65"/>
      <c r="E18603" s="65"/>
      <c r="F18603" s="65"/>
      <c r="G18603" s="129"/>
    </row>
    <row r="18604" spans="1:7">
      <c r="A18604" s="65"/>
      <c r="B18604" s="65"/>
      <c r="C18604" s="65"/>
      <c r="D18604" s="65"/>
      <c r="E18604" s="65"/>
      <c r="F18604" s="65"/>
      <c r="G18604" s="129"/>
    </row>
    <row r="18605" spans="1:7">
      <c r="A18605" s="65"/>
      <c r="B18605" s="65"/>
      <c r="C18605" s="65"/>
      <c r="D18605" s="65"/>
      <c r="E18605" s="65"/>
      <c r="F18605" s="65"/>
      <c r="G18605" s="129"/>
    </row>
    <row r="18606" spans="1:7">
      <c r="A18606" s="65"/>
      <c r="B18606" s="65"/>
      <c r="C18606" s="65"/>
      <c r="D18606" s="65"/>
      <c r="E18606" s="65"/>
      <c r="F18606" s="65"/>
      <c r="G18606" s="129"/>
    </row>
    <row r="18607" spans="1:7">
      <c r="A18607" s="65"/>
      <c r="B18607" s="65"/>
      <c r="C18607" s="65"/>
      <c r="D18607" s="65"/>
      <c r="E18607" s="65"/>
      <c r="F18607" s="65"/>
      <c r="G18607" s="129"/>
    </row>
    <row r="18608" spans="1:7">
      <c r="A18608" s="65"/>
      <c r="B18608" s="65"/>
      <c r="C18608" s="65"/>
      <c r="D18608" s="65"/>
      <c r="E18608" s="65"/>
      <c r="F18608" s="65"/>
      <c r="G18608" s="129"/>
    </row>
    <row r="18609" spans="1:7">
      <c r="A18609" s="65"/>
      <c r="B18609" s="65"/>
      <c r="C18609" s="65"/>
      <c r="D18609" s="65"/>
      <c r="E18609" s="65"/>
      <c r="F18609" s="65"/>
      <c r="G18609" s="129"/>
    </row>
    <row r="18610" spans="1:7">
      <c r="A18610" s="65"/>
      <c r="B18610" s="65"/>
      <c r="C18610" s="65"/>
      <c r="D18610" s="65"/>
      <c r="E18610" s="65"/>
      <c r="F18610" s="65"/>
      <c r="G18610" s="129"/>
    </row>
    <row r="18611" spans="1:7">
      <c r="A18611" s="65"/>
      <c r="B18611" s="65"/>
      <c r="C18611" s="65"/>
      <c r="D18611" s="65"/>
      <c r="E18611" s="65"/>
      <c r="F18611" s="65"/>
      <c r="G18611" s="129"/>
    </row>
    <row r="18612" spans="1:7">
      <c r="A18612" s="65"/>
      <c r="B18612" s="65"/>
      <c r="C18612" s="65"/>
      <c r="D18612" s="65"/>
      <c r="E18612" s="65"/>
      <c r="F18612" s="65"/>
      <c r="G18612" s="129"/>
    </row>
    <row r="18613" spans="1:7">
      <c r="A18613" s="65"/>
      <c r="B18613" s="65"/>
      <c r="C18613" s="65"/>
      <c r="D18613" s="65"/>
      <c r="E18613" s="65"/>
      <c r="F18613" s="65"/>
      <c r="G18613" s="129"/>
    </row>
    <row r="18614" spans="1:7">
      <c r="A18614" s="65"/>
      <c r="B18614" s="65"/>
      <c r="C18614" s="65"/>
      <c r="D18614" s="65"/>
      <c r="E18614" s="65"/>
      <c r="F18614" s="65"/>
      <c r="G18614" s="129"/>
    </row>
    <row r="18615" spans="1:7">
      <c r="A18615" s="65"/>
      <c r="B18615" s="65"/>
      <c r="C18615" s="65"/>
      <c r="D18615" s="65"/>
      <c r="E18615" s="65"/>
      <c r="F18615" s="65"/>
      <c r="G18615" s="129"/>
    </row>
    <row r="18616" spans="1:7">
      <c r="A18616" s="65"/>
      <c r="B18616" s="65"/>
      <c r="C18616" s="65"/>
      <c r="D18616" s="65"/>
      <c r="E18616" s="65"/>
      <c r="F18616" s="65"/>
      <c r="G18616" s="129"/>
    </row>
    <row r="18617" spans="1:7">
      <c r="A18617" s="65"/>
      <c r="B18617" s="65"/>
      <c r="C18617" s="65"/>
      <c r="D18617" s="65"/>
      <c r="E18617" s="65"/>
      <c r="F18617" s="65"/>
      <c r="G18617" s="129"/>
    </row>
    <row r="18618" spans="1:7">
      <c r="A18618" s="65"/>
      <c r="B18618" s="65"/>
      <c r="C18618" s="65"/>
      <c r="D18618" s="65"/>
      <c r="E18618" s="65"/>
      <c r="F18618" s="65"/>
      <c r="G18618" s="129"/>
    </row>
    <row r="18619" spans="1:7">
      <c r="A18619" s="65"/>
      <c r="B18619" s="65"/>
      <c r="C18619" s="65"/>
      <c r="D18619" s="65"/>
      <c r="E18619" s="65"/>
      <c r="F18619" s="65"/>
      <c r="G18619" s="129"/>
    </row>
    <row r="18620" spans="1:7">
      <c r="A18620" s="65"/>
      <c r="B18620" s="65"/>
      <c r="C18620" s="65"/>
      <c r="D18620" s="65"/>
      <c r="E18620" s="65"/>
      <c r="F18620" s="65"/>
      <c r="G18620" s="129"/>
    </row>
    <row r="18621" spans="1:7">
      <c r="A18621" s="65"/>
      <c r="B18621" s="65"/>
      <c r="C18621" s="65"/>
      <c r="D18621" s="65"/>
      <c r="E18621" s="65"/>
      <c r="F18621" s="65"/>
      <c r="G18621" s="129"/>
    </row>
    <row r="18622" spans="1:7">
      <c r="A18622" s="65"/>
      <c r="B18622" s="65"/>
      <c r="C18622" s="65"/>
      <c r="D18622" s="65"/>
      <c r="E18622" s="65"/>
      <c r="F18622" s="65"/>
      <c r="G18622" s="129"/>
    </row>
    <row r="18623" spans="1:7">
      <c r="A18623" s="65"/>
      <c r="B18623" s="65"/>
      <c r="C18623" s="65"/>
      <c r="D18623" s="65"/>
      <c r="E18623" s="65"/>
      <c r="F18623" s="65"/>
      <c r="G18623" s="129"/>
    </row>
    <row r="18624" spans="1:7">
      <c r="A18624" s="65"/>
      <c r="B18624" s="65"/>
      <c r="C18624" s="65"/>
      <c r="D18624" s="65"/>
      <c r="E18624" s="65"/>
      <c r="F18624" s="65"/>
      <c r="G18624" s="129"/>
    </row>
    <row r="18625" spans="1:7">
      <c r="A18625" s="65"/>
      <c r="B18625" s="65"/>
      <c r="C18625" s="65"/>
      <c r="D18625" s="65"/>
      <c r="E18625" s="65"/>
      <c r="F18625" s="65"/>
      <c r="G18625" s="129"/>
    </row>
    <row r="18626" spans="1:7">
      <c r="A18626" s="65"/>
      <c r="B18626" s="65"/>
      <c r="C18626" s="65"/>
      <c r="D18626" s="65"/>
      <c r="E18626" s="65"/>
      <c r="F18626" s="65"/>
      <c r="G18626" s="129"/>
    </row>
    <row r="18627" spans="1:7">
      <c r="A18627" s="65"/>
      <c r="B18627" s="65"/>
      <c r="C18627" s="65"/>
      <c r="D18627" s="65"/>
      <c r="E18627" s="65"/>
      <c r="F18627" s="65"/>
      <c r="G18627" s="129"/>
    </row>
    <row r="18628" spans="1:7">
      <c r="A18628" s="65"/>
      <c r="B18628" s="65"/>
      <c r="C18628" s="65"/>
      <c r="D18628" s="65"/>
      <c r="E18628" s="65"/>
      <c r="F18628" s="65"/>
      <c r="G18628" s="129"/>
    </row>
    <row r="18629" spans="1:7">
      <c r="A18629" s="65"/>
      <c r="B18629" s="65"/>
      <c r="C18629" s="65"/>
      <c r="D18629" s="65"/>
      <c r="E18629" s="65"/>
      <c r="F18629" s="65"/>
      <c r="G18629" s="129"/>
    </row>
    <row r="18630" spans="1:7">
      <c r="A18630" s="65"/>
      <c r="B18630" s="65"/>
      <c r="C18630" s="65"/>
      <c r="D18630" s="65"/>
      <c r="E18630" s="65"/>
      <c r="F18630" s="65"/>
      <c r="G18630" s="129"/>
    </row>
    <row r="18631" spans="1:7">
      <c r="A18631" s="65"/>
      <c r="B18631" s="65"/>
      <c r="C18631" s="65"/>
      <c r="D18631" s="65"/>
      <c r="E18631" s="65"/>
      <c r="F18631" s="65"/>
      <c r="G18631" s="129"/>
    </row>
    <row r="18632" spans="1:7">
      <c r="A18632" s="65"/>
      <c r="B18632" s="65"/>
      <c r="C18632" s="65"/>
      <c r="D18632" s="65"/>
      <c r="E18632" s="65"/>
      <c r="F18632" s="65"/>
      <c r="G18632" s="129"/>
    </row>
    <row r="18633" spans="1:7">
      <c r="A18633" s="65"/>
      <c r="B18633" s="65"/>
      <c r="C18633" s="65"/>
      <c r="D18633" s="65"/>
      <c r="E18633" s="65"/>
      <c r="F18633" s="65"/>
      <c r="G18633" s="129"/>
    </row>
    <row r="18634" spans="1:7">
      <c r="A18634" s="65"/>
      <c r="B18634" s="65"/>
      <c r="C18634" s="65"/>
      <c r="D18634" s="65"/>
      <c r="E18634" s="65"/>
      <c r="F18634" s="65"/>
      <c r="G18634" s="129"/>
    </row>
    <row r="18635" spans="1:7">
      <c r="A18635" s="65"/>
      <c r="B18635" s="65"/>
      <c r="C18635" s="65"/>
      <c r="D18635" s="65"/>
      <c r="E18635" s="65"/>
      <c r="F18635" s="65"/>
      <c r="G18635" s="129"/>
    </row>
    <row r="18636" spans="1:7">
      <c r="A18636" s="65"/>
      <c r="B18636" s="65"/>
      <c r="C18636" s="65"/>
      <c r="D18636" s="65"/>
      <c r="E18636" s="65"/>
      <c r="F18636" s="65"/>
      <c r="G18636" s="129"/>
    </row>
    <row r="18637" spans="1:7">
      <c r="A18637" s="65"/>
      <c r="B18637" s="65"/>
      <c r="C18637" s="65"/>
      <c r="D18637" s="65"/>
      <c r="E18637" s="65"/>
      <c r="F18637" s="65"/>
      <c r="G18637" s="129"/>
    </row>
    <row r="18638" spans="1:7">
      <c r="A18638" s="65"/>
      <c r="B18638" s="65"/>
      <c r="C18638" s="65"/>
      <c r="D18638" s="65"/>
      <c r="E18638" s="65"/>
      <c r="F18638" s="65"/>
      <c r="G18638" s="129"/>
    </row>
    <row r="18639" spans="1:7">
      <c r="A18639" s="65"/>
      <c r="B18639" s="65"/>
      <c r="C18639" s="65"/>
      <c r="D18639" s="65"/>
      <c r="E18639" s="65"/>
      <c r="F18639" s="65"/>
      <c r="G18639" s="129"/>
    </row>
    <row r="18640" spans="1:7">
      <c r="A18640" s="65"/>
      <c r="B18640" s="65"/>
      <c r="C18640" s="65"/>
      <c r="D18640" s="65"/>
      <c r="E18640" s="65"/>
      <c r="F18640" s="65"/>
      <c r="G18640" s="129"/>
    </row>
    <row r="18641" spans="1:7">
      <c r="A18641" s="65"/>
      <c r="B18641" s="65"/>
      <c r="C18641" s="65"/>
      <c r="D18641" s="65"/>
      <c r="E18641" s="65"/>
      <c r="F18641" s="65"/>
      <c r="G18641" s="129"/>
    </row>
    <row r="18642" spans="1:7">
      <c r="A18642" s="65"/>
      <c r="B18642" s="65"/>
      <c r="C18642" s="65"/>
      <c r="D18642" s="65"/>
      <c r="E18642" s="65"/>
      <c r="F18642" s="65"/>
      <c r="G18642" s="129"/>
    </row>
    <row r="18643" spans="1:7">
      <c r="A18643" s="65"/>
      <c r="B18643" s="65"/>
      <c r="C18643" s="65"/>
      <c r="D18643" s="65"/>
      <c r="E18643" s="65"/>
      <c r="F18643" s="65"/>
      <c r="G18643" s="129"/>
    </row>
    <row r="18644" spans="1:7">
      <c r="A18644" s="65"/>
      <c r="B18644" s="65"/>
      <c r="C18644" s="65"/>
      <c r="D18644" s="65"/>
      <c r="E18644" s="65"/>
      <c r="F18644" s="65"/>
      <c r="G18644" s="129"/>
    </row>
    <row r="18645" spans="1:7">
      <c r="A18645" s="65"/>
      <c r="B18645" s="65"/>
      <c r="C18645" s="65"/>
      <c r="D18645" s="65"/>
      <c r="E18645" s="65"/>
      <c r="F18645" s="65"/>
      <c r="G18645" s="129"/>
    </row>
    <row r="18646" spans="1:7">
      <c r="A18646" s="65"/>
      <c r="B18646" s="65"/>
      <c r="C18646" s="65"/>
      <c r="D18646" s="65"/>
      <c r="E18646" s="65"/>
      <c r="F18646" s="65"/>
      <c r="G18646" s="129"/>
    </row>
    <row r="18647" spans="1:7">
      <c r="A18647" s="65"/>
      <c r="B18647" s="65"/>
      <c r="C18647" s="65"/>
      <c r="D18647" s="65"/>
      <c r="E18647" s="65"/>
      <c r="F18647" s="65"/>
      <c r="G18647" s="129"/>
    </row>
    <row r="18648" spans="1:7">
      <c r="A18648" s="65"/>
      <c r="B18648" s="65"/>
      <c r="C18648" s="65"/>
      <c r="D18648" s="65"/>
      <c r="E18648" s="65"/>
      <c r="F18648" s="65"/>
      <c r="G18648" s="129"/>
    </row>
    <row r="18649" spans="1:7">
      <c r="A18649" s="65"/>
      <c r="B18649" s="65"/>
      <c r="C18649" s="65"/>
      <c r="D18649" s="65"/>
      <c r="E18649" s="65"/>
      <c r="F18649" s="65"/>
      <c r="G18649" s="129"/>
    </row>
    <row r="18650" spans="1:7">
      <c r="A18650" s="65"/>
      <c r="B18650" s="65"/>
      <c r="C18650" s="65"/>
      <c r="D18650" s="65"/>
      <c r="E18650" s="65"/>
      <c r="F18650" s="65"/>
      <c r="G18650" s="129"/>
    </row>
    <row r="18651" spans="1:7">
      <c r="A18651" s="65"/>
      <c r="B18651" s="65"/>
      <c r="C18651" s="65"/>
      <c r="D18651" s="65"/>
      <c r="E18651" s="65"/>
      <c r="F18651" s="65"/>
      <c r="G18651" s="129"/>
    </row>
    <row r="18652" spans="1:7">
      <c r="A18652" s="65"/>
      <c r="B18652" s="65"/>
      <c r="C18652" s="65"/>
      <c r="D18652" s="65"/>
      <c r="E18652" s="65"/>
      <c r="F18652" s="65"/>
      <c r="G18652" s="129"/>
    </row>
    <row r="18653" spans="1:7">
      <c r="A18653" s="65"/>
      <c r="B18653" s="65"/>
      <c r="C18653" s="65"/>
      <c r="D18653" s="65"/>
      <c r="E18653" s="65"/>
      <c r="F18653" s="65"/>
      <c r="G18653" s="129"/>
    </row>
    <row r="18654" spans="1:7">
      <c r="A18654" s="65"/>
      <c r="B18654" s="65"/>
      <c r="C18654" s="65"/>
      <c r="D18654" s="65"/>
      <c r="E18654" s="65"/>
      <c r="F18654" s="65"/>
      <c r="G18654" s="129"/>
    </row>
    <row r="18655" spans="1:7">
      <c r="A18655" s="65"/>
      <c r="B18655" s="65"/>
      <c r="C18655" s="65"/>
      <c r="D18655" s="65"/>
      <c r="E18655" s="65"/>
      <c r="F18655" s="65"/>
      <c r="G18655" s="129"/>
    </row>
    <row r="18656" spans="1:7">
      <c r="A18656" s="65"/>
      <c r="B18656" s="65"/>
      <c r="C18656" s="65"/>
      <c r="D18656" s="65"/>
      <c r="E18656" s="65"/>
      <c r="F18656" s="65"/>
      <c r="G18656" s="129"/>
    </row>
    <row r="18657" spans="1:7">
      <c r="A18657" s="65"/>
      <c r="B18657" s="65"/>
      <c r="C18657" s="65"/>
      <c r="D18657" s="65"/>
      <c r="E18657" s="65"/>
      <c r="F18657" s="65"/>
      <c r="G18657" s="129"/>
    </row>
    <row r="18658" spans="1:7">
      <c r="A18658" s="65"/>
      <c r="B18658" s="65"/>
      <c r="C18658" s="65"/>
      <c r="D18658" s="65"/>
      <c r="E18658" s="65"/>
      <c r="F18658" s="65"/>
      <c r="G18658" s="129"/>
    </row>
    <row r="18659" spans="1:7">
      <c r="A18659" s="65"/>
      <c r="B18659" s="65"/>
      <c r="C18659" s="65"/>
      <c r="D18659" s="65"/>
      <c r="E18659" s="65"/>
      <c r="F18659" s="65"/>
      <c r="G18659" s="129"/>
    </row>
    <row r="18660" spans="1:7">
      <c r="A18660" s="65"/>
      <c r="B18660" s="65"/>
      <c r="C18660" s="65"/>
      <c r="D18660" s="65"/>
      <c r="E18660" s="65"/>
      <c r="F18660" s="65"/>
      <c r="G18660" s="129"/>
    </row>
    <row r="18661" spans="1:7">
      <c r="A18661" s="65"/>
      <c r="B18661" s="65"/>
      <c r="C18661" s="65"/>
      <c r="D18661" s="65"/>
      <c r="E18661" s="65"/>
      <c r="F18661" s="65"/>
      <c r="G18661" s="129"/>
    </row>
    <row r="18662" spans="1:7">
      <c r="A18662" s="65"/>
      <c r="B18662" s="65"/>
      <c r="C18662" s="65"/>
      <c r="D18662" s="65"/>
      <c r="E18662" s="65"/>
      <c r="F18662" s="65"/>
      <c r="G18662" s="129"/>
    </row>
    <row r="18663" spans="1:7">
      <c r="A18663" s="65"/>
      <c r="B18663" s="65"/>
      <c r="C18663" s="65"/>
      <c r="D18663" s="65"/>
      <c r="E18663" s="65"/>
      <c r="F18663" s="65"/>
      <c r="G18663" s="129"/>
    </row>
    <row r="18664" spans="1:7">
      <c r="A18664" s="65"/>
      <c r="B18664" s="65"/>
      <c r="C18664" s="65"/>
      <c r="D18664" s="65"/>
      <c r="E18664" s="65"/>
      <c r="F18664" s="65"/>
      <c r="G18664" s="129"/>
    </row>
    <row r="18665" spans="1:7">
      <c r="A18665" s="65"/>
      <c r="B18665" s="65"/>
      <c r="C18665" s="65"/>
      <c r="D18665" s="65"/>
      <c r="E18665" s="65"/>
      <c r="F18665" s="65"/>
      <c r="G18665" s="129"/>
    </row>
    <row r="18666" spans="1:7">
      <c r="A18666" s="65"/>
      <c r="B18666" s="65"/>
      <c r="C18666" s="65"/>
      <c r="D18666" s="65"/>
      <c r="E18666" s="65"/>
      <c r="F18666" s="65"/>
      <c r="G18666" s="129"/>
    </row>
    <row r="18667" spans="1:7">
      <c r="A18667" s="65"/>
      <c r="B18667" s="65"/>
      <c r="C18667" s="65"/>
      <c r="D18667" s="65"/>
      <c r="E18667" s="65"/>
      <c r="F18667" s="65"/>
      <c r="G18667" s="129"/>
    </row>
    <row r="18668" spans="1:7">
      <c r="A18668" s="65"/>
      <c r="B18668" s="65"/>
      <c r="C18668" s="65"/>
      <c r="D18668" s="65"/>
      <c r="E18668" s="65"/>
      <c r="F18668" s="65"/>
      <c r="G18668" s="129"/>
    </row>
    <row r="18669" spans="1:7">
      <c r="A18669" s="65"/>
      <c r="B18669" s="65"/>
      <c r="C18669" s="65"/>
      <c r="D18669" s="65"/>
      <c r="E18669" s="65"/>
      <c r="F18669" s="65"/>
      <c r="G18669" s="129"/>
    </row>
    <row r="18670" spans="1:7">
      <c r="A18670" s="65"/>
      <c r="B18670" s="65"/>
      <c r="C18670" s="65"/>
      <c r="D18670" s="65"/>
      <c r="E18670" s="65"/>
      <c r="F18670" s="65"/>
      <c r="G18670" s="129"/>
    </row>
    <row r="18671" spans="1:7">
      <c r="A18671" s="65"/>
      <c r="B18671" s="65"/>
      <c r="C18671" s="65"/>
      <c r="D18671" s="65"/>
      <c r="E18671" s="65"/>
      <c r="F18671" s="65"/>
      <c r="G18671" s="129"/>
    </row>
    <row r="18672" spans="1:7">
      <c r="A18672" s="65"/>
      <c r="B18672" s="65"/>
      <c r="C18672" s="65"/>
      <c r="D18672" s="65"/>
      <c r="E18672" s="65"/>
      <c r="F18672" s="65"/>
      <c r="G18672" s="129"/>
    </row>
    <row r="18673" spans="1:7">
      <c r="A18673" s="65"/>
      <c r="B18673" s="65"/>
      <c r="C18673" s="65"/>
      <c r="D18673" s="65"/>
      <c r="E18673" s="65"/>
      <c r="F18673" s="65"/>
      <c r="G18673" s="129"/>
    </row>
    <row r="18674" spans="1:7">
      <c r="A18674" s="65"/>
      <c r="B18674" s="65"/>
      <c r="C18674" s="65"/>
      <c r="D18674" s="65"/>
      <c r="E18674" s="65"/>
      <c r="F18674" s="65"/>
      <c r="G18674" s="129"/>
    </row>
    <row r="18675" spans="1:7">
      <c r="A18675" s="65"/>
      <c r="B18675" s="65"/>
      <c r="C18675" s="65"/>
      <c r="D18675" s="65"/>
      <c r="E18675" s="65"/>
      <c r="F18675" s="65"/>
      <c r="G18675" s="129"/>
    </row>
    <row r="18676" spans="1:7">
      <c r="A18676" s="65"/>
      <c r="B18676" s="65"/>
      <c r="C18676" s="65"/>
      <c r="D18676" s="65"/>
      <c r="E18676" s="65"/>
      <c r="F18676" s="65"/>
      <c r="G18676" s="129"/>
    </row>
    <row r="18677" spans="1:7">
      <c r="A18677" s="65"/>
      <c r="B18677" s="65"/>
      <c r="C18677" s="65"/>
      <c r="D18677" s="65"/>
      <c r="E18677" s="65"/>
      <c r="F18677" s="65"/>
      <c r="G18677" s="129"/>
    </row>
    <row r="18678" spans="1:7">
      <c r="A18678" s="65"/>
      <c r="B18678" s="65"/>
      <c r="C18678" s="65"/>
      <c r="D18678" s="65"/>
      <c r="E18678" s="65"/>
      <c r="F18678" s="65"/>
      <c r="G18678" s="129"/>
    </row>
    <row r="18679" spans="1:7">
      <c r="A18679" s="65"/>
      <c r="B18679" s="65"/>
      <c r="C18679" s="65"/>
      <c r="D18679" s="65"/>
      <c r="E18679" s="65"/>
      <c r="F18679" s="65"/>
      <c r="G18679" s="129"/>
    </row>
    <row r="18680" spans="1:7">
      <c r="A18680" s="65"/>
      <c r="B18680" s="65"/>
      <c r="C18680" s="65"/>
      <c r="D18680" s="65"/>
      <c r="E18680" s="65"/>
      <c r="F18680" s="65"/>
      <c r="G18680" s="129"/>
    </row>
    <row r="18681" spans="1:7">
      <c r="A18681" s="65"/>
      <c r="B18681" s="65"/>
      <c r="C18681" s="65"/>
      <c r="D18681" s="65"/>
      <c r="E18681" s="65"/>
      <c r="F18681" s="65"/>
      <c r="G18681" s="129"/>
    </row>
    <row r="18682" spans="1:7">
      <c r="A18682" s="65"/>
      <c r="B18682" s="65"/>
      <c r="C18682" s="65"/>
      <c r="D18682" s="65"/>
      <c r="E18682" s="65"/>
      <c r="F18682" s="65"/>
      <c r="G18682" s="129"/>
    </row>
    <row r="18683" spans="1:7">
      <c r="A18683" s="65"/>
      <c r="B18683" s="65"/>
      <c r="C18683" s="65"/>
      <c r="D18683" s="65"/>
      <c r="E18683" s="65"/>
      <c r="F18683" s="65"/>
      <c r="G18683" s="129"/>
    </row>
    <row r="18684" spans="1:7">
      <c r="A18684" s="65"/>
      <c r="B18684" s="65"/>
      <c r="C18684" s="65"/>
      <c r="D18684" s="65"/>
      <c r="E18684" s="65"/>
      <c r="F18684" s="65"/>
      <c r="G18684" s="129"/>
    </row>
    <row r="18685" spans="1:7">
      <c r="A18685" s="65"/>
      <c r="B18685" s="65"/>
      <c r="C18685" s="65"/>
      <c r="D18685" s="65"/>
      <c r="E18685" s="65"/>
      <c r="F18685" s="65"/>
      <c r="G18685" s="129"/>
    </row>
    <row r="18686" spans="1:7">
      <c r="A18686" s="65"/>
      <c r="B18686" s="65"/>
      <c r="C18686" s="65"/>
      <c r="D18686" s="65"/>
      <c r="E18686" s="65"/>
      <c r="F18686" s="65"/>
      <c r="G18686" s="129"/>
    </row>
    <row r="18687" spans="1:7">
      <c r="A18687" s="65"/>
      <c r="B18687" s="65"/>
      <c r="C18687" s="65"/>
      <c r="D18687" s="65"/>
      <c r="E18687" s="65"/>
      <c r="F18687" s="65"/>
      <c r="G18687" s="129"/>
    </row>
    <row r="18688" spans="1:7">
      <c r="A18688" s="65"/>
      <c r="B18688" s="65"/>
      <c r="C18688" s="65"/>
      <c r="D18688" s="65"/>
      <c r="E18688" s="65"/>
      <c r="F18688" s="65"/>
      <c r="G18688" s="129"/>
    </row>
    <row r="18689" spans="1:7">
      <c r="A18689" s="65"/>
      <c r="B18689" s="65"/>
      <c r="C18689" s="65"/>
      <c r="D18689" s="65"/>
      <c r="E18689" s="65"/>
      <c r="F18689" s="65"/>
      <c r="G18689" s="129"/>
    </row>
    <row r="18690" spans="1:7">
      <c r="A18690" s="65"/>
      <c r="B18690" s="65"/>
      <c r="C18690" s="65"/>
      <c r="D18690" s="65"/>
      <c r="E18690" s="65"/>
      <c r="F18690" s="65"/>
      <c r="G18690" s="129"/>
    </row>
    <row r="18691" spans="1:7">
      <c r="A18691" s="65"/>
      <c r="B18691" s="65"/>
      <c r="C18691" s="65"/>
      <c r="D18691" s="65"/>
      <c r="E18691" s="65"/>
      <c r="F18691" s="65"/>
      <c r="G18691" s="129"/>
    </row>
    <row r="18692" spans="1:7">
      <c r="A18692" s="65"/>
      <c r="B18692" s="65"/>
      <c r="C18692" s="65"/>
      <c r="D18692" s="65"/>
      <c r="E18692" s="65"/>
      <c r="F18692" s="65"/>
      <c r="G18692" s="129"/>
    </row>
    <row r="18693" spans="1:7">
      <c r="A18693" s="65"/>
      <c r="B18693" s="65"/>
      <c r="C18693" s="65"/>
      <c r="D18693" s="65"/>
      <c r="E18693" s="65"/>
      <c r="F18693" s="65"/>
      <c r="G18693" s="129"/>
    </row>
    <row r="18694" spans="1:7">
      <c r="A18694" s="65"/>
      <c r="B18694" s="65"/>
      <c r="C18694" s="65"/>
      <c r="D18694" s="65"/>
      <c r="E18694" s="65"/>
      <c r="F18694" s="65"/>
      <c r="G18694" s="129"/>
    </row>
    <row r="18695" spans="1:7">
      <c r="A18695" s="65"/>
      <c r="B18695" s="65"/>
      <c r="C18695" s="65"/>
      <c r="D18695" s="65"/>
      <c r="E18695" s="65"/>
      <c r="F18695" s="65"/>
      <c r="G18695" s="129"/>
    </row>
    <row r="18696" spans="1:7">
      <c r="A18696" s="65"/>
      <c r="B18696" s="65"/>
      <c r="C18696" s="65"/>
      <c r="D18696" s="65"/>
      <c r="E18696" s="65"/>
      <c r="F18696" s="65"/>
      <c r="G18696" s="129"/>
    </row>
    <row r="18697" spans="1:7">
      <c r="A18697" s="65"/>
      <c r="B18697" s="65"/>
      <c r="C18697" s="65"/>
      <c r="D18697" s="65"/>
      <c r="E18697" s="65"/>
      <c r="F18697" s="65"/>
      <c r="G18697" s="129"/>
    </row>
    <row r="18698" spans="1:7">
      <c r="A18698" s="65"/>
      <c r="B18698" s="65"/>
      <c r="C18698" s="65"/>
      <c r="D18698" s="65"/>
      <c r="E18698" s="65"/>
      <c r="F18698" s="65"/>
      <c r="G18698" s="129"/>
    </row>
    <row r="18699" spans="1:7">
      <c r="A18699" s="65"/>
      <c r="B18699" s="65"/>
      <c r="C18699" s="65"/>
      <c r="D18699" s="65"/>
      <c r="E18699" s="65"/>
      <c r="F18699" s="65"/>
      <c r="G18699" s="129"/>
    </row>
    <row r="18700" spans="1:7">
      <c r="A18700" s="65"/>
      <c r="B18700" s="65"/>
      <c r="C18700" s="65"/>
      <c r="D18700" s="65"/>
      <c r="E18700" s="65"/>
      <c r="F18700" s="65"/>
      <c r="G18700" s="129"/>
    </row>
    <row r="18701" spans="1:7">
      <c r="A18701" s="65"/>
      <c r="B18701" s="65"/>
      <c r="C18701" s="65"/>
      <c r="D18701" s="65"/>
      <c r="E18701" s="65"/>
      <c r="F18701" s="65"/>
      <c r="G18701" s="129"/>
    </row>
    <row r="18702" spans="1:7">
      <c r="A18702" s="65"/>
      <c r="B18702" s="65"/>
      <c r="C18702" s="65"/>
      <c r="D18702" s="65"/>
      <c r="E18702" s="65"/>
      <c r="F18702" s="65"/>
      <c r="G18702" s="129"/>
    </row>
    <row r="18703" spans="1:7">
      <c r="A18703" s="65"/>
      <c r="B18703" s="65"/>
      <c r="C18703" s="65"/>
      <c r="D18703" s="65"/>
      <c r="E18703" s="65"/>
      <c r="F18703" s="65"/>
      <c r="G18703" s="129"/>
    </row>
    <row r="18704" spans="1:7">
      <c r="A18704" s="65"/>
      <c r="B18704" s="65"/>
      <c r="C18704" s="65"/>
      <c r="D18704" s="65"/>
      <c r="E18704" s="65"/>
      <c r="F18704" s="65"/>
      <c r="G18704" s="129"/>
    </row>
    <row r="18705" spans="1:7">
      <c r="A18705" s="65"/>
      <c r="B18705" s="65"/>
      <c r="C18705" s="65"/>
      <c r="D18705" s="65"/>
      <c r="E18705" s="65"/>
      <c r="F18705" s="65"/>
      <c r="G18705" s="129"/>
    </row>
    <row r="18706" spans="1:7">
      <c r="A18706" s="65"/>
      <c r="B18706" s="65"/>
      <c r="C18706" s="65"/>
      <c r="D18706" s="65"/>
      <c r="E18706" s="65"/>
      <c r="F18706" s="65"/>
      <c r="G18706" s="129"/>
    </row>
    <row r="18707" spans="1:7">
      <c r="A18707" s="65"/>
      <c r="B18707" s="65"/>
      <c r="C18707" s="65"/>
      <c r="D18707" s="65"/>
      <c r="E18707" s="65"/>
      <c r="F18707" s="65"/>
      <c r="G18707" s="129"/>
    </row>
    <row r="18708" spans="1:7">
      <c r="A18708" s="65"/>
      <c r="B18708" s="65"/>
      <c r="C18708" s="65"/>
      <c r="D18708" s="65"/>
      <c r="E18708" s="65"/>
      <c r="F18708" s="65"/>
      <c r="G18708" s="129"/>
    </row>
    <row r="18709" spans="1:7">
      <c r="A18709" s="65"/>
      <c r="B18709" s="65"/>
      <c r="C18709" s="65"/>
      <c r="D18709" s="65"/>
      <c r="E18709" s="65"/>
      <c r="F18709" s="65"/>
      <c r="G18709" s="129"/>
    </row>
    <row r="18710" spans="1:7">
      <c r="A18710" s="65"/>
      <c r="B18710" s="65"/>
      <c r="C18710" s="65"/>
      <c r="D18710" s="65"/>
      <c r="E18710" s="65"/>
      <c r="F18710" s="65"/>
      <c r="G18710" s="129"/>
    </row>
    <row r="18711" spans="1:7">
      <c r="A18711" s="65"/>
      <c r="B18711" s="65"/>
      <c r="C18711" s="65"/>
      <c r="D18711" s="65"/>
      <c r="E18711" s="65"/>
      <c r="F18711" s="65"/>
      <c r="G18711" s="129"/>
    </row>
    <row r="18712" spans="1:7">
      <c r="A18712" s="65"/>
      <c r="B18712" s="65"/>
      <c r="C18712" s="65"/>
      <c r="D18712" s="65"/>
      <c r="E18712" s="65"/>
      <c r="F18712" s="65"/>
      <c r="G18712" s="129"/>
    </row>
    <row r="18713" spans="1:7">
      <c r="A18713" s="65"/>
      <c r="B18713" s="65"/>
      <c r="C18713" s="65"/>
      <c r="D18713" s="65"/>
      <c r="E18713" s="65"/>
      <c r="F18713" s="65"/>
      <c r="G18713" s="129"/>
    </row>
    <row r="18714" spans="1:7">
      <c r="A18714" s="65"/>
      <c r="B18714" s="65"/>
      <c r="C18714" s="65"/>
      <c r="D18714" s="65"/>
      <c r="E18714" s="65"/>
      <c r="F18714" s="65"/>
      <c r="G18714" s="129"/>
    </row>
    <row r="18715" spans="1:7">
      <c r="A18715" s="65"/>
      <c r="B18715" s="65"/>
      <c r="C18715" s="65"/>
      <c r="D18715" s="65"/>
      <c r="E18715" s="65"/>
      <c r="F18715" s="65"/>
      <c r="G18715" s="129"/>
    </row>
    <row r="18716" spans="1:7">
      <c r="A18716" s="65"/>
      <c r="B18716" s="65"/>
      <c r="C18716" s="65"/>
      <c r="D18716" s="65"/>
      <c r="E18716" s="65"/>
      <c r="F18716" s="65"/>
      <c r="G18716" s="129"/>
    </row>
    <row r="18717" spans="1:7">
      <c r="A18717" s="65"/>
      <c r="B18717" s="65"/>
      <c r="C18717" s="65"/>
      <c r="D18717" s="65"/>
      <c r="E18717" s="65"/>
      <c r="F18717" s="65"/>
      <c r="G18717" s="129"/>
    </row>
    <row r="18718" spans="1:7">
      <c r="A18718" s="65"/>
      <c r="B18718" s="65"/>
      <c r="C18718" s="65"/>
      <c r="D18718" s="65"/>
      <c r="E18718" s="65"/>
      <c r="F18718" s="65"/>
      <c r="G18718" s="129"/>
    </row>
    <row r="18719" spans="1:7">
      <c r="A18719" s="65"/>
      <c r="B18719" s="65"/>
      <c r="C18719" s="65"/>
      <c r="D18719" s="65"/>
      <c r="E18719" s="65"/>
      <c r="F18719" s="65"/>
      <c r="G18719" s="129"/>
    </row>
    <row r="18720" spans="1:7">
      <c r="A18720" s="65"/>
      <c r="B18720" s="65"/>
      <c r="C18720" s="65"/>
      <c r="D18720" s="65"/>
      <c r="E18720" s="65"/>
      <c r="F18720" s="65"/>
      <c r="G18720" s="129"/>
    </row>
    <row r="18721" spans="1:7">
      <c r="A18721" s="65"/>
      <c r="B18721" s="65"/>
      <c r="C18721" s="65"/>
      <c r="D18721" s="65"/>
      <c r="E18721" s="65"/>
      <c r="F18721" s="65"/>
      <c r="G18721" s="129"/>
    </row>
    <row r="18722" spans="1:7">
      <c r="A18722" s="65"/>
      <c r="B18722" s="65"/>
      <c r="C18722" s="65"/>
      <c r="D18722" s="65"/>
      <c r="E18722" s="65"/>
      <c r="F18722" s="65"/>
      <c r="G18722" s="129"/>
    </row>
    <row r="18723" spans="1:7">
      <c r="A18723" s="65"/>
      <c r="B18723" s="65"/>
      <c r="C18723" s="65"/>
      <c r="D18723" s="65"/>
      <c r="E18723" s="65"/>
      <c r="F18723" s="65"/>
      <c r="G18723" s="129"/>
    </row>
    <row r="18724" spans="1:7">
      <c r="A18724" s="65"/>
      <c r="B18724" s="65"/>
      <c r="C18724" s="65"/>
      <c r="D18724" s="65"/>
      <c r="E18724" s="65"/>
      <c r="F18724" s="65"/>
      <c r="G18724" s="129"/>
    </row>
    <row r="18725" spans="1:7">
      <c r="A18725" s="65"/>
      <c r="B18725" s="65"/>
      <c r="C18725" s="65"/>
      <c r="D18725" s="65"/>
      <c r="E18725" s="65"/>
      <c r="F18725" s="65"/>
      <c r="G18725" s="129"/>
    </row>
    <row r="18726" spans="1:7">
      <c r="A18726" s="65"/>
      <c r="B18726" s="65"/>
      <c r="C18726" s="65"/>
      <c r="D18726" s="65"/>
      <c r="E18726" s="65"/>
      <c r="F18726" s="65"/>
      <c r="G18726" s="129"/>
    </row>
    <row r="18727" spans="1:7">
      <c r="A18727" s="65"/>
      <c r="B18727" s="65"/>
      <c r="C18727" s="65"/>
      <c r="D18727" s="65"/>
      <c r="E18727" s="65"/>
      <c r="F18727" s="65"/>
      <c r="G18727" s="129"/>
    </row>
    <row r="18728" spans="1:7">
      <c r="A18728" s="65"/>
      <c r="B18728" s="65"/>
      <c r="C18728" s="65"/>
      <c r="D18728" s="65"/>
      <c r="E18728" s="65"/>
      <c r="F18728" s="65"/>
      <c r="G18728" s="129"/>
    </row>
    <row r="18729" spans="1:7">
      <c r="A18729" s="65"/>
      <c r="B18729" s="65"/>
      <c r="C18729" s="65"/>
      <c r="D18729" s="65"/>
      <c r="E18729" s="65"/>
      <c r="F18729" s="65"/>
      <c r="G18729" s="129"/>
    </row>
    <row r="18730" spans="1:7">
      <c r="A18730" s="65"/>
      <c r="B18730" s="65"/>
      <c r="C18730" s="65"/>
      <c r="D18730" s="65"/>
      <c r="E18730" s="65"/>
      <c r="F18730" s="65"/>
      <c r="G18730" s="129"/>
    </row>
    <row r="18731" spans="1:7">
      <c r="A18731" s="65"/>
      <c r="B18731" s="65"/>
      <c r="C18731" s="65"/>
      <c r="D18731" s="65"/>
      <c r="E18731" s="65"/>
      <c r="F18731" s="65"/>
      <c r="G18731" s="129"/>
    </row>
    <row r="18732" spans="1:7">
      <c r="A18732" s="65"/>
      <c r="B18732" s="65"/>
      <c r="C18732" s="65"/>
      <c r="D18732" s="65"/>
      <c r="E18732" s="65"/>
      <c r="F18732" s="65"/>
      <c r="G18732" s="129"/>
    </row>
    <row r="18733" spans="1:7">
      <c r="A18733" s="65"/>
      <c r="B18733" s="65"/>
      <c r="C18733" s="65"/>
      <c r="D18733" s="65"/>
      <c r="E18733" s="65"/>
      <c r="F18733" s="65"/>
      <c r="G18733" s="129"/>
    </row>
    <row r="18734" spans="1:7">
      <c r="A18734" s="65"/>
      <c r="B18734" s="65"/>
      <c r="C18734" s="65"/>
      <c r="D18734" s="65"/>
      <c r="E18734" s="65"/>
      <c r="F18734" s="65"/>
      <c r="G18734" s="129"/>
    </row>
    <row r="18735" spans="1:7">
      <c r="A18735" s="65"/>
      <c r="B18735" s="65"/>
      <c r="C18735" s="65"/>
      <c r="D18735" s="65"/>
      <c r="E18735" s="65"/>
      <c r="F18735" s="65"/>
      <c r="G18735" s="129"/>
    </row>
    <row r="18736" spans="1:7">
      <c r="A18736" s="65"/>
      <c r="B18736" s="65"/>
      <c r="C18736" s="65"/>
      <c r="D18736" s="65"/>
      <c r="E18736" s="65"/>
      <c r="F18736" s="65"/>
      <c r="G18736" s="129"/>
    </row>
    <row r="18737" spans="1:7">
      <c r="A18737" s="65"/>
      <c r="B18737" s="65"/>
      <c r="C18737" s="65"/>
      <c r="D18737" s="65"/>
      <c r="E18737" s="65"/>
      <c r="F18737" s="65"/>
      <c r="G18737" s="129"/>
    </row>
    <row r="18738" spans="1:7">
      <c r="A18738" s="65"/>
      <c r="B18738" s="65"/>
      <c r="C18738" s="65"/>
      <c r="D18738" s="65"/>
      <c r="E18738" s="65"/>
      <c r="F18738" s="65"/>
      <c r="G18738" s="129"/>
    </row>
    <row r="18739" spans="1:7">
      <c r="A18739" s="65"/>
      <c r="B18739" s="65"/>
      <c r="C18739" s="65"/>
      <c r="D18739" s="65"/>
      <c r="E18739" s="65"/>
      <c r="F18739" s="65"/>
      <c r="G18739" s="129"/>
    </row>
    <row r="18740" spans="1:7">
      <c r="A18740" s="65"/>
      <c r="B18740" s="65"/>
      <c r="C18740" s="65"/>
      <c r="D18740" s="65"/>
      <c r="E18740" s="65"/>
      <c r="F18740" s="65"/>
      <c r="G18740" s="129"/>
    </row>
    <row r="18741" spans="1:7">
      <c r="A18741" s="65"/>
      <c r="B18741" s="65"/>
      <c r="C18741" s="65"/>
      <c r="D18741" s="65"/>
      <c r="E18741" s="65"/>
      <c r="F18741" s="65"/>
      <c r="G18741" s="129"/>
    </row>
    <row r="18742" spans="1:7">
      <c r="A18742" s="65"/>
      <c r="B18742" s="65"/>
      <c r="C18742" s="65"/>
      <c r="D18742" s="65"/>
      <c r="E18742" s="65"/>
      <c r="F18742" s="65"/>
      <c r="G18742" s="129"/>
    </row>
    <row r="18743" spans="1:7">
      <c r="A18743" s="65"/>
      <c r="B18743" s="65"/>
      <c r="C18743" s="65"/>
      <c r="D18743" s="65"/>
      <c r="E18743" s="65"/>
      <c r="F18743" s="65"/>
      <c r="G18743" s="129"/>
    </row>
    <row r="18744" spans="1:7">
      <c r="A18744" s="65"/>
      <c r="B18744" s="65"/>
      <c r="C18744" s="65"/>
      <c r="D18744" s="65"/>
      <c r="E18744" s="65"/>
      <c r="F18744" s="65"/>
      <c r="G18744" s="129"/>
    </row>
    <row r="18745" spans="1:7">
      <c r="A18745" s="65"/>
      <c r="B18745" s="65"/>
      <c r="C18745" s="65"/>
      <c r="D18745" s="65"/>
      <c r="E18745" s="65"/>
      <c r="F18745" s="65"/>
      <c r="G18745" s="129"/>
    </row>
    <row r="18746" spans="1:7">
      <c r="A18746" s="65"/>
      <c r="B18746" s="65"/>
      <c r="C18746" s="65"/>
      <c r="D18746" s="65"/>
      <c r="E18746" s="65"/>
      <c r="F18746" s="65"/>
      <c r="G18746" s="129"/>
    </row>
    <row r="18747" spans="1:7">
      <c r="A18747" s="65"/>
      <c r="B18747" s="65"/>
      <c r="C18747" s="65"/>
      <c r="D18747" s="65"/>
      <c r="E18747" s="65"/>
      <c r="F18747" s="65"/>
      <c r="G18747" s="129"/>
    </row>
    <row r="18748" spans="1:7">
      <c r="A18748" s="65"/>
      <c r="B18748" s="65"/>
      <c r="C18748" s="65"/>
      <c r="D18748" s="65"/>
      <c r="E18748" s="65"/>
      <c r="F18748" s="65"/>
      <c r="G18748" s="129"/>
    </row>
    <row r="18749" spans="1:7">
      <c r="A18749" s="65"/>
      <c r="B18749" s="65"/>
      <c r="C18749" s="65"/>
      <c r="D18749" s="65"/>
      <c r="E18749" s="65"/>
      <c r="F18749" s="65"/>
      <c r="G18749" s="129"/>
    </row>
    <row r="18750" spans="1:7">
      <c r="A18750" s="65"/>
      <c r="B18750" s="65"/>
      <c r="C18750" s="65"/>
      <c r="D18750" s="65"/>
      <c r="E18750" s="65"/>
      <c r="F18750" s="65"/>
      <c r="G18750" s="129"/>
    </row>
    <row r="18751" spans="1:7">
      <c r="A18751" s="65"/>
      <c r="B18751" s="65"/>
      <c r="C18751" s="65"/>
      <c r="D18751" s="65"/>
      <c r="E18751" s="65"/>
      <c r="F18751" s="65"/>
      <c r="G18751" s="129"/>
    </row>
    <row r="18752" spans="1:7">
      <c r="A18752" s="65"/>
      <c r="B18752" s="65"/>
      <c r="C18752" s="65"/>
      <c r="D18752" s="65"/>
      <c r="E18752" s="65"/>
      <c r="F18752" s="65"/>
      <c r="G18752" s="129"/>
    </row>
    <row r="18753" spans="1:7">
      <c r="A18753" s="65"/>
      <c r="B18753" s="65"/>
      <c r="C18753" s="65"/>
      <c r="D18753" s="65"/>
      <c r="E18753" s="65"/>
      <c r="F18753" s="65"/>
      <c r="G18753" s="129"/>
    </row>
    <row r="18754" spans="1:7">
      <c r="A18754" s="65"/>
      <c r="B18754" s="65"/>
      <c r="C18754" s="65"/>
      <c r="D18754" s="65"/>
      <c r="E18754" s="65"/>
      <c r="F18754" s="65"/>
      <c r="G18754" s="129"/>
    </row>
    <row r="18755" spans="1:7">
      <c r="A18755" s="65"/>
      <c r="B18755" s="65"/>
      <c r="C18755" s="65"/>
      <c r="D18755" s="65"/>
      <c r="E18755" s="65"/>
      <c r="F18755" s="65"/>
      <c r="G18755" s="129"/>
    </row>
    <row r="18756" spans="1:7">
      <c r="A18756" s="65"/>
      <c r="B18756" s="65"/>
      <c r="C18756" s="65"/>
      <c r="D18756" s="65"/>
      <c r="E18756" s="65"/>
      <c r="F18756" s="65"/>
      <c r="G18756" s="129"/>
    </row>
    <row r="18757" spans="1:7">
      <c r="A18757" s="65"/>
      <c r="B18757" s="65"/>
      <c r="C18757" s="65"/>
      <c r="D18757" s="65"/>
      <c r="E18757" s="65"/>
      <c r="F18757" s="65"/>
      <c r="G18757" s="129"/>
    </row>
    <row r="18758" spans="1:7">
      <c r="A18758" s="65"/>
      <c r="B18758" s="65"/>
      <c r="C18758" s="65"/>
      <c r="D18758" s="65"/>
      <c r="E18758" s="65"/>
      <c r="F18758" s="65"/>
      <c r="G18758" s="129"/>
    </row>
    <row r="18759" spans="1:7">
      <c r="A18759" s="65"/>
      <c r="B18759" s="65"/>
      <c r="C18759" s="65"/>
      <c r="D18759" s="65"/>
      <c r="E18759" s="65"/>
      <c r="F18759" s="65"/>
      <c r="G18759" s="129"/>
    </row>
    <row r="18760" spans="1:7">
      <c r="A18760" s="65"/>
      <c r="B18760" s="65"/>
      <c r="C18760" s="65"/>
      <c r="D18760" s="65"/>
      <c r="E18760" s="65"/>
      <c r="F18760" s="65"/>
      <c r="G18760" s="129"/>
    </row>
    <row r="18761" spans="1:7">
      <c r="A18761" s="65"/>
      <c r="B18761" s="65"/>
      <c r="C18761" s="65"/>
      <c r="D18761" s="65"/>
      <c r="E18761" s="65"/>
      <c r="F18761" s="65"/>
      <c r="G18761" s="129"/>
    </row>
    <row r="18762" spans="1:7">
      <c r="A18762" s="65"/>
      <c r="B18762" s="65"/>
      <c r="C18762" s="65"/>
      <c r="D18762" s="65"/>
      <c r="E18762" s="65"/>
      <c r="F18762" s="65"/>
      <c r="G18762" s="129"/>
    </row>
    <row r="18763" spans="1:7">
      <c r="A18763" s="65"/>
      <c r="B18763" s="65"/>
      <c r="C18763" s="65"/>
      <c r="D18763" s="65"/>
      <c r="E18763" s="65"/>
      <c r="F18763" s="65"/>
      <c r="G18763" s="129"/>
    </row>
    <row r="18764" spans="1:7">
      <c r="A18764" s="65"/>
      <c r="B18764" s="65"/>
      <c r="C18764" s="65"/>
      <c r="D18764" s="65"/>
      <c r="E18764" s="65"/>
      <c r="F18764" s="65"/>
      <c r="G18764" s="129"/>
    </row>
    <row r="18765" spans="1:7">
      <c r="A18765" s="65"/>
      <c r="B18765" s="65"/>
      <c r="C18765" s="65"/>
      <c r="D18765" s="65"/>
      <c r="E18765" s="65"/>
      <c r="F18765" s="65"/>
      <c r="G18765" s="129"/>
    </row>
    <row r="18766" spans="1:7">
      <c r="A18766" s="65"/>
      <c r="B18766" s="65"/>
      <c r="C18766" s="65"/>
      <c r="D18766" s="65"/>
      <c r="E18766" s="65"/>
      <c r="F18766" s="65"/>
      <c r="G18766" s="129"/>
    </row>
    <row r="18767" spans="1:7">
      <c r="A18767" s="65"/>
      <c r="B18767" s="65"/>
      <c r="C18767" s="65"/>
      <c r="D18767" s="65"/>
      <c r="E18767" s="65"/>
      <c r="F18767" s="65"/>
      <c r="G18767" s="129"/>
    </row>
    <row r="18768" spans="1:7">
      <c r="A18768" s="65"/>
      <c r="B18768" s="65"/>
      <c r="C18768" s="65"/>
      <c r="D18768" s="65"/>
      <c r="E18768" s="65"/>
      <c r="F18768" s="65"/>
      <c r="G18768" s="129"/>
    </row>
    <row r="18769" spans="1:7">
      <c r="A18769" s="65"/>
      <c r="B18769" s="65"/>
      <c r="C18769" s="65"/>
      <c r="D18769" s="65"/>
      <c r="E18769" s="65"/>
      <c r="F18769" s="65"/>
      <c r="G18769" s="129"/>
    </row>
    <row r="18770" spans="1:7">
      <c r="A18770" s="65"/>
      <c r="B18770" s="65"/>
      <c r="C18770" s="65"/>
      <c r="D18770" s="65"/>
      <c r="E18770" s="65"/>
      <c r="F18770" s="65"/>
      <c r="G18770" s="129"/>
    </row>
    <row r="18771" spans="1:7">
      <c r="A18771" s="65"/>
      <c r="B18771" s="65"/>
      <c r="C18771" s="65"/>
      <c r="D18771" s="65"/>
      <c r="E18771" s="65"/>
      <c r="F18771" s="65"/>
      <c r="G18771" s="129"/>
    </row>
    <row r="18772" spans="1:7">
      <c r="A18772" s="65"/>
      <c r="B18772" s="65"/>
      <c r="C18772" s="65"/>
      <c r="D18772" s="65"/>
      <c r="E18772" s="65"/>
      <c r="F18772" s="65"/>
      <c r="G18772" s="129"/>
    </row>
    <row r="18773" spans="1:7">
      <c r="A18773" s="65"/>
      <c r="B18773" s="65"/>
      <c r="C18773" s="65"/>
      <c r="D18773" s="65"/>
      <c r="E18773" s="65"/>
      <c r="F18773" s="65"/>
      <c r="G18773" s="129"/>
    </row>
    <row r="18774" spans="1:7">
      <c r="A18774" s="65"/>
      <c r="B18774" s="65"/>
      <c r="C18774" s="65"/>
      <c r="D18774" s="65"/>
      <c r="E18774" s="65"/>
      <c r="F18774" s="65"/>
      <c r="G18774" s="129"/>
    </row>
    <row r="18775" spans="1:7">
      <c r="A18775" s="65"/>
      <c r="B18775" s="65"/>
      <c r="C18775" s="65"/>
      <c r="D18775" s="65"/>
      <c r="E18775" s="65"/>
      <c r="F18775" s="65"/>
      <c r="G18775" s="129"/>
    </row>
    <row r="18776" spans="1:7">
      <c r="A18776" s="65"/>
      <c r="B18776" s="65"/>
      <c r="C18776" s="65"/>
      <c r="D18776" s="65"/>
      <c r="E18776" s="65"/>
      <c r="F18776" s="65"/>
      <c r="G18776" s="129"/>
    </row>
    <row r="18777" spans="1:7">
      <c r="A18777" s="65"/>
      <c r="B18777" s="65"/>
      <c r="C18777" s="65"/>
      <c r="D18777" s="65"/>
      <c r="E18777" s="65"/>
      <c r="F18777" s="65"/>
      <c r="G18777" s="129"/>
    </row>
    <row r="18778" spans="1:7">
      <c r="A18778" s="65"/>
      <c r="B18778" s="65"/>
      <c r="C18778" s="65"/>
      <c r="D18778" s="65"/>
      <c r="E18778" s="65"/>
      <c r="F18778" s="65"/>
      <c r="G18778" s="129"/>
    </row>
    <row r="18779" spans="1:7">
      <c r="A18779" s="65"/>
      <c r="B18779" s="65"/>
      <c r="C18779" s="65"/>
      <c r="D18779" s="65"/>
      <c r="E18779" s="65"/>
      <c r="F18779" s="65"/>
      <c r="G18779" s="129"/>
    </row>
    <row r="18780" spans="1:7">
      <c r="A18780" s="65"/>
      <c r="B18780" s="65"/>
      <c r="C18780" s="65"/>
      <c r="D18780" s="65"/>
      <c r="E18780" s="65"/>
      <c r="F18780" s="65"/>
      <c r="G18780" s="129"/>
    </row>
    <row r="18781" spans="1:7">
      <c r="A18781" s="65"/>
      <c r="B18781" s="65"/>
      <c r="C18781" s="65"/>
      <c r="D18781" s="65"/>
      <c r="E18781" s="65"/>
      <c r="F18781" s="65"/>
      <c r="G18781" s="129"/>
    </row>
    <row r="18782" spans="1:7">
      <c r="A18782" s="65"/>
      <c r="B18782" s="65"/>
      <c r="C18782" s="65"/>
      <c r="D18782" s="65"/>
      <c r="E18782" s="65"/>
      <c r="F18782" s="65"/>
      <c r="G18782" s="129"/>
    </row>
    <row r="18783" spans="1:7">
      <c r="A18783" s="65"/>
      <c r="B18783" s="65"/>
      <c r="C18783" s="65"/>
      <c r="D18783" s="65"/>
      <c r="E18783" s="65"/>
      <c r="F18783" s="65"/>
      <c r="G18783" s="129"/>
    </row>
    <row r="18784" spans="1:7">
      <c r="A18784" s="65"/>
      <c r="B18784" s="65"/>
      <c r="C18784" s="65"/>
      <c r="D18784" s="65"/>
      <c r="E18784" s="65"/>
      <c r="F18784" s="65"/>
      <c r="G18784" s="129"/>
    </row>
    <row r="18785" spans="1:7">
      <c r="A18785" s="65"/>
      <c r="B18785" s="65"/>
      <c r="C18785" s="65"/>
      <c r="D18785" s="65"/>
      <c r="E18785" s="65"/>
      <c r="F18785" s="65"/>
      <c r="G18785" s="129"/>
    </row>
    <row r="18786" spans="1:7">
      <c r="A18786" s="65"/>
      <c r="B18786" s="65"/>
      <c r="C18786" s="65"/>
      <c r="D18786" s="65"/>
      <c r="E18786" s="65"/>
      <c r="F18786" s="65"/>
      <c r="G18786" s="129"/>
    </row>
    <row r="18787" spans="1:7">
      <c r="A18787" s="65"/>
      <c r="B18787" s="65"/>
      <c r="C18787" s="65"/>
      <c r="D18787" s="65"/>
      <c r="E18787" s="65"/>
      <c r="F18787" s="65"/>
      <c r="G18787" s="129"/>
    </row>
    <row r="18788" spans="1:7">
      <c r="A18788" s="65"/>
      <c r="B18788" s="65"/>
      <c r="C18788" s="65"/>
      <c r="D18788" s="65"/>
      <c r="E18788" s="65"/>
      <c r="F18788" s="65"/>
      <c r="G18788" s="129"/>
    </row>
    <row r="18789" spans="1:7">
      <c r="A18789" s="65"/>
      <c r="B18789" s="65"/>
      <c r="C18789" s="65"/>
      <c r="D18789" s="65"/>
      <c r="E18789" s="65"/>
      <c r="F18789" s="65"/>
      <c r="G18789" s="129"/>
    </row>
    <row r="18790" spans="1:7">
      <c r="A18790" s="65"/>
      <c r="B18790" s="65"/>
      <c r="C18790" s="65"/>
      <c r="D18790" s="65"/>
      <c r="E18790" s="65"/>
      <c r="F18790" s="65"/>
      <c r="G18790" s="129"/>
    </row>
    <row r="18791" spans="1:7">
      <c r="A18791" s="65"/>
      <c r="B18791" s="65"/>
      <c r="C18791" s="65"/>
      <c r="D18791" s="65"/>
      <c r="E18791" s="65"/>
      <c r="F18791" s="65"/>
      <c r="G18791" s="129"/>
    </row>
    <row r="18792" spans="1:7">
      <c r="A18792" s="65"/>
      <c r="B18792" s="65"/>
      <c r="C18792" s="65"/>
      <c r="D18792" s="65"/>
      <c r="E18792" s="65"/>
      <c r="F18792" s="65"/>
      <c r="G18792" s="129"/>
    </row>
    <row r="18793" spans="1:7">
      <c r="A18793" s="65"/>
      <c r="B18793" s="65"/>
      <c r="C18793" s="65"/>
      <c r="D18793" s="65"/>
      <c r="E18793" s="65"/>
      <c r="F18793" s="65"/>
      <c r="G18793" s="129"/>
    </row>
    <row r="18794" spans="1:7">
      <c r="A18794" s="65"/>
      <c r="B18794" s="65"/>
      <c r="C18794" s="65"/>
      <c r="D18794" s="65"/>
      <c r="E18794" s="65"/>
      <c r="F18794" s="65"/>
      <c r="G18794" s="129"/>
    </row>
    <row r="18795" spans="1:7">
      <c r="A18795" s="65"/>
      <c r="B18795" s="65"/>
      <c r="C18795" s="65"/>
      <c r="D18795" s="65"/>
      <c r="E18795" s="65"/>
      <c r="F18795" s="65"/>
      <c r="G18795" s="129"/>
    </row>
    <row r="18796" spans="1:7">
      <c r="A18796" s="65"/>
      <c r="B18796" s="65"/>
      <c r="C18796" s="65"/>
      <c r="D18796" s="65"/>
      <c r="E18796" s="65"/>
      <c r="F18796" s="65"/>
      <c r="G18796" s="129"/>
    </row>
    <row r="18797" spans="1:7">
      <c r="A18797" s="65"/>
      <c r="B18797" s="65"/>
      <c r="C18797" s="65"/>
      <c r="D18797" s="65"/>
      <c r="E18797" s="65"/>
      <c r="F18797" s="65"/>
      <c r="G18797" s="129"/>
    </row>
    <row r="18798" spans="1:7">
      <c r="A18798" s="65"/>
      <c r="B18798" s="65"/>
      <c r="C18798" s="65"/>
      <c r="D18798" s="65"/>
      <c r="E18798" s="65"/>
      <c r="F18798" s="65"/>
      <c r="G18798" s="129"/>
    </row>
    <row r="18799" spans="1:7">
      <c r="A18799" s="65"/>
      <c r="B18799" s="65"/>
      <c r="C18799" s="65"/>
      <c r="D18799" s="65"/>
      <c r="E18799" s="65"/>
      <c r="F18799" s="65"/>
      <c r="G18799" s="129"/>
    </row>
    <row r="18800" spans="1:7">
      <c r="A18800" s="65"/>
      <c r="B18800" s="65"/>
      <c r="C18800" s="65"/>
      <c r="D18800" s="65"/>
      <c r="E18800" s="65"/>
      <c r="F18800" s="65"/>
      <c r="G18800" s="129"/>
    </row>
    <row r="18801" spans="1:7">
      <c r="A18801" s="65"/>
      <c r="B18801" s="65"/>
      <c r="C18801" s="65"/>
      <c r="D18801" s="65"/>
      <c r="E18801" s="65"/>
      <c r="F18801" s="65"/>
      <c r="G18801" s="129"/>
    </row>
    <row r="18802" spans="1:7">
      <c r="A18802" s="65"/>
      <c r="B18802" s="65"/>
      <c r="C18802" s="65"/>
      <c r="D18802" s="65"/>
      <c r="E18802" s="65"/>
      <c r="F18802" s="65"/>
      <c r="G18802" s="129"/>
    </row>
    <row r="18803" spans="1:7">
      <c r="A18803" s="65"/>
      <c r="B18803" s="65"/>
      <c r="C18803" s="65"/>
      <c r="D18803" s="65"/>
      <c r="E18803" s="65"/>
      <c r="F18803" s="65"/>
      <c r="G18803" s="129"/>
    </row>
    <row r="18804" spans="1:7">
      <c r="A18804" s="65"/>
      <c r="B18804" s="65"/>
      <c r="C18804" s="65"/>
      <c r="D18804" s="65"/>
      <c r="E18804" s="65"/>
      <c r="F18804" s="65"/>
      <c r="G18804" s="129"/>
    </row>
    <row r="18805" spans="1:7">
      <c r="A18805" s="65"/>
      <c r="B18805" s="65"/>
      <c r="C18805" s="65"/>
      <c r="D18805" s="65"/>
      <c r="E18805" s="65"/>
      <c r="F18805" s="65"/>
      <c r="G18805" s="129"/>
    </row>
    <row r="18806" spans="1:7">
      <c r="A18806" s="65"/>
      <c r="B18806" s="65"/>
      <c r="C18806" s="65"/>
      <c r="D18806" s="65"/>
      <c r="E18806" s="65"/>
      <c r="F18806" s="65"/>
      <c r="G18806" s="129"/>
    </row>
    <row r="18807" spans="1:7">
      <c r="A18807" s="65"/>
      <c r="B18807" s="65"/>
      <c r="C18807" s="65"/>
      <c r="D18807" s="65"/>
      <c r="E18807" s="65"/>
      <c r="F18807" s="65"/>
      <c r="G18807" s="129"/>
    </row>
    <row r="18808" spans="1:7">
      <c r="A18808" s="65"/>
      <c r="B18808" s="65"/>
      <c r="C18808" s="65"/>
      <c r="D18808" s="65"/>
      <c r="E18808" s="65"/>
      <c r="F18808" s="65"/>
      <c r="G18808" s="129"/>
    </row>
    <row r="18809" spans="1:7">
      <c r="A18809" s="65"/>
      <c r="B18809" s="65"/>
      <c r="C18809" s="65"/>
      <c r="D18809" s="65"/>
      <c r="E18809" s="65"/>
      <c r="F18809" s="65"/>
      <c r="G18809" s="129"/>
    </row>
    <row r="18810" spans="1:7">
      <c r="A18810" s="65"/>
      <c r="B18810" s="65"/>
      <c r="C18810" s="65"/>
      <c r="D18810" s="65"/>
      <c r="E18810" s="65"/>
      <c r="F18810" s="65"/>
      <c r="G18810" s="129"/>
    </row>
    <row r="18811" spans="1:7">
      <c r="A18811" s="65"/>
      <c r="B18811" s="65"/>
      <c r="C18811" s="65"/>
      <c r="D18811" s="65"/>
      <c r="E18811" s="65"/>
      <c r="F18811" s="65"/>
      <c r="G18811" s="129"/>
    </row>
    <row r="18812" spans="1:7">
      <c r="A18812" s="65"/>
      <c r="B18812" s="65"/>
      <c r="C18812" s="65"/>
      <c r="D18812" s="65"/>
      <c r="E18812" s="65"/>
      <c r="F18812" s="65"/>
      <c r="G18812" s="129"/>
    </row>
    <row r="18813" spans="1:7">
      <c r="A18813" s="65"/>
      <c r="B18813" s="65"/>
      <c r="C18813" s="65"/>
      <c r="D18813" s="65"/>
      <c r="E18813" s="65"/>
      <c r="F18813" s="65"/>
      <c r="G18813" s="129"/>
    </row>
    <row r="18814" spans="1:7">
      <c r="A18814" s="65"/>
      <c r="B18814" s="65"/>
      <c r="C18814" s="65"/>
      <c r="D18814" s="65"/>
      <c r="E18814" s="65"/>
      <c r="F18814" s="65"/>
      <c r="G18814" s="129"/>
    </row>
    <row r="18815" spans="1:7">
      <c r="A18815" s="65"/>
      <c r="B18815" s="65"/>
      <c r="C18815" s="65"/>
      <c r="D18815" s="65"/>
      <c r="E18815" s="65"/>
      <c r="F18815" s="65"/>
      <c r="G18815" s="129"/>
    </row>
    <row r="18816" spans="1:7">
      <c r="A18816" s="65"/>
      <c r="B18816" s="65"/>
      <c r="C18816" s="65"/>
      <c r="D18816" s="65"/>
      <c r="E18816" s="65"/>
      <c r="F18816" s="65"/>
      <c r="G18816" s="129"/>
    </row>
    <row r="18817" spans="1:7">
      <c r="A18817" s="65"/>
      <c r="B18817" s="65"/>
      <c r="C18817" s="65"/>
      <c r="D18817" s="65"/>
      <c r="E18817" s="65"/>
      <c r="F18817" s="65"/>
      <c r="G18817" s="129"/>
    </row>
    <row r="18818" spans="1:7">
      <c r="A18818" s="65"/>
      <c r="B18818" s="65"/>
      <c r="C18818" s="65"/>
      <c r="D18818" s="65"/>
      <c r="E18818" s="65"/>
      <c r="F18818" s="65"/>
      <c r="G18818" s="129"/>
    </row>
    <row r="18819" spans="1:7">
      <c r="A18819" s="65"/>
      <c r="B18819" s="65"/>
      <c r="C18819" s="65"/>
      <c r="D18819" s="65"/>
      <c r="E18819" s="65"/>
      <c r="F18819" s="65"/>
      <c r="G18819" s="129"/>
    </row>
    <row r="18820" spans="1:7">
      <c r="A18820" s="65"/>
      <c r="B18820" s="65"/>
      <c r="C18820" s="65"/>
      <c r="D18820" s="65"/>
      <c r="E18820" s="65"/>
      <c r="F18820" s="65"/>
      <c r="G18820" s="129"/>
    </row>
    <row r="18821" spans="1:7">
      <c r="A18821" s="65"/>
      <c r="B18821" s="65"/>
      <c r="C18821" s="65"/>
      <c r="D18821" s="65"/>
      <c r="E18821" s="65"/>
      <c r="F18821" s="65"/>
      <c r="G18821" s="129"/>
    </row>
    <row r="18822" spans="1:7">
      <c r="A18822" s="65"/>
      <c r="B18822" s="65"/>
      <c r="C18822" s="65"/>
      <c r="D18822" s="65"/>
      <c r="E18822" s="65"/>
      <c r="F18822" s="65"/>
      <c r="G18822" s="129"/>
    </row>
    <row r="18823" spans="1:7">
      <c r="A18823" s="65"/>
      <c r="B18823" s="65"/>
      <c r="C18823" s="65"/>
      <c r="D18823" s="65"/>
      <c r="E18823" s="65"/>
      <c r="F18823" s="65"/>
      <c r="G18823" s="129"/>
    </row>
    <row r="18824" spans="1:7">
      <c r="A18824" s="65"/>
      <c r="B18824" s="65"/>
      <c r="C18824" s="65"/>
      <c r="D18824" s="65"/>
      <c r="E18824" s="65"/>
      <c r="F18824" s="65"/>
      <c r="G18824" s="129"/>
    </row>
    <row r="18825" spans="1:7">
      <c r="A18825" s="65"/>
      <c r="B18825" s="65"/>
      <c r="C18825" s="65"/>
      <c r="D18825" s="65"/>
      <c r="E18825" s="65"/>
      <c r="F18825" s="65"/>
      <c r="G18825" s="129"/>
    </row>
    <row r="18826" spans="1:7">
      <c r="A18826" s="65"/>
      <c r="B18826" s="65"/>
      <c r="C18826" s="65"/>
      <c r="D18826" s="65"/>
      <c r="E18826" s="65"/>
      <c r="F18826" s="65"/>
      <c r="G18826" s="129"/>
    </row>
    <row r="18827" spans="1:7">
      <c r="A18827" s="65"/>
      <c r="B18827" s="65"/>
      <c r="C18827" s="65"/>
      <c r="D18827" s="65"/>
      <c r="E18827" s="65"/>
      <c r="F18827" s="65"/>
      <c r="G18827" s="129"/>
    </row>
    <row r="18828" spans="1:7">
      <c r="A18828" s="65"/>
      <c r="B18828" s="65"/>
      <c r="C18828" s="65"/>
      <c r="D18828" s="65"/>
      <c r="E18828" s="65"/>
      <c r="F18828" s="65"/>
      <c r="G18828" s="129"/>
    </row>
    <row r="18829" spans="1:7">
      <c r="A18829" s="65"/>
      <c r="B18829" s="65"/>
      <c r="C18829" s="65"/>
      <c r="D18829" s="65"/>
      <c r="E18829" s="65"/>
      <c r="F18829" s="65"/>
      <c r="G18829" s="129"/>
    </row>
    <row r="18830" spans="1:7">
      <c r="A18830" s="65"/>
      <c r="B18830" s="65"/>
      <c r="C18830" s="65"/>
      <c r="D18830" s="65"/>
      <c r="E18830" s="65"/>
      <c r="F18830" s="65"/>
      <c r="G18830" s="129"/>
    </row>
    <row r="18831" spans="1:7">
      <c r="A18831" s="65"/>
      <c r="B18831" s="65"/>
      <c r="C18831" s="65"/>
      <c r="D18831" s="65"/>
      <c r="E18831" s="65"/>
      <c r="F18831" s="65"/>
      <c r="G18831" s="129"/>
    </row>
    <row r="18832" spans="1:7">
      <c r="A18832" s="65"/>
      <c r="B18832" s="65"/>
      <c r="C18832" s="65"/>
      <c r="D18832" s="65"/>
      <c r="E18832" s="65"/>
      <c r="F18832" s="65"/>
      <c r="G18832" s="129"/>
    </row>
    <row r="18833" spans="1:7">
      <c r="A18833" s="65"/>
      <c r="B18833" s="65"/>
      <c r="C18833" s="65"/>
      <c r="D18833" s="65"/>
      <c r="E18833" s="65"/>
      <c r="F18833" s="65"/>
      <c r="G18833" s="129"/>
    </row>
    <row r="18834" spans="1:7">
      <c r="A18834" s="65"/>
      <c r="B18834" s="65"/>
      <c r="C18834" s="65"/>
      <c r="D18834" s="65"/>
      <c r="E18834" s="65"/>
      <c r="F18834" s="65"/>
      <c r="G18834" s="129"/>
    </row>
    <row r="18835" spans="1:7">
      <c r="A18835" s="65"/>
      <c r="B18835" s="65"/>
      <c r="C18835" s="65"/>
      <c r="D18835" s="65"/>
      <c r="E18835" s="65"/>
      <c r="F18835" s="65"/>
      <c r="G18835" s="129"/>
    </row>
    <row r="18836" spans="1:7">
      <c r="A18836" s="65"/>
      <c r="B18836" s="65"/>
      <c r="C18836" s="65"/>
      <c r="D18836" s="65"/>
      <c r="E18836" s="65"/>
      <c r="F18836" s="65"/>
      <c r="G18836" s="129"/>
    </row>
    <row r="18837" spans="1:7">
      <c r="A18837" s="65"/>
      <c r="B18837" s="65"/>
      <c r="C18837" s="65"/>
      <c r="D18837" s="65"/>
      <c r="E18837" s="65"/>
      <c r="F18837" s="65"/>
      <c r="G18837" s="129"/>
    </row>
    <row r="18838" spans="1:7">
      <c r="A18838" s="65"/>
      <c r="B18838" s="65"/>
      <c r="C18838" s="65"/>
      <c r="D18838" s="65"/>
      <c r="E18838" s="65"/>
      <c r="F18838" s="65"/>
      <c r="G18838" s="129"/>
    </row>
    <row r="18839" spans="1:7">
      <c r="A18839" s="65"/>
      <c r="B18839" s="65"/>
      <c r="C18839" s="65"/>
      <c r="D18839" s="65"/>
      <c r="E18839" s="65"/>
      <c r="F18839" s="65"/>
      <c r="G18839" s="129"/>
    </row>
    <row r="18840" spans="1:7">
      <c r="A18840" s="65"/>
      <c r="B18840" s="65"/>
      <c r="C18840" s="65"/>
      <c r="D18840" s="65"/>
      <c r="E18840" s="65"/>
      <c r="F18840" s="65"/>
      <c r="G18840" s="129"/>
    </row>
    <row r="18841" spans="1:7">
      <c r="A18841" s="65"/>
      <c r="B18841" s="65"/>
      <c r="C18841" s="65"/>
      <c r="D18841" s="65"/>
      <c r="E18841" s="65"/>
      <c r="F18841" s="65"/>
      <c r="G18841" s="129"/>
    </row>
    <row r="18842" spans="1:7">
      <c r="A18842" s="65"/>
      <c r="B18842" s="65"/>
      <c r="C18842" s="65"/>
      <c r="D18842" s="65"/>
      <c r="E18842" s="65"/>
      <c r="F18842" s="65"/>
      <c r="G18842" s="129"/>
    </row>
    <row r="18843" spans="1:7">
      <c r="A18843" s="65"/>
      <c r="B18843" s="65"/>
      <c r="C18843" s="65"/>
      <c r="D18843" s="65"/>
      <c r="E18843" s="65"/>
      <c r="F18843" s="65"/>
      <c r="G18843" s="129"/>
    </row>
    <row r="18844" spans="1:7">
      <c r="A18844" s="65"/>
      <c r="B18844" s="65"/>
      <c r="C18844" s="65"/>
      <c r="D18844" s="65"/>
      <c r="E18844" s="65"/>
      <c r="F18844" s="65"/>
      <c r="G18844" s="129"/>
    </row>
    <row r="18845" spans="1:7">
      <c r="A18845" s="65"/>
      <c r="B18845" s="65"/>
      <c r="C18845" s="65"/>
      <c r="D18845" s="65"/>
      <c r="E18845" s="65"/>
      <c r="F18845" s="65"/>
      <c r="G18845" s="129"/>
    </row>
    <row r="18846" spans="1:7">
      <c r="A18846" s="65"/>
      <c r="B18846" s="65"/>
      <c r="C18846" s="65"/>
      <c r="D18846" s="65"/>
      <c r="E18846" s="65"/>
      <c r="F18846" s="65"/>
      <c r="G18846" s="129"/>
    </row>
    <row r="18847" spans="1:7">
      <c r="A18847" s="65"/>
      <c r="B18847" s="65"/>
      <c r="C18847" s="65"/>
      <c r="D18847" s="65"/>
      <c r="E18847" s="65"/>
      <c r="F18847" s="65"/>
      <c r="G18847" s="129"/>
    </row>
    <row r="18848" spans="1:7">
      <c r="A18848" s="65"/>
      <c r="B18848" s="65"/>
      <c r="C18848" s="65"/>
      <c r="D18848" s="65"/>
      <c r="E18848" s="65"/>
      <c r="F18848" s="65"/>
      <c r="G18848" s="129"/>
    </row>
    <row r="18849" spans="1:7">
      <c r="A18849" s="65"/>
      <c r="B18849" s="65"/>
      <c r="C18849" s="65"/>
      <c r="D18849" s="65"/>
      <c r="E18849" s="65"/>
      <c r="F18849" s="65"/>
      <c r="G18849" s="129"/>
    </row>
    <row r="18850" spans="1:7">
      <c r="A18850" s="65"/>
      <c r="B18850" s="65"/>
      <c r="C18850" s="65"/>
      <c r="D18850" s="65"/>
      <c r="E18850" s="65"/>
      <c r="F18850" s="65"/>
      <c r="G18850" s="129"/>
    </row>
    <row r="18851" spans="1:7">
      <c r="A18851" s="65"/>
      <c r="B18851" s="65"/>
      <c r="C18851" s="65"/>
      <c r="D18851" s="65"/>
      <c r="E18851" s="65"/>
      <c r="F18851" s="65"/>
      <c r="G18851" s="129"/>
    </row>
    <row r="18852" spans="1:7">
      <c r="A18852" s="65"/>
      <c r="B18852" s="65"/>
      <c r="C18852" s="65"/>
      <c r="D18852" s="65"/>
      <c r="E18852" s="65"/>
      <c r="F18852" s="65"/>
      <c r="G18852" s="129"/>
    </row>
    <row r="18853" spans="1:7">
      <c r="A18853" s="65"/>
      <c r="B18853" s="65"/>
      <c r="C18853" s="65"/>
      <c r="D18853" s="65"/>
      <c r="E18853" s="65"/>
      <c r="F18853" s="65"/>
      <c r="G18853" s="129"/>
    </row>
    <row r="18854" spans="1:7">
      <c r="A18854" s="65"/>
      <c r="B18854" s="65"/>
      <c r="C18854" s="65"/>
      <c r="D18854" s="65"/>
      <c r="E18854" s="65"/>
      <c r="F18854" s="65"/>
      <c r="G18854" s="129"/>
    </row>
    <row r="18855" spans="1:7">
      <c r="A18855" s="65"/>
      <c r="B18855" s="65"/>
      <c r="C18855" s="65"/>
      <c r="D18855" s="65"/>
      <c r="E18855" s="65"/>
      <c r="F18855" s="65"/>
      <c r="G18855" s="129"/>
    </row>
    <row r="18856" spans="1:7">
      <c r="A18856" s="65"/>
      <c r="B18856" s="65"/>
      <c r="C18856" s="65"/>
      <c r="D18856" s="65"/>
      <c r="E18856" s="65"/>
      <c r="F18856" s="65"/>
      <c r="G18856" s="129"/>
    </row>
    <row r="18857" spans="1:7">
      <c r="A18857" s="65"/>
      <c r="B18857" s="65"/>
      <c r="C18857" s="65"/>
      <c r="D18857" s="65"/>
      <c r="E18857" s="65"/>
      <c r="F18857" s="65"/>
      <c r="G18857" s="129"/>
    </row>
    <row r="18858" spans="1:7">
      <c r="A18858" s="65"/>
      <c r="B18858" s="65"/>
      <c r="C18858" s="65"/>
      <c r="D18858" s="65"/>
      <c r="E18858" s="65"/>
      <c r="F18858" s="65"/>
      <c r="G18858" s="129"/>
    </row>
    <row r="18859" spans="1:7">
      <c r="A18859" s="65"/>
      <c r="B18859" s="65"/>
      <c r="C18859" s="65"/>
      <c r="D18859" s="65"/>
      <c r="E18859" s="65"/>
      <c r="F18859" s="65"/>
      <c r="G18859" s="129"/>
    </row>
    <row r="18860" spans="1:7">
      <c r="A18860" s="65"/>
      <c r="B18860" s="65"/>
      <c r="C18860" s="65"/>
      <c r="D18860" s="65"/>
      <c r="E18860" s="65"/>
      <c r="F18860" s="65"/>
      <c r="G18860" s="129"/>
    </row>
    <row r="18861" spans="1:7">
      <c r="A18861" s="65"/>
      <c r="B18861" s="65"/>
      <c r="C18861" s="65"/>
      <c r="D18861" s="65"/>
      <c r="E18861" s="65"/>
      <c r="F18861" s="65"/>
      <c r="G18861" s="129"/>
    </row>
    <row r="18862" spans="1:7">
      <c r="A18862" s="65"/>
      <c r="B18862" s="65"/>
      <c r="C18862" s="65"/>
      <c r="D18862" s="65"/>
      <c r="E18862" s="65"/>
      <c r="F18862" s="65"/>
      <c r="G18862" s="129"/>
    </row>
    <row r="18863" spans="1:7">
      <c r="A18863" s="65"/>
      <c r="B18863" s="65"/>
      <c r="C18863" s="65"/>
      <c r="D18863" s="65"/>
      <c r="E18863" s="65"/>
      <c r="F18863" s="65"/>
      <c r="G18863" s="129"/>
    </row>
    <row r="18864" spans="1:7">
      <c r="A18864" s="65"/>
      <c r="B18864" s="65"/>
      <c r="C18864" s="65"/>
      <c r="D18864" s="65"/>
      <c r="E18864" s="65"/>
      <c r="F18864" s="65"/>
      <c r="G18864" s="129"/>
    </row>
    <row r="18865" spans="1:7">
      <c r="A18865" s="65"/>
      <c r="B18865" s="65"/>
      <c r="C18865" s="65"/>
      <c r="D18865" s="65"/>
      <c r="E18865" s="65"/>
      <c r="F18865" s="65"/>
      <c r="G18865" s="129"/>
    </row>
    <row r="18866" spans="1:7">
      <c r="A18866" s="65"/>
      <c r="B18866" s="65"/>
      <c r="C18866" s="65"/>
      <c r="D18866" s="65"/>
      <c r="E18866" s="65"/>
      <c r="F18866" s="65"/>
      <c r="G18866" s="129"/>
    </row>
    <row r="18867" spans="1:7">
      <c r="A18867" s="65"/>
      <c r="B18867" s="65"/>
      <c r="C18867" s="65"/>
      <c r="D18867" s="65"/>
      <c r="E18867" s="65"/>
      <c r="F18867" s="65"/>
      <c r="G18867" s="129"/>
    </row>
    <row r="18868" spans="1:7">
      <c r="A18868" s="65"/>
      <c r="B18868" s="65"/>
      <c r="C18868" s="65"/>
      <c r="D18868" s="65"/>
      <c r="E18868" s="65"/>
      <c r="F18868" s="65"/>
      <c r="G18868" s="129"/>
    </row>
    <row r="18869" spans="1:7">
      <c r="A18869" s="65"/>
      <c r="B18869" s="65"/>
      <c r="C18869" s="65"/>
      <c r="D18869" s="65"/>
      <c r="E18869" s="65"/>
      <c r="F18869" s="65"/>
      <c r="G18869" s="129"/>
    </row>
    <row r="18870" spans="1:7">
      <c r="A18870" s="65"/>
      <c r="B18870" s="65"/>
      <c r="C18870" s="65"/>
      <c r="D18870" s="65"/>
      <c r="E18870" s="65"/>
      <c r="F18870" s="65"/>
      <c r="G18870" s="129"/>
    </row>
    <row r="18871" spans="1:7">
      <c r="A18871" s="65"/>
      <c r="B18871" s="65"/>
      <c r="C18871" s="65"/>
      <c r="D18871" s="65"/>
      <c r="E18871" s="65"/>
      <c r="F18871" s="65"/>
      <c r="G18871" s="129"/>
    </row>
    <row r="18872" spans="1:7">
      <c r="A18872" s="65"/>
      <c r="B18872" s="65"/>
      <c r="C18872" s="65"/>
      <c r="D18872" s="65"/>
      <c r="E18872" s="65"/>
      <c r="F18872" s="65"/>
      <c r="G18872" s="129"/>
    </row>
    <row r="18873" spans="1:7">
      <c r="A18873" s="65"/>
      <c r="B18873" s="65"/>
      <c r="C18873" s="65"/>
      <c r="D18873" s="65"/>
      <c r="E18873" s="65"/>
      <c r="F18873" s="65"/>
      <c r="G18873" s="129"/>
    </row>
    <row r="18874" spans="1:7">
      <c r="A18874" s="65"/>
      <c r="B18874" s="65"/>
      <c r="C18874" s="65"/>
      <c r="D18874" s="65"/>
      <c r="E18874" s="65"/>
      <c r="F18874" s="65"/>
      <c r="G18874" s="129"/>
    </row>
    <row r="18875" spans="1:7">
      <c r="A18875" s="65"/>
      <c r="B18875" s="65"/>
      <c r="C18875" s="65"/>
      <c r="D18875" s="65"/>
      <c r="E18875" s="65"/>
      <c r="F18875" s="65"/>
      <c r="G18875" s="129"/>
    </row>
    <row r="18876" spans="1:7">
      <c r="A18876" s="65"/>
      <c r="B18876" s="65"/>
      <c r="C18876" s="65"/>
      <c r="D18876" s="65"/>
      <c r="E18876" s="65"/>
      <c r="F18876" s="65"/>
      <c r="G18876" s="129"/>
    </row>
    <row r="18877" spans="1:7">
      <c r="A18877" s="65"/>
      <c r="B18877" s="65"/>
      <c r="C18877" s="65"/>
      <c r="D18877" s="65"/>
      <c r="E18877" s="65"/>
      <c r="F18877" s="65"/>
      <c r="G18877" s="129"/>
    </row>
    <row r="18878" spans="1:7">
      <c r="A18878" s="65"/>
      <c r="B18878" s="65"/>
      <c r="C18878" s="65"/>
      <c r="D18878" s="65"/>
      <c r="E18878" s="65"/>
      <c r="F18878" s="65"/>
      <c r="G18878" s="129"/>
    </row>
    <row r="18879" spans="1:7">
      <c r="A18879" s="65"/>
      <c r="B18879" s="65"/>
      <c r="C18879" s="65"/>
      <c r="D18879" s="65"/>
      <c r="E18879" s="65"/>
      <c r="F18879" s="65"/>
      <c r="G18879" s="129"/>
    </row>
    <row r="18880" spans="1:7">
      <c r="A18880" s="65"/>
      <c r="B18880" s="65"/>
      <c r="C18880" s="65"/>
      <c r="D18880" s="65"/>
      <c r="E18880" s="65"/>
      <c r="F18880" s="65"/>
      <c r="G18880" s="129"/>
    </row>
    <row r="18881" spans="1:7">
      <c r="A18881" s="65"/>
      <c r="B18881" s="65"/>
      <c r="C18881" s="65"/>
      <c r="D18881" s="65"/>
      <c r="E18881" s="65"/>
      <c r="F18881" s="65"/>
      <c r="G18881" s="129"/>
    </row>
    <row r="18882" spans="1:7">
      <c r="A18882" s="65"/>
      <c r="B18882" s="65"/>
      <c r="C18882" s="65"/>
      <c r="D18882" s="65"/>
      <c r="E18882" s="65"/>
      <c r="F18882" s="65"/>
      <c r="G18882" s="129"/>
    </row>
    <row r="18883" spans="1:7">
      <c r="A18883" s="65"/>
      <c r="B18883" s="65"/>
      <c r="C18883" s="65"/>
      <c r="D18883" s="65"/>
      <c r="E18883" s="65"/>
      <c r="F18883" s="65"/>
      <c r="G18883" s="129"/>
    </row>
    <row r="18884" spans="1:7">
      <c r="A18884" s="65"/>
      <c r="B18884" s="65"/>
      <c r="C18884" s="65"/>
      <c r="D18884" s="65"/>
      <c r="E18884" s="65"/>
      <c r="F18884" s="65"/>
      <c r="G18884" s="129"/>
    </row>
    <row r="18885" spans="1:7">
      <c r="A18885" s="65"/>
      <c r="B18885" s="65"/>
      <c r="C18885" s="65"/>
      <c r="D18885" s="65"/>
      <c r="E18885" s="65"/>
      <c r="F18885" s="65"/>
      <c r="G18885" s="129"/>
    </row>
    <row r="18886" spans="1:7">
      <c r="A18886" s="65"/>
      <c r="B18886" s="65"/>
      <c r="C18886" s="65"/>
      <c r="D18886" s="65"/>
      <c r="E18886" s="65"/>
      <c r="F18886" s="65"/>
      <c r="G18886" s="129"/>
    </row>
    <row r="18887" spans="1:7">
      <c r="A18887" s="65"/>
      <c r="B18887" s="65"/>
      <c r="C18887" s="65"/>
      <c r="D18887" s="65"/>
      <c r="E18887" s="65"/>
      <c r="F18887" s="65"/>
      <c r="G18887" s="129"/>
    </row>
    <row r="18888" spans="1:7">
      <c r="A18888" s="65"/>
      <c r="B18888" s="65"/>
      <c r="C18888" s="65"/>
      <c r="D18888" s="65"/>
      <c r="E18888" s="65"/>
      <c r="F18888" s="65"/>
      <c r="G18888" s="129"/>
    </row>
    <row r="18889" spans="1:7">
      <c r="A18889" s="65"/>
      <c r="B18889" s="65"/>
      <c r="C18889" s="65"/>
      <c r="D18889" s="65"/>
      <c r="E18889" s="65"/>
      <c r="F18889" s="65"/>
      <c r="G18889" s="129"/>
    </row>
    <row r="18890" spans="1:7">
      <c r="A18890" s="65"/>
      <c r="B18890" s="65"/>
      <c r="C18890" s="65"/>
      <c r="D18890" s="65"/>
      <c r="E18890" s="65"/>
      <c r="F18890" s="65"/>
      <c r="G18890" s="129"/>
    </row>
    <row r="18891" spans="1:7">
      <c r="A18891" s="65"/>
      <c r="B18891" s="65"/>
      <c r="C18891" s="65"/>
      <c r="D18891" s="65"/>
      <c r="E18891" s="65"/>
      <c r="F18891" s="65"/>
      <c r="G18891" s="129"/>
    </row>
    <row r="18892" spans="1:7">
      <c r="A18892" s="65"/>
      <c r="B18892" s="65"/>
      <c r="C18892" s="65"/>
      <c r="D18892" s="65"/>
      <c r="E18892" s="65"/>
      <c r="F18892" s="65"/>
      <c r="G18892" s="129"/>
    </row>
    <row r="18893" spans="1:7">
      <c r="A18893" s="65"/>
      <c r="B18893" s="65"/>
      <c r="C18893" s="65"/>
      <c r="D18893" s="65"/>
      <c r="E18893" s="65"/>
      <c r="F18893" s="65"/>
      <c r="G18893" s="129"/>
    </row>
    <row r="18894" spans="1:7">
      <c r="A18894" s="65"/>
      <c r="B18894" s="65"/>
      <c r="C18894" s="65"/>
      <c r="D18894" s="65"/>
      <c r="E18894" s="65"/>
      <c r="F18894" s="65"/>
      <c r="G18894" s="129"/>
    </row>
    <row r="18895" spans="1:7">
      <c r="A18895" s="65"/>
      <c r="B18895" s="65"/>
      <c r="C18895" s="65"/>
      <c r="D18895" s="65"/>
      <c r="E18895" s="65"/>
      <c r="F18895" s="65"/>
      <c r="G18895" s="129"/>
    </row>
    <row r="18896" spans="1:7">
      <c r="A18896" s="65"/>
      <c r="B18896" s="65"/>
      <c r="C18896" s="65"/>
      <c r="D18896" s="65"/>
      <c r="E18896" s="65"/>
      <c r="F18896" s="65"/>
      <c r="G18896" s="129"/>
    </row>
    <row r="18897" spans="1:7">
      <c r="A18897" s="65"/>
      <c r="B18897" s="65"/>
      <c r="C18897" s="65"/>
      <c r="D18897" s="65"/>
      <c r="E18897" s="65"/>
      <c r="F18897" s="65"/>
      <c r="G18897" s="129"/>
    </row>
    <row r="18898" spans="1:7">
      <c r="A18898" s="65"/>
      <c r="B18898" s="65"/>
      <c r="C18898" s="65"/>
      <c r="D18898" s="65"/>
      <c r="E18898" s="65"/>
      <c r="F18898" s="65"/>
      <c r="G18898" s="129"/>
    </row>
    <row r="18899" spans="1:7">
      <c r="A18899" s="65"/>
      <c r="B18899" s="65"/>
      <c r="C18899" s="65"/>
      <c r="D18899" s="65"/>
      <c r="E18899" s="65"/>
      <c r="F18899" s="65"/>
      <c r="G18899" s="129"/>
    </row>
    <row r="18900" spans="1:7">
      <c r="A18900" s="65"/>
      <c r="B18900" s="65"/>
      <c r="C18900" s="65"/>
      <c r="D18900" s="65"/>
      <c r="E18900" s="65"/>
      <c r="F18900" s="65"/>
      <c r="G18900" s="129"/>
    </row>
    <row r="18901" spans="1:7">
      <c r="A18901" s="65"/>
      <c r="B18901" s="65"/>
      <c r="C18901" s="65"/>
      <c r="D18901" s="65"/>
      <c r="E18901" s="65"/>
      <c r="F18901" s="65"/>
      <c r="G18901" s="129"/>
    </row>
    <row r="18902" spans="1:7">
      <c r="A18902" s="65"/>
      <c r="B18902" s="65"/>
      <c r="C18902" s="65"/>
      <c r="D18902" s="65"/>
      <c r="E18902" s="65"/>
      <c r="F18902" s="65"/>
      <c r="G18902" s="129"/>
    </row>
    <row r="18903" spans="1:7">
      <c r="A18903" s="65"/>
      <c r="B18903" s="65"/>
      <c r="C18903" s="65"/>
      <c r="D18903" s="65"/>
      <c r="E18903" s="65"/>
      <c r="F18903" s="65"/>
      <c r="G18903" s="129"/>
    </row>
    <row r="18904" spans="1:7">
      <c r="A18904" s="65"/>
      <c r="B18904" s="65"/>
      <c r="C18904" s="65"/>
      <c r="D18904" s="65"/>
      <c r="E18904" s="65"/>
      <c r="F18904" s="65"/>
      <c r="G18904" s="129"/>
    </row>
    <row r="18905" spans="1:7">
      <c r="A18905" s="65"/>
      <c r="B18905" s="65"/>
      <c r="C18905" s="65"/>
      <c r="D18905" s="65"/>
      <c r="E18905" s="65"/>
      <c r="F18905" s="65"/>
      <c r="G18905" s="129"/>
    </row>
    <row r="18906" spans="1:7">
      <c r="A18906" s="65"/>
      <c r="B18906" s="65"/>
      <c r="C18906" s="65"/>
      <c r="D18906" s="65"/>
      <c r="E18906" s="65"/>
      <c r="F18906" s="65"/>
      <c r="G18906" s="129"/>
    </row>
    <row r="18907" spans="1:7">
      <c r="A18907" s="65"/>
      <c r="B18907" s="65"/>
      <c r="C18907" s="65"/>
      <c r="D18907" s="65"/>
      <c r="E18907" s="65"/>
      <c r="F18907" s="65"/>
      <c r="G18907" s="129"/>
    </row>
    <row r="18908" spans="1:7">
      <c r="A18908" s="65"/>
      <c r="B18908" s="65"/>
      <c r="C18908" s="65"/>
      <c r="D18908" s="65"/>
      <c r="E18908" s="65"/>
      <c r="F18908" s="65"/>
      <c r="G18908" s="129"/>
    </row>
    <row r="18909" spans="1:7">
      <c r="A18909" s="65"/>
      <c r="B18909" s="65"/>
      <c r="C18909" s="65"/>
      <c r="D18909" s="65"/>
      <c r="E18909" s="65"/>
      <c r="F18909" s="65"/>
      <c r="G18909" s="129"/>
    </row>
    <row r="18910" spans="1:7">
      <c r="A18910" s="65"/>
      <c r="B18910" s="65"/>
      <c r="C18910" s="65"/>
      <c r="D18910" s="65"/>
      <c r="E18910" s="65"/>
      <c r="F18910" s="65"/>
      <c r="G18910" s="129"/>
    </row>
    <row r="18911" spans="1:7">
      <c r="A18911" s="65"/>
      <c r="B18911" s="65"/>
      <c r="C18911" s="65"/>
      <c r="D18911" s="65"/>
      <c r="E18911" s="65"/>
      <c r="F18911" s="65"/>
      <c r="G18911" s="129"/>
    </row>
    <row r="18912" spans="1:7">
      <c r="A18912" s="65"/>
      <c r="B18912" s="65"/>
      <c r="C18912" s="65"/>
      <c r="D18912" s="65"/>
      <c r="E18912" s="65"/>
      <c r="F18912" s="65"/>
      <c r="G18912" s="129"/>
    </row>
    <row r="18913" spans="1:7">
      <c r="A18913" s="65"/>
      <c r="B18913" s="65"/>
      <c r="C18913" s="65"/>
      <c r="D18913" s="65"/>
      <c r="E18913" s="65"/>
      <c r="F18913" s="65"/>
      <c r="G18913" s="129"/>
    </row>
    <row r="18914" spans="1:7">
      <c r="A18914" s="65"/>
      <c r="B18914" s="65"/>
      <c r="C18914" s="65"/>
      <c r="D18914" s="65"/>
      <c r="E18914" s="65"/>
      <c r="F18914" s="65"/>
      <c r="G18914" s="129"/>
    </row>
    <row r="18915" spans="1:7">
      <c r="A18915" s="65"/>
      <c r="B18915" s="65"/>
      <c r="C18915" s="65"/>
      <c r="D18915" s="65"/>
      <c r="E18915" s="65"/>
      <c r="F18915" s="65"/>
      <c r="G18915" s="129"/>
    </row>
    <row r="18916" spans="1:7">
      <c r="A18916" s="65"/>
      <c r="B18916" s="65"/>
      <c r="C18916" s="65"/>
      <c r="D18916" s="65"/>
      <c r="E18916" s="65"/>
      <c r="F18916" s="65"/>
      <c r="G18916" s="129"/>
    </row>
    <row r="18917" spans="1:7">
      <c r="A18917" s="65"/>
      <c r="B18917" s="65"/>
      <c r="C18917" s="65"/>
      <c r="D18917" s="65"/>
      <c r="E18917" s="65"/>
      <c r="F18917" s="65"/>
      <c r="G18917" s="129"/>
    </row>
    <row r="18918" spans="1:7">
      <c r="A18918" s="65"/>
      <c r="B18918" s="65"/>
      <c r="C18918" s="65"/>
      <c r="D18918" s="65"/>
      <c r="E18918" s="65"/>
      <c r="F18918" s="65"/>
      <c r="G18918" s="129"/>
    </row>
    <row r="18919" spans="1:7">
      <c r="A18919" s="65"/>
      <c r="B18919" s="65"/>
      <c r="C18919" s="65"/>
      <c r="D18919" s="65"/>
      <c r="E18919" s="65"/>
      <c r="F18919" s="65"/>
      <c r="G18919" s="129"/>
    </row>
    <row r="18920" spans="1:7">
      <c r="A18920" s="65"/>
      <c r="B18920" s="65"/>
      <c r="C18920" s="65"/>
      <c r="D18920" s="65"/>
      <c r="E18920" s="65"/>
      <c r="F18920" s="65"/>
      <c r="G18920" s="129"/>
    </row>
    <row r="18921" spans="1:7">
      <c r="A18921" s="65"/>
      <c r="B18921" s="65"/>
      <c r="C18921" s="65"/>
      <c r="D18921" s="65"/>
      <c r="E18921" s="65"/>
      <c r="F18921" s="65"/>
      <c r="G18921" s="129"/>
    </row>
    <row r="18922" spans="1:7">
      <c r="A18922" s="65"/>
      <c r="B18922" s="65"/>
      <c r="C18922" s="65"/>
      <c r="D18922" s="65"/>
      <c r="E18922" s="65"/>
      <c r="F18922" s="65"/>
      <c r="G18922" s="129"/>
    </row>
    <row r="18923" spans="1:7">
      <c r="A18923" s="65"/>
      <c r="B18923" s="65"/>
      <c r="C18923" s="65"/>
      <c r="D18923" s="65"/>
      <c r="E18923" s="65"/>
      <c r="F18923" s="65"/>
      <c r="G18923" s="129"/>
    </row>
    <row r="18924" spans="1:7">
      <c r="A18924" s="65"/>
      <c r="B18924" s="65"/>
      <c r="C18924" s="65"/>
      <c r="D18924" s="65"/>
      <c r="E18924" s="65"/>
      <c r="F18924" s="65"/>
      <c r="G18924" s="129"/>
    </row>
    <row r="18925" spans="1:7">
      <c r="A18925" s="65"/>
      <c r="B18925" s="65"/>
      <c r="C18925" s="65"/>
      <c r="D18925" s="65"/>
      <c r="E18925" s="65"/>
      <c r="F18925" s="65"/>
      <c r="G18925" s="129"/>
    </row>
    <row r="18926" spans="1:7">
      <c r="A18926" s="65"/>
      <c r="B18926" s="65"/>
      <c r="C18926" s="65"/>
      <c r="D18926" s="65"/>
      <c r="E18926" s="65"/>
      <c r="F18926" s="65"/>
      <c r="G18926" s="129"/>
    </row>
    <row r="18927" spans="1:7">
      <c r="A18927" s="65"/>
      <c r="B18927" s="65"/>
      <c r="C18927" s="65"/>
      <c r="D18927" s="65"/>
      <c r="E18927" s="65"/>
      <c r="F18927" s="65"/>
      <c r="G18927" s="129"/>
    </row>
    <row r="18928" spans="1:7">
      <c r="A18928" s="65"/>
      <c r="B18928" s="65"/>
      <c r="C18928" s="65"/>
      <c r="D18928" s="65"/>
      <c r="E18928" s="65"/>
      <c r="F18928" s="65"/>
      <c r="G18928" s="129"/>
    </row>
    <row r="18929" spans="1:7">
      <c r="A18929" s="65"/>
      <c r="B18929" s="65"/>
      <c r="C18929" s="65"/>
      <c r="D18929" s="65"/>
      <c r="E18929" s="65"/>
      <c r="F18929" s="65"/>
      <c r="G18929" s="129"/>
    </row>
    <row r="18930" spans="1:7">
      <c r="A18930" s="65"/>
      <c r="B18930" s="65"/>
      <c r="C18930" s="65"/>
      <c r="D18930" s="65"/>
      <c r="E18930" s="65"/>
      <c r="F18930" s="65"/>
      <c r="G18930" s="129"/>
    </row>
    <row r="18931" spans="1:7">
      <c r="A18931" s="65"/>
      <c r="B18931" s="65"/>
      <c r="C18931" s="65"/>
      <c r="D18931" s="65"/>
      <c r="E18931" s="65"/>
      <c r="F18931" s="65"/>
      <c r="G18931" s="129"/>
    </row>
    <row r="18932" spans="1:7">
      <c r="A18932" s="65"/>
      <c r="B18932" s="65"/>
      <c r="C18932" s="65"/>
      <c r="D18932" s="65"/>
      <c r="E18932" s="65"/>
      <c r="F18932" s="65"/>
      <c r="G18932" s="129"/>
    </row>
    <row r="18933" spans="1:7">
      <c r="A18933" s="65"/>
      <c r="B18933" s="65"/>
      <c r="C18933" s="65"/>
      <c r="D18933" s="65"/>
      <c r="E18933" s="65"/>
      <c r="F18933" s="65"/>
      <c r="G18933" s="129"/>
    </row>
    <row r="18934" spans="1:7">
      <c r="A18934" s="65"/>
      <c r="B18934" s="65"/>
      <c r="C18934" s="65"/>
      <c r="D18934" s="65"/>
      <c r="E18934" s="65"/>
      <c r="F18934" s="65"/>
      <c r="G18934" s="129"/>
    </row>
    <row r="18935" spans="1:7">
      <c r="A18935" s="65"/>
      <c r="B18935" s="65"/>
      <c r="C18935" s="65"/>
      <c r="D18935" s="65"/>
      <c r="E18935" s="65"/>
      <c r="F18935" s="65"/>
      <c r="G18935" s="129"/>
    </row>
    <row r="18936" spans="1:7">
      <c r="A18936" s="65"/>
      <c r="B18936" s="65"/>
      <c r="C18936" s="65"/>
      <c r="D18936" s="65"/>
      <c r="E18936" s="65"/>
      <c r="F18936" s="65"/>
      <c r="G18936" s="129"/>
    </row>
    <row r="18937" spans="1:7">
      <c r="A18937" s="65"/>
      <c r="B18937" s="65"/>
      <c r="C18937" s="65"/>
      <c r="D18937" s="65"/>
      <c r="E18937" s="65"/>
      <c r="F18937" s="65"/>
      <c r="G18937" s="129"/>
    </row>
    <row r="18938" spans="1:7">
      <c r="A18938" s="65"/>
      <c r="B18938" s="65"/>
      <c r="C18938" s="65"/>
      <c r="D18938" s="65"/>
      <c r="E18938" s="65"/>
      <c r="F18938" s="65"/>
      <c r="G18938" s="129"/>
    </row>
    <row r="18939" spans="1:7">
      <c r="A18939" s="65"/>
      <c r="B18939" s="65"/>
      <c r="C18939" s="65"/>
      <c r="D18939" s="65"/>
      <c r="E18939" s="65"/>
      <c r="F18939" s="65"/>
      <c r="G18939" s="129"/>
    </row>
    <row r="18940" spans="1:7">
      <c r="A18940" s="65"/>
      <c r="B18940" s="65"/>
      <c r="C18940" s="65"/>
      <c r="D18940" s="65"/>
      <c r="E18940" s="65"/>
      <c r="F18940" s="65"/>
      <c r="G18940" s="129"/>
    </row>
    <row r="18941" spans="1:7">
      <c r="A18941" s="65"/>
      <c r="B18941" s="65"/>
      <c r="C18941" s="65"/>
      <c r="D18941" s="65"/>
      <c r="E18941" s="65"/>
      <c r="F18941" s="65"/>
      <c r="G18941" s="129"/>
    </row>
    <row r="18942" spans="1:7">
      <c r="A18942" s="65"/>
      <c r="B18942" s="65"/>
      <c r="C18942" s="65"/>
      <c r="D18942" s="65"/>
      <c r="E18942" s="65"/>
      <c r="F18942" s="65"/>
      <c r="G18942" s="129"/>
    </row>
    <row r="18943" spans="1:7">
      <c r="A18943" s="65"/>
      <c r="B18943" s="65"/>
      <c r="C18943" s="65"/>
      <c r="D18943" s="65"/>
      <c r="E18943" s="65"/>
      <c r="F18943" s="65"/>
      <c r="G18943" s="129"/>
    </row>
    <row r="18944" spans="1:7">
      <c r="A18944" s="65"/>
      <c r="B18944" s="65"/>
      <c r="C18944" s="65"/>
      <c r="D18944" s="65"/>
      <c r="E18944" s="65"/>
      <c r="F18944" s="65"/>
      <c r="G18944" s="129"/>
    </row>
    <row r="18945" spans="1:7">
      <c r="A18945" s="65"/>
      <c r="B18945" s="65"/>
      <c r="C18945" s="65"/>
      <c r="D18945" s="65"/>
      <c r="E18945" s="65"/>
      <c r="F18945" s="65"/>
      <c r="G18945" s="129"/>
    </row>
    <row r="18946" spans="1:7">
      <c r="A18946" s="65"/>
      <c r="B18946" s="65"/>
      <c r="C18946" s="65"/>
      <c r="D18946" s="65"/>
      <c r="E18946" s="65"/>
      <c r="F18946" s="65"/>
      <c r="G18946" s="129"/>
    </row>
    <row r="18947" spans="1:7">
      <c r="A18947" s="65"/>
      <c r="B18947" s="65"/>
      <c r="C18947" s="65"/>
      <c r="D18947" s="65"/>
      <c r="E18947" s="65"/>
      <c r="F18947" s="65"/>
      <c r="G18947" s="129"/>
    </row>
    <row r="18948" spans="1:7">
      <c r="A18948" s="65"/>
      <c r="B18948" s="65"/>
      <c r="C18948" s="65"/>
      <c r="D18948" s="65"/>
      <c r="E18948" s="65"/>
      <c r="F18948" s="65"/>
      <c r="G18948" s="129"/>
    </row>
    <row r="18949" spans="1:7">
      <c r="A18949" s="65"/>
      <c r="B18949" s="65"/>
      <c r="C18949" s="65"/>
      <c r="D18949" s="65"/>
      <c r="E18949" s="65"/>
      <c r="F18949" s="65"/>
      <c r="G18949" s="129"/>
    </row>
    <row r="18950" spans="1:7">
      <c r="A18950" s="65"/>
      <c r="B18950" s="65"/>
      <c r="C18950" s="65"/>
      <c r="D18950" s="65"/>
      <c r="E18950" s="65"/>
      <c r="F18950" s="65"/>
      <c r="G18950" s="129"/>
    </row>
    <row r="18951" spans="1:7">
      <c r="A18951" s="65"/>
      <c r="B18951" s="65"/>
      <c r="C18951" s="65"/>
      <c r="D18951" s="65"/>
      <c r="E18951" s="65"/>
      <c r="F18951" s="65"/>
      <c r="G18951" s="129"/>
    </row>
    <row r="18952" spans="1:7">
      <c r="A18952" s="65"/>
      <c r="B18952" s="65"/>
      <c r="C18952" s="65"/>
      <c r="D18952" s="65"/>
      <c r="E18952" s="65"/>
      <c r="F18952" s="65"/>
      <c r="G18952" s="129"/>
    </row>
    <row r="18953" spans="1:7">
      <c r="A18953" s="65"/>
      <c r="B18953" s="65"/>
      <c r="C18953" s="65"/>
      <c r="D18953" s="65"/>
      <c r="E18953" s="65"/>
      <c r="F18953" s="65"/>
      <c r="G18953" s="129"/>
    </row>
    <row r="18954" spans="1:7">
      <c r="A18954" s="65"/>
      <c r="B18954" s="65"/>
      <c r="C18954" s="65"/>
      <c r="D18954" s="65"/>
      <c r="E18954" s="65"/>
      <c r="F18954" s="65"/>
      <c r="G18954" s="129"/>
    </row>
    <row r="18955" spans="1:7">
      <c r="A18955" s="65"/>
      <c r="B18955" s="65"/>
      <c r="C18955" s="65"/>
      <c r="D18955" s="65"/>
      <c r="E18955" s="65"/>
      <c r="F18955" s="65"/>
      <c r="G18955" s="129"/>
    </row>
    <row r="18956" spans="1:7">
      <c r="A18956" s="65"/>
      <c r="B18956" s="65"/>
      <c r="C18956" s="65"/>
      <c r="D18956" s="65"/>
      <c r="E18956" s="65"/>
      <c r="F18956" s="65"/>
      <c r="G18956" s="129"/>
    </row>
    <row r="18957" spans="1:7">
      <c r="A18957" s="65"/>
      <c r="B18957" s="65"/>
      <c r="C18957" s="65"/>
      <c r="D18957" s="65"/>
      <c r="E18957" s="65"/>
      <c r="F18957" s="65"/>
      <c r="G18957" s="129"/>
    </row>
    <row r="18958" spans="1:7">
      <c r="A18958" s="65"/>
      <c r="B18958" s="65"/>
      <c r="C18958" s="65"/>
      <c r="D18958" s="65"/>
      <c r="E18958" s="65"/>
      <c r="F18958" s="65"/>
      <c r="G18958" s="129"/>
    </row>
    <row r="18959" spans="1:7">
      <c r="A18959" s="65"/>
      <c r="B18959" s="65"/>
      <c r="C18959" s="65"/>
      <c r="D18959" s="65"/>
      <c r="E18959" s="65"/>
      <c r="F18959" s="65"/>
      <c r="G18959" s="129"/>
    </row>
    <row r="18960" spans="1:7">
      <c r="A18960" s="65"/>
      <c r="B18960" s="65"/>
      <c r="C18960" s="65"/>
      <c r="D18960" s="65"/>
      <c r="E18960" s="65"/>
      <c r="F18960" s="65"/>
      <c r="G18960" s="129"/>
    </row>
    <row r="18961" spans="1:7">
      <c r="A18961" s="65"/>
      <c r="B18961" s="65"/>
      <c r="C18961" s="65"/>
      <c r="D18961" s="65"/>
      <c r="E18961" s="65"/>
      <c r="F18961" s="65"/>
      <c r="G18961" s="129"/>
    </row>
    <row r="18962" spans="1:7">
      <c r="A18962" s="65"/>
      <c r="B18962" s="65"/>
      <c r="C18962" s="65"/>
      <c r="D18962" s="65"/>
      <c r="E18962" s="65"/>
      <c r="F18962" s="65"/>
      <c r="G18962" s="129"/>
    </row>
    <row r="18963" spans="1:7">
      <c r="A18963" s="65"/>
      <c r="B18963" s="65"/>
      <c r="C18963" s="65"/>
      <c r="D18963" s="65"/>
      <c r="E18963" s="65"/>
      <c r="F18963" s="65"/>
      <c r="G18963" s="129"/>
    </row>
    <row r="18964" spans="1:7">
      <c r="A18964" s="65"/>
      <c r="B18964" s="65"/>
      <c r="C18964" s="65"/>
      <c r="D18964" s="65"/>
      <c r="E18964" s="65"/>
      <c r="F18964" s="65"/>
      <c r="G18964" s="129"/>
    </row>
    <row r="18965" spans="1:7">
      <c r="A18965" s="65"/>
      <c r="B18965" s="65"/>
      <c r="C18965" s="65"/>
      <c r="D18965" s="65"/>
      <c r="E18965" s="65"/>
      <c r="F18965" s="65"/>
      <c r="G18965" s="129"/>
    </row>
    <row r="18966" spans="1:7">
      <c r="A18966" s="65"/>
      <c r="B18966" s="65"/>
      <c r="C18966" s="65"/>
      <c r="D18966" s="65"/>
      <c r="E18966" s="65"/>
      <c r="F18966" s="65"/>
      <c r="G18966" s="129"/>
    </row>
    <row r="18967" spans="1:7">
      <c r="A18967" s="65"/>
      <c r="B18967" s="65"/>
      <c r="C18967" s="65"/>
      <c r="D18967" s="65"/>
      <c r="E18967" s="65"/>
      <c r="F18967" s="65"/>
      <c r="G18967" s="129"/>
    </row>
    <row r="18968" spans="1:7">
      <c r="A18968" s="65"/>
      <c r="B18968" s="65"/>
      <c r="C18968" s="65"/>
      <c r="D18968" s="65"/>
      <c r="E18968" s="65"/>
      <c r="F18968" s="65"/>
      <c r="G18968" s="129"/>
    </row>
    <row r="18969" spans="1:7">
      <c r="A18969" s="65"/>
      <c r="B18969" s="65"/>
      <c r="C18969" s="65"/>
      <c r="D18969" s="65"/>
      <c r="E18969" s="65"/>
      <c r="F18969" s="65"/>
      <c r="G18969" s="129"/>
    </row>
    <row r="18970" spans="1:7">
      <c r="A18970" s="65"/>
      <c r="B18970" s="65"/>
      <c r="C18970" s="65"/>
      <c r="D18970" s="65"/>
      <c r="E18970" s="65"/>
      <c r="F18970" s="65"/>
      <c r="G18970" s="129"/>
    </row>
    <row r="18971" spans="1:7">
      <c r="A18971" s="65"/>
      <c r="B18971" s="65"/>
      <c r="C18971" s="65"/>
      <c r="D18971" s="65"/>
      <c r="E18971" s="65"/>
      <c r="F18971" s="65"/>
      <c r="G18971" s="129"/>
    </row>
    <row r="18972" spans="1:7">
      <c r="A18972" s="65"/>
      <c r="B18972" s="65"/>
      <c r="C18972" s="65"/>
      <c r="D18972" s="65"/>
      <c r="E18972" s="65"/>
      <c r="F18972" s="65"/>
      <c r="G18972" s="129"/>
    </row>
    <row r="18973" spans="1:7">
      <c r="A18973" s="65"/>
      <c r="B18973" s="65"/>
      <c r="C18973" s="65"/>
      <c r="D18973" s="65"/>
      <c r="E18973" s="65"/>
      <c r="F18973" s="65"/>
      <c r="G18973" s="129"/>
    </row>
    <row r="18974" spans="1:7">
      <c r="A18974" s="65"/>
      <c r="B18974" s="65"/>
      <c r="C18974" s="65"/>
      <c r="D18974" s="65"/>
      <c r="E18974" s="65"/>
      <c r="F18974" s="65"/>
      <c r="G18974" s="129"/>
    </row>
    <row r="18975" spans="1:7">
      <c r="A18975" s="65"/>
      <c r="B18975" s="65"/>
      <c r="C18975" s="65"/>
      <c r="D18975" s="65"/>
      <c r="E18975" s="65"/>
      <c r="F18975" s="65"/>
      <c r="G18975" s="129"/>
    </row>
    <row r="18976" spans="1:7">
      <c r="A18976" s="65"/>
      <c r="B18976" s="65"/>
      <c r="C18976" s="65"/>
      <c r="D18976" s="65"/>
      <c r="E18976" s="65"/>
      <c r="F18976" s="65"/>
      <c r="G18976" s="129"/>
    </row>
    <row r="18977" spans="1:7">
      <c r="A18977" s="65"/>
      <c r="B18977" s="65"/>
      <c r="C18977" s="65"/>
      <c r="D18977" s="65"/>
      <c r="E18977" s="65"/>
      <c r="F18977" s="65"/>
      <c r="G18977" s="129"/>
    </row>
    <row r="18978" spans="1:7">
      <c r="A18978" s="65"/>
      <c r="B18978" s="65"/>
      <c r="C18978" s="65"/>
      <c r="D18978" s="65"/>
      <c r="E18978" s="65"/>
      <c r="F18978" s="65"/>
      <c r="G18978" s="129"/>
    </row>
    <row r="18979" spans="1:7">
      <c r="A18979" s="65"/>
      <c r="B18979" s="65"/>
      <c r="C18979" s="65"/>
      <c r="D18979" s="65"/>
      <c r="E18979" s="65"/>
      <c r="F18979" s="65"/>
      <c r="G18979" s="129"/>
    </row>
    <row r="18980" spans="1:7">
      <c r="A18980" s="65"/>
      <c r="B18980" s="65"/>
      <c r="C18980" s="65"/>
      <c r="D18980" s="65"/>
      <c r="E18980" s="65"/>
      <c r="F18980" s="65"/>
      <c r="G18980" s="129"/>
    </row>
    <row r="18981" spans="1:7">
      <c r="A18981" s="65"/>
      <c r="B18981" s="65"/>
      <c r="C18981" s="65"/>
      <c r="D18981" s="65"/>
      <c r="E18981" s="65"/>
      <c r="F18981" s="65"/>
      <c r="G18981" s="129"/>
    </row>
    <row r="18982" spans="1:7">
      <c r="A18982" s="65"/>
      <c r="B18982" s="65"/>
      <c r="C18982" s="65"/>
      <c r="D18982" s="65"/>
      <c r="E18982" s="65"/>
      <c r="F18982" s="65"/>
      <c r="G18982" s="129"/>
    </row>
    <row r="18983" spans="1:7">
      <c r="A18983" s="65"/>
      <c r="B18983" s="65"/>
      <c r="C18983" s="65"/>
      <c r="D18983" s="65"/>
      <c r="E18983" s="65"/>
      <c r="F18983" s="65"/>
      <c r="G18983" s="129"/>
    </row>
    <row r="18984" spans="1:7">
      <c r="A18984" s="65"/>
      <c r="B18984" s="65"/>
      <c r="C18984" s="65"/>
      <c r="D18984" s="65"/>
      <c r="E18984" s="65"/>
      <c r="F18984" s="65"/>
      <c r="G18984" s="129"/>
    </row>
    <row r="18985" spans="1:7">
      <c r="A18985" s="65"/>
      <c r="B18985" s="65"/>
      <c r="C18985" s="65"/>
      <c r="D18985" s="65"/>
      <c r="E18985" s="65"/>
      <c r="F18985" s="65"/>
      <c r="G18985" s="129"/>
    </row>
    <row r="18986" spans="1:7">
      <c r="A18986" s="65"/>
      <c r="B18986" s="65"/>
      <c r="C18986" s="65"/>
      <c r="D18986" s="65"/>
      <c r="E18986" s="65"/>
      <c r="F18986" s="65"/>
      <c r="G18986" s="129"/>
    </row>
    <row r="18987" spans="1:7">
      <c r="A18987" s="65"/>
      <c r="B18987" s="65"/>
      <c r="C18987" s="65"/>
      <c r="D18987" s="65"/>
      <c r="E18987" s="65"/>
      <c r="F18987" s="65"/>
      <c r="G18987" s="129"/>
    </row>
    <row r="18988" spans="1:7">
      <c r="A18988" s="65"/>
      <c r="B18988" s="65"/>
      <c r="C18988" s="65"/>
      <c r="D18988" s="65"/>
      <c r="E18988" s="65"/>
      <c r="F18988" s="65"/>
      <c r="G18988" s="129"/>
    </row>
    <row r="18989" spans="1:7">
      <c r="A18989" s="65"/>
      <c r="B18989" s="65"/>
      <c r="C18989" s="65"/>
      <c r="D18989" s="65"/>
      <c r="E18989" s="65"/>
      <c r="F18989" s="65"/>
      <c r="G18989" s="129"/>
    </row>
    <row r="18990" spans="1:7">
      <c r="A18990" s="65"/>
      <c r="B18990" s="65"/>
      <c r="C18990" s="65"/>
      <c r="D18990" s="65"/>
      <c r="E18990" s="65"/>
      <c r="F18990" s="65"/>
      <c r="G18990" s="129"/>
    </row>
    <row r="18991" spans="1:7">
      <c r="A18991" s="65"/>
      <c r="B18991" s="65"/>
      <c r="C18991" s="65"/>
      <c r="D18991" s="65"/>
      <c r="E18991" s="65"/>
      <c r="F18991" s="65"/>
      <c r="G18991" s="129"/>
    </row>
    <row r="18992" spans="1:7">
      <c r="A18992" s="65"/>
      <c r="B18992" s="65"/>
      <c r="C18992" s="65"/>
      <c r="D18992" s="65"/>
      <c r="E18992" s="65"/>
      <c r="F18992" s="65"/>
      <c r="G18992" s="129"/>
    </row>
    <row r="18993" spans="1:7">
      <c r="A18993" s="65"/>
      <c r="B18993" s="65"/>
      <c r="C18993" s="65"/>
      <c r="D18993" s="65"/>
      <c r="E18993" s="65"/>
      <c r="F18993" s="65"/>
      <c r="G18993" s="129"/>
    </row>
    <row r="18994" spans="1:7">
      <c r="A18994" s="65"/>
      <c r="B18994" s="65"/>
      <c r="C18994" s="65"/>
      <c r="D18994" s="65"/>
      <c r="E18994" s="65"/>
      <c r="F18994" s="65"/>
      <c r="G18994" s="129"/>
    </row>
    <row r="18995" spans="1:7">
      <c r="A18995" s="65"/>
      <c r="B18995" s="65"/>
      <c r="C18995" s="65"/>
      <c r="D18995" s="65"/>
      <c r="E18995" s="65"/>
      <c r="F18995" s="65"/>
      <c r="G18995" s="129"/>
    </row>
    <row r="18996" spans="1:7">
      <c r="A18996" s="65"/>
      <c r="B18996" s="65"/>
      <c r="C18996" s="65"/>
      <c r="D18996" s="65"/>
      <c r="E18996" s="65"/>
      <c r="F18996" s="65"/>
      <c r="G18996" s="129"/>
    </row>
    <row r="18997" spans="1:7">
      <c r="A18997" s="65"/>
      <c r="B18997" s="65"/>
      <c r="C18997" s="65"/>
      <c r="D18997" s="65"/>
      <c r="E18997" s="65"/>
      <c r="F18997" s="65"/>
      <c r="G18997" s="129"/>
    </row>
    <row r="18998" spans="1:7">
      <c r="A18998" s="65"/>
      <c r="B18998" s="65"/>
      <c r="C18998" s="65"/>
      <c r="D18998" s="65"/>
      <c r="E18998" s="65"/>
      <c r="F18998" s="65"/>
      <c r="G18998" s="129"/>
    </row>
    <row r="18999" spans="1:7">
      <c r="A18999" s="65"/>
      <c r="B18999" s="65"/>
      <c r="C18999" s="65"/>
      <c r="D18999" s="65"/>
      <c r="E18999" s="65"/>
      <c r="F18999" s="65"/>
      <c r="G18999" s="129"/>
    </row>
    <row r="19000" spans="1:7">
      <c r="A19000" s="65"/>
      <c r="B19000" s="65"/>
      <c r="C19000" s="65"/>
      <c r="D19000" s="65"/>
      <c r="E19000" s="65"/>
      <c r="F19000" s="65"/>
      <c r="G19000" s="129"/>
    </row>
    <row r="19001" spans="1:7">
      <c r="A19001" s="65"/>
      <c r="B19001" s="65"/>
      <c r="C19001" s="65"/>
      <c r="D19001" s="65"/>
      <c r="E19001" s="65"/>
      <c r="F19001" s="65"/>
      <c r="G19001" s="129"/>
    </row>
    <row r="19002" spans="1:7">
      <c r="A19002" s="65"/>
      <c r="B19002" s="65"/>
      <c r="C19002" s="65"/>
      <c r="D19002" s="65"/>
      <c r="E19002" s="65"/>
      <c r="F19002" s="65"/>
      <c r="G19002" s="129"/>
    </row>
    <row r="19003" spans="1:7">
      <c r="A19003" s="65"/>
      <c r="B19003" s="65"/>
      <c r="C19003" s="65"/>
      <c r="D19003" s="65"/>
      <c r="E19003" s="65"/>
      <c r="F19003" s="65"/>
      <c r="G19003" s="129"/>
    </row>
    <row r="19004" spans="1:7">
      <c r="A19004" s="65"/>
      <c r="B19004" s="65"/>
      <c r="C19004" s="65"/>
      <c r="D19004" s="65"/>
      <c r="E19004" s="65"/>
      <c r="F19004" s="65"/>
      <c r="G19004" s="129"/>
    </row>
    <row r="19005" spans="1:7">
      <c r="A19005" s="65"/>
      <c r="B19005" s="65"/>
      <c r="C19005" s="65"/>
      <c r="D19005" s="65"/>
      <c r="E19005" s="65"/>
      <c r="F19005" s="65"/>
      <c r="G19005" s="129"/>
    </row>
    <row r="19006" spans="1:7">
      <c r="A19006" s="65"/>
      <c r="B19006" s="65"/>
      <c r="C19006" s="65"/>
      <c r="D19006" s="65"/>
      <c r="E19006" s="65"/>
      <c r="F19006" s="65"/>
      <c r="G19006" s="129"/>
    </row>
    <row r="19007" spans="1:7">
      <c r="A19007" s="65"/>
      <c r="B19007" s="65"/>
      <c r="C19007" s="65"/>
      <c r="D19007" s="65"/>
      <c r="E19007" s="65"/>
      <c r="F19007" s="65"/>
      <c r="G19007" s="129"/>
    </row>
    <row r="19008" spans="1:7">
      <c r="A19008" s="65"/>
      <c r="B19008" s="65"/>
      <c r="C19008" s="65"/>
      <c r="D19008" s="65"/>
      <c r="E19008" s="65"/>
      <c r="F19008" s="65"/>
      <c r="G19008" s="129"/>
    </row>
    <row r="19009" spans="1:7">
      <c r="A19009" s="65"/>
      <c r="B19009" s="65"/>
      <c r="C19009" s="65"/>
      <c r="D19009" s="65"/>
      <c r="E19009" s="65"/>
      <c r="F19009" s="65"/>
      <c r="G19009" s="129"/>
    </row>
    <row r="19010" spans="1:7">
      <c r="A19010" s="65"/>
      <c r="B19010" s="65"/>
      <c r="C19010" s="65"/>
      <c r="D19010" s="65"/>
      <c r="E19010" s="65"/>
      <c r="F19010" s="65"/>
      <c r="G19010" s="129"/>
    </row>
    <row r="19011" spans="1:7">
      <c r="A19011" s="65"/>
      <c r="B19011" s="65"/>
      <c r="C19011" s="65"/>
      <c r="D19011" s="65"/>
      <c r="E19011" s="65"/>
      <c r="F19011" s="65"/>
      <c r="G19011" s="129"/>
    </row>
    <row r="19012" spans="1:7">
      <c r="A19012" s="65"/>
      <c r="B19012" s="65"/>
      <c r="C19012" s="65"/>
      <c r="D19012" s="65"/>
      <c r="E19012" s="65"/>
      <c r="F19012" s="65"/>
      <c r="G19012" s="129"/>
    </row>
    <row r="19013" spans="1:7">
      <c r="A19013" s="65"/>
      <c r="B19013" s="65"/>
      <c r="C19013" s="65"/>
      <c r="D19013" s="65"/>
      <c r="E19013" s="65"/>
      <c r="F19013" s="65"/>
      <c r="G19013" s="129"/>
    </row>
    <row r="19014" spans="1:7">
      <c r="A19014" s="65"/>
      <c r="B19014" s="65"/>
      <c r="C19014" s="65"/>
      <c r="D19014" s="65"/>
      <c r="E19014" s="65"/>
      <c r="F19014" s="65"/>
      <c r="G19014" s="129"/>
    </row>
    <row r="19015" spans="1:7">
      <c r="A19015" s="65"/>
      <c r="B19015" s="65"/>
      <c r="C19015" s="65"/>
      <c r="D19015" s="65"/>
      <c r="E19015" s="65"/>
      <c r="F19015" s="65"/>
      <c r="G19015" s="129"/>
    </row>
    <row r="19016" spans="1:7">
      <c r="A19016" s="65"/>
      <c r="B19016" s="65"/>
      <c r="C19016" s="65"/>
      <c r="D19016" s="65"/>
      <c r="E19016" s="65"/>
      <c r="F19016" s="65"/>
      <c r="G19016" s="129"/>
    </row>
    <row r="19017" spans="1:7">
      <c r="A19017" s="65"/>
      <c r="B19017" s="65"/>
      <c r="C19017" s="65"/>
      <c r="D19017" s="65"/>
      <c r="E19017" s="65"/>
      <c r="F19017" s="65"/>
      <c r="G19017" s="129"/>
    </row>
    <row r="19018" spans="1:7">
      <c r="A19018" s="65"/>
      <c r="B19018" s="65"/>
      <c r="C19018" s="65"/>
      <c r="D19018" s="65"/>
      <c r="E19018" s="65"/>
      <c r="F19018" s="65"/>
      <c r="G19018" s="129"/>
    </row>
    <row r="19019" spans="1:7">
      <c r="A19019" s="65"/>
      <c r="B19019" s="65"/>
      <c r="C19019" s="65"/>
      <c r="D19019" s="65"/>
      <c r="E19019" s="65"/>
      <c r="F19019" s="65"/>
      <c r="G19019" s="129"/>
    </row>
    <row r="19020" spans="1:7">
      <c r="A19020" s="65"/>
      <c r="B19020" s="65"/>
      <c r="C19020" s="65"/>
      <c r="D19020" s="65"/>
      <c r="E19020" s="65"/>
      <c r="F19020" s="65"/>
      <c r="G19020" s="129"/>
    </row>
    <row r="19021" spans="1:7">
      <c r="A19021" s="65"/>
      <c r="B19021" s="65"/>
      <c r="C19021" s="65"/>
      <c r="D19021" s="65"/>
      <c r="E19021" s="65"/>
      <c r="F19021" s="65"/>
      <c r="G19021" s="129"/>
    </row>
    <row r="19022" spans="1:7">
      <c r="A19022" s="65"/>
      <c r="B19022" s="65"/>
      <c r="C19022" s="65"/>
      <c r="D19022" s="65"/>
      <c r="E19022" s="65"/>
      <c r="F19022" s="65"/>
      <c r="G19022" s="129"/>
    </row>
    <row r="19023" spans="1:7">
      <c r="A19023" s="65"/>
      <c r="B19023" s="65"/>
      <c r="C19023" s="65"/>
      <c r="D19023" s="65"/>
      <c r="E19023" s="65"/>
      <c r="F19023" s="65"/>
      <c r="G19023" s="129"/>
    </row>
    <row r="19024" spans="1:7">
      <c r="A19024" s="65"/>
      <c r="B19024" s="65"/>
      <c r="C19024" s="65"/>
      <c r="D19024" s="65"/>
      <c r="E19024" s="65"/>
      <c r="F19024" s="65"/>
      <c r="G19024" s="129"/>
    </row>
    <row r="19025" spans="1:7">
      <c r="A19025" s="65"/>
      <c r="B19025" s="65"/>
      <c r="C19025" s="65"/>
      <c r="D19025" s="65"/>
      <c r="E19025" s="65"/>
      <c r="F19025" s="65"/>
      <c r="G19025" s="129"/>
    </row>
    <row r="19026" spans="1:7">
      <c r="A19026" s="65"/>
      <c r="B19026" s="65"/>
      <c r="C19026" s="65"/>
      <c r="D19026" s="65"/>
      <c r="E19026" s="65"/>
      <c r="F19026" s="65"/>
      <c r="G19026" s="129"/>
    </row>
    <row r="19027" spans="1:7">
      <c r="A19027" s="65"/>
      <c r="B19027" s="65"/>
      <c r="C19027" s="65"/>
      <c r="D19027" s="65"/>
      <c r="E19027" s="65"/>
      <c r="F19027" s="65"/>
      <c r="G19027" s="129"/>
    </row>
    <row r="19028" spans="1:7">
      <c r="A19028" s="65"/>
      <c r="B19028" s="65"/>
      <c r="C19028" s="65"/>
      <c r="D19028" s="65"/>
      <c r="E19028" s="65"/>
      <c r="F19028" s="65"/>
      <c r="G19028" s="129"/>
    </row>
    <row r="19029" spans="1:7">
      <c r="A19029" s="65"/>
      <c r="B19029" s="65"/>
      <c r="C19029" s="65"/>
      <c r="D19029" s="65"/>
      <c r="E19029" s="65"/>
      <c r="F19029" s="65"/>
      <c r="G19029" s="129"/>
    </row>
    <row r="19030" spans="1:7">
      <c r="A19030" s="65"/>
      <c r="B19030" s="65"/>
      <c r="C19030" s="65"/>
      <c r="D19030" s="65"/>
      <c r="E19030" s="65"/>
      <c r="F19030" s="65"/>
      <c r="G19030" s="129"/>
    </row>
    <row r="19031" spans="1:7">
      <c r="A19031" s="65"/>
      <c r="B19031" s="65"/>
      <c r="C19031" s="65"/>
      <c r="D19031" s="65"/>
      <c r="E19031" s="65"/>
      <c r="F19031" s="65"/>
      <c r="G19031" s="129"/>
    </row>
    <row r="19032" spans="1:7">
      <c r="A19032" s="65"/>
      <c r="B19032" s="65"/>
      <c r="C19032" s="65"/>
      <c r="D19032" s="65"/>
      <c r="E19032" s="65"/>
      <c r="F19032" s="65"/>
      <c r="G19032" s="129"/>
    </row>
    <row r="19033" spans="1:7">
      <c r="A19033" s="65"/>
      <c r="B19033" s="65"/>
      <c r="C19033" s="65"/>
      <c r="D19033" s="65"/>
      <c r="E19033" s="65"/>
      <c r="F19033" s="65"/>
      <c r="G19033" s="129"/>
    </row>
    <row r="19034" spans="1:7">
      <c r="A19034" s="65"/>
      <c r="B19034" s="65"/>
      <c r="C19034" s="65"/>
      <c r="D19034" s="65"/>
      <c r="E19034" s="65"/>
      <c r="F19034" s="65"/>
      <c r="G19034" s="129"/>
    </row>
    <row r="19035" spans="1:7">
      <c r="A19035" s="65"/>
      <c r="B19035" s="65"/>
      <c r="C19035" s="65"/>
      <c r="D19035" s="65"/>
      <c r="E19035" s="65"/>
      <c r="F19035" s="65"/>
      <c r="G19035" s="129"/>
    </row>
    <row r="19036" spans="1:7">
      <c r="A19036" s="65"/>
      <c r="B19036" s="65"/>
      <c r="C19036" s="65"/>
      <c r="D19036" s="65"/>
      <c r="E19036" s="65"/>
      <c r="F19036" s="65"/>
      <c r="G19036" s="129"/>
    </row>
    <row r="19037" spans="1:7">
      <c r="A19037" s="65"/>
      <c r="B19037" s="65"/>
      <c r="C19037" s="65"/>
      <c r="D19037" s="65"/>
      <c r="E19037" s="65"/>
      <c r="F19037" s="65"/>
      <c r="G19037" s="129"/>
    </row>
    <row r="19038" spans="1:7">
      <c r="A19038" s="65"/>
      <c r="B19038" s="65"/>
      <c r="C19038" s="65"/>
      <c r="D19038" s="65"/>
      <c r="E19038" s="65"/>
      <c r="F19038" s="65"/>
      <c r="G19038" s="129"/>
    </row>
    <row r="19039" spans="1:7">
      <c r="A19039" s="65"/>
      <c r="B19039" s="65"/>
      <c r="C19039" s="65"/>
      <c r="D19039" s="65"/>
      <c r="E19039" s="65"/>
      <c r="F19039" s="65"/>
      <c r="G19039" s="129"/>
    </row>
    <row r="19040" spans="1:7">
      <c r="A19040" s="65"/>
      <c r="B19040" s="65"/>
      <c r="C19040" s="65"/>
      <c r="D19040" s="65"/>
      <c r="E19040" s="65"/>
      <c r="F19040" s="65"/>
      <c r="G19040" s="129"/>
    </row>
    <row r="19041" spans="1:7">
      <c r="A19041" s="65"/>
      <c r="B19041" s="65"/>
      <c r="C19041" s="65"/>
      <c r="D19041" s="65"/>
      <c r="E19041" s="65"/>
      <c r="F19041" s="65"/>
      <c r="G19041" s="129"/>
    </row>
    <row r="19042" spans="1:7">
      <c r="A19042" s="65"/>
      <c r="B19042" s="65"/>
      <c r="C19042" s="65"/>
      <c r="D19042" s="65"/>
      <c r="E19042" s="65"/>
      <c r="F19042" s="65"/>
      <c r="G19042" s="129"/>
    </row>
    <row r="19043" spans="1:7">
      <c r="A19043" s="65"/>
      <c r="B19043" s="65"/>
      <c r="C19043" s="65"/>
      <c r="D19043" s="65"/>
      <c r="E19043" s="65"/>
      <c r="F19043" s="65"/>
      <c r="G19043" s="129"/>
    </row>
    <row r="19044" spans="1:7">
      <c r="A19044" s="65"/>
      <c r="B19044" s="65"/>
      <c r="C19044" s="65"/>
      <c r="D19044" s="65"/>
      <c r="E19044" s="65"/>
      <c r="F19044" s="65"/>
      <c r="G19044" s="129"/>
    </row>
    <row r="19045" spans="1:7">
      <c r="A19045" s="65"/>
      <c r="B19045" s="65"/>
      <c r="C19045" s="65"/>
      <c r="D19045" s="65"/>
      <c r="E19045" s="65"/>
      <c r="F19045" s="65"/>
      <c r="G19045" s="129"/>
    </row>
    <row r="19046" spans="1:7">
      <c r="A19046" s="65"/>
      <c r="B19046" s="65"/>
      <c r="C19046" s="65"/>
      <c r="D19046" s="65"/>
      <c r="E19046" s="65"/>
      <c r="F19046" s="65"/>
      <c r="G19046" s="129"/>
    </row>
    <row r="19047" spans="1:7">
      <c r="A19047" s="65"/>
      <c r="B19047" s="65"/>
      <c r="C19047" s="65"/>
      <c r="D19047" s="65"/>
      <c r="E19047" s="65"/>
      <c r="F19047" s="65"/>
      <c r="G19047" s="129"/>
    </row>
    <row r="19048" spans="1:7">
      <c r="A19048" s="65"/>
      <c r="B19048" s="65"/>
      <c r="C19048" s="65"/>
      <c r="D19048" s="65"/>
      <c r="E19048" s="65"/>
      <c r="F19048" s="65"/>
      <c r="G19048" s="129"/>
    </row>
    <row r="19049" spans="1:7">
      <c r="A19049" s="65"/>
      <c r="B19049" s="65"/>
      <c r="C19049" s="65"/>
      <c r="D19049" s="65"/>
      <c r="E19049" s="65"/>
      <c r="F19049" s="65"/>
      <c r="G19049" s="129"/>
    </row>
    <row r="19050" spans="1:7">
      <c r="A19050" s="65"/>
      <c r="B19050" s="65"/>
      <c r="C19050" s="65"/>
      <c r="D19050" s="65"/>
      <c r="E19050" s="65"/>
      <c r="F19050" s="65"/>
      <c r="G19050" s="129"/>
    </row>
    <row r="19051" spans="1:7">
      <c r="A19051" s="65"/>
      <c r="B19051" s="65"/>
      <c r="C19051" s="65"/>
      <c r="D19051" s="65"/>
      <c r="E19051" s="65"/>
      <c r="F19051" s="65"/>
      <c r="G19051" s="129"/>
    </row>
    <row r="19052" spans="1:7">
      <c r="A19052" s="65"/>
      <c r="B19052" s="65"/>
      <c r="C19052" s="65"/>
      <c r="D19052" s="65"/>
      <c r="E19052" s="65"/>
      <c r="F19052" s="65"/>
      <c r="G19052" s="129"/>
    </row>
    <row r="19053" spans="1:7">
      <c r="A19053" s="65"/>
      <c r="B19053" s="65"/>
      <c r="C19053" s="65"/>
      <c r="D19053" s="65"/>
      <c r="E19053" s="65"/>
      <c r="F19053" s="65"/>
      <c r="G19053" s="129"/>
    </row>
    <row r="19054" spans="1:7">
      <c r="A19054" s="65"/>
      <c r="B19054" s="65"/>
      <c r="C19054" s="65"/>
      <c r="D19054" s="65"/>
      <c r="E19054" s="65"/>
      <c r="F19054" s="65"/>
      <c r="G19054" s="129"/>
    </row>
    <row r="19055" spans="1:7">
      <c r="A19055" s="65"/>
      <c r="B19055" s="65"/>
      <c r="C19055" s="65"/>
      <c r="D19055" s="65"/>
      <c r="E19055" s="65"/>
      <c r="F19055" s="65"/>
      <c r="G19055" s="129"/>
    </row>
    <row r="19056" spans="1:7">
      <c r="A19056" s="65"/>
      <c r="B19056" s="65"/>
      <c r="C19056" s="65"/>
      <c r="D19056" s="65"/>
      <c r="E19056" s="65"/>
      <c r="F19056" s="65"/>
      <c r="G19056" s="129"/>
    </row>
    <row r="19057" spans="1:7">
      <c r="A19057" s="65"/>
      <c r="B19057" s="65"/>
      <c r="C19057" s="65"/>
      <c r="D19057" s="65"/>
      <c r="E19057" s="65"/>
      <c r="F19057" s="65"/>
      <c r="G19057" s="129"/>
    </row>
    <row r="19058" spans="1:7">
      <c r="A19058" s="65"/>
      <c r="B19058" s="65"/>
      <c r="C19058" s="65"/>
      <c r="D19058" s="65"/>
      <c r="E19058" s="65"/>
      <c r="F19058" s="65"/>
      <c r="G19058" s="129"/>
    </row>
    <row r="19059" spans="1:7">
      <c r="A19059" s="65"/>
      <c r="B19059" s="65"/>
      <c r="C19059" s="65"/>
      <c r="D19059" s="65"/>
      <c r="E19059" s="65"/>
      <c r="F19059" s="65"/>
      <c r="G19059" s="129"/>
    </row>
    <row r="19060" spans="1:7">
      <c r="A19060" s="65"/>
      <c r="B19060" s="65"/>
      <c r="C19060" s="65"/>
      <c r="D19060" s="65"/>
      <c r="E19060" s="65"/>
      <c r="F19060" s="65"/>
      <c r="G19060" s="129"/>
    </row>
    <row r="19061" spans="1:7">
      <c r="A19061" s="65"/>
      <c r="B19061" s="65"/>
      <c r="C19061" s="65"/>
      <c r="D19061" s="65"/>
      <c r="E19061" s="65"/>
      <c r="F19061" s="65"/>
      <c r="G19061" s="129"/>
    </row>
    <row r="19062" spans="1:7">
      <c r="A19062" s="65"/>
      <c r="B19062" s="65"/>
      <c r="C19062" s="65"/>
      <c r="D19062" s="65"/>
      <c r="E19062" s="65"/>
      <c r="F19062" s="65"/>
      <c r="G19062" s="129"/>
    </row>
    <row r="19063" spans="1:7">
      <c r="A19063" s="65"/>
      <c r="B19063" s="65"/>
      <c r="C19063" s="65"/>
      <c r="D19063" s="65"/>
      <c r="E19063" s="65"/>
      <c r="F19063" s="65"/>
      <c r="G19063" s="129"/>
    </row>
    <row r="19064" spans="1:7">
      <c r="A19064" s="65"/>
      <c r="B19064" s="65"/>
      <c r="C19064" s="65"/>
      <c r="D19064" s="65"/>
      <c r="E19064" s="65"/>
      <c r="F19064" s="65"/>
      <c r="G19064" s="129"/>
    </row>
    <row r="19065" spans="1:7">
      <c r="A19065" s="65"/>
      <c r="B19065" s="65"/>
      <c r="C19065" s="65"/>
      <c r="D19065" s="65"/>
      <c r="E19065" s="65"/>
      <c r="F19065" s="65"/>
      <c r="G19065" s="129"/>
    </row>
    <row r="19066" spans="1:7">
      <c r="A19066" s="65"/>
      <c r="B19066" s="65"/>
      <c r="C19066" s="65"/>
      <c r="D19066" s="65"/>
      <c r="E19066" s="65"/>
      <c r="F19066" s="65"/>
      <c r="G19066" s="129"/>
    </row>
    <row r="19067" spans="1:7">
      <c r="A19067" s="65"/>
      <c r="B19067" s="65"/>
      <c r="C19067" s="65"/>
      <c r="D19067" s="65"/>
      <c r="E19067" s="65"/>
      <c r="F19067" s="65"/>
      <c r="G19067" s="129"/>
    </row>
    <row r="19068" spans="1:7">
      <c r="A19068" s="65"/>
      <c r="B19068" s="65"/>
      <c r="C19068" s="65"/>
      <c r="D19068" s="65"/>
      <c r="E19068" s="65"/>
      <c r="F19068" s="65"/>
      <c r="G19068" s="129"/>
    </row>
    <row r="19069" spans="1:7">
      <c r="A19069" s="65"/>
      <c r="B19069" s="65"/>
      <c r="C19069" s="65"/>
      <c r="D19069" s="65"/>
      <c r="E19069" s="65"/>
      <c r="F19069" s="65"/>
      <c r="G19069" s="129"/>
    </row>
    <row r="19070" spans="1:7">
      <c r="A19070" s="65"/>
      <c r="B19070" s="65"/>
      <c r="C19070" s="65"/>
      <c r="D19070" s="65"/>
      <c r="E19070" s="65"/>
      <c r="F19070" s="65"/>
      <c r="G19070" s="129"/>
    </row>
    <row r="19071" spans="1:7">
      <c r="A19071" s="65"/>
      <c r="B19071" s="65"/>
      <c r="C19071" s="65"/>
      <c r="D19071" s="65"/>
      <c r="E19071" s="65"/>
      <c r="F19071" s="65"/>
      <c r="G19071" s="129"/>
    </row>
    <row r="19072" spans="1:7">
      <c r="A19072" s="65"/>
      <c r="B19072" s="65"/>
      <c r="C19072" s="65"/>
      <c r="D19072" s="65"/>
      <c r="E19072" s="65"/>
      <c r="F19072" s="65"/>
      <c r="G19072" s="129"/>
    </row>
    <row r="19073" spans="1:7">
      <c r="A19073" s="65"/>
      <c r="B19073" s="65"/>
      <c r="C19073" s="65"/>
      <c r="D19073" s="65"/>
      <c r="E19073" s="65"/>
      <c r="F19073" s="65"/>
      <c r="G19073" s="129"/>
    </row>
    <row r="19074" spans="1:7">
      <c r="A19074" s="65"/>
      <c r="B19074" s="65"/>
      <c r="C19074" s="65"/>
      <c r="D19074" s="65"/>
      <c r="E19074" s="65"/>
      <c r="F19074" s="65"/>
      <c r="G19074" s="129"/>
    </row>
    <row r="19075" spans="1:7">
      <c r="A19075" s="65"/>
      <c r="B19075" s="65"/>
      <c r="C19075" s="65"/>
      <c r="D19075" s="65"/>
      <c r="E19075" s="65"/>
      <c r="F19075" s="65"/>
      <c r="G19075" s="129"/>
    </row>
    <row r="19076" spans="1:7">
      <c r="A19076" s="65"/>
      <c r="B19076" s="65"/>
      <c r="C19076" s="65"/>
      <c r="D19076" s="65"/>
      <c r="E19076" s="65"/>
      <c r="F19076" s="65"/>
      <c r="G19076" s="129"/>
    </row>
    <row r="19077" spans="1:7">
      <c r="A19077" s="65"/>
      <c r="B19077" s="65"/>
      <c r="C19077" s="65"/>
      <c r="D19077" s="65"/>
      <c r="E19077" s="65"/>
      <c r="F19077" s="65"/>
      <c r="G19077" s="129"/>
    </row>
    <row r="19078" spans="1:7">
      <c r="A19078" s="65"/>
      <c r="B19078" s="65"/>
      <c r="C19078" s="65"/>
      <c r="D19078" s="65"/>
      <c r="E19078" s="65"/>
      <c r="F19078" s="65"/>
      <c r="G19078" s="129"/>
    </row>
    <row r="19079" spans="1:7">
      <c r="A19079" s="65"/>
      <c r="B19079" s="65"/>
      <c r="C19079" s="65"/>
      <c r="D19079" s="65"/>
      <c r="E19079" s="65"/>
      <c r="F19079" s="65"/>
      <c r="G19079" s="129"/>
    </row>
    <row r="19080" spans="1:7">
      <c r="A19080" s="65"/>
      <c r="B19080" s="65"/>
      <c r="C19080" s="65"/>
      <c r="D19080" s="65"/>
      <c r="E19080" s="65"/>
      <c r="F19080" s="65"/>
      <c r="G19080" s="129"/>
    </row>
    <row r="19081" spans="1:7">
      <c r="A19081" s="65"/>
      <c r="B19081" s="65"/>
      <c r="C19081" s="65"/>
      <c r="D19081" s="65"/>
      <c r="E19081" s="65"/>
      <c r="F19081" s="65"/>
      <c r="G19081" s="129"/>
    </row>
    <row r="19082" spans="1:7">
      <c r="A19082" s="65"/>
      <c r="B19082" s="65"/>
      <c r="C19082" s="65"/>
      <c r="D19082" s="65"/>
      <c r="E19082" s="65"/>
      <c r="F19082" s="65"/>
      <c r="G19082" s="129"/>
    </row>
    <row r="19083" spans="1:7">
      <c r="A19083" s="65"/>
      <c r="B19083" s="65"/>
      <c r="C19083" s="65"/>
      <c r="D19083" s="65"/>
      <c r="E19083" s="65"/>
      <c r="F19083" s="65"/>
      <c r="G19083" s="129"/>
    </row>
    <row r="19084" spans="1:7">
      <c r="A19084" s="65"/>
      <c r="B19084" s="65"/>
      <c r="C19084" s="65"/>
      <c r="D19084" s="65"/>
      <c r="E19084" s="65"/>
      <c r="F19084" s="65"/>
      <c r="G19084" s="129"/>
    </row>
    <row r="19085" spans="1:7">
      <c r="A19085" s="65"/>
      <c r="B19085" s="65"/>
      <c r="C19085" s="65"/>
      <c r="D19085" s="65"/>
      <c r="E19085" s="65"/>
      <c r="F19085" s="65"/>
      <c r="G19085" s="129"/>
    </row>
    <row r="19086" spans="1:7">
      <c r="A19086" s="65"/>
      <c r="B19086" s="65"/>
      <c r="C19086" s="65"/>
      <c r="D19086" s="65"/>
      <c r="E19086" s="65"/>
      <c r="F19086" s="65"/>
      <c r="G19086" s="129"/>
    </row>
    <row r="19087" spans="1:7">
      <c r="A19087" s="65"/>
      <c r="B19087" s="65"/>
      <c r="C19087" s="65"/>
      <c r="D19087" s="65"/>
      <c r="E19087" s="65"/>
      <c r="F19087" s="65"/>
      <c r="G19087" s="129"/>
    </row>
    <row r="19088" spans="1:7">
      <c r="A19088" s="65"/>
      <c r="B19088" s="65"/>
      <c r="C19088" s="65"/>
      <c r="D19088" s="65"/>
      <c r="E19088" s="65"/>
      <c r="F19088" s="65"/>
      <c r="G19088" s="129"/>
    </row>
    <row r="19089" spans="1:7">
      <c r="A19089" s="65"/>
      <c r="B19089" s="65"/>
      <c r="C19089" s="65"/>
      <c r="D19089" s="65"/>
      <c r="E19089" s="65"/>
      <c r="F19089" s="65"/>
      <c r="G19089" s="129"/>
    </row>
    <row r="19090" spans="1:7">
      <c r="A19090" s="65"/>
      <c r="B19090" s="65"/>
      <c r="C19090" s="65"/>
      <c r="D19090" s="65"/>
      <c r="E19090" s="65"/>
      <c r="F19090" s="65"/>
      <c r="G19090" s="129"/>
    </row>
    <row r="19091" spans="1:7">
      <c r="A19091" s="65"/>
      <c r="B19091" s="65"/>
      <c r="C19091" s="65"/>
      <c r="D19091" s="65"/>
      <c r="E19091" s="65"/>
      <c r="F19091" s="65"/>
      <c r="G19091" s="129"/>
    </row>
    <row r="19092" spans="1:7">
      <c r="A19092" s="65"/>
      <c r="B19092" s="65"/>
      <c r="C19092" s="65"/>
      <c r="D19092" s="65"/>
      <c r="E19092" s="65"/>
      <c r="F19092" s="65"/>
      <c r="G19092" s="129"/>
    </row>
    <row r="19093" spans="1:7">
      <c r="A19093" s="65"/>
      <c r="B19093" s="65"/>
      <c r="C19093" s="65"/>
      <c r="D19093" s="65"/>
      <c r="E19093" s="65"/>
      <c r="F19093" s="65"/>
      <c r="G19093" s="129"/>
    </row>
    <row r="19094" spans="1:7">
      <c r="A19094" s="65"/>
      <c r="B19094" s="65"/>
      <c r="C19094" s="65"/>
      <c r="D19094" s="65"/>
      <c r="E19094" s="65"/>
      <c r="F19094" s="65"/>
      <c r="G19094" s="129"/>
    </row>
    <row r="19095" spans="1:7">
      <c r="A19095" s="65"/>
      <c r="B19095" s="65"/>
      <c r="C19095" s="65"/>
      <c r="D19095" s="65"/>
      <c r="E19095" s="65"/>
      <c r="F19095" s="65"/>
      <c r="G19095" s="129"/>
    </row>
    <row r="19096" spans="1:7">
      <c r="A19096" s="65"/>
      <c r="B19096" s="65"/>
      <c r="C19096" s="65"/>
      <c r="D19096" s="65"/>
      <c r="E19096" s="65"/>
      <c r="F19096" s="65"/>
      <c r="G19096" s="129"/>
    </row>
    <row r="19097" spans="1:7">
      <c r="A19097" s="65"/>
      <c r="B19097" s="65"/>
      <c r="C19097" s="65"/>
      <c r="D19097" s="65"/>
      <c r="E19097" s="65"/>
      <c r="F19097" s="65"/>
      <c r="G19097" s="129"/>
    </row>
    <row r="19098" spans="1:7">
      <c r="A19098" s="65"/>
      <c r="B19098" s="65"/>
      <c r="C19098" s="65"/>
      <c r="D19098" s="65"/>
      <c r="E19098" s="65"/>
      <c r="F19098" s="65"/>
      <c r="G19098" s="129"/>
    </row>
    <row r="19099" spans="1:7">
      <c r="A19099" s="65"/>
      <c r="B19099" s="65"/>
      <c r="C19099" s="65"/>
      <c r="D19099" s="65"/>
      <c r="E19099" s="65"/>
      <c r="F19099" s="65"/>
      <c r="G19099" s="129"/>
    </row>
    <row r="19100" spans="1:7">
      <c r="A19100" s="65"/>
      <c r="B19100" s="65"/>
      <c r="C19100" s="65"/>
      <c r="D19100" s="65"/>
      <c r="E19100" s="65"/>
      <c r="F19100" s="65"/>
      <c r="G19100" s="129"/>
    </row>
    <row r="19101" spans="1:7">
      <c r="A19101" s="65"/>
      <c r="B19101" s="65"/>
      <c r="C19101" s="65"/>
      <c r="D19101" s="65"/>
      <c r="E19101" s="65"/>
      <c r="F19101" s="65"/>
      <c r="G19101" s="129"/>
    </row>
    <row r="19102" spans="1:7">
      <c r="A19102" s="65"/>
      <c r="B19102" s="65"/>
      <c r="C19102" s="65"/>
      <c r="D19102" s="65"/>
      <c r="E19102" s="65"/>
      <c r="F19102" s="65"/>
      <c r="G19102" s="129"/>
    </row>
    <row r="19103" spans="1:7">
      <c r="A19103" s="65"/>
      <c r="B19103" s="65"/>
      <c r="C19103" s="65"/>
      <c r="D19103" s="65"/>
      <c r="E19103" s="65"/>
      <c r="F19103" s="65"/>
      <c r="G19103" s="129"/>
    </row>
    <row r="19104" spans="1:7">
      <c r="A19104" s="65"/>
      <c r="B19104" s="65"/>
      <c r="C19104" s="65"/>
      <c r="D19104" s="65"/>
      <c r="E19104" s="65"/>
      <c r="F19104" s="65"/>
      <c r="G19104" s="129"/>
    </row>
    <row r="19105" spans="1:7">
      <c r="A19105" s="65"/>
      <c r="B19105" s="65"/>
      <c r="C19105" s="65"/>
      <c r="D19105" s="65"/>
      <c r="E19105" s="65"/>
      <c r="F19105" s="65"/>
      <c r="G19105" s="129"/>
    </row>
    <row r="19106" spans="1:7">
      <c r="A19106" s="65"/>
      <c r="B19106" s="65"/>
      <c r="C19106" s="65"/>
      <c r="D19106" s="65"/>
      <c r="E19106" s="65"/>
      <c r="F19106" s="65"/>
      <c r="G19106" s="129"/>
    </row>
    <row r="19107" spans="1:7">
      <c r="A19107" s="65"/>
      <c r="B19107" s="65"/>
      <c r="C19107" s="65"/>
      <c r="D19107" s="65"/>
      <c r="E19107" s="65"/>
      <c r="F19107" s="65"/>
      <c r="G19107" s="129"/>
    </row>
    <row r="19108" spans="1:7">
      <c r="A19108" s="65"/>
      <c r="B19108" s="65"/>
      <c r="C19108" s="65"/>
      <c r="D19108" s="65"/>
      <c r="E19108" s="65"/>
      <c r="F19108" s="65"/>
      <c r="G19108" s="129"/>
    </row>
    <row r="19109" spans="1:7">
      <c r="A19109" s="65"/>
      <c r="B19109" s="65"/>
      <c r="C19109" s="65"/>
      <c r="D19109" s="65"/>
      <c r="E19109" s="65"/>
      <c r="F19109" s="65"/>
      <c r="G19109" s="129"/>
    </row>
    <row r="19110" spans="1:7">
      <c r="A19110" s="65"/>
      <c r="B19110" s="65"/>
      <c r="C19110" s="65"/>
      <c r="D19110" s="65"/>
      <c r="E19110" s="65"/>
      <c r="F19110" s="65"/>
      <c r="G19110" s="129"/>
    </row>
    <row r="19111" spans="1:7">
      <c r="A19111" s="65"/>
      <c r="B19111" s="65"/>
      <c r="C19111" s="65"/>
      <c r="D19111" s="65"/>
      <c r="E19111" s="65"/>
      <c r="F19111" s="65"/>
      <c r="G19111" s="129"/>
    </row>
    <row r="19112" spans="1:7">
      <c r="A19112" s="65"/>
      <c r="B19112" s="65"/>
      <c r="C19112" s="65"/>
      <c r="D19112" s="65"/>
      <c r="E19112" s="65"/>
      <c r="F19112" s="65"/>
      <c r="G19112" s="129"/>
    </row>
    <row r="19113" spans="1:7">
      <c r="A19113" s="65"/>
      <c r="B19113" s="65"/>
      <c r="C19113" s="65"/>
      <c r="D19113" s="65"/>
      <c r="E19113" s="65"/>
      <c r="F19113" s="65"/>
      <c r="G19113" s="129"/>
    </row>
    <row r="19114" spans="1:7">
      <c r="A19114" s="65"/>
      <c r="B19114" s="65"/>
      <c r="C19114" s="65"/>
      <c r="D19114" s="65"/>
      <c r="E19114" s="65"/>
      <c r="F19114" s="65"/>
      <c r="G19114" s="129"/>
    </row>
    <row r="19115" spans="1:7">
      <c r="A19115" s="65"/>
      <c r="B19115" s="65"/>
      <c r="C19115" s="65"/>
      <c r="D19115" s="65"/>
      <c r="E19115" s="65"/>
      <c r="F19115" s="65"/>
      <c r="G19115" s="129"/>
    </row>
    <row r="19116" spans="1:7">
      <c r="A19116" s="65"/>
      <c r="B19116" s="65"/>
      <c r="C19116" s="65"/>
      <c r="D19116" s="65"/>
      <c r="E19116" s="65"/>
      <c r="F19116" s="65"/>
      <c r="G19116" s="129"/>
    </row>
    <row r="19117" spans="1:7">
      <c r="A19117" s="65"/>
      <c r="B19117" s="65"/>
      <c r="C19117" s="65"/>
      <c r="D19117" s="65"/>
      <c r="E19117" s="65"/>
      <c r="F19117" s="65"/>
      <c r="G19117" s="129"/>
    </row>
    <row r="19118" spans="1:7">
      <c r="A19118" s="65"/>
      <c r="B19118" s="65"/>
      <c r="C19118" s="65"/>
      <c r="D19118" s="65"/>
      <c r="E19118" s="65"/>
      <c r="F19118" s="65"/>
      <c r="G19118" s="129"/>
    </row>
    <row r="19119" spans="1:7">
      <c r="A19119" s="65"/>
      <c r="B19119" s="65"/>
      <c r="C19119" s="65"/>
      <c r="D19119" s="65"/>
      <c r="E19119" s="65"/>
      <c r="F19119" s="65"/>
      <c r="G19119" s="129"/>
    </row>
    <row r="19120" spans="1:7">
      <c r="A19120" s="65"/>
      <c r="B19120" s="65"/>
      <c r="C19120" s="65"/>
      <c r="D19120" s="65"/>
      <c r="E19120" s="65"/>
      <c r="F19120" s="65"/>
      <c r="G19120" s="129"/>
    </row>
    <row r="19121" spans="1:7">
      <c r="A19121" s="65"/>
      <c r="B19121" s="65"/>
      <c r="C19121" s="65"/>
      <c r="D19121" s="65"/>
      <c r="E19121" s="65"/>
      <c r="F19121" s="65"/>
      <c r="G19121" s="129"/>
    </row>
    <row r="19122" spans="1:7">
      <c r="A19122" s="65"/>
      <c r="B19122" s="65"/>
      <c r="C19122" s="65"/>
      <c r="D19122" s="65"/>
      <c r="E19122" s="65"/>
      <c r="F19122" s="65"/>
      <c r="G19122" s="129"/>
    </row>
    <row r="19123" spans="1:7">
      <c r="A19123" s="65"/>
      <c r="B19123" s="65"/>
      <c r="C19123" s="65"/>
      <c r="D19123" s="65"/>
      <c r="E19123" s="65"/>
      <c r="F19123" s="65"/>
      <c r="G19123" s="129"/>
    </row>
    <row r="19124" spans="1:7">
      <c r="A19124" s="65"/>
      <c r="B19124" s="65"/>
      <c r="C19124" s="65"/>
      <c r="D19124" s="65"/>
      <c r="E19124" s="65"/>
      <c r="F19124" s="65"/>
      <c r="G19124" s="129"/>
    </row>
    <row r="19125" spans="1:7">
      <c r="A19125" s="65"/>
      <c r="B19125" s="65"/>
      <c r="C19125" s="65"/>
      <c r="D19125" s="65"/>
      <c r="E19125" s="65"/>
      <c r="F19125" s="65"/>
      <c r="G19125" s="129"/>
    </row>
    <row r="19126" spans="1:7">
      <c r="A19126" s="65"/>
      <c r="B19126" s="65"/>
      <c r="C19126" s="65"/>
      <c r="D19126" s="65"/>
      <c r="E19126" s="65"/>
      <c r="F19126" s="65"/>
      <c r="G19126" s="129"/>
    </row>
    <row r="19127" spans="1:7">
      <c r="A19127" s="65"/>
      <c r="B19127" s="65"/>
      <c r="C19127" s="65"/>
      <c r="D19127" s="65"/>
      <c r="E19127" s="65"/>
      <c r="F19127" s="65"/>
      <c r="G19127" s="129"/>
    </row>
    <row r="19128" spans="1:7">
      <c r="A19128" s="65"/>
      <c r="B19128" s="65"/>
      <c r="C19128" s="65"/>
      <c r="D19128" s="65"/>
      <c r="E19128" s="65"/>
      <c r="F19128" s="65"/>
      <c r="G19128" s="129"/>
    </row>
    <row r="19129" spans="1:7">
      <c r="A19129" s="65"/>
      <c r="B19129" s="65"/>
      <c r="C19129" s="65"/>
      <c r="D19129" s="65"/>
      <c r="E19129" s="65"/>
      <c r="F19129" s="65"/>
      <c r="G19129" s="129"/>
    </row>
    <row r="19130" spans="1:7">
      <c r="A19130" s="65"/>
      <c r="B19130" s="65"/>
      <c r="C19130" s="65"/>
      <c r="D19130" s="65"/>
      <c r="E19130" s="65"/>
      <c r="F19130" s="65"/>
      <c r="G19130" s="129"/>
    </row>
    <row r="19131" spans="1:7">
      <c r="A19131" s="65"/>
      <c r="B19131" s="65"/>
      <c r="C19131" s="65"/>
      <c r="D19131" s="65"/>
      <c r="E19131" s="65"/>
      <c r="F19131" s="65"/>
      <c r="G19131" s="129"/>
    </row>
    <row r="19132" spans="1:7">
      <c r="A19132" s="65"/>
      <c r="B19132" s="65"/>
      <c r="C19132" s="65"/>
      <c r="D19132" s="65"/>
      <c r="E19132" s="65"/>
      <c r="F19132" s="65"/>
      <c r="G19132" s="129"/>
    </row>
    <row r="19133" spans="1:7">
      <c r="A19133" s="65"/>
      <c r="B19133" s="65"/>
      <c r="C19133" s="65"/>
      <c r="D19133" s="65"/>
      <c r="E19133" s="65"/>
      <c r="F19133" s="65"/>
      <c r="G19133" s="129"/>
    </row>
    <row r="19134" spans="1:7">
      <c r="A19134" s="65"/>
      <c r="B19134" s="65"/>
      <c r="C19134" s="65"/>
      <c r="D19134" s="65"/>
      <c r="E19134" s="65"/>
      <c r="F19134" s="65"/>
      <c r="G19134" s="129"/>
    </row>
    <row r="19135" spans="1:7">
      <c r="A19135" s="65"/>
      <c r="B19135" s="65"/>
      <c r="C19135" s="65"/>
      <c r="D19135" s="65"/>
      <c r="E19135" s="65"/>
      <c r="F19135" s="65"/>
      <c r="G19135" s="129"/>
    </row>
    <row r="19136" spans="1:7">
      <c r="A19136" s="65"/>
      <c r="B19136" s="65"/>
      <c r="C19136" s="65"/>
      <c r="D19136" s="65"/>
      <c r="E19136" s="65"/>
      <c r="F19136" s="65"/>
      <c r="G19136" s="129"/>
    </row>
    <row r="19137" spans="1:7">
      <c r="A19137" s="65"/>
      <c r="B19137" s="65"/>
      <c r="C19137" s="65"/>
      <c r="D19137" s="65"/>
      <c r="E19137" s="65"/>
      <c r="F19137" s="65"/>
      <c r="G19137" s="129"/>
    </row>
    <row r="19138" spans="1:7">
      <c r="A19138" s="65"/>
      <c r="B19138" s="65"/>
      <c r="C19138" s="65"/>
      <c r="D19138" s="65"/>
      <c r="E19138" s="65"/>
      <c r="F19138" s="65"/>
      <c r="G19138" s="129"/>
    </row>
    <row r="19139" spans="1:7">
      <c r="A19139" s="65"/>
      <c r="B19139" s="65"/>
      <c r="C19139" s="65"/>
      <c r="D19139" s="65"/>
      <c r="E19139" s="65"/>
      <c r="F19139" s="65"/>
      <c r="G19139" s="129"/>
    </row>
    <row r="19140" spans="1:7">
      <c r="A19140" s="65"/>
      <c r="B19140" s="65"/>
      <c r="C19140" s="65"/>
      <c r="D19140" s="65"/>
      <c r="E19140" s="65"/>
      <c r="F19140" s="65"/>
      <c r="G19140" s="129"/>
    </row>
    <row r="19141" spans="1:7">
      <c r="A19141" s="65"/>
      <c r="B19141" s="65"/>
      <c r="C19141" s="65"/>
      <c r="D19141" s="65"/>
      <c r="E19141" s="65"/>
      <c r="F19141" s="65"/>
      <c r="G19141" s="129"/>
    </row>
    <row r="19142" spans="1:7">
      <c r="A19142" s="65"/>
      <c r="B19142" s="65"/>
      <c r="C19142" s="65"/>
      <c r="D19142" s="65"/>
      <c r="E19142" s="65"/>
      <c r="F19142" s="65"/>
      <c r="G19142" s="129"/>
    </row>
    <row r="19143" spans="1:7">
      <c r="A19143" s="65"/>
      <c r="B19143" s="65"/>
      <c r="C19143" s="65"/>
      <c r="D19143" s="65"/>
      <c r="E19143" s="65"/>
      <c r="F19143" s="65"/>
      <c r="G19143" s="129"/>
    </row>
    <row r="19144" spans="1:7">
      <c r="A19144" s="65"/>
      <c r="B19144" s="65"/>
      <c r="C19144" s="65"/>
      <c r="D19144" s="65"/>
      <c r="E19144" s="65"/>
      <c r="F19144" s="65"/>
      <c r="G19144" s="129"/>
    </row>
    <row r="19145" spans="1:7">
      <c r="A19145" s="65"/>
      <c r="B19145" s="65"/>
      <c r="C19145" s="65"/>
      <c r="D19145" s="65"/>
      <c r="E19145" s="65"/>
      <c r="F19145" s="65"/>
      <c r="G19145" s="129"/>
    </row>
    <row r="19146" spans="1:7">
      <c r="A19146" s="65"/>
      <c r="B19146" s="65"/>
      <c r="C19146" s="65"/>
      <c r="D19146" s="65"/>
      <c r="E19146" s="65"/>
      <c r="F19146" s="65"/>
      <c r="G19146" s="129"/>
    </row>
    <row r="19147" spans="1:7">
      <c r="A19147" s="65"/>
      <c r="B19147" s="65"/>
      <c r="C19147" s="65"/>
      <c r="D19147" s="65"/>
      <c r="E19147" s="65"/>
      <c r="F19147" s="65"/>
      <c r="G19147" s="129"/>
    </row>
    <row r="19148" spans="1:7">
      <c r="A19148" s="65"/>
      <c r="B19148" s="65"/>
      <c r="C19148" s="65"/>
      <c r="D19148" s="65"/>
      <c r="E19148" s="65"/>
      <c r="F19148" s="65"/>
      <c r="G19148" s="129"/>
    </row>
    <row r="19149" spans="1:7">
      <c r="A19149" s="65"/>
      <c r="B19149" s="65"/>
      <c r="C19149" s="65"/>
      <c r="D19149" s="65"/>
      <c r="E19149" s="65"/>
      <c r="F19149" s="65"/>
      <c r="G19149" s="129"/>
    </row>
    <row r="19150" spans="1:7">
      <c r="A19150" s="65"/>
      <c r="B19150" s="65"/>
      <c r="C19150" s="65"/>
      <c r="D19150" s="65"/>
      <c r="E19150" s="65"/>
      <c r="F19150" s="65"/>
      <c r="G19150" s="129"/>
    </row>
    <row r="19151" spans="1:7">
      <c r="A19151" s="65"/>
      <c r="B19151" s="65"/>
      <c r="C19151" s="65"/>
      <c r="D19151" s="65"/>
      <c r="E19151" s="65"/>
      <c r="F19151" s="65"/>
      <c r="G19151" s="129"/>
    </row>
    <row r="19152" spans="1:7">
      <c r="A19152" s="65"/>
      <c r="B19152" s="65"/>
      <c r="C19152" s="65"/>
      <c r="D19152" s="65"/>
      <c r="E19152" s="65"/>
      <c r="F19152" s="65"/>
      <c r="G19152" s="129"/>
    </row>
    <row r="19153" spans="1:7">
      <c r="A19153" s="65"/>
      <c r="B19153" s="65"/>
      <c r="C19153" s="65"/>
      <c r="D19153" s="65"/>
      <c r="E19153" s="65"/>
      <c r="F19153" s="65"/>
      <c r="G19153" s="129"/>
    </row>
    <row r="19154" spans="1:7">
      <c r="A19154" s="65"/>
      <c r="B19154" s="65"/>
      <c r="C19154" s="65"/>
      <c r="D19154" s="65"/>
      <c r="E19154" s="65"/>
      <c r="F19154" s="65"/>
      <c r="G19154" s="129"/>
    </row>
    <row r="19155" spans="1:7">
      <c r="A19155" s="65"/>
      <c r="B19155" s="65"/>
      <c r="C19155" s="65"/>
      <c r="D19155" s="65"/>
      <c r="E19155" s="65"/>
      <c r="F19155" s="65"/>
      <c r="G19155" s="129"/>
    </row>
    <row r="19156" spans="1:7">
      <c r="A19156" s="65"/>
      <c r="B19156" s="65"/>
      <c r="C19156" s="65"/>
      <c r="D19156" s="65"/>
      <c r="E19156" s="65"/>
      <c r="F19156" s="65"/>
      <c r="G19156" s="129"/>
    </row>
    <row r="19157" spans="1:7">
      <c r="A19157" s="65"/>
      <c r="B19157" s="65"/>
      <c r="C19157" s="65"/>
      <c r="D19157" s="65"/>
      <c r="E19157" s="65"/>
      <c r="F19157" s="65"/>
      <c r="G19157" s="129"/>
    </row>
    <row r="19158" spans="1:7">
      <c r="A19158" s="65"/>
      <c r="B19158" s="65"/>
      <c r="C19158" s="65"/>
      <c r="D19158" s="65"/>
      <c r="E19158" s="65"/>
      <c r="F19158" s="65"/>
      <c r="G19158" s="129"/>
    </row>
    <row r="19159" spans="1:7">
      <c r="A19159" s="65"/>
      <c r="B19159" s="65"/>
      <c r="C19159" s="65"/>
      <c r="D19159" s="65"/>
      <c r="E19159" s="65"/>
      <c r="F19159" s="65"/>
      <c r="G19159" s="129"/>
    </row>
    <row r="19160" spans="1:7">
      <c r="A19160" s="65"/>
      <c r="B19160" s="65"/>
      <c r="C19160" s="65"/>
      <c r="D19160" s="65"/>
      <c r="E19160" s="65"/>
      <c r="F19160" s="65"/>
      <c r="G19160" s="129"/>
    </row>
    <row r="19161" spans="1:7">
      <c r="A19161" s="65"/>
      <c r="B19161" s="65"/>
      <c r="C19161" s="65"/>
      <c r="D19161" s="65"/>
      <c r="E19161" s="65"/>
      <c r="F19161" s="65"/>
      <c r="G19161" s="129"/>
    </row>
    <row r="19162" spans="1:7">
      <c r="A19162" s="65"/>
      <c r="B19162" s="65"/>
      <c r="C19162" s="65"/>
      <c r="D19162" s="65"/>
      <c r="E19162" s="65"/>
      <c r="F19162" s="65"/>
      <c r="G19162" s="129"/>
    </row>
    <row r="19163" spans="1:7">
      <c r="A19163" s="65"/>
      <c r="B19163" s="65"/>
      <c r="C19163" s="65"/>
      <c r="D19163" s="65"/>
      <c r="E19163" s="65"/>
      <c r="F19163" s="65"/>
      <c r="G19163" s="129"/>
    </row>
    <row r="19164" spans="1:7">
      <c r="A19164" s="65"/>
      <c r="B19164" s="65"/>
      <c r="C19164" s="65"/>
      <c r="D19164" s="65"/>
      <c r="E19164" s="65"/>
      <c r="F19164" s="65"/>
      <c r="G19164" s="129"/>
    </row>
    <row r="19165" spans="1:7">
      <c r="A19165" s="65"/>
      <c r="B19165" s="65"/>
      <c r="C19165" s="65"/>
      <c r="D19165" s="65"/>
      <c r="E19165" s="65"/>
      <c r="F19165" s="65"/>
      <c r="G19165" s="129"/>
    </row>
    <row r="19166" spans="1:7">
      <c r="A19166" s="65"/>
      <c r="B19166" s="65"/>
      <c r="C19166" s="65"/>
      <c r="D19166" s="65"/>
      <c r="E19166" s="65"/>
      <c r="F19166" s="65"/>
      <c r="G19166" s="129"/>
    </row>
    <row r="19167" spans="1:7">
      <c r="A19167" s="65"/>
      <c r="B19167" s="65"/>
      <c r="C19167" s="65"/>
      <c r="D19167" s="65"/>
      <c r="E19167" s="65"/>
      <c r="F19167" s="65"/>
      <c r="G19167" s="129"/>
    </row>
    <row r="19168" spans="1:7">
      <c r="A19168" s="65"/>
      <c r="B19168" s="65"/>
      <c r="C19168" s="65"/>
      <c r="D19168" s="65"/>
      <c r="E19168" s="65"/>
      <c r="F19168" s="65"/>
      <c r="G19168" s="129"/>
    </row>
    <row r="19169" spans="1:7">
      <c r="A19169" s="65"/>
      <c r="B19169" s="65"/>
      <c r="C19169" s="65"/>
      <c r="D19169" s="65"/>
      <c r="E19169" s="65"/>
      <c r="F19169" s="65"/>
      <c r="G19169" s="129"/>
    </row>
    <row r="19170" spans="1:7">
      <c r="A19170" s="65"/>
      <c r="B19170" s="65"/>
      <c r="C19170" s="65"/>
      <c r="D19170" s="65"/>
      <c r="E19170" s="65"/>
      <c r="F19170" s="65"/>
      <c r="G19170" s="129"/>
    </row>
    <row r="19171" spans="1:7">
      <c r="A19171" s="65"/>
      <c r="B19171" s="65"/>
      <c r="C19171" s="65"/>
      <c r="D19171" s="65"/>
      <c r="E19171" s="65"/>
      <c r="F19171" s="65"/>
      <c r="G19171" s="129"/>
    </row>
    <row r="19172" spans="1:7">
      <c r="A19172" s="65"/>
      <c r="B19172" s="65"/>
      <c r="C19172" s="65"/>
      <c r="D19172" s="65"/>
      <c r="E19172" s="65"/>
      <c r="F19172" s="65"/>
      <c r="G19172" s="129"/>
    </row>
    <row r="19173" spans="1:7">
      <c r="A19173" s="65"/>
      <c r="B19173" s="65"/>
      <c r="C19173" s="65"/>
      <c r="D19173" s="65"/>
      <c r="E19173" s="65"/>
      <c r="F19173" s="65"/>
      <c r="G19173" s="129"/>
    </row>
    <row r="19174" spans="1:7">
      <c r="A19174" s="65"/>
      <c r="B19174" s="65"/>
      <c r="C19174" s="65"/>
      <c r="D19174" s="65"/>
      <c r="E19174" s="65"/>
      <c r="F19174" s="65"/>
      <c r="G19174" s="129"/>
    </row>
    <row r="19175" spans="1:7">
      <c r="A19175" s="65"/>
      <c r="B19175" s="65"/>
      <c r="C19175" s="65"/>
      <c r="D19175" s="65"/>
      <c r="E19175" s="65"/>
      <c r="F19175" s="65"/>
      <c r="G19175" s="129"/>
    </row>
    <row r="19176" spans="1:7">
      <c r="A19176" s="65"/>
      <c r="B19176" s="65"/>
      <c r="C19176" s="65"/>
      <c r="D19176" s="65"/>
      <c r="E19176" s="65"/>
      <c r="F19176" s="65"/>
      <c r="G19176" s="129"/>
    </row>
    <row r="19177" spans="1:7">
      <c r="A19177" s="65"/>
      <c r="B19177" s="65"/>
      <c r="C19177" s="65"/>
      <c r="D19177" s="65"/>
      <c r="E19177" s="65"/>
      <c r="F19177" s="65"/>
      <c r="G19177" s="129"/>
    </row>
    <row r="19178" spans="1:7">
      <c r="A19178" s="65"/>
      <c r="B19178" s="65"/>
      <c r="C19178" s="65"/>
      <c r="D19178" s="65"/>
      <c r="E19178" s="65"/>
      <c r="F19178" s="65"/>
      <c r="G19178" s="129"/>
    </row>
    <row r="19179" spans="1:7">
      <c r="A19179" s="65"/>
      <c r="B19179" s="65"/>
      <c r="C19179" s="65"/>
      <c r="D19179" s="65"/>
      <c r="E19179" s="65"/>
      <c r="F19179" s="65"/>
      <c r="G19179" s="129"/>
    </row>
    <row r="19180" spans="1:7">
      <c r="A19180" s="65"/>
      <c r="B19180" s="65"/>
      <c r="C19180" s="65"/>
      <c r="D19180" s="65"/>
      <c r="E19180" s="65"/>
      <c r="F19180" s="65"/>
      <c r="G19180" s="129"/>
    </row>
    <row r="19181" spans="1:7">
      <c r="A19181" s="65"/>
      <c r="B19181" s="65"/>
      <c r="C19181" s="65"/>
      <c r="D19181" s="65"/>
      <c r="E19181" s="65"/>
      <c r="F19181" s="65"/>
      <c r="G19181" s="129"/>
    </row>
    <row r="19182" spans="1:7">
      <c r="A19182" s="65"/>
      <c r="B19182" s="65"/>
      <c r="C19182" s="65"/>
      <c r="D19182" s="65"/>
      <c r="E19182" s="65"/>
      <c r="F19182" s="65"/>
      <c r="G19182" s="129"/>
    </row>
    <row r="19183" spans="1:7">
      <c r="A19183" s="65"/>
      <c r="B19183" s="65"/>
      <c r="C19183" s="65"/>
      <c r="D19183" s="65"/>
      <c r="E19183" s="65"/>
      <c r="F19183" s="65"/>
      <c r="G19183" s="129"/>
    </row>
    <row r="19184" spans="1:7">
      <c r="A19184" s="65"/>
      <c r="B19184" s="65"/>
      <c r="C19184" s="65"/>
      <c r="D19184" s="65"/>
      <c r="E19184" s="65"/>
      <c r="F19184" s="65"/>
      <c r="G19184" s="129"/>
    </row>
    <row r="19185" spans="1:7">
      <c r="A19185" s="65"/>
      <c r="B19185" s="65"/>
      <c r="C19185" s="65"/>
      <c r="D19185" s="65"/>
      <c r="E19185" s="65"/>
      <c r="F19185" s="65"/>
      <c r="G19185" s="129"/>
    </row>
    <row r="19186" spans="1:7">
      <c r="A19186" s="65"/>
      <c r="B19186" s="65"/>
      <c r="C19186" s="65"/>
      <c r="D19186" s="65"/>
      <c r="E19186" s="65"/>
      <c r="F19186" s="65"/>
      <c r="G19186" s="129"/>
    </row>
    <row r="19187" spans="1:7">
      <c r="A19187" s="65"/>
      <c r="B19187" s="65"/>
      <c r="C19187" s="65"/>
      <c r="D19187" s="65"/>
      <c r="E19187" s="65"/>
      <c r="F19187" s="65"/>
      <c r="G19187" s="129"/>
    </row>
    <row r="19188" spans="1:7">
      <c r="A19188" s="65"/>
      <c r="B19188" s="65"/>
      <c r="C19188" s="65"/>
      <c r="D19188" s="65"/>
      <c r="E19188" s="65"/>
      <c r="F19188" s="65"/>
      <c r="G19188" s="129"/>
    </row>
    <row r="19189" spans="1:7">
      <c r="A19189" s="65"/>
      <c r="B19189" s="65"/>
      <c r="C19189" s="65"/>
      <c r="D19189" s="65"/>
      <c r="E19189" s="65"/>
      <c r="F19189" s="65"/>
      <c r="G19189" s="129"/>
    </row>
    <row r="19190" spans="1:7">
      <c r="A19190" s="65"/>
      <c r="B19190" s="65"/>
      <c r="C19190" s="65"/>
      <c r="D19190" s="65"/>
      <c r="E19190" s="65"/>
      <c r="F19190" s="65"/>
      <c r="G19190" s="129"/>
    </row>
    <row r="19191" spans="1:7">
      <c r="A19191" s="65"/>
      <c r="B19191" s="65"/>
      <c r="C19191" s="65"/>
      <c r="D19191" s="65"/>
      <c r="E19191" s="65"/>
      <c r="F19191" s="65"/>
      <c r="G19191" s="129"/>
    </row>
    <row r="19192" spans="1:7">
      <c r="A19192" s="65"/>
      <c r="B19192" s="65"/>
      <c r="C19192" s="65"/>
      <c r="D19192" s="65"/>
      <c r="E19192" s="65"/>
      <c r="F19192" s="65"/>
      <c r="G19192" s="129"/>
    </row>
    <row r="19193" spans="1:7">
      <c r="A19193" s="65"/>
      <c r="B19193" s="65"/>
      <c r="C19193" s="65"/>
      <c r="D19193" s="65"/>
      <c r="E19193" s="65"/>
      <c r="F19193" s="65"/>
      <c r="G19193" s="129"/>
    </row>
    <row r="19194" spans="1:7">
      <c r="A19194" s="65"/>
      <c r="B19194" s="65"/>
      <c r="C19194" s="65"/>
      <c r="D19194" s="65"/>
      <c r="E19194" s="65"/>
      <c r="F19194" s="65"/>
      <c r="G19194" s="129"/>
    </row>
    <row r="19195" spans="1:7">
      <c r="A19195" s="65"/>
      <c r="B19195" s="65"/>
      <c r="C19195" s="65"/>
      <c r="D19195" s="65"/>
      <c r="E19195" s="65"/>
      <c r="F19195" s="65"/>
      <c r="G19195" s="129"/>
    </row>
    <row r="19196" spans="1:7">
      <c r="A19196" s="65"/>
      <c r="B19196" s="65"/>
      <c r="C19196" s="65"/>
      <c r="D19196" s="65"/>
      <c r="E19196" s="65"/>
      <c r="F19196" s="65"/>
      <c r="G19196" s="129"/>
    </row>
    <row r="19197" spans="1:7">
      <c r="A19197" s="65"/>
      <c r="B19197" s="65"/>
      <c r="C19197" s="65"/>
      <c r="D19197" s="65"/>
      <c r="E19197" s="65"/>
      <c r="F19197" s="65"/>
      <c r="G19197" s="129"/>
    </row>
    <row r="19198" spans="1:7">
      <c r="A19198" s="65"/>
      <c r="B19198" s="65"/>
      <c r="C19198" s="65"/>
      <c r="D19198" s="65"/>
      <c r="E19198" s="65"/>
      <c r="F19198" s="65"/>
      <c r="G19198" s="129"/>
    </row>
    <row r="19199" spans="1:7">
      <c r="A19199" s="65"/>
      <c r="B19199" s="65"/>
      <c r="C19199" s="65"/>
      <c r="D19199" s="65"/>
      <c r="E19199" s="65"/>
      <c r="F19199" s="65"/>
      <c r="G19199" s="129"/>
    </row>
    <row r="19200" spans="1:7">
      <c r="A19200" s="65"/>
      <c r="B19200" s="65"/>
      <c r="C19200" s="65"/>
      <c r="D19200" s="65"/>
      <c r="E19200" s="65"/>
      <c r="F19200" s="65"/>
      <c r="G19200" s="129"/>
    </row>
    <row r="19201" spans="1:7">
      <c r="A19201" s="65"/>
      <c r="B19201" s="65"/>
      <c r="C19201" s="65"/>
      <c r="D19201" s="65"/>
      <c r="E19201" s="65"/>
      <c r="F19201" s="65"/>
      <c r="G19201" s="129"/>
    </row>
    <row r="19202" spans="1:7">
      <c r="A19202" s="65"/>
      <c r="B19202" s="65"/>
      <c r="C19202" s="65"/>
      <c r="D19202" s="65"/>
      <c r="E19202" s="65"/>
      <c r="F19202" s="65"/>
      <c r="G19202" s="129"/>
    </row>
    <row r="19203" spans="1:7">
      <c r="A19203" s="65"/>
      <c r="B19203" s="65"/>
      <c r="C19203" s="65"/>
      <c r="D19203" s="65"/>
      <c r="E19203" s="65"/>
      <c r="F19203" s="65"/>
      <c r="G19203" s="129"/>
    </row>
    <row r="19204" spans="1:7">
      <c r="A19204" s="65"/>
      <c r="B19204" s="65"/>
      <c r="C19204" s="65"/>
      <c r="D19204" s="65"/>
      <c r="E19204" s="65"/>
      <c r="F19204" s="65"/>
      <c r="G19204" s="129"/>
    </row>
    <row r="19205" spans="1:7">
      <c r="A19205" s="65"/>
      <c r="B19205" s="65"/>
      <c r="C19205" s="65"/>
      <c r="D19205" s="65"/>
      <c r="E19205" s="65"/>
      <c r="F19205" s="65"/>
      <c r="G19205" s="129"/>
    </row>
    <row r="19206" spans="1:7">
      <c r="A19206" s="65"/>
      <c r="B19206" s="65"/>
      <c r="C19206" s="65"/>
      <c r="D19206" s="65"/>
      <c r="E19206" s="65"/>
      <c r="F19206" s="65"/>
      <c r="G19206" s="129"/>
    </row>
    <row r="19207" spans="1:7">
      <c r="A19207" s="65"/>
      <c r="B19207" s="65"/>
      <c r="C19207" s="65"/>
      <c r="D19207" s="65"/>
      <c r="E19207" s="65"/>
      <c r="F19207" s="65"/>
      <c r="G19207" s="129"/>
    </row>
    <row r="19208" spans="1:7">
      <c r="A19208" s="65"/>
      <c r="B19208" s="65"/>
      <c r="C19208" s="65"/>
      <c r="D19208" s="65"/>
      <c r="E19208" s="65"/>
      <c r="F19208" s="65"/>
      <c r="G19208" s="129"/>
    </row>
    <row r="19209" spans="1:7">
      <c r="A19209" s="65"/>
      <c r="B19209" s="65"/>
      <c r="C19209" s="65"/>
      <c r="D19209" s="65"/>
      <c r="E19209" s="65"/>
      <c r="F19209" s="65"/>
      <c r="G19209" s="129"/>
    </row>
    <row r="19210" spans="1:7">
      <c r="A19210" s="65"/>
      <c r="B19210" s="65"/>
      <c r="C19210" s="65"/>
      <c r="D19210" s="65"/>
      <c r="E19210" s="65"/>
      <c r="F19210" s="65"/>
      <c r="G19210" s="129"/>
    </row>
    <row r="19211" spans="1:7">
      <c r="A19211" s="65"/>
      <c r="B19211" s="65"/>
      <c r="C19211" s="65"/>
      <c r="D19211" s="65"/>
      <c r="E19211" s="65"/>
      <c r="F19211" s="65"/>
      <c r="G19211" s="129"/>
    </row>
    <row r="19212" spans="1:7">
      <c r="A19212" s="65"/>
      <c r="B19212" s="65"/>
      <c r="C19212" s="65"/>
      <c r="D19212" s="65"/>
      <c r="E19212" s="65"/>
      <c r="F19212" s="65"/>
      <c r="G19212" s="129"/>
    </row>
    <row r="19213" spans="1:7">
      <c r="A19213" s="65"/>
      <c r="B19213" s="65"/>
      <c r="C19213" s="65"/>
      <c r="D19213" s="65"/>
      <c r="E19213" s="65"/>
      <c r="F19213" s="65"/>
      <c r="G19213" s="129"/>
    </row>
    <row r="19214" spans="1:7">
      <c r="A19214" s="65"/>
      <c r="B19214" s="65"/>
      <c r="C19214" s="65"/>
      <c r="D19214" s="65"/>
      <c r="E19214" s="65"/>
      <c r="F19214" s="65"/>
      <c r="G19214" s="129"/>
    </row>
    <row r="19215" spans="1:7">
      <c r="A19215" s="65"/>
      <c r="B19215" s="65"/>
      <c r="C19215" s="65"/>
      <c r="D19215" s="65"/>
      <c r="E19215" s="65"/>
      <c r="F19215" s="65"/>
      <c r="G19215" s="129"/>
    </row>
    <row r="19216" spans="1:7">
      <c r="A19216" s="65"/>
      <c r="B19216" s="65"/>
      <c r="C19216" s="65"/>
      <c r="D19216" s="65"/>
      <c r="E19216" s="65"/>
      <c r="F19216" s="65"/>
      <c r="G19216" s="129"/>
    </row>
    <row r="19217" spans="1:7">
      <c r="A19217" s="65"/>
      <c r="B19217" s="65"/>
      <c r="C19217" s="65"/>
      <c r="D19217" s="65"/>
      <c r="E19217" s="65"/>
      <c r="F19217" s="65"/>
      <c r="G19217" s="129"/>
    </row>
    <row r="19218" spans="1:7">
      <c r="A19218" s="65"/>
      <c r="B19218" s="65"/>
      <c r="C19218" s="65"/>
      <c r="D19218" s="65"/>
      <c r="E19218" s="65"/>
      <c r="F19218" s="65"/>
      <c r="G19218" s="129"/>
    </row>
    <row r="19219" spans="1:7">
      <c r="A19219" s="65"/>
      <c r="B19219" s="65"/>
      <c r="C19219" s="65"/>
      <c r="D19219" s="65"/>
      <c r="E19219" s="65"/>
      <c r="F19219" s="65"/>
      <c r="G19219" s="129"/>
    </row>
    <row r="19220" spans="1:7">
      <c r="A19220" s="65"/>
      <c r="B19220" s="65"/>
      <c r="C19220" s="65"/>
      <c r="D19220" s="65"/>
      <c r="E19220" s="65"/>
      <c r="F19220" s="65"/>
      <c r="G19220" s="129"/>
    </row>
    <row r="19221" spans="1:7">
      <c r="A19221" s="65"/>
      <c r="B19221" s="65"/>
      <c r="C19221" s="65"/>
      <c r="D19221" s="65"/>
      <c r="E19221" s="65"/>
      <c r="F19221" s="65"/>
      <c r="G19221" s="129"/>
    </row>
    <row r="19222" spans="1:7">
      <c r="A19222" s="65"/>
      <c r="B19222" s="65"/>
      <c r="C19222" s="65"/>
      <c r="D19222" s="65"/>
      <c r="E19222" s="65"/>
      <c r="F19222" s="65"/>
      <c r="G19222" s="129"/>
    </row>
    <row r="19223" spans="1:7">
      <c r="A19223" s="65"/>
      <c r="B19223" s="65"/>
      <c r="C19223" s="65"/>
      <c r="D19223" s="65"/>
      <c r="E19223" s="65"/>
      <c r="F19223" s="65"/>
      <c r="G19223" s="129"/>
    </row>
    <row r="19224" spans="1:7">
      <c r="A19224" s="65"/>
      <c r="B19224" s="65"/>
      <c r="C19224" s="65"/>
      <c r="D19224" s="65"/>
      <c r="E19224" s="65"/>
      <c r="F19224" s="65"/>
      <c r="G19224" s="129"/>
    </row>
    <row r="19225" spans="1:7">
      <c r="A19225" s="65"/>
      <c r="B19225" s="65"/>
      <c r="C19225" s="65"/>
      <c r="D19225" s="65"/>
      <c r="E19225" s="65"/>
      <c r="F19225" s="65"/>
      <c r="G19225" s="129"/>
    </row>
    <row r="19226" spans="1:7">
      <c r="A19226" s="65"/>
      <c r="B19226" s="65"/>
      <c r="C19226" s="65"/>
      <c r="D19226" s="65"/>
      <c r="E19226" s="65"/>
      <c r="F19226" s="65"/>
      <c r="G19226" s="129"/>
    </row>
    <row r="19227" spans="1:7">
      <c r="A19227" s="65"/>
      <c r="B19227" s="65"/>
      <c r="C19227" s="65"/>
      <c r="D19227" s="65"/>
      <c r="E19227" s="65"/>
      <c r="F19227" s="65"/>
      <c r="G19227" s="129"/>
    </row>
    <row r="19228" spans="1:7">
      <c r="A19228" s="65"/>
      <c r="B19228" s="65"/>
      <c r="C19228" s="65"/>
      <c r="D19228" s="65"/>
      <c r="E19228" s="65"/>
      <c r="F19228" s="65"/>
      <c r="G19228" s="129"/>
    </row>
    <row r="19229" spans="1:7">
      <c r="A19229" s="65"/>
      <c r="B19229" s="65"/>
      <c r="C19229" s="65"/>
      <c r="D19229" s="65"/>
      <c r="E19229" s="65"/>
      <c r="F19229" s="65"/>
      <c r="G19229" s="129"/>
    </row>
    <row r="19230" spans="1:7">
      <c r="A19230" s="65"/>
      <c r="B19230" s="65"/>
      <c r="C19230" s="65"/>
      <c r="D19230" s="65"/>
      <c r="E19230" s="65"/>
      <c r="F19230" s="65"/>
      <c r="G19230" s="129"/>
    </row>
    <row r="19231" spans="1:7">
      <c r="A19231" s="65"/>
      <c r="B19231" s="65"/>
      <c r="C19231" s="65"/>
      <c r="D19231" s="65"/>
      <c r="E19231" s="65"/>
      <c r="F19231" s="65"/>
      <c r="G19231" s="129"/>
    </row>
    <row r="19232" spans="1:7">
      <c r="A19232" s="65"/>
      <c r="B19232" s="65"/>
      <c r="C19232" s="65"/>
      <c r="D19232" s="65"/>
      <c r="E19232" s="65"/>
      <c r="F19232" s="65"/>
      <c r="G19232" s="129"/>
    </row>
    <row r="19233" spans="1:7">
      <c r="A19233" s="65"/>
      <c r="B19233" s="65"/>
      <c r="C19233" s="65"/>
      <c r="D19233" s="65"/>
      <c r="E19233" s="65"/>
      <c r="F19233" s="65"/>
      <c r="G19233" s="129"/>
    </row>
    <row r="19234" spans="1:7">
      <c r="A19234" s="65"/>
      <c r="B19234" s="65"/>
      <c r="C19234" s="65"/>
      <c r="D19234" s="65"/>
      <c r="E19234" s="65"/>
      <c r="F19234" s="65"/>
      <c r="G19234" s="129"/>
    </row>
    <row r="19235" spans="1:7">
      <c r="A19235" s="65"/>
      <c r="B19235" s="65"/>
      <c r="C19235" s="65"/>
      <c r="D19235" s="65"/>
      <c r="E19235" s="65"/>
      <c r="F19235" s="65"/>
      <c r="G19235" s="129"/>
    </row>
    <row r="19236" spans="1:7">
      <c r="A19236" s="65"/>
      <c r="B19236" s="65"/>
      <c r="C19236" s="65"/>
      <c r="D19236" s="65"/>
      <c r="E19236" s="65"/>
      <c r="F19236" s="65"/>
      <c r="G19236" s="129"/>
    </row>
    <row r="19237" spans="1:7">
      <c r="A19237" s="65"/>
      <c r="B19237" s="65"/>
      <c r="C19237" s="65"/>
      <c r="D19237" s="65"/>
      <c r="E19237" s="65"/>
      <c r="F19237" s="65"/>
      <c r="G19237" s="129"/>
    </row>
    <row r="19238" spans="1:7">
      <c r="A19238" s="65"/>
      <c r="B19238" s="65"/>
      <c r="C19238" s="65"/>
      <c r="D19238" s="65"/>
      <c r="E19238" s="65"/>
      <c r="F19238" s="65"/>
      <c r="G19238" s="129"/>
    </row>
    <row r="19239" spans="1:7">
      <c r="A19239" s="65"/>
      <c r="B19239" s="65"/>
      <c r="C19239" s="65"/>
      <c r="D19239" s="65"/>
      <c r="E19239" s="65"/>
      <c r="F19239" s="65"/>
      <c r="G19239" s="129"/>
    </row>
    <row r="19240" spans="1:7">
      <c r="A19240" s="65"/>
      <c r="B19240" s="65"/>
      <c r="C19240" s="65"/>
      <c r="D19240" s="65"/>
      <c r="E19240" s="65"/>
      <c r="F19240" s="65"/>
      <c r="G19240" s="129"/>
    </row>
    <row r="19241" spans="1:7">
      <c r="A19241" s="65"/>
      <c r="B19241" s="65"/>
      <c r="C19241" s="65"/>
      <c r="D19241" s="65"/>
      <c r="E19241" s="65"/>
      <c r="F19241" s="65"/>
      <c r="G19241" s="129"/>
    </row>
    <row r="19242" spans="1:7">
      <c r="A19242" s="65"/>
      <c r="B19242" s="65"/>
      <c r="C19242" s="65"/>
      <c r="D19242" s="65"/>
      <c r="E19242" s="65"/>
      <c r="F19242" s="65"/>
      <c r="G19242" s="129"/>
    </row>
    <row r="19243" spans="1:7">
      <c r="A19243" s="65"/>
      <c r="B19243" s="65"/>
      <c r="C19243" s="65"/>
      <c r="D19243" s="65"/>
      <c r="E19243" s="65"/>
      <c r="F19243" s="65"/>
      <c r="G19243" s="129"/>
    </row>
    <row r="19244" spans="1:7">
      <c r="A19244" s="65"/>
      <c r="B19244" s="65"/>
      <c r="C19244" s="65"/>
      <c r="D19244" s="65"/>
      <c r="E19244" s="65"/>
      <c r="F19244" s="65"/>
      <c r="G19244" s="129"/>
    </row>
    <row r="19245" spans="1:7">
      <c r="A19245" s="65"/>
      <c r="B19245" s="65"/>
      <c r="C19245" s="65"/>
      <c r="D19245" s="65"/>
      <c r="E19245" s="65"/>
      <c r="F19245" s="65"/>
      <c r="G19245" s="129"/>
    </row>
    <row r="19246" spans="1:7">
      <c r="A19246" s="65"/>
      <c r="B19246" s="65"/>
      <c r="C19246" s="65"/>
      <c r="D19246" s="65"/>
      <c r="E19246" s="65"/>
      <c r="F19246" s="65"/>
      <c r="G19246" s="129"/>
    </row>
    <row r="19247" spans="1:7">
      <c r="A19247" s="65"/>
      <c r="B19247" s="65"/>
      <c r="C19247" s="65"/>
      <c r="D19247" s="65"/>
      <c r="E19247" s="65"/>
      <c r="F19247" s="65"/>
      <c r="G19247" s="129"/>
    </row>
    <row r="19248" spans="1:7">
      <c r="A19248" s="65"/>
      <c r="B19248" s="65"/>
      <c r="C19248" s="65"/>
      <c r="D19248" s="65"/>
      <c r="E19248" s="65"/>
      <c r="F19248" s="65"/>
      <c r="G19248" s="129"/>
    </row>
    <row r="19249" spans="1:7">
      <c r="A19249" s="65"/>
      <c r="B19249" s="65"/>
      <c r="C19249" s="65"/>
      <c r="D19249" s="65"/>
      <c r="E19249" s="65"/>
      <c r="F19249" s="65"/>
      <c r="G19249" s="129"/>
    </row>
    <row r="19250" spans="1:7">
      <c r="A19250" s="65"/>
      <c r="B19250" s="65"/>
      <c r="C19250" s="65"/>
      <c r="D19250" s="65"/>
      <c r="E19250" s="65"/>
      <c r="F19250" s="65"/>
      <c r="G19250" s="129"/>
    </row>
    <row r="19251" spans="1:7">
      <c r="A19251" s="65"/>
      <c r="B19251" s="65"/>
      <c r="C19251" s="65"/>
      <c r="D19251" s="65"/>
      <c r="E19251" s="65"/>
      <c r="F19251" s="65"/>
      <c r="G19251" s="129"/>
    </row>
    <row r="19252" spans="1:7">
      <c r="A19252" s="65"/>
      <c r="B19252" s="65"/>
      <c r="C19252" s="65"/>
      <c r="D19252" s="65"/>
      <c r="E19252" s="65"/>
      <c r="F19252" s="65"/>
      <c r="G19252" s="129"/>
    </row>
    <row r="19253" spans="1:7">
      <c r="A19253" s="65"/>
      <c r="B19253" s="65"/>
      <c r="C19253" s="65"/>
      <c r="D19253" s="65"/>
      <c r="E19253" s="65"/>
      <c r="F19253" s="65"/>
      <c r="G19253" s="129"/>
    </row>
    <row r="19254" spans="1:7">
      <c r="A19254" s="65"/>
      <c r="B19254" s="65"/>
      <c r="C19254" s="65"/>
      <c r="D19254" s="65"/>
      <c r="E19254" s="65"/>
      <c r="F19254" s="65"/>
      <c r="G19254" s="129"/>
    </row>
    <row r="19255" spans="1:7">
      <c r="A19255" s="65"/>
      <c r="B19255" s="65"/>
      <c r="C19255" s="65"/>
      <c r="D19255" s="65"/>
      <c r="E19255" s="65"/>
      <c r="F19255" s="65"/>
      <c r="G19255" s="129"/>
    </row>
    <row r="19256" spans="1:7">
      <c r="A19256" s="65"/>
      <c r="B19256" s="65"/>
      <c r="C19256" s="65"/>
      <c r="D19256" s="65"/>
      <c r="E19256" s="65"/>
      <c r="F19256" s="65"/>
      <c r="G19256" s="129"/>
    </row>
    <row r="19257" spans="1:7">
      <c r="A19257" s="65"/>
      <c r="B19257" s="65"/>
      <c r="C19257" s="65"/>
      <c r="D19257" s="65"/>
      <c r="E19257" s="65"/>
      <c r="F19257" s="65"/>
      <c r="G19257" s="129"/>
    </row>
    <row r="19258" spans="1:7">
      <c r="A19258" s="65"/>
      <c r="B19258" s="65"/>
      <c r="C19258" s="65"/>
      <c r="D19258" s="65"/>
      <c r="E19258" s="65"/>
      <c r="F19258" s="65"/>
      <c r="G19258" s="129"/>
    </row>
    <row r="19259" spans="1:7">
      <c r="A19259" s="65"/>
      <c r="B19259" s="65"/>
      <c r="C19259" s="65"/>
      <c r="D19259" s="65"/>
      <c r="E19259" s="65"/>
      <c r="F19259" s="65"/>
      <c r="G19259" s="129"/>
    </row>
    <row r="19260" spans="1:7">
      <c r="A19260" s="65"/>
      <c r="B19260" s="65"/>
      <c r="C19260" s="65"/>
      <c r="D19260" s="65"/>
      <c r="E19260" s="65"/>
      <c r="F19260" s="65"/>
      <c r="G19260" s="129"/>
    </row>
    <row r="19261" spans="1:7">
      <c r="A19261" s="65"/>
      <c r="B19261" s="65"/>
      <c r="C19261" s="65"/>
      <c r="D19261" s="65"/>
      <c r="E19261" s="65"/>
      <c r="F19261" s="65"/>
      <c r="G19261" s="129"/>
    </row>
    <row r="19262" spans="1:7">
      <c r="A19262" s="65"/>
      <c r="B19262" s="65"/>
      <c r="C19262" s="65"/>
      <c r="D19262" s="65"/>
      <c r="E19262" s="65"/>
      <c r="F19262" s="65"/>
      <c r="G19262" s="129"/>
    </row>
    <row r="19263" spans="1:7">
      <c r="A19263" s="65"/>
      <c r="B19263" s="65"/>
      <c r="C19263" s="65"/>
      <c r="D19263" s="65"/>
      <c r="E19263" s="65"/>
      <c r="F19263" s="65"/>
      <c r="G19263" s="129"/>
    </row>
    <row r="19264" spans="1:7">
      <c r="A19264" s="65"/>
      <c r="B19264" s="65"/>
      <c r="C19264" s="65"/>
      <c r="D19264" s="65"/>
      <c r="E19264" s="65"/>
      <c r="F19264" s="65"/>
      <c r="G19264" s="129"/>
    </row>
    <row r="19265" spans="1:7">
      <c r="A19265" s="65"/>
      <c r="B19265" s="65"/>
      <c r="C19265" s="65"/>
      <c r="D19265" s="65"/>
      <c r="E19265" s="65"/>
      <c r="F19265" s="65"/>
      <c r="G19265" s="129"/>
    </row>
    <row r="19266" spans="1:7">
      <c r="A19266" s="65"/>
      <c r="B19266" s="65"/>
      <c r="C19266" s="65"/>
      <c r="D19266" s="65"/>
      <c r="E19266" s="65"/>
      <c r="F19266" s="65"/>
      <c r="G19266" s="129"/>
    </row>
    <row r="19267" spans="1:7">
      <c r="A19267" s="65"/>
      <c r="B19267" s="65"/>
      <c r="C19267" s="65"/>
      <c r="D19267" s="65"/>
      <c r="E19267" s="65"/>
      <c r="F19267" s="65"/>
      <c r="G19267" s="129"/>
    </row>
    <row r="19268" spans="1:7">
      <c r="A19268" s="65"/>
      <c r="B19268" s="65"/>
      <c r="C19268" s="65"/>
      <c r="D19268" s="65"/>
      <c r="E19268" s="65"/>
      <c r="F19268" s="65"/>
      <c r="G19268" s="129"/>
    </row>
    <row r="19269" spans="1:7">
      <c r="A19269" s="65"/>
      <c r="B19269" s="65"/>
      <c r="C19269" s="65"/>
      <c r="D19269" s="65"/>
      <c r="E19269" s="65"/>
      <c r="F19269" s="65"/>
      <c r="G19269" s="129"/>
    </row>
    <row r="19270" spans="1:7">
      <c r="A19270" s="65"/>
      <c r="B19270" s="65"/>
      <c r="C19270" s="65"/>
      <c r="D19270" s="65"/>
      <c r="E19270" s="65"/>
      <c r="F19270" s="65"/>
      <c r="G19270" s="129"/>
    </row>
    <row r="19271" spans="1:7">
      <c r="A19271" s="65"/>
      <c r="B19271" s="65"/>
      <c r="C19271" s="65"/>
      <c r="D19271" s="65"/>
      <c r="E19271" s="65"/>
      <c r="F19271" s="65"/>
      <c r="G19271" s="129"/>
    </row>
    <row r="19272" spans="1:7">
      <c r="A19272" s="65"/>
      <c r="B19272" s="65"/>
      <c r="C19272" s="65"/>
      <c r="D19272" s="65"/>
      <c r="E19272" s="65"/>
      <c r="F19272" s="65"/>
      <c r="G19272" s="129"/>
    </row>
    <row r="19273" spans="1:7">
      <c r="A19273" s="65"/>
      <c r="B19273" s="65"/>
      <c r="C19273" s="65"/>
      <c r="D19273" s="65"/>
      <c r="E19273" s="65"/>
      <c r="F19273" s="65"/>
      <c r="G19273" s="129"/>
    </row>
    <row r="19274" spans="1:7">
      <c r="A19274" s="65"/>
      <c r="B19274" s="65"/>
      <c r="C19274" s="65"/>
      <c r="D19274" s="65"/>
      <c r="E19274" s="65"/>
      <c r="F19274" s="65"/>
      <c r="G19274" s="129"/>
    </row>
    <row r="19275" spans="1:7">
      <c r="A19275" s="65"/>
      <c r="B19275" s="65"/>
      <c r="C19275" s="65"/>
      <c r="D19275" s="65"/>
      <c r="E19275" s="65"/>
      <c r="F19275" s="65"/>
      <c r="G19275" s="129"/>
    </row>
    <row r="19276" spans="1:7">
      <c r="A19276" s="65"/>
      <c r="B19276" s="65"/>
      <c r="C19276" s="65"/>
      <c r="D19276" s="65"/>
      <c r="E19276" s="65"/>
      <c r="F19276" s="65"/>
      <c r="G19276" s="129"/>
    </row>
    <row r="19277" spans="1:7">
      <c r="A19277" s="65"/>
      <c r="B19277" s="65"/>
      <c r="C19277" s="65"/>
      <c r="D19277" s="65"/>
      <c r="E19277" s="65"/>
      <c r="F19277" s="65"/>
      <c r="G19277" s="129"/>
    </row>
    <row r="19278" spans="1:7">
      <c r="A19278" s="65"/>
      <c r="B19278" s="65"/>
      <c r="C19278" s="65"/>
      <c r="D19278" s="65"/>
      <c r="E19278" s="65"/>
      <c r="F19278" s="65"/>
      <c r="G19278" s="129"/>
    </row>
    <row r="19279" spans="1:7">
      <c r="A19279" s="65"/>
      <c r="B19279" s="65"/>
      <c r="C19279" s="65"/>
      <c r="D19279" s="65"/>
      <c r="E19279" s="65"/>
      <c r="F19279" s="65"/>
      <c r="G19279" s="129"/>
    </row>
    <row r="19280" spans="1:7">
      <c r="A19280" s="65"/>
      <c r="B19280" s="65"/>
      <c r="C19280" s="65"/>
      <c r="D19280" s="65"/>
      <c r="E19280" s="65"/>
      <c r="F19280" s="65"/>
      <c r="G19280" s="129"/>
    </row>
    <row r="19281" spans="1:7">
      <c r="A19281" s="65"/>
      <c r="B19281" s="65"/>
      <c r="C19281" s="65"/>
      <c r="D19281" s="65"/>
      <c r="E19281" s="65"/>
      <c r="F19281" s="65"/>
      <c r="G19281" s="129"/>
    </row>
    <row r="19282" spans="1:7">
      <c r="A19282" s="65"/>
      <c r="B19282" s="65"/>
      <c r="C19282" s="65"/>
      <c r="D19282" s="65"/>
      <c r="E19282" s="65"/>
      <c r="F19282" s="65"/>
      <c r="G19282" s="129"/>
    </row>
    <row r="19283" spans="1:7">
      <c r="A19283" s="65"/>
      <c r="B19283" s="65"/>
      <c r="C19283" s="65"/>
      <c r="D19283" s="65"/>
      <c r="E19283" s="65"/>
      <c r="F19283" s="65"/>
      <c r="G19283" s="129"/>
    </row>
    <row r="19284" spans="1:7">
      <c r="A19284" s="65"/>
      <c r="B19284" s="65"/>
      <c r="C19284" s="65"/>
      <c r="D19284" s="65"/>
      <c r="E19284" s="65"/>
      <c r="F19284" s="65"/>
      <c r="G19284" s="129"/>
    </row>
    <row r="19285" spans="1:7">
      <c r="A19285" s="65"/>
      <c r="B19285" s="65"/>
      <c r="C19285" s="65"/>
      <c r="D19285" s="65"/>
      <c r="E19285" s="65"/>
      <c r="F19285" s="65"/>
      <c r="G19285" s="129"/>
    </row>
    <row r="19286" spans="1:7">
      <c r="A19286" s="65"/>
      <c r="B19286" s="65"/>
      <c r="C19286" s="65"/>
      <c r="D19286" s="65"/>
      <c r="E19286" s="65"/>
      <c r="F19286" s="65"/>
      <c r="G19286" s="129"/>
    </row>
    <row r="19287" spans="1:7">
      <c r="A19287" s="65"/>
      <c r="B19287" s="65"/>
      <c r="C19287" s="65"/>
      <c r="D19287" s="65"/>
      <c r="E19287" s="65"/>
      <c r="F19287" s="65"/>
      <c r="G19287" s="129"/>
    </row>
    <row r="19288" spans="1:7">
      <c r="A19288" s="65"/>
      <c r="B19288" s="65"/>
      <c r="C19288" s="65"/>
      <c r="D19288" s="65"/>
      <c r="E19288" s="65"/>
      <c r="F19288" s="65"/>
      <c r="G19288" s="129"/>
    </row>
    <row r="19289" spans="1:7">
      <c r="A19289" s="65"/>
      <c r="B19289" s="65"/>
      <c r="C19289" s="65"/>
      <c r="D19289" s="65"/>
      <c r="E19289" s="65"/>
      <c r="F19289" s="65"/>
      <c r="G19289" s="129"/>
    </row>
    <row r="19290" spans="1:7">
      <c r="A19290" s="65"/>
      <c r="B19290" s="65"/>
      <c r="C19290" s="65"/>
      <c r="D19290" s="65"/>
      <c r="E19290" s="65"/>
      <c r="F19290" s="65"/>
      <c r="G19290" s="129"/>
    </row>
    <row r="19291" spans="1:7">
      <c r="A19291" s="65"/>
      <c r="B19291" s="65"/>
      <c r="C19291" s="65"/>
      <c r="D19291" s="65"/>
      <c r="E19291" s="65"/>
      <c r="F19291" s="65"/>
      <c r="G19291" s="129"/>
    </row>
    <row r="19292" spans="1:7">
      <c r="A19292" s="65"/>
      <c r="B19292" s="65"/>
      <c r="C19292" s="65"/>
      <c r="D19292" s="65"/>
      <c r="E19292" s="65"/>
      <c r="F19292" s="65"/>
      <c r="G19292" s="129"/>
    </row>
    <row r="19293" spans="1:7">
      <c r="A19293" s="65"/>
      <c r="B19293" s="65"/>
      <c r="C19293" s="65"/>
      <c r="D19293" s="65"/>
      <c r="E19293" s="65"/>
      <c r="F19293" s="65"/>
      <c r="G19293" s="129"/>
    </row>
    <row r="19294" spans="1:7">
      <c r="A19294" s="65"/>
      <c r="B19294" s="65"/>
      <c r="C19294" s="65"/>
      <c r="D19294" s="65"/>
      <c r="E19294" s="65"/>
      <c r="F19294" s="65"/>
      <c r="G19294" s="129"/>
    </row>
    <row r="19295" spans="1:7">
      <c r="A19295" s="65"/>
      <c r="B19295" s="65"/>
      <c r="C19295" s="65"/>
      <c r="D19295" s="65"/>
      <c r="E19295" s="65"/>
      <c r="F19295" s="65"/>
      <c r="G19295" s="129"/>
    </row>
    <row r="19296" spans="1:7">
      <c r="A19296" s="65"/>
      <c r="B19296" s="65"/>
      <c r="C19296" s="65"/>
      <c r="D19296" s="65"/>
      <c r="E19296" s="65"/>
      <c r="F19296" s="65"/>
      <c r="G19296" s="129"/>
    </row>
    <row r="19297" spans="1:7">
      <c r="A19297" s="65"/>
      <c r="B19297" s="65"/>
      <c r="C19297" s="65"/>
      <c r="D19297" s="65"/>
      <c r="E19297" s="65"/>
      <c r="F19297" s="65"/>
      <c r="G19297" s="129"/>
    </row>
    <row r="19298" spans="1:7">
      <c r="A19298" s="65"/>
      <c r="B19298" s="65"/>
      <c r="C19298" s="65"/>
      <c r="D19298" s="65"/>
      <c r="E19298" s="65"/>
      <c r="F19298" s="65"/>
      <c r="G19298" s="129"/>
    </row>
    <row r="19299" spans="1:7">
      <c r="A19299" s="65"/>
      <c r="B19299" s="65"/>
      <c r="C19299" s="65"/>
      <c r="D19299" s="65"/>
      <c r="E19299" s="65"/>
      <c r="F19299" s="65"/>
      <c r="G19299" s="129"/>
    </row>
    <row r="19300" spans="1:7">
      <c r="A19300" s="65"/>
      <c r="B19300" s="65"/>
      <c r="C19300" s="65"/>
      <c r="D19300" s="65"/>
      <c r="E19300" s="65"/>
      <c r="F19300" s="65"/>
      <c r="G19300" s="129"/>
    </row>
    <row r="19301" spans="1:7">
      <c r="A19301" s="65"/>
      <c r="B19301" s="65"/>
      <c r="C19301" s="65"/>
      <c r="D19301" s="65"/>
      <c r="E19301" s="65"/>
      <c r="F19301" s="65"/>
      <c r="G19301" s="129"/>
    </row>
    <row r="19302" spans="1:7">
      <c r="A19302" s="65"/>
      <c r="B19302" s="65"/>
      <c r="C19302" s="65"/>
      <c r="D19302" s="65"/>
      <c r="E19302" s="65"/>
      <c r="F19302" s="65"/>
      <c r="G19302" s="129"/>
    </row>
    <row r="19303" spans="1:7">
      <c r="A19303" s="65"/>
      <c r="B19303" s="65"/>
      <c r="C19303" s="65"/>
      <c r="D19303" s="65"/>
      <c r="E19303" s="65"/>
      <c r="F19303" s="65"/>
      <c r="G19303" s="129"/>
    </row>
    <row r="19304" spans="1:7">
      <c r="A19304" s="65"/>
      <c r="B19304" s="65"/>
      <c r="C19304" s="65"/>
      <c r="D19304" s="65"/>
      <c r="E19304" s="65"/>
      <c r="F19304" s="65"/>
      <c r="G19304" s="129"/>
    </row>
    <row r="19305" spans="1:7">
      <c r="A19305" s="65"/>
      <c r="B19305" s="65"/>
      <c r="C19305" s="65"/>
      <c r="D19305" s="65"/>
      <c r="E19305" s="65"/>
      <c r="F19305" s="65"/>
      <c r="G19305" s="129"/>
    </row>
    <row r="19306" spans="1:7">
      <c r="A19306" s="65"/>
      <c r="B19306" s="65"/>
      <c r="C19306" s="65"/>
      <c r="D19306" s="65"/>
      <c r="E19306" s="65"/>
      <c r="F19306" s="65"/>
      <c r="G19306" s="129"/>
    </row>
    <row r="19307" spans="1:7">
      <c r="A19307" s="65"/>
      <c r="B19307" s="65"/>
      <c r="C19307" s="65"/>
      <c r="D19307" s="65"/>
      <c r="E19307" s="65"/>
      <c r="F19307" s="65"/>
      <c r="G19307" s="129"/>
    </row>
    <row r="19308" spans="1:7">
      <c r="A19308" s="65"/>
      <c r="B19308" s="65"/>
      <c r="C19308" s="65"/>
      <c r="D19308" s="65"/>
      <c r="E19308" s="65"/>
      <c r="F19308" s="65"/>
      <c r="G19308" s="129"/>
    </row>
    <row r="19309" spans="1:7">
      <c r="A19309" s="65"/>
      <c r="B19309" s="65"/>
      <c r="C19309" s="65"/>
      <c r="D19309" s="65"/>
      <c r="E19309" s="65"/>
      <c r="F19309" s="65"/>
      <c r="G19309" s="129"/>
    </row>
    <row r="19310" spans="1:7">
      <c r="A19310" s="65"/>
      <c r="B19310" s="65"/>
      <c r="C19310" s="65"/>
      <c r="D19310" s="65"/>
      <c r="E19310" s="65"/>
      <c r="F19310" s="65"/>
      <c r="G19310" s="129"/>
    </row>
    <row r="19311" spans="1:7">
      <c r="A19311" s="65"/>
      <c r="B19311" s="65"/>
      <c r="C19311" s="65"/>
      <c r="D19311" s="65"/>
      <c r="E19311" s="65"/>
      <c r="F19311" s="65"/>
      <c r="G19311" s="129"/>
    </row>
    <row r="19312" spans="1:7">
      <c r="A19312" s="65"/>
      <c r="B19312" s="65"/>
      <c r="C19312" s="65"/>
      <c r="D19312" s="65"/>
      <c r="E19312" s="65"/>
      <c r="F19312" s="65"/>
      <c r="G19312" s="129"/>
    </row>
    <row r="19313" spans="1:7">
      <c r="A19313" s="65"/>
      <c r="B19313" s="65"/>
      <c r="C19313" s="65"/>
      <c r="D19313" s="65"/>
      <c r="E19313" s="65"/>
      <c r="F19313" s="65"/>
      <c r="G19313" s="129"/>
    </row>
    <row r="19314" spans="1:7">
      <c r="A19314" s="65"/>
      <c r="B19314" s="65"/>
      <c r="C19314" s="65"/>
      <c r="D19314" s="65"/>
      <c r="E19314" s="65"/>
      <c r="F19314" s="65"/>
      <c r="G19314" s="129"/>
    </row>
    <row r="19315" spans="1:7">
      <c r="A19315" s="65"/>
      <c r="B19315" s="65"/>
      <c r="C19315" s="65"/>
      <c r="D19315" s="65"/>
      <c r="E19315" s="65"/>
      <c r="F19315" s="65"/>
      <c r="G19315" s="129"/>
    </row>
    <row r="19316" spans="1:7">
      <c r="A19316" s="65"/>
      <c r="B19316" s="65"/>
      <c r="C19316" s="65"/>
      <c r="D19316" s="65"/>
      <c r="E19316" s="65"/>
      <c r="F19316" s="65"/>
      <c r="G19316" s="129"/>
    </row>
    <row r="19317" spans="1:7">
      <c r="A19317" s="65"/>
      <c r="B19317" s="65"/>
      <c r="C19317" s="65"/>
      <c r="D19317" s="65"/>
      <c r="E19317" s="65"/>
      <c r="F19317" s="65"/>
      <c r="G19317" s="129"/>
    </row>
    <row r="19318" spans="1:7">
      <c r="A19318" s="65"/>
      <c r="B19318" s="65"/>
      <c r="C19318" s="65"/>
      <c r="D19318" s="65"/>
      <c r="E19318" s="65"/>
      <c r="F19318" s="65"/>
      <c r="G19318" s="129"/>
    </row>
    <row r="19319" spans="1:7">
      <c r="A19319" s="65"/>
      <c r="B19319" s="65"/>
      <c r="C19319" s="65"/>
      <c r="D19319" s="65"/>
      <c r="E19319" s="65"/>
      <c r="F19319" s="65"/>
      <c r="G19319" s="129"/>
    </row>
    <row r="19320" spans="1:7">
      <c r="A19320" s="65"/>
      <c r="B19320" s="65"/>
      <c r="C19320" s="65"/>
      <c r="D19320" s="65"/>
      <c r="E19320" s="65"/>
      <c r="F19320" s="65"/>
      <c r="G19320" s="129"/>
    </row>
    <row r="19321" spans="1:7">
      <c r="A19321" s="65"/>
      <c r="B19321" s="65"/>
      <c r="C19321" s="65"/>
      <c r="D19321" s="65"/>
      <c r="E19321" s="65"/>
      <c r="F19321" s="65"/>
      <c r="G19321" s="129"/>
    </row>
    <row r="19322" spans="1:7">
      <c r="A19322" s="65"/>
      <c r="B19322" s="65"/>
      <c r="C19322" s="65"/>
      <c r="D19322" s="65"/>
      <c r="E19322" s="65"/>
      <c r="F19322" s="65"/>
      <c r="G19322" s="129"/>
    </row>
    <row r="19323" spans="1:7">
      <c r="A19323" s="65"/>
      <c r="B19323" s="65"/>
      <c r="C19323" s="65"/>
      <c r="D19323" s="65"/>
      <c r="E19323" s="65"/>
      <c r="F19323" s="65"/>
      <c r="G19323" s="129"/>
    </row>
    <row r="19324" spans="1:7">
      <c r="A19324" s="65"/>
      <c r="B19324" s="65"/>
      <c r="C19324" s="65"/>
      <c r="D19324" s="65"/>
      <c r="E19324" s="65"/>
      <c r="F19324" s="65"/>
      <c r="G19324" s="129"/>
    </row>
    <row r="19325" spans="1:7">
      <c r="A19325" s="65"/>
      <c r="B19325" s="65"/>
      <c r="C19325" s="65"/>
      <c r="D19325" s="65"/>
      <c r="E19325" s="65"/>
      <c r="F19325" s="65"/>
      <c r="G19325" s="129"/>
    </row>
    <row r="19326" spans="1:7">
      <c r="A19326" s="65"/>
      <c r="B19326" s="65"/>
      <c r="C19326" s="65"/>
      <c r="D19326" s="65"/>
      <c r="E19326" s="65"/>
      <c r="F19326" s="65"/>
      <c r="G19326" s="129"/>
    </row>
    <row r="19327" spans="1:7">
      <c r="A19327" s="65"/>
      <c r="B19327" s="65"/>
      <c r="C19327" s="65"/>
      <c r="D19327" s="65"/>
      <c r="E19327" s="65"/>
      <c r="F19327" s="65"/>
      <c r="G19327" s="129"/>
    </row>
    <row r="19328" spans="1:7">
      <c r="A19328" s="65"/>
      <c r="B19328" s="65"/>
      <c r="C19328" s="65"/>
      <c r="D19328" s="65"/>
      <c r="E19328" s="65"/>
      <c r="F19328" s="65"/>
      <c r="G19328" s="129"/>
    </row>
    <row r="19329" spans="1:7">
      <c r="A19329" s="65"/>
      <c r="B19329" s="65"/>
      <c r="C19329" s="65"/>
      <c r="D19329" s="65"/>
      <c r="E19329" s="65"/>
      <c r="F19329" s="65"/>
      <c r="G19329" s="129"/>
    </row>
    <row r="19330" spans="1:7">
      <c r="A19330" s="65"/>
      <c r="B19330" s="65"/>
      <c r="C19330" s="65"/>
      <c r="D19330" s="65"/>
      <c r="E19330" s="65"/>
      <c r="F19330" s="65"/>
      <c r="G19330" s="129"/>
    </row>
    <row r="19331" spans="1:7">
      <c r="A19331" s="65"/>
      <c r="B19331" s="65"/>
      <c r="C19331" s="65"/>
      <c r="D19331" s="65"/>
      <c r="E19331" s="65"/>
      <c r="F19331" s="65"/>
      <c r="G19331" s="129"/>
    </row>
    <row r="19332" spans="1:7">
      <c r="A19332" s="65"/>
      <c r="B19332" s="65"/>
      <c r="C19332" s="65"/>
      <c r="D19332" s="65"/>
      <c r="E19332" s="65"/>
      <c r="F19332" s="65"/>
      <c r="G19332" s="129"/>
    </row>
    <row r="19333" spans="1:7">
      <c r="A19333" s="65"/>
      <c r="B19333" s="65"/>
      <c r="C19333" s="65"/>
      <c r="D19333" s="65"/>
      <c r="E19333" s="65"/>
      <c r="F19333" s="65"/>
      <c r="G19333" s="129"/>
    </row>
    <row r="19334" spans="1:7">
      <c r="A19334" s="65"/>
      <c r="B19334" s="65"/>
      <c r="C19334" s="65"/>
      <c r="D19334" s="65"/>
      <c r="E19334" s="65"/>
      <c r="F19334" s="65"/>
      <c r="G19334" s="129"/>
    </row>
    <row r="19335" spans="1:7">
      <c r="A19335" s="65"/>
      <c r="B19335" s="65"/>
      <c r="C19335" s="65"/>
      <c r="D19335" s="65"/>
      <c r="E19335" s="65"/>
      <c r="F19335" s="65"/>
      <c r="G19335" s="129"/>
    </row>
    <row r="19336" spans="1:7">
      <c r="A19336" s="65"/>
      <c r="B19336" s="65"/>
      <c r="C19336" s="65"/>
      <c r="D19336" s="65"/>
      <c r="E19336" s="65"/>
      <c r="F19336" s="65"/>
      <c r="G19336" s="129"/>
    </row>
    <row r="19337" spans="1:7">
      <c r="A19337" s="65"/>
      <c r="B19337" s="65"/>
      <c r="C19337" s="65"/>
      <c r="D19337" s="65"/>
      <c r="E19337" s="65"/>
      <c r="F19337" s="65"/>
      <c r="G19337" s="129"/>
    </row>
    <row r="19338" spans="1:7">
      <c r="A19338" s="65"/>
      <c r="B19338" s="65"/>
      <c r="C19338" s="65"/>
      <c r="D19338" s="65"/>
      <c r="E19338" s="65"/>
      <c r="F19338" s="65"/>
      <c r="G19338" s="129"/>
    </row>
    <row r="19339" spans="1:7">
      <c r="A19339" s="65"/>
      <c r="B19339" s="65"/>
      <c r="C19339" s="65"/>
      <c r="D19339" s="65"/>
      <c r="E19339" s="65"/>
      <c r="F19339" s="65"/>
      <c r="G19339" s="129"/>
    </row>
    <row r="19340" spans="1:7">
      <c r="A19340" s="65"/>
      <c r="B19340" s="65"/>
      <c r="C19340" s="65"/>
      <c r="D19340" s="65"/>
      <c r="E19340" s="65"/>
      <c r="F19340" s="65"/>
      <c r="G19340" s="129"/>
    </row>
    <row r="19341" spans="1:7">
      <c r="A19341" s="65"/>
      <c r="B19341" s="65"/>
      <c r="C19341" s="65"/>
      <c r="D19341" s="65"/>
      <c r="E19341" s="65"/>
      <c r="F19341" s="65"/>
      <c r="G19341" s="129"/>
    </row>
    <row r="19342" spans="1:7">
      <c r="A19342" s="65"/>
      <c r="B19342" s="65"/>
      <c r="C19342" s="65"/>
      <c r="D19342" s="65"/>
      <c r="E19342" s="65"/>
      <c r="F19342" s="65"/>
      <c r="G19342" s="129"/>
    </row>
    <row r="19343" spans="1:7">
      <c r="A19343" s="65"/>
      <c r="B19343" s="65"/>
      <c r="C19343" s="65"/>
      <c r="D19343" s="65"/>
      <c r="E19343" s="65"/>
      <c r="F19343" s="65"/>
      <c r="G19343" s="129"/>
    </row>
    <row r="19344" spans="1:7">
      <c r="A19344" s="65"/>
      <c r="B19344" s="65"/>
      <c r="C19344" s="65"/>
      <c r="D19344" s="65"/>
      <c r="E19344" s="65"/>
      <c r="F19344" s="65"/>
      <c r="G19344" s="129"/>
    </row>
    <row r="19345" spans="1:7">
      <c r="A19345" s="65"/>
      <c r="B19345" s="65"/>
      <c r="C19345" s="65"/>
      <c r="D19345" s="65"/>
      <c r="E19345" s="65"/>
      <c r="F19345" s="65"/>
      <c r="G19345" s="129"/>
    </row>
    <row r="19346" spans="1:7">
      <c r="A19346" s="65"/>
      <c r="B19346" s="65"/>
      <c r="C19346" s="65"/>
      <c r="D19346" s="65"/>
      <c r="E19346" s="65"/>
      <c r="F19346" s="65"/>
      <c r="G19346" s="129"/>
    </row>
    <row r="19347" spans="1:7">
      <c r="A19347" s="65"/>
      <c r="B19347" s="65"/>
      <c r="C19347" s="65"/>
      <c r="D19347" s="65"/>
      <c r="E19347" s="65"/>
      <c r="F19347" s="65"/>
      <c r="G19347" s="129"/>
    </row>
    <row r="19348" spans="1:7">
      <c r="A19348" s="65"/>
      <c r="B19348" s="65"/>
      <c r="C19348" s="65"/>
      <c r="D19348" s="65"/>
      <c r="E19348" s="65"/>
      <c r="F19348" s="65"/>
      <c r="G19348" s="129"/>
    </row>
    <row r="19349" spans="1:7">
      <c r="A19349" s="65"/>
      <c r="B19349" s="65"/>
      <c r="C19349" s="65"/>
      <c r="D19349" s="65"/>
      <c r="E19349" s="65"/>
      <c r="F19349" s="65"/>
      <c r="G19349" s="129"/>
    </row>
    <row r="19350" spans="1:7">
      <c r="A19350" s="65"/>
      <c r="B19350" s="65"/>
      <c r="C19350" s="65"/>
      <c r="D19350" s="65"/>
      <c r="E19350" s="65"/>
      <c r="F19350" s="65"/>
      <c r="G19350" s="129"/>
    </row>
    <row r="19351" spans="1:7">
      <c r="A19351" s="65"/>
      <c r="B19351" s="65"/>
      <c r="C19351" s="65"/>
      <c r="D19351" s="65"/>
      <c r="E19351" s="65"/>
      <c r="F19351" s="65"/>
      <c r="G19351" s="129"/>
    </row>
    <row r="19352" spans="1:7">
      <c r="A19352" s="65"/>
      <c r="B19352" s="65"/>
      <c r="C19352" s="65"/>
      <c r="D19352" s="65"/>
      <c r="E19352" s="65"/>
      <c r="F19352" s="65"/>
      <c r="G19352" s="129"/>
    </row>
    <row r="19353" spans="1:7">
      <c r="A19353" s="65"/>
      <c r="B19353" s="65"/>
      <c r="C19353" s="65"/>
      <c r="D19353" s="65"/>
      <c r="E19353" s="65"/>
      <c r="F19353" s="65"/>
      <c r="G19353" s="129"/>
    </row>
    <row r="19354" spans="1:7">
      <c r="A19354" s="65"/>
      <c r="B19354" s="65"/>
      <c r="C19354" s="65"/>
      <c r="D19354" s="65"/>
      <c r="E19354" s="65"/>
      <c r="F19354" s="65"/>
      <c r="G19354" s="129"/>
    </row>
    <row r="19355" spans="1:7">
      <c r="A19355" s="65"/>
      <c r="B19355" s="65"/>
      <c r="C19355" s="65"/>
      <c r="D19355" s="65"/>
      <c r="E19355" s="65"/>
      <c r="F19355" s="65"/>
      <c r="G19355" s="129"/>
    </row>
    <row r="19356" spans="1:7">
      <c r="A19356" s="65"/>
      <c r="B19356" s="65"/>
      <c r="C19356" s="65"/>
      <c r="D19356" s="65"/>
      <c r="E19356" s="65"/>
      <c r="F19356" s="65"/>
      <c r="G19356" s="129"/>
    </row>
    <row r="19357" spans="1:7">
      <c r="A19357" s="65"/>
      <c r="B19357" s="65"/>
      <c r="C19357" s="65"/>
      <c r="D19357" s="65"/>
      <c r="E19357" s="65"/>
      <c r="F19357" s="65"/>
      <c r="G19357" s="129"/>
    </row>
    <row r="19358" spans="1:7">
      <c r="A19358" s="65"/>
      <c r="B19358" s="65"/>
      <c r="C19358" s="65"/>
      <c r="D19358" s="65"/>
      <c r="E19358" s="65"/>
      <c r="F19358" s="65"/>
      <c r="G19358" s="129"/>
    </row>
    <row r="19359" spans="1:7">
      <c r="A19359" s="65"/>
      <c r="B19359" s="65"/>
      <c r="C19359" s="65"/>
      <c r="D19359" s="65"/>
      <c r="E19359" s="65"/>
      <c r="F19359" s="65"/>
      <c r="G19359" s="129"/>
    </row>
    <row r="19360" spans="1:7">
      <c r="A19360" s="65"/>
      <c r="B19360" s="65"/>
      <c r="C19360" s="65"/>
      <c r="D19360" s="65"/>
      <c r="E19360" s="65"/>
      <c r="F19360" s="65"/>
      <c r="G19360" s="129"/>
    </row>
    <row r="19361" spans="1:7">
      <c r="A19361" s="65"/>
      <c r="B19361" s="65"/>
      <c r="C19361" s="65"/>
      <c r="D19361" s="65"/>
      <c r="E19361" s="65"/>
      <c r="F19361" s="65"/>
      <c r="G19361" s="129"/>
    </row>
    <row r="19362" spans="1:7">
      <c r="A19362" s="65"/>
      <c r="B19362" s="65"/>
      <c r="C19362" s="65"/>
      <c r="D19362" s="65"/>
      <c r="E19362" s="65"/>
      <c r="F19362" s="65"/>
      <c r="G19362" s="129"/>
    </row>
    <row r="19363" spans="1:7">
      <c r="A19363" s="65"/>
      <c r="B19363" s="65"/>
      <c r="C19363" s="65"/>
      <c r="D19363" s="65"/>
      <c r="E19363" s="65"/>
      <c r="F19363" s="65"/>
      <c r="G19363" s="129"/>
    </row>
    <row r="19364" spans="1:7">
      <c r="A19364" s="65"/>
      <c r="B19364" s="65"/>
      <c r="C19364" s="65"/>
      <c r="D19364" s="65"/>
      <c r="E19364" s="65"/>
      <c r="F19364" s="65"/>
      <c r="G19364" s="129"/>
    </row>
    <row r="19365" spans="1:7">
      <c r="A19365" s="65"/>
      <c r="B19365" s="65"/>
      <c r="C19365" s="65"/>
      <c r="D19365" s="65"/>
      <c r="E19365" s="65"/>
      <c r="F19365" s="65"/>
      <c r="G19365" s="129"/>
    </row>
    <row r="19366" spans="1:7">
      <c r="A19366" s="65"/>
      <c r="B19366" s="65"/>
      <c r="C19366" s="65"/>
      <c r="D19366" s="65"/>
      <c r="E19366" s="65"/>
      <c r="F19366" s="65"/>
      <c r="G19366" s="129"/>
    </row>
    <row r="19367" spans="1:7">
      <c r="A19367" s="65"/>
      <c r="B19367" s="65"/>
      <c r="C19367" s="65"/>
      <c r="D19367" s="65"/>
      <c r="E19367" s="65"/>
      <c r="F19367" s="65"/>
      <c r="G19367" s="129"/>
    </row>
    <row r="19368" spans="1:7">
      <c r="A19368" s="65"/>
      <c r="B19368" s="65"/>
      <c r="C19368" s="65"/>
      <c r="D19368" s="65"/>
      <c r="E19368" s="65"/>
      <c r="F19368" s="65"/>
      <c r="G19368" s="129"/>
    </row>
    <row r="19369" spans="1:7">
      <c r="A19369" s="65"/>
      <c r="B19369" s="65"/>
      <c r="C19369" s="65"/>
      <c r="D19369" s="65"/>
      <c r="E19369" s="65"/>
      <c r="F19369" s="65"/>
      <c r="G19369" s="129"/>
    </row>
    <row r="19370" spans="1:7">
      <c r="A19370" s="65"/>
      <c r="B19370" s="65"/>
      <c r="C19370" s="65"/>
      <c r="D19370" s="65"/>
      <c r="E19370" s="65"/>
      <c r="F19370" s="65"/>
      <c r="G19370" s="129"/>
    </row>
    <row r="19371" spans="1:7">
      <c r="A19371" s="65"/>
      <c r="B19371" s="65"/>
      <c r="C19371" s="65"/>
      <c r="D19371" s="65"/>
      <c r="E19371" s="65"/>
      <c r="F19371" s="65"/>
      <c r="G19371" s="129"/>
    </row>
    <row r="19372" spans="1:7">
      <c r="A19372" s="65"/>
      <c r="B19372" s="65"/>
      <c r="C19372" s="65"/>
      <c r="D19372" s="65"/>
      <c r="E19372" s="65"/>
      <c r="F19372" s="65"/>
      <c r="G19372" s="129"/>
    </row>
    <row r="19373" spans="1:7">
      <c r="A19373" s="65"/>
      <c r="B19373" s="65"/>
      <c r="C19373" s="65"/>
      <c r="D19373" s="65"/>
      <c r="E19373" s="65"/>
      <c r="F19373" s="65"/>
      <c r="G19373" s="129"/>
    </row>
    <row r="19374" spans="1:7">
      <c r="A19374" s="65"/>
      <c r="B19374" s="65"/>
      <c r="C19374" s="65"/>
      <c r="D19374" s="65"/>
      <c r="E19374" s="65"/>
      <c r="F19374" s="65"/>
      <c r="G19374" s="129"/>
    </row>
    <row r="19375" spans="1:7">
      <c r="A19375" s="65"/>
      <c r="B19375" s="65"/>
      <c r="C19375" s="65"/>
      <c r="D19375" s="65"/>
      <c r="E19375" s="65"/>
      <c r="F19375" s="65"/>
      <c r="G19375" s="129"/>
    </row>
    <row r="19376" spans="1:7">
      <c r="A19376" s="65"/>
      <c r="B19376" s="65"/>
      <c r="C19376" s="65"/>
      <c r="D19376" s="65"/>
      <c r="E19376" s="65"/>
      <c r="F19376" s="65"/>
      <c r="G19376" s="129"/>
    </row>
    <row r="19377" spans="1:7">
      <c r="A19377" s="65"/>
      <c r="B19377" s="65"/>
      <c r="C19377" s="65"/>
      <c r="D19377" s="65"/>
      <c r="E19377" s="65"/>
      <c r="F19377" s="65"/>
      <c r="G19377" s="129"/>
    </row>
    <row r="19378" spans="1:7">
      <c r="A19378" s="65"/>
      <c r="B19378" s="65"/>
      <c r="C19378" s="65"/>
      <c r="D19378" s="65"/>
      <c r="E19378" s="65"/>
      <c r="F19378" s="65"/>
      <c r="G19378" s="129"/>
    </row>
    <row r="19379" spans="1:7">
      <c r="A19379" s="65"/>
      <c r="B19379" s="65"/>
      <c r="C19379" s="65"/>
      <c r="D19379" s="65"/>
      <c r="E19379" s="65"/>
      <c r="F19379" s="65"/>
      <c r="G19379" s="129"/>
    </row>
    <row r="19380" spans="1:7">
      <c r="A19380" s="65"/>
      <c r="B19380" s="65"/>
      <c r="C19380" s="65"/>
      <c r="D19380" s="65"/>
      <c r="E19380" s="65"/>
      <c r="F19380" s="65"/>
      <c r="G19380" s="129"/>
    </row>
    <row r="19381" spans="1:7">
      <c r="A19381" s="65"/>
      <c r="B19381" s="65"/>
      <c r="C19381" s="65"/>
      <c r="D19381" s="65"/>
      <c r="E19381" s="65"/>
      <c r="F19381" s="65"/>
      <c r="G19381" s="129"/>
    </row>
    <row r="19382" spans="1:7">
      <c r="A19382" s="65"/>
      <c r="B19382" s="65"/>
      <c r="C19382" s="65"/>
      <c r="D19382" s="65"/>
      <c r="E19382" s="65"/>
      <c r="F19382" s="65"/>
      <c r="G19382" s="129"/>
    </row>
    <row r="19383" spans="1:7">
      <c r="A19383" s="65"/>
      <c r="B19383" s="65"/>
      <c r="C19383" s="65"/>
      <c r="D19383" s="65"/>
      <c r="E19383" s="65"/>
      <c r="F19383" s="65"/>
      <c r="G19383" s="129"/>
    </row>
    <row r="19384" spans="1:7">
      <c r="A19384" s="65"/>
      <c r="B19384" s="65"/>
      <c r="C19384" s="65"/>
      <c r="D19384" s="65"/>
      <c r="E19384" s="65"/>
      <c r="F19384" s="65"/>
      <c r="G19384" s="129"/>
    </row>
    <row r="19385" spans="1:7">
      <c r="A19385" s="65"/>
      <c r="B19385" s="65"/>
      <c r="C19385" s="65"/>
      <c r="D19385" s="65"/>
      <c r="E19385" s="65"/>
      <c r="F19385" s="65"/>
      <c r="G19385" s="129"/>
    </row>
    <row r="19386" spans="1:7">
      <c r="A19386" s="65"/>
      <c r="B19386" s="65"/>
      <c r="C19386" s="65"/>
      <c r="D19386" s="65"/>
      <c r="E19386" s="65"/>
      <c r="F19386" s="65"/>
      <c r="G19386" s="129"/>
    </row>
    <row r="19387" spans="1:7">
      <c r="A19387" s="65"/>
      <c r="B19387" s="65"/>
      <c r="C19387" s="65"/>
      <c r="D19387" s="65"/>
      <c r="E19387" s="65"/>
      <c r="F19387" s="65"/>
      <c r="G19387" s="129"/>
    </row>
    <row r="19388" spans="1:7">
      <c r="A19388" s="65"/>
      <c r="B19388" s="65"/>
      <c r="C19388" s="65"/>
      <c r="D19388" s="65"/>
      <c r="E19388" s="65"/>
      <c r="F19388" s="65"/>
      <c r="G19388" s="129"/>
    </row>
    <row r="19389" spans="1:7">
      <c r="A19389" s="65"/>
      <c r="B19389" s="65"/>
      <c r="C19389" s="65"/>
      <c r="D19389" s="65"/>
      <c r="E19389" s="65"/>
      <c r="F19389" s="65"/>
      <c r="G19389" s="129"/>
    </row>
    <row r="19390" spans="1:7">
      <c r="A19390" s="65"/>
      <c r="B19390" s="65"/>
      <c r="C19390" s="65"/>
      <c r="D19390" s="65"/>
      <c r="E19390" s="65"/>
      <c r="F19390" s="65"/>
      <c r="G19390" s="129"/>
    </row>
    <row r="19391" spans="1:7">
      <c r="A19391" s="65"/>
      <c r="B19391" s="65"/>
      <c r="C19391" s="65"/>
      <c r="D19391" s="65"/>
      <c r="E19391" s="65"/>
      <c r="F19391" s="65"/>
      <c r="G19391" s="129"/>
    </row>
    <row r="19392" spans="1:7">
      <c r="A19392" s="65"/>
      <c r="B19392" s="65"/>
      <c r="C19392" s="65"/>
      <c r="D19392" s="65"/>
      <c r="E19392" s="65"/>
      <c r="F19392" s="65"/>
      <c r="G19392" s="129"/>
    </row>
    <row r="19393" spans="1:7">
      <c r="A19393" s="65"/>
      <c r="B19393" s="65"/>
      <c r="C19393" s="65"/>
      <c r="D19393" s="65"/>
      <c r="E19393" s="65"/>
      <c r="F19393" s="65"/>
      <c r="G19393" s="129"/>
    </row>
    <row r="19394" spans="1:7">
      <c r="A19394" s="65"/>
      <c r="B19394" s="65"/>
      <c r="C19394" s="65"/>
      <c r="D19394" s="65"/>
      <c r="E19394" s="65"/>
      <c r="F19394" s="65"/>
      <c r="G19394" s="129"/>
    </row>
    <row r="19395" spans="1:7">
      <c r="A19395" s="65"/>
      <c r="B19395" s="65"/>
      <c r="C19395" s="65"/>
      <c r="D19395" s="65"/>
      <c r="E19395" s="65"/>
      <c r="F19395" s="65"/>
      <c r="G19395" s="129"/>
    </row>
    <row r="19396" spans="1:7">
      <c r="A19396" s="65"/>
      <c r="B19396" s="65"/>
      <c r="C19396" s="65"/>
      <c r="D19396" s="65"/>
      <c r="E19396" s="65"/>
      <c r="F19396" s="65"/>
      <c r="G19396" s="129"/>
    </row>
    <row r="19397" spans="1:7">
      <c r="A19397" s="65"/>
      <c r="B19397" s="65"/>
      <c r="C19397" s="65"/>
      <c r="D19397" s="65"/>
      <c r="E19397" s="65"/>
      <c r="F19397" s="65"/>
      <c r="G19397" s="129"/>
    </row>
    <row r="19398" spans="1:7">
      <c r="A19398" s="65"/>
      <c r="B19398" s="65"/>
      <c r="C19398" s="65"/>
      <c r="D19398" s="65"/>
      <c r="E19398" s="65"/>
      <c r="F19398" s="65"/>
      <c r="G19398" s="129"/>
    </row>
    <row r="19399" spans="1:7">
      <c r="A19399" s="65"/>
      <c r="B19399" s="65"/>
      <c r="C19399" s="65"/>
      <c r="D19399" s="65"/>
      <c r="E19399" s="65"/>
      <c r="F19399" s="65"/>
      <c r="G19399" s="129"/>
    </row>
    <row r="19400" spans="1:7">
      <c r="A19400" s="65"/>
      <c r="B19400" s="65"/>
      <c r="C19400" s="65"/>
      <c r="D19400" s="65"/>
      <c r="E19400" s="65"/>
      <c r="F19400" s="65"/>
      <c r="G19400" s="129"/>
    </row>
    <row r="19401" spans="1:7">
      <c r="A19401" s="65"/>
      <c r="B19401" s="65"/>
      <c r="C19401" s="65"/>
      <c r="D19401" s="65"/>
      <c r="E19401" s="65"/>
      <c r="F19401" s="65"/>
      <c r="G19401" s="129"/>
    </row>
    <row r="19402" spans="1:7">
      <c r="A19402" s="65"/>
      <c r="B19402" s="65"/>
      <c r="C19402" s="65"/>
      <c r="D19402" s="65"/>
      <c r="E19402" s="65"/>
      <c r="F19402" s="65"/>
      <c r="G19402" s="129"/>
    </row>
    <row r="19403" spans="1:7">
      <c r="A19403" s="65"/>
      <c r="B19403" s="65"/>
      <c r="C19403" s="65"/>
      <c r="D19403" s="65"/>
      <c r="E19403" s="65"/>
      <c r="F19403" s="65"/>
      <c r="G19403" s="129"/>
    </row>
    <row r="19404" spans="1:7">
      <c r="A19404" s="65"/>
      <c r="B19404" s="65"/>
      <c r="C19404" s="65"/>
      <c r="D19404" s="65"/>
      <c r="E19404" s="65"/>
      <c r="F19404" s="65"/>
      <c r="G19404" s="129"/>
    </row>
    <row r="19405" spans="1:7">
      <c r="A19405" s="65"/>
      <c r="B19405" s="65"/>
      <c r="C19405" s="65"/>
      <c r="D19405" s="65"/>
      <c r="E19405" s="65"/>
      <c r="F19405" s="65"/>
      <c r="G19405" s="129"/>
    </row>
    <row r="19406" spans="1:7">
      <c r="A19406" s="65"/>
      <c r="B19406" s="65"/>
      <c r="C19406" s="65"/>
      <c r="D19406" s="65"/>
      <c r="E19406" s="65"/>
      <c r="F19406" s="65"/>
      <c r="G19406" s="129"/>
    </row>
    <row r="19407" spans="1:7">
      <c r="A19407" s="65"/>
      <c r="B19407" s="65"/>
      <c r="C19407" s="65"/>
      <c r="D19407" s="65"/>
      <c r="E19407" s="65"/>
      <c r="F19407" s="65"/>
      <c r="G19407" s="129"/>
    </row>
    <row r="19408" spans="1:7">
      <c r="A19408" s="65"/>
      <c r="B19408" s="65"/>
      <c r="C19408" s="65"/>
      <c r="D19408" s="65"/>
      <c r="E19408" s="65"/>
      <c r="F19408" s="65"/>
      <c r="G19408" s="129"/>
    </row>
    <row r="19409" spans="1:7">
      <c r="A19409" s="65"/>
      <c r="B19409" s="65"/>
      <c r="C19409" s="65"/>
      <c r="D19409" s="65"/>
      <c r="E19409" s="65"/>
      <c r="F19409" s="65"/>
      <c r="G19409" s="129"/>
    </row>
    <row r="19410" spans="1:7">
      <c r="A19410" s="65"/>
      <c r="B19410" s="65"/>
      <c r="C19410" s="65"/>
      <c r="D19410" s="65"/>
      <c r="E19410" s="65"/>
      <c r="F19410" s="65"/>
      <c r="G19410" s="129"/>
    </row>
    <row r="19411" spans="1:7">
      <c r="A19411" s="65"/>
      <c r="B19411" s="65"/>
      <c r="C19411" s="65"/>
      <c r="D19411" s="65"/>
      <c r="E19411" s="65"/>
      <c r="F19411" s="65"/>
      <c r="G19411" s="129"/>
    </row>
    <row r="19412" spans="1:7">
      <c r="A19412" s="65"/>
      <c r="B19412" s="65"/>
      <c r="C19412" s="65"/>
      <c r="D19412" s="65"/>
      <c r="E19412" s="65"/>
      <c r="F19412" s="65"/>
      <c r="G19412" s="129"/>
    </row>
    <row r="19413" spans="1:7">
      <c r="A19413" s="65"/>
      <c r="B19413" s="65"/>
      <c r="C19413" s="65"/>
      <c r="D19413" s="65"/>
      <c r="E19413" s="65"/>
      <c r="F19413" s="65"/>
      <c r="G19413" s="129"/>
    </row>
    <row r="19414" spans="1:7">
      <c r="A19414" s="65"/>
      <c r="B19414" s="65"/>
      <c r="C19414" s="65"/>
      <c r="D19414" s="65"/>
      <c r="E19414" s="65"/>
      <c r="F19414" s="65"/>
      <c r="G19414" s="129"/>
    </row>
    <row r="19415" spans="1:7">
      <c r="A19415" s="65"/>
      <c r="B19415" s="65"/>
      <c r="C19415" s="65"/>
      <c r="D19415" s="65"/>
      <c r="E19415" s="65"/>
      <c r="F19415" s="65"/>
      <c r="G19415" s="129"/>
    </row>
    <row r="19416" spans="1:7">
      <c r="A19416" s="65"/>
      <c r="B19416" s="65"/>
      <c r="C19416" s="65"/>
      <c r="D19416" s="65"/>
      <c r="E19416" s="65"/>
      <c r="F19416" s="65"/>
      <c r="G19416" s="129"/>
    </row>
    <row r="19417" spans="1:7">
      <c r="A19417" s="65"/>
      <c r="B19417" s="65"/>
      <c r="C19417" s="65"/>
      <c r="D19417" s="65"/>
      <c r="E19417" s="65"/>
      <c r="F19417" s="65"/>
      <c r="G19417" s="129"/>
    </row>
    <row r="19418" spans="1:7">
      <c r="A19418" s="65"/>
      <c r="B19418" s="65"/>
      <c r="C19418" s="65"/>
      <c r="D19418" s="65"/>
      <c r="E19418" s="65"/>
      <c r="F19418" s="65"/>
      <c r="G19418" s="129"/>
    </row>
    <row r="19419" spans="1:7">
      <c r="A19419" s="65"/>
      <c r="B19419" s="65"/>
      <c r="C19419" s="65"/>
      <c r="D19419" s="65"/>
      <c r="E19419" s="65"/>
      <c r="F19419" s="65"/>
      <c r="G19419" s="129"/>
    </row>
    <row r="19420" spans="1:7">
      <c r="A19420" s="65"/>
      <c r="B19420" s="65"/>
      <c r="C19420" s="65"/>
      <c r="D19420" s="65"/>
      <c r="E19420" s="65"/>
      <c r="F19420" s="65"/>
      <c r="G19420" s="129"/>
    </row>
    <row r="19421" spans="1:7">
      <c r="A19421" s="65"/>
      <c r="B19421" s="65"/>
      <c r="C19421" s="65"/>
      <c r="D19421" s="65"/>
      <c r="E19421" s="65"/>
      <c r="F19421" s="65"/>
      <c r="G19421" s="129"/>
    </row>
    <row r="19422" spans="1:7">
      <c r="A19422" s="65"/>
      <c r="B19422" s="65"/>
      <c r="C19422" s="65"/>
      <c r="D19422" s="65"/>
      <c r="E19422" s="65"/>
      <c r="F19422" s="65"/>
      <c r="G19422" s="129"/>
    </row>
    <row r="19423" spans="1:7">
      <c r="A19423" s="65"/>
      <c r="B19423" s="65"/>
      <c r="C19423" s="65"/>
      <c r="D19423" s="65"/>
      <c r="E19423" s="65"/>
      <c r="F19423" s="65"/>
      <c r="G19423" s="129"/>
    </row>
    <row r="19424" spans="1:7">
      <c r="A19424" s="65"/>
      <c r="B19424" s="65"/>
      <c r="C19424" s="65"/>
      <c r="D19424" s="65"/>
      <c r="E19424" s="65"/>
      <c r="F19424" s="65"/>
      <c r="G19424" s="129"/>
    </row>
    <row r="19425" spans="1:7">
      <c r="A19425" s="65"/>
      <c r="B19425" s="65"/>
      <c r="C19425" s="65"/>
      <c r="D19425" s="65"/>
      <c r="E19425" s="65"/>
      <c r="F19425" s="65"/>
      <c r="G19425" s="129"/>
    </row>
    <row r="19426" spans="1:7">
      <c r="A19426" s="65"/>
      <c r="B19426" s="65"/>
      <c r="C19426" s="65"/>
      <c r="D19426" s="65"/>
      <c r="E19426" s="65"/>
      <c r="F19426" s="65"/>
      <c r="G19426" s="129"/>
    </row>
    <row r="19427" spans="1:7">
      <c r="A19427" s="65"/>
      <c r="B19427" s="65"/>
      <c r="C19427" s="65"/>
      <c r="D19427" s="65"/>
      <c r="E19427" s="65"/>
      <c r="F19427" s="65"/>
      <c r="G19427" s="129"/>
    </row>
    <row r="19428" spans="1:7">
      <c r="A19428" s="65"/>
      <c r="B19428" s="65"/>
      <c r="C19428" s="65"/>
      <c r="D19428" s="65"/>
      <c r="E19428" s="65"/>
      <c r="F19428" s="65"/>
      <c r="G19428" s="129"/>
    </row>
    <row r="19429" spans="1:7">
      <c r="A19429" s="65"/>
      <c r="B19429" s="65"/>
      <c r="C19429" s="65"/>
      <c r="D19429" s="65"/>
      <c r="E19429" s="65"/>
      <c r="F19429" s="65"/>
      <c r="G19429" s="129"/>
    </row>
    <row r="19430" spans="1:7">
      <c r="A19430" s="65"/>
      <c r="B19430" s="65"/>
      <c r="C19430" s="65"/>
      <c r="D19430" s="65"/>
      <c r="E19430" s="65"/>
      <c r="F19430" s="65"/>
      <c r="G19430" s="129"/>
    </row>
    <row r="19431" spans="1:7">
      <c r="A19431" s="65"/>
      <c r="B19431" s="65"/>
      <c r="C19431" s="65"/>
      <c r="D19431" s="65"/>
      <c r="E19431" s="65"/>
      <c r="F19431" s="65"/>
      <c r="G19431" s="129"/>
    </row>
    <row r="19432" spans="1:7">
      <c r="A19432" s="65"/>
      <c r="B19432" s="65"/>
      <c r="C19432" s="65"/>
      <c r="D19432" s="65"/>
      <c r="E19432" s="65"/>
      <c r="F19432" s="65"/>
      <c r="G19432" s="129"/>
    </row>
    <row r="19433" spans="1:7">
      <c r="A19433" s="65"/>
      <c r="B19433" s="65"/>
      <c r="C19433" s="65"/>
      <c r="D19433" s="65"/>
      <c r="E19433" s="65"/>
      <c r="F19433" s="65"/>
      <c r="G19433" s="129"/>
    </row>
    <row r="19434" spans="1:7">
      <c r="A19434" s="65"/>
      <c r="B19434" s="65"/>
      <c r="C19434" s="65"/>
      <c r="D19434" s="65"/>
      <c r="E19434" s="65"/>
      <c r="F19434" s="65"/>
      <c r="G19434" s="129"/>
    </row>
    <row r="19435" spans="1:7">
      <c r="A19435" s="65"/>
      <c r="B19435" s="65"/>
      <c r="C19435" s="65"/>
      <c r="D19435" s="65"/>
      <c r="E19435" s="65"/>
      <c r="F19435" s="65"/>
      <c r="G19435" s="129"/>
    </row>
    <row r="19436" spans="1:7">
      <c r="A19436" s="65"/>
      <c r="B19436" s="65"/>
      <c r="C19436" s="65"/>
      <c r="D19436" s="65"/>
      <c r="E19436" s="65"/>
      <c r="F19436" s="65"/>
      <c r="G19436" s="129"/>
    </row>
    <row r="19437" spans="1:7">
      <c r="A19437" s="65"/>
      <c r="B19437" s="65"/>
      <c r="C19437" s="65"/>
      <c r="D19437" s="65"/>
      <c r="E19437" s="65"/>
      <c r="F19437" s="65"/>
      <c r="G19437" s="129"/>
    </row>
    <row r="19438" spans="1:7">
      <c r="A19438" s="65"/>
      <c r="B19438" s="65"/>
      <c r="C19438" s="65"/>
      <c r="D19438" s="65"/>
      <c r="E19438" s="65"/>
      <c r="F19438" s="65"/>
      <c r="G19438" s="129"/>
    </row>
    <row r="19439" spans="1:7">
      <c r="A19439" s="65"/>
      <c r="B19439" s="65"/>
      <c r="C19439" s="65"/>
      <c r="D19439" s="65"/>
      <c r="E19439" s="65"/>
      <c r="F19439" s="65"/>
      <c r="G19439" s="129"/>
    </row>
    <row r="19440" spans="1:7">
      <c r="A19440" s="65"/>
      <c r="B19440" s="65"/>
      <c r="C19440" s="65"/>
      <c r="D19440" s="65"/>
      <c r="E19440" s="65"/>
      <c r="F19440" s="65"/>
      <c r="G19440" s="129"/>
    </row>
    <row r="19441" spans="1:7">
      <c r="A19441" s="65"/>
      <c r="B19441" s="65"/>
      <c r="C19441" s="65"/>
      <c r="D19441" s="65"/>
      <c r="E19441" s="65"/>
      <c r="F19441" s="65"/>
      <c r="G19441" s="129"/>
    </row>
    <row r="19442" spans="1:7">
      <c r="A19442" s="65"/>
      <c r="B19442" s="65"/>
      <c r="C19442" s="65"/>
      <c r="D19442" s="65"/>
      <c r="E19442" s="65"/>
      <c r="F19442" s="65"/>
      <c r="G19442" s="129"/>
    </row>
    <row r="19443" spans="1:7">
      <c r="A19443" s="65"/>
      <c r="B19443" s="65"/>
      <c r="C19443" s="65"/>
      <c r="D19443" s="65"/>
      <c r="E19443" s="65"/>
      <c r="F19443" s="65"/>
      <c r="G19443" s="129"/>
    </row>
    <row r="19444" spans="1:7">
      <c r="A19444" s="65"/>
      <c r="B19444" s="65"/>
      <c r="C19444" s="65"/>
      <c r="D19444" s="65"/>
      <c r="E19444" s="65"/>
      <c r="F19444" s="65"/>
      <c r="G19444" s="129"/>
    </row>
    <row r="19445" spans="1:7">
      <c r="A19445" s="65"/>
      <c r="B19445" s="65"/>
      <c r="C19445" s="65"/>
      <c r="D19445" s="65"/>
      <c r="E19445" s="65"/>
      <c r="F19445" s="65"/>
      <c r="G19445" s="129"/>
    </row>
    <row r="19446" spans="1:7">
      <c r="A19446" s="65"/>
      <c r="B19446" s="65"/>
      <c r="C19446" s="65"/>
      <c r="D19446" s="65"/>
      <c r="E19446" s="65"/>
      <c r="F19446" s="65"/>
      <c r="G19446" s="129"/>
    </row>
    <row r="19447" spans="1:7">
      <c r="A19447" s="65"/>
      <c r="B19447" s="65"/>
      <c r="C19447" s="65"/>
      <c r="D19447" s="65"/>
      <c r="E19447" s="65"/>
      <c r="F19447" s="65"/>
      <c r="G19447" s="129"/>
    </row>
    <row r="19448" spans="1:7">
      <c r="A19448" s="65"/>
      <c r="B19448" s="65"/>
      <c r="C19448" s="65"/>
      <c r="D19448" s="65"/>
      <c r="E19448" s="65"/>
      <c r="F19448" s="65"/>
      <c r="G19448" s="129"/>
    </row>
    <row r="19449" spans="1:7">
      <c r="A19449" s="65"/>
      <c r="B19449" s="65"/>
      <c r="C19449" s="65"/>
      <c r="D19449" s="65"/>
      <c r="E19449" s="65"/>
      <c r="F19449" s="65"/>
      <c r="G19449" s="129"/>
    </row>
    <row r="19450" spans="1:7">
      <c r="A19450" s="65"/>
      <c r="B19450" s="65"/>
      <c r="C19450" s="65"/>
      <c r="D19450" s="65"/>
      <c r="E19450" s="65"/>
      <c r="F19450" s="65"/>
      <c r="G19450" s="129"/>
    </row>
    <row r="19451" spans="1:7">
      <c r="A19451" s="65"/>
      <c r="B19451" s="65"/>
      <c r="C19451" s="65"/>
      <c r="D19451" s="65"/>
      <c r="E19451" s="65"/>
      <c r="F19451" s="65"/>
      <c r="G19451" s="129"/>
    </row>
    <row r="19452" spans="1:7">
      <c r="A19452" s="65"/>
      <c r="B19452" s="65"/>
      <c r="C19452" s="65"/>
      <c r="D19452" s="65"/>
      <c r="E19452" s="65"/>
      <c r="F19452" s="65"/>
      <c r="G19452" s="129"/>
    </row>
    <row r="19453" spans="1:7">
      <c r="A19453" s="65"/>
      <c r="B19453" s="65"/>
      <c r="C19453" s="65"/>
      <c r="D19453" s="65"/>
      <c r="E19453" s="65"/>
      <c r="F19453" s="65"/>
      <c r="G19453" s="129"/>
    </row>
    <row r="19454" spans="1:7">
      <c r="A19454" s="65"/>
      <c r="B19454" s="65"/>
      <c r="C19454" s="65"/>
      <c r="D19454" s="65"/>
      <c r="E19454" s="65"/>
      <c r="F19454" s="65"/>
      <c r="G19454" s="129"/>
    </row>
    <row r="19455" spans="1:7">
      <c r="A19455" s="65"/>
      <c r="B19455" s="65"/>
      <c r="C19455" s="65"/>
      <c r="D19455" s="65"/>
      <c r="E19455" s="65"/>
      <c r="F19455" s="65"/>
      <c r="G19455" s="129"/>
    </row>
    <row r="19456" spans="1:7">
      <c r="A19456" s="65"/>
      <c r="B19456" s="65"/>
      <c r="C19456" s="65"/>
      <c r="D19456" s="65"/>
      <c r="E19456" s="65"/>
      <c r="F19456" s="65"/>
      <c r="G19456" s="129"/>
    </row>
    <row r="19457" spans="1:7">
      <c r="A19457" s="65"/>
      <c r="B19457" s="65"/>
      <c r="C19457" s="65"/>
      <c r="D19457" s="65"/>
      <c r="E19457" s="65"/>
      <c r="F19457" s="65"/>
      <c r="G19457" s="129"/>
    </row>
    <row r="19458" spans="1:7">
      <c r="A19458" s="65"/>
      <c r="B19458" s="65"/>
      <c r="C19458" s="65"/>
      <c r="D19458" s="65"/>
      <c r="E19458" s="65"/>
      <c r="F19458" s="65"/>
      <c r="G19458" s="129"/>
    </row>
    <row r="19459" spans="1:7">
      <c r="A19459" s="65"/>
      <c r="B19459" s="65"/>
      <c r="C19459" s="65"/>
      <c r="D19459" s="65"/>
      <c r="E19459" s="65"/>
      <c r="F19459" s="65"/>
      <c r="G19459" s="129"/>
    </row>
    <row r="19460" spans="1:7">
      <c r="A19460" s="65"/>
      <c r="B19460" s="65"/>
      <c r="C19460" s="65"/>
      <c r="D19460" s="65"/>
      <c r="E19460" s="65"/>
      <c r="F19460" s="65"/>
      <c r="G19460" s="129"/>
    </row>
    <row r="19461" spans="1:7">
      <c r="A19461" s="65"/>
      <c r="B19461" s="65"/>
      <c r="C19461" s="65"/>
      <c r="D19461" s="65"/>
      <c r="E19461" s="65"/>
      <c r="F19461" s="65"/>
      <c r="G19461" s="129"/>
    </row>
    <row r="19462" spans="1:7">
      <c r="A19462" s="65"/>
      <c r="B19462" s="65"/>
      <c r="C19462" s="65"/>
      <c r="D19462" s="65"/>
      <c r="E19462" s="65"/>
      <c r="F19462" s="65"/>
      <c r="G19462" s="129"/>
    </row>
    <row r="19463" spans="1:7">
      <c r="A19463" s="65"/>
      <c r="B19463" s="65"/>
      <c r="C19463" s="65"/>
      <c r="D19463" s="65"/>
      <c r="E19463" s="65"/>
      <c r="F19463" s="65"/>
      <c r="G19463" s="129"/>
    </row>
    <row r="19464" spans="1:7">
      <c r="A19464" s="65"/>
      <c r="B19464" s="65"/>
      <c r="C19464" s="65"/>
      <c r="D19464" s="65"/>
      <c r="E19464" s="65"/>
      <c r="F19464" s="65"/>
      <c r="G19464" s="129"/>
    </row>
    <row r="19465" spans="1:7">
      <c r="A19465" s="65"/>
      <c r="B19465" s="65"/>
      <c r="C19465" s="65"/>
      <c r="D19465" s="65"/>
      <c r="E19465" s="65"/>
      <c r="F19465" s="65"/>
      <c r="G19465" s="129"/>
    </row>
    <row r="19466" spans="1:7">
      <c r="A19466" s="65"/>
      <c r="B19466" s="65"/>
      <c r="C19466" s="65"/>
      <c r="D19466" s="65"/>
      <c r="E19466" s="65"/>
      <c r="F19466" s="65"/>
      <c r="G19466" s="129"/>
    </row>
    <row r="19467" spans="1:7">
      <c r="A19467" s="65"/>
      <c r="B19467" s="65"/>
      <c r="C19467" s="65"/>
      <c r="D19467" s="65"/>
      <c r="E19467" s="65"/>
      <c r="F19467" s="65"/>
      <c r="G19467" s="129"/>
    </row>
    <row r="19468" spans="1:7">
      <c r="A19468" s="65"/>
      <c r="B19468" s="65"/>
      <c r="C19468" s="65"/>
      <c r="D19468" s="65"/>
      <c r="E19468" s="65"/>
      <c r="F19468" s="65"/>
      <c r="G19468" s="129"/>
    </row>
    <row r="19469" spans="1:7">
      <c r="A19469" s="65"/>
      <c r="B19469" s="65"/>
      <c r="C19469" s="65"/>
      <c r="D19469" s="65"/>
      <c r="E19469" s="65"/>
      <c r="F19469" s="65"/>
      <c r="G19469" s="129"/>
    </row>
    <row r="19470" spans="1:7">
      <c r="A19470" s="65"/>
      <c r="B19470" s="65"/>
      <c r="C19470" s="65"/>
      <c r="D19470" s="65"/>
      <c r="E19470" s="65"/>
      <c r="F19470" s="65"/>
      <c r="G19470" s="129"/>
    </row>
    <row r="19471" spans="1:7">
      <c r="A19471" s="65"/>
      <c r="B19471" s="65"/>
      <c r="C19471" s="65"/>
      <c r="D19471" s="65"/>
      <c r="E19471" s="65"/>
      <c r="F19471" s="65"/>
      <c r="G19471" s="129"/>
    </row>
    <row r="19472" spans="1:7">
      <c r="A19472" s="65"/>
      <c r="B19472" s="65"/>
      <c r="C19472" s="65"/>
      <c r="D19472" s="65"/>
      <c r="E19472" s="65"/>
      <c r="F19472" s="65"/>
      <c r="G19472" s="129"/>
    </row>
    <row r="19473" spans="1:7">
      <c r="A19473" s="65"/>
      <c r="B19473" s="65"/>
      <c r="C19473" s="65"/>
      <c r="D19473" s="65"/>
      <c r="E19473" s="65"/>
      <c r="F19473" s="65"/>
      <c r="G19473" s="129"/>
    </row>
    <row r="19474" spans="1:7">
      <c r="A19474" s="65"/>
      <c r="B19474" s="65"/>
      <c r="C19474" s="65"/>
      <c r="D19474" s="65"/>
      <c r="E19474" s="65"/>
      <c r="F19474" s="65"/>
      <c r="G19474" s="129"/>
    </row>
    <row r="19475" spans="1:7">
      <c r="A19475" s="65"/>
      <c r="B19475" s="65"/>
      <c r="C19475" s="65"/>
      <c r="D19475" s="65"/>
      <c r="E19475" s="65"/>
      <c r="F19475" s="65"/>
      <c r="G19475" s="129"/>
    </row>
    <row r="19476" spans="1:7">
      <c r="A19476" s="65"/>
      <c r="B19476" s="65"/>
      <c r="C19476" s="65"/>
      <c r="D19476" s="65"/>
      <c r="E19476" s="65"/>
      <c r="F19476" s="65"/>
      <c r="G19476" s="129"/>
    </row>
    <row r="19477" spans="1:7">
      <c r="A19477" s="65"/>
      <c r="B19477" s="65"/>
      <c r="C19477" s="65"/>
      <c r="D19477" s="65"/>
      <c r="E19477" s="65"/>
      <c r="F19477" s="65"/>
      <c r="G19477" s="129"/>
    </row>
    <row r="19478" spans="1:7">
      <c r="A19478" s="65"/>
      <c r="B19478" s="65"/>
      <c r="C19478" s="65"/>
      <c r="D19478" s="65"/>
      <c r="E19478" s="65"/>
      <c r="F19478" s="65"/>
      <c r="G19478" s="129"/>
    </row>
    <row r="19479" spans="1:7">
      <c r="A19479" s="65"/>
      <c r="B19479" s="65"/>
      <c r="C19479" s="65"/>
      <c r="D19479" s="65"/>
      <c r="E19479" s="65"/>
      <c r="F19479" s="65"/>
      <c r="G19479" s="129"/>
    </row>
    <row r="19480" spans="1:7">
      <c r="A19480" s="65"/>
      <c r="B19480" s="65"/>
      <c r="C19480" s="65"/>
      <c r="D19480" s="65"/>
      <c r="E19480" s="65"/>
      <c r="F19480" s="65"/>
      <c r="G19480" s="129"/>
    </row>
    <row r="19481" spans="1:7">
      <c r="A19481" s="65"/>
      <c r="B19481" s="65"/>
      <c r="C19481" s="65"/>
      <c r="D19481" s="65"/>
      <c r="E19481" s="65"/>
      <c r="F19481" s="65"/>
      <c r="G19481" s="129"/>
    </row>
    <row r="19482" spans="1:7">
      <c r="A19482" s="65"/>
      <c r="B19482" s="65"/>
      <c r="C19482" s="65"/>
      <c r="D19482" s="65"/>
      <c r="E19482" s="65"/>
      <c r="F19482" s="65"/>
      <c r="G19482" s="129"/>
    </row>
    <row r="19483" spans="1:7">
      <c r="A19483" s="65"/>
      <c r="B19483" s="65"/>
      <c r="C19483" s="65"/>
      <c r="D19483" s="65"/>
      <c r="E19483" s="65"/>
      <c r="F19483" s="65"/>
      <c r="G19483" s="129"/>
    </row>
    <row r="19484" spans="1:7">
      <c r="A19484" s="65"/>
      <c r="B19484" s="65"/>
      <c r="C19484" s="65"/>
      <c r="D19484" s="65"/>
      <c r="E19484" s="65"/>
      <c r="F19484" s="65"/>
      <c r="G19484" s="129"/>
    </row>
    <row r="19485" spans="1:7">
      <c r="A19485" s="65"/>
      <c r="B19485" s="65"/>
      <c r="C19485" s="65"/>
      <c r="D19485" s="65"/>
      <c r="E19485" s="65"/>
      <c r="F19485" s="65"/>
      <c r="G19485" s="129"/>
    </row>
    <row r="19486" spans="1:7">
      <c r="A19486" s="65"/>
      <c r="B19486" s="65"/>
      <c r="C19486" s="65"/>
      <c r="D19486" s="65"/>
      <c r="E19486" s="65"/>
      <c r="F19486" s="65"/>
      <c r="G19486" s="129"/>
    </row>
    <row r="19487" spans="1:7">
      <c r="A19487" s="65"/>
      <c r="B19487" s="65"/>
      <c r="C19487" s="65"/>
      <c r="D19487" s="65"/>
      <c r="E19487" s="65"/>
      <c r="F19487" s="65"/>
      <c r="G19487" s="129"/>
    </row>
    <row r="19488" spans="1:7">
      <c r="A19488" s="65"/>
      <c r="B19488" s="65"/>
      <c r="C19488" s="65"/>
      <c r="D19488" s="65"/>
      <c r="E19488" s="65"/>
      <c r="F19488" s="65"/>
      <c r="G19488" s="129"/>
    </row>
    <row r="19489" spans="1:7">
      <c r="A19489" s="65"/>
      <c r="B19489" s="65"/>
      <c r="C19489" s="65"/>
      <c r="D19489" s="65"/>
      <c r="E19489" s="65"/>
      <c r="F19489" s="65"/>
      <c r="G19489" s="129"/>
    </row>
    <row r="19490" spans="1:7">
      <c r="A19490" s="65"/>
      <c r="B19490" s="65"/>
      <c r="C19490" s="65"/>
      <c r="D19490" s="65"/>
      <c r="E19490" s="65"/>
      <c r="F19490" s="65"/>
      <c r="G19490" s="129"/>
    </row>
    <row r="19491" spans="1:7">
      <c r="A19491" s="65"/>
      <c r="B19491" s="65"/>
      <c r="C19491" s="65"/>
      <c r="D19491" s="65"/>
      <c r="E19491" s="65"/>
      <c r="F19491" s="65"/>
      <c r="G19491" s="129"/>
    </row>
    <row r="19492" spans="1:7">
      <c r="A19492" s="65"/>
      <c r="B19492" s="65"/>
      <c r="C19492" s="65"/>
      <c r="D19492" s="65"/>
      <c r="E19492" s="65"/>
      <c r="F19492" s="65"/>
      <c r="G19492" s="129"/>
    </row>
    <row r="19493" spans="1:7">
      <c r="A19493" s="65"/>
      <c r="B19493" s="65"/>
      <c r="C19493" s="65"/>
      <c r="D19493" s="65"/>
      <c r="E19493" s="65"/>
      <c r="F19493" s="65"/>
      <c r="G19493" s="129"/>
    </row>
    <row r="19494" spans="1:7">
      <c r="A19494" s="65"/>
      <c r="B19494" s="65"/>
      <c r="C19494" s="65"/>
      <c r="D19494" s="65"/>
      <c r="E19494" s="65"/>
      <c r="F19494" s="65"/>
      <c r="G19494" s="129"/>
    </row>
    <row r="19495" spans="1:7">
      <c r="A19495" s="65"/>
      <c r="B19495" s="65"/>
      <c r="C19495" s="65"/>
      <c r="D19495" s="65"/>
      <c r="E19495" s="65"/>
      <c r="F19495" s="65"/>
      <c r="G19495" s="129"/>
    </row>
    <row r="19496" spans="1:7">
      <c r="A19496" s="65"/>
      <c r="B19496" s="65"/>
      <c r="C19496" s="65"/>
      <c r="D19496" s="65"/>
      <c r="E19496" s="65"/>
      <c r="F19496" s="65"/>
      <c r="G19496" s="129"/>
    </row>
    <row r="19497" spans="1:7">
      <c r="A19497" s="65"/>
      <c r="B19497" s="65"/>
      <c r="C19497" s="65"/>
      <c r="D19497" s="65"/>
      <c r="E19497" s="65"/>
      <c r="F19497" s="65"/>
      <c r="G19497" s="129"/>
    </row>
    <row r="19498" spans="1:7">
      <c r="A19498" s="65"/>
      <c r="B19498" s="65"/>
      <c r="C19498" s="65"/>
      <c r="D19498" s="65"/>
      <c r="E19498" s="65"/>
      <c r="F19498" s="65"/>
      <c r="G19498" s="129"/>
    </row>
    <row r="19499" spans="1:7">
      <c r="A19499" s="65"/>
      <c r="B19499" s="65"/>
      <c r="C19499" s="65"/>
      <c r="D19499" s="65"/>
      <c r="E19499" s="65"/>
      <c r="F19499" s="65"/>
      <c r="G19499" s="129"/>
    </row>
    <row r="19500" spans="1:7">
      <c r="A19500" s="65"/>
      <c r="B19500" s="65"/>
      <c r="C19500" s="65"/>
      <c r="D19500" s="65"/>
      <c r="E19500" s="65"/>
      <c r="F19500" s="65"/>
      <c r="G19500" s="129"/>
    </row>
    <row r="19501" spans="1:7">
      <c r="A19501" s="65"/>
      <c r="B19501" s="65"/>
      <c r="C19501" s="65"/>
      <c r="D19501" s="65"/>
      <c r="E19501" s="65"/>
      <c r="F19501" s="65"/>
      <c r="G19501" s="129"/>
    </row>
    <row r="19502" spans="1:7">
      <c r="A19502" s="65"/>
      <c r="B19502" s="65"/>
      <c r="C19502" s="65"/>
      <c r="D19502" s="65"/>
      <c r="E19502" s="65"/>
      <c r="F19502" s="65"/>
      <c r="G19502" s="129"/>
    </row>
    <row r="19503" spans="1:7">
      <c r="A19503" s="65"/>
      <c r="B19503" s="65"/>
      <c r="C19503" s="65"/>
      <c r="D19503" s="65"/>
      <c r="E19503" s="65"/>
      <c r="F19503" s="65"/>
      <c r="G19503" s="129"/>
    </row>
    <row r="19504" spans="1:7">
      <c r="A19504" s="65"/>
      <c r="B19504" s="65"/>
      <c r="C19504" s="65"/>
      <c r="D19504" s="65"/>
      <c r="E19504" s="65"/>
      <c r="F19504" s="65"/>
      <c r="G19504" s="129"/>
    </row>
    <row r="19505" spans="1:7">
      <c r="A19505" s="65"/>
      <c r="B19505" s="65"/>
      <c r="C19505" s="65"/>
      <c r="D19505" s="65"/>
      <c r="E19505" s="65"/>
      <c r="F19505" s="65"/>
      <c r="G19505" s="129"/>
    </row>
    <row r="19506" spans="1:7">
      <c r="A19506" s="65"/>
      <c r="B19506" s="65"/>
      <c r="C19506" s="65"/>
      <c r="D19506" s="65"/>
      <c r="E19506" s="65"/>
      <c r="F19506" s="65"/>
      <c r="G19506" s="129"/>
    </row>
    <row r="19507" spans="1:7">
      <c r="A19507" s="65"/>
      <c r="B19507" s="65"/>
      <c r="C19507" s="65"/>
      <c r="D19507" s="65"/>
      <c r="E19507" s="65"/>
      <c r="F19507" s="65"/>
      <c r="G19507" s="129"/>
    </row>
    <row r="19508" spans="1:7">
      <c r="A19508" s="65"/>
      <c r="B19508" s="65"/>
      <c r="C19508" s="65"/>
      <c r="D19508" s="65"/>
      <c r="E19508" s="65"/>
      <c r="F19508" s="65"/>
      <c r="G19508" s="129"/>
    </row>
    <row r="19509" spans="1:7">
      <c r="A19509" s="65"/>
      <c r="B19509" s="65"/>
      <c r="C19509" s="65"/>
      <c r="D19509" s="65"/>
      <c r="E19509" s="65"/>
      <c r="F19509" s="65"/>
      <c r="G19509" s="129"/>
    </row>
    <row r="19510" spans="1:7">
      <c r="A19510" s="65"/>
      <c r="B19510" s="65"/>
      <c r="C19510" s="65"/>
      <c r="D19510" s="65"/>
      <c r="E19510" s="65"/>
      <c r="F19510" s="65"/>
      <c r="G19510" s="129"/>
    </row>
    <row r="19511" spans="1:7">
      <c r="A19511" s="65"/>
      <c r="B19511" s="65"/>
      <c r="C19511" s="65"/>
      <c r="D19511" s="65"/>
      <c r="E19511" s="65"/>
      <c r="F19511" s="65"/>
      <c r="G19511" s="129"/>
    </row>
    <row r="19512" spans="1:7">
      <c r="A19512" s="65"/>
      <c r="B19512" s="65"/>
      <c r="C19512" s="65"/>
      <c r="D19512" s="65"/>
      <c r="E19512" s="65"/>
      <c r="F19512" s="65"/>
      <c r="G19512" s="129"/>
    </row>
    <row r="19513" spans="1:7">
      <c r="A19513" s="65"/>
      <c r="B19513" s="65"/>
      <c r="C19513" s="65"/>
      <c r="D19513" s="65"/>
      <c r="E19513" s="65"/>
      <c r="F19513" s="65"/>
      <c r="G19513" s="129"/>
    </row>
    <row r="19514" spans="1:7">
      <c r="A19514" s="65"/>
      <c r="B19514" s="65"/>
      <c r="C19514" s="65"/>
      <c r="D19514" s="65"/>
      <c r="E19514" s="65"/>
      <c r="F19514" s="65"/>
      <c r="G19514" s="129"/>
    </row>
    <row r="19515" spans="1:7">
      <c r="A19515" s="65"/>
      <c r="B19515" s="65"/>
      <c r="C19515" s="65"/>
      <c r="D19515" s="65"/>
      <c r="E19515" s="65"/>
      <c r="F19515" s="65"/>
      <c r="G19515" s="129"/>
    </row>
    <row r="19516" spans="1:7">
      <c r="A19516" s="65"/>
      <c r="B19516" s="65"/>
      <c r="C19516" s="65"/>
      <c r="D19516" s="65"/>
      <c r="E19516" s="65"/>
      <c r="F19516" s="65"/>
      <c r="G19516" s="129"/>
    </row>
    <row r="19517" spans="1:7">
      <c r="A19517" s="65"/>
      <c r="B19517" s="65"/>
      <c r="C19517" s="65"/>
      <c r="D19517" s="65"/>
      <c r="E19517" s="65"/>
      <c r="F19517" s="65"/>
      <c r="G19517" s="129"/>
    </row>
    <row r="19518" spans="1:7">
      <c r="A19518" s="65"/>
      <c r="B19518" s="65"/>
      <c r="C19518" s="65"/>
      <c r="D19518" s="65"/>
      <c r="E19518" s="65"/>
      <c r="F19518" s="65"/>
      <c r="G19518" s="129"/>
    </row>
    <row r="19519" spans="1:7">
      <c r="A19519" s="65"/>
      <c r="B19519" s="65"/>
      <c r="C19519" s="65"/>
      <c r="D19519" s="65"/>
      <c r="E19519" s="65"/>
      <c r="F19519" s="65"/>
      <c r="G19519" s="129"/>
    </row>
    <row r="19520" spans="1:7">
      <c r="A19520" s="65"/>
      <c r="B19520" s="65"/>
      <c r="C19520" s="65"/>
      <c r="D19520" s="65"/>
      <c r="E19520" s="65"/>
      <c r="F19520" s="65"/>
      <c r="G19520" s="129"/>
    </row>
    <row r="19521" spans="1:7">
      <c r="A19521" s="65"/>
      <c r="B19521" s="65"/>
      <c r="C19521" s="65"/>
      <c r="D19521" s="65"/>
      <c r="E19521" s="65"/>
      <c r="F19521" s="65"/>
      <c r="G19521" s="129"/>
    </row>
    <row r="19522" spans="1:7">
      <c r="A19522" s="65"/>
      <c r="B19522" s="65"/>
      <c r="C19522" s="65"/>
      <c r="D19522" s="65"/>
      <c r="E19522" s="65"/>
      <c r="F19522" s="65"/>
      <c r="G19522" s="129"/>
    </row>
    <row r="19523" spans="1:7">
      <c r="A19523" s="65"/>
      <c r="B19523" s="65"/>
      <c r="C19523" s="65"/>
      <c r="D19523" s="65"/>
      <c r="E19523" s="65"/>
      <c r="F19523" s="65"/>
      <c r="G19523" s="129"/>
    </row>
    <row r="19524" spans="1:7">
      <c r="A19524" s="65"/>
      <c r="B19524" s="65"/>
      <c r="C19524" s="65"/>
      <c r="D19524" s="65"/>
      <c r="E19524" s="65"/>
      <c r="F19524" s="65"/>
      <c r="G19524" s="129"/>
    </row>
    <row r="19525" spans="1:7">
      <c r="A19525" s="65"/>
      <c r="B19525" s="65"/>
      <c r="C19525" s="65"/>
      <c r="D19525" s="65"/>
      <c r="E19525" s="65"/>
      <c r="F19525" s="65"/>
      <c r="G19525" s="129"/>
    </row>
    <row r="19526" spans="1:7">
      <c r="A19526" s="65"/>
      <c r="B19526" s="65"/>
      <c r="C19526" s="65"/>
      <c r="D19526" s="65"/>
      <c r="E19526" s="65"/>
      <c r="F19526" s="65"/>
      <c r="G19526" s="129"/>
    </row>
    <row r="19527" spans="1:7">
      <c r="A19527" s="65"/>
      <c r="B19527" s="65"/>
      <c r="C19527" s="65"/>
      <c r="D19527" s="65"/>
      <c r="E19527" s="65"/>
      <c r="F19527" s="65"/>
      <c r="G19527" s="129"/>
    </row>
    <row r="19528" spans="1:7">
      <c r="A19528" s="65"/>
      <c r="B19528" s="65"/>
      <c r="C19528" s="65"/>
      <c r="D19528" s="65"/>
      <c r="E19528" s="65"/>
      <c r="F19528" s="65"/>
      <c r="G19528" s="129"/>
    </row>
    <row r="19529" spans="1:7">
      <c r="A19529" s="65"/>
      <c r="B19529" s="65"/>
      <c r="C19529" s="65"/>
      <c r="D19529" s="65"/>
      <c r="E19529" s="65"/>
      <c r="F19529" s="65"/>
      <c r="G19529" s="129"/>
    </row>
    <row r="19530" spans="1:7">
      <c r="A19530" s="65"/>
      <c r="B19530" s="65"/>
      <c r="C19530" s="65"/>
      <c r="D19530" s="65"/>
      <c r="E19530" s="65"/>
      <c r="F19530" s="65"/>
      <c r="G19530" s="129"/>
    </row>
    <row r="19531" spans="1:7">
      <c r="A19531" s="65"/>
      <c r="B19531" s="65"/>
      <c r="C19531" s="65"/>
      <c r="D19531" s="65"/>
      <c r="E19531" s="65"/>
      <c r="F19531" s="65"/>
      <c r="G19531" s="129"/>
    </row>
    <row r="19532" spans="1:7">
      <c r="A19532" s="65"/>
      <c r="B19532" s="65"/>
      <c r="C19532" s="65"/>
      <c r="D19532" s="65"/>
      <c r="E19532" s="65"/>
      <c r="F19532" s="65"/>
      <c r="G19532" s="129"/>
    </row>
    <row r="19533" spans="1:7">
      <c r="A19533" s="65"/>
      <c r="B19533" s="65"/>
      <c r="C19533" s="65"/>
      <c r="D19533" s="65"/>
      <c r="E19533" s="65"/>
      <c r="F19533" s="65"/>
      <c r="G19533" s="129"/>
    </row>
    <row r="19534" spans="1:7">
      <c r="A19534" s="65"/>
      <c r="B19534" s="65"/>
      <c r="C19534" s="65"/>
      <c r="D19534" s="65"/>
      <c r="E19534" s="65"/>
      <c r="F19534" s="65"/>
      <c r="G19534" s="129"/>
    </row>
    <row r="19535" spans="1:7">
      <c r="A19535" s="65"/>
      <c r="B19535" s="65"/>
      <c r="C19535" s="65"/>
      <c r="D19535" s="65"/>
      <c r="E19535" s="65"/>
      <c r="F19535" s="65"/>
      <c r="G19535" s="129"/>
    </row>
    <row r="19536" spans="1:7">
      <c r="A19536" s="65"/>
      <c r="B19536" s="65"/>
      <c r="C19536" s="65"/>
      <c r="D19536" s="65"/>
      <c r="E19536" s="65"/>
      <c r="F19536" s="65"/>
      <c r="G19536" s="129"/>
    </row>
    <row r="19537" spans="1:7">
      <c r="A19537" s="65"/>
      <c r="B19537" s="65"/>
      <c r="C19537" s="65"/>
      <c r="D19537" s="65"/>
      <c r="E19537" s="65"/>
      <c r="F19537" s="65"/>
      <c r="G19537" s="129"/>
    </row>
    <row r="19538" spans="1:7">
      <c r="A19538" s="65"/>
      <c r="B19538" s="65"/>
      <c r="C19538" s="65"/>
      <c r="D19538" s="65"/>
      <c r="E19538" s="65"/>
      <c r="F19538" s="65"/>
      <c r="G19538" s="129"/>
    </row>
    <row r="19539" spans="1:7">
      <c r="A19539" s="65"/>
      <c r="B19539" s="65"/>
      <c r="C19539" s="65"/>
      <c r="D19539" s="65"/>
      <c r="E19539" s="65"/>
      <c r="F19539" s="65"/>
      <c r="G19539" s="129"/>
    </row>
    <row r="19540" spans="1:7">
      <c r="A19540" s="65"/>
      <c r="B19540" s="65"/>
      <c r="C19540" s="65"/>
      <c r="D19540" s="65"/>
      <c r="E19540" s="65"/>
      <c r="F19540" s="65"/>
      <c r="G19540" s="129"/>
    </row>
    <row r="19541" spans="1:7">
      <c r="A19541" s="65"/>
      <c r="B19541" s="65"/>
      <c r="C19541" s="65"/>
      <c r="D19541" s="65"/>
      <c r="E19541" s="65"/>
      <c r="F19541" s="65"/>
      <c r="G19541" s="129"/>
    </row>
    <row r="19542" spans="1:7">
      <c r="A19542" s="65"/>
      <c r="B19542" s="65"/>
      <c r="C19542" s="65"/>
      <c r="D19542" s="65"/>
      <c r="E19542" s="65"/>
      <c r="F19542" s="65"/>
      <c r="G19542" s="129"/>
    </row>
    <row r="19543" spans="1:7">
      <c r="A19543" s="65"/>
      <c r="B19543" s="65"/>
      <c r="C19543" s="65"/>
      <c r="D19543" s="65"/>
      <c r="E19543" s="65"/>
      <c r="F19543" s="65"/>
      <c r="G19543" s="129"/>
    </row>
    <row r="19544" spans="1:7">
      <c r="A19544" s="65"/>
      <c r="B19544" s="65"/>
      <c r="C19544" s="65"/>
      <c r="D19544" s="65"/>
      <c r="E19544" s="65"/>
      <c r="F19544" s="65"/>
      <c r="G19544" s="129"/>
    </row>
    <row r="19545" spans="1:7">
      <c r="A19545" s="65"/>
      <c r="B19545" s="65"/>
      <c r="C19545" s="65"/>
      <c r="D19545" s="65"/>
      <c r="E19545" s="65"/>
      <c r="F19545" s="65"/>
      <c r="G19545" s="129"/>
    </row>
    <row r="19546" spans="1:7">
      <c r="A19546" s="65"/>
      <c r="B19546" s="65"/>
      <c r="C19546" s="65"/>
      <c r="D19546" s="65"/>
      <c r="E19546" s="65"/>
      <c r="F19546" s="65"/>
      <c r="G19546" s="129"/>
    </row>
    <row r="19547" spans="1:7">
      <c r="A19547" s="65"/>
      <c r="B19547" s="65"/>
      <c r="C19547" s="65"/>
      <c r="D19547" s="65"/>
      <c r="E19547" s="65"/>
      <c r="F19547" s="65"/>
      <c r="G19547" s="129"/>
    </row>
    <row r="19548" spans="1:7">
      <c r="A19548" s="65"/>
      <c r="B19548" s="65"/>
      <c r="C19548" s="65"/>
      <c r="D19548" s="65"/>
      <c r="E19548" s="65"/>
      <c r="F19548" s="65"/>
      <c r="G19548" s="129"/>
    </row>
    <row r="19549" spans="1:7">
      <c r="A19549" s="65"/>
      <c r="B19549" s="65"/>
      <c r="C19549" s="65"/>
      <c r="D19549" s="65"/>
      <c r="E19549" s="65"/>
      <c r="F19549" s="65"/>
      <c r="G19549" s="129"/>
    </row>
    <row r="19550" spans="1:7">
      <c r="A19550" s="65"/>
      <c r="B19550" s="65"/>
      <c r="C19550" s="65"/>
      <c r="D19550" s="65"/>
      <c r="E19550" s="65"/>
      <c r="F19550" s="65"/>
      <c r="G19550" s="129"/>
    </row>
    <row r="19551" spans="1:7">
      <c r="A19551" s="65"/>
      <c r="B19551" s="65"/>
      <c r="C19551" s="65"/>
      <c r="D19551" s="65"/>
      <c r="E19551" s="65"/>
      <c r="F19551" s="65"/>
      <c r="G19551" s="129"/>
    </row>
    <row r="19552" spans="1:7">
      <c r="A19552" s="65"/>
      <c r="B19552" s="65"/>
      <c r="C19552" s="65"/>
      <c r="D19552" s="65"/>
      <c r="E19552" s="65"/>
      <c r="F19552" s="65"/>
      <c r="G19552" s="129"/>
    </row>
    <row r="19553" spans="1:7">
      <c r="A19553" s="65"/>
      <c r="B19553" s="65"/>
      <c r="C19553" s="65"/>
      <c r="D19553" s="65"/>
      <c r="E19553" s="65"/>
      <c r="F19553" s="65"/>
      <c r="G19553" s="129"/>
    </row>
    <row r="19554" spans="1:7">
      <c r="A19554" s="65"/>
      <c r="B19554" s="65"/>
      <c r="C19554" s="65"/>
      <c r="D19554" s="65"/>
      <c r="E19554" s="65"/>
      <c r="F19554" s="65"/>
      <c r="G19554" s="129"/>
    </row>
    <row r="19555" spans="1:7">
      <c r="A19555" s="65"/>
      <c r="B19555" s="65"/>
      <c r="C19555" s="65"/>
      <c r="D19555" s="65"/>
      <c r="E19555" s="65"/>
      <c r="F19555" s="65"/>
      <c r="G19555" s="129"/>
    </row>
    <row r="19556" spans="1:7">
      <c r="A19556" s="65"/>
      <c r="B19556" s="65"/>
      <c r="C19556" s="65"/>
      <c r="D19556" s="65"/>
      <c r="E19556" s="65"/>
      <c r="F19556" s="65"/>
      <c r="G19556" s="129"/>
    </row>
    <row r="19557" spans="1:7">
      <c r="A19557" s="65"/>
      <c r="B19557" s="65"/>
      <c r="C19557" s="65"/>
      <c r="D19557" s="65"/>
      <c r="E19557" s="65"/>
      <c r="F19557" s="65"/>
      <c r="G19557" s="129"/>
    </row>
    <row r="19558" spans="1:7">
      <c r="A19558" s="65"/>
      <c r="B19558" s="65"/>
      <c r="C19558" s="65"/>
      <c r="D19558" s="65"/>
      <c r="E19558" s="65"/>
      <c r="F19558" s="65"/>
      <c r="G19558" s="129"/>
    </row>
    <row r="19559" spans="1:7">
      <c r="A19559" s="65"/>
      <c r="B19559" s="65"/>
      <c r="C19559" s="65"/>
      <c r="D19559" s="65"/>
      <c r="E19559" s="65"/>
      <c r="F19559" s="65"/>
      <c r="G19559" s="129"/>
    </row>
    <row r="19560" spans="1:7">
      <c r="A19560" s="65"/>
      <c r="B19560" s="65"/>
      <c r="C19560" s="65"/>
      <c r="D19560" s="65"/>
      <c r="E19560" s="65"/>
      <c r="F19560" s="65"/>
      <c r="G19560" s="129"/>
    </row>
    <row r="19561" spans="1:7">
      <c r="A19561" s="65"/>
      <c r="B19561" s="65"/>
      <c r="C19561" s="65"/>
      <c r="D19561" s="65"/>
      <c r="E19561" s="65"/>
      <c r="F19561" s="65"/>
      <c r="G19561" s="129"/>
    </row>
    <row r="19562" spans="1:7">
      <c r="A19562" s="65"/>
      <c r="B19562" s="65"/>
      <c r="C19562" s="65"/>
      <c r="D19562" s="65"/>
      <c r="E19562" s="65"/>
      <c r="F19562" s="65"/>
      <c r="G19562" s="129"/>
    </row>
    <row r="19563" spans="1:7">
      <c r="A19563" s="65"/>
      <c r="B19563" s="65"/>
      <c r="C19563" s="65"/>
      <c r="D19563" s="65"/>
      <c r="E19563" s="65"/>
      <c r="F19563" s="65"/>
      <c r="G19563" s="129"/>
    </row>
    <row r="19564" spans="1:7">
      <c r="A19564" s="65"/>
      <c r="B19564" s="65"/>
      <c r="C19564" s="65"/>
      <c r="D19564" s="65"/>
      <c r="E19564" s="65"/>
      <c r="F19564" s="65"/>
      <c r="G19564" s="129"/>
    </row>
    <row r="19565" spans="1:7">
      <c r="A19565" s="65"/>
      <c r="B19565" s="65"/>
      <c r="C19565" s="65"/>
      <c r="D19565" s="65"/>
      <c r="E19565" s="65"/>
      <c r="F19565" s="65"/>
      <c r="G19565" s="129"/>
    </row>
    <row r="19566" spans="1:7">
      <c r="A19566" s="65"/>
      <c r="B19566" s="65"/>
      <c r="C19566" s="65"/>
      <c r="D19566" s="65"/>
      <c r="E19566" s="65"/>
      <c r="F19566" s="65"/>
      <c r="G19566" s="129"/>
    </row>
    <row r="19567" spans="1:7">
      <c r="A19567" s="65"/>
      <c r="B19567" s="65"/>
      <c r="C19567" s="65"/>
      <c r="D19567" s="65"/>
      <c r="E19567" s="65"/>
      <c r="F19567" s="65"/>
      <c r="G19567" s="129"/>
    </row>
    <row r="19568" spans="1:7">
      <c r="A19568" s="65"/>
      <c r="B19568" s="65"/>
      <c r="C19568" s="65"/>
      <c r="D19568" s="65"/>
      <c r="E19568" s="65"/>
      <c r="F19568" s="65"/>
      <c r="G19568" s="129"/>
    </row>
    <row r="19569" spans="1:7">
      <c r="A19569" s="65"/>
      <c r="B19569" s="65"/>
      <c r="C19569" s="65"/>
      <c r="D19569" s="65"/>
      <c r="E19569" s="65"/>
      <c r="F19569" s="65"/>
      <c r="G19569" s="129"/>
    </row>
    <row r="19570" spans="1:7">
      <c r="A19570" s="65"/>
      <c r="B19570" s="65"/>
      <c r="C19570" s="65"/>
      <c r="D19570" s="65"/>
      <c r="E19570" s="65"/>
      <c r="F19570" s="65"/>
      <c r="G19570" s="129"/>
    </row>
    <row r="19571" spans="1:7">
      <c r="A19571" s="65"/>
      <c r="B19571" s="65"/>
      <c r="C19571" s="65"/>
      <c r="D19571" s="65"/>
      <c r="E19571" s="65"/>
      <c r="F19571" s="65"/>
      <c r="G19571" s="129"/>
    </row>
    <row r="19572" spans="1:7">
      <c r="A19572" s="65"/>
      <c r="B19572" s="65"/>
      <c r="C19572" s="65"/>
      <c r="D19572" s="65"/>
      <c r="E19572" s="65"/>
      <c r="F19572" s="65"/>
      <c r="G19572" s="129"/>
    </row>
    <row r="19573" spans="1:7">
      <c r="A19573" s="65"/>
      <c r="B19573" s="65"/>
      <c r="C19573" s="65"/>
      <c r="D19573" s="65"/>
      <c r="E19573" s="65"/>
      <c r="F19573" s="65"/>
      <c r="G19573" s="129"/>
    </row>
    <row r="19574" spans="1:7">
      <c r="A19574" s="65"/>
      <c r="B19574" s="65"/>
      <c r="C19574" s="65"/>
      <c r="D19574" s="65"/>
      <c r="E19574" s="65"/>
      <c r="F19574" s="65"/>
      <c r="G19574" s="129"/>
    </row>
    <row r="19575" spans="1:7">
      <c r="A19575" s="65"/>
      <c r="B19575" s="65"/>
      <c r="C19575" s="65"/>
      <c r="D19575" s="65"/>
      <c r="E19575" s="65"/>
      <c r="F19575" s="65"/>
      <c r="G19575" s="129"/>
    </row>
    <row r="19576" spans="1:7">
      <c r="A19576" s="65"/>
      <c r="B19576" s="65"/>
      <c r="C19576" s="65"/>
      <c r="D19576" s="65"/>
      <c r="E19576" s="65"/>
      <c r="F19576" s="65"/>
      <c r="G19576" s="129"/>
    </row>
    <row r="19577" spans="1:7">
      <c r="A19577" s="65"/>
      <c r="B19577" s="65"/>
      <c r="C19577" s="65"/>
      <c r="D19577" s="65"/>
      <c r="E19577" s="65"/>
      <c r="F19577" s="65"/>
      <c r="G19577" s="129"/>
    </row>
    <row r="19578" spans="1:7">
      <c r="A19578" s="65"/>
      <c r="B19578" s="65"/>
      <c r="C19578" s="65"/>
      <c r="D19578" s="65"/>
      <c r="E19578" s="65"/>
      <c r="F19578" s="65"/>
      <c r="G19578" s="129"/>
    </row>
    <row r="19579" spans="1:7">
      <c r="A19579" s="65"/>
      <c r="B19579" s="65"/>
      <c r="C19579" s="65"/>
      <c r="D19579" s="65"/>
      <c r="E19579" s="65"/>
      <c r="F19579" s="65"/>
      <c r="G19579" s="129"/>
    </row>
    <row r="19580" spans="1:7">
      <c r="A19580" s="65"/>
      <c r="B19580" s="65"/>
      <c r="C19580" s="65"/>
      <c r="D19580" s="65"/>
      <c r="E19580" s="65"/>
      <c r="F19580" s="65"/>
      <c r="G19580" s="129"/>
    </row>
    <row r="19581" spans="1:7">
      <c r="A19581" s="65"/>
      <c r="B19581" s="65"/>
      <c r="C19581" s="65"/>
      <c r="D19581" s="65"/>
      <c r="E19581" s="65"/>
      <c r="F19581" s="65"/>
      <c r="G19581" s="129"/>
    </row>
    <row r="19582" spans="1:7">
      <c r="A19582" s="65"/>
      <c r="B19582" s="65"/>
      <c r="C19582" s="65"/>
      <c r="D19582" s="65"/>
      <c r="E19582" s="65"/>
      <c r="F19582" s="65"/>
      <c r="G19582" s="129"/>
    </row>
    <row r="19583" spans="1:7">
      <c r="A19583" s="65"/>
      <c r="B19583" s="65"/>
      <c r="C19583" s="65"/>
      <c r="D19583" s="65"/>
      <c r="E19583" s="65"/>
      <c r="F19583" s="65"/>
      <c r="G19583" s="129"/>
    </row>
    <row r="19584" spans="1:7">
      <c r="A19584" s="65"/>
      <c r="B19584" s="65"/>
      <c r="C19584" s="65"/>
      <c r="D19584" s="65"/>
      <c r="E19584" s="65"/>
      <c r="F19584" s="65"/>
      <c r="G19584" s="129"/>
    </row>
    <row r="19585" spans="1:7">
      <c r="A19585" s="65"/>
      <c r="B19585" s="65"/>
      <c r="C19585" s="65"/>
      <c r="D19585" s="65"/>
      <c r="E19585" s="65"/>
      <c r="F19585" s="65"/>
      <c r="G19585" s="129"/>
    </row>
    <row r="19586" spans="1:7">
      <c r="A19586" s="65"/>
      <c r="B19586" s="65"/>
      <c r="C19586" s="65"/>
      <c r="D19586" s="65"/>
      <c r="E19586" s="65"/>
      <c r="F19586" s="65"/>
      <c r="G19586" s="129"/>
    </row>
    <row r="19587" spans="1:7">
      <c r="A19587" s="65"/>
      <c r="B19587" s="65"/>
      <c r="C19587" s="65"/>
      <c r="D19587" s="65"/>
      <c r="E19587" s="65"/>
      <c r="F19587" s="65"/>
      <c r="G19587" s="129"/>
    </row>
    <row r="19588" spans="1:7">
      <c r="A19588" s="65"/>
      <c r="B19588" s="65"/>
      <c r="C19588" s="65"/>
      <c r="D19588" s="65"/>
      <c r="E19588" s="65"/>
      <c r="F19588" s="65"/>
      <c r="G19588" s="129"/>
    </row>
    <row r="19589" spans="1:7">
      <c r="A19589" s="65"/>
      <c r="B19589" s="65"/>
      <c r="C19589" s="65"/>
      <c r="D19589" s="65"/>
      <c r="E19589" s="65"/>
      <c r="F19589" s="65"/>
      <c r="G19589" s="129"/>
    </row>
    <row r="19590" spans="1:7">
      <c r="A19590" s="65"/>
      <c r="B19590" s="65"/>
      <c r="C19590" s="65"/>
      <c r="D19590" s="65"/>
      <c r="E19590" s="65"/>
      <c r="F19590" s="65"/>
      <c r="G19590" s="129"/>
    </row>
    <row r="19591" spans="1:7">
      <c r="A19591" s="65"/>
      <c r="B19591" s="65"/>
      <c r="C19591" s="65"/>
      <c r="D19591" s="65"/>
      <c r="E19591" s="65"/>
      <c r="F19591" s="65"/>
      <c r="G19591" s="129"/>
    </row>
    <row r="19592" spans="1:7">
      <c r="A19592" s="65"/>
      <c r="B19592" s="65"/>
      <c r="C19592" s="65"/>
      <c r="D19592" s="65"/>
      <c r="E19592" s="65"/>
      <c r="F19592" s="65"/>
      <c r="G19592" s="129"/>
    </row>
    <row r="19593" spans="1:7">
      <c r="A19593" s="65"/>
      <c r="B19593" s="65"/>
      <c r="C19593" s="65"/>
      <c r="D19593" s="65"/>
      <c r="E19593" s="65"/>
      <c r="F19593" s="65"/>
      <c r="G19593" s="129"/>
    </row>
    <row r="19594" spans="1:7">
      <c r="A19594" s="65"/>
      <c r="B19594" s="65"/>
      <c r="C19594" s="65"/>
      <c r="D19594" s="65"/>
      <c r="E19594" s="65"/>
      <c r="F19594" s="65"/>
      <c r="G19594" s="129"/>
    </row>
    <row r="19595" spans="1:7">
      <c r="A19595" s="65"/>
      <c r="B19595" s="65"/>
      <c r="C19595" s="65"/>
      <c r="D19595" s="65"/>
      <c r="E19595" s="65"/>
      <c r="F19595" s="65"/>
      <c r="G19595" s="129"/>
    </row>
    <row r="19596" spans="1:7">
      <c r="A19596" s="65"/>
      <c r="B19596" s="65"/>
      <c r="C19596" s="65"/>
      <c r="D19596" s="65"/>
      <c r="E19596" s="65"/>
      <c r="F19596" s="65"/>
      <c r="G19596" s="129"/>
    </row>
    <row r="19597" spans="1:7">
      <c r="A19597" s="65"/>
      <c r="B19597" s="65"/>
      <c r="C19597" s="65"/>
      <c r="D19597" s="65"/>
      <c r="E19597" s="65"/>
      <c r="F19597" s="65"/>
      <c r="G19597" s="129"/>
    </row>
    <row r="19598" spans="1:7">
      <c r="A19598" s="65"/>
      <c r="B19598" s="65"/>
      <c r="C19598" s="65"/>
      <c r="D19598" s="65"/>
      <c r="E19598" s="65"/>
      <c r="F19598" s="65"/>
      <c r="G19598" s="129"/>
    </row>
    <row r="19599" spans="1:7">
      <c r="A19599" s="65"/>
      <c r="B19599" s="65"/>
      <c r="C19599" s="65"/>
      <c r="D19599" s="65"/>
      <c r="E19599" s="65"/>
      <c r="F19599" s="65"/>
      <c r="G19599" s="129"/>
    </row>
    <row r="19600" spans="1:7">
      <c r="A19600" s="65"/>
      <c r="B19600" s="65"/>
      <c r="C19600" s="65"/>
      <c r="D19600" s="65"/>
      <c r="E19600" s="65"/>
      <c r="F19600" s="65"/>
      <c r="G19600" s="129"/>
    </row>
    <row r="19601" spans="1:7">
      <c r="A19601" s="65"/>
      <c r="B19601" s="65"/>
      <c r="C19601" s="65"/>
      <c r="D19601" s="65"/>
      <c r="E19601" s="65"/>
      <c r="F19601" s="65"/>
      <c r="G19601" s="129"/>
    </row>
    <row r="19602" spans="1:7">
      <c r="A19602" s="65"/>
      <c r="B19602" s="65"/>
      <c r="C19602" s="65"/>
      <c r="D19602" s="65"/>
      <c r="E19602" s="65"/>
      <c r="F19602" s="65"/>
      <c r="G19602" s="129"/>
    </row>
    <row r="19603" spans="1:7">
      <c r="A19603" s="65"/>
      <c r="B19603" s="65"/>
      <c r="C19603" s="65"/>
      <c r="D19603" s="65"/>
      <c r="E19603" s="65"/>
      <c r="F19603" s="65"/>
      <c r="G19603" s="129"/>
    </row>
    <row r="19604" spans="1:7">
      <c r="A19604" s="65"/>
      <c r="B19604" s="65"/>
      <c r="C19604" s="65"/>
      <c r="D19604" s="65"/>
      <c r="E19604" s="65"/>
      <c r="F19604" s="65"/>
      <c r="G19604" s="129"/>
    </row>
    <row r="19605" spans="1:7">
      <c r="A19605" s="65"/>
      <c r="B19605" s="65"/>
      <c r="C19605" s="65"/>
      <c r="D19605" s="65"/>
      <c r="E19605" s="65"/>
      <c r="F19605" s="65"/>
      <c r="G19605" s="129"/>
    </row>
    <row r="19606" spans="1:7">
      <c r="A19606" s="65"/>
      <c r="B19606" s="65"/>
      <c r="C19606" s="65"/>
      <c r="D19606" s="65"/>
      <c r="E19606" s="65"/>
      <c r="F19606" s="65"/>
      <c r="G19606" s="129"/>
    </row>
    <row r="19607" spans="1:7">
      <c r="A19607" s="65"/>
      <c r="B19607" s="65"/>
      <c r="C19607" s="65"/>
      <c r="D19607" s="65"/>
      <c r="E19607" s="65"/>
      <c r="F19607" s="65"/>
      <c r="G19607" s="129"/>
    </row>
    <row r="19608" spans="1:7">
      <c r="A19608" s="65"/>
      <c r="B19608" s="65"/>
      <c r="C19608" s="65"/>
      <c r="D19608" s="65"/>
      <c r="E19608" s="65"/>
      <c r="F19608" s="65"/>
      <c r="G19608" s="129"/>
    </row>
    <row r="19609" spans="1:7">
      <c r="A19609" s="65"/>
      <c r="B19609" s="65"/>
      <c r="C19609" s="65"/>
      <c r="D19609" s="65"/>
      <c r="E19609" s="65"/>
      <c r="F19609" s="65"/>
      <c r="G19609" s="129"/>
    </row>
    <row r="19610" spans="1:7">
      <c r="A19610" s="65"/>
      <c r="B19610" s="65"/>
      <c r="C19610" s="65"/>
      <c r="D19610" s="65"/>
      <c r="E19610" s="65"/>
      <c r="F19610" s="65"/>
      <c r="G19610" s="129"/>
    </row>
    <row r="19611" spans="1:7">
      <c r="A19611" s="65"/>
      <c r="B19611" s="65"/>
      <c r="C19611" s="65"/>
      <c r="D19611" s="65"/>
      <c r="E19611" s="65"/>
      <c r="F19611" s="65"/>
      <c r="G19611" s="129"/>
    </row>
    <row r="19612" spans="1:7">
      <c r="A19612" s="65"/>
      <c r="B19612" s="65"/>
      <c r="C19612" s="65"/>
      <c r="D19612" s="65"/>
      <c r="E19612" s="65"/>
      <c r="F19612" s="65"/>
      <c r="G19612" s="129"/>
    </row>
    <row r="19613" spans="1:7">
      <c r="A19613" s="65"/>
      <c r="B19613" s="65"/>
      <c r="C19613" s="65"/>
      <c r="D19613" s="65"/>
      <c r="E19613" s="65"/>
      <c r="F19613" s="65"/>
      <c r="G19613" s="129"/>
    </row>
    <row r="19614" spans="1:7">
      <c r="A19614" s="65"/>
      <c r="B19614" s="65"/>
      <c r="C19614" s="65"/>
      <c r="D19614" s="65"/>
      <c r="E19614" s="65"/>
      <c r="F19614" s="65"/>
      <c r="G19614" s="129"/>
    </row>
    <row r="19615" spans="1:7">
      <c r="A19615" s="65"/>
      <c r="B19615" s="65"/>
      <c r="C19615" s="65"/>
      <c r="D19615" s="65"/>
      <c r="E19615" s="65"/>
      <c r="F19615" s="65"/>
      <c r="G19615" s="129"/>
    </row>
    <row r="19616" spans="1:7">
      <c r="A19616" s="65"/>
      <c r="B19616" s="65"/>
      <c r="C19616" s="65"/>
      <c r="D19616" s="65"/>
      <c r="E19616" s="65"/>
      <c r="F19616" s="65"/>
      <c r="G19616" s="129"/>
    </row>
    <row r="19617" spans="1:7">
      <c r="A19617" s="65"/>
      <c r="B19617" s="65"/>
      <c r="C19617" s="65"/>
      <c r="D19617" s="65"/>
      <c r="E19617" s="65"/>
      <c r="F19617" s="65"/>
      <c r="G19617" s="129"/>
    </row>
    <row r="19618" spans="1:7">
      <c r="A19618" s="65"/>
      <c r="B19618" s="65"/>
      <c r="C19618" s="65"/>
      <c r="D19618" s="65"/>
      <c r="E19618" s="65"/>
      <c r="F19618" s="65"/>
      <c r="G19618" s="129"/>
    </row>
    <row r="19619" spans="1:7">
      <c r="A19619" s="65"/>
      <c r="B19619" s="65"/>
      <c r="C19619" s="65"/>
      <c r="D19619" s="65"/>
      <c r="E19619" s="65"/>
      <c r="F19619" s="65"/>
      <c r="G19619" s="129"/>
    </row>
    <row r="19620" spans="1:7">
      <c r="A19620" s="65"/>
      <c r="B19620" s="65"/>
      <c r="C19620" s="65"/>
      <c r="D19620" s="65"/>
      <c r="E19620" s="65"/>
      <c r="F19620" s="65"/>
      <c r="G19620" s="129"/>
    </row>
    <row r="19621" spans="1:7">
      <c r="A19621" s="65"/>
      <c r="B19621" s="65"/>
      <c r="C19621" s="65"/>
      <c r="D19621" s="65"/>
      <c r="E19621" s="65"/>
      <c r="F19621" s="65"/>
      <c r="G19621" s="129"/>
    </row>
    <row r="19622" spans="1:7">
      <c r="A19622" s="65"/>
      <c r="B19622" s="65"/>
      <c r="C19622" s="65"/>
      <c r="D19622" s="65"/>
      <c r="E19622" s="65"/>
      <c r="F19622" s="65"/>
      <c r="G19622" s="129"/>
    </row>
    <row r="19623" spans="1:7">
      <c r="A19623" s="65"/>
      <c r="B19623" s="65"/>
      <c r="C19623" s="65"/>
      <c r="D19623" s="65"/>
      <c r="E19623" s="65"/>
      <c r="F19623" s="65"/>
      <c r="G19623" s="129"/>
    </row>
    <row r="19624" spans="1:7">
      <c r="A19624" s="65"/>
      <c r="B19624" s="65"/>
      <c r="C19624" s="65"/>
      <c r="D19624" s="65"/>
      <c r="E19624" s="65"/>
      <c r="F19624" s="65"/>
      <c r="G19624" s="129"/>
    </row>
    <row r="19625" spans="1:7">
      <c r="A19625" s="65"/>
      <c r="B19625" s="65"/>
      <c r="C19625" s="65"/>
      <c r="D19625" s="65"/>
      <c r="E19625" s="65"/>
      <c r="F19625" s="65"/>
      <c r="G19625" s="129"/>
    </row>
    <row r="19626" spans="1:7">
      <c r="A19626" s="65"/>
      <c r="B19626" s="65"/>
      <c r="C19626" s="65"/>
      <c r="D19626" s="65"/>
      <c r="E19626" s="65"/>
      <c r="F19626" s="65"/>
      <c r="G19626" s="129"/>
    </row>
    <row r="19627" spans="1:7">
      <c r="A19627" s="65"/>
      <c r="B19627" s="65"/>
      <c r="C19627" s="65"/>
      <c r="D19627" s="65"/>
      <c r="E19627" s="65"/>
      <c r="F19627" s="65"/>
      <c r="G19627" s="129"/>
    </row>
    <row r="19628" spans="1:7">
      <c r="A19628" s="65"/>
      <c r="B19628" s="65"/>
      <c r="C19628" s="65"/>
      <c r="D19628" s="65"/>
      <c r="E19628" s="65"/>
      <c r="F19628" s="65"/>
      <c r="G19628" s="129"/>
    </row>
    <row r="19629" spans="1:7">
      <c r="A19629" s="65"/>
      <c r="B19629" s="65"/>
      <c r="C19629" s="65"/>
      <c r="D19629" s="65"/>
      <c r="E19629" s="65"/>
      <c r="F19629" s="65"/>
      <c r="G19629" s="129"/>
    </row>
    <row r="19630" spans="1:7">
      <c r="A19630" s="65"/>
      <c r="B19630" s="65"/>
      <c r="C19630" s="65"/>
      <c r="D19630" s="65"/>
      <c r="E19630" s="65"/>
      <c r="F19630" s="65"/>
      <c r="G19630" s="129"/>
    </row>
    <row r="19631" spans="1:7">
      <c r="A19631" s="65"/>
      <c r="B19631" s="65"/>
      <c r="C19631" s="65"/>
      <c r="D19631" s="65"/>
      <c r="E19631" s="65"/>
      <c r="F19631" s="65"/>
      <c r="G19631" s="129"/>
    </row>
    <row r="19632" spans="1:7">
      <c r="A19632" s="65"/>
      <c r="B19632" s="65"/>
      <c r="C19632" s="65"/>
      <c r="D19632" s="65"/>
      <c r="E19632" s="65"/>
      <c r="F19632" s="65"/>
      <c r="G19632" s="129"/>
    </row>
    <row r="19633" spans="1:7">
      <c r="A19633" s="65"/>
      <c r="B19633" s="65"/>
      <c r="C19633" s="65"/>
      <c r="D19633" s="65"/>
      <c r="E19633" s="65"/>
      <c r="F19633" s="65"/>
      <c r="G19633" s="129"/>
    </row>
    <row r="19634" spans="1:7">
      <c r="A19634" s="65"/>
      <c r="B19634" s="65"/>
      <c r="C19634" s="65"/>
      <c r="D19634" s="65"/>
      <c r="E19634" s="65"/>
      <c r="F19634" s="65"/>
      <c r="G19634" s="129"/>
    </row>
    <row r="19635" spans="1:7">
      <c r="A19635" s="65"/>
      <c r="B19635" s="65"/>
      <c r="C19635" s="65"/>
      <c r="D19635" s="65"/>
      <c r="E19635" s="65"/>
      <c r="F19635" s="65"/>
      <c r="G19635" s="129"/>
    </row>
    <row r="19636" spans="1:7">
      <c r="A19636" s="65"/>
      <c r="B19636" s="65"/>
      <c r="C19636" s="65"/>
      <c r="D19636" s="65"/>
      <c r="E19636" s="65"/>
      <c r="F19636" s="65"/>
      <c r="G19636" s="129"/>
    </row>
    <row r="19637" spans="1:7">
      <c r="A19637" s="65"/>
      <c r="B19637" s="65"/>
      <c r="C19637" s="65"/>
      <c r="D19637" s="65"/>
      <c r="E19637" s="65"/>
      <c r="F19637" s="65"/>
      <c r="G19637" s="129"/>
    </row>
    <row r="19638" spans="1:7">
      <c r="A19638" s="65"/>
      <c r="B19638" s="65"/>
      <c r="C19638" s="65"/>
      <c r="D19638" s="65"/>
      <c r="E19638" s="65"/>
      <c r="F19638" s="65"/>
      <c r="G19638" s="129"/>
    </row>
    <row r="19639" spans="1:7">
      <c r="A19639" s="65"/>
      <c r="B19639" s="65"/>
      <c r="C19639" s="65"/>
      <c r="D19639" s="65"/>
      <c r="E19639" s="65"/>
      <c r="F19639" s="65"/>
      <c r="G19639" s="129"/>
    </row>
    <row r="19640" spans="1:7">
      <c r="A19640" s="65"/>
      <c r="B19640" s="65"/>
      <c r="C19640" s="65"/>
      <c r="D19640" s="65"/>
      <c r="E19640" s="65"/>
      <c r="F19640" s="65"/>
      <c r="G19640" s="129"/>
    </row>
    <row r="19641" spans="1:7">
      <c r="A19641" s="65"/>
      <c r="B19641" s="65"/>
      <c r="C19641" s="65"/>
      <c r="D19641" s="65"/>
      <c r="E19641" s="65"/>
      <c r="F19641" s="65"/>
      <c r="G19641" s="129"/>
    </row>
    <row r="19642" spans="1:7">
      <c r="A19642" s="65"/>
      <c r="B19642" s="65"/>
      <c r="C19642" s="65"/>
      <c r="D19642" s="65"/>
      <c r="E19642" s="65"/>
      <c r="F19642" s="65"/>
      <c r="G19642" s="129"/>
    </row>
    <row r="19643" spans="1:7">
      <c r="A19643" s="65"/>
      <c r="B19643" s="65"/>
      <c r="C19643" s="65"/>
      <c r="D19643" s="65"/>
      <c r="E19643" s="65"/>
      <c r="F19643" s="65"/>
      <c r="G19643" s="129"/>
    </row>
    <row r="19644" spans="1:7">
      <c r="A19644" s="65"/>
      <c r="B19644" s="65"/>
      <c r="C19644" s="65"/>
      <c r="D19644" s="65"/>
      <c r="E19644" s="65"/>
      <c r="F19644" s="65"/>
      <c r="G19644" s="129"/>
    </row>
    <row r="19645" spans="1:7">
      <c r="A19645" s="65"/>
      <c r="B19645" s="65"/>
      <c r="C19645" s="65"/>
      <c r="D19645" s="65"/>
      <c r="E19645" s="65"/>
      <c r="F19645" s="65"/>
      <c r="G19645" s="129"/>
    </row>
    <row r="19646" spans="1:7">
      <c r="A19646" s="65"/>
      <c r="B19646" s="65"/>
      <c r="C19646" s="65"/>
      <c r="D19646" s="65"/>
      <c r="E19646" s="65"/>
      <c r="F19646" s="65"/>
      <c r="G19646" s="129"/>
    </row>
    <row r="19647" spans="1:7">
      <c r="A19647" s="65"/>
      <c r="B19647" s="65"/>
      <c r="C19647" s="65"/>
      <c r="D19647" s="65"/>
      <c r="E19647" s="65"/>
      <c r="F19647" s="65"/>
      <c r="G19647" s="129"/>
    </row>
    <row r="19648" spans="1:7">
      <c r="A19648" s="65"/>
      <c r="B19648" s="65"/>
      <c r="C19648" s="65"/>
      <c r="D19648" s="65"/>
      <c r="E19648" s="65"/>
      <c r="F19648" s="65"/>
      <c r="G19648" s="129"/>
    </row>
    <row r="19649" spans="1:7">
      <c r="A19649" s="65"/>
      <c r="B19649" s="65"/>
      <c r="C19649" s="65"/>
      <c r="D19649" s="65"/>
      <c r="E19649" s="65"/>
      <c r="F19649" s="65"/>
      <c r="G19649" s="129"/>
    </row>
    <row r="19650" spans="1:7">
      <c r="A19650" s="65"/>
      <c r="B19650" s="65"/>
      <c r="C19650" s="65"/>
      <c r="D19650" s="65"/>
      <c r="E19650" s="65"/>
      <c r="F19650" s="65"/>
      <c r="G19650" s="129"/>
    </row>
    <row r="19651" spans="1:7">
      <c r="A19651" s="65"/>
      <c r="B19651" s="65"/>
      <c r="C19651" s="65"/>
      <c r="D19651" s="65"/>
      <c r="E19651" s="65"/>
      <c r="F19651" s="65"/>
      <c r="G19651" s="129"/>
    </row>
    <row r="19652" spans="1:7">
      <c r="A19652" s="65"/>
      <c r="B19652" s="65"/>
      <c r="C19652" s="65"/>
      <c r="D19652" s="65"/>
      <c r="E19652" s="65"/>
      <c r="F19652" s="65"/>
      <c r="G19652" s="129"/>
    </row>
    <row r="19653" spans="1:7">
      <c r="A19653" s="65"/>
      <c r="B19653" s="65"/>
      <c r="C19653" s="65"/>
      <c r="D19653" s="65"/>
      <c r="E19653" s="65"/>
      <c r="F19653" s="65"/>
      <c r="G19653" s="129"/>
    </row>
    <row r="19654" spans="1:7">
      <c r="A19654" s="65"/>
      <c r="B19654" s="65"/>
      <c r="C19654" s="65"/>
      <c r="D19654" s="65"/>
      <c r="E19654" s="65"/>
      <c r="F19654" s="65"/>
      <c r="G19654" s="129"/>
    </row>
    <row r="19655" spans="1:7">
      <c r="A19655" s="65"/>
      <c r="B19655" s="65"/>
      <c r="C19655" s="65"/>
      <c r="D19655" s="65"/>
      <c r="E19655" s="65"/>
      <c r="F19655" s="65"/>
      <c r="G19655" s="129"/>
    </row>
    <row r="19656" spans="1:7">
      <c r="A19656" s="65"/>
      <c r="B19656" s="65"/>
      <c r="C19656" s="65"/>
      <c r="D19656" s="65"/>
      <c r="E19656" s="65"/>
      <c r="F19656" s="65"/>
      <c r="G19656" s="129"/>
    </row>
    <row r="19657" spans="1:7">
      <c r="A19657" s="65"/>
      <c r="B19657" s="65"/>
      <c r="C19657" s="65"/>
      <c r="D19657" s="65"/>
      <c r="E19657" s="65"/>
      <c r="F19657" s="65"/>
      <c r="G19657" s="129"/>
    </row>
    <row r="19658" spans="1:7">
      <c r="A19658" s="65"/>
      <c r="B19658" s="65"/>
      <c r="C19658" s="65"/>
      <c r="D19658" s="65"/>
      <c r="E19658" s="65"/>
      <c r="F19658" s="65"/>
      <c r="G19658" s="129"/>
    </row>
    <row r="19659" spans="1:7">
      <c r="A19659" s="65"/>
      <c r="B19659" s="65"/>
      <c r="C19659" s="65"/>
      <c r="D19659" s="65"/>
      <c r="E19659" s="65"/>
      <c r="F19659" s="65"/>
      <c r="G19659" s="129"/>
    </row>
    <row r="19660" spans="1:7">
      <c r="A19660" s="65"/>
      <c r="B19660" s="65"/>
      <c r="C19660" s="65"/>
      <c r="D19660" s="65"/>
      <c r="E19660" s="65"/>
      <c r="F19660" s="65"/>
      <c r="G19660" s="129"/>
    </row>
    <row r="19661" spans="1:7">
      <c r="A19661" s="65"/>
      <c r="B19661" s="65"/>
      <c r="C19661" s="65"/>
      <c r="D19661" s="65"/>
      <c r="E19661" s="65"/>
      <c r="F19661" s="65"/>
      <c r="G19661" s="129"/>
    </row>
    <row r="19662" spans="1:7">
      <c r="A19662" s="65"/>
      <c r="B19662" s="65"/>
      <c r="C19662" s="65"/>
      <c r="D19662" s="65"/>
      <c r="E19662" s="65"/>
      <c r="F19662" s="65"/>
      <c r="G19662" s="129"/>
    </row>
    <row r="19663" spans="1:7">
      <c r="A19663" s="65"/>
      <c r="B19663" s="65"/>
      <c r="C19663" s="65"/>
      <c r="D19663" s="65"/>
      <c r="E19663" s="65"/>
      <c r="F19663" s="65"/>
      <c r="G19663" s="129"/>
    </row>
    <row r="19664" spans="1:7">
      <c r="A19664" s="65"/>
      <c r="B19664" s="65"/>
      <c r="C19664" s="65"/>
      <c r="D19664" s="65"/>
      <c r="E19664" s="65"/>
      <c r="F19664" s="65"/>
      <c r="G19664" s="129"/>
    </row>
    <row r="19665" spans="1:7">
      <c r="A19665" s="65"/>
      <c r="B19665" s="65"/>
      <c r="C19665" s="65"/>
      <c r="D19665" s="65"/>
      <c r="E19665" s="65"/>
      <c r="F19665" s="65"/>
      <c r="G19665" s="129"/>
    </row>
    <row r="19666" spans="1:7">
      <c r="A19666" s="65"/>
      <c r="B19666" s="65"/>
      <c r="C19666" s="65"/>
      <c r="D19666" s="65"/>
      <c r="E19666" s="65"/>
      <c r="F19666" s="65"/>
      <c r="G19666" s="129"/>
    </row>
    <row r="19667" spans="1:7">
      <c r="A19667" s="65"/>
      <c r="B19667" s="65"/>
      <c r="C19667" s="65"/>
      <c r="D19667" s="65"/>
      <c r="E19667" s="65"/>
      <c r="F19667" s="65"/>
      <c r="G19667" s="129"/>
    </row>
    <row r="19668" spans="1:7">
      <c r="A19668" s="65"/>
      <c r="B19668" s="65"/>
      <c r="C19668" s="65"/>
      <c r="D19668" s="65"/>
      <c r="E19668" s="65"/>
      <c r="F19668" s="65"/>
      <c r="G19668" s="129"/>
    </row>
    <row r="19669" spans="1:7">
      <c r="A19669" s="65"/>
      <c r="B19669" s="65"/>
      <c r="C19669" s="65"/>
      <c r="D19669" s="65"/>
      <c r="E19669" s="65"/>
      <c r="F19669" s="65"/>
      <c r="G19669" s="129"/>
    </row>
    <row r="19670" spans="1:7">
      <c r="A19670" s="65"/>
      <c r="B19670" s="65"/>
      <c r="C19670" s="65"/>
      <c r="D19670" s="65"/>
      <c r="E19670" s="65"/>
      <c r="F19670" s="65"/>
      <c r="G19670" s="129"/>
    </row>
    <row r="19671" spans="1:7">
      <c r="A19671" s="65"/>
      <c r="B19671" s="65"/>
      <c r="C19671" s="65"/>
      <c r="D19671" s="65"/>
      <c r="E19671" s="65"/>
      <c r="F19671" s="65"/>
      <c r="G19671" s="129"/>
    </row>
    <row r="19672" spans="1:7">
      <c r="A19672" s="65"/>
      <c r="B19672" s="65"/>
      <c r="C19672" s="65"/>
      <c r="D19672" s="65"/>
      <c r="E19672" s="65"/>
      <c r="F19672" s="65"/>
      <c r="G19672" s="129"/>
    </row>
    <row r="19673" spans="1:7">
      <c r="A19673" s="65"/>
      <c r="B19673" s="65"/>
      <c r="C19673" s="65"/>
      <c r="D19673" s="65"/>
      <c r="E19673" s="65"/>
      <c r="F19673" s="65"/>
      <c r="G19673" s="129"/>
    </row>
    <row r="19674" spans="1:7">
      <c r="A19674" s="65"/>
      <c r="B19674" s="65"/>
      <c r="C19674" s="65"/>
      <c r="D19674" s="65"/>
      <c r="E19674" s="65"/>
      <c r="F19674" s="65"/>
      <c r="G19674" s="129"/>
    </row>
    <row r="19675" spans="1:7">
      <c r="A19675" s="65"/>
      <c r="B19675" s="65"/>
      <c r="C19675" s="65"/>
      <c r="D19675" s="65"/>
      <c r="E19675" s="65"/>
      <c r="F19675" s="65"/>
      <c r="G19675" s="129"/>
    </row>
    <row r="19676" spans="1:7">
      <c r="A19676" s="65"/>
      <c r="B19676" s="65"/>
      <c r="C19676" s="65"/>
      <c r="D19676" s="65"/>
      <c r="E19676" s="65"/>
      <c r="F19676" s="65"/>
      <c r="G19676" s="129"/>
    </row>
    <row r="19677" spans="1:7">
      <c r="A19677" s="65"/>
      <c r="B19677" s="65"/>
      <c r="C19677" s="65"/>
      <c r="D19677" s="65"/>
      <c r="E19677" s="65"/>
      <c r="F19677" s="65"/>
      <c r="G19677" s="129"/>
    </row>
    <row r="19678" spans="1:7">
      <c r="A19678" s="65"/>
      <c r="B19678" s="65"/>
      <c r="C19678" s="65"/>
      <c r="D19678" s="65"/>
      <c r="E19678" s="65"/>
      <c r="F19678" s="65"/>
      <c r="G19678" s="129"/>
    </row>
    <row r="19679" spans="1:7">
      <c r="A19679" s="65"/>
      <c r="B19679" s="65"/>
      <c r="C19679" s="65"/>
      <c r="D19679" s="65"/>
      <c r="E19679" s="65"/>
      <c r="F19679" s="65"/>
      <c r="G19679" s="129"/>
    </row>
    <row r="19680" spans="1:7">
      <c r="A19680" s="65"/>
      <c r="B19680" s="65"/>
      <c r="C19680" s="65"/>
      <c r="D19680" s="65"/>
      <c r="E19680" s="65"/>
      <c r="F19680" s="65"/>
      <c r="G19680" s="129"/>
    </row>
    <row r="19681" spans="1:7">
      <c r="A19681" s="65"/>
      <c r="B19681" s="65"/>
      <c r="C19681" s="65"/>
      <c r="D19681" s="65"/>
      <c r="E19681" s="65"/>
      <c r="F19681" s="65"/>
      <c r="G19681" s="129"/>
    </row>
    <row r="19682" spans="1:7">
      <c r="A19682" s="65"/>
      <c r="B19682" s="65"/>
      <c r="C19682" s="65"/>
      <c r="D19682" s="65"/>
      <c r="E19682" s="65"/>
      <c r="F19682" s="65"/>
      <c r="G19682" s="129"/>
    </row>
    <row r="19683" spans="1:7">
      <c r="A19683" s="65"/>
      <c r="B19683" s="65"/>
      <c r="C19683" s="65"/>
      <c r="D19683" s="65"/>
      <c r="E19683" s="65"/>
      <c r="F19683" s="65"/>
      <c r="G19683" s="129"/>
    </row>
    <row r="19684" spans="1:7">
      <c r="A19684" s="65"/>
      <c r="B19684" s="65"/>
      <c r="C19684" s="65"/>
      <c r="D19684" s="65"/>
      <c r="E19684" s="65"/>
      <c r="F19684" s="65"/>
      <c r="G19684" s="129"/>
    </row>
    <row r="19685" spans="1:7">
      <c r="A19685" s="65"/>
      <c r="B19685" s="65"/>
      <c r="C19685" s="65"/>
      <c r="D19685" s="65"/>
      <c r="E19685" s="65"/>
      <c r="F19685" s="65"/>
      <c r="G19685" s="129"/>
    </row>
    <row r="19686" spans="1:7">
      <c r="A19686" s="65"/>
      <c r="B19686" s="65"/>
      <c r="C19686" s="65"/>
      <c r="D19686" s="65"/>
      <c r="E19686" s="65"/>
      <c r="F19686" s="65"/>
      <c r="G19686" s="129"/>
    </row>
    <row r="19687" spans="1:7">
      <c r="A19687" s="65"/>
      <c r="B19687" s="65"/>
      <c r="C19687" s="65"/>
      <c r="D19687" s="65"/>
      <c r="E19687" s="65"/>
      <c r="F19687" s="65"/>
      <c r="G19687" s="129"/>
    </row>
    <row r="19688" spans="1:7">
      <c r="A19688" s="65"/>
      <c r="B19688" s="65"/>
      <c r="C19688" s="65"/>
      <c r="D19688" s="65"/>
      <c r="E19688" s="65"/>
      <c r="F19688" s="65"/>
      <c r="G19688" s="129"/>
    </row>
    <row r="19689" spans="1:7">
      <c r="A19689" s="65"/>
      <c r="B19689" s="65"/>
      <c r="C19689" s="65"/>
      <c r="D19689" s="65"/>
      <c r="E19689" s="65"/>
      <c r="F19689" s="65"/>
      <c r="G19689" s="129"/>
    </row>
    <row r="19690" spans="1:7">
      <c r="A19690" s="65"/>
      <c r="B19690" s="65"/>
      <c r="C19690" s="65"/>
      <c r="D19690" s="65"/>
      <c r="E19690" s="65"/>
      <c r="F19690" s="65"/>
      <c r="G19690" s="129"/>
    </row>
    <row r="19691" spans="1:7">
      <c r="A19691" s="65"/>
      <c r="B19691" s="65"/>
      <c r="C19691" s="65"/>
      <c r="D19691" s="65"/>
      <c r="E19691" s="65"/>
      <c r="F19691" s="65"/>
      <c r="G19691" s="129"/>
    </row>
    <row r="19692" spans="1:7">
      <c r="A19692" s="65"/>
      <c r="B19692" s="65"/>
      <c r="C19692" s="65"/>
      <c r="D19692" s="65"/>
      <c r="E19692" s="65"/>
      <c r="F19692" s="65"/>
      <c r="G19692" s="129"/>
    </row>
    <row r="19693" spans="1:7">
      <c r="A19693" s="65"/>
      <c r="B19693" s="65"/>
      <c r="C19693" s="65"/>
      <c r="D19693" s="65"/>
      <c r="E19693" s="65"/>
      <c r="F19693" s="65"/>
      <c r="G19693" s="129"/>
    </row>
    <row r="19694" spans="1:7">
      <c r="A19694" s="65"/>
      <c r="B19694" s="65"/>
      <c r="C19694" s="65"/>
      <c r="D19694" s="65"/>
      <c r="E19694" s="65"/>
      <c r="F19694" s="65"/>
      <c r="G19694" s="129"/>
    </row>
    <row r="19695" spans="1:7">
      <c r="A19695" s="65"/>
      <c r="B19695" s="65"/>
      <c r="C19695" s="65"/>
      <c r="D19695" s="65"/>
      <c r="E19695" s="65"/>
      <c r="F19695" s="65"/>
      <c r="G19695" s="129"/>
    </row>
    <row r="19696" spans="1:7">
      <c r="A19696" s="65"/>
      <c r="B19696" s="65"/>
      <c r="C19696" s="65"/>
      <c r="D19696" s="65"/>
      <c r="E19696" s="65"/>
      <c r="F19696" s="65"/>
      <c r="G19696" s="129"/>
    </row>
    <row r="19697" spans="1:7">
      <c r="A19697" s="65"/>
      <c r="B19697" s="65"/>
      <c r="C19697" s="65"/>
      <c r="D19697" s="65"/>
      <c r="E19697" s="65"/>
      <c r="F19697" s="65"/>
      <c r="G19697" s="129"/>
    </row>
    <row r="19698" spans="1:7">
      <c r="A19698" s="65"/>
      <c r="B19698" s="65"/>
      <c r="C19698" s="65"/>
      <c r="D19698" s="65"/>
      <c r="E19698" s="65"/>
      <c r="F19698" s="65"/>
      <c r="G19698" s="129"/>
    </row>
    <row r="19699" spans="1:7">
      <c r="A19699" s="65"/>
      <c r="B19699" s="65"/>
      <c r="C19699" s="65"/>
      <c r="D19699" s="65"/>
      <c r="E19699" s="65"/>
      <c r="F19699" s="65"/>
      <c r="G19699" s="129"/>
    </row>
    <row r="19700" spans="1:7">
      <c r="A19700" s="65"/>
      <c r="B19700" s="65"/>
      <c r="C19700" s="65"/>
      <c r="D19700" s="65"/>
      <c r="E19700" s="65"/>
      <c r="F19700" s="65"/>
      <c r="G19700" s="129"/>
    </row>
    <row r="19701" spans="1:7">
      <c r="A19701" s="65"/>
      <c r="B19701" s="65"/>
      <c r="C19701" s="65"/>
      <c r="D19701" s="65"/>
      <c r="E19701" s="65"/>
      <c r="F19701" s="65"/>
      <c r="G19701" s="129"/>
    </row>
    <row r="19702" spans="1:7">
      <c r="A19702" s="65"/>
      <c r="B19702" s="65"/>
      <c r="C19702" s="65"/>
      <c r="D19702" s="65"/>
      <c r="E19702" s="65"/>
      <c r="F19702" s="65"/>
      <c r="G19702" s="129"/>
    </row>
    <row r="19703" spans="1:7">
      <c r="A19703" s="65"/>
      <c r="B19703" s="65"/>
      <c r="C19703" s="65"/>
      <c r="D19703" s="65"/>
      <c r="E19703" s="65"/>
      <c r="F19703" s="65"/>
      <c r="G19703" s="129"/>
    </row>
    <row r="19704" spans="1:7">
      <c r="A19704" s="65"/>
      <c r="B19704" s="65"/>
      <c r="C19704" s="65"/>
      <c r="D19704" s="65"/>
      <c r="E19704" s="65"/>
      <c r="F19704" s="65"/>
      <c r="G19704" s="129"/>
    </row>
    <row r="19705" spans="1:7">
      <c r="A19705" s="65"/>
      <c r="B19705" s="65"/>
      <c r="C19705" s="65"/>
      <c r="D19705" s="65"/>
      <c r="E19705" s="65"/>
      <c r="F19705" s="65"/>
      <c r="G19705" s="129"/>
    </row>
    <row r="19706" spans="1:7">
      <c r="A19706" s="65"/>
      <c r="B19706" s="65"/>
      <c r="C19706" s="65"/>
      <c r="D19706" s="65"/>
      <c r="E19706" s="65"/>
      <c r="F19706" s="65"/>
      <c r="G19706" s="129"/>
    </row>
    <row r="19707" spans="1:7">
      <c r="A19707" s="65"/>
      <c r="B19707" s="65"/>
      <c r="C19707" s="65"/>
      <c r="D19707" s="65"/>
      <c r="E19707" s="65"/>
      <c r="F19707" s="65"/>
      <c r="G19707" s="129"/>
    </row>
    <row r="19708" spans="1:7">
      <c r="A19708" s="65"/>
      <c r="B19708" s="65"/>
      <c r="C19708" s="65"/>
      <c r="D19708" s="65"/>
      <c r="E19708" s="65"/>
      <c r="F19708" s="65"/>
      <c r="G19708" s="129"/>
    </row>
    <row r="19709" spans="1:7">
      <c r="A19709" s="65"/>
      <c r="B19709" s="65"/>
      <c r="C19709" s="65"/>
      <c r="D19709" s="65"/>
      <c r="E19709" s="65"/>
      <c r="F19709" s="65"/>
      <c r="G19709" s="129"/>
    </row>
    <row r="19710" spans="1:7">
      <c r="A19710" s="65"/>
      <c r="B19710" s="65"/>
      <c r="C19710" s="65"/>
      <c r="D19710" s="65"/>
      <c r="E19710" s="65"/>
      <c r="F19710" s="65"/>
      <c r="G19710" s="129"/>
    </row>
    <row r="19711" spans="1:7">
      <c r="A19711" s="65"/>
      <c r="B19711" s="65"/>
      <c r="C19711" s="65"/>
      <c r="D19711" s="65"/>
      <c r="E19711" s="65"/>
      <c r="F19711" s="65"/>
      <c r="G19711" s="129"/>
    </row>
    <row r="19712" spans="1:7">
      <c r="A19712" s="65"/>
      <c r="B19712" s="65"/>
      <c r="C19712" s="65"/>
      <c r="D19712" s="65"/>
      <c r="E19712" s="65"/>
      <c r="F19712" s="65"/>
      <c r="G19712" s="129"/>
    </row>
    <row r="19713" spans="1:7">
      <c r="A19713" s="65"/>
      <c r="B19713" s="65"/>
      <c r="C19713" s="65"/>
      <c r="D19713" s="65"/>
      <c r="E19713" s="65"/>
      <c r="F19713" s="65"/>
      <c r="G19713" s="129"/>
    </row>
    <row r="19714" spans="1:7">
      <c r="A19714" s="65"/>
      <c r="B19714" s="65"/>
      <c r="C19714" s="65"/>
      <c r="D19714" s="65"/>
      <c r="E19714" s="65"/>
      <c r="F19714" s="65"/>
      <c r="G19714" s="129"/>
    </row>
    <row r="19715" spans="1:7">
      <c r="A19715" s="65"/>
      <c r="B19715" s="65"/>
      <c r="C19715" s="65"/>
      <c r="D19715" s="65"/>
      <c r="E19715" s="65"/>
      <c r="F19715" s="65"/>
      <c r="G19715" s="129"/>
    </row>
    <row r="19716" spans="1:7">
      <c r="A19716" s="65"/>
      <c r="B19716" s="65"/>
      <c r="C19716" s="65"/>
      <c r="D19716" s="65"/>
      <c r="E19716" s="65"/>
      <c r="F19716" s="65"/>
      <c r="G19716" s="129"/>
    </row>
    <row r="19717" spans="1:7">
      <c r="A19717" s="65"/>
      <c r="B19717" s="65"/>
      <c r="C19717" s="65"/>
      <c r="D19717" s="65"/>
      <c r="E19717" s="65"/>
      <c r="F19717" s="65"/>
      <c r="G19717" s="129"/>
    </row>
    <row r="19718" spans="1:7">
      <c r="A19718" s="65"/>
      <c r="B19718" s="65"/>
      <c r="C19718" s="65"/>
      <c r="D19718" s="65"/>
      <c r="E19718" s="65"/>
      <c r="F19718" s="65"/>
      <c r="G19718" s="129"/>
    </row>
    <row r="19719" spans="1:7">
      <c r="A19719" s="65"/>
      <c r="B19719" s="65"/>
      <c r="C19719" s="65"/>
      <c r="D19719" s="65"/>
      <c r="E19719" s="65"/>
      <c r="F19719" s="65"/>
      <c r="G19719" s="129"/>
    </row>
    <row r="19720" spans="1:7">
      <c r="A19720" s="65"/>
      <c r="B19720" s="65"/>
      <c r="C19720" s="65"/>
      <c r="D19720" s="65"/>
      <c r="E19720" s="65"/>
      <c r="F19720" s="65"/>
      <c r="G19720" s="129"/>
    </row>
    <row r="19721" spans="1:7">
      <c r="A19721" s="65"/>
      <c r="B19721" s="65"/>
      <c r="C19721" s="65"/>
      <c r="D19721" s="65"/>
      <c r="E19721" s="65"/>
      <c r="F19721" s="65"/>
      <c r="G19721" s="129"/>
    </row>
    <row r="19722" spans="1:7">
      <c r="A19722" s="65"/>
      <c r="B19722" s="65"/>
      <c r="C19722" s="65"/>
      <c r="D19722" s="65"/>
      <c r="E19722" s="65"/>
      <c r="F19722" s="65"/>
      <c r="G19722" s="129"/>
    </row>
    <row r="19723" spans="1:7">
      <c r="A19723" s="65"/>
      <c r="B19723" s="65"/>
      <c r="C19723" s="65"/>
      <c r="D19723" s="65"/>
      <c r="E19723" s="65"/>
      <c r="F19723" s="65"/>
      <c r="G19723" s="129"/>
    </row>
    <row r="19724" spans="1:7">
      <c r="A19724" s="65"/>
      <c r="B19724" s="65"/>
      <c r="C19724" s="65"/>
      <c r="D19724" s="65"/>
      <c r="E19724" s="65"/>
      <c r="F19724" s="65"/>
      <c r="G19724" s="129"/>
    </row>
    <row r="19725" spans="1:7">
      <c r="A19725" s="65"/>
      <c r="B19725" s="65"/>
      <c r="C19725" s="65"/>
      <c r="D19725" s="65"/>
      <c r="E19725" s="65"/>
      <c r="F19725" s="65"/>
      <c r="G19725" s="129"/>
    </row>
    <row r="19726" spans="1:7">
      <c r="A19726" s="65"/>
      <c r="B19726" s="65"/>
      <c r="C19726" s="65"/>
      <c r="D19726" s="65"/>
      <c r="E19726" s="65"/>
      <c r="F19726" s="65"/>
      <c r="G19726" s="129"/>
    </row>
    <row r="19727" spans="1:7">
      <c r="A19727" s="65"/>
      <c r="B19727" s="65"/>
      <c r="C19727" s="65"/>
      <c r="D19727" s="65"/>
      <c r="E19727" s="65"/>
      <c r="F19727" s="65"/>
      <c r="G19727" s="129"/>
    </row>
    <row r="19728" spans="1:7">
      <c r="A19728" s="65"/>
      <c r="B19728" s="65"/>
      <c r="C19728" s="65"/>
      <c r="D19728" s="65"/>
      <c r="E19728" s="65"/>
      <c r="F19728" s="65"/>
      <c r="G19728" s="129"/>
    </row>
    <row r="19729" spans="1:7">
      <c r="A19729" s="65"/>
      <c r="B19729" s="65"/>
      <c r="C19729" s="65"/>
      <c r="D19729" s="65"/>
      <c r="E19729" s="65"/>
      <c r="F19729" s="65"/>
      <c r="G19729" s="129"/>
    </row>
    <row r="19730" spans="1:7">
      <c r="A19730" s="65"/>
      <c r="B19730" s="65"/>
      <c r="C19730" s="65"/>
      <c r="D19730" s="65"/>
      <c r="E19730" s="65"/>
      <c r="F19730" s="65"/>
      <c r="G19730" s="129"/>
    </row>
    <row r="19731" spans="1:7">
      <c r="A19731" s="65"/>
      <c r="B19731" s="65"/>
      <c r="C19731" s="65"/>
      <c r="D19731" s="65"/>
      <c r="E19731" s="65"/>
      <c r="F19731" s="65"/>
      <c r="G19731" s="129"/>
    </row>
    <row r="19732" spans="1:7">
      <c r="A19732" s="65"/>
      <c r="B19732" s="65"/>
      <c r="C19732" s="65"/>
      <c r="D19732" s="65"/>
      <c r="E19732" s="65"/>
      <c r="F19732" s="65"/>
      <c r="G19732" s="129"/>
    </row>
    <row r="19733" spans="1:7">
      <c r="A19733" s="65"/>
      <c r="B19733" s="65"/>
      <c r="C19733" s="65"/>
      <c r="D19733" s="65"/>
      <c r="E19733" s="65"/>
      <c r="F19733" s="65"/>
      <c r="G19733" s="129"/>
    </row>
    <row r="19734" spans="1:7">
      <c r="A19734" s="65"/>
      <c r="B19734" s="65"/>
      <c r="C19734" s="65"/>
      <c r="D19734" s="65"/>
      <c r="E19734" s="65"/>
      <c r="F19734" s="65"/>
      <c r="G19734" s="129"/>
    </row>
    <row r="19735" spans="1:7">
      <c r="A19735" s="65"/>
      <c r="B19735" s="65"/>
      <c r="C19735" s="65"/>
      <c r="D19735" s="65"/>
      <c r="E19735" s="65"/>
      <c r="F19735" s="65"/>
      <c r="G19735" s="129"/>
    </row>
    <row r="19736" spans="1:7">
      <c r="A19736" s="65"/>
      <c r="B19736" s="65"/>
      <c r="C19736" s="65"/>
      <c r="D19736" s="65"/>
      <c r="E19736" s="65"/>
      <c r="F19736" s="65"/>
      <c r="G19736" s="129"/>
    </row>
    <row r="19737" spans="1:7">
      <c r="A19737" s="65"/>
      <c r="B19737" s="65"/>
      <c r="C19737" s="65"/>
      <c r="D19737" s="65"/>
      <c r="E19737" s="65"/>
      <c r="F19737" s="65"/>
      <c r="G19737" s="129"/>
    </row>
    <row r="19738" spans="1:7">
      <c r="A19738" s="65"/>
      <c r="B19738" s="65"/>
      <c r="C19738" s="65"/>
      <c r="D19738" s="65"/>
      <c r="E19738" s="65"/>
      <c r="F19738" s="65"/>
      <c r="G19738" s="129"/>
    </row>
    <row r="19739" spans="1:7">
      <c r="A19739" s="65"/>
      <c r="B19739" s="65"/>
      <c r="C19739" s="65"/>
      <c r="D19739" s="65"/>
      <c r="E19739" s="65"/>
      <c r="F19739" s="65"/>
      <c r="G19739" s="129"/>
    </row>
    <row r="19740" spans="1:7">
      <c r="A19740" s="65"/>
      <c r="B19740" s="65"/>
      <c r="C19740" s="65"/>
      <c r="D19740" s="65"/>
      <c r="E19740" s="65"/>
      <c r="F19740" s="65"/>
      <c r="G19740" s="129"/>
    </row>
    <row r="19741" spans="1:7">
      <c r="A19741" s="65"/>
      <c r="B19741" s="65"/>
      <c r="C19741" s="65"/>
      <c r="D19741" s="65"/>
      <c r="E19741" s="65"/>
      <c r="F19741" s="65"/>
      <c r="G19741" s="129"/>
    </row>
    <row r="19742" spans="1:7">
      <c r="A19742" s="65"/>
      <c r="B19742" s="65"/>
      <c r="C19742" s="65"/>
      <c r="D19742" s="65"/>
      <c r="E19742" s="65"/>
      <c r="F19742" s="65"/>
      <c r="G19742" s="129"/>
    </row>
    <row r="19743" spans="1:7">
      <c r="A19743" s="65"/>
      <c r="B19743" s="65"/>
      <c r="C19743" s="65"/>
      <c r="D19743" s="65"/>
      <c r="E19743" s="65"/>
      <c r="F19743" s="65"/>
      <c r="G19743" s="129"/>
    </row>
    <row r="19744" spans="1:7">
      <c r="A19744" s="65"/>
      <c r="B19744" s="65"/>
      <c r="C19744" s="65"/>
      <c r="D19744" s="65"/>
      <c r="E19744" s="65"/>
      <c r="F19744" s="65"/>
      <c r="G19744" s="129"/>
    </row>
    <row r="19745" spans="1:7">
      <c r="A19745" s="65"/>
      <c r="B19745" s="65"/>
      <c r="C19745" s="65"/>
      <c r="D19745" s="65"/>
      <c r="E19745" s="65"/>
      <c r="F19745" s="65"/>
      <c r="G19745" s="129"/>
    </row>
    <row r="19746" spans="1:7">
      <c r="A19746" s="65"/>
      <c r="B19746" s="65"/>
      <c r="C19746" s="65"/>
      <c r="D19746" s="65"/>
      <c r="E19746" s="65"/>
      <c r="F19746" s="65"/>
      <c r="G19746" s="129"/>
    </row>
    <row r="19747" spans="1:7">
      <c r="A19747" s="65"/>
      <c r="B19747" s="65"/>
      <c r="C19747" s="65"/>
      <c r="D19747" s="65"/>
      <c r="E19747" s="65"/>
      <c r="F19747" s="65"/>
      <c r="G19747" s="129"/>
    </row>
    <row r="19748" spans="1:7">
      <c r="A19748" s="65"/>
      <c r="B19748" s="65"/>
      <c r="C19748" s="65"/>
      <c r="D19748" s="65"/>
      <c r="E19748" s="65"/>
      <c r="F19748" s="65"/>
      <c r="G19748" s="129"/>
    </row>
    <row r="19749" spans="1:7">
      <c r="A19749" s="65"/>
      <c r="B19749" s="65"/>
      <c r="C19749" s="65"/>
      <c r="D19749" s="65"/>
      <c r="E19749" s="65"/>
      <c r="F19749" s="65"/>
      <c r="G19749" s="129"/>
    </row>
    <row r="19750" spans="1:7">
      <c r="A19750" s="65"/>
      <c r="B19750" s="65"/>
      <c r="C19750" s="65"/>
      <c r="D19750" s="65"/>
      <c r="E19750" s="65"/>
      <c r="F19750" s="65"/>
      <c r="G19750" s="129"/>
    </row>
    <row r="19751" spans="1:7">
      <c r="A19751" s="65"/>
      <c r="B19751" s="65"/>
      <c r="C19751" s="65"/>
      <c r="D19751" s="65"/>
      <c r="E19751" s="65"/>
      <c r="F19751" s="65"/>
      <c r="G19751" s="129"/>
    </row>
    <row r="19752" spans="1:7">
      <c r="A19752" s="65"/>
      <c r="B19752" s="65"/>
      <c r="C19752" s="65"/>
      <c r="D19752" s="65"/>
      <c r="E19752" s="65"/>
      <c r="F19752" s="65"/>
      <c r="G19752" s="129"/>
    </row>
    <row r="19753" spans="1:7">
      <c r="A19753" s="65"/>
      <c r="B19753" s="65"/>
      <c r="C19753" s="65"/>
      <c r="D19753" s="65"/>
      <c r="E19753" s="65"/>
      <c r="F19753" s="65"/>
      <c r="G19753" s="129"/>
    </row>
    <row r="19754" spans="1:7">
      <c r="A19754" s="65"/>
      <c r="B19754" s="65"/>
      <c r="C19754" s="65"/>
      <c r="D19754" s="65"/>
      <c r="E19754" s="65"/>
      <c r="F19754" s="65"/>
      <c r="G19754" s="129"/>
    </row>
    <row r="19755" spans="1:7">
      <c r="A19755" s="65"/>
      <c r="B19755" s="65"/>
      <c r="C19755" s="65"/>
      <c r="D19755" s="65"/>
      <c r="E19755" s="65"/>
      <c r="F19755" s="65"/>
      <c r="G19755" s="129"/>
    </row>
    <row r="19756" spans="1:7">
      <c r="A19756" s="65"/>
      <c r="B19756" s="65"/>
      <c r="C19756" s="65"/>
      <c r="D19756" s="65"/>
      <c r="E19756" s="65"/>
      <c r="F19756" s="65"/>
      <c r="G19756" s="129"/>
    </row>
    <row r="19757" spans="1:7">
      <c r="A19757" s="65"/>
      <c r="B19757" s="65"/>
      <c r="C19757" s="65"/>
      <c r="D19757" s="65"/>
      <c r="E19757" s="65"/>
      <c r="F19757" s="65"/>
      <c r="G19757" s="129"/>
    </row>
    <row r="19758" spans="1:7">
      <c r="A19758" s="65"/>
      <c r="B19758" s="65"/>
      <c r="C19758" s="65"/>
      <c r="D19758" s="65"/>
      <c r="E19758" s="65"/>
      <c r="F19758" s="65"/>
      <c r="G19758" s="129"/>
    </row>
    <row r="19759" spans="1:7">
      <c r="A19759" s="65"/>
      <c r="B19759" s="65"/>
      <c r="C19759" s="65"/>
      <c r="D19759" s="65"/>
      <c r="E19759" s="65"/>
      <c r="F19759" s="65"/>
      <c r="G19759" s="129"/>
    </row>
    <row r="19760" spans="1:7">
      <c r="A19760" s="65"/>
      <c r="B19760" s="65"/>
      <c r="C19760" s="65"/>
      <c r="D19760" s="65"/>
      <c r="E19760" s="65"/>
      <c r="F19760" s="65"/>
      <c r="G19760" s="129"/>
    </row>
    <row r="19761" spans="1:7">
      <c r="A19761" s="65"/>
      <c r="B19761" s="65"/>
      <c r="C19761" s="65"/>
      <c r="D19761" s="65"/>
      <c r="E19761" s="65"/>
      <c r="F19761" s="65"/>
      <c r="G19761" s="129"/>
    </row>
    <row r="19762" spans="1:7">
      <c r="A19762" s="65"/>
      <c r="B19762" s="65"/>
      <c r="C19762" s="65"/>
      <c r="D19762" s="65"/>
      <c r="E19762" s="65"/>
      <c r="F19762" s="65"/>
      <c r="G19762" s="129"/>
    </row>
    <row r="19763" spans="1:7">
      <c r="A19763" s="65"/>
      <c r="B19763" s="65"/>
      <c r="C19763" s="65"/>
      <c r="D19763" s="65"/>
      <c r="E19763" s="65"/>
      <c r="F19763" s="65"/>
      <c r="G19763" s="129"/>
    </row>
    <row r="19764" spans="1:7">
      <c r="A19764" s="65"/>
      <c r="B19764" s="65"/>
      <c r="C19764" s="65"/>
      <c r="D19764" s="65"/>
      <c r="E19764" s="65"/>
      <c r="F19764" s="65"/>
      <c r="G19764" s="129"/>
    </row>
    <row r="19765" spans="1:7">
      <c r="A19765" s="65"/>
      <c r="B19765" s="65"/>
      <c r="C19765" s="65"/>
      <c r="D19765" s="65"/>
      <c r="E19765" s="65"/>
      <c r="F19765" s="65"/>
      <c r="G19765" s="129"/>
    </row>
    <row r="19766" spans="1:7">
      <c r="A19766" s="65"/>
      <c r="B19766" s="65"/>
      <c r="C19766" s="65"/>
      <c r="D19766" s="65"/>
      <c r="E19766" s="65"/>
      <c r="F19766" s="65"/>
      <c r="G19766" s="129"/>
    </row>
    <row r="19767" spans="1:7">
      <c r="A19767" s="65"/>
      <c r="B19767" s="65"/>
      <c r="C19767" s="65"/>
      <c r="D19767" s="65"/>
      <c r="E19767" s="65"/>
      <c r="F19767" s="65"/>
      <c r="G19767" s="129"/>
    </row>
    <row r="19768" spans="1:7">
      <c r="A19768" s="65"/>
      <c r="B19768" s="65"/>
      <c r="C19768" s="65"/>
      <c r="D19768" s="65"/>
      <c r="E19768" s="65"/>
      <c r="F19768" s="65"/>
      <c r="G19768" s="129"/>
    </row>
    <row r="19769" spans="1:7">
      <c r="A19769" s="65"/>
      <c r="B19769" s="65"/>
      <c r="C19769" s="65"/>
      <c r="D19769" s="65"/>
      <c r="E19769" s="65"/>
      <c r="F19769" s="65"/>
      <c r="G19769" s="129"/>
    </row>
    <row r="19770" spans="1:7">
      <c r="A19770" s="65"/>
      <c r="B19770" s="65"/>
      <c r="C19770" s="65"/>
      <c r="D19770" s="65"/>
      <c r="E19770" s="65"/>
      <c r="F19770" s="65"/>
      <c r="G19770" s="129"/>
    </row>
    <row r="19771" spans="1:7">
      <c r="A19771" s="65"/>
      <c r="B19771" s="65"/>
      <c r="C19771" s="65"/>
      <c r="D19771" s="65"/>
      <c r="E19771" s="65"/>
      <c r="F19771" s="65"/>
      <c r="G19771" s="129"/>
    </row>
    <row r="19772" spans="1:7">
      <c r="A19772" s="65"/>
      <c r="B19772" s="65"/>
      <c r="C19772" s="65"/>
      <c r="D19772" s="65"/>
      <c r="E19772" s="65"/>
      <c r="F19772" s="65"/>
      <c r="G19772" s="129"/>
    </row>
    <row r="19773" spans="1:7">
      <c r="A19773" s="65"/>
      <c r="B19773" s="65"/>
      <c r="C19773" s="65"/>
      <c r="D19773" s="65"/>
      <c r="E19773" s="65"/>
      <c r="F19773" s="65"/>
      <c r="G19773" s="129"/>
    </row>
    <row r="19774" spans="1:7">
      <c r="A19774" s="65"/>
      <c r="B19774" s="65"/>
      <c r="C19774" s="65"/>
      <c r="D19774" s="65"/>
      <c r="E19774" s="65"/>
      <c r="F19774" s="65"/>
      <c r="G19774" s="129"/>
    </row>
    <row r="19775" spans="1:7">
      <c r="A19775" s="65"/>
      <c r="B19775" s="65"/>
      <c r="C19775" s="65"/>
      <c r="D19775" s="65"/>
      <c r="E19775" s="65"/>
      <c r="F19775" s="65"/>
      <c r="G19775" s="129"/>
    </row>
    <row r="19776" spans="1:7">
      <c r="A19776" s="65"/>
      <c r="B19776" s="65"/>
      <c r="C19776" s="65"/>
      <c r="D19776" s="65"/>
      <c r="E19776" s="65"/>
      <c r="F19776" s="65"/>
      <c r="G19776" s="129"/>
    </row>
    <row r="19777" spans="1:7">
      <c r="A19777" s="65"/>
      <c r="B19777" s="65"/>
      <c r="C19777" s="65"/>
      <c r="D19777" s="65"/>
      <c r="E19777" s="65"/>
      <c r="F19777" s="65"/>
      <c r="G19777" s="129"/>
    </row>
    <row r="19778" spans="1:7">
      <c r="A19778" s="65"/>
      <c r="B19778" s="65"/>
      <c r="C19778" s="65"/>
      <c r="D19778" s="65"/>
      <c r="E19778" s="65"/>
      <c r="F19778" s="65"/>
      <c r="G19778" s="129"/>
    </row>
    <row r="19779" spans="1:7">
      <c r="A19779" s="65"/>
      <c r="B19779" s="65"/>
      <c r="C19779" s="65"/>
      <c r="D19779" s="65"/>
      <c r="E19779" s="65"/>
      <c r="F19779" s="65"/>
      <c r="G19779" s="129"/>
    </row>
    <row r="19780" spans="1:7">
      <c r="A19780" s="65"/>
      <c r="B19780" s="65"/>
      <c r="C19780" s="65"/>
      <c r="D19780" s="65"/>
      <c r="E19780" s="65"/>
      <c r="F19780" s="65"/>
      <c r="G19780" s="129"/>
    </row>
    <row r="19781" spans="1:7">
      <c r="A19781" s="65"/>
      <c r="B19781" s="65"/>
      <c r="C19781" s="65"/>
      <c r="D19781" s="65"/>
      <c r="E19781" s="65"/>
      <c r="F19781" s="65"/>
      <c r="G19781" s="129"/>
    </row>
    <row r="19782" spans="1:7">
      <c r="A19782" s="65"/>
      <c r="B19782" s="65"/>
      <c r="C19782" s="65"/>
      <c r="D19782" s="65"/>
      <c r="E19782" s="65"/>
      <c r="F19782" s="65"/>
      <c r="G19782" s="129"/>
    </row>
    <row r="19783" spans="1:7">
      <c r="A19783" s="65"/>
      <c r="B19783" s="65"/>
      <c r="C19783" s="65"/>
      <c r="D19783" s="65"/>
      <c r="E19783" s="65"/>
      <c r="F19783" s="65"/>
      <c r="G19783" s="129"/>
    </row>
    <row r="19784" spans="1:7">
      <c r="A19784" s="65"/>
      <c r="B19784" s="65"/>
      <c r="C19784" s="65"/>
      <c r="D19784" s="65"/>
      <c r="E19784" s="65"/>
      <c r="F19784" s="65"/>
      <c r="G19784" s="129"/>
    </row>
    <row r="19785" spans="1:7">
      <c r="A19785" s="65"/>
      <c r="B19785" s="65"/>
      <c r="C19785" s="65"/>
      <c r="D19785" s="65"/>
      <c r="E19785" s="65"/>
      <c r="F19785" s="65"/>
      <c r="G19785" s="129"/>
    </row>
    <row r="19786" spans="1:7">
      <c r="A19786" s="65"/>
      <c r="B19786" s="65"/>
      <c r="C19786" s="65"/>
      <c r="D19786" s="65"/>
      <c r="E19786" s="65"/>
      <c r="F19786" s="65"/>
      <c r="G19786" s="129"/>
    </row>
    <row r="19787" spans="1:7">
      <c r="A19787" s="65"/>
      <c r="B19787" s="65"/>
      <c r="C19787" s="65"/>
      <c r="D19787" s="65"/>
      <c r="E19787" s="65"/>
      <c r="F19787" s="65"/>
      <c r="G19787" s="129"/>
    </row>
    <row r="19788" spans="1:7">
      <c r="A19788" s="65"/>
      <c r="B19788" s="65"/>
      <c r="C19788" s="65"/>
      <c r="D19788" s="65"/>
      <c r="E19788" s="65"/>
      <c r="F19788" s="65"/>
      <c r="G19788" s="129"/>
    </row>
    <row r="19789" spans="1:7">
      <c r="A19789" s="65"/>
      <c r="B19789" s="65"/>
      <c r="C19789" s="65"/>
      <c r="D19789" s="65"/>
      <c r="E19789" s="65"/>
      <c r="F19789" s="65"/>
      <c r="G19789" s="129"/>
    </row>
    <row r="19790" spans="1:7">
      <c r="A19790" s="65"/>
      <c r="B19790" s="65"/>
      <c r="C19790" s="65"/>
      <c r="D19790" s="65"/>
      <c r="E19790" s="65"/>
      <c r="F19790" s="65"/>
      <c r="G19790" s="129"/>
    </row>
    <row r="19791" spans="1:7">
      <c r="A19791" s="65"/>
      <c r="B19791" s="65"/>
      <c r="C19791" s="65"/>
      <c r="D19791" s="65"/>
      <c r="E19791" s="65"/>
      <c r="F19791" s="65"/>
      <c r="G19791" s="129"/>
    </row>
    <row r="19792" spans="1:7">
      <c r="A19792" s="65"/>
      <c r="B19792" s="65"/>
      <c r="C19792" s="65"/>
      <c r="D19792" s="65"/>
      <c r="E19792" s="65"/>
      <c r="F19792" s="65"/>
      <c r="G19792" s="129"/>
    </row>
    <row r="19793" spans="1:7">
      <c r="A19793" s="65"/>
      <c r="B19793" s="65"/>
      <c r="C19793" s="65"/>
      <c r="D19793" s="65"/>
      <c r="E19793" s="65"/>
      <c r="F19793" s="65"/>
      <c r="G19793" s="129"/>
    </row>
    <row r="19794" spans="1:7">
      <c r="A19794" s="65"/>
      <c r="B19794" s="65"/>
      <c r="C19794" s="65"/>
      <c r="D19794" s="65"/>
      <c r="E19794" s="65"/>
      <c r="F19794" s="65"/>
      <c r="G19794" s="129"/>
    </row>
    <row r="19795" spans="1:7">
      <c r="A19795" s="65"/>
      <c r="B19795" s="65"/>
      <c r="C19795" s="65"/>
      <c r="D19795" s="65"/>
      <c r="E19795" s="65"/>
      <c r="F19795" s="65"/>
      <c r="G19795" s="129"/>
    </row>
    <row r="19796" spans="1:7">
      <c r="A19796" s="65"/>
      <c r="B19796" s="65"/>
      <c r="C19796" s="65"/>
      <c r="D19796" s="65"/>
      <c r="E19796" s="65"/>
      <c r="F19796" s="65"/>
      <c r="G19796" s="129"/>
    </row>
    <row r="19797" spans="1:7">
      <c r="A19797" s="65"/>
      <c r="B19797" s="65"/>
      <c r="C19797" s="65"/>
      <c r="D19797" s="65"/>
      <c r="E19797" s="65"/>
      <c r="F19797" s="65"/>
      <c r="G19797" s="129"/>
    </row>
    <row r="19798" spans="1:7">
      <c r="A19798" s="65"/>
      <c r="B19798" s="65"/>
      <c r="C19798" s="65"/>
      <c r="D19798" s="65"/>
      <c r="E19798" s="65"/>
      <c r="F19798" s="65"/>
      <c r="G19798" s="129"/>
    </row>
    <row r="19799" spans="1:7">
      <c r="A19799" s="65"/>
      <c r="B19799" s="65"/>
      <c r="C19799" s="65"/>
      <c r="D19799" s="65"/>
      <c r="E19799" s="65"/>
      <c r="F19799" s="65"/>
      <c r="G19799" s="129"/>
    </row>
    <row r="19800" spans="1:7">
      <c r="A19800" s="65"/>
      <c r="B19800" s="65"/>
      <c r="C19800" s="65"/>
      <c r="D19800" s="65"/>
      <c r="E19800" s="65"/>
      <c r="F19800" s="65"/>
      <c r="G19800" s="129"/>
    </row>
    <row r="19801" spans="1:7">
      <c r="A19801" s="65"/>
      <c r="B19801" s="65"/>
      <c r="C19801" s="65"/>
      <c r="D19801" s="65"/>
      <c r="E19801" s="65"/>
      <c r="F19801" s="65"/>
      <c r="G19801" s="129"/>
    </row>
    <row r="19802" spans="1:7">
      <c r="A19802" s="65"/>
      <c r="B19802" s="65"/>
      <c r="C19802" s="65"/>
      <c r="D19802" s="65"/>
      <c r="E19802" s="65"/>
      <c r="F19802" s="65"/>
      <c r="G19802" s="129"/>
    </row>
    <row r="19803" spans="1:7">
      <c r="A19803" s="65"/>
      <c r="B19803" s="65"/>
      <c r="C19803" s="65"/>
      <c r="D19803" s="65"/>
      <c r="E19803" s="65"/>
      <c r="F19803" s="65"/>
      <c r="G19803" s="129"/>
    </row>
    <row r="19804" spans="1:7">
      <c r="A19804" s="65"/>
      <c r="B19804" s="65"/>
      <c r="C19804" s="65"/>
      <c r="D19804" s="65"/>
      <c r="E19804" s="65"/>
      <c r="F19804" s="65"/>
      <c r="G19804" s="129"/>
    </row>
    <row r="19805" spans="1:7">
      <c r="A19805" s="65"/>
      <c r="B19805" s="65"/>
      <c r="C19805" s="65"/>
      <c r="D19805" s="65"/>
      <c r="E19805" s="65"/>
      <c r="F19805" s="65"/>
      <c r="G19805" s="129"/>
    </row>
    <row r="19806" spans="1:7">
      <c r="A19806" s="65"/>
      <c r="B19806" s="65"/>
      <c r="C19806" s="65"/>
      <c r="D19806" s="65"/>
      <c r="E19806" s="65"/>
      <c r="F19806" s="65"/>
      <c r="G19806" s="129"/>
    </row>
    <row r="19807" spans="1:7">
      <c r="A19807" s="65"/>
      <c r="B19807" s="65"/>
      <c r="C19807" s="65"/>
      <c r="D19807" s="65"/>
      <c r="E19807" s="65"/>
      <c r="F19807" s="65"/>
      <c r="G19807" s="129"/>
    </row>
    <row r="19808" spans="1:7">
      <c r="A19808" s="65"/>
      <c r="B19808" s="65"/>
      <c r="C19808" s="65"/>
      <c r="D19808" s="65"/>
      <c r="E19808" s="65"/>
      <c r="F19808" s="65"/>
      <c r="G19808" s="129"/>
    </row>
    <row r="19809" spans="1:7">
      <c r="A19809" s="65"/>
      <c r="B19809" s="65"/>
      <c r="C19809" s="65"/>
      <c r="D19809" s="65"/>
      <c r="E19809" s="65"/>
      <c r="F19809" s="65"/>
      <c r="G19809" s="129"/>
    </row>
    <row r="19810" spans="1:7">
      <c r="A19810" s="65"/>
      <c r="B19810" s="65"/>
      <c r="C19810" s="65"/>
      <c r="D19810" s="65"/>
      <c r="E19810" s="65"/>
      <c r="F19810" s="65"/>
      <c r="G19810" s="129"/>
    </row>
    <row r="19811" spans="1:7">
      <c r="A19811" s="65"/>
      <c r="B19811" s="65"/>
      <c r="C19811" s="65"/>
      <c r="D19811" s="65"/>
      <c r="E19811" s="65"/>
      <c r="F19811" s="65"/>
      <c r="G19811" s="129"/>
    </row>
    <row r="19812" spans="1:7">
      <c r="A19812" s="65"/>
      <c r="B19812" s="65"/>
      <c r="C19812" s="65"/>
      <c r="D19812" s="65"/>
      <c r="E19812" s="65"/>
      <c r="F19812" s="65"/>
      <c r="G19812" s="129"/>
    </row>
    <row r="19813" spans="1:7">
      <c r="A19813" s="65"/>
      <c r="B19813" s="65"/>
      <c r="C19813" s="65"/>
      <c r="D19813" s="65"/>
      <c r="E19813" s="65"/>
      <c r="F19813" s="65"/>
      <c r="G19813" s="129"/>
    </row>
    <row r="19814" spans="1:7">
      <c r="A19814" s="65"/>
      <c r="B19814" s="65"/>
      <c r="C19814" s="65"/>
      <c r="D19814" s="65"/>
      <c r="E19814" s="65"/>
      <c r="F19814" s="65"/>
      <c r="G19814" s="129"/>
    </row>
    <row r="19815" spans="1:7">
      <c r="A19815" s="65"/>
      <c r="B19815" s="65"/>
      <c r="C19815" s="65"/>
      <c r="D19815" s="65"/>
      <c r="E19815" s="65"/>
      <c r="F19815" s="65"/>
      <c r="G19815" s="129"/>
    </row>
    <row r="19816" spans="1:7">
      <c r="A19816" s="65"/>
      <c r="B19816" s="65"/>
      <c r="C19816" s="65"/>
      <c r="D19816" s="65"/>
      <c r="E19816" s="65"/>
      <c r="F19816" s="65"/>
      <c r="G19816" s="129"/>
    </row>
    <row r="19817" spans="1:7">
      <c r="A19817" s="65"/>
      <c r="B19817" s="65"/>
      <c r="C19817" s="65"/>
      <c r="D19817" s="65"/>
      <c r="E19817" s="65"/>
      <c r="F19817" s="65"/>
      <c r="G19817" s="129"/>
    </row>
    <row r="19818" spans="1:7">
      <c r="A19818" s="65"/>
      <c r="B19818" s="65"/>
      <c r="C19818" s="65"/>
      <c r="D19818" s="65"/>
      <c r="E19818" s="65"/>
      <c r="F19818" s="65"/>
      <c r="G19818" s="129"/>
    </row>
    <row r="19819" spans="1:7">
      <c r="A19819" s="65"/>
      <c r="B19819" s="65"/>
      <c r="C19819" s="65"/>
      <c r="D19819" s="65"/>
      <c r="E19819" s="65"/>
      <c r="F19819" s="65"/>
      <c r="G19819" s="129"/>
    </row>
    <row r="19820" spans="1:7">
      <c r="A19820" s="65"/>
      <c r="B19820" s="65"/>
      <c r="C19820" s="65"/>
      <c r="D19820" s="65"/>
      <c r="E19820" s="65"/>
      <c r="F19820" s="65"/>
      <c r="G19820" s="129"/>
    </row>
    <row r="19821" spans="1:7">
      <c r="A19821" s="65"/>
      <c r="B19821" s="65"/>
      <c r="C19821" s="65"/>
      <c r="D19821" s="65"/>
      <c r="E19821" s="65"/>
      <c r="F19821" s="65"/>
      <c r="G19821" s="129"/>
    </row>
    <row r="19822" spans="1:7">
      <c r="A19822" s="65"/>
      <c r="B19822" s="65"/>
      <c r="C19822" s="65"/>
      <c r="D19822" s="65"/>
      <c r="E19822" s="65"/>
      <c r="F19822" s="65"/>
      <c r="G19822" s="129"/>
    </row>
    <row r="19823" spans="1:7">
      <c r="A19823" s="65"/>
      <c r="B19823" s="65"/>
      <c r="C19823" s="65"/>
      <c r="D19823" s="65"/>
      <c r="E19823" s="65"/>
      <c r="F19823" s="65"/>
      <c r="G19823" s="129"/>
    </row>
    <row r="19824" spans="1:7">
      <c r="A19824" s="65"/>
      <c r="B19824" s="65"/>
      <c r="C19824" s="65"/>
      <c r="D19824" s="65"/>
      <c r="E19824" s="65"/>
      <c r="F19824" s="65"/>
      <c r="G19824" s="129"/>
    </row>
    <row r="19825" spans="1:7">
      <c r="A19825" s="65"/>
      <c r="B19825" s="65"/>
      <c r="C19825" s="65"/>
      <c r="D19825" s="65"/>
      <c r="E19825" s="65"/>
      <c r="F19825" s="65"/>
      <c r="G19825" s="129"/>
    </row>
    <row r="19826" spans="1:7">
      <c r="A19826" s="65"/>
      <c r="B19826" s="65"/>
      <c r="C19826" s="65"/>
      <c r="D19826" s="65"/>
      <c r="E19826" s="65"/>
      <c r="F19826" s="65"/>
      <c r="G19826" s="129"/>
    </row>
    <row r="19827" spans="1:7">
      <c r="A19827" s="65"/>
      <c r="B19827" s="65"/>
      <c r="C19827" s="65"/>
      <c r="D19827" s="65"/>
      <c r="E19827" s="65"/>
      <c r="F19827" s="65"/>
      <c r="G19827" s="129"/>
    </row>
    <row r="19828" spans="1:7">
      <c r="A19828" s="65"/>
      <c r="B19828" s="65"/>
      <c r="C19828" s="65"/>
      <c r="D19828" s="65"/>
      <c r="E19828" s="65"/>
      <c r="F19828" s="65"/>
      <c r="G19828" s="129"/>
    </row>
    <row r="19829" spans="1:7">
      <c r="A19829" s="65"/>
      <c r="B19829" s="65"/>
      <c r="C19829" s="65"/>
      <c r="D19829" s="65"/>
      <c r="E19829" s="65"/>
      <c r="F19829" s="65"/>
      <c r="G19829" s="129"/>
    </row>
    <row r="19830" spans="1:7">
      <c r="A19830" s="65"/>
      <c r="B19830" s="65"/>
      <c r="C19830" s="65"/>
      <c r="D19830" s="65"/>
      <c r="E19830" s="65"/>
      <c r="F19830" s="65"/>
      <c r="G19830" s="129"/>
    </row>
    <row r="19831" spans="1:7">
      <c r="A19831" s="65"/>
      <c r="B19831" s="65"/>
      <c r="C19831" s="65"/>
      <c r="D19831" s="65"/>
      <c r="E19831" s="65"/>
      <c r="F19831" s="65"/>
      <c r="G19831" s="129"/>
    </row>
    <row r="19832" spans="1:7">
      <c r="A19832" s="65"/>
      <c r="B19832" s="65"/>
      <c r="C19832" s="65"/>
      <c r="D19832" s="65"/>
      <c r="E19832" s="65"/>
      <c r="F19832" s="65"/>
      <c r="G19832" s="129"/>
    </row>
    <row r="19833" spans="1:7">
      <c r="A19833" s="65"/>
      <c r="B19833" s="65"/>
      <c r="C19833" s="65"/>
      <c r="D19833" s="65"/>
      <c r="E19833" s="65"/>
      <c r="F19833" s="65"/>
      <c r="G19833" s="129"/>
    </row>
    <row r="19834" spans="1:7">
      <c r="A19834" s="65"/>
      <c r="B19834" s="65"/>
      <c r="C19834" s="65"/>
      <c r="D19834" s="65"/>
      <c r="E19834" s="65"/>
      <c r="F19834" s="65"/>
      <c r="G19834" s="129"/>
    </row>
    <row r="19835" spans="1:7">
      <c r="A19835" s="65"/>
      <c r="B19835" s="65"/>
      <c r="C19835" s="65"/>
      <c r="D19835" s="65"/>
      <c r="E19835" s="65"/>
      <c r="F19835" s="65"/>
      <c r="G19835" s="129"/>
    </row>
    <row r="19836" spans="1:7">
      <c r="A19836" s="65"/>
      <c r="B19836" s="65"/>
      <c r="C19836" s="65"/>
      <c r="D19836" s="65"/>
      <c r="E19836" s="65"/>
      <c r="F19836" s="65"/>
      <c r="G19836" s="129"/>
    </row>
    <row r="19837" spans="1:7">
      <c r="A19837" s="65"/>
      <c r="B19837" s="65"/>
      <c r="C19837" s="65"/>
      <c r="D19837" s="65"/>
      <c r="E19837" s="65"/>
      <c r="F19837" s="65"/>
      <c r="G19837" s="129"/>
    </row>
    <row r="19838" spans="1:7">
      <c r="A19838" s="65"/>
      <c r="B19838" s="65"/>
      <c r="C19838" s="65"/>
      <c r="D19838" s="65"/>
      <c r="E19838" s="65"/>
      <c r="F19838" s="65"/>
      <c r="G19838" s="129"/>
    </row>
    <row r="19839" spans="1:7">
      <c r="A19839" s="65"/>
      <c r="B19839" s="65"/>
      <c r="C19839" s="65"/>
      <c r="D19839" s="65"/>
      <c r="E19839" s="65"/>
      <c r="F19839" s="65"/>
      <c r="G19839" s="129"/>
    </row>
    <row r="19840" spans="1:7">
      <c r="A19840" s="65"/>
      <c r="B19840" s="65"/>
      <c r="C19840" s="65"/>
      <c r="D19840" s="65"/>
      <c r="E19840" s="65"/>
      <c r="F19840" s="65"/>
      <c r="G19840" s="129"/>
    </row>
    <row r="19841" spans="1:7">
      <c r="A19841" s="65"/>
      <c r="B19841" s="65"/>
      <c r="C19841" s="65"/>
      <c r="D19841" s="65"/>
      <c r="E19841" s="65"/>
      <c r="F19841" s="65"/>
      <c r="G19841" s="129"/>
    </row>
    <row r="19842" spans="1:7">
      <c r="A19842" s="65"/>
      <c r="B19842" s="65"/>
      <c r="C19842" s="65"/>
      <c r="D19842" s="65"/>
      <c r="E19842" s="65"/>
      <c r="F19842" s="65"/>
      <c r="G19842" s="129"/>
    </row>
    <row r="19843" spans="1:7">
      <c r="A19843" s="65"/>
      <c r="B19843" s="65"/>
      <c r="C19843" s="65"/>
      <c r="D19843" s="65"/>
      <c r="E19843" s="65"/>
      <c r="F19843" s="65"/>
      <c r="G19843" s="129"/>
    </row>
    <row r="19844" spans="1:7">
      <c r="A19844" s="65"/>
      <c r="B19844" s="65"/>
      <c r="C19844" s="65"/>
      <c r="D19844" s="65"/>
      <c r="E19844" s="65"/>
      <c r="F19844" s="65"/>
      <c r="G19844" s="129"/>
    </row>
    <row r="19845" spans="1:7">
      <c r="A19845" s="65"/>
      <c r="B19845" s="65"/>
      <c r="C19845" s="65"/>
      <c r="D19845" s="65"/>
      <c r="E19845" s="65"/>
      <c r="F19845" s="65"/>
      <c r="G19845" s="129"/>
    </row>
    <row r="19846" spans="1:7">
      <c r="A19846" s="65"/>
      <c r="B19846" s="65"/>
      <c r="C19846" s="65"/>
      <c r="D19846" s="65"/>
      <c r="E19846" s="65"/>
      <c r="F19846" s="65"/>
      <c r="G19846" s="129"/>
    </row>
    <row r="19847" spans="1:7">
      <c r="A19847" s="65"/>
      <c r="B19847" s="65"/>
      <c r="C19847" s="65"/>
      <c r="D19847" s="65"/>
      <c r="E19847" s="65"/>
      <c r="F19847" s="65"/>
      <c r="G19847" s="129"/>
    </row>
    <row r="19848" spans="1:7">
      <c r="A19848" s="65"/>
      <c r="B19848" s="65"/>
      <c r="C19848" s="65"/>
      <c r="D19848" s="65"/>
      <c r="E19848" s="65"/>
      <c r="F19848" s="65"/>
      <c r="G19848" s="129"/>
    </row>
    <row r="19849" spans="1:7">
      <c r="A19849" s="65"/>
      <c r="B19849" s="65"/>
      <c r="C19849" s="65"/>
      <c r="D19849" s="65"/>
      <c r="E19849" s="65"/>
      <c r="F19849" s="65"/>
      <c r="G19849" s="129"/>
    </row>
    <row r="19850" spans="1:7">
      <c r="A19850" s="65"/>
      <c r="B19850" s="65"/>
      <c r="C19850" s="65"/>
      <c r="D19850" s="65"/>
      <c r="E19850" s="65"/>
      <c r="F19850" s="65"/>
      <c r="G19850" s="129"/>
    </row>
    <row r="19851" spans="1:7">
      <c r="A19851" s="65"/>
      <c r="B19851" s="65"/>
      <c r="C19851" s="65"/>
      <c r="D19851" s="65"/>
      <c r="E19851" s="65"/>
      <c r="F19851" s="65"/>
      <c r="G19851" s="129"/>
    </row>
    <row r="19852" spans="1:7">
      <c r="A19852" s="65"/>
      <c r="B19852" s="65"/>
      <c r="C19852" s="65"/>
      <c r="D19852" s="65"/>
      <c r="E19852" s="65"/>
      <c r="F19852" s="65"/>
      <c r="G19852" s="129"/>
    </row>
    <row r="19853" spans="1:7">
      <c r="A19853" s="65"/>
      <c r="B19853" s="65"/>
      <c r="C19853" s="65"/>
      <c r="D19853" s="65"/>
      <c r="E19853" s="65"/>
      <c r="F19853" s="65"/>
      <c r="G19853" s="129"/>
    </row>
    <row r="19854" spans="1:7">
      <c r="A19854" s="65"/>
      <c r="B19854" s="65"/>
      <c r="C19854" s="65"/>
      <c r="D19854" s="65"/>
      <c r="E19854" s="65"/>
      <c r="F19854" s="65"/>
      <c r="G19854" s="129"/>
    </row>
    <row r="19855" spans="1:7">
      <c r="A19855" s="65"/>
      <c r="B19855" s="65"/>
      <c r="C19855" s="65"/>
      <c r="D19855" s="65"/>
      <c r="E19855" s="65"/>
      <c r="F19855" s="65"/>
      <c r="G19855" s="129"/>
    </row>
    <row r="19856" spans="1:7">
      <c r="A19856" s="65"/>
      <c r="B19856" s="65"/>
      <c r="C19856" s="65"/>
      <c r="D19856" s="65"/>
      <c r="E19856" s="65"/>
      <c r="F19856" s="65"/>
      <c r="G19856" s="129"/>
    </row>
    <row r="19857" spans="1:7">
      <c r="A19857" s="65"/>
      <c r="B19857" s="65"/>
      <c r="C19857" s="65"/>
      <c r="D19857" s="65"/>
      <c r="E19857" s="65"/>
      <c r="F19857" s="65"/>
      <c r="G19857" s="129"/>
    </row>
    <row r="19858" spans="1:7">
      <c r="A19858" s="65"/>
      <c r="B19858" s="65"/>
      <c r="C19858" s="65"/>
      <c r="D19858" s="65"/>
      <c r="E19858" s="65"/>
      <c r="F19858" s="65"/>
      <c r="G19858" s="129"/>
    </row>
    <row r="19859" spans="1:7">
      <c r="A19859" s="65"/>
      <c r="B19859" s="65"/>
      <c r="C19859" s="65"/>
      <c r="D19859" s="65"/>
      <c r="E19859" s="65"/>
      <c r="F19859" s="65"/>
      <c r="G19859" s="129"/>
    </row>
    <row r="19860" spans="1:7">
      <c r="A19860" s="65"/>
      <c r="B19860" s="65"/>
      <c r="C19860" s="65"/>
      <c r="D19860" s="65"/>
      <c r="E19860" s="65"/>
      <c r="F19860" s="65"/>
      <c r="G19860" s="129"/>
    </row>
    <row r="19861" spans="1:7">
      <c r="A19861" s="65"/>
      <c r="B19861" s="65"/>
      <c r="C19861" s="65"/>
      <c r="D19861" s="65"/>
      <c r="E19861" s="65"/>
      <c r="F19861" s="65"/>
      <c r="G19861" s="129"/>
    </row>
    <row r="19862" spans="1:7">
      <c r="A19862" s="65"/>
      <c r="B19862" s="65"/>
      <c r="C19862" s="65"/>
      <c r="D19862" s="65"/>
      <c r="E19862" s="65"/>
      <c r="F19862" s="65"/>
      <c r="G19862" s="129"/>
    </row>
    <row r="19863" spans="1:7">
      <c r="A19863" s="65"/>
      <c r="B19863" s="65"/>
      <c r="C19863" s="65"/>
      <c r="D19863" s="65"/>
      <c r="E19863" s="65"/>
      <c r="F19863" s="65"/>
      <c r="G19863" s="129"/>
    </row>
    <row r="19864" spans="1:7">
      <c r="A19864" s="65"/>
      <c r="B19864" s="65"/>
      <c r="C19864" s="65"/>
      <c r="D19864" s="65"/>
      <c r="E19864" s="65"/>
      <c r="F19864" s="65"/>
      <c r="G19864" s="129"/>
    </row>
    <row r="19865" spans="1:7">
      <c r="A19865" s="65"/>
      <c r="B19865" s="65"/>
      <c r="C19865" s="65"/>
      <c r="D19865" s="65"/>
      <c r="E19865" s="65"/>
      <c r="F19865" s="65"/>
      <c r="G19865" s="129"/>
    </row>
    <row r="19866" spans="1:7">
      <c r="A19866" s="65"/>
      <c r="B19866" s="65"/>
      <c r="C19866" s="65"/>
      <c r="D19866" s="65"/>
      <c r="E19866" s="65"/>
      <c r="F19866" s="65"/>
      <c r="G19866" s="129"/>
    </row>
    <row r="19867" spans="1:7">
      <c r="A19867" s="65"/>
      <c r="B19867" s="65"/>
      <c r="C19867" s="65"/>
      <c r="D19867" s="65"/>
      <c r="E19867" s="65"/>
      <c r="F19867" s="65"/>
      <c r="G19867" s="129"/>
    </row>
    <row r="19868" spans="1:7">
      <c r="A19868" s="65"/>
      <c r="B19868" s="65"/>
      <c r="C19868" s="65"/>
      <c r="D19868" s="65"/>
      <c r="E19868" s="65"/>
      <c r="F19868" s="65"/>
      <c r="G19868" s="129"/>
    </row>
    <row r="19869" spans="1:7">
      <c r="A19869" s="65"/>
      <c r="B19869" s="65"/>
      <c r="C19869" s="65"/>
      <c r="D19869" s="65"/>
      <c r="E19869" s="65"/>
      <c r="F19869" s="65"/>
      <c r="G19869" s="129"/>
    </row>
    <row r="19870" spans="1:7">
      <c r="A19870" s="65"/>
      <c r="B19870" s="65"/>
      <c r="C19870" s="65"/>
      <c r="D19870" s="65"/>
      <c r="E19870" s="65"/>
      <c r="F19870" s="65"/>
      <c r="G19870" s="129"/>
    </row>
    <row r="19871" spans="1:7">
      <c r="A19871" s="65"/>
      <c r="B19871" s="65"/>
      <c r="C19871" s="65"/>
      <c r="D19871" s="65"/>
      <c r="E19871" s="65"/>
      <c r="F19871" s="65"/>
      <c r="G19871" s="129"/>
    </row>
    <row r="19872" spans="1:7">
      <c r="A19872" s="65"/>
      <c r="B19872" s="65"/>
      <c r="C19872" s="65"/>
      <c r="D19872" s="65"/>
      <c r="E19872" s="65"/>
      <c r="F19872" s="65"/>
      <c r="G19872" s="129"/>
    </row>
    <row r="19873" spans="1:7">
      <c r="A19873" s="65"/>
      <c r="B19873" s="65"/>
      <c r="C19873" s="65"/>
      <c r="D19873" s="65"/>
      <c r="E19873" s="65"/>
      <c r="F19873" s="65"/>
      <c r="G19873" s="129"/>
    </row>
    <row r="19874" spans="1:7">
      <c r="A19874" s="65"/>
      <c r="B19874" s="65"/>
      <c r="C19874" s="65"/>
      <c r="D19874" s="65"/>
      <c r="E19874" s="65"/>
      <c r="F19874" s="65"/>
      <c r="G19874" s="129"/>
    </row>
    <row r="19875" spans="1:7">
      <c r="A19875" s="65"/>
      <c r="B19875" s="65"/>
      <c r="C19875" s="65"/>
      <c r="D19875" s="65"/>
      <c r="E19875" s="65"/>
      <c r="F19875" s="65"/>
      <c r="G19875" s="129"/>
    </row>
  </sheetData>
  <hyperlinks>
    <hyperlink ref="A2" r:id="rId1" location="data/FO" xr:uid="{00000000-0004-0000-1C00-000000000000}"/>
  </hyperlink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">
    <tabColor theme="4"/>
  </sheetPr>
  <dimension ref="A1:H27999"/>
  <sheetViews>
    <sheetView workbookViewId="0">
      <selection activeCell="A3" sqref="A1:XFD1048576"/>
    </sheetView>
  </sheetViews>
  <sheetFormatPr defaultRowHeight="15.75"/>
  <cols>
    <col min="1" max="1" width="8.88671875" style="66"/>
    <col min="2" max="2" width="8.109375" style="66" bestFit="1" customWidth="1"/>
    <col min="3" max="3" width="44.33203125" style="66" bestFit="1" customWidth="1"/>
    <col min="4" max="4" width="6.77734375" style="66" bestFit="1" customWidth="1"/>
    <col min="5" max="5" width="7.21875" style="66" bestFit="1" customWidth="1"/>
    <col min="6" max="6" width="8" style="66" bestFit="1" customWidth="1"/>
    <col min="7" max="7" width="7.21875" style="66" bestFit="1" customWidth="1"/>
    <col min="8" max="8" width="7.33203125" style="66" bestFit="1" customWidth="1"/>
    <col min="9" max="16384" width="8.88671875" style="66"/>
  </cols>
  <sheetData>
    <row r="1" spans="1:6" s="105" customFormat="1" ht="40.5" customHeight="1">
      <c r="A1" s="105" t="s">
        <v>1050</v>
      </c>
      <c r="B1" s="106"/>
    </row>
    <row r="2" spans="1:6" s="13" customFormat="1">
      <c r="A2" s="107" t="s">
        <v>1051</v>
      </c>
    </row>
    <row r="3" spans="1:6" s="13" customFormat="1" ht="15.6" customHeight="1" thickBot="1">
      <c r="A3" s="107"/>
    </row>
    <row r="4" spans="1:6" s="13" customFormat="1" ht="23.45" customHeight="1" thickBot="1">
      <c r="A4" s="108"/>
      <c r="B4" s="109" t="s">
        <v>807</v>
      </c>
      <c r="C4" s="110" t="s">
        <v>802</v>
      </c>
      <c r="D4" s="110" t="s">
        <v>33</v>
      </c>
      <c r="E4" s="110" t="s">
        <v>696</v>
      </c>
      <c r="F4" s="111" t="s">
        <v>814</v>
      </c>
    </row>
    <row r="5" spans="1:6">
      <c r="A5" s="65"/>
      <c r="B5" s="65" t="s">
        <v>40</v>
      </c>
      <c r="C5" s="65" t="s">
        <v>901</v>
      </c>
      <c r="D5" s="65">
        <v>2022</v>
      </c>
      <c r="E5" s="65" t="s">
        <v>899</v>
      </c>
      <c r="F5" s="112">
        <v>52886</v>
      </c>
    </row>
    <row r="6" spans="1:6">
      <c r="A6" s="65"/>
      <c r="B6" s="65" t="s">
        <v>40</v>
      </c>
      <c r="C6" s="65" t="s">
        <v>902</v>
      </c>
      <c r="D6" s="65">
        <v>2022</v>
      </c>
      <c r="E6" s="65" t="s">
        <v>899</v>
      </c>
      <c r="F6" s="112">
        <v>40728</v>
      </c>
    </row>
    <row r="7" spans="1:6">
      <c r="A7" s="65"/>
      <c r="B7" s="65" t="s">
        <v>40</v>
      </c>
      <c r="C7" s="65" t="s">
        <v>8</v>
      </c>
      <c r="D7" s="65">
        <v>2022</v>
      </c>
      <c r="E7" s="65" t="s">
        <v>899</v>
      </c>
      <c r="F7" s="112">
        <v>3123</v>
      </c>
    </row>
    <row r="8" spans="1:6">
      <c r="A8" s="65"/>
      <c r="B8" s="65" t="s">
        <v>40</v>
      </c>
      <c r="C8" s="65" t="s">
        <v>905</v>
      </c>
      <c r="D8" s="65">
        <v>2022</v>
      </c>
      <c r="E8" s="65" t="s">
        <v>899</v>
      </c>
      <c r="F8" s="112">
        <v>2995</v>
      </c>
    </row>
    <row r="9" spans="1:6">
      <c r="A9" s="65"/>
      <c r="B9" s="65" t="s">
        <v>40</v>
      </c>
      <c r="C9" s="65" t="s">
        <v>906</v>
      </c>
      <c r="D9" s="65">
        <v>2022</v>
      </c>
      <c r="E9" s="65" t="s">
        <v>899</v>
      </c>
      <c r="F9" s="112">
        <v>2531</v>
      </c>
    </row>
    <row r="10" spans="1:6">
      <c r="A10" s="65"/>
      <c r="B10" s="65" t="s">
        <v>40</v>
      </c>
      <c r="C10" s="65" t="s">
        <v>907</v>
      </c>
      <c r="D10" s="65">
        <v>2022</v>
      </c>
      <c r="E10" s="65" t="s">
        <v>899</v>
      </c>
      <c r="F10" s="112">
        <v>2528</v>
      </c>
    </row>
    <row r="11" spans="1:6">
      <c r="A11" s="65"/>
      <c r="B11" s="65" t="s">
        <v>40</v>
      </c>
      <c r="C11" s="65" t="s">
        <v>664</v>
      </c>
      <c r="D11" s="65">
        <v>2022</v>
      </c>
      <c r="E11" s="65" t="s">
        <v>899</v>
      </c>
      <c r="F11" s="112">
        <v>1334</v>
      </c>
    </row>
    <row r="12" spans="1:6">
      <c r="A12" s="65"/>
      <c r="B12" s="65" t="s">
        <v>40</v>
      </c>
      <c r="C12" s="65" t="s">
        <v>903</v>
      </c>
      <c r="D12" s="65">
        <v>2022</v>
      </c>
      <c r="E12" s="65" t="s">
        <v>899</v>
      </c>
      <c r="F12" s="112">
        <v>1049</v>
      </c>
    </row>
    <row r="13" spans="1:6">
      <c r="A13" s="65"/>
      <c r="B13" s="65" t="s">
        <v>40</v>
      </c>
      <c r="C13" s="65" t="s">
        <v>908</v>
      </c>
      <c r="D13" s="65">
        <v>2022</v>
      </c>
      <c r="E13" s="65" t="s">
        <v>899</v>
      </c>
      <c r="F13" s="112">
        <v>166</v>
      </c>
    </row>
    <row r="14" spans="1:6">
      <c r="A14" s="65"/>
      <c r="B14" s="65" t="s">
        <v>40</v>
      </c>
      <c r="C14" s="65" t="s">
        <v>909</v>
      </c>
      <c r="D14" s="65">
        <v>2022</v>
      </c>
      <c r="E14" s="65" t="s">
        <v>899</v>
      </c>
      <c r="F14" s="112">
        <v>4</v>
      </c>
    </row>
    <row r="15" spans="1:6">
      <c r="A15" s="65"/>
      <c r="B15" s="65" t="s">
        <v>40</v>
      </c>
      <c r="C15" s="65" t="s">
        <v>550</v>
      </c>
      <c r="D15" s="65">
        <v>2022</v>
      </c>
      <c r="E15" s="65" t="s">
        <v>899</v>
      </c>
      <c r="F15" s="112">
        <v>464</v>
      </c>
    </row>
    <row r="16" spans="1:6">
      <c r="A16" s="65"/>
      <c r="B16" s="65" t="s">
        <v>40</v>
      </c>
      <c r="C16" s="65" t="s">
        <v>912</v>
      </c>
      <c r="D16" s="65">
        <v>2022</v>
      </c>
      <c r="E16" s="65" t="s">
        <v>899</v>
      </c>
      <c r="F16" s="112">
        <v>128</v>
      </c>
    </row>
    <row r="17" spans="1:6">
      <c r="A17" s="65"/>
      <c r="B17" s="65" t="s">
        <v>40</v>
      </c>
      <c r="C17" s="65" t="s">
        <v>913</v>
      </c>
      <c r="D17" s="65">
        <v>2022</v>
      </c>
      <c r="E17" s="65" t="s">
        <v>899</v>
      </c>
      <c r="F17" s="112">
        <v>27980</v>
      </c>
    </row>
    <row r="18" spans="1:6">
      <c r="A18" s="65"/>
      <c r="B18" s="65" t="s">
        <v>40</v>
      </c>
      <c r="C18" s="65" t="s">
        <v>914</v>
      </c>
      <c r="D18" s="65">
        <v>2022</v>
      </c>
      <c r="E18" s="65" t="s">
        <v>899</v>
      </c>
      <c r="F18" s="112">
        <v>13721.1111</v>
      </c>
    </row>
    <row r="19" spans="1:6">
      <c r="A19" s="65"/>
      <c r="B19" s="65" t="s">
        <v>40</v>
      </c>
      <c r="C19" s="65" t="s">
        <v>915</v>
      </c>
      <c r="D19" s="65">
        <v>2022</v>
      </c>
      <c r="E19" s="65" t="s">
        <v>899</v>
      </c>
      <c r="F19" s="112">
        <v>14258.8889</v>
      </c>
    </row>
    <row r="20" spans="1:6">
      <c r="A20" s="65"/>
      <c r="B20" s="65" t="s">
        <v>40</v>
      </c>
      <c r="C20" s="65" t="s">
        <v>916</v>
      </c>
      <c r="D20" s="65">
        <v>2022</v>
      </c>
      <c r="E20" s="65" t="s">
        <v>899</v>
      </c>
      <c r="F20" s="112">
        <v>9625</v>
      </c>
    </row>
    <row r="21" spans="1:6">
      <c r="A21" s="65"/>
      <c r="B21" s="65" t="s">
        <v>40</v>
      </c>
      <c r="C21" s="65" t="s">
        <v>917</v>
      </c>
      <c r="D21" s="65">
        <v>2022</v>
      </c>
      <c r="E21" s="65" t="s">
        <v>899</v>
      </c>
      <c r="F21" s="112">
        <v>4014</v>
      </c>
    </row>
    <row r="22" spans="1:6">
      <c r="A22" s="65"/>
      <c r="B22" s="65" t="s">
        <v>40</v>
      </c>
      <c r="C22" s="87" t="s">
        <v>1765</v>
      </c>
      <c r="D22" s="65">
        <v>2022</v>
      </c>
      <c r="E22" s="65" t="s">
        <v>899</v>
      </c>
      <c r="F22" s="112">
        <v>8144</v>
      </c>
    </row>
    <row r="23" spans="1:6">
      <c r="A23" s="65"/>
      <c r="B23" s="65" t="s">
        <v>40</v>
      </c>
      <c r="C23" s="65" t="s">
        <v>918</v>
      </c>
      <c r="D23" s="65">
        <v>2022</v>
      </c>
      <c r="E23" s="65" t="s">
        <v>899</v>
      </c>
      <c r="F23" s="112">
        <v>157</v>
      </c>
    </row>
    <row r="24" spans="1:6">
      <c r="A24" s="65"/>
      <c r="B24" s="65" t="s">
        <v>40</v>
      </c>
      <c r="C24" s="65" t="s">
        <v>920</v>
      </c>
      <c r="D24" s="65">
        <v>2022</v>
      </c>
      <c r="E24" s="65" t="s">
        <v>899</v>
      </c>
      <c r="F24" s="112">
        <v>597</v>
      </c>
    </row>
    <row r="25" spans="1:6">
      <c r="A25" s="65"/>
      <c r="B25" s="65" t="s">
        <v>40</v>
      </c>
      <c r="C25" s="65" t="s">
        <v>921</v>
      </c>
      <c r="D25" s="65">
        <v>2022</v>
      </c>
      <c r="E25" s="65" t="s">
        <v>899</v>
      </c>
      <c r="F25" s="112">
        <v>564</v>
      </c>
    </row>
    <row r="26" spans="1:6">
      <c r="A26" s="65"/>
      <c r="B26" s="65" t="s">
        <v>40</v>
      </c>
      <c r="C26" s="65" t="s">
        <v>922</v>
      </c>
      <c r="D26" s="65">
        <v>2022</v>
      </c>
      <c r="E26" s="65" t="s">
        <v>899</v>
      </c>
      <c r="F26" s="112">
        <v>461</v>
      </c>
    </row>
    <row r="27" spans="1:6">
      <c r="A27" s="65"/>
      <c r="B27" s="65" t="s">
        <v>40</v>
      </c>
      <c r="C27" s="65" t="s">
        <v>923</v>
      </c>
      <c r="D27" s="65">
        <v>2022</v>
      </c>
      <c r="E27" s="65" t="s">
        <v>899</v>
      </c>
      <c r="F27" s="112">
        <v>437</v>
      </c>
    </row>
    <row r="28" spans="1:6">
      <c r="A28" s="65"/>
      <c r="B28" s="65" t="s">
        <v>40</v>
      </c>
      <c r="C28" s="65" t="s">
        <v>924</v>
      </c>
      <c r="D28" s="65">
        <v>2022</v>
      </c>
      <c r="E28" s="65" t="s">
        <v>899</v>
      </c>
      <c r="F28" s="112">
        <v>138</v>
      </c>
    </row>
    <row r="29" spans="1:6">
      <c r="A29" s="65"/>
      <c r="B29" s="65" t="s">
        <v>40</v>
      </c>
      <c r="C29" s="65" t="s">
        <v>925</v>
      </c>
      <c r="D29" s="65">
        <v>2022</v>
      </c>
      <c r="E29" s="65" t="s">
        <v>899</v>
      </c>
      <c r="F29" s="112">
        <v>127</v>
      </c>
    </row>
    <row r="132" spans="1:8">
      <c r="A132" s="65"/>
      <c r="B132" s="65"/>
      <c r="C132" s="65"/>
      <c r="D132" s="65"/>
      <c r="E132" s="65"/>
      <c r="F132" s="65"/>
      <c r="G132" s="65"/>
      <c r="H132" s="113"/>
    </row>
    <row r="133" spans="1:8">
      <c r="A133" s="65"/>
      <c r="B133" s="65"/>
      <c r="C133" s="65"/>
      <c r="D133" s="65"/>
      <c r="E133" s="65"/>
      <c r="F133" s="65"/>
      <c r="G133" s="65"/>
      <c r="H133" s="113"/>
    </row>
    <row r="134" spans="1:8">
      <c r="A134" s="65"/>
      <c r="B134" s="65"/>
      <c r="C134" s="65"/>
      <c r="D134" s="65"/>
      <c r="E134" s="65"/>
      <c r="F134" s="65"/>
      <c r="G134" s="65"/>
      <c r="H134" s="113"/>
    </row>
    <row r="135" spans="1:8">
      <c r="A135" s="65"/>
      <c r="B135" s="65"/>
      <c r="C135" s="65"/>
      <c r="D135" s="65"/>
      <c r="E135" s="65"/>
      <c r="F135" s="65"/>
      <c r="G135" s="65"/>
      <c r="H135" s="113"/>
    </row>
    <row r="136" spans="1:8">
      <c r="A136" s="65"/>
      <c r="B136" s="65"/>
      <c r="C136" s="65"/>
      <c r="D136" s="65"/>
      <c r="E136" s="65"/>
      <c r="F136" s="65"/>
      <c r="G136" s="65"/>
      <c r="H136" s="113"/>
    </row>
    <row r="137" spans="1:8">
      <c r="A137" s="65"/>
      <c r="B137" s="65"/>
      <c r="C137" s="65"/>
      <c r="D137" s="65"/>
      <c r="E137" s="65"/>
      <c r="F137" s="65"/>
      <c r="G137" s="65"/>
      <c r="H137" s="113"/>
    </row>
    <row r="138" spans="1:8">
      <c r="A138" s="65"/>
      <c r="B138" s="65"/>
      <c r="C138" s="65"/>
      <c r="D138" s="65"/>
      <c r="E138" s="65"/>
      <c r="F138" s="65"/>
      <c r="G138" s="65"/>
      <c r="H138" s="113"/>
    </row>
    <row r="139" spans="1:8">
      <c r="A139" s="65"/>
      <c r="B139" s="65"/>
      <c r="C139" s="65"/>
      <c r="D139" s="65"/>
      <c r="E139" s="65"/>
      <c r="F139" s="65"/>
      <c r="G139" s="65"/>
      <c r="H139" s="113"/>
    </row>
    <row r="140" spans="1:8">
      <c r="A140" s="65"/>
      <c r="B140" s="65"/>
      <c r="C140" s="65"/>
      <c r="D140" s="65"/>
      <c r="E140" s="65"/>
      <c r="F140" s="65"/>
      <c r="G140" s="65"/>
      <c r="H140" s="113"/>
    </row>
    <row r="141" spans="1:8">
      <c r="A141" s="65"/>
      <c r="B141" s="65"/>
      <c r="C141" s="65"/>
      <c r="D141" s="65"/>
      <c r="E141" s="65"/>
      <c r="F141" s="65"/>
      <c r="G141" s="65"/>
      <c r="H141" s="113"/>
    </row>
    <row r="142" spans="1:8">
      <c r="A142" s="65"/>
      <c r="B142" s="65"/>
      <c r="C142" s="65"/>
      <c r="D142" s="65"/>
      <c r="E142" s="65"/>
      <c r="F142" s="65"/>
      <c r="G142" s="65"/>
      <c r="H142" s="113"/>
    </row>
    <row r="143" spans="1:8">
      <c r="A143" s="65"/>
      <c r="B143" s="65"/>
      <c r="C143" s="65"/>
      <c r="D143" s="65"/>
      <c r="E143" s="65"/>
      <c r="F143" s="65"/>
      <c r="G143" s="65"/>
      <c r="H143" s="113"/>
    </row>
    <row r="144" spans="1:8">
      <c r="A144" s="65"/>
      <c r="B144" s="65"/>
      <c r="C144" s="65"/>
      <c r="D144" s="65"/>
      <c r="E144" s="65"/>
      <c r="F144" s="65"/>
      <c r="G144" s="65"/>
      <c r="H144" s="113"/>
    </row>
    <row r="145" spans="1:8">
      <c r="A145" s="65"/>
      <c r="B145" s="65"/>
      <c r="C145" s="65"/>
      <c r="D145" s="65"/>
      <c r="E145" s="65"/>
      <c r="F145" s="65"/>
      <c r="G145" s="65"/>
      <c r="H145" s="113"/>
    </row>
    <row r="146" spans="1:8">
      <c r="A146" s="65"/>
      <c r="B146" s="65"/>
      <c r="C146" s="65"/>
      <c r="D146" s="65"/>
      <c r="E146" s="65"/>
      <c r="F146" s="65"/>
      <c r="G146" s="65"/>
      <c r="H146" s="113"/>
    </row>
    <row r="147" spans="1:8">
      <c r="A147" s="65"/>
      <c r="B147" s="65"/>
      <c r="C147" s="65"/>
      <c r="D147" s="65"/>
      <c r="E147" s="65"/>
      <c r="F147" s="65"/>
      <c r="G147" s="65"/>
      <c r="H147" s="113"/>
    </row>
    <row r="148" spans="1:8">
      <c r="A148" s="65"/>
      <c r="B148" s="65"/>
      <c r="C148" s="65"/>
      <c r="D148" s="65"/>
      <c r="E148" s="65"/>
      <c r="F148" s="65"/>
      <c r="G148" s="65"/>
      <c r="H148" s="113"/>
    </row>
    <row r="149" spans="1:8">
      <c r="A149" s="65"/>
      <c r="B149" s="65"/>
      <c r="C149" s="65"/>
      <c r="D149" s="65"/>
      <c r="E149" s="65"/>
      <c r="F149" s="65"/>
      <c r="G149" s="65"/>
      <c r="H149" s="113"/>
    </row>
    <row r="150" spans="1:8">
      <c r="A150" s="65"/>
      <c r="B150" s="65"/>
      <c r="C150" s="65"/>
      <c r="D150" s="65"/>
      <c r="E150" s="65"/>
      <c r="F150" s="65"/>
      <c r="G150" s="65"/>
      <c r="H150" s="113"/>
    </row>
    <row r="151" spans="1:8">
      <c r="A151" s="65"/>
      <c r="B151" s="65"/>
      <c r="C151" s="65"/>
      <c r="D151" s="65"/>
      <c r="E151" s="65"/>
      <c r="F151" s="65"/>
      <c r="G151" s="65"/>
      <c r="H151" s="113"/>
    </row>
    <row r="152" spans="1:8">
      <c r="A152" s="65"/>
      <c r="B152" s="65"/>
      <c r="C152" s="65"/>
      <c r="D152" s="65"/>
      <c r="E152" s="65"/>
      <c r="F152" s="65"/>
      <c r="G152" s="65"/>
      <c r="H152" s="113"/>
    </row>
    <row r="153" spans="1:8">
      <c r="A153" s="65"/>
      <c r="B153" s="65"/>
      <c r="C153" s="65"/>
      <c r="D153" s="65"/>
      <c r="E153" s="65"/>
      <c r="F153" s="65"/>
      <c r="G153" s="65"/>
      <c r="H153" s="113"/>
    </row>
    <row r="154" spans="1:8">
      <c r="A154" s="65"/>
      <c r="B154" s="65"/>
      <c r="C154" s="65"/>
      <c r="D154" s="65"/>
      <c r="E154" s="65"/>
      <c r="F154" s="65"/>
      <c r="G154" s="65"/>
      <c r="H154" s="113"/>
    </row>
    <row r="155" spans="1:8">
      <c r="A155" s="65"/>
      <c r="B155" s="65"/>
      <c r="C155" s="65"/>
      <c r="D155" s="65"/>
      <c r="E155" s="65"/>
      <c r="F155" s="65"/>
      <c r="G155" s="65"/>
      <c r="H155" s="113"/>
    </row>
    <row r="156" spans="1:8">
      <c r="A156" s="65"/>
      <c r="B156" s="65"/>
      <c r="C156" s="65"/>
      <c r="D156" s="65"/>
      <c r="E156" s="65"/>
      <c r="F156" s="65"/>
      <c r="G156" s="65"/>
      <c r="H156" s="113"/>
    </row>
    <row r="157" spans="1:8">
      <c r="A157" s="65"/>
      <c r="B157" s="65"/>
      <c r="C157" s="65"/>
      <c r="D157" s="65"/>
      <c r="E157" s="65"/>
      <c r="F157" s="65"/>
      <c r="G157" s="65"/>
      <c r="H157" s="113"/>
    </row>
    <row r="158" spans="1:8">
      <c r="A158" s="65"/>
      <c r="B158" s="65"/>
      <c r="C158" s="65"/>
      <c r="D158" s="65"/>
      <c r="E158" s="65"/>
      <c r="F158" s="65"/>
      <c r="G158" s="65"/>
      <c r="H158" s="113"/>
    </row>
    <row r="159" spans="1:8">
      <c r="A159" s="65"/>
      <c r="B159" s="65"/>
      <c r="C159" s="65"/>
      <c r="D159" s="65"/>
      <c r="E159" s="65"/>
      <c r="F159" s="65"/>
      <c r="G159" s="65"/>
      <c r="H159" s="113"/>
    </row>
    <row r="160" spans="1:8">
      <c r="A160" s="65"/>
      <c r="B160" s="65"/>
      <c r="C160" s="65"/>
      <c r="D160" s="65"/>
      <c r="E160" s="65"/>
      <c r="F160" s="65"/>
      <c r="G160" s="65"/>
      <c r="H160" s="113"/>
    </row>
    <row r="161" spans="1:8">
      <c r="A161" s="65"/>
      <c r="B161" s="65"/>
      <c r="C161" s="65"/>
      <c r="D161" s="65"/>
      <c r="E161" s="65"/>
      <c r="F161" s="65"/>
      <c r="G161" s="65"/>
      <c r="H161" s="113"/>
    </row>
    <row r="162" spans="1:8">
      <c r="A162" s="65"/>
      <c r="B162" s="65"/>
      <c r="C162" s="65"/>
      <c r="D162" s="65"/>
      <c r="E162" s="65"/>
      <c r="F162" s="65"/>
      <c r="G162" s="65"/>
      <c r="H162" s="113"/>
    </row>
    <row r="163" spans="1:8">
      <c r="A163" s="65"/>
      <c r="B163" s="65"/>
      <c r="C163" s="65"/>
      <c r="D163" s="65"/>
      <c r="E163" s="65"/>
      <c r="F163" s="65"/>
      <c r="G163" s="65"/>
      <c r="H163" s="113"/>
    </row>
    <row r="164" spans="1:8">
      <c r="A164" s="65"/>
      <c r="B164" s="65"/>
      <c r="C164" s="65"/>
      <c r="D164" s="65"/>
      <c r="E164" s="65"/>
      <c r="F164" s="65"/>
      <c r="G164" s="65"/>
      <c r="H164" s="113"/>
    </row>
    <row r="165" spans="1:8">
      <c r="A165" s="65"/>
      <c r="B165" s="65"/>
      <c r="C165" s="65"/>
      <c r="D165" s="65"/>
      <c r="E165" s="65"/>
      <c r="F165" s="65"/>
      <c r="G165" s="65"/>
      <c r="H165" s="113"/>
    </row>
    <row r="166" spans="1:8">
      <c r="A166" s="65"/>
      <c r="B166" s="65"/>
      <c r="C166" s="65"/>
      <c r="D166" s="65"/>
      <c r="E166" s="65"/>
      <c r="F166" s="65"/>
      <c r="G166" s="65"/>
      <c r="H166" s="113"/>
    </row>
    <row r="167" spans="1:8">
      <c r="A167" s="65"/>
      <c r="B167" s="65"/>
      <c r="C167" s="65"/>
      <c r="D167" s="65"/>
      <c r="E167" s="65"/>
      <c r="F167" s="65"/>
      <c r="G167" s="65"/>
      <c r="H167" s="113"/>
    </row>
    <row r="168" spans="1:8">
      <c r="A168" s="65"/>
      <c r="B168" s="65"/>
      <c r="C168" s="65"/>
      <c r="D168" s="65"/>
      <c r="E168" s="65"/>
      <c r="F168" s="65"/>
      <c r="G168" s="65"/>
      <c r="H168" s="113"/>
    </row>
    <row r="169" spans="1:8">
      <c r="A169" s="65"/>
      <c r="B169" s="65"/>
      <c r="C169" s="65"/>
      <c r="D169" s="65"/>
      <c r="E169" s="65"/>
      <c r="F169" s="65"/>
      <c r="G169" s="65"/>
      <c r="H169" s="113"/>
    </row>
    <row r="170" spans="1:8">
      <c r="A170" s="65"/>
      <c r="B170" s="65"/>
      <c r="C170" s="65"/>
      <c r="D170" s="65"/>
      <c r="E170" s="65"/>
      <c r="F170" s="65"/>
      <c r="G170" s="65"/>
      <c r="H170" s="113"/>
    </row>
    <row r="171" spans="1:8">
      <c r="A171" s="65"/>
      <c r="B171" s="65"/>
      <c r="C171" s="65"/>
      <c r="D171" s="65"/>
      <c r="E171" s="65"/>
      <c r="F171" s="65"/>
      <c r="G171" s="65"/>
      <c r="H171" s="113"/>
    </row>
    <row r="172" spans="1:8">
      <c r="A172" s="65"/>
      <c r="B172" s="65"/>
      <c r="C172" s="65"/>
      <c r="D172" s="65"/>
      <c r="E172" s="65"/>
      <c r="F172" s="65"/>
      <c r="G172" s="65"/>
      <c r="H172" s="113"/>
    </row>
    <row r="173" spans="1:8">
      <c r="A173" s="65"/>
      <c r="B173" s="65"/>
      <c r="C173" s="65"/>
      <c r="D173" s="65"/>
      <c r="E173" s="65"/>
      <c r="F173" s="65"/>
      <c r="G173" s="65"/>
      <c r="H173" s="113"/>
    </row>
    <row r="174" spans="1:8">
      <c r="A174" s="65"/>
      <c r="B174" s="65"/>
      <c r="C174" s="65"/>
      <c r="D174" s="65"/>
      <c r="E174" s="65"/>
      <c r="F174" s="65"/>
      <c r="G174" s="65"/>
      <c r="H174" s="113"/>
    </row>
    <row r="175" spans="1:8">
      <c r="A175" s="65"/>
      <c r="B175" s="65"/>
      <c r="C175" s="65"/>
      <c r="D175" s="65"/>
      <c r="E175" s="65"/>
      <c r="F175" s="65"/>
      <c r="G175" s="65"/>
      <c r="H175" s="113"/>
    </row>
    <row r="176" spans="1:8">
      <c r="A176" s="65"/>
      <c r="B176" s="65"/>
      <c r="C176" s="65"/>
      <c r="D176" s="65"/>
      <c r="E176" s="65"/>
      <c r="F176" s="65"/>
      <c r="G176" s="65"/>
      <c r="H176" s="113"/>
    </row>
    <row r="177" spans="1:8">
      <c r="A177" s="65"/>
      <c r="B177" s="65"/>
      <c r="C177" s="65"/>
      <c r="D177" s="65"/>
      <c r="E177" s="65"/>
      <c r="F177" s="65"/>
      <c r="G177" s="65"/>
      <c r="H177" s="113"/>
    </row>
    <row r="178" spans="1:8">
      <c r="A178" s="65"/>
      <c r="B178" s="65"/>
      <c r="C178" s="65"/>
      <c r="D178" s="65"/>
      <c r="E178" s="65"/>
      <c r="F178" s="65"/>
      <c r="G178" s="65"/>
      <c r="H178" s="113"/>
    </row>
    <row r="179" spans="1:8">
      <c r="A179" s="65"/>
      <c r="B179" s="65"/>
      <c r="C179" s="65"/>
      <c r="D179" s="65"/>
      <c r="E179" s="65"/>
      <c r="F179" s="65"/>
      <c r="G179" s="65"/>
      <c r="H179" s="113"/>
    </row>
    <row r="180" spans="1:8">
      <c r="A180" s="65"/>
      <c r="B180" s="65"/>
      <c r="C180" s="65"/>
      <c r="D180" s="65"/>
      <c r="E180" s="65"/>
      <c r="F180" s="65"/>
      <c r="G180" s="65"/>
      <c r="H180" s="113"/>
    </row>
    <row r="181" spans="1:8">
      <c r="A181" s="65"/>
      <c r="B181" s="65"/>
      <c r="C181" s="65"/>
      <c r="D181" s="65"/>
      <c r="E181" s="65"/>
      <c r="F181" s="65"/>
      <c r="G181" s="65"/>
      <c r="H181" s="113"/>
    </row>
    <row r="182" spans="1:8">
      <c r="A182" s="65"/>
      <c r="B182" s="65"/>
      <c r="C182" s="65"/>
      <c r="D182" s="65"/>
      <c r="E182" s="65"/>
      <c r="F182" s="65"/>
      <c r="G182" s="65"/>
      <c r="H182" s="113"/>
    </row>
    <row r="183" spans="1:8">
      <c r="A183" s="65"/>
      <c r="B183" s="65"/>
      <c r="C183" s="65"/>
      <c r="D183" s="65"/>
      <c r="E183" s="65"/>
      <c r="F183" s="65"/>
      <c r="G183" s="65"/>
      <c r="H183" s="113"/>
    </row>
    <row r="184" spans="1:8">
      <c r="A184" s="65"/>
      <c r="B184" s="65"/>
      <c r="C184" s="65"/>
      <c r="D184" s="65"/>
      <c r="E184" s="65"/>
      <c r="F184" s="65"/>
      <c r="G184" s="65"/>
      <c r="H184" s="113"/>
    </row>
    <row r="185" spans="1:8">
      <c r="A185" s="65"/>
      <c r="B185" s="65"/>
      <c r="C185" s="65"/>
      <c r="D185" s="65"/>
      <c r="E185" s="65"/>
      <c r="F185" s="65"/>
      <c r="G185" s="65"/>
      <c r="H185" s="113"/>
    </row>
    <row r="186" spans="1:8">
      <c r="A186" s="65"/>
      <c r="B186" s="65"/>
      <c r="C186" s="65"/>
      <c r="D186" s="65"/>
      <c r="E186" s="65"/>
      <c r="F186" s="65"/>
      <c r="G186" s="65"/>
      <c r="H186" s="113"/>
    </row>
    <row r="187" spans="1:8">
      <c r="A187" s="65"/>
      <c r="B187" s="65"/>
      <c r="C187" s="65"/>
      <c r="D187" s="65"/>
      <c r="E187" s="65"/>
      <c r="F187" s="65"/>
      <c r="G187" s="65"/>
      <c r="H187" s="113"/>
    </row>
    <row r="188" spans="1:8">
      <c r="A188" s="65"/>
      <c r="B188" s="65"/>
      <c r="C188" s="65"/>
      <c r="D188" s="65"/>
      <c r="E188" s="65"/>
      <c r="F188" s="65"/>
      <c r="G188" s="65"/>
      <c r="H188" s="113"/>
    </row>
    <row r="189" spans="1:8">
      <c r="A189" s="65"/>
      <c r="B189" s="65"/>
      <c r="C189" s="65"/>
      <c r="D189" s="65"/>
      <c r="E189" s="65"/>
      <c r="F189" s="65"/>
      <c r="G189" s="65"/>
      <c r="H189" s="113"/>
    </row>
    <row r="190" spans="1:8">
      <c r="A190" s="65"/>
      <c r="B190" s="65"/>
      <c r="C190" s="65"/>
      <c r="D190" s="65"/>
      <c r="E190" s="65"/>
      <c r="F190" s="65"/>
      <c r="G190" s="65"/>
      <c r="H190" s="113"/>
    </row>
    <row r="191" spans="1:8">
      <c r="A191" s="65"/>
      <c r="B191" s="65"/>
      <c r="C191" s="65"/>
      <c r="D191" s="65"/>
      <c r="E191" s="65"/>
      <c r="F191" s="65"/>
      <c r="G191" s="65"/>
      <c r="H191" s="113"/>
    </row>
    <row r="192" spans="1:8">
      <c r="A192" s="65"/>
      <c r="B192" s="65"/>
      <c r="C192" s="65"/>
      <c r="D192" s="65"/>
      <c r="E192" s="65"/>
      <c r="F192" s="65"/>
      <c r="G192" s="65"/>
      <c r="H192" s="113"/>
    </row>
    <row r="193" spans="1:8">
      <c r="A193" s="65"/>
      <c r="B193" s="65"/>
      <c r="C193" s="65"/>
      <c r="D193" s="65"/>
      <c r="E193" s="65"/>
      <c r="F193" s="65"/>
      <c r="G193" s="65"/>
      <c r="H193" s="113"/>
    </row>
    <row r="194" spans="1:8">
      <c r="A194" s="65"/>
      <c r="B194" s="65"/>
      <c r="C194" s="65"/>
      <c r="D194" s="65"/>
      <c r="E194" s="65"/>
      <c r="F194" s="65"/>
      <c r="G194" s="65"/>
      <c r="H194" s="113"/>
    </row>
    <row r="195" spans="1:8">
      <c r="A195" s="65"/>
      <c r="B195" s="65"/>
      <c r="C195" s="65"/>
      <c r="D195" s="65"/>
      <c r="E195" s="65"/>
      <c r="F195" s="65"/>
      <c r="G195" s="65"/>
      <c r="H195" s="113"/>
    </row>
    <row r="196" spans="1:8">
      <c r="A196" s="65"/>
      <c r="B196" s="65"/>
      <c r="C196" s="65"/>
      <c r="D196" s="65"/>
      <c r="E196" s="65"/>
      <c r="F196" s="65"/>
      <c r="G196" s="65"/>
      <c r="H196" s="113"/>
    </row>
    <row r="197" spans="1:8">
      <c r="A197" s="65"/>
      <c r="B197" s="65"/>
      <c r="C197" s="65"/>
      <c r="D197" s="65"/>
      <c r="E197" s="65"/>
      <c r="F197" s="65"/>
      <c r="G197" s="65"/>
      <c r="H197" s="113"/>
    </row>
    <row r="198" spans="1:8">
      <c r="A198" s="65"/>
      <c r="B198" s="65"/>
      <c r="C198" s="65"/>
      <c r="D198" s="65"/>
      <c r="E198" s="65"/>
      <c r="F198" s="65"/>
      <c r="G198" s="65"/>
      <c r="H198" s="113"/>
    </row>
    <row r="199" spans="1:8">
      <c r="A199" s="65"/>
      <c r="B199" s="65"/>
      <c r="C199" s="65"/>
      <c r="D199" s="65"/>
      <c r="E199" s="65"/>
      <c r="F199" s="65"/>
      <c r="G199" s="65"/>
      <c r="H199" s="113"/>
    </row>
    <row r="200" spans="1:8">
      <c r="A200" s="65"/>
      <c r="B200" s="65"/>
      <c r="C200" s="65"/>
      <c r="D200" s="65"/>
      <c r="E200" s="65"/>
      <c r="F200" s="65"/>
      <c r="G200" s="65"/>
      <c r="H200" s="113"/>
    </row>
    <row r="201" spans="1:8">
      <c r="A201" s="65"/>
      <c r="B201" s="65"/>
      <c r="C201" s="65"/>
      <c r="D201" s="65"/>
      <c r="E201" s="65"/>
      <c r="F201" s="65"/>
      <c r="G201" s="65"/>
      <c r="H201" s="113"/>
    </row>
    <row r="202" spans="1:8">
      <c r="A202" s="65"/>
      <c r="B202" s="65"/>
      <c r="C202" s="65"/>
      <c r="D202" s="65"/>
      <c r="E202" s="65"/>
      <c r="F202" s="65"/>
      <c r="G202" s="65"/>
      <c r="H202" s="113"/>
    </row>
    <row r="203" spans="1:8">
      <c r="A203" s="65"/>
      <c r="B203" s="65"/>
      <c r="C203" s="65"/>
      <c r="D203" s="65"/>
      <c r="E203" s="65"/>
      <c r="F203" s="65"/>
      <c r="G203" s="65"/>
      <c r="H203" s="113"/>
    </row>
    <row r="204" spans="1:8">
      <c r="A204" s="65"/>
      <c r="B204" s="65"/>
      <c r="C204" s="65"/>
      <c r="D204" s="65"/>
      <c r="E204" s="65"/>
      <c r="F204" s="65"/>
      <c r="G204" s="65"/>
      <c r="H204" s="113"/>
    </row>
    <row r="205" spans="1:8">
      <c r="A205" s="65"/>
      <c r="B205" s="65"/>
      <c r="C205" s="65"/>
      <c r="D205" s="65"/>
      <c r="E205" s="65"/>
      <c r="F205" s="65"/>
      <c r="G205" s="65"/>
      <c r="H205" s="113"/>
    </row>
    <row r="206" spans="1:8">
      <c r="A206" s="65"/>
      <c r="B206" s="65"/>
      <c r="C206" s="65"/>
      <c r="D206" s="65"/>
      <c r="E206" s="65"/>
      <c r="F206" s="65"/>
      <c r="G206" s="65"/>
      <c r="H206" s="113"/>
    </row>
    <row r="207" spans="1:8">
      <c r="A207" s="65"/>
      <c r="B207" s="65"/>
      <c r="C207" s="65"/>
      <c r="D207" s="65"/>
      <c r="E207" s="65"/>
      <c r="F207" s="65"/>
      <c r="G207" s="65"/>
      <c r="H207" s="113"/>
    </row>
    <row r="208" spans="1:8">
      <c r="A208" s="65"/>
      <c r="B208" s="65"/>
      <c r="C208" s="65"/>
      <c r="D208" s="65"/>
      <c r="E208" s="65"/>
      <c r="F208" s="65"/>
      <c r="G208" s="65"/>
      <c r="H208" s="113"/>
    </row>
    <row r="209" spans="1:8">
      <c r="A209" s="65"/>
      <c r="B209" s="65"/>
      <c r="C209" s="65"/>
      <c r="D209" s="65"/>
      <c r="E209" s="65"/>
      <c r="F209" s="65"/>
      <c r="G209" s="65"/>
      <c r="H209" s="113"/>
    </row>
    <row r="210" spans="1:8">
      <c r="A210" s="65"/>
      <c r="B210" s="65"/>
      <c r="C210" s="65"/>
      <c r="D210" s="65"/>
      <c r="E210" s="65"/>
      <c r="F210" s="65"/>
      <c r="G210" s="65"/>
      <c r="H210" s="113"/>
    </row>
    <row r="211" spans="1:8">
      <c r="A211" s="65"/>
      <c r="B211" s="65"/>
      <c r="C211" s="65"/>
      <c r="D211" s="65"/>
      <c r="E211" s="65"/>
      <c r="F211" s="65"/>
      <c r="G211" s="65"/>
      <c r="H211" s="113"/>
    </row>
    <row r="212" spans="1:8">
      <c r="A212" s="65"/>
      <c r="B212" s="65"/>
      <c r="C212" s="65"/>
      <c r="D212" s="65"/>
      <c r="E212" s="65"/>
      <c r="F212" s="65"/>
      <c r="G212" s="65"/>
      <c r="H212" s="113"/>
    </row>
    <row r="213" spans="1:8">
      <c r="A213" s="65"/>
      <c r="B213" s="65"/>
      <c r="C213" s="65"/>
      <c r="D213" s="65"/>
      <c r="E213" s="65"/>
      <c r="F213" s="65"/>
      <c r="G213" s="65"/>
      <c r="H213" s="113"/>
    </row>
    <row r="214" spans="1:8">
      <c r="A214" s="65"/>
      <c r="B214" s="65"/>
      <c r="C214" s="65"/>
      <c r="D214" s="65"/>
      <c r="E214" s="65"/>
      <c r="F214" s="65"/>
      <c r="G214" s="65"/>
      <c r="H214" s="113"/>
    </row>
    <row r="215" spans="1:8">
      <c r="A215" s="65"/>
      <c r="B215" s="65"/>
      <c r="C215" s="65"/>
      <c r="D215" s="65"/>
      <c r="E215" s="65"/>
      <c r="F215" s="65"/>
      <c r="G215" s="65"/>
      <c r="H215" s="113"/>
    </row>
    <row r="216" spans="1:8">
      <c r="A216" s="65"/>
      <c r="B216" s="65"/>
      <c r="C216" s="65"/>
      <c r="D216" s="65"/>
      <c r="E216" s="65"/>
      <c r="F216" s="65"/>
      <c r="G216" s="65"/>
      <c r="H216" s="113"/>
    </row>
    <row r="217" spans="1:8">
      <c r="A217" s="65"/>
      <c r="B217" s="65"/>
      <c r="C217" s="65"/>
      <c r="D217" s="65"/>
      <c r="E217" s="65"/>
      <c r="F217" s="65"/>
      <c r="G217" s="65"/>
      <c r="H217" s="113"/>
    </row>
    <row r="218" spans="1:8">
      <c r="A218" s="65"/>
      <c r="B218" s="65"/>
      <c r="C218" s="65"/>
      <c r="D218" s="65"/>
      <c r="E218" s="65"/>
      <c r="F218" s="65"/>
      <c r="G218" s="65"/>
      <c r="H218" s="113"/>
    </row>
    <row r="219" spans="1:8">
      <c r="A219" s="65"/>
      <c r="B219" s="65"/>
      <c r="C219" s="65"/>
      <c r="D219" s="65"/>
      <c r="E219" s="65"/>
      <c r="F219" s="65"/>
      <c r="G219" s="65"/>
      <c r="H219" s="113"/>
    </row>
    <row r="220" spans="1:8">
      <c r="A220" s="65"/>
      <c r="B220" s="65"/>
      <c r="C220" s="65"/>
      <c r="D220" s="65"/>
      <c r="E220" s="65"/>
      <c r="F220" s="65"/>
      <c r="G220" s="65"/>
      <c r="H220" s="113"/>
    </row>
    <row r="221" spans="1:8">
      <c r="A221" s="65"/>
      <c r="B221" s="65"/>
      <c r="C221" s="65"/>
      <c r="D221" s="65"/>
      <c r="E221" s="65"/>
      <c r="F221" s="65"/>
      <c r="G221" s="65"/>
      <c r="H221" s="113"/>
    </row>
    <row r="222" spans="1:8">
      <c r="A222" s="65"/>
      <c r="B222" s="65"/>
      <c r="C222" s="65"/>
      <c r="D222" s="65"/>
      <c r="E222" s="65"/>
      <c r="F222" s="65"/>
      <c r="G222" s="65"/>
      <c r="H222" s="113"/>
    </row>
    <row r="223" spans="1:8">
      <c r="A223" s="65"/>
      <c r="B223" s="65"/>
      <c r="C223" s="65"/>
      <c r="D223" s="65"/>
      <c r="E223" s="65"/>
      <c r="F223" s="65"/>
      <c r="G223" s="65"/>
      <c r="H223" s="113"/>
    </row>
    <row r="224" spans="1:8">
      <c r="A224" s="65"/>
      <c r="B224" s="65"/>
      <c r="C224" s="65"/>
      <c r="D224" s="65"/>
      <c r="E224" s="65"/>
      <c r="F224" s="65"/>
      <c r="G224" s="65"/>
      <c r="H224" s="113"/>
    </row>
    <row r="225" spans="1:8">
      <c r="A225" s="65"/>
      <c r="B225" s="65"/>
      <c r="C225" s="65"/>
      <c r="D225" s="65"/>
      <c r="E225" s="65"/>
      <c r="F225" s="65"/>
      <c r="G225" s="65"/>
      <c r="H225" s="113"/>
    </row>
    <row r="226" spans="1:8">
      <c r="A226" s="65"/>
      <c r="B226" s="65"/>
      <c r="C226" s="65"/>
      <c r="D226" s="65"/>
      <c r="E226" s="65"/>
      <c r="F226" s="65"/>
      <c r="G226" s="65"/>
      <c r="H226" s="113"/>
    </row>
    <row r="227" spans="1:8">
      <c r="A227" s="65"/>
      <c r="B227" s="65"/>
      <c r="C227" s="65"/>
      <c r="D227" s="65"/>
      <c r="E227" s="65"/>
      <c r="F227" s="65"/>
      <c r="G227" s="65"/>
      <c r="H227" s="113"/>
    </row>
    <row r="228" spans="1:8">
      <c r="A228" s="65"/>
      <c r="B228" s="65"/>
      <c r="C228" s="65"/>
      <c r="D228" s="65"/>
      <c r="E228" s="65"/>
      <c r="F228" s="65"/>
      <c r="G228" s="65"/>
      <c r="H228" s="113"/>
    </row>
    <row r="229" spans="1:8">
      <c r="A229" s="65"/>
      <c r="B229" s="65"/>
      <c r="C229" s="65"/>
      <c r="D229" s="65"/>
      <c r="E229" s="65"/>
      <c r="F229" s="65"/>
      <c r="G229" s="65"/>
      <c r="H229" s="113"/>
    </row>
    <row r="230" spans="1:8">
      <c r="A230" s="65"/>
      <c r="B230" s="65"/>
      <c r="C230" s="65"/>
      <c r="D230" s="65"/>
      <c r="E230" s="65"/>
      <c r="F230" s="65"/>
      <c r="G230" s="65"/>
      <c r="H230" s="113"/>
    </row>
    <row r="231" spans="1:8">
      <c r="A231" s="65"/>
      <c r="B231" s="65"/>
      <c r="C231" s="65"/>
      <c r="D231" s="65"/>
      <c r="E231" s="65"/>
      <c r="F231" s="65"/>
      <c r="G231" s="65"/>
      <c r="H231" s="113"/>
    </row>
    <row r="232" spans="1:8">
      <c r="A232" s="65"/>
      <c r="B232" s="65"/>
      <c r="C232" s="65"/>
      <c r="D232" s="65"/>
      <c r="E232" s="65"/>
      <c r="F232" s="65"/>
      <c r="G232" s="65"/>
      <c r="H232" s="113"/>
    </row>
    <row r="233" spans="1:8">
      <c r="A233" s="65"/>
      <c r="B233" s="65"/>
      <c r="C233" s="65"/>
      <c r="D233" s="65"/>
      <c r="E233" s="65"/>
      <c r="F233" s="65"/>
      <c r="G233" s="65"/>
      <c r="H233" s="113"/>
    </row>
    <row r="234" spans="1:8">
      <c r="A234" s="65"/>
      <c r="B234" s="65"/>
      <c r="C234" s="65"/>
      <c r="D234" s="65"/>
      <c r="E234" s="65"/>
      <c r="F234" s="65"/>
      <c r="G234" s="65"/>
      <c r="H234" s="113"/>
    </row>
    <row r="235" spans="1:8">
      <c r="A235" s="65"/>
      <c r="B235" s="65"/>
      <c r="C235" s="65"/>
      <c r="D235" s="65"/>
      <c r="E235" s="65"/>
      <c r="F235" s="65"/>
      <c r="G235" s="65"/>
      <c r="H235" s="113"/>
    </row>
    <row r="236" spans="1:8">
      <c r="A236" s="65"/>
      <c r="B236" s="65"/>
      <c r="C236" s="65"/>
      <c r="D236" s="65"/>
      <c r="E236" s="65"/>
      <c r="F236" s="65"/>
      <c r="G236" s="65"/>
      <c r="H236" s="113"/>
    </row>
    <row r="237" spans="1:8">
      <c r="A237" s="65"/>
      <c r="B237" s="65"/>
      <c r="C237" s="65"/>
      <c r="D237" s="65"/>
      <c r="E237" s="65"/>
      <c r="F237" s="65"/>
      <c r="G237" s="65"/>
      <c r="H237" s="113"/>
    </row>
    <row r="238" spans="1:8">
      <c r="A238" s="65"/>
      <c r="B238" s="65"/>
      <c r="C238" s="65"/>
      <c r="D238" s="65"/>
      <c r="E238" s="65"/>
      <c r="F238" s="65"/>
      <c r="G238" s="65"/>
      <c r="H238" s="113"/>
    </row>
    <row r="239" spans="1:8">
      <c r="A239" s="65"/>
      <c r="B239" s="65"/>
      <c r="C239" s="65"/>
      <c r="D239" s="65"/>
      <c r="E239" s="65"/>
      <c r="F239" s="65"/>
      <c r="G239" s="65"/>
      <c r="H239" s="113"/>
    </row>
    <row r="240" spans="1:8">
      <c r="A240" s="65"/>
      <c r="B240" s="65"/>
      <c r="C240" s="65"/>
      <c r="D240" s="65"/>
      <c r="E240" s="65"/>
      <c r="F240" s="65"/>
      <c r="G240" s="65"/>
      <c r="H240" s="113"/>
    </row>
    <row r="241" spans="1:8">
      <c r="A241" s="65"/>
      <c r="B241" s="65"/>
      <c r="C241" s="65"/>
      <c r="D241" s="65"/>
      <c r="E241" s="65"/>
      <c r="F241" s="65"/>
      <c r="G241" s="65"/>
      <c r="H241" s="113"/>
    </row>
    <row r="242" spans="1:8">
      <c r="A242" s="65"/>
      <c r="B242" s="65"/>
      <c r="C242" s="65"/>
      <c r="D242" s="65"/>
      <c r="E242" s="65"/>
      <c r="F242" s="65"/>
      <c r="G242" s="65"/>
      <c r="H242" s="113"/>
    </row>
    <row r="243" spans="1:8">
      <c r="A243" s="65"/>
      <c r="B243" s="65"/>
      <c r="C243" s="65"/>
      <c r="D243" s="65"/>
      <c r="E243" s="65"/>
      <c r="F243" s="65"/>
      <c r="G243" s="65"/>
      <c r="H243" s="113"/>
    </row>
    <row r="244" spans="1:8">
      <c r="A244" s="65"/>
      <c r="B244" s="65"/>
      <c r="C244" s="65"/>
      <c r="D244" s="65"/>
      <c r="E244" s="65"/>
      <c r="F244" s="65"/>
      <c r="G244" s="65"/>
      <c r="H244" s="113"/>
    </row>
    <row r="245" spans="1:8">
      <c r="A245" s="65"/>
      <c r="B245" s="65"/>
      <c r="C245" s="65"/>
      <c r="D245" s="65"/>
      <c r="E245" s="65"/>
      <c r="F245" s="65"/>
      <c r="G245" s="65"/>
      <c r="H245" s="113"/>
    </row>
    <row r="246" spans="1:8">
      <c r="A246" s="65"/>
      <c r="B246" s="65"/>
      <c r="C246" s="65"/>
      <c r="D246" s="65"/>
      <c r="E246" s="65"/>
      <c r="F246" s="65"/>
      <c r="G246" s="65"/>
      <c r="H246" s="113"/>
    </row>
    <row r="247" spans="1:8">
      <c r="A247" s="65"/>
      <c r="B247" s="65"/>
      <c r="C247" s="65"/>
      <c r="D247" s="65"/>
      <c r="E247" s="65"/>
      <c r="F247" s="65"/>
      <c r="G247" s="65"/>
      <c r="H247" s="113"/>
    </row>
    <row r="248" spans="1:8">
      <c r="A248" s="65"/>
      <c r="B248" s="65"/>
      <c r="C248" s="65"/>
      <c r="D248" s="65"/>
      <c r="E248" s="65"/>
      <c r="F248" s="65"/>
      <c r="G248" s="65"/>
      <c r="H248" s="113"/>
    </row>
    <row r="249" spans="1:8">
      <c r="A249" s="65"/>
      <c r="B249" s="65"/>
      <c r="C249" s="65"/>
      <c r="D249" s="65"/>
      <c r="E249" s="65"/>
      <c r="F249" s="65"/>
      <c r="G249" s="65"/>
      <c r="H249" s="113"/>
    </row>
    <row r="250" spans="1:8">
      <c r="A250" s="65"/>
      <c r="B250" s="65"/>
      <c r="C250" s="65"/>
      <c r="D250" s="65"/>
      <c r="E250" s="65"/>
      <c r="F250" s="65"/>
      <c r="G250" s="65"/>
      <c r="H250" s="113"/>
    </row>
    <row r="251" spans="1:8">
      <c r="A251" s="65"/>
      <c r="B251" s="65"/>
      <c r="C251" s="65"/>
      <c r="D251" s="65"/>
      <c r="E251" s="65"/>
      <c r="F251" s="65"/>
      <c r="G251" s="65"/>
      <c r="H251" s="113"/>
    </row>
    <row r="252" spans="1:8">
      <c r="A252" s="65"/>
      <c r="B252" s="65"/>
      <c r="C252" s="65"/>
      <c r="D252" s="65"/>
      <c r="E252" s="65"/>
      <c r="F252" s="65"/>
      <c r="G252" s="65"/>
      <c r="H252" s="113"/>
    </row>
    <row r="253" spans="1:8">
      <c r="A253" s="65"/>
      <c r="B253" s="65"/>
      <c r="C253" s="65"/>
      <c r="D253" s="65"/>
      <c r="E253" s="65"/>
      <c r="F253" s="65"/>
      <c r="G253" s="65"/>
      <c r="H253" s="113"/>
    </row>
    <row r="254" spans="1:8">
      <c r="A254" s="65"/>
      <c r="B254" s="65"/>
      <c r="C254" s="65"/>
      <c r="D254" s="65"/>
      <c r="E254" s="65"/>
      <c r="F254" s="65"/>
      <c r="G254" s="65"/>
      <c r="H254" s="113"/>
    </row>
    <row r="255" spans="1:8">
      <c r="A255" s="65"/>
      <c r="B255" s="65"/>
      <c r="C255" s="65"/>
      <c r="D255" s="65"/>
      <c r="E255" s="65"/>
      <c r="F255" s="65"/>
      <c r="G255" s="65"/>
      <c r="H255" s="113"/>
    </row>
    <row r="256" spans="1:8">
      <c r="A256" s="65"/>
      <c r="B256" s="65"/>
      <c r="C256" s="65"/>
      <c r="D256" s="65"/>
      <c r="E256" s="65"/>
      <c r="F256" s="65"/>
      <c r="G256" s="65"/>
      <c r="H256" s="113"/>
    </row>
    <row r="257" spans="1:8">
      <c r="A257" s="65"/>
      <c r="B257" s="65"/>
      <c r="C257" s="65"/>
      <c r="D257" s="65"/>
      <c r="E257" s="65"/>
      <c r="F257" s="65"/>
      <c r="G257" s="65"/>
      <c r="H257" s="113"/>
    </row>
    <row r="258" spans="1:8">
      <c r="A258" s="65"/>
      <c r="B258" s="65"/>
      <c r="C258" s="65"/>
      <c r="D258" s="65"/>
      <c r="E258" s="65"/>
      <c r="F258" s="65"/>
      <c r="G258" s="65"/>
      <c r="H258" s="113"/>
    </row>
    <row r="259" spans="1:8">
      <c r="A259" s="65"/>
      <c r="B259" s="65"/>
      <c r="C259" s="65"/>
      <c r="D259" s="65"/>
      <c r="E259" s="65"/>
      <c r="F259" s="65"/>
      <c r="G259" s="65"/>
      <c r="H259" s="113"/>
    </row>
    <row r="260" spans="1:8">
      <c r="A260" s="65"/>
      <c r="B260" s="65"/>
      <c r="C260" s="65"/>
      <c r="D260" s="65"/>
      <c r="E260" s="65"/>
      <c r="F260" s="65"/>
      <c r="G260" s="65"/>
      <c r="H260" s="113"/>
    </row>
    <row r="261" spans="1:8">
      <c r="A261" s="65"/>
      <c r="B261" s="65"/>
      <c r="C261" s="65"/>
      <c r="D261" s="65"/>
      <c r="E261" s="65"/>
      <c r="F261" s="65"/>
      <c r="G261" s="65"/>
      <c r="H261" s="113"/>
    </row>
    <row r="262" spans="1:8">
      <c r="A262" s="65"/>
      <c r="B262" s="65"/>
      <c r="C262" s="65"/>
      <c r="D262" s="65"/>
      <c r="E262" s="65"/>
      <c r="F262" s="65"/>
      <c r="G262" s="65"/>
      <c r="H262" s="113"/>
    </row>
    <row r="263" spans="1:8">
      <c r="A263" s="65"/>
      <c r="B263" s="65"/>
      <c r="C263" s="65"/>
      <c r="D263" s="65"/>
      <c r="E263" s="65"/>
      <c r="F263" s="65"/>
      <c r="G263" s="65"/>
      <c r="H263" s="113"/>
    </row>
    <row r="264" spans="1:8">
      <c r="A264" s="65"/>
      <c r="B264" s="65"/>
      <c r="C264" s="65"/>
      <c r="D264" s="65"/>
      <c r="E264" s="65"/>
      <c r="F264" s="65"/>
      <c r="G264" s="65"/>
      <c r="H264" s="113"/>
    </row>
    <row r="265" spans="1:8">
      <c r="A265" s="65"/>
      <c r="B265" s="65"/>
      <c r="C265" s="65"/>
      <c r="D265" s="65"/>
      <c r="E265" s="65"/>
      <c r="F265" s="65"/>
      <c r="G265" s="65"/>
      <c r="H265" s="113"/>
    </row>
    <row r="266" spans="1:8">
      <c r="A266" s="65"/>
      <c r="B266" s="65"/>
      <c r="C266" s="65"/>
      <c r="D266" s="65"/>
      <c r="E266" s="65"/>
      <c r="F266" s="65"/>
      <c r="G266" s="65"/>
      <c r="H266" s="113"/>
    </row>
    <row r="267" spans="1:8">
      <c r="A267" s="65"/>
      <c r="B267" s="65"/>
      <c r="C267" s="65"/>
      <c r="D267" s="65"/>
      <c r="E267" s="65"/>
      <c r="F267" s="65"/>
      <c r="G267" s="65"/>
      <c r="H267" s="113"/>
    </row>
    <row r="268" spans="1:8">
      <c r="A268" s="65"/>
      <c r="B268" s="65"/>
      <c r="C268" s="65"/>
      <c r="D268" s="65"/>
      <c r="E268" s="65"/>
      <c r="F268" s="65"/>
      <c r="G268" s="65"/>
      <c r="H268" s="113"/>
    </row>
    <row r="269" spans="1:8">
      <c r="A269" s="65"/>
      <c r="B269" s="65"/>
      <c r="C269" s="65"/>
      <c r="D269" s="65"/>
      <c r="E269" s="65"/>
      <c r="F269" s="65"/>
      <c r="G269" s="65"/>
      <c r="H269" s="113"/>
    </row>
    <row r="270" spans="1:8">
      <c r="A270" s="65"/>
      <c r="B270" s="65"/>
      <c r="C270" s="65"/>
      <c r="D270" s="65"/>
      <c r="E270" s="65"/>
      <c r="F270" s="65"/>
      <c r="G270" s="65"/>
      <c r="H270" s="113"/>
    </row>
    <row r="271" spans="1:8">
      <c r="A271" s="65"/>
      <c r="B271" s="65"/>
      <c r="C271" s="65"/>
      <c r="D271" s="65"/>
      <c r="E271" s="65"/>
      <c r="F271" s="65"/>
      <c r="G271" s="65"/>
      <c r="H271" s="113"/>
    </row>
    <row r="272" spans="1:8">
      <c r="A272" s="65"/>
      <c r="B272" s="65"/>
      <c r="C272" s="65"/>
      <c r="D272" s="65"/>
      <c r="E272" s="65"/>
      <c r="F272" s="65"/>
      <c r="G272" s="65"/>
      <c r="H272" s="113"/>
    </row>
    <row r="273" spans="1:8">
      <c r="A273" s="65"/>
      <c r="B273" s="65"/>
      <c r="C273" s="65"/>
      <c r="D273" s="65"/>
      <c r="E273" s="65"/>
      <c r="F273" s="65"/>
      <c r="G273" s="65"/>
      <c r="H273" s="113"/>
    </row>
    <row r="274" spans="1:8">
      <c r="A274" s="65"/>
      <c r="B274" s="65"/>
      <c r="C274" s="65"/>
      <c r="D274" s="65"/>
      <c r="E274" s="65"/>
      <c r="F274" s="65"/>
      <c r="G274" s="65"/>
      <c r="H274" s="113"/>
    </row>
    <row r="275" spans="1:8">
      <c r="A275" s="65"/>
      <c r="B275" s="65"/>
      <c r="C275" s="65"/>
      <c r="D275" s="65"/>
      <c r="E275" s="65"/>
      <c r="F275" s="65"/>
      <c r="G275" s="65"/>
      <c r="H275" s="113"/>
    </row>
    <row r="276" spans="1:8">
      <c r="A276" s="65"/>
      <c r="B276" s="65"/>
      <c r="C276" s="65"/>
      <c r="D276" s="65"/>
      <c r="E276" s="65"/>
      <c r="F276" s="65"/>
      <c r="G276" s="65"/>
      <c r="H276" s="113"/>
    </row>
    <row r="277" spans="1:8">
      <c r="A277" s="65"/>
      <c r="B277" s="65"/>
      <c r="C277" s="65"/>
      <c r="D277" s="65"/>
      <c r="E277" s="65"/>
      <c r="F277" s="65"/>
      <c r="G277" s="65"/>
      <c r="H277" s="113"/>
    </row>
    <row r="278" spans="1:8">
      <c r="A278" s="65"/>
      <c r="B278" s="65"/>
      <c r="C278" s="65"/>
      <c r="D278" s="65"/>
      <c r="E278" s="65"/>
      <c r="F278" s="65"/>
      <c r="G278" s="65"/>
      <c r="H278" s="113"/>
    </row>
    <row r="279" spans="1:8">
      <c r="A279" s="65"/>
      <c r="B279" s="65"/>
      <c r="C279" s="65"/>
      <c r="D279" s="65"/>
      <c r="E279" s="65"/>
      <c r="F279" s="65"/>
      <c r="G279" s="65"/>
      <c r="H279" s="113"/>
    </row>
    <row r="280" spans="1:8">
      <c r="A280" s="65"/>
      <c r="B280" s="65"/>
      <c r="C280" s="65"/>
      <c r="D280" s="65"/>
      <c r="E280" s="65"/>
      <c r="F280" s="65"/>
      <c r="G280" s="65"/>
      <c r="H280" s="113"/>
    </row>
    <row r="281" spans="1:8">
      <c r="A281" s="65"/>
      <c r="B281" s="65"/>
      <c r="C281" s="65"/>
      <c r="D281" s="65"/>
      <c r="E281" s="65"/>
      <c r="F281" s="65"/>
      <c r="G281" s="65"/>
      <c r="H281" s="113"/>
    </row>
    <row r="282" spans="1:8">
      <c r="A282" s="65"/>
      <c r="B282" s="65"/>
      <c r="C282" s="65"/>
      <c r="D282" s="65"/>
      <c r="E282" s="65"/>
      <c r="F282" s="65"/>
      <c r="G282" s="65"/>
      <c r="H282" s="113"/>
    </row>
    <row r="283" spans="1:8">
      <c r="A283" s="65"/>
      <c r="B283" s="65"/>
      <c r="C283" s="65"/>
      <c r="D283" s="65"/>
      <c r="E283" s="65"/>
      <c r="F283" s="65"/>
      <c r="G283" s="65"/>
      <c r="H283" s="113"/>
    </row>
    <row r="284" spans="1:8">
      <c r="A284" s="65"/>
      <c r="B284" s="65"/>
      <c r="C284" s="65"/>
      <c r="D284" s="65"/>
      <c r="E284" s="65"/>
      <c r="F284" s="65"/>
      <c r="G284" s="65"/>
      <c r="H284" s="113"/>
    </row>
    <row r="285" spans="1:8">
      <c r="A285" s="65"/>
      <c r="B285" s="65"/>
      <c r="C285" s="65"/>
      <c r="D285" s="65"/>
      <c r="E285" s="65"/>
      <c r="F285" s="65"/>
      <c r="G285" s="65"/>
      <c r="H285" s="113"/>
    </row>
    <row r="286" spans="1:8">
      <c r="A286" s="65"/>
      <c r="B286" s="65"/>
      <c r="C286" s="65"/>
      <c r="D286" s="65"/>
      <c r="E286" s="65"/>
      <c r="F286" s="65"/>
      <c r="G286" s="65"/>
      <c r="H286" s="113"/>
    </row>
    <row r="287" spans="1:8">
      <c r="A287" s="65"/>
      <c r="B287" s="65"/>
      <c r="C287" s="65"/>
      <c r="D287" s="65"/>
      <c r="E287" s="65"/>
      <c r="F287" s="65"/>
      <c r="G287" s="65"/>
      <c r="H287" s="113"/>
    </row>
    <row r="288" spans="1:8">
      <c r="A288" s="65"/>
      <c r="B288" s="65"/>
      <c r="C288" s="65"/>
      <c r="D288" s="65"/>
      <c r="E288" s="65"/>
      <c r="F288" s="65"/>
      <c r="G288" s="65"/>
      <c r="H288" s="113"/>
    </row>
    <row r="289" spans="1:8">
      <c r="A289" s="65"/>
      <c r="B289" s="65"/>
      <c r="C289" s="65"/>
      <c r="D289" s="65"/>
      <c r="E289" s="65"/>
      <c r="F289" s="65"/>
      <c r="G289" s="65"/>
      <c r="H289" s="113"/>
    </row>
    <row r="290" spans="1:8">
      <c r="A290" s="65"/>
      <c r="B290" s="65"/>
      <c r="C290" s="65"/>
      <c r="D290" s="65"/>
      <c r="E290" s="65"/>
      <c r="F290" s="65"/>
      <c r="G290" s="65"/>
      <c r="H290" s="113"/>
    </row>
    <row r="291" spans="1:8">
      <c r="A291" s="65"/>
      <c r="B291" s="65"/>
      <c r="C291" s="65"/>
      <c r="D291" s="65"/>
      <c r="E291" s="65"/>
      <c r="F291" s="65"/>
      <c r="G291" s="65"/>
      <c r="H291" s="113"/>
    </row>
    <row r="292" spans="1:8">
      <c r="A292" s="65"/>
      <c r="B292" s="65"/>
      <c r="C292" s="65"/>
      <c r="D292" s="65"/>
      <c r="E292" s="65"/>
      <c r="F292" s="65"/>
      <c r="G292" s="65"/>
      <c r="H292" s="113"/>
    </row>
    <row r="293" spans="1:8">
      <c r="A293" s="65"/>
      <c r="B293" s="65"/>
      <c r="C293" s="65"/>
      <c r="D293" s="65"/>
      <c r="E293" s="65"/>
      <c r="F293" s="65"/>
      <c r="G293" s="65"/>
      <c r="H293" s="113"/>
    </row>
    <row r="294" spans="1:8">
      <c r="A294" s="65"/>
      <c r="B294" s="65"/>
      <c r="C294" s="65"/>
      <c r="D294" s="65"/>
      <c r="E294" s="65"/>
      <c r="F294" s="65"/>
      <c r="G294" s="65"/>
      <c r="H294" s="113"/>
    </row>
    <row r="295" spans="1:8">
      <c r="A295" s="65"/>
      <c r="B295" s="65"/>
      <c r="C295" s="65"/>
      <c r="D295" s="65"/>
      <c r="E295" s="65"/>
      <c r="F295" s="65"/>
      <c r="G295" s="65"/>
      <c r="H295" s="113"/>
    </row>
    <row r="296" spans="1:8">
      <c r="A296" s="65"/>
      <c r="B296" s="65"/>
      <c r="C296" s="65"/>
      <c r="D296" s="65"/>
      <c r="E296" s="65"/>
      <c r="F296" s="65"/>
      <c r="G296" s="65"/>
      <c r="H296" s="113"/>
    </row>
    <row r="297" spans="1:8">
      <c r="A297" s="65"/>
      <c r="B297" s="65"/>
      <c r="C297" s="65"/>
      <c r="D297" s="65"/>
      <c r="E297" s="65"/>
      <c r="F297" s="65"/>
      <c r="G297" s="65"/>
      <c r="H297" s="113"/>
    </row>
    <row r="298" spans="1:8">
      <c r="A298" s="65"/>
      <c r="B298" s="65"/>
      <c r="C298" s="65"/>
      <c r="D298" s="65"/>
      <c r="E298" s="65"/>
      <c r="F298" s="65"/>
      <c r="G298" s="65"/>
      <c r="H298" s="113"/>
    </row>
    <row r="299" spans="1:8">
      <c r="A299" s="65"/>
      <c r="B299" s="65"/>
      <c r="C299" s="65"/>
      <c r="D299" s="65"/>
      <c r="E299" s="65"/>
      <c r="F299" s="65"/>
      <c r="G299" s="65"/>
      <c r="H299" s="113"/>
    </row>
    <row r="300" spans="1:8">
      <c r="A300" s="65"/>
      <c r="B300" s="65"/>
      <c r="C300" s="65"/>
      <c r="D300" s="65"/>
      <c r="E300" s="65"/>
      <c r="F300" s="65"/>
      <c r="G300" s="65"/>
      <c r="H300" s="113"/>
    </row>
    <row r="301" spans="1:8">
      <c r="A301" s="65"/>
      <c r="B301" s="65"/>
      <c r="C301" s="65"/>
      <c r="D301" s="65"/>
      <c r="E301" s="65"/>
      <c r="F301" s="65"/>
      <c r="G301" s="65"/>
      <c r="H301" s="113"/>
    </row>
    <row r="302" spans="1:8">
      <c r="A302" s="65"/>
      <c r="B302" s="65"/>
      <c r="C302" s="65"/>
      <c r="D302" s="65"/>
      <c r="E302" s="65"/>
      <c r="F302" s="65"/>
      <c r="G302" s="65"/>
      <c r="H302" s="113"/>
    </row>
    <row r="303" spans="1:8">
      <c r="A303" s="65"/>
      <c r="B303" s="65"/>
      <c r="C303" s="65"/>
      <c r="D303" s="65"/>
      <c r="E303" s="65"/>
      <c r="F303" s="65"/>
      <c r="G303" s="65"/>
      <c r="H303" s="113"/>
    </row>
    <row r="304" spans="1:8">
      <c r="A304" s="65"/>
      <c r="B304" s="65"/>
      <c r="C304" s="65"/>
      <c r="D304" s="65"/>
      <c r="E304" s="65"/>
      <c r="F304" s="65"/>
      <c r="G304" s="65"/>
      <c r="H304" s="113"/>
    </row>
    <row r="305" spans="1:8">
      <c r="A305" s="65"/>
      <c r="B305" s="65"/>
      <c r="C305" s="65"/>
      <c r="D305" s="65"/>
      <c r="E305" s="65"/>
      <c r="F305" s="65"/>
      <c r="G305" s="65"/>
      <c r="H305" s="113"/>
    </row>
    <row r="306" spans="1:8">
      <c r="A306" s="65"/>
      <c r="B306" s="65"/>
      <c r="C306" s="65"/>
      <c r="D306" s="65"/>
      <c r="E306" s="65"/>
      <c r="F306" s="65"/>
      <c r="G306" s="65"/>
      <c r="H306" s="113"/>
    </row>
    <row r="307" spans="1:8">
      <c r="A307" s="65"/>
      <c r="B307" s="65"/>
      <c r="C307" s="65"/>
      <c r="D307" s="65"/>
      <c r="E307" s="65"/>
      <c r="F307" s="65"/>
      <c r="G307" s="65"/>
      <c r="H307" s="113"/>
    </row>
    <row r="308" spans="1:8">
      <c r="A308" s="65"/>
      <c r="B308" s="65"/>
      <c r="C308" s="65"/>
      <c r="D308" s="65"/>
      <c r="E308" s="65"/>
      <c r="F308" s="65"/>
      <c r="G308" s="65"/>
      <c r="H308" s="113"/>
    </row>
    <row r="309" spans="1:8">
      <c r="A309" s="65"/>
      <c r="B309" s="65"/>
      <c r="C309" s="65"/>
      <c r="D309" s="65"/>
      <c r="E309" s="65"/>
      <c r="F309" s="65"/>
      <c r="G309" s="65"/>
      <c r="H309" s="113"/>
    </row>
    <row r="310" spans="1:8">
      <c r="A310" s="65"/>
      <c r="B310" s="65"/>
      <c r="C310" s="65"/>
      <c r="D310" s="65"/>
      <c r="E310" s="65"/>
      <c r="F310" s="65"/>
      <c r="G310" s="65"/>
      <c r="H310" s="113"/>
    </row>
    <row r="311" spans="1:8">
      <c r="A311" s="65"/>
      <c r="B311" s="65"/>
      <c r="C311" s="65"/>
      <c r="D311" s="65"/>
      <c r="E311" s="65"/>
      <c r="F311" s="65"/>
      <c r="G311" s="65"/>
      <c r="H311" s="113"/>
    </row>
    <row r="312" spans="1:8">
      <c r="A312" s="65"/>
      <c r="B312" s="65"/>
      <c r="C312" s="65"/>
      <c r="D312" s="65"/>
      <c r="E312" s="65"/>
      <c r="F312" s="65"/>
      <c r="G312" s="65"/>
      <c r="H312" s="113"/>
    </row>
    <row r="313" spans="1:8">
      <c r="A313" s="65"/>
      <c r="B313" s="65"/>
      <c r="C313" s="65"/>
      <c r="D313" s="65"/>
      <c r="E313" s="65"/>
      <c r="F313" s="65"/>
      <c r="G313" s="65"/>
      <c r="H313" s="113"/>
    </row>
    <row r="314" spans="1:8">
      <c r="A314" s="65"/>
      <c r="B314" s="65"/>
      <c r="C314" s="65"/>
      <c r="D314" s="65"/>
      <c r="E314" s="65"/>
      <c r="F314" s="65"/>
      <c r="G314" s="65"/>
      <c r="H314" s="113"/>
    </row>
    <row r="315" spans="1:8">
      <c r="A315" s="65"/>
      <c r="B315" s="65"/>
      <c r="C315" s="65"/>
      <c r="D315" s="65"/>
      <c r="E315" s="65"/>
      <c r="F315" s="65"/>
      <c r="G315" s="65"/>
      <c r="H315" s="113"/>
    </row>
    <row r="316" spans="1:8">
      <c r="A316" s="65"/>
      <c r="B316" s="65"/>
      <c r="C316" s="65"/>
      <c r="D316" s="65"/>
      <c r="E316" s="65"/>
      <c r="F316" s="65"/>
      <c r="G316" s="65"/>
      <c r="H316" s="113"/>
    </row>
    <row r="317" spans="1:8">
      <c r="A317" s="65"/>
      <c r="B317" s="65"/>
      <c r="C317" s="65"/>
      <c r="D317" s="65"/>
      <c r="E317" s="65"/>
      <c r="F317" s="65"/>
      <c r="G317" s="65"/>
      <c r="H317" s="113"/>
    </row>
    <row r="318" spans="1:8">
      <c r="A318" s="65"/>
      <c r="B318" s="65"/>
      <c r="C318" s="65"/>
      <c r="D318" s="65"/>
      <c r="E318" s="65"/>
      <c r="F318" s="65"/>
      <c r="G318" s="65"/>
      <c r="H318" s="113"/>
    </row>
    <row r="319" spans="1:8">
      <c r="A319" s="65"/>
      <c r="B319" s="65"/>
      <c r="C319" s="65"/>
      <c r="D319" s="65"/>
      <c r="E319" s="65"/>
      <c r="F319" s="65"/>
      <c r="G319" s="65"/>
      <c r="H319" s="113"/>
    </row>
    <row r="320" spans="1:8">
      <c r="A320" s="65"/>
      <c r="B320" s="65"/>
      <c r="C320" s="65"/>
      <c r="D320" s="65"/>
      <c r="E320" s="65"/>
      <c r="F320" s="65"/>
      <c r="G320" s="65"/>
      <c r="H320" s="113"/>
    </row>
    <row r="321" spans="1:8">
      <c r="A321" s="65"/>
      <c r="B321" s="65"/>
      <c r="C321" s="65"/>
      <c r="D321" s="65"/>
      <c r="E321" s="65"/>
      <c r="F321" s="65"/>
      <c r="G321" s="65"/>
      <c r="H321" s="113"/>
    </row>
    <row r="322" spans="1:8">
      <c r="A322" s="65"/>
      <c r="B322" s="65"/>
      <c r="C322" s="65"/>
      <c r="D322" s="65"/>
      <c r="E322" s="65"/>
      <c r="F322" s="65"/>
      <c r="G322" s="65"/>
      <c r="H322" s="113"/>
    </row>
    <row r="323" spans="1:8">
      <c r="A323" s="65"/>
      <c r="B323" s="65"/>
      <c r="C323" s="65"/>
      <c r="D323" s="65"/>
      <c r="E323" s="65"/>
      <c r="F323" s="65"/>
      <c r="G323" s="65"/>
      <c r="H323" s="113"/>
    </row>
    <row r="324" spans="1:8">
      <c r="A324" s="65"/>
      <c r="B324" s="65"/>
      <c r="C324" s="65"/>
      <c r="D324" s="65"/>
      <c r="E324" s="65"/>
      <c r="F324" s="65"/>
      <c r="G324" s="65"/>
      <c r="H324" s="113"/>
    </row>
    <row r="325" spans="1:8">
      <c r="A325" s="65"/>
      <c r="B325" s="65"/>
      <c r="C325" s="65"/>
      <c r="D325" s="65"/>
      <c r="E325" s="65"/>
      <c r="F325" s="65"/>
      <c r="G325" s="65"/>
      <c r="H325" s="113"/>
    </row>
    <row r="326" spans="1:8">
      <c r="A326" s="65"/>
      <c r="B326" s="65"/>
      <c r="C326" s="65"/>
      <c r="D326" s="65"/>
      <c r="E326" s="65"/>
      <c r="F326" s="65"/>
      <c r="G326" s="65"/>
      <c r="H326" s="113"/>
    </row>
    <row r="327" spans="1:8">
      <c r="A327" s="65"/>
      <c r="B327" s="65"/>
      <c r="C327" s="65"/>
      <c r="D327" s="65"/>
      <c r="E327" s="65"/>
      <c r="F327" s="65"/>
      <c r="G327" s="65"/>
      <c r="H327" s="113"/>
    </row>
    <row r="328" spans="1:8">
      <c r="A328" s="65"/>
      <c r="B328" s="65"/>
      <c r="C328" s="65"/>
      <c r="D328" s="65"/>
      <c r="E328" s="65"/>
      <c r="F328" s="65"/>
      <c r="G328" s="65"/>
      <c r="H328" s="113"/>
    </row>
    <row r="329" spans="1:8">
      <c r="A329" s="65"/>
      <c r="B329" s="65"/>
      <c r="C329" s="65"/>
      <c r="D329" s="65"/>
      <c r="E329" s="65"/>
      <c r="F329" s="65"/>
      <c r="G329" s="65"/>
      <c r="H329" s="113"/>
    </row>
    <row r="330" spans="1:8">
      <c r="A330" s="65"/>
      <c r="B330" s="65"/>
      <c r="C330" s="65"/>
      <c r="D330" s="65"/>
      <c r="E330" s="65"/>
      <c r="F330" s="65"/>
      <c r="G330" s="65"/>
      <c r="H330" s="113"/>
    </row>
    <row r="331" spans="1:8">
      <c r="A331" s="65"/>
      <c r="B331" s="65"/>
      <c r="C331" s="65"/>
      <c r="D331" s="65"/>
      <c r="E331" s="65"/>
      <c r="F331" s="65"/>
      <c r="G331" s="65"/>
      <c r="H331" s="113"/>
    </row>
    <row r="332" spans="1:8">
      <c r="A332" s="65"/>
      <c r="B332" s="65"/>
      <c r="C332" s="65"/>
      <c r="D332" s="65"/>
      <c r="E332" s="65"/>
      <c r="F332" s="65"/>
      <c r="G332" s="65"/>
      <c r="H332" s="113"/>
    </row>
    <row r="333" spans="1:8">
      <c r="A333" s="65"/>
      <c r="B333" s="65"/>
      <c r="C333" s="65"/>
      <c r="D333" s="65"/>
      <c r="E333" s="65"/>
      <c r="F333" s="65"/>
      <c r="G333" s="65"/>
      <c r="H333" s="113"/>
    </row>
    <row r="334" spans="1:8">
      <c r="A334" s="65"/>
      <c r="B334" s="65"/>
      <c r="C334" s="65"/>
      <c r="D334" s="65"/>
      <c r="E334" s="65"/>
      <c r="F334" s="65"/>
      <c r="G334" s="65"/>
      <c r="H334" s="113"/>
    </row>
    <row r="335" spans="1:8">
      <c r="A335" s="65"/>
      <c r="B335" s="65"/>
      <c r="C335" s="65"/>
      <c r="D335" s="65"/>
      <c r="E335" s="65"/>
      <c r="F335" s="65"/>
      <c r="G335" s="65"/>
      <c r="H335" s="113"/>
    </row>
    <row r="336" spans="1:8">
      <c r="A336" s="65"/>
      <c r="B336" s="65"/>
      <c r="C336" s="65"/>
      <c r="D336" s="65"/>
      <c r="E336" s="65"/>
      <c r="F336" s="65"/>
      <c r="G336" s="65"/>
      <c r="H336" s="113"/>
    </row>
    <row r="337" spans="1:8">
      <c r="A337" s="65"/>
      <c r="B337" s="65"/>
      <c r="C337" s="65"/>
      <c r="D337" s="65"/>
      <c r="E337" s="65"/>
      <c r="F337" s="65"/>
      <c r="G337" s="65"/>
      <c r="H337" s="113"/>
    </row>
    <row r="338" spans="1:8">
      <c r="A338" s="65"/>
      <c r="B338" s="65"/>
      <c r="C338" s="65"/>
      <c r="D338" s="65"/>
      <c r="E338" s="65"/>
      <c r="F338" s="65"/>
      <c r="G338" s="65"/>
      <c r="H338" s="113"/>
    </row>
    <row r="339" spans="1:8">
      <c r="A339" s="65"/>
      <c r="B339" s="65"/>
      <c r="C339" s="65"/>
      <c r="D339" s="65"/>
      <c r="E339" s="65"/>
      <c r="F339" s="65"/>
      <c r="G339" s="65"/>
      <c r="H339" s="113"/>
    </row>
    <row r="340" spans="1:8">
      <c r="A340" s="65"/>
      <c r="B340" s="65"/>
      <c r="C340" s="65"/>
      <c r="D340" s="65"/>
      <c r="E340" s="65"/>
      <c r="F340" s="65"/>
      <c r="G340" s="65"/>
      <c r="H340" s="113"/>
    </row>
    <row r="341" spans="1:8">
      <c r="A341" s="65"/>
      <c r="B341" s="65"/>
      <c r="C341" s="65"/>
      <c r="D341" s="65"/>
      <c r="E341" s="65"/>
      <c r="F341" s="65"/>
      <c r="G341" s="65"/>
      <c r="H341" s="113"/>
    </row>
    <row r="342" spans="1:8">
      <c r="A342" s="65"/>
      <c r="B342" s="65"/>
      <c r="C342" s="65"/>
      <c r="D342" s="65"/>
      <c r="E342" s="65"/>
      <c r="F342" s="65"/>
      <c r="G342" s="65"/>
      <c r="H342" s="113"/>
    </row>
    <row r="343" spans="1:8">
      <c r="A343" s="65"/>
      <c r="B343" s="65"/>
      <c r="C343" s="65"/>
      <c r="D343" s="65"/>
      <c r="E343" s="65"/>
      <c r="F343" s="65"/>
      <c r="G343" s="65"/>
      <c r="H343" s="113"/>
    </row>
    <row r="344" spans="1:8">
      <c r="A344" s="65"/>
      <c r="B344" s="65"/>
      <c r="C344" s="65"/>
      <c r="D344" s="65"/>
      <c r="E344" s="65"/>
      <c r="F344" s="65"/>
      <c r="G344" s="65"/>
      <c r="H344" s="113"/>
    </row>
    <row r="345" spans="1:8">
      <c r="A345" s="65"/>
      <c r="B345" s="65"/>
      <c r="C345" s="65"/>
      <c r="D345" s="65"/>
      <c r="E345" s="65"/>
      <c r="F345" s="65"/>
      <c r="G345" s="65"/>
      <c r="H345" s="113"/>
    </row>
    <row r="346" spans="1:8">
      <c r="A346" s="65"/>
      <c r="B346" s="65"/>
      <c r="C346" s="65"/>
      <c r="D346" s="65"/>
      <c r="E346" s="65"/>
      <c r="F346" s="65"/>
      <c r="G346" s="65"/>
      <c r="H346" s="113"/>
    </row>
    <row r="347" spans="1:8">
      <c r="A347" s="65"/>
      <c r="B347" s="65"/>
      <c r="C347" s="65"/>
      <c r="D347" s="65"/>
      <c r="E347" s="65"/>
      <c r="F347" s="65"/>
      <c r="G347" s="65"/>
      <c r="H347" s="113"/>
    </row>
    <row r="348" spans="1:8">
      <c r="A348" s="65"/>
      <c r="B348" s="65"/>
      <c r="C348" s="65"/>
      <c r="D348" s="65"/>
      <c r="E348" s="65"/>
      <c r="F348" s="65"/>
      <c r="G348" s="65"/>
      <c r="H348" s="113"/>
    </row>
    <row r="349" spans="1:8">
      <c r="A349" s="65"/>
      <c r="B349" s="65"/>
      <c r="C349" s="65"/>
      <c r="D349" s="65"/>
      <c r="E349" s="65"/>
      <c r="F349" s="65"/>
      <c r="G349" s="65"/>
      <c r="H349" s="113"/>
    </row>
    <row r="350" spans="1:8">
      <c r="A350" s="65"/>
      <c r="B350" s="65"/>
      <c r="C350" s="65"/>
      <c r="D350" s="65"/>
      <c r="E350" s="65"/>
      <c r="F350" s="65"/>
      <c r="G350" s="65"/>
      <c r="H350" s="113"/>
    </row>
    <row r="351" spans="1:8">
      <c r="A351" s="65"/>
      <c r="B351" s="65"/>
      <c r="C351" s="65"/>
      <c r="D351" s="65"/>
      <c r="E351" s="65"/>
      <c r="F351" s="65"/>
      <c r="G351" s="65"/>
      <c r="H351" s="113"/>
    </row>
    <row r="352" spans="1:8">
      <c r="A352" s="65"/>
      <c r="B352" s="65"/>
      <c r="C352" s="65"/>
      <c r="D352" s="65"/>
      <c r="E352" s="65"/>
      <c r="F352" s="65"/>
      <c r="G352" s="65"/>
      <c r="H352" s="113"/>
    </row>
    <row r="353" spans="1:8">
      <c r="A353" s="65"/>
      <c r="B353" s="65"/>
      <c r="C353" s="65"/>
      <c r="D353" s="65"/>
      <c r="E353" s="65"/>
      <c r="F353" s="65"/>
      <c r="G353" s="65"/>
      <c r="H353" s="113"/>
    </row>
    <row r="354" spans="1:8">
      <c r="A354" s="65"/>
      <c r="B354" s="65"/>
      <c r="C354" s="65"/>
      <c r="D354" s="65"/>
      <c r="E354" s="65"/>
      <c r="F354" s="65"/>
      <c r="G354" s="65"/>
      <c r="H354" s="113"/>
    </row>
    <row r="355" spans="1:8">
      <c r="A355" s="65"/>
      <c r="B355" s="65"/>
      <c r="C355" s="65"/>
      <c r="D355" s="65"/>
      <c r="E355" s="65"/>
      <c r="F355" s="65"/>
      <c r="G355" s="65"/>
      <c r="H355" s="113"/>
    </row>
    <row r="356" spans="1:8">
      <c r="A356" s="65"/>
      <c r="B356" s="65"/>
      <c r="C356" s="65"/>
      <c r="D356" s="65"/>
      <c r="E356" s="65"/>
      <c r="F356" s="65"/>
      <c r="G356" s="65"/>
      <c r="H356" s="113"/>
    </row>
    <row r="357" spans="1:8">
      <c r="A357" s="65"/>
      <c r="B357" s="65"/>
      <c r="C357" s="65"/>
      <c r="D357" s="65"/>
      <c r="E357" s="65"/>
      <c r="F357" s="65"/>
      <c r="G357" s="65"/>
      <c r="H357" s="113"/>
    </row>
    <row r="358" spans="1:8">
      <c r="A358" s="65"/>
      <c r="B358" s="65"/>
      <c r="C358" s="65"/>
      <c r="D358" s="65"/>
      <c r="E358" s="65"/>
      <c r="F358" s="65"/>
      <c r="G358" s="65"/>
      <c r="H358" s="113"/>
    </row>
    <row r="359" spans="1:8">
      <c r="A359" s="65"/>
      <c r="B359" s="65"/>
      <c r="C359" s="65"/>
      <c r="D359" s="65"/>
      <c r="E359" s="65"/>
      <c r="F359" s="65"/>
      <c r="G359" s="65"/>
      <c r="H359" s="113"/>
    </row>
    <row r="360" spans="1:8">
      <c r="A360" s="65"/>
      <c r="B360" s="65"/>
      <c r="C360" s="65"/>
      <c r="D360" s="65"/>
      <c r="E360" s="65"/>
      <c r="F360" s="65"/>
      <c r="G360" s="65"/>
      <c r="H360" s="113"/>
    </row>
    <row r="361" spans="1:8">
      <c r="A361" s="65"/>
      <c r="B361" s="65"/>
      <c r="C361" s="65"/>
      <c r="D361" s="65"/>
      <c r="E361" s="65"/>
      <c r="F361" s="65"/>
      <c r="G361" s="65"/>
      <c r="H361" s="113"/>
    </row>
    <row r="362" spans="1:8">
      <c r="A362" s="65"/>
      <c r="B362" s="65"/>
      <c r="C362" s="65"/>
      <c r="D362" s="65"/>
      <c r="E362" s="65"/>
      <c r="F362" s="65"/>
      <c r="G362" s="65"/>
      <c r="H362" s="113"/>
    </row>
    <row r="363" spans="1:8">
      <c r="A363" s="65"/>
      <c r="B363" s="65"/>
      <c r="C363" s="65"/>
      <c r="D363" s="65"/>
      <c r="E363" s="65"/>
      <c r="F363" s="65"/>
      <c r="G363" s="65"/>
      <c r="H363" s="113"/>
    </row>
    <row r="364" spans="1:8">
      <c r="A364" s="65"/>
      <c r="B364" s="65"/>
      <c r="C364" s="65"/>
      <c r="D364" s="65"/>
      <c r="E364" s="65"/>
      <c r="F364" s="65"/>
      <c r="G364" s="65"/>
      <c r="H364" s="113"/>
    </row>
    <row r="365" spans="1:8">
      <c r="A365" s="65"/>
      <c r="B365" s="65"/>
      <c r="C365" s="65"/>
      <c r="D365" s="65"/>
      <c r="E365" s="65"/>
      <c r="F365" s="65"/>
      <c r="G365" s="65"/>
      <c r="H365" s="113"/>
    </row>
    <row r="366" spans="1:8">
      <c r="A366" s="65"/>
      <c r="B366" s="65"/>
      <c r="C366" s="65"/>
      <c r="D366" s="65"/>
      <c r="E366" s="65"/>
      <c r="F366" s="65"/>
      <c r="G366" s="65"/>
      <c r="H366" s="113"/>
    </row>
    <row r="367" spans="1:8">
      <c r="A367" s="65"/>
      <c r="B367" s="65"/>
      <c r="C367" s="65"/>
      <c r="D367" s="65"/>
      <c r="E367" s="65"/>
      <c r="F367" s="65"/>
      <c r="G367" s="65"/>
      <c r="H367" s="113"/>
    </row>
    <row r="368" spans="1:8">
      <c r="A368" s="65"/>
      <c r="B368" s="65"/>
      <c r="C368" s="65"/>
      <c r="D368" s="65"/>
      <c r="E368" s="65"/>
      <c r="F368" s="65"/>
      <c r="G368" s="65"/>
      <c r="H368" s="113"/>
    </row>
    <row r="369" spans="1:8">
      <c r="A369" s="65"/>
      <c r="B369" s="65"/>
      <c r="C369" s="65"/>
      <c r="D369" s="65"/>
      <c r="E369" s="65"/>
      <c r="F369" s="65"/>
      <c r="G369" s="65"/>
      <c r="H369" s="113"/>
    </row>
    <row r="370" spans="1:8">
      <c r="A370" s="65"/>
      <c r="B370" s="65"/>
      <c r="C370" s="65"/>
      <c r="D370" s="65"/>
      <c r="E370" s="65"/>
      <c r="F370" s="65"/>
      <c r="G370" s="65"/>
      <c r="H370" s="113"/>
    </row>
    <row r="371" spans="1:8">
      <c r="A371" s="65"/>
      <c r="B371" s="65"/>
      <c r="C371" s="65"/>
      <c r="D371" s="65"/>
      <c r="E371" s="65"/>
      <c r="F371" s="65"/>
      <c r="G371" s="65"/>
      <c r="H371" s="113"/>
    </row>
    <row r="372" spans="1:8">
      <c r="A372" s="65"/>
      <c r="B372" s="65"/>
      <c r="C372" s="65"/>
      <c r="D372" s="65"/>
      <c r="E372" s="65"/>
      <c r="F372" s="65"/>
      <c r="G372" s="65"/>
      <c r="H372" s="113"/>
    </row>
    <row r="373" spans="1:8">
      <c r="A373" s="65"/>
      <c r="B373" s="65"/>
      <c r="C373" s="65"/>
      <c r="D373" s="65"/>
      <c r="E373" s="65"/>
      <c r="F373" s="65"/>
      <c r="G373" s="65"/>
      <c r="H373" s="113"/>
    </row>
    <row r="374" spans="1:8">
      <c r="A374" s="65"/>
      <c r="B374" s="65"/>
      <c r="C374" s="65"/>
      <c r="D374" s="65"/>
      <c r="E374" s="65"/>
      <c r="F374" s="65"/>
      <c r="G374" s="65"/>
      <c r="H374" s="113"/>
    </row>
    <row r="375" spans="1:8">
      <c r="A375" s="65"/>
      <c r="B375" s="65"/>
      <c r="C375" s="65"/>
      <c r="D375" s="65"/>
      <c r="E375" s="65"/>
      <c r="F375" s="65"/>
      <c r="G375" s="65"/>
      <c r="H375" s="113"/>
    </row>
    <row r="376" spans="1:8">
      <c r="A376" s="65"/>
      <c r="B376" s="65"/>
      <c r="C376" s="65"/>
      <c r="D376" s="65"/>
      <c r="E376" s="65"/>
      <c r="F376" s="65"/>
      <c r="G376" s="65"/>
      <c r="H376" s="113"/>
    </row>
    <row r="377" spans="1:8">
      <c r="A377" s="65"/>
      <c r="B377" s="65"/>
      <c r="C377" s="65"/>
      <c r="D377" s="65"/>
      <c r="E377" s="65"/>
      <c r="F377" s="65"/>
      <c r="G377" s="65"/>
      <c r="H377" s="113"/>
    </row>
    <row r="378" spans="1:8">
      <c r="A378" s="65"/>
      <c r="B378" s="65"/>
      <c r="C378" s="65"/>
      <c r="D378" s="65"/>
      <c r="E378" s="65"/>
      <c r="F378" s="65"/>
      <c r="G378" s="65"/>
      <c r="H378" s="113"/>
    </row>
    <row r="379" spans="1:8">
      <c r="A379" s="65"/>
      <c r="B379" s="65"/>
      <c r="C379" s="65"/>
      <c r="D379" s="65"/>
      <c r="E379" s="65"/>
      <c r="F379" s="65"/>
      <c r="G379" s="65"/>
      <c r="H379" s="113"/>
    </row>
    <row r="380" spans="1:8">
      <c r="A380" s="65"/>
      <c r="B380" s="65"/>
      <c r="C380" s="65"/>
      <c r="D380" s="65"/>
      <c r="E380" s="65"/>
      <c r="F380" s="65"/>
      <c r="G380" s="65"/>
      <c r="H380" s="113"/>
    </row>
    <row r="381" spans="1:8">
      <c r="A381" s="65"/>
      <c r="B381" s="65"/>
      <c r="C381" s="65"/>
      <c r="D381" s="65"/>
      <c r="E381" s="65"/>
      <c r="F381" s="65"/>
      <c r="G381" s="65"/>
      <c r="H381" s="113"/>
    </row>
    <row r="382" spans="1:8">
      <c r="A382" s="65"/>
      <c r="B382" s="65"/>
      <c r="C382" s="65"/>
      <c r="D382" s="65"/>
      <c r="E382" s="65"/>
      <c r="F382" s="65"/>
      <c r="G382" s="65"/>
      <c r="H382" s="113"/>
    </row>
    <row r="383" spans="1:8">
      <c r="A383" s="65"/>
      <c r="B383" s="65"/>
      <c r="C383" s="65"/>
      <c r="D383" s="65"/>
      <c r="E383" s="65"/>
      <c r="F383" s="65"/>
      <c r="G383" s="65"/>
      <c r="H383" s="113"/>
    </row>
    <row r="384" spans="1:8">
      <c r="A384" s="65"/>
      <c r="B384" s="65"/>
      <c r="C384" s="65"/>
      <c r="D384" s="65"/>
      <c r="E384" s="65"/>
      <c r="F384" s="65"/>
      <c r="G384" s="65"/>
      <c r="H384" s="113"/>
    </row>
    <row r="385" spans="1:8">
      <c r="A385" s="65"/>
      <c r="B385" s="65"/>
      <c r="C385" s="65"/>
      <c r="D385" s="65"/>
      <c r="E385" s="65"/>
      <c r="F385" s="65"/>
      <c r="G385" s="65"/>
      <c r="H385" s="113"/>
    </row>
    <row r="386" spans="1:8">
      <c r="A386" s="65"/>
      <c r="B386" s="65"/>
      <c r="C386" s="65"/>
      <c r="D386" s="65"/>
      <c r="E386" s="65"/>
      <c r="F386" s="65"/>
      <c r="G386" s="65"/>
      <c r="H386" s="113"/>
    </row>
    <row r="387" spans="1:8">
      <c r="A387" s="65"/>
      <c r="B387" s="65"/>
      <c r="C387" s="65"/>
      <c r="D387" s="65"/>
      <c r="E387" s="65"/>
      <c r="F387" s="65"/>
      <c r="G387" s="65"/>
      <c r="H387" s="113"/>
    </row>
    <row r="388" spans="1:8">
      <c r="A388" s="65"/>
      <c r="B388" s="65"/>
      <c r="C388" s="65"/>
      <c r="D388" s="65"/>
      <c r="E388" s="65"/>
      <c r="F388" s="65"/>
      <c r="G388" s="65"/>
      <c r="H388" s="113"/>
    </row>
    <row r="389" spans="1:8">
      <c r="A389" s="65"/>
      <c r="B389" s="65"/>
      <c r="C389" s="65"/>
      <c r="D389" s="65"/>
      <c r="E389" s="65"/>
      <c r="F389" s="65"/>
      <c r="G389" s="65"/>
      <c r="H389" s="113"/>
    </row>
    <row r="390" spans="1:8">
      <c r="A390" s="65"/>
      <c r="B390" s="65"/>
      <c r="C390" s="65"/>
      <c r="D390" s="65"/>
      <c r="E390" s="65"/>
      <c r="F390" s="65"/>
      <c r="G390" s="65"/>
      <c r="H390" s="113"/>
    </row>
    <row r="391" spans="1:8">
      <c r="A391" s="65"/>
      <c r="B391" s="65"/>
      <c r="C391" s="65"/>
      <c r="D391" s="65"/>
      <c r="E391" s="65"/>
      <c r="F391" s="65"/>
      <c r="G391" s="65"/>
      <c r="H391" s="113"/>
    </row>
    <row r="392" spans="1:8">
      <c r="A392" s="65"/>
      <c r="B392" s="65"/>
      <c r="C392" s="65"/>
      <c r="D392" s="65"/>
      <c r="E392" s="65"/>
      <c r="F392" s="65"/>
      <c r="G392" s="65"/>
      <c r="H392" s="113"/>
    </row>
    <row r="393" spans="1:8">
      <c r="A393" s="65"/>
      <c r="B393" s="65"/>
      <c r="C393" s="65"/>
      <c r="D393" s="65"/>
      <c r="E393" s="65"/>
      <c r="F393" s="65"/>
      <c r="G393" s="65"/>
      <c r="H393" s="113"/>
    </row>
    <row r="394" spans="1:8">
      <c r="A394" s="65"/>
      <c r="B394" s="65"/>
      <c r="C394" s="65"/>
      <c r="D394" s="65"/>
      <c r="E394" s="65"/>
      <c r="F394" s="65"/>
      <c r="G394" s="65"/>
      <c r="H394" s="113"/>
    </row>
    <row r="395" spans="1:8">
      <c r="A395" s="65"/>
      <c r="B395" s="65"/>
      <c r="C395" s="65"/>
      <c r="D395" s="65"/>
      <c r="E395" s="65"/>
      <c r="F395" s="65"/>
      <c r="G395" s="65"/>
      <c r="H395" s="113"/>
    </row>
    <row r="396" spans="1:8">
      <c r="A396" s="65"/>
      <c r="B396" s="65"/>
      <c r="C396" s="65"/>
      <c r="D396" s="65"/>
      <c r="E396" s="65"/>
      <c r="F396" s="65"/>
      <c r="G396" s="65"/>
      <c r="H396" s="113"/>
    </row>
    <row r="397" spans="1:8">
      <c r="A397" s="65"/>
      <c r="B397" s="65"/>
      <c r="C397" s="65"/>
      <c r="D397" s="65"/>
      <c r="E397" s="65"/>
      <c r="F397" s="65"/>
      <c r="G397" s="65"/>
      <c r="H397" s="113"/>
    </row>
    <row r="398" spans="1:8">
      <c r="A398" s="65"/>
      <c r="B398" s="65"/>
      <c r="C398" s="65"/>
      <c r="D398" s="65"/>
      <c r="E398" s="65"/>
      <c r="F398" s="65"/>
      <c r="G398" s="65"/>
      <c r="H398" s="113"/>
    </row>
    <row r="399" spans="1:8">
      <c r="A399" s="65"/>
      <c r="B399" s="65"/>
      <c r="C399" s="65"/>
      <c r="D399" s="65"/>
      <c r="E399" s="65"/>
      <c r="F399" s="65"/>
      <c r="G399" s="65"/>
      <c r="H399" s="113"/>
    </row>
    <row r="400" spans="1:8">
      <c r="A400" s="65"/>
      <c r="B400" s="65"/>
      <c r="C400" s="65"/>
      <c r="D400" s="65"/>
      <c r="E400" s="65"/>
      <c r="F400" s="65"/>
      <c r="G400" s="65"/>
      <c r="H400" s="113"/>
    </row>
    <row r="401" spans="1:8">
      <c r="A401" s="65"/>
      <c r="B401" s="65"/>
      <c r="C401" s="65"/>
      <c r="D401" s="65"/>
      <c r="E401" s="65"/>
      <c r="F401" s="65"/>
      <c r="G401" s="65"/>
      <c r="H401" s="113"/>
    </row>
    <row r="402" spans="1:8">
      <c r="A402" s="65"/>
      <c r="B402" s="65"/>
      <c r="C402" s="65"/>
      <c r="D402" s="65"/>
      <c r="E402" s="65"/>
      <c r="F402" s="65"/>
      <c r="G402" s="65"/>
      <c r="H402" s="113"/>
    </row>
    <row r="403" spans="1:8">
      <c r="A403" s="65"/>
      <c r="B403" s="65"/>
      <c r="C403" s="65"/>
      <c r="D403" s="65"/>
      <c r="E403" s="65"/>
      <c r="F403" s="65"/>
      <c r="G403" s="65"/>
      <c r="H403" s="113"/>
    </row>
    <row r="404" spans="1:8">
      <c r="A404" s="65"/>
      <c r="B404" s="65"/>
      <c r="C404" s="65"/>
      <c r="D404" s="65"/>
      <c r="E404" s="65"/>
      <c r="F404" s="65"/>
      <c r="G404" s="65"/>
      <c r="H404" s="113"/>
    </row>
    <row r="405" spans="1:8">
      <c r="A405" s="65"/>
      <c r="B405" s="65"/>
      <c r="C405" s="65"/>
      <c r="D405" s="65"/>
      <c r="E405" s="65"/>
      <c r="F405" s="65"/>
      <c r="G405" s="65"/>
      <c r="H405" s="113"/>
    </row>
    <row r="406" spans="1:8">
      <c r="A406" s="65"/>
      <c r="B406" s="65"/>
      <c r="C406" s="65"/>
      <c r="D406" s="65"/>
      <c r="E406" s="65"/>
      <c r="F406" s="65"/>
      <c r="G406" s="65"/>
      <c r="H406" s="113"/>
    </row>
    <row r="407" spans="1:8">
      <c r="A407" s="65"/>
      <c r="B407" s="65"/>
      <c r="C407" s="65"/>
      <c r="D407" s="65"/>
      <c r="E407" s="65"/>
      <c r="F407" s="65"/>
      <c r="G407" s="65"/>
      <c r="H407" s="113"/>
    </row>
    <row r="408" spans="1:8">
      <c r="A408" s="65"/>
      <c r="B408" s="65"/>
      <c r="C408" s="65"/>
      <c r="D408" s="65"/>
      <c r="E408" s="65"/>
      <c r="F408" s="65"/>
      <c r="G408" s="65"/>
      <c r="H408" s="113"/>
    </row>
    <row r="409" spans="1:8">
      <c r="A409" s="65"/>
      <c r="B409" s="65"/>
      <c r="C409" s="65"/>
      <c r="D409" s="65"/>
      <c r="E409" s="65"/>
      <c r="F409" s="65"/>
      <c r="G409" s="65"/>
      <c r="H409" s="113"/>
    </row>
    <row r="410" spans="1:8">
      <c r="A410" s="65"/>
      <c r="B410" s="65"/>
      <c r="C410" s="65"/>
      <c r="D410" s="65"/>
      <c r="E410" s="65"/>
      <c r="F410" s="65"/>
      <c r="G410" s="65"/>
      <c r="H410" s="113"/>
    </row>
    <row r="411" spans="1:8">
      <c r="A411" s="65"/>
      <c r="B411" s="65"/>
      <c r="C411" s="65"/>
      <c r="D411" s="65"/>
      <c r="E411" s="65"/>
      <c r="F411" s="65"/>
      <c r="G411" s="65"/>
      <c r="H411" s="113"/>
    </row>
    <row r="412" spans="1:8">
      <c r="A412" s="65"/>
      <c r="B412" s="65"/>
      <c r="C412" s="65"/>
      <c r="D412" s="65"/>
      <c r="E412" s="65"/>
      <c r="F412" s="65"/>
      <c r="G412" s="65"/>
      <c r="H412" s="113"/>
    </row>
    <row r="413" spans="1:8">
      <c r="A413" s="65"/>
      <c r="B413" s="65"/>
      <c r="C413" s="65"/>
      <c r="D413" s="65"/>
      <c r="E413" s="65"/>
      <c r="F413" s="65"/>
      <c r="G413" s="65"/>
      <c r="H413" s="113"/>
    </row>
    <row r="414" spans="1:8">
      <c r="A414" s="65"/>
      <c r="B414" s="65"/>
      <c r="C414" s="65"/>
      <c r="D414" s="65"/>
      <c r="E414" s="65"/>
      <c r="F414" s="65"/>
      <c r="G414" s="65"/>
      <c r="H414" s="113"/>
    </row>
    <row r="415" spans="1:8">
      <c r="A415" s="65"/>
      <c r="B415" s="65"/>
      <c r="C415" s="65"/>
      <c r="D415" s="65"/>
      <c r="E415" s="65"/>
      <c r="F415" s="65"/>
      <c r="G415" s="65"/>
      <c r="H415" s="113"/>
    </row>
    <row r="416" spans="1:8">
      <c r="A416" s="65"/>
      <c r="B416" s="65"/>
      <c r="C416" s="65"/>
      <c r="D416" s="65"/>
      <c r="E416" s="65"/>
      <c r="F416" s="65"/>
      <c r="G416" s="65"/>
      <c r="H416" s="113"/>
    </row>
    <row r="417" spans="1:8">
      <c r="A417" s="65"/>
      <c r="B417" s="65"/>
      <c r="C417" s="65"/>
      <c r="D417" s="65"/>
      <c r="E417" s="65"/>
      <c r="F417" s="65"/>
      <c r="G417" s="65"/>
      <c r="H417" s="113"/>
    </row>
    <row r="418" spans="1:8">
      <c r="A418" s="65"/>
      <c r="B418" s="65"/>
      <c r="C418" s="65"/>
      <c r="D418" s="65"/>
      <c r="E418" s="65"/>
      <c r="F418" s="65"/>
      <c r="G418" s="65"/>
      <c r="H418" s="113"/>
    </row>
    <row r="419" spans="1:8">
      <c r="A419" s="65"/>
      <c r="B419" s="65"/>
      <c r="C419" s="65"/>
      <c r="D419" s="65"/>
      <c r="E419" s="65"/>
      <c r="F419" s="65"/>
      <c r="G419" s="65"/>
      <c r="H419" s="113"/>
    </row>
    <row r="420" spans="1:8">
      <c r="A420" s="65"/>
      <c r="B420" s="65"/>
      <c r="C420" s="65"/>
      <c r="D420" s="65"/>
      <c r="E420" s="65"/>
      <c r="F420" s="65"/>
      <c r="G420" s="65"/>
      <c r="H420" s="113"/>
    </row>
    <row r="421" spans="1:8">
      <c r="A421" s="65"/>
      <c r="B421" s="65"/>
      <c r="C421" s="65"/>
      <c r="D421" s="65"/>
      <c r="E421" s="65"/>
      <c r="F421" s="65"/>
      <c r="G421" s="65"/>
      <c r="H421" s="113"/>
    </row>
    <row r="422" spans="1:8">
      <c r="A422" s="65"/>
      <c r="B422" s="65"/>
      <c r="C422" s="65"/>
      <c r="D422" s="65"/>
      <c r="E422" s="65"/>
      <c r="F422" s="65"/>
      <c r="G422" s="65"/>
      <c r="H422" s="113"/>
    </row>
    <row r="423" spans="1:8">
      <c r="A423" s="65"/>
      <c r="B423" s="65"/>
      <c r="C423" s="65"/>
      <c r="D423" s="65"/>
      <c r="E423" s="65"/>
      <c r="F423" s="65"/>
      <c r="G423" s="65"/>
      <c r="H423" s="113"/>
    </row>
    <row r="424" spans="1:8">
      <c r="A424" s="65"/>
      <c r="B424" s="65"/>
      <c r="C424" s="65"/>
      <c r="D424" s="65"/>
      <c r="E424" s="65"/>
      <c r="F424" s="65"/>
      <c r="G424" s="65"/>
      <c r="H424" s="113"/>
    </row>
    <row r="425" spans="1:8">
      <c r="A425" s="65"/>
      <c r="B425" s="65"/>
      <c r="C425" s="65"/>
      <c r="D425" s="65"/>
      <c r="E425" s="65"/>
      <c r="F425" s="65"/>
      <c r="G425" s="65"/>
      <c r="H425" s="113"/>
    </row>
    <row r="426" spans="1:8">
      <c r="A426" s="65"/>
      <c r="B426" s="65"/>
      <c r="C426" s="65"/>
      <c r="D426" s="65"/>
      <c r="E426" s="65"/>
      <c r="F426" s="65"/>
      <c r="G426" s="65"/>
      <c r="H426" s="113"/>
    </row>
    <row r="427" spans="1:8">
      <c r="A427" s="65"/>
      <c r="B427" s="65"/>
      <c r="C427" s="65"/>
      <c r="D427" s="65"/>
      <c r="E427" s="65"/>
      <c r="F427" s="65"/>
      <c r="G427" s="65"/>
      <c r="H427" s="113"/>
    </row>
    <row r="428" spans="1:8">
      <c r="A428" s="65"/>
      <c r="B428" s="65"/>
      <c r="C428" s="65"/>
      <c r="D428" s="65"/>
      <c r="E428" s="65"/>
      <c r="F428" s="65"/>
      <c r="G428" s="65"/>
      <c r="H428" s="113"/>
    </row>
    <row r="429" spans="1:8">
      <c r="A429" s="65"/>
      <c r="B429" s="65"/>
      <c r="C429" s="65"/>
      <c r="D429" s="65"/>
      <c r="E429" s="65"/>
      <c r="F429" s="65"/>
      <c r="G429" s="65"/>
      <c r="H429" s="113"/>
    </row>
    <row r="430" spans="1:8">
      <c r="A430" s="65"/>
      <c r="B430" s="65"/>
      <c r="C430" s="65"/>
      <c r="D430" s="65"/>
      <c r="E430" s="65"/>
      <c r="F430" s="65"/>
      <c r="G430" s="65"/>
      <c r="H430" s="113"/>
    </row>
    <row r="431" spans="1:8">
      <c r="A431" s="65"/>
      <c r="B431" s="65"/>
      <c r="C431" s="65"/>
      <c r="D431" s="65"/>
      <c r="E431" s="65"/>
      <c r="F431" s="65"/>
      <c r="G431" s="65"/>
      <c r="H431" s="113"/>
    </row>
    <row r="432" spans="1:8">
      <c r="A432" s="65"/>
      <c r="B432" s="65"/>
      <c r="C432" s="65"/>
      <c r="D432" s="65"/>
      <c r="E432" s="65"/>
      <c r="F432" s="65"/>
      <c r="G432" s="65"/>
      <c r="H432" s="113"/>
    </row>
    <row r="433" spans="1:8">
      <c r="A433" s="65"/>
      <c r="B433" s="65"/>
      <c r="C433" s="65"/>
      <c r="D433" s="65"/>
      <c r="E433" s="65"/>
      <c r="F433" s="65"/>
      <c r="G433" s="65"/>
      <c r="H433" s="113"/>
    </row>
    <row r="434" spans="1:8">
      <c r="A434" s="65"/>
      <c r="B434" s="65"/>
      <c r="C434" s="65"/>
      <c r="D434" s="65"/>
      <c r="E434" s="65"/>
      <c r="F434" s="65"/>
      <c r="G434" s="65"/>
      <c r="H434" s="113"/>
    </row>
    <row r="435" spans="1:8">
      <c r="A435" s="65"/>
      <c r="B435" s="65"/>
      <c r="C435" s="65"/>
      <c r="D435" s="65"/>
      <c r="E435" s="65"/>
      <c r="F435" s="65"/>
      <c r="G435" s="65"/>
      <c r="H435" s="113"/>
    </row>
    <row r="436" spans="1:8">
      <c r="A436" s="65"/>
      <c r="B436" s="65"/>
      <c r="C436" s="65"/>
      <c r="D436" s="65"/>
      <c r="E436" s="65"/>
      <c r="F436" s="65"/>
      <c r="G436" s="65"/>
      <c r="H436" s="113"/>
    </row>
    <row r="437" spans="1:8">
      <c r="A437" s="65"/>
      <c r="B437" s="65"/>
      <c r="C437" s="65"/>
      <c r="D437" s="65"/>
      <c r="E437" s="65"/>
      <c r="F437" s="65"/>
      <c r="G437" s="65"/>
      <c r="H437" s="113"/>
    </row>
    <row r="438" spans="1:8">
      <c r="A438" s="65"/>
      <c r="B438" s="65"/>
      <c r="C438" s="65"/>
      <c r="D438" s="65"/>
      <c r="E438" s="65"/>
      <c r="F438" s="65"/>
      <c r="G438" s="65"/>
      <c r="H438" s="113"/>
    </row>
    <row r="439" spans="1:8">
      <c r="A439" s="65"/>
      <c r="B439" s="65"/>
      <c r="C439" s="65"/>
      <c r="D439" s="65"/>
      <c r="E439" s="65"/>
      <c r="F439" s="65"/>
      <c r="G439" s="65"/>
      <c r="H439" s="113"/>
    </row>
    <row r="440" spans="1:8">
      <c r="A440" s="65"/>
      <c r="B440" s="65"/>
      <c r="C440" s="65"/>
      <c r="D440" s="65"/>
      <c r="E440" s="65"/>
      <c r="F440" s="65"/>
      <c r="G440" s="65"/>
      <c r="H440" s="113"/>
    </row>
    <row r="441" spans="1:8">
      <c r="A441" s="65"/>
      <c r="B441" s="65"/>
      <c r="C441" s="65"/>
      <c r="D441" s="65"/>
      <c r="E441" s="65"/>
      <c r="F441" s="65"/>
      <c r="G441" s="65"/>
      <c r="H441" s="113"/>
    </row>
    <row r="442" spans="1:8">
      <c r="A442" s="65"/>
      <c r="B442" s="65"/>
      <c r="C442" s="65"/>
      <c r="D442" s="65"/>
      <c r="E442" s="65"/>
      <c r="F442" s="65"/>
      <c r="G442" s="65"/>
      <c r="H442" s="113"/>
    </row>
    <row r="443" spans="1:8">
      <c r="A443" s="65"/>
      <c r="B443" s="65"/>
      <c r="C443" s="65"/>
      <c r="D443" s="65"/>
      <c r="E443" s="65"/>
      <c r="F443" s="65"/>
      <c r="G443" s="65"/>
      <c r="H443" s="113"/>
    </row>
    <row r="444" spans="1:8">
      <c r="A444" s="65"/>
      <c r="B444" s="65"/>
      <c r="C444" s="65"/>
      <c r="D444" s="65"/>
      <c r="E444" s="65"/>
      <c r="F444" s="65"/>
      <c r="G444" s="65"/>
      <c r="H444" s="113"/>
    </row>
    <row r="445" spans="1:8">
      <c r="A445" s="65"/>
      <c r="B445" s="65"/>
      <c r="C445" s="65"/>
      <c r="D445" s="65"/>
      <c r="E445" s="65"/>
      <c r="F445" s="65"/>
      <c r="G445" s="65"/>
      <c r="H445" s="113"/>
    </row>
    <row r="446" spans="1:8">
      <c r="A446" s="65"/>
      <c r="B446" s="65"/>
      <c r="C446" s="65"/>
      <c r="D446" s="65"/>
      <c r="E446" s="65"/>
      <c r="F446" s="65"/>
      <c r="G446" s="65"/>
      <c r="H446" s="113"/>
    </row>
    <row r="447" spans="1:8">
      <c r="A447" s="65"/>
      <c r="B447" s="65"/>
      <c r="C447" s="65"/>
      <c r="D447" s="65"/>
      <c r="E447" s="65"/>
      <c r="F447" s="65"/>
      <c r="G447" s="65"/>
      <c r="H447" s="113"/>
    </row>
    <row r="448" spans="1:8">
      <c r="A448" s="65"/>
      <c r="B448" s="65"/>
      <c r="C448" s="65"/>
      <c r="D448" s="65"/>
      <c r="E448" s="65"/>
      <c r="F448" s="65"/>
      <c r="G448" s="65"/>
      <c r="H448" s="113"/>
    </row>
    <row r="449" spans="1:8">
      <c r="A449" s="65"/>
      <c r="B449" s="65"/>
      <c r="C449" s="65"/>
      <c r="D449" s="65"/>
      <c r="E449" s="65"/>
      <c r="F449" s="65"/>
      <c r="G449" s="65"/>
      <c r="H449" s="113"/>
    </row>
    <row r="450" spans="1:8">
      <c r="A450" s="65"/>
      <c r="B450" s="65"/>
      <c r="C450" s="65"/>
      <c r="D450" s="65"/>
      <c r="E450" s="65"/>
      <c r="F450" s="65"/>
      <c r="G450" s="65"/>
      <c r="H450" s="113"/>
    </row>
    <row r="451" spans="1:8">
      <c r="A451" s="65"/>
      <c r="B451" s="65"/>
      <c r="C451" s="65"/>
      <c r="D451" s="65"/>
      <c r="E451" s="65"/>
      <c r="F451" s="65"/>
      <c r="G451" s="65"/>
      <c r="H451" s="113"/>
    </row>
    <row r="452" spans="1:8">
      <c r="A452" s="65"/>
      <c r="B452" s="65"/>
      <c r="C452" s="65"/>
      <c r="D452" s="65"/>
      <c r="E452" s="65"/>
      <c r="F452" s="65"/>
      <c r="G452" s="65"/>
      <c r="H452" s="113"/>
    </row>
    <row r="453" spans="1:8">
      <c r="A453" s="65"/>
      <c r="B453" s="65"/>
      <c r="C453" s="65"/>
      <c r="D453" s="65"/>
      <c r="E453" s="65"/>
      <c r="F453" s="65"/>
      <c r="G453" s="65"/>
      <c r="H453" s="113"/>
    </row>
    <row r="454" spans="1:8">
      <c r="A454" s="65"/>
      <c r="B454" s="65"/>
      <c r="C454" s="65"/>
      <c r="D454" s="65"/>
      <c r="E454" s="65"/>
      <c r="F454" s="65"/>
      <c r="G454" s="65"/>
      <c r="H454" s="113"/>
    </row>
    <row r="455" spans="1:8">
      <c r="A455" s="65"/>
      <c r="B455" s="65"/>
      <c r="C455" s="65"/>
      <c r="D455" s="65"/>
      <c r="E455" s="65"/>
      <c r="F455" s="65"/>
      <c r="G455" s="65"/>
      <c r="H455" s="113"/>
    </row>
    <row r="456" spans="1:8">
      <c r="A456" s="65"/>
      <c r="B456" s="65"/>
      <c r="C456" s="65"/>
      <c r="D456" s="65"/>
      <c r="E456" s="65"/>
      <c r="F456" s="65"/>
      <c r="G456" s="65"/>
      <c r="H456" s="113"/>
    </row>
    <row r="457" spans="1:8">
      <c r="A457" s="65"/>
      <c r="B457" s="65"/>
      <c r="C457" s="65"/>
      <c r="D457" s="65"/>
      <c r="E457" s="65"/>
      <c r="F457" s="65"/>
      <c r="G457" s="65"/>
      <c r="H457" s="113"/>
    </row>
    <row r="458" spans="1:8">
      <c r="A458" s="65"/>
      <c r="B458" s="65"/>
      <c r="C458" s="65"/>
      <c r="D458" s="65"/>
      <c r="E458" s="65"/>
      <c r="F458" s="65"/>
      <c r="G458" s="65"/>
      <c r="H458" s="113"/>
    </row>
    <row r="459" spans="1:8">
      <c r="A459" s="65"/>
      <c r="B459" s="65"/>
      <c r="C459" s="65"/>
      <c r="D459" s="65"/>
      <c r="E459" s="65"/>
      <c r="F459" s="65"/>
      <c r="G459" s="65"/>
      <c r="H459" s="113"/>
    </row>
    <row r="460" spans="1:8">
      <c r="A460" s="65"/>
      <c r="B460" s="65"/>
      <c r="C460" s="65"/>
      <c r="D460" s="65"/>
      <c r="E460" s="65"/>
      <c r="F460" s="65"/>
      <c r="G460" s="65"/>
      <c r="H460" s="113"/>
    </row>
    <row r="461" spans="1:8">
      <c r="A461" s="65"/>
      <c r="B461" s="65"/>
      <c r="C461" s="65"/>
      <c r="D461" s="65"/>
      <c r="E461" s="65"/>
      <c r="F461" s="65"/>
      <c r="G461" s="65"/>
      <c r="H461" s="113"/>
    </row>
    <row r="462" spans="1:8">
      <c r="A462" s="65"/>
      <c r="B462" s="65"/>
      <c r="C462" s="65"/>
      <c r="D462" s="65"/>
      <c r="E462" s="65"/>
      <c r="F462" s="65"/>
      <c r="G462" s="65"/>
      <c r="H462" s="113"/>
    </row>
    <row r="463" spans="1:8">
      <c r="A463" s="65"/>
      <c r="B463" s="65"/>
      <c r="C463" s="65"/>
      <c r="D463" s="65"/>
      <c r="E463" s="65"/>
      <c r="F463" s="65"/>
      <c r="G463" s="65"/>
      <c r="H463" s="113"/>
    </row>
    <row r="464" spans="1:8">
      <c r="A464" s="65"/>
      <c r="B464" s="65"/>
      <c r="C464" s="65"/>
      <c r="D464" s="65"/>
      <c r="E464" s="65"/>
      <c r="F464" s="65"/>
      <c r="G464" s="65"/>
      <c r="H464" s="113"/>
    </row>
    <row r="465" spans="1:8">
      <c r="A465" s="65"/>
      <c r="B465" s="65"/>
      <c r="C465" s="65"/>
      <c r="D465" s="65"/>
      <c r="E465" s="65"/>
      <c r="F465" s="65"/>
      <c r="G465" s="65"/>
      <c r="H465" s="113"/>
    </row>
    <row r="466" spans="1:8">
      <c r="A466" s="65"/>
      <c r="B466" s="65"/>
      <c r="C466" s="65"/>
      <c r="D466" s="65"/>
      <c r="E466" s="65"/>
      <c r="F466" s="65"/>
      <c r="G466" s="65"/>
      <c r="H466" s="113"/>
    </row>
    <row r="467" spans="1:8">
      <c r="A467" s="65"/>
      <c r="B467" s="65"/>
      <c r="C467" s="65"/>
      <c r="D467" s="65"/>
      <c r="E467" s="65"/>
      <c r="F467" s="65"/>
      <c r="G467" s="65"/>
      <c r="H467" s="113"/>
    </row>
    <row r="468" spans="1:8">
      <c r="A468" s="65"/>
      <c r="B468" s="65"/>
      <c r="C468" s="65"/>
      <c r="D468" s="65"/>
      <c r="E468" s="65"/>
      <c r="F468" s="65"/>
      <c r="G468" s="65"/>
      <c r="H468" s="113"/>
    </row>
    <row r="469" spans="1:8">
      <c r="A469" s="65"/>
      <c r="B469" s="65"/>
      <c r="C469" s="65"/>
      <c r="D469" s="65"/>
      <c r="E469" s="65"/>
      <c r="F469" s="65"/>
      <c r="G469" s="65"/>
      <c r="H469" s="113"/>
    </row>
    <row r="470" spans="1:8">
      <c r="A470" s="65"/>
      <c r="B470" s="65"/>
      <c r="C470" s="65"/>
      <c r="D470" s="65"/>
      <c r="E470" s="65"/>
      <c r="F470" s="65"/>
      <c r="G470" s="65"/>
      <c r="H470" s="113"/>
    </row>
    <row r="471" spans="1:8">
      <c r="A471" s="65"/>
      <c r="B471" s="65"/>
      <c r="C471" s="65"/>
      <c r="D471" s="65"/>
      <c r="E471" s="65"/>
      <c r="F471" s="65"/>
      <c r="G471" s="65"/>
      <c r="H471" s="113"/>
    </row>
    <row r="472" spans="1:8">
      <c r="A472" s="65"/>
      <c r="B472" s="65"/>
      <c r="C472" s="65"/>
      <c r="D472" s="65"/>
      <c r="E472" s="65"/>
      <c r="F472" s="65"/>
      <c r="G472" s="65"/>
      <c r="H472" s="113"/>
    </row>
    <row r="473" spans="1:8">
      <c r="A473" s="65"/>
      <c r="B473" s="65"/>
      <c r="C473" s="65"/>
      <c r="D473" s="65"/>
      <c r="E473" s="65"/>
      <c r="F473" s="65"/>
      <c r="G473" s="65"/>
      <c r="H473" s="113"/>
    </row>
    <row r="474" spans="1:8">
      <c r="A474" s="65"/>
      <c r="B474" s="65"/>
      <c r="C474" s="65"/>
      <c r="D474" s="65"/>
      <c r="E474" s="65"/>
      <c r="F474" s="65"/>
      <c r="G474" s="65"/>
      <c r="H474" s="113"/>
    </row>
    <row r="475" spans="1:8">
      <c r="A475" s="65"/>
      <c r="B475" s="65"/>
      <c r="C475" s="65"/>
      <c r="D475" s="65"/>
      <c r="E475" s="65"/>
      <c r="F475" s="65"/>
      <c r="G475" s="65"/>
      <c r="H475" s="113"/>
    </row>
    <row r="476" spans="1:8">
      <c r="A476" s="65"/>
      <c r="B476" s="65"/>
      <c r="C476" s="65"/>
      <c r="D476" s="65"/>
      <c r="E476" s="65"/>
      <c r="F476" s="65"/>
      <c r="G476" s="65"/>
      <c r="H476" s="113"/>
    </row>
    <row r="477" spans="1:8">
      <c r="A477" s="65"/>
      <c r="B477" s="65"/>
      <c r="C477" s="65"/>
      <c r="D477" s="65"/>
      <c r="E477" s="65"/>
      <c r="F477" s="65"/>
      <c r="G477" s="65"/>
      <c r="H477" s="113"/>
    </row>
    <row r="478" spans="1:8">
      <c r="A478" s="65"/>
      <c r="B478" s="65"/>
      <c r="C478" s="65"/>
      <c r="D478" s="65"/>
      <c r="E478" s="65"/>
      <c r="F478" s="65"/>
      <c r="G478" s="65"/>
      <c r="H478" s="113"/>
    </row>
    <row r="479" spans="1:8">
      <c r="A479" s="65"/>
      <c r="B479" s="65"/>
      <c r="C479" s="65"/>
      <c r="D479" s="65"/>
      <c r="E479" s="65"/>
      <c r="F479" s="65"/>
      <c r="G479" s="65"/>
      <c r="H479" s="113"/>
    </row>
    <row r="480" spans="1:8">
      <c r="A480" s="65"/>
      <c r="B480" s="65"/>
      <c r="C480" s="65"/>
      <c r="D480" s="65"/>
      <c r="E480" s="65"/>
      <c r="F480" s="65"/>
      <c r="G480" s="65"/>
      <c r="H480" s="113"/>
    </row>
    <row r="481" spans="1:8">
      <c r="A481" s="65"/>
      <c r="B481" s="65"/>
      <c r="C481" s="65"/>
      <c r="D481" s="65"/>
      <c r="E481" s="65"/>
      <c r="F481" s="65"/>
      <c r="G481" s="65"/>
      <c r="H481" s="113"/>
    </row>
    <row r="482" spans="1:8">
      <c r="A482" s="65"/>
      <c r="B482" s="65"/>
      <c r="C482" s="65"/>
      <c r="D482" s="65"/>
      <c r="E482" s="65"/>
      <c r="F482" s="65"/>
      <c r="G482" s="65"/>
      <c r="H482" s="113"/>
    </row>
    <row r="483" spans="1:8">
      <c r="A483" s="65"/>
      <c r="B483" s="65"/>
      <c r="C483" s="65"/>
      <c r="D483" s="65"/>
      <c r="E483" s="65"/>
      <c r="F483" s="65"/>
      <c r="G483" s="65"/>
      <c r="H483" s="113"/>
    </row>
    <row r="484" spans="1:8">
      <c r="A484" s="65"/>
      <c r="B484" s="65"/>
      <c r="C484" s="65"/>
      <c r="D484" s="65"/>
      <c r="E484" s="65"/>
      <c r="F484" s="65"/>
      <c r="G484" s="65"/>
      <c r="H484" s="113"/>
    </row>
    <row r="485" spans="1:8">
      <c r="A485" s="65"/>
      <c r="B485" s="65"/>
      <c r="C485" s="65"/>
      <c r="D485" s="65"/>
      <c r="E485" s="65"/>
      <c r="F485" s="65"/>
      <c r="G485" s="65"/>
      <c r="H485" s="113"/>
    </row>
    <row r="486" spans="1:8">
      <c r="A486" s="65"/>
      <c r="B486" s="65"/>
      <c r="C486" s="65"/>
      <c r="D486" s="65"/>
      <c r="E486" s="65"/>
      <c r="F486" s="65"/>
      <c r="G486" s="65"/>
      <c r="H486" s="113"/>
    </row>
    <row r="487" spans="1:8">
      <c r="A487" s="65"/>
      <c r="B487" s="65"/>
      <c r="C487" s="65"/>
      <c r="D487" s="65"/>
      <c r="E487" s="65"/>
      <c r="F487" s="65"/>
      <c r="G487" s="65"/>
      <c r="H487" s="113"/>
    </row>
    <row r="488" spans="1:8">
      <c r="A488" s="65"/>
      <c r="B488" s="65"/>
      <c r="C488" s="65"/>
      <c r="D488" s="65"/>
      <c r="E488" s="65"/>
      <c r="F488" s="65"/>
      <c r="G488" s="65"/>
      <c r="H488" s="113"/>
    </row>
    <row r="489" spans="1:8">
      <c r="A489" s="65"/>
      <c r="B489" s="65"/>
      <c r="C489" s="65"/>
      <c r="D489" s="65"/>
      <c r="E489" s="65"/>
      <c r="F489" s="65"/>
      <c r="G489" s="65"/>
      <c r="H489" s="113"/>
    </row>
    <row r="490" spans="1:8">
      <c r="A490" s="65"/>
      <c r="B490" s="65"/>
      <c r="C490" s="65"/>
      <c r="D490" s="65"/>
      <c r="E490" s="65"/>
      <c r="F490" s="65"/>
      <c r="G490" s="65"/>
      <c r="H490" s="113"/>
    </row>
    <row r="491" spans="1:8">
      <c r="A491" s="65"/>
      <c r="B491" s="65"/>
      <c r="C491" s="65"/>
      <c r="D491" s="65"/>
      <c r="E491" s="65"/>
      <c r="F491" s="65"/>
      <c r="G491" s="65"/>
      <c r="H491" s="113"/>
    </row>
    <row r="492" spans="1:8">
      <c r="A492" s="65"/>
      <c r="B492" s="65"/>
      <c r="C492" s="65"/>
      <c r="D492" s="65"/>
      <c r="E492" s="65"/>
      <c r="F492" s="65"/>
      <c r="G492" s="65"/>
      <c r="H492" s="113"/>
    </row>
    <row r="493" spans="1:8">
      <c r="A493" s="65"/>
      <c r="B493" s="65"/>
      <c r="C493" s="65"/>
      <c r="D493" s="65"/>
      <c r="E493" s="65"/>
      <c r="F493" s="65"/>
      <c r="G493" s="65"/>
      <c r="H493" s="113"/>
    </row>
    <row r="494" spans="1:8">
      <c r="A494" s="65"/>
      <c r="B494" s="65"/>
      <c r="C494" s="65"/>
      <c r="D494" s="65"/>
      <c r="E494" s="65"/>
      <c r="F494" s="65"/>
      <c r="G494" s="65"/>
      <c r="H494" s="113"/>
    </row>
    <row r="495" spans="1:8">
      <c r="A495" s="65"/>
      <c r="B495" s="65"/>
      <c r="C495" s="65"/>
      <c r="D495" s="65"/>
      <c r="E495" s="65"/>
      <c r="F495" s="65"/>
      <c r="G495" s="65"/>
      <c r="H495" s="113"/>
    </row>
    <row r="496" spans="1:8">
      <c r="A496" s="65"/>
      <c r="B496" s="65"/>
      <c r="C496" s="65"/>
      <c r="D496" s="65"/>
      <c r="E496" s="65"/>
      <c r="F496" s="65"/>
      <c r="G496" s="65"/>
      <c r="H496" s="113"/>
    </row>
    <row r="497" spans="1:8">
      <c r="A497" s="65"/>
      <c r="B497" s="65"/>
      <c r="C497" s="65"/>
      <c r="D497" s="65"/>
      <c r="E497" s="65"/>
      <c r="F497" s="65"/>
      <c r="G497" s="65"/>
      <c r="H497" s="113"/>
    </row>
    <row r="498" spans="1:8">
      <c r="A498" s="65"/>
      <c r="B498" s="65"/>
      <c r="C498" s="65"/>
      <c r="D498" s="65"/>
      <c r="E498" s="65"/>
      <c r="F498" s="65"/>
      <c r="G498" s="65"/>
      <c r="H498" s="113"/>
    </row>
    <row r="499" spans="1:8">
      <c r="A499" s="65"/>
      <c r="B499" s="65"/>
      <c r="C499" s="65"/>
      <c r="D499" s="65"/>
      <c r="E499" s="65"/>
      <c r="F499" s="65"/>
      <c r="G499" s="65"/>
      <c r="H499" s="113"/>
    </row>
    <row r="500" spans="1:8">
      <c r="A500" s="65"/>
      <c r="B500" s="65"/>
      <c r="C500" s="65"/>
      <c r="D500" s="65"/>
      <c r="E500" s="65"/>
      <c r="F500" s="65"/>
      <c r="G500" s="65"/>
      <c r="H500" s="113"/>
    </row>
    <row r="501" spans="1:8">
      <c r="A501" s="65"/>
      <c r="B501" s="65"/>
      <c r="C501" s="65"/>
      <c r="D501" s="65"/>
      <c r="E501" s="65"/>
      <c r="F501" s="65"/>
      <c r="G501" s="65"/>
      <c r="H501" s="113"/>
    </row>
    <row r="502" spans="1:8">
      <c r="A502" s="65"/>
      <c r="B502" s="65"/>
      <c r="C502" s="65"/>
      <c r="D502" s="65"/>
      <c r="E502" s="65"/>
      <c r="F502" s="65"/>
      <c r="G502" s="65"/>
      <c r="H502" s="113"/>
    </row>
    <row r="503" spans="1:8">
      <c r="A503" s="65"/>
      <c r="B503" s="65"/>
      <c r="C503" s="65"/>
      <c r="D503" s="65"/>
      <c r="E503" s="65"/>
      <c r="F503" s="65"/>
      <c r="G503" s="65"/>
      <c r="H503" s="113"/>
    </row>
    <row r="504" spans="1:8">
      <c r="A504" s="65"/>
      <c r="B504" s="65"/>
      <c r="C504" s="65"/>
      <c r="D504" s="65"/>
      <c r="E504" s="65"/>
      <c r="F504" s="65"/>
      <c r="G504" s="65"/>
      <c r="H504" s="113"/>
    </row>
    <row r="505" spans="1:8">
      <c r="A505" s="65"/>
      <c r="B505" s="65"/>
      <c r="C505" s="65"/>
      <c r="D505" s="65"/>
      <c r="E505" s="65"/>
      <c r="F505" s="65"/>
      <c r="G505" s="65"/>
      <c r="H505" s="113"/>
    </row>
    <row r="506" spans="1:8">
      <c r="A506" s="65"/>
      <c r="B506" s="65"/>
      <c r="C506" s="65"/>
      <c r="D506" s="65"/>
      <c r="E506" s="65"/>
      <c r="F506" s="65"/>
      <c r="G506" s="65"/>
      <c r="H506" s="113"/>
    </row>
    <row r="507" spans="1:8">
      <c r="A507" s="65"/>
      <c r="B507" s="65"/>
      <c r="C507" s="65"/>
      <c r="D507" s="65"/>
      <c r="E507" s="65"/>
      <c r="F507" s="65"/>
      <c r="G507" s="65"/>
      <c r="H507" s="113"/>
    </row>
    <row r="508" spans="1:8">
      <c r="A508" s="65"/>
      <c r="B508" s="65"/>
      <c r="C508" s="65"/>
      <c r="D508" s="65"/>
      <c r="E508" s="65"/>
      <c r="F508" s="65"/>
      <c r="G508" s="65"/>
      <c r="H508" s="113"/>
    </row>
    <row r="509" spans="1:8">
      <c r="A509" s="65"/>
      <c r="B509" s="65"/>
      <c r="C509" s="65"/>
      <c r="D509" s="65"/>
      <c r="E509" s="65"/>
      <c r="F509" s="65"/>
      <c r="G509" s="65"/>
      <c r="H509" s="113"/>
    </row>
    <row r="510" spans="1:8">
      <c r="A510" s="65"/>
      <c r="B510" s="65"/>
      <c r="C510" s="65"/>
      <c r="D510" s="65"/>
      <c r="E510" s="65"/>
      <c r="F510" s="65"/>
      <c r="G510" s="65"/>
      <c r="H510" s="113"/>
    </row>
    <row r="511" spans="1:8">
      <c r="A511" s="65"/>
      <c r="B511" s="65"/>
      <c r="C511" s="65"/>
      <c r="D511" s="65"/>
      <c r="E511" s="65"/>
      <c r="F511" s="65"/>
      <c r="G511" s="65"/>
      <c r="H511" s="113"/>
    </row>
    <row r="512" spans="1:8">
      <c r="A512" s="65"/>
      <c r="B512" s="65"/>
      <c r="C512" s="65"/>
      <c r="D512" s="65"/>
      <c r="E512" s="65"/>
      <c r="F512" s="65"/>
      <c r="G512" s="65"/>
      <c r="H512" s="113"/>
    </row>
    <row r="513" spans="1:8">
      <c r="A513" s="65"/>
      <c r="B513" s="65"/>
      <c r="C513" s="65"/>
      <c r="D513" s="65"/>
      <c r="E513" s="65"/>
      <c r="F513" s="65"/>
      <c r="G513" s="65"/>
      <c r="H513" s="113"/>
    </row>
    <row r="514" spans="1:8">
      <c r="A514" s="65"/>
      <c r="B514" s="65"/>
      <c r="C514" s="65"/>
      <c r="D514" s="65"/>
      <c r="E514" s="65"/>
      <c r="F514" s="65"/>
      <c r="G514" s="65"/>
      <c r="H514" s="113"/>
    </row>
    <row r="515" spans="1:8">
      <c r="A515" s="65"/>
      <c r="B515" s="65"/>
      <c r="C515" s="65"/>
      <c r="D515" s="65"/>
      <c r="E515" s="65"/>
      <c r="F515" s="65"/>
      <c r="G515" s="65"/>
      <c r="H515" s="113"/>
    </row>
    <row r="516" spans="1:8">
      <c r="A516" s="65"/>
      <c r="B516" s="65"/>
      <c r="C516" s="65"/>
      <c r="D516" s="65"/>
      <c r="E516" s="65"/>
      <c r="F516" s="65"/>
      <c r="G516" s="65"/>
      <c r="H516" s="113"/>
    </row>
    <row r="517" spans="1:8">
      <c r="A517" s="65"/>
      <c r="B517" s="65"/>
      <c r="C517" s="65"/>
      <c r="D517" s="65"/>
      <c r="E517" s="65"/>
      <c r="F517" s="65"/>
      <c r="G517" s="65"/>
      <c r="H517" s="113"/>
    </row>
    <row r="518" spans="1:8">
      <c r="A518" s="65"/>
      <c r="B518" s="65"/>
      <c r="C518" s="65"/>
      <c r="D518" s="65"/>
      <c r="E518" s="65"/>
      <c r="F518" s="65"/>
      <c r="G518" s="65"/>
      <c r="H518" s="113"/>
    </row>
    <row r="519" spans="1:8">
      <c r="A519" s="65"/>
      <c r="B519" s="65"/>
      <c r="C519" s="65"/>
      <c r="D519" s="65"/>
      <c r="E519" s="65"/>
      <c r="F519" s="65"/>
      <c r="G519" s="65"/>
      <c r="H519" s="113"/>
    </row>
    <row r="520" spans="1:8">
      <c r="A520" s="65"/>
      <c r="B520" s="65"/>
      <c r="C520" s="65"/>
      <c r="D520" s="65"/>
      <c r="E520" s="65"/>
      <c r="F520" s="65"/>
      <c r="G520" s="65"/>
      <c r="H520" s="113"/>
    </row>
    <row r="521" spans="1:8">
      <c r="A521" s="65"/>
      <c r="B521" s="65"/>
      <c r="C521" s="65"/>
      <c r="D521" s="65"/>
      <c r="E521" s="65"/>
      <c r="F521" s="65"/>
      <c r="G521" s="65"/>
      <c r="H521" s="113"/>
    </row>
    <row r="522" spans="1:8">
      <c r="A522" s="65"/>
      <c r="B522" s="65"/>
      <c r="C522" s="65"/>
      <c r="D522" s="65"/>
      <c r="E522" s="65"/>
      <c r="F522" s="65"/>
      <c r="G522" s="65"/>
      <c r="H522" s="113"/>
    </row>
    <row r="523" spans="1:8">
      <c r="A523" s="65"/>
      <c r="B523" s="65"/>
      <c r="C523" s="65"/>
      <c r="D523" s="65"/>
      <c r="E523" s="65"/>
      <c r="F523" s="65"/>
      <c r="G523" s="65"/>
      <c r="H523" s="113"/>
    </row>
    <row r="524" spans="1:8">
      <c r="A524" s="65"/>
      <c r="B524" s="65"/>
      <c r="C524" s="65"/>
      <c r="D524" s="65"/>
      <c r="E524" s="65"/>
      <c r="F524" s="65"/>
      <c r="G524" s="65"/>
      <c r="H524" s="113"/>
    </row>
    <row r="525" spans="1:8">
      <c r="A525" s="65"/>
      <c r="B525" s="65"/>
      <c r="C525" s="65"/>
      <c r="D525" s="65"/>
      <c r="E525" s="65"/>
      <c r="F525" s="65"/>
      <c r="G525" s="65"/>
      <c r="H525" s="113"/>
    </row>
    <row r="526" spans="1:8">
      <c r="A526" s="65"/>
      <c r="B526" s="65"/>
      <c r="C526" s="65"/>
      <c r="D526" s="65"/>
      <c r="E526" s="65"/>
      <c r="F526" s="65"/>
      <c r="G526" s="65"/>
      <c r="H526" s="113"/>
    </row>
    <row r="527" spans="1:8">
      <c r="A527" s="65"/>
      <c r="B527" s="65"/>
      <c r="C527" s="65"/>
      <c r="D527" s="65"/>
      <c r="E527" s="65"/>
      <c r="F527" s="65"/>
      <c r="G527" s="65"/>
      <c r="H527" s="113"/>
    </row>
    <row r="528" spans="1:8">
      <c r="A528" s="65"/>
      <c r="B528" s="65"/>
      <c r="C528" s="65"/>
      <c r="D528" s="65"/>
      <c r="E528" s="65"/>
      <c r="F528" s="65"/>
      <c r="G528" s="65"/>
      <c r="H528" s="113"/>
    </row>
    <row r="529" spans="1:8">
      <c r="A529" s="65"/>
      <c r="B529" s="65"/>
      <c r="C529" s="65"/>
      <c r="D529" s="65"/>
      <c r="E529" s="65"/>
      <c r="F529" s="65"/>
      <c r="G529" s="65"/>
      <c r="H529" s="113"/>
    </row>
    <row r="530" spans="1:8">
      <c r="A530" s="65"/>
      <c r="B530" s="65"/>
      <c r="C530" s="65"/>
      <c r="D530" s="65"/>
      <c r="E530" s="65"/>
      <c r="F530" s="65"/>
      <c r="G530" s="65"/>
      <c r="H530" s="113"/>
    </row>
    <row r="531" spans="1:8">
      <c r="A531" s="65"/>
      <c r="B531" s="65"/>
      <c r="C531" s="65"/>
      <c r="D531" s="65"/>
      <c r="E531" s="65"/>
      <c r="F531" s="65"/>
      <c r="G531" s="65"/>
      <c r="H531" s="113"/>
    </row>
    <row r="532" spans="1:8">
      <c r="A532" s="65"/>
      <c r="B532" s="65"/>
      <c r="C532" s="65"/>
      <c r="D532" s="65"/>
      <c r="E532" s="65"/>
      <c r="F532" s="65"/>
      <c r="G532" s="65"/>
      <c r="H532" s="113"/>
    </row>
    <row r="533" spans="1:8">
      <c r="A533" s="65"/>
      <c r="B533" s="65"/>
      <c r="C533" s="65"/>
      <c r="D533" s="65"/>
      <c r="E533" s="65"/>
      <c r="F533" s="65"/>
      <c r="G533" s="65"/>
      <c r="H533" s="113"/>
    </row>
    <row r="534" spans="1:8">
      <c r="A534" s="65"/>
      <c r="B534" s="65"/>
      <c r="C534" s="65"/>
      <c r="D534" s="65"/>
      <c r="E534" s="65"/>
      <c r="F534" s="65"/>
      <c r="G534" s="65"/>
      <c r="H534" s="113"/>
    </row>
    <row r="535" spans="1:8">
      <c r="A535" s="65"/>
      <c r="B535" s="65"/>
      <c r="C535" s="65"/>
      <c r="D535" s="65"/>
      <c r="E535" s="65"/>
      <c r="F535" s="65"/>
      <c r="G535" s="65"/>
      <c r="H535" s="113"/>
    </row>
    <row r="536" spans="1:8">
      <c r="A536" s="65"/>
      <c r="B536" s="65"/>
      <c r="C536" s="65"/>
      <c r="D536" s="65"/>
      <c r="E536" s="65"/>
      <c r="F536" s="65"/>
      <c r="G536" s="65"/>
      <c r="H536" s="113"/>
    </row>
    <row r="537" spans="1:8">
      <c r="A537" s="65"/>
      <c r="B537" s="65"/>
      <c r="C537" s="65"/>
      <c r="D537" s="65"/>
      <c r="E537" s="65"/>
      <c r="F537" s="65"/>
      <c r="G537" s="65"/>
      <c r="H537" s="113"/>
    </row>
    <row r="538" spans="1:8">
      <c r="A538" s="65"/>
      <c r="B538" s="65"/>
      <c r="C538" s="65"/>
      <c r="D538" s="65"/>
      <c r="E538" s="65"/>
      <c r="F538" s="65"/>
      <c r="G538" s="65"/>
      <c r="H538" s="113"/>
    </row>
    <row r="539" spans="1:8">
      <c r="A539" s="65"/>
      <c r="B539" s="65"/>
      <c r="C539" s="65"/>
      <c r="D539" s="65"/>
      <c r="E539" s="65"/>
      <c r="F539" s="65"/>
      <c r="G539" s="65"/>
      <c r="H539" s="113"/>
    </row>
    <row r="540" spans="1:8">
      <c r="A540" s="65"/>
      <c r="B540" s="65"/>
      <c r="C540" s="65"/>
      <c r="D540" s="65"/>
      <c r="E540" s="65"/>
      <c r="F540" s="65"/>
      <c r="G540" s="65"/>
      <c r="H540" s="113"/>
    </row>
    <row r="541" spans="1:8">
      <c r="A541" s="65"/>
      <c r="B541" s="65"/>
      <c r="C541" s="65"/>
      <c r="D541" s="65"/>
      <c r="E541" s="65"/>
      <c r="F541" s="65"/>
      <c r="G541" s="65"/>
      <c r="H541" s="113"/>
    </row>
    <row r="542" spans="1:8">
      <c r="A542" s="65"/>
      <c r="B542" s="65"/>
      <c r="C542" s="65"/>
      <c r="D542" s="65"/>
      <c r="E542" s="65"/>
      <c r="F542" s="65"/>
      <c r="G542" s="65"/>
      <c r="H542" s="113"/>
    </row>
    <row r="543" spans="1:8">
      <c r="A543" s="65"/>
      <c r="B543" s="65"/>
      <c r="C543" s="65"/>
      <c r="D543" s="65"/>
      <c r="E543" s="65"/>
      <c r="F543" s="65"/>
      <c r="G543" s="65"/>
      <c r="H543" s="113"/>
    </row>
    <row r="544" spans="1:8">
      <c r="A544" s="65"/>
      <c r="B544" s="65"/>
      <c r="C544" s="65"/>
      <c r="D544" s="65"/>
      <c r="E544" s="65"/>
      <c r="F544" s="65"/>
      <c r="G544" s="65"/>
      <c r="H544" s="113"/>
    </row>
    <row r="545" spans="1:8">
      <c r="A545" s="65"/>
      <c r="B545" s="65"/>
      <c r="C545" s="65"/>
      <c r="D545" s="65"/>
      <c r="E545" s="65"/>
      <c r="F545" s="65"/>
      <c r="G545" s="65"/>
      <c r="H545" s="113"/>
    </row>
    <row r="546" spans="1:8">
      <c r="A546" s="65"/>
      <c r="B546" s="65"/>
      <c r="C546" s="65"/>
      <c r="D546" s="65"/>
      <c r="E546" s="65"/>
      <c r="F546" s="65"/>
      <c r="G546" s="65"/>
      <c r="H546" s="113"/>
    </row>
    <row r="547" spans="1:8">
      <c r="A547" s="65"/>
      <c r="B547" s="65"/>
      <c r="C547" s="65"/>
      <c r="D547" s="65"/>
      <c r="E547" s="65"/>
      <c r="F547" s="65"/>
      <c r="G547" s="65"/>
      <c r="H547" s="113"/>
    </row>
    <row r="548" spans="1:8">
      <c r="A548" s="65"/>
      <c r="B548" s="65"/>
      <c r="C548" s="65"/>
      <c r="D548" s="65"/>
      <c r="E548" s="65"/>
      <c r="F548" s="65"/>
      <c r="G548" s="65"/>
      <c r="H548" s="113"/>
    </row>
    <row r="549" spans="1:8">
      <c r="A549" s="65"/>
      <c r="B549" s="65"/>
      <c r="C549" s="65"/>
      <c r="D549" s="65"/>
      <c r="E549" s="65"/>
      <c r="F549" s="65"/>
      <c r="G549" s="65"/>
      <c r="H549" s="113"/>
    </row>
    <row r="550" spans="1:8">
      <c r="A550" s="65"/>
      <c r="B550" s="65"/>
      <c r="C550" s="65"/>
      <c r="D550" s="65"/>
      <c r="E550" s="65"/>
      <c r="F550" s="65"/>
      <c r="G550" s="65"/>
      <c r="H550" s="113"/>
    </row>
    <row r="551" spans="1:8">
      <c r="A551" s="65"/>
      <c r="B551" s="65"/>
      <c r="C551" s="65"/>
      <c r="D551" s="65"/>
      <c r="E551" s="65"/>
      <c r="F551" s="65"/>
      <c r="G551" s="65"/>
      <c r="H551" s="113"/>
    </row>
    <row r="552" spans="1:8">
      <c r="A552" s="65"/>
      <c r="B552" s="65"/>
      <c r="C552" s="65"/>
      <c r="D552" s="65"/>
      <c r="E552" s="65"/>
      <c r="F552" s="65"/>
      <c r="G552" s="65"/>
      <c r="H552" s="113"/>
    </row>
    <row r="553" spans="1:8">
      <c r="A553" s="65"/>
      <c r="B553" s="65"/>
      <c r="C553" s="65"/>
      <c r="D553" s="65"/>
      <c r="E553" s="65"/>
      <c r="F553" s="65"/>
      <c r="G553" s="65"/>
      <c r="H553" s="113"/>
    </row>
    <row r="554" spans="1:8">
      <c r="A554" s="65"/>
      <c r="B554" s="65"/>
      <c r="C554" s="65"/>
      <c r="D554" s="65"/>
      <c r="E554" s="65"/>
      <c r="F554" s="65"/>
      <c r="G554" s="65"/>
      <c r="H554" s="113"/>
    </row>
    <row r="555" spans="1:8">
      <c r="A555" s="65"/>
      <c r="B555" s="65"/>
      <c r="C555" s="65"/>
      <c r="D555" s="65"/>
      <c r="E555" s="65"/>
      <c r="F555" s="65"/>
      <c r="G555" s="65"/>
      <c r="H555" s="113"/>
    </row>
    <row r="556" spans="1:8">
      <c r="A556" s="65"/>
      <c r="B556" s="65"/>
      <c r="C556" s="65"/>
      <c r="D556" s="65"/>
      <c r="E556" s="65"/>
      <c r="F556" s="65"/>
      <c r="G556" s="65"/>
      <c r="H556" s="113"/>
    </row>
    <row r="557" spans="1:8">
      <c r="A557" s="65"/>
      <c r="B557" s="65"/>
      <c r="C557" s="65"/>
      <c r="D557" s="65"/>
      <c r="E557" s="65"/>
      <c r="F557" s="65"/>
      <c r="G557" s="65"/>
      <c r="H557" s="113"/>
    </row>
    <row r="558" spans="1:8">
      <c r="A558" s="65"/>
      <c r="B558" s="65"/>
      <c r="C558" s="65"/>
      <c r="D558" s="65"/>
      <c r="E558" s="65"/>
      <c r="F558" s="65"/>
      <c r="G558" s="65"/>
      <c r="H558" s="113"/>
    </row>
    <row r="559" spans="1:8">
      <c r="A559" s="65"/>
      <c r="B559" s="65"/>
      <c r="C559" s="65"/>
      <c r="D559" s="65"/>
      <c r="E559" s="65"/>
      <c r="F559" s="65"/>
      <c r="G559" s="65"/>
      <c r="H559" s="113"/>
    </row>
    <row r="560" spans="1:8">
      <c r="A560" s="65"/>
      <c r="B560" s="65"/>
      <c r="C560" s="65"/>
      <c r="D560" s="65"/>
      <c r="E560" s="65"/>
      <c r="F560" s="65"/>
      <c r="G560" s="65"/>
      <c r="H560" s="113"/>
    </row>
    <row r="561" spans="1:8">
      <c r="A561" s="65"/>
      <c r="B561" s="65"/>
      <c r="C561" s="65"/>
      <c r="D561" s="65"/>
      <c r="E561" s="65"/>
      <c r="F561" s="65"/>
      <c r="G561" s="65"/>
      <c r="H561" s="113"/>
    </row>
    <row r="562" spans="1:8">
      <c r="A562" s="65"/>
      <c r="B562" s="65"/>
      <c r="C562" s="65"/>
      <c r="D562" s="65"/>
      <c r="E562" s="65"/>
      <c r="F562" s="65"/>
      <c r="G562" s="65"/>
      <c r="H562" s="113"/>
    </row>
    <row r="563" spans="1:8">
      <c r="A563" s="65"/>
      <c r="B563" s="65"/>
      <c r="C563" s="65"/>
      <c r="D563" s="65"/>
      <c r="E563" s="65"/>
      <c r="F563" s="65"/>
      <c r="G563" s="65"/>
      <c r="H563" s="113"/>
    </row>
    <row r="564" spans="1:8">
      <c r="A564" s="65"/>
      <c r="B564" s="65"/>
      <c r="C564" s="65"/>
      <c r="D564" s="65"/>
      <c r="E564" s="65"/>
      <c r="F564" s="65"/>
      <c r="G564" s="65"/>
      <c r="H564" s="113"/>
    </row>
    <row r="565" spans="1:8">
      <c r="A565" s="65"/>
      <c r="B565" s="65"/>
      <c r="C565" s="65"/>
      <c r="D565" s="65"/>
      <c r="E565" s="65"/>
      <c r="F565" s="65"/>
      <c r="G565" s="65"/>
      <c r="H565" s="113"/>
    </row>
    <row r="566" spans="1:8">
      <c r="A566" s="65"/>
      <c r="B566" s="65"/>
      <c r="C566" s="65"/>
      <c r="D566" s="65"/>
      <c r="E566" s="65"/>
      <c r="F566" s="65"/>
      <c r="G566" s="65"/>
      <c r="H566" s="113"/>
    </row>
    <row r="567" spans="1:8">
      <c r="A567" s="65"/>
      <c r="B567" s="65"/>
      <c r="C567" s="65"/>
      <c r="D567" s="65"/>
      <c r="E567" s="65"/>
      <c r="F567" s="65"/>
      <c r="G567" s="65"/>
      <c r="H567" s="113"/>
    </row>
    <row r="568" spans="1:8">
      <c r="A568" s="65"/>
      <c r="B568" s="65"/>
      <c r="C568" s="65"/>
      <c r="D568" s="65"/>
      <c r="E568" s="65"/>
      <c r="F568" s="65"/>
      <c r="G568" s="65"/>
      <c r="H568" s="113"/>
    </row>
    <row r="569" spans="1:8">
      <c r="A569" s="65"/>
      <c r="B569" s="65"/>
      <c r="C569" s="65"/>
      <c r="D569" s="65"/>
      <c r="E569" s="65"/>
      <c r="F569" s="65"/>
      <c r="G569" s="65"/>
      <c r="H569" s="113"/>
    </row>
    <row r="570" spans="1:8">
      <c r="A570" s="65"/>
      <c r="B570" s="65"/>
      <c r="C570" s="65"/>
      <c r="D570" s="65"/>
      <c r="E570" s="65"/>
      <c r="F570" s="65"/>
      <c r="G570" s="65"/>
      <c r="H570" s="113"/>
    </row>
    <row r="571" spans="1:8">
      <c r="A571" s="65"/>
      <c r="B571" s="65"/>
      <c r="C571" s="65"/>
      <c r="D571" s="65"/>
      <c r="E571" s="65"/>
      <c r="F571" s="65"/>
      <c r="G571" s="65"/>
      <c r="H571" s="113"/>
    </row>
    <row r="572" spans="1:8">
      <c r="A572" s="65"/>
      <c r="B572" s="65"/>
      <c r="C572" s="65"/>
      <c r="D572" s="65"/>
      <c r="E572" s="65"/>
      <c r="F572" s="65"/>
      <c r="G572" s="65"/>
      <c r="H572" s="113"/>
    </row>
    <row r="573" spans="1:8">
      <c r="A573" s="65"/>
      <c r="B573" s="65"/>
      <c r="C573" s="65"/>
      <c r="D573" s="65"/>
      <c r="E573" s="65"/>
      <c r="F573" s="65"/>
      <c r="G573" s="65"/>
      <c r="H573" s="113"/>
    </row>
    <row r="574" spans="1:8">
      <c r="A574" s="65"/>
      <c r="B574" s="65"/>
      <c r="C574" s="65"/>
      <c r="D574" s="65"/>
      <c r="E574" s="65"/>
      <c r="F574" s="65"/>
      <c r="G574" s="65"/>
      <c r="H574" s="113"/>
    </row>
    <row r="575" spans="1:8">
      <c r="A575" s="65"/>
      <c r="B575" s="65"/>
      <c r="C575" s="65"/>
      <c r="D575" s="65"/>
      <c r="E575" s="65"/>
      <c r="F575" s="65"/>
      <c r="G575" s="65"/>
      <c r="H575" s="113"/>
    </row>
    <row r="576" spans="1:8">
      <c r="A576" s="65"/>
      <c r="B576" s="65"/>
      <c r="C576" s="65"/>
      <c r="D576" s="65"/>
      <c r="E576" s="65"/>
      <c r="F576" s="65"/>
      <c r="G576" s="65"/>
      <c r="H576" s="113"/>
    </row>
    <row r="577" spans="1:8">
      <c r="A577" s="65"/>
      <c r="B577" s="65"/>
      <c r="C577" s="65"/>
      <c r="D577" s="65"/>
      <c r="E577" s="65"/>
      <c r="F577" s="65"/>
      <c r="G577" s="65"/>
      <c r="H577" s="113"/>
    </row>
    <row r="578" spans="1:8">
      <c r="A578" s="65"/>
      <c r="B578" s="65"/>
      <c r="C578" s="65"/>
      <c r="D578" s="65"/>
      <c r="E578" s="65"/>
      <c r="F578" s="65"/>
      <c r="G578" s="65"/>
      <c r="H578" s="113"/>
    </row>
    <row r="579" spans="1:8">
      <c r="A579" s="65"/>
      <c r="B579" s="65"/>
      <c r="C579" s="65"/>
      <c r="D579" s="65"/>
      <c r="E579" s="65"/>
      <c r="F579" s="65"/>
      <c r="G579" s="65"/>
      <c r="H579" s="113"/>
    </row>
    <row r="580" spans="1:8">
      <c r="A580" s="65"/>
      <c r="B580" s="65"/>
      <c r="C580" s="65"/>
      <c r="D580" s="65"/>
      <c r="E580" s="65"/>
      <c r="F580" s="65"/>
      <c r="G580" s="65"/>
      <c r="H580" s="113"/>
    </row>
    <row r="581" spans="1:8">
      <c r="A581" s="65"/>
      <c r="B581" s="65"/>
      <c r="C581" s="65"/>
      <c r="D581" s="65"/>
      <c r="E581" s="65"/>
      <c r="F581" s="65"/>
      <c r="G581" s="65"/>
      <c r="H581" s="113"/>
    </row>
    <row r="582" spans="1:8">
      <c r="A582" s="65"/>
      <c r="B582" s="65"/>
      <c r="C582" s="65"/>
      <c r="D582" s="65"/>
      <c r="E582" s="65"/>
      <c r="F582" s="65"/>
      <c r="G582" s="65"/>
      <c r="H582" s="113"/>
    </row>
    <row r="583" spans="1:8">
      <c r="A583" s="65"/>
      <c r="B583" s="65"/>
      <c r="C583" s="65"/>
      <c r="D583" s="65"/>
      <c r="E583" s="65"/>
      <c r="F583" s="65"/>
      <c r="G583" s="65"/>
      <c r="H583" s="113"/>
    </row>
    <row r="584" spans="1:8">
      <c r="A584" s="65"/>
      <c r="B584" s="65"/>
      <c r="C584" s="65"/>
      <c r="D584" s="65"/>
      <c r="E584" s="65"/>
      <c r="F584" s="65"/>
      <c r="G584" s="65"/>
      <c r="H584" s="113"/>
    </row>
    <row r="585" spans="1:8">
      <c r="A585" s="65"/>
      <c r="B585" s="65"/>
      <c r="C585" s="65"/>
      <c r="D585" s="65"/>
      <c r="E585" s="65"/>
      <c r="F585" s="65"/>
      <c r="G585" s="65"/>
      <c r="H585" s="113"/>
    </row>
    <row r="586" spans="1:8">
      <c r="A586" s="65"/>
      <c r="B586" s="65"/>
      <c r="C586" s="65"/>
      <c r="D586" s="65"/>
      <c r="E586" s="65"/>
      <c r="F586" s="65"/>
      <c r="G586" s="65"/>
      <c r="H586" s="113"/>
    </row>
    <row r="587" spans="1:8">
      <c r="A587" s="65"/>
      <c r="B587" s="65"/>
      <c r="C587" s="65"/>
      <c r="D587" s="65"/>
      <c r="E587" s="65"/>
      <c r="F587" s="65"/>
      <c r="G587" s="65"/>
      <c r="H587" s="113"/>
    </row>
    <row r="588" spans="1:8">
      <c r="A588" s="65"/>
      <c r="B588" s="65"/>
      <c r="C588" s="65"/>
      <c r="D588" s="65"/>
      <c r="E588" s="65"/>
      <c r="F588" s="65"/>
      <c r="G588" s="65"/>
      <c r="H588" s="113"/>
    </row>
    <row r="589" spans="1:8">
      <c r="A589" s="65"/>
      <c r="B589" s="65"/>
      <c r="C589" s="65"/>
      <c r="D589" s="65"/>
      <c r="E589" s="65"/>
      <c r="F589" s="65"/>
      <c r="G589" s="65"/>
      <c r="H589" s="113"/>
    </row>
    <row r="590" spans="1:8">
      <c r="A590" s="65"/>
      <c r="B590" s="65"/>
      <c r="C590" s="65"/>
      <c r="D590" s="65"/>
      <c r="E590" s="65"/>
      <c r="F590" s="65"/>
      <c r="G590" s="65"/>
      <c r="H590" s="113"/>
    </row>
    <row r="591" spans="1:8">
      <c r="A591" s="65"/>
      <c r="B591" s="65"/>
      <c r="C591" s="65"/>
      <c r="D591" s="65"/>
      <c r="E591" s="65"/>
      <c r="F591" s="65"/>
      <c r="G591" s="65"/>
      <c r="H591" s="113"/>
    </row>
    <row r="592" spans="1:8">
      <c r="A592" s="65"/>
      <c r="B592" s="65"/>
      <c r="C592" s="65"/>
      <c r="D592" s="65"/>
      <c r="E592" s="65"/>
      <c r="F592" s="65"/>
      <c r="G592" s="65"/>
      <c r="H592" s="113"/>
    </row>
    <row r="593" spans="1:8">
      <c r="A593" s="65"/>
      <c r="B593" s="65"/>
      <c r="C593" s="65"/>
      <c r="D593" s="65"/>
      <c r="E593" s="65"/>
      <c r="F593" s="65"/>
      <c r="G593" s="65"/>
      <c r="H593" s="113"/>
    </row>
    <row r="594" spans="1:8">
      <c r="A594" s="65"/>
      <c r="B594" s="65"/>
      <c r="C594" s="65"/>
      <c r="D594" s="65"/>
      <c r="E594" s="65"/>
      <c r="F594" s="65"/>
      <c r="G594" s="65"/>
      <c r="H594" s="113"/>
    </row>
    <row r="595" spans="1:8">
      <c r="A595" s="65"/>
      <c r="B595" s="65"/>
      <c r="C595" s="65"/>
      <c r="D595" s="65"/>
      <c r="E595" s="65"/>
      <c r="F595" s="65"/>
      <c r="G595" s="65"/>
      <c r="H595" s="113"/>
    </row>
    <row r="596" spans="1:8">
      <c r="A596" s="65"/>
      <c r="B596" s="65"/>
      <c r="C596" s="65"/>
      <c r="D596" s="65"/>
      <c r="E596" s="65"/>
      <c r="F596" s="65"/>
      <c r="G596" s="65"/>
      <c r="H596" s="113"/>
    </row>
    <row r="597" spans="1:8">
      <c r="A597" s="65"/>
      <c r="B597" s="65"/>
      <c r="C597" s="65"/>
      <c r="D597" s="65"/>
      <c r="E597" s="65"/>
      <c r="F597" s="65"/>
      <c r="G597" s="65"/>
      <c r="H597" s="113"/>
    </row>
    <row r="598" spans="1:8">
      <c r="A598" s="65"/>
      <c r="B598" s="65"/>
      <c r="C598" s="65"/>
      <c r="D598" s="65"/>
      <c r="E598" s="65"/>
      <c r="F598" s="65"/>
      <c r="G598" s="65"/>
      <c r="H598" s="113"/>
    </row>
    <row r="599" spans="1:8">
      <c r="A599" s="65"/>
      <c r="B599" s="65"/>
      <c r="C599" s="65"/>
      <c r="D599" s="65"/>
      <c r="E599" s="65"/>
      <c r="F599" s="65"/>
      <c r="G599" s="65"/>
      <c r="H599" s="113"/>
    </row>
    <row r="600" spans="1:8">
      <c r="A600" s="65"/>
      <c r="B600" s="65"/>
      <c r="C600" s="65"/>
      <c r="D600" s="65"/>
      <c r="E600" s="65"/>
      <c r="F600" s="65"/>
      <c r="G600" s="65"/>
      <c r="H600" s="113"/>
    </row>
    <row r="601" spans="1:8">
      <c r="A601" s="65"/>
      <c r="B601" s="65"/>
      <c r="C601" s="65"/>
      <c r="D601" s="65"/>
      <c r="E601" s="65"/>
      <c r="F601" s="65"/>
      <c r="G601" s="65"/>
      <c r="H601" s="113"/>
    </row>
    <row r="602" spans="1:8">
      <c r="A602" s="65"/>
      <c r="B602" s="65"/>
      <c r="C602" s="65"/>
      <c r="D602" s="65"/>
      <c r="E602" s="65"/>
      <c r="F602" s="65"/>
      <c r="G602" s="65"/>
      <c r="H602" s="113"/>
    </row>
    <row r="603" spans="1:8">
      <c r="A603" s="65"/>
      <c r="B603" s="65"/>
      <c r="C603" s="65"/>
      <c r="D603" s="65"/>
      <c r="E603" s="65"/>
      <c r="F603" s="65"/>
      <c r="G603" s="65"/>
      <c r="H603" s="113"/>
    </row>
    <row r="604" spans="1:8">
      <c r="A604" s="65"/>
      <c r="B604" s="65"/>
      <c r="C604" s="65"/>
      <c r="D604" s="65"/>
      <c r="E604" s="65"/>
      <c r="F604" s="65"/>
      <c r="G604" s="65"/>
      <c r="H604" s="113"/>
    </row>
    <row r="605" spans="1:8">
      <c r="A605" s="65"/>
      <c r="B605" s="65"/>
      <c r="C605" s="65"/>
      <c r="D605" s="65"/>
      <c r="E605" s="65"/>
      <c r="F605" s="65"/>
      <c r="G605" s="65"/>
      <c r="H605" s="113"/>
    </row>
    <row r="606" spans="1:8">
      <c r="A606" s="65"/>
      <c r="B606" s="65"/>
      <c r="C606" s="65"/>
      <c r="D606" s="65"/>
      <c r="E606" s="65"/>
      <c r="F606" s="65"/>
      <c r="G606" s="65"/>
      <c r="H606" s="113"/>
    </row>
    <row r="607" spans="1:8">
      <c r="A607" s="65"/>
      <c r="B607" s="65"/>
      <c r="C607" s="65"/>
      <c r="D607" s="65"/>
      <c r="E607" s="65"/>
      <c r="F607" s="65"/>
      <c r="G607" s="65"/>
      <c r="H607" s="113"/>
    </row>
    <row r="608" spans="1:8">
      <c r="A608" s="65"/>
      <c r="B608" s="65"/>
      <c r="C608" s="65"/>
      <c r="D608" s="65"/>
      <c r="E608" s="65"/>
      <c r="F608" s="65"/>
      <c r="G608" s="65"/>
      <c r="H608" s="113"/>
    </row>
    <row r="609" spans="1:8">
      <c r="A609" s="65"/>
      <c r="B609" s="65"/>
      <c r="C609" s="65"/>
      <c r="D609" s="65"/>
      <c r="E609" s="65"/>
      <c r="F609" s="65"/>
      <c r="G609" s="65"/>
      <c r="H609" s="113"/>
    </row>
    <row r="610" spans="1:8">
      <c r="A610" s="65"/>
      <c r="B610" s="65"/>
      <c r="C610" s="65"/>
      <c r="D610" s="65"/>
      <c r="E610" s="65"/>
      <c r="F610" s="65"/>
      <c r="G610" s="65"/>
      <c r="H610" s="113"/>
    </row>
    <row r="611" spans="1:8">
      <c r="A611" s="65"/>
      <c r="B611" s="65"/>
      <c r="C611" s="65"/>
      <c r="D611" s="65"/>
      <c r="E611" s="65"/>
      <c r="F611" s="65"/>
      <c r="G611" s="65"/>
      <c r="H611" s="113"/>
    </row>
    <row r="612" spans="1:8">
      <c r="A612" s="65"/>
      <c r="B612" s="65"/>
      <c r="C612" s="65"/>
      <c r="D612" s="65"/>
      <c r="E612" s="65"/>
      <c r="F612" s="65"/>
      <c r="G612" s="65"/>
      <c r="H612" s="113"/>
    </row>
    <row r="613" spans="1:8">
      <c r="A613" s="65"/>
      <c r="B613" s="65"/>
      <c r="C613" s="65"/>
      <c r="D613" s="65"/>
      <c r="E613" s="65"/>
      <c r="F613" s="65"/>
      <c r="G613" s="65"/>
      <c r="H613" s="113"/>
    </row>
    <row r="614" spans="1:8">
      <c r="A614" s="65"/>
      <c r="B614" s="65"/>
      <c r="C614" s="65"/>
      <c r="D614" s="65"/>
      <c r="E614" s="65"/>
      <c r="F614" s="65"/>
      <c r="G614" s="65"/>
      <c r="H614" s="113"/>
    </row>
    <row r="615" spans="1:8">
      <c r="A615" s="65"/>
      <c r="B615" s="65"/>
      <c r="C615" s="65"/>
      <c r="D615" s="65"/>
      <c r="E615" s="65"/>
      <c r="F615" s="65"/>
      <c r="G615" s="65"/>
      <c r="H615" s="113"/>
    </row>
    <row r="616" spans="1:8">
      <c r="A616" s="65"/>
      <c r="B616" s="65"/>
      <c r="C616" s="65"/>
      <c r="D616" s="65"/>
      <c r="E616" s="65"/>
      <c r="F616" s="65"/>
      <c r="G616" s="65"/>
      <c r="H616" s="113"/>
    </row>
    <row r="617" spans="1:8">
      <c r="A617" s="65"/>
      <c r="B617" s="65"/>
      <c r="C617" s="65"/>
      <c r="D617" s="65"/>
      <c r="E617" s="65"/>
      <c r="F617" s="65"/>
      <c r="G617" s="65"/>
      <c r="H617" s="113"/>
    </row>
    <row r="618" spans="1:8">
      <c r="A618" s="65"/>
      <c r="B618" s="65"/>
      <c r="C618" s="65"/>
      <c r="D618" s="65"/>
      <c r="E618" s="65"/>
      <c r="F618" s="65"/>
      <c r="G618" s="65"/>
      <c r="H618" s="113"/>
    </row>
    <row r="619" spans="1:8">
      <c r="A619" s="65"/>
      <c r="B619" s="65"/>
      <c r="C619" s="65"/>
      <c r="D619" s="65"/>
      <c r="E619" s="65"/>
      <c r="F619" s="65"/>
      <c r="G619" s="65"/>
      <c r="H619" s="113"/>
    </row>
    <row r="620" spans="1:8">
      <c r="A620" s="65"/>
      <c r="B620" s="65"/>
      <c r="C620" s="65"/>
      <c r="D620" s="65"/>
      <c r="E620" s="65"/>
      <c r="F620" s="65"/>
      <c r="G620" s="65"/>
      <c r="H620" s="113"/>
    </row>
    <row r="621" spans="1:8">
      <c r="A621" s="65"/>
      <c r="B621" s="65"/>
      <c r="C621" s="65"/>
      <c r="D621" s="65"/>
      <c r="E621" s="65"/>
      <c r="F621" s="65"/>
      <c r="G621" s="65"/>
      <c r="H621" s="113"/>
    </row>
    <row r="622" spans="1:8">
      <c r="A622" s="65"/>
      <c r="B622" s="65"/>
      <c r="C622" s="65"/>
      <c r="D622" s="65"/>
      <c r="E622" s="65"/>
      <c r="F622" s="65"/>
      <c r="G622" s="65"/>
      <c r="H622" s="113"/>
    </row>
    <row r="623" spans="1:8">
      <c r="A623" s="65"/>
      <c r="B623" s="65"/>
      <c r="C623" s="65"/>
      <c r="D623" s="65"/>
      <c r="E623" s="65"/>
      <c r="F623" s="65"/>
      <c r="G623" s="65"/>
      <c r="H623" s="113"/>
    </row>
    <row r="624" spans="1:8">
      <c r="A624" s="65"/>
      <c r="B624" s="65"/>
      <c r="C624" s="65"/>
      <c r="D624" s="65"/>
      <c r="E624" s="65"/>
      <c r="F624" s="65"/>
      <c r="G624" s="65"/>
      <c r="H624" s="113"/>
    </row>
    <row r="625" spans="1:8">
      <c r="A625" s="65"/>
      <c r="B625" s="65"/>
      <c r="C625" s="65"/>
      <c r="D625" s="65"/>
      <c r="E625" s="65"/>
      <c r="F625" s="65"/>
      <c r="G625" s="65"/>
      <c r="H625" s="113"/>
    </row>
    <row r="626" spans="1:8">
      <c r="A626" s="65"/>
      <c r="B626" s="65"/>
      <c r="C626" s="65"/>
      <c r="D626" s="65"/>
      <c r="E626" s="65"/>
      <c r="F626" s="65"/>
      <c r="G626" s="65"/>
      <c r="H626" s="113"/>
    </row>
    <row r="627" spans="1:8">
      <c r="A627" s="65"/>
      <c r="B627" s="65"/>
      <c r="C627" s="65"/>
      <c r="D627" s="65"/>
      <c r="E627" s="65"/>
      <c r="F627" s="65"/>
      <c r="G627" s="65"/>
      <c r="H627" s="113"/>
    </row>
    <row r="628" spans="1:8">
      <c r="A628" s="65"/>
      <c r="B628" s="65"/>
      <c r="C628" s="65"/>
      <c r="D628" s="65"/>
      <c r="E628" s="65"/>
      <c r="F628" s="65"/>
      <c r="G628" s="65"/>
      <c r="H628" s="113"/>
    </row>
    <row r="629" spans="1:8">
      <c r="A629" s="65"/>
      <c r="B629" s="65"/>
      <c r="C629" s="65"/>
      <c r="D629" s="65"/>
      <c r="E629" s="65"/>
      <c r="F629" s="65"/>
      <c r="G629" s="65"/>
      <c r="H629" s="113"/>
    </row>
    <row r="630" spans="1:8">
      <c r="A630" s="65"/>
      <c r="B630" s="65"/>
      <c r="C630" s="65"/>
      <c r="D630" s="65"/>
      <c r="E630" s="65"/>
      <c r="F630" s="65"/>
      <c r="G630" s="65"/>
      <c r="H630" s="113"/>
    </row>
    <row r="631" spans="1:8">
      <c r="A631" s="65"/>
      <c r="B631" s="65"/>
      <c r="C631" s="65"/>
      <c r="D631" s="65"/>
      <c r="E631" s="65"/>
      <c r="F631" s="65"/>
      <c r="G631" s="65"/>
      <c r="H631" s="113"/>
    </row>
    <row r="632" spans="1:8">
      <c r="A632" s="65"/>
      <c r="B632" s="65"/>
      <c r="C632" s="65"/>
      <c r="D632" s="65"/>
      <c r="E632" s="65"/>
      <c r="F632" s="65"/>
      <c r="G632" s="65"/>
      <c r="H632" s="113"/>
    </row>
    <row r="633" spans="1:8">
      <c r="A633" s="65"/>
      <c r="B633" s="65"/>
      <c r="C633" s="65"/>
      <c r="D633" s="65"/>
      <c r="E633" s="65"/>
      <c r="F633" s="65"/>
      <c r="G633" s="65"/>
      <c r="H633" s="113"/>
    </row>
    <row r="634" spans="1:8">
      <c r="A634" s="65"/>
      <c r="B634" s="65"/>
      <c r="C634" s="65"/>
      <c r="D634" s="65"/>
      <c r="E634" s="65"/>
      <c r="F634" s="65"/>
      <c r="G634" s="65"/>
      <c r="H634" s="113"/>
    </row>
    <row r="635" spans="1:8">
      <c r="A635" s="65"/>
      <c r="B635" s="65"/>
      <c r="C635" s="65"/>
      <c r="D635" s="65"/>
      <c r="E635" s="65"/>
      <c r="F635" s="65"/>
      <c r="G635" s="65"/>
      <c r="H635" s="113"/>
    </row>
    <row r="636" spans="1:8">
      <c r="A636" s="65"/>
      <c r="B636" s="65"/>
      <c r="C636" s="65"/>
      <c r="D636" s="65"/>
      <c r="E636" s="65"/>
      <c r="F636" s="65"/>
      <c r="G636" s="65"/>
      <c r="H636" s="113"/>
    </row>
    <row r="637" spans="1:8">
      <c r="A637" s="65"/>
      <c r="B637" s="65"/>
      <c r="C637" s="65"/>
      <c r="D637" s="65"/>
      <c r="E637" s="65"/>
      <c r="F637" s="65"/>
      <c r="G637" s="65"/>
      <c r="H637" s="113"/>
    </row>
    <row r="638" spans="1:8">
      <c r="A638" s="65"/>
      <c r="B638" s="65"/>
      <c r="C638" s="65"/>
      <c r="D638" s="65"/>
      <c r="E638" s="65"/>
      <c r="F638" s="65"/>
      <c r="G638" s="65"/>
      <c r="H638" s="113"/>
    </row>
    <row r="639" spans="1:8">
      <c r="A639" s="65"/>
      <c r="B639" s="65"/>
      <c r="C639" s="65"/>
      <c r="D639" s="65"/>
      <c r="E639" s="65"/>
      <c r="F639" s="65"/>
      <c r="G639" s="65"/>
      <c r="H639" s="113"/>
    </row>
    <row r="640" spans="1:8">
      <c r="A640" s="65"/>
      <c r="B640" s="65"/>
      <c r="C640" s="65"/>
      <c r="D640" s="65"/>
      <c r="E640" s="65"/>
      <c r="F640" s="65"/>
      <c r="G640" s="65"/>
      <c r="H640" s="113"/>
    </row>
    <row r="641" spans="1:8">
      <c r="A641" s="65"/>
      <c r="B641" s="65"/>
      <c r="C641" s="65"/>
      <c r="D641" s="65"/>
      <c r="E641" s="65"/>
      <c r="F641" s="65"/>
      <c r="G641" s="65"/>
      <c r="H641" s="113"/>
    </row>
    <row r="642" spans="1:8">
      <c r="A642" s="65"/>
      <c r="B642" s="65"/>
      <c r="C642" s="65"/>
      <c r="D642" s="65"/>
      <c r="E642" s="65"/>
      <c r="F642" s="65"/>
      <c r="G642" s="65"/>
      <c r="H642" s="113"/>
    </row>
    <row r="643" spans="1:8">
      <c r="A643" s="65"/>
      <c r="B643" s="65"/>
      <c r="C643" s="65"/>
      <c r="D643" s="65"/>
      <c r="E643" s="65"/>
      <c r="F643" s="65"/>
      <c r="G643" s="65"/>
      <c r="H643" s="113"/>
    </row>
    <row r="644" spans="1:8">
      <c r="A644" s="65"/>
      <c r="B644" s="65"/>
      <c r="C644" s="65"/>
      <c r="D644" s="65"/>
      <c r="E644" s="65"/>
      <c r="F644" s="65"/>
      <c r="G644" s="65"/>
      <c r="H644" s="113"/>
    </row>
    <row r="645" spans="1:8">
      <c r="A645" s="65"/>
      <c r="B645" s="65"/>
      <c r="C645" s="65"/>
      <c r="D645" s="65"/>
      <c r="E645" s="65"/>
      <c r="F645" s="65"/>
      <c r="G645" s="65"/>
      <c r="H645" s="113"/>
    </row>
    <row r="646" spans="1:8">
      <c r="A646" s="65"/>
      <c r="B646" s="65"/>
      <c r="C646" s="65"/>
      <c r="D646" s="65"/>
      <c r="E646" s="65"/>
      <c r="F646" s="65"/>
      <c r="G646" s="65"/>
      <c r="H646" s="113"/>
    </row>
    <row r="647" spans="1:8">
      <c r="A647" s="65"/>
      <c r="B647" s="65"/>
      <c r="C647" s="65"/>
      <c r="D647" s="65"/>
      <c r="E647" s="65"/>
      <c r="F647" s="65"/>
      <c r="G647" s="65"/>
      <c r="H647" s="113"/>
    </row>
    <row r="648" spans="1:8">
      <c r="A648" s="65"/>
      <c r="B648" s="65"/>
      <c r="C648" s="65"/>
      <c r="D648" s="65"/>
      <c r="E648" s="65"/>
      <c r="F648" s="65"/>
      <c r="G648" s="65"/>
      <c r="H648" s="113"/>
    </row>
    <row r="649" spans="1:8">
      <c r="A649" s="65"/>
      <c r="B649" s="65"/>
      <c r="C649" s="65"/>
      <c r="D649" s="65"/>
      <c r="E649" s="65"/>
      <c r="F649" s="65"/>
      <c r="G649" s="65"/>
      <c r="H649" s="113"/>
    </row>
    <row r="650" spans="1:8">
      <c r="A650" s="65"/>
      <c r="B650" s="65"/>
      <c r="C650" s="65"/>
      <c r="D650" s="65"/>
      <c r="E650" s="65"/>
      <c r="F650" s="65"/>
      <c r="G650" s="65"/>
      <c r="H650" s="113"/>
    </row>
    <row r="651" spans="1:8">
      <c r="A651" s="65"/>
      <c r="B651" s="65"/>
      <c r="C651" s="65"/>
      <c r="D651" s="65"/>
      <c r="E651" s="65"/>
      <c r="F651" s="65"/>
      <c r="G651" s="65"/>
      <c r="H651" s="113"/>
    </row>
    <row r="652" spans="1:8">
      <c r="A652" s="65"/>
      <c r="B652" s="65"/>
      <c r="C652" s="65"/>
      <c r="D652" s="65"/>
      <c r="E652" s="65"/>
      <c r="F652" s="65"/>
      <c r="G652" s="65"/>
      <c r="H652" s="113"/>
    </row>
    <row r="653" spans="1:8">
      <c r="A653" s="65"/>
      <c r="B653" s="65"/>
      <c r="C653" s="65"/>
      <c r="D653" s="65"/>
      <c r="E653" s="65"/>
      <c r="F653" s="65"/>
      <c r="G653" s="65"/>
      <c r="H653" s="113"/>
    </row>
    <row r="654" spans="1:8">
      <c r="A654" s="65"/>
      <c r="B654" s="65"/>
      <c r="C654" s="65"/>
      <c r="D654" s="65"/>
      <c r="E654" s="65"/>
      <c r="F654" s="65"/>
      <c r="G654" s="65"/>
      <c r="H654" s="113"/>
    </row>
    <row r="655" spans="1:8">
      <c r="A655" s="65"/>
      <c r="B655" s="65"/>
      <c r="C655" s="65"/>
      <c r="D655" s="65"/>
      <c r="E655" s="65"/>
      <c r="F655" s="65"/>
      <c r="G655" s="65"/>
      <c r="H655" s="113"/>
    </row>
    <row r="656" spans="1:8">
      <c r="A656" s="65"/>
      <c r="B656" s="65"/>
      <c r="C656" s="65"/>
      <c r="D656" s="65"/>
      <c r="E656" s="65"/>
      <c r="F656" s="65"/>
      <c r="G656" s="65"/>
      <c r="H656" s="113"/>
    </row>
    <row r="657" spans="1:8">
      <c r="A657" s="65"/>
      <c r="B657" s="65"/>
      <c r="C657" s="65"/>
      <c r="D657" s="65"/>
      <c r="E657" s="65"/>
      <c r="F657" s="65"/>
      <c r="G657" s="65"/>
      <c r="H657" s="113"/>
    </row>
    <row r="658" spans="1:8">
      <c r="A658" s="65"/>
      <c r="B658" s="65"/>
      <c r="C658" s="65"/>
      <c r="D658" s="65"/>
      <c r="E658" s="65"/>
      <c r="F658" s="65"/>
      <c r="G658" s="65"/>
      <c r="H658" s="113"/>
    </row>
    <row r="659" spans="1:8">
      <c r="A659" s="65"/>
      <c r="B659" s="65"/>
      <c r="C659" s="65"/>
      <c r="D659" s="65"/>
      <c r="E659" s="65"/>
      <c r="F659" s="65"/>
      <c r="G659" s="65"/>
      <c r="H659" s="113"/>
    </row>
    <row r="660" spans="1:8">
      <c r="A660" s="65"/>
      <c r="B660" s="65"/>
      <c r="C660" s="65"/>
      <c r="D660" s="65"/>
      <c r="E660" s="65"/>
      <c r="F660" s="65"/>
      <c r="G660" s="65"/>
      <c r="H660" s="113"/>
    </row>
    <row r="661" spans="1:8">
      <c r="A661" s="65"/>
      <c r="B661" s="65"/>
      <c r="C661" s="65"/>
      <c r="D661" s="65"/>
      <c r="E661" s="65"/>
      <c r="F661" s="65"/>
      <c r="G661" s="65"/>
      <c r="H661" s="113"/>
    </row>
    <row r="662" spans="1:8">
      <c r="A662" s="65"/>
      <c r="B662" s="65"/>
      <c r="C662" s="65"/>
      <c r="D662" s="65"/>
      <c r="E662" s="65"/>
      <c r="F662" s="65"/>
      <c r="G662" s="65"/>
      <c r="H662" s="113"/>
    </row>
    <row r="663" spans="1:8">
      <c r="A663" s="65"/>
      <c r="B663" s="65"/>
      <c r="C663" s="65"/>
      <c r="D663" s="65"/>
      <c r="E663" s="65"/>
      <c r="F663" s="65"/>
      <c r="G663" s="65"/>
      <c r="H663" s="113"/>
    </row>
    <row r="664" spans="1:8">
      <c r="A664" s="65"/>
      <c r="B664" s="65"/>
      <c r="C664" s="65"/>
      <c r="D664" s="65"/>
      <c r="E664" s="65"/>
      <c r="F664" s="65"/>
      <c r="G664" s="65"/>
      <c r="H664" s="113"/>
    </row>
    <row r="665" spans="1:8">
      <c r="A665" s="65"/>
      <c r="B665" s="65"/>
      <c r="C665" s="65"/>
      <c r="D665" s="65"/>
      <c r="E665" s="65"/>
      <c r="F665" s="65"/>
      <c r="G665" s="65"/>
      <c r="H665" s="113"/>
    </row>
    <row r="666" spans="1:8">
      <c r="A666" s="65"/>
      <c r="B666" s="65"/>
      <c r="C666" s="65"/>
      <c r="D666" s="65"/>
      <c r="E666" s="65"/>
      <c r="F666" s="65"/>
      <c r="G666" s="65"/>
      <c r="H666" s="113"/>
    </row>
    <row r="667" spans="1:8">
      <c r="A667" s="65"/>
      <c r="B667" s="65"/>
      <c r="C667" s="65"/>
      <c r="D667" s="65"/>
      <c r="E667" s="65"/>
      <c r="F667" s="65"/>
      <c r="G667" s="65"/>
      <c r="H667" s="113"/>
    </row>
    <row r="668" spans="1:8">
      <c r="A668" s="65"/>
      <c r="B668" s="65"/>
      <c r="C668" s="65"/>
      <c r="D668" s="65"/>
      <c r="E668" s="65"/>
      <c r="F668" s="65"/>
      <c r="G668" s="65"/>
      <c r="H668" s="113"/>
    </row>
    <row r="669" spans="1:8">
      <c r="A669" s="65"/>
      <c r="B669" s="65"/>
      <c r="C669" s="65"/>
      <c r="D669" s="65"/>
      <c r="E669" s="65"/>
      <c r="F669" s="65"/>
      <c r="G669" s="65"/>
      <c r="H669" s="113"/>
    </row>
    <row r="670" spans="1:8">
      <c r="A670" s="65"/>
      <c r="B670" s="65"/>
      <c r="C670" s="65"/>
      <c r="D670" s="65"/>
      <c r="E670" s="65"/>
      <c r="F670" s="65"/>
      <c r="G670" s="65"/>
      <c r="H670" s="113"/>
    </row>
    <row r="671" spans="1:8">
      <c r="A671" s="65"/>
      <c r="B671" s="65"/>
      <c r="C671" s="65"/>
      <c r="D671" s="65"/>
      <c r="E671" s="65"/>
      <c r="F671" s="65"/>
      <c r="G671" s="65"/>
      <c r="H671" s="113"/>
    </row>
    <row r="672" spans="1:8">
      <c r="A672" s="65"/>
      <c r="B672" s="65"/>
      <c r="C672" s="65"/>
      <c r="D672" s="65"/>
      <c r="E672" s="65"/>
      <c r="F672" s="65"/>
      <c r="G672" s="65"/>
      <c r="H672" s="113"/>
    </row>
    <row r="673" spans="1:8">
      <c r="A673" s="65"/>
      <c r="B673" s="65"/>
      <c r="C673" s="65"/>
      <c r="D673" s="65"/>
      <c r="E673" s="65"/>
      <c r="F673" s="65"/>
      <c r="G673" s="65"/>
      <c r="H673" s="113"/>
    </row>
    <row r="674" spans="1:8">
      <c r="A674" s="65"/>
      <c r="B674" s="65"/>
      <c r="C674" s="65"/>
      <c r="D674" s="65"/>
      <c r="E674" s="65"/>
      <c r="F674" s="65"/>
      <c r="G674" s="65"/>
      <c r="H674" s="113"/>
    </row>
    <row r="675" spans="1:8">
      <c r="A675" s="65"/>
      <c r="B675" s="65"/>
      <c r="C675" s="65"/>
      <c r="D675" s="65"/>
      <c r="E675" s="65"/>
      <c r="F675" s="65"/>
      <c r="G675" s="65"/>
      <c r="H675" s="113"/>
    </row>
    <row r="676" spans="1:8">
      <c r="A676" s="65"/>
      <c r="B676" s="65"/>
      <c r="C676" s="65"/>
      <c r="D676" s="65"/>
      <c r="E676" s="65"/>
      <c r="F676" s="65"/>
      <c r="G676" s="65"/>
      <c r="H676" s="113"/>
    </row>
    <row r="677" spans="1:8">
      <c r="A677" s="65"/>
      <c r="B677" s="65"/>
      <c r="C677" s="65"/>
      <c r="D677" s="65"/>
      <c r="E677" s="65"/>
      <c r="F677" s="65"/>
      <c r="G677" s="65"/>
      <c r="H677" s="113"/>
    </row>
    <row r="678" spans="1:8">
      <c r="A678" s="65"/>
      <c r="B678" s="65"/>
      <c r="C678" s="65"/>
      <c r="D678" s="65"/>
      <c r="E678" s="65"/>
      <c r="F678" s="65"/>
      <c r="G678" s="65"/>
      <c r="H678" s="113"/>
    </row>
    <row r="679" spans="1:8">
      <c r="A679" s="65"/>
      <c r="B679" s="65"/>
      <c r="C679" s="65"/>
      <c r="D679" s="65"/>
      <c r="E679" s="65"/>
      <c r="F679" s="65"/>
      <c r="G679" s="65"/>
      <c r="H679" s="113"/>
    </row>
    <row r="680" spans="1:8">
      <c r="A680" s="65"/>
      <c r="B680" s="65"/>
      <c r="C680" s="65"/>
      <c r="D680" s="65"/>
      <c r="E680" s="65"/>
      <c r="F680" s="65"/>
      <c r="G680" s="65"/>
      <c r="H680" s="113"/>
    </row>
    <row r="681" spans="1:8">
      <c r="A681" s="65"/>
      <c r="B681" s="65"/>
      <c r="C681" s="65"/>
      <c r="D681" s="65"/>
      <c r="E681" s="65"/>
      <c r="F681" s="65"/>
      <c r="G681" s="65"/>
      <c r="H681" s="113"/>
    </row>
    <row r="682" spans="1:8">
      <c r="A682" s="65"/>
      <c r="B682" s="65"/>
      <c r="C682" s="65"/>
      <c r="D682" s="65"/>
      <c r="E682" s="65"/>
      <c r="F682" s="65"/>
      <c r="G682" s="65"/>
      <c r="H682" s="113"/>
    </row>
    <row r="683" spans="1:8">
      <c r="A683" s="65"/>
      <c r="B683" s="65"/>
      <c r="C683" s="65"/>
      <c r="D683" s="65"/>
      <c r="E683" s="65"/>
      <c r="F683" s="65"/>
      <c r="G683" s="65"/>
      <c r="H683" s="113"/>
    </row>
    <row r="684" spans="1:8">
      <c r="A684" s="65"/>
      <c r="B684" s="65"/>
      <c r="C684" s="65"/>
      <c r="D684" s="65"/>
      <c r="E684" s="65"/>
      <c r="F684" s="65"/>
      <c r="G684" s="65"/>
      <c r="H684" s="113"/>
    </row>
    <row r="685" spans="1:8">
      <c r="A685" s="65"/>
      <c r="B685" s="65"/>
      <c r="C685" s="65"/>
      <c r="D685" s="65"/>
      <c r="E685" s="65"/>
      <c r="F685" s="65"/>
      <c r="G685" s="65"/>
      <c r="H685" s="113"/>
    </row>
    <row r="686" spans="1:8">
      <c r="A686" s="65"/>
      <c r="B686" s="65"/>
      <c r="C686" s="65"/>
      <c r="D686" s="65"/>
      <c r="E686" s="65"/>
      <c r="F686" s="65"/>
      <c r="G686" s="65"/>
      <c r="H686" s="113"/>
    </row>
    <row r="687" spans="1:8">
      <c r="A687" s="65"/>
      <c r="B687" s="65"/>
      <c r="C687" s="65"/>
      <c r="D687" s="65"/>
      <c r="E687" s="65"/>
      <c r="F687" s="65"/>
      <c r="G687" s="65"/>
      <c r="H687" s="113"/>
    </row>
    <row r="688" spans="1:8">
      <c r="A688" s="65"/>
      <c r="B688" s="65"/>
      <c r="C688" s="65"/>
      <c r="D688" s="65"/>
      <c r="E688" s="65"/>
      <c r="F688" s="65"/>
      <c r="G688" s="65"/>
      <c r="H688" s="113"/>
    </row>
    <row r="689" spans="1:8">
      <c r="A689" s="65"/>
      <c r="B689" s="65"/>
      <c r="C689" s="65"/>
      <c r="D689" s="65"/>
      <c r="E689" s="65"/>
      <c r="F689" s="65"/>
      <c r="G689" s="65"/>
      <c r="H689" s="113"/>
    </row>
    <row r="690" spans="1:8">
      <c r="A690" s="65"/>
      <c r="B690" s="65"/>
      <c r="C690" s="65"/>
      <c r="D690" s="65"/>
      <c r="E690" s="65"/>
      <c r="F690" s="65"/>
      <c r="G690" s="65"/>
      <c r="H690" s="113"/>
    </row>
    <row r="691" spans="1:8">
      <c r="A691" s="65"/>
      <c r="B691" s="65"/>
      <c r="C691" s="65"/>
      <c r="D691" s="65"/>
      <c r="E691" s="65"/>
      <c r="F691" s="65"/>
      <c r="G691" s="65"/>
      <c r="H691" s="113"/>
    </row>
    <row r="692" spans="1:8">
      <c r="A692" s="65"/>
      <c r="B692" s="65"/>
      <c r="C692" s="65"/>
      <c r="D692" s="65"/>
      <c r="E692" s="65"/>
      <c r="F692" s="65"/>
      <c r="G692" s="65"/>
      <c r="H692" s="113"/>
    </row>
    <row r="693" spans="1:8">
      <c r="A693" s="65"/>
      <c r="B693" s="65"/>
      <c r="C693" s="65"/>
      <c r="D693" s="65"/>
      <c r="E693" s="65"/>
      <c r="F693" s="65"/>
      <c r="G693" s="65"/>
      <c r="H693" s="113"/>
    </row>
    <row r="694" spans="1:8">
      <c r="A694" s="65"/>
      <c r="B694" s="65"/>
      <c r="C694" s="65"/>
      <c r="D694" s="65"/>
      <c r="E694" s="65"/>
      <c r="F694" s="65"/>
      <c r="G694" s="65"/>
      <c r="H694" s="113"/>
    </row>
    <row r="695" spans="1:8">
      <c r="A695" s="65"/>
      <c r="B695" s="65"/>
      <c r="C695" s="65"/>
      <c r="D695" s="65"/>
      <c r="E695" s="65"/>
      <c r="F695" s="65"/>
      <c r="G695" s="65"/>
      <c r="H695" s="113"/>
    </row>
    <row r="696" spans="1:8">
      <c r="A696" s="65"/>
      <c r="B696" s="65"/>
      <c r="C696" s="65"/>
      <c r="D696" s="65"/>
      <c r="E696" s="65"/>
      <c r="F696" s="65"/>
      <c r="G696" s="65"/>
      <c r="H696" s="113"/>
    </row>
    <row r="697" spans="1:8">
      <c r="A697" s="65"/>
      <c r="B697" s="65"/>
      <c r="C697" s="65"/>
      <c r="D697" s="65"/>
      <c r="E697" s="65"/>
      <c r="F697" s="65"/>
      <c r="G697" s="65"/>
      <c r="H697" s="113"/>
    </row>
    <row r="698" spans="1:8">
      <c r="A698" s="65"/>
      <c r="B698" s="65"/>
      <c r="C698" s="65"/>
      <c r="D698" s="65"/>
      <c r="E698" s="65"/>
      <c r="F698" s="65"/>
      <c r="G698" s="65"/>
      <c r="H698" s="113"/>
    </row>
    <row r="699" spans="1:8">
      <c r="A699" s="65"/>
      <c r="B699" s="65"/>
      <c r="C699" s="65"/>
      <c r="D699" s="65"/>
      <c r="E699" s="65"/>
      <c r="F699" s="65"/>
      <c r="G699" s="65"/>
      <c r="H699" s="113"/>
    </row>
    <row r="700" spans="1:8">
      <c r="A700" s="65"/>
      <c r="B700" s="65"/>
      <c r="C700" s="65"/>
      <c r="D700" s="65"/>
      <c r="E700" s="65"/>
      <c r="F700" s="65"/>
      <c r="G700" s="65"/>
      <c r="H700" s="113"/>
    </row>
    <row r="701" spans="1:8">
      <c r="A701" s="65"/>
      <c r="B701" s="65"/>
      <c r="C701" s="65"/>
      <c r="D701" s="65"/>
      <c r="E701" s="65"/>
      <c r="F701" s="65"/>
      <c r="G701" s="65"/>
      <c r="H701" s="113"/>
    </row>
    <row r="702" spans="1:8">
      <c r="A702" s="65"/>
      <c r="B702" s="65"/>
      <c r="C702" s="65"/>
      <c r="D702" s="65"/>
      <c r="E702" s="65"/>
      <c r="F702" s="65"/>
      <c r="G702" s="65"/>
      <c r="H702" s="113"/>
    </row>
    <row r="703" spans="1:8">
      <c r="A703" s="65"/>
      <c r="B703" s="65"/>
      <c r="C703" s="65"/>
      <c r="D703" s="65"/>
      <c r="E703" s="65"/>
      <c r="F703" s="65"/>
      <c r="G703" s="65"/>
      <c r="H703" s="113"/>
    </row>
    <row r="704" spans="1:8">
      <c r="A704" s="65"/>
      <c r="B704" s="65"/>
      <c r="C704" s="65"/>
      <c r="D704" s="65"/>
      <c r="E704" s="65"/>
      <c r="F704" s="65"/>
      <c r="G704" s="65"/>
      <c r="H704" s="113"/>
    </row>
    <row r="705" spans="1:8">
      <c r="A705" s="65"/>
      <c r="B705" s="65"/>
      <c r="C705" s="65"/>
      <c r="D705" s="65"/>
      <c r="E705" s="65"/>
      <c r="F705" s="65"/>
      <c r="G705" s="65"/>
      <c r="H705" s="113"/>
    </row>
    <row r="706" spans="1:8">
      <c r="A706" s="65"/>
      <c r="B706" s="65"/>
      <c r="C706" s="65"/>
      <c r="D706" s="65"/>
      <c r="E706" s="65"/>
      <c r="F706" s="65"/>
      <c r="G706" s="65"/>
      <c r="H706" s="113"/>
    </row>
    <row r="707" spans="1:8">
      <c r="A707" s="65"/>
      <c r="B707" s="65"/>
      <c r="C707" s="65"/>
      <c r="D707" s="65"/>
      <c r="E707" s="65"/>
      <c r="F707" s="65"/>
      <c r="G707" s="65"/>
      <c r="H707" s="113"/>
    </row>
    <row r="708" spans="1:8">
      <c r="A708" s="65"/>
      <c r="B708" s="65"/>
      <c r="C708" s="65"/>
      <c r="D708" s="65"/>
      <c r="E708" s="65"/>
      <c r="F708" s="65"/>
      <c r="G708" s="65"/>
      <c r="H708" s="113"/>
    </row>
    <row r="709" spans="1:8">
      <c r="A709" s="65"/>
      <c r="B709" s="65"/>
      <c r="C709" s="65"/>
      <c r="D709" s="65"/>
      <c r="E709" s="65"/>
      <c r="F709" s="65"/>
      <c r="G709" s="65"/>
      <c r="H709" s="113"/>
    </row>
    <row r="710" spans="1:8">
      <c r="A710" s="65"/>
      <c r="B710" s="65"/>
      <c r="C710" s="65"/>
      <c r="D710" s="65"/>
      <c r="E710" s="65"/>
      <c r="F710" s="65"/>
      <c r="G710" s="65"/>
      <c r="H710" s="113"/>
    </row>
    <row r="711" spans="1:8">
      <c r="A711" s="65"/>
      <c r="B711" s="65"/>
      <c r="C711" s="65"/>
      <c r="D711" s="65"/>
      <c r="E711" s="65"/>
      <c r="F711" s="65"/>
      <c r="G711" s="65"/>
      <c r="H711" s="113"/>
    </row>
    <row r="712" spans="1:8">
      <c r="A712" s="65"/>
      <c r="B712" s="65"/>
      <c r="C712" s="65"/>
      <c r="D712" s="65"/>
      <c r="E712" s="65"/>
      <c r="F712" s="65"/>
      <c r="G712" s="65"/>
      <c r="H712" s="113"/>
    </row>
    <row r="713" spans="1:8">
      <c r="A713" s="65"/>
      <c r="B713" s="65"/>
      <c r="C713" s="65"/>
      <c r="D713" s="65"/>
      <c r="E713" s="65"/>
      <c r="F713" s="65"/>
      <c r="G713" s="65"/>
      <c r="H713" s="113"/>
    </row>
    <row r="714" spans="1:8">
      <c r="A714" s="65"/>
      <c r="B714" s="65"/>
      <c r="C714" s="65"/>
      <c r="D714" s="65"/>
      <c r="E714" s="65"/>
      <c r="F714" s="65"/>
      <c r="G714" s="65"/>
      <c r="H714" s="113"/>
    </row>
    <row r="715" spans="1:8">
      <c r="A715" s="65"/>
      <c r="B715" s="65"/>
      <c r="C715" s="65"/>
      <c r="D715" s="65"/>
      <c r="E715" s="65"/>
      <c r="F715" s="65"/>
      <c r="G715" s="65"/>
      <c r="H715" s="113"/>
    </row>
    <row r="716" spans="1:8">
      <c r="A716" s="65"/>
      <c r="B716" s="65"/>
      <c r="C716" s="65"/>
      <c r="D716" s="65"/>
      <c r="E716" s="65"/>
      <c r="F716" s="65"/>
      <c r="G716" s="65"/>
      <c r="H716" s="113"/>
    </row>
    <row r="717" spans="1:8">
      <c r="A717" s="65"/>
      <c r="B717" s="65"/>
      <c r="C717" s="65"/>
      <c r="D717" s="65"/>
      <c r="E717" s="65"/>
      <c r="F717" s="65"/>
      <c r="G717" s="65"/>
      <c r="H717" s="113"/>
    </row>
    <row r="718" spans="1:8">
      <c r="A718" s="65"/>
      <c r="B718" s="65"/>
      <c r="C718" s="65"/>
      <c r="D718" s="65"/>
      <c r="E718" s="65"/>
      <c r="F718" s="65"/>
      <c r="G718" s="65"/>
      <c r="H718" s="113"/>
    </row>
    <row r="719" spans="1:8">
      <c r="A719" s="65"/>
      <c r="B719" s="65"/>
      <c r="C719" s="65"/>
      <c r="D719" s="65"/>
      <c r="E719" s="65"/>
      <c r="F719" s="65"/>
      <c r="G719" s="65"/>
      <c r="H719" s="113"/>
    </row>
    <row r="720" spans="1:8">
      <c r="A720" s="65"/>
      <c r="B720" s="65"/>
      <c r="C720" s="65"/>
      <c r="D720" s="65"/>
      <c r="E720" s="65"/>
      <c r="F720" s="65"/>
      <c r="G720" s="65"/>
      <c r="H720" s="113"/>
    </row>
    <row r="721" spans="1:8">
      <c r="A721" s="65"/>
      <c r="B721" s="65"/>
      <c r="C721" s="65"/>
      <c r="D721" s="65"/>
      <c r="E721" s="65"/>
      <c r="F721" s="65"/>
      <c r="G721" s="65"/>
      <c r="H721" s="113"/>
    </row>
    <row r="722" spans="1:8">
      <c r="A722" s="65"/>
      <c r="B722" s="65"/>
      <c r="C722" s="65"/>
      <c r="D722" s="65"/>
      <c r="E722" s="65"/>
      <c r="F722" s="65"/>
      <c r="G722" s="65"/>
      <c r="H722" s="113"/>
    </row>
    <row r="723" spans="1:8">
      <c r="A723" s="65"/>
      <c r="B723" s="65"/>
      <c r="C723" s="65"/>
      <c r="D723" s="65"/>
      <c r="E723" s="65"/>
      <c r="F723" s="65"/>
      <c r="G723" s="65"/>
      <c r="H723" s="113"/>
    </row>
    <row r="724" spans="1:8">
      <c r="A724" s="65"/>
      <c r="B724" s="65"/>
      <c r="C724" s="65"/>
      <c r="D724" s="65"/>
      <c r="E724" s="65"/>
      <c r="F724" s="65"/>
      <c r="G724" s="65"/>
      <c r="H724" s="113"/>
    </row>
    <row r="725" spans="1:8">
      <c r="A725" s="65"/>
      <c r="B725" s="65"/>
      <c r="C725" s="65"/>
      <c r="D725" s="65"/>
      <c r="E725" s="65"/>
      <c r="F725" s="65"/>
      <c r="G725" s="65"/>
      <c r="H725" s="113"/>
    </row>
    <row r="726" spans="1:8">
      <c r="A726" s="65"/>
      <c r="B726" s="65"/>
      <c r="C726" s="65"/>
      <c r="D726" s="65"/>
      <c r="E726" s="65"/>
      <c r="F726" s="65"/>
      <c r="G726" s="65"/>
      <c r="H726" s="113"/>
    </row>
    <row r="727" spans="1:8">
      <c r="A727" s="65"/>
      <c r="B727" s="65"/>
      <c r="C727" s="65"/>
      <c r="D727" s="65"/>
      <c r="E727" s="65"/>
      <c r="F727" s="65"/>
      <c r="G727" s="65"/>
      <c r="H727" s="113"/>
    </row>
    <row r="728" spans="1:8">
      <c r="A728" s="65"/>
      <c r="B728" s="65"/>
      <c r="C728" s="65"/>
      <c r="D728" s="65"/>
      <c r="E728" s="65"/>
      <c r="F728" s="65"/>
      <c r="G728" s="65"/>
      <c r="H728" s="113"/>
    </row>
    <row r="729" spans="1:8">
      <c r="A729" s="65"/>
      <c r="B729" s="65"/>
      <c r="C729" s="65"/>
      <c r="D729" s="65"/>
      <c r="E729" s="65"/>
      <c r="F729" s="65"/>
      <c r="G729" s="65"/>
      <c r="H729" s="113"/>
    </row>
    <row r="730" spans="1:8">
      <c r="A730" s="65"/>
      <c r="B730" s="65"/>
      <c r="C730" s="65"/>
      <c r="D730" s="65"/>
      <c r="E730" s="65"/>
      <c r="F730" s="65"/>
      <c r="G730" s="65"/>
      <c r="H730" s="113"/>
    </row>
    <row r="731" spans="1:8">
      <c r="A731" s="65"/>
      <c r="B731" s="65"/>
      <c r="C731" s="65"/>
      <c r="D731" s="65"/>
      <c r="E731" s="65"/>
      <c r="F731" s="65"/>
      <c r="G731" s="65"/>
      <c r="H731" s="113"/>
    </row>
    <row r="732" spans="1:8">
      <c r="A732" s="65"/>
      <c r="B732" s="65"/>
      <c r="C732" s="65"/>
      <c r="D732" s="65"/>
      <c r="E732" s="65"/>
      <c r="F732" s="65"/>
      <c r="G732" s="65"/>
      <c r="H732" s="113"/>
    </row>
    <row r="733" spans="1:8">
      <c r="A733" s="65"/>
      <c r="B733" s="65"/>
      <c r="C733" s="65"/>
      <c r="D733" s="65"/>
      <c r="E733" s="65"/>
      <c r="F733" s="65"/>
      <c r="G733" s="65"/>
      <c r="H733" s="113"/>
    </row>
    <row r="734" spans="1:8">
      <c r="A734" s="65"/>
      <c r="B734" s="65"/>
      <c r="C734" s="65"/>
      <c r="D734" s="65"/>
      <c r="E734" s="65"/>
      <c r="F734" s="65"/>
      <c r="G734" s="65"/>
      <c r="H734" s="113"/>
    </row>
    <row r="735" spans="1:8">
      <c r="A735" s="65"/>
      <c r="B735" s="65"/>
      <c r="C735" s="65"/>
      <c r="D735" s="65"/>
      <c r="E735" s="65"/>
      <c r="F735" s="65"/>
      <c r="G735" s="65"/>
      <c r="H735" s="113"/>
    </row>
    <row r="736" spans="1:8">
      <c r="A736" s="65"/>
      <c r="B736" s="65"/>
      <c r="C736" s="65"/>
      <c r="D736" s="65"/>
      <c r="E736" s="65"/>
      <c r="F736" s="65"/>
      <c r="G736" s="65"/>
      <c r="H736" s="113"/>
    </row>
    <row r="737" spans="1:8">
      <c r="A737" s="65"/>
      <c r="B737" s="65"/>
      <c r="C737" s="65"/>
      <c r="D737" s="65"/>
      <c r="E737" s="65"/>
      <c r="F737" s="65"/>
      <c r="G737" s="65"/>
      <c r="H737" s="113"/>
    </row>
    <row r="738" spans="1:8">
      <c r="A738" s="65"/>
      <c r="B738" s="65"/>
      <c r="C738" s="65"/>
      <c r="D738" s="65"/>
      <c r="E738" s="65"/>
      <c r="F738" s="65"/>
      <c r="G738" s="65"/>
      <c r="H738" s="113"/>
    </row>
    <row r="739" spans="1:8">
      <c r="A739" s="65"/>
      <c r="B739" s="65"/>
      <c r="C739" s="65"/>
      <c r="D739" s="65"/>
      <c r="E739" s="65"/>
      <c r="F739" s="65"/>
      <c r="G739" s="65"/>
      <c r="H739" s="113"/>
    </row>
    <row r="740" spans="1:8">
      <c r="A740" s="65"/>
      <c r="B740" s="65"/>
      <c r="C740" s="65"/>
      <c r="D740" s="65"/>
      <c r="E740" s="65"/>
      <c r="F740" s="65"/>
      <c r="G740" s="65"/>
      <c r="H740" s="113"/>
    </row>
    <row r="741" spans="1:8">
      <c r="A741" s="65"/>
      <c r="B741" s="65"/>
      <c r="C741" s="65"/>
      <c r="D741" s="65"/>
      <c r="E741" s="65"/>
      <c r="F741" s="65"/>
      <c r="G741" s="65"/>
      <c r="H741" s="113"/>
    </row>
    <row r="742" spans="1:8">
      <c r="A742" s="65"/>
      <c r="B742" s="65"/>
      <c r="C742" s="65"/>
      <c r="D742" s="65"/>
      <c r="E742" s="65"/>
      <c r="F742" s="65"/>
      <c r="G742" s="65"/>
      <c r="H742" s="113"/>
    </row>
    <row r="743" spans="1:8">
      <c r="A743" s="65"/>
      <c r="B743" s="65"/>
      <c r="C743" s="65"/>
      <c r="D743" s="65"/>
      <c r="E743" s="65"/>
      <c r="F743" s="65"/>
      <c r="G743" s="65"/>
      <c r="H743" s="113"/>
    </row>
    <row r="744" spans="1:8">
      <c r="A744" s="65"/>
      <c r="B744" s="65"/>
      <c r="C744" s="65"/>
      <c r="D744" s="65"/>
      <c r="E744" s="65"/>
      <c r="F744" s="65"/>
      <c r="G744" s="65"/>
      <c r="H744" s="113"/>
    </row>
    <row r="745" spans="1:8">
      <c r="A745" s="65"/>
      <c r="B745" s="65"/>
      <c r="C745" s="65"/>
      <c r="D745" s="65"/>
      <c r="E745" s="65"/>
      <c r="F745" s="65"/>
      <c r="G745" s="65"/>
      <c r="H745" s="113"/>
    </row>
    <row r="746" spans="1:8">
      <c r="A746" s="65"/>
      <c r="B746" s="65"/>
      <c r="C746" s="65"/>
      <c r="D746" s="65"/>
      <c r="E746" s="65"/>
      <c r="F746" s="65"/>
      <c r="G746" s="65"/>
      <c r="H746" s="113"/>
    </row>
    <row r="747" spans="1:8">
      <c r="A747" s="65"/>
      <c r="B747" s="65"/>
      <c r="C747" s="65"/>
      <c r="D747" s="65"/>
      <c r="E747" s="65"/>
      <c r="F747" s="65"/>
      <c r="G747" s="65"/>
      <c r="H747" s="113"/>
    </row>
    <row r="748" spans="1:8">
      <c r="A748" s="65"/>
      <c r="B748" s="65"/>
      <c r="C748" s="65"/>
      <c r="D748" s="65"/>
      <c r="E748" s="65"/>
      <c r="F748" s="65"/>
      <c r="G748" s="65"/>
      <c r="H748" s="113"/>
    </row>
    <row r="749" spans="1:8">
      <c r="A749" s="65"/>
      <c r="B749" s="65"/>
      <c r="C749" s="65"/>
      <c r="D749" s="65"/>
      <c r="E749" s="65"/>
      <c r="F749" s="65"/>
      <c r="G749" s="65"/>
      <c r="H749" s="113"/>
    </row>
    <row r="750" spans="1:8">
      <c r="A750" s="65"/>
      <c r="B750" s="65"/>
      <c r="C750" s="65"/>
      <c r="D750" s="65"/>
      <c r="E750" s="65"/>
      <c r="F750" s="65"/>
      <c r="G750" s="65"/>
      <c r="H750" s="113"/>
    </row>
    <row r="751" spans="1:8">
      <c r="A751" s="65"/>
      <c r="B751" s="65"/>
      <c r="C751" s="65"/>
      <c r="D751" s="65"/>
      <c r="E751" s="65"/>
      <c r="F751" s="65"/>
      <c r="G751" s="65"/>
      <c r="H751" s="113"/>
    </row>
    <row r="752" spans="1:8">
      <c r="A752" s="65"/>
      <c r="B752" s="65"/>
      <c r="C752" s="65"/>
      <c r="D752" s="65"/>
      <c r="E752" s="65"/>
      <c r="F752" s="65"/>
      <c r="G752" s="65"/>
      <c r="H752" s="113"/>
    </row>
    <row r="753" spans="1:8">
      <c r="A753" s="65"/>
      <c r="B753" s="65"/>
      <c r="C753" s="65"/>
      <c r="D753" s="65"/>
      <c r="E753" s="65"/>
      <c r="F753" s="65"/>
      <c r="G753" s="65"/>
      <c r="H753" s="113"/>
    </row>
    <row r="754" spans="1:8">
      <c r="A754" s="65"/>
      <c r="B754" s="65"/>
      <c r="C754" s="65"/>
      <c r="D754" s="65"/>
      <c r="E754" s="65"/>
      <c r="F754" s="65"/>
      <c r="G754" s="65"/>
      <c r="H754" s="113"/>
    </row>
    <row r="755" spans="1:8">
      <c r="A755" s="65"/>
      <c r="B755" s="65"/>
      <c r="C755" s="65"/>
      <c r="D755" s="65"/>
      <c r="E755" s="65"/>
      <c r="F755" s="65"/>
      <c r="G755" s="65"/>
      <c r="H755" s="113"/>
    </row>
    <row r="756" spans="1:8">
      <c r="A756" s="65"/>
      <c r="B756" s="65"/>
      <c r="C756" s="65"/>
      <c r="D756" s="65"/>
      <c r="E756" s="65"/>
      <c r="F756" s="65"/>
      <c r="G756" s="65"/>
      <c r="H756" s="113"/>
    </row>
    <row r="757" spans="1:8">
      <c r="A757" s="65"/>
      <c r="B757" s="65"/>
      <c r="C757" s="65"/>
      <c r="D757" s="65"/>
      <c r="E757" s="65"/>
      <c r="F757" s="65"/>
      <c r="G757" s="65"/>
      <c r="H757" s="113"/>
    </row>
    <row r="758" spans="1:8">
      <c r="A758" s="65"/>
      <c r="B758" s="65"/>
      <c r="C758" s="65"/>
      <c r="D758" s="65"/>
      <c r="E758" s="65"/>
      <c r="F758" s="65"/>
      <c r="G758" s="65"/>
      <c r="H758" s="113"/>
    </row>
    <row r="759" spans="1:8">
      <c r="A759" s="65"/>
      <c r="B759" s="65"/>
      <c r="C759" s="65"/>
      <c r="D759" s="65"/>
      <c r="E759" s="65"/>
      <c r="F759" s="65"/>
      <c r="G759" s="65"/>
      <c r="H759" s="113"/>
    </row>
    <row r="760" spans="1:8">
      <c r="A760" s="65"/>
      <c r="B760" s="65"/>
      <c r="C760" s="65"/>
      <c r="D760" s="65"/>
      <c r="E760" s="65"/>
      <c r="F760" s="65"/>
      <c r="G760" s="65"/>
      <c r="H760" s="113"/>
    </row>
    <row r="761" spans="1:8">
      <c r="A761" s="65"/>
      <c r="B761" s="65"/>
      <c r="C761" s="65"/>
      <c r="D761" s="65"/>
      <c r="E761" s="65"/>
      <c r="F761" s="65"/>
      <c r="G761" s="65"/>
      <c r="H761" s="113"/>
    </row>
    <row r="762" spans="1:8">
      <c r="A762" s="65"/>
      <c r="B762" s="65"/>
      <c r="C762" s="65"/>
      <c r="D762" s="65"/>
      <c r="E762" s="65"/>
      <c r="F762" s="65"/>
      <c r="G762" s="65"/>
      <c r="H762" s="113"/>
    </row>
    <row r="763" spans="1:8">
      <c r="A763" s="65"/>
      <c r="B763" s="65"/>
      <c r="C763" s="65"/>
      <c r="D763" s="65"/>
      <c r="E763" s="65"/>
      <c r="F763" s="65"/>
      <c r="G763" s="65"/>
      <c r="H763" s="113"/>
    </row>
    <row r="764" spans="1:8">
      <c r="A764" s="65"/>
      <c r="B764" s="65"/>
      <c r="C764" s="65"/>
      <c r="D764" s="65"/>
      <c r="E764" s="65"/>
      <c r="F764" s="65"/>
      <c r="G764" s="65"/>
      <c r="H764" s="113"/>
    </row>
    <row r="765" spans="1:8">
      <c r="A765" s="65"/>
      <c r="B765" s="65"/>
      <c r="C765" s="65"/>
      <c r="D765" s="65"/>
      <c r="E765" s="65"/>
      <c r="F765" s="65"/>
      <c r="G765" s="65"/>
      <c r="H765" s="113"/>
    </row>
    <row r="766" spans="1:8">
      <c r="A766" s="65"/>
      <c r="B766" s="65"/>
      <c r="C766" s="65"/>
      <c r="D766" s="65"/>
      <c r="E766" s="65"/>
      <c r="F766" s="65"/>
      <c r="G766" s="65"/>
      <c r="H766" s="113"/>
    </row>
    <row r="767" spans="1:8">
      <c r="A767" s="65"/>
      <c r="B767" s="65"/>
      <c r="C767" s="65"/>
      <c r="D767" s="65"/>
      <c r="E767" s="65"/>
      <c r="F767" s="65"/>
      <c r="G767" s="65"/>
      <c r="H767" s="113"/>
    </row>
    <row r="768" spans="1:8">
      <c r="A768" s="65"/>
      <c r="B768" s="65"/>
      <c r="C768" s="65"/>
      <c r="D768" s="65"/>
      <c r="E768" s="65"/>
      <c r="F768" s="65"/>
      <c r="G768" s="65"/>
      <c r="H768" s="113"/>
    </row>
    <row r="769" spans="1:8">
      <c r="A769" s="65"/>
      <c r="B769" s="65"/>
      <c r="C769" s="65"/>
      <c r="D769" s="65"/>
      <c r="E769" s="65"/>
      <c r="F769" s="65"/>
      <c r="G769" s="65"/>
      <c r="H769" s="113"/>
    </row>
    <row r="770" spans="1:8">
      <c r="A770" s="65"/>
      <c r="B770" s="65"/>
      <c r="C770" s="65"/>
      <c r="D770" s="65"/>
      <c r="E770" s="65"/>
      <c r="F770" s="65"/>
      <c r="G770" s="65"/>
      <c r="H770" s="113"/>
    </row>
    <row r="771" spans="1:8">
      <c r="A771" s="65"/>
      <c r="B771" s="65"/>
      <c r="C771" s="65"/>
      <c r="D771" s="65"/>
      <c r="E771" s="65"/>
      <c r="F771" s="65"/>
      <c r="G771" s="65"/>
      <c r="H771" s="113"/>
    </row>
    <row r="772" spans="1:8">
      <c r="A772" s="65"/>
      <c r="B772" s="65"/>
      <c r="C772" s="65"/>
      <c r="D772" s="65"/>
      <c r="E772" s="65"/>
      <c r="F772" s="65"/>
      <c r="G772" s="65"/>
      <c r="H772" s="113"/>
    </row>
    <row r="773" spans="1:8">
      <c r="A773" s="65"/>
      <c r="B773" s="65"/>
      <c r="C773" s="65"/>
      <c r="D773" s="65"/>
      <c r="E773" s="65"/>
      <c r="F773" s="65"/>
      <c r="G773" s="65"/>
      <c r="H773" s="113"/>
    </row>
    <row r="774" spans="1:8">
      <c r="A774" s="65"/>
      <c r="B774" s="65"/>
      <c r="C774" s="65"/>
      <c r="D774" s="65"/>
      <c r="E774" s="65"/>
      <c r="F774" s="65"/>
      <c r="G774" s="65"/>
      <c r="H774" s="113"/>
    </row>
    <row r="775" spans="1:8">
      <c r="A775" s="65"/>
      <c r="B775" s="65"/>
      <c r="C775" s="65"/>
      <c r="D775" s="65"/>
      <c r="E775" s="65"/>
      <c r="F775" s="65"/>
      <c r="G775" s="65"/>
      <c r="H775" s="113"/>
    </row>
    <row r="776" spans="1:8">
      <c r="A776" s="65"/>
      <c r="B776" s="65"/>
      <c r="C776" s="65"/>
      <c r="D776" s="65"/>
      <c r="E776" s="65"/>
      <c r="F776" s="65"/>
      <c r="G776" s="65"/>
      <c r="H776" s="113"/>
    </row>
    <row r="777" spans="1:8">
      <c r="A777" s="65"/>
      <c r="B777" s="65"/>
      <c r="C777" s="65"/>
      <c r="D777" s="65"/>
      <c r="E777" s="65"/>
      <c r="F777" s="65"/>
      <c r="G777" s="65"/>
      <c r="H777" s="113"/>
    </row>
    <row r="778" spans="1:8">
      <c r="A778" s="65"/>
      <c r="B778" s="65"/>
      <c r="C778" s="65"/>
      <c r="D778" s="65"/>
      <c r="E778" s="65"/>
      <c r="F778" s="65"/>
      <c r="G778" s="65"/>
      <c r="H778" s="113"/>
    </row>
    <row r="779" spans="1:8">
      <c r="A779" s="65"/>
      <c r="B779" s="65"/>
      <c r="C779" s="65"/>
      <c r="D779" s="65"/>
      <c r="E779" s="65"/>
      <c r="F779" s="65"/>
      <c r="G779" s="65"/>
      <c r="H779" s="113"/>
    </row>
    <row r="780" spans="1:8">
      <c r="A780" s="65"/>
      <c r="B780" s="65"/>
      <c r="C780" s="65"/>
      <c r="D780" s="65"/>
      <c r="E780" s="65"/>
      <c r="F780" s="65"/>
      <c r="G780" s="65"/>
      <c r="H780" s="113"/>
    </row>
    <row r="781" spans="1:8">
      <c r="A781" s="65"/>
      <c r="B781" s="65"/>
      <c r="C781" s="65"/>
      <c r="D781" s="65"/>
      <c r="E781" s="65"/>
      <c r="F781" s="65"/>
      <c r="G781" s="65"/>
      <c r="H781" s="113"/>
    </row>
    <row r="782" spans="1:8">
      <c r="A782" s="65"/>
      <c r="B782" s="65"/>
      <c r="C782" s="65"/>
      <c r="D782" s="65"/>
      <c r="E782" s="65"/>
      <c r="F782" s="65"/>
      <c r="G782" s="65"/>
      <c r="H782" s="113"/>
    </row>
    <row r="783" spans="1:8">
      <c r="A783" s="65"/>
      <c r="B783" s="65"/>
      <c r="C783" s="65"/>
      <c r="D783" s="65"/>
      <c r="E783" s="65"/>
      <c r="F783" s="65"/>
      <c r="G783" s="65"/>
      <c r="H783" s="113"/>
    </row>
    <row r="784" spans="1:8">
      <c r="A784" s="65"/>
      <c r="B784" s="65"/>
      <c r="C784" s="65"/>
      <c r="D784" s="65"/>
      <c r="E784" s="65"/>
      <c r="F784" s="65"/>
      <c r="G784" s="65"/>
      <c r="H784" s="113"/>
    </row>
    <row r="785" spans="1:8">
      <c r="A785" s="65"/>
      <c r="B785" s="65"/>
      <c r="C785" s="65"/>
      <c r="D785" s="65"/>
      <c r="E785" s="65"/>
      <c r="F785" s="65"/>
      <c r="G785" s="65"/>
      <c r="H785" s="113"/>
    </row>
    <row r="786" spans="1:8">
      <c r="A786" s="65"/>
      <c r="B786" s="65"/>
      <c r="C786" s="65"/>
      <c r="D786" s="65"/>
      <c r="E786" s="65"/>
      <c r="F786" s="65"/>
      <c r="G786" s="65"/>
      <c r="H786" s="113"/>
    </row>
    <row r="787" spans="1:8">
      <c r="A787" s="65"/>
      <c r="B787" s="65"/>
      <c r="C787" s="65"/>
      <c r="D787" s="65"/>
      <c r="E787" s="65"/>
      <c r="F787" s="65"/>
      <c r="G787" s="65"/>
      <c r="H787" s="113"/>
    </row>
    <row r="788" spans="1:8">
      <c r="A788" s="65"/>
      <c r="B788" s="65"/>
      <c r="C788" s="65"/>
      <c r="D788" s="65"/>
      <c r="E788" s="65"/>
      <c r="F788" s="65"/>
      <c r="G788" s="65"/>
      <c r="H788" s="113"/>
    </row>
    <row r="789" spans="1:8">
      <c r="A789" s="65"/>
      <c r="B789" s="65"/>
      <c r="C789" s="65"/>
      <c r="D789" s="65"/>
      <c r="E789" s="65"/>
      <c r="F789" s="65"/>
      <c r="G789" s="65"/>
      <c r="H789" s="113"/>
    </row>
    <row r="790" spans="1:8">
      <c r="A790" s="65"/>
      <c r="B790" s="65"/>
      <c r="C790" s="65"/>
      <c r="D790" s="65"/>
      <c r="E790" s="65"/>
      <c r="F790" s="65"/>
      <c r="G790" s="65"/>
      <c r="H790" s="113"/>
    </row>
    <row r="791" spans="1:8">
      <c r="A791" s="65"/>
      <c r="B791" s="65"/>
      <c r="C791" s="65"/>
      <c r="D791" s="65"/>
      <c r="E791" s="65"/>
      <c r="F791" s="65"/>
      <c r="G791" s="65"/>
      <c r="H791" s="113"/>
    </row>
    <row r="792" spans="1:8">
      <c r="A792" s="65"/>
      <c r="B792" s="65"/>
      <c r="C792" s="65"/>
      <c r="D792" s="65"/>
      <c r="E792" s="65"/>
      <c r="F792" s="65"/>
      <c r="G792" s="65"/>
      <c r="H792" s="113"/>
    </row>
    <row r="793" spans="1:8">
      <c r="A793" s="65"/>
      <c r="B793" s="65"/>
      <c r="C793" s="65"/>
      <c r="D793" s="65"/>
      <c r="E793" s="65"/>
      <c r="F793" s="65"/>
      <c r="G793" s="65"/>
      <c r="H793" s="113"/>
    </row>
    <row r="794" spans="1:8">
      <c r="A794" s="65"/>
      <c r="B794" s="65"/>
      <c r="C794" s="65"/>
      <c r="D794" s="65"/>
      <c r="E794" s="65"/>
      <c r="F794" s="65"/>
      <c r="G794" s="65"/>
      <c r="H794" s="113"/>
    </row>
    <row r="795" spans="1:8">
      <c r="A795" s="65"/>
      <c r="B795" s="65"/>
      <c r="C795" s="65"/>
      <c r="D795" s="65"/>
      <c r="E795" s="65"/>
      <c r="F795" s="65"/>
      <c r="G795" s="65"/>
      <c r="H795" s="113"/>
    </row>
    <row r="796" spans="1:8">
      <c r="A796" s="65"/>
      <c r="B796" s="65"/>
      <c r="C796" s="65"/>
      <c r="D796" s="65"/>
      <c r="E796" s="65"/>
      <c r="F796" s="65"/>
      <c r="G796" s="65"/>
      <c r="H796" s="113"/>
    </row>
    <row r="797" spans="1:8">
      <c r="A797" s="65"/>
      <c r="B797" s="65"/>
      <c r="C797" s="65"/>
      <c r="D797" s="65"/>
      <c r="E797" s="65"/>
      <c r="F797" s="65"/>
      <c r="G797" s="65"/>
      <c r="H797" s="113"/>
    </row>
    <row r="798" spans="1:8">
      <c r="A798" s="65"/>
      <c r="B798" s="65"/>
      <c r="C798" s="65"/>
      <c r="D798" s="65"/>
      <c r="E798" s="65"/>
      <c r="F798" s="65"/>
      <c r="G798" s="65"/>
      <c r="H798" s="113"/>
    </row>
    <row r="799" spans="1:8">
      <c r="A799" s="65"/>
      <c r="B799" s="65"/>
      <c r="C799" s="65"/>
      <c r="D799" s="65"/>
      <c r="E799" s="65"/>
      <c r="F799" s="65"/>
      <c r="G799" s="65"/>
      <c r="H799" s="113"/>
    </row>
    <row r="800" spans="1:8">
      <c r="A800" s="65"/>
      <c r="B800" s="65"/>
      <c r="C800" s="65"/>
      <c r="D800" s="65"/>
      <c r="E800" s="65"/>
      <c r="F800" s="65"/>
      <c r="G800" s="65"/>
      <c r="H800" s="113"/>
    </row>
    <row r="801" spans="1:8">
      <c r="A801" s="65"/>
      <c r="B801" s="65"/>
      <c r="C801" s="65"/>
      <c r="D801" s="65"/>
      <c r="E801" s="65"/>
      <c r="F801" s="65"/>
      <c r="G801" s="65"/>
      <c r="H801" s="113"/>
    </row>
    <row r="802" spans="1:8">
      <c r="A802" s="65"/>
      <c r="B802" s="65"/>
      <c r="C802" s="65"/>
      <c r="D802" s="65"/>
      <c r="E802" s="65"/>
      <c r="F802" s="65"/>
      <c r="G802" s="65"/>
      <c r="H802" s="113"/>
    </row>
    <row r="803" spans="1:8">
      <c r="A803" s="65"/>
      <c r="B803" s="65"/>
      <c r="C803" s="65"/>
      <c r="D803" s="65"/>
      <c r="E803" s="65"/>
      <c r="F803" s="65"/>
      <c r="G803" s="65"/>
      <c r="H803" s="113"/>
    </row>
    <row r="804" spans="1:8">
      <c r="A804" s="65"/>
      <c r="B804" s="65"/>
      <c r="C804" s="65"/>
      <c r="D804" s="65"/>
      <c r="E804" s="65"/>
      <c r="F804" s="65"/>
      <c r="G804" s="65"/>
      <c r="H804" s="113"/>
    </row>
    <row r="805" spans="1:8">
      <c r="A805" s="65"/>
      <c r="B805" s="65"/>
      <c r="C805" s="65"/>
      <c r="D805" s="65"/>
      <c r="E805" s="65"/>
      <c r="F805" s="65"/>
      <c r="G805" s="65"/>
      <c r="H805" s="113"/>
    </row>
    <row r="806" spans="1:8">
      <c r="A806" s="65"/>
      <c r="B806" s="65"/>
      <c r="C806" s="65"/>
      <c r="D806" s="65"/>
      <c r="E806" s="65"/>
      <c r="F806" s="65"/>
      <c r="G806" s="65"/>
      <c r="H806" s="113"/>
    </row>
    <row r="807" spans="1:8">
      <c r="A807" s="65"/>
      <c r="B807" s="65"/>
      <c r="C807" s="65"/>
      <c r="D807" s="65"/>
      <c r="E807" s="65"/>
      <c r="F807" s="65"/>
      <c r="G807" s="65"/>
      <c r="H807" s="113"/>
    </row>
    <row r="808" spans="1:8">
      <c r="A808" s="65"/>
      <c r="B808" s="65"/>
      <c r="C808" s="65"/>
      <c r="D808" s="65"/>
      <c r="E808" s="65"/>
      <c r="F808" s="65"/>
      <c r="G808" s="65"/>
      <c r="H808" s="113"/>
    </row>
    <row r="809" spans="1:8">
      <c r="A809" s="65"/>
      <c r="B809" s="65"/>
      <c r="C809" s="65"/>
      <c r="D809" s="65"/>
      <c r="E809" s="65"/>
      <c r="F809" s="65"/>
      <c r="G809" s="65"/>
      <c r="H809" s="113"/>
    </row>
    <row r="810" spans="1:8">
      <c r="A810" s="65"/>
      <c r="B810" s="65"/>
      <c r="C810" s="65"/>
      <c r="D810" s="65"/>
      <c r="E810" s="65"/>
      <c r="F810" s="65"/>
      <c r="G810" s="65"/>
      <c r="H810" s="113"/>
    </row>
    <row r="811" spans="1:8">
      <c r="A811" s="65"/>
      <c r="B811" s="65"/>
      <c r="C811" s="65"/>
      <c r="D811" s="65"/>
      <c r="E811" s="65"/>
      <c r="F811" s="65"/>
      <c r="G811" s="65"/>
      <c r="H811" s="113"/>
    </row>
    <row r="812" spans="1:8">
      <c r="A812" s="65"/>
      <c r="B812" s="65"/>
      <c r="C812" s="65"/>
      <c r="D812" s="65"/>
      <c r="E812" s="65"/>
      <c r="F812" s="65"/>
      <c r="G812" s="65"/>
      <c r="H812" s="113"/>
    </row>
    <row r="813" spans="1:8">
      <c r="A813" s="65"/>
      <c r="B813" s="65"/>
      <c r="C813" s="65"/>
      <c r="D813" s="65"/>
      <c r="E813" s="65"/>
      <c r="F813" s="65"/>
      <c r="G813" s="65"/>
      <c r="H813" s="113"/>
    </row>
    <row r="814" spans="1:8">
      <c r="A814" s="65"/>
      <c r="B814" s="65"/>
      <c r="C814" s="65"/>
      <c r="D814" s="65"/>
      <c r="E814" s="65"/>
      <c r="F814" s="65"/>
      <c r="G814" s="65"/>
      <c r="H814" s="113"/>
    </row>
    <row r="815" spans="1:8">
      <c r="A815" s="65"/>
      <c r="B815" s="65"/>
      <c r="C815" s="65"/>
      <c r="D815" s="65"/>
      <c r="E815" s="65"/>
      <c r="F815" s="65"/>
      <c r="G815" s="65"/>
      <c r="H815" s="113"/>
    </row>
    <row r="816" spans="1:8">
      <c r="A816" s="65"/>
      <c r="B816" s="65"/>
      <c r="C816" s="65"/>
      <c r="D816" s="65"/>
      <c r="E816" s="65"/>
      <c r="F816" s="65"/>
      <c r="G816" s="65"/>
      <c r="H816" s="113"/>
    </row>
    <row r="817" spans="1:8">
      <c r="A817" s="65"/>
      <c r="B817" s="65"/>
      <c r="C817" s="65"/>
      <c r="D817" s="65"/>
      <c r="E817" s="65"/>
      <c r="F817" s="65"/>
      <c r="G817" s="65"/>
      <c r="H817" s="113"/>
    </row>
    <row r="818" spans="1:8">
      <c r="A818" s="65"/>
      <c r="B818" s="65"/>
      <c r="C818" s="65"/>
      <c r="D818" s="65"/>
      <c r="E818" s="65"/>
      <c r="F818" s="65"/>
      <c r="G818" s="65"/>
      <c r="H818" s="113"/>
    </row>
    <row r="819" spans="1:8">
      <c r="A819" s="65"/>
      <c r="B819" s="65"/>
      <c r="C819" s="65"/>
      <c r="D819" s="65"/>
      <c r="E819" s="65"/>
      <c r="F819" s="65"/>
      <c r="G819" s="65"/>
      <c r="H819" s="113"/>
    </row>
    <row r="820" spans="1:8">
      <c r="A820" s="65"/>
      <c r="B820" s="65"/>
      <c r="C820" s="65"/>
      <c r="D820" s="65"/>
      <c r="E820" s="65"/>
      <c r="F820" s="65"/>
      <c r="G820" s="65"/>
      <c r="H820" s="113"/>
    </row>
    <row r="821" spans="1:8">
      <c r="A821" s="65"/>
      <c r="B821" s="65"/>
      <c r="C821" s="65"/>
      <c r="D821" s="65"/>
      <c r="E821" s="65"/>
      <c r="F821" s="65"/>
      <c r="G821" s="65"/>
      <c r="H821" s="113"/>
    </row>
    <row r="822" spans="1:8">
      <c r="A822" s="65"/>
      <c r="B822" s="65"/>
      <c r="C822" s="65"/>
      <c r="D822" s="65"/>
      <c r="E822" s="65"/>
      <c r="F822" s="65"/>
      <c r="G822" s="65"/>
      <c r="H822" s="113"/>
    </row>
    <row r="823" spans="1:8">
      <c r="A823" s="65"/>
      <c r="B823" s="65"/>
      <c r="C823" s="65"/>
      <c r="D823" s="65"/>
      <c r="E823" s="65"/>
      <c r="F823" s="65"/>
      <c r="G823" s="65"/>
      <c r="H823" s="113"/>
    </row>
    <row r="824" spans="1:8">
      <c r="A824" s="65"/>
      <c r="B824" s="65"/>
      <c r="C824" s="65"/>
      <c r="D824" s="65"/>
      <c r="E824" s="65"/>
      <c r="F824" s="65"/>
      <c r="G824" s="65"/>
      <c r="H824" s="113"/>
    </row>
    <row r="825" spans="1:8">
      <c r="A825" s="65"/>
      <c r="B825" s="65"/>
      <c r="C825" s="65"/>
      <c r="D825" s="65"/>
      <c r="E825" s="65"/>
      <c r="F825" s="65"/>
      <c r="G825" s="65"/>
      <c r="H825" s="113"/>
    </row>
    <row r="826" spans="1:8">
      <c r="A826" s="65"/>
      <c r="B826" s="65"/>
      <c r="C826" s="65"/>
      <c r="D826" s="65"/>
      <c r="E826" s="65"/>
      <c r="F826" s="65"/>
      <c r="G826" s="65"/>
      <c r="H826" s="113"/>
    </row>
    <row r="827" spans="1:8">
      <c r="A827" s="65"/>
      <c r="B827" s="65"/>
      <c r="C827" s="65"/>
      <c r="D827" s="65"/>
      <c r="E827" s="65"/>
      <c r="F827" s="65"/>
      <c r="G827" s="65"/>
      <c r="H827" s="113"/>
    </row>
    <row r="828" spans="1:8">
      <c r="A828" s="65"/>
      <c r="B828" s="65"/>
      <c r="C828" s="65"/>
      <c r="D828" s="65"/>
      <c r="E828" s="65"/>
      <c r="F828" s="65"/>
      <c r="G828" s="65"/>
      <c r="H828" s="113"/>
    </row>
    <row r="829" spans="1:8">
      <c r="A829" s="65"/>
      <c r="B829" s="65"/>
      <c r="C829" s="65"/>
      <c r="D829" s="65"/>
      <c r="E829" s="65"/>
      <c r="F829" s="65"/>
      <c r="G829" s="65"/>
      <c r="H829" s="113"/>
    </row>
    <row r="830" spans="1:8">
      <c r="A830" s="65"/>
      <c r="B830" s="65"/>
      <c r="C830" s="65"/>
      <c r="D830" s="65"/>
      <c r="E830" s="65"/>
      <c r="F830" s="65"/>
      <c r="G830" s="65"/>
      <c r="H830" s="113"/>
    </row>
    <row r="831" spans="1:8">
      <c r="A831" s="65"/>
      <c r="B831" s="65"/>
      <c r="C831" s="65"/>
      <c r="D831" s="65"/>
      <c r="E831" s="65"/>
      <c r="F831" s="65"/>
      <c r="G831" s="65"/>
      <c r="H831" s="113"/>
    </row>
    <row r="832" spans="1:8">
      <c r="A832" s="65"/>
      <c r="B832" s="65"/>
      <c r="C832" s="65"/>
      <c r="D832" s="65"/>
      <c r="E832" s="65"/>
      <c r="F832" s="65"/>
      <c r="G832" s="65"/>
      <c r="H832" s="113"/>
    </row>
    <row r="833" spans="1:8">
      <c r="A833" s="65"/>
      <c r="B833" s="65"/>
      <c r="C833" s="65"/>
      <c r="D833" s="65"/>
      <c r="E833" s="65"/>
      <c r="F833" s="65"/>
      <c r="G833" s="65"/>
      <c r="H833" s="113"/>
    </row>
    <row r="834" spans="1:8">
      <c r="A834" s="65"/>
      <c r="B834" s="65"/>
      <c r="C834" s="65"/>
      <c r="D834" s="65"/>
      <c r="E834" s="65"/>
      <c r="F834" s="65"/>
      <c r="G834" s="65"/>
      <c r="H834" s="113"/>
    </row>
    <row r="835" spans="1:8">
      <c r="A835" s="65"/>
      <c r="B835" s="65"/>
      <c r="C835" s="65"/>
      <c r="D835" s="65"/>
      <c r="E835" s="65"/>
      <c r="F835" s="65"/>
      <c r="G835" s="65"/>
      <c r="H835" s="113"/>
    </row>
    <row r="836" spans="1:8">
      <c r="A836" s="65"/>
      <c r="B836" s="65"/>
      <c r="C836" s="65"/>
      <c r="D836" s="65"/>
      <c r="E836" s="65"/>
      <c r="F836" s="65"/>
      <c r="G836" s="65"/>
      <c r="H836" s="113"/>
    </row>
    <row r="837" spans="1:8">
      <c r="A837" s="65"/>
      <c r="B837" s="65"/>
      <c r="C837" s="65"/>
      <c r="D837" s="65"/>
      <c r="E837" s="65"/>
      <c r="F837" s="65"/>
      <c r="G837" s="65"/>
      <c r="H837" s="113"/>
    </row>
    <row r="838" spans="1:8">
      <c r="A838" s="65"/>
      <c r="B838" s="65"/>
      <c r="C838" s="65"/>
      <c r="D838" s="65"/>
      <c r="E838" s="65"/>
      <c r="F838" s="65"/>
      <c r="G838" s="65"/>
      <c r="H838" s="113"/>
    </row>
    <row r="839" spans="1:8">
      <c r="A839" s="65"/>
      <c r="B839" s="65"/>
      <c r="C839" s="65"/>
      <c r="D839" s="65"/>
      <c r="E839" s="65"/>
      <c r="F839" s="65"/>
      <c r="G839" s="65"/>
      <c r="H839" s="113"/>
    </row>
    <row r="840" spans="1:8">
      <c r="A840" s="65"/>
      <c r="B840" s="65"/>
      <c r="C840" s="65"/>
      <c r="D840" s="65"/>
      <c r="E840" s="65"/>
      <c r="F840" s="65"/>
      <c r="G840" s="65"/>
      <c r="H840" s="113"/>
    </row>
    <row r="841" spans="1:8">
      <c r="A841" s="65"/>
      <c r="B841" s="65"/>
      <c r="C841" s="65"/>
      <c r="D841" s="65"/>
      <c r="E841" s="65"/>
      <c r="F841" s="65"/>
      <c r="G841" s="65"/>
      <c r="H841" s="113"/>
    </row>
    <row r="842" spans="1:8">
      <c r="A842" s="65"/>
      <c r="B842" s="65"/>
      <c r="C842" s="65"/>
      <c r="D842" s="65"/>
      <c r="E842" s="65"/>
      <c r="F842" s="65"/>
      <c r="G842" s="65"/>
      <c r="H842" s="113"/>
    </row>
    <row r="843" spans="1:8">
      <c r="A843" s="65"/>
      <c r="B843" s="65"/>
      <c r="C843" s="65"/>
      <c r="D843" s="65"/>
      <c r="E843" s="65"/>
      <c r="F843" s="65"/>
      <c r="G843" s="65"/>
      <c r="H843" s="113"/>
    </row>
    <row r="844" spans="1:8">
      <c r="A844" s="65"/>
      <c r="B844" s="65"/>
      <c r="C844" s="65"/>
      <c r="D844" s="65"/>
      <c r="E844" s="65"/>
      <c r="F844" s="65"/>
      <c r="G844" s="65"/>
      <c r="H844" s="113"/>
    </row>
    <row r="845" spans="1:8">
      <c r="A845" s="65"/>
      <c r="B845" s="65"/>
      <c r="C845" s="65"/>
      <c r="D845" s="65"/>
      <c r="E845" s="65"/>
      <c r="F845" s="65"/>
      <c r="G845" s="65"/>
      <c r="H845" s="113"/>
    </row>
    <row r="846" spans="1:8">
      <c r="A846" s="65"/>
      <c r="B846" s="65"/>
      <c r="C846" s="65"/>
      <c r="D846" s="65"/>
      <c r="E846" s="65"/>
      <c r="F846" s="65"/>
      <c r="G846" s="65"/>
      <c r="H846" s="113"/>
    </row>
    <row r="847" spans="1:8">
      <c r="A847" s="65"/>
      <c r="B847" s="65"/>
      <c r="C847" s="65"/>
      <c r="D847" s="65"/>
      <c r="E847" s="65"/>
      <c r="F847" s="65"/>
      <c r="G847" s="65"/>
      <c r="H847" s="113"/>
    </row>
    <row r="848" spans="1:8">
      <c r="A848" s="65"/>
      <c r="B848" s="65"/>
      <c r="C848" s="65"/>
      <c r="D848" s="65"/>
      <c r="E848" s="65"/>
      <c r="F848" s="65"/>
      <c r="G848" s="65"/>
      <c r="H848" s="113"/>
    </row>
    <row r="849" spans="1:8">
      <c r="A849" s="65"/>
      <c r="B849" s="65"/>
      <c r="C849" s="65"/>
      <c r="D849" s="65"/>
      <c r="E849" s="65"/>
      <c r="F849" s="65"/>
      <c r="G849" s="65"/>
      <c r="H849" s="113"/>
    </row>
    <row r="850" spans="1:8">
      <c r="A850" s="65"/>
      <c r="B850" s="65"/>
      <c r="C850" s="65"/>
      <c r="D850" s="65"/>
      <c r="E850" s="65"/>
      <c r="F850" s="65"/>
      <c r="G850" s="65"/>
      <c r="H850" s="113"/>
    </row>
    <row r="851" spans="1:8">
      <c r="A851" s="65"/>
      <c r="B851" s="65"/>
      <c r="C851" s="65"/>
      <c r="D851" s="65"/>
      <c r="E851" s="65"/>
      <c r="F851" s="65"/>
      <c r="G851" s="65"/>
      <c r="H851" s="113"/>
    </row>
    <row r="852" spans="1:8">
      <c r="A852" s="65"/>
      <c r="B852" s="65"/>
      <c r="C852" s="65"/>
      <c r="D852" s="65"/>
      <c r="E852" s="65"/>
      <c r="F852" s="65"/>
      <c r="G852" s="65"/>
      <c r="H852" s="113"/>
    </row>
    <row r="853" spans="1:8">
      <c r="A853" s="65"/>
      <c r="B853" s="65"/>
      <c r="C853" s="65"/>
      <c r="D853" s="65"/>
      <c r="E853" s="65"/>
      <c r="F853" s="65"/>
      <c r="G853" s="65"/>
      <c r="H853" s="113"/>
    </row>
    <row r="854" spans="1:8">
      <c r="A854" s="65"/>
      <c r="B854" s="65"/>
      <c r="C854" s="65"/>
      <c r="D854" s="65"/>
      <c r="E854" s="65"/>
      <c r="F854" s="65"/>
      <c r="G854" s="65"/>
      <c r="H854" s="113"/>
    </row>
    <row r="855" spans="1:8">
      <c r="A855" s="65"/>
      <c r="B855" s="65"/>
      <c r="C855" s="65"/>
      <c r="D855" s="65"/>
      <c r="E855" s="65"/>
      <c r="F855" s="65"/>
      <c r="G855" s="65"/>
      <c r="H855" s="113"/>
    </row>
    <row r="856" spans="1:8">
      <c r="A856" s="65"/>
      <c r="B856" s="65"/>
      <c r="C856" s="65"/>
      <c r="D856" s="65"/>
      <c r="E856" s="65"/>
      <c r="F856" s="65"/>
      <c r="G856" s="65"/>
      <c r="H856" s="113"/>
    </row>
    <row r="857" spans="1:8">
      <c r="A857" s="65"/>
      <c r="B857" s="65"/>
      <c r="C857" s="65"/>
      <c r="D857" s="65"/>
      <c r="E857" s="65"/>
      <c r="F857" s="65"/>
      <c r="G857" s="65"/>
      <c r="H857" s="113"/>
    </row>
    <row r="858" spans="1:8">
      <c r="A858" s="65"/>
      <c r="B858" s="65"/>
      <c r="C858" s="65"/>
      <c r="D858" s="65"/>
      <c r="E858" s="65"/>
      <c r="F858" s="65"/>
      <c r="G858" s="65"/>
      <c r="H858" s="113"/>
    </row>
    <row r="859" spans="1:8">
      <c r="A859" s="65"/>
      <c r="B859" s="65"/>
      <c r="C859" s="65"/>
      <c r="D859" s="65"/>
      <c r="E859" s="65"/>
      <c r="F859" s="65"/>
      <c r="G859" s="65"/>
      <c r="H859" s="113"/>
    </row>
    <row r="860" spans="1:8">
      <c r="A860" s="65"/>
      <c r="B860" s="65"/>
      <c r="C860" s="65"/>
      <c r="D860" s="65"/>
      <c r="E860" s="65"/>
      <c r="F860" s="65"/>
      <c r="G860" s="65"/>
      <c r="H860" s="113"/>
    </row>
    <row r="861" spans="1:8">
      <c r="A861" s="65"/>
      <c r="B861" s="65"/>
      <c r="C861" s="65"/>
      <c r="D861" s="65"/>
      <c r="E861" s="65"/>
      <c r="F861" s="65"/>
      <c r="G861" s="65"/>
      <c r="H861" s="113"/>
    </row>
    <row r="862" spans="1:8">
      <c r="A862" s="65"/>
      <c r="B862" s="65"/>
      <c r="C862" s="65"/>
      <c r="D862" s="65"/>
      <c r="E862" s="65"/>
      <c r="F862" s="65"/>
      <c r="G862" s="65"/>
      <c r="H862" s="113"/>
    </row>
    <row r="863" spans="1:8">
      <c r="A863" s="65"/>
      <c r="B863" s="65"/>
      <c r="C863" s="65"/>
      <c r="D863" s="65"/>
      <c r="E863" s="65"/>
      <c r="F863" s="65"/>
      <c r="G863" s="65"/>
      <c r="H863" s="113"/>
    </row>
    <row r="864" spans="1:8">
      <c r="A864" s="65"/>
      <c r="B864" s="65"/>
      <c r="C864" s="65"/>
      <c r="D864" s="65"/>
      <c r="E864" s="65"/>
      <c r="F864" s="65"/>
      <c r="G864" s="65"/>
      <c r="H864" s="113"/>
    </row>
    <row r="865" spans="1:8">
      <c r="A865" s="65"/>
      <c r="B865" s="65"/>
      <c r="C865" s="65"/>
      <c r="D865" s="65"/>
      <c r="E865" s="65"/>
      <c r="F865" s="65"/>
      <c r="G865" s="65"/>
      <c r="H865" s="113"/>
    </row>
    <row r="866" spans="1:8">
      <c r="A866" s="65"/>
      <c r="B866" s="65"/>
      <c r="C866" s="65"/>
      <c r="D866" s="65"/>
      <c r="E866" s="65"/>
      <c r="F866" s="65"/>
      <c r="G866" s="65"/>
      <c r="H866" s="113"/>
    </row>
    <row r="867" spans="1:8">
      <c r="A867" s="65"/>
      <c r="B867" s="65"/>
      <c r="C867" s="65"/>
      <c r="D867" s="65"/>
      <c r="E867" s="65"/>
      <c r="F867" s="65"/>
      <c r="G867" s="65"/>
      <c r="H867" s="113"/>
    </row>
    <row r="868" spans="1:8">
      <c r="A868" s="65"/>
      <c r="B868" s="65"/>
      <c r="C868" s="65"/>
      <c r="D868" s="65"/>
      <c r="E868" s="65"/>
      <c r="F868" s="65"/>
      <c r="G868" s="65"/>
      <c r="H868" s="113"/>
    </row>
    <row r="869" spans="1:8">
      <c r="A869" s="65"/>
      <c r="B869" s="65"/>
      <c r="C869" s="65"/>
      <c r="D869" s="65"/>
      <c r="E869" s="65"/>
      <c r="F869" s="65"/>
      <c r="G869" s="65"/>
      <c r="H869" s="113"/>
    </row>
    <row r="870" spans="1:8">
      <c r="A870" s="65"/>
      <c r="B870" s="65"/>
      <c r="C870" s="65"/>
      <c r="D870" s="65"/>
      <c r="E870" s="65"/>
      <c r="F870" s="65"/>
      <c r="G870" s="65"/>
      <c r="H870" s="113"/>
    </row>
    <row r="871" spans="1:8">
      <c r="A871" s="65"/>
      <c r="B871" s="65"/>
      <c r="C871" s="65"/>
      <c r="D871" s="65"/>
      <c r="E871" s="65"/>
      <c r="F871" s="65"/>
      <c r="G871" s="65"/>
      <c r="H871" s="113"/>
    </row>
    <row r="872" spans="1:8">
      <c r="A872" s="65"/>
      <c r="B872" s="65"/>
      <c r="C872" s="65"/>
      <c r="D872" s="65"/>
      <c r="E872" s="65"/>
      <c r="F872" s="65"/>
      <c r="G872" s="65"/>
      <c r="H872" s="113"/>
    </row>
    <row r="873" spans="1:8">
      <c r="A873" s="65"/>
      <c r="B873" s="65"/>
      <c r="C873" s="65"/>
      <c r="D873" s="65"/>
      <c r="E873" s="65"/>
      <c r="F873" s="65"/>
      <c r="G873" s="65"/>
      <c r="H873" s="113"/>
    </row>
    <row r="874" spans="1:8">
      <c r="A874" s="65"/>
      <c r="B874" s="65"/>
      <c r="C874" s="65"/>
      <c r="D874" s="65"/>
      <c r="E874" s="65"/>
      <c r="F874" s="65"/>
      <c r="G874" s="65"/>
      <c r="H874" s="113"/>
    </row>
    <row r="875" spans="1:8">
      <c r="A875" s="65"/>
      <c r="B875" s="65"/>
      <c r="C875" s="65"/>
      <c r="D875" s="65"/>
      <c r="E875" s="65"/>
      <c r="F875" s="65"/>
      <c r="G875" s="65"/>
      <c r="H875" s="113"/>
    </row>
    <row r="876" spans="1:8">
      <c r="A876" s="65"/>
      <c r="B876" s="65"/>
      <c r="C876" s="65"/>
      <c r="D876" s="65"/>
      <c r="E876" s="65"/>
      <c r="F876" s="65"/>
      <c r="G876" s="65"/>
      <c r="H876" s="113"/>
    </row>
    <row r="877" spans="1:8">
      <c r="A877" s="65"/>
      <c r="B877" s="65"/>
      <c r="C877" s="65"/>
      <c r="D877" s="65"/>
      <c r="E877" s="65"/>
      <c r="F877" s="65"/>
      <c r="G877" s="65"/>
      <c r="H877" s="113"/>
    </row>
    <row r="878" spans="1:8">
      <c r="A878" s="65"/>
      <c r="B878" s="65"/>
      <c r="C878" s="65"/>
      <c r="D878" s="65"/>
      <c r="E878" s="65"/>
      <c r="F878" s="65"/>
      <c r="G878" s="65"/>
      <c r="H878" s="113"/>
    </row>
    <row r="879" spans="1:8">
      <c r="A879" s="65"/>
      <c r="B879" s="65"/>
      <c r="C879" s="65"/>
      <c r="D879" s="65"/>
      <c r="E879" s="65"/>
      <c r="F879" s="65"/>
      <c r="G879" s="65"/>
      <c r="H879" s="113"/>
    </row>
    <row r="880" spans="1:8">
      <c r="A880" s="65"/>
      <c r="B880" s="65"/>
      <c r="C880" s="65"/>
      <c r="D880" s="65"/>
      <c r="E880" s="65"/>
      <c r="F880" s="65"/>
      <c r="G880" s="65"/>
      <c r="H880" s="113"/>
    </row>
    <row r="881" spans="1:8">
      <c r="A881" s="65"/>
      <c r="B881" s="65"/>
      <c r="C881" s="65"/>
      <c r="D881" s="65"/>
      <c r="E881" s="65"/>
      <c r="F881" s="65"/>
      <c r="G881" s="65"/>
      <c r="H881" s="113"/>
    </row>
    <row r="882" spans="1:8">
      <c r="A882" s="65"/>
      <c r="B882" s="65"/>
      <c r="C882" s="65"/>
      <c r="D882" s="65"/>
      <c r="E882" s="65"/>
      <c r="F882" s="65"/>
      <c r="G882" s="65"/>
      <c r="H882" s="113"/>
    </row>
    <row r="883" spans="1:8">
      <c r="A883" s="65"/>
      <c r="B883" s="65"/>
      <c r="C883" s="65"/>
      <c r="D883" s="65"/>
      <c r="E883" s="65"/>
      <c r="F883" s="65"/>
      <c r="G883" s="65"/>
      <c r="H883" s="113"/>
    </row>
    <row r="884" spans="1:8">
      <c r="A884" s="65"/>
      <c r="B884" s="65"/>
      <c r="C884" s="65"/>
      <c r="D884" s="65"/>
      <c r="E884" s="65"/>
      <c r="F884" s="65"/>
      <c r="G884" s="65"/>
      <c r="H884" s="113"/>
    </row>
    <row r="885" spans="1:8">
      <c r="A885" s="65"/>
      <c r="B885" s="65"/>
      <c r="C885" s="65"/>
      <c r="D885" s="65"/>
      <c r="E885" s="65"/>
      <c r="F885" s="65"/>
      <c r="G885" s="65"/>
      <c r="H885" s="113"/>
    </row>
    <row r="886" spans="1:8">
      <c r="A886" s="65"/>
      <c r="B886" s="65"/>
      <c r="C886" s="65"/>
      <c r="D886" s="65"/>
      <c r="E886" s="65"/>
      <c r="F886" s="65"/>
      <c r="G886" s="65"/>
      <c r="H886" s="113"/>
    </row>
    <row r="887" spans="1:8">
      <c r="A887" s="65"/>
      <c r="B887" s="65"/>
      <c r="C887" s="65"/>
      <c r="D887" s="65"/>
      <c r="E887" s="65"/>
      <c r="F887" s="65"/>
      <c r="G887" s="65"/>
      <c r="H887" s="113"/>
    </row>
    <row r="888" spans="1:8">
      <c r="A888" s="65"/>
      <c r="B888" s="65"/>
      <c r="C888" s="65"/>
      <c r="D888" s="65"/>
      <c r="E888" s="65"/>
      <c r="F888" s="65"/>
      <c r="G888" s="65"/>
      <c r="H888" s="113"/>
    </row>
    <row r="889" spans="1:8">
      <c r="A889" s="65"/>
      <c r="B889" s="65"/>
      <c r="C889" s="65"/>
      <c r="D889" s="65"/>
      <c r="E889" s="65"/>
      <c r="F889" s="65"/>
      <c r="G889" s="65"/>
      <c r="H889" s="113"/>
    </row>
    <row r="890" spans="1:8">
      <c r="A890" s="65"/>
      <c r="B890" s="65"/>
      <c r="C890" s="65"/>
      <c r="D890" s="65"/>
      <c r="E890" s="65"/>
      <c r="F890" s="65"/>
      <c r="G890" s="65"/>
      <c r="H890" s="113"/>
    </row>
    <row r="891" spans="1:8">
      <c r="A891" s="65"/>
      <c r="B891" s="65"/>
      <c r="C891" s="65"/>
      <c r="D891" s="65"/>
      <c r="E891" s="65"/>
      <c r="F891" s="65"/>
      <c r="G891" s="65"/>
      <c r="H891" s="113"/>
    </row>
    <row r="892" spans="1:8">
      <c r="A892" s="65"/>
      <c r="B892" s="65"/>
      <c r="C892" s="65"/>
      <c r="D892" s="65"/>
      <c r="E892" s="65"/>
      <c r="F892" s="65"/>
      <c r="G892" s="65"/>
      <c r="H892" s="113"/>
    </row>
    <row r="893" spans="1:8">
      <c r="A893" s="65"/>
      <c r="B893" s="65"/>
      <c r="C893" s="65"/>
      <c r="D893" s="65"/>
      <c r="E893" s="65"/>
      <c r="F893" s="65"/>
      <c r="G893" s="65"/>
      <c r="H893" s="113"/>
    </row>
    <row r="894" spans="1:8">
      <c r="A894" s="65"/>
      <c r="B894" s="65"/>
      <c r="C894" s="65"/>
      <c r="D894" s="65"/>
      <c r="E894" s="65"/>
      <c r="F894" s="65"/>
      <c r="G894" s="65"/>
      <c r="H894" s="113"/>
    </row>
    <row r="895" spans="1:8">
      <c r="A895" s="65"/>
      <c r="B895" s="65"/>
      <c r="C895" s="65"/>
      <c r="D895" s="65"/>
      <c r="E895" s="65"/>
      <c r="F895" s="65"/>
      <c r="G895" s="65"/>
      <c r="H895" s="113"/>
    </row>
    <row r="896" spans="1:8">
      <c r="A896" s="65"/>
      <c r="B896" s="65"/>
      <c r="C896" s="65"/>
      <c r="D896" s="65"/>
      <c r="E896" s="65"/>
      <c r="F896" s="65"/>
      <c r="G896" s="65"/>
      <c r="H896" s="113"/>
    </row>
    <row r="897" spans="1:8">
      <c r="A897" s="65"/>
      <c r="B897" s="65"/>
      <c r="C897" s="65"/>
      <c r="D897" s="65"/>
      <c r="E897" s="65"/>
      <c r="F897" s="65"/>
      <c r="G897" s="65"/>
      <c r="H897" s="113"/>
    </row>
    <row r="898" spans="1:8">
      <c r="A898" s="65"/>
      <c r="B898" s="65"/>
      <c r="C898" s="65"/>
      <c r="D898" s="65"/>
      <c r="E898" s="65"/>
      <c r="F898" s="65"/>
      <c r="G898" s="65"/>
      <c r="H898" s="113"/>
    </row>
    <row r="899" spans="1:8">
      <c r="A899" s="65"/>
      <c r="B899" s="65"/>
      <c r="C899" s="65"/>
      <c r="D899" s="65"/>
      <c r="E899" s="65"/>
      <c r="F899" s="65"/>
      <c r="G899" s="65"/>
      <c r="H899" s="113"/>
    </row>
    <row r="900" spans="1:8">
      <c r="A900" s="65"/>
      <c r="B900" s="65"/>
      <c r="C900" s="65"/>
      <c r="D900" s="65"/>
      <c r="E900" s="65"/>
      <c r="F900" s="65"/>
      <c r="G900" s="65"/>
      <c r="H900" s="113"/>
    </row>
    <row r="901" spans="1:8">
      <c r="A901" s="65"/>
      <c r="B901" s="65"/>
      <c r="C901" s="65"/>
      <c r="D901" s="65"/>
      <c r="E901" s="65"/>
      <c r="F901" s="65"/>
      <c r="G901" s="65"/>
      <c r="H901" s="113"/>
    </row>
    <row r="902" spans="1:8">
      <c r="A902" s="65"/>
      <c r="B902" s="65"/>
      <c r="C902" s="65"/>
      <c r="D902" s="65"/>
      <c r="E902" s="65"/>
      <c r="F902" s="65"/>
      <c r="G902" s="65"/>
      <c r="H902" s="113"/>
    </row>
    <row r="903" spans="1:8">
      <c r="A903" s="65"/>
      <c r="B903" s="65"/>
      <c r="C903" s="65"/>
      <c r="D903" s="65"/>
      <c r="E903" s="65"/>
      <c r="F903" s="65"/>
      <c r="G903" s="65"/>
      <c r="H903" s="113"/>
    </row>
    <row r="904" spans="1:8">
      <c r="A904" s="65"/>
      <c r="B904" s="65"/>
      <c r="C904" s="65"/>
      <c r="D904" s="65"/>
      <c r="E904" s="65"/>
      <c r="F904" s="65"/>
      <c r="G904" s="65"/>
      <c r="H904" s="113"/>
    </row>
    <row r="905" spans="1:8">
      <c r="A905" s="65"/>
      <c r="B905" s="65"/>
      <c r="C905" s="65"/>
      <c r="D905" s="65"/>
      <c r="E905" s="65"/>
      <c r="F905" s="65"/>
      <c r="G905" s="65"/>
      <c r="H905" s="113"/>
    </row>
    <row r="906" spans="1:8">
      <c r="A906" s="65"/>
      <c r="B906" s="65"/>
      <c r="C906" s="65"/>
      <c r="D906" s="65"/>
      <c r="E906" s="65"/>
      <c r="F906" s="65"/>
      <c r="G906" s="65"/>
      <c r="H906" s="113"/>
    </row>
    <row r="907" spans="1:8">
      <c r="A907" s="65"/>
      <c r="B907" s="65"/>
      <c r="C907" s="65"/>
      <c r="D907" s="65"/>
      <c r="E907" s="65"/>
      <c r="F907" s="65"/>
      <c r="G907" s="65"/>
      <c r="H907" s="113"/>
    </row>
    <row r="908" spans="1:8">
      <c r="A908" s="65"/>
      <c r="B908" s="65"/>
      <c r="C908" s="65"/>
      <c r="D908" s="65"/>
      <c r="E908" s="65"/>
      <c r="F908" s="65"/>
      <c r="G908" s="65"/>
      <c r="H908" s="113"/>
    </row>
    <row r="909" spans="1:8">
      <c r="A909" s="65"/>
      <c r="B909" s="65"/>
      <c r="C909" s="65"/>
      <c r="D909" s="65"/>
      <c r="E909" s="65"/>
      <c r="F909" s="65"/>
      <c r="G909" s="65"/>
      <c r="H909" s="113"/>
    </row>
    <row r="910" spans="1:8">
      <c r="A910" s="65"/>
      <c r="B910" s="65"/>
      <c r="C910" s="65"/>
      <c r="D910" s="65"/>
      <c r="E910" s="65"/>
      <c r="F910" s="65"/>
      <c r="G910" s="65"/>
      <c r="H910" s="113"/>
    </row>
    <row r="911" spans="1:8">
      <c r="A911" s="65"/>
      <c r="B911" s="65"/>
      <c r="C911" s="65"/>
      <c r="D911" s="65"/>
      <c r="E911" s="65"/>
      <c r="F911" s="65"/>
      <c r="G911" s="65"/>
      <c r="H911" s="113"/>
    </row>
    <row r="912" spans="1:8">
      <c r="A912" s="65"/>
      <c r="B912" s="65"/>
      <c r="C912" s="65"/>
      <c r="D912" s="65"/>
      <c r="E912" s="65"/>
      <c r="F912" s="65"/>
      <c r="G912" s="65"/>
      <c r="H912" s="113"/>
    </row>
    <row r="913" spans="1:8">
      <c r="A913" s="65"/>
      <c r="B913" s="65"/>
      <c r="C913" s="65"/>
      <c r="D913" s="65"/>
      <c r="E913" s="65"/>
      <c r="F913" s="65"/>
      <c r="G913" s="65"/>
      <c r="H913" s="113"/>
    </row>
    <row r="914" spans="1:8">
      <c r="A914" s="65"/>
      <c r="B914" s="65"/>
      <c r="C914" s="65"/>
      <c r="D914" s="65"/>
      <c r="E914" s="65"/>
      <c r="F914" s="65"/>
      <c r="G914" s="65"/>
      <c r="H914" s="113"/>
    </row>
    <row r="915" spans="1:8">
      <c r="A915" s="65"/>
      <c r="B915" s="65"/>
      <c r="C915" s="65"/>
      <c r="D915" s="65"/>
      <c r="E915" s="65"/>
      <c r="F915" s="65"/>
      <c r="G915" s="65"/>
      <c r="H915" s="113"/>
    </row>
    <row r="916" spans="1:8">
      <c r="A916" s="65"/>
      <c r="B916" s="65"/>
      <c r="C916" s="65"/>
      <c r="D916" s="65"/>
      <c r="E916" s="65"/>
      <c r="F916" s="65"/>
      <c r="G916" s="65"/>
      <c r="H916" s="113"/>
    </row>
    <row r="917" spans="1:8">
      <c r="A917" s="65"/>
      <c r="B917" s="65"/>
      <c r="C917" s="65"/>
      <c r="D917" s="65"/>
      <c r="E917" s="65"/>
      <c r="F917" s="65"/>
      <c r="G917" s="65"/>
      <c r="H917" s="113"/>
    </row>
    <row r="918" spans="1:8">
      <c r="A918" s="65"/>
      <c r="B918" s="65"/>
      <c r="C918" s="65"/>
      <c r="D918" s="65"/>
      <c r="E918" s="65"/>
      <c r="F918" s="65"/>
      <c r="G918" s="65"/>
      <c r="H918" s="113"/>
    </row>
    <row r="919" spans="1:8">
      <c r="A919" s="65"/>
      <c r="B919" s="65"/>
      <c r="C919" s="65"/>
      <c r="D919" s="65"/>
      <c r="E919" s="65"/>
      <c r="F919" s="65"/>
      <c r="G919" s="65"/>
      <c r="H919" s="113"/>
    </row>
    <row r="920" spans="1:8">
      <c r="A920" s="65"/>
      <c r="B920" s="65"/>
      <c r="C920" s="65"/>
      <c r="D920" s="65"/>
      <c r="E920" s="65"/>
      <c r="F920" s="65"/>
      <c r="G920" s="65"/>
      <c r="H920" s="113"/>
    </row>
    <row r="921" spans="1:8">
      <c r="A921" s="65"/>
      <c r="B921" s="65"/>
      <c r="C921" s="65"/>
      <c r="D921" s="65"/>
      <c r="E921" s="65"/>
      <c r="F921" s="65"/>
      <c r="G921" s="65"/>
      <c r="H921" s="113"/>
    </row>
    <row r="922" spans="1:8">
      <c r="A922" s="65"/>
      <c r="B922" s="65"/>
      <c r="C922" s="65"/>
      <c r="D922" s="65"/>
      <c r="E922" s="65"/>
      <c r="F922" s="65"/>
      <c r="G922" s="65"/>
      <c r="H922" s="113"/>
    </row>
    <row r="923" spans="1:8">
      <c r="A923" s="65"/>
      <c r="B923" s="65"/>
      <c r="C923" s="65"/>
      <c r="D923" s="65"/>
      <c r="E923" s="65"/>
      <c r="F923" s="65"/>
      <c r="G923" s="65"/>
      <c r="H923" s="113"/>
    </row>
    <row r="924" spans="1:8">
      <c r="A924" s="65"/>
      <c r="B924" s="65"/>
      <c r="C924" s="65"/>
      <c r="D924" s="65"/>
      <c r="E924" s="65"/>
      <c r="F924" s="65"/>
      <c r="G924" s="65"/>
      <c r="H924" s="113"/>
    </row>
    <row r="925" spans="1:8">
      <c r="A925" s="65"/>
      <c r="B925" s="65"/>
      <c r="C925" s="65"/>
      <c r="D925" s="65"/>
      <c r="E925" s="65"/>
      <c r="F925" s="65"/>
      <c r="G925" s="65"/>
      <c r="H925" s="113"/>
    </row>
    <row r="926" spans="1:8">
      <c r="A926" s="65"/>
      <c r="B926" s="65"/>
      <c r="C926" s="65"/>
      <c r="D926" s="65"/>
      <c r="E926" s="65"/>
      <c r="F926" s="65"/>
      <c r="G926" s="65"/>
      <c r="H926" s="113"/>
    </row>
    <row r="927" spans="1:8">
      <c r="A927" s="65"/>
      <c r="B927" s="65"/>
      <c r="C927" s="65"/>
      <c r="D927" s="65"/>
      <c r="E927" s="65"/>
      <c r="F927" s="65"/>
      <c r="G927" s="65"/>
      <c r="H927" s="113"/>
    </row>
    <row r="928" spans="1:8">
      <c r="A928" s="65"/>
      <c r="B928" s="65"/>
      <c r="C928" s="65"/>
      <c r="D928" s="65"/>
      <c r="E928" s="65"/>
      <c r="F928" s="65"/>
      <c r="G928" s="65"/>
      <c r="H928" s="113"/>
    </row>
    <row r="929" spans="1:8">
      <c r="A929" s="65"/>
      <c r="B929" s="65"/>
      <c r="C929" s="65"/>
      <c r="D929" s="65"/>
      <c r="E929" s="65"/>
      <c r="F929" s="65"/>
      <c r="G929" s="65"/>
      <c r="H929" s="113"/>
    </row>
    <row r="930" spans="1:8">
      <c r="A930" s="65"/>
      <c r="B930" s="65"/>
      <c r="C930" s="65"/>
      <c r="D930" s="65"/>
      <c r="E930" s="65"/>
      <c r="F930" s="65"/>
      <c r="G930" s="65"/>
      <c r="H930" s="113"/>
    </row>
    <row r="931" spans="1:8">
      <c r="A931" s="65"/>
      <c r="B931" s="65"/>
      <c r="C931" s="65"/>
      <c r="D931" s="65"/>
      <c r="E931" s="65"/>
      <c r="F931" s="65"/>
      <c r="G931" s="65"/>
      <c r="H931" s="113"/>
    </row>
    <row r="932" spans="1:8">
      <c r="A932" s="65"/>
      <c r="B932" s="65"/>
      <c r="C932" s="65"/>
      <c r="D932" s="65"/>
      <c r="E932" s="65"/>
      <c r="F932" s="65"/>
      <c r="G932" s="65"/>
      <c r="H932" s="113"/>
    </row>
    <row r="933" spans="1:8">
      <c r="A933" s="65"/>
      <c r="B933" s="65"/>
      <c r="C933" s="65"/>
      <c r="D933" s="65"/>
      <c r="E933" s="65"/>
      <c r="F933" s="65"/>
      <c r="G933" s="65"/>
      <c r="H933" s="113"/>
    </row>
    <row r="934" spans="1:8">
      <c r="A934" s="65"/>
      <c r="B934" s="65"/>
      <c r="C934" s="65"/>
      <c r="D934" s="65"/>
      <c r="E934" s="65"/>
      <c r="F934" s="65"/>
      <c r="G934" s="65"/>
      <c r="H934" s="113"/>
    </row>
    <row r="935" spans="1:8">
      <c r="A935" s="65"/>
      <c r="B935" s="65"/>
      <c r="C935" s="65"/>
      <c r="D935" s="65"/>
      <c r="E935" s="65"/>
      <c r="F935" s="65"/>
      <c r="G935" s="65"/>
      <c r="H935" s="113"/>
    </row>
    <row r="936" spans="1:8">
      <c r="A936" s="65"/>
      <c r="B936" s="65"/>
      <c r="C936" s="65"/>
      <c r="D936" s="65"/>
      <c r="E936" s="65"/>
      <c r="F936" s="65"/>
      <c r="G936" s="65"/>
      <c r="H936" s="113"/>
    </row>
    <row r="937" spans="1:8">
      <c r="A937" s="65"/>
      <c r="B937" s="65"/>
      <c r="C937" s="65"/>
      <c r="D937" s="65"/>
      <c r="E937" s="65"/>
      <c r="F937" s="65"/>
      <c r="G937" s="65"/>
      <c r="H937" s="113"/>
    </row>
    <row r="938" spans="1:8">
      <c r="A938" s="65"/>
      <c r="B938" s="65"/>
      <c r="C938" s="65"/>
      <c r="D938" s="65"/>
      <c r="E938" s="65"/>
      <c r="F938" s="65"/>
      <c r="G938" s="65"/>
      <c r="H938" s="113"/>
    </row>
    <row r="939" spans="1:8">
      <c r="A939" s="65"/>
      <c r="B939" s="65"/>
      <c r="C939" s="65"/>
      <c r="D939" s="65"/>
      <c r="E939" s="65"/>
      <c r="F939" s="65"/>
      <c r="G939" s="65"/>
      <c r="H939" s="113"/>
    </row>
    <row r="940" spans="1:8">
      <c r="A940" s="65"/>
      <c r="B940" s="65"/>
      <c r="C940" s="65"/>
      <c r="D940" s="65"/>
      <c r="E940" s="65"/>
      <c r="F940" s="65"/>
      <c r="G940" s="65"/>
      <c r="H940" s="113"/>
    </row>
    <row r="941" spans="1:8">
      <c r="A941" s="65"/>
      <c r="B941" s="65"/>
      <c r="C941" s="65"/>
      <c r="D941" s="65"/>
      <c r="E941" s="65"/>
      <c r="F941" s="65"/>
      <c r="G941" s="65"/>
      <c r="H941" s="113"/>
    </row>
    <row r="942" spans="1:8">
      <c r="A942" s="65"/>
      <c r="B942" s="65"/>
      <c r="C942" s="65"/>
      <c r="D942" s="65"/>
      <c r="E942" s="65"/>
      <c r="F942" s="65"/>
      <c r="G942" s="65"/>
      <c r="H942" s="113"/>
    </row>
    <row r="943" spans="1:8">
      <c r="A943" s="65"/>
      <c r="B943" s="65"/>
      <c r="C943" s="65"/>
      <c r="D943" s="65"/>
      <c r="E943" s="65"/>
      <c r="F943" s="65"/>
      <c r="G943" s="65"/>
      <c r="H943" s="113"/>
    </row>
    <row r="944" spans="1:8">
      <c r="A944" s="65"/>
      <c r="B944" s="65"/>
      <c r="C944" s="65"/>
      <c r="D944" s="65"/>
      <c r="E944" s="65"/>
      <c r="F944" s="65"/>
      <c r="G944" s="65"/>
      <c r="H944" s="113"/>
    </row>
    <row r="945" spans="1:8">
      <c r="A945" s="65"/>
      <c r="B945" s="65"/>
      <c r="C945" s="65"/>
      <c r="D945" s="65"/>
      <c r="E945" s="65"/>
      <c r="F945" s="65"/>
      <c r="G945" s="65"/>
      <c r="H945" s="113"/>
    </row>
    <row r="946" spans="1:8">
      <c r="A946" s="65"/>
      <c r="B946" s="65"/>
      <c r="C946" s="65"/>
      <c r="D946" s="65"/>
      <c r="E946" s="65"/>
      <c r="F946" s="65"/>
      <c r="G946" s="65"/>
      <c r="H946" s="113"/>
    </row>
    <row r="947" spans="1:8">
      <c r="A947" s="65"/>
      <c r="B947" s="65"/>
      <c r="C947" s="65"/>
      <c r="D947" s="65"/>
      <c r="E947" s="65"/>
      <c r="F947" s="65"/>
      <c r="G947" s="65"/>
      <c r="H947" s="113"/>
    </row>
    <row r="948" spans="1:8">
      <c r="A948" s="65"/>
      <c r="B948" s="65"/>
      <c r="C948" s="65"/>
      <c r="D948" s="65"/>
      <c r="E948" s="65"/>
      <c r="F948" s="65"/>
      <c r="G948" s="65"/>
      <c r="H948" s="113"/>
    </row>
    <row r="949" spans="1:8">
      <c r="A949" s="65"/>
      <c r="B949" s="65"/>
      <c r="C949" s="65"/>
      <c r="D949" s="65"/>
      <c r="E949" s="65"/>
      <c r="F949" s="65"/>
      <c r="G949" s="65"/>
      <c r="H949" s="113"/>
    </row>
    <row r="950" spans="1:8">
      <c r="A950" s="65"/>
      <c r="B950" s="65"/>
      <c r="C950" s="65"/>
      <c r="D950" s="65"/>
      <c r="E950" s="65"/>
      <c r="F950" s="65"/>
      <c r="G950" s="65"/>
      <c r="H950" s="113"/>
    </row>
    <row r="951" spans="1:8">
      <c r="A951" s="65"/>
      <c r="B951" s="65"/>
      <c r="C951" s="65"/>
      <c r="D951" s="65"/>
      <c r="E951" s="65"/>
      <c r="F951" s="65"/>
      <c r="G951" s="65"/>
      <c r="H951" s="113"/>
    </row>
    <row r="952" spans="1:8">
      <c r="A952" s="65"/>
      <c r="B952" s="65"/>
      <c r="C952" s="65"/>
      <c r="D952" s="65"/>
      <c r="E952" s="65"/>
      <c r="F952" s="65"/>
      <c r="G952" s="65"/>
      <c r="H952" s="113"/>
    </row>
    <row r="953" spans="1:8">
      <c r="A953" s="65"/>
      <c r="B953" s="65"/>
      <c r="C953" s="65"/>
      <c r="D953" s="65"/>
      <c r="E953" s="65"/>
      <c r="F953" s="65"/>
      <c r="G953" s="65"/>
      <c r="H953" s="113"/>
    </row>
    <row r="954" spans="1:8">
      <c r="A954" s="65"/>
      <c r="B954" s="65"/>
      <c r="C954" s="65"/>
      <c r="D954" s="65"/>
      <c r="E954" s="65"/>
      <c r="F954" s="65"/>
      <c r="G954" s="65"/>
      <c r="H954" s="113"/>
    </row>
    <row r="955" spans="1:8">
      <c r="A955" s="65"/>
      <c r="B955" s="65"/>
      <c r="C955" s="65"/>
      <c r="D955" s="65"/>
      <c r="E955" s="65"/>
      <c r="F955" s="65"/>
      <c r="G955" s="65"/>
      <c r="H955" s="113"/>
    </row>
    <row r="956" spans="1:8">
      <c r="A956" s="65"/>
      <c r="B956" s="65"/>
      <c r="C956" s="65"/>
      <c r="D956" s="65"/>
      <c r="E956" s="65"/>
      <c r="F956" s="65"/>
      <c r="G956" s="65"/>
      <c r="H956" s="113"/>
    </row>
    <row r="957" spans="1:8">
      <c r="A957" s="65"/>
      <c r="B957" s="65"/>
      <c r="C957" s="65"/>
      <c r="D957" s="65"/>
      <c r="E957" s="65"/>
      <c r="F957" s="65"/>
      <c r="G957" s="65"/>
      <c r="H957" s="113"/>
    </row>
    <row r="958" spans="1:8">
      <c r="A958" s="65"/>
      <c r="B958" s="65"/>
      <c r="C958" s="65"/>
      <c r="D958" s="65"/>
      <c r="E958" s="65"/>
      <c r="F958" s="65"/>
      <c r="G958" s="65"/>
      <c r="H958" s="113"/>
    </row>
    <row r="959" spans="1:8">
      <c r="A959" s="65"/>
      <c r="B959" s="65"/>
      <c r="C959" s="65"/>
      <c r="D959" s="65"/>
      <c r="E959" s="65"/>
      <c r="F959" s="65"/>
      <c r="G959" s="65"/>
      <c r="H959" s="113"/>
    </row>
    <row r="960" spans="1:8">
      <c r="A960" s="65"/>
      <c r="B960" s="65"/>
      <c r="C960" s="65"/>
      <c r="D960" s="65"/>
      <c r="E960" s="65"/>
      <c r="F960" s="65"/>
      <c r="G960" s="65"/>
      <c r="H960" s="113"/>
    </row>
    <row r="961" spans="1:8">
      <c r="A961" s="65"/>
      <c r="B961" s="65"/>
      <c r="C961" s="65"/>
      <c r="D961" s="65"/>
      <c r="E961" s="65"/>
      <c r="F961" s="65"/>
      <c r="G961" s="65"/>
      <c r="H961" s="113"/>
    </row>
    <row r="962" spans="1:8">
      <c r="A962" s="65"/>
      <c r="B962" s="65"/>
      <c r="C962" s="65"/>
      <c r="D962" s="65"/>
      <c r="E962" s="65"/>
      <c r="F962" s="65"/>
      <c r="G962" s="65"/>
      <c r="H962" s="113"/>
    </row>
    <row r="963" spans="1:8">
      <c r="A963" s="65"/>
      <c r="B963" s="65"/>
      <c r="C963" s="65"/>
      <c r="D963" s="65"/>
      <c r="E963" s="65"/>
      <c r="F963" s="65"/>
      <c r="G963" s="65"/>
      <c r="H963" s="113"/>
    </row>
    <row r="964" spans="1:8">
      <c r="A964" s="65"/>
      <c r="B964" s="65"/>
      <c r="C964" s="65"/>
      <c r="D964" s="65"/>
      <c r="E964" s="65"/>
      <c r="F964" s="65"/>
      <c r="G964" s="65"/>
      <c r="H964" s="113"/>
    </row>
    <row r="965" spans="1:8">
      <c r="A965" s="65"/>
      <c r="B965" s="65"/>
      <c r="C965" s="65"/>
      <c r="D965" s="65"/>
      <c r="E965" s="65"/>
      <c r="F965" s="65"/>
      <c r="G965" s="65"/>
      <c r="H965" s="113"/>
    </row>
    <row r="966" spans="1:8">
      <c r="A966" s="65"/>
      <c r="B966" s="65"/>
      <c r="C966" s="65"/>
      <c r="D966" s="65"/>
      <c r="E966" s="65"/>
      <c r="F966" s="65"/>
      <c r="G966" s="65"/>
      <c r="H966" s="113"/>
    </row>
    <row r="967" spans="1:8">
      <c r="A967" s="65"/>
      <c r="B967" s="65"/>
      <c r="C967" s="65"/>
      <c r="D967" s="65"/>
      <c r="E967" s="65"/>
      <c r="F967" s="65"/>
      <c r="G967" s="65"/>
      <c r="H967" s="113"/>
    </row>
    <row r="968" spans="1:8">
      <c r="A968" s="65"/>
      <c r="B968" s="65"/>
      <c r="C968" s="65"/>
      <c r="D968" s="65"/>
      <c r="E968" s="65"/>
      <c r="F968" s="65"/>
      <c r="G968" s="65"/>
      <c r="H968" s="113"/>
    </row>
    <row r="969" spans="1:8">
      <c r="A969" s="65"/>
      <c r="B969" s="65"/>
      <c r="C969" s="65"/>
      <c r="D969" s="65"/>
      <c r="E969" s="65"/>
      <c r="F969" s="65"/>
      <c r="G969" s="65"/>
      <c r="H969" s="113"/>
    </row>
    <row r="970" spans="1:8">
      <c r="A970" s="65"/>
      <c r="B970" s="65"/>
      <c r="C970" s="65"/>
      <c r="D970" s="65"/>
      <c r="E970" s="65"/>
      <c r="F970" s="65"/>
      <c r="G970" s="65"/>
      <c r="H970" s="113"/>
    </row>
    <row r="971" spans="1:8">
      <c r="A971" s="65"/>
      <c r="B971" s="65"/>
      <c r="C971" s="65"/>
      <c r="D971" s="65"/>
      <c r="E971" s="65"/>
      <c r="F971" s="65"/>
      <c r="G971" s="65"/>
      <c r="H971" s="113"/>
    </row>
    <row r="972" spans="1:8">
      <c r="A972" s="65"/>
      <c r="B972" s="65"/>
      <c r="C972" s="65"/>
      <c r="D972" s="65"/>
      <c r="E972" s="65"/>
      <c r="F972" s="65"/>
      <c r="G972" s="65"/>
      <c r="H972" s="113"/>
    </row>
    <row r="973" spans="1:8">
      <c r="A973" s="65"/>
      <c r="B973" s="65"/>
      <c r="C973" s="65"/>
      <c r="D973" s="65"/>
      <c r="E973" s="65"/>
      <c r="F973" s="65"/>
      <c r="G973" s="65"/>
      <c r="H973" s="113"/>
    </row>
    <row r="974" spans="1:8">
      <c r="A974" s="65"/>
      <c r="B974" s="65"/>
      <c r="C974" s="65"/>
      <c r="D974" s="65"/>
      <c r="E974" s="65"/>
      <c r="F974" s="65"/>
      <c r="G974" s="65"/>
      <c r="H974" s="113"/>
    </row>
    <row r="975" spans="1:8">
      <c r="A975" s="65"/>
      <c r="B975" s="65"/>
      <c r="C975" s="65"/>
      <c r="D975" s="65"/>
      <c r="E975" s="65"/>
      <c r="F975" s="65"/>
      <c r="G975" s="65"/>
      <c r="H975" s="113"/>
    </row>
    <row r="976" spans="1:8">
      <c r="A976" s="65"/>
      <c r="B976" s="65"/>
      <c r="C976" s="65"/>
      <c r="D976" s="65"/>
      <c r="E976" s="65"/>
      <c r="F976" s="65"/>
      <c r="G976" s="65"/>
      <c r="H976" s="113"/>
    </row>
    <row r="977" spans="1:8">
      <c r="A977" s="65"/>
      <c r="B977" s="65"/>
      <c r="C977" s="65"/>
      <c r="D977" s="65"/>
      <c r="E977" s="65"/>
      <c r="F977" s="65"/>
      <c r="G977" s="65"/>
      <c r="H977" s="113"/>
    </row>
    <row r="978" spans="1:8">
      <c r="A978" s="65"/>
      <c r="B978" s="65"/>
      <c r="C978" s="65"/>
      <c r="D978" s="65"/>
      <c r="E978" s="65"/>
      <c r="F978" s="65"/>
      <c r="G978" s="65"/>
      <c r="H978" s="113"/>
    </row>
    <row r="979" spans="1:8">
      <c r="A979" s="65"/>
      <c r="B979" s="65"/>
      <c r="C979" s="65"/>
      <c r="D979" s="65"/>
      <c r="E979" s="65"/>
      <c r="F979" s="65"/>
      <c r="G979" s="65"/>
      <c r="H979" s="113"/>
    </row>
    <row r="980" spans="1:8">
      <c r="A980" s="65"/>
      <c r="B980" s="65"/>
      <c r="C980" s="65"/>
      <c r="D980" s="65"/>
      <c r="E980" s="65"/>
      <c r="F980" s="65"/>
      <c r="G980" s="65"/>
      <c r="H980" s="113"/>
    </row>
    <row r="981" spans="1:8">
      <c r="A981" s="65"/>
      <c r="B981" s="65"/>
      <c r="C981" s="65"/>
      <c r="D981" s="65"/>
      <c r="E981" s="65"/>
      <c r="F981" s="65"/>
      <c r="G981" s="65"/>
      <c r="H981" s="113"/>
    </row>
    <row r="982" spans="1:8">
      <c r="A982" s="65"/>
      <c r="B982" s="65"/>
      <c r="C982" s="65"/>
      <c r="D982" s="65"/>
      <c r="E982" s="65"/>
      <c r="F982" s="65"/>
      <c r="G982" s="65"/>
      <c r="H982" s="113"/>
    </row>
    <row r="983" spans="1:8">
      <c r="A983" s="65"/>
      <c r="B983" s="65"/>
      <c r="C983" s="65"/>
      <c r="D983" s="65"/>
      <c r="E983" s="65"/>
      <c r="F983" s="65"/>
      <c r="G983" s="65"/>
      <c r="H983" s="113"/>
    </row>
    <row r="984" spans="1:8">
      <c r="A984" s="65"/>
      <c r="B984" s="65"/>
      <c r="C984" s="65"/>
      <c r="D984" s="65"/>
      <c r="E984" s="65"/>
      <c r="F984" s="65"/>
      <c r="G984" s="65"/>
      <c r="H984" s="113"/>
    </row>
    <row r="985" spans="1:8">
      <c r="A985" s="65"/>
      <c r="B985" s="65"/>
      <c r="C985" s="65"/>
      <c r="D985" s="65"/>
      <c r="E985" s="65"/>
      <c r="F985" s="65"/>
      <c r="G985" s="65"/>
      <c r="H985" s="113"/>
    </row>
    <row r="986" spans="1:8">
      <c r="A986" s="65"/>
      <c r="B986" s="65"/>
      <c r="C986" s="65"/>
      <c r="D986" s="65"/>
      <c r="E986" s="65"/>
      <c r="F986" s="65"/>
      <c r="G986" s="65"/>
      <c r="H986" s="113"/>
    </row>
    <row r="987" spans="1:8">
      <c r="A987" s="65"/>
      <c r="B987" s="65"/>
      <c r="C987" s="65"/>
      <c r="D987" s="65"/>
      <c r="E987" s="65"/>
      <c r="F987" s="65"/>
      <c r="G987" s="65"/>
      <c r="H987" s="113"/>
    </row>
    <row r="988" spans="1:8">
      <c r="A988" s="65"/>
      <c r="B988" s="65"/>
      <c r="C988" s="65"/>
      <c r="D988" s="65"/>
      <c r="E988" s="65"/>
      <c r="F988" s="65"/>
      <c r="G988" s="65"/>
      <c r="H988" s="113"/>
    </row>
    <row r="989" spans="1:8">
      <c r="A989" s="65"/>
      <c r="B989" s="65"/>
      <c r="C989" s="65"/>
      <c r="D989" s="65"/>
      <c r="E989" s="65"/>
      <c r="F989" s="65"/>
      <c r="G989" s="65"/>
      <c r="H989" s="113"/>
    </row>
    <row r="990" spans="1:8">
      <c r="A990" s="65"/>
      <c r="B990" s="65"/>
      <c r="C990" s="65"/>
      <c r="D990" s="65"/>
      <c r="E990" s="65"/>
      <c r="F990" s="65"/>
      <c r="G990" s="65"/>
      <c r="H990" s="113"/>
    </row>
    <row r="991" spans="1:8">
      <c r="A991" s="65"/>
      <c r="B991" s="65"/>
      <c r="C991" s="65"/>
      <c r="D991" s="65"/>
      <c r="E991" s="65"/>
      <c r="F991" s="65"/>
      <c r="G991" s="65"/>
      <c r="H991" s="113"/>
    </row>
    <row r="992" spans="1:8">
      <c r="A992" s="65"/>
      <c r="B992" s="65"/>
      <c r="C992" s="65"/>
      <c r="D992" s="65"/>
      <c r="E992" s="65"/>
      <c r="F992" s="65"/>
      <c r="G992" s="65"/>
      <c r="H992" s="113"/>
    </row>
    <row r="993" spans="1:8">
      <c r="A993" s="65"/>
      <c r="B993" s="65"/>
      <c r="C993" s="65"/>
      <c r="D993" s="65"/>
      <c r="E993" s="65"/>
      <c r="F993" s="65"/>
      <c r="G993" s="65"/>
      <c r="H993" s="113"/>
    </row>
    <row r="994" spans="1:8">
      <c r="A994" s="65"/>
      <c r="B994" s="65"/>
      <c r="C994" s="65"/>
      <c r="D994" s="65"/>
      <c r="E994" s="65"/>
      <c r="F994" s="65"/>
      <c r="G994" s="65"/>
      <c r="H994" s="113"/>
    </row>
    <row r="995" spans="1:8">
      <c r="A995" s="65"/>
      <c r="B995" s="65"/>
      <c r="C995" s="65"/>
      <c r="D995" s="65"/>
      <c r="E995" s="65"/>
      <c r="F995" s="65"/>
      <c r="G995" s="65"/>
      <c r="H995" s="113"/>
    </row>
    <row r="996" spans="1:8">
      <c r="A996" s="65"/>
      <c r="B996" s="65"/>
      <c r="C996" s="65"/>
      <c r="D996" s="65"/>
      <c r="E996" s="65"/>
      <c r="F996" s="65"/>
      <c r="G996" s="65"/>
      <c r="H996" s="113"/>
    </row>
    <row r="997" spans="1:8">
      <c r="A997" s="65"/>
      <c r="B997" s="65"/>
      <c r="C997" s="65"/>
      <c r="D997" s="65"/>
      <c r="E997" s="65"/>
      <c r="F997" s="65"/>
      <c r="G997" s="65"/>
      <c r="H997" s="113"/>
    </row>
    <row r="998" spans="1:8">
      <c r="A998" s="65"/>
      <c r="B998" s="65"/>
      <c r="C998" s="65"/>
      <c r="D998" s="65"/>
      <c r="E998" s="65"/>
      <c r="F998" s="65"/>
      <c r="G998" s="65"/>
      <c r="H998" s="113"/>
    </row>
    <row r="999" spans="1:8">
      <c r="A999" s="65"/>
      <c r="B999" s="65"/>
      <c r="C999" s="65"/>
      <c r="D999" s="65"/>
      <c r="E999" s="65"/>
      <c r="F999" s="65"/>
      <c r="G999" s="65"/>
      <c r="H999" s="113"/>
    </row>
    <row r="1000" spans="1:8">
      <c r="A1000" s="65"/>
      <c r="B1000" s="65"/>
      <c r="C1000" s="65"/>
      <c r="D1000" s="65"/>
      <c r="E1000" s="65"/>
      <c r="F1000" s="65"/>
      <c r="G1000" s="65"/>
      <c r="H1000" s="113"/>
    </row>
    <row r="1001" spans="1:8">
      <c r="A1001" s="65"/>
      <c r="B1001" s="65"/>
      <c r="C1001" s="65"/>
      <c r="D1001" s="65"/>
      <c r="E1001" s="65"/>
      <c r="F1001" s="65"/>
      <c r="G1001" s="65"/>
      <c r="H1001" s="113"/>
    </row>
    <row r="1002" spans="1:8">
      <c r="A1002" s="65"/>
      <c r="B1002" s="65"/>
      <c r="C1002" s="65"/>
      <c r="D1002" s="65"/>
      <c r="E1002" s="65"/>
      <c r="F1002" s="65"/>
      <c r="G1002" s="65"/>
      <c r="H1002" s="113"/>
    </row>
    <row r="1003" spans="1:8">
      <c r="A1003" s="65"/>
      <c r="B1003" s="65"/>
      <c r="C1003" s="65"/>
      <c r="D1003" s="65"/>
      <c r="E1003" s="65"/>
      <c r="F1003" s="65"/>
      <c r="G1003" s="65"/>
      <c r="H1003" s="113"/>
    </row>
    <row r="1004" spans="1:8">
      <c r="A1004" s="65"/>
      <c r="B1004" s="65"/>
      <c r="C1004" s="65"/>
      <c r="D1004" s="65"/>
      <c r="E1004" s="65"/>
      <c r="F1004" s="65"/>
      <c r="G1004" s="65"/>
      <c r="H1004" s="113"/>
    </row>
    <row r="1005" spans="1:8">
      <c r="A1005" s="65"/>
      <c r="B1005" s="65"/>
      <c r="C1005" s="65"/>
      <c r="D1005" s="65"/>
      <c r="E1005" s="65"/>
      <c r="F1005" s="65"/>
      <c r="G1005" s="65"/>
      <c r="H1005" s="113"/>
    </row>
    <row r="1006" spans="1:8">
      <c r="A1006" s="65"/>
      <c r="B1006" s="65"/>
      <c r="C1006" s="65"/>
      <c r="D1006" s="65"/>
      <c r="E1006" s="65"/>
      <c r="F1006" s="65"/>
      <c r="G1006" s="65"/>
      <c r="H1006" s="113"/>
    </row>
    <row r="1007" spans="1:8">
      <c r="A1007" s="65"/>
      <c r="B1007" s="65"/>
      <c r="C1007" s="65"/>
      <c r="D1007" s="65"/>
      <c r="E1007" s="65"/>
      <c r="F1007" s="65"/>
      <c r="G1007" s="65"/>
      <c r="H1007" s="113"/>
    </row>
    <row r="1008" spans="1:8">
      <c r="A1008" s="65"/>
      <c r="B1008" s="65"/>
      <c r="C1008" s="65"/>
      <c r="D1008" s="65"/>
      <c r="E1008" s="65"/>
      <c r="F1008" s="65"/>
      <c r="G1008" s="65"/>
      <c r="H1008" s="113"/>
    </row>
    <row r="1009" spans="1:8">
      <c r="A1009" s="65"/>
      <c r="B1009" s="65"/>
      <c r="C1009" s="65"/>
      <c r="D1009" s="65"/>
      <c r="E1009" s="65"/>
      <c r="F1009" s="65"/>
      <c r="G1009" s="65"/>
      <c r="H1009" s="113"/>
    </row>
    <row r="1010" spans="1:8">
      <c r="A1010" s="65"/>
      <c r="B1010" s="65"/>
      <c r="C1010" s="65"/>
      <c r="D1010" s="65"/>
      <c r="E1010" s="65"/>
      <c r="F1010" s="65"/>
      <c r="G1010" s="65"/>
      <c r="H1010" s="113"/>
    </row>
    <row r="1011" spans="1:8">
      <c r="A1011" s="65"/>
      <c r="B1011" s="65"/>
      <c r="C1011" s="65"/>
      <c r="D1011" s="65"/>
      <c r="E1011" s="65"/>
      <c r="F1011" s="65"/>
      <c r="G1011" s="65"/>
      <c r="H1011" s="113"/>
    </row>
    <row r="1012" spans="1:8">
      <c r="A1012" s="65"/>
      <c r="B1012" s="65"/>
      <c r="C1012" s="65"/>
      <c r="D1012" s="65"/>
      <c r="E1012" s="65"/>
      <c r="F1012" s="65"/>
      <c r="G1012" s="65"/>
      <c r="H1012" s="113"/>
    </row>
    <row r="1013" spans="1:8">
      <c r="A1013" s="65"/>
      <c r="B1013" s="65"/>
      <c r="C1013" s="65"/>
      <c r="D1013" s="65"/>
      <c r="E1013" s="65"/>
      <c r="F1013" s="65"/>
      <c r="G1013" s="65"/>
      <c r="H1013" s="113"/>
    </row>
    <row r="1014" spans="1:8">
      <c r="A1014" s="65"/>
      <c r="B1014" s="65"/>
      <c r="C1014" s="65"/>
      <c r="D1014" s="65"/>
      <c r="E1014" s="65"/>
      <c r="F1014" s="65"/>
      <c r="G1014" s="65"/>
      <c r="H1014" s="113"/>
    </row>
    <row r="1015" spans="1:8">
      <c r="A1015" s="65"/>
      <c r="B1015" s="65"/>
      <c r="C1015" s="65"/>
      <c r="D1015" s="65"/>
      <c r="E1015" s="65"/>
      <c r="F1015" s="65"/>
      <c r="G1015" s="65"/>
      <c r="H1015" s="113"/>
    </row>
    <row r="1016" spans="1:8">
      <c r="A1016" s="65"/>
      <c r="B1016" s="65"/>
      <c r="C1016" s="65"/>
      <c r="D1016" s="65"/>
      <c r="E1016" s="65"/>
      <c r="F1016" s="65"/>
      <c r="G1016" s="65"/>
      <c r="H1016" s="113"/>
    </row>
    <row r="1017" spans="1:8">
      <c r="A1017" s="65"/>
      <c r="B1017" s="65"/>
      <c r="C1017" s="65"/>
      <c r="D1017" s="65"/>
      <c r="E1017" s="65"/>
      <c r="F1017" s="65"/>
      <c r="G1017" s="65"/>
      <c r="H1017" s="113"/>
    </row>
    <row r="1018" spans="1:8">
      <c r="A1018" s="65"/>
      <c r="B1018" s="65"/>
      <c r="C1018" s="65"/>
      <c r="D1018" s="65"/>
      <c r="E1018" s="65"/>
      <c r="F1018" s="65"/>
      <c r="G1018" s="65"/>
      <c r="H1018" s="113"/>
    </row>
    <row r="1019" spans="1:8">
      <c r="A1019" s="65"/>
      <c r="B1019" s="65"/>
      <c r="C1019" s="65"/>
      <c r="D1019" s="65"/>
      <c r="E1019" s="65"/>
      <c r="F1019" s="65"/>
      <c r="G1019" s="65"/>
      <c r="H1019" s="113"/>
    </row>
    <row r="1020" spans="1:8">
      <c r="A1020" s="65"/>
      <c r="B1020" s="65"/>
      <c r="C1020" s="65"/>
      <c r="D1020" s="65"/>
      <c r="E1020" s="65"/>
      <c r="F1020" s="65"/>
      <c r="G1020" s="65"/>
      <c r="H1020" s="113"/>
    </row>
    <row r="1021" spans="1:8">
      <c r="A1021" s="65"/>
      <c r="B1021" s="65"/>
      <c r="C1021" s="65"/>
      <c r="D1021" s="65"/>
      <c r="E1021" s="65"/>
      <c r="F1021" s="65"/>
      <c r="G1021" s="65"/>
      <c r="H1021" s="113"/>
    </row>
    <row r="1022" spans="1:8">
      <c r="A1022" s="65"/>
      <c r="B1022" s="65"/>
      <c r="C1022" s="65"/>
      <c r="D1022" s="65"/>
      <c r="E1022" s="65"/>
      <c r="F1022" s="65"/>
      <c r="G1022" s="65"/>
      <c r="H1022" s="113"/>
    </row>
    <row r="1023" spans="1:8">
      <c r="A1023" s="65"/>
      <c r="B1023" s="65"/>
      <c r="C1023" s="65"/>
      <c r="D1023" s="65"/>
      <c r="E1023" s="65"/>
      <c r="F1023" s="65"/>
      <c r="G1023" s="65"/>
      <c r="H1023" s="113"/>
    </row>
    <row r="1024" spans="1:8">
      <c r="A1024" s="65"/>
      <c r="B1024" s="65"/>
      <c r="C1024" s="65"/>
      <c r="D1024" s="65"/>
      <c r="E1024" s="65"/>
      <c r="F1024" s="65"/>
      <c r="G1024" s="65"/>
      <c r="H1024" s="113"/>
    </row>
    <row r="1025" spans="1:8">
      <c r="A1025" s="65"/>
      <c r="B1025" s="65"/>
      <c r="C1025" s="65"/>
      <c r="D1025" s="65"/>
      <c r="E1025" s="65"/>
      <c r="F1025" s="65"/>
      <c r="G1025" s="65"/>
      <c r="H1025" s="113"/>
    </row>
    <row r="1026" spans="1:8">
      <c r="A1026" s="65"/>
      <c r="B1026" s="65"/>
      <c r="C1026" s="65"/>
      <c r="D1026" s="65"/>
      <c r="E1026" s="65"/>
      <c r="F1026" s="65"/>
      <c r="G1026" s="65"/>
      <c r="H1026" s="113"/>
    </row>
    <row r="1027" spans="1:8">
      <c r="A1027" s="65"/>
      <c r="B1027" s="65"/>
      <c r="C1027" s="65"/>
      <c r="D1027" s="65"/>
      <c r="E1027" s="65"/>
      <c r="F1027" s="65"/>
      <c r="G1027" s="65"/>
      <c r="H1027" s="113"/>
    </row>
    <row r="1028" spans="1:8">
      <c r="A1028" s="65"/>
      <c r="B1028" s="65"/>
      <c r="C1028" s="65"/>
      <c r="D1028" s="65"/>
      <c r="E1028" s="65"/>
      <c r="F1028" s="65"/>
      <c r="G1028" s="65"/>
      <c r="H1028" s="113"/>
    </row>
    <row r="1029" spans="1:8">
      <c r="A1029" s="65"/>
      <c r="B1029" s="65"/>
      <c r="C1029" s="65"/>
      <c r="D1029" s="65"/>
      <c r="E1029" s="65"/>
      <c r="F1029" s="65"/>
      <c r="G1029" s="65"/>
      <c r="H1029" s="113"/>
    </row>
    <row r="1030" spans="1:8">
      <c r="A1030" s="65"/>
      <c r="B1030" s="65"/>
      <c r="C1030" s="65"/>
      <c r="D1030" s="65"/>
      <c r="E1030" s="65"/>
      <c r="F1030" s="65"/>
      <c r="G1030" s="65"/>
      <c r="H1030" s="113"/>
    </row>
    <row r="1031" spans="1:8">
      <c r="A1031" s="65"/>
      <c r="B1031" s="65"/>
      <c r="C1031" s="65"/>
      <c r="D1031" s="65"/>
      <c r="E1031" s="65"/>
      <c r="F1031" s="65"/>
      <c r="G1031" s="65"/>
      <c r="H1031" s="113"/>
    </row>
    <row r="1032" spans="1:8">
      <c r="A1032" s="65"/>
      <c r="B1032" s="65"/>
      <c r="C1032" s="65"/>
      <c r="D1032" s="65"/>
      <c r="E1032" s="65"/>
      <c r="F1032" s="65"/>
      <c r="G1032" s="65"/>
      <c r="H1032" s="113"/>
    </row>
    <row r="1033" spans="1:8">
      <c r="A1033" s="65"/>
      <c r="B1033" s="65"/>
      <c r="C1033" s="65"/>
      <c r="D1033" s="65"/>
      <c r="E1033" s="65"/>
      <c r="F1033" s="65"/>
      <c r="G1033" s="65"/>
      <c r="H1033" s="113"/>
    </row>
    <row r="1034" spans="1:8">
      <c r="A1034" s="65"/>
      <c r="B1034" s="65"/>
      <c r="C1034" s="65"/>
      <c r="D1034" s="65"/>
      <c r="E1034" s="65"/>
      <c r="F1034" s="65"/>
      <c r="G1034" s="65"/>
      <c r="H1034" s="113"/>
    </row>
    <row r="1035" spans="1:8">
      <c r="A1035" s="65"/>
      <c r="B1035" s="65"/>
      <c r="C1035" s="65"/>
      <c r="D1035" s="65"/>
      <c r="E1035" s="65"/>
      <c r="F1035" s="65"/>
      <c r="G1035" s="65"/>
      <c r="H1035" s="113"/>
    </row>
    <row r="1036" spans="1:8">
      <c r="A1036" s="65"/>
      <c r="B1036" s="65"/>
      <c r="C1036" s="65"/>
      <c r="D1036" s="65"/>
      <c r="E1036" s="65"/>
      <c r="F1036" s="65"/>
      <c r="G1036" s="65"/>
      <c r="H1036" s="113"/>
    </row>
    <row r="1037" spans="1:8">
      <c r="A1037" s="65"/>
      <c r="B1037" s="65"/>
      <c r="C1037" s="65"/>
      <c r="D1037" s="65"/>
      <c r="E1037" s="65"/>
      <c r="F1037" s="65"/>
      <c r="G1037" s="65"/>
      <c r="H1037" s="113"/>
    </row>
    <row r="1038" spans="1:8">
      <c r="A1038" s="65"/>
      <c r="B1038" s="65"/>
      <c r="C1038" s="65"/>
      <c r="D1038" s="65"/>
      <c r="E1038" s="65"/>
      <c r="F1038" s="65"/>
      <c r="G1038" s="65"/>
      <c r="H1038" s="113"/>
    </row>
    <row r="1039" spans="1:8">
      <c r="A1039" s="65"/>
      <c r="B1039" s="65"/>
      <c r="C1039" s="65"/>
      <c r="D1039" s="65"/>
      <c r="E1039" s="65"/>
      <c r="F1039" s="65"/>
      <c r="G1039" s="65"/>
      <c r="H1039" s="113"/>
    </row>
    <row r="1040" spans="1:8">
      <c r="A1040" s="65"/>
      <c r="B1040" s="65"/>
      <c r="C1040" s="65"/>
      <c r="D1040" s="65"/>
      <c r="E1040" s="65"/>
      <c r="F1040" s="65"/>
      <c r="G1040" s="65"/>
      <c r="H1040" s="113"/>
    </row>
    <row r="1041" spans="1:8">
      <c r="A1041" s="65"/>
      <c r="B1041" s="65"/>
      <c r="C1041" s="65"/>
      <c r="D1041" s="65"/>
      <c r="E1041" s="65"/>
      <c r="F1041" s="65"/>
      <c r="G1041" s="65"/>
      <c r="H1041" s="113"/>
    </row>
    <row r="1042" spans="1:8">
      <c r="A1042" s="65"/>
      <c r="B1042" s="65"/>
      <c r="C1042" s="65"/>
      <c r="D1042" s="65"/>
      <c r="E1042" s="65"/>
      <c r="F1042" s="65"/>
      <c r="G1042" s="65"/>
      <c r="H1042" s="113"/>
    </row>
    <row r="1043" spans="1:8">
      <c r="A1043" s="65"/>
      <c r="B1043" s="65"/>
      <c r="C1043" s="65"/>
      <c r="D1043" s="65"/>
      <c r="E1043" s="65"/>
      <c r="F1043" s="65"/>
      <c r="G1043" s="65"/>
      <c r="H1043" s="113"/>
    </row>
    <row r="1044" spans="1:8">
      <c r="A1044" s="65"/>
      <c r="B1044" s="65"/>
      <c r="C1044" s="65"/>
      <c r="D1044" s="65"/>
      <c r="E1044" s="65"/>
      <c r="F1044" s="65"/>
      <c r="G1044" s="65"/>
      <c r="H1044" s="113"/>
    </row>
    <row r="1045" spans="1:8">
      <c r="A1045" s="65"/>
      <c r="B1045" s="65"/>
      <c r="C1045" s="65"/>
      <c r="D1045" s="65"/>
      <c r="E1045" s="65"/>
      <c r="F1045" s="65"/>
      <c r="G1045" s="65"/>
      <c r="H1045" s="113"/>
    </row>
    <row r="1046" spans="1:8">
      <c r="A1046" s="65"/>
      <c r="B1046" s="65"/>
      <c r="C1046" s="65"/>
      <c r="D1046" s="65"/>
      <c r="E1046" s="65"/>
      <c r="F1046" s="65"/>
      <c r="G1046" s="65"/>
      <c r="H1046" s="113"/>
    </row>
    <row r="1047" spans="1:8">
      <c r="A1047" s="65"/>
      <c r="B1047" s="65"/>
      <c r="C1047" s="65"/>
      <c r="D1047" s="65"/>
      <c r="E1047" s="65"/>
      <c r="F1047" s="65"/>
      <c r="G1047" s="65"/>
      <c r="H1047" s="113"/>
    </row>
    <row r="1048" spans="1:8">
      <c r="A1048" s="65"/>
      <c r="B1048" s="65"/>
      <c r="C1048" s="65"/>
      <c r="D1048" s="65"/>
      <c r="E1048" s="65"/>
      <c r="F1048" s="65"/>
      <c r="G1048" s="65"/>
      <c r="H1048" s="113"/>
    </row>
    <row r="1049" spans="1:8">
      <c r="A1049" s="65"/>
      <c r="B1049" s="65"/>
      <c r="C1049" s="65"/>
      <c r="D1049" s="65"/>
      <c r="E1049" s="65"/>
      <c r="F1049" s="65"/>
      <c r="G1049" s="65"/>
      <c r="H1049" s="113"/>
    </row>
    <row r="1050" spans="1:8">
      <c r="A1050" s="65"/>
      <c r="B1050" s="65"/>
      <c r="C1050" s="65"/>
      <c r="D1050" s="65"/>
      <c r="E1050" s="65"/>
      <c r="F1050" s="65"/>
      <c r="G1050" s="65"/>
      <c r="H1050" s="113"/>
    </row>
    <row r="1051" spans="1:8">
      <c r="A1051" s="65"/>
      <c r="B1051" s="65"/>
      <c r="C1051" s="65"/>
      <c r="D1051" s="65"/>
      <c r="E1051" s="65"/>
      <c r="F1051" s="65"/>
      <c r="G1051" s="65"/>
      <c r="H1051" s="113"/>
    </row>
    <row r="1052" spans="1:8">
      <c r="A1052" s="65"/>
      <c r="B1052" s="65"/>
      <c r="C1052" s="65"/>
      <c r="D1052" s="65"/>
      <c r="E1052" s="65"/>
      <c r="F1052" s="65"/>
      <c r="G1052" s="65"/>
      <c r="H1052" s="113"/>
    </row>
    <row r="1053" spans="1:8">
      <c r="A1053" s="65"/>
      <c r="B1053" s="65"/>
      <c r="C1053" s="65"/>
      <c r="D1053" s="65"/>
      <c r="E1053" s="65"/>
      <c r="F1053" s="65"/>
      <c r="G1053" s="65"/>
      <c r="H1053" s="113"/>
    </row>
    <row r="1054" spans="1:8">
      <c r="A1054" s="65"/>
      <c r="B1054" s="65"/>
      <c r="C1054" s="65"/>
      <c r="D1054" s="65"/>
      <c r="E1054" s="65"/>
      <c r="F1054" s="65"/>
      <c r="G1054" s="65"/>
      <c r="H1054" s="113"/>
    </row>
    <row r="1055" spans="1:8">
      <c r="A1055" s="65"/>
      <c r="B1055" s="65"/>
      <c r="C1055" s="65"/>
      <c r="D1055" s="65"/>
      <c r="E1055" s="65"/>
      <c r="F1055" s="65"/>
      <c r="G1055" s="65"/>
      <c r="H1055" s="113"/>
    </row>
    <row r="1056" spans="1:8">
      <c r="A1056" s="65"/>
      <c r="B1056" s="65"/>
      <c r="C1056" s="65"/>
      <c r="D1056" s="65"/>
      <c r="E1056" s="65"/>
      <c r="F1056" s="65"/>
      <c r="G1056" s="65"/>
      <c r="H1056" s="113"/>
    </row>
    <row r="1057" spans="1:8">
      <c r="A1057" s="65"/>
      <c r="B1057" s="65"/>
      <c r="C1057" s="65"/>
      <c r="D1057" s="65"/>
      <c r="E1057" s="65"/>
      <c r="F1057" s="65"/>
      <c r="G1057" s="65"/>
      <c r="H1057" s="113"/>
    </row>
    <row r="1058" spans="1:8">
      <c r="A1058" s="65"/>
      <c r="B1058" s="65"/>
      <c r="C1058" s="65"/>
      <c r="D1058" s="65"/>
      <c r="E1058" s="65"/>
      <c r="F1058" s="65"/>
      <c r="G1058" s="65"/>
      <c r="H1058" s="113"/>
    </row>
    <row r="1059" spans="1:8">
      <c r="A1059" s="65"/>
      <c r="B1059" s="65"/>
      <c r="C1059" s="65"/>
      <c r="D1059" s="65"/>
      <c r="E1059" s="65"/>
      <c r="F1059" s="65"/>
      <c r="G1059" s="65"/>
      <c r="H1059" s="113"/>
    </row>
    <row r="1060" spans="1:8">
      <c r="A1060" s="65"/>
      <c r="B1060" s="65"/>
      <c r="C1060" s="65"/>
      <c r="D1060" s="65"/>
      <c r="E1060" s="65"/>
      <c r="F1060" s="65"/>
      <c r="G1060" s="65"/>
      <c r="H1060" s="113"/>
    </row>
    <row r="1061" spans="1:8">
      <c r="A1061" s="65"/>
      <c r="B1061" s="65"/>
      <c r="C1061" s="65"/>
      <c r="D1061" s="65"/>
      <c r="E1061" s="65"/>
      <c r="F1061" s="65"/>
      <c r="G1061" s="65"/>
      <c r="H1061" s="113"/>
    </row>
    <row r="1062" spans="1:8">
      <c r="A1062" s="65"/>
      <c r="B1062" s="65"/>
      <c r="C1062" s="65"/>
      <c r="D1062" s="65"/>
      <c r="E1062" s="65"/>
      <c r="F1062" s="65"/>
      <c r="G1062" s="65"/>
      <c r="H1062" s="113"/>
    </row>
    <row r="1063" spans="1:8">
      <c r="A1063" s="65"/>
      <c r="B1063" s="65"/>
      <c r="C1063" s="65"/>
      <c r="D1063" s="65"/>
      <c r="E1063" s="65"/>
      <c r="F1063" s="65"/>
      <c r="G1063" s="65"/>
      <c r="H1063" s="113"/>
    </row>
    <row r="1064" spans="1:8">
      <c r="A1064" s="65"/>
      <c r="B1064" s="65"/>
      <c r="C1064" s="65"/>
      <c r="D1064" s="65"/>
      <c r="E1064" s="65"/>
      <c r="F1064" s="65"/>
      <c r="G1064" s="65"/>
      <c r="H1064" s="113"/>
    </row>
    <row r="1065" spans="1:8">
      <c r="A1065" s="65"/>
      <c r="B1065" s="65"/>
      <c r="C1065" s="65"/>
      <c r="D1065" s="65"/>
      <c r="E1065" s="65"/>
      <c r="F1065" s="65"/>
      <c r="G1065" s="65"/>
      <c r="H1065" s="113"/>
    </row>
    <row r="1066" spans="1:8">
      <c r="A1066" s="65"/>
      <c r="B1066" s="65"/>
      <c r="C1066" s="65"/>
      <c r="D1066" s="65"/>
      <c r="E1066" s="65"/>
      <c r="F1066" s="65"/>
      <c r="G1066" s="65"/>
      <c r="H1066" s="113"/>
    </row>
    <row r="1067" spans="1:8">
      <c r="A1067" s="65"/>
      <c r="B1067" s="65"/>
      <c r="C1067" s="65"/>
      <c r="D1067" s="65"/>
      <c r="E1067" s="65"/>
      <c r="F1067" s="65"/>
      <c r="G1067" s="65"/>
      <c r="H1067" s="113"/>
    </row>
    <row r="1068" spans="1:8">
      <c r="A1068" s="65"/>
      <c r="B1068" s="65"/>
      <c r="C1068" s="65"/>
      <c r="D1068" s="65"/>
      <c r="E1068" s="65"/>
      <c r="F1068" s="65"/>
      <c r="G1068" s="65"/>
      <c r="H1068" s="113"/>
    </row>
    <row r="1069" spans="1:8">
      <c r="A1069" s="65"/>
      <c r="B1069" s="65"/>
      <c r="C1069" s="65"/>
      <c r="D1069" s="65"/>
      <c r="E1069" s="65"/>
      <c r="F1069" s="65"/>
      <c r="G1069" s="65"/>
      <c r="H1069" s="113"/>
    </row>
    <row r="1070" spans="1:8">
      <c r="A1070" s="65"/>
      <c r="B1070" s="65"/>
      <c r="C1070" s="65"/>
      <c r="D1070" s="65"/>
      <c r="E1070" s="65"/>
      <c r="F1070" s="65"/>
      <c r="G1070" s="65"/>
      <c r="H1070" s="113"/>
    </row>
    <row r="1071" spans="1:8">
      <c r="A1071" s="65"/>
      <c r="B1071" s="65"/>
      <c r="C1071" s="65"/>
      <c r="D1071" s="65"/>
      <c r="E1071" s="65"/>
      <c r="F1071" s="65"/>
      <c r="G1071" s="65"/>
      <c r="H1071" s="113"/>
    </row>
    <row r="1072" spans="1:8">
      <c r="A1072" s="65"/>
      <c r="B1072" s="65"/>
      <c r="C1072" s="65"/>
      <c r="D1072" s="65"/>
      <c r="E1072" s="65"/>
      <c r="F1072" s="65"/>
      <c r="G1072" s="65"/>
      <c r="H1072" s="113"/>
    </row>
    <row r="1073" spans="1:8">
      <c r="A1073" s="65"/>
      <c r="B1073" s="65"/>
      <c r="C1073" s="65"/>
      <c r="D1073" s="65"/>
      <c r="E1073" s="65"/>
      <c r="F1073" s="65"/>
      <c r="G1073" s="65"/>
      <c r="H1073" s="113"/>
    </row>
    <row r="1074" spans="1:8">
      <c r="A1074" s="65"/>
      <c r="B1074" s="65"/>
      <c r="C1074" s="65"/>
      <c r="D1074" s="65"/>
      <c r="E1074" s="65"/>
      <c r="F1074" s="65"/>
      <c r="G1074" s="65"/>
      <c r="H1074" s="113"/>
    </row>
    <row r="1075" spans="1:8">
      <c r="A1075" s="65"/>
      <c r="B1075" s="65"/>
      <c r="C1075" s="65"/>
      <c r="D1075" s="65"/>
      <c r="E1075" s="65"/>
      <c r="F1075" s="65"/>
      <c r="G1075" s="65"/>
      <c r="H1075" s="113"/>
    </row>
    <row r="1076" spans="1:8">
      <c r="A1076" s="65"/>
      <c r="B1076" s="65"/>
      <c r="C1076" s="65"/>
      <c r="D1076" s="65"/>
      <c r="E1076" s="65"/>
      <c r="F1076" s="65"/>
      <c r="G1076" s="65"/>
      <c r="H1076" s="113"/>
    </row>
    <row r="1077" spans="1:8">
      <c r="A1077" s="65"/>
      <c r="B1077" s="65"/>
      <c r="C1077" s="65"/>
      <c r="D1077" s="65"/>
      <c r="E1077" s="65"/>
      <c r="F1077" s="65"/>
      <c r="G1077" s="65"/>
      <c r="H1077" s="113"/>
    </row>
    <row r="1078" spans="1:8">
      <c r="A1078" s="65"/>
      <c r="B1078" s="65"/>
      <c r="C1078" s="65"/>
      <c r="D1078" s="65"/>
      <c r="E1078" s="65"/>
      <c r="F1078" s="65"/>
      <c r="G1078" s="65"/>
      <c r="H1078" s="113"/>
    </row>
    <row r="1079" spans="1:8">
      <c r="A1079" s="65"/>
      <c r="B1079" s="65"/>
      <c r="C1079" s="65"/>
      <c r="D1079" s="65"/>
      <c r="E1079" s="65"/>
      <c r="F1079" s="65"/>
      <c r="G1079" s="65"/>
      <c r="H1079" s="113"/>
    </row>
    <row r="1080" spans="1:8">
      <c r="A1080" s="65"/>
      <c r="B1080" s="65"/>
      <c r="C1080" s="65"/>
      <c r="D1080" s="65"/>
      <c r="E1080" s="65"/>
      <c r="F1080" s="65"/>
      <c r="G1080" s="65"/>
      <c r="H1080" s="113"/>
    </row>
    <row r="1081" spans="1:8">
      <c r="A1081" s="65"/>
      <c r="B1081" s="65"/>
      <c r="C1081" s="65"/>
      <c r="D1081" s="65"/>
      <c r="E1081" s="65"/>
      <c r="F1081" s="65"/>
      <c r="G1081" s="65"/>
      <c r="H1081" s="113"/>
    </row>
    <row r="1082" spans="1:8">
      <c r="A1082" s="65"/>
      <c r="B1082" s="65"/>
      <c r="C1082" s="65"/>
      <c r="D1082" s="65"/>
      <c r="E1082" s="65"/>
      <c r="F1082" s="65"/>
      <c r="G1082" s="65"/>
      <c r="H1082" s="113"/>
    </row>
    <row r="1083" spans="1:8">
      <c r="A1083" s="65"/>
      <c r="B1083" s="65"/>
      <c r="C1083" s="65"/>
      <c r="D1083" s="65"/>
      <c r="E1083" s="65"/>
      <c r="F1083" s="65"/>
      <c r="G1083" s="65"/>
      <c r="H1083" s="113"/>
    </row>
    <row r="1084" spans="1:8">
      <c r="A1084" s="65"/>
      <c r="B1084" s="65"/>
      <c r="C1084" s="65"/>
      <c r="D1084" s="65"/>
      <c r="E1084" s="65"/>
      <c r="F1084" s="65"/>
      <c r="G1084" s="65"/>
      <c r="H1084" s="113"/>
    </row>
    <row r="1085" spans="1:8">
      <c r="A1085" s="65"/>
      <c r="B1085" s="65"/>
      <c r="C1085" s="65"/>
      <c r="D1085" s="65"/>
      <c r="E1085" s="65"/>
      <c r="F1085" s="65"/>
      <c r="G1085" s="65"/>
      <c r="H1085" s="113"/>
    </row>
    <row r="1086" spans="1:8">
      <c r="A1086" s="65"/>
      <c r="B1086" s="65"/>
      <c r="C1086" s="65"/>
      <c r="D1086" s="65"/>
      <c r="E1086" s="65"/>
      <c r="F1086" s="65"/>
      <c r="G1086" s="65"/>
      <c r="H1086" s="113"/>
    </row>
    <row r="1087" spans="1:8">
      <c r="A1087" s="65"/>
      <c r="B1087" s="65"/>
      <c r="C1087" s="65"/>
      <c r="D1087" s="65"/>
      <c r="E1087" s="65"/>
      <c r="F1087" s="65"/>
      <c r="G1087" s="65"/>
      <c r="H1087" s="113"/>
    </row>
    <row r="1088" spans="1:8">
      <c r="A1088" s="65"/>
      <c r="B1088" s="65"/>
      <c r="C1088" s="65"/>
      <c r="D1088" s="65"/>
      <c r="E1088" s="65"/>
      <c r="F1088" s="65"/>
      <c r="G1088" s="65"/>
      <c r="H1088" s="113"/>
    </row>
    <row r="1089" spans="1:8">
      <c r="A1089" s="65"/>
      <c r="B1089" s="65"/>
      <c r="C1089" s="65"/>
      <c r="D1089" s="65"/>
      <c r="E1089" s="65"/>
      <c r="F1089" s="65"/>
      <c r="G1089" s="65"/>
      <c r="H1089" s="113"/>
    </row>
    <row r="1090" spans="1:8">
      <c r="A1090" s="65"/>
      <c r="B1090" s="65"/>
      <c r="C1090" s="65"/>
      <c r="D1090" s="65"/>
      <c r="E1090" s="65"/>
      <c r="F1090" s="65"/>
      <c r="G1090" s="65"/>
      <c r="H1090" s="113"/>
    </row>
    <row r="1091" spans="1:8">
      <c r="A1091" s="65"/>
      <c r="B1091" s="65"/>
      <c r="C1091" s="65"/>
      <c r="D1091" s="65"/>
      <c r="E1091" s="65"/>
      <c r="F1091" s="65"/>
      <c r="G1091" s="65"/>
      <c r="H1091" s="113"/>
    </row>
    <row r="1092" spans="1:8">
      <c r="A1092" s="65"/>
      <c r="B1092" s="65"/>
      <c r="C1092" s="65"/>
      <c r="D1092" s="65"/>
      <c r="E1092" s="65"/>
      <c r="F1092" s="65"/>
      <c r="G1092" s="65"/>
      <c r="H1092" s="113"/>
    </row>
    <row r="1093" spans="1:8">
      <c r="A1093" s="65"/>
      <c r="B1093" s="65"/>
      <c r="C1093" s="65"/>
      <c r="D1093" s="65"/>
      <c r="E1093" s="65"/>
      <c r="F1093" s="65"/>
      <c r="G1093" s="65"/>
      <c r="H1093" s="113"/>
    </row>
    <row r="1094" spans="1:8">
      <c r="A1094" s="65"/>
      <c r="B1094" s="65"/>
      <c r="C1094" s="65"/>
      <c r="D1094" s="65"/>
      <c r="E1094" s="65"/>
      <c r="F1094" s="65"/>
      <c r="G1094" s="65"/>
      <c r="H1094" s="113"/>
    </row>
    <row r="1095" spans="1:8">
      <c r="A1095" s="65"/>
      <c r="B1095" s="65"/>
      <c r="C1095" s="65"/>
      <c r="D1095" s="65"/>
      <c r="E1095" s="65"/>
      <c r="F1095" s="65"/>
      <c r="G1095" s="65"/>
      <c r="H1095" s="113"/>
    </row>
    <row r="1096" spans="1:8">
      <c r="A1096" s="65"/>
      <c r="B1096" s="65"/>
      <c r="C1096" s="65"/>
      <c r="D1096" s="65"/>
      <c r="E1096" s="65"/>
      <c r="F1096" s="65"/>
      <c r="G1096" s="65"/>
      <c r="H1096" s="113"/>
    </row>
    <row r="1097" spans="1:8">
      <c r="A1097" s="65"/>
      <c r="B1097" s="65"/>
      <c r="C1097" s="65"/>
      <c r="D1097" s="65"/>
      <c r="E1097" s="65"/>
      <c r="F1097" s="65"/>
      <c r="G1097" s="65"/>
      <c r="H1097" s="113"/>
    </row>
    <row r="1098" spans="1:8">
      <c r="A1098" s="65"/>
      <c r="B1098" s="65"/>
      <c r="C1098" s="65"/>
      <c r="D1098" s="65"/>
      <c r="E1098" s="65"/>
      <c r="F1098" s="65"/>
      <c r="G1098" s="65"/>
      <c r="H1098" s="113"/>
    </row>
    <row r="1099" spans="1:8">
      <c r="A1099" s="65"/>
      <c r="B1099" s="65"/>
      <c r="C1099" s="65"/>
      <c r="D1099" s="65"/>
      <c r="E1099" s="65"/>
      <c r="F1099" s="65"/>
      <c r="G1099" s="65"/>
      <c r="H1099" s="113"/>
    </row>
    <row r="1100" spans="1:8">
      <c r="A1100" s="65"/>
      <c r="B1100" s="65"/>
      <c r="C1100" s="65"/>
      <c r="D1100" s="65"/>
      <c r="E1100" s="65"/>
      <c r="F1100" s="65"/>
      <c r="G1100" s="65"/>
      <c r="H1100" s="113"/>
    </row>
    <row r="1101" spans="1:8">
      <c r="A1101" s="65"/>
      <c r="B1101" s="65"/>
      <c r="C1101" s="65"/>
      <c r="D1101" s="65"/>
      <c r="E1101" s="65"/>
      <c r="F1101" s="65"/>
      <c r="G1101" s="65"/>
      <c r="H1101" s="113"/>
    </row>
    <row r="1102" spans="1:8">
      <c r="A1102" s="65"/>
      <c r="B1102" s="65"/>
      <c r="C1102" s="65"/>
      <c r="D1102" s="65"/>
      <c r="E1102" s="65"/>
      <c r="F1102" s="65"/>
      <c r="G1102" s="65"/>
      <c r="H1102" s="113"/>
    </row>
    <row r="1103" spans="1:8">
      <c r="A1103" s="65"/>
      <c r="B1103" s="65"/>
      <c r="C1103" s="65"/>
      <c r="D1103" s="65"/>
      <c r="E1103" s="65"/>
      <c r="F1103" s="65"/>
      <c r="G1103" s="65"/>
      <c r="H1103" s="113"/>
    </row>
    <row r="1104" spans="1:8">
      <c r="A1104" s="65"/>
      <c r="B1104" s="65"/>
      <c r="C1104" s="65"/>
      <c r="D1104" s="65"/>
      <c r="E1104" s="65"/>
      <c r="F1104" s="65"/>
      <c r="G1104" s="65"/>
      <c r="H1104" s="113"/>
    </row>
    <row r="1105" spans="1:8">
      <c r="A1105" s="65"/>
      <c r="B1105" s="65"/>
      <c r="C1105" s="65"/>
      <c r="D1105" s="65"/>
      <c r="E1105" s="65"/>
      <c r="F1105" s="65"/>
      <c r="G1105" s="65"/>
      <c r="H1105" s="113"/>
    </row>
    <row r="1106" spans="1:8">
      <c r="A1106" s="65"/>
      <c r="B1106" s="65"/>
      <c r="C1106" s="65"/>
      <c r="D1106" s="65"/>
      <c r="E1106" s="65"/>
      <c r="F1106" s="65"/>
      <c r="G1106" s="65"/>
      <c r="H1106" s="113"/>
    </row>
    <row r="1107" spans="1:8">
      <c r="A1107" s="65"/>
      <c r="B1107" s="65"/>
      <c r="C1107" s="65"/>
      <c r="D1107" s="65"/>
      <c r="E1107" s="65"/>
      <c r="F1107" s="65"/>
      <c r="G1107" s="65"/>
      <c r="H1107" s="113"/>
    </row>
    <row r="1108" spans="1:8">
      <c r="A1108" s="65"/>
      <c r="B1108" s="65"/>
      <c r="C1108" s="65"/>
      <c r="D1108" s="65"/>
      <c r="E1108" s="65"/>
      <c r="F1108" s="65"/>
      <c r="G1108" s="65"/>
      <c r="H1108" s="113"/>
    </row>
    <row r="1109" spans="1:8">
      <c r="A1109" s="65"/>
      <c r="B1109" s="65"/>
      <c r="C1109" s="65"/>
      <c r="D1109" s="65"/>
      <c r="E1109" s="65"/>
      <c r="F1109" s="65"/>
      <c r="G1109" s="65"/>
      <c r="H1109" s="113"/>
    </row>
    <row r="1110" spans="1:8">
      <c r="A1110" s="65"/>
      <c r="B1110" s="65"/>
      <c r="C1110" s="65"/>
      <c r="D1110" s="65"/>
      <c r="E1110" s="65"/>
      <c r="F1110" s="65"/>
      <c r="G1110" s="65"/>
      <c r="H1110" s="113"/>
    </row>
    <row r="1111" spans="1:8">
      <c r="A1111" s="65"/>
      <c r="B1111" s="65"/>
      <c r="C1111" s="65"/>
      <c r="D1111" s="65"/>
      <c r="E1111" s="65"/>
      <c r="F1111" s="65"/>
      <c r="G1111" s="65"/>
      <c r="H1111" s="113"/>
    </row>
    <row r="1112" spans="1:8">
      <c r="A1112" s="65"/>
      <c r="B1112" s="65"/>
      <c r="C1112" s="65"/>
      <c r="D1112" s="65"/>
      <c r="E1112" s="65"/>
      <c r="F1112" s="65"/>
      <c r="G1112" s="65"/>
      <c r="H1112" s="113"/>
    </row>
    <row r="1113" spans="1:8">
      <c r="A1113" s="65"/>
      <c r="B1113" s="65"/>
      <c r="C1113" s="65"/>
      <c r="D1113" s="65"/>
      <c r="E1113" s="65"/>
      <c r="F1113" s="65"/>
      <c r="G1113" s="65"/>
      <c r="H1113" s="113"/>
    </row>
    <row r="1114" spans="1:8">
      <c r="A1114" s="65"/>
      <c r="B1114" s="65"/>
      <c r="C1114" s="65"/>
      <c r="D1114" s="65"/>
      <c r="E1114" s="65"/>
      <c r="F1114" s="65"/>
      <c r="G1114" s="65"/>
      <c r="H1114" s="113"/>
    </row>
    <row r="1115" spans="1:8">
      <c r="A1115" s="65"/>
      <c r="B1115" s="65"/>
      <c r="C1115" s="65"/>
      <c r="D1115" s="65"/>
      <c r="E1115" s="65"/>
      <c r="F1115" s="65"/>
      <c r="G1115" s="65"/>
      <c r="H1115" s="113"/>
    </row>
    <row r="1116" spans="1:8">
      <c r="A1116" s="65"/>
      <c r="B1116" s="65"/>
      <c r="C1116" s="65"/>
      <c r="D1116" s="65"/>
      <c r="E1116" s="65"/>
      <c r="F1116" s="65"/>
      <c r="G1116" s="65"/>
      <c r="H1116" s="113"/>
    </row>
    <row r="1117" spans="1:8">
      <c r="A1117" s="65"/>
      <c r="B1117" s="65"/>
      <c r="C1117" s="65"/>
      <c r="D1117" s="65"/>
      <c r="E1117" s="65"/>
      <c r="F1117" s="65"/>
      <c r="G1117" s="65"/>
      <c r="H1117" s="113"/>
    </row>
    <row r="1118" spans="1:8">
      <c r="A1118" s="65"/>
      <c r="B1118" s="65"/>
      <c r="C1118" s="65"/>
      <c r="D1118" s="65"/>
      <c r="E1118" s="65"/>
      <c r="F1118" s="65"/>
      <c r="G1118" s="65"/>
      <c r="H1118" s="113"/>
    </row>
    <row r="1119" spans="1:8">
      <c r="A1119" s="65"/>
      <c r="B1119" s="65"/>
      <c r="C1119" s="65"/>
      <c r="D1119" s="65"/>
      <c r="E1119" s="65"/>
      <c r="F1119" s="65"/>
      <c r="G1119" s="65"/>
      <c r="H1119" s="113"/>
    </row>
    <row r="1120" spans="1:8">
      <c r="A1120" s="65"/>
      <c r="B1120" s="65"/>
      <c r="C1120" s="65"/>
      <c r="D1120" s="65"/>
      <c r="E1120" s="65"/>
      <c r="F1120" s="65"/>
      <c r="G1120" s="65"/>
      <c r="H1120" s="113"/>
    </row>
    <row r="1121" spans="1:8">
      <c r="A1121" s="65"/>
      <c r="B1121" s="65"/>
      <c r="C1121" s="65"/>
      <c r="D1121" s="65"/>
      <c r="E1121" s="65"/>
      <c r="F1121" s="65"/>
      <c r="G1121" s="65"/>
      <c r="H1121" s="113"/>
    </row>
    <row r="1122" spans="1:8">
      <c r="A1122" s="65"/>
      <c r="B1122" s="65"/>
      <c r="C1122" s="65"/>
      <c r="D1122" s="65"/>
      <c r="E1122" s="65"/>
      <c r="F1122" s="65"/>
      <c r="G1122" s="65"/>
      <c r="H1122" s="113"/>
    </row>
    <row r="1123" spans="1:8">
      <c r="A1123" s="65"/>
      <c r="B1123" s="65"/>
      <c r="C1123" s="65"/>
      <c r="D1123" s="65"/>
      <c r="E1123" s="65"/>
      <c r="F1123" s="65"/>
      <c r="G1123" s="65"/>
      <c r="H1123" s="113"/>
    </row>
    <row r="1124" spans="1:8">
      <c r="A1124" s="65"/>
      <c r="B1124" s="65"/>
      <c r="C1124" s="65"/>
      <c r="D1124" s="65"/>
      <c r="E1124" s="65"/>
      <c r="F1124" s="65"/>
      <c r="G1124" s="65"/>
      <c r="H1124" s="113"/>
    </row>
    <row r="1125" spans="1:8">
      <c r="A1125" s="65"/>
      <c r="B1125" s="65"/>
      <c r="C1125" s="65"/>
      <c r="D1125" s="65"/>
      <c r="E1125" s="65"/>
      <c r="F1125" s="65"/>
      <c r="G1125" s="65"/>
      <c r="H1125" s="113"/>
    </row>
    <row r="1126" spans="1:8">
      <c r="A1126" s="65"/>
      <c r="B1126" s="65"/>
      <c r="C1126" s="65"/>
      <c r="D1126" s="65"/>
      <c r="E1126" s="65"/>
      <c r="F1126" s="65"/>
      <c r="G1126" s="65"/>
      <c r="H1126" s="113"/>
    </row>
    <row r="1127" spans="1:8">
      <c r="A1127" s="65"/>
      <c r="B1127" s="65"/>
      <c r="C1127" s="65"/>
      <c r="D1127" s="65"/>
      <c r="E1127" s="65"/>
      <c r="F1127" s="65"/>
      <c r="G1127" s="65"/>
      <c r="H1127" s="113"/>
    </row>
    <row r="1128" spans="1:8">
      <c r="A1128" s="65"/>
      <c r="B1128" s="65"/>
      <c r="C1128" s="65"/>
      <c r="D1128" s="65"/>
      <c r="E1128" s="65"/>
      <c r="F1128" s="65"/>
      <c r="G1128" s="65"/>
      <c r="H1128" s="113"/>
    </row>
    <row r="1129" spans="1:8">
      <c r="A1129" s="65"/>
      <c r="B1129" s="65"/>
      <c r="C1129" s="65"/>
      <c r="D1129" s="65"/>
      <c r="E1129" s="65"/>
      <c r="F1129" s="65"/>
      <c r="G1129" s="65"/>
      <c r="H1129" s="113"/>
    </row>
    <row r="1130" spans="1:8">
      <c r="A1130" s="65"/>
      <c r="B1130" s="65"/>
      <c r="C1130" s="65"/>
      <c r="D1130" s="65"/>
      <c r="E1130" s="65"/>
      <c r="F1130" s="65"/>
      <c r="G1130" s="65"/>
      <c r="H1130" s="113"/>
    </row>
    <row r="1131" spans="1:8">
      <c r="A1131" s="65"/>
      <c r="B1131" s="65"/>
      <c r="C1131" s="65"/>
      <c r="D1131" s="65"/>
      <c r="E1131" s="65"/>
      <c r="F1131" s="65"/>
      <c r="G1131" s="65"/>
      <c r="H1131" s="113"/>
    </row>
    <row r="1132" spans="1:8">
      <c r="A1132" s="65"/>
      <c r="B1132" s="65"/>
      <c r="C1132" s="65"/>
      <c r="D1132" s="65"/>
      <c r="E1132" s="65"/>
      <c r="F1132" s="65"/>
      <c r="G1132" s="65"/>
      <c r="H1132" s="113"/>
    </row>
    <row r="1133" spans="1:8">
      <c r="A1133" s="65"/>
      <c r="B1133" s="65"/>
      <c r="C1133" s="65"/>
      <c r="D1133" s="65"/>
      <c r="E1133" s="65"/>
      <c r="F1133" s="65"/>
      <c r="G1133" s="65"/>
      <c r="H1133" s="113"/>
    </row>
    <row r="1134" spans="1:8">
      <c r="A1134" s="65"/>
      <c r="B1134" s="65"/>
      <c r="C1134" s="65"/>
      <c r="D1134" s="65"/>
      <c r="E1134" s="65"/>
      <c r="F1134" s="65"/>
      <c r="G1134" s="65"/>
      <c r="H1134" s="113"/>
    </row>
    <row r="1135" spans="1:8">
      <c r="A1135" s="65"/>
      <c r="B1135" s="65"/>
      <c r="C1135" s="65"/>
      <c r="D1135" s="65"/>
      <c r="E1135" s="65"/>
      <c r="F1135" s="65"/>
      <c r="G1135" s="65"/>
      <c r="H1135" s="113"/>
    </row>
    <row r="1136" spans="1:8">
      <c r="A1136" s="65"/>
      <c r="B1136" s="65"/>
      <c r="C1136" s="65"/>
      <c r="D1136" s="65"/>
      <c r="E1136" s="65"/>
      <c r="F1136" s="65"/>
      <c r="G1136" s="65"/>
      <c r="H1136" s="113"/>
    </row>
    <row r="1137" spans="1:8">
      <c r="A1137" s="65"/>
      <c r="B1137" s="65"/>
      <c r="C1137" s="65"/>
      <c r="D1137" s="65"/>
      <c r="E1137" s="65"/>
      <c r="F1137" s="65"/>
      <c r="G1137" s="65"/>
      <c r="H1137" s="113"/>
    </row>
    <row r="1138" spans="1:8">
      <c r="A1138" s="65"/>
      <c r="B1138" s="65"/>
      <c r="C1138" s="65"/>
      <c r="D1138" s="65"/>
      <c r="E1138" s="65"/>
      <c r="F1138" s="65"/>
      <c r="G1138" s="65"/>
      <c r="H1138" s="113"/>
    </row>
    <row r="1139" spans="1:8">
      <c r="A1139" s="65"/>
      <c r="B1139" s="65"/>
      <c r="C1139" s="65"/>
      <c r="D1139" s="65"/>
      <c r="E1139" s="65"/>
      <c r="F1139" s="65"/>
      <c r="G1139" s="65"/>
      <c r="H1139" s="113"/>
    </row>
    <row r="1140" spans="1:8">
      <c r="A1140" s="65"/>
      <c r="B1140" s="65"/>
      <c r="C1140" s="65"/>
      <c r="D1140" s="65"/>
      <c r="E1140" s="65"/>
      <c r="F1140" s="65"/>
      <c r="G1140" s="65"/>
      <c r="H1140" s="113"/>
    </row>
    <row r="1141" spans="1:8">
      <c r="A1141" s="65"/>
      <c r="B1141" s="65"/>
      <c r="C1141" s="65"/>
      <c r="D1141" s="65"/>
      <c r="E1141" s="65"/>
      <c r="F1141" s="65"/>
      <c r="G1141" s="65"/>
      <c r="H1141" s="113"/>
    </row>
    <row r="1142" spans="1:8">
      <c r="A1142" s="65"/>
      <c r="B1142" s="65"/>
      <c r="C1142" s="65"/>
      <c r="D1142" s="65"/>
      <c r="E1142" s="65"/>
      <c r="F1142" s="65"/>
      <c r="G1142" s="65"/>
      <c r="H1142" s="113"/>
    </row>
    <row r="1143" spans="1:8">
      <c r="A1143" s="65"/>
      <c r="B1143" s="65"/>
      <c r="C1143" s="65"/>
      <c r="D1143" s="65"/>
      <c r="E1143" s="65"/>
      <c r="F1143" s="65"/>
      <c r="G1143" s="65"/>
      <c r="H1143" s="113"/>
    </row>
    <row r="1144" spans="1:8">
      <c r="A1144" s="65"/>
      <c r="B1144" s="65"/>
      <c r="C1144" s="65"/>
      <c r="D1144" s="65"/>
      <c r="E1144" s="65"/>
      <c r="F1144" s="65"/>
      <c r="G1144" s="65"/>
      <c r="H1144" s="113"/>
    </row>
    <row r="1145" spans="1:8">
      <c r="A1145" s="65"/>
      <c r="B1145" s="65"/>
      <c r="C1145" s="65"/>
      <c r="D1145" s="65"/>
      <c r="E1145" s="65"/>
      <c r="F1145" s="65"/>
      <c r="G1145" s="65"/>
      <c r="H1145" s="113"/>
    </row>
    <row r="1146" spans="1:8">
      <c r="A1146" s="65"/>
      <c r="B1146" s="65"/>
      <c r="C1146" s="65"/>
      <c r="D1146" s="65"/>
      <c r="E1146" s="65"/>
      <c r="F1146" s="65"/>
      <c r="G1146" s="65"/>
      <c r="H1146" s="113"/>
    </row>
    <row r="1147" spans="1:8">
      <c r="A1147" s="65"/>
      <c r="B1147" s="65"/>
      <c r="C1147" s="65"/>
      <c r="D1147" s="65"/>
      <c r="E1147" s="65"/>
      <c r="F1147" s="65"/>
      <c r="G1147" s="65"/>
      <c r="H1147" s="113"/>
    </row>
    <row r="1148" spans="1:8">
      <c r="A1148" s="65"/>
      <c r="B1148" s="65"/>
      <c r="C1148" s="65"/>
      <c r="D1148" s="65"/>
      <c r="E1148" s="65"/>
      <c r="F1148" s="65"/>
      <c r="G1148" s="65"/>
      <c r="H1148" s="113"/>
    </row>
    <row r="1149" spans="1:8">
      <c r="A1149" s="65"/>
      <c r="B1149" s="65"/>
      <c r="C1149" s="65"/>
      <c r="D1149" s="65"/>
      <c r="E1149" s="65"/>
      <c r="F1149" s="65"/>
      <c r="G1149" s="65"/>
      <c r="H1149" s="113"/>
    </row>
    <row r="1150" spans="1:8">
      <c r="A1150" s="65"/>
      <c r="B1150" s="65"/>
      <c r="C1150" s="65"/>
      <c r="D1150" s="65"/>
      <c r="E1150" s="65"/>
      <c r="F1150" s="65"/>
      <c r="G1150" s="65"/>
      <c r="H1150" s="113"/>
    </row>
    <row r="1151" spans="1:8">
      <c r="A1151" s="65"/>
      <c r="B1151" s="65"/>
      <c r="C1151" s="65"/>
      <c r="D1151" s="65"/>
      <c r="E1151" s="65"/>
      <c r="F1151" s="65"/>
      <c r="G1151" s="65"/>
      <c r="H1151" s="113"/>
    </row>
    <row r="1152" spans="1:8">
      <c r="A1152" s="65"/>
      <c r="B1152" s="65"/>
      <c r="C1152" s="65"/>
      <c r="D1152" s="65"/>
      <c r="E1152" s="65"/>
      <c r="F1152" s="65"/>
      <c r="G1152" s="65"/>
      <c r="H1152" s="113"/>
    </row>
    <row r="1153" spans="1:8">
      <c r="A1153" s="65"/>
      <c r="B1153" s="65"/>
      <c r="C1153" s="65"/>
      <c r="D1153" s="65"/>
      <c r="E1153" s="65"/>
      <c r="F1153" s="65"/>
      <c r="G1153" s="65"/>
      <c r="H1153" s="113"/>
    </row>
    <row r="1154" spans="1:8">
      <c r="A1154" s="65"/>
      <c r="B1154" s="65"/>
      <c r="C1154" s="65"/>
      <c r="D1154" s="65"/>
      <c r="E1154" s="65"/>
      <c r="F1154" s="65"/>
      <c r="G1154" s="65"/>
      <c r="H1154" s="113"/>
    </row>
    <row r="1155" spans="1:8">
      <c r="A1155" s="65"/>
      <c r="B1155" s="65"/>
      <c r="C1155" s="65"/>
      <c r="D1155" s="65"/>
      <c r="E1155" s="65"/>
      <c r="F1155" s="65"/>
      <c r="G1155" s="65"/>
      <c r="H1155" s="113"/>
    </row>
    <row r="1156" spans="1:8">
      <c r="A1156" s="65"/>
      <c r="B1156" s="65"/>
      <c r="C1156" s="65"/>
      <c r="D1156" s="65"/>
      <c r="E1156" s="65"/>
      <c r="F1156" s="65"/>
      <c r="G1156" s="65"/>
      <c r="H1156" s="113"/>
    </row>
    <row r="1157" spans="1:8">
      <c r="A1157" s="65"/>
      <c r="B1157" s="65"/>
      <c r="C1157" s="65"/>
      <c r="D1157" s="65"/>
      <c r="E1157" s="65"/>
      <c r="F1157" s="65"/>
      <c r="G1157" s="65"/>
      <c r="H1157" s="113"/>
    </row>
    <row r="1158" spans="1:8">
      <c r="A1158" s="65"/>
      <c r="B1158" s="65"/>
      <c r="C1158" s="65"/>
      <c r="D1158" s="65"/>
      <c r="E1158" s="65"/>
      <c r="F1158" s="65"/>
      <c r="G1158" s="65"/>
      <c r="H1158" s="113"/>
    </row>
    <row r="1159" spans="1:8">
      <c r="A1159" s="65"/>
      <c r="B1159" s="65"/>
      <c r="C1159" s="65"/>
      <c r="D1159" s="65"/>
      <c r="E1159" s="65"/>
      <c r="F1159" s="65"/>
      <c r="G1159" s="65"/>
      <c r="H1159" s="113"/>
    </row>
    <row r="1160" spans="1:8">
      <c r="A1160" s="65"/>
      <c r="B1160" s="65"/>
      <c r="C1160" s="65"/>
      <c r="D1160" s="65"/>
      <c r="E1160" s="65"/>
      <c r="F1160" s="65"/>
      <c r="G1160" s="65"/>
      <c r="H1160" s="113"/>
    </row>
    <row r="1161" spans="1:8">
      <c r="A1161" s="65"/>
      <c r="B1161" s="65"/>
      <c r="C1161" s="65"/>
      <c r="D1161" s="65"/>
      <c r="E1161" s="65"/>
      <c r="F1161" s="65"/>
      <c r="G1161" s="65"/>
      <c r="H1161" s="113"/>
    </row>
    <row r="1162" spans="1:8">
      <c r="A1162" s="65"/>
      <c r="B1162" s="65"/>
      <c r="C1162" s="65"/>
      <c r="D1162" s="65"/>
      <c r="E1162" s="65"/>
      <c r="F1162" s="65"/>
      <c r="G1162" s="65"/>
      <c r="H1162" s="113"/>
    </row>
    <row r="1163" spans="1:8">
      <c r="A1163" s="65"/>
      <c r="B1163" s="65"/>
      <c r="C1163" s="65"/>
      <c r="D1163" s="65"/>
      <c r="E1163" s="65"/>
      <c r="F1163" s="65"/>
      <c r="G1163" s="65"/>
      <c r="H1163" s="113"/>
    </row>
    <row r="1164" spans="1:8">
      <c r="A1164" s="65"/>
      <c r="B1164" s="65"/>
      <c r="C1164" s="65"/>
      <c r="D1164" s="65"/>
      <c r="E1164" s="65"/>
      <c r="F1164" s="65"/>
      <c r="G1164" s="65"/>
      <c r="H1164" s="113"/>
    </row>
    <row r="1165" spans="1:8">
      <c r="A1165" s="65"/>
      <c r="B1165" s="65"/>
      <c r="C1165" s="65"/>
      <c r="D1165" s="65"/>
      <c r="E1165" s="65"/>
      <c r="F1165" s="65"/>
      <c r="G1165" s="65"/>
      <c r="H1165" s="113"/>
    </row>
    <row r="1166" spans="1:8">
      <c r="A1166" s="65"/>
      <c r="B1166" s="65"/>
      <c r="C1166" s="65"/>
      <c r="D1166" s="65"/>
      <c r="E1166" s="65"/>
      <c r="F1166" s="65"/>
      <c r="G1166" s="65"/>
      <c r="H1166" s="113"/>
    </row>
    <row r="1167" spans="1:8">
      <c r="A1167" s="65"/>
      <c r="B1167" s="65"/>
      <c r="C1167" s="65"/>
      <c r="D1167" s="65"/>
      <c r="E1167" s="65"/>
      <c r="F1167" s="65"/>
      <c r="G1167" s="65"/>
      <c r="H1167" s="113"/>
    </row>
    <row r="1168" spans="1:8">
      <c r="A1168" s="65"/>
      <c r="B1168" s="65"/>
      <c r="C1168" s="65"/>
      <c r="D1168" s="65"/>
      <c r="E1168" s="65"/>
      <c r="F1168" s="65"/>
      <c r="G1168" s="65"/>
      <c r="H1168" s="113"/>
    </row>
    <row r="1169" spans="1:8">
      <c r="A1169" s="65"/>
      <c r="B1169" s="65"/>
      <c r="C1169" s="65"/>
      <c r="D1169" s="65"/>
      <c r="E1169" s="65"/>
      <c r="F1169" s="65"/>
      <c r="G1169" s="65"/>
      <c r="H1169" s="113"/>
    </row>
    <row r="1170" spans="1:8">
      <c r="A1170" s="65"/>
      <c r="B1170" s="65"/>
      <c r="C1170" s="65"/>
      <c r="D1170" s="65"/>
      <c r="E1170" s="65"/>
      <c r="F1170" s="65"/>
      <c r="G1170" s="65"/>
      <c r="H1170" s="113"/>
    </row>
    <row r="1171" spans="1:8">
      <c r="A1171" s="65"/>
      <c r="B1171" s="65"/>
      <c r="C1171" s="65"/>
      <c r="D1171" s="65"/>
      <c r="E1171" s="65"/>
      <c r="F1171" s="65"/>
      <c r="G1171" s="65"/>
      <c r="H1171" s="113"/>
    </row>
    <row r="1172" spans="1:8">
      <c r="A1172" s="65"/>
      <c r="B1172" s="65"/>
      <c r="C1172" s="65"/>
      <c r="D1172" s="65"/>
      <c r="E1172" s="65"/>
      <c r="F1172" s="65"/>
      <c r="G1172" s="65"/>
      <c r="H1172" s="113"/>
    </row>
    <row r="1173" spans="1:8">
      <c r="A1173" s="65"/>
      <c r="B1173" s="65"/>
      <c r="C1173" s="65"/>
      <c r="D1173" s="65"/>
      <c r="E1173" s="65"/>
      <c r="F1173" s="65"/>
      <c r="G1173" s="65"/>
      <c r="H1173" s="113"/>
    </row>
    <row r="1174" spans="1:8">
      <c r="A1174" s="65"/>
      <c r="B1174" s="65"/>
      <c r="C1174" s="65"/>
      <c r="D1174" s="65"/>
      <c r="E1174" s="65"/>
      <c r="F1174" s="65"/>
      <c r="G1174" s="65"/>
      <c r="H1174" s="113"/>
    </row>
    <row r="1175" spans="1:8">
      <c r="A1175" s="65"/>
      <c r="B1175" s="65"/>
      <c r="C1175" s="65"/>
      <c r="D1175" s="65"/>
      <c r="E1175" s="65"/>
      <c r="F1175" s="65"/>
      <c r="G1175" s="65"/>
      <c r="H1175" s="113"/>
    </row>
    <row r="1176" spans="1:8">
      <c r="A1176" s="65"/>
      <c r="B1176" s="65"/>
      <c r="C1176" s="65"/>
      <c r="D1176" s="65"/>
      <c r="E1176" s="65"/>
      <c r="F1176" s="65"/>
      <c r="G1176" s="65"/>
      <c r="H1176" s="113"/>
    </row>
    <row r="1177" spans="1:8">
      <c r="A1177" s="65"/>
      <c r="B1177" s="65"/>
      <c r="C1177" s="65"/>
      <c r="D1177" s="65"/>
      <c r="E1177" s="65"/>
      <c r="F1177" s="65"/>
      <c r="G1177" s="65"/>
      <c r="H1177" s="113"/>
    </row>
    <row r="1178" spans="1:8">
      <c r="A1178" s="65"/>
      <c r="B1178" s="65"/>
      <c r="C1178" s="65"/>
      <c r="D1178" s="65"/>
      <c r="E1178" s="65"/>
      <c r="F1178" s="65"/>
      <c r="G1178" s="65"/>
      <c r="H1178" s="113"/>
    </row>
    <row r="1179" spans="1:8">
      <c r="A1179" s="65"/>
      <c r="B1179" s="65"/>
      <c r="C1179" s="65"/>
      <c r="D1179" s="65"/>
      <c r="E1179" s="65"/>
      <c r="F1179" s="65"/>
      <c r="G1179" s="65"/>
      <c r="H1179" s="113"/>
    </row>
    <row r="1180" spans="1:8">
      <c r="A1180" s="65"/>
      <c r="B1180" s="65"/>
      <c r="C1180" s="65"/>
      <c r="D1180" s="65"/>
      <c r="E1180" s="65"/>
      <c r="F1180" s="65"/>
      <c r="G1180" s="65"/>
      <c r="H1180" s="113"/>
    </row>
    <row r="1181" spans="1:8">
      <c r="A1181" s="65"/>
      <c r="B1181" s="65"/>
      <c r="C1181" s="65"/>
      <c r="D1181" s="65"/>
      <c r="E1181" s="65"/>
      <c r="F1181" s="65"/>
      <c r="G1181" s="65"/>
      <c r="H1181" s="113"/>
    </row>
    <row r="1182" spans="1:8">
      <c r="A1182" s="65"/>
      <c r="B1182" s="65"/>
      <c r="C1182" s="65"/>
      <c r="D1182" s="65"/>
      <c r="E1182" s="65"/>
      <c r="F1182" s="65"/>
      <c r="G1182" s="65"/>
      <c r="H1182" s="113"/>
    </row>
    <row r="1183" spans="1:8">
      <c r="A1183" s="65"/>
      <c r="B1183" s="65"/>
      <c r="C1183" s="65"/>
      <c r="D1183" s="65"/>
      <c r="E1183" s="65"/>
      <c r="F1183" s="65"/>
      <c r="G1183" s="65"/>
      <c r="H1183" s="113"/>
    </row>
    <row r="1184" spans="1:8">
      <c r="A1184" s="65"/>
      <c r="B1184" s="65"/>
      <c r="C1184" s="65"/>
      <c r="D1184" s="65"/>
      <c r="E1184" s="65"/>
      <c r="F1184" s="65"/>
      <c r="G1184" s="65"/>
      <c r="H1184" s="113"/>
    </row>
    <row r="1185" spans="1:8">
      <c r="A1185" s="65"/>
      <c r="B1185" s="65"/>
      <c r="C1185" s="65"/>
      <c r="D1185" s="65"/>
      <c r="E1185" s="65"/>
      <c r="F1185" s="65"/>
      <c r="G1185" s="65"/>
      <c r="H1185" s="113"/>
    </row>
    <row r="1186" spans="1:8">
      <c r="A1186" s="65"/>
      <c r="B1186" s="65"/>
      <c r="C1186" s="65"/>
      <c r="D1186" s="65"/>
      <c r="E1186" s="65"/>
      <c r="F1186" s="65"/>
      <c r="G1186" s="65"/>
      <c r="H1186" s="113"/>
    </row>
    <row r="1187" spans="1:8">
      <c r="A1187" s="65"/>
      <c r="B1187" s="65"/>
      <c r="C1187" s="65"/>
      <c r="D1187" s="65"/>
      <c r="E1187" s="65"/>
      <c r="F1187" s="65"/>
      <c r="G1187" s="65"/>
      <c r="H1187" s="113"/>
    </row>
    <row r="1188" spans="1:8">
      <c r="A1188" s="65"/>
      <c r="B1188" s="65"/>
      <c r="C1188" s="65"/>
      <c r="D1188" s="65"/>
      <c r="E1188" s="65"/>
      <c r="F1188" s="65"/>
      <c r="G1188" s="65"/>
      <c r="H1188" s="113"/>
    </row>
    <row r="1189" spans="1:8">
      <c r="A1189" s="65"/>
      <c r="B1189" s="65"/>
      <c r="C1189" s="65"/>
      <c r="D1189" s="65"/>
      <c r="E1189" s="65"/>
      <c r="F1189" s="65"/>
      <c r="G1189" s="65"/>
      <c r="H1189" s="113"/>
    </row>
    <row r="1190" spans="1:8">
      <c r="A1190" s="65"/>
      <c r="B1190" s="65"/>
      <c r="C1190" s="65"/>
      <c r="D1190" s="65"/>
      <c r="E1190" s="65"/>
      <c r="F1190" s="65"/>
      <c r="G1190" s="65"/>
      <c r="H1190" s="113"/>
    </row>
    <row r="1191" spans="1:8">
      <c r="A1191" s="65"/>
      <c r="B1191" s="65"/>
      <c r="C1191" s="65"/>
      <c r="D1191" s="65"/>
      <c r="E1191" s="65"/>
      <c r="F1191" s="65"/>
      <c r="G1191" s="65"/>
      <c r="H1191" s="113"/>
    </row>
    <row r="1192" spans="1:8">
      <c r="A1192" s="65"/>
      <c r="B1192" s="65"/>
      <c r="C1192" s="65"/>
      <c r="D1192" s="65"/>
      <c r="E1192" s="65"/>
      <c r="F1192" s="65"/>
      <c r="G1192" s="65"/>
      <c r="H1192" s="113"/>
    </row>
    <row r="1193" spans="1:8">
      <c r="A1193" s="65"/>
      <c r="B1193" s="65"/>
      <c r="C1193" s="65"/>
      <c r="D1193" s="65"/>
      <c r="E1193" s="65"/>
      <c r="F1193" s="65"/>
      <c r="G1193" s="65"/>
      <c r="H1193" s="113"/>
    </row>
    <row r="1194" spans="1:8">
      <c r="A1194" s="65"/>
      <c r="B1194" s="65"/>
      <c r="C1194" s="65"/>
      <c r="D1194" s="65"/>
      <c r="E1194" s="65"/>
      <c r="F1194" s="65"/>
      <c r="G1194" s="65"/>
      <c r="H1194" s="113"/>
    </row>
    <row r="1195" spans="1:8">
      <c r="A1195" s="65"/>
      <c r="B1195" s="65"/>
      <c r="C1195" s="65"/>
      <c r="D1195" s="65"/>
      <c r="E1195" s="65"/>
      <c r="F1195" s="65"/>
      <c r="G1195" s="65"/>
      <c r="H1195" s="113"/>
    </row>
    <row r="1196" spans="1:8">
      <c r="A1196" s="65"/>
      <c r="B1196" s="65"/>
      <c r="C1196" s="65"/>
      <c r="D1196" s="65"/>
      <c r="E1196" s="65"/>
      <c r="F1196" s="65"/>
      <c r="G1196" s="65"/>
      <c r="H1196" s="113"/>
    </row>
    <row r="1197" spans="1:8">
      <c r="A1197" s="65"/>
      <c r="B1197" s="65"/>
      <c r="C1197" s="65"/>
      <c r="D1197" s="65"/>
      <c r="E1197" s="65"/>
      <c r="F1197" s="65"/>
      <c r="G1197" s="65"/>
      <c r="H1197" s="113"/>
    </row>
    <row r="1198" spans="1:8">
      <c r="A1198" s="65"/>
      <c r="B1198" s="65"/>
      <c r="C1198" s="65"/>
      <c r="D1198" s="65"/>
      <c r="E1198" s="65"/>
      <c r="F1198" s="65"/>
      <c r="G1198" s="65"/>
      <c r="H1198" s="113"/>
    </row>
    <row r="1199" spans="1:8">
      <c r="A1199" s="65"/>
      <c r="B1199" s="65"/>
      <c r="C1199" s="65"/>
      <c r="D1199" s="65"/>
      <c r="E1199" s="65"/>
      <c r="F1199" s="65"/>
      <c r="G1199" s="65"/>
      <c r="H1199" s="113"/>
    </row>
    <row r="1200" spans="1:8">
      <c r="A1200" s="65"/>
      <c r="B1200" s="65"/>
      <c r="C1200" s="65"/>
      <c r="D1200" s="65"/>
      <c r="E1200" s="65"/>
      <c r="F1200" s="65"/>
      <c r="G1200" s="65"/>
      <c r="H1200" s="113"/>
    </row>
    <row r="1201" spans="1:8">
      <c r="A1201" s="65"/>
      <c r="B1201" s="65"/>
      <c r="C1201" s="65"/>
      <c r="D1201" s="65"/>
      <c r="E1201" s="65"/>
      <c r="F1201" s="65"/>
      <c r="G1201" s="65"/>
      <c r="H1201" s="113"/>
    </row>
    <row r="1202" spans="1:8">
      <c r="A1202" s="65"/>
      <c r="B1202" s="65"/>
      <c r="C1202" s="65"/>
      <c r="D1202" s="65"/>
      <c r="E1202" s="65"/>
      <c r="F1202" s="65"/>
      <c r="G1202" s="65"/>
      <c r="H1202" s="113"/>
    </row>
    <row r="1203" spans="1:8">
      <c r="A1203" s="65"/>
      <c r="B1203" s="65"/>
      <c r="C1203" s="65"/>
      <c r="D1203" s="65"/>
      <c r="E1203" s="65"/>
      <c r="F1203" s="65"/>
      <c r="G1203" s="65"/>
      <c r="H1203" s="113"/>
    </row>
    <row r="1204" spans="1:8">
      <c r="A1204" s="65"/>
      <c r="B1204" s="65"/>
      <c r="C1204" s="65"/>
      <c r="D1204" s="65"/>
      <c r="E1204" s="65"/>
      <c r="F1204" s="65"/>
      <c r="G1204" s="65"/>
      <c r="H1204" s="113"/>
    </row>
    <row r="1205" spans="1:8">
      <c r="A1205" s="65"/>
      <c r="B1205" s="65"/>
      <c r="C1205" s="65"/>
      <c r="D1205" s="65"/>
      <c r="E1205" s="65"/>
      <c r="F1205" s="65"/>
      <c r="G1205" s="65"/>
      <c r="H1205" s="113"/>
    </row>
    <row r="1206" spans="1:8">
      <c r="A1206" s="65"/>
      <c r="B1206" s="65"/>
      <c r="C1206" s="65"/>
      <c r="D1206" s="65"/>
      <c r="E1206" s="65"/>
      <c r="F1206" s="65"/>
      <c r="G1206" s="65"/>
      <c r="H1206" s="113"/>
    </row>
    <row r="1207" spans="1:8">
      <c r="A1207" s="65"/>
      <c r="B1207" s="65"/>
      <c r="C1207" s="65"/>
      <c r="D1207" s="65"/>
      <c r="E1207" s="65"/>
      <c r="F1207" s="65"/>
      <c r="G1207" s="65"/>
      <c r="H1207" s="113"/>
    </row>
    <row r="1208" spans="1:8">
      <c r="A1208" s="65"/>
      <c r="B1208" s="65"/>
      <c r="C1208" s="65"/>
      <c r="D1208" s="65"/>
      <c r="E1208" s="65"/>
      <c r="F1208" s="65"/>
      <c r="G1208" s="65"/>
      <c r="H1208" s="113"/>
    </row>
    <row r="1209" spans="1:8">
      <c r="A1209" s="65"/>
      <c r="B1209" s="65"/>
      <c r="C1209" s="65"/>
      <c r="D1209" s="65"/>
      <c r="E1209" s="65"/>
      <c r="F1209" s="65"/>
      <c r="G1209" s="65"/>
      <c r="H1209" s="113"/>
    </row>
    <row r="1210" spans="1:8">
      <c r="A1210" s="65"/>
      <c r="B1210" s="65"/>
      <c r="C1210" s="65"/>
      <c r="D1210" s="65"/>
      <c r="E1210" s="65"/>
      <c r="F1210" s="65"/>
      <c r="G1210" s="65"/>
      <c r="H1210" s="113"/>
    </row>
    <row r="1211" spans="1:8">
      <c r="A1211" s="65"/>
      <c r="B1211" s="65"/>
      <c r="C1211" s="65"/>
      <c r="D1211" s="65"/>
      <c r="E1211" s="65"/>
      <c r="F1211" s="65"/>
      <c r="G1211" s="65"/>
      <c r="H1211" s="113"/>
    </row>
    <row r="1212" spans="1:8">
      <c r="A1212" s="65"/>
      <c r="B1212" s="65"/>
      <c r="C1212" s="65"/>
      <c r="D1212" s="65"/>
      <c r="E1212" s="65"/>
      <c r="F1212" s="65"/>
      <c r="G1212" s="65"/>
      <c r="H1212" s="113"/>
    </row>
    <row r="1213" spans="1:8">
      <c r="A1213" s="65"/>
      <c r="B1213" s="65"/>
      <c r="C1213" s="65"/>
      <c r="D1213" s="65"/>
      <c r="E1213" s="65"/>
      <c r="F1213" s="65"/>
      <c r="G1213" s="65"/>
      <c r="H1213" s="113"/>
    </row>
    <row r="1214" spans="1:8">
      <c r="A1214" s="65"/>
      <c r="B1214" s="65"/>
      <c r="C1214" s="65"/>
      <c r="D1214" s="65"/>
      <c r="E1214" s="65"/>
      <c r="F1214" s="65"/>
      <c r="G1214" s="65"/>
      <c r="H1214" s="113"/>
    </row>
    <row r="1215" spans="1:8">
      <c r="A1215" s="65"/>
      <c r="B1215" s="65"/>
      <c r="C1215" s="65"/>
      <c r="D1215" s="65"/>
      <c r="E1215" s="65"/>
      <c r="F1215" s="65"/>
      <c r="G1215" s="65"/>
      <c r="H1215" s="113"/>
    </row>
    <row r="1216" spans="1:8">
      <c r="A1216" s="65"/>
      <c r="B1216" s="65"/>
      <c r="C1216" s="65"/>
      <c r="D1216" s="65"/>
      <c r="E1216" s="65"/>
      <c r="F1216" s="65"/>
      <c r="G1216" s="65"/>
      <c r="H1216" s="113"/>
    </row>
    <row r="1217" spans="1:8">
      <c r="A1217" s="65"/>
      <c r="B1217" s="65"/>
      <c r="C1217" s="65"/>
      <c r="D1217" s="65"/>
      <c r="E1217" s="65"/>
      <c r="F1217" s="65"/>
      <c r="G1217" s="65"/>
      <c r="H1217" s="113"/>
    </row>
    <row r="1218" spans="1:8">
      <c r="A1218" s="65"/>
      <c r="B1218" s="65"/>
      <c r="C1218" s="65"/>
      <c r="D1218" s="65"/>
      <c r="E1218" s="65"/>
      <c r="F1218" s="65"/>
      <c r="G1218" s="65"/>
      <c r="H1218" s="113"/>
    </row>
    <row r="1219" spans="1:8">
      <c r="A1219" s="65"/>
      <c r="B1219" s="65"/>
      <c r="C1219" s="65"/>
      <c r="D1219" s="65"/>
      <c r="E1219" s="65"/>
      <c r="F1219" s="65"/>
      <c r="G1219" s="65"/>
      <c r="H1219" s="113"/>
    </row>
    <row r="1220" spans="1:8">
      <c r="A1220" s="65"/>
      <c r="B1220" s="65"/>
      <c r="C1220" s="65"/>
      <c r="D1220" s="65"/>
      <c r="E1220" s="65"/>
      <c r="F1220" s="65"/>
      <c r="G1220" s="65"/>
      <c r="H1220" s="113"/>
    </row>
    <row r="1221" spans="1:8">
      <c r="A1221" s="65"/>
      <c r="B1221" s="65"/>
      <c r="C1221" s="65"/>
      <c r="D1221" s="65"/>
      <c r="E1221" s="65"/>
      <c r="F1221" s="65"/>
      <c r="G1221" s="65"/>
      <c r="H1221" s="113"/>
    </row>
    <row r="1222" spans="1:8">
      <c r="A1222" s="65"/>
      <c r="B1222" s="65"/>
      <c r="C1222" s="65"/>
      <c r="D1222" s="65"/>
      <c r="E1222" s="65"/>
      <c r="F1222" s="65"/>
      <c r="G1222" s="65"/>
      <c r="H1222" s="113"/>
    </row>
    <row r="1223" spans="1:8">
      <c r="A1223" s="65"/>
      <c r="B1223" s="65"/>
      <c r="C1223" s="65"/>
      <c r="D1223" s="65"/>
      <c r="E1223" s="65"/>
      <c r="F1223" s="65"/>
      <c r="G1223" s="65"/>
      <c r="H1223" s="113"/>
    </row>
    <row r="1224" spans="1:8">
      <c r="A1224" s="65"/>
      <c r="B1224" s="65"/>
      <c r="C1224" s="65"/>
      <c r="D1224" s="65"/>
      <c r="E1224" s="65"/>
      <c r="F1224" s="65"/>
      <c r="G1224" s="65"/>
      <c r="H1224" s="113"/>
    </row>
    <row r="1225" spans="1:8">
      <c r="A1225" s="65"/>
      <c r="B1225" s="65"/>
      <c r="C1225" s="65"/>
      <c r="D1225" s="65"/>
      <c r="E1225" s="65"/>
      <c r="F1225" s="65"/>
      <c r="G1225" s="65"/>
      <c r="H1225" s="113"/>
    </row>
    <row r="1226" spans="1:8">
      <c r="A1226" s="65"/>
      <c r="B1226" s="65"/>
      <c r="C1226" s="65"/>
      <c r="D1226" s="65"/>
      <c r="E1226" s="65"/>
      <c r="F1226" s="65"/>
      <c r="G1226" s="65"/>
      <c r="H1226" s="113"/>
    </row>
    <row r="1227" spans="1:8">
      <c r="A1227" s="65"/>
      <c r="B1227" s="65"/>
      <c r="C1227" s="65"/>
      <c r="D1227" s="65"/>
      <c r="E1227" s="65"/>
      <c r="F1227" s="65"/>
      <c r="G1227" s="65"/>
      <c r="H1227" s="113"/>
    </row>
    <row r="1228" spans="1:8">
      <c r="A1228" s="65"/>
      <c r="B1228" s="65"/>
      <c r="C1228" s="65"/>
      <c r="D1228" s="65"/>
      <c r="E1228" s="65"/>
      <c r="F1228" s="65"/>
      <c r="G1228" s="65"/>
      <c r="H1228" s="113"/>
    </row>
    <row r="1229" spans="1:8">
      <c r="A1229" s="65"/>
      <c r="B1229" s="65"/>
      <c r="C1229" s="65"/>
      <c r="D1229" s="65"/>
      <c r="E1229" s="65"/>
      <c r="F1229" s="65"/>
      <c r="G1229" s="65"/>
      <c r="H1229" s="113"/>
    </row>
    <row r="1230" spans="1:8">
      <c r="A1230" s="65"/>
      <c r="B1230" s="65"/>
      <c r="C1230" s="65"/>
      <c r="D1230" s="65"/>
      <c r="E1230" s="65"/>
      <c r="F1230" s="65"/>
      <c r="G1230" s="65"/>
      <c r="H1230" s="113"/>
    </row>
    <row r="1231" spans="1:8">
      <c r="A1231" s="65"/>
      <c r="B1231" s="65"/>
      <c r="C1231" s="65"/>
      <c r="D1231" s="65"/>
      <c r="E1231" s="65"/>
      <c r="F1231" s="65"/>
      <c r="G1231" s="65"/>
      <c r="H1231" s="113"/>
    </row>
    <row r="1232" spans="1:8">
      <c r="A1232" s="65"/>
      <c r="B1232" s="65"/>
      <c r="C1232" s="65"/>
      <c r="D1232" s="65"/>
      <c r="E1232" s="65"/>
      <c r="F1232" s="65"/>
      <c r="G1232" s="65"/>
      <c r="H1232" s="113"/>
    </row>
    <row r="1233" spans="1:8">
      <c r="A1233" s="65"/>
      <c r="B1233" s="65"/>
      <c r="C1233" s="65"/>
      <c r="D1233" s="65"/>
      <c r="E1233" s="65"/>
      <c r="F1233" s="65"/>
      <c r="G1233" s="65"/>
      <c r="H1233" s="113"/>
    </row>
    <row r="1234" spans="1:8">
      <c r="A1234" s="65"/>
      <c r="B1234" s="65"/>
      <c r="C1234" s="65"/>
      <c r="D1234" s="65"/>
      <c r="E1234" s="65"/>
      <c r="F1234" s="65"/>
      <c r="G1234" s="65"/>
      <c r="H1234" s="113"/>
    </row>
    <row r="1235" spans="1:8">
      <c r="A1235" s="65"/>
      <c r="B1235" s="65"/>
      <c r="C1235" s="65"/>
      <c r="D1235" s="65"/>
      <c r="E1235" s="65"/>
      <c r="F1235" s="65"/>
      <c r="G1235" s="65"/>
      <c r="H1235" s="113"/>
    </row>
    <row r="1236" spans="1:8">
      <c r="A1236" s="65"/>
      <c r="B1236" s="65"/>
      <c r="C1236" s="65"/>
      <c r="D1236" s="65"/>
      <c r="E1236" s="65"/>
      <c r="F1236" s="65"/>
      <c r="G1236" s="65"/>
      <c r="H1236" s="113"/>
    </row>
    <row r="1237" spans="1:8">
      <c r="A1237" s="65"/>
      <c r="B1237" s="65"/>
      <c r="C1237" s="65"/>
      <c r="D1237" s="65"/>
      <c r="E1237" s="65"/>
      <c r="F1237" s="65"/>
      <c r="G1237" s="65"/>
      <c r="H1237" s="113"/>
    </row>
    <row r="1238" spans="1:8">
      <c r="A1238" s="65"/>
      <c r="B1238" s="65"/>
      <c r="C1238" s="65"/>
      <c r="D1238" s="65"/>
      <c r="E1238" s="65"/>
      <c r="F1238" s="65"/>
      <c r="G1238" s="65"/>
      <c r="H1238" s="113"/>
    </row>
    <row r="1239" spans="1:8">
      <c r="A1239" s="65"/>
      <c r="B1239" s="65"/>
      <c r="C1239" s="65"/>
      <c r="D1239" s="65"/>
      <c r="E1239" s="65"/>
      <c r="F1239" s="65"/>
      <c r="G1239" s="65"/>
      <c r="H1239" s="113"/>
    </row>
    <row r="1240" spans="1:8">
      <c r="A1240" s="65"/>
      <c r="B1240" s="65"/>
      <c r="C1240" s="65"/>
      <c r="D1240" s="65"/>
      <c r="E1240" s="65"/>
      <c r="F1240" s="65"/>
      <c r="G1240" s="65"/>
      <c r="H1240" s="113"/>
    </row>
    <row r="1241" spans="1:8">
      <c r="A1241" s="65"/>
      <c r="B1241" s="65"/>
      <c r="C1241" s="65"/>
      <c r="D1241" s="65"/>
      <c r="E1241" s="65"/>
      <c r="F1241" s="65"/>
      <c r="G1241" s="65"/>
      <c r="H1241" s="113"/>
    </row>
    <row r="1242" spans="1:8">
      <c r="A1242" s="65"/>
      <c r="B1242" s="65"/>
      <c r="C1242" s="65"/>
      <c r="D1242" s="65"/>
      <c r="E1242" s="65"/>
      <c r="F1242" s="65"/>
      <c r="G1242" s="65"/>
      <c r="H1242" s="113"/>
    </row>
    <row r="1243" spans="1:8">
      <c r="A1243" s="65"/>
      <c r="B1243" s="65"/>
      <c r="C1243" s="65"/>
      <c r="D1243" s="65"/>
      <c r="E1243" s="65"/>
      <c r="F1243" s="65"/>
      <c r="G1243" s="65"/>
      <c r="H1243" s="113"/>
    </row>
    <row r="1244" spans="1:8">
      <c r="A1244" s="65"/>
      <c r="B1244" s="65"/>
      <c r="C1244" s="65"/>
      <c r="D1244" s="65"/>
      <c r="E1244" s="65"/>
      <c r="F1244" s="65"/>
      <c r="G1244" s="65"/>
      <c r="H1244" s="113"/>
    </row>
    <row r="1245" spans="1:8">
      <c r="A1245" s="65"/>
      <c r="B1245" s="65"/>
      <c r="C1245" s="65"/>
      <c r="D1245" s="65"/>
      <c r="E1245" s="65"/>
      <c r="F1245" s="65"/>
      <c r="G1245" s="65"/>
      <c r="H1245" s="113"/>
    </row>
    <row r="1246" spans="1:8">
      <c r="A1246" s="65"/>
      <c r="B1246" s="65"/>
      <c r="C1246" s="65"/>
      <c r="D1246" s="65"/>
      <c r="E1246" s="65"/>
      <c r="F1246" s="65"/>
      <c r="G1246" s="65"/>
      <c r="H1246" s="113"/>
    </row>
    <row r="1247" spans="1:8">
      <c r="A1247" s="65"/>
      <c r="B1247" s="65"/>
      <c r="C1247" s="65"/>
      <c r="D1247" s="65"/>
      <c r="E1247" s="65"/>
      <c r="F1247" s="65"/>
      <c r="G1247" s="65"/>
      <c r="H1247" s="113"/>
    </row>
    <row r="1248" spans="1:8">
      <c r="A1248" s="65"/>
      <c r="B1248" s="65"/>
      <c r="C1248" s="65"/>
      <c r="D1248" s="65"/>
      <c r="E1248" s="65"/>
      <c r="F1248" s="65"/>
      <c r="G1248" s="65"/>
      <c r="H1248" s="113"/>
    </row>
    <row r="1249" spans="1:8">
      <c r="A1249" s="65"/>
      <c r="B1249" s="65"/>
      <c r="C1249" s="65"/>
      <c r="D1249" s="65"/>
      <c r="E1249" s="65"/>
      <c r="F1249" s="65"/>
      <c r="G1249" s="65"/>
      <c r="H1249" s="113"/>
    </row>
    <row r="1250" spans="1:8">
      <c r="A1250" s="65"/>
      <c r="B1250" s="65"/>
      <c r="C1250" s="65"/>
      <c r="D1250" s="65"/>
      <c r="E1250" s="65"/>
      <c r="F1250" s="65"/>
      <c r="G1250" s="65"/>
      <c r="H1250" s="113"/>
    </row>
    <row r="1251" spans="1:8">
      <c r="A1251" s="65"/>
      <c r="B1251" s="65"/>
      <c r="C1251" s="65"/>
      <c r="D1251" s="65"/>
      <c r="E1251" s="65"/>
      <c r="F1251" s="65"/>
      <c r="G1251" s="65"/>
      <c r="H1251" s="113"/>
    </row>
    <row r="1252" spans="1:8">
      <c r="A1252" s="65"/>
      <c r="B1252" s="65"/>
      <c r="C1252" s="65"/>
      <c r="D1252" s="65"/>
      <c r="E1252" s="65"/>
      <c r="F1252" s="65"/>
      <c r="G1252" s="65"/>
      <c r="H1252" s="113"/>
    </row>
    <row r="1253" spans="1:8">
      <c r="A1253" s="65"/>
      <c r="B1253" s="65"/>
      <c r="C1253" s="65"/>
      <c r="D1253" s="65"/>
      <c r="E1253" s="65"/>
      <c r="F1253" s="65"/>
      <c r="G1253" s="65"/>
      <c r="H1253" s="113"/>
    </row>
    <row r="1254" spans="1:8">
      <c r="A1254" s="65"/>
      <c r="B1254" s="65"/>
      <c r="C1254" s="65"/>
      <c r="D1254" s="65"/>
      <c r="E1254" s="65"/>
      <c r="F1254" s="65"/>
      <c r="G1254" s="65"/>
      <c r="H1254" s="113"/>
    </row>
    <row r="1255" spans="1:8">
      <c r="A1255" s="65"/>
      <c r="B1255" s="65"/>
      <c r="C1255" s="65"/>
      <c r="D1255" s="65"/>
      <c r="E1255" s="65"/>
      <c r="F1255" s="65"/>
      <c r="G1255" s="65"/>
      <c r="H1255" s="113"/>
    </row>
    <row r="1256" spans="1:8">
      <c r="A1256" s="65"/>
      <c r="B1256" s="65"/>
      <c r="C1256" s="65"/>
      <c r="D1256" s="65"/>
      <c r="E1256" s="65"/>
      <c r="F1256" s="65"/>
      <c r="G1256" s="65"/>
      <c r="H1256" s="113"/>
    </row>
    <row r="1257" spans="1:8">
      <c r="A1257" s="65"/>
      <c r="B1257" s="65"/>
      <c r="C1257" s="65"/>
      <c r="D1257" s="65"/>
      <c r="E1257" s="65"/>
      <c r="F1257" s="65"/>
      <c r="G1257" s="65"/>
      <c r="H1257" s="113"/>
    </row>
    <row r="1258" spans="1:8">
      <c r="A1258" s="65"/>
      <c r="B1258" s="65"/>
      <c r="C1258" s="65"/>
      <c r="D1258" s="65"/>
      <c r="E1258" s="65"/>
      <c r="F1258" s="65"/>
      <c r="G1258" s="65"/>
      <c r="H1258" s="113"/>
    </row>
    <row r="1259" spans="1:8">
      <c r="A1259" s="65"/>
      <c r="B1259" s="65"/>
      <c r="C1259" s="65"/>
      <c r="D1259" s="65"/>
      <c r="E1259" s="65"/>
      <c r="F1259" s="65"/>
      <c r="G1259" s="65"/>
      <c r="H1259" s="113"/>
    </row>
    <row r="1260" spans="1:8">
      <c r="A1260" s="65"/>
      <c r="B1260" s="65"/>
      <c r="C1260" s="65"/>
      <c r="D1260" s="65"/>
      <c r="E1260" s="65"/>
      <c r="F1260" s="65"/>
      <c r="G1260" s="65"/>
      <c r="H1260" s="113"/>
    </row>
    <row r="1261" spans="1:8">
      <c r="A1261" s="65"/>
      <c r="B1261" s="65"/>
      <c r="C1261" s="65"/>
      <c r="D1261" s="65"/>
      <c r="E1261" s="65"/>
      <c r="F1261" s="65"/>
      <c r="G1261" s="65"/>
      <c r="H1261" s="113"/>
    </row>
    <row r="1262" spans="1:8">
      <c r="A1262" s="65"/>
      <c r="B1262" s="65"/>
      <c r="C1262" s="65"/>
      <c r="D1262" s="65"/>
      <c r="E1262" s="65"/>
      <c r="F1262" s="65"/>
      <c r="G1262" s="65"/>
      <c r="H1262" s="113"/>
    </row>
    <row r="1263" spans="1:8">
      <c r="A1263" s="65"/>
      <c r="B1263" s="65"/>
      <c r="C1263" s="65"/>
      <c r="D1263" s="65"/>
      <c r="E1263" s="65"/>
      <c r="F1263" s="65"/>
      <c r="G1263" s="65"/>
      <c r="H1263" s="113"/>
    </row>
    <row r="1264" spans="1:8">
      <c r="A1264" s="65"/>
      <c r="B1264" s="65"/>
      <c r="C1264" s="65"/>
      <c r="D1264" s="65"/>
      <c r="E1264" s="65"/>
      <c r="F1264" s="65"/>
      <c r="G1264" s="65"/>
      <c r="H1264" s="113"/>
    </row>
    <row r="1265" spans="1:8">
      <c r="A1265" s="65"/>
      <c r="B1265" s="65"/>
      <c r="C1265" s="65"/>
      <c r="D1265" s="65"/>
      <c r="E1265" s="65"/>
      <c r="F1265" s="65"/>
      <c r="G1265" s="65"/>
      <c r="H1265" s="113"/>
    </row>
    <row r="1266" spans="1:8">
      <c r="A1266" s="65"/>
      <c r="B1266" s="65"/>
      <c r="C1266" s="65"/>
      <c r="D1266" s="65"/>
      <c r="E1266" s="65"/>
      <c r="F1266" s="65"/>
      <c r="G1266" s="65"/>
      <c r="H1266" s="113"/>
    </row>
    <row r="1267" spans="1:8">
      <c r="A1267" s="65"/>
      <c r="B1267" s="65"/>
      <c r="C1267" s="65"/>
      <c r="D1267" s="65"/>
      <c r="E1267" s="65"/>
      <c r="F1267" s="65"/>
      <c r="G1267" s="65"/>
      <c r="H1267" s="113"/>
    </row>
    <row r="1268" spans="1:8">
      <c r="A1268" s="65"/>
      <c r="B1268" s="65"/>
      <c r="C1268" s="65"/>
      <c r="D1268" s="65"/>
      <c r="E1268" s="65"/>
      <c r="F1268" s="65"/>
      <c r="G1268" s="65"/>
      <c r="H1268" s="113"/>
    </row>
    <row r="1269" spans="1:8">
      <c r="A1269" s="65"/>
      <c r="B1269" s="65"/>
      <c r="C1269" s="65"/>
      <c r="D1269" s="65"/>
      <c r="E1269" s="65"/>
      <c r="F1269" s="65"/>
      <c r="G1269" s="65"/>
      <c r="H1269" s="113"/>
    </row>
    <row r="1270" spans="1:8">
      <c r="A1270" s="65"/>
      <c r="B1270" s="65"/>
      <c r="C1270" s="65"/>
      <c r="D1270" s="65"/>
      <c r="E1270" s="65"/>
      <c r="F1270" s="65"/>
      <c r="G1270" s="65"/>
      <c r="H1270" s="113"/>
    </row>
    <row r="1271" spans="1:8">
      <c r="A1271" s="65"/>
      <c r="B1271" s="65"/>
      <c r="C1271" s="65"/>
      <c r="D1271" s="65"/>
      <c r="E1271" s="65"/>
      <c r="F1271" s="65"/>
      <c r="G1271" s="65"/>
      <c r="H1271" s="113"/>
    </row>
    <row r="1272" spans="1:8">
      <c r="A1272" s="65"/>
      <c r="B1272" s="65"/>
      <c r="C1272" s="65"/>
      <c r="D1272" s="65"/>
      <c r="E1272" s="65"/>
      <c r="F1272" s="65"/>
      <c r="G1272" s="65"/>
      <c r="H1272" s="113"/>
    </row>
    <row r="1273" spans="1:8">
      <c r="A1273" s="65"/>
      <c r="B1273" s="65"/>
      <c r="C1273" s="65"/>
      <c r="D1273" s="65"/>
      <c r="E1273" s="65"/>
      <c r="F1273" s="65"/>
      <c r="G1273" s="65"/>
      <c r="H1273" s="113"/>
    </row>
    <row r="1274" spans="1:8">
      <c r="A1274" s="65"/>
      <c r="B1274" s="65"/>
      <c r="C1274" s="65"/>
      <c r="D1274" s="65"/>
      <c r="E1274" s="65"/>
      <c r="F1274" s="65"/>
      <c r="G1274" s="65"/>
      <c r="H1274" s="113"/>
    </row>
    <row r="1275" spans="1:8">
      <c r="A1275" s="65"/>
      <c r="B1275" s="65"/>
      <c r="C1275" s="65"/>
      <c r="D1275" s="65"/>
      <c r="E1275" s="65"/>
      <c r="F1275" s="65"/>
      <c r="G1275" s="65"/>
      <c r="H1275" s="113"/>
    </row>
    <row r="1276" spans="1:8">
      <c r="A1276" s="65"/>
      <c r="B1276" s="65"/>
      <c r="C1276" s="65"/>
      <c r="D1276" s="65"/>
      <c r="E1276" s="65"/>
      <c r="F1276" s="65"/>
      <c r="G1276" s="65"/>
      <c r="H1276" s="113"/>
    </row>
    <row r="1277" spans="1:8">
      <c r="A1277" s="65"/>
      <c r="B1277" s="65"/>
      <c r="C1277" s="65"/>
      <c r="D1277" s="65"/>
      <c r="E1277" s="65"/>
      <c r="F1277" s="65"/>
      <c r="G1277" s="65"/>
      <c r="H1277" s="113"/>
    </row>
    <row r="1278" spans="1:8">
      <c r="A1278" s="65"/>
      <c r="B1278" s="65"/>
      <c r="C1278" s="65"/>
      <c r="D1278" s="65"/>
      <c r="E1278" s="65"/>
      <c r="F1278" s="65"/>
      <c r="G1278" s="65"/>
      <c r="H1278" s="113"/>
    </row>
    <row r="1279" spans="1:8">
      <c r="A1279" s="65"/>
      <c r="B1279" s="65"/>
      <c r="C1279" s="65"/>
      <c r="D1279" s="65"/>
      <c r="E1279" s="65"/>
      <c r="F1279" s="65"/>
      <c r="G1279" s="65"/>
      <c r="H1279" s="113"/>
    </row>
    <row r="1280" spans="1:8">
      <c r="A1280" s="65"/>
      <c r="B1280" s="65"/>
      <c r="C1280" s="65"/>
      <c r="D1280" s="65"/>
      <c r="E1280" s="65"/>
      <c r="F1280" s="65"/>
      <c r="G1280" s="65"/>
      <c r="H1280" s="113"/>
    </row>
    <row r="1281" spans="1:8">
      <c r="A1281" s="65"/>
      <c r="B1281" s="65"/>
      <c r="C1281" s="65"/>
      <c r="D1281" s="65"/>
      <c r="E1281" s="65"/>
      <c r="F1281" s="65"/>
      <c r="G1281" s="65"/>
      <c r="H1281" s="113"/>
    </row>
    <row r="1282" spans="1:8">
      <c r="A1282" s="65"/>
      <c r="B1282" s="65"/>
      <c r="C1282" s="65"/>
      <c r="D1282" s="65"/>
      <c r="E1282" s="65"/>
      <c r="F1282" s="65"/>
      <c r="G1282" s="65"/>
      <c r="H1282" s="113"/>
    </row>
    <row r="1283" spans="1:8">
      <c r="A1283" s="65"/>
      <c r="B1283" s="65"/>
      <c r="C1283" s="65"/>
      <c r="D1283" s="65"/>
      <c r="E1283" s="65"/>
      <c r="F1283" s="65"/>
      <c r="G1283" s="65"/>
      <c r="H1283" s="113"/>
    </row>
    <row r="1284" spans="1:8">
      <c r="A1284" s="65"/>
      <c r="B1284" s="65"/>
      <c r="C1284" s="65"/>
      <c r="D1284" s="65"/>
      <c r="E1284" s="65"/>
      <c r="F1284" s="65"/>
      <c r="G1284" s="65"/>
      <c r="H1284" s="113"/>
    </row>
    <row r="1285" spans="1:8">
      <c r="A1285" s="65"/>
      <c r="B1285" s="65"/>
      <c r="C1285" s="65"/>
      <c r="D1285" s="65"/>
      <c r="E1285" s="65"/>
      <c r="F1285" s="65"/>
      <c r="G1285" s="65"/>
      <c r="H1285" s="113"/>
    </row>
    <row r="1286" spans="1:8">
      <c r="A1286" s="65"/>
      <c r="B1286" s="65"/>
      <c r="C1286" s="65"/>
      <c r="D1286" s="65"/>
      <c r="E1286" s="65"/>
      <c r="F1286" s="65"/>
      <c r="G1286" s="65"/>
      <c r="H1286" s="113"/>
    </row>
    <row r="1287" spans="1:8">
      <c r="A1287" s="65"/>
      <c r="B1287" s="65"/>
      <c r="C1287" s="65"/>
      <c r="D1287" s="65"/>
      <c r="E1287" s="65"/>
      <c r="F1287" s="65"/>
      <c r="G1287" s="65"/>
      <c r="H1287" s="113"/>
    </row>
    <row r="1288" spans="1:8">
      <c r="A1288" s="65"/>
      <c r="B1288" s="65"/>
      <c r="C1288" s="65"/>
      <c r="D1288" s="65"/>
      <c r="E1288" s="65"/>
      <c r="F1288" s="65"/>
      <c r="G1288" s="65"/>
      <c r="H1288" s="113"/>
    </row>
    <row r="1289" spans="1:8">
      <c r="A1289" s="65"/>
      <c r="B1289" s="65"/>
      <c r="C1289" s="65"/>
      <c r="D1289" s="65"/>
      <c r="E1289" s="65"/>
      <c r="F1289" s="65"/>
      <c r="G1289" s="65"/>
      <c r="H1289" s="113"/>
    </row>
    <row r="1290" spans="1:8">
      <c r="A1290" s="65"/>
      <c r="B1290" s="65"/>
      <c r="C1290" s="65"/>
      <c r="D1290" s="65"/>
      <c r="E1290" s="65"/>
      <c r="F1290" s="65"/>
      <c r="G1290" s="65"/>
      <c r="H1290" s="113"/>
    </row>
    <row r="1291" spans="1:8">
      <c r="A1291" s="65"/>
      <c r="B1291" s="65"/>
      <c r="C1291" s="65"/>
      <c r="D1291" s="65"/>
      <c r="E1291" s="65"/>
      <c r="F1291" s="65"/>
      <c r="G1291" s="65"/>
      <c r="H1291" s="113"/>
    </row>
    <row r="1292" spans="1:8">
      <c r="A1292" s="65"/>
      <c r="B1292" s="65"/>
      <c r="C1292" s="65"/>
      <c r="D1292" s="65"/>
      <c r="E1292" s="65"/>
      <c r="F1292" s="65"/>
      <c r="G1292" s="65"/>
      <c r="H1292" s="113"/>
    </row>
    <row r="1293" spans="1:8">
      <c r="A1293" s="65"/>
      <c r="B1293" s="65"/>
      <c r="C1293" s="65"/>
      <c r="D1293" s="65"/>
      <c r="E1293" s="65"/>
      <c r="F1293" s="65"/>
      <c r="G1293" s="65"/>
      <c r="H1293" s="113"/>
    </row>
    <row r="1294" spans="1:8">
      <c r="A1294" s="65"/>
      <c r="B1294" s="65"/>
      <c r="C1294" s="65"/>
      <c r="D1294" s="65"/>
      <c r="E1294" s="65"/>
      <c r="F1294" s="65"/>
      <c r="G1294" s="65"/>
      <c r="H1294" s="113"/>
    </row>
    <row r="1295" spans="1:8">
      <c r="A1295" s="65"/>
      <c r="B1295" s="65"/>
      <c r="C1295" s="65"/>
      <c r="D1295" s="65"/>
      <c r="E1295" s="65"/>
      <c r="F1295" s="65"/>
      <c r="G1295" s="65"/>
      <c r="H1295" s="113"/>
    </row>
    <row r="1296" spans="1:8">
      <c r="A1296" s="65"/>
      <c r="B1296" s="65"/>
      <c r="C1296" s="65"/>
      <c r="D1296" s="65"/>
      <c r="E1296" s="65"/>
      <c r="F1296" s="65"/>
      <c r="G1296" s="65"/>
      <c r="H1296" s="113"/>
    </row>
    <row r="1297" spans="1:8">
      <c r="A1297" s="65"/>
      <c r="B1297" s="65"/>
      <c r="C1297" s="65"/>
      <c r="D1297" s="65"/>
      <c r="E1297" s="65"/>
      <c r="F1297" s="65"/>
      <c r="G1297" s="65"/>
      <c r="H1297" s="113"/>
    </row>
    <row r="1298" spans="1:8">
      <c r="A1298" s="65"/>
      <c r="B1298" s="65"/>
      <c r="C1298" s="65"/>
      <c r="D1298" s="65"/>
      <c r="E1298" s="65"/>
      <c r="F1298" s="65"/>
      <c r="G1298" s="65"/>
      <c r="H1298" s="113"/>
    </row>
    <row r="1299" spans="1:8">
      <c r="A1299" s="65"/>
      <c r="B1299" s="65"/>
      <c r="C1299" s="65"/>
      <c r="D1299" s="65"/>
      <c r="E1299" s="65"/>
      <c r="F1299" s="65"/>
      <c r="G1299" s="65"/>
      <c r="H1299" s="113"/>
    </row>
    <row r="1300" spans="1:8">
      <c r="A1300" s="65"/>
      <c r="B1300" s="65"/>
      <c r="C1300" s="65"/>
      <c r="D1300" s="65"/>
      <c r="E1300" s="65"/>
      <c r="F1300" s="65"/>
      <c r="G1300" s="65"/>
      <c r="H1300" s="113"/>
    </row>
    <row r="1301" spans="1:8">
      <c r="A1301" s="65"/>
      <c r="B1301" s="65"/>
      <c r="C1301" s="65"/>
      <c r="D1301" s="65"/>
      <c r="E1301" s="65"/>
      <c r="F1301" s="65"/>
      <c r="G1301" s="65"/>
      <c r="H1301" s="113"/>
    </row>
    <row r="1302" spans="1:8">
      <c r="A1302" s="65"/>
      <c r="B1302" s="65"/>
      <c r="C1302" s="65"/>
      <c r="D1302" s="65"/>
      <c r="E1302" s="65"/>
      <c r="F1302" s="65"/>
      <c r="G1302" s="65"/>
      <c r="H1302" s="113"/>
    </row>
    <row r="1303" spans="1:8">
      <c r="A1303" s="65"/>
      <c r="B1303" s="65"/>
      <c r="C1303" s="65"/>
      <c r="D1303" s="65"/>
      <c r="E1303" s="65"/>
      <c r="F1303" s="65"/>
      <c r="G1303" s="65"/>
      <c r="H1303" s="113"/>
    </row>
    <row r="1304" spans="1:8">
      <c r="A1304" s="65"/>
      <c r="B1304" s="65"/>
      <c r="C1304" s="65"/>
      <c r="D1304" s="65"/>
      <c r="E1304" s="65"/>
      <c r="F1304" s="65"/>
      <c r="G1304" s="65"/>
      <c r="H1304" s="113"/>
    </row>
    <row r="1305" spans="1:8">
      <c r="A1305" s="65"/>
      <c r="B1305" s="65"/>
      <c r="C1305" s="65"/>
      <c r="D1305" s="65"/>
      <c r="E1305" s="65"/>
      <c r="F1305" s="65"/>
      <c r="G1305" s="65"/>
      <c r="H1305" s="113"/>
    </row>
    <row r="1306" spans="1:8">
      <c r="A1306" s="65"/>
      <c r="B1306" s="65"/>
      <c r="C1306" s="65"/>
      <c r="D1306" s="65"/>
      <c r="E1306" s="65"/>
      <c r="F1306" s="65"/>
      <c r="G1306" s="65"/>
      <c r="H1306" s="113"/>
    </row>
    <row r="1307" spans="1:8">
      <c r="A1307" s="65"/>
      <c r="B1307" s="65"/>
      <c r="C1307" s="65"/>
      <c r="D1307" s="65"/>
      <c r="E1307" s="65"/>
      <c r="F1307" s="65"/>
      <c r="G1307" s="65"/>
      <c r="H1307" s="113"/>
    </row>
    <row r="1308" spans="1:8">
      <c r="A1308" s="65"/>
      <c r="B1308" s="65"/>
      <c r="C1308" s="65"/>
      <c r="D1308" s="65"/>
      <c r="E1308" s="65"/>
      <c r="F1308" s="65"/>
      <c r="G1308" s="65"/>
      <c r="H1308" s="113"/>
    </row>
    <row r="1309" spans="1:8">
      <c r="A1309" s="65"/>
      <c r="B1309" s="65"/>
      <c r="C1309" s="65"/>
      <c r="D1309" s="65"/>
      <c r="E1309" s="65"/>
      <c r="F1309" s="65"/>
      <c r="G1309" s="65"/>
      <c r="H1309" s="113"/>
    </row>
    <row r="1310" spans="1:8">
      <c r="A1310" s="65"/>
      <c r="B1310" s="65"/>
      <c r="C1310" s="65"/>
      <c r="D1310" s="65"/>
      <c r="E1310" s="65"/>
      <c r="F1310" s="65"/>
      <c r="G1310" s="65"/>
      <c r="H1310" s="113"/>
    </row>
    <row r="1311" spans="1:8">
      <c r="A1311" s="65"/>
      <c r="B1311" s="65"/>
      <c r="C1311" s="65"/>
      <c r="D1311" s="65"/>
      <c r="E1311" s="65"/>
      <c r="F1311" s="65"/>
      <c r="G1311" s="65"/>
      <c r="H1311" s="113"/>
    </row>
    <row r="1312" spans="1:8">
      <c r="A1312" s="65"/>
      <c r="B1312" s="65"/>
      <c r="C1312" s="65"/>
      <c r="D1312" s="65"/>
      <c r="E1312" s="65"/>
      <c r="F1312" s="65"/>
      <c r="G1312" s="65"/>
      <c r="H1312" s="113"/>
    </row>
    <row r="1313" spans="1:8">
      <c r="A1313" s="65"/>
      <c r="B1313" s="65"/>
      <c r="C1313" s="65"/>
      <c r="D1313" s="65"/>
      <c r="E1313" s="65"/>
      <c r="F1313" s="65"/>
      <c r="G1313" s="65"/>
      <c r="H1313" s="113"/>
    </row>
    <row r="1314" spans="1:8">
      <c r="A1314" s="65"/>
      <c r="B1314" s="65"/>
      <c r="C1314" s="65"/>
      <c r="D1314" s="65"/>
      <c r="E1314" s="65"/>
      <c r="F1314" s="65"/>
      <c r="G1314" s="65"/>
      <c r="H1314" s="113"/>
    </row>
    <row r="1315" spans="1:8">
      <c r="A1315" s="65"/>
      <c r="B1315" s="65"/>
      <c r="C1315" s="65"/>
      <c r="D1315" s="65"/>
      <c r="E1315" s="65"/>
      <c r="F1315" s="65"/>
      <c r="G1315" s="65"/>
      <c r="H1315" s="113"/>
    </row>
    <row r="1316" spans="1:8">
      <c r="A1316" s="65"/>
      <c r="B1316" s="65"/>
      <c r="C1316" s="65"/>
      <c r="D1316" s="65"/>
      <c r="E1316" s="65"/>
      <c r="F1316" s="65"/>
      <c r="G1316" s="65"/>
      <c r="H1316" s="113"/>
    </row>
    <row r="1317" spans="1:8">
      <c r="A1317" s="65"/>
      <c r="B1317" s="65"/>
      <c r="C1317" s="65"/>
      <c r="D1317" s="65"/>
      <c r="E1317" s="65"/>
      <c r="F1317" s="65"/>
      <c r="G1317" s="65"/>
      <c r="H1317" s="113"/>
    </row>
    <row r="1318" spans="1:8">
      <c r="A1318" s="65"/>
      <c r="B1318" s="65"/>
      <c r="C1318" s="65"/>
      <c r="D1318" s="65"/>
      <c r="E1318" s="65"/>
      <c r="F1318" s="65"/>
      <c r="G1318" s="65"/>
      <c r="H1318" s="113"/>
    </row>
    <row r="1319" spans="1:8">
      <c r="A1319" s="65"/>
      <c r="B1319" s="65"/>
      <c r="C1319" s="65"/>
      <c r="D1319" s="65"/>
      <c r="E1319" s="65"/>
      <c r="F1319" s="65"/>
      <c r="G1319" s="65"/>
      <c r="H1319" s="113"/>
    </row>
    <row r="1320" spans="1:8">
      <c r="A1320" s="65"/>
      <c r="B1320" s="65"/>
      <c r="C1320" s="65"/>
      <c r="D1320" s="65"/>
      <c r="E1320" s="65"/>
      <c r="F1320" s="65"/>
      <c r="G1320" s="65"/>
      <c r="H1320" s="113"/>
    </row>
    <row r="1321" spans="1:8">
      <c r="A1321" s="65"/>
      <c r="B1321" s="65"/>
      <c r="C1321" s="65"/>
      <c r="D1321" s="65"/>
      <c r="E1321" s="65"/>
      <c r="F1321" s="65"/>
      <c r="G1321" s="65"/>
      <c r="H1321" s="113"/>
    </row>
    <row r="1322" spans="1:8">
      <c r="A1322" s="65"/>
      <c r="B1322" s="65"/>
      <c r="C1322" s="65"/>
      <c r="D1322" s="65"/>
      <c r="E1322" s="65"/>
      <c r="F1322" s="65"/>
      <c r="G1322" s="65"/>
      <c r="H1322" s="113"/>
    </row>
    <row r="1323" spans="1:8">
      <c r="A1323" s="65"/>
      <c r="B1323" s="65"/>
      <c r="C1323" s="65"/>
      <c r="D1323" s="65"/>
      <c r="E1323" s="65"/>
      <c r="F1323" s="65"/>
      <c r="G1323" s="65"/>
      <c r="H1323" s="113"/>
    </row>
    <row r="1324" spans="1:8">
      <c r="A1324" s="65"/>
      <c r="B1324" s="65"/>
      <c r="C1324" s="65"/>
      <c r="D1324" s="65"/>
      <c r="E1324" s="65"/>
      <c r="F1324" s="65"/>
      <c r="G1324" s="65"/>
      <c r="H1324" s="113"/>
    </row>
    <row r="1325" spans="1:8">
      <c r="A1325" s="65"/>
      <c r="B1325" s="65"/>
      <c r="C1325" s="65"/>
      <c r="D1325" s="65"/>
      <c r="E1325" s="65"/>
      <c r="F1325" s="65"/>
      <c r="G1325" s="65"/>
      <c r="H1325" s="113"/>
    </row>
    <row r="1326" spans="1:8">
      <c r="A1326" s="65"/>
      <c r="B1326" s="65"/>
      <c r="C1326" s="65"/>
      <c r="D1326" s="65"/>
      <c r="E1326" s="65"/>
      <c r="F1326" s="65"/>
      <c r="G1326" s="65"/>
      <c r="H1326" s="113"/>
    </row>
    <row r="1327" spans="1:8">
      <c r="A1327" s="65"/>
      <c r="B1327" s="65"/>
      <c r="C1327" s="65"/>
      <c r="D1327" s="65"/>
      <c r="E1327" s="65"/>
      <c r="F1327" s="65"/>
      <c r="G1327" s="65"/>
      <c r="H1327" s="113"/>
    </row>
    <row r="1328" spans="1:8">
      <c r="A1328" s="65"/>
      <c r="B1328" s="65"/>
      <c r="C1328" s="65"/>
      <c r="D1328" s="65"/>
      <c r="E1328" s="65"/>
      <c r="F1328" s="65"/>
      <c r="G1328" s="65"/>
      <c r="H1328" s="113"/>
    </row>
    <row r="1329" spans="1:8">
      <c r="A1329" s="65"/>
      <c r="B1329" s="65"/>
      <c r="C1329" s="65"/>
      <c r="D1329" s="65"/>
      <c r="E1329" s="65"/>
      <c r="F1329" s="65"/>
      <c r="G1329" s="65"/>
      <c r="H1329" s="113"/>
    </row>
    <row r="1330" spans="1:8">
      <c r="A1330" s="65"/>
      <c r="B1330" s="65"/>
      <c r="C1330" s="65"/>
      <c r="D1330" s="65"/>
      <c r="E1330" s="65"/>
      <c r="F1330" s="65"/>
      <c r="G1330" s="65"/>
      <c r="H1330" s="113"/>
    </row>
    <row r="1331" spans="1:8">
      <c r="A1331" s="65"/>
      <c r="B1331" s="65"/>
      <c r="C1331" s="65"/>
      <c r="D1331" s="65"/>
      <c r="E1331" s="65"/>
      <c r="F1331" s="65"/>
      <c r="G1331" s="65"/>
      <c r="H1331" s="113"/>
    </row>
    <row r="1332" spans="1:8">
      <c r="A1332" s="65"/>
      <c r="B1332" s="65"/>
      <c r="C1332" s="65"/>
      <c r="D1332" s="65"/>
      <c r="E1332" s="65"/>
      <c r="F1332" s="65"/>
      <c r="G1332" s="65"/>
      <c r="H1332" s="113"/>
    </row>
    <row r="1333" spans="1:8">
      <c r="A1333" s="65"/>
      <c r="B1333" s="65"/>
      <c r="C1333" s="65"/>
      <c r="D1333" s="65"/>
      <c r="E1333" s="65"/>
      <c r="F1333" s="65"/>
      <c r="G1333" s="65"/>
      <c r="H1333" s="113"/>
    </row>
    <row r="1334" spans="1:8">
      <c r="A1334" s="65"/>
      <c r="B1334" s="65"/>
      <c r="C1334" s="65"/>
      <c r="D1334" s="65"/>
      <c r="E1334" s="65"/>
      <c r="F1334" s="65"/>
      <c r="G1334" s="65"/>
      <c r="H1334" s="113"/>
    </row>
    <row r="1335" spans="1:8">
      <c r="A1335" s="65"/>
      <c r="B1335" s="65"/>
      <c r="C1335" s="65"/>
      <c r="D1335" s="65"/>
      <c r="E1335" s="65"/>
      <c r="F1335" s="65"/>
      <c r="G1335" s="65"/>
      <c r="H1335" s="113"/>
    </row>
    <row r="1336" spans="1:8">
      <c r="A1336" s="65"/>
      <c r="B1336" s="65"/>
      <c r="C1336" s="65"/>
      <c r="D1336" s="65"/>
      <c r="E1336" s="65"/>
      <c r="F1336" s="65"/>
      <c r="G1336" s="65"/>
      <c r="H1336" s="113"/>
    </row>
    <row r="1337" spans="1:8">
      <c r="A1337" s="65"/>
      <c r="B1337" s="65"/>
      <c r="C1337" s="65"/>
      <c r="D1337" s="65"/>
      <c r="E1337" s="65"/>
      <c r="F1337" s="65"/>
      <c r="G1337" s="65"/>
      <c r="H1337" s="113"/>
    </row>
    <row r="1338" spans="1:8">
      <c r="A1338" s="65"/>
      <c r="B1338" s="65"/>
      <c r="C1338" s="65"/>
      <c r="D1338" s="65"/>
      <c r="E1338" s="65"/>
      <c r="F1338" s="65"/>
      <c r="G1338" s="65"/>
      <c r="H1338" s="113"/>
    </row>
    <row r="1339" spans="1:8">
      <c r="A1339" s="65"/>
      <c r="B1339" s="65"/>
      <c r="C1339" s="65"/>
      <c r="D1339" s="65"/>
      <c r="E1339" s="65"/>
      <c r="F1339" s="65"/>
      <c r="G1339" s="65"/>
      <c r="H1339" s="113"/>
    </row>
    <row r="1340" spans="1:8">
      <c r="A1340" s="65"/>
      <c r="B1340" s="65"/>
      <c r="C1340" s="65"/>
      <c r="D1340" s="65"/>
      <c r="E1340" s="65"/>
      <c r="F1340" s="65"/>
      <c r="G1340" s="65"/>
      <c r="H1340" s="113"/>
    </row>
    <row r="1341" spans="1:8">
      <c r="A1341" s="65"/>
      <c r="B1341" s="65"/>
      <c r="C1341" s="65"/>
      <c r="D1341" s="65"/>
      <c r="E1341" s="65"/>
      <c r="F1341" s="65"/>
      <c r="G1341" s="65"/>
      <c r="H1341" s="113"/>
    </row>
    <row r="1342" spans="1:8">
      <c r="A1342" s="65"/>
      <c r="B1342" s="65"/>
      <c r="C1342" s="65"/>
      <c r="D1342" s="65"/>
      <c r="E1342" s="65"/>
      <c r="F1342" s="65"/>
      <c r="G1342" s="65"/>
      <c r="H1342" s="113"/>
    </row>
    <row r="1343" spans="1:8">
      <c r="A1343" s="65"/>
      <c r="B1343" s="65"/>
      <c r="C1343" s="65"/>
      <c r="D1343" s="65"/>
      <c r="E1343" s="65"/>
      <c r="F1343" s="65"/>
      <c r="G1343" s="65"/>
      <c r="H1343" s="113"/>
    </row>
    <row r="1344" spans="1:8">
      <c r="A1344" s="65"/>
      <c r="B1344" s="65"/>
      <c r="C1344" s="65"/>
      <c r="D1344" s="65"/>
      <c r="E1344" s="65"/>
      <c r="F1344" s="65"/>
      <c r="G1344" s="65"/>
      <c r="H1344" s="113"/>
    </row>
    <row r="1345" spans="1:8">
      <c r="A1345" s="65"/>
      <c r="B1345" s="65"/>
      <c r="C1345" s="65"/>
      <c r="D1345" s="65"/>
      <c r="E1345" s="65"/>
      <c r="F1345" s="65"/>
      <c r="G1345" s="65"/>
      <c r="H1345" s="113"/>
    </row>
    <row r="1346" spans="1:8">
      <c r="A1346" s="65"/>
      <c r="B1346" s="65"/>
      <c r="C1346" s="65"/>
      <c r="D1346" s="65"/>
      <c r="E1346" s="65"/>
      <c r="F1346" s="65"/>
      <c r="G1346" s="65"/>
      <c r="H1346" s="113"/>
    </row>
    <row r="1347" spans="1:8">
      <c r="A1347" s="65"/>
      <c r="B1347" s="65"/>
      <c r="C1347" s="65"/>
      <c r="D1347" s="65"/>
      <c r="E1347" s="65"/>
      <c r="F1347" s="65"/>
      <c r="G1347" s="65"/>
      <c r="H1347" s="113"/>
    </row>
    <row r="1348" spans="1:8">
      <c r="A1348" s="65"/>
      <c r="B1348" s="65"/>
      <c r="C1348" s="65"/>
      <c r="D1348" s="65"/>
      <c r="E1348" s="65"/>
      <c r="F1348" s="65"/>
      <c r="G1348" s="65"/>
      <c r="H1348" s="113"/>
    </row>
    <row r="1349" spans="1:8">
      <c r="A1349" s="65"/>
      <c r="B1349" s="65"/>
      <c r="C1349" s="65"/>
      <c r="D1349" s="65"/>
      <c r="E1349" s="65"/>
      <c r="F1349" s="65"/>
      <c r="G1349" s="65"/>
      <c r="H1349" s="113"/>
    </row>
    <row r="1350" spans="1:8">
      <c r="A1350" s="65"/>
      <c r="B1350" s="65"/>
      <c r="C1350" s="65"/>
      <c r="D1350" s="65"/>
      <c r="E1350" s="65"/>
      <c r="F1350" s="65"/>
      <c r="G1350" s="65"/>
      <c r="H1350" s="113"/>
    </row>
    <row r="1351" spans="1:8">
      <c r="A1351" s="65"/>
      <c r="B1351" s="65"/>
      <c r="C1351" s="65"/>
      <c r="D1351" s="65"/>
      <c r="E1351" s="65"/>
      <c r="F1351" s="65"/>
      <c r="G1351" s="65"/>
      <c r="H1351" s="113"/>
    </row>
    <row r="1352" spans="1:8">
      <c r="A1352" s="65"/>
      <c r="B1352" s="65"/>
      <c r="C1352" s="65"/>
      <c r="D1352" s="65"/>
      <c r="E1352" s="65"/>
      <c r="F1352" s="65"/>
      <c r="G1352" s="65"/>
      <c r="H1352" s="113"/>
    </row>
    <row r="1353" spans="1:8">
      <c r="A1353" s="65"/>
      <c r="B1353" s="65"/>
      <c r="C1353" s="65"/>
      <c r="D1353" s="65"/>
      <c r="E1353" s="65"/>
      <c r="F1353" s="65"/>
      <c r="G1353" s="65"/>
      <c r="H1353" s="113"/>
    </row>
    <row r="1354" spans="1:8">
      <c r="A1354" s="65"/>
      <c r="B1354" s="65"/>
      <c r="C1354" s="65"/>
      <c r="D1354" s="65"/>
      <c r="E1354" s="65"/>
      <c r="F1354" s="65"/>
      <c r="G1354" s="65"/>
      <c r="H1354" s="113"/>
    </row>
    <row r="1355" spans="1:8">
      <c r="A1355" s="65"/>
      <c r="B1355" s="65"/>
      <c r="C1355" s="65"/>
      <c r="D1355" s="65"/>
      <c r="E1355" s="65"/>
      <c r="F1355" s="65"/>
      <c r="G1355" s="65"/>
      <c r="H1355" s="113"/>
    </row>
    <row r="1356" spans="1:8">
      <c r="A1356" s="65"/>
      <c r="B1356" s="65"/>
      <c r="C1356" s="65"/>
      <c r="D1356" s="65"/>
      <c r="E1356" s="65"/>
      <c r="F1356" s="65"/>
      <c r="G1356" s="65"/>
      <c r="H1356" s="113"/>
    </row>
    <row r="1357" spans="1:8">
      <c r="A1357" s="65"/>
      <c r="B1357" s="65"/>
      <c r="C1357" s="65"/>
      <c r="D1357" s="65"/>
      <c r="E1357" s="65"/>
      <c r="F1357" s="65"/>
      <c r="G1357" s="65"/>
      <c r="H1357" s="113"/>
    </row>
    <row r="1358" spans="1:8">
      <c r="A1358" s="65"/>
      <c r="B1358" s="65"/>
      <c r="C1358" s="65"/>
      <c r="D1358" s="65"/>
      <c r="E1358" s="65"/>
      <c r="F1358" s="65"/>
      <c r="G1358" s="65"/>
      <c r="H1358" s="113"/>
    </row>
    <row r="1359" spans="1:8">
      <c r="A1359" s="65"/>
      <c r="B1359" s="65"/>
      <c r="C1359" s="65"/>
      <c r="D1359" s="65"/>
      <c r="E1359" s="65"/>
      <c r="F1359" s="65"/>
      <c r="G1359" s="65"/>
      <c r="H1359" s="113"/>
    </row>
    <row r="1360" spans="1:8">
      <c r="A1360" s="65"/>
      <c r="B1360" s="65"/>
      <c r="C1360" s="65"/>
      <c r="D1360" s="65"/>
      <c r="E1360" s="65"/>
      <c r="F1360" s="65"/>
      <c r="G1360" s="65"/>
      <c r="H1360" s="113"/>
    </row>
    <row r="1361" spans="1:8">
      <c r="A1361" s="65"/>
      <c r="B1361" s="65"/>
      <c r="C1361" s="65"/>
      <c r="D1361" s="65"/>
      <c r="E1361" s="65"/>
      <c r="F1361" s="65"/>
      <c r="G1361" s="65"/>
      <c r="H1361" s="113"/>
    </row>
    <row r="1362" spans="1:8">
      <c r="A1362" s="65"/>
      <c r="B1362" s="65"/>
      <c r="C1362" s="65"/>
      <c r="D1362" s="65"/>
      <c r="E1362" s="65"/>
      <c r="F1362" s="65"/>
      <c r="G1362" s="65"/>
      <c r="H1362" s="113"/>
    </row>
    <row r="1363" spans="1:8">
      <c r="A1363" s="65"/>
      <c r="B1363" s="65"/>
      <c r="C1363" s="65"/>
      <c r="D1363" s="65"/>
      <c r="E1363" s="65"/>
      <c r="F1363" s="65"/>
      <c r="G1363" s="65"/>
      <c r="H1363" s="113"/>
    </row>
    <row r="1364" spans="1:8">
      <c r="A1364" s="65"/>
      <c r="B1364" s="65"/>
      <c r="C1364" s="65"/>
      <c r="D1364" s="65"/>
      <c r="E1364" s="65"/>
      <c r="F1364" s="65"/>
      <c r="G1364" s="65"/>
      <c r="H1364" s="113"/>
    </row>
    <row r="1365" spans="1:8">
      <c r="A1365" s="65"/>
      <c r="B1365" s="65"/>
      <c r="C1365" s="65"/>
      <c r="D1365" s="65"/>
      <c r="E1365" s="65"/>
      <c r="F1365" s="65"/>
      <c r="G1365" s="65"/>
      <c r="H1365" s="113"/>
    </row>
    <row r="1366" spans="1:8">
      <c r="A1366" s="65"/>
      <c r="B1366" s="65"/>
      <c r="C1366" s="65"/>
      <c r="D1366" s="65"/>
      <c r="E1366" s="65"/>
      <c r="F1366" s="65"/>
      <c r="G1366" s="65"/>
      <c r="H1366" s="113"/>
    </row>
    <row r="1367" spans="1:8">
      <c r="A1367" s="65"/>
      <c r="B1367" s="65"/>
      <c r="C1367" s="65"/>
      <c r="D1367" s="65"/>
      <c r="E1367" s="65"/>
      <c r="F1367" s="65"/>
      <c r="G1367" s="65"/>
      <c r="H1367" s="113"/>
    </row>
    <row r="1368" spans="1:8">
      <c r="A1368" s="65"/>
      <c r="B1368" s="65"/>
      <c r="C1368" s="65"/>
      <c r="D1368" s="65"/>
      <c r="E1368" s="65"/>
      <c r="F1368" s="65"/>
      <c r="G1368" s="65"/>
      <c r="H1368" s="113"/>
    </row>
    <row r="1369" spans="1:8">
      <c r="A1369" s="65"/>
      <c r="B1369" s="65"/>
      <c r="C1369" s="65"/>
      <c r="D1369" s="65"/>
      <c r="E1369" s="65"/>
      <c r="F1369" s="65"/>
      <c r="G1369" s="65"/>
      <c r="H1369" s="113"/>
    </row>
    <row r="1370" spans="1:8">
      <c r="A1370" s="65"/>
      <c r="B1370" s="65"/>
      <c r="C1370" s="65"/>
      <c r="D1370" s="65"/>
      <c r="E1370" s="65"/>
      <c r="F1370" s="65"/>
      <c r="G1370" s="65"/>
      <c r="H1370" s="113"/>
    </row>
    <row r="1371" spans="1:8">
      <c r="A1371" s="65"/>
      <c r="B1371" s="65"/>
      <c r="C1371" s="65"/>
      <c r="D1371" s="65"/>
      <c r="E1371" s="65"/>
      <c r="F1371" s="65"/>
      <c r="G1371" s="65"/>
      <c r="H1371" s="113"/>
    </row>
    <row r="1372" spans="1:8">
      <c r="A1372" s="65"/>
      <c r="B1372" s="65"/>
      <c r="C1372" s="65"/>
      <c r="D1372" s="65"/>
      <c r="E1372" s="65"/>
      <c r="F1372" s="65"/>
      <c r="G1372" s="65"/>
      <c r="H1372" s="113"/>
    </row>
    <row r="1373" spans="1:8">
      <c r="A1373" s="65"/>
      <c r="B1373" s="65"/>
      <c r="C1373" s="65"/>
      <c r="D1373" s="65"/>
      <c r="E1373" s="65"/>
      <c r="F1373" s="65"/>
      <c r="G1373" s="65"/>
      <c r="H1373" s="113"/>
    </row>
    <row r="1374" spans="1:8">
      <c r="A1374" s="65"/>
      <c r="B1374" s="65"/>
      <c r="C1374" s="65"/>
      <c r="D1374" s="65"/>
      <c r="E1374" s="65"/>
      <c r="F1374" s="65"/>
      <c r="G1374" s="65"/>
      <c r="H1374" s="113"/>
    </row>
    <row r="1375" spans="1:8">
      <c r="A1375" s="65"/>
      <c r="B1375" s="65"/>
      <c r="C1375" s="65"/>
      <c r="D1375" s="65"/>
      <c r="E1375" s="65"/>
      <c r="F1375" s="65"/>
      <c r="G1375" s="65"/>
      <c r="H1375" s="113"/>
    </row>
    <row r="1376" spans="1:8">
      <c r="A1376" s="65"/>
      <c r="B1376" s="65"/>
      <c r="C1376" s="65"/>
      <c r="D1376" s="65"/>
      <c r="E1376" s="65"/>
      <c r="F1376" s="65"/>
      <c r="G1376" s="65"/>
      <c r="H1376" s="113"/>
    </row>
    <row r="1377" spans="1:8">
      <c r="A1377" s="65"/>
      <c r="B1377" s="65"/>
      <c r="C1377" s="65"/>
      <c r="D1377" s="65"/>
      <c r="E1377" s="65"/>
      <c r="F1377" s="65"/>
      <c r="G1377" s="65"/>
      <c r="H1377" s="113"/>
    </row>
    <row r="1378" spans="1:8">
      <c r="A1378" s="65"/>
      <c r="B1378" s="65"/>
      <c r="C1378" s="65"/>
      <c r="D1378" s="65"/>
      <c r="E1378" s="65"/>
      <c r="F1378" s="65"/>
      <c r="G1378" s="65"/>
      <c r="H1378" s="113"/>
    </row>
    <row r="1379" spans="1:8">
      <c r="A1379" s="65"/>
      <c r="B1379" s="65"/>
      <c r="C1379" s="65"/>
      <c r="D1379" s="65"/>
      <c r="E1379" s="65"/>
      <c r="F1379" s="65"/>
      <c r="G1379" s="65"/>
      <c r="H1379" s="113"/>
    </row>
    <row r="1380" spans="1:8">
      <c r="A1380" s="65"/>
      <c r="B1380" s="65"/>
      <c r="C1380" s="65"/>
      <c r="D1380" s="65"/>
      <c r="E1380" s="65"/>
      <c r="F1380" s="65"/>
      <c r="G1380" s="65"/>
      <c r="H1380" s="113"/>
    </row>
    <row r="1381" spans="1:8">
      <c r="A1381" s="65"/>
      <c r="B1381" s="65"/>
      <c r="C1381" s="65"/>
      <c r="D1381" s="65"/>
      <c r="E1381" s="65"/>
      <c r="F1381" s="65"/>
      <c r="G1381" s="65"/>
      <c r="H1381" s="113"/>
    </row>
    <row r="1382" spans="1:8">
      <c r="A1382" s="65"/>
      <c r="B1382" s="65"/>
      <c r="C1382" s="65"/>
      <c r="D1382" s="65"/>
      <c r="E1382" s="65"/>
      <c r="F1382" s="65"/>
      <c r="G1382" s="65"/>
      <c r="H1382" s="113"/>
    </row>
    <row r="1383" spans="1:8">
      <c r="A1383" s="65"/>
      <c r="B1383" s="65"/>
      <c r="C1383" s="65"/>
      <c r="D1383" s="65"/>
      <c r="E1383" s="65"/>
      <c r="F1383" s="65"/>
      <c r="G1383" s="65"/>
      <c r="H1383" s="113"/>
    </row>
    <row r="1384" spans="1:8">
      <c r="A1384" s="65"/>
      <c r="B1384" s="65"/>
      <c r="C1384" s="65"/>
      <c r="D1384" s="65"/>
      <c r="E1384" s="65"/>
      <c r="F1384" s="65"/>
      <c r="G1384" s="65"/>
      <c r="H1384" s="113"/>
    </row>
    <row r="1385" spans="1:8">
      <c r="A1385" s="65"/>
      <c r="B1385" s="65"/>
      <c r="C1385" s="65"/>
      <c r="D1385" s="65"/>
      <c r="E1385" s="65"/>
      <c r="F1385" s="65"/>
      <c r="G1385" s="65"/>
      <c r="H1385" s="113"/>
    </row>
    <row r="1386" spans="1:8">
      <c r="A1386" s="65"/>
      <c r="B1386" s="65"/>
      <c r="C1386" s="65"/>
      <c r="D1386" s="65"/>
      <c r="E1386" s="65"/>
      <c r="F1386" s="65"/>
      <c r="G1386" s="65"/>
      <c r="H1386" s="113"/>
    </row>
    <row r="1387" spans="1:8">
      <c r="A1387" s="65"/>
      <c r="B1387" s="65"/>
      <c r="C1387" s="65"/>
      <c r="D1387" s="65"/>
      <c r="E1387" s="65"/>
      <c r="F1387" s="65"/>
      <c r="G1387" s="65"/>
      <c r="H1387" s="113"/>
    </row>
    <row r="1388" spans="1:8">
      <c r="A1388" s="65"/>
      <c r="B1388" s="65"/>
      <c r="C1388" s="65"/>
      <c r="D1388" s="65"/>
      <c r="E1388" s="65"/>
      <c r="F1388" s="65"/>
      <c r="G1388" s="65"/>
      <c r="H1388" s="113"/>
    </row>
    <row r="1389" spans="1:8">
      <c r="A1389" s="65"/>
      <c r="B1389" s="65"/>
      <c r="C1389" s="65"/>
      <c r="D1389" s="65"/>
      <c r="E1389" s="65"/>
      <c r="F1389" s="65"/>
      <c r="G1389" s="65"/>
      <c r="H1389" s="113"/>
    </row>
    <row r="1390" spans="1:8">
      <c r="A1390" s="65"/>
      <c r="B1390" s="65"/>
      <c r="C1390" s="65"/>
      <c r="D1390" s="65"/>
      <c r="E1390" s="65"/>
      <c r="F1390" s="65"/>
      <c r="G1390" s="65"/>
      <c r="H1390" s="113"/>
    </row>
    <row r="1391" spans="1:8">
      <c r="A1391" s="65"/>
      <c r="B1391" s="65"/>
      <c r="C1391" s="65"/>
      <c r="D1391" s="65"/>
      <c r="E1391" s="65"/>
      <c r="F1391" s="65"/>
      <c r="G1391" s="65"/>
      <c r="H1391" s="113"/>
    </row>
    <row r="1392" spans="1:8">
      <c r="A1392" s="65"/>
      <c r="B1392" s="65"/>
      <c r="C1392" s="65"/>
      <c r="D1392" s="65"/>
      <c r="E1392" s="65"/>
      <c r="F1392" s="65"/>
      <c r="G1392" s="65"/>
      <c r="H1392" s="113"/>
    </row>
    <row r="1393" spans="1:8">
      <c r="A1393" s="65"/>
      <c r="B1393" s="65"/>
      <c r="C1393" s="65"/>
      <c r="D1393" s="65"/>
      <c r="E1393" s="65"/>
      <c r="F1393" s="65"/>
      <c r="G1393" s="65"/>
      <c r="H1393" s="113"/>
    </row>
    <row r="1394" spans="1:8">
      <c r="A1394" s="65"/>
      <c r="B1394" s="65"/>
      <c r="C1394" s="65"/>
      <c r="D1394" s="65"/>
      <c r="E1394" s="65"/>
      <c r="F1394" s="65"/>
      <c r="G1394" s="65"/>
      <c r="H1394" s="113"/>
    </row>
    <row r="1395" spans="1:8">
      <c r="A1395" s="65"/>
      <c r="B1395" s="65"/>
      <c r="C1395" s="65"/>
      <c r="D1395" s="65"/>
      <c r="E1395" s="65"/>
      <c r="F1395" s="65"/>
      <c r="G1395" s="65"/>
      <c r="H1395" s="113"/>
    </row>
    <row r="1396" spans="1:8">
      <c r="A1396" s="65"/>
      <c r="B1396" s="65"/>
      <c r="C1396" s="65"/>
      <c r="D1396" s="65"/>
      <c r="E1396" s="65"/>
      <c r="F1396" s="65"/>
      <c r="G1396" s="65"/>
      <c r="H1396" s="113"/>
    </row>
    <row r="1397" spans="1:8">
      <c r="A1397" s="65"/>
      <c r="B1397" s="65"/>
      <c r="C1397" s="65"/>
      <c r="D1397" s="65"/>
      <c r="E1397" s="65"/>
      <c r="F1397" s="65"/>
      <c r="G1397" s="65"/>
      <c r="H1397" s="113"/>
    </row>
    <row r="1398" spans="1:8">
      <c r="A1398" s="65"/>
      <c r="B1398" s="65"/>
      <c r="C1398" s="65"/>
      <c r="D1398" s="65"/>
      <c r="E1398" s="65"/>
      <c r="F1398" s="65"/>
      <c r="G1398" s="65"/>
      <c r="H1398" s="113"/>
    </row>
    <row r="1399" spans="1:8">
      <c r="A1399" s="65"/>
      <c r="B1399" s="65"/>
      <c r="C1399" s="65"/>
      <c r="D1399" s="65"/>
      <c r="E1399" s="65"/>
      <c r="F1399" s="65"/>
      <c r="G1399" s="65"/>
      <c r="H1399" s="113"/>
    </row>
    <row r="1400" spans="1:8">
      <c r="A1400" s="65"/>
      <c r="B1400" s="65"/>
      <c r="C1400" s="65"/>
      <c r="D1400" s="65"/>
      <c r="E1400" s="65"/>
      <c r="F1400" s="65"/>
      <c r="G1400" s="65"/>
      <c r="H1400" s="113"/>
    </row>
    <row r="1401" spans="1:8">
      <c r="A1401" s="65"/>
      <c r="B1401" s="65"/>
      <c r="C1401" s="65"/>
      <c r="D1401" s="65"/>
      <c r="E1401" s="65"/>
      <c r="F1401" s="65"/>
      <c r="G1401" s="65"/>
      <c r="H1401" s="113"/>
    </row>
    <row r="1402" spans="1:8">
      <c r="A1402" s="65"/>
      <c r="B1402" s="65"/>
      <c r="C1402" s="65"/>
      <c r="D1402" s="65"/>
      <c r="E1402" s="65"/>
      <c r="F1402" s="65"/>
      <c r="G1402" s="65"/>
      <c r="H1402" s="113"/>
    </row>
    <row r="1403" spans="1:8">
      <c r="A1403" s="65"/>
      <c r="B1403" s="65"/>
      <c r="C1403" s="65"/>
      <c r="D1403" s="65"/>
      <c r="E1403" s="65"/>
      <c r="F1403" s="65"/>
      <c r="G1403" s="65"/>
      <c r="H1403" s="113"/>
    </row>
    <row r="1404" spans="1:8">
      <c r="A1404" s="65"/>
      <c r="B1404" s="65"/>
      <c r="C1404" s="65"/>
      <c r="D1404" s="65"/>
      <c r="E1404" s="65"/>
      <c r="F1404" s="65"/>
      <c r="G1404" s="65"/>
      <c r="H1404" s="113"/>
    </row>
    <row r="1405" spans="1:8">
      <c r="A1405" s="65"/>
      <c r="B1405" s="65"/>
      <c r="C1405" s="65"/>
      <c r="D1405" s="65"/>
      <c r="E1405" s="65"/>
      <c r="F1405" s="65"/>
      <c r="G1405" s="65"/>
      <c r="H1405" s="113"/>
    </row>
    <row r="1406" spans="1:8">
      <c r="A1406" s="65"/>
      <c r="B1406" s="65"/>
      <c r="C1406" s="65"/>
      <c r="D1406" s="65"/>
      <c r="E1406" s="65"/>
      <c r="F1406" s="65"/>
      <c r="G1406" s="65"/>
      <c r="H1406" s="113"/>
    </row>
    <row r="1407" spans="1:8">
      <c r="A1407" s="65"/>
      <c r="B1407" s="65"/>
      <c r="C1407" s="65"/>
      <c r="D1407" s="65"/>
      <c r="E1407" s="65"/>
      <c r="F1407" s="65"/>
      <c r="G1407" s="65"/>
      <c r="H1407" s="113"/>
    </row>
    <row r="1408" spans="1:8">
      <c r="A1408" s="65"/>
      <c r="B1408" s="65"/>
      <c r="C1408" s="65"/>
      <c r="D1408" s="65"/>
      <c r="E1408" s="65"/>
      <c r="F1408" s="65"/>
      <c r="G1408" s="65"/>
      <c r="H1408" s="113"/>
    </row>
    <row r="1409" spans="1:8">
      <c r="A1409" s="65"/>
      <c r="B1409" s="65"/>
      <c r="C1409" s="65"/>
      <c r="D1409" s="65"/>
      <c r="E1409" s="65"/>
      <c r="F1409" s="65"/>
      <c r="G1409" s="65"/>
      <c r="H1409" s="113"/>
    </row>
    <row r="1410" spans="1:8">
      <c r="A1410" s="65"/>
      <c r="B1410" s="65"/>
      <c r="C1410" s="65"/>
      <c r="D1410" s="65"/>
      <c r="E1410" s="65"/>
      <c r="F1410" s="65"/>
      <c r="G1410" s="65"/>
      <c r="H1410" s="113"/>
    </row>
    <row r="1411" spans="1:8">
      <c r="A1411" s="65"/>
      <c r="B1411" s="65"/>
      <c r="C1411" s="65"/>
      <c r="D1411" s="65"/>
      <c r="E1411" s="65"/>
      <c r="F1411" s="65"/>
      <c r="G1411" s="65"/>
      <c r="H1411" s="113"/>
    </row>
    <row r="1412" spans="1:8">
      <c r="A1412" s="65"/>
      <c r="B1412" s="65"/>
      <c r="C1412" s="65"/>
      <c r="D1412" s="65"/>
      <c r="E1412" s="65"/>
      <c r="F1412" s="65"/>
      <c r="G1412" s="65"/>
      <c r="H1412" s="113"/>
    </row>
    <row r="1413" spans="1:8">
      <c r="A1413" s="65"/>
      <c r="B1413" s="65"/>
      <c r="C1413" s="65"/>
      <c r="D1413" s="65"/>
      <c r="E1413" s="65"/>
      <c r="F1413" s="65"/>
      <c r="G1413" s="65"/>
      <c r="H1413" s="113"/>
    </row>
    <row r="1414" spans="1:8">
      <c r="A1414" s="65"/>
      <c r="B1414" s="65"/>
      <c r="C1414" s="65"/>
      <c r="D1414" s="65"/>
      <c r="E1414" s="65"/>
      <c r="F1414" s="65"/>
      <c r="G1414" s="65"/>
      <c r="H1414" s="113"/>
    </row>
    <row r="1415" spans="1:8">
      <c r="A1415" s="65"/>
      <c r="B1415" s="65"/>
      <c r="C1415" s="65"/>
      <c r="D1415" s="65"/>
      <c r="E1415" s="65"/>
      <c r="F1415" s="65"/>
      <c r="G1415" s="65"/>
      <c r="H1415" s="113"/>
    </row>
    <row r="1416" spans="1:8">
      <c r="A1416" s="65"/>
      <c r="B1416" s="65"/>
      <c r="C1416" s="65"/>
      <c r="D1416" s="65"/>
      <c r="E1416" s="65"/>
      <c r="F1416" s="65"/>
      <c r="G1416" s="65"/>
      <c r="H1416" s="113"/>
    </row>
    <row r="1417" spans="1:8">
      <c r="A1417" s="65"/>
      <c r="B1417" s="65"/>
      <c r="C1417" s="65"/>
      <c r="D1417" s="65"/>
      <c r="E1417" s="65"/>
      <c r="F1417" s="65"/>
      <c r="G1417" s="65"/>
      <c r="H1417" s="113"/>
    </row>
    <row r="1418" spans="1:8">
      <c r="A1418" s="65"/>
      <c r="B1418" s="65"/>
      <c r="C1418" s="65"/>
      <c r="D1418" s="65"/>
      <c r="E1418" s="65"/>
      <c r="F1418" s="65"/>
      <c r="G1418" s="65"/>
      <c r="H1418" s="113"/>
    </row>
    <row r="1419" spans="1:8">
      <c r="A1419" s="65"/>
      <c r="B1419" s="65"/>
      <c r="C1419" s="65"/>
      <c r="D1419" s="65"/>
      <c r="E1419" s="65"/>
      <c r="F1419" s="65"/>
      <c r="G1419" s="65"/>
      <c r="H1419" s="113"/>
    </row>
    <row r="1420" spans="1:8">
      <c r="A1420" s="65"/>
      <c r="B1420" s="65"/>
      <c r="C1420" s="65"/>
      <c r="D1420" s="65"/>
      <c r="E1420" s="65"/>
      <c r="F1420" s="65"/>
      <c r="G1420" s="65"/>
      <c r="H1420" s="113"/>
    </row>
    <row r="1421" spans="1:8">
      <c r="A1421" s="65"/>
      <c r="B1421" s="65"/>
      <c r="C1421" s="65"/>
      <c r="D1421" s="65"/>
      <c r="E1421" s="65"/>
      <c r="F1421" s="65"/>
      <c r="G1421" s="65"/>
      <c r="H1421" s="113"/>
    </row>
    <row r="1422" spans="1:8">
      <c r="A1422" s="65"/>
      <c r="B1422" s="65"/>
      <c r="C1422" s="65"/>
      <c r="D1422" s="65"/>
      <c r="E1422" s="65"/>
      <c r="F1422" s="65"/>
      <c r="G1422" s="65"/>
      <c r="H1422" s="113"/>
    </row>
    <row r="1423" spans="1:8">
      <c r="A1423" s="65"/>
      <c r="B1423" s="65"/>
      <c r="C1423" s="65"/>
      <c r="D1423" s="65"/>
      <c r="E1423" s="65"/>
      <c r="F1423" s="65"/>
      <c r="G1423" s="65"/>
      <c r="H1423" s="113"/>
    </row>
    <row r="1424" spans="1:8">
      <c r="A1424" s="65"/>
      <c r="B1424" s="65"/>
      <c r="C1424" s="65"/>
      <c r="D1424" s="65"/>
      <c r="E1424" s="65"/>
      <c r="F1424" s="65"/>
      <c r="G1424" s="65"/>
      <c r="H1424" s="113"/>
    </row>
    <row r="1425" spans="1:8">
      <c r="A1425" s="65"/>
      <c r="B1425" s="65"/>
      <c r="C1425" s="65"/>
      <c r="D1425" s="65"/>
      <c r="E1425" s="65"/>
      <c r="F1425" s="65"/>
      <c r="G1425" s="65"/>
      <c r="H1425" s="113"/>
    </row>
    <row r="1426" spans="1:8">
      <c r="A1426" s="65"/>
      <c r="B1426" s="65"/>
      <c r="C1426" s="65"/>
      <c r="D1426" s="65"/>
      <c r="E1426" s="65"/>
      <c r="F1426" s="65"/>
      <c r="G1426" s="65"/>
      <c r="H1426" s="113"/>
    </row>
    <row r="1427" spans="1:8">
      <c r="A1427" s="65"/>
      <c r="B1427" s="65"/>
      <c r="C1427" s="65"/>
      <c r="D1427" s="65"/>
      <c r="E1427" s="65"/>
      <c r="F1427" s="65"/>
      <c r="G1427" s="65"/>
      <c r="H1427" s="113"/>
    </row>
    <row r="1428" spans="1:8">
      <c r="A1428" s="65"/>
      <c r="B1428" s="65"/>
      <c r="C1428" s="65"/>
      <c r="D1428" s="65"/>
      <c r="E1428" s="65"/>
      <c r="F1428" s="65"/>
      <c r="G1428" s="65"/>
      <c r="H1428" s="113"/>
    </row>
    <row r="1429" spans="1:8">
      <c r="A1429" s="65"/>
      <c r="B1429" s="65"/>
      <c r="C1429" s="65"/>
      <c r="D1429" s="65"/>
      <c r="E1429" s="65"/>
      <c r="F1429" s="65"/>
      <c r="G1429" s="65"/>
      <c r="H1429" s="113"/>
    </row>
    <row r="1430" spans="1:8">
      <c r="A1430" s="65"/>
      <c r="B1430" s="65"/>
      <c r="C1430" s="65"/>
      <c r="D1430" s="65"/>
      <c r="E1430" s="65"/>
      <c r="F1430" s="65"/>
      <c r="G1430" s="65"/>
      <c r="H1430" s="113"/>
    </row>
    <row r="1431" spans="1:8">
      <c r="A1431" s="65"/>
      <c r="B1431" s="65"/>
      <c r="C1431" s="65"/>
      <c r="D1431" s="65"/>
      <c r="E1431" s="65"/>
      <c r="F1431" s="65"/>
      <c r="G1431" s="65"/>
      <c r="H1431" s="113"/>
    </row>
    <row r="1432" spans="1:8">
      <c r="A1432" s="65"/>
      <c r="B1432" s="65"/>
      <c r="C1432" s="65"/>
      <c r="D1432" s="65"/>
      <c r="E1432" s="65"/>
      <c r="F1432" s="65"/>
      <c r="G1432" s="65"/>
      <c r="H1432" s="113"/>
    </row>
    <row r="1433" spans="1:8">
      <c r="A1433" s="65"/>
      <c r="B1433" s="65"/>
      <c r="C1433" s="65"/>
      <c r="D1433" s="65"/>
      <c r="E1433" s="65"/>
      <c r="F1433" s="65"/>
      <c r="G1433" s="65"/>
      <c r="H1433" s="113"/>
    </row>
    <row r="1434" spans="1:8">
      <c r="A1434" s="65"/>
      <c r="B1434" s="65"/>
      <c r="C1434" s="65"/>
      <c r="D1434" s="65"/>
      <c r="E1434" s="65"/>
      <c r="F1434" s="65"/>
      <c r="G1434" s="65"/>
      <c r="H1434" s="113"/>
    </row>
    <row r="1435" spans="1:8">
      <c r="A1435" s="65"/>
      <c r="B1435" s="65"/>
      <c r="C1435" s="65"/>
      <c r="D1435" s="65"/>
      <c r="E1435" s="65"/>
      <c r="F1435" s="65"/>
      <c r="G1435" s="65"/>
      <c r="H1435" s="113"/>
    </row>
    <row r="1436" spans="1:8">
      <c r="A1436" s="65"/>
      <c r="B1436" s="65"/>
      <c r="C1436" s="65"/>
      <c r="D1436" s="65"/>
      <c r="E1436" s="65"/>
      <c r="F1436" s="65"/>
      <c r="G1436" s="65"/>
      <c r="H1436" s="113"/>
    </row>
    <row r="1437" spans="1:8">
      <c r="A1437" s="65"/>
      <c r="B1437" s="65"/>
      <c r="C1437" s="65"/>
      <c r="D1437" s="65"/>
      <c r="E1437" s="65"/>
      <c r="F1437" s="65"/>
      <c r="G1437" s="65"/>
      <c r="H1437" s="113"/>
    </row>
    <row r="1438" spans="1:8">
      <c r="A1438" s="65"/>
      <c r="B1438" s="65"/>
      <c r="C1438" s="65"/>
      <c r="D1438" s="65"/>
      <c r="E1438" s="65"/>
      <c r="F1438" s="65"/>
      <c r="G1438" s="65"/>
      <c r="H1438" s="113"/>
    </row>
    <row r="1439" spans="1:8">
      <c r="A1439" s="65"/>
      <c r="B1439" s="65"/>
      <c r="C1439" s="65"/>
      <c r="D1439" s="65"/>
      <c r="E1439" s="65"/>
      <c r="F1439" s="65"/>
      <c r="G1439" s="65"/>
      <c r="H1439" s="113"/>
    </row>
    <row r="1440" spans="1:8">
      <c r="A1440" s="65"/>
      <c r="B1440" s="65"/>
      <c r="C1440" s="65"/>
      <c r="D1440" s="65"/>
      <c r="E1440" s="65"/>
      <c r="F1440" s="65"/>
      <c r="G1440" s="65"/>
      <c r="H1440" s="113"/>
    </row>
    <row r="1441" spans="1:8">
      <c r="A1441" s="65"/>
      <c r="B1441" s="65"/>
      <c r="C1441" s="65"/>
      <c r="D1441" s="65"/>
      <c r="E1441" s="65"/>
      <c r="F1441" s="65"/>
      <c r="G1441" s="65"/>
      <c r="H1441" s="113"/>
    </row>
    <row r="1442" spans="1:8">
      <c r="A1442" s="65"/>
      <c r="B1442" s="65"/>
      <c r="C1442" s="65"/>
      <c r="D1442" s="65"/>
      <c r="E1442" s="65"/>
      <c r="F1442" s="65"/>
      <c r="G1442" s="65"/>
      <c r="H1442" s="113"/>
    </row>
    <row r="1443" spans="1:8">
      <c r="A1443" s="65"/>
      <c r="B1443" s="65"/>
      <c r="C1443" s="65"/>
      <c r="D1443" s="65"/>
      <c r="E1443" s="65"/>
      <c r="F1443" s="65"/>
      <c r="G1443" s="65"/>
      <c r="H1443" s="113"/>
    </row>
    <row r="1444" spans="1:8">
      <c r="A1444" s="65"/>
      <c r="B1444" s="65"/>
      <c r="C1444" s="65"/>
      <c r="D1444" s="65"/>
      <c r="E1444" s="65"/>
      <c r="F1444" s="65"/>
      <c r="G1444" s="65"/>
      <c r="H1444" s="113"/>
    </row>
    <row r="1445" spans="1:8">
      <c r="A1445" s="65"/>
      <c r="B1445" s="65"/>
      <c r="C1445" s="65"/>
      <c r="D1445" s="65"/>
      <c r="E1445" s="65"/>
      <c r="F1445" s="65"/>
      <c r="G1445" s="65"/>
      <c r="H1445" s="113"/>
    </row>
    <row r="1446" spans="1:8">
      <c r="A1446" s="65"/>
      <c r="B1446" s="65"/>
      <c r="C1446" s="65"/>
      <c r="D1446" s="65"/>
      <c r="E1446" s="65"/>
      <c r="F1446" s="65"/>
      <c r="G1446" s="65"/>
      <c r="H1446" s="113"/>
    </row>
    <row r="1447" spans="1:8">
      <c r="A1447" s="65"/>
      <c r="B1447" s="65"/>
      <c r="C1447" s="65"/>
      <c r="D1447" s="65"/>
      <c r="E1447" s="65"/>
      <c r="F1447" s="65"/>
      <c r="G1447" s="65"/>
      <c r="H1447" s="113"/>
    </row>
    <row r="1448" spans="1:8">
      <c r="A1448" s="65"/>
      <c r="B1448" s="65"/>
      <c r="C1448" s="65"/>
      <c r="D1448" s="65"/>
      <c r="E1448" s="65"/>
      <c r="F1448" s="65"/>
      <c r="G1448" s="65"/>
      <c r="H1448" s="113"/>
    </row>
    <row r="1449" spans="1:8">
      <c r="A1449" s="65"/>
      <c r="B1449" s="65"/>
      <c r="C1449" s="65"/>
      <c r="D1449" s="65"/>
      <c r="E1449" s="65"/>
      <c r="F1449" s="65"/>
      <c r="G1449" s="65"/>
      <c r="H1449" s="113"/>
    </row>
    <row r="1450" spans="1:8">
      <c r="A1450" s="65"/>
      <c r="B1450" s="65"/>
      <c r="C1450" s="65"/>
      <c r="D1450" s="65"/>
      <c r="E1450" s="65"/>
      <c r="F1450" s="65"/>
      <c r="G1450" s="65"/>
      <c r="H1450" s="113"/>
    </row>
    <row r="1451" spans="1:8">
      <c r="A1451" s="65"/>
      <c r="B1451" s="65"/>
      <c r="C1451" s="65"/>
      <c r="D1451" s="65"/>
      <c r="E1451" s="65"/>
      <c r="F1451" s="65"/>
      <c r="G1451" s="65"/>
      <c r="H1451" s="113"/>
    </row>
    <row r="1452" spans="1:8">
      <c r="A1452" s="65"/>
      <c r="B1452" s="65"/>
      <c r="C1452" s="65"/>
      <c r="D1452" s="65"/>
      <c r="E1452" s="65"/>
      <c r="F1452" s="65"/>
      <c r="G1452" s="65"/>
      <c r="H1452" s="113"/>
    </row>
    <row r="1453" spans="1:8">
      <c r="A1453" s="65"/>
      <c r="B1453" s="65"/>
      <c r="C1453" s="65"/>
      <c r="D1453" s="65"/>
      <c r="E1453" s="65"/>
      <c r="F1453" s="65"/>
      <c r="G1453" s="65"/>
      <c r="H1453" s="113"/>
    </row>
    <row r="1454" spans="1:8">
      <c r="A1454" s="65"/>
      <c r="B1454" s="65"/>
      <c r="C1454" s="65"/>
      <c r="D1454" s="65"/>
      <c r="E1454" s="65"/>
      <c r="F1454" s="65"/>
      <c r="G1454" s="65"/>
      <c r="H1454" s="113"/>
    </row>
    <row r="1455" spans="1:8">
      <c r="A1455" s="65"/>
      <c r="B1455" s="65"/>
      <c r="C1455" s="65"/>
      <c r="D1455" s="65"/>
      <c r="E1455" s="65"/>
      <c r="F1455" s="65"/>
      <c r="G1455" s="65"/>
      <c r="H1455" s="113"/>
    </row>
    <row r="1456" spans="1:8">
      <c r="A1456" s="65"/>
      <c r="B1456" s="65"/>
      <c r="C1456" s="65"/>
      <c r="D1456" s="65"/>
      <c r="E1456" s="65"/>
      <c r="F1456" s="65"/>
      <c r="G1456" s="65"/>
      <c r="H1456" s="113"/>
    </row>
    <row r="1457" spans="1:8">
      <c r="A1457" s="65"/>
      <c r="B1457" s="65"/>
      <c r="C1457" s="65"/>
      <c r="D1457" s="65"/>
      <c r="E1457" s="65"/>
      <c r="F1457" s="65"/>
      <c r="G1457" s="65"/>
      <c r="H1457" s="113"/>
    </row>
    <row r="1458" spans="1:8">
      <c r="A1458" s="65"/>
      <c r="B1458" s="65"/>
      <c r="C1458" s="65"/>
      <c r="D1458" s="65"/>
      <c r="E1458" s="65"/>
      <c r="F1458" s="65"/>
      <c r="G1458" s="65"/>
      <c r="H1458" s="113"/>
    </row>
    <row r="1459" spans="1:8">
      <c r="A1459" s="65"/>
      <c r="B1459" s="65"/>
      <c r="C1459" s="65"/>
      <c r="D1459" s="65"/>
      <c r="E1459" s="65"/>
      <c r="F1459" s="65"/>
      <c r="G1459" s="65"/>
      <c r="H1459" s="113"/>
    </row>
    <row r="1460" spans="1:8">
      <c r="A1460" s="65"/>
      <c r="B1460" s="65"/>
      <c r="C1460" s="65"/>
      <c r="D1460" s="65"/>
      <c r="E1460" s="65"/>
      <c r="F1460" s="65"/>
      <c r="G1460" s="65"/>
      <c r="H1460" s="113"/>
    </row>
    <row r="1461" spans="1:8">
      <c r="A1461" s="65"/>
      <c r="B1461" s="65"/>
      <c r="C1461" s="65"/>
      <c r="D1461" s="65"/>
      <c r="E1461" s="65"/>
      <c r="F1461" s="65"/>
      <c r="G1461" s="65"/>
      <c r="H1461" s="113"/>
    </row>
    <row r="1462" spans="1:8">
      <c r="A1462" s="65"/>
      <c r="B1462" s="65"/>
      <c r="C1462" s="65"/>
      <c r="D1462" s="65"/>
      <c r="E1462" s="65"/>
      <c r="F1462" s="65"/>
      <c r="G1462" s="65"/>
      <c r="H1462" s="113"/>
    </row>
    <row r="1463" spans="1:8">
      <c r="A1463" s="65"/>
      <c r="B1463" s="65"/>
      <c r="C1463" s="65"/>
      <c r="D1463" s="65"/>
      <c r="E1463" s="65"/>
      <c r="F1463" s="65"/>
      <c r="G1463" s="65"/>
      <c r="H1463" s="113"/>
    </row>
    <row r="1464" spans="1:8">
      <c r="A1464" s="65"/>
      <c r="B1464" s="65"/>
      <c r="C1464" s="65"/>
      <c r="D1464" s="65"/>
      <c r="E1464" s="65"/>
      <c r="F1464" s="65"/>
      <c r="G1464" s="65"/>
      <c r="H1464" s="113"/>
    </row>
    <row r="1465" spans="1:8">
      <c r="A1465" s="65"/>
      <c r="B1465" s="65"/>
      <c r="C1465" s="65"/>
      <c r="D1465" s="65"/>
      <c r="E1465" s="65"/>
      <c r="F1465" s="65"/>
      <c r="G1465" s="65"/>
      <c r="H1465" s="113"/>
    </row>
    <row r="1466" spans="1:8">
      <c r="A1466" s="65"/>
      <c r="B1466" s="65"/>
      <c r="C1466" s="65"/>
      <c r="D1466" s="65"/>
      <c r="E1466" s="65"/>
      <c r="F1466" s="65"/>
      <c r="G1466" s="65"/>
      <c r="H1466" s="113"/>
    </row>
    <row r="1467" spans="1:8">
      <c r="A1467" s="65"/>
      <c r="B1467" s="65"/>
      <c r="C1467" s="65"/>
      <c r="D1467" s="65"/>
      <c r="E1467" s="65"/>
      <c r="F1467" s="65"/>
      <c r="G1467" s="65"/>
      <c r="H1467" s="113"/>
    </row>
    <row r="1468" spans="1:8">
      <c r="A1468" s="65"/>
      <c r="B1468" s="65"/>
      <c r="C1468" s="65"/>
      <c r="D1468" s="65"/>
      <c r="E1468" s="65"/>
      <c r="F1468" s="65"/>
      <c r="G1468" s="65"/>
      <c r="H1468" s="113"/>
    </row>
    <row r="1469" spans="1:8">
      <c r="A1469" s="65"/>
      <c r="B1469" s="65"/>
      <c r="C1469" s="65"/>
      <c r="D1469" s="65"/>
      <c r="E1469" s="65"/>
      <c r="F1469" s="65"/>
      <c r="G1469" s="65"/>
      <c r="H1469" s="113"/>
    </row>
    <row r="1470" spans="1:8">
      <c r="A1470" s="65"/>
      <c r="B1470" s="65"/>
      <c r="C1470" s="65"/>
      <c r="D1470" s="65"/>
      <c r="E1470" s="65"/>
      <c r="F1470" s="65"/>
      <c r="G1470" s="65"/>
      <c r="H1470" s="113"/>
    </row>
    <row r="1471" spans="1:8">
      <c r="A1471" s="65"/>
      <c r="B1471" s="65"/>
      <c r="C1471" s="65"/>
      <c r="D1471" s="65"/>
      <c r="E1471" s="65"/>
      <c r="F1471" s="65"/>
      <c r="G1471" s="65"/>
      <c r="H1471" s="113"/>
    </row>
    <row r="1472" spans="1:8">
      <c r="A1472" s="65"/>
      <c r="B1472" s="65"/>
      <c r="C1472" s="65"/>
      <c r="D1472" s="65"/>
      <c r="E1472" s="65"/>
      <c r="F1472" s="65"/>
      <c r="G1472" s="65"/>
      <c r="H1472" s="113"/>
    </row>
    <row r="1473" spans="1:8">
      <c r="A1473" s="65"/>
      <c r="B1473" s="65"/>
      <c r="C1473" s="65"/>
      <c r="D1473" s="65"/>
      <c r="E1473" s="65"/>
      <c r="F1473" s="65"/>
      <c r="G1473" s="65"/>
      <c r="H1473" s="113"/>
    </row>
    <row r="1474" spans="1:8">
      <c r="A1474" s="65"/>
      <c r="B1474" s="65"/>
      <c r="C1474" s="65"/>
      <c r="D1474" s="65"/>
      <c r="E1474" s="65"/>
      <c r="F1474" s="65"/>
      <c r="G1474" s="65"/>
      <c r="H1474" s="113"/>
    </row>
    <row r="1475" spans="1:8">
      <c r="A1475" s="65"/>
      <c r="B1475" s="65"/>
      <c r="C1475" s="65"/>
      <c r="D1475" s="65"/>
      <c r="E1475" s="65"/>
      <c r="F1475" s="65"/>
      <c r="G1475" s="65"/>
      <c r="H1475" s="113"/>
    </row>
    <row r="1476" spans="1:8">
      <c r="A1476" s="65"/>
      <c r="B1476" s="65"/>
      <c r="C1476" s="65"/>
      <c r="D1476" s="65"/>
      <c r="E1476" s="65"/>
      <c r="F1476" s="65"/>
      <c r="G1476" s="65"/>
      <c r="H1476" s="113"/>
    </row>
    <row r="1477" spans="1:8">
      <c r="A1477" s="65"/>
      <c r="B1477" s="65"/>
      <c r="C1477" s="65"/>
      <c r="D1477" s="65"/>
      <c r="E1477" s="65"/>
      <c r="F1477" s="65"/>
      <c r="G1477" s="65"/>
      <c r="H1477" s="113"/>
    </row>
    <row r="1478" spans="1:8">
      <c r="A1478" s="65"/>
      <c r="B1478" s="65"/>
      <c r="C1478" s="65"/>
      <c r="D1478" s="65"/>
      <c r="E1478" s="65"/>
      <c r="F1478" s="65"/>
      <c r="G1478" s="65"/>
      <c r="H1478" s="113"/>
    </row>
    <row r="1479" spans="1:8">
      <c r="A1479" s="65"/>
      <c r="B1479" s="65"/>
      <c r="C1479" s="65"/>
      <c r="D1479" s="65"/>
      <c r="E1479" s="65"/>
      <c r="F1479" s="65"/>
      <c r="G1479" s="65"/>
      <c r="H1479" s="113"/>
    </row>
    <row r="1480" spans="1:8">
      <c r="A1480" s="65"/>
      <c r="B1480" s="65"/>
      <c r="C1480" s="65"/>
      <c r="D1480" s="65"/>
      <c r="E1480" s="65"/>
      <c r="F1480" s="65"/>
      <c r="G1480" s="65"/>
      <c r="H1480" s="113"/>
    </row>
    <row r="1481" spans="1:8">
      <c r="A1481" s="65"/>
      <c r="B1481" s="65"/>
      <c r="C1481" s="65"/>
      <c r="D1481" s="65"/>
      <c r="E1481" s="65"/>
      <c r="F1481" s="65"/>
      <c r="G1481" s="65"/>
      <c r="H1481" s="113"/>
    </row>
    <row r="1482" spans="1:8">
      <c r="A1482" s="65"/>
      <c r="B1482" s="65"/>
      <c r="C1482" s="65"/>
      <c r="D1482" s="65"/>
      <c r="E1482" s="65"/>
      <c r="F1482" s="65"/>
      <c r="G1482" s="65"/>
      <c r="H1482" s="113"/>
    </row>
    <row r="1483" spans="1:8">
      <c r="A1483" s="65"/>
      <c r="B1483" s="65"/>
      <c r="C1483" s="65"/>
      <c r="D1483" s="65"/>
      <c r="E1483" s="65"/>
      <c r="F1483" s="65"/>
      <c r="G1483" s="65"/>
      <c r="H1483" s="113"/>
    </row>
    <row r="1484" spans="1:8">
      <c r="A1484" s="65"/>
      <c r="B1484" s="65"/>
      <c r="C1484" s="65"/>
      <c r="D1484" s="65"/>
      <c r="E1484" s="65"/>
      <c r="F1484" s="65"/>
      <c r="G1484" s="65"/>
      <c r="H1484" s="113"/>
    </row>
    <row r="1485" spans="1:8">
      <c r="A1485" s="65"/>
      <c r="B1485" s="65"/>
      <c r="C1485" s="65"/>
      <c r="D1485" s="65"/>
      <c r="E1485" s="65"/>
      <c r="F1485" s="65"/>
      <c r="G1485" s="65"/>
      <c r="H1485" s="113"/>
    </row>
    <row r="1486" spans="1:8">
      <c r="A1486" s="65"/>
      <c r="B1486" s="65"/>
      <c r="C1486" s="65"/>
      <c r="D1486" s="65"/>
      <c r="E1486" s="65"/>
      <c r="F1486" s="65"/>
      <c r="G1486" s="65"/>
      <c r="H1486" s="113"/>
    </row>
    <row r="1487" spans="1:8">
      <c r="A1487" s="65"/>
      <c r="B1487" s="65"/>
      <c r="C1487" s="65"/>
      <c r="D1487" s="65"/>
      <c r="E1487" s="65"/>
      <c r="F1487" s="65"/>
      <c r="G1487" s="65"/>
      <c r="H1487" s="113"/>
    </row>
    <row r="1488" spans="1:8">
      <c r="A1488" s="65"/>
      <c r="B1488" s="65"/>
      <c r="C1488" s="65"/>
      <c r="D1488" s="65"/>
      <c r="E1488" s="65"/>
      <c r="F1488" s="65"/>
      <c r="G1488" s="65"/>
      <c r="H1488" s="113"/>
    </row>
    <row r="1489" spans="1:8">
      <c r="A1489" s="65"/>
      <c r="B1489" s="65"/>
      <c r="C1489" s="65"/>
      <c r="D1489" s="65"/>
      <c r="E1489" s="65"/>
      <c r="F1489" s="65"/>
      <c r="G1489" s="65"/>
      <c r="H1489" s="113"/>
    </row>
    <row r="1490" spans="1:8">
      <c r="A1490" s="65"/>
      <c r="B1490" s="65"/>
      <c r="C1490" s="65"/>
      <c r="D1490" s="65"/>
      <c r="E1490" s="65"/>
      <c r="F1490" s="65"/>
      <c r="G1490" s="65"/>
      <c r="H1490" s="113"/>
    </row>
    <row r="1491" spans="1:8">
      <c r="A1491" s="65"/>
      <c r="B1491" s="65"/>
      <c r="C1491" s="65"/>
      <c r="D1491" s="65"/>
      <c r="E1491" s="65"/>
      <c r="F1491" s="65"/>
      <c r="G1491" s="65"/>
      <c r="H1491" s="113"/>
    </row>
    <row r="1492" spans="1:8">
      <c r="A1492" s="65"/>
      <c r="B1492" s="65"/>
      <c r="C1492" s="65"/>
      <c r="D1492" s="65"/>
      <c r="E1492" s="65"/>
      <c r="F1492" s="65"/>
      <c r="G1492" s="65"/>
      <c r="H1492" s="113"/>
    </row>
    <row r="1493" spans="1:8">
      <c r="A1493" s="65"/>
      <c r="B1493" s="65"/>
      <c r="C1493" s="65"/>
      <c r="D1493" s="65"/>
      <c r="E1493" s="65"/>
      <c r="F1493" s="65"/>
      <c r="G1493" s="65"/>
      <c r="H1493" s="113"/>
    </row>
    <row r="1494" spans="1:8">
      <c r="A1494" s="65"/>
      <c r="B1494" s="65"/>
      <c r="C1494" s="65"/>
      <c r="D1494" s="65"/>
      <c r="E1494" s="65"/>
      <c r="F1494" s="65"/>
      <c r="G1494" s="65"/>
      <c r="H1494" s="113"/>
    </row>
    <row r="1495" spans="1:8">
      <c r="A1495" s="65"/>
      <c r="B1495" s="65"/>
      <c r="C1495" s="65"/>
      <c r="D1495" s="65"/>
      <c r="E1495" s="65"/>
      <c r="F1495" s="65"/>
      <c r="G1495" s="65"/>
      <c r="H1495" s="113"/>
    </row>
    <row r="1496" spans="1:8">
      <c r="A1496" s="65"/>
      <c r="B1496" s="65"/>
      <c r="C1496" s="65"/>
      <c r="D1496" s="65"/>
      <c r="E1496" s="65"/>
      <c r="F1496" s="65"/>
      <c r="G1496" s="65"/>
      <c r="H1496" s="113"/>
    </row>
    <row r="1497" spans="1:8">
      <c r="A1497" s="65"/>
      <c r="B1497" s="65"/>
      <c r="C1497" s="65"/>
      <c r="D1497" s="65"/>
      <c r="E1497" s="65"/>
      <c r="F1497" s="65"/>
      <c r="G1497" s="65"/>
      <c r="H1497" s="113"/>
    </row>
    <row r="1498" spans="1:8">
      <c r="A1498" s="65"/>
      <c r="B1498" s="65"/>
      <c r="C1498" s="65"/>
      <c r="D1498" s="65"/>
      <c r="E1498" s="65"/>
      <c r="F1498" s="65"/>
      <c r="G1498" s="65"/>
      <c r="H1498" s="113"/>
    </row>
    <row r="1499" spans="1:8">
      <c r="A1499" s="65"/>
      <c r="B1499" s="65"/>
      <c r="C1499" s="65"/>
      <c r="D1499" s="65"/>
      <c r="E1499" s="65"/>
      <c r="F1499" s="65"/>
      <c r="G1499" s="65"/>
      <c r="H1499" s="113"/>
    </row>
    <row r="1500" spans="1:8">
      <c r="A1500" s="65"/>
      <c r="B1500" s="65"/>
      <c r="C1500" s="65"/>
      <c r="D1500" s="65"/>
      <c r="E1500" s="65"/>
      <c r="F1500" s="65"/>
      <c r="G1500" s="65"/>
      <c r="H1500" s="113"/>
    </row>
    <row r="1501" spans="1:8">
      <c r="A1501" s="65"/>
      <c r="B1501" s="65"/>
      <c r="C1501" s="65"/>
      <c r="D1501" s="65"/>
      <c r="E1501" s="65"/>
      <c r="F1501" s="65"/>
      <c r="G1501" s="65"/>
      <c r="H1501" s="113"/>
    </row>
    <row r="1502" spans="1:8">
      <c r="A1502" s="65"/>
      <c r="B1502" s="65"/>
      <c r="C1502" s="65"/>
      <c r="D1502" s="65"/>
      <c r="E1502" s="65"/>
      <c r="F1502" s="65"/>
      <c r="G1502" s="65"/>
      <c r="H1502" s="113"/>
    </row>
    <row r="1503" spans="1:8">
      <c r="A1503" s="65"/>
      <c r="B1503" s="65"/>
      <c r="C1503" s="65"/>
      <c r="D1503" s="65"/>
      <c r="E1503" s="65"/>
      <c r="F1503" s="65"/>
      <c r="G1503" s="65"/>
      <c r="H1503" s="113"/>
    </row>
    <row r="1504" spans="1:8">
      <c r="A1504" s="65"/>
      <c r="B1504" s="65"/>
      <c r="C1504" s="65"/>
      <c r="D1504" s="65"/>
      <c r="E1504" s="65"/>
      <c r="F1504" s="65"/>
      <c r="G1504" s="65"/>
      <c r="H1504" s="113"/>
    </row>
    <row r="1505" spans="1:8">
      <c r="A1505" s="65"/>
      <c r="B1505" s="65"/>
      <c r="C1505" s="65"/>
      <c r="D1505" s="65"/>
      <c r="E1505" s="65"/>
      <c r="F1505" s="65"/>
      <c r="G1505" s="65"/>
      <c r="H1505" s="113"/>
    </row>
    <row r="1506" spans="1:8">
      <c r="A1506" s="65"/>
      <c r="B1506" s="65"/>
      <c r="C1506" s="65"/>
      <c r="D1506" s="65"/>
      <c r="E1506" s="65"/>
      <c r="F1506" s="65"/>
      <c r="G1506" s="65"/>
      <c r="H1506" s="113"/>
    </row>
    <row r="1507" spans="1:8">
      <c r="A1507" s="65"/>
      <c r="B1507" s="65"/>
      <c r="C1507" s="65"/>
      <c r="D1507" s="65"/>
      <c r="E1507" s="65"/>
      <c r="F1507" s="65"/>
      <c r="G1507" s="65"/>
      <c r="H1507" s="113"/>
    </row>
    <row r="1508" spans="1:8">
      <c r="A1508" s="65"/>
      <c r="B1508" s="65"/>
      <c r="C1508" s="65"/>
      <c r="D1508" s="65"/>
      <c r="E1508" s="65"/>
      <c r="F1508" s="65"/>
      <c r="G1508" s="65"/>
      <c r="H1508" s="113"/>
    </row>
    <row r="1509" spans="1:8">
      <c r="A1509" s="65"/>
      <c r="B1509" s="65"/>
      <c r="C1509" s="65"/>
      <c r="D1509" s="65"/>
      <c r="E1509" s="65"/>
      <c r="F1509" s="65"/>
      <c r="G1509" s="65"/>
      <c r="H1509" s="113"/>
    </row>
    <row r="1510" spans="1:8">
      <c r="A1510" s="65"/>
      <c r="B1510" s="65"/>
      <c r="C1510" s="65"/>
      <c r="D1510" s="65"/>
      <c r="E1510" s="65"/>
      <c r="F1510" s="65"/>
      <c r="G1510" s="65"/>
      <c r="H1510" s="113"/>
    </row>
    <row r="1511" spans="1:8">
      <c r="A1511" s="65"/>
      <c r="B1511" s="65"/>
      <c r="C1511" s="65"/>
      <c r="D1511" s="65"/>
      <c r="E1511" s="65"/>
      <c r="F1511" s="65"/>
      <c r="G1511" s="65"/>
      <c r="H1511" s="113"/>
    </row>
    <row r="1512" spans="1:8">
      <c r="A1512" s="65"/>
      <c r="B1512" s="65"/>
      <c r="C1512" s="65"/>
      <c r="D1512" s="65"/>
      <c r="E1512" s="65"/>
      <c r="F1512" s="65"/>
      <c r="G1512" s="65"/>
      <c r="H1512" s="113"/>
    </row>
    <row r="1513" spans="1:8">
      <c r="A1513" s="65"/>
      <c r="B1513" s="65"/>
      <c r="C1513" s="65"/>
      <c r="D1513" s="65"/>
      <c r="E1513" s="65"/>
      <c r="F1513" s="65"/>
      <c r="G1513" s="65"/>
      <c r="H1513" s="113"/>
    </row>
    <row r="1514" spans="1:8">
      <c r="A1514" s="65"/>
      <c r="B1514" s="65"/>
      <c r="C1514" s="65"/>
      <c r="D1514" s="65"/>
      <c r="E1514" s="65"/>
      <c r="F1514" s="65"/>
      <c r="G1514" s="65"/>
      <c r="H1514" s="113"/>
    </row>
    <row r="1515" spans="1:8">
      <c r="A1515" s="65"/>
      <c r="B1515" s="65"/>
      <c r="C1515" s="65"/>
      <c r="D1515" s="65"/>
      <c r="E1515" s="65"/>
      <c r="F1515" s="65"/>
      <c r="G1515" s="65"/>
      <c r="H1515" s="113"/>
    </row>
    <row r="1516" spans="1:8">
      <c r="A1516" s="65"/>
      <c r="B1516" s="65"/>
      <c r="C1516" s="65"/>
      <c r="D1516" s="65"/>
      <c r="E1516" s="65"/>
      <c r="F1516" s="65"/>
      <c r="G1516" s="65"/>
      <c r="H1516" s="113"/>
    </row>
    <row r="1517" spans="1:8">
      <c r="A1517" s="65"/>
      <c r="B1517" s="65"/>
      <c r="C1517" s="65"/>
      <c r="D1517" s="65"/>
      <c r="E1517" s="65"/>
      <c r="F1517" s="65"/>
      <c r="G1517" s="65"/>
      <c r="H1517" s="113"/>
    </row>
    <row r="1518" spans="1:8">
      <c r="A1518" s="65"/>
      <c r="B1518" s="65"/>
      <c r="C1518" s="65"/>
      <c r="D1518" s="65"/>
      <c r="E1518" s="65"/>
      <c r="F1518" s="65"/>
      <c r="G1518" s="65"/>
      <c r="H1518" s="113"/>
    </row>
    <row r="1519" spans="1:8">
      <c r="A1519" s="65"/>
      <c r="B1519" s="65"/>
      <c r="C1519" s="65"/>
      <c r="D1519" s="65"/>
      <c r="E1519" s="65"/>
      <c r="F1519" s="65"/>
      <c r="G1519" s="65"/>
      <c r="H1519" s="113"/>
    </row>
    <row r="1520" spans="1:8">
      <c r="A1520" s="65"/>
      <c r="B1520" s="65"/>
      <c r="C1520" s="65"/>
      <c r="D1520" s="65"/>
      <c r="E1520" s="65"/>
      <c r="F1520" s="65"/>
      <c r="G1520" s="65"/>
      <c r="H1520" s="113"/>
    </row>
    <row r="1521" spans="1:8">
      <c r="A1521" s="65"/>
      <c r="B1521" s="65"/>
      <c r="C1521" s="65"/>
      <c r="D1521" s="65"/>
      <c r="E1521" s="65"/>
      <c r="F1521" s="65"/>
      <c r="G1521" s="65"/>
      <c r="H1521" s="113"/>
    </row>
    <row r="1522" spans="1:8">
      <c r="A1522" s="65"/>
      <c r="B1522" s="65"/>
      <c r="C1522" s="65"/>
      <c r="D1522" s="65"/>
      <c r="E1522" s="65"/>
      <c r="F1522" s="65"/>
      <c r="G1522" s="65"/>
      <c r="H1522" s="113"/>
    </row>
    <row r="1523" spans="1:8">
      <c r="A1523" s="65"/>
      <c r="B1523" s="65"/>
      <c r="C1523" s="65"/>
      <c r="D1523" s="65"/>
      <c r="E1523" s="65"/>
      <c r="F1523" s="65"/>
      <c r="G1523" s="65"/>
      <c r="H1523" s="113"/>
    </row>
    <row r="1524" spans="1:8">
      <c r="A1524" s="65"/>
      <c r="B1524" s="65"/>
      <c r="C1524" s="65"/>
      <c r="D1524" s="65"/>
      <c r="E1524" s="65"/>
      <c r="F1524" s="65"/>
      <c r="G1524" s="65"/>
      <c r="H1524" s="113"/>
    </row>
    <row r="1525" spans="1:8">
      <c r="A1525" s="65"/>
      <c r="B1525" s="65"/>
      <c r="C1525" s="65"/>
      <c r="D1525" s="65"/>
      <c r="E1525" s="65"/>
      <c r="F1525" s="65"/>
      <c r="G1525" s="65"/>
      <c r="H1525" s="113"/>
    </row>
    <row r="1526" spans="1:8">
      <c r="A1526" s="65"/>
      <c r="B1526" s="65"/>
      <c r="C1526" s="65"/>
      <c r="D1526" s="65"/>
      <c r="E1526" s="65"/>
      <c r="F1526" s="65"/>
      <c r="G1526" s="65"/>
      <c r="H1526" s="113"/>
    </row>
    <row r="1527" spans="1:8">
      <c r="A1527" s="65"/>
      <c r="B1527" s="65"/>
      <c r="C1527" s="65"/>
      <c r="D1527" s="65"/>
      <c r="E1527" s="65"/>
      <c r="F1527" s="65"/>
      <c r="G1527" s="65"/>
      <c r="H1527" s="113"/>
    </row>
    <row r="1528" spans="1:8">
      <c r="A1528" s="65"/>
      <c r="B1528" s="65"/>
      <c r="C1528" s="65"/>
      <c r="D1528" s="65"/>
      <c r="E1528" s="65"/>
      <c r="F1528" s="65"/>
      <c r="G1528" s="65"/>
      <c r="H1528" s="113"/>
    </row>
    <row r="1529" spans="1:8">
      <c r="A1529" s="65"/>
      <c r="B1529" s="65"/>
      <c r="C1529" s="65"/>
      <c r="D1529" s="65"/>
      <c r="E1529" s="65"/>
      <c r="F1529" s="65"/>
      <c r="G1529" s="65"/>
      <c r="H1529" s="113"/>
    </row>
    <row r="1530" spans="1:8">
      <c r="A1530" s="65"/>
      <c r="B1530" s="65"/>
      <c r="C1530" s="65"/>
      <c r="D1530" s="65"/>
      <c r="E1530" s="65"/>
      <c r="F1530" s="65"/>
      <c r="G1530" s="65"/>
      <c r="H1530" s="113"/>
    </row>
    <row r="1531" spans="1:8">
      <c r="A1531" s="65"/>
      <c r="B1531" s="65"/>
      <c r="C1531" s="65"/>
      <c r="D1531" s="65"/>
      <c r="E1531" s="65"/>
      <c r="F1531" s="65"/>
      <c r="G1531" s="65"/>
      <c r="H1531" s="113"/>
    </row>
    <row r="1532" spans="1:8">
      <c r="A1532" s="65"/>
      <c r="B1532" s="65"/>
      <c r="C1532" s="65"/>
      <c r="D1532" s="65"/>
      <c r="E1532" s="65"/>
      <c r="F1532" s="65"/>
      <c r="G1532" s="65"/>
      <c r="H1532" s="113"/>
    </row>
    <row r="1533" spans="1:8">
      <c r="A1533" s="65"/>
      <c r="B1533" s="65"/>
      <c r="C1533" s="65"/>
      <c r="D1533" s="65"/>
      <c r="E1533" s="65"/>
      <c r="F1533" s="65"/>
      <c r="G1533" s="65"/>
      <c r="H1533" s="113"/>
    </row>
    <row r="1534" spans="1:8">
      <c r="A1534" s="65"/>
      <c r="B1534" s="65"/>
      <c r="C1534" s="65"/>
      <c r="D1534" s="65"/>
      <c r="E1534" s="65"/>
      <c r="F1534" s="65"/>
      <c r="G1534" s="65"/>
      <c r="H1534" s="113"/>
    </row>
    <row r="1535" spans="1:8">
      <c r="A1535" s="65"/>
      <c r="B1535" s="65"/>
      <c r="C1535" s="65"/>
      <c r="D1535" s="65"/>
      <c r="E1535" s="65"/>
      <c r="F1535" s="65"/>
      <c r="G1535" s="65"/>
      <c r="H1535" s="113"/>
    </row>
    <row r="1536" spans="1:8">
      <c r="A1536" s="65"/>
      <c r="B1536" s="65"/>
      <c r="C1536" s="65"/>
      <c r="D1536" s="65"/>
      <c r="E1536" s="65"/>
      <c r="F1536" s="65"/>
      <c r="G1536" s="65"/>
      <c r="H1536" s="113"/>
    </row>
    <row r="1537" spans="1:8">
      <c r="A1537" s="65"/>
      <c r="B1537" s="65"/>
      <c r="C1537" s="65"/>
      <c r="D1537" s="65"/>
      <c r="E1537" s="65"/>
      <c r="F1537" s="65"/>
      <c r="G1537" s="65"/>
      <c r="H1537" s="113"/>
    </row>
    <row r="1538" spans="1:8">
      <c r="A1538" s="65"/>
      <c r="B1538" s="65"/>
      <c r="C1538" s="65"/>
      <c r="D1538" s="65"/>
      <c r="E1538" s="65"/>
      <c r="F1538" s="65"/>
      <c r="G1538" s="65"/>
      <c r="H1538" s="113"/>
    </row>
    <row r="1539" spans="1:8">
      <c r="A1539" s="65"/>
      <c r="B1539" s="65"/>
      <c r="C1539" s="65"/>
      <c r="D1539" s="65"/>
      <c r="E1539" s="65"/>
      <c r="F1539" s="65"/>
      <c r="G1539" s="65"/>
      <c r="H1539" s="113"/>
    </row>
    <row r="1540" spans="1:8">
      <c r="A1540" s="65"/>
      <c r="B1540" s="65"/>
      <c r="C1540" s="65"/>
      <c r="D1540" s="65"/>
      <c r="E1540" s="65"/>
      <c r="F1540" s="65"/>
      <c r="G1540" s="65"/>
      <c r="H1540" s="113"/>
    </row>
    <row r="1541" spans="1:8">
      <c r="A1541" s="65"/>
      <c r="B1541" s="65"/>
      <c r="C1541" s="65"/>
      <c r="D1541" s="65"/>
      <c r="E1541" s="65"/>
      <c r="F1541" s="65"/>
      <c r="G1541" s="65"/>
      <c r="H1541" s="113"/>
    </row>
    <row r="1542" spans="1:8">
      <c r="A1542" s="65"/>
      <c r="B1542" s="65"/>
      <c r="C1542" s="65"/>
      <c r="D1542" s="65"/>
      <c r="E1542" s="65"/>
      <c r="F1542" s="65"/>
      <c r="G1542" s="65"/>
      <c r="H1542" s="113"/>
    </row>
    <row r="1543" spans="1:8">
      <c r="A1543" s="65"/>
      <c r="B1543" s="65"/>
      <c r="C1543" s="65"/>
      <c r="D1543" s="65"/>
      <c r="E1543" s="65"/>
      <c r="F1543" s="65"/>
      <c r="G1543" s="65"/>
      <c r="H1543" s="113"/>
    </row>
    <row r="1544" spans="1:8">
      <c r="A1544" s="65"/>
      <c r="B1544" s="65"/>
      <c r="C1544" s="65"/>
      <c r="D1544" s="65"/>
      <c r="E1544" s="65"/>
      <c r="F1544" s="65"/>
      <c r="G1544" s="65"/>
      <c r="H1544" s="113"/>
    </row>
    <row r="1545" spans="1:8">
      <c r="A1545" s="65"/>
      <c r="B1545" s="65"/>
      <c r="C1545" s="65"/>
      <c r="D1545" s="65"/>
      <c r="E1545" s="65"/>
      <c r="F1545" s="65"/>
      <c r="G1545" s="65"/>
      <c r="H1545" s="113"/>
    </row>
    <row r="1546" spans="1:8">
      <c r="A1546" s="65"/>
      <c r="B1546" s="65"/>
      <c r="C1546" s="65"/>
      <c r="D1546" s="65"/>
      <c r="E1546" s="65"/>
      <c r="F1546" s="65"/>
      <c r="G1546" s="65"/>
      <c r="H1546" s="113"/>
    </row>
    <row r="1547" spans="1:8">
      <c r="A1547" s="65"/>
      <c r="B1547" s="65"/>
      <c r="C1547" s="65"/>
      <c r="D1547" s="65"/>
      <c r="E1547" s="65"/>
      <c r="F1547" s="65"/>
      <c r="G1547" s="65"/>
      <c r="H1547" s="113"/>
    </row>
    <row r="1548" spans="1:8">
      <c r="A1548" s="65"/>
      <c r="B1548" s="65"/>
      <c r="C1548" s="65"/>
      <c r="D1548" s="65"/>
      <c r="E1548" s="65"/>
      <c r="F1548" s="65"/>
      <c r="G1548" s="65"/>
      <c r="H1548" s="113"/>
    </row>
    <row r="1549" spans="1:8">
      <c r="A1549" s="65"/>
      <c r="B1549" s="65"/>
      <c r="C1549" s="65"/>
      <c r="D1549" s="65"/>
      <c r="E1549" s="65"/>
      <c r="F1549" s="65"/>
      <c r="G1549" s="65"/>
      <c r="H1549" s="113"/>
    </row>
    <row r="1550" spans="1:8">
      <c r="A1550" s="65"/>
      <c r="B1550" s="65"/>
      <c r="C1550" s="65"/>
      <c r="D1550" s="65"/>
      <c r="E1550" s="65"/>
      <c r="F1550" s="65"/>
      <c r="G1550" s="65"/>
      <c r="H1550" s="113"/>
    </row>
    <row r="1551" spans="1:8">
      <c r="A1551" s="65"/>
      <c r="B1551" s="65"/>
      <c r="C1551" s="65"/>
      <c r="D1551" s="65"/>
      <c r="E1551" s="65"/>
      <c r="F1551" s="65"/>
      <c r="G1551" s="65"/>
      <c r="H1551" s="113"/>
    </row>
    <row r="1552" spans="1:8">
      <c r="A1552" s="65"/>
      <c r="B1552" s="65"/>
      <c r="C1552" s="65"/>
      <c r="D1552" s="65"/>
      <c r="E1552" s="65"/>
      <c r="F1552" s="65"/>
      <c r="G1552" s="65"/>
      <c r="H1552" s="113"/>
    </row>
    <row r="1553" spans="1:8">
      <c r="A1553" s="65"/>
      <c r="B1553" s="65"/>
      <c r="C1553" s="65"/>
      <c r="D1553" s="65"/>
      <c r="E1553" s="65"/>
      <c r="F1553" s="65"/>
      <c r="G1553" s="65"/>
      <c r="H1553" s="113"/>
    </row>
    <row r="1554" spans="1:8">
      <c r="A1554" s="65"/>
      <c r="B1554" s="65"/>
      <c r="C1554" s="65"/>
      <c r="D1554" s="65"/>
      <c r="E1554" s="65"/>
      <c r="F1554" s="65"/>
      <c r="G1554" s="65"/>
      <c r="H1554" s="113"/>
    </row>
    <row r="1555" spans="1:8">
      <c r="A1555" s="65"/>
      <c r="B1555" s="65"/>
      <c r="C1555" s="65"/>
      <c r="D1555" s="65"/>
      <c r="E1555" s="65"/>
      <c r="F1555" s="65"/>
      <c r="G1555" s="65"/>
      <c r="H1555" s="113"/>
    </row>
    <row r="1556" spans="1:8">
      <c r="A1556" s="65"/>
      <c r="B1556" s="65"/>
      <c r="C1556" s="65"/>
      <c r="D1556" s="65"/>
      <c r="E1556" s="65"/>
      <c r="F1556" s="65"/>
      <c r="G1556" s="65"/>
      <c r="H1556" s="113"/>
    </row>
    <row r="1557" spans="1:8">
      <c r="A1557" s="65"/>
      <c r="B1557" s="65"/>
      <c r="C1557" s="65"/>
      <c r="D1557" s="65"/>
      <c r="E1557" s="65"/>
      <c r="F1557" s="65"/>
      <c r="G1557" s="65"/>
      <c r="H1557" s="113"/>
    </row>
    <row r="1558" spans="1:8">
      <c r="A1558" s="65"/>
      <c r="B1558" s="65"/>
      <c r="C1558" s="65"/>
      <c r="D1558" s="65"/>
      <c r="E1558" s="65"/>
      <c r="F1558" s="65"/>
      <c r="G1558" s="65"/>
      <c r="H1558" s="113"/>
    </row>
    <row r="1559" spans="1:8">
      <c r="A1559" s="65"/>
      <c r="B1559" s="65"/>
      <c r="C1559" s="65"/>
      <c r="D1559" s="65"/>
      <c r="E1559" s="65"/>
      <c r="F1559" s="65"/>
      <c r="G1559" s="65"/>
      <c r="H1559" s="113"/>
    </row>
    <row r="1560" spans="1:8">
      <c r="A1560" s="65"/>
      <c r="B1560" s="65"/>
      <c r="C1560" s="65"/>
      <c r="D1560" s="65"/>
      <c r="E1560" s="65"/>
      <c r="F1560" s="65"/>
      <c r="G1560" s="65"/>
      <c r="H1560" s="113"/>
    </row>
    <row r="1561" spans="1:8">
      <c r="A1561" s="65"/>
      <c r="B1561" s="65"/>
      <c r="C1561" s="65"/>
      <c r="D1561" s="65"/>
      <c r="E1561" s="65"/>
      <c r="F1561" s="65"/>
      <c r="G1561" s="65"/>
      <c r="H1561" s="113"/>
    </row>
    <row r="1562" spans="1:8">
      <c r="A1562" s="65"/>
      <c r="B1562" s="65"/>
      <c r="C1562" s="65"/>
      <c r="D1562" s="65"/>
      <c r="E1562" s="65"/>
      <c r="F1562" s="65"/>
      <c r="G1562" s="65"/>
      <c r="H1562" s="113"/>
    </row>
    <row r="1563" spans="1:8">
      <c r="A1563" s="65"/>
      <c r="B1563" s="65"/>
      <c r="C1563" s="65"/>
      <c r="D1563" s="65"/>
      <c r="E1563" s="65"/>
      <c r="F1563" s="65"/>
      <c r="G1563" s="65"/>
      <c r="H1563" s="113"/>
    </row>
    <row r="1564" spans="1:8">
      <c r="A1564" s="65"/>
      <c r="B1564" s="65"/>
      <c r="C1564" s="65"/>
      <c r="D1564" s="65"/>
      <c r="E1564" s="65"/>
      <c r="F1564" s="65"/>
      <c r="G1564" s="65"/>
      <c r="H1564" s="113"/>
    </row>
    <row r="1565" spans="1:8">
      <c r="A1565" s="65"/>
      <c r="B1565" s="65"/>
      <c r="C1565" s="65"/>
      <c r="D1565" s="65"/>
      <c r="E1565" s="65"/>
      <c r="F1565" s="65"/>
      <c r="G1565" s="65"/>
      <c r="H1565" s="113"/>
    </row>
    <row r="1566" spans="1:8">
      <c r="A1566" s="65"/>
      <c r="B1566" s="65"/>
      <c r="C1566" s="65"/>
      <c r="D1566" s="65"/>
      <c r="E1566" s="65"/>
      <c r="F1566" s="65"/>
      <c r="G1566" s="65"/>
      <c r="H1566" s="113"/>
    </row>
    <row r="1567" spans="1:8">
      <c r="A1567" s="65"/>
      <c r="B1567" s="65"/>
      <c r="C1567" s="65"/>
      <c r="D1567" s="65"/>
      <c r="E1567" s="65"/>
      <c r="F1567" s="65"/>
      <c r="G1567" s="65"/>
      <c r="H1567" s="113"/>
    </row>
    <row r="1568" spans="1:8">
      <c r="A1568" s="65"/>
      <c r="B1568" s="65"/>
      <c r="C1568" s="65"/>
      <c r="D1568" s="65"/>
      <c r="E1568" s="65"/>
      <c r="F1568" s="65"/>
      <c r="G1568" s="65"/>
      <c r="H1568" s="113"/>
    </row>
    <row r="1569" spans="1:8">
      <c r="A1569" s="65"/>
      <c r="B1569" s="65"/>
      <c r="C1569" s="65"/>
      <c r="D1569" s="65"/>
      <c r="E1569" s="65"/>
      <c r="F1569" s="65"/>
      <c r="G1569" s="65"/>
      <c r="H1569" s="113"/>
    </row>
    <row r="1570" spans="1:8">
      <c r="A1570" s="65"/>
      <c r="B1570" s="65"/>
      <c r="C1570" s="65"/>
      <c r="D1570" s="65"/>
      <c r="E1570" s="65"/>
      <c r="F1570" s="65"/>
      <c r="G1570" s="65"/>
      <c r="H1570" s="113"/>
    </row>
    <row r="1571" spans="1:8">
      <c r="A1571" s="65"/>
      <c r="B1571" s="65"/>
      <c r="C1571" s="65"/>
      <c r="D1571" s="65"/>
      <c r="E1571" s="65"/>
      <c r="F1571" s="65"/>
      <c r="G1571" s="65"/>
      <c r="H1571" s="113"/>
    </row>
    <row r="1572" spans="1:8">
      <c r="A1572" s="65"/>
      <c r="B1572" s="65"/>
      <c r="C1572" s="65"/>
      <c r="D1572" s="65"/>
      <c r="E1572" s="65"/>
      <c r="F1572" s="65"/>
      <c r="G1572" s="65"/>
      <c r="H1572" s="113"/>
    </row>
    <row r="1573" spans="1:8">
      <c r="A1573" s="65"/>
      <c r="B1573" s="65"/>
      <c r="C1573" s="65"/>
      <c r="D1573" s="65"/>
      <c r="E1573" s="65"/>
      <c r="F1573" s="65"/>
      <c r="G1573" s="65"/>
      <c r="H1573" s="113"/>
    </row>
    <row r="1574" spans="1:8">
      <c r="A1574" s="65"/>
      <c r="B1574" s="65"/>
      <c r="C1574" s="65"/>
      <c r="D1574" s="65"/>
      <c r="E1574" s="65"/>
      <c r="F1574" s="65"/>
      <c r="G1574" s="65"/>
      <c r="H1574" s="113"/>
    </row>
    <row r="1575" spans="1:8">
      <c r="A1575" s="65"/>
      <c r="B1575" s="65"/>
      <c r="C1575" s="65"/>
      <c r="D1575" s="65"/>
      <c r="E1575" s="65"/>
      <c r="F1575" s="65"/>
      <c r="G1575" s="65"/>
      <c r="H1575" s="113"/>
    </row>
    <row r="1576" spans="1:8">
      <c r="A1576" s="65"/>
      <c r="B1576" s="65"/>
      <c r="C1576" s="65"/>
      <c r="D1576" s="65"/>
      <c r="E1576" s="65"/>
      <c r="F1576" s="65"/>
      <c r="G1576" s="65"/>
      <c r="H1576" s="113"/>
    </row>
    <row r="1577" spans="1:8">
      <c r="A1577" s="65"/>
      <c r="B1577" s="65"/>
      <c r="C1577" s="65"/>
      <c r="D1577" s="65"/>
      <c r="E1577" s="65"/>
      <c r="F1577" s="65"/>
      <c r="G1577" s="65"/>
      <c r="H1577" s="113"/>
    </row>
    <row r="1578" spans="1:8">
      <c r="A1578" s="65"/>
      <c r="B1578" s="65"/>
      <c r="C1578" s="65"/>
      <c r="D1578" s="65"/>
      <c r="E1578" s="65"/>
      <c r="F1578" s="65"/>
      <c r="G1578" s="65"/>
      <c r="H1578" s="113"/>
    </row>
    <row r="1579" spans="1:8">
      <c r="A1579" s="65"/>
      <c r="B1579" s="65"/>
      <c r="C1579" s="65"/>
      <c r="D1579" s="65"/>
      <c r="E1579" s="65"/>
      <c r="F1579" s="65"/>
      <c r="G1579" s="65"/>
      <c r="H1579" s="113"/>
    </row>
    <row r="1580" spans="1:8">
      <c r="A1580" s="65"/>
      <c r="B1580" s="65"/>
      <c r="C1580" s="65"/>
      <c r="D1580" s="65"/>
      <c r="E1580" s="65"/>
      <c r="F1580" s="65"/>
      <c r="G1580" s="65"/>
      <c r="H1580" s="113"/>
    </row>
    <row r="1581" spans="1:8">
      <c r="A1581" s="65"/>
      <c r="B1581" s="65"/>
      <c r="C1581" s="65"/>
      <c r="D1581" s="65"/>
      <c r="E1581" s="65"/>
      <c r="F1581" s="65"/>
      <c r="G1581" s="65"/>
      <c r="H1581" s="113"/>
    </row>
    <row r="1582" spans="1:8">
      <c r="A1582" s="65"/>
      <c r="B1582" s="65"/>
      <c r="C1582" s="65"/>
      <c r="D1582" s="65"/>
      <c r="E1582" s="65"/>
      <c r="F1582" s="65"/>
      <c r="G1582" s="65"/>
      <c r="H1582" s="113"/>
    </row>
    <row r="1583" spans="1:8">
      <c r="A1583" s="65"/>
      <c r="B1583" s="65"/>
      <c r="C1583" s="65"/>
      <c r="D1583" s="65"/>
      <c r="E1583" s="65"/>
      <c r="F1583" s="65"/>
      <c r="G1583" s="65"/>
      <c r="H1583" s="113"/>
    </row>
    <row r="1584" spans="1:8">
      <c r="A1584" s="65"/>
      <c r="B1584" s="65"/>
      <c r="C1584" s="65"/>
      <c r="D1584" s="65"/>
      <c r="E1584" s="65"/>
      <c r="F1584" s="65"/>
      <c r="G1584" s="65"/>
      <c r="H1584" s="113"/>
    </row>
    <row r="1585" spans="1:8">
      <c r="A1585" s="65"/>
      <c r="B1585" s="65"/>
      <c r="C1585" s="65"/>
      <c r="D1585" s="65"/>
      <c r="E1585" s="65"/>
      <c r="F1585" s="65"/>
      <c r="G1585" s="65"/>
      <c r="H1585" s="113"/>
    </row>
    <row r="1586" spans="1:8">
      <c r="A1586" s="65"/>
      <c r="B1586" s="65"/>
      <c r="C1586" s="65"/>
      <c r="D1586" s="65"/>
      <c r="E1586" s="65"/>
      <c r="F1586" s="65"/>
      <c r="G1586" s="65"/>
      <c r="H1586" s="113"/>
    </row>
    <row r="1587" spans="1:8">
      <c r="A1587" s="65"/>
      <c r="B1587" s="65"/>
      <c r="C1587" s="65"/>
      <c r="D1587" s="65"/>
      <c r="E1587" s="65"/>
      <c r="F1587" s="65"/>
      <c r="G1587" s="65"/>
      <c r="H1587" s="113"/>
    </row>
    <row r="1588" spans="1:8">
      <c r="A1588" s="65"/>
      <c r="B1588" s="65"/>
      <c r="C1588" s="65"/>
      <c r="D1588" s="65"/>
      <c r="E1588" s="65"/>
      <c r="F1588" s="65"/>
      <c r="G1588" s="65"/>
      <c r="H1588" s="113"/>
    </row>
    <row r="1589" spans="1:8">
      <c r="A1589" s="65"/>
      <c r="B1589" s="65"/>
      <c r="C1589" s="65"/>
      <c r="D1589" s="65"/>
      <c r="E1589" s="65"/>
      <c r="F1589" s="65"/>
      <c r="G1589" s="65"/>
      <c r="H1589" s="113"/>
    </row>
    <row r="1590" spans="1:8">
      <c r="A1590" s="65"/>
      <c r="B1590" s="65"/>
      <c r="C1590" s="65"/>
      <c r="D1590" s="65"/>
      <c r="E1590" s="65"/>
      <c r="F1590" s="65"/>
      <c r="G1590" s="65"/>
      <c r="H1590" s="113"/>
    </row>
    <row r="1591" spans="1:8">
      <c r="A1591" s="65"/>
      <c r="B1591" s="65"/>
      <c r="C1591" s="65"/>
      <c r="D1591" s="65"/>
      <c r="E1591" s="65"/>
      <c r="F1591" s="65"/>
      <c r="G1591" s="65"/>
      <c r="H1591" s="113"/>
    </row>
    <row r="1592" spans="1:8">
      <c r="A1592" s="65"/>
      <c r="B1592" s="65"/>
      <c r="C1592" s="65"/>
      <c r="D1592" s="65"/>
      <c r="E1592" s="65"/>
      <c r="F1592" s="65"/>
      <c r="G1592" s="65"/>
      <c r="H1592" s="113"/>
    </row>
    <row r="1593" spans="1:8">
      <c r="A1593" s="65"/>
      <c r="B1593" s="65"/>
      <c r="C1593" s="65"/>
      <c r="D1593" s="65"/>
      <c r="E1593" s="65"/>
      <c r="F1593" s="65"/>
      <c r="G1593" s="65"/>
      <c r="H1593" s="113"/>
    </row>
    <row r="1594" spans="1:8">
      <c r="A1594" s="65"/>
      <c r="B1594" s="65"/>
      <c r="C1594" s="65"/>
      <c r="D1594" s="65"/>
      <c r="E1594" s="65"/>
      <c r="F1594" s="65"/>
      <c r="G1594" s="65"/>
      <c r="H1594" s="113"/>
    </row>
    <row r="1595" spans="1:8">
      <c r="A1595" s="65"/>
      <c r="B1595" s="65"/>
      <c r="C1595" s="65"/>
      <c r="D1595" s="65"/>
      <c r="E1595" s="65"/>
      <c r="F1595" s="65"/>
      <c r="G1595" s="65"/>
      <c r="H1595" s="113"/>
    </row>
    <row r="1596" spans="1:8">
      <c r="A1596" s="65"/>
      <c r="B1596" s="65"/>
      <c r="C1596" s="65"/>
      <c r="D1596" s="65"/>
      <c r="E1596" s="65"/>
      <c r="F1596" s="65"/>
      <c r="G1596" s="65"/>
      <c r="H1596" s="113"/>
    </row>
    <row r="1597" spans="1:8">
      <c r="A1597" s="65"/>
      <c r="B1597" s="65"/>
      <c r="C1597" s="65"/>
      <c r="D1597" s="65"/>
      <c r="E1597" s="65"/>
      <c r="F1597" s="65"/>
      <c r="G1597" s="65"/>
      <c r="H1597" s="113"/>
    </row>
    <row r="1598" spans="1:8">
      <c r="A1598" s="65"/>
      <c r="B1598" s="65"/>
      <c r="C1598" s="65"/>
      <c r="D1598" s="65"/>
      <c r="E1598" s="65"/>
      <c r="F1598" s="65"/>
      <c r="G1598" s="65"/>
      <c r="H1598" s="113"/>
    </row>
    <row r="1599" spans="1:8">
      <c r="A1599" s="65"/>
      <c r="B1599" s="65"/>
      <c r="C1599" s="65"/>
      <c r="D1599" s="65"/>
      <c r="E1599" s="65"/>
      <c r="F1599" s="65"/>
      <c r="G1599" s="65"/>
      <c r="H1599" s="113"/>
    </row>
    <row r="1600" spans="1:8">
      <c r="A1600" s="65"/>
      <c r="B1600" s="65"/>
      <c r="C1600" s="65"/>
      <c r="D1600" s="65"/>
      <c r="E1600" s="65"/>
      <c r="F1600" s="65"/>
      <c r="G1600" s="65"/>
      <c r="H1600" s="113"/>
    </row>
    <row r="1601" spans="1:8">
      <c r="A1601" s="65"/>
      <c r="B1601" s="65"/>
      <c r="C1601" s="65"/>
      <c r="D1601" s="65"/>
      <c r="E1601" s="65"/>
      <c r="F1601" s="65"/>
      <c r="G1601" s="65"/>
      <c r="H1601" s="113"/>
    </row>
    <row r="1602" spans="1:8">
      <c r="A1602" s="65"/>
      <c r="B1602" s="65"/>
      <c r="C1602" s="65"/>
      <c r="D1602" s="65"/>
      <c r="E1602" s="65"/>
      <c r="F1602" s="65"/>
      <c r="G1602" s="65"/>
      <c r="H1602" s="113"/>
    </row>
    <row r="1603" spans="1:8">
      <c r="A1603" s="65"/>
      <c r="B1603" s="65"/>
      <c r="C1603" s="65"/>
      <c r="D1603" s="65"/>
      <c r="E1603" s="65"/>
      <c r="F1603" s="65"/>
      <c r="G1603" s="65"/>
      <c r="H1603" s="113"/>
    </row>
    <row r="1604" spans="1:8">
      <c r="A1604" s="65"/>
      <c r="B1604" s="65"/>
      <c r="C1604" s="65"/>
      <c r="D1604" s="65"/>
      <c r="E1604" s="65"/>
      <c r="F1604" s="65"/>
      <c r="G1604" s="65"/>
      <c r="H1604" s="113"/>
    </row>
    <row r="1605" spans="1:8">
      <c r="A1605" s="65"/>
      <c r="B1605" s="65"/>
      <c r="C1605" s="65"/>
      <c r="D1605" s="65"/>
      <c r="E1605" s="65"/>
      <c r="F1605" s="65"/>
      <c r="G1605" s="65"/>
      <c r="H1605" s="113"/>
    </row>
    <row r="1606" spans="1:8">
      <c r="A1606" s="65"/>
      <c r="B1606" s="65"/>
      <c r="C1606" s="65"/>
      <c r="D1606" s="65"/>
      <c r="E1606" s="65"/>
      <c r="F1606" s="65"/>
      <c r="G1606" s="65"/>
      <c r="H1606" s="113"/>
    </row>
    <row r="1607" spans="1:8">
      <c r="A1607" s="65"/>
      <c r="B1607" s="65"/>
      <c r="C1607" s="65"/>
      <c r="D1607" s="65"/>
      <c r="E1607" s="65"/>
      <c r="F1607" s="65"/>
      <c r="G1607" s="65"/>
      <c r="H1607" s="113"/>
    </row>
    <row r="1608" spans="1:8">
      <c r="A1608" s="65"/>
      <c r="B1608" s="65"/>
      <c r="C1608" s="65"/>
      <c r="D1608" s="65"/>
      <c r="E1608" s="65"/>
      <c r="F1608" s="65"/>
      <c r="G1608" s="65"/>
      <c r="H1608" s="113"/>
    </row>
    <row r="1609" spans="1:8">
      <c r="A1609" s="65"/>
      <c r="B1609" s="65"/>
      <c r="C1609" s="65"/>
      <c r="D1609" s="65"/>
      <c r="E1609" s="65"/>
      <c r="F1609" s="65"/>
      <c r="G1609" s="65"/>
      <c r="H1609" s="113"/>
    </row>
    <row r="1610" spans="1:8">
      <c r="A1610" s="65"/>
      <c r="B1610" s="65"/>
      <c r="C1610" s="65"/>
      <c r="D1610" s="65"/>
      <c r="E1610" s="65"/>
      <c r="F1610" s="65"/>
      <c r="G1610" s="65"/>
      <c r="H1610" s="113"/>
    </row>
    <row r="1611" spans="1:8">
      <c r="A1611" s="65"/>
      <c r="B1611" s="65"/>
      <c r="C1611" s="65"/>
      <c r="D1611" s="65"/>
      <c r="E1611" s="65"/>
      <c r="F1611" s="65"/>
      <c r="G1611" s="65"/>
      <c r="H1611" s="113"/>
    </row>
    <row r="1612" spans="1:8">
      <c r="A1612" s="65"/>
      <c r="B1612" s="65"/>
      <c r="C1612" s="65"/>
      <c r="D1612" s="65"/>
      <c r="E1612" s="65"/>
      <c r="F1612" s="65"/>
      <c r="G1612" s="65"/>
      <c r="H1612" s="113"/>
    </row>
    <row r="1613" spans="1:8">
      <c r="A1613" s="65"/>
      <c r="B1613" s="65"/>
      <c r="C1613" s="65"/>
      <c r="D1613" s="65"/>
      <c r="E1613" s="65"/>
      <c r="F1613" s="65"/>
      <c r="G1613" s="65"/>
      <c r="H1613" s="113"/>
    </row>
    <row r="1614" spans="1:8">
      <c r="A1614" s="65"/>
      <c r="B1614" s="65"/>
      <c r="C1614" s="65"/>
      <c r="D1614" s="65"/>
      <c r="E1614" s="65"/>
      <c r="F1614" s="65"/>
      <c r="G1614" s="65"/>
      <c r="H1614" s="113"/>
    </row>
    <row r="1615" spans="1:8">
      <c r="A1615" s="65"/>
      <c r="B1615" s="65"/>
      <c r="C1615" s="65"/>
      <c r="D1615" s="65"/>
      <c r="E1615" s="65"/>
      <c r="F1615" s="65"/>
      <c r="G1615" s="65"/>
      <c r="H1615" s="113"/>
    </row>
    <row r="1616" spans="1:8">
      <c r="A1616" s="65"/>
      <c r="B1616" s="65"/>
      <c r="C1616" s="65"/>
      <c r="D1616" s="65"/>
      <c r="E1616" s="65"/>
      <c r="F1616" s="65"/>
      <c r="G1616" s="65"/>
      <c r="H1616" s="113"/>
    </row>
    <row r="1617" spans="1:8">
      <c r="A1617" s="65"/>
      <c r="B1617" s="65"/>
      <c r="C1617" s="65"/>
      <c r="D1617" s="65"/>
      <c r="E1617" s="65"/>
      <c r="F1617" s="65"/>
      <c r="G1617" s="65"/>
      <c r="H1617" s="113"/>
    </row>
    <row r="1618" spans="1:8">
      <c r="A1618" s="65"/>
      <c r="B1618" s="65"/>
      <c r="C1618" s="65"/>
      <c r="D1618" s="65"/>
      <c r="E1618" s="65"/>
      <c r="F1618" s="65"/>
      <c r="G1618" s="65"/>
      <c r="H1618" s="113"/>
    </row>
    <row r="1619" spans="1:8">
      <c r="A1619" s="65"/>
      <c r="B1619" s="65"/>
      <c r="C1619" s="65"/>
      <c r="D1619" s="65"/>
      <c r="E1619" s="65"/>
      <c r="F1619" s="65"/>
      <c r="G1619" s="65"/>
      <c r="H1619" s="113"/>
    </row>
    <row r="1620" spans="1:8">
      <c r="A1620" s="65"/>
      <c r="B1620" s="65"/>
      <c r="C1620" s="65"/>
      <c r="D1620" s="65"/>
      <c r="E1620" s="65"/>
      <c r="F1620" s="65"/>
      <c r="G1620" s="65"/>
      <c r="H1620" s="113"/>
    </row>
    <row r="1621" spans="1:8">
      <c r="A1621" s="65"/>
      <c r="B1621" s="65"/>
      <c r="C1621" s="65"/>
      <c r="D1621" s="65"/>
      <c r="E1621" s="65"/>
      <c r="F1621" s="65"/>
      <c r="G1621" s="65"/>
      <c r="H1621" s="113"/>
    </row>
    <row r="1622" spans="1:8">
      <c r="A1622" s="65"/>
      <c r="B1622" s="65"/>
      <c r="C1622" s="65"/>
      <c r="D1622" s="65"/>
      <c r="E1622" s="65"/>
      <c r="F1622" s="65"/>
      <c r="G1622" s="65"/>
      <c r="H1622" s="113"/>
    </row>
    <row r="1623" spans="1:8">
      <c r="A1623" s="65"/>
      <c r="B1623" s="65"/>
      <c r="C1623" s="65"/>
      <c r="D1623" s="65"/>
      <c r="E1623" s="65"/>
      <c r="F1623" s="65"/>
      <c r="G1623" s="65"/>
      <c r="H1623" s="113"/>
    </row>
    <row r="1624" spans="1:8">
      <c r="A1624" s="65"/>
      <c r="B1624" s="65"/>
      <c r="C1624" s="65"/>
      <c r="D1624" s="65"/>
      <c r="E1624" s="65"/>
      <c r="F1624" s="65"/>
      <c r="G1624" s="65"/>
      <c r="H1624" s="113"/>
    </row>
    <row r="1625" spans="1:8">
      <c r="A1625" s="65"/>
      <c r="B1625" s="65"/>
      <c r="C1625" s="65"/>
      <c r="D1625" s="65"/>
      <c r="E1625" s="65"/>
      <c r="F1625" s="65"/>
      <c r="G1625" s="65"/>
      <c r="H1625" s="113"/>
    </row>
    <row r="1626" spans="1:8">
      <c r="A1626" s="65"/>
      <c r="B1626" s="65"/>
      <c r="C1626" s="65"/>
      <c r="D1626" s="65"/>
      <c r="E1626" s="65"/>
      <c r="F1626" s="65"/>
      <c r="G1626" s="65"/>
      <c r="H1626" s="113"/>
    </row>
    <row r="1627" spans="1:8">
      <c r="A1627" s="65"/>
      <c r="B1627" s="65"/>
      <c r="C1627" s="65"/>
      <c r="D1627" s="65"/>
      <c r="E1627" s="65"/>
      <c r="F1627" s="65"/>
      <c r="G1627" s="65"/>
      <c r="H1627" s="113"/>
    </row>
    <row r="1628" spans="1:8">
      <c r="A1628" s="65"/>
      <c r="B1628" s="65"/>
      <c r="C1628" s="65"/>
      <c r="D1628" s="65"/>
      <c r="E1628" s="65"/>
      <c r="F1628" s="65"/>
      <c r="G1628" s="65"/>
      <c r="H1628" s="113"/>
    </row>
    <row r="1629" spans="1:8">
      <c r="A1629" s="65"/>
      <c r="B1629" s="65"/>
      <c r="C1629" s="65"/>
      <c r="D1629" s="65"/>
      <c r="E1629" s="65"/>
      <c r="F1629" s="65"/>
      <c r="G1629" s="65"/>
      <c r="H1629" s="113"/>
    </row>
    <row r="1630" spans="1:8">
      <c r="A1630" s="65"/>
      <c r="B1630" s="65"/>
      <c r="C1630" s="65"/>
      <c r="D1630" s="65"/>
      <c r="E1630" s="65"/>
      <c r="F1630" s="65"/>
      <c r="G1630" s="65"/>
      <c r="H1630" s="113"/>
    </row>
    <row r="1631" spans="1:8">
      <c r="A1631" s="65"/>
      <c r="B1631" s="65"/>
      <c r="C1631" s="65"/>
      <c r="D1631" s="65"/>
      <c r="E1631" s="65"/>
      <c r="F1631" s="65"/>
      <c r="G1631" s="65"/>
      <c r="H1631" s="113"/>
    </row>
    <row r="1632" spans="1:8">
      <c r="A1632" s="65"/>
      <c r="B1632" s="65"/>
      <c r="C1632" s="65"/>
      <c r="D1632" s="65"/>
      <c r="E1632" s="65"/>
      <c r="F1632" s="65"/>
      <c r="G1632" s="65"/>
      <c r="H1632" s="113"/>
    </row>
    <row r="1633" spans="1:8">
      <c r="A1633" s="65"/>
      <c r="B1633" s="65"/>
      <c r="C1633" s="65"/>
      <c r="D1633" s="65"/>
      <c r="E1633" s="65"/>
      <c r="F1633" s="65"/>
      <c r="G1633" s="65"/>
      <c r="H1633" s="113"/>
    </row>
    <row r="1634" spans="1:8">
      <c r="A1634" s="65"/>
      <c r="B1634" s="65"/>
      <c r="C1634" s="65"/>
      <c r="D1634" s="65"/>
      <c r="E1634" s="65"/>
      <c r="F1634" s="65"/>
      <c r="G1634" s="65"/>
      <c r="H1634" s="113"/>
    </row>
    <row r="1635" spans="1:8">
      <c r="A1635" s="65"/>
      <c r="B1635" s="65"/>
      <c r="C1635" s="65"/>
      <c r="D1635" s="65"/>
      <c r="E1635" s="65"/>
      <c r="F1635" s="65"/>
      <c r="G1635" s="65"/>
      <c r="H1635" s="113"/>
    </row>
    <row r="1636" spans="1:8">
      <c r="A1636" s="65"/>
      <c r="B1636" s="65"/>
      <c r="C1636" s="65"/>
      <c r="D1636" s="65"/>
      <c r="E1636" s="65"/>
      <c r="F1636" s="65"/>
      <c r="G1636" s="65"/>
      <c r="H1636" s="113"/>
    </row>
    <row r="1637" spans="1:8">
      <c r="A1637" s="65"/>
      <c r="B1637" s="65"/>
      <c r="C1637" s="65"/>
      <c r="D1637" s="65"/>
      <c r="E1637" s="65"/>
      <c r="F1637" s="65"/>
      <c r="G1637" s="65"/>
      <c r="H1637" s="113"/>
    </row>
    <row r="1638" spans="1:8">
      <c r="A1638" s="65"/>
      <c r="B1638" s="65"/>
      <c r="C1638" s="65"/>
      <c r="D1638" s="65"/>
      <c r="E1638" s="65"/>
      <c r="F1638" s="65"/>
      <c r="G1638" s="65"/>
      <c r="H1638" s="113"/>
    </row>
    <row r="1639" spans="1:8">
      <c r="A1639" s="65"/>
      <c r="B1639" s="65"/>
      <c r="C1639" s="65"/>
      <c r="D1639" s="65"/>
      <c r="E1639" s="65"/>
      <c r="F1639" s="65"/>
      <c r="G1639" s="65"/>
      <c r="H1639" s="113"/>
    </row>
    <row r="1640" spans="1:8">
      <c r="A1640" s="65"/>
      <c r="B1640" s="65"/>
      <c r="C1640" s="65"/>
      <c r="D1640" s="65"/>
      <c r="E1640" s="65"/>
      <c r="F1640" s="65"/>
      <c r="G1640" s="65"/>
      <c r="H1640" s="113"/>
    </row>
    <row r="1641" spans="1:8">
      <c r="A1641" s="65"/>
      <c r="B1641" s="65"/>
      <c r="C1641" s="65"/>
      <c r="D1641" s="65"/>
      <c r="E1641" s="65"/>
      <c r="F1641" s="65"/>
      <c r="G1641" s="65"/>
      <c r="H1641" s="113"/>
    </row>
    <row r="1642" spans="1:8">
      <c r="A1642" s="65"/>
      <c r="B1642" s="65"/>
      <c r="C1642" s="65"/>
      <c r="D1642" s="65"/>
      <c r="E1642" s="65"/>
      <c r="F1642" s="65"/>
      <c r="G1642" s="65"/>
      <c r="H1642" s="113"/>
    </row>
    <row r="1643" spans="1:8">
      <c r="A1643" s="65"/>
      <c r="B1643" s="65"/>
      <c r="C1643" s="65"/>
      <c r="D1643" s="65"/>
      <c r="E1643" s="65"/>
      <c r="F1643" s="65"/>
      <c r="G1643" s="65"/>
      <c r="H1643" s="113"/>
    </row>
    <row r="1644" spans="1:8">
      <c r="A1644" s="65"/>
      <c r="B1644" s="65"/>
      <c r="C1644" s="65"/>
      <c r="D1644" s="65"/>
      <c r="E1644" s="65"/>
      <c r="F1644" s="65"/>
      <c r="G1644" s="65"/>
      <c r="H1644" s="113"/>
    </row>
    <row r="1645" spans="1:8">
      <c r="A1645" s="65"/>
      <c r="B1645" s="65"/>
      <c r="C1645" s="65"/>
      <c r="D1645" s="65"/>
      <c r="E1645" s="65"/>
      <c r="F1645" s="65"/>
      <c r="G1645" s="65"/>
      <c r="H1645" s="113"/>
    </row>
    <row r="1646" spans="1:8">
      <c r="A1646" s="65"/>
      <c r="B1646" s="65"/>
      <c r="C1646" s="65"/>
      <c r="D1646" s="65"/>
      <c r="E1646" s="65"/>
      <c r="F1646" s="65"/>
      <c r="G1646" s="65"/>
      <c r="H1646" s="113"/>
    </row>
    <row r="1647" spans="1:8">
      <c r="A1647" s="65"/>
      <c r="B1647" s="65"/>
      <c r="C1647" s="65"/>
      <c r="D1647" s="65"/>
      <c r="E1647" s="65"/>
      <c r="F1647" s="65"/>
      <c r="G1647" s="65"/>
      <c r="H1647" s="113"/>
    </row>
    <row r="1648" spans="1:8">
      <c r="A1648" s="65"/>
      <c r="B1648" s="65"/>
      <c r="C1648" s="65"/>
      <c r="D1648" s="65"/>
      <c r="E1648" s="65"/>
      <c r="F1648" s="65"/>
      <c r="G1648" s="65"/>
      <c r="H1648" s="113"/>
    </row>
    <row r="1649" spans="1:8">
      <c r="A1649" s="65"/>
      <c r="B1649" s="65"/>
      <c r="C1649" s="65"/>
      <c r="D1649" s="65"/>
      <c r="E1649" s="65"/>
      <c r="F1649" s="65"/>
      <c r="G1649" s="65"/>
      <c r="H1649" s="113"/>
    </row>
    <row r="1650" spans="1:8">
      <c r="A1650" s="65"/>
      <c r="B1650" s="65"/>
      <c r="C1650" s="65"/>
      <c r="D1650" s="65"/>
      <c r="E1650" s="65"/>
      <c r="F1650" s="65"/>
      <c r="G1650" s="65"/>
      <c r="H1650" s="113"/>
    </row>
    <row r="1651" spans="1:8">
      <c r="A1651" s="65"/>
      <c r="B1651" s="65"/>
      <c r="C1651" s="65"/>
      <c r="D1651" s="65"/>
      <c r="E1651" s="65"/>
      <c r="F1651" s="65"/>
      <c r="G1651" s="65"/>
      <c r="H1651" s="113"/>
    </row>
    <row r="1652" spans="1:8">
      <c r="A1652" s="65"/>
      <c r="B1652" s="65"/>
      <c r="C1652" s="65"/>
      <c r="D1652" s="65"/>
      <c r="E1652" s="65"/>
      <c r="F1652" s="65"/>
      <c r="G1652" s="65"/>
      <c r="H1652" s="113"/>
    </row>
    <row r="1653" spans="1:8">
      <c r="A1653" s="65"/>
      <c r="B1653" s="65"/>
      <c r="C1653" s="65"/>
      <c r="D1653" s="65"/>
      <c r="E1653" s="65"/>
      <c r="F1653" s="65"/>
      <c r="G1653" s="65"/>
      <c r="H1653" s="113"/>
    </row>
    <row r="1654" spans="1:8">
      <c r="A1654" s="65"/>
      <c r="B1654" s="65"/>
      <c r="C1654" s="65"/>
      <c r="D1654" s="65"/>
      <c r="E1654" s="65"/>
      <c r="F1654" s="65"/>
      <c r="G1654" s="65"/>
      <c r="H1654" s="113"/>
    </row>
    <row r="1655" spans="1:8">
      <c r="A1655" s="65"/>
      <c r="B1655" s="65"/>
      <c r="C1655" s="65"/>
      <c r="D1655" s="65"/>
      <c r="E1655" s="65"/>
      <c r="F1655" s="65"/>
      <c r="G1655" s="65"/>
      <c r="H1655" s="113"/>
    </row>
    <row r="1656" spans="1:8">
      <c r="A1656" s="65"/>
      <c r="B1656" s="65"/>
      <c r="C1656" s="65"/>
      <c r="D1656" s="65"/>
      <c r="E1656" s="65"/>
      <c r="F1656" s="65"/>
      <c r="G1656" s="65"/>
      <c r="H1656" s="113"/>
    </row>
    <row r="1657" spans="1:8">
      <c r="A1657" s="65"/>
      <c r="B1657" s="65"/>
      <c r="C1657" s="65"/>
      <c r="D1657" s="65"/>
      <c r="E1657" s="65"/>
      <c r="F1657" s="65"/>
      <c r="G1657" s="65"/>
      <c r="H1657" s="113"/>
    </row>
    <row r="1658" spans="1:8">
      <c r="A1658" s="65"/>
      <c r="B1658" s="65"/>
      <c r="C1658" s="65"/>
      <c r="D1658" s="65"/>
      <c r="E1658" s="65"/>
      <c r="F1658" s="65"/>
      <c r="G1658" s="65"/>
      <c r="H1658" s="113"/>
    </row>
    <row r="1659" spans="1:8">
      <c r="A1659" s="65"/>
      <c r="B1659" s="65"/>
      <c r="C1659" s="65"/>
      <c r="D1659" s="65"/>
      <c r="E1659" s="65"/>
      <c r="F1659" s="65"/>
      <c r="G1659" s="65"/>
      <c r="H1659" s="113"/>
    </row>
    <row r="1660" spans="1:8">
      <c r="A1660" s="65"/>
      <c r="B1660" s="65"/>
      <c r="C1660" s="65"/>
      <c r="D1660" s="65"/>
      <c r="E1660" s="65"/>
      <c r="F1660" s="65"/>
      <c r="G1660" s="65"/>
      <c r="H1660" s="113"/>
    </row>
    <row r="1661" spans="1:8">
      <c r="A1661" s="65"/>
      <c r="B1661" s="65"/>
      <c r="C1661" s="65"/>
      <c r="D1661" s="65"/>
      <c r="E1661" s="65"/>
      <c r="F1661" s="65"/>
      <c r="G1661" s="65"/>
      <c r="H1661" s="113"/>
    </row>
    <row r="1662" spans="1:8">
      <c r="A1662" s="65"/>
      <c r="B1662" s="65"/>
      <c r="C1662" s="65"/>
      <c r="D1662" s="65"/>
      <c r="E1662" s="65"/>
      <c r="F1662" s="65"/>
      <c r="G1662" s="65"/>
      <c r="H1662" s="113"/>
    </row>
    <row r="1663" spans="1:8">
      <c r="A1663" s="65"/>
      <c r="B1663" s="65"/>
      <c r="C1663" s="65"/>
      <c r="D1663" s="65"/>
      <c r="E1663" s="65"/>
      <c r="F1663" s="65"/>
      <c r="G1663" s="65"/>
      <c r="H1663" s="113"/>
    </row>
    <row r="1664" spans="1:8">
      <c r="A1664" s="65"/>
      <c r="B1664" s="65"/>
      <c r="C1664" s="65"/>
      <c r="D1664" s="65"/>
      <c r="E1664" s="65"/>
      <c r="F1664" s="65"/>
      <c r="G1664" s="65"/>
      <c r="H1664" s="113"/>
    </row>
    <row r="1665" spans="1:8">
      <c r="A1665" s="65"/>
      <c r="B1665" s="65"/>
      <c r="C1665" s="65"/>
      <c r="D1665" s="65"/>
      <c r="E1665" s="65"/>
      <c r="F1665" s="65"/>
      <c r="G1665" s="65"/>
      <c r="H1665" s="113"/>
    </row>
    <row r="1666" spans="1:8">
      <c r="A1666" s="65"/>
      <c r="B1666" s="65"/>
      <c r="C1666" s="65"/>
      <c r="D1666" s="65"/>
      <c r="E1666" s="65"/>
      <c r="F1666" s="65"/>
      <c r="G1666" s="65"/>
      <c r="H1666" s="113"/>
    </row>
    <row r="1667" spans="1:8">
      <c r="A1667" s="65"/>
      <c r="B1667" s="65"/>
      <c r="C1667" s="65"/>
      <c r="D1667" s="65"/>
      <c r="E1667" s="65"/>
      <c r="F1667" s="65"/>
      <c r="G1667" s="65"/>
      <c r="H1667" s="113"/>
    </row>
    <row r="1668" spans="1:8">
      <c r="A1668" s="65"/>
      <c r="B1668" s="65"/>
      <c r="C1668" s="65"/>
      <c r="D1668" s="65"/>
      <c r="E1668" s="65"/>
      <c r="F1668" s="65"/>
      <c r="G1668" s="65"/>
      <c r="H1668" s="113"/>
    </row>
    <row r="1669" spans="1:8">
      <c r="A1669" s="65"/>
      <c r="B1669" s="65"/>
      <c r="C1669" s="65"/>
      <c r="D1669" s="65"/>
      <c r="E1669" s="65"/>
      <c r="F1669" s="65"/>
      <c r="G1669" s="65"/>
      <c r="H1669" s="113"/>
    </row>
    <row r="1670" spans="1:8">
      <c r="A1670" s="65"/>
      <c r="B1670" s="65"/>
      <c r="C1670" s="65"/>
      <c r="D1670" s="65"/>
      <c r="E1670" s="65"/>
      <c r="F1670" s="65"/>
      <c r="G1670" s="65"/>
      <c r="H1670" s="113"/>
    </row>
    <row r="1671" spans="1:8">
      <c r="A1671" s="65"/>
      <c r="B1671" s="65"/>
      <c r="C1671" s="65"/>
      <c r="D1671" s="65"/>
      <c r="E1671" s="65"/>
      <c r="F1671" s="65"/>
      <c r="G1671" s="65"/>
      <c r="H1671" s="113"/>
    </row>
    <row r="1672" spans="1:8">
      <c r="A1672" s="65"/>
      <c r="B1672" s="65"/>
      <c r="C1672" s="65"/>
      <c r="D1672" s="65"/>
      <c r="E1672" s="65"/>
      <c r="F1672" s="65"/>
      <c r="G1672" s="65"/>
      <c r="H1672" s="113"/>
    </row>
    <row r="1673" spans="1:8">
      <c r="A1673" s="65"/>
      <c r="B1673" s="65"/>
      <c r="C1673" s="65"/>
      <c r="D1673" s="65"/>
      <c r="E1673" s="65"/>
      <c r="F1673" s="65"/>
      <c r="G1673" s="65"/>
      <c r="H1673" s="113"/>
    </row>
    <row r="1674" spans="1:8">
      <c r="A1674" s="65"/>
      <c r="B1674" s="65"/>
      <c r="C1674" s="65"/>
      <c r="D1674" s="65"/>
      <c r="E1674" s="65"/>
      <c r="F1674" s="65"/>
      <c r="G1674" s="65"/>
      <c r="H1674" s="113"/>
    </row>
    <row r="1675" spans="1:8">
      <c r="A1675" s="65"/>
      <c r="B1675" s="65"/>
      <c r="C1675" s="65"/>
      <c r="D1675" s="65"/>
      <c r="E1675" s="65"/>
      <c r="F1675" s="65"/>
      <c r="G1675" s="65"/>
      <c r="H1675" s="113"/>
    </row>
    <row r="1676" spans="1:8">
      <c r="A1676" s="65"/>
      <c r="B1676" s="65"/>
      <c r="C1676" s="65"/>
      <c r="D1676" s="65"/>
      <c r="E1676" s="65"/>
      <c r="F1676" s="65"/>
      <c r="G1676" s="65"/>
      <c r="H1676" s="113"/>
    </row>
    <row r="1677" spans="1:8">
      <c r="A1677" s="65"/>
      <c r="B1677" s="65"/>
      <c r="C1677" s="65"/>
      <c r="D1677" s="65"/>
      <c r="E1677" s="65"/>
      <c r="F1677" s="65"/>
      <c r="G1677" s="65"/>
      <c r="H1677" s="113"/>
    </row>
    <row r="1678" spans="1:8">
      <c r="A1678" s="65"/>
      <c r="B1678" s="65"/>
      <c r="C1678" s="65"/>
      <c r="D1678" s="65"/>
      <c r="E1678" s="65"/>
      <c r="F1678" s="65"/>
      <c r="G1678" s="65"/>
      <c r="H1678" s="113"/>
    </row>
    <row r="1679" spans="1:8">
      <c r="A1679" s="65"/>
      <c r="B1679" s="65"/>
      <c r="C1679" s="65"/>
      <c r="D1679" s="65"/>
      <c r="E1679" s="65"/>
      <c r="F1679" s="65"/>
      <c r="G1679" s="65"/>
      <c r="H1679" s="113"/>
    </row>
    <row r="1680" spans="1:8">
      <c r="A1680" s="65"/>
      <c r="B1680" s="65"/>
      <c r="C1680" s="65"/>
      <c r="D1680" s="65"/>
      <c r="E1680" s="65"/>
      <c r="F1680" s="65"/>
      <c r="G1680" s="65"/>
      <c r="H1680" s="113"/>
    </row>
    <row r="1681" spans="1:8">
      <c r="A1681" s="65"/>
      <c r="B1681" s="65"/>
      <c r="C1681" s="65"/>
      <c r="D1681" s="65"/>
      <c r="E1681" s="65"/>
      <c r="F1681" s="65"/>
      <c r="G1681" s="65"/>
      <c r="H1681" s="113"/>
    </row>
    <row r="1682" spans="1:8">
      <c r="A1682" s="65"/>
      <c r="B1682" s="65"/>
      <c r="C1682" s="65"/>
      <c r="D1682" s="65"/>
      <c r="E1682" s="65"/>
      <c r="F1682" s="65"/>
      <c r="G1682" s="65"/>
      <c r="H1682" s="113"/>
    </row>
    <row r="1683" spans="1:8">
      <c r="A1683" s="65"/>
      <c r="B1683" s="65"/>
      <c r="C1683" s="65"/>
      <c r="D1683" s="65"/>
      <c r="E1683" s="65"/>
      <c r="F1683" s="65"/>
      <c r="G1683" s="65"/>
      <c r="H1683" s="113"/>
    </row>
    <row r="1684" spans="1:8">
      <c r="A1684" s="65"/>
      <c r="B1684" s="65"/>
      <c r="C1684" s="65"/>
      <c r="D1684" s="65"/>
      <c r="E1684" s="65"/>
      <c r="F1684" s="65"/>
      <c r="G1684" s="65"/>
      <c r="H1684" s="113"/>
    </row>
    <row r="1685" spans="1:8">
      <c r="A1685" s="65"/>
      <c r="B1685" s="65"/>
      <c r="C1685" s="65"/>
      <c r="D1685" s="65"/>
      <c r="E1685" s="65"/>
      <c r="F1685" s="65"/>
      <c r="G1685" s="65"/>
      <c r="H1685" s="113"/>
    </row>
    <row r="1686" spans="1:8">
      <c r="A1686" s="65"/>
      <c r="B1686" s="65"/>
      <c r="C1686" s="65"/>
      <c r="D1686" s="65"/>
      <c r="E1686" s="65"/>
      <c r="F1686" s="65"/>
      <c r="G1686" s="65"/>
      <c r="H1686" s="113"/>
    </row>
    <row r="1687" spans="1:8">
      <c r="A1687" s="65"/>
      <c r="B1687" s="65"/>
      <c r="C1687" s="65"/>
      <c r="D1687" s="65"/>
      <c r="E1687" s="65"/>
      <c r="F1687" s="65"/>
      <c r="G1687" s="65"/>
      <c r="H1687" s="113"/>
    </row>
    <row r="1688" spans="1:8">
      <c r="A1688" s="65"/>
      <c r="B1688" s="65"/>
      <c r="C1688" s="65"/>
      <c r="D1688" s="65"/>
      <c r="E1688" s="65"/>
      <c r="F1688" s="65"/>
      <c r="G1688" s="65"/>
      <c r="H1688" s="113"/>
    </row>
    <row r="1689" spans="1:8">
      <c r="A1689" s="65"/>
      <c r="B1689" s="65"/>
      <c r="C1689" s="65"/>
      <c r="D1689" s="65"/>
      <c r="E1689" s="65"/>
      <c r="F1689" s="65"/>
      <c r="G1689" s="65"/>
      <c r="H1689" s="113"/>
    </row>
    <row r="1690" spans="1:8">
      <c r="A1690" s="65"/>
      <c r="B1690" s="65"/>
      <c r="C1690" s="65"/>
      <c r="D1690" s="65"/>
      <c r="E1690" s="65"/>
      <c r="F1690" s="65"/>
      <c r="G1690" s="65"/>
      <c r="H1690" s="113"/>
    </row>
    <row r="1691" spans="1:8">
      <c r="A1691" s="65"/>
      <c r="B1691" s="65"/>
      <c r="C1691" s="65"/>
      <c r="D1691" s="65"/>
      <c r="E1691" s="65"/>
      <c r="F1691" s="65"/>
      <c r="G1691" s="65"/>
      <c r="H1691" s="113"/>
    </row>
    <row r="1692" spans="1:8">
      <c r="A1692" s="65"/>
      <c r="B1692" s="65"/>
      <c r="C1692" s="65"/>
      <c r="D1692" s="65"/>
      <c r="E1692" s="65"/>
      <c r="F1692" s="65"/>
      <c r="G1692" s="65"/>
      <c r="H1692" s="113"/>
    </row>
    <row r="1693" spans="1:8">
      <c r="A1693" s="65"/>
      <c r="B1693" s="65"/>
      <c r="C1693" s="65"/>
      <c r="D1693" s="65"/>
      <c r="E1693" s="65"/>
      <c r="F1693" s="65"/>
      <c r="G1693" s="65"/>
      <c r="H1693" s="113"/>
    </row>
    <row r="1694" spans="1:8">
      <c r="A1694" s="65"/>
      <c r="B1694" s="65"/>
      <c r="C1694" s="65"/>
      <c r="D1694" s="65"/>
      <c r="E1694" s="65"/>
      <c r="F1694" s="65"/>
      <c r="G1694" s="65"/>
      <c r="H1694" s="113"/>
    </row>
    <row r="1695" spans="1:8">
      <c r="A1695" s="65"/>
      <c r="B1695" s="65"/>
      <c r="C1695" s="65"/>
      <c r="D1695" s="65"/>
      <c r="E1695" s="65"/>
      <c r="F1695" s="65"/>
      <c r="G1695" s="65"/>
      <c r="H1695" s="113"/>
    </row>
    <row r="1696" spans="1:8">
      <c r="A1696" s="65"/>
      <c r="B1696" s="65"/>
      <c r="C1696" s="65"/>
      <c r="D1696" s="65"/>
      <c r="E1696" s="65"/>
      <c r="F1696" s="65"/>
      <c r="G1696" s="65"/>
      <c r="H1696" s="113"/>
    </row>
    <row r="1697" spans="1:8">
      <c r="A1697" s="65"/>
      <c r="B1697" s="65"/>
      <c r="C1697" s="65"/>
      <c r="D1697" s="65"/>
      <c r="E1697" s="65"/>
      <c r="F1697" s="65"/>
      <c r="G1697" s="65"/>
      <c r="H1697" s="113"/>
    </row>
    <row r="1698" spans="1:8">
      <c r="A1698" s="65"/>
      <c r="B1698" s="65"/>
      <c r="C1698" s="65"/>
      <c r="D1698" s="65"/>
      <c r="E1698" s="65"/>
      <c r="F1698" s="65"/>
      <c r="G1698" s="65"/>
      <c r="H1698" s="113"/>
    </row>
    <row r="1699" spans="1:8">
      <c r="A1699" s="65"/>
      <c r="B1699" s="65"/>
      <c r="C1699" s="65"/>
      <c r="D1699" s="65"/>
      <c r="E1699" s="65"/>
      <c r="F1699" s="65"/>
      <c r="G1699" s="65"/>
      <c r="H1699" s="113"/>
    </row>
    <row r="1700" spans="1:8">
      <c r="A1700" s="65"/>
      <c r="B1700" s="65"/>
      <c r="C1700" s="65"/>
      <c r="D1700" s="65"/>
      <c r="E1700" s="65"/>
      <c r="F1700" s="65"/>
      <c r="G1700" s="65"/>
      <c r="H1700" s="113"/>
    </row>
    <row r="1701" spans="1:8">
      <c r="A1701" s="65"/>
      <c r="B1701" s="65"/>
      <c r="C1701" s="65"/>
      <c r="D1701" s="65"/>
      <c r="E1701" s="65"/>
      <c r="F1701" s="65"/>
      <c r="G1701" s="65"/>
      <c r="H1701" s="113"/>
    </row>
    <row r="1702" spans="1:8">
      <c r="A1702" s="65"/>
      <c r="B1702" s="65"/>
      <c r="C1702" s="65"/>
      <c r="D1702" s="65"/>
      <c r="E1702" s="65"/>
      <c r="F1702" s="65"/>
      <c r="G1702" s="65"/>
      <c r="H1702" s="113"/>
    </row>
    <row r="1703" spans="1:8">
      <c r="A1703" s="65"/>
      <c r="B1703" s="65"/>
      <c r="C1703" s="65"/>
      <c r="D1703" s="65"/>
      <c r="E1703" s="65"/>
      <c r="F1703" s="65"/>
      <c r="G1703" s="65"/>
      <c r="H1703" s="113"/>
    </row>
    <row r="1704" spans="1:8">
      <c r="A1704" s="65"/>
      <c r="B1704" s="65"/>
      <c r="C1704" s="65"/>
      <c r="D1704" s="65"/>
      <c r="E1704" s="65"/>
      <c r="F1704" s="65"/>
      <c r="G1704" s="65"/>
      <c r="H1704" s="113"/>
    </row>
    <row r="1705" spans="1:8">
      <c r="A1705" s="65"/>
      <c r="B1705" s="65"/>
      <c r="C1705" s="65"/>
      <c r="D1705" s="65"/>
      <c r="E1705" s="65"/>
      <c r="F1705" s="65"/>
      <c r="G1705" s="65"/>
      <c r="H1705" s="113"/>
    </row>
    <row r="1706" spans="1:8">
      <c r="A1706" s="65"/>
      <c r="B1706" s="65"/>
      <c r="C1706" s="65"/>
      <c r="D1706" s="65"/>
      <c r="E1706" s="65"/>
      <c r="F1706" s="65"/>
      <c r="G1706" s="65"/>
      <c r="H1706" s="113"/>
    </row>
    <row r="1707" spans="1:8">
      <c r="A1707" s="65"/>
      <c r="B1707" s="65"/>
      <c r="C1707" s="65"/>
      <c r="D1707" s="65"/>
      <c r="E1707" s="65"/>
      <c r="F1707" s="65"/>
      <c r="G1707" s="65"/>
      <c r="H1707" s="113"/>
    </row>
    <row r="1708" spans="1:8">
      <c r="A1708" s="65"/>
      <c r="B1708" s="65"/>
      <c r="C1708" s="65"/>
      <c r="D1708" s="65"/>
      <c r="E1708" s="65"/>
      <c r="F1708" s="65"/>
      <c r="G1708" s="65"/>
      <c r="H1708" s="113"/>
    </row>
    <row r="1709" spans="1:8">
      <c r="A1709" s="65"/>
      <c r="B1709" s="65"/>
      <c r="C1709" s="65"/>
      <c r="D1709" s="65"/>
      <c r="E1709" s="65"/>
      <c r="F1709" s="65"/>
      <c r="G1709" s="65"/>
      <c r="H1709" s="113"/>
    </row>
    <row r="1710" spans="1:8">
      <c r="A1710" s="65"/>
      <c r="B1710" s="65"/>
      <c r="C1710" s="65"/>
      <c r="D1710" s="65"/>
      <c r="E1710" s="65"/>
      <c r="F1710" s="65"/>
      <c r="G1710" s="65"/>
      <c r="H1710" s="113"/>
    </row>
    <row r="1711" spans="1:8">
      <c r="A1711" s="65"/>
      <c r="B1711" s="65"/>
      <c r="C1711" s="65"/>
      <c r="D1711" s="65"/>
      <c r="E1711" s="65"/>
      <c r="F1711" s="65"/>
      <c r="G1711" s="65"/>
      <c r="H1711" s="113"/>
    </row>
    <row r="1712" spans="1:8">
      <c r="A1712" s="65"/>
      <c r="B1712" s="65"/>
      <c r="C1712" s="65"/>
      <c r="D1712" s="65"/>
      <c r="E1712" s="65"/>
      <c r="F1712" s="65"/>
      <c r="G1712" s="65"/>
      <c r="H1712" s="113"/>
    </row>
    <row r="1713" spans="1:8">
      <c r="A1713" s="65"/>
      <c r="B1713" s="65"/>
      <c r="C1713" s="65"/>
      <c r="D1713" s="65"/>
      <c r="E1713" s="65"/>
      <c r="F1713" s="65"/>
      <c r="G1713" s="65"/>
      <c r="H1713" s="113"/>
    </row>
    <row r="1714" spans="1:8">
      <c r="A1714" s="65"/>
      <c r="B1714" s="65"/>
      <c r="C1714" s="65"/>
      <c r="D1714" s="65"/>
      <c r="E1714" s="65"/>
      <c r="F1714" s="65"/>
      <c r="G1714" s="65"/>
      <c r="H1714" s="113"/>
    </row>
    <row r="1715" spans="1:8">
      <c r="A1715" s="65"/>
      <c r="B1715" s="65"/>
      <c r="C1715" s="65"/>
      <c r="D1715" s="65"/>
      <c r="E1715" s="65"/>
      <c r="F1715" s="65"/>
      <c r="G1715" s="65"/>
      <c r="H1715" s="113"/>
    </row>
    <row r="1716" spans="1:8">
      <c r="A1716" s="65"/>
      <c r="B1716" s="65"/>
      <c r="C1716" s="65"/>
      <c r="D1716" s="65"/>
      <c r="E1716" s="65"/>
      <c r="F1716" s="65"/>
      <c r="G1716" s="65"/>
      <c r="H1716" s="113"/>
    </row>
    <row r="1717" spans="1:8">
      <c r="A1717" s="65"/>
      <c r="B1717" s="65"/>
      <c r="C1717" s="65"/>
      <c r="D1717" s="65"/>
      <c r="E1717" s="65"/>
      <c r="F1717" s="65"/>
      <c r="G1717" s="65"/>
      <c r="H1717" s="113"/>
    </row>
    <row r="1718" spans="1:8">
      <c r="A1718" s="65"/>
      <c r="B1718" s="65"/>
      <c r="C1718" s="65"/>
      <c r="D1718" s="65"/>
      <c r="E1718" s="65"/>
      <c r="F1718" s="65"/>
      <c r="G1718" s="65"/>
      <c r="H1718" s="113"/>
    </row>
    <row r="1719" spans="1:8">
      <c r="A1719" s="65"/>
      <c r="B1719" s="65"/>
      <c r="C1719" s="65"/>
      <c r="D1719" s="65"/>
      <c r="E1719" s="65"/>
      <c r="F1719" s="65"/>
      <c r="G1719" s="65"/>
      <c r="H1719" s="113"/>
    </row>
    <row r="1720" spans="1:8">
      <c r="A1720" s="65"/>
      <c r="B1720" s="65"/>
      <c r="C1720" s="65"/>
      <c r="D1720" s="65"/>
      <c r="E1720" s="65"/>
      <c r="F1720" s="65"/>
      <c r="G1720" s="65"/>
      <c r="H1720" s="113"/>
    </row>
    <row r="1721" spans="1:8">
      <c r="A1721" s="65"/>
      <c r="B1721" s="65"/>
      <c r="C1721" s="65"/>
      <c r="D1721" s="65"/>
      <c r="E1721" s="65"/>
      <c r="F1721" s="65"/>
      <c r="G1721" s="65"/>
      <c r="H1721" s="113"/>
    </row>
    <row r="1722" spans="1:8">
      <c r="A1722" s="65"/>
      <c r="B1722" s="65"/>
      <c r="C1722" s="65"/>
      <c r="D1722" s="65"/>
      <c r="E1722" s="65"/>
      <c r="F1722" s="65"/>
      <c r="G1722" s="65"/>
      <c r="H1722" s="113"/>
    </row>
    <row r="1723" spans="1:8">
      <c r="A1723" s="65"/>
      <c r="B1723" s="65"/>
      <c r="C1723" s="65"/>
      <c r="D1723" s="65"/>
      <c r="E1723" s="65"/>
      <c r="F1723" s="65"/>
      <c r="G1723" s="65"/>
      <c r="H1723" s="113"/>
    </row>
    <row r="1724" spans="1:8">
      <c r="A1724" s="65"/>
      <c r="B1724" s="65"/>
      <c r="C1724" s="65"/>
      <c r="D1724" s="65"/>
      <c r="E1724" s="65"/>
      <c r="F1724" s="65"/>
      <c r="G1724" s="65"/>
      <c r="H1724" s="113"/>
    </row>
    <row r="1725" spans="1:8">
      <c r="A1725" s="65"/>
      <c r="B1725" s="65"/>
      <c r="C1725" s="65"/>
      <c r="D1725" s="65"/>
      <c r="E1725" s="65"/>
      <c r="F1725" s="65"/>
      <c r="G1725" s="65"/>
      <c r="H1725" s="113"/>
    </row>
    <row r="1726" spans="1:8">
      <c r="A1726" s="65"/>
      <c r="B1726" s="65"/>
      <c r="C1726" s="65"/>
      <c r="D1726" s="65"/>
      <c r="E1726" s="65"/>
      <c r="F1726" s="65"/>
      <c r="G1726" s="65"/>
      <c r="H1726" s="113"/>
    </row>
    <row r="1727" spans="1:8">
      <c r="A1727" s="65"/>
      <c r="B1727" s="65"/>
      <c r="C1727" s="65"/>
      <c r="D1727" s="65"/>
      <c r="E1727" s="65"/>
      <c r="F1727" s="65"/>
      <c r="G1727" s="65"/>
      <c r="H1727" s="113"/>
    </row>
    <row r="1728" spans="1:8">
      <c r="A1728" s="65"/>
      <c r="B1728" s="65"/>
      <c r="C1728" s="65"/>
      <c r="D1728" s="65"/>
      <c r="E1728" s="65"/>
      <c r="F1728" s="65"/>
      <c r="G1728" s="65"/>
      <c r="H1728" s="113"/>
    </row>
    <row r="1729" spans="1:8">
      <c r="A1729" s="65"/>
      <c r="B1729" s="65"/>
      <c r="C1729" s="65"/>
      <c r="D1729" s="65"/>
      <c r="E1729" s="65"/>
      <c r="F1729" s="65"/>
      <c r="G1729" s="65"/>
      <c r="H1729" s="113"/>
    </row>
    <row r="1730" spans="1:8">
      <c r="A1730" s="65"/>
      <c r="B1730" s="65"/>
      <c r="C1730" s="65"/>
      <c r="D1730" s="65"/>
      <c r="E1730" s="65"/>
      <c r="F1730" s="65"/>
      <c r="G1730" s="65"/>
      <c r="H1730" s="113"/>
    </row>
    <row r="1731" spans="1:8">
      <c r="A1731" s="65"/>
      <c r="B1731" s="65"/>
      <c r="C1731" s="65"/>
      <c r="D1731" s="65"/>
      <c r="E1731" s="65"/>
      <c r="F1731" s="65"/>
      <c r="G1731" s="65"/>
      <c r="H1731" s="113"/>
    </row>
    <row r="1732" spans="1:8">
      <c r="A1732" s="65"/>
      <c r="B1732" s="65"/>
      <c r="C1732" s="65"/>
      <c r="D1732" s="65"/>
      <c r="E1732" s="65"/>
      <c r="F1732" s="65"/>
      <c r="G1732" s="65"/>
      <c r="H1732" s="113"/>
    </row>
    <row r="1733" spans="1:8">
      <c r="A1733" s="65"/>
      <c r="B1733" s="65"/>
      <c r="C1733" s="65"/>
      <c r="D1733" s="65"/>
      <c r="E1733" s="65"/>
      <c r="F1733" s="65"/>
      <c r="G1733" s="65"/>
      <c r="H1733" s="113"/>
    </row>
    <row r="1734" spans="1:8">
      <c r="A1734" s="65"/>
      <c r="B1734" s="65"/>
      <c r="C1734" s="65"/>
      <c r="D1734" s="65"/>
      <c r="E1734" s="65"/>
      <c r="F1734" s="65"/>
      <c r="G1734" s="65"/>
      <c r="H1734" s="113"/>
    </row>
    <row r="1735" spans="1:8">
      <c r="A1735" s="65"/>
      <c r="B1735" s="65"/>
      <c r="C1735" s="65"/>
      <c r="D1735" s="65"/>
      <c r="E1735" s="65"/>
      <c r="F1735" s="65"/>
      <c r="G1735" s="65"/>
      <c r="H1735" s="113"/>
    </row>
    <row r="1736" spans="1:8">
      <c r="A1736" s="65"/>
      <c r="B1736" s="65"/>
      <c r="C1736" s="65"/>
      <c r="D1736" s="65"/>
      <c r="E1736" s="65"/>
      <c r="F1736" s="65"/>
      <c r="G1736" s="65"/>
      <c r="H1736" s="113"/>
    </row>
    <row r="1737" spans="1:8">
      <c r="A1737" s="65"/>
      <c r="B1737" s="65"/>
      <c r="C1737" s="65"/>
      <c r="D1737" s="65"/>
      <c r="E1737" s="65"/>
      <c r="F1737" s="65"/>
      <c r="G1737" s="65"/>
      <c r="H1737" s="113"/>
    </row>
    <row r="1738" spans="1:8">
      <c r="A1738" s="65"/>
      <c r="B1738" s="65"/>
      <c r="C1738" s="65"/>
      <c r="D1738" s="65"/>
      <c r="E1738" s="65"/>
      <c r="F1738" s="65"/>
      <c r="G1738" s="65"/>
      <c r="H1738" s="113"/>
    </row>
    <row r="1739" spans="1:8">
      <c r="A1739" s="65"/>
      <c r="B1739" s="65"/>
      <c r="C1739" s="65"/>
      <c r="D1739" s="65"/>
      <c r="E1739" s="65"/>
      <c r="F1739" s="65"/>
      <c r="G1739" s="65"/>
      <c r="H1739" s="113"/>
    </row>
    <row r="1740" spans="1:8">
      <c r="A1740" s="65"/>
      <c r="B1740" s="65"/>
      <c r="C1740" s="65"/>
      <c r="D1740" s="65"/>
      <c r="E1740" s="65"/>
      <c r="F1740" s="65"/>
      <c r="G1740" s="65"/>
      <c r="H1740" s="113"/>
    </row>
    <row r="1741" spans="1:8">
      <c r="A1741" s="65"/>
      <c r="B1741" s="65"/>
      <c r="C1741" s="65"/>
      <c r="D1741" s="65"/>
      <c r="E1741" s="65"/>
      <c r="F1741" s="65"/>
      <c r="G1741" s="65"/>
      <c r="H1741" s="113"/>
    </row>
    <row r="1742" spans="1:8">
      <c r="A1742" s="65"/>
      <c r="B1742" s="65"/>
      <c r="C1742" s="65"/>
      <c r="D1742" s="65"/>
      <c r="E1742" s="65"/>
      <c r="F1742" s="65"/>
      <c r="G1742" s="65"/>
      <c r="H1742" s="113"/>
    </row>
    <row r="1743" spans="1:8">
      <c r="A1743" s="65"/>
      <c r="B1743" s="65"/>
      <c r="C1743" s="65"/>
      <c r="D1743" s="65"/>
      <c r="E1743" s="65"/>
      <c r="F1743" s="65"/>
      <c r="G1743" s="65"/>
      <c r="H1743" s="113"/>
    </row>
    <row r="1744" spans="1:8">
      <c r="A1744" s="65"/>
      <c r="B1744" s="65"/>
      <c r="C1744" s="65"/>
      <c r="D1744" s="65"/>
      <c r="E1744" s="65"/>
      <c r="F1744" s="65"/>
      <c r="G1744" s="65"/>
      <c r="H1744" s="113"/>
    </row>
    <row r="1745" spans="1:8">
      <c r="A1745" s="65"/>
      <c r="B1745" s="65"/>
      <c r="C1745" s="65"/>
      <c r="D1745" s="65"/>
      <c r="E1745" s="65"/>
      <c r="F1745" s="65"/>
      <c r="G1745" s="65"/>
      <c r="H1745" s="113"/>
    </row>
    <row r="1746" spans="1:8">
      <c r="A1746" s="65"/>
      <c r="B1746" s="65"/>
      <c r="C1746" s="65"/>
      <c r="D1746" s="65"/>
      <c r="E1746" s="65"/>
      <c r="F1746" s="65"/>
      <c r="G1746" s="65"/>
      <c r="H1746" s="113"/>
    </row>
    <row r="1747" spans="1:8">
      <c r="A1747" s="65"/>
      <c r="B1747" s="65"/>
      <c r="C1747" s="65"/>
      <c r="D1747" s="65"/>
      <c r="E1747" s="65"/>
      <c r="F1747" s="65"/>
      <c r="G1747" s="65"/>
      <c r="H1747" s="113"/>
    </row>
    <row r="1748" spans="1:8">
      <c r="A1748" s="65"/>
      <c r="B1748" s="65"/>
      <c r="C1748" s="65"/>
      <c r="D1748" s="65"/>
      <c r="E1748" s="65"/>
      <c r="F1748" s="65"/>
      <c r="G1748" s="65"/>
      <c r="H1748" s="113"/>
    </row>
    <row r="1749" spans="1:8">
      <c r="A1749" s="65"/>
      <c r="B1749" s="65"/>
      <c r="C1749" s="65"/>
      <c r="D1749" s="65"/>
      <c r="E1749" s="65"/>
      <c r="F1749" s="65"/>
      <c r="G1749" s="65"/>
      <c r="H1749" s="113"/>
    </row>
    <row r="1750" spans="1:8">
      <c r="A1750" s="65"/>
      <c r="B1750" s="65"/>
      <c r="C1750" s="65"/>
      <c r="D1750" s="65"/>
      <c r="E1750" s="65"/>
      <c r="F1750" s="65"/>
      <c r="G1750" s="65"/>
      <c r="H1750" s="113"/>
    </row>
    <row r="1751" spans="1:8">
      <c r="A1751" s="65"/>
      <c r="B1751" s="65"/>
      <c r="C1751" s="65"/>
      <c r="D1751" s="65"/>
      <c r="E1751" s="65"/>
      <c r="F1751" s="65"/>
      <c r="G1751" s="65"/>
      <c r="H1751" s="113"/>
    </row>
    <row r="1752" spans="1:8">
      <c r="A1752" s="65"/>
      <c r="B1752" s="65"/>
      <c r="C1752" s="65"/>
      <c r="D1752" s="65"/>
      <c r="E1752" s="65"/>
      <c r="F1752" s="65"/>
      <c r="G1752" s="65"/>
      <c r="H1752" s="113"/>
    </row>
    <row r="1753" spans="1:8">
      <c r="A1753" s="65"/>
      <c r="B1753" s="65"/>
      <c r="C1753" s="65"/>
      <c r="D1753" s="65"/>
      <c r="E1753" s="65"/>
      <c r="F1753" s="65"/>
      <c r="G1753" s="65"/>
      <c r="H1753" s="113"/>
    </row>
    <row r="1754" spans="1:8">
      <c r="A1754" s="65"/>
      <c r="B1754" s="65"/>
      <c r="C1754" s="65"/>
      <c r="D1754" s="65"/>
      <c r="E1754" s="65"/>
      <c r="F1754" s="65"/>
      <c r="G1754" s="65"/>
      <c r="H1754" s="113"/>
    </row>
    <row r="1755" spans="1:8">
      <c r="A1755" s="65"/>
      <c r="B1755" s="65"/>
      <c r="C1755" s="65"/>
      <c r="D1755" s="65"/>
      <c r="E1755" s="65"/>
      <c r="F1755" s="65"/>
      <c r="G1755" s="65"/>
      <c r="H1755" s="113"/>
    </row>
    <row r="1756" spans="1:8">
      <c r="A1756" s="65"/>
      <c r="B1756" s="65"/>
      <c r="C1756" s="65"/>
      <c r="D1756" s="65"/>
      <c r="E1756" s="65"/>
      <c r="F1756" s="65"/>
      <c r="G1756" s="65"/>
      <c r="H1756" s="113"/>
    </row>
    <row r="1757" spans="1:8">
      <c r="A1757" s="65"/>
      <c r="B1757" s="65"/>
      <c r="C1757" s="65"/>
      <c r="D1757" s="65"/>
      <c r="E1757" s="65"/>
      <c r="F1757" s="65"/>
      <c r="G1757" s="65"/>
      <c r="H1757" s="113"/>
    </row>
    <row r="1758" spans="1:8">
      <c r="A1758" s="65"/>
      <c r="B1758" s="65"/>
      <c r="C1758" s="65"/>
      <c r="D1758" s="65"/>
      <c r="E1758" s="65"/>
      <c r="F1758" s="65"/>
      <c r="G1758" s="65"/>
      <c r="H1758" s="113"/>
    </row>
    <row r="1759" spans="1:8">
      <c r="A1759" s="65"/>
      <c r="B1759" s="65"/>
      <c r="C1759" s="65"/>
      <c r="D1759" s="65"/>
      <c r="E1759" s="65"/>
      <c r="F1759" s="65"/>
      <c r="G1759" s="65"/>
      <c r="H1759" s="113"/>
    </row>
    <row r="1760" spans="1:8">
      <c r="A1760" s="65"/>
      <c r="B1760" s="65"/>
      <c r="C1760" s="65"/>
      <c r="D1760" s="65"/>
      <c r="E1760" s="65"/>
      <c r="F1760" s="65"/>
      <c r="G1760" s="65"/>
      <c r="H1760" s="113"/>
    </row>
    <row r="1761" spans="1:8">
      <c r="A1761" s="65"/>
      <c r="B1761" s="65"/>
      <c r="C1761" s="65"/>
      <c r="D1761" s="65"/>
      <c r="E1761" s="65"/>
      <c r="F1761" s="65"/>
      <c r="G1761" s="65"/>
      <c r="H1761" s="113"/>
    </row>
    <row r="1762" spans="1:8">
      <c r="A1762" s="65"/>
      <c r="B1762" s="65"/>
      <c r="C1762" s="65"/>
      <c r="D1762" s="65"/>
      <c r="E1762" s="65"/>
      <c r="F1762" s="65"/>
      <c r="G1762" s="65"/>
      <c r="H1762" s="113"/>
    </row>
    <row r="1763" spans="1:8">
      <c r="A1763" s="65"/>
      <c r="B1763" s="65"/>
      <c r="C1763" s="65"/>
      <c r="D1763" s="65"/>
      <c r="E1763" s="65"/>
      <c r="F1763" s="65"/>
      <c r="G1763" s="65"/>
      <c r="H1763" s="113"/>
    </row>
    <row r="1764" spans="1:8">
      <c r="A1764" s="65"/>
      <c r="B1764" s="65"/>
      <c r="C1764" s="65"/>
      <c r="D1764" s="65"/>
      <c r="E1764" s="65"/>
      <c r="F1764" s="65"/>
      <c r="G1764" s="65"/>
      <c r="H1764" s="113"/>
    </row>
    <row r="1765" spans="1:8">
      <c r="A1765" s="65"/>
      <c r="B1765" s="65"/>
      <c r="C1765" s="65"/>
      <c r="D1765" s="65"/>
      <c r="E1765" s="65"/>
      <c r="F1765" s="65"/>
      <c r="G1765" s="65"/>
      <c r="H1765" s="113"/>
    </row>
    <row r="1766" spans="1:8">
      <c r="A1766" s="65"/>
      <c r="B1766" s="65"/>
      <c r="C1766" s="65"/>
      <c r="D1766" s="65"/>
      <c r="E1766" s="65"/>
      <c r="F1766" s="65"/>
      <c r="G1766" s="65"/>
      <c r="H1766" s="113"/>
    </row>
    <row r="1767" spans="1:8">
      <c r="A1767" s="65"/>
      <c r="B1767" s="65"/>
      <c r="C1767" s="65"/>
      <c r="D1767" s="65"/>
      <c r="E1767" s="65"/>
      <c r="F1767" s="65"/>
      <c r="G1767" s="65"/>
      <c r="H1767" s="113"/>
    </row>
    <row r="1768" spans="1:8">
      <c r="A1768" s="65"/>
      <c r="B1768" s="65"/>
      <c r="C1768" s="65"/>
      <c r="D1768" s="65"/>
      <c r="E1768" s="65"/>
      <c r="F1768" s="65"/>
      <c r="G1768" s="65"/>
      <c r="H1768" s="113"/>
    </row>
    <row r="1769" spans="1:8">
      <c r="A1769" s="65"/>
      <c r="B1769" s="65"/>
      <c r="C1769" s="65"/>
      <c r="D1769" s="65"/>
      <c r="E1769" s="65"/>
      <c r="F1769" s="65"/>
      <c r="G1769" s="65"/>
      <c r="H1769" s="113"/>
    </row>
    <row r="1770" spans="1:8">
      <c r="A1770" s="65"/>
      <c r="B1770" s="65"/>
      <c r="C1770" s="65"/>
      <c r="D1770" s="65"/>
      <c r="E1770" s="65"/>
      <c r="F1770" s="65"/>
      <c r="G1770" s="65"/>
      <c r="H1770" s="113"/>
    </row>
    <row r="1771" spans="1:8">
      <c r="A1771" s="65"/>
      <c r="B1771" s="65"/>
      <c r="C1771" s="65"/>
      <c r="D1771" s="65"/>
      <c r="E1771" s="65"/>
      <c r="F1771" s="65"/>
      <c r="G1771" s="65"/>
      <c r="H1771" s="113"/>
    </row>
    <row r="1772" spans="1:8">
      <c r="A1772" s="65"/>
      <c r="B1772" s="65"/>
      <c r="C1772" s="65"/>
      <c r="D1772" s="65"/>
      <c r="E1772" s="65"/>
      <c r="F1772" s="65"/>
      <c r="G1772" s="65"/>
      <c r="H1772" s="113"/>
    </row>
    <row r="1773" spans="1:8">
      <c r="A1773" s="65"/>
      <c r="B1773" s="65"/>
      <c r="C1773" s="65"/>
      <c r="D1773" s="65"/>
      <c r="E1773" s="65"/>
      <c r="F1773" s="65"/>
      <c r="G1773" s="65"/>
      <c r="H1773" s="113"/>
    </row>
    <row r="1774" spans="1:8">
      <c r="A1774" s="65"/>
      <c r="B1774" s="65"/>
      <c r="C1774" s="65"/>
      <c r="D1774" s="65"/>
      <c r="E1774" s="65"/>
      <c r="F1774" s="65"/>
      <c r="G1774" s="65"/>
      <c r="H1774" s="113"/>
    </row>
    <row r="1775" spans="1:8">
      <c r="A1775" s="65"/>
      <c r="B1775" s="65"/>
      <c r="C1775" s="65"/>
      <c r="D1775" s="65"/>
      <c r="E1775" s="65"/>
      <c r="F1775" s="65"/>
      <c r="G1775" s="65"/>
      <c r="H1775" s="113"/>
    </row>
    <row r="1776" spans="1:8">
      <c r="A1776" s="65"/>
      <c r="B1776" s="65"/>
      <c r="C1776" s="65"/>
      <c r="D1776" s="65"/>
      <c r="E1776" s="65"/>
      <c r="F1776" s="65"/>
      <c r="G1776" s="65"/>
      <c r="H1776" s="113"/>
    </row>
    <row r="1777" spans="1:8">
      <c r="A1777" s="65"/>
      <c r="B1777" s="65"/>
      <c r="C1777" s="65"/>
      <c r="D1777" s="65"/>
      <c r="E1777" s="65"/>
      <c r="F1777" s="65"/>
      <c r="G1777" s="65"/>
      <c r="H1777" s="113"/>
    </row>
    <row r="1778" spans="1:8">
      <c r="A1778" s="65"/>
      <c r="B1778" s="65"/>
      <c r="C1778" s="65"/>
      <c r="D1778" s="65"/>
      <c r="E1778" s="65"/>
      <c r="F1778" s="65"/>
      <c r="G1778" s="65"/>
      <c r="H1778" s="113"/>
    </row>
    <row r="1779" spans="1:8">
      <c r="A1779" s="65"/>
      <c r="B1779" s="65"/>
      <c r="C1779" s="65"/>
      <c r="D1779" s="65"/>
      <c r="E1779" s="65"/>
      <c r="F1779" s="65"/>
      <c r="G1779" s="65"/>
      <c r="H1779" s="113"/>
    </row>
    <row r="1780" spans="1:8">
      <c r="A1780" s="65"/>
      <c r="B1780" s="65"/>
      <c r="C1780" s="65"/>
      <c r="D1780" s="65"/>
      <c r="E1780" s="65"/>
      <c r="F1780" s="65"/>
      <c r="G1780" s="65"/>
      <c r="H1780" s="113"/>
    </row>
    <row r="1781" spans="1:8">
      <c r="A1781" s="65"/>
      <c r="B1781" s="65"/>
      <c r="C1781" s="65"/>
      <c r="D1781" s="65"/>
      <c r="E1781" s="65"/>
      <c r="F1781" s="65"/>
      <c r="G1781" s="65"/>
      <c r="H1781" s="113"/>
    </row>
    <row r="1782" spans="1:8">
      <c r="A1782" s="65"/>
      <c r="B1782" s="65"/>
      <c r="C1782" s="65"/>
      <c r="D1782" s="65"/>
      <c r="E1782" s="65"/>
      <c r="F1782" s="65"/>
      <c r="G1782" s="65"/>
      <c r="H1782" s="113"/>
    </row>
    <row r="1783" spans="1:8">
      <c r="A1783" s="65"/>
      <c r="B1783" s="65"/>
      <c r="C1783" s="65"/>
      <c r="D1783" s="65"/>
      <c r="E1783" s="65"/>
      <c r="F1783" s="65"/>
      <c r="G1783" s="65"/>
      <c r="H1783" s="113"/>
    </row>
    <row r="1784" spans="1:8">
      <c r="A1784" s="65"/>
      <c r="B1784" s="65"/>
      <c r="C1784" s="65"/>
      <c r="D1784" s="65"/>
      <c r="E1784" s="65"/>
      <c r="F1784" s="65"/>
      <c r="G1784" s="65"/>
      <c r="H1784" s="113"/>
    </row>
    <row r="1785" spans="1:8">
      <c r="A1785" s="65"/>
      <c r="B1785" s="65"/>
      <c r="C1785" s="65"/>
      <c r="D1785" s="65"/>
      <c r="E1785" s="65"/>
      <c r="F1785" s="65"/>
      <c r="G1785" s="65"/>
      <c r="H1785" s="113"/>
    </row>
    <row r="1786" spans="1:8">
      <c r="A1786" s="65"/>
      <c r="B1786" s="65"/>
      <c r="C1786" s="65"/>
      <c r="D1786" s="65"/>
      <c r="E1786" s="65"/>
      <c r="F1786" s="65"/>
      <c r="G1786" s="65"/>
      <c r="H1786" s="113"/>
    </row>
    <row r="1787" spans="1:8">
      <c r="A1787" s="65"/>
      <c r="B1787" s="65"/>
      <c r="C1787" s="65"/>
      <c r="D1787" s="65"/>
      <c r="E1787" s="65"/>
      <c r="F1787" s="65"/>
      <c r="G1787" s="65"/>
      <c r="H1787" s="113"/>
    </row>
    <row r="1788" spans="1:8">
      <c r="A1788" s="65"/>
      <c r="B1788" s="65"/>
      <c r="C1788" s="65"/>
      <c r="D1788" s="65"/>
      <c r="E1788" s="65"/>
      <c r="F1788" s="65"/>
      <c r="G1788" s="65"/>
      <c r="H1788" s="113"/>
    </row>
    <row r="1789" spans="1:8">
      <c r="A1789" s="65"/>
      <c r="B1789" s="65"/>
      <c r="C1789" s="65"/>
      <c r="D1789" s="65"/>
      <c r="E1789" s="65"/>
      <c r="F1789" s="65"/>
      <c r="G1789" s="65"/>
      <c r="H1789" s="113"/>
    </row>
    <row r="1790" spans="1:8">
      <c r="A1790" s="65"/>
      <c r="B1790" s="65"/>
      <c r="C1790" s="65"/>
      <c r="D1790" s="65"/>
      <c r="E1790" s="65"/>
      <c r="F1790" s="65"/>
      <c r="G1790" s="65"/>
      <c r="H1790" s="113"/>
    </row>
    <row r="1791" spans="1:8">
      <c r="A1791" s="65"/>
      <c r="B1791" s="65"/>
      <c r="C1791" s="65"/>
      <c r="D1791" s="65"/>
      <c r="E1791" s="65"/>
      <c r="F1791" s="65"/>
      <c r="G1791" s="65"/>
      <c r="H1791" s="113"/>
    </row>
    <row r="1792" spans="1:8">
      <c r="A1792" s="65"/>
      <c r="B1792" s="65"/>
      <c r="C1792" s="65"/>
      <c r="D1792" s="65"/>
      <c r="E1792" s="65"/>
      <c r="F1792" s="65"/>
      <c r="G1792" s="65"/>
      <c r="H1792" s="113"/>
    </row>
    <row r="1793" spans="1:8">
      <c r="A1793" s="65"/>
      <c r="B1793" s="65"/>
      <c r="C1793" s="65"/>
      <c r="D1793" s="65"/>
      <c r="E1793" s="65"/>
      <c r="F1793" s="65"/>
      <c r="G1793" s="65"/>
      <c r="H1793" s="113"/>
    </row>
    <row r="1794" spans="1:8">
      <c r="A1794" s="65"/>
      <c r="B1794" s="65"/>
      <c r="C1794" s="65"/>
      <c r="D1794" s="65"/>
      <c r="E1794" s="65"/>
      <c r="F1794" s="65"/>
      <c r="G1794" s="65"/>
      <c r="H1794" s="113"/>
    </row>
    <row r="1795" spans="1:8">
      <c r="A1795" s="65"/>
      <c r="B1795" s="65"/>
      <c r="C1795" s="65"/>
      <c r="D1795" s="65"/>
      <c r="E1795" s="65"/>
      <c r="F1795" s="65"/>
      <c r="G1795" s="65"/>
      <c r="H1795" s="113"/>
    </row>
    <row r="1796" spans="1:8">
      <c r="A1796" s="65"/>
      <c r="B1796" s="65"/>
      <c r="C1796" s="65"/>
      <c r="D1796" s="65"/>
      <c r="E1796" s="65"/>
      <c r="F1796" s="65"/>
      <c r="G1796" s="65"/>
      <c r="H1796" s="113"/>
    </row>
    <row r="1797" spans="1:8">
      <c r="A1797" s="65"/>
      <c r="B1797" s="65"/>
      <c r="C1797" s="65"/>
      <c r="D1797" s="65"/>
      <c r="E1797" s="65"/>
      <c r="F1797" s="65"/>
      <c r="G1797" s="65"/>
      <c r="H1797" s="113"/>
    </row>
    <row r="1798" spans="1:8">
      <c r="A1798" s="65"/>
      <c r="B1798" s="65"/>
      <c r="C1798" s="65"/>
      <c r="D1798" s="65"/>
      <c r="E1798" s="65"/>
      <c r="F1798" s="65"/>
      <c r="G1798" s="65"/>
      <c r="H1798" s="113"/>
    </row>
    <row r="1799" spans="1:8">
      <c r="A1799" s="65"/>
      <c r="B1799" s="65"/>
      <c r="C1799" s="65"/>
      <c r="D1799" s="65"/>
      <c r="E1799" s="65"/>
      <c r="F1799" s="65"/>
      <c r="G1799" s="65"/>
      <c r="H1799" s="113"/>
    </row>
    <row r="1800" spans="1:8">
      <c r="A1800" s="65"/>
      <c r="B1800" s="65"/>
      <c r="C1800" s="65"/>
      <c r="D1800" s="65"/>
      <c r="E1800" s="65"/>
      <c r="F1800" s="65"/>
      <c r="G1800" s="65"/>
      <c r="H1800" s="113"/>
    </row>
    <row r="1801" spans="1:8">
      <c r="A1801" s="65"/>
      <c r="B1801" s="65"/>
      <c r="C1801" s="65"/>
      <c r="D1801" s="65"/>
      <c r="E1801" s="65"/>
      <c r="F1801" s="65"/>
      <c r="G1801" s="65"/>
      <c r="H1801" s="113"/>
    </row>
    <row r="1802" spans="1:8">
      <c r="A1802" s="65"/>
      <c r="B1802" s="65"/>
      <c r="C1802" s="65"/>
      <c r="D1802" s="65"/>
      <c r="E1802" s="65"/>
      <c r="F1802" s="65"/>
      <c r="G1802" s="65"/>
      <c r="H1802" s="113"/>
    </row>
    <row r="1803" spans="1:8">
      <c r="A1803" s="65"/>
      <c r="B1803" s="65"/>
      <c r="C1803" s="65"/>
      <c r="D1803" s="65"/>
      <c r="E1803" s="65"/>
      <c r="F1803" s="65"/>
      <c r="G1803" s="65"/>
      <c r="H1803" s="113"/>
    </row>
    <row r="1804" spans="1:8">
      <c r="A1804" s="65"/>
      <c r="B1804" s="65"/>
      <c r="C1804" s="65"/>
      <c r="D1804" s="65"/>
      <c r="E1804" s="65"/>
      <c r="F1804" s="65"/>
      <c r="G1804" s="65"/>
      <c r="H1804" s="113"/>
    </row>
    <row r="1805" spans="1:8">
      <c r="A1805" s="65"/>
      <c r="B1805" s="65"/>
      <c r="C1805" s="65"/>
      <c r="D1805" s="65"/>
      <c r="E1805" s="65"/>
      <c r="F1805" s="65"/>
      <c r="G1805" s="65"/>
      <c r="H1805" s="113"/>
    </row>
    <row r="1806" spans="1:8">
      <c r="A1806" s="65"/>
      <c r="B1806" s="65"/>
      <c r="C1806" s="65"/>
      <c r="D1806" s="65"/>
      <c r="E1806" s="65"/>
      <c r="F1806" s="65"/>
      <c r="G1806" s="65"/>
      <c r="H1806" s="113"/>
    </row>
    <row r="1807" spans="1:8">
      <c r="A1807" s="65"/>
      <c r="B1807" s="65"/>
      <c r="C1807" s="65"/>
      <c r="D1807" s="65"/>
      <c r="E1807" s="65"/>
      <c r="F1807" s="65"/>
      <c r="G1807" s="65"/>
      <c r="H1807" s="113"/>
    </row>
    <row r="1808" spans="1:8">
      <c r="A1808" s="65"/>
      <c r="B1808" s="65"/>
      <c r="C1808" s="65"/>
      <c r="D1808" s="65"/>
      <c r="E1808" s="65"/>
      <c r="F1808" s="65"/>
      <c r="G1808" s="65"/>
      <c r="H1808" s="113"/>
    </row>
    <row r="1809" spans="1:8">
      <c r="A1809" s="65"/>
      <c r="B1809" s="65"/>
      <c r="C1809" s="65"/>
      <c r="D1809" s="65"/>
      <c r="E1809" s="65"/>
      <c r="F1809" s="65"/>
      <c r="G1809" s="65"/>
      <c r="H1809" s="113"/>
    </row>
    <row r="1810" spans="1:8">
      <c r="A1810" s="65"/>
      <c r="B1810" s="65"/>
      <c r="C1810" s="65"/>
      <c r="D1810" s="65"/>
      <c r="E1810" s="65"/>
      <c r="F1810" s="65"/>
      <c r="G1810" s="65"/>
      <c r="H1810" s="113"/>
    </row>
    <row r="1811" spans="1:8">
      <c r="A1811" s="65"/>
      <c r="B1811" s="65"/>
      <c r="C1811" s="65"/>
      <c r="D1811" s="65"/>
      <c r="E1811" s="65"/>
      <c r="F1811" s="65"/>
      <c r="G1811" s="65"/>
      <c r="H1811" s="113"/>
    </row>
    <row r="1812" spans="1:8">
      <c r="A1812" s="65"/>
      <c r="B1812" s="65"/>
      <c r="C1812" s="65"/>
      <c r="D1812" s="65"/>
      <c r="E1812" s="65"/>
      <c r="F1812" s="65"/>
      <c r="G1812" s="65"/>
      <c r="H1812" s="113"/>
    </row>
    <row r="1813" spans="1:8">
      <c r="A1813" s="65"/>
      <c r="B1813" s="65"/>
      <c r="C1813" s="65"/>
      <c r="D1813" s="65"/>
      <c r="E1813" s="65"/>
      <c r="F1813" s="65"/>
      <c r="G1813" s="65"/>
      <c r="H1813" s="113"/>
    </row>
    <row r="1814" spans="1:8">
      <c r="A1814" s="65"/>
      <c r="B1814" s="65"/>
      <c r="C1814" s="65"/>
      <c r="D1814" s="65"/>
      <c r="E1814" s="65"/>
      <c r="F1814" s="65"/>
      <c r="G1814" s="65"/>
      <c r="H1814" s="113"/>
    </row>
    <row r="1815" spans="1:8">
      <c r="A1815" s="65"/>
      <c r="B1815" s="65"/>
      <c r="C1815" s="65"/>
      <c r="D1815" s="65"/>
      <c r="E1815" s="65"/>
      <c r="F1815" s="65"/>
      <c r="G1815" s="65"/>
      <c r="H1815" s="113"/>
    </row>
    <row r="1816" spans="1:8">
      <c r="A1816" s="65"/>
      <c r="B1816" s="65"/>
      <c r="C1816" s="65"/>
      <c r="D1816" s="65"/>
      <c r="E1816" s="65"/>
      <c r="F1816" s="65"/>
      <c r="G1816" s="65"/>
      <c r="H1816" s="113"/>
    </row>
    <row r="1817" spans="1:8">
      <c r="A1817" s="65"/>
      <c r="B1817" s="65"/>
      <c r="C1817" s="65"/>
      <c r="D1817" s="65"/>
      <c r="E1817" s="65"/>
      <c r="F1817" s="65"/>
      <c r="G1817" s="65"/>
      <c r="H1817" s="113"/>
    </row>
    <row r="1818" spans="1:8">
      <c r="A1818" s="65"/>
      <c r="B1818" s="65"/>
      <c r="C1818" s="65"/>
      <c r="D1818" s="65"/>
      <c r="E1818" s="65"/>
      <c r="F1818" s="65"/>
      <c r="G1818" s="65"/>
      <c r="H1818" s="113"/>
    </row>
    <row r="1819" spans="1:8">
      <c r="A1819" s="65"/>
      <c r="B1819" s="65"/>
      <c r="C1819" s="65"/>
      <c r="D1819" s="65"/>
      <c r="E1819" s="65"/>
      <c r="F1819" s="65"/>
      <c r="G1819" s="65"/>
      <c r="H1819" s="113"/>
    </row>
    <row r="1820" spans="1:8">
      <c r="A1820" s="65"/>
      <c r="B1820" s="65"/>
      <c r="C1820" s="65"/>
      <c r="D1820" s="65"/>
      <c r="E1820" s="65"/>
      <c r="F1820" s="65"/>
      <c r="G1820" s="65"/>
      <c r="H1820" s="113"/>
    </row>
    <row r="1821" spans="1:8">
      <c r="A1821" s="65"/>
      <c r="B1821" s="65"/>
      <c r="C1821" s="65"/>
      <c r="D1821" s="65"/>
      <c r="E1821" s="65"/>
      <c r="F1821" s="65"/>
      <c r="G1821" s="65"/>
      <c r="H1821" s="113"/>
    </row>
    <row r="1822" spans="1:8">
      <c r="A1822" s="65"/>
      <c r="B1822" s="65"/>
      <c r="C1822" s="65"/>
      <c r="D1822" s="65"/>
      <c r="E1822" s="65"/>
      <c r="F1822" s="65"/>
      <c r="G1822" s="65"/>
      <c r="H1822" s="113"/>
    </row>
    <row r="1823" spans="1:8">
      <c r="A1823" s="65"/>
      <c r="B1823" s="65"/>
      <c r="C1823" s="65"/>
      <c r="D1823" s="65"/>
      <c r="E1823" s="65"/>
      <c r="F1823" s="65"/>
      <c r="G1823" s="65"/>
      <c r="H1823" s="113"/>
    </row>
    <row r="1824" spans="1:8">
      <c r="A1824" s="65"/>
      <c r="B1824" s="65"/>
      <c r="C1824" s="65"/>
      <c r="D1824" s="65"/>
      <c r="E1824" s="65"/>
      <c r="F1824" s="65"/>
      <c r="G1824" s="65"/>
      <c r="H1824" s="113"/>
    </row>
    <row r="1825" spans="1:8">
      <c r="A1825" s="65"/>
      <c r="B1825" s="65"/>
      <c r="C1825" s="65"/>
      <c r="D1825" s="65"/>
      <c r="E1825" s="65"/>
      <c r="F1825" s="65"/>
      <c r="G1825" s="65"/>
      <c r="H1825" s="113"/>
    </row>
    <row r="1826" spans="1:8">
      <c r="A1826" s="65"/>
      <c r="B1826" s="65"/>
      <c r="C1826" s="65"/>
      <c r="D1826" s="65"/>
      <c r="E1826" s="65"/>
      <c r="F1826" s="65"/>
      <c r="G1826" s="65"/>
      <c r="H1826" s="113"/>
    </row>
    <row r="1827" spans="1:8">
      <c r="A1827" s="65"/>
      <c r="B1827" s="65"/>
      <c r="C1827" s="65"/>
      <c r="D1827" s="65"/>
      <c r="E1827" s="65"/>
      <c r="F1827" s="65"/>
      <c r="G1827" s="65"/>
      <c r="H1827" s="113"/>
    </row>
    <row r="1828" spans="1:8">
      <c r="A1828" s="65"/>
      <c r="B1828" s="65"/>
      <c r="C1828" s="65"/>
      <c r="D1828" s="65"/>
      <c r="E1828" s="65"/>
      <c r="F1828" s="65"/>
      <c r="G1828" s="65"/>
      <c r="H1828" s="113"/>
    </row>
    <row r="1829" spans="1:8">
      <c r="A1829" s="65"/>
      <c r="B1829" s="65"/>
      <c r="C1829" s="65"/>
      <c r="D1829" s="65"/>
      <c r="E1829" s="65"/>
      <c r="F1829" s="65"/>
      <c r="G1829" s="65"/>
      <c r="H1829" s="113"/>
    </row>
    <row r="1830" spans="1:8">
      <c r="A1830" s="65"/>
      <c r="B1830" s="65"/>
      <c r="C1830" s="65"/>
      <c r="D1830" s="65"/>
      <c r="E1830" s="65"/>
      <c r="F1830" s="65"/>
      <c r="G1830" s="65"/>
      <c r="H1830" s="113"/>
    </row>
    <row r="1831" spans="1:8">
      <c r="A1831" s="65"/>
      <c r="B1831" s="65"/>
      <c r="C1831" s="65"/>
      <c r="D1831" s="65"/>
      <c r="E1831" s="65"/>
      <c r="F1831" s="65"/>
      <c r="G1831" s="65"/>
      <c r="H1831" s="113"/>
    </row>
    <row r="1832" spans="1:8">
      <c r="A1832" s="65"/>
      <c r="B1832" s="65"/>
      <c r="C1832" s="65"/>
      <c r="D1832" s="65"/>
      <c r="E1832" s="65"/>
      <c r="F1832" s="65"/>
      <c r="G1832" s="65"/>
      <c r="H1832" s="113"/>
    </row>
    <row r="1833" spans="1:8">
      <c r="A1833" s="65"/>
      <c r="B1833" s="65"/>
      <c r="C1833" s="65"/>
      <c r="D1833" s="65"/>
      <c r="E1833" s="65"/>
      <c r="F1833" s="65"/>
      <c r="G1833" s="65"/>
      <c r="H1833" s="113"/>
    </row>
    <row r="1834" spans="1:8">
      <c r="A1834" s="65"/>
      <c r="B1834" s="65"/>
      <c r="C1834" s="65"/>
      <c r="D1834" s="65"/>
      <c r="E1834" s="65"/>
      <c r="F1834" s="65"/>
      <c r="G1834" s="65"/>
      <c r="H1834" s="113"/>
    </row>
    <row r="1835" spans="1:8">
      <c r="A1835" s="65"/>
      <c r="B1835" s="65"/>
      <c r="C1835" s="65"/>
      <c r="D1835" s="65"/>
      <c r="E1835" s="65"/>
      <c r="F1835" s="65"/>
      <c r="G1835" s="65"/>
      <c r="H1835" s="113"/>
    </row>
    <row r="1836" spans="1:8">
      <c r="A1836" s="65"/>
      <c r="B1836" s="65"/>
      <c r="C1836" s="65"/>
      <c r="D1836" s="65"/>
      <c r="E1836" s="65"/>
      <c r="F1836" s="65"/>
      <c r="G1836" s="65"/>
      <c r="H1836" s="113"/>
    </row>
    <row r="1837" spans="1:8">
      <c r="A1837" s="65"/>
      <c r="B1837" s="65"/>
      <c r="C1837" s="65"/>
      <c r="D1837" s="65"/>
      <c r="E1837" s="65"/>
      <c r="F1837" s="65"/>
      <c r="G1837" s="65"/>
      <c r="H1837" s="113"/>
    </row>
    <row r="1838" spans="1:8">
      <c r="A1838" s="65"/>
      <c r="B1838" s="65"/>
      <c r="C1838" s="65"/>
      <c r="D1838" s="65"/>
      <c r="E1838" s="65"/>
      <c r="F1838" s="65"/>
      <c r="G1838" s="65"/>
      <c r="H1838" s="113"/>
    </row>
    <row r="1839" spans="1:8">
      <c r="A1839" s="65"/>
      <c r="B1839" s="65"/>
      <c r="C1839" s="65"/>
      <c r="D1839" s="65"/>
      <c r="E1839" s="65"/>
      <c r="F1839" s="65"/>
      <c r="G1839" s="65"/>
      <c r="H1839" s="113"/>
    </row>
    <row r="1840" spans="1:8">
      <c r="A1840" s="65"/>
      <c r="B1840" s="65"/>
      <c r="C1840" s="65"/>
      <c r="D1840" s="65"/>
      <c r="E1840" s="65"/>
      <c r="F1840" s="65"/>
      <c r="G1840" s="65"/>
      <c r="H1840" s="113"/>
    </row>
    <row r="1841" spans="1:8">
      <c r="A1841" s="65"/>
      <c r="B1841" s="65"/>
      <c r="C1841" s="65"/>
      <c r="D1841" s="65"/>
      <c r="E1841" s="65"/>
      <c r="F1841" s="65"/>
      <c r="G1841" s="65"/>
      <c r="H1841" s="113"/>
    </row>
    <row r="1842" spans="1:8">
      <c r="A1842" s="65"/>
      <c r="B1842" s="65"/>
      <c r="C1842" s="65"/>
      <c r="D1842" s="65"/>
      <c r="E1842" s="65"/>
      <c r="F1842" s="65"/>
      <c r="G1842" s="65"/>
      <c r="H1842" s="113"/>
    </row>
    <row r="1843" spans="1:8">
      <c r="A1843" s="65"/>
      <c r="B1843" s="65"/>
      <c r="C1843" s="65"/>
      <c r="D1843" s="65"/>
      <c r="E1843" s="65"/>
      <c r="F1843" s="65"/>
      <c r="G1843" s="65"/>
      <c r="H1843" s="113"/>
    </row>
    <row r="1844" spans="1:8">
      <c r="A1844" s="65"/>
      <c r="B1844" s="65"/>
      <c r="C1844" s="65"/>
      <c r="D1844" s="65"/>
      <c r="E1844" s="65"/>
      <c r="F1844" s="65"/>
      <c r="G1844" s="65"/>
      <c r="H1844" s="113"/>
    </row>
    <row r="1845" spans="1:8">
      <c r="A1845" s="65"/>
      <c r="B1845" s="65"/>
      <c r="C1845" s="65"/>
      <c r="D1845" s="65"/>
      <c r="E1845" s="65"/>
      <c r="F1845" s="65"/>
      <c r="G1845" s="65"/>
      <c r="H1845" s="113"/>
    </row>
    <row r="1846" spans="1:8">
      <c r="A1846" s="65"/>
      <c r="B1846" s="65"/>
      <c r="C1846" s="65"/>
      <c r="D1846" s="65"/>
      <c r="E1846" s="65"/>
      <c r="F1846" s="65"/>
      <c r="G1846" s="65"/>
      <c r="H1846" s="113"/>
    </row>
    <row r="1847" spans="1:8">
      <c r="A1847" s="65"/>
      <c r="B1847" s="65"/>
      <c r="C1847" s="65"/>
      <c r="D1847" s="65"/>
      <c r="E1847" s="65"/>
      <c r="F1847" s="65"/>
      <c r="G1847" s="65"/>
      <c r="H1847" s="113"/>
    </row>
    <row r="1848" spans="1:8">
      <c r="A1848" s="65"/>
      <c r="B1848" s="65"/>
      <c r="C1848" s="65"/>
      <c r="D1848" s="65"/>
      <c r="E1848" s="65"/>
      <c r="F1848" s="65"/>
      <c r="G1848" s="65"/>
      <c r="H1848" s="113"/>
    </row>
    <row r="1849" spans="1:8">
      <c r="A1849" s="65"/>
      <c r="B1849" s="65"/>
      <c r="C1849" s="65"/>
      <c r="D1849" s="65"/>
      <c r="E1849" s="65"/>
      <c r="F1849" s="65"/>
      <c r="G1849" s="65"/>
      <c r="H1849" s="113"/>
    </row>
    <row r="1850" spans="1:8">
      <c r="A1850" s="65"/>
      <c r="B1850" s="65"/>
      <c r="C1850" s="65"/>
      <c r="D1850" s="65"/>
      <c r="E1850" s="65"/>
      <c r="F1850" s="65"/>
      <c r="G1850" s="65"/>
      <c r="H1850" s="113"/>
    </row>
    <row r="1851" spans="1:8">
      <c r="A1851" s="65"/>
      <c r="B1851" s="65"/>
      <c r="C1851" s="65"/>
      <c r="D1851" s="65"/>
      <c r="E1851" s="65"/>
      <c r="F1851" s="65"/>
      <c r="G1851" s="65"/>
      <c r="H1851" s="113"/>
    </row>
    <row r="1852" spans="1:8">
      <c r="A1852" s="65"/>
      <c r="B1852" s="65"/>
      <c r="C1852" s="65"/>
      <c r="D1852" s="65"/>
      <c r="E1852" s="65"/>
      <c r="F1852" s="65"/>
      <c r="G1852" s="65"/>
      <c r="H1852" s="113"/>
    </row>
    <row r="1853" spans="1:8">
      <c r="A1853" s="65"/>
      <c r="B1853" s="65"/>
      <c r="C1853" s="65"/>
      <c r="D1853" s="65"/>
      <c r="E1853" s="65"/>
      <c r="F1853" s="65"/>
      <c r="G1853" s="65"/>
      <c r="H1853" s="113"/>
    </row>
    <row r="1854" spans="1:8">
      <c r="A1854" s="65"/>
      <c r="B1854" s="65"/>
      <c r="C1854" s="65"/>
      <c r="D1854" s="65"/>
      <c r="E1854" s="65"/>
      <c r="F1854" s="65"/>
      <c r="G1854" s="65"/>
      <c r="H1854" s="113"/>
    </row>
    <row r="1855" spans="1:8">
      <c r="A1855" s="65"/>
      <c r="B1855" s="65"/>
      <c r="C1855" s="65"/>
      <c r="D1855" s="65"/>
      <c r="E1855" s="65"/>
      <c r="F1855" s="65"/>
      <c r="G1855" s="65"/>
      <c r="H1855" s="113"/>
    </row>
    <row r="1856" spans="1:8">
      <c r="A1856" s="65"/>
      <c r="B1856" s="65"/>
      <c r="C1856" s="65"/>
      <c r="D1856" s="65"/>
      <c r="E1856" s="65"/>
      <c r="F1856" s="65"/>
      <c r="G1856" s="65"/>
      <c r="H1856" s="113"/>
    </row>
    <row r="1857" spans="1:8">
      <c r="A1857" s="65"/>
      <c r="B1857" s="65"/>
      <c r="C1857" s="65"/>
      <c r="D1857" s="65"/>
      <c r="E1857" s="65"/>
      <c r="F1857" s="65"/>
      <c r="G1857" s="65"/>
      <c r="H1857" s="113"/>
    </row>
    <row r="1858" spans="1:8">
      <c r="A1858" s="65"/>
      <c r="B1858" s="65"/>
      <c r="C1858" s="65"/>
      <c r="D1858" s="65"/>
      <c r="E1858" s="65"/>
      <c r="F1858" s="65"/>
      <c r="G1858" s="65"/>
      <c r="H1858" s="113"/>
    </row>
    <row r="1859" spans="1:8">
      <c r="A1859" s="65"/>
      <c r="B1859" s="65"/>
      <c r="C1859" s="65"/>
      <c r="D1859" s="65"/>
      <c r="E1859" s="65"/>
      <c r="F1859" s="65"/>
      <c r="G1859" s="65"/>
      <c r="H1859" s="113"/>
    </row>
    <row r="1860" spans="1:8">
      <c r="A1860" s="65"/>
      <c r="B1860" s="65"/>
      <c r="C1860" s="65"/>
      <c r="D1860" s="65"/>
      <c r="E1860" s="65"/>
      <c r="F1860" s="65"/>
      <c r="G1860" s="65"/>
      <c r="H1860" s="113"/>
    </row>
    <row r="1861" spans="1:8">
      <c r="A1861" s="65"/>
      <c r="B1861" s="65"/>
      <c r="C1861" s="65"/>
      <c r="D1861" s="65"/>
      <c r="E1861" s="65"/>
      <c r="F1861" s="65"/>
      <c r="G1861" s="65"/>
      <c r="H1861" s="113"/>
    </row>
    <row r="1862" spans="1:8">
      <c r="A1862" s="65"/>
      <c r="B1862" s="65"/>
      <c r="C1862" s="65"/>
      <c r="D1862" s="65"/>
      <c r="E1862" s="65"/>
      <c r="F1862" s="65"/>
      <c r="G1862" s="65"/>
      <c r="H1862" s="113"/>
    </row>
    <row r="1863" spans="1:8">
      <c r="A1863" s="65"/>
      <c r="B1863" s="65"/>
      <c r="C1863" s="65"/>
      <c r="D1863" s="65"/>
      <c r="E1863" s="65"/>
      <c r="F1863" s="65"/>
      <c r="G1863" s="65"/>
      <c r="H1863" s="113"/>
    </row>
    <row r="1864" spans="1:8">
      <c r="A1864" s="65"/>
      <c r="B1864" s="65"/>
      <c r="C1864" s="65"/>
      <c r="D1864" s="65"/>
      <c r="E1864" s="65"/>
      <c r="F1864" s="65"/>
      <c r="G1864" s="65"/>
      <c r="H1864" s="113"/>
    </row>
    <row r="1865" spans="1:8">
      <c r="A1865" s="65"/>
      <c r="B1865" s="65"/>
      <c r="C1865" s="65"/>
      <c r="D1865" s="65"/>
      <c r="E1865" s="65"/>
      <c r="F1865" s="65"/>
      <c r="G1865" s="65"/>
      <c r="H1865" s="113"/>
    </row>
    <row r="1866" spans="1:8">
      <c r="A1866" s="65"/>
      <c r="B1866" s="65"/>
      <c r="C1866" s="65"/>
      <c r="D1866" s="65"/>
      <c r="E1866" s="65"/>
      <c r="F1866" s="65"/>
      <c r="G1866" s="65"/>
      <c r="H1866" s="113"/>
    </row>
    <row r="1867" spans="1:8">
      <c r="A1867" s="65"/>
      <c r="B1867" s="65"/>
      <c r="C1867" s="65"/>
      <c r="D1867" s="65"/>
      <c r="E1867" s="65"/>
      <c r="F1867" s="65"/>
      <c r="G1867" s="65"/>
      <c r="H1867" s="113"/>
    </row>
    <row r="1868" spans="1:8">
      <c r="A1868" s="65"/>
      <c r="B1868" s="65"/>
      <c r="C1868" s="65"/>
      <c r="D1868" s="65"/>
      <c r="E1868" s="65"/>
      <c r="F1868" s="65"/>
      <c r="G1868" s="65"/>
      <c r="H1868" s="113"/>
    </row>
    <row r="1869" spans="1:8">
      <c r="A1869" s="65"/>
      <c r="B1869" s="65"/>
      <c r="C1869" s="65"/>
      <c r="D1869" s="65"/>
      <c r="E1869" s="65"/>
      <c r="F1869" s="65"/>
      <c r="G1869" s="65"/>
      <c r="H1869" s="113"/>
    </row>
    <row r="1870" spans="1:8">
      <c r="A1870" s="65"/>
      <c r="B1870" s="65"/>
      <c r="C1870" s="65"/>
      <c r="D1870" s="65"/>
      <c r="E1870" s="65"/>
      <c r="F1870" s="65"/>
      <c r="G1870" s="65"/>
      <c r="H1870" s="113"/>
    </row>
    <row r="1871" spans="1:8">
      <c r="A1871" s="65"/>
      <c r="B1871" s="65"/>
      <c r="C1871" s="65"/>
      <c r="D1871" s="65"/>
      <c r="E1871" s="65"/>
      <c r="F1871" s="65"/>
      <c r="G1871" s="65"/>
      <c r="H1871" s="113"/>
    </row>
    <row r="1872" spans="1:8">
      <c r="A1872" s="65"/>
      <c r="B1872" s="65"/>
      <c r="C1872" s="65"/>
      <c r="D1872" s="65"/>
      <c r="E1872" s="65"/>
      <c r="F1872" s="65"/>
      <c r="G1872" s="65"/>
      <c r="H1872" s="113"/>
    </row>
    <row r="1873" spans="1:8">
      <c r="A1873" s="65"/>
      <c r="B1873" s="65"/>
      <c r="C1873" s="65"/>
      <c r="D1873" s="65"/>
      <c r="E1873" s="65"/>
      <c r="F1873" s="65"/>
      <c r="G1873" s="65"/>
      <c r="H1873" s="113"/>
    </row>
    <row r="1874" spans="1:8">
      <c r="A1874" s="65"/>
      <c r="B1874" s="65"/>
      <c r="C1874" s="65"/>
      <c r="D1874" s="65"/>
      <c r="E1874" s="65"/>
      <c r="F1874" s="65"/>
      <c r="G1874" s="65"/>
      <c r="H1874" s="113"/>
    </row>
    <row r="1875" spans="1:8">
      <c r="A1875" s="65"/>
      <c r="B1875" s="65"/>
      <c r="C1875" s="65"/>
      <c r="D1875" s="65"/>
      <c r="E1875" s="65"/>
      <c r="F1875" s="65"/>
      <c r="G1875" s="65"/>
      <c r="H1875" s="113"/>
    </row>
    <row r="1876" spans="1:8">
      <c r="A1876" s="65"/>
      <c r="B1876" s="65"/>
      <c r="C1876" s="65"/>
      <c r="D1876" s="65"/>
      <c r="E1876" s="65"/>
      <c r="F1876" s="65"/>
      <c r="G1876" s="65"/>
      <c r="H1876" s="113"/>
    </row>
    <row r="1877" spans="1:8">
      <c r="A1877" s="65"/>
      <c r="B1877" s="65"/>
      <c r="C1877" s="65"/>
      <c r="D1877" s="65"/>
      <c r="E1877" s="65"/>
      <c r="F1877" s="65"/>
      <c r="G1877" s="65"/>
      <c r="H1877" s="113"/>
    </row>
    <row r="1878" spans="1:8">
      <c r="A1878" s="65"/>
      <c r="B1878" s="65"/>
      <c r="C1878" s="65"/>
      <c r="D1878" s="65"/>
      <c r="E1878" s="65"/>
      <c r="F1878" s="65"/>
      <c r="G1878" s="65"/>
      <c r="H1878" s="113"/>
    </row>
    <row r="1879" spans="1:8">
      <c r="A1879" s="65"/>
      <c r="B1879" s="65"/>
      <c r="C1879" s="65"/>
      <c r="D1879" s="65"/>
      <c r="E1879" s="65"/>
      <c r="F1879" s="65"/>
      <c r="G1879" s="65"/>
      <c r="H1879" s="113"/>
    </row>
    <row r="1880" spans="1:8">
      <c r="A1880" s="65"/>
      <c r="B1880" s="65"/>
      <c r="C1880" s="65"/>
      <c r="D1880" s="65"/>
      <c r="E1880" s="65"/>
      <c r="F1880" s="65"/>
      <c r="G1880" s="65"/>
      <c r="H1880" s="113"/>
    </row>
    <row r="1881" spans="1:8">
      <c r="A1881" s="65"/>
      <c r="B1881" s="65"/>
      <c r="C1881" s="65"/>
      <c r="D1881" s="65"/>
      <c r="E1881" s="65"/>
      <c r="F1881" s="65"/>
      <c r="G1881" s="65"/>
      <c r="H1881" s="113"/>
    </row>
    <row r="1882" spans="1:8">
      <c r="A1882" s="65"/>
      <c r="B1882" s="65"/>
      <c r="C1882" s="65"/>
      <c r="D1882" s="65"/>
      <c r="E1882" s="65"/>
      <c r="F1882" s="65"/>
      <c r="G1882" s="65"/>
      <c r="H1882" s="113"/>
    </row>
    <row r="1883" spans="1:8">
      <c r="A1883" s="65"/>
      <c r="B1883" s="65"/>
      <c r="C1883" s="65"/>
      <c r="D1883" s="65"/>
      <c r="E1883" s="65"/>
      <c r="F1883" s="65"/>
      <c r="G1883" s="65"/>
      <c r="H1883" s="113"/>
    </row>
    <row r="1884" spans="1:8">
      <c r="A1884" s="65"/>
      <c r="B1884" s="65"/>
      <c r="C1884" s="65"/>
      <c r="D1884" s="65"/>
      <c r="E1884" s="65"/>
      <c r="F1884" s="65"/>
      <c r="G1884" s="65"/>
      <c r="H1884" s="113"/>
    </row>
    <row r="1885" spans="1:8">
      <c r="A1885" s="65"/>
      <c r="B1885" s="65"/>
      <c r="C1885" s="65"/>
      <c r="D1885" s="65"/>
      <c r="E1885" s="65"/>
      <c r="F1885" s="65"/>
      <c r="G1885" s="65"/>
      <c r="H1885" s="113"/>
    </row>
    <row r="1886" spans="1:8">
      <c r="A1886" s="65"/>
      <c r="B1886" s="65"/>
      <c r="C1886" s="65"/>
      <c r="D1886" s="65"/>
      <c r="E1886" s="65"/>
      <c r="F1886" s="65"/>
      <c r="G1886" s="65"/>
      <c r="H1886" s="113"/>
    </row>
    <row r="1887" spans="1:8">
      <c r="A1887" s="65"/>
      <c r="B1887" s="65"/>
      <c r="C1887" s="65"/>
      <c r="D1887" s="65"/>
      <c r="E1887" s="65"/>
      <c r="F1887" s="65"/>
      <c r="G1887" s="65"/>
      <c r="H1887" s="113"/>
    </row>
    <row r="1888" spans="1:8">
      <c r="A1888" s="65"/>
      <c r="B1888" s="65"/>
      <c r="C1888" s="65"/>
      <c r="D1888" s="65"/>
      <c r="E1888" s="65"/>
      <c r="F1888" s="65"/>
      <c r="G1888" s="65"/>
      <c r="H1888" s="113"/>
    </row>
    <row r="1889" spans="1:8">
      <c r="A1889" s="65"/>
      <c r="B1889" s="65"/>
      <c r="C1889" s="65"/>
      <c r="D1889" s="65"/>
      <c r="E1889" s="65"/>
      <c r="F1889" s="65"/>
      <c r="G1889" s="65"/>
      <c r="H1889" s="113"/>
    </row>
    <row r="1890" spans="1:8">
      <c r="A1890" s="65"/>
      <c r="B1890" s="65"/>
      <c r="C1890" s="65"/>
      <c r="D1890" s="65"/>
      <c r="E1890" s="65"/>
      <c r="F1890" s="65"/>
      <c r="G1890" s="65"/>
      <c r="H1890" s="113"/>
    </row>
    <row r="1891" spans="1:8">
      <c r="A1891" s="65"/>
      <c r="B1891" s="65"/>
      <c r="C1891" s="65"/>
      <c r="D1891" s="65"/>
      <c r="E1891" s="65"/>
      <c r="F1891" s="65"/>
      <c r="G1891" s="65"/>
      <c r="H1891" s="113"/>
    </row>
    <row r="1892" spans="1:8">
      <c r="A1892" s="65"/>
      <c r="B1892" s="65"/>
      <c r="C1892" s="65"/>
      <c r="D1892" s="65"/>
      <c r="E1892" s="65"/>
      <c r="F1892" s="65"/>
      <c r="G1892" s="65"/>
      <c r="H1892" s="113"/>
    </row>
    <row r="1893" spans="1:8">
      <c r="A1893" s="65"/>
      <c r="B1893" s="65"/>
      <c r="C1893" s="65"/>
      <c r="D1893" s="65"/>
      <c r="E1893" s="65"/>
      <c r="F1893" s="65"/>
      <c r="G1893" s="65"/>
      <c r="H1893" s="113"/>
    </row>
    <row r="1894" spans="1:8">
      <c r="A1894" s="65"/>
      <c r="B1894" s="65"/>
      <c r="C1894" s="65"/>
      <c r="D1894" s="65"/>
      <c r="E1894" s="65"/>
      <c r="F1894" s="65"/>
      <c r="G1894" s="65"/>
      <c r="H1894" s="113"/>
    </row>
    <row r="1895" spans="1:8">
      <c r="A1895" s="65"/>
      <c r="B1895" s="65"/>
      <c r="C1895" s="65"/>
      <c r="D1895" s="65"/>
      <c r="E1895" s="65"/>
      <c r="F1895" s="65"/>
      <c r="G1895" s="65"/>
      <c r="H1895" s="113"/>
    </row>
    <row r="1896" spans="1:8">
      <c r="A1896" s="65"/>
      <c r="B1896" s="65"/>
      <c r="C1896" s="65"/>
      <c r="D1896" s="65"/>
      <c r="E1896" s="65"/>
      <c r="F1896" s="65"/>
      <c r="G1896" s="65"/>
      <c r="H1896" s="113"/>
    </row>
    <row r="1897" spans="1:8">
      <c r="A1897" s="65"/>
      <c r="B1897" s="65"/>
      <c r="C1897" s="65"/>
      <c r="D1897" s="65"/>
      <c r="E1897" s="65"/>
      <c r="F1897" s="65"/>
      <c r="G1897" s="65"/>
      <c r="H1897" s="113"/>
    </row>
    <row r="1898" spans="1:8">
      <c r="A1898" s="65"/>
      <c r="B1898" s="65"/>
      <c r="C1898" s="65"/>
      <c r="D1898" s="65"/>
      <c r="E1898" s="65"/>
      <c r="F1898" s="65"/>
      <c r="G1898" s="65"/>
      <c r="H1898" s="113"/>
    </row>
    <row r="1899" spans="1:8">
      <c r="A1899" s="65"/>
      <c r="B1899" s="65"/>
      <c r="C1899" s="65"/>
      <c r="D1899" s="65"/>
      <c r="E1899" s="65"/>
      <c r="F1899" s="65"/>
      <c r="G1899" s="65"/>
      <c r="H1899" s="113"/>
    </row>
    <row r="1900" spans="1:8">
      <c r="A1900" s="65"/>
      <c r="B1900" s="65"/>
      <c r="C1900" s="65"/>
      <c r="D1900" s="65"/>
      <c r="E1900" s="65"/>
      <c r="F1900" s="65"/>
      <c r="G1900" s="65"/>
      <c r="H1900" s="113"/>
    </row>
    <row r="1901" spans="1:8">
      <c r="A1901" s="65"/>
      <c r="B1901" s="65"/>
      <c r="C1901" s="65"/>
      <c r="D1901" s="65"/>
      <c r="E1901" s="65"/>
      <c r="F1901" s="65"/>
      <c r="G1901" s="65"/>
      <c r="H1901" s="113"/>
    </row>
    <row r="1902" spans="1:8">
      <c r="A1902" s="65"/>
      <c r="B1902" s="65"/>
      <c r="C1902" s="65"/>
      <c r="D1902" s="65"/>
      <c r="E1902" s="65"/>
      <c r="F1902" s="65"/>
      <c r="G1902" s="65"/>
      <c r="H1902" s="113"/>
    </row>
    <row r="1903" spans="1:8">
      <c r="A1903" s="65"/>
      <c r="B1903" s="65"/>
      <c r="C1903" s="65"/>
      <c r="D1903" s="65"/>
      <c r="E1903" s="65"/>
      <c r="F1903" s="65"/>
      <c r="G1903" s="65"/>
      <c r="H1903" s="113"/>
    </row>
    <row r="1904" spans="1:8">
      <c r="A1904" s="65"/>
      <c r="B1904" s="65"/>
      <c r="C1904" s="65"/>
      <c r="D1904" s="65"/>
      <c r="E1904" s="65"/>
      <c r="F1904" s="65"/>
      <c r="G1904" s="65"/>
      <c r="H1904" s="113"/>
    </row>
    <row r="1905" spans="1:8">
      <c r="A1905" s="65"/>
      <c r="B1905" s="65"/>
      <c r="C1905" s="65"/>
      <c r="D1905" s="65"/>
      <c r="E1905" s="65"/>
      <c r="F1905" s="65"/>
      <c r="G1905" s="65"/>
      <c r="H1905" s="113"/>
    </row>
    <row r="1906" spans="1:8">
      <c r="A1906" s="65"/>
      <c r="B1906" s="65"/>
      <c r="C1906" s="65"/>
      <c r="D1906" s="65"/>
      <c r="E1906" s="65"/>
      <c r="F1906" s="65"/>
      <c r="G1906" s="65"/>
      <c r="H1906" s="113"/>
    </row>
    <row r="1907" spans="1:8">
      <c r="A1907" s="65"/>
      <c r="B1907" s="65"/>
      <c r="C1907" s="65"/>
      <c r="D1907" s="65"/>
      <c r="E1907" s="65"/>
      <c r="F1907" s="65"/>
      <c r="G1907" s="65"/>
      <c r="H1907" s="113"/>
    </row>
    <row r="1908" spans="1:8">
      <c r="A1908" s="65"/>
      <c r="B1908" s="65"/>
      <c r="C1908" s="65"/>
      <c r="D1908" s="65"/>
      <c r="E1908" s="65"/>
      <c r="F1908" s="65"/>
      <c r="G1908" s="65"/>
      <c r="H1908" s="113"/>
    </row>
    <row r="1909" spans="1:8">
      <c r="A1909" s="65"/>
      <c r="B1909" s="65"/>
      <c r="C1909" s="65"/>
      <c r="D1909" s="65"/>
      <c r="E1909" s="65"/>
      <c r="F1909" s="65"/>
      <c r="G1909" s="65"/>
      <c r="H1909" s="113"/>
    </row>
    <row r="1910" spans="1:8">
      <c r="A1910" s="65"/>
      <c r="B1910" s="65"/>
      <c r="C1910" s="65"/>
      <c r="D1910" s="65"/>
      <c r="E1910" s="65"/>
      <c r="F1910" s="65"/>
      <c r="G1910" s="65"/>
      <c r="H1910" s="113"/>
    </row>
    <row r="1911" spans="1:8">
      <c r="A1911" s="65"/>
      <c r="B1911" s="65"/>
      <c r="C1911" s="65"/>
      <c r="D1911" s="65"/>
      <c r="E1911" s="65"/>
      <c r="F1911" s="65"/>
      <c r="G1911" s="65"/>
      <c r="H1911" s="113"/>
    </row>
    <row r="1912" spans="1:8">
      <c r="A1912" s="65"/>
      <c r="B1912" s="65"/>
      <c r="C1912" s="65"/>
      <c r="D1912" s="65"/>
      <c r="E1912" s="65"/>
      <c r="F1912" s="65"/>
      <c r="G1912" s="65"/>
      <c r="H1912" s="113"/>
    </row>
    <row r="1913" spans="1:8">
      <c r="A1913" s="65"/>
      <c r="B1913" s="65"/>
      <c r="C1913" s="65"/>
      <c r="D1913" s="65"/>
      <c r="E1913" s="65"/>
      <c r="F1913" s="65"/>
      <c r="G1913" s="65"/>
      <c r="H1913" s="113"/>
    </row>
    <row r="1914" spans="1:8">
      <c r="A1914" s="65"/>
      <c r="B1914" s="65"/>
      <c r="C1914" s="65"/>
      <c r="D1914" s="65"/>
      <c r="E1914" s="65"/>
      <c r="F1914" s="65"/>
      <c r="G1914" s="65"/>
      <c r="H1914" s="113"/>
    </row>
    <row r="1915" spans="1:8">
      <c r="A1915" s="65"/>
      <c r="B1915" s="65"/>
      <c r="C1915" s="65"/>
      <c r="D1915" s="65"/>
      <c r="E1915" s="65"/>
      <c r="F1915" s="65"/>
      <c r="G1915" s="65"/>
      <c r="H1915" s="113"/>
    </row>
    <row r="1916" spans="1:8">
      <c r="A1916" s="65"/>
      <c r="B1916" s="65"/>
      <c r="C1916" s="65"/>
      <c r="D1916" s="65"/>
      <c r="E1916" s="65"/>
      <c r="F1916" s="65"/>
      <c r="G1916" s="65"/>
      <c r="H1916" s="113"/>
    </row>
    <row r="1917" spans="1:8">
      <c r="A1917" s="65"/>
      <c r="B1917" s="65"/>
      <c r="C1917" s="65"/>
      <c r="D1917" s="65"/>
      <c r="E1917" s="65"/>
      <c r="F1917" s="65"/>
      <c r="G1917" s="65"/>
      <c r="H1917" s="113"/>
    </row>
    <row r="1918" spans="1:8">
      <c r="A1918" s="65"/>
      <c r="B1918" s="65"/>
      <c r="C1918" s="65"/>
      <c r="D1918" s="65"/>
      <c r="E1918" s="65"/>
      <c r="F1918" s="65"/>
      <c r="G1918" s="65"/>
      <c r="H1918" s="113"/>
    </row>
    <row r="1919" spans="1:8">
      <c r="A1919" s="65"/>
      <c r="B1919" s="65"/>
      <c r="C1919" s="65"/>
      <c r="D1919" s="65"/>
      <c r="E1919" s="65"/>
      <c r="F1919" s="65"/>
      <c r="G1919" s="65"/>
      <c r="H1919" s="113"/>
    </row>
    <row r="1920" spans="1:8">
      <c r="A1920" s="65"/>
      <c r="B1920" s="65"/>
      <c r="C1920" s="65"/>
      <c r="D1920" s="65"/>
      <c r="E1920" s="65"/>
      <c r="F1920" s="65"/>
      <c r="G1920" s="65"/>
      <c r="H1920" s="113"/>
    </row>
    <row r="1921" spans="1:8">
      <c r="A1921" s="65"/>
      <c r="B1921" s="65"/>
      <c r="C1921" s="65"/>
      <c r="D1921" s="65"/>
      <c r="E1921" s="65"/>
      <c r="F1921" s="65"/>
      <c r="G1921" s="65"/>
      <c r="H1921" s="113"/>
    </row>
    <row r="1922" spans="1:8">
      <c r="A1922" s="65"/>
      <c r="B1922" s="65"/>
      <c r="C1922" s="65"/>
      <c r="D1922" s="65"/>
      <c r="E1922" s="65"/>
      <c r="F1922" s="65"/>
      <c r="G1922" s="65"/>
      <c r="H1922" s="113"/>
    </row>
    <row r="1923" spans="1:8">
      <c r="A1923" s="65"/>
      <c r="B1923" s="65"/>
      <c r="C1923" s="65"/>
      <c r="D1923" s="65"/>
      <c r="E1923" s="65"/>
      <c r="F1923" s="65"/>
      <c r="G1923" s="65"/>
      <c r="H1923" s="113"/>
    </row>
    <row r="1924" spans="1:8">
      <c r="A1924" s="65"/>
      <c r="B1924" s="65"/>
      <c r="C1924" s="65"/>
      <c r="D1924" s="65"/>
      <c r="E1924" s="65"/>
      <c r="F1924" s="65"/>
      <c r="G1924" s="65"/>
      <c r="H1924" s="113"/>
    </row>
    <row r="1925" spans="1:8">
      <c r="A1925" s="65"/>
      <c r="B1925" s="65"/>
      <c r="C1925" s="65"/>
      <c r="D1925" s="65"/>
      <c r="E1925" s="65"/>
      <c r="F1925" s="65"/>
      <c r="G1925" s="65"/>
      <c r="H1925" s="113"/>
    </row>
    <row r="1926" spans="1:8">
      <c r="A1926" s="65"/>
      <c r="B1926" s="65"/>
      <c r="C1926" s="65"/>
      <c r="D1926" s="65"/>
      <c r="E1926" s="65"/>
      <c r="F1926" s="65"/>
      <c r="G1926" s="65"/>
      <c r="H1926" s="113"/>
    </row>
    <row r="1927" spans="1:8">
      <c r="A1927" s="65"/>
      <c r="B1927" s="65"/>
      <c r="C1927" s="65"/>
      <c r="D1927" s="65"/>
      <c r="E1927" s="65"/>
      <c r="F1927" s="65"/>
      <c r="G1927" s="65"/>
      <c r="H1927" s="113"/>
    </row>
    <row r="1928" spans="1:8">
      <c r="A1928" s="65"/>
      <c r="B1928" s="65"/>
      <c r="C1928" s="65"/>
      <c r="D1928" s="65"/>
      <c r="E1928" s="65"/>
      <c r="F1928" s="65"/>
      <c r="G1928" s="65"/>
      <c r="H1928" s="113"/>
    </row>
    <row r="1929" spans="1:8">
      <c r="A1929" s="65"/>
      <c r="B1929" s="65"/>
      <c r="C1929" s="65"/>
      <c r="D1929" s="65"/>
      <c r="E1929" s="65"/>
      <c r="F1929" s="65"/>
      <c r="G1929" s="65"/>
      <c r="H1929" s="113"/>
    </row>
    <row r="1930" spans="1:8">
      <c r="A1930" s="65"/>
      <c r="B1930" s="65"/>
      <c r="C1930" s="65"/>
      <c r="D1930" s="65"/>
      <c r="E1930" s="65"/>
      <c r="F1930" s="65"/>
      <c r="G1930" s="65"/>
      <c r="H1930" s="113"/>
    </row>
    <row r="1931" spans="1:8">
      <c r="A1931" s="65"/>
      <c r="B1931" s="65"/>
      <c r="C1931" s="65"/>
      <c r="D1931" s="65"/>
      <c r="E1931" s="65"/>
      <c r="F1931" s="65"/>
      <c r="G1931" s="65"/>
      <c r="H1931" s="113"/>
    </row>
    <row r="1932" spans="1:8">
      <c r="A1932" s="65"/>
      <c r="B1932" s="65"/>
      <c r="C1932" s="65"/>
      <c r="D1932" s="65"/>
      <c r="E1932" s="65"/>
      <c r="F1932" s="65"/>
      <c r="G1932" s="65"/>
      <c r="H1932" s="113"/>
    </row>
    <row r="1933" spans="1:8">
      <c r="A1933" s="65"/>
      <c r="B1933" s="65"/>
      <c r="C1933" s="65"/>
      <c r="D1933" s="65"/>
      <c r="E1933" s="65"/>
      <c r="F1933" s="65"/>
      <c r="G1933" s="65"/>
      <c r="H1933" s="113"/>
    </row>
    <row r="1934" spans="1:8">
      <c r="A1934" s="65"/>
      <c r="B1934" s="65"/>
      <c r="C1934" s="65"/>
      <c r="D1934" s="65"/>
      <c r="E1934" s="65"/>
      <c r="F1934" s="65"/>
      <c r="G1934" s="65"/>
      <c r="H1934" s="113"/>
    </row>
    <row r="1935" spans="1:8">
      <c r="A1935" s="65"/>
      <c r="B1935" s="65"/>
      <c r="C1935" s="65"/>
      <c r="D1935" s="65"/>
      <c r="E1935" s="65"/>
      <c r="F1935" s="65"/>
      <c r="G1935" s="65"/>
      <c r="H1935" s="113"/>
    </row>
    <row r="1936" spans="1:8">
      <c r="A1936" s="65"/>
      <c r="B1936" s="65"/>
      <c r="C1936" s="65"/>
      <c r="D1936" s="65"/>
      <c r="E1936" s="65"/>
      <c r="F1936" s="65"/>
      <c r="G1936" s="65"/>
      <c r="H1936" s="113"/>
    </row>
    <row r="1937" spans="1:8">
      <c r="A1937" s="65"/>
      <c r="B1937" s="65"/>
      <c r="C1937" s="65"/>
      <c r="D1937" s="65"/>
      <c r="E1937" s="65"/>
      <c r="F1937" s="65"/>
      <c r="G1937" s="65"/>
      <c r="H1937" s="113"/>
    </row>
    <row r="1938" spans="1:8">
      <c r="A1938" s="65"/>
      <c r="B1938" s="65"/>
      <c r="C1938" s="65"/>
      <c r="D1938" s="65"/>
      <c r="E1938" s="65"/>
      <c r="F1938" s="65"/>
      <c r="G1938" s="65"/>
      <c r="H1938" s="113"/>
    </row>
    <row r="1939" spans="1:8">
      <c r="A1939" s="65"/>
      <c r="B1939" s="65"/>
      <c r="C1939" s="65"/>
      <c r="D1939" s="65"/>
      <c r="E1939" s="65"/>
      <c r="F1939" s="65"/>
      <c r="G1939" s="65"/>
      <c r="H1939" s="113"/>
    </row>
    <row r="1940" spans="1:8">
      <c r="A1940" s="65"/>
      <c r="B1940" s="65"/>
      <c r="C1940" s="65"/>
      <c r="D1940" s="65"/>
      <c r="E1940" s="65"/>
      <c r="F1940" s="65"/>
      <c r="G1940" s="65"/>
      <c r="H1940" s="113"/>
    </row>
    <row r="1941" spans="1:8">
      <c r="A1941" s="65"/>
      <c r="B1941" s="65"/>
      <c r="C1941" s="65"/>
      <c r="D1941" s="65"/>
      <c r="E1941" s="65"/>
      <c r="F1941" s="65"/>
      <c r="G1941" s="65"/>
      <c r="H1941" s="113"/>
    </row>
    <row r="1942" spans="1:8">
      <c r="A1942" s="65"/>
      <c r="B1942" s="65"/>
      <c r="C1942" s="65"/>
      <c r="D1942" s="65"/>
      <c r="E1942" s="65"/>
      <c r="F1942" s="65"/>
      <c r="G1942" s="65"/>
      <c r="H1942" s="113"/>
    </row>
    <row r="1943" spans="1:8">
      <c r="A1943" s="65"/>
      <c r="B1943" s="65"/>
      <c r="C1943" s="65"/>
      <c r="D1943" s="65"/>
      <c r="E1943" s="65"/>
      <c r="F1943" s="65"/>
      <c r="G1943" s="65"/>
      <c r="H1943" s="113"/>
    </row>
    <row r="1944" spans="1:8">
      <c r="A1944" s="65"/>
      <c r="B1944" s="65"/>
      <c r="C1944" s="65"/>
      <c r="D1944" s="65"/>
      <c r="E1944" s="65"/>
      <c r="F1944" s="65"/>
      <c r="G1944" s="65"/>
      <c r="H1944" s="113"/>
    </row>
    <row r="1945" spans="1:8">
      <c r="A1945" s="65"/>
      <c r="B1945" s="65"/>
      <c r="C1945" s="65"/>
      <c r="D1945" s="65"/>
      <c r="E1945" s="65"/>
      <c r="F1945" s="65"/>
      <c r="G1945" s="65"/>
      <c r="H1945" s="113"/>
    </row>
    <row r="1946" spans="1:8">
      <c r="A1946" s="65"/>
      <c r="B1946" s="65"/>
      <c r="C1946" s="65"/>
      <c r="D1946" s="65"/>
      <c r="E1946" s="65"/>
      <c r="F1946" s="65"/>
      <c r="G1946" s="65"/>
      <c r="H1946" s="113"/>
    </row>
    <row r="1947" spans="1:8">
      <c r="A1947" s="65"/>
      <c r="B1947" s="65"/>
      <c r="C1947" s="65"/>
      <c r="D1947" s="65"/>
      <c r="E1947" s="65"/>
      <c r="F1947" s="65"/>
      <c r="G1947" s="65"/>
      <c r="H1947" s="113"/>
    </row>
    <row r="1948" spans="1:8">
      <c r="A1948" s="65"/>
      <c r="B1948" s="65"/>
      <c r="C1948" s="65"/>
      <c r="D1948" s="65"/>
      <c r="E1948" s="65"/>
      <c r="F1948" s="65"/>
      <c r="G1948" s="65"/>
      <c r="H1948" s="113"/>
    </row>
    <row r="1949" spans="1:8">
      <c r="A1949" s="65"/>
      <c r="B1949" s="65"/>
      <c r="C1949" s="65"/>
      <c r="D1949" s="65"/>
      <c r="E1949" s="65"/>
      <c r="F1949" s="65"/>
      <c r="G1949" s="65"/>
      <c r="H1949" s="113"/>
    </row>
    <row r="1950" spans="1:8">
      <c r="A1950" s="65"/>
      <c r="B1950" s="65"/>
      <c r="C1950" s="65"/>
      <c r="D1950" s="65"/>
      <c r="E1950" s="65"/>
      <c r="F1950" s="65"/>
      <c r="G1950" s="65"/>
      <c r="H1950" s="113"/>
    </row>
    <row r="1951" spans="1:8">
      <c r="A1951" s="65"/>
      <c r="B1951" s="65"/>
      <c r="C1951" s="65"/>
      <c r="D1951" s="65"/>
      <c r="E1951" s="65"/>
      <c r="F1951" s="65"/>
      <c r="G1951" s="65"/>
      <c r="H1951" s="113"/>
    </row>
    <row r="1952" spans="1:8">
      <c r="A1952" s="65"/>
      <c r="B1952" s="65"/>
      <c r="C1952" s="65"/>
      <c r="D1952" s="65"/>
      <c r="E1952" s="65"/>
      <c r="F1952" s="65"/>
      <c r="G1952" s="65"/>
      <c r="H1952" s="113"/>
    </row>
    <row r="1953" spans="1:8">
      <c r="A1953" s="65"/>
      <c r="B1953" s="65"/>
      <c r="C1953" s="65"/>
      <c r="D1953" s="65"/>
      <c r="E1953" s="65"/>
      <c r="F1953" s="65"/>
      <c r="G1953" s="65"/>
      <c r="H1953" s="113"/>
    </row>
    <row r="1954" spans="1:8">
      <c r="A1954" s="65"/>
      <c r="B1954" s="65"/>
      <c r="C1954" s="65"/>
      <c r="D1954" s="65"/>
      <c r="E1954" s="65"/>
      <c r="F1954" s="65"/>
      <c r="G1954" s="65"/>
      <c r="H1954" s="113"/>
    </row>
    <row r="1955" spans="1:8">
      <c r="A1955" s="65"/>
      <c r="B1955" s="65"/>
      <c r="C1955" s="65"/>
      <c r="D1955" s="65"/>
      <c r="E1955" s="65"/>
      <c r="F1955" s="65"/>
      <c r="G1955" s="65"/>
      <c r="H1955" s="113"/>
    </row>
    <row r="1956" spans="1:8">
      <c r="A1956" s="65"/>
      <c r="B1956" s="65"/>
      <c r="C1956" s="65"/>
      <c r="D1956" s="65"/>
      <c r="E1956" s="65"/>
      <c r="F1956" s="65"/>
      <c r="G1956" s="65"/>
      <c r="H1956" s="113"/>
    </row>
    <row r="1957" spans="1:8">
      <c r="A1957" s="65"/>
      <c r="B1957" s="65"/>
      <c r="C1957" s="65"/>
      <c r="D1957" s="65"/>
      <c r="E1957" s="65"/>
      <c r="F1957" s="65"/>
      <c r="G1957" s="65"/>
      <c r="H1957" s="113"/>
    </row>
    <row r="1958" spans="1:8">
      <c r="A1958" s="65"/>
      <c r="B1958" s="65"/>
      <c r="C1958" s="65"/>
      <c r="D1958" s="65"/>
      <c r="E1958" s="65"/>
      <c r="F1958" s="65"/>
      <c r="G1958" s="65"/>
      <c r="H1958" s="113"/>
    </row>
    <row r="1959" spans="1:8">
      <c r="A1959" s="65"/>
      <c r="B1959" s="65"/>
      <c r="C1959" s="65"/>
      <c r="D1959" s="65"/>
      <c r="E1959" s="65"/>
      <c r="F1959" s="65"/>
      <c r="G1959" s="65"/>
      <c r="H1959" s="113"/>
    </row>
    <row r="1960" spans="1:8">
      <c r="A1960" s="65"/>
      <c r="B1960" s="65"/>
      <c r="C1960" s="65"/>
      <c r="D1960" s="65"/>
      <c r="E1960" s="65"/>
      <c r="F1960" s="65"/>
      <c r="G1960" s="65"/>
      <c r="H1960" s="113"/>
    </row>
    <row r="1961" spans="1:8">
      <c r="A1961" s="65"/>
      <c r="B1961" s="65"/>
      <c r="C1961" s="65"/>
      <c r="D1961" s="65"/>
      <c r="E1961" s="65"/>
      <c r="F1961" s="65"/>
      <c r="G1961" s="65"/>
      <c r="H1961" s="113"/>
    </row>
    <row r="1962" spans="1:8">
      <c r="A1962" s="65"/>
      <c r="B1962" s="65"/>
      <c r="C1962" s="65"/>
      <c r="D1962" s="65"/>
      <c r="E1962" s="65"/>
      <c r="F1962" s="65"/>
      <c r="G1962" s="65"/>
      <c r="H1962" s="113"/>
    </row>
    <row r="1963" spans="1:8">
      <c r="A1963" s="65"/>
      <c r="B1963" s="65"/>
      <c r="C1963" s="65"/>
      <c r="D1963" s="65"/>
      <c r="E1963" s="65"/>
      <c r="F1963" s="65"/>
      <c r="G1963" s="65"/>
      <c r="H1963" s="113"/>
    </row>
    <row r="1964" spans="1:8">
      <c r="A1964" s="65"/>
      <c r="B1964" s="65"/>
      <c r="C1964" s="65"/>
      <c r="D1964" s="65"/>
      <c r="E1964" s="65"/>
      <c r="F1964" s="65"/>
      <c r="G1964" s="65"/>
      <c r="H1964" s="113"/>
    </row>
    <row r="1965" spans="1:8">
      <c r="A1965" s="65"/>
      <c r="B1965" s="65"/>
      <c r="C1965" s="65"/>
      <c r="D1965" s="65"/>
      <c r="E1965" s="65"/>
      <c r="F1965" s="65"/>
      <c r="G1965" s="65"/>
      <c r="H1965" s="113"/>
    </row>
    <row r="1966" spans="1:8">
      <c r="A1966" s="65"/>
      <c r="B1966" s="65"/>
      <c r="C1966" s="65"/>
      <c r="D1966" s="65"/>
      <c r="E1966" s="65"/>
      <c r="F1966" s="65"/>
      <c r="G1966" s="65"/>
      <c r="H1966" s="113"/>
    </row>
    <row r="1967" spans="1:8">
      <c r="A1967" s="65"/>
      <c r="B1967" s="65"/>
      <c r="C1967" s="65"/>
      <c r="D1967" s="65"/>
      <c r="E1967" s="65"/>
      <c r="F1967" s="65"/>
      <c r="G1967" s="65"/>
      <c r="H1967" s="113"/>
    </row>
    <row r="1968" spans="1:8">
      <c r="A1968" s="65"/>
      <c r="B1968" s="65"/>
      <c r="C1968" s="65"/>
      <c r="D1968" s="65"/>
      <c r="E1968" s="65"/>
      <c r="F1968" s="65"/>
      <c r="G1968" s="65"/>
      <c r="H1968" s="113"/>
    </row>
    <row r="1969" spans="1:8">
      <c r="A1969" s="65"/>
      <c r="B1969" s="65"/>
      <c r="C1969" s="65"/>
      <c r="D1969" s="65"/>
      <c r="E1969" s="65"/>
      <c r="F1969" s="65"/>
      <c r="G1969" s="65"/>
      <c r="H1969" s="113"/>
    </row>
    <row r="1970" spans="1:8">
      <c r="A1970" s="65"/>
      <c r="B1970" s="65"/>
      <c r="C1970" s="65"/>
      <c r="D1970" s="65"/>
      <c r="E1970" s="65"/>
      <c r="F1970" s="65"/>
      <c r="G1970" s="65"/>
      <c r="H1970" s="113"/>
    </row>
    <row r="1971" spans="1:8">
      <c r="A1971" s="65"/>
      <c r="B1971" s="65"/>
      <c r="C1971" s="65"/>
      <c r="D1971" s="65"/>
      <c r="E1971" s="65"/>
      <c r="F1971" s="65"/>
      <c r="G1971" s="65"/>
      <c r="H1971" s="113"/>
    </row>
    <row r="1972" spans="1:8">
      <c r="A1972" s="65"/>
      <c r="B1972" s="65"/>
      <c r="C1972" s="65"/>
      <c r="D1972" s="65"/>
      <c r="E1972" s="65"/>
      <c r="F1972" s="65"/>
      <c r="G1972" s="65"/>
      <c r="H1972" s="113"/>
    </row>
    <row r="1973" spans="1:8">
      <c r="A1973" s="65"/>
      <c r="B1973" s="65"/>
      <c r="C1973" s="65"/>
      <c r="D1973" s="65"/>
      <c r="E1973" s="65"/>
      <c r="F1973" s="65"/>
      <c r="G1973" s="65"/>
      <c r="H1973" s="113"/>
    </row>
    <row r="1974" spans="1:8">
      <c r="A1974" s="65"/>
      <c r="B1974" s="65"/>
      <c r="C1974" s="65"/>
      <c r="D1974" s="65"/>
      <c r="E1974" s="65"/>
      <c r="F1974" s="65"/>
      <c r="G1974" s="65"/>
      <c r="H1974" s="113"/>
    </row>
    <row r="1975" spans="1:8">
      <c r="A1975" s="65"/>
      <c r="B1975" s="65"/>
      <c r="C1975" s="65"/>
      <c r="D1975" s="65"/>
      <c r="E1975" s="65"/>
      <c r="F1975" s="65"/>
      <c r="G1975" s="65"/>
      <c r="H1975" s="113"/>
    </row>
    <row r="1976" spans="1:8">
      <c r="A1976" s="65"/>
      <c r="B1976" s="65"/>
      <c r="C1976" s="65"/>
      <c r="D1976" s="65"/>
      <c r="E1976" s="65"/>
      <c r="F1976" s="65"/>
      <c r="G1976" s="65"/>
      <c r="H1976" s="113"/>
    </row>
    <row r="1977" spans="1:8">
      <c r="A1977" s="65"/>
      <c r="B1977" s="65"/>
      <c r="C1977" s="65"/>
      <c r="D1977" s="65"/>
      <c r="E1977" s="65"/>
      <c r="F1977" s="65"/>
      <c r="G1977" s="65"/>
      <c r="H1977" s="113"/>
    </row>
    <row r="1978" spans="1:8">
      <c r="A1978" s="65"/>
      <c r="B1978" s="65"/>
      <c r="C1978" s="65"/>
      <c r="D1978" s="65"/>
      <c r="E1978" s="65"/>
      <c r="F1978" s="65"/>
      <c r="G1978" s="65"/>
      <c r="H1978" s="113"/>
    </row>
    <row r="1979" spans="1:8">
      <c r="A1979" s="65"/>
      <c r="B1979" s="65"/>
      <c r="C1979" s="65"/>
      <c r="D1979" s="65"/>
      <c r="E1979" s="65"/>
      <c r="F1979" s="65"/>
      <c r="G1979" s="65"/>
      <c r="H1979" s="113"/>
    </row>
    <row r="1980" spans="1:8">
      <c r="A1980" s="65"/>
      <c r="B1980" s="65"/>
      <c r="C1980" s="65"/>
      <c r="D1980" s="65"/>
      <c r="E1980" s="65"/>
      <c r="F1980" s="65"/>
      <c r="G1980" s="65"/>
      <c r="H1980" s="113"/>
    </row>
    <row r="1981" spans="1:8">
      <c r="A1981" s="65"/>
      <c r="B1981" s="65"/>
      <c r="C1981" s="65"/>
      <c r="D1981" s="65"/>
      <c r="E1981" s="65"/>
      <c r="F1981" s="65"/>
      <c r="G1981" s="65"/>
      <c r="H1981" s="113"/>
    </row>
    <row r="1982" spans="1:8">
      <c r="A1982" s="65"/>
      <c r="B1982" s="65"/>
      <c r="C1982" s="65"/>
      <c r="D1982" s="65"/>
      <c r="E1982" s="65"/>
      <c r="F1982" s="65"/>
      <c r="G1982" s="65"/>
      <c r="H1982" s="113"/>
    </row>
    <row r="1983" spans="1:8">
      <c r="A1983" s="65"/>
      <c r="B1983" s="65"/>
      <c r="C1983" s="65"/>
      <c r="D1983" s="65"/>
      <c r="E1983" s="65"/>
      <c r="F1983" s="65"/>
      <c r="G1983" s="65"/>
      <c r="H1983" s="113"/>
    </row>
    <row r="1984" spans="1:8">
      <c r="A1984" s="65"/>
      <c r="B1984" s="65"/>
      <c r="C1984" s="65"/>
      <c r="D1984" s="65"/>
      <c r="E1984" s="65"/>
      <c r="F1984" s="65"/>
      <c r="G1984" s="65"/>
      <c r="H1984" s="113"/>
    </row>
    <row r="1985" spans="1:8">
      <c r="A1985" s="65"/>
      <c r="B1985" s="65"/>
      <c r="C1985" s="65"/>
      <c r="D1985" s="65"/>
      <c r="E1985" s="65"/>
      <c r="F1985" s="65"/>
      <c r="G1985" s="65"/>
      <c r="H1985" s="113"/>
    </row>
    <row r="1986" spans="1:8">
      <c r="A1986" s="65"/>
      <c r="B1986" s="65"/>
      <c r="C1986" s="65"/>
      <c r="D1986" s="65"/>
      <c r="E1986" s="65"/>
      <c r="F1986" s="65"/>
      <c r="G1986" s="65"/>
      <c r="H1986" s="113"/>
    </row>
    <row r="1987" spans="1:8">
      <c r="A1987" s="65"/>
      <c r="B1987" s="65"/>
      <c r="C1987" s="65"/>
      <c r="D1987" s="65"/>
      <c r="E1987" s="65"/>
      <c r="F1987" s="65"/>
      <c r="G1987" s="65"/>
      <c r="H1987" s="113"/>
    </row>
    <row r="1988" spans="1:8">
      <c r="A1988" s="65"/>
      <c r="B1988" s="65"/>
      <c r="C1988" s="65"/>
      <c r="D1988" s="65"/>
      <c r="E1988" s="65"/>
      <c r="F1988" s="65"/>
      <c r="G1988" s="65"/>
      <c r="H1988" s="113"/>
    </row>
    <row r="1989" spans="1:8">
      <c r="A1989" s="65"/>
      <c r="B1989" s="65"/>
      <c r="C1989" s="65"/>
      <c r="D1989" s="65"/>
      <c r="E1989" s="65"/>
      <c r="F1989" s="65"/>
      <c r="G1989" s="65"/>
      <c r="H1989" s="113"/>
    </row>
    <row r="1990" spans="1:8">
      <c r="A1990" s="65"/>
      <c r="B1990" s="65"/>
      <c r="C1990" s="65"/>
      <c r="D1990" s="65"/>
      <c r="E1990" s="65"/>
      <c r="F1990" s="65"/>
      <c r="G1990" s="65"/>
      <c r="H1990" s="113"/>
    </row>
    <row r="1991" spans="1:8">
      <c r="A1991" s="65"/>
      <c r="B1991" s="65"/>
      <c r="C1991" s="65"/>
      <c r="D1991" s="65"/>
      <c r="E1991" s="65"/>
      <c r="F1991" s="65"/>
      <c r="G1991" s="65"/>
      <c r="H1991" s="113"/>
    </row>
    <row r="1992" spans="1:8">
      <c r="A1992" s="65"/>
      <c r="B1992" s="65"/>
      <c r="C1992" s="65"/>
      <c r="D1992" s="65"/>
      <c r="E1992" s="65"/>
      <c r="F1992" s="65"/>
      <c r="G1992" s="65"/>
      <c r="H1992" s="113"/>
    </row>
    <row r="1993" spans="1:8">
      <c r="A1993" s="65"/>
      <c r="B1993" s="65"/>
      <c r="C1993" s="65"/>
      <c r="D1993" s="65"/>
      <c r="E1993" s="65"/>
      <c r="F1993" s="65"/>
      <c r="G1993" s="65"/>
      <c r="H1993" s="113"/>
    </row>
    <row r="1994" spans="1:8">
      <c r="A1994" s="65"/>
      <c r="B1994" s="65"/>
      <c r="C1994" s="65"/>
      <c r="D1994" s="65"/>
      <c r="E1994" s="65"/>
      <c r="F1994" s="65"/>
      <c r="G1994" s="65"/>
      <c r="H1994" s="113"/>
    </row>
    <row r="1995" spans="1:8">
      <c r="A1995" s="65"/>
      <c r="B1995" s="65"/>
      <c r="C1995" s="65"/>
      <c r="D1995" s="65"/>
      <c r="E1995" s="65"/>
      <c r="F1995" s="65"/>
      <c r="G1995" s="65"/>
      <c r="H1995" s="113"/>
    </row>
    <row r="1996" spans="1:8">
      <c r="A1996" s="65"/>
      <c r="B1996" s="65"/>
      <c r="C1996" s="65"/>
      <c r="D1996" s="65"/>
      <c r="E1996" s="65"/>
      <c r="F1996" s="65"/>
      <c r="G1996" s="65"/>
      <c r="H1996" s="113"/>
    </row>
    <row r="1997" spans="1:8">
      <c r="A1997" s="65"/>
      <c r="B1997" s="65"/>
      <c r="C1997" s="65"/>
      <c r="D1997" s="65"/>
      <c r="E1997" s="65"/>
      <c r="F1997" s="65"/>
      <c r="G1997" s="65"/>
      <c r="H1997" s="113"/>
    </row>
    <row r="1998" spans="1:8">
      <c r="A1998" s="65"/>
      <c r="B1998" s="65"/>
      <c r="C1998" s="65"/>
      <c r="D1998" s="65"/>
      <c r="E1998" s="65"/>
      <c r="F1998" s="65"/>
      <c r="G1998" s="65"/>
      <c r="H1998" s="113"/>
    </row>
    <row r="1999" spans="1:8">
      <c r="A1999" s="65"/>
      <c r="B1999" s="65"/>
      <c r="C1999" s="65"/>
      <c r="D1999" s="65"/>
      <c r="E1999" s="65"/>
      <c r="F1999" s="65"/>
      <c r="G1999" s="65"/>
      <c r="H1999" s="113"/>
    </row>
    <row r="2000" spans="1:8">
      <c r="A2000" s="65"/>
      <c r="B2000" s="65"/>
      <c r="C2000" s="65"/>
      <c r="D2000" s="65"/>
      <c r="E2000" s="65"/>
      <c r="F2000" s="65"/>
      <c r="G2000" s="65"/>
      <c r="H2000" s="113"/>
    </row>
    <row r="2001" spans="1:8">
      <c r="A2001" s="65"/>
      <c r="B2001" s="65"/>
      <c r="C2001" s="65"/>
      <c r="D2001" s="65"/>
      <c r="E2001" s="65"/>
      <c r="F2001" s="65"/>
      <c r="G2001" s="65"/>
      <c r="H2001" s="113"/>
    </row>
    <row r="2002" spans="1:8">
      <c r="A2002" s="65"/>
      <c r="B2002" s="65"/>
      <c r="C2002" s="65"/>
      <c r="D2002" s="65"/>
      <c r="E2002" s="65"/>
      <c r="F2002" s="65"/>
      <c r="G2002" s="65"/>
      <c r="H2002" s="113"/>
    </row>
    <row r="2003" spans="1:8">
      <c r="A2003" s="65"/>
      <c r="B2003" s="65"/>
      <c r="C2003" s="65"/>
      <c r="D2003" s="65"/>
      <c r="E2003" s="65"/>
      <c r="F2003" s="65"/>
      <c r="G2003" s="65"/>
      <c r="H2003" s="113"/>
    </row>
    <row r="2004" spans="1:8">
      <c r="A2004" s="65"/>
      <c r="B2004" s="65"/>
      <c r="C2004" s="65"/>
      <c r="D2004" s="65"/>
      <c r="E2004" s="65"/>
      <c r="F2004" s="65"/>
      <c r="G2004" s="65"/>
      <c r="H2004" s="113"/>
    </row>
    <row r="2005" spans="1:8">
      <c r="A2005" s="65"/>
      <c r="B2005" s="65"/>
      <c r="C2005" s="65"/>
      <c r="D2005" s="65"/>
      <c r="E2005" s="65"/>
      <c r="F2005" s="65"/>
      <c r="G2005" s="65"/>
      <c r="H2005" s="113"/>
    </row>
    <row r="2006" spans="1:8">
      <c r="A2006" s="65"/>
      <c r="B2006" s="65"/>
      <c r="C2006" s="65"/>
      <c r="D2006" s="65"/>
      <c r="E2006" s="65"/>
      <c r="F2006" s="65"/>
      <c r="G2006" s="65"/>
      <c r="H2006" s="113"/>
    </row>
    <row r="2007" spans="1:8">
      <c r="A2007" s="65"/>
      <c r="B2007" s="65"/>
      <c r="C2007" s="65"/>
      <c r="D2007" s="65"/>
      <c r="E2007" s="65"/>
      <c r="F2007" s="65"/>
      <c r="G2007" s="65"/>
      <c r="H2007" s="113"/>
    </row>
    <row r="2008" spans="1:8">
      <c r="A2008" s="65"/>
      <c r="B2008" s="65"/>
      <c r="C2008" s="65"/>
      <c r="D2008" s="65"/>
      <c r="E2008" s="65"/>
      <c r="F2008" s="65"/>
      <c r="G2008" s="65"/>
      <c r="H2008" s="113"/>
    </row>
    <row r="2009" spans="1:8">
      <c r="A2009" s="65"/>
      <c r="B2009" s="65"/>
      <c r="C2009" s="65"/>
      <c r="D2009" s="65"/>
      <c r="E2009" s="65"/>
      <c r="F2009" s="65"/>
      <c r="G2009" s="65"/>
      <c r="H2009" s="113"/>
    </row>
    <row r="2010" spans="1:8">
      <c r="A2010" s="65"/>
      <c r="B2010" s="65"/>
      <c r="C2010" s="65"/>
      <c r="D2010" s="65"/>
      <c r="E2010" s="65"/>
      <c r="F2010" s="65"/>
      <c r="G2010" s="65"/>
      <c r="H2010" s="113"/>
    </row>
    <row r="2011" spans="1:8">
      <c r="A2011" s="65"/>
      <c r="B2011" s="65"/>
      <c r="C2011" s="65"/>
      <c r="D2011" s="65"/>
      <c r="E2011" s="65"/>
      <c r="F2011" s="65"/>
      <c r="G2011" s="65"/>
      <c r="H2011" s="113"/>
    </row>
    <row r="2012" spans="1:8">
      <c r="A2012" s="65"/>
      <c r="B2012" s="65"/>
      <c r="C2012" s="65"/>
      <c r="D2012" s="65"/>
      <c r="E2012" s="65"/>
      <c r="F2012" s="65"/>
      <c r="G2012" s="65"/>
      <c r="H2012" s="113"/>
    </row>
    <row r="2013" spans="1:8">
      <c r="A2013" s="65"/>
      <c r="B2013" s="65"/>
      <c r="C2013" s="65"/>
      <c r="D2013" s="65"/>
      <c r="E2013" s="65"/>
      <c r="F2013" s="65"/>
      <c r="G2013" s="65"/>
      <c r="H2013" s="113"/>
    </row>
    <row r="2014" spans="1:8">
      <c r="A2014" s="65"/>
      <c r="B2014" s="65"/>
      <c r="C2014" s="65"/>
      <c r="D2014" s="65"/>
      <c r="E2014" s="65"/>
      <c r="F2014" s="65"/>
      <c r="G2014" s="65"/>
      <c r="H2014" s="113"/>
    </row>
    <row r="2015" spans="1:8">
      <c r="A2015" s="65"/>
      <c r="B2015" s="65"/>
      <c r="C2015" s="65"/>
      <c r="D2015" s="65"/>
      <c r="E2015" s="65"/>
      <c r="F2015" s="65"/>
      <c r="G2015" s="65"/>
      <c r="H2015" s="113"/>
    </row>
    <row r="2016" spans="1:8">
      <c r="A2016" s="65"/>
      <c r="B2016" s="65"/>
      <c r="C2016" s="65"/>
      <c r="D2016" s="65"/>
      <c r="E2016" s="65"/>
      <c r="F2016" s="65"/>
      <c r="G2016" s="65"/>
      <c r="H2016" s="113"/>
    </row>
    <row r="2017" spans="1:8">
      <c r="A2017" s="65"/>
      <c r="B2017" s="65"/>
      <c r="C2017" s="65"/>
      <c r="D2017" s="65"/>
      <c r="E2017" s="65"/>
      <c r="F2017" s="65"/>
      <c r="G2017" s="65"/>
      <c r="H2017" s="113"/>
    </row>
    <row r="2018" spans="1:8">
      <c r="A2018" s="65"/>
      <c r="B2018" s="65"/>
      <c r="C2018" s="65"/>
      <c r="D2018" s="65"/>
      <c r="E2018" s="65"/>
      <c r="F2018" s="65"/>
      <c r="G2018" s="65"/>
      <c r="H2018" s="113"/>
    </row>
    <row r="2019" spans="1:8">
      <c r="A2019" s="65"/>
      <c r="B2019" s="65"/>
      <c r="C2019" s="65"/>
      <c r="D2019" s="65"/>
      <c r="E2019" s="65"/>
      <c r="F2019" s="65"/>
      <c r="G2019" s="65"/>
      <c r="H2019" s="113"/>
    </row>
    <row r="2020" spans="1:8">
      <c r="A2020" s="65"/>
      <c r="B2020" s="65"/>
      <c r="C2020" s="65"/>
      <c r="D2020" s="65"/>
      <c r="E2020" s="65"/>
      <c r="F2020" s="65"/>
      <c r="G2020" s="65"/>
      <c r="H2020" s="113"/>
    </row>
    <row r="2021" spans="1:8">
      <c r="A2021" s="65"/>
      <c r="B2021" s="65"/>
      <c r="C2021" s="65"/>
      <c r="D2021" s="65"/>
      <c r="E2021" s="65"/>
      <c r="F2021" s="65"/>
      <c r="G2021" s="65"/>
      <c r="H2021" s="113"/>
    </row>
    <row r="2022" spans="1:8">
      <c r="A2022" s="65"/>
      <c r="B2022" s="65"/>
      <c r="C2022" s="65"/>
      <c r="D2022" s="65"/>
      <c r="E2022" s="65"/>
      <c r="F2022" s="65"/>
      <c r="G2022" s="65"/>
      <c r="H2022" s="113"/>
    </row>
    <row r="2023" spans="1:8">
      <c r="A2023" s="65"/>
      <c r="B2023" s="65"/>
      <c r="C2023" s="65"/>
      <c r="D2023" s="65"/>
      <c r="E2023" s="65"/>
      <c r="F2023" s="65"/>
      <c r="G2023" s="65"/>
      <c r="H2023" s="113"/>
    </row>
    <row r="2024" spans="1:8">
      <c r="A2024" s="65"/>
      <c r="B2024" s="65"/>
      <c r="C2024" s="65"/>
      <c r="D2024" s="65"/>
      <c r="E2024" s="65"/>
      <c r="F2024" s="65"/>
      <c r="G2024" s="65"/>
      <c r="H2024" s="113"/>
    </row>
    <row r="2025" spans="1:8">
      <c r="A2025" s="65"/>
      <c r="B2025" s="65"/>
      <c r="C2025" s="65"/>
      <c r="D2025" s="65"/>
      <c r="E2025" s="65"/>
      <c r="F2025" s="65"/>
      <c r="G2025" s="65"/>
      <c r="H2025" s="113"/>
    </row>
    <row r="2026" spans="1:8">
      <c r="A2026" s="65"/>
      <c r="B2026" s="65"/>
      <c r="C2026" s="65"/>
      <c r="D2026" s="65"/>
      <c r="E2026" s="65"/>
      <c r="F2026" s="65"/>
      <c r="G2026" s="65"/>
      <c r="H2026" s="113"/>
    </row>
    <row r="2027" spans="1:8">
      <c r="A2027" s="65"/>
      <c r="B2027" s="65"/>
      <c r="C2027" s="65"/>
      <c r="D2027" s="65"/>
      <c r="E2027" s="65"/>
      <c r="F2027" s="65"/>
      <c r="G2027" s="65"/>
      <c r="H2027" s="113"/>
    </row>
    <row r="2028" spans="1:8">
      <c r="A2028" s="65"/>
      <c r="B2028" s="65"/>
      <c r="C2028" s="65"/>
      <c r="D2028" s="65"/>
      <c r="E2028" s="65"/>
      <c r="F2028" s="65"/>
      <c r="G2028" s="65"/>
      <c r="H2028" s="113"/>
    </row>
    <row r="2029" spans="1:8">
      <c r="A2029" s="65"/>
      <c r="B2029" s="65"/>
      <c r="C2029" s="65"/>
      <c r="D2029" s="65"/>
      <c r="E2029" s="65"/>
      <c r="F2029" s="65"/>
      <c r="G2029" s="65"/>
      <c r="H2029" s="113"/>
    </row>
    <row r="2030" spans="1:8">
      <c r="A2030" s="65"/>
      <c r="B2030" s="65"/>
      <c r="C2030" s="65"/>
      <c r="D2030" s="65"/>
      <c r="E2030" s="65"/>
      <c r="F2030" s="65"/>
      <c r="G2030" s="65"/>
      <c r="H2030" s="113"/>
    </row>
    <row r="2031" spans="1:8">
      <c r="A2031" s="65"/>
      <c r="B2031" s="65"/>
      <c r="C2031" s="65"/>
      <c r="D2031" s="65"/>
      <c r="E2031" s="65"/>
      <c r="F2031" s="65"/>
      <c r="G2031" s="65"/>
      <c r="H2031" s="113"/>
    </row>
    <row r="2032" spans="1:8">
      <c r="A2032" s="65"/>
      <c r="B2032" s="65"/>
      <c r="C2032" s="65"/>
      <c r="D2032" s="65"/>
      <c r="E2032" s="65"/>
      <c r="F2032" s="65"/>
      <c r="G2032" s="65"/>
      <c r="H2032" s="113"/>
    </row>
    <row r="2033" spans="1:8">
      <c r="A2033" s="65"/>
      <c r="B2033" s="65"/>
      <c r="C2033" s="65"/>
      <c r="D2033" s="65"/>
      <c r="E2033" s="65"/>
      <c r="F2033" s="65"/>
      <c r="G2033" s="65"/>
      <c r="H2033" s="113"/>
    </row>
    <row r="2034" spans="1:8">
      <c r="A2034" s="65"/>
      <c r="B2034" s="65"/>
      <c r="C2034" s="65"/>
      <c r="D2034" s="65"/>
      <c r="E2034" s="65"/>
      <c r="F2034" s="65"/>
      <c r="G2034" s="65"/>
      <c r="H2034" s="113"/>
    </row>
    <row r="2035" spans="1:8">
      <c r="A2035" s="65"/>
      <c r="B2035" s="65"/>
      <c r="C2035" s="65"/>
      <c r="D2035" s="65"/>
      <c r="E2035" s="65"/>
      <c r="F2035" s="65"/>
      <c r="G2035" s="65"/>
      <c r="H2035" s="113"/>
    </row>
    <row r="2036" spans="1:8">
      <c r="A2036" s="65"/>
      <c r="B2036" s="65"/>
      <c r="C2036" s="65"/>
      <c r="D2036" s="65"/>
      <c r="E2036" s="65"/>
      <c r="F2036" s="65"/>
      <c r="G2036" s="65"/>
      <c r="H2036" s="113"/>
    </row>
    <row r="2037" spans="1:8">
      <c r="A2037" s="65"/>
      <c r="B2037" s="65"/>
      <c r="C2037" s="65"/>
      <c r="D2037" s="65"/>
      <c r="E2037" s="65"/>
      <c r="F2037" s="65"/>
      <c r="G2037" s="65"/>
      <c r="H2037" s="113"/>
    </row>
    <row r="2038" spans="1:8">
      <c r="A2038" s="65"/>
      <c r="B2038" s="65"/>
      <c r="C2038" s="65"/>
      <c r="D2038" s="65"/>
      <c r="E2038" s="65"/>
      <c r="F2038" s="65"/>
      <c r="G2038" s="65"/>
      <c r="H2038" s="113"/>
    </row>
    <row r="2039" spans="1:8">
      <c r="A2039" s="65"/>
      <c r="B2039" s="65"/>
      <c r="C2039" s="65"/>
      <c r="D2039" s="65"/>
      <c r="E2039" s="65"/>
      <c r="F2039" s="65"/>
      <c r="G2039" s="65"/>
      <c r="H2039" s="113"/>
    </row>
    <row r="2040" spans="1:8">
      <c r="A2040" s="65"/>
      <c r="B2040" s="65"/>
      <c r="C2040" s="65"/>
      <c r="D2040" s="65"/>
      <c r="E2040" s="65"/>
      <c r="F2040" s="65"/>
      <c r="G2040" s="65"/>
      <c r="H2040" s="113"/>
    </row>
    <row r="2041" spans="1:8">
      <c r="A2041" s="65"/>
      <c r="B2041" s="65"/>
      <c r="C2041" s="65"/>
      <c r="D2041" s="65"/>
      <c r="E2041" s="65"/>
      <c r="F2041" s="65"/>
      <c r="G2041" s="65"/>
      <c r="H2041" s="113"/>
    </row>
    <row r="2042" spans="1:8">
      <c r="A2042" s="65"/>
      <c r="B2042" s="65"/>
      <c r="C2042" s="65"/>
      <c r="D2042" s="65"/>
      <c r="E2042" s="65"/>
      <c r="F2042" s="65"/>
      <c r="G2042" s="65"/>
      <c r="H2042" s="113"/>
    </row>
    <row r="2043" spans="1:8">
      <c r="A2043" s="65"/>
      <c r="B2043" s="65"/>
      <c r="C2043" s="65"/>
      <c r="D2043" s="65"/>
      <c r="E2043" s="65"/>
      <c r="F2043" s="65"/>
      <c r="G2043" s="65"/>
      <c r="H2043" s="113"/>
    </row>
    <row r="2044" spans="1:8">
      <c r="A2044" s="65"/>
      <c r="B2044" s="65"/>
      <c r="C2044" s="65"/>
      <c r="D2044" s="65"/>
      <c r="E2044" s="65"/>
      <c r="F2044" s="65"/>
      <c r="G2044" s="65"/>
      <c r="H2044" s="113"/>
    </row>
    <row r="2045" spans="1:8">
      <c r="A2045" s="65"/>
      <c r="B2045" s="65"/>
      <c r="C2045" s="65"/>
      <c r="D2045" s="65"/>
      <c r="E2045" s="65"/>
      <c r="F2045" s="65"/>
      <c r="G2045" s="65"/>
      <c r="H2045" s="113"/>
    </row>
    <row r="2046" spans="1:8">
      <c r="A2046" s="65"/>
      <c r="B2046" s="65"/>
      <c r="C2046" s="65"/>
      <c r="D2046" s="65"/>
      <c r="E2046" s="65"/>
      <c r="F2046" s="65"/>
      <c r="G2046" s="65"/>
      <c r="H2046" s="113"/>
    </row>
    <row r="2047" spans="1:8">
      <c r="A2047" s="65"/>
      <c r="B2047" s="65"/>
      <c r="C2047" s="65"/>
      <c r="D2047" s="65"/>
      <c r="E2047" s="65"/>
      <c r="F2047" s="65"/>
      <c r="G2047" s="65"/>
      <c r="H2047" s="113"/>
    </row>
    <row r="2048" spans="1:8">
      <c r="A2048" s="65"/>
      <c r="B2048" s="65"/>
      <c r="C2048" s="65"/>
      <c r="D2048" s="65"/>
      <c r="E2048" s="65"/>
      <c r="F2048" s="65"/>
      <c r="G2048" s="65"/>
      <c r="H2048" s="113"/>
    </row>
    <row r="2049" spans="1:8">
      <c r="A2049" s="65"/>
      <c r="B2049" s="65"/>
      <c r="C2049" s="65"/>
      <c r="D2049" s="65"/>
      <c r="E2049" s="65"/>
      <c r="F2049" s="65"/>
      <c r="G2049" s="65"/>
      <c r="H2049" s="113"/>
    </row>
    <row r="2050" spans="1:8">
      <c r="A2050" s="65"/>
      <c r="B2050" s="65"/>
      <c r="C2050" s="65"/>
      <c r="D2050" s="65"/>
      <c r="E2050" s="65"/>
      <c r="F2050" s="65"/>
      <c r="G2050" s="65"/>
      <c r="H2050" s="113"/>
    </row>
    <row r="2051" spans="1:8">
      <c r="A2051" s="65"/>
      <c r="B2051" s="65"/>
      <c r="C2051" s="65"/>
      <c r="D2051" s="65"/>
      <c r="E2051" s="65"/>
      <c r="F2051" s="65"/>
      <c r="G2051" s="65"/>
      <c r="H2051" s="113"/>
    </row>
    <row r="2052" spans="1:8">
      <c r="A2052" s="65"/>
      <c r="B2052" s="65"/>
      <c r="C2052" s="65"/>
      <c r="D2052" s="65"/>
      <c r="E2052" s="65"/>
      <c r="F2052" s="65"/>
      <c r="G2052" s="65"/>
      <c r="H2052" s="113"/>
    </row>
    <row r="2053" spans="1:8">
      <c r="A2053" s="65"/>
      <c r="B2053" s="65"/>
      <c r="C2053" s="65"/>
      <c r="D2053" s="65"/>
      <c r="E2053" s="65"/>
      <c r="F2053" s="65"/>
      <c r="G2053" s="65"/>
      <c r="H2053" s="113"/>
    </row>
    <row r="2054" spans="1:8">
      <c r="A2054" s="65"/>
      <c r="B2054" s="65"/>
      <c r="C2054" s="65"/>
      <c r="D2054" s="65"/>
      <c r="E2054" s="65"/>
      <c r="F2054" s="65"/>
      <c r="G2054" s="65"/>
      <c r="H2054" s="113"/>
    </row>
    <row r="2055" spans="1:8">
      <c r="A2055" s="65"/>
      <c r="B2055" s="65"/>
      <c r="C2055" s="65"/>
      <c r="D2055" s="65"/>
      <c r="E2055" s="65"/>
      <c r="F2055" s="65"/>
      <c r="G2055" s="65"/>
      <c r="H2055" s="113"/>
    </row>
    <row r="2056" spans="1:8">
      <c r="A2056" s="65"/>
      <c r="B2056" s="65"/>
      <c r="C2056" s="65"/>
      <c r="D2056" s="65"/>
      <c r="E2056" s="65"/>
      <c r="F2056" s="65"/>
      <c r="G2056" s="65"/>
      <c r="H2056" s="113"/>
    </row>
    <row r="2057" spans="1:8">
      <c r="A2057" s="65"/>
      <c r="B2057" s="65"/>
      <c r="C2057" s="65"/>
      <c r="D2057" s="65"/>
      <c r="E2057" s="65"/>
      <c r="F2057" s="65"/>
      <c r="G2057" s="65"/>
      <c r="H2057" s="113"/>
    </row>
    <row r="2058" spans="1:8">
      <c r="A2058" s="65"/>
      <c r="B2058" s="65"/>
      <c r="C2058" s="65"/>
      <c r="D2058" s="65"/>
      <c r="E2058" s="65"/>
      <c r="F2058" s="65"/>
      <c r="G2058" s="65"/>
      <c r="H2058" s="113"/>
    </row>
    <row r="2059" spans="1:8">
      <c r="A2059" s="65"/>
      <c r="B2059" s="65"/>
      <c r="C2059" s="65"/>
      <c r="D2059" s="65"/>
      <c r="E2059" s="65"/>
      <c r="F2059" s="65"/>
      <c r="G2059" s="65"/>
      <c r="H2059" s="113"/>
    </row>
    <row r="2060" spans="1:8">
      <c r="A2060" s="65"/>
      <c r="B2060" s="65"/>
      <c r="C2060" s="65"/>
      <c r="D2060" s="65"/>
      <c r="E2060" s="65"/>
      <c r="F2060" s="65"/>
      <c r="G2060" s="65"/>
      <c r="H2060" s="113"/>
    </row>
    <row r="2061" spans="1:8">
      <c r="A2061" s="65"/>
      <c r="B2061" s="65"/>
      <c r="C2061" s="65"/>
      <c r="D2061" s="65"/>
      <c r="E2061" s="65"/>
      <c r="F2061" s="65"/>
      <c r="G2061" s="65"/>
      <c r="H2061" s="113"/>
    </row>
    <row r="2062" spans="1:8">
      <c r="A2062" s="65"/>
      <c r="B2062" s="65"/>
      <c r="C2062" s="65"/>
      <c r="D2062" s="65"/>
      <c r="E2062" s="65"/>
      <c r="F2062" s="65"/>
      <c r="G2062" s="65"/>
      <c r="H2062" s="113"/>
    </row>
    <row r="2063" spans="1:8">
      <c r="A2063" s="65"/>
      <c r="B2063" s="65"/>
      <c r="C2063" s="65"/>
      <c r="D2063" s="65"/>
      <c r="E2063" s="65"/>
      <c r="F2063" s="65"/>
      <c r="G2063" s="65"/>
      <c r="H2063" s="113"/>
    </row>
    <row r="2064" spans="1:8">
      <c r="A2064" s="65"/>
      <c r="B2064" s="65"/>
      <c r="C2064" s="65"/>
      <c r="D2064" s="65"/>
      <c r="E2064" s="65"/>
      <c r="F2064" s="65"/>
      <c r="G2064" s="65"/>
      <c r="H2064" s="113"/>
    </row>
    <row r="2065" spans="1:8">
      <c r="A2065" s="65"/>
      <c r="B2065" s="65"/>
      <c r="C2065" s="65"/>
      <c r="D2065" s="65"/>
      <c r="E2065" s="65"/>
      <c r="F2065" s="65"/>
      <c r="G2065" s="65"/>
      <c r="H2065" s="113"/>
    </row>
    <row r="2066" spans="1:8">
      <c r="A2066" s="65"/>
      <c r="B2066" s="65"/>
      <c r="C2066" s="65"/>
      <c r="D2066" s="65"/>
      <c r="E2066" s="65"/>
      <c r="F2066" s="65"/>
      <c r="G2066" s="65"/>
      <c r="H2066" s="113"/>
    </row>
    <row r="2067" spans="1:8">
      <c r="A2067" s="65"/>
      <c r="B2067" s="65"/>
      <c r="C2067" s="65"/>
      <c r="D2067" s="65"/>
      <c r="E2067" s="65"/>
      <c r="F2067" s="65"/>
      <c r="G2067" s="65"/>
      <c r="H2067" s="113"/>
    </row>
    <row r="2068" spans="1:8">
      <c r="A2068" s="65"/>
      <c r="B2068" s="65"/>
      <c r="C2068" s="65"/>
      <c r="D2068" s="65"/>
      <c r="E2068" s="65"/>
      <c r="F2068" s="65"/>
      <c r="G2068" s="65"/>
      <c r="H2068" s="113"/>
    </row>
    <row r="2069" spans="1:8">
      <c r="A2069" s="65"/>
      <c r="B2069" s="65"/>
      <c r="C2069" s="65"/>
      <c r="D2069" s="65"/>
      <c r="E2069" s="65"/>
      <c r="F2069" s="65"/>
      <c r="G2069" s="65"/>
      <c r="H2069" s="113"/>
    </row>
    <row r="2070" spans="1:8">
      <c r="A2070" s="65"/>
      <c r="B2070" s="65"/>
      <c r="C2070" s="65"/>
      <c r="D2070" s="65"/>
      <c r="E2070" s="65"/>
      <c r="F2070" s="65"/>
      <c r="G2070" s="65"/>
      <c r="H2070" s="113"/>
    </row>
    <row r="2071" spans="1:8">
      <c r="A2071" s="65"/>
      <c r="B2071" s="65"/>
      <c r="C2071" s="65"/>
      <c r="D2071" s="65"/>
      <c r="E2071" s="65"/>
      <c r="F2071" s="65"/>
      <c r="G2071" s="65"/>
      <c r="H2071" s="113"/>
    </row>
    <row r="2072" spans="1:8">
      <c r="A2072" s="65"/>
      <c r="B2072" s="65"/>
      <c r="C2072" s="65"/>
      <c r="D2072" s="65"/>
      <c r="E2072" s="65"/>
      <c r="F2072" s="65"/>
      <c r="G2072" s="65"/>
      <c r="H2072" s="113"/>
    </row>
    <row r="2073" spans="1:8">
      <c r="A2073" s="65"/>
      <c r="B2073" s="65"/>
      <c r="C2073" s="65"/>
      <c r="D2073" s="65"/>
      <c r="E2073" s="65"/>
      <c r="F2073" s="65"/>
      <c r="G2073" s="65"/>
      <c r="H2073" s="113"/>
    </row>
    <row r="2074" spans="1:8">
      <c r="A2074" s="65"/>
      <c r="B2074" s="65"/>
      <c r="C2074" s="65"/>
      <c r="D2074" s="65"/>
      <c r="E2074" s="65"/>
      <c r="F2074" s="65"/>
      <c r="G2074" s="65"/>
      <c r="H2074" s="113"/>
    </row>
    <row r="2075" spans="1:8">
      <c r="A2075" s="65"/>
      <c r="B2075" s="65"/>
      <c r="C2075" s="65"/>
      <c r="D2075" s="65"/>
      <c r="E2075" s="65"/>
      <c r="F2075" s="65"/>
      <c r="G2075" s="65"/>
      <c r="H2075" s="113"/>
    </row>
    <row r="2076" spans="1:8">
      <c r="A2076" s="65"/>
      <c r="B2076" s="65"/>
      <c r="C2076" s="65"/>
      <c r="D2076" s="65"/>
      <c r="E2076" s="65"/>
      <c r="F2076" s="65"/>
      <c r="G2076" s="65"/>
      <c r="H2076" s="113"/>
    </row>
    <row r="2077" spans="1:8">
      <c r="A2077" s="65"/>
      <c r="B2077" s="65"/>
      <c r="C2077" s="65"/>
      <c r="D2077" s="65"/>
      <c r="E2077" s="65"/>
      <c r="F2077" s="65"/>
      <c r="G2077" s="65"/>
      <c r="H2077" s="113"/>
    </row>
    <row r="2078" spans="1:8">
      <c r="A2078" s="65"/>
      <c r="B2078" s="65"/>
      <c r="C2078" s="65"/>
      <c r="D2078" s="65"/>
      <c r="E2078" s="65"/>
      <c r="F2078" s="65"/>
      <c r="G2078" s="65"/>
      <c r="H2078" s="113"/>
    </row>
    <row r="2079" spans="1:8">
      <c r="A2079" s="65"/>
      <c r="B2079" s="65"/>
      <c r="C2079" s="65"/>
      <c r="D2079" s="65"/>
      <c r="E2079" s="65"/>
      <c r="F2079" s="65"/>
      <c r="G2079" s="65"/>
      <c r="H2079" s="113"/>
    </row>
    <row r="2080" spans="1:8">
      <c r="A2080" s="65"/>
      <c r="B2080" s="65"/>
      <c r="C2080" s="65"/>
      <c r="D2080" s="65"/>
      <c r="E2080" s="65"/>
      <c r="F2080" s="65"/>
      <c r="G2080" s="65"/>
      <c r="H2080" s="113"/>
    </row>
    <row r="2081" spans="1:8">
      <c r="A2081" s="65"/>
      <c r="B2081" s="65"/>
      <c r="C2081" s="65"/>
      <c r="D2081" s="65"/>
      <c r="E2081" s="65"/>
      <c r="F2081" s="65"/>
      <c r="G2081" s="65"/>
      <c r="H2081" s="113"/>
    </row>
    <row r="2082" spans="1:8">
      <c r="A2082" s="65"/>
      <c r="B2082" s="65"/>
      <c r="C2082" s="65"/>
      <c r="D2082" s="65"/>
      <c r="E2082" s="65"/>
      <c r="F2082" s="65"/>
      <c r="G2082" s="65"/>
      <c r="H2082" s="113"/>
    </row>
    <row r="2083" spans="1:8">
      <c r="A2083" s="65"/>
      <c r="B2083" s="65"/>
      <c r="C2083" s="65"/>
      <c r="D2083" s="65"/>
      <c r="E2083" s="65"/>
      <c r="F2083" s="65"/>
      <c r="G2083" s="65"/>
      <c r="H2083" s="113"/>
    </row>
    <row r="2084" spans="1:8">
      <c r="A2084" s="65"/>
      <c r="B2084" s="65"/>
      <c r="C2084" s="65"/>
      <c r="D2084" s="65"/>
      <c r="E2084" s="65"/>
      <c r="F2084" s="65"/>
      <c r="G2084" s="65"/>
      <c r="H2084" s="113"/>
    </row>
    <row r="2085" spans="1:8">
      <c r="A2085" s="65"/>
      <c r="B2085" s="65"/>
      <c r="C2085" s="65"/>
      <c r="D2085" s="65"/>
      <c r="E2085" s="65"/>
      <c r="F2085" s="65"/>
      <c r="G2085" s="65"/>
      <c r="H2085" s="113"/>
    </row>
    <row r="2086" spans="1:8">
      <c r="A2086" s="65"/>
      <c r="B2086" s="65"/>
      <c r="C2086" s="65"/>
      <c r="D2086" s="65"/>
      <c r="E2086" s="65"/>
      <c r="F2086" s="65"/>
      <c r="G2086" s="65"/>
      <c r="H2086" s="113"/>
    </row>
    <row r="2087" spans="1:8">
      <c r="A2087" s="65"/>
      <c r="B2087" s="65"/>
      <c r="C2087" s="65"/>
      <c r="D2087" s="65"/>
      <c r="E2087" s="65"/>
      <c r="F2087" s="65"/>
      <c r="G2087" s="65"/>
      <c r="H2087" s="113"/>
    </row>
    <row r="2088" spans="1:8">
      <c r="A2088" s="65"/>
      <c r="B2088" s="65"/>
      <c r="C2088" s="65"/>
      <c r="D2088" s="65"/>
      <c r="E2088" s="65"/>
      <c r="F2088" s="65"/>
      <c r="G2088" s="65"/>
      <c r="H2088" s="113"/>
    </row>
    <row r="2089" spans="1:8">
      <c r="A2089" s="65"/>
      <c r="B2089" s="65"/>
      <c r="C2089" s="65"/>
      <c r="D2089" s="65"/>
      <c r="E2089" s="65"/>
      <c r="F2089" s="65"/>
      <c r="G2089" s="65"/>
      <c r="H2089" s="113"/>
    </row>
    <row r="2090" spans="1:8">
      <c r="A2090" s="65"/>
      <c r="B2090" s="65"/>
      <c r="C2090" s="65"/>
      <c r="D2090" s="65"/>
      <c r="E2090" s="65"/>
      <c r="F2090" s="65"/>
      <c r="G2090" s="65"/>
      <c r="H2090" s="113"/>
    </row>
    <row r="2091" spans="1:8">
      <c r="A2091" s="65"/>
      <c r="B2091" s="65"/>
      <c r="C2091" s="65"/>
      <c r="D2091" s="65"/>
      <c r="E2091" s="65"/>
      <c r="F2091" s="65"/>
      <c r="G2091" s="65"/>
      <c r="H2091" s="113"/>
    </row>
    <row r="2092" spans="1:8">
      <c r="A2092" s="65"/>
      <c r="B2092" s="65"/>
      <c r="C2092" s="65"/>
      <c r="D2092" s="65"/>
      <c r="E2092" s="65"/>
      <c r="F2092" s="65"/>
      <c r="G2092" s="65"/>
      <c r="H2092" s="113"/>
    </row>
    <row r="2093" spans="1:8">
      <c r="A2093" s="65"/>
      <c r="B2093" s="65"/>
      <c r="C2093" s="65"/>
      <c r="D2093" s="65"/>
      <c r="E2093" s="65"/>
      <c r="F2093" s="65"/>
      <c r="G2093" s="65"/>
      <c r="H2093" s="113"/>
    </row>
    <row r="2094" spans="1:8">
      <c r="A2094" s="65"/>
      <c r="B2094" s="65"/>
      <c r="C2094" s="65"/>
      <c r="D2094" s="65"/>
      <c r="E2094" s="65"/>
      <c r="F2094" s="65"/>
      <c r="G2094" s="65"/>
      <c r="H2094" s="113"/>
    </row>
    <row r="2095" spans="1:8">
      <c r="A2095" s="65"/>
      <c r="B2095" s="65"/>
      <c r="C2095" s="65"/>
      <c r="D2095" s="65"/>
      <c r="E2095" s="65"/>
      <c r="F2095" s="65"/>
      <c r="G2095" s="65"/>
      <c r="H2095" s="113"/>
    </row>
    <row r="2096" spans="1:8">
      <c r="A2096" s="65"/>
      <c r="B2096" s="65"/>
      <c r="C2096" s="65"/>
      <c r="D2096" s="65"/>
      <c r="E2096" s="65"/>
      <c r="F2096" s="65"/>
      <c r="G2096" s="65"/>
      <c r="H2096" s="113"/>
    </row>
    <row r="2097" spans="1:8">
      <c r="A2097" s="65"/>
      <c r="B2097" s="65"/>
      <c r="C2097" s="65"/>
      <c r="D2097" s="65"/>
      <c r="E2097" s="65"/>
      <c r="F2097" s="65"/>
      <c r="G2097" s="65"/>
      <c r="H2097" s="113"/>
    </row>
    <row r="2098" spans="1:8">
      <c r="A2098" s="65"/>
      <c r="B2098" s="65"/>
      <c r="C2098" s="65"/>
      <c r="D2098" s="65"/>
      <c r="E2098" s="65"/>
      <c r="F2098" s="65"/>
      <c r="G2098" s="65"/>
      <c r="H2098" s="113"/>
    </row>
    <row r="2099" spans="1:8">
      <c r="A2099" s="65"/>
      <c r="B2099" s="65"/>
      <c r="C2099" s="65"/>
      <c r="D2099" s="65"/>
      <c r="E2099" s="65"/>
      <c r="F2099" s="65"/>
      <c r="G2099" s="65"/>
      <c r="H2099" s="113"/>
    </row>
    <row r="2100" spans="1:8">
      <c r="A2100" s="65"/>
      <c r="B2100" s="65"/>
      <c r="C2100" s="65"/>
      <c r="D2100" s="65"/>
      <c r="E2100" s="65"/>
      <c r="F2100" s="65"/>
      <c r="G2100" s="65"/>
      <c r="H2100" s="113"/>
    </row>
    <row r="2101" spans="1:8">
      <c r="A2101" s="65"/>
      <c r="B2101" s="65"/>
      <c r="C2101" s="65"/>
      <c r="D2101" s="65"/>
      <c r="E2101" s="65"/>
      <c r="F2101" s="65"/>
      <c r="G2101" s="65"/>
      <c r="H2101" s="113"/>
    </row>
    <row r="2102" spans="1:8">
      <c r="A2102" s="65"/>
      <c r="B2102" s="65"/>
      <c r="C2102" s="65"/>
      <c r="D2102" s="65"/>
      <c r="E2102" s="65"/>
      <c r="F2102" s="65"/>
      <c r="G2102" s="65"/>
      <c r="H2102" s="113"/>
    </row>
    <row r="2103" spans="1:8">
      <c r="A2103" s="65"/>
      <c r="B2103" s="65"/>
      <c r="C2103" s="65"/>
      <c r="D2103" s="65"/>
      <c r="E2103" s="65"/>
      <c r="F2103" s="65"/>
      <c r="G2103" s="65"/>
      <c r="H2103" s="113"/>
    </row>
    <row r="2104" spans="1:8">
      <c r="A2104" s="65"/>
      <c r="B2104" s="65"/>
      <c r="C2104" s="65"/>
      <c r="D2104" s="65"/>
      <c r="E2104" s="65"/>
      <c r="F2104" s="65"/>
      <c r="G2104" s="65"/>
      <c r="H2104" s="113"/>
    </row>
    <row r="2105" spans="1:8">
      <c r="A2105" s="65"/>
      <c r="B2105" s="65"/>
      <c r="C2105" s="65"/>
      <c r="D2105" s="65"/>
      <c r="E2105" s="65"/>
      <c r="F2105" s="65"/>
      <c r="G2105" s="65"/>
      <c r="H2105" s="113"/>
    </row>
    <row r="2106" spans="1:8">
      <c r="A2106" s="65"/>
      <c r="B2106" s="65"/>
      <c r="C2106" s="65"/>
      <c r="D2106" s="65"/>
      <c r="E2106" s="65"/>
      <c r="F2106" s="65"/>
      <c r="G2106" s="65"/>
      <c r="H2106" s="113"/>
    </row>
    <row r="2107" spans="1:8">
      <c r="A2107" s="65"/>
      <c r="B2107" s="65"/>
      <c r="C2107" s="65"/>
      <c r="D2107" s="65"/>
      <c r="E2107" s="65"/>
      <c r="F2107" s="65"/>
      <c r="G2107" s="65"/>
      <c r="H2107" s="113"/>
    </row>
    <row r="2108" spans="1:8">
      <c r="A2108" s="65"/>
      <c r="B2108" s="65"/>
      <c r="C2108" s="65"/>
      <c r="D2108" s="65"/>
      <c r="E2108" s="65"/>
      <c r="F2108" s="65"/>
      <c r="G2108" s="65"/>
      <c r="H2108" s="113"/>
    </row>
    <row r="2109" spans="1:8">
      <c r="A2109" s="65"/>
      <c r="B2109" s="65"/>
      <c r="C2109" s="65"/>
      <c r="D2109" s="65"/>
      <c r="E2109" s="65"/>
      <c r="F2109" s="65"/>
      <c r="G2109" s="65"/>
      <c r="H2109" s="113"/>
    </row>
    <row r="2110" spans="1:8">
      <c r="A2110" s="65"/>
      <c r="B2110" s="65"/>
      <c r="C2110" s="65"/>
      <c r="D2110" s="65"/>
      <c r="E2110" s="65"/>
      <c r="F2110" s="65"/>
      <c r="G2110" s="65"/>
      <c r="H2110" s="113"/>
    </row>
    <row r="2111" spans="1:8">
      <c r="A2111" s="65"/>
      <c r="B2111" s="65"/>
      <c r="C2111" s="65"/>
      <c r="D2111" s="65"/>
      <c r="E2111" s="65"/>
      <c r="F2111" s="65"/>
      <c r="G2111" s="65"/>
      <c r="H2111" s="113"/>
    </row>
    <row r="2112" spans="1:8">
      <c r="A2112" s="65"/>
      <c r="B2112" s="65"/>
      <c r="C2112" s="65"/>
      <c r="D2112" s="65"/>
      <c r="E2112" s="65"/>
      <c r="F2112" s="65"/>
      <c r="G2112" s="65"/>
      <c r="H2112" s="113"/>
    </row>
    <row r="2113" spans="1:8">
      <c r="A2113" s="65"/>
      <c r="B2113" s="65"/>
      <c r="C2113" s="65"/>
      <c r="D2113" s="65"/>
      <c r="E2113" s="65"/>
      <c r="F2113" s="65"/>
      <c r="G2113" s="65"/>
      <c r="H2113" s="113"/>
    </row>
    <row r="2114" spans="1:8">
      <c r="A2114" s="65"/>
      <c r="B2114" s="65"/>
      <c r="C2114" s="65"/>
      <c r="D2114" s="65"/>
      <c r="E2114" s="65"/>
      <c r="F2114" s="65"/>
      <c r="G2114" s="65"/>
      <c r="H2114" s="113"/>
    </row>
    <row r="2115" spans="1:8">
      <c r="A2115" s="65"/>
      <c r="B2115" s="65"/>
      <c r="C2115" s="65"/>
      <c r="D2115" s="65"/>
      <c r="E2115" s="65"/>
      <c r="F2115" s="65"/>
      <c r="G2115" s="65"/>
      <c r="H2115" s="113"/>
    </row>
    <row r="2116" spans="1:8">
      <c r="A2116" s="65"/>
      <c r="B2116" s="65"/>
      <c r="C2116" s="65"/>
      <c r="D2116" s="65"/>
      <c r="E2116" s="65"/>
      <c r="F2116" s="65"/>
      <c r="G2116" s="65"/>
      <c r="H2116" s="113"/>
    </row>
    <row r="2117" spans="1:8">
      <c r="A2117" s="65"/>
      <c r="B2117" s="65"/>
      <c r="C2117" s="65"/>
      <c r="D2117" s="65"/>
      <c r="E2117" s="65"/>
      <c r="F2117" s="65"/>
      <c r="G2117" s="65"/>
      <c r="H2117" s="113"/>
    </row>
    <row r="2118" spans="1:8">
      <c r="A2118" s="65"/>
      <c r="B2118" s="65"/>
      <c r="C2118" s="65"/>
      <c r="D2118" s="65"/>
      <c r="E2118" s="65"/>
      <c r="F2118" s="65"/>
      <c r="G2118" s="65"/>
      <c r="H2118" s="113"/>
    </row>
    <row r="2119" spans="1:8">
      <c r="A2119" s="65"/>
      <c r="B2119" s="65"/>
      <c r="C2119" s="65"/>
      <c r="D2119" s="65"/>
      <c r="E2119" s="65"/>
      <c r="F2119" s="65"/>
      <c r="G2119" s="65"/>
      <c r="H2119" s="113"/>
    </row>
    <row r="2120" spans="1:8">
      <c r="A2120" s="65"/>
      <c r="B2120" s="65"/>
      <c r="C2120" s="65"/>
      <c r="D2120" s="65"/>
      <c r="E2120" s="65"/>
      <c r="F2120" s="65"/>
      <c r="G2120" s="65"/>
      <c r="H2120" s="113"/>
    </row>
    <row r="2121" spans="1:8">
      <c r="A2121" s="65"/>
      <c r="B2121" s="65"/>
      <c r="C2121" s="65"/>
      <c r="D2121" s="65"/>
      <c r="E2121" s="65"/>
      <c r="F2121" s="65"/>
      <c r="G2121" s="65"/>
      <c r="H2121" s="113"/>
    </row>
    <row r="2122" spans="1:8">
      <c r="A2122" s="65"/>
      <c r="B2122" s="65"/>
      <c r="C2122" s="65"/>
      <c r="D2122" s="65"/>
      <c r="E2122" s="65"/>
      <c r="F2122" s="65"/>
      <c r="G2122" s="65"/>
      <c r="H2122" s="113"/>
    </row>
    <row r="2123" spans="1:8">
      <c r="A2123" s="65"/>
      <c r="B2123" s="65"/>
      <c r="C2123" s="65"/>
      <c r="D2123" s="65"/>
      <c r="E2123" s="65"/>
      <c r="F2123" s="65"/>
      <c r="G2123" s="65"/>
      <c r="H2123" s="113"/>
    </row>
    <row r="2124" spans="1:8">
      <c r="A2124" s="65"/>
      <c r="B2124" s="65"/>
      <c r="C2124" s="65"/>
      <c r="D2124" s="65"/>
      <c r="E2124" s="65"/>
      <c r="F2124" s="65"/>
      <c r="G2124" s="65"/>
      <c r="H2124" s="113"/>
    </row>
    <row r="2125" spans="1:8">
      <c r="A2125" s="65"/>
      <c r="B2125" s="65"/>
      <c r="C2125" s="65"/>
      <c r="D2125" s="65"/>
      <c r="E2125" s="65"/>
      <c r="F2125" s="65"/>
      <c r="G2125" s="65"/>
      <c r="H2125" s="113"/>
    </row>
    <row r="2126" spans="1:8">
      <c r="A2126" s="65"/>
      <c r="B2126" s="65"/>
      <c r="C2126" s="65"/>
      <c r="D2126" s="65"/>
      <c r="E2126" s="65"/>
      <c r="F2126" s="65"/>
      <c r="G2126" s="65"/>
      <c r="H2126" s="113"/>
    </row>
    <row r="2127" spans="1:8">
      <c r="A2127" s="65"/>
      <c r="B2127" s="65"/>
      <c r="C2127" s="65"/>
      <c r="D2127" s="65"/>
      <c r="E2127" s="65"/>
      <c r="F2127" s="65"/>
      <c r="G2127" s="65"/>
      <c r="H2127" s="113"/>
    </row>
    <row r="2128" spans="1:8">
      <c r="A2128" s="65"/>
      <c r="B2128" s="65"/>
      <c r="C2128" s="65"/>
      <c r="D2128" s="65"/>
      <c r="E2128" s="65"/>
      <c r="F2128" s="65"/>
      <c r="G2128" s="65"/>
      <c r="H2128" s="113"/>
    </row>
    <row r="2129" spans="1:8">
      <c r="A2129" s="65"/>
      <c r="B2129" s="65"/>
      <c r="C2129" s="65"/>
      <c r="D2129" s="65"/>
      <c r="E2129" s="65"/>
      <c r="F2129" s="65"/>
      <c r="G2129" s="65"/>
      <c r="H2129" s="113"/>
    </row>
    <row r="2130" spans="1:8">
      <c r="A2130" s="65"/>
      <c r="B2130" s="65"/>
      <c r="C2130" s="65"/>
      <c r="D2130" s="65"/>
      <c r="E2130" s="65"/>
      <c r="F2130" s="65"/>
      <c r="G2130" s="65"/>
      <c r="H2130" s="113"/>
    </row>
    <row r="2131" spans="1:8">
      <c r="A2131" s="65"/>
      <c r="B2131" s="65"/>
      <c r="C2131" s="65"/>
      <c r="D2131" s="65"/>
      <c r="E2131" s="65"/>
      <c r="F2131" s="65"/>
      <c r="G2131" s="65"/>
      <c r="H2131" s="113"/>
    </row>
    <row r="2132" spans="1:8">
      <c r="A2132" s="65"/>
      <c r="B2132" s="65"/>
      <c r="C2132" s="65"/>
      <c r="D2132" s="65"/>
      <c r="E2132" s="65"/>
      <c r="F2132" s="65"/>
      <c r="G2132" s="65"/>
      <c r="H2132" s="113"/>
    </row>
    <row r="2133" spans="1:8">
      <c r="A2133" s="65"/>
      <c r="B2133" s="65"/>
      <c r="C2133" s="65"/>
      <c r="D2133" s="65"/>
      <c r="E2133" s="65"/>
      <c r="F2133" s="65"/>
      <c r="G2133" s="65"/>
      <c r="H2133" s="113"/>
    </row>
    <row r="2134" spans="1:8">
      <c r="A2134" s="65"/>
      <c r="B2134" s="65"/>
      <c r="C2134" s="65"/>
      <c r="D2134" s="65"/>
      <c r="E2134" s="65"/>
      <c r="F2134" s="65"/>
      <c r="G2134" s="65"/>
      <c r="H2134" s="113"/>
    </row>
    <row r="2135" spans="1:8">
      <c r="A2135" s="65"/>
      <c r="B2135" s="65"/>
      <c r="C2135" s="65"/>
      <c r="D2135" s="65"/>
      <c r="E2135" s="65"/>
      <c r="F2135" s="65"/>
      <c r="G2135" s="65"/>
      <c r="H2135" s="113"/>
    </row>
    <row r="2136" spans="1:8">
      <c r="A2136" s="65"/>
      <c r="B2136" s="65"/>
      <c r="C2136" s="65"/>
      <c r="D2136" s="65"/>
      <c r="E2136" s="65"/>
      <c r="F2136" s="65"/>
      <c r="G2136" s="65"/>
      <c r="H2136" s="113"/>
    </row>
    <row r="2137" spans="1:8">
      <c r="A2137" s="65"/>
      <c r="B2137" s="65"/>
      <c r="C2137" s="65"/>
      <c r="D2137" s="65"/>
      <c r="E2137" s="65"/>
      <c r="F2137" s="65"/>
      <c r="G2137" s="65"/>
      <c r="H2137" s="113"/>
    </row>
    <row r="2138" spans="1:8">
      <c r="A2138" s="65"/>
      <c r="B2138" s="65"/>
      <c r="C2138" s="65"/>
      <c r="D2138" s="65"/>
      <c r="E2138" s="65"/>
      <c r="F2138" s="65"/>
      <c r="G2138" s="65"/>
      <c r="H2138" s="113"/>
    </row>
    <row r="2139" spans="1:8">
      <c r="A2139" s="65"/>
      <c r="B2139" s="65"/>
      <c r="C2139" s="65"/>
      <c r="D2139" s="65"/>
      <c r="E2139" s="65"/>
      <c r="F2139" s="65"/>
      <c r="G2139" s="65"/>
      <c r="H2139" s="113"/>
    </row>
    <row r="2140" spans="1:8">
      <c r="A2140" s="65"/>
      <c r="B2140" s="65"/>
      <c r="C2140" s="65"/>
      <c r="D2140" s="65"/>
      <c r="E2140" s="65"/>
      <c r="F2140" s="65"/>
      <c r="G2140" s="65"/>
      <c r="H2140" s="113"/>
    </row>
    <row r="2141" spans="1:8">
      <c r="A2141" s="65"/>
      <c r="B2141" s="65"/>
      <c r="C2141" s="65"/>
      <c r="D2141" s="65"/>
      <c r="E2141" s="65"/>
      <c r="F2141" s="65"/>
      <c r="G2141" s="65"/>
      <c r="H2141" s="113"/>
    </row>
    <row r="2142" spans="1:8">
      <c r="A2142" s="65"/>
      <c r="B2142" s="65"/>
      <c r="C2142" s="65"/>
      <c r="D2142" s="65"/>
      <c r="E2142" s="65"/>
      <c r="F2142" s="65"/>
      <c r="G2142" s="65"/>
      <c r="H2142" s="113"/>
    </row>
    <row r="2143" spans="1:8">
      <c r="A2143" s="65"/>
      <c r="B2143" s="65"/>
      <c r="C2143" s="65"/>
      <c r="D2143" s="65"/>
      <c r="E2143" s="65"/>
      <c r="F2143" s="65"/>
      <c r="G2143" s="65"/>
      <c r="H2143" s="113"/>
    </row>
    <row r="2144" spans="1:8">
      <c r="A2144" s="65"/>
      <c r="B2144" s="65"/>
      <c r="C2144" s="65"/>
      <c r="D2144" s="65"/>
      <c r="E2144" s="65"/>
      <c r="F2144" s="65"/>
      <c r="G2144" s="65"/>
      <c r="H2144" s="113"/>
    </row>
    <row r="2145" spans="1:8">
      <c r="A2145" s="65"/>
      <c r="B2145" s="65"/>
      <c r="C2145" s="65"/>
      <c r="D2145" s="65"/>
      <c r="E2145" s="65"/>
      <c r="F2145" s="65"/>
      <c r="G2145" s="65"/>
      <c r="H2145" s="113"/>
    </row>
    <row r="2146" spans="1:8">
      <c r="A2146" s="65"/>
      <c r="B2146" s="65"/>
      <c r="C2146" s="65"/>
      <c r="D2146" s="65"/>
      <c r="E2146" s="65"/>
      <c r="F2146" s="65"/>
      <c r="G2146" s="65"/>
      <c r="H2146" s="113"/>
    </row>
    <row r="2147" spans="1:8">
      <c r="A2147" s="65"/>
      <c r="B2147" s="65"/>
      <c r="C2147" s="65"/>
      <c r="D2147" s="65"/>
      <c r="E2147" s="65"/>
      <c r="F2147" s="65"/>
      <c r="G2147" s="65"/>
      <c r="H2147" s="113"/>
    </row>
    <row r="2148" spans="1:8">
      <c r="A2148" s="65"/>
      <c r="B2148" s="65"/>
      <c r="C2148" s="65"/>
      <c r="D2148" s="65"/>
      <c r="E2148" s="65"/>
      <c r="F2148" s="65"/>
      <c r="G2148" s="65"/>
      <c r="H2148" s="113"/>
    </row>
    <row r="2149" spans="1:8">
      <c r="A2149" s="65"/>
      <c r="B2149" s="65"/>
      <c r="C2149" s="65"/>
      <c r="D2149" s="65"/>
      <c r="E2149" s="65"/>
      <c r="F2149" s="65"/>
      <c r="G2149" s="65"/>
      <c r="H2149" s="113"/>
    </row>
    <row r="2150" spans="1:8">
      <c r="A2150" s="65"/>
      <c r="B2150" s="65"/>
      <c r="C2150" s="65"/>
      <c r="D2150" s="65"/>
      <c r="E2150" s="65"/>
      <c r="F2150" s="65"/>
      <c r="G2150" s="65"/>
      <c r="H2150" s="113"/>
    </row>
    <row r="2151" spans="1:8">
      <c r="A2151" s="65"/>
      <c r="B2151" s="65"/>
      <c r="C2151" s="65"/>
      <c r="D2151" s="65"/>
      <c r="E2151" s="65"/>
      <c r="F2151" s="65"/>
      <c r="G2151" s="65"/>
      <c r="H2151" s="113"/>
    </row>
    <row r="2152" spans="1:8">
      <c r="A2152" s="65"/>
      <c r="B2152" s="65"/>
      <c r="C2152" s="65"/>
      <c r="D2152" s="65"/>
      <c r="E2152" s="65"/>
      <c r="F2152" s="65"/>
      <c r="G2152" s="65"/>
      <c r="H2152" s="113"/>
    </row>
    <row r="2153" spans="1:8">
      <c r="A2153" s="65"/>
      <c r="B2153" s="65"/>
      <c r="C2153" s="65"/>
      <c r="D2153" s="65"/>
      <c r="E2153" s="65"/>
      <c r="F2153" s="65"/>
      <c r="G2153" s="65"/>
      <c r="H2153" s="113"/>
    </row>
    <row r="2154" spans="1:8">
      <c r="A2154" s="65"/>
      <c r="B2154" s="65"/>
      <c r="C2154" s="65"/>
      <c r="D2154" s="65"/>
      <c r="E2154" s="65"/>
      <c r="F2154" s="65"/>
      <c r="G2154" s="65"/>
      <c r="H2154" s="113"/>
    </row>
    <row r="2155" spans="1:8">
      <c r="A2155" s="65"/>
      <c r="B2155" s="65"/>
      <c r="C2155" s="65"/>
      <c r="D2155" s="65"/>
      <c r="E2155" s="65"/>
      <c r="F2155" s="65"/>
      <c r="G2155" s="65"/>
      <c r="H2155" s="113"/>
    </row>
    <row r="2156" spans="1:8">
      <c r="A2156" s="65"/>
      <c r="B2156" s="65"/>
      <c r="C2156" s="65"/>
      <c r="D2156" s="65"/>
      <c r="E2156" s="65"/>
      <c r="F2156" s="65"/>
      <c r="G2156" s="65"/>
      <c r="H2156" s="113"/>
    </row>
    <row r="2157" spans="1:8">
      <c r="A2157" s="65"/>
      <c r="B2157" s="65"/>
      <c r="C2157" s="65"/>
      <c r="D2157" s="65"/>
      <c r="E2157" s="65"/>
      <c r="F2157" s="65"/>
      <c r="G2157" s="65"/>
      <c r="H2157" s="113"/>
    </row>
    <row r="2158" spans="1:8">
      <c r="A2158" s="65"/>
      <c r="B2158" s="65"/>
      <c r="C2158" s="65"/>
      <c r="D2158" s="65"/>
      <c r="E2158" s="65"/>
      <c r="F2158" s="65"/>
      <c r="G2158" s="65"/>
      <c r="H2158" s="113"/>
    </row>
    <row r="2159" spans="1:8">
      <c r="A2159" s="65"/>
      <c r="B2159" s="65"/>
      <c r="C2159" s="65"/>
      <c r="D2159" s="65"/>
      <c r="E2159" s="65"/>
      <c r="F2159" s="65"/>
      <c r="G2159" s="65"/>
      <c r="H2159" s="113"/>
    </row>
    <row r="2160" spans="1:8">
      <c r="A2160" s="65"/>
      <c r="B2160" s="65"/>
      <c r="C2160" s="65"/>
      <c r="D2160" s="65"/>
      <c r="E2160" s="65"/>
      <c r="F2160" s="65"/>
      <c r="G2160" s="65"/>
      <c r="H2160" s="113"/>
    </row>
    <row r="2161" spans="1:8">
      <c r="A2161" s="65"/>
      <c r="B2161" s="65"/>
      <c r="C2161" s="65"/>
      <c r="D2161" s="65"/>
      <c r="E2161" s="65"/>
      <c r="F2161" s="65"/>
      <c r="G2161" s="65"/>
      <c r="H2161" s="113"/>
    </row>
    <row r="2162" spans="1:8">
      <c r="A2162" s="65"/>
      <c r="B2162" s="65"/>
      <c r="C2162" s="65"/>
      <c r="D2162" s="65"/>
      <c r="E2162" s="65"/>
      <c r="F2162" s="65"/>
      <c r="G2162" s="65"/>
      <c r="H2162" s="113"/>
    </row>
    <row r="2163" spans="1:8">
      <c r="A2163" s="65"/>
      <c r="B2163" s="65"/>
      <c r="C2163" s="65"/>
      <c r="D2163" s="65"/>
      <c r="E2163" s="65"/>
      <c r="F2163" s="65"/>
      <c r="G2163" s="65"/>
      <c r="H2163" s="113"/>
    </row>
    <row r="2164" spans="1:8">
      <c r="A2164" s="65"/>
      <c r="B2164" s="65"/>
      <c r="C2164" s="65"/>
      <c r="D2164" s="65"/>
      <c r="E2164" s="65"/>
      <c r="F2164" s="65"/>
      <c r="G2164" s="65"/>
      <c r="H2164" s="113"/>
    </row>
    <row r="2165" spans="1:8">
      <c r="A2165" s="65"/>
      <c r="B2165" s="65"/>
      <c r="C2165" s="65"/>
      <c r="D2165" s="65"/>
      <c r="E2165" s="65"/>
      <c r="F2165" s="65"/>
      <c r="G2165" s="65"/>
      <c r="H2165" s="113"/>
    </row>
    <row r="2166" spans="1:8">
      <c r="A2166" s="65"/>
      <c r="B2166" s="65"/>
      <c r="C2166" s="65"/>
      <c r="D2166" s="65"/>
      <c r="E2166" s="65"/>
      <c r="F2166" s="65"/>
      <c r="G2166" s="65"/>
      <c r="H2166" s="113"/>
    </row>
    <row r="2167" spans="1:8">
      <c r="A2167" s="65"/>
      <c r="B2167" s="65"/>
      <c r="C2167" s="65"/>
      <c r="D2167" s="65"/>
      <c r="E2167" s="65"/>
      <c r="F2167" s="65"/>
      <c r="G2167" s="65"/>
      <c r="H2167" s="113"/>
    </row>
    <row r="2168" spans="1:8">
      <c r="A2168" s="65"/>
      <c r="B2168" s="65"/>
      <c r="C2168" s="65"/>
      <c r="D2168" s="65"/>
      <c r="E2168" s="65"/>
      <c r="F2168" s="65"/>
      <c r="G2168" s="65"/>
      <c r="H2168" s="113"/>
    </row>
    <row r="2169" spans="1:8">
      <c r="A2169" s="65"/>
      <c r="B2169" s="65"/>
      <c r="C2169" s="65"/>
      <c r="D2169" s="65"/>
      <c r="E2169" s="65"/>
      <c r="F2169" s="65"/>
      <c r="G2169" s="65"/>
      <c r="H2169" s="113"/>
    </row>
    <row r="2170" spans="1:8">
      <c r="A2170" s="65"/>
      <c r="B2170" s="65"/>
      <c r="C2170" s="65"/>
      <c r="D2170" s="65"/>
      <c r="E2170" s="65"/>
      <c r="F2170" s="65"/>
      <c r="G2170" s="65"/>
      <c r="H2170" s="113"/>
    </row>
    <row r="2171" spans="1:8">
      <c r="A2171" s="65"/>
      <c r="B2171" s="65"/>
      <c r="C2171" s="65"/>
      <c r="D2171" s="65"/>
      <c r="E2171" s="65"/>
      <c r="F2171" s="65"/>
      <c r="G2171" s="65"/>
      <c r="H2171" s="113"/>
    </row>
    <row r="2172" spans="1:8">
      <c r="A2172" s="65"/>
      <c r="B2172" s="65"/>
      <c r="C2172" s="65"/>
      <c r="D2172" s="65"/>
      <c r="E2172" s="65"/>
      <c r="F2172" s="65"/>
      <c r="G2172" s="65"/>
      <c r="H2172" s="113"/>
    </row>
    <row r="2173" spans="1:8">
      <c r="A2173" s="65"/>
      <c r="B2173" s="65"/>
      <c r="C2173" s="65"/>
      <c r="D2173" s="65"/>
      <c r="E2173" s="65"/>
      <c r="F2173" s="65"/>
      <c r="G2173" s="65"/>
      <c r="H2173" s="113"/>
    </row>
    <row r="2174" spans="1:8">
      <c r="A2174" s="65"/>
      <c r="B2174" s="65"/>
      <c r="C2174" s="65"/>
      <c r="D2174" s="65"/>
      <c r="E2174" s="65"/>
      <c r="F2174" s="65"/>
      <c r="G2174" s="65"/>
      <c r="H2174" s="113"/>
    </row>
    <row r="2175" spans="1:8">
      <c r="A2175" s="65"/>
      <c r="B2175" s="65"/>
      <c r="C2175" s="65"/>
      <c r="D2175" s="65"/>
      <c r="E2175" s="65"/>
      <c r="F2175" s="65"/>
      <c r="G2175" s="65"/>
      <c r="H2175" s="113"/>
    </row>
    <row r="2176" spans="1:8">
      <c r="A2176" s="65"/>
      <c r="B2176" s="65"/>
      <c r="C2176" s="65"/>
      <c r="D2176" s="65"/>
      <c r="E2176" s="65"/>
      <c r="F2176" s="65"/>
      <c r="G2176" s="65"/>
      <c r="H2176" s="113"/>
    </row>
    <row r="2177" spans="1:8">
      <c r="A2177" s="65"/>
      <c r="B2177" s="65"/>
      <c r="C2177" s="65"/>
      <c r="D2177" s="65"/>
      <c r="E2177" s="65"/>
      <c r="F2177" s="65"/>
      <c r="G2177" s="65"/>
      <c r="H2177" s="113"/>
    </row>
    <row r="2178" spans="1:8">
      <c r="A2178" s="65"/>
      <c r="B2178" s="65"/>
      <c r="C2178" s="65"/>
      <c r="D2178" s="65"/>
      <c r="E2178" s="65"/>
      <c r="F2178" s="65"/>
      <c r="G2178" s="65"/>
      <c r="H2178" s="113"/>
    </row>
    <row r="2179" spans="1:8">
      <c r="A2179" s="65"/>
      <c r="B2179" s="65"/>
      <c r="C2179" s="65"/>
      <c r="D2179" s="65"/>
      <c r="E2179" s="65"/>
      <c r="F2179" s="65"/>
      <c r="G2179" s="65"/>
      <c r="H2179" s="113"/>
    </row>
    <row r="2180" spans="1:8">
      <c r="A2180" s="65"/>
      <c r="B2180" s="65"/>
      <c r="C2180" s="65"/>
      <c r="D2180" s="65"/>
      <c r="E2180" s="65"/>
      <c r="F2180" s="65"/>
      <c r="G2180" s="65"/>
      <c r="H2180" s="113"/>
    </row>
    <row r="2181" spans="1:8">
      <c r="A2181" s="65"/>
      <c r="B2181" s="65"/>
      <c r="C2181" s="65"/>
      <c r="D2181" s="65"/>
      <c r="E2181" s="65"/>
      <c r="F2181" s="65"/>
      <c r="G2181" s="65"/>
      <c r="H2181" s="113"/>
    </row>
    <row r="2182" spans="1:8">
      <c r="A2182" s="65"/>
      <c r="B2182" s="65"/>
      <c r="C2182" s="65"/>
      <c r="D2182" s="65"/>
      <c r="E2182" s="65"/>
      <c r="F2182" s="65"/>
      <c r="G2182" s="65"/>
      <c r="H2182" s="113"/>
    </row>
    <row r="2183" spans="1:8">
      <c r="A2183" s="65"/>
      <c r="B2183" s="65"/>
      <c r="C2183" s="65"/>
      <c r="D2183" s="65"/>
      <c r="E2183" s="65"/>
      <c r="F2183" s="65"/>
      <c r="G2183" s="65"/>
      <c r="H2183" s="113"/>
    </row>
    <row r="2184" spans="1:8">
      <c r="A2184" s="65"/>
      <c r="B2184" s="65"/>
      <c r="C2184" s="65"/>
      <c r="D2184" s="65"/>
      <c r="E2184" s="65"/>
      <c r="F2184" s="65"/>
      <c r="G2184" s="65"/>
      <c r="H2184" s="113"/>
    </row>
    <row r="2185" spans="1:8">
      <c r="A2185" s="65"/>
      <c r="B2185" s="65"/>
      <c r="C2185" s="65"/>
      <c r="D2185" s="65"/>
      <c r="E2185" s="65"/>
      <c r="F2185" s="65"/>
      <c r="G2185" s="65"/>
      <c r="H2185" s="113"/>
    </row>
    <row r="2186" spans="1:8">
      <c r="A2186" s="65"/>
      <c r="B2186" s="65"/>
      <c r="C2186" s="65"/>
      <c r="D2186" s="65"/>
      <c r="E2186" s="65"/>
      <c r="F2186" s="65"/>
      <c r="G2186" s="65"/>
      <c r="H2186" s="113"/>
    </row>
    <row r="2187" spans="1:8">
      <c r="A2187" s="65"/>
      <c r="B2187" s="65"/>
      <c r="C2187" s="65"/>
      <c r="D2187" s="65"/>
      <c r="E2187" s="65"/>
      <c r="F2187" s="65"/>
      <c r="G2187" s="65"/>
      <c r="H2187" s="113"/>
    </row>
    <row r="2188" spans="1:8">
      <c r="A2188" s="65"/>
      <c r="B2188" s="65"/>
      <c r="C2188" s="65"/>
      <c r="D2188" s="65"/>
      <c r="E2188" s="65"/>
      <c r="F2188" s="65"/>
      <c r="G2188" s="65"/>
      <c r="H2188" s="113"/>
    </row>
    <row r="2189" spans="1:8">
      <c r="A2189" s="65"/>
      <c r="B2189" s="65"/>
      <c r="C2189" s="65"/>
      <c r="D2189" s="65"/>
      <c r="E2189" s="65"/>
      <c r="F2189" s="65"/>
      <c r="G2189" s="65"/>
      <c r="H2189" s="113"/>
    </row>
    <row r="2190" spans="1:8">
      <c r="A2190" s="65"/>
      <c r="B2190" s="65"/>
      <c r="C2190" s="65"/>
      <c r="D2190" s="65"/>
      <c r="E2190" s="65"/>
      <c r="F2190" s="65"/>
      <c r="G2190" s="65"/>
      <c r="H2190" s="113"/>
    </row>
    <row r="2191" spans="1:8">
      <c r="A2191" s="65"/>
      <c r="B2191" s="65"/>
      <c r="C2191" s="65"/>
      <c r="D2191" s="65"/>
      <c r="E2191" s="65"/>
      <c r="F2191" s="65"/>
      <c r="G2191" s="65"/>
      <c r="H2191" s="113"/>
    </row>
    <row r="2192" spans="1:8">
      <c r="A2192" s="65"/>
      <c r="B2192" s="65"/>
      <c r="C2192" s="65"/>
      <c r="D2192" s="65"/>
      <c r="E2192" s="65"/>
      <c r="F2192" s="65"/>
      <c r="G2192" s="65"/>
      <c r="H2192" s="113"/>
    </row>
    <row r="2193" spans="1:8">
      <c r="A2193" s="65"/>
      <c r="B2193" s="65"/>
      <c r="C2193" s="65"/>
      <c r="D2193" s="65"/>
      <c r="E2193" s="65"/>
      <c r="F2193" s="65"/>
      <c r="G2193" s="65"/>
      <c r="H2193" s="113"/>
    </row>
    <row r="2194" spans="1:8">
      <c r="A2194" s="65"/>
      <c r="B2194" s="65"/>
      <c r="C2194" s="65"/>
      <c r="D2194" s="65"/>
      <c r="E2194" s="65"/>
      <c r="F2194" s="65"/>
      <c r="G2194" s="65"/>
      <c r="H2194" s="113"/>
    </row>
    <row r="2195" spans="1:8">
      <c r="A2195" s="65"/>
      <c r="B2195" s="65"/>
      <c r="C2195" s="65"/>
      <c r="D2195" s="65"/>
      <c r="E2195" s="65"/>
      <c r="F2195" s="65"/>
      <c r="G2195" s="65"/>
      <c r="H2195" s="113"/>
    </row>
    <row r="2196" spans="1:8">
      <c r="A2196" s="65"/>
      <c r="B2196" s="65"/>
      <c r="C2196" s="65"/>
      <c r="D2196" s="65"/>
      <c r="E2196" s="65"/>
      <c r="F2196" s="65"/>
      <c r="G2196" s="65"/>
      <c r="H2196" s="113"/>
    </row>
    <row r="2197" spans="1:8">
      <c r="A2197" s="65"/>
      <c r="B2197" s="65"/>
      <c r="C2197" s="65"/>
      <c r="D2197" s="65"/>
      <c r="E2197" s="65"/>
      <c r="F2197" s="65"/>
      <c r="G2197" s="65"/>
      <c r="H2197" s="113"/>
    </row>
    <row r="2198" spans="1:8">
      <c r="A2198" s="65"/>
      <c r="B2198" s="65"/>
      <c r="C2198" s="65"/>
      <c r="D2198" s="65"/>
      <c r="E2198" s="65"/>
      <c r="F2198" s="65"/>
      <c r="G2198" s="65"/>
      <c r="H2198" s="113"/>
    </row>
    <row r="2199" spans="1:8">
      <c r="A2199" s="65"/>
      <c r="B2199" s="65"/>
      <c r="C2199" s="65"/>
      <c r="D2199" s="65"/>
      <c r="E2199" s="65"/>
      <c r="F2199" s="65"/>
      <c r="G2199" s="65"/>
      <c r="H2199" s="113"/>
    </row>
    <row r="2200" spans="1:8">
      <c r="A2200" s="65"/>
      <c r="B2200" s="65"/>
      <c r="C2200" s="65"/>
      <c r="D2200" s="65"/>
      <c r="E2200" s="65"/>
      <c r="F2200" s="65"/>
      <c r="G2200" s="65"/>
      <c r="H2200" s="113"/>
    </row>
    <row r="2201" spans="1:8">
      <c r="A2201" s="65"/>
      <c r="B2201" s="65"/>
      <c r="C2201" s="65"/>
      <c r="D2201" s="65"/>
      <c r="E2201" s="65"/>
      <c r="F2201" s="65"/>
      <c r="G2201" s="65"/>
      <c r="H2201" s="113"/>
    </row>
    <row r="2202" spans="1:8">
      <c r="A2202" s="65"/>
      <c r="B2202" s="65"/>
      <c r="C2202" s="65"/>
      <c r="D2202" s="65"/>
      <c r="E2202" s="65"/>
      <c r="F2202" s="65"/>
      <c r="G2202" s="65"/>
      <c r="H2202" s="113"/>
    </row>
    <row r="2203" spans="1:8">
      <c r="A2203" s="65"/>
      <c r="B2203" s="65"/>
      <c r="C2203" s="65"/>
      <c r="D2203" s="65"/>
      <c r="E2203" s="65"/>
      <c r="F2203" s="65"/>
      <c r="G2203" s="65"/>
      <c r="H2203" s="113"/>
    </row>
    <row r="2204" spans="1:8">
      <c r="A2204" s="65"/>
      <c r="B2204" s="65"/>
      <c r="C2204" s="65"/>
      <c r="D2204" s="65"/>
      <c r="E2204" s="65"/>
      <c r="F2204" s="65"/>
      <c r="G2204" s="65"/>
      <c r="H2204" s="113"/>
    </row>
    <row r="2205" spans="1:8">
      <c r="A2205" s="65"/>
      <c r="B2205" s="65"/>
      <c r="C2205" s="65"/>
      <c r="D2205" s="65"/>
      <c r="E2205" s="65"/>
      <c r="F2205" s="65"/>
      <c r="G2205" s="65"/>
      <c r="H2205" s="113"/>
    </row>
    <row r="2206" spans="1:8">
      <c r="A2206" s="65"/>
      <c r="B2206" s="65"/>
      <c r="C2206" s="65"/>
      <c r="D2206" s="65"/>
      <c r="E2206" s="65"/>
      <c r="F2206" s="65"/>
      <c r="G2206" s="65"/>
      <c r="H2206" s="113"/>
    </row>
    <row r="2207" spans="1:8">
      <c r="A2207" s="65"/>
      <c r="B2207" s="65"/>
      <c r="C2207" s="65"/>
      <c r="D2207" s="65"/>
      <c r="E2207" s="65"/>
      <c r="F2207" s="65"/>
      <c r="G2207" s="65"/>
      <c r="H2207" s="113"/>
    </row>
    <row r="2208" spans="1:8">
      <c r="A2208" s="65"/>
      <c r="B2208" s="65"/>
      <c r="C2208" s="65"/>
      <c r="D2208" s="65"/>
      <c r="E2208" s="65"/>
      <c r="F2208" s="65"/>
      <c r="G2208" s="65"/>
      <c r="H2208" s="113"/>
    </row>
    <row r="2209" spans="1:8">
      <c r="A2209" s="65"/>
      <c r="B2209" s="65"/>
      <c r="C2209" s="65"/>
      <c r="D2209" s="65"/>
      <c r="E2209" s="65"/>
      <c r="F2209" s="65"/>
      <c r="G2209" s="65"/>
      <c r="H2209" s="113"/>
    </row>
    <row r="2210" spans="1:8">
      <c r="A2210" s="65"/>
      <c r="B2210" s="65"/>
      <c r="C2210" s="65"/>
      <c r="D2210" s="65"/>
      <c r="E2210" s="65"/>
      <c r="F2210" s="65"/>
      <c r="G2210" s="65"/>
      <c r="H2210" s="113"/>
    </row>
    <row r="2211" spans="1:8">
      <c r="A2211" s="65"/>
      <c r="B2211" s="65"/>
      <c r="C2211" s="65"/>
      <c r="D2211" s="65"/>
      <c r="E2211" s="65"/>
      <c r="F2211" s="65"/>
      <c r="G2211" s="65"/>
      <c r="H2211" s="113"/>
    </row>
    <row r="2212" spans="1:8">
      <c r="A2212" s="65"/>
      <c r="B2212" s="65"/>
      <c r="C2212" s="65"/>
      <c r="D2212" s="65"/>
      <c r="E2212" s="65"/>
      <c r="F2212" s="65"/>
      <c r="G2212" s="65"/>
      <c r="H2212" s="113"/>
    </row>
    <row r="2213" spans="1:8">
      <c r="A2213" s="65"/>
      <c r="B2213" s="65"/>
      <c r="C2213" s="65"/>
      <c r="D2213" s="65"/>
      <c r="E2213" s="65"/>
      <c r="F2213" s="65"/>
      <c r="G2213" s="65"/>
      <c r="H2213" s="113"/>
    </row>
    <row r="2214" spans="1:8">
      <c r="A2214" s="65"/>
      <c r="B2214" s="65"/>
      <c r="C2214" s="65"/>
      <c r="D2214" s="65"/>
      <c r="E2214" s="65"/>
      <c r="F2214" s="65"/>
      <c r="G2214" s="65"/>
      <c r="H2214" s="113"/>
    </row>
    <row r="2215" spans="1:8">
      <c r="A2215" s="65"/>
      <c r="B2215" s="65"/>
      <c r="C2215" s="65"/>
      <c r="D2215" s="65"/>
      <c r="E2215" s="65"/>
      <c r="F2215" s="65"/>
      <c r="G2215" s="65"/>
      <c r="H2215" s="113"/>
    </row>
    <row r="2216" spans="1:8">
      <c r="A2216" s="65"/>
      <c r="B2216" s="65"/>
      <c r="C2216" s="65"/>
      <c r="D2216" s="65"/>
      <c r="E2216" s="65"/>
      <c r="F2216" s="65"/>
      <c r="G2216" s="65"/>
      <c r="H2216" s="113"/>
    </row>
    <row r="2217" spans="1:8">
      <c r="A2217" s="65"/>
      <c r="B2217" s="65"/>
      <c r="C2217" s="65"/>
      <c r="D2217" s="65"/>
      <c r="E2217" s="65"/>
      <c r="F2217" s="65"/>
      <c r="G2217" s="65"/>
      <c r="H2217" s="113"/>
    </row>
    <row r="2218" spans="1:8">
      <c r="A2218" s="65"/>
      <c r="B2218" s="65"/>
      <c r="C2218" s="65"/>
      <c r="D2218" s="65"/>
      <c r="E2218" s="65"/>
      <c r="F2218" s="65"/>
      <c r="G2218" s="65"/>
      <c r="H2218" s="113"/>
    </row>
    <row r="2219" spans="1:8">
      <c r="A2219" s="65"/>
      <c r="B2219" s="65"/>
      <c r="C2219" s="65"/>
      <c r="D2219" s="65"/>
      <c r="E2219" s="65"/>
      <c r="F2219" s="65"/>
      <c r="G2219" s="65"/>
      <c r="H2219" s="113"/>
    </row>
    <row r="2220" spans="1:8">
      <c r="A2220" s="65"/>
      <c r="B2220" s="65"/>
      <c r="C2220" s="65"/>
      <c r="D2220" s="65"/>
      <c r="E2220" s="65"/>
      <c r="F2220" s="65"/>
      <c r="G2220" s="65"/>
      <c r="H2220" s="113"/>
    </row>
    <row r="2221" spans="1:8">
      <c r="A2221" s="65"/>
      <c r="B2221" s="65"/>
      <c r="C2221" s="65"/>
      <c r="D2221" s="65"/>
      <c r="E2221" s="65"/>
      <c r="F2221" s="65"/>
      <c r="G2221" s="65"/>
      <c r="H2221" s="113"/>
    </row>
    <row r="2222" spans="1:8">
      <c r="A2222" s="65"/>
      <c r="B2222" s="65"/>
      <c r="C2222" s="65"/>
      <c r="D2222" s="65"/>
      <c r="E2222" s="65"/>
      <c r="F2222" s="65"/>
      <c r="G2222" s="65"/>
      <c r="H2222" s="113"/>
    </row>
    <row r="2223" spans="1:8">
      <c r="A2223" s="65"/>
      <c r="B2223" s="65"/>
      <c r="C2223" s="65"/>
      <c r="D2223" s="65"/>
      <c r="E2223" s="65"/>
      <c r="F2223" s="65"/>
      <c r="G2223" s="65"/>
      <c r="H2223" s="113"/>
    </row>
    <row r="2224" spans="1:8">
      <c r="A2224" s="65"/>
      <c r="B2224" s="65"/>
      <c r="C2224" s="65"/>
      <c r="D2224" s="65"/>
      <c r="E2224" s="65"/>
      <c r="F2224" s="65"/>
      <c r="G2224" s="65"/>
      <c r="H2224" s="113"/>
    </row>
    <row r="2225" spans="1:8">
      <c r="A2225" s="65"/>
      <c r="B2225" s="65"/>
      <c r="C2225" s="65"/>
      <c r="D2225" s="65"/>
      <c r="E2225" s="65"/>
      <c r="F2225" s="65"/>
      <c r="G2225" s="65"/>
      <c r="H2225" s="113"/>
    </row>
    <row r="2226" spans="1:8">
      <c r="A2226" s="65"/>
      <c r="B2226" s="65"/>
      <c r="C2226" s="65"/>
      <c r="D2226" s="65"/>
      <c r="E2226" s="65"/>
      <c r="F2226" s="65"/>
      <c r="G2226" s="65"/>
      <c r="H2226" s="113"/>
    </row>
    <row r="2227" spans="1:8">
      <c r="A2227" s="65"/>
      <c r="B2227" s="65"/>
      <c r="C2227" s="65"/>
      <c r="D2227" s="65"/>
      <c r="E2227" s="65"/>
      <c r="F2227" s="65"/>
      <c r="G2227" s="65"/>
      <c r="H2227" s="113"/>
    </row>
    <row r="2228" spans="1:8">
      <c r="A2228" s="65"/>
      <c r="B2228" s="65"/>
      <c r="C2228" s="65"/>
      <c r="D2228" s="65"/>
      <c r="E2228" s="65"/>
      <c r="F2228" s="65"/>
      <c r="G2228" s="65"/>
      <c r="H2228" s="113"/>
    </row>
    <row r="2229" spans="1:8">
      <c r="A2229" s="65"/>
      <c r="B2229" s="65"/>
      <c r="C2229" s="65"/>
      <c r="D2229" s="65"/>
      <c r="E2229" s="65"/>
      <c r="F2229" s="65"/>
      <c r="G2229" s="65"/>
      <c r="H2229" s="113"/>
    </row>
    <row r="2230" spans="1:8">
      <c r="A2230" s="65"/>
      <c r="B2230" s="65"/>
      <c r="C2230" s="65"/>
      <c r="D2230" s="65"/>
      <c r="E2230" s="65"/>
      <c r="F2230" s="65"/>
      <c r="G2230" s="65"/>
      <c r="H2230" s="113"/>
    </row>
    <row r="2231" spans="1:8">
      <c r="A2231" s="65"/>
      <c r="B2231" s="65"/>
      <c r="C2231" s="65"/>
      <c r="D2231" s="65"/>
      <c r="E2231" s="65"/>
      <c r="F2231" s="65"/>
      <c r="G2231" s="65"/>
      <c r="H2231" s="113"/>
    </row>
    <row r="2232" spans="1:8">
      <c r="A2232" s="65"/>
      <c r="B2232" s="65"/>
      <c r="C2232" s="65"/>
      <c r="D2232" s="65"/>
      <c r="E2232" s="65"/>
      <c r="F2232" s="65"/>
      <c r="G2232" s="65"/>
      <c r="H2232" s="113"/>
    </row>
    <row r="2233" spans="1:8">
      <c r="A2233" s="65"/>
      <c r="B2233" s="65"/>
      <c r="C2233" s="65"/>
      <c r="D2233" s="65"/>
      <c r="E2233" s="65"/>
      <c r="F2233" s="65"/>
      <c r="G2233" s="65"/>
      <c r="H2233" s="113"/>
    </row>
    <row r="2234" spans="1:8">
      <c r="A2234" s="65"/>
      <c r="B2234" s="65"/>
      <c r="C2234" s="65"/>
      <c r="D2234" s="65"/>
      <c r="E2234" s="65"/>
      <c r="F2234" s="65"/>
      <c r="G2234" s="65"/>
      <c r="H2234" s="113"/>
    </row>
    <row r="2235" spans="1:8">
      <c r="A2235" s="65"/>
      <c r="B2235" s="65"/>
      <c r="C2235" s="65"/>
      <c r="D2235" s="65"/>
      <c r="E2235" s="65"/>
      <c r="F2235" s="65"/>
      <c r="G2235" s="65"/>
      <c r="H2235" s="113"/>
    </row>
    <row r="2236" spans="1:8">
      <c r="A2236" s="65"/>
      <c r="B2236" s="65"/>
      <c r="C2236" s="65"/>
      <c r="D2236" s="65"/>
      <c r="E2236" s="65"/>
      <c r="F2236" s="65"/>
      <c r="G2236" s="65"/>
      <c r="H2236" s="113"/>
    </row>
    <row r="2237" spans="1:8">
      <c r="A2237" s="65"/>
      <c r="B2237" s="65"/>
      <c r="C2237" s="65"/>
      <c r="D2237" s="65"/>
      <c r="E2237" s="65"/>
      <c r="F2237" s="65"/>
      <c r="G2237" s="65"/>
      <c r="H2237" s="113"/>
    </row>
    <row r="2238" spans="1:8">
      <c r="A2238" s="65"/>
      <c r="B2238" s="65"/>
      <c r="C2238" s="65"/>
      <c r="D2238" s="65"/>
      <c r="E2238" s="65"/>
      <c r="F2238" s="65"/>
      <c r="G2238" s="65"/>
      <c r="H2238" s="113"/>
    </row>
    <row r="2239" spans="1:8">
      <c r="A2239" s="65"/>
      <c r="B2239" s="65"/>
      <c r="C2239" s="65"/>
      <c r="D2239" s="65"/>
      <c r="E2239" s="65"/>
      <c r="F2239" s="65"/>
      <c r="G2239" s="65"/>
      <c r="H2239" s="113"/>
    </row>
    <row r="2240" spans="1:8">
      <c r="A2240" s="65"/>
      <c r="B2240" s="65"/>
      <c r="C2240" s="65"/>
      <c r="D2240" s="65"/>
      <c r="E2240" s="65"/>
      <c r="F2240" s="65"/>
      <c r="G2240" s="65"/>
      <c r="H2240" s="113"/>
    </row>
    <row r="2241" spans="1:8">
      <c r="A2241" s="65"/>
      <c r="B2241" s="65"/>
      <c r="C2241" s="65"/>
      <c r="D2241" s="65"/>
      <c r="E2241" s="65"/>
      <c r="F2241" s="65"/>
      <c r="G2241" s="65"/>
      <c r="H2241" s="113"/>
    </row>
    <row r="2242" spans="1:8">
      <c r="A2242" s="65"/>
      <c r="B2242" s="65"/>
      <c r="C2242" s="65"/>
      <c r="D2242" s="65"/>
      <c r="E2242" s="65"/>
      <c r="F2242" s="65"/>
      <c r="G2242" s="65"/>
      <c r="H2242" s="113"/>
    </row>
    <row r="2243" spans="1:8">
      <c r="A2243" s="65"/>
      <c r="B2243" s="65"/>
      <c r="C2243" s="65"/>
      <c r="D2243" s="65"/>
      <c r="E2243" s="65"/>
      <c r="F2243" s="65"/>
      <c r="G2243" s="65"/>
      <c r="H2243" s="113"/>
    </row>
    <row r="2244" spans="1:8">
      <c r="A2244" s="65"/>
      <c r="B2244" s="65"/>
      <c r="C2244" s="65"/>
      <c r="D2244" s="65"/>
      <c r="E2244" s="65"/>
      <c r="F2244" s="65"/>
      <c r="G2244" s="65"/>
      <c r="H2244" s="113"/>
    </row>
    <row r="2245" spans="1:8">
      <c r="A2245" s="65"/>
      <c r="B2245" s="65"/>
      <c r="C2245" s="65"/>
      <c r="D2245" s="65"/>
      <c r="E2245" s="65"/>
      <c r="F2245" s="65"/>
      <c r="G2245" s="65"/>
      <c r="H2245" s="113"/>
    </row>
    <row r="2246" spans="1:8">
      <c r="A2246" s="65"/>
      <c r="B2246" s="65"/>
      <c r="C2246" s="65"/>
      <c r="D2246" s="65"/>
      <c r="E2246" s="65"/>
      <c r="F2246" s="65"/>
      <c r="G2246" s="65"/>
      <c r="H2246" s="113"/>
    </row>
    <row r="2247" spans="1:8">
      <c r="A2247" s="65"/>
      <c r="B2247" s="65"/>
      <c r="C2247" s="65"/>
      <c r="D2247" s="65"/>
      <c r="E2247" s="65"/>
      <c r="F2247" s="65"/>
      <c r="G2247" s="65"/>
      <c r="H2247" s="113"/>
    </row>
    <row r="2248" spans="1:8">
      <c r="A2248" s="65"/>
      <c r="B2248" s="65"/>
      <c r="C2248" s="65"/>
      <c r="D2248" s="65"/>
      <c r="E2248" s="65"/>
      <c r="F2248" s="65"/>
      <c r="G2248" s="65"/>
      <c r="H2248" s="113"/>
    </row>
    <row r="2249" spans="1:8">
      <c r="A2249" s="65"/>
      <c r="B2249" s="65"/>
      <c r="C2249" s="65"/>
      <c r="D2249" s="65"/>
      <c r="E2249" s="65"/>
      <c r="F2249" s="65"/>
      <c r="G2249" s="65"/>
      <c r="H2249" s="113"/>
    </row>
    <row r="2250" spans="1:8">
      <c r="A2250" s="65"/>
      <c r="B2250" s="65"/>
      <c r="C2250" s="65"/>
      <c r="D2250" s="65"/>
      <c r="E2250" s="65"/>
      <c r="F2250" s="65"/>
      <c r="G2250" s="65"/>
      <c r="H2250" s="113"/>
    </row>
    <row r="2251" spans="1:8">
      <c r="A2251" s="65"/>
      <c r="B2251" s="65"/>
      <c r="C2251" s="65"/>
      <c r="D2251" s="65"/>
      <c r="E2251" s="65"/>
      <c r="F2251" s="65"/>
      <c r="G2251" s="65"/>
      <c r="H2251" s="113"/>
    </row>
    <row r="2252" spans="1:8">
      <c r="A2252" s="65"/>
      <c r="B2252" s="65"/>
      <c r="C2252" s="65"/>
      <c r="D2252" s="65"/>
      <c r="E2252" s="65"/>
      <c r="F2252" s="65"/>
      <c r="G2252" s="65"/>
      <c r="H2252" s="113"/>
    </row>
    <row r="2253" spans="1:8">
      <c r="A2253" s="65"/>
      <c r="B2253" s="65"/>
      <c r="C2253" s="65"/>
      <c r="D2253" s="65"/>
      <c r="E2253" s="65"/>
      <c r="F2253" s="65"/>
      <c r="G2253" s="65"/>
      <c r="H2253" s="113"/>
    </row>
    <row r="2254" spans="1:8">
      <c r="A2254" s="65"/>
      <c r="B2254" s="65"/>
      <c r="C2254" s="65"/>
      <c r="D2254" s="65"/>
      <c r="E2254" s="65"/>
      <c r="F2254" s="65"/>
      <c r="G2254" s="65"/>
      <c r="H2254" s="113"/>
    </row>
    <row r="2255" spans="1:8">
      <c r="A2255" s="65"/>
      <c r="B2255" s="65"/>
      <c r="C2255" s="65"/>
      <c r="D2255" s="65"/>
      <c r="E2255" s="65"/>
      <c r="F2255" s="65"/>
      <c r="G2255" s="65"/>
      <c r="H2255" s="113"/>
    </row>
    <row r="2256" spans="1:8">
      <c r="A2256" s="65"/>
      <c r="B2256" s="65"/>
      <c r="C2256" s="65"/>
      <c r="D2256" s="65"/>
      <c r="E2256" s="65"/>
      <c r="F2256" s="65"/>
      <c r="G2256" s="65"/>
      <c r="H2256" s="113"/>
    </row>
    <row r="2257" spans="1:8">
      <c r="A2257" s="65"/>
      <c r="B2257" s="65"/>
      <c r="C2257" s="65"/>
      <c r="D2257" s="65"/>
      <c r="E2257" s="65"/>
      <c r="F2257" s="65"/>
      <c r="G2257" s="65"/>
      <c r="H2257" s="113"/>
    </row>
    <row r="2258" spans="1:8">
      <c r="A2258" s="65"/>
      <c r="B2258" s="65"/>
      <c r="C2258" s="65"/>
      <c r="D2258" s="65"/>
      <c r="E2258" s="65"/>
      <c r="F2258" s="65"/>
      <c r="G2258" s="65"/>
      <c r="H2258" s="113"/>
    </row>
    <row r="2259" spans="1:8">
      <c r="A2259" s="65"/>
      <c r="B2259" s="65"/>
      <c r="C2259" s="65"/>
      <c r="D2259" s="65"/>
      <c r="E2259" s="65"/>
      <c r="F2259" s="65"/>
      <c r="G2259" s="65"/>
      <c r="H2259" s="113"/>
    </row>
    <row r="2260" spans="1:8">
      <c r="A2260" s="65"/>
      <c r="B2260" s="65"/>
      <c r="C2260" s="65"/>
      <c r="D2260" s="65"/>
      <c r="E2260" s="65"/>
      <c r="F2260" s="65"/>
      <c r="G2260" s="65"/>
      <c r="H2260" s="113"/>
    </row>
    <row r="2261" spans="1:8">
      <c r="A2261" s="65"/>
      <c r="B2261" s="65"/>
      <c r="C2261" s="65"/>
      <c r="D2261" s="65"/>
      <c r="E2261" s="65"/>
      <c r="F2261" s="65"/>
      <c r="G2261" s="65"/>
      <c r="H2261" s="113"/>
    </row>
    <row r="2262" spans="1:8">
      <c r="A2262" s="65"/>
      <c r="B2262" s="65"/>
      <c r="C2262" s="65"/>
      <c r="D2262" s="65"/>
      <c r="E2262" s="65"/>
      <c r="F2262" s="65"/>
      <c r="G2262" s="65"/>
      <c r="H2262" s="113"/>
    </row>
    <row r="2263" spans="1:8">
      <c r="A2263" s="65"/>
      <c r="B2263" s="65"/>
      <c r="C2263" s="65"/>
      <c r="D2263" s="65"/>
      <c r="E2263" s="65"/>
      <c r="F2263" s="65"/>
      <c r="G2263" s="65"/>
      <c r="H2263" s="113"/>
    </row>
    <row r="2264" spans="1:8">
      <c r="A2264" s="65"/>
      <c r="B2264" s="65"/>
      <c r="C2264" s="65"/>
      <c r="D2264" s="65"/>
      <c r="E2264" s="65"/>
      <c r="F2264" s="65"/>
      <c r="G2264" s="65"/>
      <c r="H2264" s="113"/>
    </row>
    <row r="2265" spans="1:8">
      <c r="A2265" s="65"/>
      <c r="B2265" s="65"/>
      <c r="C2265" s="65"/>
      <c r="D2265" s="65"/>
      <c r="E2265" s="65"/>
      <c r="F2265" s="65"/>
      <c r="G2265" s="65"/>
      <c r="H2265" s="113"/>
    </row>
    <row r="2266" spans="1:8">
      <c r="A2266" s="65"/>
      <c r="B2266" s="65"/>
      <c r="C2266" s="65"/>
      <c r="D2266" s="65"/>
      <c r="E2266" s="65"/>
      <c r="F2266" s="65"/>
      <c r="G2266" s="65"/>
      <c r="H2266" s="113"/>
    </row>
    <row r="2267" spans="1:8">
      <c r="A2267" s="65"/>
      <c r="B2267" s="65"/>
      <c r="C2267" s="65"/>
      <c r="D2267" s="65"/>
      <c r="E2267" s="65"/>
      <c r="F2267" s="65"/>
      <c r="G2267" s="65"/>
      <c r="H2267" s="113"/>
    </row>
    <row r="2268" spans="1:8">
      <c r="A2268" s="65"/>
      <c r="B2268" s="65"/>
      <c r="C2268" s="65"/>
      <c r="D2268" s="65"/>
      <c r="E2268" s="65"/>
      <c r="F2268" s="65"/>
      <c r="G2268" s="65"/>
      <c r="H2268" s="113"/>
    </row>
    <row r="2269" spans="1:8">
      <c r="A2269" s="65"/>
      <c r="B2269" s="65"/>
      <c r="C2269" s="65"/>
      <c r="D2269" s="65"/>
      <c r="E2269" s="65"/>
      <c r="F2269" s="65"/>
      <c r="G2269" s="65"/>
      <c r="H2269" s="113"/>
    </row>
    <row r="2270" spans="1:8">
      <c r="A2270" s="65"/>
      <c r="B2270" s="65"/>
      <c r="C2270" s="65"/>
      <c r="D2270" s="65"/>
      <c r="E2270" s="65"/>
      <c r="F2270" s="65"/>
      <c r="G2270" s="65"/>
      <c r="H2270" s="113"/>
    </row>
    <row r="2271" spans="1:8">
      <c r="A2271" s="65"/>
      <c r="B2271" s="65"/>
      <c r="C2271" s="65"/>
      <c r="D2271" s="65"/>
      <c r="E2271" s="65"/>
      <c r="F2271" s="65"/>
      <c r="G2271" s="65"/>
      <c r="H2271" s="113"/>
    </row>
    <row r="2272" spans="1:8">
      <c r="A2272" s="65"/>
      <c r="B2272" s="65"/>
      <c r="C2272" s="65"/>
      <c r="D2272" s="65"/>
      <c r="E2272" s="65"/>
      <c r="F2272" s="65"/>
      <c r="G2272" s="65"/>
      <c r="H2272" s="113"/>
    </row>
    <row r="2273" spans="1:8">
      <c r="A2273" s="65"/>
      <c r="B2273" s="65"/>
      <c r="C2273" s="65"/>
      <c r="D2273" s="65"/>
      <c r="E2273" s="65"/>
      <c r="F2273" s="65"/>
      <c r="G2273" s="65"/>
      <c r="H2273" s="113"/>
    </row>
    <row r="2274" spans="1:8">
      <c r="A2274" s="65"/>
      <c r="B2274" s="65"/>
      <c r="C2274" s="65"/>
      <c r="D2274" s="65"/>
      <c r="E2274" s="65"/>
      <c r="F2274" s="65"/>
      <c r="G2274" s="65"/>
      <c r="H2274" s="113"/>
    </row>
    <row r="2275" spans="1:8">
      <c r="A2275" s="65"/>
      <c r="B2275" s="65"/>
      <c r="C2275" s="65"/>
      <c r="D2275" s="65"/>
      <c r="E2275" s="65"/>
      <c r="F2275" s="65"/>
      <c r="G2275" s="65"/>
      <c r="H2275" s="113"/>
    </row>
    <row r="2276" spans="1:8">
      <c r="A2276" s="65"/>
      <c r="B2276" s="65"/>
      <c r="C2276" s="65"/>
      <c r="D2276" s="65"/>
      <c r="E2276" s="65"/>
      <c r="F2276" s="65"/>
      <c r="G2276" s="65"/>
      <c r="H2276" s="113"/>
    </row>
    <row r="2277" spans="1:8">
      <c r="A2277" s="65"/>
      <c r="B2277" s="65"/>
      <c r="C2277" s="65"/>
      <c r="D2277" s="65"/>
      <c r="E2277" s="65"/>
      <c r="F2277" s="65"/>
      <c r="G2277" s="65"/>
      <c r="H2277" s="113"/>
    </row>
    <row r="2278" spans="1:8">
      <c r="A2278" s="65"/>
      <c r="B2278" s="65"/>
      <c r="C2278" s="65"/>
      <c r="D2278" s="65"/>
      <c r="E2278" s="65"/>
      <c r="F2278" s="65"/>
      <c r="G2278" s="65"/>
      <c r="H2278" s="113"/>
    </row>
    <row r="2279" spans="1:8">
      <c r="A2279" s="65"/>
      <c r="B2279" s="65"/>
      <c r="C2279" s="65"/>
      <c r="D2279" s="65"/>
      <c r="E2279" s="65"/>
      <c r="F2279" s="65"/>
      <c r="G2279" s="65"/>
      <c r="H2279" s="113"/>
    </row>
    <row r="2280" spans="1:8">
      <c r="A2280" s="65"/>
      <c r="B2280" s="65"/>
      <c r="C2280" s="65"/>
      <c r="D2280" s="65"/>
      <c r="E2280" s="65"/>
      <c r="F2280" s="65"/>
      <c r="G2280" s="65"/>
      <c r="H2280" s="113"/>
    </row>
    <row r="2281" spans="1:8">
      <c r="A2281" s="65"/>
      <c r="B2281" s="65"/>
      <c r="C2281" s="65"/>
      <c r="D2281" s="65"/>
      <c r="E2281" s="65"/>
      <c r="F2281" s="65"/>
      <c r="G2281" s="65"/>
      <c r="H2281" s="113"/>
    </row>
    <row r="2282" spans="1:8">
      <c r="A2282" s="65"/>
      <c r="B2282" s="65"/>
      <c r="C2282" s="65"/>
      <c r="D2282" s="65"/>
      <c r="E2282" s="65"/>
      <c r="F2282" s="65"/>
      <c r="G2282" s="65"/>
      <c r="H2282" s="113"/>
    </row>
    <row r="2283" spans="1:8">
      <c r="A2283" s="65"/>
      <c r="B2283" s="65"/>
      <c r="C2283" s="65"/>
      <c r="D2283" s="65"/>
      <c r="E2283" s="65"/>
      <c r="F2283" s="65"/>
      <c r="G2283" s="65"/>
      <c r="H2283" s="113"/>
    </row>
    <row r="2284" spans="1:8">
      <c r="A2284" s="65"/>
      <c r="B2284" s="65"/>
      <c r="C2284" s="65"/>
      <c r="D2284" s="65"/>
      <c r="E2284" s="65"/>
      <c r="F2284" s="65"/>
      <c r="G2284" s="65"/>
      <c r="H2284" s="113"/>
    </row>
    <row r="2285" spans="1:8">
      <c r="A2285" s="65"/>
      <c r="B2285" s="65"/>
      <c r="C2285" s="65"/>
      <c r="D2285" s="65"/>
      <c r="E2285" s="65"/>
      <c r="F2285" s="65"/>
      <c r="G2285" s="65"/>
      <c r="H2285" s="113"/>
    </row>
    <row r="2286" spans="1:8">
      <c r="A2286" s="65"/>
      <c r="B2286" s="65"/>
      <c r="C2286" s="65"/>
      <c r="D2286" s="65"/>
      <c r="E2286" s="65"/>
      <c r="F2286" s="65"/>
      <c r="G2286" s="65"/>
      <c r="H2286" s="113"/>
    </row>
    <row r="2287" spans="1:8">
      <c r="A2287" s="65"/>
      <c r="B2287" s="65"/>
      <c r="C2287" s="65"/>
      <c r="D2287" s="65"/>
      <c r="E2287" s="65"/>
      <c r="F2287" s="65"/>
      <c r="G2287" s="65"/>
      <c r="H2287" s="113"/>
    </row>
    <row r="2288" spans="1:8">
      <c r="A2288" s="65"/>
      <c r="B2288" s="65"/>
      <c r="C2288" s="65"/>
      <c r="D2288" s="65"/>
      <c r="E2288" s="65"/>
      <c r="F2288" s="65"/>
      <c r="G2288" s="65"/>
      <c r="H2288" s="113"/>
    </row>
    <row r="2289" spans="1:8">
      <c r="A2289" s="65"/>
      <c r="B2289" s="65"/>
      <c r="C2289" s="65"/>
      <c r="D2289" s="65"/>
      <c r="E2289" s="65"/>
      <c r="F2289" s="65"/>
      <c r="G2289" s="65"/>
      <c r="H2289" s="113"/>
    </row>
    <row r="2290" spans="1:8">
      <c r="A2290" s="65"/>
      <c r="B2290" s="65"/>
      <c r="C2290" s="65"/>
      <c r="D2290" s="65"/>
      <c r="E2290" s="65"/>
      <c r="F2290" s="65"/>
      <c r="G2290" s="65"/>
      <c r="H2290" s="113"/>
    </row>
    <row r="2291" spans="1:8">
      <c r="A2291" s="65"/>
      <c r="B2291" s="65"/>
      <c r="C2291" s="65"/>
      <c r="D2291" s="65"/>
      <c r="E2291" s="65"/>
      <c r="F2291" s="65"/>
      <c r="G2291" s="65"/>
      <c r="H2291" s="113"/>
    </row>
    <row r="2292" spans="1:8">
      <c r="A2292" s="65"/>
      <c r="B2292" s="65"/>
      <c r="C2292" s="65"/>
      <c r="D2292" s="65"/>
      <c r="E2292" s="65"/>
      <c r="F2292" s="65"/>
      <c r="G2292" s="65"/>
      <c r="H2292" s="113"/>
    </row>
    <row r="2293" spans="1:8">
      <c r="A2293" s="65"/>
      <c r="B2293" s="65"/>
      <c r="C2293" s="65"/>
      <c r="D2293" s="65"/>
      <c r="E2293" s="65"/>
      <c r="F2293" s="65"/>
      <c r="G2293" s="65"/>
      <c r="H2293" s="113"/>
    </row>
    <row r="2294" spans="1:8">
      <c r="A2294" s="65"/>
      <c r="B2294" s="65"/>
      <c r="C2294" s="65"/>
      <c r="D2294" s="65"/>
      <c r="E2294" s="65"/>
      <c r="F2294" s="65"/>
      <c r="G2294" s="65"/>
      <c r="H2294" s="113"/>
    </row>
    <row r="2295" spans="1:8">
      <c r="A2295" s="65"/>
      <c r="B2295" s="65"/>
      <c r="C2295" s="65"/>
      <c r="D2295" s="65"/>
      <c r="E2295" s="65"/>
      <c r="F2295" s="65"/>
      <c r="G2295" s="65"/>
      <c r="H2295" s="113"/>
    </row>
    <row r="2296" spans="1:8">
      <c r="A2296" s="65"/>
      <c r="B2296" s="65"/>
      <c r="C2296" s="65"/>
      <c r="D2296" s="65"/>
      <c r="E2296" s="65"/>
      <c r="F2296" s="65"/>
      <c r="G2296" s="65"/>
      <c r="H2296" s="113"/>
    </row>
    <row r="2297" spans="1:8">
      <c r="A2297" s="65"/>
      <c r="B2297" s="65"/>
      <c r="C2297" s="65"/>
      <c r="D2297" s="65"/>
      <c r="E2297" s="65"/>
      <c r="F2297" s="65"/>
      <c r="G2297" s="65"/>
      <c r="H2297" s="113"/>
    </row>
    <row r="2298" spans="1:8">
      <c r="A2298" s="65"/>
      <c r="B2298" s="65"/>
      <c r="C2298" s="65"/>
      <c r="D2298" s="65"/>
      <c r="E2298" s="65"/>
      <c r="F2298" s="65"/>
      <c r="G2298" s="65"/>
      <c r="H2298" s="113"/>
    </row>
    <row r="2299" spans="1:8">
      <c r="A2299" s="65"/>
      <c r="B2299" s="65"/>
      <c r="C2299" s="65"/>
      <c r="D2299" s="65"/>
      <c r="E2299" s="65"/>
      <c r="F2299" s="65"/>
      <c r="G2299" s="65"/>
      <c r="H2299" s="113"/>
    </row>
    <row r="2300" spans="1:8">
      <c r="A2300" s="65"/>
      <c r="B2300" s="65"/>
      <c r="C2300" s="65"/>
      <c r="D2300" s="65"/>
      <c r="E2300" s="65"/>
      <c r="F2300" s="65"/>
      <c r="G2300" s="65"/>
      <c r="H2300" s="113"/>
    </row>
    <row r="2301" spans="1:8">
      <c r="A2301" s="65"/>
      <c r="B2301" s="65"/>
      <c r="C2301" s="65"/>
      <c r="D2301" s="65"/>
      <c r="E2301" s="65"/>
      <c r="F2301" s="65"/>
      <c r="G2301" s="65"/>
      <c r="H2301" s="113"/>
    </row>
    <row r="2302" spans="1:8">
      <c r="A2302" s="65"/>
      <c r="B2302" s="65"/>
      <c r="C2302" s="65"/>
      <c r="D2302" s="65"/>
      <c r="E2302" s="65"/>
      <c r="F2302" s="65"/>
      <c r="G2302" s="65"/>
      <c r="H2302" s="113"/>
    </row>
    <row r="2303" spans="1:8">
      <c r="A2303" s="65"/>
      <c r="B2303" s="65"/>
      <c r="C2303" s="65"/>
      <c r="D2303" s="65"/>
      <c r="E2303" s="65"/>
      <c r="F2303" s="65"/>
      <c r="G2303" s="65"/>
      <c r="H2303" s="113"/>
    </row>
    <row r="2304" spans="1:8">
      <c r="A2304" s="65"/>
      <c r="B2304" s="65"/>
      <c r="C2304" s="65"/>
      <c r="D2304" s="65"/>
      <c r="E2304" s="65"/>
      <c r="F2304" s="65"/>
      <c r="G2304" s="65"/>
      <c r="H2304" s="113"/>
    </row>
    <row r="2305" spans="1:8">
      <c r="A2305" s="65"/>
      <c r="B2305" s="65"/>
      <c r="C2305" s="65"/>
      <c r="D2305" s="65"/>
      <c r="E2305" s="65"/>
      <c r="F2305" s="65"/>
      <c r="G2305" s="65"/>
      <c r="H2305" s="113"/>
    </row>
    <row r="2306" spans="1:8">
      <c r="A2306" s="65"/>
      <c r="B2306" s="65"/>
      <c r="C2306" s="65"/>
      <c r="D2306" s="65"/>
      <c r="E2306" s="65"/>
      <c r="F2306" s="65"/>
      <c r="G2306" s="65"/>
      <c r="H2306" s="113"/>
    </row>
    <row r="2307" spans="1:8">
      <c r="A2307" s="65"/>
      <c r="B2307" s="65"/>
      <c r="C2307" s="65"/>
      <c r="D2307" s="65"/>
      <c r="E2307" s="65"/>
      <c r="F2307" s="65"/>
      <c r="G2307" s="65"/>
      <c r="H2307" s="113"/>
    </row>
    <row r="2308" spans="1:8">
      <c r="A2308" s="65"/>
      <c r="B2308" s="65"/>
      <c r="C2308" s="65"/>
      <c r="D2308" s="65"/>
      <c r="E2308" s="65"/>
      <c r="F2308" s="65"/>
      <c r="G2308" s="65"/>
      <c r="H2308" s="113"/>
    </row>
    <row r="2309" spans="1:8">
      <c r="A2309" s="65"/>
      <c r="B2309" s="65"/>
      <c r="C2309" s="65"/>
      <c r="D2309" s="65"/>
      <c r="E2309" s="65"/>
      <c r="F2309" s="65"/>
      <c r="G2309" s="65"/>
      <c r="H2309" s="113"/>
    </row>
    <row r="2310" spans="1:8">
      <c r="A2310" s="65"/>
      <c r="B2310" s="65"/>
      <c r="C2310" s="65"/>
      <c r="D2310" s="65"/>
      <c r="E2310" s="65"/>
      <c r="F2310" s="65"/>
      <c r="G2310" s="65"/>
      <c r="H2310" s="113"/>
    </row>
    <row r="2311" spans="1:8">
      <c r="A2311" s="65"/>
      <c r="B2311" s="65"/>
      <c r="C2311" s="65"/>
      <c r="D2311" s="65"/>
      <c r="E2311" s="65"/>
      <c r="F2311" s="65"/>
      <c r="G2311" s="65"/>
      <c r="H2311" s="113"/>
    </row>
    <row r="2312" spans="1:8">
      <c r="A2312" s="65"/>
      <c r="B2312" s="65"/>
      <c r="C2312" s="65"/>
      <c r="D2312" s="65"/>
      <c r="E2312" s="65"/>
      <c r="F2312" s="65"/>
      <c r="G2312" s="65"/>
      <c r="H2312" s="113"/>
    </row>
    <row r="2313" spans="1:8">
      <c r="A2313" s="65"/>
      <c r="B2313" s="65"/>
      <c r="C2313" s="65"/>
      <c r="D2313" s="65"/>
      <c r="E2313" s="65"/>
      <c r="F2313" s="65"/>
      <c r="G2313" s="65"/>
      <c r="H2313" s="113"/>
    </row>
    <row r="2314" spans="1:8">
      <c r="A2314" s="65"/>
      <c r="B2314" s="65"/>
      <c r="C2314" s="65"/>
      <c r="D2314" s="65"/>
      <c r="E2314" s="65"/>
      <c r="F2314" s="65"/>
      <c r="G2314" s="65"/>
      <c r="H2314" s="113"/>
    </row>
    <row r="2315" spans="1:8">
      <c r="A2315" s="65"/>
      <c r="B2315" s="65"/>
      <c r="C2315" s="65"/>
      <c r="D2315" s="65"/>
      <c r="E2315" s="65"/>
      <c r="F2315" s="65"/>
      <c r="G2315" s="65"/>
      <c r="H2315" s="113"/>
    </row>
    <row r="2316" spans="1:8">
      <c r="A2316" s="65"/>
      <c r="B2316" s="65"/>
      <c r="C2316" s="65"/>
      <c r="D2316" s="65"/>
      <c r="E2316" s="65"/>
      <c r="F2316" s="65"/>
      <c r="G2316" s="65"/>
      <c r="H2316" s="113"/>
    </row>
    <row r="2317" spans="1:8">
      <c r="A2317" s="65"/>
      <c r="B2317" s="65"/>
      <c r="C2317" s="65"/>
      <c r="D2317" s="65"/>
      <c r="E2317" s="65"/>
      <c r="F2317" s="65"/>
      <c r="G2317" s="65"/>
      <c r="H2317" s="113"/>
    </row>
    <row r="2318" spans="1:8">
      <c r="A2318" s="65"/>
      <c r="B2318" s="65"/>
      <c r="C2318" s="65"/>
      <c r="D2318" s="65"/>
      <c r="E2318" s="65"/>
      <c r="F2318" s="65"/>
      <c r="G2318" s="65"/>
      <c r="H2318" s="113"/>
    </row>
    <row r="2319" spans="1:8">
      <c r="A2319" s="65"/>
      <c r="B2319" s="65"/>
      <c r="C2319" s="65"/>
      <c r="D2319" s="65"/>
      <c r="E2319" s="65"/>
      <c r="F2319" s="65"/>
      <c r="G2319" s="65"/>
      <c r="H2319" s="113"/>
    </row>
    <row r="2320" spans="1:8">
      <c r="A2320" s="65"/>
      <c r="B2320" s="65"/>
      <c r="C2320" s="65"/>
      <c r="D2320" s="65"/>
      <c r="E2320" s="65"/>
      <c r="F2320" s="65"/>
      <c r="G2320" s="65"/>
      <c r="H2320" s="113"/>
    </row>
    <row r="2321" spans="1:8">
      <c r="A2321" s="65"/>
      <c r="B2321" s="65"/>
      <c r="C2321" s="65"/>
      <c r="D2321" s="65"/>
      <c r="E2321" s="65"/>
      <c r="F2321" s="65"/>
      <c r="G2321" s="65"/>
      <c r="H2321" s="113"/>
    </row>
    <row r="2322" spans="1:8">
      <c r="A2322" s="65"/>
      <c r="B2322" s="65"/>
      <c r="C2322" s="65"/>
      <c r="D2322" s="65"/>
      <c r="E2322" s="65"/>
      <c r="F2322" s="65"/>
      <c r="G2322" s="65"/>
      <c r="H2322" s="113"/>
    </row>
    <row r="2323" spans="1:8">
      <c r="A2323" s="65"/>
      <c r="B2323" s="65"/>
      <c r="C2323" s="65"/>
      <c r="D2323" s="65"/>
      <c r="E2323" s="65"/>
      <c r="F2323" s="65"/>
      <c r="G2323" s="65"/>
      <c r="H2323" s="113"/>
    </row>
    <row r="2324" spans="1:8">
      <c r="A2324" s="65"/>
      <c r="B2324" s="65"/>
      <c r="C2324" s="65"/>
      <c r="D2324" s="65"/>
      <c r="E2324" s="65"/>
      <c r="F2324" s="65"/>
      <c r="G2324" s="65"/>
      <c r="H2324" s="113"/>
    </row>
    <row r="2325" spans="1:8">
      <c r="A2325" s="65"/>
      <c r="B2325" s="65"/>
      <c r="C2325" s="65"/>
      <c r="D2325" s="65"/>
      <c r="E2325" s="65"/>
      <c r="F2325" s="65"/>
      <c r="G2325" s="65"/>
      <c r="H2325" s="113"/>
    </row>
    <row r="2326" spans="1:8">
      <c r="A2326" s="65"/>
      <c r="B2326" s="65"/>
      <c r="C2326" s="65"/>
      <c r="D2326" s="65"/>
      <c r="E2326" s="65"/>
      <c r="F2326" s="65"/>
      <c r="G2326" s="65"/>
      <c r="H2326" s="113"/>
    </row>
    <row r="2327" spans="1:8">
      <c r="A2327" s="65"/>
      <c r="B2327" s="65"/>
      <c r="C2327" s="65"/>
      <c r="D2327" s="65"/>
      <c r="E2327" s="65"/>
      <c r="F2327" s="65"/>
      <c r="G2327" s="65"/>
      <c r="H2327" s="113"/>
    </row>
    <row r="2328" spans="1:8">
      <c r="A2328" s="65"/>
      <c r="B2328" s="65"/>
      <c r="C2328" s="65"/>
      <c r="D2328" s="65"/>
      <c r="E2328" s="65"/>
      <c r="F2328" s="65"/>
      <c r="G2328" s="65"/>
      <c r="H2328" s="113"/>
    </row>
    <row r="2329" spans="1:8">
      <c r="A2329" s="65"/>
      <c r="B2329" s="65"/>
      <c r="C2329" s="65"/>
      <c r="D2329" s="65"/>
      <c r="E2329" s="65"/>
      <c r="F2329" s="65"/>
      <c r="G2329" s="65"/>
      <c r="H2329" s="113"/>
    </row>
    <row r="2330" spans="1:8">
      <c r="A2330" s="65"/>
      <c r="B2330" s="65"/>
      <c r="C2330" s="65"/>
      <c r="D2330" s="65"/>
      <c r="E2330" s="65"/>
      <c r="F2330" s="65"/>
      <c r="G2330" s="65"/>
      <c r="H2330" s="113"/>
    </row>
    <row r="2331" spans="1:8">
      <c r="A2331" s="65"/>
      <c r="B2331" s="65"/>
      <c r="C2331" s="65"/>
      <c r="D2331" s="65"/>
      <c r="E2331" s="65"/>
      <c r="F2331" s="65"/>
      <c r="G2331" s="65"/>
      <c r="H2331" s="113"/>
    </row>
    <row r="2332" spans="1:8">
      <c r="A2332" s="65"/>
      <c r="B2332" s="65"/>
      <c r="C2332" s="65"/>
      <c r="D2332" s="65"/>
      <c r="E2332" s="65"/>
      <c r="F2332" s="65"/>
      <c r="G2332" s="65"/>
      <c r="H2332" s="113"/>
    </row>
    <row r="2333" spans="1:8">
      <c r="A2333" s="65"/>
      <c r="B2333" s="65"/>
      <c r="C2333" s="65"/>
      <c r="D2333" s="65"/>
      <c r="E2333" s="65"/>
      <c r="F2333" s="65"/>
      <c r="G2333" s="65"/>
      <c r="H2333" s="113"/>
    </row>
    <row r="2334" spans="1:8">
      <c r="A2334" s="65"/>
      <c r="B2334" s="65"/>
      <c r="C2334" s="65"/>
      <c r="D2334" s="65"/>
      <c r="E2334" s="65"/>
      <c r="F2334" s="65"/>
      <c r="G2334" s="65"/>
      <c r="H2334" s="113"/>
    </row>
    <row r="2335" spans="1:8">
      <c r="A2335" s="65"/>
      <c r="B2335" s="65"/>
      <c r="C2335" s="65"/>
      <c r="D2335" s="65"/>
      <c r="E2335" s="65"/>
      <c r="F2335" s="65"/>
      <c r="G2335" s="65"/>
      <c r="H2335" s="113"/>
    </row>
    <row r="2336" spans="1:8">
      <c r="A2336" s="65"/>
      <c r="B2336" s="65"/>
      <c r="C2336" s="65"/>
      <c r="D2336" s="65"/>
      <c r="E2336" s="65"/>
      <c r="F2336" s="65"/>
      <c r="G2336" s="65"/>
      <c r="H2336" s="113"/>
    </row>
    <row r="2337" spans="1:8">
      <c r="A2337" s="65"/>
      <c r="B2337" s="65"/>
      <c r="C2337" s="65"/>
      <c r="D2337" s="65"/>
      <c r="E2337" s="65"/>
      <c r="F2337" s="65"/>
      <c r="G2337" s="65"/>
      <c r="H2337" s="113"/>
    </row>
    <row r="2338" spans="1:8">
      <c r="A2338" s="65"/>
      <c r="B2338" s="65"/>
      <c r="C2338" s="65"/>
      <c r="D2338" s="65"/>
      <c r="E2338" s="65"/>
      <c r="F2338" s="65"/>
      <c r="G2338" s="65"/>
      <c r="H2338" s="113"/>
    </row>
    <row r="2339" spans="1:8">
      <c r="A2339" s="65"/>
      <c r="B2339" s="65"/>
      <c r="C2339" s="65"/>
      <c r="D2339" s="65"/>
      <c r="E2339" s="65"/>
      <c r="F2339" s="65"/>
      <c r="G2339" s="65"/>
      <c r="H2339" s="113"/>
    </row>
    <row r="2340" spans="1:8">
      <c r="A2340" s="65"/>
      <c r="B2340" s="65"/>
      <c r="C2340" s="65"/>
      <c r="D2340" s="65"/>
      <c r="E2340" s="65"/>
      <c r="F2340" s="65"/>
      <c r="G2340" s="65"/>
      <c r="H2340" s="113"/>
    </row>
    <row r="2341" spans="1:8">
      <c r="A2341" s="65"/>
      <c r="B2341" s="65"/>
      <c r="C2341" s="65"/>
      <c r="D2341" s="65"/>
      <c r="E2341" s="65"/>
      <c r="F2341" s="65"/>
      <c r="G2341" s="65"/>
      <c r="H2341" s="113"/>
    </row>
    <row r="2342" spans="1:8">
      <c r="A2342" s="65"/>
      <c r="B2342" s="65"/>
      <c r="C2342" s="65"/>
      <c r="D2342" s="65"/>
      <c r="E2342" s="65"/>
      <c r="F2342" s="65"/>
      <c r="G2342" s="65"/>
      <c r="H2342" s="113"/>
    </row>
    <row r="2343" spans="1:8">
      <c r="A2343" s="65"/>
      <c r="B2343" s="65"/>
      <c r="C2343" s="65"/>
      <c r="D2343" s="65"/>
      <c r="E2343" s="65"/>
      <c r="F2343" s="65"/>
      <c r="G2343" s="65"/>
      <c r="H2343" s="113"/>
    </row>
    <row r="2344" spans="1:8">
      <c r="A2344" s="65"/>
      <c r="B2344" s="65"/>
      <c r="C2344" s="65"/>
      <c r="D2344" s="65"/>
      <c r="E2344" s="65"/>
      <c r="F2344" s="65"/>
      <c r="G2344" s="65"/>
      <c r="H2344" s="113"/>
    </row>
    <row r="2345" spans="1:8">
      <c r="A2345" s="65"/>
      <c r="B2345" s="65"/>
      <c r="C2345" s="65"/>
      <c r="D2345" s="65"/>
      <c r="E2345" s="65"/>
      <c r="F2345" s="65"/>
      <c r="G2345" s="65"/>
      <c r="H2345" s="113"/>
    </row>
    <row r="2346" spans="1:8">
      <c r="A2346" s="65"/>
      <c r="B2346" s="65"/>
      <c r="C2346" s="65"/>
      <c r="D2346" s="65"/>
      <c r="E2346" s="65"/>
      <c r="F2346" s="65"/>
      <c r="G2346" s="65"/>
      <c r="H2346" s="113"/>
    </row>
    <row r="2347" spans="1:8">
      <c r="A2347" s="65"/>
      <c r="B2347" s="65"/>
      <c r="C2347" s="65"/>
      <c r="D2347" s="65"/>
      <c r="E2347" s="65"/>
      <c r="F2347" s="65"/>
      <c r="G2347" s="65"/>
      <c r="H2347" s="113"/>
    </row>
    <row r="2348" spans="1:8">
      <c r="A2348" s="65"/>
      <c r="B2348" s="65"/>
      <c r="C2348" s="65"/>
      <c r="D2348" s="65"/>
      <c r="E2348" s="65"/>
      <c r="F2348" s="65"/>
      <c r="G2348" s="65"/>
      <c r="H2348" s="113"/>
    </row>
    <row r="2349" spans="1:8">
      <c r="A2349" s="65"/>
      <c r="B2349" s="65"/>
      <c r="C2349" s="65"/>
      <c r="D2349" s="65"/>
      <c r="E2349" s="65"/>
      <c r="F2349" s="65"/>
      <c r="G2349" s="65"/>
      <c r="H2349" s="113"/>
    </row>
    <row r="2350" spans="1:8">
      <c r="A2350" s="65"/>
      <c r="B2350" s="65"/>
      <c r="C2350" s="65"/>
      <c r="D2350" s="65"/>
      <c r="E2350" s="65"/>
      <c r="F2350" s="65"/>
      <c r="G2350" s="65"/>
      <c r="H2350" s="113"/>
    </row>
    <row r="2351" spans="1:8">
      <c r="A2351" s="65"/>
      <c r="B2351" s="65"/>
      <c r="C2351" s="65"/>
      <c r="D2351" s="65"/>
      <c r="E2351" s="65"/>
      <c r="F2351" s="65"/>
      <c r="G2351" s="65"/>
      <c r="H2351" s="113"/>
    </row>
    <row r="2352" spans="1:8">
      <c r="A2352" s="65"/>
      <c r="B2352" s="65"/>
      <c r="C2352" s="65"/>
      <c r="D2352" s="65"/>
      <c r="E2352" s="65"/>
      <c r="F2352" s="65"/>
      <c r="G2352" s="65"/>
      <c r="H2352" s="113"/>
    </row>
    <row r="2353" spans="1:8">
      <c r="A2353" s="65"/>
      <c r="B2353" s="65"/>
      <c r="C2353" s="65"/>
      <c r="D2353" s="65"/>
      <c r="E2353" s="65"/>
      <c r="F2353" s="65"/>
      <c r="G2353" s="65"/>
      <c r="H2353" s="113"/>
    </row>
    <row r="2354" spans="1:8">
      <c r="A2354" s="65"/>
      <c r="B2354" s="65"/>
      <c r="C2354" s="65"/>
      <c r="D2354" s="65"/>
      <c r="E2354" s="65"/>
      <c r="F2354" s="65"/>
      <c r="G2354" s="65"/>
      <c r="H2354" s="113"/>
    </row>
    <row r="2355" spans="1:8">
      <c r="A2355" s="65"/>
      <c r="B2355" s="65"/>
      <c r="C2355" s="65"/>
      <c r="D2355" s="65"/>
      <c r="E2355" s="65"/>
      <c r="F2355" s="65"/>
      <c r="G2355" s="65"/>
      <c r="H2355" s="113"/>
    </row>
    <row r="2356" spans="1:8">
      <c r="A2356" s="65"/>
      <c r="B2356" s="65"/>
      <c r="C2356" s="65"/>
      <c r="D2356" s="65"/>
      <c r="E2356" s="65"/>
      <c r="F2356" s="65"/>
      <c r="G2356" s="65"/>
      <c r="H2356" s="113"/>
    </row>
    <row r="2357" spans="1:8">
      <c r="A2357" s="65"/>
      <c r="B2357" s="65"/>
      <c r="C2357" s="65"/>
      <c r="D2357" s="65"/>
      <c r="E2357" s="65"/>
      <c r="F2357" s="65"/>
      <c r="G2357" s="65"/>
      <c r="H2357" s="113"/>
    </row>
    <row r="2358" spans="1:8">
      <c r="A2358" s="65"/>
      <c r="B2358" s="65"/>
      <c r="C2358" s="65"/>
      <c r="D2358" s="65"/>
      <c r="E2358" s="65"/>
      <c r="F2358" s="65"/>
      <c r="G2358" s="65"/>
      <c r="H2358" s="113"/>
    </row>
    <row r="2359" spans="1:8">
      <c r="A2359" s="65"/>
      <c r="B2359" s="65"/>
      <c r="C2359" s="65"/>
      <c r="D2359" s="65"/>
      <c r="E2359" s="65"/>
      <c r="F2359" s="65"/>
      <c r="G2359" s="65"/>
      <c r="H2359" s="113"/>
    </row>
    <row r="2360" spans="1:8">
      <c r="A2360" s="65"/>
      <c r="B2360" s="65"/>
      <c r="C2360" s="65"/>
      <c r="D2360" s="65"/>
      <c r="E2360" s="65"/>
      <c r="F2360" s="65"/>
      <c r="G2360" s="65"/>
      <c r="H2360" s="113"/>
    </row>
    <row r="2361" spans="1:8">
      <c r="A2361" s="65"/>
      <c r="B2361" s="65"/>
      <c r="C2361" s="65"/>
      <c r="D2361" s="65"/>
      <c r="E2361" s="65"/>
      <c r="F2361" s="65"/>
      <c r="G2361" s="65"/>
      <c r="H2361" s="113"/>
    </row>
    <row r="2362" spans="1:8">
      <c r="A2362" s="65"/>
      <c r="B2362" s="65"/>
      <c r="C2362" s="65"/>
      <c r="D2362" s="65"/>
      <c r="E2362" s="65"/>
      <c r="F2362" s="65"/>
      <c r="G2362" s="65"/>
      <c r="H2362" s="113"/>
    </row>
    <row r="2363" spans="1:8">
      <c r="A2363" s="65"/>
      <c r="B2363" s="65"/>
      <c r="C2363" s="65"/>
      <c r="D2363" s="65"/>
      <c r="E2363" s="65"/>
      <c r="F2363" s="65"/>
      <c r="G2363" s="65"/>
      <c r="H2363" s="113"/>
    </row>
    <row r="2364" spans="1:8">
      <c r="A2364" s="65"/>
      <c r="B2364" s="65"/>
      <c r="C2364" s="65"/>
      <c r="D2364" s="65"/>
      <c r="E2364" s="65"/>
      <c r="F2364" s="65"/>
      <c r="G2364" s="65"/>
      <c r="H2364" s="113"/>
    </row>
    <row r="2365" spans="1:8">
      <c r="A2365" s="65"/>
      <c r="B2365" s="65"/>
      <c r="C2365" s="65"/>
      <c r="D2365" s="65"/>
      <c r="E2365" s="65"/>
      <c r="F2365" s="65"/>
      <c r="G2365" s="65"/>
      <c r="H2365" s="113"/>
    </row>
    <row r="2366" spans="1:8">
      <c r="A2366" s="65"/>
      <c r="B2366" s="65"/>
      <c r="C2366" s="65"/>
      <c r="D2366" s="65"/>
      <c r="E2366" s="65"/>
      <c r="F2366" s="65"/>
      <c r="G2366" s="65"/>
      <c r="H2366" s="113"/>
    </row>
    <row r="2367" spans="1:8">
      <c r="A2367" s="65"/>
      <c r="B2367" s="65"/>
      <c r="C2367" s="65"/>
      <c r="D2367" s="65"/>
      <c r="E2367" s="65"/>
      <c r="F2367" s="65"/>
      <c r="G2367" s="65"/>
      <c r="H2367" s="113"/>
    </row>
    <row r="2368" spans="1:8">
      <c r="A2368" s="65"/>
      <c r="B2368" s="65"/>
      <c r="C2368" s="65"/>
      <c r="D2368" s="65"/>
      <c r="E2368" s="65"/>
      <c r="F2368" s="65"/>
      <c r="G2368" s="65"/>
      <c r="H2368" s="113"/>
    </row>
    <row r="2369" spans="1:8">
      <c r="A2369" s="65"/>
      <c r="B2369" s="65"/>
      <c r="C2369" s="65"/>
      <c r="D2369" s="65"/>
      <c r="E2369" s="65"/>
      <c r="F2369" s="65"/>
      <c r="G2369" s="65"/>
      <c r="H2369" s="113"/>
    </row>
    <row r="2370" spans="1:8">
      <c r="A2370" s="65"/>
      <c r="B2370" s="65"/>
      <c r="C2370" s="65"/>
      <c r="D2370" s="65"/>
      <c r="E2370" s="65"/>
      <c r="F2370" s="65"/>
      <c r="G2370" s="65"/>
      <c r="H2370" s="113"/>
    </row>
    <row r="2371" spans="1:8">
      <c r="A2371" s="65"/>
      <c r="B2371" s="65"/>
      <c r="C2371" s="65"/>
      <c r="D2371" s="65"/>
      <c r="E2371" s="65"/>
      <c r="F2371" s="65"/>
      <c r="G2371" s="65"/>
      <c r="H2371" s="113"/>
    </row>
    <row r="2372" spans="1:8">
      <c r="A2372" s="65"/>
      <c r="B2372" s="65"/>
      <c r="C2372" s="65"/>
      <c r="D2372" s="65"/>
      <c r="E2372" s="65"/>
      <c r="F2372" s="65"/>
      <c r="G2372" s="65"/>
      <c r="H2372" s="113"/>
    </row>
    <row r="2373" spans="1:8">
      <c r="A2373" s="65"/>
      <c r="B2373" s="65"/>
      <c r="C2373" s="65"/>
      <c r="D2373" s="65"/>
      <c r="E2373" s="65"/>
      <c r="F2373" s="65"/>
      <c r="G2373" s="65"/>
      <c r="H2373" s="113"/>
    </row>
    <row r="2374" spans="1:8">
      <c r="A2374" s="65"/>
      <c r="B2374" s="65"/>
      <c r="C2374" s="65"/>
      <c r="D2374" s="65"/>
      <c r="E2374" s="65"/>
      <c r="F2374" s="65"/>
      <c r="G2374" s="65"/>
      <c r="H2374" s="113"/>
    </row>
    <row r="2375" spans="1:8">
      <c r="A2375" s="65"/>
      <c r="B2375" s="65"/>
      <c r="C2375" s="65"/>
      <c r="D2375" s="65"/>
      <c r="E2375" s="65"/>
      <c r="F2375" s="65"/>
      <c r="G2375" s="65"/>
      <c r="H2375" s="113"/>
    </row>
    <row r="2376" spans="1:8">
      <c r="A2376" s="65"/>
      <c r="B2376" s="65"/>
      <c r="C2376" s="65"/>
      <c r="D2376" s="65"/>
      <c r="E2376" s="65"/>
      <c r="F2376" s="65"/>
      <c r="G2376" s="65"/>
      <c r="H2376" s="113"/>
    </row>
    <row r="2377" spans="1:8">
      <c r="A2377" s="65"/>
      <c r="B2377" s="65"/>
      <c r="C2377" s="65"/>
      <c r="D2377" s="65"/>
      <c r="E2377" s="65"/>
      <c r="F2377" s="65"/>
      <c r="G2377" s="65"/>
      <c r="H2377" s="113"/>
    </row>
    <row r="2378" spans="1:8">
      <c r="A2378" s="65"/>
      <c r="B2378" s="65"/>
      <c r="C2378" s="65"/>
      <c r="D2378" s="65"/>
      <c r="E2378" s="65"/>
      <c r="F2378" s="65"/>
      <c r="G2378" s="65"/>
      <c r="H2378" s="113"/>
    </row>
    <row r="2379" spans="1:8">
      <c r="A2379" s="65"/>
      <c r="B2379" s="65"/>
      <c r="C2379" s="65"/>
      <c r="D2379" s="65"/>
      <c r="E2379" s="65"/>
      <c r="F2379" s="65"/>
      <c r="G2379" s="65"/>
      <c r="H2379" s="113"/>
    </row>
    <row r="2380" spans="1:8">
      <c r="A2380" s="65"/>
      <c r="B2380" s="65"/>
      <c r="C2380" s="65"/>
      <c r="D2380" s="65"/>
      <c r="E2380" s="65"/>
      <c r="F2380" s="65"/>
      <c r="G2380" s="65"/>
      <c r="H2380" s="113"/>
    </row>
    <row r="2381" spans="1:8">
      <c r="A2381" s="65"/>
      <c r="B2381" s="65"/>
      <c r="C2381" s="65"/>
      <c r="D2381" s="65"/>
      <c r="E2381" s="65"/>
      <c r="F2381" s="65"/>
      <c r="G2381" s="65"/>
      <c r="H2381" s="113"/>
    </row>
    <row r="2382" spans="1:8">
      <c r="A2382" s="65"/>
      <c r="B2382" s="65"/>
      <c r="C2382" s="65"/>
      <c r="D2382" s="65"/>
      <c r="E2382" s="65"/>
      <c r="F2382" s="65"/>
      <c r="G2382" s="65"/>
      <c r="H2382" s="113"/>
    </row>
    <row r="2383" spans="1:8">
      <c r="A2383" s="65"/>
      <c r="B2383" s="65"/>
      <c r="C2383" s="65"/>
      <c r="D2383" s="65"/>
      <c r="E2383" s="65"/>
      <c r="F2383" s="65"/>
      <c r="G2383" s="65"/>
      <c r="H2383" s="113"/>
    </row>
    <row r="2384" spans="1:8">
      <c r="A2384" s="65"/>
      <c r="B2384" s="65"/>
      <c r="C2384" s="65"/>
      <c r="D2384" s="65"/>
      <c r="E2384" s="65"/>
      <c r="F2384" s="65"/>
      <c r="G2384" s="65"/>
      <c r="H2384" s="113"/>
    </row>
    <row r="2385" spans="1:8">
      <c r="A2385" s="65"/>
      <c r="B2385" s="65"/>
      <c r="C2385" s="65"/>
      <c r="D2385" s="65"/>
      <c r="E2385" s="65"/>
      <c r="F2385" s="65"/>
      <c r="G2385" s="65"/>
      <c r="H2385" s="113"/>
    </row>
    <row r="2386" spans="1:8">
      <c r="A2386" s="65"/>
      <c r="B2386" s="65"/>
      <c r="C2386" s="65"/>
      <c r="D2386" s="65"/>
      <c r="E2386" s="65"/>
      <c r="F2386" s="65"/>
      <c r="G2386" s="65"/>
      <c r="H2386" s="113"/>
    </row>
    <row r="2387" spans="1:8">
      <c r="A2387" s="65"/>
      <c r="B2387" s="65"/>
      <c r="C2387" s="65"/>
      <c r="D2387" s="65"/>
      <c r="E2387" s="65"/>
      <c r="F2387" s="65"/>
      <c r="G2387" s="65"/>
      <c r="H2387" s="113"/>
    </row>
    <row r="2388" spans="1:8">
      <c r="A2388" s="65"/>
      <c r="B2388" s="65"/>
      <c r="C2388" s="65"/>
      <c r="D2388" s="65"/>
      <c r="E2388" s="65"/>
      <c r="F2388" s="65"/>
      <c r="G2388" s="65"/>
      <c r="H2388" s="113"/>
    </row>
    <row r="2389" spans="1:8">
      <c r="A2389" s="65"/>
      <c r="B2389" s="65"/>
      <c r="C2389" s="65"/>
      <c r="D2389" s="65"/>
      <c r="E2389" s="65"/>
      <c r="F2389" s="65"/>
      <c r="G2389" s="65"/>
      <c r="H2389" s="113"/>
    </row>
    <row r="2390" spans="1:8">
      <c r="A2390" s="65"/>
      <c r="B2390" s="65"/>
      <c r="C2390" s="65"/>
      <c r="D2390" s="65"/>
      <c r="E2390" s="65"/>
      <c r="F2390" s="65"/>
      <c r="G2390" s="65"/>
      <c r="H2390" s="113"/>
    </row>
    <row r="2391" spans="1:8">
      <c r="A2391" s="65"/>
      <c r="B2391" s="65"/>
      <c r="C2391" s="65"/>
      <c r="D2391" s="65"/>
      <c r="E2391" s="65"/>
      <c r="F2391" s="65"/>
      <c r="G2391" s="65"/>
      <c r="H2391" s="113"/>
    </row>
    <row r="2392" spans="1:8">
      <c r="A2392" s="65"/>
      <c r="B2392" s="65"/>
      <c r="C2392" s="65"/>
      <c r="D2392" s="65"/>
      <c r="E2392" s="65"/>
      <c r="F2392" s="65"/>
      <c r="G2392" s="65"/>
      <c r="H2392" s="113"/>
    </row>
    <row r="2393" spans="1:8">
      <c r="A2393" s="65"/>
      <c r="B2393" s="65"/>
      <c r="C2393" s="65"/>
      <c r="D2393" s="65"/>
      <c r="E2393" s="65"/>
      <c r="F2393" s="65"/>
      <c r="G2393" s="65"/>
      <c r="H2393" s="113"/>
    </row>
    <row r="2394" spans="1:8">
      <c r="A2394" s="65"/>
      <c r="B2394" s="65"/>
      <c r="C2394" s="65"/>
      <c r="D2394" s="65"/>
      <c r="E2394" s="65"/>
      <c r="F2394" s="65"/>
      <c r="G2394" s="65"/>
      <c r="H2394" s="113"/>
    </row>
    <row r="2395" spans="1:8">
      <c r="A2395" s="65"/>
      <c r="B2395" s="65"/>
      <c r="C2395" s="65"/>
      <c r="D2395" s="65"/>
      <c r="E2395" s="65"/>
      <c r="F2395" s="65"/>
      <c r="G2395" s="65"/>
      <c r="H2395" s="113"/>
    </row>
    <row r="2396" spans="1:8">
      <c r="A2396" s="65"/>
      <c r="B2396" s="65"/>
      <c r="C2396" s="65"/>
      <c r="D2396" s="65"/>
      <c r="E2396" s="65"/>
      <c r="F2396" s="65"/>
      <c r="G2396" s="65"/>
      <c r="H2396" s="113"/>
    </row>
    <row r="2397" spans="1:8">
      <c r="A2397" s="65"/>
      <c r="B2397" s="65"/>
      <c r="C2397" s="65"/>
      <c r="D2397" s="65"/>
      <c r="E2397" s="65"/>
      <c r="F2397" s="65"/>
      <c r="G2397" s="65"/>
      <c r="H2397" s="113"/>
    </row>
    <row r="2398" spans="1:8">
      <c r="A2398" s="65"/>
      <c r="B2398" s="65"/>
      <c r="C2398" s="65"/>
      <c r="D2398" s="65"/>
      <c r="E2398" s="65"/>
      <c r="F2398" s="65"/>
      <c r="G2398" s="65"/>
      <c r="H2398" s="113"/>
    </row>
    <row r="2399" spans="1:8">
      <c r="A2399" s="65"/>
      <c r="B2399" s="65"/>
      <c r="C2399" s="65"/>
      <c r="D2399" s="65"/>
      <c r="E2399" s="65"/>
      <c r="F2399" s="65"/>
      <c r="G2399" s="65"/>
      <c r="H2399" s="113"/>
    </row>
    <row r="2400" spans="1:8">
      <c r="A2400" s="65"/>
      <c r="B2400" s="65"/>
      <c r="C2400" s="65"/>
      <c r="D2400" s="65"/>
      <c r="E2400" s="65"/>
      <c r="F2400" s="65"/>
      <c r="G2400" s="65"/>
      <c r="H2400" s="113"/>
    </row>
    <row r="2401" spans="1:8">
      <c r="A2401" s="65"/>
      <c r="B2401" s="65"/>
      <c r="C2401" s="65"/>
      <c r="D2401" s="65"/>
      <c r="E2401" s="65"/>
      <c r="F2401" s="65"/>
      <c r="G2401" s="65"/>
      <c r="H2401" s="113"/>
    </row>
    <row r="2402" spans="1:8">
      <c r="A2402" s="65"/>
      <c r="B2402" s="65"/>
      <c r="C2402" s="65"/>
      <c r="D2402" s="65"/>
      <c r="E2402" s="65"/>
      <c r="F2402" s="65"/>
      <c r="G2402" s="65"/>
      <c r="H2402" s="113"/>
    </row>
    <row r="2403" spans="1:8">
      <c r="A2403" s="65"/>
      <c r="B2403" s="65"/>
      <c r="C2403" s="65"/>
      <c r="D2403" s="65"/>
      <c r="E2403" s="65"/>
      <c r="F2403" s="65"/>
      <c r="G2403" s="65"/>
      <c r="H2403" s="113"/>
    </row>
    <row r="2404" spans="1:8">
      <c r="A2404" s="65"/>
      <c r="B2404" s="65"/>
      <c r="C2404" s="65"/>
      <c r="D2404" s="65"/>
      <c r="E2404" s="65"/>
      <c r="F2404" s="65"/>
      <c r="G2404" s="65"/>
      <c r="H2404" s="113"/>
    </row>
    <row r="2405" spans="1:8">
      <c r="A2405" s="65"/>
      <c r="B2405" s="65"/>
      <c r="C2405" s="65"/>
      <c r="D2405" s="65"/>
      <c r="E2405" s="65"/>
      <c r="F2405" s="65"/>
      <c r="G2405" s="65"/>
      <c r="H2405" s="113"/>
    </row>
    <row r="2406" spans="1:8">
      <c r="A2406" s="65"/>
      <c r="B2406" s="65"/>
      <c r="C2406" s="65"/>
      <c r="D2406" s="65"/>
      <c r="E2406" s="65"/>
      <c r="F2406" s="65"/>
      <c r="G2406" s="65"/>
      <c r="H2406" s="113"/>
    </row>
    <row r="2407" spans="1:8">
      <c r="A2407" s="65"/>
      <c r="B2407" s="65"/>
      <c r="C2407" s="65"/>
      <c r="D2407" s="65"/>
      <c r="E2407" s="65"/>
      <c r="F2407" s="65"/>
      <c r="G2407" s="65"/>
      <c r="H2407" s="113"/>
    </row>
    <row r="2408" spans="1:8">
      <c r="A2408" s="65"/>
      <c r="B2408" s="65"/>
      <c r="C2408" s="65"/>
      <c r="D2408" s="65"/>
      <c r="E2408" s="65"/>
      <c r="F2408" s="65"/>
      <c r="G2408" s="65"/>
      <c r="H2408" s="113"/>
    </row>
    <row r="2409" spans="1:8">
      <c r="A2409" s="65"/>
      <c r="B2409" s="65"/>
      <c r="C2409" s="65"/>
      <c r="D2409" s="65"/>
      <c r="E2409" s="65"/>
      <c r="F2409" s="65"/>
      <c r="G2409" s="65"/>
      <c r="H2409" s="113"/>
    </row>
    <row r="2410" spans="1:8">
      <c r="A2410" s="65"/>
      <c r="B2410" s="65"/>
      <c r="C2410" s="65"/>
      <c r="D2410" s="65"/>
      <c r="E2410" s="65"/>
      <c r="F2410" s="65"/>
      <c r="G2410" s="65"/>
      <c r="H2410" s="113"/>
    </row>
    <row r="2411" spans="1:8">
      <c r="A2411" s="65"/>
      <c r="B2411" s="65"/>
      <c r="C2411" s="65"/>
      <c r="D2411" s="65"/>
      <c r="E2411" s="65"/>
      <c r="F2411" s="65"/>
      <c r="G2411" s="65"/>
      <c r="H2411" s="113"/>
    </row>
    <row r="2412" spans="1:8">
      <c r="A2412" s="65"/>
      <c r="B2412" s="65"/>
      <c r="C2412" s="65"/>
      <c r="D2412" s="65"/>
      <c r="E2412" s="65"/>
      <c r="F2412" s="65"/>
      <c r="G2412" s="65"/>
      <c r="H2412" s="113"/>
    </row>
    <row r="2413" spans="1:8">
      <c r="A2413" s="65"/>
      <c r="B2413" s="65"/>
      <c r="C2413" s="65"/>
      <c r="D2413" s="65"/>
      <c r="E2413" s="65"/>
      <c r="F2413" s="65"/>
      <c r="G2413" s="65"/>
      <c r="H2413" s="113"/>
    </row>
    <row r="2414" spans="1:8">
      <c r="A2414" s="65"/>
      <c r="B2414" s="65"/>
      <c r="C2414" s="65"/>
      <c r="D2414" s="65"/>
      <c r="E2414" s="65"/>
      <c r="F2414" s="65"/>
      <c r="G2414" s="65"/>
      <c r="H2414" s="113"/>
    </row>
    <row r="2415" spans="1:8">
      <c r="A2415" s="65"/>
      <c r="B2415" s="65"/>
      <c r="C2415" s="65"/>
      <c r="D2415" s="65"/>
      <c r="E2415" s="65"/>
      <c r="F2415" s="65"/>
      <c r="G2415" s="65"/>
      <c r="H2415" s="113"/>
    </row>
    <row r="2416" spans="1:8">
      <c r="A2416" s="65"/>
      <c r="B2416" s="65"/>
      <c r="C2416" s="65"/>
      <c r="D2416" s="65"/>
      <c r="E2416" s="65"/>
      <c r="F2416" s="65"/>
      <c r="G2416" s="65"/>
      <c r="H2416" s="113"/>
    </row>
    <row r="2417" spans="1:8">
      <c r="A2417" s="65"/>
      <c r="B2417" s="65"/>
      <c r="C2417" s="65"/>
      <c r="D2417" s="65"/>
      <c r="E2417" s="65"/>
      <c r="F2417" s="65"/>
      <c r="G2417" s="65"/>
      <c r="H2417" s="113"/>
    </row>
    <row r="2418" spans="1:8">
      <c r="A2418" s="65"/>
      <c r="B2418" s="65"/>
      <c r="C2418" s="65"/>
      <c r="D2418" s="65"/>
      <c r="E2418" s="65"/>
      <c r="F2418" s="65"/>
      <c r="G2418" s="65"/>
      <c r="H2418" s="113"/>
    </row>
    <row r="2419" spans="1:8">
      <c r="A2419" s="65"/>
      <c r="B2419" s="65"/>
      <c r="C2419" s="65"/>
      <c r="D2419" s="65"/>
      <c r="E2419" s="65"/>
      <c r="F2419" s="65"/>
      <c r="G2419" s="65"/>
      <c r="H2419" s="113"/>
    </row>
    <row r="2420" spans="1:8">
      <c r="A2420" s="65"/>
      <c r="B2420" s="65"/>
      <c r="C2420" s="65"/>
      <c r="D2420" s="65"/>
      <c r="E2420" s="65"/>
      <c r="F2420" s="65"/>
      <c r="G2420" s="65"/>
      <c r="H2420" s="113"/>
    </row>
    <row r="2421" spans="1:8">
      <c r="A2421" s="65"/>
      <c r="B2421" s="65"/>
      <c r="C2421" s="65"/>
      <c r="D2421" s="65"/>
      <c r="E2421" s="65"/>
      <c r="F2421" s="65"/>
      <c r="G2421" s="65"/>
      <c r="H2421" s="113"/>
    </row>
    <row r="2422" spans="1:8">
      <c r="A2422" s="65"/>
      <c r="B2422" s="65"/>
      <c r="C2422" s="65"/>
      <c r="D2422" s="65"/>
      <c r="E2422" s="65"/>
      <c r="F2422" s="65"/>
      <c r="G2422" s="65"/>
      <c r="H2422" s="113"/>
    </row>
    <row r="2423" spans="1:8">
      <c r="A2423" s="65"/>
      <c r="B2423" s="65"/>
      <c r="C2423" s="65"/>
      <c r="D2423" s="65"/>
      <c r="E2423" s="65"/>
      <c r="F2423" s="65"/>
      <c r="G2423" s="65"/>
      <c r="H2423" s="113"/>
    </row>
    <row r="2424" spans="1:8">
      <c r="A2424" s="65"/>
      <c r="B2424" s="65"/>
      <c r="C2424" s="65"/>
      <c r="D2424" s="65"/>
      <c r="E2424" s="65"/>
      <c r="F2424" s="65"/>
      <c r="G2424" s="65"/>
      <c r="H2424" s="113"/>
    </row>
    <row r="2425" spans="1:8">
      <c r="A2425" s="65"/>
      <c r="B2425" s="65"/>
      <c r="C2425" s="65"/>
      <c r="D2425" s="65"/>
      <c r="E2425" s="65"/>
      <c r="F2425" s="65"/>
      <c r="G2425" s="65"/>
      <c r="H2425" s="113"/>
    </row>
    <row r="2426" spans="1:8">
      <c r="A2426" s="65"/>
      <c r="B2426" s="65"/>
      <c r="C2426" s="65"/>
      <c r="D2426" s="65"/>
      <c r="E2426" s="65"/>
      <c r="F2426" s="65"/>
      <c r="G2426" s="65"/>
      <c r="H2426" s="113"/>
    </row>
    <row r="2427" spans="1:8">
      <c r="A2427" s="65"/>
      <c r="B2427" s="65"/>
      <c r="C2427" s="65"/>
      <c r="D2427" s="65"/>
      <c r="E2427" s="65"/>
      <c r="F2427" s="65"/>
      <c r="G2427" s="65"/>
      <c r="H2427" s="113"/>
    </row>
    <row r="2428" spans="1:8">
      <c r="A2428" s="65"/>
      <c r="B2428" s="65"/>
      <c r="C2428" s="65"/>
      <c r="D2428" s="65"/>
      <c r="E2428" s="65"/>
      <c r="F2428" s="65"/>
      <c r="G2428" s="65"/>
      <c r="H2428" s="113"/>
    </row>
    <row r="2429" spans="1:8">
      <c r="A2429" s="65"/>
      <c r="B2429" s="65"/>
      <c r="C2429" s="65"/>
      <c r="D2429" s="65"/>
      <c r="E2429" s="65"/>
      <c r="F2429" s="65"/>
      <c r="G2429" s="65"/>
      <c r="H2429" s="113"/>
    </row>
    <row r="2430" spans="1:8">
      <c r="A2430" s="65"/>
      <c r="B2430" s="65"/>
      <c r="C2430" s="65"/>
      <c r="D2430" s="65"/>
      <c r="E2430" s="65"/>
      <c r="F2430" s="65"/>
      <c r="G2430" s="65"/>
      <c r="H2430" s="113"/>
    </row>
    <row r="2431" spans="1:8">
      <c r="A2431" s="65"/>
      <c r="B2431" s="65"/>
      <c r="C2431" s="65"/>
      <c r="D2431" s="65"/>
      <c r="E2431" s="65"/>
      <c r="F2431" s="65"/>
      <c r="G2431" s="65"/>
      <c r="H2431" s="113"/>
    </row>
    <row r="2432" spans="1:8">
      <c r="A2432" s="65"/>
      <c r="B2432" s="65"/>
      <c r="C2432" s="65"/>
      <c r="D2432" s="65"/>
      <c r="E2432" s="65"/>
      <c r="F2432" s="65"/>
      <c r="G2432" s="65"/>
      <c r="H2432" s="113"/>
    </row>
    <row r="2433" spans="1:8">
      <c r="A2433" s="65"/>
      <c r="B2433" s="65"/>
      <c r="C2433" s="65"/>
      <c r="D2433" s="65"/>
      <c r="E2433" s="65"/>
      <c r="F2433" s="65"/>
      <c r="G2433" s="65"/>
      <c r="H2433" s="113"/>
    </row>
    <row r="2434" spans="1:8">
      <c r="A2434" s="65"/>
      <c r="B2434" s="65"/>
      <c r="C2434" s="65"/>
      <c r="D2434" s="65"/>
      <c r="E2434" s="65"/>
      <c r="F2434" s="65"/>
      <c r="G2434" s="65"/>
      <c r="H2434" s="113"/>
    </row>
    <row r="2435" spans="1:8">
      <c r="A2435" s="65"/>
      <c r="B2435" s="65"/>
      <c r="C2435" s="65"/>
      <c r="D2435" s="65"/>
      <c r="E2435" s="65"/>
      <c r="F2435" s="65"/>
      <c r="G2435" s="65"/>
      <c r="H2435" s="113"/>
    </row>
    <row r="2436" spans="1:8">
      <c r="A2436" s="65"/>
      <c r="B2436" s="65"/>
      <c r="C2436" s="65"/>
      <c r="D2436" s="65"/>
      <c r="E2436" s="65"/>
      <c r="F2436" s="65"/>
      <c r="G2436" s="65"/>
      <c r="H2436" s="113"/>
    </row>
    <row r="2437" spans="1:8">
      <c r="A2437" s="65"/>
      <c r="B2437" s="65"/>
      <c r="C2437" s="65"/>
      <c r="D2437" s="65"/>
      <c r="E2437" s="65"/>
      <c r="F2437" s="65"/>
      <c r="G2437" s="65"/>
      <c r="H2437" s="113"/>
    </row>
    <row r="2438" spans="1:8">
      <c r="A2438" s="65"/>
      <c r="B2438" s="65"/>
      <c r="C2438" s="65"/>
      <c r="D2438" s="65"/>
      <c r="E2438" s="65"/>
      <c r="F2438" s="65"/>
      <c r="G2438" s="65"/>
      <c r="H2438" s="113"/>
    </row>
    <row r="2439" spans="1:8">
      <c r="A2439" s="65"/>
      <c r="B2439" s="65"/>
      <c r="C2439" s="65"/>
      <c r="D2439" s="65"/>
      <c r="E2439" s="65"/>
      <c r="F2439" s="65"/>
      <c r="G2439" s="65"/>
      <c r="H2439" s="113"/>
    </row>
    <row r="2440" spans="1:8">
      <c r="A2440" s="65"/>
      <c r="B2440" s="65"/>
      <c r="C2440" s="65"/>
      <c r="D2440" s="65"/>
      <c r="E2440" s="65"/>
      <c r="F2440" s="65"/>
      <c r="G2440" s="65"/>
      <c r="H2440" s="113"/>
    </row>
    <row r="2441" spans="1:8">
      <c r="A2441" s="65"/>
      <c r="B2441" s="65"/>
      <c r="C2441" s="65"/>
      <c r="D2441" s="65"/>
      <c r="E2441" s="65"/>
      <c r="F2441" s="65"/>
      <c r="G2441" s="65"/>
      <c r="H2441" s="113"/>
    </row>
    <row r="2442" spans="1:8">
      <c r="A2442" s="65"/>
      <c r="B2442" s="65"/>
      <c r="C2442" s="65"/>
      <c r="D2442" s="65"/>
      <c r="E2442" s="65"/>
      <c r="F2442" s="65"/>
      <c r="G2442" s="65"/>
      <c r="H2442" s="113"/>
    </row>
    <row r="2443" spans="1:8">
      <c r="A2443" s="65"/>
      <c r="B2443" s="65"/>
      <c r="C2443" s="65"/>
      <c r="D2443" s="65"/>
      <c r="E2443" s="65"/>
      <c r="F2443" s="65"/>
      <c r="G2443" s="65"/>
      <c r="H2443" s="113"/>
    </row>
    <row r="2444" spans="1:8">
      <c r="A2444" s="65"/>
      <c r="B2444" s="65"/>
      <c r="C2444" s="65"/>
      <c r="D2444" s="65"/>
      <c r="E2444" s="65"/>
      <c r="F2444" s="65"/>
      <c r="G2444" s="65"/>
      <c r="H2444" s="113"/>
    </row>
    <row r="2445" spans="1:8">
      <c r="A2445" s="65"/>
      <c r="B2445" s="65"/>
      <c r="C2445" s="65"/>
      <c r="D2445" s="65"/>
      <c r="E2445" s="65"/>
      <c r="F2445" s="65"/>
      <c r="G2445" s="65"/>
      <c r="H2445" s="113"/>
    </row>
    <row r="2446" spans="1:8">
      <c r="A2446" s="65"/>
      <c r="B2446" s="65"/>
      <c r="C2446" s="65"/>
      <c r="D2446" s="65"/>
      <c r="E2446" s="65"/>
      <c r="F2446" s="65"/>
      <c r="G2446" s="65"/>
      <c r="H2446" s="113"/>
    </row>
    <row r="2447" spans="1:8">
      <c r="A2447" s="65"/>
      <c r="B2447" s="65"/>
      <c r="C2447" s="65"/>
      <c r="D2447" s="65"/>
      <c r="E2447" s="65"/>
      <c r="F2447" s="65"/>
      <c r="G2447" s="65"/>
      <c r="H2447" s="113"/>
    </row>
    <row r="2448" spans="1:8">
      <c r="A2448" s="65"/>
      <c r="B2448" s="65"/>
      <c r="C2448" s="65"/>
      <c r="D2448" s="65"/>
      <c r="E2448" s="65"/>
      <c r="F2448" s="65"/>
      <c r="G2448" s="65"/>
      <c r="H2448" s="113"/>
    </row>
    <row r="2449" spans="1:8">
      <c r="A2449" s="65"/>
      <c r="B2449" s="65"/>
      <c r="C2449" s="65"/>
      <c r="D2449" s="65"/>
      <c r="E2449" s="65"/>
      <c r="F2449" s="65"/>
      <c r="G2449" s="65"/>
      <c r="H2449" s="113"/>
    </row>
    <row r="2450" spans="1:8">
      <c r="A2450" s="65"/>
      <c r="B2450" s="65"/>
      <c r="C2450" s="65"/>
      <c r="D2450" s="65"/>
      <c r="E2450" s="65"/>
      <c r="F2450" s="65"/>
      <c r="G2450" s="65"/>
      <c r="H2450" s="113"/>
    </row>
    <row r="2451" spans="1:8">
      <c r="A2451" s="65"/>
      <c r="B2451" s="65"/>
      <c r="C2451" s="65"/>
      <c r="D2451" s="65"/>
      <c r="E2451" s="65"/>
      <c r="F2451" s="65"/>
      <c r="G2451" s="65"/>
      <c r="H2451" s="113"/>
    </row>
    <row r="2452" spans="1:8">
      <c r="A2452" s="65"/>
      <c r="B2452" s="65"/>
      <c r="C2452" s="65"/>
      <c r="D2452" s="65"/>
      <c r="E2452" s="65"/>
      <c r="F2452" s="65"/>
      <c r="G2452" s="65"/>
      <c r="H2452" s="113"/>
    </row>
    <row r="2453" spans="1:8">
      <c r="A2453" s="65"/>
      <c r="B2453" s="65"/>
      <c r="C2453" s="65"/>
      <c r="D2453" s="65"/>
      <c r="E2453" s="65"/>
      <c r="F2453" s="65"/>
      <c r="G2453" s="65"/>
      <c r="H2453" s="113"/>
    </row>
    <row r="2454" spans="1:8">
      <c r="A2454" s="65"/>
      <c r="B2454" s="65"/>
      <c r="C2454" s="65"/>
      <c r="D2454" s="65"/>
      <c r="E2454" s="65"/>
      <c r="F2454" s="65"/>
      <c r="G2454" s="65"/>
      <c r="H2454" s="113"/>
    </row>
    <row r="2455" spans="1:8">
      <c r="A2455" s="65"/>
      <c r="B2455" s="65"/>
      <c r="C2455" s="65"/>
      <c r="D2455" s="65"/>
      <c r="E2455" s="65"/>
      <c r="F2455" s="65"/>
      <c r="G2455" s="65"/>
      <c r="H2455" s="113"/>
    </row>
    <row r="2456" spans="1:8">
      <c r="A2456" s="65"/>
      <c r="B2456" s="65"/>
      <c r="C2456" s="65"/>
      <c r="D2456" s="65"/>
      <c r="E2456" s="65"/>
      <c r="F2456" s="65"/>
      <c r="G2456" s="65"/>
      <c r="H2456" s="113"/>
    </row>
    <row r="2457" spans="1:8">
      <c r="A2457" s="65"/>
      <c r="B2457" s="65"/>
      <c r="C2457" s="65"/>
      <c r="D2457" s="65"/>
      <c r="E2457" s="65"/>
      <c r="F2457" s="65"/>
      <c r="G2457" s="65"/>
      <c r="H2457" s="113"/>
    </row>
    <row r="2458" spans="1:8">
      <c r="A2458" s="65"/>
      <c r="B2458" s="65"/>
      <c r="C2458" s="65"/>
      <c r="D2458" s="65"/>
      <c r="E2458" s="65"/>
      <c r="F2458" s="65"/>
      <c r="G2458" s="65"/>
      <c r="H2458" s="113"/>
    </row>
    <row r="2459" spans="1:8">
      <c r="A2459" s="65"/>
      <c r="B2459" s="65"/>
      <c r="C2459" s="65"/>
      <c r="D2459" s="65"/>
      <c r="E2459" s="65"/>
      <c r="F2459" s="65"/>
      <c r="G2459" s="65"/>
      <c r="H2459" s="113"/>
    </row>
    <row r="2460" spans="1:8">
      <c r="A2460" s="65"/>
      <c r="B2460" s="65"/>
      <c r="C2460" s="65"/>
      <c r="D2460" s="65"/>
      <c r="E2460" s="65"/>
      <c r="F2460" s="65"/>
      <c r="G2460" s="65"/>
      <c r="H2460" s="113"/>
    </row>
    <row r="2461" spans="1:8">
      <c r="A2461" s="65"/>
      <c r="B2461" s="65"/>
      <c r="C2461" s="65"/>
      <c r="D2461" s="65"/>
      <c r="E2461" s="65"/>
      <c r="F2461" s="65"/>
      <c r="G2461" s="65"/>
      <c r="H2461" s="113"/>
    </row>
    <row r="2462" spans="1:8">
      <c r="A2462" s="65"/>
      <c r="B2462" s="65"/>
      <c r="C2462" s="65"/>
      <c r="D2462" s="65"/>
      <c r="E2462" s="65"/>
      <c r="F2462" s="65"/>
      <c r="G2462" s="65"/>
      <c r="H2462" s="113"/>
    </row>
    <row r="2463" spans="1:8">
      <c r="A2463" s="65"/>
      <c r="B2463" s="65"/>
      <c r="C2463" s="65"/>
      <c r="D2463" s="65"/>
      <c r="E2463" s="65"/>
      <c r="F2463" s="65"/>
      <c r="G2463" s="65"/>
      <c r="H2463" s="113"/>
    </row>
    <row r="2464" spans="1:8">
      <c r="A2464" s="65"/>
      <c r="B2464" s="65"/>
      <c r="C2464" s="65"/>
      <c r="D2464" s="65"/>
      <c r="E2464" s="65"/>
      <c r="F2464" s="65"/>
      <c r="G2464" s="65"/>
      <c r="H2464" s="113"/>
    </row>
    <row r="2465" spans="1:8">
      <c r="A2465" s="65"/>
      <c r="B2465" s="65"/>
      <c r="C2465" s="65"/>
      <c r="D2465" s="65"/>
      <c r="E2465" s="65"/>
      <c r="F2465" s="65"/>
      <c r="G2465" s="65"/>
      <c r="H2465" s="113"/>
    </row>
    <row r="2466" spans="1:8">
      <c r="A2466" s="65"/>
      <c r="B2466" s="65"/>
      <c r="C2466" s="65"/>
      <c r="D2466" s="65"/>
      <c r="E2466" s="65"/>
      <c r="F2466" s="65"/>
      <c r="G2466" s="65"/>
      <c r="H2466" s="113"/>
    </row>
    <row r="2467" spans="1:8">
      <c r="A2467" s="65"/>
      <c r="B2467" s="65"/>
      <c r="C2467" s="65"/>
      <c r="D2467" s="65"/>
      <c r="E2467" s="65"/>
      <c r="F2467" s="65"/>
      <c r="G2467" s="65"/>
      <c r="H2467" s="113"/>
    </row>
    <row r="2468" spans="1:8">
      <c r="A2468" s="65"/>
      <c r="B2468" s="65"/>
      <c r="C2468" s="65"/>
      <c r="D2468" s="65"/>
      <c r="E2468" s="65"/>
      <c r="F2468" s="65"/>
      <c r="G2468" s="65"/>
      <c r="H2468" s="113"/>
    </row>
    <row r="2469" spans="1:8">
      <c r="A2469" s="65"/>
      <c r="B2469" s="65"/>
      <c r="C2469" s="65"/>
      <c r="D2469" s="65"/>
      <c r="E2469" s="65"/>
      <c r="F2469" s="65"/>
      <c r="G2469" s="65"/>
      <c r="H2469" s="113"/>
    </row>
    <row r="2470" spans="1:8">
      <c r="A2470" s="65"/>
      <c r="B2470" s="65"/>
      <c r="C2470" s="65"/>
      <c r="D2470" s="65"/>
      <c r="E2470" s="65"/>
      <c r="F2470" s="65"/>
      <c r="G2470" s="65"/>
      <c r="H2470" s="113"/>
    </row>
    <row r="2471" spans="1:8">
      <c r="A2471" s="65"/>
      <c r="B2471" s="65"/>
      <c r="C2471" s="65"/>
      <c r="D2471" s="65"/>
      <c r="E2471" s="65"/>
      <c r="F2471" s="65"/>
      <c r="G2471" s="65"/>
      <c r="H2471" s="113"/>
    </row>
    <row r="2472" spans="1:8">
      <c r="A2472" s="65"/>
      <c r="B2472" s="65"/>
      <c r="C2472" s="65"/>
      <c r="D2472" s="65"/>
      <c r="E2472" s="65"/>
      <c r="F2472" s="65"/>
      <c r="G2472" s="65"/>
      <c r="H2472" s="113"/>
    </row>
    <row r="2473" spans="1:8">
      <c r="A2473" s="65"/>
      <c r="B2473" s="65"/>
      <c r="C2473" s="65"/>
      <c r="D2473" s="65"/>
      <c r="E2473" s="65"/>
      <c r="F2473" s="65"/>
      <c r="G2473" s="65"/>
      <c r="H2473" s="113"/>
    </row>
    <row r="2474" spans="1:8">
      <c r="A2474" s="65"/>
      <c r="B2474" s="65"/>
      <c r="C2474" s="65"/>
      <c r="D2474" s="65"/>
      <c r="E2474" s="65"/>
      <c r="F2474" s="65"/>
      <c r="G2474" s="65"/>
      <c r="H2474" s="113"/>
    </row>
    <row r="2475" spans="1:8">
      <c r="A2475" s="65"/>
      <c r="B2475" s="65"/>
      <c r="C2475" s="65"/>
      <c r="D2475" s="65"/>
      <c r="E2475" s="65"/>
      <c r="F2475" s="65"/>
      <c r="G2475" s="65"/>
      <c r="H2475" s="113"/>
    </row>
    <row r="2476" spans="1:8">
      <c r="A2476" s="65"/>
      <c r="B2476" s="65"/>
      <c r="C2476" s="65"/>
      <c r="D2476" s="65"/>
      <c r="E2476" s="65"/>
      <c r="F2476" s="65"/>
      <c r="G2476" s="65"/>
      <c r="H2476" s="113"/>
    </row>
    <row r="2477" spans="1:8">
      <c r="A2477" s="65"/>
      <c r="B2477" s="65"/>
      <c r="C2477" s="65"/>
      <c r="D2477" s="65"/>
      <c r="E2477" s="65"/>
      <c r="F2477" s="65"/>
      <c r="G2477" s="65"/>
      <c r="H2477" s="113"/>
    </row>
    <row r="2478" spans="1:8">
      <c r="A2478" s="65"/>
      <c r="B2478" s="65"/>
      <c r="C2478" s="65"/>
      <c r="D2478" s="65"/>
      <c r="E2478" s="65"/>
      <c r="F2478" s="65"/>
      <c r="G2478" s="65"/>
      <c r="H2478" s="113"/>
    </row>
    <row r="2479" spans="1:8">
      <c r="A2479" s="65"/>
      <c r="B2479" s="65"/>
      <c r="C2479" s="65"/>
      <c r="D2479" s="65"/>
      <c r="E2479" s="65"/>
      <c r="F2479" s="65"/>
      <c r="G2479" s="65"/>
      <c r="H2479" s="113"/>
    </row>
    <row r="2480" spans="1:8">
      <c r="A2480" s="65"/>
      <c r="B2480" s="65"/>
      <c r="C2480" s="65"/>
      <c r="D2480" s="65"/>
      <c r="E2480" s="65"/>
      <c r="F2480" s="65"/>
      <c r="G2480" s="65"/>
      <c r="H2480" s="113"/>
    </row>
    <row r="2481" spans="1:8">
      <c r="A2481" s="65"/>
      <c r="B2481" s="65"/>
      <c r="C2481" s="65"/>
      <c r="D2481" s="65"/>
      <c r="E2481" s="65"/>
      <c r="F2481" s="65"/>
      <c r="G2481" s="65"/>
      <c r="H2481" s="113"/>
    </row>
    <row r="2482" spans="1:8">
      <c r="A2482" s="65"/>
      <c r="B2482" s="65"/>
      <c r="C2482" s="65"/>
      <c r="D2482" s="65"/>
      <c r="E2482" s="65"/>
      <c r="F2482" s="65"/>
      <c r="G2482" s="65"/>
      <c r="H2482" s="113"/>
    </row>
    <row r="2483" spans="1:8">
      <c r="A2483" s="65"/>
      <c r="B2483" s="65"/>
      <c r="C2483" s="65"/>
      <c r="D2483" s="65"/>
      <c r="E2483" s="65"/>
      <c r="F2483" s="65"/>
      <c r="G2483" s="65"/>
      <c r="H2483" s="113"/>
    </row>
    <row r="2484" spans="1:8">
      <c r="A2484" s="65"/>
      <c r="B2484" s="65"/>
      <c r="C2484" s="65"/>
      <c r="D2484" s="65"/>
      <c r="E2484" s="65"/>
      <c r="F2484" s="65"/>
      <c r="G2484" s="65"/>
      <c r="H2484" s="113"/>
    </row>
    <row r="2485" spans="1:8">
      <c r="A2485" s="65"/>
      <c r="B2485" s="65"/>
      <c r="C2485" s="65"/>
      <c r="D2485" s="65"/>
      <c r="E2485" s="65"/>
      <c r="F2485" s="65"/>
      <c r="G2485" s="65"/>
      <c r="H2485" s="113"/>
    </row>
    <row r="2486" spans="1:8">
      <c r="A2486" s="65"/>
      <c r="B2486" s="65"/>
      <c r="C2486" s="65"/>
      <c r="D2486" s="65"/>
      <c r="E2486" s="65"/>
      <c r="F2486" s="65"/>
      <c r="G2486" s="65"/>
      <c r="H2486" s="113"/>
    </row>
    <row r="2487" spans="1:8">
      <c r="A2487" s="65"/>
      <c r="B2487" s="65"/>
      <c r="C2487" s="65"/>
      <c r="D2487" s="65"/>
      <c r="E2487" s="65"/>
      <c r="F2487" s="65"/>
      <c r="G2487" s="65"/>
      <c r="H2487" s="113"/>
    </row>
    <row r="2488" spans="1:8">
      <c r="A2488" s="65"/>
      <c r="B2488" s="65"/>
      <c r="C2488" s="65"/>
      <c r="D2488" s="65"/>
      <c r="E2488" s="65"/>
      <c r="F2488" s="65"/>
      <c r="G2488" s="65"/>
      <c r="H2488" s="113"/>
    </row>
    <row r="2489" spans="1:8">
      <c r="A2489" s="65"/>
      <c r="B2489" s="65"/>
      <c r="C2489" s="65"/>
      <c r="D2489" s="65"/>
      <c r="E2489" s="65"/>
      <c r="F2489" s="65"/>
      <c r="G2489" s="65"/>
      <c r="H2489" s="113"/>
    </row>
    <row r="2490" spans="1:8">
      <c r="A2490" s="65"/>
      <c r="B2490" s="65"/>
      <c r="C2490" s="65"/>
      <c r="D2490" s="65"/>
      <c r="E2490" s="65"/>
      <c r="F2490" s="65"/>
      <c r="G2490" s="65"/>
      <c r="H2490" s="113"/>
    </row>
    <row r="2491" spans="1:8">
      <c r="A2491" s="65"/>
      <c r="B2491" s="65"/>
      <c r="C2491" s="65"/>
      <c r="D2491" s="65"/>
      <c r="E2491" s="65"/>
      <c r="F2491" s="65"/>
      <c r="G2491" s="65"/>
      <c r="H2491" s="113"/>
    </row>
    <row r="2492" spans="1:8">
      <c r="A2492" s="65"/>
      <c r="B2492" s="65"/>
      <c r="C2492" s="65"/>
      <c r="D2492" s="65"/>
      <c r="E2492" s="65"/>
      <c r="F2492" s="65"/>
      <c r="G2492" s="65"/>
      <c r="H2492" s="113"/>
    </row>
    <row r="2493" spans="1:8">
      <c r="A2493" s="65"/>
      <c r="B2493" s="65"/>
      <c r="C2493" s="65"/>
      <c r="D2493" s="65"/>
      <c r="E2493" s="65"/>
      <c r="F2493" s="65"/>
      <c r="G2493" s="65"/>
      <c r="H2493" s="113"/>
    </row>
    <row r="2494" spans="1:8">
      <c r="A2494" s="65"/>
      <c r="B2494" s="65"/>
      <c r="C2494" s="65"/>
      <c r="D2494" s="65"/>
      <c r="E2494" s="65"/>
      <c r="F2494" s="65"/>
      <c r="G2494" s="65"/>
      <c r="H2494" s="113"/>
    </row>
    <row r="2495" spans="1:8">
      <c r="A2495" s="65"/>
      <c r="B2495" s="65"/>
      <c r="C2495" s="65"/>
      <c r="D2495" s="65"/>
      <c r="E2495" s="65"/>
      <c r="F2495" s="65"/>
      <c r="G2495" s="65"/>
      <c r="H2495" s="113"/>
    </row>
    <row r="2496" spans="1:8">
      <c r="A2496" s="65"/>
      <c r="B2496" s="65"/>
      <c r="C2496" s="65"/>
      <c r="D2496" s="65"/>
      <c r="E2496" s="65"/>
      <c r="F2496" s="65"/>
      <c r="G2496" s="65"/>
      <c r="H2496" s="113"/>
    </row>
    <row r="2497" spans="1:8">
      <c r="A2497" s="65"/>
      <c r="B2497" s="65"/>
      <c r="C2497" s="65"/>
      <c r="D2497" s="65"/>
      <c r="E2497" s="65"/>
      <c r="F2497" s="65"/>
      <c r="G2497" s="65"/>
      <c r="H2497" s="113"/>
    </row>
    <row r="2498" spans="1:8">
      <c r="A2498" s="65"/>
      <c r="B2498" s="65"/>
      <c r="C2498" s="65"/>
      <c r="D2498" s="65"/>
      <c r="E2498" s="65"/>
      <c r="F2498" s="65"/>
      <c r="G2498" s="65"/>
      <c r="H2498" s="113"/>
    </row>
    <row r="2499" spans="1:8">
      <c r="A2499" s="65"/>
      <c r="B2499" s="65"/>
      <c r="C2499" s="65"/>
      <c r="D2499" s="65"/>
      <c r="E2499" s="65"/>
      <c r="F2499" s="65"/>
      <c r="G2499" s="65"/>
      <c r="H2499" s="113"/>
    </row>
    <row r="2500" spans="1:8">
      <c r="A2500" s="65"/>
      <c r="B2500" s="65"/>
      <c r="C2500" s="65"/>
      <c r="D2500" s="65"/>
      <c r="E2500" s="65"/>
      <c r="F2500" s="65"/>
      <c r="G2500" s="65"/>
      <c r="H2500" s="113"/>
    </row>
    <row r="2501" spans="1:8">
      <c r="A2501" s="65"/>
      <c r="B2501" s="65"/>
      <c r="C2501" s="65"/>
      <c r="D2501" s="65"/>
      <c r="E2501" s="65"/>
      <c r="F2501" s="65"/>
      <c r="G2501" s="65"/>
      <c r="H2501" s="113"/>
    </row>
    <row r="2502" spans="1:8">
      <c r="A2502" s="65"/>
      <c r="B2502" s="65"/>
      <c r="C2502" s="65"/>
      <c r="D2502" s="65"/>
      <c r="E2502" s="65"/>
      <c r="F2502" s="65"/>
      <c r="G2502" s="65"/>
      <c r="H2502" s="113"/>
    </row>
    <row r="2503" spans="1:8">
      <c r="A2503" s="65"/>
      <c r="B2503" s="65"/>
      <c r="C2503" s="65"/>
      <c r="D2503" s="65"/>
      <c r="E2503" s="65"/>
      <c r="F2503" s="65"/>
      <c r="G2503" s="65"/>
      <c r="H2503" s="113"/>
    </row>
    <row r="2504" spans="1:8">
      <c r="A2504" s="65"/>
      <c r="B2504" s="65"/>
      <c r="C2504" s="65"/>
      <c r="D2504" s="65"/>
      <c r="E2504" s="65"/>
      <c r="F2504" s="65"/>
      <c r="G2504" s="65"/>
      <c r="H2504" s="113"/>
    </row>
    <row r="2505" spans="1:8">
      <c r="A2505" s="65"/>
      <c r="B2505" s="65"/>
      <c r="C2505" s="65"/>
      <c r="D2505" s="65"/>
      <c r="E2505" s="65"/>
      <c r="F2505" s="65"/>
      <c r="G2505" s="65"/>
      <c r="H2505" s="113"/>
    </row>
    <row r="2506" spans="1:8">
      <c r="A2506" s="65"/>
      <c r="B2506" s="65"/>
      <c r="C2506" s="65"/>
      <c r="D2506" s="65"/>
      <c r="E2506" s="65"/>
      <c r="F2506" s="65"/>
      <c r="G2506" s="65"/>
      <c r="H2506" s="113"/>
    </row>
    <row r="2507" spans="1:8">
      <c r="A2507" s="65"/>
      <c r="B2507" s="65"/>
      <c r="C2507" s="65"/>
      <c r="D2507" s="65"/>
      <c r="E2507" s="65"/>
      <c r="F2507" s="65"/>
      <c r="G2507" s="65"/>
      <c r="H2507" s="113"/>
    </row>
    <row r="2508" spans="1:8">
      <c r="A2508" s="65"/>
      <c r="B2508" s="65"/>
      <c r="C2508" s="65"/>
      <c r="D2508" s="65"/>
      <c r="E2508" s="65"/>
      <c r="F2508" s="65"/>
      <c r="G2508" s="65"/>
      <c r="H2508" s="113"/>
    </row>
    <row r="2509" spans="1:8">
      <c r="A2509" s="65"/>
      <c r="B2509" s="65"/>
      <c r="C2509" s="65"/>
      <c r="D2509" s="65"/>
      <c r="E2509" s="65"/>
      <c r="F2509" s="65"/>
      <c r="G2509" s="65"/>
      <c r="H2509" s="113"/>
    </row>
    <row r="2510" spans="1:8">
      <c r="A2510" s="65"/>
      <c r="B2510" s="65"/>
      <c r="C2510" s="65"/>
      <c r="D2510" s="65"/>
      <c r="E2510" s="65"/>
      <c r="F2510" s="65"/>
      <c r="G2510" s="65"/>
      <c r="H2510" s="113"/>
    </row>
    <row r="2511" spans="1:8">
      <c r="A2511" s="65"/>
      <c r="B2511" s="65"/>
      <c r="C2511" s="65"/>
      <c r="D2511" s="65"/>
      <c r="E2511" s="65"/>
      <c r="F2511" s="65"/>
      <c r="G2511" s="65"/>
      <c r="H2511" s="113"/>
    </row>
    <row r="2512" spans="1:8">
      <c r="A2512" s="65"/>
      <c r="B2512" s="65"/>
      <c r="C2512" s="65"/>
      <c r="D2512" s="65"/>
      <c r="E2512" s="65"/>
      <c r="F2512" s="65"/>
      <c r="G2512" s="65"/>
      <c r="H2512" s="113"/>
    </row>
    <row r="2513" spans="1:8">
      <c r="A2513" s="65"/>
      <c r="B2513" s="65"/>
      <c r="C2513" s="65"/>
      <c r="D2513" s="65"/>
      <c r="E2513" s="65"/>
      <c r="F2513" s="65"/>
      <c r="G2513" s="65"/>
      <c r="H2513" s="113"/>
    </row>
    <row r="2514" spans="1:8">
      <c r="A2514" s="65"/>
      <c r="B2514" s="65"/>
      <c r="C2514" s="65"/>
      <c r="D2514" s="65"/>
      <c r="E2514" s="65"/>
      <c r="F2514" s="65"/>
      <c r="G2514" s="65"/>
      <c r="H2514" s="113"/>
    </row>
    <row r="2515" spans="1:8">
      <c r="A2515" s="65"/>
      <c r="B2515" s="65"/>
      <c r="C2515" s="65"/>
      <c r="D2515" s="65"/>
      <c r="E2515" s="65"/>
      <c r="F2515" s="65"/>
      <c r="G2515" s="65"/>
      <c r="H2515" s="113"/>
    </row>
    <row r="2516" spans="1:8">
      <c r="A2516" s="65"/>
      <c r="B2516" s="65"/>
      <c r="C2516" s="65"/>
      <c r="D2516" s="65"/>
      <c r="E2516" s="65"/>
      <c r="F2516" s="65"/>
      <c r="G2516" s="65"/>
      <c r="H2516" s="113"/>
    </row>
    <row r="2517" spans="1:8">
      <c r="A2517" s="65"/>
      <c r="B2517" s="65"/>
      <c r="C2517" s="65"/>
      <c r="D2517" s="65"/>
      <c r="E2517" s="65"/>
      <c r="F2517" s="65"/>
      <c r="G2517" s="65"/>
      <c r="H2517" s="113"/>
    </row>
    <row r="2518" spans="1:8">
      <c r="A2518" s="65"/>
      <c r="B2518" s="65"/>
      <c r="C2518" s="65"/>
      <c r="D2518" s="65"/>
      <c r="E2518" s="65"/>
      <c r="F2518" s="65"/>
      <c r="G2518" s="65"/>
      <c r="H2518" s="113"/>
    </row>
    <row r="2519" spans="1:8">
      <c r="A2519" s="65"/>
      <c r="B2519" s="65"/>
      <c r="C2519" s="65"/>
      <c r="D2519" s="65"/>
      <c r="E2519" s="65"/>
      <c r="F2519" s="65"/>
      <c r="G2519" s="65"/>
      <c r="H2519" s="113"/>
    </row>
    <row r="2520" spans="1:8">
      <c r="A2520" s="65"/>
      <c r="B2520" s="65"/>
      <c r="C2520" s="65"/>
      <c r="D2520" s="65"/>
      <c r="E2520" s="65"/>
      <c r="F2520" s="65"/>
      <c r="G2520" s="65"/>
      <c r="H2520" s="113"/>
    </row>
    <row r="2521" spans="1:8">
      <c r="A2521" s="65"/>
      <c r="B2521" s="65"/>
      <c r="C2521" s="65"/>
      <c r="D2521" s="65"/>
      <c r="E2521" s="65"/>
      <c r="F2521" s="65"/>
      <c r="G2521" s="65"/>
      <c r="H2521" s="113"/>
    </row>
    <row r="2522" spans="1:8">
      <c r="A2522" s="65"/>
      <c r="B2522" s="65"/>
      <c r="C2522" s="65"/>
      <c r="D2522" s="65"/>
      <c r="E2522" s="65"/>
      <c r="F2522" s="65"/>
      <c r="G2522" s="65"/>
      <c r="H2522" s="113"/>
    </row>
    <row r="2523" spans="1:8">
      <c r="A2523" s="65"/>
      <c r="B2523" s="65"/>
      <c r="C2523" s="65"/>
      <c r="D2523" s="65"/>
      <c r="E2523" s="65"/>
      <c r="F2523" s="65"/>
      <c r="G2523" s="65"/>
      <c r="H2523" s="113"/>
    </row>
    <row r="2524" spans="1:8">
      <c r="A2524" s="65"/>
      <c r="B2524" s="65"/>
      <c r="C2524" s="65"/>
      <c r="D2524" s="65"/>
      <c r="E2524" s="65"/>
      <c r="F2524" s="65"/>
      <c r="G2524" s="65"/>
      <c r="H2524" s="113"/>
    </row>
    <row r="2525" spans="1:8">
      <c r="A2525" s="65"/>
      <c r="B2525" s="65"/>
      <c r="C2525" s="65"/>
      <c r="D2525" s="65"/>
      <c r="E2525" s="65"/>
      <c r="F2525" s="65"/>
      <c r="G2525" s="65"/>
      <c r="H2525" s="113"/>
    </row>
    <row r="2526" spans="1:8">
      <c r="A2526" s="65"/>
      <c r="B2526" s="65"/>
      <c r="C2526" s="65"/>
      <c r="D2526" s="65"/>
      <c r="E2526" s="65"/>
      <c r="F2526" s="65"/>
      <c r="G2526" s="65"/>
      <c r="H2526" s="113"/>
    </row>
    <row r="2527" spans="1:8">
      <c r="A2527" s="65"/>
      <c r="B2527" s="65"/>
      <c r="C2527" s="65"/>
      <c r="D2527" s="65"/>
      <c r="E2527" s="65"/>
      <c r="F2527" s="65"/>
      <c r="G2527" s="65"/>
      <c r="H2527" s="113"/>
    </row>
    <row r="2528" spans="1:8">
      <c r="A2528" s="65"/>
      <c r="B2528" s="65"/>
      <c r="C2528" s="65"/>
      <c r="D2528" s="65"/>
      <c r="E2528" s="65"/>
      <c r="F2528" s="65"/>
      <c r="G2528" s="65"/>
      <c r="H2528" s="113"/>
    </row>
    <row r="2529" spans="1:8">
      <c r="A2529" s="65"/>
      <c r="B2529" s="65"/>
      <c r="C2529" s="65"/>
      <c r="D2529" s="65"/>
      <c r="E2529" s="65"/>
      <c r="F2529" s="65"/>
      <c r="G2529" s="65"/>
      <c r="H2529" s="113"/>
    </row>
    <row r="2530" spans="1:8">
      <c r="A2530" s="65"/>
      <c r="B2530" s="65"/>
      <c r="C2530" s="65"/>
      <c r="D2530" s="65"/>
      <c r="E2530" s="65"/>
      <c r="F2530" s="65"/>
      <c r="G2530" s="65"/>
      <c r="H2530" s="113"/>
    </row>
    <row r="2531" spans="1:8">
      <c r="A2531" s="65"/>
      <c r="B2531" s="65"/>
      <c r="C2531" s="65"/>
      <c r="D2531" s="65"/>
      <c r="E2531" s="65"/>
      <c r="F2531" s="65"/>
      <c r="G2531" s="65"/>
      <c r="H2531" s="113"/>
    </row>
    <row r="2532" spans="1:8">
      <c r="A2532" s="65"/>
      <c r="B2532" s="65"/>
      <c r="C2532" s="65"/>
      <c r="D2532" s="65"/>
      <c r="E2532" s="65"/>
      <c r="F2532" s="65"/>
      <c r="G2532" s="65"/>
      <c r="H2532" s="113"/>
    </row>
    <row r="2533" spans="1:8">
      <c r="A2533" s="65"/>
      <c r="B2533" s="65"/>
      <c r="C2533" s="65"/>
      <c r="D2533" s="65"/>
      <c r="E2533" s="65"/>
      <c r="F2533" s="65"/>
      <c r="G2533" s="65"/>
      <c r="H2533" s="113"/>
    </row>
    <row r="2534" spans="1:8">
      <c r="A2534" s="65"/>
      <c r="B2534" s="65"/>
      <c r="C2534" s="65"/>
      <c r="D2534" s="65"/>
      <c r="E2534" s="65"/>
      <c r="F2534" s="65"/>
      <c r="G2534" s="65"/>
      <c r="H2534" s="113"/>
    </row>
    <row r="2535" spans="1:8">
      <c r="A2535" s="65"/>
      <c r="B2535" s="65"/>
      <c r="C2535" s="65"/>
      <c r="D2535" s="65"/>
      <c r="E2535" s="65"/>
      <c r="F2535" s="65"/>
      <c r="G2535" s="65"/>
      <c r="H2535" s="113"/>
    </row>
    <row r="2536" spans="1:8">
      <c r="A2536" s="65"/>
      <c r="B2536" s="65"/>
      <c r="C2536" s="65"/>
      <c r="D2536" s="65"/>
      <c r="E2536" s="65"/>
      <c r="F2536" s="65"/>
      <c r="G2536" s="65"/>
      <c r="H2536" s="113"/>
    </row>
    <row r="2537" spans="1:8">
      <c r="A2537" s="65"/>
      <c r="B2537" s="65"/>
      <c r="C2537" s="65"/>
      <c r="D2537" s="65"/>
      <c r="E2537" s="65"/>
      <c r="F2537" s="65"/>
      <c r="G2537" s="65"/>
      <c r="H2537" s="113"/>
    </row>
    <row r="2538" spans="1:8">
      <c r="A2538" s="65"/>
      <c r="B2538" s="65"/>
      <c r="C2538" s="65"/>
      <c r="D2538" s="65"/>
      <c r="E2538" s="65"/>
      <c r="F2538" s="65"/>
      <c r="G2538" s="65"/>
      <c r="H2538" s="113"/>
    </row>
    <row r="2539" spans="1:8">
      <c r="A2539" s="65"/>
      <c r="B2539" s="65"/>
      <c r="C2539" s="65"/>
      <c r="D2539" s="65"/>
      <c r="E2539" s="65"/>
      <c r="F2539" s="65"/>
      <c r="G2539" s="65"/>
      <c r="H2539" s="113"/>
    </row>
    <row r="2540" spans="1:8">
      <c r="A2540" s="65"/>
      <c r="B2540" s="65"/>
      <c r="C2540" s="65"/>
      <c r="D2540" s="65"/>
      <c r="E2540" s="65"/>
      <c r="F2540" s="65"/>
      <c r="G2540" s="65"/>
      <c r="H2540" s="113"/>
    </row>
    <row r="2541" spans="1:8">
      <c r="A2541" s="65"/>
      <c r="B2541" s="65"/>
      <c r="C2541" s="65"/>
      <c r="D2541" s="65"/>
      <c r="E2541" s="65"/>
      <c r="F2541" s="65"/>
      <c r="G2541" s="65"/>
      <c r="H2541" s="113"/>
    </row>
    <row r="2542" spans="1:8">
      <c r="A2542" s="65"/>
      <c r="B2542" s="65"/>
      <c r="C2542" s="65"/>
      <c r="D2542" s="65"/>
      <c r="E2542" s="65"/>
      <c r="F2542" s="65"/>
      <c r="G2542" s="65"/>
      <c r="H2542" s="113"/>
    </row>
    <row r="2543" spans="1:8">
      <c r="A2543" s="65"/>
      <c r="B2543" s="65"/>
      <c r="C2543" s="65"/>
      <c r="D2543" s="65"/>
      <c r="E2543" s="65"/>
      <c r="F2543" s="65"/>
      <c r="G2543" s="65"/>
      <c r="H2543" s="113"/>
    </row>
    <row r="2544" spans="1:8">
      <c r="A2544" s="65"/>
      <c r="B2544" s="65"/>
      <c r="C2544" s="65"/>
      <c r="D2544" s="65"/>
      <c r="E2544" s="65"/>
      <c r="F2544" s="65"/>
      <c r="G2544" s="65"/>
      <c r="H2544" s="113"/>
    </row>
    <row r="2545" spans="1:8">
      <c r="A2545" s="65"/>
      <c r="B2545" s="65"/>
      <c r="C2545" s="65"/>
      <c r="D2545" s="65"/>
      <c r="E2545" s="65"/>
      <c r="F2545" s="65"/>
      <c r="G2545" s="65"/>
      <c r="H2545" s="113"/>
    </row>
    <row r="2546" spans="1:8">
      <c r="A2546" s="65"/>
      <c r="B2546" s="65"/>
      <c r="C2546" s="65"/>
      <c r="D2546" s="65"/>
      <c r="E2546" s="65"/>
      <c r="F2546" s="65"/>
      <c r="G2546" s="65"/>
      <c r="H2546" s="113"/>
    </row>
    <row r="2547" spans="1:8">
      <c r="A2547" s="65"/>
      <c r="B2547" s="65"/>
      <c r="C2547" s="65"/>
      <c r="D2547" s="65"/>
      <c r="E2547" s="65"/>
      <c r="F2547" s="65"/>
      <c r="G2547" s="65"/>
      <c r="H2547" s="113"/>
    </row>
    <row r="2548" spans="1:8">
      <c r="A2548" s="65"/>
      <c r="B2548" s="65"/>
      <c r="C2548" s="65"/>
      <c r="D2548" s="65"/>
      <c r="E2548" s="65"/>
      <c r="F2548" s="65"/>
      <c r="G2548" s="65"/>
      <c r="H2548" s="113"/>
    </row>
    <row r="2549" spans="1:8">
      <c r="A2549" s="65"/>
      <c r="B2549" s="65"/>
      <c r="C2549" s="65"/>
      <c r="D2549" s="65"/>
      <c r="E2549" s="65"/>
      <c r="F2549" s="65"/>
      <c r="G2549" s="65"/>
      <c r="H2549" s="113"/>
    </row>
    <row r="2550" spans="1:8">
      <c r="A2550" s="65"/>
      <c r="B2550" s="65"/>
      <c r="C2550" s="65"/>
      <c r="D2550" s="65"/>
      <c r="E2550" s="65"/>
      <c r="F2550" s="65"/>
      <c r="G2550" s="65"/>
      <c r="H2550" s="113"/>
    </row>
    <row r="2551" spans="1:8">
      <c r="A2551" s="65"/>
      <c r="B2551" s="65"/>
      <c r="C2551" s="65"/>
      <c r="D2551" s="65"/>
      <c r="E2551" s="65"/>
      <c r="F2551" s="65"/>
      <c r="G2551" s="65"/>
      <c r="H2551" s="113"/>
    </row>
    <row r="2552" spans="1:8">
      <c r="A2552" s="65"/>
      <c r="B2552" s="65"/>
      <c r="C2552" s="65"/>
      <c r="D2552" s="65"/>
      <c r="E2552" s="65"/>
      <c r="F2552" s="65"/>
      <c r="G2552" s="65"/>
      <c r="H2552" s="113"/>
    </row>
    <row r="2553" spans="1:8">
      <c r="A2553" s="65"/>
      <c r="B2553" s="65"/>
      <c r="C2553" s="65"/>
      <c r="D2553" s="65"/>
      <c r="E2553" s="65"/>
      <c r="F2553" s="65"/>
      <c r="G2553" s="65"/>
      <c r="H2553" s="113"/>
    </row>
    <row r="2554" spans="1:8">
      <c r="A2554" s="65"/>
      <c r="B2554" s="65"/>
      <c r="C2554" s="65"/>
      <c r="D2554" s="65"/>
      <c r="E2554" s="65"/>
      <c r="F2554" s="65"/>
      <c r="G2554" s="65"/>
      <c r="H2554" s="113"/>
    </row>
    <row r="2555" spans="1:8">
      <c r="A2555" s="65"/>
      <c r="B2555" s="65"/>
      <c r="C2555" s="65"/>
      <c r="D2555" s="65"/>
      <c r="E2555" s="65"/>
      <c r="F2555" s="65"/>
      <c r="G2555" s="65"/>
      <c r="H2555" s="113"/>
    </row>
    <row r="2556" spans="1:8">
      <c r="A2556" s="65"/>
      <c r="B2556" s="65"/>
      <c r="C2556" s="65"/>
      <c r="D2556" s="65"/>
      <c r="E2556" s="65"/>
      <c r="F2556" s="65"/>
      <c r="G2556" s="65"/>
      <c r="H2556" s="113"/>
    </row>
    <row r="2557" spans="1:8">
      <c r="A2557" s="65"/>
      <c r="B2557" s="65"/>
      <c r="C2557" s="65"/>
      <c r="D2557" s="65"/>
      <c r="E2557" s="65"/>
      <c r="F2557" s="65"/>
      <c r="G2557" s="65"/>
      <c r="H2557" s="113"/>
    </row>
    <row r="2558" spans="1:8">
      <c r="A2558" s="65"/>
      <c r="B2558" s="65"/>
      <c r="C2558" s="65"/>
      <c r="D2558" s="65"/>
      <c r="E2558" s="65"/>
      <c r="F2558" s="65"/>
      <c r="G2558" s="65"/>
      <c r="H2558" s="113"/>
    </row>
    <row r="2559" spans="1:8">
      <c r="A2559" s="65"/>
      <c r="B2559" s="65"/>
      <c r="C2559" s="65"/>
      <c r="D2559" s="65"/>
      <c r="E2559" s="65"/>
      <c r="F2559" s="65"/>
      <c r="G2559" s="65"/>
      <c r="H2559" s="113"/>
    </row>
    <row r="2560" spans="1:8">
      <c r="A2560" s="65"/>
      <c r="B2560" s="65"/>
      <c r="C2560" s="65"/>
      <c r="D2560" s="65"/>
      <c r="E2560" s="65"/>
      <c r="F2560" s="65"/>
      <c r="G2560" s="65"/>
      <c r="H2560" s="113"/>
    </row>
    <row r="2561" spans="1:8">
      <c r="A2561" s="65"/>
      <c r="B2561" s="65"/>
      <c r="C2561" s="65"/>
      <c r="D2561" s="65"/>
      <c r="E2561" s="65"/>
      <c r="F2561" s="65"/>
      <c r="G2561" s="65"/>
      <c r="H2561" s="113"/>
    </row>
    <row r="2562" spans="1:8">
      <c r="A2562" s="65"/>
      <c r="B2562" s="65"/>
      <c r="C2562" s="65"/>
      <c r="D2562" s="65"/>
      <c r="E2562" s="65"/>
      <c r="F2562" s="65"/>
      <c r="G2562" s="65"/>
      <c r="H2562" s="113"/>
    </row>
    <row r="2563" spans="1:8">
      <c r="A2563" s="65"/>
      <c r="B2563" s="65"/>
      <c r="C2563" s="65"/>
      <c r="D2563" s="65"/>
      <c r="E2563" s="65"/>
      <c r="F2563" s="65"/>
      <c r="G2563" s="65"/>
      <c r="H2563" s="113"/>
    </row>
    <row r="2564" spans="1:8">
      <c r="A2564" s="65"/>
      <c r="B2564" s="65"/>
      <c r="C2564" s="65"/>
      <c r="D2564" s="65"/>
      <c r="E2564" s="65"/>
      <c r="F2564" s="65"/>
      <c r="G2564" s="65"/>
      <c r="H2564" s="113"/>
    </row>
    <row r="2565" spans="1:8">
      <c r="A2565" s="65"/>
      <c r="B2565" s="65"/>
      <c r="C2565" s="65"/>
      <c r="D2565" s="65"/>
      <c r="E2565" s="65"/>
      <c r="F2565" s="65"/>
      <c r="G2565" s="65"/>
      <c r="H2565" s="113"/>
    </row>
    <row r="2566" spans="1:8">
      <c r="A2566" s="65"/>
      <c r="B2566" s="65"/>
      <c r="C2566" s="65"/>
      <c r="D2566" s="65"/>
      <c r="E2566" s="65"/>
      <c r="F2566" s="65"/>
      <c r="G2566" s="65"/>
      <c r="H2566" s="113"/>
    </row>
    <row r="2567" spans="1:8">
      <c r="A2567" s="65"/>
      <c r="B2567" s="65"/>
      <c r="C2567" s="65"/>
      <c r="D2567" s="65"/>
      <c r="E2567" s="65"/>
      <c r="F2567" s="65"/>
      <c r="G2567" s="65"/>
      <c r="H2567" s="113"/>
    </row>
    <row r="2568" spans="1:8">
      <c r="A2568" s="65"/>
      <c r="B2568" s="65"/>
      <c r="C2568" s="65"/>
      <c r="D2568" s="65"/>
      <c r="E2568" s="65"/>
      <c r="F2568" s="65"/>
      <c r="G2568" s="65"/>
      <c r="H2568" s="113"/>
    </row>
    <row r="2569" spans="1:8">
      <c r="A2569" s="65"/>
      <c r="B2569" s="65"/>
      <c r="C2569" s="65"/>
      <c r="D2569" s="65"/>
      <c r="E2569" s="65"/>
      <c r="F2569" s="65"/>
      <c r="G2569" s="65"/>
      <c r="H2569" s="113"/>
    </row>
    <row r="2570" spans="1:8">
      <c r="A2570" s="65"/>
      <c r="B2570" s="65"/>
      <c r="C2570" s="65"/>
      <c r="D2570" s="65"/>
      <c r="E2570" s="65"/>
      <c r="F2570" s="65"/>
      <c r="G2570" s="65"/>
      <c r="H2570" s="113"/>
    </row>
    <row r="2571" spans="1:8">
      <c r="A2571" s="65"/>
      <c r="B2571" s="65"/>
      <c r="C2571" s="65"/>
      <c r="D2571" s="65"/>
      <c r="E2571" s="65"/>
      <c r="F2571" s="65"/>
      <c r="G2571" s="65"/>
      <c r="H2571" s="113"/>
    </row>
    <row r="2572" spans="1:8">
      <c r="A2572" s="65"/>
      <c r="B2572" s="65"/>
      <c r="C2572" s="65"/>
      <c r="D2572" s="65"/>
      <c r="E2572" s="65"/>
      <c r="F2572" s="65"/>
      <c r="G2572" s="65"/>
      <c r="H2572" s="113"/>
    </row>
    <row r="2573" spans="1:8">
      <c r="A2573" s="65"/>
      <c r="B2573" s="65"/>
      <c r="C2573" s="65"/>
      <c r="D2573" s="65"/>
      <c r="E2573" s="65"/>
      <c r="F2573" s="65"/>
      <c r="G2573" s="65"/>
      <c r="H2573" s="113"/>
    </row>
    <row r="2574" spans="1:8">
      <c r="A2574" s="65"/>
      <c r="B2574" s="65"/>
      <c r="C2574" s="65"/>
      <c r="D2574" s="65"/>
      <c r="E2574" s="65"/>
      <c r="F2574" s="65"/>
      <c r="G2574" s="65"/>
      <c r="H2574" s="113"/>
    </row>
    <row r="2575" spans="1:8">
      <c r="A2575" s="65"/>
      <c r="B2575" s="65"/>
      <c r="C2575" s="65"/>
      <c r="D2575" s="65"/>
      <c r="E2575" s="65"/>
      <c r="F2575" s="65"/>
      <c r="G2575" s="65"/>
      <c r="H2575" s="113"/>
    </row>
    <row r="2576" spans="1:8">
      <c r="A2576" s="65"/>
      <c r="B2576" s="65"/>
      <c r="C2576" s="65"/>
      <c r="D2576" s="65"/>
      <c r="E2576" s="65"/>
      <c r="F2576" s="65"/>
      <c r="G2576" s="65"/>
      <c r="H2576" s="113"/>
    </row>
    <row r="2577" spans="1:8">
      <c r="A2577" s="65"/>
      <c r="B2577" s="65"/>
      <c r="C2577" s="65"/>
      <c r="D2577" s="65"/>
      <c r="E2577" s="65"/>
      <c r="F2577" s="65"/>
      <c r="G2577" s="65"/>
      <c r="H2577" s="113"/>
    </row>
    <row r="2578" spans="1:8">
      <c r="A2578" s="65"/>
      <c r="B2578" s="65"/>
      <c r="C2578" s="65"/>
      <c r="D2578" s="65"/>
      <c r="E2578" s="65"/>
      <c r="F2578" s="65"/>
      <c r="G2578" s="65"/>
      <c r="H2578" s="113"/>
    </row>
    <row r="2579" spans="1:8">
      <c r="A2579" s="65"/>
      <c r="B2579" s="65"/>
      <c r="C2579" s="65"/>
      <c r="D2579" s="65"/>
      <c r="E2579" s="65"/>
      <c r="F2579" s="65"/>
      <c r="G2579" s="65"/>
      <c r="H2579" s="113"/>
    </row>
    <row r="2580" spans="1:8">
      <c r="A2580" s="65"/>
      <c r="B2580" s="65"/>
      <c r="C2580" s="65"/>
      <c r="D2580" s="65"/>
      <c r="E2580" s="65"/>
      <c r="F2580" s="65"/>
      <c r="G2580" s="65"/>
      <c r="H2580" s="113"/>
    </row>
    <row r="2581" spans="1:8">
      <c r="A2581" s="65"/>
      <c r="B2581" s="65"/>
      <c r="C2581" s="65"/>
      <c r="D2581" s="65"/>
      <c r="E2581" s="65"/>
      <c r="F2581" s="65"/>
      <c r="G2581" s="65"/>
      <c r="H2581" s="113"/>
    </row>
    <row r="2582" spans="1:8">
      <c r="A2582" s="65"/>
      <c r="B2582" s="65"/>
      <c r="C2582" s="65"/>
      <c r="D2582" s="65"/>
      <c r="E2582" s="65"/>
      <c r="F2582" s="65"/>
      <c r="G2582" s="65"/>
      <c r="H2582" s="113"/>
    </row>
    <row r="2583" spans="1:8">
      <c r="A2583" s="65"/>
      <c r="B2583" s="65"/>
      <c r="C2583" s="65"/>
      <c r="D2583" s="65"/>
      <c r="E2583" s="65"/>
      <c r="F2583" s="65"/>
      <c r="G2583" s="65"/>
      <c r="H2583" s="113"/>
    </row>
    <row r="2584" spans="1:8">
      <c r="A2584" s="65"/>
      <c r="B2584" s="65"/>
      <c r="C2584" s="65"/>
      <c r="D2584" s="65"/>
      <c r="E2584" s="65"/>
      <c r="F2584" s="65"/>
      <c r="G2584" s="65"/>
      <c r="H2584" s="113"/>
    </row>
    <row r="2585" spans="1:8">
      <c r="A2585" s="65"/>
      <c r="B2585" s="65"/>
      <c r="C2585" s="65"/>
      <c r="D2585" s="65"/>
      <c r="E2585" s="65"/>
      <c r="F2585" s="65"/>
      <c r="G2585" s="65"/>
      <c r="H2585" s="113"/>
    </row>
    <row r="2586" spans="1:8">
      <c r="A2586" s="65"/>
      <c r="B2586" s="65"/>
      <c r="C2586" s="65"/>
      <c r="D2586" s="65"/>
      <c r="E2586" s="65"/>
      <c r="F2586" s="65"/>
      <c r="G2586" s="65"/>
      <c r="H2586" s="113"/>
    </row>
    <row r="2587" spans="1:8">
      <c r="A2587" s="65"/>
      <c r="B2587" s="65"/>
      <c r="C2587" s="65"/>
      <c r="D2587" s="65"/>
      <c r="E2587" s="65"/>
      <c r="F2587" s="65"/>
      <c r="G2587" s="65"/>
      <c r="H2587" s="113"/>
    </row>
    <row r="2588" spans="1:8">
      <c r="A2588" s="65"/>
      <c r="B2588" s="65"/>
      <c r="C2588" s="65"/>
      <c r="D2588" s="65"/>
      <c r="E2588" s="65"/>
      <c r="F2588" s="65"/>
      <c r="G2588" s="65"/>
      <c r="H2588" s="113"/>
    </row>
    <row r="2589" spans="1:8">
      <c r="A2589" s="65"/>
      <c r="B2589" s="65"/>
      <c r="C2589" s="65"/>
      <c r="D2589" s="65"/>
      <c r="E2589" s="65"/>
      <c r="F2589" s="65"/>
      <c r="G2589" s="65"/>
      <c r="H2589" s="113"/>
    </row>
    <row r="2590" spans="1:8">
      <c r="A2590" s="65"/>
      <c r="B2590" s="65"/>
      <c r="C2590" s="65"/>
      <c r="D2590" s="65"/>
      <c r="E2590" s="65"/>
      <c r="F2590" s="65"/>
      <c r="G2590" s="65"/>
      <c r="H2590" s="113"/>
    </row>
    <row r="2591" spans="1:8">
      <c r="A2591" s="65"/>
      <c r="B2591" s="65"/>
      <c r="C2591" s="65"/>
      <c r="D2591" s="65"/>
      <c r="E2591" s="65"/>
      <c r="F2591" s="65"/>
      <c r="G2591" s="65"/>
      <c r="H2591" s="113"/>
    </row>
    <row r="2592" spans="1:8">
      <c r="A2592" s="65"/>
      <c r="B2592" s="65"/>
      <c r="C2592" s="65"/>
      <c r="D2592" s="65"/>
      <c r="E2592" s="65"/>
      <c r="F2592" s="65"/>
      <c r="G2592" s="65"/>
      <c r="H2592" s="113"/>
    </row>
    <row r="2593" spans="1:8">
      <c r="A2593" s="65"/>
      <c r="B2593" s="65"/>
      <c r="C2593" s="65"/>
      <c r="D2593" s="65"/>
      <c r="E2593" s="65"/>
      <c r="F2593" s="65"/>
      <c r="G2593" s="65"/>
      <c r="H2593" s="113"/>
    </row>
    <row r="2594" spans="1:8">
      <c r="A2594" s="65"/>
      <c r="B2594" s="65"/>
      <c r="C2594" s="65"/>
      <c r="D2594" s="65"/>
      <c r="E2594" s="65"/>
      <c r="F2594" s="65"/>
      <c r="G2594" s="65"/>
      <c r="H2594" s="113"/>
    </row>
    <row r="2595" spans="1:8">
      <c r="A2595" s="65"/>
      <c r="B2595" s="65"/>
      <c r="C2595" s="65"/>
      <c r="D2595" s="65"/>
      <c r="E2595" s="65"/>
      <c r="F2595" s="65"/>
      <c r="G2595" s="65"/>
      <c r="H2595" s="113"/>
    </row>
    <row r="2596" spans="1:8">
      <c r="A2596" s="65"/>
      <c r="B2596" s="65"/>
      <c r="C2596" s="65"/>
      <c r="D2596" s="65"/>
      <c r="E2596" s="65"/>
      <c r="F2596" s="65"/>
      <c r="G2596" s="65"/>
      <c r="H2596" s="113"/>
    </row>
    <row r="2597" spans="1:8">
      <c r="A2597" s="65"/>
      <c r="B2597" s="65"/>
      <c r="C2597" s="65"/>
      <c r="D2597" s="65"/>
      <c r="E2597" s="65"/>
      <c r="F2597" s="65"/>
      <c r="G2597" s="65"/>
      <c r="H2597" s="113"/>
    </row>
    <row r="2598" spans="1:8">
      <c r="A2598" s="65"/>
      <c r="B2598" s="65"/>
      <c r="C2598" s="65"/>
      <c r="D2598" s="65"/>
      <c r="E2598" s="65"/>
      <c r="F2598" s="65"/>
      <c r="G2598" s="65"/>
      <c r="H2598" s="113"/>
    </row>
    <row r="2599" spans="1:8">
      <c r="A2599" s="65"/>
      <c r="B2599" s="65"/>
      <c r="C2599" s="65"/>
      <c r="D2599" s="65"/>
      <c r="E2599" s="65"/>
      <c r="F2599" s="65"/>
      <c r="G2599" s="65"/>
      <c r="H2599" s="113"/>
    </row>
    <row r="2600" spans="1:8">
      <c r="A2600" s="65"/>
      <c r="B2600" s="65"/>
      <c r="C2600" s="65"/>
      <c r="D2600" s="65"/>
      <c r="E2600" s="65"/>
      <c r="F2600" s="65"/>
      <c r="G2600" s="65"/>
      <c r="H2600" s="113"/>
    </row>
    <row r="2601" spans="1:8">
      <c r="A2601" s="65"/>
      <c r="B2601" s="65"/>
      <c r="C2601" s="65"/>
      <c r="D2601" s="65"/>
      <c r="E2601" s="65"/>
      <c r="F2601" s="65"/>
      <c r="G2601" s="65"/>
      <c r="H2601" s="113"/>
    </row>
    <row r="2602" spans="1:8">
      <c r="A2602" s="65"/>
      <c r="B2602" s="65"/>
      <c r="C2602" s="65"/>
      <c r="D2602" s="65"/>
      <c r="E2602" s="65"/>
      <c r="F2602" s="65"/>
      <c r="G2602" s="65"/>
      <c r="H2602" s="113"/>
    </row>
    <row r="2603" spans="1:8">
      <c r="A2603" s="65"/>
      <c r="B2603" s="65"/>
      <c r="C2603" s="65"/>
      <c r="D2603" s="65"/>
      <c r="E2603" s="65"/>
      <c r="F2603" s="65"/>
      <c r="G2603" s="65"/>
      <c r="H2603" s="113"/>
    </row>
    <row r="2604" spans="1:8">
      <c r="A2604" s="65"/>
      <c r="B2604" s="65"/>
      <c r="C2604" s="65"/>
      <c r="D2604" s="65"/>
      <c r="E2604" s="65"/>
      <c r="F2604" s="65"/>
      <c r="G2604" s="65"/>
      <c r="H2604" s="113"/>
    </row>
    <row r="2605" spans="1:8">
      <c r="A2605" s="65"/>
      <c r="B2605" s="65"/>
      <c r="C2605" s="65"/>
      <c r="D2605" s="65"/>
      <c r="E2605" s="65"/>
      <c r="F2605" s="65"/>
      <c r="G2605" s="65"/>
      <c r="H2605" s="113"/>
    </row>
    <row r="2606" spans="1:8">
      <c r="A2606" s="65"/>
      <c r="B2606" s="65"/>
      <c r="C2606" s="65"/>
      <c r="D2606" s="65"/>
      <c r="E2606" s="65"/>
      <c r="F2606" s="65"/>
      <c r="G2606" s="65"/>
      <c r="H2606" s="113"/>
    </row>
    <row r="2607" spans="1:8">
      <c r="A2607" s="65"/>
      <c r="B2607" s="65"/>
      <c r="C2607" s="65"/>
      <c r="D2607" s="65"/>
      <c r="E2607" s="65"/>
      <c r="F2607" s="65"/>
      <c r="G2607" s="65"/>
      <c r="H2607" s="113"/>
    </row>
    <row r="2608" spans="1:8">
      <c r="A2608" s="65"/>
      <c r="B2608" s="65"/>
      <c r="C2608" s="65"/>
      <c r="D2608" s="65"/>
      <c r="E2608" s="65"/>
      <c r="F2608" s="65"/>
      <c r="G2608" s="65"/>
      <c r="H2608" s="113"/>
    </row>
    <row r="2609" spans="1:8">
      <c r="A2609" s="65"/>
      <c r="B2609" s="65"/>
      <c r="C2609" s="65"/>
      <c r="D2609" s="65"/>
      <c r="E2609" s="65"/>
      <c r="F2609" s="65"/>
      <c r="G2609" s="65"/>
      <c r="H2609" s="113"/>
    </row>
    <row r="2610" spans="1:8">
      <c r="A2610" s="65"/>
      <c r="B2610" s="65"/>
      <c r="C2610" s="65"/>
      <c r="D2610" s="65"/>
      <c r="E2610" s="65"/>
      <c r="F2610" s="65"/>
      <c r="G2610" s="65"/>
      <c r="H2610" s="113"/>
    </row>
    <row r="2611" spans="1:8">
      <c r="A2611" s="65"/>
      <c r="B2611" s="65"/>
      <c r="C2611" s="65"/>
      <c r="D2611" s="65"/>
      <c r="E2611" s="65"/>
      <c r="F2611" s="65"/>
      <c r="G2611" s="65"/>
      <c r="H2611" s="113"/>
    </row>
    <row r="2612" spans="1:8">
      <c r="A2612" s="65"/>
      <c r="B2612" s="65"/>
      <c r="C2612" s="65"/>
      <c r="D2612" s="65"/>
      <c r="E2612" s="65"/>
      <c r="F2612" s="65"/>
      <c r="G2612" s="65"/>
      <c r="H2612" s="113"/>
    </row>
    <row r="2613" spans="1:8">
      <c r="A2613" s="65"/>
      <c r="B2613" s="65"/>
      <c r="C2613" s="65"/>
      <c r="D2613" s="65"/>
      <c r="E2613" s="65"/>
      <c r="F2613" s="65"/>
      <c r="G2613" s="65"/>
      <c r="H2613" s="113"/>
    </row>
    <row r="2614" spans="1:8">
      <c r="A2614" s="65"/>
      <c r="B2614" s="65"/>
      <c r="C2614" s="65"/>
      <c r="D2614" s="65"/>
      <c r="E2614" s="65"/>
      <c r="F2614" s="65"/>
      <c r="G2614" s="65"/>
      <c r="H2614" s="113"/>
    </row>
    <row r="2615" spans="1:8">
      <c r="A2615" s="65"/>
      <c r="B2615" s="65"/>
      <c r="C2615" s="65"/>
      <c r="D2615" s="65"/>
      <c r="E2615" s="65"/>
      <c r="F2615" s="65"/>
      <c r="G2615" s="65"/>
      <c r="H2615" s="113"/>
    </row>
    <row r="2616" spans="1:8">
      <c r="A2616" s="65"/>
      <c r="B2616" s="65"/>
      <c r="C2616" s="65"/>
      <c r="D2616" s="65"/>
      <c r="E2616" s="65"/>
      <c r="F2616" s="65"/>
      <c r="G2616" s="65"/>
      <c r="H2616" s="113"/>
    </row>
    <row r="2617" spans="1:8">
      <c r="A2617" s="65"/>
      <c r="B2617" s="65"/>
      <c r="C2617" s="65"/>
      <c r="D2617" s="65"/>
      <c r="E2617" s="65"/>
      <c r="F2617" s="65"/>
      <c r="G2617" s="65"/>
      <c r="H2617" s="113"/>
    </row>
    <row r="2618" spans="1:8">
      <c r="A2618" s="65"/>
      <c r="B2618" s="65"/>
      <c r="C2618" s="65"/>
      <c r="D2618" s="65"/>
      <c r="E2618" s="65"/>
      <c r="F2618" s="65"/>
      <c r="G2618" s="65"/>
      <c r="H2618" s="113"/>
    </row>
    <row r="2619" spans="1:8">
      <c r="A2619" s="65"/>
      <c r="B2619" s="65"/>
      <c r="C2619" s="65"/>
      <c r="D2619" s="65"/>
      <c r="E2619" s="65"/>
      <c r="F2619" s="65"/>
      <c r="G2619" s="65"/>
      <c r="H2619" s="113"/>
    </row>
    <row r="2620" spans="1:8">
      <c r="A2620" s="65"/>
      <c r="B2620" s="65"/>
      <c r="C2620" s="65"/>
      <c r="D2620" s="65"/>
      <c r="E2620" s="65"/>
      <c r="F2620" s="65"/>
      <c r="G2620" s="65"/>
      <c r="H2620" s="113"/>
    </row>
    <row r="2621" spans="1:8">
      <c r="A2621" s="65"/>
      <c r="B2621" s="65"/>
      <c r="C2621" s="65"/>
      <c r="D2621" s="65"/>
      <c r="E2621" s="65"/>
      <c r="F2621" s="65"/>
      <c r="G2621" s="65"/>
      <c r="H2621" s="113"/>
    </row>
    <row r="2622" spans="1:8">
      <c r="A2622" s="65"/>
      <c r="B2622" s="65"/>
      <c r="C2622" s="65"/>
      <c r="D2622" s="65"/>
      <c r="E2622" s="65"/>
      <c r="F2622" s="65"/>
      <c r="G2622" s="65"/>
      <c r="H2622" s="113"/>
    </row>
    <row r="2623" spans="1:8">
      <c r="A2623" s="65"/>
      <c r="B2623" s="65"/>
      <c r="C2623" s="65"/>
      <c r="D2623" s="65"/>
      <c r="E2623" s="65"/>
      <c r="F2623" s="65"/>
      <c r="G2623" s="65"/>
      <c r="H2623" s="113"/>
    </row>
    <row r="2624" spans="1:8">
      <c r="A2624" s="65"/>
      <c r="B2624" s="65"/>
      <c r="C2624" s="65"/>
      <c r="D2624" s="65"/>
      <c r="E2624" s="65"/>
      <c r="F2624" s="65"/>
      <c r="G2624" s="65"/>
      <c r="H2624" s="113"/>
    </row>
    <row r="2625" spans="1:8">
      <c r="A2625" s="65"/>
      <c r="B2625" s="65"/>
      <c r="C2625" s="65"/>
      <c r="D2625" s="65"/>
      <c r="E2625" s="65"/>
      <c r="F2625" s="65"/>
      <c r="G2625" s="65"/>
      <c r="H2625" s="113"/>
    </row>
    <row r="2626" spans="1:8">
      <c r="A2626" s="65"/>
      <c r="B2626" s="65"/>
      <c r="C2626" s="65"/>
      <c r="D2626" s="65"/>
      <c r="E2626" s="65"/>
      <c r="F2626" s="65"/>
      <c r="G2626" s="65"/>
      <c r="H2626" s="113"/>
    </row>
    <row r="2627" spans="1:8">
      <c r="A2627" s="65"/>
      <c r="B2627" s="65"/>
      <c r="C2627" s="65"/>
      <c r="D2627" s="65"/>
      <c r="E2627" s="65"/>
      <c r="F2627" s="65"/>
      <c r="G2627" s="65"/>
      <c r="H2627" s="113"/>
    </row>
    <row r="2628" spans="1:8">
      <c r="A2628" s="65"/>
      <c r="B2628" s="65"/>
      <c r="C2628" s="65"/>
      <c r="D2628" s="65"/>
      <c r="E2628" s="65"/>
      <c r="F2628" s="65"/>
      <c r="G2628" s="65"/>
      <c r="H2628" s="113"/>
    </row>
    <row r="2629" spans="1:8">
      <c r="A2629" s="65"/>
      <c r="B2629" s="65"/>
      <c r="C2629" s="65"/>
      <c r="D2629" s="65"/>
      <c r="E2629" s="65"/>
      <c r="F2629" s="65"/>
      <c r="G2629" s="65"/>
      <c r="H2629" s="113"/>
    </row>
    <row r="2630" spans="1:8">
      <c r="A2630" s="65"/>
      <c r="B2630" s="65"/>
      <c r="C2630" s="65"/>
      <c r="D2630" s="65"/>
      <c r="E2630" s="65"/>
      <c r="F2630" s="65"/>
      <c r="G2630" s="65"/>
      <c r="H2630" s="113"/>
    </row>
    <row r="2631" spans="1:8">
      <c r="A2631" s="65"/>
      <c r="B2631" s="65"/>
      <c r="C2631" s="65"/>
      <c r="D2631" s="65"/>
      <c r="E2631" s="65"/>
      <c r="F2631" s="65"/>
      <c r="G2631" s="65"/>
      <c r="H2631" s="113"/>
    </row>
    <row r="2632" spans="1:8">
      <c r="A2632" s="65"/>
      <c r="B2632" s="65"/>
      <c r="C2632" s="65"/>
      <c r="D2632" s="65"/>
      <c r="E2632" s="65"/>
      <c r="F2632" s="65"/>
      <c r="G2632" s="65"/>
      <c r="H2632" s="113"/>
    </row>
    <row r="2633" spans="1:8">
      <c r="A2633" s="65"/>
      <c r="B2633" s="65"/>
      <c r="C2633" s="65"/>
      <c r="D2633" s="65"/>
      <c r="E2633" s="65"/>
      <c r="F2633" s="65"/>
      <c r="G2633" s="65"/>
      <c r="H2633" s="113"/>
    </row>
    <row r="2634" spans="1:8">
      <c r="A2634" s="65"/>
      <c r="B2634" s="65"/>
      <c r="C2634" s="65"/>
      <c r="D2634" s="65"/>
      <c r="E2634" s="65"/>
      <c r="F2634" s="65"/>
      <c r="G2634" s="65"/>
      <c r="H2634" s="113"/>
    </row>
    <row r="2635" spans="1:8">
      <c r="A2635" s="65"/>
      <c r="B2635" s="65"/>
      <c r="C2635" s="65"/>
      <c r="D2635" s="65"/>
      <c r="E2635" s="65"/>
      <c r="F2635" s="65"/>
      <c r="G2635" s="65"/>
      <c r="H2635" s="113"/>
    </row>
    <row r="2636" spans="1:8">
      <c r="A2636" s="65"/>
      <c r="B2636" s="65"/>
      <c r="C2636" s="65"/>
      <c r="D2636" s="65"/>
      <c r="E2636" s="65"/>
      <c r="F2636" s="65"/>
      <c r="G2636" s="65"/>
      <c r="H2636" s="113"/>
    </row>
    <row r="2637" spans="1:8">
      <c r="A2637" s="65"/>
      <c r="B2637" s="65"/>
      <c r="C2637" s="65"/>
      <c r="D2637" s="65"/>
      <c r="E2637" s="65"/>
      <c r="F2637" s="65"/>
      <c r="G2637" s="65"/>
      <c r="H2637" s="113"/>
    </row>
    <row r="2638" spans="1:8">
      <c r="A2638" s="65"/>
      <c r="B2638" s="65"/>
      <c r="C2638" s="65"/>
      <c r="D2638" s="65"/>
      <c r="E2638" s="65"/>
      <c r="F2638" s="65"/>
      <c r="G2638" s="65"/>
      <c r="H2638" s="113"/>
    </row>
    <row r="2639" spans="1:8">
      <c r="A2639" s="65"/>
      <c r="B2639" s="65"/>
      <c r="C2639" s="65"/>
      <c r="D2639" s="65"/>
      <c r="E2639" s="65"/>
      <c r="F2639" s="65"/>
      <c r="G2639" s="65"/>
      <c r="H2639" s="113"/>
    </row>
    <row r="2640" spans="1:8">
      <c r="A2640" s="65"/>
      <c r="B2640" s="65"/>
      <c r="C2640" s="65"/>
      <c r="D2640" s="65"/>
      <c r="E2640" s="65"/>
      <c r="F2640" s="65"/>
      <c r="G2640" s="65"/>
      <c r="H2640" s="113"/>
    </row>
    <row r="2641" spans="1:8">
      <c r="A2641" s="65"/>
      <c r="B2641" s="65"/>
      <c r="C2641" s="65"/>
      <c r="D2641" s="65"/>
      <c r="E2641" s="65"/>
      <c r="F2641" s="65"/>
      <c r="G2641" s="65"/>
      <c r="H2641" s="113"/>
    </row>
    <row r="2642" spans="1:8">
      <c r="A2642" s="65"/>
      <c r="B2642" s="65"/>
      <c r="C2642" s="65"/>
      <c r="D2642" s="65"/>
      <c r="E2642" s="65"/>
      <c r="F2642" s="65"/>
      <c r="G2642" s="65"/>
      <c r="H2642" s="113"/>
    </row>
    <row r="2643" spans="1:8">
      <c r="A2643" s="65"/>
      <c r="B2643" s="65"/>
      <c r="C2643" s="65"/>
      <c r="D2643" s="65"/>
      <c r="E2643" s="65"/>
      <c r="F2643" s="65"/>
      <c r="G2643" s="65"/>
      <c r="H2643" s="113"/>
    </row>
    <row r="2644" spans="1:8">
      <c r="A2644" s="65"/>
      <c r="B2644" s="65"/>
      <c r="C2644" s="65"/>
      <c r="D2644" s="65"/>
      <c r="E2644" s="65"/>
      <c r="F2644" s="65"/>
      <c r="G2644" s="65"/>
      <c r="H2644" s="113"/>
    </row>
    <row r="2645" spans="1:8">
      <c r="A2645" s="65"/>
      <c r="B2645" s="65"/>
      <c r="C2645" s="65"/>
      <c r="D2645" s="65"/>
      <c r="E2645" s="65"/>
      <c r="F2645" s="65"/>
      <c r="G2645" s="65"/>
      <c r="H2645" s="113"/>
    </row>
    <row r="2646" spans="1:8">
      <c r="A2646" s="65"/>
      <c r="B2646" s="65"/>
      <c r="C2646" s="65"/>
      <c r="D2646" s="65"/>
      <c r="E2646" s="65"/>
      <c r="F2646" s="65"/>
      <c r="G2646" s="65"/>
      <c r="H2646" s="113"/>
    </row>
    <row r="2647" spans="1:8">
      <c r="A2647" s="65"/>
      <c r="B2647" s="65"/>
      <c r="C2647" s="65"/>
      <c r="D2647" s="65"/>
      <c r="E2647" s="65"/>
      <c r="F2647" s="65"/>
      <c r="G2647" s="65"/>
      <c r="H2647" s="113"/>
    </row>
    <row r="2648" spans="1:8">
      <c r="A2648" s="65"/>
      <c r="B2648" s="65"/>
      <c r="C2648" s="65"/>
      <c r="D2648" s="65"/>
      <c r="E2648" s="65"/>
      <c r="F2648" s="65"/>
      <c r="G2648" s="65"/>
      <c r="H2648" s="113"/>
    </row>
    <row r="2649" spans="1:8">
      <c r="A2649" s="65"/>
      <c r="B2649" s="65"/>
      <c r="C2649" s="65"/>
      <c r="D2649" s="65"/>
      <c r="E2649" s="65"/>
      <c r="F2649" s="65"/>
      <c r="G2649" s="65"/>
      <c r="H2649" s="113"/>
    </row>
    <row r="2650" spans="1:8">
      <c r="A2650" s="65"/>
      <c r="B2650" s="65"/>
      <c r="C2650" s="65"/>
      <c r="D2650" s="65"/>
      <c r="E2650" s="65"/>
      <c r="F2650" s="65"/>
      <c r="G2650" s="65"/>
      <c r="H2650" s="113"/>
    </row>
    <row r="2651" spans="1:8">
      <c r="A2651" s="65"/>
      <c r="B2651" s="65"/>
      <c r="C2651" s="65"/>
      <c r="D2651" s="65"/>
      <c r="E2651" s="65"/>
      <c r="F2651" s="65"/>
      <c r="G2651" s="65"/>
      <c r="H2651" s="113"/>
    </row>
    <row r="2652" spans="1:8">
      <c r="A2652" s="65"/>
      <c r="B2652" s="65"/>
      <c r="C2652" s="65"/>
      <c r="D2652" s="65"/>
      <c r="E2652" s="65"/>
      <c r="F2652" s="65"/>
      <c r="G2652" s="65"/>
      <c r="H2652" s="113"/>
    </row>
    <row r="2653" spans="1:8">
      <c r="A2653" s="65"/>
      <c r="B2653" s="65"/>
      <c r="C2653" s="65"/>
      <c r="D2653" s="65"/>
      <c r="E2653" s="65"/>
      <c r="F2653" s="65"/>
      <c r="G2653" s="65"/>
      <c r="H2653" s="113"/>
    </row>
    <row r="2654" spans="1:8">
      <c r="A2654" s="65"/>
      <c r="B2654" s="65"/>
      <c r="C2654" s="65"/>
      <c r="D2654" s="65"/>
      <c r="E2654" s="65"/>
      <c r="F2654" s="65"/>
      <c r="G2654" s="65"/>
      <c r="H2654" s="113"/>
    </row>
    <row r="2655" spans="1:8">
      <c r="A2655" s="65"/>
      <c r="B2655" s="65"/>
      <c r="C2655" s="65"/>
      <c r="D2655" s="65"/>
      <c r="E2655" s="65"/>
      <c r="F2655" s="65"/>
      <c r="G2655" s="65"/>
      <c r="H2655" s="113"/>
    </row>
    <row r="2656" spans="1:8">
      <c r="A2656" s="65"/>
      <c r="B2656" s="65"/>
      <c r="C2656" s="65"/>
      <c r="D2656" s="65"/>
      <c r="E2656" s="65"/>
      <c r="F2656" s="65"/>
      <c r="G2656" s="65"/>
      <c r="H2656" s="113"/>
    </row>
    <row r="2657" spans="1:8">
      <c r="A2657" s="65"/>
      <c r="B2657" s="65"/>
      <c r="C2657" s="65"/>
      <c r="D2657" s="65"/>
      <c r="E2657" s="65"/>
      <c r="F2657" s="65"/>
      <c r="G2657" s="65"/>
      <c r="H2657" s="113"/>
    </row>
    <row r="2658" spans="1:8">
      <c r="A2658" s="65"/>
      <c r="B2658" s="65"/>
      <c r="C2658" s="65"/>
      <c r="D2658" s="65"/>
      <c r="E2658" s="65"/>
      <c r="F2658" s="65"/>
      <c r="G2658" s="65"/>
      <c r="H2658" s="113"/>
    </row>
    <row r="2659" spans="1:8">
      <c r="A2659" s="65"/>
      <c r="B2659" s="65"/>
      <c r="C2659" s="65"/>
      <c r="D2659" s="65"/>
      <c r="E2659" s="65"/>
      <c r="F2659" s="65"/>
      <c r="G2659" s="65"/>
      <c r="H2659" s="113"/>
    </row>
    <row r="2660" spans="1:8">
      <c r="A2660" s="65"/>
      <c r="B2660" s="65"/>
      <c r="C2660" s="65"/>
      <c r="D2660" s="65"/>
      <c r="E2660" s="65"/>
      <c r="F2660" s="65"/>
      <c r="G2660" s="65"/>
      <c r="H2660" s="113"/>
    </row>
    <row r="2661" spans="1:8">
      <c r="A2661" s="65"/>
      <c r="B2661" s="65"/>
      <c r="C2661" s="65"/>
      <c r="D2661" s="65"/>
      <c r="E2661" s="65"/>
      <c r="F2661" s="65"/>
      <c r="G2661" s="65"/>
      <c r="H2661" s="113"/>
    </row>
    <row r="2662" spans="1:8">
      <c r="A2662" s="65"/>
      <c r="B2662" s="65"/>
      <c r="C2662" s="65"/>
      <c r="D2662" s="65"/>
      <c r="E2662" s="65"/>
      <c r="F2662" s="65"/>
      <c r="G2662" s="65"/>
      <c r="H2662" s="113"/>
    </row>
    <row r="2663" spans="1:8">
      <c r="A2663" s="65"/>
      <c r="B2663" s="65"/>
      <c r="C2663" s="65"/>
      <c r="D2663" s="65"/>
      <c r="E2663" s="65"/>
      <c r="F2663" s="65"/>
      <c r="G2663" s="65"/>
      <c r="H2663" s="113"/>
    </row>
    <row r="2664" spans="1:8">
      <c r="A2664" s="65"/>
      <c r="B2664" s="65"/>
      <c r="C2664" s="65"/>
      <c r="D2664" s="65"/>
      <c r="E2664" s="65"/>
      <c r="F2664" s="65"/>
      <c r="G2664" s="65"/>
      <c r="H2664" s="113"/>
    </row>
    <row r="2665" spans="1:8">
      <c r="A2665" s="65"/>
      <c r="B2665" s="65"/>
      <c r="C2665" s="65"/>
      <c r="D2665" s="65"/>
      <c r="E2665" s="65"/>
      <c r="F2665" s="65"/>
      <c r="G2665" s="65"/>
      <c r="H2665" s="113"/>
    </row>
    <row r="2666" spans="1:8">
      <c r="A2666" s="65"/>
      <c r="B2666" s="65"/>
      <c r="C2666" s="65"/>
      <c r="D2666" s="65"/>
      <c r="E2666" s="65"/>
      <c r="F2666" s="65"/>
      <c r="G2666" s="65"/>
      <c r="H2666" s="113"/>
    </row>
    <row r="2667" spans="1:8">
      <c r="A2667" s="65"/>
      <c r="B2667" s="65"/>
      <c r="C2667" s="65"/>
      <c r="D2667" s="65"/>
      <c r="E2667" s="65"/>
      <c r="F2667" s="65"/>
      <c r="G2667" s="65"/>
      <c r="H2667" s="113"/>
    </row>
    <row r="2668" spans="1:8">
      <c r="A2668" s="65"/>
      <c r="B2668" s="65"/>
      <c r="C2668" s="65"/>
      <c r="D2668" s="65"/>
      <c r="E2668" s="65"/>
      <c r="F2668" s="65"/>
      <c r="G2668" s="65"/>
      <c r="H2668" s="113"/>
    </row>
    <row r="2669" spans="1:8">
      <c r="A2669" s="65"/>
      <c r="B2669" s="65"/>
      <c r="C2669" s="65"/>
      <c r="D2669" s="65"/>
      <c r="E2669" s="65"/>
      <c r="F2669" s="65"/>
      <c r="G2669" s="65"/>
      <c r="H2669" s="113"/>
    </row>
    <row r="2670" spans="1:8">
      <c r="A2670" s="65"/>
      <c r="B2670" s="65"/>
      <c r="C2670" s="65"/>
      <c r="D2670" s="65"/>
      <c r="E2670" s="65"/>
      <c r="F2670" s="65"/>
      <c r="G2670" s="65"/>
      <c r="H2670" s="113"/>
    </row>
    <row r="2671" spans="1:8">
      <c r="A2671" s="65"/>
      <c r="B2671" s="65"/>
      <c r="C2671" s="65"/>
      <c r="D2671" s="65"/>
      <c r="E2671" s="65"/>
      <c r="F2671" s="65"/>
      <c r="G2671" s="65"/>
      <c r="H2671" s="113"/>
    </row>
    <row r="2672" spans="1:8">
      <c r="A2672" s="65"/>
      <c r="B2672" s="65"/>
      <c r="C2672" s="65"/>
      <c r="D2672" s="65"/>
      <c r="E2672" s="65"/>
      <c r="F2672" s="65"/>
      <c r="G2672" s="65"/>
      <c r="H2672" s="113"/>
    </row>
    <row r="2673" spans="1:8">
      <c r="A2673" s="65"/>
      <c r="B2673" s="65"/>
      <c r="C2673" s="65"/>
      <c r="D2673" s="65"/>
      <c r="E2673" s="65"/>
      <c r="F2673" s="65"/>
      <c r="G2673" s="65"/>
      <c r="H2673" s="113"/>
    </row>
    <row r="2674" spans="1:8">
      <c r="A2674" s="65"/>
      <c r="B2674" s="65"/>
      <c r="C2674" s="65"/>
      <c r="D2674" s="65"/>
      <c r="E2674" s="65"/>
      <c r="F2674" s="65"/>
      <c r="G2674" s="65"/>
      <c r="H2674" s="113"/>
    </row>
    <row r="2675" spans="1:8">
      <c r="A2675" s="65"/>
      <c r="B2675" s="65"/>
      <c r="C2675" s="65"/>
      <c r="D2675" s="65"/>
      <c r="E2675" s="65"/>
      <c r="F2675" s="65"/>
      <c r="G2675" s="65"/>
      <c r="H2675" s="113"/>
    </row>
    <row r="2676" spans="1:8">
      <c r="A2676" s="65"/>
      <c r="B2676" s="65"/>
      <c r="C2676" s="65"/>
      <c r="D2676" s="65"/>
      <c r="E2676" s="65"/>
      <c r="F2676" s="65"/>
      <c r="G2676" s="65"/>
      <c r="H2676" s="113"/>
    </row>
    <row r="2677" spans="1:8">
      <c r="A2677" s="65"/>
      <c r="B2677" s="65"/>
      <c r="C2677" s="65"/>
      <c r="D2677" s="65"/>
      <c r="E2677" s="65"/>
      <c r="F2677" s="65"/>
      <c r="G2677" s="65"/>
      <c r="H2677" s="113"/>
    </row>
    <row r="2678" spans="1:8">
      <c r="A2678" s="65"/>
      <c r="B2678" s="65"/>
      <c r="C2678" s="65"/>
      <c r="D2678" s="65"/>
      <c r="E2678" s="65"/>
      <c r="F2678" s="65"/>
      <c r="G2678" s="65"/>
      <c r="H2678" s="113"/>
    </row>
    <row r="2679" spans="1:8">
      <c r="A2679" s="65"/>
      <c r="B2679" s="65"/>
      <c r="C2679" s="65"/>
      <c r="D2679" s="65"/>
      <c r="E2679" s="65"/>
      <c r="F2679" s="65"/>
      <c r="G2679" s="65"/>
      <c r="H2679" s="113"/>
    </row>
    <row r="2680" spans="1:8">
      <c r="A2680" s="65"/>
      <c r="B2680" s="65"/>
      <c r="C2680" s="65"/>
      <c r="D2680" s="65"/>
      <c r="E2680" s="65"/>
      <c r="F2680" s="65"/>
      <c r="G2680" s="65"/>
      <c r="H2680" s="113"/>
    </row>
    <row r="2681" spans="1:8">
      <c r="A2681" s="65"/>
      <c r="B2681" s="65"/>
      <c r="C2681" s="65"/>
      <c r="D2681" s="65"/>
      <c r="E2681" s="65"/>
      <c r="F2681" s="65"/>
      <c r="G2681" s="65"/>
      <c r="H2681" s="113"/>
    </row>
    <row r="2682" spans="1:8">
      <c r="A2682" s="65"/>
      <c r="B2682" s="65"/>
      <c r="C2682" s="65"/>
      <c r="D2682" s="65"/>
      <c r="E2682" s="65"/>
      <c r="F2682" s="65"/>
      <c r="G2682" s="65"/>
      <c r="H2682" s="113"/>
    </row>
    <row r="2683" spans="1:8">
      <c r="A2683" s="65"/>
      <c r="B2683" s="65"/>
      <c r="C2683" s="65"/>
      <c r="D2683" s="65"/>
      <c r="E2683" s="65"/>
      <c r="F2683" s="65"/>
      <c r="G2683" s="65"/>
      <c r="H2683" s="113"/>
    </row>
    <row r="2684" spans="1:8">
      <c r="A2684" s="65"/>
      <c r="B2684" s="65"/>
      <c r="C2684" s="65"/>
      <c r="D2684" s="65"/>
      <c r="E2684" s="65"/>
      <c r="F2684" s="65"/>
      <c r="G2684" s="65"/>
      <c r="H2684" s="113"/>
    </row>
    <row r="2685" spans="1:8">
      <c r="A2685" s="65"/>
      <c r="B2685" s="65"/>
      <c r="C2685" s="65"/>
      <c r="D2685" s="65"/>
      <c r="E2685" s="65"/>
      <c r="F2685" s="65"/>
      <c r="G2685" s="65"/>
      <c r="H2685" s="113"/>
    </row>
    <row r="2686" spans="1:8">
      <c r="A2686" s="65"/>
      <c r="B2686" s="65"/>
      <c r="C2686" s="65"/>
      <c r="D2686" s="65"/>
      <c r="E2686" s="65"/>
      <c r="F2686" s="65"/>
      <c r="G2686" s="65"/>
      <c r="H2686" s="113"/>
    </row>
    <row r="2687" spans="1:8">
      <c r="A2687" s="65"/>
      <c r="B2687" s="65"/>
      <c r="C2687" s="65"/>
      <c r="D2687" s="65"/>
      <c r="E2687" s="65"/>
      <c r="F2687" s="65"/>
      <c r="G2687" s="65"/>
      <c r="H2687" s="113"/>
    </row>
    <row r="2688" spans="1:8">
      <c r="A2688" s="65"/>
      <c r="B2688" s="65"/>
      <c r="C2688" s="65"/>
      <c r="D2688" s="65"/>
      <c r="E2688" s="65"/>
      <c r="F2688" s="65"/>
      <c r="G2688" s="65"/>
      <c r="H2688" s="113"/>
    </row>
    <row r="2689" spans="1:8">
      <c r="A2689" s="65"/>
      <c r="B2689" s="65"/>
      <c r="C2689" s="65"/>
      <c r="D2689" s="65"/>
      <c r="E2689" s="65"/>
      <c r="F2689" s="65"/>
      <c r="G2689" s="65"/>
      <c r="H2689" s="113"/>
    </row>
    <row r="2690" spans="1:8">
      <c r="A2690" s="65"/>
      <c r="B2690" s="65"/>
      <c r="C2690" s="65"/>
      <c r="D2690" s="65"/>
      <c r="E2690" s="65"/>
      <c r="F2690" s="65"/>
      <c r="G2690" s="65"/>
      <c r="H2690" s="113"/>
    </row>
    <row r="2691" spans="1:8">
      <c r="A2691" s="65"/>
      <c r="B2691" s="65"/>
      <c r="C2691" s="65"/>
      <c r="D2691" s="65"/>
      <c r="E2691" s="65"/>
      <c r="F2691" s="65"/>
      <c r="G2691" s="65"/>
      <c r="H2691" s="113"/>
    </row>
    <row r="2692" spans="1:8">
      <c r="A2692" s="65"/>
      <c r="B2692" s="65"/>
      <c r="C2692" s="65"/>
      <c r="D2692" s="65"/>
      <c r="E2692" s="65"/>
      <c r="F2692" s="65"/>
      <c r="G2692" s="65"/>
      <c r="H2692" s="113"/>
    </row>
    <row r="2693" spans="1:8">
      <c r="A2693" s="65"/>
      <c r="B2693" s="65"/>
      <c r="C2693" s="65"/>
      <c r="D2693" s="65"/>
      <c r="E2693" s="65"/>
      <c r="F2693" s="65"/>
      <c r="G2693" s="65"/>
      <c r="H2693" s="113"/>
    </row>
    <row r="2694" spans="1:8">
      <c r="A2694" s="65"/>
      <c r="B2694" s="65"/>
      <c r="C2694" s="65"/>
      <c r="D2694" s="65"/>
      <c r="E2694" s="65"/>
      <c r="F2694" s="65"/>
      <c r="G2694" s="65"/>
      <c r="H2694" s="113"/>
    </row>
    <row r="2695" spans="1:8">
      <c r="A2695" s="65"/>
      <c r="B2695" s="65"/>
      <c r="C2695" s="65"/>
      <c r="D2695" s="65"/>
      <c r="E2695" s="65"/>
      <c r="F2695" s="65"/>
      <c r="G2695" s="65"/>
      <c r="H2695" s="113"/>
    </row>
    <row r="2696" spans="1:8">
      <c r="A2696" s="65"/>
      <c r="B2696" s="65"/>
      <c r="C2696" s="65"/>
      <c r="D2696" s="65"/>
      <c r="E2696" s="65"/>
      <c r="F2696" s="65"/>
      <c r="G2696" s="65"/>
      <c r="H2696" s="113"/>
    </row>
    <row r="2697" spans="1:8">
      <c r="A2697" s="65"/>
      <c r="B2697" s="65"/>
      <c r="C2697" s="65"/>
      <c r="D2697" s="65"/>
      <c r="E2697" s="65"/>
      <c r="F2697" s="65"/>
      <c r="G2697" s="65"/>
      <c r="H2697" s="113"/>
    </row>
    <row r="2698" spans="1:8">
      <c r="A2698" s="65"/>
      <c r="B2698" s="65"/>
      <c r="C2698" s="65"/>
      <c r="D2698" s="65"/>
      <c r="E2698" s="65"/>
      <c r="F2698" s="65"/>
      <c r="G2698" s="65"/>
      <c r="H2698" s="113"/>
    </row>
    <row r="2699" spans="1:8">
      <c r="A2699" s="65"/>
      <c r="B2699" s="65"/>
      <c r="C2699" s="65"/>
      <c r="D2699" s="65"/>
      <c r="E2699" s="65"/>
      <c r="F2699" s="65"/>
      <c r="G2699" s="65"/>
      <c r="H2699" s="113"/>
    </row>
    <row r="2700" spans="1:8">
      <c r="A2700" s="65"/>
      <c r="B2700" s="65"/>
      <c r="C2700" s="65"/>
      <c r="D2700" s="65"/>
      <c r="E2700" s="65"/>
      <c r="F2700" s="65"/>
      <c r="G2700" s="65"/>
      <c r="H2700" s="113"/>
    </row>
    <row r="2701" spans="1:8">
      <c r="A2701" s="65"/>
      <c r="B2701" s="65"/>
      <c r="C2701" s="65"/>
      <c r="D2701" s="65"/>
      <c r="E2701" s="65"/>
      <c r="F2701" s="65"/>
      <c r="G2701" s="65"/>
      <c r="H2701" s="113"/>
    </row>
    <row r="2702" spans="1:8">
      <c r="A2702" s="65"/>
      <c r="B2702" s="65"/>
      <c r="C2702" s="65"/>
      <c r="D2702" s="65"/>
      <c r="E2702" s="65"/>
      <c r="F2702" s="65"/>
      <c r="G2702" s="65"/>
      <c r="H2702" s="113"/>
    </row>
    <row r="2703" spans="1:8">
      <c r="A2703" s="65"/>
      <c r="B2703" s="65"/>
      <c r="C2703" s="65"/>
      <c r="D2703" s="65"/>
      <c r="E2703" s="65"/>
      <c r="F2703" s="65"/>
      <c r="G2703" s="65"/>
      <c r="H2703" s="113"/>
    </row>
    <row r="2704" spans="1:8">
      <c r="A2704" s="65"/>
      <c r="B2704" s="65"/>
      <c r="C2704" s="65"/>
      <c r="D2704" s="65"/>
      <c r="E2704" s="65"/>
      <c r="F2704" s="65"/>
      <c r="G2704" s="65"/>
      <c r="H2704" s="113"/>
    </row>
    <row r="2705" spans="1:8">
      <c r="A2705" s="65"/>
      <c r="B2705" s="65"/>
      <c r="C2705" s="65"/>
      <c r="D2705" s="65"/>
      <c r="E2705" s="65"/>
      <c r="F2705" s="65"/>
      <c r="G2705" s="65"/>
      <c r="H2705" s="113"/>
    </row>
    <row r="2706" spans="1:8">
      <c r="A2706" s="65"/>
      <c r="B2706" s="65"/>
      <c r="C2706" s="65"/>
      <c r="D2706" s="65"/>
      <c r="E2706" s="65"/>
      <c r="F2706" s="65"/>
      <c r="G2706" s="65"/>
      <c r="H2706" s="113"/>
    </row>
    <row r="2707" spans="1:8">
      <c r="A2707" s="65"/>
      <c r="B2707" s="65"/>
      <c r="C2707" s="65"/>
      <c r="D2707" s="65"/>
      <c r="E2707" s="65"/>
      <c r="F2707" s="65"/>
      <c r="G2707" s="65"/>
      <c r="H2707" s="113"/>
    </row>
    <row r="2708" spans="1:8">
      <c r="A2708" s="65"/>
      <c r="B2708" s="65"/>
      <c r="C2708" s="65"/>
      <c r="D2708" s="65"/>
      <c r="E2708" s="65"/>
      <c r="F2708" s="65"/>
      <c r="G2708" s="65"/>
      <c r="H2708" s="113"/>
    </row>
    <row r="2709" spans="1:8">
      <c r="A2709" s="65"/>
      <c r="B2709" s="65"/>
      <c r="C2709" s="65"/>
      <c r="D2709" s="65"/>
      <c r="E2709" s="65"/>
      <c r="F2709" s="65"/>
      <c r="G2709" s="65"/>
      <c r="H2709" s="113"/>
    </row>
    <row r="2710" spans="1:8">
      <c r="A2710" s="65"/>
      <c r="B2710" s="65"/>
      <c r="C2710" s="65"/>
      <c r="D2710" s="65"/>
      <c r="E2710" s="65"/>
      <c r="F2710" s="65"/>
      <c r="G2710" s="65"/>
      <c r="H2710" s="113"/>
    </row>
    <row r="2711" spans="1:8">
      <c r="A2711" s="65"/>
      <c r="B2711" s="65"/>
      <c r="C2711" s="65"/>
      <c r="D2711" s="65"/>
      <c r="E2711" s="65"/>
      <c r="F2711" s="65"/>
      <c r="G2711" s="65"/>
      <c r="H2711" s="113"/>
    </row>
    <row r="2712" spans="1:8">
      <c r="A2712" s="65"/>
      <c r="B2712" s="65"/>
      <c r="C2712" s="65"/>
      <c r="D2712" s="65"/>
      <c r="E2712" s="65"/>
      <c r="F2712" s="65"/>
      <c r="G2712" s="65"/>
      <c r="H2712" s="113"/>
    </row>
    <row r="2713" spans="1:8">
      <c r="A2713" s="65"/>
      <c r="B2713" s="65"/>
      <c r="C2713" s="65"/>
      <c r="D2713" s="65"/>
      <c r="E2713" s="65"/>
      <c r="F2713" s="65"/>
      <c r="G2713" s="65"/>
      <c r="H2713" s="113"/>
    </row>
    <row r="2714" spans="1:8">
      <c r="A2714" s="65"/>
      <c r="B2714" s="65"/>
      <c r="C2714" s="65"/>
      <c r="D2714" s="65"/>
      <c r="E2714" s="65"/>
      <c r="F2714" s="65"/>
      <c r="G2714" s="65"/>
      <c r="H2714" s="113"/>
    </row>
    <row r="2715" spans="1:8">
      <c r="A2715" s="65"/>
      <c r="B2715" s="65"/>
      <c r="C2715" s="65"/>
      <c r="D2715" s="65"/>
      <c r="E2715" s="65"/>
      <c r="F2715" s="65"/>
      <c r="G2715" s="65"/>
      <c r="H2715" s="113"/>
    </row>
    <row r="2716" spans="1:8">
      <c r="A2716" s="65"/>
      <c r="B2716" s="65"/>
      <c r="C2716" s="65"/>
      <c r="D2716" s="65"/>
      <c r="E2716" s="65"/>
      <c r="F2716" s="65"/>
      <c r="G2716" s="65"/>
      <c r="H2716" s="113"/>
    </row>
    <row r="2717" spans="1:8">
      <c r="A2717" s="65"/>
      <c r="B2717" s="65"/>
      <c r="C2717" s="65"/>
      <c r="D2717" s="65"/>
      <c r="E2717" s="65"/>
      <c r="F2717" s="65"/>
      <c r="G2717" s="65"/>
      <c r="H2717" s="113"/>
    </row>
    <row r="2718" spans="1:8">
      <c r="A2718" s="65"/>
      <c r="B2718" s="65"/>
      <c r="C2718" s="65"/>
      <c r="D2718" s="65"/>
      <c r="E2718" s="65"/>
      <c r="F2718" s="65"/>
      <c r="G2718" s="65"/>
      <c r="H2718" s="113"/>
    </row>
    <row r="2719" spans="1:8">
      <c r="A2719" s="65"/>
      <c r="B2719" s="65"/>
      <c r="C2719" s="65"/>
      <c r="D2719" s="65"/>
      <c r="E2719" s="65"/>
      <c r="F2719" s="65"/>
      <c r="G2719" s="65"/>
      <c r="H2719" s="113"/>
    </row>
    <row r="2720" spans="1:8">
      <c r="A2720" s="65"/>
      <c r="B2720" s="65"/>
      <c r="C2720" s="65"/>
      <c r="D2720" s="65"/>
      <c r="E2720" s="65"/>
      <c r="F2720" s="65"/>
      <c r="G2720" s="65"/>
      <c r="H2720" s="113"/>
    </row>
    <row r="2721" spans="1:8">
      <c r="A2721" s="65"/>
      <c r="B2721" s="65"/>
      <c r="C2721" s="65"/>
      <c r="D2721" s="65"/>
      <c r="E2721" s="65"/>
      <c r="F2721" s="65"/>
      <c r="G2721" s="65"/>
      <c r="H2721" s="113"/>
    </row>
    <row r="2722" spans="1:8">
      <c r="A2722" s="65"/>
      <c r="B2722" s="65"/>
      <c r="C2722" s="65"/>
      <c r="D2722" s="65"/>
      <c r="E2722" s="65"/>
      <c r="F2722" s="65"/>
      <c r="G2722" s="65"/>
      <c r="H2722" s="113"/>
    </row>
    <row r="2723" spans="1:8">
      <c r="A2723" s="65"/>
      <c r="B2723" s="65"/>
      <c r="C2723" s="65"/>
      <c r="D2723" s="65"/>
      <c r="E2723" s="65"/>
      <c r="F2723" s="65"/>
      <c r="G2723" s="65"/>
      <c r="H2723" s="113"/>
    </row>
    <row r="2724" spans="1:8">
      <c r="A2724" s="65"/>
      <c r="B2724" s="65"/>
      <c r="C2724" s="65"/>
      <c r="D2724" s="65"/>
      <c r="E2724" s="65"/>
      <c r="F2724" s="65"/>
      <c r="G2724" s="65"/>
      <c r="H2724" s="113"/>
    </row>
    <row r="2725" spans="1:8">
      <c r="A2725" s="65"/>
      <c r="B2725" s="65"/>
      <c r="C2725" s="65"/>
      <c r="D2725" s="65"/>
      <c r="E2725" s="65"/>
      <c r="F2725" s="65"/>
      <c r="G2725" s="65"/>
      <c r="H2725" s="113"/>
    </row>
    <row r="2726" spans="1:8">
      <c r="A2726" s="65"/>
      <c r="B2726" s="65"/>
      <c r="C2726" s="65"/>
      <c r="D2726" s="65"/>
      <c r="E2726" s="65"/>
      <c r="F2726" s="65"/>
      <c r="G2726" s="65"/>
      <c r="H2726" s="113"/>
    </row>
    <row r="2727" spans="1:8">
      <c r="A2727" s="65"/>
      <c r="B2727" s="65"/>
      <c r="C2727" s="65"/>
      <c r="D2727" s="65"/>
      <c r="E2727" s="65"/>
      <c r="F2727" s="65"/>
      <c r="G2727" s="65"/>
      <c r="H2727" s="113"/>
    </row>
    <row r="2728" spans="1:8">
      <c r="A2728" s="65"/>
      <c r="B2728" s="65"/>
      <c r="C2728" s="65"/>
      <c r="D2728" s="65"/>
      <c r="E2728" s="65"/>
      <c r="F2728" s="65"/>
      <c r="G2728" s="65"/>
      <c r="H2728" s="113"/>
    </row>
    <row r="2729" spans="1:8">
      <c r="A2729" s="65"/>
      <c r="B2729" s="65"/>
      <c r="C2729" s="65"/>
      <c r="D2729" s="65"/>
      <c r="E2729" s="65"/>
      <c r="F2729" s="65"/>
      <c r="G2729" s="65"/>
      <c r="H2729" s="113"/>
    </row>
    <row r="2730" spans="1:8">
      <c r="A2730" s="65"/>
      <c r="B2730" s="65"/>
      <c r="C2730" s="65"/>
      <c r="D2730" s="65"/>
      <c r="E2730" s="65"/>
      <c r="F2730" s="65"/>
      <c r="G2730" s="65"/>
      <c r="H2730" s="113"/>
    </row>
    <row r="2731" spans="1:8">
      <c r="A2731" s="65"/>
      <c r="B2731" s="65"/>
      <c r="C2731" s="65"/>
      <c r="D2731" s="65"/>
      <c r="E2731" s="65"/>
      <c r="F2731" s="65"/>
      <c r="G2731" s="65"/>
      <c r="H2731" s="113"/>
    </row>
    <row r="2732" spans="1:8">
      <c r="A2732" s="65"/>
      <c r="B2732" s="65"/>
      <c r="C2732" s="65"/>
      <c r="D2732" s="65"/>
      <c r="E2732" s="65"/>
      <c r="F2732" s="65"/>
      <c r="G2732" s="65"/>
      <c r="H2732" s="113"/>
    </row>
    <row r="2733" spans="1:8">
      <c r="A2733" s="65"/>
      <c r="B2733" s="65"/>
      <c r="C2733" s="65"/>
      <c r="D2733" s="65"/>
      <c r="E2733" s="65"/>
      <c r="F2733" s="65"/>
      <c r="G2733" s="65"/>
      <c r="H2733" s="113"/>
    </row>
    <row r="2734" spans="1:8">
      <c r="A2734" s="65"/>
      <c r="B2734" s="65"/>
      <c r="C2734" s="65"/>
      <c r="D2734" s="65"/>
      <c r="E2734" s="65"/>
      <c r="F2734" s="65"/>
      <c r="G2734" s="65"/>
      <c r="H2734" s="113"/>
    </row>
    <row r="2735" spans="1:8">
      <c r="A2735" s="65"/>
      <c r="B2735" s="65"/>
      <c r="C2735" s="65"/>
      <c r="D2735" s="65"/>
      <c r="E2735" s="65"/>
      <c r="F2735" s="65"/>
      <c r="G2735" s="65"/>
      <c r="H2735" s="113"/>
    </row>
    <row r="2736" spans="1:8">
      <c r="A2736" s="65"/>
      <c r="B2736" s="65"/>
      <c r="C2736" s="65"/>
      <c r="D2736" s="65"/>
      <c r="E2736" s="65"/>
      <c r="F2736" s="65"/>
      <c r="G2736" s="65"/>
      <c r="H2736" s="113"/>
    </row>
    <row r="2737" spans="1:8">
      <c r="A2737" s="65"/>
      <c r="B2737" s="65"/>
      <c r="C2737" s="65"/>
      <c r="D2737" s="65"/>
      <c r="E2737" s="65"/>
      <c r="F2737" s="65"/>
      <c r="G2737" s="65"/>
      <c r="H2737" s="113"/>
    </row>
    <row r="2738" spans="1:8">
      <c r="A2738" s="65"/>
      <c r="B2738" s="65"/>
      <c r="C2738" s="65"/>
      <c r="D2738" s="65"/>
      <c r="E2738" s="65"/>
      <c r="F2738" s="65"/>
      <c r="G2738" s="65"/>
      <c r="H2738" s="113"/>
    </row>
    <row r="2739" spans="1:8">
      <c r="A2739" s="65"/>
      <c r="B2739" s="65"/>
      <c r="C2739" s="65"/>
      <c r="D2739" s="65"/>
      <c r="E2739" s="65"/>
      <c r="F2739" s="65"/>
      <c r="G2739" s="65"/>
      <c r="H2739" s="113"/>
    </row>
    <row r="2740" spans="1:8">
      <c r="A2740" s="65"/>
      <c r="B2740" s="65"/>
      <c r="C2740" s="65"/>
      <c r="D2740" s="65"/>
      <c r="E2740" s="65"/>
      <c r="F2740" s="65"/>
      <c r="G2740" s="65"/>
      <c r="H2740" s="113"/>
    </row>
    <row r="2741" spans="1:8">
      <c r="A2741" s="65"/>
      <c r="B2741" s="65"/>
      <c r="C2741" s="65"/>
      <c r="D2741" s="65"/>
      <c r="E2741" s="65"/>
      <c r="F2741" s="65"/>
      <c r="G2741" s="65"/>
      <c r="H2741" s="113"/>
    </row>
    <row r="2742" spans="1:8">
      <c r="A2742" s="65"/>
      <c r="B2742" s="65"/>
      <c r="C2742" s="65"/>
      <c r="D2742" s="65"/>
      <c r="E2742" s="65"/>
      <c r="F2742" s="65"/>
      <c r="G2742" s="65"/>
      <c r="H2742" s="113"/>
    </row>
    <row r="2743" spans="1:8">
      <c r="A2743" s="65"/>
      <c r="B2743" s="65"/>
      <c r="C2743" s="65"/>
      <c r="D2743" s="65"/>
      <c r="E2743" s="65"/>
      <c r="F2743" s="65"/>
      <c r="G2743" s="65"/>
      <c r="H2743" s="113"/>
    </row>
    <row r="2744" spans="1:8">
      <c r="A2744" s="65"/>
      <c r="B2744" s="65"/>
      <c r="C2744" s="65"/>
      <c r="D2744" s="65"/>
      <c r="E2744" s="65"/>
      <c r="F2744" s="65"/>
      <c r="G2744" s="65"/>
      <c r="H2744" s="113"/>
    </row>
    <row r="2745" spans="1:8">
      <c r="A2745" s="65"/>
      <c r="B2745" s="65"/>
      <c r="C2745" s="65"/>
      <c r="D2745" s="65"/>
      <c r="E2745" s="65"/>
      <c r="F2745" s="65"/>
      <c r="G2745" s="65"/>
      <c r="H2745" s="113"/>
    </row>
    <row r="2746" spans="1:8">
      <c r="A2746" s="65"/>
      <c r="B2746" s="65"/>
      <c r="C2746" s="65"/>
      <c r="D2746" s="65"/>
      <c r="E2746" s="65"/>
      <c r="F2746" s="65"/>
      <c r="G2746" s="65"/>
      <c r="H2746" s="113"/>
    </row>
    <row r="2747" spans="1:8">
      <c r="A2747" s="65"/>
      <c r="B2747" s="65"/>
      <c r="C2747" s="65"/>
      <c r="D2747" s="65"/>
      <c r="E2747" s="65"/>
      <c r="F2747" s="65"/>
      <c r="G2747" s="65"/>
      <c r="H2747" s="113"/>
    </row>
    <row r="2748" spans="1:8">
      <c r="A2748" s="65"/>
      <c r="B2748" s="65"/>
      <c r="C2748" s="65"/>
      <c r="D2748" s="65"/>
      <c r="E2748" s="65"/>
      <c r="F2748" s="65"/>
      <c r="G2748" s="65"/>
      <c r="H2748" s="113"/>
    </row>
    <row r="2749" spans="1:8">
      <c r="A2749" s="65"/>
      <c r="B2749" s="65"/>
      <c r="C2749" s="65"/>
      <c r="D2749" s="65"/>
      <c r="E2749" s="65"/>
      <c r="F2749" s="65"/>
      <c r="G2749" s="65"/>
      <c r="H2749" s="113"/>
    </row>
    <row r="2750" spans="1:8">
      <c r="A2750" s="65"/>
      <c r="B2750" s="65"/>
      <c r="C2750" s="65"/>
      <c r="D2750" s="65"/>
      <c r="E2750" s="65"/>
      <c r="F2750" s="65"/>
      <c r="G2750" s="65"/>
      <c r="H2750" s="113"/>
    </row>
    <row r="2751" spans="1:8">
      <c r="A2751" s="65"/>
      <c r="B2751" s="65"/>
      <c r="C2751" s="65"/>
      <c r="D2751" s="65"/>
      <c r="E2751" s="65"/>
      <c r="F2751" s="65"/>
      <c r="G2751" s="65"/>
      <c r="H2751" s="113"/>
    </row>
    <row r="2752" spans="1:8">
      <c r="A2752" s="65"/>
      <c r="B2752" s="65"/>
      <c r="C2752" s="65"/>
      <c r="D2752" s="65"/>
      <c r="E2752" s="65"/>
      <c r="F2752" s="65"/>
      <c r="G2752" s="65"/>
      <c r="H2752" s="113"/>
    </row>
    <row r="2753" spans="1:8">
      <c r="A2753" s="65"/>
      <c r="B2753" s="65"/>
      <c r="C2753" s="65"/>
      <c r="D2753" s="65"/>
      <c r="E2753" s="65"/>
      <c r="F2753" s="65"/>
      <c r="G2753" s="65"/>
      <c r="H2753" s="113"/>
    </row>
    <row r="2754" spans="1:8">
      <c r="A2754" s="65"/>
      <c r="B2754" s="65"/>
      <c r="C2754" s="65"/>
      <c r="D2754" s="65"/>
      <c r="E2754" s="65"/>
      <c r="F2754" s="65"/>
      <c r="G2754" s="65"/>
      <c r="H2754" s="113"/>
    </row>
    <row r="2755" spans="1:8">
      <c r="A2755" s="65"/>
      <c r="B2755" s="65"/>
      <c r="C2755" s="65"/>
      <c r="D2755" s="65"/>
      <c r="E2755" s="65"/>
      <c r="F2755" s="65"/>
      <c r="G2755" s="65"/>
      <c r="H2755" s="113"/>
    </row>
    <row r="2756" spans="1:8">
      <c r="A2756" s="65"/>
      <c r="B2756" s="65"/>
      <c r="C2756" s="65"/>
      <c r="D2756" s="65"/>
      <c r="E2756" s="65"/>
      <c r="F2756" s="65"/>
      <c r="G2756" s="65"/>
      <c r="H2756" s="113"/>
    </row>
    <row r="2757" spans="1:8">
      <c r="A2757" s="65"/>
      <c r="B2757" s="65"/>
      <c r="C2757" s="65"/>
      <c r="D2757" s="65"/>
      <c r="E2757" s="65"/>
      <c r="F2757" s="65"/>
      <c r="G2757" s="65"/>
      <c r="H2757" s="113"/>
    </row>
    <row r="2758" spans="1:8">
      <c r="A2758" s="65"/>
      <c r="B2758" s="65"/>
      <c r="C2758" s="65"/>
      <c r="D2758" s="65"/>
      <c r="E2758" s="65"/>
      <c r="F2758" s="65"/>
      <c r="G2758" s="65"/>
      <c r="H2758" s="113"/>
    </row>
    <row r="2759" spans="1:8">
      <c r="A2759" s="65"/>
      <c r="B2759" s="65"/>
      <c r="C2759" s="65"/>
      <c r="D2759" s="65"/>
      <c r="E2759" s="65"/>
      <c r="F2759" s="65"/>
      <c r="G2759" s="65"/>
      <c r="H2759" s="113"/>
    </row>
    <row r="2760" spans="1:8">
      <c r="A2760" s="65"/>
      <c r="B2760" s="65"/>
      <c r="C2760" s="65"/>
      <c r="D2760" s="65"/>
      <c r="E2760" s="65"/>
      <c r="F2760" s="65"/>
      <c r="G2760" s="65"/>
      <c r="H2760" s="113"/>
    </row>
    <row r="2761" spans="1:8">
      <c r="A2761" s="65"/>
      <c r="B2761" s="65"/>
      <c r="C2761" s="65"/>
      <c r="D2761" s="65"/>
      <c r="E2761" s="65"/>
      <c r="F2761" s="65"/>
      <c r="G2761" s="65"/>
      <c r="H2761" s="113"/>
    </row>
    <row r="2762" spans="1:8">
      <c r="A2762" s="65"/>
      <c r="B2762" s="65"/>
      <c r="C2762" s="65"/>
      <c r="D2762" s="65"/>
      <c r="E2762" s="65"/>
      <c r="F2762" s="65"/>
      <c r="G2762" s="65"/>
      <c r="H2762" s="113"/>
    </row>
    <row r="2763" spans="1:8">
      <c r="A2763" s="65"/>
      <c r="B2763" s="65"/>
      <c r="C2763" s="65"/>
      <c r="D2763" s="65"/>
      <c r="E2763" s="65"/>
      <c r="F2763" s="65"/>
      <c r="G2763" s="65"/>
      <c r="H2763" s="113"/>
    </row>
    <row r="2764" spans="1:8">
      <c r="A2764" s="65"/>
      <c r="B2764" s="65"/>
      <c r="C2764" s="65"/>
      <c r="D2764" s="65"/>
      <c r="E2764" s="65"/>
      <c r="F2764" s="65"/>
      <c r="G2764" s="65"/>
      <c r="H2764" s="113"/>
    </row>
    <row r="2765" spans="1:8">
      <c r="A2765" s="65"/>
      <c r="B2765" s="65"/>
      <c r="C2765" s="65"/>
      <c r="D2765" s="65"/>
      <c r="E2765" s="65"/>
      <c r="F2765" s="65"/>
      <c r="G2765" s="65"/>
      <c r="H2765" s="113"/>
    </row>
    <row r="2766" spans="1:8">
      <c r="A2766" s="65"/>
      <c r="B2766" s="65"/>
      <c r="C2766" s="65"/>
      <c r="D2766" s="65"/>
      <c r="E2766" s="65"/>
      <c r="F2766" s="65"/>
      <c r="G2766" s="65"/>
      <c r="H2766" s="113"/>
    </row>
    <row r="2767" spans="1:8">
      <c r="A2767" s="65"/>
      <c r="B2767" s="65"/>
      <c r="C2767" s="65"/>
      <c r="D2767" s="65"/>
      <c r="E2767" s="65"/>
      <c r="F2767" s="65"/>
      <c r="G2767" s="65"/>
      <c r="H2767" s="113"/>
    </row>
    <row r="2768" spans="1:8">
      <c r="A2768" s="65"/>
      <c r="B2768" s="65"/>
      <c r="C2768" s="65"/>
      <c r="D2768" s="65"/>
      <c r="E2768" s="65"/>
      <c r="F2768" s="65"/>
      <c r="G2768" s="65"/>
      <c r="H2768" s="113"/>
    </row>
    <row r="2769" spans="1:8">
      <c r="A2769" s="65"/>
      <c r="B2769" s="65"/>
      <c r="C2769" s="65"/>
      <c r="D2769" s="65"/>
      <c r="E2769" s="65"/>
      <c r="F2769" s="65"/>
      <c r="G2769" s="65"/>
      <c r="H2769" s="113"/>
    </row>
    <row r="2770" spans="1:8">
      <c r="A2770" s="65"/>
      <c r="B2770" s="65"/>
      <c r="C2770" s="65"/>
      <c r="D2770" s="65"/>
      <c r="E2770" s="65"/>
      <c r="F2770" s="65"/>
      <c r="G2770" s="65"/>
      <c r="H2770" s="113"/>
    </row>
    <row r="2771" spans="1:8">
      <c r="A2771" s="65"/>
      <c r="B2771" s="65"/>
      <c r="C2771" s="65"/>
      <c r="D2771" s="65"/>
      <c r="E2771" s="65"/>
      <c r="F2771" s="65"/>
      <c r="G2771" s="65"/>
      <c r="H2771" s="113"/>
    </row>
    <row r="2772" spans="1:8">
      <c r="A2772" s="65"/>
      <c r="B2772" s="65"/>
      <c r="C2772" s="65"/>
      <c r="D2772" s="65"/>
      <c r="E2772" s="65"/>
      <c r="F2772" s="65"/>
      <c r="G2772" s="65"/>
      <c r="H2772" s="113"/>
    </row>
    <row r="2773" spans="1:8">
      <c r="A2773" s="65"/>
      <c r="B2773" s="65"/>
      <c r="C2773" s="65"/>
      <c r="D2773" s="65"/>
      <c r="E2773" s="65"/>
      <c r="F2773" s="65"/>
      <c r="G2773" s="65"/>
      <c r="H2773" s="113"/>
    </row>
    <row r="2774" spans="1:8">
      <c r="A2774" s="65"/>
      <c r="B2774" s="65"/>
      <c r="C2774" s="65"/>
      <c r="D2774" s="65"/>
      <c r="E2774" s="65"/>
      <c r="F2774" s="65"/>
      <c r="G2774" s="65"/>
      <c r="H2774" s="113"/>
    </row>
    <row r="2775" spans="1:8">
      <c r="A2775" s="65"/>
      <c r="B2775" s="65"/>
      <c r="C2775" s="65"/>
      <c r="D2775" s="65"/>
      <c r="E2775" s="65"/>
      <c r="F2775" s="65"/>
      <c r="G2775" s="65"/>
      <c r="H2775" s="113"/>
    </row>
    <row r="2776" spans="1:8">
      <c r="A2776" s="65"/>
      <c r="B2776" s="65"/>
      <c r="C2776" s="65"/>
      <c r="D2776" s="65"/>
      <c r="E2776" s="65"/>
      <c r="F2776" s="65"/>
      <c r="G2776" s="65"/>
      <c r="H2776" s="113"/>
    </row>
    <row r="2777" spans="1:8">
      <c r="A2777" s="65"/>
      <c r="B2777" s="65"/>
      <c r="C2777" s="65"/>
      <c r="D2777" s="65"/>
      <c r="E2777" s="65"/>
      <c r="F2777" s="65"/>
      <c r="G2777" s="65"/>
      <c r="H2777" s="113"/>
    </row>
    <row r="2778" spans="1:8">
      <c r="A2778" s="65"/>
      <c r="B2778" s="65"/>
      <c r="C2778" s="65"/>
      <c r="D2778" s="65"/>
      <c r="E2778" s="65"/>
      <c r="F2778" s="65"/>
      <c r="G2778" s="65"/>
      <c r="H2778" s="113"/>
    </row>
    <row r="2779" spans="1:8">
      <c r="A2779" s="65"/>
      <c r="B2779" s="65"/>
      <c r="C2779" s="65"/>
      <c r="D2779" s="65"/>
      <c r="E2779" s="65"/>
      <c r="F2779" s="65"/>
      <c r="G2779" s="65"/>
      <c r="H2779" s="113"/>
    </row>
    <row r="2780" spans="1:8">
      <c r="A2780" s="65"/>
      <c r="B2780" s="65"/>
      <c r="C2780" s="65"/>
      <c r="D2780" s="65"/>
      <c r="E2780" s="65"/>
      <c r="F2780" s="65"/>
      <c r="G2780" s="65"/>
      <c r="H2780" s="113"/>
    </row>
    <row r="2781" spans="1:8">
      <c r="A2781" s="65"/>
      <c r="B2781" s="65"/>
      <c r="C2781" s="65"/>
      <c r="D2781" s="65"/>
      <c r="E2781" s="65"/>
      <c r="F2781" s="65"/>
      <c r="G2781" s="65"/>
      <c r="H2781" s="113"/>
    </row>
    <row r="2782" spans="1:8">
      <c r="A2782" s="65"/>
      <c r="B2782" s="65"/>
      <c r="C2782" s="65"/>
      <c r="D2782" s="65"/>
      <c r="E2782" s="65"/>
      <c r="F2782" s="65"/>
      <c r="G2782" s="65"/>
      <c r="H2782" s="113"/>
    </row>
    <row r="2783" spans="1:8">
      <c r="A2783" s="65"/>
      <c r="B2783" s="65"/>
      <c r="C2783" s="65"/>
      <c r="D2783" s="65"/>
      <c r="E2783" s="65"/>
      <c r="F2783" s="65"/>
      <c r="G2783" s="65"/>
      <c r="H2783" s="113"/>
    </row>
    <row r="2784" spans="1:8">
      <c r="A2784" s="65"/>
      <c r="B2784" s="65"/>
      <c r="C2784" s="65"/>
      <c r="D2784" s="65"/>
      <c r="E2784" s="65"/>
      <c r="F2784" s="65"/>
      <c r="G2784" s="65"/>
      <c r="H2784" s="113"/>
    </row>
    <row r="2785" spans="1:8">
      <c r="A2785" s="65"/>
      <c r="B2785" s="65"/>
      <c r="C2785" s="65"/>
      <c r="D2785" s="65"/>
      <c r="E2785" s="65"/>
      <c r="F2785" s="65"/>
      <c r="G2785" s="65"/>
      <c r="H2785" s="113"/>
    </row>
    <row r="2786" spans="1:8">
      <c r="A2786" s="65"/>
      <c r="B2786" s="65"/>
      <c r="C2786" s="65"/>
      <c r="D2786" s="65"/>
      <c r="E2786" s="65"/>
      <c r="F2786" s="65"/>
      <c r="G2786" s="65"/>
      <c r="H2786" s="113"/>
    </row>
    <row r="2787" spans="1:8">
      <c r="A2787" s="65"/>
      <c r="B2787" s="65"/>
      <c r="C2787" s="65"/>
      <c r="D2787" s="65"/>
      <c r="E2787" s="65"/>
      <c r="F2787" s="65"/>
      <c r="G2787" s="65"/>
      <c r="H2787" s="113"/>
    </row>
    <row r="2788" spans="1:8">
      <c r="A2788" s="65"/>
      <c r="B2788" s="65"/>
      <c r="C2788" s="65"/>
      <c r="D2788" s="65"/>
      <c r="E2788" s="65"/>
      <c r="F2788" s="65"/>
      <c r="G2788" s="65"/>
      <c r="H2788" s="113"/>
    </row>
    <row r="2789" spans="1:8">
      <c r="A2789" s="65"/>
      <c r="B2789" s="65"/>
      <c r="C2789" s="65"/>
      <c r="D2789" s="65"/>
      <c r="E2789" s="65"/>
      <c r="F2789" s="65"/>
      <c r="G2789" s="65"/>
      <c r="H2789" s="113"/>
    </row>
    <row r="2790" spans="1:8">
      <c r="A2790" s="65"/>
      <c r="B2790" s="65"/>
      <c r="C2790" s="65"/>
      <c r="D2790" s="65"/>
      <c r="E2790" s="65"/>
      <c r="F2790" s="65"/>
      <c r="G2790" s="65"/>
      <c r="H2790" s="113"/>
    </row>
    <row r="2791" spans="1:8">
      <c r="A2791" s="65"/>
      <c r="B2791" s="65"/>
      <c r="C2791" s="65"/>
      <c r="D2791" s="65"/>
      <c r="E2791" s="65"/>
      <c r="F2791" s="65"/>
      <c r="G2791" s="65"/>
      <c r="H2791" s="113"/>
    </row>
    <row r="2792" spans="1:8">
      <c r="A2792" s="65"/>
      <c r="B2792" s="65"/>
      <c r="C2792" s="65"/>
      <c r="D2792" s="65"/>
      <c r="E2792" s="65"/>
      <c r="F2792" s="65"/>
      <c r="G2792" s="65"/>
      <c r="H2792" s="113"/>
    </row>
    <row r="2793" spans="1:8">
      <c r="A2793" s="65"/>
      <c r="B2793" s="65"/>
      <c r="C2793" s="65"/>
      <c r="D2793" s="65"/>
      <c r="E2793" s="65"/>
      <c r="F2793" s="65"/>
      <c r="G2793" s="65"/>
      <c r="H2793" s="113"/>
    </row>
    <row r="2794" spans="1:8">
      <c r="A2794" s="65"/>
      <c r="B2794" s="65"/>
      <c r="C2794" s="65"/>
      <c r="D2794" s="65"/>
      <c r="E2794" s="65"/>
      <c r="F2794" s="65"/>
      <c r="G2794" s="65"/>
      <c r="H2794" s="113"/>
    </row>
    <row r="2795" spans="1:8">
      <c r="A2795" s="65"/>
      <c r="B2795" s="65"/>
      <c r="C2795" s="65"/>
      <c r="D2795" s="65"/>
      <c r="E2795" s="65"/>
      <c r="F2795" s="65"/>
      <c r="G2795" s="65"/>
      <c r="H2795" s="113"/>
    </row>
    <row r="2796" spans="1:8">
      <c r="A2796" s="65"/>
      <c r="B2796" s="65"/>
      <c r="C2796" s="65"/>
      <c r="D2796" s="65"/>
      <c r="E2796" s="65"/>
      <c r="F2796" s="65"/>
      <c r="G2796" s="65"/>
      <c r="H2796" s="113"/>
    </row>
    <row r="2797" spans="1:8">
      <c r="A2797" s="65"/>
      <c r="B2797" s="65"/>
      <c r="C2797" s="65"/>
      <c r="D2797" s="65"/>
      <c r="E2797" s="65"/>
      <c r="F2797" s="65"/>
      <c r="G2797" s="65"/>
      <c r="H2797" s="113"/>
    </row>
    <row r="2798" spans="1:8">
      <c r="A2798" s="65"/>
      <c r="B2798" s="65"/>
      <c r="C2798" s="65"/>
      <c r="D2798" s="65"/>
      <c r="E2798" s="65"/>
      <c r="F2798" s="65"/>
      <c r="G2798" s="65"/>
      <c r="H2798" s="113"/>
    </row>
    <row r="2799" spans="1:8">
      <c r="A2799" s="65"/>
      <c r="B2799" s="65"/>
      <c r="C2799" s="65"/>
      <c r="D2799" s="65"/>
      <c r="E2799" s="65"/>
      <c r="F2799" s="65"/>
      <c r="G2799" s="65"/>
      <c r="H2799" s="113"/>
    </row>
    <row r="2800" spans="1:8">
      <c r="A2800" s="65"/>
      <c r="B2800" s="65"/>
      <c r="C2800" s="65"/>
      <c r="D2800" s="65"/>
      <c r="E2800" s="65"/>
      <c r="F2800" s="65"/>
      <c r="G2800" s="65"/>
      <c r="H2800" s="113"/>
    </row>
    <row r="2801" spans="1:8">
      <c r="A2801" s="65"/>
      <c r="B2801" s="65"/>
      <c r="C2801" s="65"/>
      <c r="D2801" s="65"/>
      <c r="E2801" s="65"/>
      <c r="F2801" s="65"/>
      <c r="G2801" s="65"/>
      <c r="H2801" s="113"/>
    </row>
    <row r="2802" spans="1:8">
      <c r="A2802" s="65"/>
      <c r="B2802" s="65"/>
      <c r="C2802" s="65"/>
      <c r="D2802" s="65"/>
      <c r="E2802" s="65"/>
      <c r="F2802" s="65"/>
      <c r="G2802" s="65"/>
      <c r="H2802" s="113"/>
    </row>
    <row r="2803" spans="1:8">
      <c r="A2803" s="65"/>
      <c r="B2803" s="65"/>
      <c r="C2803" s="65"/>
      <c r="D2803" s="65"/>
      <c r="E2803" s="65"/>
      <c r="F2803" s="65"/>
      <c r="G2803" s="65"/>
      <c r="H2803" s="113"/>
    </row>
    <row r="2804" spans="1:8">
      <c r="A2804" s="65"/>
      <c r="B2804" s="65"/>
      <c r="C2804" s="65"/>
      <c r="D2804" s="65"/>
      <c r="E2804" s="65"/>
      <c r="F2804" s="65"/>
      <c r="G2804" s="65"/>
      <c r="H2804" s="113"/>
    </row>
    <row r="2805" spans="1:8">
      <c r="A2805" s="65"/>
      <c r="B2805" s="65"/>
      <c r="C2805" s="65"/>
      <c r="D2805" s="65"/>
      <c r="E2805" s="65"/>
      <c r="F2805" s="65"/>
      <c r="G2805" s="65"/>
      <c r="H2805" s="113"/>
    </row>
    <row r="2806" spans="1:8">
      <c r="A2806" s="65"/>
      <c r="B2806" s="65"/>
      <c r="C2806" s="65"/>
      <c r="D2806" s="65"/>
      <c r="E2806" s="65"/>
      <c r="F2806" s="65"/>
      <c r="G2806" s="65"/>
      <c r="H2806" s="113"/>
    </row>
    <row r="2807" spans="1:8">
      <c r="A2807" s="65"/>
      <c r="B2807" s="65"/>
      <c r="C2807" s="65"/>
      <c r="D2807" s="65"/>
      <c r="E2807" s="65"/>
      <c r="F2807" s="65"/>
      <c r="G2807" s="65"/>
      <c r="H2807" s="113"/>
    </row>
    <row r="2808" spans="1:8">
      <c r="A2808" s="65"/>
      <c r="B2808" s="65"/>
      <c r="C2808" s="65"/>
      <c r="D2808" s="65"/>
      <c r="E2808" s="65"/>
      <c r="F2808" s="65"/>
      <c r="G2808" s="65"/>
      <c r="H2808" s="113"/>
    </row>
    <row r="2809" spans="1:8">
      <c r="A2809" s="65"/>
      <c r="B2809" s="65"/>
      <c r="C2809" s="65"/>
      <c r="D2809" s="65"/>
      <c r="E2809" s="65"/>
      <c r="F2809" s="65"/>
      <c r="G2809" s="65"/>
      <c r="H2809" s="113"/>
    </row>
    <row r="2810" spans="1:8">
      <c r="A2810" s="65"/>
      <c r="B2810" s="65"/>
      <c r="C2810" s="65"/>
      <c r="D2810" s="65"/>
      <c r="E2810" s="65"/>
      <c r="F2810" s="65"/>
      <c r="G2810" s="65"/>
      <c r="H2810" s="113"/>
    </row>
    <row r="2811" spans="1:8">
      <c r="A2811" s="65"/>
      <c r="B2811" s="65"/>
      <c r="C2811" s="65"/>
      <c r="D2811" s="65"/>
      <c r="E2811" s="65"/>
      <c r="F2811" s="65"/>
      <c r="G2811" s="65"/>
      <c r="H2811" s="113"/>
    </row>
    <row r="2812" spans="1:8">
      <c r="A2812" s="65"/>
      <c r="B2812" s="65"/>
      <c r="C2812" s="65"/>
      <c r="D2812" s="65"/>
      <c r="E2812" s="65"/>
      <c r="F2812" s="65"/>
      <c r="G2812" s="65"/>
      <c r="H2812" s="113"/>
    </row>
    <row r="2813" spans="1:8">
      <c r="A2813" s="65"/>
      <c r="B2813" s="65"/>
      <c r="C2813" s="65"/>
      <c r="D2813" s="65"/>
      <c r="E2813" s="65"/>
      <c r="F2813" s="65"/>
      <c r="G2813" s="65"/>
      <c r="H2813" s="113"/>
    </row>
    <row r="2814" spans="1:8">
      <c r="A2814" s="65"/>
      <c r="B2814" s="65"/>
      <c r="C2814" s="65"/>
      <c r="D2814" s="65"/>
      <c r="E2814" s="65"/>
      <c r="F2814" s="65"/>
      <c r="G2814" s="65"/>
      <c r="H2814" s="113"/>
    </row>
    <row r="2815" spans="1:8">
      <c r="A2815" s="65"/>
      <c r="B2815" s="65"/>
      <c r="C2815" s="65"/>
      <c r="D2815" s="65"/>
      <c r="E2815" s="65"/>
      <c r="F2815" s="65"/>
      <c r="G2815" s="65"/>
      <c r="H2815" s="113"/>
    </row>
    <row r="2816" spans="1:8">
      <c r="A2816" s="65"/>
      <c r="B2816" s="65"/>
      <c r="C2816" s="65"/>
      <c r="D2816" s="65"/>
      <c r="E2816" s="65"/>
      <c r="F2816" s="65"/>
      <c r="G2816" s="65"/>
      <c r="H2816" s="113"/>
    </row>
    <row r="2817" spans="1:8">
      <c r="A2817" s="65"/>
      <c r="B2817" s="65"/>
      <c r="C2817" s="65"/>
      <c r="D2817" s="65"/>
      <c r="E2817" s="65"/>
      <c r="F2817" s="65"/>
      <c r="G2817" s="65"/>
      <c r="H2817" s="113"/>
    </row>
    <row r="2818" spans="1:8">
      <c r="A2818" s="65"/>
      <c r="B2818" s="65"/>
      <c r="C2818" s="65"/>
      <c r="D2818" s="65"/>
      <c r="E2818" s="65"/>
      <c r="F2818" s="65"/>
      <c r="G2818" s="65"/>
      <c r="H2818" s="113"/>
    </row>
    <row r="2819" spans="1:8">
      <c r="A2819" s="65"/>
      <c r="B2819" s="65"/>
      <c r="C2819" s="65"/>
      <c r="D2819" s="65"/>
      <c r="E2819" s="65"/>
      <c r="F2819" s="65"/>
      <c r="G2819" s="65"/>
      <c r="H2819" s="113"/>
    </row>
    <row r="2820" spans="1:8">
      <c r="A2820" s="65"/>
      <c r="B2820" s="65"/>
      <c r="C2820" s="65"/>
      <c r="D2820" s="65"/>
      <c r="E2820" s="65"/>
      <c r="F2820" s="65"/>
      <c r="G2820" s="65"/>
      <c r="H2820" s="113"/>
    </row>
    <row r="2821" spans="1:8">
      <c r="A2821" s="65"/>
      <c r="B2821" s="65"/>
      <c r="C2821" s="65"/>
      <c r="D2821" s="65"/>
      <c r="E2821" s="65"/>
      <c r="F2821" s="65"/>
      <c r="G2821" s="65"/>
      <c r="H2821" s="113"/>
    </row>
    <row r="2822" spans="1:8">
      <c r="A2822" s="65"/>
      <c r="B2822" s="65"/>
      <c r="C2822" s="65"/>
      <c r="D2822" s="65"/>
      <c r="E2822" s="65"/>
      <c r="F2822" s="65"/>
      <c r="G2822" s="65"/>
      <c r="H2822" s="113"/>
    </row>
    <row r="2823" spans="1:8">
      <c r="A2823" s="65"/>
      <c r="B2823" s="65"/>
      <c r="C2823" s="65"/>
      <c r="D2823" s="65"/>
      <c r="E2823" s="65"/>
      <c r="F2823" s="65"/>
      <c r="G2823" s="65"/>
      <c r="H2823" s="113"/>
    </row>
    <row r="2824" spans="1:8">
      <c r="A2824" s="65"/>
      <c r="B2824" s="65"/>
      <c r="C2824" s="65"/>
      <c r="D2824" s="65"/>
      <c r="E2824" s="65"/>
      <c r="F2824" s="65"/>
      <c r="G2824" s="65"/>
      <c r="H2824" s="113"/>
    </row>
    <row r="2825" spans="1:8">
      <c r="A2825" s="65"/>
      <c r="B2825" s="65"/>
      <c r="C2825" s="65"/>
      <c r="D2825" s="65"/>
      <c r="E2825" s="65"/>
      <c r="F2825" s="65"/>
      <c r="G2825" s="65"/>
      <c r="H2825" s="113"/>
    </row>
    <row r="2826" spans="1:8">
      <c r="A2826" s="65"/>
      <c r="B2826" s="65"/>
      <c r="C2826" s="65"/>
      <c r="D2826" s="65"/>
      <c r="E2826" s="65"/>
      <c r="F2826" s="65"/>
      <c r="G2826" s="65"/>
      <c r="H2826" s="113"/>
    </row>
    <row r="2827" spans="1:8">
      <c r="A2827" s="65"/>
      <c r="B2827" s="65"/>
      <c r="C2827" s="65"/>
      <c r="D2827" s="65"/>
      <c r="E2827" s="65"/>
      <c r="F2827" s="65"/>
      <c r="G2827" s="65"/>
      <c r="H2827" s="113"/>
    </row>
    <row r="2828" spans="1:8">
      <c r="A2828" s="65"/>
      <c r="B2828" s="65"/>
      <c r="C2828" s="65"/>
      <c r="D2828" s="65"/>
      <c r="E2828" s="65"/>
      <c r="F2828" s="65"/>
      <c r="G2828" s="65"/>
      <c r="H2828" s="113"/>
    </row>
    <row r="2829" spans="1:8">
      <c r="A2829" s="65"/>
      <c r="B2829" s="65"/>
      <c r="C2829" s="65"/>
      <c r="D2829" s="65"/>
      <c r="E2829" s="65"/>
      <c r="F2829" s="65"/>
      <c r="G2829" s="65"/>
      <c r="H2829" s="113"/>
    </row>
    <row r="2830" spans="1:8">
      <c r="A2830" s="65"/>
      <c r="B2830" s="65"/>
      <c r="C2830" s="65"/>
      <c r="D2830" s="65"/>
      <c r="E2830" s="65"/>
      <c r="F2830" s="65"/>
      <c r="G2830" s="65"/>
      <c r="H2830" s="113"/>
    </row>
    <row r="2831" spans="1:8">
      <c r="A2831" s="65"/>
      <c r="B2831" s="65"/>
      <c r="C2831" s="65"/>
      <c r="D2831" s="65"/>
      <c r="E2831" s="65"/>
      <c r="F2831" s="65"/>
      <c r="G2831" s="65"/>
      <c r="H2831" s="113"/>
    </row>
    <row r="2832" spans="1:8">
      <c r="A2832" s="65"/>
      <c r="B2832" s="65"/>
      <c r="C2832" s="65"/>
      <c r="D2832" s="65"/>
      <c r="E2832" s="65"/>
      <c r="F2832" s="65"/>
      <c r="G2832" s="65"/>
      <c r="H2832" s="113"/>
    </row>
    <row r="2833" spans="1:8">
      <c r="A2833" s="65"/>
      <c r="B2833" s="65"/>
      <c r="C2833" s="65"/>
      <c r="D2833" s="65"/>
      <c r="E2833" s="65"/>
      <c r="F2833" s="65"/>
      <c r="G2833" s="65"/>
      <c r="H2833" s="113"/>
    </row>
    <row r="2834" spans="1:8">
      <c r="A2834" s="65"/>
      <c r="B2834" s="65"/>
      <c r="C2834" s="65"/>
      <c r="D2834" s="65"/>
      <c r="E2834" s="65"/>
      <c r="F2834" s="65"/>
      <c r="G2834" s="65"/>
      <c r="H2834" s="113"/>
    </row>
    <row r="2835" spans="1:8">
      <c r="A2835" s="65"/>
      <c r="B2835" s="65"/>
      <c r="C2835" s="65"/>
      <c r="D2835" s="65"/>
      <c r="E2835" s="65"/>
      <c r="F2835" s="65"/>
      <c r="G2835" s="65"/>
      <c r="H2835" s="113"/>
    </row>
    <row r="2836" spans="1:8">
      <c r="A2836" s="65"/>
      <c r="B2836" s="65"/>
      <c r="C2836" s="65"/>
      <c r="D2836" s="65"/>
      <c r="E2836" s="65"/>
      <c r="F2836" s="65"/>
      <c r="G2836" s="65"/>
      <c r="H2836" s="113"/>
    </row>
    <row r="2837" spans="1:8">
      <c r="A2837" s="65"/>
      <c r="B2837" s="65"/>
      <c r="C2837" s="65"/>
      <c r="D2837" s="65"/>
      <c r="E2837" s="65"/>
      <c r="F2837" s="65"/>
      <c r="G2837" s="65"/>
      <c r="H2837" s="113"/>
    </row>
    <row r="2838" spans="1:8">
      <c r="A2838" s="65"/>
      <c r="B2838" s="65"/>
      <c r="C2838" s="65"/>
      <c r="D2838" s="65"/>
      <c r="E2838" s="65"/>
      <c r="F2838" s="65"/>
      <c r="G2838" s="65"/>
      <c r="H2838" s="113"/>
    </row>
    <row r="2839" spans="1:8">
      <c r="A2839" s="65"/>
      <c r="B2839" s="65"/>
      <c r="C2839" s="65"/>
      <c r="D2839" s="65"/>
      <c r="E2839" s="65"/>
      <c r="F2839" s="65"/>
      <c r="G2839" s="65"/>
      <c r="H2839" s="113"/>
    </row>
    <row r="2840" spans="1:8">
      <c r="A2840" s="65"/>
      <c r="B2840" s="65"/>
      <c r="C2840" s="65"/>
      <c r="D2840" s="65"/>
      <c r="E2840" s="65"/>
      <c r="F2840" s="65"/>
      <c r="G2840" s="65"/>
      <c r="H2840" s="113"/>
    </row>
    <row r="2841" spans="1:8">
      <c r="A2841" s="65"/>
      <c r="B2841" s="65"/>
      <c r="C2841" s="65"/>
      <c r="D2841" s="65"/>
      <c r="E2841" s="65"/>
      <c r="F2841" s="65"/>
      <c r="G2841" s="65"/>
      <c r="H2841" s="113"/>
    </row>
    <row r="2842" spans="1:8">
      <c r="A2842" s="65"/>
      <c r="B2842" s="65"/>
      <c r="C2842" s="65"/>
      <c r="D2842" s="65"/>
      <c r="E2842" s="65"/>
      <c r="F2842" s="65"/>
      <c r="G2842" s="65"/>
      <c r="H2842" s="113"/>
    </row>
    <row r="2843" spans="1:8">
      <c r="A2843" s="65"/>
      <c r="B2843" s="65"/>
      <c r="C2843" s="65"/>
      <c r="D2843" s="65"/>
      <c r="E2843" s="65"/>
      <c r="F2843" s="65"/>
      <c r="G2843" s="65"/>
      <c r="H2843" s="113"/>
    </row>
    <row r="2844" spans="1:8">
      <c r="A2844" s="65"/>
      <c r="B2844" s="65"/>
      <c r="C2844" s="65"/>
      <c r="D2844" s="65"/>
      <c r="E2844" s="65"/>
      <c r="F2844" s="65"/>
      <c r="G2844" s="65"/>
      <c r="H2844" s="113"/>
    </row>
    <row r="2845" spans="1:8">
      <c r="A2845" s="65"/>
      <c r="B2845" s="65"/>
      <c r="C2845" s="65"/>
      <c r="D2845" s="65"/>
      <c r="E2845" s="65"/>
      <c r="F2845" s="65"/>
      <c r="G2845" s="65"/>
      <c r="H2845" s="113"/>
    </row>
    <row r="2846" spans="1:8">
      <c r="A2846" s="65"/>
      <c r="B2846" s="65"/>
      <c r="C2846" s="65"/>
      <c r="D2846" s="65"/>
      <c r="E2846" s="65"/>
      <c r="F2846" s="65"/>
      <c r="G2846" s="65"/>
      <c r="H2846" s="113"/>
    </row>
    <row r="2847" spans="1:8">
      <c r="A2847" s="65"/>
      <c r="B2847" s="65"/>
      <c r="C2847" s="65"/>
      <c r="D2847" s="65"/>
      <c r="E2847" s="65"/>
      <c r="F2847" s="65"/>
      <c r="G2847" s="65"/>
      <c r="H2847" s="113"/>
    </row>
    <row r="2848" spans="1:8">
      <c r="A2848" s="65"/>
      <c r="B2848" s="65"/>
      <c r="C2848" s="65"/>
      <c r="D2848" s="65"/>
      <c r="E2848" s="65"/>
      <c r="F2848" s="65"/>
      <c r="G2848" s="65"/>
      <c r="H2848" s="113"/>
    </row>
    <row r="2849" spans="1:8">
      <c r="A2849" s="65"/>
      <c r="B2849" s="65"/>
      <c r="C2849" s="65"/>
      <c r="D2849" s="65"/>
      <c r="E2849" s="65"/>
      <c r="F2849" s="65"/>
      <c r="G2849" s="65"/>
      <c r="H2849" s="113"/>
    </row>
    <row r="2850" spans="1:8">
      <c r="A2850" s="65"/>
      <c r="B2850" s="65"/>
      <c r="C2850" s="65"/>
      <c r="D2850" s="65"/>
      <c r="E2850" s="65"/>
      <c r="F2850" s="65"/>
      <c r="G2850" s="65"/>
      <c r="H2850" s="113"/>
    </row>
    <row r="2851" spans="1:8">
      <c r="A2851" s="65"/>
      <c r="B2851" s="65"/>
      <c r="C2851" s="65"/>
      <c r="D2851" s="65"/>
      <c r="E2851" s="65"/>
      <c r="F2851" s="65"/>
      <c r="G2851" s="65"/>
      <c r="H2851" s="113"/>
    </row>
    <row r="2852" spans="1:8">
      <c r="A2852" s="65"/>
      <c r="B2852" s="65"/>
      <c r="C2852" s="65"/>
      <c r="D2852" s="65"/>
      <c r="E2852" s="65"/>
      <c r="F2852" s="65"/>
      <c r="G2852" s="65"/>
      <c r="H2852" s="113"/>
    </row>
    <row r="2853" spans="1:8">
      <c r="A2853" s="65"/>
      <c r="B2853" s="65"/>
      <c r="C2853" s="65"/>
      <c r="D2853" s="65"/>
      <c r="E2853" s="65"/>
      <c r="F2853" s="65"/>
      <c r="G2853" s="65"/>
      <c r="H2853" s="113"/>
    </row>
    <row r="2854" spans="1:8">
      <c r="A2854" s="65"/>
      <c r="B2854" s="65"/>
      <c r="C2854" s="65"/>
      <c r="D2854" s="65"/>
      <c r="E2854" s="65"/>
      <c r="F2854" s="65"/>
      <c r="G2854" s="65"/>
      <c r="H2854" s="113"/>
    </row>
    <row r="2855" spans="1:8">
      <c r="A2855" s="65"/>
      <c r="B2855" s="65"/>
      <c r="C2855" s="65"/>
      <c r="D2855" s="65"/>
      <c r="E2855" s="65"/>
      <c r="F2855" s="65"/>
      <c r="G2855" s="65"/>
      <c r="H2855" s="113"/>
    </row>
    <row r="2856" spans="1:8">
      <c r="A2856" s="65"/>
      <c r="B2856" s="65"/>
      <c r="C2856" s="65"/>
      <c r="D2856" s="65"/>
      <c r="E2856" s="65"/>
      <c r="F2856" s="65"/>
      <c r="G2856" s="65"/>
      <c r="H2856" s="113"/>
    </row>
    <row r="2857" spans="1:8">
      <c r="A2857" s="65"/>
      <c r="B2857" s="65"/>
      <c r="C2857" s="65"/>
      <c r="D2857" s="65"/>
      <c r="E2857" s="65"/>
      <c r="F2857" s="65"/>
      <c r="G2857" s="65"/>
      <c r="H2857" s="113"/>
    </row>
    <row r="2858" spans="1:8">
      <c r="A2858" s="65"/>
      <c r="B2858" s="65"/>
      <c r="C2858" s="65"/>
      <c r="D2858" s="65"/>
      <c r="E2858" s="65"/>
      <c r="F2858" s="65"/>
      <c r="G2858" s="65"/>
      <c r="H2858" s="113"/>
    </row>
    <row r="2859" spans="1:8">
      <c r="A2859" s="65"/>
      <c r="B2859" s="65"/>
      <c r="C2859" s="65"/>
      <c r="D2859" s="65"/>
      <c r="E2859" s="65"/>
      <c r="F2859" s="65"/>
      <c r="G2859" s="65"/>
      <c r="H2859" s="113"/>
    </row>
    <row r="2860" spans="1:8">
      <c r="A2860" s="65"/>
      <c r="B2860" s="65"/>
      <c r="C2860" s="65"/>
      <c r="D2860" s="65"/>
      <c r="E2860" s="65"/>
      <c r="F2860" s="65"/>
      <c r="G2860" s="65"/>
      <c r="H2860" s="113"/>
    </row>
    <row r="2861" spans="1:8">
      <c r="A2861" s="65"/>
      <c r="B2861" s="65"/>
      <c r="C2861" s="65"/>
      <c r="D2861" s="65"/>
      <c r="E2861" s="65"/>
      <c r="F2861" s="65"/>
      <c r="G2861" s="65"/>
      <c r="H2861" s="113"/>
    </row>
    <row r="2862" spans="1:8">
      <c r="A2862" s="65"/>
      <c r="B2862" s="65"/>
      <c r="C2862" s="65"/>
      <c r="D2862" s="65"/>
      <c r="E2862" s="65"/>
      <c r="F2862" s="65"/>
      <c r="G2862" s="65"/>
      <c r="H2862" s="113"/>
    </row>
    <row r="2863" spans="1:8">
      <c r="A2863" s="65"/>
      <c r="B2863" s="65"/>
      <c r="C2863" s="65"/>
      <c r="D2863" s="65"/>
      <c r="E2863" s="65"/>
      <c r="F2863" s="65"/>
      <c r="G2863" s="65"/>
      <c r="H2863" s="113"/>
    </row>
    <row r="2864" spans="1:8">
      <c r="A2864" s="65"/>
      <c r="B2864" s="65"/>
      <c r="C2864" s="65"/>
      <c r="D2864" s="65"/>
      <c r="E2864" s="65"/>
      <c r="F2864" s="65"/>
      <c r="G2864" s="65"/>
      <c r="H2864" s="113"/>
    </row>
    <row r="2865" spans="1:8">
      <c r="A2865" s="65"/>
      <c r="B2865" s="65"/>
      <c r="C2865" s="65"/>
      <c r="D2865" s="65"/>
      <c r="E2865" s="65"/>
      <c r="F2865" s="65"/>
      <c r="G2865" s="65"/>
      <c r="H2865" s="113"/>
    </row>
    <row r="2866" spans="1:8">
      <c r="A2866" s="65"/>
      <c r="B2866" s="65"/>
      <c r="C2866" s="65"/>
      <c r="D2866" s="65"/>
      <c r="E2866" s="65"/>
      <c r="F2866" s="65"/>
      <c r="G2866" s="65"/>
      <c r="H2866" s="113"/>
    </row>
    <row r="2867" spans="1:8">
      <c r="A2867" s="65"/>
      <c r="B2867" s="65"/>
      <c r="C2867" s="65"/>
      <c r="D2867" s="65"/>
      <c r="E2867" s="65"/>
      <c r="F2867" s="65"/>
      <c r="G2867" s="65"/>
      <c r="H2867" s="113"/>
    </row>
    <row r="2868" spans="1:8">
      <c r="A2868" s="65"/>
      <c r="B2868" s="65"/>
      <c r="C2868" s="65"/>
      <c r="D2868" s="65"/>
      <c r="E2868" s="65"/>
      <c r="F2868" s="65"/>
      <c r="G2868" s="65"/>
      <c r="H2868" s="113"/>
    </row>
    <row r="2869" spans="1:8">
      <c r="A2869" s="65"/>
      <c r="B2869" s="65"/>
      <c r="C2869" s="65"/>
      <c r="D2869" s="65"/>
      <c r="E2869" s="65"/>
      <c r="F2869" s="65"/>
      <c r="G2869" s="65"/>
      <c r="H2869" s="113"/>
    </row>
    <row r="2870" spans="1:8">
      <c r="A2870" s="65"/>
      <c r="B2870" s="65"/>
      <c r="C2870" s="65"/>
      <c r="D2870" s="65"/>
      <c r="E2870" s="65"/>
      <c r="F2870" s="65"/>
      <c r="G2870" s="65"/>
      <c r="H2870" s="113"/>
    </row>
    <row r="2871" spans="1:8">
      <c r="A2871" s="65"/>
      <c r="B2871" s="65"/>
      <c r="C2871" s="65"/>
      <c r="D2871" s="65"/>
      <c r="E2871" s="65"/>
      <c r="F2871" s="65"/>
      <c r="G2871" s="65"/>
      <c r="H2871" s="113"/>
    </row>
    <row r="2872" spans="1:8">
      <c r="A2872" s="65"/>
      <c r="B2872" s="65"/>
      <c r="C2872" s="65"/>
      <c r="D2872" s="65"/>
      <c r="E2872" s="65"/>
      <c r="F2872" s="65"/>
      <c r="G2872" s="65"/>
      <c r="H2872" s="113"/>
    </row>
    <row r="2873" spans="1:8">
      <c r="A2873" s="65"/>
      <c r="B2873" s="65"/>
      <c r="C2873" s="65"/>
      <c r="D2873" s="65"/>
      <c r="E2873" s="65"/>
      <c r="F2873" s="65"/>
      <c r="G2873" s="65"/>
      <c r="H2873" s="113"/>
    </row>
    <row r="2874" spans="1:8">
      <c r="A2874" s="65"/>
      <c r="B2874" s="65"/>
      <c r="C2874" s="65"/>
      <c r="D2874" s="65"/>
      <c r="E2874" s="65"/>
      <c r="F2874" s="65"/>
      <c r="G2874" s="65"/>
      <c r="H2874" s="113"/>
    </row>
    <row r="2875" spans="1:8">
      <c r="A2875" s="65"/>
      <c r="B2875" s="65"/>
      <c r="C2875" s="65"/>
      <c r="D2875" s="65"/>
      <c r="E2875" s="65"/>
      <c r="F2875" s="65"/>
      <c r="G2875" s="65"/>
      <c r="H2875" s="113"/>
    </row>
    <row r="2876" spans="1:8">
      <c r="A2876" s="65"/>
      <c r="B2876" s="65"/>
      <c r="C2876" s="65"/>
      <c r="D2876" s="65"/>
      <c r="E2876" s="65"/>
      <c r="F2876" s="65"/>
      <c r="G2876" s="65"/>
      <c r="H2876" s="113"/>
    </row>
    <row r="2877" spans="1:8">
      <c r="A2877" s="65"/>
      <c r="B2877" s="65"/>
      <c r="C2877" s="65"/>
      <c r="D2877" s="65"/>
      <c r="E2877" s="65"/>
      <c r="F2877" s="65"/>
      <c r="G2877" s="65"/>
      <c r="H2877" s="113"/>
    </row>
    <row r="2878" spans="1:8">
      <c r="A2878" s="65"/>
      <c r="B2878" s="65"/>
      <c r="C2878" s="65"/>
      <c r="D2878" s="65"/>
      <c r="E2878" s="65"/>
      <c r="F2878" s="65"/>
      <c r="G2878" s="65"/>
      <c r="H2878" s="113"/>
    </row>
    <row r="2879" spans="1:8">
      <c r="A2879" s="65"/>
      <c r="B2879" s="65"/>
      <c r="C2879" s="65"/>
      <c r="D2879" s="65"/>
      <c r="E2879" s="65"/>
      <c r="F2879" s="65"/>
      <c r="G2879" s="65"/>
      <c r="H2879" s="113"/>
    </row>
    <row r="2880" spans="1:8">
      <c r="A2880" s="65"/>
      <c r="B2880" s="65"/>
      <c r="C2880" s="65"/>
      <c r="D2880" s="65"/>
      <c r="E2880" s="65"/>
      <c r="F2880" s="65"/>
      <c r="G2880" s="65"/>
      <c r="H2880" s="113"/>
    </row>
    <row r="2881" spans="1:8">
      <c r="A2881" s="65"/>
      <c r="B2881" s="65"/>
      <c r="C2881" s="65"/>
      <c r="D2881" s="65"/>
      <c r="E2881" s="65"/>
      <c r="F2881" s="65"/>
      <c r="G2881" s="65"/>
      <c r="H2881" s="113"/>
    </row>
    <row r="2882" spans="1:8">
      <c r="A2882" s="65"/>
      <c r="B2882" s="65"/>
      <c r="C2882" s="65"/>
      <c r="D2882" s="65"/>
      <c r="E2882" s="65"/>
      <c r="F2882" s="65"/>
      <c r="G2882" s="65"/>
      <c r="H2882" s="113"/>
    </row>
    <row r="2883" spans="1:8">
      <c r="A2883" s="65"/>
      <c r="B2883" s="65"/>
      <c r="C2883" s="65"/>
      <c r="D2883" s="65"/>
      <c r="E2883" s="65"/>
      <c r="F2883" s="65"/>
      <c r="G2883" s="65"/>
      <c r="H2883" s="113"/>
    </row>
    <row r="2884" spans="1:8">
      <c r="A2884" s="65"/>
      <c r="B2884" s="65"/>
      <c r="C2884" s="65"/>
      <c r="D2884" s="65"/>
      <c r="E2884" s="65"/>
      <c r="F2884" s="65"/>
      <c r="G2884" s="65"/>
      <c r="H2884" s="113"/>
    </row>
    <row r="2885" spans="1:8">
      <c r="A2885" s="65"/>
      <c r="B2885" s="65"/>
      <c r="C2885" s="65"/>
      <c r="D2885" s="65"/>
      <c r="E2885" s="65"/>
      <c r="F2885" s="65"/>
      <c r="G2885" s="65"/>
      <c r="H2885" s="113"/>
    </row>
    <row r="2886" spans="1:8">
      <c r="A2886" s="65"/>
      <c r="B2886" s="65"/>
      <c r="C2886" s="65"/>
      <c r="D2886" s="65"/>
      <c r="E2886" s="65"/>
      <c r="F2886" s="65"/>
      <c r="G2886" s="65"/>
      <c r="H2886" s="113"/>
    </row>
    <row r="2887" spans="1:8">
      <c r="A2887" s="65"/>
      <c r="B2887" s="65"/>
      <c r="C2887" s="65"/>
      <c r="D2887" s="65"/>
      <c r="E2887" s="65"/>
      <c r="F2887" s="65"/>
      <c r="G2887" s="65"/>
      <c r="H2887" s="113"/>
    </row>
    <row r="2888" spans="1:8">
      <c r="A2888" s="65"/>
      <c r="B2888" s="65"/>
      <c r="C2888" s="65"/>
      <c r="D2888" s="65"/>
      <c r="E2888" s="65"/>
      <c r="F2888" s="65"/>
      <c r="G2888" s="65"/>
      <c r="H2888" s="113"/>
    </row>
    <row r="2889" spans="1:8">
      <c r="A2889" s="65"/>
      <c r="B2889" s="65"/>
      <c r="C2889" s="65"/>
      <c r="D2889" s="65"/>
      <c r="E2889" s="65"/>
      <c r="F2889" s="65"/>
      <c r="G2889" s="65"/>
      <c r="H2889" s="113"/>
    </row>
    <row r="2890" spans="1:8">
      <c r="A2890" s="65"/>
      <c r="B2890" s="65"/>
      <c r="C2890" s="65"/>
      <c r="D2890" s="65"/>
      <c r="E2890" s="65"/>
      <c r="F2890" s="65"/>
      <c r="G2890" s="65"/>
      <c r="H2890" s="113"/>
    </row>
    <row r="2891" spans="1:8">
      <c r="A2891" s="65"/>
      <c r="B2891" s="65"/>
      <c r="C2891" s="65"/>
      <c r="D2891" s="65"/>
      <c r="E2891" s="65"/>
      <c r="F2891" s="65"/>
      <c r="G2891" s="65"/>
      <c r="H2891" s="113"/>
    </row>
    <row r="2892" spans="1:8">
      <c r="A2892" s="65"/>
      <c r="B2892" s="65"/>
      <c r="C2892" s="65"/>
      <c r="D2892" s="65"/>
      <c r="E2892" s="65"/>
      <c r="F2892" s="65"/>
      <c r="G2892" s="65"/>
      <c r="H2892" s="113"/>
    </row>
    <row r="2893" spans="1:8">
      <c r="A2893" s="65"/>
      <c r="B2893" s="65"/>
      <c r="C2893" s="65"/>
      <c r="D2893" s="65"/>
      <c r="E2893" s="65"/>
      <c r="F2893" s="65"/>
      <c r="G2893" s="65"/>
      <c r="H2893" s="113"/>
    </row>
    <row r="2894" spans="1:8">
      <c r="A2894" s="65"/>
      <c r="B2894" s="65"/>
      <c r="C2894" s="65"/>
      <c r="D2894" s="65"/>
      <c r="E2894" s="65"/>
      <c r="F2894" s="65"/>
      <c r="G2894" s="65"/>
      <c r="H2894" s="113"/>
    </row>
    <row r="2895" spans="1:8">
      <c r="A2895" s="65"/>
      <c r="B2895" s="65"/>
      <c r="C2895" s="65"/>
      <c r="D2895" s="65"/>
      <c r="E2895" s="65"/>
      <c r="F2895" s="65"/>
      <c r="G2895" s="65"/>
      <c r="H2895" s="113"/>
    </row>
    <row r="2896" spans="1:8">
      <c r="A2896" s="65"/>
      <c r="B2896" s="65"/>
      <c r="C2896" s="65"/>
      <c r="D2896" s="65"/>
      <c r="E2896" s="65"/>
      <c r="F2896" s="65"/>
      <c r="G2896" s="65"/>
      <c r="H2896" s="113"/>
    </row>
    <row r="2897" spans="1:8">
      <c r="A2897" s="65"/>
      <c r="B2897" s="65"/>
      <c r="C2897" s="65"/>
      <c r="D2897" s="65"/>
      <c r="E2897" s="65"/>
      <c r="F2897" s="65"/>
      <c r="G2897" s="65"/>
      <c r="H2897" s="113"/>
    </row>
    <row r="2898" spans="1:8">
      <c r="A2898" s="65"/>
      <c r="B2898" s="65"/>
      <c r="C2898" s="65"/>
      <c r="D2898" s="65"/>
      <c r="E2898" s="65"/>
      <c r="F2898" s="65"/>
      <c r="G2898" s="65"/>
      <c r="H2898" s="113"/>
    </row>
    <row r="2899" spans="1:8">
      <c r="A2899" s="65"/>
      <c r="B2899" s="65"/>
      <c r="C2899" s="65"/>
      <c r="D2899" s="65"/>
      <c r="E2899" s="65"/>
      <c r="F2899" s="65"/>
      <c r="G2899" s="65"/>
      <c r="H2899" s="113"/>
    </row>
    <row r="2900" spans="1:8">
      <c r="A2900" s="65"/>
      <c r="B2900" s="65"/>
      <c r="C2900" s="65"/>
      <c r="D2900" s="65"/>
      <c r="E2900" s="65"/>
      <c r="F2900" s="65"/>
      <c r="G2900" s="65"/>
      <c r="H2900" s="113"/>
    </row>
    <row r="2901" spans="1:8">
      <c r="A2901" s="65"/>
      <c r="B2901" s="65"/>
      <c r="C2901" s="65"/>
      <c r="D2901" s="65"/>
      <c r="E2901" s="65"/>
      <c r="F2901" s="65"/>
      <c r="G2901" s="65"/>
      <c r="H2901" s="113"/>
    </row>
    <row r="2902" spans="1:8">
      <c r="A2902" s="65"/>
      <c r="B2902" s="65"/>
      <c r="C2902" s="65"/>
      <c r="D2902" s="65"/>
      <c r="E2902" s="65"/>
      <c r="F2902" s="65"/>
      <c r="G2902" s="65"/>
      <c r="H2902" s="113"/>
    </row>
    <row r="2903" spans="1:8">
      <c r="A2903" s="65"/>
      <c r="B2903" s="65"/>
      <c r="C2903" s="65"/>
      <c r="D2903" s="65"/>
      <c r="E2903" s="65"/>
      <c r="F2903" s="65"/>
      <c r="G2903" s="65"/>
      <c r="H2903" s="113"/>
    </row>
    <row r="2904" spans="1:8">
      <c r="A2904" s="65"/>
      <c r="B2904" s="65"/>
      <c r="C2904" s="65"/>
      <c r="D2904" s="65"/>
      <c r="E2904" s="65"/>
      <c r="F2904" s="65"/>
      <c r="G2904" s="65"/>
      <c r="H2904" s="113"/>
    </row>
    <row r="2905" spans="1:8">
      <c r="A2905" s="65"/>
      <c r="B2905" s="65"/>
      <c r="C2905" s="65"/>
      <c r="D2905" s="65"/>
      <c r="E2905" s="65"/>
      <c r="F2905" s="65"/>
      <c r="G2905" s="65"/>
      <c r="H2905" s="113"/>
    </row>
    <row r="2906" spans="1:8">
      <c r="A2906" s="65"/>
      <c r="B2906" s="65"/>
      <c r="C2906" s="65"/>
      <c r="D2906" s="65"/>
      <c r="E2906" s="65"/>
      <c r="F2906" s="65"/>
      <c r="G2906" s="65"/>
      <c r="H2906" s="113"/>
    </row>
    <row r="2907" spans="1:8">
      <c r="A2907" s="65"/>
      <c r="B2907" s="65"/>
      <c r="C2907" s="65"/>
      <c r="D2907" s="65"/>
      <c r="E2907" s="65"/>
      <c r="F2907" s="65"/>
      <c r="G2907" s="65"/>
      <c r="H2907" s="113"/>
    </row>
    <row r="2908" spans="1:8">
      <c r="A2908" s="65"/>
      <c r="B2908" s="65"/>
      <c r="C2908" s="65"/>
      <c r="D2908" s="65"/>
      <c r="E2908" s="65"/>
      <c r="F2908" s="65"/>
      <c r="G2908" s="65"/>
      <c r="H2908" s="113"/>
    </row>
    <row r="2909" spans="1:8">
      <c r="A2909" s="65"/>
      <c r="B2909" s="65"/>
      <c r="C2909" s="65"/>
      <c r="D2909" s="65"/>
      <c r="E2909" s="65"/>
      <c r="F2909" s="65"/>
      <c r="G2909" s="65"/>
      <c r="H2909" s="113"/>
    </row>
    <row r="2910" spans="1:8">
      <c r="A2910" s="65"/>
      <c r="B2910" s="65"/>
      <c r="C2910" s="65"/>
      <c r="D2910" s="65"/>
      <c r="E2910" s="65"/>
      <c r="F2910" s="65"/>
      <c r="G2910" s="65"/>
      <c r="H2910" s="113"/>
    </row>
    <row r="2911" spans="1:8">
      <c r="A2911" s="65"/>
      <c r="B2911" s="65"/>
      <c r="C2911" s="65"/>
      <c r="D2911" s="65"/>
      <c r="E2911" s="65"/>
      <c r="F2911" s="65"/>
      <c r="G2911" s="65"/>
      <c r="H2911" s="113"/>
    </row>
    <row r="2912" spans="1:8">
      <c r="A2912" s="65"/>
      <c r="B2912" s="65"/>
      <c r="C2912" s="65"/>
      <c r="D2912" s="65"/>
      <c r="E2912" s="65"/>
      <c r="F2912" s="65"/>
      <c r="G2912" s="65"/>
      <c r="H2912" s="113"/>
    </row>
    <row r="2913" spans="1:8">
      <c r="A2913" s="65"/>
      <c r="B2913" s="65"/>
      <c r="C2913" s="65"/>
      <c r="D2913" s="65"/>
      <c r="E2913" s="65"/>
      <c r="F2913" s="65"/>
      <c r="G2913" s="65"/>
      <c r="H2913" s="113"/>
    </row>
    <row r="2914" spans="1:8">
      <c r="A2914" s="65"/>
      <c r="B2914" s="65"/>
      <c r="C2914" s="65"/>
      <c r="D2914" s="65"/>
      <c r="E2914" s="65"/>
      <c r="F2914" s="65"/>
      <c r="G2914" s="65"/>
      <c r="H2914" s="113"/>
    </row>
    <row r="2915" spans="1:8">
      <c r="A2915" s="65"/>
      <c r="B2915" s="65"/>
      <c r="C2915" s="65"/>
      <c r="D2915" s="65"/>
      <c r="E2915" s="65"/>
      <c r="F2915" s="65"/>
      <c r="G2915" s="65"/>
      <c r="H2915" s="113"/>
    </row>
    <row r="2916" spans="1:8">
      <c r="A2916" s="65"/>
      <c r="B2916" s="65"/>
      <c r="C2916" s="65"/>
      <c r="D2916" s="65"/>
      <c r="E2916" s="65"/>
      <c r="F2916" s="65"/>
      <c r="G2916" s="65"/>
      <c r="H2916" s="113"/>
    </row>
    <row r="2917" spans="1:8">
      <c r="A2917" s="65"/>
      <c r="B2917" s="65"/>
      <c r="C2917" s="65"/>
      <c r="D2917" s="65"/>
      <c r="E2917" s="65"/>
      <c r="F2917" s="65"/>
      <c r="G2917" s="65"/>
      <c r="H2917" s="113"/>
    </row>
    <row r="2918" spans="1:8">
      <c r="A2918" s="65"/>
      <c r="B2918" s="65"/>
      <c r="C2918" s="65"/>
      <c r="D2918" s="65"/>
      <c r="E2918" s="65"/>
      <c r="F2918" s="65"/>
      <c r="G2918" s="65"/>
      <c r="H2918" s="113"/>
    </row>
    <row r="2919" spans="1:8">
      <c r="A2919" s="65"/>
      <c r="B2919" s="65"/>
      <c r="C2919" s="65"/>
      <c r="D2919" s="65"/>
      <c r="E2919" s="65"/>
      <c r="F2919" s="65"/>
      <c r="G2919" s="65"/>
      <c r="H2919" s="113"/>
    </row>
    <row r="2920" spans="1:8">
      <c r="A2920" s="65"/>
      <c r="B2920" s="65"/>
      <c r="C2920" s="65"/>
      <c r="D2920" s="65"/>
      <c r="E2920" s="65"/>
      <c r="F2920" s="65"/>
      <c r="G2920" s="65"/>
      <c r="H2920" s="113"/>
    </row>
    <row r="2921" spans="1:8">
      <c r="A2921" s="65"/>
      <c r="B2921" s="65"/>
      <c r="C2921" s="65"/>
      <c r="D2921" s="65"/>
      <c r="E2921" s="65"/>
      <c r="F2921" s="65"/>
      <c r="G2921" s="65"/>
      <c r="H2921" s="113"/>
    </row>
    <row r="2922" spans="1:8">
      <c r="A2922" s="65"/>
      <c r="B2922" s="65"/>
      <c r="C2922" s="65"/>
      <c r="D2922" s="65"/>
      <c r="E2922" s="65"/>
      <c r="F2922" s="65"/>
      <c r="G2922" s="65"/>
      <c r="H2922" s="113"/>
    </row>
    <row r="2923" spans="1:8">
      <c r="A2923" s="65"/>
      <c r="B2923" s="65"/>
      <c r="C2923" s="65"/>
      <c r="D2923" s="65"/>
      <c r="E2923" s="65"/>
      <c r="F2923" s="65"/>
      <c r="G2923" s="65"/>
      <c r="H2923" s="113"/>
    </row>
    <row r="2924" spans="1:8">
      <c r="A2924" s="65"/>
      <c r="B2924" s="65"/>
      <c r="C2924" s="65"/>
      <c r="D2924" s="65"/>
      <c r="E2924" s="65"/>
      <c r="F2924" s="65"/>
      <c r="G2924" s="65"/>
      <c r="H2924" s="113"/>
    </row>
    <row r="2925" spans="1:8">
      <c r="A2925" s="65"/>
      <c r="B2925" s="65"/>
      <c r="C2925" s="65"/>
      <c r="D2925" s="65"/>
      <c r="E2925" s="65"/>
      <c r="F2925" s="65"/>
      <c r="G2925" s="65"/>
      <c r="H2925" s="113"/>
    </row>
    <row r="2926" spans="1:8">
      <c r="A2926" s="65"/>
      <c r="B2926" s="65"/>
      <c r="C2926" s="65"/>
      <c r="D2926" s="65"/>
      <c r="E2926" s="65"/>
      <c r="F2926" s="65"/>
      <c r="G2926" s="65"/>
      <c r="H2926" s="113"/>
    </row>
    <row r="2927" spans="1:8">
      <c r="A2927" s="65"/>
      <c r="B2927" s="65"/>
      <c r="C2927" s="65"/>
      <c r="D2927" s="65"/>
      <c r="E2927" s="65"/>
      <c r="F2927" s="65"/>
      <c r="G2927" s="65"/>
      <c r="H2927" s="113"/>
    </row>
    <row r="2928" spans="1:8">
      <c r="A2928" s="65"/>
      <c r="B2928" s="65"/>
      <c r="C2928" s="65"/>
      <c r="D2928" s="65"/>
      <c r="E2928" s="65"/>
      <c r="F2928" s="65"/>
      <c r="G2928" s="65"/>
      <c r="H2928" s="113"/>
    </row>
    <row r="2929" spans="1:8">
      <c r="A2929" s="65"/>
      <c r="B2929" s="65"/>
      <c r="C2929" s="65"/>
      <c r="D2929" s="65"/>
      <c r="E2929" s="65"/>
      <c r="F2929" s="65"/>
      <c r="G2929" s="65"/>
      <c r="H2929" s="113"/>
    </row>
    <row r="2930" spans="1:8">
      <c r="A2930" s="65"/>
      <c r="B2930" s="65"/>
      <c r="C2930" s="65"/>
      <c r="D2930" s="65"/>
      <c r="E2930" s="65"/>
      <c r="F2930" s="65"/>
      <c r="G2930" s="65"/>
      <c r="H2930" s="113"/>
    </row>
    <row r="2931" spans="1:8">
      <c r="A2931" s="65"/>
      <c r="B2931" s="65"/>
      <c r="C2931" s="65"/>
      <c r="D2931" s="65"/>
      <c r="E2931" s="65"/>
      <c r="F2931" s="65"/>
      <c r="G2931" s="65"/>
      <c r="H2931" s="113"/>
    </row>
    <row r="2932" spans="1:8">
      <c r="A2932" s="65"/>
      <c r="B2932" s="65"/>
      <c r="C2932" s="65"/>
      <c r="D2932" s="65"/>
      <c r="E2932" s="65"/>
      <c r="F2932" s="65"/>
      <c r="G2932" s="65"/>
      <c r="H2932" s="113"/>
    </row>
    <row r="2933" spans="1:8">
      <c r="A2933" s="65"/>
      <c r="B2933" s="65"/>
      <c r="C2933" s="65"/>
      <c r="D2933" s="65"/>
      <c r="E2933" s="65"/>
      <c r="F2933" s="65"/>
      <c r="G2933" s="65"/>
      <c r="H2933" s="113"/>
    </row>
    <row r="2934" spans="1:8">
      <c r="A2934" s="65"/>
      <c r="B2934" s="65"/>
      <c r="C2934" s="65"/>
      <c r="D2934" s="65"/>
      <c r="E2934" s="65"/>
      <c r="F2934" s="65"/>
      <c r="G2934" s="65"/>
      <c r="H2934" s="113"/>
    </row>
    <row r="2935" spans="1:8">
      <c r="A2935" s="65"/>
      <c r="B2935" s="65"/>
      <c r="C2935" s="65"/>
      <c r="D2935" s="65"/>
      <c r="E2935" s="65"/>
      <c r="F2935" s="65"/>
      <c r="G2935" s="65"/>
      <c r="H2935" s="113"/>
    </row>
    <row r="2936" spans="1:8">
      <c r="A2936" s="65"/>
      <c r="B2936" s="65"/>
      <c r="C2936" s="65"/>
      <c r="D2936" s="65"/>
      <c r="E2936" s="65"/>
      <c r="F2936" s="65"/>
      <c r="G2936" s="65"/>
      <c r="H2936" s="113"/>
    </row>
    <row r="2937" spans="1:8">
      <c r="A2937" s="65"/>
      <c r="B2937" s="65"/>
      <c r="C2937" s="65"/>
      <c r="D2937" s="65"/>
      <c r="E2937" s="65"/>
      <c r="F2937" s="65"/>
      <c r="G2937" s="65"/>
      <c r="H2937" s="113"/>
    </row>
    <row r="2938" spans="1:8">
      <c r="A2938" s="65"/>
      <c r="B2938" s="65"/>
      <c r="C2938" s="65"/>
      <c r="D2938" s="65"/>
      <c r="E2938" s="65"/>
      <c r="F2938" s="65"/>
      <c r="G2938" s="65"/>
      <c r="H2938" s="113"/>
    </row>
    <row r="2939" spans="1:8">
      <c r="A2939" s="65"/>
      <c r="B2939" s="65"/>
      <c r="C2939" s="65"/>
      <c r="D2939" s="65"/>
      <c r="E2939" s="65"/>
      <c r="F2939" s="65"/>
      <c r="G2939" s="65"/>
      <c r="H2939" s="113"/>
    </row>
    <row r="2940" spans="1:8">
      <c r="A2940" s="65"/>
      <c r="B2940" s="65"/>
      <c r="C2940" s="65"/>
      <c r="D2940" s="65"/>
      <c r="E2940" s="65"/>
      <c r="F2940" s="65"/>
      <c r="G2940" s="65"/>
      <c r="H2940" s="113"/>
    </row>
    <row r="2941" spans="1:8">
      <c r="A2941" s="65"/>
      <c r="B2941" s="65"/>
      <c r="C2941" s="65"/>
      <c r="D2941" s="65"/>
      <c r="E2941" s="65"/>
      <c r="F2941" s="65"/>
      <c r="G2941" s="65"/>
      <c r="H2941" s="113"/>
    </row>
    <row r="2942" spans="1:8">
      <c r="A2942" s="65"/>
      <c r="B2942" s="65"/>
      <c r="C2942" s="65"/>
      <c r="D2942" s="65"/>
      <c r="E2942" s="65"/>
      <c r="F2942" s="65"/>
      <c r="G2942" s="65"/>
      <c r="H2942" s="113"/>
    </row>
    <row r="2943" spans="1:8">
      <c r="A2943" s="65"/>
      <c r="B2943" s="65"/>
      <c r="C2943" s="65"/>
      <c r="D2943" s="65"/>
      <c r="E2943" s="65"/>
      <c r="F2943" s="65"/>
      <c r="G2943" s="65"/>
      <c r="H2943" s="113"/>
    </row>
    <row r="2944" spans="1:8">
      <c r="A2944" s="65"/>
      <c r="B2944" s="65"/>
      <c r="C2944" s="65"/>
      <c r="D2944" s="65"/>
      <c r="E2944" s="65"/>
      <c r="F2944" s="65"/>
      <c r="G2944" s="65"/>
      <c r="H2944" s="113"/>
    </row>
    <row r="2945" spans="1:8">
      <c r="A2945" s="65"/>
      <c r="B2945" s="65"/>
      <c r="C2945" s="65"/>
      <c r="D2945" s="65"/>
      <c r="E2945" s="65"/>
      <c r="F2945" s="65"/>
      <c r="G2945" s="65"/>
      <c r="H2945" s="113"/>
    </row>
    <row r="2946" spans="1:8">
      <c r="A2946" s="65"/>
      <c r="B2946" s="65"/>
      <c r="C2946" s="65"/>
      <c r="D2946" s="65"/>
      <c r="E2946" s="65"/>
      <c r="F2946" s="65"/>
      <c r="G2946" s="65"/>
      <c r="H2946" s="113"/>
    </row>
    <row r="2947" spans="1:8">
      <c r="A2947" s="65"/>
      <c r="B2947" s="65"/>
      <c r="C2947" s="65"/>
      <c r="D2947" s="65"/>
      <c r="E2947" s="65"/>
      <c r="F2947" s="65"/>
      <c r="G2947" s="65"/>
      <c r="H2947" s="113"/>
    </row>
    <row r="2948" spans="1:8">
      <c r="A2948" s="65"/>
      <c r="B2948" s="65"/>
      <c r="C2948" s="65"/>
      <c r="D2948" s="65"/>
      <c r="E2948" s="65"/>
      <c r="F2948" s="65"/>
      <c r="G2948" s="65"/>
      <c r="H2948" s="113"/>
    </row>
    <row r="2949" spans="1:8">
      <c r="A2949" s="65"/>
      <c r="B2949" s="65"/>
      <c r="C2949" s="65"/>
      <c r="D2949" s="65"/>
      <c r="E2949" s="65"/>
      <c r="F2949" s="65"/>
      <c r="G2949" s="65"/>
      <c r="H2949" s="113"/>
    </row>
    <row r="2950" spans="1:8">
      <c r="A2950" s="65"/>
      <c r="B2950" s="65"/>
      <c r="C2950" s="65"/>
      <c r="D2950" s="65"/>
      <c r="E2950" s="65"/>
      <c r="F2950" s="65"/>
      <c r="G2950" s="65"/>
      <c r="H2950" s="113"/>
    </row>
    <row r="2951" spans="1:8">
      <c r="A2951" s="65"/>
      <c r="B2951" s="65"/>
      <c r="C2951" s="65"/>
      <c r="D2951" s="65"/>
      <c r="E2951" s="65"/>
      <c r="F2951" s="65"/>
      <c r="G2951" s="65"/>
      <c r="H2951" s="113"/>
    </row>
    <row r="2952" spans="1:8">
      <c r="A2952" s="65"/>
      <c r="B2952" s="65"/>
      <c r="C2952" s="65"/>
      <c r="D2952" s="65"/>
      <c r="E2952" s="65"/>
      <c r="F2952" s="65"/>
      <c r="G2952" s="65"/>
      <c r="H2952" s="113"/>
    </row>
    <row r="2953" spans="1:8">
      <c r="A2953" s="65"/>
      <c r="B2953" s="65"/>
      <c r="C2953" s="65"/>
      <c r="D2953" s="65"/>
      <c r="E2953" s="65"/>
      <c r="F2953" s="65"/>
      <c r="G2953" s="65"/>
      <c r="H2953" s="113"/>
    </row>
    <row r="2954" spans="1:8">
      <c r="A2954" s="65"/>
      <c r="B2954" s="65"/>
      <c r="C2954" s="65"/>
      <c r="D2954" s="65"/>
      <c r="E2954" s="65"/>
      <c r="F2954" s="65"/>
      <c r="G2954" s="65"/>
      <c r="H2954" s="113"/>
    </row>
    <row r="2955" spans="1:8">
      <c r="A2955" s="65"/>
      <c r="B2955" s="65"/>
      <c r="C2955" s="65"/>
      <c r="D2955" s="65"/>
      <c r="E2955" s="65"/>
      <c r="F2955" s="65"/>
      <c r="G2955" s="65"/>
      <c r="H2955" s="113"/>
    </row>
    <row r="2956" spans="1:8">
      <c r="A2956" s="65"/>
      <c r="B2956" s="65"/>
      <c r="C2956" s="65"/>
      <c r="D2956" s="65"/>
      <c r="E2956" s="65"/>
      <c r="F2956" s="65"/>
      <c r="G2956" s="65"/>
      <c r="H2956" s="113"/>
    </row>
    <row r="2957" spans="1:8">
      <c r="A2957" s="65"/>
      <c r="B2957" s="65"/>
      <c r="C2957" s="65"/>
      <c r="D2957" s="65"/>
      <c r="E2957" s="65"/>
      <c r="F2957" s="65"/>
      <c r="G2957" s="65"/>
      <c r="H2957" s="113"/>
    </row>
    <row r="2958" spans="1:8">
      <c r="A2958" s="65"/>
      <c r="B2958" s="65"/>
      <c r="C2958" s="65"/>
      <c r="D2958" s="65"/>
      <c r="E2958" s="65"/>
      <c r="F2958" s="65"/>
      <c r="G2958" s="65"/>
      <c r="H2958" s="113"/>
    </row>
    <row r="2959" spans="1:8">
      <c r="A2959" s="65"/>
      <c r="B2959" s="65"/>
      <c r="C2959" s="65"/>
      <c r="D2959" s="65"/>
      <c r="E2959" s="65"/>
      <c r="F2959" s="65"/>
      <c r="G2959" s="65"/>
      <c r="H2959" s="113"/>
    </row>
    <row r="2960" spans="1:8">
      <c r="A2960" s="65"/>
      <c r="B2960" s="65"/>
      <c r="C2960" s="65"/>
      <c r="D2960" s="65"/>
      <c r="E2960" s="65"/>
      <c r="F2960" s="65"/>
      <c r="G2960" s="65"/>
      <c r="H2960" s="113"/>
    </row>
    <row r="2961" spans="1:8">
      <c r="A2961" s="65"/>
      <c r="B2961" s="65"/>
      <c r="C2961" s="65"/>
      <c r="D2961" s="65"/>
      <c r="E2961" s="65"/>
      <c r="F2961" s="65"/>
      <c r="G2961" s="65"/>
      <c r="H2961" s="113"/>
    </row>
    <row r="2962" spans="1:8">
      <c r="A2962" s="65"/>
      <c r="B2962" s="65"/>
      <c r="C2962" s="65"/>
      <c r="D2962" s="65"/>
      <c r="E2962" s="65"/>
      <c r="F2962" s="65"/>
      <c r="G2962" s="65"/>
      <c r="H2962" s="113"/>
    </row>
    <row r="2963" spans="1:8">
      <c r="A2963" s="65"/>
      <c r="B2963" s="65"/>
      <c r="C2963" s="65"/>
      <c r="D2963" s="65"/>
      <c r="E2963" s="65"/>
      <c r="F2963" s="65"/>
      <c r="G2963" s="65"/>
      <c r="H2963" s="113"/>
    </row>
    <row r="2964" spans="1:8">
      <c r="A2964" s="65"/>
      <c r="B2964" s="65"/>
      <c r="C2964" s="65"/>
      <c r="D2964" s="65"/>
      <c r="E2964" s="65"/>
      <c r="F2964" s="65"/>
      <c r="G2964" s="65"/>
      <c r="H2964" s="113"/>
    </row>
    <row r="2965" spans="1:8">
      <c r="A2965" s="65"/>
      <c r="B2965" s="65"/>
      <c r="C2965" s="65"/>
      <c r="D2965" s="65"/>
      <c r="E2965" s="65"/>
      <c r="F2965" s="65"/>
      <c r="G2965" s="65"/>
      <c r="H2965" s="113"/>
    </row>
    <row r="2966" spans="1:8">
      <c r="A2966" s="65"/>
      <c r="B2966" s="65"/>
      <c r="C2966" s="65"/>
      <c r="D2966" s="65"/>
      <c r="E2966" s="65"/>
      <c r="F2966" s="65"/>
      <c r="G2966" s="65"/>
      <c r="H2966" s="113"/>
    </row>
    <row r="2967" spans="1:8">
      <c r="A2967" s="65"/>
      <c r="B2967" s="65"/>
      <c r="C2967" s="65"/>
      <c r="D2967" s="65"/>
      <c r="E2967" s="65"/>
      <c r="F2967" s="65"/>
      <c r="G2967" s="65"/>
      <c r="H2967" s="113"/>
    </row>
    <row r="2968" spans="1:8">
      <c r="A2968" s="65"/>
      <c r="B2968" s="65"/>
      <c r="C2968" s="65"/>
      <c r="D2968" s="65"/>
      <c r="E2968" s="65"/>
      <c r="F2968" s="65"/>
      <c r="G2968" s="65"/>
      <c r="H2968" s="113"/>
    </row>
    <row r="2969" spans="1:8">
      <c r="A2969" s="65"/>
      <c r="B2969" s="65"/>
      <c r="C2969" s="65"/>
      <c r="D2969" s="65"/>
      <c r="E2969" s="65"/>
      <c r="F2969" s="65"/>
      <c r="G2969" s="65"/>
      <c r="H2969" s="113"/>
    </row>
    <row r="2970" spans="1:8">
      <c r="A2970" s="65"/>
      <c r="B2970" s="65"/>
      <c r="C2970" s="65"/>
      <c r="D2970" s="65"/>
      <c r="E2970" s="65"/>
      <c r="F2970" s="65"/>
      <c r="G2970" s="65"/>
      <c r="H2970" s="113"/>
    </row>
    <row r="2971" spans="1:8">
      <c r="A2971" s="65"/>
      <c r="B2971" s="65"/>
      <c r="C2971" s="65"/>
      <c r="D2971" s="65"/>
      <c r="E2971" s="65"/>
      <c r="F2971" s="65"/>
      <c r="G2971" s="65"/>
      <c r="H2971" s="113"/>
    </row>
    <row r="2972" spans="1:8">
      <c r="A2972" s="65"/>
      <c r="B2972" s="65"/>
      <c r="C2972" s="65"/>
      <c r="D2972" s="65"/>
      <c r="E2972" s="65"/>
      <c r="F2972" s="65"/>
      <c r="G2972" s="65"/>
      <c r="H2972" s="113"/>
    </row>
    <row r="2973" spans="1:8">
      <c r="A2973" s="65"/>
      <c r="B2973" s="65"/>
      <c r="C2973" s="65"/>
      <c r="D2973" s="65"/>
      <c r="E2973" s="65"/>
      <c r="F2973" s="65"/>
      <c r="G2973" s="65"/>
      <c r="H2973" s="113"/>
    </row>
    <row r="2974" spans="1:8">
      <c r="A2974" s="65"/>
      <c r="B2974" s="65"/>
      <c r="C2974" s="65"/>
      <c r="D2974" s="65"/>
      <c r="E2974" s="65"/>
      <c r="F2974" s="65"/>
      <c r="G2974" s="65"/>
      <c r="H2974" s="113"/>
    </row>
    <row r="2975" spans="1:8">
      <c r="A2975" s="65"/>
      <c r="B2975" s="65"/>
      <c r="C2975" s="65"/>
      <c r="D2975" s="65"/>
      <c r="E2975" s="65"/>
      <c r="F2975" s="65"/>
      <c r="G2975" s="65"/>
      <c r="H2975" s="113"/>
    </row>
    <row r="2976" spans="1:8">
      <c r="A2976" s="65"/>
      <c r="B2976" s="65"/>
      <c r="C2976" s="65"/>
      <c r="D2976" s="65"/>
      <c r="E2976" s="65"/>
      <c r="F2976" s="65"/>
      <c r="G2976" s="65"/>
      <c r="H2976" s="113"/>
    </row>
    <row r="2977" spans="1:8">
      <c r="A2977" s="65"/>
      <c r="B2977" s="65"/>
      <c r="C2977" s="65"/>
      <c r="D2977" s="65"/>
      <c r="E2977" s="65"/>
      <c r="F2977" s="65"/>
      <c r="G2977" s="65"/>
      <c r="H2977" s="113"/>
    </row>
    <row r="2978" spans="1:8">
      <c r="A2978" s="65"/>
      <c r="B2978" s="65"/>
      <c r="C2978" s="65"/>
      <c r="D2978" s="65"/>
      <c r="E2978" s="65"/>
      <c r="F2978" s="65"/>
      <c r="G2978" s="65"/>
      <c r="H2978" s="113"/>
    </row>
    <row r="2979" spans="1:8">
      <c r="A2979" s="65"/>
      <c r="B2979" s="65"/>
      <c r="C2979" s="65"/>
      <c r="D2979" s="65"/>
      <c r="E2979" s="65"/>
      <c r="F2979" s="65"/>
      <c r="G2979" s="65"/>
      <c r="H2979" s="113"/>
    </row>
    <row r="2980" spans="1:8">
      <c r="A2980" s="65"/>
      <c r="B2980" s="65"/>
      <c r="C2980" s="65"/>
      <c r="D2980" s="65"/>
      <c r="E2980" s="65"/>
      <c r="F2980" s="65"/>
      <c r="G2980" s="65"/>
      <c r="H2980" s="113"/>
    </row>
    <row r="2981" spans="1:8">
      <c r="A2981" s="65"/>
      <c r="B2981" s="65"/>
      <c r="C2981" s="65"/>
      <c r="D2981" s="65"/>
      <c r="E2981" s="65"/>
      <c r="F2981" s="65"/>
      <c r="G2981" s="65"/>
      <c r="H2981" s="113"/>
    </row>
    <row r="2982" spans="1:8">
      <c r="A2982" s="65"/>
      <c r="B2982" s="65"/>
      <c r="C2982" s="65"/>
      <c r="D2982" s="65"/>
      <c r="E2982" s="65"/>
      <c r="F2982" s="65"/>
      <c r="G2982" s="65"/>
      <c r="H2982" s="113"/>
    </row>
    <row r="2983" spans="1:8">
      <c r="A2983" s="65"/>
      <c r="B2983" s="65"/>
      <c r="C2983" s="65"/>
      <c r="D2983" s="65"/>
      <c r="E2983" s="65"/>
      <c r="F2983" s="65"/>
      <c r="G2983" s="65"/>
      <c r="H2983" s="113"/>
    </row>
    <row r="2984" spans="1:8">
      <c r="A2984" s="65"/>
      <c r="B2984" s="65"/>
      <c r="C2984" s="65"/>
      <c r="D2984" s="65"/>
      <c r="E2984" s="65"/>
      <c r="F2984" s="65"/>
      <c r="G2984" s="65"/>
      <c r="H2984" s="113"/>
    </row>
    <row r="2985" spans="1:8">
      <c r="A2985" s="65"/>
      <c r="B2985" s="65"/>
      <c r="C2985" s="65"/>
      <c r="D2985" s="65"/>
      <c r="E2985" s="65"/>
      <c r="F2985" s="65"/>
      <c r="G2985" s="65"/>
      <c r="H2985" s="113"/>
    </row>
    <row r="2986" spans="1:8">
      <c r="A2986" s="65"/>
      <c r="B2986" s="65"/>
      <c r="C2986" s="65"/>
      <c r="D2986" s="65"/>
      <c r="E2986" s="65"/>
      <c r="F2986" s="65"/>
      <c r="G2986" s="65"/>
      <c r="H2986" s="113"/>
    </row>
    <row r="2987" spans="1:8">
      <c r="A2987" s="65"/>
      <c r="B2987" s="65"/>
      <c r="C2987" s="65"/>
      <c r="D2987" s="65"/>
      <c r="E2987" s="65"/>
      <c r="F2987" s="65"/>
      <c r="G2987" s="65"/>
      <c r="H2987" s="113"/>
    </row>
    <row r="2988" spans="1:8">
      <c r="A2988" s="65"/>
      <c r="B2988" s="65"/>
      <c r="C2988" s="65"/>
      <c r="D2988" s="65"/>
      <c r="E2988" s="65"/>
      <c r="F2988" s="65"/>
      <c r="G2988" s="65"/>
      <c r="H2988" s="113"/>
    </row>
    <row r="2989" spans="1:8">
      <c r="A2989" s="65"/>
      <c r="B2989" s="65"/>
      <c r="C2989" s="65"/>
      <c r="D2989" s="65"/>
      <c r="E2989" s="65"/>
      <c r="F2989" s="65"/>
      <c r="G2989" s="65"/>
      <c r="H2989" s="113"/>
    </row>
    <row r="2990" spans="1:8">
      <c r="A2990" s="65"/>
      <c r="B2990" s="65"/>
      <c r="C2990" s="65"/>
      <c r="D2990" s="65"/>
      <c r="E2990" s="65"/>
      <c r="F2990" s="65"/>
      <c r="G2990" s="65"/>
      <c r="H2990" s="113"/>
    </row>
    <row r="2991" spans="1:8">
      <c r="A2991" s="65"/>
      <c r="B2991" s="65"/>
      <c r="C2991" s="65"/>
      <c r="D2991" s="65"/>
      <c r="E2991" s="65"/>
      <c r="F2991" s="65"/>
      <c r="G2991" s="65"/>
      <c r="H2991" s="113"/>
    </row>
    <row r="2992" spans="1:8">
      <c r="A2992" s="65"/>
      <c r="B2992" s="65"/>
      <c r="C2992" s="65"/>
      <c r="D2992" s="65"/>
      <c r="E2992" s="65"/>
      <c r="F2992" s="65"/>
      <c r="G2992" s="65"/>
      <c r="H2992" s="113"/>
    </row>
    <row r="2993" spans="1:8">
      <c r="A2993" s="65"/>
      <c r="B2993" s="65"/>
      <c r="C2993" s="65"/>
      <c r="D2993" s="65"/>
      <c r="E2993" s="65"/>
      <c r="F2993" s="65"/>
      <c r="G2993" s="65"/>
      <c r="H2993" s="113"/>
    </row>
    <row r="2994" spans="1:8">
      <c r="A2994" s="65"/>
      <c r="B2994" s="65"/>
      <c r="C2994" s="65"/>
      <c r="D2994" s="65"/>
      <c r="E2994" s="65"/>
      <c r="F2994" s="65"/>
      <c r="G2994" s="65"/>
      <c r="H2994" s="113"/>
    </row>
    <row r="2995" spans="1:8">
      <c r="A2995" s="65"/>
      <c r="B2995" s="65"/>
      <c r="C2995" s="65"/>
      <c r="D2995" s="65"/>
      <c r="E2995" s="65"/>
      <c r="F2995" s="65"/>
      <c r="G2995" s="65"/>
      <c r="H2995" s="113"/>
    </row>
    <row r="2996" spans="1:8">
      <c r="A2996" s="65"/>
      <c r="B2996" s="65"/>
      <c r="C2996" s="65"/>
      <c r="D2996" s="65"/>
      <c r="E2996" s="65"/>
      <c r="F2996" s="65"/>
      <c r="G2996" s="65"/>
      <c r="H2996" s="113"/>
    </row>
    <row r="2997" spans="1:8">
      <c r="A2997" s="65"/>
      <c r="B2997" s="65"/>
      <c r="C2997" s="65"/>
      <c r="D2997" s="65"/>
      <c r="E2997" s="65"/>
      <c r="F2997" s="65"/>
      <c r="G2997" s="65"/>
      <c r="H2997" s="113"/>
    </row>
    <row r="2998" spans="1:8">
      <c r="A2998" s="65"/>
      <c r="B2998" s="65"/>
      <c r="C2998" s="65"/>
      <c r="D2998" s="65"/>
      <c r="E2998" s="65"/>
      <c r="F2998" s="65"/>
      <c r="G2998" s="65"/>
      <c r="H2998" s="113"/>
    </row>
    <row r="2999" spans="1:8">
      <c r="A2999" s="65"/>
      <c r="B2999" s="65"/>
      <c r="C2999" s="65"/>
      <c r="D2999" s="65"/>
      <c r="E2999" s="65"/>
      <c r="F2999" s="65"/>
      <c r="G2999" s="65"/>
      <c r="H2999" s="113"/>
    </row>
    <row r="3000" spans="1:8">
      <c r="A3000" s="65"/>
      <c r="B3000" s="65"/>
      <c r="C3000" s="65"/>
      <c r="D3000" s="65"/>
      <c r="E3000" s="65"/>
      <c r="F3000" s="65"/>
      <c r="G3000" s="65"/>
      <c r="H3000" s="113"/>
    </row>
    <row r="3001" spans="1:8">
      <c r="A3001" s="65"/>
      <c r="B3001" s="65"/>
      <c r="C3001" s="65"/>
      <c r="D3001" s="65"/>
      <c r="E3001" s="65"/>
      <c r="F3001" s="65"/>
      <c r="G3001" s="65"/>
      <c r="H3001" s="113"/>
    </row>
    <row r="3002" spans="1:8">
      <c r="A3002" s="65"/>
      <c r="B3002" s="65"/>
      <c r="C3002" s="65"/>
      <c r="D3002" s="65"/>
      <c r="E3002" s="65"/>
      <c r="F3002" s="65"/>
      <c r="G3002" s="65"/>
      <c r="H3002" s="113"/>
    </row>
    <row r="3003" spans="1:8">
      <c r="A3003" s="65"/>
      <c r="B3003" s="65"/>
      <c r="C3003" s="65"/>
      <c r="D3003" s="65"/>
      <c r="E3003" s="65"/>
      <c r="F3003" s="65"/>
      <c r="G3003" s="65"/>
      <c r="H3003" s="113"/>
    </row>
    <row r="3004" spans="1:8">
      <c r="A3004" s="65"/>
      <c r="B3004" s="65"/>
      <c r="C3004" s="65"/>
      <c r="D3004" s="65"/>
      <c r="E3004" s="65"/>
      <c r="F3004" s="65"/>
      <c r="G3004" s="65"/>
      <c r="H3004" s="113"/>
    </row>
    <row r="3005" spans="1:8">
      <c r="A3005" s="65"/>
      <c r="B3005" s="65"/>
      <c r="C3005" s="65"/>
      <c r="D3005" s="65"/>
      <c r="E3005" s="65"/>
      <c r="F3005" s="65"/>
      <c r="G3005" s="65"/>
      <c r="H3005" s="113"/>
    </row>
    <row r="3006" spans="1:8">
      <c r="A3006" s="65"/>
      <c r="B3006" s="65"/>
      <c r="C3006" s="65"/>
      <c r="D3006" s="65"/>
      <c r="E3006" s="65"/>
      <c r="F3006" s="65"/>
      <c r="G3006" s="65"/>
      <c r="H3006" s="113"/>
    </row>
    <row r="3007" spans="1:8">
      <c r="A3007" s="65"/>
      <c r="B3007" s="65"/>
      <c r="C3007" s="65"/>
      <c r="D3007" s="65"/>
      <c r="E3007" s="65"/>
      <c r="F3007" s="65"/>
      <c r="G3007" s="65"/>
      <c r="H3007" s="113"/>
    </row>
    <row r="3008" spans="1:8">
      <c r="A3008" s="65"/>
      <c r="B3008" s="65"/>
      <c r="C3008" s="65"/>
      <c r="D3008" s="65"/>
      <c r="E3008" s="65"/>
      <c r="F3008" s="65"/>
      <c r="G3008" s="65"/>
      <c r="H3008" s="113"/>
    </row>
    <row r="3009" spans="1:8">
      <c r="A3009" s="65"/>
      <c r="B3009" s="65"/>
      <c r="C3009" s="65"/>
      <c r="D3009" s="65"/>
      <c r="E3009" s="65"/>
      <c r="F3009" s="65"/>
      <c r="G3009" s="65"/>
      <c r="H3009" s="113"/>
    </row>
    <row r="3010" spans="1:8">
      <c r="A3010" s="65"/>
      <c r="B3010" s="65"/>
      <c r="C3010" s="65"/>
      <c r="D3010" s="65"/>
      <c r="E3010" s="65"/>
      <c r="F3010" s="65"/>
      <c r="G3010" s="65"/>
      <c r="H3010" s="113"/>
    </row>
    <row r="3011" spans="1:8">
      <c r="A3011" s="65"/>
      <c r="B3011" s="65"/>
      <c r="C3011" s="65"/>
      <c r="D3011" s="65"/>
      <c r="E3011" s="65"/>
      <c r="F3011" s="65"/>
      <c r="G3011" s="65"/>
      <c r="H3011" s="113"/>
    </row>
    <row r="3012" spans="1:8">
      <c r="A3012" s="65"/>
      <c r="B3012" s="65"/>
      <c r="C3012" s="65"/>
      <c r="D3012" s="65"/>
      <c r="E3012" s="65"/>
      <c r="F3012" s="65"/>
      <c r="G3012" s="65"/>
      <c r="H3012" s="113"/>
    </row>
    <row r="3013" spans="1:8">
      <c r="A3013" s="65"/>
      <c r="B3013" s="65"/>
      <c r="C3013" s="65"/>
      <c r="D3013" s="65"/>
      <c r="E3013" s="65"/>
      <c r="F3013" s="65"/>
      <c r="G3013" s="65"/>
      <c r="H3013" s="113"/>
    </row>
    <row r="3014" spans="1:8">
      <c r="A3014" s="65"/>
      <c r="B3014" s="65"/>
      <c r="C3014" s="65"/>
      <c r="D3014" s="65"/>
      <c r="E3014" s="65"/>
      <c r="F3014" s="65"/>
      <c r="G3014" s="65"/>
      <c r="H3014" s="113"/>
    </row>
    <row r="3015" spans="1:8">
      <c r="A3015" s="65"/>
      <c r="B3015" s="65"/>
      <c r="C3015" s="65"/>
      <c r="D3015" s="65"/>
      <c r="E3015" s="65"/>
      <c r="F3015" s="65"/>
      <c r="G3015" s="65"/>
      <c r="H3015" s="113"/>
    </row>
    <row r="3016" spans="1:8">
      <c r="A3016" s="65"/>
      <c r="B3016" s="65"/>
      <c r="C3016" s="65"/>
      <c r="D3016" s="65"/>
      <c r="E3016" s="65"/>
      <c r="F3016" s="65"/>
      <c r="G3016" s="65"/>
      <c r="H3016" s="113"/>
    </row>
    <row r="3017" spans="1:8">
      <c r="A3017" s="65"/>
      <c r="B3017" s="65"/>
      <c r="C3017" s="65"/>
      <c r="D3017" s="65"/>
      <c r="E3017" s="65"/>
      <c r="F3017" s="65"/>
      <c r="G3017" s="65"/>
      <c r="H3017" s="113"/>
    </row>
    <row r="3018" spans="1:8">
      <c r="A3018" s="65"/>
      <c r="B3018" s="65"/>
      <c r="C3018" s="65"/>
      <c r="D3018" s="65"/>
      <c r="E3018" s="65"/>
      <c r="F3018" s="65"/>
      <c r="G3018" s="65"/>
      <c r="H3018" s="113"/>
    </row>
    <row r="3019" spans="1:8">
      <c r="A3019" s="65"/>
      <c r="B3019" s="65"/>
      <c r="C3019" s="65"/>
      <c r="D3019" s="65"/>
      <c r="E3019" s="65"/>
      <c r="F3019" s="65"/>
      <c r="G3019" s="65"/>
      <c r="H3019" s="113"/>
    </row>
    <row r="3020" spans="1:8">
      <c r="A3020" s="65"/>
      <c r="B3020" s="65"/>
      <c r="C3020" s="65"/>
      <c r="D3020" s="65"/>
      <c r="E3020" s="65"/>
      <c r="F3020" s="65"/>
      <c r="G3020" s="65"/>
      <c r="H3020" s="113"/>
    </row>
    <row r="3021" spans="1:8">
      <c r="A3021" s="65"/>
      <c r="B3021" s="65"/>
      <c r="C3021" s="65"/>
      <c r="D3021" s="65"/>
      <c r="E3021" s="65"/>
      <c r="F3021" s="65"/>
      <c r="G3021" s="65"/>
      <c r="H3021" s="113"/>
    </row>
    <row r="3022" spans="1:8">
      <c r="A3022" s="65"/>
      <c r="B3022" s="65"/>
      <c r="C3022" s="65"/>
      <c r="D3022" s="65"/>
      <c r="E3022" s="65"/>
      <c r="F3022" s="65"/>
      <c r="G3022" s="65"/>
      <c r="H3022" s="113"/>
    </row>
    <row r="3023" spans="1:8">
      <c r="A3023" s="65"/>
      <c r="B3023" s="65"/>
      <c r="C3023" s="65"/>
      <c r="D3023" s="65"/>
      <c r="E3023" s="65"/>
      <c r="F3023" s="65"/>
      <c r="G3023" s="65"/>
      <c r="H3023" s="113"/>
    </row>
    <row r="3024" spans="1:8">
      <c r="A3024" s="65"/>
      <c r="B3024" s="65"/>
      <c r="C3024" s="65"/>
      <c r="D3024" s="65"/>
      <c r="E3024" s="65"/>
      <c r="F3024" s="65"/>
      <c r="G3024" s="65"/>
      <c r="H3024" s="113"/>
    </row>
    <row r="3025" spans="1:8">
      <c r="A3025" s="65"/>
      <c r="B3025" s="65"/>
      <c r="C3025" s="65"/>
      <c r="D3025" s="65"/>
      <c r="E3025" s="65"/>
      <c r="F3025" s="65"/>
      <c r="G3025" s="65"/>
      <c r="H3025" s="113"/>
    </row>
    <row r="3026" spans="1:8">
      <c r="A3026" s="65"/>
      <c r="B3026" s="65"/>
      <c r="C3026" s="65"/>
      <c r="D3026" s="65"/>
      <c r="E3026" s="65"/>
      <c r="F3026" s="65"/>
      <c r="G3026" s="65"/>
      <c r="H3026" s="113"/>
    </row>
    <row r="3027" spans="1:8">
      <c r="A3027" s="65"/>
      <c r="B3027" s="65"/>
      <c r="C3027" s="65"/>
      <c r="D3027" s="65"/>
      <c r="E3027" s="65"/>
      <c r="F3027" s="65"/>
      <c r="G3027" s="65"/>
      <c r="H3027" s="113"/>
    </row>
    <row r="3028" spans="1:8">
      <c r="A3028" s="65"/>
      <c r="B3028" s="65"/>
      <c r="C3028" s="65"/>
      <c r="D3028" s="65"/>
      <c r="E3028" s="65"/>
      <c r="F3028" s="65"/>
      <c r="G3028" s="65"/>
      <c r="H3028" s="113"/>
    </row>
    <row r="3029" spans="1:8">
      <c r="A3029" s="65"/>
      <c r="B3029" s="65"/>
      <c r="C3029" s="65"/>
      <c r="D3029" s="65"/>
      <c r="E3029" s="65"/>
      <c r="F3029" s="65"/>
      <c r="G3029" s="65"/>
      <c r="H3029" s="113"/>
    </row>
    <row r="3030" spans="1:8">
      <c r="A3030" s="65"/>
      <c r="B3030" s="65"/>
      <c r="C3030" s="65"/>
      <c r="D3030" s="65"/>
      <c r="E3030" s="65"/>
      <c r="F3030" s="65"/>
      <c r="G3030" s="65"/>
      <c r="H3030" s="113"/>
    </row>
    <row r="3031" spans="1:8">
      <c r="A3031" s="65"/>
      <c r="B3031" s="65"/>
      <c r="C3031" s="65"/>
      <c r="D3031" s="65"/>
      <c r="E3031" s="65"/>
      <c r="F3031" s="65"/>
      <c r="G3031" s="65"/>
      <c r="H3031" s="113"/>
    </row>
    <row r="3032" spans="1:8">
      <c r="A3032" s="65"/>
      <c r="B3032" s="65"/>
      <c r="C3032" s="65"/>
      <c r="D3032" s="65"/>
      <c r="E3032" s="65"/>
      <c r="F3032" s="65"/>
      <c r="G3032" s="65"/>
      <c r="H3032" s="113"/>
    </row>
    <row r="3033" spans="1:8">
      <c r="A3033" s="65"/>
      <c r="B3033" s="65"/>
      <c r="C3033" s="65"/>
      <c r="D3033" s="65"/>
      <c r="E3033" s="65"/>
      <c r="F3033" s="65"/>
      <c r="G3033" s="65"/>
      <c r="H3033" s="113"/>
    </row>
    <row r="3034" spans="1:8">
      <c r="A3034" s="65"/>
      <c r="B3034" s="65"/>
      <c r="C3034" s="65"/>
      <c r="D3034" s="65"/>
      <c r="E3034" s="65"/>
      <c r="F3034" s="65"/>
      <c r="G3034" s="65"/>
      <c r="H3034" s="113"/>
    </row>
    <row r="3035" spans="1:8">
      <c r="A3035" s="65"/>
      <c r="B3035" s="65"/>
      <c r="C3035" s="65"/>
      <c r="D3035" s="65"/>
      <c r="E3035" s="65"/>
      <c r="F3035" s="65"/>
      <c r="G3035" s="65"/>
      <c r="H3035" s="113"/>
    </row>
    <row r="3036" spans="1:8">
      <c r="A3036" s="65"/>
      <c r="B3036" s="65"/>
      <c r="C3036" s="65"/>
      <c r="D3036" s="65"/>
      <c r="E3036" s="65"/>
      <c r="F3036" s="65"/>
      <c r="G3036" s="65"/>
      <c r="H3036" s="113"/>
    </row>
    <row r="3037" spans="1:8">
      <c r="A3037" s="65"/>
      <c r="B3037" s="65"/>
      <c r="C3037" s="65"/>
      <c r="D3037" s="65"/>
      <c r="E3037" s="65"/>
      <c r="F3037" s="65"/>
      <c r="G3037" s="65"/>
      <c r="H3037" s="113"/>
    </row>
    <row r="3038" spans="1:8">
      <c r="A3038" s="65"/>
      <c r="B3038" s="65"/>
      <c r="C3038" s="65"/>
      <c r="D3038" s="65"/>
      <c r="E3038" s="65"/>
      <c r="F3038" s="65"/>
      <c r="G3038" s="65"/>
      <c r="H3038" s="113"/>
    </row>
    <row r="3039" spans="1:8">
      <c r="A3039" s="65"/>
      <c r="B3039" s="65"/>
      <c r="C3039" s="65"/>
      <c r="D3039" s="65"/>
      <c r="E3039" s="65"/>
      <c r="F3039" s="65"/>
      <c r="G3039" s="65"/>
      <c r="H3039" s="113"/>
    </row>
    <row r="3040" spans="1:8">
      <c r="A3040" s="65"/>
      <c r="B3040" s="65"/>
      <c r="C3040" s="65"/>
      <c r="D3040" s="65"/>
      <c r="E3040" s="65"/>
      <c r="F3040" s="65"/>
      <c r="G3040" s="65"/>
      <c r="H3040" s="113"/>
    </row>
    <row r="3041" spans="1:8">
      <c r="A3041" s="65"/>
      <c r="B3041" s="65"/>
      <c r="C3041" s="65"/>
      <c r="D3041" s="65"/>
      <c r="E3041" s="65"/>
      <c r="F3041" s="65"/>
      <c r="G3041" s="65"/>
      <c r="H3041" s="113"/>
    </row>
    <row r="3042" spans="1:8">
      <c r="A3042" s="65"/>
      <c r="B3042" s="65"/>
      <c r="C3042" s="65"/>
      <c r="D3042" s="65"/>
      <c r="E3042" s="65"/>
      <c r="F3042" s="65"/>
      <c r="G3042" s="65"/>
      <c r="H3042" s="113"/>
    </row>
    <row r="3043" spans="1:8">
      <c r="A3043" s="65"/>
      <c r="B3043" s="65"/>
      <c r="C3043" s="65"/>
      <c r="D3043" s="65"/>
      <c r="E3043" s="65"/>
      <c r="F3043" s="65"/>
      <c r="G3043" s="65"/>
      <c r="H3043" s="113"/>
    </row>
    <row r="3044" spans="1:8">
      <c r="A3044" s="65"/>
      <c r="B3044" s="65"/>
      <c r="C3044" s="65"/>
      <c r="D3044" s="65"/>
      <c r="E3044" s="65"/>
      <c r="F3044" s="65"/>
      <c r="G3044" s="65"/>
      <c r="H3044" s="113"/>
    </row>
    <row r="3045" spans="1:8">
      <c r="A3045" s="65"/>
      <c r="B3045" s="65"/>
      <c r="C3045" s="65"/>
      <c r="D3045" s="65"/>
      <c r="E3045" s="65"/>
      <c r="F3045" s="65"/>
      <c r="G3045" s="65"/>
      <c r="H3045" s="113"/>
    </row>
    <row r="3046" spans="1:8">
      <c r="A3046" s="65"/>
      <c r="B3046" s="65"/>
      <c r="C3046" s="65"/>
      <c r="D3046" s="65"/>
      <c r="E3046" s="65"/>
      <c r="F3046" s="65"/>
      <c r="G3046" s="65"/>
      <c r="H3046" s="113"/>
    </row>
    <row r="3047" spans="1:8">
      <c r="A3047" s="65"/>
      <c r="B3047" s="65"/>
      <c r="C3047" s="65"/>
      <c r="D3047" s="65"/>
      <c r="E3047" s="65"/>
      <c r="F3047" s="65"/>
      <c r="G3047" s="65"/>
      <c r="H3047" s="113"/>
    </row>
    <row r="3048" spans="1:8">
      <c r="A3048" s="65"/>
      <c r="B3048" s="65"/>
      <c r="C3048" s="65"/>
      <c r="D3048" s="65"/>
      <c r="E3048" s="65"/>
      <c r="F3048" s="65"/>
      <c r="G3048" s="65"/>
      <c r="H3048" s="113"/>
    </row>
    <row r="3049" spans="1:8">
      <c r="A3049" s="65"/>
      <c r="B3049" s="65"/>
      <c r="C3049" s="65"/>
      <c r="D3049" s="65"/>
      <c r="E3049" s="65"/>
      <c r="F3049" s="65"/>
      <c r="G3049" s="65"/>
      <c r="H3049" s="113"/>
    </row>
    <row r="3050" spans="1:8">
      <c r="A3050" s="65"/>
      <c r="B3050" s="65"/>
      <c r="C3050" s="65"/>
      <c r="D3050" s="65"/>
      <c r="E3050" s="65"/>
      <c r="F3050" s="65"/>
      <c r="G3050" s="65"/>
      <c r="H3050" s="113"/>
    </row>
    <row r="3051" spans="1:8">
      <c r="A3051" s="65"/>
      <c r="B3051" s="65"/>
      <c r="C3051" s="65"/>
      <c r="D3051" s="65"/>
      <c r="E3051" s="65"/>
      <c r="F3051" s="65"/>
      <c r="G3051" s="65"/>
      <c r="H3051" s="113"/>
    </row>
    <row r="3052" spans="1:8">
      <c r="A3052" s="65"/>
      <c r="B3052" s="65"/>
      <c r="C3052" s="65"/>
      <c r="D3052" s="65"/>
      <c r="E3052" s="65"/>
      <c r="F3052" s="65"/>
      <c r="G3052" s="65"/>
      <c r="H3052" s="113"/>
    </row>
    <row r="3053" spans="1:8">
      <c r="A3053" s="65"/>
      <c r="B3053" s="65"/>
      <c r="C3053" s="65"/>
      <c r="D3053" s="65"/>
      <c r="E3053" s="65"/>
      <c r="F3053" s="65"/>
      <c r="G3053" s="65"/>
      <c r="H3053" s="113"/>
    </row>
    <row r="3054" spans="1:8">
      <c r="A3054" s="65"/>
      <c r="B3054" s="65"/>
      <c r="C3054" s="65"/>
      <c r="D3054" s="65"/>
      <c r="E3054" s="65"/>
      <c r="F3054" s="65"/>
      <c r="G3054" s="65"/>
      <c r="H3054" s="113"/>
    </row>
    <row r="3055" spans="1:8">
      <c r="A3055" s="65"/>
      <c r="B3055" s="65"/>
      <c r="C3055" s="65"/>
      <c r="D3055" s="65"/>
      <c r="E3055" s="65"/>
      <c r="F3055" s="65"/>
      <c r="G3055" s="65"/>
      <c r="H3055" s="113"/>
    </row>
    <row r="3056" spans="1:8">
      <c r="A3056" s="65"/>
      <c r="B3056" s="65"/>
      <c r="C3056" s="65"/>
      <c r="D3056" s="65"/>
      <c r="E3056" s="65"/>
      <c r="F3056" s="65"/>
      <c r="G3056" s="65"/>
      <c r="H3056" s="113"/>
    </row>
    <row r="3057" spans="1:8">
      <c r="A3057" s="65"/>
      <c r="B3057" s="65"/>
      <c r="C3057" s="65"/>
      <c r="D3057" s="65"/>
      <c r="E3057" s="65"/>
      <c r="F3057" s="65"/>
      <c r="G3057" s="65"/>
      <c r="H3057" s="113"/>
    </row>
    <row r="3058" spans="1:8">
      <c r="A3058" s="65"/>
      <c r="B3058" s="65"/>
      <c r="C3058" s="65"/>
      <c r="D3058" s="65"/>
      <c r="E3058" s="65"/>
      <c r="F3058" s="65"/>
      <c r="G3058" s="65"/>
      <c r="H3058" s="113"/>
    </row>
    <row r="3059" spans="1:8">
      <c r="A3059" s="65"/>
      <c r="B3059" s="65"/>
      <c r="C3059" s="65"/>
      <c r="D3059" s="65"/>
      <c r="E3059" s="65"/>
      <c r="F3059" s="65"/>
      <c r="G3059" s="65"/>
      <c r="H3059" s="113"/>
    </row>
    <row r="3060" spans="1:8">
      <c r="A3060" s="65"/>
      <c r="B3060" s="65"/>
      <c r="C3060" s="65"/>
      <c r="D3060" s="65"/>
      <c r="E3060" s="65"/>
      <c r="F3060" s="65"/>
      <c r="G3060" s="65"/>
      <c r="H3060" s="113"/>
    </row>
    <row r="3061" spans="1:8">
      <c r="A3061" s="65"/>
      <c r="B3061" s="65"/>
      <c r="C3061" s="65"/>
      <c r="D3061" s="65"/>
      <c r="E3061" s="65"/>
      <c r="F3061" s="65"/>
      <c r="G3061" s="65"/>
      <c r="H3061" s="113"/>
    </row>
    <row r="3062" spans="1:8">
      <c r="A3062" s="65"/>
      <c r="B3062" s="65"/>
      <c r="C3062" s="65"/>
      <c r="D3062" s="65"/>
      <c r="E3062" s="65"/>
      <c r="F3062" s="65"/>
      <c r="G3062" s="65"/>
      <c r="H3062" s="113"/>
    </row>
    <row r="3063" spans="1:8">
      <c r="A3063" s="65"/>
      <c r="B3063" s="65"/>
      <c r="C3063" s="65"/>
      <c r="D3063" s="65"/>
      <c r="E3063" s="65"/>
      <c r="F3063" s="65"/>
      <c r="G3063" s="65"/>
      <c r="H3063" s="113"/>
    </row>
    <row r="3064" spans="1:8">
      <c r="A3064" s="65"/>
      <c r="B3064" s="65"/>
      <c r="C3064" s="65"/>
      <c r="D3064" s="65"/>
      <c r="E3064" s="65"/>
      <c r="F3064" s="65"/>
      <c r="G3064" s="65"/>
      <c r="H3064" s="113"/>
    </row>
    <row r="3065" spans="1:8">
      <c r="A3065" s="65"/>
      <c r="B3065" s="65"/>
      <c r="C3065" s="65"/>
      <c r="D3065" s="65"/>
      <c r="E3065" s="65"/>
      <c r="F3065" s="65"/>
      <c r="G3065" s="65"/>
      <c r="H3065" s="113"/>
    </row>
    <row r="3066" spans="1:8">
      <c r="A3066" s="65"/>
      <c r="B3066" s="65"/>
      <c r="C3066" s="65"/>
      <c r="D3066" s="65"/>
      <c r="E3066" s="65"/>
      <c r="F3066" s="65"/>
      <c r="G3066" s="65"/>
      <c r="H3066" s="113"/>
    </row>
    <row r="3067" spans="1:8">
      <c r="A3067" s="65"/>
      <c r="B3067" s="65"/>
      <c r="C3067" s="65"/>
      <c r="D3067" s="65"/>
      <c r="E3067" s="65"/>
      <c r="F3067" s="65"/>
      <c r="G3067" s="65"/>
      <c r="H3067" s="113"/>
    </row>
    <row r="3068" spans="1:8">
      <c r="A3068" s="65"/>
      <c r="B3068" s="65"/>
      <c r="C3068" s="65"/>
      <c r="D3068" s="65"/>
      <c r="E3068" s="65"/>
      <c r="F3068" s="65"/>
      <c r="G3068" s="65"/>
      <c r="H3068" s="113"/>
    </row>
    <row r="3069" spans="1:8">
      <c r="A3069" s="65"/>
      <c r="B3069" s="65"/>
      <c r="C3069" s="65"/>
      <c r="D3069" s="65"/>
      <c r="E3069" s="65"/>
      <c r="F3069" s="65"/>
      <c r="G3069" s="65"/>
      <c r="H3069" s="113"/>
    </row>
    <row r="3070" spans="1:8">
      <c r="A3070" s="65"/>
      <c r="B3070" s="65"/>
      <c r="C3070" s="65"/>
      <c r="D3070" s="65"/>
      <c r="E3070" s="65"/>
      <c r="F3070" s="65"/>
      <c r="G3070" s="65"/>
      <c r="H3070" s="113"/>
    </row>
    <row r="3071" spans="1:8">
      <c r="A3071" s="65"/>
      <c r="B3071" s="65"/>
      <c r="C3071" s="65"/>
      <c r="D3071" s="65"/>
      <c r="E3071" s="65"/>
      <c r="F3071" s="65"/>
      <c r="G3071" s="65"/>
      <c r="H3071" s="113"/>
    </row>
    <row r="3072" spans="1:8">
      <c r="A3072" s="65"/>
      <c r="B3072" s="65"/>
      <c r="C3072" s="65"/>
      <c r="D3072" s="65"/>
      <c r="E3072" s="65"/>
      <c r="F3072" s="65"/>
      <c r="G3072" s="65"/>
      <c r="H3072" s="113"/>
    </row>
    <row r="3073" spans="1:8">
      <c r="A3073" s="65"/>
      <c r="B3073" s="65"/>
      <c r="C3073" s="65"/>
      <c r="D3073" s="65"/>
      <c r="E3073" s="65"/>
      <c r="F3073" s="65"/>
      <c r="G3073" s="65"/>
      <c r="H3073" s="113"/>
    </row>
    <row r="3074" spans="1:8">
      <c r="A3074" s="65"/>
      <c r="B3074" s="65"/>
      <c r="C3074" s="65"/>
      <c r="D3074" s="65"/>
      <c r="E3074" s="65"/>
      <c r="F3074" s="65"/>
      <c r="G3074" s="65"/>
      <c r="H3074" s="113"/>
    </row>
    <row r="3075" spans="1:8">
      <c r="A3075" s="65"/>
      <c r="B3075" s="65"/>
      <c r="C3075" s="65"/>
      <c r="D3075" s="65"/>
      <c r="E3075" s="65"/>
      <c r="F3075" s="65"/>
      <c r="G3075" s="65"/>
      <c r="H3075" s="113"/>
    </row>
    <row r="3076" spans="1:8">
      <c r="A3076" s="65"/>
      <c r="B3076" s="65"/>
      <c r="C3076" s="65"/>
      <c r="D3076" s="65"/>
      <c r="E3076" s="65"/>
      <c r="F3076" s="65"/>
      <c r="G3076" s="65"/>
      <c r="H3076" s="113"/>
    </row>
    <row r="3077" spans="1:8">
      <c r="A3077" s="65"/>
      <c r="B3077" s="65"/>
      <c r="C3077" s="65"/>
      <c r="D3077" s="65"/>
      <c r="E3077" s="65"/>
      <c r="F3077" s="65"/>
      <c r="G3077" s="65"/>
      <c r="H3077" s="113"/>
    </row>
    <row r="3078" spans="1:8">
      <c r="A3078" s="65"/>
      <c r="B3078" s="65"/>
      <c r="C3078" s="65"/>
      <c r="D3078" s="65"/>
      <c r="E3078" s="65"/>
      <c r="F3078" s="65"/>
      <c r="G3078" s="65"/>
      <c r="H3078" s="113"/>
    </row>
    <row r="3079" spans="1:8">
      <c r="A3079" s="65"/>
      <c r="B3079" s="65"/>
      <c r="C3079" s="65"/>
      <c r="D3079" s="65"/>
      <c r="E3079" s="65"/>
      <c r="F3079" s="65"/>
      <c r="G3079" s="65"/>
      <c r="H3079" s="113"/>
    </row>
    <row r="3080" spans="1:8">
      <c r="A3080" s="65"/>
      <c r="B3080" s="65"/>
      <c r="C3080" s="65"/>
      <c r="D3080" s="65"/>
      <c r="E3080" s="65"/>
      <c r="F3080" s="65"/>
      <c r="G3080" s="65"/>
      <c r="H3080" s="113"/>
    </row>
    <row r="3081" spans="1:8">
      <c r="A3081" s="65"/>
      <c r="B3081" s="65"/>
      <c r="C3081" s="65"/>
      <c r="D3081" s="65"/>
      <c r="E3081" s="65"/>
      <c r="F3081" s="65"/>
      <c r="G3081" s="65"/>
      <c r="H3081" s="113"/>
    </row>
    <row r="3082" spans="1:8">
      <c r="A3082" s="65"/>
      <c r="B3082" s="65"/>
      <c r="C3082" s="65"/>
      <c r="D3082" s="65"/>
      <c r="E3082" s="65"/>
      <c r="F3082" s="65"/>
      <c r="G3082" s="65"/>
      <c r="H3082" s="113"/>
    </row>
    <row r="3083" spans="1:8">
      <c r="A3083" s="65"/>
      <c r="B3083" s="65"/>
      <c r="C3083" s="65"/>
      <c r="D3083" s="65"/>
      <c r="E3083" s="65"/>
      <c r="F3083" s="65"/>
      <c r="G3083" s="65"/>
      <c r="H3083" s="113"/>
    </row>
    <row r="3084" spans="1:8">
      <c r="A3084" s="65"/>
      <c r="B3084" s="65"/>
      <c r="C3084" s="65"/>
      <c r="D3084" s="65"/>
      <c r="E3084" s="65"/>
      <c r="F3084" s="65"/>
      <c r="G3084" s="65"/>
      <c r="H3084" s="113"/>
    </row>
    <row r="3085" spans="1:8">
      <c r="A3085" s="65"/>
      <c r="B3085" s="65"/>
      <c r="C3085" s="65"/>
      <c r="D3085" s="65"/>
      <c r="E3085" s="65"/>
      <c r="F3085" s="65"/>
      <c r="G3085" s="65"/>
      <c r="H3085" s="113"/>
    </row>
    <row r="3086" spans="1:8">
      <c r="A3086" s="65"/>
      <c r="B3086" s="65"/>
      <c r="C3086" s="65"/>
      <c r="D3086" s="65"/>
      <c r="E3086" s="65"/>
      <c r="F3086" s="65"/>
      <c r="G3086" s="65"/>
      <c r="H3086" s="113"/>
    </row>
    <row r="3087" spans="1:8">
      <c r="A3087" s="65"/>
      <c r="B3087" s="65"/>
      <c r="C3087" s="65"/>
      <c r="D3087" s="65"/>
      <c r="E3087" s="65"/>
      <c r="F3087" s="65"/>
      <c r="G3087" s="65"/>
      <c r="H3087" s="113"/>
    </row>
    <row r="3088" spans="1:8">
      <c r="A3088" s="65"/>
      <c r="B3088" s="65"/>
      <c r="C3088" s="65"/>
      <c r="D3088" s="65"/>
      <c r="E3088" s="65"/>
      <c r="F3088" s="65"/>
      <c r="G3088" s="65"/>
      <c r="H3088" s="113"/>
    </row>
    <row r="3089" spans="1:8">
      <c r="A3089" s="65"/>
      <c r="B3089" s="65"/>
      <c r="C3089" s="65"/>
      <c r="D3089" s="65"/>
      <c r="E3089" s="65"/>
      <c r="F3089" s="65"/>
      <c r="G3089" s="65"/>
      <c r="H3089" s="113"/>
    </row>
    <row r="3090" spans="1:8">
      <c r="A3090" s="65"/>
      <c r="B3090" s="65"/>
      <c r="C3090" s="65"/>
      <c r="D3090" s="65"/>
      <c r="E3090" s="65"/>
      <c r="F3090" s="65"/>
      <c r="G3090" s="65"/>
      <c r="H3090" s="113"/>
    </row>
    <row r="3091" spans="1:8">
      <c r="A3091" s="65"/>
      <c r="B3091" s="65"/>
      <c r="C3091" s="65"/>
      <c r="D3091" s="65"/>
      <c r="E3091" s="65"/>
      <c r="F3091" s="65"/>
      <c r="G3091" s="65"/>
      <c r="H3091" s="113"/>
    </row>
    <row r="3092" spans="1:8">
      <c r="A3092" s="65"/>
      <c r="B3092" s="65"/>
      <c r="C3092" s="65"/>
      <c r="D3092" s="65"/>
      <c r="E3092" s="65"/>
      <c r="F3092" s="65"/>
      <c r="G3092" s="65"/>
      <c r="H3092" s="113"/>
    </row>
    <row r="3093" spans="1:8">
      <c r="A3093" s="65"/>
      <c r="B3093" s="65"/>
      <c r="C3093" s="65"/>
      <c r="D3093" s="65"/>
      <c r="E3093" s="65"/>
      <c r="F3093" s="65"/>
      <c r="G3093" s="65"/>
      <c r="H3093" s="113"/>
    </row>
    <row r="3094" spans="1:8">
      <c r="A3094" s="65"/>
      <c r="B3094" s="65"/>
      <c r="C3094" s="65"/>
      <c r="D3094" s="65"/>
      <c r="E3094" s="65"/>
      <c r="F3094" s="65"/>
      <c r="G3094" s="65"/>
      <c r="H3094" s="113"/>
    </row>
    <row r="3095" spans="1:8">
      <c r="A3095" s="65"/>
      <c r="B3095" s="65"/>
      <c r="C3095" s="65"/>
      <c r="D3095" s="65"/>
      <c r="E3095" s="65"/>
      <c r="F3095" s="65"/>
      <c r="G3095" s="65"/>
      <c r="H3095" s="113"/>
    </row>
    <row r="3096" spans="1:8">
      <c r="A3096" s="65"/>
      <c r="B3096" s="65"/>
      <c r="C3096" s="65"/>
      <c r="D3096" s="65"/>
      <c r="E3096" s="65"/>
      <c r="F3096" s="65"/>
      <c r="G3096" s="65"/>
      <c r="H3096" s="113"/>
    </row>
    <row r="3097" spans="1:8">
      <c r="A3097" s="65"/>
      <c r="B3097" s="65"/>
      <c r="C3097" s="65"/>
      <c r="D3097" s="65"/>
      <c r="E3097" s="65"/>
      <c r="F3097" s="65"/>
      <c r="G3097" s="65"/>
      <c r="H3097" s="113"/>
    </row>
    <row r="3098" spans="1:8">
      <c r="A3098" s="65"/>
      <c r="B3098" s="65"/>
      <c r="C3098" s="65"/>
      <c r="D3098" s="65"/>
      <c r="E3098" s="65"/>
      <c r="F3098" s="65"/>
      <c r="G3098" s="65"/>
      <c r="H3098" s="113"/>
    </row>
    <row r="3099" spans="1:8">
      <c r="A3099" s="65"/>
      <c r="B3099" s="65"/>
      <c r="C3099" s="65"/>
      <c r="D3099" s="65"/>
      <c r="E3099" s="65"/>
      <c r="F3099" s="65"/>
      <c r="G3099" s="65"/>
      <c r="H3099" s="113"/>
    </row>
    <row r="3100" spans="1:8">
      <c r="A3100" s="65"/>
      <c r="B3100" s="65"/>
      <c r="C3100" s="65"/>
      <c r="D3100" s="65"/>
      <c r="E3100" s="65"/>
      <c r="F3100" s="65"/>
      <c r="G3100" s="65"/>
      <c r="H3100" s="113"/>
    </row>
    <row r="3101" spans="1:8">
      <c r="A3101" s="65"/>
      <c r="B3101" s="65"/>
      <c r="C3101" s="65"/>
      <c r="D3101" s="65"/>
      <c r="E3101" s="65"/>
      <c r="F3101" s="65"/>
      <c r="G3101" s="65"/>
      <c r="H3101" s="113"/>
    </row>
    <row r="3102" spans="1:8">
      <c r="A3102" s="65"/>
      <c r="B3102" s="65"/>
      <c r="C3102" s="65"/>
      <c r="D3102" s="65"/>
      <c r="E3102" s="65"/>
      <c r="F3102" s="65"/>
      <c r="G3102" s="65"/>
      <c r="H3102" s="113"/>
    </row>
    <row r="3103" spans="1:8">
      <c r="A3103" s="65"/>
      <c r="B3103" s="65"/>
      <c r="C3103" s="65"/>
      <c r="D3103" s="65"/>
      <c r="E3103" s="65"/>
      <c r="F3103" s="65"/>
      <c r="G3103" s="65"/>
      <c r="H3103" s="113"/>
    </row>
    <row r="3104" spans="1:8">
      <c r="A3104" s="65"/>
      <c r="B3104" s="65"/>
      <c r="C3104" s="65"/>
      <c r="D3104" s="65"/>
      <c r="E3104" s="65"/>
      <c r="F3104" s="65"/>
      <c r="G3104" s="65"/>
      <c r="H3104" s="113"/>
    </row>
    <row r="3105" spans="1:8">
      <c r="A3105" s="65"/>
      <c r="B3105" s="65"/>
      <c r="C3105" s="65"/>
      <c r="D3105" s="65"/>
      <c r="E3105" s="65"/>
      <c r="F3105" s="65"/>
      <c r="G3105" s="65"/>
      <c r="H3105" s="113"/>
    </row>
    <row r="3106" spans="1:8">
      <c r="A3106" s="65"/>
      <c r="B3106" s="65"/>
      <c r="C3106" s="65"/>
      <c r="D3106" s="65"/>
      <c r="E3106" s="65"/>
      <c r="F3106" s="65"/>
      <c r="G3106" s="65"/>
      <c r="H3106" s="113"/>
    </row>
    <row r="3107" spans="1:8">
      <c r="A3107" s="65"/>
      <c r="B3107" s="65"/>
      <c r="C3107" s="65"/>
      <c r="D3107" s="65"/>
      <c r="E3107" s="65"/>
      <c r="F3107" s="65"/>
      <c r="G3107" s="65"/>
      <c r="H3107" s="113"/>
    </row>
    <row r="3108" spans="1:8">
      <c r="A3108" s="65"/>
      <c r="B3108" s="65"/>
      <c r="C3108" s="65"/>
      <c r="D3108" s="65"/>
      <c r="E3108" s="65"/>
      <c r="F3108" s="65"/>
      <c r="G3108" s="65"/>
      <c r="H3108" s="113"/>
    </row>
    <row r="3109" spans="1:8">
      <c r="A3109" s="65"/>
      <c r="B3109" s="65"/>
      <c r="C3109" s="65"/>
      <c r="D3109" s="65"/>
      <c r="E3109" s="65"/>
      <c r="F3109" s="65"/>
      <c r="G3109" s="65"/>
      <c r="H3109" s="113"/>
    </row>
    <row r="3110" spans="1:8">
      <c r="A3110" s="65"/>
      <c r="B3110" s="65"/>
      <c r="C3110" s="65"/>
      <c r="D3110" s="65"/>
      <c r="E3110" s="65"/>
      <c r="F3110" s="65"/>
      <c r="G3110" s="65"/>
      <c r="H3110" s="113"/>
    </row>
    <row r="3111" spans="1:8">
      <c r="A3111" s="65"/>
      <c r="B3111" s="65"/>
      <c r="C3111" s="65"/>
      <c r="D3111" s="65"/>
      <c r="E3111" s="65"/>
      <c r="F3111" s="65"/>
      <c r="G3111" s="65"/>
      <c r="H3111" s="113"/>
    </row>
    <row r="3112" spans="1:8">
      <c r="A3112" s="65"/>
      <c r="B3112" s="65"/>
      <c r="C3112" s="65"/>
      <c r="D3112" s="65"/>
      <c r="E3112" s="65"/>
      <c r="F3112" s="65"/>
      <c r="G3112" s="65"/>
      <c r="H3112" s="113"/>
    </row>
    <row r="3113" spans="1:8">
      <c r="A3113" s="65"/>
      <c r="B3113" s="65"/>
      <c r="C3113" s="65"/>
      <c r="D3113" s="65"/>
      <c r="E3113" s="65"/>
      <c r="F3113" s="65"/>
      <c r="G3113" s="65"/>
      <c r="H3113" s="113"/>
    </row>
    <row r="3114" spans="1:8">
      <c r="A3114" s="65"/>
      <c r="B3114" s="65"/>
      <c r="C3114" s="65"/>
      <c r="D3114" s="65"/>
      <c r="E3114" s="65"/>
      <c r="F3114" s="65"/>
      <c r="G3114" s="65"/>
      <c r="H3114" s="113"/>
    </row>
    <row r="3115" spans="1:8">
      <c r="A3115" s="65"/>
      <c r="B3115" s="65"/>
      <c r="C3115" s="65"/>
      <c r="D3115" s="65"/>
      <c r="E3115" s="65"/>
      <c r="F3115" s="65"/>
      <c r="G3115" s="65"/>
      <c r="H3115" s="113"/>
    </row>
    <row r="3116" spans="1:8">
      <c r="A3116" s="65"/>
      <c r="B3116" s="65"/>
      <c r="C3116" s="65"/>
      <c r="D3116" s="65"/>
      <c r="E3116" s="65"/>
      <c r="F3116" s="65"/>
      <c r="G3116" s="65"/>
      <c r="H3116" s="113"/>
    </row>
    <row r="3117" spans="1:8">
      <c r="A3117" s="65"/>
      <c r="B3117" s="65"/>
      <c r="C3117" s="65"/>
      <c r="D3117" s="65"/>
      <c r="E3117" s="65"/>
      <c r="F3117" s="65"/>
      <c r="G3117" s="65"/>
      <c r="H3117" s="113"/>
    </row>
    <row r="3118" spans="1:8">
      <c r="A3118" s="65"/>
      <c r="B3118" s="65"/>
      <c r="C3118" s="65"/>
      <c r="D3118" s="65"/>
      <c r="E3118" s="65"/>
      <c r="F3118" s="65"/>
      <c r="G3118" s="65"/>
      <c r="H3118" s="113"/>
    </row>
    <row r="3119" spans="1:8">
      <c r="A3119" s="65"/>
      <c r="B3119" s="65"/>
      <c r="C3119" s="65"/>
      <c r="D3119" s="65"/>
      <c r="E3119" s="65"/>
      <c r="F3119" s="65"/>
      <c r="G3119" s="65"/>
      <c r="H3119" s="113"/>
    </row>
    <row r="3120" spans="1:8">
      <c r="A3120" s="65"/>
      <c r="B3120" s="65"/>
      <c r="C3120" s="65"/>
      <c r="D3120" s="65"/>
      <c r="E3120" s="65"/>
      <c r="F3120" s="65"/>
      <c r="G3120" s="65"/>
      <c r="H3120" s="113"/>
    </row>
    <row r="3121" spans="1:8">
      <c r="A3121" s="65"/>
      <c r="B3121" s="65"/>
      <c r="C3121" s="65"/>
      <c r="D3121" s="65"/>
      <c r="E3121" s="65"/>
      <c r="F3121" s="65"/>
      <c r="G3121" s="65"/>
      <c r="H3121" s="113"/>
    </row>
    <row r="3122" spans="1:8">
      <c r="A3122" s="65"/>
      <c r="B3122" s="65"/>
      <c r="C3122" s="65"/>
      <c r="D3122" s="65"/>
      <c r="E3122" s="65"/>
      <c r="F3122" s="65"/>
      <c r="G3122" s="65"/>
      <c r="H3122" s="113"/>
    </row>
    <row r="3123" spans="1:8">
      <c r="A3123" s="65"/>
      <c r="B3123" s="65"/>
      <c r="C3123" s="65"/>
      <c r="D3123" s="65"/>
      <c r="E3123" s="65"/>
      <c r="F3123" s="65"/>
      <c r="G3123" s="65"/>
      <c r="H3123" s="113"/>
    </row>
    <row r="3124" spans="1:8">
      <c r="A3124" s="65"/>
      <c r="B3124" s="65"/>
      <c r="C3124" s="65"/>
      <c r="D3124" s="65"/>
      <c r="E3124" s="65"/>
      <c r="F3124" s="65"/>
      <c r="G3124" s="65"/>
      <c r="H3124" s="113"/>
    </row>
    <row r="3125" spans="1:8">
      <c r="A3125" s="65"/>
      <c r="B3125" s="65"/>
      <c r="C3125" s="65"/>
      <c r="D3125" s="65"/>
      <c r="E3125" s="65"/>
      <c r="F3125" s="65"/>
      <c r="G3125" s="65"/>
      <c r="H3125" s="113"/>
    </row>
    <row r="3126" spans="1:8">
      <c r="A3126" s="65"/>
      <c r="B3126" s="65"/>
      <c r="C3126" s="65"/>
      <c r="D3126" s="65"/>
      <c r="E3126" s="65"/>
      <c r="F3126" s="65"/>
      <c r="G3126" s="65"/>
      <c r="H3126" s="113"/>
    </row>
    <row r="3127" spans="1:8">
      <c r="A3127" s="65"/>
      <c r="B3127" s="65"/>
      <c r="C3127" s="65"/>
      <c r="D3127" s="65"/>
      <c r="E3127" s="65"/>
      <c r="F3127" s="65"/>
      <c r="G3127" s="65"/>
      <c r="H3127" s="113"/>
    </row>
    <row r="3128" spans="1:8">
      <c r="A3128" s="65"/>
      <c r="B3128" s="65"/>
      <c r="C3128" s="65"/>
      <c r="D3128" s="65"/>
      <c r="E3128" s="65"/>
      <c r="F3128" s="65"/>
      <c r="G3128" s="65"/>
      <c r="H3128" s="113"/>
    </row>
    <row r="3129" spans="1:8">
      <c r="A3129" s="65"/>
      <c r="B3129" s="65"/>
      <c r="C3129" s="65"/>
      <c r="D3129" s="65"/>
      <c r="E3129" s="65"/>
      <c r="F3129" s="65"/>
      <c r="G3129" s="65"/>
      <c r="H3129" s="113"/>
    </row>
    <row r="3130" spans="1:8">
      <c r="A3130" s="65"/>
      <c r="B3130" s="65"/>
      <c r="C3130" s="65"/>
      <c r="D3130" s="65"/>
      <c r="E3130" s="65"/>
      <c r="F3130" s="65"/>
      <c r="G3130" s="65"/>
      <c r="H3130" s="113"/>
    </row>
    <row r="3131" spans="1:8">
      <c r="A3131" s="65"/>
      <c r="B3131" s="65"/>
      <c r="C3131" s="65"/>
      <c r="D3131" s="65"/>
      <c r="E3131" s="65"/>
      <c r="F3131" s="65"/>
      <c r="G3131" s="65"/>
      <c r="H3131" s="113"/>
    </row>
    <row r="3132" spans="1:8">
      <c r="A3132" s="65"/>
      <c r="B3132" s="65"/>
      <c r="C3132" s="65"/>
      <c r="D3132" s="65"/>
      <c r="E3132" s="65"/>
      <c r="F3132" s="65"/>
      <c r="G3132" s="65"/>
      <c r="H3132" s="113"/>
    </row>
    <row r="3133" spans="1:8">
      <c r="A3133" s="65"/>
      <c r="B3133" s="65"/>
      <c r="C3133" s="65"/>
      <c r="D3133" s="65"/>
      <c r="E3133" s="65"/>
      <c r="F3133" s="65"/>
      <c r="G3133" s="65"/>
      <c r="H3133" s="113"/>
    </row>
    <row r="3134" spans="1:8">
      <c r="A3134" s="65"/>
      <c r="B3134" s="65"/>
      <c r="C3134" s="65"/>
      <c r="D3134" s="65"/>
      <c r="E3134" s="65"/>
      <c r="F3134" s="65"/>
      <c r="G3134" s="65"/>
      <c r="H3134" s="113"/>
    </row>
    <row r="3135" spans="1:8">
      <c r="A3135" s="65"/>
      <c r="B3135" s="65"/>
      <c r="C3135" s="65"/>
      <c r="D3135" s="65"/>
      <c r="E3135" s="65"/>
      <c r="F3135" s="65"/>
      <c r="G3135" s="65"/>
      <c r="H3135" s="113"/>
    </row>
    <row r="3136" spans="1:8">
      <c r="A3136" s="65"/>
      <c r="B3136" s="65"/>
      <c r="C3136" s="65"/>
      <c r="D3136" s="65"/>
      <c r="E3136" s="65"/>
      <c r="F3136" s="65"/>
      <c r="G3136" s="65"/>
      <c r="H3136" s="113"/>
    </row>
    <row r="3137" spans="1:8">
      <c r="A3137" s="65"/>
      <c r="B3137" s="65"/>
      <c r="C3137" s="65"/>
      <c r="D3137" s="65"/>
      <c r="E3137" s="65"/>
      <c r="F3137" s="65"/>
      <c r="G3137" s="65"/>
      <c r="H3137" s="113"/>
    </row>
    <row r="3138" spans="1:8">
      <c r="A3138" s="65"/>
      <c r="B3138" s="65"/>
      <c r="C3138" s="65"/>
      <c r="D3138" s="65"/>
      <c r="E3138" s="65"/>
      <c r="F3138" s="65"/>
      <c r="G3138" s="65"/>
      <c r="H3138" s="113"/>
    </row>
    <row r="3139" spans="1:8">
      <c r="A3139" s="65"/>
      <c r="B3139" s="65"/>
      <c r="C3139" s="65"/>
      <c r="D3139" s="65"/>
      <c r="E3139" s="65"/>
      <c r="F3139" s="65"/>
      <c r="G3139" s="65"/>
      <c r="H3139" s="113"/>
    </row>
    <row r="3140" spans="1:8">
      <c r="A3140" s="65"/>
      <c r="B3140" s="65"/>
      <c r="C3140" s="65"/>
      <c r="D3140" s="65"/>
      <c r="E3140" s="65"/>
      <c r="F3140" s="65"/>
      <c r="G3140" s="65"/>
      <c r="H3140" s="113"/>
    </row>
    <row r="3141" spans="1:8">
      <c r="A3141" s="65"/>
      <c r="B3141" s="65"/>
      <c r="C3141" s="65"/>
      <c r="D3141" s="65"/>
      <c r="E3141" s="65"/>
      <c r="F3141" s="65"/>
      <c r="G3141" s="65"/>
      <c r="H3141" s="113"/>
    </row>
    <row r="3142" spans="1:8">
      <c r="A3142" s="65"/>
      <c r="B3142" s="65"/>
      <c r="C3142" s="65"/>
      <c r="D3142" s="65"/>
      <c r="E3142" s="65"/>
      <c r="F3142" s="65"/>
      <c r="G3142" s="65"/>
      <c r="H3142" s="113"/>
    </row>
    <row r="3143" spans="1:8">
      <c r="A3143" s="65"/>
      <c r="B3143" s="65"/>
      <c r="C3143" s="65"/>
      <c r="D3143" s="65"/>
      <c r="E3143" s="65"/>
      <c r="F3143" s="65"/>
      <c r="G3143" s="65"/>
      <c r="H3143" s="113"/>
    </row>
    <row r="3144" spans="1:8">
      <c r="A3144" s="65"/>
      <c r="B3144" s="65"/>
      <c r="C3144" s="65"/>
      <c r="D3144" s="65"/>
      <c r="E3144" s="65"/>
      <c r="F3144" s="65"/>
      <c r="G3144" s="65"/>
      <c r="H3144" s="113"/>
    </row>
    <row r="3145" spans="1:8">
      <c r="A3145" s="65"/>
      <c r="B3145" s="65"/>
      <c r="C3145" s="65"/>
      <c r="D3145" s="65"/>
      <c r="E3145" s="65"/>
      <c r="F3145" s="65"/>
      <c r="G3145" s="65"/>
      <c r="H3145" s="113"/>
    </row>
    <row r="3146" spans="1:8">
      <c r="A3146" s="65"/>
      <c r="B3146" s="65"/>
      <c r="C3146" s="65"/>
      <c r="D3146" s="65"/>
      <c r="E3146" s="65"/>
      <c r="F3146" s="65"/>
      <c r="G3146" s="65"/>
      <c r="H3146" s="113"/>
    </row>
    <row r="3147" spans="1:8">
      <c r="A3147" s="65"/>
      <c r="B3147" s="65"/>
      <c r="C3147" s="65"/>
      <c r="D3147" s="65"/>
      <c r="E3147" s="65"/>
      <c r="F3147" s="65"/>
      <c r="G3147" s="65"/>
      <c r="H3147" s="113"/>
    </row>
    <row r="3148" spans="1:8">
      <c r="A3148" s="65"/>
      <c r="B3148" s="65"/>
      <c r="C3148" s="65"/>
      <c r="D3148" s="65"/>
      <c r="E3148" s="65"/>
      <c r="F3148" s="65"/>
      <c r="G3148" s="65"/>
      <c r="H3148" s="113"/>
    </row>
    <row r="3149" spans="1:8">
      <c r="A3149" s="65"/>
      <c r="B3149" s="65"/>
      <c r="C3149" s="65"/>
      <c r="D3149" s="65"/>
      <c r="E3149" s="65"/>
      <c r="F3149" s="65"/>
      <c r="G3149" s="65"/>
      <c r="H3149" s="113"/>
    </row>
    <row r="3150" spans="1:8">
      <c r="A3150" s="65"/>
      <c r="B3150" s="65"/>
      <c r="C3150" s="65"/>
      <c r="D3150" s="65"/>
      <c r="E3150" s="65"/>
      <c r="F3150" s="65"/>
      <c r="G3150" s="65"/>
      <c r="H3150" s="113"/>
    </row>
    <row r="3151" spans="1:8">
      <c r="A3151" s="65"/>
      <c r="B3151" s="65"/>
      <c r="C3151" s="65"/>
      <c r="D3151" s="65"/>
      <c r="E3151" s="65"/>
      <c r="F3151" s="65"/>
      <c r="G3151" s="65"/>
      <c r="H3151" s="113"/>
    </row>
    <row r="3152" spans="1:8">
      <c r="A3152" s="65"/>
      <c r="B3152" s="65"/>
      <c r="C3152" s="65"/>
      <c r="D3152" s="65"/>
      <c r="E3152" s="65"/>
      <c r="F3152" s="65"/>
      <c r="G3152" s="65"/>
      <c r="H3152" s="113"/>
    </row>
    <row r="3153" spans="1:8">
      <c r="A3153" s="65"/>
      <c r="B3153" s="65"/>
      <c r="C3153" s="65"/>
      <c r="D3153" s="65"/>
      <c r="E3153" s="65"/>
      <c r="F3153" s="65"/>
      <c r="G3153" s="65"/>
      <c r="H3153" s="113"/>
    </row>
    <row r="3154" spans="1:8">
      <c r="A3154" s="65"/>
      <c r="B3154" s="65"/>
      <c r="C3154" s="65"/>
      <c r="D3154" s="65"/>
      <c r="E3154" s="65"/>
      <c r="F3154" s="65"/>
      <c r="G3154" s="65"/>
      <c r="H3154" s="113"/>
    </row>
    <row r="3155" spans="1:8">
      <c r="A3155" s="65"/>
      <c r="B3155" s="65"/>
      <c r="C3155" s="65"/>
      <c r="D3155" s="65"/>
      <c r="E3155" s="65"/>
      <c r="F3155" s="65"/>
      <c r="G3155" s="65"/>
      <c r="H3155" s="113"/>
    </row>
    <row r="3156" spans="1:8">
      <c r="A3156" s="65"/>
      <c r="B3156" s="65"/>
      <c r="C3156" s="65"/>
      <c r="D3156" s="65"/>
      <c r="E3156" s="65"/>
      <c r="F3156" s="65"/>
      <c r="G3156" s="65"/>
      <c r="H3156" s="113"/>
    </row>
    <row r="3157" spans="1:8">
      <c r="A3157" s="65"/>
      <c r="B3157" s="65"/>
      <c r="C3157" s="65"/>
      <c r="D3157" s="65"/>
      <c r="E3157" s="65"/>
      <c r="F3157" s="65"/>
      <c r="G3157" s="65"/>
      <c r="H3157" s="113"/>
    </row>
    <row r="3158" spans="1:8">
      <c r="A3158" s="65"/>
      <c r="B3158" s="65"/>
      <c r="C3158" s="65"/>
      <c r="D3158" s="65"/>
      <c r="E3158" s="65"/>
      <c r="F3158" s="65"/>
      <c r="G3158" s="65"/>
      <c r="H3158" s="113"/>
    </row>
    <row r="3159" spans="1:8">
      <c r="A3159" s="65"/>
      <c r="B3159" s="65"/>
      <c r="C3159" s="65"/>
      <c r="D3159" s="65"/>
      <c r="E3159" s="65"/>
      <c r="F3159" s="65"/>
      <c r="G3159" s="65"/>
      <c r="H3159" s="113"/>
    </row>
    <row r="3160" spans="1:8">
      <c r="A3160" s="65"/>
      <c r="B3160" s="65"/>
      <c r="C3160" s="65"/>
      <c r="D3160" s="65"/>
      <c r="E3160" s="65"/>
      <c r="F3160" s="65"/>
      <c r="G3160" s="65"/>
      <c r="H3160" s="113"/>
    </row>
    <row r="3161" spans="1:8">
      <c r="A3161" s="65"/>
      <c r="B3161" s="65"/>
      <c r="C3161" s="65"/>
      <c r="D3161" s="65"/>
      <c r="E3161" s="65"/>
      <c r="F3161" s="65"/>
      <c r="G3161" s="65"/>
      <c r="H3161" s="113"/>
    </row>
    <row r="3162" spans="1:8">
      <c r="A3162" s="65"/>
      <c r="B3162" s="65"/>
      <c r="C3162" s="65"/>
      <c r="D3162" s="65"/>
      <c r="E3162" s="65"/>
      <c r="F3162" s="65"/>
      <c r="G3162" s="65"/>
      <c r="H3162" s="113"/>
    </row>
    <row r="3163" spans="1:8">
      <c r="A3163" s="65"/>
      <c r="B3163" s="65"/>
      <c r="C3163" s="65"/>
      <c r="D3163" s="65"/>
      <c r="E3163" s="65"/>
      <c r="F3163" s="65"/>
      <c r="G3163" s="65"/>
      <c r="H3163" s="113"/>
    </row>
    <row r="3164" spans="1:8">
      <c r="A3164" s="65"/>
      <c r="B3164" s="65"/>
      <c r="C3164" s="65"/>
      <c r="D3164" s="65"/>
      <c r="E3164" s="65"/>
      <c r="F3164" s="65"/>
      <c r="G3164" s="65"/>
      <c r="H3164" s="113"/>
    </row>
    <row r="3165" spans="1:8">
      <c r="A3165" s="65"/>
      <c r="B3165" s="65"/>
      <c r="C3165" s="65"/>
      <c r="D3165" s="65"/>
      <c r="E3165" s="65"/>
      <c r="F3165" s="65"/>
      <c r="G3165" s="65"/>
      <c r="H3165" s="113"/>
    </row>
    <row r="3166" spans="1:8">
      <c r="A3166" s="65"/>
      <c r="B3166" s="65"/>
      <c r="C3166" s="65"/>
      <c r="D3166" s="65"/>
      <c r="E3166" s="65"/>
      <c r="F3166" s="65"/>
      <c r="G3166" s="65"/>
      <c r="H3166" s="113"/>
    </row>
    <row r="3167" spans="1:8">
      <c r="A3167" s="65"/>
      <c r="B3167" s="65"/>
      <c r="C3167" s="65"/>
      <c r="D3167" s="65"/>
      <c r="E3167" s="65"/>
      <c r="F3167" s="65"/>
      <c r="G3167" s="65"/>
      <c r="H3167" s="113"/>
    </row>
    <row r="3168" spans="1:8">
      <c r="A3168" s="65"/>
      <c r="B3168" s="65"/>
      <c r="C3168" s="65"/>
      <c r="D3168" s="65"/>
      <c r="E3168" s="65"/>
      <c r="F3168" s="65"/>
      <c r="G3168" s="65"/>
      <c r="H3168" s="113"/>
    </row>
    <row r="3169" spans="1:8">
      <c r="A3169" s="65"/>
      <c r="B3169" s="65"/>
      <c r="C3169" s="65"/>
      <c r="D3169" s="65"/>
      <c r="E3169" s="65"/>
      <c r="F3169" s="65"/>
      <c r="G3169" s="65"/>
      <c r="H3169" s="113"/>
    </row>
    <row r="3170" spans="1:8">
      <c r="A3170" s="65"/>
      <c r="B3170" s="65"/>
      <c r="C3170" s="65"/>
      <c r="D3170" s="65"/>
      <c r="E3170" s="65"/>
      <c r="F3170" s="65"/>
      <c r="G3170" s="65"/>
      <c r="H3170" s="113"/>
    </row>
    <row r="3171" spans="1:8">
      <c r="A3171" s="65"/>
      <c r="B3171" s="65"/>
      <c r="C3171" s="65"/>
      <c r="D3171" s="65"/>
      <c r="E3171" s="65"/>
      <c r="F3171" s="65"/>
      <c r="G3171" s="65"/>
      <c r="H3171" s="113"/>
    </row>
    <row r="3172" spans="1:8">
      <c r="A3172" s="65"/>
      <c r="B3172" s="65"/>
      <c r="C3172" s="65"/>
      <c r="D3172" s="65"/>
      <c r="E3172" s="65"/>
      <c r="F3172" s="65"/>
      <c r="G3172" s="65"/>
      <c r="H3172" s="113"/>
    </row>
    <row r="3173" spans="1:8">
      <c r="A3173" s="65"/>
      <c r="B3173" s="65"/>
      <c r="C3173" s="65"/>
      <c r="D3173" s="65"/>
      <c r="E3173" s="65"/>
      <c r="F3173" s="65"/>
      <c r="G3173" s="65"/>
      <c r="H3173" s="113"/>
    </row>
    <row r="3174" spans="1:8">
      <c r="A3174" s="65"/>
      <c r="B3174" s="65"/>
      <c r="C3174" s="65"/>
      <c r="D3174" s="65"/>
      <c r="E3174" s="65"/>
      <c r="F3174" s="65"/>
      <c r="G3174" s="65"/>
      <c r="H3174" s="113"/>
    </row>
    <row r="3175" spans="1:8">
      <c r="A3175" s="65"/>
      <c r="B3175" s="65"/>
      <c r="C3175" s="65"/>
      <c r="D3175" s="65"/>
      <c r="E3175" s="65"/>
      <c r="F3175" s="65"/>
      <c r="G3175" s="65"/>
      <c r="H3175" s="113"/>
    </row>
    <row r="3176" spans="1:8">
      <c r="A3176" s="65"/>
      <c r="B3176" s="65"/>
      <c r="C3176" s="65"/>
      <c r="D3176" s="65"/>
      <c r="E3176" s="65"/>
      <c r="F3176" s="65"/>
      <c r="G3176" s="65"/>
      <c r="H3176" s="113"/>
    </row>
    <row r="3177" spans="1:8">
      <c r="A3177" s="65"/>
      <c r="B3177" s="65"/>
      <c r="C3177" s="65"/>
      <c r="D3177" s="65"/>
      <c r="E3177" s="65"/>
      <c r="F3177" s="65"/>
      <c r="G3177" s="65"/>
      <c r="H3177" s="113"/>
    </row>
    <row r="3178" spans="1:8">
      <c r="A3178" s="65"/>
      <c r="B3178" s="65"/>
      <c r="C3178" s="65"/>
      <c r="D3178" s="65"/>
      <c r="E3178" s="65"/>
      <c r="F3178" s="65"/>
      <c r="G3178" s="65"/>
      <c r="H3178" s="113"/>
    </row>
    <row r="3179" spans="1:8">
      <c r="A3179" s="65"/>
      <c r="B3179" s="65"/>
      <c r="C3179" s="65"/>
      <c r="D3179" s="65"/>
      <c r="E3179" s="65"/>
      <c r="F3179" s="65"/>
      <c r="G3179" s="65"/>
      <c r="H3179" s="113"/>
    </row>
    <row r="3180" spans="1:8">
      <c r="A3180" s="65"/>
      <c r="B3180" s="65"/>
      <c r="C3180" s="65"/>
      <c r="D3180" s="65"/>
      <c r="E3180" s="65"/>
      <c r="F3180" s="65"/>
      <c r="G3180" s="65"/>
      <c r="H3180" s="113"/>
    </row>
    <row r="3181" spans="1:8">
      <c r="A3181" s="65"/>
      <c r="B3181" s="65"/>
      <c r="C3181" s="65"/>
      <c r="D3181" s="65"/>
      <c r="E3181" s="65"/>
      <c r="F3181" s="65"/>
      <c r="G3181" s="65"/>
      <c r="H3181" s="113"/>
    </row>
    <row r="3182" spans="1:8">
      <c r="A3182" s="65"/>
      <c r="B3182" s="65"/>
      <c r="C3182" s="65"/>
      <c r="D3182" s="65"/>
      <c r="E3182" s="65"/>
      <c r="F3182" s="65"/>
      <c r="G3182" s="65"/>
      <c r="H3182" s="113"/>
    </row>
    <row r="3183" spans="1:8">
      <c r="A3183" s="65"/>
      <c r="B3183" s="65"/>
      <c r="C3183" s="65"/>
      <c r="D3183" s="65"/>
      <c r="E3183" s="65"/>
      <c r="F3183" s="65"/>
      <c r="G3183" s="65"/>
      <c r="H3183" s="113"/>
    </row>
    <row r="3184" spans="1:8">
      <c r="A3184" s="65"/>
      <c r="B3184" s="65"/>
      <c r="C3184" s="65"/>
      <c r="D3184" s="65"/>
      <c r="E3184" s="65"/>
      <c r="F3184" s="65"/>
      <c r="G3184" s="65"/>
      <c r="H3184" s="113"/>
    </row>
    <row r="3185" spans="1:8">
      <c r="A3185" s="65"/>
      <c r="B3185" s="65"/>
      <c r="C3185" s="65"/>
      <c r="D3185" s="65"/>
      <c r="E3185" s="65"/>
      <c r="F3185" s="65"/>
      <c r="G3185" s="65"/>
      <c r="H3185" s="113"/>
    </row>
    <row r="3186" spans="1:8">
      <c r="A3186" s="65"/>
      <c r="B3186" s="65"/>
      <c r="C3186" s="65"/>
      <c r="D3186" s="65"/>
      <c r="E3186" s="65"/>
      <c r="F3186" s="65"/>
      <c r="G3186" s="65"/>
      <c r="H3186" s="113"/>
    </row>
    <row r="3187" spans="1:8">
      <c r="A3187" s="65"/>
      <c r="B3187" s="65"/>
      <c r="C3187" s="65"/>
      <c r="D3187" s="65"/>
      <c r="E3187" s="65"/>
      <c r="F3187" s="65"/>
      <c r="G3187" s="65"/>
      <c r="H3187" s="113"/>
    </row>
    <row r="3188" spans="1:8">
      <c r="A3188" s="65"/>
      <c r="B3188" s="65"/>
      <c r="C3188" s="65"/>
      <c r="D3188" s="65"/>
      <c r="E3188" s="65"/>
      <c r="F3188" s="65"/>
      <c r="G3188" s="65"/>
      <c r="H3188" s="113"/>
    </row>
    <row r="3189" spans="1:8">
      <c r="A3189" s="65"/>
      <c r="B3189" s="65"/>
      <c r="C3189" s="65"/>
      <c r="D3189" s="65"/>
      <c r="E3189" s="65"/>
      <c r="F3189" s="65"/>
      <c r="G3189" s="65"/>
      <c r="H3189" s="113"/>
    </row>
    <row r="3190" spans="1:8">
      <c r="A3190" s="65"/>
      <c r="B3190" s="65"/>
      <c r="C3190" s="65"/>
      <c r="D3190" s="65"/>
      <c r="E3190" s="65"/>
      <c r="F3190" s="65"/>
      <c r="G3190" s="65"/>
      <c r="H3190" s="113"/>
    </row>
    <row r="3191" spans="1:8">
      <c r="A3191" s="65"/>
      <c r="B3191" s="65"/>
      <c r="C3191" s="65"/>
      <c r="D3191" s="65"/>
      <c r="E3191" s="65"/>
      <c r="F3191" s="65"/>
      <c r="G3191" s="65"/>
      <c r="H3191" s="113"/>
    </row>
    <row r="3192" spans="1:8">
      <c r="A3192" s="65"/>
      <c r="B3192" s="65"/>
      <c r="C3192" s="65"/>
      <c r="D3192" s="65"/>
      <c r="E3192" s="65"/>
      <c r="F3192" s="65"/>
      <c r="G3192" s="65"/>
      <c r="H3192" s="113"/>
    </row>
    <row r="3193" spans="1:8">
      <c r="A3193" s="65"/>
      <c r="B3193" s="65"/>
      <c r="C3193" s="65"/>
      <c r="D3193" s="65"/>
      <c r="E3193" s="65"/>
      <c r="F3193" s="65"/>
      <c r="G3193" s="65"/>
      <c r="H3193" s="113"/>
    </row>
    <row r="3194" spans="1:8">
      <c r="A3194" s="65"/>
      <c r="B3194" s="65"/>
      <c r="C3194" s="65"/>
      <c r="D3194" s="65"/>
      <c r="E3194" s="65"/>
      <c r="F3194" s="65"/>
      <c r="G3194" s="65"/>
      <c r="H3194" s="113"/>
    </row>
    <row r="3195" spans="1:8">
      <c r="A3195" s="65"/>
      <c r="B3195" s="65"/>
      <c r="C3195" s="65"/>
      <c r="D3195" s="65"/>
      <c r="E3195" s="65"/>
      <c r="F3195" s="65"/>
      <c r="G3195" s="65"/>
      <c r="H3195" s="113"/>
    </row>
    <row r="3196" spans="1:8">
      <c r="A3196" s="65"/>
      <c r="B3196" s="65"/>
      <c r="C3196" s="65"/>
      <c r="D3196" s="65"/>
      <c r="E3196" s="65"/>
      <c r="F3196" s="65"/>
      <c r="G3196" s="65"/>
      <c r="H3196" s="113"/>
    </row>
    <row r="3197" spans="1:8">
      <c r="A3197" s="65"/>
      <c r="B3197" s="65"/>
      <c r="C3197" s="65"/>
      <c r="D3197" s="65"/>
      <c r="E3197" s="65"/>
      <c r="F3197" s="65"/>
      <c r="G3197" s="65"/>
      <c r="H3197" s="113"/>
    </row>
    <row r="3198" spans="1:8">
      <c r="A3198" s="65"/>
      <c r="B3198" s="65"/>
      <c r="C3198" s="65"/>
      <c r="D3198" s="65"/>
      <c r="E3198" s="65"/>
      <c r="F3198" s="65"/>
      <c r="G3198" s="65"/>
      <c r="H3198" s="113"/>
    </row>
    <row r="3199" spans="1:8">
      <c r="A3199" s="65"/>
      <c r="B3199" s="65"/>
      <c r="C3199" s="65"/>
      <c r="D3199" s="65"/>
      <c r="E3199" s="65"/>
      <c r="F3199" s="65"/>
      <c r="G3199" s="65"/>
      <c r="H3199" s="113"/>
    </row>
    <row r="3200" spans="1:8">
      <c r="A3200" s="65"/>
      <c r="B3200" s="65"/>
      <c r="C3200" s="65"/>
      <c r="D3200" s="65"/>
      <c r="E3200" s="65"/>
      <c r="F3200" s="65"/>
      <c r="G3200" s="65"/>
      <c r="H3200" s="113"/>
    </row>
    <row r="3201" spans="1:8">
      <c r="A3201" s="65"/>
      <c r="B3201" s="65"/>
      <c r="C3201" s="65"/>
      <c r="D3201" s="65"/>
      <c r="E3201" s="65"/>
      <c r="F3201" s="65"/>
      <c r="G3201" s="65"/>
      <c r="H3201" s="113"/>
    </row>
    <row r="3202" spans="1:8">
      <c r="A3202" s="65"/>
      <c r="B3202" s="65"/>
      <c r="C3202" s="65"/>
      <c r="D3202" s="65"/>
      <c r="E3202" s="65"/>
      <c r="F3202" s="65"/>
      <c r="G3202" s="65"/>
      <c r="H3202" s="113"/>
    </row>
    <row r="3203" spans="1:8">
      <c r="A3203" s="65"/>
      <c r="B3203" s="65"/>
      <c r="C3203" s="65"/>
      <c r="D3203" s="65"/>
      <c r="E3203" s="65"/>
      <c r="F3203" s="65"/>
      <c r="G3203" s="65"/>
      <c r="H3203" s="113"/>
    </row>
    <row r="3204" spans="1:8">
      <c r="A3204" s="65"/>
      <c r="B3204" s="65"/>
      <c r="C3204" s="65"/>
      <c r="D3204" s="65"/>
      <c r="E3204" s="65"/>
      <c r="F3204" s="65"/>
      <c r="G3204" s="65"/>
      <c r="H3204" s="113"/>
    </row>
    <row r="3205" spans="1:8">
      <c r="A3205" s="65"/>
      <c r="B3205" s="65"/>
      <c r="C3205" s="65"/>
      <c r="D3205" s="65"/>
      <c r="E3205" s="65"/>
      <c r="F3205" s="65"/>
      <c r="G3205" s="65"/>
      <c r="H3205" s="113"/>
    </row>
    <row r="3206" spans="1:8">
      <c r="A3206" s="65"/>
      <c r="B3206" s="65"/>
      <c r="C3206" s="65"/>
      <c r="D3206" s="65"/>
      <c r="E3206" s="65"/>
      <c r="F3206" s="65"/>
      <c r="G3206" s="65"/>
      <c r="H3206" s="113"/>
    </row>
    <row r="3207" spans="1:8">
      <c r="A3207" s="65"/>
      <c r="B3207" s="65"/>
      <c r="C3207" s="65"/>
      <c r="D3207" s="65"/>
      <c r="E3207" s="65"/>
      <c r="F3207" s="65"/>
      <c r="G3207" s="65"/>
      <c r="H3207" s="113"/>
    </row>
    <row r="3208" spans="1:8">
      <c r="A3208" s="65"/>
      <c r="B3208" s="65"/>
      <c r="C3208" s="65"/>
      <c r="D3208" s="65"/>
      <c r="E3208" s="65"/>
      <c r="F3208" s="65"/>
      <c r="G3208" s="65"/>
      <c r="H3208" s="113"/>
    </row>
    <row r="3209" spans="1:8">
      <c r="A3209" s="65"/>
      <c r="B3209" s="65"/>
      <c r="C3209" s="65"/>
      <c r="D3209" s="65"/>
      <c r="E3209" s="65"/>
      <c r="F3209" s="65"/>
      <c r="G3209" s="65"/>
      <c r="H3209" s="113"/>
    </row>
    <row r="3210" spans="1:8">
      <c r="A3210" s="65"/>
      <c r="B3210" s="65"/>
      <c r="C3210" s="65"/>
      <c r="D3210" s="65"/>
      <c r="E3210" s="65"/>
      <c r="F3210" s="65"/>
      <c r="G3210" s="65"/>
      <c r="H3210" s="113"/>
    </row>
    <row r="3211" spans="1:8">
      <c r="A3211" s="65"/>
      <c r="B3211" s="65"/>
      <c r="C3211" s="65"/>
      <c r="D3211" s="65"/>
      <c r="E3211" s="65"/>
      <c r="F3211" s="65"/>
      <c r="G3211" s="65"/>
      <c r="H3211" s="113"/>
    </row>
    <row r="3212" spans="1:8">
      <c r="A3212" s="65"/>
      <c r="B3212" s="65"/>
      <c r="C3212" s="65"/>
      <c r="D3212" s="65"/>
      <c r="E3212" s="65"/>
      <c r="F3212" s="65"/>
      <c r="G3212" s="65"/>
      <c r="H3212" s="113"/>
    </row>
    <row r="3213" spans="1:8">
      <c r="A3213" s="65"/>
      <c r="B3213" s="65"/>
      <c r="C3213" s="65"/>
      <c r="D3213" s="65"/>
      <c r="E3213" s="65"/>
      <c r="F3213" s="65"/>
      <c r="G3213" s="65"/>
      <c r="H3213" s="113"/>
    </row>
    <row r="3214" spans="1:8">
      <c r="A3214" s="65"/>
      <c r="B3214" s="65"/>
      <c r="C3214" s="65"/>
      <c r="D3214" s="65"/>
      <c r="E3214" s="65"/>
      <c r="F3214" s="65"/>
      <c r="G3214" s="65"/>
      <c r="H3214" s="113"/>
    </row>
    <row r="3215" spans="1:8">
      <c r="A3215" s="65"/>
      <c r="B3215" s="65"/>
      <c r="C3215" s="65"/>
      <c r="D3215" s="65"/>
      <c r="E3215" s="65"/>
      <c r="F3215" s="65"/>
      <c r="G3215" s="65"/>
      <c r="H3215" s="113"/>
    </row>
    <row r="3216" spans="1:8">
      <c r="A3216" s="65"/>
      <c r="B3216" s="65"/>
      <c r="C3216" s="65"/>
      <c r="D3216" s="65"/>
      <c r="E3216" s="65"/>
      <c r="F3216" s="65"/>
      <c r="G3216" s="65"/>
      <c r="H3216" s="113"/>
    </row>
    <row r="3217" spans="1:8">
      <c r="A3217" s="65"/>
      <c r="B3217" s="65"/>
      <c r="C3217" s="65"/>
      <c r="D3217" s="65"/>
      <c r="E3217" s="65"/>
      <c r="F3217" s="65"/>
      <c r="G3217" s="65"/>
      <c r="H3217" s="113"/>
    </row>
    <row r="3218" spans="1:8">
      <c r="A3218" s="65"/>
      <c r="B3218" s="65"/>
      <c r="C3218" s="65"/>
      <c r="D3218" s="65"/>
      <c r="E3218" s="65"/>
      <c r="F3218" s="65"/>
      <c r="G3218" s="65"/>
      <c r="H3218" s="113"/>
    </row>
    <row r="3219" spans="1:8">
      <c r="A3219" s="65"/>
      <c r="B3219" s="65"/>
      <c r="C3219" s="65"/>
      <c r="D3219" s="65"/>
      <c r="E3219" s="65"/>
      <c r="F3219" s="65"/>
      <c r="G3219" s="65"/>
      <c r="H3219" s="113"/>
    </row>
    <row r="3220" spans="1:8">
      <c r="A3220" s="65"/>
      <c r="B3220" s="65"/>
      <c r="C3220" s="65"/>
      <c r="D3220" s="65"/>
      <c r="E3220" s="65"/>
      <c r="F3220" s="65"/>
      <c r="G3220" s="65"/>
      <c r="H3220" s="113"/>
    </row>
    <row r="3221" spans="1:8">
      <c r="A3221" s="65"/>
      <c r="B3221" s="65"/>
      <c r="C3221" s="65"/>
      <c r="D3221" s="65"/>
      <c r="E3221" s="65"/>
      <c r="F3221" s="65"/>
      <c r="G3221" s="65"/>
      <c r="H3221" s="113"/>
    </row>
    <row r="3222" spans="1:8">
      <c r="A3222" s="65"/>
      <c r="B3222" s="65"/>
      <c r="C3222" s="65"/>
      <c r="D3222" s="65"/>
      <c r="E3222" s="65"/>
      <c r="F3222" s="65"/>
      <c r="G3222" s="65"/>
      <c r="H3222" s="113"/>
    </row>
    <row r="3223" spans="1:8">
      <c r="A3223" s="65"/>
      <c r="B3223" s="65"/>
      <c r="C3223" s="65"/>
      <c r="D3223" s="65"/>
      <c r="E3223" s="65"/>
      <c r="F3223" s="65"/>
      <c r="G3223" s="65"/>
      <c r="H3223" s="113"/>
    </row>
    <row r="3224" spans="1:8">
      <c r="A3224" s="65"/>
      <c r="B3224" s="65"/>
      <c r="C3224" s="65"/>
      <c r="D3224" s="65"/>
      <c r="E3224" s="65"/>
      <c r="F3224" s="65"/>
      <c r="G3224" s="65"/>
      <c r="H3224" s="113"/>
    </row>
    <row r="3225" spans="1:8">
      <c r="A3225" s="65"/>
      <c r="B3225" s="65"/>
      <c r="C3225" s="65"/>
      <c r="D3225" s="65"/>
      <c r="E3225" s="65"/>
      <c r="F3225" s="65"/>
      <c r="G3225" s="65"/>
      <c r="H3225" s="113"/>
    </row>
    <row r="3226" spans="1:8">
      <c r="A3226" s="65"/>
      <c r="B3226" s="65"/>
      <c r="C3226" s="65"/>
      <c r="D3226" s="65"/>
      <c r="E3226" s="65"/>
      <c r="F3226" s="65"/>
      <c r="G3226" s="65"/>
      <c r="H3226" s="113"/>
    </row>
    <row r="3227" spans="1:8">
      <c r="A3227" s="65"/>
      <c r="B3227" s="65"/>
      <c r="C3227" s="65"/>
      <c r="D3227" s="65"/>
      <c r="E3227" s="65"/>
      <c r="F3227" s="65"/>
      <c r="G3227" s="65"/>
      <c r="H3227" s="113"/>
    </row>
    <row r="3228" spans="1:8">
      <c r="A3228" s="65"/>
      <c r="B3228" s="65"/>
      <c r="C3228" s="65"/>
      <c r="D3228" s="65"/>
      <c r="E3228" s="65"/>
      <c r="F3228" s="65"/>
      <c r="G3228" s="65"/>
      <c r="H3228" s="113"/>
    </row>
    <row r="3229" spans="1:8">
      <c r="A3229" s="65"/>
      <c r="B3229" s="65"/>
      <c r="C3229" s="65"/>
      <c r="D3229" s="65"/>
      <c r="E3229" s="65"/>
      <c r="F3229" s="65"/>
      <c r="G3229" s="65"/>
      <c r="H3229" s="113"/>
    </row>
    <row r="3230" spans="1:8">
      <c r="A3230" s="65"/>
      <c r="B3230" s="65"/>
      <c r="C3230" s="65"/>
      <c r="D3230" s="65"/>
      <c r="E3230" s="65"/>
      <c r="F3230" s="65"/>
      <c r="G3230" s="65"/>
      <c r="H3230" s="113"/>
    </row>
    <row r="3231" spans="1:8">
      <c r="A3231" s="65"/>
      <c r="B3231" s="65"/>
      <c r="C3231" s="65"/>
      <c r="D3231" s="65"/>
      <c r="E3231" s="65"/>
      <c r="F3231" s="65"/>
      <c r="G3231" s="65"/>
      <c r="H3231" s="113"/>
    </row>
    <row r="3232" spans="1:8">
      <c r="A3232" s="65"/>
      <c r="B3232" s="65"/>
      <c r="C3232" s="65"/>
      <c r="D3232" s="65"/>
      <c r="E3232" s="65"/>
      <c r="F3232" s="65"/>
      <c r="G3232" s="65"/>
      <c r="H3232" s="113"/>
    </row>
    <row r="3233" spans="1:8">
      <c r="A3233" s="65"/>
      <c r="B3233" s="65"/>
      <c r="C3233" s="65"/>
      <c r="D3233" s="65"/>
      <c r="E3233" s="65"/>
      <c r="F3233" s="65"/>
      <c r="G3233" s="65"/>
      <c r="H3233" s="113"/>
    </row>
    <row r="3234" spans="1:8">
      <c r="A3234" s="65"/>
      <c r="B3234" s="65"/>
      <c r="C3234" s="65"/>
      <c r="D3234" s="65"/>
      <c r="E3234" s="65"/>
      <c r="F3234" s="65"/>
      <c r="G3234" s="65"/>
      <c r="H3234" s="113"/>
    </row>
    <row r="3235" spans="1:8">
      <c r="A3235" s="65"/>
      <c r="B3235" s="65"/>
      <c r="C3235" s="65"/>
      <c r="D3235" s="65"/>
      <c r="E3235" s="65"/>
      <c r="F3235" s="65"/>
      <c r="G3235" s="65"/>
      <c r="H3235" s="113"/>
    </row>
    <row r="3236" spans="1:8">
      <c r="A3236" s="65"/>
      <c r="B3236" s="65"/>
      <c r="C3236" s="65"/>
      <c r="D3236" s="65"/>
      <c r="E3236" s="65"/>
      <c r="F3236" s="65"/>
      <c r="G3236" s="65"/>
      <c r="H3236" s="113"/>
    </row>
    <row r="3237" spans="1:8">
      <c r="A3237" s="65"/>
      <c r="B3237" s="65"/>
      <c r="C3237" s="65"/>
      <c r="D3237" s="65"/>
      <c r="E3237" s="65"/>
      <c r="F3237" s="65"/>
      <c r="G3237" s="65"/>
      <c r="H3237" s="113"/>
    </row>
    <row r="3238" spans="1:8">
      <c r="A3238" s="65"/>
      <c r="B3238" s="65"/>
      <c r="C3238" s="65"/>
      <c r="D3238" s="65"/>
      <c r="E3238" s="65"/>
      <c r="F3238" s="65"/>
      <c r="G3238" s="65"/>
      <c r="H3238" s="113"/>
    </row>
    <row r="3239" spans="1:8">
      <c r="A3239" s="65"/>
      <c r="B3239" s="65"/>
      <c r="C3239" s="65"/>
      <c r="D3239" s="65"/>
      <c r="E3239" s="65"/>
      <c r="F3239" s="65"/>
      <c r="G3239" s="65"/>
      <c r="H3239" s="113"/>
    </row>
    <row r="3240" spans="1:8">
      <c r="A3240" s="65"/>
      <c r="B3240" s="65"/>
      <c r="C3240" s="65"/>
      <c r="D3240" s="65"/>
      <c r="E3240" s="65"/>
      <c r="F3240" s="65"/>
      <c r="G3240" s="65"/>
      <c r="H3240" s="113"/>
    </row>
    <row r="3241" spans="1:8">
      <c r="A3241" s="65"/>
      <c r="B3241" s="65"/>
      <c r="C3241" s="65"/>
      <c r="D3241" s="65"/>
      <c r="E3241" s="65"/>
      <c r="F3241" s="65"/>
      <c r="G3241" s="65"/>
      <c r="H3241" s="113"/>
    </row>
    <row r="3242" spans="1:8">
      <c r="A3242" s="65"/>
      <c r="B3242" s="65"/>
      <c r="C3242" s="65"/>
      <c r="D3242" s="65"/>
      <c r="E3242" s="65"/>
      <c r="F3242" s="65"/>
      <c r="G3242" s="65"/>
      <c r="H3242" s="113"/>
    </row>
    <row r="3243" spans="1:8">
      <c r="A3243" s="65"/>
      <c r="B3243" s="65"/>
      <c r="C3243" s="65"/>
      <c r="D3243" s="65"/>
      <c r="E3243" s="65"/>
      <c r="F3243" s="65"/>
      <c r="G3243" s="65"/>
      <c r="H3243" s="113"/>
    </row>
    <row r="3244" spans="1:8">
      <c r="A3244" s="65"/>
      <c r="B3244" s="65"/>
      <c r="C3244" s="65"/>
      <c r="D3244" s="65"/>
      <c r="E3244" s="65"/>
      <c r="F3244" s="65"/>
      <c r="G3244" s="65"/>
      <c r="H3244" s="113"/>
    </row>
    <row r="3245" spans="1:8">
      <c r="A3245" s="65"/>
      <c r="B3245" s="65"/>
      <c r="C3245" s="65"/>
      <c r="D3245" s="65"/>
      <c r="E3245" s="65"/>
      <c r="F3245" s="65"/>
      <c r="G3245" s="65"/>
      <c r="H3245" s="113"/>
    </row>
    <row r="3246" spans="1:8">
      <c r="A3246" s="65"/>
      <c r="B3246" s="65"/>
      <c r="C3246" s="65"/>
      <c r="D3246" s="65"/>
      <c r="E3246" s="65"/>
      <c r="F3246" s="65"/>
      <c r="G3246" s="65"/>
      <c r="H3246" s="113"/>
    </row>
    <row r="3247" spans="1:8">
      <c r="A3247" s="65"/>
      <c r="B3247" s="65"/>
      <c r="C3247" s="65"/>
      <c r="D3247" s="65"/>
      <c r="E3247" s="65"/>
      <c r="F3247" s="65"/>
      <c r="G3247" s="65"/>
      <c r="H3247" s="113"/>
    </row>
    <row r="3248" spans="1:8">
      <c r="A3248" s="65"/>
      <c r="B3248" s="65"/>
      <c r="C3248" s="65"/>
      <c r="D3248" s="65"/>
      <c r="E3248" s="65"/>
      <c r="F3248" s="65"/>
      <c r="G3248" s="65"/>
      <c r="H3248" s="113"/>
    </row>
    <row r="3249" spans="1:8">
      <c r="A3249" s="65"/>
      <c r="B3249" s="65"/>
      <c r="C3249" s="65"/>
      <c r="D3249" s="65"/>
      <c r="E3249" s="65"/>
      <c r="F3249" s="65"/>
      <c r="G3249" s="65"/>
      <c r="H3249" s="113"/>
    </row>
    <row r="3250" spans="1:8">
      <c r="A3250" s="65"/>
      <c r="B3250" s="65"/>
      <c r="C3250" s="65"/>
      <c r="D3250" s="65"/>
      <c r="E3250" s="65"/>
      <c r="F3250" s="65"/>
      <c r="G3250" s="65"/>
      <c r="H3250" s="113"/>
    </row>
    <row r="3251" spans="1:8">
      <c r="A3251" s="65"/>
      <c r="B3251" s="65"/>
      <c r="C3251" s="65"/>
      <c r="D3251" s="65"/>
      <c r="E3251" s="65"/>
      <c r="F3251" s="65"/>
      <c r="G3251" s="65"/>
      <c r="H3251" s="113"/>
    </row>
    <row r="3252" spans="1:8">
      <c r="A3252" s="65"/>
      <c r="B3252" s="65"/>
      <c r="C3252" s="65"/>
      <c r="D3252" s="65"/>
      <c r="E3252" s="65"/>
      <c r="F3252" s="65"/>
      <c r="G3252" s="65"/>
      <c r="H3252" s="113"/>
    </row>
    <row r="3253" spans="1:8">
      <c r="A3253" s="65"/>
      <c r="B3253" s="65"/>
      <c r="C3253" s="65"/>
      <c r="D3253" s="65"/>
      <c r="E3253" s="65"/>
      <c r="F3253" s="65"/>
      <c r="G3253" s="65"/>
      <c r="H3253" s="113"/>
    </row>
    <row r="3254" spans="1:8">
      <c r="A3254" s="65"/>
      <c r="B3254" s="65"/>
      <c r="C3254" s="65"/>
      <c r="D3254" s="65"/>
      <c r="E3254" s="65"/>
      <c r="F3254" s="65"/>
      <c r="G3254" s="65"/>
      <c r="H3254" s="113"/>
    </row>
    <row r="3255" spans="1:8">
      <c r="A3255" s="65"/>
      <c r="B3255" s="65"/>
      <c r="C3255" s="65"/>
      <c r="D3255" s="65"/>
      <c r="E3255" s="65"/>
      <c r="F3255" s="65"/>
      <c r="G3255" s="65"/>
      <c r="H3255" s="113"/>
    </row>
    <row r="3256" spans="1:8">
      <c r="A3256" s="65"/>
      <c r="B3256" s="65"/>
      <c r="C3256" s="65"/>
      <c r="D3256" s="65"/>
      <c r="E3256" s="65"/>
      <c r="F3256" s="65"/>
      <c r="G3256" s="65"/>
      <c r="H3256" s="113"/>
    </row>
    <row r="3257" spans="1:8">
      <c r="A3257" s="65"/>
      <c r="B3257" s="65"/>
      <c r="C3257" s="65"/>
      <c r="D3257" s="65"/>
      <c r="E3257" s="65"/>
      <c r="F3257" s="65"/>
      <c r="G3257" s="65"/>
      <c r="H3257" s="113"/>
    </row>
    <row r="3258" spans="1:8">
      <c r="A3258" s="65"/>
      <c r="B3258" s="65"/>
      <c r="C3258" s="65"/>
      <c r="D3258" s="65"/>
      <c r="E3258" s="65"/>
      <c r="F3258" s="65"/>
      <c r="G3258" s="65"/>
      <c r="H3258" s="113"/>
    </row>
    <row r="3259" spans="1:8">
      <c r="A3259" s="65"/>
      <c r="B3259" s="65"/>
      <c r="C3259" s="65"/>
      <c r="D3259" s="65"/>
      <c r="E3259" s="65"/>
      <c r="F3259" s="65"/>
      <c r="G3259" s="65"/>
      <c r="H3259" s="113"/>
    </row>
    <row r="3260" spans="1:8">
      <c r="A3260" s="65"/>
      <c r="B3260" s="65"/>
      <c r="C3260" s="65"/>
      <c r="D3260" s="65"/>
      <c r="E3260" s="65"/>
      <c r="F3260" s="65"/>
      <c r="G3260" s="65"/>
      <c r="H3260" s="113"/>
    </row>
    <row r="3261" spans="1:8">
      <c r="A3261" s="65"/>
      <c r="B3261" s="65"/>
      <c r="C3261" s="65"/>
      <c r="D3261" s="65"/>
      <c r="E3261" s="65"/>
      <c r="F3261" s="65"/>
      <c r="G3261" s="65"/>
      <c r="H3261" s="113"/>
    </row>
    <row r="3262" spans="1:8">
      <c r="A3262" s="65"/>
      <c r="B3262" s="65"/>
      <c r="C3262" s="65"/>
      <c r="D3262" s="65"/>
      <c r="E3262" s="65"/>
      <c r="F3262" s="65"/>
      <c r="G3262" s="65"/>
      <c r="H3262" s="113"/>
    </row>
    <row r="3263" spans="1:8">
      <c r="A3263" s="65"/>
      <c r="B3263" s="65"/>
      <c r="C3263" s="65"/>
      <c r="D3263" s="65"/>
      <c r="E3263" s="65"/>
      <c r="F3263" s="65"/>
      <c r="G3263" s="65"/>
      <c r="H3263" s="113"/>
    </row>
    <row r="3264" spans="1:8">
      <c r="A3264" s="65"/>
      <c r="B3264" s="65"/>
      <c r="C3264" s="65"/>
      <c r="D3264" s="65"/>
      <c r="E3264" s="65"/>
      <c r="F3264" s="65"/>
      <c r="G3264" s="65"/>
      <c r="H3264" s="113"/>
    </row>
    <row r="3265" spans="1:8">
      <c r="A3265" s="65"/>
      <c r="B3265" s="65"/>
      <c r="C3265" s="65"/>
      <c r="D3265" s="65"/>
      <c r="E3265" s="65"/>
      <c r="F3265" s="65"/>
      <c r="G3265" s="65"/>
      <c r="H3265" s="113"/>
    </row>
    <row r="3266" spans="1:8">
      <c r="A3266" s="65"/>
      <c r="B3266" s="65"/>
      <c r="C3266" s="65"/>
      <c r="D3266" s="65"/>
      <c r="E3266" s="65"/>
      <c r="F3266" s="65"/>
      <c r="G3266" s="65"/>
      <c r="H3266" s="113"/>
    </row>
    <row r="3267" spans="1:8">
      <c r="A3267" s="65"/>
      <c r="B3267" s="65"/>
      <c r="C3267" s="65"/>
      <c r="D3267" s="65"/>
      <c r="E3267" s="65"/>
      <c r="F3267" s="65"/>
      <c r="G3267" s="65"/>
      <c r="H3267" s="113"/>
    </row>
    <row r="3268" spans="1:8">
      <c r="A3268" s="65"/>
      <c r="B3268" s="65"/>
      <c r="C3268" s="65"/>
      <c r="D3268" s="65"/>
      <c r="E3268" s="65"/>
      <c r="F3268" s="65"/>
      <c r="G3268" s="65"/>
      <c r="H3268" s="113"/>
    </row>
    <row r="3269" spans="1:8">
      <c r="A3269" s="65"/>
      <c r="B3269" s="65"/>
      <c r="C3269" s="65"/>
      <c r="D3269" s="65"/>
      <c r="E3269" s="65"/>
      <c r="F3269" s="65"/>
      <c r="G3269" s="65"/>
      <c r="H3269" s="113"/>
    </row>
    <row r="3270" spans="1:8">
      <c r="A3270" s="65"/>
      <c r="B3270" s="65"/>
      <c r="C3270" s="65"/>
      <c r="D3270" s="65"/>
      <c r="E3270" s="65"/>
      <c r="F3270" s="65"/>
      <c r="G3270" s="65"/>
      <c r="H3270" s="113"/>
    </row>
    <row r="3271" spans="1:8">
      <c r="A3271" s="65"/>
      <c r="B3271" s="65"/>
      <c r="C3271" s="65"/>
      <c r="D3271" s="65"/>
      <c r="E3271" s="65"/>
      <c r="F3271" s="65"/>
      <c r="G3271" s="65"/>
      <c r="H3271" s="113"/>
    </row>
    <row r="3272" spans="1:8">
      <c r="A3272" s="65"/>
      <c r="B3272" s="65"/>
      <c r="C3272" s="65"/>
      <c r="D3272" s="65"/>
      <c r="E3272" s="65"/>
      <c r="F3272" s="65"/>
      <c r="G3272" s="65"/>
      <c r="H3272" s="113"/>
    </row>
    <row r="3273" spans="1:8">
      <c r="A3273" s="65"/>
      <c r="B3273" s="65"/>
      <c r="C3273" s="65"/>
      <c r="D3273" s="65"/>
      <c r="E3273" s="65"/>
      <c r="F3273" s="65"/>
      <c r="G3273" s="65"/>
      <c r="H3273" s="113"/>
    </row>
    <row r="3274" spans="1:8">
      <c r="A3274" s="65"/>
      <c r="B3274" s="65"/>
      <c r="C3274" s="65"/>
      <c r="D3274" s="65"/>
      <c r="E3274" s="65"/>
      <c r="F3274" s="65"/>
      <c r="G3274" s="65"/>
      <c r="H3274" s="113"/>
    </row>
    <row r="3275" spans="1:8">
      <c r="A3275" s="65"/>
      <c r="B3275" s="65"/>
      <c r="C3275" s="65"/>
      <c r="D3275" s="65"/>
      <c r="E3275" s="65"/>
      <c r="F3275" s="65"/>
      <c r="G3275" s="65"/>
      <c r="H3275" s="113"/>
    </row>
    <row r="3276" spans="1:8">
      <c r="A3276" s="65"/>
      <c r="B3276" s="65"/>
      <c r="C3276" s="65"/>
      <c r="D3276" s="65"/>
      <c r="E3276" s="65"/>
      <c r="F3276" s="65"/>
      <c r="G3276" s="65"/>
      <c r="H3276" s="113"/>
    </row>
    <row r="3277" spans="1:8">
      <c r="A3277" s="65"/>
      <c r="B3277" s="65"/>
      <c r="C3277" s="65"/>
      <c r="D3277" s="65"/>
      <c r="E3277" s="65"/>
      <c r="F3277" s="65"/>
      <c r="G3277" s="65"/>
      <c r="H3277" s="113"/>
    </row>
    <row r="3278" spans="1:8">
      <c r="A3278" s="65"/>
      <c r="B3278" s="65"/>
      <c r="C3278" s="65"/>
      <c r="D3278" s="65"/>
      <c r="E3278" s="65"/>
      <c r="F3278" s="65"/>
      <c r="G3278" s="65"/>
      <c r="H3278" s="113"/>
    </row>
    <row r="3279" spans="1:8">
      <c r="A3279" s="65"/>
      <c r="B3279" s="65"/>
      <c r="C3279" s="65"/>
      <c r="D3279" s="65"/>
      <c r="E3279" s="65"/>
      <c r="F3279" s="65"/>
      <c r="G3279" s="65"/>
      <c r="H3279" s="113"/>
    </row>
    <row r="3280" spans="1:8">
      <c r="A3280" s="65"/>
      <c r="B3280" s="65"/>
      <c r="C3280" s="65"/>
      <c r="D3280" s="65"/>
      <c r="E3280" s="65"/>
      <c r="F3280" s="65"/>
      <c r="G3280" s="65"/>
      <c r="H3280" s="113"/>
    </row>
    <row r="3281" spans="1:8">
      <c r="A3281" s="65"/>
      <c r="B3281" s="65"/>
      <c r="C3281" s="65"/>
      <c r="D3281" s="65"/>
      <c r="E3281" s="65"/>
      <c r="F3281" s="65"/>
      <c r="G3281" s="65"/>
      <c r="H3281" s="113"/>
    </row>
    <row r="3282" spans="1:8">
      <c r="A3282" s="65"/>
      <c r="B3282" s="65"/>
      <c r="C3282" s="65"/>
      <c r="D3282" s="65"/>
      <c r="E3282" s="65"/>
      <c r="F3282" s="65"/>
      <c r="G3282" s="65"/>
      <c r="H3282" s="113"/>
    </row>
    <row r="3283" spans="1:8">
      <c r="A3283" s="65"/>
      <c r="B3283" s="65"/>
      <c r="C3283" s="65"/>
      <c r="D3283" s="65"/>
      <c r="E3283" s="65"/>
      <c r="F3283" s="65"/>
      <c r="G3283" s="65"/>
      <c r="H3283" s="113"/>
    </row>
    <row r="3284" spans="1:8">
      <c r="A3284" s="65"/>
      <c r="B3284" s="65"/>
      <c r="C3284" s="65"/>
      <c r="D3284" s="65"/>
      <c r="E3284" s="65"/>
      <c r="F3284" s="65"/>
      <c r="G3284" s="65"/>
      <c r="H3284" s="113"/>
    </row>
    <row r="3285" spans="1:8">
      <c r="A3285" s="65"/>
      <c r="B3285" s="65"/>
      <c r="C3285" s="65"/>
      <c r="D3285" s="65"/>
      <c r="E3285" s="65"/>
      <c r="F3285" s="65"/>
      <c r="G3285" s="65"/>
      <c r="H3285" s="113"/>
    </row>
    <row r="3286" spans="1:8">
      <c r="A3286" s="65"/>
      <c r="B3286" s="65"/>
      <c r="C3286" s="65"/>
      <c r="D3286" s="65"/>
      <c r="E3286" s="65"/>
      <c r="F3286" s="65"/>
      <c r="G3286" s="65"/>
      <c r="H3286" s="113"/>
    </row>
    <row r="3287" spans="1:8">
      <c r="A3287" s="65"/>
      <c r="B3287" s="65"/>
      <c r="C3287" s="65"/>
      <c r="D3287" s="65"/>
      <c r="E3287" s="65"/>
      <c r="F3287" s="65"/>
      <c r="G3287" s="65"/>
      <c r="H3287" s="113"/>
    </row>
    <row r="3288" spans="1:8">
      <c r="A3288" s="65"/>
      <c r="B3288" s="65"/>
      <c r="C3288" s="65"/>
      <c r="D3288" s="65"/>
      <c r="E3288" s="65"/>
      <c r="F3288" s="65"/>
      <c r="G3288" s="65"/>
      <c r="H3288" s="113"/>
    </row>
    <row r="3289" spans="1:8">
      <c r="A3289" s="65"/>
      <c r="B3289" s="65"/>
      <c r="C3289" s="65"/>
      <c r="D3289" s="65"/>
      <c r="E3289" s="65"/>
      <c r="F3289" s="65"/>
      <c r="G3289" s="65"/>
      <c r="H3289" s="113"/>
    </row>
    <row r="3290" spans="1:8">
      <c r="A3290" s="65"/>
      <c r="B3290" s="65"/>
      <c r="C3290" s="65"/>
      <c r="D3290" s="65"/>
      <c r="E3290" s="65"/>
      <c r="F3290" s="65"/>
      <c r="G3290" s="65"/>
      <c r="H3290" s="113"/>
    </row>
    <row r="3291" spans="1:8">
      <c r="A3291" s="65"/>
      <c r="B3291" s="65"/>
      <c r="C3291" s="65"/>
      <c r="D3291" s="65"/>
      <c r="E3291" s="65"/>
      <c r="F3291" s="65"/>
      <c r="G3291" s="65"/>
      <c r="H3291" s="113"/>
    </row>
    <row r="3292" spans="1:8">
      <c r="A3292" s="65"/>
      <c r="B3292" s="65"/>
      <c r="C3292" s="65"/>
      <c r="D3292" s="65"/>
      <c r="E3292" s="65"/>
      <c r="F3292" s="65"/>
      <c r="G3292" s="65"/>
      <c r="H3292" s="113"/>
    </row>
    <row r="3293" spans="1:8">
      <c r="A3293" s="65"/>
      <c r="B3293" s="65"/>
      <c r="C3293" s="65"/>
      <c r="D3293" s="65"/>
      <c r="E3293" s="65"/>
      <c r="F3293" s="65"/>
      <c r="G3293" s="65"/>
      <c r="H3293" s="113"/>
    </row>
    <row r="3294" spans="1:8">
      <c r="A3294" s="65"/>
      <c r="B3294" s="65"/>
      <c r="C3294" s="65"/>
      <c r="D3294" s="65"/>
      <c r="E3294" s="65"/>
      <c r="F3294" s="65"/>
      <c r="G3294" s="65"/>
      <c r="H3294" s="113"/>
    </row>
    <row r="3295" spans="1:8">
      <c r="A3295" s="65"/>
      <c r="B3295" s="65"/>
      <c r="C3295" s="65"/>
      <c r="D3295" s="65"/>
      <c r="E3295" s="65"/>
      <c r="F3295" s="65"/>
      <c r="G3295" s="65"/>
      <c r="H3295" s="113"/>
    </row>
    <row r="3296" spans="1:8">
      <c r="A3296" s="65"/>
      <c r="B3296" s="65"/>
      <c r="C3296" s="65"/>
      <c r="D3296" s="65"/>
      <c r="E3296" s="65"/>
      <c r="F3296" s="65"/>
      <c r="G3296" s="65"/>
      <c r="H3296" s="113"/>
    </row>
    <row r="3297" spans="1:8">
      <c r="A3297" s="65"/>
      <c r="B3297" s="65"/>
      <c r="C3297" s="65"/>
      <c r="D3297" s="65"/>
      <c r="E3297" s="65"/>
      <c r="F3297" s="65"/>
      <c r="G3297" s="65"/>
      <c r="H3297" s="113"/>
    </row>
    <row r="3298" spans="1:8">
      <c r="A3298" s="65"/>
      <c r="B3298" s="65"/>
      <c r="C3298" s="65"/>
      <c r="D3298" s="65"/>
      <c r="E3298" s="65"/>
      <c r="F3298" s="65"/>
      <c r="G3298" s="65"/>
      <c r="H3298" s="113"/>
    </row>
    <row r="3299" spans="1:8">
      <c r="A3299" s="65"/>
      <c r="B3299" s="65"/>
      <c r="C3299" s="65"/>
      <c r="D3299" s="65"/>
      <c r="E3299" s="65"/>
      <c r="F3299" s="65"/>
      <c r="G3299" s="65"/>
      <c r="H3299" s="113"/>
    </row>
    <row r="3300" spans="1:8">
      <c r="A3300" s="65"/>
      <c r="B3300" s="65"/>
      <c r="C3300" s="65"/>
      <c r="D3300" s="65"/>
      <c r="E3300" s="65"/>
      <c r="F3300" s="65"/>
      <c r="G3300" s="65"/>
      <c r="H3300" s="113"/>
    </row>
    <row r="3301" spans="1:8">
      <c r="A3301" s="65"/>
      <c r="B3301" s="65"/>
      <c r="C3301" s="65"/>
      <c r="D3301" s="65"/>
      <c r="E3301" s="65"/>
      <c r="F3301" s="65"/>
      <c r="G3301" s="65"/>
      <c r="H3301" s="113"/>
    </row>
    <row r="3302" spans="1:8">
      <c r="A3302" s="65"/>
      <c r="B3302" s="65"/>
      <c r="C3302" s="65"/>
      <c r="D3302" s="65"/>
      <c r="E3302" s="65"/>
      <c r="F3302" s="65"/>
      <c r="G3302" s="65"/>
      <c r="H3302" s="113"/>
    </row>
    <row r="3303" spans="1:8">
      <c r="A3303" s="65"/>
      <c r="B3303" s="65"/>
      <c r="C3303" s="65"/>
      <c r="D3303" s="65"/>
      <c r="E3303" s="65"/>
      <c r="F3303" s="65"/>
      <c r="G3303" s="65"/>
      <c r="H3303" s="113"/>
    </row>
    <row r="3304" spans="1:8">
      <c r="A3304" s="65"/>
      <c r="B3304" s="65"/>
      <c r="C3304" s="65"/>
      <c r="D3304" s="65"/>
      <c r="E3304" s="65"/>
      <c r="F3304" s="65"/>
      <c r="G3304" s="65"/>
      <c r="H3304" s="113"/>
    </row>
    <row r="3305" spans="1:8">
      <c r="A3305" s="65"/>
      <c r="B3305" s="65"/>
      <c r="C3305" s="65"/>
      <c r="D3305" s="65"/>
      <c r="E3305" s="65"/>
      <c r="F3305" s="65"/>
      <c r="G3305" s="65"/>
      <c r="H3305" s="113"/>
    </row>
    <row r="3306" spans="1:8">
      <c r="A3306" s="65"/>
      <c r="B3306" s="65"/>
      <c r="C3306" s="65"/>
      <c r="D3306" s="65"/>
      <c r="E3306" s="65"/>
      <c r="F3306" s="65"/>
      <c r="G3306" s="65"/>
      <c r="H3306" s="113"/>
    </row>
    <row r="3307" spans="1:8">
      <c r="A3307" s="65"/>
      <c r="B3307" s="65"/>
      <c r="C3307" s="65"/>
      <c r="D3307" s="65"/>
      <c r="E3307" s="65"/>
      <c r="F3307" s="65"/>
      <c r="G3307" s="65"/>
      <c r="H3307" s="113"/>
    </row>
    <row r="3308" spans="1:8">
      <c r="A3308" s="65"/>
      <c r="B3308" s="65"/>
      <c r="C3308" s="65"/>
      <c r="D3308" s="65"/>
      <c r="E3308" s="65"/>
      <c r="F3308" s="65"/>
      <c r="G3308" s="65"/>
      <c r="H3308" s="113"/>
    </row>
    <row r="3309" spans="1:8">
      <c r="A3309" s="65"/>
      <c r="B3309" s="65"/>
      <c r="C3309" s="65"/>
      <c r="D3309" s="65"/>
      <c r="E3309" s="65"/>
      <c r="F3309" s="65"/>
      <c r="G3309" s="65"/>
      <c r="H3309" s="113"/>
    </row>
    <row r="3310" spans="1:8">
      <c r="A3310" s="65"/>
      <c r="B3310" s="65"/>
      <c r="C3310" s="65"/>
      <c r="D3310" s="65"/>
      <c r="E3310" s="65"/>
      <c r="F3310" s="65"/>
      <c r="G3310" s="65"/>
      <c r="H3310" s="113"/>
    </row>
    <row r="3311" spans="1:8">
      <c r="A3311" s="65"/>
      <c r="B3311" s="65"/>
      <c r="C3311" s="65"/>
      <c r="D3311" s="65"/>
      <c r="E3311" s="65"/>
      <c r="F3311" s="65"/>
      <c r="G3311" s="65"/>
      <c r="H3311" s="113"/>
    </row>
    <row r="3312" spans="1:8">
      <c r="A3312" s="65"/>
      <c r="B3312" s="65"/>
      <c r="C3312" s="65"/>
      <c r="D3312" s="65"/>
      <c r="E3312" s="65"/>
      <c r="F3312" s="65"/>
      <c r="G3312" s="65"/>
      <c r="H3312" s="113"/>
    </row>
    <row r="3313" spans="1:8">
      <c r="A3313" s="65"/>
      <c r="B3313" s="65"/>
      <c r="C3313" s="65"/>
      <c r="D3313" s="65"/>
      <c r="E3313" s="65"/>
      <c r="F3313" s="65"/>
      <c r="G3313" s="65"/>
      <c r="H3313" s="113"/>
    </row>
    <row r="3314" spans="1:8">
      <c r="A3314" s="65"/>
      <c r="B3314" s="65"/>
      <c r="C3314" s="65"/>
      <c r="D3314" s="65"/>
      <c r="E3314" s="65"/>
      <c r="F3314" s="65"/>
      <c r="G3314" s="65"/>
      <c r="H3314" s="113"/>
    </row>
    <row r="3315" spans="1:8">
      <c r="A3315" s="65"/>
      <c r="B3315" s="65"/>
      <c r="C3315" s="65"/>
      <c r="D3315" s="65"/>
      <c r="E3315" s="65"/>
      <c r="F3315" s="65"/>
      <c r="G3315" s="65"/>
      <c r="H3315" s="113"/>
    </row>
    <row r="3316" spans="1:8">
      <c r="A3316" s="65"/>
      <c r="B3316" s="65"/>
      <c r="C3316" s="65"/>
      <c r="D3316" s="65"/>
      <c r="E3316" s="65"/>
      <c r="F3316" s="65"/>
      <c r="G3316" s="65"/>
      <c r="H3316" s="113"/>
    </row>
    <row r="3317" spans="1:8">
      <c r="A3317" s="65"/>
      <c r="B3317" s="65"/>
      <c r="C3317" s="65"/>
      <c r="D3317" s="65"/>
      <c r="E3317" s="65"/>
      <c r="F3317" s="65"/>
      <c r="G3317" s="65"/>
      <c r="H3317" s="113"/>
    </row>
    <row r="3318" spans="1:8">
      <c r="A3318" s="65"/>
      <c r="B3318" s="65"/>
      <c r="C3318" s="65"/>
      <c r="D3318" s="65"/>
      <c r="E3318" s="65"/>
      <c r="F3318" s="65"/>
      <c r="G3318" s="65"/>
      <c r="H3318" s="113"/>
    </row>
    <row r="3319" spans="1:8">
      <c r="A3319" s="65"/>
      <c r="B3319" s="65"/>
      <c r="C3319" s="65"/>
      <c r="D3319" s="65"/>
      <c r="E3319" s="65"/>
      <c r="F3319" s="65"/>
      <c r="G3319" s="65"/>
      <c r="H3319" s="113"/>
    </row>
    <row r="3320" spans="1:8">
      <c r="A3320" s="65"/>
      <c r="B3320" s="65"/>
      <c r="C3320" s="65"/>
      <c r="D3320" s="65"/>
      <c r="E3320" s="65"/>
      <c r="F3320" s="65"/>
      <c r="G3320" s="65"/>
      <c r="H3320" s="113"/>
    </row>
    <row r="3321" spans="1:8">
      <c r="A3321" s="65"/>
      <c r="B3321" s="65"/>
      <c r="C3321" s="65"/>
      <c r="D3321" s="65"/>
      <c r="E3321" s="65"/>
      <c r="F3321" s="65"/>
      <c r="G3321" s="65"/>
      <c r="H3321" s="113"/>
    </row>
    <row r="3322" spans="1:8">
      <c r="A3322" s="65"/>
      <c r="B3322" s="65"/>
      <c r="C3322" s="65"/>
      <c r="D3322" s="65"/>
      <c r="E3322" s="65"/>
      <c r="F3322" s="65"/>
      <c r="G3322" s="65"/>
      <c r="H3322" s="113"/>
    </row>
    <row r="3323" spans="1:8">
      <c r="A3323" s="65"/>
      <c r="B3323" s="65"/>
      <c r="C3323" s="65"/>
      <c r="D3323" s="65"/>
      <c r="E3323" s="65"/>
      <c r="F3323" s="65"/>
      <c r="G3323" s="65"/>
      <c r="H3323" s="113"/>
    </row>
    <row r="3324" spans="1:8">
      <c r="A3324" s="65"/>
      <c r="B3324" s="65"/>
      <c r="C3324" s="65"/>
      <c r="D3324" s="65"/>
      <c r="E3324" s="65"/>
      <c r="F3324" s="65"/>
      <c r="G3324" s="65"/>
      <c r="H3324" s="113"/>
    </row>
    <row r="3325" spans="1:8">
      <c r="A3325" s="65"/>
      <c r="B3325" s="65"/>
      <c r="C3325" s="65"/>
      <c r="D3325" s="65"/>
      <c r="E3325" s="65"/>
      <c r="F3325" s="65"/>
      <c r="G3325" s="65"/>
      <c r="H3325" s="113"/>
    </row>
    <row r="3326" spans="1:8">
      <c r="A3326" s="65"/>
      <c r="B3326" s="65"/>
      <c r="C3326" s="65"/>
      <c r="D3326" s="65"/>
      <c r="E3326" s="65"/>
      <c r="F3326" s="65"/>
      <c r="G3326" s="65"/>
      <c r="H3326" s="113"/>
    </row>
    <row r="3327" spans="1:8">
      <c r="A3327" s="65"/>
      <c r="B3327" s="65"/>
      <c r="C3327" s="65"/>
      <c r="D3327" s="65"/>
      <c r="E3327" s="65"/>
      <c r="F3327" s="65"/>
      <c r="G3327" s="65"/>
      <c r="H3327" s="113"/>
    </row>
    <row r="3328" spans="1:8">
      <c r="A3328" s="65"/>
      <c r="B3328" s="65"/>
      <c r="C3328" s="65"/>
      <c r="D3328" s="65"/>
      <c r="E3328" s="65"/>
      <c r="F3328" s="65"/>
      <c r="G3328" s="65"/>
      <c r="H3328" s="113"/>
    </row>
    <row r="3329" spans="1:8">
      <c r="A3329" s="65"/>
      <c r="B3329" s="65"/>
      <c r="C3329" s="65"/>
      <c r="D3329" s="65"/>
      <c r="E3329" s="65"/>
      <c r="F3329" s="65"/>
      <c r="G3329" s="65"/>
      <c r="H3329" s="113"/>
    </row>
    <row r="3330" spans="1:8">
      <c r="A3330" s="65"/>
      <c r="B3330" s="65"/>
      <c r="C3330" s="65"/>
      <c r="D3330" s="65"/>
      <c r="E3330" s="65"/>
      <c r="F3330" s="65"/>
      <c r="G3330" s="65"/>
      <c r="H3330" s="113"/>
    </row>
    <row r="3331" spans="1:8">
      <c r="A3331" s="65"/>
      <c r="B3331" s="65"/>
      <c r="C3331" s="65"/>
      <c r="D3331" s="65"/>
      <c r="E3331" s="65"/>
      <c r="F3331" s="65"/>
      <c r="G3331" s="65"/>
      <c r="H3331" s="113"/>
    </row>
    <row r="3332" spans="1:8">
      <c r="A3332" s="65"/>
      <c r="B3332" s="65"/>
      <c r="C3332" s="65"/>
      <c r="D3332" s="65"/>
      <c r="E3332" s="65"/>
      <c r="F3332" s="65"/>
      <c r="G3332" s="65"/>
      <c r="H3332" s="113"/>
    </row>
    <row r="3333" spans="1:8">
      <c r="A3333" s="65"/>
      <c r="B3333" s="65"/>
      <c r="C3333" s="65"/>
      <c r="D3333" s="65"/>
      <c r="E3333" s="65"/>
      <c r="F3333" s="65"/>
      <c r="G3333" s="65"/>
      <c r="H3333" s="113"/>
    </row>
    <row r="3334" spans="1:8">
      <c r="A3334" s="65"/>
      <c r="B3334" s="65"/>
      <c r="C3334" s="65"/>
      <c r="D3334" s="65"/>
      <c r="E3334" s="65"/>
      <c r="F3334" s="65"/>
      <c r="G3334" s="65"/>
      <c r="H3334" s="113"/>
    </row>
    <row r="3335" spans="1:8">
      <c r="A3335" s="65"/>
      <c r="B3335" s="65"/>
      <c r="C3335" s="65"/>
      <c r="D3335" s="65"/>
      <c r="E3335" s="65"/>
      <c r="F3335" s="65"/>
      <c r="G3335" s="65"/>
      <c r="H3335" s="113"/>
    </row>
    <row r="3336" spans="1:8">
      <c r="A3336" s="65"/>
      <c r="B3336" s="65"/>
      <c r="C3336" s="65"/>
      <c r="D3336" s="65"/>
      <c r="E3336" s="65"/>
      <c r="F3336" s="65"/>
      <c r="G3336" s="65"/>
      <c r="H3336" s="113"/>
    </row>
    <row r="3337" spans="1:8">
      <c r="A3337" s="65"/>
      <c r="B3337" s="65"/>
      <c r="C3337" s="65"/>
      <c r="D3337" s="65"/>
      <c r="E3337" s="65"/>
      <c r="F3337" s="65"/>
      <c r="G3337" s="65"/>
      <c r="H3337" s="113"/>
    </row>
    <row r="3338" spans="1:8">
      <c r="A3338" s="65"/>
      <c r="B3338" s="65"/>
      <c r="C3338" s="65"/>
      <c r="D3338" s="65"/>
      <c r="E3338" s="65"/>
      <c r="F3338" s="65"/>
      <c r="G3338" s="65"/>
      <c r="H3338" s="113"/>
    </row>
    <row r="3339" spans="1:8">
      <c r="A3339" s="65"/>
      <c r="B3339" s="65"/>
      <c r="C3339" s="65"/>
      <c r="D3339" s="65"/>
      <c r="E3339" s="65"/>
      <c r="F3339" s="65"/>
      <c r="G3339" s="65"/>
      <c r="H3339" s="113"/>
    </row>
    <row r="3340" spans="1:8">
      <c r="A3340" s="65"/>
      <c r="B3340" s="65"/>
      <c r="C3340" s="65"/>
      <c r="D3340" s="65"/>
      <c r="E3340" s="65"/>
      <c r="F3340" s="65"/>
      <c r="G3340" s="65"/>
      <c r="H3340" s="113"/>
    </row>
    <row r="3341" spans="1:8">
      <c r="A3341" s="65"/>
      <c r="B3341" s="65"/>
      <c r="C3341" s="65"/>
      <c r="D3341" s="65"/>
      <c r="E3341" s="65"/>
      <c r="F3341" s="65"/>
      <c r="G3341" s="65"/>
      <c r="H3341" s="113"/>
    </row>
    <row r="3342" spans="1:8">
      <c r="A3342" s="65"/>
      <c r="B3342" s="65"/>
      <c r="C3342" s="65"/>
      <c r="D3342" s="65"/>
      <c r="E3342" s="65"/>
      <c r="F3342" s="65"/>
      <c r="G3342" s="65"/>
      <c r="H3342" s="113"/>
    </row>
    <row r="3343" spans="1:8">
      <c r="A3343" s="65"/>
      <c r="B3343" s="65"/>
      <c r="C3343" s="65"/>
      <c r="D3343" s="65"/>
      <c r="E3343" s="65"/>
      <c r="F3343" s="65"/>
      <c r="G3343" s="65"/>
      <c r="H3343" s="113"/>
    </row>
    <row r="3344" spans="1:8">
      <c r="A3344" s="65"/>
      <c r="B3344" s="65"/>
      <c r="C3344" s="65"/>
      <c r="D3344" s="65"/>
      <c r="E3344" s="65"/>
      <c r="F3344" s="65"/>
      <c r="G3344" s="65"/>
      <c r="H3344" s="113"/>
    </row>
    <row r="3345" spans="1:8">
      <c r="A3345" s="65"/>
      <c r="B3345" s="65"/>
      <c r="C3345" s="65"/>
      <c r="D3345" s="65"/>
      <c r="E3345" s="65"/>
      <c r="F3345" s="65"/>
      <c r="G3345" s="65"/>
      <c r="H3345" s="113"/>
    </row>
    <row r="3346" spans="1:8">
      <c r="A3346" s="65"/>
      <c r="B3346" s="65"/>
      <c r="C3346" s="65"/>
      <c r="D3346" s="65"/>
      <c r="E3346" s="65"/>
      <c r="F3346" s="65"/>
      <c r="G3346" s="65"/>
      <c r="H3346" s="113"/>
    </row>
    <row r="3347" spans="1:8">
      <c r="A3347" s="65"/>
      <c r="B3347" s="65"/>
      <c r="C3347" s="65"/>
      <c r="D3347" s="65"/>
      <c r="E3347" s="65"/>
      <c r="F3347" s="65"/>
      <c r="G3347" s="65"/>
      <c r="H3347" s="113"/>
    </row>
    <row r="3348" spans="1:8">
      <c r="A3348" s="65"/>
      <c r="B3348" s="65"/>
      <c r="C3348" s="65"/>
      <c r="D3348" s="65"/>
      <c r="E3348" s="65"/>
      <c r="F3348" s="65"/>
      <c r="G3348" s="65"/>
      <c r="H3348" s="113"/>
    </row>
    <row r="3349" spans="1:8">
      <c r="A3349" s="65"/>
      <c r="B3349" s="65"/>
      <c r="C3349" s="65"/>
      <c r="D3349" s="65"/>
      <c r="E3349" s="65"/>
      <c r="F3349" s="65"/>
      <c r="G3349" s="65"/>
      <c r="H3349" s="113"/>
    </row>
    <row r="3350" spans="1:8">
      <c r="A3350" s="65"/>
      <c r="B3350" s="65"/>
      <c r="C3350" s="65"/>
      <c r="D3350" s="65"/>
      <c r="E3350" s="65"/>
      <c r="F3350" s="65"/>
      <c r="G3350" s="65"/>
      <c r="H3350" s="113"/>
    </row>
    <row r="3351" spans="1:8">
      <c r="A3351" s="65"/>
      <c r="B3351" s="65"/>
      <c r="C3351" s="65"/>
      <c r="D3351" s="65"/>
      <c r="E3351" s="65"/>
      <c r="F3351" s="65"/>
      <c r="G3351" s="65"/>
      <c r="H3351" s="113"/>
    </row>
    <row r="3352" spans="1:8">
      <c r="A3352" s="65"/>
      <c r="B3352" s="65"/>
      <c r="C3352" s="65"/>
      <c r="D3352" s="65"/>
      <c r="E3352" s="65"/>
      <c r="F3352" s="65"/>
      <c r="G3352" s="65"/>
      <c r="H3352" s="113"/>
    </row>
    <row r="3353" spans="1:8">
      <c r="A3353" s="65"/>
      <c r="B3353" s="65"/>
      <c r="C3353" s="65"/>
      <c r="D3353" s="65"/>
      <c r="E3353" s="65"/>
      <c r="F3353" s="65"/>
      <c r="G3353" s="65"/>
      <c r="H3353" s="113"/>
    </row>
    <row r="3354" spans="1:8">
      <c r="A3354" s="65"/>
      <c r="B3354" s="65"/>
      <c r="C3354" s="65"/>
      <c r="D3354" s="65"/>
      <c r="E3354" s="65"/>
      <c r="F3354" s="65"/>
      <c r="G3354" s="65"/>
      <c r="H3354" s="113"/>
    </row>
    <row r="3355" spans="1:8">
      <c r="A3355" s="65"/>
      <c r="B3355" s="65"/>
      <c r="C3355" s="65"/>
      <c r="D3355" s="65"/>
      <c r="E3355" s="65"/>
      <c r="F3355" s="65"/>
      <c r="G3355" s="65"/>
      <c r="H3355" s="113"/>
    </row>
    <row r="3356" spans="1:8">
      <c r="A3356" s="65"/>
      <c r="B3356" s="65"/>
      <c r="C3356" s="65"/>
      <c r="D3356" s="65"/>
      <c r="E3356" s="65"/>
      <c r="F3356" s="65"/>
      <c r="G3356" s="65"/>
      <c r="H3356" s="113"/>
    </row>
    <row r="3357" spans="1:8">
      <c r="A3357" s="65"/>
      <c r="B3357" s="65"/>
      <c r="C3357" s="65"/>
      <c r="D3357" s="65"/>
      <c r="E3357" s="65"/>
      <c r="F3357" s="65"/>
      <c r="G3357" s="65"/>
      <c r="H3357" s="113"/>
    </row>
    <row r="3358" spans="1:8">
      <c r="A3358" s="65"/>
      <c r="B3358" s="65"/>
      <c r="C3358" s="65"/>
      <c r="D3358" s="65"/>
      <c r="E3358" s="65"/>
      <c r="F3358" s="65"/>
      <c r="G3358" s="65"/>
      <c r="H3358" s="113"/>
    </row>
    <row r="3359" spans="1:8">
      <c r="A3359" s="65"/>
      <c r="B3359" s="65"/>
      <c r="C3359" s="65"/>
      <c r="D3359" s="65"/>
      <c r="E3359" s="65"/>
      <c r="F3359" s="65"/>
      <c r="G3359" s="65"/>
      <c r="H3359" s="113"/>
    </row>
    <row r="3360" spans="1:8">
      <c r="A3360" s="65"/>
      <c r="B3360" s="65"/>
      <c r="C3360" s="65"/>
      <c r="D3360" s="65"/>
      <c r="E3360" s="65"/>
      <c r="F3360" s="65"/>
      <c r="G3360" s="65"/>
      <c r="H3360" s="113"/>
    </row>
    <row r="3361" spans="1:8">
      <c r="A3361" s="65"/>
      <c r="B3361" s="65"/>
      <c r="C3361" s="65"/>
      <c r="D3361" s="65"/>
      <c r="E3361" s="65"/>
      <c r="F3361" s="65"/>
      <c r="G3361" s="65"/>
      <c r="H3361" s="113"/>
    </row>
    <row r="3362" spans="1:8">
      <c r="A3362" s="65"/>
      <c r="B3362" s="65"/>
      <c r="C3362" s="65"/>
      <c r="D3362" s="65"/>
      <c r="E3362" s="65"/>
      <c r="F3362" s="65"/>
      <c r="G3362" s="65"/>
      <c r="H3362" s="113"/>
    </row>
    <row r="3363" spans="1:8">
      <c r="A3363" s="65"/>
      <c r="B3363" s="65"/>
      <c r="C3363" s="65"/>
      <c r="D3363" s="65"/>
      <c r="E3363" s="65"/>
      <c r="F3363" s="65"/>
      <c r="G3363" s="65"/>
      <c r="H3363" s="113"/>
    </row>
    <row r="3364" spans="1:8">
      <c r="A3364" s="65"/>
      <c r="B3364" s="65"/>
      <c r="C3364" s="65"/>
      <c r="D3364" s="65"/>
      <c r="E3364" s="65"/>
      <c r="F3364" s="65"/>
      <c r="G3364" s="65"/>
      <c r="H3364" s="113"/>
    </row>
    <row r="3365" spans="1:8">
      <c r="A3365" s="65"/>
      <c r="B3365" s="65"/>
      <c r="C3365" s="65"/>
      <c r="D3365" s="65"/>
      <c r="E3365" s="65"/>
      <c r="F3365" s="65"/>
      <c r="G3365" s="65"/>
      <c r="H3365" s="113"/>
    </row>
    <row r="3366" spans="1:8">
      <c r="A3366" s="65"/>
      <c r="B3366" s="65"/>
      <c r="C3366" s="65"/>
      <c r="D3366" s="65"/>
      <c r="E3366" s="65"/>
      <c r="F3366" s="65"/>
      <c r="G3366" s="65"/>
      <c r="H3366" s="113"/>
    </row>
    <row r="3367" spans="1:8">
      <c r="A3367" s="65"/>
      <c r="B3367" s="65"/>
      <c r="C3367" s="65"/>
      <c r="D3367" s="65"/>
      <c r="E3367" s="65"/>
      <c r="F3367" s="65"/>
      <c r="G3367" s="65"/>
      <c r="H3367" s="113"/>
    </row>
    <row r="3368" spans="1:8">
      <c r="A3368" s="65"/>
      <c r="B3368" s="65"/>
      <c r="C3368" s="65"/>
      <c r="D3368" s="65"/>
      <c r="E3368" s="65"/>
      <c r="F3368" s="65"/>
      <c r="G3368" s="65"/>
      <c r="H3368" s="113"/>
    </row>
    <row r="3369" spans="1:8">
      <c r="A3369" s="65"/>
      <c r="B3369" s="65"/>
      <c r="C3369" s="65"/>
      <c r="D3369" s="65"/>
      <c r="E3369" s="65"/>
      <c r="F3369" s="65"/>
      <c r="G3369" s="65"/>
      <c r="H3369" s="113"/>
    </row>
    <row r="3370" spans="1:8">
      <c r="A3370" s="65"/>
      <c r="B3370" s="65"/>
      <c r="C3370" s="65"/>
      <c r="D3370" s="65"/>
      <c r="E3370" s="65"/>
      <c r="F3370" s="65"/>
      <c r="G3370" s="65"/>
      <c r="H3370" s="113"/>
    </row>
    <row r="3371" spans="1:8">
      <c r="A3371" s="65"/>
      <c r="B3371" s="65"/>
      <c r="C3371" s="65"/>
      <c r="D3371" s="65"/>
      <c r="E3371" s="65"/>
      <c r="F3371" s="65"/>
      <c r="G3371" s="65"/>
      <c r="H3371" s="113"/>
    </row>
    <row r="3372" spans="1:8">
      <c r="A3372" s="65"/>
      <c r="B3372" s="65"/>
      <c r="C3372" s="65"/>
      <c r="D3372" s="65"/>
      <c r="E3372" s="65"/>
      <c r="F3372" s="65"/>
      <c r="G3372" s="65"/>
      <c r="H3372" s="113"/>
    </row>
    <row r="3373" spans="1:8">
      <c r="A3373" s="65"/>
      <c r="B3373" s="65"/>
      <c r="C3373" s="65"/>
      <c r="D3373" s="65"/>
      <c r="E3373" s="65"/>
      <c r="F3373" s="65"/>
      <c r="G3373" s="65"/>
      <c r="H3373" s="113"/>
    </row>
    <row r="3374" spans="1:8">
      <c r="A3374" s="65"/>
      <c r="B3374" s="65"/>
      <c r="C3374" s="65"/>
      <c r="D3374" s="65"/>
      <c r="E3374" s="65"/>
      <c r="F3374" s="65"/>
      <c r="G3374" s="65"/>
      <c r="H3374" s="113"/>
    </row>
    <row r="3375" spans="1:8">
      <c r="A3375" s="65"/>
      <c r="B3375" s="65"/>
      <c r="C3375" s="65"/>
      <c r="D3375" s="65"/>
      <c r="E3375" s="65"/>
      <c r="F3375" s="65"/>
      <c r="G3375" s="65"/>
      <c r="H3375" s="113"/>
    </row>
    <row r="3376" spans="1:8">
      <c r="A3376" s="65"/>
      <c r="B3376" s="65"/>
      <c r="C3376" s="65"/>
      <c r="D3376" s="65"/>
      <c r="E3376" s="65"/>
      <c r="F3376" s="65"/>
      <c r="G3376" s="65"/>
      <c r="H3376" s="113"/>
    </row>
    <row r="3377" spans="1:8">
      <c r="A3377" s="65"/>
      <c r="B3377" s="65"/>
      <c r="C3377" s="65"/>
      <c r="D3377" s="65"/>
      <c r="E3377" s="65"/>
      <c r="F3377" s="65"/>
      <c r="G3377" s="65"/>
      <c r="H3377" s="113"/>
    </row>
    <row r="3378" spans="1:8">
      <c r="A3378" s="65"/>
      <c r="B3378" s="65"/>
      <c r="C3378" s="65"/>
      <c r="D3378" s="65"/>
      <c r="E3378" s="65"/>
      <c r="F3378" s="65"/>
      <c r="G3378" s="65"/>
      <c r="H3378" s="113"/>
    </row>
    <row r="3379" spans="1:8">
      <c r="A3379" s="65"/>
      <c r="B3379" s="65"/>
      <c r="C3379" s="65"/>
      <c r="D3379" s="65"/>
      <c r="E3379" s="65"/>
      <c r="F3379" s="65"/>
      <c r="G3379" s="65"/>
      <c r="H3379" s="113"/>
    </row>
    <row r="3380" spans="1:8">
      <c r="A3380" s="65"/>
      <c r="B3380" s="65"/>
      <c r="C3380" s="65"/>
      <c r="D3380" s="65"/>
      <c r="E3380" s="65"/>
      <c r="F3380" s="65"/>
      <c r="G3380" s="65"/>
      <c r="H3380" s="113"/>
    </row>
    <row r="3381" spans="1:8">
      <c r="A3381" s="65"/>
      <c r="B3381" s="65"/>
      <c r="C3381" s="65"/>
      <c r="D3381" s="65"/>
      <c r="E3381" s="65"/>
      <c r="F3381" s="65"/>
      <c r="G3381" s="65"/>
      <c r="H3381" s="113"/>
    </row>
    <row r="3382" spans="1:8">
      <c r="A3382" s="65"/>
      <c r="B3382" s="65"/>
      <c r="C3382" s="65"/>
      <c r="D3382" s="65"/>
      <c r="E3382" s="65"/>
      <c r="F3382" s="65"/>
      <c r="G3382" s="65"/>
      <c r="H3382" s="113"/>
    </row>
    <row r="3383" spans="1:8">
      <c r="A3383" s="65"/>
      <c r="B3383" s="65"/>
      <c r="C3383" s="65"/>
      <c r="D3383" s="65"/>
      <c r="E3383" s="65"/>
      <c r="F3383" s="65"/>
      <c r="G3383" s="65"/>
      <c r="H3383" s="113"/>
    </row>
    <row r="3384" spans="1:8">
      <c r="A3384" s="65"/>
      <c r="B3384" s="65"/>
      <c r="C3384" s="65"/>
      <c r="D3384" s="65"/>
      <c r="E3384" s="65"/>
      <c r="F3384" s="65"/>
      <c r="G3384" s="65"/>
      <c r="H3384" s="113"/>
    </row>
    <row r="3385" spans="1:8">
      <c r="A3385" s="65"/>
      <c r="B3385" s="65"/>
      <c r="C3385" s="65"/>
      <c r="D3385" s="65"/>
      <c r="E3385" s="65"/>
      <c r="F3385" s="65"/>
      <c r="G3385" s="65"/>
      <c r="H3385" s="113"/>
    </row>
    <row r="3386" spans="1:8">
      <c r="A3386" s="65"/>
      <c r="B3386" s="65"/>
      <c r="C3386" s="65"/>
      <c r="D3386" s="65"/>
      <c r="E3386" s="65"/>
      <c r="F3386" s="65"/>
      <c r="G3386" s="65"/>
      <c r="H3386" s="113"/>
    </row>
    <row r="3387" spans="1:8">
      <c r="A3387" s="65"/>
      <c r="B3387" s="65"/>
      <c r="C3387" s="65"/>
      <c r="D3387" s="65"/>
      <c r="E3387" s="65"/>
      <c r="F3387" s="65"/>
      <c r="G3387" s="65"/>
      <c r="H3387" s="113"/>
    </row>
    <row r="3388" spans="1:8">
      <c r="A3388" s="65"/>
      <c r="B3388" s="65"/>
      <c r="C3388" s="65"/>
      <c r="D3388" s="65"/>
      <c r="E3388" s="65"/>
      <c r="F3388" s="65"/>
      <c r="G3388" s="65"/>
      <c r="H3388" s="113"/>
    </row>
    <row r="3389" spans="1:8">
      <c r="A3389" s="65"/>
      <c r="B3389" s="65"/>
      <c r="C3389" s="65"/>
      <c r="D3389" s="65"/>
      <c r="E3389" s="65"/>
      <c r="F3389" s="65"/>
      <c r="G3389" s="65"/>
      <c r="H3389" s="113"/>
    </row>
    <row r="3390" spans="1:8">
      <c r="A3390" s="65"/>
      <c r="B3390" s="65"/>
      <c r="C3390" s="65"/>
      <c r="D3390" s="65"/>
      <c r="E3390" s="65"/>
      <c r="F3390" s="65"/>
      <c r="G3390" s="65"/>
      <c r="H3390" s="113"/>
    </row>
    <row r="3391" spans="1:8">
      <c r="A3391" s="65"/>
      <c r="B3391" s="65"/>
      <c r="C3391" s="65"/>
      <c r="D3391" s="65"/>
      <c r="E3391" s="65"/>
      <c r="F3391" s="65"/>
      <c r="G3391" s="65"/>
      <c r="H3391" s="113"/>
    </row>
    <row r="3392" spans="1:8">
      <c r="A3392" s="65"/>
      <c r="B3392" s="65"/>
      <c r="C3392" s="65"/>
      <c r="D3392" s="65"/>
      <c r="E3392" s="65"/>
      <c r="F3392" s="65"/>
      <c r="G3392" s="65"/>
      <c r="H3392" s="113"/>
    </row>
    <row r="3393" spans="1:8">
      <c r="A3393" s="65"/>
      <c r="B3393" s="65"/>
      <c r="C3393" s="65"/>
      <c r="D3393" s="65"/>
      <c r="E3393" s="65"/>
      <c r="F3393" s="65"/>
      <c r="G3393" s="65"/>
      <c r="H3393" s="113"/>
    </row>
    <row r="3394" spans="1:8">
      <c r="A3394" s="65"/>
      <c r="B3394" s="65"/>
      <c r="C3394" s="65"/>
      <c r="D3394" s="65"/>
      <c r="E3394" s="65"/>
      <c r="F3394" s="65"/>
      <c r="G3394" s="65"/>
      <c r="H3394" s="113"/>
    </row>
    <row r="3395" spans="1:8">
      <c r="A3395" s="65"/>
      <c r="B3395" s="65"/>
      <c r="C3395" s="65"/>
      <c r="D3395" s="65"/>
      <c r="E3395" s="65"/>
      <c r="F3395" s="65"/>
      <c r="G3395" s="65"/>
      <c r="H3395" s="113"/>
    </row>
    <row r="3396" spans="1:8">
      <c r="A3396" s="65"/>
      <c r="B3396" s="65"/>
      <c r="C3396" s="65"/>
      <c r="D3396" s="65"/>
      <c r="E3396" s="65"/>
      <c r="F3396" s="65"/>
      <c r="G3396" s="65"/>
      <c r="H3396" s="113"/>
    </row>
    <row r="3397" spans="1:8">
      <c r="A3397" s="65"/>
      <c r="B3397" s="65"/>
      <c r="C3397" s="65"/>
      <c r="D3397" s="65"/>
      <c r="E3397" s="65"/>
      <c r="F3397" s="65"/>
      <c r="G3397" s="65"/>
      <c r="H3397" s="113"/>
    </row>
    <row r="3398" spans="1:8">
      <c r="A3398" s="65"/>
      <c r="B3398" s="65"/>
      <c r="C3398" s="65"/>
      <c r="D3398" s="65"/>
      <c r="E3398" s="65"/>
      <c r="F3398" s="65"/>
      <c r="G3398" s="65"/>
      <c r="H3398" s="113"/>
    </row>
    <row r="3399" spans="1:8">
      <c r="A3399" s="65"/>
      <c r="B3399" s="65"/>
      <c r="C3399" s="65"/>
      <c r="D3399" s="65"/>
      <c r="E3399" s="65"/>
      <c r="F3399" s="65"/>
      <c r="G3399" s="65"/>
      <c r="H3399" s="113"/>
    </row>
    <row r="3400" spans="1:8">
      <c r="A3400" s="65"/>
      <c r="B3400" s="65"/>
      <c r="C3400" s="65"/>
      <c r="D3400" s="65"/>
      <c r="E3400" s="65"/>
      <c r="F3400" s="65"/>
      <c r="G3400" s="65"/>
      <c r="H3400" s="113"/>
    </row>
    <row r="3401" spans="1:8">
      <c r="A3401" s="65"/>
      <c r="B3401" s="65"/>
      <c r="C3401" s="65"/>
      <c r="D3401" s="65"/>
      <c r="E3401" s="65"/>
      <c r="F3401" s="65"/>
      <c r="G3401" s="65"/>
      <c r="H3401" s="113"/>
    </row>
    <row r="3402" spans="1:8">
      <c r="A3402" s="65"/>
      <c r="B3402" s="65"/>
      <c r="C3402" s="65"/>
      <c r="D3402" s="65"/>
      <c r="E3402" s="65"/>
      <c r="F3402" s="65"/>
      <c r="G3402" s="65"/>
      <c r="H3402" s="113"/>
    </row>
    <row r="3403" spans="1:8">
      <c r="A3403" s="65"/>
      <c r="B3403" s="65"/>
      <c r="C3403" s="65"/>
      <c r="D3403" s="65"/>
      <c r="E3403" s="65"/>
      <c r="F3403" s="65"/>
      <c r="G3403" s="65"/>
      <c r="H3403" s="113"/>
    </row>
    <row r="3404" spans="1:8">
      <c r="A3404" s="65"/>
      <c r="B3404" s="65"/>
      <c r="C3404" s="65"/>
      <c r="D3404" s="65"/>
      <c r="E3404" s="65"/>
      <c r="F3404" s="65"/>
      <c r="G3404" s="65"/>
      <c r="H3404" s="113"/>
    </row>
    <row r="3405" spans="1:8">
      <c r="A3405" s="65"/>
      <c r="B3405" s="65"/>
      <c r="C3405" s="65"/>
      <c r="D3405" s="65"/>
      <c r="E3405" s="65"/>
      <c r="F3405" s="65"/>
      <c r="G3405" s="65"/>
      <c r="H3405" s="113"/>
    </row>
    <row r="3406" spans="1:8">
      <c r="A3406" s="65"/>
      <c r="B3406" s="65"/>
      <c r="C3406" s="65"/>
      <c r="D3406" s="65"/>
      <c r="E3406" s="65"/>
      <c r="F3406" s="65"/>
      <c r="G3406" s="65"/>
      <c r="H3406" s="113"/>
    </row>
    <row r="3407" spans="1:8">
      <c r="A3407" s="65"/>
      <c r="B3407" s="65"/>
      <c r="C3407" s="65"/>
      <c r="D3407" s="65"/>
      <c r="E3407" s="65"/>
      <c r="F3407" s="65"/>
      <c r="G3407" s="65"/>
      <c r="H3407" s="113"/>
    </row>
    <row r="3408" spans="1:8">
      <c r="A3408" s="65"/>
      <c r="B3408" s="65"/>
      <c r="C3408" s="65"/>
      <c r="D3408" s="65"/>
      <c r="E3408" s="65"/>
      <c r="F3408" s="65"/>
      <c r="G3408" s="65"/>
      <c r="H3408" s="113"/>
    </row>
    <row r="3409" spans="1:8">
      <c r="A3409" s="65"/>
      <c r="B3409" s="65"/>
      <c r="C3409" s="65"/>
      <c r="D3409" s="65"/>
      <c r="E3409" s="65"/>
      <c r="F3409" s="65"/>
      <c r="G3409" s="65"/>
      <c r="H3409" s="113"/>
    </row>
    <row r="3410" spans="1:8">
      <c r="A3410" s="65"/>
      <c r="B3410" s="65"/>
      <c r="C3410" s="65"/>
      <c r="D3410" s="65"/>
      <c r="E3410" s="65"/>
      <c r="F3410" s="65"/>
      <c r="G3410" s="65"/>
      <c r="H3410" s="113"/>
    </row>
    <row r="3411" spans="1:8">
      <c r="A3411" s="65"/>
      <c r="B3411" s="65"/>
      <c r="C3411" s="65"/>
      <c r="D3411" s="65"/>
      <c r="E3411" s="65"/>
      <c r="F3411" s="65"/>
      <c r="G3411" s="65"/>
      <c r="H3411" s="113"/>
    </row>
    <row r="3412" spans="1:8">
      <c r="A3412" s="65"/>
      <c r="B3412" s="65"/>
      <c r="C3412" s="65"/>
      <c r="D3412" s="65"/>
      <c r="E3412" s="65"/>
      <c r="F3412" s="65"/>
      <c r="G3412" s="65"/>
      <c r="H3412" s="113"/>
    </row>
    <row r="3413" spans="1:8">
      <c r="A3413" s="65"/>
      <c r="B3413" s="65"/>
      <c r="C3413" s="65"/>
      <c r="D3413" s="65"/>
      <c r="E3413" s="65"/>
      <c r="F3413" s="65"/>
      <c r="G3413" s="65"/>
      <c r="H3413" s="113"/>
    </row>
    <row r="3414" spans="1:8">
      <c r="A3414" s="65"/>
      <c r="B3414" s="65"/>
      <c r="C3414" s="65"/>
      <c r="D3414" s="65"/>
      <c r="E3414" s="65"/>
      <c r="F3414" s="65"/>
      <c r="G3414" s="65"/>
      <c r="H3414" s="113"/>
    </row>
    <row r="3415" spans="1:8">
      <c r="A3415" s="65"/>
      <c r="B3415" s="65"/>
      <c r="C3415" s="65"/>
      <c r="D3415" s="65"/>
      <c r="E3415" s="65"/>
      <c r="F3415" s="65"/>
      <c r="G3415" s="65"/>
      <c r="H3415" s="113"/>
    </row>
    <row r="3416" spans="1:8">
      <c r="A3416" s="65"/>
      <c r="B3416" s="65"/>
      <c r="C3416" s="65"/>
      <c r="D3416" s="65"/>
      <c r="E3416" s="65"/>
      <c r="F3416" s="65"/>
      <c r="G3416" s="65"/>
      <c r="H3416" s="113"/>
    </row>
    <row r="3417" spans="1:8">
      <c r="A3417" s="65"/>
      <c r="B3417" s="65"/>
      <c r="C3417" s="65"/>
      <c r="D3417" s="65"/>
      <c r="E3417" s="65"/>
      <c r="F3417" s="65"/>
      <c r="G3417" s="65"/>
      <c r="H3417" s="113"/>
    </row>
    <row r="3418" spans="1:8">
      <c r="A3418" s="65"/>
      <c r="B3418" s="65"/>
      <c r="C3418" s="65"/>
      <c r="D3418" s="65"/>
      <c r="E3418" s="65"/>
      <c r="F3418" s="65"/>
      <c r="G3418" s="65"/>
      <c r="H3418" s="113"/>
    </row>
    <row r="3419" spans="1:8">
      <c r="A3419" s="65"/>
      <c r="B3419" s="65"/>
      <c r="C3419" s="65"/>
      <c r="D3419" s="65"/>
      <c r="E3419" s="65"/>
      <c r="F3419" s="65"/>
      <c r="G3419" s="65"/>
      <c r="H3419" s="113"/>
    </row>
    <row r="3420" spans="1:8">
      <c r="A3420" s="65"/>
      <c r="B3420" s="65"/>
      <c r="C3420" s="65"/>
      <c r="D3420" s="65"/>
      <c r="E3420" s="65"/>
      <c r="F3420" s="65"/>
      <c r="G3420" s="65"/>
      <c r="H3420" s="113"/>
    </row>
    <row r="3421" spans="1:8">
      <c r="A3421" s="65"/>
      <c r="B3421" s="65"/>
      <c r="C3421" s="65"/>
      <c r="D3421" s="65"/>
      <c r="E3421" s="65"/>
      <c r="F3421" s="65"/>
      <c r="G3421" s="65"/>
      <c r="H3421" s="113"/>
    </row>
    <row r="3422" spans="1:8">
      <c r="A3422" s="65"/>
      <c r="B3422" s="65"/>
      <c r="C3422" s="65"/>
      <c r="D3422" s="65"/>
      <c r="E3422" s="65"/>
      <c r="F3422" s="65"/>
      <c r="G3422" s="65"/>
      <c r="H3422" s="113"/>
    </row>
    <row r="3423" spans="1:8">
      <c r="A3423" s="65"/>
      <c r="B3423" s="65"/>
      <c r="C3423" s="65"/>
      <c r="D3423" s="65"/>
      <c r="E3423" s="65"/>
      <c r="F3423" s="65"/>
      <c r="G3423" s="65"/>
      <c r="H3423" s="113"/>
    </row>
    <row r="3424" spans="1:8">
      <c r="A3424" s="65"/>
      <c r="B3424" s="65"/>
      <c r="C3424" s="65"/>
      <c r="D3424" s="65"/>
      <c r="E3424" s="65"/>
      <c r="F3424" s="65"/>
      <c r="G3424" s="65"/>
      <c r="H3424" s="113"/>
    </row>
    <row r="3425" spans="1:8">
      <c r="A3425" s="65"/>
      <c r="B3425" s="65"/>
      <c r="C3425" s="65"/>
      <c r="D3425" s="65"/>
      <c r="E3425" s="65"/>
      <c r="F3425" s="65"/>
      <c r="G3425" s="65"/>
      <c r="H3425" s="113"/>
    </row>
    <row r="3426" spans="1:8">
      <c r="A3426" s="65"/>
      <c r="B3426" s="65"/>
      <c r="C3426" s="65"/>
      <c r="D3426" s="65"/>
      <c r="E3426" s="65"/>
      <c r="F3426" s="65"/>
      <c r="G3426" s="65"/>
      <c r="H3426" s="113"/>
    </row>
    <row r="3427" spans="1:8">
      <c r="A3427" s="65"/>
      <c r="B3427" s="65"/>
      <c r="C3427" s="65"/>
      <c r="D3427" s="65"/>
      <c r="E3427" s="65"/>
      <c r="F3427" s="65"/>
      <c r="G3427" s="65"/>
      <c r="H3427" s="113"/>
    </row>
    <row r="3428" spans="1:8">
      <c r="A3428" s="65"/>
      <c r="B3428" s="65"/>
      <c r="C3428" s="65"/>
      <c r="D3428" s="65"/>
      <c r="E3428" s="65"/>
      <c r="F3428" s="65"/>
      <c r="G3428" s="65"/>
      <c r="H3428" s="113"/>
    </row>
    <row r="3429" spans="1:8">
      <c r="A3429" s="65"/>
      <c r="B3429" s="65"/>
      <c r="C3429" s="65"/>
      <c r="D3429" s="65"/>
      <c r="E3429" s="65"/>
      <c r="F3429" s="65"/>
      <c r="G3429" s="65"/>
      <c r="H3429" s="113"/>
    </row>
    <row r="3430" spans="1:8">
      <c r="A3430" s="65"/>
      <c r="B3430" s="65"/>
      <c r="C3430" s="65"/>
      <c r="D3430" s="65"/>
      <c r="E3430" s="65"/>
      <c r="F3430" s="65"/>
      <c r="G3430" s="65"/>
      <c r="H3430" s="113"/>
    </row>
    <row r="3431" spans="1:8">
      <c r="A3431" s="65"/>
      <c r="B3431" s="65"/>
      <c r="C3431" s="65"/>
      <c r="D3431" s="65"/>
      <c r="E3431" s="65"/>
      <c r="F3431" s="65"/>
      <c r="G3431" s="65"/>
      <c r="H3431" s="113"/>
    </row>
    <row r="3432" spans="1:8">
      <c r="A3432" s="65"/>
      <c r="B3432" s="65"/>
      <c r="C3432" s="65"/>
      <c r="D3432" s="65"/>
      <c r="E3432" s="65"/>
      <c r="F3432" s="65"/>
      <c r="G3432" s="65"/>
      <c r="H3432" s="113"/>
    </row>
    <row r="3433" spans="1:8">
      <c r="A3433" s="65"/>
      <c r="B3433" s="65"/>
      <c r="C3433" s="65"/>
      <c r="D3433" s="65"/>
      <c r="E3433" s="65"/>
      <c r="F3433" s="65"/>
      <c r="G3433" s="65"/>
      <c r="H3433" s="113"/>
    </row>
    <row r="3434" spans="1:8">
      <c r="A3434" s="65"/>
      <c r="B3434" s="65"/>
      <c r="C3434" s="65"/>
      <c r="D3434" s="65"/>
      <c r="E3434" s="65"/>
      <c r="F3434" s="65"/>
      <c r="G3434" s="65"/>
      <c r="H3434" s="113"/>
    </row>
    <row r="3435" spans="1:8">
      <c r="A3435" s="65"/>
      <c r="B3435" s="65"/>
      <c r="C3435" s="65"/>
      <c r="D3435" s="65"/>
      <c r="E3435" s="65"/>
      <c r="F3435" s="65"/>
      <c r="G3435" s="65"/>
      <c r="H3435" s="113"/>
    </row>
    <row r="3436" spans="1:8">
      <c r="A3436" s="65"/>
      <c r="B3436" s="65"/>
      <c r="C3436" s="65"/>
      <c r="D3436" s="65"/>
      <c r="E3436" s="65"/>
      <c r="F3436" s="65"/>
      <c r="G3436" s="65"/>
      <c r="H3436" s="113"/>
    </row>
    <row r="3437" spans="1:8">
      <c r="A3437" s="65"/>
      <c r="B3437" s="65"/>
      <c r="C3437" s="65"/>
      <c r="D3437" s="65"/>
      <c r="E3437" s="65"/>
      <c r="F3437" s="65"/>
      <c r="G3437" s="65"/>
      <c r="H3437" s="113"/>
    </row>
    <row r="3438" spans="1:8">
      <c r="A3438" s="65"/>
      <c r="B3438" s="65"/>
      <c r="C3438" s="65"/>
      <c r="D3438" s="65"/>
      <c r="E3438" s="65"/>
      <c r="F3438" s="65"/>
      <c r="G3438" s="65"/>
      <c r="H3438" s="113"/>
    </row>
    <row r="3439" spans="1:8">
      <c r="A3439" s="65"/>
      <c r="B3439" s="65"/>
      <c r="C3439" s="65"/>
      <c r="D3439" s="65"/>
      <c r="E3439" s="65"/>
      <c r="F3439" s="65"/>
      <c r="G3439" s="65"/>
      <c r="H3439" s="113"/>
    </row>
    <row r="3440" spans="1:8">
      <c r="A3440" s="65"/>
      <c r="B3440" s="65"/>
      <c r="C3440" s="65"/>
      <c r="D3440" s="65"/>
      <c r="E3440" s="65"/>
      <c r="F3440" s="65"/>
      <c r="G3440" s="65"/>
      <c r="H3440" s="113"/>
    </row>
    <row r="3441" spans="1:8">
      <c r="A3441" s="65"/>
      <c r="B3441" s="65"/>
      <c r="C3441" s="65"/>
      <c r="D3441" s="65"/>
      <c r="E3441" s="65"/>
      <c r="F3441" s="65"/>
      <c r="G3441" s="65"/>
      <c r="H3441" s="113"/>
    </row>
    <row r="3442" spans="1:8">
      <c r="A3442" s="65"/>
      <c r="B3442" s="65"/>
      <c r="C3442" s="65"/>
      <c r="D3442" s="65"/>
      <c r="E3442" s="65"/>
      <c r="F3442" s="65"/>
      <c r="G3442" s="65"/>
      <c r="H3442" s="113"/>
    </row>
    <row r="3443" spans="1:8">
      <c r="A3443" s="65"/>
      <c r="B3443" s="65"/>
      <c r="C3443" s="65"/>
      <c r="D3443" s="65"/>
      <c r="E3443" s="65"/>
      <c r="F3443" s="65"/>
      <c r="G3443" s="65"/>
      <c r="H3443" s="113"/>
    </row>
    <row r="3444" spans="1:8">
      <c r="A3444" s="65"/>
      <c r="B3444" s="65"/>
      <c r="C3444" s="65"/>
      <c r="D3444" s="65"/>
      <c r="E3444" s="65"/>
      <c r="F3444" s="65"/>
      <c r="G3444" s="65"/>
      <c r="H3444" s="113"/>
    </row>
    <row r="3445" spans="1:8">
      <c r="A3445" s="65"/>
      <c r="B3445" s="65"/>
      <c r="C3445" s="65"/>
      <c r="D3445" s="65"/>
      <c r="E3445" s="65"/>
      <c r="F3445" s="65"/>
      <c r="G3445" s="65"/>
      <c r="H3445" s="113"/>
    </row>
    <row r="3446" spans="1:8">
      <c r="A3446" s="65"/>
      <c r="B3446" s="65"/>
      <c r="C3446" s="65"/>
      <c r="D3446" s="65"/>
      <c r="E3446" s="65"/>
      <c r="F3446" s="65"/>
      <c r="G3446" s="65"/>
      <c r="H3446" s="113"/>
    </row>
    <row r="3447" spans="1:8">
      <c r="A3447" s="65"/>
      <c r="B3447" s="65"/>
      <c r="C3447" s="65"/>
      <c r="D3447" s="65"/>
      <c r="E3447" s="65"/>
      <c r="F3447" s="65"/>
      <c r="G3447" s="65"/>
      <c r="H3447" s="113"/>
    </row>
    <row r="3448" spans="1:8">
      <c r="A3448" s="65"/>
      <c r="B3448" s="65"/>
      <c r="C3448" s="65"/>
      <c r="D3448" s="65"/>
      <c r="E3448" s="65"/>
      <c r="F3448" s="65"/>
      <c r="G3448" s="65"/>
      <c r="H3448" s="113"/>
    </row>
    <row r="3449" spans="1:8">
      <c r="A3449" s="65"/>
      <c r="B3449" s="65"/>
      <c r="C3449" s="65"/>
      <c r="D3449" s="65"/>
      <c r="E3449" s="65"/>
      <c r="F3449" s="65"/>
      <c r="G3449" s="65"/>
      <c r="H3449" s="113"/>
    </row>
    <row r="3450" spans="1:8">
      <c r="A3450" s="65"/>
      <c r="B3450" s="65"/>
      <c r="C3450" s="65"/>
      <c r="D3450" s="65"/>
      <c r="E3450" s="65"/>
      <c r="F3450" s="65"/>
      <c r="G3450" s="65"/>
      <c r="H3450" s="113"/>
    </row>
    <row r="3451" spans="1:8">
      <c r="A3451" s="65"/>
      <c r="B3451" s="65"/>
      <c r="C3451" s="65"/>
      <c r="D3451" s="65"/>
      <c r="E3451" s="65"/>
      <c r="F3451" s="65"/>
      <c r="G3451" s="65"/>
      <c r="H3451" s="113"/>
    </row>
    <row r="3452" spans="1:8">
      <c r="A3452" s="65"/>
      <c r="B3452" s="65"/>
      <c r="C3452" s="65"/>
      <c r="D3452" s="65"/>
      <c r="E3452" s="65"/>
      <c r="F3452" s="65"/>
      <c r="G3452" s="65"/>
      <c r="H3452" s="113"/>
    </row>
    <row r="3453" spans="1:8">
      <c r="A3453" s="65"/>
      <c r="B3453" s="65"/>
      <c r="C3453" s="65"/>
      <c r="D3453" s="65"/>
      <c r="E3453" s="65"/>
      <c r="F3453" s="65"/>
      <c r="G3453" s="65"/>
      <c r="H3453" s="113"/>
    </row>
    <row r="3454" spans="1:8">
      <c r="A3454" s="65"/>
      <c r="B3454" s="65"/>
      <c r="C3454" s="65"/>
      <c r="D3454" s="65"/>
      <c r="E3454" s="65"/>
      <c r="F3454" s="65"/>
      <c r="G3454" s="65"/>
      <c r="H3454" s="113"/>
    </row>
    <row r="3455" spans="1:8">
      <c r="A3455" s="65"/>
      <c r="B3455" s="65"/>
      <c r="C3455" s="65"/>
      <c r="D3455" s="65"/>
      <c r="E3455" s="65"/>
      <c r="F3455" s="65"/>
      <c r="G3455" s="65"/>
      <c r="H3455" s="113"/>
    </row>
    <row r="3456" spans="1:8">
      <c r="A3456" s="65"/>
      <c r="B3456" s="65"/>
      <c r="C3456" s="65"/>
      <c r="D3456" s="65"/>
      <c r="E3456" s="65"/>
      <c r="F3456" s="65"/>
      <c r="G3456" s="65"/>
      <c r="H3456" s="113"/>
    </row>
    <row r="3457" spans="1:8">
      <c r="A3457" s="65"/>
      <c r="B3457" s="65"/>
      <c r="C3457" s="65"/>
      <c r="D3457" s="65"/>
      <c r="E3457" s="65"/>
      <c r="F3457" s="65"/>
      <c r="G3457" s="65"/>
      <c r="H3457" s="113"/>
    </row>
    <row r="3458" spans="1:8">
      <c r="A3458" s="65"/>
      <c r="B3458" s="65"/>
      <c r="C3458" s="65"/>
      <c r="D3458" s="65"/>
      <c r="E3458" s="65"/>
      <c r="F3458" s="65"/>
      <c r="G3458" s="65"/>
      <c r="H3458" s="113"/>
    </row>
    <row r="3459" spans="1:8">
      <c r="A3459" s="65"/>
      <c r="B3459" s="65"/>
      <c r="C3459" s="65"/>
      <c r="D3459" s="65"/>
      <c r="E3459" s="65"/>
      <c r="F3459" s="65"/>
      <c r="G3459" s="65"/>
      <c r="H3459" s="113"/>
    </row>
    <row r="3460" spans="1:8">
      <c r="A3460" s="65"/>
      <c r="B3460" s="65"/>
      <c r="C3460" s="65"/>
      <c r="D3460" s="65"/>
      <c r="E3460" s="65"/>
      <c r="F3460" s="65"/>
      <c r="G3460" s="65"/>
      <c r="H3460" s="113"/>
    </row>
    <row r="3461" spans="1:8">
      <c r="A3461" s="65"/>
      <c r="B3461" s="65"/>
      <c r="C3461" s="65"/>
      <c r="D3461" s="65"/>
      <c r="E3461" s="65"/>
      <c r="F3461" s="65"/>
      <c r="G3461" s="65"/>
      <c r="H3461" s="113"/>
    </row>
    <row r="3462" spans="1:8">
      <c r="A3462" s="65"/>
      <c r="B3462" s="65"/>
      <c r="C3462" s="65"/>
      <c r="D3462" s="65"/>
      <c r="E3462" s="65"/>
      <c r="F3462" s="65"/>
      <c r="G3462" s="65"/>
      <c r="H3462" s="113"/>
    </row>
    <row r="3463" spans="1:8">
      <c r="A3463" s="65"/>
      <c r="B3463" s="65"/>
      <c r="C3463" s="65"/>
      <c r="D3463" s="65"/>
      <c r="E3463" s="65"/>
      <c r="F3463" s="65"/>
      <c r="G3463" s="65"/>
      <c r="H3463" s="113"/>
    </row>
    <row r="3464" spans="1:8">
      <c r="A3464" s="65"/>
      <c r="B3464" s="65"/>
      <c r="C3464" s="65"/>
      <c r="D3464" s="65"/>
      <c r="E3464" s="65"/>
      <c r="F3464" s="65"/>
      <c r="G3464" s="65"/>
      <c r="H3464" s="113"/>
    </row>
    <row r="3465" spans="1:8">
      <c r="A3465" s="65"/>
      <c r="B3465" s="65"/>
      <c r="C3465" s="65"/>
      <c r="D3465" s="65"/>
      <c r="E3465" s="65"/>
      <c r="F3465" s="65"/>
      <c r="G3465" s="65"/>
      <c r="H3465" s="113"/>
    </row>
    <row r="3466" spans="1:8">
      <c r="A3466" s="65"/>
      <c r="B3466" s="65"/>
      <c r="C3466" s="65"/>
      <c r="D3466" s="65"/>
      <c r="E3466" s="65"/>
      <c r="F3466" s="65"/>
      <c r="G3466" s="65"/>
      <c r="H3466" s="113"/>
    </row>
    <row r="3467" spans="1:8">
      <c r="A3467" s="65"/>
      <c r="B3467" s="65"/>
      <c r="C3467" s="65"/>
      <c r="D3467" s="65"/>
      <c r="E3467" s="65"/>
      <c r="F3467" s="65"/>
      <c r="G3467" s="65"/>
      <c r="H3467" s="113"/>
    </row>
    <row r="3468" spans="1:8">
      <c r="A3468" s="65"/>
      <c r="B3468" s="65"/>
      <c r="C3468" s="65"/>
      <c r="D3468" s="65"/>
      <c r="E3468" s="65"/>
      <c r="F3468" s="65"/>
      <c r="G3468" s="65"/>
      <c r="H3468" s="113"/>
    </row>
    <row r="3469" spans="1:8">
      <c r="A3469" s="65"/>
      <c r="B3469" s="65"/>
      <c r="C3469" s="65"/>
      <c r="D3469" s="65"/>
      <c r="E3469" s="65"/>
      <c r="F3469" s="65"/>
      <c r="G3469" s="65"/>
      <c r="H3469" s="113"/>
    </row>
    <row r="3470" spans="1:8">
      <c r="A3470" s="65"/>
      <c r="B3470" s="65"/>
      <c r="C3470" s="65"/>
      <c r="D3470" s="65"/>
      <c r="E3470" s="65"/>
      <c r="F3470" s="65"/>
      <c r="G3470" s="65"/>
      <c r="H3470" s="113"/>
    </row>
    <row r="3471" spans="1:8">
      <c r="A3471" s="65"/>
      <c r="B3471" s="65"/>
      <c r="C3471" s="65"/>
      <c r="D3471" s="65"/>
      <c r="E3471" s="65"/>
      <c r="F3471" s="65"/>
      <c r="G3471" s="65"/>
      <c r="H3471" s="113"/>
    </row>
    <row r="3472" spans="1:8">
      <c r="A3472" s="65"/>
      <c r="B3472" s="65"/>
      <c r="C3472" s="65"/>
      <c r="D3472" s="65"/>
      <c r="E3472" s="65"/>
      <c r="F3472" s="65"/>
      <c r="G3472" s="65"/>
      <c r="H3472" s="113"/>
    </row>
    <row r="3473" spans="1:8">
      <c r="A3473" s="65"/>
      <c r="B3473" s="65"/>
      <c r="C3473" s="65"/>
      <c r="D3473" s="65"/>
      <c r="E3473" s="65"/>
      <c r="F3473" s="65"/>
      <c r="G3473" s="65"/>
      <c r="H3473" s="113"/>
    </row>
    <row r="3474" spans="1:8">
      <c r="A3474" s="65"/>
      <c r="B3474" s="65"/>
      <c r="C3474" s="65"/>
      <c r="D3474" s="65"/>
      <c r="E3474" s="65"/>
      <c r="F3474" s="65"/>
      <c r="G3474" s="65"/>
      <c r="H3474" s="113"/>
    </row>
    <row r="3475" spans="1:8">
      <c r="A3475" s="65"/>
      <c r="B3475" s="65"/>
      <c r="C3475" s="65"/>
      <c r="D3475" s="65"/>
      <c r="E3475" s="65"/>
      <c r="F3475" s="65"/>
      <c r="G3475" s="65"/>
      <c r="H3475" s="113"/>
    </row>
    <row r="3476" spans="1:8">
      <c r="A3476" s="65"/>
      <c r="B3476" s="65"/>
      <c r="C3476" s="65"/>
      <c r="D3476" s="65"/>
      <c r="E3476" s="65"/>
      <c r="F3476" s="65"/>
      <c r="G3476" s="65"/>
      <c r="H3476" s="113"/>
    </row>
    <row r="3477" spans="1:8">
      <c r="A3477" s="65"/>
      <c r="B3477" s="65"/>
      <c r="C3477" s="65"/>
      <c r="D3477" s="65"/>
      <c r="E3477" s="65"/>
      <c r="F3477" s="65"/>
      <c r="G3477" s="65"/>
      <c r="H3477" s="113"/>
    </row>
    <row r="3478" spans="1:8">
      <c r="A3478" s="65"/>
      <c r="B3478" s="65"/>
      <c r="C3478" s="65"/>
      <c r="D3478" s="65"/>
      <c r="E3478" s="65"/>
      <c r="F3478" s="65"/>
      <c r="G3478" s="65"/>
      <c r="H3478" s="113"/>
    </row>
    <row r="3479" spans="1:8">
      <c r="A3479" s="65"/>
      <c r="B3479" s="65"/>
      <c r="C3479" s="65"/>
      <c r="D3479" s="65"/>
      <c r="E3479" s="65"/>
      <c r="F3479" s="65"/>
      <c r="G3479" s="65"/>
      <c r="H3479" s="113"/>
    </row>
    <row r="3480" spans="1:8">
      <c r="A3480" s="65"/>
      <c r="B3480" s="65"/>
      <c r="C3480" s="65"/>
      <c r="D3480" s="65"/>
      <c r="E3480" s="65"/>
      <c r="F3480" s="65"/>
      <c r="G3480" s="65"/>
      <c r="H3480" s="113"/>
    </row>
    <row r="3481" spans="1:8">
      <c r="A3481" s="65"/>
      <c r="B3481" s="65"/>
      <c r="C3481" s="65"/>
      <c r="D3481" s="65"/>
      <c r="E3481" s="65"/>
      <c r="F3481" s="65"/>
      <c r="G3481" s="65"/>
      <c r="H3481" s="113"/>
    </row>
    <row r="3482" spans="1:8">
      <c r="A3482" s="65"/>
      <c r="B3482" s="65"/>
      <c r="C3482" s="65"/>
      <c r="D3482" s="65"/>
      <c r="E3482" s="65"/>
      <c r="F3482" s="65"/>
      <c r="G3482" s="65"/>
      <c r="H3482" s="113"/>
    </row>
    <row r="3483" spans="1:8">
      <c r="A3483" s="65"/>
      <c r="B3483" s="65"/>
      <c r="C3483" s="65"/>
      <c r="D3483" s="65"/>
      <c r="E3483" s="65"/>
      <c r="F3483" s="65"/>
      <c r="G3483" s="65"/>
      <c r="H3483" s="113"/>
    </row>
    <row r="3484" spans="1:8">
      <c r="A3484" s="65"/>
      <c r="B3484" s="65"/>
      <c r="C3484" s="65"/>
      <c r="D3484" s="65"/>
      <c r="E3484" s="65"/>
      <c r="F3484" s="65"/>
      <c r="G3484" s="65"/>
      <c r="H3484" s="113"/>
    </row>
    <row r="3485" spans="1:8">
      <c r="A3485" s="65"/>
      <c r="B3485" s="65"/>
      <c r="C3485" s="65"/>
      <c r="D3485" s="65"/>
      <c r="E3485" s="65"/>
      <c r="F3485" s="65"/>
      <c r="G3485" s="65"/>
      <c r="H3485" s="113"/>
    </row>
    <row r="3486" spans="1:8">
      <c r="A3486" s="65"/>
      <c r="B3486" s="65"/>
      <c r="C3486" s="65"/>
      <c r="D3486" s="65"/>
      <c r="E3486" s="65"/>
      <c r="F3486" s="65"/>
      <c r="G3486" s="65"/>
      <c r="H3486" s="113"/>
    </row>
    <row r="3487" spans="1:8">
      <c r="A3487" s="65"/>
      <c r="B3487" s="65"/>
      <c r="C3487" s="65"/>
      <c r="D3487" s="65"/>
      <c r="E3487" s="65"/>
      <c r="F3487" s="65"/>
      <c r="G3487" s="65"/>
      <c r="H3487" s="113"/>
    </row>
    <row r="3488" spans="1:8">
      <c r="A3488" s="65"/>
      <c r="B3488" s="65"/>
      <c r="C3488" s="65"/>
      <c r="D3488" s="65"/>
      <c r="E3488" s="65"/>
      <c r="F3488" s="65"/>
      <c r="G3488" s="65"/>
      <c r="H3488" s="113"/>
    </row>
    <row r="3489" spans="1:8">
      <c r="A3489" s="65"/>
      <c r="B3489" s="65"/>
      <c r="C3489" s="65"/>
      <c r="D3489" s="65"/>
      <c r="E3489" s="65"/>
      <c r="F3489" s="65"/>
      <c r="G3489" s="65"/>
      <c r="H3489" s="113"/>
    </row>
    <row r="3490" spans="1:8">
      <c r="A3490" s="65"/>
      <c r="B3490" s="65"/>
      <c r="C3490" s="65"/>
      <c r="D3490" s="65"/>
      <c r="E3490" s="65"/>
      <c r="F3490" s="65"/>
      <c r="G3490" s="65"/>
      <c r="H3490" s="113"/>
    </row>
    <row r="3491" spans="1:8">
      <c r="A3491" s="65"/>
      <c r="B3491" s="65"/>
      <c r="C3491" s="65"/>
      <c r="D3491" s="65"/>
      <c r="E3491" s="65"/>
      <c r="F3491" s="65"/>
      <c r="G3491" s="65"/>
      <c r="H3491" s="113"/>
    </row>
    <row r="3492" spans="1:8">
      <c r="A3492" s="65"/>
      <c r="B3492" s="65"/>
      <c r="C3492" s="65"/>
      <c r="D3492" s="65"/>
      <c r="E3492" s="65"/>
      <c r="F3492" s="65"/>
      <c r="G3492" s="65"/>
      <c r="H3492" s="113"/>
    </row>
    <row r="3493" spans="1:8">
      <c r="A3493" s="65"/>
      <c r="B3493" s="65"/>
      <c r="C3493" s="65"/>
      <c r="D3493" s="65"/>
      <c r="E3493" s="65"/>
      <c r="F3493" s="65"/>
      <c r="G3493" s="65"/>
      <c r="H3493" s="113"/>
    </row>
    <row r="3494" spans="1:8">
      <c r="A3494" s="65"/>
      <c r="B3494" s="65"/>
      <c r="C3494" s="65"/>
      <c r="D3494" s="65"/>
      <c r="E3494" s="65"/>
      <c r="F3494" s="65"/>
      <c r="G3494" s="65"/>
      <c r="H3494" s="113"/>
    </row>
    <row r="3495" spans="1:8">
      <c r="A3495" s="65"/>
      <c r="B3495" s="65"/>
      <c r="C3495" s="65"/>
      <c r="D3495" s="65"/>
      <c r="E3495" s="65"/>
      <c r="F3495" s="65"/>
      <c r="G3495" s="65"/>
      <c r="H3495" s="113"/>
    </row>
    <row r="3496" spans="1:8">
      <c r="A3496" s="65"/>
      <c r="B3496" s="65"/>
      <c r="C3496" s="65"/>
      <c r="D3496" s="65"/>
      <c r="E3496" s="65"/>
      <c r="F3496" s="65"/>
      <c r="G3496" s="65"/>
      <c r="H3496" s="113"/>
    </row>
    <row r="3497" spans="1:8">
      <c r="A3497" s="65"/>
      <c r="B3497" s="65"/>
      <c r="C3497" s="65"/>
      <c r="D3497" s="65"/>
      <c r="E3497" s="65"/>
      <c r="F3497" s="65"/>
      <c r="G3497" s="65"/>
      <c r="H3497" s="113"/>
    </row>
    <row r="3498" spans="1:8">
      <c r="A3498" s="65"/>
      <c r="B3498" s="65"/>
      <c r="C3498" s="65"/>
      <c r="D3498" s="65"/>
      <c r="E3498" s="65"/>
      <c r="F3498" s="65"/>
      <c r="G3498" s="65"/>
      <c r="H3498" s="113"/>
    </row>
    <row r="3499" spans="1:8">
      <c r="A3499" s="65"/>
      <c r="B3499" s="65"/>
      <c r="C3499" s="65"/>
      <c r="D3499" s="65"/>
      <c r="E3499" s="65"/>
      <c r="F3499" s="65"/>
      <c r="G3499" s="65"/>
      <c r="H3499" s="113"/>
    </row>
    <row r="3500" spans="1:8">
      <c r="A3500" s="65"/>
      <c r="B3500" s="65"/>
      <c r="C3500" s="65"/>
      <c r="D3500" s="65"/>
      <c r="E3500" s="65"/>
      <c r="F3500" s="65"/>
      <c r="G3500" s="65"/>
      <c r="H3500" s="113"/>
    </row>
    <row r="3501" spans="1:8">
      <c r="A3501" s="65"/>
      <c r="B3501" s="65"/>
      <c r="C3501" s="65"/>
      <c r="D3501" s="65"/>
      <c r="E3501" s="65"/>
      <c r="F3501" s="65"/>
      <c r="G3501" s="65"/>
      <c r="H3501" s="113"/>
    </row>
    <row r="3502" spans="1:8">
      <c r="A3502" s="65"/>
      <c r="B3502" s="65"/>
      <c r="C3502" s="65"/>
      <c r="D3502" s="65"/>
      <c r="E3502" s="65"/>
      <c r="F3502" s="65"/>
      <c r="G3502" s="65"/>
      <c r="H3502" s="113"/>
    </row>
    <row r="3503" spans="1:8">
      <c r="A3503" s="65"/>
      <c r="B3503" s="65"/>
      <c r="C3503" s="65"/>
      <c r="D3503" s="65"/>
      <c r="E3503" s="65"/>
      <c r="F3503" s="65"/>
      <c r="G3503" s="65"/>
      <c r="H3503" s="113"/>
    </row>
    <row r="3504" spans="1:8">
      <c r="A3504" s="65"/>
      <c r="B3504" s="65"/>
      <c r="C3504" s="65"/>
      <c r="D3504" s="65"/>
      <c r="E3504" s="65"/>
      <c r="F3504" s="65"/>
      <c r="G3504" s="65"/>
      <c r="H3504" s="113"/>
    </row>
    <row r="3505" spans="1:8">
      <c r="A3505" s="65"/>
      <c r="B3505" s="65"/>
      <c r="C3505" s="65"/>
      <c r="D3505" s="65"/>
      <c r="E3505" s="65"/>
      <c r="F3505" s="65"/>
      <c r="G3505" s="65"/>
      <c r="H3505" s="113"/>
    </row>
    <row r="3506" spans="1:8">
      <c r="A3506" s="65"/>
      <c r="B3506" s="65"/>
      <c r="C3506" s="65"/>
      <c r="D3506" s="65"/>
      <c r="E3506" s="65"/>
      <c r="F3506" s="65"/>
      <c r="G3506" s="65"/>
      <c r="H3506" s="113"/>
    </row>
    <row r="3507" spans="1:8">
      <c r="A3507" s="65"/>
      <c r="B3507" s="65"/>
      <c r="C3507" s="65"/>
      <c r="D3507" s="65"/>
      <c r="E3507" s="65"/>
      <c r="F3507" s="65"/>
      <c r="G3507" s="65"/>
      <c r="H3507" s="113"/>
    </row>
    <row r="3508" spans="1:8">
      <c r="A3508" s="65"/>
      <c r="B3508" s="65"/>
      <c r="C3508" s="65"/>
      <c r="D3508" s="65"/>
      <c r="E3508" s="65"/>
      <c r="F3508" s="65"/>
      <c r="G3508" s="65"/>
      <c r="H3508" s="113"/>
    </row>
    <row r="3509" spans="1:8">
      <c r="A3509" s="65"/>
      <c r="B3509" s="65"/>
      <c r="C3509" s="65"/>
      <c r="D3509" s="65"/>
      <c r="E3509" s="65"/>
      <c r="F3509" s="65"/>
      <c r="G3509" s="65"/>
      <c r="H3509" s="113"/>
    </row>
    <row r="3510" spans="1:8">
      <c r="A3510" s="65"/>
      <c r="B3510" s="65"/>
      <c r="C3510" s="65"/>
      <c r="D3510" s="65"/>
      <c r="E3510" s="65"/>
      <c r="F3510" s="65"/>
      <c r="G3510" s="65"/>
      <c r="H3510" s="113"/>
    </row>
    <row r="3511" spans="1:8">
      <c r="A3511" s="65"/>
      <c r="B3511" s="65"/>
      <c r="C3511" s="65"/>
      <c r="D3511" s="65"/>
      <c r="E3511" s="65"/>
      <c r="F3511" s="65"/>
      <c r="G3511" s="65"/>
      <c r="H3511" s="113"/>
    </row>
    <row r="3512" spans="1:8">
      <c r="A3512" s="65"/>
      <c r="B3512" s="65"/>
      <c r="C3512" s="65"/>
      <c r="D3512" s="65"/>
      <c r="E3512" s="65"/>
      <c r="F3512" s="65"/>
      <c r="G3512" s="65"/>
      <c r="H3512" s="113"/>
    </row>
    <row r="3513" spans="1:8">
      <c r="A3513" s="65"/>
      <c r="B3513" s="65"/>
      <c r="C3513" s="65"/>
      <c r="D3513" s="65"/>
      <c r="E3513" s="65"/>
      <c r="F3513" s="65"/>
      <c r="G3513" s="65"/>
      <c r="H3513" s="113"/>
    </row>
    <row r="3514" spans="1:8">
      <c r="A3514" s="65"/>
      <c r="B3514" s="65"/>
      <c r="C3514" s="65"/>
      <c r="D3514" s="65"/>
      <c r="E3514" s="65"/>
      <c r="F3514" s="65"/>
      <c r="G3514" s="65"/>
      <c r="H3514" s="113"/>
    </row>
    <row r="3515" spans="1:8">
      <c r="A3515" s="65"/>
      <c r="B3515" s="65"/>
      <c r="C3515" s="65"/>
      <c r="D3515" s="65"/>
      <c r="E3515" s="65"/>
      <c r="F3515" s="65"/>
      <c r="G3515" s="65"/>
      <c r="H3515" s="113"/>
    </row>
    <row r="3516" spans="1:8">
      <c r="A3516" s="65"/>
      <c r="B3516" s="65"/>
      <c r="C3516" s="65"/>
      <c r="D3516" s="65"/>
      <c r="E3516" s="65"/>
      <c r="F3516" s="65"/>
      <c r="G3516" s="65"/>
      <c r="H3516" s="113"/>
    </row>
    <row r="3517" spans="1:8">
      <c r="A3517" s="65"/>
      <c r="B3517" s="65"/>
      <c r="C3517" s="65"/>
      <c r="D3517" s="65"/>
      <c r="E3517" s="65"/>
      <c r="F3517" s="65"/>
      <c r="G3517" s="65"/>
      <c r="H3517" s="113"/>
    </row>
    <row r="3518" spans="1:8">
      <c r="A3518" s="65"/>
      <c r="B3518" s="65"/>
      <c r="C3518" s="65"/>
      <c r="D3518" s="65"/>
      <c r="E3518" s="65"/>
      <c r="F3518" s="65"/>
      <c r="G3518" s="65"/>
      <c r="H3518" s="113"/>
    </row>
    <row r="3519" spans="1:8">
      <c r="A3519" s="65"/>
      <c r="B3519" s="65"/>
      <c r="C3519" s="65"/>
      <c r="D3519" s="65"/>
      <c r="E3519" s="65"/>
      <c r="F3519" s="65"/>
      <c r="G3519" s="65"/>
      <c r="H3519" s="113"/>
    </row>
    <row r="3520" spans="1:8">
      <c r="A3520" s="65"/>
      <c r="B3520" s="65"/>
      <c r="C3520" s="65"/>
      <c r="D3520" s="65"/>
      <c r="E3520" s="65"/>
      <c r="F3520" s="65"/>
      <c r="G3520" s="65"/>
      <c r="H3520" s="113"/>
    </row>
    <row r="3521" spans="1:8">
      <c r="A3521" s="65"/>
      <c r="B3521" s="65"/>
      <c r="C3521" s="65"/>
      <c r="D3521" s="65"/>
      <c r="E3521" s="65"/>
      <c r="F3521" s="65"/>
      <c r="G3521" s="65"/>
      <c r="H3521" s="113"/>
    </row>
    <row r="3522" spans="1:8">
      <c r="A3522" s="65"/>
      <c r="B3522" s="65"/>
      <c r="C3522" s="65"/>
      <c r="D3522" s="65"/>
      <c r="E3522" s="65"/>
      <c r="F3522" s="65"/>
      <c r="G3522" s="65"/>
      <c r="H3522" s="113"/>
    </row>
    <row r="3523" spans="1:8">
      <c r="A3523" s="65"/>
      <c r="B3523" s="65"/>
      <c r="C3523" s="65"/>
      <c r="D3523" s="65"/>
      <c r="E3523" s="65"/>
      <c r="F3523" s="65"/>
      <c r="G3523" s="65"/>
      <c r="H3523" s="113"/>
    </row>
    <row r="3524" spans="1:8">
      <c r="A3524" s="65"/>
      <c r="B3524" s="65"/>
      <c r="C3524" s="65"/>
      <c r="D3524" s="65"/>
      <c r="E3524" s="65"/>
      <c r="F3524" s="65"/>
      <c r="G3524" s="65"/>
      <c r="H3524" s="113"/>
    </row>
    <row r="3525" spans="1:8">
      <c r="A3525" s="65"/>
      <c r="B3525" s="65"/>
      <c r="C3525" s="65"/>
      <c r="D3525" s="65"/>
      <c r="E3525" s="65"/>
      <c r="F3525" s="65"/>
      <c r="G3525" s="65"/>
      <c r="H3525" s="113"/>
    </row>
    <row r="3526" spans="1:8">
      <c r="A3526" s="65"/>
      <c r="B3526" s="65"/>
      <c r="C3526" s="65"/>
      <c r="D3526" s="65"/>
      <c r="E3526" s="65"/>
      <c r="F3526" s="65"/>
      <c r="G3526" s="65"/>
      <c r="H3526" s="113"/>
    </row>
    <row r="3527" spans="1:8">
      <c r="A3527" s="65"/>
      <c r="B3527" s="65"/>
      <c r="C3527" s="65"/>
      <c r="D3527" s="65"/>
      <c r="E3527" s="65"/>
      <c r="F3527" s="65"/>
      <c r="G3527" s="65"/>
      <c r="H3527" s="113"/>
    </row>
    <row r="3528" spans="1:8">
      <c r="A3528" s="65"/>
      <c r="B3528" s="65"/>
      <c r="C3528" s="65"/>
      <c r="D3528" s="65"/>
      <c r="E3528" s="65"/>
      <c r="F3528" s="65"/>
      <c r="G3528" s="65"/>
      <c r="H3528" s="113"/>
    </row>
    <row r="3529" spans="1:8">
      <c r="A3529" s="65"/>
      <c r="B3529" s="65"/>
      <c r="C3529" s="65"/>
      <c r="D3529" s="65"/>
      <c r="E3529" s="65"/>
      <c r="F3529" s="65"/>
      <c r="G3529" s="65"/>
      <c r="H3529" s="113"/>
    </row>
    <row r="3530" spans="1:8">
      <c r="A3530" s="65"/>
      <c r="B3530" s="65"/>
      <c r="C3530" s="65"/>
      <c r="D3530" s="65"/>
      <c r="E3530" s="65"/>
      <c r="F3530" s="65"/>
      <c r="G3530" s="65"/>
      <c r="H3530" s="113"/>
    </row>
    <row r="3531" spans="1:8">
      <c r="A3531" s="65"/>
      <c r="B3531" s="65"/>
      <c r="C3531" s="65"/>
      <c r="D3531" s="65"/>
      <c r="E3531" s="65"/>
      <c r="F3531" s="65"/>
      <c r="G3531" s="65"/>
      <c r="H3531" s="113"/>
    </row>
    <row r="3532" spans="1:8">
      <c r="A3532" s="65"/>
      <c r="B3532" s="65"/>
      <c r="C3532" s="65"/>
      <c r="D3532" s="65"/>
      <c r="E3532" s="65"/>
      <c r="F3532" s="65"/>
      <c r="G3532" s="65"/>
      <c r="H3532" s="113"/>
    </row>
    <row r="3533" spans="1:8">
      <c r="A3533" s="65"/>
      <c r="B3533" s="65"/>
      <c r="C3533" s="65"/>
      <c r="D3533" s="65"/>
      <c r="E3533" s="65"/>
      <c r="F3533" s="65"/>
      <c r="G3533" s="65"/>
      <c r="H3533" s="113"/>
    </row>
    <row r="3534" spans="1:8">
      <c r="A3534" s="65"/>
      <c r="B3534" s="65"/>
      <c r="C3534" s="65"/>
      <c r="D3534" s="65"/>
      <c r="E3534" s="65"/>
      <c r="F3534" s="65"/>
      <c r="G3534" s="65"/>
      <c r="H3534" s="113"/>
    </row>
    <row r="3535" spans="1:8">
      <c r="A3535" s="65"/>
      <c r="B3535" s="65"/>
      <c r="C3535" s="65"/>
      <c r="D3535" s="65"/>
      <c r="E3535" s="65"/>
      <c r="F3535" s="65"/>
      <c r="G3535" s="65"/>
      <c r="H3535" s="113"/>
    </row>
    <row r="3536" spans="1:8">
      <c r="A3536" s="65"/>
      <c r="B3536" s="65"/>
      <c r="C3536" s="65"/>
      <c r="D3536" s="65"/>
      <c r="E3536" s="65"/>
      <c r="F3536" s="65"/>
      <c r="G3536" s="65"/>
      <c r="H3536" s="113"/>
    </row>
    <row r="3537" spans="1:8">
      <c r="A3537" s="65"/>
      <c r="B3537" s="65"/>
      <c r="C3537" s="65"/>
      <c r="D3537" s="65"/>
      <c r="E3537" s="65"/>
      <c r="F3537" s="65"/>
      <c r="G3537" s="65"/>
      <c r="H3537" s="113"/>
    </row>
    <row r="3538" spans="1:8">
      <c r="A3538" s="65"/>
      <c r="B3538" s="65"/>
      <c r="C3538" s="65"/>
      <c r="D3538" s="65"/>
      <c r="E3538" s="65"/>
      <c r="F3538" s="65"/>
      <c r="G3538" s="65"/>
      <c r="H3538" s="113"/>
    </row>
    <row r="3539" spans="1:8">
      <c r="A3539" s="65"/>
      <c r="B3539" s="65"/>
      <c r="C3539" s="65"/>
      <c r="D3539" s="65"/>
      <c r="E3539" s="65"/>
      <c r="F3539" s="65"/>
      <c r="G3539" s="65"/>
      <c r="H3539" s="113"/>
    </row>
    <row r="3540" spans="1:8">
      <c r="A3540" s="65"/>
      <c r="B3540" s="65"/>
      <c r="C3540" s="65"/>
      <c r="D3540" s="65"/>
      <c r="E3540" s="65"/>
      <c r="F3540" s="65"/>
      <c r="G3540" s="65"/>
      <c r="H3540" s="113"/>
    </row>
    <row r="3541" spans="1:8">
      <c r="A3541" s="65"/>
      <c r="B3541" s="65"/>
      <c r="C3541" s="65"/>
      <c r="D3541" s="65"/>
      <c r="E3541" s="65"/>
      <c r="F3541" s="65"/>
      <c r="G3541" s="65"/>
      <c r="H3541" s="113"/>
    </row>
    <row r="3542" spans="1:8">
      <c r="A3542" s="65"/>
      <c r="B3542" s="65"/>
      <c r="C3542" s="65"/>
      <c r="D3542" s="65"/>
      <c r="E3542" s="65"/>
      <c r="F3542" s="65"/>
      <c r="G3542" s="65"/>
      <c r="H3542" s="113"/>
    </row>
    <row r="3543" spans="1:8">
      <c r="A3543" s="65"/>
      <c r="B3543" s="65"/>
      <c r="C3543" s="65"/>
      <c r="D3543" s="65"/>
      <c r="E3543" s="65"/>
      <c r="F3543" s="65"/>
      <c r="G3543" s="65"/>
      <c r="H3543" s="113"/>
    </row>
    <row r="3544" spans="1:8">
      <c r="A3544" s="65"/>
      <c r="B3544" s="65"/>
      <c r="C3544" s="65"/>
      <c r="D3544" s="65"/>
      <c r="E3544" s="65"/>
      <c r="F3544" s="65"/>
      <c r="G3544" s="65"/>
      <c r="H3544" s="113"/>
    </row>
    <row r="3545" spans="1:8">
      <c r="A3545" s="65"/>
      <c r="B3545" s="65"/>
      <c r="C3545" s="65"/>
      <c r="D3545" s="65"/>
      <c r="E3545" s="65"/>
      <c r="F3545" s="65"/>
      <c r="G3545" s="65"/>
      <c r="H3545" s="113"/>
    </row>
    <row r="3546" spans="1:8">
      <c r="A3546" s="65"/>
      <c r="B3546" s="65"/>
      <c r="C3546" s="65"/>
      <c r="D3546" s="65"/>
      <c r="E3546" s="65"/>
      <c r="F3546" s="65"/>
      <c r="G3546" s="65"/>
      <c r="H3546" s="113"/>
    </row>
    <row r="3547" spans="1:8">
      <c r="A3547" s="65"/>
      <c r="B3547" s="65"/>
      <c r="C3547" s="65"/>
      <c r="D3547" s="65"/>
      <c r="E3547" s="65"/>
      <c r="F3547" s="65"/>
      <c r="G3547" s="65"/>
      <c r="H3547" s="113"/>
    </row>
    <row r="3548" spans="1:8">
      <c r="A3548" s="65"/>
      <c r="B3548" s="65"/>
      <c r="C3548" s="65"/>
      <c r="D3548" s="65"/>
      <c r="E3548" s="65"/>
      <c r="F3548" s="65"/>
      <c r="G3548" s="65"/>
      <c r="H3548" s="113"/>
    </row>
    <row r="3549" spans="1:8">
      <c r="A3549" s="65"/>
      <c r="B3549" s="65"/>
      <c r="C3549" s="65"/>
      <c r="D3549" s="65"/>
      <c r="E3549" s="65"/>
      <c r="F3549" s="65"/>
      <c r="G3549" s="65"/>
      <c r="H3549" s="113"/>
    </row>
    <row r="3550" spans="1:8">
      <c r="A3550" s="65"/>
      <c r="B3550" s="65"/>
      <c r="C3550" s="65"/>
      <c r="D3550" s="65"/>
      <c r="E3550" s="65"/>
      <c r="F3550" s="65"/>
      <c r="G3550" s="65"/>
      <c r="H3550" s="113"/>
    </row>
    <row r="3551" spans="1:8">
      <c r="A3551" s="65"/>
      <c r="B3551" s="65"/>
      <c r="C3551" s="65"/>
      <c r="D3551" s="65"/>
      <c r="E3551" s="65"/>
      <c r="F3551" s="65"/>
      <c r="G3551" s="65"/>
      <c r="H3551" s="113"/>
    </row>
    <row r="3552" spans="1:8">
      <c r="A3552" s="65"/>
      <c r="B3552" s="65"/>
      <c r="C3552" s="65"/>
      <c r="D3552" s="65"/>
      <c r="E3552" s="65"/>
      <c r="F3552" s="65"/>
      <c r="G3552" s="65"/>
      <c r="H3552" s="113"/>
    </row>
    <row r="3553" spans="1:8">
      <c r="A3553" s="65"/>
      <c r="B3553" s="65"/>
      <c r="C3553" s="65"/>
      <c r="D3553" s="65"/>
      <c r="E3553" s="65"/>
      <c r="F3553" s="65"/>
      <c r="G3553" s="65"/>
      <c r="H3553" s="113"/>
    </row>
    <row r="3554" spans="1:8">
      <c r="A3554" s="65"/>
      <c r="B3554" s="65"/>
      <c r="C3554" s="65"/>
      <c r="D3554" s="65"/>
      <c r="E3554" s="65"/>
      <c r="F3554" s="65"/>
      <c r="G3554" s="65"/>
      <c r="H3554" s="113"/>
    </row>
    <row r="3555" spans="1:8">
      <c r="A3555" s="65"/>
      <c r="B3555" s="65"/>
      <c r="C3555" s="65"/>
      <c r="D3555" s="65"/>
      <c r="E3555" s="65"/>
      <c r="F3555" s="65"/>
      <c r="G3555" s="65"/>
      <c r="H3555" s="113"/>
    </row>
    <row r="3556" spans="1:8">
      <c r="A3556" s="65"/>
      <c r="B3556" s="65"/>
      <c r="C3556" s="65"/>
      <c r="D3556" s="65"/>
      <c r="E3556" s="65"/>
      <c r="F3556" s="65"/>
      <c r="G3556" s="65"/>
      <c r="H3556" s="113"/>
    </row>
    <row r="3557" spans="1:8">
      <c r="A3557" s="65"/>
      <c r="B3557" s="65"/>
      <c r="C3557" s="65"/>
      <c r="D3557" s="65"/>
      <c r="E3557" s="65"/>
      <c r="F3557" s="65"/>
      <c r="G3557" s="65"/>
      <c r="H3557" s="113"/>
    </row>
    <row r="3558" spans="1:8">
      <c r="A3558" s="65"/>
      <c r="B3558" s="65"/>
      <c r="C3558" s="65"/>
      <c r="D3558" s="65"/>
      <c r="E3558" s="65"/>
      <c r="F3558" s="65"/>
      <c r="G3558" s="65"/>
      <c r="H3558" s="113"/>
    </row>
    <row r="3559" spans="1:8">
      <c r="A3559" s="65"/>
      <c r="B3559" s="65"/>
      <c r="C3559" s="65"/>
      <c r="D3559" s="65"/>
      <c r="E3559" s="65"/>
      <c r="F3559" s="65"/>
      <c r="G3559" s="65"/>
      <c r="H3559" s="113"/>
    </row>
    <row r="3560" spans="1:8">
      <c r="A3560" s="65"/>
      <c r="B3560" s="65"/>
      <c r="C3560" s="65"/>
      <c r="D3560" s="65"/>
      <c r="E3560" s="65"/>
      <c r="F3560" s="65"/>
      <c r="G3560" s="65"/>
      <c r="H3560" s="113"/>
    </row>
    <row r="3561" spans="1:8">
      <c r="A3561" s="65"/>
      <c r="B3561" s="65"/>
      <c r="C3561" s="65"/>
      <c r="D3561" s="65"/>
      <c r="E3561" s="65"/>
      <c r="F3561" s="65"/>
      <c r="G3561" s="65"/>
      <c r="H3561" s="113"/>
    </row>
    <row r="3562" spans="1:8">
      <c r="A3562" s="65"/>
      <c r="B3562" s="65"/>
      <c r="C3562" s="65"/>
      <c r="D3562" s="65"/>
      <c r="E3562" s="65"/>
      <c r="F3562" s="65"/>
      <c r="G3562" s="65"/>
      <c r="H3562" s="113"/>
    </row>
    <row r="3563" spans="1:8">
      <c r="A3563" s="65"/>
      <c r="B3563" s="65"/>
      <c r="C3563" s="65"/>
      <c r="D3563" s="65"/>
      <c r="E3563" s="65"/>
      <c r="F3563" s="65"/>
      <c r="G3563" s="65"/>
      <c r="H3563" s="113"/>
    </row>
    <row r="3564" spans="1:8">
      <c r="A3564" s="65"/>
      <c r="B3564" s="65"/>
      <c r="C3564" s="65"/>
      <c r="D3564" s="65"/>
      <c r="E3564" s="65"/>
      <c r="F3564" s="65"/>
      <c r="G3564" s="65"/>
      <c r="H3564" s="113"/>
    </row>
    <row r="3565" spans="1:8">
      <c r="A3565" s="65"/>
      <c r="B3565" s="65"/>
      <c r="C3565" s="65"/>
      <c r="D3565" s="65"/>
      <c r="E3565" s="65"/>
      <c r="F3565" s="65"/>
      <c r="G3565" s="65"/>
      <c r="H3565" s="113"/>
    </row>
    <row r="3566" spans="1:8">
      <c r="A3566" s="65"/>
      <c r="B3566" s="65"/>
      <c r="C3566" s="65"/>
      <c r="D3566" s="65"/>
      <c r="E3566" s="65"/>
      <c r="F3566" s="65"/>
      <c r="G3566" s="65"/>
      <c r="H3566" s="113"/>
    </row>
    <row r="3567" spans="1:8">
      <c r="A3567" s="65"/>
      <c r="B3567" s="65"/>
      <c r="C3567" s="65"/>
      <c r="D3567" s="65"/>
      <c r="E3567" s="65"/>
      <c r="F3567" s="65"/>
      <c r="G3567" s="65"/>
      <c r="H3567" s="113"/>
    </row>
    <row r="3568" spans="1:8">
      <c r="A3568" s="65"/>
      <c r="B3568" s="65"/>
      <c r="C3568" s="65"/>
      <c r="D3568" s="65"/>
      <c r="E3568" s="65"/>
      <c r="F3568" s="65"/>
      <c r="G3568" s="65"/>
      <c r="H3568" s="113"/>
    </row>
    <row r="3569" spans="1:8">
      <c r="A3569" s="65"/>
      <c r="B3569" s="65"/>
      <c r="C3569" s="65"/>
      <c r="D3569" s="65"/>
      <c r="E3569" s="65"/>
      <c r="F3569" s="65"/>
      <c r="G3569" s="65"/>
      <c r="H3569" s="113"/>
    </row>
    <row r="3570" spans="1:8">
      <c r="A3570" s="65"/>
      <c r="B3570" s="65"/>
      <c r="C3570" s="65"/>
      <c r="D3570" s="65"/>
      <c r="E3570" s="65"/>
      <c r="F3570" s="65"/>
      <c r="G3570" s="65"/>
      <c r="H3570" s="113"/>
    </row>
    <row r="3571" spans="1:8">
      <c r="A3571" s="65"/>
      <c r="B3571" s="65"/>
      <c r="C3571" s="65"/>
      <c r="D3571" s="65"/>
      <c r="E3571" s="65"/>
      <c r="F3571" s="65"/>
      <c r="G3571" s="65"/>
      <c r="H3571" s="113"/>
    </row>
    <row r="3572" spans="1:8">
      <c r="A3572" s="65"/>
      <c r="B3572" s="65"/>
      <c r="C3572" s="65"/>
      <c r="D3572" s="65"/>
      <c r="E3572" s="65"/>
      <c r="F3572" s="65"/>
      <c r="G3572" s="65"/>
      <c r="H3572" s="113"/>
    </row>
    <row r="3573" spans="1:8">
      <c r="A3573" s="65"/>
      <c r="B3573" s="65"/>
      <c r="C3573" s="65"/>
      <c r="D3573" s="65"/>
      <c r="E3573" s="65"/>
      <c r="F3573" s="65"/>
      <c r="G3573" s="65"/>
      <c r="H3573" s="113"/>
    </row>
    <row r="3574" spans="1:8">
      <c r="A3574" s="65"/>
      <c r="B3574" s="65"/>
      <c r="C3574" s="65"/>
      <c r="D3574" s="65"/>
      <c r="E3574" s="65"/>
      <c r="F3574" s="65"/>
      <c r="G3574" s="65"/>
      <c r="H3574" s="113"/>
    </row>
    <row r="3575" spans="1:8">
      <c r="A3575" s="65"/>
      <c r="B3575" s="65"/>
      <c r="C3575" s="65"/>
      <c r="D3575" s="65"/>
      <c r="E3575" s="65"/>
      <c r="F3575" s="65"/>
      <c r="G3575" s="65"/>
      <c r="H3575" s="113"/>
    </row>
    <row r="3576" spans="1:8">
      <c r="A3576" s="65"/>
      <c r="B3576" s="65"/>
      <c r="C3576" s="65"/>
      <c r="D3576" s="65"/>
      <c r="E3576" s="65"/>
      <c r="F3576" s="65"/>
      <c r="G3576" s="65"/>
      <c r="H3576" s="113"/>
    </row>
    <row r="3577" spans="1:8">
      <c r="A3577" s="65"/>
      <c r="B3577" s="65"/>
      <c r="C3577" s="65"/>
      <c r="D3577" s="65"/>
      <c r="E3577" s="65"/>
      <c r="F3577" s="65"/>
      <c r="G3577" s="65"/>
      <c r="H3577" s="113"/>
    </row>
    <row r="3578" spans="1:8">
      <c r="A3578" s="65"/>
      <c r="B3578" s="65"/>
      <c r="C3578" s="65"/>
      <c r="D3578" s="65"/>
      <c r="E3578" s="65"/>
      <c r="F3578" s="65"/>
      <c r="G3578" s="65"/>
      <c r="H3578" s="113"/>
    </row>
    <row r="3579" spans="1:8">
      <c r="A3579" s="65"/>
      <c r="B3579" s="65"/>
      <c r="C3579" s="65"/>
      <c r="D3579" s="65"/>
      <c r="E3579" s="65"/>
      <c r="F3579" s="65"/>
      <c r="G3579" s="65"/>
      <c r="H3579" s="113"/>
    </row>
    <row r="3580" spans="1:8">
      <c r="A3580" s="65"/>
      <c r="B3580" s="65"/>
      <c r="C3580" s="65"/>
      <c r="D3580" s="65"/>
      <c r="E3580" s="65"/>
      <c r="F3580" s="65"/>
      <c r="G3580" s="65"/>
      <c r="H3580" s="113"/>
    </row>
    <row r="3581" spans="1:8">
      <c r="A3581" s="65"/>
      <c r="B3581" s="65"/>
      <c r="C3581" s="65"/>
      <c r="D3581" s="65"/>
      <c r="E3581" s="65"/>
      <c r="F3581" s="65"/>
      <c r="G3581" s="65"/>
      <c r="H3581" s="113"/>
    </row>
    <row r="3582" spans="1:8">
      <c r="A3582" s="65"/>
      <c r="B3582" s="65"/>
      <c r="C3582" s="65"/>
      <c r="D3582" s="65"/>
      <c r="E3582" s="65"/>
      <c r="F3582" s="65"/>
      <c r="G3582" s="65"/>
      <c r="H3582" s="113"/>
    </row>
    <row r="3583" spans="1:8">
      <c r="A3583" s="65"/>
      <c r="B3583" s="65"/>
      <c r="C3583" s="65"/>
      <c r="D3583" s="65"/>
      <c r="E3583" s="65"/>
      <c r="F3583" s="65"/>
      <c r="G3583" s="65"/>
      <c r="H3583" s="113"/>
    </row>
    <row r="3584" spans="1:8">
      <c r="A3584" s="65"/>
      <c r="B3584" s="65"/>
      <c r="C3584" s="65"/>
      <c r="D3584" s="65"/>
      <c r="E3584" s="65"/>
      <c r="F3584" s="65"/>
      <c r="G3584" s="65"/>
      <c r="H3584" s="113"/>
    </row>
    <row r="3585" spans="1:8">
      <c r="A3585" s="65"/>
      <c r="B3585" s="65"/>
      <c r="C3585" s="65"/>
      <c r="D3585" s="65"/>
      <c r="E3585" s="65"/>
      <c r="F3585" s="65"/>
      <c r="G3585" s="65"/>
      <c r="H3585" s="113"/>
    </row>
    <row r="3586" spans="1:8">
      <c r="A3586" s="65"/>
      <c r="B3586" s="65"/>
      <c r="C3586" s="65"/>
      <c r="D3586" s="65"/>
      <c r="E3586" s="65"/>
      <c r="F3586" s="65"/>
      <c r="G3586" s="65"/>
      <c r="H3586" s="113"/>
    </row>
    <row r="3587" spans="1:8">
      <c r="A3587" s="65"/>
      <c r="B3587" s="65"/>
      <c r="C3587" s="65"/>
      <c r="D3587" s="65"/>
      <c r="E3587" s="65"/>
      <c r="F3587" s="65"/>
      <c r="G3587" s="65"/>
      <c r="H3587" s="113"/>
    </row>
    <row r="3588" spans="1:8">
      <c r="A3588" s="65"/>
      <c r="B3588" s="65"/>
      <c r="C3588" s="65"/>
      <c r="D3588" s="65"/>
      <c r="E3588" s="65"/>
      <c r="F3588" s="65"/>
      <c r="G3588" s="65"/>
      <c r="H3588" s="113"/>
    </row>
    <row r="3589" spans="1:8">
      <c r="A3589" s="65"/>
      <c r="B3589" s="65"/>
      <c r="C3589" s="65"/>
      <c r="D3589" s="65"/>
      <c r="E3589" s="65"/>
      <c r="F3589" s="65"/>
      <c r="G3589" s="65"/>
      <c r="H3589" s="113"/>
    </row>
    <row r="3590" spans="1:8">
      <c r="A3590" s="65"/>
      <c r="B3590" s="65"/>
      <c r="C3590" s="65"/>
      <c r="D3590" s="65"/>
      <c r="E3590" s="65"/>
      <c r="F3590" s="65"/>
      <c r="G3590" s="65"/>
      <c r="H3590" s="113"/>
    </row>
    <row r="3591" spans="1:8">
      <c r="A3591" s="65"/>
      <c r="B3591" s="65"/>
      <c r="C3591" s="65"/>
      <c r="D3591" s="65"/>
      <c r="E3591" s="65"/>
      <c r="F3591" s="65"/>
      <c r="G3591" s="65"/>
      <c r="H3591" s="113"/>
    </row>
    <row r="3592" spans="1:8">
      <c r="A3592" s="65"/>
      <c r="B3592" s="65"/>
      <c r="C3592" s="65"/>
      <c r="D3592" s="65"/>
      <c r="E3592" s="65"/>
      <c r="F3592" s="65"/>
      <c r="G3592" s="65"/>
      <c r="H3592" s="113"/>
    </row>
    <row r="3593" spans="1:8">
      <c r="A3593" s="65"/>
      <c r="B3593" s="65"/>
      <c r="C3593" s="65"/>
      <c r="D3593" s="65"/>
      <c r="E3593" s="65"/>
      <c r="F3593" s="65"/>
      <c r="G3593" s="65"/>
      <c r="H3593" s="113"/>
    </row>
    <row r="3594" spans="1:8">
      <c r="A3594" s="65"/>
      <c r="B3594" s="65"/>
      <c r="C3594" s="65"/>
      <c r="D3594" s="65"/>
      <c r="E3594" s="65"/>
      <c r="F3594" s="65"/>
      <c r="G3594" s="65"/>
      <c r="H3594" s="113"/>
    </row>
    <row r="3595" spans="1:8">
      <c r="A3595" s="65"/>
      <c r="B3595" s="65"/>
      <c r="C3595" s="65"/>
      <c r="D3595" s="65"/>
      <c r="E3595" s="65"/>
      <c r="F3595" s="65"/>
      <c r="G3595" s="65"/>
      <c r="H3595" s="113"/>
    </row>
    <row r="3596" spans="1:8">
      <c r="A3596" s="65"/>
      <c r="B3596" s="65"/>
      <c r="C3596" s="65"/>
      <c r="D3596" s="65"/>
      <c r="E3596" s="65"/>
      <c r="F3596" s="65"/>
      <c r="G3596" s="65"/>
      <c r="H3596" s="113"/>
    </row>
    <row r="3597" spans="1:8">
      <c r="A3597" s="65"/>
      <c r="B3597" s="65"/>
      <c r="C3597" s="65"/>
      <c r="D3597" s="65"/>
      <c r="E3597" s="65"/>
      <c r="F3597" s="65"/>
      <c r="G3597" s="65"/>
      <c r="H3597" s="113"/>
    </row>
    <row r="3598" spans="1:8">
      <c r="A3598" s="65"/>
      <c r="B3598" s="65"/>
      <c r="C3598" s="65"/>
      <c r="D3598" s="65"/>
      <c r="E3598" s="65"/>
      <c r="F3598" s="65"/>
      <c r="G3598" s="65"/>
      <c r="H3598" s="113"/>
    </row>
    <row r="3599" spans="1:8">
      <c r="A3599" s="65"/>
      <c r="B3599" s="65"/>
      <c r="C3599" s="65"/>
      <c r="D3599" s="65"/>
      <c r="E3599" s="65"/>
      <c r="F3599" s="65"/>
      <c r="G3599" s="65"/>
      <c r="H3599" s="113"/>
    </row>
    <row r="3600" spans="1:8">
      <c r="A3600" s="65"/>
      <c r="B3600" s="65"/>
      <c r="C3600" s="65"/>
      <c r="D3600" s="65"/>
      <c r="E3600" s="65"/>
      <c r="F3600" s="65"/>
      <c r="G3600" s="65"/>
      <c r="H3600" s="113"/>
    </row>
    <row r="3601" spans="1:8">
      <c r="A3601" s="65"/>
      <c r="B3601" s="65"/>
      <c r="C3601" s="65"/>
      <c r="D3601" s="65"/>
      <c r="E3601" s="65"/>
      <c r="F3601" s="65"/>
      <c r="G3601" s="65"/>
      <c r="H3601" s="113"/>
    </row>
    <row r="3602" spans="1:8">
      <c r="A3602" s="65"/>
      <c r="B3602" s="65"/>
      <c r="C3602" s="65"/>
      <c r="D3602" s="65"/>
      <c r="E3602" s="65"/>
      <c r="F3602" s="65"/>
      <c r="G3602" s="65"/>
      <c r="H3602" s="113"/>
    </row>
    <row r="3603" spans="1:8">
      <c r="A3603" s="65"/>
      <c r="B3603" s="65"/>
      <c r="C3603" s="65"/>
      <c r="D3603" s="65"/>
      <c r="E3603" s="65"/>
      <c r="F3603" s="65"/>
      <c r="G3603" s="65"/>
      <c r="H3603" s="113"/>
    </row>
    <row r="3604" spans="1:8">
      <c r="A3604" s="65"/>
      <c r="B3604" s="65"/>
      <c r="C3604" s="65"/>
      <c r="D3604" s="65"/>
      <c r="E3604" s="65"/>
      <c r="F3604" s="65"/>
      <c r="G3604" s="65"/>
      <c r="H3604" s="113"/>
    </row>
    <row r="3605" spans="1:8">
      <c r="A3605" s="65"/>
      <c r="B3605" s="65"/>
      <c r="C3605" s="65"/>
      <c r="D3605" s="65"/>
      <c r="E3605" s="65"/>
      <c r="F3605" s="65"/>
      <c r="G3605" s="65"/>
      <c r="H3605" s="113"/>
    </row>
    <row r="3606" spans="1:8">
      <c r="A3606" s="65"/>
      <c r="B3606" s="65"/>
      <c r="C3606" s="65"/>
      <c r="D3606" s="65"/>
      <c r="E3606" s="65"/>
      <c r="F3606" s="65"/>
      <c r="G3606" s="65"/>
      <c r="H3606" s="113"/>
    </row>
    <row r="3607" spans="1:8">
      <c r="A3607" s="65"/>
      <c r="B3607" s="65"/>
      <c r="C3607" s="65"/>
      <c r="D3607" s="65"/>
      <c r="E3607" s="65"/>
      <c r="F3607" s="65"/>
      <c r="G3607" s="65"/>
      <c r="H3607" s="113"/>
    </row>
    <row r="3608" spans="1:8">
      <c r="A3608" s="65"/>
      <c r="B3608" s="65"/>
      <c r="C3608" s="65"/>
      <c r="D3608" s="65"/>
      <c r="E3608" s="65"/>
      <c r="F3608" s="65"/>
      <c r="G3608" s="65"/>
      <c r="H3608" s="113"/>
    </row>
    <row r="3609" spans="1:8">
      <c r="A3609" s="65"/>
      <c r="B3609" s="65"/>
      <c r="C3609" s="65"/>
      <c r="D3609" s="65"/>
      <c r="E3609" s="65"/>
      <c r="F3609" s="65"/>
      <c r="G3609" s="65"/>
      <c r="H3609" s="113"/>
    </row>
    <row r="3610" spans="1:8">
      <c r="A3610" s="65"/>
      <c r="B3610" s="65"/>
      <c r="C3610" s="65"/>
      <c r="D3610" s="65"/>
      <c r="E3610" s="65"/>
      <c r="F3610" s="65"/>
      <c r="G3610" s="65"/>
      <c r="H3610" s="113"/>
    </row>
    <row r="3611" spans="1:8">
      <c r="A3611" s="65"/>
      <c r="B3611" s="65"/>
      <c r="C3611" s="65"/>
      <c r="D3611" s="65"/>
      <c r="E3611" s="65"/>
      <c r="F3611" s="65"/>
      <c r="G3611" s="65"/>
      <c r="H3611" s="113"/>
    </row>
    <row r="3612" spans="1:8">
      <c r="A3612" s="65"/>
      <c r="B3612" s="65"/>
      <c r="C3612" s="65"/>
      <c r="D3612" s="65"/>
      <c r="E3612" s="65"/>
      <c r="F3612" s="65"/>
      <c r="G3612" s="65"/>
      <c r="H3612" s="113"/>
    </row>
    <row r="3613" spans="1:8">
      <c r="A3613" s="65"/>
      <c r="B3613" s="65"/>
      <c r="C3613" s="65"/>
      <c r="D3613" s="65"/>
      <c r="E3613" s="65"/>
      <c r="F3613" s="65"/>
      <c r="G3613" s="65"/>
      <c r="H3613" s="113"/>
    </row>
    <row r="3614" spans="1:8">
      <c r="A3614" s="65"/>
      <c r="B3614" s="65"/>
      <c r="C3614" s="65"/>
      <c r="D3614" s="65"/>
      <c r="E3614" s="65"/>
      <c r="F3614" s="65"/>
      <c r="G3614" s="65"/>
      <c r="H3614" s="113"/>
    </row>
    <row r="3615" spans="1:8">
      <c r="A3615" s="65"/>
      <c r="B3615" s="65"/>
      <c r="C3615" s="65"/>
      <c r="D3615" s="65"/>
      <c r="E3615" s="65"/>
      <c r="F3615" s="65"/>
      <c r="G3615" s="65"/>
      <c r="H3615" s="113"/>
    </row>
    <row r="3616" spans="1:8">
      <c r="A3616" s="65"/>
      <c r="B3616" s="65"/>
      <c r="C3616" s="65"/>
      <c r="D3616" s="65"/>
      <c r="E3616" s="65"/>
      <c r="F3616" s="65"/>
      <c r="G3616" s="65"/>
      <c r="H3616" s="113"/>
    </row>
    <row r="3617" spans="1:8">
      <c r="A3617" s="65"/>
      <c r="B3617" s="65"/>
      <c r="C3617" s="65"/>
      <c r="D3617" s="65"/>
      <c r="E3617" s="65"/>
      <c r="F3617" s="65"/>
      <c r="G3617" s="65"/>
      <c r="H3617" s="113"/>
    </row>
    <row r="3618" spans="1:8">
      <c r="A3618" s="65"/>
      <c r="B3618" s="65"/>
      <c r="C3618" s="65"/>
      <c r="D3618" s="65"/>
      <c r="E3618" s="65"/>
      <c r="F3618" s="65"/>
      <c r="G3618" s="65"/>
      <c r="H3618" s="113"/>
    </row>
    <row r="3619" spans="1:8">
      <c r="A3619" s="65"/>
      <c r="B3619" s="65"/>
      <c r="C3619" s="65"/>
      <c r="D3619" s="65"/>
      <c r="E3619" s="65"/>
      <c r="F3619" s="65"/>
      <c r="G3619" s="65"/>
      <c r="H3619" s="113"/>
    </row>
    <row r="3620" spans="1:8">
      <c r="A3620" s="65"/>
      <c r="B3620" s="65"/>
      <c r="C3620" s="65"/>
      <c r="D3620" s="65"/>
      <c r="E3620" s="65"/>
      <c r="F3620" s="65"/>
      <c r="G3620" s="65"/>
      <c r="H3620" s="113"/>
    </row>
    <row r="3621" spans="1:8">
      <c r="A3621" s="65"/>
      <c r="B3621" s="65"/>
      <c r="C3621" s="65"/>
      <c r="D3621" s="65"/>
      <c r="E3621" s="65"/>
      <c r="F3621" s="65"/>
      <c r="G3621" s="65"/>
      <c r="H3621" s="113"/>
    </row>
    <row r="3622" spans="1:8">
      <c r="A3622" s="65"/>
      <c r="B3622" s="65"/>
      <c r="C3622" s="65"/>
      <c r="D3622" s="65"/>
      <c r="E3622" s="65"/>
      <c r="F3622" s="65"/>
      <c r="G3622" s="65"/>
      <c r="H3622" s="113"/>
    </row>
    <row r="3623" spans="1:8">
      <c r="A3623" s="65"/>
      <c r="B3623" s="65"/>
      <c r="C3623" s="65"/>
      <c r="D3623" s="65"/>
      <c r="E3623" s="65"/>
      <c r="F3623" s="65"/>
      <c r="G3623" s="65"/>
      <c r="H3623" s="113"/>
    </row>
    <row r="3624" spans="1:8">
      <c r="A3624" s="65"/>
      <c r="B3624" s="65"/>
      <c r="C3624" s="65"/>
      <c r="D3624" s="65"/>
      <c r="E3624" s="65"/>
      <c r="F3624" s="65"/>
      <c r="G3624" s="65"/>
      <c r="H3624" s="113"/>
    </row>
    <row r="3625" spans="1:8">
      <c r="A3625" s="65"/>
      <c r="B3625" s="65"/>
      <c r="C3625" s="65"/>
      <c r="D3625" s="65"/>
      <c r="E3625" s="65"/>
      <c r="F3625" s="65"/>
      <c r="G3625" s="65"/>
      <c r="H3625" s="113"/>
    </row>
    <row r="3626" spans="1:8">
      <c r="A3626" s="65"/>
      <c r="B3626" s="65"/>
      <c r="C3626" s="65"/>
      <c r="D3626" s="65"/>
      <c r="E3626" s="65"/>
      <c r="F3626" s="65"/>
      <c r="G3626" s="65"/>
      <c r="H3626" s="113"/>
    </row>
    <row r="3627" spans="1:8">
      <c r="A3627" s="65"/>
      <c r="B3627" s="65"/>
      <c r="C3627" s="65"/>
      <c r="D3627" s="65"/>
      <c r="E3627" s="65"/>
      <c r="F3627" s="65"/>
      <c r="G3627" s="65"/>
      <c r="H3627" s="113"/>
    </row>
    <row r="3628" spans="1:8">
      <c r="A3628" s="65"/>
      <c r="B3628" s="65"/>
      <c r="C3628" s="65"/>
      <c r="D3628" s="65"/>
      <c r="E3628" s="65"/>
      <c r="F3628" s="65"/>
      <c r="G3628" s="65"/>
      <c r="H3628" s="113"/>
    </row>
    <row r="3629" spans="1:8">
      <c r="A3629" s="65"/>
      <c r="B3629" s="65"/>
      <c r="C3629" s="65"/>
      <c r="D3629" s="65"/>
      <c r="E3629" s="65"/>
      <c r="F3629" s="65"/>
      <c r="G3629" s="65"/>
      <c r="H3629" s="113"/>
    </row>
    <row r="3630" spans="1:8">
      <c r="A3630" s="65"/>
      <c r="B3630" s="65"/>
      <c r="C3630" s="65"/>
      <c r="D3630" s="65"/>
      <c r="E3630" s="65"/>
      <c r="F3630" s="65"/>
      <c r="G3630" s="65"/>
      <c r="H3630" s="113"/>
    </row>
    <row r="3631" spans="1:8">
      <c r="A3631" s="65"/>
      <c r="B3631" s="65"/>
      <c r="C3631" s="65"/>
      <c r="D3631" s="65"/>
      <c r="E3631" s="65"/>
      <c r="F3631" s="65"/>
      <c r="G3631" s="65"/>
      <c r="H3631" s="113"/>
    </row>
    <row r="3632" spans="1:8">
      <c r="A3632" s="65"/>
      <c r="B3632" s="65"/>
      <c r="C3632" s="65"/>
      <c r="D3632" s="65"/>
      <c r="E3632" s="65"/>
      <c r="F3632" s="65"/>
      <c r="G3632" s="65"/>
      <c r="H3632" s="113"/>
    </row>
    <row r="3633" spans="1:8">
      <c r="A3633" s="65"/>
      <c r="B3633" s="65"/>
      <c r="C3633" s="65"/>
      <c r="D3633" s="65"/>
      <c r="E3633" s="65"/>
      <c r="F3633" s="65"/>
      <c r="G3633" s="65"/>
      <c r="H3633" s="113"/>
    </row>
    <row r="3634" spans="1:8">
      <c r="A3634" s="65"/>
      <c r="B3634" s="65"/>
      <c r="C3634" s="65"/>
      <c r="D3634" s="65"/>
      <c r="E3634" s="65"/>
      <c r="F3634" s="65"/>
      <c r="G3634" s="65"/>
      <c r="H3634" s="113"/>
    </row>
    <row r="3635" spans="1:8">
      <c r="A3635" s="65"/>
      <c r="B3635" s="65"/>
      <c r="C3635" s="65"/>
      <c r="D3635" s="65"/>
      <c r="E3635" s="65"/>
      <c r="F3635" s="65"/>
      <c r="G3635" s="65"/>
      <c r="H3635" s="113"/>
    </row>
    <row r="3636" spans="1:8">
      <c r="A3636" s="65"/>
      <c r="B3636" s="65"/>
      <c r="C3636" s="65"/>
      <c r="D3636" s="65"/>
      <c r="E3636" s="65"/>
      <c r="F3636" s="65"/>
      <c r="G3636" s="65"/>
      <c r="H3636" s="113"/>
    </row>
    <row r="3637" spans="1:8">
      <c r="A3637" s="65"/>
      <c r="B3637" s="65"/>
      <c r="C3637" s="65"/>
      <c r="D3637" s="65"/>
      <c r="E3637" s="65"/>
      <c r="F3637" s="65"/>
      <c r="G3637" s="65"/>
      <c r="H3637" s="113"/>
    </row>
    <row r="3638" spans="1:8">
      <c r="A3638" s="65"/>
      <c r="B3638" s="65"/>
      <c r="C3638" s="65"/>
      <c r="D3638" s="65"/>
      <c r="E3638" s="65"/>
      <c r="F3638" s="65"/>
      <c r="G3638" s="65"/>
      <c r="H3638" s="113"/>
    </row>
    <row r="3639" spans="1:8">
      <c r="A3639" s="65"/>
      <c r="B3639" s="65"/>
      <c r="C3639" s="65"/>
      <c r="D3639" s="65"/>
      <c r="E3639" s="65"/>
      <c r="F3639" s="65"/>
      <c r="G3639" s="65"/>
      <c r="H3639" s="113"/>
    </row>
    <row r="3640" spans="1:8">
      <c r="A3640" s="65"/>
      <c r="B3640" s="65"/>
      <c r="C3640" s="65"/>
      <c r="D3640" s="65"/>
      <c r="E3640" s="65"/>
      <c r="F3640" s="65"/>
      <c r="G3640" s="65"/>
      <c r="H3640" s="113"/>
    </row>
    <row r="3641" spans="1:8">
      <c r="A3641" s="65"/>
      <c r="B3641" s="65"/>
      <c r="C3641" s="65"/>
      <c r="D3641" s="65"/>
      <c r="E3641" s="65"/>
      <c r="F3641" s="65"/>
      <c r="G3641" s="65"/>
      <c r="H3641" s="113"/>
    </row>
    <row r="3642" spans="1:8">
      <c r="A3642" s="65"/>
      <c r="B3642" s="65"/>
      <c r="C3642" s="65"/>
      <c r="D3642" s="65"/>
      <c r="E3642" s="65"/>
      <c r="F3642" s="65"/>
      <c r="G3642" s="65"/>
      <c r="H3642" s="113"/>
    </row>
    <row r="3643" spans="1:8">
      <c r="A3643" s="65"/>
      <c r="B3643" s="65"/>
      <c r="C3643" s="65"/>
      <c r="D3643" s="65"/>
      <c r="E3643" s="65"/>
      <c r="F3643" s="65"/>
      <c r="G3643" s="65"/>
      <c r="H3643" s="113"/>
    </row>
    <row r="3644" spans="1:8">
      <c r="A3644" s="65"/>
      <c r="B3644" s="65"/>
      <c r="C3644" s="65"/>
      <c r="D3644" s="65"/>
      <c r="E3644" s="65"/>
      <c r="F3644" s="65"/>
      <c r="G3644" s="65"/>
      <c r="H3644" s="113"/>
    </row>
    <row r="3645" spans="1:8">
      <c r="A3645" s="65"/>
      <c r="B3645" s="65"/>
      <c r="C3645" s="65"/>
      <c r="D3645" s="65"/>
      <c r="E3645" s="65"/>
      <c r="F3645" s="65"/>
      <c r="G3645" s="65"/>
      <c r="H3645" s="113"/>
    </row>
    <row r="3646" spans="1:8">
      <c r="A3646" s="65"/>
      <c r="B3646" s="65"/>
      <c r="C3646" s="65"/>
      <c r="D3646" s="65"/>
      <c r="E3646" s="65"/>
      <c r="F3646" s="65"/>
      <c r="G3646" s="65"/>
      <c r="H3646" s="113"/>
    </row>
    <row r="3647" spans="1:8">
      <c r="A3647" s="65"/>
      <c r="B3647" s="65"/>
      <c r="C3647" s="65"/>
      <c r="D3647" s="65"/>
      <c r="E3647" s="65"/>
      <c r="F3647" s="65"/>
      <c r="G3647" s="65"/>
      <c r="H3647" s="113"/>
    </row>
    <row r="3648" spans="1:8">
      <c r="A3648" s="65"/>
      <c r="B3648" s="65"/>
      <c r="C3648" s="65"/>
      <c r="D3648" s="65"/>
      <c r="E3648" s="65"/>
      <c r="F3648" s="65"/>
      <c r="G3648" s="65"/>
      <c r="H3648" s="113"/>
    </row>
    <row r="3649" spans="1:8">
      <c r="A3649" s="65"/>
      <c r="B3649" s="65"/>
      <c r="C3649" s="65"/>
      <c r="D3649" s="65"/>
      <c r="E3649" s="65"/>
      <c r="F3649" s="65"/>
      <c r="G3649" s="65"/>
      <c r="H3649" s="113"/>
    </row>
    <row r="3650" spans="1:8">
      <c r="A3650" s="65"/>
      <c r="B3650" s="65"/>
      <c r="C3650" s="65"/>
      <c r="D3650" s="65"/>
      <c r="E3650" s="65"/>
      <c r="F3650" s="65"/>
      <c r="G3650" s="65"/>
      <c r="H3650" s="113"/>
    </row>
    <row r="3651" spans="1:8">
      <c r="A3651" s="65"/>
      <c r="B3651" s="65"/>
      <c r="C3651" s="65"/>
      <c r="D3651" s="65"/>
      <c r="E3651" s="65"/>
      <c r="F3651" s="65"/>
      <c r="G3651" s="65"/>
      <c r="H3651" s="113"/>
    </row>
    <row r="3652" spans="1:8">
      <c r="A3652" s="65"/>
      <c r="B3652" s="65"/>
      <c r="C3652" s="65"/>
      <c r="D3652" s="65"/>
      <c r="E3652" s="65"/>
      <c r="F3652" s="65"/>
      <c r="G3652" s="65"/>
      <c r="H3652" s="113"/>
    </row>
    <row r="3653" spans="1:8">
      <c r="A3653" s="65"/>
      <c r="B3653" s="65"/>
      <c r="C3653" s="65"/>
      <c r="D3653" s="65"/>
      <c r="E3653" s="65"/>
      <c r="F3653" s="65"/>
      <c r="G3653" s="65"/>
      <c r="H3653" s="113"/>
    </row>
    <row r="3654" spans="1:8">
      <c r="A3654" s="65"/>
      <c r="B3654" s="65"/>
      <c r="C3654" s="65"/>
      <c r="D3654" s="65"/>
      <c r="E3654" s="65"/>
      <c r="F3654" s="65"/>
      <c r="G3654" s="65"/>
      <c r="H3654" s="113"/>
    </row>
    <row r="3655" spans="1:8">
      <c r="A3655" s="65"/>
      <c r="B3655" s="65"/>
      <c r="C3655" s="65"/>
      <c r="D3655" s="65"/>
      <c r="E3655" s="65"/>
      <c r="F3655" s="65"/>
      <c r="G3655" s="65"/>
      <c r="H3655" s="113"/>
    </row>
    <row r="3656" spans="1:8">
      <c r="A3656" s="65"/>
      <c r="B3656" s="65"/>
      <c r="C3656" s="65"/>
      <c r="D3656" s="65"/>
      <c r="E3656" s="65"/>
      <c r="F3656" s="65"/>
      <c r="G3656" s="65"/>
      <c r="H3656" s="113"/>
    </row>
    <row r="3657" spans="1:8">
      <c r="A3657" s="65"/>
      <c r="B3657" s="65"/>
      <c r="C3657" s="65"/>
      <c r="D3657" s="65"/>
      <c r="E3657" s="65"/>
      <c r="F3657" s="65"/>
      <c r="G3657" s="65"/>
      <c r="H3657" s="113"/>
    </row>
    <row r="3658" spans="1:8">
      <c r="A3658" s="65"/>
      <c r="B3658" s="65"/>
      <c r="C3658" s="65"/>
      <c r="D3658" s="65"/>
      <c r="E3658" s="65"/>
      <c r="F3658" s="65"/>
      <c r="G3658" s="65"/>
      <c r="H3658" s="113"/>
    </row>
    <row r="3659" spans="1:8">
      <c r="A3659" s="65"/>
      <c r="B3659" s="65"/>
      <c r="C3659" s="65"/>
      <c r="D3659" s="65"/>
      <c r="E3659" s="65"/>
      <c r="F3659" s="65"/>
      <c r="G3659" s="65"/>
      <c r="H3659" s="113"/>
    </row>
    <row r="3660" spans="1:8">
      <c r="A3660" s="65"/>
      <c r="B3660" s="65"/>
      <c r="C3660" s="65"/>
      <c r="D3660" s="65"/>
      <c r="E3660" s="65"/>
      <c r="F3660" s="65"/>
      <c r="G3660" s="65"/>
      <c r="H3660" s="113"/>
    </row>
    <row r="3661" spans="1:8">
      <c r="A3661" s="65"/>
      <c r="B3661" s="65"/>
      <c r="C3661" s="65"/>
      <c r="D3661" s="65"/>
      <c r="E3661" s="65"/>
      <c r="F3661" s="65"/>
      <c r="G3661" s="65"/>
      <c r="H3661" s="113"/>
    </row>
    <row r="3662" spans="1:8">
      <c r="A3662" s="65"/>
      <c r="B3662" s="65"/>
      <c r="C3662" s="65"/>
      <c r="D3662" s="65"/>
      <c r="E3662" s="65"/>
      <c r="F3662" s="65"/>
      <c r="G3662" s="65"/>
      <c r="H3662" s="113"/>
    </row>
    <row r="3663" spans="1:8">
      <c r="A3663" s="65"/>
      <c r="B3663" s="65"/>
      <c r="C3663" s="65"/>
      <c r="D3663" s="65"/>
      <c r="E3663" s="65"/>
      <c r="F3663" s="65"/>
      <c r="G3663" s="65"/>
      <c r="H3663" s="113"/>
    </row>
    <row r="3664" spans="1:8">
      <c r="A3664" s="65"/>
      <c r="B3664" s="65"/>
      <c r="C3664" s="65"/>
      <c r="D3664" s="65"/>
      <c r="E3664" s="65"/>
      <c r="F3664" s="65"/>
      <c r="G3664" s="65"/>
      <c r="H3664" s="113"/>
    </row>
    <row r="3665" spans="1:8">
      <c r="A3665" s="65"/>
      <c r="B3665" s="65"/>
      <c r="C3665" s="65"/>
      <c r="D3665" s="65"/>
      <c r="E3665" s="65"/>
      <c r="F3665" s="65"/>
      <c r="G3665" s="65"/>
      <c r="H3665" s="113"/>
    </row>
    <row r="3666" spans="1:8">
      <c r="A3666" s="65"/>
      <c r="B3666" s="65"/>
      <c r="C3666" s="65"/>
      <c r="D3666" s="65"/>
      <c r="E3666" s="65"/>
      <c r="F3666" s="65"/>
      <c r="G3666" s="65"/>
      <c r="H3666" s="113"/>
    </row>
    <row r="3667" spans="1:8">
      <c r="A3667" s="65"/>
      <c r="B3667" s="65"/>
      <c r="C3667" s="65"/>
      <c r="D3667" s="65"/>
      <c r="E3667" s="65"/>
      <c r="F3667" s="65"/>
      <c r="G3667" s="65"/>
      <c r="H3667" s="113"/>
    </row>
    <row r="3668" spans="1:8">
      <c r="A3668" s="65"/>
      <c r="B3668" s="65"/>
      <c r="C3668" s="65"/>
      <c r="D3668" s="65"/>
      <c r="E3668" s="65"/>
      <c r="F3668" s="65"/>
      <c r="G3668" s="65"/>
      <c r="H3668" s="113"/>
    </row>
    <row r="3669" spans="1:8">
      <c r="A3669" s="65"/>
      <c r="B3669" s="65"/>
      <c r="C3669" s="65"/>
      <c r="D3669" s="65"/>
      <c r="E3669" s="65"/>
      <c r="F3669" s="65"/>
      <c r="G3669" s="65"/>
      <c r="H3669" s="113"/>
    </row>
    <row r="3670" spans="1:8">
      <c r="A3670" s="65"/>
      <c r="B3670" s="65"/>
      <c r="C3670" s="65"/>
      <c r="D3670" s="65"/>
      <c r="E3670" s="65"/>
      <c r="F3670" s="65"/>
      <c r="G3670" s="65"/>
      <c r="H3670" s="113"/>
    </row>
    <row r="3671" spans="1:8">
      <c r="A3671" s="65"/>
      <c r="B3671" s="65"/>
      <c r="C3671" s="65"/>
      <c r="D3671" s="65"/>
      <c r="E3671" s="65"/>
      <c r="F3671" s="65"/>
      <c r="G3671" s="65"/>
      <c r="H3671" s="113"/>
    </row>
    <row r="3672" spans="1:8">
      <c r="A3672" s="65"/>
      <c r="B3672" s="65"/>
      <c r="C3672" s="65"/>
      <c r="D3672" s="65"/>
      <c r="E3672" s="65"/>
      <c r="F3672" s="65"/>
      <c r="G3672" s="65"/>
      <c r="H3672" s="113"/>
    </row>
    <row r="3673" spans="1:8">
      <c r="A3673" s="65"/>
      <c r="B3673" s="65"/>
      <c r="C3673" s="65"/>
      <c r="D3673" s="65"/>
      <c r="E3673" s="65"/>
      <c r="F3673" s="65"/>
      <c r="G3673" s="65"/>
      <c r="H3673" s="113"/>
    </row>
    <row r="3674" spans="1:8">
      <c r="A3674" s="65"/>
      <c r="B3674" s="65"/>
      <c r="C3674" s="65"/>
      <c r="D3674" s="65"/>
      <c r="E3674" s="65"/>
      <c r="F3674" s="65"/>
      <c r="G3674" s="65"/>
      <c r="H3674" s="113"/>
    </row>
    <row r="3675" spans="1:8">
      <c r="A3675" s="65"/>
      <c r="B3675" s="65"/>
      <c r="C3675" s="65"/>
      <c r="D3675" s="65"/>
      <c r="E3675" s="65"/>
      <c r="F3675" s="65"/>
      <c r="G3675" s="65"/>
      <c r="H3675" s="113"/>
    </row>
    <row r="3676" spans="1:8">
      <c r="A3676" s="65"/>
      <c r="B3676" s="65"/>
      <c r="C3676" s="65"/>
      <c r="D3676" s="65"/>
      <c r="E3676" s="65"/>
      <c r="F3676" s="65"/>
      <c r="G3676" s="65"/>
      <c r="H3676" s="113"/>
    </row>
    <row r="3677" spans="1:8">
      <c r="A3677" s="65"/>
      <c r="B3677" s="65"/>
      <c r="C3677" s="65"/>
      <c r="D3677" s="65"/>
      <c r="E3677" s="65"/>
      <c r="F3677" s="65"/>
      <c r="G3677" s="65"/>
      <c r="H3677" s="113"/>
    </row>
    <row r="3678" spans="1:8">
      <c r="A3678" s="65"/>
      <c r="B3678" s="65"/>
      <c r="C3678" s="65"/>
      <c r="D3678" s="65"/>
      <c r="E3678" s="65"/>
      <c r="F3678" s="65"/>
      <c r="G3678" s="65"/>
      <c r="H3678" s="113"/>
    </row>
    <row r="3679" spans="1:8">
      <c r="A3679" s="65"/>
      <c r="B3679" s="65"/>
      <c r="C3679" s="65"/>
      <c r="D3679" s="65"/>
      <c r="E3679" s="65"/>
      <c r="F3679" s="65"/>
      <c r="G3679" s="65"/>
      <c r="H3679" s="113"/>
    </row>
    <row r="3680" spans="1:8">
      <c r="A3680" s="65"/>
      <c r="B3680" s="65"/>
      <c r="C3680" s="65"/>
      <c r="D3680" s="65"/>
      <c r="E3680" s="65"/>
      <c r="F3680" s="65"/>
      <c r="G3680" s="65"/>
      <c r="H3680" s="113"/>
    </row>
    <row r="3681" spans="1:8">
      <c r="A3681" s="65"/>
      <c r="B3681" s="65"/>
      <c r="C3681" s="65"/>
      <c r="D3681" s="65"/>
      <c r="E3681" s="65"/>
      <c r="F3681" s="65"/>
      <c r="G3681" s="65"/>
      <c r="H3681" s="113"/>
    </row>
    <row r="3682" spans="1:8">
      <c r="A3682" s="65"/>
      <c r="B3682" s="65"/>
      <c r="C3682" s="65"/>
      <c r="D3682" s="65"/>
      <c r="E3682" s="65"/>
      <c r="F3682" s="65"/>
      <c r="G3682" s="65"/>
      <c r="H3682" s="113"/>
    </row>
    <row r="3683" spans="1:8">
      <c r="A3683" s="65"/>
      <c r="B3683" s="65"/>
      <c r="C3683" s="65"/>
      <c r="D3683" s="65"/>
      <c r="E3683" s="65"/>
      <c r="F3683" s="65"/>
      <c r="G3683" s="65"/>
      <c r="H3683" s="113"/>
    </row>
    <row r="3684" spans="1:8">
      <c r="A3684" s="65"/>
      <c r="B3684" s="65"/>
      <c r="C3684" s="65"/>
      <c r="D3684" s="65"/>
      <c r="E3684" s="65"/>
      <c r="F3684" s="65"/>
      <c r="G3684" s="65"/>
      <c r="H3684" s="113"/>
    </row>
    <row r="3685" spans="1:8">
      <c r="A3685" s="65"/>
      <c r="B3685" s="65"/>
      <c r="C3685" s="65"/>
      <c r="D3685" s="65"/>
      <c r="E3685" s="65"/>
      <c r="F3685" s="65"/>
      <c r="G3685" s="65"/>
      <c r="H3685" s="113"/>
    </row>
    <row r="3686" spans="1:8">
      <c r="A3686" s="65"/>
      <c r="B3686" s="65"/>
      <c r="C3686" s="65"/>
      <c r="D3686" s="65"/>
      <c r="E3686" s="65"/>
      <c r="F3686" s="65"/>
      <c r="G3686" s="65"/>
      <c r="H3686" s="113"/>
    </row>
    <row r="3687" spans="1:8">
      <c r="A3687" s="65"/>
      <c r="B3687" s="65"/>
      <c r="C3687" s="65"/>
      <c r="D3687" s="65"/>
      <c r="E3687" s="65"/>
      <c r="F3687" s="65"/>
      <c r="G3687" s="65"/>
      <c r="H3687" s="113"/>
    </row>
    <row r="3688" spans="1:8">
      <c r="A3688" s="65"/>
      <c r="B3688" s="65"/>
      <c r="C3688" s="65"/>
      <c r="D3688" s="65"/>
      <c r="E3688" s="65"/>
      <c r="F3688" s="65"/>
      <c r="G3688" s="65"/>
      <c r="H3688" s="113"/>
    </row>
    <row r="3689" spans="1:8">
      <c r="A3689" s="65"/>
      <c r="B3689" s="65"/>
      <c r="C3689" s="65"/>
      <c r="D3689" s="65"/>
      <c r="E3689" s="65"/>
      <c r="F3689" s="65"/>
      <c r="G3689" s="65"/>
      <c r="H3689" s="113"/>
    </row>
    <row r="3690" spans="1:8">
      <c r="A3690" s="65"/>
      <c r="B3690" s="65"/>
      <c r="C3690" s="65"/>
      <c r="D3690" s="65"/>
      <c r="E3690" s="65"/>
      <c r="F3690" s="65"/>
      <c r="G3690" s="65"/>
      <c r="H3690" s="113"/>
    </row>
    <row r="3691" spans="1:8">
      <c r="A3691" s="65"/>
      <c r="B3691" s="65"/>
      <c r="C3691" s="65"/>
      <c r="D3691" s="65"/>
      <c r="E3691" s="65"/>
      <c r="F3691" s="65"/>
      <c r="G3691" s="65"/>
      <c r="H3691" s="113"/>
    </row>
    <row r="3692" spans="1:8">
      <c r="A3692" s="65"/>
      <c r="B3692" s="65"/>
      <c r="C3692" s="65"/>
      <c r="D3692" s="65"/>
      <c r="E3692" s="65"/>
      <c r="F3692" s="65"/>
      <c r="G3692" s="65"/>
      <c r="H3692" s="113"/>
    </row>
    <row r="3693" spans="1:8">
      <c r="A3693" s="65"/>
      <c r="B3693" s="65"/>
      <c r="C3693" s="65"/>
      <c r="D3693" s="65"/>
      <c r="E3693" s="65"/>
      <c r="F3693" s="65"/>
      <c r="G3693" s="65"/>
      <c r="H3693" s="113"/>
    </row>
    <row r="3694" spans="1:8">
      <c r="A3694" s="65"/>
      <c r="B3694" s="65"/>
      <c r="C3694" s="65"/>
      <c r="D3694" s="65"/>
      <c r="E3694" s="65"/>
      <c r="F3694" s="65"/>
      <c r="G3694" s="65"/>
      <c r="H3694" s="113"/>
    </row>
    <row r="3695" spans="1:8">
      <c r="A3695" s="65"/>
      <c r="B3695" s="65"/>
      <c r="C3695" s="65"/>
      <c r="D3695" s="65"/>
      <c r="E3695" s="65"/>
      <c r="F3695" s="65"/>
      <c r="G3695" s="65"/>
      <c r="H3695" s="113"/>
    </row>
    <row r="3696" spans="1:8">
      <c r="A3696" s="65"/>
      <c r="B3696" s="65"/>
      <c r="C3696" s="65"/>
      <c r="D3696" s="65"/>
      <c r="E3696" s="65"/>
      <c r="F3696" s="65"/>
      <c r="G3696" s="65"/>
      <c r="H3696" s="113"/>
    </row>
    <row r="3697" spans="1:8">
      <c r="A3697" s="65"/>
      <c r="B3697" s="65"/>
      <c r="C3697" s="65"/>
      <c r="D3697" s="65"/>
      <c r="E3697" s="65"/>
      <c r="F3697" s="65"/>
      <c r="G3697" s="65"/>
      <c r="H3697" s="113"/>
    </row>
    <row r="3698" spans="1:8">
      <c r="A3698" s="65"/>
      <c r="B3698" s="65"/>
      <c r="C3698" s="65"/>
      <c r="D3698" s="65"/>
      <c r="E3698" s="65"/>
      <c r="F3698" s="65"/>
      <c r="G3698" s="65"/>
      <c r="H3698" s="113"/>
    </row>
    <row r="3699" spans="1:8">
      <c r="A3699" s="65"/>
      <c r="B3699" s="65"/>
      <c r="C3699" s="65"/>
      <c r="D3699" s="65"/>
      <c r="E3699" s="65"/>
      <c r="F3699" s="65"/>
      <c r="G3699" s="65"/>
      <c r="H3699" s="113"/>
    </row>
    <row r="3700" spans="1:8">
      <c r="A3700" s="65"/>
      <c r="B3700" s="65"/>
      <c r="C3700" s="65"/>
      <c r="D3700" s="65"/>
      <c r="E3700" s="65"/>
      <c r="F3700" s="65"/>
      <c r="G3700" s="65"/>
      <c r="H3700" s="113"/>
    </row>
    <row r="3701" spans="1:8">
      <c r="A3701" s="65"/>
      <c r="B3701" s="65"/>
      <c r="C3701" s="65"/>
      <c r="D3701" s="65"/>
      <c r="E3701" s="65"/>
      <c r="F3701" s="65"/>
      <c r="G3701" s="65"/>
      <c r="H3701" s="113"/>
    </row>
    <row r="3702" spans="1:8">
      <c r="A3702" s="65"/>
      <c r="B3702" s="65"/>
      <c r="C3702" s="65"/>
      <c r="D3702" s="65"/>
      <c r="E3702" s="65"/>
      <c r="F3702" s="65"/>
      <c r="G3702" s="65"/>
      <c r="H3702" s="113"/>
    </row>
    <row r="3703" spans="1:8">
      <c r="A3703" s="65"/>
      <c r="B3703" s="65"/>
      <c r="C3703" s="65"/>
      <c r="D3703" s="65"/>
      <c r="E3703" s="65"/>
      <c r="F3703" s="65"/>
      <c r="G3703" s="65"/>
      <c r="H3703" s="113"/>
    </row>
    <row r="3704" spans="1:8">
      <c r="A3704" s="65"/>
      <c r="B3704" s="65"/>
      <c r="C3704" s="65"/>
      <c r="D3704" s="65"/>
      <c r="E3704" s="65"/>
      <c r="F3704" s="65"/>
      <c r="G3704" s="65"/>
      <c r="H3704" s="113"/>
    </row>
    <row r="3705" spans="1:8">
      <c r="A3705" s="65"/>
      <c r="B3705" s="65"/>
      <c r="C3705" s="65"/>
      <c r="D3705" s="65"/>
      <c r="E3705" s="65"/>
      <c r="F3705" s="65"/>
      <c r="G3705" s="65"/>
      <c r="H3705" s="113"/>
    </row>
    <row r="3706" spans="1:8">
      <c r="A3706" s="65"/>
      <c r="B3706" s="65"/>
      <c r="C3706" s="65"/>
      <c r="D3706" s="65"/>
      <c r="E3706" s="65"/>
      <c r="F3706" s="65"/>
      <c r="G3706" s="65"/>
      <c r="H3706" s="113"/>
    </row>
    <row r="3707" spans="1:8">
      <c r="A3707" s="65"/>
      <c r="B3707" s="65"/>
      <c r="C3707" s="65"/>
      <c r="D3707" s="65"/>
      <c r="E3707" s="65"/>
      <c r="F3707" s="65"/>
      <c r="G3707" s="65"/>
      <c r="H3707" s="113"/>
    </row>
    <row r="3708" spans="1:8">
      <c r="A3708" s="65"/>
      <c r="B3708" s="65"/>
      <c r="C3708" s="65"/>
      <c r="D3708" s="65"/>
      <c r="E3708" s="65"/>
      <c r="F3708" s="65"/>
      <c r="G3708" s="65"/>
      <c r="H3708" s="113"/>
    </row>
    <row r="3709" spans="1:8">
      <c r="A3709" s="65"/>
      <c r="B3709" s="65"/>
      <c r="C3709" s="65"/>
      <c r="D3709" s="65"/>
      <c r="E3709" s="65"/>
      <c r="F3709" s="65"/>
      <c r="G3709" s="65"/>
      <c r="H3709" s="113"/>
    </row>
    <row r="3710" spans="1:8">
      <c r="A3710" s="65"/>
      <c r="B3710" s="65"/>
      <c r="C3710" s="65"/>
      <c r="D3710" s="65"/>
      <c r="E3710" s="65"/>
      <c r="F3710" s="65"/>
      <c r="G3710" s="65"/>
      <c r="H3710" s="113"/>
    </row>
    <row r="3711" spans="1:8">
      <c r="A3711" s="65"/>
      <c r="B3711" s="65"/>
      <c r="C3711" s="65"/>
      <c r="D3711" s="65"/>
      <c r="E3711" s="65"/>
      <c r="F3711" s="65"/>
      <c r="G3711" s="65"/>
      <c r="H3711" s="113"/>
    </row>
    <row r="3712" spans="1:8">
      <c r="A3712" s="65"/>
      <c r="B3712" s="65"/>
      <c r="C3712" s="65"/>
      <c r="D3712" s="65"/>
      <c r="E3712" s="65"/>
      <c r="F3712" s="65"/>
      <c r="G3712" s="65"/>
      <c r="H3712" s="113"/>
    </row>
    <row r="3713" spans="1:8">
      <c r="A3713" s="65"/>
      <c r="B3713" s="65"/>
      <c r="C3713" s="65"/>
      <c r="D3713" s="65"/>
      <c r="E3713" s="65"/>
      <c r="F3713" s="65"/>
      <c r="G3713" s="65"/>
      <c r="H3713" s="113"/>
    </row>
    <row r="3714" spans="1:8">
      <c r="A3714" s="65"/>
      <c r="B3714" s="65"/>
      <c r="C3714" s="65"/>
      <c r="D3714" s="65"/>
      <c r="E3714" s="65"/>
      <c r="F3714" s="65"/>
      <c r="G3714" s="65"/>
      <c r="H3714" s="113"/>
    </row>
    <row r="3715" spans="1:8">
      <c r="A3715" s="65"/>
      <c r="B3715" s="65"/>
      <c r="C3715" s="65"/>
      <c r="D3715" s="65"/>
      <c r="E3715" s="65"/>
      <c r="F3715" s="65"/>
      <c r="G3715" s="65"/>
      <c r="H3715" s="113"/>
    </row>
    <row r="3716" spans="1:8">
      <c r="A3716" s="65"/>
      <c r="B3716" s="65"/>
      <c r="C3716" s="65"/>
      <c r="D3716" s="65"/>
      <c r="E3716" s="65"/>
      <c r="F3716" s="65"/>
      <c r="G3716" s="65"/>
      <c r="H3716" s="113"/>
    </row>
    <row r="3717" spans="1:8">
      <c r="A3717" s="65"/>
      <c r="B3717" s="65"/>
      <c r="C3717" s="65"/>
      <c r="D3717" s="65"/>
      <c r="E3717" s="65"/>
      <c r="F3717" s="65"/>
      <c r="G3717" s="65"/>
      <c r="H3717" s="113"/>
    </row>
    <row r="3718" spans="1:8">
      <c r="A3718" s="65"/>
      <c r="B3718" s="65"/>
      <c r="C3718" s="65"/>
      <c r="D3718" s="65"/>
      <c r="E3718" s="65"/>
      <c r="F3718" s="65"/>
      <c r="G3718" s="65"/>
      <c r="H3718" s="113"/>
    </row>
    <row r="3719" spans="1:8">
      <c r="A3719" s="65"/>
      <c r="B3719" s="65"/>
      <c r="C3719" s="65"/>
      <c r="D3719" s="65"/>
      <c r="E3719" s="65"/>
      <c r="F3719" s="65"/>
      <c r="G3719" s="65"/>
      <c r="H3719" s="113"/>
    </row>
    <row r="3720" spans="1:8">
      <c r="A3720" s="65"/>
      <c r="B3720" s="65"/>
      <c r="C3720" s="65"/>
      <c r="D3720" s="65"/>
      <c r="E3720" s="65"/>
      <c r="F3720" s="65"/>
      <c r="G3720" s="65"/>
      <c r="H3720" s="113"/>
    </row>
    <row r="3721" spans="1:8">
      <c r="A3721" s="65"/>
      <c r="B3721" s="65"/>
      <c r="C3721" s="65"/>
      <c r="D3721" s="65"/>
      <c r="E3721" s="65"/>
      <c r="F3721" s="65"/>
      <c r="G3721" s="65"/>
      <c r="H3721" s="113"/>
    </row>
    <row r="3722" spans="1:8">
      <c r="A3722" s="65"/>
      <c r="B3722" s="65"/>
      <c r="C3722" s="65"/>
      <c r="D3722" s="65"/>
      <c r="E3722" s="65"/>
      <c r="F3722" s="65"/>
      <c r="G3722" s="65"/>
      <c r="H3722" s="113"/>
    </row>
    <row r="3723" spans="1:8">
      <c r="A3723" s="65"/>
      <c r="B3723" s="65"/>
      <c r="C3723" s="65"/>
      <c r="D3723" s="65"/>
      <c r="E3723" s="65"/>
      <c r="F3723" s="65"/>
      <c r="G3723" s="65"/>
      <c r="H3723" s="113"/>
    </row>
    <row r="3724" spans="1:8">
      <c r="A3724" s="65"/>
      <c r="B3724" s="65"/>
      <c r="C3724" s="65"/>
      <c r="D3724" s="65"/>
      <c r="E3724" s="65"/>
      <c r="F3724" s="65"/>
      <c r="G3724" s="65"/>
      <c r="H3724" s="113"/>
    </row>
    <row r="3725" spans="1:8">
      <c r="A3725" s="65"/>
      <c r="B3725" s="65"/>
      <c r="C3725" s="65"/>
      <c r="D3725" s="65"/>
      <c r="E3725" s="65"/>
      <c r="F3725" s="65"/>
      <c r="G3725" s="65"/>
      <c r="H3725" s="113"/>
    </row>
    <row r="3726" spans="1:8">
      <c r="A3726" s="65"/>
      <c r="B3726" s="65"/>
      <c r="C3726" s="65"/>
      <c r="D3726" s="65"/>
      <c r="E3726" s="65"/>
      <c r="F3726" s="65"/>
      <c r="G3726" s="65"/>
      <c r="H3726" s="113"/>
    </row>
    <row r="3727" spans="1:8">
      <c r="A3727" s="65"/>
      <c r="B3727" s="65"/>
      <c r="C3727" s="65"/>
      <c r="D3727" s="65"/>
      <c r="E3727" s="65"/>
      <c r="F3727" s="65"/>
      <c r="G3727" s="65"/>
      <c r="H3727" s="113"/>
    </row>
    <row r="3728" spans="1:8">
      <c r="A3728" s="65"/>
      <c r="B3728" s="65"/>
      <c r="C3728" s="65"/>
      <c r="D3728" s="65"/>
      <c r="E3728" s="65"/>
      <c r="F3728" s="65"/>
      <c r="G3728" s="65"/>
      <c r="H3728" s="113"/>
    </row>
    <row r="3729" spans="1:8">
      <c r="A3729" s="65"/>
      <c r="B3729" s="65"/>
      <c r="C3729" s="65"/>
      <c r="D3729" s="65"/>
      <c r="E3729" s="65"/>
      <c r="F3729" s="65"/>
      <c r="G3729" s="65"/>
      <c r="H3729" s="113"/>
    </row>
    <row r="3730" spans="1:8">
      <c r="A3730" s="65"/>
      <c r="B3730" s="65"/>
      <c r="C3730" s="65"/>
      <c r="D3730" s="65"/>
      <c r="E3730" s="65"/>
      <c r="F3730" s="65"/>
      <c r="G3730" s="65"/>
      <c r="H3730" s="113"/>
    </row>
    <row r="3731" spans="1:8">
      <c r="A3731" s="65"/>
      <c r="B3731" s="65"/>
      <c r="C3731" s="65"/>
      <c r="D3731" s="65"/>
      <c r="E3731" s="65"/>
      <c r="F3731" s="65"/>
      <c r="G3731" s="65"/>
      <c r="H3731" s="113"/>
    </row>
    <row r="3732" spans="1:8">
      <c r="A3732" s="65"/>
      <c r="B3732" s="65"/>
      <c r="C3732" s="65"/>
      <c r="D3732" s="65"/>
      <c r="E3732" s="65"/>
      <c r="F3732" s="65"/>
      <c r="G3732" s="65"/>
      <c r="H3732" s="113"/>
    </row>
    <row r="3733" spans="1:8">
      <c r="A3733" s="65"/>
      <c r="B3733" s="65"/>
      <c r="C3733" s="65"/>
      <c r="D3733" s="65"/>
      <c r="E3733" s="65"/>
      <c r="F3733" s="65"/>
      <c r="G3733" s="65"/>
      <c r="H3733" s="113"/>
    </row>
    <row r="3734" spans="1:8">
      <c r="A3734" s="65"/>
      <c r="B3734" s="65"/>
      <c r="C3734" s="65"/>
      <c r="D3734" s="65"/>
      <c r="E3734" s="65"/>
      <c r="F3734" s="65"/>
      <c r="G3734" s="65"/>
      <c r="H3734" s="113"/>
    </row>
    <row r="3735" spans="1:8">
      <c r="A3735" s="65"/>
      <c r="B3735" s="65"/>
      <c r="C3735" s="65"/>
      <c r="D3735" s="65"/>
      <c r="E3735" s="65"/>
      <c r="F3735" s="65"/>
      <c r="G3735" s="65"/>
      <c r="H3735" s="113"/>
    </row>
    <row r="3736" spans="1:8">
      <c r="A3736" s="65"/>
      <c r="B3736" s="65"/>
      <c r="C3736" s="65"/>
      <c r="D3736" s="65"/>
      <c r="E3736" s="65"/>
      <c r="F3736" s="65"/>
      <c r="G3736" s="65"/>
      <c r="H3736" s="113"/>
    </row>
    <row r="3737" spans="1:8">
      <c r="A3737" s="65"/>
      <c r="B3737" s="65"/>
      <c r="C3737" s="65"/>
      <c r="D3737" s="65"/>
      <c r="E3737" s="65"/>
      <c r="F3737" s="65"/>
      <c r="G3737" s="65"/>
      <c r="H3737" s="113"/>
    </row>
    <row r="3738" spans="1:8">
      <c r="A3738" s="65"/>
      <c r="B3738" s="65"/>
      <c r="C3738" s="65"/>
      <c r="D3738" s="65"/>
      <c r="E3738" s="65"/>
      <c r="F3738" s="65"/>
      <c r="G3738" s="65"/>
      <c r="H3738" s="113"/>
    </row>
    <row r="3739" spans="1:8">
      <c r="A3739" s="65"/>
      <c r="B3739" s="65"/>
      <c r="C3739" s="65"/>
      <c r="D3739" s="65"/>
      <c r="E3739" s="65"/>
      <c r="F3739" s="65"/>
      <c r="G3739" s="65"/>
      <c r="H3739" s="113"/>
    </row>
    <row r="3740" spans="1:8">
      <c r="A3740" s="65"/>
      <c r="B3740" s="65"/>
      <c r="C3740" s="65"/>
      <c r="D3740" s="65"/>
      <c r="E3740" s="65"/>
      <c r="F3740" s="65"/>
      <c r="G3740" s="65"/>
      <c r="H3740" s="113"/>
    </row>
    <row r="3741" spans="1:8">
      <c r="A3741" s="65"/>
      <c r="B3741" s="65"/>
      <c r="C3741" s="65"/>
      <c r="D3741" s="65"/>
      <c r="E3741" s="65"/>
      <c r="F3741" s="65"/>
      <c r="G3741" s="65"/>
      <c r="H3741" s="113"/>
    </row>
    <row r="3742" spans="1:8">
      <c r="A3742" s="65"/>
      <c r="B3742" s="65"/>
      <c r="C3742" s="65"/>
      <c r="D3742" s="65"/>
      <c r="E3742" s="65"/>
      <c r="F3742" s="65"/>
      <c r="G3742" s="65"/>
      <c r="H3742" s="113"/>
    </row>
    <row r="3743" spans="1:8">
      <c r="A3743" s="65"/>
      <c r="B3743" s="65"/>
      <c r="C3743" s="65"/>
      <c r="D3743" s="65"/>
      <c r="E3743" s="65"/>
      <c r="F3743" s="65"/>
      <c r="G3743" s="65"/>
      <c r="H3743" s="113"/>
    </row>
    <row r="3744" spans="1:8">
      <c r="A3744" s="65"/>
      <c r="B3744" s="65"/>
      <c r="C3744" s="65"/>
      <c r="D3744" s="65"/>
      <c r="E3744" s="65"/>
      <c r="F3744" s="65"/>
      <c r="G3744" s="65"/>
      <c r="H3744" s="113"/>
    </row>
    <row r="3745" spans="1:8">
      <c r="A3745" s="65"/>
      <c r="B3745" s="65"/>
      <c r="C3745" s="65"/>
      <c r="D3745" s="65"/>
      <c r="E3745" s="65"/>
      <c r="F3745" s="65"/>
      <c r="G3745" s="65"/>
      <c r="H3745" s="113"/>
    </row>
    <row r="3746" spans="1:8">
      <c r="A3746" s="65"/>
      <c r="B3746" s="65"/>
      <c r="C3746" s="65"/>
      <c r="D3746" s="65"/>
      <c r="E3746" s="65"/>
      <c r="F3746" s="65"/>
      <c r="G3746" s="65"/>
      <c r="H3746" s="113"/>
    </row>
    <row r="3747" spans="1:8">
      <c r="A3747" s="65"/>
      <c r="B3747" s="65"/>
      <c r="C3747" s="65"/>
      <c r="D3747" s="65"/>
      <c r="E3747" s="65"/>
      <c r="F3747" s="65"/>
      <c r="G3747" s="65"/>
      <c r="H3747" s="113"/>
    </row>
    <row r="3748" spans="1:8">
      <c r="A3748" s="65"/>
      <c r="B3748" s="65"/>
      <c r="C3748" s="65"/>
      <c r="D3748" s="65"/>
      <c r="E3748" s="65"/>
      <c r="F3748" s="65"/>
      <c r="G3748" s="65"/>
      <c r="H3748" s="113"/>
    </row>
    <row r="3749" spans="1:8">
      <c r="A3749" s="65"/>
      <c r="B3749" s="65"/>
      <c r="C3749" s="65"/>
      <c r="D3749" s="65"/>
      <c r="E3749" s="65"/>
      <c r="F3749" s="65"/>
      <c r="G3749" s="65"/>
      <c r="H3749" s="113"/>
    </row>
    <row r="3750" spans="1:8">
      <c r="A3750" s="65"/>
      <c r="B3750" s="65"/>
      <c r="C3750" s="65"/>
      <c r="D3750" s="65"/>
      <c r="E3750" s="65"/>
      <c r="F3750" s="65"/>
      <c r="G3750" s="65"/>
      <c r="H3750" s="113"/>
    </row>
    <row r="3751" spans="1:8">
      <c r="A3751" s="65"/>
      <c r="B3751" s="65"/>
      <c r="C3751" s="65"/>
      <c r="D3751" s="65"/>
      <c r="E3751" s="65"/>
      <c r="F3751" s="65"/>
      <c r="G3751" s="65"/>
      <c r="H3751" s="113"/>
    </row>
    <row r="3752" spans="1:8">
      <c r="A3752" s="65"/>
      <c r="B3752" s="65"/>
      <c r="C3752" s="65"/>
      <c r="D3752" s="65"/>
      <c r="E3752" s="65"/>
      <c r="F3752" s="65"/>
      <c r="G3752" s="65"/>
      <c r="H3752" s="113"/>
    </row>
    <row r="3753" spans="1:8">
      <c r="A3753" s="65"/>
      <c r="B3753" s="65"/>
      <c r="C3753" s="65"/>
      <c r="D3753" s="65"/>
      <c r="E3753" s="65"/>
      <c r="F3753" s="65"/>
      <c r="G3753" s="65"/>
      <c r="H3753" s="113"/>
    </row>
    <row r="3754" spans="1:8">
      <c r="A3754" s="65"/>
      <c r="B3754" s="65"/>
      <c r="C3754" s="65"/>
      <c r="D3754" s="65"/>
      <c r="E3754" s="65"/>
      <c r="F3754" s="65"/>
      <c r="G3754" s="65"/>
      <c r="H3754" s="113"/>
    </row>
    <row r="3755" spans="1:8">
      <c r="A3755" s="65"/>
      <c r="B3755" s="65"/>
      <c r="C3755" s="65"/>
      <c r="D3755" s="65"/>
      <c r="E3755" s="65"/>
      <c r="F3755" s="65"/>
      <c r="G3755" s="65"/>
      <c r="H3755" s="113"/>
    </row>
    <row r="3756" spans="1:8">
      <c r="A3756" s="65"/>
      <c r="B3756" s="65"/>
      <c r="C3756" s="65"/>
      <c r="D3756" s="65"/>
      <c r="E3756" s="65"/>
      <c r="F3756" s="65"/>
      <c r="G3756" s="65"/>
      <c r="H3756" s="113"/>
    </row>
    <row r="3757" spans="1:8">
      <c r="A3757" s="65"/>
      <c r="B3757" s="65"/>
      <c r="C3757" s="65"/>
      <c r="D3757" s="65"/>
      <c r="E3757" s="65"/>
      <c r="F3757" s="65"/>
      <c r="G3757" s="65"/>
      <c r="H3757" s="113"/>
    </row>
    <row r="3758" spans="1:8">
      <c r="A3758" s="65"/>
      <c r="B3758" s="65"/>
      <c r="C3758" s="65"/>
      <c r="D3758" s="65"/>
      <c r="E3758" s="65"/>
      <c r="F3758" s="65"/>
      <c r="G3758" s="65"/>
      <c r="H3758" s="113"/>
    </row>
    <row r="3759" spans="1:8">
      <c r="A3759" s="65"/>
      <c r="B3759" s="65"/>
      <c r="C3759" s="65"/>
      <c r="D3759" s="65"/>
      <c r="E3759" s="65"/>
      <c r="F3759" s="65"/>
      <c r="G3759" s="65"/>
      <c r="H3759" s="113"/>
    </row>
    <row r="3760" spans="1:8">
      <c r="A3760" s="65"/>
      <c r="B3760" s="65"/>
      <c r="C3760" s="65"/>
      <c r="D3760" s="65"/>
      <c r="E3760" s="65"/>
      <c r="F3760" s="65"/>
      <c r="G3760" s="65"/>
      <c r="H3760" s="113"/>
    </row>
    <row r="3761" spans="1:8">
      <c r="A3761" s="65"/>
      <c r="B3761" s="65"/>
      <c r="C3761" s="65"/>
      <c r="D3761" s="65"/>
      <c r="E3761" s="65"/>
      <c r="F3761" s="65"/>
      <c r="G3761" s="65"/>
      <c r="H3761" s="113"/>
    </row>
    <row r="3762" spans="1:8">
      <c r="A3762" s="65"/>
      <c r="B3762" s="65"/>
      <c r="C3762" s="65"/>
      <c r="D3762" s="65"/>
      <c r="E3762" s="65"/>
      <c r="F3762" s="65"/>
      <c r="G3762" s="65"/>
      <c r="H3762" s="113"/>
    </row>
    <row r="3763" spans="1:8">
      <c r="A3763" s="65"/>
      <c r="B3763" s="65"/>
      <c r="C3763" s="65"/>
      <c r="D3763" s="65"/>
      <c r="E3763" s="65"/>
      <c r="F3763" s="65"/>
      <c r="G3763" s="65"/>
      <c r="H3763" s="113"/>
    </row>
    <row r="3764" spans="1:8">
      <c r="A3764" s="65"/>
      <c r="B3764" s="65"/>
      <c r="C3764" s="65"/>
      <c r="D3764" s="65"/>
      <c r="E3764" s="65"/>
      <c r="F3764" s="65"/>
      <c r="G3764" s="65"/>
      <c r="H3764" s="113"/>
    </row>
    <row r="3765" spans="1:8">
      <c r="A3765" s="65"/>
      <c r="B3765" s="65"/>
      <c r="C3765" s="65"/>
      <c r="D3765" s="65"/>
      <c r="E3765" s="65"/>
      <c r="F3765" s="65"/>
      <c r="G3765" s="65"/>
      <c r="H3765" s="113"/>
    </row>
    <row r="3766" spans="1:8">
      <c r="A3766" s="65"/>
      <c r="B3766" s="65"/>
      <c r="C3766" s="65"/>
      <c r="D3766" s="65"/>
      <c r="E3766" s="65"/>
      <c r="F3766" s="65"/>
      <c r="G3766" s="65"/>
      <c r="H3766" s="113"/>
    </row>
    <row r="3767" spans="1:8">
      <c r="A3767" s="65"/>
      <c r="B3767" s="65"/>
      <c r="C3767" s="65"/>
      <c r="D3767" s="65"/>
      <c r="E3767" s="65"/>
      <c r="F3767" s="65"/>
      <c r="G3767" s="65"/>
      <c r="H3767" s="113"/>
    </row>
    <row r="3768" spans="1:8">
      <c r="A3768" s="65"/>
      <c r="B3768" s="65"/>
      <c r="C3768" s="65"/>
      <c r="D3768" s="65"/>
      <c r="E3768" s="65"/>
      <c r="F3768" s="65"/>
      <c r="G3768" s="65"/>
      <c r="H3768" s="113"/>
    </row>
    <row r="3769" spans="1:8">
      <c r="A3769" s="65"/>
      <c r="B3769" s="65"/>
      <c r="C3769" s="65"/>
      <c r="D3769" s="65"/>
      <c r="E3769" s="65"/>
      <c r="F3769" s="65"/>
      <c r="G3769" s="65"/>
      <c r="H3769" s="113"/>
    </row>
    <row r="3770" spans="1:8">
      <c r="A3770" s="65"/>
      <c r="B3770" s="65"/>
      <c r="C3770" s="65"/>
      <c r="D3770" s="65"/>
      <c r="E3770" s="65"/>
      <c r="F3770" s="65"/>
      <c r="G3770" s="65"/>
      <c r="H3770" s="113"/>
    </row>
    <row r="3771" spans="1:8">
      <c r="A3771" s="65"/>
      <c r="B3771" s="65"/>
      <c r="C3771" s="65"/>
      <c r="D3771" s="65"/>
      <c r="E3771" s="65"/>
      <c r="F3771" s="65"/>
      <c r="G3771" s="65"/>
      <c r="H3771" s="113"/>
    </row>
    <row r="3772" spans="1:8">
      <c r="A3772" s="65"/>
      <c r="B3772" s="65"/>
      <c r="C3772" s="65"/>
      <c r="D3772" s="65"/>
      <c r="E3772" s="65"/>
      <c r="F3772" s="65"/>
      <c r="G3772" s="65"/>
      <c r="H3772" s="113"/>
    </row>
    <row r="3773" spans="1:8">
      <c r="A3773" s="65"/>
      <c r="B3773" s="65"/>
      <c r="C3773" s="65"/>
      <c r="D3773" s="65"/>
      <c r="E3773" s="65"/>
      <c r="F3773" s="65"/>
      <c r="G3773" s="65"/>
      <c r="H3773" s="113"/>
    </row>
    <row r="3774" spans="1:8">
      <c r="A3774" s="65"/>
      <c r="B3774" s="65"/>
      <c r="C3774" s="65"/>
      <c r="D3774" s="65"/>
      <c r="E3774" s="65"/>
      <c r="F3774" s="65"/>
      <c r="G3774" s="65"/>
      <c r="H3774" s="113"/>
    </row>
    <row r="3775" spans="1:8">
      <c r="A3775" s="65"/>
      <c r="B3775" s="65"/>
      <c r="C3775" s="65"/>
      <c r="D3775" s="65"/>
      <c r="E3775" s="65"/>
      <c r="F3775" s="65"/>
      <c r="G3775" s="65"/>
      <c r="H3775" s="113"/>
    </row>
    <row r="3776" spans="1:8">
      <c r="A3776" s="65"/>
      <c r="B3776" s="65"/>
      <c r="C3776" s="65"/>
      <c r="D3776" s="65"/>
      <c r="E3776" s="65"/>
      <c r="F3776" s="65"/>
      <c r="G3776" s="65"/>
      <c r="H3776" s="113"/>
    </row>
    <row r="3777" spans="1:8">
      <c r="A3777" s="65"/>
      <c r="B3777" s="65"/>
      <c r="C3777" s="65"/>
      <c r="D3777" s="65"/>
      <c r="E3777" s="65"/>
      <c r="F3777" s="65"/>
      <c r="G3777" s="65"/>
      <c r="H3777" s="113"/>
    </row>
    <row r="3778" spans="1:8">
      <c r="A3778" s="65"/>
      <c r="B3778" s="65"/>
      <c r="C3778" s="65"/>
      <c r="D3778" s="65"/>
      <c r="E3778" s="65"/>
      <c r="F3778" s="65"/>
      <c r="G3778" s="65"/>
      <c r="H3778" s="113"/>
    </row>
    <row r="3779" spans="1:8">
      <c r="A3779" s="65"/>
      <c r="B3779" s="65"/>
      <c r="C3779" s="65"/>
      <c r="D3779" s="65"/>
      <c r="E3779" s="65"/>
      <c r="F3779" s="65"/>
      <c r="G3779" s="65"/>
      <c r="H3779" s="113"/>
    </row>
    <row r="3780" spans="1:8">
      <c r="A3780" s="65"/>
      <c r="B3780" s="65"/>
      <c r="C3780" s="65"/>
      <c r="D3780" s="65"/>
      <c r="E3780" s="65"/>
      <c r="F3780" s="65"/>
      <c r="G3780" s="65"/>
      <c r="H3780" s="113"/>
    </row>
    <row r="3781" spans="1:8">
      <c r="A3781" s="65"/>
      <c r="B3781" s="65"/>
      <c r="C3781" s="65"/>
      <c r="D3781" s="65"/>
      <c r="E3781" s="65"/>
      <c r="F3781" s="65"/>
      <c r="G3781" s="65"/>
      <c r="H3781" s="113"/>
    </row>
    <row r="3782" spans="1:8">
      <c r="A3782" s="65"/>
      <c r="B3782" s="65"/>
      <c r="C3782" s="65"/>
      <c r="D3782" s="65"/>
      <c r="E3782" s="65"/>
      <c r="F3782" s="65"/>
      <c r="G3782" s="65"/>
      <c r="H3782" s="113"/>
    </row>
    <row r="3783" spans="1:8">
      <c r="A3783" s="65"/>
      <c r="B3783" s="65"/>
      <c r="C3783" s="65"/>
      <c r="D3783" s="65"/>
      <c r="E3783" s="65"/>
      <c r="F3783" s="65"/>
      <c r="G3783" s="65"/>
      <c r="H3783" s="113"/>
    </row>
    <row r="3784" spans="1:8">
      <c r="A3784" s="65"/>
      <c r="B3784" s="65"/>
      <c r="C3784" s="65"/>
      <c r="D3784" s="65"/>
      <c r="E3784" s="65"/>
      <c r="F3784" s="65"/>
      <c r="G3784" s="65"/>
      <c r="H3784" s="113"/>
    </row>
    <row r="3785" spans="1:8">
      <c r="A3785" s="65"/>
      <c r="B3785" s="65"/>
      <c r="C3785" s="65"/>
      <c r="D3785" s="65"/>
      <c r="E3785" s="65"/>
      <c r="F3785" s="65"/>
      <c r="G3785" s="65"/>
      <c r="H3785" s="113"/>
    </row>
    <row r="3786" spans="1:8">
      <c r="A3786" s="65"/>
      <c r="B3786" s="65"/>
      <c r="C3786" s="65"/>
      <c r="D3786" s="65"/>
      <c r="E3786" s="65"/>
      <c r="F3786" s="65"/>
      <c r="G3786" s="65"/>
      <c r="H3786" s="113"/>
    </row>
    <row r="3787" spans="1:8">
      <c r="A3787" s="65"/>
      <c r="B3787" s="65"/>
      <c r="C3787" s="65"/>
      <c r="D3787" s="65"/>
      <c r="E3787" s="65"/>
      <c r="F3787" s="65"/>
      <c r="G3787" s="65"/>
      <c r="H3787" s="113"/>
    </row>
    <row r="3788" spans="1:8">
      <c r="A3788" s="65"/>
      <c r="B3788" s="65"/>
      <c r="C3788" s="65"/>
      <c r="D3788" s="65"/>
      <c r="E3788" s="65"/>
      <c r="F3788" s="65"/>
      <c r="G3788" s="65"/>
      <c r="H3788" s="113"/>
    </row>
    <row r="3789" spans="1:8">
      <c r="A3789" s="65"/>
      <c r="B3789" s="65"/>
      <c r="C3789" s="65"/>
      <c r="D3789" s="65"/>
      <c r="E3789" s="65"/>
      <c r="F3789" s="65"/>
      <c r="G3789" s="65"/>
      <c r="H3789" s="113"/>
    </row>
    <row r="3790" spans="1:8">
      <c r="A3790" s="65"/>
      <c r="B3790" s="65"/>
      <c r="C3790" s="65"/>
      <c r="D3790" s="65"/>
      <c r="E3790" s="65"/>
      <c r="F3790" s="65"/>
      <c r="G3790" s="65"/>
      <c r="H3790" s="113"/>
    </row>
    <row r="3791" spans="1:8">
      <c r="A3791" s="65"/>
      <c r="B3791" s="65"/>
      <c r="C3791" s="65"/>
      <c r="D3791" s="65"/>
      <c r="E3791" s="65"/>
      <c r="F3791" s="65"/>
      <c r="G3791" s="65"/>
      <c r="H3791" s="113"/>
    </row>
    <row r="3792" spans="1:8">
      <c r="A3792" s="65"/>
      <c r="B3792" s="65"/>
      <c r="C3792" s="65"/>
      <c r="D3792" s="65"/>
      <c r="E3792" s="65"/>
      <c r="F3792" s="65"/>
      <c r="G3792" s="65"/>
      <c r="H3792" s="113"/>
    </row>
    <row r="3793" spans="1:8">
      <c r="A3793" s="65"/>
      <c r="B3793" s="65"/>
      <c r="C3793" s="65"/>
      <c r="D3793" s="65"/>
      <c r="E3793" s="65"/>
      <c r="F3793" s="65"/>
      <c r="G3793" s="65"/>
      <c r="H3793" s="113"/>
    </row>
    <row r="3794" spans="1:8">
      <c r="A3794" s="65"/>
      <c r="B3794" s="65"/>
      <c r="C3794" s="65"/>
      <c r="D3794" s="65"/>
      <c r="E3794" s="65"/>
      <c r="F3794" s="65"/>
      <c r="G3794" s="65"/>
      <c r="H3794" s="113"/>
    </row>
    <row r="3795" spans="1:8">
      <c r="A3795" s="65"/>
      <c r="B3795" s="65"/>
      <c r="C3795" s="65"/>
      <c r="D3795" s="65"/>
      <c r="E3795" s="65"/>
      <c r="F3795" s="65"/>
      <c r="G3795" s="65"/>
      <c r="H3795" s="113"/>
    </row>
    <row r="3796" spans="1:8">
      <c r="A3796" s="65"/>
      <c r="B3796" s="65"/>
      <c r="C3796" s="65"/>
      <c r="D3796" s="65"/>
      <c r="E3796" s="65"/>
      <c r="F3796" s="65"/>
      <c r="G3796" s="65"/>
      <c r="H3796" s="113"/>
    </row>
    <row r="3797" spans="1:8">
      <c r="A3797" s="65"/>
      <c r="B3797" s="65"/>
      <c r="C3797" s="65"/>
      <c r="D3797" s="65"/>
      <c r="E3797" s="65"/>
      <c r="F3797" s="65"/>
      <c r="G3797" s="65"/>
      <c r="H3797" s="113"/>
    </row>
    <row r="3798" spans="1:8">
      <c r="A3798" s="65"/>
      <c r="B3798" s="65"/>
      <c r="C3798" s="65"/>
      <c r="D3798" s="65"/>
      <c r="E3798" s="65"/>
      <c r="F3798" s="65"/>
      <c r="G3798" s="65"/>
      <c r="H3798" s="113"/>
    </row>
    <row r="3799" spans="1:8">
      <c r="A3799" s="65"/>
      <c r="B3799" s="65"/>
      <c r="C3799" s="65"/>
      <c r="D3799" s="65"/>
      <c r="E3799" s="65"/>
      <c r="F3799" s="65"/>
      <c r="G3799" s="65"/>
      <c r="H3799" s="113"/>
    </row>
    <row r="3800" spans="1:8">
      <c r="A3800" s="65"/>
      <c r="B3800" s="65"/>
      <c r="C3800" s="65"/>
      <c r="D3800" s="65"/>
      <c r="E3800" s="65"/>
      <c r="F3800" s="65"/>
      <c r="G3800" s="65"/>
      <c r="H3800" s="113"/>
    </row>
    <row r="3801" spans="1:8">
      <c r="A3801" s="65"/>
      <c r="B3801" s="65"/>
      <c r="C3801" s="65"/>
      <c r="D3801" s="65"/>
      <c r="E3801" s="65"/>
      <c r="F3801" s="65"/>
      <c r="G3801" s="65"/>
      <c r="H3801" s="113"/>
    </row>
    <row r="3802" spans="1:8">
      <c r="A3802" s="65"/>
      <c r="B3802" s="65"/>
      <c r="C3802" s="65"/>
      <c r="D3802" s="65"/>
      <c r="E3802" s="65"/>
      <c r="F3802" s="65"/>
      <c r="G3802" s="65"/>
      <c r="H3802" s="113"/>
    </row>
    <row r="3803" spans="1:8">
      <c r="A3803" s="65"/>
      <c r="B3803" s="65"/>
      <c r="C3803" s="65"/>
      <c r="D3803" s="65"/>
      <c r="E3803" s="65"/>
      <c r="F3803" s="65"/>
      <c r="G3803" s="65"/>
      <c r="H3803" s="113"/>
    </row>
    <row r="3804" spans="1:8">
      <c r="A3804" s="65"/>
      <c r="B3804" s="65"/>
      <c r="C3804" s="65"/>
      <c r="D3804" s="65"/>
      <c r="E3804" s="65"/>
      <c r="F3804" s="65"/>
      <c r="G3804" s="65"/>
      <c r="H3804" s="113"/>
    </row>
    <row r="3805" spans="1:8">
      <c r="A3805" s="65"/>
      <c r="B3805" s="65"/>
      <c r="C3805" s="65"/>
      <c r="D3805" s="65"/>
      <c r="E3805" s="65"/>
      <c r="F3805" s="65"/>
      <c r="G3805" s="65"/>
      <c r="H3805" s="113"/>
    </row>
    <row r="3806" spans="1:8">
      <c r="A3806" s="65"/>
      <c r="B3806" s="65"/>
      <c r="C3806" s="65"/>
      <c r="D3806" s="65"/>
      <c r="E3806" s="65"/>
      <c r="F3806" s="65"/>
      <c r="G3806" s="65"/>
      <c r="H3806" s="113"/>
    </row>
    <row r="3807" spans="1:8">
      <c r="A3807" s="65"/>
      <c r="B3807" s="65"/>
      <c r="C3807" s="65"/>
      <c r="D3807" s="65"/>
      <c r="E3807" s="65"/>
      <c r="F3807" s="65"/>
      <c r="G3807" s="65"/>
      <c r="H3807" s="113"/>
    </row>
    <row r="3808" spans="1:8">
      <c r="A3808" s="65"/>
      <c r="B3808" s="65"/>
      <c r="C3808" s="65"/>
      <c r="D3808" s="65"/>
      <c r="E3808" s="65"/>
      <c r="F3808" s="65"/>
      <c r="G3808" s="65"/>
      <c r="H3808" s="113"/>
    </row>
    <row r="3809" spans="1:8">
      <c r="A3809" s="65"/>
      <c r="B3809" s="65"/>
      <c r="C3809" s="65"/>
      <c r="D3809" s="65"/>
      <c r="E3809" s="65"/>
      <c r="F3809" s="65"/>
      <c r="G3809" s="65"/>
      <c r="H3809" s="113"/>
    </row>
    <row r="3810" spans="1:8">
      <c r="A3810" s="65"/>
      <c r="B3810" s="65"/>
      <c r="C3810" s="65"/>
      <c r="D3810" s="65"/>
      <c r="E3810" s="65"/>
      <c r="F3810" s="65"/>
      <c r="G3810" s="65"/>
      <c r="H3810" s="113"/>
    </row>
    <row r="3811" spans="1:8">
      <c r="A3811" s="65"/>
      <c r="B3811" s="65"/>
      <c r="C3811" s="65"/>
      <c r="D3811" s="65"/>
      <c r="E3811" s="65"/>
      <c r="F3811" s="65"/>
      <c r="G3811" s="65"/>
      <c r="H3811" s="113"/>
    </row>
    <row r="3812" spans="1:8">
      <c r="A3812" s="65"/>
      <c r="B3812" s="65"/>
      <c r="C3812" s="65"/>
      <c r="D3812" s="65"/>
      <c r="E3812" s="65"/>
      <c r="F3812" s="65"/>
      <c r="G3812" s="65"/>
      <c r="H3812" s="113"/>
    </row>
    <row r="3813" spans="1:8">
      <c r="A3813" s="65"/>
      <c r="B3813" s="65"/>
      <c r="C3813" s="65"/>
      <c r="D3813" s="65"/>
      <c r="E3813" s="65"/>
      <c r="F3813" s="65"/>
      <c r="G3813" s="65"/>
      <c r="H3813" s="113"/>
    </row>
    <row r="3814" spans="1:8">
      <c r="A3814" s="65"/>
      <c r="B3814" s="65"/>
      <c r="C3814" s="65"/>
      <c r="D3814" s="65"/>
      <c r="E3814" s="65"/>
      <c r="F3814" s="65"/>
      <c r="G3814" s="65"/>
      <c r="H3814" s="113"/>
    </row>
    <row r="3815" spans="1:8">
      <c r="A3815" s="65"/>
      <c r="B3815" s="65"/>
      <c r="C3815" s="65"/>
      <c r="D3815" s="65"/>
      <c r="E3815" s="65"/>
      <c r="F3815" s="65"/>
      <c r="G3815" s="65"/>
      <c r="H3815" s="113"/>
    </row>
    <row r="3816" spans="1:8">
      <c r="A3816" s="65"/>
      <c r="B3816" s="65"/>
      <c r="C3816" s="65"/>
      <c r="D3816" s="65"/>
      <c r="E3816" s="65"/>
      <c r="F3816" s="65"/>
      <c r="G3816" s="65"/>
      <c r="H3816" s="113"/>
    </row>
    <row r="3817" spans="1:8">
      <c r="A3817" s="65"/>
      <c r="B3817" s="65"/>
      <c r="C3817" s="65"/>
      <c r="D3817" s="65"/>
      <c r="E3817" s="65"/>
      <c r="F3817" s="65"/>
      <c r="G3817" s="65"/>
      <c r="H3817" s="113"/>
    </row>
    <row r="3818" spans="1:8">
      <c r="A3818" s="65"/>
      <c r="B3818" s="65"/>
      <c r="C3818" s="65"/>
      <c r="D3818" s="65"/>
      <c r="E3818" s="65"/>
      <c r="F3818" s="65"/>
      <c r="G3818" s="65"/>
      <c r="H3818" s="113"/>
    </row>
    <row r="3819" spans="1:8">
      <c r="A3819" s="65"/>
      <c r="B3819" s="65"/>
      <c r="C3819" s="65"/>
      <c r="D3819" s="65"/>
      <c r="E3819" s="65"/>
      <c r="F3819" s="65"/>
      <c r="G3819" s="65"/>
      <c r="H3819" s="113"/>
    </row>
    <row r="3820" spans="1:8">
      <c r="A3820" s="65"/>
      <c r="B3820" s="65"/>
      <c r="C3820" s="65"/>
      <c r="D3820" s="65"/>
      <c r="E3820" s="65"/>
      <c r="F3820" s="65"/>
      <c r="G3820" s="65"/>
      <c r="H3820" s="113"/>
    </row>
    <row r="3821" spans="1:8">
      <c r="A3821" s="65"/>
      <c r="B3821" s="65"/>
      <c r="C3821" s="65"/>
      <c r="D3821" s="65"/>
      <c r="E3821" s="65"/>
      <c r="F3821" s="65"/>
      <c r="G3821" s="65"/>
      <c r="H3821" s="113"/>
    </row>
    <row r="3822" spans="1:8">
      <c r="A3822" s="65"/>
      <c r="B3822" s="65"/>
      <c r="C3822" s="65"/>
      <c r="D3822" s="65"/>
      <c r="E3822" s="65"/>
      <c r="F3822" s="65"/>
      <c r="G3822" s="65"/>
      <c r="H3822" s="113"/>
    </row>
    <row r="3823" spans="1:8">
      <c r="A3823" s="65"/>
      <c r="B3823" s="65"/>
      <c r="C3823" s="65"/>
      <c r="D3823" s="65"/>
      <c r="E3823" s="65"/>
      <c r="F3823" s="65"/>
      <c r="G3823" s="65"/>
      <c r="H3823" s="113"/>
    </row>
    <row r="3824" spans="1:8">
      <c r="A3824" s="65"/>
      <c r="B3824" s="65"/>
      <c r="C3824" s="65"/>
      <c r="D3824" s="65"/>
      <c r="E3824" s="65"/>
      <c r="F3824" s="65"/>
      <c r="G3824" s="65"/>
      <c r="H3824" s="113"/>
    </row>
    <row r="3825" spans="1:8">
      <c r="A3825" s="65"/>
      <c r="B3825" s="65"/>
      <c r="C3825" s="65"/>
      <c r="D3825" s="65"/>
      <c r="E3825" s="65"/>
      <c r="F3825" s="65"/>
      <c r="G3825" s="65"/>
      <c r="H3825" s="113"/>
    </row>
    <row r="3826" spans="1:8">
      <c r="A3826" s="65"/>
      <c r="B3826" s="65"/>
      <c r="C3826" s="65"/>
      <c r="D3826" s="65"/>
      <c r="E3826" s="65"/>
      <c r="F3826" s="65"/>
      <c r="G3826" s="65"/>
      <c r="H3826" s="113"/>
    </row>
    <row r="3827" spans="1:8">
      <c r="A3827" s="65"/>
      <c r="B3827" s="65"/>
      <c r="C3827" s="65"/>
      <c r="D3827" s="65"/>
      <c r="E3827" s="65"/>
      <c r="F3827" s="65"/>
      <c r="G3827" s="65"/>
      <c r="H3827" s="113"/>
    </row>
    <row r="3828" spans="1:8">
      <c r="A3828" s="65"/>
      <c r="B3828" s="65"/>
      <c r="C3828" s="65"/>
      <c r="D3828" s="65"/>
      <c r="E3828" s="65"/>
      <c r="F3828" s="65"/>
      <c r="G3828" s="65"/>
      <c r="H3828" s="113"/>
    </row>
    <row r="3829" spans="1:8">
      <c r="A3829" s="65"/>
      <c r="B3829" s="65"/>
      <c r="C3829" s="65"/>
      <c r="D3829" s="65"/>
      <c r="E3829" s="65"/>
      <c r="F3829" s="65"/>
      <c r="G3829" s="65"/>
      <c r="H3829" s="113"/>
    </row>
    <row r="3830" spans="1:8">
      <c r="A3830" s="65"/>
      <c r="B3830" s="65"/>
      <c r="C3830" s="65"/>
      <c r="D3830" s="65"/>
      <c r="E3830" s="65"/>
      <c r="F3830" s="65"/>
      <c r="G3830" s="65"/>
      <c r="H3830" s="113"/>
    </row>
    <row r="3831" spans="1:8">
      <c r="A3831" s="65"/>
      <c r="B3831" s="65"/>
      <c r="C3831" s="65"/>
      <c r="D3831" s="65"/>
      <c r="E3831" s="65"/>
      <c r="F3831" s="65"/>
      <c r="G3831" s="65"/>
      <c r="H3831" s="113"/>
    </row>
    <row r="3832" spans="1:8">
      <c r="A3832" s="65"/>
      <c r="B3832" s="65"/>
      <c r="C3832" s="65"/>
      <c r="D3832" s="65"/>
      <c r="E3832" s="65"/>
      <c r="F3832" s="65"/>
      <c r="G3832" s="65"/>
      <c r="H3832" s="113"/>
    </row>
    <row r="3833" spans="1:8">
      <c r="A3833" s="65"/>
      <c r="B3833" s="65"/>
      <c r="C3833" s="65"/>
      <c r="D3833" s="65"/>
      <c r="E3833" s="65"/>
      <c r="F3833" s="65"/>
      <c r="G3833" s="65"/>
      <c r="H3833" s="113"/>
    </row>
    <row r="3834" spans="1:8">
      <c r="A3834" s="65"/>
      <c r="B3834" s="65"/>
      <c r="C3834" s="65"/>
      <c r="D3834" s="65"/>
      <c r="E3834" s="65"/>
      <c r="F3834" s="65"/>
      <c r="G3834" s="65"/>
      <c r="H3834" s="113"/>
    </row>
    <row r="3835" spans="1:8">
      <c r="A3835" s="65"/>
      <c r="B3835" s="65"/>
      <c r="C3835" s="65"/>
      <c r="D3835" s="65"/>
      <c r="E3835" s="65"/>
      <c r="F3835" s="65"/>
      <c r="G3835" s="65"/>
      <c r="H3835" s="113"/>
    </row>
    <row r="3836" spans="1:8">
      <c r="A3836" s="65"/>
      <c r="B3836" s="65"/>
      <c r="C3836" s="65"/>
      <c r="D3836" s="65"/>
      <c r="E3836" s="65"/>
      <c r="F3836" s="65"/>
      <c r="G3836" s="65"/>
      <c r="H3836" s="113"/>
    </row>
    <row r="3837" spans="1:8">
      <c r="A3837" s="65"/>
      <c r="B3837" s="65"/>
      <c r="C3837" s="65"/>
      <c r="D3837" s="65"/>
      <c r="E3837" s="65"/>
      <c r="F3837" s="65"/>
      <c r="G3837" s="65"/>
      <c r="H3837" s="113"/>
    </row>
    <row r="3838" spans="1:8">
      <c r="A3838" s="65"/>
      <c r="B3838" s="65"/>
      <c r="C3838" s="65"/>
      <c r="D3838" s="65"/>
      <c r="E3838" s="65"/>
      <c r="F3838" s="65"/>
      <c r="G3838" s="65"/>
      <c r="H3838" s="113"/>
    </row>
    <row r="3839" spans="1:8">
      <c r="A3839" s="65"/>
      <c r="B3839" s="65"/>
      <c r="C3839" s="65"/>
      <c r="D3839" s="65"/>
      <c r="E3839" s="65"/>
      <c r="F3839" s="65"/>
      <c r="G3839" s="65"/>
      <c r="H3839" s="113"/>
    </row>
    <row r="3840" spans="1:8">
      <c r="A3840" s="65"/>
      <c r="B3840" s="65"/>
      <c r="C3840" s="65"/>
      <c r="D3840" s="65"/>
      <c r="E3840" s="65"/>
      <c r="F3840" s="65"/>
      <c r="G3840" s="65"/>
      <c r="H3840" s="113"/>
    </row>
    <row r="3841" spans="1:8">
      <c r="A3841" s="65"/>
      <c r="B3841" s="65"/>
      <c r="C3841" s="65"/>
      <c r="D3841" s="65"/>
      <c r="E3841" s="65"/>
      <c r="F3841" s="65"/>
      <c r="G3841" s="65"/>
      <c r="H3841" s="113"/>
    </row>
    <row r="3842" spans="1:8">
      <c r="A3842" s="65"/>
      <c r="B3842" s="65"/>
      <c r="C3842" s="65"/>
      <c r="D3842" s="65"/>
      <c r="E3842" s="65"/>
      <c r="F3842" s="65"/>
      <c r="G3842" s="65"/>
      <c r="H3842" s="113"/>
    </row>
    <row r="3843" spans="1:8">
      <c r="A3843" s="65"/>
      <c r="B3843" s="65"/>
      <c r="C3843" s="65"/>
      <c r="D3843" s="65"/>
      <c r="E3843" s="65"/>
      <c r="F3843" s="65"/>
      <c r="G3843" s="65"/>
      <c r="H3843" s="113"/>
    </row>
    <row r="3844" spans="1:8">
      <c r="A3844" s="65"/>
      <c r="B3844" s="65"/>
      <c r="C3844" s="65"/>
      <c r="D3844" s="65"/>
      <c r="E3844" s="65"/>
      <c r="F3844" s="65"/>
      <c r="G3844" s="65"/>
      <c r="H3844" s="113"/>
    </row>
    <row r="3845" spans="1:8">
      <c r="A3845" s="65"/>
      <c r="B3845" s="65"/>
      <c r="C3845" s="65"/>
      <c r="D3845" s="65"/>
      <c r="E3845" s="65"/>
      <c r="F3845" s="65"/>
      <c r="G3845" s="65"/>
      <c r="H3845" s="113"/>
    </row>
    <row r="3846" spans="1:8">
      <c r="A3846" s="65"/>
      <c r="B3846" s="65"/>
      <c r="C3846" s="65"/>
      <c r="D3846" s="65"/>
      <c r="E3846" s="65"/>
      <c r="F3846" s="65"/>
      <c r="G3846" s="65"/>
      <c r="H3846" s="113"/>
    </row>
    <row r="3847" spans="1:8">
      <c r="A3847" s="65"/>
      <c r="B3847" s="65"/>
      <c r="C3847" s="65"/>
      <c r="D3847" s="65"/>
      <c r="E3847" s="65"/>
      <c r="F3847" s="65"/>
      <c r="G3847" s="65"/>
      <c r="H3847" s="113"/>
    </row>
    <row r="3848" spans="1:8">
      <c r="A3848" s="65"/>
      <c r="B3848" s="65"/>
      <c r="C3848" s="65"/>
      <c r="D3848" s="65"/>
      <c r="E3848" s="65"/>
      <c r="F3848" s="65"/>
      <c r="G3848" s="65"/>
      <c r="H3848" s="113"/>
    </row>
    <row r="3849" spans="1:8">
      <c r="A3849" s="65"/>
      <c r="B3849" s="65"/>
      <c r="C3849" s="65"/>
      <c r="D3849" s="65"/>
      <c r="E3849" s="65"/>
      <c r="F3849" s="65"/>
      <c r="G3849" s="65"/>
      <c r="H3849" s="113"/>
    </row>
    <row r="3850" spans="1:8">
      <c r="A3850" s="65"/>
      <c r="B3850" s="65"/>
      <c r="C3850" s="65"/>
      <c r="D3850" s="65"/>
      <c r="E3850" s="65"/>
      <c r="F3850" s="65"/>
      <c r="G3850" s="65"/>
      <c r="H3850" s="113"/>
    </row>
    <row r="3851" spans="1:8">
      <c r="A3851" s="65"/>
      <c r="B3851" s="65"/>
      <c r="C3851" s="65"/>
      <c r="D3851" s="65"/>
      <c r="E3851" s="65"/>
      <c r="F3851" s="65"/>
      <c r="G3851" s="65"/>
      <c r="H3851" s="113"/>
    </row>
    <row r="3852" spans="1:8">
      <c r="A3852" s="65"/>
      <c r="B3852" s="65"/>
      <c r="C3852" s="65"/>
      <c r="D3852" s="65"/>
      <c r="E3852" s="65"/>
      <c r="F3852" s="65"/>
      <c r="G3852" s="65"/>
      <c r="H3852" s="113"/>
    </row>
    <row r="3853" spans="1:8">
      <c r="A3853" s="65"/>
      <c r="B3853" s="65"/>
      <c r="C3853" s="65"/>
      <c r="D3853" s="65"/>
      <c r="E3853" s="65"/>
      <c r="F3853" s="65"/>
      <c r="G3853" s="65"/>
      <c r="H3853" s="113"/>
    </row>
    <row r="3854" spans="1:8">
      <c r="A3854" s="65"/>
      <c r="B3854" s="65"/>
      <c r="C3854" s="65"/>
      <c r="D3854" s="65"/>
      <c r="E3854" s="65"/>
      <c r="F3854" s="65"/>
      <c r="G3854" s="65"/>
      <c r="H3854" s="113"/>
    </row>
    <row r="3855" spans="1:8">
      <c r="A3855" s="65"/>
      <c r="B3855" s="65"/>
      <c r="C3855" s="65"/>
      <c r="D3855" s="65"/>
      <c r="E3855" s="65"/>
      <c r="F3855" s="65"/>
      <c r="G3855" s="65"/>
      <c r="H3855" s="113"/>
    </row>
    <row r="3856" spans="1:8">
      <c r="A3856" s="65"/>
      <c r="B3856" s="65"/>
      <c r="C3856" s="65"/>
      <c r="D3856" s="65"/>
      <c r="E3856" s="65"/>
      <c r="F3856" s="65"/>
      <c r="G3856" s="65"/>
      <c r="H3856" s="113"/>
    </row>
    <row r="3857" spans="1:8">
      <c r="A3857" s="65"/>
      <c r="B3857" s="65"/>
      <c r="C3857" s="65"/>
      <c r="D3857" s="65"/>
      <c r="E3857" s="65"/>
      <c r="F3857" s="65"/>
      <c r="G3857" s="65"/>
      <c r="H3857" s="113"/>
    </row>
    <row r="3858" spans="1:8">
      <c r="A3858" s="65"/>
      <c r="B3858" s="65"/>
      <c r="C3858" s="65"/>
      <c r="D3858" s="65"/>
      <c r="E3858" s="65"/>
      <c r="F3858" s="65"/>
      <c r="G3858" s="65"/>
      <c r="H3858" s="113"/>
    </row>
    <row r="3859" spans="1:8">
      <c r="A3859" s="65"/>
      <c r="B3859" s="65"/>
      <c r="C3859" s="65"/>
      <c r="D3859" s="65"/>
      <c r="E3859" s="65"/>
      <c r="F3859" s="65"/>
      <c r="G3859" s="65"/>
      <c r="H3859" s="113"/>
    </row>
    <row r="3860" spans="1:8">
      <c r="A3860" s="65"/>
      <c r="B3860" s="65"/>
      <c r="C3860" s="65"/>
      <c r="D3860" s="65"/>
      <c r="E3860" s="65"/>
      <c r="F3860" s="65"/>
      <c r="G3860" s="65"/>
      <c r="H3860" s="113"/>
    </row>
    <row r="3861" spans="1:8">
      <c r="A3861" s="65"/>
      <c r="B3861" s="65"/>
      <c r="C3861" s="65"/>
      <c r="D3861" s="65"/>
      <c r="E3861" s="65"/>
      <c r="F3861" s="65"/>
      <c r="G3861" s="65"/>
      <c r="H3861" s="113"/>
    </row>
    <row r="3862" spans="1:8">
      <c r="A3862" s="65"/>
      <c r="B3862" s="65"/>
      <c r="C3862" s="65"/>
      <c r="D3862" s="65"/>
      <c r="E3862" s="65"/>
      <c r="F3862" s="65"/>
      <c r="G3862" s="65"/>
      <c r="H3862" s="113"/>
    </row>
    <row r="3863" spans="1:8">
      <c r="A3863" s="65"/>
      <c r="B3863" s="65"/>
      <c r="C3863" s="65"/>
      <c r="D3863" s="65"/>
      <c r="E3863" s="65"/>
      <c r="F3863" s="65"/>
      <c r="G3863" s="65"/>
      <c r="H3863" s="113"/>
    </row>
    <row r="3864" spans="1:8">
      <c r="A3864" s="65"/>
      <c r="B3864" s="65"/>
      <c r="C3864" s="65"/>
      <c r="D3864" s="65"/>
      <c r="E3864" s="65"/>
      <c r="F3864" s="65"/>
      <c r="G3864" s="65"/>
      <c r="H3864" s="113"/>
    </row>
    <row r="3865" spans="1:8">
      <c r="A3865" s="65"/>
      <c r="B3865" s="65"/>
      <c r="C3865" s="65"/>
      <c r="D3865" s="65"/>
      <c r="E3865" s="65"/>
      <c r="F3865" s="65"/>
      <c r="G3865" s="65"/>
      <c r="H3865" s="113"/>
    </row>
    <row r="3866" spans="1:8">
      <c r="A3866" s="65"/>
      <c r="B3866" s="65"/>
      <c r="C3866" s="65"/>
      <c r="D3866" s="65"/>
      <c r="E3866" s="65"/>
      <c r="F3866" s="65"/>
      <c r="G3866" s="65"/>
      <c r="H3866" s="113"/>
    </row>
    <row r="3867" spans="1:8">
      <c r="A3867" s="65"/>
      <c r="B3867" s="65"/>
      <c r="C3867" s="65"/>
      <c r="D3867" s="65"/>
      <c r="E3867" s="65"/>
      <c r="F3867" s="65"/>
      <c r="G3867" s="65"/>
      <c r="H3867" s="113"/>
    </row>
    <row r="3868" spans="1:8">
      <c r="A3868" s="65"/>
      <c r="B3868" s="65"/>
      <c r="C3868" s="65"/>
      <c r="D3868" s="65"/>
      <c r="E3868" s="65"/>
      <c r="F3868" s="65"/>
      <c r="G3868" s="65"/>
      <c r="H3868" s="113"/>
    </row>
    <row r="3869" spans="1:8">
      <c r="A3869" s="65"/>
      <c r="B3869" s="65"/>
      <c r="C3869" s="65"/>
      <c r="D3869" s="65"/>
      <c r="E3869" s="65"/>
      <c r="F3869" s="65"/>
      <c r="G3869" s="65"/>
      <c r="H3869" s="113"/>
    </row>
    <row r="3870" spans="1:8">
      <c r="A3870" s="65"/>
      <c r="B3870" s="65"/>
      <c r="C3870" s="65"/>
      <c r="D3870" s="65"/>
      <c r="E3870" s="65"/>
      <c r="F3870" s="65"/>
      <c r="G3870" s="65"/>
      <c r="H3870" s="113"/>
    </row>
    <row r="3871" spans="1:8">
      <c r="A3871" s="65"/>
      <c r="B3871" s="65"/>
      <c r="C3871" s="65"/>
      <c r="D3871" s="65"/>
      <c r="E3871" s="65"/>
      <c r="F3871" s="65"/>
      <c r="G3871" s="65"/>
      <c r="H3871" s="113"/>
    </row>
    <row r="3872" spans="1:8">
      <c r="A3872" s="65"/>
      <c r="B3872" s="65"/>
      <c r="C3872" s="65"/>
      <c r="D3872" s="65"/>
      <c r="E3872" s="65"/>
      <c r="F3872" s="65"/>
      <c r="G3872" s="65"/>
      <c r="H3872" s="113"/>
    </row>
    <row r="3873" spans="1:8">
      <c r="A3873" s="65"/>
      <c r="B3873" s="65"/>
      <c r="C3873" s="65"/>
      <c r="D3873" s="65"/>
      <c r="E3873" s="65"/>
      <c r="F3873" s="65"/>
      <c r="G3873" s="65"/>
      <c r="H3873" s="113"/>
    </row>
    <row r="3874" spans="1:8">
      <c r="A3874" s="65"/>
      <c r="B3874" s="65"/>
      <c r="C3874" s="65"/>
      <c r="D3874" s="65"/>
      <c r="E3874" s="65"/>
      <c r="F3874" s="65"/>
      <c r="G3874" s="65"/>
      <c r="H3874" s="113"/>
    </row>
    <row r="3875" spans="1:8">
      <c r="A3875" s="65"/>
      <c r="B3875" s="65"/>
      <c r="C3875" s="65"/>
      <c r="D3875" s="65"/>
      <c r="E3875" s="65"/>
      <c r="F3875" s="65"/>
      <c r="G3875" s="65"/>
      <c r="H3875" s="113"/>
    </row>
    <row r="3876" spans="1:8">
      <c r="A3876" s="65"/>
      <c r="B3876" s="65"/>
      <c r="C3876" s="65"/>
      <c r="D3876" s="65"/>
      <c r="E3876" s="65"/>
      <c r="F3876" s="65"/>
      <c r="G3876" s="65"/>
      <c r="H3876" s="113"/>
    </row>
    <row r="3877" spans="1:8">
      <c r="A3877" s="65"/>
      <c r="B3877" s="65"/>
      <c r="C3877" s="65"/>
      <c r="D3877" s="65"/>
      <c r="E3877" s="65"/>
      <c r="F3877" s="65"/>
      <c r="G3877" s="65"/>
      <c r="H3877" s="113"/>
    </row>
    <row r="3878" spans="1:8">
      <c r="A3878" s="65"/>
      <c r="B3878" s="65"/>
      <c r="C3878" s="65"/>
      <c r="D3878" s="65"/>
      <c r="E3878" s="65"/>
      <c r="F3878" s="65"/>
      <c r="G3878" s="65"/>
      <c r="H3878" s="113"/>
    </row>
    <row r="3879" spans="1:8">
      <c r="A3879" s="65"/>
      <c r="B3879" s="65"/>
      <c r="C3879" s="65"/>
      <c r="D3879" s="65"/>
      <c r="E3879" s="65"/>
      <c r="F3879" s="65"/>
      <c r="G3879" s="65"/>
      <c r="H3879" s="113"/>
    </row>
    <row r="3880" spans="1:8">
      <c r="A3880" s="65"/>
      <c r="B3880" s="65"/>
      <c r="C3880" s="65"/>
      <c r="D3880" s="65"/>
      <c r="E3880" s="65"/>
      <c r="F3880" s="65"/>
      <c r="G3880" s="65"/>
      <c r="H3880" s="113"/>
    </row>
    <row r="3881" spans="1:8">
      <c r="A3881" s="65"/>
      <c r="B3881" s="65"/>
      <c r="C3881" s="65"/>
      <c r="D3881" s="65"/>
      <c r="E3881" s="65"/>
      <c r="F3881" s="65"/>
      <c r="G3881" s="65"/>
      <c r="H3881" s="113"/>
    </row>
    <row r="3882" spans="1:8">
      <c r="A3882" s="65"/>
      <c r="B3882" s="65"/>
      <c r="C3882" s="65"/>
      <c r="D3882" s="65"/>
      <c r="E3882" s="65"/>
      <c r="F3882" s="65"/>
      <c r="G3882" s="65"/>
      <c r="H3882" s="113"/>
    </row>
    <row r="3883" spans="1:8">
      <c r="A3883" s="65"/>
      <c r="B3883" s="65"/>
      <c r="C3883" s="65"/>
      <c r="D3883" s="65"/>
      <c r="E3883" s="65"/>
      <c r="F3883" s="65"/>
      <c r="G3883" s="65"/>
      <c r="H3883" s="113"/>
    </row>
    <row r="3884" spans="1:8">
      <c r="A3884" s="65"/>
      <c r="B3884" s="65"/>
      <c r="C3884" s="65"/>
      <c r="D3884" s="65"/>
      <c r="E3884" s="65"/>
      <c r="F3884" s="65"/>
      <c r="G3884" s="65"/>
      <c r="H3884" s="113"/>
    </row>
    <row r="3885" spans="1:8">
      <c r="A3885" s="65"/>
      <c r="B3885" s="65"/>
      <c r="C3885" s="65"/>
      <c r="D3885" s="65"/>
      <c r="E3885" s="65"/>
      <c r="F3885" s="65"/>
      <c r="G3885" s="65"/>
      <c r="H3885" s="113"/>
    </row>
    <row r="3886" spans="1:8">
      <c r="A3886" s="65"/>
      <c r="B3886" s="65"/>
      <c r="C3886" s="65"/>
      <c r="D3886" s="65"/>
      <c r="E3886" s="65"/>
      <c r="F3886" s="65"/>
      <c r="G3886" s="65"/>
      <c r="H3886" s="113"/>
    </row>
    <row r="3887" spans="1:8">
      <c r="A3887" s="65"/>
      <c r="B3887" s="65"/>
      <c r="C3887" s="65"/>
      <c r="D3887" s="65"/>
      <c r="E3887" s="65"/>
      <c r="F3887" s="65"/>
      <c r="G3887" s="65"/>
      <c r="H3887" s="113"/>
    </row>
    <row r="3888" spans="1:8">
      <c r="A3888" s="65"/>
      <c r="B3888" s="65"/>
      <c r="C3888" s="65"/>
      <c r="D3888" s="65"/>
      <c r="E3888" s="65"/>
      <c r="F3888" s="65"/>
      <c r="G3888" s="65"/>
      <c r="H3888" s="113"/>
    </row>
    <row r="3889" spans="1:8">
      <c r="A3889" s="65"/>
      <c r="B3889" s="65"/>
      <c r="C3889" s="65"/>
      <c r="D3889" s="65"/>
      <c r="E3889" s="65"/>
      <c r="F3889" s="65"/>
      <c r="G3889" s="65"/>
      <c r="H3889" s="113"/>
    </row>
    <row r="3890" spans="1:8">
      <c r="A3890" s="65"/>
      <c r="B3890" s="65"/>
      <c r="C3890" s="65"/>
      <c r="D3890" s="65"/>
      <c r="E3890" s="65"/>
      <c r="F3890" s="65"/>
      <c r="G3890" s="65"/>
      <c r="H3890" s="113"/>
    </row>
    <row r="3891" spans="1:8">
      <c r="A3891" s="65"/>
      <c r="B3891" s="65"/>
      <c r="C3891" s="65"/>
      <c r="D3891" s="65"/>
      <c r="E3891" s="65"/>
      <c r="F3891" s="65"/>
      <c r="G3891" s="65"/>
      <c r="H3891" s="113"/>
    </row>
    <row r="3892" spans="1:8">
      <c r="A3892" s="65"/>
      <c r="B3892" s="65"/>
      <c r="C3892" s="65"/>
      <c r="D3892" s="65"/>
      <c r="E3892" s="65"/>
      <c r="F3892" s="65"/>
      <c r="G3892" s="65"/>
      <c r="H3892" s="113"/>
    </row>
    <row r="3893" spans="1:8">
      <c r="A3893" s="65"/>
      <c r="B3893" s="65"/>
      <c r="C3893" s="65"/>
      <c r="D3893" s="65"/>
      <c r="E3893" s="65"/>
      <c r="F3893" s="65"/>
      <c r="G3893" s="65"/>
      <c r="H3893" s="113"/>
    </row>
    <row r="3894" spans="1:8">
      <c r="A3894" s="65"/>
      <c r="B3894" s="65"/>
      <c r="C3894" s="65"/>
      <c r="D3894" s="65"/>
      <c r="E3894" s="65"/>
      <c r="F3894" s="65"/>
      <c r="G3894" s="65"/>
      <c r="H3894" s="113"/>
    </row>
    <row r="3895" spans="1:8">
      <c r="A3895" s="65"/>
      <c r="B3895" s="65"/>
      <c r="C3895" s="65"/>
      <c r="D3895" s="65"/>
      <c r="E3895" s="65"/>
      <c r="F3895" s="65"/>
      <c r="G3895" s="65"/>
      <c r="H3895" s="113"/>
    </row>
    <row r="3896" spans="1:8">
      <c r="A3896" s="65"/>
      <c r="B3896" s="65"/>
      <c r="C3896" s="65"/>
      <c r="D3896" s="65"/>
      <c r="E3896" s="65"/>
      <c r="F3896" s="65"/>
      <c r="G3896" s="65"/>
      <c r="H3896" s="113"/>
    </row>
    <row r="3897" spans="1:8">
      <c r="A3897" s="65"/>
      <c r="B3897" s="65"/>
      <c r="C3897" s="65"/>
      <c r="D3897" s="65"/>
      <c r="E3897" s="65"/>
      <c r="F3897" s="65"/>
      <c r="G3897" s="65"/>
      <c r="H3897" s="113"/>
    </row>
    <row r="3898" spans="1:8">
      <c r="A3898" s="65"/>
      <c r="B3898" s="65"/>
      <c r="C3898" s="65"/>
      <c r="D3898" s="65"/>
      <c r="E3898" s="65"/>
      <c r="F3898" s="65"/>
      <c r="G3898" s="65"/>
      <c r="H3898" s="113"/>
    </row>
    <row r="3899" spans="1:8">
      <c r="A3899" s="65"/>
      <c r="B3899" s="65"/>
      <c r="C3899" s="65"/>
      <c r="D3899" s="65"/>
      <c r="E3899" s="65"/>
      <c r="F3899" s="65"/>
      <c r="G3899" s="65"/>
      <c r="H3899" s="113"/>
    </row>
    <row r="3900" spans="1:8">
      <c r="A3900" s="65"/>
      <c r="B3900" s="65"/>
      <c r="C3900" s="65"/>
      <c r="D3900" s="65"/>
      <c r="E3900" s="65"/>
      <c r="F3900" s="65"/>
      <c r="G3900" s="65"/>
      <c r="H3900" s="113"/>
    </row>
    <row r="3901" spans="1:8">
      <c r="A3901" s="65"/>
      <c r="B3901" s="65"/>
      <c r="C3901" s="65"/>
      <c r="D3901" s="65"/>
      <c r="E3901" s="65"/>
      <c r="F3901" s="65"/>
      <c r="G3901" s="65"/>
      <c r="H3901" s="113"/>
    </row>
    <row r="3902" spans="1:8">
      <c r="A3902" s="65"/>
      <c r="B3902" s="65"/>
      <c r="C3902" s="65"/>
      <c r="D3902" s="65"/>
      <c r="E3902" s="65"/>
      <c r="F3902" s="65"/>
      <c r="G3902" s="65"/>
      <c r="H3902" s="113"/>
    </row>
    <row r="3903" spans="1:8">
      <c r="A3903" s="65"/>
      <c r="B3903" s="65"/>
      <c r="C3903" s="65"/>
      <c r="D3903" s="65"/>
      <c r="E3903" s="65"/>
      <c r="F3903" s="65"/>
      <c r="G3903" s="65"/>
      <c r="H3903" s="113"/>
    </row>
    <row r="3904" spans="1:8">
      <c r="A3904" s="65"/>
      <c r="B3904" s="65"/>
      <c r="C3904" s="65"/>
      <c r="D3904" s="65"/>
      <c r="E3904" s="65"/>
      <c r="F3904" s="65"/>
      <c r="G3904" s="65"/>
      <c r="H3904" s="113"/>
    </row>
    <row r="3905" spans="1:8">
      <c r="A3905" s="65"/>
      <c r="B3905" s="65"/>
      <c r="C3905" s="65"/>
      <c r="D3905" s="65"/>
      <c r="E3905" s="65"/>
      <c r="F3905" s="65"/>
      <c r="G3905" s="65"/>
      <c r="H3905" s="113"/>
    </row>
    <row r="3906" spans="1:8">
      <c r="A3906" s="65"/>
      <c r="B3906" s="65"/>
      <c r="C3906" s="65"/>
      <c r="D3906" s="65"/>
      <c r="E3906" s="65"/>
      <c r="F3906" s="65"/>
      <c r="G3906" s="65"/>
      <c r="H3906" s="113"/>
    </row>
    <row r="3907" spans="1:8">
      <c r="A3907" s="65"/>
      <c r="B3907" s="65"/>
      <c r="C3907" s="65"/>
      <c r="D3907" s="65"/>
      <c r="E3907" s="65"/>
      <c r="F3907" s="65"/>
      <c r="G3907" s="65"/>
      <c r="H3907" s="113"/>
    </row>
    <row r="3908" spans="1:8">
      <c r="A3908" s="65"/>
      <c r="B3908" s="65"/>
      <c r="C3908" s="65"/>
      <c r="D3908" s="65"/>
      <c r="E3908" s="65"/>
      <c r="F3908" s="65"/>
      <c r="G3908" s="65"/>
      <c r="H3908" s="113"/>
    </row>
    <row r="3909" spans="1:8">
      <c r="A3909" s="65"/>
      <c r="B3909" s="65"/>
      <c r="C3909" s="65"/>
      <c r="D3909" s="65"/>
      <c r="E3909" s="65"/>
      <c r="F3909" s="65"/>
      <c r="G3909" s="65"/>
      <c r="H3909" s="113"/>
    </row>
    <row r="3910" spans="1:8">
      <c r="A3910" s="65"/>
      <c r="B3910" s="65"/>
      <c r="C3910" s="65"/>
      <c r="D3910" s="65"/>
      <c r="E3910" s="65"/>
      <c r="F3910" s="65"/>
      <c r="G3910" s="65"/>
      <c r="H3910" s="113"/>
    </row>
    <row r="3911" spans="1:8">
      <c r="A3911" s="65"/>
      <c r="B3911" s="65"/>
      <c r="C3911" s="65"/>
      <c r="D3911" s="65"/>
      <c r="E3911" s="65"/>
      <c r="F3911" s="65"/>
      <c r="G3911" s="65"/>
      <c r="H3911" s="113"/>
    </row>
    <row r="3912" spans="1:8">
      <c r="A3912" s="65"/>
      <c r="B3912" s="65"/>
      <c r="C3912" s="65"/>
      <c r="D3912" s="65"/>
      <c r="E3912" s="65"/>
      <c r="F3912" s="65"/>
      <c r="G3912" s="65"/>
      <c r="H3912" s="113"/>
    </row>
    <row r="3913" spans="1:8">
      <c r="A3913" s="65"/>
      <c r="B3913" s="65"/>
      <c r="C3913" s="65"/>
      <c r="D3913" s="65"/>
      <c r="E3913" s="65"/>
      <c r="F3913" s="65"/>
      <c r="G3913" s="65"/>
      <c r="H3913" s="113"/>
    </row>
    <row r="3914" spans="1:8">
      <c r="A3914" s="65"/>
      <c r="B3914" s="65"/>
      <c r="C3914" s="65"/>
      <c r="D3914" s="65"/>
      <c r="E3914" s="65"/>
      <c r="F3914" s="65"/>
      <c r="G3914" s="65"/>
      <c r="H3914" s="113"/>
    </row>
    <row r="3915" spans="1:8">
      <c r="A3915" s="65"/>
      <c r="B3915" s="65"/>
      <c r="C3915" s="65"/>
      <c r="D3915" s="65"/>
      <c r="E3915" s="65"/>
      <c r="F3915" s="65"/>
      <c r="G3915" s="65"/>
      <c r="H3915" s="113"/>
    </row>
    <row r="3916" spans="1:8">
      <c r="A3916" s="65"/>
      <c r="B3916" s="65"/>
      <c r="C3916" s="65"/>
      <c r="D3916" s="65"/>
      <c r="E3916" s="65"/>
      <c r="F3916" s="65"/>
      <c r="G3916" s="65"/>
      <c r="H3916" s="113"/>
    </row>
    <row r="3917" spans="1:8">
      <c r="A3917" s="65"/>
      <c r="B3917" s="65"/>
      <c r="C3917" s="65"/>
      <c r="D3917" s="65"/>
      <c r="E3917" s="65"/>
      <c r="F3917" s="65"/>
      <c r="G3917" s="65"/>
      <c r="H3917" s="113"/>
    </row>
    <row r="3918" spans="1:8">
      <c r="A3918" s="65"/>
      <c r="B3918" s="65"/>
      <c r="C3918" s="65"/>
      <c r="D3918" s="65"/>
      <c r="E3918" s="65"/>
      <c r="F3918" s="65"/>
      <c r="G3918" s="65"/>
      <c r="H3918" s="113"/>
    </row>
    <row r="3919" spans="1:8">
      <c r="A3919" s="65"/>
      <c r="B3919" s="65"/>
      <c r="C3919" s="65"/>
      <c r="D3919" s="65"/>
      <c r="E3919" s="65"/>
      <c r="F3919" s="65"/>
      <c r="G3919" s="65"/>
      <c r="H3919" s="113"/>
    </row>
    <row r="3920" spans="1:8">
      <c r="A3920" s="65"/>
      <c r="B3920" s="65"/>
      <c r="C3920" s="65"/>
      <c r="D3920" s="65"/>
      <c r="E3920" s="65"/>
      <c r="F3920" s="65"/>
      <c r="G3920" s="65"/>
      <c r="H3920" s="113"/>
    </row>
    <row r="3921" spans="1:8">
      <c r="A3921" s="65"/>
      <c r="B3921" s="65"/>
      <c r="C3921" s="65"/>
      <c r="D3921" s="65"/>
      <c r="E3921" s="65"/>
      <c r="F3921" s="65"/>
      <c r="G3921" s="65"/>
      <c r="H3921" s="113"/>
    </row>
    <row r="3922" spans="1:8">
      <c r="A3922" s="65"/>
      <c r="B3922" s="65"/>
      <c r="C3922" s="65"/>
      <c r="D3922" s="65"/>
      <c r="E3922" s="65"/>
      <c r="F3922" s="65"/>
      <c r="G3922" s="65"/>
      <c r="H3922" s="113"/>
    </row>
    <row r="3923" spans="1:8">
      <c r="A3923" s="65"/>
      <c r="B3923" s="65"/>
      <c r="C3923" s="65"/>
      <c r="D3923" s="65"/>
      <c r="E3923" s="65"/>
      <c r="F3923" s="65"/>
      <c r="G3923" s="65"/>
      <c r="H3923" s="113"/>
    </row>
    <row r="3924" spans="1:8">
      <c r="A3924" s="65"/>
      <c r="B3924" s="65"/>
      <c r="C3924" s="65"/>
      <c r="D3924" s="65"/>
      <c r="E3924" s="65"/>
      <c r="F3924" s="65"/>
      <c r="G3924" s="65"/>
      <c r="H3924" s="113"/>
    </row>
    <row r="3925" spans="1:8">
      <c r="A3925" s="65"/>
      <c r="B3925" s="65"/>
      <c r="C3925" s="65"/>
      <c r="D3925" s="65"/>
      <c r="E3925" s="65"/>
      <c r="F3925" s="65"/>
      <c r="G3925" s="65"/>
      <c r="H3925" s="113"/>
    </row>
    <row r="3926" spans="1:8">
      <c r="A3926" s="65"/>
      <c r="B3926" s="65"/>
      <c r="C3926" s="65"/>
      <c r="D3926" s="65"/>
      <c r="E3926" s="65"/>
      <c r="F3926" s="65"/>
      <c r="G3926" s="65"/>
      <c r="H3926" s="113"/>
    </row>
    <row r="3927" spans="1:8">
      <c r="A3927" s="65"/>
      <c r="B3927" s="65"/>
      <c r="C3927" s="65"/>
      <c r="D3927" s="65"/>
      <c r="E3927" s="65"/>
      <c r="F3927" s="65"/>
      <c r="G3927" s="65"/>
      <c r="H3927" s="113"/>
    </row>
    <row r="3928" spans="1:8">
      <c r="A3928" s="65"/>
      <c r="B3928" s="65"/>
      <c r="C3928" s="65"/>
      <c r="D3928" s="65"/>
      <c r="E3928" s="65"/>
      <c r="F3928" s="65"/>
      <c r="G3928" s="65"/>
      <c r="H3928" s="113"/>
    </row>
    <row r="3929" spans="1:8">
      <c r="A3929" s="65"/>
      <c r="B3929" s="65"/>
      <c r="C3929" s="65"/>
      <c r="D3929" s="65"/>
      <c r="E3929" s="65"/>
      <c r="F3929" s="65"/>
      <c r="G3929" s="65"/>
      <c r="H3929" s="113"/>
    </row>
    <row r="3930" spans="1:8">
      <c r="A3930" s="65"/>
      <c r="B3930" s="65"/>
      <c r="C3930" s="65"/>
      <c r="D3930" s="65"/>
      <c r="E3930" s="65"/>
      <c r="F3930" s="65"/>
      <c r="G3930" s="65"/>
      <c r="H3930" s="113"/>
    </row>
    <row r="3931" spans="1:8">
      <c r="A3931" s="65"/>
      <c r="B3931" s="65"/>
      <c r="C3931" s="65"/>
      <c r="D3931" s="65"/>
      <c r="E3931" s="65"/>
      <c r="F3931" s="65"/>
      <c r="G3931" s="65"/>
      <c r="H3931" s="113"/>
    </row>
    <row r="3932" spans="1:8">
      <c r="A3932" s="65"/>
      <c r="B3932" s="65"/>
      <c r="C3932" s="65"/>
      <c r="D3932" s="65"/>
      <c r="E3932" s="65"/>
      <c r="F3932" s="65"/>
      <c r="G3932" s="65"/>
      <c r="H3932" s="113"/>
    </row>
    <row r="3933" spans="1:8">
      <c r="A3933" s="65"/>
      <c r="B3933" s="65"/>
      <c r="C3933" s="65"/>
      <c r="D3933" s="65"/>
      <c r="E3933" s="65"/>
      <c r="F3933" s="65"/>
      <c r="G3933" s="65"/>
      <c r="H3933" s="113"/>
    </row>
    <row r="3934" spans="1:8">
      <c r="A3934" s="65"/>
      <c r="B3934" s="65"/>
      <c r="C3934" s="65"/>
      <c r="D3934" s="65"/>
      <c r="E3934" s="65"/>
      <c r="F3934" s="65"/>
      <c r="G3934" s="65"/>
      <c r="H3934" s="113"/>
    </row>
    <row r="3935" spans="1:8">
      <c r="A3935" s="65"/>
      <c r="B3935" s="65"/>
      <c r="C3935" s="65"/>
      <c r="D3935" s="65"/>
      <c r="E3935" s="65"/>
      <c r="F3935" s="65"/>
      <c r="G3935" s="65"/>
      <c r="H3935" s="113"/>
    </row>
    <row r="3936" spans="1:8">
      <c r="A3936" s="65"/>
      <c r="B3936" s="65"/>
      <c r="C3936" s="65"/>
      <c r="D3936" s="65"/>
      <c r="E3936" s="65"/>
      <c r="F3936" s="65"/>
      <c r="G3936" s="65"/>
      <c r="H3936" s="113"/>
    </row>
    <row r="3937" spans="1:8">
      <c r="A3937" s="65"/>
      <c r="B3937" s="65"/>
      <c r="C3937" s="65"/>
      <c r="D3937" s="65"/>
      <c r="E3937" s="65"/>
      <c r="F3937" s="65"/>
      <c r="G3937" s="65"/>
      <c r="H3937" s="113"/>
    </row>
    <row r="3938" spans="1:8">
      <c r="A3938" s="65"/>
      <c r="B3938" s="65"/>
      <c r="C3938" s="65"/>
      <c r="D3938" s="65"/>
      <c r="E3938" s="65"/>
      <c r="F3938" s="65"/>
      <c r="G3938" s="65"/>
      <c r="H3938" s="113"/>
    </row>
    <row r="3939" spans="1:8">
      <c r="A3939" s="65"/>
      <c r="B3939" s="65"/>
      <c r="C3939" s="65"/>
      <c r="D3939" s="65"/>
      <c r="E3939" s="65"/>
      <c r="F3939" s="65"/>
      <c r="G3939" s="65"/>
      <c r="H3939" s="113"/>
    </row>
    <row r="3940" spans="1:8">
      <c r="A3940" s="65"/>
      <c r="B3940" s="65"/>
      <c r="C3940" s="65"/>
      <c r="D3940" s="65"/>
      <c r="E3940" s="65"/>
      <c r="F3940" s="65"/>
      <c r="G3940" s="65"/>
      <c r="H3940" s="113"/>
    </row>
    <row r="3941" spans="1:8">
      <c r="A3941" s="65"/>
      <c r="B3941" s="65"/>
      <c r="C3941" s="65"/>
      <c r="D3941" s="65"/>
      <c r="E3941" s="65"/>
      <c r="F3941" s="65"/>
      <c r="G3941" s="65"/>
      <c r="H3941" s="113"/>
    </row>
    <row r="3942" spans="1:8">
      <c r="A3942" s="65"/>
      <c r="B3942" s="65"/>
      <c r="C3942" s="65"/>
      <c r="D3942" s="65"/>
      <c r="E3942" s="65"/>
      <c r="F3942" s="65"/>
      <c r="G3942" s="65"/>
      <c r="H3942" s="113"/>
    </row>
    <row r="3943" spans="1:8">
      <c r="A3943" s="65"/>
      <c r="B3943" s="65"/>
      <c r="C3943" s="65"/>
      <c r="D3943" s="65"/>
      <c r="E3943" s="65"/>
      <c r="F3943" s="65"/>
      <c r="G3943" s="65"/>
      <c r="H3943" s="113"/>
    </row>
    <row r="3944" spans="1:8">
      <c r="A3944" s="65"/>
      <c r="B3944" s="65"/>
      <c r="C3944" s="65"/>
      <c r="D3944" s="65"/>
      <c r="E3944" s="65"/>
      <c r="F3944" s="65"/>
      <c r="G3944" s="65"/>
      <c r="H3944" s="113"/>
    </row>
    <row r="3945" spans="1:8">
      <c r="A3945" s="65"/>
      <c r="B3945" s="65"/>
      <c r="C3945" s="65"/>
      <c r="D3945" s="65"/>
      <c r="E3945" s="65"/>
      <c r="F3945" s="65"/>
      <c r="G3945" s="65"/>
      <c r="H3945" s="113"/>
    </row>
    <row r="3946" spans="1:8">
      <c r="A3946" s="65"/>
      <c r="B3946" s="65"/>
      <c r="C3946" s="65"/>
      <c r="D3946" s="65"/>
      <c r="E3946" s="65"/>
      <c r="F3946" s="65"/>
      <c r="G3946" s="65"/>
      <c r="H3946" s="113"/>
    </row>
    <row r="3947" spans="1:8">
      <c r="A3947" s="65"/>
      <c r="B3947" s="65"/>
      <c r="C3947" s="65"/>
      <c r="D3947" s="65"/>
      <c r="E3947" s="65"/>
      <c r="F3947" s="65"/>
      <c r="G3947" s="65"/>
      <c r="H3947" s="113"/>
    </row>
    <row r="3948" spans="1:8">
      <c r="A3948" s="65"/>
      <c r="B3948" s="65"/>
      <c r="C3948" s="65"/>
      <c r="D3948" s="65"/>
      <c r="E3948" s="65"/>
      <c r="F3948" s="65"/>
      <c r="G3948" s="65"/>
      <c r="H3948" s="113"/>
    </row>
    <row r="3949" spans="1:8">
      <c r="A3949" s="65"/>
      <c r="B3949" s="65"/>
      <c r="C3949" s="65"/>
      <c r="D3949" s="65"/>
      <c r="E3949" s="65"/>
      <c r="F3949" s="65"/>
      <c r="G3949" s="65"/>
      <c r="H3949" s="113"/>
    </row>
    <row r="3950" spans="1:8">
      <c r="A3950" s="65"/>
      <c r="B3950" s="65"/>
      <c r="C3950" s="65"/>
      <c r="D3950" s="65"/>
      <c r="E3950" s="65"/>
      <c r="F3950" s="65"/>
      <c r="G3950" s="65"/>
      <c r="H3950" s="113"/>
    </row>
    <row r="3951" spans="1:8">
      <c r="A3951" s="65"/>
      <c r="B3951" s="65"/>
      <c r="C3951" s="65"/>
      <c r="D3951" s="65"/>
      <c r="E3951" s="65"/>
      <c r="F3951" s="65"/>
      <c r="G3951" s="65"/>
      <c r="H3951" s="113"/>
    </row>
    <row r="3952" spans="1:8">
      <c r="A3952" s="65"/>
      <c r="B3952" s="65"/>
      <c r="C3952" s="65"/>
      <c r="D3952" s="65"/>
      <c r="E3952" s="65"/>
      <c r="F3952" s="65"/>
      <c r="G3952" s="65"/>
      <c r="H3952" s="113"/>
    </row>
    <row r="3953" spans="1:8">
      <c r="A3953" s="65"/>
      <c r="B3953" s="65"/>
      <c r="C3953" s="65"/>
      <c r="D3953" s="65"/>
      <c r="E3953" s="65"/>
      <c r="F3953" s="65"/>
      <c r="G3953" s="65"/>
      <c r="H3953" s="113"/>
    </row>
    <row r="3954" spans="1:8">
      <c r="A3954" s="65"/>
      <c r="B3954" s="65"/>
      <c r="C3954" s="65"/>
      <c r="D3954" s="65"/>
      <c r="E3954" s="65"/>
      <c r="F3954" s="65"/>
      <c r="G3954" s="65"/>
      <c r="H3954" s="113"/>
    </row>
    <row r="3955" spans="1:8">
      <c r="A3955" s="65"/>
      <c r="B3955" s="65"/>
      <c r="C3955" s="65"/>
      <c r="D3955" s="65"/>
      <c r="E3955" s="65"/>
      <c r="F3955" s="65"/>
      <c r="G3955" s="65"/>
      <c r="H3955" s="113"/>
    </row>
    <row r="3956" spans="1:8">
      <c r="A3956" s="65"/>
      <c r="B3956" s="65"/>
      <c r="C3956" s="65"/>
      <c r="D3956" s="65"/>
      <c r="E3956" s="65"/>
      <c r="F3956" s="65"/>
      <c r="G3956" s="65"/>
      <c r="H3956" s="113"/>
    </row>
    <row r="3957" spans="1:8">
      <c r="A3957" s="65"/>
      <c r="B3957" s="65"/>
      <c r="C3957" s="65"/>
      <c r="D3957" s="65"/>
      <c r="E3957" s="65"/>
      <c r="F3957" s="65"/>
      <c r="G3957" s="65"/>
      <c r="H3957" s="113"/>
    </row>
    <row r="3958" spans="1:8">
      <c r="A3958" s="65"/>
      <c r="B3958" s="65"/>
      <c r="C3958" s="65"/>
      <c r="D3958" s="65"/>
      <c r="E3958" s="65"/>
      <c r="F3958" s="65"/>
      <c r="G3958" s="65"/>
      <c r="H3958" s="113"/>
    </row>
    <row r="3959" spans="1:8">
      <c r="A3959" s="65"/>
      <c r="B3959" s="65"/>
      <c r="C3959" s="65"/>
      <c r="D3959" s="65"/>
      <c r="E3959" s="65"/>
      <c r="F3959" s="65"/>
      <c r="G3959" s="65"/>
      <c r="H3959" s="113"/>
    </row>
    <row r="3960" spans="1:8">
      <c r="A3960" s="65"/>
      <c r="B3960" s="65"/>
      <c r="C3960" s="65"/>
      <c r="D3960" s="65"/>
      <c r="E3960" s="65"/>
      <c r="F3960" s="65"/>
      <c r="G3960" s="65"/>
      <c r="H3960" s="113"/>
    </row>
    <row r="3961" spans="1:8">
      <c r="A3961" s="65"/>
      <c r="B3961" s="65"/>
      <c r="C3961" s="65"/>
      <c r="D3961" s="65"/>
      <c r="E3961" s="65"/>
      <c r="F3961" s="65"/>
      <c r="G3961" s="65"/>
      <c r="H3961" s="113"/>
    </row>
    <row r="3962" spans="1:8">
      <c r="A3962" s="65"/>
      <c r="B3962" s="65"/>
      <c r="C3962" s="65"/>
      <c r="D3962" s="65"/>
      <c r="E3962" s="65"/>
      <c r="F3962" s="65"/>
      <c r="G3962" s="65"/>
      <c r="H3962" s="113"/>
    </row>
    <row r="3963" spans="1:8">
      <c r="A3963" s="65"/>
      <c r="B3963" s="65"/>
      <c r="C3963" s="65"/>
      <c r="D3963" s="65"/>
      <c r="E3963" s="65"/>
      <c r="F3963" s="65"/>
      <c r="G3963" s="65"/>
      <c r="H3963" s="113"/>
    </row>
    <row r="3964" spans="1:8">
      <c r="A3964" s="65"/>
      <c r="B3964" s="65"/>
      <c r="C3964" s="65"/>
      <c r="D3964" s="65"/>
      <c r="E3964" s="65"/>
      <c r="F3964" s="65"/>
      <c r="G3964" s="65"/>
      <c r="H3964" s="113"/>
    </row>
    <row r="3965" spans="1:8">
      <c r="A3965" s="65"/>
      <c r="B3965" s="65"/>
      <c r="C3965" s="65"/>
      <c r="D3965" s="65"/>
      <c r="E3965" s="65"/>
      <c r="F3965" s="65"/>
      <c r="G3965" s="65"/>
      <c r="H3965" s="113"/>
    </row>
    <row r="3966" spans="1:8">
      <c r="A3966" s="65"/>
      <c r="B3966" s="65"/>
      <c r="C3966" s="65"/>
      <c r="D3966" s="65"/>
      <c r="E3966" s="65"/>
      <c r="F3966" s="65"/>
      <c r="G3966" s="65"/>
      <c r="H3966" s="113"/>
    </row>
    <row r="3967" spans="1:8">
      <c r="A3967" s="65"/>
      <c r="B3967" s="65"/>
      <c r="C3967" s="65"/>
      <c r="D3967" s="65"/>
      <c r="E3967" s="65"/>
      <c r="F3967" s="65"/>
      <c r="G3967" s="65"/>
      <c r="H3967" s="113"/>
    </row>
    <row r="3968" spans="1:8">
      <c r="A3968" s="65"/>
      <c r="B3968" s="65"/>
      <c r="C3968" s="65"/>
      <c r="D3968" s="65"/>
      <c r="E3968" s="65"/>
      <c r="F3968" s="65"/>
      <c r="G3968" s="65"/>
      <c r="H3968" s="113"/>
    </row>
    <row r="3969" spans="1:8">
      <c r="A3969" s="65"/>
      <c r="B3969" s="65"/>
      <c r="C3969" s="65"/>
      <c r="D3969" s="65"/>
      <c r="E3969" s="65"/>
      <c r="F3969" s="65"/>
      <c r="G3969" s="65"/>
      <c r="H3969" s="113"/>
    </row>
    <row r="3970" spans="1:8">
      <c r="A3970" s="65"/>
      <c r="B3970" s="65"/>
      <c r="C3970" s="65"/>
      <c r="D3970" s="65"/>
      <c r="E3970" s="65"/>
      <c r="F3970" s="65"/>
      <c r="G3970" s="65"/>
      <c r="H3970" s="113"/>
    </row>
    <row r="3971" spans="1:8">
      <c r="A3971" s="65"/>
      <c r="B3971" s="65"/>
      <c r="C3971" s="65"/>
      <c r="D3971" s="65"/>
      <c r="E3971" s="65"/>
      <c r="F3971" s="65"/>
      <c r="G3971" s="65"/>
      <c r="H3971" s="113"/>
    </row>
    <row r="3972" spans="1:8">
      <c r="A3972" s="65"/>
      <c r="B3972" s="65"/>
      <c r="C3972" s="65"/>
      <c r="D3972" s="65"/>
      <c r="E3972" s="65"/>
      <c r="F3972" s="65"/>
      <c r="G3972" s="65"/>
      <c r="H3972" s="113"/>
    </row>
    <row r="3973" spans="1:8">
      <c r="A3973" s="65"/>
      <c r="B3973" s="65"/>
      <c r="C3973" s="65"/>
      <c r="D3973" s="65"/>
      <c r="E3973" s="65"/>
      <c r="F3973" s="65"/>
      <c r="G3973" s="65"/>
      <c r="H3973" s="113"/>
    </row>
    <row r="3974" spans="1:8">
      <c r="A3974" s="65"/>
      <c r="B3974" s="65"/>
      <c r="C3974" s="65"/>
      <c r="D3974" s="65"/>
      <c r="E3974" s="65"/>
      <c r="F3974" s="65"/>
      <c r="G3974" s="65"/>
      <c r="H3974" s="113"/>
    </row>
    <row r="3975" spans="1:8">
      <c r="A3975" s="65"/>
      <c r="B3975" s="65"/>
      <c r="C3975" s="65"/>
      <c r="D3975" s="65"/>
      <c r="E3975" s="65"/>
      <c r="F3975" s="65"/>
      <c r="G3975" s="65"/>
      <c r="H3975" s="113"/>
    </row>
    <row r="3976" spans="1:8">
      <c r="A3976" s="65"/>
      <c r="B3976" s="65"/>
      <c r="C3976" s="65"/>
      <c r="D3976" s="65"/>
      <c r="E3976" s="65"/>
      <c r="F3976" s="65"/>
      <c r="G3976" s="65"/>
      <c r="H3976" s="113"/>
    </row>
    <row r="3977" spans="1:8">
      <c r="A3977" s="65"/>
      <c r="B3977" s="65"/>
      <c r="C3977" s="65"/>
      <c r="D3977" s="65"/>
      <c r="E3977" s="65"/>
      <c r="F3977" s="65"/>
      <c r="G3977" s="65"/>
      <c r="H3977" s="113"/>
    </row>
    <row r="3978" spans="1:8">
      <c r="A3978" s="65"/>
      <c r="B3978" s="65"/>
      <c r="C3978" s="65"/>
      <c r="D3978" s="65"/>
      <c r="E3978" s="65"/>
      <c r="F3978" s="65"/>
      <c r="G3978" s="65"/>
      <c r="H3978" s="113"/>
    </row>
    <row r="3979" spans="1:8">
      <c r="A3979" s="65"/>
      <c r="B3979" s="65"/>
      <c r="C3979" s="65"/>
      <c r="D3979" s="65"/>
      <c r="E3979" s="65"/>
      <c r="F3979" s="65"/>
      <c r="G3979" s="65"/>
      <c r="H3979" s="113"/>
    </row>
    <row r="3980" spans="1:8">
      <c r="A3980" s="65"/>
      <c r="B3980" s="65"/>
      <c r="C3980" s="65"/>
      <c r="D3980" s="65"/>
      <c r="E3980" s="65"/>
      <c r="F3980" s="65"/>
      <c r="G3980" s="65"/>
      <c r="H3980" s="113"/>
    </row>
    <row r="3981" spans="1:8">
      <c r="A3981" s="65"/>
      <c r="B3981" s="65"/>
      <c r="C3981" s="65"/>
      <c r="D3981" s="65"/>
      <c r="E3981" s="65"/>
      <c r="F3981" s="65"/>
      <c r="G3981" s="65"/>
      <c r="H3981" s="113"/>
    </row>
    <row r="3982" spans="1:8">
      <c r="A3982" s="65"/>
      <c r="B3982" s="65"/>
      <c r="C3982" s="65"/>
      <c r="D3982" s="65"/>
      <c r="E3982" s="65"/>
      <c r="F3982" s="65"/>
      <c r="G3982" s="65"/>
      <c r="H3982" s="113"/>
    </row>
    <row r="3983" spans="1:8">
      <c r="A3983" s="65"/>
      <c r="B3983" s="65"/>
      <c r="C3983" s="65"/>
      <c r="D3983" s="65"/>
      <c r="E3983" s="65"/>
      <c r="F3983" s="65"/>
      <c r="G3983" s="65"/>
      <c r="H3983" s="113"/>
    </row>
    <row r="3984" spans="1:8">
      <c r="A3984" s="65"/>
      <c r="B3984" s="65"/>
      <c r="C3984" s="65"/>
      <c r="D3984" s="65"/>
      <c r="E3984" s="65"/>
      <c r="F3984" s="65"/>
      <c r="G3984" s="65"/>
      <c r="H3984" s="113"/>
    </row>
    <row r="3985" spans="1:8">
      <c r="A3985" s="65"/>
      <c r="B3985" s="65"/>
      <c r="C3985" s="65"/>
      <c r="D3985" s="65"/>
      <c r="E3985" s="65"/>
      <c r="F3985" s="65"/>
      <c r="G3985" s="65"/>
      <c r="H3985" s="113"/>
    </row>
    <row r="3986" spans="1:8">
      <c r="A3986" s="65"/>
      <c r="B3986" s="65"/>
      <c r="C3986" s="65"/>
      <c r="D3986" s="65"/>
      <c r="E3986" s="65"/>
      <c r="F3986" s="65"/>
      <c r="G3986" s="65"/>
      <c r="H3986" s="113"/>
    </row>
    <row r="3987" spans="1:8">
      <c r="A3987" s="65"/>
      <c r="B3987" s="65"/>
      <c r="C3987" s="65"/>
      <c r="D3987" s="65"/>
      <c r="E3987" s="65"/>
      <c r="F3987" s="65"/>
      <c r="G3987" s="65"/>
      <c r="H3987" s="113"/>
    </row>
    <row r="3988" spans="1:8">
      <c r="A3988" s="65"/>
      <c r="B3988" s="65"/>
      <c r="C3988" s="65"/>
      <c r="D3988" s="65"/>
      <c r="E3988" s="65"/>
      <c r="F3988" s="65"/>
      <c r="G3988" s="65"/>
      <c r="H3988" s="113"/>
    </row>
    <row r="3989" spans="1:8">
      <c r="A3989" s="65"/>
      <c r="B3989" s="65"/>
      <c r="C3989" s="65"/>
      <c r="D3989" s="65"/>
      <c r="E3989" s="65"/>
      <c r="F3989" s="65"/>
      <c r="G3989" s="65"/>
      <c r="H3989" s="113"/>
    </row>
    <row r="3990" spans="1:8">
      <c r="A3990" s="65"/>
      <c r="B3990" s="65"/>
      <c r="C3990" s="65"/>
      <c r="D3990" s="65"/>
      <c r="E3990" s="65"/>
      <c r="F3990" s="65"/>
      <c r="G3990" s="65"/>
      <c r="H3990" s="113"/>
    </row>
    <row r="3991" spans="1:8">
      <c r="A3991" s="65"/>
      <c r="B3991" s="65"/>
      <c r="C3991" s="65"/>
      <c r="D3991" s="65"/>
      <c r="E3991" s="65"/>
      <c r="F3991" s="65"/>
      <c r="G3991" s="65"/>
      <c r="H3991" s="113"/>
    </row>
    <row r="3992" spans="1:8">
      <c r="A3992" s="65"/>
      <c r="B3992" s="65"/>
      <c r="C3992" s="65"/>
      <c r="D3992" s="65"/>
      <c r="E3992" s="65"/>
      <c r="F3992" s="65"/>
      <c r="G3992" s="65"/>
      <c r="H3992" s="113"/>
    </row>
    <row r="3993" spans="1:8">
      <c r="A3993" s="65"/>
      <c r="B3993" s="65"/>
      <c r="C3993" s="65"/>
      <c r="D3993" s="65"/>
      <c r="E3993" s="65"/>
      <c r="F3993" s="65"/>
      <c r="G3993" s="65"/>
      <c r="H3993" s="113"/>
    </row>
    <row r="3994" spans="1:8">
      <c r="A3994" s="65"/>
      <c r="B3994" s="65"/>
      <c r="C3994" s="65"/>
      <c r="D3994" s="65"/>
      <c r="E3994" s="65"/>
      <c r="F3994" s="65"/>
      <c r="G3994" s="65"/>
      <c r="H3994" s="113"/>
    </row>
    <row r="3995" spans="1:8">
      <c r="A3995" s="65"/>
      <c r="B3995" s="65"/>
      <c r="C3995" s="65"/>
      <c r="D3995" s="65"/>
      <c r="E3995" s="65"/>
      <c r="F3995" s="65"/>
      <c r="G3995" s="65"/>
      <c r="H3995" s="113"/>
    </row>
    <row r="3996" spans="1:8">
      <c r="A3996" s="65"/>
      <c r="B3996" s="65"/>
      <c r="C3996" s="65"/>
      <c r="D3996" s="65"/>
      <c r="E3996" s="65"/>
      <c r="F3996" s="65"/>
      <c r="G3996" s="65"/>
      <c r="H3996" s="113"/>
    </row>
    <row r="3997" spans="1:8">
      <c r="A3997" s="65"/>
      <c r="B3997" s="65"/>
      <c r="C3997" s="65"/>
      <c r="D3997" s="65"/>
      <c r="E3997" s="65"/>
      <c r="F3997" s="65"/>
      <c r="G3997" s="65"/>
      <c r="H3997" s="113"/>
    </row>
    <row r="3998" spans="1:8">
      <c r="A3998" s="65"/>
      <c r="B3998" s="65"/>
      <c r="C3998" s="65"/>
      <c r="D3998" s="65"/>
      <c r="E3998" s="65"/>
      <c r="F3998" s="65"/>
      <c r="G3998" s="65"/>
      <c r="H3998" s="113"/>
    </row>
    <row r="3999" spans="1:8">
      <c r="A3999" s="65"/>
      <c r="B3999" s="65"/>
      <c r="C3999" s="65"/>
      <c r="D3999" s="65"/>
      <c r="E3999" s="65"/>
      <c r="F3999" s="65"/>
      <c r="G3999" s="65"/>
      <c r="H3999" s="113"/>
    </row>
    <row r="4000" spans="1:8">
      <c r="A4000" s="65"/>
      <c r="B4000" s="65"/>
      <c r="C4000" s="65"/>
      <c r="D4000" s="65"/>
      <c r="E4000" s="65"/>
      <c r="F4000" s="65"/>
      <c r="G4000" s="65"/>
      <c r="H4000" s="113"/>
    </row>
    <row r="4001" spans="1:8">
      <c r="A4001" s="65"/>
      <c r="B4001" s="65"/>
      <c r="C4001" s="65"/>
      <c r="D4001" s="65"/>
      <c r="E4001" s="65"/>
      <c r="F4001" s="65"/>
      <c r="G4001" s="65"/>
      <c r="H4001" s="113"/>
    </row>
    <row r="4002" spans="1:8">
      <c r="A4002" s="65"/>
      <c r="B4002" s="65"/>
      <c r="C4002" s="65"/>
      <c r="D4002" s="65"/>
      <c r="E4002" s="65"/>
      <c r="F4002" s="65"/>
      <c r="G4002" s="65"/>
      <c r="H4002" s="113"/>
    </row>
    <row r="4003" spans="1:8">
      <c r="A4003" s="65"/>
      <c r="B4003" s="65"/>
      <c r="C4003" s="65"/>
      <c r="D4003" s="65"/>
      <c r="E4003" s="65"/>
      <c r="F4003" s="65"/>
      <c r="G4003" s="65"/>
      <c r="H4003" s="113"/>
    </row>
    <row r="4004" spans="1:8">
      <c r="A4004" s="65"/>
      <c r="B4004" s="65"/>
      <c r="C4004" s="65"/>
      <c r="D4004" s="65"/>
      <c r="E4004" s="65"/>
      <c r="F4004" s="65"/>
      <c r="G4004" s="65"/>
      <c r="H4004" s="113"/>
    </row>
    <row r="4005" spans="1:8">
      <c r="A4005" s="65"/>
      <c r="B4005" s="65"/>
      <c r="C4005" s="65"/>
      <c r="D4005" s="65"/>
      <c r="E4005" s="65"/>
      <c r="F4005" s="65"/>
      <c r="G4005" s="65"/>
      <c r="H4005" s="113"/>
    </row>
    <row r="4006" spans="1:8">
      <c r="A4006" s="65"/>
      <c r="B4006" s="65"/>
      <c r="C4006" s="65"/>
      <c r="D4006" s="65"/>
      <c r="E4006" s="65"/>
      <c r="F4006" s="65"/>
      <c r="G4006" s="65"/>
      <c r="H4006" s="113"/>
    </row>
    <row r="4007" spans="1:8">
      <c r="A4007" s="65"/>
      <c r="B4007" s="65"/>
      <c r="C4007" s="65"/>
      <c r="D4007" s="65"/>
      <c r="E4007" s="65"/>
      <c r="F4007" s="65"/>
      <c r="G4007" s="65"/>
      <c r="H4007" s="113"/>
    </row>
    <row r="4008" spans="1:8">
      <c r="A4008" s="65"/>
      <c r="B4008" s="65"/>
      <c r="C4008" s="65"/>
      <c r="D4008" s="65"/>
      <c r="E4008" s="65"/>
      <c r="F4008" s="65"/>
      <c r="G4008" s="65"/>
      <c r="H4008" s="113"/>
    </row>
    <row r="4009" spans="1:8">
      <c r="A4009" s="65"/>
      <c r="B4009" s="65"/>
      <c r="C4009" s="65"/>
      <c r="D4009" s="65"/>
      <c r="E4009" s="65"/>
      <c r="F4009" s="65"/>
      <c r="G4009" s="65"/>
      <c r="H4009" s="113"/>
    </row>
    <row r="4010" spans="1:8">
      <c r="A4010" s="65"/>
      <c r="B4010" s="65"/>
      <c r="C4010" s="65"/>
      <c r="D4010" s="65"/>
      <c r="E4010" s="65"/>
      <c r="F4010" s="65"/>
      <c r="G4010" s="65"/>
      <c r="H4010" s="113"/>
    </row>
    <row r="4011" spans="1:8">
      <c r="A4011" s="65"/>
      <c r="B4011" s="65"/>
      <c r="C4011" s="65"/>
      <c r="D4011" s="65"/>
      <c r="E4011" s="65"/>
      <c r="F4011" s="65"/>
      <c r="G4011" s="65"/>
      <c r="H4011" s="113"/>
    </row>
    <row r="4012" spans="1:8">
      <c r="A4012" s="65"/>
      <c r="B4012" s="65"/>
      <c r="C4012" s="65"/>
      <c r="D4012" s="65"/>
      <c r="E4012" s="65"/>
      <c r="F4012" s="65"/>
      <c r="G4012" s="65"/>
      <c r="H4012" s="113"/>
    </row>
    <row r="4013" spans="1:8">
      <c r="A4013" s="65"/>
      <c r="B4013" s="65"/>
      <c r="C4013" s="65"/>
      <c r="D4013" s="65"/>
      <c r="E4013" s="65"/>
      <c r="F4013" s="65"/>
      <c r="G4013" s="65"/>
      <c r="H4013" s="113"/>
    </row>
    <row r="4014" spans="1:8">
      <c r="A4014" s="65"/>
      <c r="B4014" s="65"/>
      <c r="C4014" s="65"/>
      <c r="D4014" s="65"/>
      <c r="E4014" s="65"/>
      <c r="F4014" s="65"/>
      <c r="G4014" s="65"/>
      <c r="H4014" s="113"/>
    </row>
    <row r="4015" spans="1:8">
      <c r="A4015" s="65"/>
      <c r="B4015" s="65"/>
      <c r="C4015" s="65"/>
      <c r="D4015" s="65"/>
      <c r="E4015" s="65"/>
      <c r="F4015" s="65"/>
      <c r="G4015" s="65"/>
      <c r="H4015" s="113"/>
    </row>
    <row r="4016" spans="1:8">
      <c r="A4016" s="65"/>
      <c r="B4016" s="65"/>
      <c r="C4016" s="65"/>
      <c r="D4016" s="65"/>
      <c r="E4016" s="65"/>
      <c r="F4016" s="65"/>
      <c r="G4016" s="65"/>
      <c r="H4016" s="113"/>
    </row>
    <row r="4017" spans="1:8">
      <c r="A4017" s="65"/>
      <c r="B4017" s="65"/>
      <c r="C4017" s="65"/>
      <c r="D4017" s="65"/>
      <c r="E4017" s="65"/>
      <c r="F4017" s="65"/>
      <c r="G4017" s="65"/>
      <c r="H4017" s="113"/>
    </row>
    <row r="4018" spans="1:8">
      <c r="A4018" s="65"/>
      <c r="B4018" s="65"/>
      <c r="C4018" s="65"/>
      <c r="D4018" s="65"/>
      <c r="E4018" s="65"/>
      <c r="F4018" s="65"/>
      <c r="G4018" s="65"/>
      <c r="H4018" s="113"/>
    </row>
    <row r="4019" spans="1:8">
      <c r="A4019" s="65"/>
      <c r="B4019" s="65"/>
      <c r="C4019" s="65"/>
      <c r="D4019" s="65"/>
      <c r="E4019" s="65"/>
      <c r="F4019" s="65"/>
      <c r="G4019" s="65"/>
      <c r="H4019" s="113"/>
    </row>
    <row r="4020" spans="1:8">
      <c r="A4020" s="65"/>
      <c r="B4020" s="65"/>
      <c r="C4020" s="65"/>
      <c r="D4020" s="65"/>
      <c r="E4020" s="65"/>
      <c r="F4020" s="65"/>
      <c r="G4020" s="65"/>
      <c r="H4020" s="113"/>
    </row>
    <row r="4021" spans="1:8">
      <c r="A4021" s="65"/>
      <c r="B4021" s="65"/>
      <c r="C4021" s="65"/>
      <c r="D4021" s="65"/>
      <c r="E4021" s="65"/>
      <c r="F4021" s="65"/>
      <c r="G4021" s="65"/>
      <c r="H4021" s="113"/>
    </row>
    <row r="4022" spans="1:8">
      <c r="A4022" s="65"/>
      <c r="B4022" s="65"/>
      <c r="C4022" s="65"/>
      <c r="D4022" s="65"/>
      <c r="E4022" s="65"/>
      <c r="F4022" s="65"/>
      <c r="G4022" s="65"/>
      <c r="H4022" s="113"/>
    </row>
    <row r="4023" spans="1:8">
      <c r="A4023" s="65"/>
      <c r="B4023" s="65"/>
      <c r="C4023" s="65"/>
      <c r="D4023" s="65"/>
      <c r="E4023" s="65"/>
      <c r="F4023" s="65"/>
      <c r="G4023" s="65"/>
      <c r="H4023" s="113"/>
    </row>
    <row r="4024" spans="1:8">
      <c r="A4024" s="65"/>
      <c r="B4024" s="65"/>
      <c r="C4024" s="65"/>
      <c r="D4024" s="65"/>
      <c r="E4024" s="65"/>
      <c r="F4024" s="65"/>
      <c r="G4024" s="65"/>
      <c r="H4024" s="113"/>
    </row>
    <row r="4025" spans="1:8">
      <c r="A4025" s="65"/>
      <c r="B4025" s="65"/>
      <c r="C4025" s="65"/>
      <c r="D4025" s="65"/>
      <c r="E4025" s="65"/>
      <c r="F4025" s="65"/>
      <c r="G4025" s="65"/>
      <c r="H4025" s="113"/>
    </row>
    <row r="4026" spans="1:8">
      <c r="A4026" s="65"/>
      <c r="B4026" s="65"/>
      <c r="C4026" s="65"/>
      <c r="D4026" s="65"/>
      <c r="E4026" s="65"/>
      <c r="F4026" s="65"/>
      <c r="G4026" s="65"/>
      <c r="H4026" s="113"/>
    </row>
    <row r="4027" spans="1:8">
      <c r="A4027" s="65"/>
      <c r="B4027" s="65"/>
      <c r="C4027" s="65"/>
      <c r="D4027" s="65"/>
      <c r="E4027" s="65"/>
      <c r="F4027" s="65"/>
      <c r="G4027" s="65"/>
      <c r="H4027" s="113"/>
    </row>
    <row r="4028" spans="1:8">
      <c r="A4028" s="65"/>
      <c r="B4028" s="65"/>
      <c r="C4028" s="65"/>
      <c r="D4028" s="65"/>
      <c r="E4028" s="65"/>
      <c r="F4028" s="65"/>
      <c r="G4028" s="65"/>
      <c r="H4028" s="113"/>
    </row>
    <row r="4029" spans="1:8">
      <c r="A4029" s="65"/>
      <c r="B4029" s="65"/>
      <c r="C4029" s="65"/>
      <c r="D4029" s="65"/>
      <c r="E4029" s="65"/>
      <c r="F4029" s="65"/>
      <c r="G4029" s="65"/>
      <c r="H4029" s="113"/>
    </row>
    <row r="4030" spans="1:8">
      <c r="A4030" s="65"/>
      <c r="B4030" s="65"/>
      <c r="C4030" s="65"/>
      <c r="D4030" s="65"/>
      <c r="E4030" s="65"/>
      <c r="F4030" s="65"/>
      <c r="G4030" s="65"/>
      <c r="H4030" s="113"/>
    </row>
    <row r="4031" spans="1:8">
      <c r="A4031" s="65"/>
      <c r="B4031" s="65"/>
      <c r="C4031" s="65"/>
      <c r="D4031" s="65"/>
      <c r="E4031" s="65"/>
      <c r="F4031" s="65"/>
      <c r="G4031" s="65"/>
      <c r="H4031" s="113"/>
    </row>
    <row r="4032" spans="1:8">
      <c r="A4032" s="65"/>
      <c r="B4032" s="65"/>
      <c r="C4032" s="65"/>
      <c r="D4032" s="65"/>
      <c r="E4032" s="65"/>
      <c r="F4032" s="65"/>
      <c r="G4032" s="65"/>
      <c r="H4032" s="113"/>
    </row>
    <row r="4033" spans="1:8">
      <c r="A4033" s="65"/>
      <c r="B4033" s="65"/>
      <c r="C4033" s="65"/>
      <c r="D4033" s="65"/>
      <c r="E4033" s="65"/>
      <c r="F4033" s="65"/>
      <c r="G4033" s="65"/>
      <c r="H4033" s="113"/>
    </row>
    <row r="4034" spans="1:8">
      <c r="A4034" s="65"/>
      <c r="B4034" s="65"/>
      <c r="C4034" s="65"/>
      <c r="D4034" s="65"/>
      <c r="E4034" s="65"/>
      <c r="F4034" s="65"/>
      <c r="G4034" s="65"/>
      <c r="H4034" s="113"/>
    </row>
    <row r="4035" spans="1:8">
      <c r="A4035" s="65"/>
      <c r="B4035" s="65"/>
      <c r="C4035" s="65"/>
      <c r="D4035" s="65"/>
      <c r="E4035" s="65"/>
      <c r="F4035" s="65"/>
      <c r="G4035" s="65"/>
      <c r="H4035" s="113"/>
    </row>
    <row r="4036" spans="1:8">
      <c r="A4036" s="65"/>
      <c r="B4036" s="65"/>
      <c r="C4036" s="65"/>
      <c r="D4036" s="65"/>
      <c r="E4036" s="65"/>
      <c r="F4036" s="65"/>
      <c r="G4036" s="65"/>
      <c r="H4036" s="113"/>
    </row>
    <row r="4037" spans="1:8">
      <c r="A4037" s="65"/>
      <c r="B4037" s="65"/>
      <c r="C4037" s="65"/>
      <c r="D4037" s="65"/>
      <c r="E4037" s="65"/>
      <c r="F4037" s="65"/>
      <c r="G4037" s="65"/>
      <c r="H4037" s="113"/>
    </row>
    <row r="4038" spans="1:8">
      <c r="A4038" s="65"/>
      <c r="B4038" s="65"/>
      <c r="C4038" s="65"/>
      <c r="D4038" s="65"/>
      <c r="E4038" s="65"/>
      <c r="F4038" s="65"/>
      <c r="G4038" s="65"/>
      <c r="H4038" s="113"/>
    </row>
    <row r="4039" spans="1:8">
      <c r="A4039" s="65"/>
      <c r="B4039" s="65"/>
      <c r="C4039" s="65"/>
      <c r="D4039" s="65"/>
      <c r="E4039" s="65"/>
      <c r="F4039" s="65"/>
      <c r="G4039" s="65"/>
      <c r="H4039" s="113"/>
    </row>
    <row r="4040" spans="1:8">
      <c r="A4040" s="65"/>
      <c r="B4040" s="65"/>
      <c r="C4040" s="65"/>
      <c r="D4040" s="65"/>
      <c r="E4040" s="65"/>
      <c r="F4040" s="65"/>
      <c r="G4040" s="65"/>
      <c r="H4040" s="113"/>
    </row>
    <row r="4041" spans="1:8">
      <c r="A4041" s="65"/>
      <c r="B4041" s="65"/>
      <c r="C4041" s="65"/>
      <c r="D4041" s="65"/>
      <c r="E4041" s="65"/>
      <c r="F4041" s="65"/>
      <c r="G4041" s="65"/>
      <c r="H4041" s="113"/>
    </row>
    <row r="4042" spans="1:8">
      <c r="A4042" s="65"/>
      <c r="B4042" s="65"/>
      <c r="C4042" s="65"/>
      <c r="D4042" s="65"/>
      <c r="E4042" s="65"/>
      <c r="F4042" s="65"/>
      <c r="G4042" s="65"/>
      <c r="H4042" s="113"/>
    </row>
    <row r="4043" spans="1:8">
      <c r="A4043" s="65"/>
      <c r="B4043" s="65"/>
      <c r="C4043" s="65"/>
      <c r="D4043" s="65"/>
      <c r="E4043" s="65"/>
      <c r="F4043" s="65"/>
      <c r="G4043" s="65"/>
      <c r="H4043" s="113"/>
    </row>
    <row r="4044" spans="1:8">
      <c r="A4044" s="65"/>
      <c r="B4044" s="65"/>
      <c r="C4044" s="65"/>
      <c r="D4044" s="65"/>
      <c r="E4044" s="65"/>
      <c r="F4044" s="65"/>
      <c r="G4044" s="65"/>
      <c r="H4044" s="113"/>
    </row>
    <row r="4045" spans="1:8">
      <c r="A4045" s="65"/>
      <c r="B4045" s="65"/>
      <c r="C4045" s="65"/>
      <c r="D4045" s="65"/>
      <c r="E4045" s="65"/>
      <c r="F4045" s="65"/>
      <c r="G4045" s="65"/>
      <c r="H4045" s="113"/>
    </row>
    <row r="4046" spans="1:8">
      <c r="A4046" s="65"/>
      <c r="B4046" s="65"/>
      <c r="C4046" s="65"/>
      <c r="D4046" s="65"/>
      <c r="E4046" s="65"/>
      <c r="F4046" s="65"/>
      <c r="G4046" s="65"/>
      <c r="H4046" s="113"/>
    </row>
    <row r="4047" spans="1:8">
      <c r="A4047" s="65"/>
      <c r="B4047" s="65"/>
      <c r="C4047" s="65"/>
      <c r="D4047" s="65"/>
      <c r="E4047" s="65"/>
      <c r="F4047" s="65"/>
      <c r="G4047" s="65"/>
      <c r="H4047" s="113"/>
    </row>
    <row r="4048" spans="1:8">
      <c r="A4048" s="65"/>
      <c r="B4048" s="65"/>
      <c r="C4048" s="65"/>
      <c r="D4048" s="65"/>
      <c r="E4048" s="65"/>
      <c r="F4048" s="65"/>
      <c r="G4048" s="65"/>
      <c r="H4048" s="113"/>
    </row>
    <row r="4049" spans="1:8">
      <c r="A4049" s="65"/>
      <c r="B4049" s="65"/>
      <c r="C4049" s="65"/>
      <c r="D4049" s="65"/>
      <c r="E4049" s="65"/>
      <c r="F4049" s="65"/>
      <c r="G4049" s="65"/>
      <c r="H4049" s="113"/>
    </row>
    <row r="4050" spans="1:8">
      <c r="A4050" s="65"/>
      <c r="B4050" s="65"/>
      <c r="C4050" s="65"/>
      <c r="D4050" s="65"/>
      <c r="E4050" s="65"/>
      <c r="F4050" s="65"/>
      <c r="G4050" s="65"/>
      <c r="H4050" s="113"/>
    </row>
    <row r="4051" spans="1:8">
      <c r="A4051" s="65"/>
      <c r="B4051" s="65"/>
      <c r="C4051" s="65"/>
      <c r="D4051" s="65"/>
      <c r="E4051" s="65"/>
      <c r="F4051" s="65"/>
      <c r="G4051" s="65"/>
      <c r="H4051" s="113"/>
    </row>
    <row r="4052" spans="1:8">
      <c r="A4052" s="65"/>
      <c r="B4052" s="65"/>
      <c r="C4052" s="65"/>
      <c r="D4052" s="65"/>
      <c r="E4052" s="65"/>
      <c r="F4052" s="65"/>
      <c r="G4052" s="65"/>
      <c r="H4052" s="113"/>
    </row>
    <row r="4053" spans="1:8">
      <c r="A4053" s="65"/>
      <c r="B4053" s="65"/>
      <c r="C4053" s="65"/>
      <c r="D4053" s="65"/>
      <c r="E4053" s="65"/>
      <c r="F4053" s="65"/>
      <c r="G4053" s="65"/>
      <c r="H4053" s="113"/>
    </row>
    <row r="4054" spans="1:8">
      <c r="A4054" s="65"/>
      <c r="B4054" s="65"/>
      <c r="C4054" s="65"/>
      <c r="D4054" s="65"/>
      <c r="E4054" s="65"/>
      <c r="F4054" s="65"/>
      <c r="G4054" s="65"/>
      <c r="H4054" s="113"/>
    </row>
    <row r="4055" spans="1:8">
      <c r="A4055" s="65"/>
      <c r="B4055" s="65"/>
      <c r="C4055" s="65"/>
      <c r="D4055" s="65"/>
      <c r="E4055" s="65"/>
      <c r="F4055" s="65"/>
      <c r="G4055" s="65"/>
      <c r="H4055" s="113"/>
    </row>
    <row r="4056" spans="1:8">
      <c r="A4056" s="65"/>
      <c r="B4056" s="65"/>
      <c r="C4056" s="65"/>
      <c r="D4056" s="65"/>
      <c r="E4056" s="65"/>
      <c r="F4056" s="65"/>
      <c r="G4056" s="65"/>
      <c r="H4056" s="113"/>
    </row>
    <row r="4057" spans="1:8">
      <c r="A4057" s="65"/>
      <c r="B4057" s="65"/>
      <c r="C4057" s="65"/>
      <c r="D4057" s="65"/>
      <c r="E4057" s="65"/>
      <c r="F4057" s="65"/>
      <c r="G4057" s="65"/>
      <c r="H4057" s="113"/>
    </row>
    <row r="4058" spans="1:8">
      <c r="A4058" s="65"/>
      <c r="B4058" s="65"/>
      <c r="C4058" s="65"/>
      <c r="D4058" s="65"/>
      <c r="E4058" s="65"/>
      <c r="F4058" s="65"/>
      <c r="G4058" s="65"/>
      <c r="H4058" s="113"/>
    </row>
    <row r="4059" spans="1:8">
      <c r="A4059" s="65"/>
      <c r="B4059" s="65"/>
      <c r="C4059" s="65"/>
      <c r="D4059" s="65"/>
      <c r="E4059" s="65"/>
      <c r="F4059" s="65"/>
      <c r="G4059" s="65"/>
      <c r="H4059" s="113"/>
    </row>
    <row r="4060" spans="1:8">
      <c r="A4060" s="65"/>
      <c r="B4060" s="65"/>
      <c r="C4060" s="65"/>
      <c r="D4060" s="65"/>
      <c r="E4060" s="65"/>
      <c r="F4060" s="65"/>
      <c r="G4060" s="65"/>
      <c r="H4060" s="113"/>
    </row>
    <row r="4061" spans="1:8">
      <c r="A4061" s="65"/>
      <c r="B4061" s="65"/>
      <c r="C4061" s="65"/>
      <c r="D4061" s="65"/>
      <c r="E4061" s="65"/>
      <c r="F4061" s="65"/>
      <c r="G4061" s="65"/>
      <c r="H4061" s="113"/>
    </row>
    <row r="4062" spans="1:8">
      <c r="A4062" s="65"/>
      <c r="B4062" s="65"/>
      <c r="C4062" s="65"/>
      <c r="D4062" s="65"/>
      <c r="E4062" s="65"/>
      <c r="F4062" s="65"/>
      <c r="G4062" s="65"/>
      <c r="H4062" s="113"/>
    </row>
    <row r="4063" spans="1:8">
      <c r="A4063" s="65"/>
      <c r="B4063" s="65"/>
      <c r="C4063" s="65"/>
      <c r="D4063" s="65"/>
      <c r="E4063" s="65"/>
      <c r="F4063" s="65"/>
      <c r="G4063" s="65"/>
      <c r="H4063" s="113"/>
    </row>
    <row r="4064" spans="1:8">
      <c r="A4064" s="65"/>
      <c r="B4064" s="65"/>
      <c r="C4064" s="65"/>
      <c r="D4064" s="65"/>
      <c r="E4064" s="65"/>
      <c r="F4064" s="65"/>
      <c r="G4064" s="65"/>
      <c r="H4064" s="113"/>
    </row>
    <row r="4065" spans="1:8">
      <c r="A4065" s="65"/>
      <c r="B4065" s="65"/>
      <c r="C4065" s="65"/>
      <c r="D4065" s="65"/>
      <c r="E4065" s="65"/>
      <c r="F4065" s="65"/>
      <c r="G4065" s="65"/>
      <c r="H4065" s="113"/>
    </row>
    <row r="4066" spans="1:8">
      <c r="A4066" s="65"/>
      <c r="B4066" s="65"/>
      <c r="C4066" s="65"/>
      <c r="D4066" s="65"/>
      <c r="E4066" s="65"/>
      <c r="F4066" s="65"/>
      <c r="G4066" s="65"/>
      <c r="H4066" s="113"/>
    </row>
    <row r="4067" spans="1:8">
      <c r="A4067" s="65"/>
      <c r="B4067" s="65"/>
      <c r="C4067" s="65"/>
      <c r="D4067" s="65"/>
      <c r="E4067" s="65"/>
      <c r="F4067" s="65"/>
      <c r="G4067" s="65"/>
      <c r="H4067" s="113"/>
    </row>
    <row r="4068" spans="1:8">
      <c r="A4068" s="65"/>
      <c r="B4068" s="65"/>
      <c r="C4068" s="65"/>
      <c r="D4068" s="65"/>
      <c r="E4068" s="65"/>
      <c r="F4068" s="65"/>
      <c r="G4068" s="65"/>
      <c r="H4068" s="113"/>
    </row>
    <row r="4069" spans="1:8">
      <c r="A4069" s="65"/>
      <c r="B4069" s="65"/>
      <c r="C4069" s="65"/>
      <c r="D4069" s="65"/>
      <c r="E4069" s="65"/>
      <c r="F4069" s="65"/>
      <c r="G4069" s="65"/>
      <c r="H4069" s="113"/>
    </row>
    <row r="4070" spans="1:8">
      <c r="A4070" s="65"/>
      <c r="B4070" s="65"/>
      <c r="C4070" s="65"/>
      <c r="D4070" s="65"/>
      <c r="E4070" s="65"/>
      <c r="F4070" s="65"/>
      <c r="G4070" s="65"/>
      <c r="H4070" s="113"/>
    </row>
    <row r="4071" spans="1:8">
      <c r="A4071" s="65"/>
      <c r="B4071" s="65"/>
      <c r="C4071" s="65"/>
      <c r="D4071" s="65"/>
      <c r="E4071" s="65"/>
      <c r="F4071" s="65"/>
      <c r="G4071" s="65"/>
      <c r="H4071" s="113"/>
    </row>
    <row r="4072" spans="1:8">
      <c r="A4072" s="65"/>
      <c r="B4072" s="65"/>
      <c r="C4072" s="65"/>
      <c r="D4072" s="65"/>
      <c r="E4072" s="65"/>
      <c r="F4072" s="65"/>
      <c r="G4072" s="65"/>
      <c r="H4072" s="113"/>
    </row>
    <row r="4073" spans="1:8">
      <c r="A4073" s="65"/>
      <c r="B4073" s="65"/>
      <c r="C4073" s="65"/>
      <c r="D4073" s="65"/>
      <c r="E4073" s="65"/>
      <c r="F4073" s="65"/>
      <c r="G4073" s="65"/>
      <c r="H4073" s="113"/>
    </row>
    <row r="4074" spans="1:8">
      <c r="A4074" s="65"/>
      <c r="B4074" s="65"/>
      <c r="C4074" s="65"/>
      <c r="D4074" s="65"/>
      <c r="E4074" s="65"/>
      <c r="F4074" s="65"/>
      <c r="G4074" s="65"/>
      <c r="H4074" s="113"/>
    </row>
    <row r="4075" spans="1:8">
      <c r="A4075" s="65"/>
      <c r="B4075" s="65"/>
      <c r="C4075" s="65"/>
      <c r="D4075" s="65"/>
      <c r="E4075" s="65"/>
      <c r="F4075" s="65"/>
      <c r="G4075" s="65"/>
      <c r="H4075" s="113"/>
    </row>
    <row r="4076" spans="1:8">
      <c r="A4076" s="65"/>
      <c r="B4076" s="65"/>
      <c r="C4076" s="65"/>
      <c r="D4076" s="65"/>
      <c r="E4076" s="65"/>
      <c r="F4076" s="65"/>
      <c r="G4076" s="65"/>
      <c r="H4076" s="113"/>
    </row>
    <row r="4077" spans="1:8">
      <c r="A4077" s="65"/>
      <c r="B4077" s="65"/>
      <c r="C4077" s="65"/>
      <c r="D4077" s="65"/>
      <c r="E4077" s="65"/>
      <c r="F4077" s="65"/>
      <c r="G4077" s="65"/>
      <c r="H4077" s="113"/>
    </row>
    <row r="4078" spans="1:8">
      <c r="A4078" s="65"/>
      <c r="B4078" s="65"/>
      <c r="C4078" s="65"/>
      <c r="D4078" s="65"/>
      <c r="E4078" s="65"/>
      <c r="F4078" s="65"/>
      <c r="G4078" s="65"/>
      <c r="H4078" s="113"/>
    </row>
    <row r="4079" spans="1:8">
      <c r="A4079" s="65"/>
      <c r="B4079" s="65"/>
      <c r="C4079" s="65"/>
      <c r="D4079" s="65"/>
      <c r="E4079" s="65"/>
      <c r="F4079" s="65"/>
      <c r="G4079" s="65"/>
      <c r="H4079" s="113"/>
    </row>
    <row r="4080" spans="1:8">
      <c r="A4080" s="65"/>
      <c r="B4080" s="65"/>
      <c r="C4080" s="65"/>
      <c r="D4080" s="65"/>
      <c r="E4080" s="65"/>
      <c r="F4080" s="65"/>
      <c r="G4080" s="65"/>
      <c r="H4080" s="113"/>
    </row>
    <row r="4081" spans="1:8">
      <c r="A4081" s="65"/>
      <c r="B4081" s="65"/>
      <c r="C4081" s="65"/>
      <c r="D4081" s="65"/>
      <c r="E4081" s="65"/>
      <c r="F4081" s="65"/>
      <c r="G4081" s="65"/>
      <c r="H4081" s="113"/>
    </row>
    <row r="4082" spans="1:8">
      <c r="A4082" s="65"/>
      <c r="B4082" s="65"/>
      <c r="C4082" s="65"/>
      <c r="D4082" s="65"/>
      <c r="E4082" s="65"/>
      <c r="F4082" s="65"/>
      <c r="G4082" s="65"/>
      <c r="H4082" s="113"/>
    </row>
    <row r="4083" spans="1:8">
      <c r="A4083" s="65"/>
      <c r="B4083" s="65"/>
      <c r="C4083" s="65"/>
      <c r="D4083" s="65"/>
      <c r="E4083" s="65"/>
      <c r="F4083" s="65"/>
      <c r="G4083" s="65"/>
      <c r="H4083" s="113"/>
    </row>
    <row r="4084" spans="1:8">
      <c r="A4084" s="65"/>
      <c r="B4084" s="65"/>
      <c r="C4084" s="65"/>
      <c r="D4084" s="65"/>
      <c r="E4084" s="65"/>
      <c r="F4084" s="65"/>
      <c r="G4084" s="65"/>
      <c r="H4084" s="113"/>
    </row>
    <row r="4085" spans="1:8">
      <c r="A4085" s="65"/>
      <c r="B4085" s="65"/>
      <c r="C4085" s="65"/>
      <c r="D4085" s="65"/>
      <c r="E4085" s="65"/>
      <c r="F4085" s="65"/>
      <c r="G4085" s="65"/>
      <c r="H4085" s="113"/>
    </row>
    <row r="4086" spans="1:8">
      <c r="A4086" s="65"/>
      <c r="B4086" s="65"/>
      <c r="C4086" s="65"/>
      <c r="D4086" s="65"/>
      <c r="E4086" s="65"/>
      <c r="F4086" s="65"/>
      <c r="G4086" s="65"/>
      <c r="H4086" s="113"/>
    </row>
    <row r="4087" spans="1:8">
      <c r="A4087" s="65"/>
      <c r="B4087" s="65"/>
      <c r="C4087" s="65"/>
      <c r="D4087" s="65"/>
      <c r="E4087" s="65"/>
      <c r="F4087" s="65"/>
      <c r="G4087" s="65"/>
      <c r="H4087" s="113"/>
    </row>
    <row r="4088" spans="1:8">
      <c r="A4088" s="65"/>
      <c r="B4088" s="65"/>
      <c r="C4088" s="65"/>
      <c r="D4088" s="65"/>
      <c r="E4088" s="65"/>
      <c r="F4088" s="65"/>
      <c r="G4088" s="65"/>
      <c r="H4088" s="113"/>
    </row>
    <row r="4089" spans="1:8">
      <c r="A4089" s="65"/>
      <c r="B4089" s="65"/>
      <c r="C4089" s="65"/>
      <c r="D4089" s="65"/>
      <c r="E4089" s="65"/>
      <c r="F4089" s="65"/>
      <c r="G4089" s="65"/>
      <c r="H4089" s="113"/>
    </row>
    <row r="4090" spans="1:8">
      <c r="A4090" s="65"/>
      <c r="B4090" s="65"/>
      <c r="C4090" s="65"/>
      <c r="D4090" s="65"/>
      <c r="E4090" s="65"/>
      <c r="F4090" s="65"/>
      <c r="G4090" s="65"/>
      <c r="H4090" s="113"/>
    </row>
    <row r="4091" spans="1:8">
      <c r="A4091" s="65"/>
      <c r="B4091" s="65"/>
      <c r="C4091" s="65"/>
      <c r="D4091" s="65"/>
      <c r="E4091" s="65"/>
      <c r="F4091" s="65"/>
      <c r="G4091" s="65"/>
      <c r="H4091" s="113"/>
    </row>
    <row r="4092" spans="1:8">
      <c r="A4092" s="65"/>
      <c r="B4092" s="65"/>
      <c r="C4092" s="65"/>
      <c r="D4092" s="65"/>
      <c r="E4092" s="65"/>
      <c r="F4092" s="65"/>
      <c r="G4092" s="65"/>
      <c r="H4092" s="113"/>
    </row>
    <row r="4093" spans="1:8">
      <c r="A4093" s="65"/>
      <c r="B4093" s="65"/>
      <c r="C4093" s="65"/>
      <c r="D4093" s="65"/>
      <c r="E4093" s="65"/>
      <c r="F4093" s="65"/>
      <c r="G4093" s="65"/>
      <c r="H4093" s="113"/>
    </row>
    <row r="4094" spans="1:8">
      <c r="A4094" s="65"/>
      <c r="B4094" s="65"/>
      <c r="C4094" s="65"/>
      <c r="D4094" s="65"/>
      <c r="E4094" s="65"/>
      <c r="F4094" s="65"/>
      <c r="G4094" s="65"/>
      <c r="H4094" s="113"/>
    </row>
    <row r="4095" spans="1:8">
      <c r="A4095" s="65"/>
      <c r="B4095" s="65"/>
      <c r="C4095" s="65"/>
      <c r="D4095" s="65"/>
      <c r="E4095" s="65"/>
      <c r="F4095" s="65"/>
      <c r="G4095" s="65"/>
      <c r="H4095" s="113"/>
    </row>
    <row r="4096" spans="1:8">
      <c r="A4096" s="65"/>
      <c r="B4096" s="65"/>
      <c r="C4096" s="65"/>
      <c r="D4096" s="65"/>
      <c r="E4096" s="65"/>
      <c r="F4096" s="65"/>
      <c r="G4096" s="65"/>
      <c r="H4096" s="113"/>
    </row>
    <row r="4097" spans="1:8">
      <c r="A4097" s="65"/>
      <c r="B4097" s="65"/>
      <c r="C4097" s="65"/>
      <c r="D4097" s="65"/>
      <c r="E4097" s="65"/>
      <c r="F4097" s="65"/>
      <c r="G4097" s="65"/>
      <c r="H4097" s="113"/>
    </row>
    <row r="4098" spans="1:8">
      <c r="A4098" s="65"/>
      <c r="B4098" s="65"/>
      <c r="C4098" s="65"/>
      <c r="D4098" s="65"/>
      <c r="E4098" s="65"/>
      <c r="F4098" s="65"/>
      <c r="G4098" s="65"/>
      <c r="H4098" s="113"/>
    </row>
    <row r="4099" spans="1:8">
      <c r="A4099" s="65"/>
      <c r="B4099" s="65"/>
      <c r="C4099" s="65"/>
      <c r="D4099" s="65"/>
      <c r="E4099" s="65"/>
      <c r="F4099" s="65"/>
      <c r="G4099" s="65"/>
      <c r="H4099" s="113"/>
    </row>
    <row r="4100" spans="1:8">
      <c r="A4100" s="65"/>
      <c r="B4100" s="65"/>
      <c r="C4100" s="65"/>
      <c r="D4100" s="65"/>
      <c r="E4100" s="65"/>
      <c r="F4100" s="65"/>
      <c r="G4100" s="65"/>
      <c r="H4100" s="113"/>
    </row>
    <row r="4101" spans="1:8">
      <c r="A4101" s="65"/>
      <c r="B4101" s="65"/>
      <c r="C4101" s="65"/>
      <c r="D4101" s="65"/>
      <c r="E4101" s="65"/>
      <c r="F4101" s="65"/>
      <c r="G4101" s="65"/>
      <c r="H4101" s="113"/>
    </row>
    <row r="4102" spans="1:8">
      <c r="A4102" s="65"/>
      <c r="B4102" s="65"/>
      <c r="C4102" s="65"/>
      <c r="D4102" s="65"/>
      <c r="E4102" s="65"/>
      <c r="F4102" s="65"/>
      <c r="G4102" s="65"/>
      <c r="H4102" s="113"/>
    </row>
    <row r="4103" spans="1:8">
      <c r="A4103" s="65"/>
      <c r="B4103" s="65"/>
      <c r="C4103" s="65"/>
      <c r="D4103" s="65"/>
      <c r="E4103" s="65"/>
      <c r="F4103" s="65"/>
      <c r="G4103" s="65"/>
      <c r="H4103" s="113"/>
    </row>
    <row r="4104" spans="1:8">
      <c r="A4104" s="65"/>
      <c r="B4104" s="65"/>
      <c r="C4104" s="65"/>
      <c r="D4104" s="65"/>
      <c r="E4104" s="65"/>
      <c r="F4104" s="65"/>
      <c r="G4104" s="65"/>
      <c r="H4104" s="113"/>
    </row>
    <row r="4105" spans="1:8">
      <c r="A4105" s="65"/>
      <c r="B4105" s="65"/>
      <c r="C4105" s="65"/>
      <c r="D4105" s="65"/>
      <c r="E4105" s="65"/>
      <c r="F4105" s="65"/>
      <c r="G4105" s="65"/>
      <c r="H4105" s="113"/>
    </row>
    <row r="4106" spans="1:8">
      <c r="A4106" s="65"/>
      <c r="B4106" s="65"/>
      <c r="C4106" s="65"/>
      <c r="D4106" s="65"/>
      <c r="E4106" s="65"/>
      <c r="F4106" s="65"/>
      <c r="G4106" s="65"/>
      <c r="H4106" s="113"/>
    </row>
    <row r="4107" spans="1:8">
      <c r="A4107" s="65"/>
      <c r="B4107" s="65"/>
      <c r="C4107" s="65"/>
      <c r="D4107" s="65"/>
      <c r="E4107" s="65"/>
      <c r="F4107" s="65"/>
      <c r="G4107" s="65"/>
      <c r="H4107" s="113"/>
    </row>
    <row r="4108" spans="1:8">
      <c r="A4108" s="65"/>
      <c r="B4108" s="65"/>
      <c r="C4108" s="65"/>
      <c r="D4108" s="65"/>
      <c r="E4108" s="65"/>
      <c r="F4108" s="65"/>
      <c r="G4108" s="65"/>
      <c r="H4108" s="113"/>
    </row>
    <row r="4109" spans="1:8">
      <c r="A4109" s="65"/>
      <c r="B4109" s="65"/>
      <c r="C4109" s="65"/>
      <c r="D4109" s="65"/>
      <c r="E4109" s="65"/>
      <c r="F4109" s="65"/>
      <c r="G4109" s="65"/>
      <c r="H4109" s="113"/>
    </row>
    <row r="4110" spans="1:8">
      <c r="A4110" s="65"/>
      <c r="B4110" s="65"/>
      <c r="C4110" s="65"/>
      <c r="D4110" s="65"/>
      <c r="E4110" s="65"/>
      <c r="F4110" s="65"/>
      <c r="G4110" s="65"/>
      <c r="H4110" s="113"/>
    </row>
    <row r="4111" spans="1:8">
      <c r="A4111" s="65"/>
      <c r="B4111" s="65"/>
      <c r="C4111" s="65"/>
      <c r="D4111" s="65"/>
      <c r="E4111" s="65"/>
      <c r="F4111" s="65"/>
      <c r="G4111" s="65"/>
      <c r="H4111" s="113"/>
    </row>
    <row r="4112" spans="1:8">
      <c r="A4112" s="65"/>
      <c r="B4112" s="65"/>
      <c r="C4112" s="65"/>
      <c r="D4112" s="65"/>
      <c r="E4112" s="65"/>
      <c r="F4112" s="65"/>
      <c r="G4112" s="65"/>
      <c r="H4112" s="113"/>
    </row>
    <row r="4113" spans="1:8">
      <c r="A4113" s="65"/>
      <c r="B4113" s="65"/>
      <c r="C4113" s="65"/>
      <c r="D4113" s="65"/>
      <c r="E4113" s="65"/>
      <c r="F4113" s="65"/>
      <c r="G4113" s="65"/>
      <c r="H4113" s="113"/>
    </row>
    <row r="4114" spans="1:8">
      <c r="A4114" s="65"/>
      <c r="B4114" s="65"/>
      <c r="C4114" s="65"/>
      <c r="D4114" s="65"/>
      <c r="E4114" s="65"/>
      <c r="F4114" s="65"/>
      <c r="G4114" s="65"/>
      <c r="H4114" s="113"/>
    </row>
    <row r="4115" spans="1:8">
      <c r="A4115" s="65"/>
      <c r="B4115" s="65"/>
      <c r="C4115" s="65"/>
      <c r="D4115" s="65"/>
      <c r="E4115" s="65"/>
      <c r="F4115" s="65"/>
      <c r="G4115" s="65"/>
      <c r="H4115" s="113"/>
    </row>
    <row r="4116" spans="1:8">
      <c r="A4116" s="65"/>
      <c r="B4116" s="65"/>
      <c r="C4116" s="65"/>
      <c r="D4116" s="65"/>
      <c r="E4116" s="65"/>
      <c r="F4116" s="65"/>
      <c r="G4116" s="65"/>
      <c r="H4116" s="113"/>
    </row>
    <row r="4117" spans="1:8">
      <c r="A4117" s="65"/>
      <c r="B4117" s="65"/>
      <c r="C4117" s="65"/>
      <c r="D4117" s="65"/>
      <c r="E4117" s="65"/>
      <c r="F4117" s="65"/>
      <c r="G4117" s="65"/>
      <c r="H4117" s="113"/>
    </row>
    <row r="4118" spans="1:8">
      <c r="A4118" s="65"/>
      <c r="B4118" s="65"/>
      <c r="C4118" s="65"/>
      <c r="D4118" s="65"/>
      <c r="E4118" s="65"/>
      <c r="F4118" s="65"/>
      <c r="G4118" s="65"/>
      <c r="H4118" s="113"/>
    </row>
    <row r="4119" spans="1:8">
      <c r="A4119" s="65"/>
      <c r="B4119" s="65"/>
      <c r="C4119" s="65"/>
      <c r="D4119" s="65"/>
      <c r="E4119" s="65"/>
      <c r="F4119" s="65"/>
      <c r="G4119" s="65"/>
      <c r="H4119" s="113"/>
    </row>
    <row r="4120" spans="1:8">
      <c r="A4120" s="65"/>
      <c r="B4120" s="65"/>
      <c r="C4120" s="65"/>
      <c r="D4120" s="65"/>
      <c r="E4120" s="65"/>
      <c r="F4120" s="65"/>
      <c r="G4120" s="65"/>
      <c r="H4120" s="113"/>
    </row>
    <row r="4121" spans="1:8">
      <c r="A4121" s="65"/>
      <c r="B4121" s="65"/>
      <c r="C4121" s="65"/>
      <c r="D4121" s="65"/>
      <c r="E4121" s="65"/>
      <c r="F4121" s="65"/>
      <c r="G4121" s="65"/>
      <c r="H4121" s="113"/>
    </row>
    <row r="4122" spans="1:8">
      <c r="A4122" s="65"/>
      <c r="B4122" s="65"/>
      <c r="C4122" s="65"/>
      <c r="D4122" s="65"/>
      <c r="E4122" s="65"/>
      <c r="F4122" s="65"/>
      <c r="G4122" s="65"/>
      <c r="H4122" s="113"/>
    </row>
    <row r="4123" spans="1:8">
      <c r="A4123" s="65"/>
      <c r="B4123" s="65"/>
      <c r="C4123" s="65"/>
      <c r="D4123" s="65"/>
      <c r="E4123" s="65"/>
      <c r="F4123" s="65"/>
      <c r="G4123" s="65"/>
      <c r="H4123" s="113"/>
    </row>
    <row r="4124" spans="1:8">
      <c r="A4124" s="65"/>
      <c r="B4124" s="65"/>
      <c r="C4124" s="65"/>
      <c r="D4124" s="65"/>
      <c r="E4124" s="65"/>
      <c r="F4124" s="65"/>
      <c r="G4124" s="65"/>
      <c r="H4124" s="113"/>
    </row>
    <row r="4125" spans="1:8">
      <c r="A4125" s="65"/>
      <c r="B4125" s="65"/>
      <c r="C4125" s="65"/>
      <c r="D4125" s="65"/>
      <c r="E4125" s="65"/>
      <c r="F4125" s="65"/>
      <c r="G4125" s="65"/>
      <c r="H4125" s="113"/>
    </row>
    <row r="4126" spans="1:8">
      <c r="A4126" s="65"/>
      <c r="B4126" s="65"/>
      <c r="C4126" s="65"/>
      <c r="D4126" s="65"/>
      <c r="E4126" s="65"/>
      <c r="F4126" s="65"/>
      <c r="G4126" s="65"/>
      <c r="H4126" s="113"/>
    </row>
    <row r="4127" spans="1:8">
      <c r="A4127" s="65"/>
      <c r="B4127" s="65"/>
      <c r="C4127" s="65"/>
      <c r="D4127" s="65"/>
      <c r="E4127" s="65"/>
      <c r="F4127" s="65"/>
      <c r="G4127" s="65"/>
      <c r="H4127" s="113"/>
    </row>
    <row r="4128" spans="1:8">
      <c r="A4128" s="65"/>
      <c r="B4128" s="65"/>
      <c r="C4128" s="65"/>
      <c r="D4128" s="65"/>
      <c r="E4128" s="65"/>
      <c r="F4128" s="65"/>
      <c r="G4128" s="65"/>
      <c r="H4128" s="113"/>
    </row>
    <row r="4129" spans="1:8">
      <c r="A4129" s="65"/>
      <c r="B4129" s="65"/>
      <c r="C4129" s="65"/>
      <c r="D4129" s="65"/>
      <c r="E4129" s="65"/>
      <c r="F4129" s="65"/>
      <c r="G4129" s="65"/>
      <c r="H4129" s="113"/>
    </row>
    <row r="4130" spans="1:8">
      <c r="A4130" s="65"/>
      <c r="B4130" s="65"/>
      <c r="C4130" s="65"/>
      <c r="D4130" s="65"/>
      <c r="E4130" s="65"/>
      <c r="F4130" s="65"/>
      <c r="G4130" s="65"/>
      <c r="H4130" s="113"/>
    </row>
    <row r="4131" spans="1:8">
      <c r="A4131" s="65"/>
      <c r="B4131" s="65"/>
      <c r="C4131" s="65"/>
      <c r="D4131" s="65"/>
      <c r="E4131" s="65"/>
      <c r="F4131" s="65"/>
      <c r="G4131" s="65"/>
      <c r="H4131" s="113"/>
    </row>
    <row r="4132" spans="1:8">
      <c r="A4132" s="65"/>
      <c r="B4132" s="65"/>
      <c r="C4132" s="65"/>
      <c r="D4132" s="65"/>
      <c r="E4132" s="65"/>
      <c r="F4132" s="65"/>
      <c r="G4132" s="65"/>
      <c r="H4132" s="113"/>
    </row>
    <row r="4133" spans="1:8">
      <c r="A4133" s="65"/>
      <c r="B4133" s="65"/>
      <c r="C4133" s="65"/>
      <c r="D4133" s="65"/>
      <c r="E4133" s="65"/>
      <c r="F4133" s="65"/>
      <c r="G4133" s="65"/>
      <c r="H4133" s="113"/>
    </row>
    <row r="4134" spans="1:8">
      <c r="A4134" s="65"/>
      <c r="B4134" s="65"/>
      <c r="C4134" s="65"/>
      <c r="D4134" s="65"/>
      <c r="E4134" s="65"/>
      <c r="F4134" s="65"/>
      <c r="G4134" s="65"/>
      <c r="H4134" s="113"/>
    </row>
    <row r="4135" spans="1:8">
      <c r="A4135" s="65"/>
      <c r="B4135" s="65"/>
      <c r="C4135" s="65"/>
      <c r="D4135" s="65"/>
      <c r="E4135" s="65"/>
      <c r="F4135" s="65"/>
      <c r="G4135" s="65"/>
      <c r="H4135" s="113"/>
    </row>
    <row r="4136" spans="1:8">
      <c r="A4136" s="65"/>
      <c r="B4136" s="65"/>
      <c r="C4136" s="65"/>
      <c r="D4136" s="65"/>
      <c r="E4136" s="65"/>
      <c r="F4136" s="65"/>
      <c r="G4136" s="65"/>
      <c r="H4136" s="113"/>
    </row>
    <row r="4137" spans="1:8">
      <c r="A4137" s="65"/>
      <c r="B4137" s="65"/>
      <c r="C4137" s="65"/>
      <c r="D4137" s="65"/>
      <c r="E4137" s="65"/>
      <c r="F4137" s="65"/>
      <c r="G4137" s="65"/>
      <c r="H4137" s="113"/>
    </row>
    <row r="4138" spans="1:8">
      <c r="A4138" s="65"/>
      <c r="B4138" s="65"/>
      <c r="C4138" s="65"/>
      <c r="D4138" s="65"/>
      <c r="E4138" s="65"/>
      <c r="F4138" s="65"/>
      <c r="G4138" s="65"/>
      <c r="H4138" s="113"/>
    </row>
    <row r="4139" spans="1:8">
      <c r="A4139" s="65"/>
      <c r="B4139" s="65"/>
      <c r="C4139" s="65"/>
      <c r="D4139" s="65"/>
      <c r="E4139" s="65"/>
      <c r="F4139" s="65"/>
      <c r="G4139" s="65"/>
      <c r="H4139" s="113"/>
    </row>
    <row r="4140" spans="1:8">
      <c r="A4140" s="65"/>
      <c r="B4140" s="65"/>
      <c r="C4140" s="65"/>
      <c r="D4140" s="65"/>
      <c r="E4140" s="65"/>
      <c r="F4140" s="65"/>
      <c r="G4140" s="65"/>
      <c r="H4140" s="113"/>
    </row>
    <row r="4141" spans="1:8">
      <c r="A4141" s="65"/>
      <c r="B4141" s="65"/>
      <c r="C4141" s="65"/>
      <c r="D4141" s="65"/>
      <c r="E4141" s="65"/>
      <c r="F4141" s="65"/>
      <c r="G4141" s="65"/>
      <c r="H4141" s="113"/>
    </row>
    <row r="4142" spans="1:8">
      <c r="A4142" s="65"/>
      <c r="B4142" s="65"/>
      <c r="C4142" s="65"/>
      <c r="D4142" s="65"/>
      <c r="E4142" s="65"/>
      <c r="F4142" s="65"/>
      <c r="G4142" s="65"/>
      <c r="H4142" s="113"/>
    </row>
    <row r="4143" spans="1:8">
      <c r="A4143" s="65"/>
      <c r="B4143" s="65"/>
      <c r="C4143" s="65"/>
      <c r="D4143" s="65"/>
      <c r="E4143" s="65"/>
      <c r="F4143" s="65"/>
      <c r="G4143" s="65"/>
      <c r="H4143" s="113"/>
    </row>
    <row r="4144" spans="1:8">
      <c r="A4144" s="65"/>
      <c r="B4144" s="65"/>
      <c r="C4144" s="65"/>
      <c r="D4144" s="65"/>
      <c r="E4144" s="65"/>
      <c r="F4144" s="65"/>
      <c r="G4144" s="65"/>
      <c r="H4144" s="113"/>
    </row>
    <row r="4145" spans="1:8">
      <c r="A4145" s="65"/>
      <c r="B4145" s="65"/>
      <c r="C4145" s="65"/>
      <c r="D4145" s="65"/>
      <c r="E4145" s="65"/>
      <c r="F4145" s="65"/>
      <c r="G4145" s="65"/>
      <c r="H4145" s="113"/>
    </row>
    <row r="4146" spans="1:8">
      <c r="A4146" s="65"/>
      <c r="B4146" s="65"/>
      <c r="C4146" s="65"/>
      <c r="D4146" s="65"/>
      <c r="E4146" s="65"/>
      <c r="F4146" s="65"/>
      <c r="G4146" s="65"/>
      <c r="H4146" s="113"/>
    </row>
    <row r="4147" spans="1:8">
      <c r="A4147" s="65"/>
      <c r="B4147" s="65"/>
      <c r="C4147" s="65"/>
      <c r="D4147" s="65"/>
      <c r="E4147" s="65"/>
      <c r="F4147" s="65"/>
      <c r="G4147" s="65"/>
      <c r="H4147" s="113"/>
    </row>
    <row r="4148" spans="1:8">
      <c r="A4148" s="65"/>
      <c r="B4148" s="65"/>
      <c r="C4148" s="65"/>
      <c r="D4148" s="65"/>
      <c r="E4148" s="65"/>
      <c r="F4148" s="65"/>
      <c r="G4148" s="65"/>
      <c r="H4148" s="113"/>
    </row>
    <row r="4149" spans="1:8">
      <c r="A4149" s="65"/>
      <c r="B4149" s="65"/>
      <c r="C4149" s="65"/>
      <c r="D4149" s="65"/>
      <c r="E4149" s="65"/>
      <c r="F4149" s="65"/>
      <c r="G4149" s="65"/>
      <c r="H4149" s="113"/>
    </row>
    <row r="4150" spans="1:8">
      <c r="A4150" s="65"/>
      <c r="B4150" s="65"/>
      <c r="C4150" s="65"/>
      <c r="D4150" s="65"/>
      <c r="E4150" s="65"/>
      <c r="F4150" s="65"/>
      <c r="G4150" s="65"/>
      <c r="H4150" s="113"/>
    </row>
    <row r="4151" spans="1:8">
      <c r="A4151" s="65"/>
      <c r="B4151" s="65"/>
      <c r="C4151" s="65"/>
      <c r="D4151" s="65"/>
      <c r="E4151" s="65"/>
      <c r="F4151" s="65"/>
      <c r="G4151" s="65"/>
      <c r="H4151" s="113"/>
    </row>
    <row r="4152" spans="1:8">
      <c r="A4152" s="65"/>
      <c r="B4152" s="65"/>
      <c r="C4152" s="65"/>
      <c r="D4152" s="65"/>
      <c r="E4152" s="65"/>
      <c r="F4152" s="65"/>
      <c r="G4152" s="65"/>
      <c r="H4152" s="113"/>
    </row>
    <row r="4153" spans="1:8">
      <c r="A4153" s="65"/>
      <c r="B4153" s="65"/>
      <c r="C4153" s="65"/>
      <c r="D4153" s="65"/>
      <c r="E4153" s="65"/>
      <c r="F4153" s="65"/>
      <c r="G4153" s="65"/>
      <c r="H4153" s="113"/>
    </row>
    <row r="4154" spans="1:8">
      <c r="A4154" s="65"/>
      <c r="B4154" s="65"/>
      <c r="C4154" s="65"/>
      <c r="D4154" s="65"/>
      <c r="E4154" s="65"/>
      <c r="F4154" s="65"/>
      <c r="G4154" s="65"/>
      <c r="H4154" s="113"/>
    </row>
    <row r="4155" spans="1:8">
      <c r="A4155" s="65"/>
      <c r="B4155" s="65"/>
      <c r="C4155" s="65"/>
      <c r="D4155" s="65"/>
      <c r="E4155" s="65"/>
      <c r="F4155" s="65"/>
      <c r="G4155" s="65"/>
      <c r="H4155" s="113"/>
    </row>
    <row r="4156" spans="1:8">
      <c r="A4156" s="65"/>
      <c r="B4156" s="65"/>
      <c r="C4156" s="65"/>
      <c r="D4156" s="65"/>
      <c r="E4156" s="65"/>
      <c r="F4156" s="65"/>
      <c r="G4156" s="65"/>
      <c r="H4156" s="113"/>
    </row>
    <row r="4157" spans="1:8">
      <c r="A4157" s="65"/>
      <c r="B4157" s="65"/>
      <c r="C4157" s="65"/>
      <c r="D4157" s="65"/>
      <c r="E4157" s="65"/>
      <c r="F4157" s="65"/>
      <c r="G4157" s="65"/>
      <c r="H4157" s="113"/>
    </row>
    <row r="4158" spans="1:8">
      <c r="A4158" s="65"/>
      <c r="B4158" s="65"/>
      <c r="C4158" s="65"/>
      <c r="D4158" s="65"/>
      <c r="E4158" s="65"/>
      <c r="F4158" s="65"/>
      <c r="G4158" s="65"/>
      <c r="H4158" s="113"/>
    </row>
    <row r="4159" spans="1:8">
      <c r="A4159" s="65"/>
      <c r="B4159" s="65"/>
      <c r="C4159" s="65"/>
      <c r="D4159" s="65"/>
      <c r="E4159" s="65"/>
      <c r="F4159" s="65"/>
      <c r="G4159" s="65"/>
      <c r="H4159" s="113"/>
    </row>
    <row r="4160" spans="1:8">
      <c r="A4160" s="65"/>
      <c r="B4160" s="65"/>
      <c r="C4160" s="65"/>
      <c r="D4160" s="65"/>
      <c r="E4160" s="65"/>
      <c r="F4160" s="65"/>
      <c r="G4160" s="65"/>
      <c r="H4160" s="113"/>
    </row>
    <row r="4161" spans="1:8">
      <c r="A4161" s="65"/>
      <c r="B4161" s="65"/>
      <c r="C4161" s="65"/>
      <c r="D4161" s="65"/>
      <c r="E4161" s="65"/>
      <c r="F4161" s="65"/>
      <c r="G4161" s="65"/>
      <c r="H4161" s="113"/>
    </row>
    <row r="4162" spans="1:8">
      <c r="A4162" s="65"/>
      <c r="B4162" s="65"/>
      <c r="C4162" s="65"/>
      <c r="D4162" s="65"/>
      <c r="E4162" s="65"/>
      <c r="F4162" s="65"/>
      <c r="G4162" s="65"/>
      <c r="H4162" s="113"/>
    </row>
    <row r="4163" spans="1:8">
      <c r="A4163" s="65"/>
      <c r="B4163" s="65"/>
      <c r="C4163" s="65"/>
      <c r="D4163" s="65"/>
      <c r="E4163" s="65"/>
      <c r="F4163" s="65"/>
      <c r="G4163" s="65"/>
      <c r="H4163" s="113"/>
    </row>
    <row r="4164" spans="1:8">
      <c r="A4164" s="65"/>
      <c r="B4164" s="65"/>
      <c r="C4164" s="65"/>
      <c r="D4164" s="65"/>
      <c r="E4164" s="65"/>
      <c r="F4164" s="65"/>
      <c r="G4164" s="65"/>
      <c r="H4164" s="113"/>
    </row>
    <row r="4165" spans="1:8">
      <c r="A4165" s="65"/>
      <c r="B4165" s="65"/>
      <c r="C4165" s="65"/>
      <c r="D4165" s="65"/>
      <c r="E4165" s="65"/>
      <c r="F4165" s="65"/>
      <c r="G4165" s="65"/>
      <c r="H4165" s="113"/>
    </row>
    <row r="4166" spans="1:8">
      <c r="A4166" s="65"/>
      <c r="B4166" s="65"/>
      <c r="C4166" s="65"/>
      <c r="D4166" s="65"/>
      <c r="E4166" s="65"/>
      <c r="F4166" s="65"/>
      <c r="G4166" s="65"/>
      <c r="H4166" s="113"/>
    </row>
    <row r="4167" spans="1:8">
      <c r="A4167" s="65"/>
      <c r="B4167" s="65"/>
      <c r="C4167" s="65"/>
      <c r="D4167" s="65"/>
      <c r="E4167" s="65"/>
      <c r="F4167" s="65"/>
      <c r="G4167" s="65"/>
      <c r="H4167" s="113"/>
    </row>
    <row r="4168" spans="1:8">
      <c r="A4168" s="65"/>
      <c r="B4168" s="65"/>
      <c r="C4168" s="65"/>
      <c r="D4168" s="65"/>
      <c r="E4168" s="65"/>
      <c r="F4168" s="65"/>
      <c r="G4168" s="65"/>
      <c r="H4168" s="113"/>
    </row>
    <row r="4169" spans="1:8">
      <c r="A4169" s="65"/>
      <c r="B4169" s="65"/>
      <c r="C4169" s="65"/>
      <c r="D4169" s="65"/>
      <c r="E4169" s="65"/>
      <c r="F4169" s="65"/>
      <c r="G4169" s="65"/>
      <c r="H4169" s="113"/>
    </row>
    <row r="4170" spans="1:8">
      <c r="A4170" s="65"/>
      <c r="B4170" s="65"/>
      <c r="C4170" s="65"/>
      <c r="D4170" s="65"/>
      <c r="E4170" s="65"/>
      <c r="F4170" s="65"/>
      <c r="G4170" s="65"/>
      <c r="H4170" s="113"/>
    </row>
    <row r="4171" spans="1:8">
      <c r="A4171" s="65"/>
      <c r="B4171" s="65"/>
      <c r="C4171" s="65"/>
      <c r="D4171" s="65"/>
      <c r="E4171" s="65"/>
      <c r="F4171" s="65"/>
      <c r="G4171" s="65"/>
      <c r="H4171" s="113"/>
    </row>
    <row r="4172" spans="1:8">
      <c r="A4172" s="65"/>
      <c r="B4172" s="65"/>
      <c r="C4172" s="65"/>
      <c r="D4172" s="65"/>
      <c r="E4172" s="65"/>
      <c r="F4172" s="65"/>
      <c r="G4172" s="65"/>
      <c r="H4172" s="113"/>
    </row>
    <row r="4173" spans="1:8">
      <c r="A4173" s="65"/>
      <c r="B4173" s="65"/>
      <c r="C4173" s="65"/>
      <c r="D4173" s="65"/>
      <c r="E4173" s="65"/>
      <c r="F4173" s="65"/>
      <c r="G4173" s="65"/>
      <c r="H4173" s="113"/>
    </row>
    <row r="4174" spans="1:8">
      <c r="A4174" s="65"/>
      <c r="B4174" s="65"/>
      <c r="C4174" s="65"/>
      <c r="D4174" s="65"/>
      <c r="E4174" s="65"/>
      <c r="F4174" s="65"/>
      <c r="G4174" s="65"/>
      <c r="H4174" s="113"/>
    </row>
    <row r="4175" spans="1:8">
      <c r="A4175" s="65"/>
      <c r="B4175" s="65"/>
      <c r="C4175" s="65"/>
      <c r="D4175" s="65"/>
      <c r="E4175" s="65"/>
      <c r="F4175" s="65"/>
      <c r="G4175" s="65"/>
      <c r="H4175" s="113"/>
    </row>
    <row r="4176" spans="1:8">
      <c r="A4176" s="65"/>
      <c r="B4176" s="65"/>
      <c r="C4176" s="65"/>
      <c r="D4176" s="65"/>
      <c r="E4176" s="65"/>
      <c r="F4176" s="65"/>
      <c r="G4176" s="65"/>
      <c r="H4176" s="113"/>
    </row>
    <row r="4177" spans="1:8">
      <c r="A4177" s="65"/>
      <c r="B4177" s="65"/>
      <c r="C4177" s="65"/>
      <c r="D4177" s="65"/>
      <c r="E4177" s="65"/>
      <c r="F4177" s="65"/>
      <c r="G4177" s="65"/>
      <c r="H4177" s="113"/>
    </row>
    <row r="4178" spans="1:8">
      <c r="A4178" s="65"/>
      <c r="B4178" s="65"/>
      <c r="C4178" s="65"/>
      <c r="D4178" s="65"/>
      <c r="E4178" s="65"/>
      <c r="F4178" s="65"/>
      <c r="G4178" s="65"/>
      <c r="H4178" s="113"/>
    </row>
    <row r="4179" spans="1:8">
      <c r="A4179" s="65"/>
      <c r="B4179" s="65"/>
      <c r="C4179" s="65"/>
      <c r="D4179" s="65"/>
      <c r="E4179" s="65"/>
      <c r="F4179" s="65"/>
      <c r="G4179" s="65"/>
      <c r="H4179" s="113"/>
    </row>
    <row r="4180" spans="1:8">
      <c r="A4180" s="65"/>
      <c r="B4180" s="65"/>
      <c r="C4180" s="65"/>
      <c r="D4180" s="65"/>
      <c r="E4180" s="65"/>
      <c r="F4180" s="65"/>
      <c r="G4180" s="65"/>
      <c r="H4180" s="113"/>
    </row>
    <row r="4181" spans="1:8">
      <c r="A4181" s="65"/>
      <c r="B4181" s="65"/>
      <c r="C4181" s="65"/>
      <c r="D4181" s="65"/>
      <c r="E4181" s="65"/>
      <c r="F4181" s="65"/>
      <c r="G4181" s="65"/>
      <c r="H4181" s="113"/>
    </row>
    <row r="4182" spans="1:8">
      <c r="A4182" s="65"/>
      <c r="B4182" s="65"/>
      <c r="C4182" s="65"/>
      <c r="D4182" s="65"/>
      <c r="E4182" s="65"/>
      <c r="F4182" s="65"/>
      <c r="G4182" s="65"/>
      <c r="H4182" s="113"/>
    </row>
    <row r="4183" spans="1:8">
      <c r="A4183" s="65"/>
      <c r="B4183" s="65"/>
      <c r="C4183" s="65"/>
      <c r="D4183" s="65"/>
      <c r="E4183" s="65"/>
      <c r="F4183" s="65"/>
      <c r="G4183" s="65"/>
      <c r="H4183" s="113"/>
    </row>
    <row r="4184" spans="1:8">
      <c r="A4184" s="65"/>
      <c r="B4184" s="65"/>
      <c r="C4184" s="65"/>
      <c r="D4184" s="65"/>
      <c r="E4184" s="65"/>
      <c r="F4184" s="65"/>
      <c r="G4184" s="65"/>
      <c r="H4184" s="113"/>
    </row>
    <row r="4185" spans="1:8">
      <c r="A4185" s="65"/>
      <c r="B4185" s="65"/>
      <c r="C4185" s="65"/>
      <c r="D4185" s="65"/>
      <c r="E4185" s="65"/>
      <c r="F4185" s="65"/>
      <c r="G4185" s="65"/>
      <c r="H4185" s="113"/>
    </row>
    <row r="4186" spans="1:8">
      <c r="A4186" s="65"/>
      <c r="B4186" s="65"/>
      <c r="C4186" s="65"/>
      <c r="D4186" s="65"/>
      <c r="E4186" s="65"/>
      <c r="F4186" s="65"/>
      <c r="G4186" s="65"/>
      <c r="H4186" s="113"/>
    </row>
    <row r="4187" spans="1:8">
      <c r="A4187" s="65"/>
      <c r="B4187" s="65"/>
      <c r="C4187" s="65"/>
      <c r="D4187" s="65"/>
      <c r="E4187" s="65"/>
      <c r="F4187" s="65"/>
      <c r="G4187" s="65"/>
      <c r="H4187" s="113"/>
    </row>
    <row r="4188" spans="1:8">
      <c r="A4188" s="65"/>
      <c r="B4188" s="65"/>
      <c r="C4188" s="65"/>
      <c r="D4188" s="65"/>
      <c r="E4188" s="65"/>
      <c r="F4188" s="65"/>
      <c r="G4188" s="65"/>
      <c r="H4188" s="113"/>
    </row>
    <row r="4189" spans="1:8">
      <c r="A4189" s="65"/>
      <c r="B4189" s="65"/>
      <c r="C4189" s="65"/>
      <c r="D4189" s="65"/>
      <c r="E4189" s="65"/>
      <c r="F4189" s="65"/>
      <c r="G4189" s="65"/>
      <c r="H4189" s="113"/>
    </row>
    <row r="4190" spans="1:8">
      <c r="A4190" s="65"/>
      <c r="B4190" s="65"/>
      <c r="C4190" s="65"/>
      <c r="D4190" s="65"/>
      <c r="E4190" s="65"/>
      <c r="F4190" s="65"/>
      <c r="G4190" s="65"/>
      <c r="H4190" s="113"/>
    </row>
    <row r="4191" spans="1:8">
      <c r="A4191" s="65"/>
      <c r="B4191" s="65"/>
      <c r="C4191" s="65"/>
      <c r="D4191" s="65"/>
      <c r="E4191" s="65"/>
      <c r="F4191" s="65"/>
      <c r="G4191" s="65"/>
      <c r="H4191" s="113"/>
    </row>
    <row r="4192" spans="1:8">
      <c r="A4192" s="65"/>
      <c r="B4192" s="65"/>
      <c r="C4192" s="65"/>
      <c r="D4192" s="65"/>
      <c r="E4192" s="65"/>
      <c r="F4192" s="65"/>
      <c r="G4192" s="65"/>
      <c r="H4192" s="113"/>
    </row>
    <row r="4193" spans="1:8">
      <c r="A4193" s="65"/>
      <c r="B4193" s="65"/>
      <c r="C4193" s="65"/>
      <c r="D4193" s="65"/>
      <c r="E4193" s="65"/>
      <c r="F4193" s="65"/>
      <c r="G4193" s="65"/>
      <c r="H4193" s="113"/>
    </row>
    <row r="4194" spans="1:8">
      <c r="A4194" s="65"/>
      <c r="B4194" s="65"/>
      <c r="C4194" s="65"/>
      <c r="D4194" s="65"/>
      <c r="E4194" s="65"/>
      <c r="F4194" s="65"/>
      <c r="G4194" s="65"/>
      <c r="H4194" s="113"/>
    </row>
    <row r="4195" spans="1:8">
      <c r="A4195" s="65"/>
      <c r="B4195" s="65"/>
      <c r="C4195" s="65"/>
      <c r="D4195" s="65"/>
      <c r="E4195" s="65"/>
      <c r="F4195" s="65"/>
      <c r="G4195" s="65"/>
      <c r="H4195" s="113"/>
    </row>
    <row r="4196" spans="1:8">
      <c r="A4196" s="65"/>
      <c r="B4196" s="65"/>
      <c r="C4196" s="65"/>
      <c r="D4196" s="65"/>
      <c r="E4196" s="65"/>
      <c r="F4196" s="65"/>
      <c r="G4196" s="65"/>
      <c r="H4196" s="113"/>
    </row>
    <row r="4197" spans="1:8">
      <c r="A4197" s="65"/>
      <c r="B4197" s="65"/>
      <c r="C4197" s="65"/>
      <c r="D4197" s="65"/>
      <c r="E4197" s="65"/>
      <c r="F4197" s="65"/>
      <c r="G4197" s="65"/>
      <c r="H4197" s="113"/>
    </row>
    <row r="4198" spans="1:8">
      <c r="A4198" s="65"/>
      <c r="B4198" s="65"/>
      <c r="C4198" s="65"/>
      <c r="D4198" s="65"/>
      <c r="E4198" s="65"/>
      <c r="F4198" s="65"/>
      <c r="G4198" s="65"/>
      <c r="H4198" s="113"/>
    </row>
    <row r="4199" spans="1:8">
      <c r="A4199" s="65"/>
      <c r="B4199" s="65"/>
      <c r="C4199" s="65"/>
      <c r="D4199" s="65"/>
      <c r="E4199" s="65"/>
      <c r="F4199" s="65"/>
      <c r="G4199" s="65"/>
      <c r="H4199" s="113"/>
    </row>
    <row r="4200" spans="1:8">
      <c r="A4200" s="65"/>
      <c r="B4200" s="65"/>
      <c r="C4200" s="65"/>
      <c r="D4200" s="65"/>
      <c r="E4200" s="65"/>
      <c r="F4200" s="65"/>
      <c r="G4200" s="65"/>
      <c r="H4200" s="113"/>
    </row>
    <row r="4201" spans="1:8">
      <c r="A4201" s="65"/>
      <c r="B4201" s="65"/>
      <c r="C4201" s="65"/>
      <c r="D4201" s="65"/>
      <c r="E4201" s="65"/>
      <c r="F4201" s="65"/>
      <c r="G4201" s="65"/>
      <c r="H4201" s="113"/>
    </row>
    <row r="4202" spans="1:8">
      <c r="A4202" s="65"/>
      <c r="B4202" s="65"/>
      <c r="C4202" s="65"/>
      <c r="D4202" s="65"/>
      <c r="E4202" s="65"/>
      <c r="F4202" s="65"/>
      <c r="G4202" s="65"/>
      <c r="H4202" s="113"/>
    </row>
    <row r="4203" spans="1:8">
      <c r="A4203" s="65"/>
      <c r="B4203" s="65"/>
      <c r="C4203" s="65"/>
      <c r="D4203" s="65"/>
      <c r="E4203" s="65"/>
      <c r="F4203" s="65"/>
      <c r="G4203" s="65"/>
      <c r="H4203" s="113"/>
    </row>
    <row r="4204" spans="1:8">
      <c r="A4204" s="65"/>
      <c r="B4204" s="65"/>
      <c r="C4204" s="65"/>
      <c r="D4204" s="65"/>
      <c r="E4204" s="65"/>
      <c r="F4204" s="65"/>
      <c r="G4204" s="65"/>
      <c r="H4204" s="113"/>
    </row>
    <row r="4205" spans="1:8">
      <c r="A4205" s="65"/>
      <c r="B4205" s="65"/>
      <c r="C4205" s="65"/>
      <c r="D4205" s="65"/>
      <c r="E4205" s="65"/>
      <c r="F4205" s="65"/>
      <c r="G4205" s="65"/>
      <c r="H4205" s="113"/>
    </row>
    <row r="4206" spans="1:8">
      <c r="A4206" s="65"/>
      <c r="B4206" s="65"/>
      <c r="C4206" s="65"/>
      <c r="D4206" s="65"/>
      <c r="E4206" s="65"/>
      <c r="F4206" s="65"/>
      <c r="G4206" s="65"/>
      <c r="H4206" s="113"/>
    </row>
    <row r="4207" spans="1:8">
      <c r="A4207" s="65"/>
      <c r="B4207" s="65"/>
      <c r="C4207" s="65"/>
      <c r="D4207" s="65"/>
      <c r="E4207" s="65"/>
      <c r="F4207" s="65"/>
      <c r="G4207" s="65"/>
      <c r="H4207" s="113"/>
    </row>
    <row r="4208" spans="1:8">
      <c r="A4208" s="65"/>
      <c r="B4208" s="65"/>
      <c r="C4208" s="65"/>
      <c r="D4208" s="65"/>
      <c r="E4208" s="65"/>
      <c r="F4208" s="65"/>
      <c r="G4208" s="65"/>
      <c r="H4208" s="113"/>
    </row>
    <row r="4209" spans="1:8">
      <c r="A4209" s="65"/>
      <c r="B4209" s="65"/>
      <c r="C4209" s="65"/>
      <c r="D4209" s="65"/>
      <c r="E4209" s="65"/>
      <c r="F4209" s="65"/>
      <c r="G4209" s="65"/>
      <c r="H4209" s="113"/>
    </row>
    <row r="4210" spans="1:8">
      <c r="A4210" s="65"/>
      <c r="B4210" s="65"/>
      <c r="C4210" s="65"/>
      <c r="D4210" s="65"/>
      <c r="E4210" s="65"/>
      <c r="F4210" s="65"/>
      <c r="G4210" s="65"/>
      <c r="H4210" s="113"/>
    </row>
    <row r="4211" spans="1:8">
      <c r="A4211" s="65"/>
      <c r="B4211" s="65"/>
      <c r="C4211" s="65"/>
      <c r="D4211" s="65"/>
      <c r="E4211" s="65"/>
      <c r="F4211" s="65"/>
      <c r="G4211" s="65"/>
      <c r="H4211" s="113"/>
    </row>
    <row r="4212" spans="1:8">
      <c r="A4212" s="65"/>
      <c r="B4212" s="65"/>
      <c r="C4212" s="65"/>
      <c r="D4212" s="65"/>
      <c r="E4212" s="65"/>
      <c r="F4212" s="65"/>
      <c r="G4212" s="65"/>
      <c r="H4212" s="113"/>
    </row>
    <row r="4213" spans="1:8">
      <c r="A4213" s="65"/>
      <c r="B4213" s="65"/>
      <c r="C4213" s="65"/>
      <c r="D4213" s="65"/>
      <c r="E4213" s="65"/>
      <c r="F4213" s="65"/>
      <c r="G4213" s="65"/>
      <c r="H4213" s="113"/>
    </row>
    <row r="4214" spans="1:8">
      <c r="A4214" s="65"/>
      <c r="B4214" s="65"/>
      <c r="C4214" s="65"/>
      <c r="D4214" s="65"/>
      <c r="E4214" s="65"/>
      <c r="F4214" s="65"/>
      <c r="G4214" s="65"/>
      <c r="H4214" s="113"/>
    </row>
    <row r="4215" spans="1:8">
      <c r="A4215" s="65"/>
      <c r="B4215" s="65"/>
      <c r="C4215" s="65"/>
      <c r="D4215" s="65"/>
      <c r="E4215" s="65"/>
      <c r="F4215" s="65"/>
      <c r="G4215" s="65"/>
      <c r="H4215" s="113"/>
    </row>
    <row r="4216" spans="1:8">
      <c r="A4216" s="65"/>
      <c r="B4216" s="65"/>
      <c r="C4216" s="65"/>
      <c r="D4216" s="65"/>
      <c r="E4216" s="65"/>
      <c r="F4216" s="65"/>
      <c r="G4216" s="65"/>
      <c r="H4216" s="113"/>
    </row>
    <row r="4217" spans="1:8">
      <c r="A4217" s="65"/>
      <c r="B4217" s="65"/>
      <c r="C4217" s="65"/>
      <c r="D4217" s="65"/>
      <c r="E4217" s="65"/>
      <c r="F4217" s="65"/>
      <c r="G4217" s="65"/>
      <c r="H4217" s="113"/>
    </row>
    <row r="4218" spans="1:8">
      <c r="A4218" s="65"/>
      <c r="B4218" s="65"/>
      <c r="C4218" s="65"/>
      <c r="D4218" s="65"/>
      <c r="E4218" s="65"/>
      <c r="F4218" s="65"/>
      <c r="G4218" s="65"/>
      <c r="H4218" s="113"/>
    </row>
    <row r="4219" spans="1:8">
      <c r="A4219" s="65"/>
      <c r="B4219" s="65"/>
      <c r="C4219" s="65"/>
      <c r="D4219" s="65"/>
      <c r="E4219" s="65"/>
      <c r="F4219" s="65"/>
      <c r="G4219" s="65"/>
      <c r="H4219" s="113"/>
    </row>
    <row r="4220" spans="1:8">
      <c r="A4220" s="65"/>
      <c r="B4220" s="65"/>
      <c r="C4220" s="65"/>
      <c r="D4220" s="65"/>
      <c r="E4220" s="65"/>
      <c r="F4220" s="65"/>
      <c r="G4220" s="65"/>
      <c r="H4220" s="113"/>
    </row>
    <row r="4221" spans="1:8">
      <c r="A4221" s="65"/>
      <c r="B4221" s="65"/>
      <c r="C4221" s="65"/>
      <c r="D4221" s="65"/>
      <c r="E4221" s="65"/>
      <c r="F4221" s="65"/>
      <c r="G4221" s="65"/>
      <c r="H4221" s="113"/>
    </row>
    <row r="4222" spans="1:8">
      <c r="A4222" s="65"/>
      <c r="B4222" s="65"/>
      <c r="C4222" s="65"/>
      <c r="D4222" s="65"/>
      <c r="E4222" s="65"/>
      <c r="F4222" s="65"/>
      <c r="G4222" s="65"/>
      <c r="H4222" s="113"/>
    </row>
    <row r="4223" spans="1:8">
      <c r="A4223" s="65"/>
      <c r="B4223" s="65"/>
      <c r="C4223" s="65"/>
      <c r="D4223" s="65"/>
      <c r="E4223" s="65"/>
      <c r="F4223" s="65"/>
      <c r="G4223" s="65"/>
      <c r="H4223" s="113"/>
    </row>
    <row r="4224" spans="1:8">
      <c r="A4224" s="65"/>
      <c r="B4224" s="65"/>
      <c r="C4224" s="65"/>
      <c r="D4224" s="65"/>
      <c r="E4224" s="65"/>
      <c r="F4224" s="65"/>
      <c r="G4224" s="65"/>
      <c r="H4224" s="113"/>
    </row>
    <row r="4225" spans="1:8">
      <c r="A4225" s="65"/>
      <c r="B4225" s="65"/>
      <c r="C4225" s="65"/>
      <c r="D4225" s="65"/>
      <c r="E4225" s="65"/>
      <c r="F4225" s="65"/>
      <c r="G4225" s="65"/>
      <c r="H4225" s="113"/>
    </row>
    <row r="4226" spans="1:8">
      <c r="A4226" s="65"/>
      <c r="B4226" s="65"/>
      <c r="C4226" s="65"/>
      <c r="D4226" s="65"/>
      <c r="E4226" s="65"/>
      <c r="F4226" s="65"/>
      <c r="G4226" s="65"/>
      <c r="H4226" s="113"/>
    </row>
    <row r="4227" spans="1:8">
      <c r="A4227" s="65"/>
      <c r="B4227" s="65"/>
      <c r="C4227" s="65"/>
      <c r="D4227" s="65"/>
      <c r="E4227" s="65"/>
      <c r="F4227" s="65"/>
      <c r="G4227" s="65"/>
      <c r="H4227" s="113"/>
    </row>
    <row r="4228" spans="1:8">
      <c r="A4228" s="65"/>
      <c r="B4228" s="65"/>
      <c r="C4228" s="65"/>
      <c r="D4228" s="65"/>
      <c r="E4228" s="65"/>
      <c r="F4228" s="65"/>
      <c r="G4228" s="65"/>
      <c r="H4228" s="113"/>
    </row>
    <row r="4229" spans="1:8">
      <c r="A4229" s="65"/>
      <c r="B4229" s="65"/>
      <c r="C4229" s="65"/>
      <c r="D4229" s="65"/>
      <c r="E4229" s="65"/>
      <c r="F4229" s="65"/>
      <c r="G4229" s="65"/>
      <c r="H4229" s="113"/>
    </row>
    <row r="4230" spans="1:8">
      <c r="A4230" s="65"/>
      <c r="B4230" s="65"/>
      <c r="C4230" s="65"/>
      <c r="D4230" s="65"/>
      <c r="E4230" s="65"/>
      <c r="F4230" s="65"/>
      <c r="G4230" s="65"/>
      <c r="H4230" s="113"/>
    </row>
    <row r="4231" spans="1:8">
      <c r="A4231" s="65"/>
      <c r="B4231" s="65"/>
      <c r="C4231" s="65"/>
      <c r="D4231" s="65"/>
      <c r="E4231" s="65"/>
      <c r="F4231" s="65"/>
      <c r="G4231" s="65"/>
      <c r="H4231" s="113"/>
    </row>
    <row r="4232" spans="1:8">
      <c r="A4232" s="65"/>
      <c r="B4232" s="65"/>
      <c r="C4232" s="65"/>
      <c r="D4232" s="65"/>
      <c r="E4232" s="65"/>
      <c r="F4232" s="65"/>
      <c r="G4232" s="65"/>
      <c r="H4232" s="113"/>
    </row>
    <row r="4233" spans="1:8">
      <c r="A4233" s="65"/>
      <c r="B4233" s="65"/>
      <c r="C4233" s="65"/>
      <c r="D4233" s="65"/>
      <c r="E4233" s="65"/>
      <c r="F4233" s="65"/>
      <c r="G4233" s="65"/>
      <c r="H4233" s="113"/>
    </row>
    <row r="4234" spans="1:8">
      <c r="A4234" s="65"/>
      <c r="B4234" s="65"/>
      <c r="C4234" s="65"/>
      <c r="D4234" s="65"/>
      <c r="E4234" s="65"/>
      <c r="F4234" s="65"/>
      <c r="G4234" s="65"/>
      <c r="H4234" s="113"/>
    </row>
    <row r="4235" spans="1:8">
      <c r="A4235" s="65"/>
      <c r="B4235" s="65"/>
      <c r="C4235" s="65"/>
      <c r="D4235" s="65"/>
      <c r="E4235" s="65"/>
      <c r="F4235" s="65"/>
      <c r="G4235" s="65"/>
      <c r="H4235" s="113"/>
    </row>
    <row r="4236" spans="1:8">
      <c r="A4236" s="65"/>
      <c r="B4236" s="65"/>
      <c r="C4236" s="65"/>
      <c r="D4236" s="65"/>
      <c r="E4236" s="65"/>
      <c r="F4236" s="65"/>
      <c r="G4236" s="65"/>
      <c r="H4236" s="113"/>
    </row>
    <row r="4237" spans="1:8">
      <c r="A4237" s="65"/>
      <c r="B4237" s="65"/>
      <c r="C4237" s="65"/>
      <c r="D4237" s="65"/>
      <c r="E4237" s="65"/>
      <c r="F4237" s="65"/>
      <c r="G4237" s="65"/>
      <c r="H4237" s="113"/>
    </row>
    <row r="4238" spans="1:8">
      <c r="A4238" s="65"/>
      <c r="B4238" s="65"/>
      <c r="C4238" s="65"/>
      <c r="D4238" s="65"/>
      <c r="E4238" s="65"/>
      <c r="F4238" s="65"/>
      <c r="G4238" s="65"/>
      <c r="H4238" s="113"/>
    </row>
    <row r="4239" spans="1:8">
      <c r="A4239" s="65"/>
      <c r="B4239" s="65"/>
      <c r="C4239" s="65"/>
      <c r="D4239" s="65"/>
      <c r="E4239" s="65"/>
      <c r="F4239" s="65"/>
      <c r="G4239" s="65"/>
      <c r="H4239" s="113"/>
    </row>
    <row r="4240" spans="1:8">
      <c r="A4240" s="65"/>
      <c r="B4240" s="65"/>
      <c r="C4240" s="65"/>
      <c r="D4240" s="65"/>
      <c r="E4240" s="65"/>
      <c r="F4240" s="65"/>
      <c r="G4240" s="65"/>
      <c r="H4240" s="113"/>
    </row>
    <row r="4241" spans="1:8">
      <c r="A4241" s="65"/>
      <c r="B4241" s="65"/>
      <c r="C4241" s="65"/>
      <c r="D4241" s="65"/>
      <c r="E4241" s="65"/>
      <c r="F4241" s="65"/>
      <c r="G4241" s="65"/>
      <c r="H4241" s="113"/>
    </row>
    <row r="4242" spans="1:8">
      <c r="A4242" s="65"/>
      <c r="B4242" s="65"/>
      <c r="C4242" s="65"/>
      <c r="D4242" s="65"/>
      <c r="E4242" s="65"/>
      <c r="F4242" s="65"/>
      <c r="G4242" s="65"/>
      <c r="H4242" s="113"/>
    </row>
    <row r="4243" spans="1:8">
      <c r="A4243" s="65"/>
      <c r="B4243" s="65"/>
      <c r="C4243" s="65"/>
      <c r="D4243" s="65"/>
      <c r="E4243" s="65"/>
      <c r="F4243" s="65"/>
      <c r="G4243" s="65"/>
      <c r="H4243" s="113"/>
    </row>
    <row r="4244" spans="1:8">
      <c r="A4244" s="65"/>
      <c r="B4244" s="65"/>
      <c r="C4244" s="65"/>
      <c r="D4244" s="65"/>
      <c r="E4244" s="65"/>
      <c r="F4244" s="65"/>
      <c r="G4244" s="65"/>
      <c r="H4244" s="113"/>
    </row>
    <row r="4245" spans="1:8">
      <c r="A4245" s="65"/>
      <c r="B4245" s="65"/>
      <c r="C4245" s="65"/>
      <c r="D4245" s="65"/>
      <c r="E4245" s="65"/>
      <c r="F4245" s="65"/>
      <c r="G4245" s="65"/>
      <c r="H4245" s="113"/>
    </row>
    <row r="4246" spans="1:8">
      <c r="A4246" s="65"/>
      <c r="B4246" s="65"/>
      <c r="C4246" s="65"/>
      <c r="D4246" s="65"/>
      <c r="E4246" s="65"/>
      <c r="F4246" s="65"/>
      <c r="G4246" s="65"/>
      <c r="H4246" s="113"/>
    </row>
    <row r="4247" spans="1:8">
      <c r="A4247" s="65"/>
      <c r="B4247" s="65"/>
      <c r="C4247" s="65"/>
      <c r="D4247" s="65"/>
      <c r="E4247" s="65"/>
      <c r="F4247" s="65"/>
      <c r="G4247" s="65"/>
      <c r="H4247" s="113"/>
    </row>
    <row r="4248" spans="1:8">
      <c r="A4248" s="65"/>
      <c r="B4248" s="65"/>
      <c r="C4248" s="65"/>
      <c r="D4248" s="65"/>
      <c r="E4248" s="65"/>
      <c r="F4248" s="65"/>
      <c r="G4248" s="65"/>
      <c r="H4248" s="113"/>
    </row>
    <row r="4249" spans="1:8">
      <c r="A4249" s="65"/>
      <c r="B4249" s="65"/>
      <c r="C4249" s="65"/>
      <c r="D4249" s="65"/>
      <c r="E4249" s="65"/>
      <c r="F4249" s="65"/>
      <c r="G4249" s="65"/>
      <c r="H4249" s="113"/>
    </row>
    <row r="4250" spans="1:8">
      <c r="A4250" s="65"/>
      <c r="B4250" s="65"/>
      <c r="C4250" s="65"/>
      <c r="D4250" s="65"/>
      <c r="E4250" s="65"/>
      <c r="F4250" s="65"/>
      <c r="G4250" s="65"/>
      <c r="H4250" s="113"/>
    </row>
    <row r="4251" spans="1:8">
      <c r="A4251" s="65"/>
      <c r="B4251" s="65"/>
      <c r="C4251" s="65"/>
      <c r="D4251" s="65"/>
      <c r="E4251" s="65"/>
      <c r="F4251" s="65"/>
      <c r="G4251" s="65"/>
      <c r="H4251" s="113"/>
    </row>
    <row r="4252" spans="1:8">
      <c r="A4252" s="65"/>
      <c r="B4252" s="65"/>
      <c r="C4252" s="65"/>
      <c r="D4252" s="65"/>
      <c r="E4252" s="65"/>
      <c r="F4252" s="65"/>
      <c r="G4252" s="65"/>
      <c r="H4252" s="113"/>
    </row>
    <row r="4253" spans="1:8">
      <c r="A4253" s="65"/>
      <c r="B4253" s="65"/>
      <c r="C4253" s="65"/>
      <c r="D4253" s="65"/>
      <c r="E4253" s="65"/>
      <c r="F4253" s="65"/>
      <c r="G4253" s="65"/>
      <c r="H4253" s="113"/>
    </row>
    <row r="4254" spans="1:8">
      <c r="A4254" s="65"/>
      <c r="B4254" s="65"/>
      <c r="C4254" s="65"/>
      <c r="D4254" s="65"/>
      <c r="E4254" s="65"/>
      <c r="F4254" s="65"/>
      <c r="G4254" s="65"/>
      <c r="H4254" s="113"/>
    </row>
    <row r="4255" spans="1:8">
      <c r="A4255" s="65"/>
      <c r="B4255" s="65"/>
      <c r="C4255" s="65"/>
      <c r="D4255" s="65"/>
      <c r="E4255" s="65"/>
      <c r="F4255" s="65"/>
      <c r="G4255" s="65"/>
      <c r="H4255" s="113"/>
    </row>
    <row r="4256" spans="1:8">
      <c r="A4256" s="65"/>
      <c r="B4256" s="65"/>
      <c r="C4256" s="65"/>
      <c r="D4256" s="65"/>
      <c r="E4256" s="65"/>
      <c r="F4256" s="65"/>
      <c r="G4256" s="65"/>
      <c r="H4256" s="113"/>
    </row>
    <row r="4257" spans="1:8">
      <c r="A4257" s="65"/>
      <c r="B4257" s="65"/>
      <c r="C4257" s="65"/>
      <c r="D4257" s="65"/>
      <c r="E4257" s="65"/>
      <c r="F4257" s="65"/>
      <c r="G4257" s="65"/>
      <c r="H4257" s="113"/>
    </row>
    <row r="4258" spans="1:8">
      <c r="A4258" s="65"/>
      <c r="B4258" s="65"/>
      <c r="C4258" s="65"/>
      <c r="D4258" s="65"/>
      <c r="E4258" s="65"/>
      <c r="F4258" s="65"/>
      <c r="G4258" s="65"/>
      <c r="H4258" s="113"/>
    </row>
    <row r="4259" spans="1:8">
      <c r="A4259" s="65"/>
      <c r="B4259" s="65"/>
      <c r="C4259" s="65"/>
      <c r="D4259" s="65"/>
      <c r="E4259" s="65"/>
      <c r="F4259" s="65"/>
      <c r="G4259" s="65"/>
      <c r="H4259" s="113"/>
    </row>
    <row r="4260" spans="1:8">
      <c r="A4260" s="65"/>
      <c r="B4260" s="65"/>
      <c r="C4260" s="65"/>
      <c r="D4260" s="65"/>
      <c r="E4260" s="65"/>
      <c r="F4260" s="65"/>
      <c r="G4260" s="65"/>
      <c r="H4260" s="113"/>
    </row>
    <row r="4261" spans="1:8">
      <c r="A4261" s="65"/>
      <c r="B4261" s="65"/>
      <c r="C4261" s="65"/>
      <c r="D4261" s="65"/>
      <c r="E4261" s="65"/>
      <c r="F4261" s="65"/>
      <c r="G4261" s="65"/>
      <c r="H4261" s="113"/>
    </row>
    <row r="4262" spans="1:8">
      <c r="A4262" s="65"/>
      <c r="B4262" s="65"/>
      <c r="C4262" s="65"/>
      <c r="D4262" s="65"/>
      <c r="E4262" s="65"/>
      <c r="F4262" s="65"/>
      <c r="G4262" s="65"/>
      <c r="H4262" s="113"/>
    </row>
    <row r="4263" spans="1:8">
      <c r="A4263" s="65"/>
      <c r="B4263" s="65"/>
      <c r="C4263" s="65"/>
      <c r="D4263" s="65"/>
      <c r="E4263" s="65"/>
      <c r="F4263" s="65"/>
      <c r="G4263" s="65"/>
      <c r="H4263" s="113"/>
    </row>
    <row r="4264" spans="1:8">
      <c r="A4264" s="65"/>
      <c r="B4264" s="65"/>
      <c r="C4264" s="65"/>
      <c r="D4264" s="65"/>
      <c r="E4264" s="65"/>
      <c r="F4264" s="65"/>
      <c r="G4264" s="65"/>
      <c r="H4264" s="113"/>
    </row>
    <row r="4265" spans="1:8">
      <c r="A4265" s="65"/>
      <c r="B4265" s="65"/>
      <c r="C4265" s="65"/>
      <c r="D4265" s="65"/>
      <c r="E4265" s="65"/>
      <c r="F4265" s="65"/>
      <c r="G4265" s="65"/>
      <c r="H4265" s="113"/>
    </row>
    <row r="4266" spans="1:8">
      <c r="A4266" s="65"/>
      <c r="B4266" s="65"/>
      <c r="C4266" s="65"/>
      <c r="D4266" s="65"/>
      <c r="E4266" s="65"/>
      <c r="F4266" s="65"/>
      <c r="G4266" s="65"/>
      <c r="H4266" s="113"/>
    </row>
    <row r="4267" spans="1:8">
      <c r="A4267" s="65"/>
      <c r="B4267" s="65"/>
      <c r="C4267" s="65"/>
      <c r="D4267" s="65"/>
      <c r="E4267" s="65"/>
      <c r="F4267" s="65"/>
      <c r="G4267" s="65"/>
      <c r="H4267" s="113"/>
    </row>
    <row r="4268" spans="1:8">
      <c r="A4268" s="65"/>
      <c r="B4268" s="65"/>
      <c r="C4268" s="65"/>
      <c r="D4268" s="65"/>
      <c r="E4268" s="65"/>
      <c r="F4268" s="65"/>
      <c r="G4268" s="65"/>
      <c r="H4268" s="113"/>
    </row>
    <row r="4269" spans="1:8">
      <c r="A4269" s="65"/>
      <c r="B4269" s="65"/>
      <c r="C4269" s="65"/>
      <c r="D4269" s="65"/>
      <c r="E4269" s="65"/>
      <c r="F4269" s="65"/>
      <c r="G4269" s="65"/>
      <c r="H4269" s="113"/>
    </row>
    <row r="4270" spans="1:8">
      <c r="A4270" s="65"/>
      <c r="B4270" s="65"/>
      <c r="C4270" s="65"/>
      <c r="D4270" s="65"/>
      <c r="E4270" s="65"/>
      <c r="F4270" s="65"/>
      <c r="G4270" s="65"/>
      <c r="H4270" s="113"/>
    </row>
    <row r="4271" spans="1:8">
      <c r="A4271" s="65"/>
      <c r="B4271" s="65"/>
      <c r="C4271" s="65"/>
      <c r="D4271" s="65"/>
      <c r="E4271" s="65"/>
      <c r="F4271" s="65"/>
      <c r="G4271" s="65"/>
      <c r="H4271" s="113"/>
    </row>
    <row r="4272" spans="1:8">
      <c r="A4272" s="65"/>
      <c r="B4272" s="65"/>
      <c r="C4272" s="65"/>
      <c r="D4272" s="65"/>
      <c r="E4272" s="65"/>
      <c r="F4272" s="65"/>
      <c r="G4272" s="65"/>
      <c r="H4272" s="113"/>
    </row>
    <row r="4273" spans="1:8">
      <c r="A4273" s="65"/>
      <c r="B4273" s="65"/>
      <c r="C4273" s="65"/>
      <c r="D4273" s="65"/>
      <c r="E4273" s="65"/>
      <c r="F4273" s="65"/>
      <c r="G4273" s="65"/>
      <c r="H4273" s="113"/>
    </row>
    <row r="4274" spans="1:8">
      <c r="A4274" s="65"/>
      <c r="B4274" s="65"/>
      <c r="C4274" s="65"/>
      <c r="D4274" s="65"/>
      <c r="E4274" s="65"/>
      <c r="F4274" s="65"/>
      <c r="G4274" s="65"/>
      <c r="H4274" s="113"/>
    </row>
    <row r="4275" spans="1:8">
      <c r="A4275" s="65"/>
      <c r="B4275" s="65"/>
      <c r="C4275" s="65"/>
      <c r="D4275" s="65"/>
      <c r="E4275" s="65"/>
      <c r="F4275" s="65"/>
      <c r="G4275" s="65"/>
      <c r="H4275" s="113"/>
    </row>
    <row r="4276" spans="1:8">
      <c r="A4276" s="65"/>
      <c r="B4276" s="65"/>
      <c r="C4276" s="65"/>
      <c r="D4276" s="65"/>
      <c r="E4276" s="65"/>
      <c r="F4276" s="65"/>
      <c r="G4276" s="65"/>
      <c r="H4276" s="113"/>
    </row>
    <row r="4277" spans="1:8">
      <c r="A4277" s="65"/>
      <c r="B4277" s="65"/>
      <c r="C4277" s="65"/>
      <c r="D4277" s="65"/>
      <c r="E4277" s="65"/>
      <c r="F4277" s="65"/>
      <c r="G4277" s="65"/>
      <c r="H4277" s="113"/>
    </row>
    <row r="4278" spans="1:8">
      <c r="A4278" s="65"/>
      <c r="B4278" s="65"/>
      <c r="C4278" s="65"/>
      <c r="D4278" s="65"/>
      <c r="E4278" s="65"/>
      <c r="F4278" s="65"/>
      <c r="G4278" s="65"/>
      <c r="H4278" s="113"/>
    </row>
    <row r="4279" spans="1:8">
      <c r="A4279" s="65"/>
      <c r="B4279" s="65"/>
      <c r="C4279" s="65"/>
      <c r="D4279" s="65"/>
      <c r="E4279" s="65"/>
      <c r="F4279" s="65"/>
      <c r="G4279" s="65"/>
      <c r="H4279" s="113"/>
    </row>
    <row r="4280" spans="1:8">
      <c r="A4280" s="65"/>
      <c r="B4280" s="65"/>
      <c r="C4280" s="65"/>
      <c r="D4280" s="65"/>
      <c r="E4280" s="65"/>
      <c r="F4280" s="65"/>
      <c r="G4280" s="65"/>
      <c r="H4280" s="113"/>
    </row>
    <row r="4281" spans="1:8">
      <c r="A4281" s="65"/>
      <c r="B4281" s="65"/>
      <c r="C4281" s="65"/>
      <c r="D4281" s="65"/>
      <c r="E4281" s="65"/>
      <c r="F4281" s="65"/>
      <c r="G4281" s="65"/>
      <c r="H4281" s="113"/>
    </row>
    <row r="4282" spans="1:8">
      <c r="A4282" s="65"/>
      <c r="B4282" s="65"/>
      <c r="C4282" s="65"/>
      <c r="D4282" s="65"/>
      <c r="E4282" s="65"/>
      <c r="F4282" s="65"/>
      <c r="G4282" s="65"/>
      <c r="H4282" s="113"/>
    </row>
    <row r="4283" spans="1:8">
      <c r="A4283" s="65"/>
      <c r="B4283" s="65"/>
      <c r="C4283" s="65"/>
      <c r="D4283" s="65"/>
      <c r="E4283" s="65"/>
      <c r="F4283" s="65"/>
      <c r="G4283" s="65"/>
      <c r="H4283" s="113"/>
    </row>
    <row r="4284" spans="1:8">
      <c r="A4284" s="65"/>
      <c r="B4284" s="65"/>
      <c r="C4284" s="65"/>
      <c r="D4284" s="65"/>
      <c r="E4284" s="65"/>
      <c r="F4284" s="65"/>
      <c r="G4284" s="65"/>
      <c r="H4284" s="113"/>
    </row>
    <row r="4285" spans="1:8">
      <c r="A4285" s="65"/>
      <c r="B4285" s="65"/>
      <c r="C4285" s="65"/>
      <c r="D4285" s="65"/>
      <c r="E4285" s="65"/>
      <c r="F4285" s="65"/>
      <c r="G4285" s="65"/>
      <c r="H4285" s="113"/>
    </row>
    <row r="4286" spans="1:8">
      <c r="A4286" s="65"/>
      <c r="B4286" s="65"/>
      <c r="C4286" s="65"/>
      <c r="D4286" s="65"/>
      <c r="E4286" s="65"/>
      <c r="F4286" s="65"/>
      <c r="G4286" s="65"/>
      <c r="H4286" s="113"/>
    </row>
    <row r="4287" spans="1:8">
      <c r="A4287" s="65"/>
      <c r="B4287" s="65"/>
      <c r="C4287" s="65"/>
      <c r="D4287" s="65"/>
      <c r="E4287" s="65"/>
      <c r="F4287" s="65"/>
      <c r="G4287" s="65"/>
      <c r="H4287" s="113"/>
    </row>
    <row r="4288" spans="1:8">
      <c r="A4288" s="65"/>
      <c r="B4288" s="65"/>
      <c r="C4288" s="65"/>
      <c r="D4288" s="65"/>
      <c r="E4288" s="65"/>
      <c r="F4288" s="65"/>
      <c r="G4288" s="65"/>
      <c r="H4288" s="113"/>
    </row>
    <row r="4289" spans="1:8">
      <c r="A4289" s="65"/>
      <c r="B4289" s="65"/>
      <c r="C4289" s="65"/>
      <c r="D4289" s="65"/>
      <c r="E4289" s="65"/>
      <c r="F4289" s="65"/>
      <c r="G4289" s="65"/>
      <c r="H4289" s="113"/>
    </row>
    <row r="4290" spans="1:8">
      <c r="A4290" s="65"/>
      <c r="B4290" s="65"/>
      <c r="C4290" s="65"/>
      <c r="D4290" s="65"/>
      <c r="E4290" s="65"/>
      <c r="F4290" s="65"/>
      <c r="G4290" s="65"/>
      <c r="H4290" s="113"/>
    </row>
    <row r="4291" spans="1:8">
      <c r="A4291" s="65"/>
      <c r="B4291" s="65"/>
      <c r="C4291" s="65"/>
      <c r="D4291" s="65"/>
      <c r="E4291" s="65"/>
      <c r="F4291" s="65"/>
      <c r="G4291" s="65"/>
      <c r="H4291" s="113"/>
    </row>
    <row r="4292" spans="1:8">
      <c r="A4292" s="65"/>
      <c r="B4292" s="65"/>
      <c r="C4292" s="65"/>
      <c r="D4292" s="65"/>
      <c r="E4292" s="65"/>
      <c r="F4292" s="65"/>
      <c r="G4292" s="65"/>
      <c r="H4292" s="113"/>
    </row>
    <row r="4293" spans="1:8">
      <c r="A4293" s="65"/>
      <c r="B4293" s="65"/>
      <c r="C4293" s="65"/>
      <c r="D4293" s="65"/>
      <c r="E4293" s="65"/>
      <c r="F4293" s="65"/>
      <c r="G4293" s="65"/>
      <c r="H4293" s="113"/>
    </row>
    <row r="4294" spans="1:8">
      <c r="A4294" s="65"/>
      <c r="B4294" s="65"/>
      <c r="C4294" s="65"/>
      <c r="D4294" s="65"/>
      <c r="E4294" s="65"/>
      <c r="F4294" s="65"/>
      <c r="G4294" s="65"/>
      <c r="H4294" s="113"/>
    </row>
    <row r="4295" spans="1:8">
      <c r="A4295" s="65"/>
      <c r="B4295" s="65"/>
      <c r="C4295" s="65"/>
      <c r="D4295" s="65"/>
      <c r="E4295" s="65"/>
      <c r="F4295" s="65"/>
      <c r="G4295" s="65"/>
      <c r="H4295" s="113"/>
    </row>
    <row r="4296" spans="1:8">
      <c r="A4296" s="65"/>
      <c r="B4296" s="65"/>
      <c r="C4296" s="65"/>
      <c r="D4296" s="65"/>
      <c r="E4296" s="65"/>
      <c r="F4296" s="65"/>
      <c r="G4296" s="65"/>
      <c r="H4296" s="113"/>
    </row>
    <row r="4297" spans="1:8">
      <c r="A4297" s="65"/>
      <c r="B4297" s="65"/>
      <c r="C4297" s="65"/>
      <c r="D4297" s="65"/>
      <c r="E4297" s="65"/>
      <c r="F4297" s="65"/>
      <c r="G4297" s="65"/>
      <c r="H4297" s="113"/>
    </row>
    <row r="4298" spans="1:8">
      <c r="A4298" s="65"/>
      <c r="B4298" s="65"/>
      <c r="C4298" s="65"/>
      <c r="D4298" s="65"/>
      <c r="E4298" s="65"/>
      <c r="F4298" s="65"/>
      <c r="G4298" s="65"/>
      <c r="H4298" s="113"/>
    </row>
    <row r="4299" spans="1:8">
      <c r="A4299" s="65"/>
      <c r="B4299" s="65"/>
      <c r="C4299" s="65"/>
      <c r="D4299" s="65"/>
      <c r="E4299" s="65"/>
      <c r="F4299" s="65"/>
      <c r="G4299" s="65"/>
      <c r="H4299" s="113"/>
    </row>
    <row r="4300" spans="1:8">
      <c r="A4300" s="65"/>
      <c r="B4300" s="65"/>
      <c r="C4300" s="65"/>
      <c r="D4300" s="65"/>
      <c r="E4300" s="65"/>
      <c r="F4300" s="65"/>
      <c r="G4300" s="65"/>
      <c r="H4300" s="113"/>
    </row>
    <row r="4301" spans="1:8">
      <c r="A4301" s="65"/>
      <c r="B4301" s="65"/>
      <c r="C4301" s="65"/>
      <c r="D4301" s="65"/>
      <c r="E4301" s="65"/>
      <c r="F4301" s="65"/>
      <c r="G4301" s="65"/>
      <c r="H4301" s="113"/>
    </row>
    <row r="4302" spans="1:8">
      <c r="A4302" s="65"/>
      <c r="B4302" s="65"/>
      <c r="C4302" s="65"/>
      <c r="D4302" s="65"/>
      <c r="E4302" s="65"/>
      <c r="F4302" s="65"/>
      <c r="G4302" s="65"/>
      <c r="H4302" s="113"/>
    </row>
    <row r="4303" spans="1:8">
      <c r="A4303" s="65"/>
      <c r="B4303" s="65"/>
      <c r="C4303" s="65"/>
      <c r="D4303" s="65"/>
      <c r="E4303" s="65"/>
      <c r="F4303" s="65"/>
      <c r="G4303" s="65"/>
      <c r="H4303" s="113"/>
    </row>
    <row r="4304" spans="1:8">
      <c r="A4304" s="65"/>
      <c r="B4304" s="65"/>
      <c r="C4304" s="65"/>
      <c r="D4304" s="65"/>
      <c r="E4304" s="65"/>
      <c r="F4304" s="65"/>
      <c r="G4304" s="65"/>
      <c r="H4304" s="113"/>
    </row>
    <row r="4305" spans="1:8">
      <c r="A4305" s="65"/>
      <c r="B4305" s="65"/>
      <c r="C4305" s="65"/>
      <c r="D4305" s="65"/>
      <c r="E4305" s="65"/>
      <c r="F4305" s="65"/>
      <c r="G4305" s="65"/>
      <c r="H4305" s="113"/>
    </row>
    <row r="4306" spans="1:8">
      <c r="A4306" s="65"/>
      <c r="B4306" s="65"/>
      <c r="C4306" s="65"/>
      <c r="D4306" s="65"/>
      <c r="E4306" s="65"/>
      <c r="F4306" s="65"/>
      <c r="G4306" s="65"/>
      <c r="H4306" s="113"/>
    </row>
    <row r="4307" spans="1:8">
      <c r="A4307" s="65"/>
      <c r="B4307" s="65"/>
      <c r="C4307" s="65"/>
      <c r="D4307" s="65"/>
      <c r="E4307" s="65"/>
      <c r="F4307" s="65"/>
      <c r="G4307" s="65"/>
      <c r="H4307" s="113"/>
    </row>
    <row r="4308" spans="1:8">
      <c r="A4308" s="65"/>
      <c r="B4308" s="65"/>
      <c r="C4308" s="65"/>
      <c r="D4308" s="65"/>
      <c r="E4308" s="65"/>
      <c r="F4308" s="65"/>
      <c r="G4308" s="65"/>
      <c r="H4308" s="113"/>
    </row>
    <row r="4309" spans="1:8">
      <c r="A4309" s="65"/>
      <c r="B4309" s="65"/>
      <c r="C4309" s="65"/>
      <c r="D4309" s="65"/>
      <c r="E4309" s="65"/>
      <c r="F4309" s="65"/>
      <c r="G4309" s="65"/>
      <c r="H4309" s="113"/>
    </row>
    <row r="4310" spans="1:8">
      <c r="A4310" s="65"/>
      <c r="B4310" s="65"/>
      <c r="C4310" s="65"/>
      <c r="D4310" s="65"/>
      <c r="E4310" s="65"/>
      <c r="F4310" s="65"/>
      <c r="G4310" s="65"/>
      <c r="H4310" s="113"/>
    </row>
    <row r="4311" spans="1:8">
      <c r="A4311" s="65"/>
      <c r="B4311" s="65"/>
      <c r="C4311" s="65"/>
      <c r="D4311" s="65"/>
      <c r="E4311" s="65"/>
      <c r="F4311" s="65"/>
      <c r="G4311" s="65"/>
      <c r="H4311" s="113"/>
    </row>
    <row r="4312" spans="1:8">
      <c r="A4312" s="65"/>
      <c r="B4312" s="65"/>
      <c r="C4312" s="65"/>
      <c r="D4312" s="65"/>
      <c r="E4312" s="65"/>
      <c r="F4312" s="65"/>
      <c r="G4312" s="65"/>
      <c r="H4312" s="113"/>
    </row>
    <row r="4313" spans="1:8">
      <c r="A4313" s="65"/>
      <c r="B4313" s="65"/>
      <c r="C4313" s="65"/>
      <c r="D4313" s="65"/>
      <c r="E4313" s="65"/>
      <c r="F4313" s="65"/>
      <c r="G4313" s="65"/>
      <c r="H4313" s="113"/>
    </row>
    <row r="4314" spans="1:8">
      <c r="A4314" s="65"/>
      <c r="B4314" s="65"/>
      <c r="C4314" s="65"/>
      <c r="D4314" s="65"/>
      <c r="E4314" s="65"/>
      <c r="F4314" s="65"/>
      <c r="G4314" s="65"/>
      <c r="H4314" s="113"/>
    </row>
    <row r="4315" spans="1:8">
      <c r="A4315" s="65"/>
      <c r="B4315" s="65"/>
      <c r="C4315" s="65"/>
      <c r="D4315" s="65"/>
      <c r="E4315" s="65"/>
      <c r="F4315" s="65"/>
      <c r="G4315" s="65"/>
      <c r="H4315" s="113"/>
    </row>
    <row r="4316" spans="1:8">
      <c r="A4316" s="65"/>
      <c r="B4316" s="65"/>
      <c r="C4316" s="65"/>
      <c r="D4316" s="65"/>
      <c r="E4316" s="65"/>
      <c r="F4316" s="65"/>
      <c r="G4316" s="65"/>
      <c r="H4316" s="113"/>
    </row>
    <row r="4317" spans="1:8">
      <c r="A4317" s="65"/>
      <c r="B4317" s="65"/>
      <c r="C4317" s="65"/>
      <c r="D4317" s="65"/>
      <c r="E4317" s="65"/>
      <c r="F4317" s="65"/>
      <c r="G4317" s="65"/>
      <c r="H4317" s="113"/>
    </row>
    <row r="4318" spans="1:8">
      <c r="A4318" s="65"/>
      <c r="B4318" s="65"/>
      <c r="C4318" s="65"/>
      <c r="D4318" s="65"/>
      <c r="E4318" s="65"/>
      <c r="F4318" s="65"/>
      <c r="G4318" s="65"/>
      <c r="H4318" s="113"/>
    </row>
    <row r="4319" spans="1:8">
      <c r="A4319" s="65"/>
      <c r="B4319" s="65"/>
      <c r="C4319" s="65"/>
      <c r="D4319" s="65"/>
      <c r="E4319" s="65"/>
      <c r="F4319" s="65"/>
      <c r="G4319" s="65"/>
      <c r="H4319" s="113"/>
    </row>
    <row r="4320" spans="1:8">
      <c r="A4320" s="65"/>
      <c r="B4320" s="65"/>
      <c r="C4320" s="65"/>
      <c r="D4320" s="65"/>
      <c r="E4320" s="65"/>
      <c r="F4320" s="65"/>
      <c r="G4320" s="65"/>
      <c r="H4320" s="113"/>
    </row>
    <row r="4321" spans="1:8">
      <c r="A4321" s="65"/>
      <c r="B4321" s="65"/>
      <c r="C4321" s="65"/>
      <c r="D4321" s="65"/>
      <c r="E4321" s="65"/>
      <c r="F4321" s="65"/>
      <c r="G4321" s="65"/>
      <c r="H4321" s="113"/>
    </row>
    <row r="4322" spans="1:8">
      <c r="A4322" s="65"/>
      <c r="B4322" s="65"/>
      <c r="C4322" s="65"/>
      <c r="D4322" s="65"/>
      <c r="E4322" s="65"/>
      <c r="F4322" s="65"/>
      <c r="G4322" s="65"/>
      <c r="H4322" s="113"/>
    </row>
    <row r="4323" spans="1:8">
      <c r="A4323" s="65"/>
      <c r="B4323" s="65"/>
      <c r="C4323" s="65"/>
      <c r="D4323" s="65"/>
      <c r="E4323" s="65"/>
      <c r="F4323" s="65"/>
      <c r="G4323" s="65"/>
      <c r="H4323" s="113"/>
    </row>
    <row r="4324" spans="1:8">
      <c r="A4324" s="65"/>
      <c r="B4324" s="65"/>
      <c r="C4324" s="65"/>
      <c r="D4324" s="65"/>
      <c r="E4324" s="65"/>
      <c r="F4324" s="65"/>
      <c r="G4324" s="65"/>
      <c r="H4324" s="113"/>
    </row>
    <row r="4325" spans="1:8">
      <c r="A4325" s="65"/>
      <c r="B4325" s="65"/>
      <c r="C4325" s="65"/>
      <c r="D4325" s="65"/>
      <c r="E4325" s="65"/>
      <c r="F4325" s="65"/>
      <c r="G4325" s="65"/>
      <c r="H4325" s="113"/>
    </row>
    <row r="4326" spans="1:8">
      <c r="A4326" s="65"/>
      <c r="B4326" s="65"/>
      <c r="C4326" s="65"/>
      <c r="D4326" s="65"/>
      <c r="E4326" s="65"/>
      <c r="F4326" s="65"/>
      <c r="G4326" s="65"/>
      <c r="H4326" s="113"/>
    </row>
    <row r="4327" spans="1:8">
      <c r="A4327" s="65"/>
      <c r="B4327" s="65"/>
      <c r="C4327" s="65"/>
      <c r="D4327" s="65"/>
      <c r="E4327" s="65"/>
      <c r="F4327" s="65"/>
      <c r="G4327" s="65"/>
      <c r="H4327" s="113"/>
    </row>
    <row r="4328" spans="1:8">
      <c r="A4328" s="65"/>
      <c r="B4328" s="65"/>
      <c r="C4328" s="65"/>
      <c r="D4328" s="65"/>
      <c r="E4328" s="65"/>
      <c r="F4328" s="65"/>
      <c r="G4328" s="65"/>
      <c r="H4328" s="113"/>
    </row>
    <row r="4329" spans="1:8">
      <c r="A4329" s="65"/>
      <c r="B4329" s="65"/>
      <c r="C4329" s="65"/>
      <c r="D4329" s="65"/>
      <c r="E4329" s="65"/>
      <c r="F4329" s="65"/>
      <c r="G4329" s="65"/>
      <c r="H4329" s="113"/>
    </row>
    <row r="4330" spans="1:8">
      <c r="A4330" s="65"/>
      <c r="B4330" s="65"/>
      <c r="C4330" s="65"/>
      <c r="D4330" s="65"/>
      <c r="E4330" s="65"/>
      <c r="F4330" s="65"/>
      <c r="G4330" s="65"/>
      <c r="H4330" s="113"/>
    </row>
    <row r="4331" spans="1:8">
      <c r="A4331" s="65"/>
      <c r="B4331" s="65"/>
      <c r="C4331" s="65"/>
      <c r="D4331" s="65"/>
      <c r="E4331" s="65"/>
      <c r="F4331" s="65"/>
      <c r="G4331" s="65"/>
      <c r="H4331" s="113"/>
    </row>
    <row r="4332" spans="1:8">
      <c r="A4332" s="65"/>
      <c r="B4332" s="65"/>
      <c r="C4332" s="65"/>
      <c r="D4332" s="65"/>
      <c r="E4332" s="65"/>
      <c r="F4332" s="65"/>
      <c r="G4332" s="65"/>
      <c r="H4332" s="113"/>
    </row>
    <row r="4333" spans="1:8">
      <c r="A4333" s="65"/>
      <c r="B4333" s="65"/>
      <c r="C4333" s="65"/>
      <c r="D4333" s="65"/>
      <c r="E4333" s="65"/>
      <c r="F4333" s="65"/>
      <c r="G4333" s="65"/>
      <c r="H4333" s="113"/>
    </row>
    <row r="4334" spans="1:8">
      <c r="A4334" s="65"/>
      <c r="B4334" s="65"/>
      <c r="C4334" s="65"/>
      <c r="D4334" s="65"/>
      <c r="E4334" s="65"/>
      <c r="F4334" s="65"/>
      <c r="G4334" s="65"/>
      <c r="H4334" s="113"/>
    </row>
    <row r="4335" spans="1:8">
      <c r="A4335" s="65"/>
      <c r="B4335" s="65"/>
      <c r="C4335" s="65"/>
      <c r="D4335" s="65"/>
      <c r="E4335" s="65"/>
      <c r="F4335" s="65"/>
      <c r="G4335" s="65"/>
      <c r="H4335" s="113"/>
    </row>
    <row r="4336" spans="1:8">
      <c r="A4336" s="65"/>
      <c r="B4336" s="65"/>
      <c r="C4336" s="65"/>
      <c r="D4336" s="65"/>
      <c r="E4336" s="65"/>
      <c r="F4336" s="65"/>
      <c r="G4336" s="65"/>
      <c r="H4336" s="113"/>
    </row>
    <row r="4337" spans="1:8">
      <c r="A4337" s="65"/>
      <c r="B4337" s="65"/>
      <c r="C4337" s="65"/>
      <c r="D4337" s="65"/>
      <c r="E4337" s="65"/>
      <c r="F4337" s="65"/>
      <c r="G4337" s="65"/>
      <c r="H4337" s="113"/>
    </row>
    <row r="4338" spans="1:8">
      <c r="A4338" s="65"/>
      <c r="B4338" s="65"/>
      <c r="C4338" s="65"/>
      <c r="D4338" s="65"/>
      <c r="E4338" s="65"/>
      <c r="F4338" s="65"/>
      <c r="G4338" s="65"/>
      <c r="H4338" s="113"/>
    </row>
    <row r="4339" spans="1:8">
      <c r="A4339" s="65"/>
      <c r="B4339" s="65"/>
      <c r="C4339" s="65"/>
      <c r="D4339" s="65"/>
      <c r="E4339" s="65"/>
      <c r="F4339" s="65"/>
      <c r="G4339" s="65"/>
      <c r="H4339" s="113"/>
    </row>
    <row r="4340" spans="1:8">
      <c r="A4340" s="65"/>
      <c r="B4340" s="65"/>
      <c r="C4340" s="65"/>
      <c r="D4340" s="65"/>
      <c r="E4340" s="65"/>
      <c r="F4340" s="65"/>
      <c r="G4340" s="65"/>
      <c r="H4340" s="113"/>
    </row>
    <row r="4341" spans="1:8">
      <c r="A4341" s="65"/>
      <c r="B4341" s="65"/>
      <c r="C4341" s="65"/>
      <c r="D4341" s="65"/>
      <c r="E4341" s="65"/>
      <c r="F4341" s="65"/>
      <c r="G4341" s="65"/>
      <c r="H4341" s="113"/>
    </row>
    <row r="4342" spans="1:8">
      <c r="A4342" s="65"/>
      <c r="B4342" s="65"/>
      <c r="C4342" s="65"/>
      <c r="D4342" s="65"/>
      <c r="E4342" s="65"/>
      <c r="F4342" s="65"/>
      <c r="G4342" s="65"/>
      <c r="H4342" s="113"/>
    </row>
    <row r="4343" spans="1:8">
      <c r="A4343" s="65"/>
      <c r="B4343" s="65"/>
      <c r="C4343" s="65"/>
      <c r="D4343" s="65"/>
      <c r="E4343" s="65"/>
      <c r="F4343" s="65"/>
      <c r="G4343" s="65"/>
      <c r="H4343" s="113"/>
    </row>
    <row r="4344" spans="1:8">
      <c r="A4344" s="65"/>
      <c r="B4344" s="65"/>
      <c r="C4344" s="65"/>
      <c r="D4344" s="65"/>
      <c r="E4344" s="65"/>
      <c r="F4344" s="65"/>
      <c r="G4344" s="65"/>
      <c r="H4344" s="113"/>
    </row>
    <row r="4345" spans="1:8">
      <c r="A4345" s="65"/>
      <c r="B4345" s="65"/>
      <c r="C4345" s="65"/>
      <c r="D4345" s="65"/>
      <c r="E4345" s="65"/>
      <c r="F4345" s="65"/>
      <c r="G4345" s="65"/>
      <c r="H4345" s="113"/>
    </row>
    <row r="4346" spans="1:8">
      <c r="A4346" s="65"/>
      <c r="B4346" s="65"/>
      <c r="C4346" s="65"/>
      <c r="D4346" s="65"/>
      <c r="E4346" s="65"/>
      <c r="F4346" s="65"/>
      <c r="G4346" s="65"/>
      <c r="H4346" s="113"/>
    </row>
    <row r="4347" spans="1:8">
      <c r="A4347" s="65"/>
      <c r="B4347" s="65"/>
      <c r="C4347" s="65"/>
      <c r="D4347" s="65"/>
      <c r="E4347" s="65"/>
      <c r="F4347" s="65"/>
      <c r="G4347" s="65"/>
      <c r="H4347" s="113"/>
    </row>
    <row r="4348" spans="1:8">
      <c r="A4348" s="65"/>
      <c r="B4348" s="65"/>
      <c r="C4348" s="65"/>
      <c r="D4348" s="65"/>
      <c r="E4348" s="65"/>
      <c r="F4348" s="65"/>
      <c r="G4348" s="65"/>
      <c r="H4348" s="113"/>
    </row>
    <row r="4349" spans="1:8">
      <c r="A4349" s="65"/>
      <c r="B4349" s="65"/>
      <c r="C4349" s="65"/>
      <c r="D4349" s="65"/>
      <c r="E4349" s="65"/>
      <c r="F4349" s="65"/>
      <c r="G4349" s="65"/>
      <c r="H4349" s="113"/>
    </row>
    <row r="4350" spans="1:8">
      <c r="A4350" s="65"/>
      <c r="B4350" s="65"/>
      <c r="C4350" s="65"/>
      <c r="D4350" s="65"/>
      <c r="E4350" s="65"/>
      <c r="F4350" s="65"/>
      <c r="G4350" s="65"/>
      <c r="H4350" s="113"/>
    </row>
    <row r="4351" spans="1:8">
      <c r="A4351" s="65"/>
      <c r="B4351" s="65"/>
      <c r="C4351" s="65"/>
      <c r="D4351" s="65"/>
      <c r="E4351" s="65"/>
      <c r="F4351" s="65"/>
      <c r="G4351" s="65"/>
      <c r="H4351" s="113"/>
    </row>
    <row r="4352" spans="1:8">
      <c r="A4352" s="65"/>
      <c r="B4352" s="65"/>
      <c r="C4352" s="65"/>
      <c r="D4352" s="65"/>
      <c r="E4352" s="65"/>
      <c r="F4352" s="65"/>
      <c r="G4352" s="65"/>
      <c r="H4352" s="113"/>
    </row>
    <row r="4353" spans="1:8">
      <c r="A4353" s="65"/>
      <c r="B4353" s="65"/>
      <c r="C4353" s="65"/>
      <c r="D4353" s="65"/>
      <c r="E4353" s="65"/>
      <c r="F4353" s="65"/>
      <c r="G4353" s="65"/>
      <c r="H4353" s="113"/>
    </row>
    <row r="4354" spans="1:8">
      <c r="A4354" s="65"/>
      <c r="B4354" s="65"/>
      <c r="C4354" s="65"/>
      <c r="D4354" s="65"/>
      <c r="E4354" s="65"/>
      <c r="F4354" s="65"/>
      <c r="G4354" s="65"/>
      <c r="H4354" s="113"/>
    </row>
    <row r="4355" spans="1:8">
      <c r="A4355" s="65"/>
      <c r="B4355" s="65"/>
      <c r="C4355" s="65"/>
      <c r="D4355" s="65"/>
      <c r="E4355" s="65"/>
      <c r="F4355" s="65"/>
      <c r="G4355" s="65"/>
      <c r="H4355" s="113"/>
    </row>
    <row r="4356" spans="1:8">
      <c r="A4356" s="65"/>
      <c r="B4356" s="65"/>
      <c r="C4356" s="65"/>
      <c r="D4356" s="65"/>
      <c r="E4356" s="65"/>
      <c r="F4356" s="65"/>
      <c r="G4356" s="65"/>
      <c r="H4356" s="113"/>
    </row>
    <row r="4357" spans="1:8">
      <c r="A4357" s="65"/>
      <c r="B4357" s="65"/>
      <c r="C4357" s="65"/>
      <c r="D4357" s="65"/>
      <c r="E4357" s="65"/>
      <c r="F4357" s="65"/>
      <c r="G4357" s="65"/>
      <c r="H4357" s="113"/>
    </row>
    <row r="4358" spans="1:8">
      <c r="A4358" s="65"/>
      <c r="B4358" s="65"/>
      <c r="C4358" s="65"/>
      <c r="D4358" s="65"/>
      <c r="E4358" s="65"/>
      <c r="F4358" s="65"/>
      <c r="G4358" s="65"/>
      <c r="H4358" s="113"/>
    </row>
    <row r="4359" spans="1:8">
      <c r="A4359" s="65"/>
      <c r="B4359" s="65"/>
      <c r="C4359" s="65"/>
      <c r="D4359" s="65"/>
      <c r="E4359" s="65"/>
      <c r="F4359" s="65"/>
      <c r="G4359" s="65"/>
      <c r="H4359" s="113"/>
    </row>
    <row r="4360" spans="1:8">
      <c r="A4360" s="65"/>
      <c r="B4360" s="65"/>
      <c r="C4360" s="65"/>
      <c r="D4360" s="65"/>
      <c r="E4360" s="65"/>
      <c r="F4360" s="65"/>
      <c r="G4360" s="65"/>
      <c r="H4360" s="113"/>
    </row>
    <row r="4361" spans="1:8">
      <c r="A4361" s="65"/>
      <c r="B4361" s="65"/>
      <c r="C4361" s="65"/>
      <c r="D4361" s="65"/>
      <c r="E4361" s="65"/>
      <c r="F4361" s="65"/>
      <c r="G4361" s="65"/>
      <c r="H4361" s="113"/>
    </row>
    <row r="4362" spans="1:8">
      <c r="A4362" s="65"/>
      <c r="B4362" s="65"/>
      <c r="C4362" s="65"/>
      <c r="D4362" s="65"/>
      <c r="E4362" s="65"/>
      <c r="F4362" s="65"/>
      <c r="G4362" s="65"/>
      <c r="H4362" s="113"/>
    </row>
    <row r="4363" spans="1:8">
      <c r="A4363" s="65"/>
      <c r="B4363" s="65"/>
      <c r="C4363" s="65"/>
      <c r="D4363" s="65"/>
      <c r="E4363" s="65"/>
      <c r="F4363" s="65"/>
      <c r="G4363" s="65"/>
      <c r="H4363" s="113"/>
    </row>
    <row r="4364" spans="1:8">
      <c r="A4364" s="65"/>
      <c r="B4364" s="65"/>
      <c r="C4364" s="65"/>
      <c r="D4364" s="65"/>
      <c r="E4364" s="65"/>
      <c r="F4364" s="65"/>
      <c r="G4364" s="65"/>
      <c r="H4364" s="113"/>
    </row>
    <row r="4365" spans="1:8">
      <c r="A4365" s="65"/>
      <c r="B4365" s="65"/>
      <c r="C4365" s="65"/>
      <c r="D4365" s="65"/>
      <c r="E4365" s="65"/>
      <c r="F4365" s="65"/>
      <c r="G4365" s="65"/>
      <c r="H4365" s="113"/>
    </row>
    <row r="4366" spans="1:8">
      <c r="A4366" s="65"/>
      <c r="B4366" s="65"/>
      <c r="C4366" s="65"/>
      <c r="D4366" s="65"/>
      <c r="E4366" s="65"/>
      <c r="F4366" s="65"/>
      <c r="G4366" s="65"/>
      <c r="H4366" s="113"/>
    </row>
    <row r="4367" spans="1:8">
      <c r="A4367" s="65"/>
      <c r="B4367" s="65"/>
      <c r="C4367" s="65"/>
      <c r="D4367" s="65"/>
      <c r="E4367" s="65"/>
      <c r="F4367" s="65"/>
      <c r="G4367" s="65"/>
      <c r="H4367" s="113"/>
    </row>
    <row r="4368" spans="1:8">
      <c r="A4368" s="65"/>
      <c r="B4368" s="65"/>
      <c r="C4368" s="65"/>
      <c r="D4368" s="65"/>
      <c r="E4368" s="65"/>
      <c r="F4368" s="65"/>
      <c r="G4368" s="65"/>
      <c r="H4368" s="113"/>
    </row>
    <row r="4369" spans="1:8">
      <c r="A4369" s="65"/>
      <c r="B4369" s="65"/>
      <c r="C4369" s="65"/>
      <c r="D4369" s="65"/>
      <c r="E4369" s="65"/>
      <c r="F4369" s="65"/>
      <c r="G4369" s="65"/>
      <c r="H4369" s="113"/>
    </row>
    <row r="4370" spans="1:8">
      <c r="A4370" s="65"/>
      <c r="B4370" s="65"/>
      <c r="C4370" s="65"/>
      <c r="D4370" s="65"/>
      <c r="E4370" s="65"/>
      <c r="F4370" s="65"/>
      <c r="G4370" s="65"/>
      <c r="H4370" s="113"/>
    </row>
    <row r="4371" spans="1:8">
      <c r="A4371" s="65"/>
      <c r="B4371" s="65"/>
      <c r="C4371" s="65"/>
      <c r="D4371" s="65"/>
      <c r="E4371" s="65"/>
      <c r="F4371" s="65"/>
      <c r="G4371" s="65"/>
      <c r="H4371" s="113"/>
    </row>
    <row r="4372" spans="1:8">
      <c r="A4372" s="65"/>
      <c r="B4372" s="65"/>
      <c r="C4372" s="65"/>
      <c r="D4372" s="65"/>
      <c r="E4372" s="65"/>
      <c r="F4372" s="65"/>
      <c r="G4372" s="65"/>
      <c r="H4372" s="113"/>
    </row>
    <row r="4373" spans="1:8">
      <c r="A4373" s="65"/>
      <c r="B4373" s="65"/>
      <c r="C4373" s="65"/>
      <c r="D4373" s="65"/>
      <c r="E4373" s="65"/>
      <c r="F4373" s="65"/>
      <c r="G4373" s="65"/>
      <c r="H4373" s="113"/>
    </row>
    <row r="4374" spans="1:8">
      <c r="A4374" s="65"/>
      <c r="B4374" s="65"/>
      <c r="C4374" s="65"/>
      <c r="D4374" s="65"/>
      <c r="E4374" s="65"/>
      <c r="F4374" s="65"/>
      <c r="G4374" s="65"/>
      <c r="H4374" s="113"/>
    </row>
    <row r="4375" spans="1:8">
      <c r="A4375" s="65"/>
      <c r="B4375" s="65"/>
      <c r="C4375" s="65"/>
      <c r="D4375" s="65"/>
      <c r="E4375" s="65"/>
      <c r="F4375" s="65"/>
      <c r="G4375" s="65"/>
      <c r="H4375" s="113"/>
    </row>
    <row r="4376" spans="1:8">
      <c r="A4376" s="65"/>
      <c r="B4376" s="65"/>
      <c r="C4376" s="65"/>
      <c r="D4376" s="65"/>
      <c r="E4376" s="65"/>
      <c r="F4376" s="65"/>
      <c r="G4376" s="65"/>
      <c r="H4376" s="113"/>
    </row>
    <row r="4377" spans="1:8">
      <c r="A4377" s="65"/>
      <c r="B4377" s="65"/>
      <c r="C4377" s="65"/>
      <c r="D4377" s="65"/>
      <c r="E4377" s="65"/>
      <c r="F4377" s="65"/>
      <c r="G4377" s="65"/>
      <c r="H4377" s="113"/>
    </row>
    <row r="4378" spans="1:8">
      <c r="A4378" s="65"/>
      <c r="B4378" s="65"/>
      <c r="C4378" s="65"/>
      <c r="D4378" s="65"/>
      <c r="E4378" s="65"/>
      <c r="F4378" s="65"/>
      <c r="G4378" s="65"/>
      <c r="H4378" s="113"/>
    </row>
    <row r="4379" spans="1:8">
      <c r="A4379" s="65"/>
      <c r="B4379" s="65"/>
      <c r="C4379" s="65"/>
      <c r="D4379" s="65"/>
      <c r="E4379" s="65"/>
      <c r="F4379" s="65"/>
      <c r="G4379" s="65"/>
      <c r="H4379" s="113"/>
    </row>
    <row r="4380" spans="1:8">
      <c r="A4380" s="65"/>
      <c r="B4380" s="65"/>
      <c r="C4380" s="65"/>
      <c r="D4380" s="65"/>
      <c r="E4380" s="65"/>
      <c r="F4380" s="65"/>
      <c r="G4380" s="65"/>
      <c r="H4380" s="113"/>
    </row>
    <row r="4381" spans="1:8">
      <c r="A4381" s="65"/>
      <c r="B4381" s="65"/>
      <c r="C4381" s="65"/>
      <c r="D4381" s="65"/>
      <c r="E4381" s="65"/>
      <c r="F4381" s="65"/>
      <c r="G4381" s="65"/>
      <c r="H4381" s="113"/>
    </row>
    <row r="4382" spans="1:8">
      <c r="A4382" s="65"/>
      <c r="B4382" s="65"/>
      <c r="C4382" s="65"/>
      <c r="D4382" s="65"/>
      <c r="E4382" s="65"/>
      <c r="F4382" s="65"/>
      <c r="G4382" s="65"/>
      <c r="H4382" s="113"/>
    </row>
    <row r="4383" spans="1:8">
      <c r="A4383" s="65"/>
      <c r="B4383" s="65"/>
      <c r="C4383" s="65"/>
      <c r="D4383" s="65"/>
      <c r="E4383" s="65"/>
      <c r="F4383" s="65"/>
      <c r="G4383" s="65"/>
      <c r="H4383" s="113"/>
    </row>
    <row r="4384" spans="1:8">
      <c r="A4384" s="65"/>
      <c r="B4384" s="65"/>
      <c r="C4384" s="65"/>
      <c r="D4384" s="65"/>
      <c r="E4384" s="65"/>
      <c r="F4384" s="65"/>
      <c r="G4384" s="65"/>
      <c r="H4384" s="113"/>
    </row>
    <row r="4385" spans="1:8">
      <c r="A4385" s="65"/>
      <c r="B4385" s="65"/>
      <c r="C4385" s="65"/>
      <c r="D4385" s="65"/>
      <c r="E4385" s="65"/>
      <c r="F4385" s="65"/>
      <c r="G4385" s="65"/>
      <c r="H4385" s="113"/>
    </row>
    <row r="4386" spans="1:8">
      <c r="A4386" s="65"/>
      <c r="B4386" s="65"/>
      <c r="C4386" s="65"/>
      <c r="D4386" s="65"/>
      <c r="E4386" s="65"/>
      <c r="F4386" s="65"/>
      <c r="G4386" s="65"/>
      <c r="H4386" s="113"/>
    </row>
    <row r="4387" spans="1:8">
      <c r="A4387" s="65"/>
      <c r="B4387" s="65"/>
      <c r="C4387" s="65"/>
      <c r="D4387" s="65"/>
      <c r="E4387" s="65"/>
      <c r="F4387" s="65"/>
      <c r="G4387" s="65"/>
      <c r="H4387" s="113"/>
    </row>
    <row r="4388" spans="1:8">
      <c r="A4388" s="65"/>
      <c r="B4388" s="65"/>
      <c r="C4388" s="65"/>
      <c r="D4388" s="65"/>
      <c r="E4388" s="65"/>
      <c r="F4388" s="65"/>
      <c r="G4388" s="65"/>
      <c r="H4388" s="113"/>
    </row>
    <row r="4389" spans="1:8">
      <c r="A4389" s="65"/>
      <c r="B4389" s="65"/>
      <c r="C4389" s="65"/>
      <c r="D4389" s="65"/>
      <c r="E4389" s="65"/>
      <c r="F4389" s="65"/>
      <c r="G4389" s="65"/>
      <c r="H4389" s="113"/>
    </row>
    <row r="4390" spans="1:8">
      <c r="A4390" s="65"/>
      <c r="B4390" s="65"/>
      <c r="C4390" s="65"/>
      <c r="D4390" s="65"/>
      <c r="E4390" s="65"/>
      <c r="F4390" s="65"/>
      <c r="G4390" s="65"/>
      <c r="H4390" s="113"/>
    </row>
    <row r="4391" spans="1:8">
      <c r="A4391" s="65"/>
      <c r="B4391" s="65"/>
      <c r="C4391" s="65"/>
      <c r="D4391" s="65"/>
      <c r="E4391" s="65"/>
      <c r="F4391" s="65"/>
      <c r="G4391" s="65"/>
      <c r="H4391" s="113"/>
    </row>
    <row r="4392" spans="1:8">
      <c r="A4392" s="65"/>
      <c r="B4392" s="65"/>
      <c r="C4392" s="65"/>
      <c r="D4392" s="65"/>
      <c r="E4392" s="65"/>
      <c r="F4392" s="65"/>
      <c r="G4392" s="65"/>
      <c r="H4392" s="113"/>
    </row>
    <row r="4393" spans="1:8">
      <c r="A4393" s="65"/>
      <c r="B4393" s="65"/>
      <c r="C4393" s="65"/>
      <c r="D4393" s="65"/>
      <c r="E4393" s="65"/>
      <c r="F4393" s="65"/>
      <c r="G4393" s="65"/>
      <c r="H4393" s="113"/>
    </row>
    <row r="4394" spans="1:8">
      <c r="A4394" s="65"/>
      <c r="B4394" s="65"/>
      <c r="C4394" s="65"/>
      <c r="D4394" s="65"/>
      <c r="E4394" s="65"/>
      <c r="F4394" s="65"/>
      <c r="G4394" s="65"/>
      <c r="H4394" s="113"/>
    </row>
    <row r="4395" spans="1:8">
      <c r="A4395" s="65"/>
      <c r="B4395" s="65"/>
      <c r="C4395" s="65"/>
      <c r="D4395" s="65"/>
      <c r="E4395" s="65"/>
      <c r="F4395" s="65"/>
      <c r="G4395" s="65"/>
      <c r="H4395" s="113"/>
    </row>
    <row r="4396" spans="1:8">
      <c r="A4396" s="65"/>
      <c r="B4396" s="65"/>
      <c r="C4396" s="65"/>
      <c r="D4396" s="65"/>
      <c r="E4396" s="65"/>
      <c r="F4396" s="65"/>
      <c r="G4396" s="65"/>
      <c r="H4396" s="113"/>
    </row>
    <row r="4397" spans="1:8">
      <c r="A4397" s="65"/>
      <c r="B4397" s="65"/>
      <c r="C4397" s="65"/>
      <c r="D4397" s="65"/>
      <c r="E4397" s="65"/>
      <c r="F4397" s="65"/>
      <c r="G4397" s="65"/>
      <c r="H4397" s="113"/>
    </row>
    <row r="4398" spans="1:8">
      <c r="A4398" s="65"/>
      <c r="B4398" s="65"/>
      <c r="C4398" s="65"/>
      <c r="D4398" s="65"/>
      <c r="E4398" s="65"/>
      <c r="F4398" s="65"/>
      <c r="G4398" s="65"/>
      <c r="H4398" s="113"/>
    </row>
    <row r="4399" spans="1:8">
      <c r="A4399" s="65"/>
      <c r="B4399" s="65"/>
      <c r="C4399" s="65"/>
      <c r="D4399" s="65"/>
      <c r="E4399" s="65"/>
      <c r="F4399" s="65"/>
      <c r="G4399" s="65"/>
      <c r="H4399" s="113"/>
    </row>
    <row r="4400" spans="1:8">
      <c r="A4400" s="65"/>
      <c r="B4400" s="65"/>
      <c r="C4400" s="65"/>
      <c r="D4400" s="65"/>
      <c r="E4400" s="65"/>
      <c r="F4400" s="65"/>
      <c r="G4400" s="65"/>
      <c r="H4400" s="113"/>
    </row>
    <row r="4401" spans="1:8">
      <c r="A4401" s="65"/>
      <c r="B4401" s="65"/>
      <c r="C4401" s="65"/>
      <c r="D4401" s="65"/>
      <c r="E4401" s="65"/>
      <c r="F4401" s="65"/>
      <c r="G4401" s="65"/>
      <c r="H4401" s="113"/>
    </row>
    <row r="4402" spans="1:8">
      <c r="A4402" s="65"/>
      <c r="B4402" s="65"/>
      <c r="C4402" s="65"/>
      <c r="D4402" s="65"/>
      <c r="E4402" s="65"/>
      <c r="F4402" s="65"/>
      <c r="G4402" s="65"/>
      <c r="H4402" s="113"/>
    </row>
    <row r="4403" spans="1:8">
      <c r="A4403" s="65"/>
      <c r="B4403" s="65"/>
      <c r="C4403" s="65"/>
      <c r="D4403" s="65"/>
      <c r="E4403" s="65"/>
      <c r="F4403" s="65"/>
      <c r="G4403" s="65"/>
      <c r="H4403" s="113"/>
    </row>
    <row r="4404" spans="1:8">
      <c r="A4404" s="65"/>
      <c r="B4404" s="65"/>
      <c r="C4404" s="65"/>
      <c r="D4404" s="65"/>
      <c r="E4404" s="65"/>
      <c r="F4404" s="65"/>
      <c r="G4404" s="65"/>
      <c r="H4404" s="113"/>
    </row>
    <row r="4405" spans="1:8">
      <c r="A4405" s="65"/>
      <c r="B4405" s="65"/>
      <c r="C4405" s="65"/>
      <c r="D4405" s="65"/>
      <c r="E4405" s="65"/>
      <c r="F4405" s="65"/>
      <c r="G4405" s="65"/>
      <c r="H4405" s="113"/>
    </row>
    <row r="4406" spans="1:8">
      <c r="A4406" s="65"/>
      <c r="B4406" s="65"/>
      <c r="C4406" s="65"/>
      <c r="D4406" s="65"/>
      <c r="E4406" s="65"/>
      <c r="F4406" s="65"/>
      <c r="G4406" s="65"/>
      <c r="H4406" s="113"/>
    </row>
    <row r="4407" spans="1:8">
      <c r="A4407" s="65"/>
      <c r="B4407" s="65"/>
      <c r="C4407" s="65"/>
      <c r="D4407" s="65"/>
      <c r="E4407" s="65"/>
      <c r="F4407" s="65"/>
      <c r="G4407" s="65"/>
      <c r="H4407" s="113"/>
    </row>
    <row r="4408" spans="1:8">
      <c r="A4408" s="65"/>
      <c r="B4408" s="65"/>
      <c r="C4408" s="65"/>
      <c r="D4408" s="65"/>
      <c r="E4408" s="65"/>
      <c r="F4408" s="65"/>
      <c r="G4408" s="65"/>
      <c r="H4408" s="113"/>
    </row>
    <row r="4409" spans="1:8">
      <c r="A4409" s="65"/>
      <c r="B4409" s="65"/>
      <c r="C4409" s="65"/>
      <c r="D4409" s="65"/>
      <c r="E4409" s="65"/>
      <c r="F4409" s="65"/>
      <c r="G4409" s="65"/>
      <c r="H4409" s="113"/>
    </row>
    <row r="4410" spans="1:8">
      <c r="A4410" s="65"/>
      <c r="B4410" s="65"/>
      <c r="C4410" s="65"/>
      <c r="D4410" s="65"/>
      <c r="E4410" s="65"/>
      <c r="F4410" s="65"/>
      <c r="G4410" s="65"/>
      <c r="H4410" s="113"/>
    </row>
    <row r="4411" spans="1:8">
      <c r="A4411" s="65"/>
      <c r="B4411" s="65"/>
      <c r="C4411" s="65"/>
      <c r="D4411" s="65"/>
      <c r="E4411" s="65"/>
      <c r="F4411" s="65"/>
      <c r="G4411" s="65"/>
      <c r="H4411" s="113"/>
    </row>
    <row r="4412" spans="1:8">
      <c r="A4412" s="65"/>
      <c r="B4412" s="65"/>
      <c r="C4412" s="65"/>
      <c r="D4412" s="65"/>
      <c r="E4412" s="65"/>
      <c r="F4412" s="65"/>
      <c r="G4412" s="65"/>
      <c r="H4412" s="113"/>
    </row>
    <row r="4413" spans="1:8">
      <c r="A4413" s="65"/>
      <c r="B4413" s="65"/>
      <c r="C4413" s="65"/>
      <c r="D4413" s="65"/>
      <c r="E4413" s="65"/>
      <c r="F4413" s="65"/>
      <c r="G4413" s="65"/>
      <c r="H4413" s="113"/>
    </row>
    <row r="4414" spans="1:8">
      <c r="A4414" s="65"/>
      <c r="B4414" s="65"/>
      <c r="C4414" s="65"/>
      <c r="D4414" s="65"/>
      <c r="E4414" s="65"/>
      <c r="F4414" s="65"/>
      <c r="G4414" s="65"/>
      <c r="H4414" s="113"/>
    </row>
    <row r="4415" spans="1:8">
      <c r="A4415" s="65"/>
      <c r="B4415" s="65"/>
      <c r="C4415" s="65"/>
      <c r="D4415" s="65"/>
      <c r="E4415" s="65"/>
      <c r="F4415" s="65"/>
      <c r="G4415" s="65"/>
      <c r="H4415" s="113"/>
    </row>
    <row r="4416" spans="1:8">
      <c r="A4416" s="65"/>
      <c r="B4416" s="65"/>
      <c r="C4416" s="65"/>
      <c r="D4416" s="65"/>
      <c r="E4416" s="65"/>
      <c r="F4416" s="65"/>
      <c r="G4416" s="65"/>
      <c r="H4416" s="113"/>
    </row>
    <row r="4417" spans="1:8">
      <c r="A4417" s="65"/>
      <c r="B4417" s="65"/>
      <c r="C4417" s="65"/>
      <c r="D4417" s="65"/>
      <c r="E4417" s="65"/>
      <c r="F4417" s="65"/>
      <c r="G4417" s="65"/>
      <c r="H4417" s="113"/>
    </row>
    <row r="4418" spans="1:8">
      <c r="A4418" s="65"/>
      <c r="B4418" s="65"/>
      <c r="C4418" s="65"/>
      <c r="D4418" s="65"/>
      <c r="E4418" s="65"/>
      <c r="F4418" s="65"/>
      <c r="G4418" s="65"/>
      <c r="H4418" s="113"/>
    </row>
    <row r="4419" spans="1:8">
      <c r="A4419" s="65"/>
      <c r="B4419" s="65"/>
      <c r="C4419" s="65"/>
      <c r="D4419" s="65"/>
      <c r="E4419" s="65"/>
      <c r="F4419" s="65"/>
      <c r="G4419" s="65"/>
      <c r="H4419" s="113"/>
    </row>
    <row r="4420" spans="1:8">
      <c r="A4420" s="65"/>
      <c r="B4420" s="65"/>
      <c r="C4420" s="65"/>
      <c r="D4420" s="65"/>
      <c r="E4420" s="65"/>
      <c r="F4420" s="65"/>
      <c r="G4420" s="65"/>
      <c r="H4420" s="113"/>
    </row>
    <row r="4421" spans="1:8">
      <c r="A4421" s="65"/>
      <c r="B4421" s="65"/>
      <c r="C4421" s="65"/>
      <c r="D4421" s="65"/>
      <c r="E4421" s="65"/>
      <c r="F4421" s="65"/>
      <c r="G4421" s="65"/>
      <c r="H4421" s="113"/>
    </row>
    <row r="4422" spans="1:8">
      <c r="A4422" s="65"/>
      <c r="B4422" s="65"/>
      <c r="C4422" s="65"/>
      <c r="D4422" s="65"/>
      <c r="E4422" s="65"/>
      <c r="F4422" s="65"/>
      <c r="G4422" s="65"/>
      <c r="H4422" s="113"/>
    </row>
    <row r="4423" spans="1:8">
      <c r="A4423" s="65"/>
      <c r="B4423" s="65"/>
      <c r="C4423" s="65"/>
      <c r="D4423" s="65"/>
      <c r="E4423" s="65"/>
      <c r="F4423" s="65"/>
      <c r="G4423" s="65"/>
      <c r="H4423" s="113"/>
    </row>
    <row r="4424" spans="1:8">
      <c r="A4424" s="65"/>
      <c r="B4424" s="65"/>
      <c r="C4424" s="65"/>
      <c r="D4424" s="65"/>
      <c r="E4424" s="65"/>
      <c r="F4424" s="65"/>
      <c r="G4424" s="65"/>
      <c r="H4424" s="113"/>
    </row>
    <row r="4425" spans="1:8">
      <c r="A4425" s="65"/>
      <c r="B4425" s="65"/>
      <c r="C4425" s="65"/>
      <c r="D4425" s="65"/>
      <c r="E4425" s="65"/>
      <c r="F4425" s="65"/>
      <c r="G4425" s="65"/>
      <c r="H4425" s="113"/>
    </row>
    <row r="4426" spans="1:8">
      <c r="A4426" s="65"/>
      <c r="B4426" s="65"/>
      <c r="C4426" s="65"/>
      <c r="D4426" s="65"/>
      <c r="E4426" s="65"/>
      <c r="F4426" s="65"/>
      <c r="G4426" s="65"/>
      <c r="H4426" s="113"/>
    </row>
    <row r="4427" spans="1:8">
      <c r="A4427" s="65"/>
      <c r="B4427" s="65"/>
      <c r="C4427" s="65"/>
      <c r="D4427" s="65"/>
      <c r="E4427" s="65"/>
      <c r="F4427" s="65"/>
      <c r="G4427" s="65"/>
      <c r="H4427" s="113"/>
    </row>
    <row r="4428" spans="1:8">
      <c r="A4428" s="65"/>
      <c r="B4428" s="65"/>
      <c r="C4428" s="65"/>
      <c r="D4428" s="65"/>
      <c r="E4428" s="65"/>
      <c r="F4428" s="65"/>
      <c r="G4428" s="65"/>
      <c r="H4428" s="113"/>
    </row>
    <row r="4429" spans="1:8">
      <c r="A4429" s="65"/>
      <c r="B4429" s="65"/>
      <c r="C4429" s="65"/>
      <c r="D4429" s="65"/>
      <c r="E4429" s="65"/>
      <c r="F4429" s="65"/>
      <c r="G4429" s="65"/>
      <c r="H4429" s="113"/>
    </row>
    <row r="4430" spans="1:8">
      <c r="A4430" s="65"/>
      <c r="B4430" s="65"/>
      <c r="C4430" s="65"/>
      <c r="D4430" s="65"/>
      <c r="E4430" s="65"/>
      <c r="F4430" s="65"/>
      <c r="G4430" s="65"/>
      <c r="H4430" s="113"/>
    </row>
    <row r="4431" spans="1:8">
      <c r="A4431" s="65"/>
      <c r="B4431" s="65"/>
      <c r="C4431" s="65"/>
      <c r="D4431" s="65"/>
      <c r="E4431" s="65"/>
      <c r="F4431" s="65"/>
      <c r="G4431" s="65"/>
      <c r="H4431" s="113"/>
    </row>
    <row r="4432" spans="1:8">
      <c r="A4432" s="65"/>
      <c r="B4432" s="65"/>
      <c r="C4432" s="65"/>
      <c r="D4432" s="65"/>
      <c r="E4432" s="65"/>
      <c r="F4432" s="65"/>
      <c r="G4432" s="65"/>
      <c r="H4432" s="113"/>
    </row>
    <row r="4433" spans="1:8">
      <c r="A4433" s="65"/>
      <c r="B4433" s="65"/>
      <c r="C4433" s="65"/>
      <c r="D4433" s="65"/>
      <c r="E4433" s="65"/>
      <c r="F4433" s="65"/>
      <c r="G4433" s="65"/>
      <c r="H4433" s="113"/>
    </row>
    <row r="4434" spans="1:8">
      <c r="A4434" s="65"/>
      <c r="B4434" s="65"/>
      <c r="C4434" s="65"/>
      <c r="D4434" s="65"/>
      <c r="E4434" s="65"/>
      <c r="F4434" s="65"/>
      <c r="G4434" s="65"/>
      <c r="H4434" s="113"/>
    </row>
    <row r="4435" spans="1:8">
      <c r="A4435" s="65"/>
      <c r="B4435" s="65"/>
      <c r="C4435" s="65"/>
      <c r="D4435" s="65"/>
      <c r="E4435" s="65"/>
      <c r="F4435" s="65"/>
      <c r="G4435" s="65"/>
      <c r="H4435" s="113"/>
    </row>
    <row r="4436" spans="1:8">
      <c r="A4436" s="65"/>
      <c r="B4436" s="65"/>
      <c r="C4436" s="65"/>
      <c r="D4436" s="65"/>
      <c r="E4436" s="65"/>
      <c r="F4436" s="65"/>
      <c r="G4436" s="65"/>
      <c r="H4436" s="113"/>
    </row>
    <row r="4437" spans="1:8">
      <c r="A4437" s="65"/>
      <c r="B4437" s="65"/>
      <c r="C4437" s="65"/>
      <c r="D4437" s="65"/>
      <c r="E4437" s="65"/>
      <c r="F4437" s="65"/>
      <c r="G4437" s="65"/>
      <c r="H4437" s="113"/>
    </row>
    <row r="4438" spans="1:8">
      <c r="A4438" s="65"/>
      <c r="B4438" s="65"/>
      <c r="C4438" s="65"/>
      <c r="D4438" s="65"/>
      <c r="E4438" s="65"/>
      <c r="F4438" s="65"/>
      <c r="G4438" s="65"/>
      <c r="H4438" s="113"/>
    </row>
    <row r="4439" spans="1:8">
      <c r="A4439" s="65"/>
      <c r="B4439" s="65"/>
      <c r="C4439" s="65"/>
      <c r="D4439" s="65"/>
      <c r="E4439" s="65"/>
      <c r="F4439" s="65"/>
      <c r="G4439" s="65"/>
      <c r="H4439" s="113"/>
    </row>
    <row r="4440" spans="1:8">
      <c r="A4440" s="65"/>
      <c r="B4440" s="65"/>
      <c r="C4440" s="65"/>
      <c r="D4440" s="65"/>
      <c r="E4440" s="65"/>
      <c r="F4440" s="65"/>
      <c r="G4440" s="65"/>
      <c r="H4440" s="113"/>
    </row>
    <row r="4441" spans="1:8">
      <c r="A4441" s="65"/>
      <c r="B4441" s="65"/>
      <c r="C4441" s="65"/>
      <c r="D4441" s="65"/>
      <c r="E4441" s="65"/>
      <c r="F4441" s="65"/>
      <c r="G4441" s="65"/>
      <c r="H4441" s="113"/>
    </row>
    <row r="4442" spans="1:8">
      <c r="A4442" s="65"/>
      <c r="B4442" s="65"/>
      <c r="C4442" s="65"/>
      <c r="D4442" s="65"/>
      <c r="E4442" s="65"/>
      <c r="F4442" s="65"/>
      <c r="G4442" s="65"/>
      <c r="H4442" s="113"/>
    </row>
    <row r="4443" spans="1:8">
      <c r="A4443" s="65"/>
      <c r="B4443" s="65"/>
      <c r="C4443" s="65"/>
      <c r="D4443" s="65"/>
      <c r="E4443" s="65"/>
      <c r="F4443" s="65"/>
      <c r="G4443" s="65"/>
      <c r="H4443" s="113"/>
    </row>
    <row r="4444" spans="1:8">
      <c r="A4444" s="65"/>
      <c r="B4444" s="65"/>
      <c r="C4444" s="65"/>
      <c r="D4444" s="65"/>
      <c r="E4444" s="65"/>
      <c r="F4444" s="65"/>
      <c r="G4444" s="65"/>
      <c r="H4444" s="113"/>
    </row>
    <row r="4445" spans="1:8">
      <c r="A4445" s="65"/>
      <c r="B4445" s="65"/>
      <c r="C4445" s="65"/>
      <c r="D4445" s="65"/>
      <c r="E4445" s="65"/>
      <c r="F4445" s="65"/>
      <c r="G4445" s="65"/>
      <c r="H4445" s="113"/>
    </row>
    <row r="4446" spans="1:8">
      <c r="A4446" s="65"/>
      <c r="B4446" s="65"/>
      <c r="C4446" s="65"/>
      <c r="D4446" s="65"/>
      <c r="E4446" s="65"/>
      <c r="F4446" s="65"/>
      <c r="G4446" s="65"/>
      <c r="H4446" s="113"/>
    </row>
    <row r="4447" spans="1:8">
      <c r="A4447" s="65"/>
      <c r="B4447" s="65"/>
      <c r="C4447" s="65"/>
      <c r="D4447" s="65"/>
      <c r="E4447" s="65"/>
      <c r="F4447" s="65"/>
      <c r="G4447" s="65"/>
      <c r="H4447" s="113"/>
    </row>
    <row r="4448" spans="1:8">
      <c r="A4448" s="65"/>
      <c r="B4448" s="65"/>
      <c r="C4448" s="65"/>
      <c r="D4448" s="65"/>
      <c r="E4448" s="65"/>
      <c r="F4448" s="65"/>
      <c r="G4448" s="65"/>
      <c r="H4448" s="113"/>
    </row>
    <row r="4449" spans="1:8">
      <c r="A4449" s="65"/>
      <c r="B4449" s="65"/>
      <c r="C4449" s="65"/>
      <c r="D4449" s="65"/>
      <c r="E4449" s="65"/>
      <c r="F4449" s="65"/>
      <c r="G4449" s="65"/>
      <c r="H4449" s="113"/>
    </row>
    <row r="4450" spans="1:8">
      <c r="A4450" s="65"/>
      <c r="B4450" s="65"/>
      <c r="C4450" s="65"/>
      <c r="D4450" s="65"/>
      <c r="E4450" s="65"/>
      <c r="F4450" s="65"/>
      <c r="G4450" s="65"/>
      <c r="H4450" s="113"/>
    </row>
    <row r="4451" spans="1:8">
      <c r="A4451" s="65"/>
      <c r="B4451" s="65"/>
      <c r="C4451" s="65"/>
      <c r="D4451" s="65"/>
      <c r="E4451" s="65"/>
      <c r="F4451" s="65"/>
      <c r="G4451" s="65"/>
      <c r="H4451" s="113"/>
    </row>
    <row r="4452" spans="1:8">
      <c r="A4452" s="65"/>
      <c r="B4452" s="65"/>
      <c r="C4452" s="65"/>
      <c r="D4452" s="65"/>
      <c r="E4452" s="65"/>
      <c r="F4452" s="65"/>
      <c r="G4452" s="65"/>
      <c r="H4452" s="113"/>
    </row>
    <row r="4453" spans="1:8">
      <c r="A4453" s="65"/>
      <c r="B4453" s="65"/>
      <c r="C4453" s="65"/>
      <c r="D4453" s="65"/>
      <c r="E4453" s="65"/>
      <c r="F4453" s="65"/>
      <c r="G4453" s="65"/>
      <c r="H4453" s="113"/>
    </row>
    <row r="4454" spans="1:8">
      <c r="A4454" s="65"/>
      <c r="B4454" s="65"/>
      <c r="C4454" s="65"/>
      <c r="D4454" s="65"/>
      <c r="E4454" s="65"/>
      <c r="F4454" s="65"/>
      <c r="G4454" s="65"/>
      <c r="H4454" s="113"/>
    </row>
    <row r="4455" spans="1:8">
      <c r="A4455" s="65"/>
      <c r="B4455" s="65"/>
      <c r="C4455" s="65"/>
      <c r="D4455" s="65"/>
      <c r="E4455" s="65"/>
      <c r="F4455" s="65"/>
      <c r="G4455" s="65"/>
      <c r="H4455" s="113"/>
    </row>
    <row r="4456" spans="1:8">
      <c r="A4456" s="65"/>
      <c r="B4456" s="65"/>
      <c r="C4456" s="65"/>
      <c r="D4456" s="65"/>
      <c r="E4456" s="65"/>
      <c r="F4456" s="65"/>
      <c r="G4456" s="65"/>
      <c r="H4456" s="113"/>
    </row>
    <row r="4457" spans="1:8">
      <c r="A4457" s="65"/>
      <c r="B4457" s="65"/>
      <c r="C4457" s="65"/>
      <c r="D4457" s="65"/>
      <c r="E4457" s="65"/>
      <c r="F4457" s="65"/>
      <c r="G4457" s="65"/>
      <c r="H4457" s="113"/>
    </row>
    <row r="4458" spans="1:8">
      <c r="A4458" s="65"/>
      <c r="B4458" s="65"/>
      <c r="C4458" s="65"/>
      <c r="D4458" s="65"/>
      <c r="E4458" s="65"/>
      <c r="F4458" s="65"/>
      <c r="G4458" s="65"/>
      <c r="H4458" s="113"/>
    </row>
    <row r="4459" spans="1:8">
      <c r="A4459" s="65"/>
      <c r="B4459" s="65"/>
      <c r="C4459" s="65"/>
      <c r="D4459" s="65"/>
      <c r="E4459" s="65"/>
      <c r="F4459" s="65"/>
      <c r="G4459" s="65"/>
      <c r="H4459" s="113"/>
    </row>
    <row r="4460" spans="1:8">
      <c r="A4460" s="65"/>
      <c r="B4460" s="65"/>
      <c r="C4460" s="65"/>
      <c r="D4460" s="65"/>
      <c r="E4460" s="65"/>
      <c r="F4460" s="65"/>
      <c r="G4460" s="65"/>
      <c r="H4460" s="113"/>
    </row>
    <row r="4461" spans="1:8">
      <c r="A4461" s="65"/>
      <c r="B4461" s="65"/>
      <c r="C4461" s="65"/>
      <c r="D4461" s="65"/>
      <c r="E4461" s="65"/>
      <c r="F4461" s="65"/>
      <c r="G4461" s="65"/>
      <c r="H4461" s="113"/>
    </row>
    <row r="4462" spans="1:8">
      <c r="A4462" s="65"/>
      <c r="B4462" s="65"/>
      <c r="C4462" s="65"/>
      <c r="D4462" s="65"/>
      <c r="E4462" s="65"/>
      <c r="F4462" s="65"/>
      <c r="G4462" s="65"/>
      <c r="H4462" s="113"/>
    </row>
    <row r="4463" spans="1:8">
      <c r="A4463" s="65"/>
      <c r="B4463" s="65"/>
      <c r="C4463" s="65"/>
      <c r="D4463" s="65"/>
      <c r="E4463" s="65"/>
      <c r="F4463" s="65"/>
      <c r="G4463" s="65"/>
      <c r="H4463" s="113"/>
    </row>
    <row r="4464" spans="1:8">
      <c r="A4464" s="65"/>
      <c r="B4464" s="65"/>
      <c r="C4464" s="65"/>
      <c r="D4464" s="65"/>
      <c r="E4464" s="65"/>
      <c r="F4464" s="65"/>
      <c r="G4464" s="65"/>
      <c r="H4464" s="113"/>
    </row>
    <row r="4465" spans="1:8">
      <c r="A4465" s="65"/>
      <c r="B4465" s="65"/>
      <c r="C4465" s="65"/>
      <c r="D4465" s="65"/>
      <c r="E4465" s="65"/>
      <c r="F4465" s="65"/>
      <c r="G4465" s="65"/>
      <c r="H4465" s="113"/>
    </row>
    <row r="4466" spans="1:8">
      <c r="A4466" s="65"/>
      <c r="B4466" s="65"/>
      <c r="C4466" s="65"/>
      <c r="D4466" s="65"/>
      <c r="E4466" s="65"/>
      <c r="F4466" s="65"/>
      <c r="G4466" s="65"/>
      <c r="H4466" s="113"/>
    </row>
    <row r="4467" spans="1:8">
      <c r="A4467" s="65"/>
      <c r="B4467" s="65"/>
      <c r="C4467" s="65"/>
      <c r="D4467" s="65"/>
      <c r="E4467" s="65"/>
      <c r="F4467" s="65"/>
      <c r="G4467" s="65"/>
      <c r="H4467" s="113"/>
    </row>
    <row r="4468" spans="1:8">
      <c r="A4468" s="65"/>
      <c r="B4468" s="65"/>
      <c r="C4468" s="65"/>
      <c r="D4468" s="65"/>
      <c r="E4468" s="65"/>
      <c r="F4468" s="65"/>
      <c r="G4468" s="65"/>
      <c r="H4468" s="113"/>
    </row>
    <row r="4469" spans="1:8">
      <c r="A4469" s="65"/>
      <c r="B4469" s="65"/>
      <c r="C4469" s="65"/>
      <c r="D4469" s="65"/>
      <c r="E4469" s="65"/>
      <c r="F4469" s="65"/>
      <c r="G4469" s="65"/>
      <c r="H4469" s="113"/>
    </row>
    <row r="4470" spans="1:8">
      <c r="A4470" s="65"/>
      <c r="B4470" s="65"/>
      <c r="C4470" s="65"/>
      <c r="D4470" s="65"/>
      <c r="E4470" s="65"/>
      <c r="F4470" s="65"/>
      <c r="G4470" s="65"/>
      <c r="H4470" s="113"/>
    </row>
    <row r="4471" spans="1:8">
      <c r="A4471" s="65"/>
      <c r="B4471" s="65"/>
      <c r="C4471" s="65"/>
      <c r="D4471" s="65"/>
      <c r="E4471" s="65"/>
      <c r="F4471" s="65"/>
      <c r="G4471" s="65"/>
      <c r="H4471" s="113"/>
    </row>
    <row r="4472" spans="1:8">
      <c r="A4472" s="65"/>
      <c r="B4472" s="65"/>
      <c r="C4472" s="65"/>
      <c r="D4472" s="65"/>
      <c r="E4472" s="65"/>
      <c r="F4472" s="65"/>
      <c r="G4472" s="65"/>
      <c r="H4472" s="113"/>
    </row>
    <row r="4473" spans="1:8">
      <c r="A4473" s="65"/>
      <c r="B4473" s="65"/>
      <c r="C4473" s="65"/>
      <c r="D4473" s="65"/>
      <c r="E4473" s="65"/>
      <c r="F4473" s="65"/>
      <c r="G4473" s="65"/>
      <c r="H4473" s="113"/>
    </row>
    <row r="4474" spans="1:8">
      <c r="A4474" s="65"/>
      <c r="B4474" s="65"/>
      <c r="C4474" s="65"/>
      <c r="D4474" s="65"/>
      <c r="E4474" s="65"/>
      <c r="F4474" s="65"/>
      <c r="G4474" s="65"/>
      <c r="H4474" s="113"/>
    </row>
    <row r="4475" spans="1:8">
      <c r="A4475" s="65"/>
      <c r="B4475" s="65"/>
      <c r="C4475" s="65"/>
      <c r="D4475" s="65"/>
      <c r="E4475" s="65"/>
      <c r="F4475" s="65"/>
      <c r="G4475" s="65"/>
      <c r="H4475" s="113"/>
    </row>
    <row r="4476" spans="1:8">
      <c r="A4476" s="65"/>
      <c r="B4476" s="65"/>
      <c r="C4476" s="65"/>
      <c r="D4476" s="65"/>
      <c r="E4476" s="65"/>
      <c r="F4476" s="65"/>
      <c r="G4476" s="65"/>
      <c r="H4476" s="113"/>
    </row>
    <row r="4477" spans="1:8">
      <c r="A4477" s="65"/>
      <c r="B4477" s="65"/>
      <c r="C4477" s="65"/>
      <c r="D4477" s="65"/>
      <c r="E4477" s="65"/>
      <c r="F4477" s="65"/>
      <c r="G4477" s="65"/>
      <c r="H4477" s="113"/>
    </row>
    <row r="4478" spans="1:8">
      <c r="A4478" s="65"/>
      <c r="B4478" s="65"/>
      <c r="C4478" s="65"/>
      <c r="D4478" s="65"/>
      <c r="E4478" s="65"/>
      <c r="F4478" s="65"/>
      <c r="G4478" s="65"/>
      <c r="H4478" s="113"/>
    </row>
    <row r="4479" spans="1:8">
      <c r="A4479" s="65"/>
      <c r="B4479" s="65"/>
      <c r="C4479" s="65"/>
      <c r="D4479" s="65"/>
      <c r="E4479" s="65"/>
      <c r="F4479" s="65"/>
      <c r="G4479" s="65"/>
      <c r="H4479" s="113"/>
    </row>
    <row r="4480" spans="1:8">
      <c r="A4480" s="65"/>
      <c r="B4480" s="65"/>
      <c r="C4480" s="65"/>
      <c r="D4480" s="65"/>
      <c r="E4480" s="65"/>
      <c r="F4480" s="65"/>
      <c r="G4480" s="65"/>
      <c r="H4480" s="113"/>
    </row>
    <row r="4481" spans="1:8">
      <c r="A4481" s="65"/>
      <c r="B4481" s="65"/>
      <c r="C4481" s="65"/>
      <c r="D4481" s="65"/>
      <c r="E4481" s="65"/>
      <c r="F4481" s="65"/>
      <c r="G4481" s="65"/>
      <c r="H4481" s="113"/>
    </row>
    <row r="4482" spans="1:8">
      <c r="A4482" s="65"/>
      <c r="B4482" s="65"/>
      <c r="C4482" s="65"/>
      <c r="D4482" s="65"/>
      <c r="E4482" s="65"/>
      <c r="F4482" s="65"/>
      <c r="G4482" s="65"/>
      <c r="H4482" s="113"/>
    </row>
    <row r="4483" spans="1:8">
      <c r="A4483" s="65"/>
      <c r="B4483" s="65"/>
      <c r="C4483" s="65"/>
      <c r="D4483" s="65"/>
      <c r="E4483" s="65"/>
      <c r="F4483" s="65"/>
      <c r="G4483" s="65"/>
      <c r="H4483" s="113"/>
    </row>
    <row r="4484" spans="1:8">
      <c r="A4484" s="65"/>
      <c r="B4484" s="65"/>
      <c r="C4484" s="65"/>
      <c r="D4484" s="65"/>
      <c r="E4484" s="65"/>
      <c r="F4484" s="65"/>
      <c r="G4484" s="65"/>
      <c r="H4484" s="113"/>
    </row>
    <row r="4485" spans="1:8">
      <c r="A4485" s="65"/>
      <c r="B4485" s="65"/>
      <c r="C4485" s="65"/>
      <c r="D4485" s="65"/>
      <c r="E4485" s="65"/>
      <c r="F4485" s="65"/>
      <c r="G4485" s="65"/>
      <c r="H4485" s="113"/>
    </row>
    <row r="4486" spans="1:8">
      <c r="A4486" s="65"/>
      <c r="B4486" s="65"/>
      <c r="C4486" s="65"/>
      <c r="D4486" s="65"/>
      <c r="E4486" s="65"/>
      <c r="F4486" s="65"/>
      <c r="G4486" s="65"/>
      <c r="H4486" s="113"/>
    </row>
    <row r="4487" spans="1:8">
      <c r="A4487" s="65"/>
      <c r="B4487" s="65"/>
      <c r="C4487" s="65"/>
      <c r="D4487" s="65"/>
      <c r="E4487" s="65"/>
      <c r="F4487" s="65"/>
      <c r="G4487" s="65"/>
      <c r="H4487" s="113"/>
    </row>
    <row r="4488" spans="1:8">
      <c r="A4488" s="65"/>
      <c r="B4488" s="65"/>
      <c r="C4488" s="65"/>
      <c r="D4488" s="65"/>
      <c r="E4488" s="65"/>
      <c r="F4488" s="65"/>
      <c r="G4488" s="65"/>
      <c r="H4488" s="113"/>
    </row>
    <row r="4489" spans="1:8">
      <c r="A4489" s="65"/>
      <c r="B4489" s="65"/>
      <c r="C4489" s="65"/>
      <c r="D4489" s="65"/>
      <c r="E4489" s="65"/>
      <c r="F4489" s="65"/>
      <c r="G4489" s="65"/>
      <c r="H4489" s="113"/>
    </row>
    <row r="4490" spans="1:8">
      <c r="A4490" s="65"/>
      <c r="B4490" s="65"/>
      <c r="C4490" s="65"/>
      <c r="D4490" s="65"/>
      <c r="E4490" s="65"/>
      <c r="F4490" s="65"/>
      <c r="G4490" s="65"/>
      <c r="H4490" s="113"/>
    </row>
    <row r="4491" spans="1:8">
      <c r="A4491" s="65"/>
      <c r="B4491" s="65"/>
      <c r="C4491" s="65"/>
      <c r="D4491" s="65"/>
      <c r="E4491" s="65"/>
      <c r="F4491" s="65"/>
      <c r="G4491" s="65"/>
      <c r="H4491" s="113"/>
    </row>
    <row r="4492" spans="1:8">
      <c r="A4492" s="65"/>
      <c r="B4492" s="65"/>
      <c r="C4492" s="65"/>
      <c r="D4492" s="65"/>
      <c r="E4492" s="65"/>
      <c r="F4492" s="65"/>
      <c r="G4492" s="65"/>
      <c r="H4492" s="113"/>
    </row>
    <row r="4493" spans="1:8">
      <c r="A4493" s="65"/>
      <c r="B4493" s="65"/>
      <c r="C4493" s="65"/>
      <c r="D4493" s="65"/>
      <c r="E4493" s="65"/>
      <c r="F4493" s="65"/>
      <c r="G4493" s="65"/>
      <c r="H4493" s="113"/>
    </row>
    <row r="4494" spans="1:8">
      <c r="A4494" s="65"/>
      <c r="B4494" s="65"/>
      <c r="C4494" s="65"/>
      <c r="D4494" s="65"/>
      <c r="E4494" s="65"/>
      <c r="F4494" s="65"/>
      <c r="G4494" s="65"/>
      <c r="H4494" s="113"/>
    </row>
    <row r="4495" spans="1:8">
      <c r="A4495" s="65"/>
      <c r="B4495" s="65"/>
      <c r="C4495" s="65"/>
      <c r="D4495" s="65"/>
      <c r="E4495" s="65"/>
      <c r="F4495" s="65"/>
      <c r="G4495" s="65"/>
      <c r="H4495" s="113"/>
    </row>
    <row r="4496" spans="1:8">
      <c r="A4496" s="65"/>
      <c r="B4496" s="65"/>
      <c r="C4496" s="65"/>
      <c r="D4496" s="65"/>
      <c r="E4496" s="65"/>
      <c r="F4496" s="65"/>
      <c r="G4496" s="65"/>
      <c r="H4496" s="113"/>
    </row>
    <row r="4497" spans="1:8">
      <c r="A4497" s="65"/>
      <c r="B4497" s="65"/>
      <c r="C4497" s="65"/>
      <c r="D4497" s="65"/>
      <c r="E4497" s="65"/>
      <c r="F4497" s="65"/>
      <c r="G4497" s="65"/>
      <c r="H4497" s="113"/>
    </row>
    <row r="4498" spans="1:8">
      <c r="A4498" s="65"/>
      <c r="B4498" s="65"/>
      <c r="C4498" s="65"/>
      <c r="D4498" s="65"/>
      <c r="E4498" s="65"/>
      <c r="F4498" s="65"/>
      <c r="G4498" s="65"/>
      <c r="H4498" s="113"/>
    </row>
    <row r="4499" spans="1:8">
      <c r="A4499" s="65"/>
      <c r="B4499" s="65"/>
      <c r="C4499" s="65"/>
      <c r="D4499" s="65"/>
      <c r="E4499" s="65"/>
      <c r="F4499" s="65"/>
      <c r="G4499" s="65"/>
      <c r="H4499" s="113"/>
    </row>
    <row r="4500" spans="1:8">
      <c r="A4500" s="65"/>
      <c r="B4500" s="65"/>
      <c r="C4500" s="65"/>
      <c r="D4500" s="65"/>
      <c r="E4500" s="65"/>
      <c r="F4500" s="65"/>
      <c r="G4500" s="65"/>
      <c r="H4500" s="113"/>
    </row>
    <row r="4501" spans="1:8">
      <c r="A4501" s="65"/>
      <c r="B4501" s="65"/>
      <c r="C4501" s="65"/>
      <c r="D4501" s="65"/>
      <c r="E4501" s="65"/>
      <c r="F4501" s="65"/>
      <c r="G4501" s="65"/>
      <c r="H4501" s="113"/>
    </row>
    <row r="4502" spans="1:8">
      <c r="A4502" s="65"/>
      <c r="B4502" s="65"/>
      <c r="C4502" s="65"/>
      <c r="D4502" s="65"/>
      <c r="E4502" s="65"/>
      <c r="F4502" s="65"/>
      <c r="G4502" s="65"/>
      <c r="H4502" s="113"/>
    </row>
    <row r="4503" spans="1:8">
      <c r="A4503" s="65"/>
      <c r="B4503" s="65"/>
      <c r="C4503" s="65"/>
      <c r="D4503" s="65"/>
      <c r="E4503" s="65"/>
      <c r="F4503" s="65"/>
      <c r="G4503" s="65"/>
      <c r="H4503" s="113"/>
    </row>
    <row r="4504" spans="1:8">
      <c r="A4504" s="65"/>
      <c r="B4504" s="65"/>
      <c r="C4504" s="65"/>
      <c r="D4504" s="65"/>
      <c r="E4504" s="65"/>
      <c r="F4504" s="65"/>
      <c r="G4504" s="65"/>
      <c r="H4504" s="113"/>
    </row>
    <row r="4505" spans="1:8">
      <c r="A4505" s="65"/>
      <c r="B4505" s="65"/>
      <c r="C4505" s="65"/>
      <c r="D4505" s="65"/>
      <c r="E4505" s="65"/>
      <c r="F4505" s="65"/>
      <c r="G4505" s="65"/>
      <c r="H4505" s="113"/>
    </row>
    <row r="4506" spans="1:8">
      <c r="A4506" s="65"/>
      <c r="B4506" s="65"/>
      <c r="C4506" s="65"/>
      <c r="D4506" s="65"/>
      <c r="E4506" s="65"/>
      <c r="F4506" s="65"/>
      <c r="G4506" s="65"/>
      <c r="H4506" s="113"/>
    </row>
    <row r="4507" spans="1:8">
      <c r="A4507" s="65"/>
      <c r="B4507" s="65"/>
      <c r="C4507" s="65"/>
      <c r="D4507" s="65"/>
      <c r="E4507" s="65"/>
      <c r="F4507" s="65"/>
      <c r="G4507" s="65"/>
      <c r="H4507" s="113"/>
    </row>
    <row r="4508" spans="1:8">
      <c r="A4508" s="65"/>
      <c r="B4508" s="65"/>
      <c r="C4508" s="65"/>
      <c r="D4508" s="65"/>
      <c r="E4508" s="65"/>
      <c r="F4508" s="65"/>
      <c r="G4508" s="65"/>
      <c r="H4508" s="113"/>
    </row>
    <row r="4509" spans="1:8">
      <c r="A4509" s="65"/>
      <c r="B4509" s="65"/>
      <c r="C4509" s="65"/>
      <c r="D4509" s="65"/>
      <c r="E4509" s="65"/>
      <c r="F4509" s="65"/>
      <c r="G4509" s="65"/>
      <c r="H4509" s="113"/>
    </row>
    <row r="4510" spans="1:8">
      <c r="A4510" s="65"/>
      <c r="B4510" s="65"/>
      <c r="C4510" s="65"/>
      <c r="D4510" s="65"/>
      <c r="E4510" s="65"/>
      <c r="F4510" s="65"/>
      <c r="G4510" s="65"/>
      <c r="H4510" s="113"/>
    </row>
    <row r="4511" spans="1:8">
      <c r="A4511" s="65"/>
      <c r="B4511" s="65"/>
      <c r="C4511" s="65"/>
      <c r="D4511" s="65"/>
      <c r="E4511" s="65"/>
      <c r="F4511" s="65"/>
      <c r="G4511" s="65"/>
      <c r="H4511" s="113"/>
    </row>
    <row r="4512" spans="1:8">
      <c r="A4512" s="65"/>
      <c r="B4512" s="65"/>
      <c r="C4512" s="65"/>
      <c r="D4512" s="65"/>
      <c r="E4512" s="65"/>
      <c r="F4512" s="65"/>
      <c r="G4512" s="65"/>
      <c r="H4512" s="113"/>
    </row>
    <row r="4513" spans="1:8">
      <c r="A4513" s="65"/>
      <c r="B4513" s="65"/>
      <c r="C4513" s="65"/>
      <c r="D4513" s="65"/>
      <c r="E4513" s="65"/>
      <c r="F4513" s="65"/>
      <c r="G4513" s="65"/>
      <c r="H4513" s="113"/>
    </row>
    <row r="4514" spans="1:8">
      <c r="A4514" s="65"/>
      <c r="B4514" s="65"/>
      <c r="C4514" s="65"/>
      <c r="D4514" s="65"/>
      <c r="E4514" s="65"/>
      <c r="F4514" s="65"/>
      <c r="G4514" s="65"/>
      <c r="H4514" s="113"/>
    </row>
    <row r="4515" spans="1:8">
      <c r="A4515" s="65"/>
      <c r="B4515" s="65"/>
      <c r="C4515" s="65"/>
      <c r="D4515" s="65"/>
      <c r="E4515" s="65"/>
      <c r="F4515" s="65"/>
      <c r="G4515" s="65"/>
      <c r="H4515" s="113"/>
    </row>
    <row r="4516" spans="1:8">
      <c r="A4516" s="65"/>
      <c r="B4516" s="65"/>
      <c r="C4516" s="65"/>
      <c r="D4516" s="65"/>
      <c r="E4516" s="65"/>
      <c r="F4516" s="65"/>
      <c r="G4516" s="65"/>
      <c r="H4516" s="113"/>
    </row>
    <row r="4517" spans="1:8">
      <c r="A4517" s="65"/>
      <c r="B4517" s="65"/>
      <c r="C4517" s="65"/>
      <c r="D4517" s="65"/>
      <c r="E4517" s="65"/>
      <c r="F4517" s="65"/>
      <c r="G4517" s="65"/>
      <c r="H4517" s="113"/>
    </row>
    <row r="4518" spans="1:8">
      <c r="A4518" s="65"/>
      <c r="B4518" s="65"/>
      <c r="C4518" s="65"/>
      <c r="D4518" s="65"/>
      <c r="E4518" s="65"/>
      <c r="F4518" s="65"/>
      <c r="G4518" s="65"/>
      <c r="H4518" s="113"/>
    </row>
    <row r="4519" spans="1:8">
      <c r="A4519" s="65"/>
      <c r="B4519" s="65"/>
      <c r="C4519" s="65"/>
      <c r="D4519" s="65"/>
      <c r="E4519" s="65"/>
      <c r="F4519" s="65"/>
      <c r="G4519" s="65"/>
      <c r="H4519" s="113"/>
    </row>
    <row r="4520" spans="1:8">
      <c r="A4520" s="65"/>
      <c r="B4520" s="65"/>
      <c r="C4520" s="65"/>
      <c r="D4520" s="65"/>
      <c r="E4520" s="65"/>
      <c r="F4520" s="65"/>
      <c r="G4520" s="65"/>
      <c r="H4520" s="113"/>
    </row>
    <row r="4521" spans="1:8">
      <c r="A4521" s="65"/>
      <c r="B4521" s="65"/>
      <c r="C4521" s="65"/>
      <c r="D4521" s="65"/>
      <c r="E4521" s="65"/>
      <c r="F4521" s="65"/>
      <c r="G4521" s="65"/>
      <c r="H4521" s="113"/>
    </row>
    <row r="4522" spans="1:8">
      <c r="A4522" s="65"/>
      <c r="B4522" s="65"/>
      <c r="C4522" s="65"/>
      <c r="D4522" s="65"/>
      <c r="E4522" s="65"/>
      <c r="F4522" s="65"/>
      <c r="G4522" s="65"/>
      <c r="H4522" s="113"/>
    </row>
    <row r="4523" spans="1:8">
      <c r="A4523" s="65"/>
      <c r="B4523" s="65"/>
      <c r="C4523" s="65"/>
      <c r="D4523" s="65"/>
      <c r="E4523" s="65"/>
      <c r="F4523" s="65"/>
      <c r="G4523" s="65"/>
      <c r="H4523" s="113"/>
    </row>
    <row r="4524" spans="1:8">
      <c r="A4524" s="65"/>
      <c r="B4524" s="65"/>
      <c r="C4524" s="65"/>
      <c r="D4524" s="65"/>
      <c r="E4524" s="65"/>
      <c r="F4524" s="65"/>
      <c r="G4524" s="65"/>
      <c r="H4524" s="113"/>
    </row>
    <row r="4525" spans="1:8">
      <c r="A4525" s="65"/>
      <c r="B4525" s="65"/>
      <c r="C4525" s="65"/>
      <c r="D4525" s="65"/>
      <c r="E4525" s="65"/>
      <c r="F4525" s="65"/>
      <c r="G4525" s="65"/>
      <c r="H4525" s="113"/>
    </row>
    <row r="4526" spans="1:8">
      <c r="A4526" s="65"/>
      <c r="B4526" s="65"/>
      <c r="C4526" s="65"/>
      <c r="D4526" s="65"/>
      <c r="E4526" s="65"/>
      <c r="F4526" s="65"/>
      <c r="G4526" s="65"/>
      <c r="H4526" s="113"/>
    </row>
    <row r="4527" spans="1:8">
      <c r="A4527" s="65"/>
      <c r="B4527" s="65"/>
      <c r="C4527" s="65"/>
      <c r="D4527" s="65"/>
      <c r="E4527" s="65"/>
      <c r="F4527" s="65"/>
      <c r="G4527" s="65"/>
      <c r="H4527" s="113"/>
    </row>
    <row r="4528" spans="1:8">
      <c r="A4528" s="65"/>
      <c r="B4528" s="65"/>
      <c r="C4528" s="65"/>
      <c r="D4528" s="65"/>
      <c r="E4528" s="65"/>
      <c r="F4528" s="65"/>
      <c r="G4528" s="65"/>
      <c r="H4528" s="113"/>
    </row>
    <row r="4529" spans="1:8">
      <c r="A4529" s="65"/>
      <c r="B4529" s="65"/>
      <c r="C4529" s="65"/>
      <c r="D4529" s="65"/>
      <c r="E4529" s="65"/>
      <c r="F4529" s="65"/>
      <c r="G4529" s="65"/>
      <c r="H4529" s="113"/>
    </row>
    <row r="4530" spans="1:8">
      <c r="A4530" s="65"/>
      <c r="B4530" s="65"/>
      <c r="C4530" s="65"/>
      <c r="D4530" s="65"/>
      <c r="E4530" s="65"/>
      <c r="F4530" s="65"/>
      <c r="G4530" s="65"/>
      <c r="H4530" s="113"/>
    </row>
    <row r="4531" spans="1:8">
      <c r="A4531" s="65"/>
      <c r="B4531" s="65"/>
      <c r="C4531" s="65"/>
      <c r="D4531" s="65"/>
      <c r="E4531" s="65"/>
      <c r="F4531" s="65"/>
      <c r="G4531" s="65"/>
      <c r="H4531" s="113"/>
    </row>
    <row r="4532" spans="1:8">
      <c r="A4532" s="65"/>
      <c r="B4532" s="65"/>
      <c r="C4532" s="65"/>
      <c r="D4532" s="65"/>
      <c r="E4532" s="65"/>
      <c r="F4532" s="65"/>
      <c r="G4532" s="65"/>
      <c r="H4532" s="113"/>
    </row>
    <row r="4533" spans="1:8">
      <c r="A4533" s="65"/>
      <c r="B4533" s="65"/>
      <c r="C4533" s="65"/>
      <c r="D4533" s="65"/>
      <c r="E4533" s="65"/>
      <c r="F4533" s="65"/>
      <c r="G4533" s="65"/>
      <c r="H4533" s="113"/>
    </row>
    <row r="4534" spans="1:8">
      <c r="A4534" s="65"/>
      <c r="B4534" s="65"/>
      <c r="C4534" s="65"/>
      <c r="D4534" s="65"/>
      <c r="E4534" s="65"/>
      <c r="F4534" s="65"/>
      <c r="G4534" s="65"/>
      <c r="H4534" s="113"/>
    </row>
    <row r="4535" spans="1:8">
      <c r="A4535" s="65"/>
      <c r="B4535" s="65"/>
      <c r="C4535" s="65"/>
      <c r="D4535" s="65"/>
      <c r="E4535" s="65"/>
      <c r="F4535" s="65"/>
      <c r="G4535" s="65"/>
      <c r="H4535" s="113"/>
    </row>
    <row r="4536" spans="1:8">
      <c r="A4536" s="65"/>
      <c r="B4536" s="65"/>
      <c r="C4536" s="65"/>
      <c r="D4536" s="65"/>
      <c r="E4536" s="65"/>
      <c r="F4536" s="65"/>
      <c r="G4536" s="65"/>
      <c r="H4536" s="113"/>
    </row>
    <row r="4537" spans="1:8">
      <c r="A4537" s="65"/>
      <c r="B4537" s="65"/>
      <c r="C4537" s="65"/>
      <c r="D4537" s="65"/>
      <c r="E4537" s="65"/>
      <c r="F4537" s="65"/>
      <c r="G4537" s="65"/>
      <c r="H4537" s="113"/>
    </row>
    <row r="4538" spans="1:8">
      <c r="A4538" s="65"/>
      <c r="B4538" s="65"/>
      <c r="C4538" s="65"/>
      <c r="D4538" s="65"/>
      <c r="E4538" s="65"/>
      <c r="F4538" s="65"/>
      <c r="G4538" s="65"/>
      <c r="H4538" s="113"/>
    </row>
    <row r="4539" spans="1:8">
      <c r="A4539" s="65"/>
      <c r="B4539" s="65"/>
      <c r="C4539" s="65"/>
      <c r="D4539" s="65"/>
      <c r="E4539" s="65"/>
      <c r="F4539" s="65"/>
      <c r="G4539" s="65"/>
      <c r="H4539" s="113"/>
    </row>
    <row r="4540" spans="1:8">
      <c r="A4540" s="65"/>
      <c r="B4540" s="65"/>
      <c r="C4540" s="65"/>
      <c r="D4540" s="65"/>
      <c r="E4540" s="65"/>
      <c r="F4540" s="65"/>
      <c r="G4540" s="65"/>
      <c r="H4540" s="113"/>
    </row>
    <row r="4541" spans="1:8">
      <c r="A4541" s="65"/>
      <c r="B4541" s="65"/>
      <c r="C4541" s="65"/>
      <c r="D4541" s="65"/>
      <c r="E4541" s="65"/>
      <c r="F4541" s="65"/>
      <c r="G4541" s="65"/>
      <c r="H4541" s="113"/>
    </row>
    <row r="4542" spans="1:8">
      <c r="A4542" s="65"/>
      <c r="B4542" s="65"/>
      <c r="C4542" s="65"/>
      <c r="D4542" s="65"/>
      <c r="E4542" s="65"/>
      <c r="F4542" s="65"/>
      <c r="G4542" s="65"/>
      <c r="H4542" s="113"/>
    </row>
    <row r="4543" spans="1:8">
      <c r="A4543" s="65"/>
      <c r="B4543" s="65"/>
      <c r="C4543" s="65"/>
      <c r="D4543" s="65"/>
      <c r="E4543" s="65"/>
      <c r="F4543" s="65"/>
      <c r="G4543" s="65"/>
      <c r="H4543" s="113"/>
    </row>
    <row r="4544" spans="1:8">
      <c r="A4544" s="65"/>
      <c r="B4544" s="65"/>
      <c r="C4544" s="65"/>
      <c r="D4544" s="65"/>
      <c r="E4544" s="65"/>
      <c r="F4544" s="65"/>
      <c r="G4544" s="65"/>
      <c r="H4544" s="113"/>
    </row>
    <row r="4545" spans="1:8">
      <c r="A4545" s="65"/>
      <c r="B4545" s="65"/>
      <c r="C4545" s="65"/>
      <c r="D4545" s="65"/>
      <c r="E4545" s="65"/>
      <c r="F4545" s="65"/>
      <c r="G4545" s="65"/>
      <c r="H4545" s="113"/>
    </row>
    <row r="4546" spans="1:8">
      <c r="A4546" s="65"/>
      <c r="B4546" s="65"/>
      <c r="C4546" s="65"/>
      <c r="D4546" s="65"/>
      <c r="E4546" s="65"/>
      <c r="F4546" s="65"/>
      <c r="G4546" s="65"/>
      <c r="H4546" s="113"/>
    </row>
    <row r="4547" spans="1:8">
      <c r="A4547" s="65"/>
      <c r="B4547" s="65"/>
      <c r="C4547" s="65"/>
      <c r="D4547" s="65"/>
      <c r="E4547" s="65"/>
      <c r="F4547" s="65"/>
      <c r="G4547" s="65"/>
      <c r="H4547" s="113"/>
    </row>
    <row r="4548" spans="1:8">
      <c r="A4548" s="65"/>
      <c r="B4548" s="65"/>
      <c r="C4548" s="65"/>
      <c r="D4548" s="65"/>
      <c r="E4548" s="65"/>
      <c r="F4548" s="65"/>
      <c r="G4548" s="65"/>
      <c r="H4548" s="113"/>
    </row>
    <row r="4549" spans="1:8">
      <c r="A4549" s="65"/>
      <c r="B4549" s="65"/>
      <c r="C4549" s="65"/>
      <c r="D4549" s="65"/>
      <c r="E4549" s="65"/>
      <c r="F4549" s="65"/>
      <c r="G4549" s="65"/>
      <c r="H4549" s="113"/>
    </row>
    <row r="4550" spans="1:8">
      <c r="A4550" s="65"/>
      <c r="B4550" s="65"/>
      <c r="C4550" s="65"/>
      <c r="D4550" s="65"/>
      <c r="E4550" s="65"/>
      <c r="F4550" s="65"/>
      <c r="G4550" s="65"/>
      <c r="H4550" s="113"/>
    </row>
    <row r="4551" spans="1:8">
      <c r="A4551" s="65"/>
      <c r="B4551" s="65"/>
      <c r="C4551" s="65"/>
      <c r="D4551" s="65"/>
      <c r="E4551" s="65"/>
      <c r="F4551" s="65"/>
      <c r="G4551" s="65"/>
      <c r="H4551" s="113"/>
    </row>
    <row r="4552" spans="1:8">
      <c r="A4552" s="65"/>
      <c r="B4552" s="65"/>
      <c r="C4552" s="65"/>
      <c r="D4552" s="65"/>
      <c r="E4552" s="65"/>
      <c r="F4552" s="65"/>
      <c r="G4552" s="65"/>
      <c r="H4552" s="113"/>
    </row>
    <row r="4553" spans="1:8">
      <c r="A4553" s="65"/>
      <c r="B4553" s="65"/>
      <c r="C4553" s="65"/>
      <c r="D4553" s="65"/>
      <c r="E4553" s="65"/>
      <c r="F4553" s="65"/>
      <c r="G4553" s="65"/>
      <c r="H4553" s="113"/>
    </row>
    <row r="4554" spans="1:8">
      <c r="A4554" s="65"/>
      <c r="B4554" s="65"/>
      <c r="C4554" s="65"/>
      <c r="D4554" s="65"/>
      <c r="E4554" s="65"/>
      <c r="F4554" s="65"/>
      <c r="G4554" s="65"/>
      <c r="H4554" s="113"/>
    </row>
    <row r="4555" spans="1:8">
      <c r="A4555" s="65"/>
      <c r="B4555" s="65"/>
      <c r="C4555" s="65"/>
      <c r="D4555" s="65"/>
      <c r="E4555" s="65"/>
      <c r="F4555" s="65"/>
      <c r="G4555" s="65"/>
      <c r="H4555" s="113"/>
    </row>
    <row r="4556" spans="1:8">
      <c r="A4556" s="65"/>
      <c r="B4556" s="65"/>
      <c r="C4556" s="65"/>
      <c r="D4556" s="65"/>
      <c r="E4556" s="65"/>
      <c r="F4556" s="65"/>
      <c r="G4556" s="65"/>
      <c r="H4556" s="113"/>
    </row>
    <row r="4557" spans="1:8">
      <c r="A4557" s="65"/>
      <c r="B4557" s="65"/>
      <c r="C4557" s="65"/>
      <c r="D4557" s="65"/>
      <c r="E4557" s="65"/>
      <c r="F4557" s="65"/>
      <c r="G4557" s="65"/>
      <c r="H4557" s="113"/>
    </row>
    <row r="4558" spans="1:8">
      <c r="A4558" s="65"/>
      <c r="B4558" s="65"/>
      <c r="C4558" s="65"/>
      <c r="D4558" s="65"/>
      <c r="E4558" s="65"/>
      <c r="F4558" s="65"/>
      <c r="G4558" s="65"/>
      <c r="H4558" s="113"/>
    </row>
    <row r="4559" spans="1:8">
      <c r="A4559" s="65"/>
      <c r="B4559" s="65"/>
      <c r="C4559" s="65"/>
      <c r="D4559" s="65"/>
      <c r="E4559" s="65"/>
      <c r="F4559" s="65"/>
      <c r="G4559" s="65"/>
      <c r="H4559" s="113"/>
    </row>
    <row r="4560" spans="1:8">
      <c r="A4560" s="65"/>
      <c r="B4560" s="65"/>
      <c r="C4560" s="65"/>
      <c r="D4560" s="65"/>
      <c r="E4560" s="65"/>
      <c r="F4560" s="65"/>
      <c r="G4560" s="65"/>
      <c r="H4560" s="113"/>
    </row>
    <row r="4561" spans="1:8">
      <c r="A4561" s="65"/>
      <c r="B4561" s="65"/>
      <c r="C4561" s="65"/>
      <c r="D4561" s="65"/>
      <c r="E4561" s="65"/>
      <c r="F4561" s="65"/>
      <c r="G4561" s="65"/>
      <c r="H4561" s="113"/>
    </row>
    <row r="4562" spans="1:8">
      <c r="A4562" s="65"/>
      <c r="B4562" s="65"/>
      <c r="C4562" s="65"/>
      <c r="D4562" s="65"/>
      <c r="E4562" s="65"/>
      <c r="F4562" s="65"/>
      <c r="G4562" s="65"/>
      <c r="H4562" s="113"/>
    </row>
    <row r="4563" spans="1:8">
      <c r="A4563" s="65"/>
      <c r="B4563" s="65"/>
      <c r="C4563" s="65"/>
      <c r="D4563" s="65"/>
      <c r="E4563" s="65"/>
      <c r="F4563" s="65"/>
      <c r="G4563" s="65"/>
      <c r="H4563" s="113"/>
    </row>
    <row r="4564" spans="1:8">
      <c r="A4564" s="65"/>
      <c r="B4564" s="65"/>
      <c r="C4564" s="65"/>
      <c r="D4564" s="65"/>
      <c r="E4564" s="65"/>
      <c r="F4564" s="65"/>
      <c r="G4564" s="65"/>
      <c r="H4564" s="113"/>
    </row>
    <row r="4565" spans="1:8">
      <c r="A4565" s="65"/>
      <c r="B4565" s="65"/>
      <c r="C4565" s="65"/>
      <c r="D4565" s="65"/>
      <c r="E4565" s="65"/>
      <c r="F4565" s="65"/>
      <c r="G4565" s="65"/>
      <c r="H4565" s="113"/>
    </row>
    <row r="4566" spans="1:8">
      <c r="A4566" s="65"/>
      <c r="B4566" s="65"/>
      <c r="C4566" s="65"/>
      <c r="D4566" s="65"/>
      <c r="E4566" s="65"/>
      <c r="F4566" s="65"/>
      <c r="G4566" s="65"/>
      <c r="H4566" s="113"/>
    </row>
    <row r="4567" spans="1:8">
      <c r="A4567" s="65"/>
      <c r="B4567" s="65"/>
      <c r="C4567" s="65"/>
      <c r="D4567" s="65"/>
      <c r="E4567" s="65"/>
      <c r="F4567" s="65"/>
      <c r="G4567" s="65"/>
      <c r="H4567" s="113"/>
    </row>
    <row r="4568" spans="1:8">
      <c r="A4568" s="65"/>
      <c r="B4568" s="65"/>
      <c r="C4568" s="65"/>
      <c r="D4568" s="65"/>
      <c r="E4568" s="65"/>
      <c r="F4568" s="65"/>
      <c r="G4568" s="65"/>
      <c r="H4568" s="113"/>
    </row>
    <row r="4569" spans="1:8">
      <c r="A4569" s="65"/>
      <c r="B4569" s="65"/>
      <c r="C4569" s="65"/>
      <c r="D4569" s="65"/>
      <c r="E4569" s="65"/>
      <c r="F4569" s="65"/>
      <c r="G4569" s="65"/>
      <c r="H4569" s="113"/>
    </row>
    <row r="4570" spans="1:8">
      <c r="A4570" s="65"/>
      <c r="B4570" s="65"/>
      <c r="C4570" s="65"/>
      <c r="D4570" s="65"/>
      <c r="E4570" s="65"/>
      <c r="F4570" s="65"/>
      <c r="G4570" s="65"/>
      <c r="H4570" s="113"/>
    </row>
    <row r="4571" spans="1:8">
      <c r="A4571" s="65"/>
      <c r="B4571" s="65"/>
      <c r="C4571" s="65"/>
      <c r="D4571" s="65"/>
      <c r="E4571" s="65"/>
      <c r="F4571" s="65"/>
      <c r="G4571" s="65"/>
      <c r="H4571" s="113"/>
    </row>
    <row r="4572" spans="1:8">
      <c r="A4572" s="65"/>
      <c r="B4572" s="65"/>
      <c r="C4572" s="65"/>
      <c r="D4572" s="65"/>
      <c r="E4572" s="65"/>
      <c r="F4572" s="65"/>
      <c r="G4572" s="65"/>
      <c r="H4572" s="113"/>
    </row>
    <row r="4573" spans="1:8">
      <c r="A4573" s="65"/>
      <c r="B4573" s="65"/>
      <c r="C4573" s="65"/>
      <c r="D4573" s="65"/>
      <c r="E4573" s="65"/>
      <c r="F4573" s="65"/>
      <c r="G4573" s="65"/>
      <c r="H4573" s="113"/>
    </row>
    <row r="4574" spans="1:8">
      <c r="A4574" s="65"/>
      <c r="B4574" s="65"/>
      <c r="C4574" s="65"/>
      <c r="D4574" s="65"/>
      <c r="E4574" s="65"/>
      <c r="F4574" s="65"/>
      <c r="G4574" s="65"/>
      <c r="H4574" s="113"/>
    </row>
    <row r="4575" spans="1:8">
      <c r="A4575" s="65"/>
      <c r="B4575" s="65"/>
      <c r="C4575" s="65"/>
      <c r="D4575" s="65"/>
      <c r="E4575" s="65"/>
      <c r="F4575" s="65"/>
      <c r="G4575" s="65"/>
      <c r="H4575" s="113"/>
    </row>
    <row r="4576" spans="1:8">
      <c r="A4576" s="65"/>
      <c r="B4576" s="65"/>
      <c r="C4576" s="65"/>
      <c r="D4576" s="65"/>
      <c r="E4576" s="65"/>
      <c r="F4576" s="65"/>
      <c r="G4576" s="65"/>
      <c r="H4576" s="113"/>
    </row>
    <row r="4577" spans="1:8">
      <c r="A4577" s="65"/>
      <c r="B4577" s="65"/>
      <c r="C4577" s="65"/>
      <c r="D4577" s="65"/>
      <c r="E4577" s="65"/>
      <c r="F4577" s="65"/>
      <c r="G4577" s="65"/>
      <c r="H4577" s="113"/>
    </row>
    <row r="4578" spans="1:8">
      <c r="A4578" s="65"/>
      <c r="B4578" s="65"/>
      <c r="C4578" s="65"/>
      <c r="D4578" s="65"/>
      <c r="E4578" s="65"/>
      <c r="F4578" s="65"/>
      <c r="G4578" s="65"/>
      <c r="H4578" s="113"/>
    </row>
    <row r="4579" spans="1:8">
      <c r="A4579" s="65"/>
      <c r="B4579" s="65"/>
      <c r="C4579" s="65"/>
      <c r="D4579" s="65"/>
      <c r="E4579" s="65"/>
      <c r="F4579" s="65"/>
      <c r="G4579" s="65"/>
      <c r="H4579" s="113"/>
    </row>
    <row r="4580" spans="1:8">
      <c r="A4580" s="65"/>
      <c r="B4580" s="65"/>
      <c r="C4580" s="65"/>
      <c r="D4580" s="65"/>
      <c r="E4580" s="65"/>
      <c r="F4580" s="65"/>
      <c r="G4580" s="65"/>
      <c r="H4580" s="113"/>
    </row>
    <row r="4581" spans="1:8">
      <c r="A4581" s="65"/>
      <c r="B4581" s="65"/>
      <c r="C4581" s="65"/>
      <c r="D4581" s="65"/>
      <c r="E4581" s="65"/>
      <c r="F4581" s="65"/>
      <c r="G4581" s="65"/>
      <c r="H4581" s="113"/>
    </row>
    <row r="4582" spans="1:8">
      <c r="A4582" s="65"/>
      <c r="B4582" s="65"/>
      <c r="C4582" s="65"/>
      <c r="D4582" s="65"/>
      <c r="E4582" s="65"/>
      <c r="F4582" s="65"/>
      <c r="G4582" s="65"/>
      <c r="H4582" s="113"/>
    </row>
    <row r="4583" spans="1:8">
      <c r="A4583" s="65"/>
      <c r="B4583" s="65"/>
      <c r="C4583" s="65"/>
      <c r="D4583" s="65"/>
      <c r="E4583" s="65"/>
      <c r="F4583" s="65"/>
      <c r="G4583" s="65"/>
      <c r="H4583" s="113"/>
    </row>
    <row r="4584" spans="1:8">
      <c r="A4584" s="65"/>
      <c r="B4584" s="65"/>
      <c r="C4584" s="65"/>
      <c r="D4584" s="65"/>
      <c r="E4584" s="65"/>
      <c r="F4584" s="65"/>
      <c r="G4584" s="65"/>
      <c r="H4584" s="113"/>
    </row>
    <row r="4585" spans="1:8">
      <c r="A4585" s="65"/>
      <c r="B4585" s="65"/>
      <c r="C4585" s="65"/>
      <c r="D4585" s="65"/>
      <c r="E4585" s="65"/>
      <c r="F4585" s="65"/>
      <c r="G4585" s="65"/>
      <c r="H4585" s="113"/>
    </row>
    <row r="4586" spans="1:8">
      <c r="A4586" s="65"/>
      <c r="B4586" s="65"/>
      <c r="C4586" s="65"/>
      <c r="D4586" s="65"/>
      <c r="E4586" s="65"/>
      <c r="F4586" s="65"/>
      <c r="G4586" s="65"/>
      <c r="H4586" s="113"/>
    </row>
    <row r="4587" spans="1:8">
      <c r="A4587" s="65"/>
      <c r="B4587" s="65"/>
      <c r="C4587" s="65"/>
      <c r="D4587" s="65"/>
      <c r="E4587" s="65"/>
      <c r="F4587" s="65"/>
      <c r="G4587" s="65"/>
      <c r="H4587" s="113"/>
    </row>
    <row r="4588" spans="1:8">
      <c r="A4588" s="65"/>
      <c r="B4588" s="65"/>
      <c r="C4588" s="65"/>
      <c r="D4588" s="65"/>
      <c r="E4588" s="65"/>
      <c r="F4588" s="65"/>
      <c r="G4588" s="65"/>
      <c r="H4588" s="113"/>
    </row>
    <row r="4589" spans="1:8">
      <c r="A4589" s="65"/>
      <c r="B4589" s="65"/>
      <c r="C4589" s="65"/>
      <c r="D4589" s="65"/>
      <c r="E4589" s="65"/>
      <c r="F4589" s="65"/>
      <c r="G4589" s="65"/>
      <c r="H4589" s="113"/>
    </row>
    <row r="4590" spans="1:8">
      <c r="A4590" s="65"/>
      <c r="B4590" s="65"/>
      <c r="C4590" s="65"/>
      <c r="D4590" s="65"/>
      <c r="E4590" s="65"/>
      <c r="F4590" s="65"/>
      <c r="G4590" s="65"/>
      <c r="H4590" s="113"/>
    </row>
    <row r="4591" spans="1:8">
      <c r="A4591" s="65"/>
      <c r="B4591" s="65"/>
      <c r="C4591" s="65"/>
      <c r="D4591" s="65"/>
      <c r="E4591" s="65"/>
      <c r="F4591" s="65"/>
      <c r="G4591" s="65"/>
      <c r="H4591" s="113"/>
    </row>
    <row r="4592" spans="1:8">
      <c r="A4592" s="65"/>
      <c r="B4592" s="65"/>
      <c r="C4592" s="65"/>
      <c r="D4592" s="65"/>
      <c r="E4592" s="65"/>
      <c r="F4592" s="65"/>
      <c r="G4592" s="65"/>
      <c r="H4592" s="113"/>
    </row>
    <row r="4593" spans="1:8">
      <c r="A4593" s="65"/>
      <c r="B4593" s="65"/>
      <c r="C4593" s="65"/>
      <c r="D4593" s="65"/>
      <c r="E4593" s="65"/>
      <c r="F4593" s="65"/>
      <c r="G4593" s="65"/>
      <c r="H4593" s="113"/>
    </row>
    <row r="4594" spans="1:8">
      <c r="A4594" s="65"/>
      <c r="B4594" s="65"/>
      <c r="C4594" s="65"/>
      <c r="D4594" s="65"/>
      <c r="E4594" s="65"/>
      <c r="F4594" s="65"/>
      <c r="G4594" s="65"/>
      <c r="H4594" s="113"/>
    </row>
    <row r="4595" spans="1:8">
      <c r="A4595" s="65"/>
      <c r="B4595" s="65"/>
      <c r="C4595" s="65"/>
      <c r="D4595" s="65"/>
      <c r="E4595" s="65"/>
      <c r="F4595" s="65"/>
      <c r="G4595" s="65"/>
      <c r="H4595" s="113"/>
    </row>
    <row r="4596" spans="1:8">
      <c r="A4596" s="65"/>
      <c r="B4596" s="65"/>
      <c r="C4596" s="65"/>
      <c r="D4596" s="65"/>
      <c r="E4596" s="65"/>
      <c r="F4596" s="65"/>
      <c r="G4596" s="65"/>
      <c r="H4596" s="113"/>
    </row>
    <row r="4597" spans="1:8">
      <c r="A4597" s="65"/>
      <c r="B4597" s="65"/>
      <c r="C4597" s="65"/>
      <c r="D4597" s="65"/>
      <c r="E4597" s="65"/>
      <c r="F4597" s="65"/>
      <c r="G4597" s="65"/>
      <c r="H4597" s="113"/>
    </row>
    <row r="4598" spans="1:8">
      <c r="A4598" s="65"/>
      <c r="B4598" s="65"/>
      <c r="C4598" s="65"/>
      <c r="D4598" s="65"/>
      <c r="E4598" s="65"/>
      <c r="F4598" s="65"/>
      <c r="G4598" s="65"/>
      <c r="H4598" s="113"/>
    </row>
    <row r="4599" spans="1:8">
      <c r="A4599" s="65"/>
      <c r="B4599" s="65"/>
      <c r="C4599" s="65"/>
      <c r="D4599" s="65"/>
      <c r="E4599" s="65"/>
      <c r="F4599" s="65"/>
      <c r="G4599" s="65"/>
      <c r="H4599" s="113"/>
    </row>
    <row r="4600" spans="1:8">
      <c r="A4600" s="65"/>
      <c r="B4600" s="65"/>
      <c r="C4600" s="65"/>
      <c r="D4600" s="65"/>
      <c r="E4600" s="65"/>
      <c r="F4600" s="65"/>
      <c r="G4600" s="65"/>
      <c r="H4600" s="113"/>
    </row>
    <row r="4601" spans="1:8">
      <c r="A4601" s="65"/>
      <c r="B4601" s="65"/>
      <c r="C4601" s="65"/>
      <c r="D4601" s="65"/>
      <c r="E4601" s="65"/>
      <c r="F4601" s="65"/>
      <c r="G4601" s="65"/>
      <c r="H4601" s="113"/>
    </row>
    <row r="4602" spans="1:8">
      <c r="A4602" s="65"/>
      <c r="B4602" s="65"/>
      <c r="C4602" s="65"/>
      <c r="D4602" s="65"/>
      <c r="E4602" s="65"/>
      <c r="F4602" s="65"/>
      <c r="G4602" s="65"/>
      <c r="H4602" s="113"/>
    </row>
    <row r="4603" spans="1:8">
      <c r="A4603" s="65"/>
      <c r="B4603" s="65"/>
      <c r="C4603" s="65"/>
      <c r="D4603" s="65"/>
      <c r="E4603" s="65"/>
      <c r="F4603" s="65"/>
      <c r="G4603" s="65"/>
      <c r="H4603" s="113"/>
    </row>
    <row r="4604" spans="1:8">
      <c r="A4604" s="65"/>
      <c r="B4604" s="65"/>
      <c r="C4604" s="65"/>
      <c r="D4604" s="65"/>
      <c r="E4604" s="65"/>
      <c r="F4604" s="65"/>
      <c r="G4604" s="65"/>
      <c r="H4604" s="113"/>
    </row>
    <row r="4605" spans="1:8">
      <c r="A4605" s="65"/>
      <c r="B4605" s="65"/>
      <c r="C4605" s="65"/>
      <c r="D4605" s="65"/>
      <c r="E4605" s="65"/>
      <c r="F4605" s="65"/>
      <c r="G4605" s="65"/>
      <c r="H4605" s="113"/>
    </row>
    <row r="4606" spans="1:8">
      <c r="A4606" s="65"/>
      <c r="B4606" s="65"/>
      <c r="C4606" s="65"/>
      <c r="D4606" s="65"/>
      <c r="E4606" s="65"/>
      <c r="F4606" s="65"/>
      <c r="G4606" s="65"/>
      <c r="H4606" s="113"/>
    </row>
    <row r="4607" spans="1:8">
      <c r="A4607" s="65"/>
      <c r="B4607" s="65"/>
      <c r="C4607" s="65"/>
      <c r="D4607" s="65"/>
      <c r="E4607" s="65"/>
      <c r="F4607" s="65"/>
      <c r="G4607" s="65"/>
      <c r="H4607" s="113"/>
    </row>
    <row r="4608" spans="1:8">
      <c r="A4608" s="65"/>
      <c r="B4608" s="65"/>
      <c r="C4608" s="65"/>
      <c r="D4608" s="65"/>
      <c r="E4608" s="65"/>
      <c r="F4608" s="65"/>
      <c r="G4608" s="65"/>
      <c r="H4608" s="113"/>
    </row>
    <row r="4609" spans="1:8">
      <c r="A4609" s="65"/>
      <c r="B4609" s="65"/>
      <c r="C4609" s="65"/>
      <c r="D4609" s="65"/>
      <c r="E4609" s="65"/>
      <c r="F4609" s="65"/>
      <c r="G4609" s="65"/>
      <c r="H4609" s="113"/>
    </row>
    <row r="4610" spans="1:8">
      <c r="A4610" s="65"/>
      <c r="B4610" s="65"/>
      <c r="C4610" s="65"/>
      <c r="D4610" s="65"/>
      <c r="E4610" s="65"/>
      <c r="F4610" s="65"/>
      <c r="G4610" s="65"/>
      <c r="H4610" s="113"/>
    </row>
    <row r="4611" spans="1:8">
      <c r="A4611" s="65"/>
      <c r="B4611" s="65"/>
      <c r="C4611" s="65"/>
      <c r="D4611" s="65"/>
      <c r="E4611" s="65"/>
      <c r="F4611" s="65"/>
      <c r="G4611" s="65"/>
      <c r="H4611" s="113"/>
    </row>
    <row r="4612" spans="1:8">
      <c r="A4612" s="65"/>
      <c r="B4612" s="65"/>
      <c r="C4612" s="65"/>
      <c r="D4612" s="65"/>
      <c r="E4612" s="65"/>
      <c r="F4612" s="65"/>
      <c r="G4612" s="65"/>
      <c r="H4612" s="113"/>
    </row>
    <row r="4613" spans="1:8">
      <c r="A4613" s="65"/>
      <c r="B4613" s="65"/>
      <c r="C4613" s="65"/>
      <c r="D4613" s="65"/>
      <c r="E4613" s="65"/>
      <c r="F4613" s="65"/>
      <c r="G4613" s="65"/>
      <c r="H4613" s="113"/>
    </row>
    <row r="4614" spans="1:8">
      <c r="A4614" s="65"/>
      <c r="B4614" s="65"/>
      <c r="C4614" s="65"/>
      <c r="D4614" s="65"/>
      <c r="E4614" s="65"/>
      <c r="F4614" s="65"/>
      <c r="G4614" s="65"/>
      <c r="H4614" s="113"/>
    </row>
    <row r="4615" spans="1:8">
      <c r="A4615" s="65"/>
      <c r="B4615" s="65"/>
      <c r="C4615" s="65"/>
      <c r="D4615" s="65"/>
      <c r="E4615" s="65"/>
      <c r="F4615" s="65"/>
      <c r="G4615" s="65"/>
      <c r="H4615" s="113"/>
    </row>
    <row r="4616" spans="1:8">
      <c r="A4616" s="65"/>
      <c r="B4616" s="65"/>
      <c r="C4616" s="65"/>
      <c r="D4616" s="65"/>
      <c r="E4616" s="65"/>
      <c r="F4616" s="65"/>
      <c r="G4616" s="65"/>
      <c r="H4616" s="113"/>
    </row>
    <row r="4617" spans="1:8">
      <c r="A4617" s="65"/>
      <c r="B4617" s="65"/>
      <c r="C4617" s="65"/>
      <c r="D4617" s="65"/>
      <c r="E4617" s="65"/>
      <c r="F4617" s="65"/>
      <c r="G4617" s="65"/>
      <c r="H4617" s="113"/>
    </row>
    <row r="4618" spans="1:8">
      <c r="A4618" s="65"/>
      <c r="B4618" s="65"/>
      <c r="C4618" s="65"/>
      <c r="D4618" s="65"/>
      <c r="E4618" s="65"/>
      <c r="F4618" s="65"/>
      <c r="G4618" s="65"/>
      <c r="H4618" s="113"/>
    </row>
    <row r="4619" spans="1:8">
      <c r="A4619" s="65"/>
      <c r="B4619" s="65"/>
      <c r="C4619" s="65"/>
      <c r="D4619" s="65"/>
      <c r="E4619" s="65"/>
      <c r="F4619" s="65"/>
      <c r="G4619" s="65"/>
      <c r="H4619" s="113"/>
    </row>
    <row r="4620" spans="1:8">
      <c r="A4620" s="65"/>
      <c r="B4620" s="65"/>
      <c r="C4620" s="65"/>
      <c r="D4620" s="65"/>
      <c r="E4620" s="65"/>
      <c r="F4620" s="65"/>
      <c r="G4620" s="65"/>
      <c r="H4620" s="113"/>
    </row>
    <row r="4621" spans="1:8">
      <c r="A4621" s="65"/>
      <c r="B4621" s="65"/>
      <c r="C4621" s="65"/>
      <c r="D4621" s="65"/>
      <c r="E4621" s="65"/>
      <c r="F4621" s="65"/>
      <c r="G4621" s="65"/>
      <c r="H4621" s="113"/>
    </row>
    <row r="4622" spans="1:8">
      <c r="A4622" s="65"/>
      <c r="B4622" s="65"/>
      <c r="C4622" s="65"/>
      <c r="D4622" s="65"/>
      <c r="E4622" s="65"/>
      <c r="F4622" s="65"/>
      <c r="G4622" s="65"/>
      <c r="H4622" s="113"/>
    </row>
    <row r="4623" spans="1:8">
      <c r="A4623" s="65"/>
      <c r="B4623" s="65"/>
      <c r="C4623" s="65"/>
      <c r="D4623" s="65"/>
      <c r="E4623" s="65"/>
      <c r="F4623" s="65"/>
      <c r="G4623" s="65"/>
      <c r="H4623" s="113"/>
    </row>
    <row r="4624" spans="1:8">
      <c r="A4624" s="65"/>
      <c r="B4624" s="65"/>
      <c r="C4624" s="65"/>
      <c r="D4624" s="65"/>
      <c r="E4624" s="65"/>
      <c r="F4624" s="65"/>
      <c r="G4624" s="65"/>
      <c r="H4624" s="113"/>
    </row>
    <row r="4625" spans="1:8">
      <c r="A4625" s="65"/>
      <c r="B4625" s="65"/>
      <c r="C4625" s="65"/>
      <c r="D4625" s="65"/>
      <c r="E4625" s="65"/>
      <c r="F4625" s="65"/>
      <c r="G4625" s="65"/>
      <c r="H4625" s="113"/>
    </row>
    <row r="4626" spans="1:8">
      <c r="A4626" s="65"/>
      <c r="B4626" s="65"/>
      <c r="C4626" s="65"/>
      <c r="D4626" s="65"/>
      <c r="E4626" s="65"/>
      <c r="F4626" s="65"/>
      <c r="G4626" s="65"/>
      <c r="H4626" s="113"/>
    </row>
    <row r="4627" spans="1:8">
      <c r="A4627" s="65"/>
      <c r="B4627" s="65"/>
      <c r="C4627" s="65"/>
      <c r="D4627" s="65"/>
      <c r="E4627" s="65"/>
      <c r="F4627" s="65"/>
      <c r="G4627" s="65"/>
      <c r="H4627" s="113"/>
    </row>
    <row r="4628" spans="1:8">
      <c r="A4628" s="65"/>
      <c r="B4628" s="65"/>
      <c r="C4628" s="65"/>
      <c r="D4628" s="65"/>
      <c r="E4628" s="65"/>
      <c r="F4628" s="65"/>
      <c r="G4628" s="65"/>
      <c r="H4628" s="113"/>
    </row>
    <row r="4629" spans="1:8">
      <c r="A4629" s="65"/>
      <c r="B4629" s="65"/>
      <c r="C4629" s="65"/>
      <c r="D4629" s="65"/>
      <c r="E4629" s="65"/>
      <c r="F4629" s="65"/>
      <c r="G4629" s="65"/>
      <c r="H4629" s="113"/>
    </row>
    <row r="4630" spans="1:8">
      <c r="A4630" s="65"/>
      <c r="B4630" s="65"/>
      <c r="C4630" s="65"/>
      <c r="D4630" s="65"/>
      <c r="E4630" s="65"/>
      <c r="F4630" s="65"/>
      <c r="G4630" s="65"/>
      <c r="H4630" s="113"/>
    </row>
    <row r="4631" spans="1:8">
      <c r="A4631" s="65"/>
      <c r="B4631" s="65"/>
      <c r="C4631" s="65"/>
      <c r="D4631" s="65"/>
      <c r="E4631" s="65"/>
      <c r="F4631" s="65"/>
      <c r="G4631" s="65"/>
      <c r="H4631" s="113"/>
    </row>
    <row r="4632" spans="1:8">
      <c r="A4632" s="65"/>
      <c r="B4632" s="65"/>
      <c r="C4632" s="65"/>
      <c r="D4632" s="65"/>
      <c r="E4632" s="65"/>
      <c r="F4632" s="65"/>
      <c r="G4632" s="65"/>
      <c r="H4632" s="113"/>
    </row>
    <row r="4633" spans="1:8">
      <c r="A4633" s="65"/>
      <c r="B4633" s="65"/>
      <c r="C4633" s="65"/>
      <c r="D4633" s="65"/>
      <c r="E4633" s="65"/>
      <c r="F4633" s="65"/>
      <c r="G4633" s="65"/>
      <c r="H4633" s="113"/>
    </row>
    <row r="4634" spans="1:8">
      <c r="A4634" s="65"/>
      <c r="B4634" s="65"/>
      <c r="C4634" s="65"/>
      <c r="D4634" s="65"/>
      <c r="E4634" s="65"/>
      <c r="F4634" s="65"/>
      <c r="G4634" s="65"/>
      <c r="H4634" s="113"/>
    </row>
    <row r="4635" spans="1:8">
      <c r="A4635" s="65"/>
      <c r="B4635" s="65"/>
      <c r="C4635" s="65"/>
      <c r="D4635" s="65"/>
      <c r="E4635" s="65"/>
      <c r="F4635" s="65"/>
      <c r="G4635" s="65"/>
      <c r="H4635" s="113"/>
    </row>
    <row r="4636" spans="1:8">
      <c r="A4636" s="65"/>
      <c r="B4636" s="65"/>
      <c r="C4636" s="65"/>
      <c r="D4636" s="65"/>
      <c r="E4636" s="65"/>
      <c r="F4636" s="65"/>
      <c r="G4636" s="65"/>
      <c r="H4636" s="113"/>
    </row>
    <row r="4637" spans="1:8">
      <c r="A4637" s="65"/>
      <c r="B4637" s="65"/>
      <c r="C4637" s="65"/>
      <c r="D4637" s="65"/>
      <c r="E4637" s="65"/>
      <c r="F4637" s="65"/>
      <c r="G4637" s="65"/>
      <c r="H4637" s="113"/>
    </row>
    <row r="4638" spans="1:8">
      <c r="A4638" s="65"/>
      <c r="B4638" s="65"/>
      <c r="C4638" s="65"/>
      <c r="D4638" s="65"/>
      <c r="E4638" s="65"/>
      <c r="F4638" s="65"/>
      <c r="G4638" s="65"/>
      <c r="H4638" s="113"/>
    </row>
    <row r="4639" spans="1:8">
      <c r="A4639" s="65"/>
      <c r="B4639" s="65"/>
      <c r="C4639" s="65"/>
      <c r="D4639" s="65"/>
      <c r="E4639" s="65"/>
      <c r="F4639" s="65"/>
      <c r="G4639" s="65"/>
      <c r="H4639" s="113"/>
    </row>
    <row r="4640" spans="1:8">
      <c r="A4640" s="65"/>
      <c r="B4640" s="65"/>
      <c r="C4640" s="65"/>
      <c r="D4640" s="65"/>
      <c r="E4640" s="65"/>
      <c r="F4640" s="65"/>
      <c r="G4640" s="65"/>
      <c r="H4640" s="113"/>
    </row>
    <row r="4641" spans="1:8">
      <c r="A4641" s="65"/>
      <c r="B4641" s="65"/>
      <c r="C4641" s="65"/>
      <c r="D4641" s="65"/>
      <c r="E4641" s="65"/>
      <c r="F4641" s="65"/>
      <c r="G4641" s="65"/>
      <c r="H4641" s="113"/>
    </row>
    <row r="4642" spans="1:8">
      <c r="A4642" s="65"/>
      <c r="B4642" s="65"/>
      <c r="C4642" s="65"/>
      <c r="D4642" s="65"/>
      <c r="E4642" s="65"/>
      <c r="F4642" s="65"/>
      <c r="G4642" s="65"/>
      <c r="H4642" s="113"/>
    </row>
    <row r="4643" spans="1:8">
      <c r="A4643" s="65"/>
      <c r="B4643" s="65"/>
      <c r="C4643" s="65"/>
      <c r="D4643" s="65"/>
      <c r="E4643" s="65"/>
      <c r="F4643" s="65"/>
      <c r="G4643" s="65"/>
      <c r="H4643" s="113"/>
    </row>
    <row r="4644" spans="1:8">
      <c r="A4644" s="65"/>
      <c r="B4644" s="65"/>
      <c r="C4644" s="65"/>
      <c r="D4644" s="65"/>
      <c r="E4644" s="65"/>
      <c r="F4644" s="65"/>
      <c r="G4644" s="65"/>
      <c r="H4644" s="113"/>
    </row>
    <row r="4645" spans="1:8">
      <c r="A4645" s="65"/>
      <c r="B4645" s="65"/>
      <c r="C4645" s="65"/>
      <c r="D4645" s="65"/>
      <c r="E4645" s="65"/>
      <c r="F4645" s="65"/>
      <c r="G4645" s="65"/>
      <c r="H4645" s="113"/>
    </row>
    <row r="4646" spans="1:8">
      <c r="A4646" s="65"/>
      <c r="B4646" s="65"/>
      <c r="C4646" s="65"/>
      <c r="D4646" s="65"/>
      <c r="E4646" s="65"/>
      <c r="F4646" s="65"/>
      <c r="G4646" s="65"/>
      <c r="H4646" s="113"/>
    </row>
    <row r="4647" spans="1:8">
      <c r="A4647" s="65"/>
      <c r="B4647" s="65"/>
      <c r="C4647" s="65"/>
      <c r="D4647" s="65"/>
      <c r="E4647" s="65"/>
      <c r="F4647" s="65"/>
      <c r="G4647" s="65"/>
      <c r="H4647" s="113"/>
    </row>
    <row r="4648" spans="1:8">
      <c r="A4648" s="65"/>
      <c r="B4648" s="65"/>
      <c r="C4648" s="65"/>
      <c r="D4648" s="65"/>
      <c r="E4648" s="65"/>
      <c r="F4648" s="65"/>
      <c r="G4648" s="65"/>
      <c r="H4648" s="113"/>
    </row>
    <row r="4649" spans="1:8">
      <c r="A4649" s="65"/>
      <c r="B4649" s="65"/>
      <c r="C4649" s="65"/>
      <c r="D4649" s="65"/>
      <c r="E4649" s="65"/>
      <c r="F4649" s="65"/>
      <c r="G4649" s="65"/>
      <c r="H4649" s="113"/>
    </row>
    <row r="4650" spans="1:8">
      <c r="A4650" s="65"/>
      <c r="B4650" s="65"/>
      <c r="C4650" s="65"/>
      <c r="D4650" s="65"/>
      <c r="E4650" s="65"/>
      <c r="F4650" s="65"/>
      <c r="G4650" s="65"/>
      <c r="H4650" s="113"/>
    </row>
    <row r="4651" spans="1:8">
      <c r="A4651" s="65"/>
      <c r="B4651" s="65"/>
      <c r="C4651" s="65"/>
      <c r="D4651" s="65"/>
      <c r="E4651" s="65"/>
      <c r="F4651" s="65"/>
      <c r="G4651" s="65"/>
      <c r="H4651" s="113"/>
    </row>
    <row r="4652" spans="1:8">
      <c r="A4652" s="65"/>
      <c r="B4652" s="65"/>
      <c r="C4652" s="65"/>
      <c r="D4652" s="65"/>
      <c r="E4652" s="65"/>
      <c r="F4652" s="65"/>
      <c r="G4652" s="65"/>
      <c r="H4652" s="113"/>
    </row>
    <row r="4653" spans="1:8">
      <c r="A4653" s="65"/>
      <c r="B4653" s="65"/>
      <c r="C4653" s="65"/>
      <c r="D4653" s="65"/>
      <c r="E4653" s="65"/>
      <c r="F4653" s="65"/>
      <c r="G4653" s="65"/>
      <c r="H4653" s="113"/>
    </row>
    <row r="4654" spans="1:8">
      <c r="A4654" s="65"/>
      <c r="B4654" s="65"/>
      <c r="C4654" s="65"/>
      <c r="D4654" s="65"/>
      <c r="E4654" s="65"/>
      <c r="F4654" s="65"/>
      <c r="G4654" s="65"/>
      <c r="H4654" s="113"/>
    </row>
    <row r="4655" spans="1:8">
      <c r="A4655" s="65"/>
      <c r="B4655" s="65"/>
      <c r="C4655" s="65"/>
      <c r="D4655" s="65"/>
      <c r="E4655" s="65"/>
      <c r="F4655" s="65"/>
      <c r="G4655" s="65"/>
      <c r="H4655" s="113"/>
    </row>
    <row r="4656" spans="1:8">
      <c r="A4656" s="65"/>
      <c r="B4656" s="65"/>
      <c r="C4656" s="65"/>
      <c r="D4656" s="65"/>
      <c r="E4656" s="65"/>
      <c r="F4656" s="65"/>
      <c r="G4656" s="65"/>
      <c r="H4656" s="113"/>
    </row>
    <row r="4657" spans="1:8">
      <c r="A4657" s="65"/>
      <c r="B4657" s="65"/>
      <c r="C4657" s="65"/>
      <c r="D4657" s="65"/>
      <c r="E4657" s="65"/>
      <c r="F4657" s="65"/>
      <c r="G4657" s="65"/>
      <c r="H4657" s="113"/>
    </row>
    <row r="4658" spans="1:8">
      <c r="A4658" s="65"/>
      <c r="B4658" s="65"/>
      <c r="C4658" s="65"/>
      <c r="D4658" s="65"/>
      <c r="E4658" s="65"/>
      <c r="F4658" s="65"/>
      <c r="G4658" s="65"/>
      <c r="H4658" s="113"/>
    </row>
    <row r="4659" spans="1:8">
      <c r="A4659" s="65"/>
      <c r="B4659" s="65"/>
      <c r="C4659" s="65"/>
      <c r="D4659" s="65"/>
      <c r="E4659" s="65"/>
      <c r="F4659" s="65"/>
      <c r="G4659" s="65"/>
      <c r="H4659" s="113"/>
    </row>
    <row r="4660" spans="1:8">
      <c r="A4660" s="65"/>
      <c r="B4660" s="65"/>
      <c r="C4660" s="65"/>
      <c r="D4660" s="65"/>
      <c r="E4660" s="65"/>
      <c r="F4660" s="65"/>
      <c r="G4660" s="65"/>
      <c r="H4660" s="113"/>
    </row>
    <row r="4661" spans="1:8">
      <c r="A4661" s="65"/>
      <c r="B4661" s="65"/>
      <c r="C4661" s="65"/>
      <c r="D4661" s="65"/>
      <c r="E4661" s="65"/>
      <c r="F4661" s="65"/>
      <c r="G4661" s="65"/>
      <c r="H4661" s="113"/>
    </row>
    <row r="4662" spans="1:8">
      <c r="A4662" s="65"/>
      <c r="B4662" s="65"/>
      <c r="C4662" s="65"/>
      <c r="D4662" s="65"/>
      <c r="E4662" s="65"/>
      <c r="F4662" s="65"/>
      <c r="G4662" s="65"/>
      <c r="H4662" s="113"/>
    </row>
    <row r="4663" spans="1:8">
      <c r="A4663" s="65"/>
      <c r="B4663" s="65"/>
      <c r="C4663" s="65"/>
      <c r="D4663" s="65"/>
      <c r="E4663" s="65"/>
      <c r="F4663" s="65"/>
      <c r="G4663" s="65"/>
      <c r="H4663" s="113"/>
    </row>
    <row r="4664" spans="1:8">
      <c r="A4664" s="65"/>
      <c r="B4664" s="65"/>
      <c r="C4664" s="65"/>
      <c r="D4664" s="65"/>
      <c r="E4664" s="65"/>
      <c r="F4664" s="65"/>
      <c r="G4664" s="65"/>
      <c r="H4664" s="113"/>
    </row>
    <row r="4665" spans="1:8">
      <c r="A4665" s="65"/>
      <c r="B4665" s="65"/>
      <c r="C4665" s="65"/>
      <c r="D4665" s="65"/>
      <c r="E4665" s="65"/>
      <c r="F4665" s="65"/>
      <c r="G4665" s="65"/>
      <c r="H4665" s="113"/>
    </row>
    <row r="4666" spans="1:8">
      <c r="A4666" s="65"/>
      <c r="B4666" s="65"/>
      <c r="C4666" s="65"/>
      <c r="D4666" s="65"/>
      <c r="E4666" s="65"/>
      <c r="F4666" s="65"/>
      <c r="G4666" s="65"/>
      <c r="H4666" s="113"/>
    </row>
    <row r="4667" spans="1:8">
      <c r="A4667" s="65"/>
      <c r="B4667" s="65"/>
      <c r="C4667" s="65"/>
      <c r="D4667" s="65"/>
      <c r="E4667" s="65"/>
      <c r="F4667" s="65"/>
      <c r="G4667" s="65"/>
      <c r="H4667" s="113"/>
    </row>
    <row r="4668" spans="1:8">
      <c r="A4668" s="65"/>
      <c r="B4668" s="65"/>
      <c r="C4668" s="65"/>
      <c r="D4668" s="65"/>
      <c r="E4668" s="65"/>
      <c r="F4668" s="65"/>
      <c r="G4668" s="65"/>
      <c r="H4668" s="113"/>
    </row>
    <row r="4669" spans="1:8">
      <c r="A4669" s="65"/>
      <c r="B4669" s="65"/>
      <c r="C4669" s="65"/>
      <c r="D4669" s="65"/>
      <c r="E4669" s="65"/>
      <c r="F4669" s="65"/>
      <c r="G4669" s="65"/>
      <c r="H4669" s="113"/>
    </row>
    <row r="4670" spans="1:8">
      <c r="A4670" s="65"/>
      <c r="B4670" s="65"/>
      <c r="C4670" s="65"/>
      <c r="D4670" s="65"/>
      <c r="E4670" s="65"/>
      <c r="F4670" s="65"/>
      <c r="G4670" s="65"/>
      <c r="H4670" s="113"/>
    </row>
    <row r="4671" spans="1:8">
      <c r="A4671" s="65"/>
      <c r="B4671" s="65"/>
      <c r="C4671" s="65"/>
      <c r="D4671" s="65"/>
      <c r="E4671" s="65"/>
      <c r="F4671" s="65"/>
      <c r="G4671" s="65"/>
      <c r="H4671" s="113"/>
    </row>
    <row r="4672" spans="1:8">
      <c r="A4672" s="65"/>
      <c r="B4672" s="65"/>
      <c r="C4672" s="65"/>
      <c r="D4672" s="65"/>
      <c r="E4672" s="65"/>
      <c r="F4672" s="65"/>
      <c r="G4672" s="65"/>
      <c r="H4672" s="113"/>
    </row>
    <row r="4673" spans="1:8">
      <c r="A4673" s="65"/>
      <c r="B4673" s="65"/>
      <c r="C4673" s="65"/>
      <c r="D4673" s="65"/>
      <c r="E4673" s="65"/>
      <c r="F4673" s="65"/>
      <c r="G4673" s="65"/>
      <c r="H4673" s="113"/>
    </row>
    <row r="4674" spans="1:8">
      <c r="A4674" s="65"/>
      <c r="B4674" s="65"/>
      <c r="C4674" s="65"/>
      <c r="D4674" s="65"/>
      <c r="E4674" s="65"/>
      <c r="F4674" s="65"/>
      <c r="G4674" s="65"/>
      <c r="H4674" s="113"/>
    </row>
    <row r="4675" spans="1:8">
      <c r="A4675" s="65"/>
      <c r="B4675" s="65"/>
      <c r="C4675" s="65"/>
      <c r="D4675" s="65"/>
      <c r="E4675" s="65"/>
      <c r="F4675" s="65"/>
      <c r="G4675" s="65"/>
      <c r="H4675" s="113"/>
    </row>
    <row r="4676" spans="1:8">
      <c r="A4676" s="65"/>
      <c r="B4676" s="65"/>
      <c r="C4676" s="65"/>
      <c r="D4676" s="65"/>
      <c r="E4676" s="65"/>
      <c r="F4676" s="65"/>
      <c r="G4676" s="65"/>
      <c r="H4676" s="113"/>
    </row>
    <row r="4677" spans="1:8">
      <c r="A4677" s="65"/>
      <c r="B4677" s="65"/>
      <c r="C4677" s="65"/>
      <c r="D4677" s="65"/>
      <c r="E4677" s="65"/>
      <c r="F4677" s="65"/>
      <c r="G4677" s="65"/>
      <c r="H4677" s="113"/>
    </row>
    <row r="4678" spans="1:8">
      <c r="A4678" s="65"/>
      <c r="B4678" s="65"/>
      <c r="C4678" s="65"/>
      <c r="D4678" s="65"/>
      <c r="E4678" s="65"/>
      <c r="F4678" s="65"/>
      <c r="G4678" s="65"/>
      <c r="H4678" s="113"/>
    </row>
    <row r="4679" spans="1:8">
      <c r="A4679" s="65"/>
      <c r="B4679" s="65"/>
      <c r="C4679" s="65"/>
      <c r="D4679" s="65"/>
      <c r="E4679" s="65"/>
      <c r="F4679" s="65"/>
      <c r="G4679" s="65"/>
      <c r="H4679" s="113"/>
    </row>
    <row r="4680" spans="1:8">
      <c r="A4680" s="65"/>
      <c r="B4680" s="65"/>
      <c r="C4680" s="65"/>
      <c r="D4680" s="65"/>
      <c r="E4680" s="65"/>
      <c r="F4680" s="65"/>
      <c r="G4680" s="65"/>
      <c r="H4680" s="113"/>
    </row>
    <row r="4681" spans="1:8">
      <c r="A4681" s="65"/>
      <c r="B4681" s="65"/>
      <c r="C4681" s="65"/>
      <c r="D4681" s="65"/>
      <c r="E4681" s="65"/>
      <c r="F4681" s="65"/>
      <c r="G4681" s="65"/>
      <c r="H4681" s="113"/>
    </row>
    <row r="4682" spans="1:8">
      <c r="A4682" s="65"/>
      <c r="B4682" s="65"/>
      <c r="C4682" s="65"/>
      <c r="D4682" s="65"/>
      <c r="E4682" s="65"/>
      <c r="F4682" s="65"/>
      <c r="G4682" s="65"/>
      <c r="H4682" s="113"/>
    </row>
    <row r="4683" spans="1:8">
      <c r="A4683" s="65"/>
      <c r="B4683" s="65"/>
      <c r="C4683" s="65"/>
      <c r="D4683" s="65"/>
      <c r="E4683" s="65"/>
      <c r="F4683" s="65"/>
      <c r="G4683" s="65"/>
      <c r="H4683" s="113"/>
    </row>
    <row r="4684" spans="1:8">
      <c r="A4684" s="65"/>
      <c r="B4684" s="65"/>
      <c r="C4684" s="65"/>
      <c r="D4684" s="65"/>
      <c r="E4684" s="65"/>
      <c r="F4684" s="65"/>
      <c r="G4684" s="65"/>
      <c r="H4684" s="113"/>
    </row>
    <row r="4685" spans="1:8">
      <c r="A4685" s="65"/>
      <c r="B4685" s="65"/>
      <c r="C4685" s="65"/>
      <c r="D4685" s="65"/>
      <c r="E4685" s="65"/>
      <c r="F4685" s="65"/>
      <c r="G4685" s="65"/>
      <c r="H4685" s="113"/>
    </row>
    <row r="4686" spans="1:8">
      <c r="A4686" s="65"/>
      <c r="B4686" s="65"/>
      <c r="C4686" s="65"/>
      <c r="D4686" s="65"/>
      <c r="E4686" s="65"/>
      <c r="F4686" s="65"/>
      <c r="G4686" s="65"/>
      <c r="H4686" s="113"/>
    </row>
    <row r="4687" spans="1:8">
      <c r="A4687" s="65"/>
      <c r="B4687" s="65"/>
      <c r="C4687" s="65"/>
      <c r="D4687" s="65"/>
      <c r="E4687" s="65"/>
      <c r="F4687" s="65"/>
      <c r="G4687" s="65"/>
      <c r="H4687" s="113"/>
    </row>
    <row r="4688" spans="1:8">
      <c r="A4688" s="65"/>
      <c r="B4688" s="65"/>
      <c r="C4688" s="65"/>
      <c r="D4688" s="65"/>
      <c r="E4688" s="65"/>
      <c r="F4688" s="65"/>
      <c r="G4688" s="65"/>
      <c r="H4688" s="113"/>
    </row>
    <row r="4689" spans="1:8">
      <c r="A4689" s="65"/>
      <c r="B4689" s="65"/>
      <c r="C4689" s="65"/>
      <c r="D4689" s="65"/>
      <c r="E4689" s="65"/>
      <c r="F4689" s="65"/>
      <c r="G4689" s="65"/>
      <c r="H4689" s="113"/>
    </row>
    <row r="4690" spans="1:8">
      <c r="A4690" s="65"/>
      <c r="B4690" s="65"/>
      <c r="C4690" s="65"/>
      <c r="D4690" s="65"/>
      <c r="E4690" s="65"/>
      <c r="F4690" s="65"/>
      <c r="G4690" s="65"/>
      <c r="H4690" s="113"/>
    </row>
    <row r="4691" spans="1:8">
      <c r="A4691" s="65"/>
      <c r="B4691" s="65"/>
      <c r="C4691" s="65"/>
      <c r="D4691" s="65"/>
      <c r="E4691" s="65"/>
      <c r="F4691" s="65"/>
      <c r="G4691" s="65"/>
      <c r="H4691" s="113"/>
    </row>
    <row r="4692" spans="1:8">
      <c r="A4692" s="65"/>
      <c r="B4692" s="65"/>
      <c r="C4692" s="65"/>
      <c r="D4692" s="65"/>
      <c r="E4692" s="65"/>
      <c r="F4692" s="65"/>
      <c r="G4692" s="65"/>
      <c r="H4692" s="113"/>
    </row>
    <row r="4693" spans="1:8">
      <c r="A4693" s="65"/>
      <c r="B4693" s="65"/>
      <c r="C4693" s="65"/>
      <c r="D4693" s="65"/>
      <c r="E4693" s="65"/>
      <c r="F4693" s="65"/>
      <c r="G4693" s="65"/>
      <c r="H4693" s="113"/>
    </row>
    <row r="4694" spans="1:8">
      <c r="A4694" s="65"/>
      <c r="B4694" s="65"/>
      <c r="C4694" s="65"/>
      <c r="D4694" s="65"/>
      <c r="E4694" s="65"/>
      <c r="F4694" s="65"/>
      <c r="G4694" s="65"/>
      <c r="H4694" s="113"/>
    </row>
    <row r="4695" spans="1:8">
      <c r="A4695" s="65"/>
      <c r="B4695" s="65"/>
      <c r="C4695" s="65"/>
      <c r="D4695" s="65"/>
      <c r="E4695" s="65"/>
      <c r="F4695" s="65"/>
      <c r="G4695" s="65"/>
      <c r="H4695" s="113"/>
    </row>
    <row r="4696" spans="1:8">
      <c r="A4696" s="65"/>
      <c r="B4696" s="65"/>
      <c r="C4696" s="65"/>
      <c r="D4696" s="65"/>
      <c r="E4696" s="65"/>
      <c r="F4696" s="65"/>
      <c r="G4696" s="65"/>
      <c r="H4696" s="113"/>
    </row>
    <row r="4697" spans="1:8">
      <c r="A4697" s="65"/>
      <c r="B4697" s="65"/>
      <c r="C4697" s="65"/>
      <c r="D4697" s="65"/>
      <c r="E4697" s="65"/>
      <c r="F4697" s="65"/>
      <c r="G4697" s="65"/>
      <c r="H4697" s="113"/>
    </row>
    <row r="4698" spans="1:8">
      <c r="A4698" s="65"/>
      <c r="B4698" s="65"/>
      <c r="C4698" s="65"/>
      <c r="D4698" s="65"/>
      <c r="E4698" s="65"/>
      <c r="F4698" s="65"/>
      <c r="G4698" s="65"/>
      <c r="H4698" s="113"/>
    </row>
    <row r="4699" spans="1:8">
      <c r="A4699" s="65"/>
      <c r="B4699" s="65"/>
      <c r="C4699" s="65"/>
      <c r="D4699" s="65"/>
      <c r="E4699" s="65"/>
      <c r="F4699" s="65"/>
      <c r="G4699" s="65"/>
      <c r="H4699" s="113"/>
    </row>
    <row r="4700" spans="1:8">
      <c r="A4700" s="65"/>
      <c r="B4700" s="65"/>
      <c r="C4700" s="65"/>
      <c r="D4700" s="65"/>
      <c r="E4700" s="65"/>
      <c r="F4700" s="65"/>
      <c r="G4700" s="65"/>
      <c r="H4700" s="113"/>
    </row>
    <row r="4701" spans="1:8">
      <c r="A4701" s="65"/>
      <c r="B4701" s="65"/>
      <c r="C4701" s="65"/>
      <c r="D4701" s="65"/>
      <c r="E4701" s="65"/>
      <c r="F4701" s="65"/>
      <c r="G4701" s="65"/>
      <c r="H4701" s="113"/>
    </row>
    <row r="4702" spans="1:8">
      <c r="A4702" s="65"/>
      <c r="B4702" s="65"/>
      <c r="C4702" s="65"/>
      <c r="D4702" s="65"/>
      <c r="E4702" s="65"/>
      <c r="F4702" s="65"/>
      <c r="G4702" s="65"/>
      <c r="H4702" s="113"/>
    </row>
    <row r="4703" spans="1:8">
      <c r="A4703" s="65"/>
      <c r="B4703" s="65"/>
      <c r="C4703" s="65"/>
      <c r="D4703" s="65"/>
      <c r="E4703" s="65"/>
      <c r="F4703" s="65"/>
      <c r="G4703" s="65"/>
      <c r="H4703" s="113"/>
    </row>
    <row r="4704" spans="1:8">
      <c r="A4704" s="65"/>
      <c r="B4704" s="65"/>
      <c r="C4704" s="65"/>
      <c r="D4704" s="65"/>
      <c r="E4704" s="65"/>
      <c r="F4704" s="65"/>
      <c r="G4704" s="65"/>
      <c r="H4704" s="113"/>
    </row>
    <row r="4705" spans="1:8">
      <c r="A4705" s="65"/>
      <c r="B4705" s="65"/>
      <c r="C4705" s="65"/>
      <c r="D4705" s="65"/>
      <c r="E4705" s="65"/>
      <c r="F4705" s="65"/>
      <c r="G4705" s="65"/>
      <c r="H4705" s="113"/>
    </row>
    <row r="4706" spans="1:8">
      <c r="A4706" s="65"/>
      <c r="B4706" s="65"/>
      <c r="C4706" s="65"/>
      <c r="D4706" s="65"/>
      <c r="E4706" s="65"/>
      <c r="F4706" s="65"/>
      <c r="G4706" s="65"/>
      <c r="H4706" s="113"/>
    </row>
    <row r="4707" spans="1:8">
      <c r="A4707" s="65"/>
      <c r="B4707" s="65"/>
      <c r="C4707" s="65"/>
      <c r="D4707" s="65"/>
      <c r="E4707" s="65"/>
      <c r="F4707" s="65"/>
      <c r="G4707" s="65"/>
      <c r="H4707" s="113"/>
    </row>
    <row r="4708" spans="1:8">
      <c r="A4708" s="65"/>
      <c r="B4708" s="65"/>
      <c r="C4708" s="65"/>
      <c r="D4708" s="65"/>
      <c r="E4708" s="65"/>
      <c r="F4708" s="65"/>
      <c r="G4708" s="65"/>
      <c r="H4708" s="113"/>
    </row>
    <row r="4709" spans="1:8">
      <c r="A4709" s="65"/>
      <c r="B4709" s="65"/>
      <c r="C4709" s="65"/>
      <c r="D4709" s="65"/>
      <c r="E4709" s="65"/>
      <c r="F4709" s="65"/>
      <c r="G4709" s="65"/>
      <c r="H4709" s="113"/>
    </row>
    <row r="4710" spans="1:8">
      <c r="A4710" s="65"/>
      <c r="B4710" s="65"/>
      <c r="C4710" s="65"/>
      <c r="D4710" s="65"/>
      <c r="E4710" s="65"/>
      <c r="F4710" s="65"/>
      <c r="G4710" s="65"/>
      <c r="H4710" s="113"/>
    </row>
    <row r="4711" spans="1:8">
      <c r="A4711" s="65"/>
      <c r="B4711" s="65"/>
      <c r="C4711" s="65"/>
      <c r="D4711" s="65"/>
      <c r="E4711" s="65"/>
      <c r="F4711" s="65"/>
      <c r="G4711" s="65"/>
      <c r="H4711" s="113"/>
    </row>
    <row r="4712" spans="1:8">
      <c r="A4712" s="65"/>
      <c r="B4712" s="65"/>
      <c r="C4712" s="65"/>
      <c r="D4712" s="65"/>
      <c r="E4712" s="65"/>
      <c r="F4712" s="65"/>
      <c r="G4712" s="65"/>
      <c r="H4712" s="113"/>
    </row>
    <row r="4713" spans="1:8">
      <c r="A4713" s="65"/>
      <c r="B4713" s="65"/>
      <c r="C4713" s="65"/>
      <c r="D4713" s="65"/>
      <c r="E4713" s="65"/>
      <c r="F4713" s="65"/>
      <c r="G4713" s="65"/>
      <c r="H4713" s="113"/>
    </row>
    <row r="4714" spans="1:8">
      <c r="A4714" s="65"/>
      <c r="B4714" s="65"/>
      <c r="C4714" s="65"/>
      <c r="D4714" s="65"/>
      <c r="E4714" s="65"/>
      <c r="F4714" s="65"/>
      <c r="G4714" s="65"/>
      <c r="H4714" s="113"/>
    </row>
    <row r="4715" spans="1:8">
      <c r="A4715" s="65"/>
      <c r="B4715" s="65"/>
      <c r="C4715" s="65"/>
      <c r="D4715" s="65"/>
      <c r="E4715" s="65"/>
      <c r="F4715" s="65"/>
      <c r="G4715" s="65"/>
      <c r="H4715" s="113"/>
    </row>
    <row r="4716" spans="1:8">
      <c r="A4716" s="65"/>
      <c r="B4716" s="65"/>
      <c r="C4716" s="65"/>
      <c r="D4716" s="65"/>
      <c r="E4716" s="65"/>
      <c r="F4716" s="65"/>
      <c r="G4716" s="65"/>
      <c r="H4716" s="113"/>
    </row>
    <row r="4717" spans="1:8">
      <c r="A4717" s="65"/>
      <c r="B4717" s="65"/>
      <c r="C4717" s="65"/>
      <c r="D4717" s="65"/>
      <c r="E4717" s="65"/>
      <c r="F4717" s="65"/>
      <c r="G4717" s="65"/>
      <c r="H4717" s="113"/>
    </row>
    <row r="4718" spans="1:8">
      <c r="A4718" s="65"/>
      <c r="B4718" s="65"/>
      <c r="C4718" s="65"/>
      <c r="D4718" s="65"/>
      <c r="E4718" s="65"/>
      <c r="F4718" s="65"/>
      <c r="G4718" s="65"/>
      <c r="H4718" s="113"/>
    </row>
    <row r="4719" spans="1:8">
      <c r="A4719" s="65"/>
      <c r="B4719" s="65"/>
      <c r="C4719" s="65"/>
      <c r="D4719" s="65"/>
      <c r="E4719" s="65"/>
      <c r="F4719" s="65"/>
      <c r="G4719" s="65"/>
      <c r="H4719" s="113"/>
    </row>
    <row r="4720" spans="1:8">
      <c r="A4720" s="65"/>
      <c r="B4720" s="65"/>
      <c r="C4720" s="65"/>
      <c r="D4720" s="65"/>
      <c r="E4720" s="65"/>
      <c r="F4720" s="65"/>
      <c r="G4720" s="65"/>
      <c r="H4720" s="113"/>
    </row>
    <row r="4721" spans="1:8">
      <c r="A4721" s="65"/>
      <c r="B4721" s="65"/>
      <c r="C4721" s="65"/>
      <c r="D4721" s="65"/>
      <c r="E4721" s="65"/>
      <c r="F4721" s="65"/>
      <c r="G4721" s="65"/>
      <c r="H4721" s="113"/>
    </row>
    <row r="4722" spans="1:8">
      <c r="A4722" s="65"/>
      <c r="B4722" s="65"/>
      <c r="C4722" s="65"/>
      <c r="D4722" s="65"/>
      <c r="E4722" s="65"/>
      <c r="F4722" s="65"/>
      <c r="G4722" s="65"/>
      <c r="H4722" s="113"/>
    </row>
    <row r="4723" spans="1:8">
      <c r="A4723" s="65"/>
      <c r="B4723" s="65"/>
      <c r="C4723" s="65"/>
      <c r="D4723" s="65"/>
      <c r="E4723" s="65"/>
      <c r="F4723" s="65"/>
      <c r="G4723" s="65"/>
      <c r="H4723" s="113"/>
    </row>
    <row r="4724" spans="1:8">
      <c r="A4724" s="65"/>
      <c r="B4724" s="65"/>
      <c r="C4724" s="65"/>
      <c r="D4724" s="65"/>
      <c r="E4724" s="65"/>
      <c r="F4724" s="65"/>
      <c r="G4724" s="65"/>
      <c r="H4724" s="113"/>
    </row>
    <row r="4725" spans="1:8">
      <c r="A4725" s="65"/>
      <c r="B4725" s="65"/>
      <c r="C4725" s="65"/>
      <c r="D4725" s="65"/>
      <c r="E4725" s="65"/>
      <c r="F4725" s="65"/>
      <c r="G4725" s="65"/>
      <c r="H4725" s="113"/>
    </row>
    <row r="4726" spans="1:8">
      <c r="A4726" s="65"/>
      <c r="B4726" s="65"/>
      <c r="C4726" s="65"/>
      <c r="D4726" s="65"/>
      <c r="E4726" s="65"/>
      <c r="F4726" s="65"/>
      <c r="G4726" s="65"/>
      <c r="H4726" s="113"/>
    </row>
    <row r="4727" spans="1:8">
      <c r="A4727" s="65"/>
      <c r="B4727" s="65"/>
      <c r="C4727" s="65"/>
      <c r="D4727" s="65"/>
      <c r="E4727" s="65"/>
      <c r="F4727" s="65"/>
      <c r="G4727" s="65"/>
      <c r="H4727" s="113"/>
    </row>
    <row r="4728" spans="1:8">
      <c r="A4728" s="65"/>
      <c r="B4728" s="65"/>
      <c r="C4728" s="65"/>
      <c r="D4728" s="65"/>
      <c r="E4728" s="65"/>
      <c r="F4728" s="65"/>
      <c r="G4728" s="65"/>
      <c r="H4728" s="113"/>
    </row>
    <row r="4729" spans="1:8">
      <c r="A4729" s="65"/>
      <c r="B4729" s="65"/>
      <c r="C4729" s="65"/>
      <c r="D4729" s="65"/>
      <c r="E4729" s="65"/>
      <c r="F4729" s="65"/>
      <c r="G4729" s="65"/>
      <c r="H4729" s="113"/>
    </row>
    <row r="4730" spans="1:8">
      <c r="A4730" s="65"/>
      <c r="B4730" s="65"/>
      <c r="C4730" s="65"/>
      <c r="D4730" s="65"/>
      <c r="E4730" s="65"/>
      <c r="F4730" s="65"/>
      <c r="G4730" s="65"/>
      <c r="H4730" s="113"/>
    </row>
    <row r="4731" spans="1:8">
      <c r="A4731" s="65"/>
      <c r="B4731" s="65"/>
      <c r="C4731" s="65"/>
      <c r="D4731" s="65"/>
      <c r="E4731" s="65"/>
      <c r="F4731" s="65"/>
      <c r="G4731" s="65"/>
      <c r="H4731" s="113"/>
    </row>
    <row r="4732" spans="1:8">
      <c r="A4732" s="65"/>
      <c r="B4732" s="65"/>
      <c r="C4732" s="65"/>
      <c r="D4732" s="65"/>
      <c r="E4732" s="65"/>
      <c r="F4732" s="65"/>
      <c r="G4732" s="65"/>
      <c r="H4732" s="113"/>
    </row>
    <row r="4733" spans="1:8">
      <c r="A4733" s="65"/>
      <c r="B4733" s="65"/>
      <c r="C4733" s="65"/>
      <c r="D4733" s="65"/>
      <c r="E4733" s="65"/>
      <c r="F4733" s="65"/>
      <c r="G4733" s="65"/>
      <c r="H4733" s="113"/>
    </row>
    <row r="4734" spans="1:8">
      <c r="A4734" s="65"/>
      <c r="B4734" s="65"/>
      <c r="C4734" s="65"/>
      <c r="D4734" s="65"/>
      <c r="E4734" s="65"/>
      <c r="F4734" s="65"/>
      <c r="G4734" s="65"/>
      <c r="H4734" s="113"/>
    </row>
    <row r="4735" spans="1:8">
      <c r="A4735" s="65"/>
      <c r="B4735" s="65"/>
      <c r="C4735" s="65"/>
      <c r="D4735" s="65"/>
      <c r="E4735" s="65"/>
      <c r="F4735" s="65"/>
      <c r="G4735" s="65"/>
      <c r="H4735" s="113"/>
    </row>
    <row r="4736" spans="1:8">
      <c r="A4736" s="65"/>
      <c r="B4736" s="65"/>
      <c r="C4736" s="65"/>
      <c r="D4736" s="65"/>
      <c r="E4736" s="65"/>
      <c r="F4736" s="65"/>
      <c r="G4736" s="65"/>
      <c r="H4736" s="113"/>
    </row>
    <row r="4737" spans="1:8">
      <c r="A4737" s="65"/>
      <c r="B4737" s="65"/>
      <c r="C4737" s="65"/>
      <c r="D4737" s="65"/>
      <c r="E4737" s="65"/>
      <c r="F4737" s="65"/>
      <c r="G4737" s="65"/>
      <c r="H4737" s="113"/>
    </row>
    <row r="4738" spans="1:8">
      <c r="A4738" s="65"/>
      <c r="B4738" s="65"/>
      <c r="C4738" s="65"/>
      <c r="D4738" s="65"/>
      <c r="E4738" s="65"/>
      <c r="F4738" s="65"/>
      <c r="G4738" s="65"/>
      <c r="H4738" s="113"/>
    </row>
    <row r="4739" spans="1:8">
      <c r="A4739" s="65"/>
      <c r="B4739" s="65"/>
      <c r="C4739" s="65"/>
      <c r="D4739" s="65"/>
      <c r="E4739" s="65"/>
      <c r="F4739" s="65"/>
      <c r="G4739" s="65"/>
      <c r="H4739" s="113"/>
    </row>
    <row r="4740" spans="1:8">
      <c r="A4740" s="65"/>
      <c r="B4740" s="65"/>
      <c r="C4740" s="65"/>
      <c r="D4740" s="65"/>
      <c r="E4740" s="65"/>
      <c r="F4740" s="65"/>
      <c r="G4740" s="65"/>
      <c r="H4740" s="113"/>
    </row>
    <row r="4741" spans="1:8">
      <c r="A4741" s="65"/>
      <c r="B4741" s="65"/>
      <c r="C4741" s="65"/>
      <c r="D4741" s="65"/>
      <c r="E4741" s="65"/>
      <c r="F4741" s="65"/>
      <c r="G4741" s="65"/>
      <c r="H4741" s="113"/>
    </row>
    <row r="4742" spans="1:8">
      <c r="A4742" s="65"/>
      <c r="B4742" s="65"/>
      <c r="C4742" s="65"/>
      <c r="D4742" s="65"/>
      <c r="E4742" s="65"/>
      <c r="F4742" s="65"/>
      <c r="G4742" s="65"/>
      <c r="H4742" s="113"/>
    </row>
    <row r="4743" spans="1:8">
      <c r="A4743" s="65"/>
      <c r="B4743" s="65"/>
      <c r="C4743" s="65"/>
      <c r="D4743" s="65"/>
      <c r="E4743" s="65"/>
      <c r="F4743" s="65"/>
      <c r="G4743" s="65"/>
      <c r="H4743" s="113"/>
    </row>
    <row r="4744" spans="1:8">
      <c r="A4744" s="65"/>
      <c r="B4744" s="65"/>
      <c r="C4744" s="65"/>
      <c r="D4744" s="65"/>
      <c r="E4744" s="65"/>
      <c r="F4744" s="65"/>
      <c r="G4744" s="65"/>
      <c r="H4744" s="113"/>
    </row>
    <row r="4745" spans="1:8">
      <c r="A4745" s="65"/>
      <c r="B4745" s="65"/>
      <c r="C4745" s="65"/>
      <c r="D4745" s="65"/>
      <c r="E4745" s="65"/>
      <c r="F4745" s="65"/>
      <c r="G4745" s="65"/>
      <c r="H4745" s="113"/>
    </row>
    <row r="4746" spans="1:8">
      <c r="A4746" s="65"/>
      <c r="B4746" s="65"/>
      <c r="C4746" s="65"/>
      <c r="D4746" s="65"/>
      <c r="E4746" s="65"/>
      <c r="F4746" s="65"/>
      <c r="G4746" s="65"/>
      <c r="H4746" s="113"/>
    </row>
    <row r="4747" spans="1:8">
      <c r="A4747" s="65"/>
      <c r="B4747" s="65"/>
      <c r="C4747" s="65"/>
      <c r="D4747" s="65"/>
      <c r="E4747" s="65"/>
      <c r="F4747" s="65"/>
      <c r="G4747" s="65"/>
      <c r="H4747" s="113"/>
    </row>
    <row r="4748" spans="1:8">
      <c r="A4748" s="65"/>
      <c r="B4748" s="65"/>
      <c r="C4748" s="65"/>
      <c r="D4748" s="65"/>
      <c r="E4748" s="65"/>
      <c r="F4748" s="65"/>
      <c r="G4748" s="65"/>
      <c r="H4748" s="113"/>
    </row>
    <row r="4749" spans="1:8">
      <c r="A4749" s="65"/>
      <c r="B4749" s="65"/>
      <c r="C4749" s="65"/>
      <c r="D4749" s="65"/>
      <c r="E4749" s="65"/>
      <c r="F4749" s="65"/>
      <c r="G4749" s="65"/>
      <c r="H4749" s="113"/>
    </row>
    <row r="4750" spans="1:8">
      <c r="A4750" s="65"/>
      <c r="B4750" s="65"/>
      <c r="C4750" s="65"/>
      <c r="D4750" s="65"/>
      <c r="E4750" s="65"/>
      <c r="F4750" s="65"/>
      <c r="G4750" s="65"/>
      <c r="H4750" s="113"/>
    </row>
    <row r="4751" spans="1:8">
      <c r="A4751" s="65"/>
      <c r="B4751" s="65"/>
      <c r="C4751" s="65"/>
      <c r="D4751" s="65"/>
      <c r="E4751" s="65"/>
      <c r="F4751" s="65"/>
      <c r="G4751" s="65"/>
      <c r="H4751" s="113"/>
    </row>
    <row r="4752" spans="1:8">
      <c r="A4752" s="65"/>
      <c r="B4752" s="65"/>
      <c r="C4752" s="65"/>
      <c r="D4752" s="65"/>
      <c r="E4752" s="65"/>
      <c r="F4752" s="65"/>
      <c r="G4752" s="65"/>
      <c r="H4752" s="113"/>
    </row>
    <row r="4753" spans="1:8">
      <c r="A4753" s="65"/>
      <c r="B4753" s="65"/>
      <c r="C4753" s="65"/>
      <c r="D4753" s="65"/>
      <c r="E4753" s="65"/>
      <c r="F4753" s="65"/>
      <c r="G4753" s="65"/>
      <c r="H4753" s="113"/>
    </row>
    <row r="4754" spans="1:8">
      <c r="A4754" s="65"/>
      <c r="B4754" s="65"/>
      <c r="C4754" s="65"/>
      <c r="D4754" s="65"/>
      <c r="E4754" s="65"/>
      <c r="F4754" s="65"/>
      <c r="G4754" s="65"/>
      <c r="H4754" s="113"/>
    </row>
    <row r="4755" spans="1:8">
      <c r="A4755" s="65"/>
      <c r="B4755" s="65"/>
      <c r="C4755" s="65"/>
      <c r="D4755" s="65"/>
      <c r="E4755" s="65"/>
      <c r="F4755" s="65"/>
      <c r="G4755" s="65"/>
      <c r="H4755" s="113"/>
    </row>
    <row r="4756" spans="1:8">
      <c r="A4756" s="65"/>
      <c r="B4756" s="65"/>
      <c r="C4756" s="65"/>
      <c r="D4756" s="65"/>
      <c r="E4756" s="65"/>
      <c r="F4756" s="65"/>
      <c r="G4756" s="65"/>
      <c r="H4756" s="113"/>
    </row>
    <row r="4757" spans="1:8">
      <c r="A4757" s="65"/>
      <c r="B4757" s="65"/>
      <c r="C4757" s="65"/>
      <c r="D4757" s="65"/>
      <c r="E4757" s="65"/>
      <c r="F4757" s="65"/>
      <c r="G4757" s="65"/>
      <c r="H4757" s="113"/>
    </row>
    <row r="4758" spans="1:8">
      <c r="A4758" s="65"/>
      <c r="B4758" s="65"/>
      <c r="C4758" s="65"/>
      <c r="D4758" s="65"/>
      <c r="E4758" s="65"/>
      <c r="F4758" s="65"/>
      <c r="G4758" s="65"/>
      <c r="H4758" s="113"/>
    </row>
    <row r="4759" spans="1:8">
      <c r="A4759" s="65"/>
      <c r="B4759" s="65"/>
      <c r="C4759" s="65"/>
      <c r="D4759" s="65"/>
      <c r="E4759" s="65"/>
      <c r="F4759" s="65"/>
      <c r="G4759" s="65"/>
      <c r="H4759" s="113"/>
    </row>
    <row r="4760" spans="1:8">
      <c r="A4760" s="65"/>
      <c r="B4760" s="65"/>
      <c r="C4760" s="65"/>
      <c r="D4760" s="65"/>
      <c r="E4760" s="65"/>
      <c r="F4760" s="65"/>
      <c r="G4760" s="65"/>
      <c r="H4760" s="113"/>
    </row>
    <row r="4761" spans="1:8">
      <c r="A4761" s="65"/>
      <c r="B4761" s="65"/>
      <c r="C4761" s="65"/>
      <c r="D4761" s="65"/>
      <c r="E4761" s="65"/>
      <c r="F4761" s="65"/>
      <c r="G4761" s="65"/>
      <c r="H4761" s="113"/>
    </row>
    <row r="4762" spans="1:8">
      <c r="A4762" s="65"/>
      <c r="B4762" s="65"/>
      <c r="C4762" s="65"/>
      <c r="D4762" s="65"/>
      <c r="E4762" s="65"/>
      <c r="F4762" s="65"/>
      <c r="G4762" s="65"/>
      <c r="H4762" s="113"/>
    </row>
    <row r="4763" spans="1:8">
      <c r="A4763" s="65"/>
      <c r="B4763" s="65"/>
      <c r="C4763" s="65"/>
      <c r="D4763" s="65"/>
      <c r="E4763" s="65"/>
      <c r="F4763" s="65"/>
      <c r="G4763" s="65"/>
      <c r="H4763" s="113"/>
    </row>
    <row r="4764" spans="1:8">
      <c r="A4764" s="65"/>
      <c r="B4764" s="65"/>
      <c r="C4764" s="65"/>
      <c r="D4764" s="65"/>
      <c r="E4764" s="65"/>
      <c r="F4764" s="65"/>
      <c r="G4764" s="65"/>
      <c r="H4764" s="113"/>
    </row>
    <row r="4765" spans="1:8">
      <c r="A4765" s="65"/>
      <c r="B4765" s="65"/>
      <c r="C4765" s="65"/>
      <c r="D4765" s="65"/>
      <c r="E4765" s="65"/>
      <c r="F4765" s="65"/>
      <c r="G4765" s="65"/>
      <c r="H4765" s="113"/>
    </row>
    <row r="4766" spans="1:8">
      <c r="A4766" s="65"/>
      <c r="B4766" s="65"/>
      <c r="C4766" s="65"/>
      <c r="D4766" s="65"/>
      <c r="E4766" s="65"/>
      <c r="F4766" s="65"/>
      <c r="G4766" s="65"/>
      <c r="H4766" s="113"/>
    </row>
    <row r="4767" spans="1:8">
      <c r="A4767" s="65"/>
      <c r="B4767" s="65"/>
      <c r="C4767" s="65"/>
      <c r="D4767" s="65"/>
      <c r="E4767" s="65"/>
      <c r="F4767" s="65"/>
      <c r="G4767" s="65"/>
      <c r="H4767" s="113"/>
    </row>
    <row r="4768" spans="1:8">
      <c r="A4768" s="65"/>
      <c r="B4768" s="65"/>
      <c r="C4768" s="65"/>
      <c r="D4768" s="65"/>
      <c r="E4768" s="65"/>
      <c r="F4768" s="65"/>
      <c r="G4768" s="65"/>
      <c r="H4768" s="113"/>
    </row>
    <row r="4769" spans="1:8">
      <c r="A4769" s="65"/>
      <c r="B4769" s="65"/>
      <c r="C4769" s="65"/>
      <c r="D4769" s="65"/>
      <c r="E4769" s="65"/>
      <c r="F4769" s="65"/>
      <c r="G4769" s="65"/>
      <c r="H4769" s="113"/>
    </row>
    <row r="4770" spans="1:8">
      <c r="A4770" s="65"/>
      <c r="B4770" s="65"/>
      <c r="C4770" s="65"/>
      <c r="D4770" s="65"/>
      <c r="E4770" s="65"/>
      <c r="F4770" s="65"/>
      <c r="G4770" s="65"/>
      <c r="H4770" s="113"/>
    </row>
    <row r="4771" spans="1:8">
      <c r="A4771" s="65"/>
      <c r="B4771" s="65"/>
      <c r="C4771" s="65"/>
      <c r="D4771" s="65"/>
      <c r="E4771" s="65"/>
      <c r="F4771" s="65"/>
      <c r="G4771" s="65"/>
      <c r="H4771" s="113"/>
    </row>
    <row r="4772" spans="1:8">
      <c r="A4772" s="65"/>
      <c r="B4772" s="65"/>
      <c r="C4772" s="65"/>
      <c r="D4772" s="65"/>
      <c r="E4772" s="65"/>
      <c r="F4772" s="65"/>
      <c r="G4772" s="65"/>
      <c r="H4772" s="113"/>
    </row>
    <row r="4773" spans="1:8">
      <c r="A4773" s="65"/>
      <c r="B4773" s="65"/>
      <c r="C4773" s="65"/>
      <c r="D4773" s="65"/>
      <c r="E4773" s="65"/>
      <c r="F4773" s="65"/>
      <c r="G4773" s="65"/>
      <c r="H4773" s="113"/>
    </row>
    <row r="4774" spans="1:8">
      <c r="A4774" s="65"/>
      <c r="B4774" s="65"/>
      <c r="C4774" s="65"/>
      <c r="D4774" s="65"/>
      <c r="E4774" s="65"/>
      <c r="F4774" s="65"/>
      <c r="G4774" s="65"/>
      <c r="H4774" s="113"/>
    </row>
    <row r="4775" spans="1:8">
      <c r="A4775" s="65"/>
      <c r="B4775" s="65"/>
      <c r="C4775" s="65"/>
      <c r="D4775" s="65"/>
      <c r="E4775" s="65"/>
      <c r="F4775" s="65"/>
      <c r="G4775" s="65"/>
      <c r="H4775" s="113"/>
    </row>
    <row r="4776" spans="1:8">
      <c r="A4776" s="65"/>
      <c r="B4776" s="65"/>
      <c r="C4776" s="65"/>
      <c r="D4776" s="65"/>
      <c r="E4776" s="65"/>
      <c r="F4776" s="65"/>
      <c r="G4776" s="65"/>
      <c r="H4776" s="113"/>
    </row>
    <row r="4777" spans="1:8">
      <c r="A4777" s="65"/>
      <c r="B4777" s="65"/>
      <c r="C4777" s="65"/>
      <c r="D4777" s="65"/>
      <c r="E4777" s="65"/>
      <c r="F4777" s="65"/>
      <c r="G4777" s="65"/>
      <c r="H4777" s="113"/>
    </row>
    <row r="4778" spans="1:8">
      <c r="A4778" s="65"/>
      <c r="B4778" s="65"/>
      <c r="C4778" s="65"/>
      <c r="D4778" s="65"/>
      <c r="E4778" s="65"/>
      <c r="F4778" s="65"/>
      <c r="G4778" s="65"/>
      <c r="H4778" s="113"/>
    </row>
    <row r="4779" spans="1:8">
      <c r="A4779" s="65"/>
      <c r="B4779" s="65"/>
      <c r="C4779" s="65"/>
      <c r="D4779" s="65"/>
      <c r="E4779" s="65"/>
      <c r="F4779" s="65"/>
      <c r="G4779" s="65"/>
      <c r="H4779" s="113"/>
    </row>
    <row r="4780" spans="1:8">
      <c r="A4780" s="65"/>
      <c r="B4780" s="65"/>
      <c r="C4780" s="65"/>
      <c r="D4780" s="65"/>
      <c r="E4780" s="65"/>
      <c r="F4780" s="65"/>
      <c r="G4780" s="65"/>
      <c r="H4780" s="113"/>
    </row>
    <row r="4781" spans="1:8">
      <c r="A4781" s="65"/>
      <c r="B4781" s="65"/>
      <c r="C4781" s="65"/>
      <c r="D4781" s="65"/>
      <c r="E4781" s="65"/>
      <c r="F4781" s="65"/>
      <c r="G4781" s="65"/>
      <c r="H4781" s="113"/>
    </row>
    <row r="4782" spans="1:8">
      <c r="A4782" s="65"/>
      <c r="B4782" s="65"/>
      <c r="C4782" s="65"/>
      <c r="D4782" s="65"/>
      <c r="E4782" s="65"/>
      <c r="F4782" s="65"/>
      <c r="G4782" s="65"/>
      <c r="H4782" s="113"/>
    </row>
    <row r="4783" spans="1:8">
      <c r="A4783" s="65"/>
      <c r="B4783" s="65"/>
      <c r="C4783" s="65"/>
      <c r="D4783" s="65"/>
      <c r="E4783" s="65"/>
      <c r="F4783" s="65"/>
      <c r="G4783" s="65"/>
      <c r="H4783" s="113"/>
    </row>
    <row r="4784" spans="1:8">
      <c r="A4784" s="65"/>
      <c r="B4784" s="65"/>
      <c r="C4784" s="65"/>
      <c r="D4784" s="65"/>
      <c r="E4784" s="65"/>
      <c r="F4784" s="65"/>
      <c r="G4784" s="65"/>
      <c r="H4784" s="113"/>
    </row>
    <row r="4785" spans="1:8">
      <c r="A4785" s="65"/>
      <c r="B4785" s="65"/>
      <c r="C4785" s="65"/>
      <c r="D4785" s="65"/>
      <c r="E4785" s="65"/>
      <c r="F4785" s="65"/>
      <c r="G4785" s="65"/>
      <c r="H4785" s="113"/>
    </row>
    <row r="4786" spans="1:8">
      <c r="A4786" s="65"/>
      <c r="B4786" s="65"/>
      <c r="C4786" s="65"/>
      <c r="D4786" s="65"/>
      <c r="E4786" s="65"/>
      <c r="F4786" s="65"/>
      <c r="G4786" s="65"/>
      <c r="H4786" s="113"/>
    </row>
    <row r="4787" spans="1:8">
      <c r="A4787" s="65"/>
      <c r="B4787" s="65"/>
      <c r="C4787" s="65"/>
      <c r="D4787" s="65"/>
      <c r="E4787" s="65"/>
      <c r="F4787" s="65"/>
      <c r="G4787" s="65"/>
      <c r="H4787" s="113"/>
    </row>
    <row r="4788" spans="1:8">
      <c r="A4788" s="65"/>
      <c r="B4788" s="65"/>
      <c r="C4788" s="65"/>
      <c r="D4788" s="65"/>
      <c r="E4788" s="65"/>
      <c r="F4788" s="65"/>
      <c r="G4788" s="65"/>
      <c r="H4788" s="113"/>
    </row>
    <row r="4789" spans="1:8">
      <c r="A4789" s="65"/>
      <c r="B4789" s="65"/>
      <c r="C4789" s="65"/>
      <c r="D4789" s="65"/>
      <c r="E4789" s="65"/>
      <c r="F4789" s="65"/>
      <c r="G4789" s="65"/>
      <c r="H4789" s="113"/>
    </row>
    <row r="4790" spans="1:8">
      <c r="A4790" s="65"/>
      <c r="B4790" s="65"/>
      <c r="C4790" s="65"/>
      <c r="D4790" s="65"/>
      <c r="E4790" s="65"/>
      <c r="F4790" s="65"/>
      <c r="G4790" s="65"/>
      <c r="H4790" s="113"/>
    </row>
    <row r="4791" spans="1:8">
      <c r="A4791" s="65"/>
      <c r="B4791" s="65"/>
      <c r="C4791" s="65"/>
      <c r="D4791" s="65"/>
      <c r="E4791" s="65"/>
      <c r="F4791" s="65"/>
      <c r="G4791" s="65"/>
      <c r="H4791" s="113"/>
    </row>
    <row r="4792" spans="1:8">
      <c r="A4792" s="65"/>
      <c r="B4792" s="65"/>
      <c r="C4792" s="65"/>
      <c r="D4792" s="65"/>
      <c r="E4792" s="65"/>
      <c r="F4792" s="65"/>
      <c r="G4792" s="65"/>
      <c r="H4792" s="113"/>
    </row>
    <row r="4793" spans="1:8">
      <c r="A4793" s="65"/>
      <c r="B4793" s="65"/>
      <c r="C4793" s="65"/>
      <c r="D4793" s="65"/>
      <c r="E4793" s="65"/>
      <c r="F4793" s="65"/>
      <c r="G4793" s="65"/>
      <c r="H4793" s="113"/>
    </row>
    <row r="4794" spans="1:8">
      <c r="A4794" s="65"/>
      <c r="B4794" s="65"/>
      <c r="C4794" s="65"/>
      <c r="D4794" s="65"/>
      <c r="E4794" s="65"/>
      <c r="F4794" s="65"/>
      <c r="G4794" s="65"/>
      <c r="H4794" s="113"/>
    </row>
    <row r="4795" spans="1:8">
      <c r="A4795" s="65"/>
      <c r="B4795" s="65"/>
      <c r="C4795" s="65"/>
      <c r="D4795" s="65"/>
      <c r="E4795" s="65"/>
      <c r="F4795" s="65"/>
      <c r="G4795" s="65"/>
      <c r="H4795" s="113"/>
    </row>
    <row r="4796" spans="1:8">
      <c r="A4796" s="65"/>
      <c r="B4796" s="65"/>
      <c r="C4796" s="65"/>
      <c r="D4796" s="65"/>
      <c r="E4796" s="65"/>
      <c r="F4796" s="65"/>
      <c r="G4796" s="65"/>
      <c r="H4796" s="113"/>
    </row>
    <row r="4797" spans="1:8">
      <c r="A4797" s="65"/>
      <c r="B4797" s="65"/>
      <c r="C4797" s="65"/>
      <c r="D4797" s="65"/>
      <c r="E4797" s="65"/>
      <c r="F4797" s="65"/>
      <c r="G4797" s="65"/>
      <c r="H4797" s="113"/>
    </row>
    <row r="4798" spans="1:8">
      <c r="A4798" s="65"/>
      <c r="B4798" s="65"/>
      <c r="C4798" s="65"/>
      <c r="D4798" s="65"/>
      <c r="E4798" s="65"/>
      <c r="F4798" s="65"/>
      <c r="G4798" s="65"/>
      <c r="H4798" s="113"/>
    </row>
    <row r="4799" spans="1:8">
      <c r="A4799" s="65"/>
      <c r="B4799" s="65"/>
      <c r="C4799" s="65"/>
      <c r="D4799" s="65"/>
      <c r="E4799" s="65"/>
      <c r="F4799" s="65"/>
      <c r="G4799" s="65"/>
      <c r="H4799" s="113"/>
    </row>
    <row r="4800" spans="1:8">
      <c r="A4800" s="65"/>
      <c r="B4800" s="65"/>
      <c r="C4800" s="65"/>
      <c r="D4800" s="65"/>
      <c r="E4800" s="65"/>
      <c r="F4800" s="65"/>
      <c r="G4800" s="65"/>
      <c r="H4800" s="113"/>
    </row>
    <row r="4801" spans="1:8">
      <c r="A4801" s="65"/>
      <c r="B4801" s="65"/>
      <c r="C4801" s="65"/>
      <c r="D4801" s="65"/>
      <c r="E4801" s="65"/>
      <c r="F4801" s="65"/>
      <c r="G4801" s="65"/>
      <c r="H4801" s="113"/>
    </row>
    <row r="4802" spans="1:8">
      <c r="A4802" s="65"/>
      <c r="B4802" s="65"/>
      <c r="C4802" s="65"/>
      <c r="D4802" s="65"/>
      <c r="E4802" s="65"/>
      <c r="F4802" s="65"/>
      <c r="G4802" s="65"/>
      <c r="H4802" s="113"/>
    </row>
    <row r="4803" spans="1:8">
      <c r="A4803" s="65"/>
      <c r="B4803" s="65"/>
      <c r="C4803" s="65"/>
      <c r="D4803" s="65"/>
      <c r="E4803" s="65"/>
      <c r="F4803" s="65"/>
      <c r="G4803" s="65"/>
      <c r="H4803" s="113"/>
    </row>
    <row r="4804" spans="1:8">
      <c r="A4804" s="65"/>
      <c r="B4804" s="65"/>
      <c r="C4804" s="65"/>
      <c r="D4804" s="65"/>
      <c r="E4804" s="65"/>
      <c r="F4804" s="65"/>
      <c r="G4804" s="65"/>
      <c r="H4804" s="113"/>
    </row>
    <row r="4805" spans="1:8">
      <c r="A4805" s="65"/>
      <c r="B4805" s="65"/>
      <c r="C4805" s="65"/>
      <c r="D4805" s="65"/>
      <c r="E4805" s="65"/>
      <c r="F4805" s="65"/>
      <c r="G4805" s="65"/>
      <c r="H4805" s="113"/>
    </row>
    <row r="4806" spans="1:8">
      <c r="A4806" s="65"/>
      <c r="B4806" s="65"/>
      <c r="C4806" s="65"/>
      <c r="D4806" s="65"/>
      <c r="E4806" s="65"/>
      <c r="F4806" s="65"/>
      <c r="G4806" s="65"/>
      <c r="H4806" s="113"/>
    </row>
    <row r="4807" spans="1:8">
      <c r="A4807" s="65"/>
      <c r="B4807" s="65"/>
      <c r="C4807" s="65"/>
      <c r="D4807" s="65"/>
      <c r="E4807" s="65"/>
      <c r="F4807" s="65"/>
      <c r="G4807" s="65"/>
      <c r="H4807" s="113"/>
    </row>
    <row r="4808" spans="1:8">
      <c r="A4808" s="65"/>
      <c r="B4808" s="65"/>
      <c r="C4808" s="65"/>
      <c r="D4808" s="65"/>
      <c r="E4808" s="65"/>
      <c r="F4808" s="65"/>
      <c r="G4808" s="65"/>
      <c r="H4808" s="113"/>
    </row>
    <row r="4809" spans="1:8">
      <c r="A4809" s="65"/>
      <c r="B4809" s="65"/>
      <c r="C4809" s="65"/>
      <c r="D4809" s="65"/>
      <c r="E4809" s="65"/>
      <c r="F4809" s="65"/>
      <c r="G4809" s="65"/>
      <c r="H4809" s="113"/>
    </row>
    <row r="4810" spans="1:8">
      <c r="A4810" s="65"/>
      <c r="B4810" s="65"/>
      <c r="C4810" s="65"/>
      <c r="D4810" s="65"/>
      <c r="E4810" s="65"/>
      <c r="F4810" s="65"/>
      <c r="G4810" s="65"/>
      <c r="H4810" s="113"/>
    </row>
    <row r="4811" spans="1:8">
      <c r="A4811" s="65"/>
      <c r="B4811" s="65"/>
      <c r="C4811" s="65"/>
      <c r="D4811" s="65"/>
      <c r="E4811" s="65"/>
      <c r="F4811" s="65"/>
      <c r="G4811" s="65"/>
      <c r="H4811" s="113"/>
    </row>
    <row r="4812" spans="1:8">
      <c r="A4812" s="65"/>
      <c r="B4812" s="65"/>
      <c r="C4812" s="65"/>
      <c r="D4812" s="65"/>
      <c r="E4812" s="65"/>
      <c r="F4812" s="65"/>
      <c r="G4812" s="65"/>
      <c r="H4812" s="113"/>
    </row>
    <row r="4813" spans="1:8">
      <c r="A4813" s="65"/>
      <c r="B4813" s="65"/>
      <c r="C4813" s="65"/>
      <c r="D4813" s="65"/>
      <c r="E4813" s="65"/>
      <c r="F4813" s="65"/>
      <c r="G4813" s="65"/>
      <c r="H4813" s="113"/>
    </row>
    <row r="4814" spans="1:8">
      <c r="A4814" s="65"/>
      <c r="B4814" s="65"/>
      <c r="C4814" s="65"/>
      <c r="D4814" s="65"/>
      <c r="E4814" s="65"/>
      <c r="F4814" s="65"/>
      <c r="G4814" s="65"/>
      <c r="H4814" s="113"/>
    </row>
    <row r="4815" spans="1:8">
      <c r="A4815" s="65"/>
      <c r="B4815" s="65"/>
      <c r="C4815" s="65"/>
      <c r="D4815" s="65"/>
      <c r="E4815" s="65"/>
      <c r="F4815" s="65"/>
      <c r="G4815" s="65"/>
      <c r="H4815" s="113"/>
    </row>
    <row r="4816" spans="1:8">
      <c r="A4816" s="65"/>
      <c r="B4816" s="65"/>
      <c r="C4816" s="65"/>
      <c r="D4816" s="65"/>
      <c r="E4816" s="65"/>
      <c r="F4816" s="65"/>
      <c r="G4816" s="65"/>
      <c r="H4816" s="113"/>
    </row>
    <row r="4817" spans="1:8">
      <c r="A4817" s="65"/>
      <c r="B4817" s="65"/>
      <c r="C4817" s="65"/>
      <c r="D4817" s="65"/>
      <c r="E4817" s="65"/>
      <c r="F4817" s="65"/>
      <c r="G4817" s="65"/>
      <c r="H4817" s="113"/>
    </row>
    <row r="4818" spans="1:8">
      <c r="A4818" s="65"/>
      <c r="B4818" s="65"/>
      <c r="C4818" s="65"/>
      <c r="D4818" s="65"/>
      <c r="E4818" s="65"/>
      <c r="F4818" s="65"/>
      <c r="G4818" s="65"/>
      <c r="H4818" s="113"/>
    </row>
    <row r="4819" spans="1:8">
      <c r="A4819" s="65"/>
      <c r="B4819" s="65"/>
      <c r="C4819" s="65"/>
      <c r="D4819" s="65"/>
      <c r="E4819" s="65"/>
      <c r="F4819" s="65"/>
      <c r="G4819" s="65"/>
      <c r="H4819" s="113"/>
    </row>
    <row r="4820" spans="1:8">
      <c r="A4820" s="65"/>
      <c r="B4820" s="65"/>
      <c r="C4820" s="65"/>
      <c r="D4820" s="65"/>
      <c r="E4820" s="65"/>
      <c r="F4820" s="65"/>
      <c r="G4820" s="65"/>
      <c r="H4820" s="113"/>
    </row>
    <row r="4821" spans="1:8">
      <c r="A4821" s="65"/>
      <c r="B4821" s="65"/>
      <c r="C4821" s="65"/>
      <c r="D4821" s="65"/>
      <c r="E4821" s="65"/>
      <c r="F4821" s="65"/>
      <c r="G4821" s="65"/>
      <c r="H4821" s="113"/>
    </row>
    <row r="4822" spans="1:8">
      <c r="A4822" s="65"/>
      <c r="B4822" s="65"/>
      <c r="C4822" s="65"/>
      <c r="D4822" s="65"/>
      <c r="E4822" s="65"/>
      <c r="F4822" s="65"/>
      <c r="G4822" s="65"/>
      <c r="H4822" s="113"/>
    </row>
    <row r="4823" spans="1:8">
      <c r="A4823" s="65"/>
      <c r="B4823" s="65"/>
      <c r="C4823" s="65"/>
      <c r="D4823" s="65"/>
      <c r="E4823" s="65"/>
      <c r="F4823" s="65"/>
      <c r="G4823" s="65"/>
      <c r="H4823" s="113"/>
    </row>
    <row r="4824" spans="1:8">
      <c r="A4824" s="65"/>
      <c r="B4824" s="65"/>
      <c r="C4824" s="65"/>
      <c r="D4824" s="65"/>
      <c r="E4824" s="65"/>
      <c r="F4824" s="65"/>
      <c r="G4824" s="65"/>
      <c r="H4824" s="113"/>
    </row>
    <row r="4825" spans="1:8">
      <c r="A4825" s="65"/>
      <c r="B4825" s="65"/>
      <c r="C4825" s="65"/>
      <c r="D4825" s="65"/>
      <c r="E4825" s="65"/>
      <c r="F4825" s="65"/>
      <c r="G4825" s="65"/>
      <c r="H4825" s="113"/>
    </row>
    <row r="4826" spans="1:8">
      <c r="A4826" s="65"/>
      <c r="B4826" s="65"/>
      <c r="C4826" s="65"/>
      <c r="D4826" s="65"/>
      <c r="E4826" s="65"/>
      <c r="F4826" s="65"/>
      <c r="G4826" s="65"/>
      <c r="H4826" s="113"/>
    </row>
    <row r="4827" spans="1:8">
      <c r="A4827" s="65"/>
      <c r="B4827" s="65"/>
      <c r="C4827" s="65"/>
      <c r="D4827" s="65"/>
      <c r="E4827" s="65"/>
      <c r="F4827" s="65"/>
      <c r="G4827" s="65"/>
      <c r="H4827" s="113"/>
    </row>
    <row r="4828" spans="1:8">
      <c r="A4828" s="65"/>
      <c r="B4828" s="65"/>
      <c r="C4828" s="65"/>
      <c r="D4828" s="65"/>
      <c r="E4828" s="65"/>
      <c r="F4828" s="65"/>
      <c r="G4828" s="65"/>
      <c r="H4828" s="113"/>
    </row>
    <row r="4829" spans="1:8">
      <c r="A4829" s="65"/>
      <c r="B4829" s="65"/>
      <c r="C4829" s="65"/>
      <c r="D4829" s="65"/>
      <c r="E4829" s="65"/>
      <c r="F4829" s="65"/>
      <c r="G4829" s="65"/>
      <c r="H4829" s="113"/>
    </row>
    <row r="4830" spans="1:8">
      <c r="A4830" s="65"/>
      <c r="B4830" s="65"/>
      <c r="C4830" s="65"/>
      <c r="D4830" s="65"/>
      <c r="E4830" s="65"/>
      <c r="F4830" s="65"/>
      <c r="G4830" s="65"/>
      <c r="H4830" s="113"/>
    </row>
    <row r="4831" spans="1:8">
      <c r="A4831" s="65"/>
      <c r="B4831" s="65"/>
      <c r="C4831" s="65"/>
      <c r="D4831" s="65"/>
      <c r="E4831" s="65"/>
      <c r="F4831" s="65"/>
      <c r="G4831" s="65"/>
      <c r="H4831" s="113"/>
    </row>
    <row r="4832" spans="1:8">
      <c r="A4832" s="65"/>
      <c r="B4832" s="65"/>
      <c r="C4832" s="65"/>
      <c r="D4832" s="65"/>
      <c r="E4832" s="65"/>
      <c r="F4832" s="65"/>
      <c r="G4832" s="65"/>
      <c r="H4832" s="113"/>
    </row>
    <row r="4833" spans="1:8">
      <c r="A4833" s="65"/>
      <c r="B4833" s="65"/>
      <c r="C4833" s="65"/>
      <c r="D4833" s="65"/>
      <c r="E4833" s="65"/>
      <c r="F4833" s="65"/>
      <c r="G4833" s="65"/>
      <c r="H4833" s="113"/>
    </row>
    <row r="4834" spans="1:8">
      <c r="A4834" s="65"/>
      <c r="B4834" s="65"/>
      <c r="C4834" s="65"/>
      <c r="D4834" s="65"/>
      <c r="E4834" s="65"/>
      <c r="F4834" s="65"/>
      <c r="G4834" s="65"/>
      <c r="H4834" s="113"/>
    </row>
    <row r="4835" spans="1:8">
      <c r="A4835" s="65"/>
      <c r="B4835" s="65"/>
      <c r="C4835" s="65"/>
      <c r="D4835" s="65"/>
      <c r="E4835" s="65"/>
      <c r="F4835" s="65"/>
      <c r="G4835" s="65"/>
      <c r="H4835" s="113"/>
    </row>
    <row r="4836" spans="1:8">
      <c r="A4836" s="65"/>
      <c r="B4836" s="65"/>
      <c r="C4836" s="65"/>
      <c r="D4836" s="65"/>
      <c r="E4836" s="65"/>
      <c r="F4836" s="65"/>
      <c r="G4836" s="65"/>
      <c r="H4836" s="113"/>
    </row>
    <row r="4837" spans="1:8">
      <c r="A4837" s="65"/>
      <c r="B4837" s="65"/>
      <c r="C4837" s="65"/>
      <c r="D4837" s="65"/>
      <c r="E4837" s="65"/>
      <c r="F4837" s="65"/>
      <c r="G4837" s="65"/>
      <c r="H4837" s="113"/>
    </row>
    <row r="4838" spans="1:8">
      <c r="A4838" s="65"/>
      <c r="B4838" s="65"/>
      <c r="C4838" s="65"/>
      <c r="D4838" s="65"/>
      <c r="E4838" s="65"/>
      <c r="F4838" s="65"/>
      <c r="G4838" s="65"/>
      <c r="H4838" s="113"/>
    </row>
    <row r="4839" spans="1:8">
      <c r="A4839" s="65"/>
      <c r="B4839" s="65"/>
      <c r="C4839" s="65"/>
      <c r="D4839" s="65"/>
      <c r="E4839" s="65"/>
      <c r="F4839" s="65"/>
      <c r="G4839" s="65"/>
      <c r="H4839" s="113"/>
    </row>
    <row r="4840" spans="1:8">
      <c r="A4840" s="65"/>
      <c r="B4840" s="65"/>
      <c r="C4840" s="65"/>
      <c r="D4840" s="65"/>
      <c r="E4840" s="65"/>
      <c r="F4840" s="65"/>
      <c r="G4840" s="65"/>
      <c r="H4840" s="113"/>
    </row>
    <row r="4841" spans="1:8">
      <c r="A4841" s="65"/>
      <c r="B4841" s="65"/>
      <c r="C4841" s="65"/>
      <c r="D4841" s="65"/>
      <c r="E4841" s="65"/>
      <c r="F4841" s="65"/>
      <c r="G4841" s="65"/>
      <c r="H4841" s="113"/>
    </row>
    <row r="4842" spans="1:8">
      <c r="A4842" s="65"/>
      <c r="B4842" s="65"/>
      <c r="C4842" s="65"/>
      <c r="D4842" s="65"/>
      <c r="E4842" s="65"/>
      <c r="F4842" s="65"/>
      <c r="G4842" s="65"/>
      <c r="H4842" s="113"/>
    </row>
    <row r="4843" spans="1:8">
      <c r="A4843" s="65"/>
      <c r="B4843" s="65"/>
      <c r="C4843" s="65"/>
      <c r="D4843" s="65"/>
      <c r="E4843" s="65"/>
      <c r="F4843" s="65"/>
      <c r="G4843" s="65"/>
      <c r="H4843" s="113"/>
    </row>
    <row r="4844" spans="1:8">
      <c r="A4844" s="65"/>
      <c r="B4844" s="65"/>
      <c r="C4844" s="65"/>
      <c r="D4844" s="65"/>
      <c r="E4844" s="65"/>
      <c r="F4844" s="65"/>
      <c r="G4844" s="65"/>
      <c r="H4844" s="113"/>
    </row>
    <row r="4845" spans="1:8">
      <c r="A4845" s="65"/>
      <c r="B4845" s="65"/>
      <c r="C4845" s="65"/>
      <c r="D4845" s="65"/>
      <c r="E4845" s="65"/>
      <c r="F4845" s="65"/>
      <c r="G4845" s="65"/>
      <c r="H4845" s="113"/>
    </row>
    <row r="4846" spans="1:8">
      <c r="A4846" s="65"/>
      <c r="B4846" s="65"/>
      <c r="C4846" s="65"/>
      <c r="D4846" s="65"/>
      <c r="E4846" s="65"/>
      <c r="F4846" s="65"/>
      <c r="G4846" s="65"/>
      <c r="H4846" s="113"/>
    </row>
    <row r="4847" spans="1:8">
      <c r="A4847" s="65"/>
      <c r="B4847" s="65"/>
      <c r="C4847" s="65"/>
      <c r="D4847" s="65"/>
      <c r="E4847" s="65"/>
      <c r="F4847" s="65"/>
      <c r="G4847" s="65"/>
      <c r="H4847" s="113"/>
    </row>
    <row r="4848" spans="1:8">
      <c r="A4848" s="65"/>
      <c r="B4848" s="65"/>
      <c r="C4848" s="65"/>
      <c r="D4848" s="65"/>
      <c r="E4848" s="65"/>
      <c r="F4848" s="65"/>
      <c r="G4848" s="65"/>
      <c r="H4848" s="113"/>
    </row>
    <row r="4849" spans="1:8">
      <c r="A4849" s="65"/>
      <c r="B4849" s="65"/>
      <c r="C4849" s="65"/>
      <c r="D4849" s="65"/>
      <c r="E4849" s="65"/>
      <c r="F4849" s="65"/>
      <c r="G4849" s="65"/>
      <c r="H4849" s="113"/>
    </row>
    <row r="4850" spans="1:8">
      <c r="A4850" s="65"/>
      <c r="B4850" s="65"/>
      <c r="C4850" s="65"/>
      <c r="D4850" s="65"/>
      <c r="E4850" s="65"/>
      <c r="F4850" s="65"/>
      <c r="G4850" s="65"/>
      <c r="H4850" s="113"/>
    </row>
    <row r="4851" spans="1:8">
      <c r="A4851" s="65"/>
      <c r="B4851" s="65"/>
      <c r="C4851" s="65"/>
      <c r="D4851" s="65"/>
      <c r="E4851" s="65"/>
      <c r="F4851" s="65"/>
      <c r="G4851" s="65"/>
      <c r="H4851" s="113"/>
    </row>
    <row r="4852" spans="1:8">
      <c r="A4852" s="65"/>
      <c r="B4852" s="65"/>
      <c r="C4852" s="65"/>
      <c r="D4852" s="65"/>
      <c r="E4852" s="65"/>
      <c r="F4852" s="65"/>
      <c r="G4852" s="65"/>
      <c r="H4852" s="113"/>
    </row>
    <row r="4853" spans="1:8">
      <c r="A4853" s="65"/>
      <c r="B4853" s="65"/>
      <c r="C4853" s="65"/>
      <c r="D4853" s="65"/>
      <c r="E4853" s="65"/>
      <c r="F4853" s="65"/>
      <c r="G4853" s="65"/>
      <c r="H4853" s="113"/>
    </row>
    <row r="4854" spans="1:8">
      <c r="A4854" s="65"/>
      <c r="B4854" s="65"/>
      <c r="C4854" s="65"/>
      <c r="D4854" s="65"/>
      <c r="E4854" s="65"/>
      <c r="F4854" s="65"/>
      <c r="G4854" s="65"/>
      <c r="H4854" s="113"/>
    </row>
    <row r="4855" spans="1:8">
      <c r="A4855" s="65"/>
      <c r="B4855" s="65"/>
      <c r="C4855" s="65"/>
      <c r="D4855" s="65"/>
      <c r="E4855" s="65"/>
      <c r="F4855" s="65"/>
      <c r="G4855" s="65"/>
      <c r="H4855" s="113"/>
    </row>
    <row r="4856" spans="1:8">
      <c r="A4856" s="65"/>
      <c r="B4856" s="65"/>
      <c r="C4856" s="65"/>
      <c r="D4856" s="65"/>
      <c r="E4856" s="65"/>
      <c r="F4856" s="65"/>
      <c r="G4856" s="65"/>
      <c r="H4856" s="113"/>
    </row>
    <row r="4857" spans="1:8">
      <c r="A4857" s="65"/>
      <c r="B4857" s="65"/>
      <c r="C4857" s="65"/>
      <c r="D4857" s="65"/>
      <c r="E4857" s="65"/>
      <c r="F4857" s="65"/>
      <c r="G4857" s="65"/>
      <c r="H4857" s="113"/>
    </row>
    <row r="4858" spans="1:8">
      <c r="A4858" s="65"/>
      <c r="B4858" s="65"/>
      <c r="C4858" s="65"/>
      <c r="D4858" s="65"/>
      <c r="E4858" s="65"/>
      <c r="F4858" s="65"/>
      <c r="G4858" s="65"/>
      <c r="H4858" s="113"/>
    </row>
    <row r="4859" spans="1:8">
      <c r="A4859" s="65"/>
      <c r="B4859" s="65"/>
      <c r="C4859" s="65"/>
      <c r="D4859" s="65"/>
      <c r="E4859" s="65"/>
      <c r="F4859" s="65"/>
      <c r="G4859" s="65"/>
      <c r="H4859" s="113"/>
    </row>
    <row r="4860" spans="1:8">
      <c r="A4860" s="65"/>
      <c r="B4860" s="65"/>
      <c r="C4860" s="65"/>
      <c r="D4860" s="65"/>
      <c r="E4860" s="65"/>
      <c r="F4860" s="65"/>
      <c r="G4860" s="65"/>
      <c r="H4860" s="113"/>
    </row>
    <row r="4861" spans="1:8">
      <c r="A4861" s="65"/>
      <c r="B4861" s="65"/>
      <c r="C4861" s="65"/>
      <c r="D4861" s="65"/>
      <c r="E4861" s="65"/>
      <c r="F4861" s="65"/>
      <c r="G4861" s="65"/>
      <c r="H4861" s="113"/>
    </row>
    <row r="4862" spans="1:8">
      <c r="A4862" s="65"/>
      <c r="B4862" s="65"/>
      <c r="C4862" s="65"/>
      <c r="D4862" s="65"/>
      <c r="E4862" s="65"/>
      <c r="F4862" s="65"/>
      <c r="G4862" s="65"/>
      <c r="H4862" s="113"/>
    </row>
    <row r="4863" spans="1:8">
      <c r="A4863" s="65"/>
      <c r="B4863" s="65"/>
      <c r="C4863" s="65"/>
      <c r="D4863" s="65"/>
      <c r="E4863" s="65"/>
      <c r="F4863" s="65"/>
      <c r="G4863" s="65"/>
      <c r="H4863" s="113"/>
    </row>
    <row r="4864" spans="1:8">
      <c r="A4864" s="65"/>
      <c r="B4864" s="65"/>
      <c r="C4864" s="65"/>
      <c r="D4864" s="65"/>
      <c r="E4864" s="65"/>
      <c r="F4864" s="65"/>
      <c r="G4864" s="65"/>
      <c r="H4864" s="113"/>
    </row>
    <row r="4865" spans="1:8">
      <c r="A4865" s="65"/>
      <c r="B4865" s="65"/>
      <c r="C4865" s="65"/>
      <c r="D4865" s="65"/>
      <c r="E4865" s="65"/>
      <c r="F4865" s="65"/>
      <c r="G4865" s="65"/>
      <c r="H4865" s="113"/>
    </row>
    <row r="4866" spans="1:8">
      <c r="A4866" s="65"/>
      <c r="B4866" s="65"/>
      <c r="C4866" s="65"/>
      <c r="D4866" s="65"/>
      <c r="E4866" s="65"/>
      <c r="F4866" s="65"/>
      <c r="G4866" s="65"/>
      <c r="H4866" s="113"/>
    </row>
    <row r="4867" spans="1:8">
      <c r="A4867" s="65"/>
      <c r="B4867" s="65"/>
      <c r="C4867" s="65"/>
      <c r="D4867" s="65"/>
      <c r="E4867" s="65"/>
      <c r="F4867" s="65"/>
      <c r="G4867" s="65"/>
      <c r="H4867" s="113"/>
    </row>
    <row r="4868" spans="1:8">
      <c r="A4868" s="65"/>
      <c r="B4868" s="65"/>
      <c r="C4868" s="65"/>
      <c r="D4868" s="65"/>
      <c r="E4868" s="65"/>
      <c r="F4868" s="65"/>
      <c r="G4868" s="65"/>
      <c r="H4868" s="113"/>
    </row>
    <row r="4869" spans="1:8">
      <c r="A4869" s="65"/>
      <c r="B4869" s="65"/>
      <c r="C4869" s="65"/>
      <c r="D4869" s="65"/>
      <c r="E4869" s="65"/>
      <c r="F4869" s="65"/>
      <c r="G4869" s="65"/>
      <c r="H4869" s="113"/>
    </row>
    <row r="4870" spans="1:8">
      <c r="A4870" s="65"/>
      <c r="B4870" s="65"/>
      <c r="C4870" s="65"/>
      <c r="D4870" s="65"/>
      <c r="E4870" s="65"/>
      <c r="F4870" s="65"/>
      <c r="G4870" s="65"/>
      <c r="H4870" s="113"/>
    </row>
    <row r="4871" spans="1:8">
      <c r="A4871" s="65"/>
      <c r="B4871" s="65"/>
      <c r="C4871" s="65"/>
      <c r="D4871" s="65"/>
      <c r="E4871" s="65"/>
      <c r="F4871" s="65"/>
      <c r="G4871" s="65"/>
      <c r="H4871" s="113"/>
    </row>
    <row r="4872" spans="1:8">
      <c r="A4872" s="65"/>
      <c r="B4872" s="65"/>
      <c r="C4872" s="65"/>
      <c r="D4872" s="65"/>
      <c r="E4872" s="65"/>
      <c r="F4872" s="65"/>
      <c r="G4872" s="65"/>
      <c r="H4872" s="113"/>
    </row>
    <row r="4873" spans="1:8">
      <c r="A4873" s="65"/>
      <c r="B4873" s="65"/>
      <c r="C4873" s="65"/>
      <c r="D4873" s="65"/>
      <c r="E4873" s="65"/>
      <c r="F4873" s="65"/>
      <c r="G4873" s="65"/>
      <c r="H4873" s="113"/>
    </row>
    <row r="4874" spans="1:8">
      <c r="A4874" s="65"/>
      <c r="B4874" s="65"/>
      <c r="C4874" s="65"/>
      <c r="D4874" s="65"/>
      <c r="E4874" s="65"/>
      <c r="F4874" s="65"/>
      <c r="G4874" s="65"/>
      <c r="H4874" s="113"/>
    </row>
    <row r="4875" spans="1:8">
      <c r="A4875" s="65"/>
      <c r="B4875" s="65"/>
      <c r="C4875" s="65"/>
      <c r="D4875" s="65"/>
      <c r="E4875" s="65"/>
      <c r="F4875" s="65"/>
      <c r="G4875" s="65"/>
      <c r="H4875" s="113"/>
    </row>
    <row r="4876" spans="1:8">
      <c r="A4876" s="65"/>
      <c r="B4876" s="65"/>
      <c r="C4876" s="65"/>
      <c r="D4876" s="65"/>
      <c r="E4876" s="65"/>
      <c r="F4876" s="65"/>
      <c r="G4876" s="65"/>
      <c r="H4876" s="113"/>
    </row>
    <row r="4877" spans="1:8">
      <c r="A4877" s="65"/>
      <c r="B4877" s="65"/>
      <c r="C4877" s="65"/>
      <c r="D4877" s="65"/>
      <c r="E4877" s="65"/>
      <c r="F4877" s="65"/>
      <c r="G4877" s="65"/>
      <c r="H4877" s="113"/>
    </row>
    <row r="4878" spans="1:8">
      <c r="A4878" s="65"/>
      <c r="B4878" s="65"/>
      <c r="C4878" s="65"/>
      <c r="D4878" s="65"/>
      <c r="E4878" s="65"/>
      <c r="F4878" s="65"/>
      <c r="G4878" s="65"/>
      <c r="H4878" s="113"/>
    </row>
    <row r="4879" spans="1:8">
      <c r="A4879" s="65"/>
      <c r="B4879" s="65"/>
      <c r="C4879" s="65"/>
      <c r="D4879" s="65"/>
      <c r="E4879" s="65"/>
      <c r="F4879" s="65"/>
      <c r="G4879" s="65"/>
      <c r="H4879" s="113"/>
    </row>
    <row r="4880" spans="1:8">
      <c r="A4880" s="65"/>
      <c r="B4880" s="65"/>
      <c r="C4880" s="65"/>
      <c r="D4880" s="65"/>
      <c r="E4880" s="65"/>
      <c r="F4880" s="65"/>
      <c r="G4880" s="65"/>
      <c r="H4880" s="113"/>
    </row>
    <row r="4881" spans="1:8">
      <c r="A4881" s="65"/>
      <c r="B4881" s="65"/>
      <c r="C4881" s="65"/>
      <c r="D4881" s="65"/>
      <c r="E4881" s="65"/>
      <c r="F4881" s="65"/>
      <c r="G4881" s="65"/>
      <c r="H4881" s="113"/>
    </row>
    <row r="4882" spans="1:8">
      <c r="A4882" s="65"/>
      <c r="B4882" s="65"/>
      <c r="C4882" s="65"/>
      <c r="D4882" s="65"/>
      <c r="E4882" s="65"/>
      <c r="F4882" s="65"/>
      <c r="G4882" s="65"/>
      <c r="H4882" s="113"/>
    </row>
    <row r="4883" spans="1:8">
      <c r="A4883" s="65"/>
      <c r="B4883" s="65"/>
      <c r="C4883" s="65"/>
      <c r="D4883" s="65"/>
      <c r="E4883" s="65"/>
      <c r="F4883" s="65"/>
      <c r="G4883" s="65"/>
      <c r="H4883" s="113"/>
    </row>
    <row r="4884" spans="1:8">
      <c r="A4884" s="65"/>
      <c r="B4884" s="65"/>
      <c r="C4884" s="65"/>
      <c r="D4884" s="65"/>
      <c r="E4884" s="65"/>
      <c r="F4884" s="65"/>
      <c r="G4884" s="65"/>
      <c r="H4884" s="113"/>
    </row>
    <row r="4885" spans="1:8">
      <c r="A4885" s="65"/>
      <c r="B4885" s="65"/>
      <c r="C4885" s="65"/>
      <c r="D4885" s="65"/>
      <c r="E4885" s="65"/>
      <c r="F4885" s="65"/>
      <c r="G4885" s="65"/>
      <c r="H4885" s="113"/>
    </row>
    <row r="4886" spans="1:8">
      <c r="A4886" s="65"/>
      <c r="B4886" s="65"/>
      <c r="C4886" s="65"/>
      <c r="D4886" s="65"/>
      <c r="E4886" s="65"/>
      <c r="F4886" s="65"/>
      <c r="G4886" s="65"/>
      <c r="H4886" s="113"/>
    </row>
    <row r="4887" spans="1:8">
      <c r="A4887" s="65"/>
      <c r="B4887" s="65"/>
      <c r="C4887" s="65"/>
      <c r="D4887" s="65"/>
      <c r="E4887" s="65"/>
      <c r="F4887" s="65"/>
      <c r="G4887" s="65"/>
      <c r="H4887" s="113"/>
    </row>
    <row r="4888" spans="1:8">
      <c r="A4888" s="65"/>
      <c r="B4888" s="65"/>
      <c r="C4888" s="65"/>
      <c r="D4888" s="65"/>
      <c r="E4888" s="65"/>
      <c r="F4888" s="65"/>
      <c r="G4888" s="65"/>
      <c r="H4888" s="113"/>
    </row>
    <row r="4889" spans="1:8">
      <c r="A4889" s="65"/>
      <c r="B4889" s="65"/>
      <c r="C4889" s="65"/>
      <c r="D4889" s="65"/>
      <c r="E4889" s="65"/>
      <c r="F4889" s="65"/>
      <c r="G4889" s="65"/>
      <c r="H4889" s="113"/>
    </row>
    <row r="4890" spans="1:8">
      <c r="A4890" s="65"/>
      <c r="B4890" s="65"/>
      <c r="C4890" s="65"/>
      <c r="D4890" s="65"/>
      <c r="E4890" s="65"/>
      <c r="F4890" s="65"/>
      <c r="G4890" s="65"/>
      <c r="H4890" s="113"/>
    </row>
    <row r="4891" spans="1:8">
      <c r="A4891" s="65"/>
      <c r="B4891" s="65"/>
      <c r="C4891" s="65"/>
      <c r="D4891" s="65"/>
      <c r="E4891" s="65"/>
      <c r="F4891" s="65"/>
      <c r="G4891" s="65"/>
      <c r="H4891" s="113"/>
    </row>
    <row r="4892" spans="1:8">
      <c r="A4892" s="65"/>
      <c r="B4892" s="65"/>
      <c r="C4892" s="65"/>
      <c r="D4892" s="65"/>
      <c r="E4892" s="65"/>
      <c r="F4892" s="65"/>
      <c r="G4892" s="65"/>
      <c r="H4892" s="113"/>
    </row>
    <row r="4893" spans="1:8">
      <c r="A4893" s="65"/>
      <c r="B4893" s="65"/>
      <c r="C4893" s="65"/>
      <c r="D4893" s="65"/>
      <c r="E4893" s="65"/>
      <c r="F4893" s="65"/>
      <c r="G4893" s="65"/>
      <c r="H4893" s="113"/>
    </row>
    <row r="4894" spans="1:8">
      <c r="A4894" s="65"/>
      <c r="B4894" s="65"/>
      <c r="C4894" s="65"/>
      <c r="D4894" s="65"/>
      <c r="E4894" s="65"/>
      <c r="F4894" s="65"/>
      <c r="G4894" s="65"/>
      <c r="H4894" s="113"/>
    </row>
    <row r="4895" spans="1:8">
      <c r="A4895" s="65"/>
      <c r="B4895" s="65"/>
      <c r="C4895" s="65"/>
      <c r="D4895" s="65"/>
      <c r="E4895" s="65"/>
      <c r="F4895" s="65"/>
      <c r="G4895" s="65"/>
      <c r="H4895" s="113"/>
    </row>
    <row r="4896" spans="1:8">
      <c r="A4896" s="65"/>
      <c r="B4896" s="65"/>
      <c r="C4896" s="65"/>
      <c r="D4896" s="65"/>
      <c r="E4896" s="65"/>
      <c r="F4896" s="65"/>
      <c r="G4896" s="65"/>
      <c r="H4896" s="113"/>
    </row>
    <row r="4897" spans="1:8">
      <c r="A4897" s="65"/>
      <c r="B4897" s="65"/>
      <c r="C4897" s="65"/>
      <c r="D4897" s="65"/>
      <c r="E4897" s="65"/>
      <c r="F4897" s="65"/>
      <c r="G4897" s="65"/>
      <c r="H4897" s="113"/>
    </row>
    <row r="4898" spans="1:8">
      <c r="A4898" s="65"/>
      <c r="B4898" s="65"/>
      <c r="C4898" s="65"/>
      <c r="D4898" s="65"/>
      <c r="E4898" s="65"/>
      <c r="F4898" s="65"/>
      <c r="G4898" s="65"/>
      <c r="H4898" s="113"/>
    </row>
    <row r="4899" spans="1:8">
      <c r="A4899" s="65"/>
      <c r="B4899" s="65"/>
      <c r="C4899" s="65"/>
      <c r="D4899" s="65"/>
      <c r="E4899" s="65"/>
      <c r="F4899" s="65"/>
      <c r="G4899" s="65"/>
      <c r="H4899" s="113"/>
    </row>
    <row r="4900" spans="1:8">
      <c r="A4900" s="65"/>
      <c r="B4900" s="65"/>
      <c r="C4900" s="65"/>
      <c r="D4900" s="65"/>
      <c r="E4900" s="65"/>
      <c r="F4900" s="65"/>
      <c r="G4900" s="65"/>
      <c r="H4900" s="113"/>
    </row>
    <row r="4901" spans="1:8">
      <c r="A4901" s="65"/>
      <c r="B4901" s="65"/>
      <c r="C4901" s="65"/>
      <c r="D4901" s="65"/>
      <c r="E4901" s="65"/>
      <c r="F4901" s="65"/>
      <c r="G4901" s="65"/>
      <c r="H4901" s="113"/>
    </row>
    <row r="4902" spans="1:8">
      <c r="A4902" s="65"/>
      <c r="B4902" s="65"/>
      <c r="C4902" s="65"/>
      <c r="D4902" s="65"/>
      <c r="E4902" s="65"/>
      <c r="F4902" s="65"/>
      <c r="G4902" s="65"/>
      <c r="H4902" s="113"/>
    </row>
    <row r="4903" spans="1:8">
      <c r="A4903" s="65"/>
      <c r="B4903" s="65"/>
      <c r="C4903" s="65"/>
      <c r="D4903" s="65"/>
      <c r="E4903" s="65"/>
      <c r="F4903" s="65"/>
      <c r="G4903" s="65"/>
      <c r="H4903" s="113"/>
    </row>
    <row r="4904" spans="1:8">
      <c r="A4904" s="65"/>
      <c r="B4904" s="65"/>
      <c r="C4904" s="65"/>
      <c r="D4904" s="65"/>
      <c r="E4904" s="65"/>
      <c r="F4904" s="65"/>
      <c r="G4904" s="65"/>
      <c r="H4904" s="113"/>
    </row>
    <row r="4905" spans="1:8">
      <c r="A4905" s="65"/>
      <c r="B4905" s="65"/>
      <c r="C4905" s="65"/>
      <c r="D4905" s="65"/>
      <c r="E4905" s="65"/>
      <c r="F4905" s="65"/>
      <c r="G4905" s="65"/>
      <c r="H4905" s="113"/>
    </row>
    <row r="4906" spans="1:8">
      <c r="A4906" s="65"/>
      <c r="B4906" s="65"/>
      <c r="C4906" s="65"/>
      <c r="D4906" s="65"/>
      <c r="E4906" s="65"/>
      <c r="F4906" s="65"/>
      <c r="G4906" s="65"/>
      <c r="H4906" s="113"/>
    </row>
    <row r="4907" spans="1:8">
      <c r="A4907" s="65"/>
      <c r="B4907" s="65"/>
      <c r="C4907" s="65"/>
      <c r="D4907" s="65"/>
      <c r="E4907" s="65"/>
      <c r="F4907" s="65"/>
      <c r="G4907" s="65"/>
      <c r="H4907" s="113"/>
    </row>
    <row r="4908" spans="1:8">
      <c r="A4908" s="65"/>
      <c r="B4908" s="65"/>
      <c r="C4908" s="65"/>
      <c r="D4908" s="65"/>
      <c r="E4908" s="65"/>
      <c r="F4908" s="65"/>
      <c r="G4908" s="65"/>
      <c r="H4908" s="113"/>
    </row>
    <row r="4909" spans="1:8">
      <c r="A4909" s="65"/>
      <c r="B4909" s="65"/>
      <c r="C4909" s="65"/>
      <c r="D4909" s="65"/>
      <c r="E4909" s="65"/>
      <c r="F4909" s="65"/>
      <c r="G4909" s="65"/>
      <c r="H4909" s="113"/>
    </row>
    <row r="4910" spans="1:8">
      <c r="A4910" s="65"/>
      <c r="B4910" s="65"/>
      <c r="C4910" s="65"/>
      <c r="D4910" s="65"/>
      <c r="E4910" s="65"/>
      <c r="F4910" s="65"/>
      <c r="G4910" s="65"/>
      <c r="H4910" s="113"/>
    </row>
    <row r="4911" spans="1:8">
      <c r="A4911" s="65"/>
      <c r="B4911" s="65"/>
      <c r="C4911" s="65"/>
      <c r="D4911" s="65"/>
      <c r="E4911" s="65"/>
      <c r="F4911" s="65"/>
      <c r="G4911" s="65"/>
      <c r="H4911" s="113"/>
    </row>
    <row r="4912" spans="1:8">
      <c r="A4912" s="65"/>
      <c r="B4912" s="65"/>
      <c r="C4912" s="65"/>
      <c r="D4912" s="65"/>
      <c r="E4912" s="65"/>
      <c r="F4912" s="65"/>
      <c r="G4912" s="65"/>
      <c r="H4912" s="113"/>
    </row>
    <row r="4913" spans="1:8">
      <c r="A4913" s="65"/>
      <c r="B4913" s="65"/>
      <c r="C4913" s="65"/>
      <c r="D4913" s="65"/>
      <c r="E4913" s="65"/>
      <c r="F4913" s="65"/>
      <c r="G4913" s="65"/>
      <c r="H4913" s="113"/>
    </row>
    <row r="4914" spans="1:8">
      <c r="A4914" s="65"/>
      <c r="B4914" s="65"/>
      <c r="C4914" s="65"/>
      <c r="D4914" s="65"/>
      <c r="E4914" s="65"/>
      <c r="F4914" s="65"/>
      <c r="G4914" s="65"/>
      <c r="H4914" s="113"/>
    </row>
    <row r="4915" spans="1:8">
      <c r="A4915" s="65"/>
      <c r="B4915" s="65"/>
      <c r="C4915" s="65"/>
      <c r="D4915" s="65"/>
      <c r="E4915" s="65"/>
      <c r="F4915" s="65"/>
      <c r="G4915" s="65"/>
      <c r="H4915" s="113"/>
    </row>
    <row r="4916" spans="1:8">
      <c r="A4916" s="65"/>
      <c r="B4916" s="65"/>
      <c r="C4916" s="65"/>
      <c r="D4916" s="65"/>
      <c r="E4916" s="65"/>
      <c r="F4916" s="65"/>
      <c r="G4916" s="65"/>
      <c r="H4916" s="113"/>
    </row>
    <row r="4917" spans="1:8">
      <c r="A4917" s="65"/>
      <c r="B4917" s="65"/>
      <c r="C4917" s="65"/>
      <c r="D4917" s="65"/>
      <c r="E4917" s="65"/>
      <c r="F4917" s="65"/>
      <c r="G4917" s="65"/>
      <c r="H4917" s="113"/>
    </row>
    <row r="4918" spans="1:8">
      <c r="A4918" s="65"/>
      <c r="B4918" s="65"/>
      <c r="C4918" s="65"/>
      <c r="D4918" s="65"/>
      <c r="E4918" s="65"/>
      <c r="F4918" s="65"/>
      <c r="G4918" s="65"/>
      <c r="H4918" s="113"/>
    </row>
    <row r="4919" spans="1:8">
      <c r="A4919" s="65"/>
      <c r="B4919" s="65"/>
      <c r="C4919" s="65"/>
      <c r="D4919" s="65"/>
      <c r="E4919" s="65"/>
      <c r="F4919" s="65"/>
      <c r="G4919" s="65"/>
      <c r="H4919" s="113"/>
    </row>
    <row r="4920" spans="1:8">
      <c r="A4920" s="65"/>
      <c r="B4920" s="65"/>
      <c r="C4920" s="65"/>
      <c r="D4920" s="65"/>
      <c r="E4920" s="65"/>
      <c r="F4920" s="65"/>
      <c r="G4920" s="65"/>
      <c r="H4920" s="113"/>
    </row>
    <row r="4921" spans="1:8">
      <c r="A4921" s="65"/>
      <c r="B4921" s="65"/>
      <c r="C4921" s="65"/>
      <c r="D4921" s="65"/>
      <c r="E4921" s="65"/>
      <c r="F4921" s="65"/>
      <c r="G4921" s="65"/>
      <c r="H4921" s="113"/>
    </row>
    <row r="4922" spans="1:8">
      <c r="A4922" s="65"/>
      <c r="B4922" s="65"/>
      <c r="C4922" s="65"/>
      <c r="D4922" s="65"/>
      <c r="E4922" s="65"/>
      <c r="F4922" s="65"/>
      <c r="G4922" s="65"/>
      <c r="H4922" s="113"/>
    </row>
    <row r="4923" spans="1:8">
      <c r="A4923" s="65"/>
      <c r="B4923" s="65"/>
      <c r="C4923" s="65"/>
      <c r="D4923" s="65"/>
      <c r="E4923" s="65"/>
      <c r="F4923" s="65"/>
      <c r="G4923" s="65"/>
      <c r="H4923" s="113"/>
    </row>
    <row r="4924" spans="1:8">
      <c r="A4924" s="65"/>
      <c r="B4924" s="65"/>
      <c r="C4924" s="65"/>
      <c r="D4924" s="65"/>
      <c r="E4924" s="65"/>
      <c r="F4924" s="65"/>
      <c r="G4924" s="65"/>
      <c r="H4924" s="113"/>
    </row>
    <row r="4925" spans="1:8">
      <c r="A4925" s="65"/>
      <c r="B4925" s="65"/>
      <c r="C4925" s="65"/>
      <c r="D4925" s="65"/>
      <c r="E4925" s="65"/>
      <c r="F4925" s="65"/>
      <c r="G4925" s="65"/>
      <c r="H4925" s="113"/>
    </row>
    <row r="4926" spans="1:8">
      <c r="A4926" s="65"/>
      <c r="B4926" s="65"/>
      <c r="C4926" s="65"/>
      <c r="D4926" s="65"/>
      <c r="E4926" s="65"/>
      <c r="F4926" s="65"/>
      <c r="G4926" s="65"/>
      <c r="H4926" s="113"/>
    </row>
    <row r="4927" spans="1:8">
      <c r="A4927" s="65"/>
      <c r="B4927" s="65"/>
      <c r="C4927" s="65"/>
      <c r="D4927" s="65"/>
      <c r="E4927" s="65"/>
      <c r="F4927" s="65"/>
      <c r="G4927" s="65"/>
      <c r="H4927" s="113"/>
    </row>
    <row r="4928" spans="1:8">
      <c r="A4928" s="65"/>
      <c r="B4928" s="65"/>
      <c r="C4928" s="65"/>
      <c r="D4928" s="65"/>
      <c r="E4928" s="65"/>
      <c r="F4928" s="65"/>
      <c r="G4928" s="65"/>
      <c r="H4928" s="113"/>
    </row>
    <row r="4929" spans="1:8">
      <c r="A4929" s="65"/>
      <c r="B4929" s="65"/>
      <c r="C4929" s="65"/>
      <c r="D4929" s="65"/>
      <c r="E4929" s="65"/>
      <c r="F4929" s="65"/>
      <c r="G4929" s="65"/>
      <c r="H4929" s="113"/>
    </row>
    <row r="4930" spans="1:8">
      <c r="A4930" s="65"/>
      <c r="B4930" s="65"/>
      <c r="C4930" s="65"/>
      <c r="D4930" s="65"/>
      <c r="E4930" s="65"/>
      <c r="F4930" s="65"/>
      <c r="G4930" s="65"/>
      <c r="H4930" s="113"/>
    </row>
    <row r="4931" spans="1:8">
      <c r="A4931" s="65"/>
      <c r="B4931" s="65"/>
      <c r="C4931" s="65"/>
      <c r="D4931" s="65"/>
      <c r="E4931" s="65"/>
      <c r="F4931" s="65"/>
      <c r="G4931" s="65"/>
      <c r="H4931" s="113"/>
    </row>
    <row r="4932" spans="1:8">
      <c r="A4932" s="65"/>
      <c r="B4932" s="65"/>
      <c r="C4932" s="65"/>
      <c r="D4932" s="65"/>
      <c r="E4932" s="65"/>
      <c r="F4932" s="65"/>
      <c r="G4932" s="65"/>
      <c r="H4932" s="113"/>
    </row>
    <row r="4933" spans="1:8">
      <c r="A4933" s="65"/>
      <c r="B4933" s="65"/>
      <c r="C4933" s="65"/>
      <c r="D4933" s="65"/>
      <c r="E4933" s="65"/>
      <c r="F4933" s="65"/>
      <c r="G4933" s="65"/>
      <c r="H4933" s="113"/>
    </row>
    <row r="4934" spans="1:8">
      <c r="A4934" s="65"/>
      <c r="B4934" s="65"/>
      <c r="C4934" s="65"/>
      <c r="D4934" s="65"/>
      <c r="E4934" s="65"/>
      <c r="F4934" s="65"/>
      <c r="G4934" s="65"/>
      <c r="H4934" s="113"/>
    </row>
    <row r="4935" spans="1:8">
      <c r="A4935" s="65"/>
      <c r="B4935" s="65"/>
      <c r="C4935" s="65"/>
      <c r="D4935" s="65"/>
      <c r="E4935" s="65"/>
      <c r="F4935" s="65"/>
      <c r="G4935" s="65"/>
      <c r="H4935" s="113"/>
    </row>
    <row r="4936" spans="1:8">
      <c r="A4936" s="65"/>
      <c r="B4936" s="65"/>
      <c r="C4936" s="65"/>
      <c r="D4936" s="65"/>
      <c r="E4936" s="65"/>
      <c r="F4936" s="65"/>
      <c r="G4936" s="65"/>
      <c r="H4936" s="113"/>
    </row>
    <row r="4937" spans="1:8">
      <c r="A4937" s="65"/>
      <c r="B4937" s="65"/>
      <c r="C4937" s="65"/>
      <c r="D4937" s="65"/>
      <c r="E4937" s="65"/>
      <c r="F4937" s="65"/>
      <c r="G4937" s="65"/>
      <c r="H4937" s="113"/>
    </row>
    <row r="4938" spans="1:8">
      <c r="A4938" s="65"/>
      <c r="B4938" s="65"/>
      <c r="C4938" s="65"/>
      <c r="D4938" s="65"/>
      <c r="E4938" s="65"/>
      <c r="F4938" s="65"/>
      <c r="G4938" s="65"/>
      <c r="H4938" s="113"/>
    </row>
    <row r="4939" spans="1:8">
      <c r="A4939" s="65"/>
      <c r="B4939" s="65"/>
      <c r="C4939" s="65"/>
      <c r="D4939" s="65"/>
      <c r="E4939" s="65"/>
      <c r="F4939" s="65"/>
      <c r="G4939" s="65"/>
      <c r="H4939" s="113"/>
    </row>
    <row r="4940" spans="1:8">
      <c r="A4940" s="65"/>
      <c r="B4940" s="65"/>
      <c r="C4940" s="65"/>
      <c r="D4940" s="65"/>
      <c r="E4940" s="65"/>
      <c r="F4940" s="65"/>
      <c r="G4940" s="65"/>
      <c r="H4940" s="113"/>
    </row>
    <row r="4941" spans="1:8">
      <c r="A4941" s="65"/>
      <c r="B4941" s="65"/>
      <c r="C4941" s="65"/>
      <c r="D4941" s="65"/>
      <c r="E4941" s="65"/>
      <c r="F4941" s="65"/>
      <c r="G4941" s="65"/>
      <c r="H4941" s="113"/>
    </row>
    <row r="4942" spans="1:8">
      <c r="A4942" s="65"/>
      <c r="B4942" s="65"/>
      <c r="C4942" s="65"/>
      <c r="D4942" s="65"/>
      <c r="E4942" s="65"/>
      <c r="F4942" s="65"/>
      <c r="G4942" s="65"/>
      <c r="H4942" s="113"/>
    </row>
    <row r="4943" spans="1:8">
      <c r="A4943" s="65"/>
      <c r="B4943" s="65"/>
      <c r="C4943" s="65"/>
      <c r="D4943" s="65"/>
      <c r="E4943" s="65"/>
      <c r="F4943" s="65"/>
      <c r="G4943" s="65"/>
      <c r="H4943" s="113"/>
    </row>
    <row r="4944" spans="1:8">
      <c r="A4944" s="65"/>
      <c r="B4944" s="65"/>
      <c r="C4944" s="65"/>
      <c r="D4944" s="65"/>
      <c r="E4944" s="65"/>
      <c r="F4944" s="65"/>
      <c r="G4944" s="65"/>
      <c r="H4944" s="113"/>
    </row>
    <row r="4945" spans="1:8">
      <c r="A4945" s="65"/>
      <c r="B4945" s="65"/>
      <c r="C4945" s="65"/>
      <c r="D4945" s="65"/>
      <c r="E4945" s="65"/>
      <c r="F4945" s="65"/>
      <c r="G4945" s="65"/>
      <c r="H4945" s="113"/>
    </row>
    <row r="4946" spans="1:8">
      <c r="A4946" s="65"/>
      <c r="B4946" s="65"/>
      <c r="C4946" s="65"/>
      <c r="D4946" s="65"/>
      <c r="E4946" s="65"/>
      <c r="F4946" s="65"/>
      <c r="G4946" s="65"/>
      <c r="H4946" s="113"/>
    </row>
    <row r="4947" spans="1:8">
      <c r="A4947" s="65"/>
      <c r="B4947" s="65"/>
      <c r="C4947" s="65"/>
      <c r="D4947" s="65"/>
      <c r="E4947" s="65"/>
      <c r="F4947" s="65"/>
      <c r="G4947" s="65"/>
      <c r="H4947" s="113"/>
    </row>
    <row r="4948" spans="1:8">
      <c r="A4948" s="65"/>
      <c r="B4948" s="65"/>
      <c r="C4948" s="65"/>
      <c r="D4948" s="65"/>
      <c r="E4948" s="65"/>
      <c r="F4948" s="65"/>
      <c r="G4948" s="65"/>
      <c r="H4948" s="113"/>
    </row>
    <row r="4949" spans="1:8">
      <c r="A4949" s="65"/>
      <c r="B4949" s="65"/>
      <c r="C4949" s="65"/>
      <c r="D4949" s="65"/>
      <c r="E4949" s="65"/>
      <c r="F4949" s="65"/>
      <c r="G4949" s="65"/>
      <c r="H4949" s="113"/>
    </row>
    <row r="4950" spans="1:8">
      <c r="A4950" s="65"/>
      <c r="B4950" s="65"/>
      <c r="C4950" s="65"/>
      <c r="D4950" s="65"/>
      <c r="E4950" s="65"/>
      <c r="F4950" s="65"/>
      <c r="G4950" s="65"/>
      <c r="H4950" s="113"/>
    </row>
    <row r="4951" spans="1:8">
      <c r="A4951" s="65"/>
      <c r="B4951" s="65"/>
      <c r="C4951" s="65"/>
      <c r="D4951" s="65"/>
      <c r="E4951" s="65"/>
      <c r="F4951" s="65"/>
      <c r="G4951" s="65"/>
      <c r="H4951" s="113"/>
    </row>
    <row r="4952" spans="1:8">
      <c r="A4952" s="65"/>
      <c r="B4952" s="65"/>
      <c r="C4952" s="65"/>
      <c r="D4952" s="65"/>
      <c r="E4952" s="65"/>
      <c r="F4952" s="65"/>
      <c r="G4952" s="65"/>
      <c r="H4952" s="113"/>
    </row>
    <row r="4953" spans="1:8">
      <c r="A4953" s="65"/>
      <c r="B4953" s="65"/>
      <c r="C4953" s="65"/>
      <c r="D4953" s="65"/>
      <c r="E4953" s="65"/>
      <c r="F4953" s="65"/>
      <c r="G4953" s="65"/>
      <c r="H4953" s="113"/>
    </row>
    <row r="4954" spans="1:8">
      <c r="A4954" s="65"/>
      <c r="B4954" s="65"/>
      <c r="C4954" s="65"/>
      <c r="D4954" s="65"/>
      <c r="E4954" s="65"/>
      <c r="F4954" s="65"/>
      <c r="G4954" s="65"/>
      <c r="H4954" s="113"/>
    </row>
    <row r="4955" spans="1:8">
      <c r="A4955" s="65"/>
      <c r="B4955" s="65"/>
      <c r="C4955" s="65"/>
      <c r="D4955" s="65"/>
      <c r="E4955" s="65"/>
      <c r="F4955" s="65"/>
      <c r="G4955" s="65"/>
      <c r="H4955" s="113"/>
    </row>
    <row r="4956" spans="1:8">
      <c r="A4956" s="65"/>
      <c r="B4956" s="65"/>
      <c r="C4956" s="65"/>
      <c r="D4956" s="65"/>
      <c r="E4956" s="65"/>
      <c r="F4956" s="65"/>
      <c r="G4956" s="65"/>
      <c r="H4956" s="113"/>
    </row>
    <row r="4957" spans="1:8">
      <c r="A4957" s="65"/>
      <c r="B4957" s="65"/>
      <c r="C4957" s="65"/>
      <c r="D4957" s="65"/>
      <c r="E4957" s="65"/>
      <c r="F4957" s="65"/>
      <c r="G4957" s="65"/>
      <c r="H4957" s="113"/>
    </row>
    <row r="4958" spans="1:8">
      <c r="A4958" s="65"/>
      <c r="B4958" s="65"/>
      <c r="C4958" s="65"/>
      <c r="D4958" s="65"/>
      <c r="E4958" s="65"/>
      <c r="F4958" s="65"/>
      <c r="G4958" s="65"/>
      <c r="H4958" s="113"/>
    </row>
    <row r="4959" spans="1:8">
      <c r="A4959" s="65"/>
      <c r="B4959" s="65"/>
      <c r="C4959" s="65"/>
      <c r="D4959" s="65"/>
      <c r="E4959" s="65"/>
      <c r="F4959" s="65"/>
      <c r="G4959" s="65"/>
      <c r="H4959" s="113"/>
    </row>
    <row r="4960" spans="1:8">
      <c r="A4960" s="65"/>
      <c r="B4960" s="65"/>
      <c r="C4960" s="65"/>
      <c r="D4960" s="65"/>
      <c r="E4960" s="65"/>
      <c r="F4960" s="65"/>
      <c r="G4960" s="65"/>
      <c r="H4960" s="113"/>
    </row>
    <row r="4961" spans="1:8">
      <c r="A4961" s="65"/>
      <c r="B4961" s="65"/>
      <c r="C4961" s="65"/>
      <c r="D4961" s="65"/>
      <c r="E4961" s="65"/>
      <c r="F4961" s="65"/>
      <c r="G4961" s="65"/>
      <c r="H4961" s="113"/>
    </row>
    <row r="4962" spans="1:8">
      <c r="A4962" s="65"/>
      <c r="B4962" s="65"/>
      <c r="C4962" s="65"/>
      <c r="D4962" s="65"/>
      <c r="E4962" s="65"/>
      <c r="F4962" s="65"/>
      <c r="G4962" s="65"/>
      <c r="H4962" s="113"/>
    </row>
    <row r="4963" spans="1:8">
      <c r="A4963" s="65"/>
      <c r="B4963" s="65"/>
      <c r="C4963" s="65"/>
      <c r="D4963" s="65"/>
      <c r="E4963" s="65"/>
      <c r="F4963" s="65"/>
      <c r="G4963" s="65"/>
      <c r="H4963" s="113"/>
    </row>
    <row r="4964" spans="1:8">
      <c r="A4964" s="65"/>
      <c r="B4964" s="65"/>
      <c r="C4964" s="65"/>
      <c r="D4964" s="65"/>
      <c r="E4964" s="65"/>
      <c r="F4964" s="65"/>
      <c r="G4964" s="65"/>
      <c r="H4964" s="113"/>
    </row>
    <row r="4965" spans="1:8">
      <c r="A4965" s="65"/>
      <c r="B4965" s="65"/>
      <c r="C4965" s="65"/>
      <c r="D4965" s="65"/>
      <c r="E4965" s="65"/>
      <c r="F4965" s="65"/>
      <c r="G4965" s="65"/>
      <c r="H4965" s="113"/>
    </row>
    <row r="4966" spans="1:8">
      <c r="A4966" s="65"/>
      <c r="B4966" s="65"/>
      <c r="C4966" s="65"/>
      <c r="D4966" s="65"/>
      <c r="E4966" s="65"/>
      <c r="F4966" s="65"/>
      <c r="G4966" s="65"/>
      <c r="H4966" s="113"/>
    </row>
    <row r="4967" spans="1:8">
      <c r="A4967" s="65"/>
      <c r="B4967" s="65"/>
      <c r="C4967" s="65"/>
      <c r="D4967" s="65"/>
      <c r="E4967" s="65"/>
      <c r="F4967" s="65"/>
      <c r="G4967" s="65"/>
      <c r="H4967" s="113"/>
    </row>
    <row r="4968" spans="1:8">
      <c r="A4968" s="65"/>
      <c r="B4968" s="65"/>
      <c r="C4968" s="65"/>
      <c r="D4968" s="65"/>
      <c r="E4968" s="65"/>
      <c r="F4968" s="65"/>
      <c r="G4968" s="65"/>
      <c r="H4968" s="113"/>
    </row>
    <row r="4969" spans="1:8">
      <c r="A4969" s="65"/>
      <c r="B4969" s="65"/>
      <c r="C4969" s="65"/>
      <c r="D4969" s="65"/>
      <c r="E4969" s="65"/>
      <c r="F4969" s="65"/>
      <c r="G4969" s="65"/>
      <c r="H4969" s="113"/>
    </row>
    <row r="4970" spans="1:8">
      <c r="A4970" s="65"/>
      <c r="B4970" s="65"/>
      <c r="C4970" s="65"/>
      <c r="D4970" s="65"/>
      <c r="E4970" s="65"/>
      <c r="F4970" s="65"/>
      <c r="G4970" s="65"/>
      <c r="H4970" s="113"/>
    </row>
    <row r="4971" spans="1:8">
      <c r="A4971" s="65"/>
      <c r="B4971" s="65"/>
      <c r="C4971" s="65"/>
      <c r="D4971" s="65"/>
      <c r="E4971" s="65"/>
      <c r="F4971" s="65"/>
      <c r="G4971" s="65"/>
      <c r="H4971" s="113"/>
    </row>
    <row r="4972" spans="1:8">
      <c r="A4972" s="65"/>
      <c r="B4972" s="65"/>
      <c r="C4972" s="65"/>
      <c r="D4972" s="65"/>
      <c r="E4972" s="65"/>
      <c r="F4972" s="65"/>
      <c r="G4972" s="65"/>
      <c r="H4972" s="113"/>
    </row>
    <row r="4973" spans="1:8">
      <c r="A4973" s="65"/>
      <c r="B4973" s="65"/>
      <c r="C4973" s="65"/>
      <c r="D4973" s="65"/>
      <c r="E4973" s="65"/>
      <c r="F4973" s="65"/>
      <c r="G4973" s="65"/>
      <c r="H4973" s="113"/>
    </row>
    <row r="4974" spans="1:8">
      <c r="A4974" s="65"/>
      <c r="B4974" s="65"/>
      <c r="C4974" s="65"/>
      <c r="D4974" s="65"/>
      <c r="E4974" s="65"/>
      <c r="F4974" s="65"/>
      <c r="G4974" s="65"/>
      <c r="H4974" s="113"/>
    </row>
    <row r="4975" spans="1:8">
      <c r="A4975" s="65"/>
      <c r="B4975" s="65"/>
      <c r="C4975" s="65"/>
      <c r="D4975" s="65"/>
      <c r="E4975" s="65"/>
      <c r="F4975" s="65"/>
      <c r="G4975" s="65"/>
      <c r="H4975" s="113"/>
    </row>
    <row r="4976" spans="1:8">
      <c r="A4976" s="65"/>
      <c r="B4976" s="65"/>
      <c r="C4976" s="65"/>
      <c r="D4976" s="65"/>
      <c r="E4976" s="65"/>
      <c r="F4976" s="65"/>
      <c r="G4976" s="65"/>
      <c r="H4976" s="113"/>
    </row>
    <row r="4977" spans="1:8">
      <c r="A4977" s="65"/>
      <c r="B4977" s="65"/>
      <c r="C4977" s="65"/>
      <c r="D4977" s="65"/>
      <c r="E4977" s="65"/>
      <c r="F4977" s="65"/>
      <c r="G4977" s="65"/>
      <c r="H4977" s="113"/>
    </row>
    <row r="4978" spans="1:8">
      <c r="A4978" s="65"/>
      <c r="B4978" s="65"/>
      <c r="C4978" s="65"/>
      <c r="D4978" s="65"/>
      <c r="E4978" s="65"/>
      <c r="F4978" s="65"/>
      <c r="G4978" s="65"/>
      <c r="H4978" s="113"/>
    </row>
    <row r="4979" spans="1:8">
      <c r="A4979" s="65"/>
      <c r="B4979" s="65"/>
      <c r="C4979" s="65"/>
      <c r="D4979" s="65"/>
      <c r="E4979" s="65"/>
      <c r="F4979" s="65"/>
      <c r="G4979" s="65"/>
      <c r="H4979" s="113"/>
    </row>
    <row r="4980" spans="1:8">
      <c r="A4980" s="65"/>
      <c r="B4980" s="65"/>
      <c r="C4980" s="65"/>
      <c r="D4980" s="65"/>
      <c r="E4980" s="65"/>
      <c r="F4980" s="65"/>
      <c r="G4980" s="65"/>
      <c r="H4980" s="113"/>
    </row>
    <row r="4981" spans="1:8">
      <c r="A4981" s="65"/>
      <c r="B4981" s="65"/>
      <c r="C4981" s="65"/>
      <c r="D4981" s="65"/>
      <c r="E4981" s="65"/>
      <c r="F4981" s="65"/>
      <c r="G4981" s="65"/>
      <c r="H4981" s="113"/>
    </row>
    <row r="4982" spans="1:8">
      <c r="A4982" s="65"/>
      <c r="B4982" s="65"/>
      <c r="C4982" s="65"/>
      <c r="D4982" s="65"/>
      <c r="E4982" s="65"/>
      <c r="F4982" s="65"/>
      <c r="G4982" s="65"/>
      <c r="H4982" s="113"/>
    </row>
    <row r="4983" spans="1:8">
      <c r="A4983" s="65"/>
      <c r="B4983" s="65"/>
      <c r="C4983" s="65"/>
      <c r="D4983" s="65"/>
      <c r="E4983" s="65"/>
      <c r="F4983" s="65"/>
      <c r="G4983" s="65"/>
      <c r="H4983" s="113"/>
    </row>
    <row r="4984" spans="1:8">
      <c r="A4984" s="65"/>
      <c r="B4984" s="65"/>
      <c r="C4984" s="65"/>
      <c r="D4984" s="65"/>
      <c r="E4984" s="65"/>
      <c r="F4984" s="65"/>
      <c r="G4984" s="65"/>
      <c r="H4984" s="113"/>
    </row>
    <row r="4985" spans="1:8">
      <c r="A4985" s="65"/>
      <c r="B4985" s="65"/>
      <c r="C4985" s="65"/>
      <c r="D4985" s="65"/>
      <c r="E4985" s="65"/>
      <c r="F4985" s="65"/>
      <c r="G4985" s="65"/>
      <c r="H4985" s="113"/>
    </row>
    <row r="4986" spans="1:8">
      <c r="A4986" s="65"/>
      <c r="B4986" s="65"/>
      <c r="C4986" s="65"/>
      <c r="D4986" s="65"/>
      <c r="E4986" s="65"/>
      <c r="F4986" s="65"/>
      <c r="G4986" s="65"/>
      <c r="H4986" s="113"/>
    </row>
    <row r="4987" spans="1:8">
      <c r="A4987" s="65"/>
      <c r="B4987" s="65"/>
      <c r="C4987" s="65"/>
      <c r="D4987" s="65"/>
      <c r="E4987" s="65"/>
      <c r="F4987" s="65"/>
      <c r="G4987" s="65"/>
      <c r="H4987" s="113"/>
    </row>
    <row r="4988" spans="1:8">
      <c r="A4988" s="65"/>
      <c r="B4988" s="65"/>
      <c r="C4988" s="65"/>
      <c r="D4988" s="65"/>
      <c r="E4988" s="65"/>
      <c r="F4988" s="65"/>
      <c r="G4988" s="65"/>
      <c r="H4988" s="113"/>
    </row>
    <row r="4989" spans="1:8">
      <c r="A4989" s="65"/>
      <c r="B4989" s="65"/>
      <c r="C4989" s="65"/>
      <c r="D4989" s="65"/>
      <c r="E4989" s="65"/>
      <c r="F4989" s="65"/>
      <c r="G4989" s="65"/>
      <c r="H4989" s="113"/>
    </row>
    <row r="4990" spans="1:8">
      <c r="A4990" s="65"/>
      <c r="B4990" s="65"/>
      <c r="C4990" s="65"/>
      <c r="D4990" s="65"/>
      <c r="E4990" s="65"/>
      <c r="F4990" s="65"/>
      <c r="G4990" s="65"/>
      <c r="H4990" s="113"/>
    </row>
    <row r="4991" spans="1:8">
      <c r="A4991" s="65"/>
      <c r="B4991" s="65"/>
      <c r="C4991" s="65"/>
      <c r="D4991" s="65"/>
      <c r="E4991" s="65"/>
      <c r="F4991" s="65"/>
      <c r="G4991" s="65"/>
      <c r="H4991" s="113"/>
    </row>
    <row r="4992" spans="1:8">
      <c r="A4992" s="65"/>
      <c r="B4992" s="65"/>
      <c r="C4992" s="65"/>
      <c r="D4992" s="65"/>
      <c r="E4992" s="65"/>
      <c r="F4992" s="65"/>
      <c r="G4992" s="65"/>
      <c r="H4992" s="113"/>
    </row>
    <row r="4993" spans="1:8">
      <c r="A4993" s="65"/>
      <c r="B4993" s="65"/>
      <c r="C4993" s="65"/>
      <c r="D4993" s="65"/>
      <c r="E4993" s="65"/>
      <c r="F4993" s="65"/>
      <c r="G4993" s="65"/>
      <c r="H4993" s="113"/>
    </row>
    <row r="4994" spans="1:8">
      <c r="A4994" s="65"/>
      <c r="B4994" s="65"/>
      <c r="C4994" s="65"/>
      <c r="D4994" s="65"/>
      <c r="E4994" s="65"/>
      <c r="F4994" s="65"/>
      <c r="G4994" s="65"/>
      <c r="H4994" s="113"/>
    </row>
    <row r="4995" spans="1:8">
      <c r="A4995" s="65"/>
      <c r="B4995" s="65"/>
      <c r="C4995" s="65"/>
      <c r="D4995" s="65"/>
      <c r="E4995" s="65"/>
      <c r="F4995" s="65"/>
      <c r="G4995" s="65"/>
      <c r="H4995" s="113"/>
    </row>
    <row r="4996" spans="1:8">
      <c r="A4996" s="65"/>
      <c r="B4996" s="65"/>
      <c r="C4996" s="65"/>
      <c r="D4996" s="65"/>
      <c r="E4996" s="65"/>
      <c r="F4996" s="65"/>
      <c r="G4996" s="65"/>
      <c r="H4996" s="113"/>
    </row>
    <row r="4997" spans="1:8">
      <c r="A4997" s="65"/>
      <c r="B4997" s="65"/>
      <c r="C4997" s="65"/>
      <c r="D4997" s="65"/>
      <c r="E4997" s="65"/>
      <c r="F4997" s="65"/>
      <c r="G4997" s="65"/>
      <c r="H4997" s="113"/>
    </row>
    <row r="4998" spans="1:8">
      <c r="A4998" s="65"/>
      <c r="B4998" s="65"/>
      <c r="C4998" s="65"/>
      <c r="D4998" s="65"/>
      <c r="E4998" s="65"/>
      <c r="F4998" s="65"/>
      <c r="G4998" s="65"/>
      <c r="H4998" s="113"/>
    </row>
    <row r="4999" spans="1:8">
      <c r="A4999" s="65"/>
      <c r="B4999" s="65"/>
      <c r="C4999" s="65"/>
      <c r="D4999" s="65"/>
      <c r="E4999" s="65"/>
      <c r="F4999" s="65"/>
      <c r="G4999" s="65"/>
      <c r="H4999" s="113"/>
    </row>
    <row r="5000" spans="1:8">
      <c r="A5000" s="65"/>
      <c r="B5000" s="65"/>
      <c r="C5000" s="65"/>
      <c r="D5000" s="65"/>
      <c r="E5000" s="65"/>
      <c r="F5000" s="65"/>
      <c r="G5000" s="65"/>
      <c r="H5000" s="113"/>
    </row>
    <row r="5001" spans="1:8">
      <c r="A5001" s="65"/>
      <c r="B5001" s="65"/>
      <c r="C5001" s="65"/>
      <c r="D5001" s="65"/>
      <c r="E5001" s="65"/>
      <c r="F5001" s="65"/>
      <c r="G5001" s="65"/>
      <c r="H5001" s="113"/>
    </row>
    <row r="5002" spans="1:8">
      <c r="A5002" s="65"/>
      <c r="B5002" s="65"/>
      <c r="C5002" s="65"/>
      <c r="D5002" s="65"/>
      <c r="E5002" s="65"/>
      <c r="F5002" s="65"/>
      <c r="G5002" s="65"/>
      <c r="H5002" s="113"/>
    </row>
    <row r="5003" spans="1:8">
      <c r="A5003" s="65"/>
      <c r="B5003" s="65"/>
      <c r="C5003" s="65"/>
      <c r="D5003" s="65"/>
      <c r="E5003" s="65"/>
      <c r="F5003" s="65"/>
      <c r="G5003" s="65"/>
      <c r="H5003" s="113"/>
    </row>
    <row r="5004" spans="1:8">
      <c r="A5004" s="65"/>
      <c r="B5004" s="65"/>
      <c r="C5004" s="65"/>
      <c r="D5004" s="65"/>
      <c r="E5004" s="65"/>
      <c r="F5004" s="65"/>
      <c r="G5004" s="65"/>
      <c r="H5004" s="113"/>
    </row>
    <row r="5005" spans="1:8">
      <c r="A5005" s="65"/>
      <c r="B5005" s="65"/>
      <c r="C5005" s="65"/>
      <c r="D5005" s="65"/>
      <c r="E5005" s="65"/>
      <c r="F5005" s="65"/>
      <c r="G5005" s="65"/>
      <c r="H5005" s="113"/>
    </row>
    <row r="5006" spans="1:8">
      <c r="A5006" s="65"/>
      <c r="B5006" s="65"/>
      <c r="C5006" s="65"/>
      <c r="D5006" s="65"/>
      <c r="E5006" s="65"/>
      <c r="F5006" s="65"/>
      <c r="G5006" s="65"/>
      <c r="H5006" s="113"/>
    </row>
    <row r="5007" spans="1:8">
      <c r="A5007" s="65"/>
      <c r="B5007" s="65"/>
      <c r="C5007" s="65"/>
      <c r="D5007" s="65"/>
      <c r="E5007" s="65"/>
      <c r="F5007" s="65"/>
      <c r="G5007" s="65"/>
      <c r="H5007" s="113"/>
    </row>
    <row r="5008" spans="1:8">
      <c r="A5008" s="65"/>
      <c r="B5008" s="65"/>
      <c r="C5008" s="65"/>
      <c r="D5008" s="65"/>
      <c r="E5008" s="65"/>
      <c r="F5008" s="65"/>
      <c r="G5008" s="65"/>
      <c r="H5008" s="113"/>
    </row>
    <row r="5009" spans="1:8">
      <c r="A5009" s="65"/>
      <c r="B5009" s="65"/>
      <c r="C5009" s="65"/>
      <c r="D5009" s="65"/>
      <c r="E5009" s="65"/>
      <c r="F5009" s="65"/>
      <c r="G5009" s="65"/>
      <c r="H5009" s="113"/>
    </row>
    <row r="5010" spans="1:8">
      <c r="A5010" s="65"/>
      <c r="B5010" s="65"/>
      <c r="C5010" s="65"/>
      <c r="D5010" s="65"/>
      <c r="E5010" s="65"/>
      <c r="F5010" s="65"/>
      <c r="G5010" s="65"/>
      <c r="H5010" s="113"/>
    </row>
    <row r="5011" spans="1:8">
      <c r="A5011" s="65"/>
      <c r="B5011" s="65"/>
      <c r="C5011" s="65"/>
      <c r="D5011" s="65"/>
      <c r="E5011" s="65"/>
      <c r="F5011" s="65"/>
      <c r="G5011" s="65"/>
      <c r="H5011" s="113"/>
    </row>
    <row r="5012" spans="1:8">
      <c r="A5012" s="65"/>
      <c r="B5012" s="65"/>
      <c r="C5012" s="65"/>
      <c r="D5012" s="65"/>
      <c r="E5012" s="65"/>
      <c r="F5012" s="65"/>
      <c r="G5012" s="65"/>
      <c r="H5012" s="113"/>
    </row>
    <row r="5013" spans="1:8">
      <c r="A5013" s="65"/>
      <c r="B5013" s="65"/>
      <c r="C5013" s="65"/>
      <c r="D5013" s="65"/>
      <c r="E5013" s="65"/>
      <c r="F5013" s="65"/>
      <c r="G5013" s="65"/>
      <c r="H5013" s="113"/>
    </row>
    <row r="5014" spans="1:8">
      <c r="A5014" s="65"/>
      <c r="B5014" s="65"/>
      <c r="C5014" s="65"/>
      <c r="D5014" s="65"/>
      <c r="E5014" s="65"/>
      <c r="F5014" s="65"/>
      <c r="G5014" s="65"/>
      <c r="H5014" s="113"/>
    </row>
    <row r="5015" spans="1:8">
      <c r="A5015" s="65"/>
      <c r="B5015" s="65"/>
      <c r="C5015" s="65"/>
      <c r="D5015" s="65"/>
      <c r="E5015" s="65"/>
      <c r="F5015" s="65"/>
      <c r="G5015" s="65"/>
      <c r="H5015" s="113"/>
    </row>
    <row r="5016" spans="1:8">
      <c r="A5016" s="65"/>
      <c r="B5016" s="65"/>
      <c r="C5016" s="65"/>
      <c r="D5016" s="65"/>
      <c r="E5016" s="65"/>
      <c r="F5016" s="65"/>
      <c r="G5016" s="65"/>
      <c r="H5016" s="113"/>
    </row>
    <row r="5017" spans="1:8">
      <c r="A5017" s="65"/>
      <c r="B5017" s="65"/>
      <c r="C5017" s="65"/>
      <c r="D5017" s="65"/>
      <c r="E5017" s="65"/>
      <c r="F5017" s="65"/>
      <c r="G5017" s="65"/>
      <c r="H5017" s="113"/>
    </row>
    <row r="5018" spans="1:8">
      <c r="A5018" s="65"/>
      <c r="B5018" s="65"/>
      <c r="C5018" s="65"/>
      <c r="D5018" s="65"/>
      <c r="E5018" s="65"/>
      <c r="F5018" s="65"/>
      <c r="G5018" s="65"/>
      <c r="H5018" s="113"/>
    </row>
    <row r="5019" spans="1:8">
      <c r="A5019" s="65"/>
      <c r="B5019" s="65"/>
      <c r="C5019" s="65"/>
      <c r="D5019" s="65"/>
      <c r="E5019" s="65"/>
      <c r="F5019" s="65"/>
      <c r="G5019" s="65"/>
      <c r="H5019" s="113"/>
    </row>
    <row r="5020" spans="1:8">
      <c r="A5020" s="65"/>
      <c r="B5020" s="65"/>
      <c r="C5020" s="65"/>
      <c r="D5020" s="65"/>
      <c r="E5020" s="65"/>
      <c r="F5020" s="65"/>
      <c r="G5020" s="65"/>
      <c r="H5020" s="113"/>
    </row>
    <row r="5021" spans="1:8">
      <c r="A5021" s="65"/>
      <c r="B5021" s="65"/>
      <c r="C5021" s="65"/>
      <c r="D5021" s="65"/>
      <c r="E5021" s="65"/>
      <c r="F5021" s="65"/>
      <c r="G5021" s="65"/>
      <c r="H5021" s="113"/>
    </row>
    <row r="5022" spans="1:8">
      <c r="A5022" s="65"/>
      <c r="B5022" s="65"/>
      <c r="C5022" s="65"/>
      <c r="D5022" s="65"/>
      <c r="E5022" s="65"/>
      <c r="F5022" s="65"/>
      <c r="G5022" s="65"/>
      <c r="H5022" s="113"/>
    </row>
    <row r="5023" spans="1:8">
      <c r="A5023" s="65"/>
      <c r="B5023" s="65"/>
      <c r="C5023" s="65"/>
      <c r="D5023" s="65"/>
      <c r="E5023" s="65"/>
      <c r="F5023" s="65"/>
      <c r="G5023" s="65"/>
      <c r="H5023" s="113"/>
    </row>
    <row r="5024" spans="1:8">
      <c r="A5024" s="65"/>
      <c r="B5024" s="65"/>
      <c r="C5024" s="65"/>
      <c r="D5024" s="65"/>
      <c r="E5024" s="65"/>
      <c r="F5024" s="65"/>
      <c r="G5024" s="65"/>
      <c r="H5024" s="113"/>
    </row>
    <row r="5025" spans="1:8">
      <c r="A5025" s="65"/>
      <c r="B5025" s="65"/>
      <c r="C5025" s="65"/>
      <c r="D5025" s="65"/>
      <c r="E5025" s="65"/>
      <c r="F5025" s="65"/>
      <c r="G5025" s="65"/>
      <c r="H5025" s="113"/>
    </row>
    <row r="5026" spans="1:8">
      <c r="A5026" s="65"/>
      <c r="B5026" s="65"/>
      <c r="C5026" s="65"/>
      <c r="D5026" s="65"/>
      <c r="E5026" s="65"/>
      <c r="F5026" s="65"/>
      <c r="G5026" s="65"/>
      <c r="H5026" s="113"/>
    </row>
    <row r="5027" spans="1:8">
      <c r="A5027" s="65"/>
      <c r="B5027" s="65"/>
      <c r="C5027" s="65"/>
      <c r="D5027" s="65"/>
      <c r="E5027" s="65"/>
      <c r="F5027" s="65"/>
      <c r="G5027" s="65"/>
      <c r="H5027" s="113"/>
    </row>
    <row r="5028" spans="1:8">
      <c r="A5028" s="65"/>
      <c r="B5028" s="65"/>
      <c r="C5028" s="65"/>
      <c r="D5028" s="65"/>
      <c r="E5028" s="65"/>
      <c r="F5028" s="65"/>
      <c r="G5028" s="65"/>
      <c r="H5028" s="113"/>
    </row>
    <row r="5029" spans="1:8">
      <c r="A5029" s="65"/>
      <c r="B5029" s="65"/>
      <c r="C5029" s="65"/>
      <c r="D5029" s="65"/>
      <c r="E5029" s="65"/>
      <c r="F5029" s="65"/>
      <c r="G5029" s="65"/>
      <c r="H5029" s="113"/>
    </row>
    <row r="5030" spans="1:8">
      <c r="A5030" s="65"/>
      <c r="B5030" s="65"/>
      <c r="C5030" s="65"/>
      <c r="D5030" s="65"/>
      <c r="E5030" s="65"/>
      <c r="F5030" s="65"/>
      <c r="G5030" s="65"/>
      <c r="H5030" s="113"/>
    </row>
    <row r="5031" spans="1:8">
      <c r="A5031" s="65"/>
      <c r="B5031" s="65"/>
      <c r="C5031" s="65"/>
      <c r="D5031" s="65"/>
      <c r="E5031" s="65"/>
      <c r="F5031" s="65"/>
      <c r="G5031" s="65"/>
      <c r="H5031" s="113"/>
    </row>
    <row r="5032" spans="1:8">
      <c r="A5032" s="65"/>
      <c r="B5032" s="65"/>
      <c r="C5032" s="65"/>
      <c r="D5032" s="65"/>
      <c r="E5032" s="65"/>
      <c r="F5032" s="65"/>
      <c r="G5032" s="65"/>
      <c r="H5032" s="113"/>
    </row>
    <row r="5033" spans="1:8">
      <c r="A5033" s="65"/>
      <c r="B5033" s="65"/>
      <c r="C5033" s="65"/>
      <c r="D5033" s="65"/>
      <c r="E5033" s="65"/>
      <c r="F5033" s="65"/>
      <c r="G5033" s="65"/>
      <c r="H5033" s="113"/>
    </row>
    <row r="5034" spans="1:8">
      <c r="A5034" s="65"/>
      <c r="B5034" s="65"/>
      <c r="C5034" s="65"/>
      <c r="D5034" s="65"/>
      <c r="E5034" s="65"/>
      <c r="F5034" s="65"/>
      <c r="G5034" s="65"/>
      <c r="H5034" s="113"/>
    </row>
    <row r="5035" spans="1:8">
      <c r="A5035" s="65"/>
      <c r="B5035" s="65"/>
      <c r="C5035" s="65"/>
      <c r="D5035" s="65"/>
      <c r="E5035" s="65"/>
      <c r="F5035" s="65"/>
      <c r="G5035" s="65"/>
      <c r="H5035" s="113"/>
    </row>
    <row r="5036" spans="1:8">
      <c r="A5036" s="65"/>
      <c r="B5036" s="65"/>
      <c r="C5036" s="65"/>
      <c r="D5036" s="65"/>
      <c r="E5036" s="65"/>
      <c r="F5036" s="65"/>
      <c r="G5036" s="65"/>
      <c r="H5036" s="113"/>
    </row>
    <row r="5037" spans="1:8">
      <c r="A5037" s="65"/>
      <c r="B5037" s="65"/>
      <c r="C5037" s="65"/>
      <c r="D5037" s="65"/>
      <c r="E5037" s="65"/>
      <c r="F5037" s="65"/>
      <c r="G5037" s="65"/>
      <c r="H5037" s="113"/>
    </row>
    <row r="5038" spans="1:8">
      <c r="A5038" s="65"/>
      <c r="B5038" s="65"/>
      <c r="C5038" s="65"/>
      <c r="D5038" s="65"/>
      <c r="E5038" s="65"/>
      <c r="F5038" s="65"/>
      <c r="G5038" s="65"/>
      <c r="H5038" s="113"/>
    </row>
    <row r="5039" spans="1:8">
      <c r="A5039" s="65"/>
      <c r="B5039" s="65"/>
      <c r="C5039" s="65"/>
      <c r="D5039" s="65"/>
      <c r="E5039" s="65"/>
      <c r="F5039" s="65"/>
      <c r="G5039" s="65"/>
      <c r="H5039" s="113"/>
    </row>
    <row r="5040" spans="1:8">
      <c r="A5040" s="65"/>
      <c r="B5040" s="65"/>
      <c r="C5040" s="65"/>
      <c r="D5040" s="65"/>
      <c r="E5040" s="65"/>
      <c r="F5040" s="65"/>
      <c r="G5040" s="65"/>
      <c r="H5040" s="113"/>
    </row>
    <row r="5041" spans="1:8">
      <c r="A5041" s="65"/>
      <c r="B5041" s="65"/>
      <c r="C5041" s="65"/>
      <c r="D5041" s="65"/>
      <c r="E5041" s="65"/>
      <c r="F5041" s="65"/>
      <c r="G5041" s="65"/>
      <c r="H5041" s="113"/>
    </row>
    <row r="5042" spans="1:8">
      <c r="A5042" s="65"/>
      <c r="B5042" s="65"/>
      <c r="C5042" s="65"/>
      <c r="D5042" s="65"/>
      <c r="E5042" s="65"/>
      <c r="F5042" s="65"/>
      <c r="G5042" s="65"/>
      <c r="H5042" s="113"/>
    </row>
    <row r="5043" spans="1:8">
      <c r="A5043" s="65"/>
      <c r="B5043" s="65"/>
      <c r="C5043" s="65"/>
      <c r="D5043" s="65"/>
      <c r="E5043" s="65"/>
      <c r="F5043" s="65"/>
      <c r="G5043" s="65"/>
      <c r="H5043" s="113"/>
    </row>
    <row r="5044" spans="1:8">
      <c r="A5044" s="65"/>
      <c r="B5044" s="65"/>
      <c r="C5044" s="65"/>
      <c r="D5044" s="65"/>
      <c r="E5044" s="65"/>
      <c r="F5044" s="65"/>
      <c r="G5044" s="65"/>
      <c r="H5044" s="113"/>
    </row>
    <row r="5045" spans="1:8">
      <c r="A5045" s="65"/>
      <c r="B5045" s="65"/>
      <c r="C5045" s="65"/>
      <c r="D5045" s="65"/>
      <c r="E5045" s="65"/>
      <c r="F5045" s="65"/>
      <c r="G5045" s="65"/>
      <c r="H5045" s="113"/>
    </row>
    <row r="5046" spans="1:8">
      <c r="A5046" s="65"/>
      <c r="B5046" s="65"/>
      <c r="C5046" s="65"/>
      <c r="D5046" s="65"/>
      <c r="E5046" s="65"/>
      <c r="F5046" s="65"/>
      <c r="G5046" s="65"/>
      <c r="H5046" s="113"/>
    </row>
    <row r="5047" spans="1:8">
      <c r="A5047" s="65"/>
      <c r="B5047" s="65"/>
      <c r="C5047" s="65"/>
      <c r="D5047" s="65"/>
      <c r="E5047" s="65"/>
      <c r="F5047" s="65"/>
      <c r="G5047" s="65"/>
      <c r="H5047" s="113"/>
    </row>
    <row r="5048" spans="1:8">
      <c r="A5048" s="65"/>
      <c r="B5048" s="65"/>
      <c r="C5048" s="65"/>
      <c r="D5048" s="65"/>
      <c r="E5048" s="65"/>
      <c r="F5048" s="65"/>
      <c r="G5048" s="65"/>
      <c r="H5048" s="113"/>
    </row>
    <row r="5049" spans="1:8">
      <c r="A5049" s="65"/>
      <c r="B5049" s="65"/>
      <c r="C5049" s="65"/>
      <c r="D5049" s="65"/>
      <c r="E5049" s="65"/>
      <c r="F5049" s="65"/>
      <c r="G5049" s="65"/>
      <c r="H5049" s="113"/>
    </row>
    <row r="5050" spans="1:8">
      <c r="A5050" s="65"/>
      <c r="B5050" s="65"/>
      <c r="C5050" s="65"/>
      <c r="D5050" s="65"/>
      <c r="E5050" s="65"/>
      <c r="F5050" s="65"/>
      <c r="G5050" s="65"/>
      <c r="H5050" s="113"/>
    </row>
    <row r="5051" spans="1:8">
      <c r="A5051" s="65"/>
      <c r="B5051" s="65"/>
      <c r="C5051" s="65"/>
      <c r="D5051" s="65"/>
      <c r="E5051" s="65"/>
      <c r="F5051" s="65"/>
      <c r="G5051" s="65"/>
      <c r="H5051" s="113"/>
    </row>
    <row r="5052" spans="1:8">
      <c r="A5052" s="65"/>
      <c r="B5052" s="65"/>
      <c r="C5052" s="65"/>
      <c r="D5052" s="65"/>
      <c r="E5052" s="65"/>
      <c r="F5052" s="65"/>
      <c r="G5052" s="65"/>
      <c r="H5052" s="113"/>
    </row>
    <row r="5053" spans="1:8">
      <c r="A5053" s="65"/>
      <c r="B5053" s="65"/>
      <c r="C5053" s="65"/>
      <c r="D5053" s="65"/>
      <c r="E5053" s="65"/>
      <c r="F5053" s="65"/>
      <c r="G5053" s="65"/>
      <c r="H5053" s="113"/>
    </row>
    <row r="5054" spans="1:8">
      <c r="A5054" s="65"/>
      <c r="B5054" s="65"/>
      <c r="C5054" s="65"/>
      <c r="D5054" s="65"/>
      <c r="E5054" s="65"/>
      <c r="F5054" s="65"/>
      <c r="G5054" s="65"/>
      <c r="H5054" s="113"/>
    </row>
    <row r="5055" spans="1:8">
      <c r="A5055" s="65"/>
      <c r="B5055" s="65"/>
      <c r="C5055" s="65"/>
      <c r="D5055" s="65"/>
      <c r="E5055" s="65"/>
      <c r="F5055" s="65"/>
      <c r="G5055" s="65"/>
      <c r="H5055" s="113"/>
    </row>
    <row r="5056" spans="1:8">
      <c r="A5056" s="65"/>
      <c r="B5056" s="65"/>
      <c r="C5056" s="65"/>
      <c r="D5056" s="65"/>
      <c r="E5056" s="65"/>
      <c r="F5056" s="65"/>
      <c r="G5056" s="65"/>
      <c r="H5056" s="113"/>
    </row>
    <row r="5057" spans="1:8">
      <c r="A5057" s="65"/>
      <c r="B5057" s="65"/>
      <c r="C5057" s="65"/>
      <c r="D5057" s="65"/>
      <c r="E5057" s="65"/>
      <c r="F5057" s="65"/>
      <c r="G5057" s="65"/>
      <c r="H5057" s="113"/>
    </row>
    <row r="5058" spans="1:8">
      <c r="A5058" s="65"/>
      <c r="B5058" s="65"/>
      <c r="C5058" s="65"/>
      <c r="D5058" s="65"/>
      <c r="E5058" s="65"/>
      <c r="F5058" s="65"/>
      <c r="G5058" s="65"/>
      <c r="H5058" s="113"/>
    </row>
    <row r="5059" spans="1:8">
      <c r="A5059" s="65"/>
      <c r="B5059" s="65"/>
      <c r="C5059" s="65"/>
      <c r="D5059" s="65"/>
      <c r="E5059" s="65"/>
      <c r="F5059" s="65"/>
      <c r="G5059" s="65"/>
      <c r="H5059" s="113"/>
    </row>
    <row r="5060" spans="1:8">
      <c r="A5060" s="65"/>
      <c r="B5060" s="65"/>
      <c r="C5060" s="65"/>
      <c r="D5060" s="65"/>
      <c r="E5060" s="65"/>
      <c r="F5060" s="65"/>
      <c r="G5060" s="65"/>
      <c r="H5060" s="113"/>
    </row>
    <row r="5061" spans="1:8">
      <c r="A5061" s="65"/>
      <c r="B5061" s="65"/>
      <c r="C5061" s="65"/>
      <c r="D5061" s="65"/>
      <c r="E5061" s="65"/>
      <c r="F5061" s="65"/>
      <c r="G5061" s="65"/>
      <c r="H5061" s="113"/>
    </row>
    <row r="5062" spans="1:8">
      <c r="A5062" s="65"/>
      <c r="B5062" s="65"/>
      <c r="C5062" s="65"/>
      <c r="D5062" s="65"/>
      <c r="E5062" s="65"/>
      <c r="F5062" s="65"/>
      <c r="G5062" s="65"/>
      <c r="H5062" s="113"/>
    </row>
    <row r="5063" spans="1:8">
      <c r="A5063" s="65"/>
      <c r="B5063" s="65"/>
      <c r="C5063" s="65"/>
      <c r="D5063" s="65"/>
      <c r="E5063" s="65"/>
      <c r="F5063" s="65"/>
      <c r="G5063" s="65"/>
      <c r="H5063" s="113"/>
    </row>
    <row r="5064" spans="1:8">
      <c r="A5064" s="65"/>
      <c r="B5064" s="65"/>
      <c r="C5064" s="65"/>
      <c r="D5064" s="65"/>
      <c r="E5064" s="65"/>
      <c r="F5064" s="65"/>
      <c r="G5064" s="65"/>
      <c r="H5064" s="113"/>
    </row>
    <row r="5065" spans="1:8">
      <c r="A5065" s="65"/>
      <c r="B5065" s="65"/>
      <c r="C5065" s="65"/>
      <c r="D5065" s="65"/>
      <c r="E5065" s="65"/>
      <c r="F5065" s="65"/>
      <c r="G5065" s="65"/>
      <c r="H5065" s="113"/>
    </row>
    <row r="5066" spans="1:8">
      <c r="A5066" s="65"/>
      <c r="B5066" s="65"/>
      <c r="C5066" s="65"/>
      <c r="D5066" s="65"/>
      <c r="E5066" s="65"/>
      <c r="F5066" s="65"/>
      <c r="G5066" s="65"/>
      <c r="H5066" s="113"/>
    </row>
    <row r="5067" spans="1:8">
      <c r="A5067" s="65"/>
      <c r="B5067" s="65"/>
      <c r="C5067" s="65"/>
      <c r="D5067" s="65"/>
      <c r="E5067" s="65"/>
      <c r="F5067" s="65"/>
      <c r="G5067" s="65"/>
      <c r="H5067" s="113"/>
    </row>
    <row r="5068" spans="1:8">
      <c r="A5068" s="65"/>
      <c r="B5068" s="65"/>
      <c r="C5068" s="65"/>
      <c r="D5068" s="65"/>
      <c r="E5068" s="65"/>
      <c r="F5068" s="65"/>
      <c r="G5068" s="65"/>
      <c r="H5068" s="113"/>
    </row>
    <row r="5069" spans="1:8">
      <c r="A5069" s="65"/>
      <c r="B5069" s="65"/>
      <c r="C5069" s="65"/>
      <c r="D5069" s="65"/>
      <c r="E5069" s="65"/>
      <c r="F5069" s="65"/>
      <c r="G5069" s="65"/>
      <c r="H5069" s="113"/>
    </row>
    <row r="5070" spans="1:8">
      <c r="A5070" s="65"/>
      <c r="B5070" s="65"/>
      <c r="C5070" s="65"/>
      <c r="D5070" s="65"/>
      <c r="E5070" s="65"/>
      <c r="F5070" s="65"/>
      <c r="G5070" s="65"/>
      <c r="H5070" s="113"/>
    </row>
    <row r="5071" spans="1:8">
      <c r="A5071" s="65"/>
      <c r="B5071" s="65"/>
      <c r="C5071" s="65"/>
      <c r="D5071" s="65"/>
      <c r="E5071" s="65"/>
      <c r="F5071" s="65"/>
      <c r="G5071" s="65"/>
      <c r="H5071" s="113"/>
    </row>
    <row r="5072" spans="1:8">
      <c r="A5072" s="65"/>
      <c r="B5072" s="65"/>
      <c r="C5072" s="65"/>
      <c r="D5072" s="65"/>
      <c r="E5072" s="65"/>
      <c r="F5072" s="65"/>
      <c r="G5072" s="65"/>
      <c r="H5072" s="113"/>
    </row>
    <row r="5073" spans="1:8">
      <c r="A5073" s="65"/>
      <c r="B5073" s="65"/>
      <c r="C5073" s="65"/>
      <c r="D5073" s="65"/>
      <c r="E5073" s="65"/>
      <c r="F5073" s="65"/>
      <c r="G5073" s="65"/>
      <c r="H5073" s="113"/>
    </row>
    <row r="5074" spans="1:8">
      <c r="A5074" s="65"/>
      <c r="B5074" s="65"/>
      <c r="C5074" s="65"/>
      <c r="D5074" s="65"/>
      <c r="E5074" s="65"/>
      <c r="F5074" s="65"/>
      <c r="G5074" s="65"/>
      <c r="H5074" s="113"/>
    </row>
    <row r="5075" spans="1:8">
      <c r="A5075" s="65"/>
      <c r="B5075" s="65"/>
      <c r="C5075" s="65"/>
      <c r="D5075" s="65"/>
      <c r="E5075" s="65"/>
      <c r="F5075" s="65"/>
      <c r="G5075" s="65"/>
      <c r="H5075" s="113"/>
    </row>
    <row r="5076" spans="1:8">
      <c r="A5076" s="65"/>
      <c r="B5076" s="65"/>
      <c r="C5076" s="65"/>
      <c r="D5076" s="65"/>
      <c r="E5076" s="65"/>
      <c r="F5076" s="65"/>
      <c r="G5076" s="65"/>
      <c r="H5076" s="113"/>
    </row>
    <row r="5077" spans="1:8">
      <c r="A5077" s="65"/>
      <c r="B5077" s="65"/>
      <c r="C5077" s="65"/>
      <c r="D5077" s="65"/>
      <c r="E5077" s="65"/>
      <c r="F5077" s="65"/>
      <c r="G5077" s="65"/>
      <c r="H5077" s="113"/>
    </row>
    <row r="5078" spans="1:8">
      <c r="A5078" s="65"/>
      <c r="B5078" s="65"/>
      <c r="C5078" s="65"/>
      <c r="D5078" s="65"/>
      <c r="E5078" s="65"/>
      <c r="F5078" s="65"/>
      <c r="G5078" s="65"/>
      <c r="H5078" s="113"/>
    </row>
    <row r="5079" spans="1:8">
      <c r="A5079" s="65"/>
      <c r="B5079" s="65"/>
      <c r="C5079" s="65"/>
      <c r="D5079" s="65"/>
      <c r="E5079" s="65"/>
      <c r="F5079" s="65"/>
      <c r="G5079" s="65"/>
      <c r="H5079" s="113"/>
    </row>
    <row r="5080" spans="1:8">
      <c r="A5080" s="65"/>
      <c r="B5080" s="65"/>
      <c r="C5080" s="65"/>
      <c r="D5080" s="65"/>
      <c r="E5080" s="65"/>
      <c r="F5080" s="65"/>
      <c r="G5080" s="65"/>
      <c r="H5080" s="113"/>
    </row>
    <row r="5081" spans="1:8">
      <c r="A5081" s="65"/>
      <c r="B5081" s="65"/>
      <c r="C5081" s="65"/>
      <c r="D5081" s="65"/>
      <c r="E5081" s="65"/>
      <c r="F5081" s="65"/>
      <c r="G5081" s="65"/>
      <c r="H5081" s="113"/>
    </row>
    <row r="5082" spans="1:8">
      <c r="A5082" s="65"/>
      <c r="B5082" s="65"/>
      <c r="C5082" s="65"/>
      <c r="D5082" s="65"/>
      <c r="E5082" s="65"/>
      <c r="F5082" s="65"/>
      <c r="G5082" s="65"/>
      <c r="H5082" s="113"/>
    </row>
    <row r="5083" spans="1:8">
      <c r="A5083" s="65"/>
      <c r="B5083" s="65"/>
      <c r="C5083" s="65"/>
      <c r="D5083" s="65"/>
      <c r="E5083" s="65"/>
      <c r="F5083" s="65"/>
      <c r="G5083" s="65"/>
      <c r="H5083" s="113"/>
    </row>
    <row r="5084" spans="1:8">
      <c r="A5084" s="65"/>
      <c r="B5084" s="65"/>
      <c r="C5084" s="65"/>
      <c r="D5084" s="65"/>
      <c r="E5084" s="65"/>
      <c r="F5084" s="65"/>
      <c r="G5084" s="65"/>
      <c r="H5084" s="113"/>
    </row>
    <row r="5085" spans="1:8">
      <c r="A5085" s="65"/>
      <c r="B5085" s="65"/>
      <c r="C5085" s="65"/>
      <c r="D5085" s="65"/>
      <c r="E5085" s="65"/>
      <c r="F5085" s="65"/>
      <c r="G5085" s="65"/>
      <c r="H5085" s="113"/>
    </row>
    <row r="5086" spans="1:8">
      <c r="A5086" s="65"/>
      <c r="B5086" s="65"/>
      <c r="C5086" s="65"/>
      <c r="D5086" s="65"/>
      <c r="E5086" s="65"/>
      <c r="F5086" s="65"/>
      <c r="G5086" s="65"/>
      <c r="H5086" s="113"/>
    </row>
    <row r="5087" spans="1:8">
      <c r="A5087" s="65"/>
      <c r="B5087" s="65"/>
      <c r="C5087" s="65"/>
      <c r="D5087" s="65"/>
      <c r="E5087" s="65"/>
      <c r="F5087" s="65"/>
      <c r="G5087" s="65"/>
      <c r="H5087" s="113"/>
    </row>
    <row r="5088" spans="1:8">
      <c r="A5088" s="65"/>
      <c r="B5088" s="65"/>
      <c r="C5088" s="65"/>
      <c r="D5088" s="65"/>
      <c r="E5088" s="65"/>
      <c r="F5088" s="65"/>
      <c r="G5088" s="65"/>
      <c r="H5088" s="113"/>
    </row>
    <row r="5089" spans="1:8">
      <c r="A5089" s="65"/>
      <c r="B5089" s="65"/>
      <c r="C5089" s="65"/>
      <c r="D5089" s="65"/>
      <c r="E5089" s="65"/>
      <c r="F5089" s="65"/>
      <c r="G5089" s="65"/>
      <c r="H5089" s="113"/>
    </row>
    <row r="5090" spans="1:8">
      <c r="A5090" s="65"/>
      <c r="B5090" s="65"/>
      <c r="C5090" s="65"/>
      <c r="D5090" s="65"/>
      <c r="E5090" s="65"/>
      <c r="F5090" s="65"/>
      <c r="G5090" s="65"/>
      <c r="H5090" s="113"/>
    </row>
    <row r="5091" spans="1:8">
      <c r="A5091" s="65"/>
      <c r="B5091" s="65"/>
      <c r="C5091" s="65"/>
      <c r="D5091" s="65"/>
      <c r="E5091" s="65"/>
      <c r="F5091" s="65"/>
      <c r="G5091" s="65"/>
      <c r="H5091" s="113"/>
    </row>
    <row r="5092" spans="1:8">
      <c r="A5092" s="65"/>
      <c r="B5092" s="65"/>
      <c r="C5092" s="65"/>
      <c r="D5092" s="65"/>
      <c r="E5092" s="65"/>
      <c r="F5092" s="65"/>
      <c r="G5092" s="65"/>
      <c r="H5092" s="113"/>
    </row>
    <row r="5093" spans="1:8">
      <c r="A5093" s="65"/>
      <c r="B5093" s="65"/>
      <c r="C5093" s="65"/>
      <c r="D5093" s="65"/>
      <c r="E5093" s="65"/>
      <c r="F5093" s="65"/>
      <c r="G5093" s="65"/>
      <c r="H5093" s="113"/>
    </row>
    <row r="5094" spans="1:8">
      <c r="A5094" s="65"/>
      <c r="B5094" s="65"/>
      <c r="C5094" s="65"/>
      <c r="D5094" s="65"/>
      <c r="E5094" s="65"/>
      <c r="F5094" s="65"/>
      <c r="G5094" s="65"/>
      <c r="H5094" s="113"/>
    </row>
    <row r="5095" spans="1:8">
      <c r="A5095" s="65"/>
      <c r="B5095" s="65"/>
      <c r="C5095" s="65"/>
      <c r="D5095" s="65"/>
      <c r="E5095" s="65"/>
      <c r="F5095" s="65"/>
      <c r="G5095" s="65"/>
      <c r="H5095" s="113"/>
    </row>
    <row r="5096" spans="1:8">
      <c r="A5096" s="65"/>
      <c r="B5096" s="65"/>
      <c r="C5096" s="65"/>
      <c r="D5096" s="65"/>
      <c r="E5096" s="65"/>
      <c r="F5096" s="65"/>
      <c r="G5096" s="65"/>
      <c r="H5096" s="113"/>
    </row>
    <row r="5097" spans="1:8">
      <c r="A5097" s="65"/>
      <c r="B5097" s="65"/>
      <c r="C5097" s="65"/>
      <c r="D5097" s="65"/>
      <c r="E5097" s="65"/>
      <c r="F5097" s="65"/>
      <c r="G5097" s="65"/>
      <c r="H5097" s="113"/>
    </row>
    <row r="5098" spans="1:8">
      <c r="A5098" s="65"/>
      <c r="B5098" s="65"/>
      <c r="C5098" s="65"/>
      <c r="D5098" s="65"/>
      <c r="E5098" s="65"/>
      <c r="F5098" s="65"/>
      <c r="G5098" s="65"/>
      <c r="H5098" s="113"/>
    </row>
    <row r="5099" spans="1:8">
      <c r="A5099" s="65"/>
      <c r="B5099" s="65"/>
      <c r="C5099" s="65"/>
      <c r="D5099" s="65"/>
      <c r="E5099" s="65"/>
      <c r="F5099" s="65"/>
      <c r="G5099" s="65"/>
      <c r="H5099" s="113"/>
    </row>
    <row r="5100" spans="1:8">
      <c r="A5100" s="65"/>
      <c r="B5100" s="65"/>
      <c r="C5100" s="65"/>
      <c r="D5100" s="65"/>
      <c r="E5100" s="65"/>
      <c r="F5100" s="65"/>
      <c r="G5100" s="65"/>
      <c r="H5100" s="113"/>
    </row>
    <row r="5101" spans="1:8">
      <c r="A5101" s="65"/>
      <c r="B5101" s="65"/>
      <c r="C5101" s="65"/>
      <c r="D5101" s="65"/>
      <c r="E5101" s="65"/>
      <c r="F5101" s="65"/>
      <c r="G5101" s="65"/>
      <c r="H5101" s="113"/>
    </row>
    <row r="5102" spans="1:8">
      <c r="A5102" s="65"/>
      <c r="B5102" s="65"/>
      <c r="C5102" s="65"/>
      <c r="D5102" s="65"/>
      <c r="E5102" s="65"/>
      <c r="F5102" s="65"/>
      <c r="G5102" s="65"/>
      <c r="H5102" s="113"/>
    </row>
    <row r="5103" spans="1:8">
      <c r="A5103" s="65"/>
      <c r="B5103" s="65"/>
      <c r="C5103" s="65"/>
      <c r="D5103" s="65"/>
      <c r="E5103" s="65"/>
      <c r="F5103" s="65"/>
      <c r="G5103" s="65"/>
      <c r="H5103" s="113"/>
    </row>
    <row r="5104" spans="1:8">
      <c r="A5104" s="65"/>
      <c r="B5104" s="65"/>
      <c r="C5104" s="65"/>
      <c r="D5104" s="65"/>
      <c r="E5104" s="65"/>
      <c r="F5104" s="65"/>
      <c r="G5104" s="65"/>
      <c r="H5104" s="113"/>
    </row>
    <row r="5105" spans="1:8">
      <c r="A5105" s="65"/>
      <c r="B5105" s="65"/>
      <c r="C5105" s="65"/>
      <c r="D5105" s="65"/>
      <c r="E5105" s="65"/>
      <c r="F5105" s="65"/>
      <c r="G5105" s="65"/>
      <c r="H5105" s="113"/>
    </row>
    <row r="5106" spans="1:8">
      <c r="A5106" s="65"/>
      <c r="B5106" s="65"/>
      <c r="C5106" s="65"/>
      <c r="D5106" s="65"/>
      <c r="E5106" s="65"/>
      <c r="F5106" s="65"/>
      <c r="G5106" s="65"/>
      <c r="H5106" s="113"/>
    </row>
    <row r="5107" spans="1:8">
      <c r="A5107" s="65"/>
      <c r="B5107" s="65"/>
      <c r="C5107" s="65"/>
      <c r="D5107" s="65"/>
      <c r="E5107" s="65"/>
      <c r="F5107" s="65"/>
      <c r="G5107" s="65"/>
      <c r="H5107" s="113"/>
    </row>
    <row r="5108" spans="1:8">
      <c r="A5108" s="65"/>
      <c r="B5108" s="65"/>
      <c r="C5108" s="65"/>
      <c r="D5108" s="65"/>
      <c r="E5108" s="65"/>
      <c r="F5108" s="65"/>
      <c r="G5108" s="65"/>
      <c r="H5108" s="113"/>
    </row>
    <row r="5109" spans="1:8">
      <c r="A5109" s="65"/>
      <c r="B5109" s="65"/>
      <c r="C5109" s="65"/>
      <c r="D5109" s="65"/>
      <c r="E5109" s="65"/>
      <c r="F5109" s="65"/>
      <c r="G5109" s="65"/>
      <c r="H5109" s="113"/>
    </row>
    <row r="5110" spans="1:8">
      <c r="A5110" s="65"/>
      <c r="B5110" s="65"/>
      <c r="C5110" s="65"/>
      <c r="D5110" s="65"/>
      <c r="E5110" s="65"/>
      <c r="F5110" s="65"/>
      <c r="G5110" s="65"/>
      <c r="H5110" s="113"/>
    </row>
    <row r="5111" spans="1:8">
      <c r="A5111" s="65"/>
      <c r="B5111" s="65"/>
      <c r="C5111" s="65"/>
      <c r="D5111" s="65"/>
      <c r="E5111" s="65"/>
      <c r="F5111" s="65"/>
      <c r="G5111" s="65"/>
      <c r="H5111" s="113"/>
    </row>
    <row r="5112" spans="1:8">
      <c r="A5112" s="65"/>
      <c r="B5112" s="65"/>
      <c r="C5112" s="65"/>
      <c r="D5112" s="65"/>
      <c r="E5112" s="65"/>
      <c r="F5112" s="65"/>
      <c r="G5112" s="65"/>
      <c r="H5112" s="113"/>
    </row>
    <row r="5113" spans="1:8">
      <c r="A5113" s="65"/>
      <c r="B5113" s="65"/>
      <c r="C5113" s="65"/>
      <c r="D5113" s="65"/>
      <c r="E5113" s="65"/>
      <c r="F5113" s="65"/>
      <c r="G5113" s="65"/>
      <c r="H5113" s="113"/>
    </row>
    <row r="5114" spans="1:8">
      <c r="A5114" s="65"/>
      <c r="B5114" s="65"/>
      <c r="C5114" s="65"/>
      <c r="D5114" s="65"/>
      <c r="E5114" s="65"/>
      <c r="F5114" s="65"/>
      <c r="G5114" s="65"/>
      <c r="H5114" s="113"/>
    </row>
    <row r="5115" spans="1:8">
      <c r="A5115" s="65"/>
      <c r="B5115" s="65"/>
      <c r="C5115" s="65"/>
      <c r="D5115" s="65"/>
      <c r="E5115" s="65"/>
      <c r="F5115" s="65"/>
      <c r="G5115" s="65"/>
      <c r="H5115" s="113"/>
    </row>
    <row r="5116" spans="1:8">
      <c r="A5116" s="65"/>
      <c r="B5116" s="65"/>
      <c r="C5116" s="65"/>
      <c r="D5116" s="65"/>
      <c r="E5116" s="65"/>
      <c r="F5116" s="65"/>
      <c r="G5116" s="65"/>
      <c r="H5116" s="113"/>
    </row>
    <row r="5117" spans="1:8">
      <c r="A5117" s="65"/>
      <c r="B5117" s="65"/>
      <c r="C5117" s="65"/>
      <c r="D5117" s="65"/>
      <c r="E5117" s="65"/>
      <c r="F5117" s="65"/>
      <c r="G5117" s="65"/>
      <c r="H5117" s="113"/>
    </row>
    <row r="5118" spans="1:8">
      <c r="A5118" s="65"/>
      <c r="B5118" s="65"/>
      <c r="C5118" s="65"/>
      <c r="D5118" s="65"/>
      <c r="E5118" s="65"/>
      <c r="F5118" s="65"/>
      <c r="G5118" s="65"/>
      <c r="H5118" s="113"/>
    </row>
    <row r="5119" spans="1:8">
      <c r="A5119" s="65"/>
      <c r="B5119" s="65"/>
      <c r="C5119" s="65"/>
      <c r="D5119" s="65"/>
      <c r="E5119" s="65"/>
      <c r="F5119" s="65"/>
      <c r="G5119" s="65"/>
      <c r="H5119" s="113"/>
    </row>
    <row r="5120" spans="1:8">
      <c r="A5120" s="65"/>
      <c r="B5120" s="65"/>
      <c r="C5120" s="65"/>
      <c r="D5120" s="65"/>
      <c r="E5120" s="65"/>
      <c r="F5120" s="65"/>
      <c r="G5120" s="65"/>
      <c r="H5120" s="113"/>
    </row>
    <row r="5121" spans="1:8">
      <c r="A5121" s="65"/>
      <c r="B5121" s="65"/>
      <c r="C5121" s="65"/>
      <c r="D5121" s="65"/>
      <c r="E5121" s="65"/>
      <c r="F5121" s="65"/>
      <c r="G5121" s="65"/>
      <c r="H5121" s="113"/>
    </row>
    <row r="5122" spans="1:8">
      <c r="A5122" s="65"/>
      <c r="B5122" s="65"/>
      <c r="C5122" s="65"/>
      <c r="D5122" s="65"/>
      <c r="E5122" s="65"/>
      <c r="F5122" s="65"/>
      <c r="G5122" s="65"/>
      <c r="H5122" s="113"/>
    </row>
    <row r="5123" spans="1:8">
      <c r="A5123" s="65"/>
      <c r="B5123" s="65"/>
      <c r="C5123" s="65"/>
      <c r="D5123" s="65"/>
      <c r="E5123" s="65"/>
      <c r="F5123" s="65"/>
      <c r="G5123" s="65"/>
      <c r="H5123" s="113"/>
    </row>
    <row r="5124" spans="1:8">
      <c r="A5124" s="65"/>
      <c r="B5124" s="65"/>
      <c r="C5124" s="65"/>
      <c r="D5124" s="65"/>
      <c r="E5124" s="65"/>
      <c r="F5124" s="65"/>
      <c r="G5124" s="65"/>
      <c r="H5124" s="113"/>
    </row>
    <row r="5125" spans="1:8">
      <c r="A5125" s="65"/>
      <c r="B5125" s="65"/>
      <c r="C5125" s="65"/>
      <c r="D5125" s="65"/>
      <c r="E5125" s="65"/>
      <c r="F5125" s="65"/>
      <c r="G5125" s="65"/>
      <c r="H5125" s="113"/>
    </row>
    <row r="5126" spans="1:8">
      <c r="A5126" s="65"/>
      <c r="B5126" s="65"/>
      <c r="C5126" s="65"/>
      <c r="D5126" s="65"/>
      <c r="E5126" s="65"/>
      <c r="F5126" s="65"/>
      <c r="G5126" s="65"/>
      <c r="H5126" s="113"/>
    </row>
    <row r="5127" spans="1:8">
      <c r="A5127" s="65"/>
      <c r="B5127" s="65"/>
      <c r="C5127" s="65"/>
      <c r="D5127" s="65"/>
      <c r="E5127" s="65"/>
      <c r="F5127" s="65"/>
      <c r="G5127" s="65"/>
      <c r="H5127" s="113"/>
    </row>
    <row r="5128" spans="1:8">
      <c r="A5128" s="65"/>
      <c r="B5128" s="65"/>
      <c r="C5128" s="65"/>
      <c r="D5128" s="65"/>
      <c r="E5128" s="65"/>
      <c r="F5128" s="65"/>
      <c r="G5128" s="65"/>
      <c r="H5128" s="113"/>
    </row>
    <row r="5129" spans="1:8">
      <c r="A5129" s="65"/>
      <c r="B5129" s="65"/>
      <c r="C5129" s="65"/>
      <c r="D5129" s="65"/>
      <c r="E5129" s="65"/>
      <c r="F5129" s="65"/>
      <c r="G5129" s="65"/>
      <c r="H5129" s="113"/>
    </row>
    <row r="5130" spans="1:8">
      <c r="A5130" s="65"/>
      <c r="B5130" s="65"/>
      <c r="C5130" s="65"/>
      <c r="D5130" s="65"/>
      <c r="E5130" s="65"/>
      <c r="F5130" s="65"/>
      <c r="G5130" s="65"/>
      <c r="H5130" s="113"/>
    </row>
    <row r="5131" spans="1:8">
      <c r="A5131" s="65"/>
      <c r="B5131" s="65"/>
      <c r="C5131" s="65"/>
      <c r="D5131" s="65"/>
      <c r="E5131" s="65"/>
      <c r="F5131" s="65"/>
      <c r="G5131" s="65"/>
      <c r="H5131" s="113"/>
    </row>
    <row r="5132" spans="1:8">
      <c r="A5132" s="65"/>
      <c r="B5132" s="65"/>
      <c r="C5132" s="65"/>
      <c r="D5132" s="65"/>
      <c r="E5132" s="65"/>
      <c r="F5132" s="65"/>
      <c r="G5132" s="65"/>
      <c r="H5132" s="113"/>
    </row>
    <row r="5133" spans="1:8">
      <c r="A5133" s="65"/>
      <c r="B5133" s="65"/>
      <c r="C5133" s="65"/>
      <c r="D5133" s="65"/>
      <c r="E5133" s="65"/>
      <c r="F5133" s="65"/>
      <c r="G5133" s="65"/>
      <c r="H5133" s="113"/>
    </row>
    <row r="5134" spans="1:8">
      <c r="A5134" s="65"/>
      <c r="B5134" s="65"/>
      <c r="C5134" s="65"/>
      <c r="D5134" s="65"/>
      <c r="E5134" s="65"/>
      <c r="F5134" s="65"/>
      <c r="G5134" s="65"/>
      <c r="H5134" s="113"/>
    </row>
    <row r="5135" spans="1:8">
      <c r="A5135" s="65"/>
      <c r="B5135" s="65"/>
      <c r="C5135" s="65"/>
      <c r="D5135" s="65"/>
      <c r="E5135" s="65"/>
      <c r="F5135" s="65"/>
      <c r="G5135" s="65"/>
      <c r="H5135" s="113"/>
    </row>
    <row r="5136" spans="1:8">
      <c r="A5136" s="65"/>
      <c r="B5136" s="65"/>
      <c r="C5136" s="65"/>
      <c r="D5136" s="65"/>
      <c r="E5136" s="65"/>
      <c r="F5136" s="65"/>
      <c r="G5136" s="65"/>
      <c r="H5136" s="113"/>
    </row>
    <row r="5137" spans="1:8">
      <c r="A5137" s="65"/>
      <c r="B5137" s="65"/>
      <c r="C5137" s="65"/>
      <c r="D5137" s="65"/>
      <c r="E5137" s="65"/>
      <c r="F5137" s="65"/>
      <c r="G5137" s="65"/>
      <c r="H5137" s="113"/>
    </row>
    <row r="5138" spans="1:8">
      <c r="A5138" s="65"/>
      <c r="B5138" s="65"/>
      <c r="C5138" s="65"/>
      <c r="D5138" s="65"/>
      <c r="E5138" s="65"/>
      <c r="F5138" s="65"/>
      <c r="G5138" s="65"/>
      <c r="H5138" s="113"/>
    </row>
    <row r="5139" spans="1:8">
      <c r="A5139" s="65"/>
      <c r="B5139" s="65"/>
      <c r="C5139" s="65"/>
      <c r="D5139" s="65"/>
      <c r="E5139" s="65"/>
      <c r="F5139" s="65"/>
      <c r="G5139" s="65"/>
      <c r="H5139" s="113"/>
    </row>
    <row r="5140" spans="1:8">
      <c r="A5140" s="65"/>
      <c r="B5140" s="65"/>
      <c r="C5140" s="65"/>
      <c r="D5140" s="65"/>
      <c r="E5140" s="65"/>
      <c r="F5140" s="65"/>
      <c r="G5140" s="65"/>
      <c r="H5140" s="113"/>
    </row>
    <row r="5141" spans="1:8">
      <c r="A5141" s="65"/>
      <c r="B5141" s="65"/>
      <c r="C5141" s="65"/>
      <c r="D5141" s="65"/>
      <c r="E5141" s="65"/>
      <c r="F5141" s="65"/>
      <c r="G5141" s="65"/>
      <c r="H5141" s="113"/>
    </row>
    <row r="5142" spans="1:8">
      <c r="A5142" s="65"/>
      <c r="B5142" s="65"/>
      <c r="C5142" s="65"/>
      <c r="D5142" s="65"/>
      <c r="E5142" s="65"/>
      <c r="F5142" s="65"/>
      <c r="G5142" s="65"/>
      <c r="H5142" s="113"/>
    </row>
    <row r="5143" spans="1:8">
      <c r="A5143" s="65"/>
      <c r="B5143" s="65"/>
      <c r="C5143" s="65"/>
      <c r="D5143" s="65"/>
      <c r="E5143" s="65"/>
      <c r="F5143" s="65"/>
      <c r="G5143" s="65"/>
      <c r="H5143" s="113"/>
    </row>
    <row r="5144" spans="1:8">
      <c r="A5144" s="65"/>
      <c r="B5144" s="65"/>
      <c r="C5144" s="65"/>
      <c r="D5144" s="65"/>
      <c r="E5144" s="65"/>
      <c r="F5144" s="65"/>
      <c r="G5144" s="65"/>
      <c r="H5144" s="113"/>
    </row>
    <row r="5145" spans="1:8">
      <c r="A5145" s="65"/>
      <c r="B5145" s="65"/>
      <c r="C5145" s="65"/>
      <c r="D5145" s="65"/>
      <c r="E5145" s="65"/>
      <c r="F5145" s="65"/>
      <c r="G5145" s="65"/>
      <c r="H5145" s="113"/>
    </row>
    <row r="5146" spans="1:8">
      <c r="A5146" s="65"/>
      <c r="B5146" s="65"/>
      <c r="C5146" s="65"/>
      <c r="D5146" s="65"/>
      <c r="E5146" s="65"/>
      <c r="F5146" s="65"/>
      <c r="G5146" s="65"/>
      <c r="H5146" s="113"/>
    </row>
    <row r="5147" spans="1:8">
      <c r="A5147" s="65"/>
      <c r="B5147" s="65"/>
      <c r="C5147" s="65"/>
      <c r="D5147" s="65"/>
      <c r="E5147" s="65"/>
      <c r="F5147" s="65"/>
      <c r="G5147" s="65"/>
      <c r="H5147" s="113"/>
    </row>
    <row r="5148" spans="1:8">
      <c r="A5148" s="65"/>
      <c r="B5148" s="65"/>
      <c r="C5148" s="65"/>
      <c r="D5148" s="65"/>
      <c r="E5148" s="65"/>
      <c r="F5148" s="65"/>
      <c r="G5148" s="65"/>
      <c r="H5148" s="113"/>
    </row>
    <row r="5149" spans="1:8">
      <c r="A5149" s="65"/>
      <c r="B5149" s="65"/>
      <c r="C5149" s="65"/>
      <c r="D5149" s="65"/>
      <c r="E5149" s="65"/>
      <c r="F5149" s="65"/>
      <c r="G5149" s="65"/>
      <c r="H5149" s="113"/>
    </row>
    <row r="5150" spans="1:8">
      <c r="A5150" s="65"/>
      <c r="B5150" s="65"/>
      <c r="C5150" s="65"/>
      <c r="D5150" s="65"/>
      <c r="E5150" s="65"/>
      <c r="F5150" s="65"/>
      <c r="G5150" s="65"/>
      <c r="H5150" s="113"/>
    </row>
    <row r="5151" spans="1:8">
      <c r="A5151" s="65"/>
      <c r="B5151" s="65"/>
      <c r="C5151" s="65"/>
      <c r="D5151" s="65"/>
      <c r="E5151" s="65"/>
      <c r="F5151" s="65"/>
      <c r="G5151" s="65"/>
      <c r="H5151" s="113"/>
    </row>
    <row r="5152" spans="1:8">
      <c r="A5152" s="65"/>
      <c r="B5152" s="65"/>
      <c r="C5152" s="65"/>
      <c r="D5152" s="65"/>
      <c r="E5152" s="65"/>
      <c r="F5152" s="65"/>
      <c r="G5152" s="65"/>
      <c r="H5152" s="113"/>
    </row>
    <row r="5153" spans="1:8">
      <c r="A5153" s="65"/>
      <c r="B5153" s="65"/>
      <c r="C5153" s="65"/>
      <c r="D5153" s="65"/>
      <c r="E5153" s="65"/>
      <c r="F5153" s="65"/>
      <c r="G5153" s="65"/>
      <c r="H5153" s="113"/>
    </row>
    <row r="5154" spans="1:8">
      <c r="A5154" s="65"/>
      <c r="B5154" s="65"/>
      <c r="C5154" s="65"/>
      <c r="D5154" s="65"/>
      <c r="E5154" s="65"/>
      <c r="F5154" s="65"/>
      <c r="G5154" s="65"/>
      <c r="H5154" s="113"/>
    </row>
    <row r="5155" spans="1:8">
      <c r="A5155" s="65"/>
      <c r="B5155" s="65"/>
      <c r="C5155" s="65"/>
      <c r="D5155" s="65"/>
      <c r="E5155" s="65"/>
      <c r="F5155" s="65"/>
      <c r="G5155" s="65"/>
      <c r="H5155" s="113"/>
    </row>
    <row r="5156" spans="1:8">
      <c r="A5156" s="65"/>
      <c r="B5156" s="65"/>
      <c r="C5156" s="65"/>
      <c r="D5156" s="65"/>
      <c r="E5156" s="65"/>
      <c r="F5156" s="65"/>
      <c r="G5156" s="65"/>
      <c r="H5156" s="113"/>
    </row>
    <row r="5157" spans="1:8">
      <c r="A5157" s="65"/>
      <c r="B5157" s="65"/>
      <c r="C5157" s="65"/>
      <c r="D5157" s="65"/>
      <c r="E5157" s="65"/>
      <c r="F5157" s="65"/>
      <c r="G5157" s="65"/>
      <c r="H5157" s="113"/>
    </row>
    <row r="5158" spans="1:8">
      <c r="A5158" s="65"/>
      <c r="B5158" s="65"/>
      <c r="C5158" s="65"/>
      <c r="D5158" s="65"/>
      <c r="E5158" s="65"/>
      <c r="F5158" s="65"/>
      <c r="G5158" s="65"/>
      <c r="H5158" s="113"/>
    </row>
    <row r="5159" spans="1:8">
      <c r="A5159" s="65"/>
      <c r="B5159" s="65"/>
      <c r="C5159" s="65"/>
      <c r="D5159" s="65"/>
      <c r="E5159" s="65"/>
      <c r="F5159" s="65"/>
      <c r="G5159" s="65"/>
      <c r="H5159" s="113"/>
    </row>
    <row r="5160" spans="1:8">
      <c r="A5160" s="65"/>
      <c r="B5160" s="65"/>
      <c r="C5160" s="65"/>
      <c r="D5160" s="65"/>
      <c r="E5160" s="65"/>
      <c r="F5160" s="65"/>
      <c r="G5160" s="65"/>
      <c r="H5160" s="113"/>
    </row>
    <row r="5161" spans="1:8">
      <c r="A5161" s="65"/>
      <c r="B5161" s="65"/>
      <c r="C5161" s="65"/>
      <c r="D5161" s="65"/>
      <c r="E5161" s="65"/>
      <c r="F5161" s="65"/>
      <c r="G5161" s="65"/>
      <c r="H5161" s="113"/>
    </row>
    <row r="5162" spans="1:8">
      <c r="A5162" s="65"/>
      <c r="B5162" s="65"/>
      <c r="C5162" s="65"/>
      <c r="D5162" s="65"/>
      <c r="E5162" s="65"/>
      <c r="F5162" s="65"/>
      <c r="G5162" s="65"/>
      <c r="H5162" s="113"/>
    </row>
    <row r="5163" spans="1:8">
      <c r="A5163" s="65"/>
      <c r="B5163" s="65"/>
      <c r="C5163" s="65"/>
      <c r="D5163" s="65"/>
      <c r="E5163" s="65"/>
      <c r="F5163" s="65"/>
      <c r="G5163" s="65"/>
      <c r="H5163" s="113"/>
    </row>
    <row r="5164" spans="1:8">
      <c r="A5164" s="65"/>
      <c r="B5164" s="65"/>
      <c r="C5164" s="65"/>
      <c r="D5164" s="65"/>
      <c r="E5164" s="65"/>
      <c r="F5164" s="65"/>
      <c r="G5164" s="65"/>
      <c r="H5164" s="113"/>
    </row>
    <row r="5165" spans="1:8">
      <c r="A5165" s="65"/>
      <c r="B5165" s="65"/>
      <c r="C5165" s="65"/>
      <c r="D5165" s="65"/>
      <c r="E5165" s="65"/>
      <c r="F5165" s="65"/>
      <c r="G5165" s="65"/>
      <c r="H5165" s="113"/>
    </row>
    <row r="5166" spans="1:8">
      <c r="A5166" s="65"/>
      <c r="B5166" s="65"/>
      <c r="C5166" s="65"/>
      <c r="D5166" s="65"/>
      <c r="E5166" s="65"/>
      <c r="F5166" s="65"/>
      <c r="G5166" s="65"/>
      <c r="H5166" s="113"/>
    </row>
    <row r="5167" spans="1:8">
      <c r="A5167" s="65"/>
      <c r="B5167" s="65"/>
      <c r="C5167" s="65"/>
      <c r="D5167" s="65"/>
      <c r="E5167" s="65"/>
      <c r="F5167" s="65"/>
      <c r="G5167" s="65"/>
      <c r="H5167" s="113"/>
    </row>
    <row r="5168" spans="1:8">
      <c r="A5168" s="65"/>
      <c r="B5168" s="65"/>
      <c r="C5168" s="65"/>
      <c r="D5168" s="65"/>
      <c r="E5168" s="65"/>
      <c r="F5168" s="65"/>
      <c r="G5168" s="65"/>
      <c r="H5168" s="113"/>
    </row>
    <row r="5169" spans="1:8">
      <c r="A5169" s="65"/>
      <c r="B5169" s="65"/>
      <c r="C5169" s="65"/>
      <c r="D5169" s="65"/>
      <c r="E5169" s="65"/>
      <c r="F5169" s="65"/>
      <c r="G5169" s="65"/>
      <c r="H5169" s="113"/>
    </row>
    <row r="5170" spans="1:8">
      <c r="A5170" s="65"/>
      <c r="B5170" s="65"/>
      <c r="C5170" s="65"/>
      <c r="D5170" s="65"/>
      <c r="E5170" s="65"/>
      <c r="F5170" s="65"/>
      <c r="G5170" s="65"/>
      <c r="H5170" s="113"/>
    </row>
    <row r="5171" spans="1:8">
      <c r="A5171" s="65"/>
      <c r="B5171" s="65"/>
      <c r="C5171" s="65"/>
      <c r="D5171" s="65"/>
      <c r="E5171" s="65"/>
      <c r="F5171" s="65"/>
      <c r="G5171" s="65"/>
      <c r="H5171" s="113"/>
    </row>
    <row r="5172" spans="1:8">
      <c r="A5172" s="65"/>
      <c r="B5172" s="65"/>
      <c r="C5172" s="65"/>
      <c r="D5172" s="65"/>
      <c r="E5172" s="65"/>
      <c r="F5172" s="65"/>
      <c r="G5172" s="65"/>
      <c r="H5172" s="113"/>
    </row>
    <row r="5173" spans="1:8">
      <c r="A5173" s="65"/>
      <c r="B5173" s="65"/>
      <c r="C5173" s="65"/>
      <c r="D5173" s="65"/>
      <c r="E5173" s="65"/>
      <c r="F5173" s="65"/>
      <c r="G5173" s="65"/>
      <c r="H5173" s="113"/>
    </row>
    <row r="5174" spans="1:8">
      <c r="A5174" s="65"/>
      <c r="B5174" s="65"/>
      <c r="C5174" s="65"/>
      <c r="D5174" s="65"/>
      <c r="E5174" s="65"/>
      <c r="F5174" s="65"/>
      <c r="G5174" s="65"/>
      <c r="H5174" s="113"/>
    </row>
    <row r="5175" spans="1:8">
      <c r="A5175" s="65"/>
      <c r="B5175" s="65"/>
      <c r="C5175" s="65"/>
      <c r="D5175" s="65"/>
      <c r="E5175" s="65"/>
      <c r="F5175" s="65"/>
      <c r="G5175" s="65"/>
      <c r="H5175" s="113"/>
    </row>
    <row r="5176" spans="1:8">
      <c r="A5176" s="65"/>
      <c r="B5176" s="65"/>
      <c r="C5176" s="65"/>
      <c r="D5176" s="65"/>
      <c r="E5176" s="65"/>
      <c r="F5176" s="65"/>
      <c r="G5176" s="65"/>
      <c r="H5176" s="113"/>
    </row>
    <row r="5177" spans="1:8">
      <c r="A5177" s="65"/>
      <c r="B5177" s="65"/>
      <c r="C5177" s="65"/>
      <c r="D5177" s="65"/>
      <c r="E5177" s="65"/>
      <c r="F5177" s="65"/>
      <c r="G5177" s="65"/>
      <c r="H5177" s="113"/>
    </row>
    <row r="5178" spans="1:8">
      <c r="A5178" s="65"/>
      <c r="B5178" s="65"/>
      <c r="C5178" s="65"/>
      <c r="D5178" s="65"/>
      <c r="E5178" s="65"/>
      <c r="F5178" s="65"/>
      <c r="G5178" s="65"/>
      <c r="H5178" s="113"/>
    </row>
    <row r="5179" spans="1:8">
      <c r="A5179" s="65"/>
      <c r="B5179" s="65"/>
      <c r="C5179" s="65"/>
      <c r="D5179" s="65"/>
      <c r="E5179" s="65"/>
      <c r="F5179" s="65"/>
      <c r="G5179" s="65"/>
      <c r="H5179" s="113"/>
    </row>
    <row r="5180" spans="1:8">
      <c r="A5180" s="65"/>
      <c r="B5180" s="65"/>
      <c r="C5180" s="65"/>
      <c r="D5180" s="65"/>
      <c r="E5180" s="65"/>
      <c r="F5180" s="65"/>
      <c r="G5180" s="65"/>
      <c r="H5180" s="113"/>
    </row>
    <row r="5181" spans="1:8">
      <c r="A5181" s="65"/>
      <c r="B5181" s="65"/>
      <c r="C5181" s="65"/>
      <c r="D5181" s="65"/>
      <c r="E5181" s="65"/>
      <c r="F5181" s="65"/>
      <c r="G5181" s="65"/>
      <c r="H5181" s="113"/>
    </row>
    <row r="5182" spans="1:8">
      <c r="A5182" s="65"/>
      <c r="B5182" s="65"/>
      <c r="C5182" s="65"/>
      <c r="D5182" s="65"/>
      <c r="E5182" s="65"/>
      <c r="F5182" s="65"/>
      <c r="G5182" s="65"/>
      <c r="H5182" s="113"/>
    </row>
    <row r="5183" spans="1:8">
      <c r="A5183" s="65"/>
      <c r="B5183" s="65"/>
      <c r="C5183" s="65"/>
      <c r="D5183" s="65"/>
      <c r="E5183" s="65"/>
      <c r="F5183" s="65"/>
      <c r="G5183" s="65"/>
      <c r="H5183" s="113"/>
    </row>
    <row r="5184" spans="1:8">
      <c r="A5184" s="65"/>
      <c r="B5184" s="65"/>
      <c r="C5184" s="65"/>
      <c r="D5184" s="65"/>
      <c r="E5184" s="65"/>
      <c r="F5184" s="65"/>
      <c r="G5184" s="65"/>
      <c r="H5184" s="113"/>
    </row>
    <row r="5185" spans="1:8">
      <c r="A5185" s="65"/>
      <c r="B5185" s="65"/>
      <c r="C5185" s="65"/>
      <c r="D5185" s="65"/>
      <c r="E5185" s="65"/>
      <c r="F5185" s="65"/>
      <c r="G5185" s="65"/>
      <c r="H5185" s="113"/>
    </row>
    <row r="5186" spans="1:8">
      <c r="A5186" s="65"/>
      <c r="B5186" s="65"/>
      <c r="C5186" s="65"/>
      <c r="D5186" s="65"/>
      <c r="E5186" s="65"/>
      <c r="F5186" s="65"/>
      <c r="G5186" s="65"/>
      <c r="H5186" s="113"/>
    </row>
    <row r="5187" spans="1:8">
      <c r="A5187" s="65"/>
      <c r="B5187" s="65"/>
      <c r="C5187" s="65"/>
      <c r="D5187" s="65"/>
      <c r="E5187" s="65"/>
      <c r="F5187" s="65"/>
      <c r="G5187" s="65"/>
      <c r="H5187" s="113"/>
    </row>
    <row r="5188" spans="1:8">
      <c r="A5188" s="65"/>
      <c r="B5188" s="65"/>
      <c r="C5188" s="65"/>
      <c r="D5188" s="65"/>
      <c r="E5188" s="65"/>
      <c r="F5188" s="65"/>
      <c r="G5188" s="65"/>
      <c r="H5188" s="113"/>
    </row>
    <row r="5189" spans="1:8">
      <c r="A5189" s="65"/>
      <c r="B5189" s="65"/>
      <c r="C5189" s="65"/>
      <c r="D5189" s="65"/>
      <c r="E5189" s="65"/>
      <c r="F5189" s="65"/>
      <c r="G5189" s="65"/>
      <c r="H5189" s="113"/>
    </row>
    <row r="5190" spans="1:8">
      <c r="A5190" s="65"/>
      <c r="B5190" s="65"/>
      <c r="C5190" s="65"/>
      <c r="D5190" s="65"/>
      <c r="E5190" s="65"/>
      <c r="F5190" s="65"/>
      <c r="G5190" s="65"/>
      <c r="H5190" s="113"/>
    </row>
    <row r="5191" spans="1:8">
      <c r="A5191" s="65"/>
      <c r="B5191" s="65"/>
      <c r="C5191" s="65"/>
      <c r="D5191" s="65"/>
      <c r="E5191" s="65"/>
      <c r="F5191" s="65"/>
      <c r="G5191" s="65"/>
      <c r="H5191" s="113"/>
    </row>
    <row r="5192" spans="1:8">
      <c r="A5192" s="65"/>
      <c r="B5192" s="65"/>
      <c r="C5192" s="65"/>
      <c r="D5192" s="65"/>
      <c r="E5192" s="65"/>
      <c r="F5192" s="65"/>
      <c r="G5192" s="65"/>
      <c r="H5192" s="113"/>
    </row>
    <row r="5193" spans="1:8">
      <c r="A5193" s="65"/>
      <c r="B5193" s="65"/>
      <c r="C5193" s="65"/>
      <c r="D5193" s="65"/>
      <c r="E5193" s="65"/>
      <c r="F5193" s="65"/>
      <c r="G5193" s="65"/>
      <c r="H5193" s="113"/>
    </row>
    <row r="5194" spans="1:8">
      <c r="A5194" s="65"/>
      <c r="B5194" s="65"/>
      <c r="C5194" s="65"/>
      <c r="D5194" s="65"/>
      <c r="E5194" s="65"/>
      <c r="F5194" s="65"/>
      <c r="G5194" s="65"/>
      <c r="H5194" s="113"/>
    </row>
    <row r="5195" spans="1:8">
      <c r="A5195" s="65"/>
      <c r="B5195" s="65"/>
      <c r="C5195" s="65"/>
      <c r="D5195" s="65"/>
      <c r="E5195" s="65"/>
      <c r="F5195" s="65"/>
      <c r="G5195" s="65"/>
      <c r="H5195" s="113"/>
    </row>
    <row r="5196" spans="1:8">
      <c r="A5196" s="65"/>
      <c r="B5196" s="65"/>
      <c r="C5196" s="65"/>
      <c r="D5196" s="65"/>
      <c r="E5196" s="65"/>
      <c r="F5196" s="65"/>
      <c r="G5196" s="65"/>
      <c r="H5196" s="113"/>
    </row>
    <row r="5197" spans="1:8">
      <c r="A5197" s="65"/>
      <c r="B5197" s="65"/>
      <c r="C5197" s="65"/>
      <c r="D5197" s="65"/>
      <c r="E5197" s="65"/>
      <c r="F5197" s="65"/>
      <c r="G5197" s="65"/>
      <c r="H5197" s="113"/>
    </row>
    <row r="5198" spans="1:8">
      <c r="A5198" s="65"/>
      <c r="B5198" s="65"/>
      <c r="C5198" s="65"/>
      <c r="D5198" s="65"/>
      <c r="E5198" s="65"/>
      <c r="F5198" s="65"/>
      <c r="G5198" s="65"/>
      <c r="H5198" s="113"/>
    </row>
    <row r="5199" spans="1:8">
      <c r="A5199" s="65"/>
      <c r="B5199" s="65"/>
      <c r="C5199" s="65"/>
      <c r="D5199" s="65"/>
      <c r="E5199" s="65"/>
      <c r="F5199" s="65"/>
      <c r="G5199" s="65"/>
      <c r="H5199" s="113"/>
    </row>
    <row r="5200" spans="1:8">
      <c r="A5200" s="65"/>
      <c r="B5200" s="65"/>
      <c r="C5200" s="65"/>
      <c r="D5200" s="65"/>
      <c r="E5200" s="65"/>
      <c r="F5200" s="65"/>
      <c r="G5200" s="65"/>
      <c r="H5200" s="113"/>
    </row>
    <row r="5201" spans="1:8">
      <c r="A5201" s="65"/>
      <c r="B5201" s="65"/>
      <c r="C5201" s="65"/>
      <c r="D5201" s="65"/>
      <c r="E5201" s="65"/>
      <c r="F5201" s="65"/>
      <c r="G5201" s="65"/>
      <c r="H5201" s="113"/>
    </row>
    <row r="5202" spans="1:8">
      <c r="A5202" s="65"/>
      <c r="B5202" s="65"/>
      <c r="C5202" s="65"/>
      <c r="D5202" s="65"/>
      <c r="E5202" s="65"/>
      <c r="F5202" s="65"/>
      <c r="G5202" s="65"/>
      <c r="H5202" s="113"/>
    </row>
    <row r="5203" spans="1:8">
      <c r="A5203" s="65"/>
      <c r="B5203" s="65"/>
      <c r="C5203" s="65"/>
      <c r="D5203" s="65"/>
      <c r="E5203" s="65"/>
      <c r="F5203" s="65"/>
      <c r="G5203" s="65"/>
      <c r="H5203" s="113"/>
    </row>
    <row r="5204" spans="1:8">
      <c r="A5204" s="65"/>
      <c r="B5204" s="65"/>
      <c r="C5204" s="65"/>
      <c r="D5204" s="65"/>
      <c r="E5204" s="65"/>
      <c r="F5204" s="65"/>
      <c r="G5204" s="65"/>
      <c r="H5204" s="113"/>
    </row>
    <row r="5205" spans="1:8">
      <c r="A5205" s="65"/>
      <c r="B5205" s="65"/>
      <c r="C5205" s="65"/>
      <c r="D5205" s="65"/>
      <c r="E5205" s="65"/>
      <c r="F5205" s="65"/>
      <c r="G5205" s="65"/>
      <c r="H5205" s="113"/>
    </row>
    <row r="5206" spans="1:8">
      <c r="A5206" s="65"/>
      <c r="B5206" s="65"/>
      <c r="C5206" s="65"/>
      <c r="D5206" s="65"/>
      <c r="E5206" s="65"/>
      <c r="F5206" s="65"/>
      <c r="G5206" s="65"/>
      <c r="H5206" s="113"/>
    </row>
    <row r="5207" spans="1:8">
      <c r="A5207" s="65"/>
      <c r="B5207" s="65"/>
      <c r="C5207" s="65"/>
      <c r="D5207" s="65"/>
      <c r="E5207" s="65"/>
      <c r="F5207" s="65"/>
      <c r="G5207" s="65"/>
      <c r="H5207" s="113"/>
    </row>
    <row r="5208" spans="1:8">
      <c r="A5208" s="65"/>
      <c r="B5208" s="65"/>
      <c r="C5208" s="65"/>
      <c r="D5208" s="65"/>
      <c r="E5208" s="65"/>
      <c r="F5208" s="65"/>
      <c r="G5208" s="65"/>
      <c r="H5208" s="113"/>
    </row>
    <row r="5209" spans="1:8">
      <c r="A5209" s="65"/>
      <c r="B5209" s="65"/>
      <c r="C5209" s="65"/>
      <c r="D5209" s="65"/>
      <c r="E5209" s="65"/>
      <c r="F5209" s="65"/>
      <c r="G5209" s="65"/>
      <c r="H5209" s="113"/>
    </row>
    <row r="5210" spans="1:8">
      <c r="A5210" s="65"/>
      <c r="B5210" s="65"/>
      <c r="C5210" s="65"/>
      <c r="D5210" s="65"/>
      <c r="E5210" s="65"/>
      <c r="F5210" s="65"/>
      <c r="G5210" s="65"/>
      <c r="H5210" s="113"/>
    </row>
    <row r="5211" spans="1:8">
      <c r="A5211" s="65"/>
      <c r="B5211" s="65"/>
      <c r="C5211" s="65"/>
      <c r="D5211" s="65"/>
      <c r="E5211" s="65"/>
      <c r="F5211" s="65"/>
      <c r="G5211" s="65"/>
      <c r="H5211" s="113"/>
    </row>
    <row r="5212" spans="1:8">
      <c r="A5212" s="65"/>
      <c r="B5212" s="65"/>
      <c r="C5212" s="65"/>
      <c r="D5212" s="65"/>
      <c r="E5212" s="65"/>
      <c r="F5212" s="65"/>
      <c r="G5212" s="65"/>
      <c r="H5212" s="113"/>
    </row>
    <row r="5213" spans="1:8">
      <c r="A5213" s="65"/>
      <c r="B5213" s="65"/>
      <c r="C5213" s="65"/>
      <c r="D5213" s="65"/>
      <c r="E5213" s="65"/>
      <c r="F5213" s="65"/>
      <c r="G5213" s="65"/>
      <c r="H5213" s="113"/>
    </row>
    <row r="5214" spans="1:8">
      <c r="A5214" s="65"/>
      <c r="B5214" s="65"/>
      <c r="C5214" s="65"/>
      <c r="D5214" s="65"/>
      <c r="E5214" s="65"/>
      <c r="F5214" s="65"/>
      <c r="G5214" s="65"/>
      <c r="H5214" s="113"/>
    </row>
    <row r="5215" spans="1:8">
      <c r="A5215" s="65"/>
      <c r="B5215" s="65"/>
      <c r="C5215" s="65"/>
      <c r="D5215" s="65"/>
      <c r="E5215" s="65"/>
      <c r="F5215" s="65"/>
      <c r="G5215" s="65"/>
      <c r="H5215" s="113"/>
    </row>
    <row r="5216" spans="1:8">
      <c r="A5216" s="65"/>
      <c r="B5216" s="65"/>
      <c r="C5216" s="65"/>
      <c r="D5216" s="65"/>
      <c r="E5216" s="65"/>
      <c r="F5216" s="65"/>
      <c r="G5216" s="65"/>
      <c r="H5216" s="113"/>
    </row>
    <row r="5217" spans="1:8">
      <c r="A5217" s="65"/>
      <c r="B5217" s="65"/>
      <c r="C5217" s="65"/>
      <c r="D5217" s="65"/>
      <c r="E5217" s="65"/>
      <c r="F5217" s="65"/>
      <c r="G5217" s="65"/>
      <c r="H5217" s="113"/>
    </row>
    <row r="5218" spans="1:8">
      <c r="A5218" s="65"/>
      <c r="B5218" s="65"/>
      <c r="C5218" s="65"/>
      <c r="D5218" s="65"/>
      <c r="E5218" s="65"/>
      <c r="F5218" s="65"/>
      <c r="G5218" s="65"/>
      <c r="H5218" s="113"/>
    </row>
    <row r="5219" spans="1:8">
      <c r="A5219" s="65"/>
      <c r="B5219" s="65"/>
      <c r="C5219" s="65"/>
      <c r="D5219" s="65"/>
      <c r="E5219" s="65"/>
      <c r="F5219" s="65"/>
      <c r="G5219" s="65"/>
      <c r="H5219" s="113"/>
    </row>
    <row r="5220" spans="1:8">
      <c r="A5220" s="65"/>
      <c r="B5220" s="65"/>
      <c r="C5220" s="65"/>
      <c r="D5220" s="65"/>
      <c r="E5220" s="65"/>
      <c r="F5220" s="65"/>
      <c r="G5220" s="65"/>
      <c r="H5220" s="113"/>
    </row>
    <row r="5221" spans="1:8">
      <c r="A5221" s="65"/>
      <c r="B5221" s="65"/>
      <c r="C5221" s="65"/>
      <c r="D5221" s="65"/>
      <c r="E5221" s="65"/>
      <c r="F5221" s="65"/>
      <c r="G5221" s="65"/>
      <c r="H5221" s="113"/>
    </row>
    <row r="5222" spans="1:8">
      <c r="A5222" s="65"/>
      <c r="B5222" s="65"/>
      <c r="C5222" s="65"/>
      <c r="D5222" s="65"/>
      <c r="E5222" s="65"/>
      <c r="F5222" s="65"/>
      <c r="G5222" s="65"/>
      <c r="H5222" s="113"/>
    </row>
    <row r="5223" spans="1:8">
      <c r="A5223" s="65"/>
      <c r="B5223" s="65"/>
      <c r="C5223" s="65"/>
      <c r="D5223" s="65"/>
      <c r="E5223" s="65"/>
      <c r="F5223" s="65"/>
      <c r="G5223" s="65"/>
      <c r="H5223" s="113"/>
    </row>
    <row r="5224" spans="1:8">
      <c r="A5224" s="65"/>
      <c r="B5224" s="65"/>
      <c r="C5224" s="65"/>
      <c r="D5224" s="65"/>
      <c r="E5224" s="65"/>
      <c r="F5224" s="65"/>
      <c r="G5224" s="65"/>
      <c r="H5224" s="113"/>
    </row>
    <row r="5225" spans="1:8">
      <c r="A5225" s="65"/>
      <c r="B5225" s="65"/>
      <c r="C5225" s="65"/>
      <c r="D5225" s="65"/>
      <c r="E5225" s="65"/>
      <c r="F5225" s="65"/>
      <c r="G5225" s="65"/>
      <c r="H5225" s="113"/>
    </row>
    <row r="5226" spans="1:8">
      <c r="A5226" s="65"/>
      <c r="B5226" s="65"/>
      <c r="C5226" s="65"/>
      <c r="D5226" s="65"/>
      <c r="E5226" s="65"/>
      <c r="F5226" s="65"/>
      <c r="G5226" s="65"/>
      <c r="H5226" s="113"/>
    </row>
    <row r="5227" spans="1:8">
      <c r="A5227" s="65"/>
      <c r="B5227" s="65"/>
      <c r="C5227" s="65"/>
      <c r="D5227" s="65"/>
      <c r="E5227" s="65"/>
      <c r="F5227" s="65"/>
      <c r="G5227" s="65"/>
      <c r="H5227" s="113"/>
    </row>
    <row r="5228" spans="1:8">
      <c r="A5228" s="65"/>
      <c r="B5228" s="65"/>
      <c r="C5228" s="65"/>
      <c r="D5228" s="65"/>
      <c r="E5228" s="65"/>
      <c r="F5228" s="65"/>
      <c r="G5228" s="65"/>
      <c r="H5228" s="113"/>
    </row>
    <row r="5229" spans="1:8">
      <c r="A5229" s="65"/>
      <c r="B5229" s="65"/>
      <c r="C5229" s="65"/>
      <c r="D5229" s="65"/>
      <c r="E5229" s="65"/>
      <c r="F5229" s="65"/>
      <c r="G5229" s="65"/>
      <c r="H5229" s="113"/>
    </row>
    <row r="5230" spans="1:8">
      <c r="A5230" s="65"/>
      <c r="B5230" s="65"/>
      <c r="C5230" s="65"/>
      <c r="D5230" s="65"/>
      <c r="E5230" s="65"/>
      <c r="F5230" s="65"/>
      <c r="G5230" s="65"/>
      <c r="H5230" s="113"/>
    </row>
    <row r="5231" spans="1:8">
      <c r="A5231" s="65"/>
      <c r="B5231" s="65"/>
      <c r="C5231" s="65"/>
      <c r="D5231" s="65"/>
      <c r="E5231" s="65"/>
      <c r="F5231" s="65"/>
      <c r="G5231" s="65"/>
      <c r="H5231" s="113"/>
    </row>
    <row r="5232" spans="1:8">
      <c r="A5232" s="65"/>
      <c r="B5232" s="65"/>
      <c r="C5232" s="65"/>
      <c r="D5232" s="65"/>
      <c r="E5232" s="65"/>
      <c r="F5232" s="65"/>
      <c r="G5232" s="65"/>
      <c r="H5232" s="113"/>
    </row>
    <row r="5233" spans="1:8">
      <c r="A5233" s="65"/>
      <c r="B5233" s="65"/>
      <c r="C5233" s="65"/>
      <c r="D5233" s="65"/>
      <c r="E5233" s="65"/>
      <c r="F5233" s="65"/>
      <c r="G5233" s="65"/>
      <c r="H5233" s="113"/>
    </row>
    <row r="5234" spans="1:8">
      <c r="A5234" s="65"/>
      <c r="B5234" s="65"/>
      <c r="C5234" s="65"/>
      <c r="D5234" s="65"/>
      <c r="E5234" s="65"/>
      <c r="F5234" s="65"/>
      <c r="G5234" s="65"/>
      <c r="H5234" s="113"/>
    </row>
    <row r="5235" spans="1:8">
      <c r="A5235" s="65"/>
      <c r="B5235" s="65"/>
      <c r="C5235" s="65"/>
      <c r="D5235" s="65"/>
      <c r="E5235" s="65"/>
      <c r="F5235" s="65"/>
      <c r="G5235" s="65"/>
      <c r="H5235" s="113"/>
    </row>
    <row r="5236" spans="1:8">
      <c r="A5236" s="65"/>
      <c r="B5236" s="65"/>
      <c r="C5236" s="65"/>
      <c r="D5236" s="65"/>
      <c r="E5236" s="65"/>
      <c r="F5236" s="65"/>
      <c r="G5236" s="65"/>
      <c r="H5236" s="113"/>
    </row>
    <row r="5237" spans="1:8">
      <c r="A5237" s="65"/>
      <c r="B5237" s="65"/>
      <c r="C5237" s="65"/>
      <c r="D5237" s="65"/>
      <c r="E5237" s="65"/>
      <c r="F5237" s="65"/>
      <c r="G5237" s="65"/>
      <c r="H5237" s="113"/>
    </row>
    <row r="5238" spans="1:8">
      <c r="A5238" s="65"/>
      <c r="B5238" s="65"/>
      <c r="C5238" s="65"/>
      <c r="D5238" s="65"/>
      <c r="E5238" s="65"/>
      <c r="F5238" s="65"/>
      <c r="G5238" s="65"/>
      <c r="H5238" s="113"/>
    </row>
    <row r="5239" spans="1:8">
      <c r="A5239" s="65"/>
      <c r="B5239" s="65"/>
      <c r="C5239" s="65"/>
      <c r="D5239" s="65"/>
      <c r="E5239" s="65"/>
      <c r="F5239" s="65"/>
      <c r="G5239" s="65"/>
      <c r="H5239" s="113"/>
    </row>
    <row r="5240" spans="1:8">
      <c r="A5240" s="65"/>
      <c r="B5240" s="65"/>
      <c r="C5240" s="65"/>
      <c r="D5240" s="65"/>
      <c r="E5240" s="65"/>
      <c r="F5240" s="65"/>
      <c r="G5240" s="65"/>
      <c r="H5240" s="113"/>
    </row>
    <row r="5241" spans="1:8">
      <c r="A5241" s="65"/>
      <c r="B5241" s="65"/>
      <c r="C5241" s="65"/>
      <c r="D5241" s="65"/>
      <c r="E5241" s="65"/>
      <c r="F5241" s="65"/>
      <c r="G5241" s="65"/>
      <c r="H5241" s="113"/>
    </row>
    <row r="5242" spans="1:8">
      <c r="A5242" s="65"/>
      <c r="B5242" s="65"/>
      <c r="C5242" s="65"/>
      <c r="D5242" s="65"/>
      <c r="E5242" s="65"/>
      <c r="F5242" s="65"/>
      <c r="G5242" s="65"/>
      <c r="H5242" s="113"/>
    </row>
    <row r="5243" spans="1:8">
      <c r="A5243" s="65"/>
      <c r="B5243" s="65"/>
      <c r="C5243" s="65"/>
      <c r="D5243" s="65"/>
      <c r="E5243" s="65"/>
      <c r="F5243" s="65"/>
      <c r="G5243" s="65"/>
      <c r="H5243" s="113"/>
    </row>
    <row r="5244" spans="1:8">
      <c r="A5244" s="65"/>
      <c r="B5244" s="65"/>
      <c r="C5244" s="65"/>
      <c r="D5244" s="65"/>
      <c r="E5244" s="65"/>
      <c r="F5244" s="65"/>
      <c r="G5244" s="65"/>
      <c r="H5244" s="113"/>
    </row>
    <row r="5245" spans="1:8">
      <c r="A5245" s="65"/>
      <c r="B5245" s="65"/>
      <c r="C5245" s="65"/>
      <c r="D5245" s="65"/>
      <c r="E5245" s="65"/>
      <c r="F5245" s="65"/>
      <c r="G5245" s="65"/>
      <c r="H5245" s="113"/>
    </row>
    <row r="5246" spans="1:8">
      <c r="A5246" s="65"/>
      <c r="B5246" s="65"/>
      <c r="C5246" s="65"/>
      <c r="D5246" s="65"/>
      <c r="E5246" s="65"/>
      <c r="F5246" s="65"/>
      <c r="G5246" s="65"/>
      <c r="H5246" s="113"/>
    </row>
    <row r="5247" spans="1:8">
      <c r="A5247" s="65"/>
      <c r="B5247" s="65"/>
      <c r="C5247" s="65"/>
      <c r="D5247" s="65"/>
      <c r="E5247" s="65"/>
      <c r="F5247" s="65"/>
      <c r="G5247" s="65"/>
      <c r="H5247" s="113"/>
    </row>
    <row r="5248" spans="1:8">
      <c r="A5248" s="65"/>
      <c r="B5248" s="65"/>
      <c r="C5248" s="65"/>
      <c r="D5248" s="65"/>
      <c r="E5248" s="65"/>
      <c r="F5248" s="65"/>
      <c r="G5248" s="65"/>
      <c r="H5248" s="113"/>
    </row>
    <row r="5249" spans="1:8">
      <c r="A5249" s="65"/>
      <c r="B5249" s="65"/>
      <c r="C5249" s="65"/>
      <c r="D5249" s="65"/>
      <c r="E5249" s="65"/>
      <c r="F5249" s="65"/>
      <c r="G5249" s="65"/>
      <c r="H5249" s="113"/>
    </row>
    <row r="5250" spans="1:8">
      <c r="A5250" s="65"/>
      <c r="B5250" s="65"/>
      <c r="C5250" s="65"/>
      <c r="D5250" s="65"/>
      <c r="E5250" s="65"/>
      <c r="F5250" s="65"/>
      <c r="G5250" s="65"/>
      <c r="H5250" s="113"/>
    </row>
    <row r="5251" spans="1:8">
      <c r="A5251" s="65"/>
      <c r="B5251" s="65"/>
      <c r="C5251" s="65"/>
      <c r="D5251" s="65"/>
      <c r="E5251" s="65"/>
      <c r="F5251" s="65"/>
      <c r="G5251" s="65"/>
      <c r="H5251" s="113"/>
    </row>
    <row r="5252" spans="1:8">
      <c r="A5252" s="65"/>
      <c r="B5252" s="65"/>
      <c r="C5252" s="65"/>
      <c r="D5252" s="65"/>
      <c r="E5252" s="65"/>
      <c r="F5252" s="65"/>
      <c r="G5252" s="65"/>
      <c r="H5252" s="113"/>
    </row>
    <row r="5253" spans="1:8">
      <c r="A5253" s="65"/>
      <c r="B5253" s="65"/>
      <c r="C5253" s="65"/>
      <c r="D5253" s="65"/>
      <c r="E5253" s="65"/>
      <c r="F5253" s="65"/>
      <c r="G5253" s="65"/>
      <c r="H5253" s="113"/>
    </row>
    <row r="5254" spans="1:8">
      <c r="A5254" s="65"/>
      <c r="B5254" s="65"/>
      <c r="C5254" s="65"/>
      <c r="D5254" s="65"/>
      <c r="E5254" s="65"/>
      <c r="F5254" s="65"/>
      <c r="G5254" s="65"/>
      <c r="H5254" s="113"/>
    </row>
    <row r="5255" spans="1:8">
      <c r="A5255" s="65"/>
      <c r="B5255" s="65"/>
      <c r="C5255" s="65"/>
      <c r="D5255" s="65"/>
      <c r="E5255" s="65"/>
      <c r="F5255" s="65"/>
      <c r="G5255" s="65"/>
      <c r="H5255" s="113"/>
    </row>
    <row r="5256" spans="1:8">
      <c r="A5256" s="65"/>
      <c r="B5256" s="65"/>
      <c r="C5256" s="65"/>
      <c r="D5256" s="65"/>
      <c r="E5256" s="65"/>
      <c r="F5256" s="65"/>
      <c r="G5256" s="65"/>
      <c r="H5256" s="113"/>
    </row>
    <row r="5257" spans="1:8">
      <c r="A5257" s="65"/>
      <c r="B5257" s="65"/>
      <c r="C5257" s="65"/>
      <c r="D5257" s="65"/>
      <c r="E5257" s="65"/>
      <c r="F5257" s="65"/>
      <c r="G5257" s="65"/>
      <c r="H5257" s="113"/>
    </row>
    <row r="5258" spans="1:8">
      <c r="A5258" s="65"/>
      <c r="B5258" s="65"/>
      <c r="C5258" s="65"/>
      <c r="D5258" s="65"/>
      <c r="E5258" s="65"/>
      <c r="F5258" s="65"/>
      <c r="G5258" s="65"/>
      <c r="H5258" s="113"/>
    </row>
    <row r="5259" spans="1:8">
      <c r="A5259" s="65"/>
      <c r="B5259" s="65"/>
      <c r="C5259" s="65"/>
      <c r="D5259" s="65"/>
      <c r="E5259" s="65"/>
      <c r="F5259" s="65"/>
      <c r="G5259" s="65"/>
      <c r="H5259" s="113"/>
    </row>
    <row r="5260" spans="1:8">
      <c r="A5260" s="65"/>
      <c r="B5260" s="65"/>
      <c r="C5260" s="65"/>
      <c r="D5260" s="65"/>
      <c r="E5260" s="65"/>
      <c r="F5260" s="65"/>
      <c r="G5260" s="65"/>
      <c r="H5260" s="113"/>
    </row>
    <row r="5261" spans="1:8">
      <c r="A5261" s="65"/>
      <c r="B5261" s="65"/>
      <c r="C5261" s="65"/>
      <c r="D5261" s="65"/>
      <c r="E5261" s="65"/>
      <c r="F5261" s="65"/>
      <c r="G5261" s="65"/>
      <c r="H5261" s="113"/>
    </row>
    <row r="5262" spans="1:8">
      <c r="A5262" s="65"/>
      <c r="B5262" s="65"/>
      <c r="C5262" s="65"/>
      <c r="D5262" s="65"/>
      <c r="E5262" s="65"/>
      <c r="F5262" s="65"/>
      <c r="G5262" s="65"/>
      <c r="H5262" s="113"/>
    </row>
    <row r="5263" spans="1:8">
      <c r="A5263" s="65"/>
      <c r="B5263" s="65"/>
      <c r="C5263" s="65"/>
      <c r="D5263" s="65"/>
      <c r="E5263" s="65"/>
      <c r="F5263" s="65"/>
      <c r="G5263" s="65"/>
      <c r="H5263" s="113"/>
    </row>
    <row r="5264" spans="1:8">
      <c r="A5264" s="65"/>
      <c r="B5264" s="65"/>
      <c r="C5264" s="65"/>
      <c r="D5264" s="65"/>
      <c r="E5264" s="65"/>
      <c r="F5264" s="65"/>
      <c r="G5264" s="65"/>
      <c r="H5264" s="113"/>
    </row>
    <row r="5265" spans="1:8">
      <c r="A5265" s="65"/>
      <c r="B5265" s="65"/>
      <c r="C5265" s="65"/>
      <c r="D5265" s="65"/>
      <c r="E5265" s="65"/>
      <c r="F5265" s="65"/>
      <c r="G5265" s="65"/>
      <c r="H5265" s="113"/>
    </row>
    <row r="5266" spans="1:8">
      <c r="A5266" s="65"/>
      <c r="B5266" s="65"/>
      <c r="C5266" s="65"/>
      <c r="D5266" s="65"/>
      <c r="E5266" s="65"/>
      <c r="F5266" s="65"/>
      <c r="G5266" s="65"/>
      <c r="H5266" s="113"/>
    </row>
    <row r="5267" spans="1:8">
      <c r="A5267" s="65"/>
      <c r="B5267" s="65"/>
      <c r="C5267" s="65"/>
      <c r="D5267" s="65"/>
      <c r="E5267" s="65"/>
      <c r="F5267" s="65"/>
      <c r="G5267" s="65"/>
      <c r="H5267" s="113"/>
    </row>
    <row r="5268" spans="1:8">
      <c r="A5268" s="65"/>
      <c r="B5268" s="65"/>
      <c r="C5268" s="65"/>
      <c r="D5268" s="65"/>
      <c r="E5268" s="65"/>
      <c r="F5268" s="65"/>
      <c r="G5268" s="65"/>
      <c r="H5268" s="113"/>
    </row>
    <row r="5269" spans="1:8">
      <c r="A5269" s="65"/>
      <c r="B5269" s="65"/>
      <c r="C5269" s="65"/>
      <c r="D5269" s="65"/>
      <c r="E5269" s="65"/>
      <c r="F5269" s="65"/>
      <c r="G5269" s="65"/>
      <c r="H5269" s="113"/>
    </row>
    <row r="5270" spans="1:8">
      <c r="A5270" s="65"/>
      <c r="B5270" s="65"/>
      <c r="C5270" s="65"/>
      <c r="D5270" s="65"/>
      <c r="E5270" s="65"/>
      <c r="F5270" s="65"/>
      <c r="G5270" s="65"/>
      <c r="H5270" s="113"/>
    </row>
    <row r="5271" spans="1:8">
      <c r="A5271" s="65"/>
      <c r="B5271" s="65"/>
      <c r="C5271" s="65"/>
      <c r="D5271" s="65"/>
      <c r="E5271" s="65"/>
      <c r="F5271" s="65"/>
      <c r="G5271" s="65"/>
      <c r="H5271" s="113"/>
    </row>
    <row r="5272" spans="1:8">
      <c r="A5272" s="65"/>
      <c r="B5272" s="65"/>
      <c r="C5272" s="65"/>
      <c r="D5272" s="65"/>
      <c r="E5272" s="65"/>
      <c r="F5272" s="65"/>
      <c r="G5272" s="65"/>
      <c r="H5272" s="113"/>
    </row>
    <row r="5273" spans="1:8">
      <c r="A5273" s="65"/>
      <c r="B5273" s="65"/>
      <c r="C5273" s="65"/>
      <c r="D5273" s="65"/>
      <c r="E5273" s="65"/>
      <c r="F5273" s="65"/>
      <c r="G5273" s="65"/>
      <c r="H5273" s="113"/>
    </row>
    <row r="5274" spans="1:8">
      <c r="A5274" s="65"/>
      <c r="B5274" s="65"/>
      <c r="C5274" s="65"/>
      <c r="D5274" s="65"/>
      <c r="E5274" s="65"/>
      <c r="F5274" s="65"/>
      <c r="G5274" s="65"/>
      <c r="H5274" s="113"/>
    </row>
    <row r="5275" spans="1:8">
      <c r="A5275" s="65"/>
      <c r="B5275" s="65"/>
      <c r="C5275" s="65"/>
      <c r="D5275" s="65"/>
      <c r="E5275" s="65"/>
      <c r="F5275" s="65"/>
      <c r="G5275" s="65"/>
      <c r="H5275" s="113"/>
    </row>
    <row r="5276" spans="1:8">
      <c r="A5276" s="65"/>
      <c r="B5276" s="65"/>
      <c r="C5276" s="65"/>
      <c r="D5276" s="65"/>
      <c r="E5276" s="65"/>
      <c r="F5276" s="65"/>
      <c r="G5276" s="65"/>
      <c r="H5276" s="113"/>
    </row>
    <row r="5277" spans="1:8">
      <c r="A5277" s="65"/>
      <c r="B5277" s="65"/>
      <c r="C5277" s="65"/>
      <c r="D5277" s="65"/>
      <c r="E5277" s="65"/>
      <c r="F5277" s="65"/>
      <c r="G5277" s="65"/>
      <c r="H5277" s="113"/>
    </row>
    <row r="5278" spans="1:8">
      <c r="A5278" s="65"/>
      <c r="B5278" s="65"/>
      <c r="C5278" s="65"/>
      <c r="D5278" s="65"/>
      <c r="E5278" s="65"/>
      <c r="F5278" s="65"/>
      <c r="G5278" s="65"/>
      <c r="H5278" s="113"/>
    </row>
    <row r="5279" spans="1:8">
      <c r="A5279" s="65"/>
      <c r="B5279" s="65"/>
      <c r="C5279" s="65"/>
      <c r="D5279" s="65"/>
      <c r="E5279" s="65"/>
      <c r="F5279" s="65"/>
      <c r="G5279" s="65"/>
      <c r="H5279" s="113"/>
    </row>
    <row r="5280" spans="1:8">
      <c r="A5280" s="65"/>
      <c r="B5280" s="65"/>
      <c r="C5280" s="65"/>
      <c r="D5280" s="65"/>
      <c r="E5280" s="65"/>
      <c r="F5280" s="65"/>
      <c r="G5280" s="65"/>
      <c r="H5280" s="113"/>
    </row>
    <row r="5281" spans="1:8">
      <c r="A5281" s="65"/>
      <c r="B5281" s="65"/>
      <c r="C5281" s="65"/>
      <c r="D5281" s="65"/>
      <c r="E5281" s="65"/>
      <c r="F5281" s="65"/>
      <c r="G5281" s="65"/>
      <c r="H5281" s="113"/>
    </row>
    <row r="5282" spans="1:8">
      <c r="A5282" s="65"/>
      <c r="B5282" s="65"/>
      <c r="C5282" s="65"/>
      <c r="D5282" s="65"/>
      <c r="E5282" s="65"/>
      <c r="F5282" s="65"/>
      <c r="G5282" s="65"/>
      <c r="H5282" s="113"/>
    </row>
    <row r="5283" spans="1:8">
      <c r="A5283" s="65"/>
      <c r="B5283" s="65"/>
      <c r="C5283" s="65"/>
      <c r="D5283" s="65"/>
      <c r="E5283" s="65"/>
      <c r="F5283" s="65"/>
      <c r="G5283" s="65"/>
      <c r="H5283" s="113"/>
    </row>
    <row r="5284" spans="1:8">
      <c r="A5284" s="65"/>
      <c r="B5284" s="65"/>
      <c r="C5284" s="65"/>
      <c r="D5284" s="65"/>
      <c r="E5284" s="65"/>
      <c r="F5284" s="65"/>
      <c r="G5284" s="65"/>
      <c r="H5284" s="113"/>
    </row>
    <row r="5285" spans="1:8">
      <c r="A5285" s="65"/>
      <c r="B5285" s="65"/>
      <c r="C5285" s="65"/>
      <c r="D5285" s="65"/>
      <c r="E5285" s="65"/>
      <c r="F5285" s="65"/>
      <c r="G5285" s="65"/>
      <c r="H5285" s="113"/>
    </row>
    <row r="5286" spans="1:8">
      <c r="A5286" s="65"/>
      <c r="B5286" s="65"/>
      <c r="C5286" s="65"/>
      <c r="D5286" s="65"/>
      <c r="E5286" s="65"/>
      <c r="F5286" s="65"/>
      <c r="G5286" s="65"/>
      <c r="H5286" s="113"/>
    </row>
    <row r="5287" spans="1:8">
      <c r="A5287" s="65"/>
      <c r="B5287" s="65"/>
      <c r="C5287" s="65"/>
      <c r="D5287" s="65"/>
      <c r="E5287" s="65"/>
      <c r="F5287" s="65"/>
      <c r="G5287" s="65"/>
      <c r="H5287" s="113"/>
    </row>
    <row r="5288" spans="1:8">
      <c r="A5288" s="65"/>
      <c r="B5288" s="65"/>
      <c r="C5288" s="65"/>
      <c r="D5288" s="65"/>
      <c r="E5288" s="65"/>
      <c r="F5288" s="65"/>
      <c r="G5288" s="65"/>
      <c r="H5288" s="113"/>
    </row>
    <row r="5289" spans="1:8">
      <c r="A5289" s="65"/>
      <c r="B5289" s="65"/>
      <c r="C5289" s="65"/>
      <c r="D5289" s="65"/>
      <c r="E5289" s="65"/>
      <c r="F5289" s="65"/>
      <c r="G5289" s="65"/>
      <c r="H5289" s="113"/>
    </row>
    <row r="5290" spans="1:8">
      <c r="A5290" s="65"/>
      <c r="B5290" s="65"/>
      <c r="C5290" s="65"/>
      <c r="D5290" s="65"/>
      <c r="E5290" s="65"/>
      <c r="F5290" s="65"/>
      <c r="G5290" s="65"/>
      <c r="H5290" s="113"/>
    </row>
    <row r="5291" spans="1:8">
      <c r="A5291" s="65"/>
      <c r="B5291" s="65"/>
      <c r="C5291" s="65"/>
      <c r="D5291" s="65"/>
      <c r="E5291" s="65"/>
      <c r="F5291" s="65"/>
      <c r="G5291" s="65"/>
      <c r="H5291" s="113"/>
    </row>
    <row r="5292" spans="1:8">
      <c r="A5292" s="65"/>
      <c r="B5292" s="65"/>
      <c r="C5292" s="65"/>
      <c r="D5292" s="65"/>
      <c r="E5292" s="65"/>
      <c r="F5292" s="65"/>
      <c r="G5292" s="65"/>
      <c r="H5292" s="113"/>
    </row>
    <row r="5293" spans="1:8">
      <c r="A5293" s="65"/>
      <c r="B5293" s="65"/>
      <c r="C5293" s="65"/>
      <c r="D5293" s="65"/>
      <c r="E5293" s="65"/>
      <c r="F5293" s="65"/>
      <c r="G5293" s="65"/>
      <c r="H5293" s="113"/>
    </row>
    <row r="5294" spans="1:8">
      <c r="A5294" s="65"/>
      <c r="B5294" s="65"/>
      <c r="C5294" s="65"/>
      <c r="D5294" s="65"/>
      <c r="E5294" s="65"/>
      <c r="F5294" s="65"/>
      <c r="G5294" s="65"/>
      <c r="H5294" s="113"/>
    </row>
    <row r="5295" spans="1:8">
      <c r="A5295" s="65"/>
      <c r="B5295" s="65"/>
      <c r="C5295" s="65"/>
      <c r="D5295" s="65"/>
      <c r="E5295" s="65"/>
      <c r="F5295" s="65"/>
      <c r="G5295" s="65"/>
      <c r="H5295" s="113"/>
    </row>
    <row r="5296" spans="1:8">
      <c r="A5296" s="65"/>
      <c r="B5296" s="65"/>
      <c r="C5296" s="65"/>
      <c r="D5296" s="65"/>
      <c r="E5296" s="65"/>
      <c r="F5296" s="65"/>
      <c r="G5296" s="65"/>
      <c r="H5296" s="113"/>
    </row>
    <row r="5297" spans="1:8">
      <c r="A5297" s="65"/>
      <c r="B5297" s="65"/>
      <c r="C5297" s="65"/>
      <c r="D5297" s="65"/>
      <c r="E5297" s="65"/>
      <c r="F5297" s="65"/>
      <c r="G5297" s="65"/>
      <c r="H5297" s="113"/>
    </row>
    <row r="5298" spans="1:8">
      <c r="A5298" s="65"/>
      <c r="B5298" s="65"/>
      <c r="C5298" s="65"/>
      <c r="D5298" s="65"/>
      <c r="E5298" s="65"/>
      <c r="F5298" s="65"/>
      <c r="G5298" s="65"/>
      <c r="H5298" s="113"/>
    </row>
    <row r="5299" spans="1:8">
      <c r="A5299" s="65"/>
      <c r="B5299" s="65"/>
      <c r="C5299" s="65"/>
      <c r="D5299" s="65"/>
      <c r="E5299" s="65"/>
      <c r="F5299" s="65"/>
      <c r="G5299" s="65"/>
      <c r="H5299" s="113"/>
    </row>
    <row r="5300" spans="1:8">
      <c r="A5300" s="65"/>
      <c r="B5300" s="65"/>
      <c r="C5300" s="65"/>
      <c r="D5300" s="65"/>
      <c r="E5300" s="65"/>
      <c r="F5300" s="65"/>
      <c r="G5300" s="65"/>
      <c r="H5300" s="113"/>
    </row>
    <row r="5301" spans="1:8">
      <c r="A5301" s="65"/>
      <c r="B5301" s="65"/>
      <c r="C5301" s="65"/>
      <c r="D5301" s="65"/>
      <c r="E5301" s="65"/>
      <c r="F5301" s="65"/>
      <c r="G5301" s="65"/>
      <c r="H5301" s="113"/>
    </row>
    <row r="5302" spans="1:8">
      <c r="A5302" s="65"/>
      <c r="B5302" s="65"/>
      <c r="C5302" s="65"/>
      <c r="D5302" s="65"/>
      <c r="E5302" s="65"/>
      <c r="F5302" s="65"/>
      <c r="G5302" s="65"/>
      <c r="H5302" s="113"/>
    </row>
    <row r="5303" spans="1:8">
      <c r="A5303" s="65"/>
      <c r="B5303" s="65"/>
      <c r="C5303" s="65"/>
      <c r="D5303" s="65"/>
      <c r="E5303" s="65"/>
      <c r="F5303" s="65"/>
      <c r="G5303" s="65"/>
      <c r="H5303" s="113"/>
    </row>
    <row r="5304" spans="1:8">
      <c r="A5304" s="65"/>
      <c r="B5304" s="65"/>
      <c r="C5304" s="65"/>
      <c r="D5304" s="65"/>
      <c r="E5304" s="65"/>
      <c r="F5304" s="65"/>
      <c r="G5304" s="65"/>
      <c r="H5304" s="113"/>
    </row>
    <row r="5305" spans="1:8">
      <c r="A5305" s="65"/>
      <c r="B5305" s="65"/>
      <c r="C5305" s="65"/>
      <c r="D5305" s="65"/>
      <c r="E5305" s="65"/>
      <c r="F5305" s="65"/>
      <c r="G5305" s="65"/>
      <c r="H5305" s="113"/>
    </row>
    <row r="5306" spans="1:8">
      <c r="A5306" s="65"/>
      <c r="B5306" s="65"/>
      <c r="C5306" s="65"/>
      <c r="D5306" s="65"/>
      <c r="E5306" s="65"/>
      <c r="F5306" s="65"/>
      <c r="G5306" s="65"/>
      <c r="H5306" s="113"/>
    </row>
    <row r="5307" spans="1:8">
      <c r="A5307" s="65"/>
      <c r="B5307" s="65"/>
      <c r="C5307" s="65"/>
      <c r="D5307" s="65"/>
      <c r="E5307" s="65"/>
      <c r="F5307" s="65"/>
      <c r="G5307" s="65"/>
      <c r="H5307" s="113"/>
    </row>
    <row r="5308" spans="1:8">
      <c r="A5308" s="65"/>
      <c r="B5308" s="65"/>
      <c r="C5308" s="65"/>
      <c r="D5308" s="65"/>
      <c r="E5308" s="65"/>
      <c r="F5308" s="65"/>
      <c r="G5308" s="65"/>
      <c r="H5308" s="113"/>
    </row>
    <row r="5309" spans="1:8">
      <c r="A5309" s="65"/>
      <c r="B5309" s="65"/>
      <c r="C5309" s="65"/>
      <c r="D5309" s="65"/>
      <c r="E5309" s="65"/>
      <c r="F5309" s="65"/>
      <c r="G5309" s="65"/>
      <c r="H5309" s="113"/>
    </row>
    <row r="5310" spans="1:8">
      <c r="A5310" s="65"/>
      <c r="B5310" s="65"/>
      <c r="C5310" s="65"/>
      <c r="D5310" s="65"/>
      <c r="E5310" s="65"/>
      <c r="F5310" s="65"/>
      <c r="G5310" s="65"/>
      <c r="H5310" s="113"/>
    </row>
    <row r="5311" spans="1:8">
      <c r="A5311" s="65"/>
      <c r="B5311" s="65"/>
      <c r="C5311" s="65"/>
      <c r="D5311" s="65"/>
      <c r="E5311" s="65"/>
      <c r="F5311" s="65"/>
      <c r="G5311" s="65"/>
      <c r="H5311" s="113"/>
    </row>
    <row r="5312" spans="1:8">
      <c r="A5312" s="65"/>
      <c r="B5312" s="65"/>
      <c r="C5312" s="65"/>
      <c r="D5312" s="65"/>
      <c r="E5312" s="65"/>
      <c r="F5312" s="65"/>
      <c r="G5312" s="65"/>
      <c r="H5312" s="113"/>
    </row>
    <row r="5313" spans="1:8">
      <c r="A5313" s="65"/>
      <c r="B5313" s="65"/>
      <c r="C5313" s="65"/>
      <c r="D5313" s="65"/>
      <c r="E5313" s="65"/>
      <c r="F5313" s="65"/>
      <c r="G5313" s="65"/>
      <c r="H5313" s="113"/>
    </row>
    <row r="5314" spans="1:8">
      <c r="A5314" s="65"/>
      <c r="B5314" s="65"/>
      <c r="C5314" s="65"/>
      <c r="D5314" s="65"/>
      <c r="E5314" s="65"/>
      <c r="F5314" s="65"/>
      <c r="G5314" s="65"/>
      <c r="H5314" s="113"/>
    </row>
    <row r="5315" spans="1:8">
      <c r="A5315" s="65"/>
      <c r="B5315" s="65"/>
      <c r="C5315" s="65"/>
      <c r="D5315" s="65"/>
      <c r="E5315" s="65"/>
      <c r="F5315" s="65"/>
      <c r="G5315" s="65"/>
      <c r="H5315" s="113"/>
    </row>
    <row r="5316" spans="1:8">
      <c r="A5316" s="65"/>
      <c r="B5316" s="65"/>
      <c r="C5316" s="65"/>
      <c r="D5316" s="65"/>
      <c r="E5316" s="65"/>
      <c r="F5316" s="65"/>
      <c r="G5316" s="65"/>
      <c r="H5316" s="113"/>
    </row>
    <row r="5317" spans="1:8">
      <c r="A5317" s="65"/>
      <c r="B5317" s="65"/>
      <c r="C5317" s="65"/>
      <c r="D5317" s="65"/>
      <c r="E5317" s="65"/>
      <c r="F5317" s="65"/>
      <c r="G5317" s="65"/>
      <c r="H5317" s="113"/>
    </row>
    <row r="5318" spans="1:8">
      <c r="A5318" s="65"/>
      <c r="B5318" s="65"/>
      <c r="C5318" s="65"/>
      <c r="D5318" s="65"/>
      <c r="E5318" s="65"/>
      <c r="F5318" s="65"/>
      <c r="G5318" s="65"/>
      <c r="H5318" s="113"/>
    </row>
    <row r="5319" spans="1:8">
      <c r="A5319" s="65"/>
      <c r="B5319" s="65"/>
      <c r="C5319" s="65"/>
      <c r="D5319" s="65"/>
      <c r="E5319" s="65"/>
      <c r="F5319" s="65"/>
      <c r="G5319" s="65"/>
      <c r="H5319" s="113"/>
    </row>
    <row r="5320" spans="1:8">
      <c r="A5320" s="65"/>
      <c r="B5320" s="65"/>
      <c r="C5320" s="65"/>
      <c r="D5320" s="65"/>
      <c r="E5320" s="65"/>
      <c r="F5320" s="65"/>
      <c r="G5320" s="65"/>
      <c r="H5320" s="113"/>
    </row>
    <row r="5321" spans="1:8">
      <c r="A5321" s="65"/>
      <c r="B5321" s="65"/>
      <c r="C5321" s="65"/>
      <c r="D5321" s="65"/>
      <c r="E5321" s="65"/>
      <c r="F5321" s="65"/>
      <c r="G5321" s="65"/>
      <c r="H5321" s="113"/>
    </row>
    <row r="5322" spans="1:8">
      <c r="A5322" s="65"/>
      <c r="B5322" s="65"/>
      <c r="C5322" s="65"/>
      <c r="D5322" s="65"/>
      <c r="E5322" s="65"/>
      <c r="F5322" s="65"/>
      <c r="G5322" s="65"/>
      <c r="H5322" s="113"/>
    </row>
    <row r="5323" spans="1:8">
      <c r="A5323" s="65"/>
      <c r="B5323" s="65"/>
      <c r="C5323" s="65"/>
      <c r="D5323" s="65"/>
      <c r="E5323" s="65"/>
      <c r="F5323" s="65"/>
      <c r="G5323" s="65"/>
      <c r="H5323" s="113"/>
    </row>
    <row r="5324" spans="1:8">
      <c r="A5324" s="65"/>
      <c r="B5324" s="65"/>
      <c r="C5324" s="65"/>
      <c r="D5324" s="65"/>
      <c r="E5324" s="65"/>
      <c r="F5324" s="65"/>
      <c r="G5324" s="65"/>
      <c r="H5324" s="113"/>
    </row>
    <row r="5325" spans="1:8">
      <c r="A5325" s="65"/>
      <c r="B5325" s="65"/>
      <c r="C5325" s="65"/>
      <c r="D5325" s="65"/>
      <c r="E5325" s="65"/>
      <c r="F5325" s="65"/>
      <c r="G5325" s="65"/>
      <c r="H5325" s="113"/>
    </row>
    <row r="5326" spans="1:8">
      <c r="A5326" s="65"/>
      <c r="B5326" s="65"/>
      <c r="C5326" s="65"/>
      <c r="D5326" s="65"/>
      <c r="E5326" s="65"/>
      <c r="F5326" s="65"/>
      <c r="G5326" s="65"/>
      <c r="H5326" s="113"/>
    </row>
    <row r="5327" spans="1:8">
      <c r="A5327" s="65"/>
      <c r="B5327" s="65"/>
      <c r="C5327" s="65"/>
      <c r="D5327" s="65"/>
      <c r="E5327" s="65"/>
      <c r="F5327" s="65"/>
      <c r="G5327" s="65"/>
      <c r="H5327" s="113"/>
    </row>
    <row r="5328" spans="1:8">
      <c r="A5328" s="65"/>
      <c r="B5328" s="65"/>
      <c r="C5328" s="65"/>
      <c r="D5328" s="65"/>
      <c r="E5328" s="65"/>
      <c r="F5328" s="65"/>
      <c r="G5328" s="65"/>
      <c r="H5328" s="113"/>
    </row>
    <row r="5329" spans="1:8">
      <c r="A5329" s="65"/>
      <c r="B5329" s="65"/>
      <c r="C5329" s="65"/>
      <c r="D5329" s="65"/>
      <c r="E5329" s="65"/>
      <c r="F5329" s="65"/>
      <c r="G5329" s="65"/>
      <c r="H5329" s="113"/>
    </row>
    <row r="5330" spans="1:8">
      <c r="A5330" s="65"/>
      <c r="B5330" s="65"/>
      <c r="C5330" s="65"/>
      <c r="D5330" s="65"/>
      <c r="E5330" s="65"/>
      <c r="F5330" s="65"/>
      <c r="G5330" s="65"/>
      <c r="H5330" s="113"/>
    </row>
    <row r="5331" spans="1:8">
      <c r="A5331" s="65"/>
      <c r="B5331" s="65"/>
      <c r="C5331" s="65"/>
      <c r="D5331" s="65"/>
      <c r="E5331" s="65"/>
      <c r="F5331" s="65"/>
      <c r="G5331" s="65"/>
      <c r="H5331" s="113"/>
    </row>
    <row r="5332" spans="1:8">
      <c r="A5332" s="65"/>
      <c r="B5332" s="65"/>
      <c r="C5332" s="65"/>
      <c r="D5332" s="65"/>
      <c r="E5332" s="65"/>
      <c r="F5332" s="65"/>
      <c r="G5332" s="65"/>
      <c r="H5332" s="113"/>
    </row>
    <row r="5333" spans="1:8">
      <c r="A5333" s="65"/>
      <c r="B5333" s="65"/>
      <c r="C5333" s="65"/>
      <c r="D5333" s="65"/>
      <c r="E5333" s="65"/>
      <c r="F5333" s="65"/>
      <c r="G5333" s="65"/>
      <c r="H5333" s="113"/>
    </row>
    <row r="5334" spans="1:8">
      <c r="A5334" s="65"/>
      <c r="B5334" s="65"/>
      <c r="C5334" s="65"/>
      <c r="D5334" s="65"/>
      <c r="E5334" s="65"/>
      <c r="F5334" s="65"/>
      <c r="G5334" s="65"/>
      <c r="H5334" s="113"/>
    </row>
    <row r="5335" spans="1:8">
      <c r="A5335" s="65"/>
      <c r="B5335" s="65"/>
      <c r="C5335" s="65"/>
      <c r="D5335" s="65"/>
      <c r="E5335" s="65"/>
      <c r="F5335" s="65"/>
      <c r="G5335" s="65"/>
      <c r="H5335" s="113"/>
    </row>
    <row r="5336" spans="1:8">
      <c r="A5336" s="65"/>
      <c r="B5336" s="65"/>
      <c r="C5336" s="65"/>
      <c r="D5336" s="65"/>
      <c r="E5336" s="65"/>
      <c r="F5336" s="65"/>
      <c r="G5336" s="65"/>
      <c r="H5336" s="113"/>
    </row>
    <row r="5337" spans="1:8">
      <c r="A5337" s="65"/>
      <c r="B5337" s="65"/>
      <c r="C5337" s="65"/>
      <c r="D5337" s="65"/>
      <c r="E5337" s="65"/>
      <c r="F5337" s="65"/>
      <c r="G5337" s="65"/>
      <c r="H5337" s="113"/>
    </row>
    <row r="5338" spans="1:8">
      <c r="A5338" s="65"/>
      <c r="B5338" s="65"/>
      <c r="C5338" s="65"/>
      <c r="D5338" s="65"/>
      <c r="E5338" s="65"/>
      <c r="F5338" s="65"/>
      <c r="G5338" s="65"/>
      <c r="H5338" s="113"/>
    </row>
    <row r="5339" spans="1:8">
      <c r="A5339" s="65"/>
      <c r="B5339" s="65"/>
      <c r="C5339" s="65"/>
      <c r="D5339" s="65"/>
      <c r="E5339" s="65"/>
      <c r="F5339" s="65"/>
      <c r="G5339" s="65"/>
      <c r="H5339" s="113"/>
    </row>
    <row r="5340" spans="1:8">
      <c r="A5340" s="65"/>
      <c r="B5340" s="65"/>
      <c r="C5340" s="65"/>
      <c r="D5340" s="65"/>
      <c r="E5340" s="65"/>
      <c r="F5340" s="65"/>
      <c r="G5340" s="65"/>
      <c r="H5340" s="113"/>
    </row>
    <row r="5341" spans="1:8">
      <c r="A5341" s="65"/>
      <c r="B5341" s="65"/>
      <c r="C5341" s="65"/>
      <c r="D5341" s="65"/>
      <c r="E5341" s="65"/>
      <c r="F5341" s="65"/>
      <c r="G5341" s="65"/>
      <c r="H5341" s="113"/>
    </row>
    <row r="5342" spans="1:8">
      <c r="A5342" s="65"/>
      <c r="B5342" s="65"/>
      <c r="C5342" s="65"/>
      <c r="D5342" s="65"/>
      <c r="E5342" s="65"/>
      <c r="F5342" s="65"/>
      <c r="G5342" s="65"/>
      <c r="H5342" s="113"/>
    </row>
    <row r="5343" spans="1:8">
      <c r="A5343" s="65"/>
      <c r="B5343" s="65"/>
      <c r="C5343" s="65"/>
      <c r="D5343" s="65"/>
      <c r="E5343" s="65"/>
      <c r="F5343" s="65"/>
      <c r="G5343" s="65"/>
      <c r="H5343" s="113"/>
    </row>
    <row r="5344" spans="1:8">
      <c r="A5344" s="65"/>
      <c r="B5344" s="65"/>
      <c r="C5344" s="65"/>
      <c r="D5344" s="65"/>
      <c r="E5344" s="65"/>
      <c r="F5344" s="65"/>
      <c r="G5344" s="65"/>
      <c r="H5344" s="113"/>
    </row>
    <row r="5345" spans="1:8">
      <c r="A5345" s="65"/>
      <c r="B5345" s="65"/>
      <c r="C5345" s="65"/>
      <c r="D5345" s="65"/>
      <c r="E5345" s="65"/>
      <c r="F5345" s="65"/>
      <c r="G5345" s="65"/>
      <c r="H5345" s="113"/>
    </row>
    <row r="5346" spans="1:8">
      <c r="A5346" s="65"/>
      <c r="B5346" s="65"/>
      <c r="C5346" s="65"/>
      <c r="D5346" s="65"/>
      <c r="E5346" s="65"/>
      <c r="F5346" s="65"/>
      <c r="G5346" s="65"/>
      <c r="H5346" s="113"/>
    </row>
    <row r="5347" spans="1:8">
      <c r="A5347" s="65"/>
      <c r="B5347" s="65"/>
      <c r="C5347" s="65"/>
      <c r="D5347" s="65"/>
      <c r="E5347" s="65"/>
      <c r="F5347" s="65"/>
      <c r="G5347" s="65"/>
      <c r="H5347" s="113"/>
    </row>
    <row r="5348" spans="1:8">
      <c r="A5348" s="65"/>
      <c r="B5348" s="65"/>
      <c r="C5348" s="65"/>
      <c r="D5348" s="65"/>
      <c r="E5348" s="65"/>
      <c r="F5348" s="65"/>
      <c r="G5348" s="65"/>
      <c r="H5348" s="113"/>
    </row>
    <row r="5349" spans="1:8">
      <c r="A5349" s="65"/>
      <c r="B5349" s="65"/>
      <c r="C5349" s="65"/>
      <c r="D5349" s="65"/>
      <c r="E5349" s="65"/>
      <c r="F5349" s="65"/>
      <c r="G5349" s="65"/>
      <c r="H5349" s="113"/>
    </row>
    <row r="5350" spans="1:8">
      <c r="A5350" s="65"/>
      <c r="B5350" s="65"/>
      <c r="C5350" s="65"/>
      <c r="D5350" s="65"/>
      <c r="E5350" s="65"/>
      <c r="F5350" s="65"/>
      <c r="G5350" s="65"/>
      <c r="H5350" s="113"/>
    </row>
    <row r="5351" spans="1:8">
      <c r="A5351" s="65"/>
      <c r="B5351" s="65"/>
      <c r="C5351" s="65"/>
      <c r="D5351" s="65"/>
      <c r="E5351" s="65"/>
      <c r="F5351" s="65"/>
      <c r="G5351" s="65"/>
      <c r="H5351" s="113"/>
    </row>
    <row r="5352" spans="1:8">
      <c r="A5352" s="65"/>
      <c r="B5352" s="65"/>
      <c r="C5352" s="65"/>
      <c r="D5352" s="65"/>
      <c r="E5352" s="65"/>
      <c r="F5352" s="65"/>
      <c r="G5352" s="65"/>
      <c r="H5352" s="113"/>
    </row>
    <row r="5353" spans="1:8">
      <c r="A5353" s="65"/>
      <c r="B5353" s="65"/>
      <c r="C5353" s="65"/>
      <c r="D5353" s="65"/>
      <c r="E5353" s="65"/>
      <c r="F5353" s="65"/>
      <c r="G5353" s="65"/>
      <c r="H5353" s="113"/>
    </row>
    <row r="5354" spans="1:8">
      <c r="A5354" s="65"/>
      <c r="B5354" s="65"/>
      <c r="C5354" s="65"/>
      <c r="D5354" s="65"/>
      <c r="E5354" s="65"/>
      <c r="F5354" s="65"/>
      <c r="G5354" s="65"/>
      <c r="H5354" s="113"/>
    </row>
    <row r="5355" spans="1:8">
      <c r="A5355" s="65"/>
      <c r="B5355" s="65"/>
      <c r="C5355" s="65"/>
      <c r="D5355" s="65"/>
      <c r="E5355" s="65"/>
      <c r="F5355" s="65"/>
      <c r="G5355" s="65"/>
      <c r="H5355" s="113"/>
    </row>
    <row r="5356" spans="1:8">
      <c r="A5356" s="65"/>
      <c r="B5356" s="65"/>
      <c r="C5356" s="65"/>
      <c r="D5356" s="65"/>
      <c r="E5356" s="65"/>
      <c r="F5356" s="65"/>
      <c r="G5356" s="65"/>
      <c r="H5356" s="113"/>
    </row>
    <row r="5357" spans="1:8">
      <c r="A5357" s="65"/>
      <c r="B5357" s="65"/>
      <c r="C5357" s="65"/>
      <c r="D5357" s="65"/>
      <c r="E5357" s="65"/>
      <c r="F5357" s="65"/>
      <c r="G5357" s="65"/>
      <c r="H5357" s="113"/>
    </row>
    <row r="5358" spans="1:8">
      <c r="A5358" s="65"/>
      <c r="B5358" s="65"/>
      <c r="C5358" s="65"/>
      <c r="D5358" s="65"/>
      <c r="E5358" s="65"/>
      <c r="F5358" s="65"/>
      <c r="G5358" s="65"/>
      <c r="H5358" s="113"/>
    </row>
    <row r="5359" spans="1:8">
      <c r="A5359" s="65"/>
      <c r="B5359" s="65"/>
      <c r="C5359" s="65"/>
      <c r="D5359" s="65"/>
      <c r="E5359" s="65"/>
      <c r="F5359" s="65"/>
      <c r="G5359" s="65"/>
      <c r="H5359" s="113"/>
    </row>
    <row r="5360" spans="1:8">
      <c r="A5360" s="65"/>
      <c r="B5360" s="65"/>
      <c r="C5360" s="65"/>
      <c r="D5360" s="65"/>
      <c r="E5360" s="65"/>
      <c r="F5360" s="65"/>
      <c r="G5360" s="65"/>
      <c r="H5360" s="113"/>
    </row>
    <row r="5361" spans="1:8">
      <c r="A5361" s="65"/>
      <c r="B5361" s="65"/>
      <c r="C5361" s="65"/>
      <c r="D5361" s="65"/>
      <c r="E5361" s="65"/>
      <c r="F5361" s="65"/>
      <c r="G5361" s="65"/>
      <c r="H5361" s="113"/>
    </row>
    <row r="5362" spans="1:8">
      <c r="A5362" s="65"/>
      <c r="B5362" s="65"/>
      <c r="C5362" s="65"/>
      <c r="D5362" s="65"/>
      <c r="E5362" s="65"/>
      <c r="F5362" s="65"/>
      <c r="G5362" s="65"/>
      <c r="H5362" s="113"/>
    </row>
    <row r="5363" spans="1:8">
      <c r="A5363" s="65"/>
      <c r="B5363" s="65"/>
      <c r="C5363" s="65"/>
      <c r="D5363" s="65"/>
      <c r="E5363" s="65"/>
      <c r="F5363" s="65"/>
      <c r="G5363" s="65"/>
      <c r="H5363" s="113"/>
    </row>
    <row r="5364" spans="1:8">
      <c r="A5364" s="65"/>
      <c r="B5364" s="65"/>
      <c r="C5364" s="65"/>
      <c r="D5364" s="65"/>
      <c r="E5364" s="65"/>
      <c r="F5364" s="65"/>
      <c r="G5364" s="65"/>
      <c r="H5364" s="113"/>
    </row>
    <row r="5365" spans="1:8">
      <c r="A5365" s="65"/>
      <c r="B5365" s="65"/>
      <c r="C5365" s="65"/>
      <c r="D5365" s="65"/>
      <c r="E5365" s="65"/>
      <c r="F5365" s="65"/>
      <c r="G5365" s="65"/>
      <c r="H5365" s="113"/>
    </row>
    <row r="5366" spans="1:8">
      <c r="A5366" s="65"/>
      <c r="B5366" s="65"/>
      <c r="C5366" s="65"/>
      <c r="D5366" s="65"/>
      <c r="E5366" s="65"/>
      <c r="F5366" s="65"/>
      <c r="G5366" s="65"/>
      <c r="H5366" s="113"/>
    </row>
    <row r="5367" spans="1:8">
      <c r="A5367" s="65"/>
      <c r="B5367" s="65"/>
      <c r="C5367" s="65"/>
      <c r="D5367" s="65"/>
      <c r="E5367" s="65"/>
      <c r="F5367" s="65"/>
      <c r="G5367" s="65"/>
      <c r="H5367" s="113"/>
    </row>
    <row r="5368" spans="1:8">
      <c r="A5368" s="65"/>
      <c r="B5368" s="65"/>
      <c r="C5368" s="65"/>
      <c r="D5368" s="65"/>
      <c r="E5368" s="65"/>
      <c r="F5368" s="65"/>
      <c r="G5368" s="65"/>
      <c r="H5368" s="113"/>
    </row>
    <row r="5369" spans="1:8">
      <c r="A5369" s="65"/>
      <c r="B5369" s="65"/>
      <c r="C5369" s="65"/>
      <c r="D5369" s="65"/>
      <c r="E5369" s="65"/>
      <c r="F5369" s="65"/>
      <c r="G5369" s="65"/>
      <c r="H5369" s="113"/>
    </row>
    <row r="5370" spans="1:8">
      <c r="A5370" s="65"/>
      <c r="B5370" s="65"/>
      <c r="C5370" s="65"/>
      <c r="D5370" s="65"/>
      <c r="E5370" s="65"/>
      <c r="F5370" s="65"/>
      <c r="G5370" s="65"/>
      <c r="H5370" s="113"/>
    </row>
    <row r="5371" spans="1:8">
      <c r="A5371" s="65"/>
      <c r="B5371" s="65"/>
      <c r="C5371" s="65"/>
      <c r="D5371" s="65"/>
      <c r="E5371" s="65"/>
      <c r="F5371" s="65"/>
      <c r="G5371" s="65"/>
      <c r="H5371" s="113"/>
    </row>
    <row r="5372" spans="1:8">
      <c r="A5372" s="65"/>
      <c r="B5372" s="65"/>
      <c r="C5372" s="65"/>
      <c r="D5372" s="65"/>
      <c r="E5372" s="65"/>
      <c r="F5372" s="65"/>
      <c r="G5372" s="65"/>
      <c r="H5372" s="113"/>
    </row>
    <row r="5373" spans="1:8">
      <c r="A5373" s="65"/>
      <c r="B5373" s="65"/>
      <c r="C5373" s="65"/>
      <c r="D5373" s="65"/>
      <c r="E5373" s="65"/>
      <c r="F5373" s="65"/>
      <c r="G5373" s="65"/>
      <c r="H5373" s="113"/>
    </row>
    <row r="5374" spans="1:8">
      <c r="A5374" s="65"/>
      <c r="B5374" s="65"/>
      <c r="C5374" s="65"/>
      <c r="D5374" s="65"/>
      <c r="E5374" s="65"/>
      <c r="F5374" s="65"/>
      <c r="G5374" s="65"/>
      <c r="H5374" s="113"/>
    </row>
    <row r="5375" spans="1:8">
      <c r="A5375" s="65"/>
      <c r="B5375" s="65"/>
      <c r="C5375" s="65"/>
      <c r="D5375" s="65"/>
      <c r="E5375" s="65"/>
      <c r="F5375" s="65"/>
      <c r="G5375" s="65"/>
      <c r="H5375" s="113"/>
    </row>
    <row r="5376" spans="1:8">
      <c r="A5376" s="65"/>
      <c r="B5376" s="65"/>
      <c r="C5376" s="65"/>
      <c r="D5376" s="65"/>
      <c r="E5376" s="65"/>
      <c r="F5376" s="65"/>
      <c r="G5376" s="65"/>
      <c r="H5376" s="113"/>
    </row>
    <row r="5377" spans="1:8">
      <c r="A5377" s="65"/>
      <c r="B5377" s="65"/>
      <c r="C5377" s="65"/>
      <c r="D5377" s="65"/>
      <c r="E5377" s="65"/>
      <c r="F5377" s="65"/>
      <c r="G5377" s="65"/>
      <c r="H5377" s="113"/>
    </row>
    <row r="5378" spans="1:8">
      <c r="A5378" s="65"/>
      <c r="B5378" s="65"/>
      <c r="C5378" s="65"/>
      <c r="D5378" s="65"/>
      <c r="E5378" s="65"/>
      <c r="F5378" s="65"/>
      <c r="G5378" s="65"/>
      <c r="H5378" s="113"/>
    </row>
    <row r="5379" spans="1:8">
      <c r="A5379" s="65"/>
      <c r="B5379" s="65"/>
      <c r="C5379" s="65"/>
      <c r="D5379" s="65"/>
      <c r="E5379" s="65"/>
      <c r="F5379" s="65"/>
      <c r="G5379" s="65"/>
      <c r="H5379" s="113"/>
    </row>
    <row r="5380" spans="1:8">
      <c r="A5380" s="65"/>
      <c r="B5380" s="65"/>
      <c r="C5380" s="65"/>
      <c r="D5380" s="65"/>
      <c r="E5380" s="65"/>
      <c r="F5380" s="65"/>
      <c r="G5380" s="65"/>
      <c r="H5380" s="113"/>
    </row>
    <row r="5381" spans="1:8">
      <c r="A5381" s="65"/>
      <c r="B5381" s="65"/>
      <c r="C5381" s="65"/>
      <c r="D5381" s="65"/>
      <c r="E5381" s="65"/>
      <c r="F5381" s="65"/>
      <c r="G5381" s="65"/>
      <c r="H5381" s="113"/>
    </row>
    <row r="5382" spans="1:8">
      <c r="A5382" s="65"/>
      <c r="B5382" s="65"/>
      <c r="C5382" s="65"/>
      <c r="D5382" s="65"/>
      <c r="E5382" s="65"/>
      <c r="F5382" s="65"/>
      <c r="G5382" s="65"/>
      <c r="H5382" s="113"/>
    </row>
    <row r="5383" spans="1:8">
      <c r="A5383" s="65"/>
      <c r="B5383" s="65"/>
      <c r="C5383" s="65"/>
      <c r="D5383" s="65"/>
      <c r="E5383" s="65"/>
      <c r="F5383" s="65"/>
      <c r="G5383" s="65"/>
      <c r="H5383" s="113"/>
    </row>
    <row r="5384" spans="1:8">
      <c r="A5384" s="65"/>
      <c r="B5384" s="65"/>
      <c r="C5384" s="65"/>
      <c r="D5384" s="65"/>
      <c r="E5384" s="65"/>
      <c r="F5384" s="65"/>
      <c r="G5384" s="65"/>
      <c r="H5384" s="113"/>
    </row>
    <row r="5385" spans="1:8">
      <c r="A5385" s="65"/>
      <c r="B5385" s="65"/>
      <c r="C5385" s="65"/>
      <c r="D5385" s="65"/>
      <c r="E5385" s="65"/>
      <c r="F5385" s="65"/>
      <c r="G5385" s="65"/>
      <c r="H5385" s="113"/>
    </row>
    <row r="5386" spans="1:8">
      <c r="A5386" s="65"/>
      <c r="B5386" s="65"/>
      <c r="C5386" s="65"/>
      <c r="D5386" s="65"/>
      <c r="E5386" s="65"/>
      <c r="F5386" s="65"/>
      <c r="G5386" s="65"/>
      <c r="H5386" s="113"/>
    </row>
    <row r="5387" spans="1:8">
      <c r="A5387" s="65"/>
      <c r="B5387" s="65"/>
      <c r="C5387" s="65"/>
      <c r="D5387" s="65"/>
      <c r="E5387" s="65"/>
      <c r="F5387" s="65"/>
      <c r="G5387" s="65"/>
      <c r="H5387" s="113"/>
    </row>
    <row r="5388" spans="1:8">
      <c r="A5388" s="65"/>
      <c r="B5388" s="65"/>
      <c r="C5388" s="65"/>
      <c r="D5388" s="65"/>
      <c r="E5388" s="65"/>
      <c r="F5388" s="65"/>
      <c r="G5388" s="65"/>
      <c r="H5388" s="113"/>
    </row>
    <row r="5389" spans="1:8">
      <c r="A5389" s="65"/>
      <c r="B5389" s="65"/>
      <c r="C5389" s="65"/>
      <c r="D5389" s="65"/>
      <c r="E5389" s="65"/>
      <c r="F5389" s="65"/>
      <c r="G5389" s="65"/>
      <c r="H5389" s="113"/>
    </row>
    <row r="5390" spans="1:8">
      <c r="A5390" s="65"/>
      <c r="B5390" s="65"/>
      <c r="C5390" s="65"/>
      <c r="D5390" s="65"/>
      <c r="E5390" s="65"/>
      <c r="F5390" s="65"/>
      <c r="G5390" s="65"/>
      <c r="H5390" s="113"/>
    </row>
    <row r="5391" spans="1:8">
      <c r="A5391" s="65"/>
      <c r="B5391" s="65"/>
      <c r="C5391" s="65"/>
      <c r="D5391" s="65"/>
      <c r="E5391" s="65"/>
      <c r="F5391" s="65"/>
      <c r="G5391" s="65"/>
      <c r="H5391" s="113"/>
    </row>
    <row r="5392" spans="1:8">
      <c r="A5392" s="65"/>
      <c r="B5392" s="65"/>
      <c r="C5392" s="65"/>
      <c r="D5392" s="65"/>
      <c r="E5392" s="65"/>
      <c r="F5392" s="65"/>
      <c r="G5392" s="65"/>
      <c r="H5392" s="113"/>
    </row>
    <row r="5393" spans="1:8">
      <c r="A5393" s="65"/>
      <c r="B5393" s="65"/>
      <c r="C5393" s="65"/>
      <c r="D5393" s="65"/>
      <c r="E5393" s="65"/>
      <c r="F5393" s="65"/>
      <c r="G5393" s="65"/>
      <c r="H5393" s="113"/>
    </row>
    <row r="5394" spans="1:8">
      <c r="A5394" s="65"/>
      <c r="B5394" s="65"/>
      <c r="C5394" s="65"/>
      <c r="D5394" s="65"/>
      <c r="E5394" s="65"/>
      <c r="F5394" s="65"/>
      <c r="G5394" s="65"/>
      <c r="H5394" s="113"/>
    </row>
    <row r="5395" spans="1:8">
      <c r="A5395" s="65"/>
      <c r="B5395" s="65"/>
      <c r="C5395" s="65"/>
      <c r="D5395" s="65"/>
      <c r="E5395" s="65"/>
      <c r="F5395" s="65"/>
      <c r="G5395" s="65"/>
      <c r="H5395" s="113"/>
    </row>
    <row r="5396" spans="1:8">
      <c r="A5396" s="65"/>
      <c r="B5396" s="65"/>
      <c r="C5396" s="65"/>
      <c r="D5396" s="65"/>
      <c r="E5396" s="65"/>
      <c r="F5396" s="65"/>
      <c r="G5396" s="65"/>
      <c r="H5396" s="113"/>
    </row>
    <row r="5397" spans="1:8">
      <c r="A5397" s="65"/>
      <c r="B5397" s="65"/>
      <c r="C5397" s="65"/>
      <c r="D5397" s="65"/>
      <c r="E5397" s="65"/>
      <c r="F5397" s="65"/>
      <c r="G5397" s="65"/>
      <c r="H5397" s="113"/>
    </row>
    <row r="5398" spans="1:8">
      <c r="A5398" s="65"/>
      <c r="B5398" s="65"/>
      <c r="C5398" s="65"/>
      <c r="D5398" s="65"/>
      <c r="E5398" s="65"/>
      <c r="F5398" s="65"/>
      <c r="G5398" s="65"/>
      <c r="H5398" s="113"/>
    </row>
    <row r="5399" spans="1:8">
      <c r="A5399" s="65"/>
      <c r="B5399" s="65"/>
      <c r="C5399" s="65"/>
      <c r="D5399" s="65"/>
      <c r="E5399" s="65"/>
      <c r="F5399" s="65"/>
      <c r="G5399" s="65"/>
      <c r="H5399" s="113"/>
    </row>
    <row r="5400" spans="1:8">
      <c r="A5400" s="65"/>
      <c r="B5400" s="65"/>
      <c r="C5400" s="65"/>
      <c r="D5400" s="65"/>
      <c r="E5400" s="65"/>
      <c r="F5400" s="65"/>
      <c r="G5400" s="65"/>
      <c r="H5400" s="113"/>
    </row>
    <row r="5401" spans="1:8">
      <c r="A5401" s="65"/>
      <c r="B5401" s="65"/>
      <c r="C5401" s="65"/>
      <c r="D5401" s="65"/>
      <c r="E5401" s="65"/>
      <c r="F5401" s="65"/>
      <c r="G5401" s="65"/>
      <c r="H5401" s="113"/>
    </row>
    <row r="5402" spans="1:8">
      <c r="A5402" s="65"/>
      <c r="B5402" s="65"/>
      <c r="C5402" s="65"/>
      <c r="D5402" s="65"/>
      <c r="E5402" s="65"/>
      <c r="F5402" s="65"/>
      <c r="G5402" s="65"/>
      <c r="H5402" s="113"/>
    </row>
    <row r="5403" spans="1:8">
      <c r="A5403" s="65"/>
      <c r="B5403" s="65"/>
      <c r="C5403" s="65"/>
      <c r="D5403" s="65"/>
      <c r="E5403" s="65"/>
      <c r="F5403" s="65"/>
      <c r="G5403" s="65"/>
      <c r="H5403" s="113"/>
    </row>
    <row r="5404" spans="1:8">
      <c r="A5404" s="65"/>
      <c r="B5404" s="65"/>
      <c r="C5404" s="65"/>
      <c r="D5404" s="65"/>
      <c r="E5404" s="65"/>
      <c r="F5404" s="65"/>
      <c r="G5404" s="65"/>
      <c r="H5404" s="113"/>
    </row>
    <row r="5405" spans="1:8">
      <c r="A5405" s="65"/>
      <c r="B5405" s="65"/>
      <c r="C5405" s="65"/>
      <c r="D5405" s="65"/>
      <c r="E5405" s="65"/>
      <c r="F5405" s="65"/>
      <c r="G5405" s="65"/>
      <c r="H5405" s="113"/>
    </row>
    <row r="5406" spans="1:8">
      <c r="A5406" s="65"/>
      <c r="B5406" s="65"/>
      <c r="C5406" s="65"/>
      <c r="D5406" s="65"/>
      <c r="E5406" s="65"/>
      <c r="F5406" s="65"/>
      <c r="G5406" s="65"/>
      <c r="H5406" s="113"/>
    </row>
    <row r="5407" spans="1:8">
      <c r="A5407" s="65"/>
      <c r="B5407" s="65"/>
      <c r="C5407" s="65"/>
      <c r="D5407" s="65"/>
      <c r="E5407" s="65"/>
      <c r="F5407" s="65"/>
      <c r="G5407" s="65"/>
      <c r="H5407" s="113"/>
    </row>
    <row r="5408" spans="1:8">
      <c r="A5408" s="65"/>
      <c r="B5408" s="65"/>
      <c r="C5408" s="65"/>
      <c r="D5408" s="65"/>
      <c r="E5408" s="65"/>
      <c r="F5408" s="65"/>
      <c r="G5408" s="65"/>
      <c r="H5408" s="113"/>
    </row>
    <row r="5409" spans="1:8">
      <c r="A5409" s="65"/>
      <c r="B5409" s="65"/>
      <c r="C5409" s="65"/>
      <c r="D5409" s="65"/>
      <c r="E5409" s="65"/>
      <c r="F5409" s="65"/>
      <c r="G5409" s="65"/>
      <c r="H5409" s="113"/>
    </row>
    <row r="5410" spans="1:8">
      <c r="A5410" s="65"/>
      <c r="B5410" s="65"/>
      <c r="C5410" s="65"/>
      <c r="D5410" s="65"/>
      <c r="E5410" s="65"/>
      <c r="F5410" s="65"/>
      <c r="G5410" s="65"/>
      <c r="H5410" s="113"/>
    </row>
    <row r="5411" spans="1:8">
      <c r="A5411" s="65"/>
      <c r="B5411" s="65"/>
      <c r="C5411" s="65"/>
      <c r="D5411" s="65"/>
      <c r="E5411" s="65"/>
      <c r="F5411" s="65"/>
      <c r="G5411" s="65"/>
      <c r="H5411" s="113"/>
    </row>
    <row r="5412" spans="1:8">
      <c r="A5412" s="65"/>
      <c r="B5412" s="65"/>
      <c r="C5412" s="65"/>
      <c r="D5412" s="65"/>
      <c r="E5412" s="65"/>
      <c r="F5412" s="65"/>
      <c r="G5412" s="65"/>
      <c r="H5412" s="113"/>
    </row>
    <row r="5413" spans="1:8">
      <c r="A5413" s="65"/>
      <c r="B5413" s="65"/>
      <c r="C5413" s="65"/>
      <c r="D5413" s="65"/>
      <c r="E5413" s="65"/>
      <c r="F5413" s="65"/>
      <c r="G5413" s="65"/>
      <c r="H5413" s="113"/>
    </row>
    <row r="5414" spans="1:8">
      <c r="A5414" s="65"/>
      <c r="B5414" s="65"/>
      <c r="C5414" s="65"/>
      <c r="D5414" s="65"/>
      <c r="E5414" s="65"/>
      <c r="F5414" s="65"/>
      <c r="G5414" s="65"/>
      <c r="H5414" s="113"/>
    </row>
    <row r="5415" spans="1:8">
      <c r="A5415" s="65"/>
      <c r="B5415" s="65"/>
      <c r="C5415" s="65"/>
      <c r="D5415" s="65"/>
      <c r="E5415" s="65"/>
      <c r="F5415" s="65"/>
      <c r="G5415" s="65"/>
      <c r="H5415" s="113"/>
    </row>
    <row r="5416" spans="1:8">
      <c r="A5416" s="65"/>
      <c r="B5416" s="65"/>
      <c r="C5416" s="65"/>
      <c r="D5416" s="65"/>
      <c r="E5416" s="65"/>
      <c r="F5416" s="65"/>
      <c r="G5416" s="65"/>
      <c r="H5416" s="113"/>
    </row>
    <row r="5417" spans="1:8">
      <c r="A5417" s="65"/>
      <c r="B5417" s="65"/>
      <c r="C5417" s="65"/>
      <c r="D5417" s="65"/>
      <c r="E5417" s="65"/>
      <c r="F5417" s="65"/>
      <c r="G5417" s="65"/>
      <c r="H5417" s="113"/>
    </row>
    <row r="5418" spans="1:8">
      <c r="A5418" s="65"/>
      <c r="B5418" s="65"/>
      <c r="C5418" s="65"/>
      <c r="D5418" s="65"/>
      <c r="E5418" s="65"/>
      <c r="F5418" s="65"/>
      <c r="G5418" s="65"/>
      <c r="H5418" s="113"/>
    </row>
    <row r="5419" spans="1:8">
      <c r="A5419" s="65"/>
      <c r="B5419" s="65"/>
      <c r="C5419" s="65"/>
      <c r="D5419" s="65"/>
      <c r="E5419" s="65"/>
      <c r="F5419" s="65"/>
      <c r="G5419" s="65"/>
      <c r="H5419" s="113"/>
    </row>
    <row r="5420" spans="1:8">
      <c r="A5420" s="65"/>
      <c r="B5420" s="65"/>
      <c r="C5420" s="65"/>
      <c r="D5420" s="65"/>
      <c r="E5420" s="65"/>
      <c r="F5420" s="65"/>
      <c r="G5420" s="65"/>
      <c r="H5420" s="113"/>
    </row>
    <row r="5421" spans="1:8">
      <c r="A5421" s="65"/>
      <c r="B5421" s="65"/>
      <c r="C5421" s="65"/>
      <c r="D5421" s="65"/>
      <c r="E5421" s="65"/>
      <c r="F5421" s="65"/>
      <c r="G5421" s="65"/>
      <c r="H5421" s="113"/>
    </row>
    <row r="5422" spans="1:8">
      <c r="A5422" s="65"/>
      <c r="B5422" s="65"/>
      <c r="C5422" s="65"/>
      <c r="D5422" s="65"/>
      <c r="E5422" s="65"/>
      <c r="F5422" s="65"/>
      <c r="G5422" s="65"/>
      <c r="H5422" s="113"/>
    </row>
    <row r="5423" spans="1:8">
      <c r="A5423" s="65"/>
      <c r="B5423" s="65"/>
      <c r="C5423" s="65"/>
      <c r="D5423" s="65"/>
      <c r="E5423" s="65"/>
      <c r="F5423" s="65"/>
      <c r="G5423" s="65"/>
      <c r="H5423" s="113"/>
    </row>
    <row r="5424" spans="1:8">
      <c r="A5424" s="65"/>
      <c r="B5424" s="65"/>
      <c r="C5424" s="65"/>
      <c r="D5424" s="65"/>
      <c r="E5424" s="65"/>
      <c r="F5424" s="65"/>
      <c r="G5424" s="65"/>
      <c r="H5424" s="113"/>
    </row>
    <row r="5425" spans="1:8">
      <c r="A5425" s="65"/>
      <c r="B5425" s="65"/>
      <c r="C5425" s="65"/>
      <c r="D5425" s="65"/>
      <c r="E5425" s="65"/>
      <c r="F5425" s="65"/>
      <c r="G5425" s="65"/>
      <c r="H5425" s="113"/>
    </row>
    <row r="5426" spans="1:8">
      <c r="A5426" s="65"/>
      <c r="B5426" s="65"/>
      <c r="C5426" s="65"/>
      <c r="D5426" s="65"/>
      <c r="E5426" s="65"/>
      <c r="F5426" s="65"/>
      <c r="G5426" s="65"/>
      <c r="H5426" s="113"/>
    </row>
    <row r="5427" spans="1:8">
      <c r="A5427" s="65"/>
      <c r="B5427" s="65"/>
      <c r="C5427" s="65"/>
      <c r="D5427" s="65"/>
      <c r="E5427" s="65"/>
      <c r="F5427" s="65"/>
      <c r="G5427" s="65"/>
      <c r="H5427" s="113"/>
    </row>
    <row r="5428" spans="1:8">
      <c r="A5428" s="65"/>
      <c r="B5428" s="65"/>
      <c r="C5428" s="65"/>
      <c r="D5428" s="65"/>
      <c r="E5428" s="65"/>
      <c r="F5428" s="65"/>
      <c r="G5428" s="65"/>
      <c r="H5428" s="113"/>
    </row>
    <row r="5429" spans="1:8">
      <c r="A5429" s="65"/>
      <c r="B5429" s="65"/>
      <c r="C5429" s="65"/>
      <c r="D5429" s="65"/>
      <c r="E5429" s="65"/>
      <c r="F5429" s="65"/>
      <c r="G5429" s="65"/>
      <c r="H5429" s="113"/>
    </row>
    <row r="5430" spans="1:8">
      <c r="A5430" s="65"/>
      <c r="B5430" s="65"/>
      <c r="C5430" s="65"/>
      <c r="D5430" s="65"/>
      <c r="E5430" s="65"/>
      <c r="F5430" s="65"/>
      <c r="G5430" s="65"/>
      <c r="H5430" s="113"/>
    </row>
    <row r="5431" spans="1:8">
      <c r="A5431" s="65"/>
      <c r="B5431" s="65"/>
      <c r="C5431" s="65"/>
      <c r="D5431" s="65"/>
      <c r="E5431" s="65"/>
      <c r="F5431" s="65"/>
      <c r="G5431" s="65"/>
      <c r="H5431" s="113"/>
    </row>
    <row r="5432" spans="1:8">
      <c r="A5432" s="65"/>
      <c r="B5432" s="65"/>
      <c r="C5432" s="65"/>
      <c r="D5432" s="65"/>
      <c r="E5432" s="65"/>
      <c r="F5432" s="65"/>
      <c r="G5432" s="65"/>
      <c r="H5432" s="113"/>
    </row>
    <row r="5433" spans="1:8">
      <c r="A5433" s="65"/>
      <c r="B5433" s="65"/>
      <c r="C5433" s="65"/>
      <c r="D5433" s="65"/>
      <c r="E5433" s="65"/>
      <c r="F5433" s="65"/>
      <c r="G5433" s="65"/>
      <c r="H5433" s="113"/>
    </row>
    <row r="5434" spans="1:8">
      <c r="A5434" s="65"/>
      <c r="B5434" s="65"/>
      <c r="C5434" s="65"/>
      <c r="D5434" s="65"/>
      <c r="E5434" s="65"/>
      <c r="F5434" s="65"/>
      <c r="G5434" s="65"/>
      <c r="H5434" s="113"/>
    </row>
    <row r="5435" spans="1:8">
      <c r="A5435" s="65"/>
      <c r="B5435" s="65"/>
      <c r="C5435" s="65"/>
      <c r="D5435" s="65"/>
      <c r="E5435" s="65"/>
      <c r="F5435" s="65"/>
      <c r="G5435" s="65"/>
      <c r="H5435" s="113"/>
    </row>
    <row r="5436" spans="1:8">
      <c r="A5436" s="65"/>
      <c r="B5436" s="65"/>
      <c r="C5436" s="65"/>
      <c r="D5436" s="65"/>
      <c r="E5436" s="65"/>
      <c r="F5436" s="65"/>
      <c r="G5436" s="65"/>
      <c r="H5436" s="113"/>
    </row>
    <row r="5437" spans="1:8">
      <c r="A5437" s="65"/>
      <c r="B5437" s="65"/>
      <c r="C5437" s="65"/>
      <c r="D5437" s="65"/>
      <c r="E5437" s="65"/>
      <c r="F5437" s="65"/>
      <c r="G5437" s="65"/>
      <c r="H5437" s="113"/>
    </row>
    <row r="5438" spans="1:8">
      <c r="A5438" s="65"/>
      <c r="B5438" s="65"/>
      <c r="C5438" s="65"/>
      <c r="D5438" s="65"/>
      <c r="E5438" s="65"/>
      <c r="F5438" s="65"/>
      <c r="G5438" s="65"/>
      <c r="H5438" s="113"/>
    </row>
    <row r="5439" spans="1:8">
      <c r="A5439" s="65"/>
      <c r="B5439" s="65"/>
      <c r="C5439" s="65"/>
      <c r="D5439" s="65"/>
      <c r="E5439" s="65"/>
      <c r="F5439" s="65"/>
      <c r="G5439" s="65"/>
      <c r="H5439" s="113"/>
    </row>
    <row r="5440" spans="1:8">
      <c r="A5440" s="65"/>
      <c r="B5440" s="65"/>
      <c r="C5440" s="65"/>
      <c r="D5440" s="65"/>
      <c r="E5440" s="65"/>
      <c r="F5440" s="65"/>
      <c r="G5440" s="65"/>
      <c r="H5440" s="113"/>
    </row>
    <row r="5441" spans="1:8">
      <c r="A5441" s="65"/>
      <c r="B5441" s="65"/>
      <c r="C5441" s="65"/>
      <c r="D5441" s="65"/>
      <c r="E5441" s="65"/>
      <c r="F5441" s="65"/>
      <c r="G5441" s="65"/>
      <c r="H5441" s="113"/>
    </row>
    <row r="5442" spans="1:8">
      <c r="A5442" s="65"/>
      <c r="B5442" s="65"/>
      <c r="C5442" s="65"/>
      <c r="D5442" s="65"/>
      <c r="E5442" s="65"/>
      <c r="F5442" s="65"/>
      <c r="G5442" s="65"/>
      <c r="H5442" s="113"/>
    </row>
    <row r="5443" spans="1:8">
      <c r="A5443" s="65"/>
      <c r="B5443" s="65"/>
      <c r="C5443" s="65"/>
      <c r="D5443" s="65"/>
      <c r="E5443" s="65"/>
      <c r="F5443" s="65"/>
      <c r="G5443" s="65"/>
      <c r="H5443" s="113"/>
    </row>
    <row r="5444" spans="1:8">
      <c r="A5444" s="65"/>
      <c r="B5444" s="65"/>
      <c r="C5444" s="65"/>
      <c r="D5444" s="65"/>
      <c r="E5444" s="65"/>
      <c r="F5444" s="65"/>
      <c r="G5444" s="65"/>
      <c r="H5444" s="113"/>
    </row>
    <row r="5445" spans="1:8">
      <c r="A5445" s="65"/>
      <c r="B5445" s="65"/>
      <c r="C5445" s="65"/>
      <c r="D5445" s="65"/>
      <c r="E5445" s="65"/>
      <c r="F5445" s="65"/>
      <c r="G5445" s="65"/>
      <c r="H5445" s="113"/>
    </row>
    <row r="5446" spans="1:8">
      <c r="A5446" s="65"/>
      <c r="B5446" s="65"/>
      <c r="C5446" s="65"/>
      <c r="D5446" s="65"/>
      <c r="E5446" s="65"/>
      <c r="F5446" s="65"/>
      <c r="G5446" s="65"/>
      <c r="H5446" s="113"/>
    </row>
    <row r="5447" spans="1:8">
      <c r="A5447" s="65"/>
      <c r="B5447" s="65"/>
      <c r="C5447" s="65"/>
      <c r="D5447" s="65"/>
      <c r="E5447" s="65"/>
      <c r="F5447" s="65"/>
      <c r="G5447" s="65"/>
      <c r="H5447" s="113"/>
    </row>
    <row r="5448" spans="1:8">
      <c r="A5448" s="65"/>
      <c r="B5448" s="65"/>
      <c r="C5448" s="65"/>
      <c r="D5448" s="65"/>
      <c r="E5448" s="65"/>
      <c r="F5448" s="65"/>
      <c r="G5448" s="65"/>
      <c r="H5448" s="113"/>
    </row>
    <row r="5449" spans="1:8">
      <c r="A5449" s="65"/>
      <c r="B5449" s="65"/>
      <c r="C5449" s="65"/>
      <c r="D5449" s="65"/>
      <c r="E5449" s="65"/>
      <c r="F5449" s="65"/>
      <c r="G5449" s="65"/>
      <c r="H5449" s="113"/>
    </row>
    <row r="5450" spans="1:8">
      <c r="A5450" s="65"/>
      <c r="B5450" s="65"/>
      <c r="C5450" s="65"/>
      <c r="D5450" s="65"/>
      <c r="E5450" s="65"/>
      <c r="F5450" s="65"/>
      <c r="G5450" s="65"/>
      <c r="H5450" s="113"/>
    </row>
    <row r="5451" spans="1:8">
      <c r="A5451" s="65"/>
      <c r="B5451" s="65"/>
      <c r="C5451" s="65"/>
      <c r="D5451" s="65"/>
      <c r="E5451" s="65"/>
      <c r="F5451" s="65"/>
      <c r="G5451" s="65"/>
      <c r="H5451" s="113"/>
    </row>
    <row r="5452" spans="1:8">
      <c r="A5452" s="65"/>
      <c r="B5452" s="65"/>
      <c r="C5452" s="65"/>
      <c r="D5452" s="65"/>
      <c r="E5452" s="65"/>
      <c r="F5452" s="65"/>
      <c r="G5452" s="65"/>
      <c r="H5452" s="113"/>
    </row>
    <row r="5453" spans="1:8">
      <c r="A5453" s="65"/>
      <c r="B5453" s="65"/>
      <c r="C5453" s="65"/>
      <c r="D5453" s="65"/>
      <c r="E5453" s="65"/>
      <c r="F5453" s="65"/>
      <c r="G5453" s="65"/>
      <c r="H5453" s="113"/>
    </row>
    <row r="5454" spans="1:8">
      <c r="A5454" s="65"/>
      <c r="B5454" s="65"/>
      <c r="C5454" s="65"/>
      <c r="D5454" s="65"/>
      <c r="E5454" s="65"/>
      <c r="F5454" s="65"/>
      <c r="G5454" s="65"/>
      <c r="H5454" s="113"/>
    </row>
    <row r="5455" spans="1:8">
      <c r="A5455" s="65"/>
      <c r="B5455" s="65"/>
      <c r="C5455" s="65"/>
      <c r="D5455" s="65"/>
      <c r="E5455" s="65"/>
      <c r="F5455" s="65"/>
      <c r="G5455" s="65"/>
      <c r="H5455" s="113"/>
    </row>
    <row r="5456" spans="1:8">
      <c r="A5456" s="65"/>
      <c r="B5456" s="65"/>
      <c r="C5456" s="65"/>
      <c r="D5456" s="65"/>
      <c r="E5456" s="65"/>
      <c r="F5456" s="65"/>
      <c r="G5456" s="65"/>
      <c r="H5456" s="113"/>
    </row>
    <row r="5457" spans="1:8">
      <c r="A5457" s="65"/>
      <c r="B5457" s="65"/>
      <c r="C5457" s="65"/>
      <c r="D5457" s="65"/>
      <c r="E5457" s="65"/>
      <c r="F5457" s="65"/>
      <c r="G5457" s="65"/>
      <c r="H5457" s="113"/>
    </row>
    <row r="5458" spans="1:8">
      <c r="A5458" s="65"/>
      <c r="B5458" s="65"/>
      <c r="C5458" s="65"/>
      <c r="D5458" s="65"/>
      <c r="E5458" s="65"/>
      <c r="F5458" s="65"/>
      <c r="G5458" s="65"/>
      <c r="H5458" s="113"/>
    </row>
    <row r="5459" spans="1:8">
      <c r="A5459" s="65"/>
      <c r="B5459" s="65"/>
      <c r="C5459" s="65"/>
      <c r="D5459" s="65"/>
      <c r="E5459" s="65"/>
      <c r="F5459" s="65"/>
      <c r="G5459" s="65"/>
      <c r="H5459" s="113"/>
    </row>
    <row r="5460" spans="1:8">
      <c r="A5460" s="65"/>
      <c r="B5460" s="65"/>
      <c r="C5460" s="65"/>
      <c r="D5460" s="65"/>
      <c r="E5460" s="65"/>
      <c r="F5460" s="65"/>
      <c r="G5460" s="65"/>
      <c r="H5460" s="113"/>
    </row>
    <row r="5461" spans="1:8">
      <c r="A5461" s="65"/>
      <c r="B5461" s="65"/>
      <c r="C5461" s="65"/>
      <c r="D5461" s="65"/>
      <c r="E5461" s="65"/>
      <c r="F5461" s="65"/>
      <c r="G5461" s="65"/>
      <c r="H5461" s="113"/>
    </row>
    <row r="5462" spans="1:8">
      <c r="A5462" s="65"/>
      <c r="B5462" s="65"/>
      <c r="C5462" s="65"/>
      <c r="D5462" s="65"/>
      <c r="E5462" s="65"/>
      <c r="F5462" s="65"/>
      <c r="G5462" s="65"/>
      <c r="H5462" s="113"/>
    </row>
    <row r="5463" spans="1:8">
      <c r="A5463" s="65"/>
      <c r="B5463" s="65"/>
      <c r="C5463" s="65"/>
      <c r="D5463" s="65"/>
      <c r="E5463" s="65"/>
      <c r="F5463" s="65"/>
      <c r="G5463" s="65"/>
      <c r="H5463" s="113"/>
    </row>
    <row r="5464" spans="1:8">
      <c r="A5464" s="65"/>
      <c r="B5464" s="65"/>
      <c r="C5464" s="65"/>
      <c r="D5464" s="65"/>
      <c r="E5464" s="65"/>
      <c r="F5464" s="65"/>
      <c r="G5464" s="65"/>
      <c r="H5464" s="113"/>
    </row>
    <row r="5465" spans="1:8">
      <c r="A5465" s="65"/>
      <c r="B5465" s="65"/>
      <c r="C5465" s="65"/>
      <c r="D5465" s="65"/>
      <c r="E5465" s="65"/>
      <c r="F5465" s="65"/>
      <c r="G5465" s="65"/>
      <c r="H5465" s="113"/>
    </row>
    <row r="5466" spans="1:8">
      <c r="A5466" s="65"/>
      <c r="B5466" s="65"/>
      <c r="C5466" s="65"/>
      <c r="D5466" s="65"/>
      <c r="E5466" s="65"/>
      <c r="F5466" s="65"/>
      <c r="G5466" s="65"/>
      <c r="H5466" s="113"/>
    </row>
    <row r="5467" spans="1:8">
      <c r="A5467" s="65"/>
      <c r="B5467" s="65"/>
      <c r="C5467" s="65"/>
      <c r="D5467" s="65"/>
      <c r="E5467" s="65"/>
      <c r="F5467" s="65"/>
      <c r="G5467" s="65"/>
      <c r="H5467" s="113"/>
    </row>
    <row r="5468" spans="1:8">
      <c r="A5468" s="65"/>
      <c r="B5468" s="65"/>
      <c r="C5468" s="65"/>
      <c r="D5468" s="65"/>
      <c r="E5468" s="65"/>
      <c r="F5468" s="65"/>
      <c r="G5468" s="65"/>
      <c r="H5468" s="113"/>
    </row>
    <row r="5469" spans="1:8">
      <c r="A5469" s="65"/>
      <c r="B5469" s="65"/>
      <c r="C5469" s="65"/>
      <c r="D5469" s="65"/>
      <c r="E5469" s="65"/>
      <c r="F5469" s="65"/>
      <c r="G5469" s="65"/>
      <c r="H5469" s="113"/>
    </row>
    <row r="5470" spans="1:8">
      <c r="A5470" s="65"/>
      <c r="B5470" s="65"/>
      <c r="C5470" s="65"/>
      <c r="D5470" s="65"/>
      <c r="E5470" s="65"/>
      <c r="F5470" s="65"/>
      <c r="G5470" s="65"/>
      <c r="H5470" s="113"/>
    </row>
    <row r="5471" spans="1:8">
      <c r="A5471" s="65"/>
      <c r="B5471" s="65"/>
      <c r="C5471" s="65"/>
      <c r="D5471" s="65"/>
      <c r="E5471" s="65"/>
      <c r="F5471" s="65"/>
      <c r="G5471" s="65"/>
      <c r="H5471" s="113"/>
    </row>
    <row r="5472" spans="1:8">
      <c r="A5472" s="65"/>
      <c r="B5472" s="65"/>
      <c r="C5472" s="65"/>
      <c r="D5472" s="65"/>
      <c r="E5472" s="65"/>
      <c r="F5472" s="65"/>
      <c r="G5472" s="65"/>
      <c r="H5472" s="113"/>
    </row>
    <row r="5473" spans="1:8">
      <c r="A5473" s="65"/>
      <c r="B5473" s="65"/>
      <c r="C5473" s="65"/>
      <c r="D5473" s="65"/>
      <c r="E5473" s="65"/>
      <c r="F5473" s="65"/>
      <c r="G5473" s="65"/>
      <c r="H5473" s="113"/>
    </row>
    <row r="5474" spans="1:8">
      <c r="A5474" s="65"/>
      <c r="B5474" s="65"/>
      <c r="C5474" s="65"/>
      <c r="D5474" s="65"/>
      <c r="E5474" s="65"/>
      <c r="F5474" s="65"/>
      <c r="G5474" s="65"/>
      <c r="H5474" s="113"/>
    </row>
    <row r="5475" spans="1:8">
      <c r="A5475" s="65"/>
      <c r="B5475" s="65"/>
      <c r="C5475" s="65"/>
      <c r="D5475" s="65"/>
      <c r="E5475" s="65"/>
      <c r="F5475" s="65"/>
      <c r="G5475" s="65"/>
      <c r="H5475" s="113"/>
    </row>
    <row r="5476" spans="1:8">
      <c r="A5476" s="65"/>
      <c r="B5476" s="65"/>
      <c r="C5476" s="65"/>
      <c r="D5476" s="65"/>
      <c r="E5476" s="65"/>
      <c r="F5476" s="65"/>
      <c r="G5476" s="65"/>
      <c r="H5476" s="113"/>
    </row>
    <row r="5477" spans="1:8">
      <c r="A5477" s="65"/>
      <c r="B5477" s="65"/>
      <c r="C5477" s="65"/>
      <c r="D5477" s="65"/>
      <c r="E5477" s="65"/>
      <c r="F5477" s="65"/>
      <c r="G5477" s="65"/>
      <c r="H5477" s="113"/>
    </row>
    <row r="5478" spans="1:8">
      <c r="A5478" s="65"/>
      <c r="B5478" s="65"/>
      <c r="C5478" s="65"/>
      <c r="D5478" s="65"/>
      <c r="E5478" s="65"/>
      <c r="F5478" s="65"/>
      <c r="G5478" s="65"/>
      <c r="H5478" s="113"/>
    </row>
    <row r="5479" spans="1:8">
      <c r="A5479" s="65"/>
      <c r="B5479" s="65"/>
      <c r="C5479" s="65"/>
      <c r="D5479" s="65"/>
      <c r="E5479" s="65"/>
      <c r="F5479" s="65"/>
      <c r="G5479" s="65"/>
      <c r="H5479" s="113"/>
    </row>
    <row r="5480" spans="1:8">
      <c r="A5480" s="65"/>
      <c r="B5480" s="65"/>
      <c r="C5480" s="65"/>
      <c r="D5480" s="65"/>
      <c r="E5480" s="65"/>
      <c r="F5480" s="65"/>
      <c r="G5480" s="65"/>
      <c r="H5480" s="113"/>
    </row>
    <row r="5481" spans="1:8">
      <c r="A5481" s="65"/>
      <c r="B5481" s="65"/>
      <c r="C5481" s="65"/>
      <c r="D5481" s="65"/>
      <c r="E5481" s="65"/>
      <c r="F5481" s="65"/>
      <c r="G5481" s="65"/>
      <c r="H5481" s="113"/>
    </row>
    <row r="5482" spans="1:8">
      <c r="A5482" s="65"/>
      <c r="B5482" s="65"/>
      <c r="C5482" s="65"/>
      <c r="D5482" s="65"/>
      <c r="E5482" s="65"/>
      <c r="F5482" s="65"/>
      <c r="G5482" s="65"/>
      <c r="H5482" s="113"/>
    </row>
    <row r="5483" spans="1:8">
      <c r="A5483" s="65"/>
      <c r="B5483" s="65"/>
      <c r="C5483" s="65"/>
      <c r="D5483" s="65"/>
      <c r="E5483" s="65"/>
      <c r="F5483" s="65"/>
      <c r="G5483" s="65"/>
      <c r="H5483" s="113"/>
    </row>
    <row r="5484" spans="1:8">
      <c r="A5484" s="65"/>
      <c r="B5484" s="65"/>
      <c r="C5484" s="65"/>
      <c r="D5484" s="65"/>
      <c r="E5484" s="65"/>
      <c r="F5484" s="65"/>
      <c r="G5484" s="65"/>
      <c r="H5484" s="113"/>
    </row>
    <row r="5485" spans="1:8">
      <c r="A5485" s="65"/>
      <c r="B5485" s="65"/>
      <c r="C5485" s="65"/>
      <c r="D5485" s="65"/>
      <c r="E5485" s="65"/>
      <c r="F5485" s="65"/>
      <c r="G5485" s="65"/>
      <c r="H5485" s="113"/>
    </row>
    <row r="5486" spans="1:8">
      <c r="A5486" s="65"/>
      <c r="B5486" s="65"/>
      <c r="C5486" s="65"/>
      <c r="D5486" s="65"/>
      <c r="E5486" s="65"/>
      <c r="F5486" s="65"/>
      <c r="G5486" s="65"/>
      <c r="H5486" s="113"/>
    </row>
    <row r="5487" spans="1:8">
      <c r="A5487" s="65"/>
      <c r="B5487" s="65"/>
      <c r="C5487" s="65"/>
      <c r="D5487" s="65"/>
      <c r="E5487" s="65"/>
      <c r="F5487" s="65"/>
      <c r="G5487" s="65"/>
      <c r="H5487" s="113"/>
    </row>
    <row r="5488" spans="1:8">
      <c r="A5488" s="65"/>
      <c r="B5488" s="65"/>
      <c r="C5488" s="65"/>
      <c r="D5488" s="65"/>
      <c r="E5488" s="65"/>
      <c r="F5488" s="65"/>
      <c r="G5488" s="65"/>
      <c r="H5488" s="113"/>
    </row>
    <row r="5489" spans="1:8">
      <c r="A5489" s="65"/>
      <c r="B5489" s="65"/>
      <c r="C5489" s="65"/>
      <c r="D5489" s="65"/>
      <c r="E5489" s="65"/>
      <c r="F5489" s="65"/>
      <c r="G5489" s="65"/>
      <c r="H5489" s="113"/>
    </row>
    <row r="5490" spans="1:8">
      <c r="A5490" s="65"/>
      <c r="B5490" s="65"/>
      <c r="C5490" s="65"/>
      <c r="D5490" s="65"/>
      <c r="E5490" s="65"/>
      <c r="F5490" s="65"/>
      <c r="G5490" s="65"/>
      <c r="H5490" s="113"/>
    </row>
    <row r="5491" spans="1:8">
      <c r="A5491" s="65"/>
      <c r="B5491" s="65"/>
      <c r="C5491" s="65"/>
      <c r="D5491" s="65"/>
      <c r="E5491" s="65"/>
      <c r="F5491" s="65"/>
      <c r="G5491" s="65"/>
      <c r="H5491" s="113"/>
    </row>
    <row r="5492" spans="1:8">
      <c r="A5492" s="65"/>
      <c r="B5492" s="65"/>
      <c r="C5492" s="65"/>
      <c r="D5492" s="65"/>
      <c r="E5492" s="65"/>
      <c r="F5492" s="65"/>
      <c r="G5492" s="65"/>
      <c r="H5492" s="113"/>
    </row>
    <row r="5493" spans="1:8">
      <c r="A5493" s="65"/>
      <c r="B5493" s="65"/>
      <c r="C5493" s="65"/>
      <c r="D5493" s="65"/>
      <c r="E5493" s="65"/>
      <c r="F5493" s="65"/>
      <c r="G5493" s="65"/>
      <c r="H5493" s="113"/>
    </row>
    <row r="5494" spans="1:8">
      <c r="A5494" s="65"/>
      <c r="B5494" s="65"/>
      <c r="C5494" s="65"/>
      <c r="D5494" s="65"/>
      <c r="E5494" s="65"/>
      <c r="F5494" s="65"/>
      <c r="G5494" s="65"/>
      <c r="H5494" s="113"/>
    </row>
    <row r="5495" spans="1:8">
      <c r="A5495" s="65"/>
      <c r="B5495" s="65"/>
      <c r="C5495" s="65"/>
      <c r="D5495" s="65"/>
      <c r="E5495" s="65"/>
      <c r="F5495" s="65"/>
      <c r="G5495" s="65"/>
      <c r="H5495" s="113"/>
    </row>
    <row r="5496" spans="1:8">
      <c r="A5496" s="65"/>
      <c r="B5496" s="65"/>
      <c r="C5496" s="65"/>
      <c r="D5496" s="65"/>
      <c r="E5496" s="65"/>
      <c r="F5496" s="65"/>
      <c r="G5496" s="65"/>
      <c r="H5496" s="113"/>
    </row>
    <row r="5497" spans="1:8">
      <c r="A5497" s="65"/>
      <c r="B5497" s="65"/>
      <c r="C5497" s="65"/>
      <c r="D5497" s="65"/>
      <c r="E5497" s="65"/>
      <c r="F5497" s="65"/>
      <c r="G5497" s="65"/>
      <c r="H5497" s="113"/>
    </row>
    <row r="5498" spans="1:8">
      <c r="A5498" s="65"/>
      <c r="B5498" s="65"/>
      <c r="C5498" s="65"/>
      <c r="D5498" s="65"/>
      <c r="E5498" s="65"/>
      <c r="F5498" s="65"/>
      <c r="G5498" s="65"/>
      <c r="H5498" s="113"/>
    </row>
    <row r="5499" spans="1:8">
      <c r="A5499" s="65"/>
      <c r="B5499" s="65"/>
      <c r="C5499" s="65"/>
      <c r="D5499" s="65"/>
      <c r="E5499" s="65"/>
      <c r="F5499" s="65"/>
      <c r="G5499" s="65"/>
      <c r="H5499" s="113"/>
    </row>
    <row r="5500" spans="1:8">
      <c r="A5500" s="65"/>
      <c r="B5500" s="65"/>
      <c r="C5500" s="65"/>
      <c r="D5500" s="65"/>
      <c r="E5500" s="65"/>
      <c r="F5500" s="65"/>
      <c r="G5500" s="65"/>
      <c r="H5500" s="113"/>
    </row>
    <row r="5501" spans="1:8">
      <c r="A5501" s="65"/>
      <c r="B5501" s="65"/>
      <c r="C5501" s="65"/>
      <c r="D5501" s="65"/>
      <c r="E5501" s="65"/>
      <c r="F5501" s="65"/>
      <c r="G5501" s="65"/>
      <c r="H5501" s="113"/>
    </row>
    <row r="5502" spans="1:8">
      <c r="A5502" s="65"/>
      <c r="B5502" s="65"/>
      <c r="C5502" s="65"/>
      <c r="D5502" s="65"/>
      <c r="E5502" s="65"/>
      <c r="F5502" s="65"/>
      <c r="G5502" s="65"/>
      <c r="H5502" s="113"/>
    </row>
    <row r="5503" spans="1:8">
      <c r="A5503" s="65"/>
      <c r="B5503" s="65"/>
      <c r="C5503" s="65"/>
      <c r="D5503" s="65"/>
      <c r="E5503" s="65"/>
      <c r="F5503" s="65"/>
      <c r="G5503" s="65"/>
      <c r="H5503" s="113"/>
    </row>
    <row r="5504" spans="1:8">
      <c r="A5504" s="65"/>
      <c r="B5504" s="65"/>
      <c r="C5504" s="65"/>
      <c r="D5504" s="65"/>
      <c r="E5504" s="65"/>
      <c r="F5504" s="65"/>
      <c r="G5504" s="65"/>
      <c r="H5504" s="113"/>
    </row>
    <row r="5505" spans="1:8">
      <c r="A5505" s="65"/>
      <c r="B5505" s="65"/>
      <c r="C5505" s="65"/>
      <c r="D5505" s="65"/>
      <c r="E5505" s="65"/>
      <c r="F5505" s="65"/>
      <c r="G5505" s="65"/>
      <c r="H5505" s="113"/>
    </row>
    <row r="5506" spans="1:8">
      <c r="A5506" s="65"/>
      <c r="B5506" s="65"/>
      <c r="C5506" s="65"/>
      <c r="D5506" s="65"/>
      <c r="E5506" s="65"/>
      <c r="F5506" s="65"/>
      <c r="G5506" s="65"/>
      <c r="H5506" s="113"/>
    </row>
    <row r="5507" spans="1:8">
      <c r="A5507" s="65"/>
      <c r="B5507" s="65"/>
      <c r="C5507" s="65"/>
      <c r="D5507" s="65"/>
      <c r="E5507" s="65"/>
      <c r="F5507" s="65"/>
      <c r="G5507" s="65"/>
      <c r="H5507" s="113"/>
    </row>
    <row r="5508" spans="1:8">
      <c r="A5508" s="65"/>
      <c r="B5508" s="65"/>
      <c r="C5508" s="65"/>
      <c r="D5508" s="65"/>
      <c r="E5508" s="65"/>
      <c r="F5508" s="65"/>
      <c r="G5508" s="65"/>
      <c r="H5508" s="113"/>
    </row>
    <row r="5509" spans="1:8">
      <c r="A5509" s="65"/>
      <c r="B5509" s="65"/>
      <c r="C5509" s="65"/>
      <c r="D5509" s="65"/>
      <c r="E5509" s="65"/>
      <c r="F5509" s="65"/>
      <c r="G5509" s="65"/>
      <c r="H5509" s="113"/>
    </row>
    <row r="5510" spans="1:8">
      <c r="A5510" s="65"/>
      <c r="B5510" s="65"/>
      <c r="C5510" s="65"/>
      <c r="D5510" s="65"/>
      <c r="E5510" s="65"/>
      <c r="F5510" s="65"/>
      <c r="G5510" s="65"/>
      <c r="H5510" s="113"/>
    </row>
    <row r="5511" spans="1:8">
      <c r="A5511" s="65"/>
      <c r="B5511" s="65"/>
      <c r="C5511" s="65"/>
      <c r="D5511" s="65"/>
      <c r="E5511" s="65"/>
      <c r="F5511" s="65"/>
      <c r="G5511" s="65"/>
      <c r="H5511" s="113"/>
    </row>
    <row r="5512" spans="1:8">
      <c r="A5512" s="65"/>
      <c r="B5512" s="65"/>
      <c r="C5512" s="65"/>
      <c r="D5512" s="65"/>
      <c r="E5512" s="65"/>
      <c r="F5512" s="65"/>
      <c r="G5512" s="65"/>
      <c r="H5512" s="113"/>
    </row>
    <row r="5513" spans="1:8">
      <c r="A5513" s="65"/>
      <c r="B5513" s="65"/>
      <c r="C5513" s="65"/>
      <c r="D5513" s="65"/>
      <c r="E5513" s="65"/>
      <c r="F5513" s="65"/>
      <c r="G5513" s="65"/>
      <c r="H5513" s="113"/>
    </row>
    <row r="5514" spans="1:8">
      <c r="A5514" s="65"/>
      <c r="B5514" s="65"/>
      <c r="C5514" s="65"/>
      <c r="D5514" s="65"/>
      <c r="E5514" s="65"/>
      <c r="F5514" s="65"/>
      <c r="G5514" s="65"/>
      <c r="H5514" s="113"/>
    </row>
    <row r="5515" spans="1:8">
      <c r="A5515" s="65"/>
      <c r="B5515" s="65"/>
      <c r="C5515" s="65"/>
      <c r="D5515" s="65"/>
      <c r="E5515" s="65"/>
      <c r="F5515" s="65"/>
      <c r="G5515" s="65"/>
      <c r="H5515" s="113"/>
    </row>
    <row r="5516" spans="1:8">
      <c r="A5516" s="65"/>
      <c r="B5516" s="65"/>
      <c r="C5516" s="65"/>
      <c r="D5516" s="65"/>
      <c r="E5516" s="65"/>
      <c r="F5516" s="65"/>
      <c r="G5516" s="65"/>
      <c r="H5516" s="113"/>
    </row>
    <row r="5517" spans="1:8">
      <c r="A5517" s="65"/>
      <c r="B5517" s="65"/>
      <c r="C5517" s="65"/>
      <c r="D5517" s="65"/>
      <c r="E5517" s="65"/>
      <c r="F5517" s="65"/>
      <c r="G5517" s="65"/>
      <c r="H5517" s="113"/>
    </row>
    <row r="5518" spans="1:8">
      <c r="A5518" s="65"/>
      <c r="B5518" s="65"/>
      <c r="C5518" s="65"/>
      <c r="D5518" s="65"/>
      <c r="E5518" s="65"/>
      <c r="F5518" s="65"/>
      <c r="G5518" s="65"/>
      <c r="H5518" s="113"/>
    </row>
    <row r="5519" spans="1:8">
      <c r="A5519" s="65"/>
      <c r="B5519" s="65"/>
      <c r="C5519" s="65"/>
      <c r="D5519" s="65"/>
      <c r="E5519" s="65"/>
      <c r="F5519" s="65"/>
      <c r="G5519" s="65"/>
      <c r="H5519" s="113"/>
    </row>
    <row r="5520" spans="1:8">
      <c r="A5520" s="65"/>
      <c r="B5520" s="65"/>
      <c r="C5520" s="65"/>
      <c r="D5520" s="65"/>
      <c r="E5520" s="65"/>
      <c r="F5520" s="65"/>
      <c r="G5520" s="65"/>
      <c r="H5520" s="113"/>
    </row>
    <row r="5521" spans="1:8">
      <c r="A5521" s="65"/>
      <c r="B5521" s="65"/>
      <c r="C5521" s="65"/>
      <c r="D5521" s="65"/>
      <c r="E5521" s="65"/>
      <c r="F5521" s="65"/>
      <c r="G5521" s="65"/>
      <c r="H5521" s="113"/>
    </row>
    <row r="5522" spans="1:8">
      <c r="A5522" s="65"/>
      <c r="B5522" s="65"/>
      <c r="C5522" s="65"/>
      <c r="D5522" s="65"/>
      <c r="E5522" s="65"/>
      <c r="F5522" s="65"/>
      <c r="G5522" s="65"/>
      <c r="H5522" s="113"/>
    </row>
    <row r="5523" spans="1:8">
      <c r="A5523" s="65"/>
      <c r="B5523" s="65"/>
      <c r="C5523" s="65"/>
      <c r="D5523" s="65"/>
      <c r="E5523" s="65"/>
      <c r="F5523" s="65"/>
      <c r="G5523" s="65"/>
      <c r="H5523" s="113"/>
    </row>
    <row r="5524" spans="1:8">
      <c r="A5524" s="65"/>
      <c r="B5524" s="65"/>
      <c r="C5524" s="65"/>
      <c r="D5524" s="65"/>
      <c r="E5524" s="65"/>
      <c r="F5524" s="65"/>
      <c r="G5524" s="65"/>
      <c r="H5524" s="113"/>
    </row>
    <row r="5525" spans="1:8">
      <c r="A5525" s="65"/>
      <c r="B5525" s="65"/>
      <c r="C5525" s="65"/>
      <c r="D5525" s="65"/>
      <c r="E5525" s="65"/>
      <c r="F5525" s="65"/>
      <c r="G5525" s="65"/>
      <c r="H5525" s="113"/>
    </row>
    <row r="5526" spans="1:8">
      <c r="A5526" s="65"/>
      <c r="B5526" s="65"/>
      <c r="C5526" s="65"/>
      <c r="D5526" s="65"/>
      <c r="E5526" s="65"/>
      <c r="F5526" s="65"/>
      <c r="G5526" s="65"/>
      <c r="H5526" s="113"/>
    </row>
    <row r="5527" spans="1:8">
      <c r="A5527" s="65"/>
      <c r="B5527" s="65"/>
      <c r="C5527" s="65"/>
      <c r="D5527" s="65"/>
      <c r="E5527" s="65"/>
      <c r="F5527" s="65"/>
      <c r="G5527" s="65"/>
      <c r="H5527" s="113"/>
    </row>
    <row r="5528" spans="1:8">
      <c r="A5528" s="65"/>
      <c r="B5528" s="65"/>
      <c r="C5528" s="65"/>
      <c r="D5528" s="65"/>
      <c r="E5528" s="65"/>
      <c r="F5528" s="65"/>
      <c r="G5528" s="65"/>
      <c r="H5528" s="113"/>
    </row>
    <row r="5529" spans="1:8">
      <c r="A5529" s="65"/>
      <c r="B5529" s="65"/>
      <c r="C5529" s="65"/>
      <c r="D5529" s="65"/>
      <c r="E5529" s="65"/>
      <c r="F5529" s="65"/>
      <c r="G5529" s="65"/>
      <c r="H5529" s="113"/>
    </row>
    <row r="5530" spans="1:8">
      <c r="A5530" s="65"/>
      <c r="B5530" s="65"/>
      <c r="C5530" s="65"/>
      <c r="D5530" s="65"/>
      <c r="E5530" s="65"/>
      <c r="F5530" s="65"/>
      <c r="G5530" s="65"/>
      <c r="H5530" s="113"/>
    </row>
    <row r="5531" spans="1:8">
      <c r="A5531" s="65"/>
      <c r="B5531" s="65"/>
      <c r="C5531" s="65"/>
      <c r="D5531" s="65"/>
      <c r="E5531" s="65"/>
      <c r="F5531" s="65"/>
      <c r="G5531" s="65"/>
      <c r="H5531" s="113"/>
    </row>
    <row r="5532" spans="1:8">
      <c r="A5532" s="65"/>
      <c r="B5532" s="65"/>
      <c r="C5532" s="65"/>
      <c r="D5532" s="65"/>
      <c r="E5532" s="65"/>
      <c r="F5532" s="65"/>
      <c r="G5532" s="65"/>
      <c r="H5532" s="113"/>
    </row>
    <row r="5533" spans="1:8">
      <c r="A5533" s="65"/>
      <c r="B5533" s="65"/>
      <c r="C5533" s="65"/>
      <c r="D5533" s="65"/>
      <c r="E5533" s="65"/>
      <c r="F5533" s="65"/>
      <c r="G5533" s="65"/>
      <c r="H5533" s="113"/>
    </row>
    <row r="5534" spans="1:8">
      <c r="A5534" s="65"/>
      <c r="B5534" s="65"/>
      <c r="C5534" s="65"/>
      <c r="D5534" s="65"/>
      <c r="E5534" s="65"/>
      <c r="F5534" s="65"/>
      <c r="G5534" s="65"/>
      <c r="H5534" s="113"/>
    </row>
    <row r="5535" spans="1:8">
      <c r="A5535" s="65"/>
      <c r="B5535" s="65"/>
      <c r="C5535" s="65"/>
      <c r="D5535" s="65"/>
      <c r="E5535" s="65"/>
      <c r="F5535" s="65"/>
      <c r="G5535" s="65"/>
      <c r="H5535" s="113"/>
    </row>
    <row r="5536" spans="1:8">
      <c r="A5536" s="65"/>
      <c r="B5536" s="65"/>
      <c r="C5536" s="65"/>
      <c r="D5536" s="65"/>
      <c r="E5536" s="65"/>
      <c r="F5536" s="65"/>
      <c r="G5536" s="65"/>
      <c r="H5536" s="113"/>
    </row>
    <row r="5537" spans="1:8">
      <c r="A5537" s="65"/>
      <c r="B5537" s="65"/>
      <c r="C5537" s="65"/>
      <c r="D5537" s="65"/>
      <c r="E5537" s="65"/>
      <c r="F5537" s="65"/>
      <c r="G5537" s="65"/>
      <c r="H5537" s="113"/>
    </row>
    <row r="5538" spans="1:8">
      <c r="A5538" s="65"/>
      <c r="B5538" s="65"/>
      <c r="C5538" s="65"/>
      <c r="D5538" s="65"/>
      <c r="E5538" s="65"/>
      <c r="F5538" s="65"/>
      <c r="G5538" s="65"/>
      <c r="H5538" s="113"/>
    </row>
    <row r="5539" spans="1:8">
      <c r="A5539" s="65"/>
      <c r="B5539" s="65"/>
      <c r="C5539" s="65"/>
      <c r="D5539" s="65"/>
      <c r="E5539" s="65"/>
      <c r="F5539" s="65"/>
      <c r="G5539" s="65"/>
      <c r="H5539" s="113"/>
    </row>
    <row r="5540" spans="1:8">
      <c r="A5540" s="65"/>
      <c r="B5540" s="65"/>
      <c r="C5540" s="65"/>
      <c r="D5540" s="65"/>
      <c r="E5540" s="65"/>
      <c r="F5540" s="65"/>
      <c r="G5540" s="65"/>
      <c r="H5540" s="113"/>
    </row>
    <row r="5541" spans="1:8">
      <c r="A5541" s="65"/>
      <c r="B5541" s="65"/>
      <c r="C5541" s="65"/>
      <c r="D5541" s="65"/>
      <c r="E5541" s="65"/>
      <c r="F5541" s="65"/>
      <c r="G5541" s="65"/>
      <c r="H5541" s="113"/>
    </row>
    <row r="5542" spans="1:8">
      <c r="A5542" s="65"/>
      <c r="B5542" s="65"/>
      <c r="C5542" s="65"/>
      <c r="D5542" s="65"/>
      <c r="E5542" s="65"/>
      <c r="F5542" s="65"/>
      <c r="G5542" s="65"/>
      <c r="H5542" s="113"/>
    </row>
    <row r="5543" spans="1:8">
      <c r="A5543" s="65"/>
      <c r="B5543" s="65"/>
      <c r="C5543" s="65"/>
      <c r="D5543" s="65"/>
      <c r="E5543" s="65"/>
      <c r="F5543" s="65"/>
      <c r="G5543" s="65"/>
      <c r="H5543" s="113"/>
    </row>
    <row r="5544" spans="1:8">
      <c r="A5544" s="65"/>
      <c r="B5544" s="65"/>
      <c r="C5544" s="65"/>
      <c r="D5544" s="65"/>
      <c r="E5544" s="65"/>
      <c r="F5544" s="65"/>
      <c r="G5544" s="65"/>
      <c r="H5544" s="113"/>
    </row>
    <row r="5545" spans="1:8">
      <c r="A5545" s="65"/>
      <c r="B5545" s="65"/>
      <c r="C5545" s="65"/>
      <c r="D5545" s="65"/>
      <c r="E5545" s="65"/>
      <c r="F5545" s="65"/>
      <c r="G5545" s="65"/>
      <c r="H5545" s="113"/>
    </row>
    <row r="5546" spans="1:8">
      <c r="A5546" s="65"/>
      <c r="B5546" s="65"/>
      <c r="C5546" s="65"/>
      <c r="D5546" s="65"/>
      <c r="E5546" s="65"/>
      <c r="F5546" s="65"/>
      <c r="G5546" s="65"/>
      <c r="H5546" s="113"/>
    </row>
    <row r="5547" spans="1:8">
      <c r="A5547" s="65"/>
      <c r="B5547" s="65"/>
      <c r="C5547" s="65"/>
      <c r="D5547" s="65"/>
      <c r="E5547" s="65"/>
      <c r="F5547" s="65"/>
      <c r="G5547" s="65"/>
      <c r="H5547" s="113"/>
    </row>
    <row r="5548" spans="1:8">
      <c r="A5548" s="65"/>
      <c r="B5548" s="65"/>
      <c r="C5548" s="65"/>
      <c r="D5548" s="65"/>
      <c r="E5548" s="65"/>
      <c r="F5548" s="65"/>
      <c r="G5548" s="65"/>
      <c r="H5548" s="113"/>
    </row>
    <row r="5549" spans="1:8">
      <c r="A5549" s="65"/>
      <c r="B5549" s="65"/>
      <c r="C5549" s="65"/>
      <c r="D5549" s="65"/>
      <c r="E5549" s="65"/>
      <c r="F5549" s="65"/>
      <c r="G5549" s="65"/>
      <c r="H5549" s="113"/>
    </row>
    <row r="5550" spans="1:8">
      <c r="A5550" s="65"/>
      <c r="B5550" s="65"/>
      <c r="C5550" s="65"/>
      <c r="D5550" s="65"/>
      <c r="E5550" s="65"/>
      <c r="F5550" s="65"/>
      <c r="G5550" s="65"/>
      <c r="H5550" s="113"/>
    </row>
    <row r="5551" spans="1:8">
      <c r="A5551" s="65"/>
      <c r="B5551" s="65"/>
      <c r="C5551" s="65"/>
      <c r="D5551" s="65"/>
      <c r="E5551" s="65"/>
      <c r="F5551" s="65"/>
      <c r="G5551" s="65"/>
      <c r="H5551" s="113"/>
    </row>
    <row r="5552" spans="1:8">
      <c r="A5552" s="65"/>
      <c r="B5552" s="65"/>
      <c r="C5552" s="65"/>
      <c r="D5552" s="65"/>
      <c r="E5552" s="65"/>
      <c r="F5552" s="65"/>
      <c r="G5552" s="65"/>
      <c r="H5552" s="113"/>
    </row>
    <row r="5553" spans="1:8">
      <c r="A5553" s="65"/>
      <c r="B5553" s="65"/>
      <c r="C5553" s="65"/>
      <c r="D5553" s="65"/>
      <c r="E5553" s="65"/>
      <c r="F5553" s="65"/>
      <c r="G5553" s="65"/>
      <c r="H5553" s="113"/>
    </row>
    <row r="5554" spans="1:8">
      <c r="A5554" s="65"/>
      <c r="B5554" s="65"/>
      <c r="C5554" s="65"/>
      <c r="D5554" s="65"/>
      <c r="E5554" s="65"/>
      <c r="F5554" s="65"/>
      <c r="G5554" s="65"/>
      <c r="H5554" s="113"/>
    </row>
    <row r="5555" spans="1:8">
      <c r="A5555" s="65"/>
      <c r="B5555" s="65"/>
      <c r="C5555" s="65"/>
      <c r="D5555" s="65"/>
      <c r="E5555" s="65"/>
      <c r="F5555" s="65"/>
      <c r="G5555" s="65"/>
      <c r="H5555" s="113"/>
    </row>
    <row r="5556" spans="1:8">
      <c r="A5556" s="65"/>
      <c r="B5556" s="65"/>
      <c r="C5556" s="65"/>
      <c r="D5556" s="65"/>
      <c r="E5556" s="65"/>
      <c r="F5556" s="65"/>
      <c r="G5556" s="65"/>
      <c r="H5556" s="113"/>
    </row>
    <row r="5557" spans="1:8">
      <c r="A5557" s="65"/>
      <c r="B5557" s="65"/>
      <c r="C5557" s="65"/>
      <c r="D5557" s="65"/>
      <c r="E5557" s="65"/>
      <c r="F5557" s="65"/>
      <c r="G5557" s="65"/>
      <c r="H5557" s="113"/>
    </row>
    <row r="5558" spans="1:8">
      <c r="A5558" s="65"/>
      <c r="B5558" s="65"/>
      <c r="C5558" s="65"/>
      <c r="D5558" s="65"/>
      <c r="E5558" s="65"/>
      <c r="F5558" s="65"/>
      <c r="G5558" s="65"/>
      <c r="H5558" s="113"/>
    </row>
    <row r="5559" spans="1:8">
      <c r="A5559" s="65"/>
      <c r="B5559" s="65"/>
      <c r="C5559" s="65"/>
      <c r="D5559" s="65"/>
      <c r="E5559" s="65"/>
      <c r="F5559" s="65"/>
      <c r="G5559" s="65"/>
      <c r="H5559" s="113"/>
    </row>
    <row r="5560" spans="1:8">
      <c r="A5560" s="65"/>
      <c r="B5560" s="65"/>
      <c r="C5560" s="65"/>
      <c r="D5560" s="65"/>
      <c r="E5560" s="65"/>
      <c r="F5560" s="65"/>
      <c r="G5560" s="65"/>
      <c r="H5560" s="113"/>
    </row>
    <row r="5561" spans="1:8">
      <c r="A5561" s="65"/>
      <c r="B5561" s="65"/>
      <c r="C5561" s="65"/>
      <c r="D5561" s="65"/>
      <c r="E5561" s="65"/>
      <c r="F5561" s="65"/>
      <c r="G5561" s="65"/>
      <c r="H5561" s="113"/>
    </row>
    <row r="5562" spans="1:8">
      <c r="A5562" s="65"/>
      <c r="B5562" s="65"/>
      <c r="C5562" s="65"/>
      <c r="D5562" s="65"/>
      <c r="E5562" s="65"/>
      <c r="F5562" s="65"/>
      <c r="G5562" s="65"/>
      <c r="H5562" s="113"/>
    </row>
    <row r="5563" spans="1:8">
      <c r="A5563" s="65"/>
      <c r="B5563" s="65"/>
      <c r="C5563" s="65"/>
      <c r="D5563" s="65"/>
      <c r="E5563" s="65"/>
      <c r="F5563" s="65"/>
      <c r="G5563" s="65"/>
      <c r="H5563" s="113"/>
    </row>
    <row r="5564" spans="1:8">
      <c r="A5564" s="65"/>
      <c r="B5564" s="65"/>
      <c r="C5564" s="65"/>
      <c r="D5564" s="65"/>
      <c r="E5564" s="65"/>
      <c r="F5564" s="65"/>
      <c r="G5564" s="65"/>
      <c r="H5564" s="113"/>
    </row>
    <row r="5565" spans="1:8">
      <c r="A5565" s="65"/>
      <c r="B5565" s="65"/>
      <c r="C5565" s="65"/>
      <c r="D5565" s="65"/>
      <c r="E5565" s="65"/>
      <c r="F5565" s="65"/>
      <c r="G5565" s="65"/>
      <c r="H5565" s="113"/>
    </row>
    <row r="5566" spans="1:8">
      <c r="A5566" s="65"/>
      <c r="B5566" s="65"/>
      <c r="C5566" s="65"/>
      <c r="D5566" s="65"/>
      <c r="E5566" s="65"/>
      <c r="F5566" s="65"/>
      <c r="G5566" s="65"/>
      <c r="H5566" s="113"/>
    </row>
    <row r="5567" spans="1:8">
      <c r="A5567" s="65"/>
      <c r="B5567" s="65"/>
      <c r="C5567" s="65"/>
      <c r="D5567" s="65"/>
      <c r="E5567" s="65"/>
      <c r="F5567" s="65"/>
      <c r="G5567" s="65"/>
      <c r="H5567" s="113"/>
    </row>
    <row r="5568" spans="1:8">
      <c r="A5568" s="65"/>
      <c r="B5568" s="65"/>
      <c r="C5568" s="65"/>
      <c r="D5568" s="65"/>
      <c r="E5568" s="65"/>
      <c r="F5568" s="65"/>
      <c r="G5568" s="65"/>
      <c r="H5568" s="113"/>
    </row>
    <row r="5569" spans="1:8">
      <c r="A5569" s="65"/>
      <c r="B5569" s="65"/>
      <c r="C5569" s="65"/>
      <c r="D5569" s="65"/>
      <c r="E5569" s="65"/>
      <c r="F5569" s="65"/>
      <c r="G5569" s="65"/>
      <c r="H5569" s="113"/>
    </row>
    <row r="5570" spans="1:8">
      <c r="A5570" s="65"/>
      <c r="B5570" s="65"/>
      <c r="C5570" s="65"/>
      <c r="D5570" s="65"/>
      <c r="E5570" s="65"/>
      <c r="F5570" s="65"/>
      <c r="G5570" s="65"/>
      <c r="H5570" s="113"/>
    </row>
    <row r="5571" spans="1:8">
      <c r="A5571" s="65"/>
      <c r="B5571" s="65"/>
      <c r="C5571" s="65"/>
      <c r="D5571" s="65"/>
      <c r="E5571" s="65"/>
      <c r="F5571" s="65"/>
      <c r="G5571" s="65"/>
      <c r="H5571" s="113"/>
    </row>
    <row r="5572" spans="1:8">
      <c r="A5572" s="65"/>
      <c r="B5572" s="65"/>
      <c r="C5572" s="65"/>
      <c r="D5572" s="65"/>
      <c r="E5572" s="65"/>
      <c r="F5572" s="65"/>
      <c r="G5572" s="65"/>
      <c r="H5572" s="113"/>
    </row>
    <row r="5573" spans="1:8">
      <c r="A5573" s="65"/>
      <c r="B5573" s="65"/>
      <c r="C5573" s="65"/>
      <c r="D5573" s="65"/>
      <c r="E5573" s="65"/>
      <c r="F5573" s="65"/>
      <c r="G5573" s="65"/>
      <c r="H5573" s="113"/>
    </row>
    <row r="5574" spans="1:8">
      <c r="A5574" s="65"/>
      <c r="B5574" s="65"/>
      <c r="C5574" s="65"/>
      <c r="D5574" s="65"/>
      <c r="E5574" s="65"/>
      <c r="F5574" s="65"/>
      <c r="G5574" s="65"/>
      <c r="H5574" s="113"/>
    </row>
    <row r="5575" spans="1:8">
      <c r="A5575" s="65"/>
      <c r="B5575" s="65"/>
      <c r="C5575" s="65"/>
      <c r="D5575" s="65"/>
      <c r="E5575" s="65"/>
      <c r="F5575" s="65"/>
      <c r="G5575" s="65"/>
      <c r="H5575" s="113"/>
    </row>
    <row r="5576" spans="1:8">
      <c r="A5576" s="65"/>
      <c r="B5576" s="65"/>
      <c r="C5576" s="65"/>
      <c r="D5576" s="65"/>
      <c r="E5576" s="65"/>
      <c r="F5576" s="65"/>
      <c r="G5576" s="65"/>
      <c r="H5576" s="113"/>
    </row>
    <row r="5577" spans="1:8">
      <c r="A5577" s="65"/>
      <c r="B5577" s="65"/>
      <c r="C5577" s="65"/>
      <c r="D5577" s="65"/>
      <c r="E5577" s="65"/>
      <c r="F5577" s="65"/>
      <c r="G5577" s="65"/>
      <c r="H5577" s="113"/>
    </row>
    <row r="5578" spans="1:8">
      <c r="A5578" s="65"/>
      <c r="B5578" s="65"/>
      <c r="C5578" s="65"/>
      <c r="D5578" s="65"/>
      <c r="E5578" s="65"/>
      <c r="F5578" s="65"/>
      <c r="G5578" s="65"/>
      <c r="H5578" s="113"/>
    </row>
    <row r="5579" spans="1:8">
      <c r="A5579" s="65"/>
      <c r="B5579" s="65"/>
      <c r="C5579" s="65"/>
      <c r="D5579" s="65"/>
      <c r="E5579" s="65"/>
      <c r="F5579" s="65"/>
      <c r="G5579" s="65"/>
      <c r="H5579" s="113"/>
    </row>
    <row r="5580" spans="1:8">
      <c r="A5580" s="65"/>
      <c r="B5580" s="65"/>
      <c r="C5580" s="65"/>
      <c r="D5580" s="65"/>
      <c r="E5580" s="65"/>
      <c r="F5580" s="65"/>
      <c r="G5580" s="65"/>
      <c r="H5580" s="113"/>
    </row>
    <row r="5581" spans="1:8">
      <c r="A5581" s="65"/>
      <c r="B5581" s="65"/>
      <c r="C5581" s="65"/>
      <c r="D5581" s="65"/>
      <c r="E5581" s="65"/>
      <c r="F5581" s="65"/>
      <c r="G5581" s="65"/>
      <c r="H5581" s="113"/>
    </row>
    <row r="5582" spans="1:8">
      <c r="A5582" s="65"/>
      <c r="B5582" s="65"/>
      <c r="C5582" s="65"/>
      <c r="D5582" s="65"/>
      <c r="E5582" s="65"/>
      <c r="F5582" s="65"/>
      <c r="G5582" s="65"/>
      <c r="H5582" s="113"/>
    </row>
    <row r="5583" spans="1:8">
      <c r="A5583" s="65"/>
      <c r="B5583" s="65"/>
      <c r="C5583" s="65"/>
      <c r="D5583" s="65"/>
      <c r="E5583" s="65"/>
      <c r="F5583" s="65"/>
      <c r="G5583" s="65"/>
      <c r="H5583" s="113"/>
    </row>
    <row r="5584" spans="1:8">
      <c r="A5584" s="65"/>
      <c r="B5584" s="65"/>
      <c r="C5584" s="65"/>
      <c r="D5584" s="65"/>
      <c r="E5584" s="65"/>
      <c r="F5584" s="65"/>
      <c r="G5584" s="65"/>
      <c r="H5584" s="113"/>
    </row>
    <row r="5585" spans="1:8">
      <c r="A5585" s="65"/>
      <c r="B5585" s="65"/>
      <c r="C5585" s="65"/>
      <c r="D5585" s="65"/>
      <c r="E5585" s="65"/>
      <c r="F5585" s="65"/>
      <c r="G5585" s="65"/>
      <c r="H5585" s="113"/>
    </row>
    <row r="5586" spans="1:8">
      <c r="A5586" s="65"/>
      <c r="B5586" s="65"/>
      <c r="C5586" s="65"/>
      <c r="D5586" s="65"/>
      <c r="E5586" s="65"/>
      <c r="F5586" s="65"/>
      <c r="G5586" s="65"/>
      <c r="H5586" s="113"/>
    </row>
    <row r="5587" spans="1:8">
      <c r="A5587" s="65"/>
      <c r="B5587" s="65"/>
      <c r="C5587" s="65"/>
      <c r="D5587" s="65"/>
      <c r="E5587" s="65"/>
      <c r="F5587" s="65"/>
      <c r="G5587" s="65"/>
      <c r="H5587" s="113"/>
    </row>
    <row r="5588" spans="1:8">
      <c r="A5588" s="65"/>
      <c r="B5588" s="65"/>
      <c r="C5588" s="65"/>
      <c r="D5588" s="65"/>
      <c r="E5588" s="65"/>
      <c r="F5588" s="65"/>
      <c r="G5588" s="65"/>
      <c r="H5588" s="113"/>
    </row>
    <row r="5589" spans="1:8">
      <c r="A5589" s="65"/>
      <c r="B5589" s="65"/>
      <c r="C5589" s="65"/>
      <c r="D5589" s="65"/>
      <c r="E5589" s="65"/>
      <c r="F5589" s="65"/>
      <c r="G5589" s="65"/>
      <c r="H5589" s="113"/>
    </row>
    <row r="5590" spans="1:8">
      <c r="A5590" s="65"/>
      <c r="B5590" s="65"/>
      <c r="C5590" s="65"/>
      <c r="D5590" s="65"/>
      <c r="E5590" s="65"/>
      <c r="F5590" s="65"/>
      <c r="G5590" s="65"/>
      <c r="H5590" s="113"/>
    </row>
    <row r="5591" spans="1:8">
      <c r="A5591" s="65"/>
      <c r="B5591" s="65"/>
      <c r="C5591" s="65"/>
      <c r="D5591" s="65"/>
      <c r="E5591" s="65"/>
      <c r="F5591" s="65"/>
      <c r="G5591" s="65"/>
      <c r="H5591" s="113"/>
    </row>
    <row r="5592" spans="1:8">
      <c r="A5592" s="65"/>
      <c r="B5592" s="65"/>
      <c r="C5592" s="65"/>
      <c r="D5592" s="65"/>
      <c r="E5592" s="65"/>
      <c r="F5592" s="65"/>
      <c r="G5592" s="65"/>
      <c r="H5592" s="113"/>
    </row>
    <row r="5593" spans="1:8">
      <c r="A5593" s="65"/>
      <c r="B5593" s="65"/>
      <c r="C5593" s="65"/>
      <c r="D5593" s="65"/>
      <c r="E5593" s="65"/>
      <c r="F5593" s="65"/>
      <c r="G5593" s="65"/>
      <c r="H5593" s="113"/>
    </row>
    <row r="5594" spans="1:8">
      <c r="A5594" s="65"/>
      <c r="B5594" s="65"/>
      <c r="C5594" s="65"/>
      <c r="D5594" s="65"/>
      <c r="E5594" s="65"/>
      <c r="F5594" s="65"/>
      <c r="G5594" s="65"/>
      <c r="H5594" s="113"/>
    </row>
    <row r="5595" spans="1:8">
      <c r="A5595" s="65"/>
      <c r="B5595" s="65"/>
      <c r="C5595" s="65"/>
      <c r="D5595" s="65"/>
      <c r="E5595" s="65"/>
      <c r="F5595" s="65"/>
      <c r="G5595" s="65"/>
      <c r="H5595" s="113"/>
    </row>
    <row r="5596" spans="1:8">
      <c r="A5596" s="65"/>
      <c r="B5596" s="65"/>
      <c r="C5596" s="65"/>
      <c r="D5596" s="65"/>
      <c r="E5596" s="65"/>
      <c r="F5596" s="65"/>
      <c r="G5596" s="65"/>
      <c r="H5596" s="113"/>
    </row>
    <row r="5597" spans="1:8">
      <c r="A5597" s="65"/>
      <c r="B5597" s="65"/>
      <c r="C5597" s="65"/>
      <c r="D5597" s="65"/>
      <c r="E5597" s="65"/>
      <c r="F5597" s="65"/>
      <c r="G5597" s="65"/>
      <c r="H5597" s="113"/>
    </row>
    <row r="5598" spans="1:8">
      <c r="A5598" s="65"/>
      <c r="B5598" s="65"/>
      <c r="C5598" s="65"/>
      <c r="D5598" s="65"/>
      <c r="E5598" s="65"/>
      <c r="F5598" s="65"/>
      <c r="G5598" s="65"/>
      <c r="H5598" s="113"/>
    </row>
    <row r="5599" spans="1:8">
      <c r="A5599" s="65"/>
      <c r="B5599" s="65"/>
      <c r="C5599" s="65"/>
      <c r="D5599" s="65"/>
      <c r="E5599" s="65"/>
      <c r="F5599" s="65"/>
      <c r="G5599" s="65"/>
      <c r="H5599" s="113"/>
    </row>
    <row r="5600" spans="1:8">
      <c r="A5600" s="65"/>
      <c r="B5600" s="65"/>
      <c r="C5600" s="65"/>
      <c r="D5600" s="65"/>
      <c r="E5600" s="65"/>
      <c r="F5600" s="65"/>
      <c r="G5600" s="65"/>
      <c r="H5600" s="113"/>
    </row>
    <row r="5601" spans="1:8">
      <c r="A5601" s="65"/>
      <c r="B5601" s="65"/>
      <c r="C5601" s="65"/>
      <c r="D5601" s="65"/>
      <c r="E5601" s="65"/>
      <c r="F5601" s="65"/>
      <c r="G5601" s="65"/>
      <c r="H5601" s="113"/>
    </row>
    <row r="5602" spans="1:8">
      <c r="A5602" s="65"/>
      <c r="B5602" s="65"/>
      <c r="C5602" s="65"/>
      <c r="D5602" s="65"/>
      <c r="E5602" s="65"/>
      <c r="F5602" s="65"/>
      <c r="G5602" s="65"/>
      <c r="H5602" s="113"/>
    </row>
    <row r="5603" spans="1:8">
      <c r="A5603" s="65"/>
      <c r="B5603" s="65"/>
      <c r="C5603" s="65"/>
      <c r="D5603" s="65"/>
      <c r="E5603" s="65"/>
      <c r="F5603" s="65"/>
      <c r="G5603" s="65"/>
      <c r="H5603" s="113"/>
    </row>
    <row r="5604" spans="1:8">
      <c r="A5604" s="65"/>
      <c r="B5604" s="65"/>
      <c r="C5604" s="65"/>
      <c r="D5604" s="65"/>
      <c r="E5604" s="65"/>
      <c r="F5604" s="65"/>
      <c r="G5604" s="65"/>
      <c r="H5604" s="113"/>
    </row>
    <row r="5605" spans="1:8">
      <c r="A5605" s="65"/>
      <c r="B5605" s="65"/>
      <c r="C5605" s="65"/>
      <c r="D5605" s="65"/>
      <c r="E5605" s="65"/>
      <c r="F5605" s="65"/>
      <c r="G5605" s="65"/>
      <c r="H5605" s="113"/>
    </row>
    <row r="5606" spans="1:8">
      <c r="A5606" s="65"/>
      <c r="B5606" s="65"/>
      <c r="C5606" s="65"/>
      <c r="D5606" s="65"/>
      <c r="E5606" s="65"/>
      <c r="F5606" s="65"/>
      <c r="G5606" s="65"/>
      <c r="H5606" s="113"/>
    </row>
    <row r="5607" spans="1:8">
      <c r="A5607" s="65"/>
      <c r="B5607" s="65"/>
      <c r="C5607" s="65"/>
      <c r="D5607" s="65"/>
      <c r="E5607" s="65"/>
      <c r="F5607" s="65"/>
      <c r="G5607" s="65"/>
      <c r="H5607" s="113"/>
    </row>
    <row r="5608" spans="1:8">
      <c r="A5608" s="65"/>
      <c r="B5608" s="65"/>
      <c r="C5608" s="65"/>
      <c r="D5608" s="65"/>
      <c r="E5608" s="65"/>
      <c r="F5608" s="65"/>
      <c r="G5608" s="65"/>
      <c r="H5608" s="113"/>
    </row>
    <row r="5609" spans="1:8">
      <c r="A5609" s="65"/>
      <c r="B5609" s="65"/>
      <c r="C5609" s="65"/>
      <c r="D5609" s="65"/>
      <c r="E5609" s="65"/>
      <c r="F5609" s="65"/>
      <c r="G5609" s="65"/>
      <c r="H5609" s="113"/>
    </row>
    <row r="5610" spans="1:8">
      <c r="A5610" s="65"/>
      <c r="B5610" s="65"/>
      <c r="C5610" s="65"/>
      <c r="D5610" s="65"/>
      <c r="E5610" s="65"/>
      <c r="F5610" s="65"/>
      <c r="G5610" s="65"/>
      <c r="H5610" s="113"/>
    </row>
    <row r="5611" spans="1:8">
      <c r="A5611" s="65"/>
      <c r="B5611" s="65"/>
      <c r="C5611" s="65"/>
      <c r="D5611" s="65"/>
      <c r="E5611" s="65"/>
      <c r="F5611" s="65"/>
      <c r="G5611" s="65"/>
      <c r="H5611" s="113"/>
    </row>
    <row r="5612" spans="1:8">
      <c r="A5612" s="65"/>
      <c r="B5612" s="65"/>
      <c r="C5612" s="65"/>
      <c r="D5612" s="65"/>
      <c r="E5612" s="65"/>
      <c r="F5612" s="65"/>
      <c r="G5612" s="65"/>
      <c r="H5612" s="113"/>
    </row>
    <row r="5613" spans="1:8">
      <c r="A5613" s="65"/>
      <c r="B5613" s="65"/>
      <c r="C5613" s="65"/>
      <c r="D5613" s="65"/>
      <c r="E5613" s="65"/>
      <c r="F5613" s="65"/>
      <c r="G5613" s="65"/>
      <c r="H5613" s="113"/>
    </row>
    <row r="5614" spans="1:8">
      <c r="A5614" s="65"/>
      <c r="B5614" s="65"/>
      <c r="C5614" s="65"/>
      <c r="D5614" s="65"/>
      <c r="E5614" s="65"/>
      <c r="F5614" s="65"/>
      <c r="G5614" s="65"/>
      <c r="H5614" s="113"/>
    </row>
    <row r="5615" spans="1:8">
      <c r="A5615" s="65"/>
      <c r="B5615" s="65"/>
      <c r="C5615" s="65"/>
      <c r="D5615" s="65"/>
      <c r="E5615" s="65"/>
      <c r="F5615" s="65"/>
      <c r="G5615" s="65"/>
      <c r="H5615" s="113"/>
    </row>
    <row r="5616" spans="1:8">
      <c r="A5616" s="65"/>
      <c r="B5616" s="65"/>
      <c r="C5616" s="65"/>
      <c r="D5616" s="65"/>
      <c r="E5616" s="65"/>
      <c r="F5616" s="65"/>
      <c r="G5616" s="65"/>
      <c r="H5616" s="113"/>
    </row>
    <row r="5617" spans="1:8">
      <c r="A5617" s="65"/>
      <c r="B5617" s="65"/>
      <c r="C5617" s="65"/>
      <c r="D5617" s="65"/>
      <c r="E5617" s="65"/>
      <c r="F5617" s="65"/>
      <c r="G5617" s="65"/>
      <c r="H5617" s="113"/>
    </row>
    <row r="5618" spans="1:8">
      <c r="A5618" s="65"/>
      <c r="B5618" s="65"/>
      <c r="C5618" s="65"/>
      <c r="D5618" s="65"/>
      <c r="E5618" s="65"/>
      <c r="F5618" s="65"/>
      <c r="G5618" s="65"/>
      <c r="H5618" s="113"/>
    </row>
    <row r="5619" spans="1:8">
      <c r="A5619" s="65"/>
      <c r="B5619" s="65"/>
      <c r="C5619" s="65"/>
      <c r="D5619" s="65"/>
      <c r="E5619" s="65"/>
      <c r="F5619" s="65"/>
      <c r="G5619" s="65"/>
      <c r="H5619" s="113"/>
    </row>
    <row r="5620" spans="1:8">
      <c r="A5620" s="65"/>
      <c r="B5620" s="65"/>
      <c r="C5620" s="65"/>
      <c r="D5620" s="65"/>
      <c r="E5620" s="65"/>
      <c r="F5620" s="65"/>
      <c r="G5620" s="65"/>
      <c r="H5620" s="113"/>
    </row>
    <row r="5621" spans="1:8">
      <c r="A5621" s="65"/>
      <c r="B5621" s="65"/>
      <c r="C5621" s="65"/>
      <c r="D5621" s="65"/>
      <c r="E5621" s="65"/>
      <c r="F5621" s="65"/>
      <c r="G5621" s="65"/>
      <c r="H5621" s="113"/>
    </row>
    <row r="5622" spans="1:8">
      <c r="A5622" s="65"/>
      <c r="B5622" s="65"/>
      <c r="C5622" s="65"/>
      <c r="D5622" s="65"/>
      <c r="E5622" s="65"/>
      <c r="F5622" s="65"/>
      <c r="G5622" s="65"/>
      <c r="H5622" s="113"/>
    </row>
    <row r="5623" spans="1:8">
      <c r="A5623" s="65"/>
      <c r="B5623" s="65"/>
      <c r="C5623" s="65"/>
      <c r="D5623" s="65"/>
      <c r="E5623" s="65"/>
      <c r="F5623" s="65"/>
      <c r="G5623" s="65"/>
      <c r="H5623" s="113"/>
    </row>
    <row r="5624" spans="1:8">
      <c r="A5624" s="65"/>
      <c r="B5624" s="65"/>
      <c r="C5624" s="65"/>
      <c r="D5624" s="65"/>
      <c r="E5624" s="65"/>
      <c r="F5624" s="65"/>
      <c r="G5624" s="65"/>
      <c r="H5624" s="113"/>
    </row>
    <row r="5625" spans="1:8">
      <c r="A5625" s="65"/>
      <c r="B5625" s="65"/>
      <c r="C5625" s="65"/>
      <c r="D5625" s="65"/>
      <c r="E5625" s="65"/>
      <c r="F5625" s="65"/>
      <c r="G5625" s="65"/>
      <c r="H5625" s="113"/>
    </row>
    <row r="5626" spans="1:8">
      <c r="A5626" s="65"/>
      <c r="B5626" s="65"/>
      <c r="C5626" s="65"/>
      <c r="D5626" s="65"/>
      <c r="E5626" s="65"/>
      <c r="F5626" s="65"/>
      <c r="G5626" s="65"/>
      <c r="H5626" s="113"/>
    </row>
    <row r="5627" spans="1:8">
      <c r="A5627" s="65"/>
      <c r="B5627" s="65"/>
      <c r="C5627" s="65"/>
      <c r="D5627" s="65"/>
      <c r="E5627" s="65"/>
      <c r="F5627" s="65"/>
      <c r="G5627" s="65"/>
      <c r="H5627" s="113"/>
    </row>
    <row r="5628" spans="1:8">
      <c r="A5628" s="65"/>
      <c r="B5628" s="65"/>
      <c r="C5628" s="65"/>
      <c r="D5628" s="65"/>
      <c r="E5628" s="65"/>
      <c r="F5628" s="65"/>
      <c r="G5628" s="65"/>
      <c r="H5628" s="113"/>
    </row>
    <row r="5629" spans="1:8">
      <c r="A5629" s="65"/>
      <c r="B5629" s="65"/>
      <c r="C5629" s="65"/>
      <c r="D5629" s="65"/>
      <c r="E5629" s="65"/>
      <c r="F5629" s="65"/>
      <c r="G5629" s="65"/>
      <c r="H5629" s="113"/>
    </row>
    <row r="5630" spans="1:8">
      <c r="A5630" s="65"/>
      <c r="B5630" s="65"/>
      <c r="C5630" s="65"/>
      <c r="D5630" s="65"/>
      <c r="E5630" s="65"/>
      <c r="F5630" s="65"/>
      <c r="G5630" s="65"/>
      <c r="H5630" s="113"/>
    </row>
    <row r="5631" spans="1:8">
      <c r="A5631" s="65"/>
      <c r="B5631" s="65"/>
      <c r="C5631" s="65"/>
      <c r="D5631" s="65"/>
      <c r="E5631" s="65"/>
      <c r="F5631" s="65"/>
      <c r="G5631" s="65"/>
      <c r="H5631" s="113"/>
    </row>
    <row r="5632" spans="1:8">
      <c r="A5632" s="65"/>
      <c r="B5632" s="65"/>
      <c r="C5632" s="65"/>
      <c r="D5632" s="65"/>
      <c r="E5632" s="65"/>
      <c r="F5632" s="65"/>
      <c r="G5632" s="65"/>
      <c r="H5632" s="113"/>
    </row>
    <row r="5633" spans="1:8">
      <c r="A5633" s="65"/>
      <c r="B5633" s="65"/>
      <c r="C5633" s="65"/>
      <c r="D5633" s="65"/>
      <c r="E5633" s="65"/>
      <c r="F5633" s="65"/>
      <c r="G5633" s="65"/>
      <c r="H5633" s="113"/>
    </row>
    <row r="5634" spans="1:8">
      <c r="A5634" s="65"/>
      <c r="B5634" s="65"/>
      <c r="C5634" s="65"/>
      <c r="D5634" s="65"/>
      <c r="E5634" s="65"/>
      <c r="F5634" s="65"/>
      <c r="G5634" s="65"/>
      <c r="H5634" s="113"/>
    </row>
    <row r="5635" spans="1:8">
      <c r="A5635" s="65"/>
      <c r="B5635" s="65"/>
      <c r="C5635" s="65"/>
      <c r="D5635" s="65"/>
      <c r="E5635" s="65"/>
      <c r="F5635" s="65"/>
      <c r="G5635" s="65"/>
      <c r="H5635" s="113"/>
    </row>
    <row r="5636" spans="1:8">
      <c r="A5636" s="65"/>
      <c r="B5636" s="65"/>
      <c r="C5636" s="65"/>
      <c r="D5636" s="65"/>
      <c r="E5636" s="65"/>
      <c r="F5636" s="65"/>
      <c r="G5636" s="65"/>
      <c r="H5636" s="113"/>
    </row>
    <row r="5637" spans="1:8">
      <c r="A5637" s="65"/>
      <c r="B5637" s="65"/>
      <c r="C5637" s="65"/>
      <c r="D5637" s="65"/>
      <c r="E5637" s="65"/>
      <c r="F5637" s="65"/>
      <c r="G5637" s="65"/>
      <c r="H5637" s="113"/>
    </row>
    <row r="5638" spans="1:8">
      <c r="A5638" s="65"/>
      <c r="B5638" s="65"/>
      <c r="C5638" s="65"/>
      <c r="D5638" s="65"/>
      <c r="E5638" s="65"/>
      <c r="F5638" s="65"/>
      <c r="G5638" s="65"/>
      <c r="H5638" s="113"/>
    </row>
    <row r="5639" spans="1:8">
      <c r="A5639" s="65"/>
      <c r="B5639" s="65"/>
      <c r="C5639" s="65"/>
      <c r="D5639" s="65"/>
      <c r="E5639" s="65"/>
      <c r="F5639" s="65"/>
      <c r="G5639" s="65"/>
      <c r="H5639" s="113"/>
    </row>
    <row r="5640" spans="1:8">
      <c r="A5640" s="65"/>
      <c r="B5640" s="65"/>
      <c r="C5640" s="65"/>
      <c r="D5640" s="65"/>
      <c r="E5640" s="65"/>
      <c r="F5640" s="65"/>
      <c r="G5640" s="65"/>
      <c r="H5640" s="113"/>
    </row>
    <row r="5641" spans="1:8">
      <c r="A5641" s="65"/>
      <c r="B5641" s="65"/>
      <c r="C5641" s="65"/>
      <c r="D5641" s="65"/>
      <c r="E5641" s="65"/>
      <c r="F5641" s="65"/>
      <c r="G5641" s="65"/>
      <c r="H5641" s="113"/>
    </row>
    <row r="5642" spans="1:8">
      <c r="A5642" s="65"/>
      <c r="B5642" s="65"/>
      <c r="C5642" s="65"/>
      <c r="D5642" s="65"/>
      <c r="E5642" s="65"/>
      <c r="F5642" s="65"/>
      <c r="G5642" s="65"/>
      <c r="H5642" s="113"/>
    </row>
    <row r="5643" spans="1:8">
      <c r="A5643" s="65"/>
      <c r="B5643" s="65"/>
      <c r="C5643" s="65"/>
      <c r="D5643" s="65"/>
      <c r="E5643" s="65"/>
      <c r="F5643" s="65"/>
      <c r="G5643" s="65"/>
      <c r="H5643" s="113"/>
    </row>
    <row r="5644" spans="1:8">
      <c r="A5644" s="65"/>
      <c r="B5644" s="65"/>
      <c r="C5644" s="65"/>
      <c r="D5644" s="65"/>
      <c r="E5644" s="65"/>
      <c r="F5644" s="65"/>
      <c r="G5644" s="65"/>
      <c r="H5644" s="113"/>
    </row>
    <row r="5645" spans="1:8">
      <c r="A5645" s="65"/>
      <c r="B5645" s="65"/>
      <c r="C5645" s="65"/>
      <c r="D5645" s="65"/>
      <c r="E5645" s="65"/>
      <c r="F5645" s="65"/>
      <c r="G5645" s="65"/>
      <c r="H5645" s="113"/>
    </row>
    <row r="5646" spans="1:8">
      <c r="A5646" s="65"/>
      <c r="B5646" s="65"/>
      <c r="C5646" s="65"/>
      <c r="D5646" s="65"/>
      <c r="E5646" s="65"/>
      <c r="F5646" s="65"/>
      <c r="G5646" s="65"/>
      <c r="H5646" s="113"/>
    </row>
    <row r="5647" spans="1:8">
      <c r="A5647" s="65"/>
      <c r="B5647" s="65"/>
      <c r="C5647" s="65"/>
      <c r="D5647" s="65"/>
      <c r="E5647" s="65"/>
      <c r="F5647" s="65"/>
      <c r="G5647" s="65"/>
      <c r="H5647" s="113"/>
    </row>
    <row r="5648" spans="1:8">
      <c r="A5648" s="65"/>
      <c r="B5648" s="65"/>
      <c r="C5648" s="65"/>
      <c r="D5648" s="65"/>
      <c r="E5648" s="65"/>
      <c r="F5648" s="65"/>
      <c r="G5648" s="65"/>
      <c r="H5648" s="113"/>
    </row>
    <row r="5649" spans="1:8">
      <c r="A5649" s="65"/>
      <c r="B5649" s="65"/>
      <c r="C5649" s="65"/>
      <c r="D5649" s="65"/>
      <c r="E5649" s="65"/>
      <c r="F5649" s="65"/>
      <c r="G5649" s="65"/>
      <c r="H5649" s="113"/>
    </row>
    <row r="5650" spans="1:8">
      <c r="A5650" s="65"/>
      <c r="B5650" s="65"/>
      <c r="C5650" s="65"/>
      <c r="D5650" s="65"/>
      <c r="E5650" s="65"/>
      <c r="F5650" s="65"/>
      <c r="G5650" s="65"/>
      <c r="H5650" s="113"/>
    </row>
    <row r="5651" spans="1:8">
      <c r="A5651" s="65"/>
      <c r="B5651" s="65"/>
      <c r="C5651" s="65"/>
      <c r="D5651" s="65"/>
      <c r="E5651" s="65"/>
      <c r="F5651" s="65"/>
      <c r="G5651" s="65"/>
      <c r="H5651" s="113"/>
    </row>
    <row r="5652" spans="1:8">
      <c r="A5652" s="65"/>
      <c r="B5652" s="65"/>
      <c r="C5652" s="65"/>
      <c r="D5652" s="65"/>
      <c r="E5652" s="65"/>
      <c r="F5652" s="65"/>
      <c r="G5652" s="65"/>
      <c r="H5652" s="113"/>
    </row>
    <row r="5653" spans="1:8">
      <c r="A5653" s="65"/>
      <c r="B5653" s="65"/>
      <c r="C5653" s="65"/>
      <c r="D5653" s="65"/>
      <c r="E5653" s="65"/>
      <c r="F5653" s="65"/>
      <c r="G5653" s="65"/>
      <c r="H5653" s="113"/>
    </row>
    <row r="5654" spans="1:8">
      <c r="A5654" s="65"/>
      <c r="B5654" s="65"/>
      <c r="C5654" s="65"/>
      <c r="D5654" s="65"/>
      <c r="E5654" s="65"/>
      <c r="F5654" s="65"/>
      <c r="G5654" s="65"/>
      <c r="H5654" s="113"/>
    </row>
    <row r="5655" spans="1:8">
      <c r="A5655" s="65"/>
      <c r="B5655" s="65"/>
      <c r="C5655" s="65"/>
      <c r="D5655" s="65"/>
      <c r="E5655" s="65"/>
      <c r="F5655" s="65"/>
      <c r="G5655" s="65"/>
      <c r="H5655" s="113"/>
    </row>
    <row r="5656" spans="1:8">
      <c r="A5656" s="65"/>
      <c r="B5656" s="65"/>
      <c r="C5656" s="65"/>
      <c r="D5656" s="65"/>
      <c r="E5656" s="65"/>
      <c r="F5656" s="65"/>
      <c r="G5656" s="65"/>
      <c r="H5656" s="113"/>
    </row>
    <row r="5657" spans="1:8">
      <c r="A5657" s="65"/>
      <c r="B5657" s="65"/>
      <c r="C5657" s="65"/>
      <c r="D5657" s="65"/>
      <c r="E5657" s="65"/>
      <c r="F5657" s="65"/>
      <c r="G5657" s="65"/>
      <c r="H5657" s="113"/>
    </row>
    <row r="5658" spans="1:8">
      <c r="A5658" s="65"/>
      <c r="B5658" s="65"/>
      <c r="C5658" s="65"/>
      <c r="D5658" s="65"/>
      <c r="E5658" s="65"/>
      <c r="F5658" s="65"/>
      <c r="G5658" s="65"/>
      <c r="H5658" s="113"/>
    </row>
    <row r="5659" spans="1:8">
      <c r="A5659" s="65"/>
      <c r="B5659" s="65"/>
      <c r="C5659" s="65"/>
      <c r="D5659" s="65"/>
      <c r="E5659" s="65"/>
      <c r="F5659" s="65"/>
      <c r="G5659" s="65"/>
      <c r="H5659" s="113"/>
    </row>
    <row r="5660" spans="1:8">
      <c r="A5660" s="65"/>
      <c r="B5660" s="65"/>
      <c r="C5660" s="65"/>
      <c r="D5660" s="65"/>
      <c r="E5660" s="65"/>
      <c r="F5660" s="65"/>
      <c r="G5660" s="65"/>
      <c r="H5660" s="113"/>
    </row>
    <row r="5661" spans="1:8">
      <c r="A5661" s="65"/>
      <c r="B5661" s="65"/>
      <c r="C5661" s="65"/>
      <c r="D5661" s="65"/>
      <c r="E5661" s="65"/>
      <c r="F5661" s="65"/>
      <c r="G5661" s="65"/>
      <c r="H5661" s="113"/>
    </row>
    <row r="5662" spans="1:8">
      <c r="A5662" s="65"/>
      <c r="B5662" s="65"/>
      <c r="C5662" s="65"/>
      <c r="D5662" s="65"/>
      <c r="E5662" s="65"/>
      <c r="F5662" s="65"/>
      <c r="G5662" s="65"/>
      <c r="H5662" s="113"/>
    </row>
    <row r="5663" spans="1:8">
      <c r="A5663" s="65"/>
      <c r="B5663" s="65"/>
      <c r="C5663" s="65"/>
      <c r="D5663" s="65"/>
      <c r="E5663" s="65"/>
      <c r="F5663" s="65"/>
      <c r="G5663" s="65"/>
      <c r="H5663" s="113"/>
    </row>
    <row r="5664" spans="1:8">
      <c r="A5664" s="65"/>
      <c r="B5664" s="65"/>
      <c r="C5664" s="65"/>
      <c r="D5664" s="65"/>
      <c r="E5664" s="65"/>
      <c r="F5664" s="65"/>
      <c r="G5664" s="65"/>
      <c r="H5664" s="113"/>
    </row>
    <row r="5665" spans="1:8">
      <c r="A5665" s="65"/>
      <c r="B5665" s="65"/>
      <c r="C5665" s="65"/>
      <c r="D5665" s="65"/>
      <c r="E5665" s="65"/>
      <c r="F5665" s="65"/>
      <c r="G5665" s="65"/>
      <c r="H5665" s="113"/>
    </row>
    <row r="5666" spans="1:8">
      <c r="A5666" s="65"/>
      <c r="B5666" s="65"/>
      <c r="C5666" s="65"/>
      <c r="D5666" s="65"/>
      <c r="E5666" s="65"/>
      <c r="F5666" s="65"/>
      <c r="G5666" s="65"/>
      <c r="H5666" s="113"/>
    </row>
    <row r="5667" spans="1:8">
      <c r="A5667" s="65"/>
      <c r="B5667" s="65"/>
      <c r="C5667" s="65"/>
      <c r="D5667" s="65"/>
      <c r="E5667" s="65"/>
      <c r="F5667" s="65"/>
      <c r="G5667" s="65"/>
      <c r="H5667" s="113"/>
    </row>
    <row r="5668" spans="1:8">
      <c r="A5668" s="65"/>
      <c r="B5668" s="65"/>
      <c r="C5668" s="65"/>
      <c r="D5668" s="65"/>
      <c r="E5668" s="65"/>
      <c r="F5668" s="65"/>
      <c r="G5668" s="65"/>
      <c r="H5668" s="113"/>
    </row>
    <row r="5669" spans="1:8">
      <c r="A5669" s="65"/>
      <c r="B5669" s="65"/>
      <c r="C5669" s="65"/>
      <c r="D5669" s="65"/>
      <c r="E5669" s="65"/>
      <c r="F5669" s="65"/>
      <c r="G5669" s="65"/>
      <c r="H5669" s="113"/>
    </row>
    <row r="5670" spans="1:8">
      <c r="A5670" s="65"/>
      <c r="B5670" s="65"/>
      <c r="C5670" s="65"/>
      <c r="D5670" s="65"/>
      <c r="E5670" s="65"/>
      <c r="F5670" s="65"/>
      <c r="G5670" s="65"/>
      <c r="H5670" s="113"/>
    </row>
    <row r="5671" spans="1:8">
      <c r="A5671" s="65"/>
      <c r="B5671" s="65"/>
      <c r="C5671" s="65"/>
      <c r="D5671" s="65"/>
      <c r="E5671" s="65"/>
      <c r="F5671" s="65"/>
      <c r="G5671" s="65"/>
      <c r="H5671" s="113"/>
    </row>
    <row r="5672" spans="1:8">
      <c r="A5672" s="65"/>
      <c r="B5672" s="65"/>
      <c r="C5672" s="65"/>
      <c r="D5672" s="65"/>
      <c r="E5672" s="65"/>
      <c r="F5672" s="65"/>
      <c r="G5672" s="65"/>
      <c r="H5672" s="113"/>
    </row>
    <row r="5673" spans="1:8">
      <c r="A5673" s="65"/>
      <c r="B5673" s="65"/>
      <c r="C5673" s="65"/>
      <c r="D5673" s="65"/>
      <c r="E5673" s="65"/>
      <c r="F5673" s="65"/>
      <c r="G5673" s="65"/>
      <c r="H5673" s="113"/>
    </row>
    <row r="5674" spans="1:8">
      <c r="A5674" s="65"/>
      <c r="B5674" s="65"/>
      <c r="C5674" s="65"/>
      <c r="D5674" s="65"/>
      <c r="E5674" s="65"/>
      <c r="F5674" s="65"/>
      <c r="G5674" s="65"/>
      <c r="H5674" s="113"/>
    </row>
    <row r="5675" spans="1:8">
      <c r="A5675" s="65"/>
      <c r="B5675" s="65"/>
      <c r="C5675" s="65"/>
      <c r="D5675" s="65"/>
      <c r="E5675" s="65"/>
      <c r="F5675" s="65"/>
      <c r="G5675" s="65"/>
      <c r="H5675" s="113"/>
    </row>
    <row r="5676" spans="1:8">
      <c r="A5676" s="65"/>
      <c r="B5676" s="65"/>
      <c r="C5676" s="65"/>
      <c r="D5676" s="65"/>
      <c r="E5676" s="65"/>
      <c r="F5676" s="65"/>
      <c r="G5676" s="65"/>
      <c r="H5676" s="113"/>
    </row>
    <row r="5677" spans="1:8">
      <c r="A5677" s="65"/>
      <c r="B5677" s="65"/>
      <c r="C5677" s="65"/>
      <c r="D5677" s="65"/>
      <c r="E5677" s="65"/>
      <c r="F5677" s="65"/>
      <c r="G5677" s="65"/>
      <c r="H5677" s="113"/>
    </row>
    <row r="5678" spans="1:8">
      <c r="A5678" s="65"/>
      <c r="B5678" s="65"/>
      <c r="C5678" s="65"/>
      <c r="D5678" s="65"/>
      <c r="E5678" s="65"/>
      <c r="F5678" s="65"/>
      <c r="G5678" s="65"/>
      <c r="H5678" s="113"/>
    </row>
    <row r="5679" spans="1:8">
      <c r="A5679" s="65"/>
      <c r="B5679" s="65"/>
      <c r="C5679" s="65"/>
      <c r="D5679" s="65"/>
      <c r="E5679" s="65"/>
      <c r="F5679" s="65"/>
      <c r="G5679" s="65"/>
      <c r="H5679" s="113"/>
    </row>
    <row r="5680" spans="1:8">
      <c r="A5680" s="65"/>
      <c r="B5680" s="65"/>
      <c r="C5680" s="65"/>
      <c r="D5680" s="65"/>
      <c r="E5680" s="65"/>
      <c r="F5680" s="65"/>
      <c r="G5680" s="65"/>
      <c r="H5680" s="113"/>
    </row>
    <row r="5681" spans="1:8">
      <c r="A5681" s="65"/>
      <c r="B5681" s="65"/>
      <c r="C5681" s="65"/>
      <c r="D5681" s="65"/>
      <c r="E5681" s="65"/>
      <c r="F5681" s="65"/>
      <c r="G5681" s="65"/>
      <c r="H5681" s="113"/>
    </row>
    <row r="5682" spans="1:8">
      <c r="A5682" s="65"/>
      <c r="B5682" s="65"/>
      <c r="C5682" s="65"/>
      <c r="D5682" s="65"/>
      <c r="E5682" s="65"/>
      <c r="F5682" s="65"/>
      <c r="G5682" s="65"/>
      <c r="H5682" s="113"/>
    </row>
    <row r="5683" spans="1:8">
      <c r="A5683" s="65"/>
      <c r="B5683" s="65"/>
      <c r="C5683" s="65"/>
      <c r="D5683" s="65"/>
      <c r="E5683" s="65"/>
      <c r="F5683" s="65"/>
      <c r="G5683" s="65"/>
      <c r="H5683" s="113"/>
    </row>
    <row r="5684" spans="1:8">
      <c r="A5684" s="65"/>
      <c r="B5684" s="65"/>
      <c r="C5684" s="65"/>
      <c r="D5684" s="65"/>
      <c r="E5684" s="65"/>
      <c r="F5684" s="65"/>
      <c r="G5684" s="65"/>
      <c r="H5684" s="113"/>
    </row>
    <row r="5685" spans="1:8">
      <c r="A5685" s="65"/>
      <c r="B5685" s="65"/>
      <c r="C5685" s="65"/>
      <c r="D5685" s="65"/>
      <c r="E5685" s="65"/>
      <c r="F5685" s="65"/>
      <c r="G5685" s="65"/>
      <c r="H5685" s="113"/>
    </row>
    <row r="5686" spans="1:8">
      <c r="A5686" s="65"/>
      <c r="B5686" s="65"/>
      <c r="C5686" s="65"/>
      <c r="D5686" s="65"/>
      <c r="E5686" s="65"/>
      <c r="F5686" s="65"/>
      <c r="G5686" s="65"/>
      <c r="H5686" s="113"/>
    </row>
    <row r="5687" spans="1:8">
      <c r="A5687" s="65"/>
      <c r="B5687" s="65"/>
      <c r="C5687" s="65"/>
      <c r="D5687" s="65"/>
      <c r="E5687" s="65"/>
      <c r="F5687" s="65"/>
      <c r="G5687" s="65"/>
      <c r="H5687" s="113"/>
    </row>
    <row r="5688" spans="1:8">
      <c r="A5688" s="65"/>
      <c r="B5688" s="65"/>
      <c r="C5688" s="65"/>
      <c r="D5688" s="65"/>
      <c r="E5688" s="65"/>
      <c r="F5688" s="65"/>
      <c r="G5688" s="65"/>
      <c r="H5688" s="113"/>
    </row>
    <row r="5689" spans="1:8">
      <c r="A5689" s="65"/>
      <c r="B5689" s="65"/>
      <c r="C5689" s="65"/>
      <c r="D5689" s="65"/>
      <c r="E5689" s="65"/>
      <c r="F5689" s="65"/>
      <c r="G5689" s="65"/>
      <c r="H5689" s="113"/>
    </row>
    <row r="5690" spans="1:8">
      <c r="A5690" s="65"/>
      <c r="B5690" s="65"/>
      <c r="C5690" s="65"/>
      <c r="D5690" s="65"/>
      <c r="E5690" s="65"/>
      <c r="F5690" s="65"/>
      <c r="G5690" s="65"/>
      <c r="H5690" s="113"/>
    </row>
    <row r="5691" spans="1:8">
      <c r="A5691" s="65"/>
      <c r="B5691" s="65"/>
      <c r="C5691" s="65"/>
      <c r="D5691" s="65"/>
      <c r="E5691" s="65"/>
      <c r="F5691" s="65"/>
      <c r="G5691" s="65"/>
      <c r="H5691" s="113"/>
    </row>
    <row r="5692" spans="1:8">
      <c r="A5692" s="65"/>
      <c r="B5692" s="65"/>
      <c r="C5692" s="65"/>
      <c r="D5692" s="65"/>
      <c r="E5692" s="65"/>
      <c r="F5692" s="65"/>
      <c r="G5692" s="65"/>
      <c r="H5692" s="113"/>
    </row>
    <row r="5693" spans="1:8">
      <c r="A5693" s="65"/>
      <c r="B5693" s="65"/>
      <c r="C5693" s="65"/>
      <c r="D5693" s="65"/>
      <c r="E5693" s="65"/>
      <c r="F5693" s="65"/>
      <c r="G5693" s="65"/>
      <c r="H5693" s="113"/>
    </row>
    <row r="5694" spans="1:8">
      <c r="A5694" s="65"/>
      <c r="B5694" s="65"/>
      <c r="C5694" s="65"/>
      <c r="D5694" s="65"/>
      <c r="E5694" s="65"/>
      <c r="F5694" s="65"/>
      <c r="G5694" s="65"/>
      <c r="H5694" s="113"/>
    </row>
    <row r="5695" spans="1:8">
      <c r="A5695" s="65"/>
      <c r="B5695" s="65"/>
      <c r="C5695" s="65"/>
      <c r="D5695" s="65"/>
      <c r="E5695" s="65"/>
      <c r="F5695" s="65"/>
      <c r="G5695" s="65"/>
      <c r="H5695" s="113"/>
    </row>
    <row r="5696" spans="1:8">
      <c r="A5696" s="65"/>
      <c r="B5696" s="65"/>
      <c r="C5696" s="65"/>
      <c r="D5696" s="65"/>
      <c r="E5696" s="65"/>
      <c r="F5696" s="65"/>
      <c r="G5696" s="65"/>
      <c r="H5696" s="113"/>
    </row>
    <row r="5697" spans="1:8">
      <c r="A5697" s="65"/>
      <c r="B5697" s="65"/>
      <c r="C5697" s="65"/>
      <c r="D5697" s="65"/>
      <c r="E5697" s="65"/>
      <c r="F5697" s="65"/>
      <c r="G5697" s="65"/>
      <c r="H5697" s="113"/>
    </row>
    <row r="5698" spans="1:8">
      <c r="A5698" s="65"/>
      <c r="B5698" s="65"/>
      <c r="C5698" s="65"/>
      <c r="D5698" s="65"/>
      <c r="E5698" s="65"/>
      <c r="F5698" s="65"/>
      <c r="G5698" s="65"/>
      <c r="H5698" s="113"/>
    </row>
    <row r="5699" spans="1:8">
      <c r="A5699" s="65"/>
      <c r="B5699" s="65"/>
      <c r="C5699" s="65"/>
      <c r="D5699" s="65"/>
      <c r="E5699" s="65"/>
      <c r="F5699" s="65"/>
      <c r="G5699" s="65"/>
      <c r="H5699" s="113"/>
    </row>
    <row r="5700" spans="1:8">
      <c r="A5700" s="65"/>
      <c r="B5700" s="65"/>
      <c r="C5700" s="65"/>
      <c r="D5700" s="65"/>
      <c r="E5700" s="65"/>
      <c r="F5700" s="65"/>
      <c r="G5700" s="65"/>
      <c r="H5700" s="113"/>
    </row>
    <row r="5701" spans="1:8">
      <c r="A5701" s="65"/>
      <c r="B5701" s="65"/>
      <c r="C5701" s="65"/>
      <c r="D5701" s="65"/>
      <c r="E5701" s="65"/>
      <c r="F5701" s="65"/>
      <c r="G5701" s="65"/>
      <c r="H5701" s="113"/>
    </row>
    <row r="5702" spans="1:8">
      <c r="A5702" s="65"/>
      <c r="B5702" s="65"/>
      <c r="C5702" s="65"/>
      <c r="D5702" s="65"/>
      <c r="E5702" s="65"/>
      <c r="F5702" s="65"/>
      <c r="G5702" s="65"/>
      <c r="H5702" s="113"/>
    </row>
    <row r="5703" spans="1:8">
      <c r="A5703" s="65"/>
      <c r="B5703" s="65"/>
      <c r="C5703" s="65"/>
      <c r="D5703" s="65"/>
      <c r="E5703" s="65"/>
      <c r="F5703" s="65"/>
      <c r="G5703" s="65"/>
      <c r="H5703" s="113"/>
    </row>
    <row r="5704" spans="1:8">
      <c r="A5704" s="65"/>
      <c r="B5704" s="65"/>
      <c r="C5704" s="65"/>
      <c r="D5704" s="65"/>
      <c r="E5704" s="65"/>
      <c r="F5704" s="65"/>
      <c r="G5704" s="65"/>
      <c r="H5704" s="113"/>
    </row>
    <row r="5705" spans="1:8">
      <c r="A5705" s="65"/>
      <c r="B5705" s="65"/>
      <c r="C5705" s="65"/>
      <c r="D5705" s="65"/>
      <c r="E5705" s="65"/>
      <c r="F5705" s="65"/>
      <c r="G5705" s="65"/>
      <c r="H5705" s="113"/>
    </row>
    <row r="5706" spans="1:8">
      <c r="A5706" s="65"/>
      <c r="B5706" s="65"/>
      <c r="C5706" s="65"/>
      <c r="D5706" s="65"/>
      <c r="E5706" s="65"/>
      <c r="F5706" s="65"/>
      <c r="G5706" s="65"/>
      <c r="H5706" s="113"/>
    </row>
    <row r="5707" spans="1:8">
      <c r="A5707" s="65"/>
      <c r="B5707" s="65"/>
      <c r="C5707" s="65"/>
      <c r="D5707" s="65"/>
      <c r="E5707" s="65"/>
      <c r="F5707" s="65"/>
      <c r="G5707" s="65"/>
      <c r="H5707" s="113"/>
    </row>
    <row r="5708" spans="1:8">
      <c r="A5708" s="65"/>
      <c r="B5708" s="65"/>
      <c r="C5708" s="65"/>
      <c r="D5708" s="65"/>
      <c r="E5708" s="65"/>
      <c r="F5708" s="65"/>
      <c r="G5708" s="65"/>
      <c r="H5708" s="113"/>
    </row>
    <row r="5709" spans="1:8">
      <c r="A5709" s="65"/>
      <c r="B5709" s="65"/>
      <c r="C5709" s="65"/>
      <c r="D5709" s="65"/>
      <c r="E5709" s="65"/>
      <c r="F5709" s="65"/>
      <c r="G5709" s="65"/>
      <c r="H5709" s="113"/>
    </row>
    <row r="5710" spans="1:8">
      <c r="A5710" s="65"/>
      <c r="B5710" s="65"/>
      <c r="C5710" s="65"/>
      <c r="D5710" s="65"/>
      <c r="E5710" s="65"/>
      <c r="F5710" s="65"/>
      <c r="G5710" s="65"/>
      <c r="H5710" s="113"/>
    </row>
    <row r="5711" spans="1:8">
      <c r="A5711" s="65"/>
      <c r="B5711" s="65"/>
      <c r="C5711" s="65"/>
      <c r="D5711" s="65"/>
      <c r="E5711" s="65"/>
      <c r="F5711" s="65"/>
      <c r="G5711" s="65"/>
      <c r="H5711" s="113"/>
    </row>
    <row r="5712" spans="1:8">
      <c r="A5712" s="65"/>
      <c r="B5712" s="65"/>
      <c r="C5712" s="65"/>
      <c r="D5712" s="65"/>
      <c r="E5712" s="65"/>
      <c r="F5712" s="65"/>
      <c r="G5712" s="65"/>
      <c r="H5712" s="113"/>
    </row>
    <row r="5713" spans="1:8">
      <c r="A5713" s="65"/>
      <c r="B5713" s="65"/>
      <c r="C5713" s="65"/>
      <c r="D5713" s="65"/>
      <c r="E5713" s="65"/>
      <c r="F5713" s="65"/>
      <c r="G5713" s="65"/>
      <c r="H5713" s="113"/>
    </row>
    <row r="5714" spans="1:8">
      <c r="A5714" s="65"/>
      <c r="B5714" s="65"/>
      <c r="C5714" s="65"/>
      <c r="D5714" s="65"/>
      <c r="E5714" s="65"/>
      <c r="F5714" s="65"/>
      <c r="G5714" s="65"/>
      <c r="H5714" s="113"/>
    </row>
    <row r="5715" spans="1:8">
      <c r="A5715" s="65"/>
      <c r="B5715" s="65"/>
      <c r="C5715" s="65"/>
      <c r="D5715" s="65"/>
      <c r="E5715" s="65"/>
      <c r="F5715" s="65"/>
      <c r="G5715" s="65"/>
      <c r="H5715" s="113"/>
    </row>
    <row r="5716" spans="1:8">
      <c r="A5716" s="65"/>
      <c r="B5716" s="65"/>
      <c r="C5716" s="65"/>
      <c r="D5716" s="65"/>
      <c r="E5716" s="65"/>
      <c r="F5716" s="65"/>
      <c r="G5716" s="65"/>
      <c r="H5716" s="113"/>
    </row>
    <row r="5717" spans="1:8">
      <c r="A5717" s="65"/>
      <c r="B5717" s="65"/>
      <c r="C5717" s="65"/>
      <c r="D5717" s="65"/>
      <c r="E5717" s="65"/>
      <c r="F5717" s="65"/>
      <c r="G5717" s="65"/>
      <c r="H5717" s="113"/>
    </row>
    <row r="5718" spans="1:8">
      <c r="A5718" s="65"/>
      <c r="B5718" s="65"/>
      <c r="C5718" s="65"/>
      <c r="D5718" s="65"/>
      <c r="E5718" s="65"/>
      <c r="F5718" s="65"/>
      <c r="G5718" s="65"/>
      <c r="H5718" s="113"/>
    </row>
    <row r="5719" spans="1:8">
      <c r="A5719" s="65"/>
      <c r="B5719" s="65"/>
      <c r="C5719" s="65"/>
      <c r="D5719" s="65"/>
      <c r="E5719" s="65"/>
      <c r="F5719" s="65"/>
      <c r="G5719" s="65"/>
      <c r="H5719" s="113"/>
    </row>
    <row r="5720" spans="1:8">
      <c r="A5720" s="65"/>
      <c r="B5720" s="65"/>
      <c r="C5720" s="65"/>
      <c r="D5720" s="65"/>
      <c r="E5720" s="65"/>
      <c r="F5720" s="65"/>
      <c r="G5720" s="65"/>
      <c r="H5720" s="113"/>
    </row>
    <row r="5721" spans="1:8">
      <c r="A5721" s="65"/>
      <c r="B5721" s="65"/>
      <c r="C5721" s="65"/>
      <c r="D5721" s="65"/>
      <c r="E5721" s="65"/>
      <c r="F5721" s="65"/>
      <c r="G5721" s="65"/>
      <c r="H5721" s="113"/>
    </row>
    <row r="5722" spans="1:8">
      <c r="A5722" s="65"/>
      <c r="B5722" s="65"/>
      <c r="C5722" s="65"/>
      <c r="D5722" s="65"/>
      <c r="E5722" s="65"/>
      <c r="F5722" s="65"/>
      <c r="G5722" s="65"/>
      <c r="H5722" s="113"/>
    </row>
    <row r="5723" spans="1:8">
      <c r="A5723" s="65"/>
      <c r="B5723" s="65"/>
      <c r="C5723" s="65"/>
      <c r="D5723" s="65"/>
      <c r="E5723" s="65"/>
      <c r="F5723" s="65"/>
      <c r="G5723" s="65"/>
      <c r="H5723" s="113"/>
    </row>
    <row r="5724" spans="1:8">
      <c r="A5724" s="65"/>
      <c r="B5724" s="65"/>
      <c r="C5724" s="65"/>
      <c r="D5724" s="65"/>
      <c r="E5724" s="65"/>
      <c r="F5724" s="65"/>
      <c r="G5724" s="65"/>
      <c r="H5724" s="113"/>
    </row>
    <row r="5725" spans="1:8">
      <c r="A5725" s="65"/>
      <c r="B5725" s="65"/>
      <c r="C5725" s="65"/>
      <c r="D5725" s="65"/>
      <c r="E5725" s="65"/>
      <c r="F5725" s="65"/>
      <c r="G5725" s="65"/>
      <c r="H5725" s="113"/>
    </row>
    <row r="5726" spans="1:8">
      <c r="A5726" s="65"/>
      <c r="B5726" s="65"/>
      <c r="C5726" s="65"/>
      <c r="D5726" s="65"/>
      <c r="E5726" s="65"/>
      <c r="F5726" s="65"/>
      <c r="G5726" s="65"/>
      <c r="H5726" s="113"/>
    </row>
    <row r="5727" spans="1:8">
      <c r="A5727" s="65"/>
      <c r="B5727" s="65"/>
      <c r="C5727" s="65"/>
      <c r="D5727" s="65"/>
      <c r="E5727" s="65"/>
      <c r="F5727" s="65"/>
      <c r="G5727" s="65"/>
      <c r="H5727" s="113"/>
    </row>
    <row r="5728" spans="1:8">
      <c r="A5728" s="65"/>
      <c r="B5728" s="65"/>
      <c r="C5728" s="65"/>
      <c r="D5728" s="65"/>
      <c r="E5728" s="65"/>
      <c r="F5728" s="65"/>
      <c r="G5728" s="65"/>
      <c r="H5728" s="113"/>
    </row>
    <row r="5729" spans="1:8">
      <c r="A5729" s="65"/>
      <c r="B5729" s="65"/>
      <c r="C5729" s="65"/>
      <c r="D5729" s="65"/>
      <c r="E5729" s="65"/>
      <c r="F5729" s="65"/>
      <c r="G5729" s="65"/>
      <c r="H5729" s="113"/>
    </row>
    <row r="5730" spans="1:8">
      <c r="A5730" s="65"/>
      <c r="B5730" s="65"/>
      <c r="C5730" s="65"/>
      <c r="D5730" s="65"/>
      <c r="E5730" s="65"/>
      <c r="F5730" s="65"/>
      <c r="G5730" s="65"/>
      <c r="H5730" s="113"/>
    </row>
    <row r="5731" spans="1:8">
      <c r="A5731" s="65"/>
      <c r="B5731" s="65"/>
      <c r="C5731" s="65"/>
      <c r="D5731" s="65"/>
      <c r="E5731" s="65"/>
      <c r="F5731" s="65"/>
      <c r="G5731" s="65"/>
      <c r="H5731" s="113"/>
    </row>
    <row r="5732" spans="1:8">
      <c r="A5732" s="65"/>
      <c r="B5732" s="65"/>
      <c r="C5732" s="65"/>
      <c r="D5732" s="65"/>
      <c r="E5732" s="65"/>
      <c r="F5732" s="65"/>
      <c r="G5732" s="65"/>
      <c r="H5732" s="113"/>
    </row>
    <row r="5733" spans="1:8">
      <c r="A5733" s="65"/>
      <c r="B5733" s="65"/>
      <c r="C5733" s="65"/>
      <c r="D5733" s="65"/>
      <c r="E5733" s="65"/>
      <c r="F5733" s="65"/>
      <c r="G5733" s="65"/>
      <c r="H5733" s="113"/>
    </row>
    <row r="5734" spans="1:8">
      <c r="A5734" s="65"/>
      <c r="B5734" s="65"/>
      <c r="C5734" s="65"/>
      <c r="D5734" s="65"/>
      <c r="E5734" s="65"/>
      <c r="F5734" s="65"/>
      <c r="G5734" s="65"/>
      <c r="H5734" s="113"/>
    </row>
    <row r="5735" spans="1:8">
      <c r="A5735" s="65"/>
      <c r="B5735" s="65"/>
      <c r="C5735" s="65"/>
      <c r="D5735" s="65"/>
      <c r="E5735" s="65"/>
      <c r="F5735" s="65"/>
      <c r="G5735" s="65"/>
      <c r="H5735" s="113"/>
    </row>
    <row r="5736" spans="1:8">
      <c r="A5736" s="65"/>
      <c r="B5736" s="65"/>
      <c r="C5736" s="65"/>
      <c r="D5736" s="65"/>
      <c r="E5736" s="65"/>
      <c r="F5736" s="65"/>
      <c r="G5736" s="65"/>
      <c r="H5736" s="113"/>
    </row>
    <row r="5737" spans="1:8">
      <c r="A5737" s="65"/>
      <c r="B5737" s="65"/>
      <c r="C5737" s="65"/>
      <c r="D5737" s="65"/>
      <c r="E5737" s="65"/>
      <c r="F5737" s="65"/>
      <c r="G5737" s="65"/>
      <c r="H5737" s="113"/>
    </row>
    <row r="5738" spans="1:8">
      <c r="A5738" s="65"/>
      <c r="B5738" s="65"/>
      <c r="C5738" s="65"/>
      <c r="D5738" s="65"/>
      <c r="E5738" s="65"/>
      <c r="F5738" s="65"/>
      <c r="G5738" s="65"/>
      <c r="H5738" s="113"/>
    </row>
    <row r="5739" spans="1:8">
      <c r="A5739" s="65"/>
      <c r="B5739" s="65"/>
      <c r="C5739" s="65"/>
      <c r="D5739" s="65"/>
      <c r="E5739" s="65"/>
      <c r="F5739" s="65"/>
      <c r="G5739" s="65"/>
      <c r="H5739" s="113"/>
    </row>
    <row r="5740" spans="1:8">
      <c r="A5740" s="65"/>
      <c r="B5740" s="65"/>
      <c r="C5740" s="65"/>
      <c r="D5740" s="65"/>
      <c r="E5740" s="65"/>
      <c r="F5740" s="65"/>
      <c r="G5740" s="65"/>
      <c r="H5740" s="113"/>
    </row>
    <row r="5741" spans="1:8">
      <c r="A5741" s="65"/>
      <c r="B5741" s="65"/>
      <c r="C5741" s="65"/>
      <c r="D5741" s="65"/>
      <c r="E5741" s="65"/>
      <c r="F5741" s="65"/>
      <c r="G5741" s="65"/>
      <c r="H5741" s="113"/>
    </row>
    <row r="5742" spans="1:8">
      <c r="A5742" s="65"/>
      <c r="B5742" s="65"/>
      <c r="C5742" s="65"/>
      <c r="D5742" s="65"/>
      <c r="E5742" s="65"/>
      <c r="F5742" s="65"/>
      <c r="G5742" s="65"/>
      <c r="H5742" s="113"/>
    </row>
    <row r="5743" spans="1:8">
      <c r="A5743" s="65"/>
      <c r="B5743" s="65"/>
      <c r="C5743" s="65"/>
      <c r="D5743" s="65"/>
      <c r="E5743" s="65"/>
      <c r="F5743" s="65"/>
      <c r="G5743" s="65"/>
      <c r="H5743" s="113"/>
    </row>
    <row r="5744" spans="1:8">
      <c r="A5744" s="65"/>
      <c r="B5744" s="65"/>
      <c r="C5744" s="65"/>
      <c r="D5744" s="65"/>
      <c r="E5744" s="65"/>
      <c r="F5744" s="65"/>
      <c r="G5744" s="65"/>
      <c r="H5744" s="113"/>
    </row>
    <row r="5745" spans="1:8">
      <c r="A5745" s="65"/>
      <c r="B5745" s="65"/>
      <c r="C5745" s="65"/>
      <c r="D5745" s="65"/>
      <c r="E5745" s="65"/>
      <c r="F5745" s="65"/>
      <c r="G5745" s="65"/>
      <c r="H5745" s="113"/>
    </row>
    <row r="5746" spans="1:8">
      <c r="A5746" s="65"/>
      <c r="B5746" s="65"/>
      <c r="C5746" s="65"/>
      <c r="D5746" s="65"/>
      <c r="E5746" s="65"/>
      <c r="F5746" s="65"/>
      <c r="G5746" s="65"/>
      <c r="H5746" s="113"/>
    </row>
    <row r="5747" spans="1:8">
      <c r="A5747" s="65"/>
      <c r="B5747" s="65"/>
      <c r="C5747" s="65"/>
      <c r="D5747" s="65"/>
      <c r="E5747" s="65"/>
      <c r="F5747" s="65"/>
      <c r="G5747" s="65"/>
      <c r="H5747" s="113"/>
    </row>
    <row r="5748" spans="1:8">
      <c r="A5748" s="65"/>
      <c r="B5748" s="65"/>
      <c r="C5748" s="65"/>
      <c r="D5748" s="65"/>
      <c r="E5748" s="65"/>
      <c r="F5748" s="65"/>
      <c r="G5748" s="65"/>
      <c r="H5748" s="113"/>
    </row>
    <row r="5749" spans="1:8">
      <c r="A5749" s="65"/>
      <c r="B5749" s="65"/>
      <c r="C5749" s="65"/>
      <c r="D5749" s="65"/>
      <c r="E5749" s="65"/>
      <c r="F5749" s="65"/>
      <c r="G5749" s="65"/>
      <c r="H5749" s="113"/>
    </row>
    <row r="5750" spans="1:8">
      <c r="A5750" s="65"/>
      <c r="B5750" s="65"/>
      <c r="C5750" s="65"/>
      <c r="D5750" s="65"/>
      <c r="E5750" s="65"/>
      <c r="F5750" s="65"/>
      <c r="G5750" s="65"/>
      <c r="H5750" s="113"/>
    </row>
    <row r="5751" spans="1:8">
      <c r="A5751" s="65"/>
      <c r="B5751" s="65"/>
      <c r="C5751" s="65"/>
      <c r="D5751" s="65"/>
      <c r="E5751" s="65"/>
      <c r="F5751" s="65"/>
      <c r="G5751" s="65"/>
      <c r="H5751" s="113"/>
    </row>
    <row r="5752" spans="1:8">
      <c r="A5752" s="65"/>
      <c r="B5752" s="65"/>
      <c r="C5752" s="65"/>
      <c r="D5752" s="65"/>
      <c r="E5752" s="65"/>
      <c r="F5752" s="65"/>
      <c r="G5752" s="65"/>
      <c r="H5752" s="113"/>
    </row>
    <row r="5753" spans="1:8">
      <c r="A5753" s="65"/>
      <c r="B5753" s="65"/>
      <c r="C5753" s="65"/>
      <c r="D5753" s="65"/>
      <c r="E5753" s="65"/>
      <c r="F5753" s="65"/>
      <c r="G5753" s="65"/>
      <c r="H5753" s="113"/>
    </row>
    <row r="5754" spans="1:8">
      <c r="A5754" s="65"/>
      <c r="B5754" s="65"/>
      <c r="C5754" s="65"/>
      <c r="D5754" s="65"/>
      <c r="E5754" s="65"/>
      <c r="F5754" s="65"/>
      <c r="G5754" s="65"/>
      <c r="H5754" s="113"/>
    </row>
    <row r="5755" spans="1:8">
      <c r="A5755" s="65"/>
      <c r="B5755" s="65"/>
      <c r="C5755" s="65"/>
      <c r="D5755" s="65"/>
      <c r="E5755" s="65"/>
      <c r="F5755" s="65"/>
      <c r="G5755" s="65"/>
      <c r="H5755" s="113"/>
    </row>
    <row r="5756" spans="1:8">
      <c r="A5756" s="65"/>
      <c r="B5756" s="65"/>
      <c r="C5756" s="65"/>
      <c r="D5756" s="65"/>
      <c r="E5756" s="65"/>
      <c r="F5756" s="65"/>
      <c r="G5756" s="65"/>
      <c r="H5756" s="113"/>
    </row>
    <row r="5757" spans="1:8">
      <c r="A5757" s="65"/>
      <c r="B5757" s="65"/>
      <c r="C5757" s="65"/>
      <c r="D5757" s="65"/>
      <c r="E5757" s="65"/>
      <c r="F5757" s="65"/>
      <c r="G5757" s="65"/>
      <c r="H5757" s="113"/>
    </row>
    <row r="5758" spans="1:8">
      <c r="A5758" s="65"/>
      <c r="B5758" s="65"/>
      <c r="C5758" s="65"/>
      <c r="D5758" s="65"/>
      <c r="E5758" s="65"/>
      <c r="F5758" s="65"/>
      <c r="G5758" s="65"/>
      <c r="H5758" s="113"/>
    </row>
    <row r="5759" spans="1:8">
      <c r="A5759" s="65"/>
      <c r="B5759" s="65"/>
      <c r="C5759" s="65"/>
      <c r="D5759" s="65"/>
      <c r="E5759" s="65"/>
      <c r="F5759" s="65"/>
      <c r="G5759" s="65"/>
      <c r="H5759" s="113"/>
    </row>
    <row r="5760" spans="1:8">
      <c r="A5760" s="65"/>
      <c r="B5760" s="65"/>
      <c r="C5760" s="65"/>
      <c r="D5760" s="65"/>
      <c r="E5760" s="65"/>
      <c r="F5760" s="65"/>
      <c r="G5760" s="65"/>
      <c r="H5760" s="113"/>
    </row>
    <row r="5761" spans="1:8">
      <c r="A5761" s="65"/>
      <c r="B5761" s="65"/>
      <c r="C5761" s="65"/>
      <c r="D5761" s="65"/>
      <c r="E5761" s="65"/>
      <c r="F5761" s="65"/>
      <c r="G5761" s="65"/>
      <c r="H5761" s="113"/>
    </row>
    <row r="5762" spans="1:8">
      <c r="A5762" s="65"/>
      <c r="B5762" s="65"/>
      <c r="C5762" s="65"/>
      <c r="D5762" s="65"/>
      <c r="E5762" s="65"/>
      <c r="F5762" s="65"/>
      <c r="G5762" s="65"/>
      <c r="H5762" s="113"/>
    </row>
    <row r="5763" spans="1:8">
      <c r="A5763" s="65"/>
      <c r="B5763" s="65"/>
      <c r="C5763" s="65"/>
      <c r="D5763" s="65"/>
      <c r="E5763" s="65"/>
      <c r="F5763" s="65"/>
      <c r="G5763" s="65"/>
      <c r="H5763" s="113"/>
    </row>
    <row r="5764" spans="1:8">
      <c r="A5764" s="65"/>
      <c r="B5764" s="65"/>
      <c r="C5764" s="65"/>
      <c r="D5764" s="65"/>
      <c r="E5764" s="65"/>
      <c r="F5764" s="65"/>
      <c r="G5764" s="65"/>
      <c r="H5764" s="113"/>
    </row>
    <row r="5765" spans="1:8">
      <c r="A5765" s="65"/>
      <c r="B5765" s="65"/>
      <c r="C5765" s="65"/>
      <c r="D5765" s="65"/>
      <c r="E5765" s="65"/>
      <c r="F5765" s="65"/>
      <c r="G5765" s="65"/>
      <c r="H5765" s="113"/>
    </row>
    <row r="5766" spans="1:8">
      <c r="A5766" s="65"/>
      <c r="B5766" s="65"/>
      <c r="C5766" s="65"/>
      <c r="D5766" s="65"/>
      <c r="E5766" s="65"/>
      <c r="F5766" s="65"/>
      <c r="G5766" s="65"/>
      <c r="H5766" s="113"/>
    </row>
    <row r="5767" spans="1:8">
      <c r="A5767" s="65"/>
      <c r="B5767" s="65"/>
      <c r="C5767" s="65"/>
      <c r="D5767" s="65"/>
      <c r="E5767" s="65"/>
      <c r="F5767" s="65"/>
      <c r="G5767" s="65"/>
      <c r="H5767" s="113"/>
    </row>
    <row r="5768" spans="1:8">
      <c r="A5768" s="65"/>
      <c r="B5768" s="65"/>
      <c r="C5768" s="65"/>
      <c r="D5768" s="65"/>
      <c r="E5768" s="65"/>
      <c r="F5768" s="65"/>
      <c r="G5768" s="65"/>
      <c r="H5768" s="113"/>
    </row>
    <row r="5769" spans="1:8">
      <c r="A5769" s="65"/>
      <c r="B5769" s="65"/>
      <c r="C5769" s="65"/>
      <c r="D5769" s="65"/>
      <c r="E5769" s="65"/>
      <c r="F5769" s="65"/>
      <c r="G5769" s="65"/>
      <c r="H5769" s="113"/>
    </row>
    <row r="5770" spans="1:8">
      <c r="A5770" s="65"/>
      <c r="B5770" s="65"/>
      <c r="C5770" s="65"/>
      <c r="D5770" s="65"/>
      <c r="E5770" s="65"/>
      <c r="F5770" s="65"/>
      <c r="G5770" s="65"/>
      <c r="H5770" s="113"/>
    </row>
    <row r="5771" spans="1:8">
      <c r="A5771" s="65"/>
      <c r="B5771" s="65"/>
      <c r="C5771" s="65"/>
      <c r="D5771" s="65"/>
      <c r="E5771" s="65"/>
      <c r="F5771" s="65"/>
      <c r="G5771" s="65"/>
      <c r="H5771" s="113"/>
    </row>
    <row r="5772" spans="1:8">
      <c r="A5772" s="65"/>
      <c r="B5772" s="65"/>
      <c r="C5772" s="65"/>
      <c r="D5772" s="65"/>
      <c r="E5772" s="65"/>
      <c r="F5772" s="65"/>
      <c r="G5772" s="65"/>
      <c r="H5772" s="113"/>
    </row>
    <row r="5773" spans="1:8">
      <c r="A5773" s="65"/>
      <c r="B5773" s="65"/>
      <c r="C5773" s="65"/>
      <c r="D5773" s="65"/>
      <c r="E5773" s="65"/>
      <c r="F5773" s="65"/>
      <c r="G5773" s="65"/>
      <c r="H5773" s="113"/>
    </row>
    <row r="5774" spans="1:8">
      <c r="A5774" s="65"/>
      <c r="B5774" s="65"/>
      <c r="C5774" s="65"/>
      <c r="D5774" s="65"/>
      <c r="E5774" s="65"/>
      <c r="F5774" s="65"/>
      <c r="G5774" s="65"/>
      <c r="H5774" s="113"/>
    </row>
    <row r="5775" spans="1:8">
      <c r="A5775" s="65"/>
      <c r="B5775" s="65"/>
      <c r="C5775" s="65"/>
      <c r="D5775" s="65"/>
      <c r="E5775" s="65"/>
      <c r="F5775" s="65"/>
      <c r="G5775" s="65"/>
      <c r="H5775" s="113"/>
    </row>
    <row r="5776" spans="1:8">
      <c r="A5776" s="65"/>
      <c r="B5776" s="65"/>
      <c r="C5776" s="65"/>
      <c r="D5776" s="65"/>
      <c r="E5776" s="65"/>
      <c r="F5776" s="65"/>
      <c r="G5776" s="65"/>
      <c r="H5776" s="113"/>
    </row>
    <row r="5777" spans="1:8">
      <c r="A5777" s="65"/>
      <c r="B5777" s="65"/>
      <c r="C5777" s="65"/>
      <c r="D5777" s="65"/>
      <c r="E5777" s="65"/>
      <c r="F5777" s="65"/>
      <c r="G5777" s="65"/>
      <c r="H5777" s="113"/>
    </row>
    <row r="5778" spans="1:8">
      <c r="A5778" s="65"/>
      <c r="B5778" s="65"/>
      <c r="C5778" s="65"/>
      <c r="D5778" s="65"/>
      <c r="E5778" s="65"/>
      <c r="F5778" s="65"/>
      <c r="G5778" s="65"/>
      <c r="H5778" s="113"/>
    </row>
    <row r="5779" spans="1:8">
      <c r="A5779" s="65"/>
      <c r="B5779" s="65"/>
      <c r="C5779" s="65"/>
      <c r="D5779" s="65"/>
      <c r="E5779" s="65"/>
      <c r="F5779" s="65"/>
      <c r="G5779" s="65"/>
      <c r="H5779" s="113"/>
    </row>
    <row r="5780" spans="1:8">
      <c r="A5780" s="65"/>
      <c r="B5780" s="65"/>
      <c r="C5780" s="65"/>
      <c r="D5780" s="65"/>
      <c r="E5780" s="65"/>
      <c r="F5780" s="65"/>
      <c r="G5780" s="65"/>
      <c r="H5780" s="113"/>
    </row>
    <row r="5781" spans="1:8">
      <c r="A5781" s="65"/>
      <c r="B5781" s="65"/>
      <c r="C5781" s="65"/>
      <c r="D5781" s="65"/>
      <c r="E5781" s="65"/>
      <c r="F5781" s="65"/>
      <c r="G5781" s="65"/>
      <c r="H5781" s="113"/>
    </row>
    <row r="5782" spans="1:8">
      <c r="A5782" s="65"/>
      <c r="B5782" s="65"/>
      <c r="C5782" s="65"/>
      <c r="D5782" s="65"/>
      <c r="E5782" s="65"/>
      <c r="F5782" s="65"/>
      <c r="G5782" s="65"/>
      <c r="H5782" s="113"/>
    </row>
    <row r="5783" spans="1:8">
      <c r="A5783" s="65"/>
      <c r="B5783" s="65"/>
      <c r="C5783" s="65"/>
      <c r="D5783" s="65"/>
      <c r="E5783" s="65"/>
      <c r="F5783" s="65"/>
      <c r="G5783" s="65"/>
      <c r="H5783" s="113"/>
    </row>
    <row r="5784" spans="1:8">
      <c r="A5784" s="65"/>
      <c r="B5784" s="65"/>
      <c r="C5784" s="65"/>
      <c r="D5784" s="65"/>
      <c r="E5784" s="65"/>
      <c r="F5784" s="65"/>
      <c r="G5784" s="65"/>
      <c r="H5784" s="113"/>
    </row>
    <row r="5785" spans="1:8">
      <c r="A5785" s="65"/>
      <c r="B5785" s="65"/>
      <c r="C5785" s="65"/>
      <c r="D5785" s="65"/>
      <c r="E5785" s="65"/>
      <c r="F5785" s="65"/>
      <c r="G5785" s="65"/>
      <c r="H5785" s="113"/>
    </row>
    <row r="5786" spans="1:8">
      <c r="A5786" s="65"/>
      <c r="B5786" s="65"/>
      <c r="C5786" s="65"/>
      <c r="D5786" s="65"/>
      <c r="E5786" s="65"/>
      <c r="F5786" s="65"/>
      <c r="G5786" s="65"/>
      <c r="H5786" s="113"/>
    </row>
    <row r="5787" spans="1:8">
      <c r="A5787" s="65"/>
      <c r="B5787" s="65"/>
      <c r="C5787" s="65"/>
      <c r="D5787" s="65"/>
      <c r="E5787" s="65"/>
      <c r="F5787" s="65"/>
      <c r="G5787" s="65"/>
      <c r="H5787" s="113"/>
    </row>
    <row r="5788" spans="1:8">
      <c r="A5788" s="65"/>
      <c r="B5788" s="65"/>
      <c r="C5788" s="65"/>
      <c r="D5788" s="65"/>
      <c r="E5788" s="65"/>
      <c r="F5788" s="65"/>
      <c r="G5788" s="65"/>
      <c r="H5788" s="113"/>
    </row>
    <row r="5789" spans="1:8">
      <c r="A5789" s="65"/>
      <c r="B5789" s="65"/>
      <c r="C5789" s="65"/>
      <c r="D5789" s="65"/>
      <c r="E5789" s="65"/>
      <c r="F5789" s="65"/>
      <c r="G5789" s="65"/>
      <c r="H5789" s="113"/>
    </row>
    <row r="5790" spans="1:8">
      <c r="A5790" s="65"/>
      <c r="B5790" s="65"/>
      <c r="C5790" s="65"/>
      <c r="D5790" s="65"/>
      <c r="E5790" s="65"/>
      <c r="F5790" s="65"/>
      <c r="G5790" s="65"/>
      <c r="H5790" s="113"/>
    </row>
    <row r="5791" spans="1:8">
      <c r="A5791" s="65"/>
      <c r="B5791" s="65"/>
      <c r="C5791" s="65"/>
      <c r="D5791" s="65"/>
      <c r="E5791" s="65"/>
      <c r="F5791" s="65"/>
      <c r="G5791" s="65"/>
      <c r="H5791" s="113"/>
    </row>
    <row r="5792" spans="1:8">
      <c r="A5792" s="65"/>
      <c r="B5792" s="65"/>
      <c r="C5792" s="65"/>
      <c r="D5792" s="65"/>
      <c r="E5792" s="65"/>
      <c r="F5792" s="65"/>
      <c r="G5792" s="65"/>
      <c r="H5792" s="113"/>
    </row>
    <row r="5793" spans="1:8">
      <c r="A5793" s="65"/>
      <c r="B5793" s="65"/>
      <c r="C5793" s="65"/>
      <c r="D5793" s="65"/>
      <c r="E5793" s="65"/>
      <c r="F5793" s="65"/>
      <c r="G5793" s="65"/>
      <c r="H5793" s="113"/>
    </row>
    <row r="5794" spans="1:8">
      <c r="A5794" s="65"/>
      <c r="B5794" s="65"/>
      <c r="C5794" s="65"/>
      <c r="D5794" s="65"/>
      <c r="E5794" s="65"/>
      <c r="F5794" s="65"/>
      <c r="G5794" s="65"/>
      <c r="H5794" s="113"/>
    </row>
    <row r="5795" spans="1:8">
      <c r="A5795" s="65"/>
      <c r="B5795" s="65"/>
      <c r="C5795" s="65"/>
      <c r="D5795" s="65"/>
      <c r="E5795" s="65"/>
      <c r="F5795" s="65"/>
      <c r="G5795" s="65"/>
      <c r="H5795" s="113"/>
    </row>
    <row r="5796" spans="1:8">
      <c r="A5796" s="65"/>
      <c r="B5796" s="65"/>
      <c r="C5796" s="65"/>
      <c r="D5796" s="65"/>
      <c r="E5796" s="65"/>
      <c r="F5796" s="65"/>
      <c r="G5796" s="65"/>
      <c r="H5796" s="113"/>
    </row>
    <row r="5797" spans="1:8">
      <c r="A5797" s="65"/>
      <c r="B5797" s="65"/>
      <c r="C5797" s="65"/>
      <c r="D5797" s="65"/>
      <c r="E5797" s="65"/>
      <c r="F5797" s="65"/>
      <c r="G5797" s="65"/>
      <c r="H5797" s="113"/>
    </row>
    <row r="5798" spans="1:8">
      <c r="A5798" s="65"/>
      <c r="B5798" s="65"/>
      <c r="C5798" s="65"/>
      <c r="D5798" s="65"/>
      <c r="E5798" s="65"/>
      <c r="F5798" s="65"/>
      <c r="G5798" s="65"/>
      <c r="H5798" s="113"/>
    </row>
    <row r="5799" spans="1:8">
      <c r="A5799" s="65"/>
      <c r="B5799" s="65"/>
      <c r="C5799" s="65"/>
      <c r="D5799" s="65"/>
      <c r="E5799" s="65"/>
      <c r="F5799" s="65"/>
      <c r="G5799" s="65"/>
      <c r="H5799" s="113"/>
    </row>
    <row r="5800" spans="1:8">
      <c r="A5800" s="65"/>
      <c r="B5800" s="65"/>
      <c r="C5800" s="65"/>
      <c r="D5800" s="65"/>
      <c r="E5800" s="65"/>
      <c r="F5800" s="65"/>
      <c r="G5800" s="65"/>
      <c r="H5800" s="113"/>
    </row>
    <row r="5801" spans="1:8">
      <c r="A5801" s="65"/>
      <c r="B5801" s="65"/>
      <c r="C5801" s="65"/>
      <c r="D5801" s="65"/>
      <c r="E5801" s="65"/>
      <c r="F5801" s="65"/>
      <c r="G5801" s="65"/>
      <c r="H5801" s="113"/>
    </row>
    <row r="5802" spans="1:8">
      <c r="A5802" s="65"/>
      <c r="B5802" s="65"/>
      <c r="C5802" s="65"/>
      <c r="D5802" s="65"/>
      <c r="E5802" s="65"/>
      <c r="F5802" s="65"/>
      <c r="G5802" s="65"/>
      <c r="H5802" s="113"/>
    </row>
    <row r="5803" spans="1:8">
      <c r="A5803" s="65"/>
      <c r="B5803" s="65"/>
      <c r="C5803" s="65"/>
      <c r="D5803" s="65"/>
      <c r="E5803" s="65"/>
      <c r="F5803" s="65"/>
      <c r="G5803" s="65"/>
      <c r="H5803" s="113"/>
    </row>
    <row r="5804" spans="1:8">
      <c r="A5804" s="65"/>
      <c r="B5804" s="65"/>
      <c r="C5804" s="65"/>
      <c r="D5804" s="65"/>
      <c r="E5804" s="65"/>
      <c r="F5804" s="65"/>
      <c r="G5804" s="65"/>
      <c r="H5804" s="113"/>
    </row>
    <row r="5805" spans="1:8">
      <c r="A5805" s="65"/>
      <c r="B5805" s="65"/>
      <c r="C5805" s="65"/>
      <c r="D5805" s="65"/>
      <c r="E5805" s="65"/>
      <c r="F5805" s="65"/>
      <c r="G5805" s="65"/>
      <c r="H5805" s="113"/>
    </row>
    <row r="5806" spans="1:8">
      <c r="A5806" s="65"/>
      <c r="B5806" s="65"/>
      <c r="C5806" s="65"/>
      <c r="D5806" s="65"/>
      <c r="E5806" s="65"/>
      <c r="F5806" s="65"/>
      <c r="G5806" s="65"/>
      <c r="H5806" s="113"/>
    </row>
    <row r="5807" spans="1:8">
      <c r="A5807" s="65"/>
      <c r="B5807" s="65"/>
      <c r="C5807" s="65"/>
      <c r="D5807" s="65"/>
      <c r="E5807" s="65"/>
      <c r="F5807" s="65"/>
      <c r="G5807" s="65"/>
      <c r="H5807" s="113"/>
    </row>
    <row r="5808" spans="1:8">
      <c r="A5808" s="65"/>
      <c r="B5808" s="65"/>
      <c r="C5808" s="65"/>
      <c r="D5808" s="65"/>
      <c r="E5808" s="65"/>
      <c r="F5808" s="65"/>
      <c r="G5808" s="65"/>
      <c r="H5808" s="113"/>
    </row>
    <row r="5809" spans="1:8">
      <c r="A5809" s="65"/>
      <c r="B5809" s="65"/>
      <c r="C5809" s="65"/>
      <c r="D5809" s="65"/>
      <c r="E5809" s="65"/>
      <c r="F5809" s="65"/>
      <c r="G5809" s="65"/>
      <c r="H5809" s="113"/>
    </row>
    <row r="5810" spans="1:8">
      <c r="A5810" s="65"/>
      <c r="B5810" s="65"/>
      <c r="C5810" s="65"/>
      <c r="D5810" s="65"/>
      <c r="E5810" s="65"/>
      <c r="F5810" s="65"/>
      <c r="G5810" s="65"/>
      <c r="H5810" s="113"/>
    </row>
    <row r="5811" spans="1:8">
      <c r="A5811" s="65"/>
      <c r="B5811" s="65"/>
      <c r="C5811" s="65"/>
      <c r="D5811" s="65"/>
      <c r="E5811" s="65"/>
      <c r="F5811" s="65"/>
      <c r="G5811" s="65"/>
      <c r="H5811" s="113"/>
    </row>
    <row r="5812" spans="1:8">
      <c r="A5812" s="65"/>
      <c r="B5812" s="65"/>
      <c r="C5812" s="65"/>
      <c r="D5812" s="65"/>
      <c r="E5812" s="65"/>
      <c r="F5812" s="65"/>
      <c r="G5812" s="65"/>
      <c r="H5812" s="113"/>
    </row>
    <row r="5813" spans="1:8">
      <c r="A5813" s="65"/>
      <c r="B5813" s="65"/>
      <c r="C5813" s="65"/>
      <c r="D5813" s="65"/>
      <c r="E5813" s="65"/>
      <c r="F5813" s="65"/>
      <c r="G5813" s="65"/>
      <c r="H5813" s="113"/>
    </row>
    <row r="5814" spans="1:8">
      <c r="A5814" s="65"/>
      <c r="B5814" s="65"/>
      <c r="C5814" s="65"/>
      <c r="D5814" s="65"/>
      <c r="E5814" s="65"/>
      <c r="F5814" s="65"/>
      <c r="G5814" s="65"/>
      <c r="H5814" s="113"/>
    </row>
    <row r="5815" spans="1:8">
      <c r="A5815" s="65"/>
      <c r="B5815" s="65"/>
      <c r="C5815" s="65"/>
      <c r="D5815" s="65"/>
      <c r="E5815" s="65"/>
      <c r="F5815" s="65"/>
      <c r="G5815" s="65"/>
      <c r="H5815" s="113"/>
    </row>
    <row r="5816" spans="1:8">
      <c r="A5816" s="65"/>
      <c r="B5816" s="65"/>
      <c r="C5816" s="65"/>
      <c r="D5816" s="65"/>
      <c r="E5816" s="65"/>
      <c r="F5816" s="65"/>
      <c r="G5816" s="65"/>
      <c r="H5816" s="113"/>
    </row>
    <row r="5817" spans="1:8">
      <c r="A5817" s="65"/>
      <c r="B5817" s="65"/>
      <c r="C5817" s="65"/>
      <c r="D5817" s="65"/>
      <c r="E5817" s="65"/>
      <c r="F5817" s="65"/>
      <c r="G5817" s="65"/>
      <c r="H5817" s="113"/>
    </row>
    <row r="5818" spans="1:8">
      <c r="A5818" s="65"/>
      <c r="B5818" s="65"/>
      <c r="C5818" s="65"/>
      <c r="D5818" s="65"/>
      <c r="E5818" s="65"/>
      <c r="F5818" s="65"/>
      <c r="G5818" s="65"/>
      <c r="H5818" s="113"/>
    </row>
    <row r="5819" spans="1:8">
      <c r="A5819" s="65"/>
      <c r="B5819" s="65"/>
      <c r="C5819" s="65"/>
      <c r="D5819" s="65"/>
      <c r="E5819" s="65"/>
      <c r="F5819" s="65"/>
      <c r="G5819" s="65"/>
      <c r="H5819" s="113"/>
    </row>
    <row r="5820" spans="1:8">
      <c r="A5820" s="65"/>
      <c r="B5820" s="65"/>
      <c r="C5820" s="65"/>
      <c r="D5820" s="65"/>
      <c r="E5820" s="65"/>
      <c r="F5820" s="65"/>
      <c r="G5820" s="65"/>
      <c r="H5820" s="113"/>
    </row>
    <row r="5821" spans="1:8">
      <c r="A5821" s="65"/>
      <c r="B5821" s="65"/>
      <c r="C5821" s="65"/>
      <c r="D5821" s="65"/>
      <c r="E5821" s="65"/>
      <c r="F5821" s="65"/>
      <c r="G5821" s="65"/>
      <c r="H5821" s="113"/>
    </row>
    <row r="5822" spans="1:8">
      <c r="A5822" s="65"/>
      <c r="B5822" s="65"/>
      <c r="C5822" s="65"/>
      <c r="D5822" s="65"/>
      <c r="E5822" s="65"/>
      <c r="F5822" s="65"/>
      <c r="G5822" s="65"/>
      <c r="H5822" s="113"/>
    </row>
    <row r="5823" spans="1:8">
      <c r="A5823" s="65"/>
      <c r="B5823" s="65"/>
      <c r="C5823" s="65"/>
      <c r="D5823" s="65"/>
      <c r="E5823" s="65"/>
      <c r="F5823" s="65"/>
      <c r="G5823" s="65"/>
      <c r="H5823" s="113"/>
    </row>
    <row r="5824" spans="1:8">
      <c r="A5824" s="65"/>
      <c r="B5824" s="65"/>
      <c r="C5824" s="65"/>
      <c r="D5824" s="65"/>
      <c r="E5824" s="65"/>
      <c r="F5824" s="65"/>
      <c r="G5824" s="65"/>
      <c r="H5824" s="113"/>
    </row>
    <row r="5825" spans="1:8">
      <c r="A5825" s="65"/>
      <c r="B5825" s="65"/>
      <c r="C5825" s="65"/>
      <c r="D5825" s="65"/>
      <c r="E5825" s="65"/>
      <c r="F5825" s="65"/>
      <c r="G5825" s="65"/>
      <c r="H5825" s="113"/>
    </row>
    <row r="5826" spans="1:8">
      <c r="A5826" s="65"/>
      <c r="B5826" s="65"/>
      <c r="C5826" s="65"/>
      <c r="D5826" s="65"/>
      <c r="E5826" s="65"/>
      <c r="F5826" s="65"/>
      <c r="G5826" s="65"/>
      <c r="H5826" s="113"/>
    </row>
    <row r="5827" spans="1:8">
      <c r="A5827" s="65"/>
      <c r="B5827" s="65"/>
      <c r="C5827" s="65"/>
      <c r="D5827" s="65"/>
      <c r="E5827" s="65"/>
      <c r="F5827" s="65"/>
      <c r="G5827" s="65"/>
      <c r="H5827" s="113"/>
    </row>
    <row r="5828" spans="1:8">
      <c r="A5828" s="65"/>
      <c r="B5828" s="65"/>
      <c r="C5828" s="65"/>
      <c r="D5828" s="65"/>
      <c r="E5828" s="65"/>
      <c r="F5828" s="65"/>
      <c r="G5828" s="65"/>
      <c r="H5828" s="113"/>
    </row>
    <row r="5829" spans="1:8">
      <c r="A5829" s="65"/>
      <c r="B5829" s="65"/>
      <c r="C5829" s="65"/>
      <c r="D5829" s="65"/>
      <c r="E5829" s="65"/>
      <c r="F5829" s="65"/>
      <c r="G5829" s="65"/>
      <c r="H5829" s="113"/>
    </row>
    <row r="5830" spans="1:8">
      <c r="A5830" s="65"/>
      <c r="B5830" s="65"/>
      <c r="C5830" s="65"/>
      <c r="D5830" s="65"/>
      <c r="E5830" s="65"/>
      <c r="F5830" s="65"/>
      <c r="G5830" s="65"/>
      <c r="H5830" s="113"/>
    </row>
    <row r="5831" spans="1:8">
      <c r="A5831" s="65"/>
      <c r="B5831" s="65"/>
      <c r="C5831" s="65"/>
      <c r="D5831" s="65"/>
      <c r="E5831" s="65"/>
      <c r="F5831" s="65"/>
      <c r="G5831" s="65"/>
      <c r="H5831" s="113"/>
    </row>
    <row r="5832" spans="1:8">
      <c r="A5832" s="65"/>
      <c r="B5832" s="65"/>
      <c r="C5832" s="65"/>
      <c r="D5832" s="65"/>
      <c r="E5832" s="65"/>
      <c r="F5832" s="65"/>
      <c r="G5832" s="65"/>
      <c r="H5832" s="113"/>
    </row>
    <row r="5833" spans="1:8">
      <c r="A5833" s="65"/>
      <c r="B5833" s="65"/>
      <c r="C5833" s="65"/>
      <c r="D5833" s="65"/>
      <c r="E5833" s="65"/>
      <c r="F5833" s="65"/>
      <c r="G5833" s="65"/>
      <c r="H5833" s="113"/>
    </row>
    <row r="5834" spans="1:8">
      <c r="A5834" s="65"/>
      <c r="B5834" s="65"/>
      <c r="C5834" s="65"/>
      <c r="D5834" s="65"/>
      <c r="E5834" s="65"/>
      <c r="F5834" s="65"/>
      <c r="G5834" s="65"/>
      <c r="H5834" s="113"/>
    </row>
    <row r="5835" spans="1:8">
      <c r="A5835" s="65"/>
      <c r="B5835" s="65"/>
      <c r="C5835" s="65"/>
      <c r="D5835" s="65"/>
      <c r="E5835" s="65"/>
      <c r="F5835" s="65"/>
      <c r="G5835" s="65"/>
      <c r="H5835" s="113"/>
    </row>
    <row r="5836" spans="1:8">
      <c r="A5836" s="65"/>
      <c r="B5836" s="65"/>
      <c r="C5836" s="65"/>
      <c r="D5836" s="65"/>
      <c r="E5836" s="65"/>
      <c r="F5836" s="65"/>
      <c r="G5836" s="65"/>
      <c r="H5836" s="113"/>
    </row>
    <row r="5837" spans="1:8">
      <c r="A5837" s="65"/>
      <c r="B5837" s="65"/>
      <c r="C5837" s="65"/>
      <c r="D5837" s="65"/>
      <c r="E5837" s="65"/>
      <c r="F5837" s="65"/>
      <c r="G5837" s="65"/>
      <c r="H5837" s="113"/>
    </row>
    <row r="5838" spans="1:8">
      <c r="A5838" s="65"/>
      <c r="B5838" s="65"/>
      <c r="C5838" s="65"/>
      <c r="D5838" s="65"/>
      <c r="E5838" s="65"/>
      <c r="F5838" s="65"/>
      <c r="G5838" s="65"/>
      <c r="H5838" s="113"/>
    </row>
    <row r="5839" spans="1:8">
      <c r="A5839" s="65"/>
      <c r="B5839" s="65"/>
      <c r="C5839" s="65"/>
      <c r="D5839" s="65"/>
      <c r="E5839" s="65"/>
      <c r="F5839" s="65"/>
      <c r="G5839" s="65"/>
      <c r="H5839" s="113"/>
    </row>
    <row r="5840" spans="1:8">
      <c r="A5840" s="65"/>
      <c r="B5840" s="65"/>
      <c r="C5840" s="65"/>
      <c r="D5840" s="65"/>
      <c r="E5840" s="65"/>
      <c r="F5840" s="65"/>
      <c r="G5840" s="65"/>
      <c r="H5840" s="113"/>
    </row>
    <row r="5841" spans="1:8">
      <c r="A5841" s="65"/>
      <c r="B5841" s="65"/>
      <c r="C5841" s="65"/>
      <c r="D5841" s="65"/>
      <c r="E5841" s="65"/>
      <c r="F5841" s="65"/>
      <c r="G5841" s="65"/>
      <c r="H5841" s="113"/>
    </row>
    <row r="5842" spans="1:8">
      <c r="A5842" s="65"/>
      <c r="B5842" s="65"/>
      <c r="C5842" s="65"/>
      <c r="D5842" s="65"/>
      <c r="E5842" s="65"/>
      <c r="F5842" s="65"/>
      <c r="G5842" s="65"/>
      <c r="H5842" s="113"/>
    </row>
    <row r="5843" spans="1:8">
      <c r="A5843" s="65"/>
      <c r="B5843" s="65"/>
      <c r="C5843" s="65"/>
      <c r="D5843" s="65"/>
      <c r="E5843" s="65"/>
      <c r="F5843" s="65"/>
      <c r="G5843" s="65"/>
      <c r="H5843" s="113"/>
    </row>
    <row r="5844" spans="1:8">
      <c r="A5844" s="65"/>
      <c r="B5844" s="65"/>
      <c r="C5844" s="65"/>
      <c r="D5844" s="65"/>
      <c r="E5844" s="65"/>
      <c r="F5844" s="65"/>
      <c r="G5844" s="65"/>
      <c r="H5844" s="113"/>
    </row>
    <row r="5845" spans="1:8">
      <c r="A5845" s="65"/>
      <c r="B5845" s="65"/>
      <c r="C5845" s="65"/>
      <c r="D5845" s="65"/>
      <c r="E5845" s="65"/>
      <c r="F5845" s="65"/>
      <c r="G5845" s="65"/>
      <c r="H5845" s="113"/>
    </row>
    <row r="5846" spans="1:8">
      <c r="A5846" s="65"/>
      <c r="B5846" s="65"/>
      <c r="C5846" s="65"/>
      <c r="D5846" s="65"/>
      <c r="E5846" s="65"/>
      <c r="F5846" s="65"/>
      <c r="G5846" s="65"/>
      <c r="H5846" s="113"/>
    </row>
    <row r="5847" spans="1:8">
      <c r="A5847" s="65"/>
      <c r="B5847" s="65"/>
      <c r="C5847" s="65"/>
      <c r="D5847" s="65"/>
      <c r="E5847" s="65"/>
      <c r="F5847" s="65"/>
      <c r="G5847" s="65"/>
      <c r="H5847" s="113"/>
    </row>
    <row r="5848" spans="1:8">
      <c r="A5848" s="65"/>
      <c r="B5848" s="65"/>
      <c r="C5848" s="65"/>
      <c r="D5848" s="65"/>
      <c r="E5848" s="65"/>
      <c r="F5848" s="65"/>
      <c r="G5848" s="65"/>
      <c r="H5848" s="113"/>
    </row>
    <row r="5849" spans="1:8">
      <c r="A5849" s="65"/>
      <c r="B5849" s="65"/>
      <c r="C5849" s="65"/>
      <c r="D5849" s="65"/>
      <c r="E5849" s="65"/>
      <c r="F5849" s="65"/>
      <c r="G5849" s="65"/>
      <c r="H5849" s="113"/>
    </row>
    <row r="5850" spans="1:8">
      <c r="A5850" s="65"/>
      <c r="B5850" s="65"/>
      <c r="C5850" s="65"/>
      <c r="D5850" s="65"/>
      <c r="E5850" s="65"/>
      <c r="F5850" s="65"/>
      <c r="G5850" s="65"/>
      <c r="H5850" s="113"/>
    </row>
    <row r="5851" spans="1:8">
      <c r="A5851" s="65"/>
      <c r="B5851" s="65"/>
      <c r="C5851" s="65"/>
      <c r="D5851" s="65"/>
      <c r="E5851" s="65"/>
      <c r="F5851" s="65"/>
      <c r="G5851" s="65"/>
      <c r="H5851" s="113"/>
    </row>
    <row r="5852" spans="1:8">
      <c r="A5852" s="65"/>
      <c r="B5852" s="65"/>
      <c r="C5852" s="65"/>
      <c r="D5852" s="65"/>
      <c r="E5852" s="65"/>
      <c r="F5852" s="65"/>
      <c r="G5852" s="65"/>
      <c r="H5852" s="113"/>
    </row>
    <row r="5853" spans="1:8">
      <c r="A5853" s="65"/>
      <c r="B5853" s="65"/>
      <c r="C5853" s="65"/>
      <c r="D5853" s="65"/>
      <c r="E5853" s="65"/>
      <c r="F5853" s="65"/>
      <c r="G5853" s="65"/>
      <c r="H5853" s="113"/>
    </row>
    <row r="5854" spans="1:8">
      <c r="A5854" s="65"/>
      <c r="B5854" s="65"/>
      <c r="C5854" s="65"/>
      <c r="D5854" s="65"/>
      <c r="E5854" s="65"/>
      <c r="F5854" s="65"/>
      <c r="G5854" s="65"/>
      <c r="H5854" s="113"/>
    </row>
    <row r="5855" spans="1:8">
      <c r="A5855" s="65"/>
      <c r="B5855" s="65"/>
      <c r="C5855" s="65"/>
      <c r="D5855" s="65"/>
      <c r="E5855" s="65"/>
      <c r="F5855" s="65"/>
      <c r="G5855" s="65"/>
      <c r="H5855" s="113"/>
    </row>
    <row r="5856" spans="1:8">
      <c r="A5856" s="65"/>
      <c r="B5856" s="65"/>
      <c r="C5856" s="65"/>
      <c r="D5856" s="65"/>
      <c r="E5856" s="65"/>
      <c r="F5856" s="65"/>
      <c r="G5856" s="65"/>
      <c r="H5856" s="113"/>
    </row>
    <row r="5857" spans="1:8">
      <c r="A5857" s="65"/>
      <c r="B5857" s="65"/>
      <c r="C5857" s="65"/>
      <c r="D5857" s="65"/>
      <c r="E5857" s="65"/>
      <c r="F5857" s="65"/>
      <c r="G5857" s="65"/>
      <c r="H5857" s="113"/>
    </row>
    <row r="5858" spans="1:8">
      <c r="A5858" s="65"/>
      <c r="B5858" s="65"/>
      <c r="C5858" s="65"/>
      <c r="D5858" s="65"/>
      <c r="E5858" s="65"/>
      <c r="F5858" s="65"/>
      <c r="G5858" s="65"/>
      <c r="H5858" s="113"/>
    </row>
    <row r="5859" spans="1:8">
      <c r="A5859" s="65"/>
      <c r="B5859" s="65"/>
      <c r="C5859" s="65"/>
      <c r="D5859" s="65"/>
      <c r="E5859" s="65"/>
      <c r="F5859" s="65"/>
      <c r="G5859" s="65"/>
      <c r="H5859" s="113"/>
    </row>
    <row r="5860" spans="1:8">
      <c r="A5860" s="65"/>
      <c r="B5860" s="65"/>
      <c r="C5860" s="65"/>
      <c r="D5860" s="65"/>
      <c r="E5860" s="65"/>
      <c r="F5860" s="65"/>
      <c r="G5860" s="65"/>
      <c r="H5860" s="113"/>
    </row>
    <row r="5861" spans="1:8">
      <c r="A5861" s="65"/>
      <c r="B5861" s="65"/>
      <c r="C5861" s="65"/>
      <c r="D5861" s="65"/>
      <c r="E5861" s="65"/>
      <c r="F5861" s="65"/>
      <c r="G5861" s="65"/>
      <c r="H5861" s="113"/>
    </row>
    <row r="5862" spans="1:8">
      <c r="A5862" s="65"/>
      <c r="B5862" s="65"/>
      <c r="C5862" s="65"/>
      <c r="D5862" s="65"/>
      <c r="E5862" s="65"/>
      <c r="F5862" s="65"/>
      <c r="G5862" s="65"/>
      <c r="H5862" s="113"/>
    </row>
    <row r="5863" spans="1:8">
      <c r="A5863" s="65"/>
      <c r="B5863" s="65"/>
      <c r="C5863" s="65"/>
      <c r="D5863" s="65"/>
      <c r="E5863" s="65"/>
      <c r="F5863" s="65"/>
      <c r="G5863" s="65"/>
      <c r="H5863" s="113"/>
    </row>
    <row r="5864" spans="1:8">
      <c r="A5864" s="65"/>
      <c r="B5864" s="65"/>
      <c r="C5864" s="65"/>
      <c r="D5864" s="65"/>
      <c r="E5864" s="65"/>
      <c r="F5864" s="65"/>
      <c r="G5864" s="65"/>
      <c r="H5864" s="113"/>
    </row>
    <row r="5865" spans="1:8">
      <c r="A5865" s="65"/>
      <c r="B5865" s="65"/>
      <c r="C5865" s="65"/>
      <c r="D5865" s="65"/>
      <c r="E5865" s="65"/>
      <c r="F5865" s="65"/>
      <c r="G5865" s="65"/>
      <c r="H5865" s="113"/>
    </row>
    <row r="5866" spans="1:8">
      <c r="A5866" s="65"/>
      <c r="B5866" s="65"/>
      <c r="C5866" s="65"/>
      <c r="D5866" s="65"/>
      <c r="E5866" s="65"/>
      <c r="F5866" s="65"/>
      <c r="G5866" s="65"/>
      <c r="H5866" s="113"/>
    </row>
    <row r="5867" spans="1:8">
      <c r="A5867" s="65"/>
      <c r="B5867" s="65"/>
      <c r="C5867" s="65"/>
      <c r="D5867" s="65"/>
      <c r="E5867" s="65"/>
      <c r="F5867" s="65"/>
      <c r="G5867" s="65"/>
      <c r="H5867" s="113"/>
    </row>
    <row r="5868" spans="1:8">
      <c r="A5868" s="65"/>
      <c r="B5868" s="65"/>
      <c r="C5868" s="65"/>
      <c r="D5868" s="65"/>
      <c r="E5868" s="65"/>
      <c r="F5868" s="65"/>
      <c r="G5868" s="65"/>
      <c r="H5868" s="113"/>
    </row>
    <row r="5869" spans="1:8">
      <c r="A5869" s="65"/>
      <c r="B5869" s="65"/>
      <c r="C5869" s="65"/>
      <c r="D5869" s="65"/>
      <c r="E5869" s="65"/>
      <c r="F5869" s="65"/>
      <c r="G5869" s="65"/>
      <c r="H5869" s="113"/>
    </row>
    <row r="5870" spans="1:8">
      <c r="A5870" s="65"/>
      <c r="B5870" s="65"/>
      <c r="C5870" s="65"/>
      <c r="D5870" s="65"/>
      <c r="E5870" s="65"/>
      <c r="F5870" s="65"/>
      <c r="G5870" s="65"/>
      <c r="H5870" s="113"/>
    </row>
    <row r="5871" spans="1:8">
      <c r="A5871" s="65"/>
      <c r="B5871" s="65"/>
      <c r="C5871" s="65"/>
      <c r="D5871" s="65"/>
      <c r="E5871" s="65"/>
      <c r="F5871" s="65"/>
      <c r="G5871" s="65"/>
      <c r="H5871" s="113"/>
    </row>
    <row r="5872" spans="1:8">
      <c r="A5872" s="65"/>
      <c r="B5872" s="65"/>
      <c r="C5872" s="65"/>
      <c r="D5872" s="65"/>
      <c r="E5872" s="65"/>
      <c r="F5872" s="65"/>
      <c r="G5872" s="65"/>
      <c r="H5872" s="113"/>
    </row>
    <row r="5873" spans="1:8">
      <c r="A5873" s="65"/>
      <c r="B5873" s="65"/>
      <c r="C5873" s="65"/>
      <c r="D5873" s="65"/>
      <c r="E5873" s="65"/>
      <c r="F5873" s="65"/>
      <c r="G5873" s="65"/>
      <c r="H5873" s="113"/>
    </row>
    <row r="5874" spans="1:8">
      <c r="A5874" s="65"/>
      <c r="B5874" s="65"/>
      <c r="C5874" s="65"/>
      <c r="D5874" s="65"/>
      <c r="E5874" s="65"/>
      <c r="F5874" s="65"/>
      <c r="G5874" s="65"/>
      <c r="H5874" s="113"/>
    </row>
    <row r="5875" spans="1:8">
      <c r="A5875" s="65"/>
      <c r="B5875" s="65"/>
      <c r="C5875" s="65"/>
      <c r="D5875" s="65"/>
      <c r="E5875" s="65"/>
      <c r="F5875" s="65"/>
      <c r="G5875" s="65"/>
      <c r="H5875" s="113"/>
    </row>
    <row r="5876" spans="1:8">
      <c r="A5876" s="65"/>
      <c r="B5876" s="65"/>
      <c r="C5876" s="65"/>
      <c r="D5876" s="65"/>
      <c r="E5876" s="65"/>
      <c r="F5876" s="65"/>
      <c r="G5876" s="65"/>
      <c r="H5876" s="113"/>
    </row>
    <row r="5877" spans="1:8">
      <c r="A5877" s="65"/>
      <c r="B5877" s="65"/>
      <c r="C5877" s="65"/>
      <c r="D5877" s="65"/>
      <c r="E5877" s="65"/>
      <c r="F5877" s="65"/>
      <c r="G5877" s="65"/>
      <c r="H5877" s="113"/>
    </row>
    <row r="5878" spans="1:8">
      <c r="A5878" s="65"/>
      <c r="B5878" s="65"/>
      <c r="C5878" s="65"/>
      <c r="D5878" s="65"/>
      <c r="E5878" s="65"/>
      <c r="F5878" s="65"/>
      <c r="G5878" s="65"/>
      <c r="H5878" s="113"/>
    </row>
    <row r="5879" spans="1:8">
      <c r="A5879" s="65"/>
      <c r="B5879" s="65"/>
      <c r="C5879" s="65"/>
      <c r="D5879" s="65"/>
      <c r="E5879" s="65"/>
      <c r="F5879" s="65"/>
      <c r="G5879" s="65"/>
      <c r="H5879" s="113"/>
    </row>
    <row r="5880" spans="1:8">
      <c r="A5880" s="65"/>
      <c r="B5880" s="65"/>
      <c r="C5880" s="65"/>
      <c r="D5880" s="65"/>
      <c r="E5880" s="65"/>
      <c r="F5880" s="65"/>
      <c r="G5880" s="65"/>
      <c r="H5880" s="113"/>
    </row>
    <row r="5881" spans="1:8">
      <c r="A5881" s="65"/>
      <c r="B5881" s="65"/>
      <c r="C5881" s="65"/>
      <c r="D5881" s="65"/>
      <c r="E5881" s="65"/>
      <c r="F5881" s="65"/>
      <c r="G5881" s="65"/>
      <c r="H5881" s="113"/>
    </row>
    <row r="5882" spans="1:8">
      <c r="A5882" s="65"/>
      <c r="B5882" s="65"/>
      <c r="C5882" s="65"/>
      <c r="D5882" s="65"/>
      <c r="E5882" s="65"/>
      <c r="F5882" s="65"/>
      <c r="G5882" s="65"/>
      <c r="H5882" s="113"/>
    </row>
    <row r="5883" spans="1:8">
      <c r="A5883" s="65"/>
      <c r="B5883" s="65"/>
      <c r="C5883" s="65"/>
      <c r="D5883" s="65"/>
      <c r="E5883" s="65"/>
      <c r="F5883" s="65"/>
      <c r="G5883" s="65"/>
      <c r="H5883" s="113"/>
    </row>
    <row r="5884" spans="1:8">
      <c r="A5884" s="65"/>
      <c r="B5884" s="65"/>
      <c r="C5884" s="65"/>
      <c r="D5884" s="65"/>
      <c r="E5884" s="65"/>
      <c r="F5884" s="65"/>
      <c r="G5884" s="65"/>
      <c r="H5884" s="113"/>
    </row>
    <row r="5885" spans="1:8">
      <c r="A5885" s="65"/>
      <c r="B5885" s="65"/>
      <c r="C5885" s="65"/>
      <c r="D5885" s="65"/>
      <c r="E5885" s="65"/>
      <c r="F5885" s="65"/>
      <c r="G5885" s="65"/>
      <c r="H5885" s="113"/>
    </row>
    <row r="5886" spans="1:8">
      <c r="A5886" s="65"/>
      <c r="B5886" s="65"/>
      <c r="C5886" s="65"/>
      <c r="D5886" s="65"/>
      <c r="E5886" s="65"/>
      <c r="F5886" s="65"/>
      <c r="G5886" s="65"/>
      <c r="H5886" s="113"/>
    </row>
    <row r="5887" spans="1:8">
      <c r="A5887" s="65"/>
      <c r="B5887" s="65"/>
      <c r="C5887" s="65"/>
      <c r="D5887" s="65"/>
      <c r="E5887" s="65"/>
      <c r="F5887" s="65"/>
      <c r="G5887" s="65"/>
      <c r="H5887" s="113"/>
    </row>
    <row r="5888" spans="1:8">
      <c r="A5888" s="65"/>
      <c r="B5888" s="65"/>
      <c r="C5888" s="65"/>
      <c r="D5888" s="65"/>
      <c r="E5888" s="65"/>
      <c r="F5888" s="65"/>
      <c r="G5888" s="65"/>
      <c r="H5888" s="113"/>
    </row>
    <row r="5889" spans="1:8">
      <c r="A5889" s="65"/>
      <c r="B5889" s="65"/>
      <c r="C5889" s="65"/>
      <c r="D5889" s="65"/>
      <c r="E5889" s="65"/>
      <c r="F5889" s="65"/>
      <c r="G5889" s="65"/>
      <c r="H5889" s="113"/>
    </row>
    <row r="5890" spans="1:8">
      <c r="A5890" s="65"/>
      <c r="B5890" s="65"/>
      <c r="C5890" s="65"/>
      <c r="D5890" s="65"/>
      <c r="E5890" s="65"/>
      <c r="F5890" s="65"/>
      <c r="G5890" s="65"/>
      <c r="H5890" s="113"/>
    </row>
    <row r="5891" spans="1:8">
      <c r="A5891" s="65"/>
      <c r="B5891" s="65"/>
      <c r="C5891" s="65"/>
      <c r="D5891" s="65"/>
      <c r="E5891" s="65"/>
      <c r="F5891" s="65"/>
      <c r="G5891" s="65"/>
      <c r="H5891" s="113"/>
    </row>
    <row r="5892" spans="1:8">
      <c r="A5892" s="65"/>
      <c r="B5892" s="65"/>
      <c r="C5892" s="65"/>
      <c r="D5892" s="65"/>
      <c r="E5892" s="65"/>
      <c r="F5892" s="65"/>
      <c r="G5892" s="65"/>
      <c r="H5892" s="113"/>
    </row>
    <row r="5893" spans="1:8">
      <c r="A5893" s="65"/>
      <c r="B5893" s="65"/>
      <c r="C5893" s="65"/>
      <c r="D5893" s="65"/>
      <c r="E5893" s="65"/>
      <c r="F5893" s="65"/>
      <c r="G5893" s="65"/>
      <c r="H5893" s="113"/>
    </row>
    <row r="5894" spans="1:8">
      <c r="A5894" s="65"/>
      <c r="B5894" s="65"/>
      <c r="C5894" s="65"/>
      <c r="D5894" s="65"/>
      <c r="E5894" s="65"/>
      <c r="F5894" s="65"/>
      <c r="G5894" s="65"/>
      <c r="H5894" s="113"/>
    </row>
    <row r="5895" spans="1:8">
      <c r="A5895" s="65"/>
      <c r="B5895" s="65"/>
      <c r="C5895" s="65"/>
      <c r="D5895" s="65"/>
      <c r="E5895" s="65"/>
      <c r="F5895" s="65"/>
      <c r="G5895" s="65"/>
      <c r="H5895" s="113"/>
    </row>
    <row r="5896" spans="1:8">
      <c r="A5896" s="65"/>
      <c r="B5896" s="65"/>
      <c r="C5896" s="65"/>
      <c r="D5896" s="65"/>
      <c r="E5896" s="65"/>
      <c r="F5896" s="65"/>
      <c r="G5896" s="65"/>
      <c r="H5896" s="113"/>
    </row>
    <row r="5897" spans="1:8">
      <c r="A5897" s="65"/>
      <c r="B5897" s="65"/>
      <c r="C5897" s="65"/>
      <c r="D5897" s="65"/>
      <c r="E5897" s="65"/>
      <c r="F5897" s="65"/>
      <c r="G5897" s="65"/>
      <c r="H5897" s="113"/>
    </row>
    <row r="5898" spans="1:8">
      <c r="A5898" s="65"/>
      <c r="B5898" s="65"/>
      <c r="C5898" s="65"/>
      <c r="D5898" s="65"/>
      <c r="E5898" s="65"/>
      <c r="F5898" s="65"/>
      <c r="G5898" s="65"/>
      <c r="H5898" s="113"/>
    </row>
    <row r="5899" spans="1:8">
      <c r="A5899" s="65"/>
      <c r="B5899" s="65"/>
      <c r="C5899" s="65"/>
      <c r="D5899" s="65"/>
      <c r="E5899" s="65"/>
      <c r="F5899" s="65"/>
      <c r="G5899" s="65"/>
      <c r="H5899" s="113"/>
    </row>
    <row r="5900" spans="1:8">
      <c r="A5900" s="65"/>
      <c r="B5900" s="65"/>
      <c r="C5900" s="65"/>
      <c r="D5900" s="65"/>
      <c r="E5900" s="65"/>
      <c r="F5900" s="65"/>
      <c r="G5900" s="65"/>
      <c r="H5900" s="113"/>
    </row>
    <row r="5901" spans="1:8">
      <c r="A5901" s="65"/>
      <c r="B5901" s="65"/>
      <c r="C5901" s="65"/>
      <c r="D5901" s="65"/>
      <c r="E5901" s="65"/>
      <c r="F5901" s="65"/>
      <c r="G5901" s="65"/>
      <c r="H5901" s="113"/>
    </row>
    <row r="5902" spans="1:8">
      <c r="A5902" s="65"/>
      <c r="B5902" s="65"/>
      <c r="C5902" s="65"/>
      <c r="D5902" s="65"/>
      <c r="E5902" s="65"/>
      <c r="F5902" s="65"/>
      <c r="G5902" s="65"/>
      <c r="H5902" s="113"/>
    </row>
    <row r="5903" spans="1:8">
      <c r="A5903" s="65"/>
      <c r="B5903" s="65"/>
      <c r="C5903" s="65"/>
      <c r="D5903" s="65"/>
      <c r="E5903" s="65"/>
      <c r="F5903" s="65"/>
      <c r="G5903" s="65"/>
      <c r="H5903" s="113"/>
    </row>
    <row r="5904" spans="1:8">
      <c r="A5904" s="65"/>
      <c r="B5904" s="65"/>
      <c r="C5904" s="65"/>
      <c r="D5904" s="65"/>
      <c r="E5904" s="65"/>
      <c r="F5904" s="65"/>
      <c r="G5904" s="65"/>
      <c r="H5904" s="113"/>
    </row>
    <row r="5905" spans="1:8">
      <c r="A5905" s="65"/>
      <c r="B5905" s="65"/>
      <c r="C5905" s="65"/>
      <c r="D5905" s="65"/>
      <c r="E5905" s="65"/>
      <c r="F5905" s="65"/>
      <c r="G5905" s="65"/>
      <c r="H5905" s="113"/>
    </row>
    <row r="5906" spans="1:8">
      <c r="A5906" s="65"/>
      <c r="B5906" s="65"/>
      <c r="C5906" s="65"/>
      <c r="D5906" s="65"/>
      <c r="E5906" s="65"/>
      <c r="F5906" s="65"/>
      <c r="G5906" s="65"/>
      <c r="H5906" s="113"/>
    </row>
    <row r="5907" spans="1:8">
      <c r="A5907" s="65"/>
      <c r="B5907" s="65"/>
      <c r="C5907" s="65"/>
      <c r="D5907" s="65"/>
      <c r="E5907" s="65"/>
      <c r="F5907" s="65"/>
      <c r="G5907" s="65"/>
      <c r="H5907" s="113"/>
    </row>
    <row r="5908" spans="1:8">
      <c r="A5908" s="65"/>
      <c r="B5908" s="65"/>
      <c r="C5908" s="65"/>
      <c r="D5908" s="65"/>
      <c r="E5908" s="65"/>
      <c r="F5908" s="65"/>
      <c r="G5908" s="65"/>
      <c r="H5908" s="113"/>
    </row>
    <row r="5909" spans="1:8">
      <c r="A5909" s="65"/>
      <c r="B5909" s="65"/>
      <c r="C5909" s="65"/>
      <c r="D5909" s="65"/>
      <c r="E5909" s="65"/>
      <c r="F5909" s="65"/>
      <c r="G5909" s="65"/>
      <c r="H5909" s="113"/>
    </row>
    <row r="5910" spans="1:8">
      <c r="A5910" s="65"/>
      <c r="B5910" s="65"/>
      <c r="C5910" s="65"/>
      <c r="D5910" s="65"/>
      <c r="E5910" s="65"/>
      <c r="F5910" s="65"/>
      <c r="G5910" s="65"/>
      <c r="H5910" s="113"/>
    </row>
    <row r="5911" spans="1:8">
      <c r="A5911" s="65"/>
      <c r="B5911" s="65"/>
      <c r="C5911" s="65"/>
      <c r="D5911" s="65"/>
      <c r="E5911" s="65"/>
      <c r="F5911" s="65"/>
      <c r="G5911" s="65"/>
      <c r="H5911" s="113"/>
    </row>
    <row r="5912" spans="1:8">
      <c r="A5912" s="65"/>
      <c r="B5912" s="65"/>
      <c r="C5912" s="65"/>
      <c r="D5912" s="65"/>
      <c r="E5912" s="65"/>
      <c r="F5912" s="65"/>
      <c r="G5912" s="65"/>
      <c r="H5912" s="113"/>
    </row>
    <row r="5913" spans="1:8">
      <c r="A5913" s="65"/>
      <c r="B5913" s="65"/>
      <c r="C5913" s="65"/>
      <c r="D5913" s="65"/>
      <c r="E5913" s="65"/>
      <c r="F5913" s="65"/>
      <c r="G5913" s="65"/>
      <c r="H5913" s="113"/>
    </row>
    <row r="5914" spans="1:8">
      <c r="A5914" s="65"/>
      <c r="B5914" s="65"/>
      <c r="C5914" s="65"/>
      <c r="D5914" s="65"/>
      <c r="E5914" s="65"/>
      <c r="F5914" s="65"/>
      <c r="G5914" s="65"/>
      <c r="H5914" s="113"/>
    </row>
    <row r="5915" spans="1:8">
      <c r="A5915" s="65"/>
      <c r="B5915" s="65"/>
      <c r="C5915" s="65"/>
      <c r="D5915" s="65"/>
      <c r="E5915" s="65"/>
      <c r="F5915" s="65"/>
      <c r="G5915" s="65"/>
      <c r="H5915" s="113"/>
    </row>
    <row r="5916" spans="1:8">
      <c r="A5916" s="65"/>
      <c r="B5916" s="65"/>
      <c r="C5916" s="65"/>
      <c r="D5916" s="65"/>
      <c r="E5916" s="65"/>
      <c r="F5916" s="65"/>
      <c r="G5916" s="65"/>
      <c r="H5916" s="113"/>
    </row>
    <row r="5917" spans="1:8">
      <c r="A5917" s="65"/>
      <c r="B5917" s="65"/>
      <c r="C5917" s="65"/>
      <c r="D5917" s="65"/>
      <c r="E5917" s="65"/>
      <c r="F5917" s="65"/>
      <c r="G5917" s="65"/>
      <c r="H5917" s="113"/>
    </row>
    <row r="5918" spans="1:8">
      <c r="A5918" s="65"/>
      <c r="B5918" s="65"/>
      <c r="C5918" s="65"/>
      <c r="D5918" s="65"/>
      <c r="E5918" s="65"/>
      <c r="F5918" s="65"/>
      <c r="G5918" s="65"/>
      <c r="H5918" s="113"/>
    </row>
    <row r="5919" spans="1:8">
      <c r="A5919" s="65"/>
      <c r="B5919" s="65"/>
      <c r="C5919" s="65"/>
      <c r="D5919" s="65"/>
      <c r="E5919" s="65"/>
      <c r="F5919" s="65"/>
      <c r="G5919" s="65"/>
      <c r="H5919" s="113"/>
    </row>
    <row r="5920" spans="1:8">
      <c r="A5920" s="65"/>
      <c r="B5920" s="65"/>
      <c r="C5920" s="65"/>
      <c r="D5920" s="65"/>
      <c r="E5920" s="65"/>
      <c r="F5920" s="65"/>
      <c r="G5920" s="65"/>
      <c r="H5920" s="113"/>
    </row>
    <row r="5921" spans="1:8">
      <c r="A5921" s="65"/>
      <c r="B5921" s="65"/>
      <c r="C5921" s="65"/>
      <c r="D5921" s="65"/>
      <c r="E5921" s="65"/>
      <c r="F5921" s="65"/>
      <c r="G5921" s="65"/>
      <c r="H5921" s="113"/>
    </row>
    <row r="5922" spans="1:8">
      <c r="A5922" s="65"/>
      <c r="B5922" s="65"/>
      <c r="C5922" s="65"/>
      <c r="D5922" s="65"/>
      <c r="E5922" s="65"/>
      <c r="F5922" s="65"/>
      <c r="G5922" s="65"/>
      <c r="H5922" s="113"/>
    </row>
    <row r="5923" spans="1:8">
      <c r="A5923" s="65"/>
      <c r="B5923" s="65"/>
      <c r="C5923" s="65"/>
      <c r="D5923" s="65"/>
      <c r="E5923" s="65"/>
      <c r="F5923" s="65"/>
      <c r="G5923" s="65"/>
      <c r="H5923" s="113"/>
    </row>
    <row r="5924" spans="1:8">
      <c r="A5924" s="65"/>
      <c r="B5924" s="65"/>
      <c r="C5924" s="65"/>
      <c r="D5924" s="65"/>
      <c r="E5924" s="65"/>
      <c r="F5924" s="65"/>
      <c r="G5924" s="65"/>
      <c r="H5924" s="113"/>
    </row>
    <row r="5925" spans="1:8">
      <c r="A5925" s="65"/>
      <c r="B5925" s="65"/>
      <c r="C5925" s="65"/>
      <c r="D5925" s="65"/>
      <c r="E5925" s="65"/>
      <c r="F5925" s="65"/>
      <c r="G5925" s="65"/>
      <c r="H5925" s="113"/>
    </row>
    <row r="5926" spans="1:8">
      <c r="A5926" s="65"/>
      <c r="B5926" s="65"/>
      <c r="C5926" s="65"/>
      <c r="D5926" s="65"/>
      <c r="E5926" s="65"/>
      <c r="F5926" s="65"/>
      <c r="G5926" s="65"/>
      <c r="H5926" s="113"/>
    </row>
    <row r="5927" spans="1:8">
      <c r="A5927" s="65"/>
      <c r="B5927" s="65"/>
      <c r="C5927" s="65"/>
      <c r="D5927" s="65"/>
      <c r="E5927" s="65"/>
      <c r="F5927" s="65"/>
      <c r="G5927" s="65"/>
      <c r="H5927" s="113"/>
    </row>
    <row r="5928" spans="1:8">
      <c r="A5928" s="65"/>
      <c r="B5928" s="65"/>
      <c r="C5928" s="65"/>
      <c r="D5928" s="65"/>
      <c r="E5928" s="65"/>
      <c r="F5928" s="65"/>
      <c r="G5928" s="65"/>
      <c r="H5928" s="113"/>
    </row>
    <row r="5929" spans="1:8">
      <c r="A5929" s="65"/>
      <c r="B5929" s="65"/>
      <c r="C5929" s="65"/>
      <c r="D5929" s="65"/>
      <c r="E5929" s="65"/>
      <c r="F5929" s="65"/>
      <c r="G5929" s="65"/>
      <c r="H5929" s="113"/>
    </row>
    <row r="5930" spans="1:8">
      <c r="A5930" s="65"/>
      <c r="B5930" s="65"/>
      <c r="C5930" s="65"/>
      <c r="D5930" s="65"/>
      <c r="E5930" s="65"/>
      <c r="F5930" s="65"/>
      <c r="G5930" s="65"/>
      <c r="H5930" s="113"/>
    </row>
    <row r="5931" spans="1:8">
      <c r="A5931" s="65"/>
      <c r="B5931" s="65"/>
      <c r="C5931" s="65"/>
      <c r="D5931" s="65"/>
      <c r="E5931" s="65"/>
      <c r="F5931" s="65"/>
      <c r="G5931" s="65"/>
      <c r="H5931" s="113"/>
    </row>
    <row r="5932" spans="1:8">
      <c r="A5932" s="65"/>
      <c r="B5932" s="65"/>
      <c r="C5932" s="65"/>
      <c r="D5932" s="65"/>
      <c r="E5932" s="65"/>
      <c r="F5932" s="65"/>
      <c r="G5932" s="65"/>
      <c r="H5932" s="113"/>
    </row>
    <row r="5933" spans="1:8">
      <c r="A5933" s="65"/>
      <c r="B5933" s="65"/>
      <c r="C5933" s="65"/>
      <c r="D5933" s="65"/>
      <c r="E5933" s="65"/>
      <c r="F5933" s="65"/>
      <c r="G5933" s="65"/>
      <c r="H5933" s="113"/>
    </row>
    <row r="5934" spans="1:8">
      <c r="A5934" s="65"/>
      <c r="B5934" s="65"/>
      <c r="C5934" s="65"/>
      <c r="D5934" s="65"/>
      <c r="E5934" s="65"/>
      <c r="F5934" s="65"/>
      <c r="G5934" s="65"/>
      <c r="H5934" s="113"/>
    </row>
    <row r="5935" spans="1:8">
      <c r="A5935" s="65"/>
      <c r="B5935" s="65"/>
      <c r="C5935" s="65"/>
      <c r="D5935" s="65"/>
      <c r="E5935" s="65"/>
      <c r="F5935" s="65"/>
      <c r="G5935" s="65"/>
      <c r="H5935" s="113"/>
    </row>
    <row r="5936" spans="1:8">
      <c r="A5936" s="65"/>
      <c r="B5936" s="65"/>
      <c r="C5936" s="65"/>
      <c r="D5936" s="65"/>
      <c r="E5936" s="65"/>
      <c r="F5936" s="65"/>
      <c r="G5936" s="65"/>
      <c r="H5936" s="113"/>
    </row>
    <row r="5937" spans="1:8">
      <c r="A5937" s="65"/>
      <c r="B5937" s="65"/>
      <c r="C5937" s="65"/>
      <c r="D5937" s="65"/>
      <c r="E5937" s="65"/>
      <c r="F5937" s="65"/>
      <c r="G5937" s="65"/>
      <c r="H5937" s="113"/>
    </row>
    <row r="5938" spans="1:8">
      <c r="A5938" s="65"/>
      <c r="B5938" s="65"/>
      <c r="C5938" s="65"/>
      <c r="D5938" s="65"/>
      <c r="E5938" s="65"/>
      <c r="F5938" s="65"/>
      <c r="G5938" s="65"/>
      <c r="H5938" s="113"/>
    </row>
    <row r="5939" spans="1:8">
      <c r="A5939" s="65"/>
      <c r="B5939" s="65"/>
      <c r="C5939" s="65"/>
      <c r="D5939" s="65"/>
      <c r="E5939" s="65"/>
      <c r="F5939" s="65"/>
      <c r="G5939" s="65"/>
      <c r="H5939" s="113"/>
    </row>
    <row r="5940" spans="1:8">
      <c r="A5940" s="65"/>
      <c r="B5940" s="65"/>
      <c r="C5940" s="65"/>
      <c r="D5940" s="65"/>
      <c r="E5940" s="65"/>
      <c r="F5940" s="65"/>
      <c r="G5940" s="65"/>
      <c r="H5940" s="113"/>
    </row>
    <row r="5941" spans="1:8">
      <c r="A5941" s="65"/>
      <c r="B5941" s="65"/>
      <c r="C5941" s="65"/>
      <c r="D5941" s="65"/>
      <c r="E5941" s="65"/>
      <c r="F5941" s="65"/>
      <c r="G5941" s="65"/>
      <c r="H5941" s="113"/>
    </row>
    <row r="5942" spans="1:8">
      <c r="A5942" s="65"/>
      <c r="B5942" s="65"/>
      <c r="C5942" s="65"/>
      <c r="D5942" s="65"/>
      <c r="E5942" s="65"/>
      <c r="F5942" s="65"/>
      <c r="G5942" s="65"/>
      <c r="H5942" s="113"/>
    </row>
    <row r="5943" spans="1:8">
      <c r="A5943" s="65"/>
      <c r="B5943" s="65"/>
      <c r="C5943" s="65"/>
      <c r="D5943" s="65"/>
      <c r="E5943" s="65"/>
      <c r="F5943" s="65"/>
      <c r="G5943" s="65"/>
      <c r="H5943" s="113"/>
    </row>
    <row r="5944" spans="1:8">
      <c r="A5944" s="65"/>
      <c r="B5944" s="65"/>
      <c r="C5944" s="65"/>
      <c r="D5944" s="65"/>
      <c r="E5944" s="65"/>
      <c r="F5944" s="65"/>
      <c r="G5944" s="65"/>
      <c r="H5944" s="113"/>
    </row>
    <row r="5945" spans="1:8">
      <c r="A5945" s="65"/>
      <c r="B5945" s="65"/>
      <c r="C5945" s="65"/>
      <c r="D5945" s="65"/>
      <c r="E5945" s="65"/>
      <c r="F5945" s="65"/>
      <c r="G5945" s="65"/>
      <c r="H5945" s="113"/>
    </row>
    <row r="5946" spans="1:8">
      <c r="A5946" s="65"/>
      <c r="B5946" s="65"/>
      <c r="C5946" s="65"/>
      <c r="D5946" s="65"/>
      <c r="E5946" s="65"/>
      <c r="F5946" s="65"/>
      <c r="G5946" s="65"/>
      <c r="H5946" s="113"/>
    </row>
    <row r="5947" spans="1:8">
      <c r="A5947" s="65"/>
      <c r="B5947" s="65"/>
      <c r="C5947" s="65"/>
      <c r="D5947" s="65"/>
      <c r="E5947" s="65"/>
      <c r="F5947" s="65"/>
      <c r="G5947" s="65"/>
      <c r="H5947" s="113"/>
    </row>
    <row r="5948" spans="1:8">
      <c r="A5948" s="65"/>
      <c r="B5948" s="65"/>
      <c r="C5948" s="65"/>
      <c r="D5948" s="65"/>
      <c r="E5948" s="65"/>
      <c r="F5948" s="65"/>
      <c r="G5948" s="65"/>
      <c r="H5948" s="113"/>
    </row>
    <row r="5949" spans="1:8">
      <c r="A5949" s="65"/>
      <c r="B5949" s="65"/>
      <c r="C5949" s="65"/>
      <c r="D5949" s="65"/>
      <c r="E5949" s="65"/>
      <c r="F5949" s="65"/>
      <c r="G5949" s="65"/>
      <c r="H5949" s="113"/>
    </row>
    <row r="5950" spans="1:8">
      <c r="A5950" s="65"/>
      <c r="B5950" s="65"/>
      <c r="C5950" s="65"/>
      <c r="D5950" s="65"/>
      <c r="E5950" s="65"/>
      <c r="F5950" s="65"/>
      <c r="G5950" s="65"/>
      <c r="H5950" s="113"/>
    </row>
    <row r="5951" spans="1:8">
      <c r="A5951" s="65"/>
      <c r="B5951" s="65"/>
      <c r="C5951" s="65"/>
      <c r="D5951" s="65"/>
      <c r="E5951" s="65"/>
      <c r="F5951" s="65"/>
      <c r="G5951" s="65"/>
      <c r="H5951" s="113"/>
    </row>
    <row r="5952" spans="1:8">
      <c r="A5952" s="65"/>
      <c r="B5952" s="65"/>
      <c r="C5952" s="65"/>
      <c r="D5952" s="65"/>
      <c r="E5952" s="65"/>
      <c r="F5952" s="65"/>
      <c r="G5952" s="65"/>
      <c r="H5952" s="113"/>
    </row>
    <row r="5953" spans="1:8">
      <c r="A5953" s="65"/>
      <c r="B5953" s="65"/>
      <c r="C5953" s="65"/>
      <c r="D5953" s="65"/>
      <c r="E5953" s="65"/>
      <c r="F5953" s="65"/>
      <c r="G5953" s="65"/>
      <c r="H5953" s="113"/>
    </row>
    <row r="5954" spans="1:8">
      <c r="A5954" s="65"/>
      <c r="B5954" s="65"/>
      <c r="C5954" s="65"/>
      <c r="D5954" s="65"/>
      <c r="E5954" s="65"/>
      <c r="F5954" s="65"/>
      <c r="G5954" s="65"/>
      <c r="H5954" s="113"/>
    </row>
    <row r="5955" spans="1:8">
      <c r="A5955" s="65"/>
      <c r="B5955" s="65"/>
      <c r="C5955" s="65"/>
      <c r="D5955" s="65"/>
      <c r="E5955" s="65"/>
      <c r="F5955" s="65"/>
      <c r="G5955" s="65"/>
      <c r="H5955" s="113"/>
    </row>
    <row r="5956" spans="1:8">
      <c r="A5956" s="65"/>
      <c r="B5956" s="65"/>
      <c r="C5956" s="65"/>
      <c r="D5956" s="65"/>
      <c r="E5956" s="65"/>
      <c r="F5956" s="65"/>
      <c r="G5956" s="65"/>
      <c r="H5956" s="113"/>
    </row>
    <row r="5957" spans="1:8">
      <c r="A5957" s="65"/>
      <c r="B5957" s="65"/>
      <c r="C5957" s="65"/>
      <c r="D5957" s="65"/>
      <c r="E5957" s="65"/>
      <c r="F5957" s="65"/>
      <c r="G5957" s="65"/>
      <c r="H5957" s="113"/>
    </row>
    <row r="5958" spans="1:8">
      <c r="A5958" s="65"/>
      <c r="B5958" s="65"/>
      <c r="C5958" s="65"/>
      <c r="D5958" s="65"/>
      <c r="E5958" s="65"/>
      <c r="F5958" s="65"/>
      <c r="G5958" s="65"/>
      <c r="H5958" s="113"/>
    </row>
    <row r="5959" spans="1:8">
      <c r="A5959" s="65"/>
      <c r="B5959" s="65"/>
      <c r="C5959" s="65"/>
      <c r="D5959" s="65"/>
      <c r="E5959" s="65"/>
      <c r="F5959" s="65"/>
      <c r="G5959" s="65"/>
      <c r="H5959" s="113"/>
    </row>
    <row r="5960" spans="1:8">
      <c r="A5960" s="65"/>
      <c r="B5960" s="65"/>
      <c r="C5960" s="65"/>
      <c r="D5960" s="65"/>
      <c r="E5960" s="65"/>
      <c r="F5960" s="65"/>
      <c r="G5960" s="65"/>
      <c r="H5960" s="113"/>
    </row>
    <row r="5961" spans="1:8">
      <c r="A5961" s="65"/>
      <c r="B5961" s="65"/>
      <c r="C5961" s="65"/>
      <c r="D5961" s="65"/>
      <c r="E5961" s="65"/>
      <c r="F5961" s="65"/>
      <c r="G5961" s="65"/>
      <c r="H5961" s="113"/>
    </row>
    <row r="5962" spans="1:8">
      <c r="A5962" s="65"/>
      <c r="B5962" s="65"/>
      <c r="C5962" s="65"/>
      <c r="D5962" s="65"/>
      <c r="E5962" s="65"/>
      <c r="F5962" s="65"/>
      <c r="G5962" s="65"/>
      <c r="H5962" s="113"/>
    </row>
    <row r="5963" spans="1:8">
      <c r="A5963" s="65"/>
      <c r="B5963" s="65"/>
      <c r="C5963" s="65"/>
      <c r="D5963" s="65"/>
      <c r="E5963" s="65"/>
      <c r="F5963" s="65"/>
      <c r="G5963" s="65"/>
      <c r="H5963" s="113"/>
    </row>
    <row r="5964" spans="1:8">
      <c r="A5964" s="65"/>
      <c r="B5964" s="65"/>
      <c r="C5964" s="65"/>
      <c r="D5964" s="65"/>
      <c r="E5964" s="65"/>
      <c r="F5964" s="65"/>
      <c r="G5964" s="65"/>
      <c r="H5964" s="113"/>
    </row>
    <row r="5965" spans="1:8">
      <c r="A5965" s="65"/>
      <c r="B5965" s="65"/>
      <c r="C5965" s="65"/>
      <c r="D5965" s="65"/>
      <c r="E5965" s="65"/>
      <c r="F5965" s="65"/>
      <c r="G5965" s="65"/>
      <c r="H5965" s="113"/>
    </row>
    <row r="5966" spans="1:8">
      <c r="A5966" s="65"/>
      <c r="B5966" s="65"/>
      <c r="C5966" s="65"/>
      <c r="D5966" s="65"/>
      <c r="E5966" s="65"/>
      <c r="F5966" s="65"/>
      <c r="G5966" s="65"/>
      <c r="H5966" s="113"/>
    </row>
    <row r="5967" spans="1:8">
      <c r="A5967" s="65"/>
      <c r="B5967" s="65"/>
      <c r="C5967" s="65"/>
      <c r="D5967" s="65"/>
      <c r="E5967" s="65"/>
      <c r="F5967" s="65"/>
      <c r="G5967" s="65"/>
      <c r="H5967" s="113"/>
    </row>
    <row r="5968" spans="1:8">
      <c r="A5968" s="65"/>
      <c r="B5968" s="65"/>
      <c r="C5968" s="65"/>
      <c r="D5968" s="65"/>
      <c r="E5968" s="65"/>
      <c r="F5968" s="65"/>
      <c r="G5968" s="65"/>
      <c r="H5968" s="113"/>
    </row>
    <row r="5969" spans="1:8">
      <c r="A5969" s="65"/>
      <c r="B5969" s="65"/>
      <c r="C5969" s="65"/>
      <c r="D5969" s="65"/>
      <c r="E5969" s="65"/>
      <c r="F5969" s="65"/>
      <c r="G5969" s="65"/>
      <c r="H5969" s="113"/>
    </row>
    <row r="5970" spans="1:8">
      <c r="A5970" s="65"/>
      <c r="B5970" s="65"/>
      <c r="C5970" s="65"/>
      <c r="D5970" s="65"/>
      <c r="E5970" s="65"/>
      <c r="F5970" s="65"/>
      <c r="G5970" s="65"/>
      <c r="H5970" s="113"/>
    </row>
    <row r="5971" spans="1:8">
      <c r="A5971" s="65"/>
      <c r="B5971" s="65"/>
      <c r="C5971" s="65"/>
      <c r="D5971" s="65"/>
      <c r="E5971" s="65"/>
      <c r="F5971" s="65"/>
      <c r="G5971" s="65"/>
      <c r="H5971" s="113"/>
    </row>
    <row r="5972" spans="1:8">
      <c r="A5972" s="65"/>
      <c r="B5972" s="65"/>
      <c r="C5972" s="65"/>
      <c r="D5972" s="65"/>
      <c r="E5972" s="65"/>
      <c r="F5972" s="65"/>
      <c r="G5972" s="65"/>
      <c r="H5972" s="113"/>
    </row>
    <row r="5973" spans="1:8">
      <c r="A5973" s="65"/>
      <c r="B5973" s="65"/>
      <c r="C5973" s="65"/>
      <c r="D5973" s="65"/>
      <c r="E5973" s="65"/>
      <c r="F5973" s="65"/>
      <c r="G5973" s="65"/>
      <c r="H5973" s="113"/>
    </row>
    <row r="5974" spans="1:8">
      <c r="A5974" s="65"/>
      <c r="B5974" s="65"/>
      <c r="C5974" s="65"/>
      <c r="D5974" s="65"/>
      <c r="E5974" s="65"/>
      <c r="F5974" s="65"/>
      <c r="G5974" s="65"/>
      <c r="H5974" s="113"/>
    </row>
    <row r="5975" spans="1:8">
      <c r="A5975" s="65"/>
      <c r="B5975" s="65"/>
      <c r="C5975" s="65"/>
      <c r="D5975" s="65"/>
      <c r="E5975" s="65"/>
      <c r="F5975" s="65"/>
      <c r="G5975" s="65"/>
      <c r="H5975" s="113"/>
    </row>
    <row r="5976" spans="1:8">
      <c r="A5976" s="65"/>
      <c r="B5976" s="65"/>
      <c r="C5976" s="65"/>
      <c r="D5976" s="65"/>
      <c r="E5976" s="65"/>
      <c r="F5976" s="65"/>
      <c r="G5976" s="65"/>
      <c r="H5976" s="113"/>
    </row>
    <row r="5977" spans="1:8">
      <c r="A5977" s="65"/>
      <c r="B5977" s="65"/>
      <c r="C5977" s="65"/>
      <c r="D5977" s="65"/>
      <c r="E5977" s="65"/>
      <c r="F5977" s="65"/>
      <c r="G5977" s="65"/>
      <c r="H5977" s="113"/>
    </row>
    <row r="5978" spans="1:8">
      <c r="A5978" s="65"/>
      <c r="B5978" s="65"/>
      <c r="C5978" s="65"/>
      <c r="D5978" s="65"/>
      <c r="E5978" s="65"/>
      <c r="F5978" s="65"/>
      <c r="G5978" s="65"/>
      <c r="H5978" s="113"/>
    </row>
    <row r="5979" spans="1:8">
      <c r="A5979" s="65"/>
      <c r="B5979" s="65"/>
      <c r="C5979" s="65"/>
      <c r="D5979" s="65"/>
      <c r="E5979" s="65"/>
      <c r="F5979" s="65"/>
      <c r="G5979" s="65"/>
      <c r="H5979" s="113"/>
    </row>
    <row r="5980" spans="1:8">
      <c r="A5980" s="65"/>
      <c r="B5980" s="65"/>
      <c r="C5980" s="65"/>
      <c r="D5980" s="65"/>
      <c r="E5980" s="65"/>
      <c r="F5980" s="65"/>
      <c r="G5980" s="65"/>
      <c r="H5980" s="113"/>
    </row>
    <row r="5981" spans="1:8">
      <c r="A5981" s="65"/>
      <c r="B5981" s="65"/>
      <c r="C5981" s="65"/>
      <c r="D5981" s="65"/>
      <c r="E5981" s="65"/>
      <c r="F5981" s="65"/>
      <c r="G5981" s="65"/>
      <c r="H5981" s="113"/>
    </row>
    <row r="5982" spans="1:8">
      <c r="A5982" s="65"/>
      <c r="B5982" s="65"/>
      <c r="C5982" s="65"/>
      <c r="D5982" s="65"/>
      <c r="E5982" s="65"/>
      <c r="F5982" s="65"/>
      <c r="G5982" s="65"/>
      <c r="H5982" s="113"/>
    </row>
    <row r="5983" spans="1:8">
      <c r="A5983" s="65"/>
      <c r="B5983" s="65"/>
      <c r="C5983" s="65"/>
      <c r="D5983" s="65"/>
      <c r="E5983" s="65"/>
      <c r="F5983" s="65"/>
      <c r="G5983" s="65"/>
      <c r="H5983" s="113"/>
    </row>
    <row r="5984" spans="1:8">
      <c r="A5984" s="65"/>
      <c r="B5984" s="65"/>
      <c r="C5984" s="65"/>
      <c r="D5984" s="65"/>
      <c r="E5984" s="65"/>
      <c r="F5984" s="65"/>
      <c r="G5984" s="65"/>
      <c r="H5984" s="113"/>
    </row>
    <row r="5985" spans="1:8">
      <c r="A5985" s="65"/>
      <c r="B5985" s="65"/>
      <c r="C5985" s="65"/>
      <c r="D5985" s="65"/>
      <c r="E5985" s="65"/>
      <c r="F5985" s="65"/>
      <c r="G5985" s="65"/>
      <c r="H5985" s="113"/>
    </row>
    <row r="5986" spans="1:8">
      <c r="A5986" s="65"/>
      <c r="B5986" s="65"/>
      <c r="C5986" s="65"/>
      <c r="D5986" s="65"/>
      <c r="E5986" s="65"/>
      <c r="F5986" s="65"/>
      <c r="G5986" s="65"/>
      <c r="H5986" s="113"/>
    </row>
    <row r="5987" spans="1:8">
      <c r="A5987" s="65"/>
      <c r="B5987" s="65"/>
      <c r="C5987" s="65"/>
      <c r="D5987" s="65"/>
      <c r="E5987" s="65"/>
      <c r="F5987" s="65"/>
      <c r="G5987" s="65"/>
      <c r="H5987" s="113"/>
    </row>
    <row r="5988" spans="1:8">
      <c r="A5988" s="65"/>
      <c r="B5988" s="65"/>
      <c r="C5988" s="65"/>
      <c r="D5988" s="65"/>
      <c r="E5988" s="65"/>
      <c r="F5988" s="65"/>
      <c r="G5988" s="65"/>
      <c r="H5988" s="113"/>
    </row>
    <row r="5989" spans="1:8">
      <c r="A5989" s="65"/>
      <c r="B5989" s="65"/>
      <c r="C5989" s="65"/>
      <c r="D5989" s="65"/>
      <c r="E5989" s="65"/>
      <c r="F5989" s="65"/>
      <c r="G5989" s="65"/>
      <c r="H5989" s="113"/>
    </row>
    <row r="5990" spans="1:8">
      <c r="A5990" s="65"/>
      <c r="B5990" s="65"/>
      <c r="C5990" s="65"/>
      <c r="D5990" s="65"/>
      <c r="E5990" s="65"/>
      <c r="F5990" s="65"/>
      <c r="G5990" s="65"/>
      <c r="H5990" s="113"/>
    </row>
    <row r="5991" spans="1:8">
      <c r="A5991" s="65"/>
      <c r="B5991" s="65"/>
      <c r="C5991" s="65"/>
      <c r="D5991" s="65"/>
      <c r="E5991" s="65"/>
      <c r="F5991" s="65"/>
      <c r="G5991" s="65"/>
      <c r="H5991" s="113"/>
    </row>
    <row r="5992" spans="1:8">
      <c r="A5992" s="65"/>
      <c r="B5992" s="65"/>
      <c r="C5992" s="65"/>
      <c r="D5992" s="65"/>
      <c r="E5992" s="65"/>
      <c r="F5992" s="65"/>
      <c r="G5992" s="65"/>
      <c r="H5992" s="113"/>
    </row>
    <row r="5993" spans="1:8">
      <c r="A5993" s="65"/>
      <c r="B5993" s="65"/>
      <c r="C5993" s="65"/>
      <c r="D5993" s="65"/>
      <c r="E5993" s="65"/>
      <c r="F5993" s="65"/>
      <c r="G5993" s="65"/>
      <c r="H5993" s="113"/>
    </row>
    <row r="5994" spans="1:8">
      <c r="A5994" s="65"/>
      <c r="B5994" s="65"/>
      <c r="C5994" s="65"/>
      <c r="D5994" s="65"/>
      <c r="E5994" s="65"/>
      <c r="F5994" s="65"/>
      <c r="G5994" s="65"/>
      <c r="H5994" s="113"/>
    </row>
    <row r="5995" spans="1:8">
      <c r="A5995" s="65"/>
      <c r="B5995" s="65"/>
      <c r="C5995" s="65"/>
      <c r="D5995" s="65"/>
      <c r="E5995" s="65"/>
      <c r="F5995" s="65"/>
      <c r="G5995" s="65"/>
      <c r="H5995" s="113"/>
    </row>
    <row r="5996" spans="1:8">
      <c r="A5996" s="65"/>
      <c r="B5996" s="65"/>
      <c r="C5996" s="65"/>
      <c r="D5996" s="65"/>
      <c r="E5996" s="65"/>
      <c r="F5996" s="65"/>
      <c r="G5996" s="65"/>
      <c r="H5996" s="113"/>
    </row>
    <row r="5997" spans="1:8">
      <c r="A5997" s="65"/>
      <c r="B5997" s="65"/>
      <c r="C5997" s="65"/>
      <c r="D5997" s="65"/>
      <c r="E5997" s="65"/>
      <c r="F5997" s="65"/>
      <c r="G5997" s="65"/>
      <c r="H5997" s="113"/>
    </row>
    <row r="5998" spans="1:8">
      <c r="A5998" s="65"/>
      <c r="B5998" s="65"/>
      <c r="C5998" s="65"/>
      <c r="D5998" s="65"/>
      <c r="E5998" s="65"/>
      <c r="F5998" s="65"/>
      <c r="G5998" s="65"/>
      <c r="H5998" s="113"/>
    </row>
    <row r="5999" spans="1:8">
      <c r="A5999" s="65"/>
      <c r="B5999" s="65"/>
      <c r="C5999" s="65"/>
      <c r="D5999" s="65"/>
      <c r="E5999" s="65"/>
      <c r="F5999" s="65"/>
      <c r="G5999" s="65"/>
      <c r="H5999" s="113"/>
    </row>
    <row r="6000" spans="1:8">
      <c r="A6000" s="65"/>
      <c r="B6000" s="65"/>
      <c r="C6000" s="65"/>
      <c r="D6000" s="65"/>
      <c r="E6000" s="65"/>
      <c r="F6000" s="65"/>
      <c r="G6000" s="65"/>
      <c r="H6000" s="113"/>
    </row>
    <row r="6001" spans="1:8">
      <c r="A6001" s="65"/>
      <c r="B6001" s="65"/>
      <c r="C6001" s="65"/>
      <c r="D6001" s="65"/>
      <c r="E6001" s="65"/>
      <c r="F6001" s="65"/>
      <c r="G6001" s="65"/>
      <c r="H6001" s="113"/>
    </row>
    <row r="6002" spans="1:8">
      <c r="A6002" s="65"/>
      <c r="B6002" s="65"/>
      <c r="C6002" s="65"/>
      <c r="D6002" s="65"/>
      <c r="E6002" s="65"/>
      <c r="F6002" s="65"/>
      <c r="G6002" s="65"/>
      <c r="H6002" s="113"/>
    </row>
    <row r="6003" spans="1:8">
      <c r="A6003" s="65"/>
      <c r="B6003" s="65"/>
      <c r="C6003" s="65"/>
      <c r="D6003" s="65"/>
      <c r="E6003" s="65"/>
      <c r="F6003" s="65"/>
      <c r="G6003" s="65"/>
      <c r="H6003" s="113"/>
    </row>
    <row r="6004" spans="1:8">
      <c r="A6004" s="65"/>
      <c r="B6004" s="65"/>
      <c r="C6004" s="65"/>
      <c r="D6004" s="65"/>
      <c r="E6004" s="65"/>
      <c r="F6004" s="65"/>
      <c r="G6004" s="65"/>
      <c r="H6004" s="113"/>
    </row>
    <row r="6005" spans="1:8">
      <c r="A6005" s="65"/>
      <c r="B6005" s="65"/>
      <c r="C6005" s="65"/>
      <c r="D6005" s="65"/>
      <c r="E6005" s="65"/>
      <c r="F6005" s="65"/>
      <c r="G6005" s="65"/>
      <c r="H6005" s="113"/>
    </row>
    <row r="6006" spans="1:8">
      <c r="A6006" s="65"/>
      <c r="B6006" s="65"/>
      <c r="C6006" s="65"/>
      <c r="D6006" s="65"/>
      <c r="E6006" s="65"/>
      <c r="F6006" s="65"/>
      <c r="G6006" s="65"/>
      <c r="H6006" s="113"/>
    </row>
    <row r="6007" spans="1:8">
      <c r="A6007" s="65"/>
      <c r="B6007" s="65"/>
      <c r="C6007" s="65"/>
      <c r="D6007" s="65"/>
      <c r="E6007" s="65"/>
      <c r="F6007" s="65"/>
      <c r="G6007" s="65"/>
      <c r="H6007" s="113"/>
    </row>
    <row r="6008" spans="1:8">
      <c r="A6008" s="65"/>
      <c r="B6008" s="65"/>
      <c r="C6008" s="65"/>
      <c r="D6008" s="65"/>
      <c r="E6008" s="65"/>
      <c r="F6008" s="65"/>
      <c r="G6008" s="65"/>
      <c r="H6008" s="113"/>
    </row>
    <row r="6009" spans="1:8">
      <c r="A6009" s="65"/>
      <c r="B6009" s="65"/>
      <c r="C6009" s="65"/>
      <c r="D6009" s="65"/>
      <c r="E6009" s="65"/>
      <c r="F6009" s="65"/>
      <c r="G6009" s="65"/>
      <c r="H6009" s="113"/>
    </row>
    <row r="6010" spans="1:8">
      <c r="A6010" s="65"/>
      <c r="B6010" s="65"/>
      <c r="C6010" s="65"/>
      <c r="D6010" s="65"/>
      <c r="E6010" s="65"/>
      <c r="F6010" s="65"/>
      <c r="G6010" s="65"/>
      <c r="H6010" s="113"/>
    </row>
    <row r="6011" spans="1:8">
      <c r="A6011" s="65"/>
      <c r="B6011" s="65"/>
      <c r="C6011" s="65"/>
      <c r="D6011" s="65"/>
      <c r="E6011" s="65"/>
      <c r="F6011" s="65"/>
      <c r="G6011" s="65"/>
      <c r="H6011" s="113"/>
    </row>
    <row r="6012" spans="1:8">
      <c r="A6012" s="65"/>
      <c r="B6012" s="65"/>
      <c r="C6012" s="65"/>
      <c r="D6012" s="65"/>
      <c r="E6012" s="65"/>
      <c r="F6012" s="65"/>
      <c r="G6012" s="65"/>
      <c r="H6012" s="113"/>
    </row>
    <row r="6013" spans="1:8">
      <c r="A6013" s="65"/>
      <c r="B6013" s="65"/>
      <c r="C6013" s="65"/>
      <c r="D6013" s="65"/>
      <c r="E6013" s="65"/>
      <c r="F6013" s="65"/>
      <c r="G6013" s="65"/>
      <c r="H6013" s="113"/>
    </row>
    <row r="6014" spans="1:8">
      <c r="A6014" s="65"/>
      <c r="B6014" s="65"/>
      <c r="C6014" s="65"/>
      <c r="D6014" s="65"/>
      <c r="E6014" s="65"/>
      <c r="F6014" s="65"/>
      <c r="G6014" s="65"/>
      <c r="H6014" s="113"/>
    </row>
    <row r="6015" spans="1:8">
      <c r="A6015" s="65"/>
      <c r="B6015" s="65"/>
      <c r="C6015" s="65"/>
      <c r="D6015" s="65"/>
      <c r="E6015" s="65"/>
      <c r="F6015" s="65"/>
      <c r="G6015" s="65"/>
      <c r="H6015" s="113"/>
    </row>
    <row r="6016" spans="1:8">
      <c r="A6016" s="65"/>
      <c r="B6016" s="65"/>
      <c r="C6016" s="65"/>
      <c r="D6016" s="65"/>
      <c r="E6016" s="65"/>
      <c r="F6016" s="65"/>
      <c r="G6016" s="65"/>
      <c r="H6016" s="113"/>
    </row>
    <row r="6017" spans="1:8">
      <c r="A6017" s="65"/>
      <c r="B6017" s="65"/>
      <c r="C6017" s="65"/>
      <c r="D6017" s="65"/>
      <c r="E6017" s="65"/>
      <c r="F6017" s="65"/>
      <c r="G6017" s="65"/>
      <c r="H6017" s="113"/>
    </row>
    <row r="6018" spans="1:8">
      <c r="A6018" s="65"/>
      <c r="B6018" s="65"/>
      <c r="C6018" s="65"/>
      <c r="D6018" s="65"/>
      <c r="E6018" s="65"/>
      <c r="F6018" s="65"/>
      <c r="G6018" s="65"/>
      <c r="H6018" s="113"/>
    </row>
    <row r="6019" spans="1:8">
      <c r="A6019" s="65"/>
      <c r="B6019" s="65"/>
      <c r="C6019" s="65"/>
      <c r="D6019" s="65"/>
      <c r="E6019" s="65"/>
      <c r="F6019" s="65"/>
      <c r="G6019" s="65"/>
      <c r="H6019" s="113"/>
    </row>
    <row r="6020" spans="1:8">
      <c r="A6020" s="65"/>
      <c r="B6020" s="65"/>
      <c r="C6020" s="65"/>
      <c r="D6020" s="65"/>
      <c r="E6020" s="65"/>
      <c r="F6020" s="65"/>
      <c r="G6020" s="65"/>
      <c r="H6020" s="113"/>
    </row>
    <row r="6021" spans="1:8">
      <c r="A6021" s="65"/>
      <c r="B6021" s="65"/>
      <c r="C6021" s="65"/>
      <c r="D6021" s="65"/>
      <c r="E6021" s="65"/>
      <c r="F6021" s="65"/>
      <c r="G6021" s="65"/>
      <c r="H6021" s="113"/>
    </row>
    <row r="6022" spans="1:8">
      <c r="A6022" s="65"/>
      <c r="B6022" s="65"/>
      <c r="C6022" s="65"/>
      <c r="D6022" s="65"/>
      <c r="E6022" s="65"/>
      <c r="F6022" s="65"/>
      <c r="G6022" s="65"/>
      <c r="H6022" s="113"/>
    </row>
    <row r="6023" spans="1:8">
      <c r="A6023" s="65"/>
      <c r="B6023" s="65"/>
      <c r="C6023" s="65"/>
      <c r="D6023" s="65"/>
      <c r="E6023" s="65"/>
      <c r="F6023" s="65"/>
      <c r="G6023" s="65"/>
      <c r="H6023" s="113"/>
    </row>
    <row r="6024" spans="1:8">
      <c r="A6024" s="65"/>
      <c r="B6024" s="65"/>
      <c r="C6024" s="65"/>
      <c r="D6024" s="65"/>
      <c r="E6024" s="65"/>
      <c r="F6024" s="65"/>
      <c r="G6024" s="65"/>
      <c r="H6024" s="113"/>
    </row>
    <row r="6025" spans="1:8">
      <c r="A6025" s="65"/>
      <c r="B6025" s="65"/>
      <c r="C6025" s="65"/>
      <c r="D6025" s="65"/>
      <c r="E6025" s="65"/>
      <c r="F6025" s="65"/>
      <c r="G6025" s="65"/>
      <c r="H6025" s="113"/>
    </row>
    <row r="6026" spans="1:8">
      <c r="A6026" s="65"/>
      <c r="B6026" s="65"/>
      <c r="C6026" s="65"/>
      <c r="D6026" s="65"/>
      <c r="E6026" s="65"/>
      <c r="F6026" s="65"/>
      <c r="G6026" s="65"/>
      <c r="H6026" s="113"/>
    </row>
    <row r="6027" spans="1:8">
      <c r="A6027" s="65"/>
      <c r="B6027" s="65"/>
      <c r="C6027" s="65"/>
      <c r="D6027" s="65"/>
      <c r="E6027" s="65"/>
      <c r="F6027" s="65"/>
      <c r="G6027" s="65"/>
      <c r="H6027" s="113"/>
    </row>
    <row r="6028" spans="1:8">
      <c r="A6028" s="65"/>
      <c r="B6028" s="65"/>
      <c r="C6028" s="65"/>
      <c r="D6028" s="65"/>
      <c r="E6028" s="65"/>
      <c r="F6028" s="65"/>
      <c r="G6028" s="65"/>
      <c r="H6028" s="113"/>
    </row>
    <row r="6029" spans="1:8">
      <c r="A6029" s="65"/>
      <c r="B6029" s="65"/>
      <c r="C6029" s="65"/>
      <c r="D6029" s="65"/>
      <c r="E6029" s="65"/>
      <c r="F6029" s="65"/>
      <c r="G6029" s="65"/>
      <c r="H6029" s="113"/>
    </row>
    <row r="6030" spans="1:8">
      <c r="A6030" s="65"/>
      <c r="B6030" s="65"/>
      <c r="C6030" s="65"/>
      <c r="D6030" s="65"/>
      <c r="E6030" s="65"/>
      <c r="F6030" s="65"/>
      <c r="G6030" s="65"/>
      <c r="H6030" s="113"/>
    </row>
    <row r="6031" spans="1:8">
      <c r="A6031" s="65"/>
      <c r="B6031" s="65"/>
      <c r="C6031" s="65"/>
      <c r="D6031" s="65"/>
      <c r="E6031" s="65"/>
      <c r="F6031" s="65"/>
      <c r="G6031" s="65"/>
      <c r="H6031" s="113"/>
    </row>
    <row r="6032" spans="1:8">
      <c r="A6032" s="65"/>
      <c r="B6032" s="65"/>
      <c r="C6032" s="65"/>
      <c r="D6032" s="65"/>
      <c r="E6032" s="65"/>
      <c r="F6032" s="65"/>
      <c r="G6032" s="65"/>
      <c r="H6032" s="113"/>
    </row>
    <row r="6033" spans="1:8">
      <c r="A6033" s="65"/>
      <c r="B6033" s="65"/>
      <c r="C6033" s="65"/>
      <c r="D6033" s="65"/>
      <c r="E6033" s="65"/>
      <c r="F6033" s="65"/>
      <c r="G6033" s="65"/>
      <c r="H6033" s="113"/>
    </row>
    <row r="6034" spans="1:8">
      <c r="A6034" s="65"/>
      <c r="B6034" s="65"/>
      <c r="C6034" s="65"/>
      <c r="D6034" s="65"/>
      <c r="E6034" s="65"/>
      <c r="F6034" s="65"/>
      <c r="G6034" s="65"/>
      <c r="H6034" s="113"/>
    </row>
    <row r="6035" spans="1:8">
      <c r="A6035" s="65"/>
      <c r="B6035" s="65"/>
      <c r="C6035" s="65"/>
      <c r="D6035" s="65"/>
      <c r="E6035" s="65"/>
      <c r="F6035" s="65"/>
      <c r="G6035" s="65"/>
      <c r="H6035" s="113"/>
    </row>
    <row r="6036" spans="1:8">
      <c r="A6036" s="65"/>
      <c r="B6036" s="65"/>
      <c r="C6036" s="65"/>
      <c r="D6036" s="65"/>
      <c r="E6036" s="65"/>
      <c r="F6036" s="65"/>
      <c r="G6036" s="65"/>
      <c r="H6036" s="113"/>
    </row>
    <row r="6037" spans="1:8">
      <c r="A6037" s="65"/>
      <c r="B6037" s="65"/>
      <c r="C6037" s="65"/>
      <c r="D6037" s="65"/>
      <c r="E6037" s="65"/>
      <c r="F6037" s="65"/>
      <c r="G6037" s="65"/>
      <c r="H6037" s="113"/>
    </row>
    <row r="6038" spans="1:8">
      <c r="A6038" s="65"/>
      <c r="B6038" s="65"/>
      <c r="C6038" s="65"/>
      <c r="D6038" s="65"/>
      <c r="E6038" s="65"/>
      <c r="F6038" s="65"/>
      <c r="G6038" s="65"/>
      <c r="H6038" s="113"/>
    </row>
    <row r="6039" spans="1:8">
      <c r="A6039" s="65"/>
      <c r="B6039" s="65"/>
      <c r="C6039" s="65"/>
      <c r="D6039" s="65"/>
      <c r="E6039" s="65"/>
      <c r="F6039" s="65"/>
      <c r="G6039" s="65"/>
      <c r="H6039" s="113"/>
    </row>
    <row r="6040" spans="1:8">
      <c r="A6040" s="65"/>
      <c r="B6040" s="65"/>
      <c r="C6040" s="65"/>
      <c r="D6040" s="65"/>
      <c r="E6040" s="65"/>
      <c r="F6040" s="65"/>
      <c r="G6040" s="65"/>
      <c r="H6040" s="113"/>
    </row>
    <row r="6041" spans="1:8">
      <c r="A6041" s="65"/>
      <c r="B6041" s="65"/>
      <c r="C6041" s="65"/>
      <c r="D6041" s="65"/>
      <c r="E6041" s="65"/>
      <c r="F6041" s="65"/>
      <c r="G6041" s="65"/>
      <c r="H6041" s="113"/>
    </row>
    <row r="6042" spans="1:8">
      <c r="A6042" s="65"/>
      <c r="B6042" s="65"/>
      <c r="C6042" s="65"/>
      <c r="D6042" s="65"/>
      <c r="E6042" s="65"/>
      <c r="F6042" s="65"/>
      <c r="G6042" s="65"/>
      <c r="H6042" s="113"/>
    </row>
    <row r="6043" spans="1:8">
      <c r="A6043" s="65"/>
      <c r="B6043" s="65"/>
      <c r="C6043" s="65"/>
      <c r="D6043" s="65"/>
      <c r="E6043" s="65"/>
      <c r="F6043" s="65"/>
      <c r="G6043" s="65"/>
      <c r="H6043" s="113"/>
    </row>
    <row r="6044" spans="1:8">
      <c r="A6044" s="65"/>
      <c r="B6044" s="65"/>
      <c r="C6044" s="65"/>
      <c r="D6044" s="65"/>
      <c r="E6044" s="65"/>
      <c r="F6044" s="65"/>
      <c r="G6044" s="65"/>
      <c r="H6044" s="113"/>
    </row>
    <row r="6045" spans="1:8">
      <c r="A6045" s="65"/>
      <c r="B6045" s="65"/>
      <c r="C6045" s="65"/>
      <c r="D6045" s="65"/>
      <c r="E6045" s="65"/>
      <c r="F6045" s="65"/>
      <c r="G6045" s="65"/>
      <c r="H6045" s="113"/>
    </row>
    <row r="6046" spans="1:8">
      <c r="A6046" s="65"/>
      <c r="B6046" s="65"/>
      <c r="C6046" s="65"/>
      <c r="D6046" s="65"/>
      <c r="E6046" s="65"/>
      <c r="F6046" s="65"/>
      <c r="G6046" s="65"/>
      <c r="H6046" s="113"/>
    </row>
    <row r="6047" spans="1:8">
      <c r="A6047" s="65"/>
      <c r="B6047" s="65"/>
      <c r="C6047" s="65"/>
      <c r="D6047" s="65"/>
      <c r="E6047" s="65"/>
      <c r="F6047" s="65"/>
      <c r="G6047" s="65"/>
      <c r="H6047" s="113"/>
    </row>
    <row r="6048" spans="1:8">
      <c r="A6048" s="65"/>
      <c r="B6048" s="65"/>
      <c r="C6048" s="65"/>
      <c r="D6048" s="65"/>
      <c r="E6048" s="65"/>
      <c r="F6048" s="65"/>
      <c r="G6048" s="65"/>
      <c r="H6048" s="113"/>
    </row>
    <row r="6049" spans="1:8">
      <c r="A6049" s="65"/>
      <c r="B6049" s="65"/>
      <c r="C6049" s="65"/>
      <c r="D6049" s="65"/>
      <c r="E6049" s="65"/>
      <c r="F6049" s="65"/>
      <c r="G6049" s="65"/>
      <c r="H6049" s="113"/>
    </row>
    <row r="6050" spans="1:8">
      <c r="A6050" s="65"/>
      <c r="B6050" s="65"/>
      <c r="C6050" s="65"/>
      <c r="D6050" s="65"/>
      <c r="E6050" s="65"/>
      <c r="F6050" s="65"/>
      <c r="G6050" s="65"/>
      <c r="H6050" s="113"/>
    </row>
    <row r="6051" spans="1:8">
      <c r="A6051" s="65"/>
      <c r="B6051" s="65"/>
      <c r="C6051" s="65"/>
      <c r="D6051" s="65"/>
      <c r="E6051" s="65"/>
      <c r="F6051" s="65"/>
      <c r="G6051" s="65"/>
      <c r="H6051" s="113"/>
    </row>
    <row r="6052" spans="1:8">
      <c r="A6052" s="65"/>
      <c r="B6052" s="65"/>
      <c r="C6052" s="65"/>
      <c r="D6052" s="65"/>
      <c r="E6052" s="65"/>
      <c r="F6052" s="65"/>
      <c r="G6052" s="65"/>
      <c r="H6052" s="113"/>
    </row>
    <row r="6053" spans="1:8">
      <c r="A6053" s="65"/>
      <c r="B6053" s="65"/>
      <c r="C6053" s="65"/>
      <c r="D6053" s="65"/>
      <c r="E6053" s="65"/>
      <c r="F6053" s="65"/>
      <c r="G6053" s="65"/>
      <c r="H6053" s="113"/>
    </row>
    <row r="6054" spans="1:8">
      <c r="A6054" s="65"/>
      <c r="B6054" s="65"/>
      <c r="C6054" s="65"/>
      <c r="D6054" s="65"/>
      <c r="E6054" s="65"/>
      <c r="F6054" s="65"/>
      <c r="G6054" s="65"/>
      <c r="H6054" s="113"/>
    </row>
    <row r="6055" spans="1:8">
      <c r="A6055" s="65"/>
      <c r="B6055" s="65"/>
      <c r="C6055" s="65"/>
      <c r="D6055" s="65"/>
      <c r="E6055" s="65"/>
      <c r="F6055" s="65"/>
      <c r="G6055" s="65"/>
      <c r="H6055" s="113"/>
    </row>
    <row r="6056" spans="1:8">
      <c r="A6056" s="65"/>
      <c r="B6056" s="65"/>
      <c r="C6056" s="65"/>
      <c r="D6056" s="65"/>
      <c r="E6056" s="65"/>
      <c r="F6056" s="65"/>
      <c r="G6056" s="65"/>
      <c r="H6056" s="113"/>
    </row>
    <row r="6057" spans="1:8">
      <c r="A6057" s="65"/>
      <c r="B6057" s="65"/>
      <c r="C6057" s="65"/>
      <c r="D6057" s="65"/>
      <c r="E6057" s="65"/>
      <c r="F6057" s="65"/>
      <c r="G6057" s="65"/>
      <c r="H6057" s="113"/>
    </row>
    <row r="6058" spans="1:8">
      <c r="A6058" s="65"/>
      <c r="B6058" s="65"/>
      <c r="C6058" s="65"/>
      <c r="D6058" s="65"/>
      <c r="E6058" s="65"/>
      <c r="F6058" s="65"/>
      <c r="G6058" s="65"/>
      <c r="H6058" s="113"/>
    </row>
    <row r="6059" spans="1:8">
      <c r="A6059" s="65"/>
      <c r="B6059" s="65"/>
      <c r="C6059" s="65"/>
      <c r="D6059" s="65"/>
      <c r="E6059" s="65"/>
      <c r="F6059" s="65"/>
      <c r="G6059" s="65"/>
      <c r="H6059" s="113"/>
    </row>
    <row r="6060" spans="1:8">
      <c r="A6060" s="65"/>
      <c r="B6060" s="65"/>
      <c r="C6060" s="65"/>
      <c r="D6060" s="65"/>
      <c r="E6060" s="65"/>
      <c r="F6060" s="65"/>
      <c r="G6060" s="65"/>
      <c r="H6060" s="113"/>
    </row>
    <row r="6061" spans="1:8">
      <c r="A6061" s="65"/>
      <c r="B6061" s="65"/>
      <c r="C6061" s="65"/>
      <c r="D6061" s="65"/>
      <c r="E6061" s="65"/>
      <c r="F6061" s="65"/>
      <c r="G6061" s="65"/>
      <c r="H6061" s="113"/>
    </row>
    <row r="6062" spans="1:8">
      <c r="A6062" s="65"/>
      <c r="B6062" s="65"/>
      <c r="C6062" s="65"/>
      <c r="D6062" s="65"/>
      <c r="E6062" s="65"/>
      <c r="F6062" s="65"/>
      <c r="G6062" s="65"/>
      <c r="H6062" s="113"/>
    </row>
    <row r="6063" spans="1:8">
      <c r="A6063" s="65"/>
      <c r="B6063" s="65"/>
      <c r="C6063" s="65"/>
      <c r="D6063" s="65"/>
      <c r="E6063" s="65"/>
      <c r="F6063" s="65"/>
      <c r="G6063" s="65"/>
      <c r="H6063" s="113"/>
    </row>
    <row r="6064" spans="1:8">
      <c r="A6064" s="65"/>
      <c r="B6064" s="65"/>
      <c r="C6064" s="65"/>
      <c r="D6064" s="65"/>
      <c r="E6064" s="65"/>
      <c r="F6064" s="65"/>
      <c r="G6064" s="65"/>
      <c r="H6064" s="113"/>
    </row>
    <row r="6065" spans="1:8">
      <c r="A6065" s="65"/>
      <c r="B6065" s="65"/>
      <c r="C6065" s="65"/>
      <c r="D6065" s="65"/>
      <c r="E6065" s="65"/>
      <c r="F6065" s="65"/>
      <c r="G6065" s="65"/>
      <c r="H6065" s="113"/>
    </row>
    <row r="6066" spans="1:8">
      <c r="A6066" s="65"/>
      <c r="B6066" s="65"/>
      <c r="C6066" s="65"/>
      <c r="D6066" s="65"/>
      <c r="E6066" s="65"/>
      <c r="F6066" s="65"/>
      <c r="G6066" s="65"/>
      <c r="H6066" s="113"/>
    </row>
    <row r="6067" spans="1:8">
      <c r="A6067" s="65"/>
      <c r="B6067" s="65"/>
      <c r="C6067" s="65"/>
      <c r="D6067" s="65"/>
      <c r="E6067" s="65"/>
      <c r="F6067" s="65"/>
      <c r="G6067" s="65"/>
      <c r="H6067" s="113"/>
    </row>
    <row r="6068" spans="1:8">
      <c r="A6068" s="65"/>
      <c r="B6068" s="65"/>
      <c r="C6068" s="65"/>
      <c r="D6068" s="65"/>
      <c r="E6068" s="65"/>
      <c r="F6068" s="65"/>
      <c r="G6068" s="65"/>
      <c r="H6068" s="113"/>
    </row>
    <row r="6069" spans="1:8">
      <c r="A6069" s="65"/>
      <c r="B6069" s="65"/>
      <c r="C6069" s="65"/>
      <c r="D6069" s="65"/>
      <c r="E6069" s="65"/>
      <c r="F6069" s="65"/>
      <c r="G6069" s="65"/>
      <c r="H6069" s="113"/>
    </row>
    <row r="6070" spans="1:8">
      <c r="A6070" s="65"/>
      <c r="B6070" s="65"/>
      <c r="C6070" s="65"/>
      <c r="D6070" s="65"/>
      <c r="E6070" s="65"/>
      <c r="F6070" s="65"/>
      <c r="G6070" s="65"/>
      <c r="H6070" s="113"/>
    </row>
    <row r="6071" spans="1:8">
      <c r="A6071" s="65"/>
      <c r="B6071" s="65"/>
      <c r="C6071" s="65"/>
      <c r="D6071" s="65"/>
      <c r="E6071" s="65"/>
      <c r="F6071" s="65"/>
      <c r="G6071" s="65"/>
      <c r="H6071" s="113"/>
    </row>
    <row r="6072" spans="1:8">
      <c r="A6072" s="65"/>
      <c r="B6072" s="65"/>
      <c r="C6072" s="65"/>
      <c r="D6072" s="65"/>
      <c r="E6072" s="65"/>
      <c r="F6072" s="65"/>
      <c r="G6072" s="65"/>
      <c r="H6072" s="113"/>
    </row>
    <row r="6073" spans="1:8">
      <c r="A6073" s="65"/>
      <c r="B6073" s="65"/>
      <c r="C6073" s="65"/>
      <c r="D6073" s="65"/>
      <c r="E6073" s="65"/>
      <c r="F6073" s="65"/>
      <c r="G6073" s="65"/>
      <c r="H6073" s="113"/>
    </row>
    <row r="6074" spans="1:8">
      <c r="A6074" s="65"/>
      <c r="B6074" s="65"/>
      <c r="C6074" s="65"/>
      <c r="D6074" s="65"/>
      <c r="E6074" s="65"/>
      <c r="F6074" s="65"/>
      <c r="G6074" s="65"/>
      <c r="H6074" s="113"/>
    </row>
    <row r="6075" spans="1:8">
      <c r="A6075" s="65"/>
      <c r="B6075" s="65"/>
      <c r="C6075" s="65"/>
      <c r="D6075" s="65"/>
      <c r="E6075" s="65"/>
      <c r="F6075" s="65"/>
      <c r="G6075" s="65"/>
      <c r="H6075" s="113"/>
    </row>
    <row r="6076" spans="1:8">
      <c r="A6076" s="65"/>
      <c r="B6076" s="65"/>
      <c r="C6076" s="65"/>
      <c r="D6076" s="65"/>
      <c r="E6076" s="65"/>
      <c r="F6076" s="65"/>
      <c r="G6076" s="65"/>
      <c r="H6076" s="113"/>
    </row>
    <row r="6077" spans="1:8">
      <c r="A6077" s="65"/>
      <c r="B6077" s="65"/>
      <c r="C6077" s="65"/>
      <c r="D6077" s="65"/>
      <c r="E6077" s="65"/>
      <c r="F6077" s="65"/>
      <c r="G6077" s="65"/>
      <c r="H6077" s="113"/>
    </row>
    <row r="6078" spans="1:8">
      <c r="A6078" s="65"/>
      <c r="B6078" s="65"/>
      <c r="C6078" s="65"/>
      <c r="D6078" s="65"/>
      <c r="E6078" s="65"/>
      <c r="F6078" s="65"/>
      <c r="G6078" s="65"/>
      <c r="H6078" s="113"/>
    </row>
    <row r="6079" spans="1:8">
      <c r="A6079" s="65"/>
      <c r="B6079" s="65"/>
      <c r="C6079" s="65"/>
      <c r="D6079" s="65"/>
      <c r="E6079" s="65"/>
      <c r="F6079" s="65"/>
      <c r="G6079" s="65"/>
      <c r="H6079" s="113"/>
    </row>
    <row r="6080" spans="1:8">
      <c r="A6080" s="65"/>
      <c r="B6080" s="65"/>
      <c r="C6080" s="65"/>
      <c r="D6080" s="65"/>
      <c r="E6080" s="65"/>
      <c r="F6080" s="65"/>
      <c r="G6080" s="65"/>
      <c r="H6080" s="113"/>
    </row>
    <row r="6081" spans="1:8">
      <c r="A6081" s="65"/>
      <c r="B6081" s="65"/>
      <c r="C6081" s="65"/>
      <c r="D6081" s="65"/>
      <c r="E6081" s="65"/>
      <c r="F6081" s="65"/>
      <c r="G6081" s="65"/>
      <c r="H6081" s="113"/>
    </row>
    <row r="6082" spans="1:8">
      <c r="A6082" s="65"/>
      <c r="B6082" s="65"/>
      <c r="C6082" s="65"/>
      <c r="D6082" s="65"/>
      <c r="E6082" s="65"/>
      <c r="F6082" s="65"/>
      <c r="G6082" s="65"/>
      <c r="H6082" s="113"/>
    </row>
    <row r="6083" spans="1:8">
      <c r="A6083" s="65"/>
      <c r="B6083" s="65"/>
      <c r="C6083" s="65"/>
      <c r="D6083" s="65"/>
      <c r="E6083" s="65"/>
      <c r="F6083" s="65"/>
      <c r="G6083" s="65"/>
      <c r="H6083" s="113"/>
    </row>
    <row r="6084" spans="1:8">
      <c r="A6084" s="65"/>
      <c r="B6084" s="65"/>
      <c r="C6084" s="65"/>
      <c r="D6084" s="65"/>
      <c r="E6084" s="65"/>
      <c r="F6084" s="65"/>
      <c r="G6084" s="65"/>
      <c r="H6084" s="113"/>
    </row>
    <row r="6085" spans="1:8">
      <c r="A6085" s="65"/>
      <c r="B6085" s="65"/>
      <c r="C6085" s="65"/>
      <c r="D6085" s="65"/>
      <c r="E6085" s="65"/>
      <c r="F6085" s="65"/>
      <c r="G6085" s="65"/>
      <c r="H6085" s="113"/>
    </row>
    <row r="6086" spans="1:8">
      <c r="A6086" s="65"/>
      <c r="B6086" s="65"/>
      <c r="C6086" s="65"/>
      <c r="D6086" s="65"/>
      <c r="E6086" s="65"/>
      <c r="F6086" s="65"/>
      <c r="G6086" s="65"/>
      <c r="H6086" s="113"/>
    </row>
    <row r="6087" spans="1:8">
      <c r="A6087" s="65"/>
      <c r="B6087" s="65"/>
      <c r="C6087" s="65"/>
      <c r="D6087" s="65"/>
      <c r="E6087" s="65"/>
      <c r="F6087" s="65"/>
      <c r="G6087" s="65"/>
      <c r="H6087" s="113"/>
    </row>
    <row r="6088" spans="1:8">
      <c r="A6088" s="65"/>
      <c r="B6088" s="65"/>
      <c r="C6088" s="65"/>
      <c r="D6088" s="65"/>
      <c r="E6088" s="65"/>
      <c r="F6088" s="65"/>
      <c r="G6088" s="65"/>
      <c r="H6088" s="113"/>
    </row>
    <row r="6089" spans="1:8">
      <c r="A6089" s="65"/>
      <c r="B6089" s="65"/>
      <c r="C6089" s="65"/>
      <c r="D6089" s="65"/>
      <c r="E6089" s="65"/>
      <c r="F6089" s="65"/>
      <c r="G6089" s="65"/>
      <c r="H6089" s="113"/>
    </row>
    <row r="6090" spans="1:8">
      <c r="A6090" s="65"/>
      <c r="B6090" s="65"/>
      <c r="C6090" s="65"/>
      <c r="D6090" s="65"/>
      <c r="E6090" s="65"/>
      <c r="F6090" s="65"/>
      <c r="G6090" s="65"/>
      <c r="H6090" s="113"/>
    </row>
    <row r="6091" spans="1:8">
      <c r="A6091" s="65"/>
      <c r="B6091" s="65"/>
      <c r="C6091" s="65"/>
      <c r="D6091" s="65"/>
      <c r="E6091" s="65"/>
      <c r="F6091" s="65"/>
      <c r="G6091" s="65"/>
      <c r="H6091" s="113"/>
    </row>
    <row r="6092" spans="1:8">
      <c r="A6092" s="65"/>
      <c r="B6092" s="65"/>
      <c r="C6092" s="65"/>
      <c r="D6092" s="65"/>
      <c r="E6092" s="65"/>
      <c r="F6092" s="65"/>
      <c r="G6092" s="65"/>
      <c r="H6092" s="113"/>
    </row>
    <row r="6093" spans="1:8">
      <c r="A6093" s="65"/>
      <c r="B6093" s="65"/>
      <c r="C6093" s="65"/>
      <c r="D6093" s="65"/>
      <c r="E6093" s="65"/>
      <c r="F6093" s="65"/>
      <c r="G6093" s="65"/>
      <c r="H6093" s="113"/>
    </row>
    <row r="6094" spans="1:8">
      <c r="A6094" s="65"/>
      <c r="B6094" s="65"/>
      <c r="C6094" s="65"/>
      <c r="D6094" s="65"/>
      <c r="E6094" s="65"/>
      <c r="F6094" s="65"/>
      <c r="G6094" s="65"/>
      <c r="H6094" s="113"/>
    </row>
    <row r="6095" spans="1:8">
      <c r="A6095" s="65"/>
      <c r="B6095" s="65"/>
      <c r="C6095" s="65"/>
      <c r="D6095" s="65"/>
      <c r="E6095" s="65"/>
      <c r="F6095" s="65"/>
      <c r="G6095" s="65"/>
      <c r="H6095" s="113"/>
    </row>
    <row r="6096" spans="1:8">
      <c r="A6096" s="65"/>
      <c r="B6096" s="65"/>
      <c r="C6096" s="65"/>
      <c r="D6096" s="65"/>
      <c r="E6096" s="65"/>
      <c r="F6096" s="65"/>
      <c r="G6096" s="65"/>
      <c r="H6096" s="113"/>
    </row>
    <row r="6097" spans="1:8">
      <c r="A6097" s="65"/>
      <c r="B6097" s="65"/>
      <c r="C6097" s="65"/>
      <c r="D6097" s="65"/>
      <c r="E6097" s="65"/>
      <c r="F6097" s="65"/>
      <c r="G6097" s="65"/>
      <c r="H6097" s="113"/>
    </row>
    <row r="6098" spans="1:8">
      <c r="A6098" s="65"/>
      <c r="B6098" s="65"/>
      <c r="C6098" s="65"/>
      <c r="D6098" s="65"/>
      <c r="E6098" s="65"/>
      <c r="F6098" s="65"/>
      <c r="G6098" s="65"/>
      <c r="H6098" s="113"/>
    </row>
    <row r="6099" spans="1:8">
      <c r="A6099" s="65"/>
      <c r="B6099" s="65"/>
      <c r="C6099" s="65"/>
      <c r="D6099" s="65"/>
      <c r="E6099" s="65"/>
      <c r="F6099" s="65"/>
      <c r="G6099" s="65"/>
      <c r="H6099" s="113"/>
    </row>
    <row r="6100" spans="1:8">
      <c r="A6100" s="65"/>
      <c r="B6100" s="65"/>
      <c r="C6100" s="65"/>
      <c r="D6100" s="65"/>
      <c r="E6100" s="65"/>
      <c r="F6100" s="65"/>
      <c r="G6100" s="65"/>
      <c r="H6100" s="113"/>
    </row>
    <row r="6101" spans="1:8">
      <c r="A6101" s="65"/>
      <c r="B6101" s="65"/>
      <c r="C6101" s="65"/>
      <c r="D6101" s="65"/>
      <c r="E6101" s="65"/>
      <c r="F6101" s="65"/>
      <c r="G6101" s="65"/>
      <c r="H6101" s="113"/>
    </row>
    <row r="6102" spans="1:8">
      <c r="A6102" s="65"/>
      <c r="B6102" s="65"/>
      <c r="C6102" s="65"/>
      <c r="D6102" s="65"/>
      <c r="E6102" s="65"/>
      <c r="F6102" s="65"/>
      <c r="G6102" s="65"/>
      <c r="H6102" s="113"/>
    </row>
    <row r="6103" spans="1:8">
      <c r="A6103" s="65"/>
      <c r="B6103" s="65"/>
      <c r="C6103" s="65"/>
      <c r="D6103" s="65"/>
      <c r="E6103" s="65"/>
      <c r="F6103" s="65"/>
      <c r="G6103" s="65"/>
      <c r="H6103" s="113"/>
    </row>
    <row r="6104" spans="1:8">
      <c r="A6104" s="65"/>
      <c r="B6104" s="65"/>
      <c r="C6104" s="65"/>
      <c r="D6104" s="65"/>
      <c r="E6104" s="65"/>
      <c r="F6104" s="65"/>
      <c r="G6104" s="65"/>
      <c r="H6104" s="113"/>
    </row>
    <row r="6105" spans="1:8">
      <c r="A6105" s="65"/>
      <c r="B6105" s="65"/>
      <c r="C6105" s="65"/>
      <c r="D6105" s="65"/>
      <c r="E6105" s="65"/>
      <c r="F6105" s="65"/>
      <c r="G6105" s="65"/>
      <c r="H6105" s="113"/>
    </row>
    <row r="6106" spans="1:8">
      <c r="A6106" s="65"/>
      <c r="B6106" s="65"/>
      <c r="C6106" s="65"/>
      <c r="D6106" s="65"/>
      <c r="E6106" s="65"/>
      <c r="F6106" s="65"/>
      <c r="G6106" s="65"/>
      <c r="H6106" s="113"/>
    </row>
    <row r="6107" spans="1:8">
      <c r="A6107" s="65"/>
      <c r="B6107" s="65"/>
      <c r="C6107" s="65"/>
      <c r="D6107" s="65"/>
      <c r="E6107" s="65"/>
      <c r="F6107" s="65"/>
      <c r="G6107" s="65"/>
      <c r="H6107" s="113"/>
    </row>
    <row r="6108" spans="1:8">
      <c r="A6108" s="65"/>
      <c r="B6108" s="65"/>
      <c r="C6108" s="65"/>
      <c r="D6108" s="65"/>
      <c r="E6108" s="65"/>
      <c r="F6108" s="65"/>
      <c r="G6108" s="65"/>
      <c r="H6108" s="113"/>
    </row>
    <row r="6109" spans="1:8">
      <c r="A6109" s="65"/>
      <c r="B6109" s="65"/>
      <c r="C6109" s="65"/>
      <c r="D6109" s="65"/>
      <c r="E6109" s="65"/>
      <c r="F6109" s="65"/>
      <c r="G6109" s="65"/>
      <c r="H6109" s="113"/>
    </row>
    <row r="6110" spans="1:8">
      <c r="A6110" s="65"/>
      <c r="B6110" s="65"/>
      <c r="C6110" s="65"/>
      <c r="D6110" s="65"/>
      <c r="E6110" s="65"/>
      <c r="F6110" s="65"/>
      <c r="G6110" s="65"/>
      <c r="H6110" s="113"/>
    </row>
    <row r="6111" spans="1:8">
      <c r="A6111" s="65"/>
      <c r="B6111" s="65"/>
      <c r="C6111" s="65"/>
      <c r="D6111" s="65"/>
      <c r="E6111" s="65"/>
      <c r="F6111" s="65"/>
      <c r="G6111" s="65"/>
      <c r="H6111" s="113"/>
    </row>
    <row r="6112" spans="1:8">
      <c r="A6112" s="65"/>
      <c r="B6112" s="65"/>
      <c r="C6112" s="65"/>
      <c r="D6112" s="65"/>
      <c r="E6112" s="65"/>
      <c r="F6112" s="65"/>
      <c r="G6112" s="65"/>
      <c r="H6112" s="113"/>
    </row>
    <row r="6113" spans="1:8">
      <c r="A6113" s="65"/>
      <c r="B6113" s="65"/>
      <c r="C6113" s="65"/>
      <c r="D6113" s="65"/>
      <c r="E6113" s="65"/>
      <c r="F6113" s="65"/>
      <c r="G6113" s="65"/>
      <c r="H6113" s="113"/>
    </row>
    <row r="6114" spans="1:8">
      <c r="A6114" s="65"/>
      <c r="B6114" s="65"/>
      <c r="C6114" s="65"/>
      <c r="D6114" s="65"/>
      <c r="E6114" s="65"/>
      <c r="F6114" s="65"/>
      <c r="G6114" s="65"/>
      <c r="H6114" s="113"/>
    </row>
    <row r="6115" spans="1:8">
      <c r="A6115" s="65"/>
      <c r="B6115" s="65"/>
      <c r="C6115" s="65"/>
      <c r="D6115" s="65"/>
      <c r="E6115" s="65"/>
      <c r="F6115" s="65"/>
      <c r="G6115" s="65"/>
      <c r="H6115" s="113"/>
    </row>
    <row r="6116" spans="1:8">
      <c r="A6116" s="65"/>
      <c r="B6116" s="65"/>
      <c r="C6116" s="65"/>
      <c r="D6116" s="65"/>
      <c r="E6116" s="65"/>
      <c r="F6116" s="65"/>
      <c r="G6116" s="65"/>
      <c r="H6116" s="113"/>
    </row>
    <row r="6117" spans="1:8">
      <c r="A6117" s="65"/>
      <c r="B6117" s="65"/>
      <c r="C6117" s="65"/>
      <c r="D6117" s="65"/>
      <c r="E6117" s="65"/>
      <c r="F6117" s="65"/>
      <c r="G6117" s="65"/>
      <c r="H6117" s="113"/>
    </row>
    <row r="6118" spans="1:8">
      <c r="A6118" s="65"/>
      <c r="B6118" s="65"/>
      <c r="C6118" s="65"/>
      <c r="D6118" s="65"/>
      <c r="E6118" s="65"/>
      <c r="F6118" s="65"/>
      <c r="G6118" s="65"/>
      <c r="H6118" s="113"/>
    </row>
    <row r="6119" spans="1:8">
      <c r="A6119" s="65"/>
      <c r="B6119" s="65"/>
      <c r="C6119" s="65"/>
      <c r="D6119" s="65"/>
      <c r="E6119" s="65"/>
      <c r="F6119" s="65"/>
      <c r="G6119" s="65"/>
      <c r="H6119" s="113"/>
    </row>
    <row r="6120" spans="1:8">
      <c r="A6120" s="65"/>
      <c r="B6120" s="65"/>
      <c r="C6120" s="65"/>
      <c r="D6120" s="65"/>
      <c r="E6120" s="65"/>
      <c r="F6120" s="65"/>
      <c r="G6120" s="65"/>
      <c r="H6120" s="113"/>
    </row>
    <row r="6121" spans="1:8">
      <c r="A6121" s="65"/>
      <c r="B6121" s="65"/>
      <c r="C6121" s="65"/>
      <c r="D6121" s="65"/>
      <c r="E6121" s="65"/>
      <c r="F6121" s="65"/>
      <c r="G6121" s="65"/>
      <c r="H6121" s="113"/>
    </row>
    <row r="6122" spans="1:8">
      <c r="A6122" s="65"/>
      <c r="B6122" s="65"/>
      <c r="C6122" s="65"/>
      <c r="D6122" s="65"/>
      <c r="E6122" s="65"/>
      <c r="F6122" s="65"/>
      <c r="G6122" s="65"/>
      <c r="H6122" s="113"/>
    </row>
    <row r="6123" spans="1:8">
      <c r="A6123" s="65"/>
      <c r="B6123" s="65"/>
      <c r="C6123" s="65"/>
      <c r="D6123" s="65"/>
      <c r="E6123" s="65"/>
      <c r="F6123" s="65"/>
      <c r="G6123" s="65"/>
      <c r="H6123" s="113"/>
    </row>
    <row r="6124" spans="1:8">
      <c r="A6124" s="65"/>
      <c r="B6124" s="65"/>
      <c r="C6124" s="65"/>
      <c r="D6124" s="65"/>
      <c r="E6124" s="65"/>
      <c r="F6124" s="65"/>
      <c r="G6124" s="65"/>
      <c r="H6124" s="113"/>
    </row>
    <row r="6125" spans="1:8">
      <c r="A6125" s="65"/>
      <c r="B6125" s="65"/>
      <c r="C6125" s="65"/>
      <c r="D6125" s="65"/>
      <c r="E6125" s="65"/>
      <c r="F6125" s="65"/>
      <c r="G6125" s="65"/>
      <c r="H6125" s="113"/>
    </row>
    <row r="6126" spans="1:8">
      <c r="A6126" s="65"/>
      <c r="B6126" s="65"/>
      <c r="C6126" s="65"/>
      <c r="D6126" s="65"/>
      <c r="E6126" s="65"/>
      <c r="F6126" s="65"/>
      <c r="G6126" s="65"/>
      <c r="H6126" s="113"/>
    </row>
    <row r="6127" spans="1:8">
      <c r="A6127" s="65"/>
      <c r="B6127" s="65"/>
      <c r="C6127" s="65"/>
      <c r="D6127" s="65"/>
      <c r="E6127" s="65"/>
      <c r="F6127" s="65"/>
      <c r="G6127" s="65"/>
      <c r="H6127" s="113"/>
    </row>
    <row r="6128" spans="1:8">
      <c r="A6128" s="65"/>
      <c r="B6128" s="65"/>
      <c r="C6128" s="65"/>
      <c r="D6128" s="65"/>
      <c r="E6128" s="65"/>
      <c r="F6128" s="65"/>
      <c r="G6128" s="65"/>
      <c r="H6128" s="113"/>
    </row>
    <row r="6129" spans="1:8">
      <c r="A6129" s="65"/>
      <c r="B6129" s="65"/>
      <c r="C6129" s="65"/>
      <c r="D6129" s="65"/>
      <c r="E6129" s="65"/>
      <c r="F6129" s="65"/>
      <c r="G6129" s="65"/>
      <c r="H6129" s="113"/>
    </row>
    <row r="6130" spans="1:8">
      <c r="A6130" s="65"/>
      <c r="B6130" s="65"/>
      <c r="C6130" s="65"/>
      <c r="D6130" s="65"/>
      <c r="E6130" s="65"/>
      <c r="F6130" s="65"/>
      <c r="G6130" s="65"/>
      <c r="H6130" s="113"/>
    </row>
    <row r="6131" spans="1:8">
      <c r="A6131" s="65"/>
      <c r="B6131" s="65"/>
      <c r="C6131" s="65"/>
      <c r="D6131" s="65"/>
      <c r="E6131" s="65"/>
      <c r="F6131" s="65"/>
      <c r="G6131" s="65"/>
      <c r="H6131" s="113"/>
    </row>
    <row r="6132" spans="1:8">
      <c r="A6132" s="65"/>
      <c r="B6132" s="65"/>
      <c r="C6132" s="65"/>
      <c r="D6132" s="65"/>
      <c r="E6132" s="65"/>
      <c r="F6132" s="65"/>
      <c r="G6132" s="65"/>
      <c r="H6132" s="113"/>
    </row>
    <row r="6133" spans="1:8">
      <c r="A6133" s="65"/>
      <c r="B6133" s="65"/>
      <c r="C6133" s="65"/>
      <c r="D6133" s="65"/>
      <c r="E6133" s="65"/>
      <c r="F6133" s="65"/>
      <c r="G6133" s="65"/>
      <c r="H6133" s="113"/>
    </row>
    <row r="6134" spans="1:8">
      <c r="A6134" s="65"/>
      <c r="B6134" s="65"/>
      <c r="C6134" s="65"/>
      <c r="D6134" s="65"/>
      <c r="E6134" s="65"/>
      <c r="F6134" s="65"/>
      <c r="G6134" s="65"/>
      <c r="H6134" s="113"/>
    </row>
    <row r="6135" spans="1:8">
      <c r="A6135" s="65"/>
      <c r="B6135" s="65"/>
      <c r="C6135" s="65"/>
      <c r="D6135" s="65"/>
      <c r="E6135" s="65"/>
      <c r="F6135" s="65"/>
      <c r="G6135" s="65"/>
      <c r="H6135" s="113"/>
    </row>
    <row r="6136" spans="1:8">
      <c r="A6136" s="65"/>
      <c r="B6136" s="65"/>
      <c r="C6136" s="65"/>
      <c r="D6136" s="65"/>
      <c r="E6136" s="65"/>
      <c r="F6136" s="65"/>
      <c r="G6136" s="65"/>
      <c r="H6136" s="113"/>
    </row>
    <row r="6137" spans="1:8">
      <c r="A6137" s="65"/>
      <c r="B6137" s="65"/>
      <c r="C6137" s="65"/>
      <c r="D6137" s="65"/>
      <c r="E6137" s="65"/>
      <c r="F6137" s="65"/>
      <c r="G6137" s="65"/>
      <c r="H6137" s="113"/>
    </row>
    <row r="6138" spans="1:8">
      <c r="A6138" s="65"/>
      <c r="B6138" s="65"/>
      <c r="C6138" s="65"/>
      <c r="D6138" s="65"/>
      <c r="E6138" s="65"/>
      <c r="F6138" s="65"/>
      <c r="G6138" s="65"/>
      <c r="H6138" s="113"/>
    </row>
    <row r="6139" spans="1:8">
      <c r="A6139" s="65"/>
      <c r="B6139" s="65"/>
      <c r="C6139" s="65"/>
      <c r="D6139" s="65"/>
      <c r="E6139" s="65"/>
      <c r="F6139" s="65"/>
      <c r="G6139" s="65"/>
      <c r="H6139" s="113"/>
    </row>
    <row r="6140" spans="1:8">
      <c r="A6140" s="65"/>
      <c r="B6140" s="65"/>
      <c r="C6140" s="65"/>
      <c r="D6140" s="65"/>
      <c r="E6140" s="65"/>
      <c r="F6140" s="65"/>
      <c r="G6140" s="65"/>
      <c r="H6140" s="113"/>
    </row>
    <row r="6141" spans="1:8">
      <c r="A6141" s="65"/>
      <c r="B6141" s="65"/>
      <c r="C6141" s="65"/>
      <c r="D6141" s="65"/>
      <c r="E6141" s="65"/>
      <c r="F6141" s="65"/>
      <c r="G6141" s="65"/>
      <c r="H6141" s="113"/>
    </row>
    <row r="6142" spans="1:8">
      <c r="A6142" s="65"/>
      <c r="B6142" s="65"/>
      <c r="C6142" s="65"/>
      <c r="D6142" s="65"/>
      <c r="E6142" s="65"/>
      <c r="F6142" s="65"/>
      <c r="G6142" s="65"/>
      <c r="H6142" s="113"/>
    </row>
    <row r="6143" spans="1:8">
      <c r="A6143" s="65"/>
      <c r="B6143" s="65"/>
      <c r="C6143" s="65"/>
      <c r="D6143" s="65"/>
      <c r="E6143" s="65"/>
      <c r="F6143" s="65"/>
      <c r="G6143" s="65"/>
      <c r="H6143" s="113"/>
    </row>
    <row r="6144" spans="1:8">
      <c r="A6144" s="65"/>
      <c r="B6144" s="65"/>
      <c r="C6144" s="65"/>
      <c r="D6144" s="65"/>
      <c r="E6144" s="65"/>
      <c r="F6144" s="65"/>
      <c r="G6144" s="65"/>
      <c r="H6144" s="113"/>
    </row>
    <row r="6145" spans="1:8">
      <c r="A6145" s="65"/>
      <c r="B6145" s="65"/>
      <c r="C6145" s="65"/>
      <c r="D6145" s="65"/>
      <c r="E6145" s="65"/>
      <c r="F6145" s="65"/>
      <c r="G6145" s="65"/>
      <c r="H6145" s="113"/>
    </row>
    <row r="6146" spans="1:8">
      <c r="A6146" s="65"/>
      <c r="B6146" s="65"/>
      <c r="C6146" s="65"/>
      <c r="D6146" s="65"/>
      <c r="E6146" s="65"/>
      <c r="F6146" s="65"/>
      <c r="G6146" s="65"/>
      <c r="H6146" s="113"/>
    </row>
    <row r="6147" spans="1:8">
      <c r="A6147" s="65"/>
      <c r="B6147" s="65"/>
      <c r="C6147" s="65"/>
      <c r="D6147" s="65"/>
      <c r="E6147" s="65"/>
      <c r="F6147" s="65"/>
      <c r="G6147" s="65"/>
      <c r="H6147" s="113"/>
    </row>
    <row r="6148" spans="1:8">
      <c r="A6148" s="65"/>
      <c r="B6148" s="65"/>
      <c r="C6148" s="65"/>
      <c r="D6148" s="65"/>
      <c r="E6148" s="65"/>
      <c r="F6148" s="65"/>
      <c r="G6148" s="65"/>
      <c r="H6148" s="113"/>
    </row>
    <row r="6149" spans="1:8">
      <c r="A6149" s="65"/>
      <c r="B6149" s="65"/>
      <c r="C6149" s="65"/>
      <c r="D6149" s="65"/>
      <c r="E6149" s="65"/>
      <c r="F6149" s="65"/>
      <c r="G6149" s="65"/>
      <c r="H6149" s="113"/>
    </row>
    <row r="6150" spans="1:8">
      <c r="A6150" s="65"/>
      <c r="B6150" s="65"/>
      <c r="C6150" s="65"/>
      <c r="D6150" s="65"/>
      <c r="E6150" s="65"/>
      <c r="F6150" s="65"/>
      <c r="G6150" s="65"/>
      <c r="H6150" s="113"/>
    </row>
    <row r="6151" spans="1:8">
      <c r="A6151" s="65"/>
      <c r="B6151" s="65"/>
      <c r="C6151" s="65"/>
      <c r="D6151" s="65"/>
      <c r="E6151" s="65"/>
      <c r="F6151" s="65"/>
      <c r="G6151" s="65"/>
      <c r="H6151" s="113"/>
    </row>
    <row r="6152" spans="1:8">
      <c r="A6152" s="65"/>
      <c r="B6152" s="65"/>
      <c r="C6152" s="65"/>
      <c r="D6152" s="65"/>
      <c r="E6152" s="65"/>
      <c r="F6152" s="65"/>
      <c r="G6152" s="65"/>
      <c r="H6152" s="113"/>
    </row>
    <row r="6153" spans="1:8">
      <c r="A6153" s="65"/>
      <c r="B6153" s="65"/>
      <c r="C6153" s="65"/>
      <c r="D6153" s="65"/>
      <c r="E6153" s="65"/>
      <c r="F6153" s="65"/>
      <c r="G6153" s="65"/>
      <c r="H6153" s="113"/>
    </row>
    <row r="6154" spans="1:8">
      <c r="A6154" s="65"/>
      <c r="B6154" s="65"/>
      <c r="C6154" s="65"/>
      <c r="D6154" s="65"/>
      <c r="E6154" s="65"/>
      <c r="F6154" s="65"/>
      <c r="G6154" s="65"/>
      <c r="H6154" s="113"/>
    </row>
    <row r="6155" spans="1:8">
      <c r="A6155" s="65"/>
      <c r="B6155" s="65"/>
      <c r="C6155" s="65"/>
      <c r="D6155" s="65"/>
      <c r="E6155" s="65"/>
      <c r="F6155" s="65"/>
      <c r="G6155" s="65"/>
      <c r="H6155" s="113"/>
    </row>
    <row r="6156" spans="1:8">
      <c r="A6156" s="65"/>
      <c r="B6156" s="65"/>
      <c r="C6156" s="65"/>
      <c r="D6156" s="65"/>
      <c r="E6156" s="65"/>
      <c r="F6156" s="65"/>
      <c r="G6156" s="65"/>
      <c r="H6156" s="113"/>
    </row>
    <row r="6157" spans="1:8">
      <c r="A6157" s="65"/>
      <c r="B6157" s="65"/>
      <c r="C6157" s="65"/>
      <c r="D6157" s="65"/>
      <c r="E6157" s="65"/>
      <c r="F6157" s="65"/>
      <c r="G6157" s="65"/>
      <c r="H6157" s="113"/>
    </row>
    <row r="6158" spans="1:8">
      <c r="A6158" s="65"/>
      <c r="B6158" s="65"/>
      <c r="C6158" s="65"/>
      <c r="D6158" s="65"/>
      <c r="E6158" s="65"/>
      <c r="F6158" s="65"/>
      <c r="G6158" s="65"/>
      <c r="H6158" s="113"/>
    </row>
    <row r="6159" spans="1:8">
      <c r="A6159" s="65"/>
      <c r="B6159" s="65"/>
      <c r="C6159" s="65"/>
      <c r="D6159" s="65"/>
      <c r="E6159" s="65"/>
      <c r="F6159" s="65"/>
      <c r="G6159" s="65"/>
      <c r="H6159" s="113"/>
    </row>
    <row r="6160" spans="1:8">
      <c r="A6160" s="65"/>
      <c r="B6160" s="65"/>
      <c r="C6160" s="65"/>
      <c r="D6160" s="65"/>
      <c r="E6160" s="65"/>
      <c r="F6160" s="65"/>
      <c r="G6160" s="65"/>
      <c r="H6160" s="113"/>
    </row>
    <row r="6161" spans="1:8">
      <c r="A6161" s="65"/>
      <c r="B6161" s="65"/>
      <c r="C6161" s="65"/>
      <c r="D6161" s="65"/>
      <c r="E6161" s="65"/>
      <c r="F6161" s="65"/>
      <c r="G6161" s="65"/>
      <c r="H6161" s="113"/>
    </row>
    <row r="6162" spans="1:8">
      <c r="A6162" s="65"/>
      <c r="B6162" s="65"/>
      <c r="C6162" s="65"/>
      <c r="D6162" s="65"/>
      <c r="E6162" s="65"/>
      <c r="F6162" s="65"/>
      <c r="G6162" s="65"/>
      <c r="H6162" s="113"/>
    </row>
    <row r="6163" spans="1:8">
      <c r="A6163" s="65"/>
      <c r="B6163" s="65"/>
      <c r="C6163" s="65"/>
      <c r="D6163" s="65"/>
      <c r="E6163" s="65"/>
      <c r="F6163" s="65"/>
      <c r="G6163" s="65"/>
      <c r="H6163" s="113"/>
    </row>
    <row r="6164" spans="1:8">
      <c r="A6164" s="65"/>
      <c r="B6164" s="65"/>
      <c r="C6164" s="65"/>
      <c r="D6164" s="65"/>
      <c r="E6164" s="65"/>
      <c r="F6164" s="65"/>
      <c r="G6164" s="65"/>
      <c r="H6164" s="113"/>
    </row>
    <row r="6165" spans="1:8">
      <c r="A6165" s="65"/>
      <c r="B6165" s="65"/>
      <c r="C6165" s="65"/>
      <c r="D6165" s="65"/>
      <c r="E6165" s="65"/>
      <c r="F6165" s="65"/>
      <c r="G6165" s="65"/>
      <c r="H6165" s="113"/>
    </row>
    <row r="6166" spans="1:8">
      <c r="A6166" s="65"/>
      <c r="B6166" s="65"/>
      <c r="C6166" s="65"/>
      <c r="D6166" s="65"/>
      <c r="E6166" s="65"/>
      <c r="F6166" s="65"/>
      <c r="G6166" s="65"/>
      <c r="H6166" s="113"/>
    </row>
    <row r="6167" spans="1:8">
      <c r="A6167" s="65"/>
      <c r="B6167" s="65"/>
      <c r="C6167" s="65"/>
      <c r="D6167" s="65"/>
      <c r="E6167" s="65"/>
      <c r="F6167" s="65"/>
      <c r="G6167" s="65"/>
      <c r="H6167" s="113"/>
    </row>
    <row r="6168" spans="1:8">
      <c r="A6168" s="65"/>
      <c r="B6168" s="65"/>
      <c r="C6168" s="65"/>
      <c r="D6168" s="65"/>
      <c r="E6168" s="65"/>
      <c r="F6168" s="65"/>
      <c r="G6168" s="65"/>
      <c r="H6168" s="113"/>
    </row>
    <row r="6169" spans="1:8">
      <c r="A6169" s="65"/>
      <c r="B6169" s="65"/>
      <c r="C6169" s="65"/>
      <c r="D6169" s="65"/>
      <c r="E6169" s="65"/>
      <c r="F6169" s="65"/>
      <c r="G6169" s="65"/>
      <c r="H6169" s="113"/>
    </row>
    <row r="6170" spans="1:8">
      <c r="A6170" s="65"/>
      <c r="B6170" s="65"/>
      <c r="C6170" s="65"/>
      <c r="D6170" s="65"/>
      <c r="E6170" s="65"/>
      <c r="F6170" s="65"/>
      <c r="G6170" s="65"/>
      <c r="H6170" s="113"/>
    </row>
    <row r="6171" spans="1:8">
      <c r="A6171" s="65"/>
      <c r="B6171" s="65"/>
      <c r="C6171" s="65"/>
      <c r="D6171" s="65"/>
      <c r="E6171" s="65"/>
      <c r="F6171" s="65"/>
      <c r="G6171" s="65"/>
      <c r="H6171" s="113"/>
    </row>
    <row r="6172" spans="1:8">
      <c r="A6172" s="65"/>
      <c r="B6172" s="65"/>
      <c r="C6172" s="65"/>
      <c r="D6172" s="65"/>
      <c r="E6172" s="65"/>
      <c r="F6172" s="65"/>
      <c r="G6172" s="65"/>
      <c r="H6172" s="113"/>
    </row>
    <row r="6173" spans="1:8">
      <c r="A6173" s="65"/>
      <c r="B6173" s="65"/>
      <c r="C6173" s="65"/>
      <c r="D6173" s="65"/>
      <c r="E6173" s="65"/>
      <c r="F6173" s="65"/>
      <c r="G6173" s="65"/>
      <c r="H6173" s="113"/>
    </row>
    <row r="6174" spans="1:8">
      <c r="A6174" s="65"/>
      <c r="B6174" s="65"/>
      <c r="C6174" s="65"/>
      <c r="D6174" s="65"/>
      <c r="E6174" s="65"/>
      <c r="F6174" s="65"/>
      <c r="G6174" s="65"/>
      <c r="H6174" s="113"/>
    </row>
    <row r="6175" spans="1:8">
      <c r="A6175" s="65"/>
      <c r="B6175" s="65"/>
      <c r="C6175" s="65"/>
      <c r="D6175" s="65"/>
      <c r="E6175" s="65"/>
      <c r="F6175" s="65"/>
      <c r="G6175" s="65"/>
      <c r="H6175" s="113"/>
    </row>
    <row r="6176" spans="1:8">
      <c r="A6176" s="65"/>
      <c r="B6176" s="65"/>
      <c r="C6176" s="65"/>
      <c r="D6176" s="65"/>
      <c r="E6176" s="65"/>
      <c r="F6176" s="65"/>
      <c r="G6176" s="65"/>
      <c r="H6176" s="113"/>
    </row>
    <row r="6177" spans="1:8">
      <c r="A6177" s="65"/>
      <c r="B6177" s="65"/>
      <c r="C6177" s="65"/>
      <c r="D6177" s="65"/>
      <c r="E6177" s="65"/>
      <c r="F6177" s="65"/>
      <c r="G6177" s="65"/>
      <c r="H6177" s="113"/>
    </row>
    <row r="6178" spans="1:8">
      <c r="A6178" s="65"/>
      <c r="B6178" s="65"/>
      <c r="C6178" s="65"/>
      <c r="D6178" s="65"/>
      <c r="E6178" s="65"/>
      <c r="F6178" s="65"/>
      <c r="G6178" s="65"/>
      <c r="H6178" s="113"/>
    </row>
    <row r="6179" spans="1:8">
      <c r="A6179" s="65"/>
      <c r="B6179" s="65"/>
      <c r="C6179" s="65"/>
      <c r="D6179" s="65"/>
      <c r="E6179" s="65"/>
      <c r="F6179" s="65"/>
      <c r="G6179" s="65"/>
      <c r="H6179" s="113"/>
    </row>
    <row r="6180" spans="1:8">
      <c r="A6180" s="65"/>
      <c r="B6180" s="65"/>
      <c r="C6180" s="65"/>
      <c r="D6180" s="65"/>
      <c r="E6180" s="65"/>
      <c r="F6180" s="65"/>
      <c r="G6180" s="65"/>
      <c r="H6180" s="113"/>
    </row>
    <row r="6181" spans="1:8">
      <c r="A6181" s="65"/>
      <c r="B6181" s="65"/>
      <c r="C6181" s="65"/>
      <c r="D6181" s="65"/>
      <c r="E6181" s="65"/>
      <c r="F6181" s="65"/>
      <c r="G6181" s="65"/>
      <c r="H6181" s="113"/>
    </row>
    <row r="6182" spans="1:8">
      <c r="A6182" s="65"/>
      <c r="B6182" s="65"/>
      <c r="C6182" s="65"/>
      <c r="D6182" s="65"/>
      <c r="E6182" s="65"/>
      <c r="F6182" s="65"/>
      <c r="G6182" s="65"/>
      <c r="H6182" s="113"/>
    </row>
    <row r="6183" spans="1:8">
      <c r="A6183" s="65"/>
      <c r="B6183" s="65"/>
      <c r="C6183" s="65"/>
      <c r="D6183" s="65"/>
      <c r="E6183" s="65"/>
      <c r="F6183" s="65"/>
      <c r="G6183" s="65"/>
      <c r="H6183" s="113"/>
    </row>
    <row r="6184" spans="1:8">
      <c r="A6184" s="65"/>
      <c r="B6184" s="65"/>
      <c r="C6184" s="65"/>
      <c r="D6184" s="65"/>
      <c r="E6184" s="65"/>
      <c r="F6184" s="65"/>
      <c r="G6184" s="65"/>
      <c r="H6184" s="113"/>
    </row>
    <row r="6185" spans="1:8">
      <c r="A6185" s="65"/>
      <c r="B6185" s="65"/>
      <c r="C6185" s="65"/>
      <c r="D6185" s="65"/>
      <c r="E6185" s="65"/>
      <c r="F6185" s="65"/>
      <c r="G6185" s="65"/>
      <c r="H6185" s="113"/>
    </row>
    <row r="6186" spans="1:8">
      <c r="A6186" s="65"/>
      <c r="B6186" s="65"/>
      <c r="C6186" s="65"/>
      <c r="D6186" s="65"/>
      <c r="E6186" s="65"/>
      <c r="F6186" s="65"/>
      <c r="G6186" s="65"/>
      <c r="H6186" s="113"/>
    </row>
    <row r="6187" spans="1:8">
      <c r="A6187" s="65"/>
      <c r="B6187" s="65"/>
      <c r="C6187" s="65"/>
      <c r="D6187" s="65"/>
      <c r="E6187" s="65"/>
      <c r="F6187" s="65"/>
      <c r="G6187" s="65"/>
      <c r="H6187" s="113"/>
    </row>
    <row r="6188" spans="1:8">
      <c r="A6188" s="65"/>
      <c r="B6188" s="65"/>
      <c r="C6188" s="65"/>
      <c r="D6188" s="65"/>
      <c r="E6188" s="65"/>
      <c r="F6188" s="65"/>
      <c r="G6188" s="65"/>
      <c r="H6188" s="113"/>
    </row>
    <row r="6189" spans="1:8">
      <c r="A6189" s="65"/>
      <c r="B6189" s="65"/>
      <c r="C6189" s="65"/>
      <c r="D6189" s="65"/>
      <c r="E6189" s="65"/>
      <c r="F6189" s="65"/>
      <c r="G6189" s="65"/>
      <c r="H6189" s="113"/>
    </row>
    <row r="6190" spans="1:8">
      <c r="A6190" s="65"/>
      <c r="B6190" s="65"/>
      <c r="C6190" s="65"/>
      <c r="D6190" s="65"/>
      <c r="E6190" s="65"/>
      <c r="F6190" s="65"/>
      <c r="G6190" s="65"/>
      <c r="H6190" s="113"/>
    </row>
    <row r="6191" spans="1:8">
      <c r="A6191" s="65"/>
      <c r="B6191" s="65"/>
      <c r="C6191" s="65"/>
      <c r="D6191" s="65"/>
      <c r="E6191" s="65"/>
      <c r="F6191" s="65"/>
      <c r="G6191" s="65"/>
      <c r="H6191" s="113"/>
    </row>
    <row r="6192" spans="1:8">
      <c r="A6192" s="65"/>
      <c r="B6192" s="65"/>
      <c r="C6192" s="65"/>
      <c r="D6192" s="65"/>
      <c r="E6192" s="65"/>
      <c r="F6192" s="65"/>
      <c r="G6192" s="65"/>
      <c r="H6192" s="113"/>
    </row>
    <row r="6193" spans="1:8">
      <c r="A6193" s="65"/>
      <c r="B6193" s="65"/>
      <c r="C6193" s="65"/>
      <c r="D6193" s="65"/>
      <c r="E6193" s="65"/>
      <c r="F6193" s="65"/>
      <c r="G6193" s="65"/>
      <c r="H6193" s="113"/>
    </row>
    <row r="6194" spans="1:8">
      <c r="A6194" s="65"/>
      <c r="B6194" s="65"/>
      <c r="C6194" s="65"/>
      <c r="D6194" s="65"/>
      <c r="E6194" s="65"/>
      <c r="F6194" s="65"/>
      <c r="G6194" s="65"/>
      <c r="H6194" s="113"/>
    </row>
    <row r="6195" spans="1:8">
      <c r="A6195" s="65"/>
      <c r="B6195" s="65"/>
      <c r="C6195" s="65"/>
      <c r="D6195" s="65"/>
      <c r="E6195" s="65"/>
      <c r="F6195" s="65"/>
      <c r="G6195" s="65"/>
      <c r="H6195" s="113"/>
    </row>
    <row r="6196" spans="1:8">
      <c r="A6196" s="65"/>
      <c r="B6196" s="65"/>
      <c r="C6196" s="65"/>
      <c r="D6196" s="65"/>
      <c r="E6196" s="65"/>
      <c r="F6196" s="65"/>
      <c r="G6196" s="65"/>
      <c r="H6196" s="113"/>
    </row>
    <row r="6197" spans="1:8">
      <c r="A6197" s="65"/>
      <c r="B6197" s="65"/>
      <c r="C6197" s="65"/>
      <c r="D6197" s="65"/>
      <c r="E6197" s="65"/>
      <c r="F6197" s="65"/>
      <c r="G6197" s="65"/>
      <c r="H6197" s="113"/>
    </row>
    <row r="6198" spans="1:8">
      <c r="A6198" s="65"/>
      <c r="B6198" s="65"/>
      <c r="C6198" s="65"/>
      <c r="D6198" s="65"/>
      <c r="E6198" s="65"/>
      <c r="F6198" s="65"/>
      <c r="G6198" s="65"/>
      <c r="H6198" s="113"/>
    </row>
    <row r="6199" spans="1:8">
      <c r="A6199" s="65"/>
      <c r="B6199" s="65"/>
      <c r="C6199" s="65"/>
      <c r="D6199" s="65"/>
      <c r="E6199" s="65"/>
      <c r="F6199" s="65"/>
      <c r="G6199" s="65"/>
      <c r="H6199" s="113"/>
    </row>
    <row r="6200" spans="1:8">
      <c r="A6200" s="65"/>
      <c r="B6200" s="65"/>
      <c r="C6200" s="65"/>
      <c r="D6200" s="65"/>
      <c r="E6200" s="65"/>
      <c r="F6200" s="65"/>
      <c r="G6200" s="65"/>
      <c r="H6200" s="113"/>
    </row>
    <row r="6201" spans="1:8">
      <c r="A6201" s="65"/>
      <c r="B6201" s="65"/>
      <c r="C6201" s="65"/>
      <c r="D6201" s="65"/>
      <c r="E6201" s="65"/>
      <c r="F6201" s="65"/>
      <c r="G6201" s="65"/>
      <c r="H6201" s="113"/>
    </row>
    <row r="6202" spans="1:8">
      <c r="A6202" s="65"/>
      <c r="B6202" s="65"/>
      <c r="C6202" s="65"/>
      <c r="D6202" s="65"/>
      <c r="E6202" s="65"/>
      <c r="F6202" s="65"/>
      <c r="G6202" s="65"/>
      <c r="H6202" s="113"/>
    </row>
    <row r="6203" spans="1:8">
      <c r="A6203" s="65"/>
      <c r="B6203" s="65"/>
      <c r="C6203" s="65"/>
      <c r="D6203" s="65"/>
      <c r="E6203" s="65"/>
      <c r="F6203" s="65"/>
      <c r="G6203" s="65"/>
      <c r="H6203" s="113"/>
    </row>
    <row r="6204" spans="1:8">
      <c r="A6204" s="65"/>
      <c r="B6204" s="65"/>
      <c r="C6204" s="65"/>
      <c r="D6204" s="65"/>
      <c r="E6204" s="65"/>
      <c r="F6204" s="65"/>
      <c r="G6204" s="65"/>
      <c r="H6204" s="113"/>
    </row>
    <row r="6205" spans="1:8">
      <c r="A6205" s="65"/>
      <c r="B6205" s="65"/>
      <c r="C6205" s="65"/>
      <c r="D6205" s="65"/>
      <c r="E6205" s="65"/>
      <c r="F6205" s="65"/>
      <c r="G6205" s="65"/>
      <c r="H6205" s="113"/>
    </row>
    <row r="6206" spans="1:8">
      <c r="A6206" s="65"/>
      <c r="B6206" s="65"/>
      <c r="C6206" s="65"/>
      <c r="D6206" s="65"/>
      <c r="E6206" s="65"/>
      <c r="F6206" s="65"/>
      <c r="G6206" s="65"/>
      <c r="H6206" s="113"/>
    </row>
    <row r="6207" spans="1:8">
      <c r="A6207" s="65"/>
      <c r="B6207" s="65"/>
      <c r="C6207" s="65"/>
      <c r="D6207" s="65"/>
      <c r="E6207" s="65"/>
      <c r="F6207" s="65"/>
      <c r="G6207" s="65"/>
      <c r="H6207" s="113"/>
    </row>
    <row r="6208" spans="1:8">
      <c r="A6208" s="65"/>
      <c r="B6208" s="65"/>
      <c r="C6208" s="65"/>
      <c r="D6208" s="65"/>
      <c r="E6208" s="65"/>
      <c r="F6208" s="65"/>
      <c r="G6208" s="65"/>
      <c r="H6208" s="113"/>
    </row>
    <row r="6209" spans="1:8">
      <c r="A6209" s="65"/>
      <c r="B6209" s="65"/>
      <c r="C6209" s="65"/>
      <c r="D6209" s="65"/>
      <c r="E6209" s="65"/>
      <c r="F6209" s="65"/>
      <c r="G6209" s="65"/>
      <c r="H6209" s="113"/>
    </row>
    <row r="6210" spans="1:8">
      <c r="A6210" s="65"/>
      <c r="B6210" s="65"/>
      <c r="C6210" s="65"/>
      <c r="D6210" s="65"/>
      <c r="E6210" s="65"/>
      <c r="F6210" s="65"/>
      <c r="G6210" s="65"/>
      <c r="H6210" s="113"/>
    </row>
    <row r="6211" spans="1:8">
      <c r="A6211" s="65"/>
      <c r="B6211" s="65"/>
      <c r="C6211" s="65"/>
      <c r="D6211" s="65"/>
      <c r="E6211" s="65"/>
      <c r="F6211" s="65"/>
      <c r="G6211" s="65"/>
      <c r="H6211" s="113"/>
    </row>
    <row r="6212" spans="1:8">
      <c r="A6212" s="65"/>
      <c r="B6212" s="65"/>
      <c r="C6212" s="65"/>
      <c r="D6212" s="65"/>
      <c r="E6212" s="65"/>
      <c r="F6212" s="65"/>
      <c r="G6212" s="65"/>
      <c r="H6212" s="113"/>
    </row>
    <row r="6213" spans="1:8">
      <c r="A6213" s="65"/>
      <c r="B6213" s="65"/>
      <c r="C6213" s="65"/>
      <c r="D6213" s="65"/>
      <c r="E6213" s="65"/>
      <c r="F6213" s="65"/>
      <c r="G6213" s="65"/>
      <c r="H6213" s="113"/>
    </row>
    <row r="6214" spans="1:8">
      <c r="A6214" s="65"/>
      <c r="B6214" s="65"/>
      <c r="C6214" s="65"/>
      <c r="D6214" s="65"/>
      <c r="E6214" s="65"/>
      <c r="F6214" s="65"/>
      <c r="G6214" s="65"/>
      <c r="H6214" s="113"/>
    </row>
    <row r="6215" spans="1:8">
      <c r="A6215" s="65"/>
      <c r="B6215" s="65"/>
      <c r="C6215" s="65"/>
      <c r="D6215" s="65"/>
      <c r="E6215" s="65"/>
      <c r="F6215" s="65"/>
      <c r="G6215" s="65"/>
      <c r="H6215" s="113"/>
    </row>
    <row r="6216" spans="1:8">
      <c r="A6216" s="65"/>
      <c r="B6216" s="65"/>
      <c r="C6216" s="65"/>
      <c r="D6216" s="65"/>
      <c r="E6216" s="65"/>
      <c r="F6216" s="65"/>
      <c r="G6216" s="65"/>
      <c r="H6216" s="113"/>
    </row>
    <row r="6217" spans="1:8">
      <c r="A6217" s="65"/>
      <c r="B6217" s="65"/>
      <c r="C6217" s="65"/>
      <c r="D6217" s="65"/>
      <c r="E6217" s="65"/>
      <c r="F6217" s="65"/>
      <c r="G6217" s="65"/>
      <c r="H6217" s="113"/>
    </row>
    <row r="6218" spans="1:8">
      <c r="A6218" s="65"/>
      <c r="B6218" s="65"/>
      <c r="C6218" s="65"/>
      <c r="D6218" s="65"/>
      <c r="E6218" s="65"/>
      <c r="F6218" s="65"/>
      <c r="G6218" s="65"/>
      <c r="H6218" s="113"/>
    </row>
    <row r="6219" spans="1:8">
      <c r="A6219" s="65"/>
      <c r="B6219" s="65"/>
      <c r="C6219" s="65"/>
      <c r="D6219" s="65"/>
      <c r="E6219" s="65"/>
      <c r="F6219" s="65"/>
      <c r="G6219" s="65"/>
      <c r="H6219" s="113"/>
    </row>
    <row r="6220" spans="1:8">
      <c r="A6220" s="65"/>
      <c r="B6220" s="65"/>
      <c r="C6220" s="65"/>
      <c r="D6220" s="65"/>
      <c r="E6220" s="65"/>
      <c r="F6220" s="65"/>
      <c r="G6220" s="65"/>
      <c r="H6220" s="113"/>
    </row>
    <row r="6221" spans="1:8">
      <c r="A6221" s="65"/>
      <c r="B6221" s="65"/>
      <c r="C6221" s="65"/>
      <c r="D6221" s="65"/>
      <c r="E6221" s="65"/>
      <c r="F6221" s="65"/>
      <c r="G6221" s="65"/>
      <c r="H6221" s="113"/>
    </row>
    <row r="6222" spans="1:8">
      <c r="A6222" s="65"/>
      <c r="B6222" s="65"/>
      <c r="C6222" s="65"/>
      <c r="D6222" s="65"/>
      <c r="E6222" s="65"/>
      <c r="F6222" s="65"/>
      <c r="G6222" s="65"/>
      <c r="H6222" s="113"/>
    </row>
    <row r="6223" spans="1:8">
      <c r="A6223" s="65"/>
      <c r="B6223" s="65"/>
      <c r="C6223" s="65"/>
      <c r="D6223" s="65"/>
      <c r="E6223" s="65"/>
      <c r="F6223" s="65"/>
      <c r="G6223" s="65"/>
      <c r="H6223" s="113"/>
    </row>
    <row r="6224" spans="1:8">
      <c r="A6224" s="65"/>
      <c r="B6224" s="65"/>
      <c r="C6224" s="65"/>
      <c r="D6224" s="65"/>
      <c r="E6224" s="65"/>
      <c r="F6224" s="65"/>
      <c r="G6224" s="65"/>
      <c r="H6224" s="113"/>
    </row>
    <row r="6225" spans="1:8">
      <c r="A6225" s="65"/>
      <c r="B6225" s="65"/>
      <c r="C6225" s="65"/>
      <c r="D6225" s="65"/>
      <c r="E6225" s="65"/>
      <c r="F6225" s="65"/>
      <c r="G6225" s="65"/>
      <c r="H6225" s="113"/>
    </row>
    <row r="6226" spans="1:8">
      <c r="A6226" s="65"/>
      <c r="B6226" s="65"/>
      <c r="C6226" s="65"/>
      <c r="D6226" s="65"/>
      <c r="E6226" s="65"/>
      <c r="F6226" s="65"/>
      <c r="G6226" s="65"/>
      <c r="H6226" s="113"/>
    </row>
    <row r="6227" spans="1:8">
      <c r="A6227" s="65"/>
      <c r="B6227" s="65"/>
      <c r="C6227" s="65"/>
      <c r="D6227" s="65"/>
      <c r="E6227" s="65"/>
      <c r="F6227" s="65"/>
      <c r="G6227" s="65"/>
      <c r="H6227" s="113"/>
    </row>
    <row r="6228" spans="1:8">
      <c r="A6228" s="65"/>
      <c r="B6228" s="65"/>
      <c r="C6228" s="65"/>
      <c r="D6228" s="65"/>
      <c r="E6228" s="65"/>
      <c r="F6228" s="65"/>
      <c r="G6228" s="65"/>
      <c r="H6228" s="113"/>
    </row>
    <row r="6229" spans="1:8">
      <c r="A6229" s="65"/>
      <c r="B6229" s="65"/>
      <c r="C6229" s="65"/>
      <c r="D6229" s="65"/>
      <c r="E6229" s="65"/>
      <c r="F6229" s="65"/>
      <c r="G6229" s="65"/>
      <c r="H6229" s="113"/>
    </row>
    <row r="6230" spans="1:8">
      <c r="A6230" s="65"/>
      <c r="B6230" s="65"/>
      <c r="C6230" s="65"/>
      <c r="D6230" s="65"/>
      <c r="E6230" s="65"/>
      <c r="F6230" s="65"/>
      <c r="G6230" s="65"/>
      <c r="H6230" s="113"/>
    </row>
    <row r="6231" spans="1:8">
      <c r="A6231" s="65"/>
      <c r="B6231" s="65"/>
      <c r="C6231" s="65"/>
      <c r="D6231" s="65"/>
      <c r="E6231" s="65"/>
      <c r="F6231" s="65"/>
      <c r="G6231" s="65"/>
      <c r="H6231" s="113"/>
    </row>
    <row r="6232" spans="1:8">
      <c r="A6232" s="65"/>
      <c r="B6232" s="65"/>
      <c r="C6232" s="65"/>
      <c r="D6232" s="65"/>
      <c r="E6232" s="65"/>
      <c r="F6232" s="65"/>
      <c r="G6232" s="65"/>
      <c r="H6232" s="113"/>
    </row>
    <row r="6233" spans="1:8">
      <c r="A6233" s="65"/>
      <c r="B6233" s="65"/>
      <c r="C6233" s="65"/>
      <c r="D6233" s="65"/>
      <c r="E6233" s="65"/>
      <c r="F6233" s="65"/>
      <c r="G6233" s="65"/>
      <c r="H6233" s="113"/>
    </row>
    <row r="6234" spans="1:8">
      <c r="A6234" s="65"/>
      <c r="B6234" s="65"/>
      <c r="C6234" s="65"/>
      <c r="D6234" s="65"/>
      <c r="E6234" s="65"/>
      <c r="F6234" s="65"/>
      <c r="G6234" s="65"/>
      <c r="H6234" s="113"/>
    </row>
    <row r="6235" spans="1:8">
      <c r="A6235" s="65"/>
      <c r="B6235" s="65"/>
      <c r="C6235" s="65"/>
      <c r="D6235" s="65"/>
      <c r="E6235" s="65"/>
      <c r="F6235" s="65"/>
      <c r="G6235" s="65"/>
      <c r="H6235" s="113"/>
    </row>
    <row r="6236" spans="1:8">
      <c r="A6236" s="65"/>
      <c r="B6236" s="65"/>
      <c r="C6236" s="65"/>
      <c r="D6236" s="65"/>
      <c r="E6236" s="65"/>
      <c r="F6236" s="65"/>
      <c r="G6236" s="65"/>
      <c r="H6236" s="113"/>
    </row>
    <row r="6237" spans="1:8">
      <c r="A6237" s="65"/>
      <c r="B6237" s="65"/>
      <c r="C6237" s="65"/>
      <c r="D6237" s="65"/>
      <c r="E6237" s="65"/>
      <c r="F6237" s="65"/>
      <c r="G6237" s="65"/>
      <c r="H6237" s="113"/>
    </row>
    <row r="6238" spans="1:8">
      <c r="A6238" s="65"/>
      <c r="B6238" s="65"/>
      <c r="C6238" s="65"/>
      <c r="D6238" s="65"/>
      <c r="E6238" s="65"/>
      <c r="F6238" s="65"/>
      <c r="G6238" s="65"/>
      <c r="H6238" s="113"/>
    </row>
    <row r="6239" spans="1:8">
      <c r="A6239" s="65"/>
      <c r="B6239" s="65"/>
      <c r="C6239" s="65"/>
      <c r="D6239" s="65"/>
      <c r="E6239" s="65"/>
      <c r="F6239" s="65"/>
      <c r="G6239" s="65"/>
      <c r="H6239" s="113"/>
    </row>
    <row r="6240" spans="1:8">
      <c r="A6240" s="65"/>
      <c r="B6240" s="65"/>
      <c r="C6240" s="65"/>
      <c r="D6240" s="65"/>
      <c r="E6240" s="65"/>
      <c r="F6240" s="65"/>
      <c r="G6240" s="65"/>
      <c r="H6240" s="113"/>
    </row>
    <row r="6241" spans="1:8">
      <c r="A6241" s="65"/>
      <c r="B6241" s="65"/>
      <c r="C6241" s="65"/>
      <c r="D6241" s="65"/>
      <c r="E6241" s="65"/>
      <c r="F6241" s="65"/>
      <c r="G6241" s="65"/>
      <c r="H6241" s="113"/>
    </row>
    <row r="6242" spans="1:8">
      <c r="A6242" s="65"/>
      <c r="B6242" s="65"/>
      <c r="C6242" s="65"/>
      <c r="D6242" s="65"/>
      <c r="E6242" s="65"/>
      <c r="F6242" s="65"/>
      <c r="G6242" s="65"/>
      <c r="H6242" s="113"/>
    </row>
    <row r="6243" spans="1:8">
      <c r="A6243" s="65"/>
      <c r="B6243" s="65"/>
      <c r="C6243" s="65"/>
      <c r="D6243" s="65"/>
      <c r="E6243" s="65"/>
      <c r="F6243" s="65"/>
      <c r="G6243" s="65"/>
      <c r="H6243" s="113"/>
    </row>
    <row r="6244" spans="1:8">
      <c r="A6244" s="65"/>
      <c r="B6244" s="65"/>
      <c r="C6244" s="65"/>
      <c r="D6244" s="65"/>
      <c r="E6244" s="65"/>
      <c r="F6244" s="65"/>
      <c r="G6244" s="65"/>
      <c r="H6244" s="113"/>
    </row>
    <row r="6245" spans="1:8">
      <c r="A6245" s="65"/>
      <c r="B6245" s="65"/>
      <c r="C6245" s="65"/>
      <c r="D6245" s="65"/>
      <c r="E6245" s="65"/>
      <c r="F6245" s="65"/>
      <c r="G6245" s="65"/>
      <c r="H6245" s="113"/>
    </row>
    <row r="6246" spans="1:8">
      <c r="A6246" s="65"/>
      <c r="B6246" s="65"/>
      <c r="C6246" s="65"/>
      <c r="D6246" s="65"/>
      <c r="E6246" s="65"/>
      <c r="F6246" s="65"/>
      <c r="G6246" s="65"/>
      <c r="H6246" s="113"/>
    </row>
    <row r="6247" spans="1:8">
      <c r="A6247" s="65"/>
      <c r="B6247" s="65"/>
      <c r="C6247" s="65"/>
      <c r="D6247" s="65"/>
      <c r="E6247" s="65"/>
      <c r="F6247" s="65"/>
      <c r="G6247" s="65"/>
      <c r="H6247" s="113"/>
    </row>
    <row r="6248" spans="1:8">
      <c r="A6248" s="65"/>
      <c r="B6248" s="65"/>
      <c r="C6248" s="65"/>
      <c r="D6248" s="65"/>
      <c r="E6248" s="65"/>
      <c r="F6248" s="65"/>
      <c r="G6248" s="65"/>
      <c r="H6248" s="113"/>
    </row>
    <row r="6249" spans="1:8">
      <c r="A6249" s="65"/>
      <c r="B6249" s="65"/>
      <c r="C6249" s="65"/>
      <c r="D6249" s="65"/>
      <c r="E6249" s="65"/>
      <c r="F6249" s="65"/>
      <c r="G6249" s="65"/>
      <c r="H6249" s="113"/>
    </row>
    <row r="6250" spans="1:8">
      <c r="A6250" s="65"/>
      <c r="B6250" s="65"/>
      <c r="C6250" s="65"/>
      <c r="D6250" s="65"/>
      <c r="E6250" s="65"/>
      <c r="F6250" s="65"/>
      <c r="G6250" s="65"/>
      <c r="H6250" s="113"/>
    </row>
    <row r="6251" spans="1:8">
      <c r="A6251" s="65"/>
      <c r="B6251" s="65"/>
      <c r="C6251" s="65"/>
      <c r="D6251" s="65"/>
      <c r="E6251" s="65"/>
      <c r="F6251" s="65"/>
      <c r="G6251" s="65"/>
      <c r="H6251" s="113"/>
    </row>
    <row r="6252" spans="1:8">
      <c r="A6252" s="65"/>
      <c r="B6252" s="65"/>
      <c r="C6252" s="65"/>
      <c r="D6252" s="65"/>
      <c r="E6252" s="65"/>
      <c r="F6252" s="65"/>
      <c r="G6252" s="65"/>
      <c r="H6252" s="113"/>
    </row>
    <row r="6253" spans="1:8">
      <c r="A6253" s="65"/>
      <c r="B6253" s="65"/>
      <c r="C6253" s="65"/>
      <c r="D6253" s="65"/>
      <c r="E6253" s="65"/>
      <c r="F6253" s="65"/>
      <c r="G6253" s="65"/>
      <c r="H6253" s="113"/>
    </row>
    <row r="6254" spans="1:8">
      <c r="A6254" s="65"/>
      <c r="B6254" s="65"/>
      <c r="C6254" s="65"/>
      <c r="D6254" s="65"/>
      <c r="E6254" s="65"/>
      <c r="F6254" s="65"/>
      <c r="G6254" s="65"/>
      <c r="H6254" s="113"/>
    </row>
    <row r="6255" spans="1:8">
      <c r="A6255" s="65"/>
      <c r="B6255" s="65"/>
      <c r="C6255" s="65"/>
      <c r="D6255" s="65"/>
      <c r="E6255" s="65"/>
      <c r="F6255" s="65"/>
      <c r="G6255" s="65"/>
      <c r="H6255" s="113"/>
    </row>
    <row r="6256" spans="1:8">
      <c r="A6256" s="65"/>
      <c r="B6256" s="65"/>
      <c r="C6256" s="65"/>
      <c r="D6256" s="65"/>
      <c r="E6256" s="65"/>
      <c r="F6256" s="65"/>
      <c r="G6256" s="65"/>
      <c r="H6256" s="113"/>
    </row>
    <row r="6257" spans="1:8">
      <c r="A6257" s="65"/>
      <c r="B6257" s="65"/>
      <c r="C6257" s="65"/>
      <c r="D6257" s="65"/>
      <c r="E6257" s="65"/>
      <c r="F6257" s="65"/>
      <c r="G6257" s="65"/>
      <c r="H6257" s="113"/>
    </row>
    <row r="6258" spans="1:8">
      <c r="A6258" s="65"/>
      <c r="B6258" s="65"/>
      <c r="C6258" s="65"/>
      <c r="D6258" s="65"/>
      <c r="E6258" s="65"/>
      <c r="F6258" s="65"/>
      <c r="G6258" s="65"/>
      <c r="H6258" s="113"/>
    </row>
    <row r="6259" spans="1:8">
      <c r="A6259" s="65"/>
      <c r="B6259" s="65"/>
      <c r="C6259" s="65"/>
      <c r="D6259" s="65"/>
      <c r="E6259" s="65"/>
      <c r="F6259" s="65"/>
      <c r="G6259" s="65"/>
      <c r="H6259" s="113"/>
    </row>
    <row r="6260" spans="1:8">
      <c r="A6260" s="65"/>
      <c r="B6260" s="65"/>
      <c r="C6260" s="65"/>
      <c r="D6260" s="65"/>
      <c r="E6260" s="65"/>
      <c r="F6260" s="65"/>
      <c r="G6260" s="65"/>
      <c r="H6260" s="113"/>
    </row>
    <row r="6261" spans="1:8">
      <c r="A6261" s="65"/>
      <c r="B6261" s="65"/>
      <c r="C6261" s="65"/>
      <c r="D6261" s="65"/>
      <c r="E6261" s="65"/>
      <c r="F6261" s="65"/>
      <c r="G6261" s="65"/>
      <c r="H6261" s="113"/>
    </row>
    <row r="6262" spans="1:8">
      <c r="A6262" s="65"/>
      <c r="B6262" s="65"/>
      <c r="C6262" s="65"/>
      <c r="D6262" s="65"/>
      <c r="E6262" s="65"/>
      <c r="F6262" s="65"/>
      <c r="G6262" s="65"/>
      <c r="H6262" s="113"/>
    </row>
    <row r="6263" spans="1:8">
      <c r="A6263" s="65"/>
      <c r="B6263" s="65"/>
      <c r="C6263" s="65"/>
      <c r="D6263" s="65"/>
      <c r="E6263" s="65"/>
      <c r="F6263" s="65"/>
      <c r="G6263" s="65"/>
      <c r="H6263" s="113"/>
    </row>
    <row r="6264" spans="1:8">
      <c r="A6264" s="65"/>
      <c r="B6264" s="65"/>
      <c r="C6264" s="65"/>
      <c r="D6264" s="65"/>
      <c r="E6264" s="65"/>
      <c r="F6264" s="65"/>
      <c r="G6264" s="65"/>
      <c r="H6264" s="113"/>
    </row>
    <row r="6265" spans="1:8">
      <c r="A6265" s="65"/>
      <c r="B6265" s="65"/>
      <c r="C6265" s="65"/>
      <c r="D6265" s="65"/>
      <c r="E6265" s="65"/>
      <c r="F6265" s="65"/>
      <c r="G6265" s="65"/>
      <c r="H6265" s="113"/>
    </row>
    <row r="6266" spans="1:8">
      <c r="A6266" s="65"/>
      <c r="B6266" s="65"/>
      <c r="C6266" s="65"/>
      <c r="D6266" s="65"/>
      <c r="E6266" s="65"/>
      <c r="F6266" s="65"/>
      <c r="G6266" s="65"/>
      <c r="H6266" s="113"/>
    </row>
    <row r="6267" spans="1:8">
      <c r="A6267" s="65"/>
      <c r="B6267" s="65"/>
      <c r="C6267" s="65"/>
      <c r="D6267" s="65"/>
      <c r="E6267" s="65"/>
      <c r="F6267" s="65"/>
      <c r="G6267" s="65"/>
      <c r="H6267" s="113"/>
    </row>
    <row r="6268" spans="1:8">
      <c r="A6268" s="65"/>
      <c r="B6268" s="65"/>
      <c r="C6268" s="65"/>
      <c r="D6268" s="65"/>
      <c r="E6268" s="65"/>
      <c r="F6268" s="65"/>
      <c r="G6268" s="65"/>
      <c r="H6268" s="113"/>
    </row>
    <row r="6269" spans="1:8">
      <c r="A6269" s="65"/>
      <c r="B6269" s="65"/>
      <c r="C6269" s="65"/>
      <c r="D6269" s="65"/>
      <c r="E6269" s="65"/>
      <c r="F6269" s="65"/>
      <c r="G6269" s="65"/>
      <c r="H6269" s="113"/>
    </row>
    <row r="6270" spans="1:8">
      <c r="A6270" s="65"/>
      <c r="B6270" s="65"/>
      <c r="C6270" s="65"/>
      <c r="D6270" s="65"/>
      <c r="E6270" s="65"/>
      <c r="F6270" s="65"/>
      <c r="G6270" s="65"/>
      <c r="H6270" s="113"/>
    </row>
    <row r="6271" spans="1:8">
      <c r="A6271" s="65"/>
      <c r="B6271" s="65"/>
      <c r="C6271" s="65"/>
      <c r="D6271" s="65"/>
      <c r="E6271" s="65"/>
      <c r="F6271" s="65"/>
      <c r="G6271" s="65"/>
      <c r="H6271" s="113"/>
    </row>
    <row r="6272" spans="1:8">
      <c r="A6272" s="65"/>
      <c r="B6272" s="65"/>
      <c r="C6272" s="65"/>
      <c r="D6272" s="65"/>
      <c r="E6272" s="65"/>
      <c r="F6272" s="65"/>
      <c r="G6272" s="65"/>
      <c r="H6272" s="113"/>
    </row>
    <row r="6273" spans="1:8">
      <c r="A6273" s="65"/>
      <c r="B6273" s="65"/>
      <c r="C6273" s="65"/>
      <c r="D6273" s="65"/>
      <c r="E6273" s="65"/>
      <c r="F6273" s="65"/>
      <c r="G6273" s="65"/>
      <c r="H6273" s="113"/>
    </row>
    <row r="6274" spans="1:8">
      <c r="A6274" s="65"/>
      <c r="B6274" s="65"/>
      <c r="C6274" s="65"/>
      <c r="D6274" s="65"/>
      <c r="E6274" s="65"/>
      <c r="F6274" s="65"/>
      <c r="G6274" s="65"/>
      <c r="H6274" s="113"/>
    </row>
    <row r="6275" spans="1:8">
      <c r="A6275" s="65"/>
      <c r="B6275" s="65"/>
      <c r="C6275" s="65"/>
      <c r="D6275" s="65"/>
      <c r="E6275" s="65"/>
      <c r="F6275" s="65"/>
      <c r="G6275" s="65"/>
      <c r="H6275" s="113"/>
    </row>
    <row r="6276" spans="1:8">
      <c r="A6276" s="65"/>
      <c r="B6276" s="65"/>
      <c r="C6276" s="65"/>
      <c r="D6276" s="65"/>
      <c r="E6276" s="65"/>
      <c r="F6276" s="65"/>
      <c r="G6276" s="65"/>
      <c r="H6276" s="113"/>
    </row>
    <row r="6277" spans="1:8">
      <c r="A6277" s="65"/>
      <c r="B6277" s="65"/>
      <c r="C6277" s="65"/>
      <c r="D6277" s="65"/>
      <c r="E6277" s="65"/>
      <c r="F6277" s="65"/>
      <c r="G6277" s="65"/>
      <c r="H6277" s="113"/>
    </row>
    <row r="6278" spans="1:8">
      <c r="A6278" s="65"/>
      <c r="B6278" s="65"/>
      <c r="C6278" s="65"/>
      <c r="D6278" s="65"/>
      <c r="E6278" s="65"/>
      <c r="F6278" s="65"/>
      <c r="G6278" s="65"/>
      <c r="H6278" s="113"/>
    </row>
    <row r="6279" spans="1:8">
      <c r="A6279" s="65"/>
      <c r="B6279" s="65"/>
      <c r="C6279" s="65"/>
      <c r="D6279" s="65"/>
      <c r="E6279" s="65"/>
      <c r="F6279" s="65"/>
      <c r="G6279" s="65"/>
      <c r="H6279" s="113"/>
    </row>
    <row r="6280" spans="1:8">
      <c r="A6280" s="65"/>
      <c r="B6280" s="65"/>
      <c r="C6280" s="65"/>
      <c r="D6280" s="65"/>
      <c r="E6280" s="65"/>
      <c r="F6280" s="65"/>
      <c r="G6280" s="65"/>
      <c r="H6280" s="113"/>
    </row>
    <row r="6281" spans="1:8">
      <c r="A6281" s="65"/>
      <c r="B6281" s="65"/>
      <c r="C6281" s="65"/>
      <c r="D6281" s="65"/>
      <c r="E6281" s="65"/>
      <c r="F6281" s="65"/>
      <c r="G6281" s="65"/>
      <c r="H6281" s="113"/>
    </row>
    <row r="6282" spans="1:8">
      <c r="A6282" s="65"/>
      <c r="B6282" s="65"/>
      <c r="C6282" s="65"/>
      <c r="D6282" s="65"/>
      <c r="E6282" s="65"/>
      <c r="F6282" s="65"/>
      <c r="G6282" s="65"/>
      <c r="H6282" s="113"/>
    </row>
    <row r="6283" spans="1:8">
      <c r="A6283" s="65"/>
      <c r="B6283" s="65"/>
      <c r="C6283" s="65"/>
      <c r="D6283" s="65"/>
      <c r="E6283" s="65"/>
      <c r="F6283" s="65"/>
      <c r="G6283" s="65"/>
      <c r="H6283" s="113"/>
    </row>
    <row r="6284" spans="1:8">
      <c r="A6284" s="65"/>
      <c r="B6284" s="65"/>
      <c r="C6284" s="65"/>
      <c r="D6284" s="65"/>
      <c r="E6284" s="65"/>
      <c r="F6284" s="65"/>
      <c r="G6284" s="65"/>
      <c r="H6284" s="113"/>
    </row>
    <row r="6285" spans="1:8">
      <c r="A6285" s="65"/>
      <c r="B6285" s="65"/>
      <c r="C6285" s="65"/>
      <c r="D6285" s="65"/>
      <c r="E6285" s="65"/>
      <c r="F6285" s="65"/>
      <c r="G6285" s="65"/>
      <c r="H6285" s="113"/>
    </row>
    <row r="6286" spans="1:8">
      <c r="A6286" s="65"/>
      <c r="B6286" s="65"/>
      <c r="C6286" s="65"/>
      <c r="D6286" s="65"/>
      <c r="E6286" s="65"/>
      <c r="F6286" s="65"/>
      <c r="G6286" s="65"/>
      <c r="H6286" s="113"/>
    </row>
    <row r="6287" spans="1:8">
      <c r="A6287" s="65"/>
      <c r="B6287" s="65"/>
      <c r="C6287" s="65"/>
      <c r="D6287" s="65"/>
      <c r="E6287" s="65"/>
      <c r="F6287" s="65"/>
      <c r="G6287" s="65"/>
      <c r="H6287" s="113"/>
    </row>
    <row r="6288" spans="1:8">
      <c r="A6288" s="65"/>
      <c r="B6288" s="65"/>
      <c r="C6288" s="65"/>
      <c r="D6288" s="65"/>
      <c r="E6288" s="65"/>
      <c r="F6288" s="65"/>
      <c r="G6288" s="65"/>
      <c r="H6288" s="113"/>
    </row>
    <row r="6289" spans="1:8">
      <c r="A6289" s="65"/>
      <c r="B6289" s="65"/>
      <c r="C6289" s="65"/>
      <c r="D6289" s="65"/>
      <c r="E6289" s="65"/>
      <c r="F6289" s="65"/>
      <c r="G6289" s="65"/>
      <c r="H6289" s="113"/>
    </row>
    <row r="6290" spans="1:8">
      <c r="A6290" s="65"/>
      <c r="B6290" s="65"/>
      <c r="C6290" s="65"/>
      <c r="D6290" s="65"/>
      <c r="E6290" s="65"/>
      <c r="F6290" s="65"/>
      <c r="G6290" s="65"/>
      <c r="H6290" s="113"/>
    </row>
    <row r="6291" spans="1:8">
      <c r="A6291" s="65"/>
      <c r="B6291" s="65"/>
      <c r="C6291" s="65"/>
      <c r="D6291" s="65"/>
      <c r="E6291" s="65"/>
      <c r="F6291" s="65"/>
      <c r="G6291" s="65"/>
      <c r="H6291" s="113"/>
    </row>
    <row r="6292" spans="1:8">
      <c r="A6292" s="65"/>
      <c r="B6292" s="65"/>
      <c r="C6292" s="65"/>
      <c r="D6292" s="65"/>
      <c r="E6292" s="65"/>
      <c r="F6292" s="65"/>
      <c r="G6292" s="65"/>
      <c r="H6292" s="113"/>
    </row>
    <row r="6293" spans="1:8">
      <c r="A6293" s="65"/>
      <c r="B6293" s="65"/>
      <c r="C6293" s="65"/>
      <c r="D6293" s="65"/>
      <c r="E6293" s="65"/>
      <c r="F6293" s="65"/>
      <c r="G6293" s="65"/>
      <c r="H6293" s="113"/>
    </row>
    <row r="6294" spans="1:8">
      <c r="A6294" s="65"/>
      <c r="B6294" s="65"/>
      <c r="C6294" s="65"/>
      <c r="D6294" s="65"/>
      <c r="E6294" s="65"/>
      <c r="F6294" s="65"/>
      <c r="G6294" s="65"/>
      <c r="H6294" s="113"/>
    </row>
    <row r="6295" spans="1:8">
      <c r="A6295" s="65"/>
      <c r="B6295" s="65"/>
      <c r="C6295" s="65"/>
      <c r="D6295" s="65"/>
      <c r="E6295" s="65"/>
      <c r="F6295" s="65"/>
      <c r="G6295" s="65"/>
      <c r="H6295" s="113"/>
    </row>
    <row r="6296" spans="1:8">
      <c r="A6296" s="65"/>
      <c r="B6296" s="65"/>
      <c r="C6296" s="65"/>
      <c r="D6296" s="65"/>
      <c r="E6296" s="65"/>
      <c r="F6296" s="65"/>
      <c r="G6296" s="65"/>
      <c r="H6296" s="113"/>
    </row>
    <row r="6297" spans="1:8">
      <c r="A6297" s="65"/>
      <c r="B6297" s="65"/>
      <c r="C6297" s="65"/>
      <c r="D6297" s="65"/>
      <c r="E6297" s="65"/>
      <c r="F6297" s="65"/>
      <c r="G6297" s="65"/>
      <c r="H6297" s="113"/>
    </row>
    <row r="6298" spans="1:8">
      <c r="A6298" s="65"/>
      <c r="B6298" s="65"/>
      <c r="C6298" s="65"/>
      <c r="D6298" s="65"/>
      <c r="E6298" s="65"/>
      <c r="F6298" s="65"/>
      <c r="G6298" s="65"/>
      <c r="H6298" s="113"/>
    </row>
    <row r="6299" spans="1:8">
      <c r="A6299" s="65"/>
      <c r="B6299" s="65"/>
      <c r="C6299" s="65"/>
      <c r="D6299" s="65"/>
      <c r="E6299" s="65"/>
      <c r="F6299" s="65"/>
      <c r="G6299" s="65"/>
      <c r="H6299" s="113"/>
    </row>
    <row r="6300" spans="1:8">
      <c r="A6300" s="65"/>
      <c r="B6300" s="65"/>
      <c r="C6300" s="65"/>
      <c r="D6300" s="65"/>
      <c r="E6300" s="65"/>
      <c r="F6300" s="65"/>
      <c r="G6300" s="65"/>
      <c r="H6300" s="113"/>
    </row>
    <row r="6301" spans="1:8">
      <c r="A6301" s="65"/>
      <c r="B6301" s="65"/>
      <c r="C6301" s="65"/>
      <c r="D6301" s="65"/>
      <c r="E6301" s="65"/>
      <c r="F6301" s="65"/>
      <c r="G6301" s="65"/>
      <c r="H6301" s="113"/>
    </row>
    <row r="6302" spans="1:8">
      <c r="A6302" s="65"/>
      <c r="B6302" s="65"/>
      <c r="C6302" s="65"/>
      <c r="D6302" s="65"/>
      <c r="E6302" s="65"/>
      <c r="F6302" s="65"/>
      <c r="G6302" s="65"/>
      <c r="H6302" s="113"/>
    </row>
    <row r="6303" spans="1:8">
      <c r="A6303" s="65"/>
      <c r="B6303" s="65"/>
      <c r="C6303" s="65"/>
      <c r="D6303" s="65"/>
      <c r="E6303" s="65"/>
      <c r="F6303" s="65"/>
      <c r="G6303" s="65"/>
      <c r="H6303" s="113"/>
    </row>
    <row r="6304" spans="1:8">
      <c r="A6304" s="65"/>
      <c r="B6304" s="65"/>
      <c r="C6304" s="65"/>
      <c r="D6304" s="65"/>
      <c r="E6304" s="65"/>
      <c r="F6304" s="65"/>
      <c r="G6304" s="65"/>
      <c r="H6304" s="113"/>
    </row>
    <row r="6305" spans="1:8">
      <c r="A6305" s="65"/>
      <c r="B6305" s="65"/>
      <c r="C6305" s="65"/>
      <c r="D6305" s="65"/>
      <c r="E6305" s="65"/>
      <c r="F6305" s="65"/>
      <c r="G6305" s="65"/>
      <c r="H6305" s="113"/>
    </row>
    <row r="6306" spans="1:8">
      <c r="A6306" s="65"/>
      <c r="B6306" s="65"/>
      <c r="C6306" s="65"/>
      <c r="D6306" s="65"/>
      <c r="E6306" s="65"/>
      <c r="F6306" s="65"/>
      <c r="G6306" s="65"/>
      <c r="H6306" s="113"/>
    </row>
    <row r="6307" spans="1:8">
      <c r="A6307" s="65"/>
      <c r="B6307" s="65"/>
      <c r="C6307" s="65"/>
      <c r="D6307" s="65"/>
      <c r="E6307" s="65"/>
      <c r="F6307" s="65"/>
      <c r="G6307" s="65"/>
      <c r="H6307" s="113"/>
    </row>
    <row r="6308" spans="1:8">
      <c r="A6308" s="65"/>
      <c r="B6308" s="65"/>
      <c r="C6308" s="65"/>
      <c r="D6308" s="65"/>
      <c r="E6308" s="65"/>
      <c r="F6308" s="65"/>
      <c r="G6308" s="65"/>
      <c r="H6308" s="113"/>
    </row>
    <row r="6309" spans="1:8">
      <c r="A6309" s="65"/>
      <c r="B6309" s="65"/>
      <c r="C6309" s="65"/>
      <c r="D6309" s="65"/>
      <c r="E6309" s="65"/>
      <c r="F6309" s="65"/>
      <c r="G6309" s="65"/>
      <c r="H6309" s="113"/>
    </row>
    <row r="6310" spans="1:8">
      <c r="A6310" s="65"/>
      <c r="B6310" s="65"/>
      <c r="C6310" s="65"/>
      <c r="D6310" s="65"/>
      <c r="E6310" s="65"/>
      <c r="F6310" s="65"/>
      <c r="G6310" s="65"/>
      <c r="H6310" s="113"/>
    </row>
    <row r="6311" spans="1:8">
      <c r="A6311" s="65"/>
      <c r="B6311" s="65"/>
      <c r="C6311" s="65"/>
      <c r="D6311" s="65"/>
      <c r="E6311" s="65"/>
      <c r="F6311" s="65"/>
      <c r="G6311" s="65"/>
      <c r="H6311" s="113"/>
    </row>
    <row r="6312" spans="1:8">
      <c r="A6312" s="65"/>
      <c r="B6312" s="65"/>
      <c r="C6312" s="65"/>
      <c r="D6312" s="65"/>
      <c r="E6312" s="65"/>
      <c r="F6312" s="65"/>
      <c r="G6312" s="65"/>
      <c r="H6312" s="113"/>
    </row>
    <row r="6313" spans="1:8">
      <c r="A6313" s="65"/>
      <c r="B6313" s="65"/>
      <c r="C6313" s="65"/>
      <c r="D6313" s="65"/>
      <c r="E6313" s="65"/>
      <c r="F6313" s="65"/>
      <c r="G6313" s="65"/>
      <c r="H6313" s="113"/>
    </row>
    <row r="6314" spans="1:8">
      <c r="A6314" s="65"/>
      <c r="B6314" s="65"/>
      <c r="C6314" s="65"/>
      <c r="D6314" s="65"/>
      <c r="E6314" s="65"/>
      <c r="F6314" s="65"/>
      <c r="G6314" s="65"/>
      <c r="H6314" s="113"/>
    </row>
    <row r="6315" spans="1:8">
      <c r="A6315" s="65"/>
      <c r="B6315" s="65"/>
      <c r="C6315" s="65"/>
      <c r="D6315" s="65"/>
      <c r="E6315" s="65"/>
      <c r="F6315" s="65"/>
      <c r="G6315" s="65"/>
      <c r="H6315" s="113"/>
    </row>
    <row r="6316" spans="1:8">
      <c r="A6316" s="65"/>
      <c r="B6316" s="65"/>
      <c r="C6316" s="65"/>
      <c r="D6316" s="65"/>
      <c r="E6316" s="65"/>
      <c r="F6316" s="65"/>
      <c r="G6316" s="65"/>
      <c r="H6316" s="113"/>
    </row>
    <row r="6317" spans="1:8">
      <c r="A6317" s="65"/>
      <c r="B6317" s="65"/>
      <c r="C6317" s="65"/>
      <c r="D6317" s="65"/>
      <c r="E6317" s="65"/>
      <c r="F6317" s="65"/>
      <c r="G6317" s="65"/>
      <c r="H6317" s="113"/>
    </row>
    <row r="6318" spans="1:8">
      <c r="A6318" s="65"/>
      <c r="B6318" s="65"/>
      <c r="C6318" s="65"/>
      <c r="D6318" s="65"/>
      <c r="E6318" s="65"/>
      <c r="F6318" s="65"/>
      <c r="G6318" s="65"/>
      <c r="H6318" s="113"/>
    </row>
    <row r="6319" spans="1:8">
      <c r="A6319" s="65"/>
      <c r="B6319" s="65"/>
      <c r="C6319" s="65"/>
      <c r="D6319" s="65"/>
      <c r="E6319" s="65"/>
      <c r="F6319" s="65"/>
      <c r="G6319" s="65"/>
      <c r="H6319" s="113"/>
    </row>
    <row r="6320" spans="1:8">
      <c r="A6320" s="65"/>
      <c r="B6320" s="65"/>
      <c r="C6320" s="65"/>
      <c r="D6320" s="65"/>
      <c r="E6320" s="65"/>
      <c r="F6320" s="65"/>
      <c r="G6320" s="65"/>
      <c r="H6320" s="113"/>
    </row>
    <row r="6321" spans="1:8">
      <c r="A6321" s="65"/>
      <c r="B6321" s="65"/>
      <c r="C6321" s="65"/>
      <c r="D6321" s="65"/>
      <c r="E6321" s="65"/>
      <c r="F6321" s="65"/>
      <c r="G6321" s="65"/>
      <c r="H6321" s="113"/>
    </row>
    <row r="6322" spans="1:8">
      <c r="A6322" s="65"/>
      <c r="B6322" s="65"/>
      <c r="C6322" s="65"/>
      <c r="D6322" s="65"/>
      <c r="E6322" s="65"/>
      <c r="F6322" s="65"/>
      <c r="G6322" s="65"/>
      <c r="H6322" s="113"/>
    </row>
    <row r="6323" spans="1:8">
      <c r="A6323" s="65"/>
      <c r="B6323" s="65"/>
      <c r="C6323" s="65"/>
      <c r="D6323" s="65"/>
      <c r="E6323" s="65"/>
      <c r="F6323" s="65"/>
      <c r="G6323" s="65"/>
      <c r="H6323" s="113"/>
    </row>
    <row r="6324" spans="1:8">
      <c r="A6324" s="65"/>
      <c r="B6324" s="65"/>
      <c r="C6324" s="65"/>
      <c r="D6324" s="65"/>
      <c r="E6324" s="65"/>
      <c r="F6324" s="65"/>
      <c r="G6324" s="65"/>
      <c r="H6324" s="113"/>
    </row>
    <row r="6325" spans="1:8">
      <c r="A6325" s="65"/>
      <c r="B6325" s="65"/>
      <c r="C6325" s="65"/>
      <c r="D6325" s="65"/>
      <c r="E6325" s="65"/>
      <c r="F6325" s="65"/>
      <c r="G6325" s="65"/>
      <c r="H6325" s="113"/>
    </row>
    <row r="6326" spans="1:8">
      <c r="A6326" s="65"/>
      <c r="B6326" s="65"/>
      <c r="C6326" s="65"/>
      <c r="D6326" s="65"/>
      <c r="E6326" s="65"/>
      <c r="F6326" s="65"/>
      <c r="G6326" s="65"/>
      <c r="H6326" s="113"/>
    </row>
    <row r="6327" spans="1:8">
      <c r="A6327" s="65"/>
      <c r="B6327" s="65"/>
      <c r="C6327" s="65"/>
      <c r="D6327" s="65"/>
      <c r="E6327" s="65"/>
      <c r="F6327" s="65"/>
      <c r="G6327" s="65"/>
      <c r="H6327" s="113"/>
    </row>
    <row r="6328" spans="1:8">
      <c r="A6328" s="65"/>
      <c r="B6328" s="65"/>
      <c r="C6328" s="65"/>
      <c r="D6328" s="65"/>
      <c r="E6328" s="65"/>
      <c r="F6328" s="65"/>
      <c r="G6328" s="65"/>
      <c r="H6328" s="113"/>
    </row>
    <row r="6329" spans="1:8">
      <c r="A6329" s="65"/>
      <c r="B6329" s="65"/>
      <c r="C6329" s="65"/>
      <c r="D6329" s="65"/>
      <c r="E6329" s="65"/>
      <c r="F6329" s="65"/>
      <c r="G6329" s="65"/>
      <c r="H6329" s="113"/>
    </row>
    <row r="6330" spans="1:8">
      <c r="A6330" s="65"/>
      <c r="B6330" s="65"/>
      <c r="C6330" s="65"/>
      <c r="D6330" s="65"/>
      <c r="E6330" s="65"/>
      <c r="F6330" s="65"/>
      <c r="G6330" s="65"/>
      <c r="H6330" s="113"/>
    </row>
    <row r="6331" spans="1:8">
      <c r="A6331" s="65"/>
      <c r="B6331" s="65"/>
      <c r="C6331" s="65"/>
      <c r="D6331" s="65"/>
      <c r="E6331" s="65"/>
      <c r="F6331" s="65"/>
      <c r="G6331" s="65"/>
      <c r="H6331" s="113"/>
    </row>
    <row r="6332" spans="1:8">
      <c r="A6332" s="65"/>
      <c r="B6332" s="65"/>
      <c r="C6332" s="65"/>
      <c r="D6332" s="65"/>
      <c r="E6332" s="65"/>
      <c r="F6332" s="65"/>
      <c r="G6332" s="65"/>
      <c r="H6332" s="113"/>
    </row>
    <row r="6333" spans="1:8">
      <c r="A6333" s="65"/>
      <c r="B6333" s="65"/>
      <c r="C6333" s="65"/>
      <c r="D6333" s="65"/>
      <c r="E6333" s="65"/>
      <c r="F6333" s="65"/>
      <c r="G6333" s="65"/>
      <c r="H6333" s="113"/>
    </row>
    <row r="6334" spans="1:8">
      <c r="A6334" s="65"/>
      <c r="B6334" s="65"/>
      <c r="C6334" s="65"/>
      <c r="D6334" s="65"/>
      <c r="E6334" s="65"/>
      <c r="F6334" s="65"/>
      <c r="G6334" s="65"/>
      <c r="H6334" s="113"/>
    </row>
    <row r="6335" spans="1:8">
      <c r="A6335" s="65"/>
      <c r="B6335" s="65"/>
      <c r="C6335" s="65"/>
      <c r="D6335" s="65"/>
      <c r="E6335" s="65"/>
      <c r="F6335" s="65"/>
      <c r="G6335" s="65"/>
      <c r="H6335" s="113"/>
    </row>
    <row r="6336" spans="1:8">
      <c r="A6336" s="65"/>
      <c r="B6336" s="65"/>
      <c r="C6336" s="65"/>
      <c r="D6336" s="65"/>
      <c r="E6336" s="65"/>
      <c r="F6336" s="65"/>
      <c r="G6336" s="65"/>
      <c r="H6336" s="113"/>
    </row>
    <row r="6337" spans="1:8">
      <c r="A6337" s="65"/>
      <c r="B6337" s="65"/>
      <c r="C6337" s="65"/>
      <c r="D6337" s="65"/>
      <c r="E6337" s="65"/>
      <c r="F6337" s="65"/>
      <c r="G6337" s="65"/>
      <c r="H6337" s="113"/>
    </row>
    <row r="6338" spans="1:8">
      <c r="A6338" s="65"/>
      <c r="B6338" s="65"/>
      <c r="C6338" s="65"/>
      <c r="D6338" s="65"/>
      <c r="E6338" s="65"/>
      <c r="F6338" s="65"/>
      <c r="G6338" s="65"/>
      <c r="H6338" s="113"/>
    </row>
    <row r="6339" spans="1:8">
      <c r="A6339" s="65"/>
      <c r="B6339" s="65"/>
      <c r="C6339" s="65"/>
      <c r="D6339" s="65"/>
      <c r="E6339" s="65"/>
      <c r="F6339" s="65"/>
      <c r="G6339" s="65"/>
      <c r="H6339" s="113"/>
    </row>
    <row r="6340" spans="1:8">
      <c r="A6340" s="65"/>
      <c r="B6340" s="65"/>
      <c r="C6340" s="65"/>
      <c r="D6340" s="65"/>
      <c r="E6340" s="65"/>
      <c r="F6340" s="65"/>
      <c r="G6340" s="65"/>
      <c r="H6340" s="113"/>
    </row>
    <row r="6341" spans="1:8">
      <c r="A6341" s="65"/>
      <c r="B6341" s="65"/>
      <c r="C6341" s="65"/>
      <c r="D6341" s="65"/>
      <c r="E6341" s="65"/>
      <c r="F6341" s="65"/>
      <c r="G6341" s="65"/>
      <c r="H6341" s="113"/>
    </row>
    <row r="6342" spans="1:8">
      <c r="A6342" s="65"/>
      <c r="B6342" s="65"/>
      <c r="C6342" s="65"/>
      <c r="D6342" s="65"/>
      <c r="E6342" s="65"/>
      <c r="F6342" s="65"/>
      <c r="G6342" s="65"/>
      <c r="H6342" s="113"/>
    </row>
    <row r="6343" spans="1:8">
      <c r="A6343" s="65"/>
      <c r="B6343" s="65"/>
      <c r="C6343" s="65"/>
      <c r="D6343" s="65"/>
      <c r="E6343" s="65"/>
      <c r="F6343" s="65"/>
      <c r="G6343" s="65"/>
      <c r="H6343" s="113"/>
    </row>
    <row r="6344" spans="1:8">
      <c r="A6344" s="65"/>
      <c r="B6344" s="65"/>
      <c r="C6344" s="65"/>
      <c r="D6344" s="65"/>
      <c r="E6344" s="65"/>
      <c r="F6344" s="65"/>
      <c r="G6344" s="65"/>
      <c r="H6344" s="113"/>
    </row>
    <row r="6345" spans="1:8">
      <c r="A6345" s="65"/>
      <c r="B6345" s="65"/>
      <c r="C6345" s="65"/>
      <c r="D6345" s="65"/>
      <c r="E6345" s="65"/>
      <c r="F6345" s="65"/>
      <c r="G6345" s="65"/>
      <c r="H6345" s="113"/>
    </row>
    <row r="6346" spans="1:8">
      <c r="A6346" s="65"/>
      <c r="B6346" s="65"/>
      <c r="C6346" s="65"/>
      <c r="D6346" s="65"/>
      <c r="E6346" s="65"/>
      <c r="F6346" s="65"/>
      <c r="G6346" s="65"/>
      <c r="H6346" s="113"/>
    </row>
    <row r="6347" spans="1:8">
      <c r="A6347" s="65"/>
      <c r="B6347" s="65"/>
      <c r="C6347" s="65"/>
      <c r="D6347" s="65"/>
      <c r="E6347" s="65"/>
      <c r="F6347" s="65"/>
      <c r="G6347" s="65"/>
      <c r="H6347" s="113"/>
    </row>
    <row r="6348" spans="1:8">
      <c r="A6348" s="65"/>
      <c r="B6348" s="65"/>
      <c r="C6348" s="65"/>
      <c r="D6348" s="65"/>
      <c r="E6348" s="65"/>
      <c r="F6348" s="65"/>
      <c r="G6348" s="65"/>
      <c r="H6348" s="113"/>
    </row>
    <row r="6349" spans="1:8">
      <c r="A6349" s="65"/>
      <c r="B6349" s="65"/>
      <c r="C6349" s="65"/>
      <c r="D6349" s="65"/>
      <c r="E6349" s="65"/>
      <c r="F6349" s="65"/>
      <c r="G6349" s="65"/>
      <c r="H6349" s="113"/>
    </row>
    <row r="6350" spans="1:8">
      <c r="A6350" s="65"/>
      <c r="B6350" s="65"/>
      <c r="C6350" s="65"/>
      <c r="D6350" s="65"/>
      <c r="E6350" s="65"/>
      <c r="F6350" s="65"/>
      <c r="G6350" s="65"/>
      <c r="H6350" s="113"/>
    </row>
    <row r="6351" spans="1:8">
      <c r="A6351" s="65"/>
      <c r="B6351" s="65"/>
      <c r="C6351" s="65"/>
      <c r="D6351" s="65"/>
      <c r="E6351" s="65"/>
      <c r="F6351" s="65"/>
      <c r="G6351" s="65"/>
      <c r="H6351" s="113"/>
    </row>
    <row r="6352" spans="1:8">
      <c r="A6352" s="65"/>
      <c r="B6352" s="65"/>
      <c r="C6352" s="65"/>
      <c r="D6352" s="65"/>
      <c r="E6352" s="65"/>
      <c r="F6352" s="65"/>
      <c r="G6352" s="65"/>
      <c r="H6352" s="113"/>
    </row>
    <row r="6353" spans="1:8">
      <c r="A6353" s="65"/>
      <c r="B6353" s="65"/>
      <c r="C6353" s="65"/>
      <c r="D6353" s="65"/>
      <c r="E6353" s="65"/>
      <c r="F6353" s="65"/>
      <c r="G6353" s="65"/>
      <c r="H6353" s="113"/>
    </row>
    <row r="6354" spans="1:8">
      <c r="A6354" s="65"/>
      <c r="B6354" s="65"/>
      <c r="C6354" s="65"/>
      <c r="D6354" s="65"/>
      <c r="E6354" s="65"/>
      <c r="F6354" s="65"/>
      <c r="G6354" s="65"/>
      <c r="H6354" s="113"/>
    </row>
    <row r="6355" spans="1:8">
      <c r="A6355" s="65"/>
      <c r="B6355" s="65"/>
      <c r="C6355" s="65"/>
      <c r="D6355" s="65"/>
      <c r="E6355" s="65"/>
      <c r="F6355" s="65"/>
      <c r="G6355" s="65"/>
      <c r="H6355" s="113"/>
    </row>
    <row r="6356" spans="1:8">
      <c r="A6356" s="65"/>
      <c r="B6356" s="65"/>
      <c r="C6356" s="65"/>
      <c r="D6356" s="65"/>
      <c r="E6356" s="65"/>
      <c r="F6356" s="65"/>
      <c r="G6356" s="65"/>
      <c r="H6356" s="113"/>
    </row>
    <row r="6357" spans="1:8">
      <c r="A6357" s="65"/>
      <c r="B6357" s="65"/>
      <c r="C6357" s="65"/>
      <c r="D6357" s="65"/>
      <c r="E6357" s="65"/>
      <c r="F6357" s="65"/>
      <c r="G6357" s="65"/>
      <c r="H6357" s="113"/>
    </row>
    <row r="6358" spans="1:8">
      <c r="A6358" s="65"/>
      <c r="B6358" s="65"/>
      <c r="C6358" s="65"/>
      <c r="D6358" s="65"/>
      <c r="E6358" s="65"/>
      <c r="F6358" s="65"/>
      <c r="G6358" s="65"/>
      <c r="H6358" s="113"/>
    </row>
    <row r="6359" spans="1:8">
      <c r="A6359" s="65"/>
      <c r="B6359" s="65"/>
      <c r="C6359" s="65"/>
      <c r="D6359" s="65"/>
      <c r="E6359" s="65"/>
      <c r="F6359" s="65"/>
      <c r="G6359" s="65"/>
      <c r="H6359" s="113"/>
    </row>
    <row r="6360" spans="1:8">
      <c r="A6360" s="65"/>
      <c r="B6360" s="65"/>
      <c r="C6360" s="65"/>
      <c r="D6360" s="65"/>
      <c r="E6360" s="65"/>
      <c r="F6360" s="65"/>
      <c r="G6360" s="65"/>
      <c r="H6360" s="113"/>
    </row>
    <row r="6361" spans="1:8">
      <c r="A6361" s="65"/>
      <c r="B6361" s="65"/>
      <c r="C6361" s="65"/>
      <c r="D6361" s="65"/>
      <c r="E6361" s="65"/>
      <c r="F6361" s="65"/>
      <c r="G6361" s="65"/>
      <c r="H6361" s="113"/>
    </row>
    <row r="6362" spans="1:8">
      <c r="A6362" s="65"/>
      <c r="B6362" s="65"/>
      <c r="C6362" s="65"/>
      <c r="D6362" s="65"/>
      <c r="E6362" s="65"/>
      <c r="F6362" s="65"/>
      <c r="G6362" s="65"/>
      <c r="H6362" s="113"/>
    </row>
    <row r="6363" spans="1:8">
      <c r="A6363" s="65"/>
      <c r="B6363" s="65"/>
      <c r="C6363" s="65"/>
      <c r="D6363" s="65"/>
      <c r="E6363" s="65"/>
      <c r="F6363" s="65"/>
      <c r="G6363" s="65"/>
      <c r="H6363" s="113"/>
    </row>
    <row r="6364" spans="1:8">
      <c r="A6364" s="65"/>
      <c r="B6364" s="65"/>
      <c r="C6364" s="65"/>
      <c r="D6364" s="65"/>
      <c r="E6364" s="65"/>
      <c r="F6364" s="65"/>
      <c r="G6364" s="65"/>
      <c r="H6364" s="113"/>
    </row>
    <row r="6365" spans="1:8">
      <c r="A6365" s="65"/>
      <c r="B6365" s="65"/>
      <c r="C6365" s="65"/>
      <c r="D6365" s="65"/>
      <c r="E6365" s="65"/>
      <c r="F6365" s="65"/>
      <c r="G6365" s="65"/>
      <c r="H6365" s="113"/>
    </row>
    <row r="6366" spans="1:8">
      <c r="A6366" s="65"/>
      <c r="B6366" s="65"/>
      <c r="C6366" s="65"/>
      <c r="D6366" s="65"/>
      <c r="E6366" s="65"/>
      <c r="F6366" s="65"/>
      <c r="G6366" s="65"/>
      <c r="H6366" s="113"/>
    </row>
    <row r="6367" spans="1:8">
      <c r="A6367" s="65"/>
      <c r="B6367" s="65"/>
      <c r="C6367" s="65"/>
      <c r="D6367" s="65"/>
      <c r="E6367" s="65"/>
      <c r="F6367" s="65"/>
      <c r="G6367" s="65"/>
      <c r="H6367" s="113"/>
    </row>
    <row r="6368" spans="1:8">
      <c r="A6368" s="65"/>
      <c r="B6368" s="65"/>
      <c r="C6368" s="65"/>
      <c r="D6368" s="65"/>
      <c r="E6368" s="65"/>
      <c r="F6368" s="65"/>
      <c r="G6368" s="65"/>
      <c r="H6368" s="113"/>
    </row>
    <row r="6369" spans="1:8">
      <c r="A6369" s="65"/>
      <c r="B6369" s="65"/>
      <c r="C6369" s="65"/>
      <c r="D6369" s="65"/>
      <c r="E6369" s="65"/>
      <c r="F6369" s="65"/>
      <c r="G6369" s="65"/>
      <c r="H6369" s="113"/>
    </row>
    <row r="6370" spans="1:8">
      <c r="A6370" s="65"/>
      <c r="B6370" s="65"/>
      <c r="C6370" s="65"/>
      <c r="D6370" s="65"/>
      <c r="E6370" s="65"/>
      <c r="F6370" s="65"/>
      <c r="G6370" s="65"/>
      <c r="H6370" s="113"/>
    </row>
    <row r="6371" spans="1:8">
      <c r="A6371" s="65"/>
      <c r="B6371" s="65"/>
      <c r="C6371" s="65"/>
      <c r="D6371" s="65"/>
      <c r="E6371" s="65"/>
      <c r="F6371" s="65"/>
      <c r="G6371" s="65"/>
      <c r="H6371" s="113"/>
    </row>
    <row r="6372" spans="1:8">
      <c r="A6372" s="65"/>
      <c r="B6372" s="65"/>
      <c r="C6372" s="65"/>
      <c r="D6372" s="65"/>
      <c r="E6372" s="65"/>
      <c r="F6372" s="65"/>
      <c r="G6372" s="65"/>
      <c r="H6372" s="113"/>
    </row>
    <row r="6373" spans="1:8">
      <c r="A6373" s="65"/>
      <c r="B6373" s="65"/>
      <c r="C6373" s="65"/>
      <c r="D6373" s="65"/>
      <c r="E6373" s="65"/>
      <c r="F6373" s="65"/>
      <c r="G6373" s="65"/>
      <c r="H6373" s="113"/>
    </row>
    <row r="6374" spans="1:8">
      <c r="A6374" s="65"/>
      <c r="B6374" s="65"/>
      <c r="C6374" s="65"/>
      <c r="D6374" s="65"/>
      <c r="E6374" s="65"/>
      <c r="F6374" s="65"/>
      <c r="G6374" s="65"/>
      <c r="H6374" s="113"/>
    </row>
    <row r="6375" spans="1:8">
      <c r="A6375" s="65"/>
      <c r="B6375" s="65"/>
      <c r="C6375" s="65"/>
      <c r="D6375" s="65"/>
      <c r="E6375" s="65"/>
      <c r="F6375" s="65"/>
      <c r="G6375" s="65"/>
      <c r="H6375" s="113"/>
    </row>
    <row r="6376" spans="1:8">
      <c r="A6376" s="65"/>
      <c r="B6376" s="65"/>
      <c r="C6376" s="65"/>
      <c r="D6376" s="65"/>
      <c r="E6376" s="65"/>
      <c r="F6376" s="65"/>
      <c r="G6376" s="65"/>
      <c r="H6376" s="113"/>
    </row>
    <row r="6377" spans="1:8">
      <c r="A6377" s="65"/>
      <c r="B6377" s="65"/>
      <c r="C6377" s="65"/>
      <c r="D6377" s="65"/>
      <c r="E6377" s="65"/>
      <c r="F6377" s="65"/>
      <c r="G6377" s="65"/>
      <c r="H6377" s="113"/>
    </row>
    <row r="6378" spans="1:8">
      <c r="A6378" s="65"/>
      <c r="B6378" s="65"/>
      <c r="C6378" s="65"/>
      <c r="D6378" s="65"/>
      <c r="E6378" s="65"/>
      <c r="F6378" s="65"/>
      <c r="G6378" s="65"/>
      <c r="H6378" s="113"/>
    </row>
    <row r="6379" spans="1:8">
      <c r="A6379" s="65"/>
      <c r="B6379" s="65"/>
      <c r="C6379" s="65"/>
      <c r="D6379" s="65"/>
      <c r="E6379" s="65"/>
      <c r="F6379" s="65"/>
      <c r="G6379" s="65"/>
      <c r="H6379" s="113"/>
    </row>
    <row r="6380" spans="1:8">
      <c r="A6380" s="65"/>
      <c r="B6380" s="65"/>
      <c r="C6380" s="65"/>
      <c r="D6380" s="65"/>
      <c r="E6380" s="65"/>
      <c r="F6380" s="65"/>
      <c r="G6380" s="65"/>
      <c r="H6380" s="113"/>
    </row>
    <row r="6381" spans="1:8">
      <c r="A6381" s="65"/>
      <c r="B6381" s="65"/>
      <c r="C6381" s="65"/>
      <c r="D6381" s="65"/>
      <c r="E6381" s="65"/>
      <c r="F6381" s="65"/>
      <c r="G6381" s="65"/>
      <c r="H6381" s="113"/>
    </row>
    <row r="6382" spans="1:8">
      <c r="A6382" s="65"/>
      <c r="B6382" s="65"/>
      <c r="C6382" s="65"/>
      <c r="D6382" s="65"/>
      <c r="E6382" s="65"/>
      <c r="F6382" s="65"/>
      <c r="G6382" s="65"/>
      <c r="H6382" s="113"/>
    </row>
    <row r="6383" spans="1:8">
      <c r="A6383" s="65"/>
      <c r="B6383" s="65"/>
      <c r="C6383" s="65"/>
      <c r="D6383" s="65"/>
      <c r="E6383" s="65"/>
      <c r="F6383" s="65"/>
      <c r="G6383" s="65"/>
      <c r="H6383" s="113"/>
    </row>
    <row r="6384" spans="1:8">
      <c r="A6384" s="65"/>
      <c r="B6384" s="65"/>
      <c r="C6384" s="65"/>
      <c r="D6384" s="65"/>
      <c r="E6384" s="65"/>
      <c r="F6384" s="65"/>
      <c r="G6384" s="65"/>
      <c r="H6384" s="113"/>
    </row>
    <row r="6385" spans="1:8">
      <c r="A6385" s="65"/>
      <c r="B6385" s="65"/>
      <c r="C6385" s="65"/>
      <c r="D6385" s="65"/>
      <c r="E6385" s="65"/>
      <c r="F6385" s="65"/>
      <c r="G6385" s="65"/>
      <c r="H6385" s="113"/>
    </row>
    <row r="6386" spans="1:8">
      <c r="A6386" s="65"/>
      <c r="B6386" s="65"/>
      <c r="C6386" s="65"/>
      <c r="D6386" s="65"/>
      <c r="E6386" s="65"/>
      <c r="F6386" s="65"/>
      <c r="G6386" s="65"/>
      <c r="H6386" s="113"/>
    </row>
    <row r="6387" spans="1:8">
      <c r="A6387" s="65"/>
      <c r="B6387" s="65"/>
      <c r="C6387" s="65"/>
      <c r="D6387" s="65"/>
      <c r="E6387" s="65"/>
      <c r="F6387" s="65"/>
      <c r="G6387" s="65"/>
      <c r="H6387" s="113"/>
    </row>
    <row r="6388" spans="1:8">
      <c r="A6388" s="65"/>
      <c r="B6388" s="65"/>
      <c r="C6388" s="65"/>
      <c r="D6388" s="65"/>
      <c r="E6388" s="65"/>
      <c r="F6388" s="65"/>
      <c r="G6388" s="65"/>
      <c r="H6388" s="113"/>
    </row>
    <row r="6389" spans="1:8">
      <c r="A6389" s="65"/>
      <c r="B6389" s="65"/>
      <c r="C6389" s="65"/>
      <c r="D6389" s="65"/>
      <c r="E6389" s="65"/>
      <c r="F6389" s="65"/>
      <c r="G6389" s="65"/>
      <c r="H6389" s="113"/>
    </row>
    <row r="6390" spans="1:8">
      <c r="A6390" s="65"/>
      <c r="B6390" s="65"/>
      <c r="C6390" s="65"/>
      <c r="D6390" s="65"/>
      <c r="E6390" s="65"/>
      <c r="F6390" s="65"/>
      <c r="G6390" s="65"/>
      <c r="H6390" s="113"/>
    </row>
    <row r="6391" spans="1:8">
      <c r="A6391" s="65"/>
      <c r="B6391" s="65"/>
      <c r="C6391" s="65"/>
      <c r="D6391" s="65"/>
      <c r="E6391" s="65"/>
      <c r="F6391" s="65"/>
      <c r="G6391" s="65"/>
      <c r="H6391" s="113"/>
    </row>
    <row r="6392" spans="1:8">
      <c r="A6392" s="65"/>
      <c r="B6392" s="65"/>
      <c r="C6392" s="65"/>
      <c r="D6392" s="65"/>
      <c r="E6392" s="65"/>
      <c r="F6392" s="65"/>
      <c r="G6392" s="65"/>
      <c r="H6392" s="113"/>
    </row>
    <row r="6393" spans="1:8">
      <c r="A6393" s="65"/>
      <c r="B6393" s="65"/>
      <c r="C6393" s="65"/>
      <c r="D6393" s="65"/>
      <c r="E6393" s="65"/>
      <c r="F6393" s="65"/>
      <c r="G6393" s="65"/>
      <c r="H6393" s="113"/>
    </row>
    <row r="6394" spans="1:8">
      <c r="A6394" s="65"/>
      <c r="B6394" s="65"/>
      <c r="C6394" s="65"/>
      <c r="D6394" s="65"/>
      <c r="E6394" s="65"/>
      <c r="F6394" s="65"/>
      <c r="G6394" s="65"/>
      <c r="H6394" s="113"/>
    </row>
    <row r="6395" spans="1:8">
      <c r="A6395" s="65"/>
      <c r="B6395" s="65"/>
      <c r="C6395" s="65"/>
      <c r="D6395" s="65"/>
      <c r="E6395" s="65"/>
      <c r="F6395" s="65"/>
      <c r="G6395" s="65"/>
      <c r="H6395" s="113"/>
    </row>
    <row r="6396" spans="1:8">
      <c r="A6396" s="65"/>
      <c r="B6396" s="65"/>
      <c r="C6396" s="65"/>
      <c r="D6396" s="65"/>
      <c r="E6396" s="65"/>
      <c r="F6396" s="65"/>
      <c r="G6396" s="65"/>
      <c r="H6396" s="113"/>
    </row>
    <row r="6397" spans="1:8">
      <c r="A6397" s="65"/>
      <c r="B6397" s="65"/>
      <c r="C6397" s="65"/>
      <c r="D6397" s="65"/>
      <c r="E6397" s="65"/>
      <c r="F6397" s="65"/>
      <c r="G6397" s="65"/>
      <c r="H6397" s="113"/>
    </row>
    <row r="6398" spans="1:8">
      <c r="A6398" s="65"/>
      <c r="B6398" s="65"/>
      <c r="C6398" s="65"/>
      <c r="D6398" s="65"/>
      <c r="E6398" s="65"/>
      <c r="F6398" s="65"/>
      <c r="G6398" s="65"/>
      <c r="H6398" s="113"/>
    </row>
    <row r="6399" spans="1:8">
      <c r="A6399" s="65"/>
      <c r="B6399" s="65"/>
      <c r="C6399" s="65"/>
      <c r="D6399" s="65"/>
      <c r="E6399" s="65"/>
      <c r="F6399" s="65"/>
      <c r="G6399" s="65"/>
      <c r="H6399" s="113"/>
    </row>
    <row r="6400" spans="1:8">
      <c r="A6400" s="65"/>
      <c r="B6400" s="65"/>
      <c r="C6400" s="65"/>
      <c r="D6400" s="65"/>
      <c r="E6400" s="65"/>
      <c r="F6400" s="65"/>
      <c r="G6400" s="65"/>
      <c r="H6400" s="113"/>
    </row>
    <row r="6401" spans="1:8">
      <c r="A6401" s="65"/>
      <c r="B6401" s="65"/>
      <c r="C6401" s="65"/>
      <c r="D6401" s="65"/>
      <c r="E6401" s="65"/>
      <c r="F6401" s="65"/>
      <c r="G6401" s="65"/>
      <c r="H6401" s="113"/>
    </row>
    <row r="6402" spans="1:8">
      <c r="A6402" s="65"/>
      <c r="B6402" s="65"/>
      <c r="C6402" s="65"/>
      <c r="D6402" s="65"/>
      <c r="E6402" s="65"/>
      <c r="F6402" s="65"/>
      <c r="G6402" s="65"/>
      <c r="H6402" s="113"/>
    </row>
    <row r="6403" spans="1:8">
      <c r="A6403" s="65"/>
      <c r="B6403" s="65"/>
      <c r="C6403" s="65"/>
      <c r="D6403" s="65"/>
      <c r="E6403" s="65"/>
      <c r="F6403" s="65"/>
      <c r="G6403" s="65"/>
      <c r="H6403" s="113"/>
    </row>
    <row r="6404" spans="1:8">
      <c r="A6404" s="65"/>
      <c r="B6404" s="65"/>
      <c r="C6404" s="65"/>
      <c r="D6404" s="65"/>
      <c r="E6404" s="65"/>
      <c r="F6404" s="65"/>
      <c r="G6404" s="65"/>
      <c r="H6404" s="113"/>
    </row>
    <row r="6405" spans="1:8">
      <c r="A6405" s="65"/>
      <c r="B6405" s="65"/>
      <c r="C6405" s="65"/>
      <c r="D6405" s="65"/>
      <c r="E6405" s="65"/>
      <c r="F6405" s="65"/>
      <c r="G6405" s="65"/>
      <c r="H6405" s="113"/>
    </row>
    <row r="6406" spans="1:8">
      <c r="A6406" s="65"/>
      <c r="B6406" s="65"/>
      <c r="C6406" s="65"/>
      <c r="D6406" s="65"/>
      <c r="E6406" s="65"/>
      <c r="F6406" s="65"/>
      <c r="G6406" s="65"/>
      <c r="H6406" s="113"/>
    </row>
    <row r="6407" spans="1:8">
      <c r="A6407" s="65"/>
      <c r="B6407" s="65"/>
      <c r="C6407" s="65"/>
      <c r="D6407" s="65"/>
      <c r="E6407" s="65"/>
      <c r="F6407" s="65"/>
      <c r="G6407" s="65"/>
      <c r="H6407" s="113"/>
    </row>
    <row r="6408" spans="1:8">
      <c r="A6408" s="65"/>
      <c r="B6408" s="65"/>
      <c r="C6408" s="65"/>
      <c r="D6408" s="65"/>
      <c r="E6408" s="65"/>
      <c r="F6408" s="65"/>
      <c r="G6408" s="65"/>
      <c r="H6408" s="113"/>
    </row>
    <row r="6409" spans="1:8">
      <c r="A6409" s="65"/>
      <c r="B6409" s="65"/>
      <c r="C6409" s="65"/>
      <c r="D6409" s="65"/>
      <c r="E6409" s="65"/>
      <c r="F6409" s="65"/>
      <c r="G6409" s="65"/>
      <c r="H6409" s="113"/>
    </row>
    <row r="6410" spans="1:8">
      <c r="A6410" s="65"/>
      <c r="B6410" s="65"/>
      <c r="C6410" s="65"/>
      <c r="D6410" s="65"/>
      <c r="E6410" s="65"/>
      <c r="F6410" s="65"/>
      <c r="G6410" s="65"/>
      <c r="H6410" s="113"/>
    </row>
    <row r="6411" spans="1:8">
      <c r="A6411" s="65"/>
      <c r="B6411" s="65"/>
      <c r="C6411" s="65"/>
      <c r="D6411" s="65"/>
      <c r="E6411" s="65"/>
      <c r="F6411" s="65"/>
      <c r="G6411" s="65"/>
      <c r="H6411" s="113"/>
    </row>
    <row r="6412" spans="1:8">
      <c r="A6412" s="65"/>
      <c r="B6412" s="65"/>
      <c r="C6412" s="65"/>
      <c r="D6412" s="65"/>
      <c r="E6412" s="65"/>
      <c r="F6412" s="65"/>
      <c r="G6412" s="65"/>
      <c r="H6412" s="113"/>
    </row>
    <row r="6413" spans="1:8">
      <c r="A6413" s="65"/>
      <c r="B6413" s="65"/>
      <c r="C6413" s="65"/>
      <c r="D6413" s="65"/>
      <c r="E6413" s="65"/>
      <c r="F6413" s="65"/>
      <c r="G6413" s="65"/>
      <c r="H6413" s="113"/>
    </row>
    <row r="6414" spans="1:8">
      <c r="A6414" s="65"/>
      <c r="B6414" s="65"/>
      <c r="C6414" s="65"/>
      <c r="D6414" s="65"/>
      <c r="E6414" s="65"/>
      <c r="F6414" s="65"/>
      <c r="G6414" s="65"/>
      <c r="H6414" s="113"/>
    </row>
    <row r="6415" spans="1:8">
      <c r="A6415" s="65"/>
      <c r="B6415" s="65"/>
      <c r="C6415" s="65"/>
      <c r="D6415" s="65"/>
      <c r="E6415" s="65"/>
      <c r="F6415" s="65"/>
      <c r="G6415" s="65"/>
      <c r="H6415" s="113"/>
    </row>
    <row r="6416" spans="1:8">
      <c r="A6416" s="65"/>
      <c r="B6416" s="65"/>
      <c r="C6416" s="65"/>
      <c r="D6416" s="65"/>
      <c r="E6416" s="65"/>
      <c r="F6416" s="65"/>
      <c r="G6416" s="65"/>
      <c r="H6416" s="113"/>
    </row>
    <row r="6417" spans="1:8">
      <c r="A6417" s="65"/>
      <c r="B6417" s="65"/>
      <c r="C6417" s="65"/>
      <c r="D6417" s="65"/>
      <c r="E6417" s="65"/>
      <c r="F6417" s="65"/>
      <c r="G6417" s="65"/>
      <c r="H6417" s="113"/>
    </row>
    <row r="6418" spans="1:8">
      <c r="A6418" s="65"/>
      <c r="B6418" s="65"/>
      <c r="C6418" s="65"/>
      <c r="D6418" s="65"/>
      <c r="E6418" s="65"/>
      <c r="F6418" s="65"/>
      <c r="G6418" s="65"/>
      <c r="H6418" s="113"/>
    </row>
    <row r="6419" spans="1:8">
      <c r="A6419" s="65"/>
      <c r="B6419" s="65"/>
      <c r="C6419" s="65"/>
      <c r="D6419" s="65"/>
      <c r="E6419" s="65"/>
      <c r="F6419" s="65"/>
      <c r="G6419" s="65"/>
      <c r="H6419" s="113"/>
    </row>
    <row r="6420" spans="1:8">
      <c r="A6420" s="65"/>
      <c r="B6420" s="65"/>
      <c r="C6420" s="65"/>
      <c r="D6420" s="65"/>
      <c r="E6420" s="65"/>
      <c r="F6420" s="65"/>
      <c r="G6420" s="65"/>
      <c r="H6420" s="113"/>
    </row>
    <row r="6421" spans="1:8">
      <c r="A6421" s="65"/>
      <c r="B6421" s="65"/>
      <c r="C6421" s="65"/>
      <c r="D6421" s="65"/>
      <c r="E6421" s="65"/>
      <c r="F6421" s="65"/>
      <c r="G6421" s="65"/>
      <c r="H6421" s="113"/>
    </row>
    <row r="6422" spans="1:8">
      <c r="A6422" s="65"/>
      <c r="B6422" s="65"/>
      <c r="C6422" s="65"/>
      <c r="D6422" s="65"/>
      <c r="E6422" s="65"/>
      <c r="F6422" s="65"/>
      <c r="G6422" s="65"/>
      <c r="H6422" s="113"/>
    </row>
    <row r="6423" spans="1:8">
      <c r="A6423" s="65"/>
      <c r="B6423" s="65"/>
      <c r="C6423" s="65"/>
      <c r="D6423" s="65"/>
      <c r="E6423" s="65"/>
      <c r="F6423" s="65"/>
      <c r="G6423" s="65"/>
      <c r="H6423" s="113"/>
    </row>
    <row r="6424" spans="1:8">
      <c r="A6424" s="65"/>
      <c r="B6424" s="65"/>
      <c r="C6424" s="65"/>
      <c r="D6424" s="65"/>
      <c r="E6424" s="65"/>
      <c r="F6424" s="65"/>
      <c r="G6424" s="65"/>
      <c r="H6424" s="113"/>
    </row>
    <row r="6425" spans="1:8">
      <c r="A6425" s="65"/>
      <c r="B6425" s="65"/>
      <c r="C6425" s="65"/>
      <c r="D6425" s="65"/>
      <c r="E6425" s="65"/>
      <c r="F6425" s="65"/>
      <c r="G6425" s="65"/>
      <c r="H6425" s="113"/>
    </row>
    <row r="6426" spans="1:8">
      <c r="A6426" s="65"/>
      <c r="B6426" s="65"/>
      <c r="C6426" s="65"/>
      <c r="D6426" s="65"/>
      <c r="E6426" s="65"/>
      <c r="F6426" s="65"/>
      <c r="G6426" s="65"/>
      <c r="H6426" s="113"/>
    </row>
    <row r="6427" spans="1:8">
      <c r="A6427" s="65"/>
      <c r="B6427" s="65"/>
      <c r="C6427" s="65"/>
      <c r="D6427" s="65"/>
      <c r="E6427" s="65"/>
      <c r="F6427" s="65"/>
      <c r="G6427" s="65"/>
      <c r="H6427" s="113"/>
    </row>
    <row r="6428" spans="1:8">
      <c r="A6428" s="65"/>
      <c r="B6428" s="65"/>
      <c r="C6428" s="65"/>
      <c r="D6428" s="65"/>
      <c r="E6428" s="65"/>
      <c r="F6428" s="65"/>
      <c r="G6428" s="65"/>
      <c r="H6428" s="113"/>
    </row>
    <row r="6429" spans="1:8">
      <c r="A6429" s="65"/>
      <c r="B6429" s="65"/>
      <c r="C6429" s="65"/>
      <c r="D6429" s="65"/>
      <c r="E6429" s="65"/>
      <c r="F6429" s="65"/>
      <c r="G6429" s="65"/>
      <c r="H6429" s="113"/>
    </row>
    <row r="6430" spans="1:8">
      <c r="A6430" s="65"/>
      <c r="B6430" s="65"/>
      <c r="C6430" s="65"/>
      <c r="D6430" s="65"/>
      <c r="E6430" s="65"/>
      <c r="F6430" s="65"/>
      <c r="G6430" s="65"/>
      <c r="H6430" s="113"/>
    </row>
    <row r="6431" spans="1:8">
      <c r="A6431" s="65"/>
      <c r="B6431" s="65"/>
      <c r="C6431" s="65"/>
      <c r="D6431" s="65"/>
      <c r="E6431" s="65"/>
      <c r="F6431" s="65"/>
      <c r="G6431" s="65"/>
      <c r="H6431" s="113"/>
    </row>
    <row r="6432" spans="1:8">
      <c r="A6432" s="65"/>
      <c r="B6432" s="65"/>
      <c r="C6432" s="65"/>
      <c r="D6432" s="65"/>
      <c r="E6432" s="65"/>
      <c r="F6432" s="65"/>
      <c r="G6432" s="65"/>
      <c r="H6432" s="113"/>
    </row>
    <row r="6433" spans="1:8">
      <c r="A6433" s="65"/>
      <c r="B6433" s="65"/>
      <c r="C6433" s="65"/>
      <c r="D6433" s="65"/>
      <c r="E6433" s="65"/>
      <c r="F6433" s="65"/>
      <c r="G6433" s="65"/>
      <c r="H6433" s="113"/>
    </row>
    <row r="6434" spans="1:8">
      <c r="A6434" s="65"/>
      <c r="B6434" s="65"/>
      <c r="C6434" s="65"/>
      <c r="D6434" s="65"/>
      <c r="E6434" s="65"/>
      <c r="F6434" s="65"/>
      <c r="G6434" s="65"/>
      <c r="H6434" s="113"/>
    </row>
    <row r="6435" spans="1:8">
      <c r="A6435" s="65"/>
      <c r="B6435" s="65"/>
      <c r="C6435" s="65"/>
      <c r="D6435" s="65"/>
      <c r="E6435" s="65"/>
      <c r="F6435" s="65"/>
      <c r="G6435" s="65"/>
      <c r="H6435" s="113"/>
    </row>
    <row r="6436" spans="1:8">
      <c r="A6436" s="65"/>
      <c r="B6436" s="65"/>
      <c r="C6436" s="65"/>
      <c r="D6436" s="65"/>
      <c r="E6436" s="65"/>
      <c r="F6436" s="65"/>
      <c r="G6436" s="65"/>
      <c r="H6436" s="113"/>
    </row>
    <row r="6437" spans="1:8">
      <c r="A6437" s="65"/>
      <c r="B6437" s="65"/>
      <c r="C6437" s="65"/>
      <c r="D6437" s="65"/>
      <c r="E6437" s="65"/>
      <c r="F6437" s="65"/>
      <c r="G6437" s="65"/>
      <c r="H6437" s="113"/>
    </row>
    <row r="6438" spans="1:8">
      <c r="A6438" s="65"/>
      <c r="B6438" s="65"/>
      <c r="C6438" s="65"/>
      <c r="D6438" s="65"/>
      <c r="E6438" s="65"/>
      <c r="F6438" s="65"/>
      <c r="G6438" s="65"/>
      <c r="H6438" s="113"/>
    </row>
    <row r="6439" spans="1:8">
      <c r="A6439" s="65"/>
      <c r="B6439" s="65"/>
      <c r="C6439" s="65"/>
      <c r="D6439" s="65"/>
      <c r="E6439" s="65"/>
      <c r="F6439" s="65"/>
      <c r="G6439" s="65"/>
      <c r="H6439" s="113"/>
    </row>
    <row r="6440" spans="1:8">
      <c r="A6440" s="65"/>
      <c r="B6440" s="65"/>
      <c r="C6440" s="65"/>
      <c r="D6440" s="65"/>
      <c r="E6440" s="65"/>
      <c r="F6440" s="65"/>
      <c r="G6440" s="65"/>
      <c r="H6440" s="113"/>
    </row>
    <row r="6441" spans="1:8">
      <c r="A6441" s="65"/>
      <c r="B6441" s="65"/>
      <c r="C6441" s="65"/>
      <c r="D6441" s="65"/>
      <c r="E6441" s="65"/>
      <c r="F6441" s="65"/>
      <c r="G6441" s="65"/>
      <c r="H6441" s="113"/>
    </row>
    <row r="6442" spans="1:8">
      <c r="A6442" s="65"/>
      <c r="B6442" s="65"/>
      <c r="C6442" s="65"/>
      <c r="D6442" s="65"/>
      <c r="E6442" s="65"/>
      <c r="F6442" s="65"/>
      <c r="G6442" s="65"/>
      <c r="H6442" s="113"/>
    </row>
    <row r="6443" spans="1:8">
      <c r="A6443" s="65"/>
      <c r="B6443" s="65"/>
      <c r="C6443" s="65"/>
      <c r="D6443" s="65"/>
      <c r="E6443" s="65"/>
      <c r="F6443" s="65"/>
      <c r="G6443" s="65"/>
      <c r="H6443" s="113"/>
    </row>
    <row r="6444" spans="1:8">
      <c r="A6444" s="65"/>
      <c r="B6444" s="65"/>
      <c r="C6444" s="65"/>
      <c r="D6444" s="65"/>
      <c r="E6444" s="65"/>
      <c r="F6444" s="65"/>
      <c r="G6444" s="65"/>
      <c r="H6444" s="113"/>
    </row>
    <row r="6445" spans="1:8">
      <c r="A6445" s="65"/>
      <c r="B6445" s="65"/>
      <c r="C6445" s="65"/>
      <c r="D6445" s="65"/>
      <c r="E6445" s="65"/>
      <c r="F6445" s="65"/>
      <c r="G6445" s="65"/>
      <c r="H6445" s="113"/>
    </row>
    <row r="6446" spans="1:8">
      <c r="A6446" s="65"/>
      <c r="B6446" s="65"/>
      <c r="C6446" s="65"/>
      <c r="D6446" s="65"/>
      <c r="E6446" s="65"/>
      <c r="F6446" s="65"/>
      <c r="G6446" s="65"/>
      <c r="H6446" s="113"/>
    </row>
    <row r="6447" spans="1:8">
      <c r="A6447" s="65"/>
      <c r="B6447" s="65"/>
      <c r="C6447" s="65"/>
      <c r="D6447" s="65"/>
      <c r="E6447" s="65"/>
      <c r="F6447" s="65"/>
      <c r="G6447" s="65"/>
      <c r="H6447" s="113"/>
    </row>
    <row r="6448" spans="1:8">
      <c r="A6448" s="65"/>
      <c r="B6448" s="65"/>
      <c r="C6448" s="65"/>
      <c r="D6448" s="65"/>
      <c r="E6448" s="65"/>
      <c r="F6448" s="65"/>
      <c r="G6448" s="65"/>
      <c r="H6448" s="113"/>
    </row>
    <row r="6449" spans="1:8">
      <c r="A6449" s="65"/>
      <c r="B6449" s="65"/>
      <c r="C6449" s="65"/>
      <c r="D6449" s="65"/>
      <c r="E6449" s="65"/>
      <c r="F6449" s="65"/>
      <c r="G6449" s="65"/>
      <c r="H6449" s="113"/>
    </row>
    <row r="6450" spans="1:8">
      <c r="A6450" s="65"/>
      <c r="B6450" s="65"/>
      <c r="C6450" s="65"/>
      <c r="D6450" s="65"/>
      <c r="E6450" s="65"/>
      <c r="F6450" s="65"/>
      <c r="G6450" s="65"/>
      <c r="H6450" s="113"/>
    </row>
    <row r="6451" spans="1:8">
      <c r="A6451" s="65"/>
      <c r="B6451" s="65"/>
      <c r="C6451" s="65"/>
      <c r="D6451" s="65"/>
      <c r="E6451" s="65"/>
      <c r="F6451" s="65"/>
      <c r="G6451" s="65"/>
      <c r="H6451" s="113"/>
    </row>
    <row r="6452" spans="1:8">
      <c r="A6452" s="65"/>
      <c r="B6452" s="65"/>
      <c r="C6452" s="65"/>
      <c r="D6452" s="65"/>
      <c r="E6452" s="65"/>
      <c r="F6452" s="65"/>
      <c r="G6452" s="65"/>
      <c r="H6452" s="113"/>
    </row>
    <row r="6453" spans="1:8">
      <c r="A6453" s="65"/>
      <c r="B6453" s="65"/>
      <c r="C6453" s="65"/>
      <c r="D6453" s="65"/>
      <c r="E6453" s="65"/>
      <c r="F6453" s="65"/>
      <c r="G6453" s="65"/>
      <c r="H6453" s="113"/>
    </row>
    <row r="6454" spans="1:8">
      <c r="A6454" s="65"/>
      <c r="B6454" s="65"/>
      <c r="C6454" s="65"/>
      <c r="D6454" s="65"/>
      <c r="E6454" s="65"/>
      <c r="F6454" s="65"/>
      <c r="G6454" s="65"/>
      <c r="H6454" s="113"/>
    </row>
    <row r="6455" spans="1:8">
      <c r="A6455" s="65"/>
      <c r="B6455" s="65"/>
      <c r="C6455" s="65"/>
      <c r="D6455" s="65"/>
      <c r="E6455" s="65"/>
      <c r="F6455" s="65"/>
      <c r="G6455" s="65"/>
      <c r="H6455" s="113"/>
    </row>
    <row r="6456" spans="1:8">
      <c r="A6456" s="65"/>
      <c r="B6456" s="65"/>
      <c r="C6456" s="65"/>
      <c r="D6456" s="65"/>
      <c r="E6456" s="65"/>
      <c r="F6456" s="65"/>
      <c r="G6456" s="65"/>
      <c r="H6456" s="113"/>
    </row>
    <row r="6457" spans="1:8">
      <c r="A6457" s="65"/>
      <c r="B6457" s="65"/>
      <c r="C6457" s="65"/>
      <c r="D6457" s="65"/>
      <c r="E6457" s="65"/>
      <c r="F6457" s="65"/>
      <c r="G6457" s="65"/>
      <c r="H6457" s="113"/>
    </row>
    <row r="6458" spans="1:8">
      <c r="A6458" s="65"/>
      <c r="B6458" s="65"/>
      <c r="C6458" s="65"/>
      <c r="D6458" s="65"/>
      <c r="E6458" s="65"/>
      <c r="F6458" s="65"/>
      <c r="G6458" s="65"/>
      <c r="H6458" s="113"/>
    </row>
    <row r="6459" spans="1:8">
      <c r="A6459" s="65"/>
      <c r="B6459" s="65"/>
      <c r="C6459" s="65"/>
      <c r="D6459" s="65"/>
      <c r="E6459" s="65"/>
      <c r="F6459" s="65"/>
      <c r="G6459" s="65"/>
      <c r="H6459" s="113"/>
    </row>
    <row r="6460" spans="1:8">
      <c r="A6460" s="65"/>
      <c r="B6460" s="65"/>
      <c r="C6460" s="65"/>
      <c r="D6460" s="65"/>
      <c r="E6460" s="65"/>
      <c r="F6460" s="65"/>
      <c r="G6460" s="65"/>
      <c r="H6460" s="113"/>
    </row>
    <row r="6461" spans="1:8">
      <c r="A6461" s="65"/>
      <c r="B6461" s="65"/>
      <c r="C6461" s="65"/>
      <c r="D6461" s="65"/>
      <c r="E6461" s="65"/>
      <c r="F6461" s="65"/>
      <c r="G6461" s="65"/>
      <c r="H6461" s="113"/>
    </row>
    <row r="6462" spans="1:8">
      <c r="A6462" s="65"/>
      <c r="B6462" s="65"/>
      <c r="C6462" s="65"/>
      <c r="D6462" s="65"/>
      <c r="E6462" s="65"/>
      <c r="F6462" s="65"/>
      <c r="G6462" s="65"/>
      <c r="H6462" s="113"/>
    </row>
    <row r="6463" spans="1:8">
      <c r="A6463" s="65"/>
      <c r="B6463" s="65"/>
      <c r="C6463" s="65"/>
      <c r="D6463" s="65"/>
      <c r="E6463" s="65"/>
      <c r="F6463" s="65"/>
      <c r="G6463" s="65"/>
      <c r="H6463" s="113"/>
    </row>
    <row r="6464" spans="1:8">
      <c r="A6464" s="65"/>
      <c r="B6464" s="65"/>
      <c r="C6464" s="65"/>
      <c r="D6464" s="65"/>
      <c r="E6464" s="65"/>
      <c r="F6464" s="65"/>
      <c r="G6464" s="65"/>
      <c r="H6464" s="113"/>
    </row>
    <row r="6465" spans="1:8">
      <c r="A6465" s="65"/>
      <c r="B6465" s="65"/>
      <c r="C6465" s="65"/>
      <c r="D6465" s="65"/>
      <c r="E6465" s="65"/>
      <c r="F6465" s="65"/>
      <c r="G6465" s="65"/>
      <c r="H6465" s="113"/>
    </row>
    <row r="6466" spans="1:8">
      <c r="A6466" s="65"/>
      <c r="B6466" s="65"/>
      <c r="C6466" s="65"/>
      <c r="D6466" s="65"/>
      <c r="E6466" s="65"/>
      <c r="F6466" s="65"/>
      <c r="G6466" s="65"/>
      <c r="H6466" s="113"/>
    </row>
    <row r="6467" spans="1:8">
      <c r="A6467" s="65"/>
      <c r="B6467" s="65"/>
      <c r="C6467" s="65"/>
      <c r="D6467" s="65"/>
      <c r="E6467" s="65"/>
      <c r="F6467" s="65"/>
      <c r="G6467" s="65"/>
      <c r="H6467" s="113"/>
    </row>
    <row r="6468" spans="1:8">
      <c r="A6468" s="65"/>
      <c r="B6468" s="65"/>
      <c r="C6468" s="65"/>
      <c r="D6468" s="65"/>
      <c r="E6468" s="65"/>
      <c r="F6468" s="65"/>
      <c r="G6468" s="65"/>
      <c r="H6468" s="113"/>
    </row>
    <row r="6469" spans="1:8">
      <c r="A6469" s="65"/>
      <c r="B6469" s="65"/>
      <c r="C6469" s="65"/>
      <c r="D6469" s="65"/>
      <c r="E6469" s="65"/>
      <c r="F6469" s="65"/>
      <c r="G6469" s="65"/>
      <c r="H6469" s="113"/>
    </row>
    <row r="6470" spans="1:8">
      <c r="A6470" s="65"/>
      <c r="B6470" s="65"/>
      <c r="C6470" s="65"/>
      <c r="D6470" s="65"/>
      <c r="E6470" s="65"/>
      <c r="F6470" s="65"/>
      <c r="G6470" s="65"/>
      <c r="H6470" s="113"/>
    </row>
    <row r="6471" spans="1:8">
      <c r="A6471" s="65"/>
      <c r="B6471" s="65"/>
      <c r="C6471" s="65"/>
      <c r="D6471" s="65"/>
      <c r="E6471" s="65"/>
      <c r="F6471" s="65"/>
      <c r="G6471" s="65"/>
      <c r="H6471" s="113"/>
    </row>
    <row r="6472" spans="1:8">
      <c r="A6472" s="65"/>
      <c r="B6472" s="65"/>
      <c r="C6472" s="65"/>
      <c r="D6472" s="65"/>
      <c r="E6472" s="65"/>
      <c r="F6472" s="65"/>
      <c r="G6472" s="65"/>
      <c r="H6472" s="113"/>
    </row>
    <row r="6473" spans="1:8">
      <c r="A6473" s="65"/>
      <c r="B6473" s="65"/>
      <c r="C6473" s="65"/>
      <c r="D6473" s="65"/>
      <c r="E6473" s="65"/>
      <c r="F6473" s="65"/>
      <c r="G6473" s="65"/>
      <c r="H6473" s="113"/>
    </row>
    <row r="6474" spans="1:8">
      <c r="A6474" s="65"/>
      <c r="B6474" s="65"/>
      <c r="C6474" s="65"/>
      <c r="D6474" s="65"/>
      <c r="E6474" s="65"/>
      <c r="F6474" s="65"/>
      <c r="G6474" s="65"/>
      <c r="H6474" s="113"/>
    </row>
    <row r="6475" spans="1:8">
      <c r="A6475" s="65"/>
      <c r="B6475" s="65"/>
      <c r="C6475" s="65"/>
      <c r="D6475" s="65"/>
      <c r="E6475" s="65"/>
      <c r="F6475" s="65"/>
      <c r="G6475" s="65"/>
      <c r="H6475" s="113"/>
    </row>
    <row r="6476" spans="1:8">
      <c r="A6476" s="65"/>
      <c r="B6476" s="65"/>
      <c r="C6476" s="65"/>
      <c r="D6476" s="65"/>
      <c r="E6476" s="65"/>
      <c r="F6476" s="65"/>
      <c r="G6476" s="65"/>
      <c r="H6476" s="113"/>
    </row>
    <row r="6477" spans="1:8">
      <c r="A6477" s="65"/>
      <c r="B6477" s="65"/>
      <c r="C6477" s="65"/>
      <c r="D6477" s="65"/>
      <c r="E6477" s="65"/>
      <c r="F6477" s="65"/>
      <c r="G6477" s="65"/>
      <c r="H6477" s="113"/>
    </row>
    <row r="6478" spans="1:8">
      <c r="A6478" s="65"/>
      <c r="B6478" s="65"/>
      <c r="C6478" s="65"/>
      <c r="D6478" s="65"/>
      <c r="E6478" s="65"/>
      <c r="F6478" s="65"/>
      <c r="G6478" s="65"/>
      <c r="H6478" s="113"/>
    </row>
    <row r="6479" spans="1:8">
      <c r="A6479" s="65"/>
      <c r="B6479" s="65"/>
      <c r="C6479" s="65"/>
      <c r="D6479" s="65"/>
      <c r="E6479" s="65"/>
      <c r="F6479" s="65"/>
      <c r="G6479" s="65"/>
      <c r="H6479" s="113"/>
    </row>
    <row r="6480" spans="1:8">
      <c r="A6480" s="65"/>
      <c r="B6480" s="65"/>
      <c r="C6480" s="65"/>
      <c r="D6480" s="65"/>
      <c r="E6480" s="65"/>
      <c r="F6480" s="65"/>
      <c r="G6480" s="65"/>
      <c r="H6480" s="113"/>
    </row>
    <row r="6481" spans="1:8">
      <c r="A6481" s="65"/>
      <c r="B6481" s="65"/>
      <c r="C6481" s="65"/>
      <c r="D6481" s="65"/>
      <c r="E6481" s="65"/>
      <c r="F6481" s="65"/>
      <c r="G6481" s="65"/>
      <c r="H6481" s="113"/>
    </row>
    <row r="6482" spans="1:8">
      <c r="A6482" s="65"/>
      <c r="B6482" s="65"/>
      <c r="C6482" s="65"/>
      <c r="D6482" s="65"/>
      <c r="E6482" s="65"/>
      <c r="F6482" s="65"/>
      <c r="G6482" s="65"/>
      <c r="H6482" s="113"/>
    </row>
    <row r="6483" spans="1:8">
      <c r="A6483" s="65"/>
      <c r="B6483" s="65"/>
      <c r="C6483" s="65"/>
      <c r="D6483" s="65"/>
      <c r="E6483" s="65"/>
      <c r="F6483" s="65"/>
      <c r="G6483" s="65"/>
      <c r="H6483" s="113"/>
    </row>
    <row r="6484" spans="1:8">
      <c r="A6484" s="65"/>
      <c r="B6484" s="65"/>
      <c r="C6484" s="65"/>
      <c r="D6484" s="65"/>
      <c r="E6484" s="65"/>
      <c r="F6484" s="65"/>
      <c r="G6484" s="65"/>
      <c r="H6484" s="113"/>
    </row>
    <row r="6485" spans="1:8">
      <c r="A6485" s="65"/>
      <c r="B6485" s="65"/>
      <c r="C6485" s="65"/>
      <c r="D6485" s="65"/>
      <c r="E6485" s="65"/>
      <c r="F6485" s="65"/>
      <c r="G6485" s="65"/>
      <c r="H6485" s="113"/>
    </row>
    <row r="6486" spans="1:8">
      <c r="A6486" s="65"/>
      <c r="B6486" s="65"/>
      <c r="C6486" s="65"/>
      <c r="D6486" s="65"/>
      <c r="E6486" s="65"/>
      <c r="F6486" s="65"/>
      <c r="G6486" s="65"/>
      <c r="H6486" s="113"/>
    </row>
    <row r="6487" spans="1:8">
      <c r="A6487" s="65"/>
      <c r="B6487" s="65"/>
      <c r="C6487" s="65"/>
      <c r="D6487" s="65"/>
      <c r="E6487" s="65"/>
      <c r="F6487" s="65"/>
      <c r="G6487" s="65"/>
      <c r="H6487" s="113"/>
    </row>
    <row r="6488" spans="1:8">
      <c r="A6488" s="65"/>
      <c r="B6488" s="65"/>
      <c r="C6488" s="65"/>
      <c r="D6488" s="65"/>
      <c r="E6488" s="65"/>
      <c r="F6488" s="65"/>
      <c r="G6488" s="65"/>
      <c r="H6488" s="113"/>
    </row>
    <row r="6489" spans="1:8">
      <c r="A6489" s="65"/>
      <c r="B6489" s="65"/>
      <c r="C6489" s="65"/>
      <c r="D6489" s="65"/>
      <c r="E6489" s="65"/>
      <c r="F6489" s="65"/>
      <c r="G6489" s="65"/>
      <c r="H6489" s="113"/>
    </row>
    <row r="6490" spans="1:8">
      <c r="A6490" s="65"/>
      <c r="B6490" s="65"/>
      <c r="C6490" s="65"/>
      <c r="D6490" s="65"/>
      <c r="E6490" s="65"/>
      <c r="F6490" s="65"/>
      <c r="G6490" s="65"/>
      <c r="H6490" s="113"/>
    </row>
    <row r="6491" spans="1:8">
      <c r="A6491" s="65"/>
      <c r="B6491" s="65"/>
      <c r="C6491" s="65"/>
      <c r="D6491" s="65"/>
      <c r="E6491" s="65"/>
      <c r="F6491" s="65"/>
      <c r="G6491" s="65"/>
      <c r="H6491" s="113"/>
    </row>
    <row r="6492" spans="1:8">
      <c r="A6492" s="65"/>
      <c r="B6492" s="65"/>
      <c r="C6492" s="65"/>
      <c r="D6492" s="65"/>
      <c r="E6492" s="65"/>
      <c r="F6492" s="65"/>
      <c r="G6492" s="65"/>
      <c r="H6492" s="113"/>
    </row>
    <row r="6493" spans="1:8">
      <c r="A6493" s="65"/>
      <c r="B6493" s="65"/>
      <c r="C6493" s="65"/>
      <c r="D6493" s="65"/>
      <c r="E6493" s="65"/>
      <c r="F6493" s="65"/>
      <c r="G6493" s="65"/>
      <c r="H6493" s="113"/>
    </row>
    <row r="6494" spans="1:8">
      <c r="A6494" s="65"/>
      <c r="B6494" s="65"/>
      <c r="C6494" s="65"/>
      <c r="D6494" s="65"/>
      <c r="E6494" s="65"/>
      <c r="F6494" s="65"/>
      <c r="G6494" s="65"/>
      <c r="H6494" s="113"/>
    </row>
    <row r="6495" spans="1:8">
      <c r="A6495" s="65"/>
      <c r="B6495" s="65"/>
      <c r="C6495" s="65"/>
      <c r="D6495" s="65"/>
      <c r="E6495" s="65"/>
      <c r="F6495" s="65"/>
      <c r="G6495" s="65"/>
      <c r="H6495" s="113"/>
    </row>
    <row r="6496" spans="1:8">
      <c r="A6496" s="65"/>
      <c r="B6496" s="65"/>
      <c r="C6496" s="65"/>
      <c r="D6496" s="65"/>
      <c r="E6496" s="65"/>
      <c r="F6496" s="65"/>
      <c r="G6496" s="65"/>
      <c r="H6496" s="113"/>
    </row>
    <row r="6497" spans="1:8">
      <c r="A6497" s="65"/>
      <c r="B6497" s="65"/>
      <c r="C6497" s="65"/>
      <c r="D6497" s="65"/>
      <c r="E6497" s="65"/>
      <c r="F6497" s="65"/>
      <c r="G6497" s="65"/>
      <c r="H6497" s="113"/>
    </row>
    <row r="6498" spans="1:8">
      <c r="A6498" s="65"/>
      <c r="B6498" s="65"/>
      <c r="C6498" s="65"/>
      <c r="D6498" s="65"/>
      <c r="E6498" s="65"/>
      <c r="F6498" s="65"/>
      <c r="G6498" s="65"/>
      <c r="H6498" s="113"/>
    </row>
    <row r="6499" spans="1:8">
      <c r="A6499" s="65"/>
      <c r="B6499" s="65"/>
      <c r="C6499" s="65"/>
      <c r="D6499" s="65"/>
      <c r="E6499" s="65"/>
      <c r="F6499" s="65"/>
      <c r="G6499" s="65"/>
      <c r="H6499" s="113"/>
    </row>
    <row r="6500" spans="1:8">
      <c r="A6500" s="65"/>
      <c r="B6500" s="65"/>
      <c r="C6500" s="65"/>
      <c r="D6500" s="65"/>
      <c r="E6500" s="65"/>
      <c r="F6500" s="65"/>
      <c r="G6500" s="65"/>
      <c r="H6500" s="113"/>
    </row>
    <row r="6501" spans="1:8">
      <c r="A6501" s="65"/>
      <c r="B6501" s="65"/>
      <c r="C6501" s="65"/>
      <c r="D6501" s="65"/>
      <c r="E6501" s="65"/>
      <c r="F6501" s="65"/>
      <c r="G6501" s="65"/>
      <c r="H6501" s="113"/>
    </row>
    <row r="6502" spans="1:8">
      <c r="A6502" s="65"/>
      <c r="B6502" s="65"/>
      <c r="C6502" s="65"/>
      <c r="D6502" s="65"/>
      <c r="E6502" s="65"/>
      <c r="F6502" s="65"/>
      <c r="G6502" s="65"/>
      <c r="H6502" s="113"/>
    </row>
    <row r="6503" spans="1:8">
      <c r="A6503" s="65"/>
      <c r="B6503" s="65"/>
      <c r="C6503" s="65"/>
      <c r="D6503" s="65"/>
      <c r="E6503" s="65"/>
      <c r="F6503" s="65"/>
      <c r="G6503" s="65"/>
      <c r="H6503" s="113"/>
    </row>
    <row r="6504" spans="1:8">
      <c r="A6504" s="65"/>
      <c r="B6504" s="65"/>
      <c r="C6504" s="65"/>
      <c r="D6504" s="65"/>
      <c r="E6504" s="65"/>
      <c r="F6504" s="65"/>
      <c r="G6504" s="65"/>
      <c r="H6504" s="113"/>
    </row>
    <row r="6505" spans="1:8">
      <c r="A6505" s="65"/>
      <c r="B6505" s="65"/>
      <c r="C6505" s="65"/>
      <c r="D6505" s="65"/>
      <c r="E6505" s="65"/>
      <c r="F6505" s="65"/>
      <c r="G6505" s="65"/>
      <c r="H6505" s="113"/>
    </row>
    <row r="6506" spans="1:8">
      <c r="A6506" s="65"/>
      <c r="B6506" s="65"/>
      <c r="C6506" s="65"/>
      <c r="D6506" s="65"/>
      <c r="E6506" s="65"/>
      <c r="F6506" s="65"/>
      <c r="G6506" s="65"/>
      <c r="H6506" s="113"/>
    </row>
    <row r="6507" spans="1:8">
      <c r="A6507" s="65"/>
      <c r="B6507" s="65"/>
      <c r="C6507" s="65"/>
      <c r="D6507" s="65"/>
      <c r="E6507" s="65"/>
      <c r="F6507" s="65"/>
      <c r="G6507" s="65"/>
      <c r="H6507" s="113"/>
    </row>
    <row r="6508" spans="1:8">
      <c r="A6508" s="65"/>
      <c r="B6508" s="65"/>
      <c r="C6508" s="65"/>
      <c r="D6508" s="65"/>
      <c r="E6508" s="65"/>
      <c r="F6508" s="65"/>
      <c r="G6508" s="65"/>
      <c r="H6508" s="113"/>
    </row>
    <row r="6509" spans="1:8">
      <c r="A6509" s="65"/>
      <c r="B6509" s="65"/>
      <c r="C6509" s="65"/>
      <c r="D6509" s="65"/>
      <c r="E6509" s="65"/>
      <c r="F6509" s="65"/>
      <c r="G6509" s="65"/>
      <c r="H6509" s="113"/>
    </row>
    <row r="6510" spans="1:8">
      <c r="A6510" s="65"/>
      <c r="B6510" s="65"/>
      <c r="C6510" s="65"/>
      <c r="D6510" s="65"/>
      <c r="E6510" s="65"/>
      <c r="F6510" s="65"/>
      <c r="G6510" s="65"/>
      <c r="H6510" s="113"/>
    </row>
    <row r="6511" spans="1:8">
      <c r="A6511" s="65"/>
      <c r="B6511" s="65"/>
      <c r="C6511" s="65"/>
      <c r="D6511" s="65"/>
      <c r="E6511" s="65"/>
      <c r="F6511" s="65"/>
      <c r="G6511" s="65"/>
      <c r="H6511" s="113"/>
    </row>
    <row r="6512" spans="1:8">
      <c r="A6512" s="65"/>
      <c r="B6512" s="65"/>
      <c r="C6512" s="65"/>
      <c r="D6512" s="65"/>
      <c r="E6512" s="65"/>
      <c r="F6512" s="65"/>
      <c r="G6512" s="65"/>
      <c r="H6512" s="113"/>
    </row>
    <row r="6513" spans="1:8">
      <c r="A6513" s="65"/>
      <c r="B6513" s="65"/>
      <c r="C6513" s="65"/>
      <c r="D6513" s="65"/>
      <c r="E6513" s="65"/>
      <c r="F6513" s="65"/>
      <c r="G6513" s="65"/>
      <c r="H6513" s="113"/>
    </row>
    <row r="6514" spans="1:8">
      <c r="A6514" s="65"/>
      <c r="B6514" s="65"/>
      <c r="C6514" s="65"/>
      <c r="D6514" s="65"/>
      <c r="E6514" s="65"/>
      <c r="F6514" s="65"/>
      <c r="G6514" s="65"/>
      <c r="H6514" s="113"/>
    </row>
    <row r="6515" spans="1:8">
      <c r="A6515" s="65"/>
      <c r="B6515" s="65"/>
      <c r="C6515" s="65"/>
      <c r="D6515" s="65"/>
      <c r="E6515" s="65"/>
      <c r="F6515" s="65"/>
      <c r="G6515" s="65"/>
      <c r="H6515" s="113"/>
    </row>
    <row r="6516" spans="1:8">
      <c r="A6516" s="65"/>
      <c r="B6516" s="65"/>
      <c r="C6516" s="65"/>
      <c r="D6516" s="65"/>
      <c r="E6516" s="65"/>
      <c r="F6516" s="65"/>
      <c r="G6516" s="65"/>
      <c r="H6516" s="113"/>
    </row>
    <row r="6517" spans="1:8">
      <c r="A6517" s="65"/>
      <c r="B6517" s="65"/>
      <c r="C6517" s="65"/>
      <c r="D6517" s="65"/>
      <c r="E6517" s="65"/>
      <c r="F6517" s="65"/>
      <c r="G6517" s="65"/>
      <c r="H6517" s="113"/>
    </row>
    <row r="6518" spans="1:8">
      <c r="A6518" s="65"/>
      <c r="B6518" s="65"/>
      <c r="C6518" s="65"/>
      <c r="D6518" s="65"/>
      <c r="E6518" s="65"/>
      <c r="F6518" s="65"/>
      <c r="G6518" s="65"/>
      <c r="H6518" s="113"/>
    </row>
    <row r="6519" spans="1:8">
      <c r="A6519" s="65"/>
      <c r="B6519" s="65"/>
      <c r="C6519" s="65"/>
      <c r="D6519" s="65"/>
      <c r="E6519" s="65"/>
      <c r="F6519" s="65"/>
      <c r="G6519" s="65"/>
      <c r="H6519" s="113"/>
    </row>
    <row r="6520" spans="1:8">
      <c r="A6520" s="65"/>
      <c r="B6520" s="65"/>
      <c r="C6520" s="65"/>
      <c r="D6520" s="65"/>
      <c r="E6520" s="65"/>
      <c r="F6520" s="65"/>
      <c r="G6520" s="65"/>
      <c r="H6520" s="113"/>
    </row>
    <row r="6521" spans="1:8">
      <c r="A6521" s="65"/>
      <c r="B6521" s="65"/>
      <c r="C6521" s="65"/>
      <c r="D6521" s="65"/>
      <c r="E6521" s="65"/>
      <c r="F6521" s="65"/>
      <c r="G6521" s="65"/>
      <c r="H6521" s="113"/>
    </row>
    <row r="6522" spans="1:8">
      <c r="A6522" s="65"/>
      <c r="B6522" s="65"/>
      <c r="C6522" s="65"/>
      <c r="D6522" s="65"/>
      <c r="E6522" s="65"/>
      <c r="F6522" s="65"/>
      <c r="G6522" s="65"/>
      <c r="H6522" s="113"/>
    </row>
    <row r="6523" spans="1:8">
      <c r="A6523" s="65"/>
      <c r="B6523" s="65"/>
      <c r="C6523" s="65"/>
      <c r="D6523" s="65"/>
      <c r="E6523" s="65"/>
      <c r="F6523" s="65"/>
      <c r="G6523" s="65"/>
      <c r="H6523" s="113"/>
    </row>
    <row r="6524" spans="1:8">
      <c r="A6524" s="65"/>
      <c r="B6524" s="65"/>
      <c r="C6524" s="65"/>
      <c r="D6524" s="65"/>
      <c r="E6524" s="65"/>
      <c r="F6524" s="65"/>
      <c r="G6524" s="65"/>
      <c r="H6524" s="113"/>
    </row>
    <row r="6525" spans="1:8">
      <c r="A6525" s="65"/>
      <c r="B6525" s="65"/>
      <c r="C6525" s="65"/>
      <c r="D6525" s="65"/>
      <c r="E6525" s="65"/>
      <c r="F6525" s="65"/>
      <c r="G6525" s="65"/>
      <c r="H6525" s="113"/>
    </row>
    <row r="6526" spans="1:8">
      <c r="A6526" s="65"/>
      <c r="B6526" s="65"/>
      <c r="C6526" s="65"/>
      <c r="D6526" s="65"/>
      <c r="E6526" s="65"/>
      <c r="F6526" s="65"/>
      <c r="G6526" s="65"/>
      <c r="H6526" s="113"/>
    </row>
    <row r="6527" spans="1:8">
      <c r="A6527" s="65"/>
      <c r="B6527" s="65"/>
      <c r="C6527" s="65"/>
      <c r="D6527" s="65"/>
      <c r="E6527" s="65"/>
      <c r="F6527" s="65"/>
      <c r="G6527" s="65"/>
      <c r="H6527" s="113"/>
    </row>
    <row r="6528" spans="1:8">
      <c r="A6528" s="65"/>
      <c r="B6528" s="65"/>
      <c r="C6528" s="65"/>
      <c r="D6528" s="65"/>
      <c r="E6528" s="65"/>
      <c r="F6528" s="65"/>
      <c r="G6528" s="65"/>
      <c r="H6528" s="113"/>
    </row>
    <row r="6529" spans="1:8">
      <c r="A6529" s="65"/>
      <c r="B6529" s="65"/>
      <c r="C6529" s="65"/>
      <c r="D6529" s="65"/>
      <c r="E6529" s="65"/>
      <c r="F6529" s="65"/>
      <c r="G6529" s="65"/>
      <c r="H6529" s="113"/>
    </row>
    <row r="6530" spans="1:8">
      <c r="A6530" s="65"/>
      <c r="B6530" s="65"/>
      <c r="C6530" s="65"/>
      <c r="D6530" s="65"/>
      <c r="E6530" s="65"/>
      <c r="F6530" s="65"/>
      <c r="G6530" s="65"/>
      <c r="H6530" s="113"/>
    </row>
    <row r="6531" spans="1:8">
      <c r="A6531" s="65"/>
      <c r="B6531" s="65"/>
      <c r="C6531" s="65"/>
      <c r="D6531" s="65"/>
      <c r="E6531" s="65"/>
      <c r="F6531" s="65"/>
      <c r="G6531" s="65"/>
      <c r="H6531" s="113"/>
    </row>
    <row r="6532" spans="1:8">
      <c r="A6532" s="65"/>
      <c r="B6532" s="65"/>
      <c r="C6532" s="65"/>
      <c r="D6532" s="65"/>
      <c r="E6532" s="65"/>
      <c r="F6532" s="65"/>
      <c r="G6532" s="65"/>
      <c r="H6532" s="113"/>
    </row>
    <row r="6533" spans="1:8">
      <c r="A6533" s="65"/>
      <c r="B6533" s="65"/>
      <c r="C6533" s="65"/>
      <c r="D6533" s="65"/>
      <c r="E6533" s="65"/>
      <c r="F6533" s="65"/>
      <c r="G6533" s="65"/>
      <c r="H6533" s="113"/>
    </row>
    <row r="6534" spans="1:8">
      <c r="A6534" s="65"/>
      <c r="B6534" s="65"/>
      <c r="C6534" s="65"/>
      <c r="D6534" s="65"/>
      <c r="E6534" s="65"/>
      <c r="F6534" s="65"/>
      <c r="G6534" s="65"/>
      <c r="H6534" s="113"/>
    </row>
    <row r="6535" spans="1:8">
      <c r="A6535" s="65"/>
      <c r="B6535" s="65"/>
      <c r="C6535" s="65"/>
      <c r="D6535" s="65"/>
      <c r="E6535" s="65"/>
      <c r="F6535" s="65"/>
      <c r="G6535" s="65"/>
      <c r="H6535" s="113"/>
    </row>
    <row r="6536" spans="1:8">
      <c r="A6536" s="65"/>
      <c r="B6536" s="65"/>
      <c r="C6536" s="65"/>
      <c r="D6536" s="65"/>
      <c r="E6536" s="65"/>
      <c r="F6536" s="65"/>
      <c r="G6536" s="65"/>
      <c r="H6536" s="113"/>
    </row>
    <row r="6537" spans="1:8">
      <c r="A6537" s="65"/>
      <c r="B6537" s="65"/>
      <c r="C6537" s="65"/>
      <c r="D6537" s="65"/>
      <c r="E6537" s="65"/>
      <c r="F6537" s="65"/>
      <c r="G6537" s="65"/>
      <c r="H6537" s="113"/>
    </row>
    <row r="6538" spans="1:8">
      <c r="A6538" s="65"/>
      <c r="B6538" s="65"/>
      <c r="C6538" s="65"/>
      <c r="D6538" s="65"/>
      <c r="E6538" s="65"/>
      <c r="F6538" s="65"/>
      <c r="G6538" s="65"/>
      <c r="H6538" s="113"/>
    </row>
    <row r="6539" spans="1:8">
      <c r="A6539" s="65"/>
      <c r="B6539" s="65"/>
      <c r="C6539" s="65"/>
      <c r="D6539" s="65"/>
      <c r="E6539" s="65"/>
      <c r="F6539" s="65"/>
      <c r="G6539" s="65"/>
      <c r="H6539" s="113"/>
    </row>
    <row r="6540" spans="1:8">
      <c r="A6540" s="65"/>
      <c r="B6540" s="65"/>
      <c r="C6540" s="65"/>
      <c r="D6540" s="65"/>
      <c r="E6540" s="65"/>
      <c r="F6540" s="65"/>
      <c r="G6540" s="65"/>
      <c r="H6540" s="113"/>
    </row>
    <row r="6541" spans="1:8">
      <c r="A6541" s="65"/>
      <c r="B6541" s="65"/>
      <c r="C6541" s="65"/>
      <c r="D6541" s="65"/>
      <c r="E6541" s="65"/>
      <c r="F6541" s="65"/>
      <c r="G6541" s="65"/>
      <c r="H6541" s="113"/>
    </row>
    <row r="6542" spans="1:8">
      <c r="A6542" s="65"/>
      <c r="B6542" s="65"/>
      <c r="C6542" s="65"/>
      <c r="D6542" s="65"/>
      <c r="E6542" s="65"/>
      <c r="F6542" s="65"/>
      <c r="G6542" s="65"/>
      <c r="H6542" s="113"/>
    </row>
    <row r="6543" spans="1:8">
      <c r="A6543" s="65"/>
      <c r="B6543" s="65"/>
      <c r="C6543" s="65"/>
      <c r="D6543" s="65"/>
      <c r="E6543" s="65"/>
      <c r="F6543" s="65"/>
      <c r="G6543" s="65"/>
      <c r="H6543" s="113"/>
    </row>
    <row r="6544" spans="1:8">
      <c r="A6544" s="65"/>
      <c r="B6544" s="65"/>
      <c r="C6544" s="65"/>
      <c r="D6544" s="65"/>
      <c r="E6544" s="65"/>
      <c r="F6544" s="65"/>
      <c r="G6544" s="65"/>
      <c r="H6544" s="113"/>
    </row>
    <row r="6545" spans="1:8">
      <c r="A6545" s="65"/>
      <c r="B6545" s="65"/>
      <c r="C6545" s="65"/>
      <c r="D6545" s="65"/>
      <c r="E6545" s="65"/>
      <c r="F6545" s="65"/>
      <c r="G6545" s="65"/>
      <c r="H6545" s="113"/>
    </row>
    <row r="6546" spans="1:8">
      <c r="A6546" s="65"/>
      <c r="B6546" s="65"/>
      <c r="C6546" s="65"/>
      <c r="D6546" s="65"/>
      <c r="E6546" s="65"/>
      <c r="F6546" s="65"/>
      <c r="G6546" s="65"/>
      <c r="H6546" s="113"/>
    </row>
    <row r="6547" spans="1:8">
      <c r="A6547" s="65"/>
      <c r="B6547" s="65"/>
      <c r="C6547" s="65"/>
      <c r="D6547" s="65"/>
      <c r="E6547" s="65"/>
      <c r="F6547" s="65"/>
      <c r="G6547" s="65"/>
      <c r="H6547" s="113"/>
    </row>
    <row r="6548" spans="1:8">
      <c r="A6548" s="65"/>
      <c r="B6548" s="65"/>
      <c r="C6548" s="65"/>
      <c r="D6548" s="65"/>
      <c r="E6548" s="65"/>
      <c r="F6548" s="65"/>
      <c r="G6548" s="65"/>
      <c r="H6548" s="113"/>
    </row>
    <row r="6549" spans="1:8">
      <c r="A6549" s="65"/>
      <c r="B6549" s="65"/>
      <c r="C6549" s="65"/>
      <c r="D6549" s="65"/>
      <c r="E6549" s="65"/>
      <c r="F6549" s="65"/>
      <c r="G6549" s="65"/>
      <c r="H6549" s="113"/>
    </row>
    <row r="6550" spans="1:8">
      <c r="A6550" s="65"/>
      <c r="B6550" s="65"/>
      <c r="C6550" s="65"/>
      <c r="D6550" s="65"/>
      <c r="E6550" s="65"/>
      <c r="F6550" s="65"/>
      <c r="G6550" s="65"/>
      <c r="H6550" s="113"/>
    </row>
    <row r="6551" spans="1:8">
      <c r="A6551" s="65"/>
      <c r="B6551" s="65"/>
      <c r="C6551" s="65"/>
      <c r="D6551" s="65"/>
      <c r="E6551" s="65"/>
      <c r="F6551" s="65"/>
      <c r="G6551" s="65"/>
      <c r="H6551" s="113"/>
    </row>
    <row r="6552" spans="1:8">
      <c r="A6552" s="65"/>
      <c r="B6552" s="65"/>
      <c r="C6552" s="65"/>
      <c r="D6552" s="65"/>
      <c r="E6552" s="65"/>
      <c r="F6552" s="65"/>
      <c r="G6552" s="65"/>
      <c r="H6552" s="113"/>
    </row>
    <row r="6553" spans="1:8">
      <c r="A6553" s="65"/>
      <c r="B6553" s="65"/>
      <c r="C6553" s="65"/>
      <c r="D6553" s="65"/>
      <c r="E6553" s="65"/>
      <c r="F6553" s="65"/>
      <c r="G6553" s="65"/>
      <c r="H6553" s="113"/>
    </row>
    <row r="6554" spans="1:8">
      <c r="A6554" s="65"/>
      <c r="B6554" s="65"/>
      <c r="C6554" s="65"/>
      <c r="D6554" s="65"/>
      <c r="E6554" s="65"/>
      <c r="F6554" s="65"/>
      <c r="G6554" s="65"/>
      <c r="H6554" s="113"/>
    </row>
    <row r="6555" spans="1:8">
      <c r="A6555" s="65"/>
      <c r="B6555" s="65"/>
      <c r="C6555" s="65"/>
      <c r="D6555" s="65"/>
      <c r="E6555" s="65"/>
      <c r="F6555" s="65"/>
      <c r="G6555" s="65"/>
      <c r="H6555" s="113"/>
    </row>
    <row r="6556" spans="1:8">
      <c r="A6556" s="65"/>
      <c r="B6556" s="65"/>
      <c r="C6556" s="65"/>
      <c r="D6556" s="65"/>
      <c r="E6556" s="65"/>
      <c r="F6556" s="65"/>
      <c r="G6556" s="65"/>
      <c r="H6556" s="113"/>
    </row>
    <row r="6557" spans="1:8">
      <c r="A6557" s="65"/>
      <c r="B6557" s="65"/>
      <c r="C6557" s="65"/>
      <c r="D6557" s="65"/>
      <c r="E6557" s="65"/>
      <c r="F6557" s="65"/>
      <c r="G6557" s="65"/>
      <c r="H6557" s="113"/>
    </row>
    <row r="6558" spans="1:8">
      <c r="A6558" s="65"/>
      <c r="B6558" s="65"/>
      <c r="C6558" s="65"/>
      <c r="D6558" s="65"/>
      <c r="E6558" s="65"/>
      <c r="F6558" s="65"/>
      <c r="G6558" s="65"/>
      <c r="H6558" s="113"/>
    </row>
    <row r="6559" spans="1:8">
      <c r="A6559" s="65"/>
      <c r="B6559" s="65"/>
      <c r="C6559" s="65"/>
      <c r="D6559" s="65"/>
      <c r="E6559" s="65"/>
      <c r="F6559" s="65"/>
      <c r="G6559" s="65"/>
      <c r="H6559" s="113"/>
    </row>
    <row r="6560" spans="1:8">
      <c r="A6560" s="65"/>
      <c r="B6560" s="65"/>
      <c r="C6560" s="65"/>
      <c r="D6560" s="65"/>
      <c r="E6560" s="65"/>
      <c r="F6560" s="65"/>
      <c r="G6560" s="65"/>
      <c r="H6560" s="113"/>
    </row>
    <row r="6561" spans="1:8">
      <c r="A6561" s="65"/>
      <c r="B6561" s="65"/>
      <c r="C6561" s="65"/>
      <c r="D6561" s="65"/>
      <c r="E6561" s="65"/>
      <c r="F6561" s="65"/>
      <c r="G6561" s="65"/>
      <c r="H6561" s="113"/>
    </row>
    <row r="6562" spans="1:8">
      <c r="A6562" s="65"/>
      <c r="B6562" s="65"/>
      <c r="C6562" s="65"/>
      <c r="D6562" s="65"/>
      <c r="E6562" s="65"/>
      <c r="F6562" s="65"/>
      <c r="G6562" s="65"/>
      <c r="H6562" s="113"/>
    </row>
    <row r="6563" spans="1:8">
      <c r="A6563" s="65"/>
      <c r="B6563" s="65"/>
      <c r="C6563" s="65"/>
      <c r="D6563" s="65"/>
      <c r="E6563" s="65"/>
      <c r="F6563" s="65"/>
      <c r="G6563" s="65"/>
      <c r="H6563" s="113"/>
    </row>
    <row r="6564" spans="1:8">
      <c r="A6564" s="65"/>
      <c r="B6564" s="65"/>
      <c r="C6564" s="65"/>
      <c r="D6564" s="65"/>
      <c r="E6564" s="65"/>
      <c r="F6564" s="65"/>
      <c r="G6564" s="65"/>
      <c r="H6564" s="113"/>
    </row>
    <row r="6565" spans="1:8">
      <c r="A6565" s="65"/>
      <c r="B6565" s="65"/>
      <c r="C6565" s="65"/>
      <c r="D6565" s="65"/>
      <c r="E6565" s="65"/>
      <c r="F6565" s="65"/>
      <c r="G6565" s="65"/>
      <c r="H6565" s="113"/>
    </row>
    <row r="6566" spans="1:8">
      <c r="A6566" s="65"/>
      <c r="B6566" s="65"/>
      <c r="C6566" s="65"/>
      <c r="D6566" s="65"/>
      <c r="E6566" s="65"/>
      <c r="F6566" s="65"/>
      <c r="G6566" s="65"/>
      <c r="H6566" s="113"/>
    </row>
    <row r="6567" spans="1:8">
      <c r="A6567" s="65"/>
      <c r="B6567" s="65"/>
      <c r="C6567" s="65"/>
      <c r="D6567" s="65"/>
      <c r="E6567" s="65"/>
      <c r="F6567" s="65"/>
      <c r="G6567" s="65"/>
      <c r="H6567" s="113"/>
    </row>
    <row r="6568" spans="1:8">
      <c r="A6568" s="65"/>
      <c r="B6568" s="65"/>
      <c r="C6568" s="65"/>
      <c r="D6568" s="65"/>
      <c r="E6568" s="65"/>
      <c r="F6568" s="65"/>
      <c r="G6568" s="65"/>
      <c r="H6568" s="113"/>
    </row>
    <row r="6569" spans="1:8">
      <c r="A6569" s="65"/>
      <c r="B6569" s="65"/>
      <c r="C6569" s="65"/>
      <c r="D6569" s="65"/>
      <c r="E6569" s="65"/>
      <c r="F6569" s="65"/>
      <c r="G6569" s="65"/>
      <c r="H6569" s="113"/>
    </row>
    <row r="6570" spans="1:8">
      <c r="A6570" s="65"/>
      <c r="B6570" s="65"/>
      <c r="C6570" s="65"/>
      <c r="D6570" s="65"/>
      <c r="E6570" s="65"/>
      <c r="F6570" s="65"/>
      <c r="G6570" s="65"/>
      <c r="H6570" s="113"/>
    </row>
    <row r="6571" spans="1:8">
      <c r="A6571" s="65"/>
      <c r="B6571" s="65"/>
      <c r="C6571" s="65"/>
      <c r="D6571" s="65"/>
      <c r="E6571" s="65"/>
      <c r="F6571" s="65"/>
      <c r="G6571" s="65"/>
      <c r="H6571" s="113"/>
    </row>
    <row r="6572" spans="1:8">
      <c r="A6572" s="65"/>
      <c r="B6572" s="65"/>
      <c r="C6572" s="65"/>
      <c r="D6572" s="65"/>
      <c r="E6572" s="65"/>
      <c r="F6572" s="65"/>
      <c r="G6572" s="65"/>
      <c r="H6572" s="113"/>
    </row>
    <row r="6573" spans="1:8">
      <c r="A6573" s="65"/>
      <c r="B6573" s="65"/>
      <c r="C6573" s="65"/>
      <c r="D6573" s="65"/>
      <c r="E6573" s="65"/>
      <c r="F6573" s="65"/>
      <c r="G6573" s="65"/>
      <c r="H6573" s="113"/>
    </row>
    <row r="6574" spans="1:8">
      <c r="A6574" s="65"/>
      <c r="B6574" s="65"/>
      <c r="C6574" s="65"/>
      <c r="D6574" s="65"/>
      <c r="E6574" s="65"/>
      <c r="F6574" s="65"/>
      <c r="G6574" s="65"/>
      <c r="H6574" s="113"/>
    </row>
    <row r="6575" spans="1:8">
      <c r="A6575" s="65"/>
      <c r="B6575" s="65"/>
      <c r="C6575" s="65"/>
      <c r="D6575" s="65"/>
      <c r="E6575" s="65"/>
      <c r="F6575" s="65"/>
      <c r="G6575" s="65"/>
      <c r="H6575" s="113"/>
    </row>
    <row r="6576" spans="1:8">
      <c r="A6576" s="65"/>
      <c r="B6576" s="65"/>
      <c r="C6576" s="65"/>
      <c r="D6576" s="65"/>
      <c r="E6576" s="65"/>
      <c r="F6576" s="65"/>
      <c r="G6576" s="65"/>
      <c r="H6576" s="113"/>
    </row>
    <row r="6577" spans="1:8">
      <c r="A6577" s="65"/>
      <c r="B6577" s="65"/>
      <c r="C6577" s="65"/>
      <c r="D6577" s="65"/>
      <c r="E6577" s="65"/>
      <c r="F6577" s="65"/>
      <c r="G6577" s="65"/>
      <c r="H6577" s="113"/>
    </row>
    <row r="6578" spans="1:8">
      <c r="A6578" s="65"/>
      <c r="B6578" s="65"/>
      <c r="C6578" s="65"/>
      <c r="D6578" s="65"/>
      <c r="E6578" s="65"/>
      <c r="F6578" s="65"/>
      <c r="G6578" s="65"/>
      <c r="H6578" s="113"/>
    </row>
    <row r="6579" spans="1:8">
      <c r="A6579" s="65"/>
      <c r="B6579" s="65"/>
      <c r="C6579" s="65"/>
      <c r="D6579" s="65"/>
      <c r="E6579" s="65"/>
      <c r="F6579" s="65"/>
      <c r="G6579" s="65"/>
      <c r="H6579" s="113"/>
    </row>
    <row r="6580" spans="1:8">
      <c r="A6580" s="65"/>
      <c r="B6580" s="65"/>
      <c r="C6580" s="65"/>
      <c r="D6580" s="65"/>
      <c r="E6580" s="65"/>
      <c r="F6580" s="65"/>
      <c r="G6580" s="65"/>
      <c r="H6580" s="113"/>
    </row>
    <row r="6581" spans="1:8">
      <c r="A6581" s="65"/>
      <c r="B6581" s="65"/>
      <c r="C6581" s="65"/>
      <c r="D6581" s="65"/>
      <c r="E6581" s="65"/>
      <c r="F6581" s="65"/>
      <c r="G6581" s="65"/>
      <c r="H6581" s="113"/>
    </row>
    <row r="6582" spans="1:8">
      <c r="A6582" s="65"/>
      <c r="B6582" s="65"/>
      <c r="C6582" s="65"/>
      <c r="D6582" s="65"/>
      <c r="E6582" s="65"/>
      <c r="F6582" s="65"/>
      <c r="G6582" s="65"/>
      <c r="H6582" s="113"/>
    </row>
    <row r="6583" spans="1:8">
      <c r="A6583" s="65"/>
      <c r="B6583" s="65"/>
      <c r="C6583" s="65"/>
      <c r="D6583" s="65"/>
      <c r="E6583" s="65"/>
      <c r="F6583" s="65"/>
      <c r="G6583" s="65"/>
      <c r="H6583" s="113"/>
    </row>
    <row r="6584" spans="1:8">
      <c r="A6584" s="65"/>
      <c r="B6584" s="65"/>
      <c r="C6584" s="65"/>
      <c r="D6584" s="65"/>
      <c r="E6584" s="65"/>
      <c r="F6584" s="65"/>
      <c r="G6584" s="65"/>
      <c r="H6584" s="113"/>
    </row>
    <row r="6585" spans="1:8">
      <c r="A6585" s="65"/>
      <c r="B6585" s="65"/>
      <c r="C6585" s="65"/>
      <c r="D6585" s="65"/>
      <c r="E6585" s="65"/>
      <c r="F6585" s="65"/>
      <c r="G6585" s="65"/>
      <c r="H6585" s="113"/>
    </row>
    <row r="6586" spans="1:8">
      <c r="A6586" s="65"/>
      <c r="B6586" s="65"/>
      <c r="C6586" s="65"/>
      <c r="D6586" s="65"/>
      <c r="E6586" s="65"/>
      <c r="F6586" s="65"/>
      <c r="G6586" s="65"/>
      <c r="H6586" s="113"/>
    </row>
    <row r="6587" spans="1:8">
      <c r="A6587" s="65"/>
      <c r="B6587" s="65"/>
      <c r="C6587" s="65"/>
      <c r="D6587" s="65"/>
      <c r="E6587" s="65"/>
      <c r="F6587" s="65"/>
      <c r="G6587" s="65"/>
      <c r="H6587" s="113"/>
    </row>
    <row r="6588" spans="1:8">
      <c r="A6588" s="65"/>
      <c r="B6588" s="65"/>
      <c r="C6588" s="65"/>
      <c r="D6588" s="65"/>
      <c r="E6588" s="65"/>
      <c r="F6588" s="65"/>
      <c r="G6588" s="65"/>
      <c r="H6588" s="113"/>
    </row>
    <row r="6589" spans="1:8">
      <c r="A6589" s="65"/>
      <c r="B6589" s="65"/>
      <c r="C6589" s="65"/>
      <c r="D6589" s="65"/>
      <c r="E6589" s="65"/>
      <c r="F6589" s="65"/>
      <c r="G6589" s="65"/>
      <c r="H6589" s="113"/>
    </row>
    <row r="6590" spans="1:8">
      <c r="A6590" s="65"/>
      <c r="B6590" s="65"/>
      <c r="C6590" s="65"/>
      <c r="D6590" s="65"/>
      <c r="E6590" s="65"/>
      <c r="F6590" s="65"/>
      <c r="G6590" s="65"/>
      <c r="H6590" s="113"/>
    </row>
    <row r="6591" spans="1:8">
      <c r="A6591" s="65"/>
      <c r="B6591" s="65"/>
      <c r="C6591" s="65"/>
      <c r="D6591" s="65"/>
      <c r="E6591" s="65"/>
      <c r="F6591" s="65"/>
      <c r="G6591" s="65"/>
      <c r="H6591" s="113"/>
    </row>
    <row r="6592" spans="1:8">
      <c r="A6592" s="65"/>
      <c r="B6592" s="65"/>
      <c r="C6592" s="65"/>
      <c r="D6592" s="65"/>
      <c r="E6592" s="65"/>
      <c r="F6592" s="65"/>
      <c r="G6592" s="65"/>
      <c r="H6592" s="113"/>
    </row>
    <row r="6593" spans="1:8">
      <c r="A6593" s="65"/>
      <c r="B6593" s="65"/>
      <c r="C6593" s="65"/>
      <c r="D6593" s="65"/>
      <c r="E6593" s="65"/>
      <c r="F6593" s="65"/>
      <c r="G6593" s="65"/>
      <c r="H6593" s="113"/>
    </row>
    <row r="6594" spans="1:8">
      <c r="A6594" s="65"/>
      <c r="B6594" s="65"/>
      <c r="C6594" s="65"/>
      <c r="D6594" s="65"/>
      <c r="E6594" s="65"/>
      <c r="F6594" s="65"/>
      <c r="G6594" s="65"/>
      <c r="H6594" s="113"/>
    </row>
    <row r="6595" spans="1:8">
      <c r="A6595" s="65"/>
      <c r="B6595" s="65"/>
      <c r="C6595" s="65"/>
      <c r="D6595" s="65"/>
      <c r="E6595" s="65"/>
      <c r="F6595" s="65"/>
      <c r="G6595" s="65"/>
      <c r="H6595" s="113"/>
    </row>
    <row r="6596" spans="1:8">
      <c r="A6596" s="65"/>
      <c r="B6596" s="65"/>
      <c r="C6596" s="65"/>
      <c r="D6596" s="65"/>
      <c r="E6596" s="65"/>
      <c r="F6596" s="65"/>
      <c r="G6596" s="65"/>
      <c r="H6596" s="113"/>
    </row>
    <row r="6597" spans="1:8">
      <c r="A6597" s="65"/>
      <c r="B6597" s="65"/>
      <c r="C6597" s="65"/>
      <c r="D6597" s="65"/>
      <c r="E6597" s="65"/>
      <c r="F6597" s="65"/>
      <c r="G6597" s="65"/>
      <c r="H6597" s="113"/>
    </row>
    <row r="6598" spans="1:8">
      <c r="A6598" s="65"/>
      <c r="B6598" s="65"/>
      <c r="C6598" s="65"/>
      <c r="D6598" s="65"/>
      <c r="E6598" s="65"/>
      <c r="F6598" s="65"/>
      <c r="G6598" s="65"/>
      <c r="H6598" s="113"/>
    </row>
    <row r="6599" spans="1:8">
      <c r="A6599" s="65"/>
      <c r="B6599" s="65"/>
      <c r="C6599" s="65"/>
      <c r="D6599" s="65"/>
      <c r="E6599" s="65"/>
      <c r="F6599" s="65"/>
      <c r="G6599" s="65"/>
      <c r="H6599" s="113"/>
    </row>
    <row r="6600" spans="1:8">
      <c r="A6600" s="65"/>
      <c r="B6600" s="65"/>
      <c r="C6600" s="65"/>
      <c r="D6600" s="65"/>
      <c r="E6600" s="65"/>
      <c r="F6600" s="65"/>
      <c r="G6600" s="65"/>
      <c r="H6600" s="113"/>
    </row>
    <row r="6601" spans="1:8">
      <c r="A6601" s="65"/>
      <c r="B6601" s="65"/>
      <c r="C6601" s="65"/>
      <c r="D6601" s="65"/>
      <c r="E6601" s="65"/>
      <c r="F6601" s="65"/>
      <c r="G6601" s="65"/>
      <c r="H6601" s="113"/>
    </row>
    <row r="6602" spans="1:8">
      <c r="A6602" s="65"/>
      <c r="B6602" s="65"/>
      <c r="C6602" s="65"/>
      <c r="D6602" s="65"/>
      <c r="E6602" s="65"/>
      <c r="F6602" s="65"/>
      <c r="G6602" s="65"/>
      <c r="H6602" s="113"/>
    </row>
    <row r="6603" spans="1:8">
      <c r="A6603" s="65"/>
      <c r="B6603" s="65"/>
      <c r="C6603" s="65"/>
      <c r="D6603" s="65"/>
      <c r="E6603" s="65"/>
      <c r="F6603" s="65"/>
      <c r="G6603" s="65"/>
      <c r="H6603" s="113"/>
    </row>
    <row r="6604" spans="1:8">
      <c r="A6604" s="65"/>
      <c r="B6604" s="65"/>
      <c r="C6604" s="65"/>
      <c r="D6604" s="65"/>
      <c r="E6604" s="65"/>
      <c r="F6604" s="65"/>
      <c r="G6604" s="65"/>
      <c r="H6604" s="113"/>
    </row>
    <row r="6605" spans="1:8">
      <c r="A6605" s="65"/>
      <c r="B6605" s="65"/>
      <c r="C6605" s="65"/>
      <c r="D6605" s="65"/>
      <c r="E6605" s="65"/>
      <c r="F6605" s="65"/>
      <c r="G6605" s="65"/>
      <c r="H6605" s="113"/>
    </row>
    <row r="6606" spans="1:8">
      <c r="A6606" s="65"/>
      <c r="B6606" s="65"/>
      <c r="C6606" s="65"/>
      <c r="D6606" s="65"/>
      <c r="E6606" s="65"/>
      <c r="F6606" s="65"/>
      <c r="G6606" s="65"/>
      <c r="H6606" s="113"/>
    </row>
    <row r="6607" spans="1:8">
      <c r="A6607" s="65"/>
      <c r="B6607" s="65"/>
      <c r="C6607" s="65"/>
      <c r="D6607" s="65"/>
      <c r="E6607" s="65"/>
      <c r="F6607" s="65"/>
      <c r="G6607" s="65"/>
      <c r="H6607" s="113"/>
    </row>
    <row r="6608" spans="1:8">
      <c r="A6608" s="65"/>
      <c r="B6608" s="65"/>
      <c r="C6608" s="65"/>
      <c r="D6608" s="65"/>
      <c r="E6608" s="65"/>
      <c r="F6608" s="65"/>
      <c r="G6608" s="65"/>
      <c r="H6608" s="113"/>
    </row>
    <row r="6609" spans="1:8">
      <c r="A6609" s="65"/>
      <c r="B6609" s="65"/>
      <c r="C6609" s="65"/>
      <c r="D6609" s="65"/>
      <c r="E6609" s="65"/>
      <c r="F6609" s="65"/>
      <c r="G6609" s="65"/>
      <c r="H6609" s="113"/>
    </row>
    <row r="6610" spans="1:8">
      <c r="A6610" s="65"/>
      <c r="B6610" s="65"/>
      <c r="C6610" s="65"/>
      <c r="D6610" s="65"/>
      <c r="E6610" s="65"/>
      <c r="F6610" s="65"/>
      <c r="G6610" s="65"/>
      <c r="H6610" s="113"/>
    </row>
    <row r="6611" spans="1:8">
      <c r="A6611" s="65"/>
      <c r="B6611" s="65"/>
      <c r="C6611" s="65"/>
      <c r="D6611" s="65"/>
      <c r="E6611" s="65"/>
      <c r="F6611" s="65"/>
      <c r="G6611" s="65"/>
      <c r="H6611" s="113"/>
    </row>
    <row r="6612" spans="1:8">
      <c r="A6612" s="65"/>
      <c r="B6612" s="65"/>
      <c r="C6612" s="65"/>
      <c r="D6612" s="65"/>
      <c r="E6612" s="65"/>
      <c r="F6612" s="65"/>
      <c r="G6612" s="65"/>
      <c r="H6612" s="113"/>
    </row>
    <row r="6613" spans="1:8">
      <c r="A6613" s="65"/>
      <c r="B6613" s="65"/>
      <c r="C6613" s="65"/>
      <c r="D6613" s="65"/>
      <c r="E6613" s="65"/>
      <c r="F6613" s="65"/>
      <c r="G6613" s="65"/>
      <c r="H6613" s="113"/>
    </row>
    <row r="6614" spans="1:8">
      <c r="A6614" s="65"/>
      <c r="B6614" s="65"/>
      <c r="C6614" s="65"/>
      <c r="D6614" s="65"/>
      <c r="E6614" s="65"/>
      <c r="F6614" s="65"/>
      <c r="G6614" s="65"/>
      <c r="H6614" s="113"/>
    </row>
    <row r="6615" spans="1:8">
      <c r="A6615" s="65"/>
      <c r="B6615" s="65"/>
      <c r="C6615" s="65"/>
      <c r="D6615" s="65"/>
      <c r="E6615" s="65"/>
      <c r="F6615" s="65"/>
      <c r="G6615" s="65"/>
      <c r="H6615" s="113"/>
    </row>
    <row r="6616" spans="1:8">
      <c r="A6616" s="65"/>
      <c r="B6616" s="65"/>
      <c r="C6616" s="65"/>
      <c r="D6616" s="65"/>
      <c r="E6616" s="65"/>
      <c r="F6616" s="65"/>
      <c r="G6616" s="65"/>
      <c r="H6616" s="113"/>
    </row>
    <row r="6617" spans="1:8">
      <c r="A6617" s="65"/>
      <c r="B6617" s="65"/>
      <c r="C6617" s="65"/>
      <c r="D6617" s="65"/>
      <c r="E6617" s="65"/>
      <c r="F6617" s="65"/>
      <c r="G6617" s="65"/>
      <c r="H6617" s="113"/>
    </row>
    <row r="6618" spans="1:8">
      <c r="A6618" s="65"/>
      <c r="B6618" s="65"/>
      <c r="C6618" s="65"/>
      <c r="D6618" s="65"/>
      <c r="E6618" s="65"/>
      <c r="F6618" s="65"/>
      <c r="G6618" s="65"/>
      <c r="H6618" s="113"/>
    </row>
    <row r="6619" spans="1:8">
      <c r="A6619" s="65"/>
      <c r="B6619" s="65"/>
      <c r="C6619" s="65"/>
      <c r="D6619" s="65"/>
      <c r="E6619" s="65"/>
      <c r="F6619" s="65"/>
      <c r="G6619" s="65"/>
      <c r="H6619" s="113"/>
    </row>
    <row r="6620" spans="1:8">
      <c r="A6620" s="65"/>
      <c r="B6620" s="65"/>
      <c r="C6620" s="65"/>
      <c r="D6620" s="65"/>
      <c r="E6620" s="65"/>
      <c r="F6620" s="65"/>
      <c r="G6620" s="65"/>
      <c r="H6620" s="113"/>
    </row>
    <row r="6621" spans="1:8">
      <c r="A6621" s="65"/>
      <c r="B6621" s="65"/>
      <c r="C6621" s="65"/>
      <c r="D6621" s="65"/>
      <c r="E6621" s="65"/>
      <c r="F6621" s="65"/>
      <c r="G6621" s="65"/>
      <c r="H6621" s="113"/>
    </row>
    <row r="6622" spans="1:8">
      <c r="A6622" s="65"/>
      <c r="B6622" s="65"/>
      <c r="C6622" s="65"/>
      <c r="D6622" s="65"/>
      <c r="E6622" s="65"/>
      <c r="F6622" s="65"/>
      <c r="G6622" s="65"/>
      <c r="H6622" s="113"/>
    </row>
    <row r="6623" spans="1:8">
      <c r="A6623" s="65"/>
      <c r="B6623" s="65"/>
      <c r="C6623" s="65"/>
      <c r="D6623" s="65"/>
      <c r="E6623" s="65"/>
      <c r="F6623" s="65"/>
      <c r="G6623" s="65"/>
      <c r="H6623" s="113"/>
    </row>
    <row r="6624" spans="1:8">
      <c r="A6624" s="65"/>
      <c r="B6624" s="65"/>
      <c r="C6624" s="65"/>
      <c r="D6624" s="65"/>
      <c r="E6624" s="65"/>
      <c r="F6624" s="65"/>
      <c r="G6624" s="65"/>
      <c r="H6624" s="113"/>
    </row>
    <row r="6625" spans="1:8">
      <c r="A6625" s="65"/>
      <c r="B6625" s="65"/>
      <c r="C6625" s="65"/>
      <c r="D6625" s="65"/>
      <c r="E6625" s="65"/>
      <c r="F6625" s="65"/>
      <c r="G6625" s="65"/>
      <c r="H6625" s="113"/>
    </row>
    <row r="6626" spans="1:8">
      <c r="A6626" s="65"/>
      <c r="B6626" s="65"/>
      <c r="C6626" s="65"/>
      <c r="D6626" s="65"/>
      <c r="E6626" s="65"/>
      <c r="F6626" s="65"/>
      <c r="G6626" s="65"/>
      <c r="H6626" s="113"/>
    </row>
    <row r="6627" spans="1:8">
      <c r="A6627" s="65"/>
      <c r="B6627" s="65"/>
      <c r="C6627" s="65"/>
      <c r="D6627" s="65"/>
      <c r="E6627" s="65"/>
      <c r="F6627" s="65"/>
      <c r="G6627" s="65"/>
      <c r="H6627" s="113"/>
    </row>
    <row r="6628" spans="1:8">
      <c r="A6628" s="65"/>
      <c r="B6628" s="65"/>
      <c r="C6628" s="65"/>
      <c r="D6628" s="65"/>
      <c r="E6628" s="65"/>
      <c r="F6628" s="65"/>
      <c r="G6628" s="65"/>
      <c r="H6628" s="113"/>
    </row>
    <row r="6629" spans="1:8">
      <c r="A6629" s="65"/>
      <c r="B6629" s="65"/>
      <c r="C6629" s="65"/>
      <c r="D6629" s="65"/>
      <c r="E6629" s="65"/>
      <c r="F6629" s="65"/>
      <c r="G6629" s="65"/>
      <c r="H6629" s="113"/>
    </row>
    <row r="6630" spans="1:8">
      <c r="A6630" s="65"/>
      <c r="B6630" s="65"/>
      <c r="C6630" s="65"/>
      <c r="D6630" s="65"/>
      <c r="E6630" s="65"/>
      <c r="F6630" s="65"/>
      <c r="G6630" s="65"/>
      <c r="H6630" s="113"/>
    </row>
    <row r="6631" spans="1:8">
      <c r="A6631" s="65"/>
      <c r="B6631" s="65"/>
      <c r="C6631" s="65"/>
      <c r="D6631" s="65"/>
      <c r="E6631" s="65"/>
      <c r="F6631" s="65"/>
      <c r="G6631" s="65"/>
      <c r="H6631" s="113"/>
    </row>
    <row r="6632" spans="1:8">
      <c r="A6632" s="65"/>
      <c r="B6632" s="65"/>
      <c r="C6632" s="65"/>
      <c r="D6632" s="65"/>
      <c r="E6632" s="65"/>
      <c r="F6632" s="65"/>
      <c r="G6632" s="65"/>
      <c r="H6632" s="113"/>
    </row>
    <row r="6633" spans="1:8">
      <c r="A6633" s="65"/>
      <c r="B6633" s="65"/>
      <c r="C6633" s="65"/>
      <c r="D6633" s="65"/>
      <c r="E6633" s="65"/>
      <c r="F6633" s="65"/>
      <c r="G6633" s="65"/>
      <c r="H6633" s="113"/>
    </row>
    <row r="6634" spans="1:8">
      <c r="A6634" s="65"/>
      <c r="B6634" s="65"/>
      <c r="C6634" s="65"/>
      <c r="D6634" s="65"/>
      <c r="E6634" s="65"/>
      <c r="F6634" s="65"/>
      <c r="G6634" s="65"/>
      <c r="H6634" s="113"/>
    </row>
    <row r="6635" spans="1:8">
      <c r="A6635" s="65"/>
      <c r="B6635" s="65"/>
      <c r="C6635" s="65"/>
      <c r="D6635" s="65"/>
      <c r="E6635" s="65"/>
      <c r="F6635" s="65"/>
      <c r="G6635" s="65"/>
      <c r="H6635" s="113"/>
    </row>
    <row r="6636" spans="1:8">
      <c r="A6636" s="65"/>
      <c r="B6636" s="65"/>
      <c r="C6636" s="65"/>
      <c r="D6636" s="65"/>
      <c r="E6636" s="65"/>
      <c r="F6636" s="65"/>
      <c r="G6636" s="65"/>
      <c r="H6636" s="113"/>
    </row>
    <row r="6637" spans="1:8">
      <c r="A6637" s="65"/>
      <c r="B6637" s="65"/>
      <c r="C6637" s="65"/>
      <c r="D6637" s="65"/>
      <c r="E6637" s="65"/>
      <c r="F6637" s="65"/>
      <c r="G6637" s="65"/>
      <c r="H6637" s="113"/>
    </row>
    <row r="6638" spans="1:8">
      <c r="A6638" s="65"/>
      <c r="B6638" s="65"/>
      <c r="C6638" s="65"/>
      <c r="D6638" s="65"/>
      <c r="E6638" s="65"/>
      <c r="F6638" s="65"/>
      <c r="G6638" s="65"/>
      <c r="H6638" s="113"/>
    </row>
    <row r="6639" spans="1:8">
      <c r="A6639" s="65"/>
      <c r="B6639" s="65"/>
      <c r="C6639" s="65"/>
      <c r="D6639" s="65"/>
      <c r="E6639" s="65"/>
      <c r="F6639" s="65"/>
      <c r="G6639" s="65"/>
      <c r="H6639" s="113"/>
    </row>
    <row r="6640" spans="1:8">
      <c r="A6640" s="65"/>
      <c r="B6640" s="65"/>
      <c r="C6640" s="65"/>
      <c r="D6640" s="65"/>
      <c r="E6640" s="65"/>
      <c r="F6640" s="65"/>
      <c r="G6640" s="65"/>
      <c r="H6640" s="113"/>
    </row>
    <row r="6641" spans="1:8">
      <c r="A6641" s="65"/>
      <c r="B6641" s="65"/>
      <c r="C6641" s="65"/>
      <c r="D6641" s="65"/>
      <c r="E6641" s="65"/>
      <c r="F6641" s="65"/>
      <c r="G6641" s="65"/>
      <c r="H6641" s="113"/>
    </row>
    <row r="6642" spans="1:8">
      <c r="A6642" s="65"/>
      <c r="B6642" s="65"/>
      <c r="C6642" s="65"/>
      <c r="D6642" s="65"/>
      <c r="E6642" s="65"/>
      <c r="F6642" s="65"/>
      <c r="G6642" s="65"/>
      <c r="H6642" s="113"/>
    </row>
    <row r="6643" spans="1:8">
      <c r="A6643" s="65"/>
      <c r="B6643" s="65"/>
      <c r="C6643" s="65"/>
      <c r="D6643" s="65"/>
      <c r="E6643" s="65"/>
      <c r="F6643" s="65"/>
      <c r="G6643" s="65"/>
      <c r="H6643" s="113"/>
    </row>
    <row r="6644" spans="1:8">
      <c r="A6644" s="65"/>
      <c r="B6644" s="65"/>
      <c r="C6644" s="65"/>
      <c r="D6644" s="65"/>
      <c r="E6644" s="65"/>
      <c r="F6644" s="65"/>
      <c r="G6644" s="65"/>
      <c r="H6644" s="113"/>
    </row>
    <row r="6645" spans="1:8">
      <c r="A6645" s="65"/>
      <c r="B6645" s="65"/>
      <c r="C6645" s="65"/>
      <c r="D6645" s="65"/>
      <c r="E6645" s="65"/>
      <c r="F6645" s="65"/>
      <c r="G6645" s="65"/>
      <c r="H6645" s="113"/>
    </row>
    <row r="6646" spans="1:8">
      <c r="A6646" s="65"/>
      <c r="B6646" s="65"/>
      <c r="C6646" s="65"/>
      <c r="D6646" s="65"/>
      <c r="E6646" s="65"/>
      <c r="F6646" s="65"/>
      <c r="G6646" s="65"/>
      <c r="H6646" s="113"/>
    </row>
    <row r="6647" spans="1:8">
      <c r="A6647" s="65"/>
      <c r="B6647" s="65"/>
      <c r="C6647" s="65"/>
      <c r="D6647" s="65"/>
      <c r="E6647" s="65"/>
      <c r="F6647" s="65"/>
      <c r="G6647" s="65"/>
      <c r="H6647" s="113"/>
    </row>
    <row r="6648" spans="1:8">
      <c r="A6648" s="65"/>
      <c r="B6648" s="65"/>
      <c r="C6648" s="65"/>
      <c r="D6648" s="65"/>
      <c r="E6648" s="65"/>
      <c r="F6648" s="65"/>
      <c r="G6648" s="65"/>
      <c r="H6648" s="113"/>
    </row>
    <row r="6649" spans="1:8">
      <c r="A6649" s="65"/>
      <c r="B6649" s="65"/>
      <c r="C6649" s="65"/>
      <c r="D6649" s="65"/>
      <c r="E6649" s="65"/>
      <c r="F6649" s="65"/>
      <c r="G6649" s="65"/>
      <c r="H6649" s="113"/>
    </row>
    <row r="6650" spans="1:8">
      <c r="A6650" s="65"/>
      <c r="B6650" s="65"/>
      <c r="C6650" s="65"/>
      <c r="D6650" s="65"/>
      <c r="E6650" s="65"/>
      <c r="F6650" s="65"/>
      <c r="G6650" s="65"/>
      <c r="H6650" s="113"/>
    </row>
    <row r="6651" spans="1:8">
      <c r="A6651" s="65"/>
      <c r="B6651" s="65"/>
      <c r="C6651" s="65"/>
      <c r="D6651" s="65"/>
      <c r="E6651" s="65"/>
      <c r="F6651" s="65"/>
      <c r="G6651" s="65"/>
      <c r="H6651" s="113"/>
    </row>
    <row r="6652" spans="1:8">
      <c r="A6652" s="65"/>
      <c r="B6652" s="65"/>
      <c r="C6652" s="65"/>
      <c r="D6652" s="65"/>
      <c r="E6652" s="65"/>
      <c r="F6652" s="65"/>
      <c r="G6652" s="65"/>
      <c r="H6652" s="113"/>
    </row>
    <row r="6653" spans="1:8">
      <c r="A6653" s="65"/>
      <c r="B6653" s="65"/>
      <c r="C6653" s="65"/>
      <c r="D6653" s="65"/>
      <c r="E6653" s="65"/>
      <c r="F6653" s="65"/>
      <c r="G6653" s="65"/>
      <c r="H6653" s="113"/>
    </row>
    <row r="6654" spans="1:8">
      <c r="A6654" s="65"/>
      <c r="B6654" s="65"/>
      <c r="C6654" s="65"/>
      <c r="D6654" s="65"/>
      <c r="E6654" s="65"/>
      <c r="F6654" s="65"/>
      <c r="G6654" s="65"/>
      <c r="H6654" s="113"/>
    </row>
    <row r="6655" spans="1:8">
      <c r="A6655" s="65"/>
      <c r="B6655" s="65"/>
      <c r="C6655" s="65"/>
      <c r="D6655" s="65"/>
      <c r="E6655" s="65"/>
      <c r="F6655" s="65"/>
      <c r="G6655" s="65"/>
      <c r="H6655" s="113"/>
    </row>
    <row r="6656" spans="1:8">
      <c r="A6656" s="65"/>
      <c r="B6656" s="65"/>
      <c r="C6656" s="65"/>
      <c r="D6656" s="65"/>
      <c r="E6656" s="65"/>
      <c r="F6656" s="65"/>
      <c r="G6656" s="65"/>
      <c r="H6656" s="113"/>
    </row>
    <row r="6657" spans="1:8">
      <c r="A6657" s="65"/>
      <c r="B6657" s="65"/>
      <c r="C6657" s="65"/>
      <c r="D6657" s="65"/>
      <c r="E6657" s="65"/>
      <c r="F6657" s="65"/>
      <c r="G6657" s="65"/>
      <c r="H6657" s="113"/>
    </row>
    <row r="6658" spans="1:8">
      <c r="A6658" s="65"/>
      <c r="B6658" s="65"/>
      <c r="C6658" s="65"/>
      <c r="D6658" s="65"/>
      <c r="E6658" s="65"/>
      <c r="F6658" s="65"/>
      <c r="G6658" s="65"/>
      <c r="H6658" s="113"/>
    </row>
    <row r="6659" spans="1:8">
      <c r="A6659" s="65"/>
      <c r="B6659" s="65"/>
      <c r="C6659" s="65"/>
      <c r="D6659" s="65"/>
      <c r="E6659" s="65"/>
      <c r="F6659" s="65"/>
      <c r="G6659" s="65"/>
      <c r="H6659" s="113"/>
    </row>
    <row r="6660" spans="1:8">
      <c r="A6660" s="65"/>
      <c r="B6660" s="65"/>
      <c r="C6660" s="65"/>
      <c r="D6660" s="65"/>
      <c r="E6660" s="65"/>
      <c r="F6660" s="65"/>
      <c r="G6660" s="65"/>
      <c r="H6660" s="113"/>
    </row>
    <row r="6661" spans="1:8">
      <c r="A6661" s="65"/>
      <c r="B6661" s="65"/>
      <c r="C6661" s="65"/>
      <c r="D6661" s="65"/>
      <c r="E6661" s="65"/>
      <c r="F6661" s="65"/>
      <c r="G6661" s="65"/>
      <c r="H6661" s="113"/>
    </row>
    <row r="6662" spans="1:8">
      <c r="A6662" s="65"/>
      <c r="B6662" s="65"/>
      <c r="C6662" s="65"/>
      <c r="D6662" s="65"/>
      <c r="E6662" s="65"/>
      <c r="F6662" s="65"/>
      <c r="G6662" s="65"/>
      <c r="H6662" s="113"/>
    </row>
    <row r="6663" spans="1:8">
      <c r="A6663" s="65"/>
      <c r="B6663" s="65"/>
      <c r="C6663" s="65"/>
      <c r="D6663" s="65"/>
      <c r="E6663" s="65"/>
      <c r="F6663" s="65"/>
      <c r="G6663" s="65"/>
      <c r="H6663" s="113"/>
    </row>
    <row r="6664" spans="1:8">
      <c r="A6664" s="65"/>
      <c r="B6664" s="65"/>
      <c r="C6664" s="65"/>
      <c r="D6664" s="65"/>
      <c r="E6664" s="65"/>
      <c r="F6664" s="65"/>
      <c r="G6664" s="65"/>
      <c r="H6664" s="113"/>
    </row>
    <row r="6665" spans="1:8">
      <c r="A6665" s="65"/>
      <c r="B6665" s="65"/>
      <c r="C6665" s="65"/>
      <c r="D6665" s="65"/>
      <c r="E6665" s="65"/>
      <c r="F6665" s="65"/>
      <c r="G6665" s="65"/>
      <c r="H6665" s="113"/>
    </row>
    <row r="6666" spans="1:8">
      <c r="A6666" s="65"/>
      <c r="B6666" s="65"/>
      <c r="C6666" s="65"/>
      <c r="D6666" s="65"/>
      <c r="E6666" s="65"/>
      <c r="F6666" s="65"/>
      <c r="G6666" s="65"/>
      <c r="H6666" s="113"/>
    </row>
    <row r="6667" spans="1:8">
      <c r="A6667" s="65"/>
      <c r="B6667" s="65"/>
      <c r="C6667" s="65"/>
      <c r="D6667" s="65"/>
      <c r="E6667" s="65"/>
      <c r="F6667" s="65"/>
      <c r="G6667" s="65"/>
      <c r="H6667" s="113"/>
    </row>
    <row r="6668" spans="1:8">
      <c r="A6668" s="65"/>
      <c r="B6668" s="65"/>
      <c r="C6668" s="65"/>
      <c r="D6668" s="65"/>
      <c r="E6668" s="65"/>
      <c r="F6668" s="65"/>
      <c r="G6668" s="65"/>
      <c r="H6668" s="113"/>
    </row>
    <row r="6669" spans="1:8">
      <c r="A6669" s="65"/>
      <c r="B6669" s="65"/>
      <c r="C6669" s="65"/>
      <c r="D6669" s="65"/>
      <c r="E6669" s="65"/>
      <c r="F6669" s="65"/>
      <c r="G6669" s="65"/>
      <c r="H6669" s="113"/>
    </row>
    <row r="6670" spans="1:8">
      <c r="A6670" s="65"/>
      <c r="B6670" s="65"/>
      <c r="C6670" s="65"/>
      <c r="D6670" s="65"/>
      <c r="E6670" s="65"/>
      <c r="F6670" s="65"/>
      <c r="G6670" s="65"/>
      <c r="H6670" s="113"/>
    </row>
    <row r="6671" spans="1:8">
      <c r="A6671" s="65"/>
      <c r="B6671" s="65"/>
      <c r="C6671" s="65"/>
      <c r="D6671" s="65"/>
      <c r="E6671" s="65"/>
      <c r="F6671" s="65"/>
      <c r="G6671" s="65"/>
      <c r="H6671" s="113"/>
    </row>
    <row r="6672" spans="1:8">
      <c r="A6672" s="65"/>
      <c r="B6672" s="65"/>
      <c r="C6672" s="65"/>
      <c r="D6672" s="65"/>
      <c r="E6672" s="65"/>
      <c r="F6672" s="65"/>
      <c r="G6672" s="65"/>
      <c r="H6672" s="113"/>
    </row>
    <row r="6673" spans="1:8">
      <c r="A6673" s="65"/>
      <c r="B6673" s="65"/>
      <c r="C6673" s="65"/>
      <c r="D6673" s="65"/>
      <c r="E6673" s="65"/>
      <c r="F6673" s="65"/>
      <c r="G6673" s="65"/>
      <c r="H6673" s="113"/>
    </row>
    <row r="6674" spans="1:8">
      <c r="A6674" s="65"/>
      <c r="B6674" s="65"/>
      <c r="C6674" s="65"/>
      <c r="D6674" s="65"/>
      <c r="E6674" s="65"/>
      <c r="F6674" s="65"/>
      <c r="G6674" s="65"/>
      <c r="H6674" s="113"/>
    </row>
    <row r="6675" spans="1:8">
      <c r="A6675" s="65"/>
      <c r="B6675" s="65"/>
      <c r="C6675" s="65"/>
      <c r="D6675" s="65"/>
      <c r="E6675" s="65"/>
      <c r="F6675" s="65"/>
      <c r="G6675" s="65"/>
      <c r="H6675" s="113"/>
    </row>
    <row r="6676" spans="1:8">
      <c r="A6676" s="65"/>
      <c r="B6676" s="65"/>
      <c r="C6676" s="65"/>
      <c r="D6676" s="65"/>
      <c r="E6676" s="65"/>
      <c r="F6676" s="65"/>
      <c r="G6676" s="65"/>
      <c r="H6676" s="113"/>
    </row>
    <row r="6677" spans="1:8">
      <c r="A6677" s="65"/>
      <c r="B6677" s="65"/>
      <c r="C6677" s="65"/>
      <c r="D6677" s="65"/>
      <c r="E6677" s="65"/>
      <c r="F6677" s="65"/>
      <c r="G6677" s="65"/>
      <c r="H6677" s="113"/>
    </row>
    <row r="6678" spans="1:8">
      <c r="A6678" s="65"/>
      <c r="B6678" s="65"/>
      <c r="C6678" s="65"/>
      <c r="D6678" s="65"/>
      <c r="E6678" s="65"/>
      <c r="F6678" s="65"/>
      <c r="G6678" s="65"/>
      <c r="H6678" s="113"/>
    </row>
    <row r="6679" spans="1:8">
      <c r="A6679" s="65"/>
      <c r="B6679" s="65"/>
      <c r="C6679" s="65"/>
      <c r="D6679" s="65"/>
      <c r="E6679" s="65"/>
      <c r="F6679" s="65"/>
      <c r="G6679" s="65"/>
      <c r="H6679" s="113"/>
    </row>
    <row r="6680" spans="1:8">
      <c r="A6680" s="65"/>
      <c r="B6680" s="65"/>
      <c r="C6680" s="65"/>
      <c r="D6680" s="65"/>
      <c r="E6680" s="65"/>
      <c r="F6680" s="65"/>
      <c r="G6680" s="65"/>
      <c r="H6680" s="113"/>
    </row>
    <row r="6681" spans="1:8">
      <c r="A6681" s="65"/>
      <c r="B6681" s="65"/>
      <c r="C6681" s="65"/>
      <c r="D6681" s="65"/>
      <c r="E6681" s="65"/>
      <c r="F6681" s="65"/>
      <c r="G6681" s="65"/>
      <c r="H6681" s="113"/>
    </row>
    <row r="6682" spans="1:8">
      <c r="A6682" s="65"/>
      <c r="B6682" s="65"/>
      <c r="C6682" s="65"/>
      <c r="D6682" s="65"/>
      <c r="E6682" s="65"/>
      <c r="F6682" s="65"/>
      <c r="G6682" s="65"/>
      <c r="H6682" s="113"/>
    </row>
    <row r="6683" spans="1:8">
      <c r="A6683" s="65"/>
      <c r="B6683" s="65"/>
      <c r="C6683" s="65"/>
      <c r="D6683" s="65"/>
      <c r="E6683" s="65"/>
      <c r="F6683" s="65"/>
      <c r="G6683" s="65"/>
      <c r="H6683" s="113"/>
    </row>
    <row r="6684" spans="1:8">
      <c r="A6684" s="65"/>
      <c r="B6684" s="65"/>
      <c r="C6684" s="65"/>
      <c r="D6684" s="65"/>
      <c r="E6684" s="65"/>
      <c r="F6684" s="65"/>
      <c r="G6684" s="65"/>
      <c r="H6684" s="113"/>
    </row>
    <row r="6685" spans="1:8">
      <c r="A6685" s="65"/>
      <c r="B6685" s="65"/>
      <c r="C6685" s="65"/>
      <c r="D6685" s="65"/>
      <c r="E6685" s="65"/>
      <c r="F6685" s="65"/>
      <c r="G6685" s="65"/>
      <c r="H6685" s="113"/>
    </row>
    <row r="6686" spans="1:8">
      <c r="A6686" s="65"/>
      <c r="B6686" s="65"/>
      <c r="C6686" s="65"/>
      <c r="D6686" s="65"/>
      <c r="E6686" s="65"/>
      <c r="F6686" s="65"/>
      <c r="G6686" s="65"/>
      <c r="H6686" s="113"/>
    </row>
    <row r="6687" spans="1:8">
      <c r="A6687" s="65"/>
      <c r="B6687" s="65"/>
      <c r="C6687" s="65"/>
      <c r="D6687" s="65"/>
      <c r="E6687" s="65"/>
      <c r="F6687" s="65"/>
      <c r="G6687" s="65"/>
      <c r="H6687" s="113"/>
    </row>
    <row r="6688" spans="1:8">
      <c r="A6688" s="65"/>
      <c r="B6688" s="65"/>
      <c r="C6688" s="65"/>
      <c r="D6688" s="65"/>
      <c r="E6688" s="65"/>
      <c r="F6688" s="65"/>
      <c r="G6688" s="65"/>
      <c r="H6688" s="113"/>
    </row>
    <row r="6689" spans="1:8">
      <c r="A6689" s="65"/>
      <c r="B6689" s="65"/>
      <c r="C6689" s="65"/>
      <c r="D6689" s="65"/>
      <c r="E6689" s="65"/>
      <c r="F6689" s="65"/>
      <c r="G6689" s="65"/>
      <c r="H6689" s="113"/>
    </row>
    <row r="6690" spans="1:8">
      <c r="A6690" s="65"/>
      <c r="B6690" s="65"/>
      <c r="C6690" s="65"/>
      <c r="D6690" s="65"/>
      <c r="E6690" s="65"/>
      <c r="F6690" s="65"/>
      <c r="G6690" s="65"/>
      <c r="H6690" s="113"/>
    </row>
    <row r="6691" spans="1:8">
      <c r="A6691" s="65"/>
      <c r="B6691" s="65"/>
      <c r="C6691" s="65"/>
      <c r="D6691" s="65"/>
      <c r="E6691" s="65"/>
      <c r="F6691" s="65"/>
      <c r="G6691" s="65"/>
      <c r="H6691" s="113"/>
    </row>
    <row r="6692" spans="1:8">
      <c r="A6692" s="65"/>
      <c r="B6692" s="65"/>
      <c r="C6692" s="65"/>
      <c r="D6692" s="65"/>
      <c r="E6692" s="65"/>
      <c r="F6692" s="65"/>
      <c r="G6692" s="65"/>
      <c r="H6692" s="113"/>
    </row>
    <row r="6693" spans="1:8">
      <c r="A6693" s="65"/>
      <c r="B6693" s="65"/>
      <c r="C6693" s="65"/>
      <c r="D6693" s="65"/>
      <c r="E6693" s="65"/>
      <c r="F6693" s="65"/>
      <c r="G6693" s="65"/>
      <c r="H6693" s="113"/>
    </row>
    <row r="6694" spans="1:8">
      <c r="A6694" s="65"/>
      <c r="B6694" s="65"/>
      <c r="C6694" s="65"/>
      <c r="D6694" s="65"/>
      <c r="E6694" s="65"/>
      <c r="F6694" s="65"/>
      <c r="G6694" s="65"/>
      <c r="H6694" s="113"/>
    </row>
    <row r="6695" spans="1:8">
      <c r="A6695" s="65"/>
      <c r="B6695" s="65"/>
      <c r="C6695" s="65"/>
      <c r="D6695" s="65"/>
      <c r="E6695" s="65"/>
      <c r="F6695" s="65"/>
      <c r="G6695" s="65"/>
      <c r="H6695" s="113"/>
    </row>
    <row r="6696" spans="1:8">
      <c r="A6696" s="65"/>
      <c r="B6696" s="65"/>
      <c r="C6696" s="65"/>
      <c r="D6696" s="65"/>
      <c r="E6696" s="65"/>
      <c r="F6696" s="65"/>
      <c r="G6696" s="65"/>
      <c r="H6696" s="113"/>
    </row>
    <row r="6697" spans="1:8">
      <c r="A6697" s="65"/>
      <c r="B6697" s="65"/>
      <c r="C6697" s="65"/>
      <c r="D6697" s="65"/>
      <c r="E6697" s="65"/>
      <c r="F6697" s="65"/>
      <c r="G6697" s="65"/>
      <c r="H6697" s="113"/>
    </row>
    <row r="6698" spans="1:8">
      <c r="A6698" s="65"/>
      <c r="B6698" s="65"/>
      <c r="C6698" s="65"/>
      <c r="D6698" s="65"/>
      <c r="E6698" s="65"/>
      <c r="F6698" s="65"/>
      <c r="G6698" s="65"/>
      <c r="H6698" s="113"/>
    </row>
    <row r="6699" spans="1:8">
      <c r="A6699" s="65"/>
      <c r="B6699" s="65"/>
      <c r="C6699" s="65"/>
      <c r="D6699" s="65"/>
      <c r="E6699" s="65"/>
      <c r="F6699" s="65"/>
      <c r="G6699" s="65"/>
      <c r="H6699" s="113"/>
    </row>
    <row r="6700" spans="1:8">
      <c r="A6700" s="65"/>
      <c r="B6700" s="65"/>
      <c r="C6700" s="65"/>
      <c r="D6700" s="65"/>
      <c r="E6700" s="65"/>
      <c r="F6700" s="65"/>
      <c r="G6700" s="65"/>
      <c r="H6700" s="113"/>
    </row>
    <row r="6701" spans="1:8">
      <c r="A6701" s="65"/>
      <c r="B6701" s="65"/>
      <c r="C6701" s="65"/>
      <c r="D6701" s="65"/>
      <c r="E6701" s="65"/>
      <c r="F6701" s="65"/>
      <c r="G6701" s="65"/>
      <c r="H6701" s="113"/>
    </row>
    <row r="6702" spans="1:8">
      <c r="A6702" s="65"/>
      <c r="B6702" s="65"/>
      <c r="C6702" s="65"/>
      <c r="D6702" s="65"/>
      <c r="E6702" s="65"/>
      <c r="F6702" s="65"/>
      <c r="G6702" s="65"/>
      <c r="H6702" s="113"/>
    </row>
    <row r="6703" spans="1:8">
      <c r="A6703" s="65"/>
      <c r="B6703" s="65"/>
      <c r="C6703" s="65"/>
      <c r="D6703" s="65"/>
      <c r="E6703" s="65"/>
      <c r="F6703" s="65"/>
      <c r="G6703" s="65"/>
      <c r="H6703" s="113"/>
    </row>
    <row r="6704" spans="1:8">
      <c r="A6704" s="65"/>
      <c r="B6704" s="65"/>
      <c r="C6704" s="65"/>
      <c r="D6704" s="65"/>
      <c r="E6704" s="65"/>
      <c r="F6704" s="65"/>
      <c r="G6704" s="65"/>
      <c r="H6704" s="113"/>
    </row>
    <row r="6705" spans="1:8">
      <c r="A6705" s="65"/>
      <c r="B6705" s="65"/>
      <c r="C6705" s="65"/>
      <c r="D6705" s="65"/>
      <c r="E6705" s="65"/>
      <c r="F6705" s="65"/>
      <c r="G6705" s="65"/>
      <c r="H6705" s="113"/>
    </row>
    <row r="6706" spans="1:8">
      <c r="A6706" s="65"/>
      <c r="B6706" s="65"/>
      <c r="C6706" s="65"/>
      <c r="D6706" s="65"/>
      <c r="E6706" s="65"/>
      <c r="F6706" s="65"/>
      <c r="G6706" s="65"/>
      <c r="H6706" s="113"/>
    </row>
    <row r="6707" spans="1:8">
      <c r="A6707" s="65"/>
      <c r="B6707" s="65"/>
      <c r="C6707" s="65"/>
      <c r="D6707" s="65"/>
      <c r="E6707" s="65"/>
      <c r="F6707" s="65"/>
      <c r="G6707" s="65"/>
      <c r="H6707" s="113"/>
    </row>
    <row r="6708" spans="1:8">
      <c r="A6708" s="65"/>
      <c r="B6708" s="65"/>
      <c r="C6708" s="65"/>
      <c r="D6708" s="65"/>
      <c r="E6708" s="65"/>
      <c r="F6708" s="65"/>
      <c r="G6708" s="65"/>
      <c r="H6708" s="113"/>
    </row>
    <row r="6709" spans="1:8">
      <c r="A6709" s="65"/>
      <c r="B6709" s="65"/>
      <c r="C6709" s="65"/>
      <c r="D6709" s="65"/>
      <c r="E6709" s="65"/>
      <c r="F6709" s="65"/>
      <c r="G6709" s="65"/>
      <c r="H6709" s="113"/>
    </row>
    <row r="6710" spans="1:8">
      <c r="A6710" s="65"/>
      <c r="B6710" s="65"/>
      <c r="C6710" s="65"/>
      <c r="D6710" s="65"/>
      <c r="E6710" s="65"/>
      <c r="F6710" s="65"/>
      <c r="G6710" s="65"/>
      <c r="H6710" s="113"/>
    </row>
    <row r="6711" spans="1:8">
      <c r="A6711" s="65"/>
      <c r="B6711" s="65"/>
      <c r="C6711" s="65"/>
      <c r="D6711" s="65"/>
      <c r="E6711" s="65"/>
      <c r="F6711" s="65"/>
      <c r="G6711" s="65"/>
      <c r="H6711" s="113"/>
    </row>
    <row r="6712" spans="1:8">
      <c r="A6712" s="65"/>
      <c r="B6712" s="65"/>
      <c r="C6712" s="65"/>
      <c r="D6712" s="65"/>
      <c r="E6712" s="65"/>
      <c r="F6712" s="65"/>
      <c r="G6712" s="65"/>
      <c r="H6712" s="113"/>
    </row>
    <row r="6713" spans="1:8">
      <c r="A6713" s="65"/>
      <c r="B6713" s="65"/>
      <c r="C6713" s="65"/>
      <c r="D6713" s="65"/>
      <c r="E6713" s="65"/>
      <c r="F6713" s="65"/>
      <c r="G6713" s="65"/>
      <c r="H6713" s="113"/>
    </row>
    <row r="6714" spans="1:8">
      <c r="A6714" s="65"/>
      <c r="B6714" s="65"/>
      <c r="C6714" s="65"/>
      <c r="D6714" s="65"/>
      <c r="E6714" s="65"/>
      <c r="F6714" s="65"/>
      <c r="G6714" s="65"/>
      <c r="H6714" s="113"/>
    </row>
    <row r="6715" spans="1:8">
      <c r="A6715" s="65"/>
      <c r="B6715" s="65"/>
      <c r="C6715" s="65"/>
      <c r="D6715" s="65"/>
      <c r="E6715" s="65"/>
      <c r="F6715" s="65"/>
      <c r="G6715" s="65"/>
      <c r="H6715" s="113"/>
    </row>
    <row r="6716" spans="1:8">
      <c r="A6716" s="65"/>
      <c r="B6716" s="65"/>
      <c r="C6716" s="65"/>
      <c r="D6716" s="65"/>
      <c r="E6716" s="65"/>
      <c r="F6716" s="65"/>
      <c r="G6716" s="65"/>
      <c r="H6716" s="113"/>
    </row>
    <row r="6717" spans="1:8">
      <c r="A6717" s="65"/>
      <c r="B6717" s="65"/>
      <c r="C6717" s="65"/>
      <c r="D6717" s="65"/>
      <c r="E6717" s="65"/>
      <c r="F6717" s="65"/>
      <c r="G6717" s="65"/>
      <c r="H6717" s="113"/>
    </row>
    <row r="6718" spans="1:8">
      <c r="A6718" s="65"/>
      <c r="B6718" s="65"/>
      <c r="C6718" s="65"/>
      <c r="D6718" s="65"/>
      <c r="E6718" s="65"/>
      <c r="F6718" s="65"/>
      <c r="G6718" s="65"/>
      <c r="H6718" s="113"/>
    </row>
    <row r="6719" spans="1:8">
      <c r="A6719" s="65"/>
      <c r="B6719" s="65"/>
      <c r="C6719" s="65"/>
      <c r="D6719" s="65"/>
      <c r="E6719" s="65"/>
      <c r="F6719" s="65"/>
      <c r="G6719" s="65"/>
      <c r="H6719" s="113"/>
    </row>
    <row r="6720" spans="1:8">
      <c r="A6720" s="65"/>
      <c r="B6720" s="65"/>
      <c r="C6720" s="65"/>
      <c r="D6720" s="65"/>
      <c r="E6720" s="65"/>
      <c r="F6720" s="65"/>
      <c r="G6720" s="65"/>
      <c r="H6720" s="113"/>
    </row>
    <row r="6721" spans="1:8">
      <c r="A6721" s="65"/>
      <c r="B6721" s="65"/>
      <c r="C6721" s="65"/>
      <c r="D6721" s="65"/>
      <c r="E6721" s="65"/>
      <c r="F6721" s="65"/>
      <c r="G6721" s="65"/>
      <c r="H6721" s="113"/>
    </row>
    <row r="6722" spans="1:8">
      <c r="A6722" s="65"/>
      <c r="B6722" s="65"/>
      <c r="C6722" s="65"/>
      <c r="D6722" s="65"/>
      <c r="E6722" s="65"/>
      <c r="F6722" s="65"/>
      <c r="G6722" s="65"/>
      <c r="H6722" s="113"/>
    </row>
    <row r="6723" spans="1:8">
      <c r="A6723" s="65"/>
      <c r="B6723" s="65"/>
      <c r="C6723" s="65"/>
      <c r="D6723" s="65"/>
      <c r="E6723" s="65"/>
      <c r="F6723" s="65"/>
      <c r="G6723" s="65"/>
      <c r="H6723" s="113"/>
    </row>
    <row r="6724" spans="1:8">
      <c r="A6724" s="65"/>
      <c r="B6724" s="65"/>
      <c r="C6724" s="65"/>
      <c r="D6724" s="65"/>
      <c r="E6724" s="65"/>
      <c r="F6724" s="65"/>
      <c r="G6724" s="65"/>
      <c r="H6724" s="113"/>
    </row>
    <row r="6725" spans="1:8">
      <c r="A6725" s="65"/>
      <c r="B6725" s="65"/>
      <c r="C6725" s="65"/>
      <c r="D6725" s="65"/>
      <c r="E6725" s="65"/>
      <c r="F6725" s="65"/>
      <c r="G6725" s="65"/>
      <c r="H6725" s="113"/>
    </row>
    <row r="6726" spans="1:8">
      <c r="A6726" s="65"/>
      <c r="B6726" s="65"/>
      <c r="C6726" s="65"/>
      <c r="D6726" s="65"/>
      <c r="E6726" s="65"/>
      <c r="F6726" s="65"/>
      <c r="G6726" s="65"/>
      <c r="H6726" s="113"/>
    </row>
    <row r="6727" spans="1:8">
      <c r="A6727" s="65"/>
      <c r="B6727" s="65"/>
      <c r="C6727" s="65"/>
      <c r="D6727" s="65"/>
      <c r="E6727" s="65"/>
      <c r="F6727" s="65"/>
      <c r="G6727" s="65"/>
      <c r="H6727" s="113"/>
    </row>
    <row r="6728" spans="1:8">
      <c r="A6728" s="65"/>
      <c r="B6728" s="65"/>
      <c r="C6728" s="65"/>
      <c r="D6728" s="65"/>
      <c r="E6728" s="65"/>
      <c r="F6728" s="65"/>
      <c r="G6728" s="65"/>
      <c r="H6728" s="113"/>
    </row>
    <row r="6729" spans="1:8">
      <c r="A6729" s="65"/>
      <c r="B6729" s="65"/>
      <c r="C6729" s="65"/>
      <c r="D6729" s="65"/>
      <c r="E6729" s="65"/>
      <c r="F6729" s="65"/>
      <c r="G6729" s="65"/>
      <c r="H6729" s="113"/>
    </row>
    <row r="6730" spans="1:8">
      <c r="A6730" s="65"/>
      <c r="B6730" s="65"/>
      <c r="C6730" s="65"/>
      <c r="D6730" s="65"/>
      <c r="E6730" s="65"/>
      <c r="F6730" s="65"/>
      <c r="G6730" s="65"/>
      <c r="H6730" s="113"/>
    </row>
    <row r="6731" spans="1:8">
      <c r="A6731" s="65"/>
      <c r="B6731" s="65"/>
      <c r="C6731" s="65"/>
      <c r="D6731" s="65"/>
      <c r="E6731" s="65"/>
      <c r="F6731" s="65"/>
      <c r="G6731" s="65"/>
      <c r="H6731" s="113"/>
    </row>
    <row r="6732" spans="1:8">
      <c r="A6732" s="65"/>
      <c r="B6732" s="65"/>
      <c r="C6732" s="65"/>
      <c r="D6732" s="65"/>
      <c r="E6732" s="65"/>
      <c r="F6732" s="65"/>
      <c r="G6732" s="65"/>
      <c r="H6732" s="113"/>
    </row>
    <row r="6733" spans="1:8">
      <c r="A6733" s="65"/>
      <c r="B6733" s="65"/>
      <c r="C6733" s="65"/>
      <c r="D6733" s="65"/>
      <c r="E6733" s="65"/>
      <c r="F6733" s="65"/>
      <c r="G6733" s="65"/>
      <c r="H6733" s="113"/>
    </row>
    <row r="6734" spans="1:8">
      <c r="A6734" s="65"/>
      <c r="B6734" s="65"/>
      <c r="C6734" s="65"/>
      <c r="D6734" s="65"/>
      <c r="E6734" s="65"/>
      <c r="F6734" s="65"/>
      <c r="G6734" s="65"/>
      <c r="H6734" s="113"/>
    </row>
    <row r="6735" spans="1:8">
      <c r="A6735" s="65"/>
      <c r="B6735" s="65"/>
      <c r="C6735" s="65"/>
      <c r="D6735" s="65"/>
      <c r="E6735" s="65"/>
      <c r="F6735" s="65"/>
      <c r="G6735" s="65"/>
      <c r="H6735" s="113"/>
    </row>
    <row r="6736" spans="1:8">
      <c r="A6736" s="65"/>
      <c r="B6736" s="65"/>
      <c r="C6736" s="65"/>
      <c r="D6736" s="65"/>
      <c r="E6736" s="65"/>
      <c r="F6736" s="65"/>
      <c r="G6736" s="65"/>
      <c r="H6736" s="113"/>
    </row>
    <row r="6737" spans="1:8">
      <c r="A6737" s="65"/>
      <c r="B6737" s="65"/>
      <c r="C6737" s="65"/>
      <c r="D6737" s="65"/>
      <c r="E6737" s="65"/>
      <c r="F6737" s="65"/>
      <c r="G6737" s="65"/>
      <c r="H6737" s="113"/>
    </row>
    <row r="6738" spans="1:8">
      <c r="A6738" s="65"/>
      <c r="B6738" s="65"/>
      <c r="C6738" s="65"/>
      <c r="D6738" s="65"/>
      <c r="E6738" s="65"/>
      <c r="F6738" s="65"/>
      <c r="G6738" s="65"/>
      <c r="H6738" s="113"/>
    </row>
    <row r="6739" spans="1:8">
      <c r="A6739" s="65"/>
      <c r="B6739" s="65"/>
      <c r="C6739" s="65"/>
      <c r="D6739" s="65"/>
      <c r="E6739" s="65"/>
      <c r="F6739" s="65"/>
      <c r="G6739" s="65"/>
      <c r="H6739" s="113"/>
    </row>
    <row r="6740" spans="1:8">
      <c r="A6740" s="65"/>
      <c r="B6740" s="65"/>
      <c r="C6740" s="65"/>
      <c r="D6740" s="65"/>
      <c r="E6740" s="65"/>
      <c r="F6740" s="65"/>
      <c r="G6740" s="65"/>
      <c r="H6740" s="113"/>
    </row>
    <row r="6741" spans="1:8">
      <c r="A6741" s="65"/>
      <c r="B6741" s="65"/>
      <c r="C6741" s="65"/>
      <c r="D6741" s="65"/>
      <c r="E6741" s="65"/>
      <c r="F6741" s="65"/>
      <c r="G6741" s="65"/>
      <c r="H6741" s="113"/>
    </row>
    <row r="6742" spans="1:8">
      <c r="A6742" s="65"/>
      <c r="B6742" s="65"/>
      <c r="C6742" s="65"/>
      <c r="D6742" s="65"/>
      <c r="E6742" s="65"/>
      <c r="F6742" s="65"/>
      <c r="G6742" s="65"/>
      <c r="H6742" s="113"/>
    </row>
    <row r="6743" spans="1:8">
      <c r="A6743" s="65"/>
      <c r="B6743" s="65"/>
      <c r="C6743" s="65"/>
      <c r="D6743" s="65"/>
      <c r="E6743" s="65"/>
      <c r="F6743" s="65"/>
      <c r="G6743" s="65"/>
      <c r="H6743" s="113"/>
    </row>
    <row r="6744" spans="1:8">
      <c r="A6744" s="65"/>
      <c r="B6744" s="65"/>
      <c r="C6744" s="65"/>
      <c r="D6744" s="65"/>
      <c r="E6744" s="65"/>
      <c r="F6744" s="65"/>
      <c r="G6744" s="65"/>
      <c r="H6744" s="113"/>
    </row>
    <row r="6745" spans="1:8">
      <c r="A6745" s="65"/>
      <c r="B6745" s="65"/>
      <c r="C6745" s="65"/>
      <c r="D6745" s="65"/>
      <c r="E6745" s="65"/>
      <c r="F6745" s="65"/>
      <c r="G6745" s="65"/>
      <c r="H6745" s="113"/>
    </row>
    <row r="6746" spans="1:8">
      <c r="A6746" s="65"/>
      <c r="B6746" s="65"/>
      <c r="C6746" s="65"/>
      <c r="D6746" s="65"/>
      <c r="E6746" s="65"/>
      <c r="F6746" s="65"/>
      <c r="G6746" s="65"/>
      <c r="H6746" s="113"/>
    </row>
    <row r="6747" spans="1:8">
      <c r="A6747" s="65"/>
      <c r="B6747" s="65"/>
      <c r="C6747" s="65"/>
      <c r="D6747" s="65"/>
      <c r="E6747" s="65"/>
      <c r="F6747" s="65"/>
      <c r="G6747" s="65"/>
      <c r="H6747" s="113"/>
    </row>
    <row r="6748" spans="1:8">
      <c r="A6748" s="65"/>
      <c r="B6748" s="65"/>
      <c r="C6748" s="65"/>
      <c r="D6748" s="65"/>
      <c r="E6748" s="65"/>
      <c r="F6748" s="65"/>
      <c r="G6748" s="65"/>
      <c r="H6748" s="113"/>
    </row>
    <row r="6749" spans="1:8">
      <c r="A6749" s="65"/>
      <c r="B6749" s="65"/>
      <c r="C6749" s="65"/>
      <c r="D6749" s="65"/>
      <c r="E6749" s="65"/>
      <c r="F6749" s="65"/>
      <c r="G6749" s="65"/>
      <c r="H6749" s="113"/>
    </row>
    <row r="6750" spans="1:8">
      <c r="A6750" s="65"/>
      <c r="B6750" s="65"/>
      <c r="C6750" s="65"/>
      <c r="D6750" s="65"/>
      <c r="E6750" s="65"/>
      <c r="F6750" s="65"/>
      <c r="G6750" s="65"/>
      <c r="H6750" s="113"/>
    </row>
    <row r="6751" spans="1:8">
      <c r="A6751" s="65"/>
      <c r="B6751" s="65"/>
      <c r="C6751" s="65"/>
      <c r="D6751" s="65"/>
      <c r="E6751" s="65"/>
      <c r="F6751" s="65"/>
      <c r="G6751" s="65"/>
      <c r="H6751" s="113"/>
    </row>
    <row r="6752" spans="1:8">
      <c r="A6752" s="65"/>
      <c r="B6752" s="65"/>
      <c r="C6752" s="65"/>
      <c r="D6752" s="65"/>
      <c r="E6752" s="65"/>
      <c r="F6752" s="65"/>
      <c r="G6752" s="65"/>
      <c r="H6752" s="113"/>
    </row>
    <row r="6753" spans="1:8">
      <c r="A6753" s="65"/>
      <c r="B6753" s="65"/>
      <c r="C6753" s="65"/>
      <c r="D6753" s="65"/>
      <c r="E6753" s="65"/>
      <c r="F6753" s="65"/>
      <c r="G6753" s="65"/>
      <c r="H6753" s="113"/>
    </row>
    <row r="6754" spans="1:8">
      <c r="A6754" s="65"/>
      <c r="B6754" s="65"/>
      <c r="C6754" s="65"/>
      <c r="D6754" s="65"/>
      <c r="E6754" s="65"/>
      <c r="F6754" s="65"/>
      <c r="G6754" s="65"/>
      <c r="H6754" s="113"/>
    </row>
    <row r="6755" spans="1:8">
      <c r="A6755" s="65"/>
      <c r="B6755" s="65"/>
      <c r="C6755" s="65"/>
      <c r="D6755" s="65"/>
      <c r="E6755" s="65"/>
      <c r="F6755" s="65"/>
      <c r="G6755" s="65"/>
      <c r="H6755" s="113"/>
    </row>
    <row r="6756" spans="1:8">
      <c r="A6756" s="65"/>
      <c r="B6756" s="65"/>
      <c r="C6756" s="65"/>
      <c r="D6756" s="65"/>
      <c r="E6756" s="65"/>
      <c r="F6756" s="65"/>
      <c r="G6756" s="65"/>
      <c r="H6756" s="113"/>
    </row>
    <row r="6757" spans="1:8">
      <c r="A6757" s="65"/>
      <c r="B6757" s="65"/>
      <c r="C6757" s="65"/>
      <c r="D6757" s="65"/>
      <c r="E6757" s="65"/>
      <c r="F6757" s="65"/>
      <c r="G6757" s="65"/>
      <c r="H6757" s="113"/>
    </row>
    <row r="6758" spans="1:8">
      <c r="A6758" s="65"/>
      <c r="B6758" s="65"/>
      <c r="C6758" s="65"/>
      <c r="D6758" s="65"/>
      <c r="E6758" s="65"/>
      <c r="F6758" s="65"/>
      <c r="G6758" s="65"/>
      <c r="H6758" s="113"/>
    </row>
    <row r="6759" spans="1:8">
      <c r="A6759" s="65"/>
      <c r="B6759" s="65"/>
      <c r="C6759" s="65"/>
      <c r="D6759" s="65"/>
      <c r="E6759" s="65"/>
      <c r="F6759" s="65"/>
      <c r="G6759" s="65"/>
      <c r="H6759" s="113"/>
    </row>
    <row r="6760" spans="1:8">
      <c r="A6760" s="65"/>
      <c r="B6760" s="65"/>
      <c r="C6760" s="65"/>
      <c r="D6760" s="65"/>
      <c r="E6760" s="65"/>
      <c r="F6760" s="65"/>
      <c r="G6760" s="65"/>
      <c r="H6760" s="113"/>
    </row>
    <row r="6761" spans="1:8">
      <c r="A6761" s="65"/>
      <c r="B6761" s="65"/>
      <c r="C6761" s="65"/>
      <c r="D6761" s="65"/>
      <c r="E6761" s="65"/>
      <c r="F6761" s="65"/>
      <c r="G6761" s="65"/>
      <c r="H6761" s="113"/>
    </row>
    <row r="6762" spans="1:8">
      <c r="A6762" s="65"/>
      <c r="B6762" s="65"/>
      <c r="C6762" s="65"/>
      <c r="D6762" s="65"/>
      <c r="E6762" s="65"/>
      <c r="F6762" s="65"/>
      <c r="G6762" s="65"/>
      <c r="H6762" s="113"/>
    </row>
    <row r="6763" spans="1:8">
      <c r="A6763" s="65"/>
      <c r="B6763" s="65"/>
      <c r="C6763" s="65"/>
      <c r="D6763" s="65"/>
      <c r="E6763" s="65"/>
      <c r="F6763" s="65"/>
      <c r="G6763" s="65"/>
      <c r="H6763" s="113"/>
    </row>
    <row r="6764" spans="1:8">
      <c r="A6764" s="65"/>
      <c r="B6764" s="65"/>
      <c r="C6764" s="65"/>
      <c r="D6764" s="65"/>
      <c r="E6764" s="65"/>
      <c r="F6764" s="65"/>
      <c r="G6764" s="65"/>
      <c r="H6764" s="113"/>
    </row>
    <row r="6765" spans="1:8">
      <c r="A6765" s="65"/>
      <c r="B6765" s="65"/>
      <c r="C6765" s="65"/>
      <c r="D6765" s="65"/>
      <c r="E6765" s="65"/>
      <c r="F6765" s="65"/>
      <c r="G6765" s="65"/>
      <c r="H6765" s="113"/>
    </row>
    <row r="6766" spans="1:8">
      <c r="A6766" s="65"/>
      <c r="B6766" s="65"/>
      <c r="C6766" s="65"/>
      <c r="D6766" s="65"/>
      <c r="E6766" s="65"/>
      <c r="F6766" s="65"/>
      <c r="G6766" s="65"/>
      <c r="H6766" s="113"/>
    </row>
    <row r="6767" spans="1:8">
      <c r="A6767" s="65"/>
      <c r="B6767" s="65"/>
      <c r="C6767" s="65"/>
      <c r="D6767" s="65"/>
      <c r="E6767" s="65"/>
      <c r="F6767" s="65"/>
      <c r="G6767" s="65"/>
      <c r="H6767" s="113"/>
    </row>
    <row r="6768" spans="1:8">
      <c r="A6768" s="65"/>
      <c r="B6768" s="65"/>
      <c r="C6768" s="65"/>
      <c r="D6768" s="65"/>
      <c r="E6768" s="65"/>
      <c r="F6768" s="65"/>
      <c r="G6768" s="65"/>
      <c r="H6768" s="113"/>
    </row>
    <row r="6769" spans="1:8">
      <c r="A6769" s="65"/>
      <c r="B6769" s="65"/>
      <c r="C6769" s="65"/>
      <c r="D6769" s="65"/>
      <c r="E6769" s="65"/>
      <c r="F6769" s="65"/>
      <c r="G6769" s="65"/>
      <c r="H6769" s="113"/>
    </row>
    <row r="6770" spans="1:8">
      <c r="A6770" s="65"/>
      <c r="B6770" s="65"/>
      <c r="C6770" s="65"/>
      <c r="D6770" s="65"/>
      <c r="E6770" s="65"/>
      <c r="F6770" s="65"/>
      <c r="G6770" s="65"/>
      <c r="H6770" s="113"/>
    </row>
    <row r="6771" spans="1:8">
      <c r="A6771" s="65"/>
      <c r="B6771" s="65"/>
      <c r="C6771" s="65"/>
      <c r="D6771" s="65"/>
      <c r="E6771" s="65"/>
      <c r="F6771" s="65"/>
      <c r="G6771" s="65"/>
      <c r="H6771" s="113"/>
    </row>
    <row r="6772" spans="1:8">
      <c r="A6772" s="65"/>
      <c r="B6772" s="65"/>
      <c r="C6772" s="65"/>
      <c r="D6772" s="65"/>
      <c r="E6772" s="65"/>
      <c r="F6772" s="65"/>
      <c r="G6772" s="65"/>
      <c r="H6772" s="113"/>
    </row>
    <row r="6773" spans="1:8">
      <c r="A6773" s="65"/>
      <c r="B6773" s="65"/>
      <c r="C6773" s="65"/>
      <c r="D6773" s="65"/>
      <c r="E6773" s="65"/>
      <c r="F6773" s="65"/>
      <c r="G6773" s="65"/>
      <c r="H6773" s="113"/>
    </row>
    <row r="6774" spans="1:8">
      <c r="A6774" s="65"/>
      <c r="B6774" s="65"/>
      <c r="C6774" s="65"/>
      <c r="D6774" s="65"/>
      <c r="E6774" s="65"/>
      <c r="F6774" s="65"/>
      <c r="G6774" s="65"/>
      <c r="H6774" s="113"/>
    </row>
    <row r="6775" spans="1:8">
      <c r="A6775" s="65"/>
      <c r="B6775" s="65"/>
      <c r="C6775" s="65"/>
      <c r="D6775" s="65"/>
      <c r="E6775" s="65"/>
      <c r="F6775" s="65"/>
      <c r="G6775" s="65"/>
      <c r="H6775" s="113"/>
    </row>
    <row r="6776" spans="1:8">
      <c r="A6776" s="65"/>
      <c r="B6776" s="65"/>
      <c r="C6776" s="65"/>
      <c r="D6776" s="65"/>
      <c r="E6776" s="65"/>
      <c r="F6776" s="65"/>
      <c r="G6776" s="65"/>
      <c r="H6776" s="113"/>
    </row>
    <row r="6777" spans="1:8">
      <c r="A6777" s="65"/>
      <c r="B6777" s="65"/>
      <c r="C6777" s="65"/>
      <c r="D6777" s="65"/>
      <c r="E6777" s="65"/>
      <c r="F6777" s="65"/>
      <c r="G6777" s="65"/>
      <c r="H6777" s="113"/>
    </row>
    <row r="6778" spans="1:8">
      <c r="A6778" s="65"/>
      <c r="B6778" s="65"/>
      <c r="C6778" s="65"/>
      <c r="D6778" s="65"/>
      <c r="E6778" s="65"/>
      <c r="F6778" s="65"/>
      <c r="G6778" s="65"/>
      <c r="H6778" s="113"/>
    </row>
    <row r="6779" spans="1:8">
      <c r="A6779" s="65"/>
      <c r="B6779" s="65"/>
      <c r="C6779" s="65"/>
      <c r="D6779" s="65"/>
      <c r="E6779" s="65"/>
      <c r="F6779" s="65"/>
      <c r="G6779" s="65"/>
      <c r="H6779" s="113"/>
    </row>
    <row r="6780" spans="1:8">
      <c r="A6780" s="65"/>
      <c r="B6780" s="65"/>
      <c r="C6780" s="65"/>
      <c r="D6780" s="65"/>
      <c r="E6780" s="65"/>
      <c r="F6780" s="65"/>
      <c r="G6780" s="65"/>
      <c r="H6780" s="113"/>
    </row>
    <row r="6781" spans="1:8">
      <c r="A6781" s="65"/>
      <c r="B6781" s="65"/>
      <c r="C6781" s="65"/>
      <c r="D6781" s="65"/>
      <c r="E6781" s="65"/>
      <c r="F6781" s="65"/>
      <c r="G6781" s="65"/>
      <c r="H6781" s="113"/>
    </row>
    <row r="6782" spans="1:8">
      <c r="A6782" s="65"/>
      <c r="B6782" s="65"/>
      <c r="C6782" s="65"/>
      <c r="D6782" s="65"/>
      <c r="E6782" s="65"/>
      <c r="F6782" s="65"/>
      <c r="G6782" s="65"/>
      <c r="H6782" s="113"/>
    </row>
    <row r="6783" spans="1:8">
      <c r="A6783" s="65"/>
      <c r="B6783" s="65"/>
      <c r="C6783" s="65"/>
      <c r="D6783" s="65"/>
      <c r="E6783" s="65"/>
      <c r="F6783" s="65"/>
      <c r="G6783" s="65"/>
      <c r="H6783" s="113"/>
    </row>
    <row r="6784" spans="1:8">
      <c r="A6784" s="65"/>
      <c r="B6784" s="65"/>
      <c r="C6784" s="65"/>
      <c r="D6784" s="65"/>
      <c r="E6784" s="65"/>
      <c r="F6784" s="65"/>
      <c r="G6784" s="65"/>
      <c r="H6784" s="113"/>
    </row>
    <row r="6785" spans="1:8">
      <c r="A6785" s="65"/>
      <c r="B6785" s="65"/>
      <c r="C6785" s="65"/>
      <c r="D6785" s="65"/>
      <c r="E6785" s="65"/>
      <c r="F6785" s="65"/>
      <c r="G6785" s="65"/>
      <c r="H6785" s="113"/>
    </row>
    <row r="6786" spans="1:8">
      <c r="A6786" s="65"/>
      <c r="B6786" s="65"/>
      <c r="C6786" s="65"/>
      <c r="D6786" s="65"/>
      <c r="E6786" s="65"/>
      <c r="F6786" s="65"/>
      <c r="G6786" s="65"/>
      <c r="H6786" s="113"/>
    </row>
    <row r="6787" spans="1:8">
      <c r="A6787" s="65"/>
      <c r="B6787" s="65"/>
      <c r="C6787" s="65"/>
      <c r="D6787" s="65"/>
      <c r="E6787" s="65"/>
      <c r="F6787" s="65"/>
      <c r="G6787" s="65"/>
      <c r="H6787" s="113"/>
    </row>
    <row r="6788" spans="1:8">
      <c r="A6788" s="65"/>
      <c r="B6788" s="65"/>
      <c r="C6788" s="65"/>
      <c r="D6788" s="65"/>
      <c r="E6788" s="65"/>
      <c r="F6788" s="65"/>
      <c r="G6788" s="65"/>
      <c r="H6788" s="113"/>
    </row>
    <row r="6789" spans="1:8">
      <c r="A6789" s="65"/>
      <c r="B6789" s="65"/>
      <c r="C6789" s="65"/>
      <c r="D6789" s="65"/>
      <c r="E6789" s="65"/>
      <c r="F6789" s="65"/>
      <c r="G6789" s="65"/>
      <c r="H6789" s="113"/>
    </row>
    <row r="6790" spans="1:8">
      <c r="A6790" s="65"/>
      <c r="B6790" s="65"/>
      <c r="C6790" s="65"/>
      <c r="D6790" s="65"/>
      <c r="E6790" s="65"/>
      <c r="F6790" s="65"/>
      <c r="G6790" s="65"/>
      <c r="H6790" s="113"/>
    </row>
    <row r="6791" spans="1:8">
      <c r="A6791" s="65"/>
      <c r="B6791" s="65"/>
      <c r="C6791" s="65"/>
      <c r="D6791" s="65"/>
      <c r="E6791" s="65"/>
      <c r="F6791" s="65"/>
      <c r="G6791" s="65"/>
      <c r="H6791" s="113"/>
    </row>
    <row r="6792" spans="1:8">
      <c r="A6792" s="65"/>
      <c r="B6792" s="65"/>
      <c r="C6792" s="65"/>
      <c r="D6792" s="65"/>
      <c r="E6792" s="65"/>
      <c r="F6792" s="65"/>
      <c r="G6792" s="65"/>
      <c r="H6792" s="113"/>
    </row>
    <row r="6793" spans="1:8">
      <c r="A6793" s="65"/>
      <c r="B6793" s="65"/>
      <c r="C6793" s="65"/>
      <c r="D6793" s="65"/>
      <c r="E6793" s="65"/>
      <c r="F6793" s="65"/>
      <c r="G6793" s="65"/>
      <c r="H6793" s="113"/>
    </row>
    <row r="6794" spans="1:8">
      <c r="A6794" s="65"/>
      <c r="B6794" s="65"/>
      <c r="C6794" s="65"/>
      <c r="D6794" s="65"/>
      <c r="E6794" s="65"/>
      <c r="F6794" s="65"/>
      <c r="G6794" s="65"/>
      <c r="H6794" s="113"/>
    </row>
    <row r="6795" spans="1:8">
      <c r="A6795" s="65"/>
      <c r="B6795" s="65"/>
      <c r="C6795" s="65"/>
      <c r="D6795" s="65"/>
      <c r="E6795" s="65"/>
      <c r="F6795" s="65"/>
      <c r="G6795" s="65"/>
      <c r="H6795" s="113"/>
    </row>
    <row r="6796" spans="1:8">
      <c r="A6796" s="65"/>
      <c r="B6796" s="65"/>
      <c r="C6796" s="65"/>
      <c r="D6796" s="65"/>
      <c r="E6796" s="65"/>
      <c r="F6796" s="65"/>
      <c r="G6796" s="65"/>
      <c r="H6796" s="113"/>
    </row>
    <row r="6797" spans="1:8">
      <c r="A6797" s="65"/>
      <c r="B6797" s="65"/>
      <c r="C6797" s="65"/>
      <c r="D6797" s="65"/>
      <c r="E6797" s="65"/>
      <c r="F6797" s="65"/>
      <c r="G6797" s="65"/>
      <c r="H6797" s="113"/>
    </row>
    <row r="6798" spans="1:8">
      <c r="A6798" s="65"/>
      <c r="B6798" s="65"/>
      <c r="C6798" s="65"/>
      <c r="D6798" s="65"/>
      <c r="E6798" s="65"/>
      <c r="F6798" s="65"/>
      <c r="G6798" s="65"/>
      <c r="H6798" s="113"/>
    </row>
    <row r="6799" spans="1:8">
      <c r="A6799" s="65"/>
      <c r="B6799" s="65"/>
      <c r="C6799" s="65"/>
      <c r="D6799" s="65"/>
      <c r="E6799" s="65"/>
      <c r="F6799" s="65"/>
      <c r="G6799" s="65"/>
      <c r="H6799" s="113"/>
    </row>
    <row r="6800" spans="1:8">
      <c r="A6800" s="65"/>
      <c r="B6800" s="65"/>
      <c r="C6800" s="65"/>
      <c r="D6800" s="65"/>
      <c r="E6800" s="65"/>
      <c r="F6800" s="65"/>
      <c r="G6800" s="65"/>
      <c r="H6800" s="113"/>
    </row>
    <row r="6801" spans="1:8">
      <c r="A6801" s="65"/>
      <c r="B6801" s="65"/>
      <c r="C6801" s="65"/>
      <c r="D6801" s="65"/>
      <c r="E6801" s="65"/>
      <c r="F6801" s="65"/>
      <c r="G6801" s="65"/>
      <c r="H6801" s="113"/>
    </row>
    <row r="6802" spans="1:8">
      <c r="A6802" s="65"/>
      <c r="B6802" s="65"/>
      <c r="C6802" s="65"/>
      <c r="D6802" s="65"/>
      <c r="E6802" s="65"/>
      <c r="F6802" s="65"/>
      <c r="G6802" s="65"/>
      <c r="H6802" s="113"/>
    </row>
    <row r="6803" spans="1:8">
      <c r="A6803" s="65"/>
      <c r="B6803" s="65"/>
      <c r="C6803" s="65"/>
      <c r="D6803" s="65"/>
      <c r="E6803" s="65"/>
      <c r="F6803" s="65"/>
      <c r="G6803" s="65"/>
      <c r="H6803" s="113"/>
    </row>
    <row r="6804" spans="1:8">
      <c r="A6804" s="65"/>
      <c r="B6804" s="65"/>
      <c r="C6804" s="65"/>
      <c r="D6804" s="65"/>
      <c r="E6804" s="65"/>
      <c r="F6804" s="65"/>
      <c r="G6804" s="65"/>
      <c r="H6804" s="113"/>
    </row>
    <row r="6805" spans="1:8">
      <c r="A6805" s="65"/>
      <c r="B6805" s="65"/>
      <c r="C6805" s="65"/>
      <c r="D6805" s="65"/>
      <c r="E6805" s="65"/>
      <c r="F6805" s="65"/>
      <c r="G6805" s="65"/>
      <c r="H6805" s="113"/>
    </row>
    <row r="6806" spans="1:8">
      <c r="A6806" s="65"/>
      <c r="B6806" s="65"/>
      <c r="C6806" s="65"/>
      <c r="D6806" s="65"/>
      <c r="E6806" s="65"/>
      <c r="F6806" s="65"/>
      <c r="G6806" s="65"/>
      <c r="H6806" s="113"/>
    </row>
    <row r="6807" spans="1:8">
      <c r="A6807" s="65"/>
      <c r="B6807" s="65"/>
      <c r="C6807" s="65"/>
      <c r="D6807" s="65"/>
      <c r="E6807" s="65"/>
      <c r="F6807" s="65"/>
      <c r="G6807" s="65"/>
      <c r="H6807" s="113"/>
    </row>
    <row r="6808" spans="1:8">
      <c r="A6808" s="65"/>
      <c r="B6808" s="65"/>
      <c r="C6808" s="65"/>
      <c r="D6808" s="65"/>
      <c r="E6808" s="65"/>
      <c r="F6808" s="65"/>
      <c r="G6808" s="65"/>
      <c r="H6808" s="113"/>
    </row>
    <row r="6809" spans="1:8">
      <c r="A6809" s="65"/>
      <c r="B6809" s="65"/>
      <c r="C6809" s="65"/>
      <c r="D6809" s="65"/>
      <c r="E6809" s="65"/>
      <c r="F6809" s="65"/>
      <c r="G6809" s="65"/>
      <c r="H6809" s="113"/>
    </row>
    <row r="6810" spans="1:8">
      <c r="A6810" s="65"/>
      <c r="B6810" s="65"/>
      <c r="C6810" s="65"/>
      <c r="D6810" s="65"/>
      <c r="E6810" s="65"/>
      <c r="F6810" s="65"/>
      <c r="G6810" s="65"/>
      <c r="H6810" s="113"/>
    </row>
    <row r="6811" spans="1:8">
      <c r="A6811" s="65"/>
      <c r="B6811" s="65"/>
      <c r="C6811" s="65"/>
      <c r="D6811" s="65"/>
      <c r="E6811" s="65"/>
      <c r="F6811" s="65"/>
      <c r="G6811" s="65"/>
      <c r="H6811" s="113"/>
    </row>
    <row r="6812" spans="1:8">
      <c r="A6812" s="65"/>
      <c r="B6812" s="65"/>
      <c r="C6812" s="65"/>
      <c r="D6812" s="65"/>
      <c r="E6812" s="65"/>
      <c r="F6812" s="65"/>
      <c r="G6812" s="65"/>
      <c r="H6812" s="113"/>
    </row>
    <row r="6813" spans="1:8">
      <c r="A6813" s="65"/>
      <c r="B6813" s="65"/>
      <c r="C6813" s="65"/>
      <c r="D6813" s="65"/>
      <c r="E6813" s="65"/>
      <c r="F6813" s="65"/>
      <c r="G6813" s="65"/>
      <c r="H6813" s="113"/>
    </row>
    <row r="6814" spans="1:8">
      <c r="A6814" s="65"/>
      <c r="B6814" s="65"/>
      <c r="C6814" s="65"/>
      <c r="D6814" s="65"/>
      <c r="E6814" s="65"/>
      <c r="F6814" s="65"/>
      <c r="G6814" s="65"/>
      <c r="H6814" s="113"/>
    </row>
    <row r="6815" spans="1:8">
      <c r="A6815" s="65"/>
      <c r="B6815" s="65"/>
      <c r="C6815" s="65"/>
      <c r="D6815" s="65"/>
      <c r="E6815" s="65"/>
      <c r="F6815" s="65"/>
      <c r="G6815" s="65"/>
      <c r="H6815" s="113"/>
    </row>
    <row r="6816" spans="1:8">
      <c r="A6816" s="65"/>
      <c r="B6816" s="65"/>
      <c r="C6816" s="65"/>
      <c r="D6816" s="65"/>
      <c r="E6816" s="65"/>
      <c r="F6816" s="65"/>
      <c r="G6816" s="65"/>
      <c r="H6816" s="113"/>
    </row>
    <row r="6817" spans="1:8">
      <c r="A6817" s="65"/>
      <c r="B6817" s="65"/>
      <c r="C6817" s="65"/>
      <c r="D6817" s="65"/>
      <c r="E6817" s="65"/>
      <c r="F6817" s="65"/>
      <c r="G6817" s="65"/>
      <c r="H6817" s="113"/>
    </row>
    <row r="6818" spans="1:8">
      <c r="A6818" s="65"/>
      <c r="B6818" s="65"/>
      <c r="C6818" s="65"/>
      <c r="D6818" s="65"/>
      <c r="E6818" s="65"/>
      <c r="F6818" s="65"/>
      <c r="G6818" s="65"/>
      <c r="H6818" s="113"/>
    </row>
    <row r="6819" spans="1:8">
      <c r="A6819" s="65"/>
      <c r="B6819" s="65"/>
      <c r="C6819" s="65"/>
      <c r="D6819" s="65"/>
      <c r="E6819" s="65"/>
      <c r="F6819" s="65"/>
      <c r="G6819" s="65"/>
      <c r="H6819" s="113"/>
    </row>
    <row r="6820" spans="1:8">
      <c r="A6820" s="65"/>
      <c r="B6820" s="65"/>
      <c r="C6820" s="65"/>
      <c r="D6820" s="65"/>
      <c r="E6820" s="65"/>
      <c r="F6820" s="65"/>
      <c r="G6820" s="65"/>
      <c r="H6820" s="113"/>
    </row>
    <row r="6821" spans="1:8">
      <c r="A6821" s="65"/>
      <c r="B6821" s="65"/>
      <c r="C6821" s="65"/>
      <c r="D6821" s="65"/>
      <c r="E6821" s="65"/>
      <c r="F6821" s="65"/>
      <c r="G6821" s="65"/>
      <c r="H6821" s="113"/>
    </row>
    <row r="6822" spans="1:8">
      <c r="A6822" s="65"/>
      <c r="B6822" s="65"/>
      <c r="C6822" s="65"/>
      <c r="D6822" s="65"/>
      <c r="E6822" s="65"/>
      <c r="F6822" s="65"/>
      <c r="G6822" s="65"/>
      <c r="H6822" s="113"/>
    </row>
    <row r="6823" spans="1:8">
      <c r="A6823" s="65"/>
      <c r="B6823" s="65"/>
      <c r="C6823" s="65"/>
      <c r="D6823" s="65"/>
      <c r="E6823" s="65"/>
      <c r="F6823" s="65"/>
      <c r="G6823" s="65"/>
      <c r="H6823" s="113"/>
    </row>
    <row r="6824" spans="1:8">
      <c r="A6824" s="65"/>
      <c r="B6824" s="65"/>
      <c r="C6824" s="65"/>
      <c r="D6824" s="65"/>
      <c r="E6824" s="65"/>
      <c r="F6824" s="65"/>
      <c r="G6824" s="65"/>
      <c r="H6824" s="113"/>
    </row>
    <row r="6825" spans="1:8">
      <c r="A6825" s="65"/>
      <c r="B6825" s="65"/>
      <c r="C6825" s="65"/>
      <c r="D6825" s="65"/>
      <c r="E6825" s="65"/>
      <c r="F6825" s="65"/>
      <c r="G6825" s="65"/>
      <c r="H6825" s="113"/>
    </row>
    <row r="6826" spans="1:8">
      <c r="A6826" s="65"/>
      <c r="B6826" s="65"/>
      <c r="C6826" s="65"/>
      <c r="D6826" s="65"/>
      <c r="E6826" s="65"/>
      <c r="F6826" s="65"/>
      <c r="G6826" s="65"/>
      <c r="H6826" s="113"/>
    </row>
    <row r="6827" spans="1:8">
      <c r="A6827" s="65"/>
      <c r="B6827" s="65"/>
      <c r="C6827" s="65"/>
      <c r="D6827" s="65"/>
      <c r="E6827" s="65"/>
      <c r="F6827" s="65"/>
      <c r="G6827" s="65"/>
      <c r="H6827" s="113"/>
    </row>
    <row r="6828" spans="1:8">
      <c r="A6828" s="65"/>
      <c r="B6828" s="65"/>
      <c r="C6828" s="65"/>
      <c r="D6828" s="65"/>
      <c r="E6828" s="65"/>
      <c r="F6828" s="65"/>
      <c r="G6828" s="65"/>
      <c r="H6828" s="113"/>
    </row>
    <row r="6829" spans="1:8">
      <c r="A6829" s="65"/>
      <c r="B6829" s="65"/>
      <c r="C6829" s="65"/>
      <c r="D6829" s="65"/>
      <c r="E6829" s="65"/>
      <c r="F6829" s="65"/>
      <c r="G6829" s="65"/>
      <c r="H6829" s="113"/>
    </row>
    <row r="6830" spans="1:8">
      <c r="A6830" s="65"/>
      <c r="B6830" s="65"/>
      <c r="C6830" s="65"/>
      <c r="D6830" s="65"/>
      <c r="E6830" s="65"/>
      <c r="F6830" s="65"/>
      <c r="G6830" s="65"/>
      <c r="H6830" s="113"/>
    </row>
    <row r="6831" spans="1:8">
      <c r="A6831" s="65"/>
      <c r="B6831" s="65"/>
      <c r="C6831" s="65"/>
      <c r="D6831" s="65"/>
      <c r="E6831" s="65"/>
      <c r="F6831" s="65"/>
      <c r="G6831" s="65"/>
      <c r="H6831" s="113"/>
    </row>
    <row r="6832" spans="1:8">
      <c r="A6832" s="65"/>
      <c r="B6832" s="65"/>
      <c r="C6832" s="65"/>
      <c r="D6832" s="65"/>
      <c r="E6832" s="65"/>
      <c r="F6832" s="65"/>
      <c r="G6832" s="65"/>
      <c r="H6832" s="113"/>
    </row>
    <row r="6833" spans="1:8">
      <c r="A6833" s="65"/>
      <c r="B6833" s="65"/>
      <c r="C6833" s="65"/>
      <c r="D6833" s="65"/>
      <c r="E6833" s="65"/>
      <c r="F6833" s="65"/>
      <c r="G6833" s="65"/>
      <c r="H6833" s="113"/>
    </row>
    <row r="6834" spans="1:8">
      <c r="A6834" s="65"/>
      <c r="B6834" s="65"/>
      <c r="C6834" s="65"/>
      <c r="D6834" s="65"/>
      <c r="E6834" s="65"/>
      <c r="F6834" s="65"/>
      <c r="G6834" s="65"/>
      <c r="H6834" s="113"/>
    </row>
    <row r="6835" spans="1:8">
      <c r="A6835" s="65"/>
      <c r="B6835" s="65"/>
      <c r="C6835" s="65"/>
      <c r="D6835" s="65"/>
      <c r="E6835" s="65"/>
      <c r="F6835" s="65"/>
      <c r="G6835" s="65"/>
      <c r="H6835" s="113"/>
    </row>
    <row r="6836" spans="1:8">
      <c r="A6836" s="65"/>
      <c r="B6836" s="65"/>
      <c r="C6836" s="65"/>
      <c r="D6836" s="65"/>
      <c r="E6836" s="65"/>
      <c r="F6836" s="65"/>
      <c r="G6836" s="65"/>
      <c r="H6836" s="113"/>
    </row>
    <row r="6837" spans="1:8">
      <c r="A6837" s="65"/>
      <c r="B6837" s="65"/>
      <c r="C6837" s="65"/>
      <c r="D6837" s="65"/>
      <c r="E6837" s="65"/>
      <c r="F6837" s="65"/>
      <c r="G6837" s="65"/>
      <c r="H6837" s="113"/>
    </row>
    <row r="6838" spans="1:8">
      <c r="A6838" s="65"/>
      <c r="B6838" s="65"/>
      <c r="C6838" s="65"/>
      <c r="D6838" s="65"/>
      <c r="E6838" s="65"/>
      <c r="F6838" s="65"/>
      <c r="G6838" s="65"/>
      <c r="H6838" s="113"/>
    </row>
    <row r="6839" spans="1:8">
      <c r="A6839" s="65"/>
      <c r="B6839" s="65"/>
      <c r="C6839" s="65"/>
      <c r="D6839" s="65"/>
      <c r="E6839" s="65"/>
      <c r="F6839" s="65"/>
      <c r="G6839" s="65"/>
      <c r="H6839" s="113"/>
    </row>
    <row r="6840" spans="1:8">
      <c r="A6840" s="65"/>
      <c r="B6840" s="65"/>
      <c r="C6840" s="65"/>
      <c r="D6840" s="65"/>
      <c r="E6840" s="65"/>
      <c r="F6840" s="65"/>
      <c r="G6840" s="65"/>
      <c r="H6840" s="113"/>
    </row>
    <row r="6841" spans="1:8">
      <c r="A6841" s="65"/>
      <c r="B6841" s="65"/>
      <c r="C6841" s="65"/>
      <c r="D6841" s="65"/>
      <c r="E6841" s="65"/>
      <c r="F6841" s="65"/>
      <c r="G6841" s="65"/>
      <c r="H6841" s="113"/>
    </row>
    <row r="6842" spans="1:8">
      <c r="A6842" s="65"/>
      <c r="B6842" s="65"/>
      <c r="C6842" s="65"/>
      <c r="D6842" s="65"/>
      <c r="E6842" s="65"/>
      <c r="F6842" s="65"/>
      <c r="G6842" s="65"/>
      <c r="H6842" s="113"/>
    </row>
    <row r="6843" spans="1:8">
      <c r="A6843" s="65"/>
      <c r="B6843" s="65"/>
      <c r="C6843" s="65"/>
      <c r="D6843" s="65"/>
      <c r="E6843" s="65"/>
      <c r="F6843" s="65"/>
      <c r="G6843" s="65"/>
      <c r="H6843" s="113"/>
    </row>
    <row r="6844" spans="1:8">
      <c r="A6844" s="65"/>
      <c r="B6844" s="65"/>
      <c r="C6844" s="65"/>
      <c r="D6844" s="65"/>
      <c r="E6844" s="65"/>
      <c r="F6844" s="65"/>
      <c r="G6844" s="65"/>
      <c r="H6844" s="113"/>
    </row>
    <row r="6845" spans="1:8">
      <c r="A6845" s="65"/>
      <c r="B6845" s="65"/>
      <c r="C6845" s="65"/>
      <c r="D6845" s="65"/>
      <c r="E6845" s="65"/>
      <c r="F6845" s="65"/>
      <c r="G6845" s="65"/>
      <c r="H6845" s="113"/>
    </row>
    <row r="6846" spans="1:8">
      <c r="A6846" s="65"/>
      <c r="B6846" s="65"/>
      <c r="C6846" s="65"/>
      <c r="D6846" s="65"/>
      <c r="E6846" s="65"/>
      <c r="F6846" s="65"/>
      <c r="G6846" s="65"/>
      <c r="H6846" s="113"/>
    </row>
    <row r="6847" spans="1:8">
      <c r="A6847" s="65"/>
      <c r="B6847" s="65"/>
      <c r="C6847" s="65"/>
      <c r="D6847" s="65"/>
      <c r="E6847" s="65"/>
      <c r="F6847" s="65"/>
      <c r="G6847" s="65"/>
      <c r="H6847" s="113"/>
    </row>
    <row r="6848" spans="1:8">
      <c r="A6848" s="65"/>
      <c r="B6848" s="65"/>
      <c r="C6848" s="65"/>
      <c r="D6848" s="65"/>
      <c r="E6848" s="65"/>
      <c r="F6848" s="65"/>
      <c r="G6848" s="65"/>
      <c r="H6848" s="113"/>
    </row>
    <row r="6849" spans="1:8">
      <c r="A6849" s="65"/>
      <c r="B6849" s="65"/>
      <c r="C6849" s="65"/>
      <c r="D6849" s="65"/>
      <c r="E6849" s="65"/>
      <c r="F6849" s="65"/>
      <c r="G6849" s="65"/>
      <c r="H6849" s="113"/>
    </row>
    <row r="6850" spans="1:8">
      <c r="A6850" s="65"/>
      <c r="B6850" s="65"/>
      <c r="C6850" s="65"/>
      <c r="D6850" s="65"/>
      <c r="E6850" s="65"/>
      <c r="F6850" s="65"/>
      <c r="G6850" s="65"/>
      <c r="H6850" s="113"/>
    </row>
    <row r="6851" spans="1:8">
      <c r="A6851" s="65"/>
      <c r="B6851" s="65"/>
      <c r="C6851" s="65"/>
      <c r="D6851" s="65"/>
      <c r="E6851" s="65"/>
      <c r="F6851" s="65"/>
      <c r="G6851" s="65"/>
      <c r="H6851" s="113"/>
    </row>
    <row r="6852" spans="1:8">
      <c r="A6852" s="65"/>
      <c r="B6852" s="65"/>
      <c r="C6852" s="65"/>
      <c r="D6852" s="65"/>
      <c r="E6852" s="65"/>
      <c r="F6852" s="65"/>
      <c r="G6852" s="65"/>
      <c r="H6852" s="113"/>
    </row>
    <row r="6853" spans="1:8">
      <c r="A6853" s="65"/>
      <c r="B6853" s="65"/>
      <c r="C6853" s="65"/>
      <c r="D6853" s="65"/>
      <c r="E6853" s="65"/>
      <c r="F6853" s="65"/>
      <c r="G6853" s="65"/>
      <c r="H6853" s="113"/>
    </row>
    <row r="6854" spans="1:8">
      <c r="A6854" s="65"/>
      <c r="B6854" s="65"/>
      <c r="C6854" s="65"/>
      <c r="D6854" s="65"/>
      <c r="E6854" s="65"/>
      <c r="F6854" s="65"/>
      <c r="G6854" s="65"/>
      <c r="H6854" s="113"/>
    </row>
    <row r="6855" spans="1:8">
      <c r="A6855" s="65"/>
      <c r="B6855" s="65"/>
      <c r="C6855" s="65"/>
      <c r="D6855" s="65"/>
      <c r="E6855" s="65"/>
      <c r="F6855" s="65"/>
      <c r="G6855" s="65"/>
      <c r="H6855" s="113"/>
    </row>
    <row r="6856" spans="1:8">
      <c r="A6856" s="65"/>
      <c r="B6856" s="65"/>
      <c r="C6856" s="65"/>
      <c r="D6856" s="65"/>
      <c r="E6856" s="65"/>
      <c r="F6856" s="65"/>
      <c r="G6856" s="65"/>
      <c r="H6856" s="113"/>
    </row>
    <row r="6857" spans="1:8">
      <c r="A6857" s="65"/>
      <c r="B6857" s="65"/>
      <c r="C6857" s="65"/>
      <c r="D6857" s="65"/>
      <c r="E6857" s="65"/>
      <c r="F6857" s="65"/>
      <c r="G6857" s="65"/>
      <c r="H6857" s="113"/>
    </row>
    <row r="6858" spans="1:8">
      <c r="A6858" s="65"/>
      <c r="B6858" s="65"/>
      <c r="C6858" s="65"/>
      <c r="D6858" s="65"/>
      <c r="E6858" s="65"/>
      <c r="F6858" s="65"/>
      <c r="G6858" s="65"/>
      <c r="H6858" s="113"/>
    </row>
    <row r="6859" spans="1:8">
      <c r="A6859" s="65"/>
      <c r="B6859" s="65"/>
      <c r="C6859" s="65"/>
      <c r="D6859" s="65"/>
      <c r="E6859" s="65"/>
      <c r="F6859" s="65"/>
      <c r="G6859" s="65"/>
      <c r="H6859" s="113"/>
    </row>
    <row r="6860" spans="1:8">
      <c r="A6860" s="65"/>
      <c r="B6860" s="65"/>
      <c r="C6860" s="65"/>
      <c r="D6860" s="65"/>
      <c r="E6860" s="65"/>
      <c r="F6860" s="65"/>
      <c r="G6860" s="65"/>
      <c r="H6860" s="113"/>
    </row>
    <row r="6861" spans="1:8">
      <c r="A6861" s="65"/>
      <c r="B6861" s="65"/>
      <c r="C6861" s="65"/>
      <c r="D6861" s="65"/>
      <c r="E6861" s="65"/>
      <c r="F6861" s="65"/>
      <c r="G6861" s="65"/>
      <c r="H6861" s="113"/>
    </row>
    <row r="6862" spans="1:8">
      <c r="A6862" s="65"/>
      <c r="B6862" s="65"/>
      <c r="C6862" s="65"/>
      <c r="D6862" s="65"/>
      <c r="E6862" s="65"/>
      <c r="F6862" s="65"/>
      <c r="G6862" s="65"/>
      <c r="H6862" s="113"/>
    </row>
    <row r="6863" spans="1:8">
      <c r="A6863" s="65"/>
      <c r="B6863" s="65"/>
      <c r="C6863" s="65"/>
      <c r="D6863" s="65"/>
      <c r="E6863" s="65"/>
      <c r="F6863" s="65"/>
      <c r="G6863" s="65"/>
      <c r="H6863" s="113"/>
    </row>
    <row r="6864" spans="1:8">
      <c r="A6864" s="65"/>
      <c r="B6864" s="65"/>
      <c r="C6864" s="65"/>
      <c r="D6864" s="65"/>
      <c r="E6864" s="65"/>
      <c r="F6864" s="65"/>
      <c r="G6864" s="65"/>
      <c r="H6864" s="113"/>
    </row>
    <row r="6865" spans="1:8">
      <c r="A6865" s="65"/>
      <c r="B6865" s="65"/>
      <c r="C6865" s="65"/>
      <c r="D6865" s="65"/>
      <c r="E6865" s="65"/>
      <c r="F6865" s="65"/>
      <c r="G6865" s="65"/>
      <c r="H6865" s="113"/>
    </row>
    <row r="6866" spans="1:8">
      <c r="A6866" s="65"/>
      <c r="B6866" s="65"/>
      <c r="C6866" s="65"/>
      <c r="D6866" s="65"/>
      <c r="E6866" s="65"/>
      <c r="F6866" s="65"/>
      <c r="G6866" s="65"/>
      <c r="H6866" s="113"/>
    </row>
    <row r="6867" spans="1:8">
      <c r="A6867" s="65"/>
      <c r="B6867" s="65"/>
      <c r="C6867" s="65"/>
      <c r="D6867" s="65"/>
      <c r="E6867" s="65"/>
      <c r="F6867" s="65"/>
      <c r="G6867" s="65"/>
      <c r="H6867" s="113"/>
    </row>
    <row r="6868" spans="1:8">
      <c r="A6868" s="65"/>
      <c r="B6868" s="65"/>
      <c r="C6868" s="65"/>
      <c r="D6868" s="65"/>
      <c r="E6868" s="65"/>
      <c r="F6868" s="65"/>
      <c r="G6868" s="65"/>
      <c r="H6868" s="113"/>
    </row>
    <row r="6869" spans="1:8">
      <c r="A6869" s="65"/>
      <c r="B6869" s="65"/>
      <c r="C6869" s="65"/>
      <c r="D6869" s="65"/>
      <c r="E6869" s="65"/>
      <c r="F6869" s="65"/>
      <c r="G6869" s="65"/>
      <c r="H6869" s="113"/>
    </row>
    <row r="6870" spans="1:8">
      <c r="A6870" s="65"/>
      <c r="B6870" s="65"/>
      <c r="C6870" s="65"/>
      <c r="D6870" s="65"/>
      <c r="E6870" s="65"/>
      <c r="F6870" s="65"/>
      <c r="G6870" s="65"/>
      <c r="H6870" s="113"/>
    </row>
    <row r="6871" spans="1:8">
      <c r="A6871" s="65"/>
      <c r="B6871" s="65"/>
      <c r="C6871" s="65"/>
      <c r="D6871" s="65"/>
      <c r="E6871" s="65"/>
      <c r="F6871" s="65"/>
      <c r="G6871" s="65"/>
      <c r="H6871" s="113"/>
    </row>
    <row r="6872" spans="1:8">
      <c r="A6872" s="65"/>
      <c r="B6872" s="65"/>
      <c r="C6872" s="65"/>
      <c r="D6872" s="65"/>
      <c r="E6872" s="65"/>
      <c r="F6872" s="65"/>
      <c r="G6872" s="65"/>
      <c r="H6872" s="113"/>
    </row>
    <row r="6873" spans="1:8">
      <c r="A6873" s="65"/>
      <c r="B6873" s="65"/>
      <c r="C6873" s="65"/>
      <c r="D6873" s="65"/>
      <c r="E6873" s="65"/>
      <c r="F6873" s="65"/>
      <c r="G6873" s="65"/>
      <c r="H6873" s="113"/>
    </row>
    <row r="6874" spans="1:8">
      <c r="A6874" s="65"/>
      <c r="B6874" s="65"/>
      <c r="C6874" s="65"/>
      <c r="D6874" s="65"/>
      <c r="E6874" s="65"/>
      <c r="F6874" s="65"/>
      <c r="G6874" s="65"/>
      <c r="H6874" s="113"/>
    </row>
    <row r="6875" spans="1:8">
      <c r="A6875" s="65"/>
      <c r="B6875" s="65"/>
      <c r="C6875" s="65"/>
      <c r="D6875" s="65"/>
      <c r="E6875" s="65"/>
      <c r="F6875" s="65"/>
      <c r="G6875" s="65"/>
      <c r="H6875" s="113"/>
    </row>
    <row r="6876" spans="1:8">
      <c r="A6876" s="65"/>
      <c r="B6876" s="65"/>
      <c r="C6876" s="65"/>
      <c r="D6876" s="65"/>
      <c r="E6876" s="65"/>
      <c r="F6876" s="65"/>
      <c r="G6876" s="65"/>
      <c r="H6876" s="113"/>
    </row>
    <row r="6877" spans="1:8">
      <c r="A6877" s="65"/>
      <c r="B6877" s="65"/>
      <c r="C6877" s="65"/>
      <c r="D6877" s="65"/>
      <c r="E6877" s="65"/>
      <c r="F6877" s="65"/>
      <c r="G6877" s="65"/>
      <c r="H6877" s="113"/>
    </row>
    <row r="6878" spans="1:8">
      <c r="A6878" s="65"/>
      <c r="B6878" s="65"/>
      <c r="C6878" s="65"/>
      <c r="D6878" s="65"/>
      <c r="E6878" s="65"/>
      <c r="F6878" s="65"/>
      <c r="G6878" s="65"/>
      <c r="H6878" s="113"/>
    </row>
    <row r="6879" spans="1:8">
      <c r="A6879" s="65"/>
      <c r="B6879" s="65"/>
      <c r="C6879" s="65"/>
      <c r="D6879" s="65"/>
      <c r="E6879" s="65"/>
      <c r="F6879" s="65"/>
      <c r="G6879" s="65"/>
      <c r="H6879" s="113"/>
    </row>
    <row r="6880" spans="1:8">
      <c r="A6880" s="65"/>
      <c r="B6880" s="65"/>
      <c r="C6880" s="65"/>
      <c r="D6880" s="65"/>
      <c r="E6880" s="65"/>
      <c r="F6880" s="65"/>
      <c r="G6880" s="65"/>
      <c r="H6880" s="113"/>
    </row>
    <row r="6881" spans="1:8">
      <c r="A6881" s="65"/>
      <c r="B6881" s="65"/>
      <c r="C6881" s="65"/>
      <c r="D6881" s="65"/>
      <c r="E6881" s="65"/>
      <c r="F6881" s="65"/>
      <c r="G6881" s="65"/>
      <c r="H6881" s="113"/>
    </row>
    <row r="6882" spans="1:8">
      <c r="A6882" s="65"/>
      <c r="B6882" s="65"/>
      <c r="C6882" s="65"/>
      <c r="D6882" s="65"/>
      <c r="E6882" s="65"/>
      <c r="F6882" s="65"/>
      <c r="G6882" s="65"/>
      <c r="H6882" s="113"/>
    </row>
    <row r="6883" spans="1:8">
      <c r="A6883" s="65"/>
      <c r="B6883" s="65"/>
      <c r="C6883" s="65"/>
      <c r="D6883" s="65"/>
      <c r="E6883" s="65"/>
      <c r="F6883" s="65"/>
      <c r="G6883" s="65"/>
      <c r="H6883" s="113"/>
    </row>
    <row r="6884" spans="1:8">
      <c r="A6884" s="65"/>
      <c r="B6884" s="65"/>
      <c r="C6884" s="65"/>
      <c r="D6884" s="65"/>
      <c r="E6884" s="65"/>
      <c r="F6884" s="65"/>
      <c r="G6884" s="65"/>
      <c r="H6884" s="113"/>
    </row>
    <row r="6885" spans="1:8">
      <c r="A6885" s="65"/>
      <c r="B6885" s="65"/>
      <c r="C6885" s="65"/>
      <c r="D6885" s="65"/>
      <c r="E6885" s="65"/>
      <c r="F6885" s="65"/>
      <c r="G6885" s="65"/>
      <c r="H6885" s="113"/>
    </row>
    <row r="6886" spans="1:8">
      <c r="A6886" s="65"/>
      <c r="B6886" s="65"/>
      <c r="C6886" s="65"/>
      <c r="D6886" s="65"/>
      <c r="E6886" s="65"/>
      <c r="F6886" s="65"/>
      <c r="G6886" s="65"/>
      <c r="H6886" s="113"/>
    </row>
    <row r="6887" spans="1:8">
      <c r="A6887" s="65"/>
      <c r="B6887" s="65"/>
      <c r="C6887" s="65"/>
      <c r="D6887" s="65"/>
      <c r="E6887" s="65"/>
      <c r="F6887" s="65"/>
      <c r="G6887" s="65"/>
      <c r="H6887" s="113"/>
    </row>
    <row r="6888" spans="1:8">
      <c r="A6888" s="65"/>
      <c r="B6888" s="65"/>
      <c r="C6888" s="65"/>
      <c r="D6888" s="65"/>
      <c r="E6888" s="65"/>
      <c r="F6888" s="65"/>
      <c r="G6888" s="65"/>
      <c r="H6888" s="113"/>
    </row>
    <row r="6889" spans="1:8">
      <c r="A6889" s="65"/>
      <c r="B6889" s="65"/>
      <c r="C6889" s="65"/>
      <c r="D6889" s="65"/>
      <c r="E6889" s="65"/>
      <c r="F6889" s="65"/>
      <c r="G6889" s="65"/>
      <c r="H6889" s="113"/>
    </row>
    <row r="6890" spans="1:8">
      <c r="A6890" s="65"/>
      <c r="B6890" s="65"/>
      <c r="C6890" s="65"/>
      <c r="D6890" s="65"/>
      <c r="E6890" s="65"/>
      <c r="F6890" s="65"/>
      <c r="G6890" s="65"/>
      <c r="H6890" s="113"/>
    </row>
    <row r="6891" spans="1:8">
      <c r="A6891" s="65"/>
      <c r="B6891" s="65"/>
      <c r="C6891" s="65"/>
      <c r="D6891" s="65"/>
      <c r="E6891" s="65"/>
      <c r="F6891" s="65"/>
      <c r="G6891" s="65"/>
      <c r="H6891" s="113"/>
    </row>
    <row r="6892" spans="1:8">
      <c r="A6892" s="65"/>
      <c r="B6892" s="65"/>
      <c r="C6892" s="65"/>
      <c r="D6892" s="65"/>
      <c r="E6892" s="65"/>
      <c r="F6892" s="65"/>
      <c r="G6892" s="65"/>
      <c r="H6892" s="113"/>
    </row>
    <row r="6893" spans="1:8">
      <c r="A6893" s="65"/>
      <c r="B6893" s="65"/>
      <c r="C6893" s="65"/>
      <c r="D6893" s="65"/>
      <c r="E6893" s="65"/>
      <c r="F6893" s="65"/>
      <c r="G6893" s="65"/>
      <c r="H6893" s="113"/>
    </row>
    <row r="6894" spans="1:8">
      <c r="A6894" s="65"/>
      <c r="B6894" s="65"/>
      <c r="C6894" s="65"/>
      <c r="D6894" s="65"/>
      <c r="E6894" s="65"/>
      <c r="F6894" s="65"/>
      <c r="G6894" s="65"/>
      <c r="H6894" s="113"/>
    </row>
    <row r="6895" spans="1:8">
      <c r="A6895" s="65"/>
      <c r="B6895" s="65"/>
      <c r="C6895" s="65"/>
      <c r="D6895" s="65"/>
      <c r="E6895" s="65"/>
      <c r="F6895" s="65"/>
      <c r="G6895" s="65"/>
      <c r="H6895" s="113"/>
    </row>
    <row r="6896" spans="1:8">
      <c r="A6896" s="65"/>
      <c r="B6896" s="65"/>
      <c r="C6896" s="65"/>
      <c r="D6896" s="65"/>
      <c r="E6896" s="65"/>
      <c r="F6896" s="65"/>
      <c r="G6896" s="65"/>
      <c r="H6896" s="113"/>
    </row>
    <row r="6897" spans="1:8">
      <c r="A6897" s="65"/>
      <c r="B6897" s="65"/>
      <c r="C6897" s="65"/>
      <c r="D6897" s="65"/>
      <c r="E6897" s="65"/>
      <c r="F6897" s="65"/>
      <c r="G6897" s="65"/>
      <c r="H6897" s="113"/>
    </row>
    <row r="6898" spans="1:8">
      <c r="A6898" s="65"/>
      <c r="B6898" s="65"/>
      <c r="C6898" s="65"/>
      <c r="D6898" s="65"/>
      <c r="E6898" s="65"/>
      <c r="F6898" s="65"/>
      <c r="G6898" s="65"/>
      <c r="H6898" s="113"/>
    </row>
    <row r="6899" spans="1:8">
      <c r="A6899" s="65"/>
      <c r="B6899" s="65"/>
      <c r="C6899" s="65"/>
      <c r="D6899" s="65"/>
      <c r="E6899" s="65"/>
      <c r="F6899" s="65"/>
      <c r="G6899" s="65"/>
      <c r="H6899" s="113"/>
    </row>
    <row r="6900" spans="1:8">
      <c r="A6900" s="65"/>
      <c r="B6900" s="65"/>
      <c r="C6900" s="65"/>
      <c r="D6900" s="65"/>
      <c r="E6900" s="65"/>
      <c r="F6900" s="65"/>
      <c r="G6900" s="65"/>
      <c r="H6900" s="113"/>
    </row>
    <row r="6901" spans="1:8">
      <c r="A6901" s="65"/>
      <c r="B6901" s="65"/>
      <c r="C6901" s="65"/>
      <c r="D6901" s="65"/>
      <c r="E6901" s="65"/>
      <c r="F6901" s="65"/>
      <c r="G6901" s="65"/>
      <c r="H6901" s="113"/>
    </row>
    <row r="6902" spans="1:8">
      <c r="A6902" s="65"/>
      <c r="B6902" s="65"/>
      <c r="C6902" s="65"/>
      <c r="D6902" s="65"/>
      <c r="E6902" s="65"/>
      <c r="F6902" s="65"/>
      <c r="G6902" s="65"/>
      <c r="H6902" s="113"/>
    </row>
    <row r="6903" spans="1:8">
      <c r="A6903" s="65"/>
      <c r="B6903" s="65"/>
      <c r="C6903" s="65"/>
      <c r="D6903" s="65"/>
      <c r="E6903" s="65"/>
      <c r="F6903" s="65"/>
      <c r="G6903" s="65"/>
      <c r="H6903" s="113"/>
    </row>
    <row r="6904" spans="1:8">
      <c r="A6904" s="65"/>
      <c r="B6904" s="65"/>
      <c r="C6904" s="65"/>
      <c r="D6904" s="65"/>
      <c r="E6904" s="65"/>
      <c r="F6904" s="65"/>
      <c r="G6904" s="65"/>
      <c r="H6904" s="113"/>
    </row>
    <row r="6905" spans="1:8">
      <c r="A6905" s="65"/>
      <c r="B6905" s="65"/>
      <c r="C6905" s="65"/>
      <c r="D6905" s="65"/>
      <c r="E6905" s="65"/>
      <c r="F6905" s="65"/>
      <c r="G6905" s="65"/>
      <c r="H6905" s="113"/>
    </row>
    <row r="6906" spans="1:8">
      <c r="A6906" s="65"/>
      <c r="B6906" s="65"/>
      <c r="C6906" s="65"/>
      <c r="D6906" s="65"/>
      <c r="E6906" s="65"/>
      <c r="F6906" s="65"/>
      <c r="G6906" s="65"/>
      <c r="H6906" s="113"/>
    </row>
    <row r="6907" spans="1:8">
      <c r="A6907" s="65"/>
      <c r="B6907" s="65"/>
      <c r="C6907" s="65"/>
      <c r="D6907" s="65"/>
      <c r="E6907" s="65"/>
      <c r="F6907" s="65"/>
      <c r="G6907" s="65"/>
      <c r="H6907" s="113"/>
    </row>
    <row r="6908" spans="1:8">
      <c r="A6908" s="65"/>
      <c r="B6908" s="65"/>
      <c r="C6908" s="65"/>
      <c r="D6908" s="65"/>
      <c r="E6908" s="65"/>
      <c r="F6908" s="65"/>
      <c r="G6908" s="65"/>
      <c r="H6908" s="113"/>
    </row>
    <row r="6909" spans="1:8">
      <c r="A6909" s="65"/>
      <c r="B6909" s="65"/>
      <c r="C6909" s="65"/>
      <c r="D6909" s="65"/>
      <c r="E6909" s="65"/>
      <c r="F6909" s="65"/>
      <c r="G6909" s="65"/>
      <c r="H6909" s="113"/>
    </row>
    <row r="6910" spans="1:8">
      <c r="A6910" s="65"/>
      <c r="B6910" s="65"/>
      <c r="C6910" s="65"/>
      <c r="D6910" s="65"/>
      <c r="E6910" s="65"/>
      <c r="F6910" s="65"/>
      <c r="G6910" s="65"/>
      <c r="H6910" s="113"/>
    </row>
    <row r="6911" spans="1:8">
      <c r="A6911" s="65"/>
      <c r="B6911" s="65"/>
      <c r="C6911" s="65"/>
      <c r="D6911" s="65"/>
      <c r="E6911" s="65"/>
      <c r="F6911" s="65"/>
      <c r="G6911" s="65"/>
      <c r="H6911" s="113"/>
    </row>
    <row r="6912" spans="1:8">
      <c r="A6912" s="65"/>
      <c r="B6912" s="65"/>
      <c r="C6912" s="65"/>
      <c r="D6912" s="65"/>
      <c r="E6912" s="65"/>
      <c r="F6912" s="65"/>
      <c r="G6912" s="65"/>
      <c r="H6912" s="113"/>
    </row>
    <row r="6913" spans="1:8">
      <c r="A6913" s="65"/>
      <c r="B6913" s="65"/>
      <c r="C6913" s="65"/>
      <c r="D6913" s="65"/>
      <c r="E6913" s="65"/>
      <c r="F6913" s="65"/>
      <c r="G6913" s="65"/>
      <c r="H6913" s="113"/>
    </row>
    <row r="6914" spans="1:8">
      <c r="A6914" s="65"/>
      <c r="B6914" s="65"/>
      <c r="C6914" s="65"/>
      <c r="D6914" s="65"/>
      <c r="E6914" s="65"/>
      <c r="F6914" s="65"/>
      <c r="G6914" s="65"/>
      <c r="H6914" s="113"/>
    </row>
    <row r="6915" spans="1:8">
      <c r="A6915" s="65"/>
      <c r="B6915" s="65"/>
      <c r="C6915" s="65"/>
      <c r="D6915" s="65"/>
      <c r="E6915" s="65"/>
      <c r="F6915" s="65"/>
      <c r="G6915" s="65"/>
      <c r="H6915" s="113"/>
    </row>
    <row r="6916" spans="1:8">
      <c r="A6916" s="65"/>
      <c r="B6916" s="65"/>
      <c r="C6916" s="65"/>
      <c r="D6916" s="65"/>
      <c r="E6916" s="65"/>
      <c r="F6916" s="65"/>
      <c r="G6916" s="65"/>
      <c r="H6916" s="113"/>
    </row>
    <row r="6917" spans="1:8">
      <c r="A6917" s="65"/>
      <c r="B6917" s="65"/>
      <c r="C6917" s="65"/>
      <c r="D6917" s="65"/>
      <c r="E6917" s="65"/>
      <c r="F6917" s="65"/>
      <c r="G6917" s="65"/>
      <c r="H6917" s="113"/>
    </row>
    <row r="6918" spans="1:8">
      <c r="A6918" s="65"/>
      <c r="B6918" s="65"/>
      <c r="C6918" s="65"/>
      <c r="D6918" s="65"/>
      <c r="E6918" s="65"/>
      <c r="F6918" s="65"/>
      <c r="G6918" s="65"/>
      <c r="H6918" s="113"/>
    </row>
    <row r="6919" spans="1:8">
      <c r="A6919" s="65"/>
      <c r="B6919" s="65"/>
      <c r="C6919" s="65"/>
      <c r="D6919" s="65"/>
      <c r="E6919" s="65"/>
      <c r="F6919" s="65"/>
      <c r="G6919" s="65"/>
      <c r="H6919" s="113"/>
    </row>
    <row r="6920" spans="1:8">
      <c r="A6920" s="65"/>
      <c r="B6920" s="65"/>
      <c r="C6920" s="65"/>
      <c r="D6920" s="65"/>
      <c r="E6920" s="65"/>
      <c r="F6920" s="65"/>
      <c r="G6920" s="65"/>
      <c r="H6920" s="113"/>
    </row>
    <row r="6921" spans="1:8">
      <c r="A6921" s="65"/>
      <c r="B6921" s="65"/>
      <c r="C6921" s="65"/>
      <c r="D6921" s="65"/>
      <c r="E6921" s="65"/>
      <c r="F6921" s="65"/>
      <c r="G6921" s="65"/>
      <c r="H6921" s="113"/>
    </row>
    <row r="6922" spans="1:8">
      <c r="A6922" s="65"/>
      <c r="B6922" s="65"/>
      <c r="C6922" s="65"/>
      <c r="D6922" s="65"/>
      <c r="E6922" s="65"/>
      <c r="F6922" s="65"/>
      <c r="G6922" s="65"/>
      <c r="H6922" s="113"/>
    </row>
    <row r="6923" spans="1:8">
      <c r="A6923" s="65"/>
      <c r="B6923" s="65"/>
      <c r="C6923" s="65"/>
      <c r="D6923" s="65"/>
      <c r="E6923" s="65"/>
      <c r="F6923" s="65"/>
      <c r="G6923" s="65"/>
      <c r="H6923" s="113"/>
    </row>
    <row r="6924" spans="1:8">
      <c r="A6924" s="65"/>
      <c r="B6924" s="65"/>
      <c r="C6924" s="65"/>
      <c r="D6924" s="65"/>
      <c r="E6924" s="65"/>
      <c r="F6924" s="65"/>
      <c r="G6924" s="65"/>
      <c r="H6924" s="113"/>
    </row>
    <row r="6925" spans="1:8">
      <c r="A6925" s="65"/>
      <c r="B6925" s="65"/>
      <c r="C6925" s="65"/>
      <c r="D6925" s="65"/>
      <c r="E6925" s="65"/>
      <c r="F6925" s="65"/>
      <c r="G6925" s="65"/>
      <c r="H6925" s="113"/>
    </row>
    <row r="6926" spans="1:8">
      <c r="A6926" s="65"/>
      <c r="B6926" s="65"/>
      <c r="C6926" s="65"/>
      <c r="D6926" s="65"/>
      <c r="E6926" s="65"/>
      <c r="F6926" s="65"/>
      <c r="G6926" s="65"/>
      <c r="H6926" s="113"/>
    </row>
    <row r="6927" spans="1:8">
      <c r="A6927" s="65"/>
      <c r="B6927" s="65"/>
      <c r="C6927" s="65"/>
      <c r="D6927" s="65"/>
      <c r="E6927" s="65"/>
      <c r="F6927" s="65"/>
      <c r="G6927" s="65"/>
      <c r="H6927" s="113"/>
    </row>
    <row r="6928" spans="1:8">
      <c r="A6928" s="65"/>
      <c r="B6928" s="65"/>
      <c r="C6928" s="65"/>
      <c r="D6928" s="65"/>
      <c r="E6928" s="65"/>
      <c r="F6928" s="65"/>
      <c r="G6928" s="65"/>
      <c r="H6928" s="113"/>
    </row>
    <row r="6929" spans="1:8">
      <c r="A6929" s="65"/>
      <c r="B6929" s="65"/>
      <c r="C6929" s="65"/>
      <c r="D6929" s="65"/>
      <c r="E6929" s="65"/>
      <c r="F6929" s="65"/>
      <c r="G6929" s="65"/>
      <c r="H6929" s="113"/>
    </row>
    <row r="6930" spans="1:8">
      <c r="A6930" s="65"/>
      <c r="B6930" s="65"/>
      <c r="C6930" s="65"/>
      <c r="D6930" s="65"/>
      <c r="E6930" s="65"/>
      <c r="F6930" s="65"/>
      <c r="G6930" s="65"/>
      <c r="H6930" s="113"/>
    </row>
    <row r="6931" spans="1:8">
      <c r="A6931" s="65"/>
      <c r="B6931" s="65"/>
      <c r="C6931" s="65"/>
      <c r="D6931" s="65"/>
      <c r="E6931" s="65"/>
      <c r="F6931" s="65"/>
      <c r="G6931" s="65"/>
      <c r="H6931" s="113"/>
    </row>
    <row r="6932" spans="1:8">
      <c r="A6932" s="65"/>
      <c r="B6932" s="65"/>
      <c r="C6932" s="65"/>
      <c r="D6932" s="65"/>
      <c r="E6932" s="65"/>
      <c r="F6932" s="65"/>
      <c r="G6932" s="65"/>
      <c r="H6932" s="113"/>
    </row>
    <row r="6933" spans="1:8">
      <c r="A6933" s="65"/>
      <c r="B6933" s="65"/>
      <c r="C6933" s="65"/>
      <c r="D6933" s="65"/>
      <c r="E6933" s="65"/>
      <c r="F6933" s="65"/>
      <c r="G6933" s="65"/>
      <c r="H6933" s="113"/>
    </row>
    <row r="6934" spans="1:8">
      <c r="A6934" s="65"/>
      <c r="B6934" s="65"/>
      <c r="C6934" s="65"/>
      <c r="D6934" s="65"/>
      <c r="E6934" s="65"/>
      <c r="F6934" s="65"/>
      <c r="G6934" s="65"/>
      <c r="H6934" s="113"/>
    </row>
    <row r="6935" spans="1:8">
      <c r="A6935" s="65"/>
      <c r="B6935" s="65"/>
      <c r="C6935" s="65"/>
      <c r="D6935" s="65"/>
      <c r="E6935" s="65"/>
      <c r="F6935" s="65"/>
      <c r="G6935" s="65"/>
      <c r="H6935" s="113"/>
    </row>
    <row r="6936" spans="1:8">
      <c r="A6936" s="65"/>
      <c r="B6936" s="65"/>
      <c r="C6936" s="65"/>
      <c r="D6936" s="65"/>
      <c r="E6936" s="65"/>
      <c r="F6936" s="65"/>
      <c r="G6936" s="65"/>
      <c r="H6936" s="113"/>
    </row>
    <row r="6937" spans="1:8">
      <c r="A6937" s="65"/>
      <c r="B6937" s="65"/>
      <c r="C6937" s="65"/>
      <c r="D6937" s="65"/>
      <c r="E6937" s="65"/>
      <c r="F6937" s="65"/>
      <c r="G6937" s="65"/>
      <c r="H6937" s="113"/>
    </row>
    <row r="6938" spans="1:8">
      <c r="A6938" s="65"/>
      <c r="B6938" s="65"/>
      <c r="C6938" s="65"/>
      <c r="D6938" s="65"/>
      <c r="E6938" s="65"/>
      <c r="F6938" s="65"/>
      <c r="G6938" s="65"/>
      <c r="H6938" s="113"/>
    </row>
    <row r="6939" spans="1:8">
      <c r="A6939" s="65"/>
      <c r="B6939" s="65"/>
      <c r="C6939" s="65"/>
      <c r="D6939" s="65"/>
      <c r="E6939" s="65"/>
      <c r="F6939" s="65"/>
      <c r="G6939" s="65"/>
      <c r="H6939" s="113"/>
    </row>
    <row r="6940" spans="1:8">
      <c r="A6940" s="65"/>
      <c r="B6940" s="65"/>
      <c r="C6940" s="65"/>
      <c r="D6940" s="65"/>
      <c r="E6940" s="65"/>
      <c r="F6940" s="65"/>
      <c r="G6940" s="65"/>
      <c r="H6940" s="113"/>
    </row>
    <row r="6941" spans="1:8">
      <c r="A6941" s="65"/>
      <c r="B6941" s="65"/>
      <c r="C6941" s="65"/>
      <c r="D6941" s="65"/>
      <c r="E6941" s="65"/>
      <c r="F6941" s="65"/>
      <c r="G6941" s="65"/>
      <c r="H6941" s="113"/>
    </row>
    <row r="6942" spans="1:8">
      <c r="A6942" s="65"/>
      <c r="B6942" s="65"/>
      <c r="C6942" s="65"/>
      <c r="D6942" s="65"/>
      <c r="E6942" s="65"/>
      <c r="F6942" s="65"/>
      <c r="G6942" s="65"/>
      <c r="H6942" s="113"/>
    </row>
    <row r="6943" spans="1:8">
      <c r="A6943" s="65"/>
      <c r="B6943" s="65"/>
      <c r="C6943" s="65"/>
      <c r="D6943" s="65"/>
      <c r="E6943" s="65"/>
      <c r="F6943" s="65"/>
      <c r="G6943" s="65"/>
      <c r="H6943" s="113"/>
    </row>
    <row r="6944" spans="1:8">
      <c r="A6944" s="65"/>
      <c r="B6944" s="65"/>
      <c r="C6944" s="65"/>
      <c r="D6944" s="65"/>
      <c r="E6944" s="65"/>
      <c r="F6944" s="65"/>
      <c r="G6944" s="65"/>
      <c r="H6944" s="113"/>
    </row>
    <row r="6945" spans="1:8">
      <c r="A6945" s="65"/>
      <c r="B6945" s="65"/>
      <c r="C6945" s="65"/>
      <c r="D6945" s="65"/>
      <c r="E6945" s="65"/>
      <c r="F6945" s="65"/>
      <c r="G6945" s="65"/>
      <c r="H6945" s="113"/>
    </row>
    <row r="6946" spans="1:8">
      <c r="A6946" s="65"/>
      <c r="B6946" s="65"/>
      <c r="C6946" s="65"/>
      <c r="D6946" s="65"/>
      <c r="E6946" s="65"/>
      <c r="F6946" s="65"/>
      <c r="G6946" s="65"/>
      <c r="H6946" s="113"/>
    </row>
    <row r="6947" spans="1:8">
      <c r="A6947" s="65"/>
      <c r="B6947" s="65"/>
      <c r="C6947" s="65"/>
      <c r="D6947" s="65"/>
      <c r="E6947" s="65"/>
      <c r="F6947" s="65"/>
      <c r="G6947" s="65"/>
      <c r="H6947" s="113"/>
    </row>
    <row r="6948" spans="1:8">
      <c r="A6948" s="65"/>
      <c r="B6948" s="65"/>
      <c r="C6948" s="65"/>
      <c r="D6948" s="65"/>
      <c r="E6948" s="65"/>
      <c r="F6948" s="65"/>
      <c r="G6948" s="65"/>
      <c r="H6948" s="113"/>
    </row>
    <row r="6949" spans="1:8">
      <c r="A6949" s="65"/>
      <c r="B6949" s="65"/>
      <c r="C6949" s="65"/>
      <c r="D6949" s="65"/>
      <c r="E6949" s="65"/>
      <c r="F6949" s="65"/>
      <c r="G6949" s="65"/>
      <c r="H6949" s="113"/>
    </row>
    <row r="6950" spans="1:8">
      <c r="A6950" s="65"/>
      <c r="B6950" s="65"/>
      <c r="C6950" s="65"/>
      <c r="D6950" s="65"/>
      <c r="E6950" s="65"/>
      <c r="F6950" s="65"/>
      <c r="G6950" s="65"/>
      <c r="H6950" s="113"/>
    </row>
    <row r="6951" spans="1:8">
      <c r="A6951" s="65"/>
      <c r="B6951" s="65"/>
      <c r="C6951" s="65"/>
      <c r="D6951" s="65"/>
      <c r="E6951" s="65"/>
      <c r="F6951" s="65"/>
      <c r="G6951" s="65"/>
      <c r="H6951" s="113"/>
    </row>
    <row r="6952" spans="1:8">
      <c r="A6952" s="65"/>
      <c r="B6952" s="65"/>
      <c r="C6952" s="65"/>
      <c r="D6952" s="65"/>
      <c r="E6952" s="65"/>
      <c r="F6952" s="65"/>
      <c r="G6952" s="65"/>
      <c r="H6952" s="113"/>
    </row>
    <row r="6953" spans="1:8">
      <c r="A6953" s="65"/>
      <c r="B6953" s="65"/>
      <c r="C6953" s="65"/>
      <c r="D6953" s="65"/>
      <c r="E6953" s="65"/>
      <c r="F6953" s="65"/>
      <c r="G6953" s="65"/>
      <c r="H6953" s="113"/>
    </row>
    <row r="6954" spans="1:8">
      <c r="A6954" s="65"/>
      <c r="B6954" s="65"/>
      <c r="C6954" s="65"/>
      <c r="D6954" s="65"/>
      <c r="E6954" s="65"/>
      <c r="F6954" s="65"/>
      <c r="G6954" s="65"/>
      <c r="H6954" s="113"/>
    </row>
    <row r="6955" spans="1:8">
      <c r="A6955" s="65"/>
      <c r="B6955" s="65"/>
      <c r="C6955" s="65"/>
      <c r="D6955" s="65"/>
      <c r="E6955" s="65"/>
      <c r="F6955" s="65"/>
      <c r="G6955" s="65"/>
      <c r="H6955" s="113"/>
    </row>
    <row r="6956" spans="1:8">
      <c r="A6956" s="65"/>
      <c r="B6956" s="65"/>
      <c r="C6956" s="65"/>
      <c r="D6956" s="65"/>
      <c r="E6956" s="65"/>
      <c r="F6956" s="65"/>
      <c r="G6956" s="65"/>
      <c r="H6956" s="113"/>
    </row>
    <row r="6957" spans="1:8">
      <c r="A6957" s="65"/>
      <c r="B6957" s="65"/>
      <c r="C6957" s="65"/>
      <c r="D6957" s="65"/>
      <c r="E6957" s="65"/>
      <c r="F6957" s="65"/>
      <c r="G6957" s="65"/>
      <c r="H6957" s="113"/>
    </row>
    <row r="6958" spans="1:8">
      <c r="A6958" s="65"/>
      <c r="B6958" s="65"/>
      <c r="C6958" s="65"/>
      <c r="D6958" s="65"/>
      <c r="E6958" s="65"/>
      <c r="F6958" s="65"/>
      <c r="G6958" s="65"/>
      <c r="H6958" s="113"/>
    </row>
    <row r="6959" spans="1:8">
      <c r="A6959" s="65"/>
      <c r="B6959" s="65"/>
      <c r="C6959" s="65"/>
      <c r="D6959" s="65"/>
      <c r="E6959" s="65"/>
      <c r="F6959" s="65"/>
      <c r="G6959" s="65"/>
      <c r="H6959" s="113"/>
    </row>
    <row r="6960" spans="1:8">
      <c r="A6960" s="65"/>
      <c r="B6960" s="65"/>
      <c r="C6960" s="65"/>
      <c r="D6960" s="65"/>
      <c r="E6960" s="65"/>
      <c r="F6960" s="65"/>
      <c r="G6960" s="65"/>
      <c r="H6960" s="113"/>
    </row>
    <row r="6961" spans="1:8">
      <c r="A6961" s="65"/>
      <c r="B6961" s="65"/>
      <c r="C6961" s="65"/>
      <c r="D6961" s="65"/>
      <c r="E6961" s="65"/>
      <c r="F6961" s="65"/>
      <c r="G6961" s="65"/>
      <c r="H6961" s="113"/>
    </row>
    <row r="6962" spans="1:8">
      <c r="A6962" s="65"/>
      <c r="B6962" s="65"/>
      <c r="C6962" s="65"/>
      <c r="D6962" s="65"/>
      <c r="E6962" s="65"/>
      <c r="F6962" s="65"/>
      <c r="G6962" s="65"/>
      <c r="H6962" s="113"/>
    </row>
    <row r="6963" spans="1:8">
      <c r="A6963" s="65"/>
      <c r="B6963" s="65"/>
      <c r="C6963" s="65"/>
      <c r="D6963" s="65"/>
      <c r="E6963" s="65"/>
      <c r="F6963" s="65"/>
      <c r="G6963" s="65"/>
      <c r="H6963" s="113"/>
    </row>
    <row r="6964" spans="1:8">
      <c r="A6964" s="65"/>
      <c r="B6964" s="65"/>
      <c r="C6964" s="65"/>
      <c r="D6964" s="65"/>
      <c r="E6964" s="65"/>
      <c r="F6964" s="65"/>
      <c r="G6964" s="65"/>
      <c r="H6964" s="113"/>
    </row>
    <row r="6965" spans="1:8">
      <c r="A6965" s="65"/>
      <c r="B6965" s="65"/>
      <c r="C6965" s="65"/>
      <c r="D6965" s="65"/>
      <c r="E6965" s="65"/>
      <c r="F6965" s="65"/>
      <c r="G6965" s="65"/>
      <c r="H6965" s="113"/>
    </row>
    <row r="6966" spans="1:8">
      <c r="A6966" s="65"/>
      <c r="B6966" s="65"/>
      <c r="C6966" s="65"/>
      <c r="D6966" s="65"/>
      <c r="E6966" s="65"/>
      <c r="F6966" s="65"/>
      <c r="G6966" s="65"/>
      <c r="H6966" s="113"/>
    </row>
    <row r="6967" spans="1:8">
      <c r="A6967" s="65"/>
      <c r="B6967" s="65"/>
      <c r="C6967" s="65"/>
      <c r="D6967" s="65"/>
      <c r="E6967" s="65"/>
      <c r="F6967" s="65"/>
      <c r="G6967" s="65"/>
      <c r="H6967" s="113"/>
    </row>
    <row r="6968" spans="1:8">
      <c r="A6968" s="65"/>
      <c r="B6968" s="65"/>
      <c r="C6968" s="65"/>
      <c r="D6968" s="65"/>
      <c r="E6968" s="65"/>
      <c r="F6968" s="65"/>
      <c r="G6968" s="65"/>
      <c r="H6968" s="113"/>
    </row>
    <row r="6969" spans="1:8">
      <c r="A6969" s="65"/>
      <c r="B6969" s="65"/>
      <c r="C6969" s="65"/>
      <c r="D6969" s="65"/>
      <c r="E6969" s="65"/>
      <c r="F6969" s="65"/>
      <c r="G6969" s="65"/>
      <c r="H6969" s="113"/>
    </row>
    <row r="6970" spans="1:8">
      <c r="A6970" s="65"/>
      <c r="B6970" s="65"/>
      <c r="C6970" s="65"/>
      <c r="D6970" s="65"/>
      <c r="E6970" s="65"/>
      <c r="F6970" s="65"/>
      <c r="G6970" s="65"/>
      <c r="H6970" s="113"/>
    </row>
    <row r="6971" spans="1:8">
      <c r="A6971" s="65"/>
      <c r="B6971" s="65"/>
      <c r="C6971" s="65"/>
      <c r="D6971" s="65"/>
      <c r="E6971" s="65"/>
      <c r="F6971" s="65"/>
      <c r="G6971" s="65"/>
      <c r="H6971" s="113"/>
    </row>
    <row r="6972" spans="1:8">
      <c r="A6972" s="65"/>
      <c r="B6972" s="65"/>
      <c r="C6972" s="65"/>
      <c r="D6972" s="65"/>
      <c r="E6972" s="65"/>
      <c r="F6972" s="65"/>
      <c r="G6972" s="65"/>
      <c r="H6972" s="113"/>
    </row>
    <row r="6973" spans="1:8">
      <c r="A6973" s="65"/>
      <c r="B6973" s="65"/>
      <c r="C6973" s="65"/>
      <c r="D6973" s="65"/>
      <c r="E6973" s="65"/>
      <c r="F6973" s="65"/>
      <c r="G6973" s="65"/>
      <c r="H6973" s="113"/>
    </row>
    <row r="6974" spans="1:8">
      <c r="A6974" s="65"/>
      <c r="B6974" s="65"/>
      <c r="C6974" s="65"/>
      <c r="D6974" s="65"/>
      <c r="E6974" s="65"/>
      <c r="F6974" s="65"/>
      <c r="G6974" s="65"/>
      <c r="H6974" s="113"/>
    </row>
    <row r="6975" spans="1:8">
      <c r="A6975" s="65"/>
      <c r="B6975" s="65"/>
      <c r="C6975" s="65"/>
      <c r="D6975" s="65"/>
      <c r="E6975" s="65"/>
      <c r="F6975" s="65"/>
      <c r="G6975" s="65"/>
      <c r="H6975" s="113"/>
    </row>
    <row r="6976" spans="1:8">
      <c r="A6976" s="65"/>
      <c r="B6976" s="65"/>
      <c r="C6976" s="65"/>
      <c r="D6976" s="65"/>
      <c r="E6976" s="65"/>
      <c r="F6976" s="65"/>
      <c r="G6976" s="65"/>
      <c r="H6976" s="113"/>
    </row>
    <row r="6977" spans="1:8">
      <c r="A6977" s="65"/>
      <c r="B6977" s="65"/>
      <c r="C6977" s="65"/>
      <c r="D6977" s="65"/>
      <c r="E6977" s="65"/>
      <c r="F6977" s="65"/>
      <c r="G6977" s="65"/>
      <c r="H6977" s="113"/>
    </row>
    <row r="6978" spans="1:8">
      <c r="A6978" s="65"/>
      <c r="B6978" s="65"/>
      <c r="C6978" s="65"/>
      <c r="D6978" s="65"/>
      <c r="E6978" s="65"/>
      <c r="F6978" s="65"/>
      <c r="G6978" s="65"/>
      <c r="H6978" s="113"/>
    </row>
    <row r="6979" spans="1:8">
      <c r="A6979" s="65"/>
      <c r="B6979" s="65"/>
      <c r="C6979" s="65"/>
      <c r="D6979" s="65"/>
      <c r="E6979" s="65"/>
      <c r="F6979" s="65"/>
      <c r="G6979" s="65"/>
      <c r="H6979" s="113"/>
    </row>
    <row r="6980" spans="1:8">
      <c r="A6980" s="65"/>
      <c r="B6980" s="65"/>
      <c r="C6980" s="65"/>
      <c r="D6980" s="65"/>
      <c r="E6980" s="65"/>
      <c r="F6980" s="65"/>
      <c r="G6980" s="65"/>
      <c r="H6980" s="113"/>
    </row>
    <row r="6981" spans="1:8">
      <c r="A6981" s="65"/>
      <c r="B6981" s="65"/>
      <c r="C6981" s="65"/>
      <c r="D6981" s="65"/>
      <c r="E6981" s="65"/>
      <c r="F6981" s="65"/>
      <c r="G6981" s="65"/>
      <c r="H6981" s="113"/>
    </row>
    <row r="6982" spans="1:8">
      <c r="A6982" s="65"/>
      <c r="B6982" s="65"/>
      <c r="C6982" s="65"/>
      <c r="D6982" s="65"/>
      <c r="E6982" s="65"/>
      <c r="F6982" s="65"/>
      <c r="G6982" s="65"/>
      <c r="H6982" s="113"/>
    </row>
    <row r="6983" spans="1:8">
      <c r="A6983" s="65"/>
      <c r="B6983" s="65"/>
      <c r="C6983" s="65"/>
      <c r="D6983" s="65"/>
      <c r="E6983" s="65"/>
      <c r="F6983" s="65"/>
      <c r="G6983" s="65"/>
      <c r="H6983" s="113"/>
    </row>
    <row r="6984" spans="1:8">
      <c r="A6984" s="65"/>
      <c r="B6984" s="65"/>
      <c r="C6984" s="65"/>
      <c r="D6984" s="65"/>
      <c r="E6984" s="65"/>
      <c r="F6984" s="65"/>
      <c r="G6984" s="65"/>
      <c r="H6984" s="113"/>
    </row>
    <row r="6985" spans="1:8">
      <c r="A6985" s="65"/>
      <c r="B6985" s="65"/>
      <c r="C6985" s="65"/>
      <c r="D6985" s="65"/>
      <c r="E6985" s="65"/>
      <c r="F6985" s="65"/>
      <c r="G6985" s="65"/>
      <c r="H6985" s="113"/>
    </row>
    <row r="6986" spans="1:8">
      <c r="A6986" s="65"/>
      <c r="B6986" s="65"/>
      <c r="C6986" s="65"/>
      <c r="D6986" s="65"/>
      <c r="E6986" s="65"/>
      <c r="F6986" s="65"/>
      <c r="G6986" s="65"/>
      <c r="H6986" s="113"/>
    </row>
    <row r="6987" spans="1:8">
      <c r="A6987" s="65"/>
      <c r="B6987" s="65"/>
      <c r="C6987" s="65"/>
      <c r="D6987" s="65"/>
      <c r="E6987" s="65"/>
      <c r="F6987" s="65"/>
      <c r="G6987" s="65"/>
      <c r="H6987" s="113"/>
    </row>
    <row r="6988" spans="1:8">
      <c r="A6988" s="65"/>
      <c r="B6988" s="65"/>
      <c r="C6988" s="65"/>
      <c r="D6988" s="65"/>
      <c r="E6988" s="65"/>
      <c r="F6988" s="65"/>
      <c r="G6988" s="65"/>
      <c r="H6988" s="113"/>
    </row>
    <row r="6989" spans="1:8">
      <c r="A6989" s="65"/>
      <c r="B6989" s="65"/>
      <c r="C6989" s="65"/>
      <c r="D6989" s="65"/>
      <c r="E6989" s="65"/>
      <c r="F6989" s="65"/>
      <c r="G6989" s="65"/>
      <c r="H6989" s="113"/>
    </row>
    <row r="6990" spans="1:8">
      <c r="A6990" s="65"/>
      <c r="B6990" s="65"/>
      <c r="C6990" s="65"/>
      <c r="D6990" s="65"/>
      <c r="E6990" s="65"/>
      <c r="F6990" s="65"/>
      <c r="G6990" s="65"/>
      <c r="H6990" s="113"/>
    </row>
    <row r="6991" spans="1:8">
      <c r="A6991" s="65"/>
      <c r="B6991" s="65"/>
      <c r="C6991" s="65"/>
      <c r="D6991" s="65"/>
      <c r="E6991" s="65"/>
      <c r="F6991" s="65"/>
      <c r="G6991" s="65"/>
      <c r="H6991" s="113"/>
    </row>
    <row r="6992" spans="1:8">
      <c r="A6992" s="65"/>
      <c r="B6992" s="65"/>
      <c r="C6992" s="65"/>
      <c r="D6992" s="65"/>
      <c r="E6992" s="65"/>
      <c r="F6992" s="65"/>
      <c r="G6992" s="65"/>
      <c r="H6992" s="113"/>
    </row>
    <row r="6993" spans="1:8">
      <c r="A6993" s="65"/>
      <c r="B6993" s="65"/>
      <c r="C6993" s="65"/>
      <c r="D6993" s="65"/>
      <c r="E6993" s="65"/>
      <c r="F6993" s="65"/>
      <c r="G6993" s="65"/>
      <c r="H6993" s="113"/>
    </row>
    <row r="6994" spans="1:8">
      <c r="A6994" s="65"/>
      <c r="B6994" s="65"/>
      <c r="C6994" s="65"/>
      <c r="D6994" s="65"/>
      <c r="E6994" s="65"/>
      <c r="F6994" s="65"/>
      <c r="G6994" s="65"/>
      <c r="H6994" s="113"/>
    </row>
    <row r="6995" spans="1:8">
      <c r="A6995" s="65"/>
      <c r="B6995" s="65"/>
      <c r="C6995" s="65"/>
      <c r="D6995" s="65"/>
      <c r="E6995" s="65"/>
      <c r="F6995" s="65"/>
      <c r="G6995" s="65"/>
      <c r="H6995" s="113"/>
    </row>
    <row r="6996" spans="1:8">
      <c r="A6996" s="65"/>
      <c r="B6996" s="65"/>
      <c r="C6996" s="65"/>
      <c r="D6996" s="65"/>
      <c r="E6996" s="65"/>
      <c r="F6996" s="65"/>
      <c r="G6996" s="65"/>
      <c r="H6996" s="113"/>
    </row>
    <row r="6997" spans="1:8">
      <c r="A6997" s="65"/>
      <c r="B6997" s="65"/>
      <c r="C6997" s="65"/>
      <c r="D6997" s="65"/>
      <c r="E6997" s="65"/>
      <c r="F6997" s="65"/>
      <c r="G6997" s="65"/>
      <c r="H6997" s="113"/>
    </row>
    <row r="6998" spans="1:8">
      <c r="A6998" s="65"/>
      <c r="B6998" s="65"/>
      <c r="C6998" s="65"/>
      <c r="D6998" s="65"/>
      <c r="E6998" s="65"/>
      <c r="F6998" s="65"/>
      <c r="G6998" s="65"/>
      <c r="H6998" s="113"/>
    </row>
    <row r="6999" spans="1:8">
      <c r="A6999" s="65"/>
      <c r="B6999" s="65"/>
      <c r="C6999" s="65"/>
      <c r="D6999" s="65"/>
      <c r="E6999" s="65"/>
      <c r="F6999" s="65"/>
      <c r="G6999" s="65"/>
      <c r="H6999" s="113"/>
    </row>
    <row r="7000" spans="1:8">
      <c r="A7000" s="65"/>
      <c r="B7000" s="65"/>
      <c r="C7000" s="65"/>
      <c r="D7000" s="65"/>
      <c r="E7000" s="65"/>
      <c r="F7000" s="65"/>
      <c r="G7000" s="65"/>
      <c r="H7000" s="113"/>
    </row>
    <row r="7001" spans="1:8">
      <c r="A7001" s="65"/>
      <c r="B7001" s="65"/>
      <c r="C7001" s="65"/>
      <c r="D7001" s="65"/>
      <c r="E7001" s="65"/>
      <c r="F7001" s="65"/>
      <c r="G7001" s="65"/>
      <c r="H7001" s="113"/>
    </row>
    <row r="7002" spans="1:8">
      <c r="A7002" s="65"/>
      <c r="B7002" s="65"/>
      <c r="C7002" s="65"/>
      <c r="D7002" s="65"/>
      <c r="E7002" s="65"/>
      <c r="F7002" s="65"/>
      <c r="G7002" s="65"/>
      <c r="H7002" s="113"/>
    </row>
    <row r="7003" spans="1:8">
      <c r="A7003" s="65"/>
      <c r="B7003" s="65"/>
      <c r="C7003" s="65"/>
      <c r="D7003" s="65"/>
      <c r="E7003" s="65"/>
      <c r="F7003" s="65"/>
      <c r="G7003" s="65"/>
      <c r="H7003" s="113"/>
    </row>
    <row r="7004" spans="1:8">
      <c r="A7004" s="65"/>
      <c r="B7004" s="65"/>
      <c r="C7004" s="65"/>
      <c r="D7004" s="65"/>
      <c r="E7004" s="65"/>
      <c r="F7004" s="65"/>
      <c r="G7004" s="65"/>
      <c r="H7004" s="113"/>
    </row>
    <row r="7005" spans="1:8">
      <c r="A7005" s="65"/>
      <c r="B7005" s="65"/>
      <c r="C7005" s="65"/>
      <c r="D7005" s="65"/>
      <c r="E7005" s="65"/>
      <c r="F7005" s="65"/>
      <c r="G7005" s="65"/>
      <c r="H7005" s="113"/>
    </row>
    <row r="7006" spans="1:8">
      <c r="A7006" s="65"/>
      <c r="B7006" s="65"/>
      <c r="C7006" s="65"/>
      <c r="D7006" s="65"/>
      <c r="E7006" s="65"/>
      <c r="F7006" s="65"/>
      <c r="G7006" s="65"/>
      <c r="H7006" s="113"/>
    </row>
    <row r="7007" spans="1:8">
      <c r="A7007" s="65"/>
      <c r="B7007" s="65"/>
      <c r="C7007" s="65"/>
      <c r="D7007" s="65"/>
      <c r="E7007" s="65"/>
      <c r="F7007" s="65"/>
      <c r="G7007" s="65"/>
      <c r="H7007" s="113"/>
    </row>
    <row r="7008" spans="1:8">
      <c r="A7008" s="65"/>
      <c r="B7008" s="65"/>
      <c r="C7008" s="65"/>
      <c r="D7008" s="65"/>
      <c r="E7008" s="65"/>
      <c r="F7008" s="65"/>
      <c r="G7008" s="65"/>
      <c r="H7008" s="113"/>
    </row>
    <row r="7009" spans="1:8">
      <c r="A7009" s="65"/>
      <c r="B7009" s="65"/>
      <c r="C7009" s="65"/>
      <c r="D7009" s="65"/>
      <c r="E7009" s="65"/>
      <c r="F7009" s="65"/>
      <c r="G7009" s="65"/>
      <c r="H7009" s="113"/>
    </row>
    <row r="7010" spans="1:8">
      <c r="A7010" s="65"/>
      <c r="B7010" s="65"/>
      <c r="C7010" s="65"/>
      <c r="D7010" s="65"/>
      <c r="E7010" s="65"/>
      <c r="F7010" s="65"/>
      <c r="G7010" s="65"/>
      <c r="H7010" s="113"/>
    </row>
    <row r="7011" spans="1:8">
      <c r="A7011" s="65"/>
      <c r="B7011" s="65"/>
      <c r="C7011" s="65"/>
      <c r="D7011" s="65"/>
      <c r="E7011" s="65"/>
      <c r="F7011" s="65"/>
      <c r="G7011" s="65"/>
      <c r="H7011" s="113"/>
    </row>
    <row r="7012" spans="1:8">
      <c r="A7012" s="65"/>
      <c r="B7012" s="65"/>
      <c r="C7012" s="65"/>
      <c r="D7012" s="65"/>
      <c r="E7012" s="65"/>
      <c r="F7012" s="65"/>
      <c r="G7012" s="65"/>
      <c r="H7012" s="113"/>
    </row>
    <row r="7013" spans="1:8">
      <c r="A7013" s="65"/>
      <c r="B7013" s="65"/>
      <c r="C7013" s="65"/>
      <c r="D7013" s="65"/>
      <c r="E7013" s="65"/>
      <c r="F7013" s="65"/>
      <c r="G7013" s="65"/>
      <c r="H7013" s="113"/>
    </row>
    <row r="7014" spans="1:8">
      <c r="A7014" s="65"/>
      <c r="B7014" s="65"/>
      <c r="C7014" s="65"/>
      <c r="D7014" s="65"/>
      <c r="E7014" s="65"/>
      <c r="F7014" s="65"/>
      <c r="G7014" s="65"/>
      <c r="H7014" s="113"/>
    </row>
    <row r="7015" spans="1:8">
      <c r="A7015" s="65"/>
      <c r="B7015" s="65"/>
      <c r="C7015" s="65"/>
      <c r="D7015" s="65"/>
      <c r="E7015" s="65"/>
      <c r="F7015" s="65"/>
      <c r="G7015" s="65"/>
      <c r="H7015" s="113"/>
    </row>
    <row r="7016" spans="1:8">
      <c r="A7016" s="65"/>
      <c r="B7016" s="65"/>
      <c r="C7016" s="65"/>
      <c r="D7016" s="65"/>
      <c r="E7016" s="65"/>
      <c r="F7016" s="65"/>
      <c r="G7016" s="65"/>
      <c r="H7016" s="113"/>
    </row>
    <row r="7017" spans="1:8">
      <c r="A7017" s="65"/>
      <c r="B7017" s="65"/>
      <c r="C7017" s="65"/>
      <c r="D7017" s="65"/>
      <c r="E7017" s="65"/>
      <c r="F7017" s="65"/>
      <c r="G7017" s="65"/>
      <c r="H7017" s="113"/>
    </row>
    <row r="7018" spans="1:8">
      <c r="A7018" s="65"/>
      <c r="B7018" s="65"/>
      <c r="C7018" s="65"/>
      <c r="D7018" s="65"/>
      <c r="E7018" s="65"/>
      <c r="F7018" s="65"/>
      <c r="G7018" s="65"/>
      <c r="H7018" s="113"/>
    </row>
    <row r="7019" spans="1:8">
      <c r="A7019" s="65"/>
      <c r="B7019" s="65"/>
      <c r="C7019" s="65"/>
      <c r="D7019" s="65"/>
      <c r="E7019" s="65"/>
      <c r="F7019" s="65"/>
      <c r="G7019" s="65"/>
      <c r="H7019" s="113"/>
    </row>
    <row r="7020" spans="1:8">
      <c r="A7020" s="65"/>
      <c r="B7020" s="65"/>
      <c r="C7020" s="65"/>
      <c r="D7020" s="65"/>
      <c r="E7020" s="65"/>
      <c r="F7020" s="65"/>
      <c r="G7020" s="65"/>
      <c r="H7020" s="113"/>
    </row>
    <row r="7021" spans="1:8">
      <c r="A7021" s="65"/>
      <c r="B7021" s="65"/>
      <c r="C7021" s="65"/>
      <c r="D7021" s="65"/>
      <c r="E7021" s="65"/>
      <c r="F7021" s="65"/>
      <c r="G7021" s="65"/>
      <c r="H7021" s="113"/>
    </row>
    <row r="7022" spans="1:8">
      <c r="A7022" s="65"/>
      <c r="B7022" s="65"/>
      <c r="C7022" s="65"/>
      <c r="D7022" s="65"/>
      <c r="E7022" s="65"/>
      <c r="F7022" s="65"/>
      <c r="G7022" s="65"/>
      <c r="H7022" s="113"/>
    </row>
    <row r="7023" spans="1:8">
      <c r="A7023" s="65"/>
      <c r="B7023" s="65"/>
      <c r="C7023" s="65"/>
      <c r="D7023" s="65"/>
      <c r="E7023" s="65"/>
      <c r="F7023" s="65"/>
      <c r="G7023" s="65"/>
      <c r="H7023" s="113"/>
    </row>
    <row r="7024" spans="1:8">
      <c r="A7024" s="65"/>
      <c r="B7024" s="65"/>
      <c r="C7024" s="65"/>
      <c r="D7024" s="65"/>
      <c r="E7024" s="65"/>
      <c r="F7024" s="65"/>
      <c r="G7024" s="65"/>
      <c r="H7024" s="113"/>
    </row>
    <row r="7025" spans="1:8">
      <c r="A7025" s="65"/>
      <c r="B7025" s="65"/>
      <c r="C7025" s="65"/>
      <c r="D7025" s="65"/>
      <c r="E7025" s="65"/>
      <c r="F7025" s="65"/>
      <c r="G7025" s="65"/>
      <c r="H7025" s="113"/>
    </row>
    <row r="7026" spans="1:8">
      <c r="A7026" s="65"/>
      <c r="B7026" s="65"/>
      <c r="C7026" s="65"/>
      <c r="D7026" s="65"/>
      <c r="E7026" s="65"/>
      <c r="F7026" s="65"/>
      <c r="G7026" s="65"/>
      <c r="H7026" s="113"/>
    </row>
    <row r="7027" spans="1:8">
      <c r="A7027" s="65"/>
      <c r="B7027" s="65"/>
      <c r="C7027" s="65"/>
      <c r="D7027" s="65"/>
      <c r="E7027" s="65"/>
      <c r="F7027" s="65"/>
      <c r="G7027" s="65"/>
      <c r="H7027" s="113"/>
    </row>
    <row r="7028" spans="1:8">
      <c r="A7028" s="65"/>
      <c r="B7028" s="65"/>
      <c r="C7028" s="65"/>
      <c r="D7028" s="65"/>
      <c r="E7028" s="65"/>
      <c r="F7028" s="65"/>
      <c r="G7028" s="65"/>
      <c r="H7028" s="113"/>
    </row>
    <row r="7029" spans="1:8">
      <c r="A7029" s="65"/>
      <c r="B7029" s="65"/>
      <c r="C7029" s="65"/>
      <c r="D7029" s="65"/>
      <c r="E7029" s="65"/>
      <c r="F7029" s="65"/>
      <c r="G7029" s="65"/>
      <c r="H7029" s="113"/>
    </row>
    <row r="7030" spans="1:8">
      <c r="A7030" s="65"/>
      <c r="B7030" s="65"/>
      <c r="C7030" s="65"/>
      <c r="D7030" s="65"/>
      <c r="E7030" s="65"/>
      <c r="F7030" s="65"/>
      <c r="G7030" s="65"/>
      <c r="H7030" s="113"/>
    </row>
    <row r="7031" spans="1:8">
      <c r="A7031" s="65"/>
      <c r="B7031" s="65"/>
      <c r="C7031" s="65"/>
      <c r="D7031" s="65"/>
      <c r="E7031" s="65"/>
      <c r="F7031" s="65"/>
      <c r="G7031" s="65"/>
      <c r="H7031" s="113"/>
    </row>
    <row r="7032" spans="1:8">
      <c r="A7032" s="65"/>
      <c r="B7032" s="65"/>
      <c r="C7032" s="65"/>
      <c r="D7032" s="65"/>
      <c r="E7032" s="65"/>
      <c r="F7032" s="65"/>
      <c r="G7032" s="65"/>
      <c r="H7032" s="113"/>
    </row>
    <row r="7033" spans="1:8">
      <c r="A7033" s="65"/>
      <c r="B7033" s="65"/>
      <c r="C7033" s="65"/>
      <c r="D7033" s="65"/>
      <c r="E7033" s="65"/>
      <c r="F7033" s="65"/>
      <c r="G7033" s="65"/>
      <c r="H7033" s="113"/>
    </row>
    <row r="7034" spans="1:8">
      <c r="A7034" s="65"/>
      <c r="B7034" s="65"/>
      <c r="C7034" s="65"/>
      <c r="D7034" s="65"/>
      <c r="E7034" s="65"/>
      <c r="F7034" s="65"/>
      <c r="G7034" s="65"/>
      <c r="H7034" s="113"/>
    </row>
    <row r="7035" spans="1:8">
      <c r="A7035" s="65"/>
      <c r="B7035" s="65"/>
      <c r="C7035" s="65"/>
      <c r="D7035" s="65"/>
      <c r="E7035" s="65"/>
      <c r="F7035" s="65"/>
      <c r="G7035" s="65"/>
      <c r="H7035" s="113"/>
    </row>
    <row r="7036" spans="1:8">
      <c r="A7036" s="65"/>
      <c r="B7036" s="65"/>
      <c r="C7036" s="65"/>
      <c r="D7036" s="65"/>
      <c r="E7036" s="65"/>
      <c r="F7036" s="65"/>
      <c r="G7036" s="65"/>
      <c r="H7036" s="113"/>
    </row>
    <row r="7037" spans="1:8">
      <c r="A7037" s="65"/>
      <c r="B7037" s="65"/>
      <c r="C7037" s="65"/>
      <c r="D7037" s="65"/>
      <c r="E7037" s="65"/>
      <c r="F7037" s="65"/>
      <c r="G7037" s="65"/>
      <c r="H7037" s="113"/>
    </row>
    <row r="7038" spans="1:8">
      <c r="A7038" s="65"/>
      <c r="B7038" s="65"/>
      <c r="C7038" s="65"/>
      <c r="D7038" s="65"/>
      <c r="E7038" s="65"/>
      <c r="F7038" s="65"/>
      <c r="G7038" s="65"/>
      <c r="H7038" s="113"/>
    </row>
    <row r="7039" spans="1:8">
      <c r="A7039" s="65"/>
      <c r="B7039" s="65"/>
      <c r="C7039" s="65"/>
      <c r="D7039" s="65"/>
      <c r="E7039" s="65"/>
      <c r="F7039" s="65"/>
      <c r="G7039" s="65"/>
      <c r="H7039" s="113"/>
    </row>
    <row r="7040" spans="1:8">
      <c r="A7040" s="65"/>
      <c r="B7040" s="65"/>
      <c r="C7040" s="65"/>
      <c r="D7040" s="65"/>
      <c r="E7040" s="65"/>
      <c r="F7040" s="65"/>
      <c r="G7040" s="65"/>
      <c r="H7040" s="113"/>
    </row>
    <row r="7041" spans="1:8">
      <c r="A7041" s="65"/>
      <c r="B7041" s="65"/>
      <c r="C7041" s="65"/>
      <c r="D7041" s="65"/>
      <c r="E7041" s="65"/>
      <c r="F7041" s="65"/>
      <c r="G7041" s="65"/>
      <c r="H7041" s="113"/>
    </row>
    <row r="7042" spans="1:8">
      <c r="A7042" s="65"/>
      <c r="B7042" s="65"/>
      <c r="C7042" s="65"/>
      <c r="D7042" s="65"/>
      <c r="E7042" s="65"/>
      <c r="F7042" s="65"/>
      <c r="G7042" s="65"/>
      <c r="H7042" s="113"/>
    </row>
    <row r="7043" spans="1:8">
      <c r="A7043" s="65"/>
      <c r="B7043" s="65"/>
      <c r="C7043" s="65"/>
      <c r="D7043" s="65"/>
      <c r="E7043" s="65"/>
      <c r="F7043" s="65"/>
      <c r="G7043" s="65"/>
      <c r="H7043" s="113"/>
    </row>
    <row r="7044" spans="1:8">
      <c r="A7044" s="65"/>
      <c r="B7044" s="65"/>
      <c r="C7044" s="65"/>
      <c r="D7044" s="65"/>
      <c r="E7044" s="65"/>
      <c r="F7044" s="65"/>
      <c r="G7044" s="65"/>
      <c r="H7044" s="113"/>
    </row>
    <row r="7045" spans="1:8">
      <c r="A7045" s="65"/>
      <c r="B7045" s="65"/>
      <c r="C7045" s="65"/>
      <c r="D7045" s="65"/>
      <c r="E7045" s="65"/>
      <c r="F7045" s="65"/>
      <c r="G7045" s="65"/>
      <c r="H7045" s="113"/>
    </row>
    <row r="7046" spans="1:8">
      <c r="A7046" s="65"/>
      <c r="B7046" s="65"/>
      <c r="C7046" s="65"/>
      <c r="D7046" s="65"/>
      <c r="E7046" s="65"/>
      <c r="F7046" s="65"/>
      <c r="G7046" s="65"/>
      <c r="H7046" s="113"/>
    </row>
    <row r="7047" spans="1:8">
      <c r="A7047" s="65"/>
      <c r="B7047" s="65"/>
      <c r="C7047" s="65"/>
      <c r="D7047" s="65"/>
      <c r="E7047" s="65"/>
      <c r="F7047" s="65"/>
      <c r="G7047" s="65"/>
      <c r="H7047" s="113"/>
    </row>
    <row r="7048" spans="1:8">
      <c r="A7048" s="65"/>
      <c r="B7048" s="65"/>
      <c r="C7048" s="65"/>
      <c r="D7048" s="65"/>
      <c r="E7048" s="65"/>
      <c r="F7048" s="65"/>
      <c r="G7048" s="65"/>
      <c r="H7048" s="113"/>
    </row>
    <row r="7049" spans="1:8">
      <c r="A7049" s="65"/>
      <c r="B7049" s="65"/>
      <c r="C7049" s="65"/>
      <c r="D7049" s="65"/>
      <c r="E7049" s="65"/>
      <c r="F7049" s="65"/>
      <c r="G7049" s="65"/>
      <c r="H7049" s="113"/>
    </row>
    <row r="7050" spans="1:8">
      <c r="A7050" s="65"/>
      <c r="B7050" s="65"/>
      <c r="C7050" s="65"/>
      <c r="D7050" s="65"/>
      <c r="E7050" s="65"/>
      <c r="F7050" s="65"/>
      <c r="G7050" s="65"/>
      <c r="H7050" s="113"/>
    </row>
    <row r="7051" spans="1:8">
      <c r="A7051" s="65"/>
      <c r="B7051" s="65"/>
      <c r="C7051" s="65"/>
      <c r="D7051" s="65"/>
      <c r="E7051" s="65"/>
      <c r="F7051" s="65"/>
      <c r="G7051" s="65"/>
      <c r="H7051" s="113"/>
    </row>
    <row r="7052" spans="1:8">
      <c r="A7052" s="65"/>
      <c r="B7052" s="65"/>
      <c r="C7052" s="65"/>
      <c r="D7052" s="65"/>
      <c r="E7052" s="65"/>
      <c r="F7052" s="65"/>
      <c r="G7052" s="65"/>
      <c r="H7052" s="113"/>
    </row>
    <row r="7053" spans="1:8">
      <c r="A7053" s="65"/>
      <c r="B7053" s="65"/>
      <c r="C7053" s="65"/>
      <c r="D7053" s="65"/>
      <c r="E7053" s="65"/>
      <c r="F7053" s="65"/>
      <c r="G7053" s="65"/>
      <c r="H7053" s="113"/>
    </row>
    <row r="7054" spans="1:8">
      <c r="A7054" s="65"/>
      <c r="B7054" s="65"/>
      <c r="C7054" s="65"/>
      <c r="D7054" s="65"/>
      <c r="E7054" s="65"/>
      <c r="F7054" s="65"/>
      <c r="G7054" s="65"/>
      <c r="H7054" s="113"/>
    </row>
    <row r="7055" spans="1:8">
      <c r="A7055" s="65"/>
      <c r="B7055" s="65"/>
      <c r="C7055" s="65"/>
      <c r="D7055" s="65"/>
      <c r="E7055" s="65"/>
      <c r="F7055" s="65"/>
      <c r="G7055" s="65"/>
      <c r="H7055" s="113"/>
    </row>
    <row r="7056" spans="1:8">
      <c r="A7056" s="65"/>
      <c r="B7056" s="65"/>
      <c r="C7056" s="65"/>
      <c r="D7056" s="65"/>
      <c r="E7056" s="65"/>
      <c r="F7056" s="65"/>
      <c r="G7056" s="65"/>
      <c r="H7056" s="113"/>
    </row>
    <row r="7057" spans="1:8">
      <c r="A7057" s="65"/>
      <c r="B7057" s="65"/>
      <c r="C7057" s="65"/>
      <c r="D7057" s="65"/>
      <c r="E7057" s="65"/>
      <c r="F7057" s="65"/>
      <c r="G7057" s="65"/>
      <c r="H7057" s="113"/>
    </row>
    <row r="7058" spans="1:8">
      <c r="A7058" s="65"/>
      <c r="B7058" s="65"/>
      <c r="C7058" s="65"/>
      <c r="D7058" s="65"/>
      <c r="E7058" s="65"/>
      <c r="F7058" s="65"/>
      <c r="G7058" s="65"/>
      <c r="H7058" s="113"/>
    </row>
    <row r="7059" spans="1:8">
      <c r="A7059" s="65"/>
      <c r="B7059" s="65"/>
      <c r="C7059" s="65"/>
      <c r="D7059" s="65"/>
      <c r="E7059" s="65"/>
      <c r="F7059" s="65"/>
      <c r="G7059" s="65"/>
      <c r="H7059" s="113"/>
    </row>
    <row r="7060" spans="1:8">
      <c r="A7060" s="65"/>
      <c r="B7060" s="65"/>
      <c r="C7060" s="65"/>
      <c r="D7060" s="65"/>
      <c r="E7060" s="65"/>
      <c r="F7060" s="65"/>
      <c r="G7060" s="65"/>
      <c r="H7060" s="113"/>
    </row>
    <row r="7061" spans="1:8">
      <c r="A7061" s="65"/>
      <c r="B7061" s="65"/>
      <c r="C7061" s="65"/>
      <c r="D7061" s="65"/>
      <c r="E7061" s="65"/>
      <c r="F7061" s="65"/>
      <c r="G7061" s="65"/>
      <c r="H7061" s="113"/>
    </row>
    <row r="7062" spans="1:8">
      <c r="A7062" s="65"/>
      <c r="B7062" s="65"/>
      <c r="C7062" s="65"/>
      <c r="D7062" s="65"/>
      <c r="E7062" s="65"/>
      <c r="F7062" s="65"/>
      <c r="G7062" s="65"/>
      <c r="H7062" s="113"/>
    </row>
    <row r="7063" spans="1:8">
      <c r="A7063" s="65"/>
      <c r="B7063" s="65"/>
      <c r="C7063" s="65"/>
      <c r="D7063" s="65"/>
      <c r="E7063" s="65"/>
      <c r="F7063" s="65"/>
      <c r="G7063" s="65"/>
      <c r="H7063" s="113"/>
    </row>
    <row r="7064" spans="1:8">
      <c r="A7064" s="65"/>
      <c r="B7064" s="65"/>
      <c r="C7064" s="65"/>
      <c r="D7064" s="65"/>
      <c r="E7064" s="65"/>
      <c r="F7064" s="65"/>
      <c r="G7064" s="65"/>
      <c r="H7064" s="113"/>
    </row>
    <row r="7065" spans="1:8">
      <c r="A7065" s="65"/>
      <c r="B7065" s="65"/>
      <c r="C7065" s="65"/>
      <c r="D7065" s="65"/>
      <c r="E7065" s="65"/>
      <c r="F7065" s="65"/>
      <c r="G7065" s="65"/>
      <c r="H7065" s="113"/>
    </row>
    <row r="7066" spans="1:8">
      <c r="A7066" s="65"/>
      <c r="B7066" s="65"/>
      <c r="C7066" s="65"/>
      <c r="D7066" s="65"/>
      <c r="E7066" s="65"/>
      <c r="F7066" s="65"/>
      <c r="G7066" s="65"/>
      <c r="H7066" s="113"/>
    </row>
    <row r="7067" spans="1:8">
      <c r="A7067" s="65"/>
      <c r="B7067" s="65"/>
      <c r="C7067" s="65"/>
      <c r="D7067" s="65"/>
      <c r="E7067" s="65"/>
      <c r="F7067" s="65"/>
      <c r="G7067" s="65"/>
      <c r="H7067" s="113"/>
    </row>
    <row r="7068" spans="1:8">
      <c r="A7068" s="65"/>
      <c r="B7068" s="65"/>
      <c r="C7068" s="65"/>
      <c r="D7068" s="65"/>
      <c r="E7068" s="65"/>
      <c r="F7068" s="65"/>
      <c r="G7068" s="65"/>
      <c r="H7068" s="113"/>
    </row>
    <row r="7069" spans="1:8">
      <c r="A7069" s="65"/>
      <c r="B7069" s="65"/>
      <c r="C7069" s="65"/>
      <c r="D7069" s="65"/>
      <c r="E7069" s="65"/>
      <c r="F7069" s="65"/>
      <c r="G7069" s="65"/>
      <c r="H7069" s="113"/>
    </row>
    <row r="7070" spans="1:8">
      <c r="A7070" s="65"/>
      <c r="B7070" s="65"/>
      <c r="C7070" s="65"/>
      <c r="D7070" s="65"/>
      <c r="E7070" s="65"/>
      <c r="F7070" s="65"/>
      <c r="G7070" s="65"/>
      <c r="H7070" s="113"/>
    </row>
    <row r="7071" spans="1:8">
      <c r="A7071" s="65"/>
      <c r="B7071" s="65"/>
      <c r="C7071" s="65"/>
      <c r="D7071" s="65"/>
      <c r="E7071" s="65"/>
      <c r="F7071" s="65"/>
      <c r="G7071" s="65"/>
      <c r="H7071" s="113"/>
    </row>
    <row r="7072" spans="1:8">
      <c r="A7072" s="65"/>
      <c r="B7072" s="65"/>
      <c r="C7072" s="65"/>
      <c r="D7072" s="65"/>
      <c r="E7072" s="65"/>
      <c r="F7072" s="65"/>
      <c r="G7072" s="65"/>
      <c r="H7072" s="113"/>
    </row>
    <row r="7073" spans="1:8">
      <c r="A7073" s="65"/>
      <c r="B7073" s="65"/>
      <c r="C7073" s="65"/>
      <c r="D7073" s="65"/>
      <c r="E7073" s="65"/>
      <c r="F7073" s="65"/>
      <c r="G7073" s="65"/>
      <c r="H7073" s="113"/>
    </row>
    <row r="7074" spans="1:8">
      <c r="A7074" s="65"/>
      <c r="B7074" s="65"/>
      <c r="C7074" s="65"/>
      <c r="D7074" s="65"/>
      <c r="E7074" s="65"/>
      <c r="F7074" s="65"/>
      <c r="G7074" s="65"/>
      <c r="H7074" s="113"/>
    </row>
    <row r="7075" spans="1:8">
      <c r="A7075" s="65"/>
      <c r="B7075" s="65"/>
      <c r="C7075" s="65"/>
      <c r="D7075" s="65"/>
      <c r="E7075" s="65"/>
      <c r="F7075" s="65"/>
      <c r="G7075" s="65"/>
      <c r="H7075" s="113"/>
    </row>
    <row r="7076" spans="1:8">
      <c r="A7076" s="65"/>
      <c r="B7076" s="65"/>
      <c r="C7076" s="65"/>
      <c r="D7076" s="65"/>
      <c r="E7076" s="65"/>
      <c r="F7076" s="65"/>
      <c r="G7076" s="65"/>
      <c r="H7076" s="113"/>
    </row>
    <row r="7077" spans="1:8">
      <c r="A7077" s="65"/>
      <c r="B7077" s="65"/>
      <c r="C7077" s="65"/>
      <c r="D7077" s="65"/>
      <c r="E7077" s="65"/>
      <c r="F7077" s="65"/>
      <c r="G7077" s="65"/>
      <c r="H7077" s="113"/>
    </row>
    <row r="7078" spans="1:8">
      <c r="A7078" s="65"/>
      <c r="B7078" s="65"/>
      <c r="C7078" s="65"/>
      <c r="D7078" s="65"/>
      <c r="E7078" s="65"/>
      <c r="F7078" s="65"/>
      <c r="G7078" s="65"/>
      <c r="H7078" s="113"/>
    </row>
    <row r="7079" spans="1:8">
      <c r="A7079" s="65"/>
      <c r="B7079" s="65"/>
      <c r="C7079" s="65"/>
      <c r="D7079" s="65"/>
      <c r="E7079" s="65"/>
      <c r="F7079" s="65"/>
      <c r="G7079" s="65"/>
      <c r="H7079" s="113"/>
    </row>
    <row r="7080" spans="1:8">
      <c r="A7080" s="65"/>
      <c r="B7080" s="65"/>
      <c r="C7080" s="65"/>
      <c r="D7080" s="65"/>
      <c r="E7080" s="65"/>
      <c r="F7080" s="65"/>
      <c r="G7080" s="65"/>
      <c r="H7080" s="113"/>
    </row>
    <row r="7081" spans="1:8">
      <c r="A7081" s="65"/>
      <c r="B7081" s="65"/>
      <c r="C7081" s="65"/>
      <c r="D7081" s="65"/>
      <c r="E7081" s="65"/>
      <c r="F7081" s="65"/>
      <c r="G7081" s="65"/>
      <c r="H7081" s="113"/>
    </row>
    <row r="7082" spans="1:8">
      <c r="A7082" s="65"/>
      <c r="B7082" s="65"/>
      <c r="C7082" s="65"/>
      <c r="D7082" s="65"/>
      <c r="E7082" s="65"/>
      <c r="F7082" s="65"/>
      <c r="G7082" s="65"/>
      <c r="H7082" s="113"/>
    </row>
    <row r="7083" spans="1:8">
      <c r="A7083" s="65"/>
      <c r="B7083" s="65"/>
      <c r="C7083" s="65"/>
      <c r="D7083" s="65"/>
      <c r="E7083" s="65"/>
      <c r="F7083" s="65"/>
      <c r="G7083" s="65"/>
      <c r="H7083" s="113"/>
    </row>
    <row r="7084" spans="1:8">
      <c r="A7084" s="65"/>
      <c r="B7084" s="65"/>
      <c r="C7084" s="65"/>
      <c r="D7084" s="65"/>
      <c r="E7084" s="65"/>
      <c r="F7084" s="65"/>
      <c r="G7084" s="65"/>
      <c r="H7084" s="113"/>
    </row>
    <row r="7085" spans="1:8">
      <c r="A7085" s="65"/>
      <c r="B7085" s="65"/>
      <c r="C7085" s="65"/>
      <c r="D7085" s="65"/>
      <c r="E7085" s="65"/>
      <c r="F7085" s="65"/>
      <c r="G7085" s="65"/>
      <c r="H7085" s="113"/>
    </row>
    <row r="7086" spans="1:8">
      <c r="A7086" s="65"/>
      <c r="B7086" s="65"/>
      <c r="C7086" s="65"/>
      <c r="D7086" s="65"/>
      <c r="E7086" s="65"/>
      <c r="F7086" s="65"/>
      <c r="G7086" s="65"/>
      <c r="H7086" s="113"/>
    </row>
    <row r="7087" spans="1:8">
      <c r="A7087" s="65"/>
      <c r="B7087" s="65"/>
      <c r="C7087" s="65"/>
      <c r="D7087" s="65"/>
      <c r="E7087" s="65"/>
      <c r="F7087" s="65"/>
      <c r="G7087" s="65"/>
      <c r="H7087" s="113"/>
    </row>
    <row r="7088" spans="1:8">
      <c r="A7088" s="65"/>
      <c r="B7088" s="65"/>
      <c r="C7088" s="65"/>
      <c r="D7088" s="65"/>
      <c r="E7088" s="65"/>
      <c r="F7088" s="65"/>
      <c r="G7088" s="65"/>
      <c r="H7088" s="113"/>
    </row>
    <row r="7089" spans="1:8">
      <c r="A7089" s="65"/>
      <c r="B7089" s="65"/>
      <c r="C7089" s="65"/>
      <c r="D7089" s="65"/>
      <c r="E7089" s="65"/>
      <c r="F7089" s="65"/>
      <c r="G7089" s="65"/>
      <c r="H7089" s="113"/>
    </row>
    <row r="7090" spans="1:8">
      <c r="A7090" s="65"/>
      <c r="B7090" s="65"/>
      <c r="C7090" s="65"/>
      <c r="D7090" s="65"/>
      <c r="E7090" s="65"/>
      <c r="F7090" s="65"/>
      <c r="G7090" s="65"/>
      <c r="H7090" s="113"/>
    </row>
    <row r="7091" spans="1:8">
      <c r="A7091" s="65"/>
      <c r="B7091" s="65"/>
      <c r="C7091" s="65"/>
      <c r="D7091" s="65"/>
      <c r="E7091" s="65"/>
      <c r="F7091" s="65"/>
      <c r="G7091" s="65"/>
      <c r="H7091" s="113"/>
    </row>
    <row r="7092" spans="1:8">
      <c r="A7092" s="65"/>
      <c r="B7092" s="65"/>
      <c r="C7092" s="65"/>
      <c r="D7092" s="65"/>
      <c r="E7092" s="65"/>
      <c r="F7092" s="65"/>
      <c r="G7092" s="65"/>
      <c r="H7092" s="113"/>
    </row>
    <row r="7093" spans="1:8">
      <c r="A7093" s="65"/>
      <c r="B7093" s="65"/>
      <c r="C7093" s="65"/>
      <c r="D7093" s="65"/>
      <c r="E7093" s="65"/>
      <c r="F7093" s="65"/>
      <c r="G7093" s="65"/>
      <c r="H7093" s="113"/>
    </row>
    <row r="7094" spans="1:8">
      <c r="A7094" s="65"/>
      <c r="B7094" s="65"/>
      <c r="C7094" s="65"/>
      <c r="D7094" s="65"/>
      <c r="E7094" s="65"/>
      <c r="F7094" s="65"/>
      <c r="G7094" s="65"/>
      <c r="H7094" s="113"/>
    </row>
    <row r="7095" spans="1:8">
      <c r="A7095" s="65"/>
      <c r="B7095" s="65"/>
      <c r="C7095" s="65"/>
      <c r="D7095" s="65"/>
      <c r="E7095" s="65"/>
      <c r="F7095" s="65"/>
      <c r="G7095" s="65"/>
      <c r="H7095" s="113"/>
    </row>
    <row r="7096" spans="1:8">
      <c r="A7096" s="65"/>
      <c r="B7096" s="65"/>
      <c r="C7096" s="65"/>
      <c r="D7096" s="65"/>
      <c r="E7096" s="65"/>
      <c r="F7096" s="65"/>
      <c r="G7096" s="65"/>
      <c r="H7096" s="113"/>
    </row>
    <row r="7097" spans="1:8">
      <c r="A7097" s="65"/>
      <c r="B7097" s="65"/>
      <c r="C7097" s="65"/>
      <c r="D7097" s="65"/>
      <c r="E7097" s="65"/>
      <c r="F7097" s="65"/>
      <c r="G7097" s="65"/>
      <c r="H7097" s="113"/>
    </row>
    <row r="7098" spans="1:8">
      <c r="A7098" s="65"/>
      <c r="B7098" s="65"/>
      <c r="C7098" s="65"/>
      <c r="D7098" s="65"/>
      <c r="E7098" s="65"/>
      <c r="F7098" s="65"/>
      <c r="G7098" s="65"/>
      <c r="H7098" s="113"/>
    </row>
    <row r="7099" spans="1:8">
      <c r="A7099" s="65"/>
      <c r="B7099" s="65"/>
      <c r="C7099" s="65"/>
      <c r="D7099" s="65"/>
      <c r="E7099" s="65"/>
      <c r="F7099" s="65"/>
      <c r="G7099" s="65"/>
      <c r="H7099" s="113"/>
    </row>
    <row r="7100" spans="1:8">
      <c r="A7100" s="65"/>
      <c r="B7100" s="65"/>
      <c r="C7100" s="65"/>
      <c r="D7100" s="65"/>
      <c r="E7100" s="65"/>
      <c r="F7100" s="65"/>
      <c r="G7100" s="65"/>
      <c r="H7100" s="113"/>
    </row>
    <row r="7101" spans="1:8">
      <c r="A7101" s="65"/>
      <c r="B7101" s="65"/>
      <c r="C7101" s="65"/>
      <c r="D7101" s="65"/>
      <c r="E7101" s="65"/>
      <c r="F7101" s="65"/>
      <c r="G7101" s="65"/>
      <c r="H7101" s="113"/>
    </row>
    <row r="7102" spans="1:8">
      <c r="A7102" s="65"/>
      <c r="B7102" s="65"/>
      <c r="C7102" s="65"/>
      <c r="D7102" s="65"/>
      <c r="E7102" s="65"/>
      <c r="F7102" s="65"/>
      <c r="G7102" s="65"/>
      <c r="H7102" s="113"/>
    </row>
    <row r="7103" spans="1:8">
      <c r="A7103" s="65"/>
      <c r="B7103" s="65"/>
      <c r="C7103" s="65"/>
      <c r="D7103" s="65"/>
      <c r="E7103" s="65"/>
      <c r="F7103" s="65"/>
      <c r="G7103" s="65"/>
      <c r="H7103" s="113"/>
    </row>
    <row r="7104" spans="1:8">
      <c r="A7104" s="65"/>
      <c r="B7104" s="65"/>
      <c r="C7104" s="65"/>
      <c r="D7104" s="65"/>
      <c r="E7104" s="65"/>
      <c r="F7104" s="65"/>
      <c r="G7104" s="65"/>
      <c r="H7104" s="113"/>
    </row>
    <row r="7105" spans="1:8">
      <c r="A7105" s="65"/>
      <c r="B7105" s="65"/>
      <c r="C7105" s="65"/>
      <c r="D7105" s="65"/>
      <c r="E7105" s="65"/>
      <c r="F7105" s="65"/>
      <c r="G7105" s="65"/>
      <c r="H7105" s="113"/>
    </row>
    <row r="7106" spans="1:8">
      <c r="A7106" s="65"/>
      <c r="B7106" s="65"/>
      <c r="C7106" s="65"/>
      <c r="D7106" s="65"/>
      <c r="E7106" s="65"/>
      <c r="F7106" s="65"/>
      <c r="G7106" s="65"/>
      <c r="H7106" s="113"/>
    </row>
    <row r="7107" spans="1:8">
      <c r="A7107" s="65"/>
      <c r="B7107" s="65"/>
      <c r="C7107" s="65"/>
      <c r="D7107" s="65"/>
      <c r="E7107" s="65"/>
      <c r="F7107" s="65"/>
      <c r="G7107" s="65"/>
      <c r="H7107" s="113"/>
    </row>
    <row r="7108" spans="1:8">
      <c r="A7108" s="65"/>
      <c r="B7108" s="65"/>
      <c r="C7108" s="65"/>
      <c r="D7108" s="65"/>
      <c r="E7108" s="65"/>
      <c r="F7108" s="65"/>
      <c r="G7108" s="65"/>
      <c r="H7108" s="113"/>
    </row>
    <row r="7109" spans="1:8">
      <c r="A7109" s="65"/>
      <c r="B7109" s="65"/>
      <c r="C7109" s="65"/>
      <c r="D7109" s="65"/>
      <c r="E7109" s="65"/>
      <c r="F7109" s="65"/>
      <c r="G7109" s="65"/>
      <c r="H7109" s="113"/>
    </row>
    <row r="7110" spans="1:8">
      <c r="A7110" s="65"/>
      <c r="B7110" s="65"/>
      <c r="C7110" s="65"/>
      <c r="D7110" s="65"/>
      <c r="E7110" s="65"/>
      <c r="F7110" s="65"/>
      <c r="G7110" s="65"/>
      <c r="H7110" s="113"/>
    </row>
    <row r="7111" spans="1:8">
      <c r="A7111" s="65"/>
      <c r="B7111" s="65"/>
      <c r="C7111" s="65"/>
      <c r="D7111" s="65"/>
      <c r="E7111" s="65"/>
      <c r="F7111" s="65"/>
      <c r="G7111" s="65"/>
      <c r="H7111" s="113"/>
    </row>
    <row r="7112" spans="1:8">
      <c r="A7112" s="65"/>
      <c r="B7112" s="65"/>
      <c r="C7112" s="65"/>
      <c r="D7112" s="65"/>
      <c r="E7112" s="65"/>
      <c r="F7112" s="65"/>
      <c r="G7112" s="65"/>
      <c r="H7112" s="113"/>
    </row>
    <row r="7113" spans="1:8">
      <c r="A7113" s="65"/>
      <c r="B7113" s="65"/>
      <c r="C7113" s="65"/>
      <c r="D7113" s="65"/>
      <c r="E7113" s="65"/>
      <c r="F7113" s="65"/>
      <c r="G7113" s="65"/>
      <c r="H7113" s="113"/>
    </row>
    <row r="7114" spans="1:8">
      <c r="A7114" s="65"/>
      <c r="B7114" s="65"/>
      <c r="C7114" s="65"/>
      <c r="D7114" s="65"/>
      <c r="E7114" s="65"/>
      <c r="F7114" s="65"/>
      <c r="G7114" s="65"/>
      <c r="H7114" s="113"/>
    </row>
    <row r="7115" spans="1:8">
      <c r="A7115" s="65"/>
      <c r="B7115" s="65"/>
      <c r="C7115" s="65"/>
      <c r="D7115" s="65"/>
      <c r="E7115" s="65"/>
      <c r="F7115" s="65"/>
      <c r="G7115" s="65"/>
      <c r="H7115" s="113"/>
    </row>
    <row r="7116" spans="1:8">
      <c r="A7116" s="65"/>
      <c r="B7116" s="65"/>
      <c r="C7116" s="65"/>
      <c r="D7116" s="65"/>
      <c r="E7116" s="65"/>
      <c r="F7116" s="65"/>
      <c r="G7116" s="65"/>
      <c r="H7116" s="113"/>
    </row>
    <row r="7117" spans="1:8">
      <c r="A7117" s="65"/>
      <c r="B7117" s="65"/>
      <c r="C7117" s="65"/>
      <c r="D7117" s="65"/>
      <c r="E7117" s="65"/>
      <c r="F7117" s="65"/>
      <c r="G7117" s="65"/>
      <c r="H7117" s="113"/>
    </row>
    <row r="7118" spans="1:8">
      <c r="A7118" s="65"/>
      <c r="B7118" s="65"/>
      <c r="C7118" s="65"/>
      <c r="D7118" s="65"/>
      <c r="E7118" s="65"/>
      <c r="F7118" s="65"/>
      <c r="G7118" s="65"/>
      <c r="H7118" s="113"/>
    </row>
    <row r="7119" spans="1:8">
      <c r="A7119" s="65"/>
      <c r="B7119" s="65"/>
      <c r="C7119" s="65"/>
      <c r="D7119" s="65"/>
      <c r="E7119" s="65"/>
      <c r="F7119" s="65"/>
      <c r="G7119" s="65"/>
      <c r="H7119" s="113"/>
    </row>
    <row r="7120" spans="1:8">
      <c r="A7120" s="65"/>
      <c r="B7120" s="65"/>
      <c r="C7120" s="65"/>
      <c r="D7120" s="65"/>
      <c r="E7120" s="65"/>
      <c r="F7120" s="65"/>
      <c r="G7120" s="65"/>
      <c r="H7120" s="113"/>
    </row>
    <row r="7121" spans="1:8">
      <c r="A7121" s="65"/>
      <c r="B7121" s="65"/>
      <c r="C7121" s="65"/>
      <c r="D7121" s="65"/>
      <c r="E7121" s="65"/>
      <c r="F7121" s="65"/>
      <c r="G7121" s="65"/>
      <c r="H7121" s="113"/>
    </row>
    <row r="7122" spans="1:8">
      <c r="A7122" s="65"/>
      <c r="B7122" s="65"/>
      <c r="C7122" s="65"/>
      <c r="D7122" s="65"/>
      <c r="E7122" s="65"/>
      <c r="F7122" s="65"/>
      <c r="G7122" s="65"/>
      <c r="H7122" s="113"/>
    </row>
    <row r="7123" spans="1:8">
      <c r="A7123" s="65"/>
      <c r="B7123" s="65"/>
      <c r="C7123" s="65"/>
      <c r="D7123" s="65"/>
      <c r="E7123" s="65"/>
      <c r="F7123" s="65"/>
      <c r="G7123" s="65"/>
      <c r="H7123" s="113"/>
    </row>
    <row r="7124" spans="1:8">
      <c r="A7124" s="65"/>
      <c r="B7124" s="65"/>
      <c r="C7124" s="65"/>
      <c r="D7124" s="65"/>
      <c r="E7124" s="65"/>
      <c r="F7124" s="65"/>
      <c r="G7124" s="65"/>
      <c r="H7124" s="113"/>
    </row>
    <row r="7125" spans="1:8">
      <c r="A7125" s="65"/>
      <c r="B7125" s="65"/>
      <c r="C7125" s="65"/>
      <c r="D7125" s="65"/>
      <c r="E7125" s="65"/>
      <c r="F7125" s="65"/>
      <c r="G7125" s="65"/>
      <c r="H7125" s="113"/>
    </row>
    <row r="7126" spans="1:8">
      <c r="A7126" s="65"/>
      <c r="B7126" s="65"/>
      <c r="C7126" s="65"/>
      <c r="D7126" s="65"/>
      <c r="E7126" s="65"/>
      <c r="F7126" s="65"/>
      <c r="G7126" s="65"/>
      <c r="H7126" s="113"/>
    </row>
    <row r="7127" spans="1:8">
      <c r="A7127" s="65"/>
      <c r="B7127" s="65"/>
      <c r="C7127" s="65"/>
      <c r="D7127" s="65"/>
      <c r="E7127" s="65"/>
      <c r="F7127" s="65"/>
      <c r="G7127" s="65"/>
      <c r="H7127" s="113"/>
    </row>
    <row r="7128" spans="1:8">
      <c r="A7128" s="65"/>
      <c r="B7128" s="65"/>
      <c r="C7128" s="65"/>
      <c r="D7128" s="65"/>
      <c r="E7128" s="65"/>
      <c r="F7128" s="65"/>
      <c r="G7128" s="65"/>
      <c r="H7128" s="113"/>
    </row>
    <row r="7129" spans="1:8">
      <c r="A7129" s="65"/>
      <c r="B7129" s="65"/>
      <c r="C7129" s="65"/>
      <c r="D7129" s="65"/>
      <c r="E7129" s="65"/>
      <c r="F7129" s="65"/>
      <c r="G7129" s="65"/>
      <c r="H7129" s="113"/>
    </row>
    <row r="7130" spans="1:8">
      <c r="A7130" s="65"/>
      <c r="B7130" s="65"/>
      <c r="C7130" s="65"/>
      <c r="D7130" s="65"/>
      <c r="E7130" s="65"/>
      <c r="F7130" s="65"/>
      <c r="G7130" s="65"/>
      <c r="H7130" s="113"/>
    </row>
    <row r="7131" spans="1:8">
      <c r="A7131" s="65"/>
      <c r="B7131" s="65"/>
      <c r="C7131" s="65"/>
      <c r="D7131" s="65"/>
      <c r="E7131" s="65"/>
      <c r="F7131" s="65"/>
      <c r="G7131" s="65"/>
      <c r="H7131" s="113"/>
    </row>
    <row r="7132" spans="1:8">
      <c r="A7132" s="65"/>
      <c r="B7132" s="65"/>
      <c r="C7132" s="65"/>
      <c r="D7132" s="65"/>
      <c r="E7132" s="65"/>
      <c r="F7132" s="65"/>
      <c r="G7132" s="65"/>
      <c r="H7132" s="113"/>
    </row>
    <row r="7133" spans="1:8">
      <c r="A7133" s="65"/>
      <c r="B7133" s="65"/>
      <c r="C7133" s="65"/>
      <c r="D7133" s="65"/>
      <c r="E7133" s="65"/>
      <c r="F7133" s="65"/>
      <c r="G7133" s="65"/>
      <c r="H7133" s="113"/>
    </row>
    <row r="7134" spans="1:8">
      <c r="A7134" s="65"/>
      <c r="B7134" s="65"/>
      <c r="C7134" s="65"/>
      <c r="D7134" s="65"/>
      <c r="E7134" s="65"/>
      <c r="F7134" s="65"/>
      <c r="G7134" s="65"/>
      <c r="H7134" s="113"/>
    </row>
    <row r="7135" spans="1:8">
      <c r="A7135" s="65"/>
      <c r="B7135" s="65"/>
      <c r="C7135" s="65"/>
      <c r="D7135" s="65"/>
      <c r="E7135" s="65"/>
      <c r="F7135" s="65"/>
      <c r="G7135" s="65"/>
      <c r="H7135" s="113"/>
    </row>
    <row r="7136" spans="1:8">
      <c r="A7136" s="65"/>
      <c r="B7136" s="65"/>
      <c r="C7136" s="65"/>
      <c r="D7136" s="65"/>
      <c r="E7136" s="65"/>
      <c r="F7136" s="65"/>
      <c r="G7136" s="65"/>
      <c r="H7136" s="113"/>
    </row>
    <row r="7137" spans="1:8">
      <c r="A7137" s="65"/>
      <c r="B7137" s="65"/>
      <c r="C7137" s="65"/>
      <c r="D7137" s="65"/>
      <c r="E7137" s="65"/>
      <c r="F7137" s="65"/>
      <c r="G7137" s="65"/>
      <c r="H7137" s="113"/>
    </row>
    <row r="7138" spans="1:8">
      <c r="A7138" s="65"/>
      <c r="B7138" s="65"/>
      <c r="C7138" s="65"/>
      <c r="D7138" s="65"/>
      <c r="E7138" s="65"/>
      <c r="F7138" s="65"/>
      <c r="G7138" s="65"/>
      <c r="H7138" s="113"/>
    </row>
    <row r="7139" spans="1:8">
      <c r="A7139" s="65"/>
      <c r="B7139" s="65"/>
      <c r="C7139" s="65"/>
      <c r="D7139" s="65"/>
      <c r="E7139" s="65"/>
      <c r="F7139" s="65"/>
      <c r="G7139" s="65"/>
      <c r="H7139" s="113"/>
    </row>
    <row r="7140" spans="1:8">
      <c r="A7140" s="65"/>
      <c r="B7140" s="65"/>
      <c r="C7140" s="65"/>
      <c r="D7140" s="65"/>
      <c r="E7140" s="65"/>
      <c r="F7140" s="65"/>
      <c r="G7140" s="65"/>
      <c r="H7140" s="113"/>
    </row>
    <row r="7141" spans="1:8">
      <c r="A7141" s="65"/>
      <c r="B7141" s="65"/>
      <c r="C7141" s="65"/>
      <c r="D7141" s="65"/>
      <c r="E7141" s="65"/>
      <c r="F7141" s="65"/>
      <c r="G7141" s="65"/>
      <c r="H7141" s="113"/>
    </row>
    <row r="7142" spans="1:8">
      <c r="A7142" s="65"/>
      <c r="B7142" s="65"/>
      <c r="C7142" s="65"/>
      <c r="D7142" s="65"/>
      <c r="E7142" s="65"/>
      <c r="F7142" s="65"/>
      <c r="G7142" s="65"/>
      <c r="H7142" s="113"/>
    </row>
    <row r="7143" spans="1:8">
      <c r="A7143" s="65"/>
      <c r="B7143" s="65"/>
      <c r="C7143" s="65"/>
      <c r="D7143" s="65"/>
      <c r="E7143" s="65"/>
      <c r="F7143" s="65"/>
      <c r="G7143" s="65"/>
      <c r="H7143" s="113"/>
    </row>
    <row r="7144" spans="1:8">
      <c r="A7144" s="65"/>
      <c r="B7144" s="65"/>
      <c r="C7144" s="65"/>
      <c r="D7144" s="65"/>
      <c r="E7144" s="65"/>
      <c r="F7144" s="65"/>
      <c r="G7144" s="65"/>
      <c r="H7144" s="113"/>
    </row>
    <row r="7145" spans="1:8">
      <c r="A7145" s="65"/>
      <c r="B7145" s="65"/>
      <c r="C7145" s="65"/>
      <c r="D7145" s="65"/>
      <c r="E7145" s="65"/>
      <c r="F7145" s="65"/>
      <c r="G7145" s="65"/>
      <c r="H7145" s="113"/>
    </row>
    <row r="7146" spans="1:8">
      <c r="A7146" s="65"/>
      <c r="B7146" s="65"/>
      <c r="C7146" s="65"/>
      <c r="D7146" s="65"/>
      <c r="E7146" s="65"/>
      <c r="F7146" s="65"/>
      <c r="G7146" s="65"/>
      <c r="H7146" s="113"/>
    </row>
    <row r="7147" spans="1:8">
      <c r="A7147" s="65"/>
      <c r="B7147" s="65"/>
      <c r="C7147" s="65"/>
      <c r="D7147" s="65"/>
      <c r="E7147" s="65"/>
      <c r="F7147" s="65"/>
      <c r="G7147" s="65"/>
      <c r="H7147" s="113"/>
    </row>
    <row r="7148" spans="1:8">
      <c r="A7148" s="65"/>
      <c r="B7148" s="65"/>
      <c r="C7148" s="65"/>
      <c r="D7148" s="65"/>
      <c r="E7148" s="65"/>
      <c r="F7148" s="65"/>
      <c r="G7148" s="65"/>
      <c r="H7148" s="113"/>
    </row>
    <row r="7149" spans="1:8">
      <c r="A7149" s="65"/>
      <c r="B7149" s="65"/>
      <c r="C7149" s="65"/>
      <c r="D7149" s="65"/>
      <c r="E7149" s="65"/>
      <c r="F7149" s="65"/>
      <c r="G7149" s="65"/>
      <c r="H7149" s="113"/>
    </row>
    <row r="7150" spans="1:8">
      <c r="A7150" s="65"/>
      <c r="B7150" s="65"/>
      <c r="C7150" s="65"/>
      <c r="D7150" s="65"/>
      <c r="E7150" s="65"/>
      <c r="F7150" s="65"/>
      <c r="G7150" s="65"/>
      <c r="H7150" s="113"/>
    </row>
    <row r="7151" spans="1:8">
      <c r="A7151" s="65"/>
      <c r="B7151" s="65"/>
      <c r="C7151" s="65"/>
      <c r="D7151" s="65"/>
      <c r="E7151" s="65"/>
      <c r="F7151" s="65"/>
      <c r="G7151" s="65"/>
      <c r="H7151" s="113"/>
    </row>
    <row r="7152" spans="1:8">
      <c r="A7152" s="65"/>
      <c r="B7152" s="65"/>
      <c r="C7152" s="65"/>
      <c r="D7152" s="65"/>
      <c r="E7152" s="65"/>
      <c r="F7152" s="65"/>
      <c r="G7152" s="65"/>
      <c r="H7152" s="113"/>
    </row>
    <row r="7153" spans="1:8">
      <c r="A7153" s="65"/>
      <c r="B7153" s="65"/>
      <c r="C7153" s="65"/>
      <c r="D7153" s="65"/>
      <c r="E7153" s="65"/>
      <c r="F7153" s="65"/>
      <c r="G7153" s="65"/>
      <c r="H7153" s="113"/>
    </row>
    <row r="7154" spans="1:8">
      <c r="A7154" s="65"/>
      <c r="B7154" s="65"/>
      <c r="C7154" s="65"/>
      <c r="D7154" s="65"/>
      <c r="E7154" s="65"/>
      <c r="F7154" s="65"/>
      <c r="G7154" s="65"/>
      <c r="H7154" s="113"/>
    </row>
    <row r="7155" spans="1:8">
      <c r="A7155" s="65"/>
      <c r="B7155" s="65"/>
      <c r="C7155" s="65"/>
      <c r="D7155" s="65"/>
      <c r="E7155" s="65"/>
      <c r="F7155" s="65"/>
      <c r="G7155" s="65"/>
      <c r="H7155" s="113"/>
    </row>
    <row r="7156" spans="1:8">
      <c r="A7156" s="65"/>
      <c r="B7156" s="65"/>
      <c r="C7156" s="65"/>
      <c r="D7156" s="65"/>
      <c r="E7156" s="65"/>
      <c r="F7156" s="65"/>
      <c r="G7156" s="65"/>
      <c r="H7156" s="113"/>
    </row>
    <row r="7157" spans="1:8">
      <c r="A7157" s="65"/>
      <c r="B7157" s="65"/>
      <c r="C7157" s="65"/>
      <c r="D7157" s="65"/>
      <c r="E7157" s="65"/>
      <c r="F7157" s="65"/>
      <c r="G7157" s="65"/>
      <c r="H7157" s="113"/>
    </row>
    <row r="7158" spans="1:8">
      <c r="A7158" s="65"/>
      <c r="B7158" s="65"/>
      <c r="C7158" s="65"/>
      <c r="D7158" s="65"/>
      <c r="E7158" s="65"/>
      <c r="F7158" s="65"/>
      <c r="G7158" s="65"/>
      <c r="H7158" s="113"/>
    </row>
    <row r="7159" spans="1:8">
      <c r="A7159" s="65"/>
      <c r="B7159" s="65"/>
      <c r="C7159" s="65"/>
      <c r="D7159" s="65"/>
      <c r="E7159" s="65"/>
      <c r="F7159" s="65"/>
      <c r="G7159" s="65"/>
      <c r="H7159" s="113"/>
    </row>
    <row r="7160" spans="1:8">
      <c r="A7160" s="65"/>
      <c r="B7160" s="65"/>
      <c r="C7160" s="65"/>
      <c r="D7160" s="65"/>
      <c r="E7160" s="65"/>
      <c r="F7160" s="65"/>
      <c r="G7160" s="65"/>
      <c r="H7160" s="113"/>
    </row>
    <row r="7161" spans="1:8">
      <c r="A7161" s="65"/>
      <c r="B7161" s="65"/>
      <c r="C7161" s="65"/>
      <c r="D7161" s="65"/>
      <c r="E7161" s="65"/>
      <c r="F7161" s="65"/>
      <c r="G7161" s="65"/>
      <c r="H7161" s="113"/>
    </row>
    <row r="7162" spans="1:8">
      <c r="A7162" s="65"/>
      <c r="B7162" s="65"/>
      <c r="C7162" s="65"/>
      <c r="D7162" s="65"/>
      <c r="E7162" s="65"/>
      <c r="F7162" s="65"/>
      <c r="G7162" s="65"/>
      <c r="H7162" s="113"/>
    </row>
    <row r="7163" spans="1:8">
      <c r="A7163" s="65"/>
      <c r="B7163" s="65"/>
      <c r="C7163" s="65"/>
      <c r="D7163" s="65"/>
      <c r="E7163" s="65"/>
      <c r="F7163" s="65"/>
      <c r="G7163" s="65"/>
      <c r="H7163" s="113"/>
    </row>
    <row r="7164" spans="1:8">
      <c r="A7164" s="65"/>
      <c r="B7164" s="65"/>
      <c r="C7164" s="65"/>
      <c r="D7164" s="65"/>
      <c r="E7164" s="65"/>
      <c r="F7164" s="65"/>
      <c r="G7164" s="65"/>
      <c r="H7164" s="113"/>
    </row>
    <row r="7165" spans="1:8">
      <c r="A7165" s="65"/>
      <c r="B7165" s="65"/>
      <c r="C7165" s="65"/>
      <c r="D7165" s="65"/>
      <c r="E7165" s="65"/>
      <c r="F7165" s="65"/>
      <c r="G7165" s="65"/>
      <c r="H7165" s="113"/>
    </row>
    <row r="7166" spans="1:8">
      <c r="A7166" s="65"/>
      <c r="B7166" s="65"/>
      <c r="C7166" s="65"/>
      <c r="D7166" s="65"/>
      <c r="E7166" s="65"/>
      <c r="F7166" s="65"/>
      <c r="G7166" s="65"/>
      <c r="H7166" s="113"/>
    </row>
    <row r="7167" spans="1:8">
      <c r="A7167" s="65"/>
      <c r="B7167" s="65"/>
      <c r="C7167" s="65"/>
      <c r="D7167" s="65"/>
      <c r="E7167" s="65"/>
      <c r="F7167" s="65"/>
      <c r="G7167" s="65"/>
      <c r="H7167" s="113"/>
    </row>
    <row r="7168" spans="1:8">
      <c r="A7168" s="65"/>
      <c r="B7168" s="65"/>
      <c r="C7168" s="65"/>
      <c r="D7168" s="65"/>
      <c r="E7168" s="65"/>
      <c r="F7168" s="65"/>
      <c r="G7168" s="65"/>
      <c r="H7168" s="113"/>
    </row>
    <row r="7169" spans="1:8">
      <c r="A7169" s="65"/>
      <c r="B7169" s="65"/>
      <c r="C7169" s="65"/>
      <c r="D7169" s="65"/>
      <c r="E7169" s="65"/>
      <c r="F7169" s="65"/>
      <c r="G7169" s="65"/>
      <c r="H7169" s="113"/>
    </row>
    <row r="7170" spans="1:8">
      <c r="A7170" s="65"/>
      <c r="B7170" s="65"/>
      <c r="C7170" s="65"/>
      <c r="D7170" s="65"/>
      <c r="E7170" s="65"/>
      <c r="F7170" s="65"/>
      <c r="G7170" s="65"/>
      <c r="H7170" s="113"/>
    </row>
    <row r="7171" spans="1:8">
      <c r="A7171" s="65"/>
      <c r="B7171" s="65"/>
      <c r="C7171" s="65"/>
      <c r="D7171" s="65"/>
      <c r="E7171" s="65"/>
      <c r="F7171" s="65"/>
      <c r="G7171" s="65"/>
      <c r="H7171" s="113"/>
    </row>
    <row r="7172" spans="1:8">
      <c r="A7172" s="65"/>
      <c r="B7172" s="65"/>
      <c r="C7172" s="65"/>
      <c r="D7172" s="65"/>
      <c r="E7172" s="65"/>
      <c r="F7172" s="65"/>
      <c r="G7172" s="65"/>
      <c r="H7172" s="113"/>
    </row>
    <row r="7173" spans="1:8">
      <c r="A7173" s="65"/>
      <c r="B7173" s="65"/>
      <c r="C7173" s="65"/>
      <c r="D7173" s="65"/>
      <c r="E7173" s="65"/>
      <c r="F7173" s="65"/>
      <c r="G7173" s="65"/>
      <c r="H7173" s="113"/>
    </row>
    <row r="7174" spans="1:8">
      <c r="A7174" s="65"/>
      <c r="B7174" s="65"/>
      <c r="C7174" s="65"/>
      <c r="D7174" s="65"/>
      <c r="E7174" s="65"/>
      <c r="F7174" s="65"/>
      <c r="G7174" s="65"/>
      <c r="H7174" s="113"/>
    </row>
    <row r="7175" spans="1:8">
      <c r="A7175" s="65"/>
      <c r="B7175" s="65"/>
      <c r="C7175" s="65"/>
      <c r="D7175" s="65"/>
      <c r="E7175" s="65"/>
      <c r="F7175" s="65"/>
      <c r="G7175" s="65"/>
      <c r="H7175" s="113"/>
    </row>
    <row r="7176" spans="1:8">
      <c r="A7176" s="65"/>
      <c r="B7176" s="65"/>
      <c r="C7176" s="65"/>
      <c r="D7176" s="65"/>
      <c r="E7176" s="65"/>
      <c r="F7176" s="65"/>
      <c r="G7176" s="65"/>
      <c r="H7176" s="113"/>
    </row>
    <row r="7177" spans="1:8">
      <c r="A7177" s="65"/>
      <c r="B7177" s="65"/>
      <c r="C7177" s="65"/>
      <c r="D7177" s="65"/>
      <c r="E7177" s="65"/>
      <c r="F7177" s="65"/>
      <c r="G7177" s="65"/>
      <c r="H7177" s="113"/>
    </row>
    <row r="7178" spans="1:8">
      <c r="A7178" s="65"/>
      <c r="B7178" s="65"/>
      <c r="C7178" s="65"/>
      <c r="D7178" s="65"/>
      <c r="E7178" s="65"/>
      <c r="F7178" s="65"/>
      <c r="G7178" s="65"/>
      <c r="H7178" s="113"/>
    </row>
    <row r="7179" spans="1:8">
      <c r="A7179" s="65"/>
      <c r="B7179" s="65"/>
      <c r="C7179" s="65"/>
      <c r="D7179" s="65"/>
      <c r="E7179" s="65"/>
      <c r="F7179" s="65"/>
      <c r="G7179" s="65"/>
      <c r="H7179" s="113"/>
    </row>
    <row r="7180" spans="1:8">
      <c r="A7180" s="65"/>
      <c r="B7180" s="65"/>
      <c r="C7180" s="65"/>
      <c r="D7180" s="65"/>
      <c r="E7180" s="65"/>
      <c r="F7180" s="65"/>
      <c r="G7180" s="65"/>
      <c r="H7180" s="113"/>
    </row>
    <row r="7181" spans="1:8">
      <c r="A7181" s="65"/>
      <c r="B7181" s="65"/>
      <c r="C7181" s="65"/>
      <c r="D7181" s="65"/>
      <c r="E7181" s="65"/>
      <c r="F7181" s="65"/>
      <c r="G7181" s="65"/>
      <c r="H7181" s="113"/>
    </row>
    <row r="7182" spans="1:8">
      <c r="A7182" s="65"/>
      <c r="B7182" s="65"/>
      <c r="C7182" s="65"/>
      <c r="D7182" s="65"/>
      <c r="E7182" s="65"/>
      <c r="F7182" s="65"/>
      <c r="G7182" s="65"/>
      <c r="H7182" s="113"/>
    </row>
    <row r="7183" spans="1:8">
      <c r="A7183" s="65"/>
      <c r="B7183" s="65"/>
      <c r="C7183" s="65"/>
      <c r="D7183" s="65"/>
      <c r="E7183" s="65"/>
      <c r="F7183" s="65"/>
      <c r="G7183" s="65"/>
      <c r="H7183" s="113"/>
    </row>
    <row r="7184" spans="1:8">
      <c r="A7184" s="65"/>
      <c r="B7184" s="65"/>
      <c r="C7184" s="65"/>
      <c r="D7184" s="65"/>
      <c r="E7184" s="65"/>
      <c r="F7184" s="65"/>
      <c r="G7184" s="65"/>
      <c r="H7184" s="113"/>
    </row>
    <row r="7185" spans="1:8">
      <c r="A7185" s="65"/>
      <c r="B7185" s="65"/>
      <c r="C7185" s="65"/>
      <c r="D7185" s="65"/>
      <c r="E7185" s="65"/>
      <c r="F7185" s="65"/>
      <c r="G7185" s="65"/>
      <c r="H7185" s="113"/>
    </row>
    <row r="7186" spans="1:8">
      <c r="A7186" s="65"/>
      <c r="B7186" s="65"/>
      <c r="C7186" s="65"/>
      <c r="D7186" s="65"/>
      <c r="E7186" s="65"/>
      <c r="F7186" s="65"/>
      <c r="G7186" s="65"/>
      <c r="H7186" s="113"/>
    </row>
    <row r="7187" spans="1:8">
      <c r="A7187" s="65"/>
      <c r="B7187" s="65"/>
      <c r="C7187" s="65"/>
      <c r="D7187" s="65"/>
      <c r="E7187" s="65"/>
      <c r="F7187" s="65"/>
      <c r="G7187" s="65"/>
      <c r="H7187" s="113"/>
    </row>
    <row r="7188" spans="1:8">
      <c r="A7188" s="65"/>
      <c r="B7188" s="65"/>
      <c r="C7188" s="65"/>
      <c r="D7188" s="65"/>
      <c r="E7188" s="65"/>
      <c r="F7188" s="65"/>
      <c r="G7188" s="65"/>
      <c r="H7188" s="113"/>
    </row>
    <row r="7189" spans="1:8">
      <c r="A7189" s="65"/>
      <c r="B7189" s="65"/>
      <c r="C7189" s="65"/>
      <c r="D7189" s="65"/>
      <c r="E7189" s="65"/>
      <c r="F7189" s="65"/>
      <c r="G7189" s="65"/>
      <c r="H7189" s="113"/>
    </row>
    <row r="7190" spans="1:8">
      <c r="A7190" s="65"/>
      <c r="B7190" s="65"/>
      <c r="C7190" s="65"/>
      <c r="D7190" s="65"/>
      <c r="E7190" s="65"/>
      <c r="F7190" s="65"/>
      <c r="G7190" s="65"/>
      <c r="H7190" s="113"/>
    </row>
    <row r="7191" spans="1:8">
      <c r="A7191" s="65"/>
      <c r="B7191" s="65"/>
      <c r="C7191" s="65"/>
      <c r="D7191" s="65"/>
      <c r="E7191" s="65"/>
      <c r="F7191" s="65"/>
      <c r="G7191" s="65"/>
      <c r="H7191" s="113"/>
    </row>
    <row r="7192" spans="1:8">
      <c r="A7192" s="65"/>
      <c r="B7192" s="65"/>
      <c r="C7192" s="65"/>
      <c r="D7192" s="65"/>
      <c r="E7192" s="65"/>
      <c r="F7192" s="65"/>
      <c r="G7192" s="65"/>
      <c r="H7192" s="113"/>
    </row>
    <row r="7193" spans="1:8">
      <c r="A7193" s="65"/>
      <c r="B7193" s="65"/>
      <c r="C7193" s="65"/>
      <c r="D7193" s="65"/>
      <c r="E7193" s="65"/>
      <c r="F7193" s="65"/>
      <c r="G7193" s="65"/>
      <c r="H7193" s="113"/>
    </row>
    <row r="7194" spans="1:8">
      <c r="A7194" s="65"/>
      <c r="B7194" s="65"/>
      <c r="C7194" s="65"/>
      <c r="D7194" s="65"/>
      <c r="E7194" s="65"/>
      <c r="F7194" s="65"/>
      <c r="G7194" s="65"/>
      <c r="H7194" s="113"/>
    </row>
    <row r="7195" spans="1:8">
      <c r="A7195" s="65"/>
      <c r="B7195" s="65"/>
      <c r="C7195" s="65"/>
      <c r="D7195" s="65"/>
      <c r="E7195" s="65"/>
      <c r="F7195" s="65"/>
      <c r="G7195" s="65"/>
      <c r="H7195" s="113"/>
    </row>
    <row r="7196" spans="1:8">
      <c r="A7196" s="65"/>
      <c r="B7196" s="65"/>
      <c r="C7196" s="65"/>
      <c r="D7196" s="65"/>
      <c r="E7196" s="65"/>
      <c r="F7196" s="65"/>
      <c r="G7196" s="65"/>
      <c r="H7196" s="113"/>
    </row>
    <row r="7197" spans="1:8">
      <c r="A7197" s="65"/>
      <c r="B7197" s="65"/>
      <c r="C7197" s="65"/>
      <c r="D7197" s="65"/>
      <c r="E7197" s="65"/>
      <c r="F7197" s="65"/>
      <c r="G7197" s="65"/>
      <c r="H7197" s="113"/>
    </row>
    <row r="7198" spans="1:8">
      <c r="A7198" s="65"/>
      <c r="B7198" s="65"/>
      <c r="C7198" s="65"/>
      <c r="D7198" s="65"/>
      <c r="E7198" s="65"/>
      <c r="F7198" s="65"/>
      <c r="G7198" s="65"/>
      <c r="H7198" s="113"/>
    </row>
    <row r="7199" spans="1:8">
      <c r="A7199" s="65"/>
      <c r="B7199" s="65"/>
      <c r="C7199" s="65"/>
      <c r="D7199" s="65"/>
      <c r="E7199" s="65"/>
      <c r="F7199" s="65"/>
      <c r="G7199" s="65"/>
      <c r="H7199" s="113"/>
    </row>
    <row r="7200" spans="1:8">
      <c r="A7200" s="65"/>
      <c r="B7200" s="65"/>
      <c r="C7200" s="65"/>
      <c r="D7200" s="65"/>
      <c r="E7200" s="65"/>
      <c r="F7200" s="65"/>
      <c r="G7200" s="65"/>
      <c r="H7200" s="113"/>
    </row>
    <row r="7201" spans="1:8">
      <c r="A7201" s="65"/>
      <c r="B7201" s="65"/>
      <c r="C7201" s="65"/>
      <c r="D7201" s="65"/>
      <c r="E7201" s="65"/>
      <c r="F7201" s="65"/>
      <c r="G7201" s="65"/>
      <c r="H7201" s="113"/>
    </row>
    <row r="7202" spans="1:8">
      <c r="A7202" s="65"/>
      <c r="B7202" s="65"/>
      <c r="C7202" s="65"/>
      <c r="D7202" s="65"/>
      <c r="E7202" s="65"/>
      <c r="F7202" s="65"/>
      <c r="G7202" s="65"/>
      <c r="H7202" s="113"/>
    </row>
    <row r="7203" spans="1:8">
      <c r="A7203" s="65"/>
      <c r="B7203" s="65"/>
      <c r="C7203" s="65"/>
      <c r="D7203" s="65"/>
      <c r="E7203" s="65"/>
      <c r="F7203" s="65"/>
      <c r="G7203" s="65"/>
      <c r="H7203" s="113"/>
    </row>
    <row r="7204" spans="1:8">
      <c r="A7204" s="65"/>
      <c r="B7204" s="65"/>
      <c r="C7204" s="65"/>
      <c r="D7204" s="65"/>
      <c r="E7204" s="65"/>
      <c r="F7204" s="65"/>
      <c r="G7204" s="65"/>
      <c r="H7204" s="113"/>
    </row>
    <row r="7205" spans="1:8">
      <c r="A7205" s="65"/>
      <c r="B7205" s="65"/>
      <c r="C7205" s="65"/>
      <c r="D7205" s="65"/>
      <c r="E7205" s="65"/>
      <c r="F7205" s="65"/>
      <c r="G7205" s="65"/>
      <c r="H7205" s="113"/>
    </row>
    <row r="7206" spans="1:8">
      <c r="A7206" s="65"/>
      <c r="B7206" s="65"/>
      <c r="C7206" s="65"/>
      <c r="D7206" s="65"/>
      <c r="E7206" s="65"/>
      <c r="F7206" s="65"/>
      <c r="G7206" s="65"/>
      <c r="H7206" s="113"/>
    </row>
    <row r="7207" spans="1:8">
      <c r="A7207" s="65"/>
      <c r="B7207" s="65"/>
      <c r="C7207" s="65"/>
      <c r="D7207" s="65"/>
      <c r="E7207" s="65"/>
      <c r="F7207" s="65"/>
      <c r="G7207" s="65"/>
      <c r="H7207" s="113"/>
    </row>
    <row r="7208" spans="1:8">
      <c r="A7208" s="65"/>
      <c r="B7208" s="65"/>
      <c r="C7208" s="65"/>
      <c r="D7208" s="65"/>
      <c r="E7208" s="65"/>
      <c r="F7208" s="65"/>
      <c r="G7208" s="65"/>
      <c r="H7208" s="113"/>
    </row>
    <row r="7209" spans="1:8">
      <c r="A7209" s="65"/>
      <c r="B7209" s="65"/>
      <c r="C7209" s="65"/>
      <c r="D7209" s="65"/>
      <c r="E7209" s="65"/>
      <c r="F7209" s="65"/>
      <c r="G7209" s="65"/>
      <c r="H7209" s="113"/>
    </row>
    <row r="7210" spans="1:8">
      <c r="A7210" s="65"/>
      <c r="B7210" s="65"/>
      <c r="C7210" s="65"/>
      <c r="D7210" s="65"/>
      <c r="E7210" s="65"/>
      <c r="F7210" s="65"/>
      <c r="G7210" s="65"/>
      <c r="H7210" s="113"/>
    </row>
    <row r="7211" spans="1:8">
      <c r="A7211" s="65"/>
      <c r="B7211" s="65"/>
      <c r="C7211" s="65"/>
      <c r="D7211" s="65"/>
      <c r="E7211" s="65"/>
      <c r="F7211" s="65"/>
      <c r="G7211" s="65"/>
      <c r="H7211" s="113"/>
    </row>
    <row r="7212" spans="1:8">
      <c r="A7212" s="65"/>
      <c r="B7212" s="65"/>
      <c r="C7212" s="65"/>
      <c r="D7212" s="65"/>
      <c r="E7212" s="65"/>
      <c r="F7212" s="65"/>
      <c r="G7212" s="65"/>
      <c r="H7212" s="113"/>
    </row>
    <row r="7213" spans="1:8">
      <c r="A7213" s="65"/>
      <c r="B7213" s="65"/>
      <c r="C7213" s="65"/>
      <c r="D7213" s="65"/>
      <c r="E7213" s="65"/>
      <c r="F7213" s="65"/>
      <c r="G7213" s="65"/>
      <c r="H7213" s="113"/>
    </row>
    <row r="7214" spans="1:8">
      <c r="A7214" s="65"/>
      <c r="B7214" s="65"/>
      <c r="C7214" s="65"/>
      <c r="D7214" s="65"/>
      <c r="E7214" s="65"/>
      <c r="F7214" s="65"/>
      <c r="G7214" s="65"/>
      <c r="H7214" s="113"/>
    </row>
    <row r="7215" spans="1:8">
      <c r="A7215" s="65"/>
      <c r="B7215" s="65"/>
      <c r="C7215" s="65"/>
      <c r="D7215" s="65"/>
      <c r="E7215" s="65"/>
      <c r="F7215" s="65"/>
      <c r="G7215" s="65"/>
      <c r="H7215" s="113"/>
    </row>
    <row r="7216" spans="1:8">
      <c r="A7216" s="65"/>
      <c r="B7216" s="65"/>
      <c r="C7216" s="65"/>
      <c r="D7216" s="65"/>
      <c r="E7216" s="65"/>
      <c r="F7216" s="65"/>
      <c r="G7216" s="65"/>
      <c r="H7216" s="113"/>
    </row>
    <row r="7217" spans="1:8">
      <c r="A7217" s="65"/>
      <c r="B7217" s="65"/>
      <c r="C7217" s="65"/>
      <c r="D7217" s="65"/>
      <c r="E7217" s="65"/>
      <c r="F7217" s="65"/>
      <c r="G7217" s="65"/>
      <c r="H7217" s="113"/>
    </row>
    <row r="7218" spans="1:8">
      <c r="A7218" s="65"/>
      <c r="B7218" s="65"/>
      <c r="C7218" s="65"/>
      <c r="D7218" s="65"/>
      <c r="E7218" s="65"/>
      <c r="F7218" s="65"/>
      <c r="G7218" s="65"/>
      <c r="H7218" s="113"/>
    </row>
    <row r="7219" spans="1:8">
      <c r="A7219" s="65"/>
      <c r="B7219" s="65"/>
      <c r="C7219" s="65"/>
      <c r="D7219" s="65"/>
      <c r="E7219" s="65"/>
      <c r="F7219" s="65"/>
      <c r="G7219" s="65"/>
      <c r="H7219" s="113"/>
    </row>
    <row r="7220" spans="1:8">
      <c r="A7220" s="65"/>
      <c r="B7220" s="65"/>
      <c r="C7220" s="65"/>
      <c r="D7220" s="65"/>
      <c r="E7220" s="65"/>
      <c r="F7220" s="65"/>
      <c r="G7220" s="65"/>
      <c r="H7220" s="113"/>
    </row>
    <row r="7221" spans="1:8">
      <c r="A7221" s="65"/>
      <c r="B7221" s="65"/>
      <c r="C7221" s="65"/>
      <c r="D7221" s="65"/>
      <c r="E7221" s="65"/>
      <c r="F7221" s="65"/>
      <c r="G7221" s="65"/>
      <c r="H7221" s="113"/>
    </row>
    <row r="7222" spans="1:8">
      <c r="A7222" s="65"/>
      <c r="B7222" s="65"/>
      <c r="C7222" s="65"/>
      <c r="D7222" s="65"/>
      <c r="E7222" s="65"/>
      <c r="F7222" s="65"/>
      <c r="G7222" s="65"/>
      <c r="H7222" s="113"/>
    </row>
    <row r="7223" spans="1:8">
      <c r="A7223" s="65"/>
      <c r="B7223" s="65"/>
      <c r="C7223" s="65"/>
      <c r="D7223" s="65"/>
      <c r="E7223" s="65"/>
      <c r="F7223" s="65"/>
      <c r="G7223" s="65"/>
      <c r="H7223" s="113"/>
    </row>
    <row r="7224" spans="1:8">
      <c r="A7224" s="65"/>
      <c r="B7224" s="65"/>
      <c r="C7224" s="65"/>
      <c r="D7224" s="65"/>
      <c r="E7224" s="65"/>
      <c r="F7224" s="65"/>
      <c r="G7224" s="65"/>
      <c r="H7224" s="113"/>
    </row>
    <row r="7225" spans="1:8">
      <c r="A7225" s="65"/>
      <c r="B7225" s="65"/>
      <c r="C7225" s="65"/>
      <c r="D7225" s="65"/>
      <c r="E7225" s="65"/>
      <c r="F7225" s="65"/>
      <c r="G7225" s="65"/>
      <c r="H7225" s="113"/>
    </row>
    <row r="7226" spans="1:8">
      <c r="A7226" s="65"/>
      <c r="B7226" s="65"/>
      <c r="C7226" s="65"/>
      <c r="D7226" s="65"/>
      <c r="E7226" s="65"/>
      <c r="F7226" s="65"/>
      <c r="G7226" s="65"/>
      <c r="H7226" s="113"/>
    </row>
    <row r="7227" spans="1:8">
      <c r="A7227" s="65"/>
      <c r="B7227" s="65"/>
      <c r="C7227" s="65"/>
      <c r="D7227" s="65"/>
      <c r="E7227" s="65"/>
      <c r="F7227" s="65"/>
      <c r="G7227" s="65"/>
      <c r="H7227" s="113"/>
    </row>
    <row r="7228" spans="1:8">
      <c r="A7228" s="65"/>
      <c r="B7228" s="65"/>
      <c r="C7228" s="65"/>
      <c r="D7228" s="65"/>
      <c r="E7228" s="65"/>
      <c r="F7228" s="65"/>
      <c r="G7228" s="65"/>
      <c r="H7228" s="113"/>
    </row>
    <row r="7229" spans="1:8">
      <c r="A7229" s="65"/>
      <c r="B7229" s="65"/>
      <c r="C7229" s="65"/>
      <c r="D7229" s="65"/>
      <c r="E7229" s="65"/>
      <c r="F7229" s="65"/>
      <c r="G7229" s="65"/>
      <c r="H7229" s="113"/>
    </row>
    <row r="7230" spans="1:8">
      <c r="A7230" s="65"/>
      <c r="B7230" s="65"/>
      <c r="C7230" s="65"/>
      <c r="D7230" s="65"/>
      <c r="E7230" s="65"/>
      <c r="F7230" s="65"/>
      <c r="G7230" s="65"/>
      <c r="H7230" s="113"/>
    </row>
    <row r="7231" spans="1:8">
      <c r="A7231" s="65"/>
      <c r="B7231" s="65"/>
      <c r="C7231" s="65"/>
      <c r="D7231" s="65"/>
      <c r="E7231" s="65"/>
      <c r="F7231" s="65"/>
      <c r="G7231" s="65"/>
      <c r="H7231" s="113"/>
    </row>
    <row r="7232" spans="1:8">
      <c r="A7232" s="65"/>
      <c r="B7232" s="65"/>
      <c r="C7232" s="65"/>
      <c r="D7232" s="65"/>
      <c r="E7232" s="65"/>
      <c r="F7232" s="65"/>
      <c r="G7232" s="65"/>
      <c r="H7232" s="113"/>
    </row>
    <row r="7233" spans="1:8">
      <c r="A7233" s="65"/>
      <c r="B7233" s="65"/>
      <c r="C7233" s="65"/>
      <c r="D7233" s="65"/>
      <c r="E7233" s="65"/>
      <c r="F7233" s="65"/>
      <c r="G7233" s="65"/>
      <c r="H7233" s="113"/>
    </row>
    <row r="7234" spans="1:8">
      <c r="A7234" s="65"/>
      <c r="B7234" s="65"/>
      <c r="C7234" s="65"/>
      <c r="D7234" s="65"/>
      <c r="E7234" s="65"/>
      <c r="F7234" s="65"/>
      <c r="G7234" s="65"/>
      <c r="H7234" s="113"/>
    </row>
    <row r="7235" spans="1:8">
      <c r="A7235" s="65"/>
      <c r="B7235" s="65"/>
      <c r="C7235" s="65"/>
      <c r="D7235" s="65"/>
      <c r="E7235" s="65"/>
      <c r="F7235" s="65"/>
      <c r="G7235" s="65"/>
      <c r="H7235" s="113"/>
    </row>
    <row r="7236" spans="1:8">
      <c r="A7236" s="65"/>
      <c r="B7236" s="65"/>
      <c r="C7236" s="65"/>
      <c r="D7236" s="65"/>
      <c r="E7236" s="65"/>
      <c r="F7236" s="65"/>
      <c r="G7236" s="65"/>
      <c r="H7236" s="113"/>
    </row>
    <row r="7237" spans="1:8">
      <c r="A7237" s="65"/>
      <c r="B7237" s="65"/>
      <c r="C7237" s="65"/>
      <c r="D7237" s="65"/>
      <c r="E7237" s="65"/>
      <c r="F7237" s="65"/>
      <c r="G7237" s="65"/>
      <c r="H7237" s="113"/>
    </row>
    <row r="7238" spans="1:8">
      <c r="A7238" s="65"/>
      <c r="B7238" s="65"/>
      <c r="C7238" s="65"/>
      <c r="D7238" s="65"/>
      <c r="E7238" s="65"/>
      <c r="F7238" s="65"/>
      <c r="G7238" s="65"/>
      <c r="H7238" s="113"/>
    </row>
    <row r="7239" spans="1:8">
      <c r="A7239" s="65"/>
      <c r="B7239" s="65"/>
      <c r="C7239" s="65"/>
      <c r="D7239" s="65"/>
      <c r="E7239" s="65"/>
      <c r="F7239" s="65"/>
      <c r="G7239" s="65"/>
      <c r="H7239" s="113"/>
    </row>
    <row r="7240" spans="1:8">
      <c r="A7240" s="65"/>
      <c r="B7240" s="65"/>
      <c r="C7240" s="65"/>
      <c r="D7240" s="65"/>
      <c r="E7240" s="65"/>
      <c r="F7240" s="65"/>
      <c r="G7240" s="65"/>
      <c r="H7240" s="113"/>
    </row>
    <row r="7241" spans="1:8">
      <c r="A7241" s="65"/>
      <c r="B7241" s="65"/>
      <c r="C7241" s="65"/>
      <c r="D7241" s="65"/>
      <c r="E7241" s="65"/>
      <c r="F7241" s="65"/>
      <c r="G7241" s="65"/>
      <c r="H7241" s="113"/>
    </row>
    <row r="7242" spans="1:8">
      <c r="A7242" s="65"/>
      <c r="B7242" s="65"/>
      <c r="C7242" s="65"/>
      <c r="D7242" s="65"/>
      <c r="E7242" s="65"/>
      <c r="F7242" s="65"/>
      <c r="G7242" s="65"/>
      <c r="H7242" s="113"/>
    </row>
    <row r="7243" spans="1:8">
      <c r="A7243" s="65"/>
      <c r="B7243" s="65"/>
      <c r="C7243" s="65"/>
      <c r="D7243" s="65"/>
      <c r="E7243" s="65"/>
      <c r="F7243" s="65"/>
      <c r="G7243" s="65"/>
      <c r="H7243" s="113"/>
    </row>
    <row r="7244" spans="1:8">
      <c r="A7244" s="65"/>
      <c r="B7244" s="65"/>
      <c r="C7244" s="65"/>
      <c r="D7244" s="65"/>
      <c r="E7244" s="65"/>
      <c r="F7244" s="65"/>
      <c r="G7244" s="65"/>
      <c r="H7244" s="113"/>
    </row>
    <row r="7245" spans="1:8">
      <c r="A7245" s="65"/>
      <c r="B7245" s="65"/>
      <c r="C7245" s="65"/>
      <c r="D7245" s="65"/>
      <c r="E7245" s="65"/>
      <c r="F7245" s="65"/>
      <c r="G7245" s="65"/>
      <c r="H7245" s="113"/>
    </row>
    <row r="7246" spans="1:8">
      <c r="A7246" s="65"/>
      <c r="B7246" s="65"/>
      <c r="C7246" s="65"/>
      <c r="D7246" s="65"/>
      <c r="E7246" s="65"/>
      <c r="F7246" s="65"/>
      <c r="G7246" s="65"/>
      <c r="H7246" s="113"/>
    </row>
    <row r="7247" spans="1:8">
      <c r="A7247" s="65"/>
      <c r="B7247" s="65"/>
      <c r="C7247" s="65"/>
      <c r="D7247" s="65"/>
      <c r="E7247" s="65"/>
      <c r="F7247" s="65"/>
      <c r="G7247" s="65"/>
      <c r="H7247" s="113"/>
    </row>
    <row r="7248" spans="1:8">
      <c r="A7248" s="65"/>
      <c r="B7248" s="65"/>
      <c r="C7248" s="65"/>
      <c r="D7248" s="65"/>
      <c r="E7248" s="65"/>
      <c r="F7248" s="65"/>
      <c r="G7248" s="65"/>
      <c r="H7248" s="113"/>
    </row>
    <row r="7249" spans="1:8">
      <c r="A7249" s="65"/>
      <c r="B7249" s="65"/>
      <c r="C7249" s="65"/>
      <c r="D7249" s="65"/>
      <c r="E7249" s="65"/>
      <c r="F7249" s="65"/>
      <c r="G7249" s="65"/>
      <c r="H7249" s="113"/>
    </row>
    <row r="7250" spans="1:8">
      <c r="A7250" s="65"/>
      <c r="B7250" s="65"/>
      <c r="C7250" s="65"/>
      <c r="D7250" s="65"/>
      <c r="E7250" s="65"/>
      <c r="F7250" s="65"/>
      <c r="G7250" s="65"/>
      <c r="H7250" s="113"/>
    </row>
    <row r="7251" spans="1:8">
      <c r="A7251" s="65"/>
      <c r="B7251" s="65"/>
      <c r="C7251" s="65"/>
      <c r="D7251" s="65"/>
      <c r="E7251" s="65"/>
      <c r="F7251" s="65"/>
      <c r="G7251" s="65"/>
      <c r="H7251" s="113"/>
    </row>
    <row r="7252" spans="1:8">
      <c r="A7252" s="65"/>
      <c r="B7252" s="65"/>
      <c r="C7252" s="65"/>
      <c r="D7252" s="65"/>
      <c r="E7252" s="65"/>
      <c r="F7252" s="65"/>
      <c r="G7252" s="65"/>
      <c r="H7252" s="113"/>
    </row>
    <row r="7253" spans="1:8">
      <c r="A7253" s="65"/>
      <c r="B7253" s="65"/>
      <c r="C7253" s="65"/>
      <c r="D7253" s="65"/>
      <c r="E7253" s="65"/>
      <c r="F7253" s="65"/>
      <c r="G7253" s="65"/>
      <c r="H7253" s="113"/>
    </row>
    <row r="7254" spans="1:8">
      <c r="A7254" s="65"/>
      <c r="B7254" s="65"/>
      <c r="C7254" s="65"/>
      <c r="D7254" s="65"/>
      <c r="E7254" s="65"/>
      <c r="F7254" s="65"/>
      <c r="G7254" s="65"/>
      <c r="H7254" s="113"/>
    </row>
    <row r="7255" spans="1:8">
      <c r="A7255" s="65"/>
      <c r="B7255" s="65"/>
      <c r="C7255" s="65"/>
      <c r="D7255" s="65"/>
      <c r="E7255" s="65"/>
      <c r="F7255" s="65"/>
      <c r="G7255" s="65"/>
      <c r="H7255" s="113"/>
    </row>
    <row r="7256" spans="1:8">
      <c r="A7256" s="65"/>
      <c r="B7256" s="65"/>
      <c r="C7256" s="65"/>
      <c r="D7256" s="65"/>
      <c r="E7256" s="65"/>
      <c r="F7256" s="65"/>
      <c r="G7256" s="65"/>
      <c r="H7256" s="113"/>
    </row>
    <row r="7257" spans="1:8">
      <c r="A7257" s="65"/>
      <c r="B7257" s="65"/>
      <c r="C7257" s="65"/>
      <c r="D7257" s="65"/>
      <c r="E7257" s="65"/>
      <c r="F7257" s="65"/>
      <c r="G7257" s="65"/>
      <c r="H7257" s="113"/>
    </row>
    <row r="7258" spans="1:8">
      <c r="A7258" s="65"/>
      <c r="B7258" s="65"/>
      <c r="C7258" s="65"/>
      <c r="D7258" s="65"/>
      <c r="E7258" s="65"/>
      <c r="F7258" s="65"/>
      <c r="G7258" s="65"/>
      <c r="H7258" s="113"/>
    </row>
    <row r="7259" spans="1:8">
      <c r="A7259" s="65"/>
      <c r="B7259" s="65"/>
      <c r="C7259" s="65"/>
      <c r="D7259" s="65"/>
      <c r="E7259" s="65"/>
      <c r="F7259" s="65"/>
      <c r="G7259" s="65"/>
      <c r="H7259" s="113"/>
    </row>
    <row r="7260" spans="1:8">
      <c r="A7260" s="65"/>
      <c r="B7260" s="65"/>
      <c r="C7260" s="65"/>
      <c r="D7260" s="65"/>
      <c r="E7260" s="65"/>
      <c r="F7260" s="65"/>
      <c r="G7260" s="65"/>
      <c r="H7260" s="113"/>
    </row>
    <row r="7261" spans="1:8">
      <c r="A7261" s="65"/>
      <c r="B7261" s="65"/>
      <c r="C7261" s="65"/>
      <c r="D7261" s="65"/>
      <c r="E7261" s="65"/>
      <c r="F7261" s="65"/>
      <c r="G7261" s="65"/>
      <c r="H7261" s="113"/>
    </row>
    <row r="7262" spans="1:8">
      <c r="A7262" s="65"/>
      <c r="B7262" s="65"/>
      <c r="C7262" s="65"/>
      <c r="D7262" s="65"/>
      <c r="E7262" s="65"/>
      <c r="F7262" s="65"/>
      <c r="G7262" s="65"/>
      <c r="H7262" s="113"/>
    </row>
    <row r="7263" spans="1:8">
      <c r="A7263" s="65"/>
      <c r="B7263" s="65"/>
      <c r="C7263" s="65"/>
      <c r="D7263" s="65"/>
      <c r="E7263" s="65"/>
      <c r="F7263" s="65"/>
      <c r="G7263" s="65"/>
      <c r="H7263" s="113"/>
    </row>
    <row r="7264" spans="1:8">
      <c r="A7264" s="65"/>
      <c r="B7264" s="65"/>
      <c r="C7264" s="65"/>
      <c r="D7264" s="65"/>
      <c r="E7264" s="65"/>
      <c r="F7264" s="65"/>
      <c r="G7264" s="65"/>
      <c r="H7264" s="113"/>
    </row>
    <row r="7265" spans="1:8">
      <c r="A7265" s="65"/>
      <c r="B7265" s="65"/>
      <c r="C7265" s="65"/>
      <c r="D7265" s="65"/>
      <c r="E7265" s="65"/>
      <c r="F7265" s="65"/>
      <c r="G7265" s="65"/>
      <c r="H7265" s="113"/>
    </row>
    <row r="7266" spans="1:8">
      <c r="A7266" s="65"/>
      <c r="B7266" s="65"/>
      <c r="C7266" s="65"/>
      <c r="D7266" s="65"/>
      <c r="E7266" s="65"/>
      <c r="F7266" s="65"/>
      <c r="G7266" s="65"/>
      <c r="H7266" s="113"/>
    </row>
    <row r="7267" spans="1:8">
      <c r="A7267" s="65"/>
      <c r="B7267" s="65"/>
      <c r="C7267" s="65"/>
      <c r="D7267" s="65"/>
      <c r="E7267" s="65"/>
      <c r="F7267" s="65"/>
      <c r="G7267" s="65"/>
      <c r="H7267" s="113"/>
    </row>
    <row r="7268" spans="1:8">
      <c r="A7268" s="65"/>
      <c r="B7268" s="65"/>
      <c r="C7268" s="65"/>
      <c r="D7268" s="65"/>
      <c r="E7268" s="65"/>
      <c r="F7268" s="65"/>
      <c r="G7268" s="65"/>
      <c r="H7268" s="113"/>
    </row>
    <row r="7269" spans="1:8">
      <c r="A7269" s="65"/>
      <c r="B7269" s="65"/>
      <c r="C7269" s="65"/>
      <c r="D7269" s="65"/>
      <c r="E7269" s="65"/>
      <c r="F7269" s="65"/>
      <c r="G7269" s="65"/>
      <c r="H7269" s="113"/>
    </row>
    <row r="7270" spans="1:8">
      <c r="A7270" s="65"/>
      <c r="B7270" s="65"/>
      <c r="C7270" s="65"/>
      <c r="D7270" s="65"/>
      <c r="E7270" s="65"/>
      <c r="F7270" s="65"/>
      <c r="G7270" s="65"/>
      <c r="H7270" s="113"/>
    </row>
    <row r="7271" spans="1:8">
      <c r="A7271" s="65"/>
      <c r="B7271" s="65"/>
      <c r="C7271" s="65"/>
      <c r="D7271" s="65"/>
      <c r="E7271" s="65"/>
      <c r="F7271" s="65"/>
      <c r="G7271" s="65"/>
      <c r="H7271" s="113"/>
    </row>
    <row r="7272" spans="1:8">
      <c r="A7272" s="65"/>
      <c r="B7272" s="65"/>
      <c r="C7272" s="65"/>
      <c r="D7272" s="65"/>
      <c r="E7272" s="65"/>
      <c r="F7272" s="65"/>
      <c r="G7272" s="65"/>
      <c r="H7272" s="113"/>
    </row>
    <row r="7273" spans="1:8">
      <c r="A7273" s="65"/>
      <c r="B7273" s="65"/>
      <c r="C7273" s="65"/>
      <c r="D7273" s="65"/>
      <c r="E7273" s="65"/>
      <c r="F7273" s="65"/>
      <c r="G7273" s="65"/>
      <c r="H7273" s="113"/>
    </row>
    <row r="7274" spans="1:8">
      <c r="A7274" s="65"/>
      <c r="B7274" s="65"/>
      <c r="C7274" s="65"/>
      <c r="D7274" s="65"/>
      <c r="E7274" s="65"/>
      <c r="F7274" s="65"/>
      <c r="G7274" s="65"/>
      <c r="H7274" s="113"/>
    </row>
    <row r="7275" spans="1:8">
      <c r="A7275" s="65"/>
      <c r="B7275" s="65"/>
      <c r="C7275" s="65"/>
      <c r="D7275" s="65"/>
      <c r="E7275" s="65"/>
      <c r="F7275" s="65"/>
      <c r="G7275" s="65"/>
      <c r="H7275" s="113"/>
    </row>
    <row r="7276" spans="1:8">
      <c r="A7276" s="65"/>
      <c r="B7276" s="65"/>
      <c r="C7276" s="65"/>
      <c r="D7276" s="65"/>
      <c r="E7276" s="65"/>
      <c r="F7276" s="65"/>
      <c r="G7276" s="65"/>
      <c r="H7276" s="113"/>
    </row>
    <row r="7277" spans="1:8">
      <c r="A7277" s="65"/>
      <c r="B7277" s="65"/>
      <c r="C7277" s="65"/>
      <c r="D7277" s="65"/>
      <c r="E7277" s="65"/>
      <c r="F7277" s="65"/>
      <c r="G7277" s="65"/>
      <c r="H7277" s="113"/>
    </row>
    <row r="7278" spans="1:8">
      <c r="A7278" s="65"/>
      <c r="B7278" s="65"/>
      <c r="C7278" s="65"/>
      <c r="D7278" s="65"/>
      <c r="E7278" s="65"/>
      <c r="F7278" s="65"/>
      <c r="G7278" s="65"/>
      <c r="H7278" s="113"/>
    </row>
    <row r="7279" spans="1:8">
      <c r="A7279" s="65"/>
      <c r="B7279" s="65"/>
      <c r="C7279" s="65"/>
      <c r="D7279" s="65"/>
      <c r="E7279" s="65"/>
      <c r="F7279" s="65"/>
      <c r="G7279" s="65"/>
      <c r="H7279" s="113"/>
    </row>
    <row r="7280" spans="1:8">
      <c r="A7280" s="65"/>
      <c r="B7280" s="65"/>
      <c r="C7280" s="65"/>
      <c r="D7280" s="65"/>
      <c r="E7280" s="65"/>
      <c r="F7280" s="65"/>
      <c r="G7280" s="65"/>
      <c r="H7280" s="113"/>
    </row>
    <row r="7281" spans="1:8">
      <c r="A7281" s="65"/>
      <c r="B7281" s="65"/>
      <c r="C7281" s="65"/>
      <c r="D7281" s="65"/>
      <c r="E7281" s="65"/>
      <c r="F7281" s="65"/>
      <c r="G7281" s="65"/>
      <c r="H7281" s="113"/>
    </row>
    <row r="7282" spans="1:8">
      <c r="A7282" s="65"/>
      <c r="B7282" s="65"/>
      <c r="C7282" s="65"/>
      <c r="D7282" s="65"/>
      <c r="E7282" s="65"/>
      <c r="F7282" s="65"/>
      <c r="G7282" s="65"/>
      <c r="H7282" s="113"/>
    </row>
    <row r="7283" spans="1:8">
      <c r="A7283" s="65"/>
      <c r="B7283" s="65"/>
      <c r="C7283" s="65"/>
      <c r="D7283" s="65"/>
      <c r="E7283" s="65"/>
      <c r="F7283" s="65"/>
      <c r="G7283" s="65"/>
      <c r="H7283" s="113"/>
    </row>
    <row r="7284" spans="1:8">
      <c r="A7284" s="65"/>
      <c r="B7284" s="65"/>
      <c r="C7284" s="65"/>
      <c r="D7284" s="65"/>
      <c r="E7284" s="65"/>
      <c r="F7284" s="65"/>
      <c r="G7284" s="65"/>
      <c r="H7284" s="113"/>
    </row>
    <row r="7285" spans="1:8">
      <c r="A7285" s="65"/>
      <c r="B7285" s="65"/>
      <c r="C7285" s="65"/>
      <c r="D7285" s="65"/>
      <c r="E7285" s="65"/>
      <c r="F7285" s="65"/>
      <c r="G7285" s="65"/>
      <c r="H7285" s="113"/>
    </row>
    <row r="7286" spans="1:8">
      <c r="A7286" s="65"/>
      <c r="B7286" s="65"/>
      <c r="C7286" s="65"/>
      <c r="D7286" s="65"/>
      <c r="E7286" s="65"/>
      <c r="F7286" s="65"/>
      <c r="G7286" s="65"/>
      <c r="H7286" s="113"/>
    </row>
    <row r="7287" spans="1:8">
      <c r="A7287" s="65"/>
      <c r="B7287" s="65"/>
      <c r="C7287" s="65"/>
      <c r="D7287" s="65"/>
      <c r="E7287" s="65"/>
      <c r="F7287" s="65"/>
      <c r="G7287" s="65"/>
      <c r="H7287" s="113"/>
    </row>
    <row r="7288" spans="1:8">
      <c r="A7288" s="65"/>
      <c r="B7288" s="65"/>
      <c r="C7288" s="65"/>
      <c r="D7288" s="65"/>
      <c r="E7288" s="65"/>
      <c r="F7288" s="65"/>
      <c r="G7288" s="65"/>
      <c r="H7288" s="113"/>
    </row>
    <row r="7289" spans="1:8">
      <c r="A7289" s="65"/>
      <c r="B7289" s="65"/>
      <c r="C7289" s="65"/>
      <c r="D7289" s="65"/>
      <c r="E7289" s="65"/>
      <c r="F7289" s="65"/>
      <c r="G7289" s="65"/>
      <c r="H7289" s="113"/>
    </row>
    <row r="7290" spans="1:8">
      <c r="A7290" s="65"/>
      <c r="B7290" s="65"/>
      <c r="C7290" s="65"/>
      <c r="D7290" s="65"/>
      <c r="E7290" s="65"/>
      <c r="F7290" s="65"/>
      <c r="G7290" s="65"/>
      <c r="H7290" s="113"/>
    </row>
    <row r="7291" spans="1:8">
      <c r="A7291" s="65"/>
      <c r="B7291" s="65"/>
      <c r="C7291" s="65"/>
      <c r="D7291" s="65"/>
      <c r="E7291" s="65"/>
      <c r="F7291" s="65"/>
      <c r="G7291" s="65"/>
      <c r="H7291" s="113"/>
    </row>
    <row r="7292" spans="1:8">
      <c r="A7292" s="65"/>
      <c r="B7292" s="65"/>
      <c r="C7292" s="65"/>
      <c r="D7292" s="65"/>
      <c r="E7292" s="65"/>
      <c r="F7292" s="65"/>
      <c r="G7292" s="65"/>
      <c r="H7292" s="113"/>
    </row>
    <row r="7293" spans="1:8">
      <c r="A7293" s="65"/>
      <c r="B7293" s="65"/>
      <c r="C7293" s="65"/>
      <c r="D7293" s="65"/>
      <c r="E7293" s="65"/>
      <c r="F7293" s="65"/>
      <c r="G7293" s="65"/>
      <c r="H7293" s="113"/>
    </row>
    <row r="7294" spans="1:8">
      <c r="A7294" s="65"/>
      <c r="B7294" s="65"/>
      <c r="C7294" s="65"/>
      <c r="D7294" s="65"/>
      <c r="E7294" s="65"/>
      <c r="F7294" s="65"/>
      <c r="G7294" s="65"/>
      <c r="H7294" s="113"/>
    </row>
    <row r="7295" spans="1:8">
      <c r="A7295" s="65"/>
      <c r="B7295" s="65"/>
      <c r="C7295" s="65"/>
      <c r="D7295" s="65"/>
      <c r="E7295" s="65"/>
      <c r="F7295" s="65"/>
      <c r="G7295" s="65"/>
      <c r="H7295" s="113"/>
    </row>
    <row r="7296" spans="1:8">
      <c r="A7296" s="65"/>
      <c r="B7296" s="65"/>
      <c r="C7296" s="65"/>
      <c r="D7296" s="65"/>
      <c r="E7296" s="65"/>
      <c r="F7296" s="65"/>
      <c r="G7296" s="65"/>
      <c r="H7296" s="113"/>
    </row>
    <row r="7297" spans="1:8">
      <c r="A7297" s="65"/>
      <c r="B7297" s="65"/>
      <c r="C7297" s="65"/>
      <c r="D7297" s="65"/>
      <c r="E7297" s="65"/>
      <c r="F7297" s="65"/>
      <c r="G7297" s="65"/>
      <c r="H7297" s="113"/>
    </row>
    <row r="7298" spans="1:8">
      <c r="A7298" s="65"/>
      <c r="B7298" s="65"/>
      <c r="C7298" s="65"/>
      <c r="D7298" s="65"/>
      <c r="E7298" s="65"/>
      <c r="F7298" s="65"/>
      <c r="G7298" s="65"/>
      <c r="H7298" s="113"/>
    </row>
    <row r="7299" spans="1:8">
      <c r="A7299" s="65"/>
      <c r="B7299" s="65"/>
      <c r="C7299" s="65"/>
      <c r="D7299" s="65"/>
      <c r="E7299" s="65"/>
      <c r="F7299" s="65"/>
      <c r="G7299" s="65"/>
      <c r="H7299" s="113"/>
    </row>
    <row r="7300" spans="1:8">
      <c r="A7300" s="65"/>
      <c r="B7300" s="65"/>
      <c r="C7300" s="65"/>
      <c r="D7300" s="65"/>
      <c r="E7300" s="65"/>
      <c r="F7300" s="65"/>
      <c r="G7300" s="65"/>
      <c r="H7300" s="113"/>
    </row>
    <row r="7301" spans="1:8">
      <c r="A7301" s="65"/>
      <c r="B7301" s="65"/>
      <c r="C7301" s="65"/>
      <c r="D7301" s="65"/>
      <c r="E7301" s="65"/>
      <c r="F7301" s="65"/>
      <c r="G7301" s="65"/>
      <c r="H7301" s="113"/>
    </row>
    <row r="7302" spans="1:8">
      <c r="A7302" s="65"/>
      <c r="B7302" s="65"/>
      <c r="C7302" s="65"/>
      <c r="D7302" s="65"/>
      <c r="E7302" s="65"/>
      <c r="F7302" s="65"/>
      <c r="G7302" s="65"/>
      <c r="H7302" s="113"/>
    </row>
    <row r="7303" spans="1:8">
      <c r="A7303" s="65"/>
      <c r="B7303" s="65"/>
      <c r="C7303" s="65"/>
      <c r="D7303" s="65"/>
      <c r="E7303" s="65"/>
      <c r="F7303" s="65"/>
      <c r="G7303" s="65"/>
      <c r="H7303" s="113"/>
    </row>
    <row r="7304" spans="1:8">
      <c r="A7304" s="65"/>
      <c r="B7304" s="65"/>
      <c r="C7304" s="65"/>
      <c r="D7304" s="65"/>
      <c r="E7304" s="65"/>
      <c r="F7304" s="65"/>
      <c r="G7304" s="65"/>
      <c r="H7304" s="113"/>
    </row>
    <row r="7305" spans="1:8">
      <c r="A7305" s="65"/>
      <c r="B7305" s="65"/>
      <c r="C7305" s="65"/>
      <c r="D7305" s="65"/>
      <c r="E7305" s="65"/>
      <c r="F7305" s="65"/>
      <c r="G7305" s="65"/>
      <c r="H7305" s="113"/>
    </row>
    <row r="7306" spans="1:8">
      <c r="A7306" s="65"/>
      <c r="B7306" s="65"/>
      <c r="C7306" s="65"/>
      <c r="D7306" s="65"/>
      <c r="E7306" s="65"/>
      <c r="F7306" s="65"/>
      <c r="G7306" s="65"/>
      <c r="H7306" s="113"/>
    </row>
    <row r="7307" spans="1:8">
      <c r="A7307" s="65"/>
      <c r="B7307" s="65"/>
      <c r="C7307" s="65"/>
      <c r="D7307" s="65"/>
      <c r="E7307" s="65"/>
      <c r="F7307" s="65"/>
      <c r="G7307" s="65"/>
      <c r="H7307" s="113"/>
    </row>
    <row r="7308" spans="1:8">
      <c r="A7308" s="65"/>
      <c r="B7308" s="65"/>
      <c r="C7308" s="65"/>
      <c r="D7308" s="65"/>
      <c r="E7308" s="65"/>
      <c r="F7308" s="65"/>
      <c r="G7308" s="65"/>
      <c r="H7308" s="113"/>
    </row>
    <row r="7309" spans="1:8">
      <c r="A7309" s="65"/>
      <c r="B7309" s="65"/>
      <c r="C7309" s="65"/>
      <c r="D7309" s="65"/>
      <c r="E7309" s="65"/>
      <c r="F7309" s="65"/>
      <c r="G7309" s="65"/>
      <c r="H7309" s="113"/>
    </row>
    <row r="7310" spans="1:8">
      <c r="A7310" s="65"/>
      <c r="B7310" s="65"/>
      <c r="C7310" s="65"/>
      <c r="D7310" s="65"/>
      <c r="E7310" s="65"/>
      <c r="F7310" s="65"/>
      <c r="G7310" s="65"/>
      <c r="H7310" s="113"/>
    </row>
    <row r="7311" spans="1:8">
      <c r="A7311" s="65"/>
      <c r="B7311" s="65"/>
      <c r="C7311" s="65"/>
      <c r="D7311" s="65"/>
      <c r="E7311" s="65"/>
      <c r="F7311" s="65"/>
      <c r="G7311" s="65"/>
      <c r="H7311" s="113"/>
    </row>
    <row r="7312" spans="1:8">
      <c r="A7312" s="65"/>
      <c r="B7312" s="65"/>
      <c r="C7312" s="65"/>
      <c r="D7312" s="65"/>
      <c r="E7312" s="65"/>
      <c r="F7312" s="65"/>
      <c r="G7312" s="65"/>
      <c r="H7312" s="113"/>
    </row>
    <row r="7313" spans="1:8">
      <c r="A7313" s="65"/>
      <c r="B7313" s="65"/>
      <c r="C7313" s="65"/>
      <c r="D7313" s="65"/>
      <c r="E7313" s="65"/>
      <c r="F7313" s="65"/>
      <c r="G7313" s="65"/>
      <c r="H7313" s="113"/>
    </row>
    <row r="7314" spans="1:8">
      <c r="A7314" s="65"/>
      <c r="B7314" s="65"/>
      <c r="C7314" s="65"/>
      <c r="D7314" s="65"/>
      <c r="E7314" s="65"/>
      <c r="F7314" s="65"/>
      <c r="G7314" s="65"/>
      <c r="H7314" s="113"/>
    </row>
    <row r="7315" spans="1:8">
      <c r="A7315" s="65"/>
      <c r="B7315" s="65"/>
      <c r="C7315" s="65"/>
      <c r="D7315" s="65"/>
      <c r="E7315" s="65"/>
      <c r="F7315" s="65"/>
      <c r="G7315" s="65"/>
      <c r="H7315" s="113"/>
    </row>
    <row r="7316" spans="1:8">
      <c r="A7316" s="65"/>
      <c r="B7316" s="65"/>
      <c r="C7316" s="65"/>
      <c r="D7316" s="65"/>
      <c r="E7316" s="65"/>
      <c r="F7316" s="65"/>
      <c r="G7316" s="65"/>
      <c r="H7316" s="113"/>
    </row>
    <row r="7317" spans="1:8">
      <c r="A7317" s="65"/>
      <c r="B7317" s="65"/>
      <c r="C7317" s="65"/>
      <c r="D7317" s="65"/>
      <c r="E7317" s="65"/>
      <c r="F7317" s="65"/>
      <c r="G7317" s="65"/>
      <c r="H7317" s="113"/>
    </row>
    <row r="7318" spans="1:8">
      <c r="A7318" s="65"/>
      <c r="B7318" s="65"/>
      <c r="C7318" s="65"/>
      <c r="D7318" s="65"/>
      <c r="E7318" s="65"/>
      <c r="F7318" s="65"/>
      <c r="G7318" s="65"/>
      <c r="H7318" s="113"/>
    </row>
    <row r="7319" spans="1:8">
      <c r="A7319" s="65"/>
      <c r="B7319" s="65"/>
      <c r="C7319" s="65"/>
      <c r="D7319" s="65"/>
      <c r="E7319" s="65"/>
      <c r="F7319" s="65"/>
      <c r="G7319" s="65"/>
      <c r="H7319" s="113"/>
    </row>
    <row r="7320" spans="1:8">
      <c r="A7320" s="65"/>
      <c r="B7320" s="65"/>
      <c r="C7320" s="65"/>
      <c r="D7320" s="65"/>
      <c r="E7320" s="65"/>
      <c r="F7320" s="65"/>
      <c r="G7320" s="65"/>
      <c r="H7320" s="113"/>
    </row>
    <row r="7321" spans="1:8">
      <c r="A7321" s="65"/>
      <c r="B7321" s="65"/>
      <c r="C7321" s="65"/>
      <c r="D7321" s="65"/>
      <c r="E7321" s="65"/>
      <c r="F7321" s="65"/>
      <c r="G7321" s="65"/>
      <c r="H7321" s="113"/>
    </row>
    <row r="7322" spans="1:8">
      <c r="A7322" s="65"/>
      <c r="B7322" s="65"/>
      <c r="C7322" s="65"/>
      <c r="D7322" s="65"/>
      <c r="E7322" s="65"/>
      <c r="F7322" s="65"/>
      <c r="G7322" s="65"/>
      <c r="H7322" s="113"/>
    </row>
    <row r="7323" spans="1:8">
      <c r="A7323" s="65"/>
      <c r="B7323" s="65"/>
      <c r="C7323" s="65"/>
      <c r="D7323" s="65"/>
      <c r="E7323" s="65"/>
      <c r="F7323" s="65"/>
      <c r="G7323" s="65"/>
      <c r="H7323" s="113"/>
    </row>
    <row r="7324" spans="1:8">
      <c r="A7324" s="65"/>
      <c r="B7324" s="65"/>
      <c r="C7324" s="65"/>
      <c r="D7324" s="65"/>
      <c r="E7324" s="65"/>
      <c r="F7324" s="65"/>
      <c r="G7324" s="65"/>
      <c r="H7324" s="113"/>
    </row>
    <row r="7325" spans="1:8">
      <c r="A7325" s="65"/>
      <c r="B7325" s="65"/>
      <c r="C7325" s="65"/>
      <c r="D7325" s="65"/>
      <c r="E7325" s="65"/>
      <c r="F7325" s="65"/>
      <c r="G7325" s="65"/>
      <c r="H7325" s="113"/>
    </row>
    <row r="7326" spans="1:8">
      <c r="A7326" s="65"/>
      <c r="B7326" s="65"/>
      <c r="C7326" s="65"/>
      <c r="D7326" s="65"/>
      <c r="E7326" s="65"/>
      <c r="F7326" s="65"/>
      <c r="G7326" s="65"/>
      <c r="H7326" s="113"/>
    </row>
    <row r="7327" spans="1:8">
      <c r="A7327" s="65"/>
      <c r="B7327" s="65"/>
      <c r="C7327" s="65"/>
      <c r="D7327" s="65"/>
      <c r="E7327" s="65"/>
      <c r="F7327" s="65"/>
      <c r="G7327" s="65"/>
      <c r="H7327" s="113"/>
    </row>
    <row r="7328" spans="1:8">
      <c r="A7328" s="65"/>
      <c r="B7328" s="65"/>
      <c r="C7328" s="65"/>
      <c r="D7328" s="65"/>
      <c r="E7328" s="65"/>
      <c r="F7328" s="65"/>
      <c r="G7328" s="65"/>
      <c r="H7328" s="113"/>
    </row>
    <row r="7329" spans="1:8">
      <c r="A7329" s="65"/>
      <c r="B7329" s="65"/>
      <c r="C7329" s="65"/>
      <c r="D7329" s="65"/>
      <c r="E7329" s="65"/>
      <c r="F7329" s="65"/>
      <c r="G7329" s="65"/>
      <c r="H7329" s="113"/>
    </row>
    <row r="7330" spans="1:8">
      <c r="A7330" s="65"/>
      <c r="B7330" s="65"/>
      <c r="C7330" s="65"/>
      <c r="D7330" s="65"/>
      <c r="E7330" s="65"/>
      <c r="F7330" s="65"/>
      <c r="G7330" s="65"/>
      <c r="H7330" s="113"/>
    </row>
    <row r="7331" spans="1:8">
      <c r="A7331" s="65"/>
      <c r="B7331" s="65"/>
      <c r="C7331" s="65"/>
      <c r="D7331" s="65"/>
      <c r="E7331" s="65"/>
      <c r="F7331" s="65"/>
      <c r="G7331" s="65"/>
      <c r="H7331" s="113"/>
    </row>
    <row r="7332" spans="1:8">
      <c r="A7332" s="65"/>
      <c r="B7332" s="65"/>
      <c r="C7332" s="65"/>
      <c r="D7332" s="65"/>
      <c r="E7332" s="65"/>
      <c r="F7332" s="65"/>
      <c r="G7332" s="65"/>
      <c r="H7332" s="113"/>
    </row>
    <row r="7333" spans="1:8">
      <c r="A7333" s="65"/>
      <c r="B7333" s="65"/>
      <c r="C7333" s="65"/>
      <c r="D7333" s="65"/>
      <c r="E7333" s="65"/>
      <c r="F7333" s="65"/>
      <c r="G7333" s="65"/>
      <c r="H7333" s="113"/>
    </row>
    <row r="7334" spans="1:8">
      <c r="A7334" s="65"/>
      <c r="B7334" s="65"/>
      <c r="C7334" s="65"/>
      <c r="D7334" s="65"/>
      <c r="E7334" s="65"/>
      <c r="F7334" s="65"/>
      <c r="G7334" s="65"/>
      <c r="H7334" s="113"/>
    </row>
    <row r="7335" spans="1:8">
      <c r="A7335" s="65"/>
      <c r="B7335" s="65"/>
      <c r="C7335" s="65"/>
      <c r="D7335" s="65"/>
      <c r="E7335" s="65"/>
      <c r="F7335" s="65"/>
      <c r="G7335" s="65"/>
      <c r="H7335" s="113"/>
    </row>
    <row r="7336" spans="1:8">
      <c r="A7336" s="65"/>
      <c r="B7336" s="65"/>
      <c r="C7336" s="65"/>
      <c r="D7336" s="65"/>
      <c r="E7336" s="65"/>
      <c r="F7336" s="65"/>
      <c r="G7336" s="65"/>
      <c r="H7336" s="113"/>
    </row>
    <row r="7337" spans="1:8">
      <c r="A7337" s="65"/>
      <c r="B7337" s="65"/>
      <c r="C7337" s="65"/>
      <c r="D7337" s="65"/>
      <c r="E7337" s="65"/>
      <c r="F7337" s="65"/>
      <c r="G7337" s="65"/>
      <c r="H7337" s="113"/>
    </row>
    <row r="7338" spans="1:8">
      <c r="A7338" s="65"/>
      <c r="B7338" s="65"/>
      <c r="C7338" s="65"/>
      <c r="D7338" s="65"/>
      <c r="E7338" s="65"/>
      <c r="F7338" s="65"/>
      <c r="G7338" s="65"/>
      <c r="H7338" s="113"/>
    </row>
    <row r="7339" spans="1:8">
      <c r="A7339" s="65"/>
      <c r="B7339" s="65"/>
      <c r="C7339" s="65"/>
      <c r="D7339" s="65"/>
      <c r="E7339" s="65"/>
      <c r="F7339" s="65"/>
      <c r="G7339" s="65"/>
      <c r="H7339" s="113"/>
    </row>
    <row r="7340" spans="1:8">
      <c r="A7340" s="65"/>
      <c r="B7340" s="65"/>
      <c r="C7340" s="65"/>
      <c r="D7340" s="65"/>
      <c r="E7340" s="65"/>
      <c r="F7340" s="65"/>
      <c r="G7340" s="65"/>
      <c r="H7340" s="113"/>
    </row>
    <row r="7341" spans="1:8">
      <c r="A7341" s="65"/>
      <c r="B7341" s="65"/>
      <c r="C7341" s="65"/>
      <c r="D7341" s="65"/>
      <c r="E7341" s="65"/>
      <c r="F7341" s="65"/>
      <c r="G7341" s="65"/>
      <c r="H7341" s="113"/>
    </row>
    <row r="7342" spans="1:8">
      <c r="A7342" s="65"/>
      <c r="B7342" s="65"/>
      <c r="C7342" s="65"/>
      <c r="D7342" s="65"/>
      <c r="E7342" s="65"/>
      <c r="F7342" s="65"/>
      <c r="G7342" s="65"/>
      <c r="H7342" s="113"/>
    </row>
    <row r="7343" spans="1:8">
      <c r="A7343" s="65"/>
      <c r="B7343" s="65"/>
      <c r="C7343" s="65"/>
      <c r="D7343" s="65"/>
      <c r="E7343" s="65"/>
      <c r="F7343" s="65"/>
      <c r="G7343" s="65"/>
      <c r="H7343" s="113"/>
    </row>
    <row r="7344" spans="1:8">
      <c r="A7344" s="65"/>
      <c r="B7344" s="65"/>
      <c r="C7344" s="65"/>
      <c r="D7344" s="65"/>
      <c r="E7344" s="65"/>
      <c r="F7344" s="65"/>
      <c r="G7344" s="65"/>
      <c r="H7344" s="113"/>
    </row>
    <row r="7345" spans="1:8">
      <c r="A7345" s="65"/>
      <c r="B7345" s="65"/>
      <c r="C7345" s="65"/>
      <c r="D7345" s="65"/>
      <c r="E7345" s="65"/>
      <c r="F7345" s="65"/>
      <c r="G7345" s="65"/>
      <c r="H7345" s="113"/>
    </row>
    <row r="7346" spans="1:8">
      <c r="A7346" s="65"/>
      <c r="B7346" s="65"/>
      <c r="C7346" s="65"/>
      <c r="D7346" s="65"/>
      <c r="E7346" s="65"/>
      <c r="F7346" s="65"/>
      <c r="G7346" s="65"/>
      <c r="H7346" s="113"/>
    </row>
    <row r="7347" spans="1:8">
      <c r="A7347" s="65"/>
      <c r="B7347" s="65"/>
      <c r="C7347" s="65"/>
      <c r="D7347" s="65"/>
      <c r="E7347" s="65"/>
      <c r="F7347" s="65"/>
      <c r="G7347" s="65"/>
      <c r="H7347" s="113"/>
    </row>
    <row r="7348" spans="1:8">
      <c r="A7348" s="65"/>
      <c r="B7348" s="65"/>
      <c r="C7348" s="65"/>
      <c r="D7348" s="65"/>
      <c r="E7348" s="65"/>
      <c r="F7348" s="65"/>
      <c r="G7348" s="65"/>
      <c r="H7348" s="113"/>
    </row>
    <row r="7349" spans="1:8">
      <c r="A7349" s="65"/>
      <c r="B7349" s="65"/>
      <c r="C7349" s="65"/>
      <c r="D7349" s="65"/>
      <c r="E7349" s="65"/>
      <c r="F7349" s="65"/>
      <c r="G7349" s="65"/>
      <c r="H7349" s="113"/>
    </row>
    <row r="7350" spans="1:8">
      <c r="A7350" s="65"/>
      <c r="B7350" s="65"/>
      <c r="C7350" s="65"/>
      <c r="D7350" s="65"/>
      <c r="E7350" s="65"/>
      <c r="F7350" s="65"/>
      <c r="G7350" s="65"/>
      <c r="H7350" s="113"/>
    </row>
    <row r="7351" spans="1:8">
      <c r="A7351" s="65"/>
      <c r="B7351" s="65"/>
      <c r="C7351" s="65"/>
      <c r="D7351" s="65"/>
      <c r="E7351" s="65"/>
      <c r="F7351" s="65"/>
      <c r="G7351" s="65"/>
      <c r="H7351" s="113"/>
    </row>
    <row r="7352" spans="1:8">
      <c r="A7352" s="65"/>
      <c r="B7352" s="65"/>
      <c r="C7352" s="65"/>
      <c r="D7352" s="65"/>
      <c r="E7352" s="65"/>
      <c r="F7352" s="65"/>
      <c r="G7352" s="65"/>
      <c r="H7352" s="113"/>
    </row>
    <row r="7353" spans="1:8">
      <c r="A7353" s="65"/>
      <c r="B7353" s="65"/>
      <c r="C7353" s="65"/>
      <c r="D7353" s="65"/>
      <c r="E7353" s="65"/>
      <c r="F7353" s="65"/>
      <c r="G7353" s="65"/>
      <c r="H7353" s="113"/>
    </row>
    <row r="7354" spans="1:8">
      <c r="A7354" s="65"/>
      <c r="B7354" s="65"/>
      <c r="C7354" s="65"/>
      <c r="D7354" s="65"/>
      <c r="E7354" s="65"/>
      <c r="F7354" s="65"/>
      <c r="G7354" s="65"/>
      <c r="H7354" s="113"/>
    </row>
    <row r="7355" spans="1:8">
      <c r="A7355" s="65"/>
      <c r="B7355" s="65"/>
      <c r="C7355" s="65"/>
      <c r="D7355" s="65"/>
      <c r="E7355" s="65"/>
      <c r="F7355" s="65"/>
      <c r="G7355" s="65"/>
      <c r="H7355" s="113"/>
    </row>
    <row r="7356" spans="1:8">
      <c r="A7356" s="65"/>
      <c r="B7356" s="65"/>
      <c r="C7356" s="65"/>
      <c r="D7356" s="65"/>
      <c r="E7356" s="65"/>
      <c r="F7356" s="65"/>
      <c r="G7356" s="65"/>
      <c r="H7356" s="113"/>
    </row>
    <row r="7357" spans="1:8">
      <c r="A7357" s="65"/>
      <c r="B7357" s="65"/>
      <c r="C7357" s="65"/>
      <c r="D7357" s="65"/>
      <c r="E7357" s="65"/>
      <c r="F7357" s="65"/>
      <c r="G7357" s="65"/>
      <c r="H7357" s="113"/>
    </row>
    <row r="7358" spans="1:8">
      <c r="A7358" s="65"/>
      <c r="B7358" s="65"/>
      <c r="C7358" s="65"/>
      <c r="D7358" s="65"/>
      <c r="E7358" s="65"/>
      <c r="F7358" s="65"/>
      <c r="G7358" s="65"/>
      <c r="H7358" s="113"/>
    </row>
    <row r="7359" spans="1:8">
      <c r="A7359" s="65"/>
      <c r="B7359" s="65"/>
      <c r="C7359" s="65"/>
      <c r="D7359" s="65"/>
      <c r="E7359" s="65"/>
      <c r="F7359" s="65"/>
      <c r="G7359" s="65"/>
      <c r="H7359" s="113"/>
    </row>
    <row r="7360" spans="1:8">
      <c r="A7360" s="65"/>
      <c r="B7360" s="65"/>
      <c r="C7360" s="65"/>
      <c r="D7360" s="65"/>
      <c r="E7360" s="65"/>
      <c r="F7360" s="65"/>
      <c r="G7360" s="65"/>
      <c r="H7360" s="113"/>
    </row>
    <row r="7361" spans="1:8">
      <c r="A7361" s="65"/>
      <c r="B7361" s="65"/>
      <c r="C7361" s="65"/>
      <c r="D7361" s="65"/>
      <c r="E7361" s="65"/>
      <c r="F7361" s="65"/>
      <c r="G7361" s="65"/>
      <c r="H7361" s="113"/>
    </row>
    <row r="7362" spans="1:8">
      <c r="A7362" s="65"/>
      <c r="B7362" s="65"/>
      <c r="C7362" s="65"/>
      <c r="D7362" s="65"/>
      <c r="E7362" s="65"/>
      <c r="F7362" s="65"/>
      <c r="G7362" s="65"/>
      <c r="H7362" s="113"/>
    </row>
    <row r="7363" spans="1:8">
      <c r="A7363" s="65"/>
      <c r="B7363" s="65"/>
      <c r="C7363" s="65"/>
      <c r="D7363" s="65"/>
      <c r="E7363" s="65"/>
      <c r="F7363" s="65"/>
      <c r="G7363" s="65"/>
      <c r="H7363" s="113"/>
    </row>
    <row r="7364" spans="1:8">
      <c r="A7364" s="65"/>
      <c r="B7364" s="65"/>
      <c r="C7364" s="65"/>
      <c r="D7364" s="65"/>
      <c r="E7364" s="65"/>
      <c r="F7364" s="65"/>
      <c r="G7364" s="65"/>
      <c r="H7364" s="113"/>
    </row>
    <row r="7365" spans="1:8">
      <c r="A7365" s="65"/>
      <c r="B7365" s="65"/>
      <c r="C7365" s="65"/>
      <c r="D7365" s="65"/>
      <c r="E7365" s="65"/>
      <c r="F7365" s="65"/>
      <c r="G7365" s="65"/>
      <c r="H7365" s="113"/>
    </row>
    <row r="7366" spans="1:8">
      <c r="A7366" s="65"/>
      <c r="B7366" s="65"/>
      <c r="C7366" s="65"/>
      <c r="D7366" s="65"/>
      <c r="E7366" s="65"/>
      <c r="F7366" s="65"/>
      <c r="G7366" s="65"/>
      <c r="H7366" s="113"/>
    </row>
    <row r="7367" spans="1:8">
      <c r="A7367" s="65"/>
      <c r="B7367" s="65"/>
      <c r="C7367" s="65"/>
      <c r="D7367" s="65"/>
      <c r="E7367" s="65"/>
      <c r="F7367" s="65"/>
      <c r="G7367" s="65"/>
      <c r="H7367" s="113"/>
    </row>
    <row r="7368" spans="1:8">
      <c r="A7368" s="65"/>
      <c r="B7368" s="65"/>
      <c r="C7368" s="65"/>
      <c r="D7368" s="65"/>
      <c r="E7368" s="65"/>
      <c r="F7368" s="65"/>
      <c r="G7368" s="65"/>
      <c r="H7368" s="113"/>
    </row>
    <row r="7369" spans="1:8">
      <c r="A7369" s="65"/>
      <c r="B7369" s="65"/>
      <c r="C7369" s="65"/>
      <c r="D7369" s="65"/>
      <c r="E7369" s="65"/>
      <c r="F7369" s="65"/>
      <c r="G7369" s="65"/>
      <c r="H7369" s="113"/>
    </row>
    <row r="7370" spans="1:8">
      <c r="A7370" s="65"/>
      <c r="B7370" s="65"/>
      <c r="C7370" s="65"/>
      <c r="D7370" s="65"/>
      <c r="E7370" s="65"/>
      <c r="F7370" s="65"/>
      <c r="G7370" s="65"/>
      <c r="H7370" s="113"/>
    </row>
    <row r="7371" spans="1:8">
      <c r="A7371" s="65"/>
      <c r="B7371" s="65"/>
      <c r="C7371" s="65"/>
      <c r="D7371" s="65"/>
      <c r="E7371" s="65"/>
      <c r="F7371" s="65"/>
      <c r="G7371" s="65"/>
      <c r="H7371" s="113"/>
    </row>
    <row r="7372" spans="1:8">
      <c r="A7372" s="65"/>
      <c r="B7372" s="65"/>
      <c r="C7372" s="65"/>
      <c r="D7372" s="65"/>
      <c r="E7372" s="65"/>
      <c r="F7372" s="65"/>
      <c r="G7372" s="65"/>
      <c r="H7372" s="113"/>
    </row>
    <row r="7373" spans="1:8">
      <c r="A7373" s="65"/>
      <c r="B7373" s="65"/>
      <c r="C7373" s="65"/>
      <c r="D7373" s="65"/>
      <c r="E7373" s="65"/>
      <c r="F7373" s="65"/>
      <c r="G7373" s="65"/>
      <c r="H7373" s="113"/>
    </row>
    <row r="7374" spans="1:8">
      <c r="A7374" s="65"/>
      <c r="B7374" s="65"/>
      <c r="C7374" s="65"/>
      <c r="D7374" s="65"/>
      <c r="E7374" s="65"/>
      <c r="F7374" s="65"/>
      <c r="G7374" s="65"/>
      <c r="H7374" s="113"/>
    </row>
    <row r="7375" spans="1:8">
      <c r="A7375" s="65"/>
      <c r="B7375" s="65"/>
      <c r="C7375" s="65"/>
      <c r="D7375" s="65"/>
      <c r="E7375" s="65"/>
      <c r="F7375" s="65"/>
      <c r="G7375" s="65"/>
      <c r="H7375" s="113"/>
    </row>
    <row r="7376" spans="1:8">
      <c r="A7376" s="65"/>
      <c r="B7376" s="65"/>
      <c r="C7376" s="65"/>
      <c r="D7376" s="65"/>
      <c r="E7376" s="65"/>
      <c r="F7376" s="65"/>
      <c r="G7376" s="65"/>
      <c r="H7376" s="113"/>
    </row>
    <row r="7377" spans="1:8">
      <c r="A7377" s="65"/>
      <c r="B7377" s="65"/>
      <c r="C7377" s="65"/>
      <c r="D7377" s="65"/>
      <c r="E7377" s="65"/>
      <c r="F7377" s="65"/>
      <c r="G7377" s="65"/>
      <c r="H7377" s="113"/>
    </row>
    <row r="7378" spans="1:8">
      <c r="A7378" s="65"/>
      <c r="B7378" s="65"/>
      <c r="C7378" s="65"/>
      <c r="D7378" s="65"/>
      <c r="E7378" s="65"/>
      <c r="F7378" s="65"/>
      <c r="G7378" s="65"/>
      <c r="H7378" s="113"/>
    </row>
    <row r="7379" spans="1:8">
      <c r="A7379" s="65"/>
      <c r="B7379" s="65"/>
      <c r="C7379" s="65"/>
      <c r="D7379" s="65"/>
      <c r="E7379" s="65"/>
      <c r="F7379" s="65"/>
      <c r="G7379" s="65"/>
      <c r="H7379" s="113"/>
    </row>
    <row r="7380" spans="1:8">
      <c r="A7380" s="65"/>
      <c r="B7380" s="65"/>
      <c r="C7380" s="65"/>
      <c r="D7380" s="65"/>
      <c r="E7380" s="65"/>
      <c r="F7380" s="65"/>
      <c r="G7380" s="65"/>
      <c r="H7380" s="113"/>
    </row>
    <row r="7381" spans="1:8">
      <c r="A7381" s="65"/>
      <c r="B7381" s="65"/>
      <c r="C7381" s="65"/>
      <c r="D7381" s="65"/>
      <c r="E7381" s="65"/>
      <c r="F7381" s="65"/>
      <c r="G7381" s="65"/>
      <c r="H7381" s="113"/>
    </row>
    <row r="7382" spans="1:8">
      <c r="A7382" s="65"/>
      <c r="B7382" s="65"/>
      <c r="C7382" s="65"/>
      <c r="D7382" s="65"/>
      <c r="E7382" s="65"/>
      <c r="F7382" s="65"/>
      <c r="G7382" s="65"/>
      <c r="H7382" s="113"/>
    </row>
    <row r="7383" spans="1:8">
      <c r="A7383" s="65"/>
      <c r="B7383" s="65"/>
      <c r="C7383" s="65"/>
      <c r="D7383" s="65"/>
      <c r="E7383" s="65"/>
      <c r="F7383" s="65"/>
      <c r="G7383" s="65"/>
      <c r="H7383" s="113"/>
    </row>
    <row r="7384" spans="1:8">
      <c r="A7384" s="65"/>
      <c r="B7384" s="65"/>
      <c r="C7384" s="65"/>
      <c r="D7384" s="65"/>
      <c r="E7384" s="65"/>
      <c r="F7384" s="65"/>
      <c r="G7384" s="65"/>
      <c r="H7384" s="113"/>
    </row>
    <row r="7385" spans="1:8">
      <c r="A7385" s="65"/>
      <c r="B7385" s="65"/>
      <c r="C7385" s="65"/>
      <c r="D7385" s="65"/>
      <c r="E7385" s="65"/>
      <c r="F7385" s="65"/>
      <c r="G7385" s="65"/>
      <c r="H7385" s="113"/>
    </row>
    <row r="7386" spans="1:8">
      <c r="A7386" s="65"/>
      <c r="B7386" s="65"/>
      <c r="C7386" s="65"/>
      <c r="D7386" s="65"/>
      <c r="E7386" s="65"/>
      <c r="F7386" s="65"/>
      <c r="G7386" s="65"/>
      <c r="H7386" s="113"/>
    </row>
    <row r="7387" spans="1:8">
      <c r="A7387" s="65"/>
      <c r="B7387" s="65"/>
      <c r="C7387" s="65"/>
      <c r="D7387" s="65"/>
      <c r="E7387" s="65"/>
      <c r="F7387" s="65"/>
      <c r="G7387" s="65"/>
      <c r="H7387" s="113"/>
    </row>
    <row r="7388" spans="1:8">
      <c r="A7388" s="65"/>
      <c r="B7388" s="65"/>
      <c r="C7388" s="65"/>
      <c r="D7388" s="65"/>
      <c r="E7388" s="65"/>
      <c r="F7388" s="65"/>
      <c r="G7388" s="65"/>
      <c r="H7388" s="113"/>
    </row>
    <row r="7389" spans="1:8">
      <c r="A7389" s="65"/>
      <c r="B7389" s="65"/>
      <c r="C7389" s="65"/>
      <c r="D7389" s="65"/>
      <c r="E7389" s="65"/>
      <c r="F7389" s="65"/>
      <c r="G7389" s="65"/>
      <c r="H7389" s="113"/>
    </row>
    <row r="7390" spans="1:8">
      <c r="A7390" s="65"/>
      <c r="B7390" s="65"/>
      <c r="C7390" s="65"/>
      <c r="D7390" s="65"/>
      <c r="E7390" s="65"/>
      <c r="F7390" s="65"/>
      <c r="G7390" s="65"/>
      <c r="H7390" s="113"/>
    </row>
    <row r="7391" spans="1:8">
      <c r="A7391" s="65"/>
      <c r="B7391" s="65"/>
      <c r="C7391" s="65"/>
      <c r="D7391" s="65"/>
      <c r="E7391" s="65"/>
      <c r="F7391" s="65"/>
      <c r="G7391" s="65"/>
      <c r="H7391" s="113"/>
    </row>
    <row r="7392" spans="1:8">
      <c r="A7392" s="65"/>
      <c r="B7392" s="65"/>
      <c r="C7392" s="65"/>
      <c r="D7392" s="65"/>
      <c r="E7392" s="65"/>
      <c r="F7392" s="65"/>
      <c r="G7392" s="65"/>
      <c r="H7392" s="113"/>
    </row>
    <row r="7393" spans="1:8">
      <c r="A7393" s="65"/>
      <c r="B7393" s="65"/>
      <c r="C7393" s="65"/>
      <c r="D7393" s="65"/>
      <c r="E7393" s="65"/>
      <c r="F7393" s="65"/>
      <c r="G7393" s="65"/>
      <c r="H7393" s="113"/>
    </row>
    <row r="7394" spans="1:8">
      <c r="A7394" s="65"/>
      <c r="B7394" s="65"/>
      <c r="C7394" s="65"/>
      <c r="D7394" s="65"/>
      <c r="E7394" s="65"/>
      <c r="F7394" s="65"/>
      <c r="G7394" s="65"/>
      <c r="H7394" s="113"/>
    </row>
    <row r="7395" spans="1:8">
      <c r="A7395" s="65"/>
      <c r="B7395" s="65"/>
      <c r="C7395" s="65"/>
      <c r="D7395" s="65"/>
      <c r="E7395" s="65"/>
      <c r="F7395" s="65"/>
      <c r="G7395" s="65"/>
      <c r="H7395" s="113"/>
    </row>
    <row r="7396" spans="1:8">
      <c r="A7396" s="65"/>
      <c r="B7396" s="65"/>
      <c r="C7396" s="65"/>
      <c r="D7396" s="65"/>
      <c r="E7396" s="65"/>
      <c r="F7396" s="65"/>
      <c r="G7396" s="65"/>
      <c r="H7396" s="113"/>
    </row>
    <row r="7397" spans="1:8">
      <c r="A7397" s="65"/>
      <c r="B7397" s="65"/>
      <c r="C7397" s="65"/>
      <c r="D7397" s="65"/>
      <c r="E7397" s="65"/>
      <c r="F7397" s="65"/>
      <c r="G7397" s="65"/>
      <c r="H7397" s="113"/>
    </row>
    <row r="7398" spans="1:8">
      <c r="A7398" s="65"/>
      <c r="B7398" s="65"/>
      <c r="C7398" s="65"/>
      <c r="D7398" s="65"/>
      <c r="E7398" s="65"/>
      <c r="F7398" s="65"/>
      <c r="G7398" s="65"/>
      <c r="H7398" s="113"/>
    </row>
    <row r="7399" spans="1:8">
      <c r="A7399" s="65"/>
      <c r="B7399" s="65"/>
      <c r="C7399" s="65"/>
      <c r="D7399" s="65"/>
      <c r="E7399" s="65"/>
      <c r="F7399" s="65"/>
      <c r="G7399" s="65"/>
      <c r="H7399" s="113"/>
    </row>
    <row r="7400" spans="1:8">
      <c r="A7400" s="65"/>
      <c r="B7400" s="65"/>
      <c r="C7400" s="65"/>
      <c r="D7400" s="65"/>
      <c r="E7400" s="65"/>
      <c r="F7400" s="65"/>
      <c r="G7400" s="65"/>
      <c r="H7400" s="113"/>
    </row>
    <row r="7401" spans="1:8">
      <c r="A7401" s="65"/>
      <c r="B7401" s="65"/>
      <c r="C7401" s="65"/>
      <c r="D7401" s="65"/>
      <c r="E7401" s="65"/>
      <c r="F7401" s="65"/>
      <c r="G7401" s="65"/>
      <c r="H7401" s="113"/>
    </row>
    <row r="7402" spans="1:8">
      <c r="A7402" s="65"/>
      <c r="B7402" s="65"/>
      <c r="C7402" s="65"/>
      <c r="D7402" s="65"/>
      <c r="E7402" s="65"/>
      <c r="F7402" s="65"/>
      <c r="G7402" s="65"/>
      <c r="H7402" s="113"/>
    </row>
    <row r="7403" spans="1:8">
      <c r="A7403" s="65"/>
      <c r="B7403" s="65"/>
      <c r="C7403" s="65"/>
      <c r="D7403" s="65"/>
      <c r="E7403" s="65"/>
      <c r="F7403" s="65"/>
      <c r="G7403" s="65"/>
      <c r="H7403" s="113"/>
    </row>
    <row r="7404" spans="1:8">
      <c r="A7404" s="65"/>
      <c r="B7404" s="65"/>
      <c r="C7404" s="65"/>
      <c r="D7404" s="65"/>
      <c r="E7404" s="65"/>
      <c r="F7404" s="65"/>
      <c r="G7404" s="65"/>
      <c r="H7404" s="113"/>
    </row>
    <row r="7405" spans="1:8">
      <c r="A7405" s="65"/>
      <c r="B7405" s="65"/>
      <c r="C7405" s="65"/>
      <c r="D7405" s="65"/>
      <c r="E7405" s="65"/>
      <c r="F7405" s="65"/>
      <c r="G7405" s="65"/>
      <c r="H7405" s="113"/>
    </row>
    <row r="7406" spans="1:8">
      <c r="A7406" s="65"/>
      <c r="B7406" s="65"/>
      <c r="C7406" s="65"/>
      <c r="D7406" s="65"/>
      <c r="E7406" s="65"/>
      <c r="F7406" s="65"/>
      <c r="G7406" s="65"/>
      <c r="H7406" s="113"/>
    </row>
    <row r="7407" spans="1:8">
      <c r="A7407" s="65"/>
      <c r="B7407" s="65"/>
      <c r="C7407" s="65"/>
      <c r="D7407" s="65"/>
      <c r="E7407" s="65"/>
      <c r="F7407" s="65"/>
      <c r="G7407" s="65"/>
      <c r="H7407" s="113"/>
    </row>
    <row r="7408" spans="1:8">
      <c r="A7408" s="65"/>
      <c r="B7408" s="65"/>
      <c r="C7408" s="65"/>
      <c r="D7408" s="65"/>
      <c r="E7408" s="65"/>
      <c r="F7408" s="65"/>
      <c r="G7408" s="65"/>
      <c r="H7408" s="113"/>
    </row>
    <row r="7409" spans="1:8">
      <c r="A7409" s="65"/>
      <c r="B7409" s="65"/>
      <c r="C7409" s="65"/>
      <c r="D7409" s="65"/>
      <c r="E7409" s="65"/>
      <c r="F7409" s="65"/>
      <c r="G7409" s="65"/>
      <c r="H7409" s="113"/>
    </row>
    <row r="7410" spans="1:8">
      <c r="A7410" s="65"/>
      <c r="B7410" s="65"/>
      <c r="C7410" s="65"/>
      <c r="D7410" s="65"/>
      <c r="E7410" s="65"/>
      <c r="F7410" s="65"/>
      <c r="G7410" s="65"/>
      <c r="H7410" s="113"/>
    </row>
    <row r="7411" spans="1:8">
      <c r="A7411" s="65"/>
      <c r="B7411" s="65"/>
      <c r="C7411" s="65"/>
      <c r="D7411" s="65"/>
      <c r="E7411" s="65"/>
      <c r="F7411" s="65"/>
      <c r="G7411" s="65"/>
      <c r="H7411" s="113"/>
    </row>
    <row r="7412" spans="1:8">
      <c r="A7412" s="65"/>
      <c r="B7412" s="65"/>
      <c r="C7412" s="65"/>
      <c r="D7412" s="65"/>
      <c r="E7412" s="65"/>
      <c r="F7412" s="65"/>
      <c r="G7412" s="65"/>
      <c r="H7412" s="113"/>
    </row>
    <row r="7413" spans="1:8">
      <c r="A7413" s="65"/>
      <c r="B7413" s="65"/>
      <c r="C7413" s="65"/>
      <c r="D7413" s="65"/>
      <c r="E7413" s="65"/>
      <c r="F7413" s="65"/>
      <c r="G7413" s="65"/>
      <c r="H7413" s="113"/>
    </row>
    <row r="7414" spans="1:8">
      <c r="A7414" s="65"/>
      <c r="B7414" s="65"/>
      <c r="C7414" s="65"/>
      <c r="D7414" s="65"/>
      <c r="E7414" s="65"/>
      <c r="F7414" s="65"/>
      <c r="G7414" s="65"/>
      <c r="H7414" s="113"/>
    </row>
    <row r="7415" spans="1:8">
      <c r="A7415" s="65"/>
      <c r="B7415" s="65"/>
      <c r="C7415" s="65"/>
      <c r="D7415" s="65"/>
      <c r="E7415" s="65"/>
      <c r="F7415" s="65"/>
      <c r="G7415" s="65"/>
      <c r="H7415" s="113"/>
    </row>
    <row r="7416" spans="1:8">
      <c r="A7416" s="65"/>
      <c r="B7416" s="65"/>
      <c r="C7416" s="65"/>
      <c r="D7416" s="65"/>
      <c r="E7416" s="65"/>
      <c r="F7416" s="65"/>
      <c r="G7416" s="65"/>
      <c r="H7416" s="113"/>
    </row>
    <row r="7417" spans="1:8">
      <c r="A7417" s="65"/>
      <c r="B7417" s="65"/>
      <c r="C7417" s="65"/>
      <c r="D7417" s="65"/>
      <c r="E7417" s="65"/>
      <c r="F7417" s="65"/>
      <c r="G7417" s="65"/>
      <c r="H7417" s="113"/>
    </row>
    <row r="7418" spans="1:8">
      <c r="A7418" s="65"/>
      <c r="B7418" s="65"/>
      <c r="C7418" s="65"/>
      <c r="D7418" s="65"/>
      <c r="E7418" s="65"/>
      <c r="F7418" s="65"/>
      <c r="G7418" s="65"/>
      <c r="H7418" s="113"/>
    </row>
    <row r="7419" spans="1:8">
      <c r="A7419" s="65"/>
      <c r="B7419" s="65"/>
      <c r="C7419" s="65"/>
      <c r="D7419" s="65"/>
      <c r="E7419" s="65"/>
      <c r="F7419" s="65"/>
      <c r="G7419" s="65"/>
      <c r="H7419" s="113"/>
    </row>
    <row r="7420" spans="1:8">
      <c r="A7420" s="65"/>
      <c r="B7420" s="65"/>
      <c r="C7420" s="65"/>
      <c r="D7420" s="65"/>
      <c r="E7420" s="65"/>
      <c r="F7420" s="65"/>
      <c r="G7420" s="65"/>
      <c r="H7420" s="113"/>
    </row>
    <row r="7421" spans="1:8">
      <c r="A7421" s="65"/>
      <c r="B7421" s="65"/>
      <c r="C7421" s="65"/>
      <c r="D7421" s="65"/>
      <c r="E7421" s="65"/>
      <c r="F7421" s="65"/>
      <c r="G7421" s="65"/>
      <c r="H7421" s="113"/>
    </row>
    <row r="7422" spans="1:8">
      <c r="A7422" s="65"/>
      <c r="B7422" s="65"/>
      <c r="C7422" s="65"/>
      <c r="D7422" s="65"/>
      <c r="E7422" s="65"/>
      <c r="F7422" s="65"/>
      <c r="G7422" s="65"/>
      <c r="H7422" s="113"/>
    </row>
    <row r="7423" spans="1:8">
      <c r="A7423" s="65"/>
      <c r="B7423" s="65"/>
      <c r="C7423" s="65"/>
      <c r="D7423" s="65"/>
      <c r="E7423" s="65"/>
      <c r="F7423" s="65"/>
      <c r="G7423" s="65"/>
      <c r="H7423" s="113"/>
    </row>
    <row r="7424" spans="1:8">
      <c r="A7424" s="65"/>
      <c r="B7424" s="65"/>
      <c r="C7424" s="65"/>
      <c r="D7424" s="65"/>
      <c r="E7424" s="65"/>
      <c r="F7424" s="65"/>
      <c r="G7424" s="65"/>
      <c r="H7424" s="113"/>
    </row>
    <row r="7425" spans="1:8">
      <c r="A7425" s="65"/>
      <c r="B7425" s="65"/>
      <c r="C7425" s="65"/>
      <c r="D7425" s="65"/>
      <c r="E7425" s="65"/>
      <c r="F7425" s="65"/>
      <c r="G7425" s="65"/>
      <c r="H7425" s="113"/>
    </row>
    <row r="7426" spans="1:8">
      <c r="A7426" s="65"/>
      <c r="B7426" s="65"/>
      <c r="C7426" s="65"/>
      <c r="D7426" s="65"/>
      <c r="E7426" s="65"/>
      <c r="F7426" s="65"/>
      <c r="G7426" s="65"/>
      <c r="H7426" s="113"/>
    </row>
    <row r="7427" spans="1:8">
      <c r="A7427" s="65"/>
      <c r="B7427" s="65"/>
      <c r="C7427" s="65"/>
      <c r="D7427" s="65"/>
      <c r="E7427" s="65"/>
      <c r="F7427" s="65"/>
      <c r="G7427" s="65"/>
      <c r="H7427" s="113"/>
    </row>
    <row r="7428" spans="1:8">
      <c r="A7428" s="65"/>
      <c r="B7428" s="65"/>
      <c r="C7428" s="65"/>
      <c r="D7428" s="65"/>
      <c r="E7428" s="65"/>
      <c r="F7428" s="65"/>
      <c r="G7428" s="65"/>
      <c r="H7428" s="113"/>
    </row>
    <row r="7429" spans="1:8">
      <c r="A7429" s="65"/>
      <c r="B7429" s="65"/>
      <c r="C7429" s="65"/>
      <c r="D7429" s="65"/>
      <c r="E7429" s="65"/>
      <c r="F7429" s="65"/>
      <c r="G7429" s="65"/>
      <c r="H7429" s="113"/>
    </row>
    <row r="7430" spans="1:8">
      <c r="A7430" s="65"/>
      <c r="B7430" s="65"/>
      <c r="C7430" s="65"/>
      <c r="D7430" s="65"/>
      <c r="E7430" s="65"/>
      <c r="F7430" s="65"/>
      <c r="G7430" s="65"/>
      <c r="H7430" s="113"/>
    </row>
    <row r="7431" spans="1:8">
      <c r="A7431" s="65"/>
      <c r="B7431" s="65"/>
      <c r="C7431" s="65"/>
      <c r="D7431" s="65"/>
      <c r="E7431" s="65"/>
      <c r="F7431" s="65"/>
      <c r="G7431" s="65"/>
      <c r="H7431" s="113"/>
    </row>
    <row r="7432" spans="1:8">
      <c r="A7432" s="65"/>
      <c r="B7432" s="65"/>
      <c r="C7432" s="65"/>
      <c r="D7432" s="65"/>
      <c r="E7432" s="65"/>
      <c r="F7432" s="65"/>
      <c r="G7432" s="65"/>
      <c r="H7432" s="113"/>
    </row>
    <row r="7433" spans="1:8">
      <c r="A7433" s="65"/>
      <c r="B7433" s="65"/>
      <c r="C7433" s="65"/>
      <c r="D7433" s="65"/>
      <c r="E7433" s="65"/>
      <c r="F7433" s="65"/>
      <c r="G7433" s="65"/>
      <c r="H7433" s="113"/>
    </row>
    <row r="7434" spans="1:8">
      <c r="A7434" s="65"/>
      <c r="B7434" s="65"/>
      <c r="C7434" s="65"/>
      <c r="D7434" s="65"/>
      <c r="E7434" s="65"/>
      <c r="F7434" s="65"/>
      <c r="G7434" s="65"/>
      <c r="H7434" s="113"/>
    </row>
    <row r="7435" spans="1:8">
      <c r="A7435" s="65"/>
      <c r="B7435" s="65"/>
      <c r="C7435" s="65"/>
      <c r="D7435" s="65"/>
      <c r="E7435" s="65"/>
      <c r="F7435" s="65"/>
      <c r="G7435" s="65"/>
      <c r="H7435" s="113"/>
    </row>
    <row r="7436" spans="1:8">
      <c r="A7436" s="65"/>
      <c r="B7436" s="65"/>
      <c r="C7436" s="65"/>
      <c r="D7436" s="65"/>
      <c r="E7436" s="65"/>
      <c r="F7436" s="65"/>
      <c r="G7436" s="65"/>
      <c r="H7436" s="113"/>
    </row>
    <row r="7437" spans="1:8">
      <c r="A7437" s="65"/>
      <c r="B7437" s="65"/>
      <c r="C7437" s="65"/>
      <c r="D7437" s="65"/>
      <c r="E7437" s="65"/>
      <c r="F7437" s="65"/>
      <c r="G7437" s="65"/>
      <c r="H7437" s="113"/>
    </row>
    <row r="7438" spans="1:8">
      <c r="A7438" s="65"/>
      <c r="B7438" s="65"/>
      <c r="C7438" s="65"/>
      <c r="D7438" s="65"/>
      <c r="E7438" s="65"/>
      <c r="F7438" s="65"/>
      <c r="G7438" s="65"/>
      <c r="H7438" s="113"/>
    </row>
    <row r="7439" spans="1:8">
      <c r="A7439" s="65"/>
      <c r="B7439" s="65"/>
      <c r="C7439" s="65"/>
      <c r="D7439" s="65"/>
      <c r="E7439" s="65"/>
      <c r="F7439" s="65"/>
      <c r="G7439" s="65"/>
      <c r="H7439" s="113"/>
    </row>
    <row r="7440" spans="1:8">
      <c r="A7440" s="65"/>
      <c r="B7440" s="65"/>
      <c r="C7440" s="65"/>
      <c r="D7440" s="65"/>
      <c r="E7440" s="65"/>
      <c r="F7440" s="65"/>
      <c r="G7440" s="65"/>
      <c r="H7440" s="113"/>
    </row>
    <row r="7441" spans="1:8">
      <c r="A7441" s="65"/>
      <c r="B7441" s="65"/>
      <c r="C7441" s="65"/>
      <c r="D7441" s="65"/>
      <c r="E7441" s="65"/>
      <c r="F7441" s="65"/>
      <c r="G7441" s="65"/>
      <c r="H7441" s="113"/>
    </row>
    <row r="7442" spans="1:8">
      <c r="A7442" s="65"/>
      <c r="B7442" s="65"/>
      <c r="C7442" s="65"/>
      <c r="D7442" s="65"/>
      <c r="E7442" s="65"/>
      <c r="F7442" s="65"/>
      <c r="G7442" s="65"/>
      <c r="H7442" s="113"/>
    </row>
    <row r="7443" spans="1:8">
      <c r="A7443" s="65"/>
      <c r="B7443" s="65"/>
      <c r="C7443" s="65"/>
      <c r="D7443" s="65"/>
      <c r="E7443" s="65"/>
      <c r="F7443" s="65"/>
      <c r="G7443" s="65"/>
      <c r="H7443" s="113"/>
    </row>
    <row r="7444" spans="1:8">
      <c r="A7444" s="65"/>
      <c r="B7444" s="65"/>
      <c r="C7444" s="65"/>
      <c r="D7444" s="65"/>
      <c r="E7444" s="65"/>
      <c r="F7444" s="65"/>
      <c r="G7444" s="65"/>
      <c r="H7444" s="113"/>
    </row>
    <row r="7445" spans="1:8">
      <c r="A7445" s="65"/>
      <c r="B7445" s="65"/>
      <c r="C7445" s="65"/>
      <c r="D7445" s="65"/>
      <c r="E7445" s="65"/>
      <c r="F7445" s="65"/>
      <c r="G7445" s="65"/>
      <c r="H7445" s="113"/>
    </row>
    <row r="7446" spans="1:8">
      <c r="A7446" s="65"/>
      <c r="B7446" s="65"/>
      <c r="C7446" s="65"/>
      <c r="D7446" s="65"/>
      <c r="E7446" s="65"/>
      <c r="F7446" s="65"/>
      <c r="G7446" s="65"/>
      <c r="H7446" s="113"/>
    </row>
    <row r="7447" spans="1:8">
      <c r="A7447" s="65"/>
      <c r="B7447" s="65"/>
      <c r="C7447" s="65"/>
      <c r="D7447" s="65"/>
      <c r="E7447" s="65"/>
      <c r="F7447" s="65"/>
      <c r="G7447" s="65"/>
      <c r="H7447" s="113"/>
    </row>
    <row r="7448" spans="1:8">
      <c r="A7448" s="65"/>
      <c r="B7448" s="65"/>
      <c r="C7448" s="65"/>
      <c r="D7448" s="65"/>
      <c r="E7448" s="65"/>
      <c r="F7448" s="65"/>
      <c r="G7448" s="65"/>
      <c r="H7448" s="113"/>
    </row>
    <row r="7449" spans="1:8">
      <c r="A7449" s="65"/>
      <c r="B7449" s="65"/>
      <c r="C7449" s="65"/>
      <c r="D7449" s="65"/>
      <c r="E7449" s="65"/>
      <c r="F7449" s="65"/>
      <c r="G7449" s="65"/>
      <c r="H7449" s="113"/>
    </row>
    <row r="7450" spans="1:8">
      <c r="A7450" s="65"/>
      <c r="B7450" s="65"/>
      <c r="C7450" s="65"/>
      <c r="D7450" s="65"/>
      <c r="E7450" s="65"/>
      <c r="F7450" s="65"/>
      <c r="G7450" s="65"/>
      <c r="H7450" s="113"/>
    </row>
    <row r="7451" spans="1:8">
      <c r="A7451" s="65"/>
      <c r="B7451" s="65"/>
      <c r="C7451" s="65"/>
      <c r="D7451" s="65"/>
      <c r="E7451" s="65"/>
      <c r="F7451" s="65"/>
      <c r="G7451" s="65"/>
      <c r="H7451" s="113"/>
    </row>
    <row r="7452" spans="1:8">
      <c r="A7452" s="65"/>
      <c r="B7452" s="65"/>
      <c r="C7452" s="65"/>
      <c r="D7452" s="65"/>
      <c r="E7452" s="65"/>
      <c r="F7452" s="65"/>
      <c r="G7452" s="65"/>
      <c r="H7452" s="113"/>
    </row>
    <row r="7453" spans="1:8">
      <c r="A7453" s="65"/>
      <c r="B7453" s="65"/>
      <c r="C7453" s="65"/>
      <c r="D7453" s="65"/>
      <c r="E7453" s="65"/>
      <c r="F7453" s="65"/>
      <c r="G7453" s="65"/>
      <c r="H7453" s="113"/>
    </row>
    <row r="7454" spans="1:8">
      <c r="A7454" s="65"/>
      <c r="B7454" s="65"/>
      <c r="C7454" s="65"/>
      <c r="D7454" s="65"/>
      <c r="E7454" s="65"/>
      <c r="F7454" s="65"/>
      <c r="G7454" s="65"/>
      <c r="H7454" s="113"/>
    </row>
    <row r="7455" spans="1:8">
      <c r="A7455" s="65"/>
      <c r="B7455" s="65"/>
      <c r="C7455" s="65"/>
      <c r="D7455" s="65"/>
      <c r="E7455" s="65"/>
      <c r="F7455" s="65"/>
      <c r="G7455" s="65"/>
      <c r="H7455" s="113"/>
    </row>
    <row r="7456" spans="1:8">
      <c r="A7456" s="65"/>
      <c r="B7456" s="65"/>
      <c r="C7456" s="65"/>
      <c r="D7456" s="65"/>
      <c r="E7456" s="65"/>
      <c r="F7456" s="65"/>
      <c r="G7456" s="65"/>
      <c r="H7456" s="113"/>
    </row>
    <row r="7457" spans="1:8">
      <c r="A7457" s="65"/>
      <c r="B7457" s="65"/>
      <c r="C7457" s="65"/>
      <c r="D7457" s="65"/>
      <c r="E7457" s="65"/>
      <c r="F7457" s="65"/>
      <c r="G7457" s="65"/>
      <c r="H7457" s="113"/>
    </row>
    <row r="7458" spans="1:8">
      <c r="A7458" s="65"/>
      <c r="B7458" s="65"/>
      <c r="C7458" s="65"/>
      <c r="D7458" s="65"/>
      <c r="E7458" s="65"/>
      <c r="F7458" s="65"/>
      <c r="G7458" s="65"/>
      <c r="H7458" s="113"/>
    </row>
    <row r="7459" spans="1:8">
      <c r="A7459" s="65"/>
      <c r="B7459" s="65"/>
      <c r="C7459" s="65"/>
      <c r="D7459" s="65"/>
      <c r="E7459" s="65"/>
      <c r="F7459" s="65"/>
      <c r="G7459" s="65"/>
      <c r="H7459" s="113"/>
    </row>
    <row r="7460" spans="1:8">
      <c r="A7460" s="65"/>
      <c r="B7460" s="65"/>
      <c r="C7460" s="65"/>
      <c r="D7460" s="65"/>
      <c r="E7460" s="65"/>
      <c r="F7460" s="65"/>
      <c r="G7460" s="65"/>
      <c r="H7460" s="113"/>
    </row>
    <row r="7461" spans="1:8">
      <c r="A7461" s="65"/>
      <c r="B7461" s="65"/>
      <c r="C7461" s="65"/>
      <c r="D7461" s="65"/>
      <c r="E7461" s="65"/>
      <c r="F7461" s="65"/>
      <c r="G7461" s="65"/>
      <c r="H7461" s="113"/>
    </row>
    <row r="7462" spans="1:8">
      <c r="A7462" s="65"/>
      <c r="B7462" s="65"/>
      <c r="C7462" s="65"/>
      <c r="D7462" s="65"/>
      <c r="E7462" s="65"/>
      <c r="F7462" s="65"/>
      <c r="G7462" s="65"/>
      <c r="H7462" s="113"/>
    </row>
    <row r="7463" spans="1:8">
      <c r="A7463" s="65"/>
      <c r="B7463" s="65"/>
      <c r="C7463" s="65"/>
      <c r="D7463" s="65"/>
      <c r="E7463" s="65"/>
      <c r="F7463" s="65"/>
      <c r="G7463" s="65"/>
      <c r="H7463" s="113"/>
    </row>
    <row r="7464" spans="1:8">
      <c r="A7464" s="65"/>
      <c r="B7464" s="65"/>
      <c r="C7464" s="65"/>
      <c r="D7464" s="65"/>
      <c r="E7464" s="65"/>
      <c r="F7464" s="65"/>
      <c r="G7464" s="65"/>
      <c r="H7464" s="113"/>
    </row>
    <row r="7465" spans="1:8">
      <c r="A7465" s="65"/>
      <c r="B7465" s="65"/>
      <c r="C7465" s="65"/>
      <c r="D7465" s="65"/>
      <c r="E7465" s="65"/>
      <c r="F7465" s="65"/>
      <c r="G7465" s="65"/>
      <c r="H7465" s="113"/>
    </row>
    <row r="7466" spans="1:8">
      <c r="A7466" s="65"/>
      <c r="B7466" s="65"/>
      <c r="C7466" s="65"/>
      <c r="D7466" s="65"/>
      <c r="E7466" s="65"/>
      <c r="F7466" s="65"/>
      <c r="G7466" s="65"/>
      <c r="H7466" s="113"/>
    </row>
    <row r="7467" spans="1:8">
      <c r="A7467" s="65"/>
      <c r="B7467" s="65"/>
      <c r="C7467" s="65"/>
      <c r="D7467" s="65"/>
      <c r="E7467" s="65"/>
      <c r="F7467" s="65"/>
      <c r="G7467" s="65"/>
      <c r="H7467" s="113"/>
    </row>
    <row r="7468" spans="1:8">
      <c r="A7468" s="65"/>
      <c r="B7468" s="65"/>
      <c r="C7468" s="65"/>
      <c r="D7468" s="65"/>
      <c r="E7468" s="65"/>
      <c r="F7468" s="65"/>
      <c r="G7468" s="65"/>
      <c r="H7468" s="113"/>
    </row>
    <row r="7469" spans="1:8">
      <c r="A7469" s="65"/>
      <c r="B7469" s="65"/>
      <c r="C7469" s="65"/>
      <c r="D7469" s="65"/>
      <c r="E7469" s="65"/>
      <c r="F7469" s="65"/>
      <c r="G7469" s="65"/>
      <c r="H7469" s="113"/>
    </row>
    <row r="7470" spans="1:8">
      <c r="A7470" s="65"/>
      <c r="B7470" s="65"/>
      <c r="C7470" s="65"/>
      <c r="D7470" s="65"/>
      <c r="E7470" s="65"/>
      <c r="F7470" s="65"/>
      <c r="G7470" s="65"/>
      <c r="H7470" s="113"/>
    </row>
    <row r="7471" spans="1:8">
      <c r="A7471" s="65"/>
      <c r="B7471" s="65"/>
      <c r="C7471" s="65"/>
      <c r="D7471" s="65"/>
      <c r="E7471" s="65"/>
      <c r="F7471" s="65"/>
      <c r="G7471" s="65"/>
      <c r="H7471" s="113"/>
    </row>
    <row r="7472" spans="1:8">
      <c r="A7472" s="65"/>
      <c r="B7472" s="65"/>
      <c r="C7472" s="65"/>
      <c r="D7472" s="65"/>
      <c r="E7472" s="65"/>
      <c r="F7472" s="65"/>
      <c r="G7472" s="65"/>
      <c r="H7472" s="113"/>
    </row>
    <row r="7473" spans="1:8">
      <c r="A7473" s="65"/>
      <c r="B7473" s="65"/>
      <c r="C7473" s="65"/>
      <c r="D7473" s="65"/>
      <c r="E7473" s="65"/>
      <c r="F7473" s="65"/>
      <c r="G7473" s="65"/>
      <c r="H7473" s="113"/>
    </row>
    <row r="7474" spans="1:8">
      <c r="A7474" s="65"/>
      <c r="B7474" s="65"/>
      <c r="C7474" s="65"/>
      <c r="D7474" s="65"/>
      <c r="E7474" s="65"/>
      <c r="F7474" s="65"/>
      <c r="G7474" s="65"/>
      <c r="H7474" s="113"/>
    </row>
    <row r="7475" spans="1:8">
      <c r="A7475" s="65"/>
      <c r="B7475" s="65"/>
      <c r="C7475" s="65"/>
      <c r="D7475" s="65"/>
      <c r="E7475" s="65"/>
      <c r="F7475" s="65"/>
      <c r="G7475" s="65"/>
      <c r="H7475" s="113"/>
    </row>
    <row r="7476" spans="1:8">
      <c r="A7476" s="65"/>
      <c r="B7476" s="65"/>
      <c r="C7476" s="65"/>
      <c r="D7476" s="65"/>
      <c r="E7476" s="65"/>
      <c r="F7476" s="65"/>
      <c r="G7476" s="65"/>
      <c r="H7476" s="113"/>
    </row>
    <row r="7477" spans="1:8">
      <c r="A7477" s="65"/>
      <c r="B7477" s="65"/>
      <c r="C7477" s="65"/>
      <c r="D7477" s="65"/>
      <c r="E7477" s="65"/>
      <c r="F7477" s="65"/>
      <c r="G7477" s="65"/>
      <c r="H7477" s="113"/>
    </row>
    <row r="7478" spans="1:8">
      <c r="A7478" s="65"/>
      <c r="B7478" s="65"/>
      <c r="C7478" s="65"/>
      <c r="D7478" s="65"/>
      <c r="E7478" s="65"/>
      <c r="F7478" s="65"/>
      <c r="G7478" s="65"/>
      <c r="H7478" s="113"/>
    </row>
    <row r="7479" spans="1:8">
      <c r="A7479" s="65"/>
      <c r="B7479" s="65"/>
      <c r="C7479" s="65"/>
      <c r="D7479" s="65"/>
      <c r="E7479" s="65"/>
      <c r="F7479" s="65"/>
      <c r="G7479" s="65"/>
      <c r="H7479" s="113"/>
    </row>
    <row r="7480" spans="1:8">
      <c r="A7480" s="65"/>
      <c r="B7480" s="65"/>
      <c r="C7480" s="65"/>
      <c r="D7480" s="65"/>
      <c r="E7480" s="65"/>
      <c r="F7480" s="65"/>
      <c r="G7480" s="65"/>
      <c r="H7480" s="113"/>
    </row>
    <row r="7481" spans="1:8">
      <c r="A7481" s="65"/>
      <c r="B7481" s="65"/>
      <c r="C7481" s="65"/>
      <c r="D7481" s="65"/>
      <c r="E7481" s="65"/>
      <c r="F7481" s="65"/>
      <c r="G7481" s="65"/>
      <c r="H7481" s="113"/>
    </row>
    <row r="7482" spans="1:8">
      <c r="A7482" s="65"/>
      <c r="B7482" s="65"/>
      <c r="C7482" s="65"/>
      <c r="D7482" s="65"/>
      <c r="E7482" s="65"/>
      <c r="F7482" s="65"/>
      <c r="G7482" s="65"/>
      <c r="H7482" s="113"/>
    </row>
    <row r="7483" spans="1:8">
      <c r="A7483" s="65"/>
      <c r="B7483" s="65"/>
      <c r="C7483" s="65"/>
      <c r="D7483" s="65"/>
      <c r="E7483" s="65"/>
      <c r="F7483" s="65"/>
      <c r="G7483" s="65"/>
      <c r="H7483" s="113"/>
    </row>
    <row r="7484" spans="1:8">
      <c r="A7484" s="65"/>
      <c r="B7484" s="65"/>
      <c r="C7484" s="65"/>
      <c r="D7484" s="65"/>
      <c r="E7484" s="65"/>
      <c r="F7484" s="65"/>
      <c r="G7484" s="65"/>
      <c r="H7484" s="113"/>
    </row>
    <row r="7485" spans="1:8">
      <c r="A7485" s="65"/>
      <c r="B7485" s="65"/>
      <c r="C7485" s="65"/>
      <c r="D7485" s="65"/>
      <c r="E7485" s="65"/>
      <c r="F7485" s="65"/>
      <c r="G7485" s="65"/>
      <c r="H7485" s="113"/>
    </row>
    <row r="7486" spans="1:8">
      <c r="A7486" s="65"/>
      <c r="B7486" s="65"/>
      <c r="C7486" s="65"/>
      <c r="D7486" s="65"/>
      <c r="E7486" s="65"/>
      <c r="F7486" s="65"/>
      <c r="G7486" s="65"/>
      <c r="H7486" s="113"/>
    </row>
    <row r="7487" spans="1:8">
      <c r="A7487" s="65"/>
      <c r="B7487" s="65"/>
      <c r="C7487" s="65"/>
      <c r="D7487" s="65"/>
      <c r="E7487" s="65"/>
      <c r="F7487" s="65"/>
      <c r="G7487" s="65"/>
      <c r="H7487" s="113"/>
    </row>
    <row r="7488" spans="1:8">
      <c r="A7488" s="65"/>
      <c r="B7488" s="65"/>
      <c r="C7488" s="65"/>
      <c r="D7488" s="65"/>
      <c r="E7488" s="65"/>
      <c r="F7488" s="65"/>
      <c r="G7488" s="65"/>
      <c r="H7488" s="113"/>
    </row>
    <row r="7489" spans="1:8">
      <c r="A7489" s="65"/>
      <c r="B7489" s="65"/>
      <c r="C7489" s="65"/>
      <c r="D7489" s="65"/>
      <c r="E7489" s="65"/>
      <c r="F7489" s="65"/>
      <c r="G7489" s="65"/>
      <c r="H7489" s="113"/>
    </row>
    <row r="7490" spans="1:8">
      <c r="A7490" s="65"/>
      <c r="B7490" s="65"/>
      <c r="C7490" s="65"/>
      <c r="D7490" s="65"/>
      <c r="E7490" s="65"/>
      <c r="F7490" s="65"/>
      <c r="G7490" s="65"/>
      <c r="H7490" s="113"/>
    </row>
    <row r="7491" spans="1:8">
      <c r="A7491" s="65"/>
      <c r="B7491" s="65"/>
      <c r="C7491" s="65"/>
      <c r="D7491" s="65"/>
      <c r="E7491" s="65"/>
      <c r="F7491" s="65"/>
      <c r="G7491" s="65"/>
      <c r="H7491" s="113"/>
    </row>
    <row r="7492" spans="1:8">
      <c r="A7492" s="65"/>
      <c r="B7492" s="65"/>
      <c r="C7492" s="65"/>
      <c r="D7492" s="65"/>
      <c r="E7492" s="65"/>
      <c r="F7492" s="65"/>
      <c r="G7492" s="65"/>
      <c r="H7492" s="113"/>
    </row>
    <row r="7493" spans="1:8">
      <c r="A7493" s="65"/>
      <c r="B7493" s="65"/>
      <c r="C7493" s="65"/>
      <c r="D7493" s="65"/>
      <c r="E7493" s="65"/>
      <c r="F7493" s="65"/>
      <c r="G7493" s="65"/>
      <c r="H7493" s="113"/>
    </row>
    <row r="7494" spans="1:8">
      <c r="A7494" s="65"/>
      <c r="B7494" s="65"/>
      <c r="C7494" s="65"/>
      <c r="D7494" s="65"/>
      <c r="E7494" s="65"/>
      <c r="F7494" s="65"/>
      <c r="G7494" s="65"/>
      <c r="H7494" s="113"/>
    </row>
    <row r="7495" spans="1:8">
      <c r="A7495" s="65"/>
      <c r="B7495" s="65"/>
      <c r="C7495" s="65"/>
      <c r="D7495" s="65"/>
      <c r="E7495" s="65"/>
      <c r="F7495" s="65"/>
      <c r="G7495" s="65"/>
      <c r="H7495" s="113"/>
    </row>
    <row r="7496" spans="1:8">
      <c r="A7496" s="65"/>
      <c r="B7496" s="65"/>
      <c r="C7496" s="65"/>
      <c r="D7496" s="65"/>
      <c r="E7496" s="65"/>
      <c r="F7496" s="65"/>
      <c r="G7496" s="65"/>
      <c r="H7496" s="113"/>
    </row>
    <row r="7497" spans="1:8">
      <c r="A7497" s="65"/>
      <c r="B7497" s="65"/>
      <c r="C7497" s="65"/>
      <c r="D7497" s="65"/>
      <c r="E7497" s="65"/>
      <c r="F7497" s="65"/>
      <c r="G7497" s="65"/>
      <c r="H7497" s="113"/>
    </row>
    <row r="7498" spans="1:8">
      <c r="A7498" s="65"/>
      <c r="B7498" s="65"/>
      <c r="C7498" s="65"/>
      <c r="D7498" s="65"/>
      <c r="E7498" s="65"/>
      <c r="F7498" s="65"/>
      <c r="G7498" s="65"/>
      <c r="H7498" s="113"/>
    </row>
    <row r="7499" spans="1:8">
      <c r="A7499" s="65"/>
      <c r="B7499" s="65"/>
      <c r="C7499" s="65"/>
      <c r="D7499" s="65"/>
      <c r="E7499" s="65"/>
      <c r="F7499" s="65"/>
      <c r="G7499" s="65"/>
      <c r="H7499" s="113"/>
    </row>
    <row r="7500" spans="1:8">
      <c r="A7500" s="65"/>
      <c r="B7500" s="65"/>
      <c r="C7500" s="65"/>
      <c r="D7500" s="65"/>
      <c r="E7500" s="65"/>
      <c r="F7500" s="65"/>
      <c r="G7500" s="65"/>
      <c r="H7500" s="113"/>
    </row>
    <row r="7501" spans="1:8">
      <c r="A7501" s="65"/>
      <c r="B7501" s="65"/>
      <c r="C7501" s="65"/>
      <c r="D7501" s="65"/>
      <c r="E7501" s="65"/>
      <c r="F7501" s="65"/>
      <c r="G7501" s="65"/>
      <c r="H7501" s="113"/>
    </row>
    <row r="7502" spans="1:8">
      <c r="A7502" s="65"/>
      <c r="B7502" s="65"/>
      <c r="C7502" s="65"/>
      <c r="D7502" s="65"/>
      <c r="E7502" s="65"/>
      <c r="F7502" s="65"/>
      <c r="G7502" s="65"/>
      <c r="H7502" s="113"/>
    </row>
    <row r="7503" spans="1:8">
      <c r="A7503" s="65"/>
      <c r="B7503" s="65"/>
      <c r="C7503" s="65"/>
      <c r="D7503" s="65"/>
      <c r="E7503" s="65"/>
      <c r="F7503" s="65"/>
      <c r="G7503" s="65"/>
      <c r="H7503" s="113"/>
    </row>
    <row r="7504" spans="1:8">
      <c r="A7504" s="65"/>
      <c r="B7504" s="65"/>
      <c r="C7504" s="65"/>
      <c r="D7504" s="65"/>
      <c r="E7504" s="65"/>
      <c r="F7504" s="65"/>
      <c r="G7504" s="65"/>
      <c r="H7504" s="113"/>
    </row>
    <row r="7505" spans="1:8">
      <c r="A7505" s="65"/>
      <c r="B7505" s="65"/>
      <c r="C7505" s="65"/>
      <c r="D7505" s="65"/>
      <c r="E7505" s="65"/>
      <c r="F7505" s="65"/>
      <c r="G7505" s="65"/>
      <c r="H7505" s="113"/>
    </row>
    <row r="7506" spans="1:8">
      <c r="A7506" s="65"/>
      <c r="B7506" s="65"/>
      <c r="C7506" s="65"/>
      <c r="D7506" s="65"/>
      <c r="E7506" s="65"/>
      <c r="F7506" s="65"/>
      <c r="G7506" s="65"/>
      <c r="H7506" s="113"/>
    </row>
    <row r="7507" spans="1:8">
      <c r="A7507" s="65"/>
      <c r="B7507" s="65"/>
      <c r="C7507" s="65"/>
      <c r="D7507" s="65"/>
      <c r="E7507" s="65"/>
      <c r="F7507" s="65"/>
      <c r="G7507" s="65"/>
      <c r="H7507" s="113"/>
    </row>
    <row r="7508" spans="1:8">
      <c r="A7508" s="65"/>
      <c r="B7508" s="65"/>
      <c r="C7508" s="65"/>
      <c r="D7508" s="65"/>
      <c r="E7508" s="65"/>
      <c r="F7508" s="65"/>
      <c r="G7508" s="65"/>
      <c r="H7508" s="113"/>
    </row>
    <row r="7509" spans="1:8">
      <c r="A7509" s="65"/>
      <c r="B7509" s="65"/>
      <c r="C7509" s="65"/>
      <c r="D7509" s="65"/>
      <c r="E7509" s="65"/>
      <c r="F7509" s="65"/>
      <c r="G7509" s="65"/>
      <c r="H7509" s="113"/>
    </row>
    <row r="7510" spans="1:8">
      <c r="A7510" s="65"/>
      <c r="B7510" s="65"/>
      <c r="C7510" s="65"/>
      <c r="D7510" s="65"/>
      <c r="E7510" s="65"/>
      <c r="F7510" s="65"/>
      <c r="G7510" s="65"/>
      <c r="H7510" s="113"/>
    </row>
    <row r="7511" spans="1:8">
      <c r="A7511" s="65"/>
      <c r="B7511" s="65"/>
      <c r="C7511" s="65"/>
      <c r="D7511" s="65"/>
      <c r="E7511" s="65"/>
      <c r="F7511" s="65"/>
      <c r="G7511" s="65"/>
      <c r="H7511" s="113"/>
    </row>
    <row r="7512" spans="1:8">
      <c r="A7512" s="65"/>
      <c r="B7512" s="65"/>
      <c r="C7512" s="65"/>
      <c r="D7512" s="65"/>
      <c r="E7512" s="65"/>
      <c r="F7512" s="65"/>
      <c r="G7512" s="65"/>
      <c r="H7512" s="113"/>
    </row>
    <row r="7513" spans="1:8">
      <c r="A7513" s="65"/>
      <c r="B7513" s="65"/>
      <c r="C7513" s="65"/>
      <c r="D7513" s="65"/>
      <c r="E7513" s="65"/>
      <c r="F7513" s="65"/>
      <c r="G7513" s="65"/>
      <c r="H7513" s="113"/>
    </row>
    <row r="7514" spans="1:8">
      <c r="A7514" s="65"/>
      <c r="B7514" s="65"/>
      <c r="C7514" s="65"/>
      <c r="D7514" s="65"/>
      <c r="E7514" s="65"/>
      <c r="F7514" s="65"/>
      <c r="G7514" s="65"/>
      <c r="H7514" s="113"/>
    </row>
    <row r="7515" spans="1:8">
      <c r="A7515" s="65"/>
      <c r="B7515" s="65"/>
      <c r="C7515" s="65"/>
      <c r="D7515" s="65"/>
      <c r="E7515" s="65"/>
      <c r="F7515" s="65"/>
      <c r="G7515" s="65"/>
      <c r="H7515" s="113"/>
    </row>
    <row r="7516" spans="1:8">
      <c r="A7516" s="65"/>
      <c r="B7516" s="65"/>
      <c r="C7516" s="65"/>
      <c r="D7516" s="65"/>
      <c r="E7516" s="65"/>
      <c r="F7516" s="65"/>
      <c r="G7516" s="65"/>
      <c r="H7516" s="113"/>
    </row>
    <row r="7517" spans="1:8">
      <c r="A7517" s="65"/>
      <c r="B7517" s="65"/>
      <c r="C7517" s="65"/>
      <c r="D7517" s="65"/>
      <c r="E7517" s="65"/>
      <c r="F7517" s="65"/>
      <c r="G7517" s="65"/>
      <c r="H7517" s="113"/>
    </row>
    <row r="7518" spans="1:8">
      <c r="A7518" s="65"/>
      <c r="B7518" s="65"/>
      <c r="C7518" s="65"/>
      <c r="D7518" s="65"/>
      <c r="E7518" s="65"/>
      <c r="F7518" s="65"/>
      <c r="G7518" s="65"/>
      <c r="H7518" s="113"/>
    </row>
    <row r="7519" spans="1:8">
      <c r="A7519" s="65"/>
      <c r="B7519" s="65"/>
      <c r="C7519" s="65"/>
      <c r="D7519" s="65"/>
      <c r="E7519" s="65"/>
      <c r="F7519" s="65"/>
      <c r="G7519" s="65"/>
      <c r="H7519" s="113"/>
    </row>
    <row r="7520" spans="1:8">
      <c r="A7520" s="65"/>
      <c r="B7520" s="65"/>
      <c r="C7520" s="65"/>
      <c r="D7520" s="65"/>
      <c r="E7520" s="65"/>
      <c r="F7520" s="65"/>
      <c r="G7520" s="65"/>
      <c r="H7520" s="113"/>
    </row>
    <row r="7521" spans="1:8">
      <c r="A7521" s="65"/>
      <c r="B7521" s="65"/>
      <c r="C7521" s="65"/>
      <c r="D7521" s="65"/>
      <c r="E7521" s="65"/>
      <c r="F7521" s="65"/>
      <c r="G7521" s="65"/>
      <c r="H7521" s="113"/>
    </row>
    <row r="7522" spans="1:8">
      <c r="A7522" s="65"/>
      <c r="B7522" s="65"/>
      <c r="C7522" s="65"/>
      <c r="D7522" s="65"/>
      <c r="E7522" s="65"/>
      <c r="F7522" s="65"/>
      <c r="G7522" s="65"/>
      <c r="H7522" s="113"/>
    </row>
    <row r="7523" spans="1:8">
      <c r="A7523" s="65"/>
      <c r="B7523" s="65"/>
      <c r="C7523" s="65"/>
      <c r="D7523" s="65"/>
      <c r="E7523" s="65"/>
      <c r="F7523" s="65"/>
      <c r="G7523" s="65"/>
      <c r="H7523" s="113"/>
    </row>
    <row r="7524" spans="1:8">
      <c r="A7524" s="65"/>
      <c r="B7524" s="65"/>
      <c r="C7524" s="65"/>
      <c r="D7524" s="65"/>
      <c r="E7524" s="65"/>
      <c r="F7524" s="65"/>
      <c r="G7524" s="65"/>
      <c r="H7524" s="113"/>
    </row>
    <row r="7525" spans="1:8">
      <c r="A7525" s="65"/>
      <c r="B7525" s="65"/>
      <c r="C7525" s="65"/>
      <c r="D7525" s="65"/>
      <c r="E7525" s="65"/>
      <c r="F7525" s="65"/>
      <c r="G7525" s="65"/>
      <c r="H7525" s="113"/>
    </row>
    <row r="7526" spans="1:8">
      <c r="A7526" s="65"/>
      <c r="B7526" s="65"/>
      <c r="C7526" s="65"/>
      <c r="D7526" s="65"/>
      <c r="E7526" s="65"/>
      <c r="F7526" s="65"/>
      <c r="G7526" s="65"/>
      <c r="H7526" s="113"/>
    </row>
    <row r="7527" spans="1:8">
      <c r="A7527" s="65"/>
      <c r="B7527" s="65"/>
      <c r="C7527" s="65"/>
      <c r="D7527" s="65"/>
      <c r="E7527" s="65"/>
      <c r="F7527" s="65"/>
      <c r="G7527" s="65"/>
      <c r="H7527" s="113"/>
    </row>
    <row r="7528" spans="1:8">
      <c r="A7528" s="65"/>
      <c r="B7528" s="65"/>
      <c r="C7528" s="65"/>
      <c r="D7528" s="65"/>
      <c r="E7528" s="65"/>
      <c r="F7528" s="65"/>
      <c r="G7528" s="65"/>
      <c r="H7528" s="113"/>
    </row>
    <row r="7529" spans="1:8">
      <c r="A7529" s="65"/>
      <c r="B7529" s="65"/>
      <c r="C7529" s="65"/>
      <c r="D7529" s="65"/>
      <c r="E7529" s="65"/>
      <c r="F7529" s="65"/>
      <c r="G7529" s="65"/>
      <c r="H7529" s="113"/>
    </row>
    <row r="7530" spans="1:8">
      <c r="A7530" s="65"/>
      <c r="B7530" s="65"/>
      <c r="C7530" s="65"/>
      <c r="D7530" s="65"/>
      <c r="E7530" s="65"/>
      <c r="F7530" s="65"/>
      <c r="G7530" s="65"/>
      <c r="H7530" s="113"/>
    </row>
    <row r="7531" spans="1:8">
      <c r="A7531" s="65"/>
      <c r="B7531" s="65"/>
      <c r="C7531" s="65"/>
      <c r="D7531" s="65"/>
      <c r="E7531" s="65"/>
      <c r="F7531" s="65"/>
      <c r="G7531" s="65"/>
      <c r="H7531" s="113"/>
    </row>
    <row r="7532" spans="1:8">
      <c r="A7532" s="65"/>
      <c r="B7532" s="65"/>
      <c r="C7532" s="65"/>
      <c r="D7532" s="65"/>
      <c r="E7532" s="65"/>
      <c r="F7532" s="65"/>
      <c r="G7532" s="65"/>
      <c r="H7532" s="113"/>
    </row>
    <row r="7533" spans="1:8">
      <c r="A7533" s="65"/>
      <c r="B7533" s="65"/>
      <c r="C7533" s="65"/>
      <c r="D7533" s="65"/>
      <c r="E7533" s="65"/>
      <c r="F7533" s="65"/>
      <c r="G7533" s="65"/>
      <c r="H7533" s="113"/>
    </row>
    <row r="7534" spans="1:8">
      <c r="A7534" s="65"/>
      <c r="B7534" s="65"/>
      <c r="C7534" s="65"/>
      <c r="D7534" s="65"/>
      <c r="E7534" s="65"/>
      <c r="F7534" s="65"/>
      <c r="G7534" s="65"/>
      <c r="H7534" s="113"/>
    </row>
    <row r="7535" spans="1:8">
      <c r="A7535" s="65"/>
      <c r="B7535" s="65"/>
      <c r="C7535" s="65"/>
      <c r="D7535" s="65"/>
      <c r="E7535" s="65"/>
      <c r="F7535" s="65"/>
      <c r="G7535" s="65"/>
      <c r="H7535" s="113"/>
    </row>
    <row r="7536" spans="1:8">
      <c r="A7536" s="65"/>
      <c r="B7536" s="65"/>
      <c r="C7536" s="65"/>
      <c r="D7536" s="65"/>
      <c r="E7536" s="65"/>
      <c r="F7536" s="65"/>
      <c r="G7536" s="65"/>
      <c r="H7536" s="113"/>
    </row>
    <row r="7537" spans="1:8">
      <c r="A7537" s="65"/>
      <c r="B7537" s="65"/>
      <c r="C7537" s="65"/>
      <c r="D7537" s="65"/>
      <c r="E7537" s="65"/>
      <c r="F7537" s="65"/>
      <c r="G7537" s="65"/>
      <c r="H7537" s="113"/>
    </row>
    <row r="7538" spans="1:8">
      <c r="A7538" s="65"/>
      <c r="B7538" s="65"/>
      <c r="C7538" s="65"/>
      <c r="D7538" s="65"/>
      <c r="E7538" s="65"/>
      <c r="F7538" s="65"/>
      <c r="G7538" s="65"/>
      <c r="H7538" s="113"/>
    </row>
    <row r="7539" spans="1:8">
      <c r="A7539" s="65"/>
      <c r="B7539" s="65"/>
      <c r="C7539" s="65"/>
      <c r="D7539" s="65"/>
      <c r="E7539" s="65"/>
      <c r="F7539" s="65"/>
      <c r="G7539" s="65"/>
      <c r="H7539" s="113"/>
    </row>
    <row r="7540" spans="1:8">
      <c r="A7540" s="65"/>
      <c r="B7540" s="65"/>
      <c r="C7540" s="65"/>
      <c r="D7540" s="65"/>
      <c r="E7540" s="65"/>
      <c r="F7540" s="65"/>
      <c r="G7540" s="65"/>
      <c r="H7540" s="113"/>
    </row>
    <row r="7541" spans="1:8">
      <c r="A7541" s="65"/>
      <c r="B7541" s="65"/>
      <c r="C7541" s="65"/>
      <c r="D7541" s="65"/>
      <c r="E7541" s="65"/>
      <c r="F7541" s="65"/>
      <c r="G7541" s="65"/>
      <c r="H7541" s="113"/>
    </row>
    <row r="7542" spans="1:8">
      <c r="A7542" s="65"/>
      <c r="B7542" s="65"/>
      <c r="C7542" s="65"/>
      <c r="D7542" s="65"/>
      <c r="E7542" s="65"/>
      <c r="F7542" s="65"/>
      <c r="G7542" s="65"/>
      <c r="H7542" s="113"/>
    </row>
    <row r="7543" spans="1:8">
      <c r="A7543" s="65"/>
      <c r="B7543" s="65"/>
      <c r="C7543" s="65"/>
      <c r="D7543" s="65"/>
      <c r="E7543" s="65"/>
      <c r="F7543" s="65"/>
      <c r="G7543" s="65"/>
      <c r="H7543" s="113"/>
    </row>
    <row r="7544" spans="1:8">
      <c r="A7544" s="65"/>
      <c r="B7544" s="65"/>
      <c r="C7544" s="65"/>
      <c r="D7544" s="65"/>
      <c r="E7544" s="65"/>
      <c r="F7544" s="65"/>
      <c r="G7544" s="65"/>
      <c r="H7544" s="113"/>
    </row>
    <row r="7545" spans="1:8">
      <c r="A7545" s="65"/>
      <c r="B7545" s="65"/>
      <c r="C7545" s="65"/>
      <c r="D7545" s="65"/>
      <c r="E7545" s="65"/>
      <c r="F7545" s="65"/>
      <c r="G7545" s="65"/>
      <c r="H7545" s="113"/>
    </row>
    <row r="7546" spans="1:8">
      <c r="A7546" s="65"/>
      <c r="B7546" s="65"/>
      <c r="C7546" s="65"/>
      <c r="D7546" s="65"/>
      <c r="E7546" s="65"/>
      <c r="F7546" s="65"/>
      <c r="G7546" s="65"/>
      <c r="H7546" s="113"/>
    </row>
    <row r="7547" spans="1:8">
      <c r="A7547" s="65"/>
      <c r="B7547" s="65"/>
      <c r="C7547" s="65"/>
      <c r="D7547" s="65"/>
      <c r="E7547" s="65"/>
      <c r="F7547" s="65"/>
      <c r="G7547" s="65"/>
      <c r="H7547" s="113"/>
    </row>
    <row r="7548" spans="1:8">
      <c r="A7548" s="65"/>
      <c r="B7548" s="65"/>
      <c r="C7548" s="65"/>
      <c r="D7548" s="65"/>
      <c r="E7548" s="65"/>
      <c r="F7548" s="65"/>
      <c r="G7548" s="65"/>
      <c r="H7548" s="113"/>
    </row>
    <row r="7549" spans="1:8">
      <c r="A7549" s="65"/>
      <c r="B7549" s="65"/>
      <c r="C7549" s="65"/>
      <c r="D7549" s="65"/>
      <c r="E7549" s="65"/>
      <c r="F7549" s="65"/>
      <c r="G7549" s="65"/>
      <c r="H7549" s="113"/>
    </row>
    <row r="7550" spans="1:8">
      <c r="A7550" s="65"/>
      <c r="B7550" s="65"/>
      <c r="C7550" s="65"/>
      <c r="D7550" s="65"/>
      <c r="E7550" s="65"/>
      <c r="F7550" s="65"/>
      <c r="G7550" s="65"/>
      <c r="H7550" s="113"/>
    </row>
    <row r="7551" spans="1:8">
      <c r="A7551" s="65"/>
      <c r="B7551" s="65"/>
      <c r="C7551" s="65"/>
      <c r="D7551" s="65"/>
      <c r="E7551" s="65"/>
      <c r="F7551" s="65"/>
      <c r="G7551" s="65"/>
      <c r="H7551" s="113"/>
    </row>
    <row r="7552" spans="1:8">
      <c r="A7552" s="65"/>
      <c r="B7552" s="65"/>
      <c r="C7552" s="65"/>
      <c r="D7552" s="65"/>
      <c r="E7552" s="65"/>
      <c r="F7552" s="65"/>
      <c r="G7552" s="65"/>
      <c r="H7552" s="113"/>
    </row>
    <row r="7553" spans="1:8">
      <c r="A7553" s="65"/>
      <c r="B7553" s="65"/>
      <c r="C7553" s="65"/>
      <c r="D7553" s="65"/>
      <c r="E7553" s="65"/>
      <c r="F7553" s="65"/>
      <c r="G7553" s="65"/>
      <c r="H7553" s="113"/>
    </row>
    <row r="7554" spans="1:8">
      <c r="A7554" s="65"/>
      <c r="B7554" s="65"/>
      <c r="C7554" s="65"/>
      <c r="D7554" s="65"/>
      <c r="E7554" s="65"/>
      <c r="F7554" s="65"/>
      <c r="G7554" s="65"/>
      <c r="H7554" s="113"/>
    </row>
    <row r="7555" spans="1:8">
      <c r="A7555" s="65"/>
      <c r="B7555" s="65"/>
      <c r="C7555" s="65"/>
      <c r="D7555" s="65"/>
      <c r="E7555" s="65"/>
      <c r="F7555" s="65"/>
      <c r="G7555" s="65"/>
      <c r="H7555" s="113"/>
    </row>
    <row r="7556" spans="1:8">
      <c r="A7556" s="65"/>
      <c r="B7556" s="65"/>
      <c r="C7556" s="65"/>
      <c r="D7556" s="65"/>
      <c r="E7556" s="65"/>
      <c r="F7556" s="65"/>
      <c r="G7556" s="65"/>
      <c r="H7556" s="113"/>
    </row>
    <row r="7557" spans="1:8">
      <c r="A7557" s="65"/>
      <c r="B7557" s="65"/>
      <c r="C7557" s="65"/>
      <c r="D7557" s="65"/>
      <c r="E7557" s="65"/>
      <c r="F7557" s="65"/>
      <c r="G7557" s="65"/>
      <c r="H7557" s="113"/>
    </row>
    <row r="7558" spans="1:8">
      <c r="A7558" s="65"/>
      <c r="B7558" s="65"/>
      <c r="C7558" s="65"/>
      <c r="D7558" s="65"/>
      <c r="E7558" s="65"/>
      <c r="F7558" s="65"/>
      <c r="G7558" s="65"/>
      <c r="H7558" s="113"/>
    </row>
    <row r="7559" spans="1:8">
      <c r="A7559" s="65"/>
      <c r="B7559" s="65"/>
      <c r="C7559" s="65"/>
      <c r="D7559" s="65"/>
      <c r="E7559" s="65"/>
      <c r="F7559" s="65"/>
      <c r="G7559" s="65"/>
      <c r="H7559" s="113"/>
    </row>
    <row r="7560" spans="1:8">
      <c r="A7560" s="65"/>
      <c r="B7560" s="65"/>
      <c r="C7560" s="65"/>
      <c r="D7560" s="65"/>
      <c r="E7560" s="65"/>
      <c r="F7560" s="65"/>
      <c r="G7560" s="65"/>
      <c r="H7560" s="113"/>
    </row>
    <row r="7561" spans="1:8">
      <c r="A7561" s="65"/>
      <c r="B7561" s="65"/>
      <c r="C7561" s="65"/>
      <c r="D7561" s="65"/>
      <c r="E7561" s="65"/>
      <c r="F7561" s="65"/>
      <c r="G7561" s="65"/>
      <c r="H7561" s="113"/>
    </row>
    <row r="7562" spans="1:8">
      <c r="A7562" s="65"/>
      <c r="B7562" s="65"/>
      <c r="C7562" s="65"/>
      <c r="D7562" s="65"/>
      <c r="E7562" s="65"/>
      <c r="F7562" s="65"/>
      <c r="G7562" s="65"/>
      <c r="H7562" s="113"/>
    </row>
    <row r="7563" spans="1:8">
      <c r="A7563" s="65"/>
      <c r="B7563" s="65"/>
      <c r="C7563" s="65"/>
      <c r="D7563" s="65"/>
      <c r="E7563" s="65"/>
      <c r="F7563" s="65"/>
      <c r="G7563" s="65"/>
      <c r="H7563" s="113"/>
    </row>
    <row r="7564" spans="1:8">
      <c r="A7564" s="65"/>
      <c r="B7564" s="65"/>
      <c r="C7564" s="65"/>
      <c r="D7564" s="65"/>
      <c r="E7564" s="65"/>
      <c r="F7564" s="65"/>
      <c r="G7564" s="65"/>
      <c r="H7564" s="113"/>
    </row>
    <row r="7565" spans="1:8">
      <c r="A7565" s="65"/>
      <c r="B7565" s="65"/>
      <c r="C7565" s="65"/>
      <c r="D7565" s="65"/>
      <c r="E7565" s="65"/>
      <c r="F7565" s="65"/>
      <c r="G7565" s="65"/>
      <c r="H7565" s="113"/>
    </row>
    <row r="7566" spans="1:8">
      <c r="A7566" s="65"/>
      <c r="B7566" s="65"/>
      <c r="C7566" s="65"/>
      <c r="D7566" s="65"/>
      <c r="E7566" s="65"/>
      <c r="F7566" s="65"/>
      <c r="G7566" s="65"/>
      <c r="H7566" s="113"/>
    </row>
    <row r="7567" spans="1:8">
      <c r="A7567" s="65"/>
      <c r="B7567" s="65"/>
      <c r="C7567" s="65"/>
      <c r="D7567" s="65"/>
      <c r="E7567" s="65"/>
      <c r="F7567" s="65"/>
      <c r="G7567" s="65"/>
      <c r="H7567" s="113"/>
    </row>
    <row r="7568" spans="1:8">
      <c r="A7568" s="65"/>
      <c r="B7568" s="65"/>
      <c r="C7568" s="65"/>
      <c r="D7568" s="65"/>
      <c r="E7568" s="65"/>
      <c r="F7568" s="65"/>
      <c r="G7568" s="65"/>
      <c r="H7568" s="113"/>
    </row>
    <row r="7569" spans="1:8">
      <c r="A7569" s="65"/>
      <c r="B7569" s="65"/>
      <c r="C7569" s="65"/>
      <c r="D7569" s="65"/>
      <c r="E7569" s="65"/>
      <c r="F7569" s="65"/>
      <c r="G7569" s="65"/>
      <c r="H7569" s="113"/>
    </row>
    <row r="7570" spans="1:8">
      <c r="A7570" s="65"/>
      <c r="B7570" s="65"/>
      <c r="C7570" s="65"/>
      <c r="D7570" s="65"/>
      <c r="E7570" s="65"/>
      <c r="F7570" s="65"/>
      <c r="G7570" s="65"/>
      <c r="H7570" s="113"/>
    </row>
    <row r="7571" spans="1:8">
      <c r="A7571" s="65"/>
      <c r="B7571" s="65"/>
      <c r="C7571" s="65"/>
      <c r="D7571" s="65"/>
      <c r="E7571" s="65"/>
      <c r="F7571" s="65"/>
      <c r="G7571" s="65"/>
      <c r="H7571" s="113"/>
    </row>
    <row r="7572" spans="1:8">
      <c r="A7572" s="65"/>
      <c r="B7572" s="65"/>
      <c r="C7572" s="65"/>
      <c r="D7572" s="65"/>
      <c r="E7572" s="65"/>
      <c r="F7572" s="65"/>
      <c r="G7572" s="65"/>
      <c r="H7572" s="113"/>
    </row>
    <row r="7573" spans="1:8">
      <c r="A7573" s="65"/>
      <c r="B7573" s="65"/>
      <c r="C7573" s="65"/>
      <c r="D7573" s="65"/>
      <c r="E7573" s="65"/>
      <c r="F7573" s="65"/>
      <c r="G7573" s="65"/>
      <c r="H7573" s="113"/>
    </row>
    <row r="7574" spans="1:8">
      <c r="A7574" s="65"/>
      <c r="B7574" s="65"/>
      <c r="C7574" s="65"/>
      <c r="D7574" s="65"/>
      <c r="E7574" s="65"/>
      <c r="F7574" s="65"/>
      <c r="G7574" s="65"/>
      <c r="H7574" s="113"/>
    </row>
    <row r="7575" spans="1:8">
      <c r="A7575" s="65"/>
      <c r="B7575" s="65"/>
      <c r="C7575" s="65"/>
      <c r="D7575" s="65"/>
      <c r="E7575" s="65"/>
      <c r="F7575" s="65"/>
      <c r="G7575" s="65"/>
      <c r="H7575" s="113"/>
    </row>
    <row r="7576" spans="1:8">
      <c r="A7576" s="65"/>
      <c r="B7576" s="65"/>
      <c r="C7576" s="65"/>
      <c r="D7576" s="65"/>
      <c r="E7576" s="65"/>
      <c r="F7576" s="65"/>
      <c r="G7576" s="65"/>
      <c r="H7576" s="113"/>
    </row>
    <row r="7577" spans="1:8">
      <c r="A7577" s="65"/>
      <c r="B7577" s="65"/>
      <c r="C7577" s="65"/>
      <c r="D7577" s="65"/>
      <c r="E7577" s="65"/>
      <c r="F7577" s="65"/>
      <c r="G7577" s="65"/>
      <c r="H7577" s="113"/>
    </row>
    <row r="7578" spans="1:8">
      <c r="A7578" s="65"/>
      <c r="B7578" s="65"/>
      <c r="C7578" s="65"/>
      <c r="D7578" s="65"/>
      <c r="E7578" s="65"/>
      <c r="F7578" s="65"/>
      <c r="G7578" s="65"/>
      <c r="H7578" s="113"/>
    </row>
    <row r="7579" spans="1:8">
      <c r="A7579" s="65"/>
      <c r="B7579" s="65"/>
      <c r="C7579" s="65"/>
      <c r="D7579" s="65"/>
      <c r="E7579" s="65"/>
      <c r="F7579" s="65"/>
      <c r="G7579" s="65"/>
      <c r="H7579" s="113"/>
    </row>
    <row r="7580" spans="1:8">
      <c r="A7580" s="65"/>
      <c r="B7580" s="65"/>
      <c r="C7580" s="65"/>
      <c r="D7580" s="65"/>
      <c r="E7580" s="65"/>
      <c r="F7580" s="65"/>
      <c r="G7580" s="65"/>
      <c r="H7580" s="113"/>
    </row>
    <row r="7581" spans="1:8">
      <c r="A7581" s="65"/>
      <c r="B7581" s="65"/>
      <c r="C7581" s="65"/>
      <c r="D7581" s="65"/>
      <c r="E7581" s="65"/>
      <c r="F7581" s="65"/>
      <c r="G7581" s="65"/>
      <c r="H7581" s="113"/>
    </row>
    <row r="7582" spans="1:8">
      <c r="A7582" s="65"/>
      <c r="B7582" s="65"/>
      <c r="C7582" s="65"/>
      <c r="D7582" s="65"/>
      <c r="E7582" s="65"/>
      <c r="F7582" s="65"/>
      <c r="G7582" s="65"/>
      <c r="H7582" s="113"/>
    </row>
    <row r="7583" spans="1:8">
      <c r="A7583" s="65"/>
      <c r="B7583" s="65"/>
      <c r="C7583" s="65"/>
      <c r="D7583" s="65"/>
      <c r="E7583" s="65"/>
      <c r="F7583" s="65"/>
      <c r="G7583" s="65"/>
      <c r="H7583" s="113"/>
    </row>
    <row r="7584" spans="1:8">
      <c r="A7584" s="65"/>
      <c r="B7584" s="65"/>
      <c r="C7584" s="65"/>
      <c r="D7584" s="65"/>
      <c r="E7584" s="65"/>
      <c r="F7584" s="65"/>
      <c r="G7584" s="65"/>
      <c r="H7584" s="113"/>
    </row>
    <row r="7585" spans="1:8">
      <c r="A7585" s="65"/>
      <c r="B7585" s="65"/>
      <c r="C7585" s="65"/>
      <c r="D7585" s="65"/>
      <c r="E7585" s="65"/>
      <c r="F7585" s="65"/>
      <c r="G7585" s="65"/>
      <c r="H7585" s="113"/>
    </row>
    <row r="7586" spans="1:8">
      <c r="A7586" s="65"/>
      <c r="B7586" s="65"/>
      <c r="C7586" s="65"/>
      <c r="D7586" s="65"/>
      <c r="E7586" s="65"/>
      <c r="F7586" s="65"/>
      <c r="G7586" s="65"/>
      <c r="H7586" s="113"/>
    </row>
    <row r="7587" spans="1:8">
      <c r="A7587" s="65"/>
      <c r="B7587" s="65"/>
      <c r="C7587" s="65"/>
      <c r="D7587" s="65"/>
      <c r="E7587" s="65"/>
      <c r="F7587" s="65"/>
      <c r="G7587" s="65"/>
      <c r="H7587" s="113"/>
    </row>
    <row r="7588" spans="1:8">
      <c r="A7588" s="65"/>
      <c r="B7588" s="65"/>
      <c r="C7588" s="65"/>
      <c r="D7588" s="65"/>
      <c r="E7588" s="65"/>
      <c r="F7588" s="65"/>
      <c r="G7588" s="65"/>
      <c r="H7588" s="113"/>
    </row>
    <row r="7589" spans="1:8">
      <c r="A7589" s="65"/>
      <c r="B7589" s="65"/>
      <c r="C7589" s="65"/>
      <c r="D7589" s="65"/>
      <c r="E7589" s="65"/>
      <c r="F7589" s="65"/>
      <c r="G7589" s="65"/>
      <c r="H7589" s="113"/>
    </row>
    <row r="7590" spans="1:8">
      <c r="A7590" s="65"/>
      <c r="B7590" s="65"/>
      <c r="C7590" s="65"/>
      <c r="D7590" s="65"/>
      <c r="E7590" s="65"/>
      <c r="F7590" s="65"/>
      <c r="G7590" s="65"/>
      <c r="H7590" s="113"/>
    </row>
    <row r="7591" spans="1:8">
      <c r="A7591" s="65"/>
      <c r="B7591" s="65"/>
      <c r="C7591" s="65"/>
      <c r="D7591" s="65"/>
      <c r="E7591" s="65"/>
      <c r="F7591" s="65"/>
      <c r="G7591" s="65"/>
      <c r="H7591" s="113"/>
    </row>
    <row r="7592" spans="1:8">
      <c r="A7592" s="65"/>
      <c r="B7592" s="65"/>
      <c r="C7592" s="65"/>
      <c r="D7592" s="65"/>
      <c r="E7592" s="65"/>
      <c r="F7592" s="65"/>
      <c r="G7592" s="65"/>
      <c r="H7592" s="113"/>
    </row>
    <row r="7593" spans="1:8">
      <c r="A7593" s="65"/>
      <c r="B7593" s="65"/>
      <c r="C7593" s="65"/>
      <c r="D7593" s="65"/>
      <c r="E7593" s="65"/>
      <c r="F7593" s="65"/>
      <c r="G7593" s="65"/>
      <c r="H7593" s="113"/>
    </row>
    <row r="7594" spans="1:8">
      <c r="A7594" s="65"/>
      <c r="B7594" s="65"/>
      <c r="C7594" s="65"/>
      <c r="D7594" s="65"/>
      <c r="E7594" s="65"/>
      <c r="F7594" s="65"/>
      <c r="G7594" s="65"/>
      <c r="H7594" s="113"/>
    </row>
    <row r="7595" spans="1:8">
      <c r="A7595" s="65"/>
      <c r="B7595" s="65"/>
      <c r="C7595" s="65"/>
      <c r="D7595" s="65"/>
      <c r="E7595" s="65"/>
      <c r="F7595" s="65"/>
      <c r="G7595" s="65"/>
      <c r="H7595" s="113"/>
    </row>
    <row r="7596" spans="1:8">
      <c r="A7596" s="65"/>
      <c r="B7596" s="65"/>
      <c r="C7596" s="65"/>
      <c r="D7596" s="65"/>
      <c r="E7596" s="65"/>
      <c r="F7596" s="65"/>
      <c r="G7596" s="65"/>
      <c r="H7596" s="113"/>
    </row>
    <row r="7597" spans="1:8">
      <c r="A7597" s="65"/>
      <c r="B7597" s="65"/>
      <c r="C7597" s="65"/>
      <c r="D7597" s="65"/>
      <c r="E7597" s="65"/>
      <c r="F7597" s="65"/>
      <c r="G7597" s="65"/>
      <c r="H7597" s="113"/>
    </row>
    <row r="7598" spans="1:8">
      <c r="A7598" s="65"/>
      <c r="B7598" s="65"/>
      <c r="C7598" s="65"/>
      <c r="D7598" s="65"/>
      <c r="E7598" s="65"/>
      <c r="F7598" s="65"/>
      <c r="G7598" s="65"/>
      <c r="H7598" s="113"/>
    </row>
    <row r="7599" spans="1:8">
      <c r="A7599" s="65"/>
      <c r="B7599" s="65"/>
      <c r="C7599" s="65"/>
      <c r="D7599" s="65"/>
      <c r="E7599" s="65"/>
      <c r="F7599" s="65"/>
      <c r="G7599" s="65"/>
      <c r="H7599" s="113"/>
    </row>
    <row r="7600" spans="1:8">
      <c r="A7600" s="65"/>
      <c r="B7600" s="65"/>
      <c r="C7600" s="65"/>
      <c r="D7600" s="65"/>
      <c r="E7600" s="65"/>
      <c r="F7600" s="65"/>
      <c r="G7600" s="65"/>
      <c r="H7600" s="113"/>
    </row>
    <row r="7601" spans="1:8">
      <c r="A7601" s="65"/>
      <c r="B7601" s="65"/>
      <c r="C7601" s="65"/>
      <c r="D7601" s="65"/>
      <c r="E7601" s="65"/>
      <c r="F7601" s="65"/>
      <c r="G7601" s="65"/>
      <c r="H7601" s="113"/>
    </row>
    <row r="7602" spans="1:8">
      <c r="A7602" s="65"/>
      <c r="B7602" s="65"/>
      <c r="C7602" s="65"/>
      <c r="D7602" s="65"/>
      <c r="E7602" s="65"/>
      <c r="F7602" s="65"/>
      <c r="G7602" s="65"/>
      <c r="H7602" s="113"/>
    </row>
    <row r="7603" spans="1:8">
      <c r="A7603" s="65"/>
      <c r="B7603" s="65"/>
      <c r="C7603" s="65"/>
      <c r="D7603" s="65"/>
      <c r="E7603" s="65"/>
      <c r="F7603" s="65"/>
      <c r="G7603" s="65"/>
      <c r="H7603" s="113"/>
    </row>
    <row r="7604" spans="1:8">
      <c r="A7604" s="65"/>
      <c r="B7604" s="65"/>
      <c r="C7604" s="65"/>
      <c r="D7604" s="65"/>
      <c r="E7604" s="65"/>
      <c r="F7604" s="65"/>
      <c r="G7604" s="65"/>
      <c r="H7604" s="113"/>
    </row>
    <row r="7605" spans="1:8">
      <c r="A7605" s="65"/>
      <c r="B7605" s="65"/>
      <c r="C7605" s="65"/>
      <c r="D7605" s="65"/>
      <c r="E7605" s="65"/>
      <c r="F7605" s="65"/>
      <c r="G7605" s="65"/>
      <c r="H7605" s="113"/>
    </row>
    <row r="7606" spans="1:8">
      <c r="A7606" s="65"/>
      <c r="B7606" s="65"/>
      <c r="C7606" s="65"/>
      <c r="D7606" s="65"/>
      <c r="E7606" s="65"/>
      <c r="F7606" s="65"/>
      <c r="G7606" s="65"/>
      <c r="H7606" s="113"/>
    </row>
    <row r="7607" spans="1:8">
      <c r="A7607" s="65"/>
      <c r="B7607" s="65"/>
      <c r="C7607" s="65"/>
      <c r="D7607" s="65"/>
      <c r="E7607" s="65"/>
      <c r="F7607" s="65"/>
      <c r="G7607" s="65"/>
      <c r="H7607" s="113"/>
    </row>
    <row r="7608" spans="1:8">
      <c r="A7608" s="65"/>
      <c r="B7608" s="65"/>
      <c r="C7608" s="65"/>
      <c r="D7608" s="65"/>
      <c r="E7608" s="65"/>
      <c r="F7608" s="65"/>
      <c r="G7608" s="65"/>
      <c r="H7608" s="113"/>
    </row>
    <row r="7609" spans="1:8">
      <c r="A7609" s="65"/>
      <c r="B7609" s="65"/>
      <c r="C7609" s="65"/>
      <c r="D7609" s="65"/>
      <c r="E7609" s="65"/>
      <c r="F7609" s="65"/>
      <c r="G7609" s="65"/>
      <c r="H7609" s="113"/>
    </row>
    <row r="7610" spans="1:8">
      <c r="A7610" s="65"/>
      <c r="B7610" s="65"/>
      <c r="C7610" s="65"/>
      <c r="D7610" s="65"/>
      <c r="E7610" s="65"/>
      <c r="F7610" s="65"/>
      <c r="G7610" s="65"/>
      <c r="H7610" s="113"/>
    </row>
    <row r="7611" spans="1:8">
      <c r="A7611" s="65"/>
      <c r="B7611" s="65"/>
      <c r="C7611" s="65"/>
      <c r="D7611" s="65"/>
      <c r="E7611" s="65"/>
      <c r="F7611" s="65"/>
      <c r="G7611" s="65"/>
      <c r="H7611" s="113"/>
    </row>
    <row r="7612" spans="1:8">
      <c r="A7612" s="65"/>
      <c r="B7612" s="65"/>
      <c r="C7612" s="65"/>
      <c r="D7612" s="65"/>
      <c r="E7612" s="65"/>
      <c r="F7612" s="65"/>
      <c r="G7612" s="65"/>
      <c r="H7612" s="113"/>
    </row>
    <row r="7613" spans="1:8">
      <c r="A7613" s="65"/>
      <c r="B7613" s="65"/>
      <c r="C7613" s="65"/>
      <c r="D7613" s="65"/>
      <c r="E7613" s="65"/>
      <c r="F7613" s="65"/>
      <c r="G7613" s="65"/>
      <c r="H7613" s="113"/>
    </row>
    <row r="7614" spans="1:8">
      <c r="A7614" s="65"/>
      <c r="B7614" s="65"/>
      <c r="C7614" s="65"/>
      <c r="D7614" s="65"/>
      <c r="E7614" s="65"/>
      <c r="F7614" s="65"/>
      <c r="G7614" s="65"/>
      <c r="H7614" s="113"/>
    </row>
    <row r="7615" spans="1:8">
      <c r="A7615" s="65"/>
      <c r="B7615" s="65"/>
      <c r="C7615" s="65"/>
      <c r="D7615" s="65"/>
      <c r="E7615" s="65"/>
      <c r="F7615" s="65"/>
      <c r="G7615" s="65"/>
      <c r="H7615" s="113"/>
    </row>
    <row r="7616" spans="1:8">
      <c r="A7616" s="65"/>
      <c r="B7616" s="65"/>
      <c r="C7616" s="65"/>
      <c r="D7616" s="65"/>
      <c r="E7616" s="65"/>
      <c r="F7616" s="65"/>
      <c r="G7616" s="65"/>
      <c r="H7616" s="113"/>
    </row>
    <row r="7617" spans="1:8">
      <c r="A7617" s="65"/>
      <c r="B7617" s="65"/>
      <c r="C7617" s="65"/>
      <c r="D7617" s="65"/>
      <c r="E7617" s="65"/>
      <c r="F7617" s="65"/>
      <c r="G7617" s="65"/>
      <c r="H7617" s="113"/>
    </row>
    <row r="7618" spans="1:8">
      <c r="A7618" s="65"/>
      <c r="B7618" s="65"/>
      <c r="C7618" s="65"/>
      <c r="D7618" s="65"/>
      <c r="E7618" s="65"/>
      <c r="F7618" s="65"/>
      <c r="G7618" s="65"/>
      <c r="H7618" s="113"/>
    </row>
    <row r="7619" spans="1:8">
      <c r="A7619" s="65"/>
      <c r="B7619" s="65"/>
      <c r="C7619" s="65"/>
      <c r="D7619" s="65"/>
      <c r="E7619" s="65"/>
      <c r="F7619" s="65"/>
      <c r="G7619" s="65"/>
      <c r="H7619" s="113"/>
    </row>
    <row r="7620" spans="1:8">
      <c r="A7620" s="65"/>
      <c r="B7620" s="65"/>
      <c r="C7620" s="65"/>
      <c r="D7620" s="65"/>
      <c r="E7620" s="65"/>
      <c r="F7620" s="65"/>
      <c r="G7620" s="65"/>
      <c r="H7620" s="113"/>
    </row>
    <row r="7621" spans="1:8">
      <c r="A7621" s="65"/>
      <c r="B7621" s="65"/>
      <c r="C7621" s="65"/>
      <c r="D7621" s="65"/>
      <c r="E7621" s="65"/>
      <c r="F7621" s="65"/>
      <c r="G7621" s="65"/>
      <c r="H7621" s="113"/>
    </row>
    <row r="7622" spans="1:8">
      <c r="A7622" s="65"/>
      <c r="B7622" s="65"/>
      <c r="C7622" s="65"/>
      <c r="D7622" s="65"/>
      <c r="E7622" s="65"/>
      <c r="F7622" s="65"/>
      <c r="G7622" s="65"/>
      <c r="H7622" s="113"/>
    </row>
    <row r="7623" spans="1:8">
      <c r="A7623" s="65"/>
      <c r="B7623" s="65"/>
      <c r="C7623" s="65"/>
      <c r="D7623" s="65"/>
      <c r="E7623" s="65"/>
      <c r="F7623" s="65"/>
      <c r="G7623" s="65"/>
      <c r="H7623" s="113"/>
    </row>
    <row r="7624" spans="1:8">
      <c r="A7624" s="65"/>
      <c r="B7624" s="65"/>
      <c r="C7624" s="65"/>
      <c r="D7624" s="65"/>
      <c r="E7624" s="65"/>
      <c r="F7624" s="65"/>
      <c r="G7624" s="65"/>
      <c r="H7624" s="113"/>
    </row>
    <row r="7625" spans="1:8">
      <c r="A7625" s="65"/>
      <c r="B7625" s="65"/>
      <c r="C7625" s="65"/>
      <c r="D7625" s="65"/>
      <c r="E7625" s="65"/>
      <c r="F7625" s="65"/>
      <c r="G7625" s="65"/>
      <c r="H7625" s="113"/>
    </row>
    <row r="7626" spans="1:8">
      <c r="A7626" s="65"/>
      <c r="B7626" s="65"/>
      <c r="C7626" s="65"/>
      <c r="D7626" s="65"/>
      <c r="E7626" s="65"/>
      <c r="F7626" s="65"/>
      <c r="G7626" s="65"/>
      <c r="H7626" s="113"/>
    </row>
    <row r="7627" spans="1:8">
      <c r="A7627" s="65"/>
      <c r="B7627" s="65"/>
      <c r="C7627" s="65"/>
      <c r="D7627" s="65"/>
      <c r="E7627" s="65"/>
      <c r="F7627" s="65"/>
      <c r="G7627" s="65"/>
      <c r="H7627" s="113"/>
    </row>
    <row r="7628" spans="1:8">
      <c r="A7628" s="65"/>
      <c r="B7628" s="65"/>
      <c r="C7628" s="65"/>
      <c r="D7628" s="65"/>
      <c r="E7628" s="65"/>
      <c r="F7628" s="65"/>
      <c r="G7628" s="65"/>
      <c r="H7628" s="113"/>
    </row>
    <row r="7629" spans="1:8">
      <c r="A7629" s="65"/>
      <c r="B7629" s="65"/>
      <c r="C7629" s="65"/>
      <c r="D7629" s="65"/>
      <c r="E7629" s="65"/>
      <c r="F7629" s="65"/>
      <c r="G7629" s="65"/>
      <c r="H7629" s="113"/>
    </row>
    <row r="7630" spans="1:8">
      <c r="A7630" s="65"/>
      <c r="B7630" s="65"/>
      <c r="C7630" s="65"/>
      <c r="D7630" s="65"/>
      <c r="E7630" s="65"/>
      <c r="F7630" s="65"/>
      <c r="G7630" s="65"/>
      <c r="H7630" s="113"/>
    </row>
    <row r="7631" spans="1:8">
      <c r="A7631" s="65"/>
      <c r="B7631" s="65"/>
      <c r="C7631" s="65"/>
      <c r="D7631" s="65"/>
      <c r="E7631" s="65"/>
      <c r="F7631" s="65"/>
      <c r="G7631" s="65"/>
      <c r="H7631" s="113"/>
    </row>
    <row r="7632" spans="1:8">
      <c r="A7632" s="65"/>
      <c r="B7632" s="65"/>
      <c r="C7632" s="65"/>
      <c r="D7632" s="65"/>
      <c r="E7632" s="65"/>
      <c r="F7632" s="65"/>
      <c r="G7632" s="65"/>
      <c r="H7632" s="113"/>
    </row>
    <row r="7633" spans="1:8">
      <c r="A7633" s="65"/>
      <c r="B7633" s="65"/>
      <c r="C7633" s="65"/>
      <c r="D7633" s="65"/>
      <c r="E7633" s="65"/>
      <c r="F7633" s="65"/>
      <c r="G7633" s="65"/>
      <c r="H7633" s="113"/>
    </row>
    <row r="7634" spans="1:8">
      <c r="A7634" s="65"/>
      <c r="B7634" s="65"/>
      <c r="C7634" s="65"/>
      <c r="D7634" s="65"/>
      <c r="E7634" s="65"/>
      <c r="F7634" s="65"/>
      <c r="G7634" s="65"/>
      <c r="H7634" s="113"/>
    </row>
    <row r="7635" spans="1:8">
      <c r="A7635" s="65"/>
      <c r="B7635" s="65"/>
      <c r="C7635" s="65"/>
      <c r="D7635" s="65"/>
      <c r="E7635" s="65"/>
      <c r="F7635" s="65"/>
      <c r="G7635" s="65"/>
      <c r="H7635" s="113"/>
    </row>
    <row r="7636" spans="1:8">
      <c r="A7636" s="65"/>
      <c r="B7636" s="65"/>
      <c r="C7636" s="65"/>
      <c r="D7636" s="65"/>
      <c r="E7636" s="65"/>
      <c r="F7636" s="65"/>
      <c r="G7636" s="65"/>
      <c r="H7636" s="113"/>
    </row>
    <row r="7637" spans="1:8">
      <c r="A7637" s="65"/>
      <c r="B7637" s="65"/>
      <c r="C7637" s="65"/>
      <c r="D7637" s="65"/>
      <c r="E7637" s="65"/>
      <c r="F7637" s="65"/>
      <c r="G7637" s="65"/>
      <c r="H7637" s="113"/>
    </row>
    <row r="7638" spans="1:8">
      <c r="A7638" s="65"/>
      <c r="B7638" s="65"/>
      <c r="C7638" s="65"/>
      <c r="D7638" s="65"/>
      <c r="E7638" s="65"/>
      <c r="F7638" s="65"/>
      <c r="G7638" s="65"/>
      <c r="H7638" s="113"/>
    </row>
    <row r="7639" spans="1:8">
      <c r="A7639" s="65"/>
      <c r="B7639" s="65"/>
      <c r="C7639" s="65"/>
      <c r="D7639" s="65"/>
      <c r="E7639" s="65"/>
      <c r="F7639" s="65"/>
      <c r="G7639" s="65"/>
      <c r="H7639" s="113"/>
    </row>
    <row r="7640" spans="1:8">
      <c r="A7640" s="65"/>
      <c r="B7640" s="65"/>
      <c r="C7640" s="65"/>
      <c r="D7640" s="65"/>
      <c r="E7640" s="65"/>
      <c r="F7640" s="65"/>
      <c r="G7640" s="65"/>
      <c r="H7640" s="113"/>
    </row>
    <row r="7641" spans="1:8">
      <c r="A7641" s="65"/>
      <c r="B7641" s="65"/>
      <c r="C7641" s="65"/>
      <c r="D7641" s="65"/>
      <c r="E7641" s="65"/>
      <c r="F7641" s="65"/>
      <c r="G7641" s="65"/>
      <c r="H7641" s="113"/>
    </row>
    <row r="7642" spans="1:8">
      <c r="A7642" s="65"/>
      <c r="B7642" s="65"/>
      <c r="C7642" s="65"/>
      <c r="D7642" s="65"/>
      <c r="E7642" s="65"/>
      <c r="F7642" s="65"/>
      <c r="G7642" s="65"/>
      <c r="H7642" s="113"/>
    </row>
    <row r="7643" spans="1:8">
      <c r="A7643" s="65"/>
      <c r="B7643" s="65"/>
      <c r="C7643" s="65"/>
      <c r="D7643" s="65"/>
      <c r="E7643" s="65"/>
      <c r="F7643" s="65"/>
      <c r="G7643" s="65"/>
      <c r="H7643" s="113"/>
    </row>
    <row r="7644" spans="1:8">
      <c r="A7644" s="65"/>
      <c r="B7644" s="65"/>
      <c r="C7644" s="65"/>
      <c r="D7644" s="65"/>
      <c r="E7644" s="65"/>
      <c r="F7644" s="65"/>
      <c r="G7644" s="65"/>
      <c r="H7644" s="113"/>
    </row>
    <row r="7645" spans="1:8">
      <c r="A7645" s="65"/>
      <c r="B7645" s="65"/>
      <c r="C7645" s="65"/>
      <c r="D7645" s="65"/>
      <c r="E7645" s="65"/>
      <c r="F7645" s="65"/>
      <c r="G7645" s="65"/>
      <c r="H7645" s="113"/>
    </row>
    <row r="7646" spans="1:8">
      <c r="A7646" s="65"/>
      <c r="B7646" s="65"/>
      <c r="C7646" s="65"/>
      <c r="D7646" s="65"/>
      <c r="E7646" s="65"/>
      <c r="F7646" s="65"/>
      <c r="G7646" s="65"/>
      <c r="H7646" s="113"/>
    </row>
    <row r="7647" spans="1:8">
      <c r="A7647" s="65"/>
      <c r="B7647" s="65"/>
      <c r="C7647" s="65"/>
      <c r="D7647" s="65"/>
      <c r="E7647" s="65"/>
      <c r="F7647" s="65"/>
      <c r="G7647" s="65"/>
      <c r="H7647" s="113"/>
    </row>
    <row r="7648" spans="1:8">
      <c r="A7648" s="65"/>
      <c r="B7648" s="65"/>
      <c r="C7648" s="65"/>
      <c r="D7648" s="65"/>
      <c r="E7648" s="65"/>
      <c r="F7648" s="65"/>
      <c r="G7648" s="65"/>
      <c r="H7648" s="113"/>
    </row>
    <row r="7649" spans="1:8">
      <c r="A7649" s="65"/>
      <c r="B7649" s="65"/>
      <c r="C7649" s="65"/>
      <c r="D7649" s="65"/>
      <c r="E7649" s="65"/>
      <c r="F7649" s="65"/>
      <c r="G7649" s="65"/>
      <c r="H7649" s="113"/>
    </row>
    <row r="7650" spans="1:8">
      <c r="A7650" s="65"/>
      <c r="B7650" s="65"/>
      <c r="C7650" s="65"/>
      <c r="D7650" s="65"/>
      <c r="E7650" s="65"/>
      <c r="F7650" s="65"/>
      <c r="G7650" s="65"/>
      <c r="H7650" s="113"/>
    </row>
    <row r="7651" spans="1:8">
      <c r="A7651" s="65"/>
      <c r="B7651" s="65"/>
      <c r="C7651" s="65"/>
      <c r="D7651" s="65"/>
      <c r="E7651" s="65"/>
      <c r="F7651" s="65"/>
      <c r="G7651" s="65"/>
      <c r="H7651" s="113"/>
    </row>
    <row r="7652" spans="1:8">
      <c r="A7652" s="65"/>
      <c r="B7652" s="65"/>
      <c r="C7652" s="65"/>
      <c r="D7652" s="65"/>
      <c r="E7652" s="65"/>
      <c r="F7652" s="65"/>
      <c r="G7652" s="65"/>
      <c r="H7652" s="113"/>
    </row>
    <row r="7653" spans="1:8">
      <c r="A7653" s="65"/>
      <c r="B7653" s="65"/>
      <c r="C7653" s="65"/>
      <c r="D7653" s="65"/>
      <c r="E7653" s="65"/>
      <c r="F7653" s="65"/>
      <c r="G7653" s="65"/>
      <c r="H7653" s="113"/>
    </row>
    <row r="7654" spans="1:8">
      <c r="A7654" s="65"/>
      <c r="B7654" s="65"/>
      <c r="C7654" s="65"/>
      <c r="D7654" s="65"/>
      <c r="E7654" s="65"/>
      <c r="F7654" s="65"/>
      <c r="G7654" s="65"/>
      <c r="H7654" s="113"/>
    </row>
    <row r="7655" spans="1:8">
      <c r="A7655" s="65"/>
      <c r="B7655" s="65"/>
      <c r="C7655" s="65"/>
      <c r="D7655" s="65"/>
      <c r="E7655" s="65"/>
      <c r="F7655" s="65"/>
      <c r="G7655" s="65"/>
      <c r="H7655" s="113"/>
    </row>
    <row r="7656" spans="1:8">
      <c r="A7656" s="65"/>
      <c r="B7656" s="65"/>
      <c r="C7656" s="65"/>
      <c r="D7656" s="65"/>
      <c r="E7656" s="65"/>
      <c r="F7656" s="65"/>
      <c r="G7656" s="65"/>
      <c r="H7656" s="113"/>
    </row>
    <row r="7657" spans="1:8">
      <c r="A7657" s="65"/>
      <c r="B7657" s="65"/>
      <c r="C7657" s="65"/>
      <c r="D7657" s="65"/>
      <c r="E7657" s="65"/>
      <c r="F7657" s="65"/>
      <c r="G7657" s="65"/>
      <c r="H7657" s="113"/>
    </row>
    <row r="7658" spans="1:8">
      <c r="A7658" s="65"/>
      <c r="B7658" s="65"/>
      <c r="C7658" s="65"/>
      <c r="D7658" s="65"/>
      <c r="E7658" s="65"/>
      <c r="F7658" s="65"/>
      <c r="G7658" s="65"/>
      <c r="H7658" s="113"/>
    </row>
    <row r="7659" spans="1:8">
      <c r="A7659" s="65"/>
      <c r="B7659" s="65"/>
      <c r="C7659" s="65"/>
      <c r="D7659" s="65"/>
      <c r="E7659" s="65"/>
      <c r="F7659" s="65"/>
      <c r="G7659" s="65"/>
      <c r="H7659" s="113"/>
    </row>
    <row r="7660" spans="1:8">
      <c r="A7660" s="65"/>
      <c r="B7660" s="65"/>
      <c r="C7660" s="65"/>
      <c r="D7660" s="65"/>
      <c r="E7660" s="65"/>
      <c r="F7660" s="65"/>
      <c r="G7660" s="65"/>
      <c r="H7660" s="113"/>
    </row>
    <row r="7661" spans="1:8">
      <c r="A7661" s="65"/>
      <c r="B7661" s="65"/>
      <c r="C7661" s="65"/>
      <c r="D7661" s="65"/>
      <c r="E7661" s="65"/>
      <c r="F7661" s="65"/>
      <c r="G7661" s="65"/>
      <c r="H7661" s="113"/>
    </row>
    <row r="7662" spans="1:8">
      <c r="A7662" s="65"/>
      <c r="B7662" s="65"/>
      <c r="C7662" s="65"/>
      <c r="D7662" s="65"/>
      <c r="E7662" s="65"/>
      <c r="F7662" s="65"/>
      <c r="G7662" s="65"/>
      <c r="H7662" s="113"/>
    </row>
    <row r="7663" spans="1:8">
      <c r="A7663" s="65"/>
      <c r="B7663" s="65"/>
      <c r="C7663" s="65"/>
      <c r="D7663" s="65"/>
      <c r="E7663" s="65"/>
      <c r="F7663" s="65"/>
      <c r="G7663" s="65"/>
      <c r="H7663" s="113"/>
    </row>
    <row r="7664" spans="1:8">
      <c r="A7664" s="65"/>
      <c r="B7664" s="65"/>
      <c r="C7664" s="65"/>
      <c r="D7664" s="65"/>
      <c r="E7664" s="65"/>
      <c r="F7664" s="65"/>
      <c r="G7664" s="65"/>
      <c r="H7664" s="113"/>
    </row>
    <row r="7665" spans="1:8">
      <c r="A7665" s="65"/>
      <c r="B7665" s="65"/>
      <c r="C7665" s="65"/>
      <c r="D7665" s="65"/>
      <c r="E7665" s="65"/>
      <c r="F7665" s="65"/>
      <c r="G7665" s="65"/>
      <c r="H7665" s="113"/>
    </row>
    <row r="7666" spans="1:8">
      <c r="A7666" s="65"/>
      <c r="B7666" s="65"/>
      <c r="C7666" s="65"/>
      <c r="D7666" s="65"/>
      <c r="E7666" s="65"/>
      <c r="F7666" s="65"/>
      <c r="G7666" s="65"/>
      <c r="H7666" s="113"/>
    </row>
    <row r="7667" spans="1:8">
      <c r="A7667" s="65"/>
      <c r="B7667" s="65"/>
      <c r="C7667" s="65"/>
      <c r="D7667" s="65"/>
      <c r="E7667" s="65"/>
      <c r="F7667" s="65"/>
      <c r="G7667" s="65"/>
      <c r="H7667" s="113"/>
    </row>
    <row r="7668" spans="1:8">
      <c r="A7668" s="65"/>
      <c r="B7668" s="65"/>
      <c r="C7668" s="65"/>
      <c r="D7668" s="65"/>
      <c r="E7668" s="65"/>
      <c r="F7668" s="65"/>
      <c r="G7668" s="65"/>
      <c r="H7668" s="113"/>
    </row>
    <row r="7669" spans="1:8">
      <c r="A7669" s="65"/>
      <c r="B7669" s="65"/>
      <c r="C7669" s="65"/>
      <c r="D7669" s="65"/>
      <c r="E7669" s="65"/>
      <c r="F7669" s="65"/>
      <c r="G7669" s="65"/>
      <c r="H7669" s="113"/>
    </row>
    <row r="7670" spans="1:8">
      <c r="A7670" s="65"/>
      <c r="B7670" s="65"/>
      <c r="C7670" s="65"/>
      <c r="D7670" s="65"/>
      <c r="E7670" s="65"/>
      <c r="F7670" s="65"/>
      <c r="G7670" s="65"/>
      <c r="H7670" s="113"/>
    </row>
    <row r="7671" spans="1:8">
      <c r="A7671" s="65"/>
      <c r="B7671" s="65"/>
      <c r="C7671" s="65"/>
      <c r="D7671" s="65"/>
      <c r="E7671" s="65"/>
      <c r="F7671" s="65"/>
      <c r="G7671" s="65"/>
      <c r="H7671" s="113"/>
    </row>
    <row r="7672" spans="1:8">
      <c r="A7672" s="65"/>
      <c r="B7672" s="65"/>
      <c r="C7672" s="65"/>
      <c r="D7672" s="65"/>
      <c r="E7672" s="65"/>
      <c r="F7672" s="65"/>
      <c r="G7672" s="65"/>
      <c r="H7672" s="113"/>
    </row>
    <row r="7673" spans="1:8">
      <c r="A7673" s="65"/>
      <c r="B7673" s="65"/>
      <c r="C7673" s="65"/>
      <c r="D7673" s="65"/>
      <c r="E7673" s="65"/>
      <c r="F7673" s="65"/>
      <c r="G7673" s="65"/>
      <c r="H7673" s="113"/>
    </row>
    <row r="7674" spans="1:8">
      <c r="A7674" s="65"/>
      <c r="B7674" s="65"/>
      <c r="C7674" s="65"/>
      <c r="D7674" s="65"/>
      <c r="E7674" s="65"/>
      <c r="F7674" s="65"/>
      <c r="G7674" s="65"/>
      <c r="H7674" s="113"/>
    </row>
    <row r="7675" spans="1:8">
      <c r="A7675" s="65"/>
      <c r="B7675" s="65"/>
      <c r="C7675" s="65"/>
      <c r="D7675" s="65"/>
      <c r="E7675" s="65"/>
      <c r="F7675" s="65"/>
      <c r="G7675" s="65"/>
      <c r="H7675" s="113"/>
    </row>
    <row r="7676" spans="1:8">
      <c r="A7676" s="65"/>
      <c r="B7676" s="65"/>
      <c r="C7676" s="65"/>
      <c r="D7676" s="65"/>
      <c r="E7676" s="65"/>
      <c r="F7676" s="65"/>
      <c r="G7676" s="65"/>
      <c r="H7676" s="113"/>
    </row>
    <row r="7677" spans="1:8">
      <c r="A7677" s="65"/>
      <c r="B7677" s="65"/>
      <c r="C7677" s="65"/>
      <c r="D7677" s="65"/>
      <c r="E7677" s="65"/>
      <c r="F7677" s="65"/>
      <c r="G7677" s="65"/>
      <c r="H7677" s="113"/>
    </row>
    <row r="7678" spans="1:8">
      <c r="A7678" s="65"/>
      <c r="B7678" s="65"/>
      <c r="C7678" s="65"/>
      <c r="D7678" s="65"/>
      <c r="E7678" s="65"/>
      <c r="F7678" s="65"/>
      <c r="G7678" s="65"/>
      <c r="H7678" s="113"/>
    </row>
    <row r="7679" spans="1:8">
      <c r="A7679" s="65"/>
      <c r="B7679" s="65"/>
      <c r="C7679" s="65"/>
      <c r="D7679" s="65"/>
      <c r="E7679" s="65"/>
      <c r="F7679" s="65"/>
      <c r="G7679" s="65"/>
      <c r="H7679" s="113"/>
    </row>
    <row r="7680" spans="1:8">
      <c r="A7680" s="65"/>
      <c r="B7680" s="65"/>
      <c r="C7680" s="65"/>
      <c r="D7680" s="65"/>
      <c r="E7680" s="65"/>
      <c r="F7680" s="65"/>
      <c r="G7680" s="65"/>
      <c r="H7680" s="113"/>
    </row>
    <row r="7681" spans="1:8">
      <c r="A7681" s="65"/>
      <c r="B7681" s="65"/>
      <c r="C7681" s="65"/>
      <c r="D7681" s="65"/>
      <c r="E7681" s="65"/>
      <c r="F7681" s="65"/>
      <c r="G7681" s="65"/>
      <c r="H7681" s="113"/>
    </row>
    <row r="7682" spans="1:8">
      <c r="A7682" s="65"/>
      <c r="B7682" s="65"/>
      <c r="C7682" s="65"/>
      <c r="D7682" s="65"/>
      <c r="E7682" s="65"/>
      <c r="F7682" s="65"/>
      <c r="G7682" s="65"/>
      <c r="H7682" s="113"/>
    </row>
    <row r="7683" spans="1:8">
      <c r="A7683" s="65"/>
      <c r="B7683" s="65"/>
      <c r="C7683" s="65"/>
      <c r="D7683" s="65"/>
      <c r="E7683" s="65"/>
      <c r="F7683" s="65"/>
      <c r="G7683" s="65"/>
      <c r="H7683" s="113"/>
    </row>
    <row r="7684" spans="1:8">
      <c r="A7684" s="65"/>
      <c r="B7684" s="65"/>
      <c r="C7684" s="65"/>
      <c r="D7684" s="65"/>
      <c r="E7684" s="65"/>
      <c r="F7684" s="65"/>
      <c r="G7684" s="65"/>
      <c r="H7684" s="113"/>
    </row>
    <row r="7685" spans="1:8">
      <c r="A7685" s="65"/>
      <c r="B7685" s="65"/>
      <c r="C7685" s="65"/>
      <c r="D7685" s="65"/>
      <c r="E7685" s="65"/>
      <c r="F7685" s="65"/>
      <c r="G7685" s="65"/>
      <c r="H7685" s="113"/>
    </row>
    <row r="7686" spans="1:8">
      <c r="A7686" s="65"/>
      <c r="B7686" s="65"/>
      <c r="C7686" s="65"/>
      <c r="D7686" s="65"/>
      <c r="E7686" s="65"/>
      <c r="F7686" s="65"/>
      <c r="G7686" s="65"/>
      <c r="H7686" s="113"/>
    </row>
    <row r="7687" spans="1:8">
      <c r="A7687" s="65"/>
      <c r="B7687" s="65"/>
      <c r="C7687" s="65"/>
      <c r="D7687" s="65"/>
      <c r="E7687" s="65"/>
      <c r="F7687" s="65"/>
      <c r="G7687" s="65"/>
      <c r="H7687" s="113"/>
    </row>
    <row r="7688" spans="1:8">
      <c r="A7688" s="65"/>
      <c r="B7688" s="65"/>
      <c r="C7688" s="65"/>
      <c r="D7688" s="65"/>
      <c r="E7688" s="65"/>
      <c r="F7688" s="65"/>
      <c r="G7688" s="65"/>
      <c r="H7688" s="113"/>
    </row>
    <row r="7689" spans="1:8">
      <c r="A7689" s="65"/>
      <c r="B7689" s="65"/>
      <c r="C7689" s="65"/>
      <c r="D7689" s="65"/>
      <c r="E7689" s="65"/>
      <c r="F7689" s="65"/>
      <c r="G7689" s="65"/>
      <c r="H7689" s="113"/>
    </row>
    <row r="7690" spans="1:8">
      <c r="A7690" s="65"/>
      <c r="B7690" s="65"/>
      <c r="C7690" s="65"/>
      <c r="D7690" s="65"/>
      <c r="E7690" s="65"/>
      <c r="F7690" s="65"/>
      <c r="G7690" s="65"/>
      <c r="H7690" s="113"/>
    </row>
    <row r="7691" spans="1:8">
      <c r="A7691" s="65"/>
      <c r="B7691" s="65"/>
      <c r="C7691" s="65"/>
      <c r="D7691" s="65"/>
      <c r="E7691" s="65"/>
      <c r="F7691" s="65"/>
      <c r="G7691" s="65"/>
      <c r="H7691" s="113"/>
    </row>
    <row r="7692" spans="1:8">
      <c r="A7692" s="65"/>
      <c r="B7692" s="65"/>
      <c r="C7692" s="65"/>
      <c r="D7692" s="65"/>
      <c r="E7692" s="65"/>
      <c r="F7692" s="65"/>
      <c r="G7692" s="65"/>
      <c r="H7692" s="113"/>
    </row>
    <row r="7693" spans="1:8">
      <c r="A7693" s="65"/>
      <c r="B7693" s="65"/>
      <c r="C7693" s="65"/>
      <c r="D7693" s="65"/>
      <c r="E7693" s="65"/>
      <c r="F7693" s="65"/>
      <c r="G7693" s="65"/>
      <c r="H7693" s="113"/>
    </row>
    <row r="7694" spans="1:8">
      <c r="A7694" s="65"/>
      <c r="B7694" s="65"/>
      <c r="C7694" s="65"/>
      <c r="D7694" s="65"/>
      <c r="E7694" s="65"/>
      <c r="F7694" s="65"/>
      <c r="G7694" s="65"/>
      <c r="H7694" s="113"/>
    </row>
    <row r="7695" spans="1:8">
      <c r="A7695" s="65"/>
      <c r="B7695" s="65"/>
      <c r="C7695" s="65"/>
      <c r="D7695" s="65"/>
      <c r="E7695" s="65"/>
      <c r="F7695" s="65"/>
      <c r="G7695" s="65"/>
      <c r="H7695" s="113"/>
    </row>
    <row r="7696" spans="1:8">
      <c r="A7696" s="65"/>
      <c r="B7696" s="65"/>
      <c r="C7696" s="65"/>
      <c r="D7696" s="65"/>
      <c r="E7696" s="65"/>
      <c r="F7696" s="65"/>
      <c r="G7696" s="65"/>
      <c r="H7696" s="113"/>
    </row>
    <row r="7697" spans="1:8">
      <c r="A7697" s="65"/>
      <c r="B7697" s="65"/>
      <c r="C7697" s="65"/>
      <c r="D7697" s="65"/>
      <c r="E7697" s="65"/>
      <c r="F7697" s="65"/>
      <c r="G7697" s="65"/>
      <c r="H7697" s="113"/>
    </row>
    <row r="7698" spans="1:8">
      <c r="A7698" s="65"/>
      <c r="B7698" s="65"/>
      <c r="C7698" s="65"/>
      <c r="D7698" s="65"/>
      <c r="E7698" s="65"/>
      <c r="F7698" s="65"/>
      <c r="G7698" s="65"/>
      <c r="H7698" s="113"/>
    </row>
    <row r="7699" spans="1:8">
      <c r="A7699" s="65"/>
      <c r="B7699" s="65"/>
      <c r="C7699" s="65"/>
      <c r="D7699" s="65"/>
      <c r="E7699" s="65"/>
      <c r="F7699" s="65"/>
      <c r="G7699" s="65"/>
      <c r="H7699" s="113"/>
    </row>
    <row r="7700" spans="1:8">
      <c r="A7700" s="65"/>
      <c r="B7700" s="65"/>
      <c r="C7700" s="65"/>
      <c r="D7700" s="65"/>
      <c r="E7700" s="65"/>
      <c r="F7700" s="65"/>
      <c r="G7700" s="65"/>
      <c r="H7700" s="113"/>
    </row>
    <row r="7701" spans="1:8">
      <c r="A7701" s="65"/>
      <c r="B7701" s="65"/>
      <c r="C7701" s="65"/>
      <c r="D7701" s="65"/>
      <c r="E7701" s="65"/>
      <c r="F7701" s="65"/>
      <c r="G7701" s="65"/>
      <c r="H7701" s="113"/>
    </row>
    <row r="7702" spans="1:8">
      <c r="A7702" s="65"/>
      <c r="B7702" s="65"/>
      <c r="C7702" s="65"/>
      <c r="D7702" s="65"/>
      <c r="E7702" s="65"/>
      <c r="F7702" s="65"/>
      <c r="G7702" s="65"/>
      <c r="H7702" s="113"/>
    </row>
    <row r="7703" spans="1:8">
      <c r="A7703" s="65"/>
      <c r="B7703" s="65"/>
      <c r="C7703" s="65"/>
      <c r="D7703" s="65"/>
      <c r="E7703" s="65"/>
      <c r="F7703" s="65"/>
      <c r="G7703" s="65"/>
      <c r="H7703" s="113"/>
    </row>
    <row r="7704" spans="1:8">
      <c r="A7704" s="65"/>
      <c r="B7704" s="65"/>
      <c r="C7704" s="65"/>
      <c r="D7704" s="65"/>
      <c r="E7704" s="65"/>
      <c r="F7704" s="65"/>
      <c r="G7704" s="65"/>
      <c r="H7704" s="113"/>
    </row>
    <row r="7705" spans="1:8">
      <c r="A7705" s="65"/>
      <c r="B7705" s="65"/>
      <c r="C7705" s="65"/>
      <c r="D7705" s="65"/>
      <c r="E7705" s="65"/>
      <c r="F7705" s="65"/>
      <c r="G7705" s="65"/>
      <c r="H7705" s="113"/>
    </row>
    <row r="7706" spans="1:8">
      <c r="A7706" s="65"/>
      <c r="B7706" s="65"/>
      <c r="C7706" s="65"/>
      <c r="D7706" s="65"/>
      <c r="E7706" s="65"/>
      <c r="F7706" s="65"/>
      <c r="G7706" s="65"/>
      <c r="H7706" s="113"/>
    </row>
    <row r="7707" spans="1:8">
      <c r="A7707" s="65"/>
      <c r="B7707" s="65"/>
      <c r="C7707" s="65"/>
      <c r="D7707" s="65"/>
      <c r="E7707" s="65"/>
      <c r="F7707" s="65"/>
      <c r="G7707" s="65"/>
      <c r="H7707" s="113"/>
    </row>
    <row r="7708" spans="1:8">
      <c r="A7708" s="65"/>
      <c r="B7708" s="65"/>
      <c r="C7708" s="65"/>
      <c r="D7708" s="65"/>
      <c r="E7708" s="65"/>
      <c r="F7708" s="65"/>
      <c r="G7708" s="65"/>
      <c r="H7708" s="113"/>
    </row>
    <row r="7709" spans="1:8">
      <c r="A7709" s="65"/>
      <c r="B7709" s="65"/>
      <c r="C7709" s="65"/>
      <c r="D7709" s="65"/>
      <c r="E7709" s="65"/>
      <c r="F7709" s="65"/>
      <c r="G7709" s="65"/>
      <c r="H7709" s="113"/>
    </row>
    <row r="7710" spans="1:8">
      <c r="A7710" s="65"/>
      <c r="B7710" s="65"/>
      <c r="C7710" s="65"/>
      <c r="D7710" s="65"/>
      <c r="E7710" s="65"/>
      <c r="F7710" s="65"/>
      <c r="G7710" s="65"/>
      <c r="H7710" s="113"/>
    </row>
    <row r="7711" spans="1:8">
      <c r="A7711" s="65"/>
      <c r="B7711" s="65"/>
      <c r="C7711" s="65"/>
      <c r="D7711" s="65"/>
      <c r="E7711" s="65"/>
      <c r="F7711" s="65"/>
      <c r="G7711" s="65"/>
      <c r="H7711" s="113"/>
    </row>
    <row r="7712" spans="1:8">
      <c r="A7712" s="65"/>
      <c r="B7712" s="65"/>
      <c r="C7712" s="65"/>
      <c r="D7712" s="65"/>
      <c r="E7712" s="65"/>
      <c r="F7712" s="65"/>
      <c r="G7712" s="65"/>
      <c r="H7712" s="113"/>
    </row>
    <row r="7713" spans="1:8">
      <c r="A7713" s="65"/>
      <c r="B7713" s="65"/>
      <c r="C7713" s="65"/>
      <c r="D7713" s="65"/>
      <c r="E7713" s="65"/>
      <c r="F7713" s="65"/>
      <c r="G7713" s="65"/>
      <c r="H7713" s="113"/>
    </row>
    <row r="7714" spans="1:8">
      <c r="A7714" s="65"/>
      <c r="B7714" s="65"/>
      <c r="C7714" s="65"/>
      <c r="D7714" s="65"/>
      <c r="E7714" s="65"/>
      <c r="F7714" s="65"/>
      <c r="G7714" s="65"/>
      <c r="H7714" s="113"/>
    </row>
    <row r="7715" spans="1:8">
      <c r="A7715" s="65"/>
      <c r="B7715" s="65"/>
      <c r="C7715" s="65"/>
      <c r="D7715" s="65"/>
      <c r="E7715" s="65"/>
      <c r="F7715" s="65"/>
      <c r="G7715" s="65"/>
      <c r="H7715" s="113"/>
    </row>
    <row r="7716" spans="1:8">
      <c r="A7716" s="65"/>
      <c r="B7716" s="65"/>
      <c r="C7716" s="65"/>
      <c r="D7716" s="65"/>
      <c r="E7716" s="65"/>
      <c r="F7716" s="65"/>
      <c r="G7716" s="65"/>
      <c r="H7716" s="113"/>
    </row>
    <row r="7717" spans="1:8">
      <c r="A7717" s="65"/>
      <c r="B7717" s="65"/>
      <c r="C7717" s="65"/>
      <c r="D7717" s="65"/>
      <c r="E7717" s="65"/>
      <c r="F7717" s="65"/>
      <c r="G7717" s="65"/>
      <c r="H7717" s="113"/>
    </row>
    <row r="7718" spans="1:8">
      <c r="A7718" s="65"/>
      <c r="B7718" s="65"/>
      <c r="C7718" s="65"/>
      <c r="D7718" s="65"/>
      <c r="E7718" s="65"/>
      <c r="F7718" s="65"/>
      <c r="G7718" s="65"/>
      <c r="H7718" s="113"/>
    </row>
    <row r="7719" spans="1:8">
      <c r="A7719" s="65"/>
      <c r="B7719" s="65"/>
      <c r="C7719" s="65"/>
      <c r="D7719" s="65"/>
      <c r="E7719" s="65"/>
      <c r="F7719" s="65"/>
      <c r="G7719" s="65"/>
      <c r="H7719" s="113"/>
    </row>
    <row r="7720" spans="1:8">
      <c r="A7720" s="65"/>
      <c r="B7720" s="65"/>
      <c r="C7720" s="65"/>
      <c r="D7720" s="65"/>
      <c r="E7720" s="65"/>
      <c r="F7720" s="65"/>
      <c r="G7720" s="65"/>
      <c r="H7720" s="113"/>
    </row>
    <row r="7721" spans="1:8">
      <c r="A7721" s="65"/>
      <c r="B7721" s="65"/>
      <c r="C7721" s="65"/>
      <c r="D7721" s="65"/>
      <c r="E7721" s="65"/>
      <c r="F7721" s="65"/>
      <c r="G7721" s="65"/>
      <c r="H7721" s="113"/>
    </row>
    <row r="7722" spans="1:8">
      <c r="A7722" s="65"/>
      <c r="B7722" s="65"/>
      <c r="C7722" s="65"/>
      <c r="D7722" s="65"/>
      <c r="E7722" s="65"/>
      <c r="F7722" s="65"/>
      <c r="G7722" s="65"/>
      <c r="H7722" s="113"/>
    </row>
    <row r="7723" spans="1:8">
      <c r="A7723" s="65"/>
      <c r="B7723" s="65"/>
      <c r="C7723" s="65"/>
      <c r="D7723" s="65"/>
      <c r="E7723" s="65"/>
      <c r="F7723" s="65"/>
      <c r="G7723" s="65"/>
      <c r="H7723" s="113"/>
    </row>
    <row r="7724" spans="1:8">
      <c r="A7724" s="65"/>
      <c r="B7724" s="65"/>
      <c r="C7724" s="65"/>
      <c r="D7724" s="65"/>
      <c r="E7724" s="65"/>
      <c r="F7724" s="65"/>
      <c r="G7724" s="65"/>
      <c r="H7724" s="113"/>
    </row>
    <row r="7725" spans="1:8">
      <c r="A7725" s="65"/>
      <c r="B7725" s="65"/>
      <c r="C7725" s="65"/>
      <c r="D7725" s="65"/>
      <c r="E7725" s="65"/>
      <c r="F7725" s="65"/>
      <c r="G7725" s="65"/>
      <c r="H7725" s="113"/>
    </row>
    <row r="7726" spans="1:8">
      <c r="A7726" s="65"/>
      <c r="B7726" s="65"/>
      <c r="C7726" s="65"/>
      <c r="D7726" s="65"/>
      <c r="E7726" s="65"/>
      <c r="F7726" s="65"/>
      <c r="G7726" s="65"/>
      <c r="H7726" s="113"/>
    </row>
    <row r="7727" spans="1:8">
      <c r="A7727" s="65"/>
      <c r="B7727" s="65"/>
      <c r="C7727" s="65"/>
      <c r="D7727" s="65"/>
      <c r="E7727" s="65"/>
      <c r="F7727" s="65"/>
      <c r="G7727" s="65"/>
      <c r="H7727" s="113"/>
    </row>
    <row r="7728" spans="1:8">
      <c r="A7728" s="65"/>
      <c r="B7728" s="65"/>
      <c r="C7728" s="65"/>
      <c r="D7728" s="65"/>
      <c r="E7728" s="65"/>
      <c r="F7728" s="65"/>
      <c r="G7728" s="65"/>
      <c r="H7728" s="113"/>
    </row>
    <row r="7729" spans="1:8">
      <c r="A7729" s="65"/>
      <c r="B7729" s="65"/>
      <c r="C7729" s="65"/>
      <c r="D7729" s="65"/>
      <c r="E7729" s="65"/>
      <c r="F7729" s="65"/>
      <c r="G7729" s="65"/>
      <c r="H7729" s="113"/>
    </row>
    <row r="7730" spans="1:8">
      <c r="A7730" s="65"/>
      <c r="B7730" s="65"/>
      <c r="C7730" s="65"/>
      <c r="D7730" s="65"/>
      <c r="E7730" s="65"/>
      <c r="F7730" s="65"/>
      <c r="G7730" s="65"/>
      <c r="H7730" s="113"/>
    </row>
    <row r="7731" spans="1:8">
      <c r="A7731" s="65"/>
      <c r="B7731" s="65"/>
      <c r="C7731" s="65"/>
      <c r="D7731" s="65"/>
      <c r="E7731" s="65"/>
      <c r="F7731" s="65"/>
      <c r="G7731" s="65"/>
      <c r="H7731" s="113"/>
    </row>
    <row r="7732" spans="1:8">
      <c r="A7732" s="65"/>
      <c r="B7732" s="65"/>
      <c r="C7732" s="65"/>
      <c r="D7732" s="65"/>
      <c r="E7732" s="65"/>
      <c r="F7732" s="65"/>
      <c r="G7732" s="65"/>
      <c r="H7732" s="113"/>
    </row>
    <row r="7733" spans="1:8">
      <c r="A7733" s="65"/>
      <c r="B7733" s="65"/>
      <c r="C7733" s="65"/>
      <c r="D7733" s="65"/>
      <c r="E7733" s="65"/>
      <c r="F7733" s="65"/>
      <c r="G7733" s="65"/>
      <c r="H7733" s="113"/>
    </row>
    <row r="7734" spans="1:8">
      <c r="A7734" s="65"/>
      <c r="B7734" s="65"/>
      <c r="C7734" s="65"/>
      <c r="D7734" s="65"/>
      <c r="E7734" s="65"/>
      <c r="F7734" s="65"/>
      <c r="G7734" s="65"/>
      <c r="H7734" s="113"/>
    </row>
    <row r="7735" spans="1:8">
      <c r="A7735" s="65"/>
      <c r="B7735" s="65"/>
      <c r="C7735" s="65"/>
      <c r="D7735" s="65"/>
      <c r="E7735" s="65"/>
      <c r="F7735" s="65"/>
      <c r="G7735" s="65"/>
      <c r="H7735" s="113"/>
    </row>
    <row r="7736" spans="1:8">
      <c r="A7736" s="65"/>
      <c r="B7736" s="65"/>
      <c r="C7736" s="65"/>
      <c r="D7736" s="65"/>
      <c r="E7736" s="65"/>
      <c r="F7736" s="65"/>
      <c r="G7736" s="65"/>
      <c r="H7736" s="113"/>
    </row>
    <row r="7737" spans="1:8">
      <c r="A7737" s="65"/>
      <c r="B7737" s="65"/>
      <c r="C7737" s="65"/>
      <c r="D7737" s="65"/>
      <c r="E7737" s="65"/>
      <c r="F7737" s="65"/>
      <c r="G7737" s="65"/>
      <c r="H7737" s="113"/>
    </row>
    <row r="7738" spans="1:8">
      <c r="A7738" s="65"/>
      <c r="B7738" s="65"/>
      <c r="C7738" s="65"/>
      <c r="D7738" s="65"/>
      <c r="E7738" s="65"/>
      <c r="F7738" s="65"/>
      <c r="G7738" s="65"/>
      <c r="H7738" s="113"/>
    </row>
    <row r="7739" spans="1:8">
      <c r="A7739" s="65"/>
      <c r="B7739" s="65"/>
      <c r="C7739" s="65"/>
      <c r="D7739" s="65"/>
      <c r="E7739" s="65"/>
      <c r="F7739" s="65"/>
      <c r="G7739" s="65"/>
      <c r="H7739" s="113"/>
    </row>
    <row r="7740" spans="1:8">
      <c r="A7740" s="65"/>
      <c r="B7740" s="65"/>
      <c r="C7740" s="65"/>
      <c r="D7740" s="65"/>
      <c r="E7740" s="65"/>
      <c r="F7740" s="65"/>
      <c r="G7740" s="65"/>
      <c r="H7740" s="113"/>
    </row>
    <row r="7741" spans="1:8">
      <c r="A7741" s="65"/>
      <c r="B7741" s="65"/>
      <c r="C7741" s="65"/>
      <c r="D7741" s="65"/>
      <c r="E7741" s="65"/>
      <c r="F7741" s="65"/>
      <c r="G7741" s="65"/>
      <c r="H7741" s="113"/>
    </row>
    <row r="7742" spans="1:8">
      <c r="A7742" s="65"/>
      <c r="B7742" s="65"/>
      <c r="C7742" s="65"/>
      <c r="D7742" s="65"/>
      <c r="E7742" s="65"/>
      <c r="F7742" s="65"/>
      <c r="G7742" s="65"/>
      <c r="H7742" s="113"/>
    </row>
    <row r="7743" spans="1:8">
      <c r="A7743" s="65"/>
      <c r="B7743" s="65"/>
      <c r="C7743" s="65"/>
      <c r="D7743" s="65"/>
      <c r="E7743" s="65"/>
      <c r="F7743" s="65"/>
      <c r="G7743" s="65"/>
      <c r="H7743" s="113"/>
    </row>
    <row r="7744" spans="1:8">
      <c r="A7744" s="65"/>
      <c r="B7744" s="65"/>
      <c r="C7744" s="65"/>
      <c r="D7744" s="65"/>
      <c r="E7744" s="65"/>
      <c r="F7744" s="65"/>
      <c r="G7744" s="65"/>
      <c r="H7744" s="113"/>
    </row>
    <row r="7745" spans="1:8">
      <c r="A7745" s="65"/>
      <c r="B7745" s="65"/>
      <c r="C7745" s="65"/>
      <c r="D7745" s="65"/>
      <c r="E7745" s="65"/>
      <c r="F7745" s="65"/>
      <c r="G7745" s="65"/>
      <c r="H7745" s="113"/>
    </row>
    <row r="7746" spans="1:8">
      <c r="A7746" s="65"/>
      <c r="B7746" s="65"/>
      <c r="C7746" s="65"/>
      <c r="D7746" s="65"/>
      <c r="E7746" s="65"/>
      <c r="F7746" s="65"/>
      <c r="G7746" s="65"/>
      <c r="H7746" s="113"/>
    </row>
    <row r="7747" spans="1:8">
      <c r="A7747" s="65"/>
      <c r="B7747" s="65"/>
      <c r="C7747" s="65"/>
      <c r="D7747" s="65"/>
      <c r="E7747" s="65"/>
      <c r="F7747" s="65"/>
      <c r="G7747" s="65"/>
      <c r="H7747" s="113"/>
    </row>
    <row r="7748" spans="1:8">
      <c r="A7748" s="65"/>
      <c r="B7748" s="65"/>
      <c r="C7748" s="65"/>
      <c r="D7748" s="65"/>
      <c r="E7748" s="65"/>
      <c r="F7748" s="65"/>
      <c r="G7748" s="65"/>
      <c r="H7748" s="113"/>
    </row>
    <row r="7749" spans="1:8">
      <c r="A7749" s="65"/>
      <c r="B7749" s="65"/>
      <c r="C7749" s="65"/>
      <c r="D7749" s="65"/>
      <c r="E7749" s="65"/>
      <c r="F7749" s="65"/>
      <c r="G7749" s="65"/>
      <c r="H7749" s="113"/>
    </row>
    <row r="7750" spans="1:8">
      <c r="A7750" s="65"/>
      <c r="B7750" s="65"/>
      <c r="C7750" s="65"/>
      <c r="D7750" s="65"/>
      <c r="E7750" s="65"/>
      <c r="F7750" s="65"/>
      <c r="G7750" s="65"/>
      <c r="H7750" s="113"/>
    </row>
    <row r="7751" spans="1:8">
      <c r="A7751" s="65"/>
      <c r="B7751" s="65"/>
      <c r="C7751" s="65"/>
      <c r="D7751" s="65"/>
      <c r="E7751" s="65"/>
      <c r="F7751" s="65"/>
      <c r="G7751" s="65"/>
      <c r="H7751" s="113"/>
    </row>
    <row r="7752" spans="1:8">
      <c r="A7752" s="65"/>
      <c r="B7752" s="65"/>
      <c r="C7752" s="65"/>
      <c r="D7752" s="65"/>
      <c r="E7752" s="65"/>
      <c r="F7752" s="65"/>
      <c r="G7752" s="65"/>
      <c r="H7752" s="113"/>
    </row>
    <row r="7753" spans="1:8">
      <c r="A7753" s="65"/>
      <c r="B7753" s="65"/>
      <c r="C7753" s="65"/>
      <c r="D7753" s="65"/>
      <c r="E7753" s="65"/>
      <c r="F7753" s="65"/>
      <c r="G7753" s="65"/>
      <c r="H7753" s="113"/>
    </row>
    <row r="7754" spans="1:8">
      <c r="A7754" s="65"/>
      <c r="B7754" s="65"/>
      <c r="C7754" s="65"/>
      <c r="D7754" s="65"/>
      <c r="E7754" s="65"/>
      <c r="F7754" s="65"/>
      <c r="G7754" s="65"/>
      <c r="H7754" s="113"/>
    </row>
    <row r="7755" spans="1:8">
      <c r="A7755" s="65"/>
      <c r="B7755" s="65"/>
      <c r="C7755" s="65"/>
      <c r="D7755" s="65"/>
      <c r="E7755" s="65"/>
      <c r="F7755" s="65"/>
      <c r="G7755" s="65"/>
      <c r="H7755" s="113"/>
    </row>
    <row r="7756" spans="1:8">
      <c r="A7756" s="65"/>
      <c r="B7756" s="65"/>
      <c r="C7756" s="65"/>
      <c r="D7756" s="65"/>
      <c r="E7756" s="65"/>
      <c r="F7756" s="65"/>
      <c r="G7756" s="65"/>
      <c r="H7756" s="113"/>
    </row>
    <row r="7757" spans="1:8">
      <c r="A7757" s="65"/>
      <c r="B7757" s="65"/>
      <c r="C7757" s="65"/>
      <c r="D7757" s="65"/>
      <c r="E7757" s="65"/>
      <c r="F7757" s="65"/>
      <c r="G7757" s="65"/>
      <c r="H7757" s="113"/>
    </row>
    <row r="7758" spans="1:8">
      <c r="A7758" s="65"/>
      <c r="B7758" s="65"/>
      <c r="C7758" s="65"/>
      <c r="D7758" s="65"/>
      <c r="E7758" s="65"/>
      <c r="F7758" s="65"/>
      <c r="G7758" s="65"/>
      <c r="H7758" s="113"/>
    </row>
    <row r="7759" spans="1:8">
      <c r="A7759" s="65"/>
      <c r="B7759" s="65"/>
      <c r="C7759" s="65"/>
      <c r="D7759" s="65"/>
      <c r="E7759" s="65"/>
      <c r="F7759" s="65"/>
      <c r="G7759" s="65"/>
      <c r="H7759" s="113"/>
    </row>
    <row r="7760" spans="1:8">
      <c r="A7760" s="65"/>
      <c r="B7760" s="65"/>
      <c r="C7760" s="65"/>
      <c r="D7760" s="65"/>
      <c r="E7760" s="65"/>
      <c r="F7760" s="65"/>
      <c r="G7760" s="65"/>
      <c r="H7760" s="113"/>
    </row>
    <row r="7761" spans="1:8">
      <c r="A7761" s="65"/>
      <c r="B7761" s="65"/>
      <c r="C7761" s="65"/>
      <c r="D7761" s="65"/>
      <c r="E7761" s="65"/>
      <c r="F7761" s="65"/>
      <c r="G7761" s="65"/>
      <c r="H7761" s="113"/>
    </row>
    <row r="7762" spans="1:8">
      <c r="A7762" s="65"/>
      <c r="B7762" s="65"/>
      <c r="C7762" s="65"/>
      <c r="D7762" s="65"/>
      <c r="E7762" s="65"/>
      <c r="F7762" s="65"/>
      <c r="G7762" s="65"/>
      <c r="H7762" s="113"/>
    </row>
    <row r="7763" spans="1:8">
      <c r="A7763" s="65"/>
      <c r="B7763" s="65"/>
      <c r="C7763" s="65"/>
      <c r="D7763" s="65"/>
      <c r="E7763" s="65"/>
      <c r="F7763" s="65"/>
      <c r="G7763" s="65"/>
      <c r="H7763" s="113"/>
    </row>
    <row r="7764" spans="1:8">
      <c r="A7764" s="65"/>
      <c r="B7764" s="65"/>
      <c r="C7764" s="65"/>
      <c r="D7764" s="65"/>
      <c r="E7764" s="65"/>
      <c r="F7764" s="65"/>
      <c r="G7764" s="65"/>
      <c r="H7764" s="113"/>
    </row>
    <row r="7765" spans="1:8">
      <c r="A7765" s="65"/>
      <c r="B7765" s="65"/>
      <c r="C7765" s="65"/>
      <c r="D7765" s="65"/>
      <c r="E7765" s="65"/>
      <c r="F7765" s="65"/>
      <c r="G7765" s="65"/>
      <c r="H7765" s="113"/>
    </row>
    <row r="7766" spans="1:8">
      <c r="A7766" s="65"/>
      <c r="B7766" s="65"/>
      <c r="C7766" s="65"/>
      <c r="D7766" s="65"/>
      <c r="E7766" s="65"/>
      <c r="F7766" s="65"/>
      <c r="G7766" s="65"/>
      <c r="H7766" s="113"/>
    </row>
    <row r="7767" spans="1:8">
      <c r="A7767" s="65"/>
      <c r="B7767" s="65"/>
      <c r="C7767" s="65"/>
      <c r="D7767" s="65"/>
      <c r="E7767" s="65"/>
      <c r="F7767" s="65"/>
      <c r="G7767" s="65"/>
      <c r="H7767" s="113"/>
    </row>
    <row r="7768" spans="1:8">
      <c r="A7768" s="65"/>
      <c r="B7768" s="65"/>
      <c r="C7768" s="65"/>
      <c r="D7768" s="65"/>
      <c r="E7768" s="65"/>
      <c r="F7768" s="65"/>
      <c r="G7768" s="65"/>
      <c r="H7768" s="113"/>
    </row>
    <row r="7769" spans="1:8">
      <c r="A7769" s="65"/>
      <c r="B7769" s="65"/>
      <c r="C7769" s="65"/>
      <c r="D7769" s="65"/>
      <c r="E7769" s="65"/>
      <c r="F7769" s="65"/>
      <c r="G7769" s="65"/>
      <c r="H7769" s="113"/>
    </row>
    <row r="7770" spans="1:8">
      <c r="A7770" s="65"/>
      <c r="B7770" s="65"/>
      <c r="C7770" s="65"/>
      <c r="D7770" s="65"/>
      <c r="E7770" s="65"/>
      <c r="F7770" s="65"/>
      <c r="G7770" s="65"/>
      <c r="H7770" s="113"/>
    </row>
    <row r="7771" spans="1:8">
      <c r="A7771" s="65"/>
      <c r="B7771" s="65"/>
      <c r="C7771" s="65"/>
      <c r="D7771" s="65"/>
      <c r="E7771" s="65"/>
      <c r="F7771" s="65"/>
      <c r="G7771" s="65"/>
      <c r="H7771" s="113"/>
    </row>
    <row r="7772" spans="1:8">
      <c r="A7772" s="65"/>
      <c r="B7772" s="65"/>
      <c r="C7772" s="65"/>
      <c r="D7772" s="65"/>
      <c r="E7772" s="65"/>
      <c r="F7772" s="65"/>
      <c r="G7772" s="65"/>
      <c r="H7772" s="113"/>
    </row>
    <row r="7773" spans="1:8">
      <c r="A7773" s="65"/>
      <c r="B7773" s="65"/>
      <c r="C7773" s="65"/>
      <c r="D7773" s="65"/>
      <c r="E7773" s="65"/>
      <c r="F7773" s="65"/>
      <c r="G7773" s="65"/>
      <c r="H7773" s="113"/>
    </row>
    <row r="7774" spans="1:8">
      <c r="A7774" s="65"/>
      <c r="B7774" s="65"/>
      <c r="C7774" s="65"/>
      <c r="D7774" s="65"/>
      <c r="E7774" s="65"/>
      <c r="F7774" s="65"/>
      <c r="G7774" s="65"/>
      <c r="H7774" s="113"/>
    </row>
    <row r="7775" spans="1:8">
      <c r="A7775" s="65"/>
      <c r="B7775" s="65"/>
      <c r="C7775" s="65"/>
      <c r="D7775" s="65"/>
      <c r="E7775" s="65"/>
      <c r="F7775" s="65"/>
      <c r="G7775" s="65"/>
      <c r="H7775" s="113"/>
    </row>
    <row r="7776" spans="1:8">
      <c r="A7776" s="65"/>
      <c r="B7776" s="65"/>
      <c r="C7776" s="65"/>
      <c r="D7776" s="65"/>
      <c r="E7776" s="65"/>
      <c r="F7776" s="65"/>
      <c r="G7776" s="65"/>
      <c r="H7776" s="113"/>
    </row>
    <row r="7777" spans="1:8">
      <c r="A7777" s="65"/>
      <c r="B7777" s="65"/>
      <c r="C7777" s="65"/>
      <c r="D7777" s="65"/>
      <c r="E7777" s="65"/>
      <c r="F7777" s="65"/>
      <c r="G7777" s="65"/>
      <c r="H7777" s="113"/>
    </row>
    <row r="7778" spans="1:8">
      <c r="A7778" s="65"/>
      <c r="B7778" s="65"/>
      <c r="C7778" s="65"/>
      <c r="D7778" s="65"/>
      <c r="E7778" s="65"/>
      <c r="F7778" s="65"/>
      <c r="G7778" s="65"/>
      <c r="H7778" s="113"/>
    </row>
    <row r="7779" spans="1:8">
      <c r="A7779" s="65"/>
      <c r="B7779" s="65"/>
      <c r="C7779" s="65"/>
      <c r="D7779" s="65"/>
      <c r="E7779" s="65"/>
      <c r="F7779" s="65"/>
      <c r="G7779" s="65"/>
      <c r="H7779" s="113"/>
    </row>
    <row r="7780" spans="1:8">
      <c r="A7780" s="65"/>
      <c r="B7780" s="65"/>
      <c r="C7780" s="65"/>
      <c r="D7780" s="65"/>
      <c r="E7780" s="65"/>
      <c r="F7780" s="65"/>
      <c r="G7780" s="65"/>
      <c r="H7780" s="113"/>
    </row>
    <row r="7781" spans="1:8">
      <c r="A7781" s="65"/>
      <c r="B7781" s="65"/>
      <c r="C7781" s="65"/>
      <c r="D7781" s="65"/>
      <c r="E7781" s="65"/>
      <c r="F7781" s="65"/>
      <c r="G7781" s="65"/>
      <c r="H7781" s="113"/>
    </row>
    <row r="7782" spans="1:8">
      <c r="A7782" s="65"/>
      <c r="B7782" s="65"/>
      <c r="C7782" s="65"/>
      <c r="D7782" s="65"/>
      <c r="E7782" s="65"/>
      <c r="F7782" s="65"/>
      <c r="G7782" s="65"/>
      <c r="H7782" s="113"/>
    </row>
    <row r="7783" spans="1:8">
      <c r="A7783" s="65"/>
      <c r="B7783" s="65"/>
      <c r="C7783" s="65"/>
      <c r="D7783" s="65"/>
      <c r="E7783" s="65"/>
      <c r="F7783" s="65"/>
      <c r="G7783" s="65"/>
      <c r="H7783" s="113"/>
    </row>
    <row r="7784" spans="1:8">
      <c r="A7784" s="65"/>
      <c r="B7784" s="65"/>
      <c r="C7784" s="65"/>
      <c r="D7784" s="65"/>
      <c r="E7784" s="65"/>
      <c r="F7784" s="65"/>
      <c r="G7784" s="65"/>
      <c r="H7784" s="113"/>
    </row>
    <row r="7785" spans="1:8">
      <c r="A7785" s="65"/>
      <c r="B7785" s="65"/>
      <c r="C7785" s="65"/>
      <c r="D7785" s="65"/>
      <c r="E7785" s="65"/>
      <c r="F7785" s="65"/>
      <c r="G7785" s="65"/>
      <c r="H7785" s="113"/>
    </row>
    <row r="7786" spans="1:8">
      <c r="A7786" s="65"/>
      <c r="B7786" s="65"/>
      <c r="C7786" s="65"/>
      <c r="D7786" s="65"/>
      <c r="E7786" s="65"/>
      <c r="F7786" s="65"/>
      <c r="G7786" s="65"/>
      <c r="H7786" s="113"/>
    </row>
    <row r="7787" spans="1:8">
      <c r="A7787" s="65"/>
      <c r="B7787" s="65"/>
      <c r="C7787" s="65"/>
      <c r="D7787" s="65"/>
      <c r="E7787" s="65"/>
      <c r="F7787" s="65"/>
      <c r="G7787" s="65"/>
      <c r="H7787" s="113"/>
    </row>
    <row r="7788" spans="1:8">
      <c r="A7788" s="65"/>
      <c r="B7788" s="65"/>
      <c r="C7788" s="65"/>
      <c r="D7788" s="65"/>
      <c r="E7788" s="65"/>
      <c r="F7788" s="65"/>
      <c r="G7788" s="65"/>
      <c r="H7788" s="113"/>
    </row>
    <row r="7789" spans="1:8">
      <c r="A7789" s="65"/>
      <c r="B7789" s="65"/>
      <c r="C7789" s="65"/>
      <c r="D7789" s="65"/>
      <c r="E7789" s="65"/>
      <c r="F7789" s="65"/>
      <c r="G7789" s="65"/>
      <c r="H7789" s="113"/>
    </row>
    <row r="7790" spans="1:8">
      <c r="A7790" s="65"/>
      <c r="B7790" s="65"/>
      <c r="C7790" s="65"/>
      <c r="D7790" s="65"/>
      <c r="E7790" s="65"/>
      <c r="F7790" s="65"/>
      <c r="G7790" s="65"/>
      <c r="H7790" s="113"/>
    </row>
    <row r="7791" spans="1:8">
      <c r="A7791" s="65"/>
      <c r="B7791" s="65"/>
      <c r="C7791" s="65"/>
      <c r="D7791" s="65"/>
      <c r="E7791" s="65"/>
      <c r="F7791" s="65"/>
      <c r="G7791" s="65"/>
      <c r="H7791" s="113"/>
    </row>
    <row r="7792" spans="1:8">
      <c r="A7792" s="65"/>
      <c r="B7792" s="65"/>
      <c r="C7792" s="65"/>
      <c r="D7792" s="65"/>
      <c r="E7792" s="65"/>
      <c r="F7792" s="65"/>
      <c r="G7792" s="65"/>
      <c r="H7792" s="113"/>
    </row>
    <row r="7793" spans="1:8">
      <c r="A7793" s="65"/>
      <c r="B7793" s="65"/>
      <c r="C7793" s="65"/>
      <c r="D7793" s="65"/>
      <c r="E7793" s="65"/>
      <c r="F7793" s="65"/>
      <c r="G7793" s="65"/>
      <c r="H7793" s="113"/>
    </row>
    <row r="7794" spans="1:8">
      <c r="A7794" s="65"/>
      <c r="B7794" s="65"/>
      <c r="C7794" s="65"/>
      <c r="D7794" s="65"/>
      <c r="E7794" s="65"/>
      <c r="F7794" s="65"/>
      <c r="G7794" s="65"/>
      <c r="H7794" s="113"/>
    </row>
    <row r="7795" spans="1:8">
      <c r="A7795" s="65"/>
      <c r="B7795" s="65"/>
      <c r="C7795" s="65"/>
      <c r="D7795" s="65"/>
      <c r="E7795" s="65"/>
      <c r="F7795" s="65"/>
      <c r="G7795" s="65"/>
      <c r="H7795" s="113"/>
    </row>
    <row r="7796" spans="1:8">
      <c r="A7796" s="65"/>
      <c r="B7796" s="65"/>
      <c r="C7796" s="65"/>
      <c r="D7796" s="65"/>
      <c r="E7796" s="65"/>
      <c r="F7796" s="65"/>
      <c r="G7796" s="65"/>
      <c r="H7796" s="113"/>
    </row>
    <row r="7797" spans="1:8">
      <c r="A7797" s="65"/>
      <c r="B7797" s="65"/>
      <c r="C7797" s="65"/>
      <c r="D7797" s="65"/>
      <c r="E7797" s="65"/>
      <c r="F7797" s="65"/>
      <c r="G7797" s="65"/>
      <c r="H7797" s="113"/>
    </row>
    <row r="7798" spans="1:8">
      <c r="A7798" s="65"/>
      <c r="B7798" s="65"/>
      <c r="C7798" s="65"/>
      <c r="D7798" s="65"/>
      <c r="E7798" s="65"/>
      <c r="F7798" s="65"/>
      <c r="G7798" s="65"/>
      <c r="H7798" s="113"/>
    </row>
    <row r="7799" spans="1:8">
      <c r="A7799" s="65"/>
      <c r="B7799" s="65"/>
      <c r="C7799" s="65"/>
      <c r="D7799" s="65"/>
      <c r="E7799" s="65"/>
      <c r="F7799" s="65"/>
      <c r="G7799" s="65"/>
      <c r="H7799" s="113"/>
    </row>
    <row r="7800" spans="1:8">
      <c r="A7800" s="65"/>
      <c r="B7800" s="65"/>
      <c r="C7800" s="65"/>
      <c r="D7800" s="65"/>
      <c r="E7800" s="65"/>
      <c r="F7800" s="65"/>
      <c r="G7800" s="65"/>
      <c r="H7800" s="113"/>
    </row>
    <row r="7801" spans="1:8">
      <c r="A7801" s="65"/>
      <c r="B7801" s="65"/>
      <c r="C7801" s="65"/>
      <c r="D7801" s="65"/>
      <c r="E7801" s="65"/>
      <c r="F7801" s="65"/>
      <c r="G7801" s="65"/>
      <c r="H7801" s="113"/>
    </row>
    <row r="7802" spans="1:8">
      <c r="A7802" s="65"/>
      <c r="B7802" s="65"/>
      <c r="C7802" s="65"/>
      <c r="D7802" s="65"/>
      <c r="E7802" s="65"/>
      <c r="F7802" s="65"/>
      <c r="G7802" s="65"/>
      <c r="H7802" s="113"/>
    </row>
    <row r="7803" spans="1:8">
      <c r="A7803" s="65"/>
      <c r="B7803" s="65"/>
      <c r="C7803" s="65"/>
      <c r="D7803" s="65"/>
      <c r="E7803" s="65"/>
      <c r="F7803" s="65"/>
      <c r="G7803" s="65"/>
      <c r="H7803" s="113"/>
    </row>
    <row r="7804" spans="1:8">
      <c r="A7804" s="65"/>
      <c r="B7804" s="65"/>
      <c r="C7804" s="65"/>
      <c r="D7804" s="65"/>
      <c r="E7804" s="65"/>
      <c r="F7804" s="65"/>
      <c r="G7804" s="65"/>
      <c r="H7804" s="113"/>
    </row>
    <row r="7805" spans="1:8">
      <c r="A7805" s="65"/>
      <c r="B7805" s="65"/>
      <c r="C7805" s="65"/>
      <c r="D7805" s="65"/>
      <c r="E7805" s="65"/>
      <c r="F7805" s="65"/>
      <c r="G7805" s="65"/>
      <c r="H7805" s="113"/>
    </row>
    <row r="7806" spans="1:8">
      <c r="A7806" s="65"/>
      <c r="B7806" s="65"/>
      <c r="C7806" s="65"/>
      <c r="D7806" s="65"/>
      <c r="E7806" s="65"/>
      <c r="F7806" s="65"/>
      <c r="G7806" s="65"/>
      <c r="H7806" s="113"/>
    </row>
    <row r="7807" spans="1:8">
      <c r="A7807" s="65"/>
      <c r="B7807" s="65"/>
      <c r="C7807" s="65"/>
      <c r="D7807" s="65"/>
      <c r="E7807" s="65"/>
      <c r="F7807" s="65"/>
      <c r="G7807" s="65"/>
      <c r="H7807" s="113"/>
    </row>
    <row r="7808" spans="1:8">
      <c r="A7808" s="65"/>
      <c r="B7808" s="65"/>
      <c r="C7808" s="65"/>
      <c r="D7808" s="65"/>
      <c r="E7808" s="65"/>
      <c r="F7808" s="65"/>
      <c r="G7808" s="65"/>
      <c r="H7808" s="113"/>
    </row>
    <row r="7809" spans="1:8">
      <c r="A7809" s="65"/>
      <c r="B7809" s="65"/>
      <c r="C7809" s="65"/>
      <c r="D7809" s="65"/>
      <c r="E7809" s="65"/>
      <c r="F7809" s="65"/>
      <c r="G7809" s="65"/>
      <c r="H7809" s="113"/>
    </row>
    <row r="7810" spans="1:8">
      <c r="A7810" s="65"/>
      <c r="B7810" s="65"/>
      <c r="C7810" s="65"/>
      <c r="D7810" s="65"/>
      <c r="E7810" s="65"/>
      <c r="F7810" s="65"/>
      <c r="G7810" s="65"/>
      <c r="H7810" s="113"/>
    </row>
    <row r="7811" spans="1:8">
      <c r="A7811" s="65"/>
      <c r="B7811" s="65"/>
      <c r="C7811" s="65"/>
      <c r="D7811" s="65"/>
      <c r="E7811" s="65"/>
      <c r="F7811" s="65"/>
      <c r="G7811" s="65"/>
      <c r="H7811" s="113"/>
    </row>
    <row r="7812" spans="1:8">
      <c r="A7812" s="65"/>
      <c r="B7812" s="65"/>
      <c r="C7812" s="65"/>
      <c r="D7812" s="65"/>
      <c r="E7812" s="65"/>
      <c r="F7812" s="65"/>
      <c r="G7812" s="65"/>
      <c r="H7812" s="113"/>
    </row>
    <row r="7813" spans="1:8">
      <c r="A7813" s="65"/>
      <c r="B7813" s="65"/>
      <c r="C7813" s="65"/>
      <c r="D7813" s="65"/>
      <c r="E7813" s="65"/>
      <c r="F7813" s="65"/>
      <c r="G7813" s="65"/>
      <c r="H7813" s="113"/>
    </row>
    <row r="7814" spans="1:8">
      <c r="A7814" s="65"/>
      <c r="B7814" s="65"/>
      <c r="C7814" s="65"/>
      <c r="D7814" s="65"/>
      <c r="E7814" s="65"/>
      <c r="F7814" s="65"/>
      <c r="G7814" s="65"/>
      <c r="H7814" s="113"/>
    </row>
    <row r="7815" spans="1:8">
      <c r="A7815" s="65"/>
      <c r="B7815" s="65"/>
      <c r="C7815" s="65"/>
      <c r="D7815" s="65"/>
      <c r="E7815" s="65"/>
      <c r="F7815" s="65"/>
      <c r="G7815" s="65"/>
      <c r="H7815" s="113"/>
    </row>
    <row r="7816" spans="1:8">
      <c r="A7816" s="65"/>
      <c r="B7816" s="65"/>
      <c r="C7816" s="65"/>
      <c r="D7816" s="65"/>
      <c r="E7816" s="65"/>
      <c r="F7816" s="65"/>
      <c r="G7816" s="65"/>
      <c r="H7816" s="113"/>
    </row>
    <row r="7817" spans="1:8">
      <c r="A7817" s="65"/>
      <c r="B7817" s="65"/>
      <c r="C7817" s="65"/>
      <c r="D7817" s="65"/>
      <c r="E7817" s="65"/>
      <c r="F7817" s="65"/>
      <c r="G7817" s="65"/>
      <c r="H7817" s="113"/>
    </row>
    <row r="7818" spans="1:8">
      <c r="A7818" s="65"/>
      <c r="B7818" s="65"/>
      <c r="C7818" s="65"/>
      <c r="D7818" s="65"/>
      <c r="E7818" s="65"/>
      <c r="F7818" s="65"/>
      <c r="G7818" s="65"/>
      <c r="H7818" s="113"/>
    </row>
    <row r="7819" spans="1:8">
      <c r="A7819" s="65"/>
      <c r="B7819" s="65"/>
      <c r="C7819" s="65"/>
      <c r="D7819" s="65"/>
      <c r="E7819" s="65"/>
      <c r="F7819" s="65"/>
      <c r="G7819" s="65"/>
      <c r="H7819" s="113"/>
    </row>
    <row r="7820" spans="1:8">
      <c r="A7820" s="65"/>
      <c r="B7820" s="65"/>
      <c r="C7820" s="65"/>
      <c r="D7820" s="65"/>
      <c r="E7820" s="65"/>
      <c r="F7820" s="65"/>
      <c r="G7820" s="65"/>
      <c r="H7820" s="113"/>
    </row>
    <row r="7821" spans="1:8">
      <c r="A7821" s="65"/>
      <c r="B7821" s="65"/>
      <c r="C7821" s="65"/>
      <c r="D7821" s="65"/>
      <c r="E7821" s="65"/>
      <c r="F7821" s="65"/>
      <c r="G7821" s="65"/>
      <c r="H7821" s="113"/>
    </row>
    <row r="7822" spans="1:8">
      <c r="A7822" s="65"/>
      <c r="B7822" s="65"/>
      <c r="C7822" s="65"/>
      <c r="D7822" s="65"/>
      <c r="E7822" s="65"/>
      <c r="F7822" s="65"/>
      <c r="G7822" s="65"/>
      <c r="H7822" s="113"/>
    </row>
    <row r="7823" spans="1:8">
      <c r="A7823" s="65"/>
      <c r="B7823" s="65"/>
      <c r="C7823" s="65"/>
      <c r="D7823" s="65"/>
      <c r="E7823" s="65"/>
      <c r="F7823" s="65"/>
      <c r="G7823" s="65"/>
      <c r="H7823" s="113"/>
    </row>
    <row r="7824" spans="1:8">
      <c r="A7824" s="65"/>
      <c r="B7824" s="65"/>
      <c r="C7824" s="65"/>
      <c r="D7824" s="65"/>
      <c r="E7824" s="65"/>
      <c r="F7824" s="65"/>
      <c r="G7824" s="65"/>
      <c r="H7824" s="113"/>
    </row>
    <row r="7825" spans="1:8">
      <c r="A7825" s="65"/>
      <c r="B7825" s="65"/>
      <c r="C7825" s="65"/>
      <c r="D7825" s="65"/>
      <c r="E7825" s="65"/>
      <c r="F7825" s="65"/>
      <c r="G7825" s="65"/>
      <c r="H7825" s="113"/>
    </row>
    <row r="7826" spans="1:8">
      <c r="A7826" s="65"/>
      <c r="B7826" s="65"/>
      <c r="C7826" s="65"/>
      <c r="D7826" s="65"/>
      <c r="E7826" s="65"/>
      <c r="F7826" s="65"/>
      <c r="G7826" s="65"/>
      <c r="H7826" s="113"/>
    </row>
    <row r="7827" spans="1:8">
      <c r="A7827" s="65"/>
      <c r="B7827" s="65"/>
      <c r="C7827" s="65"/>
      <c r="D7827" s="65"/>
      <c r="E7827" s="65"/>
      <c r="F7827" s="65"/>
      <c r="G7827" s="65"/>
      <c r="H7827" s="113"/>
    </row>
    <row r="7828" spans="1:8">
      <c r="A7828" s="65"/>
      <c r="B7828" s="65"/>
      <c r="C7828" s="65"/>
      <c r="D7828" s="65"/>
      <c r="E7828" s="65"/>
      <c r="F7828" s="65"/>
      <c r="G7828" s="65"/>
      <c r="H7828" s="113"/>
    </row>
    <row r="7829" spans="1:8">
      <c r="A7829" s="65"/>
      <c r="B7829" s="65"/>
      <c r="C7829" s="65"/>
      <c r="D7829" s="65"/>
      <c r="E7829" s="65"/>
      <c r="F7829" s="65"/>
      <c r="G7829" s="65"/>
      <c r="H7829" s="113"/>
    </row>
    <row r="7830" spans="1:8">
      <c r="A7830" s="65"/>
      <c r="B7830" s="65"/>
      <c r="C7830" s="65"/>
      <c r="D7830" s="65"/>
      <c r="E7830" s="65"/>
      <c r="F7830" s="65"/>
      <c r="G7830" s="65"/>
      <c r="H7830" s="113"/>
    </row>
    <row r="7831" spans="1:8">
      <c r="A7831" s="65"/>
      <c r="B7831" s="65"/>
      <c r="C7831" s="65"/>
      <c r="D7831" s="65"/>
      <c r="E7831" s="65"/>
      <c r="F7831" s="65"/>
      <c r="G7831" s="65"/>
      <c r="H7831" s="113"/>
    </row>
    <row r="7832" spans="1:8">
      <c r="A7832" s="65"/>
      <c r="B7832" s="65"/>
      <c r="C7832" s="65"/>
      <c r="D7832" s="65"/>
      <c r="E7832" s="65"/>
      <c r="F7832" s="65"/>
      <c r="G7832" s="65"/>
      <c r="H7832" s="113"/>
    </row>
    <row r="7833" spans="1:8">
      <c r="A7833" s="65"/>
      <c r="B7833" s="65"/>
      <c r="C7833" s="65"/>
      <c r="D7833" s="65"/>
      <c r="E7833" s="65"/>
      <c r="F7833" s="65"/>
      <c r="G7833" s="65"/>
      <c r="H7833" s="113"/>
    </row>
    <row r="7834" spans="1:8">
      <c r="A7834" s="65"/>
      <c r="B7834" s="65"/>
      <c r="C7834" s="65"/>
      <c r="D7834" s="65"/>
      <c r="E7834" s="65"/>
      <c r="F7834" s="65"/>
      <c r="G7834" s="65"/>
      <c r="H7834" s="113"/>
    </row>
    <row r="7835" spans="1:8">
      <c r="A7835" s="65"/>
      <c r="B7835" s="65"/>
      <c r="C7835" s="65"/>
      <c r="D7835" s="65"/>
      <c r="E7835" s="65"/>
      <c r="F7835" s="65"/>
      <c r="G7835" s="65"/>
      <c r="H7835" s="113"/>
    </row>
    <row r="7836" spans="1:8">
      <c r="A7836" s="65"/>
      <c r="B7836" s="65"/>
      <c r="C7836" s="65"/>
      <c r="D7836" s="65"/>
      <c r="E7836" s="65"/>
      <c r="F7836" s="65"/>
      <c r="G7836" s="65"/>
      <c r="H7836" s="113"/>
    </row>
    <row r="7837" spans="1:8">
      <c r="A7837" s="65"/>
      <c r="B7837" s="65"/>
      <c r="C7837" s="65"/>
      <c r="D7837" s="65"/>
      <c r="E7837" s="65"/>
      <c r="F7837" s="65"/>
      <c r="G7837" s="65"/>
      <c r="H7837" s="113"/>
    </row>
    <row r="7838" spans="1:8">
      <c r="A7838" s="65"/>
      <c r="B7838" s="65"/>
      <c r="C7838" s="65"/>
      <c r="D7838" s="65"/>
      <c r="E7838" s="65"/>
      <c r="F7838" s="65"/>
      <c r="G7838" s="65"/>
      <c r="H7838" s="113"/>
    </row>
    <row r="7839" spans="1:8">
      <c r="A7839" s="65"/>
      <c r="B7839" s="65"/>
      <c r="C7839" s="65"/>
      <c r="D7839" s="65"/>
      <c r="E7839" s="65"/>
      <c r="F7839" s="65"/>
      <c r="G7839" s="65"/>
      <c r="H7839" s="113"/>
    </row>
    <row r="7840" spans="1:8">
      <c r="A7840" s="65"/>
      <c r="B7840" s="65"/>
      <c r="C7840" s="65"/>
      <c r="D7840" s="65"/>
      <c r="E7840" s="65"/>
      <c r="F7840" s="65"/>
      <c r="G7840" s="65"/>
      <c r="H7840" s="113"/>
    </row>
    <row r="7841" spans="1:8">
      <c r="A7841" s="65"/>
      <c r="B7841" s="65"/>
      <c r="C7841" s="65"/>
      <c r="D7841" s="65"/>
      <c r="E7841" s="65"/>
      <c r="F7841" s="65"/>
      <c r="G7841" s="65"/>
      <c r="H7841" s="113"/>
    </row>
    <row r="7842" spans="1:8">
      <c r="A7842" s="65"/>
      <c r="B7842" s="65"/>
      <c r="C7842" s="65"/>
      <c r="D7842" s="65"/>
      <c r="E7842" s="65"/>
      <c r="F7842" s="65"/>
      <c r="G7842" s="65"/>
      <c r="H7842" s="113"/>
    </row>
    <row r="7843" spans="1:8">
      <c r="A7843" s="65"/>
      <c r="B7843" s="65"/>
      <c r="C7843" s="65"/>
      <c r="D7843" s="65"/>
      <c r="E7843" s="65"/>
      <c r="F7843" s="65"/>
      <c r="G7843" s="65"/>
      <c r="H7843" s="113"/>
    </row>
    <row r="7844" spans="1:8">
      <c r="A7844" s="65"/>
      <c r="B7844" s="65"/>
      <c r="C7844" s="65"/>
      <c r="D7844" s="65"/>
      <c r="E7844" s="65"/>
      <c r="F7844" s="65"/>
      <c r="G7844" s="65"/>
      <c r="H7844" s="113"/>
    </row>
    <row r="7845" spans="1:8">
      <c r="A7845" s="65"/>
      <c r="B7845" s="65"/>
      <c r="C7845" s="65"/>
      <c r="D7845" s="65"/>
      <c r="E7845" s="65"/>
      <c r="F7845" s="65"/>
      <c r="G7845" s="65"/>
      <c r="H7845" s="113"/>
    </row>
    <row r="7846" spans="1:8">
      <c r="A7846" s="65"/>
      <c r="B7846" s="65"/>
      <c r="C7846" s="65"/>
      <c r="D7846" s="65"/>
      <c r="E7846" s="65"/>
      <c r="F7846" s="65"/>
      <c r="G7846" s="65"/>
      <c r="H7846" s="113"/>
    </row>
    <row r="7847" spans="1:8">
      <c r="A7847" s="65"/>
      <c r="B7847" s="65"/>
      <c r="C7847" s="65"/>
      <c r="D7847" s="65"/>
      <c r="E7847" s="65"/>
      <c r="F7847" s="65"/>
      <c r="G7847" s="65"/>
      <c r="H7847" s="113"/>
    </row>
    <row r="7848" spans="1:8">
      <c r="A7848" s="65"/>
      <c r="B7848" s="65"/>
      <c r="C7848" s="65"/>
      <c r="D7848" s="65"/>
      <c r="E7848" s="65"/>
      <c r="F7848" s="65"/>
      <c r="G7848" s="65"/>
      <c r="H7848" s="113"/>
    </row>
    <row r="7849" spans="1:8">
      <c r="A7849" s="65"/>
      <c r="B7849" s="65"/>
      <c r="C7849" s="65"/>
      <c r="D7849" s="65"/>
      <c r="E7849" s="65"/>
      <c r="F7849" s="65"/>
      <c r="G7849" s="65"/>
      <c r="H7849" s="113"/>
    </row>
    <row r="7850" spans="1:8">
      <c r="A7850" s="65"/>
      <c r="B7850" s="65"/>
      <c r="C7850" s="65"/>
      <c r="D7850" s="65"/>
      <c r="E7850" s="65"/>
      <c r="F7850" s="65"/>
      <c r="G7850" s="65"/>
      <c r="H7850" s="113"/>
    </row>
    <row r="7851" spans="1:8">
      <c r="A7851" s="65"/>
      <c r="B7851" s="65"/>
      <c r="C7851" s="65"/>
      <c r="D7851" s="65"/>
      <c r="E7851" s="65"/>
      <c r="F7851" s="65"/>
      <c r="G7851" s="65"/>
      <c r="H7851" s="113"/>
    </row>
    <row r="7852" spans="1:8">
      <c r="A7852" s="65"/>
      <c r="B7852" s="65"/>
      <c r="C7852" s="65"/>
      <c r="D7852" s="65"/>
      <c r="E7852" s="65"/>
      <c r="F7852" s="65"/>
      <c r="G7852" s="65"/>
      <c r="H7852" s="113"/>
    </row>
    <row r="7853" spans="1:8">
      <c r="A7853" s="65"/>
      <c r="B7853" s="65"/>
      <c r="C7853" s="65"/>
      <c r="D7853" s="65"/>
      <c r="E7853" s="65"/>
      <c r="F7853" s="65"/>
      <c r="G7853" s="65"/>
      <c r="H7853" s="113"/>
    </row>
    <row r="7854" spans="1:8">
      <c r="A7854" s="65"/>
      <c r="B7854" s="65"/>
      <c r="C7854" s="65"/>
      <c r="D7854" s="65"/>
      <c r="E7854" s="65"/>
      <c r="F7854" s="65"/>
      <c r="G7854" s="65"/>
      <c r="H7854" s="113"/>
    </row>
    <row r="7855" spans="1:8">
      <c r="A7855" s="65"/>
      <c r="B7855" s="65"/>
      <c r="C7855" s="65"/>
      <c r="D7855" s="65"/>
      <c r="E7855" s="65"/>
      <c r="F7855" s="65"/>
      <c r="G7855" s="65"/>
      <c r="H7855" s="113"/>
    </row>
    <row r="7856" spans="1:8">
      <c r="A7856" s="65"/>
      <c r="B7856" s="65"/>
      <c r="C7856" s="65"/>
      <c r="D7856" s="65"/>
      <c r="E7856" s="65"/>
      <c r="F7856" s="65"/>
      <c r="G7856" s="65"/>
      <c r="H7856" s="113"/>
    </row>
    <row r="7857" spans="1:8">
      <c r="A7857" s="65"/>
      <c r="B7857" s="65"/>
      <c r="C7857" s="65"/>
      <c r="D7857" s="65"/>
      <c r="E7857" s="65"/>
      <c r="F7857" s="65"/>
      <c r="G7857" s="65"/>
      <c r="H7857" s="113"/>
    </row>
    <row r="7858" spans="1:8">
      <c r="A7858" s="65"/>
      <c r="B7858" s="65"/>
      <c r="C7858" s="65"/>
      <c r="D7858" s="65"/>
      <c r="E7858" s="65"/>
      <c r="F7858" s="65"/>
      <c r="G7858" s="65"/>
      <c r="H7858" s="113"/>
    </row>
    <row r="7859" spans="1:8">
      <c r="A7859" s="65"/>
      <c r="B7859" s="65"/>
      <c r="C7859" s="65"/>
      <c r="D7859" s="65"/>
      <c r="E7859" s="65"/>
      <c r="F7859" s="65"/>
      <c r="G7859" s="65"/>
      <c r="H7859" s="113"/>
    </row>
    <row r="7860" spans="1:8">
      <c r="A7860" s="65"/>
      <c r="B7860" s="65"/>
      <c r="C7860" s="65"/>
      <c r="D7860" s="65"/>
      <c r="E7860" s="65"/>
      <c r="F7860" s="65"/>
      <c r="G7860" s="65"/>
      <c r="H7860" s="113"/>
    </row>
    <row r="7861" spans="1:8">
      <c r="A7861" s="65"/>
      <c r="B7861" s="65"/>
      <c r="C7861" s="65"/>
      <c r="D7861" s="65"/>
      <c r="E7861" s="65"/>
      <c r="F7861" s="65"/>
      <c r="G7861" s="65"/>
      <c r="H7861" s="113"/>
    </row>
    <row r="7862" spans="1:8">
      <c r="A7862" s="65"/>
      <c r="B7862" s="65"/>
      <c r="C7862" s="65"/>
      <c r="D7862" s="65"/>
      <c r="E7862" s="65"/>
      <c r="F7862" s="65"/>
      <c r="G7862" s="65"/>
      <c r="H7862" s="113"/>
    </row>
    <row r="7863" spans="1:8">
      <c r="A7863" s="65"/>
      <c r="B7863" s="65"/>
      <c r="C7863" s="65"/>
      <c r="D7863" s="65"/>
      <c r="E7863" s="65"/>
      <c r="F7863" s="65"/>
      <c r="G7863" s="65"/>
      <c r="H7863" s="113"/>
    </row>
    <row r="7864" spans="1:8">
      <c r="A7864" s="65"/>
      <c r="B7864" s="65"/>
      <c r="C7864" s="65"/>
      <c r="D7864" s="65"/>
      <c r="E7864" s="65"/>
      <c r="F7864" s="65"/>
      <c r="G7864" s="65"/>
      <c r="H7864" s="113"/>
    </row>
    <row r="7865" spans="1:8">
      <c r="A7865" s="65"/>
      <c r="B7865" s="65"/>
      <c r="C7865" s="65"/>
      <c r="D7865" s="65"/>
      <c r="E7865" s="65"/>
      <c r="F7865" s="65"/>
      <c r="G7865" s="65"/>
      <c r="H7865" s="113"/>
    </row>
    <row r="7866" spans="1:8">
      <c r="A7866" s="65"/>
      <c r="B7866" s="65"/>
      <c r="C7866" s="65"/>
      <c r="D7866" s="65"/>
      <c r="E7866" s="65"/>
      <c r="F7866" s="65"/>
      <c r="G7866" s="65"/>
      <c r="H7866" s="113"/>
    </row>
    <row r="7867" spans="1:8">
      <c r="A7867" s="65"/>
      <c r="B7867" s="65"/>
      <c r="C7867" s="65"/>
      <c r="D7867" s="65"/>
      <c r="E7867" s="65"/>
      <c r="F7867" s="65"/>
      <c r="G7867" s="65"/>
      <c r="H7867" s="113"/>
    </row>
    <row r="7868" spans="1:8">
      <c r="A7868" s="65"/>
      <c r="B7868" s="65"/>
      <c r="C7868" s="65"/>
      <c r="D7868" s="65"/>
      <c r="E7868" s="65"/>
      <c r="F7868" s="65"/>
      <c r="G7868" s="65"/>
      <c r="H7868" s="113"/>
    </row>
    <row r="7869" spans="1:8">
      <c r="A7869" s="65"/>
      <c r="B7869" s="65"/>
      <c r="C7869" s="65"/>
      <c r="D7869" s="65"/>
      <c r="E7869" s="65"/>
      <c r="F7869" s="65"/>
      <c r="G7869" s="65"/>
      <c r="H7869" s="113"/>
    </row>
    <row r="7870" spans="1:8">
      <c r="A7870" s="65"/>
      <c r="B7870" s="65"/>
      <c r="C7870" s="65"/>
      <c r="D7870" s="65"/>
      <c r="E7870" s="65"/>
      <c r="F7870" s="65"/>
      <c r="G7870" s="65"/>
      <c r="H7870" s="113"/>
    </row>
    <row r="7871" spans="1:8">
      <c r="A7871" s="65"/>
      <c r="B7871" s="65"/>
      <c r="C7871" s="65"/>
      <c r="D7871" s="65"/>
      <c r="E7871" s="65"/>
      <c r="F7871" s="65"/>
      <c r="G7871" s="65"/>
      <c r="H7871" s="113"/>
    </row>
    <row r="7872" spans="1:8">
      <c r="A7872" s="65"/>
      <c r="B7872" s="65"/>
      <c r="C7872" s="65"/>
      <c r="D7872" s="65"/>
      <c r="E7872" s="65"/>
      <c r="F7872" s="65"/>
      <c r="G7872" s="65"/>
      <c r="H7872" s="113"/>
    </row>
    <row r="7873" spans="1:8">
      <c r="A7873" s="65"/>
      <c r="B7873" s="65"/>
      <c r="C7873" s="65"/>
      <c r="D7873" s="65"/>
      <c r="E7873" s="65"/>
      <c r="F7873" s="65"/>
      <c r="G7873" s="65"/>
      <c r="H7873" s="113"/>
    </row>
    <row r="7874" spans="1:8">
      <c r="A7874" s="65"/>
      <c r="B7874" s="65"/>
      <c r="C7874" s="65"/>
      <c r="D7874" s="65"/>
      <c r="E7874" s="65"/>
      <c r="F7874" s="65"/>
      <c r="G7874" s="65"/>
      <c r="H7874" s="113"/>
    </row>
    <row r="7875" spans="1:8">
      <c r="A7875" s="65"/>
      <c r="B7875" s="65"/>
      <c r="C7875" s="65"/>
      <c r="D7875" s="65"/>
      <c r="E7875" s="65"/>
      <c r="F7875" s="65"/>
      <c r="G7875" s="65"/>
      <c r="H7875" s="113"/>
    </row>
    <row r="7876" spans="1:8">
      <c r="A7876" s="65"/>
      <c r="B7876" s="65"/>
      <c r="C7876" s="65"/>
      <c r="D7876" s="65"/>
      <c r="E7876" s="65"/>
      <c r="F7876" s="65"/>
      <c r="G7876" s="65"/>
      <c r="H7876" s="113"/>
    </row>
    <row r="7877" spans="1:8">
      <c r="A7877" s="65"/>
      <c r="B7877" s="65"/>
      <c r="C7877" s="65"/>
      <c r="D7877" s="65"/>
      <c r="E7877" s="65"/>
      <c r="F7877" s="65"/>
      <c r="G7877" s="65"/>
      <c r="H7877" s="113"/>
    </row>
    <row r="7878" spans="1:8">
      <c r="A7878" s="65"/>
      <c r="B7878" s="65"/>
      <c r="C7878" s="65"/>
      <c r="D7878" s="65"/>
      <c r="E7878" s="65"/>
      <c r="F7878" s="65"/>
      <c r="G7878" s="65"/>
      <c r="H7878" s="113"/>
    </row>
    <row r="7879" spans="1:8">
      <c r="A7879" s="65"/>
      <c r="B7879" s="65"/>
      <c r="C7879" s="65"/>
      <c r="D7879" s="65"/>
      <c r="E7879" s="65"/>
      <c r="F7879" s="65"/>
      <c r="G7879" s="65"/>
      <c r="H7879" s="113"/>
    </row>
    <row r="7880" spans="1:8">
      <c r="A7880" s="65"/>
      <c r="B7880" s="65"/>
      <c r="C7880" s="65"/>
      <c r="D7880" s="65"/>
      <c r="E7880" s="65"/>
      <c r="F7880" s="65"/>
      <c r="G7880" s="65"/>
      <c r="H7880" s="113"/>
    </row>
    <row r="7881" spans="1:8">
      <c r="A7881" s="65"/>
      <c r="B7881" s="65"/>
      <c r="C7881" s="65"/>
      <c r="D7881" s="65"/>
      <c r="E7881" s="65"/>
      <c r="F7881" s="65"/>
      <c r="G7881" s="65"/>
      <c r="H7881" s="113"/>
    </row>
    <row r="7882" spans="1:8">
      <c r="A7882" s="65"/>
      <c r="B7882" s="65"/>
      <c r="C7882" s="65"/>
      <c r="D7882" s="65"/>
      <c r="E7882" s="65"/>
      <c r="F7882" s="65"/>
      <c r="G7882" s="65"/>
      <c r="H7882" s="113"/>
    </row>
    <row r="7883" spans="1:8">
      <c r="A7883" s="65"/>
      <c r="B7883" s="65"/>
      <c r="C7883" s="65"/>
      <c r="D7883" s="65"/>
      <c r="E7883" s="65"/>
      <c r="F7883" s="65"/>
      <c r="G7883" s="65"/>
      <c r="H7883" s="113"/>
    </row>
    <row r="7884" spans="1:8">
      <c r="A7884" s="65"/>
      <c r="B7884" s="65"/>
      <c r="C7884" s="65"/>
      <c r="D7884" s="65"/>
      <c r="E7884" s="65"/>
      <c r="F7884" s="65"/>
      <c r="G7884" s="65"/>
      <c r="H7884" s="113"/>
    </row>
    <row r="7885" spans="1:8">
      <c r="A7885" s="65"/>
      <c r="B7885" s="65"/>
      <c r="C7885" s="65"/>
      <c r="D7885" s="65"/>
      <c r="E7885" s="65"/>
      <c r="F7885" s="65"/>
      <c r="G7885" s="65"/>
      <c r="H7885" s="113"/>
    </row>
    <row r="7886" spans="1:8">
      <c r="A7886" s="65"/>
      <c r="B7886" s="65"/>
      <c r="C7886" s="65"/>
      <c r="D7886" s="65"/>
      <c r="E7886" s="65"/>
      <c r="F7886" s="65"/>
      <c r="G7886" s="65"/>
      <c r="H7886" s="113"/>
    </row>
    <row r="7887" spans="1:8">
      <c r="A7887" s="65"/>
      <c r="B7887" s="65"/>
      <c r="C7887" s="65"/>
      <c r="D7887" s="65"/>
      <c r="E7887" s="65"/>
      <c r="F7887" s="65"/>
      <c r="G7887" s="65"/>
      <c r="H7887" s="113"/>
    </row>
    <row r="7888" spans="1:8">
      <c r="A7888" s="65"/>
      <c r="B7888" s="65"/>
      <c r="C7888" s="65"/>
      <c r="D7888" s="65"/>
      <c r="E7888" s="65"/>
      <c r="F7888" s="65"/>
      <c r="G7888" s="65"/>
      <c r="H7888" s="113"/>
    </row>
    <row r="7889" spans="1:8">
      <c r="A7889" s="65"/>
      <c r="B7889" s="65"/>
      <c r="C7889" s="65"/>
      <c r="D7889" s="65"/>
      <c r="E7889" s="65"/>
      <c r="F7889" s="65"/>
      <c r="G7889" s="65"/>
      <c r="H7889" s="113"/>
    </row>
    <row r="7890" spans="1:8">
      <c r="A7890" s="65"/>
      <c r="B7890" s="65"/>
      <c r="C7890" s="65"/>
      <c r="D7890" s="65"/>
      <c r="E7890" s="65"/>
      <c r="F7890" s="65"/>
      <c r="G7890" s="65"/>
      <c r="H7890" s="113"/>
    </row>
    <row r="7891" spans="1:8">
      <c r="A7891" s="65"/>
      <c r="B7891" s="65"/>
      <c r="C7891" s="65"/>
      <c r="D7891" s="65"/>
      <c r="E7891" s="65"/>
      <c r="F7891" s="65"/>
      <c r="G7891" s="65"/>
      <c r="H7891" s="113"/>
    </row>
    <row r="7892" spans="1:8">
      <c r="A7892" s="65"/>
      <c r="B7892" s="65"/>
      <c r="C7892" s="65"/>
      <c r="D7892" s="65"/>
      <c r="E7892" s="65"/>
      <c r="F7892" s="65"/>
      <c r="G7892" s="65"/>
      <c r="H7892" s="113"/>
    </row>
    <row r="7893" spans="1:8">
      <c r="A7893" s="65"/>
      <c r="B7893" s="65"/>
      <c r="C7893" s="65"/>
      <c r="D7893" s="65"/>
      <c r="E7893" s="65"/>
      <c r="F7893" s="65"/>
      <c r="G7893" s="65"/>
      <c r="H7893" s="113"/>
    </row>
    <row r="7894" spans="1:8">
      <c r="A7894" s="65"/>
      <c r="B7894" s="65"/>
      <c r="C7894" s="65"/>
      <c r="D7894" s="65"/>
      <c r="E7894" s="65"/>
      <c r="F7894" s="65"/>
      <c r="G7894" s="65"/>
      <c r="H7894" s="113"/>
    </row>
    <row r="7895" spans="1:8">
      <c r="A7895" s="65"/>
      <c r="B7895" s="65"/>
      <c r="C7895" s="65"/>
      <c r="D7895" s="65"/>
      <c r="E7895" s="65"/>
      <c r="F7895" s="65"/>
      <c r="G7895" s="65"/>
      <c r="H7895" s="113"/>
    </row>
    <row r="7896" spans="1:8">
      <c r="A7896" s="65"/>
      <c r="B7896" s="65"/>
      <c r="C7896" s="65"/>
      <c r="D7896" s="65"/>
      <c r="E7896" s="65"/>
      <c r="F7896" s="65"/>
      <c r="G7896" s="65"/>
      <c r="H7896" s="113"/>
    </row>
    <row r="7897" spans="1:8">
      <c r="A7897" s="65"/>
      <c r="B7897" s="65"/>
      <c r="C7897" s="65"/>
      <c r="D7897" s="65"/>
      <c r="E7897" s="65"/>
      <c r="F7897" s="65"/>
      <c r="G7897" s="65"/>
      <c r="H7897" s="113"/>
    </row>
    <row r="7898" spans="1:8">
      <c r="A7898" s="65"/>
      <c r="B7898" s="65"/>
      <c r="C7898" s="65"/>
      <c r="D7898" s="65"/>
      <c r="E7898" s="65"/>
      <c r="F7898" s="65"/>
      <c r="G7898" s="65"/>
      <c r="H7898" s="113"/>
    </row>
    <row r="7899" spans="1:8">
      <c r="A7899" s="65"/>
      <c r="B7899" s="65"/>
      <c r="C7899" s="65"/>
      <c r="D7899" s="65"/>
      <c r="E7899" s="65"/>
      <c r="F7899" s="65"/>
      <c r="G7899" s="65"/>
      <c r="H7899" s="113"/>
    </row>
    <row r="7900" spans="1:8">
      <c r="A7900" s="65"/>
      <c r="B7900" s="65"/>
      <c r="C7900" s="65"/>
      <c r="D7900" s="65"/>
      <c r="E7900" s="65"/>
      <c r="F7900" s="65"/>
      <c r="G7900" s="65"/>
      <c r="H7900" s="113"/>
    </row>
    <row r="7901" spans="1:8">
      <c r="A7901" s="65"/>
      <c r="B7901" s="65"/>
      <c r="C7901" s="65"/>
      <c r="D7901" s="65"/>
      <c r="E7901" s="65"/>
      <c r="F7901" s="65"/>
      <c r="G7901" s="65"/>
      <c r="H7901" s="113"/>
    </row>
    <row r="7902" spans="1:8">
      <c r="A7902" s="65"/>
      <c r="B7902" s="65"/>
      <c r="C7902" s="65"/>
      <c r="D7902" s="65"/>
      <c r="E7902" s="65"/>
      <c r="F7902" s="65"/>
      <c r="G7902" s="65"/>
      <c r="H7902" s="113"/>
    </row>
    <row r="7903" spans="1:8">
      <c r="A7903" s="65"/>
      <c r="B7903" s="65"/>
      <c r="C7903" s="65"/>
      <c r="D7903" s="65"/>
      <c r="E7903" s="65"/>
      <c r="F7903" s="65"/>
      <c r="G7903" s="65"/>
      <c r="H7903" s="113"/>
    </row>
    <row r="7904" spans="1:8">
      <c r="A7904" s="65"/>
      <c r="B7904" s="65"/>
      <c r="C7904" s="65"/>
      <c r="D7904" s="65"/>
      <c r="E7904" s="65"/>
      <c r="F7904" s="65"/>
      <c r="G7904" s="65"/>
      <c r="H7904" s="113"/>
    </row>
    <row r="7905" spans="1:8">
      <c r="A7905" s="65"/>
      <c r="B7905" s="65"/>
      <c r="C7905" s="65"/>
      <c r="D7905" s="65"/>
      <c r="E7905" s="65"/>
      <c r="F7905" s="65"/>
      <c r="G7905" s="65"/>
      <c r="H7905" s="113"/>
    </row>
    <row r="7906" spans="1:8">
      <c r="A7906" s="65"/>
      <c r="B7906" s="65"/>
      <c r="C7906" s="65"/>
      <c r="D7906" s="65"/>
      <c r="E7906" s="65"/>
      <c r="F7906" s="65"/>
      <c r="G7906" s="65"/>
      <c r="H7906" s="113"/>
    </row>
    <row r="7907" spans="1:8">
      <c r="A7907" s="65"/>
      <c r="B7907" s="65"/>
      <c r="C7907" s="65"/>
      <c r="D7907" s="65"/>
      <c r="E7907" s="65"/>
      <c r="F7907" s="65"/>
      <c r="G7907" s="65"/>
      <c r="H7907" s="113"/>
    </row>
    <row r="7908" spans="1:8">
      <c r="A7908" s="65"/>
      <c r="B7908" s="65"/>
      <c r="C7908" s="65"/>
      <c r="D7908" s="65"/>
      <c r="E7908" s="65"/>
      <c r="F7908" s="65"/>
      <c r="G7908" s="65"/>
      <c r="H7908" s="113"/>
    </row>
    <row r="7909" spans="1:8">
      <c r="A7909" s="65"/>
      <c r="B7909" s="65"/>
      <c r="C7909" s="65"/>
      <c r="D7909" s="65"/>
      <c r="E7909" s="65"/>
      <c r="F7909" s="65"/>
      <c r="G7909" s="65"/>
      <c r="H7909" s="113"/>
    </row>
    <row r="7910" spans="1:8">
      <c r="A7910" s="65"/>
      <c r="B7910" s="65"/>
      <c r="C7910" s="65"/>
      <c r="D7910" s="65"/>
      <c r="E7910" s="65"/>
      <c r="F7910" s="65"/>
      <c r="G7910" s="65"/>
      <c r="H7910" s="113"/>
    </row>
    <row r="7911" spans="1:8">
      <c r="A7911" s="65"/>
      <c r="B7911" s="65"/>
      <c r="C7911" s="65"/>
      <c r="D7911" s="65"/>
      <c r="E7911" s="65"/>
      <c r="F7911" s="65"/>
      <c r="G7911" s="65"/>
      <c r="H7911" s="113"/>
    </row>
    <row r="7912" spans="1:8">
      <c r="A7912" s="65"/>
      <c r="B7912" s="65"/>
      <c r="C7912" s="65"/>
      <c r="D7912" s="65"/>
      <c r="E7912" s="65"/>
      <c r="F7912" s="65"/>
      <c r="G7912" s="65"/>
      <c r="H7912" s="113"/>
    </row>
    <row r="7913" spans="1:8">
      <c r="A7913" s="65"/>
      <c r="B7913" s="65"/>
      <c r="C7913" s="65"/>
      <c r="D7913" s="65"/>
      <c r="E7913" s="65"/>
      <c r="F7913" s="65"/>
      <c r="G7913" s="65"/>
      <c r="H7913" s="113"/>
    </row>
    <row r="7914" spans="1:8">
      <c r="A7914" s="65"/>
      <c r="B7914" s="65"/>
      <c r="C7914" s="65"/>
      <c r="D7914" s="65"/>
      <c r="E7914" s="65"/>
      <c r="F7914" s="65"/>
      <c r="G7914" s="65"/>
      <c r="H7914" s="113"/>
    </row>
    <row r="7915" spans="1:8">
      <c r="A7915" s="65"/>
      <c r="B7915" s="65"/>
      <c r="C7915" s="65"/>
      <c r="D7915" s="65"/>
      <c r="E7915" s="65"/>
      <c r="F7915" s="65"/>
      <c r="G7915" s="65"/>
      <c r="H7915" s="113"/>
    </row>
    <row r="7916" spans="1:8">
      <c r="A7916" s="65"/>
      <c r="B7916" s="65"/>
      <c r="C7916" s="65"/>
      <c r="D7916" s="65"/>
      <c r="E7916" s="65"/>
      <c r="F7916" s="65"/>
      <c r="G7916" s="65"/>
      <c r="H7916" s="113"/>
    </row>
    <row r="7917" spans="1:8">
      <c r="A7917" s="65"/>
      <c r="B7917" s="65"/>
      <c r="C7917" s="65"/>
      <c r="D7917" s="65"/>
      <c r="E7917" s="65"/>
      <c r="F7917" s="65"/>
      <c r="G7917" s="65"/>
      <c r="H7917" s="113"/>
    </row>
    <row r="7918" spans="1:8">
      <c r="A7918" s="65"/>
      <c r="B7918" s="65"/>
      <c r="C7918" s="65"/>
      <c r="D7918" s="65"/>
      <c r="E7918" s="65"/>
      <c r="F7918" s="65"/>
      <c r="G7918" s="65"/>
      <c r="H7918" s="113"/>
    </row>
    <row r="7919" spans="1:8">
      <c r="A7919" s="65"/>
      <c r="B7919" s="65"/>
      <c r="C7919" s="65"/>
      <c r="D7919" s="65"/>
      <c r="E7919" s="65"/>
      <c r="F7919" s="65"/>
      <c r="G7919" s="65"/>
      <c r="H7919" s="113"/>
    </row>
    <row r="7920" spans="1:8">
      <c r="A7920" s="65"/>
      <c r="B7920" s="65"/>
      <c r="C7920" s="65"/>
      <c r="D7920" s="65"/>
      <c r="E7920" s="65"/>
      <c r="F7920" s="65"/>
      <c r="G7920" s="65"/>
      <c r="H7920" s="113"/>
    </row>
    <row r="7921" spans="1:8">
      <c r="A7921" s="65"/>
      <c r="B7921" s="65"/>
      <c r="C7921" s="65"/>
      <c r="D7921" s="65"/>
      <c r="E7921" s="65"/>
      <c r="F7921" s="65"/>
      <c r="G7921" s="65"/>
      <c r="H7921" s="113"/>
    </row>
    <row r="7922" spans="1:8">
      <c r="A7922" s="65"/>
      <c r="B7922" s="65"/>
      <c r="C7922" s="65"/>
      <c r="D7922" s="65"/>
      <c r="E7922" s="65"/>
      <c r="F7922" s="65"/>
      <c r="G7922" s="65"/>
      <c r="H7922" s="113"/>
    </row>
    <row r="7923" spans="1:8">
      <c r="A7923" s="65"/>
      <c r="B7923" s="65"/>
      <c r="C7923" s="65"/>
      <c r="D7923" s="65"/>
      <c r="E7923" s="65"/>
      <c r="F7923" s="65"/>
      <c r="G7923" s="65"/>
      <c r="H7923" s="113"/>
    </row>
    <row r="7924" spans="1:8">
      <c r="A7924" s="65"/>
      <c r="B7924" s="65"/>
      <c r="C7924" s="65"/>
      <c r="D7924" s="65"/>
      <c r="E7924" s="65"/>
      <c r="F7924" s="65"/>
      <c r="G7924" s="65"/>
      <c r="H7924" s="113"/>
    </row>
    <row r="7925" spans="1:8">
      <c r="A7925" s="65"/>
      <c r="B7925" s="65"/>
      <c r="C7925" s="65"/>
      <c r="D7925" s="65"/>
      <c r="E7925" s="65"/>
      <c r="F7925" s="65"/>
      <c r="G7925" s="65"/>
      <c r="H7925" s="113"/>
    </row>
    <row r="7926" spans="1:8">
      <c r="A7926" s="65"/>
      <c r="B7926" s="65"/>
      <c r="C7926" s="65"/>
      <c r="D7926" s="65"/>
      <c r="E7926" s="65"/>
      <c r="F7926" s="65"/>
      <c r="G7926" s="65"/>
      <c r="H7926" s="113"/>
    </row>
    <row r="7927" spans="1:8">
      <c r="A7927" s="65"/>
      <c r="B7927" s="65"/>
      <c r="C7927" s="65"/>
      <c r="D7927" s="65"/>
      <c r="E7927" s="65"/>
      <c r="F7927" s="65"/>
      <c r="G7927" s="65"/>
      <c r="H7927" s="113"/>
    </row>
    <row r="7928" spans="1:8">
      <c r="A7928" s="65"/>
      <c r="B7928" s="65"/>
      <c r="C7928" s="65"/>
      <c r="D7928" s="65"/>
      <c r="E7928" s="65"/>
      <c r="F7928" s="65"/>
      <c r="G7928" s="65"/>
      <c r="H7928" s="113"/>
    </row>
    <row r="7929" spans="1:8">
      <c r="A7929" s="65"/>
      <c r="B7929" s="65"/>
      <c r="C7929" s="65"/>
      <c r="D7929" s="65"/>
      <c r="E7929" s="65"/>
      <c r="F7929" s="65"/>
      <c r="G7929" s="65"/>
      <c r="H7929" s="113"/>
    </row>
    <row r="7930" spans="1:8">
      <c r="A7930" s="65"/>
      <c r="B7930" s="65"/>
      <c r="C7930" s="65"/>
      <c r="D7930" s="65"/>
      <c r="E7930" s="65"/>
      <c r="F7930" s="65"/>
      <c r="G7930" s="65"/>
      <c r="H7930" s="113"/>
    </row>
    <row r="7931" spans="1:8">
      <c r="A7931" s="65"/>
      <c r="B7931" s="65"/>
      <c r="C7931" s="65"/>
      <c r="D7931" s="65"/>
      <c r="E7931" s="65"/>
      <c r="F7931" s="65"/>
      <c r="G7931" s="65"/>
      <c r="H7931" s="113"/>
    </row>
    <row r="7932" spans="1:8">
      <c r="A7932" s="65"/>
      <c r="B7932" s="65"/>
      <c r="C7932" s="65"/>
      <c r="D7932" s="65"/>
      <c r="E7932" s="65"/>
      <c r="F7932" s="65"/>
      <c r="G7932" s="65"/>
      <c r="H7932" s="113"/>
    </row>
    <row r="7933" spans="1:8">
      <c r="A7933" s="65"/>
      <c r="B7933" s="65"/>
      <c r="C7933" s="65"/>
      <c r="D7933" s="65"/>
      <c r="E7933" s="65"/>
      <c r="F7933" s="65"/>
      <c r="G7933" s="65"/>
      <c r="H7933" s="113"/>
    </row>
    <row r="7934" spans="1:8">
      <c r="A7934" s="65"/>
      <c r="B7934" s="65"/>
      <c r="C7934" s="65"/>
      <c r="D7934" s="65"/>
      <c r="E7934" s="65"/>
      <c r="F7934" s="65"/>
      <c r="G7934" s="65"/>
      <c r="H7934" s="113"/>
    </row>
    <row r="7935" spans="1:8">
      <c r="A7935" s="65"/>
      <c r="B7935" s="65"/>
      <c r="C7935" s="65"/>
      <c r="D7935" s="65"/>
      <c r="E7935" s="65"/>
      <c r="F7935" s="65"/>
      <c r="G7935" s="65"/>
      <c r="H7935" s="113"/>
    </row>
    <row r="7936" spans="1:8">
      <c r="A7936" s="65"/>
      <c r="B7936" s="65"/>
      <c r="C7936" s="65"/>
      <c r="D7936" s="65"/>
      <c r="E7936" s="65"/>
      <c r="F7936" s="65"/>
      <c r="G7936" s="65"/>
      <c r="H7936" s="113"/>
    </row>
    <row r="7937" spans="1:8">
      <c r="A7937" s="65"/>
      <c r="B7937" s="65"/>
      <c r="C7937" s="65"/>
      <c r="D7937" s="65"/>
      <c r="E7937" s="65"/>
      <c r="F7937" s="65"/>
      <c r="G7937" s="65"/>
      <c r="H7937" s="113"/>
    </row>
    <row r="7938" spans="1:8">
      <c r="A7938" s="65"/>
      <c r="B7938" s="65"/>
      <c r="C7938" s="65"/>
      <c r="D7938" s="65"/>
      <c r="E7938" s="65"/>
      <c r="F7938" s="65"/>
      <c r="G7938" s="65"/>
      <c r="H7938" s="113"/>
    </row>
    <row r="7939" spans="1:8">
      <c r="A7939" s="65"/>
      <c r="B7939" s="65"/>
      <c r="C7939" s="65"/>
      <c r="D7939" s="65"/>
      <c r="E7939" s="65"/>
      <c r="F7939" s="65"/>
      <c r="G7939" s="65"/>
      <c r="H7939" s="113"/>
    </row>
    <row r="7940" spans="1:8">
      <c r="A7940" s="65"/>
      <c r="B7940" s="65"/>
      <c r="C7940" s="65"/>
      <c r="D7940" s="65"/>
      <c r="E7940" s="65"/>
      <c r="F7940" s="65"/>
      <c r="G7940" s="65"/>
      <c r="H7940" s="113"/>
    </row>
    <row r="7941" spans="1:8">
      <c r="A7941" s="65"/>
      <c r="B7941" s="65"/>
      <c r="C7941" s="65"/>
      <c r="D7941" s="65"/>
      <c r="E7941" s="65"/>
      <c r="F7941" s="65"/>
      <c r="G7941" s="65"/>
      <c r="H7941" s="113"/>
    </row>
    <row r="7942" spans="1:8">
      <c r="A7942" s="65"/>
      <c r="B7942" s="65"/>
      <c r="C7942" s="65"/>
      <c r="D7942" s="65"/>
      <c r="E7942" s="65"/>
      <c r="F7942" s="65"/>
      <c r="G7942" s="65"/>
      <c r="H7942" s="113"/>
    </row>
    <row r="7943" spans="1:8">
      <c r="A7943" s="65"/>
      <c r="B7943" s="65"/>
      <c r="C7943" s="65"/>
      <c r="D7943" s="65"/>
      <c r="E7943" s="65"/>
      <c r="F7943" s="65"/>
      <c r="G7943" s="65"/>
      <c r="H7943" s="113"/>
    </row>
    <row r="7944" spans="1:8">
      <c r="A7944" s="65"/>
      <c r="B7944" s="65"/>
      <c r="C7944" s="65"/>
      <c r="D7944" s="65"/>
      <c r="E7944" s="65"/>
      <c r="F7944" s="65"/>
      <c r="G7944" s="65"/>
      <c r="H7944" s="113"/>
    </row>
    <row r="7945" spans="1:8">
      <c r="A7945" s="65"/>
      <c r="B7945" s="65"/>
      <c r="C7945" s="65"/>
      <c r="D7945" s="65"/>
      <c r="E7945" s="65"/>
      <c r="F7945" s="65"/>
      <c r="G7945" s="65"/>
      <c r="H7945" s="113"/>
    </row>
    <row r="7946" spans="1:8">
      <c r="A7946" s="65"/>
      <c r="B7946" s="65"/>
      <c r="C7946" s="65"/>
      <c r="D7946" s="65"/>
      <c r="E7946" s="65"/>
      <c r="F7946" s="65"/>
      <c r="G7946" s="65"/>
      <c r="H7946" s="113"/>
    </row>
    <row r="7947" spans="1:8">
      <c r="A7947" s="65"/>
      <c r="B7947" s="65"/>
      <c r="C7947" s="65"/>
      <c r="D7947" s="65"/>
      <c r="E7947" s="65"/>
      <c r="F7947" s="65"/>
      <c r="G7947" s="65"/>
      <c r="H7947" s="113"/>
    </row>
    <row r="7948" spans="1:8">
      <c r="A7948" s="65"/>
      <c r="B7948" s="65"/>
      <c r="C7948" s="65"/>
      <c r="D7948" s="65"/>
      <c r="E7948" s="65"/>
      <c r="F7948" s="65"/>
      <c r="G7948" s="65"/>
      <c r="H7948" s="113"/>
    </row>
    <row r="7949" spans="1:8">
      <c r="A7949" s="65"/>
      <c r="B7949" s="65"/>
      <c r="C7949" s="65"/>
      <c r="D7949" s="65"/>
      <c r="E7949" s="65"/>
      <c r="F7949" s="65"/>
      <c r="G7949" s="65"/>
      <c r="H7949" s="113"/>
    </row>
    <row r="7950" spans="1:8">
      <c r="A7950" s="65"/>
      <c r="B7950" s="65"/>
      <c r="C7950" s="65"/>
      <c r="D7950" s="65"/>
      <c r="E7950" s="65"/>
      <c r="F7950" s="65"/>
      <c r="G7950" s="65"/>
      <c r="H7950" s="113"/>
    </row>
    <row r="7951" spans="1:8">
      <c r="A7951" s="65"/>
      <c r="B7951" s="65"/>
      <c r="C7951" s="65"/>
      <c r="D7951" s="65"/>
      <c r="E7951" s="65"/>
      <c r="F7951" s="65"/>
      <c r="G7951" s="65"/>
      <c r="H7951" s="113"/>
    </row>
    <row r="7952" spans="1:8">
      <c r="A7952" s="65"/>
      <c r="B7952" s="65"/>
      <c r="C7952" s="65"/>
      <c r="D7952" s="65"/>
      <c r="E7952" s="65"/>
      <c r="F7952" s="65"/>
      <c r="G7952" s="65"/>
      <c r="H7952" s="113"/>
    </row>
    <row r="7953" spans="1:8">
      <c r="A7953" s="65"/>
      <c r="B7953" s="65"/>
      <c r="C7953" s="65"/>
      <c r="D7953" s="65"/>
      <c r="E7953" s="65"/>
      <c r="F7953" s="65"/>
      <c r="G7953" s="65"/>
      <c r="H7953" s="113"/>
    </row>
    <row r="7954" spans="1:8">
      <c r="A7954" s="65"/>
      <c r="B7954" s="65"/>
      <c r="C7954" s="65"/>
      <c r="D7954" s="65"/>
      <c r="E7954" s="65"/>
      <c r="F7954" s="65"/>
      <c r="G7954" s="65"/>
      <c r="H7954" s="113"/>
    </row>
    <row r="7955" spans="1:8">
      <c r="A7955" s="65"/>
      <c r="B7955" s="65"/>
      <c r="C7955" s="65"/>
      <c r="D7955" s="65"/>
      <c r="E7955" s="65"/>
      <c r="F7955" s="65"/>
      <c r="G7955" s="65"/>
      <c r="H7955" s="113"/>
    </row>
    <row r="7956" spans="1:8">
      <c r="A7956" s="65"/>
      <c r="B7956" s="65"/>
      <c r="C7956" s="65"/>
      <c r="D7956" s="65"/>
      <c r="E7956" s="65"/>
      <c r="F7956" s="65"/>
      <c r="G7956" s="65"/>
      <c r="H7956" s="113"/>
    </row>
    <row r="7957" spans="1:8">
      <c r="A7957" s="65"/>
      <c r="B7957" s="65"/>
      <c r="C7957" s="65"/>
      <c r="D7957" s="65"/>
      <c r="E7957" s="65"/>
      <c r="F7957" s="65"/>
      <c r="G7957" s="65"/>
      <c r="H7957" s="113"/>
    </row>
    <row r="7958" spans="1:8">
      <c r="A7958" s="65"/>
      <c r="B7958" s="65"/>
      <c r="C7958" s="65"/>
      <c r="D7958" s="65"/>
      <c r="E7958" s="65"/>
      <c r="F7958" s="65"/>
      <c r="G7958" s="65"/>
      <c r="H7958" s="113"/>
    </row>
    <row r="7959" spans="1:8">
      <c r="A7959" s="65"/>
      <c r="B7959" s="65"/>
      <c r="C7959" s="65"/>
      <c r="D7959" s="65"/>
      <c r="E7959" s="65"/>
      <c r="F7959" s="65"/>
      <c r="G7959" s="65"/>
      <c r="H7959" s="113"/>
    </row>
    <row r="7960" spans="1:8">
      <c r="A7960" s="65"/>
      <c r="B7960" s="65"/>
      <c r="C7960" s="65"/>
      <c r="D7960" s="65"/>
      <c r="E7960" s="65"/>
      <c r="F7960" s="65"/>
      <c r="G7960" s="65"/>
      <c r="H7960" s="113"/>
    </row>
    <row r="7961" spans="1:8">
      <c r="A7961" s="65"/>
      <c r="B7961" s="65"/>
      <c r="C7961" s="65"/>
      <c r="D7961" s="65"/>
      <c r="E7961" s="65"/>
      <c r="F7961" s="65"/>
      <c r="G7961" s="65"/>
      <c r="H7961" s="113"/>
    </row>
    <row r="7962" spans="1:8">
      <c r="A7962" s="65"/>
      <c r="B7962" s="65"/>
      <c r="C7962" s="65"/>
      <c r="D7962" s="65"/>
      <c r="E7962" s="65"/>
      <c r="F7962" s="65"/>
      <c r="G7962" s="65"/>
      <c r="H7962" s="113"/>
    </row>
    <row r="7963" spans="1:8">
      <c r="A7963" s="65"/>
      <c r="B7963" s="65"/>
      <c r="C7963" s="65"/>
      <c r="D7963" s="65"/>
      <c r="E7963" s="65"/>
      <c r="F7963" s="65"/>
      <c r="G7963" s="65"/>
      <c r="H7963" s="113"/>
    </row>
    <row r="7964" spans="1:8">
      <c r="A7964" s="65"/>
      <c r="B7964" s="65"/>
      <c r="C7964" s="65"/>
      <c r="D7964" s="65"/>
      <c r="E7964" s="65"/>
      <c r="F7964" s="65"/>
      <c r="G7964" s="65"/>
      <c r="H7964" s="113"/>
    </row>
    <row r="7965" spans="1:8">
      <c r="A7965" s="65"/>
      <c r="B7965" s="65"/>
      <c r="C7965" s="65"/>
      <c r="D7965" s="65"/>
      <c r="E7965" s="65"/>
      <c r="F7965" s="65"/>
      <c r="G7965" s="65"/>
      <c r="H7965" s="113"/>
    </row>
    <row r="7966" spans="1:8">
      <c r="A7966" s="65"/>
      <c r="B7966" s="65"/>
      <c r="C7966" s="65"/>
      <c r="D7966" s="65"/>
      <c r="E7966" s="65"/>
      <c r="F7966" s="65"/>
      <c r="G7966" s="65"/>
      <c r="H7966" s="113"/>
    </row>
    <row r="7967" spans="1:8">
      <c r="A7967" s="65"/>
      <c r="B7967" s="65"/>
      <c r="C7967" s="65"/>
      <c r="D7967" s="65"/>
      <c r="E7967" s="65"/>
      <c r="F7967" s="65"/>
      <c r="G7967" s="65"/>
      <c r="H7967" s="113"/>
    </row>
    <row r="7968" spans="1:8">
      <c r="A7968" s="65"/>
      <c r="B7968" s="65"/>
      <c r="C7968" s="65"/>
      <c r="D7968" s="65"/>
      <c r="E7968" s="65"/>
      <c r="F7968" s="65"/>
      <c r="G7968" s="65"/>
      <c r="H7968" s="113"/>
    </row>
    <row r="7969" spans="1:8">
      <c r="A7969" s="65"/>
      <c r="B7969" s="65"/>
      <c r="C7969" s="65"/>
      <c r="D7969" s="65"/>
      <c r="E7969" s="65"/>
      <c r="F7969" s="65"/>
      <c r="G7969" s="65"/>
      <c r="H7969" s="113"/>
    </row>
    <row r="7970" spans="1:8">
      <c r="A7970" s="65"/>
      <c r="B7970" s="65"/>
      <c r="C7970" s="65"/>
      <c r="D7970" s="65"/>
      <c r="E7970" s="65"/>
      <c r="F7970" s="65"/>
      <c r="G7970" s="65"/>
      <c r="H7970" s="113"/>
    </row>
    <row r="7971" spans="1:8">
      <c r="A7971" s="65"/>
      <c r="B7971" s="65"/>
      <c r="C7971" s="65"/>
      <c r="D7971" s="65"/>
      <c r="E7971" s="65"/>
      <c r="F7971" s="65"/>
      <c r="G7971" s="65"/>
      <c r="H7971" s="113"/>
    </row>
    <row r="7972" spans="1:8">
      <c r="A7972" s="65"/>
      <c r="B7972" s="65"/>
      <c r="C7972" s="65"/>
      <c r="D7972" s="65"/>
      <c r="E7972" s="65"/>
      <c r="F7972" s="65"/>
      <c r="G7972" s="65"/>
      <c r="H7972" s="113"/>
    </row>
    <row r="7973" spans="1:8">
      <c r="A7973" s="65"/>
      <c r="B7973" s="65"/>
      <c r="C7973" s="65"/>
      <c r="D7973" s="65"/>
      <c r="E7973" s="65"/>
      <c r="F7973" s="65"/>
      <c r="G7973" s="65"/>
      <c r="H7973" s="113"/>
    </row>
    <row r="7974" spans="1:8">
      <c r="A7974" s="65"/>
      <c r="B7974" s="65"/>
      <c r="C7974" s="65"/>
      <c r="D7974" s="65"/>
      <c r="E7974" s="65"/>
      <c r="F7974" s="65"/>
      <c r="G7974" s="65"/>
      <c r="H7974" s="113"/>
    </row>
    <row r="7975" spans="1:8">
      <c r="A7975" s="65"/>
      <c r="B7975" s="65"/>
      <c r="C7975" s="65"/>
      <c r="D7975" s="65"/>
      <c r="E7975" s="65"/>
      <c r="F7975" s="65"/>
      <c r="G7975" s="65"/>
      <c r="H7975" s="113"/>
    </row>
    <row r="7976" spans="1:8">
      <c r="A7976" s="65"/>
      <c r="B7976" s="65"/>
      <c r="C7976" s="65"/>
      <c r="D7976" s="65"/>
      <c r="E7976" s="65"/>
      <c r="F7976" s="65"/>
      <c r="G7976" s="65"/>
      <c r="H7976" s="113"/>
    </row>
    <row r="7977" spans="1:8">
      <c r="A7977" s="65"/>
      <c r="B7977" s="65"/>
      <c r="C7977" s="65"/>
      <c r="D7977" s="65"/>
      <c r="E7977" s="65"/>
      <c r="F7977" s="65"/>
      <c r="G7977" s="65"/>
      <c r="H7977" s="113"/>
    </row>
    <row r="7978" spans="1:8">
      <c r="A7978" s="65"/>
      <c r="B7978" s="65"/>
      <c r="C7978" s="65"/>
      <c r="D7978" s="65"/>
      <c r="E7978" s="65"/>
      <c r="F7978" s="65"/>
      <c r="G7978" s="65"/>
      <c r="H7978" s="113"/>
    </row>
    <row r="7979" spans="1:8">
      <c r="A7979" s="65"/>
      <c r="B7979" s="65"/>
      <c r="C7979" s="65"/>
      <c r="D7979" s="65"/>
      <c r="E7979" s="65"/>
      <c r="F7979" s="65"/>
      <c r="G7979" s="65"/>
      <c r="H7979" s="113"/>
    </row>
    <row r="7980" spans="1:8">
      <c r="A7980" s="65"/>
      <c r="B7980" s="65"/>
      <c r="C7980" s="65"/>
      <c r="D7980" s="65"/>
      <c r="E7980" s="65"/>
      <c r="F7980" s="65"/>
      <c r="G7980" s="65"/>
      <c r="H7980" s="113"/>
    </row>
    <row r="7981" spans="1:8">
      <c r="A7981" s="65"/>
      <c r="B7981" s="65"/>
      <c r="C7981" s="65"/>
      <c r="D7981" s="65"/>
      <c r="E7981" s="65"/>
      <c r="F7981" s="65"/>
      <c r="G7981" s="65"/>
      <c r="H7981" s="113"/>
    </row>
    <row r="7982" spans="1:8">
      <c r="A7982" s="65"/>
      <c r="B7982" s="65"/>
      <c r="C7982" s="65"/>
      <c r="D7982" s="65"/>
      <c r="E7982" s="65"/>
      <c r="F7982" s="65"/>
      <c r="G7982" s="65"/>
      <c r="H7982" s="113"/>
    </row>
    <row r="7983" spans="1:8">
      <c r="A7983" s="65"/>
      <c r="B7983" s="65"/>
      <c r="C7983" s="65"/>
      <c r="D7983" s="65"/>
      <c r="E7983" s="65"/>
      <c r="F7983" s="65"/>
      <c r="G7983" s="65"/>
      <c r="H7983" s="113"/>
    </row>
    <row r="7984" spans="1:8">
      <c r="A7984" s="65"/>
      <c r="B7984" s="65"/>
      <c r="C7984" s="65"/>
      <c r="D7984" s="65"/>
      <c r="E7984" s="65"/>
      <c r="F7984" s="65"/>
      <c r="G7984" s="65"/>
      <c r="H7984" s="113"/>
    </row>
    <row r="7985" spans="1:8">
      <c r="A7985" s="65"/>
      <c r="B7985" s="65"/>
      <c r="C7985" s="65"/>
      <c r="D7985" s="65"/>
      <c r="E7985" s="65"/>
      <c r="F7985" s="65"/>
      <c r="G7985" s="65"/>
      <c r="H7985" s="113"/>
    </row>
    <row r="7986" spans="1:8">
      <c r="A7986" s="65"/>
      <c r="B7986" s="65"/>
      <c r="C7986" s="65"/>
      <c r="D7986" s="65"/>
      <c r="E7986" s="65"/>
      <c r="F7986" s="65"/>
      <c r="G7986" s="65"/>
      <c r="H7986" s="113"/>
    </row>
    <row r="7987" spans="1:8">
      <c r="A7987" s="65"/>
      <c r="B7987" s="65"/>
      <c r="C7987" s="65"/>
      <c r="D7987" s="65"/>
      <c r="E7987" s="65"/>
      <c r="F7987" s="65"/>
      <c r="G7987" s="65"/>
      <c r="H7987" s="113"/>
    </row>
    <row r="7988" spans="1:8">
      <c r="A7988" s="65"/>
      <c r="B7988" s="65"/>
      <c r="C7988" s="65"/>
      <c r="D7988" s="65"/>
      <c r="E7988" s="65"/>
      <c r="F7988" s="65"/>
      <c r="G7988" s="65"/>
      <c r="H7988" s="113"/>
    </row>
    <row r="7989" spans="1:8">
      <c r="A7989" s="65"/>
      <c r="B7989" s="65"/>
      <c r="C7989" s="65"/>
      <c r="D7989" s="65"/>
      <c r="E7989" s="65"/>
      <c r="F7989" s="65"/>
      <c r="G7989" s="65"/>
      <c r="H7989" s="113"/>
    </row>
    <row r="7990" spans="1:8">
      <c r="A7990" s="65"/>
      <c r="B7990" s="65"/>
      <c r="C7990" s="65"/>
      <c r="D7990" s="65"/>
      <c r="E7990" s="65"/>
      <c r="F7990" s="65"/>
      <c r="G7990" s="65"/>
      <c r="H7990" s="113"/>
    </row>
    <row r="7991" spans="1:8">
      <c r="A7991" s="65"/>
      <c r="B7991" s="65"/>
      <c r="C7991" s="65"/>
      <c r="D7991" s="65"/>
      <c r="E7991" s="65"/>
      <c r="F7991" s="65"/>
      <c r="G7991" s="65"/>
      <c r="H7991" s="113"/>
    </row>
    <row r="7992" spans="1:8">
      <c r="A7992" s="65"/>
      <c r="B7992" s="65"/>
      <c r="C7992" s="65"/>
      <c r="D7992" s="65"/>
      <c r="E7992" s="65"/>
      <c r="F7992" s="65"/>
      <c r="G7992" s="65"/>
      <c r="H7992" s="113"/>
    </row>
    <row r="7993" spans="1:8">
      <c r="A7993" s="65"/>
      <c r="B7993" s="65"/>
      <c r="C7993" s="65"/>
      <c r="D7993" s="65"/>
      <c r="E7993" s="65"/>
      <c r="F7993" s="65"/>
      <c r="G7993" s="65"/>
      <c r="H7993" s="113"/>
    </row>
    <row r="7994" spans="1:8">
      <c r="A7994" s="65"/>
      <c r="B7994" s="65"/>
      <c r="C7994" s="65"/>
      <c r="D7994" s="65"/>
      <c r="E7994" s="65"/>
      <c r="F7994" s="65"/>
      <c r="G7994" s="65"/>
      <c r="H7994" s="113"/>
    </row>
    <row r="7995" spans="1:8">
      <c r="A7995" s="65"/>
      <c r="B7995" s="65"/>
      <c r="C7995" s="65"/>
      <c r="D7995" s="65"/>
      <c r="E7995" s="65"/>
      <c r="F7995" s="65"/>
      <c r="G7995" s="65"/>
      <c r="H7995" s="113"/>
    </row>
    <row r="7996" spans="1:8">
      <c r="A7996" s="65"/>
      <c r="B7996" s="65"/>
      <c r="C7996" s="65"/>
      <c r="D7996" s="65"/>
      <c r="E7996" s="65"/>
      <c r="F7996" s="65"/>
      <c r="G7996" s="65"/>
      <c r="H7996" s="113"/>
    </row>
    <row r="7997" spans="1:8">
      <c r="A7997" s="65"/>
      <c r="B7997" s="65"/>
      <c r="C7997" s="65"/>
      <c r="D7997" s="65"/>
      <c r="E7997" s="65"/>
      <c r="F7997" s="65"/>
      <c r="G7997" s="65"/>
      <c r="H7997" s="113"/>
    </row>
    <row r="7998" spans="1:8">
      <c r="A7998" s="65"/>
      <c r="B7998" s="65"/>
      <c r="C7998" s="65"/>
      <c r="D7998" s="65"/>
      <c r="E7998" s="65"/>
      <c r="F7998" s="65"/>
      <c r="G7998" s="65"/>
      <c r="H7998" s="113"/>
    </row>
    <row r="7999" spans="1:8">
      <c r="A7999" s="65"/>
      <c r="B7999" s="65"/>
      <c r="C7999" s="65"/>
      <c r="D7999" s="65"/>
      <c r="E7999" s="65"/>
      <c r="F7999" s="65"/>
      <c r="G7999" s="65"/>
      <c r="H7999" s="113"/>
    </row>
    <row r="8000" spans="1:8">
      <c r="A8000" s="65"/>
      <c r="B8000" s="65"/>
      <c r="C8000" s="65"/>
      <c r="D8000" s="65"/>
      <c r="E8000" s="65"/>
      <c r="F8000" s="65"/>
      <c r="G8000" s="65"/>
      <c r="H8000" s="113"/>
    </row>
    <row r="8001" spans="1:8">
      <c r="A8001" s="65"/>
      <c r="B8001" s="65"/>
      <c r="C8001" s="65"/>
      <c r="D8001" s="65"/>
      <c r="E8001" s="65"/>
      <c r="F8001" s="65"/>
      <c r="G8001" s="65"/>
      <c r="H8001" s="113"/>
    </row>
    <row r="8002" spans="1:8">
      <c r="A8002" s="65"/>
      <c r="B8002" s="65"/>
      <c r="C8002" s="65"/>
      <c r="D8002" s="65"/>
      <c r="E8002" s="65"/>
      <c r="F8002" s="65"/>
      <c r="G8002" s="65"/>
      <c r="H8002" s="113"/>
    </row>
    <row r="8003" spans="1:8">
      <c r="A8003" s="65"/>
      <c r="B8003" s="65"/>
      <c r="C8003" s="65"/>
      <c r="D8003" s="65"/>
      <c r="E8003" s="65"/>
      <c r="F8003" s="65"/>
      <c r="G8003" s="65"/>
      <c r="H8003" s="113"/>
    </row>
    <row r="8004" spans="1:8">
      <c r="A8004" s="65"/>
      <c r="B8004" s="65"/>
      <c r="C8004" s="65"/>
      <c r="D8004" s="65"/>
      <c r="E8004" s="65"/>
      <c r="F8004" s="65"/>
      <c r="G8004" s="65"/>
      <c r="H8004" s="113"/>
    </row>
    <row r="8005" spans="1:8">
      <c r="A8005" s="65"/>
      <c r="B8005" s="65"/>
      <c r="C8005" s="65"/>
      <c r="D8005" s="65"/>
      <c r="E8005" s="65"/>
      <c r="F8005" s="65"/>
      <c r="G8005" s="65"/>
      <c r="H8005" s="113"/>
    </row>
    <row r="8006" spans="1:8">
      <c r="A8006" s="65"/>
      <c r="B8006" s="65"/>
      <c r="C8006" s="65"/>
      <c r="D8006" s="65"/>
      <c r="E8006" s="65"/>
      <c r="F8006" s="65"/>
      <c r="G8006" s="65"/>
      <c r="H8006" s="113"/>
    </row>
    <row r="8007" spans="1:8">
      <c r="A8007" s="65"/>
      <c r="B8007" s="65"/>
      <c r="C8007" s="65"/>
      <c r="D8007" s="65"/>
      <c r="E8007" s="65"/>
      <c r="F8007" s="65"/>
      <c r="G8007" s="65"/>
      <c r="H8007" s="113"/>
    </row>
    <row r="8008" spans="1:8">
      <c r="A8008" s="65"/>
      <c r="B8008" s="65"/>
      <c r="C8008" s="65"/>
      <c r="D8008" s="65"/>
      <c r="E8008" s="65"/>
      <c r="F8008" s="65"/>
      <c r="G8008" s="65"/>
      <c r="H8008" s="113"/>
    </row>
    <row r="8009" spans="1:8">
      <c r="A8009" s="65"/>
      <c r="B8009" s="65"/>
      <c r="C8009" s="65"/>
      <c r="D8009" s="65"/>
      <c r="E8009" s="65"/>
      <c r="F8009" s="65"/>
      <c r="G8009" s="65"/>
      <c r="H8009" s="113"/>
    </row>
    <row r="8010" spans="1:8">
      <c r="A8010" s="65"/>
      <c r="B8010" s="65"/>
      <c r="C8010" s="65"/>
      <c r="D8010" s="65"/>
      <c r="E8010" s="65"/>
      <c r="F8010" s="65"/>
      <c r="G8010" s="65"/>
      <c r="H8010" s="113"/>
    </row>
    <row r="8011" spans="1:8">
      <c r="A8011" s="65"/>
      <c r="B8011" s="65"/>
      <c r="C8011" s="65"/>
      <c r="D8011" s="65"/>
      <c r="E8011" s="65"/>
      <c r="F8011" s="65"/>
      <c r="G8011" s="65"/>
      <c r="H8011" s="113"/>
    </row>
    <row r="8012" spans="1:8">
      <c r="A8012" s="65"/>
      <c r="B8012" s="65"/>
      <c r="C8012" s="65"/>
      <c r="D8012" s="65"/>
      <c r="E8012" s="65"/>
      <c r="F8012" s="65"/>
      <c r="G8012" s="65"/>
      <c r="H8012" s="113"/>
    </row>
    <row r="8013" spans="1:8">
      <c r="A8013" s="65"/>
      <c r="B8013" s="65"/>
      <c r="C8013" s="65"/>
      <c r="D8013" s="65"/>
      <c r="E8013" s="65"/>
      <c r="F8013" s="65"/>
      <c r="G8013" s="65"/>
      <c r="H8013" s="113"/>
    </row>
    <row r="8014" spans="1:8">
      <c r="A8014" s="65"/>
      <c r="B8014" s="65"/>
      <c r="C8014" s="65"/>
      <c r="D8014" s="65"/>
      <c r="E8014" s="65"/>
      <c r="F8014" s="65"/>
      <c r="G8014" s="65"/>
      <c r="H8014" s="113"/>
    </row>
    <row r="8015" spans="1:8">
      <c r="A8015" s="65"/>
      <c r="B8015" s="65"/>
      <c r="C8015" s="65"/>
      <c r="D8015" s="65"/>
      <c r="E8015" s="65"/>
      <c r="F8015" s="65"/>
      <c r="G8015" s="65"/>
      <c r="H8015" s="113"/>
    </row>
    <row r="8016" spans="1:8">
      <c r="A8016" s="65"/>
      <c r="B8016" s="65"/>
      <c r="C8016" s="65"/>
      <c r="D8016" s="65"/>
      <c r="E8016" s="65"/>
      <c r="F8016" s="65"/>
      <c r="G8016" s="65"/>
      <c r="H8016" s="113"/>
    </row>
    <row r="8017" spans="1:8">
      <c r="A8017" s="65"/>
      <c r="B8017" s="65"/>
      <c r="C8017" s="65"/>
      <c r="D8017" s="65"/>
      <c r="E8017" s="65"/>
      <c r="F8017" s="65"/>
      <c r="G8017" s="65"/>
      <c r="H8017" s="113"/>
    </row>
    <row r="8018" spans="1:8">
      <c r="A8018" s="65"/>
      <c r="B8018" s="65"/>
      <c r="C8018" s="65"/>
      <c r="D8018" s="65"/>
      <c r="E8018" s="65"/>
      <c r="F8018" s="65"/>
      <c r="G8018" s="65"/>
      <c r="H8018" s="113"/>
    </row>
    <row r="8019" spans="1:8">
      <c r="A8019" s="65"/>
      <c r="B8019" s="65"/>
      <c r="C8019" s="65"/>
      <c r="D8019" s="65"/>
      <c r="E8019" s="65"/>
      <c r="F8019" s="65"/>
      <c r="G8019" s="65"/>
      <c r="H8019" s="113"/>
    </row>
    <row r="8020" spans="1:8">
      <c r="A8020" s="65"/>
      <c r="B8020" s="65"/>
      <c r="C8020" s="65"/>
      <c r="D8020" s="65"/>
      <c r="E8020" s="65"/>
      <c r="F8020" s="65"/>
      <c r="G8020" s="65"/>
      <c r="H8020" s="113"/>
    </row>
    <row r="8021" spans="1:8">
      <c r="A8021" s="65"/>
      <c r="B8021" s="65"/>
      <c r="C8021" s="65"/>
      <c r="D8021" s="65"/>
      <c r="E8021" s="65"/>
      <c r="F8021" s="65"/>
      <c r="G8021" s="65"/>
      <c r="H8021" s="113"/>
    </row>
    <row r="8022" spans="1:8">
      <c r="A8022" s="65"/>
      <c r="B8022" s="65"/>
      <c r="C8022" s="65"/>
      <c r="D8022" s="65"/>
      <c r="E8022" s="65"/>
      <c r="F8022" s="65"/>
      <c r="G8022" s="65"/>
      <c r="H8022" s="113"/>
    </row>
    <row r="8023" spans="1:8">
      <c r="A8023" s="65"/>
      <c r="B8023" s="65"/>
      <c r="C8023" s="65"/>
      <c r="D8023" s="65"/>
      <c r="E8023" s="65"/>
      <c r="F8023" s="65"/>
      <c r="G8023" s="65"/>
      <c r="H8023" s="113"/>
    </row>
    <row r="8024" spans="1:8">
      <c r="A8024" s="65"/>
      <c r="B8024" s="65"/>
      <c r="C8024" s="65"/>
      <c r="D8024" s="65"/>
      <c r="E8024" s="65"/>
      <c r="F8024" s="65"/>
      <c r="G8024" s="65"/>
      <c r="H8024" s="113"/>
    </row>
    <row r="8025" spans="1:8">
      <c r="A8025" s="65"/>
      <c r="B8025" s="65"/>
      <c r="C8025" s="65"/>
      <c r="D8025" s="65"/>
      <c r="E8025" s="65"/>
      <c r="F8025" s="65"/>
      <c r="G8025" s="65"/>
      <c r="H8025" s="113"/>
    </row>
    <row r="8026" spans="1:8">
      <c r="A8026" s="65"/>
      <c r="B8026" s="65"/>
      <c r="C8026" s="65"/>
      <c r="D8026" s="65"/>
      <c r="E8026" s="65"/>
      <c r="F8026" s="65"/>
      <c r="G8026" s="65"/>
      <c r="H8026" s="113"/>
    </row>
    <row r="8027" spans="1:8">
      <c r="A8027" s="65"/>
      <c r="B8027" s="65"/>
      <c r="C8027" s="65"/>
      <c r="D8027" s="65"/>
      <c r="E8027" s="65"/>
      <c r="F8027" s="65"/>
      <c r="G8027" s="65"/>
      <c r="H8027" s="113"/>
    </row>
    <row r="8028" spans="1:8">
      <c r="A8028" s="65"/>
      <c r="B8028" s="65"/>
      <c r="C8028" s="65"/>
      <c r="D8028" s="65"/>
      <c r="E8028" s="65"/>
      <c r="F8028" s="65"/>
      <c r="G8028" s="65"/>
      <c r="H8028" s="113"/>
    </row>
    <row r="8029" spans="1:8">
      <c r="A8029" s="65"/>
      <c r="B8029" s="65"/>
      <c r="C8029" s="65"/>
      <c r="D8029" s="65"/>
      <c r="E8029" s="65"/>
      <c r="F8029" s="65"/>
      <c r="G8029" s="65"/>
      <c r="H8029" s="113"/>
    </row>
    <row r="8030" spans="1:8">
      <c r="A8030" s="65"/>
      <c r="B8030" s="65"/>
      <c r="C8030" s="65"/>
      <c r="D8030" s="65"/>
      <c r="E8030" s="65"/>
      <c r="F8030" s="65"/>
      <c r="G8030" s="65"/>
      <c r="H8030" s="113"/>
    </row>
    <row r="8031" spans="1:8">
      <c r="A8031" s="65"/>
      <c r="B8031" s="65"/>
      <c r="C8031" s="65"/>
      <c r="D8031" s="65"/>
      <c r="E8031" s="65"/>
      <c r="F8031" s="65"/>
      <c r="G8031" s="65"/>
      <c r="H8031" s="113"/>
    </row>
    <row r="8032" spans="1:8">
      <c r="A8032" s="65"/>
      <c r="B8032" s="65"/>
      <c r="C8032" s="65"/>
      <c r="D8032" s="65"/>
      <c r="E8032" s="65"/>
      <c r="F8032" s="65"/>
      <c r="G8032" s="65"/>
      <c r="H8032" s="113"/>
    </row>
    <row r="8033" spans="1:8">
      <c r="A8033" s="65"/>
      <c r="B8033" s="65"/>
      <c r="C8033" s="65"/>
      <c r="D8033" s="65"/>
      <c r="E8033" s="65"/>
      <c r="F8033" s="65"/>
      <c r="G8033" s="65"/>
      <c r="H8033" s="113"/>
    </row>
    <row r="8034" spans="1:8">
      <c r="A8034" s="65"/>
      <c r="B8034" s="65"/>
      <c r="C8034" s="65"/>
      <c r="D8034" s="65"/>
      <c r="E8034" s="65"/>
      <c r="F8034" s="65"/>
      <c r="G8034" s="65"/>
      <c r="H8034" s="113"/>
    </row>
    <row r="8035" spans="1:8">
      <c r="A8035" s="65"/>
      <c r="B8035" s="65"/>
      <c r="C8035" s="65"/>
      <c r="D8035" s="65"/>
      <c r="E8035" s="65"/>
      <c r="F8035" s="65"/>
      <c r="G8035" s="65"/>
      <c r="H8035" s="113"/>
    </row>
    <row r="8036" spans="1:8">
      <c r="A8036" s="65"/>
      <c r="B8036" s="65"/>
      <c r="C8036" s="65"/>
      <c r="D8036" s="65"/>
      <c r="E8036" s="65"/>
      <c r="F8036" s="65"/>
      <c r="G8036" s="65"/>
      <c r="H8036" s="113"/>
    </row>
    <row r="8037" spans="1:8">
      <c r="A8037" s="65"/>
      <c r="B8037" s="65"/>
      <c r="C8037" s="65"/>
      <c r="D8037" s="65"/>
      <c r="E8037" s="65"/>
      <c r="F8037" s="65"/>
      <c r="G8037" s="65"/>
      <c r="H8037" s="113"/>
    </row>
    <row r="8038" spans="1:8">
      <c r="A8038" s="65"/>
      <c r="B8038" s="65"/>
      <c r="C8038" s="65"/>
      <c r="D8038" s="65"/>
      <c r="E8038" s="65"/>
      <c r="F8038" s="65"/>
      <c r="G8038" s="65"/>
      <c r="H8038" s="113"/>
    </row>
    <row r="8039" spans="1:8">
      <c r="A8039" s="65"/>
      <c r="B8039" s="65"/>
      <c r="C8039" s="65"/>
      <c r="D8039" s="65"/>
      <c r="E8039" s="65"/>
      <c r="F8039" s="65"/>
      <c r="G8039" s="65"/>
      <c r="H8039" s="113"/>
    </row>
    <row r="8040" spans="1:8">
      <c r="A8040" s="65"/>
      <c r="B8040" s="65"/>
      <c r="C8040" s="65"/>
      <c r="D8040" s="65"/>
      <c r="E8040" s="65"/>
      <c r="F8040" s="65"/>
      <c r="G8040" s="65"/>
      <c r="H8040" s="113"/>
    </row>
    <row r="8041" spans="1:8">
      <c r="A8041" s="65"/>
      <c r="B8041" s="65"/>
      <c r="C8041" s="65"/>
      <c r="D8041" s="65"/>
      <c r="E8041" s="65"/>
      <c r="F8041" s="65"/>
      <c r="G8041" s="65"/>
      <c r="H8041" s="113"/>
    </row>
    <row r="8042" spans="1:8">
      <c r="A8042" s="65"/>
      <c r="B8042" s="65"/>
      <c r="C8042" s="65"/>
      <c r="D8042" s="65"/>
      <c r="E8042" s="65"/>
      <c r="F8042" s="65"/>
      <c r="G8042" s="65"/>
      <c r="H8042" s="113"/>
    </row>
    <row r="8043" spans="1:8">
      <c r="A8043" s="65"/>
      <c r="B8043" s="65"/>
      <c r="C8043" s="65"/>
      <c r="D8043" s="65"/>
      <c r="E8043" s="65"/>
      <c r="F8043" s="65"/>
      <c r="G8043" s="65"/>
      <c r="H8043" s="113"/>
    </row>
    <row r="8044" spans="1:8">
      <c r="A8044" s="65"/>
      <c r="B8044" s="65"/>
      <c r="C8044" s="65"/>
      <c r="D8044" s="65"/>
      <c r="E8044" s="65"/>
      <c r="F8044" s="65"/>
      <c r="G8044" s="65"/>
      <c r="H8044" s="113"/>
    </row>
    <row r="8045" spans="1:8">
      <c r="A8045" s="65"/>
      <c r="B8045" s="65"/>
      <c r="C8045" s="65"/>
      <c r="D8045" s="65"/>
      <c r="E8045" s="65"/>
      <c r="F8045" s="65"/>
      <c r="G8045" s="65"/>
      <c r="H8045" s="113"/>
    </row>
    <row r="8046" spans="1:8">
      <c r="A8046" s="65"/>
      <c r="B8046" s="65"/>
      <c r="C8046" s="65"/>
      <c r="D8046" s="65"/>
      <c r="E8046" s="65"/>
      <c r="F8046" s="65"/>
      <c r="G8046" s="65"/>
      <c r="H8046" s="113"/>
    </row>
    <row r="8047" spans="1:8">
      <c r="A8047" s="65"/>
      <c r="B8047" s="65"/>
      <c r="C8047" s="65"/>
      <c r="D8047" s="65"/>
      <c r="E8047" s="65"/>
      <c r="F8047" s="65"/>
      <c r="G8047" s="65"/>
      <c r="H8047" s="113"/>
    </row>
    <row r="8048" spans="1:8">
      <c r="A8048" s="65"/>
      <c r="B8048" s="65"/>
      <c r="C8048" s="65"/>
      <c r="D8048" s="65"/>
      <c r="E8048" s="65"/>
      <c r="F8048" s="65"/>
      <c r="G8048" s="65"/>
      <c r="H8048" s="113"/>
    </row>
    <row r="8049" spans="1:8">
      <c r="A8049" s="65"/>
      <c r="B8049" s="65"/>
      <c r="C8049" s="65"/>
      <c r="D8049" s="65"/>
      <c r="E8049" s="65"/>
      <c r="F8049" s="65"/>
      <c r="G8049" s="65"/>
      <c r="H8049" s="113"/>
    </row>
    <row r="8050" spans="1:8">
      <c r="A8050" s="65"/>
      <c r="B8050" s="65"/>
      <c r="C8050" s="65"/>
      <c r="D8050" s="65"/>
      <c r="E8050" s="65"/>
      <c r="F8050" s="65"/>
      <c r="G8050" s="65"/>
      <c r="H8050" s="113"/>
    </row>
    <row r="8051" spans="1:8">
      <c r="A8051" s="65"/>
      <c r="B8051" s="65"/>
      <c r="C8051" s="65"/>
      <c r="D8051" s="65"/>
      <c r="E8051" s="65"/>
      <c r="F8051" s="65"/>
      <c r="G8051" s="65"/>
      <c r="H8051" s="113"/>
    </row>
    <row r="8052" spans="1:8">
      <c r="A8052" s="65"/>
      <c r="B8052" s="65"/>
      <c r="C8052" s="65"/>
      <c r="D8052" s="65"/>
      <c r="E8052" s="65"/>
      <c r="F8052" s="65"/>
      <c r="G8052" s="65"/>
      <c r="H8052" s="113"/>
    </row>
    <row r="8053" spans="1:8">
      <c r="A8053" s="65"/>
      <c r="B8053" s="65"/>
      <c r="C8053" s="65"/>
      <c r="D8053" s="65"/>
      <c r="E8053" s="65"/>
      <c r="F8053" s="65"/>
      <c r="G8053" s="65"/>
      <c r="H8053" s="113"/>
    </row>
    <row r="8054" spans="1:8">
      <c r="A8054" s="65"/>
      <c r="B8054" s="65"/>
      <c r="C8054" s="65"/>
      <c r="D8054" s="65"/>
      <c r="E8054" s="65"/>
      <c r="F8054" s="65"/>
      <c r="G8054" s="65"/>
      <c r="H8054" s="113"/>
    </row>
    <row r="8055" spans="1:8">
      <c r="A8055" s="65"/>
      <c r="B8055" s="65"/>
      <c r="C8055" s="65"/>
      <c r="D8055" s="65"/>
      <c r="E8055" s="65"/>
      <c r="F8055" s="65"/>
      <c r="G8055" s="65"/>
      <c r="H8055" s="113"/>
    </row>
    <row r="8056" spans="1:8">
      <c r="A8056" s="65"/>
      <c r="B8056" s="65"/>
      <c r="C8056" s="65"/>
      <c r="D8056" s="65"/>
      <c r="E8056" s="65"/>
      <c r="F8056" s="65"/>
      <c r="G8056" s="65"/>
      <c r="H8056" s="113"/>
    </row>
    <row r="8057" spans="1:8">
      <c r="A8057" s="65"/>
      <c r="B8057" s="65"/>
      <c r="C8057" s="65"/>
      <c r="D8057" s="65"/>
      <c r="E8057" s="65"/>
      <c r="F8057" s="65"/>
      <c r="G8057" s="65"/>
      <c r="H8057" s="113"/>
    </row>
    <row r="8058" spans="1:8">
      <c r="A8058" s="65"/>
      <c r="B8058" s="65"/>
      <c r="C8058" s="65"/>
      <c r="D8058" s="65"/>
      <c r="E8058" s="65"/>
      <c r="F8058" s="65"/>
      <c r="G8058" s="65"/>
      <c r="H8058" s="113"/>
    </row>
    <row r="8059" spans="1:8">
      <c r="A8059" s="65"/>
      <c r="B8059" s="65"/>
      <c r="C8059" s="65"/>
      <c r="D8059" s="65"/>
      <c r="E8059" s="65"/>
      <c r="F8059" s="65"/>
      <c r="G8059" s="65"/>
      <c r="H8059" s="113"/>
    </row>
    <row r="8060" spans="1:8">
      <c r="A8060" s="65"/>
      <c r="B8060" s="65"/>
      <c r="C8060" s="65"/>
      <c r="D8060" s="65"/>
      <c r="E8060" s="65"/>
      <c r="F8060" s="65"/>
      <c r="G8060" s="65"/>
      <c r="H8060" s="113"/>
    </row>
    <row r="8061" spans="1:8">
      <c r="A8061" s="65"/>
      <c r="B8061" s="65"/>
      <c r="C8061" s="65"/>
      <c r="D8061" s="65"/>
      <c r="E8061" s="65"/>
      <c r="F8061" s="65"/>
      <c r="G8061" s="65"/>
      <c r="H8061" s="113"/>
    </row>
    <row r="8062" spans="1:8">
      <c r="A8062" s="65"/>
      <c r="B8062" s="65"/>
      <c r="C8062" s="65"/>
      <c r="D8062" s="65"/>
      <c r="E8062" s="65"/>
      <c r="F8062" s="65"/>
      <c r="G8062" s="65"/>
      <c r="H8062" s="113"/>
    </row>
    <row r="8063" spans="1:8">
      <c r="A8063" s="65"/>
      <c r="B8063" s="65"/>
      <c r="C8063" s="65"/>
      <c r="D8063" s="65"/>
      <c r="E8063" s="65"/>
      <c r="F8063" s="65"/>
      <c r="G8063" s="65"/>
      <c r="H8063" s="113"/>
    </row>
    <row r="8064" spans="1:8">
      <c r="A8064" s="65"/>
      <c r="B8064" s="65"/>
      <c r="C8064" s="65"/>
      <c r="D8064" s="65"/>
      <c r="E8064" s="65"/>
      <c r="F8064" s="65"/>
      <c r="G8064" s="65"/>
      <c r="H8064" s="113"/>
    </row>
    <row r="8065" spans="1:8">
      <c r="A8065" s="65"/>
      <c r="B8065" s="65"/>
      <c r="C8065" s="65"/>
      <c r="D8065" s="65"/>
      <c r="E8065" s="65"/>
      <c r="F8065" s="65"/>
      <c r="G8065" s="65"/>
      <c r="H8065" s="113"/>
    </row>
    <row r="8066" spans="1:8">
      <c r="A8066" s="65"/>
      <c r="B8066" s="65"/>
      <c r="C8066" s="65"/>
      <c r="D8066" s="65"/>
      <c r="E8066" s="65"/>
      <c r="F8066" s="65"/>
      <c r="G8066" s="65"/>
      <c r="H8066" s="113"/>
    </row>
    <row r="8067" spans="1:8">
      <c r="A8067" s="65"/>
      <c r="B8067" s="65"/>
      <c r="C8067" s="65"/>
      <c r="D8067" s="65"/>
      <c r="E8067" s="65"/>
      <c r="F8067" s="65"/>
      <c r="G8067" s="65"/>
      <c r="H8067" s="113"/>
    </row>
    <row r="8068" spans="1:8">
      <c r="A8068" s="65"/>
      <c r="B8068" s="65"/>
      <c r="C8068" s="65"/>
      <c r="D8068" s="65"/>
      <c r="E8068" s="65"/>
      <c r="F8068" s="65"/>
      <c r="G8068" s="65"/>
      <c r="H8068" s="113"/>
    </row>
    <row r="8069" spans="1:8">
      <c r="A8069" s="65"/>
      <c r="B8069" s="65"/>
      <c r="C8069" s="65"/>
      <c r="D8069" s="65"/>
      <c r="E8069" s="65"/>
      <c r="F8069" s="65"/>
      <c r="G8069" s="65"/>
      <c r="H8069" s="113"/>
    </row>
    <row r="8070" spans="1:8">
      <c r="A8070" s="65"/>
      <c r="B8070" s="65"/>
      <c r="C8070" s="65"/>
      <c r="D8070" s="65"/>
      <c r="E8070" s="65"/>
      <c r="F8070" s="65"/>
      <c r="G8070" s="65"/>
      <c r="H8070" s="113"/>
    </row>
    <row r="8071" spans="1:8">
      <c r="A8071" s="65"/>
      <c r="B8071" s="65"/>
      <c r="C8071" s="65"/>
      <c r="D8071" s="65"/>
      <c r="E8071" s="65"/>
      <c r="F8071" s="65"/>
      <c r="G8071" s="65"/>
      <c r="H8071" s="113"/>
    </row>
    <row r="8072" spans="1:8">
      <c r="A8072" s="65"/>
      <c r="B8072" s="65"/>
      <c r="C8072" s="65"/>
      <c r="D8072" s="65"/>
      <c r="E8072" s="65"/>
      <c r="F8072" s="65"/>
      <c r="G8072" s="65"/>
      <c r="H8072" s="113"/>
    </row>
    <row r="8073" spans="1:8">
      <c r="A8073" s="65"/>
      <c r="B8073" s="65"/>
      <c r="C8073" s="65"/>
      <c r="D8073" s="65"/>
      <c r="E8073" s="65"/>
      <c r="F8073" s="65"/>
      <c r="G8073" s="65"/>
      <c r="H8073" s="113"/>
    </row>
    <row r="8074" spans="1:8">
      <c r="A8074" s="65"/>
      <c r="B8074" s="65"/>
      <c r="C8074" s="65"/>
      <c r="D8074" s="65"/>
      <c r="E8074" s="65"/>
      <c r="F8074" s="65"/>
      <c r="G8074" s="65"/>
      <c r="H8074" s="113"/>
    </row>
    <row r="8075" spans="1:8">
      <c r="A8075" s="65"/>
      <c r="B8075" s="65"/>
      <c r="C8075" s="65"/>
      <c r="D8075" s="65"/>
      <c r="E8075" s="65"/>
      <c r="F8075" s="65"/>
      <c r="G8075" s="65"/>
      <c r="H8075" s="113"/>
    </row>
    <row r="8076" spans="1:8">
      <c r="A8076" s="65"/>
      <c r="B8076" s="65"/>
      <c r="C8076" s="65"/>
      <c r="D8076" s="65"/>
      <c r="E8076" s="65"/>
      <c r="F8076" s="65"/>
      <c r="G8076" s="65"/>
      <c r="H8076" s="113"/>
    </row>
    <row r="8077" spans="1:8">
      <c r="A8077" s="65"/>
      <c r="B8077" s="65"/>
      <c r="C8077" s="65"/>
      <c r="D8077" s="65"/>
      <c r="E8077" s="65"/>
      <c r="F8077" s="65"/>
      <c r="G8077" s="65"/>
      <c r="H8077" s="113"/>
    </row>
    <row r="8078" spans="1:8">
      <c r="A8078" s="65"/>
      <c r="B8078" s="65"/>
      <c r="C8078" s="65"/>
      <c r="D8078" s="65"/>
      <c r="E8078" s="65"/>
      <c r="F8078" s="65"/>
      <c r="G8078" s="65"/>
      <c r="H8078" s="113"/>
    </row>
    <row r="8079" spans="1:8">
      <c r="A8079" s="65"/>
      <c r="B8079" s="65"/>
      <c r="C8079" s="65"/>
      <c r="D8079" s="65"/>
      <c r="E8079" s="65"/>
      <c r="F8079" s="65"/>
      <c r="G8079" s="65"/>
      <c r="H8079" s="113"/>
    </row>
    <row r="8080" spans="1:8">
      <c r="A8080" s="65"/>
      <c r="B8080" s="65"/>
      <c r="C8080" s="65"/>
      <c r="D8080" s="65"/>
      <c r="E8080" s="65"/>
      <c r="F8080" s="65"/>
      <c r="G8080" s="65"/>
      <c r="H8080" s="113"/>
    </row>
    <row r="8081" spans="1:8">
      <c r="A8081" s="65"/>
      <c r="B8081" s="65"/>
      <c r="C8081" s="65"/>
      <c r="D8081" s="65"/>
      <c r="E8081" s="65"/>
      <c r="F8081" s="65"/>
      <c r="G8081" s="65"/>
      <c r="H8081" s="113"/>
    </row>
    <row r="8082" spans="1:8">
      <c r="A8082" s="65"/>
      <c r="B8082" s="65"/>
      <c r="C8082" s="65"/>
      <c r="D8082" s="65"/>
      <c r="E8082" s="65"/>
      <c r="F8082" s="65"/>
      <c r="G8082" s="65"/>
      <c r="H8082" s="113"/>
    </row>
    <row r="8083" spans="1:8">
      <c r="A8083" s="65"/>
      <c r="B8083" s="65"/>
      <c r="C8083" s="65"/>
      <c r="D8083" s="65"/>
      <c r="E8083" s="65"/>
      <c r="F8083" s="65"/>
      <c r="G8083" s="65"/>
      <c r="H8083" s="113"/>
    </row>
    <row r="8084" spans="1:8">
      <c r="A8084" s="65"/>
      <c r="B8084" s="65"/>
      <c r="C8084" s="65"/>
      <c r="D8084" s="65"/>
      <c r="E8084" s="65"/>
      <c r="F8084" s="65"/>
      <c r="G8084" s="65"/>
      <c r="H8084" s="113"/>
    </row>
    <row r="8085" spans="1:8">
      <c r="A8085" s="65"/>
      <c r="B8085" s="65"/>
      <c r="C8085" s="65"/>
      <c r="D8085" s="65"/>
      <c r="E8085" s="65"/>
      <c r="F8085" s="65"/>
      <c r="G8085" s="65"/>
      <c r="H8085" s="113"/>
    </row>
    <row r="8086" spans="1:8">
      <c r="A8086" s="65"/>
      <c r="B8086" s="65"/>
      <c r="C8086" s="65"/>
      <c r="D8086" s="65"/>
      <c r="E8086" s="65"/>
      <c r="F8086" s="65"/>
      <c r="G8086" s="65"/>
      <c r="H8086" s="113"/>
    </row>
    <row r="8087" spans="1:8">
      <c r="A8087" s="65"/>
      <c r="B8087" s="65"/>
      <c r="C8087" s="65"/>
      <c r="D8087" s="65"/>
      <c r="E8087" s="65"/>
      <c r="F8087" s="65"/>
      <c r="G8087" s="65"/>
      <c r="H8087" s="113"/>
    </row>
    <row r="8088" spans="1:8">
      <c r="A8088" s="65"/>
      <c r="B8088" s="65"/>
      <c r="C8088" s="65"/>
      <c r="D8088" s="65"/>
      <c r="E8088" s="65"/>
      <c r="F8088" s="65"/>
      <c r="G8088" s="65"/>
      <c r="H8088" s="113"/>
    </row>
    <row r="8089" spans="1:8">
      <c r="A8089" s="65"/>
      <c r="B8089" s="65"/>
      <c r="C8089" s="65"/>
      <c r="D8089" s="65"/>
      <c r="E8089" s="65"/>
      <c r="F8089" s="65"/>
      <c r="G8089" s="65"/>
      <c r="H8089" s="113"/>
    </row>
    <row r="8090" spans="1:8">
      <c r="A8090" s="65"/>
      <c r="B8090" s="65"/>
      <c r="C8090" s="65"/>
      <c r="D8090" s="65"/>
      <c r="E8090" s="65"/>
      <c r="F8090" s="65"/>
      <c r="G8090" s="65"/>
      <c r="H8090" s="113"/>
    </row>
    <row r="8091" spans="1:8">
      <c r="A8091" s="65"/>
      <c r="B8091" s="65"/>
      <c r="C8091" s="65"/>
      <c r="D8091" s="65"/>
      <c r="E8091" s="65"/>
      <c r="F8091" s="65"/>
      <c r="G8091" s="65"/>
      <c r="H8091" s="113"/>
    </row>
    <row r="8092" spans="1:8">
      <c r="A8092" s="65"/>
      <c r="B8092" s="65"/>
      <c r="C8092" s="65"/>
      <c r="D8092" s="65"/>
      <c r="E8092" s="65"/>
      <c r="F8092" s="65"/>
      <c r="G8092" s="65"/>
      <c r="H8092" s="113"/>
    </row>
    <row r="8093" spans="1:8">
      <c r="A8093" s="65"/>
      <c r="B8093" s="65"/>
      <c r="C8093" s="65"/>
      <c r="D8093" s="65"/>
      <c r="E8093" s="65"/>
      <c r="F8093" s="65"/>
      <c r="G8093" s="65"/>
      <c r="H8093" s="113"/>
    </row>
    <row r="8094" spans="1:8">
      <c r="A8094" s="65"/>
      <c r="B8094" s="65"/>
      <c r="C8094" s="65"/>
      <c r="D8094" s="65"/>
      <c r="E8094" s="65"/>
      <c r="F8094" s="65"/>
      <c r="G8094" s="65"/>
      <c r="H8094" s="113"/>
    </row>
    <row r="8095" spans="1:8">
      <c r="A8095" s="65"/>
      <c r="B8095" s="65"/>
      <c r="C8095" s="65"/>
      <c r="D8095" s="65"/>
      <c r="E8095" s="65"/>
      <c r="F8095" s="65"/>
      <c r="G8095" s="65"/>
      <c r="H8095" s="113"/>
    </row>
    <row r="8096" spans="1:8">
      <c r="A8096" s="65"/>
      <c r="B8096" s="65"/>
      <c r="C8096" s="65"/>
      <c r="D8096" s="65"/>
      <c r="E8096" s="65"/>
      <c r="F8096" s="65"/>
      <c r="G8096" s="65"/>
      <c r="H8096" s="113"/>
    </row>
    <row r="8097" spans="1:8">
      <c r="A8097" s="65"/>
      <c r="B8097" s="65"/>
      <c r="C8097" s="65"/>
      <c r="D8097" s="65"/>
      <c r="E8097" s="65"/>
      <c r="F8097" s="65"/>
      <c r="G8097" s="65"/>
      <c r="H8097" s="113"/>
    </row>
    <row r="8098" spans="1:8">
      <c r="A8098" s="65"/>
      <c r="B8098" s="65"/>
      <c r="C8098" s="65"/>
      <c r="D8098" s="65"/>
      <c r="E8098" s="65"/>
      <c r="F8098" s="65"/>
      <c r="G8098" s="65"/>
      <c r="H8098" s="113"/>
    </row>
    <row r="8099" spans="1:8">
      <c r="A8099" s="65"/>
      <c r="B8099" s="65"/>
      <c r="C8099" s="65"/>
      <c r="D8099" s="65"/>
      <c r="E8099" s="65"/>
      <c r="F8099" s="65"/>
      <c r="G8099" s="65"/>
      <c r="H8099" s="113"/>
    </row>
    <row r="8100" spans="1:8">
      <c r="A8100" s="65"/>
      <c r="B8100" s="65"/>
      <c r="C8100" s="65"/>
      <c r="D8100" s="65"/>
      <c r="E8100" s="65"/>
      <c r="F8100" s="65"/>
      <c r="G8100" s="65"/>
      <c r="H8100" s="113"/>
    </row>
    <row r="8101" spans="1:8">
      <c r="A8101" s="65"/>
      <c r="B8101" s="65"/>
      <c r="C8101" s="65"/>
      <c r="D8101" s="65"/>
      <c r="E8101" s="65"/>
      <c r="F8101" s="65"/>
      <c r="G8101" s="65"/>
      <c r="H8101" s="113"/>
    </row>
    <row r="8102" spans="1:8">
      <c r="A8102" s="65"/>
      <c r="B8102" s="65"/>
      <c r="C8102" s="65"/>
      <c r="D8102" s="65"/>
      <c r="E8102" s="65"/>
      <c r="F8102" s="65"/>
      <c r="G8102" s="65"/>
      <c r="H8102" s="113"/>
    </row>
    <row r="8103" spans="1:8">
      <c r="A8103" s="65"/>
      <c r="B8103" s="65"/>
      <c r="C8103" s="65"/>
      <c r="D8103" s="65"/>
      <c r="E8103" s="65"/>
      <c r="F8103" s="65"/>
      <c r="G8103" s="65"/>
      <c r="H8103" s="113"/>
    </row>
    <row r="8104" spans="1:8">
      <c r="A8104" s="65"/>
      <c r="B8104" s="65"/>
      <c r="C8104" s="65"/>
      <c r="D8104" s="65"/>
      <c r="E8104" s="65"/>
      <c r="F8104" s="65"/>
      <c r="G8104" s="65"/>
      <c r="H8104" s="113"/>
    </row>
    <row r="8105" spans="1:8">
      <c r="A8105" s="65"/>
      <c r="B8105" s="65"/>
      <c r="C8105" s="65"/>
      <c r="D8105" s="65"/>
      <c r="E8105" s="65"/>
      <c r="F8105" s="65"/>
      <c r="G8105" s="65"/>
      <c r="H8105" s="113"/>
    </row>
    <row r="8106" spans="1:8">
      <c r="A8106" s="65"/>
      <c r="B8106" s="65"/>
      <c r="C8106" s="65"/>
      <c r="D8106" s="65"/>
      <c r="E8106" s="65"/>
      <c r="F8106" s="65"/>
      <c r="G8106" s="65"/>
      <c r="H8106" s="113"/>
    </row>
    <row r="8107" spans="1:8">
      <c r="A8107" s="65"/>
      <c r="B8107" s="65"/>
      <c r="C8107" s="65"/>
      <c r="D8107" s="65"/>
      <c r="E8107" s="65"/>
      <c r="F8107" s="65"/>
      <c r="G8107" s="65"/>
      <c r="H8107" s="113"/>
    </row>
    <row r="8108" spans="1:8">
      <c r="A8108" s="65"/>
      <c r="B8108" s="65"/>
      <c r="C8108" s="65"/>
      <c r="D8108" s="65"/>
      <c r="E8108" s="65"/>
      <c r="F8108" s="65"/>
      <c r="G8108" s="65"/>
      <c r="H8108" s="113"/>
    </row>
    <row r="8109" spans="1:8">
      <c r="A8109" s="65"/>
      <c r="B8109" s="65"/>
      <c r="C8109" s="65"/>
      <c r="D8109" s="65"/>
      <c r="E8109" s="65"/>
      <c r="F8109" s="65"/>
      <c r="G8109" s="65"/>
      <c r="H8109" s="113"/>
    </row>
    <row r="8110" spans="1:8">
      <c r="A8110" s="65"/>
      <c r="B8110" s="65"/>
      <c r="C8110" s="65"/>
      <c r="D8110" s="65"/>
      <c r="E8110" s="65"/>
      <c r="F8110" s="65"/>
      <c r="G8110" s="65"/>
      <c r="H8110" s="113"/>
    </row>
    <row r="8111" spans="1:8">
      <c r="A8111" s="65"/>
      <c r="B8111" s="65"/>
      <c r="C8111" s="65"/>
      <c r="D8111" s="65"/>
      <c r="E8111" s="65"/>
      <c r="F8111" s="65"/>
      <c r="G8111" s="65"/>
      <c r="H8111" s="113"/>
    </row>
    <row r="8112" spans="1:8">
      <c r="A8112" s="65"/>
      <c r="B8112" s="65"/>
      <c r="C8112" s="65"/>
      <c r="D8112" s="65"/>
      <c r="E8112" s="65"/>
      <c r="F8112" s="65"/>
      <c r="G8112" s="65"/>
      <c r="H8112" s="113"/>
    </row>
    <row r="8113" spans="1:8">
      <c r="A8113" s="65"/>
      <c r="B8113" s="65"/>
      <c r="C8113" s="65"/>
      <c r="D8113" s="65"/>
      <c r="E8113" s="65"/>
      <c r="F8113" s="65"/>
      <c r="G8113" s="65"/>
      <c r="H8113" s="113"/>
    </row>
    <row r="8114" spans="1:8">
      <c r="A8114" s="65"/>
      <c r="B8114" s="65"/>
      <c r="C8114" s="65"/>
      <c r="D8114" s="65"/>
      <c r="E8114" s="65"/>
      <c r="F8114" s="65"/>
      <c r="G8114" s="65"/>
      <c r="H8114" s="113"/>
    </row>
    <row r="8115" spans="1:8">
      <c r="A8115" s="65"/>
      <c r="B8115" s="65"/>
      <c r="C8115" s="65"/>
      <c r="D8115" s="65"/>
      <c r="E8115" s="65"/>
      <c r="F8115" s="65"/>
      <c r="G8115" s="65"/>
      <c r="H8115" s="113"/>
    </row>
    <row r="8116" spans="1:8">
      <c r="A8116" s="65"/>
      <c r="B8116" s="65"/>
      <c r="C8116" s="65"/>
      <c r="D8116" s="65"/>
      <c r="E8116" s="65"/>
      <c r="F8116" s="65"/>
      <c r="G8116" s="65"/>
      <c r="H8116" s="113"/>
    </row>
    <row r="8117" spans="1:8">
      <c r="A8117" s="65"/>
      <c r="B8117" s="65"/>
      <c r="C8117" s="65"/>
      <c r="D8117" s="65"/>
      <c r="E8117" s="65"/>
      <c r="F8117" s="65"/>
      <c r="G8117" s="65"/>
      <c r="H8117" s="113"/>
    </row>
    <row r="8118" spans="1:8">
      <c r="A8118" s="65"/>
      <c r="B8118" s="65"/>
      <c r="C8118" s="65"/>
      <c r="D8118" s="65"/>
      <c r="E8118" s="65"/>
      <c r="F8118" s="65"/>
      <c r="G8118" s="65"/>
      <c r="H8118" s="113"/>
    </row>
    <row r="8119" spans="1:8">
      <c r="A8119" s="65"/>
      <c r="B8119" s="65"/>
      <c r="C8119" s="65"/>
      <c r="D8119" s="65"/>
      <c r="E8119" s="65"/>
      <c r="F8119" s="65"/>
      <c r="G8119" s="65"/>
      <c r="H8119" s="113"/>
    </row>
    <row r="8120" spans="1:8">
      <c r="A8120" s="65"/>
      <c r="B8120" s="65"/>
      <c r="C8120" s="65"/>
      <c r="D8120" s="65"/>
      <c r="E8120" s="65"/>
      <c r="F8120" s="65"/>
      <c r="G8120" s="65"/>
      <c r="H8120" s="113"/>
    </row>
    <row r="8121" spans="1:8">
      <c r="A8121" s="65"/>
      <c r="B8121" s="65"/>
      <c r="C8121" s="65"/>
      <c r="D8121" s="65"/>
      <c r="E8121" s="65"/>
      <c r="F8121" s="65"/>
      <c r="G8121" s="65"/>
      <c r="H8121" s="113"/>
    </row>
    <row r="8122" spans="1:8">
      <c r="A8122" s="65"/>
      <c r="B8122" s="65"/>
      <c r="C8122" s="65"/>
      <c r="D8122" s="65"/>
      <c r="E8122" s="65"/>
      <c r="F8122" s="65"/>
      <c r="G8122" s="65"/>
      <c r="H8122" s="113"/>
    </row>
    <row r="8123" spans="1:8">
      <c r="A8123" s="65"/>
      <c r="B8123" s="65"/>
      <c r="C8123" s="65"/>
      <c r="D8123" s="65"/>
      <c r="E8123" s="65"/>
      <c r="F8123" s="65"/>
      <c r="G8123" s="65"/>
      <c r="H8123" s="113"/>
    </row>
    <row r="8124" spans="1:8">
      <c r="A8124" s="65"/>
      <c r="B8124" s="65"/>
      <c r="C8124" s="65"/>
      <c r="D8124" s="65"/>
      <c r="E8124" s="65"/>
      <c r="F8124" s="65"/>
      <c r="G8124" s="65"/>
      <c r="H8124" s="113"/>
    </row>
    <row r="8125" spans="1:8">
      <c r="A8125" s="65"/>
      <c r="B8125" s="65"/>
      <c r="C8125" s="65"/>
      <c r="D8125" s="65"/>
      <c r="E8125" s="65"/>
      <c r="F8125" s="65"/>
      <c r="G8125" s="65"/>
      <c r="H8125" s="113"/>
    </row>
    <row r="8126" spans="1:8">
      <c r="A8126" s="65"/>
      <c r="B8126" s="65"/>
      <c r="C8126" s="65"/>
      <c r="D8126" s="65"/>
      <c r="E8126" s="65"/>
      <c r="F8126" s="65"/>
      <c r="G8126" s="65"/>
      <c r="H8126" s="113"/>
    </row>
    <row r="8127" spans="1:8">
      <c r="A8127" s="65"/>
      <c r="B8127" s="65"/>
      <c r="C8127" s="65"/>
      <c r="D8127" s="65"/>
      <c r="E8127" s="65"/>
      <c r="F8127" s="65"/>
      <c r="G8127" s="65"/>
      <c r="H8127" s="113"/>
    </row>
    <row r="8128" spans="1:8">
      <c r="A8128" s="65"/>
      <c r="B8128" s="65"/>
      <c r="C8128" s="65"/>
      <c r="D8128" s="65"/>
      <c r="E8128" s="65"/>
      <c r="F8128" s="65"/>
      <c r="G8128" s="65"/>
      <c r="H8128" s="113"/>
    </row>
    <row r="8129" spans="1:8">
      <c r="A8129" s="65"/>
      <c r="B8129" s="65"/>
      <c r="C8129" s="65"/>
      <c r="D8129" s="65"/>
      <c r="E8129" s="65"/>
      <c r="F8129" s="65"/>
      <c r="G8129" s="65"/>
      <c r="H8129" s="113"/>
    </row>
    <row r="8130" spans="1:8">
      <c r="A8130" s="65"/>
      <c r="B8130" s="65"/>
      <c r="C8130" s="65"/>
      <c r="D8130" s="65"/>
      <c r="E8130" s="65"/>
      <c r="F8130" s="65"/>
      <c r="G8130" s="65"/>
      <c r="H8130" s="113"/>
    </row>
    <row r="8131" spans="1:8">
      <c r="A8131" s="65"/>
      <c r="B8131" s="65"/>
      <c r="C8131" s="65"/>
      <c r="D8131" s="65"/>
      <c r="E8131" s="65"/>
      <c r="F8131" s="65"/>
      <c r="G8131" s="65"/>
      <c r="H8131" s="113"/>
    </row>
    <row r="8132" spans="1:8">
      <c r="A8132" s="65"/>
      <c r="B8132" s="65"/>
      <c r="C8132" s="65"/>
      <c r="D8132" s="65"/>
      <c r="E8132" s="65"/>
      <c r="F8132" s="65"/>
      <c r="G8132" s="65"/>
      <c r="H8132" s="113"/>
    </row>
    <row r="8133" spans="1:8">
      <c r="A8133" s="65"/>
      <c r="B8133" s="65"/>
      <c r="C8133" s="65"/>
      <c r="D8133" s="65"/>
      <c r="E8133" s="65"/>
      <c r="F8133" s="65"/>
      <c r="G8133" s="65"/>
      <c r="H8133" s="113"/>
    </row>
    <row r="8134" spans="1:8">
      <c r="A8134" s="65"/>
      <c r="B8134" s="65"/>
      <c r="C8134" s="65"/>
      <c r="D8134" s="65"/>
      <c r="E8134" s="65"/>
      <c r="F8134" s="65"/>
      <c r="G8134" s="65"/>
      <c r="H8134" s="113"/>
    </row>
    <row r="8135" spans="1:8">
      <c r="A8135" s="65"/>
      <c r="B8135" s="65"/>
      <c r="C8135" s="65"/>
      <c r="D8135" s="65"/>
      <c r="E8135" s="65"/>
      <c r="F8135" s="65"/>
      <c r="G8135" s="65"/>
      <c r="H8135" s="113"/>
    </row>
    <row r="8136" spans="1:8">
      <c r="A8136" s="65"/>
      <c r="B8136" s="65"/>
      <c r="C8136" s="65"/>
      <c r="D8136" s="65"/>
      <c r="E8136" s="65"/>
      <c r="F8136" s="65"/>
      <c r="G8136" s="65"/>
      <c r="H8136" s="113"/>
    </row>
    <row r="8137" spans="1:8">
      <c r="A8137" s="65"/>
      <c r="B8137" s="65"/>
      <c r="C8137" s="65"/>
      <c r="D8137" s="65"/>
      <c r="E8137" s="65"/>
      <c r="F8137" s="65"/>
      <c r="G8137" s="65"/>
      <c r="H8137" s="113"/>
    </row>
    <row r="8138" spans="1:8">
      <c r="A8138" s="65"/>
      <c r="B8138" s="65"/>
      <c r="C8138" s="65"/>
      <c r="D8138" s="65"/>
      <c r="E8138" s="65"/>
      <c r="F8138" s="65"/>
      <c r="G8138" s="65"/>
      <c r="H8138" s="113"/>
    </row>
    <row r="8139" spans="1:8">
      <c r="A8139" s="65"/>
      <c r="B8139" s="65"/>
      <c r="C8139" s="65"/>
      <c r="D8139" s="65"/>
      <c r="E8139" s="65"/>
      <c r="F8139" s="65"/>
      <c r="G8139" s="65"/>
      <c r="H8139" s="113"/>
    </row>
    <row r="8140" spans="1:8">
      <c r="A8140" s="65"/>
      <c r="B8140" s="65"/>
      <c r="C8140" s="65"/>
      <c r="D8140" s="65"/>
      <c r="E8140" s="65"/>
      <c r="F8140" s="65"/>
      <c r="G8140" s="65"/>
      <c r="H8140" s="113"/>
    </row>
    <row r="8141" spans="1:8">
      <c r="A8141" s="65"/>
      <c r="B8141" s="65"/>
      <c r="C8141" s="65"/>
      <c r="D8141" s="65"/>
      <c r="E8141" s="65"/>
      <c r="F8141" s="65"/>
      <c r="G8141" s="65"/>
      <c r="H8141" s="113"/>
    </row>
    <row r="8142" spans="1:8">
      <c r="A8142" s="65"/>
      <c r="B8142" s="65"/>
      <c r="C8142" s="65"/>
      <c r="D8142" s="65"/>
      <c r="E8142" s="65"/>
      <c r="F8142" s="65"/>
      <c r="G8142" s="65"/>
      <c r="H8142" s="113"/>
    </row>
    <row r="8143" spans="1:8">
      <c r="A8143" s="65"/>
      <c r="B8143" s="65"/>
      <c r="C8143" s="65"/>
      <c r="D8143" s="65"/>
      <c r="E8143" s="65"/>
      <c r="F8143" s="65"/>
      <c r="G8143" s="65"/>
      <c r="H8143" s="113"/>
    </row>
    <row r="8144" spans="1:8">
      <c r="A8144" s="65"/>
      <c r="B8144" s="65"/>
      <c r="C8144" s="65"/>
      <c r="D8144" s="65"/>
      <c r="E8144" s="65"/>
      <c r="F8144" s="65"/>
      <c r="G8144" s="65"/>
      <c r="H8144" s="113"/>
    </row>
    <row r="8145" spans="1:8">
      <c r="A8145" s="65"/>
      <c r="B8145" s="65"/>
      <c r="C8145" s="65"/>
      <c r="D8145" s="65"/>
      <c r="E8145" s="65"/>
      <c r="F8145" s="65"/>
      <c r="G8145" s="65"/>
      <c r="H8145" s="113"/>
    </row>
    <row r="8146" spans="1:8">
      <c r="A8146" s="65"/>
      <c r="B8146" s="65"/>
      <c r="C8146" s="65"/>
      <c r="D8146" s="65"/>
      <c r="E8146" s="65"/>
      <c r="F8146" s="65"/>
      <c r="G8146" s="65"/>
      <c r="H8146" s="113"/>
    </row>
    <row r="8147" spans="1:8">
      <c r="A8147" s="65"/>
      <c r="B8147" s="65"/>
      <c r="C8147" s="65"/>
      <c r="D8147" s="65"/>
      <c r="E8147" s="65"/>
      <c r="F8147" s="65"/>
      <c r="G8147" s="65"/>
      <c r="H8147" s="113"/>
    </row>
    <row r="8148" spans="1:8">
      <c r="A8148" s="65"/>
      <c r="B8148" s="65"/>
      <c r="C8148" s="65"/>
      <c r="D8148" s="65"/>
      <c r="E8148" s="65"/>
      <c r="F8148" s="65"/>
      <c r="G8148" s="65"/>
      <c r="H8148" s="113"/>
    </row>
    <row r="8149" spans="1:8">
      <c r="A8149" s="65"/>
      <c r="B8149" s="65"/>
      <c r="C8149" s="65"/>
      <c r="D8149" s="65"/>
      <c r="E8149" s="65"/>
      <c r="F8149" s="65"/>
      <c r="G8149" s="65"/>
      <c r="H8149" s="113"/>
    </row>
    <row r="8150" spans="1:8">
      <c r="A8150" s="65"/>
      <c r="B8150" s="65"/>
      <c r="C8150" s="65"/>
      <c r="D8150" s="65"/>
      <c r="E8150" s="65"/>
      <c r="F8150" s="65"/>
      <c r="G8150" s="65"/>
      <c r="H8150" s="113"/>
    </row>
    <row r="8151" spans="1:8">
      <c r="A8151" s="65"/>
      <c r="B8151" s="65"/>
      <c r="C8151" s="65"/>
      <c r="D8151" s="65"/>
      <c r="E8151" s="65"/>
      <c r="F8151" s="65"/>
      <c r="G8151" s="65"/>
      <c r="H8151" s="113"/>
    </row>
    <row r="8152" spans="1:8">
      <c r="A8152" s="65"/>
      <c r="B8152" s="65"/>
      <c r="C8152" s="65"/>
      <c r="D8152" s="65"/>
      <c r="E8152" s="65"/>
      <c r="F8152" s="65"/>
      <c r="G8152" s="65"/>
      <c r="H8152" s="113"/>
    </row>
    <row r="8153" spans="1:8">
      <c r="A8153" s="65"/>
      <c r="B8153" s="65"/>
      <c r="C8153" s="65"/>
      <c r="D8153" s="65"/>
      <c r="E8153" s="65"/>
      <c r="F8153" s="65"/>
      <c r="G8153" s="65"/>
      <c r="H8153" s="113"/>
    </row>
    <row r="8154" spans="1:8">
      <c r="A8154" s="65"/>
      <c r="B8154" s="65"/>
      <c r="C8154" s="65"/>
      <c r="D8154" s="65"/>
      <c r="E8154" s="65"/>
      <c r="F8154" s="65"/>
      <c r="G8154" s="65"/>
      <c r="H8154" s="113"/>
    </row>
    <row r="8155" spans="1:8">
      <c r="A8155" s="65"/>
      <c r="B8155" s="65"/>
      <c r="C8155" s="65"/>
      <c r="D8155" s="65"/>
      <c r="E8155" s="65"/>
      <c r="F8155" s="65"/>
      <c r="G8155" s="65"/>
      <c r="H8155" s="113"/>
    </row>
    <row r="8156" spans="1:8">
      <c r="A8156" s="65"/>
      <c r="B8156" s="65"/>
      <c r="C8156" s="65"/>
      <c r="D8156" s="65"/>
      <c r="E8156" s="65"/>
      <c r="F8156" s="65"/>
      <c r="G8156" s="65"/>
      <c r="H8156" s="113"/>
    </row>
    <row r="8157" spans="1:8">
      <c r="A8157" s="65"/>
      <c r="B8157" s="65"/>
      <c r="C8157" s="65"/>
      <c r="D8157" s="65"/>
      <c r="E8157" s="65"/>
      <c r="F8157" s="65"/>
      <c r="G8157" s="65"/>
      <c r="H8157" s="113"/>
    </row>
    <row r="8158" spans="1:8">
      <c r="A8158" s="65"/>
      <c r="B8158" s="65"/>
      <c r="C8158" s="65"/>
      <c r="D8158" s="65"/>
      <c r="E8158" s="65"/>
      <c r="F8158" s="65"/>
      <c r="G8158" s="65"/>
      <c r="H8158" s="113"/>
    </row>
    <row r="8159" spans="1:8">
      <c r="A8159" s="65"/>
      <c r="B8159" s="65"/>
      <c r="C8159" s="65"/>
      <c r="D8159" s="65"/>
      <c r="E8159" s="65"/>
      <c r="F8159" s="65"/>
      <c r="G8159" s="65"/>
      <c r="H8159" s="113"/>
    </row>
    <row r="8160" spans="1:8">
      <c r="A8160" s="65"/>
      <c r="B8160" s="65"/>
      <c r="C8160" s="65"/>
      <c r="D8160" s="65"/>
      <c r="E8160" s="65"/>
      <c r="F8160" s="65"/>
      <c r="G8160" s="65"/>
      <c r="H8160" s="113"/>
    </row>
    <row r="8161" spans="1:8">
      <c r="A8161" s="65"/>
      <c r="B8161" s="65"/>
      <c r="C8161" s="65"/>
      <c r="D8161" s="65"/>
      <c r="E8161" s="65"/>
      <c r="F8161" s="65"/>
      <c r="G8161" s="65"/>
      <c r="H8161" s="113"/>
    </row>
    <row r="8162" spans="1:8">
      <c r="A8162" s="65"/>
      <c r="B8162" s="65"/>
      <c r="C8162" s="65"/>
      <c r="D8162" s="65"/>
      <c r="E8162" s="65"/>
      <c r="F8162" s="65"/>
      <c r="G8162" s="65"/>
      <c r="H8162" s="113"/>
    </row>
    <row r="8163" spans="1:8">
      <c r="A8163" s="65"/>
      <c r="B8163" s="65"/>
      <c r="C8163" s="65"/>
      <c r="D8163" s="65"/>
      <c r="E8163" s="65"/>
      <c r="F8163" s="65"/>
      <c r="G8163" s="65"/>
      <c r="H8163" s="113"/>
    </row>
    <row r="8164" spans="1:8">
      <c r="A8164" s="65"/>
      <c r="B8164" s="65"/>
      <c r="C8164" s="65"/>
      <c r="D8164" s="65"/>
      <c r="E8164" s="65"/>
      <c r="F8164" s="65"/>
      <c r="G8164" s="65"/>
      <c r="H8164" s="113"/>
    </row>
    <row r="8165" spans="1:8">
      <c r="A8165" s="65"/>
      <c r="B8165" s="65"/>
      <c r="C8165" s="65"/>
      <c r="D8165" s="65"/>
      <c r="E8165" s="65"/>
      <c r="F8165" s="65"/>
      <c r="G8165" s="65"/>
      <c r="H8165" s="113"/>
    </row>
    <row r="8166" spans="1:8">
      <c r="A8166" s="65"/>
      <c r="B8166" s="65"/>
      <c r="C8166" s="65"/>
      <c r="D8166" s="65"/>
      <c r="E8166" s="65"/>
      <c r="F8166" s="65"/>
      <c r="G8166" s="65"/>
      <c r="H8166" s="113"/>
    </row>
    <row r="8167" spans="1:8">
      <c r="A8167" s="65"/>
      <c r="B8167" s="65"/>
      <c r="C8167" s="65"/>
      <c r="D8167" s="65"/>
      <c r="E8167" s="65"/>
      <c r="F8167" s="65"/>
      <c r="G8167" s="65"/>
      <c r="H8167" s="113"/>
    </row>
    <row r="8168" spans="1:8">
      <c r="A8168" s="65"/>
      <c r="B8168" s="65"/>
      <c r="C8168" s="65"/>
      <c r="D8168" s="65"/>
      <c r="E8168" s="65"/>
      <c r="F8168" s="65"/>
      <c r="G8168" s="65"/>
      <c r="H8168" s="113"/>
    </row>
    <row r="8169" spans="1:8">
      <c r="A8169" s="65"/>
      <c r="B8169" s="65"/>
      <c r="C8169" s="65"/>
      <c r="D8169" s="65"/>
      <c r="E8169" s="65"/>
      <c r="F8169" s="65"/>
      <c r="G8169" s="65"/>
      <c r="H8169" s="113"/>
    </row>
    <row r="8170" spans="1:8">
      <c r="A8170" s="65"/>
      <c r="B8170" s="65"/>
      <c r="C8170" s="65"/>
      <c r="D8170" s="65"/>
      <c r="E8170" s="65"/>
      <c r="F8170" s="65"/>
      <c r="G8170" s="65"/>
      <c r="H8170" s="113"/>
    </row>
    <row r="8171" spans="1:8">
      <c r="A8171" s="65"/>
      <c r="B8171" s="65"/>
      <c r="C8171" s="65"/>
      <c r="D8171" s="65"/>
      <c r="E8171" s="65"/>
      <c r="F8171" s="65"/>
      <c r="G8171" s="65"/>
      <c r="H8171" s="113"/>
    </row>
    <row r="8172" spans="1:8">
      <c r="A8172" s="65"/>
      <c r="B8172" s="65"/>
      <c r="C8172" s="65"/>
      <c r="D8172" s="65"/>
      <c r="E8172" s="65"/>
      <c r="F8172" s="65"/>
      <c r="G8172" s="65"/>
      <c r="H8172" s="113"/>
    </row>
    <row r="8173" spans="1:8">
      <c r="A8173" s="65"/>
      <c r="B8173" s="65"/>
      <c r="C8173" s="65"/>
      <c r="D8173" s="65"/>
      <c r="E8173" s="65"/>
      <c r="F8173" s="65"/>
      <c r="G8173" s="65"/>
      <c r="H8173" s="113"/>
    </row>
    <row r="8174" spans="1:8">
      <c r="A8174" s="65"/>
      <c r="B8174" s="65"/>
      <c r="C8174" s="65"/>
      <c r="D8174" s="65"/>
      <c r="E8174" s="65"/>
      <c r="F8174" s="65"/>
      <c r="G8174" s="65"/>
      <c r="H8174" s="113"/>
    </row>
    <row r="8175" spans="1:8">
      <c r="A8175" s="65"/>
      <c r="B8175" s="65"/>
      <c r="C8175" s="65"/>
      <c r="D8175" s="65"/>
      <c r="E8175" s="65"/>
      <c r="F8175" s="65"/>
      <c r="G8175" s="65"/>
      <c r="H8175" s="113"/>
    </row>
    <row r="8176" spans="1:8">
      <c r="A8176" s="65"/>
      <c r="B8176" s="65"/>
      <c r="C8176" s="65"/>
      <c r="D8176" s="65"/>
      <c r="E8176" s="65"/>
      <c r="F8176" s="65"/>
      <c r="G8176" s="65"/>
      <c r="H8176" s="113"/>
    </row>
    <row r="8177" spans="1:8">
      <c r="A8177" s="65"/>
      <c r="B8177" s="65"/>
      <c r="C8177" s="65"/>
      <c r="D8177" s="65"/>
      <c r="E8177" s="65"/>
      <c r="F8177" s="65"/>
      <c r="G8177" s="65"/>
      <c r="H8177" s="113"/>
    </row>
    <row r="8178" spans="1:8">
      <c r="A8178" s="65"/>
      <c r="B8178" s="65"/>
      <c r="C8178" s="65"/>
      <c r="D8178" s="65"/>
      <c r="E8178" s="65"/>
      <c r="F8178" s="65"/>
      <c r="G8178" s="65"/>
      <c r="H8178" s="113"/>
    </row>
    <row r="8179" spans="1:8">
      <c r="A8179" s="65"/>
      <c r="B8179" s="65"/>
      <c r="C8179" s="65"/>
      <c r="D8179" s="65"/>
      <c r="E8179" s="65"/>
      <c r="F8179" s="65"/>
      <c r="G8179" s="65"/>
      <c r="H8179" s="113"/>
    </row>
    <row r="8180" spans="1:8">
      <c r="A8180" s="65"/>
      <c r="B8180" s="65"/>
      <c r="C8180" s="65"/>
      <c r="D8180" s="65"/>
      <c r="E8180" s="65"/>
      <c r="F8180" s="65"/>
      <c r="G8180" s="65"/>
      <c r="H8180" s="113"/>
    </row>
    <row r="8181" spans="1:8">
      <c r="A8181" s="65"/>
      <c r="B8181" s="65"/>
      <c r="C8181" s="65"/>
      <c r="D8181" s="65"/>
      <c r="E8181" s="65"/>
      <c r="F8181" s="65"/>
      <c r="G8181" s="65"/>
      <c r="H8181" s="113"/>
    </row>
    <row r="8182" spans="1:8">
      <c r="A8182" s="65"/>
      <c r="B8182" s="65"/>
      <c r="C8182" s="65"/>
      <c r="D8182" s="65"/>
      <c r="E8182" s="65"/>
      <c r="F8182" s="65"/>
      <c r="G8182" s="65"/>
      <c r="H8182" s="113"/>
    </row>
    <row r="8183" spans="1:8">
      <c r="A8183" s="65"/>
      <c r="B8183" s="65"/>
      <c r="C8183" s="65"/>
      <c r="D8183" s="65"/>
      <c r="E8183" s="65"/>
      <c r="F8183" s="65"/>
      <c r="G8183" s="65"/>
      <c r="H8183" s="113"/>
    </row>
    <row r="8184" spans="1:8">
      <c r="A8184" s="65"/>
      <c r="B8184" s="65"/>
      <c r="C8184" s="65"/>
      <c r="D8184" s="65"/>
      <c r="E8184" s="65"/>
      <c r="F8184" s="65"/>
      <c r="G8184" s="65"/>
      <c r="H8184" s="113"/>
    </row>
    <row r="8185" spans="1:8">
      <c r="A8185" s="65"/>
      <c r="B8185" s="65"/>
      <c r="C8185" s="65"/>
      <c r="D8185" s="65"/>
      <c r="E8185" s="65"/>
      <c r="F8185" s="65"/>
      <c r="G8185" s="65"/>
      <c r="H8185" s="113"/>
    </row>
    <row r="8186" spans="1:8">
      <c r="A8186" s="65"/>
      <c r="B8186" s="65"/>
      <c r="C8186" s="65"/>
      <c r="D8186" s="65"/>
      <c r="E8186" s="65"/>
      <c r="F8186" s="65"/>
      <c r="G8186" s="65"/>
      <c r="H8186" s="113"/>
    </row>
    <row r="8187" spans="1:8">
      <c r="A8187" s="65"/>
      <c r="B8187" s="65"/>
      <c r="C8187" s="65"/>
      <c r="D8187" s="65"/>
      <c r="E8187" s="65"/>
      <c r="F8187" s="65"/>
      <c r="G8187" s="65"/>
      <c r="H8187" s="113"/>
    </row>
    <row r="8188" spans="1:8">
      <c r="A8188" s="65"/>
      <c r="B8188" s="65"/>
      <c r="C8188" s="65"/>
      <c r="D8188" s="65"/>
      <c r="E8188" s="65"/>
      <c r="F8188" s="65"/>
      <c r="G8188" s="65"/>
      <c r="H8188" s="113"/>
    </row>
    <row r="8189" spans="1:8">
      <c r="A8189" s="65"/>
      <c r="B8189" s="65"/>
      <c r="C8189" s="65"/>
      <c r="D8189" s="65"/>
      <c r="E8189" s="65"/>
      <c r="F8189" s="65"/>
      <c r="G8189" s="65"/>
      <c r="H8189" s="113"/>
    </row>
    <row r="8190" spans="1:8">
      <c r="A8190" s="65"/>
      <c r="B8190" s="65"/>
      <c r="C8190" s="65"/>
      <c r="D8190" s="65"/>
      <c r="E8190" s="65"/>
      <c r="F8190" s="65"/>
      <c r="G8190" s="65"/>
      <c r="H8190" s="113"/>
    </row>
    <row r="8191" spans="1:8">
      <c r="A8191" s="65"/>
      <c r="B8191" s="65"/>
      <c r="C8191" s="65"/>
      <c r="D8191" s="65"/>
      <c r="E8191" s="65"/>
      <c r="F8191" s="65"/>
      <c r="G8191" s="65"/>
      <c r="H8191" s="113"/>
    </row>
    <row r="8192" spans="1:8">
      <c r="A8192" s="65"/>
      <c r="B8192" s="65"/>
      <c r="C8192" s="65"/>
      <c r="D8192" s="65"/>
      <c r="E8192" s="65"/>
      <c r="F8192" s="65"/>
      <c r="G8192" s="65"/>
      <c r="H8192" s="113"/>
    </row>
    <row r="8193" spans="1:8">
      <c r="A8193" s="65"/>
      <c r="B8193" s="65"/>
      <c r="C8193" s="65"/>
      <c r="D8193" s="65"/>
      <c r="E8193" s="65"/>
      <c r="F8193" s="65"/>
      <c r="G8193" s="65"/>
      <c r="H8193" s="113"/>
    </row>
    <row r="8194" spans="1:8">
      <c r="A8194" s="65"/>
      <c r="B8194" s="65"/>
      <c r="C8194" s="65"/>
      <c r="D8194" s="65"/>
      <c r="E8194" s="65"/>
      <c r="F8194" s="65"/>
      <c r="G8194" s="65"/>
      <c r="H8194" s="113"/>
    </row>
    <row r="8195" spans="1:8">
      <c r="A8195" s="65"/>
      <c r="B8195" s="65"/>
      <c r="C8195" s="65"/>
      <c r="D8195" s="65"/>
      <c r="E8195" s="65"/>
      <c r="F8195" s="65"/>
      <c r="G8195" s="65"/>
      <c r="H8195" s="113"/>
    </row>
    <row r="8196" spans="1:8">
      <c r="A8196" s="65"/>
      <c r="B8196" s="65"/>
      <c r="C8196" s="65"/>
      <c r="D8196" s="65"/>
      <c r="E8196" s="65"/>
      <c r="F8196" s="65"/>
      <c r="G8196" s="65"/>
      <c r="H8196" s="113"/>
    </row>
    <row r="8197" spans="1:8">
      <c r="A8197" s="65"/>
      <c r="B8197" s="65"/>
      <c r="C8197" s="65"/>
      <c r="D8197" s="65"/>
      <c r="E8197" s="65"/>
      <c r="F8197" s="65"/>
      <c r="G8197" s="65"/>
      <c r="H8197" s="113"/>
    </row>
    <row r="8198" spans="1:8">
      <c r="A8198" s="65"/>
      <c r="B8198" s="65"/>
      <c r="C8198" s="65"/>
      <c r="D8198" s="65"/>
      <c r="E8198" s="65"/>
      <c r="F8198" s="65"/>
      <c r="G8198" s="65"/>
      <c r="H8198" s="113"/>
    </row>
    <row r="8199" spans="1:8">
      <c r="A8199" s="65"/>
      <c r="B8199" s="65"/>
      <c r="C8199" s="65"/>
      <c r="D8199" s="65"/>
      <c r="E8199" s="65"/>
      <c r="F8199" s="65"/>
      <c r="G8199" s="65"/>
      <c r="H8199" s="113"/>
    </row>
    <row r="8200" spans="1:8">
      <c r="A8200" s="65"/>
      <c r="B8200" s="65"/>
      <c r="C8200" s="65"/>
      <c r="D8200" s="65"/>
      <c r="E8200" s="65"/>
      <c r="F8200" s="65"/>
      <c r="G8200" s="65"/>
      <c r="H8200" s="113"/>
    </row>
    <row r="8201" spans="1:8">
      <c r="A8201" s="65"/>
      <c r="B8201" s="65"/>
      <c r="C8201" s="65"/>
      <c r="D8201" s="65"/>
      <c r="E8201" s="65"/>
      <c r="F8201" s="65"/>
      <c r="G8201" s="65"/>
      <c r="H8201" s="113"/>
    </row>
    <row r="8202" spans="1:8">
      <c r="A8202" s="65"/>
      <c r="B8202" s="65"/>
      <c r="C8202" s="65"/>
      <c r="D8202" s="65"/>
      <c r="E8202" s="65"/>
      <c r="F8202" s="65"/>
      <c r="G8202" s="65"/>
      <c r="H8202" s="113"/>
    </row>
    <row r="8203" spans="1:8">
      <c r="A8203" s="65"/>
      <c r="B8203" s="65"/>
      <c r="C8203" s="65"/>
      <c r="D8203" s="65"/>
      <c r="E8203" s="65"/>
      <c r="F8203" s="65"/>
      <c r="G8203" s="65"/>
      <c r="H8203" s="113"/>
    </row>
    <row r="8204" spans="1:8">
      <c r="A8204" s="65"/>
      <c r="B8204" s="65"/>
      <c r="C8204" s="65"/>
      <c r="D8204" s="65"/>
      <c r="E8204" s="65"/>
      <c r="F8204" s="65"/>
      <c r="G8204" s="65"/>
      <c r="H8204" s="113"/>
    </row>
    <row r="8205" spans="1:8">
      <c r="A8205" s="65"/>
      <c r="B8205" s="65"/>
      <c r="C8205" s="65"/>
      <c r="D8205" s="65"/>
      <c r="E8205" s="65"/>
      <c r="F8205" s="65"/>
      <c r="G8205" s="65"/>
      <c r="H8205" s="113"/>
    </row>
    <row r="8206" spans="1:8">
      <c r="A8206" s="65"/>
      <c r="B8206" s="65"/>
      <c r="C8206" s="65"/>
      <c r="D8206" s="65"/>
      <c r="E8206" s="65"/>
      <c r="F8206" s="65"/>
      <c r="G8206" s="65"/>
      <c r="H8206" s="113"/>
    </row>
    <row r="8207" spans="1:8">
      <c r="A8207" s="65"/>
      <c r="B8207" s="65"/>
      <c r="C8207" s="65"/>
      <c r="D8207" s="65"/>
      <c r="E8207" s="65"/>
      <c r="F8207" s="65"/>
      <c r="G8207" s="65"/>
      <c r="H8207" s="113"/>
    </row>
    <row r="8208" spans="1:8">
      <c r="A8208" s="65"/>
      <c r="B8208" s="65"/>
      <c r="C8208" s="65"/>
      <c r="D8208" s="65"/>
      <c r="E8208" s="65"/>
      <c r="F8208" s="65"/>
      <c r="G8208" s="65"/>
      <c r="H8208" s="113"/>
    </row>
    <row r="8209" spans="1:8">
      <c r="A8209" s="65"/>
      <c r="B8209" s="65"/>
      <c r="C8209" s="65"/>
      <c r="D8209" s="65"/>
      <c r="E8209" s="65"/>
      <c r="F8209" s="65"/>
      <c r="G8209" s="65"/>
      <c r="H8209" s="113"/>
    </row>
    <row r="8210" spans="1:8">
      <c r="A8210" s="65"/>
      <c r="B8210" s="65"/>
      <c r="C8210" s="65"/>
      <c r="D8210" s="65"/>
      <c r="E8210" s="65"/>
      <c r="F8210" s="65"/>
      <c r="G8210" s="65"/>
      <c r="H8210" s="113"/>
    </row>
    <row r="8211" spans="1:8">
      <c r="A8211" s="65"/>
      <c r="B8211" s="65"/>
      <c r="C8211" s="65"/>
      <c r="D8211" s="65"/>
      <c r="E8211" s="65"/>
      <c r="F8211" s="65"/>
      <c r="G8211" s="65"/>
      <c r="H8211" s="113"/>
    </row>
    <row r="8212" spans="1:8">
      <c r="A8212" s="65"/>
      <c r="B8212" s="65"/>
      <c r="C8212" s="65"/>
      <c r="D8212" s="65"/>
      <c r="E8212" s="65"/>
      <c r="F8212" s="65"/>
      <c r="G8212" s="65"/>
      <c r="H8212" s="113"/>
    </row>
    <row r="8213" spans="1:8">
      <c r="A8213" s="65"/>
      <c r="B8213" s="65"/>
      <c r="C8213" s="65"/>
      <c r="D8213" s="65"/>
      <c r="E8213" s="65"/>
      <c r="F8213" s="65"/>
      <c r="G8213" s="65"/>
      <c r="H8213" s="113"/>
    </row>
    <row r="8214" spans="1:8">
      <c r="A8214" s="65"/>
      <c r="B8214" s="65"/>
      <c r="C8214" s="65"/>
      <c r="D8214" s="65"/>
      <c r="E8214" s="65"/>
      <c r="F8214" s="65"/>
      <c r="G8214" s="65"/>
      <c r="H8214" s="113"/>
    </row>
    <row r="8215" spans="1:8">
      <c r="A8215" s="65"/>
      <c r="B8215" s="65"/>
      <c r="C8215" s="65"/>
      <c r="D8215" s="65"/>
      <c r="E8215" s="65"/>
      <c r="F8215" s="65"/>
      <c r="G8215" s="65"/>
      <c r="H8215" s="113"/>
    </row>
    <row r="8216" spans="1:8">
      <c r="A8216" s="65"/>
      <c r="B8216" s="65"/>
      <c r="C8216" s="65"/>
      <c r="D8216" s="65"/>
      <c r="E8216" s="65"/>
      <c r="F8216" s="65"/>
      <c r="G8216" s="65"/>
      <c r="H8216" s="113"/>
    </row>
    <row r="8217" spans="1:8">
      <c r="A8217" s="65"/>
      <c r="B8217" s="65"/>
      <c r="C8217" s="65"/>
      <c r="D8217" s="65"/>
      <c r="E8217" s="65"/>
      <c r="F8217" s="65"/>
      <c r="G8217" s="65"/>
      <c r="H8217" s="113"/>
    </row>
    <row r="8218" spans="1:8">
      <c r="A8218" s="65"/>
      <c r="B8218" s="65"/>
      <c r="C8218" s="65"/>
      <c r="D8218" s="65"/>
      <c r="E8218" s="65"/>
      <c r="F8218" s="65"/>
      <c r="G8218" s="65"/>
      <c r="H8218" s="113"/>
    </row>
    <row r="8219" spans="1:8">
      <c r="A8219" s="65"/>
      <c r="B8219" s="65"/>
      <c r="C8219" s="65"/>
      <c r="D8219" s="65"/>
      <c r="E8219" s="65"/>
      <c r="F8219" s="65"/>
      <c r="G8219" s="65"/>
      <c r="H8219" s="113"/>
    </row>
    <row r="8220" spans="1:8">
      <c r="A8220" s="65"/>
      <c r="B8220" s="65"/>
      <c r="C8220" s="65"/>
      <c r="D8220" s="65"/>
      <c r="E8220" s="65"/>
      <c r="F8220" s="65"/>
      <c r="G8220" s="65"/>
      <c r="H8220" s="113"/>
    </row>
    <row r="8221" spans="1:8">
      <c r="A8221" s="65"/>
      <c r="B8221" s="65"/>
      <c r="C8221" s="65"/>
      <c r="D8221" s="65"/>
      <c r="E8221" s="65"/>
      <c r="F8221" s="65"/>
      <c r="G8221" s="65"/>
      <c r="H8221" s="113"/>
    </row>
    <row r="8222" spans="1:8">
      <c r="A8222" s="65"/>
      <c r="B8222" s="65"/>
      <c r="C8222" s="65"/>
      <c r="D8222" s="65"/>
      <c r="E8222" s="65"/>
      <c r="F8222" s="65"/>
      <c r="G8222" s="65"/>
      <c r="H8222" s="113"/>
    </row>
    <row r="8223" spans="1:8">
      <c r="A8223" s="65"/>
      <c r="B8223" s="65"/>
      <c r="C8223" s="65"/>
      <c r="D8223" s="65"/>
      <c r="E8223" s="65"/>
      <c r="F8223" s="65"/>
      <c r="G8223" s="65"/>
      <c r="H8223" s="113"/>
    </row>
    <row r="8224" spans="1:8">
      <c r="A8224" s="65"/>
      <c r="B8224" s="65"/>
      <c r="C8224" s="65"/>
      <c r="D8224" s="65"/>
      <c r="E8224" s="65"/>
      <c r="F8224" s="65"/>
      <c r="G8224" s="65"/>
      <c r="H8224" s="113"/>
    </row>
    <row r="8225" spans="1:8">
      <c r="A8225" s="65"/>
      <c r="B8225" s="65"/>
      <c r="C8225" s="65"/>
      <c r="D8225" s="65"/>
      <c r="E8225" s="65"/>
      <c r="F8225" s="65"/>
      <c r="G8225" s="65"/>
      <c r="H8225" s="113"/>
    </row>
    <row r="8226" spans="1:8">
      <c r="A8226" s="65"/>
      <c r="B8226" s="65"/>
      <c r="C8226" s="65"/>
      <c r="D8226" s="65"/>
      <c r="E8226" s="65"/>
      <c r="F8226" s="65"/>
      <c r="G8226" s="65"/>
      <c r="H8226" s="113"/>
    </row>
    <row r="8227" spans="1:8">
      <c r="A8227" s="65"/>
      <c r="B8227" s="65"/>
      <c r="C8227" s="65"/>
      <c r="D8227" s="65"/>
      <c r="E8227" s="65"/>
      <c r="F8227" s="65"/>
      <c r="G8227" s="65"/>
      <c r="H8227" s="113"/>
    </row>
    <row r="8228" spans="1:8">
      <c r="A8228" s="65"/>
      <c r="B8228" s="65"/>
      <c r="C8228" s="65"/>
      <c r="D8228" s="65"/>
      <c r="E8228" s="65"/>
      <c r="F8228" s="65"/>
      <c r="G8228" s="65"/>
      <c r="H8228" s="113"/>
    </row>
    <row r="8229" spans="1:8">
      <c r="A8229" s="65"/>
      <c r="B8229" s="65"/>
      <c r="C8229" s="65"/>
      <c r="D8229" s="65"/>
      <c r="E8229" s="65"/>
      <c r="F8229" s="65"/>
      <c r="G8229" s="65"/>
      <c r="H8229" s="113"/>
    </row>
    <row r="8230" spans="1:8">
      <c r="A8230" s="65"/>
      <c r="B8230" s="65"/>
      <c r="C8230" s="65"/>
      <c r="D8230" s="65"/>
      <c r="E8230" s="65"/>
      <c r="F8230" s="65"/>
      <c r="G8230" s="65"/>
      <c r="H8230" s="113"/>
    </row>
    <row r="8231" spans="1:8">
      <c r="A8231" s="65"/>
      <c r="B8231" s="65"/>
      <c r="C8231" s="65"/>
      <c r="D8231" s="65"/>
      <c r="E8231" s="65"/>
      <c r="F8231" s="65"/>
      <c r="G8231" s="65"/>
      <c r="H8231" s="113"/>
    </row>
    <row r="8232" spans="1:8">
      <c r="A8232" s="65"/>
      <c r="B8232" s="65"/>
      <c r="C8232" s="65"/>
      <c r="D8232" s="65"/>
      <c r="E8232" s="65"/>
      <c r="F8232" s="65"/>
      <c r="G8232" s="65"/>
      <c r="H8232" s="113"/>
    </row>
    <row r="8233" spans="1:8">
      <c r="A8233" s="65"/>
      <c r="B8233" s="65"/>
      <c r="C8233" s="65"/>
      <c r="D8233" s="65"/>
      <c r="E8233" s="65"/>
      <c r="F8233" s="65"/>
      <c r="G8233" s="65"/>
      <c r="H8233" s="113"/>
    </row>
    <row r="8234" spans="1:8">
      <c r="A8234" s="65"/>
      <c r="B8234" s="65"/>
      <c r="C8234" s="65"/>
      <c r="D8234" s="65"/>
      <c r="E8234" s="65"/>
      <c r="F8234" s="65"/>
      <c r="G8234" s="65"/>
      <c r="H8234" s="113"/>
    </row>
    <row r="8235" spans="1:8">
      <c r="A8235" s="65"/>
      <c r="B8235" s="65"/>
      <c r="C8235" s="65"/>
      <c r="D8235" s="65"/>
      <c r="E8235" s="65"/>
      <c r="F8235" s="65"/>
      <c r="G8235" s="65"/>
      <c r="H8235" s="113"/>
    </row>
    <row r="8236" spans="1:8">
      <c r="A8236" s="65"/>
      <c r="B8236" s="65"/>
      <c r="C8236" s="65"/>
      <c r="D8236" s="65"/>
      <c r="E8236" s="65"/>
      <c r="F8236" s="65"/>
      <c r="G8236" s="65"/>
      <c r="H8236" s="113"/>
    </row>
    <row r="8237" spans="1:8">
      <c r="A8237" s="65"/>
      <c r="B8237" s="65"/>
      <c r="C8237" s="65"/>
      <c r="D8237" s="65"/>
      <c r="E8237" s="65"/>
      <c r="F8237" s="65"/>
      <c r="G8237" s="65"/>
      <c r="H8237" s="113"/>
    </row>
    <row r="8238" spans="1:8">
      <c r="A8238" s="65"/>
      <c r="B8238" s="65"/>
      <c r="C8238" s="65"/>
      <c r="D8238" s="65"/>
      <c r="E8238" s="65"/>
      <c r="F8238" s="65"/>
      <c r="G8238" s="65"/>
      <c r="H8238" s="113"/>
    </row>
    <row r="8239" spans="1:8">
      <c r="A8239" s="65"/>
      <c r="B8239" s="65"/>
      <c r="C8239" s="65"/>
      <c r="D8239" s="65"/>
      <c r="E8239" s="65"/>
      <c r="F8239" s="65"/>
      <c r="G8239" s="65"/>
      <c r="H8239" s="113"/>
    </row>
    <row r="8240" spans="1:8">
      <c r="A8240" s="65"/>
      <c r="B8240" s="65"/>
      <c r="C8240" s="65"/>
      <c r="D8240" s="65"/>
      <c r="E8240" s="65"/>
      <c r="F8240" s="65"/>
      <c r="G8240" s="65"/>
      <c r="H8240" s="113"/>
    </row>
    <row r="8241" spans="1:8">
      <c r="A8241" s="65"/>
      <c r="B8241" s="65"/>
      <c r="C8241" s="65"/>
      <c r="D8241" s="65"/>
      <c r="E8241" s="65"/>
      <c r="F8241" s="65"/>
      <c r="G8241" s="65"/>
      <c r="H8241" s="113"/>
    </row>
    <row r="8242" spans="1:8">
      <c r="A8242" s="65"/>
      <c r="B8242" s="65"/>
      <c r="C8242" s="65"/>
      <c r="D8242" s="65"/>
      <c r="E8242" s="65"/>
      <c r="F8242" s="65"/>
      <c r="G8242" s="65"/>
      <c r="H8242" s="113"/>
    </row>
    <row r="8243" spans="1:8">
      <c r="A8243" s="65"/>
      <c r="B8243" s="65"/>
      <c r="C8243" s="65"/>
      <c r="D8243" s="65"/>
      <c r="E8243" s="65"/>
      <c r="F8243" s="65"/>
      <c r="G8243" s="65"/>
      <c r="H8243" s="113"/>
    </row>
    <row r="8244" spans="1:8">
      <c r="A8244" s="65"/>
      <c r="B8244" s="65"/>
      <c r="C8244" s="65"/>
      <c r="D8244" s="65"/>
      <c r="E8244" s="65"/>
      <c r="F8244" s="65"/>
      <c r="G8244" s="65"/>
      <c r="H8244" s="113"/>
    </row>
    <row r="8245" spans="1:8">
      <c r="A8245" s="65"/>
      <c r="B8245" s="65"/>
      <c r="C8245" s="65"/>
      <c r="D8245" s="65"/>
      <c r="E8245" s="65"/>
      <c r="F8245" s="65"/>
      <c r="G8245" s="65"/>
      <c r="H8245" s="113"/>
    </row>
    <row r="8246" spans="1:8">
      <c r="A8246" s="65"/>
      <c r="B8246" s="65"/>
      <c r="C8246" s="65"/>
      <c r="D8246" s="65"/>
      <c r="E8246" s="65"/>
      <c r="F8246" s="65"/>
      <c r="G8246" s="65"/>
      <c r="H8246" s="113"/>
    </row>
    <row r="8247" spans="1:8">
      <c r="A8247" s="65"/>
      <c r="B8247" s="65"/>
      <c r="C8247" s="65"/>
      <c r="D8247" s="65"/>
      <c r="E8247" s="65"/>
      <c r="F8247" s="65"/>
      <c r="G8247" s="65"/>
      <c r="H8247" s="113"/>
    </row>
    <row r="8248" spans="1:8">
      <c r="A8248" s="65"/>
      <c r="B8248" s="65"/>
      <c r="C8248" s="65"/>
      <c r="D8248" s="65"/>
      <c r="E8248" s="65"/>
      <c r="F8248" s="65"/>
      <c r="G8248" s="65"/>
      <c r="H8248" s="113"/>
    </row>
    <row r="8249" spans="1:8">
      <c r="A8249" s="65"/>
      <c r="B8249" s="65"/>
      <c r="C8249" s="65"/>
      <c r="D8249" s="65"/>
      <c r="E8249" s="65"/>
      <c r="F8249" s="65"/>
      <c r="G8249" s="65"/>
      <c r="H8249" s="113"/>
    </row>
    <row r="8250" spans="1:8">
      <c r="A8250" s="65"/>
      <c r="B8250" s="65"/>
      <c r="C8250" s="65"/>
      <c r="D8250" s="65"/>
      <c r="E8250" s="65"/>
      <c r="F8250" s="65"/>
      <c r="G8250" s="65"/>
      <c r="H8250" s="113"/>
    </row>
    <row r="8251" spans="1:8">
      <c r="A8251" s="65"/>
      <c r="B8251" s="65"/>
      <c r="C8251" s="65"/>
      <c r="D8251" s="65"/>
      <c r="E8251" s="65"/>
      <c r="F8251" s="65"/>
      <c r="G8251" s="65"/>
      <c r="H8251" s="113"/>
    </row>
    <row r="8252" spans="1:8">
      <c r="A8252" s="65"/>
      <c r="B8252" s="65"/>
      <c r="C8252" s="65"/>
      <c r="D8252" s="65"/>
      <c r="E8252" s="65"/>
      <c r="F8252" s="65"/>
      <c r="G8252" s="65"/>
      <c r="H8252" s="113"/>
    </row>
    <row r="8253" spans="1:8">
      <c r="A8253" s="65"/>
      <c r="B8253" s="65"/>
      <c r="C8253" s="65"/>
      <c r="D8253" s="65"/>
      <c r="E8253" s="65"/>
      <c r="F8253" s="65"/>
      <c r="G8253" s="65"/>
      <c r="H8253" s="113"/>
    </row>
    <row r="8254" spans="1:8">
      <c r="A8254" s="65"/>
      <c r="B8254" s="65"/>
      <c r="C8254" s="65"/>
      <c r="D8254" s="65"/>
      <c r="E8254" s="65"/>
      <c r="F8254" s="65"/>
      <c r="G8254" s="65"/>
      <c r="H8254" s="113"/>
    </row>
    <row r="8255" spans="1:8">
      <c r="A8255" s="65"/>
      <c r="B8255" s="65"/>
      <c r="C8255" s="65"/>
      <c r="D8255" s="65"/>
      <c r="E8255" s="65"/>
      <c r="F8255" s="65"/>
      <c r="G8255" s="65"/>
      <c r="H8255" s="113"/>
    </row>
    <row r="8256" spans="1:8">
      <c r="A8256" s="65"/>
      <c r="B8256" s="65"/>
      <c r="C8256" s="65"/>
      <c r="D8256" s="65"/>
      <c r="E8256" s="65"/>
      <c r="F8256" s="65"/>
      <c r="G8256" s="65"/>
      <c r="H8256" s="113"/>
    </row>
    <row r="8257" spans="1:8">
      <c r="A8257" s="65"/>
      <c r="B8257" s="65"/>
      <c r="C8257" s="65"/>
      <c r="D8257" s="65"/>
      <c r="E8257" s="65"/>
      <c r="F8257" s="65"/>
      <c r="G8257" s="65"/>
      <c r="H8257" s="113"/>
    </row>
    <row r="8258" spans="1:8">
      <c r="A8258" s="65"/>
      <c r="B8258" s="65"/>
      <c r="C8258" s="65"/>
      <c r="D8258" s="65"/>
      <c r="E8258" s="65"/>
      <c r="F8258" s="65"/>
      <c r="G8258" s="65"/>
      <c r="H8258" s="113"/>
    </row>
    <row r="8259" spans="1:8">
      <c r="A8259" s="65"/>
      <c r="B8259" s="65"/>
      <c r="C8259" s="65"/>
      <c r="D8259" s="65"/>
      <c r="E8259" s="65"/>
      <c r="F8259" s="65"/>
      <c r="G8259" s="65"/>
      <c r="H8259" s="113"/>
    </row>
    <row r="8260" spans="1:8">
      <c r="A8260" s="65"/>
      <c r="B8260" s="65"/>
      <c r="C8260" s="65"/>
      <c r="D8260" s="65"/>
      <c r="E8260" s="65"/>
      <c r="F8260" s="65"/>
      <c r="G8260" s="65"/>
      <c r="H8260" s="113"/>
    </row>
    <row r="8261" spans="1:8">
      <c r="A8261" s="65"/>
      <c r="B8261" s="65"/>
      <c r="C8261" s="65"/>
      <c r="D8261" s="65"/>
      <c r="E8261" s="65"/>
      <c r="F8261" s="65"/>
      <c r="G8261" s="65"/>
      <c r="H8261" s="113"/>
    </row>
    <row r="8262" spans="1:8">
      <c r="A8262" s="65"/>
      <c r="B8262" s="65"/>
      <c r="C8262" s="65"/>
      <c r="D8262" s="65"/>
      <c r="E8262" s="65"/>
      <c r="F8262" s="65"/>
      <c r="G8262" s="65"/>
      <c r="H8262" s="113"/>
    </row>
    <row r="8263" spans="1:8">
      <c r="A8263" s="65"/>
      <c r="B8263" s="65"/>
      <c r="C8263" s="65"/>
      <c r="D8263" s="65"/>
      <c r="E8263" s="65"/>
      <c r="F8263" s="65"/>
      <c r="G8263" s="65"/>
      <c r="H8263" s="113"/>
    </row>
    <row r="8264" spans="1:8">
      <c r="A8264" s="65"/>
      <c r="B8264" s="65"/>
      <c r="C8264" s="65"/>
      <c r="D8264" s="65"/>
      <c r="E8264" s="65"/>
      <c r="F8264" s="65"/>
      <c r="G8264" s="65"/>
      <c r="H8264" s="113"/>
    </row>
    <row r="8265" spans="1:8">
      <c r="A8265" s="65"/>
      <c r="B8265" s="65"/>
      <c r="C8265" s="65"/>
      <c r="D8265" s="65"/>
      <c r="E8265" s="65"/>
      <c r="F8265" s="65"/>
      <c r="G8265" s="65"/>
      <c r="H8265" s="113"/>
    </row>
    <row r="8266" spans="1:8">
      <c r="A8266" s="65"/>
      <c r="B8266" s="65"/>
      <c r="C8266" s="65"/>
      <c r="D8266" s="65"/>
      <c r="E8266" s="65"/>
      <c r="F8266" s="65"/>
      <c r="G8266" s="65"/>
      <c r="H8266" s="113"/>
    </row>
    <row r="8267" spans="1:8">
      <c r="A8267" s="65"/>
      <c r="B8267" s="65"/>
      <c r="C8267" s="65"/>
      <c r="D8267" s="65"/>
      <c r="E8267" s="65"/>
      <c r="F8267" s="65"/>
      <c r="G8267" s="65"/>
      <c r="H8267" s="113"/>
    </row>
    <row r="8268" spans="1:8">
      <c r="A8268" s="65"/>
      <c r="B8268" s="65"/>
      <c r="C8268" s="65"/>
      <c r="D8268" s="65"/>
      <c r="E8268" s="65"/>
      <c r="F8268" s="65"/>
      <c r="G8268" s="65"/>
      <c r="H8268" s="113"/>
    </row>
    <row r="8269" spans="1:8">
      <c r="A8269" s="65"/>
      <c r="B8269" s="65"/>
      <c r="C8269" s="65"/>
      <c r="D8269" s="65"/>
      <c r="E8269" s="65"/>
      <c r="F8269" s="65"/>
      <c r="G8269" s="65"/>
      <c r="H8269" s="113"/>
    </row>
    <row r="8270" spans="1:8">
      <c r="A8270" s="65"/>
      <c r="B8270" s="65"/>
      <c r="C8270" s="65"/>
      <c r="D8270" s="65"/>
      <c r="E8270" s="65"/>
      <c r="F8270" s="65"/>
      <c r="G8270" s="65"/>
      <c r="H8270" s="113"/>
    </row>
    <row r="8271" spans="1:8">
      <c r="A8271" s="65"/>
      <c r="B8271" s="65"/>
      <c r="C8271" s="65"/>
      <c r="D8271" s="65"/>
      <c r="E8271" s="65"/>
      <c r="F8271" s="65"/>
      <c r="G8271" s="65"/>
      <c r="H8271" s="113"/>
    </row>
    <row r="8272" spans="1:8">
      <c r="A8272" s="65"/>
      <c r="B8272" s="65"/>
      <c r="C8272" s="65"/>
      <c r="D8272" s="65"/>
      <c r="E8272" s="65"/>
      <c r="F8272" s="65"/>
      <c r="G8272" s="65"/>
      <c r="H8272" s="113"/>
    </row>
    <row r="8273" spans="1:8">
      <c r="A8273" s="65"/>
      <c r="B8273" s="65"/>
      <c r="C8273" s="65"/>
      <c r="D8273" s="65"/>
      <c r="E8273" s="65"/>
      <c r="F8273" s="65"/>
      <c r="G8273" s="65"/>
      <c r="H8273" s="113"/>
    </row>
    <row r="8274" spans="1:8">
      <c r="A8274" s="65"/>
      <c r="B8274" s="65"/>
      <c r="C8274" s="65"/>
      <c r="D8274" s="65"/>
      <c r="E8274" s="65"/>
      <c r="F8274" s="65"/>
      <c r="G8274" s="65"/>
      <c r="H8274" s="113"/>
    </row>
    <row r="8275" spans="1:8">
      <c r="A8275" s="65"/>
      <c r="B8275" s="65"/>
      <c r="C8275" s="65"/>
      <c r="D8275" s="65"/>
      <c r="E8275" s="65"/>
      <c r="F8275" s="65"/>
      <c r="G8275" s="65"/>
      <c r="H8275" s="113"/>
    </row>
    <row r="8276" spans="1:8">
      <c r="A8276" s="65"/>
      <c r="B8276" s="65"/>
      <c r="C8276" s="65"/>
      <c r="D8276" s="65"/>
      <c r="E8276" s="65"/>
      <c r="F8276" s="65"/>
      <c r="G8276" s="65"/>
      <c r="H8276" s="113"/>
    </row>
    <row r="8277" spans="1:8">
      <c r="A8277" s="65"/>
      <c r="B8277" s="65"/>
      <c r="C8277" s="65"/>
      <c r="D8277" s="65"/>
      <c r="E8277" s="65"/>
      <c r="F8277" s="65"/>
      <c r="G8277" s="65"/>
      <c r="H8277" s="113"/>
    </row>
    <row r="8278" spans="1:8">
      <c r="A8278" s="65"/>
      <c r="B8278" s="65"/>
      <c r="C8278" s="65"/>
      <c r="D8278" s="65"/>
      <c r="E8278" s="65"/>
      <c r="F8278" s="65"/>
      <c r="G8278" s="65"/>
      <c r="H8278" s="113"/>
    </row>
    <row r="8279" spans="1:8">
      <c r="A8279" s="65"/>
      <c r="B8279" s="65"/>
      <c r="C8279" s="65"/>
      <c r="D8279" s="65"/>
      <c r="E8279" s="65"/>
      <c r="F8279" s="65"/>
      <c r="G8279" s="65"/>
      <c r="H8279" s="113"/>
    </row>
    <row r="8280" spans="1:8">
      <c r="A8280" s="65"/>
      <c r="B8280" s="65"/>
      <c r="C8280" s="65"/>
      <c r="D8280" s="65"/>
      <c r="E8280" s="65"/>
      <c r="F8280" s="65"/>
      <c r="G8280" s="65"/>
      <c r="H8280" s="113"/>
    </row>
    <row r="8281" spans="1:8">
      <c r="A8281" s="65"/>
      <c r="B8281" s="65"/>
      <c r="C8281" s="65"/>
      <c r="D8281" s="65"/>
      <c r="E8281" s="65"/>
      <c r="F8281" s="65"/>
      <c r="G8281" s="65"/>
      <c r="H8281" s="113"/>
    </row>
    <row r="8282" spans="1:8">
      <c r="A8282" s="65"/>
      <c r="B8282" s="65"/>
      <c r="C8282" s="65"/>
      <c r="D8282" s="65"/>
      <c r="E8282" s="65"/>
      <c r="F8282" s="65"/>
      <c r="G8282" s="65"/>
      <c r="H8282" s="113"/>
    </row>
    <row r="8283" spans="1:8">
      <c r="A8283" s="65"/>
      <c r="B8283" s="65"/>
      <c r="C8283" s="65"/>
      <c r="D8283" s="65"/>
      <c r="E8283" s="65"/>
      <c r="F8283" s="65"/>
      <c r="G8283" s="65"/>
      <c r="H8283" s="113"/>
    </row>
    <row r="8284" spans="1:8">
      <c r="A8284" s="65"/>
      <c r="B8284" s="65"/>
      <c r="C8284" s="65"/>
      <c r="D8284" s="65"/>
      <c r="E8284" s="65"/>
      <c r="F8284" s="65"/>
      <c r="G8284" s="65"/>
      <c r="H8284" s="113"/>
    </row>
    <row r="8285" spans="1:8">
      <c r="A8285" s="65"/>
      <c r="B8285" s="65"/>
      <c r="C8285" s="65"/>
      <c r="D8285" s="65"/>
      <c r="E8285" s="65"/>
      <c r="F8285" s="65"/>
      <c r="G8285" s="65"/>
      <c r="H8285" s="113"/>
    </row>
    <row r="8286" spans="1:8">
      <c r="A8286" s="65"/>
      <c r="B8286" s="65"/>
      <c r="C8286" s="65"/>
      <c r="D8286" s="65"/>
      <c r="E8286" s="65"/>
      <c r="F8286" s="65"/>
      <c r="G8286" s="65"/>
      <c r="H8286" s="113"/>
    </row>
    <row r="8287" spans="1:8">
      <c r="A8287" s="65"/>
      <c r="B8287" s="65"/>
      <c r="C8287" s="65"/>
      <c r="D8287" s="65"/>
      <c r="E8287" s="65"/>
      <c r="F8287" s="65"/>
      <c r="G8287" s="65"/>
      <c r="H8287" s="113"/>
    </row>
    <row r="8288" spans="1:8">
      <c r="A8288" s="65"/>
      <c r="B8288" s="65"/>
      <c r="C8288" s="65"/>
      <c r="D8288" s="65"/>
      <c r="E8288" s="65"/>
      <c r="F8288" s="65"/>
      <c r="G8288" s="65"/>
      <c r="H8288" s="113"/>
    </row>
    <row r="8289" spans="1:8">
      <c r="A8289" s="65"/>
      <c r="B8289" s="65"/>
      <c r="C8289" s="65"/>
      <c r="D8289" s="65"/>
      <c r="E8289" s="65"/>
      <c r="F8289" s="65"/>
      <c r="G8289" s="65"/>
      <c r="H8289" s="113"/>
    </row>
    <row r="8290" spans="1:8">
      <c r="A8290" s="65"/>
      <c r="B8290" s="65"/>
      <c r="C8290" s="65"/>
      <c r="D8290" s="65"/>
      <c r="E8290" s="65"/>
      <c r="F8290" s="65"/>
      <c r="G8290" s="65"/>
      <c r="H8290" s="113"/>
    </row>
    <row r="8291" spans="1:8">
      <c r="A8291" s="65"/>
      <c r="B8291" s="65"/>
      <c r="C8291" s="65"/>
      <c r="D8291" s="65"/>
      <c r="E8291" s="65"/>
      <c r="F8291" s="65"/>
      <c r="G8291" s="65"/>
      <c r="H8291" s="113"/>
    </row>
    <row r="8292" spans="1:8">
      <c r="A8292" s="65"/>
      <c r="B8292" s="65"/>
      <c r="C8292" s="65"/>
      <c r="D8292" s="65"/>
      <c r="E8292" s="65"/>
      <c r="F8292" s="65"/>
      <c r="G8292" s="65"/>
      <c r="H8292" s="113"/>
    </row>
    <row r="8293" spans="1:8">
      <c r="A8293" s="65"/>
      <c r="B8293" s="65"/>
      <c r="C8293" s="65"/>
      <c r="D8293" s="65"/>
      <c r="E8293" s="65"/>
      <c r="F8293" s="65"/>
      <c r="G8293" s="65"/>
      <c r="H8293" s="113"/>
    </row>
    <row r="8294" spans="1:8">
      <c r="A8294" s="65"/>
      <c r="B8294" s="65"/>
      <c r="C8294" s="65"/>
      <c r="D8294" s="65"/>
      <c r="E8294" s="65"/>
      <c r="F8294" s="65"/>
      <c r="G8294" s="65"/>
      <c r="H8294" s="113"/>
    </row>
    <row r="8295" spans="1:8">
      <c r="A8295" s="65"/>
      <c r="B8295" s="65"/>
      <c r="C8295" s="65"/>
      <c r="D8295" s="65"/>
      <c r="E8295" s="65"/>
      <c r="F8295" s="65"/>
      <c r="G8295" s="65"/>
      <c r="H8295" s="113"/>
    </row>
    <row r="8296" spans="1:8">
      <c r="A8296" s="65"/>
      <c r="B8296" s="65"/>
      <c r="C8296" s="65"/>
      <c r="D8296" s="65"/>
      <c r="E8296" s="65"/>
      <c r="F8296" s="65"/>
      <c r="G8296" s="65"/>
      <c r="H8296" s="113"/>
    </row>
    <row r="8297" spans="1:8">
      <c r="A8297" s="65"/>
      <c r="B8297" s="65"/>
      <c r="C8297" s="65"/>
      <c r="D8297" s="65"/>
      <c r="E8297" s="65"/>
      <c r="F8297" s="65"/>
      <c r="G8297" s="65"/>
      <c r="H8297" s="113"/>
    </row>
    <row r="8298" spans="1:8">
      <c r="A8298" s="65"/>
      <c r="B8298" s="65"/>
      <c r="C8298" s="65"/>
      <c r="D8298" s="65"/>
      <c r="E8298" s="65"/>
      <c r="F8298" s="65"/>
      <c r="G8298" s="65"/>
      <c r="H8298" s="113"/>
    </row>
    <row r="8299" spans="1:8">
      <c r="A8299" s="65"/>
      <c r="B8299" s="65"/>
      <c r="C8299" s="65"/>
      <c r="D8299" s="65"/>
      <c r="E8299" s="65"/>
      <c r="F8299" s="65"/>
      <c r="G8299" s="65"/>
      <c r="H8299" s="113"/>
    </row>
    <row r="8300" spans="1:8">
      <c r="A8300" s="65"/>
      <c r="B8300" s="65"/>
      <c r="C8300" s="65"/>
      <c r="D8300" s="65"/>
      <c r="E8300" s="65"/>
      <c r="F8300" s="65"/>
      <c r="G8300" s="65"/>
      <c r="H8300" s="113"/>
    </row>
    <row r="8301" spans="1:8">
      <c r="A8301" s="65"/>
      <c r="B8301" s="65"/>
      <c r="C8301" s="65"/>
      <c r="D8301" s="65"/>
      <c r="E8301" s="65"/>
      <c r="F8301" s="65"/>
      <c r="G8301" s="65"/>
      <c r="H8301" s="113"/>
    </row>
    <row r="8302" spans="1:8">
      <c r="A8302" s="65"/>
      <c r="B8302" s="65"/>
      <c r="C8302" s="65"/>
      <c r="D8302" s="65"/>
      <c r="E8302" s="65"/>
      <c r="F8302" s="65"/>
      <c r="G8302" s="65"/>
      <c r="H8302" s="113"/>
    </row>
    <row r="8303" spans="1:8">
      <c r="A8303" s="65"/>
      <c r="B8303" s="65"/>
      <c r="C8303" s="65"/>
      <c r="D8303" s="65"/>
      <c r="E8303" s="65"/>
      <c r="F8303" s="65"/>
      <c r="G8303" s="65"/>
      <c r="H8303" s="113"/>
    </row>
    <row r="8304" spans="1:8">
      <c r="A8304" s="65"/>
      <c r="B8304" s="65"/>
      <c r="C8304" s="65"/>
      <c r="D8304" s="65"/>
      <c r="E8304" s="65"/>
      <c r="F8304" s="65"/>
      <c r="G8304" s="65"/>
      <c r="H8304" s="113"/>
    </row>
    <row r="8305" spans="1:8">
      <c r="A8305" s="65"/>
      <c r="B8305" s="65"/>
      <c r="C8305" s="65"/>
      <c r="D8305" s="65"/>
      <c r="E8305" s="65"/>
      <c r="F8305" s="65"/>
      <c r="G8305" s="65"/>
      <c r="H8305" s="113"/>
    </row>
    <row r="8306" spans="1:8">
      <c r="A8306" s="65"/>
      <c r="B8306" s="65"/>
      <c r="C8306" s="65"/>
      <c r="D8306" s="65"/>
      <c r="E8306" s="65"/>
      <c r="F8306" s="65"/>
      <c r="G8306" s="65"/>
      <c r="H8306" s="113"/>
    </row>
    <row r="8307" spans="1:8">
      <c r="A8307" s="65"/>
      <c r="B8307" s="65"/>
      <c r="C8307" s="65"/>
      <c r="D8307" s="65"/>
      <c r="E8307" s="65"/>
      <c r="F8307" s="65"/>
      <c r="G8307" s="65"/>
      <c r="H8307" s="113"/>
    </row>
    <row r="8308" spans="1:8">
      <c r="A8308" s="65"/>
      <c r="B8308" s="65"/>
      <c r="C8308" s="65"/>
      <c r="D8308" s="65"/>
      <c r="E8308" s="65"/>
      <c r="F8308" s="65"/>
      <c r="G8308" s="65"/>
      <c r="H8308" s="113"/>
    </row>
    <row r="8309" spans="1:8">
      <c r="A8309" s="65"/>
      <c r="B8309" s="65"/>
      <c r="C8309" s="65"/>
      <c r="D8309" s="65"/>
      <c r="E8309" s="65"/>
      <c r="F8309" s="65"/>
      <c r="G8309" s="65"/>
      <c r="H8309" s="113"/>
    </row>
    <row r="8310" spans="1:8">
      <c r="A8310" s="65"/>
      <c r="B8310" s="65"/>
      <c r="C8310" s="65"/>
      <c r="D8310" s="65"/>
      <c r="E8310" s="65"/>
      <c r="F8310" s="65"/>
      <c r="G8310" s="65"/>
      <c r="H8310" s="113"/>
    </row>
    <row r="8311" spans="1:8">
      <c r="A8311" s="65"/>
      <c r="B8311" s="65"/>
      <c r="C8311" s="65"/>
      <c r="D8311" s="65"/>
      <c r="E8311" s="65"/>
      <c r="F8311" s="65"/>
      <c r="G8311" s="65"/>
      <c r="H8311" s="113"/>
    </row>
    <row r="8312" spans="1:8">
      <c r="A8312" s="65"/>
      <c r="B8312" s="65"/>
      <c r="C8312" s="65"/>
      <c r="D8312" s="65"/>
      <c r="E8312" s="65"/>
      <c r="F8312" s="65"/>
      <c r="G8312" s="65"/>
      <c r="H8312" s="113"/>
    </row>
    <row r="8313" spans="1:8">
      <c r="A8313" s="65"/>
      <c r="B8313" s="65"/>
      <c r="C8313" s="65"/>
      <c r="D8313" s="65"/>
      <c r="E8313" s="65"/>
      <c r="F8313" s="65"/>
      <c r="G8313" s="65"/>
      <c r="H8313" s="113"/>
    </row>
    <row r="8314" spans="1:8">
      <c r="A8314" s="65"/>
      <c r="B8314" s="65"/>
      <c r="C8314" s="65"/>
      <c r="D8314" s="65"/>
      <c r="E8314" s="65"/>
      <c r="F8314" s="65"/>
      <c r="G8314" s="65"/>
      <c r="H8314" s="113"/>
    </row>
    <row r="8315" spans="1:8">
      <c r="A8315" s="65"/>
      <c r="B8315" s="65"/>
      <c r="C8315" s="65"/>
      <c r="D8315" s="65"/>
      <c r="E8315" s="65"/>
      <c r="F8315" s="65"/>
      <c r="G8315" s="65"/>
      <c r="H8315" s="113"/>
    </row>
    <row r="8316" spans="1:8">
      <c r="A8316" s="65"/>
      <c r="B8316" s="65"/>
      <c r="C8316" s="65"/>
      <c r="D8316" s="65"/>
      <c r="E8316" s="65"/>
      <c r="F8316" s="65"/>
      <c r="G8316" s="65"/>
      <c r="H8316" s="113"/>
    </row>
    <row r="8317" spans="1:8">
      <c r="A8317" s="65"/>
      <c r="B8317" s="65"/>
      <c r="C8317" s="65"/>
      <c r="D8317" s="65"/>
      <c r="E8317" s="65"/>
      <c r="F8317" s="65"/>
      <c r="G8317" s="65"/>
      <c r="H8317" s="113"/>
    </row>
    <row r="8318" spans="1:8">
      <c r="A8318" s="65"/>
      <c r="B8318" s="65"/>
      <c r="C8318" s="65"/>
      <c r="D8318" s="65"/>
      <c r="E8318" s="65"/>
      <c r="F8318" s="65"/>
      <c r="G8318" s="65"/>
      <c r="H8318" s="113"/>
    </row>
    <row r="8319" spans="1:8">
      <c r="A8319" s="65"/>
      <c r="B8319" s="65"/>
      <c r="C8319" s="65"/>
      <c r="D8319" s="65"/>
      <c r="E8319" s="65"/>
      <c r="F8319" s="65"/>
      <c r="G8319" s="65"/>
      <c r="H8319" s="113"/>
    </row>
    <row r="8320" spans="1:8">
      <c r="A8320" s="65"/>
      <c r="B8320" s="65"/>
      <c r="C8320" s="65"/>
      <c r="D8320" s="65"/>
      <c r="E8320" s="65"/>
      <c r="F8320" s="65"/>
      <c r="G8320" s="65"/>
      <c r="H8320" s="113"/>
    </row>
    <row r="8321" spans="1:8">
      <c r="A8321" s="65"/>
      <c r="B8321" s="65"/>
      <c r="C8321" s="65"/>
      <c r="D8321" s="65"/>
      <c r="E8321" s="65"/>
      <c r="F8321" s="65"/>
      <c r="G8321" s="65"/>
      <c r="H8321" s="113"/>
    </row>
    <row r="8322" spans="1:8">
      <c r="A8322" s="65"/>
      <c r="B8322" s="65"/>
      <c r="C8322" s="65"/>
      <c r="D8322" s="65"/>
      <c r="E8322" s="65"/>
      <c r="F8322" s="65"/>
      <c r="G8322" s="65"/>
      <c r="H8322" s="113"/>
    </row>
    <row r="8323" spans="1:8">
      <c r="A8323" s="65"/>
      <c r="B8323" s="65"/>
      <c r="C8323" s="65"/>
      <c r="D8323" s="65"/>
      <c r="E8323" s="65"/>
      <c r="F8323" s="65"/>
      <c r="G8323" s="65"/>
      <c r="H8323" s="113"/>
    </row>
    <row r="8324" spans="1:8">
      <c r="A8324" s="65"/>
      <c r="B8324" s="65"/>
      <c r="C8324" s="65"/>
      <c r="D8324" s="65"/>
      <c r="E8324" s="65"/>
      <c r="F8324" s="65"/>
      <c r="G8324" s="65"/>
      <c r="H8324" s="113"/>
    </row>
    <row r="8325" spans="1:8">
      <c r="A8325" s="65"/>
      <c r="B8325" s="65"/>
      <c r="C8325" s="65"/>
      <c r="D8325" s="65"/>
      <c r="E8325" s="65"/>
      <c r="F8325" s="65"/>
      <c r="G8325" s="65"/>
      <c r="H8325" s="113"/>
    </row>
    <row r="8326" spans="1:8">
      <c r="A8326" s="65"/>
      <c r="B8326" s="65"/>
      <c r="C8326" s="65"/>
      <c r="D8326" s="65"/>
      <c r="E8326" s="65"/>
      <c r="F8326" s="65"/>
      <c r="G8326" s="65"/>
      <c r="H8326" s="113"/>
    </row>
    <row r="8327" spans="1:8">
      <c r="A8327" s="65"/>
      <c r="B8327" s="65"/>
      <c r="C8327" s="65"/>
      <c r="D8327" s="65"/>
      <c r="E8327" s="65"/>
      <c r="F8327" s="65"/>
      <c r="G8327" s="65"/>
      <c r="H8327" s="113"/>
    </row>
    <row r="8328" spans="1:8">
      <c r="A8328" s="65"/>
      <c r="B8328" s="65"/>
      <c r="C8328" s="65"/>
      <c r="D8328" s="65"/>
      <c r="E8328" s="65"/>
      <c r="F8328" s="65"/>
      <c r="G8328" s="65"/>
      <c r="H8328" s="113"/>
    </row>
    <row r="8329" spans="1:8">
      <c r="A8329" s="65"/>
      <c r="B8329" s="65"/>
      <c r="C8329" s="65"/>
      <c r="D8329" s="65"/>
      <c r="E8329" s="65"/>
      <c r="F8329" s="65"/>
      <c r="G8329" s="65"/>
      <c r="H8329" s="113"/>
    </row>
    <row r="8330" spans="1:8">
      <c r="A8330" s="65"/>
      <c r="B8330" s="65"/>
      <c r="C8330" s="65"/>
      <c r="D8330" s="65"/>
      <c r="E8330" s="65"/>
      <c r="F8330" s="65"/>
      <c r="G8330" s="65"/>
      <c r="H8330" s="113"/>
    </row>
    <row r="8331" spans="1:8">
      <c r="A8331" s="65"/>
      <c r="B8331" s="65"/>
      <c r="C8331" s="65"/>
      <c r="D8331" s="65"/>
      <c r="E8331" s="65"/>
      <c r="F8331" s="65"/>
      <c r="G8331" s="65"/>
      <c r="H8331" s="113"/>
    </row>
    <row r="8332" spans="1:8">
      <c r="A8332" s="65"/>
      <c r="B8332" s="65"/>
      <c r="C8332" s="65"/>
      <c r="D8332" s="65"/>
      <c r="E8332" s="65"/>
      <c r="F8332" s="65"/>
      <c r="G8332" s="65"/>
      <c r="H8332" s="113"/>
    </row>
    <row r="8333" spans="1:8">
      <c r="A8333" s="65"/>
      <c r="B8333" s="65"/>
      <c r="C8333" s="65"/>
      <c r="D8333" s="65"/>
      <c r="E8333" s="65"/>
      <c r="F8333" s="65"/>
      <c r="G8333" s="65"/>
      <c r="H8333" s="113"/>
    </row>
    <row r="8334" spans="1:8">
      <c r="A8334" s="65"/>
      <c r="B8334" s="65"/>
      <c r="C8334" s="65"/>
      <c r="D8334" s="65"/>
      <c r="E8334" s="65"/>
      <c r="F8334" s="65"/>
      <c r="G8334" s="65"/>
      <c r="H8334" s="113"/>
    </row>
    <row r="8335" spans="1:8">
      <c r="A8335" s="65"/>
      <c r="B8335" s="65"/>
      <c r="C8335" s="65"/>
      <c r="D8335" s="65"/>
      <c r="E8335" s="65"/>
      <c r="F8335" s="65"/>
      <c r="G8335" s="65"/>
      <c r="H8335" s="113"/>
    </row>
    <row r="8336" spans="1:8">
      <c r="A8336" s="65"/>
      <c r="B8336" s="65"/>
      <c r="C8336" s="65"/>
      <c r="D8336" s="65"/>
      <c r="E8336" s="65"/>
      <c r="F8336" s="65"/>
      <c r="G8336" s="65"/>
      <c r="H8336" s="113"/>
    </row>
    <row r="8337" spans="1:8">
      <c r="A8337" s="65"/>
      <c r="B8337" s="65"/>
      <c r="C8337" s="65"/>
      <c r="D8337" s="65"/>
      <c r="E8337" s="65"/>
      <c r="F8337" s="65"/>
      <c r="G8337" s="65"/>
      <c r="H8337" s="113"/>
    </row>
    <row r="8338" spans="1:8">
      <c r="A8338" s="65"/>
      <c r="B8338" s="65"/>
      <c r="C8338" s="65"/>
      <c r="D8338" s="65"/>
      <c r="E8338" s="65"/>
      <c r="F8338" s="65"/>
      <c r="G8338" s="65"/>
      <c r="H8338" s="113"/>
    </row>
    <row r="8339" spans="1:8">
      <c r="A8339" s="65"/>
      <c r="B8339" s="65"/>
      <c r="C8339" s="65"/>
      <c r="D8339" s="65"/>
      <c r="E8339" s="65"/>
      <c r="F8339" s="65"/>
      <c r="G8339" s="65"/>
      <c r="H8339" s="113"/>
    </row>
    <row r="8340" spans="1:8">
      <c r="A8340" s="65"/>
      <c r="B8340" s="65"/>
      <c r="C8340" s="65"/>
      <c r="D8340" s="65"/>
      <c r="E8340" s="65"/>
      <c r="F8340" s="65"/>
      <c r="G8340" s="65"/>
      <c r="H8340" s="113"/>
    </row>
    <row r="8341" spans="1:8">
      <c r="A8341" s="65"/>
      <c r="B8341" s="65"/>
      <c r="C8341" s="65"/>
      <c r="D8341" s="65"/>
      <c r="E8341" s="65"/>
      <c r="F8341" s="65"/>
      <c r="G8341" s="65"/>
      <c r="H8341" s="113"/>
    </row>
    <row r="8342" spans="1:8">
      <c r="A8342" s="65"/>
      <c r="B8342" s="65"/>
      <c r="C8342" s="65"/>
      <c r="D8342" s="65"/>
      <c r="E8342" s="65"/>
      <c r="F8342" s="65"/>
      <c r="G8342" s="65"/>
      <c r="H8342" s="113"/>
    </row>
    <row r="8343" spans="1:8">
      <c r="A8343" s="65"/>
      <c r="B8343" s="65"/>
      <c r="C8343" s="65"/>
      <c r="D8343" s="65"/>
      <c r="E8343" s="65"/>
      <c r="F8343" s="65"/>
      <c r="G8343" s="65"/>
      <c r="H8343" s="113"/>
    </row>
    <row r="8344" spans="1:8">
      <c r="A8344" s="65"/>
      <c r="B8344" s="65"/>
      <c r="C8344" s="65"/>
      <c r="D8344" s="65"/>
      <c r="E8344" s="65"/>
      <c r="F8344" s="65"/>
      <c r="G8344" s="65"/>
      <c r="H8344" s="113"/>
    </row>
    <row r="8345" spans="1:8">
      <c r="A8345" s="65"/>
      <c r="B8345" s="65"/>
      <c r="C8345" s="65"/>
      <c r="D8345" s="65"/>
      <c r="E8345" s="65"/>
      <c r="F8345" s="65"/>
      <c r="G8345" s="65"/>
      <c r="H8345" s="113"/>
    </row>
    <row r="8346" spans="1:8">
      <c r="A8346" s="65"/>
      <c r="B8346" s="65"/>
      <c r="C8346" s="65"/>
      <c r="D8346" s="65"/>
      <c r="E8346" s="65"/>
      <c r="F8346" s="65"/>
      <c r="G8346" s="65"/>
      <c r="H8346" s="113"/>
    </row>
    <row r="8347" spans="1:8">
      <c r="A8347" s="65"/>
      <c r="B8347" s="65"/>
      <c r="C8347" s="65"/>
      <c r="D8347" s="65"/>
      <c r="E8347" s="65"/>
      <c r="F8347" s="65"/>
      <c r="G8347" s="65"/>
      <c r="H8347" s="113"/>
    </row>
    <row r="8348" spans="1:8">
      <c r="A8348" s="65"/>
      <c r="B8348" s="65"/>
      <c r="C8348" s="65"/>
      <c r="D8348" s="65"/>
      <c r="E8348" s="65"/>
      <c r="F8348" s="65"/>
      <c r="G8348" s="65"/>
      <c r="H8348" s="113"/>
    </row>
    <row r="8349" spans="1:8">
      <c r="A8349" s="65"/>
      <c r="B8349" s="65"/>
      <c r="C8349" s="65"/>
      <c r="D8349" s="65"/>
      <c r="E8349" s="65"/>
      <c r="F8349" s="65"/>
      <c r="G8349" s="65"/>
      <c r="H8349" s="113"/>
    </row>
    <row r="8350" spans="1:8">
      <c r="A8350" s="65"/>
      <c r="B8350" s="65"/>
      <c r="C8350" s="65"/>
      <c r="D8350" s="65"/>
      <c r="E8350" s="65"/>
      <c r="F8350" s="65"/>
      <c r="G8350" s="65"/>
      <c r="H8350" s="113"/>
    </row>
    <row r="8351" spans="1:8">
      <c r="A8351" s="65"/>
      <c r="B8351" s="65"/>
      <c r="C8351" s="65"/>
      <c r="D8351" s="65"/>
      <c r="E8351" s="65"/>
      <c r="F8351" s="65"/>
      <c r="G8351" s="65"/>
      <c r="H8351" s="113"/>
    </row>
    <row r="8352" spans="1:8">
      <c r="A8352" s="65"/>
      <c r="B8352" s="65"/>
      <c r="C8352" s="65"/>
      <c r="D8352" s="65"/>
      <c r="E8352" s="65"/>
      <c r="F8352" s="65"/>
      <c r="G8352" s="65"/>
      <c r="H8352" s="113"/>
    </row>
    <row r="8353" spans="1:8">
      <c r="A8353" s="65"/>
      <c r="B8353" s="65"/>
      <c r="C8353" s="65"/>
      <c r="D8353" s="65"/>
      <c r="E8353" s="65"/>
      <c r="F8353" s="65"/>
      <c r="G8353" s="65"/>
      <c r="H8353" s="113"/>
    </row>
    <row r="8354" spans="1:8">
      <c r="A8354" s="65"/>
      <c r="B8354" s="65"/>
      <c r="C8354" s="65"/>
      <c r="D8354" s="65"/>
      <c r="E8354" s="65"/>
      <c r="F8354" s="65"/>
      <c r="G8354" s="65"/>
      <c r="H8354" s="113"/>
    </row>
    <row r="8355" spans="1:8">
      <c r="A8355" s="65"/>
      <c r="B8355" s="65"/>
      <c r="C8355" s="65"/>
      <c r="D8355" s="65"/>
      <c r="E8355" s="65"/>
      <c r="F8355" s="65"/>
      <c r="G8355" s="65"/>
      <c r="H8355" s="113"/>
    </row>
    <row r="8356" spans="1:8">
      <c r="A8356" s="65"/>
      <c r="B8356" s="65"/>
      <c r="C8356" s="65"/>
      <c r="D8356" s="65"/>
      <c r="E8356" s="65"/>
      <c r="F8356" s="65"/>
      <c r="G8356" s="65"/>
      <c r="H8356" s="113"/>
    </row>
    <row r="8357" spans="1:8">
      <c r="A8357" s="65"/>
      <c r="B8357" s="65"/>
      <c r="C8357" s="65"/>
      <c r="D8357" s="65"/>
      <c r="E8357" s="65"/>
      <c r="F8357" s="65"/>
      <c r="G8357" s="65"/>
      <c r="H8357" s="113"/>
    </row>
    <row r="8358" spans="1:8">
      <c r="A8358" s="65"/>
      <c r="B8358" s="65"/>
      <c r="C8358" s="65"/>
      <c r="D8358" s="65"/>
      <c r="E8358" s="65"/>
      <c r="F8358" s="65"/>
      <c r="G8358" s="65"/>
      <c r="H8358" s="113"/>
    </row>
    <row r="8359" spans="1:8">
      <c r="A8359" s="65"/>
      <c r="B8359" s="65"/>
      <c r="C8359" s="65"/>
      <c r="D8359" s="65"/>
      <c r="E8359" s="65"/>
      <c r="F8359" s="65"/>
      <c r="G8359" s="65"/>
      <c r="H8359" s="113"/>
    </row>
    <row r="8360" spans="1:8">
      <c r="A8360" s="65"/>
      <c r="B8360" s="65"/>
      <c r="C8360" s="65"/>
      <c r="D8360" s="65"/>
      <c r="E8360" s="65"/>
      <c r="F8360" s="65"/>
      <c r="G8360" s="65"/>
      <c r="H8360" s="113"/>
    </row>
    <row r="8361" spans="1:8">
      <c r="A8361" s="65"/>
      <c r="B8361" s="65"/>
      <c r="C8361" s="65"/>
      <c r="D8361" s="65"/>
      <c r="E8361" s="65"/>
      <c r="F8361" s="65"/>
      <c r="G8361" s="65"/>
      <c r="H8361" s="113"/>
    </row>
    <row r="8362" spans="1:8">
      <c r="A8362" s="65"/>
      <c r="B8362" s="65"/>
      <c r="C8362" s="65"/>
      <c r="D8362" s="65"/>
      <c r="E8362" s="65"/>
      <c r="F8362" s="65"/>
      <c r="G8362" s="65"/>
      <c r="H8362" s="113"/>
    </row>
    <row r="8363" spans="1:8">
      <c r="A8363" s="65"/>
      <c r="B8363" s="65"/>
      <c r="C8363" s="65"/>
      <c r="D8363" s="65"/>
      <c r="E8363" s="65"/>
      <c r="F8363" s="65"/>
      <c r="G8363" s="65"/>
      <c r="H8363" s="113"/>
    </row>
    <row r="8364" spans="1:8">
      <c r="A8364" s="65"/>
      <c r="B8364" s="65"/>
      <c r="C8364" s="65"/>
      <c r="D8364" s="65"/>
      <c r="E8364" s="65"/>
      <c r="F8364" s="65"/>
      <c r="G8364" s="65"/>
      <c r="H8364" s="113"/>
    </row>
    <row r="8365" spans="1:8">
      <c r="A8365" s="65"/>
      <c r="B8365" s="65"/>
      <c r="C8365" s="65"/>
      <c r="D8365" s="65"/>
      <c r="E8365" s="65"/>
      <c r="F8365" s="65"/>
      <c r="G8365" s="65"/>
      <c r="H8365" s="113"/>
    </row>
    <row r="8366" spans="1:8">
      <c r="A8366" s="65"/>
      <c r="B8366" s="65"/>
      <c r="C8366" s="65"/>
      <c r="D8366" s="65"/>
      <c r="E8366" s="65"/>
      <c r="F8366" s="65"/>
      <c r="G8366" s="65"/>
      <c r="H8366" s="113"/>
    </row>
    <row r="8367" spans="1:8">
      <c r="A8367" s="65"/>
      <c r="B8367" s="65"/>
      <c r="C8367" s="65"/>
      <c r="D8367" s="65"/>
      <c r="E8367" s="65"/>
      <c r="F8367" s="65"/>
      <c r="G8367" s="65"/>
      <c r="H8367" s="113"/>
    </row>
    <row r="8368" spans="1:8">
      <c r="A8368" s="65"/>
      <c r="B8368" s="65"/>
      <c r="C8368" s="65"/>
      <c r="D8368" s="65"/>
      <c r="E8368" s="65"/>
      <c r="F8368" s="65"/>
      <c r="G8368" s="65"/>
      <c r="H8368" s="113"/>
    </row>
    <row r="8369" spans="1:8">
      <c r="A8369" s="65"/>
      <c r="B8369" s="65"/>
      <c r="C8369" s="65"/>
      <c r="D8369" s="65"/>
      <c r="E8369" s="65"/>
      <c r="F8369" s="65"/>
      <c r="G8369" s="65"/>
      <c r="H8369" s="113"/>
    </row>
    <row r="8370" spans="1:8">
      <c r="A8370" s="65"/>
      <c r="B8370" s="65"/>
      <c r="C8370" s="65"/>
      <c r="D8370" s="65"/>
      <c r="E8370" s="65"/>
      <c r="F8370" s="65"/>
      <c r="G8370" s="65"/>
      <c r="H8370" s="113"/>
    </row>
    <row r="8371" spans="1:8">
      <c r="A8371" s="65"/>
      <c r="B8371" s="65"/>
      <c r="C8371" s="65"/>
      <c r="D8371" s="65"/>
      <c r="E8371" s="65"/>
      <c r="F8371" s="65"/>
      <c r="G8371" s="65"/>
      <c r="H8371" s="113"/>
    </row>
    <row r="8372" spans="1:8">
      <c r="A8372" s="65"/>
      <c r="B8372" s="65"/>
      <c r="C8372" s="65"/>
      <c r="D8372" s="65"/>
      <c r="E8372" s="65"/>
      <c r="F8372" s="65"/>
      <c r="G8372" s="65"/>
      <c r="H8372" s="113"/>
    </row>
    <row r="8373" spans="1:8">
      <c r="A8373" s="65"/>
      <c r="B8373" s="65"/>
      <c r="C8373" s="65"/>
      <c r="D8373" s="65"/>
      <c r="E8373" s="65"/>
      <c r="F8373" s="65"/>
      <c r="G8373" s="65"/>
      <c r="H8373" s="113"/>
    </row>
    <row r="8374" spans="1:8">
      <c r="A8374" s="65"/>
      <c r="B8374" s="65"/>
      <c r="C8374" s="65"/>
      <c r="D8374" s="65"/>
      <c r="E8374" s="65"/>
      <c r="F8374" s="65"/>
      <c r="G8374" s="65"/>
      <c r="H8374" s="113"/>
    </row>
    <row r="8375" spans="1:8">
      <c r="A8375" s="65"/>
      <c r="B8375" s="65"/>
      <c r="C8375" s="65"/>
      <c r="D8375" s="65"/>
      <c r="E8375" s="65"/>
      <c r="F8375" s="65"/>
      <c r="G8375" s="65"/>
      <c r="H8375" s="113"/>
    </row>
    <row r="8376" spans="1:8">
      <c r="A8376" s="65"/>
      <c r="B8376" s="65"/>
      <c r="C8376" s="65"/>
      <c r="D8376" s="65"/>
      <c r="E8376" s="65"/>
      <c r="F8376" s="65"/>
      <c r="G8376" s="65"/>
      <c r="H8376" s="113"/>
    </row>
    <row r="8377" spans="1:8">
      <c r="A8377" s="65"/>
      <c r="B8377" s="65"/>
      <c r="C8377" s="65"/>
      <c r="D8377" s="65"/>
      <c r="E8377" s="65"/>
      <c r="F8377" s="65"/>
      <c r="G8377" s="65"/>
      <c r="H8377" s="113"/>
    </row>
    <row r="8378" spans="1:8">
      <c r="A8378" s="65"/>
      <c r="B8378" s="65"/>
      <c r="C8378" s="65"/>
      <c r="D8378" s="65"/>
      <c r="E8378" s="65"/>
      <c r="F8378" s="65"/>
      <c r="G8378" s="65"/>
      <c r="H8378" s="113"/>
    </row>
    <row r="8379" spans="1:8">
      <c r="A8379" s="65"/>
      <c r="B8379" s="65"/>
      <c r="C8379" s="65"/>
      <c r="D8379" s="65"/>
      <c r="E8379" s="65"/>
      <c r="F8379" s="65"/>
      <c r="G8379" s="65"/>
      <c r="H8379" s="113"/>
    </row>
    <row r="8380" spans="1:8">
      <c r="A8380" s="65"/>
      <c r="B8380" s="65"/>
      <c r="C8380" s="65"/>
      <c r="D8380" s="65"/>
      <c r="E8380" s="65"/>
      <c r="F8380" s="65"/>
      <c r="G8380" s="65"/>
      <c r="H8380" s="113"/>
    </row>
    <row r="8381" spans="1:8">
      <c r="A8381" s="65"/>
      <c r="B8381" s="65"/>
      <c r="C8381" s="65"/>
      <c r="D8381" s="65"/>
      <c r="E8381" s="65"/>
      <c r="F8381" s="65"/>
      <c r="G8381" s="65"/>
      <c r="H8381" s="113"/>
    </row>
    <row r="8382" spans="1:8">
      <c r="A8382" s="65"/>
      <c r="B8382" s="65"/>
      <c r="C8382" s="65"/>
      <c r="D8382" s="65"/>
      <c r="E8382" s="65"/>
      <c r="F8382" s="65"/>
      <c r="G8382" s="65"/>
      <c r="H8382" s="113"/>
    </row>
    <row r="8383" spans="1:8">
      <c r="A8383" s="65"/>
      <c r="B8383" s="65"/>
      <c r="C8383" s="65"/>
      <c r="D8383" s="65"/>
      <c r="E8383" s="65"/>
      <c r="F8383" s="65"/>
      <c r="G8383" s="65"/>
      <c r="H8383" s="113"/>
    </row>
    <row r="8384" spans="1:8">
      <c r="A8384" s="65"/>
      <c r="B8384" s="65"/>
      <c r="C8384" s="65"/>
      <c r="D8384" s="65"/>
      <c r="E8384" s="65"/>
      <c r="F8384" s="65"/>
      <c r="G8384" s="65"/>
      <c r="H8384" s="113"/>
    </row>
    <row r="8385" spans="1:8">
      <c r="A8385" s="65"/>
      <c r="B8385" s="65"/>
      <c r="C8385" s="65"/>
      <c r="D8385" s="65"/>
      <c r="E8385" s="65"/>
      <c r="F8385" s="65"/>
      <c r="G8385" s="65"/>
      <c r="H8385" s="113"/>
    </row>
    <row r="8386" spans="1:8">
      <c r="A8386" s="65"/>
      <c r="B8386" s="65"/>
      <c r="C8386" s="65"/>
      <c r="D8386" s="65"/>
      <c r="E8386" s="65"/>
      <c r="F8386" s="65"/>
      <c r="G8386" s="65"/>
      <c r="H8386" s="113"/>
    </row>
    <row r="8387" spans="1:8">
      <c r="A8387" s="65"/>
      <c r="B8387" s="65"/>
      <c r="C8387" s="65"/>
      <c r="D8387" s="65"/>
      <c r="E8387" s="65"/>
      <c r="F8387" s="65"/>
      <c r="G8387" s="65"/>
      <c r="H8387" s="113"/>
    </row>
    <row r="8388" spans="1:8">
      <c r="A8388" s="65"/>
      <c r="B8388" s="65"/>
      <c r="C8388" s="65"/>
      <c r="D8388" s="65"/>
      <c r="E8388" s="65"/>
      <c r="F8388" s="65"/>
      <c r="G8388" s="65"/>
      <c r="H8388" s="113"/>
    </row>
    <row r="8389" spans="1:8">
      <c r="A8389" s="65"/>
      <c r="B8389" s="65"/>
      <c r="C8389" s="65"/>
      <c r="D8389" s="65"/>
      <c r="E8389" s="65"/>
      <c r="F8389" s="65"/>
      <c r="G8389" s="65"/>
      <c r="H8389" s="113"/>
    </row>
    <row r="8390" spans="1:8">
      <c r="A8390" s="65"/>
      <c r="B8390" s="65"/>
      <c r="C8390" s="65"/>
      <c r="D8390" s="65"/>
      <c r="E8390" s="65"/>
      <c r="F8390" s="65"/>
      <c r="G8390" s="65"/>
      <c r="H8390" s="113"/>
    </row>
    <row r="8391" spans="1:8">
      <c r="A8391" s="65"/>
      <c r="B8391" s="65"/>
      <c r="C8391" s="65"/>
      <c r="D8391" s="65"/>
      <c r="E8391" s="65"/>
      <c r="F8391" s="65"/>
      <c r="G8391" s="65"/>
      <c r="H8391" s="113"/>
    </row>
    <row r="8392" spans="1:8">
      <c r="A8392" s="65"/>
      <c r="B8392" s="65"/>
      <c r="C8392" s="65"/>
      <c r="D8392" s="65"/>
      <c r="E8392" s="65"/>
      <c r="F8392" s="65"/>
      <c r="G8392" s="65"/>
      <c r="H8392" s="113"/>
    </row>
    <row r="8393" spans="1:8">
      <c r="A8393" s="65"/>
      <c r="B8393" s="65"/>
      <c r="C8393" s="65"/>
      <c r="D8393" s="65"/>
      <c r="E8393" s="65"/>
      <c r="F8393" s="65"/>
      <c r="G8393" s="65"/>
      <c r="H8393" s="113"/>
    </row>
    <row r="8394" spans="1:8">
      <c r="A8394" s="65"/>
      <c r="B8394" s="65"/>
      <c r="C8394" s="65"/>
      <c r="D8394" s="65"/>
      <c r="E8394" s="65"/>
      <c r="F8394" s="65"/>
      <c r="G8394" s="65"/>
      <c r="H8394" s="113"/>
    </row>
    <row r="8395" spans="1:8">
      <c r="A8395" s="65"/>
      <c r="B8395" s="65"/>
      <c r="C8395" s="65"/>
      <c r="D8395" s="65"/>
      <c r="E8395" s="65"/>
      <c r="F8395" s="65"/>
      <c r="G8395" s="65"/>
      <c r="H8395" s="113"/>
    </row>
    <row r="8396" spans="1:8">
      <c r="A8396" s="65"/>
      <c r="B8396" s="65"/>
      <c r="C8396" s="65"/>
      <c r="D8396" s="65"/>
      <c r="E8396" s="65"/>
      <c r="F8396" s="65"/>
      <c r="G8396" s="65"/>
      <c r="H8396" s="113"/>
    </row>
    <row r="8397" spans="1:8">
      <c r="A8397" s="65"/>
      <c r="B8397" s="65"/>
      <c r="C8397" s="65"/>
      <c r="D8397" s="65"/>
      <c r="E8397" s="65"/>
      <c r="F8397" s="65"/>
      <c r="G8397" s="65"/>
      <c r="H8397" s="113"/>
    </row>
    <row r="8398" spans="1:8">
      <c r="A8398" s="65"/>
      <c r="B8398" s="65"/>
      <c r="C8398" s="65"/>
      <c r="D8398" s="65"/>
      <c r="E8398" s="65"/>
      <c r="F8398" s="65"/>
      <c r="G8398" s="65"/>
      <c r="H8398" s="113"/>
    </row>
    <row r="8399" spans="1:8">
      <c r="A8399" s="65"/>
      <c r="B8399" s="65"/>
      <c r="C8399" s="65"/>
      <c r="D8399" s="65"/>
      <c r="E8399" s="65"/>
      <c r="F8399" s="65"/>
      <c r="G8399" s="65"/>
      <c r="H8399" s="113"/>
    </row>
    <row r="8400" spans="1:8">
      <c r="A8400" s="65"/>
      <c r="B8400" s="65"/>
      <c r="C8400" s="65"/>
      <c r="D8400" s="65"/>
      <c r="E8400" s="65"/>
      <c r="F8400" s="65"/>
      <c r="G8400" s="65"/>
      <c r="H8400" s="113"/>
    </row>
    <row r="8401" spans="1:8">
      <c r="A8401" s="65"/>
      <c r="B8401" s="65"/>
      <c r="C8401" s="65"/>
      <c r="D8401" s="65"/>
      <c r="E8401" s="65"/>
      <c r="F8401" s="65"/>
      <c r="G8401" s="65"/>
      <c r="H8401" s="113"/>
    </row>
    <row r="8402" spans="1:8">
      <c r="A8402" s="65"/>
      <c r="B8402" s="65"/>
      <c r="C8402" s="65"/>
      <c r="D8402" s="65"/>
      <c r="E8402" s="65"/>
      <c r="F8402" s="65"/>
      <c r="G8402" s="65"/>
      <c r="H8402" s="113"/>
    </row>
    <row r="8403" spans="1:8">
      <c r="A8403" s="65"/>
      <c r="B8403" s="65"/>
      <c r="C8403" s="65"/>
      <c r="D8403" s="65"/>
      <c r="E8403" s="65"/>
      <c r="F8403" s="65"/>
      <c r="G8403" s="65"/>
      <c r="H8403" s="113"/>
    </row>
    <row r="8404" spans="1:8">
      <c r="A8404" s="65"/>
      <c r="B8404" s="65"/>
      <c r="C8404" s="65"/>
      <c r="D8404" s="65"/>
      <c r="E8404" s="65"/>
      <c r="F8404" s="65"/>
      <c r="G8404" s="65"/>
      <c r="H8404" s="113"/>
    </row>
    <row r="8405" spans="1:8">
      <c r="A8405" s="65"/>
      <c r="B8405" s="65"/>
      <c r="C8405" s="65"/>
      <c r="D8405" s="65"/>
      <c r="E8405" s="65"/>
      <c r="F8405" s="65"/>
      <c r="G8405" s="65"/>
      <c r="H8405" s="113"/>
    </row>
    <row r="8406" spans="1:8">
      <c r="A8406" s="65"/>
      <c r="B8406" s="65"/>
      <c r="C8406" s="65"/>
      <c r="D8406" s="65"/>
      <c r="E8406" s="65"/>
      <c r="F8406" s="65"/>
      <c r="G8406" s="65"/>
      <c r="H8406" s="113"/>
    </row>
    <row r="8407" spans="1:8">
      <c r="A8407" s="65"/>
      <c r="B8407" s="65"/>
      <c r="C8407" s="65"/>
      <c r="D8407" s="65"/>
      <c r="E8407" s="65"/>
      <c r="F8407" s="65"/>
      <c r="G8407" s="65"/>
      <c r="H8407" s="113"/>
    </row>
    <row r="8408" spans="1:8">
      <c r="A8408" s="65"/>
      <c r="B8408" s="65"/>
      <c r="C8408" s="65"/>
      <c r="D8408" s="65"/>
      <c r="E8408" s="65"/>
      <c r="F8408" s="65"/>
      <c r="G8408" s="65"/>
      <c r="H8408" s="113"/>
    </row>
    <row r="8409" spans="1:8">
      <c r="A8409" s="65"/>
      <c r="B8409" s="65"/>
      <c r="C8409" s="65"/>
      <c r="D8409" s="65"/>
      <c r="E8409" s="65"/>
      <c r="F8409" s="65"/>
      <c r="G8409" s="65"/>
      <c r="H8409" s="113"/>
    </row>
    <row r="8410" spans="1:8">
      <c r="A8410" s="65"/>
      <c r="B8410" s="65"/>
      <c r="C8410" s="65"/>
      <c r="D8410" s="65"/>
      <c r="E8410" s="65"/>
      <c r="F8410" s="65"/>
      <c r="G8410" s="65"/>
      <c r="H8410" s="113"/>
    </row>
    <row r="8411" spans="1:8">
      <c r="A8411" s="65"/>
      <c r="B8411" s="65"/>
      <c r="C8411" s="65"/>
      <c r="D8411" s="65"/>
      <c r="E8411" s="65"/>
      <c r="F8411" s="65"/>
      <c r="G8411" s="65"/>
      <c r="H8411" s="113"/>
    </row>
    <row r="8412" spans="1:8">
      <c r="A8412" s="65"/>
      <c r="B8412" s="65"/>
      <c r="C8412" s="65"/>
      <c r="D8412" s="65"/>
      <c r="E8412" s="65"/>
      <c r="F8412" s="65"/>
      <c r="G8412" s="65"/>
      <c r="H8412" s="113"/>
    </row>
    <row r="8413" spans="1:8">
      <c r="A8413" s="65"/>
      <c r="B8413" s="65"/>
      <c r="C8413" s="65"/>
      <c r="D8413" s="65"/>
      <c r="E8413" s="65"/>
      <c r="F8413" s="65"/>
      <c r="G8413" s="65"/>
      <c r="H8413" s="113"/>
    </row>
    <row r="8414" spans="1:8">
      <c r="A8414" s="65"/>
      <c r="B8414" s="65"/>
      <c r="C8414" s="65"/>
      <c r="D8414" s="65"/>
      <c r="E8414" s="65"/>
      <c r="F8414" s="65"/>
      <c r="G8414" s="65"/>
      <c r="H8414" s="113"/>
    </row>
    <row r="8415" spans="1:8">
      <c r="A8415" s="65"/>
      <c r="B8415" s="65"/>
      <c r="C8415" s="65"/>
      <c r="D8415" s="65"/>
      <c r="E8415" s="65"/>
      <c r="F8415" s="65"/>
      <c r="G8415" s="65"/>
      <c r="H8415" s="113"/>
    </row>
    <row r="8416" spans="1:8">
      <c r="A8416" s="65"/>
      <c r="B8416" s="65"/>
      <c r="C8416" s="65"/>
      <c r="D8416" s="65"/>
      <c r="E8416" s="65"/>
      <c r="F8416" s="65"/>
      <c r="G8416" s="65"/>
      <c r="H8416" s="113"/>
    </row>
    <row r="8417" spans="1:8">
      <c r="A8417" s="65"/>
      <c r="B8417" s="65"/>
      <c r="C8417" s="65"/>
      <c r="D8417" s="65"/>
      <c r="E8417" s="65"/>
      <c r="F8417" s="65"/>
      <c r="G8417" s="65"/>
      <c r="H8417" s="113"/>
    </row>
    <row r="8418" spans="1:8">
      <c r="A8418" s="65"/>
      <c r="B8418" s="65"/>
      <c r="C8418" s="65"/>
      <c r="D8418" s="65"/>
      <c r="E8418" s="65"/>
      <c r="F8418" s="65"/>
      <c r="G8418" s="65"/>
      <c r="H8418" s="113"/>
    </row>
    <row r="8419" spans="1:8">
      <c r="A8419" s="65"/>
      <c r="B8419" s="65"/>
      <c r="C8419" s="65"/>
      <c r="D8419" s="65"/>
      <c r="E8419" s="65"/>
      <c r="F8419" s="65"/>
      <c r="G8419" s="65"/>
      <c r="H8419" s="113"/>
    </row>
    <row r="8420" spans="1:8">
      <c r="A8420" s="65"/>
      <c r="B8420" s="65"/>
      <c r="C8420" s="65"/>
      <c r="D8420" s="65"/>
      <c r="E8420" s="65"/>
      <c r="F8420" s="65"/>
      <c r="G8420" s="65"/>
      <c r="H8420" s="113"/>
    </row>
    <row r="8421" spans="1:8">
      <c r="A8421" s="65"/>
      <c r="B8421" s="65"/>
      <c r="C8421" s="65"/>
      <c r="D8421" s="65"/>
      <c r="E8421" s="65"/>
      <c r="F8421" s="65"/>
      <c r="G8421" s="65"/>
      <c r="H8421" s="113"/>
    </row>
    <row r="8422" spans="1:8">
      <c r="A8422" s="65"/>
      <c r="B8422" s="65"/>
      <c r="C8422" s="65"/>
      <c r="D8422" s="65"/>
      <c r="E8422" s="65"/>
      <c r="F8422" s="65"/>
      <c r="G8422" s="65"/>
      <c r="H8422" s="113"/>
    </row>
    <row r="8423" spans="1:8">
      <c r="A8423" s="65"/>
      <c r="B8423" s="65"/>
      <c r="C8423" s="65"/>
      <c r="D8423" s="65"/>
      <c r="E8423" s="65"/>
      <c r="F8423" s="65"/>
      <c r="G8423" s="65"/>
      <c r="H8423" s="113"/>
    </row>
    <row r="8424" spans="1:8">
      <c r="A8424" s="65"/>
      <c r="B8424" s="65"/>
      <c r="C8424" s="65"/>
      <c r="D8424" s="65"/>
      <c r="E8424" s="65"/>
      <c r="F8424" s="65"/>
      <c r="G8424" s="65"/>
      <c r="H8424" s="113"/>
    </row>
    <row r="8425" spans="1:8">
      <c r="A8425" s="65"/>
      <c r="B8425" s="65"/>
      <c r="C8425" s="65"/>
      <c r="D8425" s="65"/>
      <c r="E8425" s="65"/>
      <c r="F8425" s="65"/>
      <c r="G8425" s="65"/>
      <c r="H8425" s="113"/>
    </row>
    <row r="8426" spans="1:8">
      <c r="A8426" s="65"/>
      <c r="B8426" s="65"/>
      <c r="C8426" s="65"/>
      <c r="D8426" s="65"/>
      <c r="E8426" s="65"/>
      <c r="F8426" s="65"/>
      <c r="G8426" s="65"/>
      <c r="H8426" s="113"/>
    </row>
    <row r="8427" spans="1:8">
      <c r="A8427" s="65"/>
      <c r="B8427" s="65"/>
      <c r="C8427" s="65"/>
      <c r="D8427" s="65"/>
      <c r="E8427" s="65"/>
      <c r="F8427" s="65"/>
      <c r="G8427" s="65"/>
      <c r="H8427" s="113"/>
    </row>
    <row r="8428" spans="1:8">
      <c r="A8428" s="65"/>
      <c r="B8428" s="65"/>
      <c r="C8428" s="65"/>
      <c r="D8428" s="65"/>
      <c r="E8428" s="65"/>
      <c r="F8428" s="65"/>
      <c r="G8428" s="65"/>
      <c r="H8428" s="113"/>
    </row>
    <row r="8429" spans="1:8">
      <c r="A8429" s="65"/>
      <c r="B8429" s="65"/>
      <c r="C8429" s="65"/>
      <c r="D8429" s="65"/>
      <c r="E8429" s="65"/>
      <c r="F8429" s="65"/>
      <c r="G8429" s="65"/>
      <c r="H8429" s="113"/>
    </row>
    <row r="8430" spans="1:8">
      <c r="A8430" s="65"/>
      <c r="B8430" s="65"/>
      <c r="C8430" s="65"/>
      <c r="D8430" s="65"/>
      <c r="E8430" s="65"/>
      <c r="F8430" s="65"/>
      <c r="G8430" s="65"/>
      <c r="H8430" s="113"/>
    </row>
    <row r="8431" spans="1:8">
      <c r="A8431" s="65"/>
      <c r="B8431" s="65"/>
      <c r="C8431" s="65"/>
      <c r="D8431" s="65"/>
      <c r="E8431" s="65"/>
      <c r="F8431" s="65"/>
      <c r="G8431" s="65"/>
      <c r="H8431" s="113"/>
    </row>
    <row r="8432" spans="1:8">
      <c r="A8432" s="65"/>
      <c r="B8432" s="65"/>
      <c r="C8432" s="65"/>
      <c r="D8432" s="65"/>
      <c r="E8432" s="65"/>
      <c r="F8432" s="65"/>
      <c r="G8432" s="65"/>
      <c r="H8432" s="113"/>
    </row>
    <row r="8433" spans="1:8">
      <c r="A8433" s="65"/>
      <c r="B8433" s="65"/>
      <c r="C8433" s="65"/>
      <c r="D8433" s="65"/>
      <c r="E8433" s="65"/>
      <c r="F8433" s="65"/>
      <c r="G8433" s="65"/>
      <c r="H8433" s="113"/>
    </row>
    <row r="8434" spans="1:8">
      <c r="A8434" s="65"/>
      <c r="B8434" s="65"/>
      <c r="C8434" s="65"/>
      <c r="D8434" s="65"/>
      <c r="E8434" s="65"/>
      <c r="F8434" s="65"/>
      <c r="G8434" s="65"/>
      <c r="H8434" s="113"/>
    </row>
    <row r="8435" spans="1:8">
      <c r="A8435" s="65"/>
      <c r="B8435" s="65"/>
      <c r="C8435" s="65"/>
      <c r="D8435" s="65"/>
      <c r="E8435" s="65"/>
      <c r="F8435" s="65"/>
      <c r="G8435" s="65"/>
      <c r="H8435" s="113"/>
    </row>
    <row r="8436" spans="1:8">
      <c r="A8436" s="65"/>
      <c r="B8436" s="65"/>
      <c r="C8436" s="65"/>
      <c r="D8436" s="65"/>
      <c r="E8436" s="65"/>
      <c r="F8436" s="65"/>
      <c r="G8436" s="65"/>
      <c r="H8436" s="113"/>
    </row>
    <row r="8437" spans="1:8">
      <c r="A8437" s="65"/>
      <c r="B8437" s="65"/>
      <c r="C8437" s="65"/>
      <c r="D8437" s="65"/>
      <c r="E8437" s="65"/>
      <c r="F8437" s="65"/>
      <c r="G8437" s="65"/>
      <c r="H8437" s="113"/>
    </row>
    <row r="8438" spans="1:8">
      <c r="A8438" s="65"/>
      <c r="B8438" s="65"/>
      <c r="C8438" s="65"/>
      <c r="D8438" s="65"/>
      <c r="E8438" s="65"/>
      <c r="F8438" s="65"/>
      <c r="G8438" s="65"/>
      <c r="H8438" s="113"/>
    </row>
    <row r="8439" spans="1:8">
      <c r="A8439" s="65"/>
      <c r="B8439" s="65"/>
      <c r="C8439" s="65"/>
      <c r="D8439" s="65"/>
      <c r="E8439" s="65"/>
      <c r="F8439" s="65"/>
      <c r="G8439" s="65"/>
      <c r="H8439" s="113"/>
    </row>
    <row r="8440" spans="1:8">
      <c r="A8440" s="65"/>
      <c r="B8440" s="65"/>
      <c r="C8440" s="65"/>
      <c r="D8440" s="65"/>
      <c r="E8440" s="65"/>
      <c r="F8440" s="65"/>
      <c r="G8440" s="65"/>
      <c r="H8440" s="113"/>
    </row>
    <row r="8441" spans="1:8">
      <c r="A8441" s="65"/>
      <c r="B8441" s="65"/>
      <c r="C8441" s="65"/>
      <c r="D8441" s="65"/>
      <c r="E8441" s="65"/>
      <c r="F8441" s="65"/>
      <c r="G8441" s="65"/>
      <c r="H8441" s="113"/>
    </row>
    <row r="8442" spans="1:8">
      <c r="A8442" s="65"/>
      <c r="B8442" s="65"/>
      <c r="C8442" s="65"/>
      <c r="D8442" s="65"/>
      <c r="E8442" s="65"/>
      <c r="F8442" s="65"/>
      <c r="G8442" s="65"/>
      <c r="H8442" s="113"/>
    </row>
    <row r="8443" spans="1:8">
      <c r="A8443" s="65"/>
      <c r="B8443" s="65"/>
      <c r="C8443" s="65"/>
      <c r="D8443" s="65"/>
      <c r="E8443" s="65"/>
      <c r="F8443" s="65"/>
      <c r="G8443" s="65"/>
      <c r="H8443" s="113"/>
    </row>
    <row r="8444" spans="1:8">
      <c r="A8444" s="65"/>
      <c r="B8444" s="65"/>
      <c r="C8444" s="65"/>
      <c r="D8444" s="65"/>
      <c r="E8444" s="65"/>
      <c r="F8444" s="65"/>
      <c r="G8444" s="65"/>
      <c r="H8444" s="113"/>
    </row>
    <row r="8445" spans="1:8">
      <c r="A8445" s="65"/>
      <c r="B8445" s="65"/>
      <c r="C8445" s="65"/>
      <c r="D8445" s="65"/>
      <c r="E8445" s="65"/>
      <c r="F8445" s="65"/>
      <c r="G8445" s="65"/>
      <c r="H8445" s="113"/>
    </row>
    <row r="8446" spans="1:8">
      <c r="A8446" s="65"/>
      <c r="B8446" s="65"/>
      <c r="C8446" s="65"/>
      <c r="D8446" s="65"/>
      <c r="E8446" s="65"/>
      <c r="F8446" s="65"/>
      <c r="G8446" s="65"/>
      <c r="H8446" s="113"/>
    </row>
    <row r="8447" spans="1:8">
      <c r="A8447" s="65"/>
      <c r="B8447" s="65"/>
      <c r="C8447" s="65"/>
      <c r="D8447" s="65"/>
      <c r="E8447" s="65"/>
      <c r="F8447" s="65"/>
      <c r="G8447" s="65"/>
      <c r="H8447" s="113"/>
    </row>
    <row r="8448" spans="1:8">
      <c r="A8448" s="65"/>
      <c r="B8448" s="65"/>
      <c r="C8448" s="65"/>
      <c r="D8448" s="65"/>
      <c r="E8448" s="65"/>
      <c r="F8448" s="65"/>
      <c r="G8448" s="65"/>
      <c r="H8448" s="113"/>
    </row>
    <row r="8449" spans="1:8">
      <c r="A8449" s="65"/>
      <c r="B8449" s="65"/>
      <c r="C8449" s="65"/>
      <c r="D8449" s="65"/>
      <c r="E8449" s="65"/>
      <c r="F8449" s="65"/>
      <c r="G8449" s="65"/>
      <c r="H8449" s="113"/>
    </row>
    <row r="8450" spans="1:8">
      <c r="A8450" s="65"/>
      <c r="B8450" s="65"/>
      <c r="C8450" s="65"/>
      <c r="D8450" s="65"/>
      <c r="E8450" s="65"/>
      <c r="F8450" s="65"/>
      <c r="G8450" s="65"/>
      <c r="H8450" s="113"/>
    </row>
    <row r="8451" spans="1:8">
      <c r="A8451" s="65"/>
      <c r="B8451" s="65"/>
      <c r="C8451" s="65"/>
      <c r="D8451" s="65"/>
      <c r="E8451" s="65"/>
      <c r="F8451" s="65"/>
      <c r="G8451" s="65"/>
      <c r="H8451" s="113"/>
    </row>
    <row r="8452" spans="1:8">
      <c r="A8452" s="65"/>
      <c r="B8452" s="65"/>
      <c r="C8452" s="65"/>
      <c r="D8452" s="65"/>
      <c r="E8452" s="65"/>
      <c r="F8452" s="65"/>
      <c r="G8452" s="65"/>
      <c r="H8452" s="113"/>
    </row>
    <row r="8453" spans="1:8">
      <c r="A8453" s="65"/>
      <c r="B8453" s="65"/>
      <c r="C8453" s="65"/>
      <c r="D8453" s="65"/>
      <c r="E8453" s="65"/>
      <c r="F8453" s="65"/>
      <c r="G8453" s="65"/>
      <c r="H8453" s="113"/>
    </row>
    <row r="8454" spans="1:8">
      <c r="A8454" s="65"/>
      <c r="B8454" s="65"/>
      <c r="C8454" s="65"/>
      <c r="D8454" s="65"/>
      <c r="E8454" s="65"/>
      <c r="F8454" s="65"/>
      <c r="G8454" s="65"/>
      <c r="H8454" s="113"/>
    </row>
    <row r="8455" spans="1:8">
      <c r="A8455" s="65"/>
      <c r="B8455" s="65"/>
      <c r="C8455" s="65"/>
      <c r="D8455" s="65"/>
      <c r="E8455" s="65"/>
      <c r="F8455" s="65"/>
      <c r="G8455" s="65"/>
      <c r="H8455" s="113"/>
    </row>
    <row r="8456" spans="1:8">
      <c r="A8456" s="65"/>
      <c r="B8456" s="65"/>
      <c r="C8456" s="65"/>
      <c r="D8456" s="65"/>
      <c r="E8456" s="65"/>
      <c r="F8456" s="65"/>
      <c r="G8456" s="65"/>
      <c r="H8456" s="113"/>
    </row>
    <row r="8457" spans="1:8">
      <c r="A8457" s="65"/>
      <c r="B8457" s="65"/>
      <c r="C8457" s="65"/>
      <c r="D8457" s="65"/>
      <c r="E8457" s="65"/>
      <c r="F8457" s="65"/>
      <c r="G8457" s="65"/>
      <c r="H8457" s="113"/>
    </row>
    <row r="8458" spans="1:8">
      <c r="A8458" s="65"/>
      <c r="B8458" s="65"/>
      <c r="C8458" s="65"/>
      <c r="D8458" s="65"/>
      <c r="E8458" s="65"/>
      <c r="F8458" s="65"/>
      <c r="G8458" s="65"/>
      <c r="H8458" s="113"/>
    </row>
    <row r="8459" spans="1:8">
      <c r="A8459" s="65"/>
      <c r="B8459" s="65"/>
      <c r="C8459" s="65"/>
      <c r="D8459" s="65"/>
      <c r="E8459" s="65"/>
      <c r="F8459" s="65"/>
      <c r="G8459" s="65"/>
      <c r="H8459" s="113"/>
    </row>
    <row r="8460" spans="1:8">
      <c r="A8460" s="65"/>
      <c r="B8460" s="65"/>
      <c r="C8460" s="65"/>
      <c r="D8460" s="65"/>
      <c r="E8460" s="65"/>
      <c r="F8460" s="65"/>
      <c r="G8460" s="65"/>
      <c r="H8460" s="113"/>
    </row>
    <row r="8461" spans="1:8">
      <c r="A8461" s="65"/>
      <c r="B8461" s="65"/>
      <c r="C8461" s="65"/>
      <c r="D8461" s="65"/>
      <c r="E8461" s="65"/>
      <c r="F8461" s="65"/>
      <c r="G8461" s="65"/>
      <c r="H8461" s="113"/>
    </row>
    <row r="8462" spans="1:8">
      <c r="A8462" s="65"/>
      <c r="B8462" s="65"/>
      <c r="C8462" s="65"/>
      <c r="D8462" s="65"/>
      <c r="E8462" s="65"/>
      <c r="F8462" s="65"/>
      <c r="G8462" s="65"/>
      <c r="H8462" s="113"/>
    </row>
    <row r="8463" spans="1:8">
      <c r="A8463" s="65"/>
      <c r="B8463" s="65"/>
      <c r="C8463" s="65"/>
      <c r="D8463" s="65"/>
      <c r="E8463" s="65"/>
      <c r="F8463" s="65"/>
      <c r="G8463" s="65"/>
      <c r="H8463" s="113"/>
    </row>
    <row r="8464" spans="1:8">
      <c r="A8464" s="65"/>
      <c r="B8464" s="65"/>
      <c r="C8464" s="65"/>
      <c r="D8464" s="65"/>
      <c r="E8464" s="65"/>
      <c r="F8464" s="65"/>
      <c r="G8464" s="65"/>
      <c r="H8464" s="113"/>
    </row>
    <row r="8465" spans="1:8">
      <c r="A8465" s="65"/>
      <c r="B8465" s="65"/>
      <c r="C8465" s="65"/>
      <c r="D8465" s="65"/>
      <c r="E8465" s="65"/>
      <c r="F8465" s="65"/>
      <c r="G8465" s="65"/>
      <c r="H8465" s="113"/>
    </row>
    <row r="8466" spans="1:8">
      <c r="A8466" s="65"/>
      <c r="B8466" s="65"/>
      <c r="C8466" s="65"/>
      <c r="D8466" s="65"/>
      <c r="E8466" s="65"/>
      <c r="F8466" s="65"/>
      <c r="G8466" s="65"/>
      <c r="H8466" s="113"/>
    </row>
    <row r="8467" spans="1:8">
      <c r="A8467" s="65"/>
      <c r="B8467" s="65"/>
      <c r="C8467" s="65"/>
      <c r="D8467" s="65"/>
      <c r="E8467" s="65"/>
      <c r="F8467" s="65"/>
      <c r="G8467" s="65"/>
      <c r="H8467" s="113"/>
    </row>
    <row r="8468" spans="1:8">
      <c r="A8468" s="65"/>
      <c r="B8468" s="65"/>
      <c r="C8468" s="65"/>
      <c r="D8468" s="65"/>
      <c r="E8468" s="65"/>
      <c r="F8468" s="65"/>
      <c r="G8468" s="65"/>
      <c r="H8468" s="113"/>
    </row>
    <row r="8469" spans="1:8">
      <c r="A8469" s="65"/>
      <c r="B8469" s="65"/>
      <c r="C8469" s="65"/>
      <c r="D8469" s="65"/>
      <c r="E8469" s="65"/>
      <c r="F8469" s="65"/>
      <c r="G8469" s="65"/>
      <c r="H8469" s="113"/>
    </row>
    <row r="8470" spans="1:8">
      <c r="A8470" s="65"/>
      <c r="B8470" s="65"/>
      <c r="C8470" s="65"/>
      <c r="D8470" s="65"/>
      <c r="E8470" s="65"/>
      <c r="F8470" s="65"/>
      <c r="G8470" s="65"/>
      <c r="H8470" s="113"/>
    </row>
    <row r="8471" spans="1:8">
      <c r="A8471" s="65"/>
      <c r="B8471" s="65"/>
      <c r="C8471" s="65"/>
      <c r="D8471" s="65"/>
      <c r="E8471" s="65"/>
      <c r="F8471" s="65"/>
      <c r="G8471" s="65"/>
      <c r="H8471" s="113"/>
    </row>
    <row r="8472" spans="1:8">
      <c r="A8472" s="65"/>
      <c r="B8472" s="65"/>
      <c r="C8472" s="65"/>
      <c r="D8472" s="65"/>
      <c r="E8472" s="65"/>
      <c r="F8472" s="65"/>
      <c r="G8472" s="65"/>
      <c r="H8472" s="113"/>
    </row>
    <row r="8473" spans="1:8">
      <c r="A8473" s="65"/>
      <c r="B8473" s="65"/>
      <c r="C8473" s="65"/>
      <c r="D8473" s="65"/>
      <c r="E8473" s="65"/>
      <c r="F8473" s="65"/>
      <c r="G8473" s="65"/>
      <c r="H8473" s="113"/>
    </row>
    <row r="8474" spans="1:8">
      <c r="A8474" s="65"/>
      <c r="B8474" s="65"/>
      <c r="C8474" s="65"/>
      <c r="D8474" s="65"/>
      <c r="E8474" s="65"/>
      <c r="F8474" s="65"/>
      <c r="G8474" s="65"/>
      <c r="H8474" s="113"/>
    </row>
    <row r="8475" spans="1:8">
      <c r="A8475" s="65"/>
      <c r="B8475" s="65"/>
      <c r="C8475" s="65"/>
      <c r="D8475" s="65"/>
      <c r="E8475" s="65"/>
      <c r="F8475" s="65"/>
      <c r="G8475" s="65"/>
      <c r="H8475" s="113"/>
    </row>
    <row r="8476" spans="1:8">
      <c r="A8476" s="65"/>
      <c r="B8476" s="65"/>
      <c r="C8476" s="65"/>
      <c r="D8476" s="65"/>
      <c r="E8476" s="65"/>
      <c r="F8476" s="65"/>
      <c r="G8476" s="65"/>
      <c r="H8476" s="113"/>
    </row>
    <row r="8477" spans="1:8">
      <c r="A8477" s="65"/>
      <c r="B8477" s="65"/>
      <c r="C8477" s="65"/>
      <c r="D8477" s="65"/>
      <c r="E8477" s="65"/>
      <c r="F8477" s="65"/>
      <c r="G8477" s="65"/>
      <c r="H8477" s="113"/>
    </row>
    <row r="8478" spans="1:8">
      <c r="A8478" s="65"/>
      <c r="B8478" s="65"/>
      <c r="C8478" s="65"/>
      <c r="D8478" s="65"/>
      <c r="E8478" s="65"/>
      <c r="F8478" s="65"/>
      <c r="G8478" s="65"/>
      <c r="H8478" s="113"/>
    </row>
    <row r="8479" spans="1:8">
      <c r="A8479" s="65"/>
      <c r="B8479" s="65"/>
      <c r="C8479" s="65"/>
      <c r="D8479" s="65"/>
      <c r="E8479" s="65"/>
      <c r="F8479" s="65"/>
      <c r="G8479" s="65"/>
      <c r="H8479" s="113"/>
    </row>
    <row r="8480" spans="1:8">
      <c r="A8480" s="65"/>
      <c r="B8480" s="65"/>
      <c r="C8480" s="65"/>
      <c r="D8480" s="65"/>
      <c r="E8480" s="65"/>
      <c r="F8480" s="65"/>
      <c r="G8480" s="65"/>
      <c r="H8480" s="113"/>
    </row>
    <row r="8481" spans="1:8">
      <c r="A8481" s="65"/>
      <c r="B8481" s="65"/>
      <c r="C8481" s="65"/>
      <c r="D8481" s="65"/>
      <c r="E8481" s="65"/>
      <c r="F8481" s="65"/>
      <c r="G8481" s="65"/>
      <c r="H8481" s="113"/>
    </row>
    <row r="8482" spans="1:8">
      <c r="A8482" s="65"/>
      <c r="B8482" s="65"/>
      <c r="C8482" s="65"/>
      <c r="D8482" s="65"/>
      <c r="E8482" s="65"/>
      <c r="F8482" s="65"/>
      <c r="G8482" s="65"/>
      <c r="H8482" s="113"/>
    </row>
    <row r="8483" spans="1:8">
      <c r="A8483" s="65"/>
      <c r="B8483" s="65"/>
      <c r="C8483" s="65"/>
      <c r="D8483" s="65"/>
      <c r="E8483" s="65"/>
      <c r="F8483" s="65"/>
      <c r="G8483" s="65"/>
      <c r="H8483" s="113"/>
    </row>
    <row r="8484" spans="1:8">
      <c r="A8484" s="65"/>
      <c r="B8484" s="65"/>
      <c r="C8484" s="65"/>
      <c r="D8484" s="65"/>
      <c r="E8484" s="65"/>
      <c r="F8484" s="65"/>
      <c r="G8484" s="65"/>
      <c r="H8484" s="113"/>
    </row>
    <row r="8485" spans="1:8">
      <c r="A8485" s="65"/>
      <c r="B8485" s="65"/>
      <c r="C8485" s="65"/>
      <c r="D8485" s="65"/>
      <c r="E8485" s="65"/>
      <c r="F8485" s="65"/>
      <c r="G8485" s="65"/>
      <c r="H8485" s="113"/>
    </row>
    <row r="8486" spans="1:8">
      <c r="A8486" s="65"/>
      <c r="B8486" s="65"/>
      <c r="C8486" s="65"/>
      <c r="D8486" s="65"/>
      <c r="E8486" s="65"/>
      <c r="F8486" s="65"/>
      <c r="G8486" s="65"/>
      <c r="H8486" s="113"/>
    </row>
    <row r="8487" spans="1:8">
      <c r="A8487" s="65"/>
      <c r="B8487" s="65"/>
      <c r="C8487" s="65"/>
      <c r="D8487" s="65"/>
      <c r="E8487" s="65"/>
      <c r="F8487" s="65"/>
      <c r="G8487" s="65"/>
      <c r="H8487" s="113"/>
    </row>
    <row r="8488" spans="1:8">
      <c r="A8488" s="65"/>
      <c r="B8488" s="65"/>
      <c r="C8488" s="65"/>
      <c r="D8488" s="65"/>
      <c r="E8488" s="65"/>
      <c r="F8488" s="65"/>
      <c r="G8488" s="65"/>
      <c r="H8488" s="113"/>
    </row>
    <row r="8489" spans="1:8">
      <c r="A8489" s="65"/>
      <c r="B8489" s="65"/>
      <c r="C8489" s="65"/>
      <c r="D8489" s="65"/>
      <c r="E8489" s="65"/>
      <c r="F8489" s="65"/>
      <c r="G8489" s="65"/>
      <c r="H8489" s="113"/>
    </row>
    <row r="8490" spans="1:8">
      <c r="A8490" s="65"/>
      <c r="B8490" s="65"/>
      <c r="C8490" s="65"/>
      <c r="D8490" s="65"/>
      <c r="E8490" s="65"/>
      <c r="F8490" s="65"/>
      <c r="G8490" s="65"/>
      <c r="H8490" s="113"/>
    </row>
    <row r="8491" spans="1:8">
      <c r="A8491" s="65"/>
      <c r="B8491" s="65"/>
      <c r="C8491" s="65"/>
      <c r="D8491" s="65"/>
      <c r="E8491" s="65"/>
      <c r="F8491" s="65"/>
      <c r="G8491" s="65"/>
      <c r="H8491" s="113"/>
    </row>
    <row r="8492" spans="1:8">
      <c r="A8492" s="65"/>
      <c r="B8492" s="65"/>
      <c r="C8492" s="65"/>
      <c r="D8492" s="65"/>
      <c r="E8492" s="65"/>
      <c r="F8492" s="65"/>
      <c r="G8492" s="65"/>
      <c r="H8492" s="113"/>
    </row>
    <row r="8493" spans="1:8">
      <c r="A8493" s="65"/>
      <c r="B8493" s="65"/>
      <c r="C8493" s="65"/>
      <c r="D8493" s="65"/>
      <c r="E8493" s="65"/>
      <c r="F8493" s="65"/>
      <c r="G8493" s="65"/>
      <c r="H8493" s="113"/>
    </row>
    <row r="8494" spans="1:8">
      <c r="A8494" s="65"/>
      <c r="B8494" s="65"/>
      <c r="C8494" s="65"/>
      <c r="D8494" s="65"/>
      <c r="E8494" s="65"/>
      <c r="F8494" s="65"/>
      <c r="G8494" s="65"/>
      <c r="H8494" s="113"/>
    </row>
    <row r="8495" spans="1:8">
      <c r="A8495" s="65"/>
      <c r="B8495" s="65"/>
      <c r="C8495" s="65"/>
      <c r="D8495" s="65"/>
      <c r="E8495" s="65"/>
      <c r="F8495" s="65"/>
      <c r="G8495" s="65"/>
      <c r="H8495" s="113"/>
    </row>
    <row r="8496" spans="1:8">
      <c r="A8496" s="65"/>
      <c r="B8496" s="65"/>
      <c r="C8496" s="65"/>
      <c r="D8496" s="65"/>
      <c r="E8496" s="65"/>
      <c r="F8496" s="65"/>
      <c r="G8496" s="65"/>
      <c r="H8496" s="113"/>
    </row>
    <row r="8497" spans="1:8">
      <c r="A8497" s="65"/>
      <c r="B8497" s="65"/>
      <c r="C8497" s="65"/>
      <c r="D8497" s="65"/>
      <c r="E8497" s="65"/>
      <c r="F8497" s="65"/>
      <c r="G8497" s="65"/>
      <c r="H8497" s="113"/>
    </row>
    <row r="8498" spans="1:8">
      <c r="A8498" s="65"/>
      <c r="B8498" s="65"/>
      <c r="C8498" s="65"/>
      <c r="D8498" s="65"/>
      <c r="E8498" s="65"/>
      <c r="F8498" s="65"/>
      <c r="G8498" s="65"/>
      <c r="H8498" s="113"/>
    </row>
    <row r="8499" spans="1:8">
      <c r="A8499" s="65"/>
      <c r="B8499" s="65"/>
      <c r="C8499" s="65"/>
      <c r="D8499" s="65"/>
      <c r="E8499" s="65"/>
      <c r="F8499" s="65"/>
      <c r="G8499" s="65"/>
      <c r="H8499" s="113"/>
    </row>
    <row r="8500" spans="1:8">
      <c r="A8500" s="65"/>
      <c r="B8500" s="65"/>
      <c r="C8500" s="65"/>
      <c r="D8500" s="65"/>
      <c r="E8500" s="65"/>
      <c r="F8500" s="65"/>
      <c r="G8500" s="65"/>
      <c r="H8500" s="113"/>
    </row>
    <row r="8501" spans="1:8">
      <c r="A8501" s="65"/>
      <c r="B8501" s="65"/>
      <c r="C8501" s="65"/>
      <c r="D8501" s="65"/>
      <c r="E8501" s="65"/>
      <c r="F8501" s="65"/>
      <c r="G8501" s="65"/>
      <c r="H8501" s="113"/>
    </row>
    <row r="8502" spans="1:8">
      <c r="A8502" s="65"/>
      <c r="B8502" s="65"/>
      <c r="C8502" s="65"/>
      <c r="D8502" s="65"/>
      <c r="E8502" s="65"/>
      <c r="F8502" s="65"/>
      <c r="G8502" s="65"/>
      <c r="H8502" s="113"/>
    </row>
    <row r="8503" spans="1:8">
      <c r="A8503" s="65"/>
      <c r="B8503" s="65"/>
      <c r="C8503" s="65"/>
      <c r="D8503" s="65"/>
      <c r="E8503" s="65"/>
      <c r="F8503" s="65"/>
      <c r="G8503" s="65"/>
      <c r="H8503" s="113"/>
    </row>
    <row r="8504" spans="1:8">
      <c r="A8504" s="65"/>
      <c r="B8504" s="65"/>
      <c r="C8504" s="65"/>
      <c r="D8504" s="65"/>
      <c r="E8504" s="65"/>
      <c r="F8504" s="65"/>
      <c r="G8504" s="65"/>
      <c r="H8504" s="113"/>
    </row>
    <row r="8505" spans="1:8">
      <c r="A8505" s="65"/>
      <c r="B8505" s="65"/>
      <c r="C8505" s="65"/>
      <c r="D8505" s="65"/>
      <c r="E8505" s="65"/>
      <c r="F8505" s="65"/>
      <c r="G8505" s="65"/>
      <c r="H8505" s="113"/>
    </row>
    <row r="8506" spans="1:8">
      <c r="A8506" s="65"/>
      <c r="B8506" s="65"/>
      <c r="C8506" s="65"/>
      <c r="D8506" s="65"/>
      <c r="E8506" s="65"/>
      <c r="F8506" s="65"/>
      <c r="G8506" s="65"/>
      <c r="H8506" s="113"/>
    </row>
    <row r="8507" spans="1:8">
      <c r="A8507" s="65"/>
      <c r="B8507" s="65"/>
      <c r="C8507" s="65"/>
      <c r="D8507" s="65"/>
      <c r="E8507" s="65"/>
      <c r="F8507" s="65"/>
      <c r="G8507" s="65"/>
      <c r="H8507" s="113"/>
    </row>
    <row r="8508" spans="1:8">
      <c r="A8508" s="65"/>
      <c r="B8508" s="65"/>
      <c r="C8508" s="65"/>
      <c r="D8508" s="65"/>
      <c r="E8508" s="65"/>
      <c r="F8508" s="65"/>
      <c r="G8508" s="65"/>
      <c r="H8508" s="113"/>
    </row>
    <row r="8509" spans="1:8">
      <c r="A8509" s="65"/>
      <c r="B8509" s="65"/>
      <c r="C8509" s="65"/>
      <c r="D8509" s="65"/>
      <c r="E8509" s="65"/>
      <c r="F8509" s="65"/>
      <c r="G8509" s="65"/>
      <c r="H8509" s="113"/>
    </row>
    <row r="8510" spans="1:8">
      <c r="A8510" s="65"/>
      <c r="B8510" s="65"/>
      <c r="C8510" s="65"/>
      <c r="D8510" s="65"/>
      <c r="E8510" s="65"/>
      <c r="F8510" s="65"/>
      <c r="G8510" s="65"/>
      <c r="H8510" s="113"/>
    </row>
    <row r="8511" spans="1:8">
      <c r="A8511" s="65"/>
      <c r="B8511" s="65"/>
      <c r="C8511" s="65"/>
      <c r="D8511" s="65"/>
      <c r="E8511" s="65"/>
      <c r="F8511" s="65"/>
      <c r="G8511" s="65"/>
      <c r="H8511" s="113"/>
    </row>
    <row r="8512" spans="1:8">
      <c r="A8512" s="65"/>
      <c r="B8512" s="65"/>
      <c r="C8512" s="65"/>
      <c r="D8512" s="65"/>
      <c r="E8512" s="65"/>
      <c r="F8512" s="65"/>
      <c r="G8512" s="65"/>
      <c r="H8512" s="113"/>
    </row>
    <row r="8513" spans="1:8">
      <c r="A8513" s="65"/>
      <c r="B8513" s="65"/>
      <c r="C8513" s="65"/>
      <c r="D8513" s="65"/>
      <c r="E8513" s="65"/>
      <c r="F8513" s="65"/>
      <c r="G8513" s="65"/>
      <c r="H8513" s="113"/>
    </row>
    <row r="8514" spans="1:8">
      <c r="A8514" s="65"/>
      <c r="B8514" s="65"/>
      <c r="C8514" s="65"/>
      <c r="D8514" s="65"/>
      <c r="E8514" s="65"/>
      <c r="F8514" s="65"/>
      <c r="G8514" s="65"/>
      <c r="H8514" s="113"/>
    </row>
    <row r="8515" spans="1:8">
      <c r="A8515" s="65"/>
      <c r="B8515" s="65"/>
      <c r="C8515" s="65"/>
      <c r="D8515" s="65"/>
      <c r="E8515" s="65"/>
      <c r="F8515" s="65"/>
      <c r="G8515" s="65"/>
      <c r="H8515" s="113"/>
    </row>
    <row r="8516" spans="1:8">
      <c r="A8516" s="65"/>
      <c r="B8516" s="65"/>
      <c r="C8516" s="65"/>
      <c r="D8516" s="65"/>
      <c r="E8516" s="65"/>
      <c r="F8516" s="65"/>
      <c r="G8516" s="65"/>
      <c r="H8516" s="113"/>
    </row>
    <row r="8517" spans="1:8">
      <c r="A8517" s="65"/>
      <c r="B8517" s="65"/>
      <c r="C8517" s="65"/>
      <c r="D8517" s="65"/>
      <c r="E8517" s="65"/>
      <c r="F8517" s="65"/>
      <c r="G8517" s="65"/>
      <c r="H8517" s="113"/>
    </row>
    <row r="8518" spans="1:8">
      <c r="A8518" s="65"/>
      <c r="B8518" s="65"/>
      <c r="C8518" s="65"/>
      <c r="D8518" s="65"/>
      <c r="E8518" s="65"/>
      <c r="F8518" s="65"/>
      <c r="G8518" s="65"/>
      <c r="H8518" s="113"/>
    </row>
    <row r="8519" spans="1:8">
      <c r="A8519" s="65"/>
      <c r="B8519" s="65"/>
      <c r="C8519" s="65"/>
      <c r="D8519" s="65"/>
      <c r="E8519" s="65"/>
      <c r="F8519" s="65"/>
      <c r="G8519" s="65"/>
      <c r="H8519" s="113"/>
    </row>
    <row r="8520" spans="1:8">
      <c r="A8520" s="65"/>
      <c r="B8520" s="65"/>
      <c r="C8520" s="65"/>
      <c r="D8520" s="65"/>
      <c r="E8520" s="65"/>
      <c r="F8520" s="65"/>
      <c r="G8520" s="65"/>
      <c r="H8520" s="113"/>
    </row>
    <row r="8521" spans="1:8">
      <c r="A8521" s="65"/>
      <c r="B8521" s="65"/>
      <c r="C8521" s="65"/>
      <c r="D8521" s="65"/>
      <c r="E8521" s="65"/>
      <c r="F8521" s="65"/>
      <c r="G8521" s="65"/>
      <c r="H8521" s="113"/>
    </row>
    <row r="8522" spans="1:8">
      <c r="A8522" s="65"/>
      <c r="B8522" s="65"/>
      <c r="C8522" s="65"/>
      <c r="D8522" s="65"/>
      <c r="E8522" s="65"/>
      <c r="F8522" s="65"/>
      <c r="G8522" s="65"/>
      <c r="H8522" s="113"/>
    </row>
    <row r="8523" spans="1:8">
      <c r="A8523" s="65"/>
      <c r="B8523" s="65"/>
      <c r="C8523" s="65"/>
      <c r="D8523" s="65"/>
      <c r="E8523" s="65"/>
      <c r="F8523" s="65"/>
      <c r="G8523" s="65"/>
      <c r="H8523" s="113"/>
    </row>
    <row r="8524" spans="1:8">
      <c r="A8524" s="65"/>
      <c r="B8524" s="65"/>
      <c r="C8524" s="65"/>
      <c r="D8524" s="65"/>
      <c r="E8524" s="65"/>
      <c r="F8524" s="65"/>
      <c r="G8524" s="65"/>
      <c r="H8524" s="113"/>
    </row>
    <row r="8525" spans="1:8">
      <c r="A8525" s="65"/>
      <c r="B8525" s="65"/>
      <c r="C8525" s="65"/>
      <c r="D8525" s="65"/>
      <c r="E8525" s="65"/>
      <c r="F8525" s="65"/>
      <c r="G8525" s="65"/>
      <c r="H8525" s="113"/>
    </row>
    <row r="8526" spans="1:8">
      <c r="A8526" s="65"/>
      <c r="B8526" s="65"/>
      <c r="C8526" s="65"/>
      <c r="D8526" s="65"/>
      <c r="E8526" s="65"/>
      <c r="F8526" s="65"/>
      <c r="G8526" s="65"/>
      <c r="H8526" s="113"/>
    </row>
    <row r="8527" spans="1:8">
      <c r="A8527" s="65"/>
      <c r="B8527" s="65"/>
      <c r="C8527" s="65"/>
      <c r="D8527" s="65"/>
      <c r="E8527" s="65"/>
      <c r="F8527" s="65"/>
      <c r="G8527" s="65"/>
      <c r="H8527" s="113"/>
    </row>
    <row r="8528" spans="1:8">
      <c r="A8528" s="65"/>
      <c r="B8528" s="65"/>
      <c r="C8528" s="65"/>
      <c r="D8528" s="65"/>
      <c r="E8528" s="65"/>
      <c r="F8528" s="65"/>
      <c r="G8528" s="65"/>
      <c r="H8528" s="113"/>
    </row>
    <row r="8529" spans="1:8">
      <c r="A8529" s="65"/>
      <c r="B8529" s="65"/>
      <c r="C8529" s="65"/>
      <c r="D8529" s="65"/>
      <c r="E8529" s="65"/>
      <c r="F8529" s="65"/>
      <c r="G8529" s="65"/>
      <c r="H8529" s="113"/>
    </row>
    <row r="8530" spans="1:8">
      <c r="A8530" s="65"/>
      <c r="B8530" s="65"/>
      <c r="C8530" s="65"/>
      <c r="D8530" s="65"/>
      <c r="E8530" s="65"/>
      <c r="F8530" s="65"/>
      <c r="G8530" s="65"/>
      <c r="H8530" s="113"/>
    </row>
    <row r="8531" spans="1:8">
      <c r="A8531" s="65"/>
      <c r="B8531" s="65"/>
      <c r="C8531" s="65"/>
      <c r="D8531" s="65"/>
      <c r="E8531" s="65"/>
      <c r="F8531" s="65"/>
      <c r="G8531" s="65"/>
      <c r="H8531" s="113"/>
    </row>
    <row r="8532" spans="1:8">
      <c r="A8532" s="65"/>
      <c r="B8532" s="65"/>
      <c r="C8532" s="65"/>
      <c r="D8532" s="65"/>
      <c r="E8532" s="65"/>
      <c r="F8532" s="65"/>
      <c r="G8532" s="65"/>
      <c r="H8532" s="113"/>
    </row>
    <row r="8533" spans="1:8">
      <c r="A8533" s="65"/>
      <c r="B8533" s="65"/>
      <c r="C8533" s="65"/>
      <c r="D8533" s="65"/>
      <c r="E8533" s="65"/>
      <c r="F8533" s="65"/>
      <c r="G8533" s="65"/>
      <c r="H8533" s="113"/>
    </row>
    <row r="8534" spans="1:8">
      <c r="A8534" s="65"/>
      <c r="B8534" s="65"/>
      <c r="C8534" s="65"/>
      <c r="D8534" s="65"/>
      <c r="E8534" s="65"/>
      <c r="F8534" s="65"/>
      <c r="G8534" s="65"/>
      <c r="H8534" s="113"/>
    </row>
    <row r="8535" spans="1:8">
      <c r="A8535" s="65"/>
      <c r="B8535" s="65"/>
      <c r="C8535" s="65"/>
      <c r="D8535" s="65"/>
      <c r="E8535" s="65"/>
      <c r="F8535" s="65"/>
      <c r="G8535" s="65"/>
      <c r="H8535" s="113"/>
    </row>
    <row r="8536" spans="1:8">
      <c r="A8536" s="65"/>
      <c r="B8536" s="65"/>
      <c r="C8536" s="65"/>
      <c r="D8536" s="65"/>
      <c r="E8536" s="65"/>
      <c r="F8536" s="65"/>
      <c r="G8536" s="65"/>
      <c r="H8536" s="113"/>
    </row>
    <row r="8537" spans="1:8">
      <c r="A8537" s="65"/>
      <c r="B8537" s="65"/>
      <c r="C8537" s="65"/>
      <c r="D8537" s="65"/>
      <c r="E8537" s="65"/>
      <c r="F8537" s="65"/>
      <c r="G8537" s="65"/>
      <c r="H8537" s="113"/>
    </row>
    <row r="8538" spans="1:8">
      <c r="A8538" s="65"/>
      <c r="B8538" s="65"/>
      <c r="C8538" s="65"/>
      <c r="D8538" s="65"/>
      <c r="E8538" s="65"/>
      <c r="F8538" s="65"/>
      <c r="G8538" s="65"/>
      <c r="H8538" s="113"/>
    </row>
    <row r="8539" spans="1:8">
      <c r="A8539" s="65"/>
      <c r="B8539" s="65"/>
      <c r="C8539" s="65"/>
      <c r="D8539" s="65"/>
      <c r="E8539" s="65"/>
      <c r="F8539" s="65"/>
      <c r="G8539" s="65"/>
      <c r="H8539" s="113"/>
    </row>
    <row r="8540" spans="1:8">
      <c r="A8540" s="65"/>
      <c r="B8540" s="65"/>
      <c r="C8540" s="65"/>
      <c r="D8540" s="65"/>
      <c r="E8540" s="65"/>
      <c r="F8540" s="65"/>
      <c r="G8540" s="65"/>
      <c r="H8540" s="113"/>
    </row>
    <row r="8541" spans="1:8">
      <c r="A8541" s="65"/>
      <c r="B8541" s="65"/>
      <c r="C8541" s="65"/>
      <c r="D8541" s="65"/>
      <c r="E8541" s="65"/>
      <c r="F8541" s="65"/>
      <c r="G8541" s="65"/>
      <c r="H8541" s="113"/>
    </row>
    <row r="8542" spans="1:8">
      <c r="A8542" s="65"/>
      <c r="B8542" s="65"/>
      <c r="C8542" s="65"/>
      <c r="D8542" s="65"/>
      <c r="E8542" s="65"/>
      <c r="F8542" s="65"/>
      <c r="G8542" s="65"/>
      <c r="H8542" s="113"/>
    </row>
    <row r="8543" spans="1:8">
      <c r="A8543" s="65"/>
      <c r="B8543" s="65"/>
      <c r="C8543" s="65"/>
      <c r="D8543" s="65"/>
      <c r="E8543" s="65"/>
      <c r="F8543" s="65"/>
      <c r="G8543" s="65"/>
      <c r="H8543" s="113"/>
    </row>
    <row r="8544" spans="1:8">
      <c r="A8544" s="65"/>
      <c r="B8544" s="65"/>
      <c r="C8544" s="65"/>
      <c r="D8544" s="65"/>
      <c r="E8544" s="65"/>
      <c r="F8544" s="65"/>
      <c r="G8544" s="65"/>
      <c r="H8544" s="113"/>
    </row>
    <row r="8545" spans="1:8">
      <c r="A8545" s="65"/>
      <c r="B8545" s="65"/>
      <c r="C8545" s="65"/>
      <c r="D8545" s="65"/>
      <c r="E8545" s="65"/>
      <c r="F8545" s="65"/>
      <c r="G8545" s="65"/>
      <c r="H8545" s="113"/>
    </row>
    <row r="8546" spans="1:8">
      <c r="A8546" s="65"/>
      <c r="B8546" s="65"/>
      <c r="C8546" s="65"/>
      <c r="D8546" s="65"/>
      <c r="E8546" s="65"/>
      <c r="F8546" s="65"/>
      <c r="G8546" s="65"/>
      <c r="H8546" s="113"/>
    </row>
    <row r="8547" spans="1:8">
      <c r="A8547" s="65"/>
      <c r="B8547" s="65"/>
      <c r="C8547" s="65"/>
      <c r="D8547" s="65"/>
      <c r="E8547" s="65"/>
      <c r="F8547" s="65"/>
      <c r="G8547" s="65"/>
      <c r="H8547" s="113"/>
    </row>
    <row r="8548" spans="1:8">
      <c r="A8548" s="65"/>
      <c r="B8548" s="65"/>
      <c r="C8548" s="65"/>
      <c r="D8548" s="65"/>
      <c r="E8548" s="65"/>
      <c r="F8548" s="65"/>
      <c r="G8548" s="65"/>
      <c r="H8548" s="113"/>
    </row>
    <row r="8549" spans="1:8">
      <c r="A8549" s="65"/>
      <c r="B8549" s="65"/>
      <c r="C8549" s="65"/>
      <c r="D8549" s="65"/>
      <c r="E8549" s="65"/>
      <c r="F8549" s="65"/>
      <c r="G8549" s="65"/>
      <c r="H8549" s="113"/>
    </row>
    <row r="8550" spans="1:8">
      <c r="A8550" s="65"/>
      <c r="B8550" s="65"/>
      <c r="C8550" s="65"/>
      <c r="D8550" s="65"/>
      <c r="E8550" s="65"/>
      <c r="F8550" s="65"/>
      <c r="G8550" s="65"/>
      <c r="H8550" s="113"/>
    </row>
    <row r="8551" spans="1:8">
      <c r="A8551" s="65"/>
      <c r="B8551" s="65"/>
      <c r="C8551" s="65"/>
      <c r="D8551" s="65"/>
      <c r="E8551" s="65"/>
      <c r="F8551" s="65"/>
      <c r="G8551" s="65"/>
      <c r="H8551" s="113"/>
    </row>
    <row r="8552" spans="1:8">
      <c r="A8552" s="65"/>
      <c r="B8552" s="65"/>
      <c r="C8552" s="65"/>
      <c r="D8552" s="65"/>
      <c r="E8552" s="65"/>
      <c r="F8552" s="65"/>
      <c r="G8552" s="65"/>
      <c r="H8552" s="113"/>
    </row>
    <row r="8553" spans="1:8">
      <c r="A8553" s="65"/>
      <c r="B8553" s="65"/>
      <c r="C8553" s="65"/>
      <c r="D8553" s="65"/>
      <c r="E8553" s="65"/>
      <c r="F8553" s="65"/>
      <c r="G8553" s="65"/>
      <c r="H8553" s="113"/>
    </row>
    <row r="8554" spans="1:8">
      <c r="A8554" s="65"/>
      <c r="B8554" s="65"/>
      <c r="C8554" s="65"/>
      <c r="D8554" s="65"/>
      <c r="E8554" s="65"/>
      <c r="F8554" s="65"/>
      <c r="G8554" s="65"/>
      <c r="H8554" s="113"/>
    </row>
    <row r="8555" spans="1:8">
      <c r="A8555" s="65"/>
      <c r="B8555" s="65"/>
      <c r="C8555" s="65"/>
      <c r="D8555" s="65"/>
      <c r="E8555" s="65"/>
      <c r="F8555" s="65"/>
      <c r="G8555" s="65"/>
      <c r="H8555" s="113"/>
    </row>
    <row r="8556" spans="1:8">
      <c r="A8556" s="65"/>
      <c r="B8556" s="65"/>
      <c r="C8556" s="65"/>
      <c r="D8556" s="65"/>
      <c r="E8556" s="65"/>
      <c r="F8556" s="65"/>
      <c r="G8556" s="65"/>
      <c r="H8556" s="113"/>
    </row>
    <row r="8557" spans="1:8">
      <c r="A8557" s="65"/>
      <c r="B8557" s="65"/>
      <c r="C8557" s="65"/>
      <c r="D8557" s="65"/>
      <c r="E8557" s="65"/>
      <c r="F8557" s="65"/>
      <c r="G8557" s="65"/>
      <c r="H8557" s="113"/>
    </row>
    <row r="8558" spans="1:8">
      <c r="A8558" s="65"/>
      <c r="B8558" s="65"/>
      <c r="C8558" s="65"/>
      <c r="D8558" s="65"/>
      <c r="E8558" s="65"/>
      <c r="F8558" s="65"/>
      <c r="G8558" s="65"/>
      <c r="H8558" s="113"/>
    </row>
    <row r="8559" spans="1:8">
      <c r="A8559" s="65"/>
      <c r="B8559" s="65"/>
      <c r="C8559" s="65"/>
      <c r="D8559" s="65"/>
      <c r="E8559" s="65"/>
      <c r="F8559" s="65"/>
      <c r="G8559" s="65"/>
      <c r="H8559" s="113"/>
    </row>
    <row r="8560" spans="1:8">
      <c r="A8560" s="65"/>
      <c r="B8560" s="65"/>
      <c r="C8560" s="65"/>
      <c r="D8560" s="65"/>
      <c r="E8560" s="65"/>
      <c r="F8560" s="65"/>
      <c r="G8560" s="65"/>
      <c r="H8560" s="113"/>
    </row>
    <row r="8561" spans="1:8">
      <c r="A8561" s="65"/>
      <c r="B8561" s="65"/>
      <c r="C8561" s="65"/>
      <c r="D8561" s="65"/>
      <c r="E8561" s="65"/>
      <c r="F8561" s="65"/>
      <c r="G8561" s="65"/>
      <c r="H8561" s="113"/>
    </row>
    <row r="8562" spans="1:8">
      <c r="A8562" s="65"/>
      <c r="B8562" s="65"/>
      <c r="C8562" s="65"/>
      <c r="D8562" s="65"/>
      <c r="E8562" s="65"/>
      <c r="F8562" s="65"/>
      <c r="G8562" s="65"/>
      <c r="H8562" s="113"/>
    </row>
    <row r="8563" spans="1:8">
      <c r="A8563" s="65"/>
      <c r="B8563" s="65"/>
      <c r="C8563" s="65"/>
      <c r="D8563" s="65"/>
      <c r="E8563" s="65"/>
      <c r="F8563" s="65"/>
      <c r="G8563" s="65"/>
      <c r="H8563" s="113"/>
    </row>
    <row r="8564" spans="1:8">
      <c r="A8564" s="65"/>
      <c r="B8564" s="65"/>
      <c r="C8564" s="65"/>
      <c r="D8564" s="65"/>
      <c r="E8564" s="65"/>
      <c r="F8564" s="65"/>
      <c r="G8564" s="65"/>
      <c r="H8564" s="113"/>
    </row>
    <row r="8565" spans="1:8">
      <c r="A8565" s="65"/>
      <c r="B8565" s="65"/>
      <c r="C8565" s="65"/>
      <c r="D8565" s="65"/>
      <c r="E8565" s="65"/>
      <c r="F8565" s="65"/>
      <c r="G8565" s="65"/>
      <c r="H8565" s="113"/>
    </row>
    <row r="8566" spans="1:8">
      <c r="A8566" s="65"/>
      <c r="B8566" s="65"/>
      <c r="C8566" s="65"/>
      <c r="D8566" s="65"/>
      <c r="E8566" s="65"/>
      <c r="F8566" s="65"/>
      <c r="G8566" s="65"/>
      <c r="H8566" s="113"/>
    </row>
    <row r="8567" spans="1:8">
      <c r="A8567" s="65"/>
      <c r="B8567" s="65"/>
      <c r="C8567" s="65"/>
      <c r="D8567" s="65"/>
      <c r="E8567" s="65"/>
      <c r="F8567" s="65"/>
      <c r="G8567" s="65"/>
      <c r="H8567" s="113"/>
    </row>
    <row r="8568" spans="1:8">
      <c r="A8568" s="65"/>
      <c r="B8568" s="65"/>
      <c r="C8568" s="65"/>
      <c r="D8568" s="65"/>
      <c r="E8568" s="65"/>
      <c r="F8568" s="65"/>
      <c r="G8568" s="65"/>
      <c r="H8568" s="113"/>
    </row>
    <row r="8569" spans="1:8">
      <c r="A8569" s="65"/>
      <c r="B8569" s="65"/>
      <c r="C8569" s="65"/>
      <c r="D8569" s="65"/>
      <c r="E8569" s="65"/>
      <c r="F8569" s="65"/>
      <c r="G8569" s="65"/>
      <c r="H8569" s="113"/>
    </row>
    <row r="8570" spans="1:8">
      <c r="A8570" s="65"/>
      <c r="B8570" s="65"/>
      <c r="C8570" s="65"/>
      <c r="D8570" s="65"/>
      <c r="E8570" s="65"/>
      <c r="F8570" s="65"/>
      <c r="G8570" s="65"/>
      <c r="H8570" s="113"/>
    </row>
    <row r="8571" spans="1:8">
      <c r="A8571" s="65"/>
      <c r="B8571" s="65"/>
      <c r="C8571" s="65"/>
      <c r="D8571" s="65"/>
      <c r="E8571" s="65"/>
      <c r="F8571" s="65"/>
      <c r="G8571" s="65"/>
      <c r="H8571" s="113"/>
    </row>
    <row r="8572" spans="1:8">
      <c r="A8572" s="65"/>
      <c r="B8572" s="65"/>
      <c r="C8572" s="65"/>
      <c r="D8572" s="65"/>
      <c r="E8572" s="65"/>
      <c r="F8572" s="65"/>
      <c r="G8572" s="65"/>
      <c r="H8572" s="113"/>
    </row>
    <row r="8573" spans="1:8">
      <c r="A8573" s="65"/>
      <c r="B8573" s="65"/>
      <c r="C8573" s="65"/>
      <c r="D8573" s="65"/>
      <c r="E8573" s="65"/>
      <c r="F8573" s="65"/>
      <c r="G8573" s="65"/>
      <c r="H8573" s="113"/>
    </row>
    <row r="8574" spans="1:8">
      <c r="A8574" s="65"/>
      <c r="B8574" s="65"/>
      <c r="C8574" s="65"/>
      <c r="D8574" s="65"/>
      <c r="E8574" s="65"/>
      <c r="F8574" s="65"/>
      <c r="G8574" s="65"/>
      <c r="H8574" s="113"/>
    </row>
    <row r="8575" spans="1:8">
      <c r="A8575" s="65"/>
      <c r="B8575" s="65"/>
      <c r="C8575" s="65"/>
      <c r="D8575" s="65"/>
      <c r="E8575" s="65"/>
      <c r="F8575" s="65"/>
      <c r="G8575" s="65"/>
      <c r="H8575" s="113"/>
    </row>
    <row r="8576" spans="1:8">
      <c r="A8576" s="65"/>
      <c r="B8576" s="65"/>
      <c r="C8576" s="65"/>
      <c r="D8576" s="65"/>
      <c r="E8576" s="65"/>
      <c r="F8576" s="65"/>
      <c r="G8576" s="65"/>
      <c r="H8576" s="113"/>
    </row>
    <row r="8577" spans="1:8">
      <c r="A8577" s="65"/>
      <c r="B8577" s="65"/>
      <c r="C8577" s="65"/>
      <c r="D8577" s="65"/>
      <c r="E8577" s="65"/>
      <c r="F8577" s="65"/>
      <c r="G8577" s="65"/>
      <c r="H8577" s="113"/>
    </row>
    <row r="8578" spans="1:8">
      <c r="A8578" s="65"/>
      <c r="B8578" s="65"/>
      <c r="C8578" s="65"/>
      <c r="D8578" s="65"/>
      <c r="E8578" s="65"/>
      <c r="F8578" s="65"/>
      <c r="G8578" s="65"/>
      <c r="H8578" s="113"/>
    </row>
    <row r="8579" spans="1:8">
      <c r="A8579" s="65"/>
      <c r="B8579" s="65"/>
      <c r="C8579" s="65"/>
      <c r="D8579" s="65"/>
      <c r="E8579" s="65"/>
      <c r="F8579" s="65"/>
      <c r="G8579" s="65"/>
      <c r="H8579" s="113"/>
    </row>
    <row r="8580" spans="1:8">
      <c r="A8580" s="65"/>
      <c r="B8580" s="65"/>
      <c r="C8580" s="65"/>
      <c r="D8580" s="65"/>
      <c r="E8580" s="65"/>
      <c r="F8580" s="65"/>
      <c r="G8580" s="65"/>
      <c r="H8580" s="113"/>
    </row>
    <row r="8581" spans="1:8">
      <c r="A8581" s="65"/>
      <c r="B8581" s="65"/>
      <c r="C8581" s="65"/>
      <c r="D8581" s="65"/>
      <c r="E8581" s="65"/>
      <c r="F8581" s="65"/>
      <c r="G8581" s="65"/>
      <c r="H8581" s="113"/>
    </row>
    <row r="8582" spans="1:8">
      <c r="A8582" s="65"/>
      <c r="B8582" s="65"/>
      <c r="C8582" s="65"/>
      <c r="D8582" s="65"/>
      <c r="E8582" s="65"/>
      <c r="F8582" s="65"/>
      <c r="G8582" s="65"/>
      <c r="H8582" s="113"/>
    </row>
    <row r="8583" spans="1:8">
      <c r="A8583" s="65"/>
      <c r="B8583" s="65"/>
      <c r="C8583" s="65"/>
      <c r="D8583" s="65"/>
      <c r="E8583" s="65"/>
      <c r="F8583" s="65"/>
      <c r="G8583" s="65"/>
      <c r="H8583" s="113"/>
    </row>
    <row r="8584" spans="1:8">
      <c r="A8584" s="65"/>
      <c r="B8584" s="65"/>
      <c r="C8584" s="65"/>
      <c r="D8584" s="65"/>
      <c r="E8584" s="65"/>
      <c r="F8584" s="65"/>
      <c r="G8584" s="65"/>
      <c r="H8584" s="113"/>
    </row>
    <row r="8585" spans="1:8">
      <c r="A8585" s="65"/>
      <c r="B8585" s="65"/>
      <c r="C8585" s="65"/>
      <c r="D8585" s="65"/>
      <c r="E8585" s="65"/>
      <c r="F8585" s="65"/>
      <c r="G8585" s="65"/>
      <c r="H8585" s="113"/>
    </row>
    <row r="8586" spans="1:8">
      <c r="A8586" s="65"/>
      <c r="B8586" s="65"/>
      <c r="C8586" s="65"/>
      <c r="D8586" s="65"/>
      <c r="E8586" s="65"/>
      <c r="F8586" s="65"/>
      <c r="G8586" s="65"/>
      <c r="H8586" s="113"/>
    </row>
    <row r="8587" spans="1:8">
      <c r="A8587" s="65"/>
      <c r="B8587" s="65"/>
      <c r="C8587" s="65"/>
      <c r="D8587" s="65"/>
      <c r="E8587" s="65"/>
      <c r="F8587" s="65"/>
      <c r="G8587" s="65"/>
      <c r="H8587" s="113"/>
    </row>
    <row r="8588" spans="1:8">
      <c r="A8588" s="65"/>
      <c r="B8588" s="65"/>
      <c r="C8588" s="65"/>
      <c r="D8588" s="65"/>
      <c r="E8588" s="65"/>
      <c r="F8588" s="65"/>
      <c r="G8588" s="65"/>
      <c r="H8588" s="113"/>
    </row>
    <row r="8589" spans="1:8">
      <c r="A8589" s="65"/>
      <c r="B8589" s="65"/>
      <c r="C8589" s="65"/>
      <c r="D8589" s="65"/>
      <c r="E8589" s="65"/>
      <c r="F8589" s="65"/>
      <c r="G8589" s="65"/>
      <c r="H8589" s="113"/>
    </row>
    <row r="8590" spans="1:8">
      <c r="A8590" s="65"/>
      <c r="B8590" s="65"/>
      <c r="C8590" s="65"/>
      <c r="D8590" s="65"/>
      <c r="E8590" s="65"/>
      <c r="F8590" s="65"/>
      <c r="G8590" s="65"/>
      <c r="H8590" s="113"/>
    </row>
    <row r="8591" spans="1:8">
      <c r="A8591" s="65"/>
      <c r="B8591" s="65"/>
      <c r="C8591" s="65"/>
      <c r="D8591" s="65"/>
      <c r="E8591" s="65"/>
      <c r="F8591" s="65"/>
      <c r="G8591" s="65"/>
      <c r="H8591" s="113"/>
    </row>
    <row r="8592" spans="1:8">
      <c r="A8592" s="65"/>
      <c r="B8592" s="65"/>
      <c r="C8592" s="65"/>
      <c r="D8592" s="65"/>
      <c r="E8592" s="65"/>
      <c r="F8592" s="65"/>
      <c r="G8592" s="65"/>
      <c r="H8592" s="113"/>
    </row>
    <row r="8593" spans="1:8">
      <c r="A8593" s="65"/>
      <c r="B8593" s="65"/>
      <c r="C8593" s="65"/>
      <c r="D8593" s="65"/>
      <c r="E8593" s="65"/>
      <c r="F8593" s="65"/>
      <c r="G8593" s="65"/>
      <c r="H8593" s="113"/>
    </row>
    <row r="8594" spans="1:8">
      <c r="A8594" s="65"/>
      <c r="B8594" s="65"/>
      <c r="C8594" s="65"/>
      <c r="D8594" s="65"/>
      <c r="E8594" s="65"/>
      <c r="F8594" s="65"/>
      <c r="G8594" s="65"/>
      <c r="H8594" s="113"/>
    </row>
    <row r="8595" spans="1:8">
      <c r="A8595" s="65"/>
      <c r="B8595" s="65"/>
      <c r="C8595" s="65"/>
      <c r="D8595" s="65"/>
      <c r="E8595" s="65"/>
      <c r="F8595" s="65"/>
      <c r="G8595" s="65"/>
      <c r="H8595" s="113"/>
    </row>
    <row r="8596" spans="1:8">
      <c r="A8596" s="65"/>
      <c r="B8596" s="65"/>
      <c r="C8596" s="65"/>
      <c r="D8596" s="65"/>
      <c r="E8596" s="65"/>
      <c r="F8596" s="65"/>
      <c r="G8596" s="65"/>
      <c r="H8596" s="113"/>
    </row>
    <row r="8597" spans="1:8">
      <c r="A8597" s="65"/>
      <c r="B8597" s="65"/>
      <c r="C8597" s="65"/>
      <c r="D8597" s="65"/>
      <c r="E8597" s="65"/>
      <c r="F8597" s="65"/>
      <c r="G8597" s="65"/>
      <c r="H8597" s="113"/>
    </row>
    <row r="8598" spans="1:8">
      <c r="A8598" s="65"/>
      <c r="B8598" s="65"/>
      <c r="C8598" s="65"/>
      <c r="D8598" s="65"/>
      <c r="E8598" s="65"/>
      <c r="F8598" s="65"/>
      <c r="G8598" s="65"/>
      <c r="H8598" s="113"/>
    </row>
    <row r="8599" spans="1:8">
      <c r="A8599" s="65"/>
      <c r="B8599" s="65"/>
      <c r="C8599" s="65"/>
      <c r="D8599" s="65"/>
      <c r="E8599" s="65"/>
      <c r="F8599" s="65"/>
      <c r="G8599" s="65"/>
      <c r="H8599" s="113"/>
    </row>
    <row r="8600" spans="1:8">
      <c r="A8600" s="65"/>
      <c r="B8600" s="65"/>
      <c r="C8600" s="65"/>
      <c r="D8600" s="65"/>
      <c r="E8600" s="65"/>
      <c r="F8600" s="65"/>
      <c r="G8600" s="65"/>
      <c r="H8600" s="113"/>
    </row>
    <row r="8601" spans="1:8">
      <c r="A8601" s="65"/>
      <c r="B8601" s="65"/>
      <c r="C8601" s="65"/>
      <c r="D8601" s="65"/>
      <c r="E8601" s="65"/>
      <c r="F8601" s="65"/>
      <c r="G8601" s="65"/>
      <c r="H8601" s="113"/>
    </row>
    <row r="8602" spans="1:8">
      <c r="A8602" s="65"/>
      <c r="B8602" s="65"/>
      <c r="C8602" s="65"/>
      <c r="D8602" s="65"/>
      <c r="E8602" s="65"/>
      <c r="F8602" s="65"/>
      <c r="G8602" s="65"/>
      <c r="H8602" s="113"/>
    </row>
    <row r="8603" spans="1:8">
      <c r="A8603" s="65"/>
      <c r="B8603" s="65"/>
      <c r="C8603" s="65"/>
      <c r="D8603" s="65"/>
      <c r="E8603" s="65"/>
      <c r="F8603" s="65"/>
      <c r="G8603" s="65"/>
      <c r="H8603" s="113"/>
    </row>
    <row r="8604" spans="1:8">
      <c r="A8604" s="65"/>
      <c r="B8604" s="65"/>
      <c r="C8604" s="65"/>
      <c r="D8604" s="65"/>
      <c r="E8604" s="65"/>
      <c r="F8604" s="65"/>
      <c r="G8604" s="65"/>
      <c r="H8604" s="113"/>
    </row>
    <row r="8605" spans="1:8">
      <c r="A8605" s="65"/>
      <c r="B8605" s="65"/>
      <c r="C8605" s="65"/>
      <c r="D8605" s="65"/>
      <c r="E8605" s="65"/>
      <c r="F8605" s="65"/>
      <c r="G8605" s="65"/>
      <c r="H8605" s="113"/>
    </row>
    <row r="8606" spans="1:8">
      <c r="A8606" s="65"/>
      <c r="B8606" s="65"/>
      <c r="C8606" s="65"/>
      <c r="D8606" s="65"/>
      <c r="E8606" s="65"/>
      <c r="F8606" s="65"/>
      <c r="G8606" s="65"/>
      <c r="H8606" s="113"/>
    </row>
    <row r="8607" spans="1:8">
      <c r="A8607" s="65"/>
      <c r="B8607" s="65"/>
      <c r="C8607" s="65"/>
      <c r="D8607" s="65"/>
      <c r="E8607" s="65"/>
      <c r="F8607" s="65"/>
      <c r="G8607" s="65"/>
      <c r="H8607" s="113"/>
    </row>
    <row r="8608" spans="1:8">
      <c r="A8608" s="65"/>
      <c r="B8608" s="65"/>
      <c r="C8608" s="65"/>
      <c r="D8608" s="65"/>
      <c r="E8608" s="65"/>
      <c r="F8608" s="65"/>
      <c r="G8608" s="65"/>
      <c r="H8608" s="113"/>
    </row>
    <row r="8609" spans="1:8">
      <c r="A8609" s="65"/>
      <c r="B8609" s="65"/>
      <c r="C8609" s="65"/>
      <c r="D8609" s="65"/>
      <c r="E8609" s="65"/>
      <c r="F8609" s="65"/>
      <c r="G8609" s="65"/>
      <c r="H8609" s="113"/>
    </row>
    <row r="8610" spans="1:8">
      <c r="A8610" s="65"/>
      <c r="B8610" s="65"/>
      <c r="C8610" s="65"/>
      <c r="D8610" s="65"/>
      <c r="E8610" s="65"/>
      <c r="F8610" s="65"/>
      <c r="G8610" s="65"/>
      <c r="H8610" s="113"/>
    </row>
    <row r="8611" spans="1:8">
      <c r="A8611" s="65"/>
      <c r="B8611" s="65"/>
      <c r="C8611" s="65"/>
      <c r="D8611" s="65"/>
      <c r="E8611" s="65"/>
      <c r="F8611" s="65"/>
      <c r="G8611" s="65"/>
      <c r="H8611" s="113"/>
    </row>
    <row r="8612" spans="1:8">
      <c r="A8612" s="65"/>
      <c r="B8612" s="65"/>
      <c r="C8612" s="65"/>
      <c r="D8612" s="65"/>
      <c r="E8612" s="65"/>
      <c r="F8612" s="65"/>
      <c r="G8612" s="65"/>
      <c r="H8612" s="113"/>
    </row>
    <row r="8613" spans="1:8">
      <c r="A8613" s="65"/>
      <c r="B8613" s="65"/>
      <c r="C8613" s="65"/>
      <c r="D8613" s="65"/>
      <c r="E8613" s="65"/>
      <c r="F8613" s="65"/>
      <c r="G8613" s="65"/>
      <c r="H8613" s="113"/>
    </row>
    <row r="8614" spans="1:8">
      <c r="A8614" s="65"/>
      <c r="B8614" s="65"/>
      <c r="C8614" s="65"/>
      <c r="D8614" s="65"/>
      <c r="E8614" s="65"/>
      <c r="F8614" s="65"/>
      <c r="G8614" s="65"/>
      <c r="H8614" s="113"/>
    </row>
    <row r="8615" spans="1:8">
      <c r="A8615" s="65"/>
      <c r="B8615" s="65"/>
      <c r="C8615" s="65"/>
      <c r="D8615" s="65"/>
      <c r="E8615" s="65"/>
      <c r="F8615" s="65"/>
      <c r="G8615" s="65"/>
      <c r="H8615" s="113"/>
    </row>
    <row r="8616" spans="1:8">
      <c r="A8616" s="65"/>
      <c r="B8616" s="65"/>
      <c r="C8616" s="65"/>
      <c r="D8616" s="65"/>
      <c r="E8616" s="65"/>
      <c r="F8616" s="65"/>
      <c r="G8616" s="65"/>
      <c r="H8616" s="113"/>
    </row>
    <row r="8617" spans="1:8">
      <c r="A8617" s="65"/>
      <c r="B8617" s="65"/>
      <c r="C8617" s="65"/>
      <c r="D8617" s="65"/>
      <c r="E8617" s="65"/>
      <c r="F8617" s="65"/>
      <c r="G8617" s="65"/>
      <c r="H8617" s="113"/>
    </row>
    <row r="8618" spans="1:8">
      <c r="A8618" s="65"/>
      <c r="B8618" s="65"/>
      <c r="C8618" s="65"/>
      <c r="D8618" s="65"/>
      <c r="E8618" s="65"/>
      <c r="F8618" s="65"/>
      <c r="G8618" s="65"/>
      <c r="H8618" s="113"/>
    </row>
    <row r="8619" spans="1:8">
      <c r="A8619" s="65"/>
      <c r="B8619" s="65"/>
      <c r="C8619" s="65"/>
      <c r="D8619" s="65"/>
      <c r="E8619" s="65"/>
      <c r="F8619" s="65"/>
      <c r="G8619" s="65"/>
      <c r="H8619" s="113"/>
    </row>
    <row r="8620" spans="1:8">
      <c r="A8620" s="65"/>
      <c r="B8620" s="65"/>
      <c r="C8620" s="65"/>
      <c r="D8620" s="65"/>
      <c r="E8620" s="65"/>
      <c r="F8620" s="65"/>
      <c r="G8620" s="65"/>
      <c r="H8620" s="113"/>
    </row>
    <row r="8621" spans="1:8">
      <c r="A8621" s="65"/>
      <c r="B8621" s="65"/>
      <c r="C8621" s="65"/>
      <c r="D8621" s="65"/>
      <c r="E8621" s="65"/>
      <c r="F8621" s="65"/>
      <c r="G8621" s="65"/>
      <c r="H8621" s="113"/>
    </row>
    <row r="8622" spans="1:8">
      <c r="A8622" s="65"/>
      <c r="B8622" s="65"/>
      <c r="C8622" s="65"/>
      <c r="D8622" s="65"/>
      <c r="E8622" s="65"/>
      <c r="F8622" s="65"/>
      <c r="G8622" s="65"/>
      <c r="H8622" s="113"/>
    </row>
    <row r="8623" spans="1:8">
      <c r="A8623" s="65"/>
      <c r="B8623" s="65"/>
      <c r="C8623" s="65"/>
      <c r="D8623" s="65"/>
      <c r="E8623" s="65"/>
      <c r="F8623" s="65"/>
      <c r="G8623" s="65"/>
      <c r="H8623" s="113"/>
    </row>
    <row r="8624" spans="1:8">
      <c r="A8624" s="65"/>
      <c r="B8624" s="65"/>
      <c r="C8624" s="65"/>
      <c r="D8624" s="65"/>
      <c r="E8624" s="65"/>
      <c r="F8624" s="65"/>
      <c r="G8624" s="65"/>
      <c r="H8624" s="113"/>
    </row>
    <row r="8625" spans="1:8">
      <c r="A8625" s="65"/>
      <c r="B8625" s="65"/>
      <c r="C8625" s="65"/>
      <c r="D8625" s="65"/>
      <c r="E8625" s="65"/>
      <c r="F8625" s="65"/>
      <c r="G8625" s="65"/>
      <c r="H8625" s="113"/>
    </row>
    <row r="8626" spans="1:8">
      <c r="A8626" s="65"/>
      <c r="B8626" s="65"/>
      <c r="C8626" s="65"/>
      <c r="D8626" s="65"/>
      <c r="E8626" s="65"/>
      <c r="F8626" s="65"/>
      <c r="G8626" s="65"/>
      <c r="H8626" s="113"/>
    </row>
    <row r="8627" spans="1:8">
      <c r="A8627" s="65"/>
      <c r="B8627" s="65"/>
      <c r="C8627" s="65"/>
      <c r="D8627" s="65"/>
      <c r="E8627" s="65"/>
      <c r="F8627" s="65"/>
      <c r="G8627" s="65"/>
      <c r="H8627" s="113"/>
    </row>
    <row r="8628" spans="1:8">
      <c r="A8628" s="65"/>
      <c r="B8628" s="65"/>
      <c r="C8628" s="65"/>
      <c r="D8628" s="65"/>
      <c r="E8628" s="65"/>
      <c r="F8628" s="65"/>
      <c r="G8628" s="65"/>
      <c r="H8628" s="113"/>
    </row>
    <row r="8629" spans="1:8">
      <c r="A8629" s="65"/>
      <c r="B8629" s="65"/>
      <c r="C8629" s="65"/>
      <c r="D8629" s="65"/>
      <c r="E8629" s="65"/>
      <c r="F8629" s="65"/>
      <c r="G8629" s="65"/>
      <c r="H8629" s="113"/>
    </row>
    <row r="8630" spans="1:8">
      <c r="A8630" s="65"/>
      <c r="B8630" s="65"/>
      <c r="C8630" s="65"/>
      <c r="D8630" s="65"/>
      <c r="E8630" s="65"/>
      <c r="F8630" s="65"/>
      <c r="G8630" s="65"/>
      <c r="H8630" s="113"/>
    </row>
    <row r="8631" spans="1:8">
      <c r="A8631" s="65"/>
      <c r="B8631" s="65"/>
      <c r="C8631" s="65"/>
      <c r="D8631" s="65"/>
      <c r="E8631" s="65"/>
      <c r="F8631" s="65"/>
      <c r="G8631" s="65"/>
      <c r="H8631" s="113"/>
    </row>
    <row r="8632" spans="1:8">
      <c r="A8632" s="65"/>
      <c r="B8632" s="65"/>
      <c r="C8632" s="65"/>
      <c r="D8632" s="65"/>
      <c r="E8632" s="65"/>
      <c r="F8632" s="65"/>
      <c r="G8632" s="65"/>
      <c r="H8632" s="113"/>
    </row>
    <row r="8633" spans="1:8">
      <c r="A8633" s="65"/>
      <c r="B8633" s="65"/>
      <c r="C8633" s="65"/>
      <c r="D8633" s="65"/>
      <c r="E8633" s="65"/>
      <c r="F8633" s="65"/>
      <c r="G8633" s="65"/>
      <c r="H8633" s="113"/>
    </row>
    <row r="8634" spans="1:8">
      <c r="A8634" s="65"/>
      <c r="B8634" s="65"/>
      <c r="C8634" s="65"/>
      <c r="D8634" s="65"/>
      <c r="E8634" s="65"/>
      <c r="F8634" s="65"/>
      <c r="G8634" s="65"/>
      <c r="H8634" s="113"/>
    </row>
    <row r="8635" spans="1:8">
      <c r="A8635" s="65"/>
      <c r="B8635" s="65"/>
      <c r="C8635" s="65"/>
      <c r="D8635" s="65"/>
      <c r="E8635" s="65"/>
      <c r="F8635" s="65"/>
      <c r="G8635" s="65"/>
      <c r="H8635" s="113"/>
    </row>
    <row r="8636" spans="1:8">
      <c r="A8636" s="65"/>
      <c r="B8636" s="65"/>
      <c r="C8636" s="65"/>
      <c r="D8636" s="65"/>
      <c r="E8636" s="65"/>
      <c r="F8636" s="65"/>
      <c r="G8636" s="65"/>
      <c r="H8636" s="113"/>
    </row>
    <row r="8637" spans="1:8">
      <c r="A8637" s="65"/>
      <c r="B8637" s="65"/>
      <c r="C8637" s="65"/>
      <c r="D8637" s="65"/>
      <c r="E8637" s="65"/>
      <c r="F8637" s="65"/>
      <c r="G8637" s="65"/>
      <c r="H8637" s="113"/>
    </row>
    <row r="8638" spans="1:8">
      <c r="A8638" s="65"/>
      <c r="B8638" s="65"/>
      <c r="C8638" s="65"/>
      <c r="D8638" s="65"/>
      <c r="E8638" s="65"/>
      <c r="F8638" s="65"/>
      <c r="G8638" s="65"/>
      <c r="H8638" s="113"/>
    </row>
    <row r="8639" spans="1:8">
      <c r="A8639" s="65"/>
      <c r="B8639" s="65"/>
      <c r="C8639" s="65"/>
      <c r="D8639" s="65"/>
      <c r="E8639" s="65"/>
      <c r="F8639" s="65"/>
      <c r="G8639" s="65"/>
      <c r="H8639" s="113"/>
    </row>
    <row r="8640" spans="1:8">
      <c r="A8640" s="65"/>
      <c r="B8640" s="65"/>
      <c r="C8640" s="65"/>
      <c r="D8640" s="65"/>
      <c r="E8640" s="65"/>
      <c r="F8640" s="65"/>
      <c r="G8640" s="65"/>
      <c r="H8640" s="113"/>
    </row>
    <row r="8641" spans="1:8">
      <c r="A8641" s="65"/>
      <c r="B8641" s="65"/>
      <c r="C8641" s="65"/>
      <c r="D8641" s="65"/>
      <c r="E8641" s="65"/>
      <c r="F8641" s="65"/>
      <c r="G8641" s="65"/>
      <c r="H8641" s="113"/>
    </row>
    <row r="8642" spans="1:8">
      <c r="A8642" s="65"/>
      <c r="B8642" s="65"/>
      <c r="C8642" s="65"/>
      <c r="D8642" s="65"/>
      <c r="E8642" s="65"/>
      <c r="F8642" s="65"/>
      <c r="G8642" s="65"/>
      <c r="H8642" s="113"/>
    </row>
    <row r="8643" spans="1:8">
      <c r="A8643" s="65"/>
      <c r="B8643" s="65"/>
      <c r="C8643" s="65"/>
      <c r="D8643" s="65"/>
      <c r="E8643" s="65"/>
      <c r="F8643" s="65"/>
      <c r="G8643" s="65"/>
      <c r="H8643" s="113"/>
    </row>
    <row r="8644" spans="1:8">
      <c r="A8644" s="65"/>
      <c r="B8644" s="65"/>
      <c r="C8644" s="65"/>
      <c r="D8644" s="65"/>
      <c r="E8644" s="65"/>
      <c r="F8644" s="65"/>
      <c r="G8644" s="65"/>
      <c r="H8644" s="113"/>
    </row>
    <row r="8645" spans="1:8">
      <c r="A8645" s="65"/>
      <c r="B8645" s="65"/>
      <c r="C8645" s="65"/>
      <c r="D8645" s="65"/>
      <c r="E8645" s="65"/>
      <c r="F8645" s="65"/>
      <c r="G8645" s="65"/>
      <c r="H8645" s="113"/>
    </row>
    <row r="8646" spans="1:8">
      <c r="A8646" s="65"/>
      <c r="B8646" s="65"/>
      <c r="C8646" s="65"/>
      <c r="D8646" s="65"/>
      <c r="E8646" s="65"/>
      <c r="F8646" s="65"/>
      <c r="G8646" s="65"/>
      <c r="H8646" s="113"/>
    </row>
    <row r="8647" spans="1:8">
      <c r="A8647" s="65"/>
      <c r="B8647" s="65"/>
      <c r="C8647" s="65"/>
      <c r="D8647" s="65"/>
      <c r="E8647" s="65"/>
      <c r="F8647" s="65"/>
      <c r="G8647" s="65"/>
      <c r="H8647" s="113"/>
    </row>
    <row r="8648" spans="1:8">
      <c r="A8648" s="65"/>
      <c r="B8648" s="65"/>
      <c r="C8648" s="65"/>
      <c r="D8648" s="65"/>
      <c r="E8648" s="65"/>
      <c r="F8648" s="65"/>
      <c r="G8648" s="65"/>
      <c r="H8648" s="113"/>
    </row>
    <row r="8649" spans="1:8">
      <c r="A8649" s="65"/>
      <c r="B8649" s="65"/>
      <c r="C8649" s="65"/>
      <c r="D8649" s="65"/>
      <c r="E8649" s="65"/>
      <c r="F8649" s="65"/>
      <c r="G8649" s="65"/>
      <c r="H8649" s="113"/>
    </row>
    <row r="8650" spans="1:8">
      <c r="A8650" s="65"/>
      <c r="B8650" s="65"/>
      <c r="C8650" s="65"/>
      <c r="D8650" s="65"/>
      <c r="E8650" s="65"/>
      <c r="F8650" s="65"/>
      <c r="G8650" s="65"/>
      <c r="H8650" s="113"/>
    </row>
    <row r="8651" spans="1:8">
      <c r="A8651" s="65"/>
      <c r="B8651" s="65"/>
      <c r="C8651" s="65"/>
      <c r="D8651" s="65"/>
      <c r="E8651" s="65"/>
      <c r="F8651" s="65"/>
      <c r="G8651" s="65"/>
      <c r="H8651" s="113"/>
    </row>
    <row r="8652" spans="1:8">
      <c r="A8652" s="65"/>
      <c r="B8652" s="65"/>
      <c r="C8652" s="65"/>
      <c r="D8652" s="65"/>
      <c r="E8652" s="65"/>
      <c r="F8652" s="65"/>
      <c r="G8652" s="65"/>
      <c r="H8652" s="113"/>
    </row>
    <row r="8653" spans="1:8">
      <c r="A8653" s="65"/>
      <c r="B8653" s="65"/>
      <c r="C8653" s="65"/>
      <c r="D8653" s="65"/>
      <c r="E8653" s="65"/>
      <c r="F8653" s="65"/>
      <c r="G8653" s="65"/>
      <c r="H8653" s="113"/>
    </row>
    <row r="8654" spans="1:8">
      <c r="A8654" s="65"/>
      <c r="B8654" s="65"/>
      <c r="C8654" s="65"/>
      <c r="D8654" s="65"/>
      <c r="E8654" s="65"/>
      <c r="F8654" s="65"/>
      <c r="G8654" s="65"/>
      <c r="H8654" s="113"/>
    </row>
    <row r="8655" spans="1:8">
      <c r="A8655" s="65"/>
      <c r="B8655" s="65"/>
      <c r="C8655" s="65"/>
      <c r="D8655" s="65"/>
      <c r="E8655" s="65"/>
      <c r="F8655" s="65"/>
      <c r="G8655" s="65"/>
      <c r="H8655" s="113"/>
    </row>
    <row r="8656" spans="1:8">
      <c r="A8656" s="65"/>
      <c r="B8656" s="65"/>
      <c r="C8656" s="65"/>
      <c r="D8656" s="65"/>
      <c r="E8656" s="65"/>
      <c r="F8656" s="65"/>
      <c r="G8656" s="65"/>
      <c r="H8656" s="113"/>
    </row>
    <row r="8657" spans="1:8">
      <c r="A8657" s="65"/>
      <c r="B8657" s="65"/>
      <c r="C8657" s="65"/>
      <c r="D8657" s="65"/>
      <c r="E8657" s="65"/>
      <c r="F8657" s="65"/>
      <c r="G8657" s="65"/>
      <c r="H8657" s="113"/>
    </row>
    <row r="8658" spans="1:8">
      <c r="A8658" s="65"/>
      <c r="B8658" s="65"/>
      <c r="C8658" s="65"/>
      <c r="D8658" s="65"/>
      <c r="E8658" s="65"/>
      <c r="F8658" s="65"/>
      <c r="G8658" s="65"/>
      <c r="H8658" s="113"/>
    </row>
    <row r="8659" spans="1:8">
      <c r="A8659" s="65"/>
      <c r="B8659" s="65"/>
      <c r="C8659" s="65"/>
      <c r="D8659" s="65"/>
      <c r="E8659" s="65"/>
      <c r="F8659" s="65"/>
      <c r="G8659" s="65"/>
      <c r="H8659" s="113"/>
    </row>
    <row r="8660" spans="1:8">
      <c r="A8660" s="65"/>
      <c r="B8660" s="65"/>
      <c r="C8660" s="65"/>
      <c r="D8660" s="65"/>
      <c r="E8660" s="65"/>
      <c r="F8660" s="65"/>
      <c r="G8660" s="65"/>
      <c r="H8660" s="113"/>
    </row>
    <row r="8661" spans="1:8">
      <c r="A8661" s="65"/>
      <c r="B8661" s="65"/>
      <c r="C8661" s="65"/>
      <c r="D8661" s="65"/>
      <c r="E8661" s="65"/>
      <c r="F8661" s="65"/>
      <c r="G8661" s="65"/>
      <c r="H8661" s="113"/>
    </row>
    <row r="8662" spans="1:8">
      <c r="A8662" s="65"/>
      <c r="B8662" s="65"/>
      <c r="C8662" s="65"/>
      <c r="D8662" s="65"/>
      <c r="E8662" s="65"/>
      <c r="F8662" s="65"/>
      <c r="G8662" s="65"/>
      <c r="H8662" s="113"/>
    </row>
    <row r="8663" spans="1:8">
      <c r="A8663" s="65"/>
      <c r="B8663" s="65"/>
      <c r="C8663" s="65"/>
      <c r="D8663" s="65"/>
      <c r="E8663" s="65"/>
      <c r="F8663" s="65"/>
      <c r="G8663" s="65"/>
      <c r="H8663" s="113"/>
    </row>
    <row r="8664" spans="1:8">
      <c r="A8664" s="65"/>
      <c r="B8664" s="65"/>
      <c r="C8664" s="65"/>
      <c r="D8664" s="65"/>
      <c r="E8664" s="65"/>
      <c r="F8664" s="65"/>
      <c r="G8664" s="65"/>
      <c r="H8664" s="113"/>
    </row>
    <row r="8665" spans="1:8">
      <c r="A8665" s="65"/>
      <c r="B8665" s="65"/>
      <c r="C8665" s="65"/>
      <c r="D8665" s="65"/>
      <c r="E8665" s="65"/>
      <c r="F8665" s="65"/>
      <c r="G8665" s="65"/>
      <c r="H8665" s="113"/>
    </row>
    <row r="8666" spans="1:8">
      <c r="A8666" s="65"/>
      <c r="B8666" s="65"/>
      <c r="C8666" s="65"/>
      <c r="D8666" s="65"/>
      <c r="E8666" s="65"/>
      <c r="F8666" s="65"/>
      <c r="G8666" s="65"/>
      <c r="H8666" s="113"/>
    </row>
    <row r="8667" spans="1:8">
      <c r="A8667" s="65"/>
      <c r="B8667" s="65"/>
      <c r="C8667" s="65"/>
      <c r="D8667" s="65"/>
      <c r="E8667" s="65"/>
      <c r="F8667" s="65"/>
      <c r="G8667" s="65"/>
      <c r="H8667" s="113"/>
    </row>
    <row r="8668" spans="1:8">
      <c r="A8668" s="65"/>
      <c r="B8668" s="65"/>
      <c r="C8668" s="65"/>
      <c r="D8668" s="65"/>
      <c r="E8668" s="65"/>
      <c r="F8668" s="65"/>
      <c r="G8668" s="65"/>
      <c r="H8668" s="113"/>
    </row>
    <row r="8669" spans="1:8">
      <c r="A8669" s="65"/>
      <c r="B8669" s="65"/>
      <c r="C8669" s="65"/>
      <c r="D8669" s="65"/>
      <c r="E8669" s="65"/>
      <c r="F8669" s="65"/>
      <c r="G8669" s="65"/>
      <c r="H8669" s="113"/>
    </row>
    <row r="8670" spans="1:8">
      <c r="A8670" s="65"/>
      <c r="B8670" s="65"/>
      <c r="C8670" s="65"/>
      <c r="D8670" s="65"/>
      <c r="E8670" s="65"/>
      <c r="F8670" s="65"/>
      <c r="G8670" s="65"/>
      <c r="H8670" s="113"/>
    </row>
    <row r="8671" spans="1:8">
      <c r="A8671" s="65"/>
      <c r="B8671" s="65"/>
      <c r="C8671" s="65"/>
      <c r="D8671" s="65"/>
      <c r="E8671" s="65"/>
      <c r="F8671" s="65"/>
      <c r="G8671" s="65"/>
      <c r="H8671" s="113"/>
    </row>
    <row r="8672" spans="1:8">
      <c r="A8672" s="65"/>
      <c r="B8672" s="65"/>
      <c r="C8672" s="65"/>
      <c r="D8672" s="65"/>
      <c r="E8672" s="65"/>
      <c r="F8672" s="65"/>
      <c r="G8672" s="65"/>
      <c r="H8672" s="113"/>
    </row>
    <row r="8673" spans="1:8">
      <c r="A8673" s="65"/>
      <c r="B8673" s="65"/>
      <c r="C8673" s="65"/>
      <c r="D8673" s="65"/>
      <c r="E8673" s="65"/>
      <c r="F8673" s="65"/>
      <c r="G8673" s="65"/>
      <c r="H8673" s="113"/>
    </row>
    <row r="8674" spans="1:8">
      <c r="A8674" s="65"/>
      <c r="B8674" s="65"/>
      <c r="C8674" s="65"/>
      <c r="D8674" s="65"/>
      <c r="E8674" s="65"/>
      <c r="F8674" s="65"/>
      <c r="G8674" s="65"/>
      <c r="H8674" s="113"/>
    </row>
    <row r="8675" spans="1:8">
      <c r="A8675" s="65"/>
      <c r="B8675" s="65"/>
      <c r="C8675" s="65"/>
      <c r="D8675" s="65"/>
      <c r="E8675" s="65"/>
      <c r="F8675" s="65"/>
      <c r="G8675" s="65"/>
      <c r="H8675" s="113"/>
    </row>
    <row r="8676" spans="1:8">
      <c r="A8676" s="65"/>
      <c r="B8676" s="65"/>
      <c r="C8676" s="65"/>
      <c r="D8676" s="65"/>
      <c r="E8676" s="65"/>
      <c r="F8676" s="65"/>
      <c r="G8676" s="65"/>
      <c r="H8676" s="113"/>
    </row>
    <row r="8677" spans="1:8">
      <c r="A8677" s="65"/>
      <c r="B8677" s="65"/>
      <c r="C8677" s="65"/>
      <c r="D8677" s="65"/>
      <c r="E8677" s="65"/>
      <c r="F8677" s="65"/>
      <c r="G8677" s="65"/>
      <c r="H8677" s="113"/>
    </row>
    <row r="8678" spans="1:8">
      <c r="A8678" s="65"/>
      <c r="B8678" s="65"/>
      <c r="C8678" s="65"/>
      <c r="D8678" s="65"/>
      <c r="E8678" s="65"/>
      <c r="F8678" s="65"/>
      <c r="G8678" s="65"/>
      <c r="H8678" s="113"/>
    </row>
    <row r="8679" spans="1:8">
      <c r="A8679" s="65"/>
      <c r="B8679" s="65"/>
      <c r="C8679" s="65"/>
      <c r="D8679" s="65"/>
      <c r="E8679" s="65"/>
      <c r="F8679" s="65"/>
      <c r="G8679" s="65"/>
      <c r="H8679" s="113"/>
    </row>
    <row r="8680" spans="1:8">
      <c r="A8680" s="65"/>
      <c r="B8680" s="65"/>
      <c r="C8680" s="65"/>
      <c r="D8680" s="65"/>
      <c r="E8680" s="65"/>
      <c r="F8680" s="65"/>
      <c r="G8680" s="65"/>
      <c r="H8680" s="113"/>
    </row>
    <row r="8681" spans="1:8">
      <c r="A8681" s="65"/>
      <c r="B8681" s="65"/>
      <c r="C8681" s="65"/>
      <c r="D8681" s="65"/>
      <c r="E8681" s="65"/>
      <c r="F8681" s="65"/>
      <c r="G8681" s="65"/>
      <c r="H8681" s="113"/>
    </row>
    <row r="8682" spans="1:8">
      <c r="A8682" s="65"/>
      <c r="B8682" s="65"/>
      <c r="C8682" s="65"/>
      <c r="D8682" s="65"/>
      <c r="E8682" s="65"/>
      <c r="F8682" s="65"/>
      <c r="G8682" s="65"/>
      <c r="H8682" s="113"/>
    </row>
    <row r="8683" spans="1:8">
      <c r="A8683" s="65"/>
      <c r="B8683" s="65"/>
      <c r="C8683" s="65"/>
      <c r="D8683" s="65"/>
      <c r="E8683" s="65"/>
      <c r="F8683" s="65"/>
      <c r="G8683" s="65"/>
      <c r="H8683" s="113"/>
    </row>
    <row r="8684" spans="1:8">
      <c r="A8684" s="65"/>
      <c r="B8684" s="65"/>
      <c r="C8684" s="65"/>
      <c r="D8684" s="65"/>
      <c r="E8684" s="65"/>
      <c r="F8684" s="65"/>
      <c r="G8684" s="65"/>
      <c r="H8684" s="113"/>
    </row>
    <row r="8685" spans="1:8">
      <c r="A8685" s="65"/>
      <c r="B8685" s="65"/>
      <c r="C8685" s="65"/>
      <c r="D8685" s="65"/>
      <c r="E8685" s="65"/>
      <c r="F8685" s="65"/>
      <c r="G8685" s="65"/>
      <c r="H8685" s="113"/>
    </row>
    <row r="8686" spans="1:8">
      <c r="A8686" s="65"/>
      <c r="B8686" s="65"/>
      <c r="C8686" s="65"/>
      <c r="D8686" s="65"/>
      <c r="E8686" s="65"/>
      <c r="F8686" s="65"/>
      <c r="G8686" s="65"/>
      <c r="H8686" s="113"/>
    </row>
    <row r="8687" spans="1:8">
      <c r="A8687" s="65"/>
      <c r="B8687" s="65"/>
      <c r="C8687" s="65"/>
      <c r="D8687" s="65"/>
      <c r="E8687" s="65"/>
      <c r="F8687" s="65"/>
      <c r="G8687" s="65"/>
      <c r="H8687" s="113"/>
    </row>
    <row r="8688" spans="1:8">
      <c r="A8688" s="65"/>
      <c r="B8688" s="65"/>
      <c r="C8688" s="65"/>
      <c r="D8688" s="65"/>
      <c r="E8688" s="65"/>
      <c r="F8688" s="65"/>
      <c r="G8688" s="65"/>
      <c r="H8688" s="113"/>
    </row>
    <row r="8689" spans="1:8">
      <c r="A8689" s="65"/>
      <c r="B8689" s="65"/>
      <c r="C8689" s="65"/>
      <c r="D8689" s="65"/>
      <c r="E8689" s="65"/>
      <c r="F8689" s="65"/>
      <c r="G8689" s="65"/>
      <c r="H8689" s="113"/>
    </row>
    <row r="8690" spans="1:8">
      <c r="A8690" s="65"/>
      <c r="B8690" s="65"/>
      <c r="C8690" s="65"/>
      <c r="D8690" s="65"/>
      <c r="E8690" s="65"/>
      <c r="F8690" s="65"/>
      <c r="G8690" s="65"/>
      <c r="H8690" s="113"/>
    </row>
    <row r="8691" spans="1:8">
      <c r="A8691" s="65"/>
      <c r="B8691" s="65"/>
      <c r="C8691" s="65"/>
      <c r="D8691" s="65"/>
      <c r="E8691" s="65"/>
      <c r="F8691" s="65"/>
      <c r="G8691" s="65"/>
      <c r="H8691" s="113"/>
    </row>
    <row r="8692" spans="1:8">
      <c r="A8692" s="65"/>
      <c r="B8692" s="65"/>
      <c r="C8692" s="65"/>
      <c r="D8692" s="65"/>
      <c r="E8692" s="65"/>
      <c r="F8692" s="65"/>
      <c r="G8692" s="65"/>
      <c r="H8692" s="113"/>
    </row>
    <row r="8693" spans="1:8">
      <c r="A8693" s="65"/>
      <c r="B8693" s="65"/>
      <c r="C8693" s="65"/>
      <c r="D8693" s="65"/>
      <c r="E8693" s="65"/>
      <c r="F8693" s="65"/>
      <c r="G8693" s="65"/>
      <c r="H8693" s="113"/>
    </row>
    <row r="8694" spans="1:8">
      <c r="A8694" s="65"/>
      <c r="B8694" s="65"/>
      <c r="C8694" s="65"/>
      <c r="D8694" s="65"/>
      <c r="E8694" s="65"/>
      <c r="F8694" s="65"/>
      <c r="G8694" s="65"/>
      <c r="H8694" s="113"/>
    </row>
    <row r="8695" spans="1:8">
      <c r="A8695" s="65"/>
      <c r="B8695" s="65"/>
      <c r="C8695" s="65"/>
      <c r="D8695" s="65"/>
      <c r="E8695" s="65"/>
      <c r="F8695" s="65"/>
      <c r="G8695" s="65"/>
      <c r="H8695" s="113"/>
    </row>
    <row r="8696" spans="1:8">
      <c r="A8696" s="65"/>
      <c r="B8696" s="65"/>
      <c r="C8696" s="65"/>
      <c r="D8696" s="65"/>
      <c r="E8696" s="65"/>
      <c r="F8696" s="65"/>
      <c r="G8696" s="65"/>
      <c r="H8696" s="113"/>
    </row>
    <row r="8697" spans="1:8">
      <c r="A8697" s="65"/>
      <c r="B8697" s="65"/>
      <c r="C8697" s="65"/>
      <c r="D8697" s="65"/>
      <c r="E8697" s="65"/>
      <c r="F8697" s="65"/>
      <c r="G8697" s="65"/>
      <c r="H8697" s="113"/>
    </row>
    <row r="8698" spans="1:8">
      <c r="A8698" s="65"/>
      <c r="B8698" s="65"/>
      <c r="C8698" s="65"/>
      <c r="D8698" s="65"/>
      <c r="E8698" s="65"/>
      <c r="F8698" s="65"/>
      <c r="G8698" s="65"/>
      <c r="H8698" s="113"/>
    </row>
    <row r="8699" spans="1:8">
      <c r="A8699" s="65"/>
      <c r="B8699" s="65"/>
      <c r="C8699" s="65"/>
      <c r="D8699" s="65"/>
      <c r="E8699" s="65"/>
      <c r="F8699" s="65"/>
      <c r="G8699" s="65"/>
      <c r="H8699" s="113"/>
    </row>
    <row r="8700" spans="1:8">
      <c r="A8700" s="65"/>
      <c r="B8700" s="65"/>
      <c r="C8700" s="65"/>
      <c r="D8700" s="65"/>
      <c r="E8700" s="65"/>
      <c r="F8700" s="65"/>
      <c r="G8700" s="65"/>
      <c r="H8700" s="113"/>
    </row>
    <row r="8701" spans="1:8">
      <c r="A8701" s="65"/>
      <c r="B8701" s="65"/>
      <c r="C8701" s="65"/>
      <c r="D8701" s="65"/>
      <c r="E8701" s="65"/>
      <c r="F8701" s="65"/>
      <c r="G8701" s="65"/>
      <c r="H8701" s="113"/>
    </row>
    <row r="8702" spans="1:8">
      <c r="A8702" s="65"/>
      <c r="B8702" s="65"/>
      <c r="C8702" s="65"/>
      <c r="D8702" s="65"/>
      <c r="E8702" s="65"/>
      <c r="F8702" s="65"/>
      <c r="G8702" s="65"/>
      <c r="H8702" s="113"/>
    </row>
    <row r="8703" spans="1:8">
      <c r="A8703" s="65"/>
      <c r="B8703" s="65"/>
      <c r="C8703" s="65"/>
      <c r="D8703" s="65"/>
      <c r="E8703" s="65"/>
      <c r="F8703" s="65"/>
      <c r="G8703" s="65"/>
      <c r="H8703" s="113"/>
    </row>
    <row r="8704" spans="1:8">
      <c r="A8704" s="65"/>
      <c r="B8704" s="65"/>
      <c r="C8704" s="65"/>
      <c r="D8704" s="65"/>
      <c r="E8704" s="65"/>
      <c r="F8704" s="65"/>
      <c r="G8704" s="65"/>
      <c r="H8704" s="113"/>
    </row>
    <row r="8705" spans="1:8">
      <c r="A8705" s="65"/>
      <c r="B8705" s="65"/>
      <c r="C8705" s="65"/>
      <c r="D8705" s="65"/>
      <c r="E8705" s="65"/>
      <c r="F8705" s="65"/>
      <c r="G8705" s="65"/>
      <c r="H8705" s="113"/>
    </row>
    <row r="8706" spans="1:8">
      <c r="A8706" s="65"/>
      <c r="B8706" s="65"/>
      <c r="C8706" s="65"/>
      <c r="D8706" s="65"/>
      <c r="E8706" s="65"/>
      <c r="F8706" s="65"/>
      <c r="G8706" s="65"/>
      <c r="H8706" s="113"/>
    </row>
    <row r="8707" spans="1:8">
      <c r="A8707" s="65"/>
      <c r="B8707" s="65"/>
      <c r="C8707" s="65"/>
      <c r="D8707" s="65"/>
      <c r="E8707" s="65"/>
      <c r="F8707" s="65"/>
      <c r="G8707" s="65"/>
      <c r="H8707" s="113"/>
    </row>
    <row r="8708" spans="1:8">
      <c r="A8708" s="65"/>
      <c r="B8708" s="65"/>
      <c r="C8708" s="65"/>
      <c r="D8708" s="65"/>
      <c r="E8708" s="65"/>
      <c r="F8708" s="65"/>
      <c r="G8708" s="65"/>
      <c r="H8708" s="113"/>
    </row>
    <row r="8709" spans="1:8">
      <c r="A8709" s="65"/>
      <c r="B8709" s="65"/>
      <c r="C8709" s="65"/>
      <c r="D8709" s="65"/>
      <c r="E8709" s="65"/>
      <c r="F8709" s="65"/>
      <c r="G8709" s="65"/>
      <c r="H8709" s="113"/>
    </row>
    <row r="8710" spans="1:8">
      <c r="A8710" s="65"/>
      <c r="B8710" s="65"/>
      <c r="C8710" s="65"/>
      <c r="D8710" s="65"/>
      <c r="E8710" s="65"/>
      <c r="F8710" s="65"/>
      <c r="G8710" s="65"/>
      <c r="H8710" s="113"/>
    </row>
    <row r="8711" spans="1:8">
      <c r="A8711" s="65"/>
      <c r="B8711" s="65"/>
      <c r="C8711" s="65"/>
      <c r="D8711" s="65"/>
      <c r="E8711" s="65"/>
      <c r="F8711" s="65"/>
      <c r="G8711" s="65"/>
      <c r="H8711" s="113"/>
    </row>
    <row r="8712" spans="1:8">
      <c r="A8712" s="65"/>
      <c r="B8712" s="65"/>
      <c r="C8712" s="65"/>
      <c r="D8712" s="65"/>
      <c r="E8712" s="65"/>
      <c r="F8712" s="65"/>
      <c r="G8712" s="65"/>
      <c r="H8712" s="113"/>
    </row>
    <row r="8713" spans="1:8">
      <c r="A8713" s="65"/>
      <c r="B8713" s="65"/>
      <c r="C8713" s="65"/>
      <c r="D8713" s="65"/>
      <c r="E8713" s="65"/>
      <c r="F8713" s="65"/>
      <c r="G8713" s="65"/>
      <c r="H8713" s="113"/>
    </row>
    <row r="8714" spans="1:8">
      <c r="A8714" s="65"/>
      <c r="B8714" s="65"/>
      <c r="C8714" s="65"/>
      <c r="D8714" s="65"/>
      <c r="E8714" s="65"/>
      <c r="F8714" s="65"/>
      <c r="G8714" s="65"/>
      <c r="H8714" s="113"/>
    </row>
    <row r="8715" spans="1:8">
      <c r="A8715" s="65"/>
      <c r="B8715" s="65"/>
      <c r="C8715" s="65"/>
      <c r="D8715" s="65"/>
      <c r="E8715" s="65"/>
      <c r="F8715" s="65"/>
      <c r="G8715" s="65"/>
      <c r="H8715" s="113"/>
    </row>
    <row r="8716" spans="1:8">
      <c r="A8716" s="65"/>
      <c r="B8716" s="65"/>
      <c r="C8716" s="65"/>
      <c r="D8716" s="65"/>
      <c r="E8716" s="65"/>
      <c r="F8716" s="65"/>
      <c r="G8716" s="65"/>
      <c r="H8716" s="113"/>
    </row>
    <row r="8717" spans="1:8">
      <c r="A8717" s="65"/>
      <c r="B8717" s="65"/>
      <c r="C8717" s="65"/>
      <c r="D8717" s="65"/>
      <c r="E8717" s="65"/>
      <c r="F8717" s="65"/>
      <c r="G8717" s="65"/>
      <c r="H8717" s="113"/>
    </row>
    <row r="8718" spans="1:8">
      <c r="A8718" s="65"/>
      <c r="B8718" s="65"/>
      <c r="C8718" s="65"/>
      <c r="D8718" s="65"/>
      <c r="E8718" s="65"/>
      <c r="F8718" s="65"/>
      <c r="G8718" s="65"/>
      <c r="H8718" s="113"/>
    </row>
    <row r="8719" spans="1:8">
      <c r="A8719" s="65"/>
      <c r="B8719" s="65"/>
      <c r="C8719" s="65"/>
      <c r="D8719" s="65"/>
      <c r="E8719" s="65"/>
      <c r="F8719" s="65"/>
      <c r="G8719" s="65"/>
      <c r="H8719" s="113"/>
    </row>
    <row r="8720" spans="1:8">
      <c r="A8720" s="65"/>
      <c r="B8720" s="65"/>
      <c r="C8720" s="65"/>
      <c r="D8720" s="65"/>
      <c r="E8720" s="65"/>
      <c r="F8720" s="65"/>
      <c r="G8720" s="65"/>
      <c r="H8720" s="113"/>
    </row>
    <row r="8721" spans="1:8">
      <c r="A8721" s="65"/>
      <c r="B8721" s="65"/>
      <c r="C8721" s="65"/>
      <c r="D8721" s="65"/>
      <c r="E8721" s="65"/>
      <c r="F8721" s="65"/>
      <c r="G8721" s="65"/>
      <c r="H8721" s="113"/>
    </row>
    <row r="8722" spans="1:8">
      <c r="A8722" s="65"/>
      <c r="B8722" s="65"/>
      <c r="C8722" s="65"/>
      <c r="D8722" s="65"/>
      <c r="E8722" s="65"/>
      <c r="F8722" s="65"/>
      <c r="G8722" s="65"/>
      <c r="H8722" s="113"/>
    </row>
    <row r="8723" spans="1:8">
      <c r="A8723" s="65"/>
      <c r="B8723" s="65"/>
      <c r="C8723" s="65"/>
      <c r="D8723" s="65"/>
      <c r="E8723" s="65"/>
      <c r="F8723" s="65"/>
      <c r="G8723" s="65"/>
      <c r="H8723" s="113"/>
    </row>
    <row r="8724" spans="1:8">
      <c r="A8724" s="65"/>
      <c r="B8724" s="65"/>
      <c r="C8724" s="65"/>
      <c r="D8724" s="65"/>
      <c r="E8724" s="65"/>
      <c r="F8724" s="65"/>
      <c r="G8724" s="65"/>
      <c r="H8724" s="113"/>
    </row>
    <row r="8725" spans="1:8">
      <c r="A8725" s="65"/>
      <c r="B8725" s="65"/>
      <c r="C8725" s="65"/>
      <c r="D8725" s="65"/>
      <c r="E8725" s="65"/>
      <c r="F8725" s="65"/>
      <c r="G8725" s="65"/>
      <c r="H8725" s="113"/>
    </row>
    <row r="8726" spans="1:8">
      <c r="A8726" s="65"/>
      <c r="B8726" s="65"/>
      <c r="C8726" s="65"/>
      <c r="D8726" s="65"/>
      <c r="E8726" s="65"/>
      <c r="F8726" s="65"/>
      <c r="G8726" s="65"/>
      <c r="H8726" s="113"/>
    </row>
    <row r="8727" spans="1:8">
      <c r="A8727" s="65"/>
      <c r="B8727" s="65"/>
      <c r="C8727" s="65"/>
      <c r="D8727" s="65"/>
      <c r="E8727" s="65"/>
      <c r="F8727" s="65"/>
      <c r="G8727" s="65"/>
      <c r="H8727" s="113"/>
    </row>
    <row r="8728" spans="1:8">
      <c r="A8728" s="65"/>
      <c r="B8728" s="65"/>
      <c r="C8728" s="65"/>
      <c r="D8728" s="65"/>
      <c r="E8728" s="65"/>
      <c r="F8728" s="65"/>
      <c r="G8728" s="65"/>
      <c r="H8728" s="113"/>
    </row>
    <row r="8729" spans="1:8">
      <c r="A8729" s="65"/>
      <c r="B8729" s="65"/>
      <c r="C8729" s="65"/>
      <c r="D8729" s="65"/>
      <c r="E8729" s="65"/>
      <c r="F8729" s="65"/>
      <c r="G8729" s="65"/>
      <c r="H8729" s="113"/>
    </row>
    <row r="8730" spans="1:8">
      <c r="A8730" s="65"/>
      <c r="B8730" s="65"/>
      <c r="C8730" s="65"/>
      <c r="D8730" s="65"/>
      <c r="E8730" s="65"/>
      <c r="F8730" s="65"/>
      <c r="G8730" s="65"/>
      <c r="H8730" s="113"/>
    </row>
    <row r="8731" spans="1:8">
      <c r="A8731" s="65"/>
      <c r="B8731" s="65"/>
      <c r="C8731" s="65"/>
      <c r="D8731" s="65"/>
      <c r="E8731" s="65"/>
      <c r="F8731" s="65"/>
      <c r="G8731" s="65"/>
      <c r="H8731" s="113"/>
    </row>
    <row r="8732" spans="1:8">
      <c r="A8732" s="65"/>
      <c r="B8732" s="65"/>
      <c r="C8732" s="65"/>
      <c r="D8732" s="65"/>
      <c r="E8732" s="65"/>
      <c r="F8732" s="65"/>
      <c r="G8732" s="65"/>
      <c r="H8732" s="113"/>
    </row>
    <row r="8733" spans="1:8">
      <c r="A8733" s="65"/>
      <c r="B8733" s="65"/>
      <c r="C8733" s="65"/>
      <c r="D8733" s="65"/>
      <c r="E8733" s="65"/>
      <c r="F8733" s="65"/>
      <c r="G8733" s="65"/>
      <c r="H8733" s="113"/>
    </row>
    <row r="8734" spans="1:8">
      <c r="A8734" s="65"/>
      <c r="B8734" s="65"/>
      <c r="C8734" s="65"/>
      <c r="D8734" s="65"/>
      <c r="E8734" s="65"/>
      <c r="F8734" s="65"/>
      <c r="G8734" s="65"/>
      <c r="H8734" s="113"/>
    </row>
    <row r="8735" spans="1:8">
      <c r="A8735" s="65"/>
      <c r="B8735" s="65"/>
      <c r="C8735" s="65"/>
      <c r="D8735" s="65"/>
      <c r="E8735" s="65"/>
      <c r="F8735" s="65"/>
      <c r="G8735" s="65"/>
      <c r="H8735" s="113"/>
    </row>
    <row r="8736" spans="1:8">
      <c r="A8736" s="65"/>
      <c r="B8736" s="65"/>
      <c r="C8736" s="65"/>
      <c r="D8736" s="65"/>
      <c r="E8736" s="65"/>
      <c r="F8736" s="65"/>
      <c r="G8736" s="65"/>
      <c r="H8736" s="113"/>
    </row>
    <row r="8737" spans="1:8">
      <c r="A8737" s="65"/>
      <c r="B8737" s="65"/>
      <c r="C8737" s="65"/>
      <c r="D8737" s="65"/>
      <c r="E8737" s="65"/>
      <c r="F8737" s="65"/>
      <c r="G8737" s="65"/>
      <c r="H8737" s="113"/>
    </row>
    <row r="8738" spans="1:8">
      <c r="A8738" s="65"/>
      <c r="B8738" s="65"/>
      <c r="C8738" s="65"/>
      <c r="D8738" s="65"/>
      <c r="E8738" s="65"/>
      <c r="F8738" s="65"/>
      <c r="G8738" s="65"/>
      <c r="H8738" s="113"/>
    </row>
    <row r="8739" spans="1:8">
      <c r="A8739" s="65"/>
      <c r="B8739" s="65"/>
      <c r="C8739" s="65"/>
      <c r="D8739" s="65"/>
      <c r="E8739" s="65"/>
      <c r="F8739" s="65"/>
      <c r="G8739" s="65"/>
      <c r="H8739" s="113"/>
    </row>
    <row r="8740" spans="1:8">
      <c r="A8740" s="65"/>
      <c r="B8740" s="65"/>
      <c r="C8740" s="65"/>
      <c r="D8740" s="65"/>
      <c r="E8740" s="65"/>
      <c r="F8740" s="65"/>
      <c r="G8740" s="65"/>
      <c r="H8740" s="113"/>
    </row>
    <row r="8741" spans="1:8">
      <c r="A8741" s="65"/>
      <c r="B8741" s="65"/>
      <c r="C8741" s="65"/>
      <c r="D8741" s="65"/>
      <c r="E8741" s="65"/>
      <c r="F8741" s="65"/>
      <c r="G8741" s="65"/>
      <c r="H8741" s="113"/>
    </row>
    <row r="8742" spans="1:8">
      <c r="A8742" s="65"/>
      <c r="B8742" s="65"/>
      <c r="C8742" s="65"/>
      <c r="D8742" s="65"/>
      <c r="E8742" s="65"/>
      <c r="F8742" s="65"/>
      <c r="G8742" s="65"/>
      <c r="H8742" s="113"/>
    </row>
    <row r="8743" spans="1:8">
      <c r="A8743" s="65"/>
      <c r="B8743" s="65"/>
      <c r="C8743" s="65"/>
      <c r="D8743" s="65"/>
      <c r="E8743" s="65"/>
      <c r="F8743" s="65"/>
      <c r="G8743" s="65"/>
      <c r="H8743" s="113"/>
    </row>
    <row r="8744" spans="1:8">
      <c r="A8744" s="65"/>
      <c r="B8744" s="65"/>
      <c r="C8744" s="65"/>
      <c r="D8744" s="65"/>
      <c r="E8744" s="65"/>
      <c r="F8744" s="65"/>
      <c r="G8744" s="65"/>
      <c r="H8744" s="113"/>
    </row>
    <row r="8745" spans="1:8">
      <c r="A8745" s="65"/>
      <c r="B8745" s="65"/>
      <c r="C8745" s="65"/>
      <c r="D8745" s="65"/>
      <c r="E8745" s="65"/>
      <c r="F8745" s="65"/>
      <c r="G8745" s="65"/>
      <c r="H8745" s="113"/>
    </row>
    <row r="8746" spans="1:8">
      <c r="A8746" s="65"/>
      <c r="B8746" s="65"/>
      <c r="C8746" s="65"/>
      <c r="D8746" s="65"/>
      <c r="E8746" s="65"/>
      <c r="F8746" s="65"/>
      <c r="G8746" s="65"/>
      <c r="H8746" s="113"/>
    </row>
    <row r="8747" spans="1:8">
      <c r="A8747" s="65"/>
      <c r="B8747" s="65"/>
      <c r="C8747" s="65"/>
      <c r="D8747" s="65"/>
      <c r="E8747" s="65"/>
      <c r="F8747" s="65"/>
      <c r="G8747" s="65"/>
      <c r="H8747" s="113"/>
    </row>
    <row r="8748" spans="1:8">
      <c r="A8748" s="65"/>
      <c r="B8748" s="65"/>
      <c r="C8748" s="65"/>
      <c r="D8748" s="65"/>
      <c r="E8748" s="65"/>
      <c r="F8748" s="65"/>
      <c r="G8748" s="65"/>
      <c r="H8748" s="113"/>
    </row>
    <row r="8749" spans="1:8">
      <c r="A8749" s="65"/>
      <c r="B8749" s="65"/>
      <c r="C8749" s="65"/>
      <c r="D8749" s="65"/>
      <c r="E8749" s="65"/>
      <c r="F8749" s="65"/>
      <c r="G8749" s="65"/>
      <c r="H8749" s="113"/>
    </row>
    <row r="8750" spans="1:8">
      <c r="A8750" s="65"/>
      <c r="B8750" s="65"/>
      <c r="C8750" s="65"/>
      <c r="D8750" s="65"/>
      <c r="E8750" s="65"/>
      <c r="F8750" s="65"/>
      <c r="G8750" s="65"/>
      <c r="H8750" s="113"/>
    </row>
    <row r="8751" spans="1:8">
      <c r="A8751" s="65"/>
      <c r="B8751" s="65"/>
      <c r="C8751" s="65"/>
      <c r="D8751" s="65"/>
      <c r="E8751" s="65"/>
      <c r="F8751" s="65"/>
      <c r="G8751" s="65"/>
      <c r="H8751" s="113"/>
    </row>
    <row r="8752" spans="1:8">
      <c r="A8752" s="65"/>
      <c r="B8752" s="65"/>
      <c r="C8752" s="65"/>
      <c r="D8752" s="65"/>
      <c r="E8752" s="65"/>
      <c r="F8752" s="65"/>
      <c r="G8752" s="65"/>
      <c r="H8752" s="113"/>
    </row>
    <row r="8753" spans="1:8">
      <c r="A8753" s="65"/>
      <c r="B8753" s="65"/>
      <c r="C8753" s="65"/>
      <c r="D8753" s="65"/>
      <c r="E8753" s="65"/>
      <c r="F8753" s="65"/>
      <c r="G8753" s="65"/>
      <c r="H8753" s="113"/>
    </row>
    <row r="8754" spans="1:8">
      <c r="A8754" s="65"/>
      <c r="B8754" s="65"/>
      <c r="C8754" s="65"/>
      <c r="D8754" s="65"/>
      <c r="E8754" s="65"/>
      <c r="F8754" s="65"/>
      <c r="G8754" s="65"/>
      <c r="H8754" s="113"/>
    </row>
    <row r="8755" spans="1:8">
      <c r="A8755" s="65"/>
      <c r="B8755" s="65"/>
      <c r="C8755" s="65"/>
      <c r="D8755" s="65"/>
      <c r="E8755" s="65"/>
      <c r="F8755" s="65"/>
      <c r="G8755" s="65"/>
      <c r="H8755" s="113"/>
    </row>
    <row r="8756" spans="1:8">
      <c r="A8756" s="65"/>
      <c r="B8756" s="65"/>
      <c r="C8756" s="65"/>
      <c r="D8756" s="65"/>
      <c r="E8756" s="65"/>
      <c r="F8756" s="65"/>
      <c r="G8756" s="65"/>
      <c r="H8756" s="113"/>
    </row>
    <row r="8757" spans="1:8">
      <c r="A8757" s="65"/>
      <c r="B8757" s="65"/>
      <c r="C8757" s="65"/>
      <c r="D8757" s="65"/>
      <c r="E8757" s="65"/>
      <c r="F8757" s="65"/>
      <c r="G8757" s="65"/>
      <c r="H8757" s="113"/>
    </row>
    <row r="8758" spans="1:8">
      <c r="A8758" s="65"/>
      <c r="B8758" s="65"/>
      <c r="C8758" s="65"/>
      <c r="D8758" s="65"/>
      <c r="E8758" s="65"/>
      <c r="F8758" s="65"/>
      <c r="G8758" s="65"/>
      <c r="H8758" s="113"/>
    </row>
    <row r="8759" spans="1:8">
      <c r="A8759" s="65"/>
      <c r="B8759" s="65"/>
      <c r="C8759" s="65"/>
      <c r="D8759" s="65"/>
      <c r="E8759" s="65"/>
      <c r="F8759" s="65"/>
      <c r="G8759" s="65"/>
      <c r="H8759" s="113"/>
    </row>
    <row r="8760" spans="1:8">
      <c r="A8760" s="65"/>
      <c r="B8760" s="65"/>
      <c r="C8760" s="65"/>
      <c r="D8760" s="65"/>
      <c r="E8760" s="65"/>
      <c r="F8760" s="65"/>
      <c r="G8760" s="65"/>
      <c r="H8760" s="113"/>
    </row>
    <row r="8761" spans="1:8">
      <c r="A8761" s="65"/>
      <c r="B8761" s="65"/>
      <c r="C8761" s="65"/>
      <c r="D8761" s="65"/>
      <c r="E8761" s="65"/>
      <c r="F8761" s="65"/>
      <c r="G8761" s="65"/>
      <c r="H8761" s="113"/>
    </row>
    <row r="8762" spans="1:8">
      <c r="A8762" s="65"/>
      <c r="B8762" s="65"/>
      <c r="C8762" s="65"/>
      <c r="D8762" s="65"/>
      <c r="E8762" s="65"/>
      <c r="F8762" s="65"/>
      <c r="G8762" s="65"/>
      <c r="H8762" s="113"/>
    </row>
    <row r="8763" spans="1:8">
      <c r="A8763" s="65"/>
      <c r="B8763" s="65"/>
      <c r="C8763" s="65"/>
      <c r="D8763" s="65"/>
      <c r="E8763" s="65"/>
      <c r="F8763" s="65"/>
      <c r="G8763" s="65"/>
      <c r="H8763" s="113"/>
    </row>
    <row r="8764" spans="1:8">
      <c r="A8764" s="65"/>
      <c r="B8764" s="65"/>
      <c r="C8764" s="65"/>
      <c r="D8764" s="65"/>
      <c r="E8764" s="65"/>
      <c r="F8764" s="65"/>
      <c r="G8764" s="65"/>
      <c r="H8764" s="113"/>
    </row>
    <row r="8765" spans="1:8">
      <c r="A8765" s="65"/>
      <c r="B8765" s="65"/>
      <c r="C8765" s="65"/>
      <c r="D8765" s="65"/>
      <c r="E8765" s="65"/>
      <c r="F8765" s="65"/>
      <c r="G8765" s="65"/>
      <c r="H8765" s="113"/>
    </row>
    <row r="8766" spans="1:8">
      <c r="A8766" s="65"/>
      <c r="B8766" s="65"/>
      <c r="C8766" s="65"/>
      <c r="D8766" s="65"/>
      <c r="E8766" s="65"/>
      <c r="F8766" s="65"/>
      <c r="G8766" s="65"/>
      <c r="H8766" s="113"/>
    </row>
    <row r="8767" spans="1:8">
      <c r="A8767" s="65"/>
      <c r="B8767" s="65"/>
      <c r="C8767" s="65"/>
      <c r="D8767" s="65"/>
      <c r="E8767" s="65"/>
      <c r="F8767" s="65"/>
      <c r="G8767" s="65"/>
      <c r="H8767" s="113"/>
    </row>
    <row r="8768" spans="1:8">
      <c r="A8768" s="65"/>
      <c r="B8768" s="65"/>
      <c r="C8768" s="65"/>
      <c r="D8768" s="65"/>
      <c r="E8768" s="65"/>
      <c r="F8768" s="65"/>
      <c r="G8768" s="65"/>
      <c r="H8768" s="113"/>
    </row>
    <row r="8769" spans="1:8">
      <c r="A8769" s="65"/>
      <c r="B8769" s="65"/>
      <c r="C8769" s="65"/>
      <c r="D8769" s="65"/>
      <c r="E8769" s="65"/>
      <c r="F8769" s="65"/>
      <c r="G8769" s="65"/>
      <c r="H8769" s="113"/>
    </row>
    <row r="8770" spans="1:8">
      <c r="A8770" s="65"/>
      <c r="B8770" s="65"/>
      <c r="C8770" s="65"/>
      <c r="D8770" s="65"/>
      <c r="E8770" s="65"/>
      <c r="F8770" s="65"/>
      <c r="G8770" s="65"/>
      <c r="H8770" s="113"/>
    </row>
    <row r="8771" spans="1:8">
      <c r="A8771" s="65"/>
      <c r="B8771" s="65"/>
      <c r="C8771" s="65"/>
      <c r="D8771" s="65"/>
      <c r="E8771" s="65"/>
      <c r="F8771" s="65"/>
      <c r="G8771" s="65"/>
      <c r="H8771" s="113"/>
    </row>
    <row r="8772" spans="1:8">
      <c r="A8772" s="65"/>
      <c r="B8772" s="65"/>
      <c r="C8772" s="65"/>
      <c r="D8772" s="65"/>
      <c r="E8772" s="65"/>
      <c r="F8772" s="65"/>
      <c r="G8772" s="65"/>
      <c r="H8772" s="113"/>
    </row>
    <row r="8773" spans="1:8">
      <c r="A8773" s="65"/>
      <c r="B8773" s="65"/>
      <c r="C8773" s="65"/>
      <c r="D8773" s="65"/>
      <c r="E8773" s="65"/>
      <c r="F8773" s="65"/>
      <c r="G8773" s="65"/>
      <c r="H8773" s="113"/>
    </row>
    <row r="8774" spans="1:8">
      <c r="A8774" s="65"/>
      <c r="B8774" s="65"/>
      <c r="C8774" s="65"/>
      <c r="D8774" s="65"/>
      <c r="E8774" s="65"/>
      <c r="F8774" s="65"/>
      <c r="G8774" s="65"/>
      <c r="H8774" s="113"/>
    </row>
    <row r="8775" spans="1:8">
      <c r="A8775" s="65"/>
      <c r="B8775" s="65"/>
      <c r="C8775" s="65"/>
      <c r="D8775" s="65"/>
      <c r="E8775" s="65"/>
      <c r="F8775" s="65"/>
      <c r="G8775" s="65"/>
      <c r="H8775" s="113"/>
    </row>
    <row r="8776" spans="1:8">
      <c r="A8776" s="65"/>
      <c r="B8776" s="65"/>
      <c r="C8776" s="65"/>
      <c r="D8776" s="65"/>
      <c r="E8776" s="65"/>
      <c r="F8776" s="65"/>
      <c r="G8776" s="65"/>
      <c r="H8776" s="113"/>
    </row>
    <row r="8777" spans="1:8">
      <c r="A8777" s="65"/>
      <c r="B8777" s="65"/>
      <c r="C8777" s="65"/>
      <c r="D8777" s="65"/>
      <c r="E8777" s="65"/>
      <c r="F8777" s="65"/>
      <c r="G8777" s="65"/>
      <c r="H8777" s="113"/>
    </row>
    <row r="8778" spans="1:8">
      <c r="A8778" s="65"/>
      <c r="B8778" s="65"/>
      <c r="C8778" s="65"/>
      <c r="D8778" s="65"/>
      <c r="E8778" s="65"/>
      <c r="F8778" s="65"/>
      <c r="G8778" s="65"/>
      <c r="H8778" s="113"/>
    </row>
    <row r="8779" spans="1:8">
      <c r="A8779" s="65"/>
      <c r="B8779" s="65"/>
      <c r="C8779" s="65"/>
      <c r="D8779" s="65"/>
      <c r="E8779" s="65"/>
      <c r="F8779" s="65"/>
      <c r="G8779" s="65"/>
      <c r="H8779" s="113"/>
    </row>
    <row r="8780" spans="1:8">
      <c r="A8780" s="65"/>
      <c r="B8780" s="65"/>
      <c r="C8780" s="65"/>
      <c r="D8780" s="65"/>
      <c r="E8780" s="65"/>
      <c r="F8780" s="65"/>
      <c r="G8780" s="65"/>
      <c r="H8780" s="113"/>
    </row>
    <row r="8781" spans="1:8">
      <c r="A8781" s="65"/>
      <c r="B8781" s="65"/>
      <c r="C8781" s="65"/>
      <c r="D8781" s="65"/>
      <c r="E8781" s="65"/>
      <c r="F8781" s="65"/>
      <c r="G8781" s="65"/>
      <c r="H8781" s="113"/>
    </row>
    <row r="8782" spans="1:8">
      <c r="A8782" s="65"/>
      <c r="B8782" s="65"/>
      <c r="C8782" s="65"/>
      <c r="D8782" s="65"/>
      <c r="E8782" s="65"/>
      <c r="F8782" s="65"/>
      <c r="G8782" s="65"/>
      <c r="H8782" s="113"/>
    </row>
    <row r="8783" spans="1:8">
      <c r="A8783" s="65"/>
      <c r="B8783" s="65"/>
      <c r="C8783" s="65"/>
      <c r="D8783" s="65"/>
      <c r="E8783" s="65"/>
      <c r="F8783" s="65"/>
      <c r="G8783" s="65"/>
      <c r="H8783" s="113"/>
    </row>
    <row r="8784" spans="1:8">
      <c r="A8784" s="65"/>
      <c r="B8784" s="65"/>
      <c r="C8784" s="65"/>
      <c r="D8784" s="65"/>
      <c r="E8784" s="65"/>
      <c r="F8784" s="65"/>
      <c r="G8784" s="65"/>
      <c r="H8784" s="113"/>
    </row>
    <row r="8785" spans="1:8">
      <c r="A8785" s="65"/>
      <c r="B8785" s="65"/>
      <c r="C8785" s="65"/>
      <c r="D8785" s="65"/>
      <c r="E8785" s="65"/>
      <c r="F8785" s="65"/>
      <c r="G8785" s="65"/>
      <c r="H8785" s="113"/>
    </row>
    <row r="8786" spans="1:8">
      <c r="A8786" s="65"/>
      <c r="B8786" s="65"/>
      <c r="C8786" s="65"/>
      <c r="D8786" s="65"/>
      <c r="E8786" s="65"/>
      <c r="F8786" s="65"/>
      <c r="G8786" s="65"/>
      <c r="H8786" s="113"/>
    </row>
    <row r="8787" spans="1:8">
      <c r="A8787" s="65"/>
      <c r="B8787" s="65"/>
      <c r="C8787" s="65"/>
      <c r="D8787" s="65"/>
      <c r="E8787" s="65"/>
      <c r="F8787" s="65"/>
      <c r="G8787" s="65"/>
      <c r="H8787" s="113"/>
    </row>
    <row r="8788" spans="1:8">
      <c r="A8788" s="65"/>
      <c r="B8788" s="65"/>
      <c r="C8788" s="65"/>
      <c r="D8788" s="65"/>
      <c r="E8788" s="65"/>
      <c r="F8788" s="65"/>
      <c r="G8788" s="65"/>
      <c r="H8788" s="113"/>
    </row>
    <row r="8789" spans="1:8">
      <c r="A8789" s="65"/>
      <c r="B8789" s="65"/>
      <c r="C8789" s="65"/>
      <c r="D8789" s="65"/>
      <c r="E8789" s="65"/>
      <c r="F8789" s="65"/>
      <c r="G8789" s="65"/>
      <c r="H8789" s="113"/>
    </row>
    <row r="8790" spans="1:8">
      <c r="A8790" s="65"/>
      <c r="B8790" s="65"/>
      <c r="C8790" s="65"/>
      <c r="D8790" s="65"/>
      <c r="E8790" s="65"/>
      <c r="F8790" s="65"/>
      <c r="G8790" s="65"/>
      <c r="H8790" s="113"/>
    </row>
    <row r="8791" spans="1:8">
      <c r="A8791" s="65"/>
      <c r="B8791" s="65"/>
      <c r="C8791" s="65"/>
      <c r="D8791" s="65"/>
      <c r="E8791" s="65"/>
      <c r="F8791" s="65"/>
      <c r="G8791" s="65"/>
      <c r="H8791" s="113"/>
    </row>
    <row r="8792" spans="1:8">
      <c r="A8792" s="65"/>
      <c r="B8792" s="65"/>
      <c r="C8792" s="65"/>
      <c r="D8792" s="65"/>
      <c r="E8792" s="65"/>
      <c r="F8792" s="65"/>
      <c r="G8792" s="65"/>
      <c r="H8792" s="113"/>
    </row>
    <row r="8793" spans="1:8">
      <c r="A8793" s="65"/>
      <c r="B8793" s="65"/>
      <c r="C8793" s="65"/>
      <c r="D8793" s="65"/>
      <c r="E8793" s="65"/>
      <c r="F8793" s="65"/>
      <c r="G8793" s="65"/>
      <c r="H8793" s="113"/>
    </row>
    <row r="8794" spans="1:8">
      <c r="A8794" s="65"/>
      <c r="B8794" s="65"/>
      <c r="C8794" s="65"/>
      <c r="D8794" s="65"/>
      <c r="E8794" s="65"/>
      <c r="F8794" s="65"/>
      <c r="G8794" s="65"/>
      <c r="H8794" s="113"/>
    </row>
    <row r="8795" spans="1:8">
      <c r="A8795" s="65"/>
      <c r="B8795" s="65"/>
      <c r="C8795" s="65"/>
      <c r="D8795" s="65"/>
      <c r="E8795" s="65"/>
      <c r="F8795" s="65"/>
      <c r="G8795" s="65"/>
      <c r="H8795" s="113"/>
    </row>
    <row r="8796" spans="1:8">
      <c r="A8796" s="65"/>
      <c r="B8796" s="65"/>
      <c r="C8796" s="65"/>
      <c r="D8796" s="65"/>
      <c r="E8796" s="65"/>
      <c r="F8796" s="65"/>
      <c r="G8796" s="65"/>
      <c r="H8796" s="113"/>
    </row>
    <row r="8797" spans="1:8">
      <c r="A8797" s="65"/>
      <c r="B8797" s="65"/>
      <c r="C8797" s="65"/>
      <c r="D8797" s="65"/>
      <c r="E8797" s="65"/>
      <c r="F8797" s="65"/>
      <c r="G8797" s="65"/>
      <c r="H8797" s="113"/>
    </row>
    <row r="8798" spans="1:8">
      <c r="A8798" s="65"/>
      <c r="B8798" s="65"/>
      <c r="C8798" s="65"/>
      <c r="D8798" s="65"/>
      <c r="E8798" s="65"/>
      <c r="F8798" s="65"/>
      <c r="G8798" s="65"/>
      <c r="H8798" s="113"/>
    </row>
    <row r="8799" spans="1:8">
      <c r="A8799" s="65"/>
      <c r="B8799" s="65"/>
      <c r="C8799" s="65"/>
      <c r="D8799" s="65"/>
      <c r="E8799" s="65"/>
      <c r="F8799" s="65"/>
      <c r="G8799" s="65"/>
      <c r="H8799" s="113"/>
    </row>
    <row r="8800" spans="1:8">
      <c r="A8800" s="65"/>
      <c r="B8800" s="65"/>
      <c r="C8800" s="65"/>
      <c r="D8800" s="65"/>
      <c r="E8800" s="65"/>
      <c r="F8800" s="65"/>
      <c r="G8800" s="65"/>
      <c r="H8800" s="113"/>
    </row>
    <row r="8801" spans="1:8">
      <c r="A8801" s="65"/>
      <c r="B8801" s="65"/>
      <c r="C8801" s="65"/>
      <c r="D8801" s="65"/>
      <c r="E8801" s="65"/>
      <c r="F8801" s="65"/>
      <c r="G8801" s="65"/>
      <c r="H8801" s="113"/>
    </row>
    <row r="8802" spans="1:8">
      <c r="A8802" s="65"/>
      <c r="B8802" s="65"/>
      <c r="C8802" s="65"/>
      <c r="D8802" s="65"/>
      <c r="E8802" s="65"/>
      <c r="F8802" s="65"/>
      <c r="G8802" s="65"/>
      <c r="H8802" s="113"/>
    </row>
    <row r="8803" spans="1:8">
      <c r="A8803" s="65"/>
      <c r="B8803" s="65"/>
      <c r="C8803" s="65"/>
      <c r="D8803" s="65"/>
      <c r="E8803" s="65"/>
      <c r="F8803" s="65"/>
      <c r="G8803" s="65"/>
      <c r="H8803" s="113"/>
    </row>
    <row r="8804" spans="1:8">
      <c r="A8804" s="65"/>
      <c r="B8804" s="65"/>
      <c r="C8804" s="65"/>
      <c r="D8804" s="65"/>
      <c r="E8804" s="65"/>
      <c r="F8804" s="65"/>
      <c r="G8804" s="65"/>
      <c r="H8804" s="113"/>
    </row>
    <row r="8805" spans="1:8">
      <c r="A8805" s="65"/>
      <c r="B8805" s="65"/>
      <c r="C8805" s="65"/>
      <c r="D8805" s="65"/>
      <c r="E8805" s="65"/>
      <c r="F8805" s="65"/>
      <c r="G8805" s="65"/>
      <c r="H8805" s="113"/>
    </row>
    <row r="8806" spans="1:8">
      <c r="A8806" s="65"/>
      <c r="B8806" s="65"/>
      <c r="C8806" s="65"/>
      <c r="D8806" s="65"/>
      <c r="E8806" s="65"/>
      <c r="F8806" s="65"/>
      <c r="G8806" s="65"/>
      <c r="H8806" s="113"/>
    </row>
    <row r="8807" spans="1:8">
      <c r="A8807" s="65"/>
      <c r="B8807" s="65"/>
      <c r="C8807" s="65"/>
      <c r="D8807" s="65"/>
      <c r="E8807" s="65"/>
      <c r="F8807" s="65"/>
      <c r="G8807" s="65"/>
      <c r="H8807" s="113"/>
    </row>
    <row r="8808" spans="1:8">
      <c r="A8808" s="65"/>
      <c r="B8808" s="65"/>
      <c r="C8808" s="65"/>
      <c r="D8808" s="65"/>
      <c r="E8808" s="65"/>
      <c r="F8808" s="65"/>
      <c r="G8808" s="65"/>
      <c r="H8808" s="113"/>
    </row>
    <row r="8809" spans="1:8">
      <c r="A8809" s="65"/>
      <c r="B8809" s="65"/>
      <c r="C8809" s="65"/>
      <c r="D8809" s="65"/>
      <c r="E8809" s="65"/>
      <c r="F8809" s="65"/>
      <c r="G8809" s="65"/>
      <c r="H8809" s="113"/>
    </row>
    <row r="8810" spans="1:8">
      <c r="A8810" s="65"/>
      <c r="B8810" s="65"/>
      <c r="C8810" s="65"/>
      <c r="D8810" s="65"/>
      <c r="E8810" s="65"/>
      <c r="F8810" s="65"/>
      <c r="G8810" s="65"/>
      <c r="H8810" s="113"/>
    </row>
    <row r="8811" spans="1:8">
      <c r="A8811" s="65"/>
      <c r="B8811" s="65"/>
      <c r="C8811" s="65"/>
      <c r="D8811" s="65"/>
      <c r="E8811" s="65"/>
      <c r="F8811" s="65"/>
      <c r="G8811" s="65"/>
      <c r="H8811" s="113"/>
    </row>
    <row r="8812" spans="1:8">
      <c r="A8812" s="65"/>
      <c r="B8812" s="65"/>
      <c r="C8812" s="65"/>
      <c r="D8812" s="65"/>
      <c r="E8812" s="65"/>
      <c r="F8812" s="65"/>
      <c r="G8812" s="65"/>
      <c r="H8812" s="113"/>
    </row>
    <row r="8813" spans="1:8">
      <c r="A8813" s="65"/>
      <c r="B8813" s="65"/>
      <c r="C8813" s="65"/>
      <c r="D8813" s="65"/>
      <c r="E8813" s="65"/>
      <c r="F8813" s="65"/>
      <c r="G8813" s="65"/>
      <c r="H8813" s="113"/>
    </row>
    <row r="8814" spans="1:8">
      <c r="A8814" s="65"/>
      <c r="B8814" s="65"/>
      <c r="C8814" s="65"/>
      <c r="D8814" s="65"/>
      <c r="E8814" s="65"/>
      <c r="F8814" s="65"/>
      <c r="G8814" s="65"/>
      <c r="H8814" s="113"/>
    </row>
    <row r="8815" spans="1:8">
      <c r="A8815" s="65"/>
      <c r="B8815" s="65"/>
      <c r="C8815" s="65"/>
      <c r="D8815" s="65"/>
      <c r="E8815" s="65"/>
      <c r="F8815" s="65"/>
      <c r="G8815" s="65"/>
      <c r="H8815" s="113"/>
    </row>
    <row r="8816" spans="1:8">
      <c r="A8816" s="65"/>
      <c r="B8816" s="65"/>
      <c r="C8816" s="65"/>
      <c r="D8816" s="65"/>
      <c r="E8816" s="65"/>
      <c r="F8816" s="65"/>
      <c r="G8816" s="65"/>
      <c r="H8816" s="113"/>
    </row>
    <row r="8817" spans="1:8">
      <c r="A8817" s="65"/>
      <c r="B8817" s="65"/>
      <c r="C8817" s="65"/>
      <c r="D8817" s="65"/>
      <c r="E8817" s="65"/>
      <c r="F8817" s="65"/>
      <c r="G8817" s="65"/>
      <c r="H8817" s="113"/>
    </row>
    <row r="8818" spans="1:8">
      <c r="A8818" s="65"/>
      <c r="B8818" s="65"/>
      <c r="C8818" s="65"/>
      <c r="D8818" s="65"/>
      <c r="E8818" s="65"/>
      <c r="F8818" s="65"/>
      <c r="G8818" s="65"/>
      <c r="H8818" s="113"/>
    </row>
    <row r="8819" spans="1:8">
      <c r="A8819" s="65"/>
      <c r="B8819" s="65"/>
      <c r="C8819" s="65"/>
      <c r="D8819" s="65"/>
      <c r="E8819" s="65"/>
      <c r="F8819" s="65"/>
      <c r="G8819" s="65"/>
      <c r="H8819" s="113"/>
    </row>
    <row r="8820" spans="1:8">
      <c r="A8820" s="65"/>
      <c r="B8820" s="65"/>
      <c r="C8820" s="65"/>
      <c r="D8820" s="65"/>
      <c r="E8820" s="65"/>
      <c r="F8820" s="65"/>
      <c r="G8820" s="65"/>
      <c r="H8820" s="113"/>
    </row>
    <row r="8821" spans="1:8">
      <c r="A8821" s="65"/>
      <c r="B8821" s="65"/>
      <c r="C8821" s="65"/>
      <c r="D8821" s="65"/>
      <c r="E8821" s="65"/>
      <c r="F8821" s="65"/>
      <c r="G8821" s="65"/>
      <c r="H8821" s="113"/>
    </row>
    <row r="8822" spans="1:8">
      <c r="A8822" s="65"/>
      <c r="B8822" s="65"/>
      <c r="C8822" s="65"/>
      <c r="D8822" s="65"/>
      <c r="E8822" s="65"/>
      <c r="F8822" s="65"/>
      <c r="G8822" s="65"/>
      <c r="H8822" s="113"/>
    </row>
    <row r="8823" spans="1:8">
      <c r="A8823" s="65"/>
      <c r="B8823" s="65"/>
      <c r="C8823" s="65"/>
      <c r="D8823" s="65"/>
      <c r="E8823" s="65"/>
      <c r="F8823" s="65"/>
      <c r="G8823" s="65"/>
      <c r="H8823" s="113"/>
    </row>
    <row r="8824" spans="1:8">
      <c r="A8824" s="65"/>
      <c r="B8824" s="65"/>
      <c r="C8824" s="65"/>
      <c r="D8824" s="65"/>
      <c r="E8824" s="65"/>
      <c r="F8824" s="65"/>
      <c r="G8824" s="65"/>
      <c r="H8824" s="113"/>
    </row>
    <row r="8825" spans="1:8">
      <c r="A8825" s="65"/>
      <c r="B8825" s="65"/>
      <c r="C8825" s="65"/>
      <c r="D8825" s="65"/>
      <c r="E8825" s="65"/>
      <c r="F8825" s="65"/>
      <c r="G8825" s="65"/>
      <c r="H8825" s="113"/>
    </row>
    <row r="8826" spans="1:8">
      <c r="A8826" s="65"/>
      <c r="B8826" s="65"/>
      <c r="C8826" s="65"/>
      <c r="D8826" s="65"/>
      <c r="E8826" s="65"/>
      <c r="F8826" s="65"/>
      <c r="G8826" s="65"/>
      <c r="H8826" s="113"/>
    </row>
    <row r="8827" spans="1:8">
      <c r="A8827" s="65"/>
      <c r="B8827" s="65"/>
      <c r="C8827" s="65"/>
      <c r="D8827" s="65"/>
      <c r="E8827" s="65"/>
      <c r="F8827" s="65"/>
      <c r="G8827" s="65"/>
      <c r="H8827" s="113"/>
    </row>
    <row r="8828" spans="1:8">
      <c r="A8828" s="65"/>
      <c r="B8828" s="65"/>
      <c r="C8828" s="65"/>
      <c r="D8828" s="65"/>
      <c r="E8828" s="65"/>
      <c r="F8828" s="65"/>
      <c r="G8828" s="65"/>
      <c r="H8828" s="113"/>
    </row>
    <row r="8829" spans="1:8">
      <c r="A8829" s="65"/>
      <c r="B8829" s="65"/>
      <c r="C8829" s="65"/>
      <c r="D8829" s="65"/>
      <c r="E8829" s="65"/>
      <c r="F8829" s="65"/>
      <c r="G8829" s="65"/>
      <c r="H8829" s="113"/>
    </row>
    <row r="8830" spans="1:8">
      <c r="A8830" s="65"/>
      <c r="B8830" s="65"/>
      <c r="C8830" s="65"/>
      <c r="D8830" s="65"/>
      <c r="E8830" s="65"/>
      <c r="F8830" s="65"/>
      <c r="G8830" s="65"/>
      <c r="H8830" s="113"/>
    </row>
    <row r="8831" spans="1:8">
      <c r="A8831" s="65"/>
      <c r="B8831" s="65"/>
      <c r="C8831" s="65"/>
      <c r="D8831" s="65"/>
      <c r="E8831" s="65"/>
      <c r="F8831" s="65"/>
      <c r="G8831" s="65"/>
      <c r="H8831" s="113"/>
    </row>
    <row r="8832" spans="1:8">
      <c r="A8832" s="65"/>
      <c r="B8832" s="65"/>
      <c r="C8832" s="65"/>
      <c r="D8832" s="65"/>
      <c r="E8832" s="65"/>
      <c r="F8832" s="65"/>
      <c r="G8832" s="65"/>
      <c r="H8832" s="113"/>
    </row>
    <row r="8833" spans="1:8">
      <c r="A8833" s="65"/>
      <c r="B8833" s="65"/>
      <c r="C8833" s="65"/>
      <c r="D8833" s="65"/>
      <c r="E8833" s="65"/>
      <c r="F8833" s="65"/>
      <c r="G8833" s="65"/>
      <c r="H8833" s="113"/>
    </row>
    <row r="8834" spans="1:8">
      <c r="A8834" s="65"/>
      <c r="B8834" s="65"/>
      <c r="C8834" s="65"/>
      <c r="D8834" s="65"/>
      <c r="E8834" s="65"/>
      <c r="F8834" s="65"/>
      <c r="G8834" s="65"/>
      <c r="H8834" s="113"/>
    </row>
    <row r="8835" spans="1:8">
      <c r="A8835" s="65"/>
      <c r="B8835" s="65"/>
      <c r="C8835" s="65"/>
      <c r="D8835" s="65"/>
      <c r="E8835" s="65"/>
      <c r="F8835" s="65"/>
      <c r="G8835" s="65"/>
      <c r="H8835" s="113"/>
    </row>
    <row r="8836" spans="1:8">
      <c r="A8836" s="65"/>
      <c r="B8836" s="65"/>
      <c r="C8836" s="65"/>
      <c r="D8836" s="65"/>
      <c r="E8836" s="65"/>
      <c r="F8836" s="65"/>
      <c r="G8836" s="65"/>
      <c r="H8836" s="113"/>
    </row>
    <row r="8837" spans="1:8">
      <c r="A8837" s="65"/>
      <c r="B8837" s="65"/>
      <c r="C8837" s="65"/>
      <c r="D8837" s="65"/>
      <c r="E8837" s="65"/>
      <c r="F8837" s="65"/>
      <c r="G8837" s="65"/>
      <c r="H8837" s="113"/>
    </row>
    <row r="8838" spans="1:8">
      <c r="A8838" s="65"/>
      <c r="B8838" s="65"/>
      <c r="C8838" s="65"/>
      <c r="D8838" s="65"/>
      <c r="E8838" s="65"/>
      <c r="F8838" s="65"/>
      <c r="G8838" s="65"/>
      <c r="H8838" s="113"/>
    </row>
    <row r="8839" spans="1:8">
      <c r="A8839" s="65"/>
      <c r="B8839" s="65"/>
      <c r="C8839" s="65"/>
      <c r="D8839" s="65"/>
      <c r="E8839" s="65"/>
      <c r="F8839" s="65"/>
      <c r="G8839" s="65"/>
      <c r="H8839" s="113"/>
    </row>
    <row r="8840" spans="1:8">
      <c r="A8840" s="65"/>
      <c r="B8840" s="65"/>
      <c r="C8840" s="65"/>
      <c r="D8840" s="65"/>
      <c r="E8840" s="65"/>
      <c r="F8840" s="65"/>
      <c r="G8840" s="65"/>
      <c r="H8840" s="113"/>
    </row>
    <row r="8841" spans="1:8">
      <c r="A8841" s="65"/>
      <c r="B8841" s="65"/>
      <c r="C8841" s="65"/>
      <c r="D8841" s="65"/>
      <c r="E8841" s="65"/>
      <c r="F8841" s="65"/>
      <c r="G8841" s="65"/>
      <c r="H8841" s="113"/>
    </row>
    <row r="8842" spans="1:8">
      <c r="A8842" s="65"/>
      <c r="B8842" s="65"/>
      <c r="C8842" s="65"/>
      <c r="D8842" s="65"/>
      <c r="E8842" s="65"/>
      <c r="F8842" s="65"/>
      <c r="G8842" s="65"/>
      <c r="H8842" s="113"/>
    </row>
    <row r="8843" spans="1:8">
      <c r="A8843" s="65"/>
      <c r="B8843" s="65"/>
      <c r="C8843" s="65"/>
      <c r="D8843" s="65"/>
      <c r="E8843" s="65"/>
      <c r="F8843" s="65"/>
      <c r="G8843" s="65"/>
      <c r="H8843" s="113"/>
    </row>
    <row r="8844" spans="1:8">
      <c r="A8844" s="65"/>
      <c r="B8844" s="65"/>
      <c r="C8844" s="65"/>
      <c r="D8844" s="65"/>
      <c r="E8844" s="65"/>
      <c r="F8844" s="65"/>
      <c r="G8844" s="65"/>
      <c r="H8844" s="113"/>
    </row>
    <row r="8845" spans="1:8">
      <c r="A8845" s="65"/>
      <c r="B8845" s="65"/>
      <c r="C8845" s="65"/>
      <c r="D8845" s="65"/>
      <c r="E8845" s="65"/>
      <c r="F8845" s="65"/>
      <c r="G8845" s="65"/>
      <c r="H8845" s="113"/>
    </row>
    <row r="8846" spans="1:8">
      <c r="A8846" s="65"/>
      <c r="B8846" s="65"/>
      <c r="C8846" s="65"/>
      <c r="D8846" s="65"/>
      <c r="E8846" s="65"/>
      <c r="F8846" s="65"/>
      <c r="G8846" s="65"/>
      <c r="H8846" s="113"/>
    </row>
    <row r="8847" spans="1:8">
      <c r="A8847" s="65"/>
      <c r="B8847" s="65"/>
      <c r="C8847" s="65"/>
      <c r="D8847" s="65"/>
      <c r="E8847" s="65"/>
      <c r="F8847" s="65"/>
      <c r="G8847" s="65"/>
      <c r="H8847" s="113"/>
    </row>
    <row r="8848" spans="1:8">
      <c r="A8848" s="65"/>
      <c r="B8848" s="65"/>
      <c r="C8848" s="65"/>
      <c r="D8848" s="65"/>
      <c r="E8848" s="65"/>
      <c r="F8848" s="65"/>
      <c r="G8848" s="65"/>
      <c r="H8848" s="113"/>
    </row>
    <row r="8849" spans="1:8">
      <c r="A8849" s="65"/>
      <c r="B8849" s="65"/>
      <c r="C8849" s="65"/>
      <c r="D8849" s="65"/>
      <c r="E8849" s="65"/>
      <c r="F8849" s="65"/>
      <c r="G8849" s="65"/>
      <c r="H8849" s="113"/>
    </row>
    <row r="8850" spans="1:8">
      <c r="A8850" s="65"/>
      <c r="B8850" s="65"/>
      <c r="C8850" s="65"/>
      <c r="D8850" s="65"/>
      <c r="E8850" s="65"/>
      <c r="F8850" s="65"/>
      <c r="G8850" s="65"/>
      <c r="H8850" s="113"/>
    </row>
    <row r="8851" spans="1:8">
      <c r="A8851" s="65"/>
      <c r="B8851" s="65"/>
      <c r="C8851" s="65"/>
      <c r="D8851" s="65"/>
      <c r="E8851" s="65"/>
      <c r="F8851" s="65"/>
      <c r="G8851" s="65"/>
      <c r="H8851" s="113"/>
    </row>
    <row r="8852" spans="1:8">
      <c r="A8852" s="65"/>
      <c r="B8852" s="65"/>
      <c r="C8852" s="65"/>
      <c r="D8852" s="65"/>
      <c r="E8852" s="65"/>
      <c r="F8852" s="65"/>
      <c r="G8852" s="65"/>
      <c r="H8852" s="113"/>
    </row>
    <row r="8853" spans="1:8">
      <c r="A8853" s="65"/>
      <c r="B8853" s="65"/>
      <c r="C8853" s="65"/>
      <c r="D8853" s="65"/>
      <c r="E8853" s="65"/>
      <c r="F8853" s="65"/>
      <c r="G8853" s="65"/>
      <c r="H8853" s="113"/>
    </row>
    <row r="8854" spans="1:8">
      <c r="A8854" s="65"/>
      <c r="B8854" s="65"/>
      <c r="C8854" s="65"/>
      <c r="D8854" s="65"/>
      <c r="E8854" s="65"/>
      <c r="F8854" s="65"/>
      <c r="G8854" s="65"/>
      <c r="H8854" s="113"/>
    </row>
    <row r="8855" spans="1:8">
      <c r="A8855" s="65"/>
      <c r="B8855" s="65"/>
      <c r="C8855" s="65"/>
      <c r="D8855" s="65"/>
      <c r="E8855" s="65"/>
      <c r="F8855" s="65"/>
      <c r="G8855" s="65"/>
      <c r="H8855" s="113"/>
    </row>
    <row r="8856" spans="1:8">
      <c r="A8856" s="65"/>
      <c r="B8856" s="65"/>
      <c r="C8856" s="65"/>
      <c r="D8856" s="65"/>
      <c r="E8856" s="65"/>
      <c r="F8856" s="65"/>
      <c r="G8856" s="65"/>
      <c r="H8856" s="113"/>
    </row>
    <row r="8857" spans="1:8">
      <c r="A8857" s="65"/>
      <c r="B8857" s="65"/>
      <c r="C8857" s="65"/>
      <c r="D8857" s="65"/>
      <c r="E8857" s="65"/>
      <c r="F8857" s="65"/>
      <c r="G8857" s="65"/>
      <c r="H8857" s="113"/>
    </row>
    <row r="8858" spans="1:8">
      <c r="A8858" s="65"/>
      <c r="B8858" s="65"/>
      <c r="C8858" s="65"/>
      <c r="D8858" s="65"/>
      <c r="E8858" s="65"/>
      <c r="F8858" s="65"/>
      <c r="G8858" s="65"/>
      <c r="H8858" s="113"/>
    </row>
    <row r="8859" spans="1:8">
      <c r="A8859" s="65"/>
      <c r="B8859" s="65"/>
      <c r="C8859" s="65"/>
      <c r="D8859" s="65"/>
      <c r="E8859" s="65"/>
      <c r="F8859" s="65"/>
      <c r="G8859" s="65"/>
      <c r="H8859" s="113"/>
    </row>
    <row r="8860" spans="1:8">
      <c r="A8860" s="65"/>
      <c r="B8860" s="65"/>
      <c r="C8860" s="65"/>
      <c r="D8860" s="65"/>
      <c r="E8860" s="65"/>
      <c r="F8860" s="65"/>
      <c r="G8860" s="65"/>
      <c r="H8860" s="113"/>
    </row>
    <row r="8861" spans="1:8">
      <c r="A8861" s="65"/>
      <c r="B8861" s="65"/>
      <c r="C8861" s="65"/>
      <c r="D8861" s="65"/>
      <c r="E8861" s="65"/>
      <c r="F8861" s="65"/>
      <c r="G8861" s="65"/>
      <c r="H8861" s="113"/>
    </row>
    <row r="8862" spans="1:8">
      <c r="A8862" s="65"/>
      <c r="B8862" s="65"/>
      <c r="C8862" s="65"/>
      <c r="D8862" s="65"/>
      <c r="E8862" s="65"/>
      <c r="F8862" s="65"/>
      <c r="G8862" s="65"/>
      <c r="H8862" s="113"/>
    </row>
    <row r="8863" spans="1:8">
      <c r="A8863" s="65"/>
      <c r="B8863" s="65"/>
      <c r="C8863" s="65"/>
      <c r="D8863" s="65"/>
      <c r="E8863" s="65"/>
      <c r="F8863" s="65"/>
      <c r="G8863" s="65"/>
      <c r="H8863" s="113"/>
    </row>
    <row r="8864" spans="1:8">
      <c r="A8864" s="65"/>
      <c r="B8864" s="65"/>
      <c r="C8864" s="65"/>
      <c r="D8864" s="65"/>
      <c r="E8864" s="65"/>
      <c r="F8864" s="65"/>
      <c r="G8864" s="65"/>
      <c r="H8864" s="113"/>
    </row>
    <row r="8865" spans="1:8">
      <c r="A8865" s="65"/>
      <c r="B8865" s="65"/>
      <c r="C8865" s="65"/>
      <c r="D8865" s="65"/>
      <c r="E8865" s="65"/>
      <c r="F8865" s="65"/>
      <c r="G8865" s="65"/>
      <c r="H8865" s="113"/>
    </row>
    <row r="8866" spans="1:8">
      <c r="A8866" s="65"/>
      <c r="B8866" s="65"/>
      <c r="C8866" s="65"/>
      <c r="D8866" s="65"/>
      <c r="E8866" s="65"/>
      <c r="F8866" s="65"/>
      <c r="G8866" s="65"/>
      <c r="H8866" s="113"/>
    </row>
    <row r="8867" spans="1:8">
      <c r="A8867" s="65"/>
      <c r="B8867" s="65"/>
      <c r="C8867" s="65"/>
      <c r="D8867" s="65"/>
      <c r="E8867" s="65"/>
      <c r="F8867" s="65"/>
      <c r="G8867" s="65"/>
      <c r="H8867" s="113"/>
    </row>
    <row r="8868" spans="1:8">
      <c r="A8868" s="65"/>
      <c r="B8868" s="65"/>
      <c r="C8868" s="65"/>
      <c r="D8868" s="65"/>
      <c r="E8868" s="65"/>
      <c r="F8868" s="65"/>
      <c r="G8868" s="65"/>
      <c r="H8868" s="113"/>
    </row>
    <row r="8869" spans="1:8">
      <c r="A8869" s="65"/>
      <c r="B8869" s="65"/>
      <c r="C8869" s="65"/>
      <c r="D8869" s="65"/>
      <c r="E8869" s="65"/>
      <c r="F8869" s="65"/>
      <c r="G8869" s="65"/>
      <c r="H8869" s="113"/>
    </row>
    <row r="8870" spans="1:8">
      <c r="A8870" s="65"/>
      <c r="B8870" s="65"/>
      <c r="C8870" s="65"/>
      <c r="D8870" s="65"/>
      <c r="E8870" s="65"/>
      <c r="F8870" s="65"/>
      <c r="G8870" s="65"/>
      <c r="H8870" s="113"/>
    </row>
    <row r="8871" spans="1:8">
      <c r="A8871" s="65"/>
      <c r="B8871" s="65"/>
      <c r="C8871" s="65"/>
      <c r="D8871" s="65"/>
      <c r="E8871" s="65"/>
      <c r="F8871" s="65"/>
      <c r="G8871" s="65"/>
      <c r="H8871" s="113"/>
    </row>
    <row r="8872" spans="1:8">
      <c r="A8872" s="65"/>
      <c r="B8872" s="65"/>
      <c r="C8872" s="65"/>
      <c r="D8872" s="65"/>
      <c r="E8872" s="65"/>
      <c r="F8872" s="65"/>
      <c r="G8872" s="65"/>
      <c r="H8872" s="113"/>
    </row>
    <row r="8873" spans="1:8">
      <c r="A8873" s="65"/>
      <c r="B8873" s="65"/>
      <c r="C8873" s="65"/>
      <c r="D8873" s="65"/>
      <c r="E8873" s="65"/>
      <c r="F8873" s="65"/>
      <c r="G8873" s="65"/>
      <c r="H8873" s="113"/>
    </row>
    <row r="8874" spans="1:8">
      <c r="A8874" s="65"/>
      <c r="B8874" s="65"/>
      <c r="C8874" s="65"/>
      <c r="D8874" s="65"/>
      <c r="E8874" s="65"/>
      <c r="F8874" s="65"/>
      <c r="G8874" s="65"/>
      <c r="H8874" s="113"/>
    </row>
    <row r="8875" spans="1:8">
      <c r="A8875" s="65"/>
      <c r="B8875" s="65"/>
      <c r="C8875" s="65"/>
      <c r="D8875" s="65"/>
      <c r="E8875" s="65"/>
      <c r="F8875" s="65"/>
      <c r="G8875" s="65"/>
      <c r="H8875" s="113"/>
    </row>
    <row r="8876" spans="1:8">
      <c r="A8876" s="65"/>
      <c r="B8876" s="65"/>
      <c r="C8876" s="65"/>
      <c r="D8876" s="65"/>
      <c r="E8876" s="65"/>
      <c r="F8876" s="65"/>
      <c r="G8876" s="65"/>
      <c r="H8876" s="113"/>
    </row>
    <row r="8877" spans="1:8">
      <c r="A8877" s="65"/>
      <c r="B8877" s="65"/>
      <c r="C8877" s="65"/>
      <c r="D8877" s="65"/>
      <c r="E8877" s="65"/>
      <c r="F8877" s="65"/>
      <c r="G8877" s="65"/>
      <c r="H8877" s="113"/>
    </row>
    <row r="8878" spans="1:8">
      <c r="A8878" s="65"/>
      <c r="B8878" s="65"/>
      <c r="C8878" s="65"/>
      <c r="D8878" s="65"/>
      <c r="E8878" s="65"/>
      <c r="F8878" s="65"/>
      <c r="G8878" s="65"/>
      <c r="H8878" s="113"/>
    </row>
    <row r="8879" spans="1:8">
      <c r="A8879" s="65"/>
      <c r="B8879" s="65"/>
      <c r="C8879" s="65"/>
      <c r="D8879" s="65"/>
      <c r="E8879" s="65"/>
      <c r="F8879" s="65"/>
      <c r="G8879" s="65"/>
      <c r="H8879" s="113"/>
    </row>
    <row r="8880" spans="1:8">
      <c r="A8880" s="65"/>
      <c r="B8880" s="65"/>
      <c r="C8880" s="65"/>
      <c r="D8880" s="65"/>
      <c r="E8880" s="65"/>
      <c r="F8880" s="65"/>
      <c r="G8880" s="65"/>
      <c r="H8880" s="113"/>
    </row>
    <row r="8881" spans="1:8">
      <c r="A8881" s="65"/>
      <c r="B8881" s="65"/>
      <c r="C8881" s="65"/>
      <c r="D8881" s="65"/>
      <c r="E8881" s="65"/>
      <c r="F8881" s="65"/>
      <c r="G8881" s="65"/>
      <c r="H8881" s="113"/>
    </row>
    <row r="8882" spans="1:8">
      <c r="A8882" s="65"/>
      <c r="B8882" s="65"/>
      <c r="C8882" s="65"/>
      <c r="D8882" s="65"/>
      <c r="E8882" s="65"/>
      <c r="F8882" s="65"/>
      <c r="G8882" s="65"/>
      <c r="H8882" s="113"/>
    </row>
    <row r="8883" spans="1:8">
      <c r="A8883" s="65"/>
      <c r="B8883" s="65"/>
      <c r="C8883" s="65"/>
      <c r="D8883" s="65"/>
      <c r="E8883" s="65"/>
      <c r="F8883" s="65"/>
      <c r="G8883" s="65"/>
      <c r="H8883" s="113"/>
    </row>
    <row r="8884" spans="1:8">
      <c r="A8884" s="65"/>
      <c r="B8884" s="65"/>
      <c r="C8884" s="65"/>
      <c r="D8884" s="65"/>
      <c r="E8884" s="65"/>
      <c r="F8884" s="65"/>
      <c r="G8884" s="65"/>
      <c r="H8884" s="113"/>
    </row>
    <row r="8885" spans="1:8">
      <c r="A8885" s="65"/>
      <c r="B8885" s="65"/>
      <c r="C8885" s="65"/>
      <c r="D8885" s="65"/>
      <c r="E8885" s="65"/>
      <c r="F8885" s="65"/>
      <c r="G8885" s="65"/>
      <c r="H8885" s="113"/>
    </row>
    <row r="8886" spans="1:8">
      <c r="A8886" s="65"/>
      <c r="B8886" s="65"/>
      <c r="C8886" s="65"/>
      <c r="D8886" s="65"/>
      <c r="E8886" s="65"/>
      <c r="F8886" s="65"/>
      <c r="G8886" s="65"/>
      <c r="H8886" s="113"/>
    </row>
    <row r="8887" spans="1:8">
      <c r="A8887" s="65"/>
      <c r="B8887" s="65"/>
      <c r="C8887" s="65"/>
      <c r="D8887" s="65"/>
      <c r="E8887" s="65"/>
      <c r="F8887" s="65"/>
      <c r="G8887" s="65"/>
      <c r="H8887" s="113"/>
    </row>
    <row r="8888" spans="1:8">
      <c r="A8888" s="65"/>
      <c r="B8888" s="65"/>
      <c r="C8888" s="65"/>
      <c r="D8888" s="65"/>
      <c r="E8888" s="65"/>
      <c r="F8888" s="65"/>
      <c r="G8888" s="65"/>
      <c r="H8888" s="113"/>
    </row>
    <row r="8889" spans="1:8">
      <c r="A8889" s="65"/>
      <c r="B8889" s="65"/>
      <c r="C8889" s="65"/>
      <c r="D8889" s="65"/>
      <c r="E8889" s="65"/>
      <c r="F8889" s="65"/>
      <c r="G8889" s="65"/>
      <c r="H8889" s="113"/>
    </row>
    <row r="8890" spans="1:8">
      <c r="A8890" s="65"/>
      <c r="B8890" s="65"/>
      <c r="C8890" s="65"/>
      <c r="D8890" s="65"/>
      <c r="E8890" s="65"/>
      <c r="F8890" s="65"/>
      <c r="G8890" s="65"/>
      <c r="H8890" s="113"/>
    </row>
    <row r="8891" spans="1:8">
      <c r="A8891" s="65"/>
      <c r="B8891" s="65"/>
      <c r="C8891" s="65"/>
      <c r="D8891" s="65"/>
      <c r="E8891" s="65"/>
      <c r="F8891" s="65"/>
      <c r="G8891" s="65"/>
      <c r="H8891" s="113"/>
    </row>
    <row r="8892" spans="1:8">
      <c r="A8892" s="65"/>
      <c r="B8892" s="65"/>
      <c r="C8892" s="65"/>
      <c r="D8892" s="65"/>
      <c r="E8892" s="65"/>
      <c r="F8892" s="65"/>
      <c r="G8892" s="65"/>
      <c r="H8892" s="113"/>
    </row>
    <row r="8893" spans="1:8">
      <c r="A8893" s="65"/>
      <c r="B8893" s="65"/>
      <c r="C8893" s="65"/>
      <c r="D8893" s="65"/>
      <c r="E8893" s="65"/>
      <c r="F8893" s="65"/>
      <c r="G8893" s="65"/>
      <c r="H8893" s="113"/>
    </row>
    <row r="8894" spans="1:8">
      <c r="A8894" s="65"/>
      <c r="B8894" s="65"/>
      <c r="C8894" s="65"/>
      <c r="D8894" s="65"/>
      <c r="E8894" s="65"/>
      <c r="F8894" s="65"/>
      <c r="G8894" s="65"/>
      <c r="H8894" s="113"/>
    </row>
    <row r="8895" spans="1:8">
      <c r="A8895" s="65"/>
      <c r="B8895" s="65"/>
      <c r="C8895" s="65"/>
      <c r="D8895" s="65"/>
      <c r="E8895" s="65"/>
      <c r="F8895" s="65"/>
      <c r="G8895" s="65"/>
      <c r="H8895" s="113"/>
    </row>
    <row r="8896" spans="1:8">
      <c r="A8896" s="65"/>
      <c r="B8896" s="65"/>
      <c r="C8896" s="65"/>
      <c r="D8896" s="65"/>
      <c r="E8896" s="65"/>
      <c r="F8896" s="65"/>
      <c r="G8896" s="65"/>
      <c r="H8896" s="113"/>
    </row>
    <row r="8897" spans="1:8">
      <c r="A8897" s="65"/>
      <c r="B8897" s="65"/>
      <c r="C8897" s="65"/>
      <c r="D8897" s="65"/>
      <c r="E8897" s="65"/>
      <c r="F8897" s="65"/>
      <c r="G8897" s="65"/>
      <c r="H8897" s="113"/>
    </row>
    <row r="8898" spans="1:8">
      <c r="A8898" s="65"/>
      <c r="B8898" s="65"/>
      <c r="C8898" s="65"/>
      <c r="D8898" s="65"/>
      <c r="E8898" s="65"/>
      <c r="F8898" s="65"/>
      <c r="G8898" s="65"/>
      <c r="H8898" s="113"/>
    </row>
    <row r="8899" spans="1:8">
      <c r="A8899" s="65"/>
      <c r="B8899" s="65"/>
      <c r="C8899" s="65"/>
      <c r="D8899" s="65"/>
      <c r="E8899" s="65"/>
      <c r="F8899" s="65"/>
      <c r="G8899" s="65"/>
      <c r="H8899" s="113"/>
    </row>
    <row r="8900" spans="1:8">
      <c r="A8900" s="65"/>
      <c r="B8900" s="65"/>
      <c r="C8900" s="65"/>
      <c r="D8900" s="65"/>
      <c r="E8900" s="65"/>
      <c r="F8900" s="65"/>
      <c r="G8900" s="65"/>
      <c r="H8900" s="113"/>
    </row>
    <row r="8901" spans="1:8">
      <c r="A8901" s="65"/>
      <c r="B8901" s="65"/>
      <c r="C8901" s="65"/>
      <c r="D8901" s="65"/>
      <c r="E8901" s="65"/>
      <c r="F8901" s="65"/>
      <c r="G8901" s="65"/>
      <c r="H8901" s="113"/>
    </row>
    <row r="8902" spans="1:8">
      <c r="A8902" s="65"/>
      <c r="B8902" s="65"/>
      <c r="C8902" s="65"/>
      <c r="D8902" s="65"/>
      <c r="E8902" s="65"/>
      <c r="F8902" s="65"/>
      <c r="G8902" s="65"/>
      <c r="H8902" s="113"/>
    </row>
    <row r="8903" spans="1:8">
      <c r="A8903" s="65"/>
      <c r="B8903" s="65"/>
      <c r="C8903" s="65"/>
      <c r="D8903" s="65"/>
      <c r="E8903" s="65"/>
      <c r="F8903" s="65"/>
      <c r="G8903" s="65"/>
      <c r="H8903" s="113"/>
    </row>
    <row r="8904" spans="1:8">
      <c r="A8904" s="65"/>
      <c r="B8904" s="65"/>
      <c r="C8904" s="65"/>
      <c r="D8904" s="65"/>
      <c r="E8904" s="65"/>
      <c r="F8904" s="65"/>
      <c r="G8904" s="65"/>
      <c r="H8904" s="113"/>
    </row>
    <row r="8905" spans="1:8">
      <c r="A8905" s="65"/>
      <c r="B8905" s="65"/>
      <c r="C8905" s="65"/>
      <c r="D8905" s="65"/>
      <c r="E8905" s="65"/>
      <c r="F8905" s="65"/>
      <c r="G8905" s="65"/>
      <c r="H8905" s="113"/>
    </row>
    <row r="8906" spans="1:8">
      <c r="A8906" s="65"/>
      <c r="B8906" s="65"/>
      <c r="C8906" s="65"/>
      <c r="D8906" s="65"/>
      <c r="E8906" s="65"/>
      <c r="F8906" s="65"/>
      <c r="G8906" s="65"/>
      <c r="H8906" s="113"/>
    </row>
    <row r="8907" spans="1:8">
      <c r="A8907" s="65"/>
      <c r="B8907" s="65"/>
      <c r="C8907" s="65"/>
      <c r="D8907" s="65"/>
      <c r="E8907" s="65"/>
      <c r="F8907" s="65"/>
      <c r="G8907" s="65"/>
      <c r="H8907" s="113"/>
    </row>
    <row r="8908" spans="1:8">
      <c r="A8908" s="65"/>
      <c r="B8908" s="65"/>
      <c r="C8908" s="65"/>
      <c r="D8908" s="65"/>
      <c r="E8908" s="65"/>
      <c r="F8908" s="65"/>
      <c r="G8908" s="65"/>
      <c r="H8908" s="113"/>
    </row>
    <row r="8909" spans="1:8">
      <c r="A8909" s="65"/>
      <c r="B8909" s="65"/>
      <c r="C8909" s="65"/>
      <c r="D8909" s="65"/>
      <c r="E8909" s="65"/>
      <c r="F8909" s="65"/>
      <c r="G8909" s="65"/>
      <c r="H8909" s="113"/>
    </row>
    <row r="8910" spans="1:8">
      <c r="A8910" s="65"/>
      <c r="B8910" s="65"/>
      <c r="C8910" s="65"/>
      <c r="D8910" s="65"/>
      <c r="E8910" s="65"/>
      <c r="F8910" s="65"/>
      <c r="G8910" s="65"/>
      <c r="H8910" s="113"/>
    </row>
    <row r="8911" spans="1:8">
      <c r="A8911" s="65"/>
      <c r="B8911" s="65"/>
      <c r="C8911" s="65"/>
      <c r="D8911" s="65"/>
      <c r="E8911" s="65"/>
      <c r="F8911" s="65"/>
      <c r="G8911" s="65"/>
      <c r="H8911" s="113"/>
    </row>
    <row r="8912" spans="1:8">
      <c r="A8912" s="65"/>
      <c r="B8912" s="65"/>
      <c r="C8912" s="65"/>
      <c r="D8912" s="65"/>
      <c r="E8912" s="65"/>
      <c r="F8912" s="65"/>
      <c r="G8912" s="65"/>
      <c r="H8912" s="113"/>
    </row>
    <row r="8913" spans="1:8">
      <c r="A8913" s="65"/>
      <c r="B8913" s="65"/>
      <c r="C8913" s="65"/>
      <c r="D8913" s="65"/>
      <c r="E8913" s="65"/>
      <c r="F8913" s="65"/>
      <c r="G8913" s="65"/>
      <c r="H8913" s="113"/>
    </row>
    <row r="8914" spans="1:8">
      <c r="A8914" s="65"/>
      <c r="B8914" s="65"/>
      <c r="C8914" s="65"/>
      <c r="D8914" s="65"/>
      <c r="E8914" s="65"/>
      <c r="F8914" s="65"/>
      <c r="G8914" s="65"/>
      <c r="H8914" s="113"/>
    </row>
    <row r="8915" spans="1:8">
      <c r="A8915" s="65"/>
      <c r="B8915" s="65"/>
      <c r="C8915" s="65"/>
      <c r="D8915" s="65"/>
      <c r="E8915" s="65"/>
      <c r="F8915" s="65"/>
      <c r="G8915" s="65"/>
      <c r="H8915" s="113"/>
    </row>
    <row r="8916" spans="1:8">
      <c r="A8916" s="65"/>
      <c r="B8916" s="65"/>
      <c r="C8916" s="65"/>
      <c r="D8916" s="65"/>
      <c r="E8916" s="65"/>
      <c r="F8916" s="65"/>
      <c r="G8916" s="65"/>
      <c r="H8916" s="113"/>
    </row>
    <row r="8917" spans="1:8">
      <c r="A8917" s="65"/>
      <c r="B8917" s="65"/>
      <c r="C8917" s="65"/>
      <c r="D8917" s="65"/>
      <c r="E8917" s="65"/>
      <c r="F8917" s="65"/>
      <c r="G8917" s="65"/>
      <c r="H8917" s="113"/>
    </row>
    <row r="8918" spans="1:8">
      <c r="A8918" s="65"/>
      <c r="B8918" s="65"/>
      <c r="C8918" s="65"/>
      <c r="D8918" s="65"/>
      <c r="E8918" s="65"/>
      <c r="F8918" s="65"/>
      <c r="G8918" s="65"/>
      <c r="H8918" s="113"/>
    </row>
    <row r="8919" spans="1:8">
      <c r="A8919" s="65"/>
      <c r="B8919" s="65"/>
      <c r="C8919" s="65"/>
      <c r="D8919" s="65"/>
      <c r="E8919" s="65"/>
      <c r="F8919" s="65"/>
      <c r="G8919" s="65"/>
      <c r="H8919" s="113"/>
    </row>
    <row r="8920" spans="1:8">
      <c r="A8920" s="65"/>
      <c r="B8920" s="65"/>
      <c r="C8920" s="65"/>
      <c r="D8920" s="65"/>
      <c r="E8920" s="65"/>
      <c r="F8920" s="65"/>
      <c r="G8920" s="65"/>
      <c r="H8920" s="113"/>
    </row>
    <row r="8921" spans="1:8">
      <c r="A8921" s="65"/>
      <c r="B8921" s="65"/>
      <c r="C8921" s="65"/>
      <c r="D8921" s="65"/>
      <c r="E8921" s="65"/>
      <c r="F8921" s="65"/>
      <c r="G8921" s="65"/>
      <c r="H8921" s="113"/>
    </row>
    <row r="8922" spans="1:8">
      <c r="A8922" s="65"/>
      <c r="B8922" s="65"/>
      <c r="C8922" s="65"/>
      <c r="D8922" s="65"/>
      <c r="E8922" s="65"/>
      <c r="F8922" s="65"/>
      <c r="G8922" s="65"/>
      <c r="H8922" s="113"/>
    </row>
    <row r="8923" spans="1:8">
      <c r="A8923" s="65"/>
      <c r="B8923" s="65"/>
      <c r="C8923" s="65"/>
      <c r="D8923" s="65"/>
      <c r="E8923" s="65"/>
      <c r="F8923" s="65"/>
      <c r="G8923" s="65"/>
      <c r="H8923" s="113"/>
    </row>
    <row r="8924" spans="1:8">
      <c r="A8924" s="65"/>
      <c r="B8924" s="65"/>
      <c r="C8924" s="65"/>
      <c r="D8924" s="65"/>
      <c r="E8924" s="65"/>
      <c r="F8924" s="65"/>
      <c r="G8924" s="65"/>
      <c r="H8924" s="113"/>
    </row>
    <row r="8925" spans="1:8">
      <c r="A8925" s="65"/>
      <c r="B8925" s="65"/>
      <c r="C8925" s="65"/>
      <c r="D8925" s="65"/>
      <c r="E8925" s="65"/>
      <c r="F8925" s="65"/>
      <c r="G8925" s="65"/>
      <c r="H8925" s="113"/>
    </row>
    <row r="8926" spans="1:8">
      <c r="A8926" s="65"/>
      <c r="B8926" s="65"/>
      <c r="C8926" s="65"/>
      <c r="D8926" s="65"/>
      <c r="E8926" s="65"/>
      <c r="F8926" s="65"/>
      <c r="G8926" s="65"/>
      <c r="H8926" s="113"/>
    </row>
    <row r="8927" spans="1:8">
      <c r="A8927" s="65"/>
      <c r="B8927" s="65"/>
      <c r="C8927" s="65"/>
      <c r="D8927" s="65"/>
      <c r="E8927" s="65"/>
      <c r="F8927" s="65"/>
      <c r="G8927" s="65"/>
      <c r="H8927" s="113"/>
    </row>
    <row r="8928" spans="1:8">
      <c r="A8928" s="65"/>
      <c r="B8928" s="65"/>
      <c r="C8928" s="65"/>
      <c r="D8928" s="65"/>
      <c r="E8928" s="65"/>
      <c r="F8928" s="65"/>
      <c r="G8928" s="65"/>
      <c r="H8928" s="113"/>
    </row>
    <row r="8929" spans="1:8">
      <c r="A8929" s="65"/>
      <c r="B8929" s="65"/>
      <c r="C8929" s="65"/>
      <c r="D8929" s="65"/>
      <c r="E8929" s="65"/>
      <c r="F8929" s="65"/>
      <c r="G8929" s="65"/>
      <c r="H8929" s="113"/>
    </row>
    <row r="8930" spans="1:8">
      <c r="A8930" s="65"/>
      <c r="B8930" s="65"/>
      <c r="C8930" s="65"/>
      <c r="D8930" s="65"/>
      <c r="E8930" s="65"/>
      <c r="F8930" s="65"/>
      <c r="G8930" s="65"/>
      <c r="H8930" s="113"/>
    </row>
    <row r="8931" spans="1:8">
      <c r="A8931" s="65"/>
      <c r="B8931" s="65"/>
      <c r="C8931" s="65"/>
      <c r="D8931" s="65"/>
      <c r="E8931" s="65"/>
      <c r="F8931" s="65"/>
      <c r="G8931" s="65"/>
      <c r="H8931" s="113"/>
    </row>
    <row r="8932" spans="1:8">
      <c r="A8932" s="65"/>
      <c r="B8932" s="65"/>
      <c r="C8932" s="65"/>
      <c r="D8932" s="65"/>
      <c r="E8932" s="65"/>
      <c r="F8932" s="65"/>
      <c r="G8932" s="65"/>
      <c r="H8932" s="113"/>
    </row>
    <row r="8933" spans="1:8">
      <c r="A8933" s="65"/>
      <c r="B8933" s="65"/>
      <c r="C8933" s="65"/>
      <c r="D8933" s="65"/>
      <c r="E8933" s="65"/>
      <c r="F8933" s="65"/>
      <c r="G8933" s="65"/>
      <c r="H8933" s="113"/>
    </row>
    <row r="8934" spans="1:8">
      <c r="A8934" s="65"/>
      <c r="B8934" s="65"/>
      <c r="C8934" s="65"/>
      <c r="D8934" s="65"/>
      <c r="E8934" s="65"/>
      <c r="F8934" s="65"/>
      <c r="G8934" s="65"/>
      <c r="H8934" s="113"/>
    </row>
    <row r="8935" spans="1:8">
      <c r="A8935" s="65"/>
      <c r="B8935" s="65"/>
      <c r="C8935" s="65"/>
      <c r="D8935" s="65"/>
      <c r="E8935" s="65"/>
      <c r="F8935" s="65"/>
      <c r="G8935" s="65"/>
      <c r="H8935" s="113"/>
    </row>
    <row r="8936" spans="1:8">
      <c r="A8936" s="65"/>
      <c r="B8936" s="65"/>
      <c r="C8936" s="65"/>
      <c r="D8936" s="65"/>
      <c r="E8936" s="65"/>
      <c r="F8936" s="65"/>
      <c r="G8936" s="65"/>
      <c r="H8936" s="113"/>
    </row>
    <row r="8937" spans="1:8">
      <c r="A8937" s="65"/>
      <c r="B8937" s="65"/>
      <c r="C8937" s="65"/>
      <c r="D8937" s="65"/>
      <c r="E8937" s="65"/>
      <c r="F8937" s="65"/>
      <c r="G8937" s="65"/>
      <c r="H8937" s="113"/>
    </row>
    <row r="8938" spans="1:8">
      <c r="A8938" s="65"/>
      <c r="B8938" s="65"/>
      <c r="C8938" s="65"/>
      <c r="D8938" s="65"/>
      <c r="E8938" s="65"/>
      <c r="F8938" s="65"/>
      <c r="G8938" s="65"/>
      <c r="H8938" s="113"/>
    </row>
    <row r="8939" spans="1:8">
      <c r="A8939" s="65"/>
      <c r="B8939" s="65"/>
      <c r="C8939" s="65"/>
      <c r="D8939" s="65"/>
      <c r="E8939" s="65"/>
      <c r="F8939" s="65"/>
      <c r="G8939" s="65"/>
      <c r="H8939" s="113"/>
    </row>
    <row r="8940" spans="1:8">
      <c r="A8940" s="65"/>
      <c r="B8940" s="65"/>
      <c r="C8940" s="65"/>
      <c r="D8940" s="65"/>
      <c r="E8940" s="65"/>
      <c r="F8940" s="65"/>
      <c r="G8940" s="65"/>
      <c r="H8940" s="113"/>
    </row>
    <row r="8941" spans="1:8">
      <c r="A8941" s="65"/>
      <c r="B8941" s="65"/>
      <c r="C8941" s="65"/>
      <c r="D8941" s="65"/>
      <c r="E8941" s="65"/>
      <c r="F8941" s="65"/>
      <c r="G8941" s="65"/>
      <c r="H8941" s="113"/>
    </row>
    <row r="8942" spans="1:8">
      <c r="A8942" s="65"/>
      <c r="B8942" s="65"/>
      <c r="C8942" s="65"/>
      <c r="D8942" s="65"/>
      <c r="E8942" s="65"/>
      <c r="F8942" s="65"/>
      <c r="G8942" s="65"/>
      <c r="H8942" s="113"/>
    </row>
    <row r="8943" spans="1:8">
      <c r="A8943" s="65"/>
      <c r="B8943" s="65"/>
      <c r="C8943" s="65"/>
      <c r="D8943" s="65"/>
      <c r="E8943" s="65"/>
      <c r="F8943" s="65"/>
      <c r="G8943" s="65"/>
      <c r="H8943" s="113"/>
    </row>
    <row r="8944" spans="1:8">
      <c r="A8944" s="65"/>
      <c r="B8944" s="65"/>
      <c r="C8944" s="65"/>
      <c r="D8944" s="65"/>
      <c r="E8944" s="65"/>
      <c r="F8944" s="65"/>
      <c r="G8944" s="65"/>
      <c r="H8944" s="113"/>
    </row>
    <row r="8945" spans="1:8">
      <c r="A8945" s="65"/>
      <c r="B8945" s="65"/>
      <c r="C8945" s="65"/>
      <c r="D8945" s="65"/>
      <c r="E8945" s="65"/>
      <c r="F8945" s="65"/>
      <c r="G8945" s="65"/>
      <c r="H8945" s="113"/>
    </row>
    <row r="8946" spans="1:8">
      <c r="A8946" s="65"/>
      <c r="B8946" s="65"/>
      <c r="C8946" s="65"/>
      <c r="D8946" s="65"/>
      <c r="E8946" s="65"/>
      <c r="F8946" s="65"/>
      <c r="G8946" s="65"/>
      <c r="H8946" s="113"/>
    </row>
    <row r="8947" spans="1:8">
      <c r="A8947" s="65"/>
      <c r="B8947" s="65"/>
      <c r="C8947" s="65"/>
      <c r="D8947" s="65"/>
      <c r="E8947" s="65"/>
      <c r="F8947" s="65"/>
      <c r="G8947" s="65"/>
      <c r="H8947" s="113"/>
    </row>
    <row r="8948" spans="1:8">
      <c r="A8948" s="65"/>
      <c r="B8948" s="65"/>
      <c r="C8948" s="65"/>
      <c r="D8948" s="65"/>
      <c r="E8948" s="65"/>
      <c r="F8948" s="65"/>
      <c r="G8948" s="65"/>
      <c r="H8948" s="113"/>
    </row>
    <row r="8949" spans="1:8">
      <c r="A8949" s="65"/>
      <c r="B8949" s="65"/>
      <c r="C8949" s="65"/>
      <c r="D8949" s="65"/>
      <c r="E8949" s="65"/>
      <c r="F8949" s="65"/>
      <c r="G8949" s="65"/>
      <c r="H8949" s="113"/>
    </row>
    <row r="8950" spans="1:8">
      <c r="A8950" s="65"/>
      <c r="B8950" s="65"/>
      <c r="C8950" s="65"/>
      <c r="D8950" s="65"/>
      <c r="E8950" s="65"/>
      <c r="F8950" s="65"/>
      <c r="G8950" s="65"/>
      <c r="H8950" s="113"/>
    </row>
    <row r="8951" spans="1:8">
      <c r="A8951" s="65"/>
      <c r="B8951" s="65"/>
      <c r="C8951" s="65"/>
      <c r="D8951" s="65"/>
      <c r="E8951" s="65"/>
      <c r="F8951" s="65"/>
      <c r="G8951" s="65"/>
      <c r="H8951" s="113"/>
    </row>
    <row r="8952" spans="1:8">
      <c r="A8952" s="65"/>
      <c r="B8952" s="65"/>
      <c r="C8952" s="65"/>
      <c r="D8952" s="65"/>
      <c r="E8952" s="65"/>
      <c r="F8952" s="65"/>
      <c r="G8952" s="65"/>
      <c r="H8952" s="113"/>
    </row>
    <row r="8953" spans="1:8">
      <c r="A8953" s="65"/>
      <c r="B8953" s="65"/>
      <c r="C8953" s="65"/>
      <c r="D8953" s="65"/>
      <c r="E8953" s="65"/>
      <c r="F8953" s="65"/>
      <c r="G8953" s="65"/>
      <c r="H8953" s="113"/>
    </row>
    <row r="8954" spans="1:8">
      <c r="A8954" s="65"/>
      <c r="B8954" s="65"/>
      <c r="C8954" s="65"/>
      <c r="D8954" s="65"/>
      <c r="E8954" s="65"/>
      <c r="F8954" s="65"/>
      <c r="G8954" s="65"/>
      <c r="H8954" s="113"/>
    </row>
    <row r="8955" spans="1:8">
      <c r="A8955" s="65"/>
      <c r="B8955" s="65"/>
      <c r="C8955" s="65"/>
      <c r="D8955" s="65"/>
      <c r="E8955" s="65"/>
      <c r="F8955" s="65"/>
      <c r="G8955" s="65"/>
      <c r="H8955" s="113"/>
    </row>
    <row r="8956" spans="1:8">
      <c r="A8956" s="65"/>
      <c r="B8956" s="65"/>
      <c r="C8956" s="65"/>
      <c r="D8956" s="65"/>
      <c r="E8956" s="65"/>
      <c r="F8956" s="65"/>
      <c r="G8956" s="65"/>
      <c r="H8956" s="113"/>
    </row>
    <row r="8957" spans="1:8">
      <c r="A8957" s="65"/>
      <c r="B8957" s="65"/>
      <c r="C8957" s="65"/>
      <c r="D8957" s="65"/>
      <c r="E8957" s="65"/>
      <c r="F8957" s="65"/>
      <c r="G8957" s="65"/>
      <c r="H8957" s="113"/>
    </row>
    <row r="8958" spans="1:8">
      <c r="A8958" s="65"/>
      <c r="B8958" s="65"/>
      <c r="C8958" s="65"/>
      <c r="D8958" s="65"/>
      <c r="E8958" s="65"/>
      <c r="F8958" s="65"/>
      <c r="G8958" s="65"/>
      <c r="H8958" s="113"/>
    </row>
    <row r="8959" spans="1:8">
      <c r="A8959" s="65"/>
      <c r="B8959" s="65"/>
      <c r="C8959" s="65"/>
      <c r="D8959" s="65"/>
      <c r="E8959" s="65"/>
      <c r="F8959" s="65"/>
      <c r="G8959" s="65"/>
      <c r="H8959" s="113"/>
    </row>
    <row r="8960" spans="1:8">
      <c r="A8960" s="65"/>
      <c r="B8960" s="65"/>
      <c r="C8960" s="65"/>
      <c r="D8960" s="65"/>
      <c r="E8960" s="65"/>
      <c r="F8960" s="65"/>
      <c r="G8960" s="65"/>
      <c r="H8960" s="113"/>
    </row>
    <row r="8961" spans="1:8">
      <c r="A8961" s="65"/>
      <c r="B8961" s="65"/>
      <c r="C8961" s="65"/>
      <c r="D8961" s="65"/>
      <c r="E8961" s="65"/>
      <c r="F8961" s="65"/>
      <c r="G8961" s="65"/>
      <c r="H8961" s="113"/>
    </row>
    <row r="8962" spans="1:8">
      <c r="A8962" s="65"/>
      <c r="B8962" s="65"/>
      <c r="C8962" s="65"/>
      <c r="D8962" s="65"/>
      <c r="E8962" s="65"/>
      <c r="F8962" s="65"/>
      <c r="G8962" s="65"/>
      <c r="H8962" s="113"/>
    </row>
    <row r="8963" spans="1:8">
      <c r="A8963" s="65"/>
      <c r="B8963" s="65"/>
      <c r="C8963" s="65"/>
      <c r="D8963" s="65"/>
      <c r="E8963" s="65"/>
      <c r="F8963" s="65"/>
      <c r="G8963" s="65"/>
      <c r="H8963" s="113"/>
    </row>
    <row r="8964" spans="1:8">
      <c r="A8964" s="65"/>
      <c r="B8964" s="65"/>
      <c r="C8964" s="65"/>
      <c r="D8964" s="65"/>
      <c r="E8964" s="65"/>
      <c r="F8964" s="65"/>
      <c r="G8964" s="65"/>
      <c r="H8964" s="113"/>
    </row>
    <row r="8965" spans="1:8">
      <c r="A8965" s="65"/>
      <c r="B8965" s="65"/>
      <c r="C8965" s="65"/>
      <c r="D8965" s="65"/>
      <c r="E8965" s="65"/>
      <c r="F8965" s="65"/>
      <c r="G8965" s="65"/>
      <c r="H8965" s="113"/>
    </row>
    <row r="8966" spans="1:8">
      <c r="A8966" s="65"/>
      <c r="B8966" s="65"/>
      <c r="C8966" s="65"/>
      <c r="D8966" s="65"/>
      <c r="E8966" s="65"/>
      <c r="F8966" s="65"/>
      <c r="G8966" s="65"/>
      <c r="H8966" s="113"/>
    </row>
    <row r="8967" spans="1:8">
      <c r="A8967" s="65"/>
      <c r="B8967" s="65"/>
      <c r="C8967" s="65"/>
      <c r="D8967" s="65"/>
      <c r="E8967" s="65"/>
      <c r="F8967" s="65"/>
      <c r="G8967" s="65"/>
      <c r="H8967" s="113"/>
    </row>
    <row r="8968" spans="1:8">
      <c r="A8968" s="65"/>
      <c r="B8968" s="65"/>
      <c r="C8968" s="65"/>
      <c r="D8968" s="65"/>
      <c r="E8968" s="65"/>
      <c r="F8968" s="65"/>
      <c r="G8968" s="65"/>
      <c r="H8968" s="113"/>
    </row>
    <row r="8969" spans="1:8">
      <c r="A8969" s="65"/>
      <c r="B8969" s="65"/>
      <c r="C8969" s="65"/>
      <c r="D8969" s="65"/>
      <c r="E8969" s="65"/>
      <c r="F8969" s="65"/>
      <c r="G8969" s="65"/>
      <c r="H8969" s="113"/>
    </row>
    <row r="8970" spans="1:8">
      <c r="A8970" s="65"/>
      <c r="B8970" s="65"/>
      <c r="C8970" s="65"/>
      <c r="D8970" s="65"/>
      <c r="E8970" s="65"/>
      <c r="F8970" s="65"/>
      <c r="G8970" s="65"/>
      <c r="H8970" s="113"/>
    </row>
    <row r="8971" spans="1:8">
      <c r="A8971" s="65"/>
      <c r="B8971" s="65"/>
      <c r="C8971" s="65"/>
      <c r="D8971" s="65"/>
      <c r="E8971" s="65"/>
      <c r="F8971" s="65"/>
      <c r="G8971" s="65"/>
      <c r="H8971" s="113"/>
    </row>
    <row r="8972" spans="1:8">
      <c r="A8972" s="65"/>
      <c r="B8972" s="65"/>
      <c r="C8972" s="65"/>
      <c r="D8972" s="65"/>
      <c r="E8972" s="65"/>
      <c r="F8972" s="65"/>
      <c r="G8972" s="65"/>
      <c r="H8972" s="113"/>
    </row>
    <row r="8973" spans="1:8">
      <c r="A8973" s="65"/>
      <c r="B8973" s="65"/>
      <c r="C8973" s="65"/>
      <c r="D8973" s="65"/>
      <c r="E8973" s="65"/>
      <c r="F8973" s="65"/>
      <c r="G8973" s="65"/>
      <c r="H8973" s="113"/>
    </row>
    <row r="8974" spans="1:8">
      <c r="A8974" s="65"/>
      <c r="B8974" s="65"/>
      <c r="C8974" s="65"/>
      <c r="D8974" s="65"/>
      <c r="E8974" s="65"/>
      <c r="F8974" s="65"/>
      <c r="G8974" s="65"/>
      <c r="H8974" s="113"/>
    </row>
    <row r="8975" spans="1:8">
      <c r="A8975" s="65"/>
      <c r="B8975" s="65"/>
      <c r="C8975" s="65"/>
      <c r="D8975" s="65"/>
      <c r="E8975" s="65"/>
      <c r="F8975" s="65"/>
      <c r="G8975" s="65"/>
      <c r="H8975" s="113"/>
    </row>
    <row r="8976" spans="1:8">
      <c r="A8976" s="65"/>
      <c r="B8976" s="65"/>
      <c r="C8976" s="65"/>
      <c r="D8976" s="65"/>
      <c r="E8976" s="65"/>
      <c r="F8976" s="65"/>
      <c r="G8976" s="65"/>
      <c r="H8976" s="113"/>
    </row>
    <row r="8977" spans="1:8">
      <c r="A8977" s="65"/>
      <c r="B8977" s="65"/>
      <c r="C8977" s="65"/>
      <c r="D8977" s="65"/>
      <c r="E8977" s="65"/>
      <c r="F8977" s="65"/>
      <c r="G8977" s="65"/>
      <c r="H8977" s="113"/>
    </row>
    <row r="8978" spans="1:8">
      <c r="A8978" s="65"/>
      <c r="B8978" s="65"/>
      <c r="C8978" s="65"/>
      <c r="D8978" s="65"/>
      <c r="E8978" s="65"/>
      <c r="F8978" s="65"/>
      <c r="G8978" s="65"/>
      <c r="H8978" s="113"/>
    </row>
    <row r="8979" spans="1:8">
      <c r="A8979" s="65"/>
      <c r="B8979" s="65"/>
      <c r="C8979" s="65"/>
      <c r="D8979" s="65"/>
      <c r="E8979" s="65"/>
      <c r="F8979" s="65"/>
      <c r="G8979" s="65"/>
      <c r="H8979" s="113"/>
    </row>
    <row r="8980" spans="1:8">
      <c r="A8980" s="65"/>
      <c r="B8980" s="65"/>
      <c r="C8980" s="65"/>
      <c r="D8980" s="65"/>
      <c r="E8980" s="65"/>
      <c r="F8980" s="65"/>
      <c r="G8980" s="65"/>
      <c r="H8980" s="113"/>
    </row>
    <row r="8981" spans="1:8">
      <c r="A8981" s="65"/>
      <c r="B8981" s="65"/>
      <c r="C8981" s="65"/>
      <c r="D8981" s="65"/>
      <c r="E8981" s="65"/>
      <c r="F8981" s="65"/>
      <c r="G8981" s="65"/>
      <c r="H8981" s="113"/>
    </row>
    <row r="8982" spans="1:8">
      <c r="A8982" s="65"/>
      <c r="B8982" s="65"/>
      <c r="C8982" s="65"/>
      <c r="D8982" s="65"/>
      <c r="E8982" s="65"/>
      <c r="F8982" s="65"/>
      <c r="G8982" s="65"/>
      <c r="H8982" s="113"/>
    </row>
    <row r="8983" spans="1:8">
      <c r="A8983" s="65"/>
      <c r="B8983" s="65"/>
      <c r="C8983" s="65"/>
      <c r="D8983" s="65"/>
      <c r="E8983" s="65"/>
      <c r="F8983" s="65"/>
      <c r="G8983" s="65"/>
      <c r="H8983" s="113"/>
    </row>
    <row r="8984" spans="1:8">
      <c r="A8984" s="65"/>
      <c r="B8984" s="65"/>
      <c r="C8984" s="65"/>
      <c r="D8984" s="65"/>
      <c r="E8984" s="65"/>
      <c r="F8984" s="65"/>
      <c r="G8984" s="65"/>
      <c r="H8984" s="113"/>
    </row>
    <row r="8985" spans="1:8">
      <c r="A8985" s="65"/>
      <c r="B8985" s="65"/>
      <c r="C8985" s="65"/>
      <c r="D8985" s="65"/>
      <c r="E8985" s="65"/>
      <c r="F8985" s="65"/>
      <c r="G8985" s="65"/>
      <c r="H8985" s="113"/>
    </row>
    <row r="8986" spans="1:8">
      <c r="A8986" s="65"/>
      <c r="B8986" s="65"/>
      <c r="C8986" s="65"/>
      <c r="D8986" s="65"/>
      <c r="E8986" s="65"/>
      <c r="F8986" s="65"/>
      <c r="G8986" s="65"/>
      <c r="H8986" s="113"/>
    </row>
    <row r="8987" spans="1:8">
      <c r="A8987" s="65"/>
      <c r="B8987" s="65"/>
      <c r="C8987" s="65"/>
      <c r="D8987" s="65"/>
      <c r="E8987" s="65"/>
      <c r="F8987" s="65"/>
      <c r="G8987" s="65"/>
      <c r="H8987" s="113"/>
    </row>
    <row r="8988" spans="1:8">
      <c r="A8988" s="65"/>
      <c r="B8988" s="65"/>
      <c r="C8988" s="65"/>
      <c r="D8988" s="65"/>
      <c r="E8988" s="65"/>
      <c r="F8988" s="65"/>
      <c r="G8988" s="65"/>
      <c r="H8988" s="113"/>
    </row>
    <row r="8989" spans="1:8">
      <c r="A8989" s="65"/>
      <c r="B8989" s="65"/>
      <c r="C8989" s="65"/>
      <c r="D8989" s="65"/>
      <c r="E8989" s="65"/>
      <c r="F8989" s="65"/>
      <c r="G8989" s="65"/>
      <c r="H8989" s="113"/>
    </row>
    <row r="8990" spans="1:8">
      <c r="A8990" s="65"/>
      <c r="B8990" s="65"/>
      <c r="C8990" s="65"/>
      <c r="D8990" s="65"/>
      <c r="E8990" s="65"/>
      <c r="F8990" s="65"/>
      <c r="G8990" s="65"/>
      <c r="H8990" s="113"/>
    </row>
    <row r="8991" spans="1:8">
      <c r="A8991" s="65"/>
      <c r="B8991" s="65"/>
      <c r="C8991" s="65"/>
      <c r="D8991" s="65"/>
      <c r="E8991" s="65"/>
      <c r="F8991" s="65"/>
      <c r="G8991" s="65"/>
      <c r="H8991" s="113"/>
    </row>
    <row r="8992" spans="1:8">
      <c r="A8992" s="65"/>
      <c r="B8992" s="65"/>
      <c r="C8992" s="65"/>
      <c r="D8992" s="65"/>
      <c r="E8992" s="65"/>
      <c r="F8992" s="65"/>
      <c r="G8992" s="65"/>
      <c r="H8992" s="113"/>
    </row>
    <row r="8993" spans="1:8">
      <c r="A8993" s="65"/>
      <c r="B8993" s="65"/>
      <c r="C8993" s="65"/>
      <c r="D8993" s="65"/>
      <c r="E8993" s="65"/>
      <c r="F8993" s="65"/>
      <c r="G8993" s="65"/>
      <c r="H8993" s="113"/>
    </row>
    <row r="8994" spans="1:8">
      <c r="A8994" s="65"/>
      <c r="B8994" s="65"/>
      <c r="C8994" s="65"/>
      <c r="D8994" s="65"/>
      <c r="E8994" s="65"/>
      <c r="F8994" s="65"/>
      <c r="G8994" s="65"/>
      <c r="H8994" s="113"/>
    </row>
    <row r="8995" spans="1:8">
      <c r="A8995" s="65"/>
      <c r="B8995" s="65"/>
      <c r="C8995" s="65"/>
      <c r="D8995" s="65"/>
      <c r="E8995" s="65"/>
      <c r="F8995" s="65"/>
      <c r="G8995" s="65"/>
      <c r="H8995" s="113"/>
    </row>
    <row r="8996" spans="1:8">
      <c r="A8996" s="65"/>
      <c r="B8996" s="65"/>
      <c r="C8996" s="65"/>
      <c r="D8996" s="65"/>
      <c r="E8996" s="65"/>
      <c r="F8996" s="65"/>
      <c r="G8996" s="65"/>
      <c r="H8996" s="113"/>
    </row>
    <row r="8997" spans="1:8">
      <c r="A8997" s="65"/>
      <c r="B8997" s="65"/>
      <c r="C8997" s="65"/>
      <c r="D8997" s="65"/>
      <c r="E8997" s="65"/>
      <c r="F8997" s="65"/>
      <c r="G8997" s="65"/>
      <c r="H8997" s="113"/>
    </row>
    <row r="8998" spans="1:8">
      <c r="A8998" s="65"/>
      <c r="B8998" s="65"/>
      <c r="C8998" s="65"/>
      <c r="D8998" s="65"/>
      <c r="E8998" s="65"/>
      <c r="F8998" s="65"/>
      <c r="G8998" s="65"/>
      <c r="H8998" s="113"/>
    </row>
    <row r="8999" spans="1:8">
      <c r="A8999" s="65"/>
      <c r="B8999" s="65"/>
      <c r="C8999" s="65"/>
      <c r="D8999" s="65"/>
      <c r="E8999" s="65"/>
      <c r="F8999" s="65"/>
      <c r="G8999" s="65"/>
      <c r="H8999" s="113"/>
    </row>
    <row r="9000" spans="1:8">
      <c r="A9000" s="65"/>
      <c r="B9000" s="65"/>
      <c r="C9000" s="65"/>
      <c r="D9000" s="65"/>
      <c r="E9000" s="65"/>
      <c r="F9000" s="65"/>
      <c r="G9000" s="65"/>
      <c r="H9000" s="113"/>
    </row>
    <row r="9001" spans="1:8">
      <c r="A9001" s="65"/>
      <c r="B9001" s="65"/>
      <c r="C9001" s="65"/>
      <c r="D9001" s="65"/>
      <c r="E9001" s="65"/>
      <c r="F9001" s="65"/>
      <c r="G9001" s="65"/>
      <c r="H9001" s="113"/>
    </row>
    <row r="9002" spans="1:8">
      <c r="A9002" s="65"/>
      <c r="B9002" s="65"/>
      <c r="C9002" s="65"/>
      <c r="D9002" s="65"/>
      <c r="E9002" s="65"/>
      <c r="F9002" s="65"/>
      <c r="G9002" s="65"/>
      <c r="H9002" s="113"/>
    </row>
    <row r="9003" spans="1:8">
      <c r="A9003" s="65"/>
      <c r="B9003" s="65"/>
      <c r="C9003" s="65"/>
      <c r="D9003" s="65"/>
      <c r="E9003" s="65"/>
      <c r="F9003" s="65"/>
      <c r="G9003" s="65"/>
      <c r="H9003" s="113"/>
    </row>
    <row r="9004" spans="1:8">
      <c r="A9004" s="65"/>
      <c r="B9004" s="65"/>
      <c r="C9004" s="65"/>
      <c r="D9004" s="65"/>
      <c r="E9004" s="65"/>
      <c r="F9004" s="65"/>
      <c r="G9004" s="65"/>
      <c r="H9004" s="113"/>
    </row>
    <row r="9005" spans="1:8">
      <c r="A9005" s="65"/>
      <c r="B9005" s="65"/>
      <c r="C9005" s="65"/>
      <c r="D9005" s="65"/>
      <c r="E9005" s="65"/>
      <c r="F9005" s="65"/>
      <c r="G9005" s="65"/>
      <c r="H9005" s="113"/>
    </row>
    <row r="9006" spans="1:8">
      <c r="A9006" s="65"/>
      <c r="B9006" s="65"/>
      <c r="C9006" s="65"/>
      <c r="D9006" s="65"/>
      <c r="E9006" s="65"/>
      <c r="F9006" s="65"/>
      <c r="G9006" s="65"/>
      <c r="H9006" s="113"/>
    </row>
    <row r="9007" spans="1:8">
      <c r="A9007" s="65"/>
      <c r="B9007" s="65"/>
      <c r="C9007" s="65"/>
      <c r="D9007" s="65"/>
      <c r="E9007" s="65"/>
      <c r="F9007" s="65"/>
      <c r="G9007" s="65"/>
      <c r="H9007" s="113"/>
    </row>
    <row r="9008" spans="1:8">
      <c r="A9008" s="65"/>
      <c r="B9008" s="65"/>
      <c r="C9008" s="65"/>
      <c r="D9008" s="65"/>
      <c r="E9008" s="65"/>
      <c r="F9008" s="65"/>
      <c r="G9008" s="65"/>
      <c r="H9008" s="113"/>
    </row>
    <row r="9009" spans="1:8">
      <c r="A9009" s="65"/>
      <c r="B9009" s="65"/>
      <c r="C9009" s="65"/>
      <c r="D9009" s="65"/>
      <c r="E9009" s="65"/>
      <c r="F9009" s="65"/>
      <c r="G9009" s="65"/>
      <c r="H9009" s="113"/>
    </row>
    <row r="9010" spans="1:8">
      <c r="A9010" s="65"/>
      <c r="B9010" s="65"/>
      <c r="C9010" s="65"/>
      <c r="D9010" s="65"/>
      <c r="E9010" s="65"/>
      <c r="F9010" s="65"/>
      <c r="G9010" s="65"/>
      <c r="H9010" s="113"/>
    </row>
    <row r="9011" spans="1:8">
      <c r="A9011" s="65"/>
      <c r="B9011" s="65"/>
      <c r="C9011" s="65"/>
      <c r="D9011" s="65"/>
      <c r="E9011" s="65"/>
      <c r="F9011" s="65"/>
      <c r="G9011" s="65"/>
      <c r="H9011" s="113"/>
    </row>
    <row r="9012" spans="1:8">
      <c r="A9012" s="65"/>
      <c r="B9012" s="65"/>
      <c r="C9012" s="65"/>
      <c r="D9012" s="65"/>
      <c r="E9012" s="65"/>
      <c r="F9012" s="65"/>
      <c r="G9012" s="65"/>
      <c r="H9012" s="113"/>
    </row>
    <row r="9013" spans="1:8">
      <c r="A9013" s="65"/>
      <c r="B9013" s="65"/>
      <c r="C9013" s="65"/>
      <c r="D9013" s="65"/>
      <c r="E9013" s="65"/>
      <c r="F9013" s="65"/>
      <c r="G9013" s="65"/>
      <c r="H9013" s="113"/>
    </row>
    <row r="9014" spans="1:8">
      <c r="A9014" s="65"/>
      <c r="B9014" s="65"/>
      <c r="C9014" s="65"/>
      <c r="D9014" s="65"/>
      <c r="E9014" s="65"/>
      <c r="F9014" s="65"/>
      <c r="G9014" s="65"/>
      <c r="H9014" s="113"/>
    </row>
    <row r="9015" spans="1:8">
      <c r="A9015" s="65"/>
      <c r="B9015" s="65"/>
      <c r="C9015" s="65"/>
      <c r="D9015" s="65"/>
      <c r="E9015" s="65"/>
      <c r="F9015" s="65"/>
      <c r="G9015" s="65"/>
      <c r="H9015" s="113"/>
    </row>
    <row r="9016" spans="1:8">
      <c r="A9016" s="65"/>
      <c r="B9016" s="65"/>
      <c r="C9016" s="65"/>
      <c r="D9016" s="65"/>
      <c r="E9016" s="65"/>
      <c r="F9016" s="65"/>
      <c r="G9016" s="65"/>
      <c r="H9016" s="113"/>
    </row>
    <row r="9017" spans="1:8">
      <c r="A9017" s="65"/>
      <c r="B9017" s="65"/>
      <c r="C9017" s="65"/>
      <c r="D9017" s="65"/>
      <c r="E9017" s="65"/>
      <c r="F9017" s="65"/>
      <c r="G9017" s="65"/>
      <c r="H9017" s="113"/>
    </row>
    <row r="9018" spans="1:8">
      <c r="A9018" s="65"/>
      <c r="B9018" s="65"/>
      <c r="C9018" s="65"/>
      <c r="D9018" s="65"/>
      <c r="E9018" s="65"/>
      <c r="F9018" s="65"/>
      <c r="G9018" s="65"/>
      <c r="H9018" s="113"/>
    </row>
    <row r="9019" spans="1:8">
      <c r="A9019" s="65"/>
      <c r="B9019" s="65"/>
      <c r="C9019" s="65"/>
      <c r="D9019" s="65"/>
      <c r="E9019" s="65"/>
      <c r="F9019" s="65"/>
      <c r="G9019" s="65"/>
      <c r="H9019" s="113"/>
    </row>
    <row r="9020" spans="1:8">
      <c r="A9020" s="65"/>
      <c r="B9020" s="65"/>
      <c r="C9020" s="65"/>
      <c r="D9020" s="65"/>
      <c r="E9020" s="65"/>
      <c r="F9020" s="65"/>
      <c r="G9020" s="65"/>
      <c r="H9020" s="113"/>
    </row>
    <row r="9021" spans="1:8">
      <c r="A9021" s="65"/>
      <c r="B9021" s="65"/>
      <c r="C9021" s="65"/>
      <c r="D9021" s="65"/>
      <c r="E9021" s="65"/>
      <c r="F9021" s="65"/>
      <c r="G9021" s="65"/>
      <c r="H9021" s="113"/>
    </row>
    <row r="9022" spans="1:8">
      <c r="A9022" s="65"/>
      <c r="B9022" s="65"/>
      <c r="C9022" s="65"/>
      <c r="D9022" s="65"/>
      <c r="E9022" s="65"/>
      <c r="F9022" s="65"/>
      <c r="G9022" s="65"/>
      <c r="H9022" s="113"/>
    </row>
    <row r="9023" spans="1:8">
      <c r="A9023" s="65"/>
      <c r="B9023" s="65"/>
      <c r="C9023" s="65"/>
      <c r="D9023" s="65"/>
      <c r="E9023" s="65"/>
      <c r="F9023" s="65"/>
      <c r="G9023" s="65"/>
      <c r="H9023" s="113"/>
    </row>
    <row r="9024" spans="1:8">
      <c r="A9024" s="65"/>
      <c r="B9024" s="65"/>
      <c r="C9024" s="65"/>
      <c r="D9024" s="65"/>
      <c r="E9024" s="65"/>
      <c r="F9024" s="65"/>
      <c r="G9024" s="65"/>
      <c r="H9024" s="113"/>
    </row>
    <row r="9025" spans="1:8">
      <c r="A9025" s="65"/>
      <c r="B9025" s="65"/>
      <c r="C9025" s="65"/>
      <c r="D9025" s="65"/>
      <c r="E9025" s="65"/>
      <c r="F9025" s="65"/>
      <c r="G9025" s="65"/>
      <c r="H9025" s="113"/>
    </row>
    <row r="9026" spans="1:8">
      <c r="A9026" s="65"/>
      <c r="B9026" s="65"/>
      <c r="C9026" s="65"/>
      <c r="D9026" s="65"/>
      <c r="E9026" s="65"/>
      <c r="F9026" s="65"/>
      <c r="G9026" s="65"/>
      <c r="H9026" s="113"/>
    </row>
    <row r="9027" spans="1:8">
      <c r="A9027" s="65"/>
      <c r="B9027" s="65"/>
      <c r="C9027" s="65"/>
      <c r="D9027" s="65"/>
      <c r="E9027" s="65"/>
      <c r="F9027" s="65"/>
      <c r="G9027" s="65"/>
      <c r="H9027" s="113"/>
    </row>
    <row r="9028" spans="1:8">
      <c r="A9028" s="65"/>
      <c r="B9028" s="65"/>
      <c r="C9028" s="65"/>
      <c r="D9028" s="65"/>
      <c r="E9028" s="65"/>
      <c r="F9028" s="65"/>
      <c r="G9028" s="65"/>
      <c r="H9028" s="113"/>
    </row>
    <row r="9029" spans="1:8">
      <c r="A9029" s="65"/>
      <c r="B9029" s="65"/>
      <c r="C9029" s="65"/>
      <c r="D9029" s="65"/>
      <c r="E9029" s="65"/>
      <c r="F9029" s="65"/>
      <c r="G9029" s="65"/>
      <c r="H9029" s="113"/>
    </row>
    <row r="9030" spans="1:8">
      <c r="A9030" s="65"/>
      <c r="B9030" s="65"/>
      <c r="C9030" s="65"/>
      <c r="D9030" s="65"/>
      <c r="E9030" s="65"/>
      <c r="F9030" s="65"/>
      <c r="G9030" s="65"/>
      <c r="H9030" s="113"/>
    </row>
    <row r="9031" spans="1:8">
      <c r="A9031" s="65"/>
      <c r="B9031" s="65"/>
      <c r="C9031" s="65"/>
      <c r="D9031" s="65"/>
      <c r="E9031" s="65"/>
      <c r="F9031" s="65"/>
      <c r="G9031" s="65"/>
      <c r="H9031" s="113"/>
    </row>
    <row r="9032" spans="1:8">
      <c r="A9032" s="65"/>
      <c r="B9032" s="65"/>
      <c r="C9032" s="65"/>
      <c r="D9032" s="65"/>
      <c r="E9032" s="65"/>
      <c r="F9032" s="65"/>
      <c r="G9032" s="65"/>
      <c r="H9032" s="113"/>
    </row>
    <row r="9033" spans="1:8">
      <c r="A9033" s="65"/>
      <c r="B9033" s="65"/>
      <c r="C9033" s="65"/>
      <c r="D9033" s="65"/>
      <c r="E9033" s="65"/>
      <c r="F9033" s="65"/>
      <c r="G9033" s="65"/>
      <c r="H9033" s="113"/>
    </row>
    <row r="9034" spans="1:8">
      <c r="A9034" s="65"/>
      <c r="B9034" s="65"/>
      <c r="C9034" s="65"/>
      <c r="D9034" s="65"/>
      <c r="E9034" s="65"/>
      <c r="F9034" s="65"/>
      <c r="G9034" s="65"/>
      <c r="H9034" s="113"/>
    </row>
    <row r="9035" spans="1:8">
      <c r="A9035" s="65"/>
      <c r="B9035" s="65"/>
      <c r="C9035" s="65"/>
      <c r="D9035" s="65"/>
      <c r="E9035" s="65"/>
      <c r="F9035" s="65"/>
      <c r="G9035" s="65"/>
      <c r="H9035" s="113"/>
    </row>
    <row r="9036" spans="1:8">
      <c r="A9036" s="65"/>
      <c r="B9036" s="65"/>
      <c r="C9036" s="65"/>
      <c r="D9036" s="65"/>
      <c r="E9036" s="65"/>
      <c r="F9036" s="65"/>
      <c r="G9036" s="65"/>
      <c r="H9036" s="113"/>
    </row>
    <row r="9037" spans="1:8">
      <c r="A9037" s="65"/>
      <c r="B9037" s="65"/>
      <c r="C9037" s="65"/>
      <c r="D9037" s="65"/>
      <c r="E9037" s="65"/>
      <c r="F9037" s="65"/>
      <c r="G9037" s="65"/>
      <c r="H9037" s="113"/>
    </row>
    <row r="9038" spans="1:8">
      <c r="A9038" s="65"/>
      <c r="B9038" s="65"/>
      <c r="C9038" s="65"/>
      <c r="D9038" s="65"/>
      <c r="E9038" s="65"/>
      <c r="F9038" s="65"/>
      <c r="G9038" s="65"/>
      <c r="H9038" s="113"/>
    </row>
    <row r="9039" spans="1:8">
      <c r="A9039" s="65"/>
      <c r="B9039" s="65"/>
      <c r="C9039" s="65"/>
      <c r="D9039" s="65"/>
      <c r="E9039" s="65"/>
      <c r="F9039" s="65"/>
      <c r="G9039" s="65"/>
      <c r="H9039" s="113"/>
    </row>
    <row r="9040" spans="1:8">
      <c r="A9040" s="65"/>
      <c r="B9040" s="65"/>
      <c r="C9040" s="65"/>
      <c r="D9040" s="65"/>
      <c r="E9040" s="65"/>
      <c r="F9040" s="65"/>
      <c r="G9040" s="65"/>
      <c r="H9040" s="113"/>
    </row>
    <row r="9041" spans="1:8">
      <c r="A9041" s="65"/>
      <c r="B9041" s="65"/>
      <c r="C9041" s="65"/>
      <c r="D9041" s="65"/>
      <c r="E9041" s="65"/>
      <c r="F9041" s="65"/>
      <c r="G9041" s="65"/>
      <c r="H9041" s="113"/>
    </row>
    <row r="9042" spans="1:8">
      <c r="A9042" s="65"/>
      <c r="B9042" s="65"/>
      <c r="C9042" s="65"/>
      <c r="D9042" s="65"/>
      <c r="E9042" s="65"/>
      <c r="F9042" s="65"/>
      <c r="G9042" s="65"/>
      <c r="H9042" s="113"/>
    </row>
    <row r="9043" spans="1:8">
      <c r="A9043" s="65"/>
      <c r="B9043" s="65"/>
      <c r="C9043" s="65"/>
      <c r="D9043" s="65"/>
      <c r="E9043" s="65"/>
      <c r="F9043" s="65"/>
      <c r="G9043" s="65"/>
      <c r="H9043" s="113"/>
    </row>
    <row r="9044" spans="1:8">
      <c r="A9044" s="65"/>
      <c r="B9044" s="65"/>
      <c r="C9044" s="65"/>
      <c r="D9044" s="65"/>
      <c r="E9044" s="65"/>
      <c r="F9044" s="65"/>
      <c r="G9044" s="65"/>
      <c r="H9044" s="113"/>
    </row>
    <row r="9045" spans="1:8">
      <c r="A9045" s="65"/>
      <c r="B9045" s="65"/>
      <c r="C9045" s="65"/>
      <c r="D9045" s="65"/>
      <c r="E9045" s="65"/>
      <c r="F9045" s="65"/>
      <c r="G9045" s="65"/>
      <c r="H9045" s="113"/>
    </row>
    <row r="9046" spans="1:8">
      <c r="A9046" s="65"/>
      <c r="B9046" s="65"/>
      <c r="C9046" s="65"/>
      <c r="D9046" s="65"/>
      <c r="E9046" s="65"/>
      <c r="F9046" s="65"/>
      <c r="G9046" s="65"/>
      <c r="H9046" s="113"/>
    </row>
    <row r="9047" spans="1:8">
      <c r="A9047" s="65"/>
      <c r="B9047" s="65"/>
      <c r="C9047" s="65"/>
      <c r="D9047" s="65"/>
      <c r="E9047" s="65"/>
      <c r="F9047" s="65"/>
      <c r="G9047" s="65"/>
      <c r="H9047" s="113"/>
    </row>
    <row r="9048" spans="1:8">
      <c r="A9048" s="65"/>
      <c r="B9048" s="65"/>
      <c r="C9048" s="65"/>
      <c r="D9048" s="65"/>
      <c r="E9048" s="65"/>
      <c r="F9048" s="65"/>
      <c r="G9048" s="65"/>
      <c r="H9048" s="113"/>
    </row>
    <row r="9049" spans="1:8">
      <c r="A9049" s="65"/>
      <c r="B9049" s="65"/>
      <c r="C9049" s="65"/>
      <c r="D9049" s="65"/>
      <c r="E9049" s="65"/>
      <c r="F9049" s="65"/>
      <c r="G9049" s="65"/>
      <c r="H9049" s="113"/>
    </row>
    <row r="9050" spans="1:8">
      <c r="A9050" s="65"/>
      <c r="B9050" s="65"/>
      <c r="C9050" s="65"/>
      <c r="D9050" s="65"/>
      <c r="E9050" s="65"/>
      <c r="F9050" s="65"/>
      <c r="G9050" s="65"/>
      <c r="H9050" s="113"/>
    </row>
    <row r="9051" spans="1:8">
      <c r="A9051" s="65"/>
      <c r="B9051" s="65"/>
      <c r="C9051" s="65"/>
      <c r="D9051" s="65"/>
      <c r="E9051" s="65"/>
      <c r="F9051" s="65"/>
      <c r="G9051" s="65"/>
      <c r="H9051" s="113"/>
    </row>
    <row r="9052" spans="1:8">
      <c r="A9052" s="65"/>
      <c r="B9052" s="65"/>
      <c r="C9052" s="65"/>
      <c r="D9052" s="65"/>
      <c r="E9052" s="65"/>
      <c r="F9052" s="65"/>
      <c r="G9052" s="65"/>
      <c r="H9052" s="113"/>
    </row>
    <row r="9053" spans="1:8">
      <c r="A9053" s="65"/>
      <c r="B9053" s="65"/>
      <c r="C9053" s="65"/>
      <c r="D9053" s="65"/>
      <c r="E9053" s="65"/>
      <c r="F9053" s="65"/>
      <c r="G9053" s="65"/>
      <c r="H9053" s="113"/>
    </row>
    <row r="9054" spans="1:8">
      <c r="A9054" s="65"/>
      <c r="B9054" s="65"/>
      <c r="C9054" s="65"/>
      <c r="D9054" s="65"/>
      <c r="E9054" s="65"/>
      <c r="F9054" s="65"/>
      <c r="G9054" s="65"/>
      <c r="H9054" s="113"/>
    </row>
    <row r="9055" spans="1:8">
      <c r="A9055" s="65"/>
      <c r="B9055" s="65"/>
      <c r="C9055" s="65"/>
      <c r="D9055" s="65"/>
      <c r="E9055" s="65"/>
      <c r="F9055" s="65"/>
      <c r="G9055" s="65"/>
      <c r="H9055" s="113"/>
    </row>
    <row r="9056" spans="1:8">
      <c r="A9056" s="65"/>
      <c r="B9056" s="65"/>
      <c r="C9056" s="65"/>
      <c r="D9056" s="65"/>
      <c r="E9056" s="65"/>
      <c r="F9056" s="65"/>
      <c r="G9056" s="65"/>
      <c r="H9056" s="113"/>
    </row>
    <row r="9057" spans="1:8">
      <c r="A9057" s="65"/>
      <c r="B9057" s="65"/>
      <c r="C9057" s="65"/>
      <c r="D9057" s="65"/>
      <c r="E9057" s="65"/>
      <c r="F9057" s="65"/>
      <c r="G9057" s="65"/>
      <c r="H9057" s="113"/>
    </row>
    <row r="9058" spans="1:8">
      <c r="A9058" s="65"/>
      <c r="B9058" s="65"/>
      <c r="C9058" s="65"/>
      <c r="D9058" s="65"/>
      <c r="E9058" s="65"/>
      <c r="F9058" s="65"/>
      <c r="G9058" s="65"/>
      <c r="H9058" s="113"/>
    </row>
    <row r="9059" spans="1:8">
      <c r="A9059" s="65"/>
      <c r="B9059" s="65"/>
      <c r="C9059" s="65"/>
      <c r="D9059" s="65"/>
      <c r="E9059" s="65"/>
      <c r="F9059" s="65"/>
      <c r="G9059" s="65"/>
      <c r="H9059" s="113"/>
    </row>
    <row r="9060" spans="1:8">
      <c r="A9060" s="65"/>
      <c r="B9060" s="65"/>
      <c r="C9060" s="65"/>
      <c r="D9060" s="65"/>
      <c r="E9060" s="65"/>
      <c r="F9060" s="65"/>
      <c r="G9060" s="65"/>
      <c r="H9060" s="113"/>
    </row>
    <row r="9061" spans="1:8">
      <c r="A9061" s="65"/>
      <c r="B9061" s="65"/>
      <c r="C9061" s="65"/>
      <c r="D9061" s="65"/>
      <c r="E9061" s="65"/>
      <c r="F9061" s="65"/>
      <c r="G9061" s="65"/>
      <c r="H9061" s="113"/>
    </row>
    <row r="9062" spans="1:8">
      <c r="A9062" s="65"/>
      <c r="B9062" s="65"/>
      <c r="C9062" s="65"/>
      <c r="D9062" s="65"/>
      <c r="E9062" s="65"/>
      <c r="F9062" s="65"/>
      <c r="G9062" s="65"/>
      <c r="H9062" s="113"/>
    </row>
    <row r="9063" spans="1:8">
      <c r="A9063" s="65"/>
      <c r="B9063" s="65"/>
      <c r="C9063" s="65"/>
      <c r="D9063" s="65"/>
      <c r="E9063" s="65"/>
      <c r="F9063" s="65"/>
      <c r="G9063" s="65"/>
      <c r="H9063" s="113"/>
    </row>
    <row r="9064" spans="1:8">
      <c r="A9064" s="65"/>
      <c r="B9064" s="65"/>
      <c r="C9064" s="65"/>
      <c r="D9064" s="65"/>
      <c r="E9064" s="65"/>
      <c r="F9064" s="65"/>
      <c r="G9064" s="65"/>
      <c r="H9064" s="113"/>
    </row>
    <row r="9065" spans="1:8">
      <c r="A9065" s="65"/>
      <c r="B9065" s="65"/>
      <c r="C9065" s="65"/>
      <c r="D9065" s="65"/>
      <c r="E9065" s="65"/>
      <c r="F9065" s="65"/>
      <c r="G9065" s="65"/>
      <c r="H9065" s="113"/>
    </row>
    <row r="9066" spans="1:8">
      <c r="A9066" s="65"/>
      <c r="B9066" s="65"/>
      <c r="C9066" s="65"/>
      <c r="D9066" s="65"/>
      <c r="E9066" s="65"/>
      <c r="F9066" s="65"/>
      <c r="G9066" s="65"/>
      <c r="H9066" s="113"/>
    </row>
    <row r="9067" spans="1:8">
      <c r="A9067" s="65"/>
      <c r="B9067" s="65"/>
      <c r="C9067" s="65"/>
      <c r="D9067" s="65"/>
      <c r="E9067" s="65"/>
      <c r="F9067" s="65"/>
      <c r="G9067" s="65"/>
      <c r="H9067" s="113"/>
    </row>
    <row r="9068" spans="1:8">
      <c r="A9068" s="65"/>
      <c r="B9068" s="65"/>
      <c r="C9068" s="65"/>
      <c r="D9068" s="65"/>
      <c r="E9068" s="65"/>
      <c r="F9068" s="65"/>
      <c r="G9068" s="65"/>
      <c r="H9068" s="113"/>
    </row>
    <row r="9069" spans="1:8">
      <c r="A9069" s="65"/>
      <c r="B9069" s="65"/>
      <c r="C9069" s="65"/>
      <c r="D9069" s="65"/>
      <c r="E9069" s="65"/>
      <c r="F9069" s="65"/>
      <c r="G9069" s="65"/>
      <c r="H9069" s="113"/>
    </row>
    <row r="9070" spans="1:8">
      <c r="A9070" s="65"/>
      <c r="B9070" s="65"/>
      <c r="C9070" s="65"/>
      <c r="D9070" s="65"/>
      <c r="E9070" s="65"/>
      <c r="F9070" s="65"/>
      <c r="G9070" s="65"/>
      <c r="H9070" s="113"/>
    </row>
    <row r="9071" spans="1:8">
      <c r="A9071" s="65"/>
      <c r="B9071" s="65"/>
      <c r="C9071" s="65"/>
      <c r="D9071" s="65"/>
      <c r="E9071" s="65"/>
      <c r="F9071" s="65"/>
      <c r="G9071" s="65"/>
      <c r="H9071" s="113"/>
    </row>
    <row r="9072" spans="1:8">
      <c r="A9072" s="65"/>
      <c r="B9072" s="65"/>
      <c r="C9072" s="65"/>
      <c r="D9072" s="65"/>
      <c r="E9072" s="65"/>
      <c r="F9072" s="65"/>
      <c r="G9072" s="65"/>
      <c r="H9072" s="113"/>
    </row>
    <row r="9073" spans="1:8">
      <c r="A9073" s="65"/>
      <c r="B9073" s="65"/>
      <c r="C9073" s="65"/>
      <c r="D9073" s="65"/>
      <c r="E9073" s="65"/>
      <c r="F9073" s="65"/>
      <c r="G9073" s="65"/>
      <c r="H9073" s="113"/>
    </row>
    <row r="9074" spans="1:8">
      <c r="A9074" s="65"/>
      <c r="B9074" s="65"/>
      <c r="C9074" s="65"/>
      <c r="D9074" s="65"/>
      <c r="E9074" s="65"/>
      <c r="F9074" s="65"/>
      <c r="G9074" s="65"/>
      <c r="H9074" s="113"/>
    </row>
    <row r="9075" spans="1:8">
      <c r="A9075" s="65"/>
      <c r="B9075" s="65"/>
      <c r="C9075" s="65"/>
      <c r="D9075" s="65"/>
      <c r="E9075" s="65"/>
      <c r="F9075" s="65"/>
      <c r="G9075" s="65"/>
      <c r="H9075" s="113"/>
    </row>
    <row r="9076" spans="1:8">
      <c r="A9076" s="65"/>
      <c r="B9076" s="65"/>
      <c r="C9076" s="65"/>
      <c r="D9076" s="65"/>
      <c r="E9076" s="65"/>
      <c r="F9076" s="65"/>
      <c r="G9076" s="65"/>
      <c r="H9076" s="113"/>
    </row>
    <row r="9077" spans="1:8">
      <c r="A9077" s="65"/>
      <c r="B9077" s="65"/>
      <c r="C9077" s="65"/>
      <c r="D9077" s="65"/>
      <c r="E9077" s="65"/>
      <c r="F9077" s="65"/>
      <c r="G9077" s="65"/>
      <c r="H9077" s="113"/>
    </row>
    <row r="9078" spans="1:8">
      <c r="A9078" s="65"/>
      <c r="B9078" s="65"/>
      <c r="C9078" s="65"/>
      <c r="D9078" s="65"/>
      <c r="E9078" s="65"/>
      <c r="F9078" s="65"/>
      <c r="G9078" s="65"/>
      <c r="H9078" s="113"/>
    </row>
    <row r="9079" spans="1:8">
      <c r="A9079" s="65"/>
      <c r="B9079" s="65"/>
      <c r="C9079" s="65"/>
      <c r="D9079" s="65"/>
      <c r="E9079" s="65"/>
      <c r="F9079" s="65"/>
      <c r="G9079" s="65"/>
      <c r="H9079" s="113"/>
    </row>
    <row r="9080" spans="1:8">
      <c r="A9080" s="65"/>
      <c r="B9080" s="65"/>
      <c r="C9080" s="65"/>
      <c r="D9080" s="65"/>
      <c r="E9080" s="65"/>
      <c r="F9080" s="65"/>
      <c r="G9080" s="65"/>
      <c r="H9080" s="113"/>
    </row>
    <row r="9081" spans="1:8">
      <c r="A9081" s="65"/>
      <c r="B9081" s="65"/>
      <c r="C9081" s="65"/>
      <c r="D9081" s="65"/>
      <c r="E9081" s="65"/>
      <c r="F9081" s="65"/>
      <c r="G9081" s="65"/>
      <c r="H9081" s="113"/>
    </row>
    <row r="9082" spans="1:8">
      <c r="A9082" s="65"/>
      <c r="B9082" s="65"/>
      <c r="C9082" s="65"/>
      <c r="D9082" s="65"/>
      <c r="E9082" s="65"/>
      <c r="F9082" s="65"/>
      <c r="G9082" s="65"/>
      <c r="H9082" s="113"/>
    </row>
    <row r="9083" spans="1:8">
      <c r="A9083" s="65"/>
      <c r="B9083" s="65"/>
      <c r="C9083" s="65"/>
      <c r="D9083" s="65"/>
      <c r="E9083" s="65"/>
      <c r="F9083" s="65"/>
      <c r="G9083" s="65"/>
      <c r="H9083" s="113"/>
    </row>
    <row r="9084" spans="1:8">
      <c r="A9084" s="65"/>
      <c r="B9084" s="65"/>
      <c r="C9084" s="65"/>
      <c r="D9084" s="65"/>
      <c r="E9084" s="65"/>
      <c r="F9084" s="65"/>
      <c r="G9084" s="65"/>
      <c r="H9084" s="113"/>
    </row>
    <row r="9085" spans="1:8">
      <c r="A9085" s="65"/>
      <c r="B9085" s="65"/>
      <c r="C9085" s="65"/>
      <c r="D9085" s="65"/>
      <c r="E9085" s="65"/>
      <c r="F9085" s="65"/>
      <c r="G9085" s="65"/>
      <c r="H9085" s="113"/>
    </row>
    <row r="9086" spans="1:8">
      <c r="A9086" s="65"/>
      <c r="B9086" s="65"/>
      <c r="C9086" s="65"/>
      <c r="D9086" s="65"/>
      <c r="E9086" s="65"/>
      <c r="F9086" s="65"/>
      <c r="G9086" s="65"/>
      <c r="H9086" s="113"/>
    </row>
    <row r="9087" spans="1:8">
      <c r="A9087" s="65"/>
      <c r="B9087" s="65"/>
      <c r="C9087" s="65"/>
      <c r="D9087" s="65"/>
      <c r="E9087" s="65"/>
      <c r="F9087" s="65"/>
      <c r="G9087" s="65"/>
      <c r="H9087" s="113"/>
    </row>
    <row r="9088" spans="1:8">
      <c r="A9088" s="65"/>
      <c r="B9088" s="65"/>
      <c r="C9088" s="65"/>
      <c r="D9088" s="65"/>
      <c r="E9088" s="65"/>
      <c r="F9088" s="65"/>
      <c r="G9088" s="65"/>
      <c r="H9088" s="113"/>
    </row>
    <row r="9089" spans="1:8">
      <c r="A9089" s="65"/>
      <c r="B9089" s="65"/>
      <c r="C9089" s="65"/>
      <c r="D9089" s="65"/>
      <c r="E9089" s="65"/>
      <c r="F9089" s="65"/>
      <c r="G9089" s="65"/>
      <c r="H9089" s="113"/>
    </row>
    <row r="9090" spans="1:8">
      <c r="A9090" s="65"/>
      <c r="B9090" s="65"/>
      <c r="C9090" s="65"/>
      <c r="D9090" s="65"/>
      <c r="E9090" s="65"/>
      <c r="F9090" s="65"/>
      <c r="G9090" s="65"/>
      <c r="H9090" s="113"/>
    </row>
    <row r="9091" spans="1:8">
      <c r="A9091" s="65"/>
      <c r="B9091" s="65"/>
      <c r="C9091" s="65"/>
      <c r="D9091" s="65"/>
      <c r="E9091" s="65"/>
      <c r="F9091" s="65"/>
      <c r="G9091" s="65"/>
      <c r="H9091" s="113"/>
    </row>
    <row r="9092" spans="1:8">
      <c r="A9092" s="65"/>
      <c r="B9092" s="65"/>
      <c r="C9092" s="65"/>
      <c r="D9092" s="65"/>
      <c r="E9092" s="65"/>
      <c r="F9092" s="65"/>
      <c r="G9092" s="65"/>
      <c r="H9092" s="113"/>
    </row>
    <row r="9093" spans="1:8">
      <c r="A9093" s="65"/>
      <c r="B9093" s="65"/>
      <c r="C9093" s="65"/>
      <c r="D9093" s="65"/>
      <c r="E9093" s="65"/>
      <c r="F9093" s="65"/>
      <c r="G9093" s="65"/>
      <c r="H9093" s="113"/>
    </row>
    <row r="9094" spans="1:8">
      <c r="A9094" s="65"/>
      <c r="B9094" s="65"/>
      <c r="C9094" s="65"/>
      <c r="D9094" s="65"/>
      <c r="E9094" s="65"/>
      <c r="F9094" s="65"/>
      <c r="G9094" s="65"/>
      <c r="H9094" s="113"/>
    </row>
    <row r="9095" spans="1:8">
      <c r="A9095" s="65"/>
      <c r="B9095" s="65"/>
      <c r="C9095" s="65"/>
      <c r="D9095" s="65"/>
      <c r="E9095" s="65"/>
      <c r="F9095" s="65"/>
      <c r="G9095" s="65"/>
      <c r="H9095" s="113"/>
    </row>
    <row r="9096" spans="1:8">
      <c r="A9096" s="65"/>
      <c r="B9096" s="65"/>
      <c r="C9096" s="65"/>
      <c r="D9096" s="65"/>
      <c r="E9096" s="65"/>
      <c r="F9096" s="65"/>
      <c r="G9096" s="65"/>
      <c r="H9096" s="113"/>
    </row>
    <row r="9097" spans="1:8">
      <c r="A9097" s="65"/>
      <c r="B9097" s="65"/>
      <c r="C9097" s="65"/>
      <c r="D9097" s="65"/>
      <c r="E9097" s="65"/>
      <c r="F9097" s="65"/>
      <c r="G9097" s="65"/>
      <c r="H9097" s="113"/>
    </row>
    <row r="9098" spans="1:8">
      <c r="A9098" s="65"/>
      <c r="B9098" s="65"/>
      <c r="C9098" s="65"/>
      <c r="D9098" s="65"/>
      <c r="E9098" s="65"/>
      <c r="F9098" s="65"/>
      <c r="G9098" s="65"/>
      <c r="H9098" s="113"/>
    </row>
    <row r="9099" spans="1:8">
      <c r="A9099" s="65"/>
      <c r="B9099" s="65"/>
      <c r="C9099" s="65"/>
      <c r="D9099" s="65"/>
      <c r="E9099" s="65"/>
      <c r="F9099" s="65"/>
      <c r="G9099" s="65"/>
      <c r="H9099" s="113"/>
    </row>
    <row r="9100" spans="1:8">
      <c r="A9100" s="65"/>
      <c r="B9100" s="65"/>
      <c r="C9100" s="65"/>
      <c r="D9100" s="65"/>
      <c r="E9100" s="65"/>
      <c r="F9100" s="65"/>
      <c r="G9100" s="65"/>
      <c r="H9100" s="113"/>
    </row>
    <row r="9101" spans="1:8">
      <c r="A9101" s="65"/>
      <c r="B9101" s="65"/>
      <c r="C9101" s="65"/>
      <c r="D9101" s="65"/>
      <c r="E9101" s="65"/>
      <c r="F9101" s="65"/>
      <c r="G9101" s="65"/>
      <c r="H9101" s="113"/>
    </row>
    <row r="9102" spans="1:8">
      <c r="A9102" s="65"/>
      <c r="B9102" s="65"/>
      <c r="C9102" s="65"/>
      <c r="D9102" s="65"/>
      <c r="E9102" s="65"/>
      <c r="F9102" s="65"/>
      <c r="G9102" s="65"/>
      <c r="H9102" s="113"/>
    </row>
    <row r="9103" spans="1:8">
      <c r="A9103" s="65"/>
      <c r="B9103" s="65"/>
      <c r="C9103" s="65"/>
      <c r="D9103" s="65"/>
      <c r="E9103" s="65"/>
      <c r="F9103" s="65"/>
      <c r="G9103" s="65"/>
      <c r="H9103" s="113"/>
    </row>
    <row r="9104" spans="1:8">
      <c r="A9104" s="65"/>
      <c r="B9104" s="65"/>
      <c r="C9104" s="65"/>
      <c r="D9104" s="65"/>
      <c r="E9104" s="65"/>
      <c r="F9104" s="65"/>
      <c r="G9104" s="65"/>
      <c r="H9104" s="113"/>
    </row>
    <row r="9105" spans="1:8">
      <c r="A9105" s="65"/>
      <c r="B9105" s="65"/>
      <c r="C9105" s="65"/>
      <c r="D9105" s="65"/>
      <c r="E9105" s="65"/>
      <c r="F9105" s="65"/>
      <c r="G9105" s="65"/>
      <c r="H9105" s="113"/>
    </row>
    <row r="9106" spans="1:8">
      <c r="A9106" s="65"/>
      <c r="B9106" s="65"/>
      <c r="C9106" s="65"/>
      <c r="D9106" s="65"/>
      <c r="E9106" s="65"/>
      <c r="F9106" s="65"/>
      <c r="G9106" s="65"/>
      <c r="H9106" s="113"/>
    </row>
    <row r="9107" spans="1:8">
      <c r="A9107" s="65"/>
      <c r="B9107" s="65"/>
      <c r="C9107" s="65"/>
      <c r="D9107" s="65"/>
      <c r="E9107" s="65"/>
      <c r="F9107" s="65"/>
      <c r="G9107" s="65"/>
      <c r="H9107" s="113"/>
    </row>
    <row r="9108" spans="1:8">
      <c r="A9108" s="65"/>
      <c r="B9108" s="65"/>
      <c r="C9108" s="65"/>
      <c r="D9108" s="65"/>
      <c r="E9108" s="65"/>
      <c r="F9108" s="65"/>
      <c r="G9108" s="65"/>
      <c r="H9108" s="113"/>
    </row>
    <row r="9109" spans="1:8">
      <c r="A9109" s="65"/>
      <c r="B9109" s="65"/>
      <c r="C9109" s="65"/>
      <c r="D9109" s="65"/>
      <c r="E9109" s="65"/>
      <c r="F9109" s="65"/>
      <c r="G9109" s="65"/>
      <c r="H9109" s="113"/>
    </row>
    <row r="9110" spans="1:8">
      <c r="A9110" s="65"/>
      <c r="B9110" s="65"/>
      <c r="C9110" s="65"/>
      <c r="D9110" s="65"/>
      <c r="E9110" s="65"/>
      <c r="F9110" s="65"/>
      <c r="G9110" s="65"/>
      <c r="H9110" s="113"/>
    </row>
    <row r="9111" spans="1:8">
      <c r="A9111" s="65"/>
      <c r="B9111" s="65"/>
      <c r="C9111" s="65"/>
      <c r="D9111" s="65"/>
      <c r="E9111" s="65"/>
      <c r="F9111" s="65"/>
      <c r="G9111" s="65"/>
      <c r="H9111" s="113"/>
    </row>
    <row r="9112" spans="1:8">
      <c r="A9112" s="65"/>
      <c r="B9112" s="65"/>
      <c r="C9112" s="65"/>
      <c r="D9112" s="65"/>
      <c r="E9112" s="65"/>
      <c r="F9112" s="65"/>
      <c r="G9112" s="65"/>
      <c r="H9112" s="113"/>
    </row>
    <row r="9113" spans="1:8">
      <c r="A9113" s="65"/>
      <c r="B9113" s="65"/>
      <c r="C9113" s="65"/>
      <c r="D9113" s="65"/>
      <c r="E9113" s="65"/>
      <c r="F9113" s="65"/>
      <c r="G9113" s="65"/>
      <c r="H9113" s="113"/>
    </row>
    <row r="9114" spans="1:8">
      <c r="A9114" s="65"/>
      <c r="B9114" s="65"/>
      <c r="C9114" s="65"/>
      <c r="D9114" s="65"/>
      <c r="E9114" s="65"/>
      <c r="F9114" s="65"/>
      <c r="G9114" s="65"/>
      <c r="H9114" s="113"/>
    </row>
    <row r="9115" spans="1:8">
      <c r="A9115" s="65"/>
      <c r="B9115" s="65"/>
      <c r="C9115" s="65"/>
      <c r="D9115" s="65"/>
      <c r="E9115" s="65"/>
      <c r="F9115" s="65"/>
      <c r="G9115" s="65"/>
      <c r="H9115" s="113"/>
    </row>
    <row r="9116" spans="1:8">
      <c r="A9116" s="65"/>
      <c r="B9116" s="65"/>
      <c r="C9116" s="65"/>
      <c r="D9116" s="65"/>
      <c r="E9116" s="65"/>
      <c r="F9116" s="65"/>
      <c r="G9116" s="65"/>
      <c r="H9116" s="113"/>
    </row>
    <row r="9117" spans="1:8">
      <c r="A9117" s="65"/>
      <c r="B9117" s="65"/>
      <c r="C9117" s="65"/>
      <c r="D9117" s="65"/>
      <c r="E9117" s="65"/>
      <c r="F9117" s="65"/>
      <c r="G9117" s="65"/>
      <c r="H9117" s="113"/>
    </row>
    <row r="9118" spans="1:8">
      <c r="A9118" s="65"/>
      <c r="B9118" s="65"/>
      <c r="C9118" s="65"/>
      <c r="D9118" s="65"/>
      <c r="E9118" s="65"/>
      <c r="F9118" s="65"/>
      <c r="G9118" s="65"/>
      <c r="H9118" s="113"/>
    </row>
    <row r="9119" spans="1:8">
      <c r="A9119" s="65"/>
      <c r="B9119" s="65"/>
      <c r="C9119" s="65"/>
      <c r="D9119" s="65"/>
      <c r="E9119" s="65"/>
      <c r="F9119" s="65"/>
      <c r="G9119" s="65"/>
      <c r="H9119" s="113"/>
    </row>
    <row r="9120" spans="1:8">
      <c r="A9120" s="65"/>
      <c r="B9120" s="65"/>
      <c r="C9120" s="65"/>
      <c r="D9120" s="65"/>
      <c r="E9120" s="65"/>
      <c r="F9120" s="65"/>
      <c r="G9120" s="65"/>
      <c r="H9120" s="113"/>
    </row>
    <row r="9121" spans="1:8">
      <c r="A9121" s="65"/>
      <c r="B9121" s="65"/>
      <c r="C9121" s="65"/>
      <c r="D9121" s="65"/>
      <c r="E9121" s="65"/>
      <c r="F9121" s="65"/>
      <c r="G9121" s="65"/>
      <c r="H9121" s="113"/>
    </row>
    <row r="9122" spans="1:8">
      <c r="A9122" s="65"/>
      <c r="B9122" s="65"/>
      <c r="C9122" s="65"/>
      <c r="D9122" s="65"/>
      <c r="E9122" s="65"/>
      <c r="F9122" s="65"/>
      <c r="G9122" s="65"/>
      <c r="H9122" s="113"/>
    </row>
    <row r="9123" spans="1:8">
      <c r="A9123" s="65"/>
      <c r="B9123" s="65"/>
      <c r="C9123" s="65"/>
      <c r="D9123" s="65"/>
      <c r="E9123" s="65"/>
      <c r="F9123" s="65"/>
      <c r="G9123" s="65"/>
      <c r="H9123" s="113"/>
    </row>
    <row r="9124" spans="1:8">
      <c r="A9124" s="65"/>
      <c r="B9124" s="65"/>
      <c r="C9124" s="65"/>
      <c r="D9124" s="65"/>
      <c r="E9124" s="65"/>
      <c r="F9124" s="65"/>
      <c r="G9124" s="65"/>
      <c r="H9124" s="113"/>
    </row>
    <row r="9125" spans="1:8">
      <c r="A9125" s="65"/>
      <c r="B9125" s="65"/>
      <c r="C9125" s="65"/>
      <c r="D9125" s="65"/>
      <c r="E9125" s="65"/>
      <c r="F9125" s="65"/>
      <c r="G9125" s="65"/>
      <c r="H9125" s="113"/>
    </row>
    <row r="9126" spans="1:8">
      <c r="A9126" s="65"/>
      <c r="B9126" s="65"/>
      <c r="C9126" s="65"/>
      <c r="D9126" s="65"/>
      <c r="E9126" s="65"/>
      <c r="F9126" s="65"/>
      <c r="G9126" s="65"/>
      <c r="H9126" s="113"/>
    </row>
    <row r="9127" spans="1:8">
      <c r="A9127" s="65"/>
      <c r="B9127" s="65"/>
      <c r="C9127" s="65"/>
      <c r="D9127" s="65"/>
      <c r="E9127" s="65"/>
      <c r="F9127" s="65"/>
      <c r="G9127" s="65"/>
      <c r="H9127" s="113"/>
    </row>
    <row r="9128" spans="1:8">
      <c r="A9128" s="65"/>
      <c r="B9128" s="65"/>
      <c r="C9128" s="65"/>
      <c r="D9128" s="65"/>
      <c r="E9128" s="65"/>
      <c r="F9128" s="65"/>
      <c r="G9128" s="65"/>
      <c r="H9128" s="113"/>
    </row>
    <row r="9129" spans="1:8">
      <c r="A9129" s="65"/>
      <c r="B9129" s="65"/>
      <c r="C9129" s="65"/>
      <c r="D9129" s="65"/>
      <c r="E9129" s="65"/>
      <c r="F9129" s="65"/>
      <c r="G9129" s="65"/>
      <c r="H9129" s="113"/>
    </row>
    <row r="9130" spans="1:8">
      <c r="A9130" s="65"/>
      <c r="B9130" s="65"/>
      <c r="C9130" s="65"/>
      <c r="D9130" s="65"/>
      <c r="E9130" s="65"/>
      <c r="F9130" s="65"/>
      <c r="G9130" s="65"/>
      <c r="H9130" s="113"/>
    </row>
    <row r="9131" spans="1:8">
      <c r="A9131" s="65"/>
      <c r="B9131" s="65"/>
      <c r="C9131" s="65"/>
      <c r="D9131" s="65"/>
      <c r="E9131" s="65"/>
      <c r="F9131" s="65"/>
      <c r="G9131" s="65"/>
      <c r="H9131" s="113"/>
    </row>
    <row r="9132" spans="1:8">
      <c r="A9132" s="65"/>
      <c r="B9132" s="65"/>
      <c r="C9132" s="65"/>
      <c r="D9132" s="65"/>
      <c r="E9132" s="65"/>
      <c r="F9132" s="65"/>
      <c r="G9132" s="65"/>
      <c r="H9132" s="113"/>
    </row>
    <row r="9133" spans="1:8">
      <c r="A9133" s="65"/>
      <c r="B9133" s="65"/>
      <c r="C9133" s="65"/>
      <c r="D9133" s="65"/>
      <c r="E9133" s="65"/>
      <c r="F9133" s="65"/>
      <c r="G9133" s="65"/>
      <c r="H9133" s="113"/>
    </row>
    <row r="9134" spans="1:8">
      <c r="A9134" s="65"/>
      <c r="B9134" s="65"/>
      <c r="C9134" s="65"/>
      <c r="D9134" s="65"/>
      <c r="E9134" s="65"/>
      <c r="F9134" s="65"/>
      <c r="G9134" s="65"/>
      <c r="H9134" s="113"/>
    </row>
    <row r="9135" spans="1:8">
      <c r="A9135" s="65"/>
      <c r="B9135" s="65"/>
      <c r="C9135" s="65"/>
      <c r="D9135" s="65"/>
      <c r="E9135" s="65"/>
      <c r="F9135" s="65"/>
      <c r="G9135" s="65"/>
      <c r="H9135" s="113"/>
    </row>
    <row r="9136" spans="1:8">
      <c r="A9136" s="65"/>
      <c r="B9136" s="65"/>
      <c r="C9136" s="65"/>
      <c r="D9136" s="65"/>
      <c r="E9136" s="65"/>
      <c r="F9136" s="65"/>
      <c r="G9136" s="65"/>
      <c r="H9136" s="113"/>
    </row>
    <row r="9137" spans="1:8">
      <c r="A9137" s="65"/>
      <c r="B9137" s="65"/>
      <c r="C9137" s="65"/>
      <c r="D9137" s="65"/>
      <c r="E9137" s="65"/>
      <c r="F9137" s="65"/>
      <c r="G9137" s="65"/>
      <c r="H9137" s="113"/>
    </row>
    <row r="9138" spans="1:8">
      <c r="A9138" s="65"/>
      <c r="B9138" s="65"/>
      <c r="C9138" s="65"/>
      <c r="D9138" s="65"/>
      <c r="E9138" s="65"/>
      <c r="F9138" s="65"/>
      <c r="G9138" s="65"/>
      <c r="H9138" s="113"/>
    </row>
    <row r="9139" spans="1:8">
      <c r="A9139" s="65"/>
      <c r="B9139" s="65"/>
      <c r="C9139" s="65"/>
      <c r="D9139" s="65"/>
      <c r="E9139" s="65"/>
      <c r="F9139" s="65"/>
      <c r="G9139" s="65"/>
      <c r="H9139" s="113"/>
    </row>
    <row r="9140" spans="1:8">
      <c r="A9140" s="65"/>
      <c r="B9140" s="65"/>
      <c r="C9140" s="65"/>
      <c r="D9140" s="65"/>
      <c r="E9140" s="65"/>
      <c r="F9140" s="65"/>
      <c r="G9140" s="65"/>
      <c r="H9140" s="113"/>
    </row>
    <row r="9141" spans="1:8">
      <c r="A9141" s="65"/>
      <c r="B9141" s="65"/>
      <c r="C9141" s="65"/>
      <c r="D9141" s="65"/>
      <c r="E9141" s="65"/>
      <c r="F9141" s="65"/>
      <c r="G9141" s="65"/>
      <c r="H9141" s="113"/>
    </row>
    <row r="9142" spans="1:8">
      <c r="A9142" s="65"/>
      <c r="B9142" s="65"/>
      <c r="C9142" s="65"/>
      <c r="D9142" s="65"/>
      <c r="E9142" s="65"/>
      <c r="F9142" s="65"/>
      <c r="G9142" s="65"/>
      <c r="H9142" s="113"/>
    </row>
    <row r="9143" spans="1:8">
      <c r="A9143" s="65"/>
      <c r="B9143" s="65"/>
      <c r="C9143" s="65"/>
      <c r="D9143" s="65"/>
      <c r="E9143" s="65"/>
      <c r="F9143" s="65"/>
      <c r="G9143" s="65"/>
      <c r="H9143" s="113"/>
    </row>
    <row r="9144" spans="1:8">
      <c r="A9144" s="65"/>
      <c r="B9144" s="65"/>
      <c r="C9144" s="65"/>
      <c r="D9144" s="65"/>
      <c r="E9144" s="65"/>
      <c r="F9144" s="65"/>
      <c r="G9144" s="65"/>
      <c r="H9144" s="113"/>
    </row>
    <row r="9145" spans="1:8">
      <c r="A9145" s="65"/>
      <c r="B9145" s="65"/>
      <c r="C9145" s="65"/>
      <c r="D9145" s="65"/>
      <c r="E9145" s="65"/>
      <c r="F9145" s="65"/>
      <c r="G9145" s="65"/>
      <c r="H9145" s="113"/>
    </row>
    <row r="9146" spans="1:8">
      <c r="A9146" s="65"/>
      <c r="B9146" s="65"/>
      <c r="C9146" s="65"/>
      <c r="D9146" s="65"/>
      <c r="E9146" s="65"/>
      <c r="F9146" s="65"/>
      <c r="G9146" s="65"/>
      <c r="H9146" s="113"/>
    </row>
    <row r="9147" spans="1:8">
      <c r="A9147" s="65"/>
      <c r="B9147" s="65"/>
      <c r="C9147" s="65"/>
      <c r="D9147" s="65"/>
      <c r="E9147" s="65"/>
      <c r="F9147" s="65"/>
      <c r="G9147" s="65"/>
      <c r="H9147" s="113"/>
    </row>
    <row r="9148" spans="1:8">
      <c r="A9148" s="65"/>
      <c r="B9148" s="65"/>
      <c r="C9148" s="65"/>
      <c r="D9148" s="65"/>
      <c r="E9148" s="65"/>
      <c r="F9148" s="65"/>
      <c r="G9148" s="65"/>
      <c r="H9148" s="113"/>
    </row>
    <row r="9149" spans="1:8">
      <c r="A9149" s="65"/>
      <c r="B9149" s="65"/>
      <c r="C9149" s="65"/>
      <c r="D9149" s="65"/>
      <c r="E9149" s="65"/>
      <c r="F9149" s="65"/>
      <c r="G9149" s="65"/>
      <c r="H9149" s="113"/>
    </row>
    <row r="9150" spans="1:8">
      <c r="A9150" s="65"/>
      <c r="B9150" s="65"/>
      <c r="C9150" s="65"/>
      <c r="D9150" s="65"/>
      <c r="E9150" s="65"/>
      <c r="F9150" s="65"/>
      <c r="G9150" s="65"/>
      <c r="H9150" s="113"/>
    </row>
    <row r="9151" spans="1:8">
      <c r="A9151" s="65"/>
      <c r="B9151" s="65"/>
      <c r="C9151" s="65"/>
      <c r="D9151" s="65"/>
      <c r="E9151" s="65"/>
      <c r="F9151" s="65"/>
      <c r="G9151" s="65"/>
      <c r="H9151" s="113"/>
    </row>
    <row r="9152" spans="1:8">
      <c r="A9152" s="65"/>
      <c r="B9152" s="65"/>
      <c r="C9152" s="65"/>
      <c r="D9152" s="65"/>
      <c r="E9152" s="65"/>
      <c r="F9152" s="65"/>
      <c r="G9152" s="65"/>
      <c r="H9152" s="113"/>
    </row>
    <row r="9153" spans="1:8">
      <c r="A9153" s="65"/>
      <c r="B9153" s="65"/>
      <c r="C9153" s="65"/>
      <c r="D9153" s="65"/>
      <c r="E9153" s="65"/>
      <c r="F9153" s="65"/>
      <c r="G9153" s="65"/>
      <c r="H9153" s="113"/>
    </row>
    <row r="9154" spans="1:8">
      <c r="A9154" s="65"/>
      <c r="B9154" s="65"/>
      <c r="C9154" s="65"/>
      <c r="D9154" s="65"/>
      <c r="E9154" s="65"/>
      <c r="F9154" s="65"/>
      <c r="G9154" s="65"/>
      <c r="H9154" s="113"/>
    </row>
    <row r="9155" spans="1:8">
      <c r="A9155" s="65"/>
      <c r="B9155" s="65"/>
      <c r="C9155" s="65"/>
      <c r="D9155" s="65"/>
      <c r="E9155" s="65"/>
      <c r="F9155" s="65"/>
      <c r="G9155" s="65"/>
      <c r="H9155" s="113"/>
    </row>
    <row r="9156" spans="1:8">
      <c r="A9156" s="65"/>
      <c r="B9156" s="65"/>
      <c r="C9156" s="65"/>
      <c r="D9156" s="65"/>
      <c r="E9156" s="65"/>
      <c r="F9156" s="65"/>
      <c r="G9156" s="65"/>
      <c r="H9156" s="113"/>
    </row>
    <row r="9157" spans="1:8">
      <c r="A9157" s="65"/>
      <c r="B9157" s="65"/>
      <c r="C9157" s="65"/>
      <c r="D9157" s="65"/>
      <c r="E9157" s="65"/>
      <c r="F9157" s="65"/>
      <c r="G9157" s="65"/>
      <c r="H9157" s="113"/>
    </row>
    <row r="9158" spans="1:8">
      <c r="A9158" s="65"/>
      <c r="B9158" s="65"/>
      <c r="C9158" s="65"/>
      <c r="D9158" s="65"/>
      <c r="E9158" s="65"/>
      <c r="F9158" s="65"/>
      <c r="G9158" s="65"/>
      <c r="H9158" s="113"/>
    </row>
    <row r="9159" spans="1:8">
      <c r="A9159" s="65"/>
      <c r="B9159" s="65"/>
      <c r="C9159" s="65"/>
      <c r="D9159" s="65"/>
      <c r="E9159" s="65"/>
      <c r="F9159" s="65"/>
      <c r="G9159" s="65"/>
      <c r="H9159" s="113"/>
    </row>
    <row r="9160" spans="1:8">
      <c r="A9160" s="65"/>
      <c r="B9160" s="65"/>
      <c r="C9160" s="65"/>
      <c r="D9160" s="65"/>
      <c r="E9160" s="65"/>
      <c r="F9160" s="65"/>
      <c r="G9160" s="65"/>
      <c r="H9160" s="113"/>
    </row>
    <row r="9161" spans="1:8">
      <c r="A9161" s="65"/>
      <c r="B9161" s="65"/>
      <c r="C9161" s="65"/>
      <c r="D9161" s="65"/>
      <c r="E9161" s="65"/>
      <c r="F9161" s="65"/>
      <c r="G9161" s="65"/>
      <c r="H9161" s="113"/>
    </row>
    <row r="9162" spans="1:8">
      <c r="A9162" s="65"/>
      <c r="B9162" s="65"/>
      <c r="C9162" s="65"/>
      <c r="D9162" s="65"/>
      <c r="E9162" s="65"/>
      <c r="F9162" s="65"/>
      <c r="G9162" s="65"/>
      <c r="H9162" s="113"/>
    </row>
    <row r="9163" spans="1:8">
      <c r="A9163" s="65"/>
      <c r="B9163" s="65"/>
      <c r="C9163" s="65"/>
      <c r="D9163" s="65"/>
      <c r="E9163" s="65"/>
      <c r="F9163" s="65"/>
      <c r="G9163" s="65"/>
      <c r="H9163" s="113"/>
    </row>
    <row r="9164" spans="1:8">
      <c r="A9164" s="65"/>
      <c r="B9164" s="65"/>
      <c r="C9164" s="65"/>
      <c r="D9164" s="65"/>
      <c r="E9164" s="65"/>
      <c r="F9164" s="65"/>
      <c r="G9164" s="65"/>
      <c r="H9164" s="113"/>
    </row>
    <row r="9165" spans="1:8">
      <c r="A9165" s="65"/>
      <c r="B9165" s="65"/>
      <c r="C9165" s="65"/>
      <c r="D9165" s="65"/>
      <c r="E9165" s="65"/>
      <c r="F9165" s="65"/>
      <c r="G9165" s="65"/>
      <c r="H9165" s="113"/>
    </row>
    <row r="9166" spans="1:8">
      <c r="A9166" s="65"/>
      <c r="B9166" s="65"/>
      <c r="C9166" s="65"/>
      <c r="D9166" s="65"/>
      <c r="E9166" s="65"/>
      <c r="F9166" s="65"/>
      <c r="G9166" s="65"/>
      <c r="H9166" s="113"/>
    </row>
    <row r="9167" spans="1:8">
      <c r="A9167" s="65"/>
      <c r="B9167" s="65"/>
      <c r="C9167" s="65"/>
      <c r="D9167" s="65"/>
      <c r="E9167" s="65"/>
      <c r="F9167" s="65"/>
      <c r="G9167" s="65"/>
      <c r="H9167" s="113"/>
    </row>
    <row r="9168" spans="1:8">
      <c r="A9168" s="65"/>
      <c r="B9168" s="65"/>
      <c r="C9168" s="65"/>
      <c r="D9168" s="65"/>
      <c r="E9168" s="65"/>
      <c r="F9168" s="65"/>
      <c r="G9168" s="65"/>
      <c r="H9168" s="113"/>
    </row>
    <row r="9169" spans="1:8">
      <c r="A9169" s="65"/>
      <c r="B9169" s="65"/>
      <c r="C9169" s="65"/>
      <c r="D9169" s="65"/>
      <c r="E9169" s="65"/>
      <c r="F9169" s="65"/>
      <c r="G9169" s="65"/>
      <c r="H9169" s="113"/>
    </row>
    <row r="9170" spans="1:8">
      <c r="A9170" s="65"/>
      <c r="B9170" s="65"/>
      <c r="C9170" s="65"/>
      <c r="D9170" s="65"/>
      <c r="E9170" s="65"/>
      <c r="F9170" s="65"/>
      <c r="G9170" s="65"/>
      <c r="H9170" s="113"/>
    </row>
    <row r="9171" spans="1:8">
      <c r="A9171" s="65"/>
      <c r="B9171" s="65"/>
      <c r="C9171" s="65"/>
      <c r="D9171" s="65"/>
      <c r="E9171" s="65"/>
      <c r="F9171" s="65"/>
      <c r="G9171" s="65"/>
      <c r="H9171" s="113"/>
    </row>
    <row r="9172" spans="1:8">
      <c r="A9172" s="65"/>
      <c r="B9172" s="65"/>
      <c r="C9172" s="65"/>
      <c r="D9172" s="65"/>
      <c r="E9172" s="65"/>
      <c r="F9172" s="65"/>
      <c r="G9172" s="65"/>
      <c r="H9172" s="113"/>
    </row>
    <row r="9173" spans="1:8">
      <c r="A9173" s="65"/>
      <c r="B9173" s="65"/>
      <c r="C9173" s="65"/>
      <c r="D9173" s="65"/>
      <c r="E9173" s="65"/>
      <c r="F9173" s="65"/>
      <c r="G9173" s="65"/>
      <c r="H9173" s="113"/>
    </row>
    <row r="9174" spans="1:8">
      <c r="A9174" s="65"/>
      <c r="B9174" s="65"/>
      <c r="C9174" s="65"/>
      <c r="D9174" s="65"/>
      <c r="E9174" s="65"/>
      <c r="F9174" s="65"/>
      <c r="G9174" s="65"/>
      <c r="H9174" s="113"/>
    </row>
    <row r="9175" spans="1:8">
      <c r="A9175" s="65"/>
      <c r="B9175" s="65"/>
      <c r="C9175" s="65"/>
      <c r="D9175" s="65"/>
      <c r="E9175" s="65"/>
      <c r="F9175" s="65"/>
      <c r="G9175" s="65"/>
      <c r="H9175" s="113"/>
    </row>
    <row r="9176" spans="1:8">
      <c r="A9176" s="65"/>
      <c r="B9176" s="65"/>
      <c r="C9176" s="65"/>
      <c r="D9176" s="65"/>
      <c r="E9176" s="65"/>
      <c r="F9176" s="65"/>
      <c r="G9176" s="65"/>
      <c r="H9176" s="113"/>
    </row>
    <row r="9177" spans="1:8">
      <c r="A9177" s="65"/>
      <c r="B9177" s="65"/>
      <c r="C9177" s="65"/>
      <c r="D9177" s="65"/>
      <c r="E9177" s="65"/>
      <c r="F9177" s="65"/>
      <c r="G9177" s="65"/>
      <c r="H9177" s="113"/>
    </row>
    <row r="9178" spans="1:8">
      <c r="A9178" s="65"/>
      <c r="B9178" s="65"/>
      <c r="C9178" s="65"/>
      <c r="D9178" s="65"/>
      <c r="E9178" s="65"/>
      <c r="F9178" s="65"/>
      <c r="G9178" s="65"/>
      <c r="H9178" s="113"/>
    </row>
    <row r="9179" spans="1:8">
      <c r="A9179" s="65"/>
      <c r="B9179" s="65"/>
      <c r="C9179" s="65"/>
      <c r="D9179" s="65"/>
      <c r="E9179" s="65"/>
      <c r="F9179" s="65"/>
      <c r="G9179" s="65"/>
      <c r="H9179" s="113"/>
    </row>
    <row r="9180" spans="1:8">
      <c r="A9180" s="65"/>
      <c r="B9180" s="65"/>
      <c r="C9180" s="65"/>
      <c r="D9180" s="65"/>
      <c r="E9180" s="65"/>
      <c r="F9180" s="65"/>
      <c r="G9180" s="65"/>
      <c r="H9180" s="113"/>
    </row>
    <row r="9181" spans="1:8">
      <c r="A9181" s="65"/>
      <c r="B9181" s="65"/>
      <c r="C9181" s="65"/>
      <c r="D9181" s="65"/>
      <c r="E9181" s="65"/>
      <c r="F9181" s="65"/>
      <c r="G9181" s="65"/>
      <c r="H9181" s="113"/>
    </row>
    <row r="9182" spans="1:8">
      <c r="A9182" s="65"/>
      <c r="B9182" s="65"/>
      <c r="C9182" s="65"/>
      <c r="D9182" s="65"/>
      <c r="E9182" s="65"/>
      <c r="F9182" s="65"/>
      <c r="G9182" s="65"/>
      <c r="H9182" s="113"/>
    </row>
    <row r="9183" spans="1:8">
      <c r="A9183" s="65"/>
      <c r="B9183" s="65"/>
      <c r="C9183" s="65"/>
      <c r="D9183" s="65"/>
      <c r="E9183" s="65"/>
      <c r="F9183" s="65"/>
      <c r="G9183" s="65"/>
      <c r="H9183" s="113"/>
    </row>
    <row r="9184" spans="1:8">
      <c r="A9184" s="65"/>
      <c r="B9184" s="65"/>
      <c r="C9184" s="65"/>
      <c r="D9184" s="65"/>
      <c r="E9184" s="65"/>
      <c r="F9184" s="65"/>
      <c r="G9184" s="65"/>
      <c r="H9184" s="113"/>
    </row>
    <row r="9185" spans="1:8">
      <c r="A9185" s="65"/>
      <c r="B9185" s="65"/>
      <c r="C9185" s="65"/>
      <c r="D9185" s="65"/>
      <c r="E9185" s="65"/>
      <c r="F9185" s="65"/>
      <c r="G9185" s="65"/>
      <c r="H9185" s="113"/>
    </row>
    <row r="9186" spans="1:8">
      <c r="A9186" s="65"/>
      <c r="B9186" s="65"/>
      <c r="C9186" s="65"/>
      <c r="D9186" s="65"/>
      <c r="E9186" s="65"/>
      <c r="F9186" s="65"/>
      <c r="G9186" s="65"/>
      <c r="H9186" s="113"/>
    </row>
    <row r="9187" spans="1:8">
      <c r="A9187" s="65"/>
      <c r="B9187" s="65"/>
      <c r="C9187" s="65"/>
      <c r="D9187" s="65"/>
      <c r="E9187" s="65"/>
      <c r="F9187" s="65"/>
      <c r="G9187" s="65"/>
      <c r="H9187" s="113"/>
    </row>
    <row r="9188" spans="1:8">
      <c r="A9188" s="65"/>
      <c r="B9188" s="65"/>
      <c r="C9188" s="65"/>
      <c r="D9188" s="65"/>
      <c r="E9188" s="65"/>
      <c r="F9188" s="65"/>
      <c r="G9188" s="65"/>
      <c r="H9188" s="113"/>
    </row>
    <row r="9189" spans="1:8">
      <c r="A9189" s="65"/>
      <c r="B9189" s="65"/>
      <c r="C9189" s="65"/>
      <c r="D9189" s="65"/>
      <c r="E9189" s="65"/>
      <c r="F9189" s="65"/>
      <c r="G9189" s="65"/>
      <c r="H9189" s="113"/>
    </row>
    <row r="9190" spans="1:8">
      <c r="A9190" s="65"/>
      <c r="B9190" s="65"/>
      <c r="C9190" s="65"/>
      <c r="D9190" s="65"/>
      <c r="E9190" s="65"/>
      <c r="F9190" s="65"/>
      <c r="G9190" s="65"/>
      <c r="H9190" s="113"/>
    </row>
    <row r="9191" spans="1:8">
      <c r="A9191" s="65"/>
      <c r="B9191" s="65"/>
      <c r="C9191" s="65"/>
      <c r="D9191" s="65"/>
      <c r="E9191" s="65"/>
      <c r="F9191" s="65"/>
      <c r="G9191" s="65"/>
      <c r="H9191" s="113"/>
    </row>
    <row r="9192" spans="1:8">
      <c r="A9192" s="65"/>
      <c r="B9192" s="65"/>
      <c r="C9192" s="65"/>
      <c r="D9192" s="65"/>
      <c r="E9192" s="65"/>
      <c r="F9192" s="65"/>
      <c r="G9192" s="65"/>
      <c r="H9192" s="113"/>
    </row>
    <row r="9193" spans="1:8">
      <c r="A9193" s="65"/>
      <c r="B9193" s="65"/>
      <c r="C9193" s="65"/>
      <c r="D9193" s="65"/>
      <c r="E9193" s="65"/>
      <c r="F9193" s="65"/>
      <c r="G9193" s="65"/>
      <c r="H9193" s="113"/>
    </row>
    <row r="9194" spans="1:8">
      <c r="A9194" s="65"/>
      <c r="B9194" s="65"/>
      <c r="C9194" s="65"/>
      <c r="D9194" s="65"/>
      <c r="E9194" s="65"/>
      <c r="F9194" s="65"/>
      <c r="G9194" s="65"/>
      <c r="H9194" s="113"/>
    </row>
    <row r="9195" spans="1:8">
      <c r="A9195" s="65"/>
      <c r="B9195" s="65"/>
      <c r="C9195" s="65"/>
      <c r="D9195" s="65"/>
      <c r="E9195" s="65"/>
      <c r="F9195" s="65"/>
      <c r="G9195" s="65"/>
      <c r="H9195" s="113"/>
    </row>
    <row r="9196" spans="1:8">
      <c r="A9196" s="65"/>
      <c r="B9196" s="65"/>
      <c r="C9196" s="65"/>
      <c r="D9196" s="65"/>
      <c r="E9196" s="65"/>
      <c r="F9196" s="65"/>
      <c r="G9196" s="65"/>
      <c r="H9196" s="113"/>
    </row>
    <row r="9197" spans="1:8">
      <c r="A9197" s="65"/>
      <c r="B9197" s="65"/>
      <c r="C9197" s="65"/>
      <c r="D9197" s="65"/>
      <c r="E9197" s="65"/>
      <c r="F9197" s="65"/>
      <c r="G9197" s="65"/>
      <c r="H9197" s="113"/>
    </row>
    <row r="9198" spans="1:8">
      <c r="A9198" s="65"/>
      <c r="B9198" s="65"/>
      <c r="C9198" s="65"/>
      <c r="D9198" s="65"/>
      <c r="E9198" s="65"/>
      <c r="F9198" s="65"/>
      <c r="G9198" s="65"/>
      <c r="H9198" s="113"/>
    </row>
    <row r="9199" spans="1:8">
      <c r="A9199" s="65"/>
      <c r="B9199" s="65"/>
      <c r="C9199" s="65"/>
      <c r="D9199" s="65"/>
      <c r="E9199" s="65"/>
      <c r="F9199" s="65"/>
      <c r="G9199" s="65"/>
      <c r="H9199" s="113"/>
    </row>
    <row r="9200" spans="1:8">
      <c r="A9200" s="65"/>
      <c r="B9200" s="65"/>
      <c r="C9200" s="65"/>
      <c r="D9200" s="65"/>
      <c r="E9200" s="65"/>
      <c r="F9200" s="65"/>
      <c r="G9200" s="65"/>
      <c r="H9200" s="113"/>
    </row>
    <row r="9201" spans="1:8">
      <c r="A9201" s="65"/>
      <c r="B9201" s="65"/>
      <c r="C9201" s="65"/>
      <c r="D9201" s="65"/>
      <c r="E9201" s="65"/>
      <c r="F9201" s="65"/>
      <c r="G9201" s="65"/>
      <c r="H9201" s="113"/>
    </row>
    <row r="9202" spans="1:8">
      <c r="A9202" s="65"/>
      <c r="B9202" s="65"/>
      <c r="C9202" s="65"/>
      <c r="D9202" s="65"/>
      <c r="E9202" s="65"/>
      <c r="F9202" s="65"/>
      <c r="G9202" s="65"/>
      <c r="H9202" s="113"/>
    </row>
    <row r="9203" spans="1:8">
      <c r="A9203" s="65"/>
      <c r="B9203" s="65"/>
      <c r="C9203" s="65"/>
      <c r="D9203" s="65"/>
      <c r="E9203" s="65"/>
      <c r="F9203" s="65"/>
      <c r="G9203" s="65"/>
      <c r="H9203" s="113"/>
    </row>
    <row r="9204" spans="1:8">
      <c r="A9204" s="65"/>
      <c r="B9204" s="65"/>
      <c r="C9204" s="65"/>
      <c r="D9204" s="65"/>
      <c r="E9204" s="65"/>
      <c r="F9204" s="65"/>
      <c r="G9204" s="65"/>
      <c r="H9204" s="113"/>
    </row>
    <row r="9205" spans="1:8">
      <c r="A9205" s="65"/>
      <c r="B9205" s="65"/>
      <c r="C9205" s="65"/>
      <c r="D9205" s="65"/>
      <c r="E9205" s="65"/>
      <c r="F9205" s="65"/>
      <c r="G9205" s="65"/>
      <c r="H9205" s="113"/>
    </row>
    <row r="9206" spans="1:8">
      <c r="A9206" s="65"/>
      <c r="B9206" s="65"/>
      <c r="C9206" s="65"/>
      <c r="D9206" s="65"/>
      <c r="E9206" s="65"/>
      <c r="F9206" s="65"/>
      <c r="G9206" s="65"/>
      <c r="H9206" s="113"/>
    </row>
    <row r="9207" spans="1:8">
      <c r="A9207" s="65"/>
      <c r="B9207" s="65"/>
      <c r="C9207" s="65"/>
      <c r="D9207" s="65"/>
      <c r="E9207" s="65"/>
      <c r="F9207" s="65"/>
      <c r="G9207" s="65"/>
      <c r="H9207" s="113"/>
    </row>
    <row r="9208" spans="1:8">
      <c r="A9208" s="65"/>
      <c r="B9208" s="65"/>
      <c r="C9208" s="65"/>
      <c r="D9208" s="65"/>
      <c r="E9208" s="65"/>
      <c r="F9208" s="65"/>
      <c r="G9208" s="65"/>
      <c r="H9208" s="113"/>
    </row>
    <row r="9209" spans="1:8">
      <c r="A9209" s="65"/>
      <c r="B9209" s="65"/>
      <c r="C9209" s="65"/>
      <c r="D9209" s="65"/>
      <c r="E9209" s="65"/>
      <c r="F9209" s="65"/>
      <c r="G9209" s="65"/>
      <c r="H9209" s="113"/>
    </row>
    <row r="9210" spans="1:8">
      <c r="A9210" s="65"/>
      <c r="B9210" s="65"/>
      <c r="C9210" s="65"/>
      <c r="D9210" s="65"/>
      <c r="E9210" s="65"/>
      <c r="F9210" s="65"/>
      <c r="G9210" s="65"/>
      <c r="H9210" s="113"/>
    </row>
    <row r="9211" spans="1:8">
      <c r="A9211" s="65"/>
      <c r="B9211" s="65"/>
      <c r="C9211" s="65"/>
      <c r="D9211" s="65"/>
      <c r="E9211" s="65"/>
      <c r="F9211" s="65"/>
      <c r="G9211" s="65"/>
      <c r="H9211" s="113"/>
    </row>
    <row r="9212" spans="1:8">
      <c r="A9212" s="65"/>
      <c r="B9212" s="65"/>
      <c r="C9212" s="65"/>
      <c r="D9212" s="65"/>
      <c r="E9212" s="65"/>
      <c r="F9212" s="65"/>
      <c r="G9212" s="65"/>
      <c r="H9212" s="113"/>
    </row>
    <row r="9213" spans="1:8">
      <c r="A9213" s="65"/>
      <c r="B9213" s="65"/>
      <c r="C9213" s="65"/>
      <c r="D9213" s="65"/>
      <c r="E9213" s="65"/>
      <c r="F9213" s="65"/>
      <c r="G9213" s="65"/>
      <c r="H9213" s="113"/>
    </row>
    <row r="9214" spans="1:8">
      <c r="A9214" s="65"/>
      <c r="B9214" s="65"/>
      <c r="C9214" s="65"/>
      <c r="D9214" s="65"/>
      <c r="E9214" s="65"/>
      <c r="F9214" s="65"/>
      <c r="G9214" s="65"/>
      <c r="H9214" s="113"/>
    </row>
    <row r="9215" spans="1:8">
      <c r="A9215" s="65"/>
      <c r="B9215" s="65"/>
      <c r="C9215" s="65"/>
      <c r="D9215" s="65"/>
      <c r="E9215" s="65"/>
      <c r="F9215" s="65"/>
      <c r="G9215" s="65"/>
      <c r="H9215" s="113"/>
    </row>
    <row r="9216" spans="1:8">
      <c r="A9216" s="65"/>
      <c r="B9216" s="65"/>
      <c r="C9216" s="65"/>
      <c r="D9216" s="65"/>
      <c r="E9216" s="65"/>
      <c r="F9216" s="65"/>
      <c r="G9216" s="65"/>
      <c r="H9216" s="113"/>
    </row>
    <row r="9217" spans="1:8">
      <c r="A9217" s="65"/>
      <c r="B9217" s="65"/>
      <c r="C9217" s="65"/>
      <c r="D9217" s="65"/>
      <c r="E9217" s="65"/>
      <c r="F9217" s="65"/>
      <c r="G9217" s="65"/>
      <c r="H9217" s="113"/>
    </row>
    <row r="9218" spans="1:8">
      <c r="A9218" s="65"/>
      <c r="B9218" s="65"/>
      <c r="C9218" s="65"/>
      <c r="D9218" s="65"/>
      <c r="E9218" s="65"/>
      <c r="F9218" s="65"/>
      <c r="G9218" s="65"/>
      <c r="H9218" s="113"/>
    </row>
    <row r="9219" spans="1:8">
      <c r="A9219" s="65"/>
      <c r="B9219" s="65"/>
      <c r="C9219" s="65"/>
      <c r="D9219" s="65"/>
      <c r="E9219" s="65"/>
      <c r="F9219" s="65"/>
      <c r="G9219" s="65"/>
      <c r="H9219" s="113"/>
    </row>
    <row r="9220" spans="1:8">
      <c r="A9220" s="65"/>
      <c r="B9220" s="65"/>
      <c r="C9220" s="65"/>
      <c r="D9220" s="65"/>
      <c r="E9220" s="65"/>
      <c r="F9220" s="65"/>
      <c r="G9220" s="65"/>
      <c r="H9220" s="113"/>
    </row>
    <row r="9221" spans="1:8">
      <c r="A9221" s="65"/>
      <c r="B9221" s="65"/>
      <c r="C9221" s="65"/>
      <c r="D9221" s="65"/>
      <c r="E9221" s="65"/>
      <c r="F9221" s="65"/>
      <c r="G9221" s="65"/>
      <c r="H9221" s="113"/>
    </row>
    <row r="9222" spans="1:8">
      <c r="A9222" s="65"/>
      <c r="B9222" s="65"/>
      <c r="C9222" s="65"/>
      <c r="D9222" s="65"/>
      <c r="E9222" s="65"/>
      <c r="F9222" s="65"/>
      <c r="G9222" s="65"/>
      <c r="H9222" s="113"/>
    </row>
    <row r="9223" spans="1:8">
      <c r="A9223" s="65"/>
      <c r="B9223" s="65"/>
      <c r="C9223" s="65"/>
      <c r="D9223" s="65"/>
      <c r="E9223" s="65"/>
      <c r="F9223" s="65"/>
      <c r="G9223" s="65"/>
      <c r="H9223" s="113"/>
    </row>
    <row r="9224" spans="1:8">
      <c r="A9224" s="65"/>
      <c r="B9224" s="65"/>
      <c r="C9224" s="65"/>
      <c r="D9224" s="65"/>
      <c r="E9224" s="65"/>
      <c r="F9224" s="65"/>
      <c r="G9224" s="65"/>
      <c r="H9224" s="113"/>
    </row>
    <row r="9225" spans="1:8">
      <c r="A9225" s="65"/>
      <c r="B9225" s="65"/>
      <c r="C9225" s="65"/>
      <c r="D9225" s="65"/>
      <c r="E9225" s="65"/>
      <c r="F9225" s="65"/>
      <c r="G9225" s="65"/>
      <c r="H9225" s="113"/>
    </row>
    <row r="9226" spans="1:8">
      <c r="A9226" s="65"/>
      <c r="B9226" s="65"/>
      <c r="C9226" s="65"/>
      <c r="D9226" s="65"/>
      <c r="E9226" s="65"/>
      <c r="F9226" s="65"/>
      <c r="G9226" s="65"/>
      <c r="H9226" s="113"/>
    </row>
    <row r="9227" spans="1:8">
      <c r="A9227" s="65"/>
      <c r="B9227" s="65"/>
      <c r="C9227" s="65"/>
      <c r="D9227" s="65"/>
      <c r="E9227" s="65"/>
      <c r="F9227" s="65"/>
      <c r="G9227" s="65"/>
      <c r="H9227" s="113"/>
    </row>
    <row r="9228" spans="1:8">
      <c r="A9228" s="65"/>
      <c r="B9228" s="65"/>
      <c r="C9228" s="65"/>
      <c r="D9228" s="65"/>
      <c r="E9228" s="65"/>
      <c r="F9228" s="65"/>
      <c r="G9228" s="65"/>
      <c r="H9228" s="113"/>
    </row>
    <row r="9229" spans="1:8">
      <c r="A9229" s="65"/>
      <c r="B9229" s="65"/>
      <c r="C9229" s="65"/>
      <c r="D9229" s="65"/>
      <c r="E9229" s="65"/>
      <c r="F9229" s="65"/>
      <c r="G9229" s="65"/>
      <c r="H9229" s="113"/>
    </row>
    <row r="9230" spans="1:8">
      <c r="A9230" s="65"/>
      <c r="B9230" s="65"/>
      <c r="C9230" s="65"/>
      <c r="D9230" s="65"/>
      <c r="E9230" s="65"/>
      <c r="F9230" s="65"/>
      <c r="G9230" s="65"/>
      <c r="H9230" s="113"/>
    </row>
    <row r="9231" spans="1:8">
      <c r="A9231" s="65"/>
      <c r="B9231" s="65"/>
      <c r="C9231" s="65"/>
      <c r="D9231" s="65"/>
      <c r="E9231" s="65"/>
      <c r="F9231" s="65"/>
      <c r="G9231" s="65"/>
      <c r="H9231" s="113"/>
    </row>
    <row r="9232" spans="1:8">
      <c r="A9232" s="65"/>
      <c r="B9232" s="65"/>
      <c r="C9232" s="65"/>
      <c r="D9232" s="65"/>
      <c r="E9232" s="65"/>
      <c r="F9232" s="65"/>
      <c r="G9232" s="65"/>
      <c r="H9232" s="113"/>
    </row>
    <row r="9233" spans="1:8">
      <c r="A9233" s="65"/>
      <c r="B9233" s="65"/>
      <c r="C9233" s="65"/>
      <c r="D9233" s="65"/>
      <c r="E9233" s="65"/>
      <c r="F9233" s="65"/>
      <c r="G9233" s="65"/>
      <c r="H9233" s="113"/>
    </row>
    <row r="9234" spans="1:8">
      <c r="A9234" s="65"/>
      <c r="B9234" s="65"/>
      <c r="C9234" s="65"/>
      <c r="D9234" s="65"/>
      <c r="E9234" s="65"/>
      <c r="F9234" s="65"/>
      <c r="G9234" s="65"/>
      <c r="H9234" s="113"/>
    </row>
    <row r="9235" spans="1:8">
      <c r="A9235" s="65"/>
      <c r="B9235" s="65"/>
      <c r="C9235" s="65"/>
      <c r="D9235" s="65"/>
      <c r="E9235" s="65"/>
      <c r="F9235" s="65"/>
      <c r="G9235" s="65"/>
      <c r="H9235" s="113"/>
    </row>
    <row r="9236" spans="1:8">
      <c r="A9236" s="65"/>
      <c r="B9236" s="65"/>
      <c r="C9236" s="65"/>
      <c r="D9236" s="65"/>
      <c r="E9236" s="65"/>
      <c r="F9236" s="65"/>
      <c r="G9236" s="65"/>
      <c r="H9236" s="113"/>
    </row>
    <row r="9237" spans="1:8">
      <c r="A9237" s="65"/>
      <c r="B9237" s="65"/>
      <c r="C9237" s="65"/>
      <c r="D9237" s="65"/>
      <c r="E9237" s="65"/>
      <c r="F9237" s="65"/>
      <c r="G9237" s="65"/>
      <c r="H9237" s="113"/>
    </row>
    <row r="9238" spans="1:8">
      <c r="A9238" s="65"/>
      <c r="B9238" s="65"/>
      <c r="C9238" s="65"/>
      <c r="D9238" s="65"/>
      <c r="E9238" s="65"/>
      <c r="F9238" s="65"/>
      <c r="G9238" s="65"/>
      <c r="H9238" s="113"/>
    </row>
    <row r="9239" spans="1:8">
      <c r="A9239" s="65"/>
      <c r="B9239" s="65"/>
      <c r="C9239" s="65"/>
      <c r="D9239" s="65"/>
      <c r="E9239" s="65"/>
      <c r="F9239" s="65"/>
      <c r="G9239" s="65"/>
      <c r="H9239" s="113"/>
    </row>
    <row r="9240" spans="1:8">
      <c r="A9240" s="65"/>
      <c r="B9240" s="65"/>
      <c r="C9240" s="65"/>
      <c r="D9240" s="65"/>
      <c r="E9240" s="65"/>
      <c r="F9240" s="65"/>
      <c r="G9240" s="65"/>
      <c r="H9240" s="113"/>
    </row>
    <row r="9241" spans="1:8">
      <c r="A9241" s="65"/>
      <c r="B9241" s="65"/>
      <c r="C9241" s="65"/>
      <c r="D9241" s="65"/>
      <c r="E9241" s="65"/>
      <c r="F9241" s="65"/>
      <c r="G9241" s="65"/>
      <c r="H9241" s="113"/>
    </row>
    <row r="9242" spans="1:8">
      <c r="A9242" s="65"/>
      <c r="B9242" s="65"/>
      <c r="C9242" s="65"/>
      <c r="D9242" s="65"/>
      <c r="E9242" s="65"/>
      <c r="F9242" s="65"/>
      <c r="G9242" s="65"/>
      <c r="H9242" s="113"/>
    </row>
    <row r="9243" spans="1:8">
      <c r="A9243" s="65"/>
      <c r="B9243" s="65"/>
      <c r="C9243" s="65"/>
      <c r="D9243" s="65"/>
      <c r="E9243" s="65"/>
      <c r="F9243" s="65"/>
      <c r="G9243" s="65"/>
      <c r="H9243" s="113"/>
    </row>
    <row r="9244" spans="1:8">
      <c r="A9244" s="65"/>
      <c r="B9244" s="65"/>
      <c r="C9244" s="65"/>
      <c r="D9244" s="65"/>
      <c r="E9244" s="65"/>
      <c r="F9244" s="65"/>
      <c r="G9244" s="65"/>
      <c r="H9244" s="113"/>
    </row>
    <row r="9245" spans="1:8">
      <c r="A9245" s="65"/>
      <c r="B9245" s="65"/>
      <c r="C9245" s="65"/>
      <c r="D9245" s="65"/>
      <c r="E9245" s="65"/>
      <c r="F9245" s="65"/>
      <c r="G9245" s="65"/>
      <c r="H9245" s="113"/>
    </row>
    <row r="9246" spans="1:8">
      <c r="A9246" s="65"/>
      <c r="B9246" s="65"/>
      <c r="C9246" s="65"/>
      <c r="D9246" s="65"/>
      <c r="E9246" s="65"/>
      <c r="F9246" s="65"/>
      <c r="G9246" s="65"/>
      <c r="H9246" s="113"/>
    </row>
    <row r="9247" spans="1:8">
      <c r="A9247" s="65"/>
      <c r="B9247" s="65"/>
      <c r="C9247" s="65"/>
      <c r="D9247" s="65"/>
      <c r="E9247" s="65"/>
      <c r="F9247" s="65"/>
      <c r="G9247" s="65"/>
      <c r="H9247" s="113"/>
    </row>
    <row r="9248" spans="1:8">
      <c r="A9248" s="65"/>
      <c r="B9248" s="65"/>
      <c r="C9248" s="65"/>
      <c r="D9248" s="65"/>
      <c r="E9248" s="65"/>
      <c r="F9248" s="65"/>
      <c r="G9248" s="65"/>
      <c r="H9248" s="113"/>
    </row>
    <row r="9249" spans="1:8">
      <c r="A9249" s="65"/>
      <c r="B9249" s="65"/>
      <c r="C9249" s="65"/>
      <c r="D9249" s="65"/>
      <c r="E9249" s="65"/>
      <c r="F9249" s="65"/>
      <c r="G9249" s="65"/>
      <c r="H9249" s="113"/>
    </row>
    <row r="9250" spans="1:8">
      <c r="A9250" s="65"/>
      <c r="B9250" s="65"/>
      <c r="C9250" s="65"/>
      <c r="D9250" s="65"/>
      <c r="E9250" s="65"/>
      <c r="F9250" s="65"/>
      <c r="G9250" s="65"/>
      <c r="H9250" s="113"/>
    </row>
    <row r="9251" spans="1:8">
      <c r="A9251" s="65"/>
      <c r="B9251" s="65"/>
      <c r="C9251" s="65"/>
      <c r="D9251" s="65"/>
      <c r="E9251" s="65"/>
      <c r="F9251" s="65"/>
      <c r="G9251" s="65"/>
      <c r="H9251" s="113"/>
    </row>
    <row r="9252" spans="1:8">
      <c r="A9252" s="65"/>
      <c r="B9252" s="65"/>
      <c r="C9252" s="65"/>
      <c r="D9252" s="65"/>
      <c r="E9252" s="65"/>
      <c r="F9252" s="65"/>
      <c r="G9252" s="65"/>
      <c r="H9252" s="113"/>
    </row>
    <row r="9253" spans="1:8">
      <c r="A9253" s="65"/>
      <c r="B9253" s="65"/>
      <c r="C9253" s="65"/>
      <c r="D9253" s="65"/>
      <c r="E9253" s="65"/>
      <c r="F9253" s="65"/>
      <c r="G9253" s="65"/>
      <c r="H9253" s="113"/>
    </row>
    <row r="9254" spans="1:8">
      <c r="A9254" s="65"/>
      <c r="B9254" s="65"/>
      <c r="C9254" s="65"/>
      <c r="D9254" s="65"/>
      <c r="E9254" s="65"/>
      <c r="F9254" s="65"/>
      <c r="G9254" s="65"/>
      <c r="H9254" s="113"/>
    </row>
    <row r="9255" spans="1:8">
      <c r="A9255" s="65"/>
      <c r="B9255" s="65"/>
      <c r="C9255" s="65"/>
      <c r="D9255" s="65"/>
      <c r="E9255" s="65"/>
      <c r="F9255" s="65"/>
      <c r="G9255" s="65"/>
      <c r="H9255" s="113"/>
    </row>
    <row r="9256" spans="1:8">
      <c r="A9256" s="65"/>
      <c r="B9256" s="65"/>
      <c r="C9256" s="65"/>
      <c r="D9256" s="65"/>
      <c r="E9256" s="65"/>
      <c r="F9256" s="65"/>
      <c r="G9256" s="65"/>
      <c r="H9256" s="113"/>
    </row>
    <row r="9257" spans="1:8">
      <c r="A9257" s="65"/>
      <c r="B9257" s="65"/>
      <c r="C9257" s="65"/>
      <c r="D9257" s="65"/>
      <c r="E9257" s="65"/>
      <c r="F9257" s="65"/>
      <c r="G9257" s="65"/>
      <c r="H9257" s="113"/>
    </row>
    <row r="9258" spans="1:8">
      <c r="A9258" s="65"/>
      <c r="B9258" s="65"/>
      <c r="C9258" s="65"/>
      <c r="D9258" s="65"/>
      <c r="E9258" s="65"/>
      <c r="F9258" s="65"/>
      <c r="G9258" s="65"/>
      <c r="H9258" s="113"/>
    </row>
    <row r="9259" spans="1:8">
      <c r="A9259" s="65"/>
      <c r="B9259" s="65"/>
      <c r="C9259" s="65"/>
      <c r="D9259" s="65"/>
      <c r="E9259" s="65"/>
      <c r="F9259" s="65"/>
      <c r="G9259" s="65"/>
      <c r="H9259" s="113"/>
    </row>
    <row r="9260" spans="1:8">
      <c r="A9260" s="65"/>
      <c r="B9260" s="65"/>
      <c r="C9260" s="65"/>
      <c r="D9260" s="65"/>
      <c r="E9260" s="65"/>
      <c r="F9260" s="65"/>
      <c r="G9260" s="65"/>
      <c r="H9260" s="113"/>
    </row>
    <row r="9261" spans="1:8">
      <c r="A9261" s="65"/>
      <c r="B9261" s="65"/>
      <c r="C9261" s="65"/>
      <c r="D9261" s="65"/>
      <c r="E9261" s="65"/>
      <c r="F9261" s="65"/>
      <c r="G9261" s="65"/>
      <c r="H9261" s="113"/>
    </row>
    <row r="9262" spans="1:8">
      <c r="A9262" s="65"/>
      <c r="B9262" s="65"/>
      <c r="C9262" s="65"/>
      <c r="D9262" s="65"/>
      <c r="E9262" s="65"/>
      <c r="F9262" s="65"/>
      <c r="G9262" s="65"/>
      <c r="H9262" s="113"/>
    </row>
    <row r="9263" spans="1:8">
      <c r="A9263" s="65"/>
      <c r="B9263" s="65"/>
      <c r="C9263" s="65"/>
      <c r="D9263" s="65"/>
      <c r="E9263" s="65"/>
      <c r="F9263" s="65"/>
      <c r="G9263" s="65"/>
      <c r="H9263" s="113"/>
    </row>
    <row r="9264" spans="1:8">
      <c r="A9264" s="65"/>
      <c r="B9264" s="65"/>
      <c r="C9264" s="65"/>
      <c r="D9264" s="65"/>
      <c r="E9264" s="65"/>
      <c r="F9264" s="65"/>
      <c r="G9264" s="65"/>
      <c r="H9264" s="113"/>
    </row>
    <row r="9265" spans="1:8">
      <c r="A9265" s="65"/>
      <c r="B9265" s="65"/>
      <c r="C9265" s="65"/>
      <c r="D9265" s="65"/>
      <c r="E9265" s="65"/>
      <c r="F9265" s="65"/>
      <c r="G9265" s="65"/>
      <c r="H9265" s="113"/>
    </row>
    <row r="9266" spans="1:8">
      <c r="A9266" s="65"/>
      <c r="B9266" s="65"/>
      <c r="C9266" s="65"/>
      <c r="D9266" s="65"/>
      <c r="E9266" s="65"/>
      <c r="F9266" s="65"/>
      <c r="G9266" s="65"/>
      <c r="H9266" s="113"/>
    </row>
    <row r="9267" spans="1:8">
      <c r="A9267" s="65"/>
      <c r="B9267" s="65"/>
      <c r="C9267" s="65"/>
      <c r="D9267" s="65"/>
      <c r="E9267" s="65"/>
      <c r="F9267" s="65"/>
      <c r="G9267" s="65"/>
      <c r="H9267" s="113"/>
    </row>
    <row r="9268" spans="1:8">
      <c r="A9268" s="65"/>
      <c r="B9268" s="65"/>
      <c r="C9268" s="65"/>
      <c r="D9268" s="65"/>
      <c r="E9268" s="65"/>
      <c r="F9268" s="65"/>
      <c r="G9268" s="65"/>
      <c r="H9268" s="113"/>
    </row>
    <row r="9269" spans="1:8">
      <c r="A9269" s="65"/>
      <c r="B9269" s="65"/>
      <c r="C9269" s="65"/>
      <c r="D9269" s="65"/>
      <c r="E9269" s="65"/>
      <c r="F9269" s="65"/>
      <c r="G9269" s="65"/>
      <c r="H9269" s="113"/>
    </row>
    <row r="9270" spans="1:8">
      <c r="A9270" s="65"/>
      <c r="B9270" s="65"/>
      <c r="C9270" s="65"/>
      <c r="D9270" s="65"/>
      <c r="E9270" s="65"/>
      <c r="F9270" s="65"/>
      <c r="G9270" s="65"/>
      <c r="H9270" s="113"/>
    </row>
    <row r="9271" spans="1:8">
      <c r="A9271" s="65"/>
      <c r="B9271" s="65"/>
      <c r="C9271" s="65"/>
      <c r="D9271" s="65"/>
      <c r="E9271" s="65"/>
      <c r="F9271" s="65"/>
      <c r="G9271" s="65"/>
      <c r="H9271" s="113"/>
    </row>
    <row r="9272" spans="1:8">
      <c r="A9272" s="65"/>
      <c r="B9272" s="65"/>
      <c r="C9272" s="65"/>
      <c r="D9272" s="65"/>
      <c r="E9272" s="65"/>
      <c r="F9272" s="65"/>
      <c r="G9272" s="65"/>
      <c r="H9272" s="113"/>
    </row>
    <row r="9273" spans="1:8">
      <c r="A9273" s="65"/>
      <c r="B9273" s="65"/>
      <c r="C9273" s="65"/>
      <c r="D9273" s="65"/>
      <c r="E9273" s="65"/>
      <c r="F9273" s="65"/>
      <c r="G9273" s="65"/>
      <c r="H9273" s="113"/>
    </row>
    <row r="9274" spans="1:8">
      <c r="A9274" s="65"/>
      <c r="B9274" s="65"/>
      <c r="C9274" s="65"/>
      <c r="D9274" s="65"/>
      <c r="E9274" s="65"/>
      <c r="F9274" s="65"/>
      <c r="G9274" s="65"/>
      <c r="H9274" s="113"/>
    </row>
    <row r="9275" spans="1:8">
      <c r="A9275" s="65"/>
      <c r="B9275" s="65"/>
      <c r="C9275" s="65"/>
      <c r="D9275" s="65"/>
      <c r="E9275" s="65"/>
      <c r="F9275" s="65"/>
      <c r="G9275" s="65"/>
      <c r="H9275" s="113"/>
    </row>
    <row r="9276" spans="1:8">
      <c r="A9276" s="65"/>
      <c r="B9276" s="65"/>
      <c r="C9276" s="65"/>
      <c r="D9276" s="65"/>
      <c r="E9276" s="65"/>
      <c r="F9276" s="65"/>
      <c r="G9276" s="65"/>
      <c r="H9276" s="113"/>
    </row>
    <row r="9277" spans="1:8">
      <c r="A9277" s="65"/>
      <c r="B9277" s="65"/>
      <c r="C9277" s="65"/>
      <c r="D9277" s="65"/>
      <c r="E9277" s="65"/>
      <c r="F9277" s="65"/>
      <c r="G9277" s="65"/>
      <c r="H9277" s="113"/>
    </row>
    <row r="9278" spans="1:8">
      <c r="A9278" s="65"/>
      <c r="B9278" s="65"/>
      <c r="C9278" s="65"/>
      <c r="D9278" s="65"/>
      <c r="E9278" s="65"/>
      <c r="F9278" s="65"/>
      <c r="G9278" s="65"/>
      <c r="H9278" s="113"/>
    </row>
    <row r="9279" spans="1:8">
      <c r="A9279" s="65"/>
      <c r="B9279" s="65"/>
      <c r="C9279" s="65"/>
      <c r="D9279" s="65"/>
      <c r="E9279" s="65"/>
      <c r="F9279" s="65"/>
      <c r="G9279" s="65"/>
      <c r="H9279" s="113"/>
    </row>
    <row r="9280" spans="1:8">
      <c r="A9280" s="65"/>
      <c r="B9280" s="65"/>
      <c r="C9280" s="65"/>
      <c r="D9280" s="65"/>
      <c r="E9280" s="65"/>
      <c r="F9280" s="65"/>
      <c r="G9280" s="65"/>
      <c r="H9280" s="113"/>
    </row>
    <row r="9281" spans="1:8">
      <c r="A9281" s="65"/>
      <c r="B9281" s="65"/>
      <c r="C9281" s="65"/>
      <c r="D9281" s="65"/>
      <c r="E9281" s="65"/>
      <c r="F9281" s="65"/>
      <c r="G9281" s="65"/>
      <c r="H9281" s="113"/>
    </row>
    <row r="9282" spans="1:8">
      <c r="A9282" s="65"/>
      <c r="B9282" s="65"/>
      <c r="C9282" s="65"/>
      <c r="D9282" s="65"/>
      <c r="E9282" s="65"/>
      <c r="F9282" s="65"/>
      <c r="G9282" s="65"/>
      <c r="H9282" s="113"/>
    </row>
    <row r="9283" spans="1:8">
      <c r="A9283" s="65"/>
      <c r="B9283" s="65"/>
      <c r="C9283" s="65"/>
      <c r="D9283" s="65"/>
      <c r="E9283" s="65"/>
      <c r="F9283" s="65"/>
      <c r="G9283" s="65"/>
      <c r="H9283" s="113"/>
    </row>
    <row r="9284" spans="1:8">
      <c r="A9284" s="65"/>
      <c r="B9284" s="65"/>
      <c r="C9284" s="65"/>
      <c r="D9284" s="65"/>
      <c r="E9284" s="65"/>
      <c r="F9284" s="65"/>
      <c r="G9284" s="65"/>
      <c r="H9284" s="113"/>
    </row>
    <row r="9285" spans="1:8">
      <c r="A9285" s="65"/>
      <c r="B9285" s="65"/>
      <c r="C9285" s="65"/>
      <c r="D9285" s="65"/>
      <c r="E9285" s="65"/>
      <c r="F9285" s="65"/>
      <c r="G9285" s="65"/>
      <c r="H9285" s="113"/>
    </row>
    <row r="9286" spans="1:8">
      <c r="A9286" s="65"/>
      <c r="B9286" s="65"/>
      <c r="C9286" s="65"/>
      <c r="D9286" s="65"/>
      <c r="E9286" s="65"/>
      <c r="F9286" s="65"/>
      <c r="G9286" s="65"/>
      <c r="H9286" s="113"/>
    </row>
    <row r="9287" spans="1:8">
      <c r="A9287" s="65"/>
      <c r="B9287" s="65"/>
      <c r="C9287" s="65"/>
      <c r="D9287" s="65"/>
      <c r="E9287" s="65"/>
      <c r="F9287" s="65"/>
      <c r="G9287" s="65"/>
      <c r="H9287" s="113"/>
    </row>
    <row r="9288" spans="1:8">
      <c r="A9288" s="65"/>
      <c r="B9288" s="65"/>
      <c r="C9288" s="65"/>
      <c r="D9288" s="65"/>
      <c r="E9288" s="65"/>
      <c r="F9288" s="65"/>
      <c r="G9288" s="65"/>
      <c r="H9288" s="113"/>
    </row>
    <row r="9289" spans="1:8">
      <c r="A9289" s="65"/>
      <c r="B9289" s="65"/>
      <c r="C9289" s="65"/>
      <c r="D9289" s="65"/>
      <c r="E9289" s="65"/>
      <c r="F9289" s="65"/>
      <c r="G9289" s="65"/>
      <c r="H9289" s="113"/>
    </row>
    <row r="9290" spans="1:8">
      <c r="A9290" s="65"/>
      <c r="B9290" s="65"/>
      <c r="C9290" s="65"/>
      <c r="D9290" s="65"/>
      <c r="E9290" s="65"/>
      <c r="F9290" s="65"/>
      <c r="G9290" s="65"/>
      <c r="H9290" s="113"/>
    </row>
    <row r="9291" spans="1:8">
      <c r="A9291" s="65"/>
      <c r="B9291" s="65"/>
      <c r="C9291" s="65"/>
      <c r="D9291" s="65"/>
      <c r="E9291" s="65"/>
      <c r="F9291" s="65"/>
      <c r="G9291" s="65"/>
      <c r="H9291" s="113"/>
    </row>
    <row r="9292" spans="1:8">
      <c r="A9292" s="65"/>
      <c r="B9292" s="65"/>
      <c r="C9292" s="65"/>
      <c r="D9292" s="65"/>
      <c r="E9292" s="65"/>
      <c r="F9292" s="65"/>
      <c r="G9292" s="65"/>
      <c r="H9292" s="113"/>
    </row>
    <row r="9293" spans="1:8">
      <c r="A9293" s="65"/>
      <c r="B9293" s="65"/>
      <c r="C9293" s="65"/>
      <c r="D9293" s="65"/>
      <c r="E9293" s="65"/>
      <c r="F9293" s="65"/>
      <c r="G9293" s="65"/>
      <c r="H9293" s="113"/>
    </row>
    <row r="9294" spans="1:8">
      <c r="A9294" s="65"/>
      <c r="B9294" s="65"/>
      <c r="C9294" s="65"/>
      <c r="D9294" s="65"/>
      <c r="E9294" s="65"/>
      <c r="F9294" s="65"/>
      <c r="G9294" s="65"/>
      <c r="H9294" s="113"/>
    </row>
    <row r="9295" spans="1:8">
      <c r="A9295" s="65"/>
      <c r="B9295" s="65"/>
      <c r="C9295" s="65"/>
      <c r="D9295" s="65"/>
      <c r="E9295" s="65"/>
      <c r="F9295" s="65"/>
      <c r="G9295" s="65"/>
      <c r="H9295" s="113"/>
    </row>
    <row r="9296" spans="1:8">
      <c r="A9296" s="65"/>
      <c r="B9296" s="65"/>
      <c r="C9296" s="65"/>
      <c r="D9296" s="65"/>
      <c r="E9296" s="65"/>
      <c r="F9296" s="65"/>
      <c r="G9296" s="65"/>
      <c r="H9296" s="113"/>
    </row>
    <row r="9297" spans="1:8">
      <c r="A9297" s="65"/>
      <c r="B9297" s="65"/>
      <c r="C9297" s="65"/>
      <c r="D9297" s="65"/>
      <c r="E9297" s="65"/>
      <c r="F9297" s="65"/>
      <c r="G9297" s="65"/>
      <c r="H9297" s="113"/>
    </row>
    <row r="9298" spans="1:8">
      <c r="A9298" s="65"/>
      <c r="B9298" s="65"/>
      <c r="C9298" s="65"/>
      <c r="D9298" s="65"/>
      <c r="E9298" s="65"/>
      <c r="F9298" s="65"/>
      <c r="G9298" s="65"/>
      <c r="H9298" s="113"/>
    </row>
    <row r="9299" spans="1:8">
      <c r="A9299" s="65"/>
      <c r="B9299" s="65"/>
      <c r="C9299" s="65"/>
      <c r="D9299" s="65"/>
      <c r="E9299" s="65"/>
      <c r="F9299" s="65"/>
      <c r="G9299" s="65"/>
      <c r="H9299" s="113"/>
    </row>
    <row r="9300" spans="1:8">
      <c r="A9300" s="65"/>
      <c r="B9300" s="65"/>
      <c r="C9300" s="65"/>
      <c r="D9300" s="65"/>
      <c r="E9300" s="65"/>
      <c r="F9300" s="65"/>
      <c r="G9300" s="65"/>
      <c r="H9300" s="113"/>
    </row>
    <row r="9301" spans="1:8">
      <c r="A9301" s="65"/>
      <c r="B9301" s="65"/>
      <c r="C9301" s="65"/>
      <c r="D9301" s="65"/>
      <c r="E9301" s="65"/>
      <c r="F9301" s="65"/>
      <c r="G9301" s="65"/>
      <c r="H9301" s="113"/>
    </row>
    <row r="9302" spans="1:8">
      <c r="A9302" s="65"/>
      <c r="B9302" s="65"/>
      <c r="C9302" s="65"/>
      <c r="D9302" s="65"/>
      <c r="E9302" s="65"/>
      <c r="F9302" s="65"/>
      <c r="G9302" s="65"/>
      <c r="H9302" s="113"/>
    </row>
    <row r="9303" spans="1:8">
      <c r="A9303" s="65"/>
      <c r="B9303" s="65"/>
      <c r="C9303" s="65"/>
      <c r="D9303" s="65"/>
      <c r="E9303" s="65"/>
      <c r="F9303" s="65"/>
      <c r="G9303" s="65"/>
      <c r="H9303" s="113"/>
    </row>
    <row r="9304" spans="1:8">
      <c r="A9304" s="65"/>
      <c r="B9304" s="65"/>
      <c r="C9304" s="65"/>
      <c r="D9304" s="65"/>
      <c r="E9304" s="65"/>
      <c r="F9304" s="65"/>
      <c r="G9304" s="65"/>
      <c r="H9304" s="113"/>
    </row>
    <row r="9305" spans="1:8">
      <c r="A9305" s="65"/>
      <c r="B9305" s="65"/>
      <c r="C9305" s="65"/>
      <c r="D9305" s="65"/>
      <c r="E9305" s="65"/>
      <c r="F9305" s="65"/>
      <c r="G9305" s="65"/>
      <c r="H9305" s="113"/>
    </row>
    <row r="9306" spans="1:8">
      <c r="A9306" s="65"/>
      <c r="B9306" s="65"/>
      <c r="C9306" s="65"/>
      <c r="D9306" s="65"/>
      <c r="E9306" s="65"/>
      <c r="F9306" s="65"/>
      <c r="G9306" s="65"/>
      <c r="H9306" s="113"/>
    </row>
    <row r="9307" spans="1:8">
      <c r="A9307" s="65"/>
      <c r="B9307" s="65"/>
      <c r="C9307" s="65"/>
      <c r="D9307" s="65"/>
      <c r="E9307" s="65"/>
      <c r="F9307" s="65"/>
      <c r="G9307" s="65"/>
      <c r="H9307" s="113"/>
    </row>
    <row r="9308" spans="1:8">
      <c r="A9308" s="65"/>
      <c r="B9308" s="65"/>
      <c r="C9308" s="65"/>
      <c r="D9308" s="65"/>
      <c r="E9308" s="65"/>
      <c r="F9308" s="65"/>
      <c r="G9308" s="65"/>
      <c r="H9308" s="113"/>
    </row>
    <row r="9309" spans="1:8">
      <c r="A9309" s="65"/>
      <c r="B9309" s="65"/>
      <c r="C9309" s="65"/>
      <c r="D9309" s="65"/>
      <c r="E9309" s="65"/>
      <c r="F9309" s="65"/>
      <c r="G9309" s="65"/>
      <c r="H9309" s="113"/>
    </row>
    <row r="9310" spans="1:8">
      <c r="A9310" s="65"/>
      <c r="B9310" s="65"/>
      <c r="C9310" s="65"/>
      <c r="D9310" s="65"/>
      <c r="E9310" s="65"/>
      <c r="F9310" s="65"/>
      <c r="G9310" s="65"/>
      <c r="H9310" s="113"/>
    </row>
    <row r="9311" spans="1:8">
      <c r="A9311" s="65"/>
      <c r="B9311" s="65"/>
      <c r="C9311" s="65"/>
      <c r="D9311" s="65"/>
      <c r="E9311" s="65"/>
      <c r="F9311" s="65"/>
      <c r="G9311" s="65"/>
      <c r="H9311" s="113"/>
    </row>
    <row r="9312" spans="1:8">
      <c r="A9312" s="65"/>
      <c r="B9312" s="65"/>
      <c r="C9312" s="65"/>
      <c r="D9312" s="65"/>
      <c r="E9312" s="65"/>
      <c r="F9312" s="65"/>
      <c r="G9312" s="65"/>
      <c r="H9312" s="113"/>
    </row>
    <row r="9313" spans="1:8">
      <c r="A9313" s="65"/>
      <c r="B9313" s="65"/>
      <c r="C9313" s="65"/>
      <c r="D9313" s="65"/>
      <c r="E9313" s="65"/>
      <c r="F9313" s="65"/>
      <c r="G9313" s="65"/>
      <c r="H9313" s="113"/>
    </row>
    <row r="9314" spans="1:8">
      <c r="A9314" s="65"/>
      <c r="B9314" s="65"/>
      <c r="C9314" s="65"/>
      <c r="D9314" s="65"/>
      <c r="E9314" s="65"/>
      <c r="F9314" s="65"/>
      <c r="G9314" s="65"/>
      <c r="H9314" s="113"/>
    </row>
    <row r="9315" spans="1:8">
      <c r="A9315" s="65"/>
      <c r="B9315" s="65"/>
      <c r="C9315" s="65"/>
      <c r="D9315" s="65"/>
      <c r="E9315" s="65"/>
      <c r="F9315" s="65"/>
      <c r="G9315" s="65"/>
      <c r="H9315" s="113"/>
    </row>
    <row r="9316" spans="1:8">
      <c r="A9316" s="65"/>
      <c r="B9316" s="65"/>
      <c r="C9316" s="65"/>
      <c r="D9316" s="65"/>
      <c r="E9316" s="65"/>
      <c r="F9316" s="65"/>
      <c r="G9316" s="65"/>
      <c r="H9316" s="113"/>
    </row>
    <row r="9317" spans="1:8">
      <c r="A9317" s="65"/>
      <c r="B9317" s="65"/>
      <c r="C9317" s="65"/>
      <c r="D9317" s="65"/>
      <c r="E9317" s="65"/>
      <c r="F9317" s="65"/>
      <c r="G9317" s="65"/>
      <c r="H9317" s="113"/>
    </row>
    <row r="9318" spans="1:8">
      <c r="A9318" s="65"/>
      <c r="B9318" s="65"/>
      <c r="C9318" s="65"/>
      <c r="D9318" s="65"/>
      <c r="E9318" s="65"/>
      <c r="F9318" s="65"/>
      <c r="G9318" s="65"/>
      <c r="H9318" s="113"/>
    </row>
    <row r="9319" spans="1:8">
      <c r="A9319" s="65"/>
      <c r="B9319" s="65"/>
      <c r="C9319" s="65"/>
      <c r="D9319" s="65"/>
      <c r="E9319" s="65"/>
      <c r="F9319" s="65"/>
      <c r="G9319" s="65"/>
      <c r="H9319" s="113"/>
    </row>
    <row r="9320" spans="1:8">
      <c r="A9320" s="65"/>
      <c r="B9320" s="65"/>
      <c r="C9320" s="65"/>
      <c r="D9320" s="65"/>
      <c r="E9320" s="65"/>
      <c r="F9320" s="65"/>
      <c r="G9320" s="65"/>
      <c r="H9320" s="113"/>
    </row>
    <row r="9321" spans="1:8">
      <c r="A9321" s="65"/>
      <c r="B9321" s="65"/>
      <c r="C9321" s="65"/>
      <c r="D9321" s="65"/>
      <c r="E9321" s="65"/>
      <c r="F9321" s="65"/>
      <c r="G9321" s="65"/>
      <c r="H9321" s="113"/>
    </row>
    <row r="9322" spans="1:8">
      <c r="A9322" s="65"/>
      <c r="B9322" s="65"/>
      <c r="C9322" s="65"/>
      <c r="D9322" s="65"/>
      <c r="E9322" s="65"/>
      <c r="F9322" s="65"/>
      <c r="G9322" s="65"/>
      <c r="H9322" s="113"/>
    </row>
    <row r="9323" spans="1:8">
      <c r="A9323" s="65"/>
      <c r="B9323" s="65"/>
      <c r="C9323" s="65"/>
      <c r="D9323" s="65"/>
      <c r="E9323" s="65"/>
      <c r="F9323" s="65"/>
      <c r="G9323" s="65"/>
      <c r="H9323" s="113"/>
    </row>
    <row r="9324" spans="1:8">
      <c r="A9324" s="65"/>
      <c r="B9324" s="65"/>
      <c r="C9324" s="65"/>
      <c r="D9324" s="65"/>
      <c r="E9324" s="65"/>
      <c r="F9324" s="65"/>
      <c r="G9324" s="65"/>
      <c r="H9324" s="113"/>
    </row>
    <row r="9325" spans="1:8">
      <c r="A9325" s="65"/>
      <c r="B9325" s="65"/>
      <c r="C9325" s="65"/>
      <c r="D9325" s="65"/>
      <c r="E9325" s="65"/>
      <c r="F9325" s="65"/>
      <c r="G9325" s="65"/>
      <c r="H9325" s="113"/>
    </row>
    <row r="9326" spans="1:8">
      <c r="A9326" s="65"/>
      <c r="B9326" s="65"/>
      <c r="C9326" s="65"/>
      <c r="D9326" s="65"/>
      <c r="E9326" s="65"/>
      <c r="F9326" s="65"/>
      <c r="G9326" s="65"/>
      <c r="H9326" s="113"/>
    </row>
    <row r="9327" spans="1:8">
      <c r="A9327" s="65"/>
      <c r="B9327" s="65"/>
      <c r="C9327" s="65"/>
      <c r="D9327" s="65"/>
      <c r="E9327" s="65"/>
      <c r="F9327" s="65"/>
      <c r="G9327" s="65"/>
      <c r="H9327" s="113"/>
    </row>
    <row r="9328" spans="1:8">
      <c r="A9328" s="65"/>
      <c r="B9328" s="65"/>
      <c r="C9328" s="65"/>
      <c r="D9328" s="65"/>
      <c r="E9328" s="65"/>
      <c r="F9328" s="65"/>
      <c r="G9328" s="65"/>
      <c r="H9328" s="113"/>
    </row>
    <row r="9329" spans="1:8">
      <c r="A9329" s="65"/>
      <c r="B9329" s="65"/>
      <c r="C9329" s="65"/>
      <c r="D9329" s="65"/>
      <c r="E9329" s="65"/>
      <c r="F9329" s="65"/>
      <c r="G9329" s="65"/>
      <c r="H9329" s="113"/>
    </row>
    <row r="9330" spans="1:8">
      <c r="A9330" s="65"/>
      <c r="B9330" s="65"/>
      <c r="C9330" s="65"/>
      <c r="D9330" s="65"/>
      <c r="E9330" s="65"/>
      <c r="F9330" s="65"/>
      <c r="G9330" s="65"/>
      <c r="H9330" s="113"/>
    </row>
    <row r="9331" spans="1:8">
      <c r="A9331" s="65"/>
      <c r="B9331" s="65"/>
      <c r="C9331" s="65"/>
      <c r="D9331" s="65"/>
      <c r="E9331" s="65"/>
      <c r="F9331" s="65"/>
      <c r="G9331" s="65"/>
      <c r="H9331" s="113"/>
    </row>
    <row r="9332" spans="1:8">
      <c r="A9332" s="65"/>
      <c r="B9332" s="65"/>
      <c r="C9332" s="65"/>
      <c r="D9332" s="65"/>
      <c r="E9332" s="65"/>
      <c r="F9332" s="65"/>
      <c r="G9332" s="65"/>
      <c r="H9332" s="113"/>
    </row>
    <row r="9333" spans="1:8">
      <c r="A9333" s="65"/>
      <c r="B9333" s="65"/>
      <c r="C9333" s="65"/>
      <c r="D9333" s="65"/>
      <c r="E9333" s="65"/>
      <c r="F9333" s="65"/>
      <c r="G9333" s="65"/>
      <c r="H9333" s="113"/>
    </row>
    <row r="9334" spans="1:8">
      <c r="A9334" s="65"/>
      <c r="B9334" s="65"/>
      <c r="C9334" s="65"/>
      <c r="D9334" s="65"/>
      <c r="E9334" s="65"/>
      <c r="F9334" s="65"/>
      <c r="G9334" s="65"/>
      <c r="H9334" s="113"/>
    </row>
    <row r="9335" spans="1:8">
      <c r="A9335" s="65"/>
      <c r="B9335" s="65"/>
      <c r="C9335" s="65"/>
      <c r="D9335" s="65"/>
      <c r="E9335" s="65"/>
      <c r="F9335" s="65"/>
      <c r="G9335" s="65"/>
      <c r="H9335" s="113"/>
    </row>
    <row r="9336" spans="1:8">
      <c r="A9336" s="65"/>
      <c r="B9336" s="65"/>
      <c r="C9336" s="65"/>
      <c r="D9336" s="65"/>
      <c r="E9336" s="65"/>
      <c r="F9336" s="65"/>
      <c r="G9336" s="65"/>
      <c r="H9336" s="113"/>
    </row>
    <row r="9337" spans="1:8">
      <c r="A9337" s="65"/>
      <c r="B9337" s="65"/>
      <c r="C9337" s="65"/>
      <c r="D9337" s="65"/>
      <c r="E9337" s="65"/>
      <c r="F9337" s="65"/>
      <c r="G9337" s="65"/>
      <c r="H9337" s="113"/>
    </row>
    <row r="9338" spans="1:8">
      <c r="A9338" s="65"/>
      <c r="B9338" s="65"/>
      <c r="C9338" s="65"/>
      <c r="D9338" s="65"/>
      <c r="E9338" s="65"/>
      <c r="F9338" s="65"/>
      <c r="G9338" s="65"/>
      <c r="H9338" s="113"/>
    </row>
    <row r="9339" spans="1:8">
      <c r="A9339" s="65"/>
      <c r="B9339" s="65"/>
      <c r="C9339" s="65"/>
      <c r="D9339" s="65"/>
      <c r="E9339" s="65"/>
      <c r="F9339" s="65"/>
      <c r="G9339" s="65"/>
      <c r="H9339" s="113"/>
    </row>
    <row r="9340" spans="1:8">
      <c r="A9340" s="65"/>
      <c r="B9340" s="65"/>
      <c r="C9340" s="65"/>
      <c r="D9340" s="65"/>
      <c r="E9340" s="65"/>
      <c r="F9340" s="65"/>
      <c r="G9340" s="65"/>
      <c r="H9340" s="113"/>
    </row>
    <row r="9341" spans="1:8">
      <c r="A9341" s="65"/>
      <c r="B9341" s="65"/>
      <c r="C9341" s="65"/>
      <c r="D9341" s="65"/>
      <c r="E9341" s="65"/>
      <c r="F9341" s="65"/>
      <c r="G9341" s="65"/>
      <c r="H9341" s="113"/>
    </row>
    <row r="9342" spans="1:8">
      <c r="A9342" s="65"/>
      <c r="B9342" s="65"/>
      <c r="C9342" s="65"/>
      <c r="D9342" s="65"/>
      <c r="E9342" s="65"/>
      <c r="F9342" s="65"/>
      <c r="G9342" s="65"/>
      <c r="H9342" s="113"/>
    </row>
    <row r="9343" spans="1:8">
      <c r="A9343" s="65"/>
      <c r="B9343" s="65"/>
      <c r="C9343" s="65"/>
      <c r="D9343" s="65"/>
      <c r="E9343" s="65"/>
      <c r="F9343" s="65"/>
      <c r="G9343" s="65"/>
      <c r="H9343" s="113"/>
    </row>
    <row r="9344" spans="1:8">
      <c r="A9344" s="65"/>
      <c r="B9344" s="65"/>
      <c r="C9344" s="65"/>
      <c r="D9344" s="65"/>
      <c r="E9344" s="65"/>
      <c r="F9344" s="65"/>
      <c r="G9344" s="65"/>
      <c r="H9344" s="113"/>
    </row>
    <row r="9345" spans="1:8">
      <c r="A9345" s="65"/>
      <c r="B9345" s="65"/>
      <c r="C9345" s="65"/>
      <c r="D9345" s="65"/>
      <c r="E9345" s="65"/>
      <c r="F9345" s="65"/>
      <c r="G9345" s="65"/>
      <c r="H9345" s="113"/>
    </row>
    <row r="9346" spans="1:8">
      <c r="A9346" s="65"/>
      <c r="B9346" s="65"/>
      <c r="C9346" s="65"/>
      <c r="D9346" s="65"/>
      <c r="E9346" s="65"/>
      <c r="F9346" s="65"/>
      <c r="G9346" s="65"/>
      <c r="H9346" s="113"/>
    </row>
    <row r="9347" spans="1:8">
      <c r="A9347" s="65"/>
      <c r="B9347" s="65"/>
      <c r="C9347" s="65"/>
      <c r="D9347" s="65"/>
      <c r="E9347" s="65"/>
      <c r="F9347" s="65"/>
      <c r="G9347" s="65"/>
      <c r="H9347" s="113"/>
    </row>
    <row r="9348" spans="1:8">
      <c r="A9348" s="65"/>
      <c r="B9348" s="65"/>
      <c r="C9348" s="65"/>
      <c r="D9348" s="65"/>
      <c r="E9348" s="65"/>
      <c r="F9348" s="65"/>
      <c r="G9348" s="65"/>
      <c r="H9348" s="113"/>
    </row>
    <row r="9349" spans="1:8">
      <c r="A9349" s="65"/>
      <c r="B9349" s="65"/>
      <c r="C9349" s="65"/>
      <c r="D9349" s="65"/>
      <c r="E9349" s="65"/>
      <c r="F9349" s="65"/>
      <c r="G9349" s="65"/>
      <c r="H9349" s="113"/>
    </row>
    <row r="9350" spans="1:8">
      <c r="A9350" s="65"/>
      <c r="B9350" s="65"/>
      <c r="C9350" s="65"/>
      <c r="D9350" s="65"/>
      <c r="E9350" s="65"/>
      <c r="F9350" s="65"/>
      <c r="G9350" s="65"/>
      <c r="H9350" s="113"/>
    </row>
    <row r="9351" spans="1:8">
      <c r="A9351" s="65"/>
      <c r="B9351" s="65"/>
      <c r="C9351" s="65"/>
      <c r="D9351" s="65"/>
      <c r="E9351" s="65"/>
      <c r="F9351" s="65"/>
      <c r="G9351" s="65"/>
      <c r="H9351" s="113"/>
    </row>
    <row r="9352" spans="1:8">
      <c r="A9352" s="65"/>
      <c r="B9352" s="65"/>
      <c r="C9352" s="65"/>
      <c r="D9352" s="65"/>
      <c r="E9352" s="65"/>
      <c r="F9352" s="65"/>
      <c r="G9352" s="65"/>
      <c r="H9352" s="113"/>
    </row>
    <row r="9353" spans="1:8">
      <c r="A9353" s="65"/>
      <c r="B9353" s="65"/>
      <c r="C9353" s="65"/>
      <c r="D9353" s="65"/>
      <c r="E9353" s="65"/>
      <c r="F9353" s="65"/>
      <c r="G9353" s="65"/>
      <c r="H9353" s="113"/>
    </row>
    <row r="9354" spans="1:8">
      <c r="A9354" s="65"/>
      <c r="B9354" s="65"/>
      <c r="C9354" s="65"/>
      <c r="D9354" s="65"/>
      <c r="E9354" s="65"/>
      <c r="F9354" s="65"/>
      <c r="G9354" s="65"/>
      <c r="H9354" s="113"/>
    </row>
    <row r="9355" spans="1:8">
      <c r="A9355" s="65"/>
      <c r="B9355" s="65"/>
      <c r="C9355" s="65"/>
      <c r="D9355" s="65"/>
      <c r="E9355" s="65"/>
      <c r="F9355" s="65"/>
      <c r="G9355" s="65"/>
      <c r="H9355" s="113"/>
    </row>
    <row r="9356" spans="1:8">
      <c r="A9356" s="65"/>
      <c r="B9356" s="65"/>
      <c r="C9356" s="65"/>
      <c r="D9356" s="65"/>
      <c r="E9356" s="65"/>
      <c r="F9356" s="65"/>
      <c r="G9356" s="65"/>
      <c r="H9356" s="113"/>
    </row>
    <row r="9357" spans="1:8">
      <c r="A9357" s="65"/>
      <c r="B9357" s="65"/>
      <c r="C9357" s="65"/>
      <c r="D9357" s="65"/>
      <c r="E9357" s="65"/>
      <c r="F9357" s="65"/>
      <c r="G9357" s="65"/>
      <c r="H9357" s="113"/>
    </row>
    <row r="9358" spans="1:8">
      <c r="A9358" s="65"/>
      <c r="B9358" s="65"/>
      <c r="C9358" s="65"/>
      <c r="D9358" s="65"/>
      <c r="E9358" s="65"/>
      <c r="F9358" s="65"/>
      <c r="G9358" s="65"/>
      <c r="H9358" s="113"/>
    </row>
    <row r="9359" spans="1:8">
      <c r="A9359" s="65"/>
      <c r="B9359" s="65"/>
      <c r="C9359" s="65"/>
      <c r="D9359" s="65"/>
      <c r="E9359" s="65"/>
      <c r="F9359" s="65"/>
      <c r="G9359" s="65"/>
      <c r="H9359" s="113"/>
    </row>
    <row r="9360" spans="1:8">
      <c r="A9360" s="65"/>
      <c r="B9360" s="65"/>
      <c r="C9360" s="65"/>
      <c r="D9360" s="65"/>
      <c r="E9360" s="65"/>
      <c r="F9360" s="65"/>
      <c r="G9360" s="65"/>
      <c r="H9360" s="113"/>
    </row>
    <row r="9361" spans="1:8">
      <c r="A9361" s="65"/>
      <c r="B9361" s="65"/>
      <c r="C9361" s="65"/>
      <c r="D9361" s="65"/>
      <c r="E9361" s="65"/>
      <c r="F9361" s="65"/>
      <c r="G9361" s="65"/>
      <c r="H9361" s="113"/>
    </row>
    <row r="9362" spans="1:8">
      <c r="A9362" s="65"/>
      <c r="B9362" s="65"/>
      <c r="C9362" s="65"/>
      <c r="D9362" s="65"/>
      <c r="E9362" s="65"/>
      <c r="F9362" s="65"/>
      <c r="G9362" s="65"/>
      <c r="H9362" s="113"/>
    </row>
    <row r="9363" spans="1:8">
      <c r="A9363" s="65"/>
      <c r="B9363" s="65"/>
      <c r="C9363" s="65"/>
      <c r="D9363" s="65"/>
      <c r="E9363" s="65"/>
      <c r="F9363" s="65"/>
      <c r="G9363" s="65"/>
      <c r="H9363" s="113"/>
    </row>
    <row r="9364" spans="1:8">
      <c r="A9364" s="65"/>
      <c r="B9364" s="65"/>
      <c r="C9364" s="65"/>
      <c r="D9364" s="65"/>
      <c r="E9364" s="65"/>
      <c r="F9364" s="65"/>
      <c r="G9364" s="65"/>
      <c r="H9364" s="113"/>
    </row>
    <row r="9365" spans="1:8">
      <c r="A9365" s="65"/>
      <c r="B9365" s="65"/>
      <c r="C9365" s="65"/>
      <c r="D9365" s="65"/>
      <c r="E9365" s="65"/>
      <c r="F9365" s="65"/>
      <c r="G9365" s="65"/>
      <c r="H9365" s="113"/>
    </row>
    <row r="9366" spans="1:8">
      <c r="A9366" s="65"/>
      <c r="B9366" s="65"/>
      <c r="C9366" s="65"/>
      <c r="D9366" s="65"/>
      <c r="E9366" s="65"/>
      <c r="F9366" s="65"/>
      <c r="G9366" s="65"/>
      <c r="H9366" s="113"/>
    </row>
    <row r="9367" spans="1:8">
      <c r="A9367" s="65"/>
      <c r="B9367" s="65"/>
      <c r="C9367" s="65"/>
      <c r="D9367" s="65"/>
      <c r="E9367" s="65"/>
      <c r="F9367" s="65"/>
      <c r="G9367" s="65"/>
      <c r="H9367" s="113"/>
    </row>
    <row r="9368" spans="1:8">
      <c r="A9368" s="65"/>
      <c r="B9368" s="65"/>
      <c r="C9368" s="65"/>
      <c r="D9368" s="65"/>
      <c r="E9368" s="65"/>
      <c r="F9368" s="65"/>
      <c r="G9368" s="65"/>
      <c r="H9368" s="113"/>
    </row>
    <row r="9369" spans="1:8">
      <c r="A9369" s="65"/>
      <c r="B9369" s="65"/>
      <c r="C9369" s="65"/>
      <c r="D9369" s="65"/>
      <c r="E9369" s="65"/>
      <c r="F9369" s="65"/>
      <c r="G9369" s="65"/>
      <c r="H9369" s="113"/>
    </row>
    <row r="9370" spans="1:8">
      <c r="A9370" s="65"/>
      <c r="B9370" s="65"/>
      <c r="C9370" s="65"/>
      <c r="D9370" s="65"/>
      <c r="E9370" s="65"/>
      <c r="F9370" s="65"/>
      <c r="G9370" s="65"/>
      <c r="H9370" s="113"/>
    </row>
    <row r="9371" spans="1:8">
      <c r="A9371" s="65"/>
      <c r="B9371" s="65"/>
      <c r="C9371" s="65"/>
      <c r="D9371" s="65"/>
      <c r="E9371" s="65"/>
      <c r="F9371" s="65"/>
      <c r="G9371" s="65"/>
      <c r="H9371" s="113"/>
    </row>
    <row r="9372" spans="1:8">
      <c r="A9372" s="65"/>
      <c r="B9372" s="65"/>
      <c r="C9372" s="65"/>
      <c r="D9372" s="65"/>
      <c r="E9372" s="65"/>
      <c r="F9372" s="65"/>
      <c r="G9372" s="65"/>
      <c r="H9372" s="113"/>
    </row>
    <row r="9373" spans="1:8">
      <c r="A9373" s="65"/>
      <c r="B9373" s="65"/>
      <c r="C9373" s="65"/>
      <c r="D9373" s="65"/>
      <c r="E9373" s="65"/>
      <c r="F9373" s="65"/>
      <c r="G9373" s="65"/>
      <c r="H9373" s="113"/>
    </row>
    <row r="9374" spans="1:8">
      <c r="A9374" s="65"/>
      <c r="B9374" s="65"/>
      <c r="C9374" s="65"/>
      <c r="D9374" s="65"/>
      <c r="E9374" s="65"/>
      <c r="F9374" s="65"/>
      <c r="G9374" s="65"/>
      <c r="H9374" s="113"/>
    </row>
    <row r="9375" spans="1:8">
      <c r="A9375" s="65"/>
      <c r="B9375" s="65"/>
      <c r="C9375" s="65"/>
      <c r="D9375" s="65"/>
      <c r="E9375" s="65"/>
      <c r="F9375" s="65"/>
      <c r="G9375" s="65"/>
      <c r="H9375" s="113"/>
    </row>
    <row r="9376" spans="1:8">
      <c r="A9376" s="65"/>
      <c r="B9376" s="65"/>
      <c r="C9376" s="65"/>
      <c r="D9376" s="65"/>
      <c r="E9376" s="65"/>
      <c r="F9376" s="65"/>
      <c r="G9376" s="65"/>
      <c r="H9376" s="113"/>
    </row>
    <row r="9377" spans="1:8">
      <c r="A9377" s="65"/>
      <c r="B9377" s="65"/>
      <c r="C9377" s="65"/>
      <c r="D9377" s="65"/>
      <c r="E9377" s="65"/>
      <c r="F9377" s="65"/>
      <c r="G9377" s="65"/>
      <c r="H9377" s="113"/>
    </row>
    <row r="9378" spans="1:8">
      <c r="A9378" s="65"/>
      <c r="B9378" s="65"/>
      <c r="C9378" s="65"/>
      <c r="D9378" s="65"/>
      <c r="E9378" s="65"/>
      <c r="F9378" s="65"/>
      <c r="G9378" s="65"/>
      <c r="H9378" s="113"/>
    </row>
    <row r="9379" spans="1:8">
      <c r="A9379" s="65"/>
      <c r="B9379" s="65"/>
      <c r="C9379" s="65"/>
      <c r="D9379" s="65"/>
      <c r="E9379" s="65"/>
      <c r="F9379" s="65"/>
      <c r="G9379" s="65"/>
      <c r="H9379" s="113"/>
    </row>
    <row r="9380" spans="1:8">
      <c r="A9380" s="65"/>
      <c r="B9380" s="65"/>
      <c r="C9380" s="65"/>
      <c r="D9380" s="65"/>
      <c r="E9380" s="65"/>
      <c r="F9380" s="65"/>
      <c r="G9380" s="65"/>
      <c r="H9380" s="113"/>
    </row>
    <row r="9381" spans="1:8">
      <c r="A9381" s="65"/>
      <c r="B9381" s="65"/>
      <c r="C9381" s="65"/>
      <c r="D9381" s="65"/>
      <c r="E9381" s="65"/>
      <c r="F9381" s="65"/>
      <c r="G9381" s="65"/>
      <c r="H9381" s="113"/>
    </row>
    <row r="9382" spans="1:8">
      <c r="A9382" s="65"/>
      <c r="B9382" s="65"/>
      <c r="C9382" s="65"/>
      <c r="D9382" s="65"/>
      <c r="E9382" s="65"/>
      <c r="F9382" s="65"/>
      <c r="G9382" s="65"/>
      <c r="H9382" s="113"/>
    </row>
    <row r="9383" spans="1:8">
      <c r="A9383" s="65"/>
      <c r="B9383" s="65"/>
      <c r="C9383" s="65"/>
      <c r="D9383" s="65"/>
      <c r="E9383" s="65"/>
      <c r="F9383" s="65"/>
      <c r="G9383" s="65"/>
      <c r="H9383" s="113"/>
    </row>
    <row r="9384" spans="1:8">
      <c r="A9384" s="65"/>
      <c r="B9384" s="65"/>
      <c r="C9384" s="65"/>
      <c r="D9384" s="65"/>
      <c r="E9384" s="65"/>
      <c r="F9384" s="65"/>
      <c r="G9384" s="65"/>
      <c r="H9384" s="113"/>
    </row>
    <row r="9385" spans="1:8">
      <c r="A9385" s="65"/>
      <c r="B9385" s="65"/>
      <c r="C9385" s="65"/>
      <c r="D9385" s="65"/>
      <c r="E9385" s="65"/>
      <c r="F9385" s="65"/>
      <c r="G9385" s="65"/>
      <c r="H9385" s="113"/>
    </row>
    <row r="9386" spans="1:8">
      <c r="A9386" s="65"/>
      <c r="B9386" s="65"/>
      <c r="C9386" s="65"/>
      <c r="D9386" s="65"/>
      <c r="E9386" s="65"/>
      <c r="F9386" s="65"/>
      <c r="G9386" s="65"/>
      <c r="H9386" s="113"/>
    </row>
    <row r="9387" spans="1:8">
      <c r="A9387" s="65"/>
      <c r="B9387" s="65"/>
      <c r="C9387" s="65"/>
      <c r="D9387" s="65"/>
      <c r="E9387" s="65"/>
      <c r="F9387" s="65"/>
      <c r="G9387" s="65"/>
      <c r="H9387" s="113"/>
    </row>
    <row r="9388" spans="1:8">
      <c r="A9388" s="65"/>
      <c r="B9388" s="65"/>
      <c r="C9388" s="65"/>
      <c r="D9388" s="65"/>
      <c r="E9388" s="65"/>
      <c r="F9388" s="65"/>
      <c r="G9388" s="65"/>
      <c r="H9388" s="113"/>
    </row>
    <row r="9389" spans="1:8">
      <c r="A9389" s="65"/>
      <c r="B9389" s="65"/>
      <c r="C9389" s="65"/>
      <c r="D9389" s="65"/>
      <c r="E9389" s="65"/>
      <c r="F9389" s="65"/>
      <c r="G9389" s="65"/>
      <c r="H9389" s="113"/>
    </row>
    <row r="9390" spans="1:8">
      <c r="A9390" s="65"/>
      <c r="B9390" s="65"/>
      <c r="C9390" s="65"/>
      <c r="D9390" s="65"/>
      <c r="E9390" s="65"/>
      <c r="F9390" s="65"/>
      <c r="G9390" s="65"/>
      <c r="H9390" s="113"/>
    </row>
    <row r="9391" spans="1:8">
      <c r="A9391" s="65"/>
      <c r="B9391" s="65"/>
      <c r="C9391" s="65"/>
      <c r="D9391" s="65"/>
      <c r="E9391" s="65"/>
      <c r="F9391" s="65"/>
      <c r="G9391" s="65"/>
      <c r="H9391" s="113"/>
    </row>
    <row r="9392" spans="1:8">
      <c r="A9392" s="65"/>
      <c r="B9392" s="65"/>
      <c r="C9392" s="65"/>
      <c r="D9392" s="65"/>
      <c r="E9392" s="65"/>
      <c r="F9392" s="65"/>
      <c r="G9392" s="65"/>
      <c r="H9392" s="113"/>
    </row>
    <row r="9393" spans="1:8">
      <c r="A9393" s="65"/>
      <c r="B9393" s="65"/>
      <c r="C9393" s="65"/>
      <c r="D9393" s="65"/>
      <c r="E9393" s="65"/>
      <c r="F9393" s="65"/>
      <c r="G9393" s="65"/>
      <c r="H9393" s="113"/>
    </row>
    <row r="9394" spans="1:8">
      <c r="A9394" s="65"/>
      <c r="B9394" s="65"/>
      <c r="C9394" s="65"/>
      <c r="D9394" s="65"/>
      <c r="E9394" s="65"/>
      <c r="F9394" s="65"/>
      <c r="G9394" s="65"/>
      <c r="H9394" s="113"/>
    </row>
    <row r="9395" spans="1:8">
      <c r="A9395" s="65"/>
      <c r="B9395" s="65"/>
      <c r="C9395" s="65"/>
      <c r="D9395" s="65"/>
      <c r="E9395" s="65"/>
      <c r="F9395" s="65"/>
      <c r="G9395" s="65"/>
      <c r="H9395" s="113"/>
    </row>
    <row r="9396" spans="1:8">
      <c r="A9396" s="65"/>
      <c r="B9396" s="65"/>
      <c r="C9396" s="65"/>
      <c r="D9396" s="65"/>
      <c r="E9396" s="65"/>
      <c r="F9396" s="65"/>
      <c r="G9396" s="65"/>
      <c r="H9396" s="113"/>
    </row>
    <row r="9397" spans="1:8">
      <c r="A9397" s="65"/>
      <c r="B9397" s="65"/>
      <c r="C9397" s="65"/>
      <c r="D9397" s="65"/>
      <c r="E9397" s="65"/>
      <c r="F9397" s="65"/>
      <c r="G9397" s="65"/>
      <c r="H9397" s="113"/>
    </row>
    <row r="9398" spans="1:8">
      <c r="A9398" s="65"/>
      <c r="B9398" s="65"/>
      <c r="C9398" s="65"/>
      <c r="D9398" s="65"/>
      <c r="E9398" s="65"/>
      <c r="F9398" s="65"/>
      <c r="G9398" s="65"/>
      <c r="H9398" s="113"/>
    </row>
    <row r="9399" spans="1:8">
      <c r="A9399" s="65"/>
      <c r="B9399" s="65"/>
      <c r="C9399" s="65"/>
      <c r="D9399" s="65"/>
      <c r="E9399" s="65"/>
      <c r="F9399" s="65"/>
      <c r="G9399" s="65"/>
      <c r="H9399" s="113"/>
    </row>
    <row r="9400" spans="1:8">
      <c r="A9400" s="65"/>
      <c r="B9400" s="65"/>
      <c r="C9400" s="65"/>
      <c r="D9400" s="65"/>
      <c r="E9400" s="65"/>
      <c r="F9400" s="65"/>
      <c r="G9400" s="65"/>
      <c r="H9400" s="113"/>
    </row>
    <row r="9401" spans="1:8">
      <c r="A9401" s="65"/>
      <c r="B9401" s="65"/>
      <c r="C9401" s="65"/>
      <c r="D9401" s="65"/>
      <c r="E9401" s="65"/>
      <c r="F9401" s="65"/>
      <c r="G9401" s="65"/>
      <c r="H9401" s="113"/>
    </row>
    <row r="9402" spans="1:8">
      <c r="A9402" s="65"/>
      <c r="B9402" s="65"/>
      <c r="C9402" s="65"/>
      <c r="D9402" s="65"/>
      <c r="E9402" s="65"/>
      <c r="F9402" s="65"/>
      <c r="G9402" s="65"/>
      <c r="H9402" s="113"/>
    </row>
    <row r="9403" spans="1:8">
      <c r="A9403" s="65"/>
      <c r="B9403" s="65"/>
      <c r="C9403" s="65"/>
      <c r="D9403" s="65"/>
      <c r="E9403" s="65"/>
      <c r="F9403" s="65"/>
      <c r="G9403" s="65"/>
      <c r="H9403" s="113"/>
    </row>
    <row r="9404" spans="1:8">
      <c r="A9404" s="65"/>
      <c r="B9404" s="65"/>
      <c r="C9404" s="65"/>
      <c r="D9404" s="65"/>
      <c r="E9404" s="65"/>
      <c r="F9404" s="65"/>
      <c r="G9404" s="65"/>
      <c r="H9404" s="113"/>
    </row>
    <row r="9405" spans="1:8">
      <c r="A9405" s="65"/>
      <c r="B9405" s="65"/>
      <c r="C9405" s="65"/>
      <c r="D9405" s="65"/>
      <c r="E9405" s="65"/>
      <c r="F9405" s="65"/>
      <c r="G9405" s="65"/>
      <c r="H9405" s="113"/>
    </row>
    <row r="9406" spans="1:8">
      <c r="A9406" s="65"/>
      <c r="B9406" s="65"/>
      <c r="C9406" s="65"/>
      <c r="D9406" s="65"/>
      <c r="E9406" s="65"/>
      <c r="F9406" s="65"/>
      <c r="G9406" s="65"/>
      <c r="H9406" s="113"/>
    </row>
    <row r="9407" spans="1:8">
      <c r="A9407" s="65"/>
      <c r="B9407" s="65"/>
      <c r="C9407" s="65"/>
      <c r="D9407" s="65"/>
      <c r="E9407" s="65"/>
      <c r="F9407" s="65"/>
      <c r="G9407" s="65"/>
      <c r="H9407" s="113"/>
    </row>
    <row r="9408" spans="1:8">
      <c r="A9408" s="65"/>
      <c r="B9408" s="65"/>
      <c r="C9408" s="65"/>
      <c r="D9408" s="65"/>
      <c r="E9408" s="65"/>
      <c r="F9408" s="65"/>
      <c r="G9408" s="65"/>
      <c r="H9408" s="113"/>
    </row>
    <row r="9409" spans="1:8">
      <c r="A9409" s="65"/>
      <c r="B9409" s="65"/>
      <c r="C9409" s="65"/>
      <c r="D9409" s="65"/>
      <c r="E9409" s="65"/>
      <c r="F9409" s="65"/>
      <c r="G9409" s="65"/>
      <c r="H9409" s="113"/>
    </row>
    <row r="9410" spans="1:8">
      <c r="A9410" s="65"/>
      <c r="B9410" s="65"/>
      <c r="C9410" s="65"/>
      <c r="D9410" s="65"/>
      <c r="E9410" s="65"/>
      <c r="F9410" s="65"/>
      <c r="G9410" s="65"/>
      <c r="H9410" s="113"/>
    </row>
    <row r="9411" spans="1:8">
      <c r="A9411" s="65"/>
      <c r="B9411" s="65"/>
      <c r="C9411" s="65"/>
      <c r="D9411" s="65"/>
      <c r="E9411" s="65"/>
      <c r="F9411" s="65"/>
      <c r="G9411" s="65"/>
      <c r="H9411" s="113"/>
    </row>
    <row r="9412" spans="1:8">
      <c r="A9412" s="65"/>
      <c r="B9412" s="65"/>
      <c r="C9412" s="65"/>
      <c r="D9412" s="65"/>
      <c r="E9412" s="65"/>
      <c r="F9412" s="65"/>
      <c r="G9412" s="65"/>
      <c r="H9412" s="113"/>
    </row>
    <row r="9413" spans="1:8">
      <c r="A9413" s="65"/>
      <c r="B9413" s="65"/>
      <c r="C9413" s="65"/>
      <c r="D9413" s="65"/>
      <c r="E9413" s="65"/>
      <c r="F9413" s="65"/>
      <c r="G9413" s="65"/>
      <c r="H9413" s="113"/>
    </row>
    <row r="9414" spans="1:8">
      <c r="A9414" s="65"/>
      <c r="B9414" s="65"/>
      <c r="C9414" s="65"/>
      <c r="D9414" s="65"/>
      <c r="E9414" s="65"/>
      <c r="F9414" s="65"/>
      <c r="G9414" s="65"/>
      <c r="H9414" s="113"/>
    </row>
    <row r="9415" spans="1:8">
      <c r="A9415" s="65"/>
      <c r="B9415" s="65"/>
      <c r="C9415" s="65"/>
      <c r="D9415" s="65"/>
      <c r="E9415" s="65"/>
      <c r="F9415" s="65"/>
      <c r="G9415" s="65"/>
      <c r="H9415" s="113"/>
    </row>
    <row r="9416" spans="1:8">
      <c r="A9416" s="65"/>
      <c r="B9416" s="65"/>
      <c r="C9416" s="65"/>
      <c r="D9416" s="65"/>
      <c r="E9416" s="65"/>
      <c r="F9416" s="65"/>
      <c r="G9416" s="65"/>
      <c r="H9416" s="113"/>
    </row>
    <row r="9417" spans="1:8">
      <c r="A9417" s="65"/>
      <c r="B9417" s="65"/>
      <c r="C9417" s="65"/>
      <c r="D9417" s="65"/>
      <c r="E9417" s="65"/>
      <c r="F9417" s="65"/>
      <c r="G9417" s="65"/>
      <c r="H9417" s="113"/>
    </row>
    <row r="9418" spans="1:8">
      <c r="A9418" s="65"/>
      <c r="B9418" s="65"/>
      <c r="C9418" s="65"/>
      <c r="D9418" s="65"/>
      <c r="E9418" s="65"/>
      <c r="F9418" s="65"/>
      <c r="G9418" s="65"/>
      <c r="H9418" s="113"/>
    </row>
    <row r="9419" spans="1:8">
      <c r="A9419" s="65"/>
      <c r="B9419" s="65"/>
      <c r="C9419" s="65"/>
      <c r="D9419" s="65"/>
      <c r="E9419" s="65"/>
      <c r="F9419" s="65"/>
      <c r="G9419" s="65"/>
      <c r="H9419" s="113"/>
    </row>
    <row r="9420" spans="1:8">
      <c r="A9420" s="65"/>
      <c r="B9420" s="65"/>
      <c r="C9420" s="65"/>
      <c r="D9420" s="65"/>
      <c r="E9420" s="65"/>
      <c r="F9420" s="65"/>
      <c r="G9420" s="65"/>
      <c r="H9420" s="113"/>
    </row>
    <row r="9421" spans="1:8">
      <c r="A9421" s="65"/>
      <c r="B9421" s="65"/>
      <c r="C9421" s="65"/>
      <c r="D9421" s="65"/>
      <c r="E9421" s="65"/>
      <c r="F9421" s="65"/>
      <c r="G9421" s="65"/>
      <c r="H9421" s="113"/>
    </row>
    <row r="9422" spans="1:8">
      <c r="A9422" s="65"/>
      <c r="B9422" s="65"/>
      <c r="C9422" s="65"/>
      <c r="D9422" s="65"/>
      <c r="E9422" s="65"/>
      <c r="F9422" s="65"/>
      <c r="G9422" s="65"/>
      <c r="H9422" s="113"/>
    </row>
    <row r="9423" spans="1:8">
      <c r="A9423" s="65"/>
      <c r="B9423" s="65"/>
      <c r="C9423" s="65"/>
      <c r="D9423" s="65"/>
      <c r="E9423" s="65"/>
      <c r="F9423" s="65"/>
      <c r="G9423" s="65"/>
      <c r="H9423" s="113"/>
    </row>
    <row r="9424" spans="1:8">
      <c r="A9424" s="65"/>
      <c r="B9424" s="65"/>
      <c r="C9424" s="65"/>
      <c r="D9424" s="65"/>
      <c r="E9424" s="65"/>
      <c r="F9424" s="65"/>
      <c r="G9424" s="65"/>
      <c r="H9424" s="113"/>
    </row>
    <row r="9425" spans="1:8">
      <c r="A9425" s="65"/>
      <c r="B9425" s="65"/>
      <c r="C9425" s="65"/>
      <c r="D9425" s="65"/>
      <c r="E9425" s="65"/>
      <c r="F9425" s="65"/>
      <c r="G9425" s="65"/>
      <c r="H9425" s="113"/>
    </row>
    <row r="9426" spans="1:8">
      <c r="A9426" s="65"/>
      <c r="B9426" s="65"/>
      <c r="C9426" s="65"/>
      <c r="D9426" s="65"/>
      <c r="E9426" s="65"/>
      <c r="F9426" s="65"/>
      <c r="G9426" s="65"/>
      <c r="H9426" s="113"/>
    </row>
    <row r="9427" spans="1:8">
      <c r="A9427" s="65"/>
      <c r="B9427" s="65"/>
      <c r="C9427" s="65"/>
      <c r="D9427" s="65"/>
      <c r="E9427" s="65"/>
      <c r="F9427" s="65"/>
      <c r="G9427" s="65"/>
      <c r="H9427" s="113"/>
    </row>
    <row r="9428" spans="1:8">
      <c r="A9428" s="65"/>
      <c r="B9428" s="65"/>
      <c r="C9428" s="65"/>
      <c r="D9428" s="65"/>
      <c r="E9428" s="65"/>
      <c r="F9428" s="65"/>
      <c r="G9428" s="65"/>
      <c r="H9428" s="113"/>
    </row>
    <row r="9429" spans="1:8">
      <c r="A9429" s="65"/>
      <c r="B9429" s="65"/>
      <c r="C9429" s="65"/>
      <c r="D9429" s="65"/>
      <c r="E9429" s="65"/>
      <c r="F9429" s="65"/>
      <c r="G9429" s="65"/>
      <c r="H9429" s="113"/>
    </row>
    <row r="9430" spans="1:8">
      <c r="A9430" s="65"/>
      <c r="B9430" s="65"/>
      <c r="C9430" s="65"/>
      <c r="D9430" s="65"/>
      <c r="E9430" s="65"/>
      <c r="F9430" s="65"/>
      <c r="G9430" s="65"/>
      <c r="H9430" s="113"/>
    </row>
    <row r="9431" spans="1:8">
      <c r="A9431" s="65"/>
      <c r="B9431" s="65"/>
      <c r="C9431" s="65"/>
      <c r="D9431" s="65"/>
      <c r="E9431" s="65"/>
      <c r="F9431" s="65"/>
      <c r="G9431" s="65"/>
      <c r="H9431" s="113"/>
    </row>
    <row r="9432" spans="1:8">
      <c r="A9432" s="65"/>
      <c r="B9432" s="65"/>
      <c r="C9432" s="65"/>
      <c r="D9432" s="65"/>
      <c r="E9432" s="65"/>
      <c r="F9432" s="65"/>
      <c r="G9432" s="65"/>
      <c r="H9432" s="113"/>
    </row>
    <row r="9433" spans="1:8">
      <c r="A9433" s="65"/>
      <c r="B9433" s="65"/>
      <c r="C9433" s="65"/>
      <c r="D9433" s="65"/>
      <c r="E9433" s="65"/>
      <c r="F9433" s="65"/>
      <c r="G9433" s="65"/>
      <c r="H9433" s="113"/>
    </row>
    <row r="9434" spans="1:8">
      <c r="A9434" s="65"/>
      <c r="B9434" s="65"/>
      <c r="C9434" s="65"/>
      <c r="D9434" s="65"/>
      <c r="E9434" s="65"/>
      <c r="F9434" s="65"/>
      <c r="G9434" s="65"/>
      <c r="H9434" s="113"/>
    </row>
    <row r="9435" spans="1:8">
      <c r="A9435" s="65"/>
      <c r="B9435" s="65"/>
      <c r="C9435" s="65"/>
      <c r="D9435" s="65"/>
      <c r="E9435" s="65"/>
      <c r="F9435" s="65"/>
      <c r="G9435" s="65"/>
      <c r="H9435" s="113"/>
    </row>
    <row r="9436" spans="1:8">
      <c r="A9436" s="65"/>
      <c r="B9436" s="65"/>
      <c r="C9436" s="65"/>
      <c r="D9436" s="65"/>
      <c r="E9436" s="65"/>
      <c r="F9436" s="65"/>
      <c r="G9436" s="65"/>
      <c r="H9436" s="113"/>
    </row>
    <row r="9437" spans="1:8">
      <c r="A9437" s="65"/>
      <c r="B9437" s="65"/>
      <c r="C9437" s="65"/>
      <c r="D9437" s="65"/>
      <c r="E9437" s="65"/>
      <c r="F9437" s="65"/>
      <c r="G9437" s="65"/>
      <c r="H9437" s="113"/>
    </row>
    <row r="9438" spans="1:8">
      <c r="A9438" s="65"/>
      <c r="B9438" s="65"/>
      <c r="C9438" s="65"/>
      <c r="D9438" s="65"/>
      <c r="E9438" s="65"/>
      <c r="F9438" s="65"/>
      <c r="G9438" s="65"/>
      <c r="H9438" s="113"/>
    </row>
    <row r="9439" spans="1:8">
      <c r="A9439" s="65"/>
      <c r="B9439" s="65"/>
      <c r="C9439" s="65"/>
      <c r="D9439" s="65"/>
      <c r="E9439" s="65"/>
      <c r="F9439" s="65"/>
      <c r="G9439" s="65"/>
      <c r="H9439" s="113"/>
    </row>
    <row r="9440" spans="1:8">
      <c r="A9440" s="65"/>
      <c r="B9440" s="65"/>
      <c r="C9440" s="65"/>
      <c r="D9440" s="65"/>
      <c r="E9440" s="65"/>
      <c r="F9440" s="65"/>
      <c r="G9440" s="65"/>
      <c r="H9440" s="113"/>
    </row>
    <row r="9441" spans="1:8">
      <c r="A9441" s="65"/>
      <c r="B9441" s="65"/>
      <c r="C9441" s="65"/>
      <c r="D9441" s="65"/>
      <c r="E9441" s="65"/>
      <c r="F9441" s="65"/>
      <c r="G9441" s="65"/>
      <c r="H9441" s="113"/>
    </row>
    <row r="9442" spans="1:8">
      <c r="A9442" s="65"/>
      <c r="B9442" s="65"/>
      <c r="C9442" s="65"/>
      <c r="D9442" s="65"/>
      <c r="E9442" s="65"/>
      <c r="F9442" s="65"/>
      <c r="G9442" s="65"/>
      <c r="H9442" s="113"/>
    </row>
    <row r="9443" spans="1:8">
      <c r="A9443" s="65"/>
      <c r="B9443" s="65"/>
      <c r="C9443" s="65"/>
      <c r="D9443" s="65"/>
      <c r="E9443" s="65"/>
      <c r="F9443" s="65"/>
      <c r="G9443" s="65"/>
      <c r="H9443" s="113"/>
    </row>
    <row r="9444" spans="1:8">
      <c r="A9444" s="65"/>
      <c r="B9444" s="65"/>
      <c r="C9444" s="65"/>
      <c r="D9444" s="65"/>
      <c r="E9444" s="65"/>
      <c r="F9444" s="65"/>
      <c r="G9444" s="65"/>
      <c r="H9444" s="113"/>
    </row>
    <row r="9445" spans="1:8">
      <c r="A9445" s="65"/>
      <c r="B9445" s="65"/>
      <c r="C9445" s="65"/>
      <c r="D9445" s="65"/>
      <c r="E9445" s="65"/>
      <c r="F9445" s="65"/>
      <c r="G9445" s="65"/>
      <c r="H9445" s="113"/>
    </row>
    <row r="9446" spans="1:8">
      <c r="A9446" s="65"/>
      <c r="B9446" s="65"/>
      <c r="C9446" s="65"/>
      <c r="D9446" s="65"/>
      <c r="E9446" s="65"/>
      <c r="F9446" s="65"/>
      <c r="G9446" s="65"/>
      <c r="H9446" s="113"/>
    </row>
    <row r="9447" spans="1:8">
      <c r="A9447" s="65"/>
      <c r="B9447" s="65"/>
      <c r="C9447" s="65"/>
      <c r="D9447" s="65"/>
      <c r="E9447" s="65"/>
      <c r="F9447" s="65"/>
      <c r="G9447" s="65"/>
      <c r="H9447" s="113"/>
    </row>
    <row r="9448" spans="1:8">
      <c r="A9448" s="65"/>
      <c r="B9448" s="65"/>
      <c r="C9448" s="65"/>
      <c r="D9448" s="65"/>
      <c r="E9448" s="65"/>
      <c r="F9448" s="65"/>
      <c r="G9448" s="65"/>
      <c r="H9448" s="113"/>
    </row>
    <row r="9449" spans="1:8">
      <c r="A9449" s="65"/>
      <c r="B9449" s="65"/>
      <c r="C9449" s="65"/>
      <c r="D9449" s="65"/>
      <c r="E9449" s="65"/>
      <c r="F9449" s="65"/>
      <c r="G9449" s="65"/>
      <c r="H9449" s="113"/>
    </row>
    <row r="9450" spans="1:8">
      <c r="A9450" s="65"/>
      <c r="B9450" s="65"/>
      <c r="C9450" s="65"/>
      <c r="D9450" s="65"/>
      <c r="E9450" s="65"/>
      <c r="F9450" s="65"/>
      <c r="G9450" s="65"/>
      <c r="H9450" s="113"/>
    </row>
    <row r="9451" spans="1:8">
      <c r="A9451" s="65"/>
      <c r="B9451" s="65"/>
      <c r="C9451" s="65"/>
      <c r="D9451" s="65"/>
      <c r="E9451" s="65"/>
      <c r="F9451" s="65"/>
      <c r="G9451" s="65"/>
      <c r="H9451" s="113"/>
    </row>
    <row r="9452" spans="1:8">
      <c r="A9452" s="65"/>
      <c r="B9452" s="65"/>
      <c r="C9452" s="65"/>
      <c r="D9452" s="65"/>
      <c r="E9452" s="65"/>
      <c r="F9452" s="65"/>
      <c r="G9452" s="65"/>
      <c r="H9452" s="113"/>
    </row>
    <row r="9453" spans="1:8">
      <c r="A9453" s="65"/>
      <c r="B9453" s="65"/>
      <c r="C9453" s="65"/>
      <c r="D9453" s="65"/>
      <c r="E9453" s="65"/>
      <c r="F9453" s="65"/>
      <c r="G9453" s="65"/>
      <c r="H9453" s="113"/>
    </row>
    <row r="9454" spans="1:8">
      <c r="A9454" s="65"/>
      <c r="B9454" s="65"/>
      <c r="C9454" s="65"/>
      <c r="D9454" s="65"/>
      <c r="E9454" s="65"/>
      <c r="F9454" s="65"/>
      <c r="G9454" s="65"/>
      <c r="H9454" s="113"/>
    </row>
    <row r="9455" spans="1:8">
      <c r="A9455" s="65"/>
      <c r="B9455" s="65"/>
      <c r="C9455" s="65"/>
      <c r="D9455" s="65"/>
      <c r="E9455" s="65"/>
      <c r="F9455" s="65"/>
      <c r="G9455" s="65"/>
      <c r="H9455" s="113"/>
    </row>
    <row r="9456" spans="1:8">
      <c r="A9456" s="65"/>
      <c r="B9456" s="65"/>
      <c r="C9456" s="65"/>
      <c r="D9456" s="65"/>
      <c r="E9456" s="65"/>
      <c r="F9456" s="65"/>
      <c r="G9456" s="65"/>
      <c r="H9456" s="113"/>
    </row>
    <row r="9457" spans="1:8">
      <c r="A9457" s="65"/>
      <c r="B9457" s="65"/>
      <c r="C9457" s="65"/>
      <c r="D9457" s="65"/>
      <c r="E9457" s="65"/>
      <c r="F9457" s="65"/>
      <c r="G9457" s="65"/>
      <c r="H9457" s="113"/>
    </row>
    <row r="9458" spans="1:8">
      <c r="A9458" s="65"/>
      <c r="B9458" s="65"/>
      <c r="C9458" s="65"/>
      <c r="D9458" s="65"/>
      <c r="E9458" s="65"/>
      <c r="F9458" s="65"/>
      <c r="G9458" s="65"/>
      <c r="H9458" s="113"/>
    </row>
    <row r="9459" spans="1:8">
      <c r="A9459" s="65"/>
      <c r="B9459" s="65"/>
      <c r="C9459" s="65"/>
      <c r="D9459" s="65"/>
      <c r="E9459" s="65"/>
      <c r="F9459" s="65"/>
      <c r="G9459" s="65"/>
      <c r="H9459" s="113"/>
    </row>
    <row r="9460" spans="1:8">
      <c r="A9460" s="65"/>
      <c r="B9460" s="65"/>
      <c r="C9460" s="65"/>
      <c r="D9460" s="65"/>
      <c r="E9460" s="65"/>
      <c r="F9460" s="65"/>
      <c r="G9460" s="65"/>
      <c r="H9460" s="113"/>
    </row>
    <row r="9461" spans="1:8">
      <c r="A9461" s="65"/>
      <c r="B9461" s="65"/>
      <c r="C9461" s="65"/>
      <c r="D9461" s="65"/>
      <c r="E9461" s="65"/>
      <c r="F9461" s="65"/>
      <c r="G9461" s="65"/>
      <c r="H9461" s="113"/>
    </row>
    <row r="9462" spans="1:8">
      <c r="A9462" s="65"/>
      <c r="B9462" s="65"/>
      <c r="C9462" s="65"/>
      <c r="D9462" s="65"/>
      <c r="E9462" s="65"/>
      <c r="F9462" s="65"/>
      <c r="G9462" s="65"/>
      <c r="H9462" s="113"/>
    </row>
    <row r="9463" spans="1:8">
      <c r="A9463" s="65"/>
      <c r="B9463" s="65"/>
      <c r="C9463" s="65"/>
      <c r="D9463" s="65"/>
      <c r="E9463" s="65"/>
      <c r="F9463" s="65"/>
      <c r="G9463" s="65"/>
      <c r="H9463" s="113"/>
    </row>
    <row r="9464" spans="1:8">
      <c r="A9464" s="65"/>
      <c r="B9464" s="65"/>
      <c r="C9464" s="65"/>
      <c r="D9464" s="65"/>
      <c r="E9464" s="65"/>
      <c r="F9464" s="65"/>
      <c r="G9464" s="65"/>
      <c r="H9464" s="113"/>
    </row>
    <row r="9465" spans="1:8">
      <c r="A9465" s="65"/>
      <c r="B9465" s="65"/>
      <c r="C9465" s="65"/>
      <c r="D9465" s="65"/>
      <c r="E9465" s="65"/>
      <c r="F9465" s="65"/>
      <c r="G9465" s="65"/>
      <c r="H9465" s="113"/>
    </row>
    <row r="9466" spans="1:8">
      <c r="A9466" s="65"/>
      <c r="B9466" s="65"/>
      <c r="C9466" s="65"/>
      <c r="D9466" s="65"/>
      <c r="E9466" s="65"/>
      <c r="F9466" s="65"/>
      <c r="G9466" s="65"/>
      <c r="H9466" s="113"/>
    </row>
    <row r="9467" spans="1:8">
      <c r="A9467" s="65"/>
      <c r="B9467" s="65"/>
      <c r="C9467" s="65"/>
      <c r="D9467" s="65"/>
      <c r="E9467" s="65"/>
      <c r="F9467" s="65"/>
      <c r="G9467" s="65"/>
      <c r="H9467" s="113"/>
    </row>
    <row r="9468" spans="1:8">
      <c r="A9468" s="65"/>
      <c r="B9468" s="65"/>
      <c r="C9468" s="65"/>
      <c r="D9468" s="65"/>
      <c r="E9468" s="65"/>
      <c r="F9468" s="65"/>
      <c r="G9468" s="65"/>
      <c r="H9468" s="113"/>
    </row>
    <row r="9469" spans="1:8">
      <c r="A9469" s="65"/>
      <c r="B9469" s="65"/>
      <c r="C9469" s="65"/>
      <c r="D9469" s="65"/>
      <c r="E9469" s="65"/>
      <c r="F9469" s="65"/>
      <c r="G9469" s="65"/>
      <c r="H9469" s="113"/>
    </row>
    <row r="9470" spans="1:8">
      <c r="A9470" s="65"/>
      <c r="B9470" s="65"/>
      <c r="C9470" s="65"/>
      <c r="D9470" s="65"/>
      <c r="E9470" s="65"/>
      <c r="F9470" s="65"/>
      <c r="G9470" s="65"/>
      <c r="H9470" s="113"/>
    </row>
    <row r="9471" spans="1:8">
      <c r="A9471" s="65"/>
      <c r="B9471" s="65"/>
      <c r="C9471" s="65"/>
      <c r="D9471" s="65"/>
      <c r="E9471" s="65"/>
      <c r="F9471" s="65"/>
      <c r="G9471" s="65"/>
      <c r="H9471" s="113"/>
    </row>
    <row r="9472" spans="1:8">
      <c r="A9472" s="65"/>
      <c r="B9472" s="65"/>
      <c r="C9472" s="65"/>
      <c r="D9472" s="65"/>
      <c r="E9472" s="65"/>
      <c r="F9472" s="65"/>
      <c r="G9472" s="65"/>
      <c r="H9472" s="113"/>
    </row>
    <row r="9473" spans="1:8">
      <c r="A9473" s="65"/>
      <c r="B9473" s="65"/>
      <c r="C9473" s="65"/>
      <c r="D9473" s="65"/>
      <c r="E9473" s="65"/>
      <c r="F9473" s="65"/>
      <c r="G9473" s="65"/>
      <c r="H9473" s="113"/>
    </row>
    <row r="9474" spans="1:8">
      <c r="A9474" s="65"/>
      <c r="B9474" s="65"/>
      <c r="C9474" s="65"/>
      <c r="D9474" s="65"/>
      <c r="E9474" s="65"/>
      <c r="F9474" s="65"/>
      <c r="G9474" s="65"/>
      <c r="H9474" s="113"/>
    </row>
    <row r="9475" spans="1:8">
      <c r="A9475" s="65"/>
      <c r="B9475" s="65"/>
      <c r="C9475" s="65"/>
      <c r="D9475" s="65"/>
      <c r="E9475" s="65"/>
      <c r="F9475" s="65"/>
      <c r="G9475" s="65"/>
      <c r="H9475" s="113"/>
    </row>
    <row r="9476" spans="1:8">
      <c r="A9476" s="65"/>
      <c r="B9476" s="65"/>
      <c r="C9476" s="65"/>
      <c r="D9476" s="65"/>
      <c r="E9476" s="65"/>
      <c r="F9476" s="65"/>
      <c r="G9476" s="65"/>
      <c r="H9476" s="113"/>
    </row>
    <row r="9477" spans="1:8">
      <c r="A9477" s="65"/>
      <c r="B9477" s="65"/>
      <c r="C9477" s="65"/>
      <c r="D9477" s="65"/>
      <c r="E9477" s="65"/>
      <c r="F9477" s="65"/>
      <c r="G9477" s="65"/>
      <c r="H9477" s="113"/>
    </row>
    <row r="9478" spans="1:8">
      <c r="A9478" s="65"/>
      <c r="B9478" s="65"/>
      <c r="C9478" s="65"/>
      <c r="D9478" s="65"/>
      <c r="E9478" s="65"/>
      <c r="F9478" s="65"/>
      <c r="G9478" s="65"/>
      <c r="H9478" s="113"/>
    </row>
    <row r="9479" spans="1:8">
      <c r="A9479" s="65"/>
      <c r="B9479" s="65"/>
      <c r="C9479" s="65"/>
      <c r="D9479" s="65"/>
      <c r="E9479" s="65"/>
      <c r="F9479" s="65"/>
      <c r="G9479" s="65"/>
      <c r="H9479" s="113"/>
    </row>
    <row r="9480" spans="1:8">
      <c r="A9480" s="65"/>
      <c r="B9480" s="65"/>
      <c r="C9480" s="65"/>
      <c r="D9480" s="65"/>
      <c r="E9480" s="65"/>
      <c r="F9480" s="65"/>
      <c r="G9480" s="65"/>
      <c r="H9480" s="113"/>
    </row>
    <row r="9481" spans="1:8">
      <c r="A9481" s="65"/>
      <c r="B9481" s="65"/>
      <c r="C9481" s="65"/>
      <c r="D9481" s="65"/>
      <c r="E9481" s="65"/>
      <c r="F9481" s="65"/>
      <c r="G9481" s="65"/>
      <c r="H9481" s="113"/>
    </row>
    <row r="9482" spans="1:8">
      <c r="A9482" s="65"/>
      <c r="B9482" s="65"/>
      <c r="C9482" s="65"/>
      <c r="D9482" s="65"/>
      <c r="E9482" s="65"/>
      <c r="F9482" s="65"/>
      <c r="G9482" s="65"/>
      <c r="H9482" s="113"/>
    </row>
    <row r="9483" spans="1:8">
      <c r="A9483" s="65"/>
      <c r="B9483" s="65"/>
      <c r="C9483" s="65"/>
      <c r="D9483" s="65"/>
      <c r="E9483" s="65"/>
      <c r="F9483" s="65"/>
      <c r="G9483" s="65"/>
      <c r="H9483" s="113"/>
    </row>
    <row r="9484" spans="1:8">
      <c r="A9484" s="65"/>
      <c r="B9484" s="65"/>
      <c r="C9484" s="65"/>
      <c r="D9484" s="65"/>
      <c r="E9484" s="65"/>
      <c r="F9484" s="65"/>
      <c r="G9484" s="65"/>
      <c r="H9484" s="113"/>
    </row>
    <row r="9485" spans="1:8">
      <c r="A9485" s="65"/>
      <c r="B9485" s="65"/>
      <c r="C9485" s="65"/>
      <c r="D9485" s="65"/>
      <c r="E9485" s="65"/>
      <c r="F9485" s="65"/>
      <c r="G9485" s="65"/>
      <c r="H9485" s="113"/>
    </row>
    <row r="9486" spans="1:8">
      <c r="A9486" s="65"/>
      <c r="B9486" s="65"/>
      <c r="C9486" s="65"/>
      <c r="D9486" s="65"/>
      <c r="E9486" s="65"/>
      <c r="F9486" s="65"/>
      <c r="G9486" s="65"/>
      <c r="H9486" s="113"/>
    </row>
    <row r="9487" spans="1:8">
      <c r="A9487" s="65"/>
      <c r="B9487" s="65"/>
      <c r="C9487" s="65"/>
      <c r="D9487" s="65"/>
      <c r="E9487" s="65"/>
      <c r="F9487" s="65"/>
      <c r="G9487" s="65"/>
      <c r="H9487" s="113"/>
    </row>
    <row r="9488" spans="1:8">
      <c r="A9488" s="65"/>
      <c r="B9488" s="65"/>
      <c r="C9488" s="65"/>
      <c r="D9488" s="65"/>
      <c r="E9488" s="65"/>
      <c r="F9488" s="65"/>
      <c r="G9488" s="65"/>
      <c r="H9488" s="113"/>
    </row>
    <row r="9489" spans="1:8">
      <c r="A9489" s="65"/>
      <c r="B9489" s="65"/>
      <c r="C9489" s="65"/>
      <c r="D9489" s="65"/>
      <c r="E9489" s="65"/>
      <c r="F9489" s="65"/>
      <c r="G9489" s="65"/>
      <c r="H9489" s="113"/>
    </row>
    <row r="9490" spans="1:8">
      <c r="A9490" s="65"/>
      <c r="B9490" s="65"/>
      <c r="C9490" s="65"/>
      <c r="D9490" s="65"/>
      <c r="E9490" s="65"/>
      <c r="F9490" s="65"/>
      <c r="G9490" s="65"/>
      <c r="H9490" s="113"/>
    </row>
    <row r="9491" spans="1:8">
      <c r="A9491" s="65"/>
      <c r="B9491" s="65"/>
      <c r="C9491" s="65"/>
      <c r="D9491" s="65"/>
      <c r="E9491" s="65"/>
      <c r="F9491" s="65"/>
      <c r="G9491" s="65"/>
      <c r="H9491" s="113"/>
    </row>
    <row r="9492" spans="1:8">
      <c r="A9492" s="65"/>
      <c r="B9492" s="65"/>
      <c r="C9492" s="65"/>
      <c r="D9492" s="65"/>
      <c r="E9492" s="65"/>
      <c r="F9492" s="65"/>
      <c r="G9492" s="65"/>
      <c r="H9492" s="113"/>
    </row>
    <row r="9493" spans="1:8">
      <c r="A9493" s="65"/>
      <c r="B9493" s="65"/>
      <c r="C9493" s="65"/>
      <c r="D9493" s="65"/>
      <c r="E9493" s="65"/>
      <c r="F9493" s="65"/>
      <c r="G9493" s="65"/>
      <c r="H9493" s="113"/>
    </row>
    <row r="9494" spans="1:8">
      <c r="A9494" s="65"/>
      <c r="B9494" s="65"/>
      <c r="C9494" s="65"/>
      <c r="D9494" s="65"/>
      <c r="E9494" s="65"/>
      <c r="F9494" s="65"/>
      <c r="G9494" s="65"/>
      <c r="H9494" s="113"/>
    </row>
    <row r="9495" spans="1:8">
      <c r="A9495" s="65"/>
      <c r="B9495" s="65"/>
      <c r="C9495" s="65"/>
      <c r="D9495" s="65"/>
      <c r="E9495" s="65"/>
      <c r="F9495" s="65"/>
      <c r="G9495" s="65"/>
      <c r="H9495" s="113"/>
    </row>
    <row r="9496" spans="1:8">
      <c r="A9496" s="65"/>
      <c r="B9496" s="65"/>
      <c r="C9496" s="65"/>
      <c r="D9496" s="65"/>
      <c r="E9496" s="65"/>
      <c r="F9496" s="65"/>
      <c r="G9496" s="65"/>
      <c r="H9496" s="113"/>
    </row>
    <row r="9497" spans="1:8">
      <c r="A9497" s="65"/>
      <c r="B9497" s="65"/>
      <c r="C9497" s="65"/>
      <c r="D9497" s="65"/>
      <c r="E9497" s="65"/>
      <c r="F9497" s="65"/>
      <c r="G9497" s="65"/>
      <c r="H9497" s="113"/>
    </row>
    <row r="9498" spans="1:8">
      <c r="A9498" s="65"/>
      <c r="B9498" s="65"/>
      <c r="C9498" s="65"/>
      <c r="D9498" s="65"/>
      <c r="E9498" s="65"/>
      <c r="F9498" s="65"/>
      <c r="G9498" s="65"/>
      <c r="H9498" s="113"/>
    </row>
    <row r="9499" spans="1:8">
      <c r="A9499" s="65"/>
      <c r="B9499" s="65"/>
      <c r="C9499" s="65"/>
      <c r="D9499" s="65"/>
      <c r="E9499" s="65"/>
      <c r="F9499" s="65"/>
      <c r="G9499" s="65"/>
      <c r="H9499" s="113"/>
    </row>
    <row r="9500" spans="1:8">
      <c r="A9500" s="65"/>
      <c r="B9500" s="65"/>
      <c r="C9500" s="65"/>
      <c r="D9500" s="65"/>
      <c r="E9500" s="65"/>
      <c r="F9500" s="65"/>
      <c r="G9500" s="65"/>
      <c r="H9500" s="113"/>
    </row>
    <row r="9501" spans="1:8">
      <c r="A9501" s="65"/>
      <c r="B9501" s="65"/>
      <c r="C9501" s="65"/>
      <c r="D9501" s="65"/>
      <c r="E9501" s="65"/>
      <c r="F9501" s="65"/>
      <c r="G9501" s="65"/>
      <c r="H9501" s="113"/>
    </row>
    <row r="9502" spans="1:8">
      <c r="A9502" s="65"/>
      <c r="B9502" s="65"/>
      <c r="C9502" s="65"/>
      <c r="D9502" s="65"/>
      <c r="E9502" s="65"/>
      <c r="F9502" s="65"/>
      <c r="G9502" s="65"/>
      <c r="H9502" s="113"/>
    </row>
    <row r="9503" spans="1:8">
      <c r="A9503" s="65"/>
      <c r="B9503" s="65"/>
      <c r="C9503" s="65"/>
      <c r="D9503" s="65"/>
      <c r="E9503" s="65"/>
      <c r="F9503" s="65"/>
      <c r="G9503" s="65"/>
      <c r="H9503" s="113"/>
    </row>
    <row r="9504" spans="1:8">
      <c r="A9504" s="65"/>
      <c r="B9504" s="65"/>
      <c r="C9504" s="65"/>
      <c r="D9504" s="65"/>
      <c r="E9504" s="65"/>
      <c r="F9504" s="65"/>
      <c r="G9504" s="65"/>
      <c r="H9504" s="113"/>
    </row>
    <row r="9505" spans="1:8">
      <c r="A9505" s="65"/>
      <c r="B9505" s="65"/>
      <c r="C9505" s="65"/>
      <c r="D9505" s="65"/>
      <c r="E9505" s="65"/>
      <c r="F9505" s="65"/>
      <c r="G9505" s="65"/>
      <c r="H9505" s="113"/>
    </row>
    <row r="9506" spans="1:8">
      <c r="A9506" s="65"/>
      <c r="B9506" s="65"/>
      <c r="C9506" s="65"/>
      <c r="D9506" s="65"/>
      <c r="E9506" s="65"/>
      <c r="F9506" s="65"/>
      <c r="G9506" s="65"/>
      <c r="H9506" s="113"/>
    </row>
    <row r="9507" spans="1:8">
      <c r="A9507" s="65"/>
      <c r="B9507" s="65"/>
      <c r="C9507" s="65"/>
      <c r="D9507" s="65"/>
      <c r="E9507" s="65"/>
      <c r="F9507" s="65"/>
      <c r="G9507" s="65"/>
      <c r="H9507" s="113"/>
    </row>
    <row r="9508" spans="1:8">
      <c r="A9508" s="65"/>
      <c r="B9508" s="65"/>
      <c r="C9508" s="65"/>
      <c r="D9508" s="65"/>
      <c r="E9508" s="65"/>
      <c r="F9508" s="65"/>
      <c r="G9508" s="65"/>
      <c r="H9508" s="113"/>
    </row>
    <row r="9509" spans="1:8">
      <c r="A9509" s="65"/>
      <c r="B9509" s="65"/>
      <c r="C9509" s="65"/>
      <c r="D9509" s="65"/>
      <c r="E9509" s="65"/>
      <c r="F9509" s="65"/>
      <c r="G9509" s="65"/>
      <c r="H9509" s="113"/>
    </row>
    <row r="9510" spans="1:8">
      <c r="A9510" s="65"/>
      <c r="B9510" s="65"/>
      <c r="C9510" s="65"/>
      <c r="D9510" s="65"/>
      <c r="E9510" s="65"/>
      <c r="F9510" s="65"/>
      <c r="G9510" s="65"/>
      <c r="H9510" s="113"/>
    </row>
    <row r="9511" spans="1:8">
      <c r="A9511" s="65"/>
      <c r="B9511" s="65"/>
      <c r="C9511" s="65"/>
      <c r="D9511" s="65"/>
      <c r="E9511" s="65"/>
      <c r="F9511" s="65"/>
      <c r="G9511" s="65"/>
      <c r="H9511" s="113"/>
    </row>
    <row r="9512" spans="1:8">
      <c r="A9512" s="65"/>
      <c r="B9512" s="65"/>
      <c r="C9512" s="65"/>
      <c r="D9512" s="65"/>
      <c r="E9512" s="65"/>
      <c r="F9512" s="65"/>
      <c r="G9512" s="65"/>
      <c r="H9512" s="113"/>
    </row>
    <row r="9513" spans="1:8">
      <c r="A9513" s="65"/>
      <c r="B9513" s="65"/>
      <c r="C9513" s="65"/>
      <c r="D9513" s="65"/>
      <c r="E9513" s="65"/>
      <c r="F9513" s="65"/>
      <c r="G9513" s="65"/>
      <c r="H9513" s="113"/>
    </row>
    <row r="9514" spans="1:8">
      <c r="A9514" s="65"/>
      <c r="B9514" s="65"/>
      <c r="C9514" s="65"/>
      <c r="D9514" s="65"/>
      <c r="E9514" s="65"/>
      <c r="F9514" s="65"/>
      <c r="G9514" s="65"/>
      <c r="H9514" s="113"/>
    </row>
    <row r="9515" spans="1:8">
      <c r="A9515" s="65"/>
      <c r="B9515" s="65"/>
      <c r="C9515" s="65"/>
      <c r="D9515" s="65"/>
      <c r="E9515" s="65"/>
      <c r="F9515" s="65"/>
      <c r="G9515" s="65"/>
      <c r="H9515" s="113"/>
    </row>
    <row r="9516" spans="1:8">
      <c r="A9516" s="65"/>
      <c r="B9516" s="65"/>
      <c r="C9516" s="65"/>
      <c r="D9516" s="65"/>
      <c r="E9516" s="65"/>
      <c r="F9516" s="65"/>
      <c r="G9516" s="65"/>
      <c r="H9516" s="113"/>
    </row>
    <row r="9517" spans="1:8">
      <c r="A9517" s="65"/>
      <c r="B9517" s="65"/>
      <c r="C9517" s="65"/>
      <c r="D9517" s="65"/>
      <c r="E9517" s="65"/>
      <c r="F9517" s="65"/>
      <c r="G9517" s="65"/>
      <c r="H9517" s="113"/>
    </row>
    <row r="9518" spans="1:8">
      <c r="A9518" s="65"/>
      <c r="B9518" s="65"/>
      <c r="C9518" s="65"/>
      <c r="D9518" s="65"/>
      <c r="E9518" s="65"/>
      <c r="F9518" s="65"/>
      <c r="G9518" s="65"/>
      <c r="H9518" s="113"/>
    </row>
    <row r="9519" spans="1:8">
      <c r="A9519" s="65"/>
      <c r="B9519" s="65"/>
      <c r="C9519" s="65"/>
      <c r="D9519" s="65"/>
      <c r="E9519" s="65"/>
      <c r="F9519" s="65"/>
      <c r="G9519" s="65"/>
      <c r="H9519" s="113"/>
    </row>
    <row r="9520" spans="1:8">
      <c r="A9520" s="65"/>
      <c r="B9520" s="65"/>
      <c r="C9520" s="65"/>
      <c r="D9520" s="65"/>
      <c r="E9520" s="65"/>
      <c r="F9520" s="65"/>
      <c r="G9520" s="65"/>
      <c r="H9520" s="113"/>
    </row>
    <row r="9521" spans="1:8">
      <c r="A9521" s="65"/>
      <c r="B9521" s="65"/>
      <c r="C9521" s="65"/>
      <c r="D9521" s="65"/>
      <c r="E9521" s="65"/>
      <c r="F9521" s="65"/>
      <c r="G9521" s="65"/>
      <c r="H9521" s="113"/>
    </row>
    <row r="9522" spans="1:8">
      <c r="A9522" s="65"/>
      <c r="B9522" s="65"/>
      <c r="C9522" s="65"/>
      <c r="D9522" s="65"/>
      <c r="E9522" s="65"/>
      <c r="F9522" s="65"/>
      <c r="G9522" s="65"/>
      <c r="H9522" s="113"/>
    </row>
    <row r="9523" spans="1:8">
      <c r="A9523" s="65"/>
      <c r="B9523" s="65"/>
      <c r="C9523" s="65"/>
      <c r="D9523" s="65"/>
      <c r="E9523" s="65"/>
      <c r="F9523" s="65"/>
      <c r="G9523" s="65"/>
      <c r="H9523" s="113"/>
    </row>
    <row r="9524" spans="1:8">
      <c r="A9524" s="65"/>
      <c r="B9524" s="65"/>
      <c r="C9524" s="65"/>
      <c r="D9524" s="65"/>
      <c r="E9524" s="65"/>
      <c r="F9524" s="65"/>
      <c r="G9524" s="65"/>
      <c r="H9524" s="113"/>
    </row>
    <row r="9525" spans="1:8">
      <c r="A9525" s="65"/>
      <c r="B9525" s="65"/>
      <c r="C9525" s="65"/>
      <c r="D9525" s="65"/>
      <c r="E9525" s="65"/>
      <c r="F9525" s="65"/>
      <c r="G9525" s="65"/>
      <c r="H9525" s="113"/>
    </row>
    <row r="9526" spans="1:8">
      <c r="A9526" s="65"/>
      <c r="B9526" s="65"/>
      <c r="C9526" s="65"/>
      <c r="D9526" s="65"/>
      <c r="E9526" s="65"/>
      <c r="F9526" s="65"/>
      <c r="G9526" s="65"/>
      <c r="H9526" s="113"/>
    </row>
    <row r="9527" spans="1:8">
      <c r="A9527" s="65"/>
      <c r="B9527" s="65"/>
      <c r="C9527" s="65"/>
      <c r="D9527" s="65"/>
      <c r="E9527" s="65"/>
      <c r="F9527" s="65"/>
      <c r="G9527" s="65"/>
      <c r="H9527" s="113"/>
    </row>
    <row r="9528" spans="1:8">
      <c r="A9528" s="65"/>
      <c r="B9528" s="65"/>
      <c r="C9528" s="65"/>
      <c r="D9528" s="65"/>
      <c r="E9528" s="65"/>
      <c r="F9528" s="65"/>
      <c r="G9528" s="65"/>
      <c r="H9528" s="113"/>
    </row>
    <row r="9529" spans="1:8">
      <c r="A9529" s="65"/>
      <c r="B9529" s="65"/>
      <c r="C9529" s="65"/>
      <c r="D9529" s="65"/>
      <c r="E9529" s="65"/>
      <c r="F9529" s="65"/>
      <c r="G9529" s="65"/>
      <c r="H9529" s="113"/>
    </row>
    <row r="9530" spans="1:8">
      <c r="A9530" s="65"/>
      <c r="B9530" s="65"/>
      <c r="C9530" s="65"/>
      <c r="D9530" s="65"/>
      <c r="E9530" s="65"/>
      <c r="F9530" s="65"/>
      <c r="G9530" s="65"/>
      <c r="H9530" s="113"/>
    </row>
    <row r="9531" spans="1:8">
      <c r="A9531" s="65"/>
      <c r="B9531" s="65"/>
      <c r="C9531" s="65"/>
      <c r="D9531" s="65"/>
      <c r="E9531" s="65"/>
      <c r="F9531" s="65"/>
      <c r="G9531" s="65"/>
      <c r="H9531" s="113"/>
    </row>
    <row r="9532" spans="1:8">
      <c r="A9532" s="65"/>
      <c r="B9532" s="65"/>
      <c r="C9532" s="65"/>
      <c r="D9532" s="65"/>
      <c r="E9532" s="65"/>
      <c r="F9532" s="65"/>
      <c r="G9532" s="65"/>
      <c r="H9532" s="113"/>
    </row>
    <row r="9533" spans="1:8">
      <c r="A9533" s="65"/>
      <c r="B9533" s="65"/>
      <c r="C9533" s="65"/>
      <c r="D9533" s="65"/>
      <c r="E9533" s="65"/>
      <c r="F9533" s="65"/>
      <c r="G9533" s="65"/>
      <c r="H9533" s="113"/>
    </row>
    <row r="9534" spans="1:8">
      <c r="A9534" s="65"/>
      <c r="B9534" s="65"/>
      <c r="C9534" s="65"/>
      <c r="D9534" s="65"/>
      <c r="E9534" s="65"/>
      <c r="F9534" s="65"/>
      <c r="G9534" s="65"/>
      <c r="H9534" s="113"/>
    </row>
    <row r="9535" spans="1:8">
      <c r="A9535" s="65"/>
      <c r="B9535" s="65"/>
      <c r="C9535" s="65"/>
      <c r="D9535" s="65"/>
      <c r="E9535" s="65"/>
      <c r="F9535" s="65"/>
      <c r="G9535" s="65"/>
      <c r="H9535" s="113"/>
    </row>
    <row r="9536" spans="1:8">
      <c r="A9536" s="65"/>
      <c r="B9536" s="65"/>
      <c r="C9536" s="65"/>
      <c r="D9536" s="65"/>
      <c r="E9536" s="65"/>
      <c r="F9536" s="65"/>
      <c r="G9536" s="65"/>
      <c r="H9536" s="113"/>
    </row>
    <row r="9537" spans="1:8">
      <c r="A9537" s="65"/>
      <c r="B9537" s="65"/>
      <c r="C9537" s="65"/>
      <c r="D9537" s="65"/>
      <c r="E9537" s="65"/>
      <c r="F9537" s="65"/>
      <c r="G9537" s="65"/>
      <c r="H9537" s="113"/>
    </row>
    <row r="9538" spans="1:8">
      <c r="A9538" s="65"/>
      <c r="B9538" s="65"/>
      <c r="C9538" s="65"/>
      <c r="D9538" s="65"/>
      <c r="E9538" s="65"/>
      <c r="F9538" s="65"/>
      <c r="G9538" s="65"/>
      <c r="H9538" s="113"/>
    </row>
    <row r="9539" spans="1:8">
      <c r="A9539" s="65"/>
      <c r="B9539" s="65"/>
      <c r="C9539" s="65"/>
      <c r="D9539" s="65"/>
      <c r="E9539" s="65"/>
      <c r="F9539" s="65"/>
      <c r="G9539" s="65"/>
      <c r="H9539" s="113"/>
    </row>
    <row r="9540" spans="1:8">
      <c r="A9540" s="65"/>
      <c r="B9540" s="65"/>
      <c r="C9540" s="65"/>
      <c r="D9540" s="65"/>
      <c r="E9540" s="65"/>
      <c r="F9540" s="65"/>
      <c r="G9540" s="65"/>
      <c r="H9540" s="113"/>
    </row>
    <row r="9541" spans="1:8">
      <c r="A9541" s="65"/>
      <c r="B9541" s="65"/>
      <c r="C9541" s="65"/>
      <c r="D9541" s="65"/>
      <c r="E9541" s="65"/>
      <c r="F9541" s="65"/>
      <c r="G9541" s="65"/>
      <c r="H9541" s="113"/>
    </row>
    <row r="9542" spans="1:8">
      <c r="A9542" s="65"/>
      <c r="B9542" s="65"/>
      <c r="C9542" s="65"/>
      <c r="D9542" s="65"/>
      <c r="E9542" s="65"/>
      <c r="F9542" s="65"/>
      <c r="G9542" s="65"/>
      <c r="H9542" s="113"/>
    </row>
    <row r="9543" spans="1:8">
      <c r="A9543" s="65"/>
      <c r="B9543" s="65"/>
      <c r="C9543" s="65"/>
      <c r="D9543" s="65"/>
      <c r="E9543" s="65"/>
      <c r="F9543" s="65"/>
      <c r="G9543" s="65"/>
      <c r="H9543" s="113"/>
    </row>
    <row r="9544" spans="1:8">
      <c r="A9544" s="65"/>
      <c r="B9544" s="65"/>
      <c r="C9544" s="65"/>
      <c r="D9544" s="65"/>
      <c r="E9544" s="65"/>
      <c r="F9544" s="65"/>
      <c r="G9544" s="65"/>
      <c r="H9544" s="113"/>
    </row>
    <row r="9545" spans="1:8">
      <c r="A9545" s="65"/>
      <c r="B9545" s="65"/>
      <c r="C9545" s="65"/>
      <c r="D9545" s="65"/>
      <c r="E9545" s="65"/>
      <c r="F9545" s="65"/>
      <c r="G9545" s="65"/>
      <c r="H9545" s="113"/>
    </row>
    <row r="9546" spans="1:8">
      <c r="A9546" s="65"/>
      <c r="B9546" s="65"/>
      <c r="C9546" s="65"/>
      <c r="D9546" s="65"/>
      <c r="E9546" s="65"/>
      <c r="F9546" s="65"/>
      <c r="G9546" s="65"/>
      <c r="H9546" s="113"/>
    </row>
    <row r="9547" spans="1:8">
      <c r="A9547" s="65"/>
      <c r="B9547" s="65"/>
      <c r="C9547" s="65"/>
      <c r="D9547" s="65"/>
      <c r="E9547" s="65"/>
      <c r="F9547" s="65"/>
      <c r="G9547" s="65"/>
      <c r="H9547" s="113"/>
    </row>
    <row r="9548" spans="1:8">
      <c r="A9548" s="65"/>
      <c r="B9548" s="65"/>
      <c r="C9548" s="65"/>
      <c r="D9548" s="65"/>
      <c r="E9548" s="65"/>
      <c r="F9548" s="65"/>
      <c r="G9548" s="65"/>
      <c r="H9548" s="113"/>
    </row>
    <row r="9549" spans="1:8">
      <c r="A9549" s="65"/>
      <c r="B9549" s="65"/>
      <c r="C9549" s="65"/>
      <c r="D9549" s="65"/>
      <c r="E9549" s="65"/>
      <c r="F9549" s="65"/>
      <c r="G9549" s="65"/>
      <c r="H9549" s="113"/>
    </row>
    <row r="9550" spans="1:8">
      <c r="A9550" s="65"/>
      <c r="B9550" s="65"/>
      <c r="C9550" s="65"/>
      <c r="D9550" s="65"/>
      <c r="E9550" s="65"/>
      <c r="F9550" s="65"/>
      <c r="G9550" s="65"/>
      <c r="H9550" s="113"/>
    </row>
    <row r="9551" spans="1:8">
      <c r="A9551" s="65"/>
      <c r="B9551" s="65"/>
      <c r="C9551" s="65"/>
      <c r="D9551" s="65"/>
      <c r="E9551" s="65"/>
      <c r="F9551" s="65"/>
      <c r="G9551" s="65"/>
      <c r="H9551" s="113"/>
    </row>
    <row r="9552" spans="1:8">
      <c r="A9552" s="65"/>
      <c r="B9552" s="65"/>
      <c r="C9552" s="65"/>
      <c r="D9552" s="65"/>
      <c r="E9552" s="65"/>
      <c r="F9552" s="65"/>
      <c r="G9552" s="65"/>
      <c r="H9552" s="113"/>
    </row>
    <row r="9553" spans="1:8">
      <c r="A9553" s="65"/>
      <c r="B9553" s="65"/>
      <c r="C9553" s="65"/>
      <c r="D9553" s="65"/>
      <c r="E9553" s="65"/>
      <c r="F9553" s="65"/>
      <c r="G9553" s="65"/>
      <c r="H9553" s="113"/>
    </row>
    <row r="9554" spans="1:8">
      <c r="A9554" s="65"/>
      <c r="B9554" s="65"/>
      <c r="C9554" s="65"/>
      <c r="D9554" s="65"/>
      <c r="E9554" s="65"/>
      <c r="F9554" s="65"/>
      <c r="G9554" s="65"/>
      <c r="H9554" s="113"/>
    </row>
    <row r="9555" spans="1:8">
      <c r="A9555" s="65"/>
      <c r="B9555" s="65"/>
      <c r="C9555" s="65"/>
      <c r="D9555" s="65"/>
      <c r="E9555" s="65"/>
      <c r="F9555" s="65"/>
      <c r="G9555" s="65"/>
      <c r="H9555" s="113"/>
    </row>
    <row r="9556" spans="1:8">
      <c r="A9556" s="65"/>
      <c r="B9556" s="65"/>
      <c r="C9556" s="65"/>
      <c r="D9556" s="65"/>
      <c r="E9556" s="65"/>
      <c r="F9556" s="65"/>
      <c r="G9556" s="65"/>
      <c r="H9556" s="113"/>
    </row>
    <row r="9557" spans="1:8">
      <c r="A9557" s="65"/>
      <c r="B9557" s="65"/>
      <c r="C9557" s="65"/>
      <c r="D9557" s="65"/>
      <c r="E9557" s="65"/>
      <c r="F9557" s="65"/>
      <c r="G9557" s="65"/>
      <c r="H9557" s="113"/>
    </row>
    <row r="9558" spans="1:8">
      <c r="A9558" s="65"/>
      <c r="B9558" s="65"/>
      <c r="C9558" s="65"/>
      <c r="D9558" s="65"/>
      <c r="E9558" s="65"/>
      <c r="F9558" s="65"/>
      <c r="G9558" s="65"/>
      <c r="H9558" s="113"/>
    </row>
    <row r="9559" spans="1:8">
      <c r="A9559" s="65"/>
      <c r="B9559" s="65"/>
      <c r="C9559" s="65"/>
      <c r="D9559" s="65"/>
      <c r="E9559" s="65"/>
      <c r="F9559" s="65"/>
      <c r="G9559" s="65"/>
      <c r="H9559" s="113"/>
    </row>
    <row r="9560" spans="1:8">
      <c r="A9560" s="65"/>
      <c r="B9560" s="65"/>
      <c r="C9560" s="65"/>
      <c r="D9560" s="65"/>
      <c r="E9560" s="65"/>
      <c r="F9560" s="65"/>
      <c r="G9560" s="65"/>
      <c r="H9560" s="113"/>
    </row>
    <row r="9561" spans="1:8">
      <c r="A9561" s="65"/>
      <c r="B9561" s="65"/>
      <c r="C9561" s="65"/>
      <c r="D9561" s="65"/>
      <c r="E9561" s="65"/>
      <c r="F9561" s="65"/>
      <c r="G9561" s="65"/>
      <c r="H9561" s="113"/>
    </row>
    <row r="9562" spans="1:8">
      <c r="A9562" s="65"/>
      <c r="B9562" s="65"/>
      <c r="C9562" s="65"/>
      <c r="D9562" s="65"/>
      <c r="E9562" s="65"/>
      <c r="F9562" s="65"/>
      <c r="G9562" s="65"/>
      <c r="H9562" s="113"/>
    </row>
    <row r="9563" spans="1:8">
      <c r="A9563" s="65"/>
      <c r="B9563" s="65"/>
      <c r="C9563" s="65"/>
      <c r="D9563" s="65"/>
      <c r="E9563" s="65"/>
      <c r="F9563" s="65"/>
      <c r="G9563" s="65"/>
      <c r="H9563" s="113"/>
    </row>
    <row r="9564" spans="1:8">
      <c r="A9564" s="65"/>
      <c r="B9564" s="65"/>
      <c r="C9564" s="65"/>
      <c r="D9564" s="65"/>
      <c r="E9564" s="65"/>
      <c r="F9564" s="65"/>
      <c r="G9564" s="65"/>
      <c r="H9564" s="113"/>
    </row>
    <row r="9565" spans="1:8">
      <c r="A9565" s="65"/>
      <c r="B9565" s="65"/>
      <c r="C9565" s="65"/>
      <c r="D9565" s="65"/>
      <c r="E9565" s="65"/>
      <c r="F9565" s="65"/>
      <c r="G9565" s="65"/>
      <c r="H9565" s="113"/>
    </row>
    <row r="9566" spans="1:8">
      <c r="A9566" s="65"/>
      <c r="B9566" s="65"/>
      <c r="C9566" s="65"/>
      <c r="D9566" s="65"/>
      <c r="E9566" s="65"/>
      <c r="F9566" s="65"/>
      <c r="G9566" s="65"/>
      <c r="H9566" s="113"/>
    </row>
    <row r="9567" spans="1:8">
      <c r="A9567" s="65"/>
      <c r="B9567" s="65"/>
      <c r="C9567" s="65"/>
      <c r="D9567" s="65"/>
      <c r="E9567" s="65"/>
      <c r="F9567" s="65"/>
      <c r="G9567" s="65"/>
      <c r="H9567" s="113"/>
    </row>
    <row r="9568" spans="1:8">
      <c r="A9568" s="65"/>
      <c r="B9568" s="65"/>
      <c r="C9568" s="65"/>
      <c r="D9568" s="65"/>
      <c r="E9568" s="65"/>
      <c r="F9568" s="65"/>
      <c r="G9568" s="65"/>
      <c r="H9568" s="113"/>
    </row>
    <row r="9569" spans="1:8">
      <c r="A9569" s="65"/>
      <c r="B9569" s="65"/>
      <c r="C9569" s="65"/>
      <c r="D9569" s="65"/>
      <c r="E9569" s="65"/>
      <c r="F9569" s="65"/>
      <c r="G9569" s="65"/>
      <c r="H9569" s="113"/>
    </row>
    <row r="9570" spans="1:8">
      <c r="A9570" s="65"/>
      <c r="B9570" s="65"/>
      <c r="C9570" s="65"/>
      <c r="D9570" s="65"/>
      <c r="E9570" s="65"/>
      <c r="F9570" s="65"/>
      <c r="G9570" s="65"/>
      <c r="H9570" s="113"/>
    </row>
    <row r="9571" spans="1:8">
      <c r="A9571" s="65"/>
      <c r="B9571" s="65"/>
      <c r="C9571" s="65"/>
      <c r="D9571" s="65"/>
      <c r="E9571" s="65"/>
      <c r="F9571" s="65"/>
      <c r="G9571" s="65"/>
      <c r="H9571" s="113"/>
    </row>
    <row r="9572" spans="1:8">
      <c r="A9572" s="65"/>
      <c r="B9572" s="65"/>
      <c r="C9572" s="65"/>
      <c r="D9572" s="65"/>
      <c r="E9572" s="65"/>
      <c r="F9572" s="65"/>
      <c r="G9572" s="65"/>
      <c r="H9572" s="113"/>
    </row>
    <row r="9573" spans="1:8">
      <c r="A9573" s="65"/>
      <c r="B9573" s="65"/>
      <c r="C9573" s="65"/>
      <c r="D9573" s="65"/>
      <c r="E9573" s="65"/>
      <c r="F9573" s="65"/>
      <c r="G9573" s="65"/>
      <c r="H9573" s="113"/>
    </row>
    <row r="9574" spans="1:8">
      <c r="A9574" s="65"/>
      <c r="B9574" s="65"/>
      <c r="C9574" s="65"/>
      <c r="D9574" s="65"/>
      <c r="E9574" s="65"/>
      <c r="F9574" s="65"/>
      <c r="G9574" s="65"/>
      <c r="H9574" s="113"/>
    </row>
    <row r="9575" spans="1:8">
      <c r="A9575" s="65"/>
      <c r="B9575" s="65"/>
      <c r="C9575" s="65"/>
      <c r="D9575" s="65"/>
      <c r="E9575" s="65"/>
      <c r="F9575" s="65"/>
      <c r="G9575" s="65"/>
      <c r="H9575" s="113"/>
    </row>
    <row r="9576" spans="1:8">
      <c r="A9576" s="65"/>
      <c r="B9576" s="65"/>
      <c r="C9576" s="65"/>
      <c r="D9576" s="65"/>
      <c r="E9576" s="65"/>
      <c r="F9576" s="65"/>
      <c r="G9576" s="65"/>
      <c r="H9576" s="113"/>
    </row>
    <row r="9577" spans="1:8">
      <c r="A9577" s="65"/>
      <c r="B9577" s="65"/>
      <c r="C9577" s="65"/>
      <c r="D9577" s="65"/>
      <c r="E9577" s="65"/>
      <c r="F9577" s="65"/>
      <c r="G9577" s="65"/>
      <c r="H9577" s="113"/>
    </row>
    <row r="9578" spans="1:8">
      <c r="A9578" s="65"/>
      <c r="B9578" s="65"/>
      <c r="C9578" s="65"/>
      <c r="D9578" s="65"/>
      <c r="E9578" s="65"/>
      <c r="F9578" s="65"/>
      <c r="G9578" s="65"/>
      <c r="H9578" s="113"/>
    </row>
    <row r="9579" spans="1:8">
      <c r="A9579" s="65"/>
      <c r="B9579" s="65"/>
      <c r="C9579" s="65"/>
      <c r="D9579" s="65"/>
      <c r="E9579" s="65"/>
      <c r="F9579" s="65"/>
      <c r="G9579" s="65"/>
      <c r="H9579" s="113"/>
    </row>
    <row r="9580" spans="1:8">
      <c r="A9580" s="65"/>
      <c r="B9580" s="65"/>
      <c r="C9580" s="65"/>
      <c r="D9580" s="65"/>
      <c r="E9580" s="65"/>
      <c r="F9580" s="65"/>
      <c r="G9580" s="65"/>
      <c r="H9580" s="113"/>
    </row>
    <row r="9581" spans="1:8">
      <c r="A9581" s="65"/>
      <c r="B9581" s="65"/>
      <c r="C9581" s="65"/>
      <c r="D9581" s="65"/>
      <c r="E9581" s="65"/>
      <c r="F9581" s="65"/>
      <c r="G9581" s="65"/>
      <c r="H9581" s="113"/>
    </row>
    <row r="9582" spans="1:8">
      <c r="A9582" s="65"/>
      <c r="B9582" s="65"/>
      <c r="C9582" s="65"/>
      <c r="D9582" s="65"/>
      <c r="E9582" s="65"/>
      <c r="F9582" s="65"/>
      <c r="G9582" s="65"/>
      <c r="H9582" s="113"/>
    </row>
    <row r="9583" spans="1:8">
      <c r="A9583" s="65"/>
      <c r="B9583" s="65"/>
      <c r="C9583" s="65"/>
      <c r="D9583" s="65"/>
      <c r="E9583" s="65"/>
      <c r="F9583" s="65"/>
      <c r="G9583" s="65"/>
      <c r="H9583" s="113"/>
    </row>
    <row r="9584" spans="1:8">
      <c r="A9584" s="65"/>
      <c r="B9584" s="65"/>
      <c r="C9584" s="65"/>
      <c r="D9584" s="65"/>
      <c r="E9584" s="65"/>
      <c r="F9584" s="65"/>
      <c r="G9584" s="65"/>
      <c r="H9584" s="113"/>
    </row>
    <row r="9585" spans="1:8">
      <c r="A9585" s="65"/>
      <c r="B9585" s="65"/>
      <c r="C9585" s="65"/>
      <c r="D9585" s="65"/>
      <c r="E9585" s="65"/>
      <c r="F9585" s="65"/>
      <c r="G9585" s="65"/>
      <c r="H9585" s="113"/>
    </row>
    <row r="9586" spans="1:8">
      <c r="A9586" s="65"/>
      <c r="B9586" s="65"/>
      <c r="C9586" s="65"/>
      <c r="D9586" s="65"/>
      <c r="E9586" s="65"/>
      <c r="F9586" s="65"/>
      <c r="G9586" s="65"/>
      <c r="H9586" s="113"/>
    </row>
    <row r="9587" spans="1:8">
      <c r="A9587" s="65"/>
      <c r="B9587" s="65"/>
      <c r="C9587" s="65"/>
      <c r="D9587" s="65"/>
      <c r="E9587" s="65"/>
      <c r="F9587" s="65"/>
      <c r="G9587" s="65"/>
      <c r="H9587" s="113"/>
    </row>
    <row r="9588" spans="1:8">
      <c r="A9588" s="65"/>
      <c r="B9588" s="65"/>
      <c r="C9588" s="65"/>
      <c r="D9588" s="65"/>
      <c r="E9588" s="65"/>
      <c r="F9588" s="65"/>
      <c r="G9588" s="65"/>
      <c r="H9588" s="113"/>
    </row>
    <row r="9589" spans="1:8">
      <c r="A9589" s="65"/>
      <c r="B9589" s="65"/>
      <c r="C9589" s="65"/>
      <c r="D9589" s="65"/>
      <c r="E9589" s="65"/>
      <c r="F9589" s="65"/>
      <c r="G9589" s="65"/>
      <c r="H9589" s="113"/>
    </row>
    <row r="9590" spans="1:8">
      <c r="A9590" s="65"/>
      <c r="B9590" s="65"/>
      <c r="C9590" s="65"/>
      <c r="D9590" s="65"/>
      <c r="E9590" s="65"/>
      <c r="F9590" s="65"/>
      <c r="G9590" s="65"/>
      <c r="H9590" s="113"/>
    </row>
    <row r="9591" spans="1:8">
      <c r="A9591" s="65"/>
      <c r="B9591" s="65"/>
      <c r="C9591" s="65"/>
      <c r="D9591" s="65"/>
      <c r="E9591" s="65"/>
      <c r="F9591" s="65"/>
      <c r="G9591" s="65"/>
      <c r="H9591" s="113"/>
    </row>
    <row r="9592" spans="1:8">
      <c r="A9592" s="65"/>
      <c r="B9592" s="65"/>
      <c r="C9592" s="65"/>
      <c r="D9592" s="65"/>
      <c r="E9592" s="65"/>
      <c r="F9592" s="65"/>
      <c r="G9592" s="65"/>
      <c r="H9592" s="113"/>
    </row>
    <row r="9593" spans="1:8">
      <c r="A9593" s="65"/>
      <c r="B9593" s="65"/>
      <c r="C9593" s="65"/>
      <c r="D9593" s="65"/>
      <c r="E9593" s="65"/>
      <c r="F9593" s="65"/>
      <c r="G9593" s="65"/>
      <c r="H9593" s="113"/>
    </row>
    <row r="9594" spans="1:8">
      <c r="A9594" s="65"/>
      <c r="B9594" s="65"/>
      <c r="C9594" s="65"/>
      <c r="D9594" s="65"/>
      <c r="E9594" s="65"/>
      <c r="F9594" s="65"/>
      <c r="G9594" s="65"/>
      <c r="H9594" s="113"/>
    </row>
    <row r="9595" spans="1:8">
      <c r="A9595" s="65"/>
      <c r="B9595" s="65"/>
      <c r="C9595" s="65"/>
      <c r="D9595" s="65"/>
      <c r="E9595" s="65"/>
      <c r="F9595" s="65"/>
      <c r="G9595" s="65"/>
      <c r="H9595" s="113"/>
    </row>
    <row r="9596" spans="1:8">
      <c r="A9596" s="65"/>
      <c r="B9596" s="65"/>
      <c r="C9596" s="65"/>
      <c r="D9596" s="65"/>
      <c r="E9596" s="65"/>
      <c r="F9596" s="65"/>
      <c r="G9596" s="65"/>
      <c r="H9596" s="113"/>
    </row>
    <row r="9597" spans="1:8">
      <c r="A9597" s="65"/>
      <c r="B9597" s="65"/>
      <c r="C9597" s="65"/>
      <c r="D9597" s="65"/>
      <c r="E9597" s="65"/>
      <c r="F9597" s="65"/>
      <c r="G9597" s="65"/>
      <c r="H9597" s="113"/>
    </row>
    <row r="9598" spans="1:8">
      <c r="A9598" s="65"/>
      <c r="B9598" s="65"/>
      <c r="C9598" s="65"/>
      <c r="D9598" s="65"/>
      <c r="E9598" s="65"/>
      <c r="F9598" s="65"/>
      <c r="G9598" s="65"/>
      <c r="H9598" s="113"/>
    </row>
    <row r="9599" spans="1:8">
      <c r="A9599" s="65"/>
      <c r="B9599" s="65"/>
      <c r="C9599" s="65"/>
      <c r="D9599" s="65"/>
      <c r="E9599" s="65"/>
      <c r="F9599" s="65"/>
      <c r="G9599" s="65"/>
      <c r="H9599" s="113"/>
    </row>
    <row r="9600" spans="1:8">
      <c r="A9600" s="65"/>
      <c r="B9600" s="65"/>
      <c r="C9600" s="65"/>
      <c r="D9600" s="65"/>
      <c r="E9600" s="65"/>
      <c r="F9600" s="65"/>
      <c r="G9600" s="65"/>
      <c r="H9600" s="113"/>
    </row>
    <row r="9601" spans="1:8">
      <c r="A9601" s="65"/>
      <c r="B9601" s="65"/>
      <c r="C9601" s="65"/>
      <c r="D9601" s="65"/>
      <c r="E9601" s="65"/>
      <c r="F9601" s="65"/>
      <c r="G9601" s="65"/>
      <c r="H9601" s="113"/>
    </row>
    <row r="9602" spans="1:8">
      <c r="A9602" s="65"/>
      <c r="B9602" s="65"/>
      <c r="C9602" s="65"/>
      <c r="D9602" s="65"/>
      <c r="E9602" s="65"/>
      <c r="F9602" s="65"/>
      <c r="G9602" s="65"/>
      <c r="H9602" s="113"/>
    </row>
    <row r="9603" spans="1:8">
      <c r="A9603" s="65"/>
      <c r="B9603" s="65"/>
      <c r="C9603" s="65"/>
      <c r="D9603" s="65"/>
      <c r="E9603" s="65"/>
      <c r="F9603" s="65"/>
      <c r="G9603" s="65"/>
      <c r="H9603" s="113"/>
    </row>
    <row r="9604" spans="1:8">
      <c r="A9604" s="65"/>
      <c r="B9604" s="65"/>
      <c r="C9604" s="65"/>
      <c r="D9604" s="65"/>
      <c r="E9604" s="65"/>
      <c r="F9604" s="65"/>
      <c r="G9604" s="65"/>
      <c r="H9604" s="113"/>
    </row>
    <row r="9605" spans="1:8">
      <c r="A9605" s="65"/>
      <c r="B9605" s="65"/>
      <c r="C9605" s="65"/>
      <c r="D9605" s="65"/>
      <c r="E9605" s="65"/>
      <c r="F9605" s="65"/>
      <c r="G9605" s="65"/>
      <c r="H9605" s="113"/>
    </row>
    <row r="9606" spans="1:8">
      <c r="A9606" s="65"/>
      <c r="B9606" s="65"/>
      <c r="C9606" s="65"/>
      <c r="D9606" s="65"/>
      <c r="E9606" s="65"/>
      <c r="F9606" s="65"/>
      <c r="G9606" s="65"/>
      <c r="H9606" s="113"/>
    </row>
    <row r="9607" spans="1:8">
      <c r="A9607" s="65"/>
      <c r="B9607" s="65"/>
      <c r="C9607" s="65"/>
      <c r="D9607" s="65"/>
      <c r="E9607" s="65"/>
      <c r="F9607" s="65"/>
      <c r="G9607" s="65"/>
      <c r="H9607" s="113"/>
    </row>
    <row r="9608" spans="1:8">
      <c r="A9608" s="65"/>
      <c r="B9608" s="65"/>
      <c r="C9608" s="65"/>
      <c r="D9608" s="65"/>
      <c r="E9608" s="65"/>
      <c r="F9608" s="65"/>
      <c r="G9608" s="65"/>
      <c r="H9608" s="113"/>
    </row>
    <row r="9609" spans="1:8">
      <c r="A9609" s="65"/>
      <c r="B9609" s="65"/>
      <c r="C9609" s="65"/>
      <c r="D9609" s="65"/>
      <c r="E9609" s="65"/>
      <c r="F9609" s="65"/>
      <c r="G9609" s="65"/>
      <c r="H9609" s="113"/>
    </row>
    <row r="9610" spans="1:8">
      <c r="A9610" s="65"/>
      <c r="B9610" s="65"/>
      <c r="C9610" s="65"/>
      <c r="D9610" s="65"/>
      <c r="E9610" s="65"/>
      <c r="F9610" s="65"/>
      <c r="G9610" s="65"/>
      <c r="H9610" s="113"/>
    </row>
    <row r="9611" spans="1:8">
      <c r="A9611" s="65"/>
      <c r="B9611" s="65"/>
      <c r="C9611" s="65"/>
      <c r="D9611" s="65"/>
      <c r="E9611" s="65"/>
      <c r="F9611" s="65"/>
      <c r="G9611" s="65"/>
      <c r="H9611" s="113"/>
    </row>
    <row r="9612" spans="1:8">
      <c r="A9612" s="65"/>
      <c r="B9612" s="65"/>
      <c r="C9612" s="65"/>
      <c r="D9612" s="65"/>
      <c r="E9612" s="65"/>
      <c r="F9612" s="65"/>
      <c r="G9612" s="65"/>
      <c r="H9612" s="113"/>
    </row>
    <row r="9613" spans="1:8">
      <c r="A9613" s="65"/>
      <c r="B9613" s="65"/>
      <c r="C9613" s="65"/>
      <c r="D9613" s="65"/>
      <c r="E9613" s="65"/>
      <c r="F9613" s="65"/>
      <c r="G9613" s="65"/>
      <c r="H9613" s="113"/>
    </row>
    <row r="9614" spans="1:8">
      <c r="A9614" s="65"/>
      <c r="B9614" s="65"/>
      <c r="C9614" s="65"/>
      <c r="D9614" s="65"/>
      <c r="E9614" s="65"/>
      <c r="F9614" s="65"/>
      <c r="G9614" s="65"/>
      <c r="H9614" s="113"/>
    </row>
    <row r="9615" spans="1:8">
      <c r="A9615" s="65"/>
      <c r="B9615" s="65"/>
      <c r="C9615" s="65"/>
      <c r="D9615" s="65"/>
      <c r="E9615" s="65"/>
      <c r="F9615" s="65"/>
      <c r="G9615" s="65"/>
      <c r="H9615" s="113"/>
    </row>
    <row r="9616" spans="1:8">
      <c r="A9616" s="65"/>
      <c r="B9616" s="65"/>
      <c r="C9616" s="65"/>
      <c r="D9616" s="65"/>
      <c r="E9616" s="65"/>
      <c r="F9616" s="65"/>
      <c r="G9616" s="65"/>
      <c r="H9616" s="113"/>
    </row>
    <row r="9617" spans="1:8">
      <c r="A9617" s="65"/>
      <c r="B9617" s="65"/>
      <c r="C9617" s="65"/>
      <c r="D9617" s="65"/>
      <c r="E9617" s="65"/>
      <c r="F9617" s="65"/>
      <c r="G9617" s="65"/>
      <c r="H9617" s="113"/>
    </row>
    <row r="9618" spans="1:8">
      <c r="A9618" s="65"/>
      <c r="B9618" s="65"/>
      <c r="C9618" s="65"/>
      <c r="D9618" s="65"/>
      <c r="E9618" s="65"/>
      <c r="F9618" s="65"/>
      <c r="G9618" s="65"/>
      <c r="H9618" s="113"/>
    </row>
    <row r="9619" spans="1:8">
      <c r="A9619" s="65"/>
      <c r="B9619" s="65"/>
      <c r="C9619" s="65"/>
      <c r="D9619" s="65"/>
      <c r="E9619" s="65"/>
      <c r="F9619" s="65"/>
      <c r="G9619" s="65"/>
      <c r="H9619" s="113"/>
    </row>
    <row r="9620" spans="1:8">
      <c r="A9620" s="65"/>
      <c r="B9620" s="65"/>
      <c r="C9620" s="65"/>
      <c r="D9620" s="65"/>
      <c r="E9620" s="65"/>
      <c r="F9620" s="65"/>
      <c r="G9620" s="65"/>
      <c r="H9620" s="113"/>
    </row>
    <row r="9621" spans="1:8">
      <c r="A9621" s="65"/>
      <c r="B9621" s="65"/>
      <c r="C9621" s="65"/>
      <c r="D9621" s="65"/>
      <c r="E9621" s="65"/>
      <c r="F9621" s="65"/>
      <c r="G9621" s="65"/>
      <c r="H9621" s="113"/>
    </row>
    <row r="9622" spans="1:8">
      <c r="A9622" s="65"/>
      <c r="B9622" s="65"/>
      <c r="C9622" s="65"/>
      <c r="D9622" s="65"/>
      <c r="E9622" s="65"/>
      <c r="F9622" s="65"/>
      <c r="G9622" s="65"/>
      <c r="H9622" s="113"/>
    </row>
    <row r="9623" spans="1:8">
      <c r="A9623" s="65"/>
      <c r="B9623" s="65"/>
      <c r="C9623" s="65"/>
      <c r="D9623" s="65"/>
      <c r="E9623" s="65"/>
      <c r="F9623" s="65"/>
      <c r="G9623" s="65"/>
      <c r="H9623" s="113"/>
    </row>
    <row r="9624" spans="1:8">
      <c r="A9624" s="65"/>
      <c r="B9624" s="65"/>
      <c r="C9624" s="65"/>
      <c r="D9624" s="65"/>
      <c r="E9624" s="65"/>
      <c r="F9624" s="65"/>
      <c r="G9624" s="65"/>
      <c r="H9624" s="113"/>
    </row>
    <row r="9625" spans="1:8">
      <c r="A9625" s="65"/>
      <c r="B9625" s="65"/>
      <c r="C9625" s="65"/>
      <c r="D9625" s="65"/>
      <c r="E9625" s="65"/>
      <c r="F9625" s="65"/>
      <c r="G9625" s="65"/>
      <c r="H9625" s="113"/>
    </row>
    <row r="9626" spans="1:8">
      <c r="A9626" s="65"/>
      <c r="B9626" s="65"/>
      <c r="C9626" s="65"/>
      <c r="D9626" s="65"/>
      <c r="E9626" s="65"/>
      <c r="F9626" s="65"/>
      <c r="G9626" s="65"/>
      <c r="H9626" s="113"/>
    </row>
    <row r="9627" spans="1:8">
      <c r="A9627" s="65"/>
      <c r="B9627" s="65"/>
      <c r="C9627" s="65"/>
      <c r="D9627" s="65"/>
      <c r="E9627" s="65"/>
      <c r="F9627" s="65"/>
      <c r="G9627" s="65"/>
      <c r="H9627" s="113"/>
    </row>
    <row r="9628" spans="1:8">
      <c r="A9628" s="65"/>
      <c r="B9628" s="65"/>
      <c r="C9628" s="65"/>
      <c r="D9628" s="65"/>
      <c r="E9628" s="65"/>
      <c r="F9628" s="65"/>
      <c r="G9628" s="65"/>
      <c r="H9628" s="113"/>
    </row>
    <row r="9629" spans="1:8">
      <c r="A9629" s="65"/>
      <c r="B9629" s="65"/>
      <c r="C9629" s="65"/>
      <c r="D9629" s="65"/>
      <c r="E9629" s="65"/>
      <c r="F9629" s="65"/>
      <c r="G9629" s="65"/>
      <c r="H9629" s="113"/>
    </row>
    <row r="9630" spans="1:8">
      <c r="A9630" s="65"/>
      <c r="B9630" s="65"/>
      <c r="C9630" s="65"/>
      <c r="D9630" s="65"/>
      <c r="E9630" s="65"/>
      <c r="F9630" s="65"/>
      <c r="G9630" s="65"/>
      <c r="H9630" s="113"/>
    </row>
    <row r="9631" spans="1:8">
      <c r="A9631" s="65"/>
      <c r="B9631" s="65"/>
      <c r="C9631" s="65"/>
      <c r="D9631" s="65"/>
      <c r="E9631" s="65"/>
      <c r="F9631" s="65"/>
      <c r="G9631" s="65"/>
      <c r="H9631" s="113"/>
    </row>
    <row r="9632" spans="1:8">
      <c r="A9632" s="65"/>
      <c r="B9632" s="65"/>
      <c r="C9632" s="65"/>
      <c r="D9632" s="65"/>
      <c r="E9632" s="65"/>
      <c r="F9632" s="65"/>
      <c r="G9632" s="65"/>
      <c r="H9632" s="113"/>
    </row>
    <row r="9633" spans="1:8">
      <c r="A9633" s="65"/>
      <c r="B9633" s="65"/>
      <c r="C9633" s="65"/>
      <c r="D9633" s="65"/>
      <c r="E9633" s="65"/>
      <c r="F9633" s="65"/>
      <c r="G9633" s="65"/>
      <c r="H9633" s="113"/>
    </row>
    <row r="9634" spans="1:8">
      <c r="A9634" s="65"/>
      <c r="B9634" s="65"/>
      <c r="C9634" s="65"/>
      <c r="D9634" s="65"/>
      <c r="E9634" s="65"/>
      <c r="F9634" s="65"/>
      <c r="G9634" s="65"/>
      <c r="H9634" s="113"/>
    </row>
    <row r="9635" spans="1:8">
      <c r="A9635" s="65"/>
      <c r="B9635" s="65"/>
      <c r="C9635" s="65"/>
      <c r="D9635" s="65"/>
      <c r="E9635" s="65"/>
      <c r="F9635" s="65"/>
      <c r="G9635" s="65"/>
      <c r="H9635" s="113"/>
    </row>
    <row r="9636" spans="1:8">
      <c r="A9636" s="65"/>
      <c r="B9636" s="65"/>
      <c r="C9636" s="65"/>
      <c r="D9636" s="65"/>
      <c r="E9636" s="65"/>
      <c r="F9636" s="65"/>
      <c r="G9636" s="65"/>
      <c r="H9636" s="113"/>
    </row>
    <row r="9637" spans="1:8">
      <c r="A9637" s="65"/>
      <c r="B9637" s="65"/>
      <c r="C9637" s="65"/>
      <c r="D9637" s="65"/>
      <c r="E9637" s="65"/>
      <c r="F9637" s="65"/>
      <c r="G9637" s="65"/>
      <c r="H9637" s="113"/>
    </row>
    <row r="9638" spans="1:8">
      <c r="A9638" s="65"/>
      <c r="B9638" s="65"/>
      <c r="C9638" s="65"/>
      <c r="D9638" s="65"/>
      <c r="E9638" s="65"/>
      <c r="F9638" s="65"/>
      <c r="G9638" s="65"/>
      <c r="H9638" s="113"/>
    </row>
    <row r="9639" spans="1:8">
      <c r="A9639" s="65"/>
      <c r="B9639" s="65"/>
      <c r="C9639" s="65"/>
      <c r="D9639" s="65"/>
      <c r="E9639" s="65"/>
      <c r="F9639" s="65"/>
      <c r="G9639" s="65"/>
      <c r="H9639" s="113"/>
    </row>
    <row r="9640" spans="1:8">
      <c r="A9640" s="65"/>
      <c r="B9640" s="65"/>
      <c r="C9640" s="65"/>
      <c r="D9640" s="65"/>
      <c r="E9640" s="65"/>
      <c r="F9640" s="65"/>
      <c r="G9640" s="65"/>
      <c r="H9640" s="113"/>
    </row>
    <row r="9641" spans="1:8">
      <c r="A9641" s="65"/>
      <c r="B9641" s="65"/>
      <c r="C9641" s="65"/>
      <c r="D9641" s="65"/>
      <c r="E9641" s="65"/>
      <c r="F9641" s="65"/>
      <c r="G9641" s="65"/>
      <c r="H9641" s="113"/>
    </row>
    <row r="9642" spans="1:8">
      <c r="A9642" s="65"/>
      <c r="B9642" s="65"/>
      <c r="C9642" s="65"/>
      <c r="D9642" s="65"/>
      <c r="E9642" s="65"/>
      <c r="F9642" s="65"/>
      <c r="G9642" s="65"/>
      <c r="H9642" s="113"/>
    </row>
    <row r="9643" spans="1:8">
      <c r="A9643" s="65"/>
      <c r="B9643" s="65"/>
      <c r="C9643" s="65"/>
      <c r="D9643" s="65"/>
      <c r="E9643" s="65"/>
      <c r="F9643" s="65"/>
      <c r="G9643" s="65"/>
      <c r="H9643" s="113"/>
    </row>
    <row r="9644" spans="1:8">
      <c r="A9644" s="65"/>
      <c r="B9644" s="65"/>
      <c r="C9644" s="65"/>
      <c r="D9644" s="65"/>
      <c r="E9644" s="65"/>
      <c r="F9644" s="65"/>
      <c r="G9644" s="65"/>
      <c r="H9644" s="113"/>
    </row>
    <row r="9645" spans="1:8">
      <c r="A9645" s="65"/>
      <c r="B9645" s="65"/>
      <c r="C9645" s="65"/>
      <c r="D9645" s="65"/>
      <c r="E9645" s="65"/>
      <c r="F9645" s="65"/>
      <c r="G9645" s="65"/>
      <c r="H9645" s="113"/>
    </row>
    <row r="9646" spans="1:8">
      <c r="A9646" s="65"/>
      <c r="B9646" s="65"/>
      <c r="C9646" s="65"/>
      <c r="D9646" s="65"/>
      <c r="E9646" s="65"/>
      <c r="F9646" s="65"/>
      <c r="G9646" s="65"/>
      <c r="H9646" s="113"/>
    </row>
    <row r="9647" spans="1:8">
      <c r="A9647" s="65"/>
      <c r="B9647" s="65"/>
      <c r="C9647" s="65"/>
      <c r="D9647" s="65"/>
      <c r="E9647" s="65"/>
      <c r="F9647" s="65"/>
      <c r="G9647" s="65"/>
      <c r="H9647" s="113"/>
    </row>
    <row r="9648" spans="1:8">
      <c r="A9648" s="65"/>
      <c r="B9648" s="65"/>
      <c r="C9648" s="65"/>
      <c r="D9648" s="65"/>
      <c r="E9648" s="65"/>
      <c r="F9648" s="65"/>
      <c r="G9648" s="65"/>
      <c r="H9648" s="113"/>
    </row>
    <row r="9649" spans="1:8">
      <c r="A9649" s="65"/>
      <c r="B9649" s="65"/>
      <c r="C9649" s="65"/>
      <c r="D9649" s="65"/>
      <c r="E9649" s="65"/>
      <c r="F9649" s="65"/>
      <c r="G9649" s="65"/>
      <c r="H9649" s="113"/>
    </row>
    <row r="9650" spans="1:8">
      <c r="A9650" s="65"/>
      <c r="B9650" s="65"/>
      <c r="C9650" s="65"/>
      <c r="D9650" s="65"/>
      <c r="E9650" s="65"/>
      <c r="F9650" s="65"/>
      <c r="G9650" s="65"/>
      <c r="H9650" s="113"/>
    </row>
    <row r="9651" spans="1:8">
      <c r="A9651" s="65"/>
      <c r="B9651" s="65"/>
      <c r="C9651" s="65"/>
      <c r="D9651" s="65"/>
      <c r="E9651" s="65"/>
      <c r="F9651" s="65"/>
      <c r="G9651" s="65"/>
      <c r="H9651" s="113"/>
    </row>
    <row r="9652" spans="1:8">
      <c r="A9652" s="65"/>
      <c r="B9652" s="65"/>
      <c r="C9652" s="65"/>
      <c r="D9652" s="65"/>
      <c r="E9652" s="65"/>
      <c r="F9652" s="65"/>
      <c r="G9652" s="65"/>
      <c r="H9652" s="113"/>
    </row>
    <row r="9653" spans="1:8">
      <c r="A9653" s="65"/>
      <c r="B9653" s="65"/>
      <c r="C9653" s="65"/>
      <c r="D9653" s="65"/>
      <c r="E9653" s="65"/>
      <c r="F9653" s="65"/>
      <c r="G9653" s="65"/>
      <c r="H9653" s="113"/>
    </row>
    <row r="9654" spans="1:8">
      <c r="A9654" s="65"/>
      <c r="B9654" s="65"/>
      <c r="C9654" s="65"/>
      <c r="D9654" s="65"/>
      <c r="E9654" s="65"/>
      <c r="F9654" s="65"/>
      <c r="G9654" s="65"/>
      <c r="H9654" s="113"/>
    </row>
    <row r="9655" spans="1:8">
      <c r="A9655" s="65"/>
      <c r="B9655" s="65"/>
      <c r="C9655" s="65"/>
      <c r="D9655" s="65"/>
      <c r="E9655" s="65"/>
      <c r="F9655" s="65"/>
      <c r="G9655" s="65"/>
      <c r="H9655" s="113"/>
    </row>
    <row r="9656" spans="1:8">
      <c r="A9656" s="65"/>
      <c r="B9656" s="65"/>
      <c r="C9656" s="65"/>
      <c r="D9656" s="65"/>
      <c r="E9656" s="65"/>
      <c r="F9656" s="65"/>
      <c r="G9656" s="65"/>
      <c r="H9656" s="113"/>
    </row>
    <row r="9657" spans="1:8">
      <c r="A9657" s="65"/>
      <c r="B9657" s="65"/>
      <c r="C9657" s="65"/>
      <c r="D9657" s="65"/>
      <c r="E9657" s="65"/>
      <c r="F9657" s="65"/>
      <c r="G9657" s="65"/>
      <c r="H9657" s="113"/>
    </row>
    <row r="9658" spans="1:8">
      <c r="A9658" s="65"/>
      <c r="B9658" s="65"/>
      <c r="C9658" s="65"/>
      <c r="D9658" s="65"/>
      <c r="E9658" s="65"/>
      <c r="F9658" s="65"/>
      <c r="G9658" s="65"/>
      <c r="H9658" s="113"/>
    </row>
    <row r="9659" spans="1:8">
      <c r="A9659" s="65"/>
      <c r="B9659" s="65"/>
      <c r="C9659" s="65"/>
      <c r="D9659" s="65"/>
      <c r="E9659" s="65"/>
      <c r="F9659" s="65"/>
      <c r="G9659" s="65"/>
      <c r="H9659" s="113"/>
    </row>
    <row r="9660" spans="1:8">
      <c r="A9660" s="65"/>
      <c r="B9660" s="65"/>
      <c r="C9660" s="65"/>
      <c r="D9660" s="65"/>
      <c r="E9660" s="65"/>
      <c r="F9660" s="65"/>
      <c r="G9660" s="65"/>
      <c r="H9660" s="113"/>
    </row>
    <row r="9661" spans="1:8">
      <c r="A9661" s="65"/>
      <c r="B9661" s="65"/>
      <c r="C9661" s="65"/>
      <c r="D9661" s="65"/>
      <c r="E9661" s="65"/>
      <c r="F9661" s="65"/>
      <c r="G9661" s="65"/>
      <c r="H9661" s="113"/>
    </row>
    <row r="9662" spans="1:8">
      <c r="A9662" s="65"/>
      <c r="B9662" s="65"/>
      <c r="C9662" s="65"/>
      <c r="D9662" s="65"/>
      <c r="E9662" s="65"/>
      <c r="F9662" s="65"/>
      <c r="G9662" s="65"/>
      <c r="H9662" s="113"/>
    </row>
    <row r="9663" spans="1:8">
      <c r="A9663" s="65"/>
      <c r="B9663" s="65"/>
      <c r="C9663" s="65"/>
      <c r="D9663" s="65"/>
      <c r="E9663" s="65"/>
      <c r="F9663" s="65"/>
      <c r="G9663" s="65"/>
      <c r="H9663" s="113"/>
    </row>
    <row r="9664" spans="1:8">
      <c r="A9664" s="65"/>
      <c r="B9664" s="65"/>
      <c r="C9664" s="65"/>
      <c r="D9664" s="65"/>
      <c r="E9664" s="65"/>
      <c r="F9664" s="65"/>
      <c r="G9664" s="65"/>
      <c r="H9664" s="113"/>
    </row>
    <row r="9665" spans="1:8">
      <c r="A9665" s="65"/>
      <c r="B9665" s="65"/>
      <c r="C9665" s="65"/>
      <c r="D9665" s="65"/>
      <c r="E9665" s="65"/>
      <c r="F9665" s="65"/>
      <c r="G9665" s="65"/>
      <c r="H9665" s="113"/>
    </row>
    <row r="9666" spans="1:8">
      <c r="A9666" s="65"/>
      <c r="B9666" s="65"/>
      <c r="C9666" s="65"/>
      <c r="D9666" s="65"/>
      <c r="E9666" s="65"/>
      <c r="F9666" s="65"/>
      <c r="G9666" s="65"/>
      <c r="H9666" s="113"/>
    </row>
    <row r="9667" spans="1:8">
      <c r="A9667" s="65"/>
      <c r="B9667" s="65"/>
      <c r="C9667" s="65"/>
      <c r="D9667" s="65"/>
      <c r="E9667" s="65"/>
      <c r="F9667" s="65"/>
      <c r="G9667" s="65"/>
      <c r="H9667" s="113"/>
    </row>
    <row r="9668" spans="1:8">
      <c r="A9668" s="65"/>
      <c r="B9668" s="65"/>
      <c r="C9668" s="65"/>
      <c r="D9668" s="65"/>
      <c r="E9668" s="65"/>
      <c r="F9668" s="65"/>
      <c r="G9668" s="65"/>
      <c r="H9668" s="113"/>
    </row>
    <row r="9669" spans="1:8">
      <c r="A9669" s="65"/>
      <c r="B9669" s="65"/>
      <c r="C9669" s="65"/>
      <c r="D9669" s="65"/>
      <c r="E9669" s="65"/>
      <c r="F9669" s="65"/>
      <c r="G9669" s="65"/>
      <c r="H9669" s="113"/>
    </row>
    <row r="9670" spans="1:8">
      <c r="A9670" s="65"/>
      <c r="B9670" s="65"/>
      <c r="C9670" s="65"/>
      <c r="D9670" s="65"/>
      <c r="E9670" s="65"/>
      <c r="F9670" s="65"/>
      <c r="G9670" s="65"/>
      <c r="H9670" s="113"/>
    </row>
    <row r="9671" spans="1:8">
      <c r="A9671" s="65"/>
      <c r="B9671" s="65"/>
      <c r="C9671" s="65"/>
      <c r="D9671" s="65"/>
      <c r="E9671" s="65"/>
      <c r="F9671" s="65"/>
      <c r="G9671" s="65"/>
      <c r="H9671" s="113"/>
    </row>
    <row r="9672" spans="1:8">
      <c r="A9672" s="65"/>
      <c r="B9672" s="65"/>
      <c r="C9672" s="65"/>
      <c r="D9672" s="65"/>
      <c r="E9672" s="65"/>
      <c r="F9672" s="65"/>
      <c r="G9672" s="65"/>
      <c r="H9672" s="113"/>
    </row>
    <row r="9673" spans="1:8">
      <c r="A9673" s="65"/>
      <c r="B9673" s="65"/>
      <c r="C9673" s="65"/>
      <c r="D9673" s="65"/>
      <c r="E9673" s="65"/>
      <c r="F9673" s="65"/>
      <c r="G9673" s="65"/>
      <c r="H9673" s="113"/>
    </row>
    <row r="9674" spans="1:8">
      <c r="A9674" s="65"/>
      <c r="B9674" s="65"/>
      <c r="C9674" s="65"/>
      <c r="D9674" s="65"/>
      <c r="E9674" s="65"/>
      <c r="F9674" s="65"/>
      <c r="G9674" s="65"/>
      <c r="H9674" s="113"/>
    </row>
    <row r="9675" spans="1:8">
      <c r="A9675" s="65"/>
      <c r="B9675" s="65"/>
      <c r="C9675" s="65"/>
      <c r="D9675" s="65"/>
      <c r="E9675" s="65"/>
      <c r="F9675" s="65"/>
      <c r="G9675" s="65"/>
      <c r="H9675" s="113"/>
    </row>
    <row r="9676" spans="1:8">
      <c r="A9676" s="65"/>
      <c r="B9676" s="65"/>
      <c r="C9676" s="65"/>
      <c r="D9676" s="65"/>
      <c r="E9676" s="65"/>
      <c r="F9676" s="65"/>
      <c r="G9676" s="65"/>
      <c r="H9676" s="113"/>
    </row>
    <row r="9677" spans="1:8">
      <c r="A9677" s="65"/>
      <c r="B9677" s="65"/>
      <c r="C9677" s="65"/>
      <c r="D9677" s="65"/>
      <c r="E9677" s="65"/>
      <c r="F9677" s="65"/>
      <c r="G9677" s="65"/>
      <c r="H9677" s="113"/>
    </row>
    <row r="9678" spans="1:8">
      <c r="A9678" s="65"/>
      <c r="B9678" s="65"/>
      <c r="C9678" s="65"/>
      <c r="D9678" s="65"/>
      <c r="E9678" s="65"/>
      <c r="F9678" s="65"/>
      <c r="G9678" s="65"/>
      <c r="H9678" s="113"/>
    </row>
    <row r="9679" spans="1:8">
      <c r="A9679" s="65"/>
      <c r="B9679" s="65"/>
      <c r="C9679" s="65"/>
      <c r="D9679" s="65"/>
      <c r="E9679" s="65"/>
      <c r="F9679" s="65"/>
      <c r="G9679" s="65"/>
      <c r="H9679" s="113"/>
    </row>
    <row r="9680" spans="1:8">
      <c r="A9680" s="65"/>
      <c r="B9680" s="65"/>
      <c r="C9680" s="65"/>
      <c r="D9680" s="65"/>
      <c r="E9680" s="65"/>
      <c r="F9680" s="65"/>
      <c r="G9680" s="65"/>
      <c r="H9680" s="113"/>
    </row>
    <row r="9681" spans="1:8">
      <c r="A9681" s="65"/>
      <c r="B9681" s="65"/>
      <c r="C9681" s="65"/>
      <c r="D9681" s="65"/>
      <c r="E9681" s="65"/>
      <c r="F9681" s="65"/>
      <c r="G9681" s="65"/>
      <c r="H9681" s="113"/>
    </row>
    <row r="9682" spans="1:8">
      <c r="A9682" s="65"/>
      <c r="B9682" s="65"/>
      <c r="C9682" s="65"/>
      <c r="D9682" s="65"/>
      <c r="E9682" s="65"/>
      <c r="F9682" s="65"/>
      <c r="G9682" s="65"/>
      <c r="H9682" s="113"/>
    </row>
    <row r="9683" spans="1:8">
      <c r="A9683" s="65"/>
      <c r="B9683" s="65"/>
      <c r="C9683" s="65"/>
      <c r="D9683" s="65"/>
      <c r="E9683" s="65"/>
      <c r="F9683" s="65"/>
      <c r="G9683" s="65"/>
      <c r="H9683" s="113"/>
    </row>
    <row r="9684" spans="1:8">
      <c r="A9684" s="65"/>
      <c r="B9684" s="65"/>
      <c r="C9684" s="65"/>
      <c r="D9684" s="65"/>
      <c r="E9684" s="65"/>
      <c r="F9684" s="65"/>
      <c r="G9684" s="65"/>
      <c r="H9684" s="113"/>
    </row>
    <row r="9685" spans="1:8">
      <c r="A9685" s="65"/>
      <c r="B9685" s="65"/>
      <c r="C9685" s="65"/>
      <c r="D9685" s="65"/>
      <c r="E9685" s="65"/>
      <c r="F9685" s="65"/>
      <c r="G9685" s="65"/>
      <c r="H9685" s="113"/>
    </row>
    <row r="9686" spans="1:8">
      <c r="A9686" s="65"/>
      <c r="B9686" s="65"/>
      <c r="C9686" s="65"/>
      <c r="D9686" s="65"/>
      <c r="E9686" s="65"/>
      <c r="F9686" s="65"/>
      <c r="G9686" s="65"/>
      <c r="H9686" s="113"/>
    </row>
    <row r="9687" spans="1:8">
      <c r="A9687" s="65"/>
      <c r="B9687" s="65"/>
      <c r="C9687" s="65"/>
      <c r="D9687" s="65"/>
      <c r="E9687" s="65"/>
      <c r="F9687" s="65"/>
      <c r="G9687" s="65"/>
      <c r="H9687" s="113"/>
    </row>
    <row r="9688" spans="1:8">
      <c r="A9688" s="65"/>
      <c r="B9688" s="65"/>
      <c r="C9688" s="65"/>
      <c r="D9688" s="65"/>
      <c r="E9688" s="65"/>
      <c r="F9688" s="65"/>
      <c r="G9688" s="65"/>
      <c r="H9688" s="113"/>
    </row>
    <row r="9689" spans="1:8">
      <c r="A9689" s="65"/>
      <c r="B9689" s="65"/>
      <c r="C9689" s="65"/>
      <c r="D9689" s="65"/>
      <c r="E9689" s="65"/>
      <c r="F9689" s="65"/>
      <c r="G9689" s="65"/>
      <c r="H9689" s="113"/>
    </row>
    <row r="9690" spans="1:8">
      <c r="A9690" s="65"/>
      <c r="B9690" s="65"/>
      <c r="C9690" s="65"/>
      <c r="D9690" s="65"/>
      <c r="E9690" s="65"/>
      <c r="F9690" s="65"/>
      <c r="G9690" s="65"/>
      <c r="H9690" s="113"/>
    </row>
    <row r="9691" spans="1:8">
      <c r="A9691" s="65"/>
      <c r="B9691" s="65"/>
      <c r="C9691" s="65"/>
      <c r="D9691" s="65"/>
      <c r="E9691" s="65"/>
      <c r="F9691" s="65"/>
      <c r="G9691" s="65"/>
      <c r="H9691" s="113"/>
    </row>
    <row r="9692" spans="1:8">
      <c r="A9692" s="65"/>
      <c r="B9692" s="65"/>
      <c r="C9692" s="65"/>
      <c r="D9692" s="65"/>
      <c r="E9692" s="65"/>
      <c r="F9692" s="65"/>
      <c r="G9692" s="65"/>
      <c r="H9692" s="113"/>
    </row>
    <row r="9693" spans="1:8">
      <c r="A9693" s="65"/>
      <c r="B9693" s="65"/>
      <c r="C9693" s="65"/>
      <c r="D9693" s="65"/>
      <c r="E9693" s="65"/>
      <c r="F9693" s="65"/>
      <c r="G9693" s="65"/>
      <c r="H9693" s="113"/>
    </row>
    <row r="9694" spans="1:8">
      <c r="A9694" s="65"/>
      <c r="B9694" s="65"/>
      <c r="C9694" s="65"/>
      <c r="D9694" s="65"/>
      <c r="E9694" s="65"/>
      <c r="F9694" s="65"/>
      <c r="G9694" s="65"/>
      <c r="H9694" s="113"/>
    </row>
    <row r="9695" spans="1:8">
      <c r="A9695" s="65"/>
      <c r="B9695" s="65"/>
      <c r="C9695" s="65"/>
      <c r="D9695" s="65"/>
      <c r="E9695" s="65"/>
      <c r="F9695" s="65"/>
      <c r="G9695" s="65"/>
      <c r="H9695" s="113"/>
    </row>
    <row r="9696" spans="1:8">
      <c r="A9696" s="65"/>
      <c r="B9696" s="65"/>
      <c r="C9696" s="65"/>
      <c r="D9696" s="65"/>
      <c r="E9696" s="65"/>
      <c r="F9696" s="65"/>
      <c r="G9696" s="65"/>
      <c r="H9696" s="113"/>
    </row>
    <row r="9697" spans="1:8">
      <c r="A9697" s="65"/>
      <c r="B9697" s="65"/>
      <c r="C9697" s="65"/>
      <c r="D9697" s="65"/>
      <c r="E9697" s="65"/>
      <c r="F9697" s="65"/>
      <c r="G9697" s="65"/>
      <c r="H9697" s="113"/>
    </row>
    <row r="9698" spans="1:8">
      <c r="A9698" s="65"/>
      <c r="B9698" s="65"/>
      <c r="C9698" s="65"/>
      <c r="D9698" s="65"/>
      <c r="E9698" s="65"/>
      <c r="F9698" s="65"/>
      <c r="G9698" s="65"/>
      <c r="H9698" s="113"/>
    </row>
    <row r="9699" spans="1:8">
      <c r="A9699" s="65"/>
      <c r="B9699" s="65"/>
      <c r="C9699" s="65"/>
      <c r="D9699" s="65"/>
      <c r="E9699" s="65"/>
      <c r="F9699" s="65"/>
      <c r="G9699" s="65"/>
      <c r="H9699" s="113"/>
    </row>
    <row r="9700" spans="1:8">
      <c r="A9700" s="65"/>
      <c r="B9700" s="65"/>
      <c r="C9700" s="65"/>
      <c r="D9700" s="65"/>
      <c r="E9700" s="65"/>
      <c r="F9700" s="65"/>
      <c r="G9700" s="65"/>
      <c r="H9700" s="113"/>
    </row>
    <row r="9701" spans="1:8">
      <c r="A9701" s="65"/>
      <c r="B9701" s="65"/>
      <c r="C9701" s="65"/>
      <c r="D9701" s="65"/>
      <c r="E9701" s="65"/>
      <c r="F9701" s="65"/>
      <c r="G9701" s="65"/>
      <c r="H9701" s="113"/>
    </row>
    <row r="9702" spans="1:8">
      <c r="A9702" s="65"/>
      <c r="B9702" s="65"/>
      <c r="C9702" s="65"/>
      <c r="D9702" s="65"/>
      <c r="E9702" s="65"/>
      <c r="F9702" s="65"/>
      <c r="G9702" s="65"/>
      <c r="H9702" s="113"/>
    </row>
    <row r="9703" spans="1:8">
      <c r="A9703" s="65"/>
      <c r="B9703" s="65"/>
      <c r="C9703" s="65"/>
      <c r="D9703" s="65"/>
      <c r="E9703" s="65"/>
      <c r="F9703" s="65"/>
      <c r="G9703" s="65"/>
      <c r="H9703" s="113"/>
    </row>
    <row r="9704" spans="1:8">
      <c r="A9704" s="65"/>
      <c r="B9704" s="65"/>
      <c r="C9704" s="65"/>
      <c r="D9704" s="65"/>
      <c r="E9704" s="65"/>
      <c r="F9704" s="65"/>
      <c r="G9704" s="65"/>
      <c r="H9704" s="113"/>
    </row>
    <row r="9705" spans="1:8">
      <c r="A9705" s="65"/>
      <c r="B9705" s="65"/>
      <c r="C9705" s="65"/>
      <c r="D9705" s="65"/>
      <c r="E9705" s="65"/>
      <c r="F9705" s="65"/>
      <c r="G9705" s="65"/>
      <c r="H9705" s="113"/>
    </row>
    <row r="9706" spans="1:8">
      <c r="A9706" s="65"/>
      <c r="B9706" s="65"/>
      <c r="C9706" s="65"/>
      <c r="D9706" s="65"/>
      <c r="E9706" s="65"/>
      <c r="F9706" s="65"/>
      <c r="G9706" s="65"/>
      <c r="H9706" s="113"/>
    </row>
    <row r="9707" spans="1:8">
      <c r="A9707" s="65"/>
      <c r="B9707" s="65"/>
      <c r="C9707" s="65"/>
      <c r="D9707" s="65"/>
      <c r="E9707" s="65"/>
      <c r="F9707" s="65"/>
      <c r="G9707" s="65"/>
      <c r="H9707" s="113"/>
    </row>
    <row r="9708" spans="1:8">
      <c r="A9708" s="65"/>
      <c r="B9708" s="65"/>
      <c r="C9708" s="65"/>
      <c r="D9708" s="65"/>
      <c r="E9708" s="65"/>
      <c r="F9708" s="65"/>
      <c r="G9708" s="65"/>
      <c r="H9708" s="113"/>
    </row>
    <row r="9709" spans="1:8">
      <c r="A9709" s="65"/>
      <c r="B9709" s="65"/>
      <c r="C9709" s="65"/>
      <c r="D9709" s="65"/>
      <c r="E9709" s="65"/>
      <c r="F9709" s="65"/>
      <c r="G9709" s="65"/>
      <c r="H9709" s="113"/>
    </row>
    <row r="9710" spans="1:8">
      <c r="A9710" s="65"/>
      <c r="B9710" s="65"/>
      <c r="C9710" s="65"/>
      <c r="D9710" s="65"/>
      <c r="E9710" s="65"/>
      <c r="F9710" s="65"/>
      <c r="G9710" s="65"/>
      <c r="H9710" s="113"/>
    </row>
    <row r="9711" spans="1:8">
      <c r="A9711" s="65"/>
      <c r="B9711" s="65"/>
      <c r="C9711" s="65"/>
      <c r="D9711" s="65"/>
      <c r="E9711" s="65"/>
      <c r="F9711" s="65"/>
      <c r="G9711" s="65"/>
      <c r="H9711" s="113"/>
    </row>
    <row r="9712" spans="1:8">
      <c r="A9712" s="65"/>
      <c r="B9712" s="65"/>
      <c r="C9712" s="65"/>
      <c r="D9712" s="65"/>
      <c r="E9712" s="65"/>
      <c r="F9712" s="65"/>
      <c r="G9712" s="65"/>
      <c r="H9712" s="113"/>
    </row>
    <row r="9713" spans="1:8">
      <c r="A9713" s="65"/>
      <c r="B9713" s="65"/>
      <c r="C9713" s="65"/>
      <c r="D9713" s="65"/>
      <c r="E9713" s="65"/>
      <c r="F9713" s="65"/>
      <c r="G9713" s="65"/>
      <c r="H9713" s="113"/>
    </row>
    <row r="9714" spans="1:8">
      <c r="A9714" s="65"/>
      <c r="B9714" s="65"/>
      <c r="C9714" s="65"/>
      <c r="D9714" s="65"/>
      <c r="E9714" s="65"/>
      <c r="F9714" s="65"/>
      <c r="G9714" s="65"/>
      <c r="H9714" s="113"/>
    </row>
    <row r="9715" spans="1:8">
      <c r="A9715" s="65"/>
      <c r="B9715" s="65"/>
      <c r="C9715" s="65"/>
      <c r="D9715" s="65"/>
      <c r="E9715" s="65"/>
      <c r="F9715" s="65"/>
      <c r="G9715" s="65"/>
      <c r="H9715" s="113"/>
    </row>
    <row r="9716" spans="1:8">
      <c r="A9716" s="65"/>
      <c r="B9716" s="65"/>
      <c r="C9716" s="65"/>
      <c r="D9716" s="65"/>
      <c r="E9716" s="65"/>
      <c r="F9716" s="65"/>
      <c r="G9716" s="65"/>
      <c r="H9716" s="113"/>
    </row>
    <row r="9717" spans="1:8">
      <c r="A9717" s="65"/>
      <c r="B9717" s="65"/>
      <c r="C9717" s="65"/>
      <c r="D9717" s="65"/>
      <c r="E9717" s="65"/>
      <c r="F9717" s="65"/>
      <c r="G9717" s="65"/>
      <c r="H9717" s="113"/>
    </row>
    <row r="9718" spans="1:8">
      <c r="A9718" s="65"/>
      <c r="B9718" s="65"/>
      <c r="C9718" s="65"/>
      <c r="D9718" s="65"/>
      <c r="E9718" s="65"/>
      <c r="F9718" s="65"/>
      <c r="G9718" s="65"/>
      <c r="H9718" s="113"/>
    </row>
    <row r="9719" spans="1:8">
      <c r="A9719" s="65"/>
      <c r="B9719" s="65"/>
      <c r="C9719" s="65"/>
      <c r="D9719" s="65"/>
      <c r="E9719" s="65"/>
      <c r="F9719" s="65"/>
      <c r="G9719" s="65"/>
      <c r="H9719" s="113"/>
    </row>
    <row r="9720" spans="1:8">
      <c r="A9720" s="65"/>
      <c r="B9720" s="65"/>
      <c r="C9720" s="65"/>
      <c r="D9720" s="65"/>
      <c r="E9720" s="65"/>
      <c r="F9720" s="65"/>
      <c r="G9720" s="65"/>
      <c r="H9720" s="113"/>
    </row>
    <row r="9721" spans="1:8">
      <c r="A9721" s="65"/>
      <c r="B9721" s="65"/>
      <c r="C9721" s="65"/>
      <c r="D9721" s="65"/>
      <c r="E9721" s="65"/>
      <c r="F9721" s="65"/>
      <c r="G9721" s="65"/>
      <c r="H9721" s="113"/>
    </row>
    <row r="9722" spans="1:8">
      <c r="A9722" s="65"/>
      <c r="B9722" s="65"/>
      <c r="C9722" s="65"/>
      <c r="D9722" s="65"/>
      <c r="E9722" s="65"/>
      <c r="F9722" s="65"/>
      <c r="G9722" s="65"/>
      <c r="H9722" s="113"/>
    </row>
    <row r="9723" spans="1:8">
      <c r="A9723" s="65"/>
      <c r="B9723" s="65"/>
      <c r="C9723" s="65"/>
      <c r="D9723" s="65"/>
      <c r="E9723" s="65"/>
      <c r="F9723" s="65"/>
      <c r="G9723" s="65"/>
      <c r="H9723" s="113"/>
    </row>
    <row r="9724" spans="1:8">
      <c r="A9724" s="65"/>
      <c r="B9724" s="65"/>
      <c r="C9724" s="65"/>
      <c r="D9724" s="65"/>
      <c r="E9724" s="65"/>
      <c r="F9724" s="65"/>
      <c r="G9724" s="65"/>
      <c r="H9724" s="113"/>
    </row>
    <row r="9725" spans="1:8">
      <c r="A9725" s="65"/>
      <c r="B9725" s="65"/>
      <c r="C9725" s="65"/>
      <c r="D9725" s="65"/>
      <c r="E9725" s="65"/>
      <c r="F9725" s="65"/>
      <c r="G9725" s="65"/>
      <c r="H9725" s="113"/>
    </row>
    <row r="9726" spans="1:8">
      <c r="A9726" s="65"/>
      <c r="B9726" s="65"/>
      <c r="C9726" s="65"/>
      <c r="D9726" s="65"/>
      <c r="E9726" s="65"/>
      <c r="F9726" s="65"/>
      <c r="G9726" s="65"/>
      <c r="H9726" s="113"/>
    </row>
    <row r="9727" spans="1:8">
      <c r="A9727" s="65"/>
      <c r="B9727" s="65"/>
      <c r="C9727" s="65"/>
      <c r="D9727" s="65"/>
      <c r="E9727" s="65"/>
      <c r="F9727" s="65"/>
      <c r="G9727" s="65"/>
      <c r="H9727" s="113"/>
    </row>
    <row r="9728" spans="1:8">
      <c r="A9728" s="65"/>
      <c r="B9728" s="65"/>
      <c r="C9728" s="65"/>
      <c r="D9728" s="65"/>
      <c r="E9728" s="65"/>
      <c r="F9728" s="65"/>
      <c r="G9728" s="65"/>
      <c r="H9728" s="113"/>
    </row>
    <row r="9729" spans="1:8">
      <c r="A9729" s="65"/>
      <c r="B9729" s="65"/>
      <c r="C9729" s="65"/>
      <c r="D9729" s="65"/>
      <c r="E9729" s="65"/>
      <c r="F9729" s="65"/>
      <c r="G9729" s="65"/>
      <c r="H9729" s="113"/>
    </row>
    <row r="9730" spans="1:8">
      <c r="A9730" s="65"/>
      <c r="B9730" s="65"/>
      <c r="C9730" s="65"/>
      <c r="D9730" s="65"/>
      <c r="E9730" s="65"/>
      <c r="F9730" s="65"/>
      <c r="G9730" s="65"/>
      <c r="H9730" s="113"/>
    </row>
    <row r="9731" spans="1:8">
      <c r="A9731" s="65"/>
      <c r="B9731" s="65"/>
      <c r="C9731" s="65"/>
      <c r="D9731" s="65"/>
      <c r="E9731" s="65"/>
      <c r="F9731" s="65"/>
      <c r="G9731" s="65"/>
      <c r="H9731" s="113"/>
    </row>
    <row r="9732" spans="1:8">
      <c r="A9732" s="65"/>
      <c r="B9732" s="65"/>
      <c r="C9732" s="65"/>
      <c r="D9732" s="65"/>
      <c r="E9732" s="65"/>
      <c r="F9732" s="65"/>
      <c r="G9732" s="65"/>
      <c r="H9732" s="113"/>
    </row>
    <row r="9733" spans="1:8">
      <c r="A9733" s="65"/>
      <c r="B9733" s="65"/>
      <c r="C9733" s="65"/>
      <c r="D9733" s="65"/>
      <c r="E9733" s="65"/>
      <c r="F9733" s="65"/>
      <c r="G9733" s="65"/>
      <c r="H9733" s="113"/>
    </row>
    <row r="9734" spans="1:8">
      <c r="A9734" s="65"/>
      <c r="B9734" s="65"/>
      <c r="C9734" s="65"/>
      <c r="D9734" s="65"/>
      <c r="E9734" s="65"/>
      <c r="F9734" s="65"/>
      <c r="G9734" s="65"/>
      <c r="H9734" s="113"/>
    </row>
    <row r="9735" spans="1:8">
      <c r="A9735" s="65"/>
      <c r="B9735" s="65"/>
      <c r="C9735" s="65"/>
      <c r="D9735" s="65"/>
      <c r="E9735" s="65"/>
      <c r="F9735" s="65"/>
      <c r="G9735" s="65"/>
      <c r="H9735" s="113"/>
    </row>
    <row r="9736" spans="1:8">
      <c r="A9736" s="65"/>
      <c r="B9736" s="65"/>
      <c r="C9736" s="65"/>
      <c r="D9736" s="65"/>
      <c r="E9736" s="65"/>
      <c r="F9736" s="65"/>
      <c r="G9736" s="65"/>
      <c r="H9736" s="113"/>
    </row>
    <row r="9737" spans="1:8">
      <c r="A9737" s="65"/>
      <c r="B9737" s="65"/>
      <c r="C9737" s="65"/>
      <c r="D9737" s="65"/>
      <c r="E9737" s="65"/>
      <c r="F9737" s="65"/>
      <c r="G9737" s="65"/>
      <c r="H9737" s="113"/>
    </row>
    <row r="9738" spans="1:8">
      <c r="A9738" s="65"/>
      <c r="B9738" s="65"/>
      <c r="C9738" s="65"/>
      <c r="D9738" s="65"/>
      <c r="E9738" s="65"/>
      <c r="F9738" s="65"/>
      <c r="G9738" s="65"/>
      <c r="H9738" s="113"/>
    </row>
    <row r="9739" spans="1:8">
      <c r="A9739" s="65"/>
      <c r="B9739" s="65"/>
      <c r="C9739" s="65"/>
      <c r="D9739" s="65"/>
      <c r="E9739" s="65"/>
      <c r="F9739" s="65"/>
      <c r="G9739" s="65"/>
      <c r="H9739" s="113"/>
    </row>
    <row r="9740" spans="1:8">
      <c r="A9740" s="65"/>
      <c r="B9740" s="65"/>
      <c r="C9740" s="65"/>
      <c r="D9740" s="65"/>
      <c r="E9740" s="65"/>
      <c r="F9740" s="65"/>
      <c r="G9740" s="65"/>
      <c r="H9740" s="113"/>
    </row>
    <row r="9741" spans="1:8">
      <c r="A9741" s="65"/>
      <c r="B9741" s="65"/>
      <c r="C9741" s="65"/>
      <c r="D9741" s="65"/>
      <c r="E9741" s="65"/>
      <c r="F9741" s="65"/>
      <c r="G9741" s="65"/>
      <c r="H9741" s="113"/>
    </row>
    <row r="9742" spans="1:8">
      <c r="A9742" s="65"/>
      <c r="B9742" s="65"/>
      <c r="C9742" s="65"/>
      <c r="D9742" s="65"/>
      <c r="E9742" s="65"/>
      <c r="F9742" s="65"/>
      <c r="G9742" s="65"/>
      <c r="H9742" s="113"/>
    </row>
    <row r="9743" spans="1:8">
      <c r="A9743" s="65"/>
      <c r="B9743" s="65"/>
      <c r="C9743" s="65"/>
      <c r="D9743" s="65"/>
      <c r="E9743" s="65"/>
      <c r="F9743" s="65"/>
      <c r="G9743" s="65"/>
      <c r="H9743" s="113"/>
    </row>
    <row r="9744" spans="1:8">
      <c r="A9744" s="65"/>
      <c r="B9744" s="65"/>
      <c r="C9744" s="65"/>
      <c r="D9744" s="65"/>
      <c r="E9744" s="65"/>
      <c r="F9744" s="65"/>
      <c r="G9744" s="65"/>
      <c r="H9744" s="113"/>
    </row>
    <row r="9745" spans="1:8">
      <c r="A9745" s="65"/>
      <c r="B9745" s="65"/>
      <c r="C9745" s="65"/>
      <c r="D9745" s="65"/>
      <c r="E9745" s="65"/>
      <c r="F9745" s="65"/>
      <c r="G9745" s="65"/>
      <c r="H9745" s="113"/>
    </row>
    <row r="9746" spans="1:8">
      <c r="A9746" s="65"/>
      <c r="B9746" s="65"/>
      <c r="C9746" s="65"/>
      <c r="D9746" s="65"/>
      <c r="E9746" s="65"/>
      <c r="F9746" s="65"/>
      <c r="G9746" s="65"/>
      <c r="H9746" s="113"/>
    </row>
    <row r="9747" spans="1:8">
      <c r="A9747" s="65"/>
      <c r="B9747" s="65"/>
      <c r="C9747" s="65"/>
      <c r="D9747" s="65"/>
      <c r="E9747" s="65"/>
      <c r="F9747" s="65"/>
      <c r="G9747" s="65"/>
      <c r="H9747" s="113"/>
    </row>
    <row r="9748" spans="1:8">
      <c r="A9748" s="65"/>
      <c r="B9748" s="65"/>
      <c r="C9748" s="65"/>
      <c r="D9748" s="65"/>
      <c r="E9748" s="65"/>
      <c r="F9748" s="65"/>
      <c r="G9748" s="65"/>
      <c r="H9748" s="113"/>
    </row>
    <row r="9749" spans="1:8">
      <c r="A9749" s="65"/>
      <c r="B9749" s="65"/>
      <c r="C9749" s="65"/>
      <c r="D9749" s="65"/>
      <c r="E9749" s="65"/>
      <c r="F9749" s="65"/>
      <c r="G9749" s="65"/>
      <c r="H9749" s="113"/>
    </row>
    <row r="9750" spans="1:8">
      <c r="A9750" s="65"/>
      <c r="B9750" s="65"/>
      <c r="C9750" s="65"/>
      <c r="D9750" s="65"/>
      <c r="E9750" s="65"/>
      <c r="F9750" s="65"/>
      <c r="G9750" s="65"/>
      <c r="H9750" s="113"/>
    </row>
    <row r="9751" spans="1:8">
      <c r="A9751" s="65"/>
      <c r="B9751" s="65"/>
      <c r="C9751" s="65"/>
      <c r="D9751" s="65"/>
      <c r="E9751" s="65"/>
      <c r="F9751" s="65"/>
      <c r="G9751" s="65"/>
      <c r="H9751" s="113"/>
    </row>
    <row r="9752" spans="1:8">
      <c r="A9752" s="65"/>
      <c r="B9752" s="65"/>
      <c r="C9752" s="65"/>
      <c r="D9752" s="65"/>
      <c r="E9752" s="65"/>
      <c r="F9752" s="65"/>
      <c r="G9752" s="65"/>
      <c r="H9752" s="113"/>
    </row>
    <row r="9753" spans="1:8">
      <c r="A9753" s="65"/>
      <c r="B9753" s="65"/>
      <c r="C9753" s="65"/>
      <c r="D9753" s="65"/>
      <c r="E9753" s="65"/>
      <c r="F9753" s="65"/>
      <c r="G9753" s="65"/>
      <c r="H9753" s="113"/>
    </row>
    <row r="9754" spans="1:8">
      <c r="A9754" s="65"/>
      <c r="B9754" s="65"/>
      <c r="C9754" s="65"/>
      <c r="D9754" s="65"/>
      <c r="E9754" s="65"/>
      <c r="F9754" s="65"/>
      <c r="G9754" s="65"/>
      <c r="H9754" s="113"/>
    </row>
    <row r="9755" spans="1:8">
      <c r="A9755" s="65"/>
      <c r="B9755" s="65"/>
      <c r="C9755" s="65"/>
      <c r="D9755" s="65"/>
      <c r="E9755" s="65"/>
      <c r="F9755" s="65"/>
      <c r="G9755" s="65"/>
      <c r="H9755" s="113"/>
    </row>
    <row r="9756" spans="1:8">
      <c r="A9756" s="65"/>
      <c r="B9756" s="65"/>
      <c r="C9756" s="65"/>
      <c r="D9756" s="65"/>
      <c r="E9756" s="65"/>
      <c r="F9756" s="65"/>
      <c r="G9756" s="65"/>
      <c r="H9756" s="113"/>
    </row>
    <row r="9757" spans="1:8">
      <c r="A9757" s="65"/>
      <c r="B9757" s="65"/>
      <c r="C9757" s="65"/>
      <c r="D9757" s="65"/>
      <c r="E9757" s="65"/>
      <c r="F9757" s="65"/>
      <c r="G9757" s="65"/>
      <c r="H9757" s="113"/>
    </row>
    <row r="9758" spans="1:8">
      <c r="A9758" s="65"/>
      <c r="B9758" s="65"/>
      <c r="C9758" s="65"/>
      <c r="D9758" s="65"/>
      <c r="E9758" s="65"/>
      <c r="F9758" s="65"/>
      <c r="G9758" s="65"/>
      <c r="H9758" s="113"/>
    </row>
    <row r="9759" spans="1:8">
      <c r="A9759" s="65"/>
      <c r="B9759" s="65"/>
      <c r="C9759" s="65"/>
      <c r="D9759" s="65"/>
      <c r="E9759" s="65"/>
      <c r="F9759" s="65"/>
      <c r="G9759" s="65"/>
      <c r="H9759" s="113"/>
    </row>
    <row r="9760" spans="1:8">
      <c r="A9760" s="65"/>
      <c r="B9760" s="65"/>
      <c r="C9760" s="65"/>
      <c r="D9760" s="65"/>
      <c r="E9760" s="65"/>
      <c r="F9760" s="65"/>
      <c r="G9760" s="65"/>
      <c r="H9760" s="113"/>
    </row>
    <row r="9761" spans="1:8">
      <c r="A9761" s="65"/>
      <c r="B9761" s="65"/>
      <c r="C9761" s="65"/>
      <c r="D9761" s="65"/>
      <c r="E9761" s="65"/>
      <c r="F9761" s="65"/>
      <c r="G9761" s="65"/>
      <c r="H9761" s="113"/>
    </row>
    <row r="9762" spans="1:8">
      <c r="A9762" s="65"/>
      <c r="B9762" s="65"/>
      <c r="C9762" s="65"/>
      <c r="D9762" s="65"/>
      <c r="E9762" s="65"/>
      <c r="F9762" s="65"/>
      <c r="G9762" s="65"/>
      <c r="H9762" s="113"/>
    </row>
    <row r="9763" spans="1:8">
      <c r="A9763" s="65"/>
      <c r="B9763" s="65"/>
      <c r="C9763" s="65"/>
      <c r="D9763" s="65"/>
      <c r="E9763" s="65"/>
      <c r="F9763" s="65"/>
      <c r="G9763" s="65"/>
      <c r="H9763" s="113"/>
    </row>
    <row r="9764" spans="1:8">
      <c r="A9764" s="65"/>
      <c r="B9764" s="65"/>
      <c r="C9764" s="65"/>
      <c r="D9764" s="65"/>
      <c r="E9764" s="65"/>
      <c r="F9764" s="65"/>
      <c r="G9764" s="65"/>
      <c r="H9764" s="113"/>
    </row>
    <row r="9765" spans="1:8">
      <c r="A9765" s="65"/>
      <c r="B9765" s="65"/>
      <c r="C9765" s="65"/>
      <c r="D9765" s="65"/>
      <c r="E9765" s="65"/>
      <c r="F9765" s="65"/>
      <c r="G9765" s="65"/>
      <c r="H9765" s="113"/>
    </row>
    <row r="9766" spans="1:8">
      <c r="A9766" s="65"/>
      <c r="B9766" s="65"/>
      <c r="C9766" s="65"/>
      <c r="D9766" s="65"/>
      <c r="E9766" s="65"/>
      <c r="F9766" s="65"/>
      <c r="G9766" s="65"/>
      <c r="H9766" s="113"/>
    </row>
    <row r="9767" spans="1:8">
      <c r="A9767" s="65"/>
      <c r="B9767" s="65"/>
      <c r="C9767" s="65"/>
      <c r="D9767" s="65"/>
      <c r="E9767" s="65"/>
      <c r="F9767" s="65"/>
      <c r="G9767" s="65"/>
      <c r="H9767" s="113"/>
    </row>
    <row r="9768" spans="1:8">
      <c r="A9768" s="65"/>
      <c r="B9768" s="65"/>
      <c r="C9768" s="65"/>
      <c r="D9768" s="65"/>
      <c r="E9768" s="65"/>
      <c r="F9768" s="65"/>
      <c r="G9768" s="65"/>
      <c r="H9768" s="113"/>
    </row>
    <row r="9769" spans="1:8">
      <c r="A9769" s="65"/>
      <c r="B9769" s="65"/>
      <c r="C9769" s="65"/>
      <c r="D9769" s="65"/>
      <c r="E9769" s="65"/>
      <c r="F9769" s="65"/>
      <c r="G9769" s="65"/>
      <c r="H9769" s="113"/>
    </row>
    <row r="9770" spans="1:8">
      <c r="A9770" s="65"/>
      <c r="B9770" s="65"/>
      <c r="C9770" s="65"/>
      <c r="D9770" s="65"/>
      <c r="E9770" s="65"/>
      <c r="F9770" s="65"/>
      <c r="G9770" s="65"/>
      <c r="H9770" s="113"/>
    </row>
    <row r="9771" spans="1:8">
      <c r="A9771" s="65"/>
      <c r="B9771" s="65"/>
      <c r="C9771" s="65"/>
      <c r="D9771" s="65"/>
      <c r="E9771" s="65"/>
      <c r="F9771" s="65"/>
      <c r="G9771" s="65"/>
      <c r="H9771" s="113"/>
    </row>
    <row r="9772" spans="1:8">
      <c r="A9772" s="65"/>
      <c r="B9772" s="65"/>
      <c r="C9772" s="65"/>
      <c r="D9772" s="65"/>
      <c r="E9772" s="65"/>
      <c r="F9772" s="65"/>
      <c r="G9772" s="65"/>
      <c r="H9772" s="113"/>
    </row>
    <row r="9773" spans="1:8">
      <c r="A9773" s="65"/>
      <c r="B9773" s="65"/>
      <c r="C9773" s="65"/>
      <c r="D9773" s="65"/>
      <c r="E9773" s="65"/>
      <c r="F9773" s="65"/>
      <c r="G9773" s="65"/>
      <c r="H9773" s="113"/>
    </row>
    <row r="9774" spans="1:8">
      <c r="A9774" s="65"/>
      <c r="B9774" s="65"/>
      <c r="C9774" s="65"/>
      <c r="D9774" s="65"/>
      <c r="E9774" s="65"/>
      <c r="F9774" s="65"/>
      <c r="G9774" s="65"/>
      <c r="H9774" s="113"/>
    </row>
    <row r="9775" spans="1:8">
      <c r="A9775" s="65"/>
      <c r="B9775" s="65"/>
      <c r="C9775" s="65"/>
      <c r="D9775" s="65"/>
      <c r="E9775" s="65"/>
      <c r="F9775" s="65"/>
      <c r="G9775" s="65"/>
      <c r="H9775" s="113"/>
    </row>
    <row r="9776" spans="1:8">
      <c r="A9776" s="65"/>
      <c r="B9776" s="65"/>
      <c r="C9776" s="65"/>
      <c r="D9776" s="65"/>
      <c r="E9776" s="65"/>
      <c r="F9776" s="65"/>
      <c r="G9776" s="65"/>
      <c r="H9776" s="113"/>
    </row>
    <row r="9777" spans="1:8">
      <c r="A9777" s="65"/>
      <c r="B9777" s="65"/>
      <c r="C9777" s="65"/>
      <c r="D9777" s="65"/>
      <c r="E9777" s="65"/>
      <c r="F9777" s="65"/>
      <c r="G9777" s="65"/>
      <c r="H9777" s="113"/>
    </row>
    <row r="9778" spans="1:8">
      <c r="A9778" s="65"/>
      <c r="B9778" s="65"/>
      <c r="C9778" s="65"/>
      <c r="D9778" s="65"/>
      <c r="E9778" s="65"/>
      <c r="F9778" s="65"/>
      <c r="G9778" s="65"/>
      <c r="H9778" s="113"/>
    </row>
    <row r="9779" spans="1:8">
      <c r="A9779" s="65"/>
      <c r="B9779" s="65"/>
      <c r="C9779" s="65"/>
      <c r="D9779" s="65"/>
      <c r="E9779" s="65"/>
      <c r="F9779" s="65"/>
      <c r="G9779" s="65"/>
      <c r="H9779" s="113"/>
    </row>
    <row r="9780" spans="1:8">
      <c r="A9780" s="65"/>
      <c r="B9780" s="65"/>
      <c r="C9780" s="65"/>
      <c r="D9780" s="65"/>
      <c r="E9780" s="65"/>
      <c r="F9780" s="65"/>
      <c r="G9780" s="65"/>
      <c r="H9780" s="113"/>
    </row>
    <row r="9781" spans="1:8">
      <c r="A9781" s="65"/>
      <c r="B9781" s="65"/>
      <c r="C9781" s="65"/>
      <c r="D9781" s="65"/>
      <c r="E9781" s="65"/>
      <c r="F9781" s="65"/>
      <c r="G9781" s="65"/>
      <c r="H9781" s="113"/>
    </row>
    <row r="9782" spans="1:8">
      <c r="A9782" s="65"/>
      <c r="B9782" s="65"/>
      <c r="C9782" s="65"/>
      <c r="D9782" s="65"/>
      <c r="E9782" s="65"/>
      <c r="F9782" s="65"/>
      <c r="G9782" s="65"/>
      <c r="H9782" s="113"/>
    </row>
    <row r="9783" spans="1:8">
      <c r="A9783" s="65"/>
      <c r="B9783" s="65"/>
      <c r="C9783" s="65"/>
      <c r="D9783" s="65"/>
      <c r="E9783" s="65"/>
      <c r="F9783" s="65"/>
      <c r="G9783" s="65"/>
      <c r="H9783" s="113"/>
    </row>
    <row r="9784" spans="1:8">
      <c r="A9784" s="65"/>
      <c r="B9784" s="65"/>
      <c r="C9784" s="65"/>
      <c r="D9784" s="65"/>
      <c r="E9784" s="65"/>
      <c r="F9784" s="65"/>
      <c r="G9784" s="65"/>
      <c r="H9784" s="113"/>
    </row>
    <row r="9785" spans="1:8">
      <c r="A9785" s="65"/>
      <c r="B9785" s="65"/>
      <c r="C9785" s="65"/>
      <c r="D9785" s="65"/>
      <c r="E9785" s="65"/>
      <c r="F9785" s="65"/>
      <c r="G9785" s="65"/>
      <c r="H9785" s="113"/>
    </row>
    <row r="9786" spans="1:8">
      <c r="A9786" s="65"/>
      <c r="B9786" s="65"/>
      <c r="C9786" s="65"/>
      <c r="D9786" s="65"/>
      <c r="E9786" s="65"/>
      <c r="F9786" s="65"/>
      <c r="G9786" s="65"/>
      <c r="H9786" s="113"/>
    </row>
    <row r="9787" spans="1:8">
      <c r="A9787" s="65"/>
      <c r="B9787" s="65"/>
      <c r="C9787" s="65"/>
      <c r="D9787" s="65"/>
      <c r="E9787" s="65"/>
      <c r="F9787" s="65"/>
      <c r="G9787" s="65"/>
      <c r="H9787" s="113"/>
    </row>
    <row r="9788" spans="1:8">
      <c r="A9788" s="65"/>
      <c r="B9788" s="65"/>
      <c r="C9788" s="65"/>
      <c r="D9788" s="65"/>
      <c r="E9788" s="65"/>
      <c r="F9788" s="65"/>
      <c r="G9788" s="65"/>
      <c r="H9788" s="113"/>
    </row>
    <row r="9789" spans="1:8">
      <c r="A9789" s="65"/>
      <c r="B9789" s="65"/>
      <c r="C9789" s="65"/>
      <c r="D9789" s="65"/>
      <c r="E9789" s="65"/>
      <c r="F9789" s="65"/>
      <c r="G9789" s="65"/>
      <c r="H9789" s="113"/>
    </row>
    <row r="9790" spans="1:8">
      <c r="A9790" s="65"/>
      <c r="B9790" s="65"/>
      <c r="C9790" s="65"/>
      <c r="D9790" s="65"/>
      <c r="E9790" s="65"/>
      <c r="F9790" s="65"/>
      <c r="G9790" s="65"/>
      <c r="H9790" s="113"/>
    </row>
    <row r="9791" spans="1:8">
      <c r="A9791" s="65"/>
      <c r="B9791" s="65"/>
      <c r="C9791" s="65"/>
      <c r="D9791" s="65"/>
      <c r="E9791" s="65"/>
      <c r="F9791" s="65"/>
      <c r="G9791" s="65"/>
      <c r="H9791" s="113"/>
    </row>
    <row r="9792" spans="1:8">
      <c r="A9792" s="65"/>
      <c r="B9792" s="65"/>
      <c r="C9792" s="65"/>
      <c r="D9792" s="65"/>
      <c r="E9792" s="65"/>
      <c r="F9792" s="65"/>
      <c r="G9792" s="65"/>
      <c r="H9792" s="113"/>
    </row>
    <row r="9793" spans="1:8">
      <c r="A9793" s="65"/>
      <c r="B9793" s="65"/>
      <c r="C9793" s="65"/>
      <c r="D9793" s="65"/>
      <c r="E9793" s="65"/>
      <c r="F9793" s="65"/>
      <c r="G9793" s="65"/>
      <c r="H9793" s="113"/>
    </row>
    <row r="9794" spans="1:8">
      <c r="A9794" s="65"/>
      <c r="B9794" s="65"/>
      <c r="C9794" s="65"/>
      <c r="D9794" s="65"/>
      <c r="E9794" s="65"/>
      <c r="F9794" s="65"/>
      <c r="G9794" s="65"/>
      <c r="H9794" s="113"/>
    </row>
    <row r="9795" spans="1:8">
      <c r="A9795" s="65"/>
      <c r="B9795" s="65"/>
      <c r="C9795" s="65"/>
      <c r="D9795" s="65"/>
      <c r="E9795" s="65"/>
      <c r="F9795" s="65"/>
      <c r="G9795" s="65"/>
      <c r="H9795" s="113"/>
    </row>
    <row r="9796" spans="1:8">
      <c r="A9796" s="65"/>
      <c r="B9796" s="65"/>
      <c r="C9796" s="65"/>
      <c r="D9796" s="65"/>
      <c r="E9796" s="65"/>
      <c r="F9796" s="65"/>
      <c r="G9796" s="65"/>
      <c r="H9796" s="113"/>
    </row>
    <row r="9797" spans="1:8">
      <c r="A9797" s="65"/>
      <c r="B9797" s="65"/>
      <c r="C9797" s="65"/>
      <c r="D9797" s="65"/>
      <c r="E9797" s="65"/>
      <c r="F9797" s="65"/>
      <c r="G9797" s="65"/>
      <c r="H9797" s="113"/>
    </row>
    <row r="9798" spans="1:8">
      <c r="A9798" s="65"/>
      <c r="B9798" s="65"/>
      <c r="C9798" s="65"/>
      <c r="D9798" s="65"/>
      <c r="E9798" s="65"/>
      <c r="F9798" s="65"/>
      <c r="G9798" s="65"/>
      <c r="H9798" s="113"/>
    </row>
    <row r="9799" spans="1:8">
      <c r="A9799" s="65"/>
      <c r="B9799" s="65"/>
      <c r="C9799" s="65"/>
      <c r="D9799" s="65"/>
      <c r="E9799" s="65"/>
      <c r="F9799" s="65"/>
      <c r="G9799" s="65"/>
      <c r="H9799" s="113"/>
    </row>
    <row r="9800" spans="1:8">
      <c r="A9800" s="65"/>
      <c r="B9800" s="65"/>
      <c r="C9800" s="65"/>
      <c r="D9800" s="65"/>
      <c r="E9800" s="65"/>
      <c r="F9800" s="65"/>
      <c r="G9800" s="65"/>
      <c r="H9800" s="113"/>
    </row>
    <row r="9801" spans="1:8">
      <c r="A9801" s="65"/>
      <c r="B9801" s="65"/>
      <c r="C9801" s="65"/>
      <c r="D9801" s="65"/>
      <c r="E9801" s="65"/>
      <c r="F9801" s="65"/>
      <c r="G9801" s="65"/>
      <c r="H9801" s="113"/>
    </row>
    <row r="9802" spans="1:8">
      <c r="A9802" s="65"/>
      <c r="B9802" s="65"/>
      <c r="C9802" s="65"/>
      <c r="D9802" s="65"/>
      <c r="E9802" s="65"/>
      <c r="F9802" s="65"/>
      <c r="G9802" s="65"/>
      <c r="H9802" s="113"/>
    </row>
    <row r="9803" spans="1:8">
      <c r="A9803" s="65"/>
      <c r="B9803" s="65"/>
      <c r="C9803" s="65"/>
      <c r="D9803" s="65"/>
      <c r="E9803" s="65"/>
      <c r="F9803" s="65"/>
      <c r="G9803" s="65"/>
      <c r="H9803" s="113"/>
    </row>
    <row r="9804" spans="1:8">
      <c r="A9804" s="65"/>
      <c r="B9804" s="65"/>
      <c r="C9804" s="65"/>
      <c r="D9804" s="65"/>
      <c r="E9804" s="65"/>
      <c r="F9804" s="65"/>
      <c r="G9804" s="65"/>
      <c r="H9804" s="113"/>
    </row>
    <row r="9805" spans="1:8">
      <c r="A9805" s="65"/>
      <c r="B9805" s="65"/>
      <c r="C9805" s="65"/>
      <c r="D9805" s="65"/>
      <c r="E9805" s="65"/>
      <c r="F9805" s="65"/>
      <c r="G9805" s="65"/>
      <c r="H9805" s="113"/>
    </row>
    <row r="9806" spans="1:8">
      <c r="A9806" s="65"/>
      <c r="B9806" s="65"/>
      <c r="C9806" s="65"/>
      <c r="D9806" s="65"/>
      <c r="E9806" s="65"/>
      <c r="F9806" s="65"/>
      <c r="G9806" s="65"/>
      <c r="H9806" s="113"/>
    </row>
    <row r="9807" spans="1:8">
      <c r="A9807" s="65"/>
      <c r="B9807" s="65"/>
      <c r="C9807" s="65"/>
      <c r="D9807" s="65"/>
      <c r="E9807" s="65"/>
      <c r="F9807" s="65"/>
      <c r="G9807" s="65"/>
      <c r="H9807" s="113"/>
    </row>
    <row r="9808" spans="1:8">
      <c r="A9808" s="65"/>
      <c r="B9808" s="65"/>
      <c r="C9808" s="65"/>
      <c r="D9808" s="65"/>
      <c r="E9808" s="65"/>
      <c r="F9808" s="65"/>
      <c r="G9808" s="65"/>
      <c r="H9808" s="113"/>
    </row>
    <row r="9809" spans="1:8">
      <c r="A9809" s="65"/>
      <c r="B9809" s="65"/>
      <c r="C9809" s="65"/>
      <c r="D9809" s="65"/>
      <c r="E9809" s="65"/>
      <c r="F9809" s="65"/>
      <c r="G9809" s="65"/>
      <c r="H9809" s="113"/>
    </row>
    <row r="9810" spans="1:8">
      <c r="A9810" s="65"/>
      <c r="B9810" s="65"/>
      <c r="C9810" s="65"/>
      <c r="D9810" s="65"/>
      <c r="E9810" s="65"/>
      <c r="F9810" s="65"/>
      <c r="G9810" s="65"/>
      <c r="H9810" s="113"/>
    </row>
    <row r="9811" spans="1:8">
      <c r="A9811" s="65"/>
      <c r="B9811" s="65"/>
      <c r="C9811" s="65"/>
      <c r="D9811" s="65"/>
      <c r="E9811" s="65"/>
      <c r="F9811" s="65"/>
      <c r="G9811" s="65"/>
      <c r="H9811" s="113"/>
    </row>
    <row r="9812" spans="1:8">
      <c r="A9812" s="65"/>
      <c r="B9812" s="65"/>
      <c r="C9812" s="65"/>
      <c r="D9812" s="65"/>
      <c r="E9812" s="65"/>
      <c r="F9812" s="65"/>
      <c r="G9812" s="65"/>
      <c r="H9812" s="113"/>
    </row>
    <row r="9813" spans="1:8">
      <c r="A9813" s="65"/>
      <c r="B9813" s="65"/>
      <c r="C9813" s="65"/>
      <c r="D9813" s="65"/>
      <c r="E9813" s="65"/>
      <c r="F9813" s="65"/>
      <c r="G9813" s="65"/>
      <c r="H9813" s="113"/>
    </row>
    <row r="9814" spans="1:8">
      <c r="A9814" s="65"/>
      <c r="B9814" s="65"/>
      <c r="C9814" s="65"/>
      <c r="D9814" s="65"/>
      <c r="E9814" s="65"/>
      <c r="F9814" s="65"/>
      <c r="G9814" s="65"/>
      <c r="H9814" s="113"/>
    </row>
    <row r="9815" spans="1:8">
      <c r="A9815" s="65"/>
      <c r="B9815" s="65"/>
      <c r="C9815" s="65"/>
      <c r="D9815" s="65"/>
      <c r="E9815" s="65"/>
      <c r="F9815" s="65"/>
      <c r="G9815" s="65"/>
      <c r="H9815" s="113"/>
    </row>
    <row r="9816" spans="1:8">
      <c r="A9816" s="65"/>
      <c r="B9816" s="65"/>
      <c r="C9816" s="65"/>
      <c r="D9816" s="65"/>
      <c r="E9816" s="65"/>
      <c r="F9816" s="65"/>
      <c r="G9816" s="65"/>
      <c r="H9816" s="113"/>
    </row>
    <row r="9817" spans="1:8">
      <c r="A9817" s="65"/>
      <c r="B9817" s="65"/>
      <c r="C9817" s="65"/>
      <c r="D9817" s="65"/>
      <c r="E9817" s="65"/>
      <c r="F9817" s="65"/>
      <c r="G9817" s="65"/>
      <c r="H9817" s="113"/>
    </row>
    <row r="9818" spans="1:8">
      <c r="A9818" s="65"/>
      <c r="B9818" s="65"/>
      <c r="C9818" s="65"/>
      <c r="D9818" s="65"/>
      <c r="E9818" s="65"/>
      <c r="F9818" s="65"/>
      <c r="G9818" s="65"/>
      <c r="H9818" s="113"/>
    </row>
    <row r="9819" spans="1:8">
      <c r="A9819" s="65"/>
      <c r="B9819" s="65"/>
      <c r="C9819" s="65"/>
      <c r="D9819" s="65"/>
      <c r="E9819" s="65"/>
      <c r="F9819" s="65"/>
      <c r="G9819" s="65"/>
      <c r="H9819" s="113"/>
    </row>
    <row r="9820" spans="1:8">
      <c r="A9820" s="65"/>
      <c r="B9820" s="65"/>
      <c r="C9820" s="65"/>
      <c r="D9820" s="65"/>
      <c r="E9820" s="65"/>
      <c r="F9820" s="65"/>
      <c r="G9820" s="65"/>
      <c r="H9820" s="113"/>
    </row>
    <row r="9821" spans="1:8">
      <c r="A9821" s="65"/>
      <c r="B9821" s="65"/>
      <c r="C9821" s="65"/>
      <c r="D9821" s="65"/>
      <c r="E9821" s="65"/>
      <c r="F9821" s="65"/>
      <c r="G9821" s="65"/>
      <c r="H9821" s="113"/>
    </row>
    <row r="9822" spans="1:8">
      <c r="A9822" s="65"/>
      <c r="B9822" s="65"/>
      <c r="C9822" s="65"/>
      <c r="D9822" s="65"/>
      <c r="E9822" s="65"/>
      <c r="F9822" s="65"/>
      <c r="G9822" s="65"/>
      <c r="H9822" s="113"/>
    </row>
    <row r="9823" spans="1:8">
      <c r="A9823" s="65"/>
      <c r="B9823" s="65"/>
      <c r="C9823" s="65"/>
      <c r="D9823" s="65"/>
      <c r="E9823" s="65"/>
      <c r="F9823" s="65"/>
      <c r="G9823" s="65"/>
      <c r="H9823" s="113"/>
    </row>
    <row r="9824" spans="1:8">
      <c r="A9824" s="65"/>
      <c r="B9824" s="65"/>
      <c r="C9824" s="65"/>
      <c r="D9824" s="65"/>
      <c r="E9824" s="65"/>
      <c r="F9824" s="65"/>
      <c r="G9824" s="65"/>
      <c r="H9824" s="113"/>
    </row>
    <row r="9825" spans="1:8">
      <c r="A9825" s="65"/>
      <c r="B9825" s="65"/>
      <c r="C9825" s="65"/>
      <c r="D9825" s="65"/>
      <c r="E9825" s="65"/>
      <c r="F9825" s="65"/>
      <c r="G9825" s="65"/>
      <c r="H9825" s="113"/>
    </row>
    <row r="9826" spans="1:8">
      <c r="A9826" s="65"/>
      <c r="B9826" s="65"/>
      <c r="C9826" s="65"/>
      <c r="D9826" s="65"/>
      <c r="E9826" s="65"/>
      <c r="F9826" s="65"/>
      <c r="G9826" s="65"/>
      <c r="H9826" s="113"/>
    </row>
    <row r="9827" spans="1:8">
      <c r="A9827" s="65"/>
      <c r="B9827" s="65"/>
      <c r="C9827" s="65"/>
      <c r="D9827" s="65"/>
      <c r="E9827" s="65"/>
      <c r="F9827" s="65"/>
      <c r="G9827" s="65"/>
      <c r="H9827" s="113"/>
    </row>
    <row r="9828" spans="1:8">
      <c r="A9828" s="65"/>
      <c r="B9828" s="65"/>
      <c r="C9828" s="65"/>
      <c r="D9828" s="65"/>
      <c r="E9828" s="65"/>
      <c r="F9828" s="65"/>
      <c r="G9828" s="65"/>
      <c r="H9828" s="113"/>
    </row>
    <row r="9829" spans="1:8">
      <c r="A9829" s="65"/>
      <c r="B9829" s="65"/>
      <c r="C9829" s="65"/>
      <c r="D9829" s="65"/>
      <c r="E9829" s="65"/>
      <c r="F9829" s="65"/>
      <c r="G9829" s="65"/>
      <c r="H9829" s="113"/>
    </row>
    <row r="9830" spans="1:8">
      <c r="A9830" s="65"/>
      <c r="B9830" s="65"/>
      <c r="C9830" s="65"/>
      <c r="D9830" s="65"/>
      <c r="E9830" s="65"/>
      <c r="F9830" s="65"/>
      <c r="G9830" s="65"/>
      <c r="H9830" s="113"/>
    </row>
    <row r="9831" spans="1:8">
      <c r="A9831" s="65"/>
      <c r="B9831" s="65"/>
      <c r="C9831" s="65"/>
      <c r="D9831" s="65"/>
      <c r="E9831" s="65"/>
      <c r="F9831" s="65"/>
      <c r="G9831" s="65"/>
      <c r="H9831" s="113"/>
    </row>
    <row r="9832" spans="1:8">
      <c r="A9832" s="65"/>
      <c r="B9832" s="65"/>
      <c r="C9832" s="65"/>
      <c r="D9832" s="65"/>
      <c r="E9832" s="65"/>
      <c r="F9832" s="65"/>
      <c r="G9832" s="65"/>
      <c r="H9832" s="113"/>
    </row>
    <row r="9833" spans="1:8">
      <c r="A9833" s="65"/>
      <c r="B9833" s="65"/>
      <c r="C9833" s="65"/>
      <c r="D9833" s="65"/>
      <c r="E9833" s="65"/>
      <c r="F9833" s="65"/>
      <c r="G9833" s="65"/>
      <c r="H9833" s="113"/>
    </row>
    <row r="9834" spans="1:8">
      <c r="A9834" s="65"/>
      <c r="B9834" s="65"/>
      <c r="C9834" s="65"/>
      <c r="D9834" s="65"/>
      <c r="E9834" s="65"/>
      <c r="F9834" s="65"/>
      <c r="G9834" s="65"/>
      <c r="H9834" s="113"/>
    </row>
    <row r="9835" spans="1:8">
      <c r="A9835" s="65"/>
      <c r="B9835" s="65"/>
      <c r="C9835" s="65"/>
      <c r="D9835" s="65"/>
      <c r="E9835" s="65"/>
      <c r="F9835" s="65"/>
      <c r="G9835" s="65"/>
      <c r="H9835" s="113"/>
    </row>
    <row r="9836" spans="1:8">
      <c r="A9836" s="65"/>
      <c r="B9836" s="65"/>
      <c r="C9836" s="65"/>
      <c r="D9836" s="65"/>
      <c r="E9836" s="65"/>
      <c r="F9836" s="65"/>
      <c r="G9836" s="65"/>
      <c r="H9836" s="113"/>
    </row>
    <row r="9837" spans="1:8">
      <c r="A9837" s="65"/>
      <c r="B9837" s="65"/>
      <c r="C9837" s="65"/>
      <c r="D9837" s="65"/>
      <c r="E9837" s="65"/>
      <c r="F9837" s="65"/>
      <c r="G9837" s="65"/>
      <c r="H9837" s="113"/>
    </row>
    <row r="9838" spans="1:8">
      <c r="A9838" s="65"/>
      <c r="B9838" s="65"/>
      <c r="C9838" s="65"/>
      <c r="D9838" s="65"/>
      <c r="E9838" s="65"/>
      <c r="F9838" s="65"/>
      <c r="G9838" s="65"/>
      <c r="H9838" s="113"/>
    </row>
    <row r="9839" spans="1:8">
      <c r="A9839" s="65"/>
      <c r="B9839" s="65"/>
      <c r="C9839" s="65"/>
      <c r="D9839" s="65"/>
      <c r="E9839" s="65"/>
      <c r="F9839" s="65"/>
      <c r="G9839" s="65"/>
      <c r="H9839" s="113"/>
    </row>
    <row r="9840" spans="1:8">
      <c r="A9840" s="65"/>
      <c r="B9840" s="65"/>
      <c r="C9840" s="65"/>
      <c r="D9840" s="65"/>
      <c r="E9840" s="65"/>
      <c r="F9840" s="65"/>
      <c r="G9840" s="65"/>
      <c r="H9840" s="113"/>
    </row>
    <row r="9841" spans="1:8">
      <c r="A9841" s="65"/>
      <c r="B9841" s="65"/>
      <c r="C9841" s="65"/>
      <c r="D9841" s="65"/>
      <c r="E9841" s="65"/>
      <c r="F9841" s="65"/>
      <c r="G9841" s="65"/>
      <c r="H9841" s="113"/>
    </row>
    <row r="9842" spans="1:8">
      <c r="A9842" s="65"/>
      <c r="B9842" s="65"/>
      <c r="C9842" s="65"/>
      <c r="D9842" s="65"/>
      <c r="E9842" s="65"/>
      <c r="F9842" s="65"/>
      <c r="G9842" s="65"/>
      <c r="H9842" s="113"/>
    </row>
    <row r="9843" spans="1:8">
      <c r="A9843" s="65"/>
      <c r="B9843" s="65"/>
      <c r="C9843" s="65"/>
      <c r="D9843" s="65"/>
      <c r="E9843" s="65"/>
      <c r="F9843" s="65"/>
      <c r="G9843" s="65"/>
      <c r="H9843" s="113"/>
    </row>
    <row r="9844" spans="1:8">
      <c r="A9844" s="65"/>
      <c r="B9844" s="65"/>
      <c r="C9844" s="65"/>
      <c r="D9844" s="65"/>
      <c r="E9844" s="65"/>
      <c r="F9844" s="65"/>
      <c r="G9844" s="65"/>
      <c r="H9844" s="113"/>
    </row>
    <row r="9845" spans="1:8">
      <c r="A9845" s="65"/>
      <c r="B9845" s="65"/>
      <c r="C9845" s="65"/>
      <c r="D9845" s="65"/>
      <c r="E9845" s="65"/>
      <c r="F9845" s="65"/>
      <c r="G9845" s="65"/>
      <c r="H9845" s="113"/>
    </row>
    <row r="9846" spans="1:8">
      <c r="A9846" s="65"/>
      <c r="B9846" s="65"/>
      <c r="C9846" s="65"/>
      <c r="D9846" s="65"/>
      <c r="E9846" s="65"/>
      <c r="F9846" s="65"/>
      <c r="G9846" s="65"/>
      <c r="H9846" s="113"/>
    </row>
    <row r="9847" spans="1:8">
      <c r="A9847" s="65"/>
      <c r="B9847" s="65"/>
      <c r="C9847" s="65"/>
      <c r="D9847" s="65"/>
      <c r="E9847" s="65"/>
      <c r="F9847" s="65"/>
      <c r="G9847" s="65"/>
      <c r="H9847" s="113"/>
    </row>
    <row r="9848" spans="1:8">
      <c r="A9848" s="65"/>
      <c r="B9848" s="65"/>
      <c r="C9848" s="65"/>
      <c r="D9848" s="65"/>
      <c r="E9848" s="65"/>
      <c r="F9848" s="65"/>
      <c r="G9848" s="65"/>
      <c r="H9848" s="113"/>
    </row>
    <row r="9849" spans="1:8">
      <c r="A9849" s="65"/>
      <c r="B9849" s="65"/>
      <c r="C9849" s="65"/>
      <c r="D9849" s="65"/>
      <c r="E9849" s="65"/>
      <c r="F9849" s="65"/>
      <c r="G9849" s="65"/>
      <c r="H9849" s="113"/>
    </row>
    <row r="9850" spans="1:8">
      <c r="A9850" s="65"/>
      <c r="B9850" s="65"/>
      <c r="C9850" s="65"/>
      <c r="D9850" s="65"/>
      <c r="E9850" s="65"/>
      <c r="F9850" s="65"/>
      <c r="G9850" s="65"/>
      <c r="H9850" s="113"/>
    </row>
    <row r="9851" spans="1:8">
      <c r="A9851" s="65"/>
      <c r="B9851" s="65"/>
      <c r="C9851" s="65"/>
      <c r="D9851" s="65"/>
      <c r="E9851" s="65"/>
      <c r="F9851" s="65"/>
      <c r="G9851" s="65"/>
      <c r="H9851" s="113"/>
    </row>
    <row r="9852" spans="1:8">
      <c r="A9852" s="65"/>
      <c r="B9852" s="65"/>
      <c r="C9852" s="65"/>
      <c r="D9852" s="65"/>
      <c r="E9852" s="65"/>
      <c r="F9852" s="65"/>
      <c r="G9852" s="65"/>
      <c r="H9852" s="113"/>
    </row>
    <row r="9853" spans="1:8">
      <c r="A9853" s="65"/>
      <c r="B9853" s="65"/>
      <c r="C9853" s="65"/>
      <c r="D9853" s="65"/>
      <c r="E9853" s="65"/>
      <c r="F9853" s="65"/>
      <c r="G9853" s="65"/>
      <c r="H9853" s="113"/>
    </row>
    <row r="9854" spans="1:8">
      <c r="A9854" s="65"/>
      <c r="B9854" s="65"/>
      <c r="C9854" s="65"/>
      <c r="D9854" s="65"/>
      <c r="E9854" s="65"/>
      <c r="F9854" s="65"/>
      <c r="G9854" s="65"/>
      <c r="H9854" s="113"/>
    </row>
    <row r="9855" spans="1:8">
      <c r="A9855" s="65"/>
      <c r="B9855" s="65"/>
      <c r="C9855" s="65"/>
      <c r="D9855" s="65"/>
      <c r="E9855" s="65"/>
      <c r="F9855" s="65"/>
      <c r="G9855" s="65"/>
      <c r="H9855" s="113"/>
    </row>
    <row r="9856" spans="1:8">
      <c r="A9856" s="65"/>
      <c r="B9856" s="65"/>
      <c r="C9856" s="65"/>
      <c r="D9856" s="65"/>
      <c r="E9856" s="65"/>
      <c r="F9856" s="65"/>
      <c r="G9856" s="65"/>
      <c r="H9856" s="113"/>
    </row>
    <row r="9857" spans="1:8">
      <c r="A9857" s="65"/>
      <c r="B9857" s="65"/>
      <c r="C9857" s="65"/>
      <c r="D9857" s="65"/>
      <c r="E9857" s="65"/>
      <c r="F9857" s="65"/>
      <c r="G9857" s="65"/>
      <c r="H9857" s="113"/>
    </row>
    <row r="9858" spans="1:8">
      <c r="A9858" s="65"/>
      <c r="B9858" s="65"/>
      <c r="C9858" s="65"/>
      <c r="D9858" s="65"/>
      <c r="E9858" s="65"/>
      <c r="F9858" s="65"/>
      <c r="G9858" s="65"/>
      <c r="H9858" s="113"/>
    </row>
    <row r="9859" spans="1:8">
      <c r="A9859" s="65"/>
      <c r="B9859" s="65"/>
      <c r="C9859" s="65"/>
      <c r="D9859" s="65"/>
      <c r="E9859" s="65"/>
      <c r="F9859" s="65"/>
      <c r="G9859" s="65"/>
      <c r="H9859" s="113"/>
    </row>
    <row r="9860" spans="1:8">
      <c r="A9860" s="65"/>
      <c r="B9860" s="65"/>
      <c r="C9860" s="65"/>
      <c r="D9860" s="65"/>
      <c r="E9860" s="65"/>
      <c r="F9860" s="65"/>
      <c r="G9860" s="65"/>
      <c r="H9860" s="113"/>
    </row>
    <row r="9861" spans="1:8">
      <c r="A9861" s="65"/>
      <c r="B9861" s="65"/>
      <c r="C9861" s="65"/>
      <c r="D9861" s="65"/>
      <c r="E9861" s="65"/>
      <c r="F9861" s="65"/>
      <c r="G9861" s="65"/>
      <c r="H9861" s="113"/>
    </row>
    <row r="9862" spans="1:8">
      <c r="A9862" s="65"/>
      <c r="B9862" s="65"/>
      <c r="C9862" s="65"/>
      <c r="D9862" s="65"/>
      <c r="E9862" s="65"/>
      <c r="F9862" s="65"/>
      <c r="G9862" s="65"/>
      <c r="H9862" s="113"/>
    </row>
    <row r="9863" spans="1:8">
      <c r="A9863" s="65"/>
      <c r="B9863" s="65"/>
      <c r="C9863" s="65"/>
      <c r="D9863" s="65"/>
      <c r="E9863" s="65"/>
      <c r="F9863" s="65"/>
      <c r="G9863" s="65"/>
      <c r="H9863" s="113"/>
    </row>
    <row r="9864" spans="1:8">
      <c r="A9864" s="65"/>
      <c r="B9864" s="65"/>
      <c r="C9864" s="65"/>
      <c r="D9864" s="65"/>
      <c r="E9864" s="65"/>
      <c r="F9864" s="65"/>
      <c r="G9864" s="65"/>
      <c r="H9864" s="113"/>
    </row>
    <row r="9865" spans="1:8">
      <c r="A9865" s="65"/>
      <c r="B9865" s="65"/>
      <c r="C9865" s="65"/>
      <c r="D9865" s="65"/>
      <c r="E9865" s="65"/>
      <c r="F9865" s="65"/>
      <c r="G9865" s="65"/>
      <c r="H9865" s="113"/>
    </row>
    <row r="9866" spans="1:8">
      <c r="A9866" s="65"/>
      <c r="B9866" s="65"/>
      <c r="C9866" s="65"/>
      <c r="D9866" s="65"/>
      <c r="E9866" s="65"/>
      <c r="F9866" s="65"/>
      <c r="G9866" s="65"/>
      <c r="H9866" s="113"/>
    </row>
    <row r="9867" spans="1:8">
      <c r="A9867" s="65"/>
      <c r="B9867" s="65"/>
      <c r="C9867" s="65"/>
      <c r="D9867" s="65"/>
      <c r="E9867" s="65"/>
      <c r="F9867" s="65"/>
      <c r="G9867" s="65"/>
      <c r="H9867" s="113"/>
    </row>
    <row r="9868" spans="1:8">
      <c r="A9868" s="65"/>
      <c r="B9868" s="65"/>
      <c r="C9868" s="65"/>
      <c r="D9868" s="65"/>
      <c r="E9868" s="65"/>
      <c r="F9868" s="65"/>
      <c r="G9868" s="65"/>
      <c r="H9868" s="113"/>
    </row>
    <row r="9869" spans="1:8">
      <c r="A9869" s="65"/>
      <c r="B9869" s="65"/>
      <c r="C9869" s="65"/>
      <c r="D9869" s="65"/>
      <c r="E9869" s="65"/>
      <c r="F9869" s="65"/>
      <c r="G9869" s="65"/>
      <c r="H9869" s="113"/>
    </row>
    <row r="9870" spans="1:8">
      <c r="A9870" s="65"/>
      <c r="B9870" s="65"/>
      <c r="C9870" s="65"/>
      <c r="D9870" s="65"/>
      <c r="E9870" s="65"/>
      <c r="F9870" s="65"/>
      <c r="G9870" s="65"/>
      <c r="H9870" s="113"/>
    </row>
    <row r="9871" spans="1:8">
      <c r="A9871" s="65"/>
      <c r="B9871" s="65"/>
      <c r="C9871" s="65"/>
      <c r="D9871" s="65"/>
      <c r="E9871" s="65"/>
      <c r="F9871" s="65"/>
      <c r="G9871" s="65"/>
      <c r="H9871" s="113"/>
    </row>
    <row r="9872" spans="1:8">
      <c r="A9872" s="65"/>
      <c r="B9872" s="65"/>
      <c r="C9872" s="65"/>
      <c r="D9872" s="65"/>
      <c r="E9872" s="65"/>
      <c r="F9872" s="65"/>
      <c r="G9872" s="65"/>
      <c r="H9872" s="113"/>
    </row>
    <row r="9873" spans="1:8">
      <c r="A9873" s="65"/>
      <c r="B9873" s="65"/>
      <c r="C9873" s="65"/>
      <c r="D9873" s="65"/>
      <c r="E9873" s="65"/>
      <c r="F9873" s="65"/>
      <c r="G9873" s="65"/>
      <c r="H9873" s="113"/>
    </row>
    <row r="9874" spans="1:8">
      <c r="A9874" s="65"/>
      <c r="B9874" s="65"/>
      <c r="C9874" s="65"/>
      <c r="D9874" s="65"/>
      <c r="E9874" s="65"/>
      <c r="F9874" s="65"/>
      <c r="G9874" s="65"/>
      <c r="H9874" s="113"/>
    </row>
    <row r="9875" spans="1:8">
      <c r="A9875" s="65"/>
      <c r="B9875" s="65"/>
      <c r="C9875" s="65"/>
      <c r="D9875" s="65"/>
      <c r="E9875" s="65"/>
      <c r="F9875" s="65"/>
      <c r="G9875" s="65"/>
      <c r="H9875" s="113"/>
    </row>
    <row r="9876" spans="1:8">
      <c r="A9876" s="65"/>
      <c r="B9876" s="65"/>
      <c r="C9876" s="65"/>
      <c r="D9876" s="65"/>
      <c r="E9876" s="65"/>
      <c r="F9876" s="65"/>
      <c r="G9876" s="65"/>
      <c r="H9876" s="113"/>
    </row>
    <row r="9877" spans="1:8">
      <c r="A9877" s="65"/>
      <c r="B9877" s="65"/>
      <c r="C9877" s="65"/>
      <c r="D9877" s="65"/>
      <c r="E9877" s="65"/>
      <c r="F9877" s="65"/>
      <c r="G9877" s="65"/>
      <c r="H9877" s="113"/>
    </row>
    <row r="9878" spans="1:8">
      <c r="A9878" s="65"/>
      <c r="B9878" s="65"/>
      <c r="C9878" s="65"/>
      <c r="D9878" s="65"/>
      <c r="E9878" s="65"/>
      <c r="F9878" s="65"/>
      <c r="G9878" s="65"/>
      <c r="H9878" s="113"/>
    </row>
    <row r="9879" spans="1:8">
      <c r="A9879" s="65"/>
      <c r="B9879" s="65"/>
      <c r="C9879" s="65"/>
      <c r="D9879" s="65"/>
      <c r="E9879" s="65"/>
      <c r="F9879" s="65"/>
      <c r="G9879" s="65"/>
      <c r="H9879" s="113"/>
    </row>
    <row r="9880" spans="1:8">
      <c r="A9880" s="65"/>
      <c r="B9880" s="65"/>
      <c r="C9880" s="65"/>
      <c r="D9880" s="65"/>
      <c r="E9880" s="65"/>
      <c r="F9880" s="65"/>
      <c r="G9880" s="65"/>
      <c r="H9880" s="113"/>
    </row>
    <row r="9881" spans="1:8">
      <c r="A9881" s="65"/>
      <c r="B9881" s="65"/>
      <c r="C9881" s="65"/>
      <c r="D9881" s="65"/>
      <c r="E9881" s="65"/>
      <c r="F9881" s="65"/>
      <c r="G9881" s="65"/>
      <c r="H9881" s="113"/>
    </row>
    <row r="9882" spans="1:8">
      <c r="A9882" s="65"/>
      <c r="B9882" s="65"/>
      <c r="C9882" s="65"/>
      <c r="D9882" s="65"/>
      <c r="E9882" s="65"/>
      <c r="F9882" s="65"/>
      <c r="G9882" s="65"/>
      <c r="H9882" s="113"/>
    </row>
    <row r="9883" spans="1:8">
      <c r="A9883" s="65"/>
      <c r="B9883" s="65"/>
      <c r="C9883" s="65"/>
      <c r="D9883" s="65"/>
      <c r="E9883" s="65"/>
      <c r="F9883" s="65"/>
      <c r="G9883" s="65"/>
      <c r="H9883" s="113"/>
    </row>
    <row r="9884" spans="1:8">
      <c r="A9884" s="65"/>
      <c r="B9884" s="65"/>
      <c r="C9884" s="65"/>
      <c r="D9884" s="65"/>
      <c r="E9884" s="65"/>
      <c r="F9884" s="65"/>
      <c r="G9884" s="65"/>
      <c r="H9884" s="113"/>
    </row>
    <row r="9885" spans="1:8">
      <c r="A9885" s="65"/>
      <c r="B9885" s="65"/>
      <c r="C9885" s="65"/>
      <c r="D9885" s="65"/>
      <c r="E9885" s="65"/>
      <c r="F9885" s="65"/>
      <c r="G9885" s="65"/>
      <c r="H9885" s="113"/>
    </row>
    <row r="9886" spans="1:8">
      <c r="A9886" s="65"/>
      <c r="B9886" s="65"/>
      <c r="C9886" s="65"/>
      <c r="D9886" s="65"/>
      <c r="E9886" s="65"/>
      <c r="F9886" s="65"/>
      <c r="G9886" s="65"/>
      <c r="H9886" s="113"/>
    </row>
    <row r="9887" spans="1:8">
      <c r="A9887" s="65"/>
      <c r="B9887" s="65"/>
      <c r="C9887" s="65"/>
      <c r="D9887" s="65"/>
      <c r="E9887" s="65"/>
      <c r="F9887" s="65"/>
      <c r="G9887" s="65"/>
      <c r="H9887" s="113"/>
    </row>
    <row r="9888" spans="1:8">
      <c r="A9888" s="65"/>
      <c r="B9888" s="65"/>
      <c r="C9888" s="65"/>
      <c r="D9888" s="65"/>
      <c r="E9888" s="65"/>
      <c r="F9888" s="65"/>
      <c r="G9888" s="65"/>
      <c r="H9888" s="113"/>
    </row>
    <row r="9889" spans="1:8">
      <c r="A9889" s="65"/>
      <c r="B9889" s="65"/>
      <c r="C9889" s="65"/>
      <c r="D9889" s="65"/>
      <c r="E9889" s="65"/>
      <c r="F9889" s="65"/>
      <c r="G9889" s="65"/>
      <c r="H9889" s="113"/>
    </row>
    <row r="9890" spans="1:8">
      <c r="A9890" s="65"/>
      <c r="B9890" s="65"/>
      <c r="C9890" s="65"/>
      <c r="D9890" s="65"/>
      <c r="E9890" s="65"/>
      <c r="F9890" s="65"/>
      <c r="G9890" s="65"/>
      <c r="H9890" s="113"/>
    </row>
    <row r="9891" spans="1:8">
      <c r="A9891" s="65"/>
      <c r="B9891" s="65"/>
      <c r="C9891" s="65"/>
      <c r="D9891" s="65"/>
      <c r="E9891" s="65"/>
      <c r="F9891" s="65"/>
      <c r="G9891" s="65"/>
      <c r="H9891" s="113"/>
    </row>
    <row r="9892" spans="1:8">
      <c r="A9892" s="65"/>
      <c r="B9892" s="65"/>
      <c r="C9892" s="65"/>
      <c r="D9892" s="65"/>
      <c r="E9892" s="65"/>
      <c r="F9892" s="65"/>
      <c r="G9892" s="65"/>
      <c r="H9892" s="113"/>
    </row>
    <row r="9893" spans="1:8">
      <c r="A9893" s="65"/>
      <c r="B9893" s="65"/>
      <c r="C9893" s="65"/>
      <c r="D9893" s="65"/>
      <c r="E9893" s="65"/>
      <c r="F9893" s="65"/>
      <c r="G9893" s="65"/>
      <c r="H9893" s="113"/>
    </row>
    <row r="9894" spans="1:8">
      <c r="A9894" s="65"/>
      <c r="B9894" s="65"/>
      <c r="C9894" s="65"/>
      <c r="D9894" s="65"/>
      <c r="E9894" s="65"/>
      <c r="F9894" s="65"/>
      <c r="G9894" s="65"/>
      <c r="H9894" s="113"/>
    </row>
    <row r="9895" spans="1:8">
      <c r="A9895" s="65"/>
      <c r="B9895" s="65"/>
      <c r="C9895" s="65"/>
      <c r="D9895" s="65"/>
      <c r="E9895" s="65"/>
      <c r="F9895" s="65"/>
      <c r="G9895" s="65"/>
      <c r="H9895" s="113"/>
    </row>
    <row r="9896" spans="1:8">
      <c r="A9896" s="65"/>
      <c r="B9896" s="65"/>
      <c r="C9896" s="65"/>
      <c r="D9896" s="65"/>
      <c r="E9896" s="65"/>
      <c r="F9896" s="65"/>
      <c r="G9896" s="65"/>
      <c r="H9896" s="113"/>
    </row>
    <row r="9897" spans="1:8">
      <c r="A9897" s="65"/>
      <c r="B9897" s="65"/>
      <c r="C9897" s="65"/>
      <c r="D9897" s="65"/>
      <c r="E9897" s="65"/>
      <c r="F9897" s="65"/>
      <c r="G9897" s="65"/>
      <c r="H9897" s="113"/>
    </row>
    <row r="9898" spans="1:8">
      <c r="A9898" s="65"/>
      <c r="B9898" s="65"/>
      <c r="C9898" s="65"/>
      <c r="D9898" s="65"/>
      <c r="E9898" s="65"/>
      <c r="F9898" s="65"/>
      <c r="G9898" s="65"/>
      <c r="H9898" s="113"/>
    </row>
    <row r="9899" spans="1:8">
      <c r="A9899" s="65"/>
      <c r="B9899" s="65"/>
      <c r="C9899" s="65"/>
      <c r="D9899" s="65"/>
      <c r="E9899" s="65"/>
      <c r="F9899" s="65"/>
      <c r="G9899" s="65"/>
      <c r="H9899" s="113"/>
    </row>
    <row r="9900" spans="1:8">
      <c r="A9900" s="65"/>
      <c r="B9900" s="65"/>
      <c r="C9900" s="65"/>
      <c r="D9900" s="65"/>
      <c r="E9900" s="65"/>
      <c r="F9900" s="65"/>
      <c r="G9900" s="65"/>
      <c r="H9900" s="113"/>
    </row>
    <row r="9901" spans="1:8">
      <c r="A9901" s="65"/>
      <c r="B9901" s="65"/>
      <c r="C9901" s="65"/>
      <c r="D9901" s="65"/>
      <c r="E9901" s="65"/>
      <c r="F9901" s="65"/>
      <c r="G9901" s="65"/>
      <c r="H9901" s="113"/>
    </row>
    <row r="9902" spans="1:8">
      <c r="A9902" s="65"/>
      <c r="B9902" s="65"/>
      <c r="C9902" s="65"/>
      <c r="D9902" s="65"/>
      <c r="E9902" s="65"/>
      <c r="F9902" s="65"/>
      <c r="G9902" s="65"/>
      <c r="H9902" s="113"/>
    </row>
    <row r="9903" spans="1:8">
      <c r="A9903" s="65"/>
      <c r="B9903" s="65"/>
      <c r="C9903" s="65"/>
      <c r="D9903" s="65"/>
      <c r="E9903" s="65"/>
      <c r="F9903" s="65"/>
      <c r="G9903" s="65"/>
      <c r="H9903" s="113"/>
    </row>
    <row r="9904" spans="1:8">
      <c r="A9904" s="65"/>
      <c r="B9904" s="65"/>
      <c r="C9904" s="65"/>
      <c r="D9904" s="65"/>
      <c r="E9904" s="65"/>
      <c r="F9904" s="65"/>
      <c r="G9904" s="65"/>
      <c r="H9904" s="113"/>
    </row>
    <row r="9905" spans="1:8">
      <c r="A9905" s="65"/>
      <c r="B9905" s="65"/>
      <c r="C9905" s="65"/>
      <c r="D9905" s="65"/>
      <c r="E9905" s="65"/>
      <c r="F9905" s="65"/>
      <c r="G9905" s="65"/>
      <c r="H9905" s="113"/>
    </row>
    <row r="9906" spans="1:8">
      <c r="A9906" s="65"/>
      <c r="B9906" s="65"/>
      <c r="C9906" s="65"/>
      <c r="D9906" s="65"/>
      <c r="E9906" s="65"/>
      <c r="F9906" s="65"/>
      <c r="G9906" s="65"/>
      <c r="H9906" s="113"/>
    </row>
    <row r="9907" spans="1:8">
      <c r="A9907" s="65"/>
      <c r="B9907" s="65"/>
      <c r="C9907" s="65"/>
      <c r="D9907" s="65"/>
      <c r="E9907" s="65"/>
      <c r="F9907" s="65"/>
      <c r="G9907" s="65"/>
      <c r="H9907" s="113"/>
    </row>
    <row r="9908" spans="1:8">
      <c r="A9908" s="65"/>
      <c r="B9908" s="65"/>
      <c r="C9908" s="65"/>
      <c r="D9908" s="65"/>
      <c r="E9908" s="65"/>
      <c r="F9908" s="65"/>
      <c r="G9908" s="65"/>
      <c r="H9908" s="113"/>
    </row>
    <row r="9909" spans="1:8">
      <c r="A9909" s="65"/>
      <c r="B9909" s="65"/>
      <c r="C9909" s="65"/>
      <c r="D9909" s="65"/>
      <c r="E9909" s="65"/>
      <c r="F9909" s="65"/>
      <c r="G9909" s="65"/>
      <c r="H9909" s="113"/>
    </row>
    <row r="9910" spans="1:8">
      <c r="A9910" s="65"/>
      <c r="B9910" s="65"/>
      <c r="C9910" s="65"/>
      <c r="D9910" s="65"/>
      <c r="E9910" s="65"/>
      <c r="F9910" s="65"/>
      <c r="G9910" s="65"/>
      <c r="H9910" s="113"/>
    </row>
    <row r="9911" spans="1:8">
      <c r="A9911" s="65"/>
      <c r="B9911" s="65"/>
      <c r="C9911" s="65"/>
      <c r="D9911" s="65"/>
      <c r="E9911" s="65"/>
      <c r="F9911" s="65"/>
      <c r="G9911" s="65"/>
      <c r="H9911" s="113"/>
    </row>
    <row r="9912" spans="1:8">
      <c r="A9912" s="65"/>
      <c r="B9912" s="65"/>
      <c r="C9912" s="65"/>
      <c r="D9912" s="65"/>
      <c r="E9912" s="65"/>
      <c r="F9912" s="65"/>
      <c r="G9912" s="65"/>
      <c r="H9912" s="113"/>
    </row>
    <row r="9913" spans="1:8">
      <c r="A9913" s="65"/>
      <c r="B9913" s="65"/>
      <c r="C9913" s="65"/>
      <c r="D9913" s="65"/>
      <c r="E9913" s="65"/>
      <c r="F9913" s="65"/>
      <c r="G9913" s="65"/>
      <c r="H9913" s="113"/>
    </row>
    <row r="9914" spans="1:8">
      <c r="A9914" s="65"/>
      <c r="B9914" s="65"/>
      <c r="C9914" s="65"/>
      <c r="D9914" s="65"/>
      <c r="E9914" s="65"/>
      <c r="F9914" s="65"/>
      <c r="G9914" s="65"/>
      <c r="H9914" s="113"/>
    </row>
    <row r="9915" spans="1:8">
      <c r="A9915" s="65"/>
      <c r="B9915" s="65"/>
      <c r="C9915" s="65"/>
      <c r="D9915" s="65"/>
      <c r="E9915" s="65"/>
      <c r="F9915" s="65"/>
      <c r="G9915" s="65"/>
      <c r="H9915" s="113"/>
    </row>
    <row r="9916" spans="1:8">
      <c r="A9916" s="65"/>
      <c r="B9916" s="65"/>
      <c r="C9916" s="65"/>
      <c r="D9916" s="65"/>
      <c r="E9916" s="65"/>
      <c r="F9916" s="65"/>
      <c r="G9916" s="65"/>
      <c r="H9916" s="113"/>
    </row>
    <row r="9917" spans="1:8">
      <c r="A9917" s="65"/>
      <c r="B9917" s="65"/>
      <c r="C9917" s="65"/>
      <c r="D9917" s="65"/>
      <c r="E9917" s="65"/>
      <c r="F9917" s="65"/>
      <c r="G9917" s="65"/>
      <c r="H9917" s="113"/>
    </row>
    <row r="9918" spans="1:8">
      <c r="A9918" s="65"/>
      <c r="B9918" s="65"/>
      <c r="C9918" s="65"/>
      <c r="D9918" s="65"/>
      <c r="E9918" s="65"/>
      <c r="F9918" s="65"/>
      <c r="G9918" s="65"/>
      <c r="H9918" s="113"/>
    </row>
    <row r="9919" spans="1:8">
      <c r="A9919" s="65"/>
      <c r="B9919" s="65"/>
      <c r="C9919" s="65"/>
      <c r="D9919" s="65"/>
      <c r="E9919" s="65"/>
      <c r="F9919" s="65"/>
      <c r="G9919" s="65"/>
      <c r="H9919" s="113"/>
    </row>
    <row r="9920" spans="1:8">
      <c r="A9920" s="65"/>
      <c r="B9920" s="65"/>
      <c r="C9920" s="65"/>
      <c r="D9920" s="65"/>
      <c r="E9920" s="65"/>
      <c r="F9920" s="65"/>
      <c r="G9920" s="65"/>
      <c r="H9920" s="113"/>
    </row>
    <row r="9921" spans="1:8">
      <c r="A9921" s="65"/>
      <c r="B9921" s="65"/>
      <c r="C9921" s="65"/>
      <c r="D9921" s="65"/>
      <c r="E9921" s="65"/>
      <c r="F9921" s="65"/>
      <c r="G9921" s="65"/>
      <c r="H9921" s="113"/>
    </row>
    <row r="9922" spans="1:8">
      <c r="A9922" s="65"/>
      <c r="B9922" s="65"/>
      <c r="C9922" s="65"/>
      <c r="D9922" s="65"/>
      <c r="E9922" s="65"/>
      <c r="F9922" s="65"/>
      <c r="G9922" s="65"/>
      <c r="H9922" s="113"/>
    </row>
    <row r="9923" spans="1:8">
      <c r="A9923" s="65"/>
      <c r="B9923" s="65"/>
      <c r="C9923" s="65"/>
      <c r="D9923" s="65"/>
      <c r="E9923" s="65"/>
      <c r="F9923" s="65"/>
      <c r="G9923" s="65"/>
      <c r="H9923" s="113"/>
    </row>
    <row r="9924" spans="1:8">
      <c r="A9924" s="65"/>
      <c r="B9924" s="65"/>
      <c r="C9924" s="65"/>
      <c r="D9924" s="65"/>
      <c r="E9924" s="65"/>
      <c r="F9924" s="65"/>
      <c r="G9924" s="65"/>
      <c r="H9924" s="113"/>
    </row>
    <row r="9925" spans="1:8">
      <c r="A9925" s="65"/>
      <c r="B9925" s="65"/>
      <c r="C9925" s="65"/>
      <c r="D9925" s="65"/>
      <c r="E9925" s="65"/>
      <c r="F9925" s="65"/>
      <c r="G9925" s="65"/>
      <c r="H9925" s="113"/>
    </row>
    <row r="9926" spans="1:8">
      <c r="A9926" s="65"/>
      <c r="B9926" s="65"/>
      <c r="C9926" s="65"/>
      <c r="D9926" s="65"/>
      <c r="E9926" s="65"/>
      <c r="F9926" s="65"/>
      <c r="G9926" s="65"/>
      <c r="H9926" s="113"/>
    </row>
    <row r="9927" spans="1:8">
      <c r="A9927" s="65"/>
      <c r="B9927" s="65"/>
      <c r="C9927" s="65"/>
      <c r="D9927" s="65"/>
      <c r="E9927" s="65"/>
      <c r="F9927" s="65"/>
      <c r="G9927" s="65"/>
      <c r="H9927" s="113"/>
    </row>
    <row r="9928" spans="1:8">
      <c r="A9928" s="65"/>
      <c r="B9928" s="65"/>
      <c r="C9928" s="65"/>
      <c r="D9928" s="65"/>
      <c r="E9928" s="65"/>
      <c r="F9928" s="65"/>
      <c r="G9928" s="65"/>
      <c r="H9928" s="113"/>
    </row>
    <row r="9929" spans="1:8">
      <c r="A9929" s="65"/>
      <c r="B9929" s="65"/>
      <c r="C9929" s="65"/>
      <c r="D9929" s="65"/>
      <c r="E9929" s="65"/>
      <c r="F9929" s="65"/>
      <c r="G9929" s="65"/>
      <c r="H9929" s="113"/>
    </row>
    <row r="9930" spans="1:8">
      <c r="A9930" s="65"/>
      <c r="B9930" s="65"/>
      <c r="C9930" s="65"/>
      <c r="D9930" s="65"/>
      <c r="E9930" s="65"/>
      <c r="F9930" s="65"/>
      <c r="G9930" s="65"/>
      <c r="H9930" s="113"/>
    </row>
    <row r="9931" spans="1:8">
      <c r="A9931" s="65"/>
      <c r="B9931" s="65"/>
      <c r="C9931" s="65"/>
      <c r="D9931" s="65"/>
      <c r="E9931" s="65"/>
      <c r="F9931" s="65"/>
      <c r="G9931" s="65"/>
      <c r="H9931" s="113"/>
    </row>
    <row r="9932" spans="1:8">
      <c r="A9932" s="65"/>
      <c r="B9932" s="65"/>
      <c r="C9932" s="65"/>
      <c r="D9932" s="65"/>
      <c r="E9932" s="65"/>
      <c r="F9932" s="65"/>
      <c r="G9932" s="65"/>
      <c r="H9932" s="113"/>
    </row>
    <row r="9933" spans="1:8">
      <c r="A9933" s="65"/>
      <c r="B9933" s="65"/>
      <c r="C9933" s="65"/>
      <c r="D9933" s="65"/>
      <c r="E9933" s="65"/>
      <c r="F9933" s="65"/>
      <c r="G9933" s="65"/>
      <c r="H9933" s="113"/>
    </row>
    <row r="9934" spans="1:8">
      <c r="A9934" s="65"/>
      <c r="B9934" s="65"/>
      <c r="C9934" s="65"/>
      <c r="D9934" s="65"/>
      <c r="E9934" s="65"/>
      <c r="F9934" s="65"/>
      <c r="G9934" s="65"/>
      <c r="H9934" s="113"/>
    </row>
    <row r="9935" spans="1:8">
      <c r="A9935" s="65"/>
      <c r="B9935" s="65"/>
      <c r="C9935" s="65"/>
      <c r="D9935" s="65"/>
      <c r="E9935" s="65"/>
      <c r="F9935" s="65"/>
      <c r="G9935" s="65"/>
      <c r="H9935" s="113"/>
    </row>
    <row r="9936" spans="1:8">
      <c r="A9936" s="65"/>
      <c r="B9936" s="65"/>
      <c r="C9936" s="65"/>
      <c r="D9936" s="65"/>
      <c r="E9936" s="65"/>
      <c r="F9936" s="65"/>
      <c r="G9936" s="65"/>
      <c r="H9936" s="113"/>
    </row>
    <row r="9937" spans="1:8">
      <c r="A9937" s="65"/>
      <c r="B9937" s="65"/>
      <c r="C9937" s="65"/>
      <c r="D9937" s="65"/>
      <c r="E9937" s="65"/>
      <c r="F9937" s="65"/>
      <c r="G9937" s="65"/>
      <c r="H9937" s="113"/>
    </row>
    <row r="9938" spans="1:8">
      <c r="A9938" s="65"/>
      <c r="B9938" s="65"/>
      <c r="C9938" s="65"/>
      <c r="D9938" s="65"/>
      <c r="E9938" s="65"/>
      <c r="F9938" s="65"/>
      <c r="G9938" s="65"/>
      <c r="H9938" s="113"/>
    </row>
    <row r="9939" spans="1:8">
      <c r="A9939" s="65"/>
      <c r="B9939" s="65"/>
      <c r="C9939" s="65"/>
      <c r="D9939" s="65"/>
      <c r="E9939" s="65"/>
      <c r="F9939" s="65"/>
      <c r="G9939" s="65"/>
      <c r="H9939" s="113"/>
    </row>
    <row r="9940" spans="1:8">
      <c r="A9940" s="65"/>
      <c r="B9940" s="65"/>
      <c r="C9940" s="65"/>
      <c r="D9940" s="65"/>
      <c r="E9940" s="65"/>
      <c r="F9940" s="65"/>
      <c r="G9940" s="65"/>
      <c r="H9940" s="113"/>
    </row>
    <row r="9941" spans="1:8">
      <c r="A9941" s="65"/>
      <c r="B9941" s="65"/>
      <c r="C9941" s="65"/>
      <c r="D9941" s="65"/>
      <c r="E9941" s="65"/>
      <c r="F9941" s="65"/>
      <c r="G9941" s="65"/>
      <c r="H9941" s="113"/>
    </row>
    <row r="9942" spans="1:8">
      <c r="A9942" s="65"/>
      <c r="B9942" s="65"/>
      <c r="C9942" s="65"/>
      <c r="D9942" s="65"/>
      <c r="E9942" s="65"/>
      <c r="F9942" s="65"/>
      <c r="G9942" s="65"/>
      <c r="H9942" s="113"/>
    </row>
    <row r="9943" spans="1:8">
      <c r="A9943" s="65"/>
      <c r="B9943" s="65"/>
      <c r="C9943" s="65"/>
      <c r="D9943" s="65"/>
      <c r="E9943" s="65"/>
      <c r="F9943" s="65"/>
      <c r="G9943" s="65"/>
      <c r="H9943" s="113"/>
    </row>
    <row r="9944" spans="1:8">
      <c r="A9944" s="65"/>
      <c r="B9944" s="65"/>
      <c r="C9944" s="65"/>
      <c r="D9944" s="65"/>
      <c r="E9944" s="65"/>
      <c r="F9944" s="65"/>
      <c r="G9944" s="65"/>
      <c r="H9944" s="113"/>
    </row>
    <row r="9945" spans="1:8">
      <c r="A9945" s="65"/>
      <c r="B9945" s="65"/>
      <c r="C9945" s="65"/>
      <c r="D9945" s="65"/>
      <c r="E9945" s="65"/>
      <c r="F9945" s="65"/>
      <c r="G9945" s="65"/>
      <c r="H9945" s="113"/>
    </row>
    <row r="9946" spans="1:8">
      <c r="A9946" s="65"/>
      <c r="B9946" s="65"/>
      <c r="C9946" s="65"/>
      <c r="D9946" s="65"/>
      <c r="E9946" s="65"/>
      <c r="F9946" s="65"/>
      <c r="G9946" s="65"/>
      <c r="H9946" s="113"/>
    </row>
    <row r="9947" spans="1:8">
      <c r="A9947" s="65"/>
      <c r="B9947" s="65"/>
      <c r="C9947" s="65"/>
      <c r="D9947" s="65"/>
      <c r="E9947" s="65"/>
      <c r="F9947" s="65"/>
      <c r="G9947" s="65"/>
      <c r="H9947" s="113"/>
    </row>
    <row r="9948" spans="1:8">
      <c r="A9948" s="65"/>
      <c r="B9948" s="65"/>
      <c r="C9948" s="65"/>
      <c r="D9948" s="65"/>
      <c r="E9948" s="65"/>
      <c r="F9948" s="65"/>
      <c r="G9948" s="65"/>
      <c r="H9948" s="113"/>
    </row>
    <row r="9949" spans="1:8">
      <c r="A9949" s="65"/>
      <c r="B9949" s="65"/>
      <c r="C9949" s="65"/>
      <c r="D9949" s="65"/>
      <c r="E9949" s="65"/>
      <c r="F9949" s="65"/>
      <c r="G9949" s="65"/>
      <c r="H9949" s="113"/>
    </row>
    <row r="9950" spans="1:8">
      <c r="A9950" s="65"/>
      <c r="B9950" s="65"/>
      <c r="C9950" s="65"/>
      <c r="D9950" s="65"/>
      <c r="E9950" s="65"/>
      <c r="F9950" s="65"/>
      <c r="G9950" s="65"/>
      <c r="H9950" s="113"/>
    </row>
    <row r="9951" spans="1:8">
      <c r="A9951" s="65"/>
      <c r="B9951" s="65"/>
      <c r="C9951" s="65"/>
      <c r="D9951" s="65"/>
      <c r="E9951" s="65"/>
      <c r="F9951" s="65"/>
      <c r="G9951" s="65"/>
      <c r="H9951" s="113"/>
    </row>
    <row r="9952" spans="1:8">
      <c r="A9952" s="65"/>
      <c r="B9952" s="65"/>
      <c r="C9952" s="65"/>
      <c r="D9952" s="65"/>
      <c r="E9952" s="65"/>
      <c r="F9952" s="65"/>
      <c r="G9952" s="65"/>
      <c r="H9952" s="113"/>
    </row>
    <row r="9953" spans="1:8">
      <c r="A9953" s="65"/>
      <c r="B9953" s="65"/>
      <c r="C9953" s="65"/>
      <c r="D9953" s="65"/>
      <c r="E9953" s="65"/>
      <c r="F9953" s="65"/>
      <c r="G9953" s="65"/>
      <c r="H9953" s="113"/>
    </row>
    <row r="9954" spans="1:8">
      <c r="A9954" s="65"/>
      <c r="B9954" s="65"/>
      <c r="C9954" s="65"/>
      <c r="D9954" s="65"/>
      <c r="E9954" s="65"/>
      <c r="F9954" s="65"/>
      <c r="G9954" s="65"/>
      <c r="H9954" s="113"/>
    </row>
    <row r="9955" spans="1:8">
      <c r="A9955" s="65"/>
      <c r="B9955" s="65"/>
      <c r="C9955" s="65"/>
      <c r="D9955" s="65"/>
      <c r="E9955" s="65"/>
      <c r="F9955" s="65"/>
      <c r="G9955" s="65"/>
      <c r="H9955" s="113"/>
    </row>
    <row r="9956" spans="1:8">
      <c r="A9956" s="65"/>
      <c r="B9956" s="65"/>
      <c r="C9956" s="65"/>
      <c r="D9956" s="65"/>
      <c r="E9956" s="65"/>
      <c r="F9956" s="65"/>
      <c r="G9956" s="65"/>
      <c r="H9956" s="113"/>
    </row>
    <row r="9957" spans="1:8">
      <c r="A9957" s="65"/>
      <c r="B9957" s="65"/>
      <c r="C9957" s="65"/>
      <c r="D9957" s="65"/>
      <c r="E9957" s="65"/>
      <c r="F9957" s="65"/>
      <c r="G9957" s="65"/>
      <c r="H9957" s="113"/>
    </row>
    <row r="9958" spans="1:8">
      <c r="A9958" s="65"/>
      <c r="B9958" s="65"/>
      <c r="C9958" s="65"/>
      <c r="D9958" s="65"/>
      <c r="E9958" s="65"/>
      <c r="F9958" s="65"/>
      <c r="G9958" s="65"/>
      <c r="H9958" s="113"/>
    </row>
    <row r="9959" spans="1:8">
      <c r="A9959" s="65"/>
      <c r="B9959" s="65"/>
      <c r="C9959" s="65"/>
      <c r="D9959" s="65"/>
      <c r="E9959" s="65"/>
      <c r="F9959" s="65"/>
      <c r="G9959" s="65"/>
      <c r="H9959" s="113"/>
    </row>
    <row r="9960" spans="1:8">
      <c r="A9960" s="65"/>
      <c r="B9960" s="65"/>
      <c r="C9960" s="65"/>
      <c r="D9960" s="65"/>
      <c r="E9960" s="65"/>
      <c r="F9960" s="65"/>
      <c r="G9960" s="65"/>
      <c r="H9960" s="113"/>
    </row>
    <row r="9961" spans="1:8">
      <c r="A9961" s="65"/>
      <c r="B9961" s="65"/>
      <c r="C9961" s="65"/>
      <c r="D9961" s="65"/>
      <c r="E9961" s="65"/>
      <c r="F9961" s="65"/>
      <c r="G9961" s="65"/>
      <c r="H9961" s="113"/>
    </row>
    <row r="9962" spans="1:8">
      <c r="A9962" s="65"/>
      <c r="B9962" s="65"/>
      <c r="C9962" s="65"/>
      <c r="D9962" s="65"/>
      <c r="E9962" s="65"/>
      <c r="F9962" s="65"/>
      <c r="G9962" s="65"/>
      <c r="H9962" s="113"/>
    </row>
    <row r="9963" spans="1:8">
      <c r="A9963" s="65"/>
      <c r="B9963" s="65"/>
      <c r="C9963" s="65"/>
      <c r="D9963" s="65"/>
      <c r="E9963" s="65"/>
      <c r="F9963" s="65"/>
      <c r="G9963" s="65"/>
      <c r="H9963" s="113"/>
    </row>
    <row r="9964" spans="1:8">
      <c r="A9964" s="65"/>
      <c r="B9964" s="65"/>
      <c r="C9964" s="65"/>
      <c r="D9964" s="65"/>
      <c r="E9964" s="65"/>
      <c r="F9964" s="65"/>
      <c r="G9964" s="65"/>
      <c r="H9964" s="113"/>
    </row>
    <row r="9965" spans="1:8">
      <c r="A9965" s="65"/>
      <c r="B9965" s="65"/>
      <c r="C9965" s="65"/>
      <c r="D9965" s="65"/>
      <c r="E9965" s="65"/>
      <c r="F9965" s="65"/>
      <c r="G9965" s="65"/>
      <c r="H9965" s="113"/>
    </row>
    <row r="9966" spans="1:8">
      <c r="A9966" s="65"/>
      <c r="B9966" s="65"/>
      <c r="C9966" s="65"/>
      <c r="D9966" s="65"/>
      <c r="E9966" s="65"/>
      <c r="F9966" s="65"/>
      <c r="G9966" s="65"/>
      <c r="H9966" s="113"/>
    </row>
    <row r="9967" spans="1:8">
      <c r="A9967" s="65"/>
      <c r="B9967" s="65"/>
      <c r="C9967" s="65"/>
      <c r="D9967" s="65"/>
      <c r="E9967" s="65"/>
      <c r="F9967" s="65"/>
      <c r="G9967" s="65"/>
      <c r="H9967" s="113"/>
    </row>
    <row r="9968" spans="1:8">
      <c r="A9968" s="65"/>
      <c r="B9968" s="65"/>
      <c r="C9968" s="65"/>
      <c r="D9968" s="65"/>
      <c r="E9968" s="65"/>
      <c r="F9968" s="65"/>
      <c r="G9968" s="65"/>
      <c r="H9968" s="113"/>
    </row>
    <row r="9969" spans="1:8">
      <c r="A9969" s="65"/>
      <c r="B9969" s="65"/>
      <c r="C9969" s="65"/>
      <c r="D9969" s="65"/>
      <c r="E9969" s="65"/>
      <c r="F9969" s="65"/>
      <c r="G9969" s="65"/>
      <c r="H9969" s="113"/>
    </row>
    <row r="9970" spans="1:8">
      <c r="A9970" s="65"/>
      <c r="B9970" s="65"/>
      <c r="C9970" s="65"/>
      <c r="D9970" s="65"/>
      <c r="E9970" s="65"/>
      <c r="F9970" s="65"/>
      <c r="G9970" s="65"/>
      <c r="H9970" s="113"/>
    </row>
    <row r="9971" spans="1:8">
      <c r="A9971" s="65"/>
      <c r="B9971" s="65"/>
      <c r="C9971" s="65"/>
      <c r="D9971" s="65"/>
      <c r="E9971" s="65"/>
      <c r="F9971" s="65"/>
      <c r="G9971" s="65"/>
      <c r="H9971" s="113"/>
    </row>
    <row r="9972" spans="1:8">
      <c r="A9972" s="65"/>
      <c r="B9972" s="65"/>
      <c r="C9972" s="65"/>
      <c r="D9972" s="65"/>
      <c r="E9972" s="65"/>
      <c r="F9972" s="65"/>
      <c r="G9972" s="65"/>
      <c r="H9972" s="113"/>
    </row>
    <row r="9973" spans="1:8">
      <c r="A9973" s="65"/>
      <c r="B9973" s="65"/>
      <c r="C9973" s="65"/>
      <c r="D9973" s="65"/>
      <c r="E9973" s="65"/>
      <c r="F9973" s="65"/>
      <c r="G9973" s="65"/>
      <c r="H9973" s="113"/>
    </row>
    <row r="9974" spans="1:8">
      <c r="A9974" s="65"/>
      <c r="B9974" s="65"/>
      <c r="C9974" s="65"/>
      <c r="D9974" s="65"/>
      <c r="E9974" s="65"/>
      <c r="F9974" s="65"/>
      <c r="G9974" s="65"/>
      <c r="H9974" s="113"/>
    </row>
    <row r="9975" spans="1:8">
      <c r="A9975" s="65"/>
      <c r="B9975" s="65"/>
      <c r="C9975" s="65"/>
      <c r="D9975" s="65"/>
      <c r="E9975" s="65"/>
      <c r="F9975" s="65"/>
      <c r="G9975" s="65"/>
      <c r="H9975" s="113"/>
    </row>
    <row r="9976" spans="1:8">
      <c r="A9976" s="65"/>
      <c r="B9976" s="65"/>
      <c r="C9976" s="65"/>
      <c r="D9976" s="65"/>
      <c r="E9976" s="65"/>
      <c r="F9976" s="65"/>
      <c r="G9976" s="65"/>
      <c r="H9976" s="113"/>
    </row>
    <row r="9977" spans="1:8">
      <c r="A9977" s="65"/>
      <c r="B9977" s="65"/>
      <c r="C9977" s="65"/>
      <c r="D9977" s="65"/>
      <c r="E9977" s="65"/>
      <c r="F9977" s="65"/>
      <c r="G9977" s="65"/>
      <c r="H9977" s="113"/>
    </row>
    <row r="9978" spans="1:8">
      <c r="A9978" s="65"/>
      <c r="B9978" s="65"/>
      <c r="C9978" s="65"/>
      <c r="D9978" s="65"/>
      <c r="E9978" s="65"/>
      <c r="F9978" s="65"/>
      <c r="G9978" s="65"/>
      <c r="H9978" s="113"/>
    </row>
    <row r="9979" spans="1:8">
      <c r="A9979" s="65"/>
      <c r="B9979" s="65"/>
      <c r="C9979" s="65"/>
      <c r="D9979" s="65"/>
      <c r="E9979" s="65"/>
      <c r="F9979" s="65"/>
      <c r="G9979" s="65"/>
      <c r="H9979" s="113"/>
    </row>
    <row r="9980" spans="1:8">
      <c r="A9980" s="65"/>
      <c r="B9980" s="65"/>
      <c r="C9980" s="65"/>
      <c r="D9980" s="65"/>
      <c r="E9980" s="65"/>
      <c r="F9980" s="65"/>
      <c r="G9980" s="65"/>
      <c r="H9980" s="113"/>
    </row>
    <row r="9981" spans="1:8">
      <c r="A9981" s="65"/>
      <c r="B9981" s="65"/>
      <c r="C9981" s="65"/>
      <c r="D9981" s="65"/>
      <c r="E9981" s="65"/>
      <c r="F9981" s="65"/>
      <c r="G9981" s="65"/>
      <c r="H9981" s="113"/>
    </row>
    <row r="9982" spans="1:8">
      <c r="A9982" s="65"/>
      <c r="B9982" s="65"/>
      <c r="C9982" s="65"/>
      <c r="D9982" s="65"/>
      <c r="E9982" s="65"/>
      <c r="F9982" s="65"/>
      <c r="G9982" s="65"/>
      <c r="H9982" s="113"/>
    </row>
    <row r="9983" spans="1:8">
      <c r="A9983" s="65"/>
      <c r="B9983" s="65"/>
      <c r="C9983" s="65"/>
      <c r="D9983" s="65"/>
      <c r="E9983" s="65"/>
      <c r="F9983" s="65"/>
      <c r="G9983" s="65"/>
      <c r="H9983" s="113"/>
    </row>
    <row r="9984" spans="1:8">
      <c r="A9984" s="65"/>
      <c r="B9984" s="65"/>
      <c r="C9984" s="65"/>
      <c r="D9984" s="65"/>
      <c r="E9984" s="65"/>
      <c r="F9984" s="65"/>
      <c r="G9984" s="65"/>
      <c r="H9984" s="113"/>
    </row>
    <row r="9985" spans="1:8">
      <c r="A9985" s="65"/>
      <c r="B9985" s="65"/>
      <c r="C9985" s="65"/>
      <c r="D9985" s="65"/>
      <c r="E9985" s="65"/>
      <c r="F9985" s="65"/>
      <c r="G9985" s="65"/>
      <c r="H9985" s="113"/>
    </row>
    <row r="9986" spans="1:8">
      <c r="A9986" s="65"/>
      <c r="B9986" s="65"/>
      <c r="C9986" s="65"/>
      <c r="D9986" s="65"/>
      <c r="E9986" s="65"/>
      <c r="F9986" s="65"/>
      <c r="G9986" s="65"/>
      <c r="H9986" s="113"/>
    </row>
    <row r="9987" spans="1:8">
      <c r="A9987" s="65"/>
      <c r="B9987" s="65"/>
      <c r="C9987" s="65"/>
      <c r="D9987" s="65"/>
      <c r="E9987" s="65"/>
      <c r="F9987" s="65"/>
      <c r="G9987" s="65"/>
      <c r="H9987" s="113"/>
    </row>
    <row r="9988" spans="1:8">
      <c r="A9988" s="65"/>
      <c r="B9988" s="65"/>
      <c r="C9988" s="65"/>
      <c r="D9988" s="65"/>
      <c r="E9988" s="65"/>
      <c r="F9988" s="65"/>
      <c r="G9988" s="65"/>
      <c r="H9988" s="113"/>
    </row>
    <row r="9989" spans="1:8">
      <c r="A9989" s="65"/>
      <c r="B9989" s="65"/>
      <c r="C9989" s="65"/>
      <c r="D9989" s="65"/>
      <c r="E9989" s="65"/>
      <c r="F9989" s="65"/>
      <c r="G9989" s="65"/>
      <c r="H9989" s="113"/>
    </row>
    <row r="9990" spans="1:8">
      <c r="A9990" s="65"/>
      <c r="B9990" s="65"/>
      <c r="C9990" s="65"/>
      <c r="D9990" s="65"/>
      <c r="E9990" s="65"/>
      <c r="F9990" s="65"/>
      <c r="G9990" s="65"/>
      <c r="H9990" s="113"/>
    </row>
    <row r="9991" spans="1:8">
      <c r="A9991" s="65"/>
      <c r="B9991" s="65"/>
      <c r="C9991" s="65"/>
      <c r="D9991" s="65"/>
      <c r="E9991" s="65"/>
      <c r="F9991" s="65"/>
      <c r="G9991" s="65"/>
      <c r="H9991" s="113"/>
    </row>
    <row r="9992" spans="1:8">
      <c r="A9992" s="65"/>
      <c r="B9992" s="65"/>
      <c r="C9992" s="65"/>
      <c r="D9992" s="65"/>
      <c r="E9992" s="65"/>
      <c r="F9992" s="65"/>
      <c r="G9992" s="65"/>
      <c r="H9992" s="113"/>
    </row>
    <row r="9993" spans="1:8">
      <c r="A9993" s="65"/>
      <c r="B9993" s="65"/>
      <c r="C9993" s="65"/>
      <c r="D9993" s="65"/>
      <c r="E9993" s="65"/>
      <c r="F9993" s="65"/>
      <c r="G9993" s="65"/>
      <c r="H9993" s="113"/>
    </row>
    <row r="9994" spans="1:8">
      <c r="A9994" s="65"/>
      <c r="B9994" s="65"/>
      <c r="C9994" s="65"/>
      <c r="D9994" s="65"/>
      <c r="E9994" s="65"/>
      <c r="F9994" s="65"/>
      <c r="G9994" s="65"/>
      <c r="H9994" s="113"/>
    </row>
    <row r="9995" spans="1:8">
      <c r="A9995" s="65"/>
      <c r="B9995" s="65"/>
      <c r="C9995" s="65"/>
      <c r="D9995" s="65"/>
      <c r="E9995" s="65"/>
      <c r="F9995" s="65"/>
      <c r="G9995" s="65"/>
      <c r="H9995" s="113"/>
    </row>
    <row r="9996" spans="1:8">
      <c r="A9996" s="65"/>
      <c r="B9996" s="65"/>
      <c r="C9996" s="65"/>
      <c r="D9996" s="65"/>
      <c r="E9996" s="65"/>
      <c r="F9996" s="65"/>
      <c r="G9996" s="65"/>
      <c r="H9996" s="113"/>
    </row>
    <row r="9997" spans="1:8">
      <c r="A9997" s="65"/>
      <c r="B9997" s="65"/>
      <c r="C9997" s="65"/>
      <c r="D9997" s="65"/>
      <c r="E9997" s="65"/>
      <c r="F9997" s="65"/>
      <c r="G9997" s="65"/>
      <c r="H9997" s="113"/>
    </row>
    <row r="9998" spans="1:8">
      <c r="A9998" s="65"/>
      <c r="B9998" s="65"/>
      <c r="C9998" s="65"/>
      <c r="D9998" s="65"/>
      <c r="E9998" s="65"/>
      <c r="F9998" s="65"/>
      <c r="G9998" s="65"/>
      <c r="H9998" s="113"/>
    </row>
    <row r="9999" spans="1:8">
      <c r="A9999" s="65"/>
      <c r="B9999" s="65"/>
      <c r="C9999" s="65"/>
      <c r="D9999" s="65"/>
      <c r="E9999" s="65"/>
      <c r="F9999" s="65"/>
      <c r="G9999" s="65"/>
      <c r="H9999" s="113"/>
    </row>
    <row r="10000" spans="1:8">
      <c r="A10000" s="65"/>
      <c r="B10000" s="65"/>
      <c r="C10000" s="65"/>
      <c r="D10000" s="65"/>
      <c r="E10000" s="65"/>
      <c r="F10000" s="65"/>
      <c r="G10000" s="65"/>
      <c r="H10000" s="113"/>
    </row>
    <row r="10001" spans="1:8">
      <c r="A10001" s="65"/>
      <c r="B10001" s="65"/>
      <c r="C10001" s="65"/>
      <c r="D10001" s="65"/>
      <c r="E10001" s="65"/>
      <c r="F10001" s="65"/>
      <c r="G10001" s="65"/>
      <c r="H10001" s="113"/>
    </row>
    <row r="10002" spans="1:8">
      <c r="A10002" s="65"/>
      <c r="B10002" s="65"/>
      <c r="C10002" s="65"/>
      <c r="D10002" s="65"/>
      <c r="E10002" s="65"/>
      <c r="F10002" s="65"/>
      <c r="G10002" s="65"/>
      <c r="H10002" s="113"/>
    </row>
    <row r="10003" spans="1:8">
      <c r="A10003" s="65"/>
      <c r="B10003" s="65"/>
      <c r="C10003" s="65"/>
      <c r="D10003" s="65"/>
      <c r="E10003" s="65"/>
      <c r="F10003" s="65"/>
      <c r="G10003" s="65"/>
      <c r="H10003" s="113"/>
    </row>
    <row r="10004" spans="1:8">
      <c r="A10004" s="65"/>
      <c r="B10004" s="65"/>
      <c r="C10004" s="65"/>
      <c r="D10004" s="65"/>
      <c r="E10004" s="65"/>
      <c r="F10004" s="65"/>
      <c r="G10004" s="65"/>
      <c r="H10004" s="113"/>
    </row>
    <row r="10005" spans="1:8">
      <c r="A10005" s="65"/>
      <c r="B10005" s="65"/>
      <c r="C10005" s="65"/>
      <c r="D10005" s="65"/>
      <c r="E10005" s="65"/>
      <c r="F10005" s="65"/>
      <c r="G10005" s="65"/>
      <c r="H10005" s="113"/>
    </row>
    <row r="10006" spans="1:8">
      <c r="A10006" s="65"/>
      <c r="B10006" s="65"/>
      <c r="C10006" s="65"/>
      <c r="D10006" s="65"/>
      <c r="E10006" s="65"/>
      <c r="F10006" s="65"/>
      <c r="G10006" s="65"/>
      <c r="H10006" s="113"/>
    </row>
    <row r="10007" spans="1:8">
      <c r="A10007" s="65"/>
      <c r="B10007" s="65"/>
      <c r="C10007" s="65"/>
      <c r="D10007" s="65"/>
      <c r="E10007" s="65"/>
      <c r="F10007" s="65"/>
      <c r="G10007" s="65"/>
      <c r="H10007" s="113"/>
    </row>
    <row r="10008" spans="1:8">
      <c r="A10008" s="65"/>
      <c r="B10008" s="65"/>
      <c r="C10008" s="65"/>
      <c r="D10008" s="65"/>
      <c r="E10008" s="65"/>
      <c r="F10008" s="65"/>
      <c r="G10008" s="65"/>
      <c r="H10008" s="113"/>
    </row>
    <row r="10009" spans="1:8">
      <c r="A10009" s="65"/>
      <c r="B10009" s="65"/>
      <c r="C10009" s="65"/>
      <c r="D10009" s="65"/>
      <c r="E10009" s="65"/>
      <c r="F10009" s="65"/>
      <c r="G10009" s="65"/>
      <c r="H10009" s="113"/>
    </row>
    <row r="10010" spans="1:8">
      <c r="A10010" s="65"/>
      <c r="B10010" s="65"/>
      <c r="C10010" s="65"/>
      <c r="D10010" s="65"/>
      <c r="E10010" s="65"/>
      <c r="F10010" s="65"/>
      <c r="G10010" s="65"/>
      <c r="H10010" s="113"/>
    </row>
    <row r="10011" spans="1:8">
      <c r="A10011" s="65"/>
      <c r="B10011" s="65"/>
      <c r="C10011" s="65"/>
      <c r="D10011" s="65"/>
      <c r="E10011" s="65"/>
      <c r="F10011" s="65"/>
      <c r="G10011" s="65"/>
      <c r="H10011" s="113"/>
    </row>
    <row r="10012" spans="1:8">
      <c r="A10012" s="65"/>
      <c r="B10012" s="65"/>
      <c r="C10012" s="65"/>
      <c r="D10012" s="65"/>
      <c r="E10012" s="65"/>
      <c r="F10012" s="65"/>
      <c r="G10012" s="65"/>
      <c r="H10012" s="113"/>
    </row>
    <row r="10013" spans="1:8">
      <c r="A10013" s="65"/>
      <c r="B10013" s="65"/>
      <c r="C10013" s="65"/>
      <c r="D10013" s="65"/>
      <c r="E10013" s="65"/>
      <c r="F10013" s="65"/>
      <c r="G10013" s="65"/>
      <c r="H10013" s="113"/>
    </row>
    <row r="10014" spans="1:8">
      <c r="A10014" s="65"/>
      <c r="B10014" s="65"/>
      <c r="C10014" s="65"/>
      <c r="D10014" s="65"/>
      <c r="E10014" s="65"/>
      <c r="F10014" s="65"/>
      <c r="G10014" s="65"/>
      <c r="H10014" s="113"/>
    </row>
    <row r="10015" spans="1:8">
      <c r="A10015" s="65"/>
      <c r="B10015" s="65"/>
      <c r="C10015" s="65"/>
      <c r="D10015" s="65"/>
      <c r="E10015" s="65"/>
      <c r="F10015" s="65"/>
      <c r="G10015" s="65"/>
      <c r="H10015" s="113"/>
    </row>
    <row r="10016" spans="1:8">
      <c r="A10016" s="65"/>
      <c r="B10016" s="65"/>
      <c r="C10016" s="65"/>
      <c r="D10016" s="65"/>
      <c r="E10016" s="65"/>
      <c r="F10016" s="65"/>
      <c r="G10016" s="65"/>
      <c r="H10016" s="113"/>
    </row>
    <row r="10017" spans="1:8">
      <c r="A10017" s="65"/>
      <c r="B10017" s="65"/>
      <c r="C10017" s="65"/>
      <c r="D10017" s="65"/>
      <c r="E10017" s="65"/>
      <c r="F10017" s="65"/>
      <c r="G10017" s="65"/>
      <c r="H10017" s="113"/>
    </row>
    <row r="10018" spans="1:8">
      <c r="A10018" s="65"/>
      <c r="B10018" s="65"/>
      <c r="C10018" s="65"/>
      <c r="D10018" s="65"/>
      <c r="E10018" s="65"/>
      <c r="F10018" s="65"/>
      <c r="G10018" s="65"/>
      <c r="H10018" s="113"/>
    </row>
    <row r="10019" spans="1:8">
      <c r="A10019" s="65"/>
      <c r="B10019" s="65"/>
      <c r="C10019" s="65"/>
      <c r="D10019" s="65"/>
      <c r="E10019" s="65"/>
      <c r="F10019" s="65"/>
      <c r="G10019" s="65"/>
      <c r="H10019" s="113"/>
    </row>
    <row r="10020" spans="1:8">
      <c r="A10020" s="65"/>
      <c r="B10020" s="65"/>
      <c r="C10020" s="65"/>
      <c r="D10020" s="65"/>
      <c r="E10020" s="65"/>
      <c r="F10020" s="65"/>
      <c r="G10020" s="65"/>
      <c r="H10020" s="113"/>
    </row>
    <row r="10021" spans="1:8">
      <c r="A10021" s="65"/>
      <c r="B10021" s="65"/>
      <c r="C10021" s="65"/>
      <c r="D10021" s="65"/>
      <c r="E10021" s="65"/>
      <c r="F10021" s="65"/>
      <c r="G10021" s="65"/>
      <c r="H10021" s="113"/>
    </row>
    <row r="10022" spans="1:8">
      <c r="A10022" s="65"/>
      <c r="B10022" s="65"/>
      <c r="C10022" s="65"/>
      <c r="D10022" s="65"/>
      <c r="E10022" s="65"/>
      <c r="F10022" s="65"/>
      <c r="G10022" s="65"/>
      <c r="H10022" s="113"/>
    </row>
    <row r="10023" spans="1:8">
      <c r="A10023" s="65"/>
      <c r="B10023" s="65"/>
      <c r="C10023" s="65"/>
      <c r="D10023" s="65"/>
      <c r="E10023" s="65"/>
      <c r="F10023" s="65"/>
      <c r="G10023" s="65"/>
      <c r="H10023" s="113"/>
    </row>
    <row r="10024" spans="1:8">
      <c r="A10024" s="65"/>
      <c r="B10024" s="65"/>
      <c r="C10024" s="65"/>
      <c r="D10024" s="65"/>
      <c r="E10024" s="65"/>
      <c r="F10024" s="65"/>
      <c r="G10024" s="65"/>
      <c r="H10024" s="113"/>
    </row>
    <row r="10025" spans="1:8">
      <c r="A10025" s="65"/>
      <c r="B10025" s="65"/>
      <c r="C10025" s="65"/>
      <c r="D10025" s="65"/>
      <c r="E10025" s="65"/>
      <c r="F10025" s="65"/>
      <c r="G10025" s="65"/>
      <c r="H10025" s="113"/>
    </row>
    <row r="10026" spans="1:8">
      <c r="A10026" s="65"/>
      <c r="B10026" s="65"/>
      <c r="C10026" s="65"/>
      <c r="D10026" s="65"/>
      <c r="E10026" s="65"/>
      <c r="F10026" s="65"/>
      <c r="G10026" s="65"/>
      <c r="H10026" s="113"/>
    </row>
    <row r="10027" spans="1:8">
      <c r="A10027" s="65"/>
      <c r="B10027" s="65"/>
      <c r="C10027" s="65"/>
      <c r="D10027" s="65"/>
      <c r="E10027" s="65"/>
      <c r="F10027" s="65"/>
      <c r="G10027" s="65"/>
      <c r="H10027" s="113"/>
    </row>
    <row r="10028" spans="1:8">
      <c r="A10028" s="65"/>
      <c r="B10028" s="65"/>
      <c r="C10028" s="65"/>
      <c r="D10028" s="65"/>
      <c r="E10028" s="65"/>
      <c r="F10028" s="65"/>
      <c r="G10028" s="65"/>
      <c r="H10028" s="113"/>
    </row>
    <row r="10029" spans="1:8">
      <c r="A10029" s="65"/>
      <c r="B10029" s="65"/>
      <c r="C10029" s="65"/>
      <c r="D10029" s="65"/>
      <c r="E10029" s="65"/>
      <c r="F10029" s="65"/>
      <c r="G10029" s="65"/>
      <c r="H10029" s="113"/>
    </row>
    <row r="10030" spans="1:8">
      <c r="A10030" s="65"/>
      <c r="B10030" s="65"/>
      <c r="C10030" s="65"/>
      <c r="D10030" s="65"/>
      <c r="E10030" s="65"/>
      <c r="F10030" s="65"/>
      <c r="G10030" s="65"/>
      <c r="H10030" s="113"/>
    </row>
    <row r="10031" spans="1:8">
      <c r="A10031" s="65"/>
      <c r="B10031" s="65"/>
      <c r="C10031" s="65"/>
      <c r="D10031" s="65"/>
      <c r="E10031" s="65"/>
      <c r="F10031" s="65"/>
      <c r="G10031" s="65"/>
      <c r="H10031" s="113"/>
    </row>
    <row r="10032" spans="1:8">
      <c r="A10032" s="65"/>
      <c r="B10032" s="65"/>
      <c r="C10032" s="65"/>
      <c r="D10032" s="65"/>
      <c r="E10032" s="65"/>
      <c r="F10032" s="65"/>
      <c r="G10032" s="65"/>
      <c r="H10032" s="113"/>
    </row>
    <row r="10033" spans="1:8">
      <c r="A10033" s="65"/>
      <c r="B10033" s="65"/>
      <c r="C10033" s="65"/>
      <c r="D10033" s="65"/>
      <c r="E10033" s="65"/>
      <c r="F10033" s="65"/>
      <c r="G10033" s="65"/>
      <c r="H10033" s="113"/>
    </row>
    <row r="10034" spans="1:8">
      <c r="A10034" s="65"/>
      <c r="B10034" s="65"/>
      <c r="C10034" s="65"/>
      <c r="D10034" s="65"/>
      <c r="E10034" s="65"/>
      <c r="F10034" s="65"/>
      <c r="G10034" s="65"/>
      <c r="H10034" s="113"/>
    </row>
    <row r="10035" spans="1:8">
      <c r="A10035" s="65"/>
      <c r="B10035" s="65"/>
      <c r="C10035" s="65"/>
      <c r="D10035" s="65"/>
      <c r="E10035" s="65"/>
      <c r="F10035" s="65"/>
      <c r="G10035" s="65"/>
      <c r="H10035" s="113"/>
    </row>
    <row r="10036" spans="1:8">
      <c r="A10036" s="65"/>
      <c r="B10036" s="65"/>
      <c r="C10036" s="65"/>
      <c r="D10036" s="65"/>
      <c r="E10036" s="65"/>
      <c r="F10036" s="65"/>
      <c r="G10036" s="65"/>
      <c r="H10036" s="113"/>
    </row>
    <row r="10037" spans="1:8">
      <c r="A10037" s="65"/>
      <c r="B10037" s="65"/>
      <c r="C10037" s="65"/>
      <c r="D10037" s="65"/>
      <c r="E10037" s="65"/>
      <c r="F10037" s="65"/>
      <c r="G10037" s="65"/>
      <c r="H10037" s="113"/>
    </row>
    <row r="10038" spans="1:8">
      <c r="A10038" s="65"/>
      <c r="B10038" s="65"/>
      <c r="C10038" s="65"/>
      <c r="D10038" s="65"/>
      <c r="E10038" s="65"/>
      <c r="F10038" s="65"/>
      <c r="G10038" s="65"/>
      <c r="H10038" s="113"/>
    </row>
    <row r="10039" spans="1:8">
      <c r="A10039" s="65"/>
      <c r="B10039" s="65"/>
      <c r="C10039" s="65"/>
      <c r="D10039" s="65"/>
      <c r="E10039" s="65"/>
      <c r="F10039" s="65"/>
      <c r="G10039" s="65"/>
      <c r="H10039" s="113"/>
    </row>
    <row r="10040" spans="1:8">
      <c r="A10040" s="65"/>
      <c r="B10040" s="65"/>
      <c r="C10040" s="65"/>
      <c r="D10040" s="65"/>
      <c r="E10040" s="65"/>
      <c r="F10040" s="65"/>
      <c r="G10040" s="65"/>
      <c r="H10040" s="113"/>
    </row>
    <row r="10041" spans="1:8">
      <c r="A10041" s="65"/>
      <c r="B10041" s="65"/>
      <c r="C10041" s="65"/>
      <c r="D10041" s="65"/>
      <c r="E10041" s="65"/>
      <c r="F10041" s="65"/>
      <c r="G10041" s="65"/>
      <c r="H10041" s="113"/>
    </row>
    <row r="10042" spans="1:8">
      <c r="A10042" s="65"/>
      <c r="B10042" s="65"/>
      <c r="C10042" s="65"/>
      <c r="D10042" s="65"/>
      <c r="E10042" s="65"/>
      <c r="F10042" s="65"/>
      <c r="G10042" s="65"/>
      <c r="H10042" s="113"/>
    </row>
    <row r="10043" spans="1:8">
      <c r="A10043" s="65"/>
      <c r="B10043" s="65"/>
      <c r="C10043" s="65"/>
      <c r="D10043" s="65"/>
      <c r="E10043" s="65"/>
      <c r="F10043" s="65"/>
      <c r="G10043" s="65"/>
      <c r="H10043" s="113"/>
    </row>
    <row r="10044" spans="1:8">
      <c r="A10044" s="65"/>
      <c r="B10044" s="65"/>
      <c r="C10044" s="65"/>
      <c r="D10044" s="65"/>
      <c r="E10044" s="65"/>
      <c r="F10044" s="65"/>
      <c r="G10044" s="65"/>
      <c r="H10044" s="113"/>
    </row>
    <row r="10045" spans="1:8">
      <c r="A10045" s="65"/>
      <c r="B10045" s="65"/>
      <c r="C10045" s="65"/>
      <c r="D10045" s="65"/>
      <c r="E10045" s="65"/>
      <c r="F10045" s="65"/>
      <c r="G10045" s="65"/>
      <c r="H10045" s="113"/>
    </row>
    <row r="10046" spans="1:8">
      <c r="A10046" s="65"/>
      <c r="B10046" s="65"/>
      <c r="C10046" s="65"/>
      <c r="D10046" s="65"/>
      <c r="E10046" s="65"/>
      <c r="F10046" s="65"/>
      <c r="G10046" s="65"/>
      <c r="H10046" s="113"/>
    </row>
    <row r="10047" spans="1:8">
      <c r="A10047" s="65"/>
      <c r="B10047" s="65"/>
      <c r="C10047" s="65"/>
      <c r="D10047" s="65"/>
      <c r="E10047" s="65"/>
      <c r="F10047" s="65"/>
      <c r="G10047" s="65"/>
      <c r="H10047" s="113"/>
    </row>
    <row r="10048" spans="1:8">
      <c r="A10048" s="65"/>
      <c r="B10048" s="65"/>
      <c r="C10048" s="65"/>
      <c r="D10048" s="65"/>
      <c r="E10048" s="65"/>
      <c r="F10048" s="65"/>
      <c r="G10048" s="65"/>
      <c r="H10048" s="113"/>
    </row>
    <row r="10049" spans="1:8">
      <c r="A10049" s="65"/>
      <c r="B10049" s="65"/>
      <c r="C10049" s="65"/>
      <c r="D10049" s="65"/>
      <c r="E10049" s="65"/>
      <c r="F10049" s="65"/>
      <c r="G10049" s="65"/>
      <c r="H10049" s="113"/>
    </row>
    <row r="10050" spans="1:8">
      <c r="A10050" s="65"/>
      <c r="B10050" s="65"/>
      <c r="C10050" s="65"/>
      <c r="D10050" s="65"/>
      <c r="E10050" s="65"/>
      <c r="F10050" s="65"/>
      <c r="G10050" s="65"/>
      <c r="H10050" s="113"/>
    </row>
    <row r="10051" spans="1:8">
      <c r="A10051" s="65"/>
      <c r="B10051" s="65"/>
      <c r="C10051" s="65"/>
      <c r="D10051" s="65"/>
      <c r="E10051" s="65"/>
      <c r="F10051" s="65"/>
      <c r="G10051" s="65"/>
      <c r="H10051" s="113"/>
    </row>
    <row r="10052" spans="1:8">
      <c r="A10052" s="65"/>
      <c r="B10052" s="65"/>
      <c r="C10052" s="65"/>
      <c r="D10052" s="65"/>
      <c r="E10052" s="65"/>
      <c r="F10052" s="65"/>
      <c r="G10052" s="65"/>
      <c r="H10052" s="113"/>
    </row>
    <row r="10053" spans="1:8">
      <c r="A10053" s="65"/>
      <c r="B10053" s="65"/>
      <c r="C10053" s="65"/>
      <c r="D10053" s="65"/>
      <c r="E10053" s="65"/>
      <c r="F10053" s="65"/>
      <c r="G10053" s="65"/>
      <c r="H10053" s="113"/>
    </row>
    <row r="10054" spans="1:8">
      <c r="A10054" s="65"/>
      <c r="B10054" s="65"/>
      <c r="C10054" s="65"/>
      <c r="D10054" s="65"/>
      <c r="E10054" s="65"/>
      <c r="F10054" s="65"/>
      <c r="G10054" s="65"/>
      <c r="H10054" s="113"/>
    </row>
    <row r="10055" spans="1:8">
      <c r="A10055" s="65"/>
      <c r="B10055" s="65"/>
      <c r="C10055" s="65"/>
      <c r="D10055" s="65"/>
      <c r="E10055" s="65"/>
      <c r="F10055" s="65"/>
      <c r="G10055" s="65"/>
      <c r="H10055" s="113"/>
    </row>
    <row r="10056" spans="1:8">
      <c r="A10056" s="65"/>
      <c r="B10056" s="65"/>
      <c r="C10056" s="65"/>
      <c r="D10056" s="65"/>
      <c r="E10056" s="65"/>
      <c r="F10056" s="65"/>
      <c r="G10056" s="65"/>
      <c r="H10056" s="113"/>
    </row>
    <row r="10057" spans="1:8">
      <c r="A10057" s="65"/>
      <c r="B10057" s="65"/>
      <c r="C10057" s="65"/>
      <c r="D10057" s="65"/>
      <c r="E10057" s="65"/>
      <c r="F10057" s="65"/>
      <c r="G10057" s="65"/>
      <c r="H10057" s="113"/>
    </row>
    <row r="10058" spans="1:8">
      <c r="A10058" s="65"/>
      <c r="B10058" s="65"/>
      <c r="C10058" s="65"/>
      <c r="D10058" s="65"/>
      <c r="E10058" s="65"/>
      <c r="F10058" s="65"/>
      <c r="G10058" s="65"/>
      <c r="H10058" s="113"/>
    </row>
    <row r="10059" spans="1:8">
      <c r="A10059" s="65"/>
      <c r="B10059" s="65"/>
      <c r="C10059" s="65"/>
      <c r="D10059" s="65"/>
      <c r="E10059" s="65"/>
      <c r="F10059" s="65"/>
      <c r="G10059" s="65"/>
      <c r="H10059" s="113"/>
    </row>
    <row r="10060" spans="1:8">
      <c r="A10060" s="65"/>
      <c r="B10060" s="65"/>
      <c r="C10060" s="65"/>
      <c r="D10060" s="65"/>
      <c r="E10060" s="65"/>
      <c r="F10060" s="65"/>
      <c r="G10060" s="65"/>
      <c r="H10060" s="113"/>
    </row>
    <row r="10061" spans="1:8">
      <c r="A10061" s="65"/>
      <c r="B10061" s="65"/>
      <c r="C10061" s="65"/>
      <c r="D10061" s="65"/>
      <c r="E10061" s="65"/>
      <c r="F10061" s="65"/>
      <c r="G10061" s="65"/>
      <c r="H10061" s="113"/>
    </row>
    <row r="10062" spans="1:8">
      <c r="A10062" s="65"/>
      <c r="B10062" s="65"/>
      <c r="C10062" s="65"/>
      <c r="D10062" s="65"/>
      <c r="E10062" s="65"/>
      <c r="F10062" s="65"/>
      <c r="G10062" s="65"/>
      <c r="H10062" s="113"/>
    </row>
    <row r="10063" spans="1:8">
      <c r="A10063" s="65"/>
      <c r="B10063" s="65"/>
      <c r="C10063" s="65"/>
      <c r="D10063" s="65"/>
      <c r="E10063" s="65"/>
      <c r="F10063" s="65"/>
      <c r="G10063" s="65"/>
      <c r="H10063" s="113"/>
    </row>
    <row r="10064" spans="1:8">
      <c r="A10064" s="65"/>
      <c r="B10064" s="65"/>
      <c r="C10064" s="65"/>
      <c r="D10064" s="65"/>
      <c r="E10064" s="65"/>
      <c r="F10064" s="65"/>
      <c r="G10064" s="65"/>
      <c r="H10064" s="113"/>
    </row>
    <row r="10065" spans="1:8">
      <c r="A10065" s="65"/>
      <c r="B10065" s="65"/>
      <c r="C10065" s="65"/>
      <c r="D10065" s="65"/>
      <c r="E10065" s="65"/>
      <c r="F10065" s="65"/>
      <c r="G10065" s="65"/>
      <c r="H10065" s="113"/>
    </row>
    <row r="10066" spans="1:8">
      <c r="A10066" s="65"/>
      <c r="B10066" s="65"/>
      <c r="C10066" s="65"/>
      <c r="D10066" s="65"/>
      <c r="E10066" s="65"/>
      <c r="F10066" s="65"/>
      <c r="G10066" s="65"/>
      <c r="H10066" s="113"/>
    </row>
    <row r="10067" spans="1:8">
      <c r="A10067" s="65"/>
      <c r="B10067" s="65"/>
      <c r="C10067" s="65"/>
      <c r="D10067" s="65"/>
      <c r="E10067" s="65"/>
      <c r="F10067" s="65"/>
      <c r="G10067" s="65"/>
      <c r="H10067" s="113"/>
    </row>
    <row r="10068" spans="1:8">
      <c r="A10068" s="65"/>
      <c r="B10068" s="65"/>
      <c r="C10068" s="65"/>
      <c r="D10068" s="65"/>
      <c r="E10068" s="65"/>
      <c r="F10068" s="65"/>
      <c r="G10068" s="65"/>
      <c r="H10068" s="113"/>
    </row>
    <row r="10069" spans="1:8">
      <c r="A10069" s="65"/>
      <c r="B10069" s="65"/>
      <c r="C10069" s="65"/>
      <c r="D10069" s="65"/>
      <c r="E10069" s="65"/>
      <c r="F10069" s="65"/>
      <c r="G10069" s="65"/>
      <c r="H10069" s="113"/>
    </row>
    <row r="10070" spans="1:8">
      <c r="A10070" s="65"/>
      <c r="B10070" s="65"/>
      <c r="C10070" s="65"/>
      <c r="D10070" s="65"/>
      <c r="E10070" s="65"/>
      <c r="F10070" s="65"/>
      <c r="G10070" s="65"/>
      <c r="H10070" s="113"/>
    </row>
    <row r="10071" spans="1:8">
      <c r="A10071" s="65"/>
      <c r="B10071" s="65"/>
      <c r="C10071" s="65"/>
      <c r="D10071" s="65"/>
      <c r="E10071" s="65"/>
      <c r="F10071" s="65"/>
      <c r="G10071" s="65"/>
      <c r="H10071" s="113"/>
    </row>
    <row r="10072" spans="1:8">
      <c r="A10072" s="65"/>
      <c r="B10072" s="65"/>
      <c r="C10072" s="65"/>
      <c r="D10072" s="65"/>
      <c r="E10072" s="65"/>
      <c r="F10072" s="65"/>
      <c r="G10072" s="65"/>
      <c r="H10072" s="113"/>
    </row>
    <row r="10073" spans="1:8">
      <c r="A10073" s="65"/>
      <c r="B10073" s="65"/>
      <c r="C10073" s="65"/>
      <c r="D10073" s="65"/>
      <c r="E10073" s="65"/>
      <c r="F10073" s="65"/>
      <c r="G10073" s="65"/>
      <c r="H10073" s="113"/>
    </row>
    <row r="10074" spans="1:8">
      <c r="A10074" s="65"/>
      <c r="B10074" s="65"/>
      <c r="C10074" s="65"/>
      <c r="D10074" s="65"/>
      <c r="E10074" s="65"/>
      <c r="F10074" s="65"/>
      <c r="G10074" s="65"/>
      <c r="H10074" s="113"/>
    </row>
    <row r="10075" spans="1:8">
      <c r="A10075" s="65"/>
      <c r="B10075" s="65"/>
      <c r="C10075" s="65"/>
      <c r="D10075" s="65"/>
      <c r="E10075" s="65"/>
      <c r="F10075" s="65"/>
      <c r="G10075" s="65"/>
      <c r="H10075" s="113"/>
    </row>
    <row r="10076" spans="1:8">
      <c r="A10076" s="65"/>
      <c r="B10076" s="65"/>
      <c r="C10076" s="65"/>
      <c r="D10076" s="65"/>
      <c r="E10076" s="65"/>
      <c r="F10076" s="65"/>
      <c r="G10076" s="65"/>
      <c r="H10076" s="113"/>
    </row>
    <row r="10077" spans="1:8">
      <c r="A10077" s="65"/>
      <c r="B10077" s="65"/>
      <c r="C10077" s="65"/>
      <c r="D10077" s="65"/>
      <c r="E10077" s="65"/>
      <c r="F10077" s="65"/>
      <c r="G10077" s="65"/>
      <c r="H10077" s="113"/>
    </row>
    <row r="10078" spans="1:8">
      <c r="A10078" s="65"/>
      <c r="B10078" s="65"/>
      <c r="C10078" s="65"/>
      <c r="D10078" s="65"/>
      <c r="E10078" s="65"/>
      <c r="F10078" s="65"/>
      <c r="G10078" s="65"/>
      <c r="H10078" s="113"/>
    </row>
    <row r="10079" spans="1:8">
      <c r="A10079" s="65"/>
      <c r="B10079" s="65"/>
      <c r="C10079" s="65"/>
      <c r="D10079" s="65"/>
      <c r="E10079" s="65"/>
      <c r="F10079" s="65"/>
      <c r="G10079" s="65"/>
      <c r="H10079" s="113"/>
    </row>
    <row r="10080" spans="1:8">
      <c r="A10080" s="65"/>
      <c r="B10080" s="65"/>
      <c r="C10080" s="65"/>
      <c r="D10080" s="65"/>
      <c r="E10080" s="65"/>
      <c r="F10080" s="65"/>
      <c r="G10080" s="65"/>
      <c r="H10080" s="113"/>
    </row>
    <row r="10081" spans="1:8">
      <c r="A10081" s="65"/>
      <c r="B10081" s="65"/>
      <c r="C10081" s="65"/>
      <c r="D10081" s="65"/>
      <c r="E10081" s="65"/>
      <c r="F10081" s="65"/>
      <c r="G10081" s="65"/>
      <c r="H10081" s="113"/>
    </row>
    <row r="10082" spans="1:8">
      <c r="A10082" s="65"/>
      <c r="B10082" s="65"/>
      <c r="C10082" s="65"/>
      <c r="D10082" s="65"/>
      <c r="E10082" s="65"/>
      <c r="F10082" s="65"/>
      <c r="G10082" s="65"/>
      <c r="H10082" s="113"/>
    </row>
    <row r="10083" spans="1:8">
      <c r="A10083" s="65"/>
      <c r="B10083" s="65"/>
      <c r="C10083" s="65"/>
      <c r="D10083" s="65"/>
      <c r="E10083" s="65"/>
      <c r="F10083" s="65"/>
      <c r="G10083" s="65"/>
      <c r="H10083" s="113"/>
    </row>
    <row r="10084" spans="1:8">
      <c r="A10084" s="65"/>
      <c r="B10084" s="65"/>
      <c r="C10084" s="65"/>
      <c r="D10084" s="65"/>
      <c r="E10084" s="65"/>
      <c r="F10084" s="65"/>
      <c r="G10084" s="65"/>
      <c r="H10084" s="113"/>
    </row>
    <row r="10085" spans="1:8">
      <c r="A10085" s="65"/>
      <c r="B10085" s="65"/>
      <c r="C10085" s="65"/>
      <c r="D10085" s="65"/>
      <c r="E10085" s="65"/>
      <c r="F10085" s="65"/>
      <c r="G10085" s="65"/>
      <c r="H10085" s="113"/>
    </row>
    <row r="10086" spans="1:8">
      <c r="A10086" s="65"/>
      <c r="B10086" s="65"/>
      <c r="C10086" s="65"/>
      <c r="D10086" s="65"/>
      <c r="E10086" s="65"/>
      <c r="F10086" s="65"/>
      <c r="G10086" s="65"/>
      <c r="H10086" s="113"/>
    </row>
    <row r="10087" spans="1:8">
      <c r="A10087" s="65"/>
      <c r="B10087" s="65"/>
      <c r="C10087" s="65"/>
      <c r="D10087" s="65"/>
      <c r="E10087" s="65"/>
      <c r="F10087" s="65"/>
      <c r="G10087" s="65"/>
      <c r="H10087" s="113"/>
    </row>
    <row r="10088" spans="1:8">
      <c r="A10088" s="65"/>
      <c r="B10088" s="65"/>
      <c r="C10088" s="65"/>
      <c r="D10088" s="65"/>
      <c r="E10088" s="65"/>
      <c r="F10088" s="65"/>
      <c r="G10088" s="65"/>
      <c r="H10088" s="113"/>
    </row>
    <row r="10089" spans="1:8">
      <c r="A10089" s="65"/>
      <c r="B10089" s="65"/>
      <c r="C10089" s="65"/>
      <c r="D10089" s="65"/>
      <c r="E10089" s="65"/>
      <c r="F10089" s="65"/>
      <c r="G10089" s="65"/>
      <c r="H10089" s="113"/>
    </row>
    <row r="10090" spans="1:8">
      <c r="A10090" s="65"/>
      <c r="B10090" s="65"/>
      <c r="C10090" s="65"/>
      <c r="D10090" s="65"/>
      <c r="E10090" s="65"/>
      <c r="F10090" s="65"/>
      <c r="G10090" s="65"/>
      <c r="H10090" s="113"/>
    </row>
    <row r="10091" spans="1:8">
      <c r="A10091" s="65"/>
      <c r="B10091" s="65"/>
      <c r="C10091" s="65"/>
      <c r="D10091" s="65"/>
      <c r="E10091" s="65"/>
      <c r="F10091" s="65"/>
      <c r="G10091" s="65"/>
      <c r="H10091" s="113"/>
    </row>
    <row r="10092" spans="1:8">
      <c r="A10092" s="65"/>
      <c r="B10092" s="65"/>
      <c r="C10092" s="65"/>
      <c r="D10092" s="65"/>
      <c r="E10092" s="65"/>
      <c r="F10092" s="65"/>
      <c r="G10092" s="65"/>
      <c r="H10092" s="113"/>
    </row>
    <row r="10093" spans="1:8">
      <c r="A10093" s="65"/>
      <c r="B10093" s="65"/>
      <c r="C10093" s="65"/>
      <c r="D10093" s="65"/>
      <c r="E10093" s="65"/>
      <c r="F10093" s="65"/>
      <c r="G10093" s="65"/>
      <c r="H10093" s="113"/>
    </row>
    <row r="10094" spans="1:8">
      <c r="A10094" s="65"/>
      <c r="B10094" s="65"/>
      <c r="C10094" s="65"/>
      <c r="D10094" s="65"/>
      <c r="E10094" s="65"/>
      <c r="F10094" s="65"/>
      <c r="G10094" s="65"/>
      <c r="H10094" s="113"/>
    </row>
    <row r="10095" spans="1:8">
      <c r="A10095" s="65"/>
      <c r="B10095" s="65"/>
      <c r="C10095" s="65"/>
      <c r="D10095" s="65"/>
      <c r="E10095" s="65"/>
      <c r="F10095" s="65"/>
      <c r="G10095" s="65"/>
      <c r="H10095" s="113"/>
    </row>
    <row r="10096" spans="1:8">
      <c r="A10096" s="65"/>
      <c r="B10096" s="65"/>
      <c r="C10096" s="65"/>
      <c r="D10096" s="65"/>
      <c r="E10096" s="65"/>
      <c r="F10096" s="65"/>
      <c r="G10096" s="65"/>
      <c r="H10096" s="113"/>
    </row>
    <row r="10097" spans="1:8">
      <c r="A10097" s="65"/>
      <c r="B10097" s="65"/>
      <c r="C10097" s="65"/>
      <c r="D10097" s="65"/>
      <c r="E10097" s="65"/>
      <c r="F10097" s="65"/>
      <c r="G10097" s="65"/>
      <c r="H10097" s="113"/>
    </row>
    <row r="10098" spans="1:8">
      <c r="A10098" s="65"/>
      <c r="B10098" s="65"/>
      <c r="C10098" s="65"/>
      <c r="D10098" s="65"/>
      <c r="E10098" s="65"/>
      <c r="F10098" s="65"/>
      <c r="G10098" s="65"/>
      <c r="H10098" s="113"/>
    </row>
    <row r="10099" spans="1:8">
      <c r="A10099" s="65"/>
      <c r="B10099" s="65"/>
      <c r="C10099" s="65"/>
      <c r="D10099" s="65"/>
      <c r="E10099" s="65"/>
      <c r="F10099" s="65"/>
      <c r="G10099" s="65"/>
      <c r="H10099" s="113"/>
    </row>
    <row r="10100" spans="1:8">
      <c r="A10100" s="65"/>
      <c r="B10100" s="65"/>
      <c r="C10100" s="65"/>
      <c r="D10100" s="65"/>
      <c r="E10100" s="65"/>
      <c r="F10100" s="65"/>
      <c r="G10100" s="65"/>
      <c r="H10100" s="113"/>
    </row>
    <row r="10101" spans="1:8">
      <c r="A10101" s="65"/>
      <c r="B10101" s="65"/>
      <c r="C10101" s="65"/>
      <c r="D10101" s="65"/>
      <c r="E10101" s="65"/>
      <c r="F10101" s="65"/>
      <c r="G10101" s="65"/>
      <c r="H10101" s="113"/>
    </row>
    <row r="10102" spans="1:8">
      <c r="A10102" s="65"/>
      <c r="B10102" s="65"/>
      <c r="C10102" s="65"/>
      <c r="D10102" s="65"/>
      <c r="E10102" s="65"/>
      <c r="F10102" s="65"/>
      <c r="G10102" s="65"/>
      <c r="H10102" s="113"/>
    </row>
    <row r="10103" spans="1:8">
      <c r="A10103" s="65"/>
      <c r="B10103" s="65"/>
      <c r="C10103" s="65"/>
      <c r="D10103" s="65"/>
      <c r="E10103" s="65"/>
      <c r="F10103" s="65"/>
      <c r="G10103" s="65"/>
      <c r="H10103" s="113"/>
    </row>
    <row r="10104" spans="1:8">
      <c r="A10104" s="65"/>
      <c r="B10104" s="65"/>
      <c r="C10104" s="65"/>
      <c r="D10104" s="65"/>
      <c r="E10104" s="65"/>
      <c r="F10104" s="65"/>
      <c r="G10104" s="65"/>
      <c r="H10104" s="113"/>
    </row>
    <row r="10105" spans="1:8">
      <c r="A10105" s="65"/>
      <c r="B10105" s="65"/>
      <c r="C10105" s="65"/>
      <c r="D10105" s="65"/>
      <c r="E10105" s="65"/>
      <c r="F10105" s="65"/>
      <c r="G10105" s="65"/>
      <c r="H10105" s="113"/>
    </row>
    <row r="10106" spans="1:8">
      <c r="A10106" s="65"/>
      <c r="B10106" s="65"/>
      <c r="C10106" s="65"/>
      <c r="D10106" s="65"/>
      <c r="E10106" s="65"/>
      <c r="F10106" s="65"/>
      <c r="G10106" s="65"/>
      <c r="H10106" s="113"/>
    </row>
    <row r="10107" spans="1:8">
      <c r="A10107" s="65"/>
      <c r="B10107" s="65"/>
      <c r="C10107" s="65"/>
      <c r="D10107" s="65"/>
      <c r="E10107" s="65"/>
      <c r="F10107" s="65"/>
      <c r="G10107" s="65"/>
      <c r="H10107" s="113"/>
    </row>
    <row r="10108" spans="1:8">
      <c r="A10108" s="65"/>
      <c r="B10108" s="65"/>
      <c r="C10108" s="65"/>
      <c r="D10108" s="65"/>
      <c r="E10108" s="65"/>
      <c r="F10108" s="65"/>
      <c r="G10108" s="65"/>
      <c r="H10108" s="113"/>
    </row>
    <row r="10109" spans="1:8">
      <c r="A10109" s="65"/>
      <c r="B10109" s="65"/>
      <c r="C10109" s="65"/>
      <c r="D10109" s="65"/>
      <c r="E10109" s="65"/>
      <c r="F10109" s="65"/>
      <c r="G10109" s="65"/>
      <c r="H10109" s="113"/>
    </row>
    <row r="10110" spans="1:8">
      <c r="A10110" s="65"/>
      <c r="B10110" s="65"/>
      <c r="C10110" s="65"/>
      <c r="D10110" s="65"/>
      <c r="E10110" s="65"/>
      <c r="F10110" s="65"/>
      <c r="G10110" s="65"/>
      <c r="H10110" s="113"/>
    </row>
    <row r="10111" spans="1:8">
      <c r="A10111" s="65"/>
      <c r="B10111" s="65"/>
      <c r="C10111" s="65"/>
      <c r="D10111" s="65"/>
      <c r="E10111" s="65"/>
      <c r="F10111" s="65"/>
      <c r="G10111" s="65"/>
      <c r="H10111" s="113"/>
    </row>
    <row r="10112" spans="1:8">
      <c r="A10112" s="65"/>
      <c r="B10112" s="65"/>
      <c r="C10112" s="65"/>
      <c r="D10112" s="65"/>
      <c r="E10112" s="65"/>
      <c r="F10112" s="65"/>
      <c r="G10112" s="65"/>
      <c r="H10112" s="113"/>
    </row>
    <row r="10113" spans="1:8">
      <c r="A10113" s="65"/>
      <c r="B10113" s="65"/>
      <c r="C10113" s="65"/>
      <c r="D10113" s="65"/>
      <c r="E10113" s="65"/>
      <c r="F10113" s="65"/>
      <c r="G10113" s="65"/>
      <c r="H10113" s="113"/>
    </row>
    <row r="10114" spans="1:8">
      <c r="A10114" s="65"/>
      <c r="B10114" s="65"/>
      <c r="C10114" s="65"/>
      <c r="D10114" s="65"/>
      <c r="E10114" s="65"/>
      <c r="F10114" s="65"/>
      <c r="G10114" s="65"/>
      <c r="H10114" s="113"/>
    </row>
    <row r="10115" spans="1:8">
      <c r="A10115" s="65"/>
      <c r="B10115" s="65"/>
      <c r="C10115" s="65"/>
      <c r="D10115" s="65"/>
      <c r="E10115" s="65"/>
      <c r="F10115" s="65"/>
      <c r="G10115" s="65"/>
      <c r="H10115" s="113"/>
    </row>
    <row r="10116" spans="1:8">
      <c r="A10116" s="65"/>
      <c r="B10116" s="65"/>
      <c r="C10116" s="65"/>
      <c r="D10116" s="65"/>
      <c r="E10116" s="65"/>
      <c r="F10116" s="65"/>
      <c r="G10116" s="65"/>
      <c r="H10116" s="113"/>
    </row>
    <row r="10117" spans="1:8">
      <c r="A10117" s="65"/>
      <c r="B10117" s="65"/>
      <c r="C10117" s="65"/>
      <c r="D10117" s="65"/>
      <c r="E10117" s="65"/>
      <c r="F10117" s="65"/>
      <c r="G10117" s="65"/>
      <c r="H10117" s="113"/>
    </row>
    <row r="10118" spans="1:8">
      <c r="A10118" s="65"/>
      <c r="B10118" s="65"/>
      <c r="C10118" s="65"/>
      <c r="D10118" s="65"/>
      <c r="E10118" s="65"/>
      <c r="F10118" s="65"/>
      <c r="G10118" s="65"/>
      <c r="H10118" s="113"/>
    </row>
    <row r="10119" spans="1:8">
      <c r="A10119" s="65"/>
      <c r="B10119" s="65"/>
      <c r="C10119" s="65"/>
      <c r="D10119" s="65"/>
      <c r="E10119" s="65"/>
      <c r="F10119" s="65"/>
      <c r="G10119" s="65"/>
      <c r="H10119" s="113"/>
    </row>
    <row r="10120" spans="1:8">
      <c r="A10120" s="65"/>
      <c r="B10120" s="65"/>
      <c r="C10120" s="65"/>
      <c r="D10120" s="65"/>
      <c r="E10120" s="65"/>
      <c r="F10120" s="65"/>
      <c r="G10120" s="65"/>
      <c r="H10120" s="113"/>
    </row>
    <row r="10121" spans="1:8">
      <c r="A10121" s="65"/>
      <c r="B10121" s="65"/>
      <c r="C10121" s="65"/>
      <c r="D10121" s="65"/>
      <c r="E10121" s="65"/>
      <c r="F10121" s="65"/>
      <c r="G10121" s="65"/>
      <c r="H10121" s="113"/>
    </row>
    <row r="10122" spans="1:8">
      <c r="A10122" s="65"/>
      <c r="B10122" s="65"/>
      <c r="C10122" s="65"/>
      <c r="D10122" s="65"/>
      <c r="E10122" s="65"/>
      <c r="F10122" s="65"/>
      <c r="G10122" s="65"/>
      <c r="H10122" s="113"/>
    </row>
    <row r="10123" spans="1:8">
      <c r="A10123" s="65"/>
      <c r="B10123" s="65"/>
      <c r="C10123" s="65"/>
      <c r="D10123" s="65"/>
      <c r="E10123" s="65"/>
      <c r="F10123" s="65"/>
      <c r="G10123" s="65"/>
      <c r="H10123" s="113"/>
    </row>
    <row r="10124" spans="1:8">
      <c r="A10124" s="65"/>
      <c r="B10124" s="65"/>
      <c r="C10124" s="65"/>
      <c r="D10124" s="65"/>
      <c r="E10124" s="65"/>
      <c r="F10124" s="65"/>
      <c r="G10124" s="65"/>
      <c r="H10124" s="113"/>
    </row>
    <row r="10125" spans="1:8">
      <c r="A10125" s="65"/>
      <c r="B10125" s="65"/>
      <c r="C10125" s="65"/>
      <c r="D10125" s="65"/>
      <c r="E10125" s="65"/>
      <c r="F10125" s="65"/>
      <c r="G10125" s="65"/>
      <c r="H10125" s="113"/>
    </row>
    <row r="10126" spans="1:8">
      <c r="A10126" s="65"/>
      <c r="B10126" s="65"/>
      <c r="C10126" s="65"/>
      <c r="D10126" s="65"/>
      <c r="E10126" s="65"/>
      <c r="F10126" s="65"/>
      <c r="G10126" s="65"/>
      <c r="H10126" s="113"/>
    </row>
    <row r="10127" spans="1:8">
      <c r="A10127" s="65"/>
      <c r="B10127" s="65"/>
      <c r="C10127" s="65"/>
      <c r="D10127" s="65"/>
      <c r="E10127" s="65"/>
      <c r="F10127" s="65"/>
      <c r="G10127" s="65"/>
      <c r="H10127" s="113"/>
    </row>
    <row r="10128" spans="1:8">
      <c r="A10128" s="65"/>
      <c r="B10128" s="65"/>
      <c r="C10128" s="65"/>
      <c r="D10128" s="65"/>
      <c r="E10128" s="65"/>
      <c r="F10128" s="65"/>
      <c r="G10128" s="65"/>
      <c r="H10128" s="113"/>
    </row>
    <row r="10129" spans="1:8">
      <c r="A10129" s="65"/>
      <c r="B10129" s="65"/>
      <c r="C10129" s="65"/>
      <c r="D10129" s="65"/>
      <c r="E10129" s="65"/>
      <c r="F10129" s="65"/>
      <c r="G10129" s="65"/>
      <c r="H10129" s="113"/>
    </row>
    <row r="10130" spans="1:8">
      <c r="A10130" s="65"/>
      <c r="B10130" s="65"/>
      <c r="C10130" s="65"/>
      <c r="D10130" s="65"/>
      <c r="E10130" s="65"/>
      <c r="F10130" s="65"/>
      <c r="G10130" s="65"/>
      <c r="H10130" s="113"/>
    </row>
    <row r="10131" spans="1:8">
      <c r="A10131" s="65"/>
      <c r="B10131" s="65"/>
      <c r="C10131" s="65"/>
      <c r="D10131" s="65"/>
      <c r="E10131" s="65"/>
      <c r="F10131" s="65"/>
      <c r="G10131" s="65"/>
      <c r="H10131" s="113"/>
    </row>
    <row r="10132" spans="1:8">
      <c r="A10132" s="65"/>
      <c r="B10132" s="65"/>
      <c r="C10132" s="65"/>
      <c r="D10132" s="65"/>
      <c r="E10132" s="65"/>
      <c r="F10132" s="65"/>
      <c r="G10132" s="65"/>
      <c r="H10132" s="113"/>
    </row>
    <row r="10133" spans="1:8">
      <c r="A10133" s="65"/>
      <c r="B10133" s="65"/>
      <c r="C10133" s="65"/>
      <c r="D10133" s="65"/>
      <c r="E10133" s="65"/>
      <c r="F10133" s="65"/>
      <c r="G10133" s="65"/>
      <c r="H10133" s="113"/>
    </row>
    <row r="10134" spans="1:8">
      <c r="A10134" s="65"/>
      <c r="B10134" s="65"/>
      <c r="C10134" s="65"/>
      <c r="D10134" s="65"/>
      <c r="E10134" s="65"/>
      <c r="F10134" s="65"/>
      <c r="G10134" s="65"/>
      <c r="H10134" s="113"/>
    </row>
    <row r="10135" spans="1:8">
      <c r="A10135" s="65"/>
      <c r="B10135" s="65"/>
      <c r="C10135" s="65"/>
      <c r="D10135" s="65"/>
      <c r="E10135" s="65"/>
      <c r="F10135" s="65"/>
      <c r="G10135" s="65"/>
      <c r="H10135" s="113"/>
    </row>
    <row r="10136" spans="1:8">
      <c r="A10136" s="65"/>
      <c r="B10136" s="65"/>
      <c r="C10136" s="65"/>
      <c r="D10136" s="65"/>
      <c r="E10136" s="65"/>
      <c r="F10136" s="65"/>
      <c r="G10136" s="65"/>
      <c r="H10136" s="113"/>
    </row>
    <row r="10137" spans="1:8">
      <c r="A10137" s="65"/>
      <c r="B10137" s="65"/>
      <c r="C10137" s="65"/>
      <c r="D10137" s="65"/>
      <c r="E10137" s="65"/>
      <c r="F10137" s="65"/>
      <c r="G10137" s="65"/>
      <c r="H10137" s="113"/>
    </row>
    <row r="10138" spans="1:8">
      <c r="A10138" s="65"/>
      <c r="B10138" s="65"/>
      <c r="C10138" s="65"/>
      <c r="D10138" s="65"/>
      <c r="E10138" s="65"/>
      <c r="F10138" s="65"/>
      <c r="G10138" s="65"/>
      <c r="H10138" s="113"/>
    </row>
    <row r="10139" spans="1:8">
      <c r="A10139" s="65"/>
      <c r="B10139" s="65"/>
      <c r="C10139" s="65"/>
      <c r="D10139" s="65"/>
      <c r="E10139" s="65"/>
      <c r="F10139" s="65"/>
      <c r="G10139" s="65"/>
      <c r="H10139" s="113"/>
    </row>
    <row r="10140" spans="1:8">
      <c r="A10140" s="65"/>
      <c r="B10140" s="65"/>
      <c r="C10140" s="65"/>
      <c r="D10140" s="65"/>
      <c r="E10140" s="65"/>
      <c r="F10140" s="65"/>
      <c r="G10140" s="65"/>
      <c r="H10140" s="113"/>
    </row>
    <row r="10141" spans="1:8">
      <c r="A10141" s="65"/>
      <c r="B10141" s="65"/>
      <c r="C10141" s="65"/>
      <c r="D10141" s="65"/>
      <c r="E10141" s="65"/>
      <c r="F10141" s="65"/>
      <c r="G10141" s="65"/>
      <c r="H10141" s="113"/>
    </row>
    <row r="10142" spans="1:8">
      <c r="A10142" s="65"/>
      <c r="B10142" s="65"/>
      <c r="C10142" s="65"/>
      <c r="D10142" s="65"/>
      <c r="E10142" s="65"/>
      <c r="F10142" s="65"/>
      <c r="G10142" s="65"/>
      <c r="H10142" s="113"/>
    </row>
    <row r="10143" spans="1:8">
      <c r="A10143" s="65"/>
      <c r="B10143" s="65"/>
      <c r="C10143" s="65"/>
      <c r="D10143" s="65"/>
      <c r="E10143" s="65"/>
      <c r="F10143" s="65"/>
      <c r="G10143" s="65"/>
      <c r="H10143" s="113"/>
    </row>
    <row r="10144" spans="1:8">
      <c r="A10144" s="65"/>
      <c r="B10144" s="65"/>
      <c r="C10144" s="65"/>
      <c r="D10144" s="65"/>
      <c r="E10144" s="65"/>
      <c r="F10144" s="65"/>
      <c r="G10144" s="65"/>
      <c r="H10144" s="113"/>
    </row>
    <row r="10145" spans="1:8">
      <c r="A10145" s="65"/>
      <c r="B10145" s="65"/>
      <c r="C10145" s="65"/>
      <c r="D10145" s="65"/>
      <c r="E10145" s="65"/>
      <c r="F10145" s="65"/>
      <c r="G10145" s="65"/>
      <c r="H10145" s="113"/>
    </row>
    <row r="10146" spans="1:8">
      <c r="A10146" s="65"/>
      <c r="B10146" s="65"/>
      <c r="C10146" s="65"/>
      <c r="D10146" s="65"/>
      <c r="E10146" s="65"/>
      <c r="F10146" s="65"/>
      <c r="G10146" s="65"/>
      <c r="H10146" s="113"/>
    </row>
    <row r="10147" spans="1:8">
      <c r="A10147" s="65"/>
      <c r="B10147" s="65"/>
      <c r="C10147" s="65"/>
      <c r="D10147" s="65"/>
      <c r="E10147" s="65"/>
      <c r="F10147" s="65"/>
      <c r="G10147" s="65"/>
      <c r="H10147" s="113"/>
    </row>
    <row r="10148" spans="1:8">
      <c r="A10148" s="65"/>
      <c r="B10148" s="65"/>
      <c r="C10148" s="65"/>
      <c r="D10148" s="65"/>
      <c r="E10148" s="65"/>
      <c r="F10148" s="65"/>
      <c r="G10148" s="65"/>
      <c r="H10148" s="113"/>
    </row>
    <row r="10149" spans="1:8">
      <c r="A10149" s="65"/>
      <c r="B10149" s="65"/>
      <c r="C10149" s="65"/>
      <c r="D10149" s="65"/>
      <c r="E10149" s="65"/>
      <c r="F10149" s="65"/>
      <c r="G10149" s="65"/>
      <c r="H10149" s="113"/>
    </row>
    <row r="10150" spans="1:8">
      <c r="A10150" s="65"/>
      <c r="B10150" s="65"/>
      <c r="C10150" s="65"/>
      <c r="D10150" s="65"/>
      <c r="E10150" s="65"/>
      <c r="F10150" s="65"/>
      <c r="G10150" s="65"/>
      <c r="H10150" s="113"/>
    </row>
    <row r="10151" spans="1:8">
      <c r="A10151" s="65"/>
      <c r="B10151" s="65"/>
      <c r="C10151" s="65"/>
      <c r="D10151" s="65"/>
      <c r="E10151" s="65"/>
      <c r="F10151" s="65"/>
      <c r="G10151" s="65"/>
      <c r="H10151" s="113"/>
    </row>
    <row r="10152" spans="1:8">
      <c r="A10152" s="65"/>
      <c r="B10152" s="65"/>
      <c r="C10152" s="65"/>
      <c r="D10152" s="65"/>
      <c r="E10152" s="65"/>
      <c r="F10152" s="65"/>
      <c r="G10152" s="65"/>
      <c r="H10152" s="113"/>
    </row>
    <row r="10153" spans="1:8">
      <c r="A10153" s="65"/>
      <c r="B10153" s="65"/>
      <c r="C10153" s="65"/>
      <c r="D10153" s="65"/>
      <c r="E10153" s="65"/>
      <c r="F10153" s="65"/>
      <c r="G10153" s="65"/>
      <c r="H10153" s="113"/>
    </row>
    <row r="10154" spans="1:8">
      <c r="A10154" s="65"/>
      <c r="B10154" s="65"/>
      <c r="C10154" s="65"/>
      <c r="D10154" s="65"/>
      <c r="E10154" s="65"/>
      <c r="F10154" s="65"/>
      <c r="G10154" s="65"/>
      <c r="H10154" s="113"/>
    </row>
    <row r="10155" spans="1:8">
      <c r="A10155" s="65"/>
      <c r="B10155" s="65"/>
      <c r="C10155" s="65"/>
      <c r="D10155" s="65"/>
      <c r="E10155" s="65"/>
      <c r="F10155" s="65"/>
      <c r="G10155" s="65"/>
      <c r="H10155" s="113"/>
    </row>
    <row r="10156" spans="1:8">
      <c r="A10156" s="65"/>
      <c r="B10156" s="65"/>
      <c r="C10156" s="65"/>
      <c r="D10156" s="65"/>
      <c r="E10156" s="65"/>
      <c r="F10156" s="65"/>
      <c r="G10156" s="65"/>
      <c r="H10156" s="113"/>
    </row>
    <row r="10157" spans="1:8">
      <c r="A10157" s="65"/>
      <c r="B10157" s="65"/>
      <c r="C10157" s="65"/>
      <c r="D10157" s="65"/>
      <c r="E10157" s="65"/>
      <c r="F10157" s="65"/>
      <c r="G10157" s="65"/>
      <c r="H10157" s="113"/>
    </row>
    <row r="10158" spans="1:8">
      <c r="A10158" s="65"/>
      <c r="B10158" s="65"/>
      <c r="C10158" s="65"/>
      <c r="D10158" s="65"/>
      <c r="E10158" s="65"/>
      <c r="F10158" s="65"/>
      <c r="G10158" s="65"/>
      <c r="H10158" s="113"/>
    </row>
    <row r="10159" spans="1:8">
      <c r="A10159" s="65"/>
      <c r="B10159" s="65"/>
      <c r="C10159" s="65"/>
      <c r="D10159" s="65"/>
      <c r="E10159" s="65"/>
      <c r="F10159" s="65"/>
      <c r="G10159" s="65"/>
      <c r="H10159" s="113"/>
    </row>
    <row r="10160" spans="1:8">
      <c r="A10160" s="65"/>
      <c r="B10160" s="65"/>
      <c r="C10160" s="65"/>
      <c r="D10160" s="65"/>
      <c r="E10160" s="65"/>
      <c r="F10160" s="65"/>
      <c r="G10160" s="65"/>
      <c r="H10160" s="113"/>
    </row>
    <row r="10161" spans="1:8">
      <c r="A10161" s="65"/>
      <c r="B10161" s="65"/>
      <c r="C10161" s="65"/>
      <c r="D10161" s="65"/>
      <c r="E10161" s="65"/>
      <c r="F10161" s="65"/>
      <c r="G10161" s="65"/>
      <c r="H10161" s="113"/>
    </row>
    <row r="10162" spans="1:8">
      <c r="A10162" s="65"/>
      <c r="B10162" s="65"/>
      <c r="C10162" s="65"/>
      <c r="D10162" s="65"/>
      <c r="E10162" s="65"/>
      <c r="F10162" s="65"/>
      <c r="G10162" s="65"/>
      <c r="H10162" s="113"/>
    </row>
    <row r="10163" spans="1:8">
      <c r="A10163" s="65"/>
      <c r="B10163" s="65"/>
      <c r="C10163" s="65"/>
      <c r="D10163" s="65"/>
      <c r="E10163" s="65"/>
      <c r="F10163" s="65"/>
      <c r="G10163" s="65"/>
      <c r="H10163" s="113"/>
    </row>
    <row r="10164" spans="1:8">
      <c r="A10164" s="65"/>
      <c r="B10164" s="65"/>
      <c r="C10164" s="65"/>
      <c r="D10164" s="65"/>
      <c r="E10164" s="65"/>
      <c r="F10164" s="65"/>
      <c r="G10164" s="65"/>
      <c r="H10164" s="113"/>
    </row>
    <row r="10165" spans="1:8">
      <c r="A10165" s="65"/>
      <c r="B10165" s="65"/>
      <c r="C10165" s="65"/>
      <c r="D10165" s="65"/>
      <c r="E10165" s="65"/>
      <c r="F10165" s="65"/>
      <c r="G10165" s="65"/>
      <c r="H10165" s="113"/>
    </row>
    <row r="10166" spans="1:8">
      <c r="A10166" s="65"/>
      <c r="B10166" s="65"/>
      <c r="C10166" s="65"/>
      <c r="D10166" s="65"/>
      <c r="E10166" s="65"/>
      <c r="F10166" s="65"/>
      <c r="G10166" s="65"/>
      <c r="H10166" s="113"/>
    </row>
    <row r="10167" spans="1:8">
      <c r="A10167" s="65"/>
      <c r="B10167" s="65"/>
      <c r="C10167" s="65"/>
      <c r="D10167" s="65"/>
      <c r="E10167" s="65"/>
      <c r="F10167" s="65"/>
      <c r="G10167" s="65"/>
      <c r="H10167" s="113"/>
    </row>
    <row r="10168" spans="1:8">
      <c r="A10168" s="65"/>
      <c r="B10168" s="65"/>
      <c r="C10168" s="65"/>
      <c r="D10168" s="65"/>
      <c r="E10168" s="65"/>
      <c r="F10168" s="65"/>
      <c r="G10168" s="65"/>
      <c r="H10168" s="113"/>
    </row>
    <row r="10169" spans="1:8">
      <c r="A10169" s="65"/>
      <c r="B10169" s="65"/>
      <c r="C10169" s="65"/>
      <c r="D10169" s="65"/>
      <c r="E10169" s="65"/>
      <c r="F10169" s="65"/>
      <c r="G10169" s="65"/>
      <c r="H10169" s="113"/>
    </row>
    <row r="10170" spans="1:8">
      <c r="A10170" s="65"/>
      <c r="B10170" s="65"/>
      <c r="C10170" s="65"/>
      <c r="D10170" s="65"/>
      <c r="E10170" s="65"/>
      <c r="F10170" s="65"/>
      <c r="G10170" s="65"/>
      <c r="H10170" s="113"/>
    </row>
    <row r="10171" spans="1:8">
      <c r="A10171" s="65"/>
      <c r="B10171" s="65"/>
      <c r="C10171" s="65"/>
      <c r="D10171" s="65"/>
      <c r="E10171" s="65"/>
      <c r="F10171" s="65"/>
      <c r="G10171" s="65"/>
      <c r="H10171" s="113"/>
    </row>
    <row r="10172" spans="1:8">
      <c r="A10172" s="65"/>
      <c r="B10172" s="65"/>
      <c r="C10172" s="65"/>
      <c r="D10172" s="65"/>
      <c r="E10172" s="65"/>
      <c r="F10172" s="65"/>
      <c r="G10172" s="65"/>
      <c r="H10172" s="113"/>
    </row>
    <row r="10173" spans="1:8">
      <c r="A10173" s="65"/>
      <c r="B10173" s="65"/>
      <c r="C10173" s="65"/>
      <c r="D10173" s="65"/>
      <c r="E10173" s="65"/>
      <c r="F10173" s="65"/>
      <c r="G10173" s="65"/>
      <c r="H10173" s="113"/>
    </row>
    <row r="10174" spans="1:8">
      <c r="A10174" s="65"/>
      <c r="B10174" s="65"/>
      <c r="C10174" s="65"/>
      <c r="D10174" s="65"/>
      <c r="E10174" s="65"/>
      <c r="F10174" s="65"/>
      <c r="G10174" s="65"/>
      <c r="H10174" s="113"/>
    </row>
    <row r="10175" spans="1:8">
      <c r="A10175" s="65"/>
      <c r="B10175" s="65"/>
      <c r="C10175" s="65"/>
      <c r="D10175" s="65"/>
      <c r="E10175" s="65"/>
      <c r="F10175" s="65"/>
      <c r="G10175" s="65"/>
      <c r="H10175" s="113"/>
    </row>
    <row r="10176" spans="1:8">
      <c r="A10176" s="65"/>
      <c r="B10176" s="65"/>
      <c r="C10176" s="65"/>
      <c r="D10176" s="65"/>
      <c r="E10176" s="65"/>
      <c r="F10176" s="65"/>
      <c r="G10176" s="65"/>
      <c r="H10176" s="113"/>
    </row>
    <row r="10177" spans="1:8">
      <c r="A10177" s="65"/>
      <c r="B10177" s="65"/>
      <c r="C10177" s="65"/>
      <c r="D10177" s="65"/>
      <c r="E10177" s="65"/>
      <c r="F10177" s="65"/>
      <c r="G10177" s="65"/>
      <c r="H10177" s="113"/>
    </row>
    <row r="10178" spans="1:8">
      <c r="A10178" s="65"/>
      <c r="B10178" s="65"/>
      <c r="C10178" s="65"/>
      <c r="D10178" s="65"/>
      <c r="E10178" s="65"/>
      <c r="F10178" s="65"/>
      <c r="G10178" s="65"/>
      <c r="H10178" s="113"/>
    </row>
    <row r="10179" spans="1:8">
      <c r="A10179" s="65"/>
      <c r="B10179" s="65"/>
      <c r="C10179" s="65"/>
      <c r="D10179" s="65"/>
      <c r="E10179" s="65"/>
      <c r="F10179" s="65"/>
      <c r="G10179" s="65"/>
      <c r="H10179" s="113"/>
    </row>
    <row r="10180" spans="1:8">
      <c r="A10180" s="65"/>
      <c r="B10180" s="65"/>
      <c r="C10180" s="65"/>
      <c r="D10180" s="65"/>
      <c r="E10180" s="65"/>
      <c r="F10180" s="65"/>
      <c r="G10180" s="65"/>
      <c r="H10180" s="113"/>
    </row>
    <row r="10181" spans="1:8">
      <c r="A10181" s="65"/>
      <c r="B10181" s="65"/>
      <c r="C10181" s="65"/>
      <c r="D10181" s="65"/>
      <c r="E10181" s="65"/>
      <c r="F10181" s="65"/>
      <c r="G10181" s="65"/>
      <c r="H10181" s="113"/>
    </row>
    <row r="10182" spans="1:8">
      <c r="A10182" s="65"/>
      <c r="B10182" s="65"/>
      <c r="C10182" s="65"/>
      <c r="D10182" s="65"/>
      <c r="E10182" s="65"/>
      <c r="F10182" s="65"/>
      <c r="G10182" s="65"/>
      <c r="H10182" s="113"/>
    </row>
    <row r="10183" spans="1:8">
      <c r="A10183" s="65"/>
      <c r="B10183" s="65"/>
      <c r="C10183" s="65"/>
      <c r="D10183" s="65"/>
      <c r="E10183" s="65"/>
      <c r="F10183" s="65"/>
      <c r="G10183" s="65"/>
      <c r="H10183" s="113"/>
    </row>
    <row r="10184" spans="1:8">
      <c r="A10184" s="65"/>
      <c r="B10184" s="65"/>
      <c r="C10184" s="65"/>
      <c r="D10184" s="65"/>
      <c r="E10184" s="65"/>
      <c r="F10184" s="65"/>
      <c r="G10184" s="65"/>
      <c r="H10184" s="113"/>
    </row>
    <row r="10185" spans="1:8">
      <c r="A10185" s="65"/>
      <c r="B10185" s="65"/>
      <c r="C10185" s="65"/>
      <c r="D10185" s="65"/>
      <c r="E10185" s="65"/>
      <c r="F10185" s="65"/>
      <c r="G10185" s="65"/>
      <c r="H10185" s="113"/>
    </row>
    <row r="10186" spans="1:8">
      <c r="A10186" s="65"/>
      <c r="B10186" s="65"/>
      <c r="C10186" s="65"/>
      <c r="D10186" s="65"/>
      <c r="E10186" s="65"/>
      <c r="F10186" s="65"/>
      <c r="G10186" s="65"/>
      <c r="H10186" s="113"/>
    </row>
    <row r="10187" spans="1:8">
      <c r="A10187" s="65"/>
      <c r="B10187" s="65"/>
      <c r="C10187" s="65"/>
      <c r="D10187" s="65"/>
      <c r="E10187" s="65"/>
      <c r="F10187" s="65"/>
      <c r="G10187" s="65"/>
      <c r="H10187" s="113"/>
    </row>
    <row r="10188" spans="1:8">
      <c r="A10188" s="65"/>
      <c r="B10188" s="65"/>
      <c r="C10188" s="65"/>
      <c r="D10188" s="65"/>
      <c r="E10188" s="65"/>
      <c r="F10188" s="65"/>
      <c r="G10188" s="65"/>
      <c r="H10188" s="113"/>
    </row>
    <row r="10189" spans="1:8">
      <c r="A10189" s="65"/>
      <c r="B10189" s="65"/>
      <c r="C10189" s="65"/>
      <c r="D10189" s="65"/>
      <c r="E10189" s="65"/>
      <c r="F10189" s="65"/>
      <c r="G10189" s="65"/>
      <c r="H10189" s="113"/>
    </row>
    <row r="10190" spans="1:8">
      <c r="A10190" s="65"/>
      <c r="B10190" s="65"/>
      <c r="C10190" s="65"/>
      <c r="D10190" s="65"/>
      <c r="E10190" s="65"/>
      <c r="F10190" s="65"/>
      <c r="G10190" s="65"/>
      <c r="H10190" s="113"/>
    </row>
    <row r="10191" spans="1:8">
      <c r="A10191" s="65"/>
      <c r="B10191" s="65"/>
      <c r="C10191" s="65"/>
      <c r="D10191" s="65"/>
      <c r="E10191" s="65"/>
      <c r="F10191" s="65"/>
      <c r="G10191" s="65"/>
      <c r="H10191" s="113"/>
    </row>
    <row r="10192" spans="1:8">
      <c r="A10192" s="65"/>
      <c r="B10192" s="65"/>
      <c r="C10192" s="65"/>
      <c r="D10192" s="65"/>
      <c r="E10192" s="65"/>
      <c r="F10192" s="65"/>
      <c r="G10192" s="65"/>
      <c r="H10192" s="113"/>
    </row>
    <row r="10193" spans="1:8">
      <c r="A10193" s="65"/>
      <c r="B10193" s="65"/>
      <c r="C10193" s="65"/>
      <c r="D10193" s="65"/>
      <c r="E10193" s="65"/>
      <c r="F10193" s="65"/>
      <c r="G10193" s="65"/>
      <c r="H10193" s="113"/>
    </row>
    <row r="10194" spans="1:8">
      <c r="A10194" s="65"/>
      <c r="B10194" s="65"/>
      <c r="C10194" s="65"/>
      <c r="D10194" s="65"/>
      <c r="E10194" s="65"/>
      <c r="F10194" s="65"/>
      <c r="G10194" s="65"/>
      <c r="H10194" s="113"/>
    </row>
    <row r="10195" spans="1:8">
      <c r="A10195" s="65"/>
      <c r="B10195" s="65"/>
      <c r="C10195" s="65"/>
      <c r="D10195" s="65"/>
      <c r="E10195" s="65"/>
      <c r="F10195" s="65"/>
      <c r="G10195" s="65"/>
      <c r="H10195" s="113"/>
    </row>
    <row r="10196" spans="1:8">
      <c r="A10196" s="65"/>
      <c r="B10196" s="65"/>
      <c r="C10196" s="65"/>
      <c r="D10196" s="65"/>
      <c r="E10196" s="65"/>
      <c r="F10196" s="65"/>
      <c r="G10196" s="65"/>
      <c r="H10196" s="113"/>
    </row>
    <row r="10197" spans="1:8">
      <c r="A10197" s="65"/>
      <c r="B10197" s="65"/>
      <c r="C10197" s="65"/>
      <c r="D10197" s="65"/>
      <c r="E10197" s="65"/>
      <c r="F10197" s="65"/>
      <c r="G10197" s="65"/>
      <c r="H10197" s="113"/>
    </row>
    <row r="10198" spans="1:8">
      <c r="A10198" s="65"/>
      <c r="B10198" s="65"/>
      <c r="C10198" s="65"/>
      <c r="D10198" s="65"/>
      <c r="E10198" s="65"/>
      <c r="F10198" s="65"/>
      <c r="G10198" s="65"/>
      <c r="H10198" s="113"/>
    </row>
    <row r="10199" spans="1:8">
      <c r="A10199" s="65"/>
      <c r="B10199" s="65"/>
      <c r="C10199" s="65"/>
      <c r="D10199" s="65"/>
      <c r="E10199" s="65"/>
      <c r="F10199" s="65"/>
      <c r="G10199" s="65"/>
      <c r="H10199" s="113"/>
    </row>
    <row r="10200" spans="1:8">
      <c r="A10200" s="65"/>
      <c r="B10200" s="65"/>
      <c r="C10200" s="65"/>
      <c r="D10200" s="65"/>
      <c r="E10200" s="65"/>
      <c r="F10200" s="65"/>
      <c r="G10200" s="65"/>
      <c r="H10200" s="113"/>
    </row>
    <row r="10201" spans="1:8">
      <c r="A10201" s="65"/>
      <c r="B10201" s="65"/>
      <c r="C10201" s="65"/>
      <c r="D10201" s="65"/>
      <c r="E10201" s="65"/>
      <c r="F10201" s="65"/>
      <c r="G10201" s="65"/>
      <c r="H10201" s="113"/>
    </row>
    <row r="10202" spans="1:8">
      <c r="A10202" s="65"/>
      <c r="B10202" s="65"/>
      <c r="C10202" s="65"/>
      <c r="D10202" s="65"/>
      <c r="E10202" s="65"/>
      <c r="F10202" s="65"/>
      <c r="G10202" s="65"/>
      <c r="H10202" s="113"/>
    </row>
    <row r="10203" spans="1:8">
      <c r="A10203" s="65"/>
      <c r="B10203" s="65"/>
      <c r="C10203" s="65"/>
      <c r="D10203" s="65"/>
      <c r="E10203" s="65"/>
      <c r="F10203" s="65"/>
      <c r="G10203" s="65"/>
      <c r="H10203" s="113"/>
    </row>
    <row r="10204" spans="1:8">
      <c r="A10204" s="65"/>
      <c r="B10204" s="65"/>
      <c r="C10204" s="65"/>
      <c r="D10204" s="65"/>
      <c r="E10204" s="65"/>
      <c r="F10204" s="65"/>
      <c r="G10204" s="65"/>
      <c r="H10204" s="113"/>
    </row>
    <row r="10205" spans="1:8">
      <c r="A10205" s="65"/>
      <c r="B10205" s="65"/>
      <c r="C10205" s="65"/>
      <c r="D10205" s="65"/>
      <c r="E10205" s="65"/>
      <c r="F10205" s="65"/>
      <c r="G10205" s="65"/>
      <c r="H10205" s="113"/>
    </row>
    <row r="10206" spans="1:8">
      <c r="A10206" s="65"/>
      <c r="B10206" s="65"/>
      <c r="C10206" s="65"/>
      <c r="D10206" s="65"/>
      <c r="E10206" s="65"/>
      <c r="F10206" s="65"/>
      <c r="G10206" s="65"/>
      <c r="H10206" s="113"/>
    </row>
    <row r="10207" spans="1:8">
      <c r="A10207" s="65"/>
      <c r="B10207" s="65"/>
      <c r="C10207" s="65"/>
      <c r="D10207" s="65"/>
      <c r="E10207" s="65"/>
      <c r="F10207" s="65"/>
      <c r="G10207" s="65"/>
      <c r="H10207" s="113"/>
    </row>
    <row r="10208" spans="1:8">
      <c r="A10208" s="65"/>
      <c r="B10208" s="65"/>
      <c r="C10208" s="65"/>
      <c r="D10208" s="65"/>
      <c r="E10208" s="65"/>
      <c r="F10208" s="65"/>
      <c r="G10208" s="65"/>
      <c r="H10208" s="113"/>
    </row>
    <row r="10209" spans="1:8">
      <c r="A10209" s="65"/>
      <c r="B10209" s="65"/>
      <c r="C10209" s="65"/>
      <c r="D10209" s="65"/>
      <c r="E10209" s="65"/>
      <c r="F10209" s="65"/>
      <c r="G10209" s="65"/>
      <c r="H10209" s="113"/>
    </row>
    <row r="10210" spans="1:8">
      <c r="A10210" s="65"/>
      <c r="B10210" s="65"/>
      <c r="C10210" s="65"/>
      <c r="D10210" s="65"/>
      <c r="E10210" s="65"/>
      <c r="F10210" s="65"/>
      <c r="G10210" s="65"/>
      <c r="H10210" s="113"/>
    </row>
    <row r="10211" spans="1:8">
      <c r="A10211" s="65"/>
      <c r="B10211" s="65"/>
      <c r="C10211" s="65"/>
      <c r="D10211" s="65"/>
      <c r="E10211" s="65"/>
      <c r="F10211" s="65"/>
      <c r="G10211" s="65"/>
      <c r="H10211" s="113"/>
    </row>
    <row r="10212" spans="1:8">
      <c r="A10212" s="65"/>
      <c r="B10212" s="65"/>
      <c r="C10212" s="65"/>
      <c r="D10212" s="65"/>
      <c r="E10212" s="65"/>
      <c r="F10212" s="65"/>
      <c r="G10212" s="65"/>
      <c r="H10212" s="113"/>
    </row>
    <row r="10213" spans="1:8">
      <c r="A10213" s="65"/>
      <c r="B10213" s="65"/>
      <c r="C10213" s="65"/>
      <c r="D10213" s="65"/>
      <c r="E10213" s="65"/>
      <c r="F10213" s="65"/>
      <c r="G10213" s="65"/>
      <c r="H10213" s="113"/>
    </row>
    <row r="10214" spans="1:8">
      <c r="A10214" s="65"/>
      <c r="B10214" s="65"/>
      <c r="C10214" s="65"/>
      <c r="D10214" s="65"/>
      <c r="E10214" s="65"/>
      <c r="F10214" s="65"/>
      <c r="G10214" s="65"/>
      <c r="H10214" s="113"/>
    </row>
    <row r="10215" spans="1:8">
      <c r="A10215" s="65"/>
      <c r="B10215" s="65"/>
      <c r="C10215" s="65"/>
      <c r="D10215" s="65"/>
      <c r="E10215" s="65"/>
      <c r="F10215" s="65"/>
      <c r="G10215" s="65"/>
      <c r="H10215" s="113"/>
    </row>
    <row r="10216" spans="1:8">
      <c r="A10216" s="65"/>
      <c r="B10216" s="65"/>
      <c r="C10216" s="65"/>
      <c r="D10216" s="65"/>
      <c r="E10216" s="65"/>
      <c r="F10216" s="65"/>
      <c r="G10216" s="65"/>
      <c r="H10216" s="113"/>
    </row>
    <row r="10217" spans="1:8">
      <c r="A10217" s="65"/>
      <c r="B10217" s="65"/>
      <c r="C10217" s="65"/>
      <c r="D10217" s="65"/>
      <c r="E10217" s="65"/>
      <c r="F10217" s="65"/>
      <c r="G10217" s="65"/>
      <c r="H10217" s="113"/>
    </row>
    <row r="10218" spans="1:8">
      <c r="A10218" s="65"/>
      <c r="B10218" s="65"/>
      <c r="C10218" s="65"/>
      <c r="D10218" s="65"/>
      <c r="E10218" s="65"/>
      <c r="F10218" s="65"/>
      <c r="G10218" s="65"/>
      <c r="H10218" s="113"/>
    </row>
    <row r="10219" spans="1:8">
      <c r="A10219" s="65"/>
      <c r="B10219" s="65"/>
      <c r="C10219" s="65"/>
      <c r="D10219" s="65"/>
      <c r="E10219" s="65"/>
      <c r="F10219" s="65"/>
      <c r="G10219" s="65"/>
      <c r="H10219" s="113"/>
    </row>
    <row r="10220" spans="1:8">
      <c r="A10220" s="65"/>
      <c r="B10220" s="65"/>
      <c r="C10220" s="65"/>
      <c r="D10220" s="65"/>
      <c r="E10220" s="65"/>
      <c r="F10220" s="65"/>
      <c r="G10220" s="65"/>
      <c r="H10220" s="113"/>
    </row>
    <row r="10221" spans="1:8">
      <c r="A10221" s="65"/>
      <c r="B10221" s="65"/>
      <c r="C10221" s="65"/>
      <c r="D10221" s="65"/>
      <c r="E10221" s="65"/>
      <c r="F10221" s="65"/>
      <c r="G10221" s="65"/>
      <c r="H10221" s="113"/>
    </row>
    <row r="10222" spans="1:8">
      <c r="A10222" s="65"/>
      <c r="B10222" s="65"/>
      <c r="C10222" s="65"/>
      <c r="D10222" s="65"/>
      <c r="E10222" s="65"/>
      <c r="F10222" s="65"/>
      <c r="G10222" s="65"/>
      <c r="H10222" s="113"/>
    </row>
    <row r="10223" spans="1:8">
      <c r="A10223" s="65"/>
      <c r="B10223" s="65"/>
      <c r="C10223" s="65"/>
      <c r="D10223" s="65"/>
      <c r="E10223" s="65"/>
      <c r="F10223" s="65"/>
      <c r="G10223" s="65"/>
      <c r="H10223" s="113"/>
    </row>
    <row r="10224" spans="1:8">
      <c r="A10224" s="65"/>
      <c r="B10224" s="65"/>
      <c r="C10224" s="65"/>
      <c r="D10224" s="65"/>
      <c r="E10224" s="65"/>
      <c r="F10224" s="65"/>
      <c r="G10224" s="65"/>
      <c r="H10224" s="113"/>
    </row>
    <row r="10225" spans="1:8">
      <c r="A10225" s="65"/>
      <c r="B10225" s="65"/>
      <c r="C10225" s="65"/>
      <c r="D10225" s="65"/>
      <c r="E10225" s="65"/>
      <c r="F10225" s="65"/>
      <c r="G10225" s="65"/>
      <c r="H10225" s="113"/>
    </row>
    <row r="10226" spans="1:8">
      <c r="A10226" s="65"/>
      <c r="B10226" s="65"/>
      <c r="C10226" s="65"/>
      <c r="D10226" s="65"/>
      <c r="E10226" s="65"/>
      <c r="F10226" s="65"/>
      <c r="G10226" s="65"/>
      <c r="H10226" s="113"/>
    </row>
    <row r="10227" spans="1:8">
      <c r="A10227" s="65"/>
      <c r="B10227" s="65"/>
      <c r="C10227" s="65"/>
      <c r="D10227" s="65"/>
      <c r="E10227" s="65"/>
      <c r="F10227" s="65"/>
      <c r="G10227" s="65"/>
      <c r="H10227" s="113"/>
    </row>
    <row r="10228" spans="1:8">
      <c r="A10228" s="65"/>
      <c r="B10228" s="65"/>
      <c r="C10228" s="65"/>
      <c r="D10228" s="65"/>
      <c r="E10228" s="65"/>
      <c r="F10228" s="65"/>
      <c r="G10228" s="65"/>
      <c r="H10228" s="113"/>
    </row>
    <row r="10229" spans="1:8">
      <c r="A10229" s="65"/>
      <c r="B10229" s="65"/>
      <c r="C10229" s="65"/>
      <c r="D10229" s="65"/>
      <c r="E10229" s="65"/>
      <c r="F10229" s="65"/>
      <c r="G10229" s="65"/>
      <c r="H10229" s="113"/>
    </row>
    <row r="10230" spans="1:8">
      <c r="A10230" s="65"/>
      <c r="B10230" s="65"/>
      <c r="C10230" s="65"/>
      <c r="D10230" s="65"/>
      <c r="E10230" s="65"/>
      <c r="F10230" s="65"/>
      <c r="G10230" s="65"/>
      <c r="H10230" s="113"/>
    </row>
    <row r="10231" spans="1:8">
      <c r="A10231" s="65"/>
      <c r="B10231" s="65"/>
      <c r="C10231" s="65"/>
      <c r="D10231" s="65"/>
      <c r="E10231" s="65"/>
      <c r="F10231" s="65"/>
      <c r="G10231" s="65"/>
      <c r="H10231" s="113"/>
    </row>
    <row r="10232" spans="1:8">
      <c r="A10232" s="65"/>
      <c r="B10232" s="65"/>
      <c r="C10232" s="65"/>
      <c r="D10232" s="65"/>
      <c r="E10232" s="65"/>
      <c r="F10232" s="65"/>
      <c r="G10232" s="65"/>
      <c r="H10232" s="113"/>
    </row>
    <row r="10233" spans="1:8">
      <c r="A10233" s="65"/>
      <c r="B10233" s="65"/>
      <c r="C10233" s="65"/>
      <c r="D10233" s="65"/>
      <c r="E10233" s="65"/>
      <c r="F10233" s="65"/>
      <c r="G10233" s="65"/>
      <c r="H10233" s="113"/>
    </row>
    <row r="10234" spans="1:8">
      <c r="A10234" s="65"/>
      <c r="B10234" s="65"/>
      <c r="C10234" s="65"/>
      <c r="D10234" s="65"/>
      <c r="E10234" s="65"/>
      <c r="F10234" s="65"/>
      <c r="G10234" s="65"/>
      <c r="H10234" s="113"/>
    </row>
    <row r="10235" spans="1:8">
      <c r="A10235" s="65"/>
      <c r="B10235" s="65"/>
      <c r="C10235" s="65"/>
      <c r="D10235" s="65"/>
      <c r="E10235" s="65"/>
      <c r="F10235" s="65"/>
      <c r="G10235" s="65"/>
      <c r="H10235" s="113"/>
    </row>
    <row r="10236" spans="1:8">
      <c r="A10236" s="65"/>
      <c r="B10236" s="65"/>
      <c r="C10236" s="65"/>
      <c r="D10236" s="65"/>
      <c r="E10236" s="65"/>
      <c r="F10236" s="65"/>
      <c r="G10236" s="65"/>
      <c r="H10236" s="113"/>
    </row>
    <row r="10237" spans="1:8">
      <c r="A10237" s="65"/>
      <c r="B10237" s="65"/>
      <c r="C10237" s="65"/>
      <c r="D10237" s="65"/>
      <c r="E10237" s="65"/>
      <c r="F10237" s="65"/>
      <c r="G10237" s="65"/>
      <c r="H10237" s="113"/>
    </row>
    <row r="10238" spans="1:8">
      <c r="A10238" s="65"/>
      <c r="B10238" s="65"/>
      <c r="C10238" s="65"/>
      <c r="D10238" s="65"/>
      <c r="E10238" s="65"/>
      <c r="F10238" s="65"/>
      <c r="G10238" s="65"/>
      <c r="H10238" s="113"/>
    </row>
    <row r="10239" spans="1:8">
      <c r="A10239" s="65"/>
      <c r="B10239" s="65"/>
      <c r="C10239" s="65"/>
      <c r="D10239" s="65"/>
      <c r="E10239" s="65"/>
      <c r="F10239" s="65"/>
      <c r="G10239" s="65"/>
      <c r="H10239" s="113"/>
    </row>
    <row r="10240" spans="1:8">
      <c r="A10240" s="65"/>
      <c r="B10240" s="65"/>
      <c r="C10240" s="65"/>
      <c r="D10240" s="65"/>
      <c r="E10240" s="65"/>
      <c r="F10240" s="65"/>
      <c r="G10240" s="65"/>
      <c r="H10240" s="113"/>
    </row>
    <row r="10241" spans="1:8">
      <c r="A10241" s="65"/>
      <c r="B10241" s="65"/>
      <c r="C10241" s="65"/>
      <c r="D10241" s="65"/>
      <c r="E10241" s="65"/>
      <c r="F10241" s="65"/>
      <c r="G10241" s="65"/>
      <c r="H10241" s="113"/>
    </row>
    <row r="10242" spans="1:8">
      <c r="A10242" s="65"/>
      <c r="B10242" s="65"/>
      <c r="C10242" s="65"/>
      <c r="D10242" s="65"/>
      <c r="E10242" s="65"/>
      <c r="F10242" s="65"/>
      <c r="G10242" s="65"/>
      <c r="H10242" s="113"/>
    </row>
    <row r="10243" spans="1:8">
      <c r="A10243" s="65"/>
      <c r="B10243" s="65"/>
      <c r="C10243" s="65"/>
      <c r="D10243" s="65"/>
      <c r="E10243" s="65"/>
      <c r="F10243" s="65"/>
      <c r="G10243" s="65"/>
      <c r="H10243" s="113"/>
    </row>
    <row r="10244" spans="1:8">
      <c r="A10244" s="65"/>
      <c r="B10244" s="65"/>
      <c r="C10244" s="65"/>
      <c r="D10244" s="65"/>
      <c r="E10244" s="65"/>
      <c r="F10244" s="65"/>
      <c r="G10244" s="65"/>
      <c r="H10244" s="113"/>
    </row>
    <row r="10245" spans="1:8">
      <c r="A10245" s="65"/>
      <c r="B10245" s="65"/>
      <c r="C10245" s="65"/>
      <c r="D10245" s="65"/>
      <c r="E10245" s="65"/>
      <c r="F10245" s="65"/>
      <c r="G10245" s="65"/>
      <c r="H10245" s="113"/>
    </row>
    <row r="10246" spans="1:8">
      <c r="A10246" s="65"/>
      <c r="B10246" s="65"/>
      <c r="C10246" s="65"/>
      <c r="D10246" s="65"/>
      <c r="E10246" s="65"/>
      <c r="F10246" s="65"/>
      <c r="G10246" s="65"/>
      <c r="H10246" s="113"/>
    </row>
    <row r="10247" spans="1:8">
      <c r="A10247" s="65"/>
      <c r="B10247" s="65"/>
      <c r="C10247" s="65"/>
      <c r="D10247" s="65"/>
      <c r="E10247" s="65"/>
      <c r="F10247" s="65"/>
      <c r="G10247" s="65"/>
      <c r="H10247" s="113"/>
    </row>
    <row r="10248" spans="1:8">
      <c r="A10248" s="65"/>
      <c r="B10248" s="65"/>
      <c r="C10248" s="65"/>
      <c r="D10248" s="65"/>
      <c r="E10248" s="65"/>
      <c r="F10248" s="65"/>
      <c r="G10248" s="65"/>
      <c r="H10248" s="113"/>
    </row>
    <row r="10249" spans="1:8">
      <c r="A10249" s="65"/>
      <c r="B10249" s="65"/>
      <c r="C10249" s="65"/>
      <c r="D10249" s="65"/>
      <c r="E10249" s="65"/>
      <c r="F10249" s="65"/>
      <c r="G10249" s="65"/>
      <c r="H10249" s="113"/>
    </row>
    <row r="10250" spans="1:8">
      <c r="A10250" s="65"/>
      <c r="B10250" s="65"/>
      <c r="C10250" s="65"/>
      <c r="D10250" s="65"/>
      <c r="E10250" s="65"/>
      <c r="F10250" s="65"/>
      <c r="G10250" s="65"/>
      <c r="H10250" s="113"/>
    </row>
    <row r="10251" spans="1:8">
      <c r="A10251" s="65"/>
      <c r="B10251" s="65"/>
      <c r="C10251" s="65"/>
      <c r="D10251" s="65"/>
      <c r="E10251" s="65"/>
      <c r="F10251" s="65"/>
      <c r="G10251" s="65"/>
      <c r="H10251" s="113"/>
    </row>
    <row r="10252" spans="1:8">
      <c r="A10252" s="65"/>
      <c r="B10252" s="65"/>
      <c r="C10252" s="65"/>
      <c r="D10252" s="65"/>
      <c r="E10252" s="65"/>
      <c r="F10252" s="65"/>
      <c r="G10252" s="65"/>
      <c r="H10252" s="113"/>
    </row>
    <row r="10253" spans="1:8">
      <c r="A10253" s="65"/>
      <c r="B10253" s="65"/>
      <c r="C10253" s="65"/>
      <c r="D10253" s="65"/>
      <c r="E10253" s="65"/>
      <c r="F10253" s="65"/>
      <c r="G10253" s="65"/>
      <c r="H10253" s="113"/>
    </row>
    <row r="10254" spans="1:8">
      <c r="A10254" s="65"/>
      <c r="B10254" s="65"/>
      <c r="C10254" s="65"/>
      <c r="D10254" s="65"/>
      <c r="E10254" s="65"/>
      <c r="F10254" s="65"/>
      <c r="G10254" s="65"/>
      <c r="H10254" s="113"/>
    </row>
    <row r="10255" spans="1:8">
      <c r="A10255" s="65"/>
      <c r="B10255" s="65"/>
      <c r="C10255" s="65"/>
      <c r="D10255" s="65"/>
      <c r="E10255" s="65"/>
      <c r="F10255" s="65"/>
      <c r="G10255" s="65"/>
      <c r="H10255" s="113"/>
    </row>
    <row r="10256" spans="1:8">
      <c r="A10256" s="65"/>
      <c r="B10256" s="65"/>
      <c r="C10256" s="65"/>
      <c r="D10256" s="65"/>
      <c r="E10256" s="65"/>
      <c r="F10256" s="65"/>
      <c r="G10256" s="65"/>
      <c r="H10256" s="113"/>
    </row>
    <row r="10257" spans="1:8">
      <c r="A10257" s="65"/>
      <c r="B10257" s="65"/>
      <c r="C10257" s="65"/>
      <c r="D10257" s="65"/>
      <c r="E10257" s="65"/>
      <c r="F10257" s="65"/>
      <c r="G10257" s="65"/>
      <c r="H10257" s="113"/>
    </row>
    <row r="10258" spans="1:8">
      <c r="A10258" s="65"/>
      <c r="B10258" s="65"/>
      <c r="C10258" s="65"/>
      <c r="D10258" s="65"/>
      <c r="E10258" s="65"/>
      <c r="F10258" s="65"/>
      <c r="G10258" s="65"/>
      <c r="H10258" s="113"/>
    </row>
    <row r="10259" spans="1:8">
      <c r="A10259" s="65"/>
      <c r="B10259" s="65"/>
      <c r="C10259" s="65"/>
      <c r="D10259" s="65"/>
      <c r="E10259" s="65"/>
      <c r="F10259" s="65"/>
      <c r="G10259" s="65"/>
      <c r="H10259" s="113"/>
    </row>
    <row r="10260" spans="1:8">
      <c r="A10260" s="65"/>
      <c r="B10260" s="65"/>
      <c r="C10260" s="65"/>
      <c r="D10260" s="65"/>
      <c r="E10260" s="65"/>
      <c r="F10260" s="65"/>
      <c r="G10260" s="65"/>
      <c r="H10260" s="113"/>
    </row>
    <row r="10261" spans="1:8">
      <c r="A10261" s="65"/>
      <c r="B10261" s="65"/>
      <c r="C10261" s="65"/>
      <c r="D10261" s="65"/>
      <c r="E10261" s="65"/>
      <c r="F10261" s="65"/>
      <c r="G10261" s="65"/>
      <c r="H10261" s="113"/>
    </row>
    <row r="10262" spans="1:8">
      <c r="A10262" s="65"/>
      <c r="B10262" s="65"/>
      <c r="C10262" s="65"/>
      <c r="D10262" s="65"/>
      <c r="E10262" s="65"/>
      <c r="F10262" s="65"/>
      <c r="G10262" s="65"/>
      <c r="H10262" s="113"/>
    </row>
    <row r="10263" spans="1:8">
      <c r="A10263" s="65"/>
      <c r="B10263" s="65"/>
      <c r="C10263" s="65"/>
      <c r="D10263" s="65"/>
      <c r="E10263" s="65"/>
      <c r="F10263" s="65"/>
      <c r="G10263" s="65"/>
      <c r="H10263" s="113"/>
    </row>
    <row r="10264" spans="1:8">
      <c r="A10264" s="65"/>
      <c r="B10264" s="65"/>
      <c r="C10264" s="65"/>
      <c r="D10264" s="65"/>
      <c r="E10264" s="65"/>
      <c r="F10264" s="65"/>
      <c r="G10264" s="65"/>
      <c r="H10264" s="113"/>
    </row>
    <row r="10265" spans="1:8">
      <c r="A10265" s="65"/>
      <c r="B10265" s="65"/>
      <c r="C10265" s="65"/>
      <c r="D10265" s="65"/>
      <c r="E10265" s="65"/>
      <c r="F10265" s="65"/>
      <c r="G10265" s="65"/>
      <c r="H10265" s="113"/>
    </row>
    <row r="10266" spans="1:8">
      <c r="A10266" s="65"/>
      <c r="B10266" s="65"/>
      <c r="C10266" s="65"/>
      <c r="D10266" s="65"/>
      <c r="E10266" s="65"/>
      <c r="F10266" s="65"/>
      <c r="G10266" s="65"/>
      <c r="H10266" s="113"/>
    </row>
    <row r="10267" spans="1:8">
      <c r="A10267" s="65"/>
      <c r="B10267" s="65"/>
      <c r="C10267" s="65"/>
      <c r="D10267" s="65"/>
      <c r="E10267" s="65"/>
      <c r="F10267" s="65"/>
      <c r="G10267" s="65"/>
      <c r="H10267" s="113"/>
    </row>
    <row r="10268" spans="1:8">
      <c r="A10268" s="65"/>
      <c r="B10268" s="65"/>
      <c r="C10268" s="65"/>
      <c r="D10268" s="65"/>
      <c r="E10268" s="65"/>
      <c r="F10268" s="65"/>
      <c r="G10268" s="65"/>
      <c r="H10268" s="113"/>
    </row>
    <row r="10269" spans="1:8">
      <c r="A10269" s="65"/>
      <c r="B10269" s="65"/>
      <c r="C10269" s="65"/>
      <c r="D10269" s="65"/>
      <c r="E10269" s="65"/>
      <c r="F10269" s="65"/>
      <c r="G10269" s="65"/>
      <c r="H10269" s="113"/>
    </row>
    <row r="10270" spans="1:8">
      <c r="A10270" s="65"/>
      <c r="B10270" s="65"/>
      <c r="C10270" s="65"/>
      <c r="D10270" s="65"/>
      <c r="E10270" s="65"/>
      <c r="F10270" s="65"/>
      <c r="G10270" s="65"/>
      <c r="H10270" s="113"/>
    </row>
    <row r="10271" spans="1:8">
      <c r="A10271" s="65"/>
      <c r="B10271" s="65"/>
      <c r="C10271" s="65"/>
      <c r="D10271" s="65"/>
      <c r="E10271" s="65"/>
      <c r="F10271" s="65"/>
      <c r="G10271" s="65"/>
      <c r="H10271" s="113"/>
    </row>
    <row r="10272" spans="1:8">
      <c r="A10272" s="65"/>
      <c r="B10272" s="65"/>
      <c r="C10272" s="65"/>
      <c r="D10272" s="65"/>
      <c r="E10272" s="65"/>
      <c r="F10272" s="65"/>
      <c r="G10272" s="65"/>
      <c r="H10272" s="113"/>
    </row>
    <row r="10273" spans="1:8">
      <c r="A10273" s="65"/>
      <c r="B10273" s="65"/>
      <c r="C10273" s="65"/>
      <c r="D10273" s="65"/>
      <c r="E10273" s="65"/>
      <c r="F10273" s="65"/>
      <c r="G10273" s="65"/>
      <c r="H10273" s="113"/>
    </row>
    <row r="10274" spans="1:8">
      <c r="A10274" s="65"/>
      <c r="B10274" s="65"/>
      <c r="C10274" s="65"/>
      <c r="D10274" s="65"/>
      <c r="E10274" s="65"/>
      <c r="F10274" s="65"/>
      <c r="G10274" s="65"/>
      <c r="H10274" s="113"/>
    </row>
    <row r="10275" spans="1:8">
      <c r="A10275" s="65"/>
      <c r="B10275" s="65"/>
      <c r="C10275" s="65"/>
      <c r="D10275" s="65"/>
      <c r="E10275" s="65"/>
      <c r="F10275" s="65"/>
      <c r="G10275" s="65"/>
      <c r="H10275" s="113"/>
    </row>
    <row r="10276" spans="1:8">
      <c r="A10276" s="65"/>
      <c r="B10276" s="65"/>
      <c r="C10276" s="65"/>
      <c r="D10276" s="65"/>
      <c r="E10276" s="65"/>
      <c r="F10276" s="65"/>
      <c r="G10276" s="65"/>
      <c r="H10276" s="113"/>
    </row>
    <row r="10277" spans="1:8">
      <c r="A10277" s="65"/>
      <c r="B10277" s="65"/>
      <c r="C10277" s="65"/>
      <c r="D10277" s="65"/>
      <c r="E10277" s="65"/>
      <c r="F10277" s="65"/>
      <c r="G10277" s="65"/>
      <c r="H10277" s="113"/>
    </row>
    <row r="10278" spans="1:8">
      <c r="A10278" s="65"/>
      <c r="B10278" s="65"/>
      <c r="C10278" s="65"/>
      <c r="D10278" s="65"/>
      <c r="E10278" s="65"/>
      <c r="F10278" s="65"/>
      <c r="G10278" s="65"/>
      <c r="H10278" s="113"/>
    </row>
    <row r="10279" spans="1:8">
      <c r="A10279" s="65"/>
      <c r="B10279" s="65"/>
      <c r="C10279" s="65"/>
      <c r="D10279" s="65"/>
      <c r="E10279" s="65"/>
      <c r="F10279" s="65"/>
      <c r="G10279" s="65"/>
      <c r="H10279" s="113"/>
    </row>
    <row r="10280" spans="1:8">
      <c r="A10280" s="65"/>
      <c r="B10280" s="65"/>
      <c r="C10280" s="65"/>
      <c r="D10280" s="65"/>
      <c r="E10280" s="65"/>
      <c r="F10280" s="65"/>
      <c r="G10280" s="65"/>
      <c r="H10280" s="113"/>
    </row>
    <row r="10281" spans="1:8">
      <c r="A10281" s="65"/>
      <c r="B10281" s="65"/>
      <c r="C10281" s="65"/>
      <c r="D10281" s="65"/>
      <c r="E10281" s="65"/>
      <c r="F10281" s="65"/>
      <c r="G10281" s="65"/>
      <c r="H10281" s="113"/>
    </row>
    <row r="10282" spans="1:8">
      <c r="A10282" s="65"/>
      <c r="B10282" s="65"/>
      <c r="C10282" s="65"/>
      <c r="D10282" s="65"/>
      <c r="E10282" s="65"/>
      <c r="F10282" s="65"/>
      <c r="G10282" s="65"/>
      <c r="H10282" s="113"/>
    </row>
    <row r="10283" spans="1:8">
      <c r="A10283" s="65"/>
      <c r="B10283" s="65"/>
      <c r="C10283" s="65"/>
      <c r="D10283" s="65"/>
      <c r="E10283" s="65"/>
      <c r="F10283" s="65"/>
      <c r="G10283" s="65"/>
      <c r="H10283" s="113"/>
    </row>
    <row r="10284" spans="1:8">
      <c r="A10284" s="65"/>
      <c r="B10284" s="65"/>
      <c r="C10284" s="65"/>
      <c r="D10284" s="65"/>
      <c r="E10284" s="65"/>
      <c r="F10284" s="65"/>
      <c r="G10284" s="65"/>
      <c r="H10284" s="113"/>
    </row>
    <row r="10285" spans="1:8">
      <c r="A10285" s="65"/>
      <c r="B10285" s="65"/>
      <c r="C10285" s="65"/>
      <c r="D10285" s="65"/>
      <c r="E10285" s="65"/>
      <c r="F10285" s="65"/>
      <c r="G10285" s="65"/>
      <c r="H10285" s="113"/>
    </row>
    <row r="10286" spans="1:8">
      <c r="A10286" s="65"/>
      <c r="B10286" s="65"/>
      <c r="C10286" s="65"/>
      <c r="D10286" s="65"/>
      <c r="E10286" s="65"/>
      <c r="F10286" s="65"/>
      <c r="G10286" s="65"/>
      <c r="H10286" s="113"/>
    </row>
    <row r="10287" spans="1:8">
      <c r="A10287" s="65"/>
      <c r="B10287" s="65"/>
      <c r="C10287" s="65"/>
      <c r="D10287" s="65"/>
      <c r="E10287" s="65"/>
      <c r="F10287" s="65"/>
      <c r="G10287" s="65"/>
      <c r="H10287" s="113"/>
    </row>
    <row r="10288" spans="1:8">
      <c r="A10288" s="65"/>
      <c r="B10288" s="65"/>
      <c r="C10288" s="65"/>
      <c r="D10288" s="65"/>
      <c r="E10288" s="65"/>
      <c r="F10288" s="65"/>
      <c r="G10288" s="65"/>
      <c r="H10288" s="113"/>
    </row>
    <row r="10289" spans="1:8">
      <c r="A10289" s="65"/>
      <c r="B10289" s="65"/>
      <c r="C10289" s="65"/>
      <c r="D10289" s="65"/>
      <c r="E10289" s="65"/>
      <c r="F10289" s="65"/>
      <c r="G10289" s="65"/>
      <c r="H10289" s="113"/>
    </row>
    <row r="10290" spans="1:8">
      <c r="A10290" s="65"/>
      <c r="B10290" s="65"/>
      <c r="C10290" s="65"/>
      <c r="D10290" s="65"/>
      <c r="E10290" s="65"/>
      <c r="F10290" s="65"/>
      <c r="G10290" s="65"/>
      <c r="H10290" s="113"/>
    </row>
    <row r="10291" spans="1:8">
      <c r="A10291" s="65"/>
      <c r="B10291" s="65"/>
      <c r="C10291" s="65"/>
      <c r="D10291" s="65"/>
      <c r="E10291" s="65"/>
      <c r="F10291" s="65"/>
      <c r="G10291" s="65"/>
      <c r="H10291" s="113"/>
    </row>
    <row r="10292" spans="1:8">
      <c r="A10292" s="65"/>
      <c r="B10292" s="65"/>
      <c r="C10292" s="65"/>
      <c r="D10292" s="65"/>
      <c r="E10292" s="65"/>
      <c r="F10292" s="65"/>
      <c r="G10292" s="65"/>
      <c r="H10292" s="113"/>
    </row>
    <row r="10293" spans="1:8">
      <c r="A10293" s="65"/>
      <c r="B10293" s="65"/>
      <c r="C10293" s="65"/>
      <c r="D10293" s="65"/>
      <c r="E10293" s="65"/>
      <c r="F10293" s="65"/>
      <c r="G10293" s="65"/>
      <c r="H10293" s="113"/>
    </row>
    <row r="10294" spans="1:8">
      <c r="A10294" s="65"/>
      <c r="B10294" s="65"/>
      <c r="C10294" s="65"/>
      <c r="D10294" s="65"/>
      <c r="E10294" s="65"/>
      <c r="F10294" s="65"/>
      <c r="G10294" s="65"/>
      <c r="H10294" s="113"/>
    </row>
    <row r="10295" spans="1:8">
      <c r="A10295" s="65"/>
      <c r="B10295" s="65"/>
      <c r="C10295" s="65"/>
      <c r="D10295" s="65"/>
      <c r="E10295" s="65"/>
      <c r="F10295" s="65"/>
      <c r="G10295" s="65"/>
      <c r="H10295" s="113"/>
    </row>
    <row r="10296" spans="1:8">
      <c r="A10296" s="65"/>
      <c r="B10296" s="65"/>
      <c r="C10296" s="65"/>
      <c r="D10296" s="65"/>
      <c r="E10296" s="65"/>
      <c r="F10296" s="65"/>
      <c r="G10296" s="65"/>
      <c r="H10296" s="113"/>
    </row>
    <row r="10297" spans="1:8">
      <c r="A10297" s="65"/>
      <c r="B10297" s="65"/>
      <c r="C10297" s="65"/>
      <c r="D10297" s="65"/>
      <c r="E10297" s="65"/>
      <c r="F10297" s="65"/>
      <c r="G10297" s="65"/>
      <c r="H10297" s="113"/>
    </row>
    <row r="10298" spans="1:8">
      <c r="A10298" s="65"/>
      <c r="B10298" s="65"/>
      <c r="C10298" s="65"/>
      <c r="D10298" s="65"/>
      <c r="E10298" s="65"/>
      <c r="F10298" s="65"/>
      <c r="G10298" s="65"/>
      <c r="H10298" s="113"/>
    </row>
    <row r="10299" spans="1:8">
      <c r="A10299" s="65"/>
      <c r="B10299" s="65"/>
      <c r="C10299" s="65"/>
      <c r="D10299" s="65"/>
      <c r="E10299" s="65"/>
      <c r="F10299" s="65"/>
      <c r="G10299" s="65"/>
      <c r="H10299" s="113"/>
    </row>
    <row r="10300" spans="1:8">
      <c r="A10300" s="65"/>
      <c r="B10300" s="65"/>
      <c r="C10300" s="65"/>
      <c r="D10300" s="65"/>
      <c r="E10300" s="65"/>
      <c r="F10300" s="65"/>
      <c r="G10300" s="65"/>
      <c r="H10300" s="113"/>
    </row>
    <row r="10301" spans="1:8">
      <c r="A10301" s="65"/>
      <c r="B10301" s="65"/>
      <c r="C10301" s="65"/>
      <c r="D10301" s="65"/>
      <c r="E10301" s="65"/>
      <c r="F10301" s="65"/>
      <c r="G10301" s="65"/>
      <c r="H10301" s="113"/>
    </row>
    <row r="10302" spans="1:8">
      <c r="A10302" s="65"/>
      <c r="B10302" s="65"/>
      <c r="C10302" s="65"/>
      <c r="D10302" s="65"/>
      <c r="E10302" s="65"/>
      <c r="F10302" s="65"/>
      <c r="G10302" s="65"/>
      <c r="H10302" s="113"/>
    </row>
    <row r="10303" spans="1:8">
      <c r="A10303" s="65"/>
      <c r="B10303" s="65"/>
      <c r="C10303" s="65"/>
      <c r="D10303" s="65"/>
      <c r="E10303" s="65"/>
      <c r="F10303" s="65"/>
      <c r="G10303" s="65"/>
      <c r="H10303" s="113"/>
    </row>
    <row r="10304" spans="1:8">
      <c r="A10304" s="65"/>
      <c r="B10304" s="65"/>
      <c r="C10304" s="65"/>
      <c r="D10304" s="65"/>
      <c r="E10304" s="65"/>
      <c r="F10304" s="65"/>
      <c r="G10304" s="65"/>
      <c r="H10304" s="113"/>
    </row>
    <row r="10305" spans="1:8">
      <c r="A10305" s="65"/>
      <c r="B10305" s="65"/>
      <c r="C10305" s="65"/>
      <c r="D10305" s="65"/>
      <c r="E10305" s="65"/>
      <c r="F10305" s="65"/>
      <c r="G10305" s="65"/>
      <c r="H10305" s="113"/>
    </row>
    <row r="10306" spans="1:8">
      <c r="A10306" s="65"/>
      <c r="B10306" s="65"/>
      <c r="C10306" s="65"/>
      <c r="D10306" s="65"/>
      <c r="E10306" s="65"/>
      <c r="F10306" s="65"/>
      <c r="G10306" s="65"/>
      <c r="H10306" s="113"/>
    </row>
    <row r="10307" spans="1:8">
      <c r="A10307" s="65"/>
      <c r="B10307" s="65"/>
      <c r="C10307" s="65"/>
      <c r="D10307" s="65"/>
      <c r="E10307" s="65"/>
      <c r="F10307" s="65"/>
      <c r="G10307" s="65"/>
      <c r="H10307" s="113"/>
    </row>
    <row r="10308" spans="1:8">
      <c r="A10308" s="65"/>
      <c r="B10308" s="65"/>
      <c r="C10308" s="65"/>
      <c r="D10308" s="65"/>
      <c r="E10308" s="65"/>
      <c r="F10308" s="65"/>
      <c r="G10308" s="65"/>
      <c r="H10308" s="113"/>
    </row>
    <row r="10309" spans="1:8">
      <c r="A10309" s="65"/>
      <c r="B10309" s="65"/>
      <c r="C10309" s="65"/>
      <c r="D10309" s="65"/>
      <c r="E10309" s="65"/>
      <c r="F10309" s="65"/>
      <c r="G10309" s="65"/>
      <c r="H10309" s="113"/>
    </row>
    <row r="10310" spans="1:8">
      <c r="A10310" s="65"/>
      <c r="B10310" s="65"/>
      <c r="C10310" s="65"/>
      <c r="D10310" s="65"/>
      <c r="E10310" s="65"/>
      <c r="F10310" s="65"/>
      <c r="G10310" s="65"/>
      <c r="H10310" s="113"/>
    </row>
    <row r="10311" spans="1:8">
      <c r="A10311" s="65"/>
      <c r="B10311" s="65"/>
      <c r="C10311" s="65"/>
      <c r="D10311" s="65"/>
      <c r="E10311" s="65"/>
      <c r="F10311" s="65"/>
      <c r="G10311" s="65"/>
      <c r="H10311" s="113"/>
    </row>
    <row r="10312" spans="1:8">
      <c r="A10312" s="65"/>
      <c r="B10312" s="65"/>
      <c r="C10312" s="65"/>
      <c r="D10312" s="65"/>
      <c r="E10312" s="65"/>
      <c r="F10312" s="65"/>
      <c r="G10312" s="65"/>
      <c r="H10312" s="113"/>
    </row>
    <row r="10313" spans="1:8">
      <c r="A10313" s="65"/>
      <c r="B10313" s="65"/>
      <c r="C10313" s="65"/>
      <c r="D10313" s="65"/>
      <c r="E10313" s="65"/>
      <c r="F10313" s="65"/>
      <c r="G10313" s="65"/>
      <c r="H10313" s="113"/>
    </row>
    <row r="10314" spans="1:8">
      <c r="A10314" s="65"/>
      <c r="B10314" s="65"/>
      <c r="C10314" s="65"/>
      <c r="D10314" s="65"/>
      <c r="E10314" s="65"/>
      <c r="F10314" s="65"/>
      <c r="G10314" s="65"/>
      <c r="H10314" s="113"/>
    </row>
    <row r="10315" spans="1:8">
      <c r="A10315" s="65"/>
      <c r="B10315" s="65"/>
      <c r="C10315" s="65"/>
      <c r="D10315" s="65"/>
      <c r="E10315" s="65"/>
      <c r="F10315" s="65"/>
      <c r="G10315" s="65"/>
      <c r="H10315" s="113"/>
    </row>
    <row r="10316" spans="1:8">
      <c r="A10316" s="65"/>
      <c r="B10316" s="65"/>
      <c r="C10316" s="65"/>
      <c r="D10316" s="65"/>
      <c r="E10316" s="65"/>
      <c r="F10316" s="65"/>
      <c r="G10316" s="65"/>
      <c r="H10316" s="113"/>
    </row>
    <row r="10317" spans="1:8">
      <c r="A10317" s="65"/>
      <c r="B10317" s="65"/>
      <c r="C10317" s="65"/>
      <c r="D10317" s="65"/>
      <c r="E10317" s="65"/>
      <c r="F10317" s="65"/>
      <c r="G10317" s="65"/>
      <c r="H10317" s="113"/>
    </row>
    <row r="10318" spans="1:8">
      <c r="A10318" s="65"/>
      <c r="B10318" s="65"/>
      <c r="C10318" s="65"/>
      <c r="D10318" s="65"/>
      <c r="E10318" s="65"/>
      <c r="F10318" s="65"/>
      <c r="G10318" s="65"/>
      <c r="H10318" s="113"/>
    </row>
    <row r="10319" spans="1:8">
      <c r="A10319" s="65"/>
      <c r="B10319" s="65"/>
      <c r="C10319" s="65"/>
      <c r="D10319" s="65"/>
      <c r="E10319" s="65"/>
      <c r="F10319" s="65"/>
      <c r="G10319" s="65"/>
      <c r="H10319" s="113"/>
    </row>
    <row r="10320" spans="1:8">
      <c r="A10320" s="65"/>
      <c r="B10320" s="65"/>
      <c r="C10320" s="65"/>
      <c r="D10320" s="65"/>
      <c r="E10320" s="65"/>
      <c r="F10320" s="65"/>
      <c r="G10320" s="65"/>
      <c r="H10320" s="113"/>
    </row>
    <row r="10321" spans="1:8">
      <c r="A10321" s="65"/>
      <c r="B10321" s="65"/>
      <c r="C10321" s="65"/>
      <c r="D10321" s="65"/>
      <c r="E10321" s="65"/>
      <c r="F10321" s="65"/>
      <c r="G10321" s="65"/>
      <c r="H10321" s="113"/>
    </row>
    <row r="10322" spans="1:8">
      <c r="A10322" s="65"/>
      <c r="B10322" s="65"/>
      <c r="C10322" s="65"/>
      <c r="D10322" s="65"/>
      <c r="E10322" s="65"/>
      <c r="F10322" s="65"/>
      <c r="G10322" s="65"/>
      <c r="H10322" s="113"/>
    </row>
    <row r="10323" spans="1:8">
      <c r="A10323" s="65"/>
      <c r="B10323" s="65"/>
      <c r="C10323" s="65"/>
      <c r="D10323" s="65"/>
      <c r="E10323" s="65"/>
      <c r="F10323" s="65"/>
      <c r="G10323" s="65"/>
      <c r="H10323" s="113"/>
    </row>
    <row r="10324" spans="1:8">
      <c r="A10324" s="65"/>
      <c r="B10324" s="65"/>
      <c r="C10324" s="65"/>
      <c r="D10324" s="65"/>
      <c r="E10324" s="65"/>
      <c r="F10324" s="65"/>
      <c r="G10324" s="65"/>
      <c r="H10324" s="113"/>
    </row>
    <row r="10325" spans="1:8">
      <c r="A10325" s="65"/>
      <c r="B10325" s="65"/>
      <c r="C10325" s="65"/>
      <c r="D10325" s="65"/>
      <c r="E10325" s="65"/>
      <c r="F10325" s="65"/>
      <c r="G10325" s="65"/>
      <c r="H10325" s="113"/>
    </row>
    <row r="10326" spans="1:8">
      <c r="A10326" s="65"/>
      <c r="B10326" s="65"/>
      <c r="C10326" s="65"/>
      <c r="D10326" s="65"/>
      <c r="E10326" s="65"/>
      <c r="F10326" s="65"/>
      <c r="G10326" s="65"/>
      <c r="H10326" s="113"/>
    </row>
    <row r="10327" spans="1:8">
      <c r="A10327" s="65"/>
      <c r="B10327" s="65"/>
      <c r="C10327" s="65"/>
      <c r="D10327" s="65"/>
      <c r="E10327" s="65"/>
      <c r="F10327" s="65"/>
      <c r="G10327" s="65"/>
      <c r="H10327" s="113"/>
    </row>
    <row r="10328" spans="1:8">
      <c r="A10328" s="65"/>
      <c r="B10328" s="65"/>
      <c r="C10328" s="65"/>
      <c r="D10328" s="65"/>
      <c r="E10328" s="65"/>
      <c r="F10328" s="65"/>
      <c r="G10328" s="65"/>
      <c r="H10328" s="113"/>
    </row>
    <row r="10329" spans="1:8">
      <c r="A10329" s="65"/>
      <c r="B10329" s="65"/>
      <c r="C10329" s="65"/>
      <c r="D10329" s="65"/>
      <c r="E10329" s="65"/>
      <c r="F10329" s="65"/>
      <c r="G10329" s="65"/>
      <c r="H10329" s="113"/>
    </row>
    <row r="10330" spans="1:8">
      <c r="A10330" s="65"/>
      <c r="B10330" s="65"/>
      <c r="C10330" s="65"/>
      <c r="D10330" s="65"/>
      <c r="E10330" s="65"/>
      <c r="F10330" s="65"/>
      <c r="G10330" s="65"/>
      <c r="H10330" s="113"/>
    </row>
    <row r="10331" spans="1:8">
      <c r="A10331" s="65"/>
      <c r="B10331" s="65"/>
      <c r="C10331" s="65"/>
      <c r="D10331" s="65"/>
      <c r="E10331" s="65"/>
      <c r="F10331" s="65"/>
      <c r="G10331" s="65"/>
      <c r="H10331" s="113"/>
    </row>
    <row r="10332" spans="1:8">
      <c r="A10332" s="65"/>
      <c r="B10332" s="65"/>
      <c r="C10332" s="65"/>
      <c r="D10332" s="65"/>
      <c r="E10332" s="65"/>
      <c r="F10332" s="65"/>
      <c r="G10332" s="65"/>
      <c r="H10332" s="113"/>
    </row>
    <row r="10333" spans="1:8">
      <c r="A10333" s="65"/>
      <c r="B10333" s="65"/>
      <c r="C10333" s="65"/>
      <c r="D10333" s="65"/>
      <c r="E10333" s="65"/>
      <c r="F10333" s="65"/>
      <c r="G10333" s="65"/>
      <c r="H10333" s="113"/>
    </row>
    <row r="10334" spans="1:8">
      <c r="A10334" s="65"/>
      <c r="B10334" s="65"/>
      <c r="C10334" s="65"/>
      <c r="D10334" s="65"/>
      <c r="E10334" s="65"/>
      <c r="F10334" s="65"/>
      <c r="G10334" s="65"/>
      <c r="H10334" s="113"/>
    </row>
    <row r="10335" spans="1:8">
      <c r="A10335" s="65"/>
      <c r="B10335" s="65"/>
      <c r="C10335" s="65"/>
      <c r="D10335" s="65"/>
      <c r="E10335" s="65"/>
      <c r="F10335" s="65"/>
      <c r="G10335" s="65"/>
      <c r="H10335" s="113"/>
    </row>
    <row r="10336" spans="1:8">
      <c r="A10336" s="65"/>
      <c r="B10336" s="65"/>
      <c r="C10336" s="65"/>
      <c r="D10336" s="65"/>
      <c r="E10336" s="65"/>
      <c r="F10336" s="65"/>
      <c r="G10336" s="65"/>
      <c r="H10336" s="113"/>
    </row>
    <row r="10337" spans="1:8">
      <c r="A10337" s="65"/>
      <c r="B10337" s="65"/>
      <c r="C10337" s="65"/>
      <c r="D10337" s="65"/>
      <c r="E10337" s="65"/>
      <c r="F10337" s="65"/>
      <c r="G10337" s="65"/>
      <c r="H10337" s="113"/>
    </row>
    <row r="10338" spans="1:8">
      <c r="A10338" s="65"/>
      <c r="B10338" s="65"/>
      <c r="C10338" s="65"/>
      <c r="D10338" s="65"/>
      <c r="E10338" s="65"/>
      <c r="F10338" s="65"/>
      <c r="G10338" s="65"/>
      <c r="H10338" s="113"/>
    </row>
    <row r="10339" spans="1:8">
      <c r="A10339" s="65"/>
      <c r="B10339" s="65"/>
      <c r="C10339" s="65"/>
      <c r="D10339" s="65"/>
      <c r="E10339" s="65"/>
      <c r="F10339" s="65"/>
      <c r="G10339" s="65"/>
      <c r="H10339" s="113"/>
    </row>
    <row r="10340" spans="1:8">
      <c r="A10340" s="65"/>
      <c r="B10340" s="65"/>
      <c r="C10340" s="65"/>
      <c r="D10340" s="65"/>
      <c r="E10340" s="65"/>
      <c r="F10340" s="65"/>
      <c r="G10340" s="65"/>
      <c r="H10340" s="113"/>
    </row>
    <row r="10341" spans="1:8">
      <c r="A10341" s="65"/>
      <c r="B10341" s="65"/>
      <c r="C10341" s="65"/>
      <c r="D10341" s="65"/>
      <c r="E10341" s="65"/>
      <c r="F10341" s="65"/>
      <c r="G10341" s="65"/>
      <c r="H10341" s="113"/>
    </row>
    <row r="10342" spans="1:8">
      <c r="A10342" s="65"/>
      <c r="B10342" s="65"/>
      <c r="C10342" s="65"/>
      <c r="D10342" s="65"/>
      <c r="E10342" s="65"/>
      <c r="F10342" s="65"/>
      <c r="G10342" s="65"/>
      <c r="H10342" s="113"/>
    </row>
    <row r="10343" spans="1:8">
      <c r="A10343" s="65"/>
      <c r="B10343" s="65"/>
      <c r="C10343" s="65"/>
      <c r="D10343" s="65"/>
      <c r="E10343" s="65"/>
      <c r="F10343" s="65"/>
      <c r="G10343" s="65"/>
      <c r="H10343" s="113"/>
    </row>
    <row r="10344" spans="1:8">
      <c r="A10344" s="65"/>
      <c r="B10344" s="65"/>
      <c r="C10344" s="65"/>
      <c r="D10344" s="65"/>
      <c r="E10344" s="65"/>
      <c r="F10344" s="65"/>
      <c r="G10344" s="65"/>
      <c r="H10344" s="113"/>
    </row>
    <row r="10345" spans="1:8">
      <c r="A10345" s="65"/>
      <c r="B10345" s="65"/>
      <c r="C10345" s="65"/>
      <c r="D10345" s="65"/>
      <c r="E10345" s="65"/>
      <c r="F10345" s="65"/>
      <c r="G10345" s="65"/>
      <c r="H10345" s="113"/>
    </row>
    <row r="10346" spans="1:8">
      <c r="A10346" s="65"/>
      <c r="B10346" s="65"/>
      <c r="C10346" s="65"/>
      <c r="D10346" s="65"/>
      <c r="E10346" s="65"/>
      <c r="F10346" s="65"/>
      <c r="G10346" s="65"/>
      <c r="H10346" s="113"/>
    </row>
    <row r="10347" spans="1:8">
      <c r="A10347" s="65"/>
      <c r="B10347" s="65"/>
      <c r="C10347" s="65"/>
      <c r="D10347" s="65"/>
      <c r="E10347" s="65"/>
      <c r="F10347" s="65"/>
      <c r="G10347" s="65"/>
      <c r="H10347" s="113"/>
    </row>
    <row r="10348" spans="1:8">
      <c r="A10348" s="65"/>
      <c r="B10348" s="65"/>
      <c r="C10348" s="65"/>
      <c r="D10348" s="65"/>
      <c r="E10348" s="65"/>
      <c r="F10348" s="65"/>
      <c r="G10348" s="65"/>
      <c r="H10348" s="113"/>
    </row>
    <row r="10349" spans="1:8">
      <c r="A10349" s="65"/>
      <c r="B10349" s="65"/>
      <c r="C10349" s="65"/>
      <c r="D10349" s="65"/>
      <c r="E10349" s="65"/>
      <c r="F10349" s="65"/>
      <c r="G10349" s="65"/>
      <c r="H10349" s="113"/>
    </row>
    <row r="10350" spans="1:8">
      <c r="A10350" s="65"/>
      <c r="B10350" s="65"/>
      <c r="C10350" s="65"/>
      <c r="D10350" s="65"/>
      <c r="E10350" s="65"/>
      <c r="F10350" s="65"/>
      <c r="G10350" s="65"/>
      <c r="H10350" s="113"/>
    </row>
    <row r="10351" spans="1:8">
      <c r="A10351" s="65"/>
      <c r="B10351" s="65"/>
      <c r="C10351" s="65"/>
      <c r="D10351" s="65"/>
      <c r="E10351" s="65"/>
      <c r="F10351" s="65"/>
      <c r="G10351" s="65"/>
      <c r="H10351" s="113"/>
    </row>
    <row r="10352" spans="1:8">
      <c r="A10352" s="65"/>
      <c r="B10352" s="65"/>
      <c r="C10352" s="65"/>
      <c r="D10352" s="65"/>
      <c r="E10352" s="65"/>
      <c r="F10352" s="65"/>
      <c r="G10352" s="65"/>
      <c r="H10352" s="113"/>
    </row>
    <row r="10353" spans="1:8">
      <c r="A10353" s="65"/>
      <c r="B10353" s="65"/>
      <c r="C10353" s="65"/>
      <c r="D10353" s="65"/>
      <c r="E10353" s="65"/>
      <c r="F10353" s="65"/>
      <c r="G10353" s="65"/>
      <c r="H10353" s="113"/>
    </row>
    <row r="10354" spans="1:8">
      <c r="A10354" s="65"/>
      <c r="B10354" s="65"/>
      <c r="C10354" s="65"/>
      <c r="D10354" s="65"/>
      <c r="E10354" s="65"/>
      <c r="F10354" s="65"/>
      <c r="G10354" s="65"/>
      <c r="H10354" s="113"/>
    </row>
    <row r="10355" spans="1:8">
      <c r="A10355" s="65"/>
      <c r="B10355" s="65"/>
      <c r="C10355" s="65"/>
      <c r="D10355" s="65"/>
      <c r="E10355" s="65"/>
      <c r="F10355" s="65"/>
      <c r="G10355" s="65"/>
      <c r="H10355" s="113"/>
    </row>
    <row r="10356" spans="1:8">
      <c r="A10356" s="65"/>
      <c r="B10356" s="65"/>
      <c r="C10356" s="65"/>
      <c r="D10356" s="65"/>
      <c r="E10356" s="65"/>
      <c r="F10356" s="65"/>
      <c r="G10356" s="65"/>
      <c r="H10356" s="113"/>
    </row>
    <row r="10357" spans="1:8">
      <c r="A10357" s="65"/>
      <c r="B10357" s="65"/>
      <c r="C10357" s="65"/>
      <c r="D10357" s="65"/>
      <c r="E10357" s="65"/>
      <c r="F10357" s="65"/>
      <c r="G10357" s="65"/>
      <c r="H10357" s="113"/>
    </row>
    <row r="10358" spans="1:8">
      <c r="A10358" s="65"/>
      <c r="B10358" s="65"/>
      <c r="C10358" s="65"/>
      <c r="D10358" s="65"/>
      <c r="E10358" s="65"/>
      <c r="F10358" s="65"/>
      <c r="G10358" s="65"/>
      <c r="H10358" s="113"/>
    </row>
    <row r="10359" spans="1:8">
      <c r="A10359" s="65"/>
      <c r="B10359" s="65"/>
      <c r="C10359" s="65"/>
      <c r="D10359" s="65"/>
      <c r="E10359" s="65"/>
      <c r="F10359" s="65"/>
      <c r="G10359" s="65"/>
      <c r="H10359" s="113"/>
    </row>
    <row r="10360" spans="1:8">
      <c r="A10360" s="65"/>
      <c r="B10360" s="65"/>
      <c r="C10360" s="65"/>
      <c r="D10360" s="65"/>
      <c r="E10360" s="65"/>
      <c r="F10360" s="65"/>
      <c r="G10360" s="65"/>
      <c r="H10360" s="113"/>
    </row>
    <row r="10361" spans="1:8">
      <c r="A10361" s="65"/>
      <c r="B10361" s="65"/>
      <c r="C10361" s="65"/>
      <c r="D10361" s="65"/>
      <c r="E10361" s="65"/>
      <c r="F10361" s="65"/>
      <c r="G10361" s="65"/>
      <c r="H10361" s="113"/>
    </row>
    <row r="10362" spans="1:8">
      <c r="A10362" s="65"/>
      <c r="B10362" s="65"/>
      <c r="C10362" s="65"/>
      <c r="D10362" s="65"/>
      <c r="E10362" s="65"/>
      <c r="F10362" s="65"/>
      <c r="G10362" s="65"/>
      <c r="H10362" s="113"/>
    </row>
    <row r="10363" spans="1:8">
      <c r="A10363" s="65"/>
      <c r="B10363" s="65"/>
      <c r="C10363" s="65"/>
      <c r="D10363" s="65"/>
      <c r="E10363" s="65"/>
      <c r="F10363" s="65"/>
      <c r="G10363" s="65"/>
      <c r="H10363" s="113"/>
    </row>
    <row r="10364" spans="1:8">
      <c r="A10364" s="65"/>
      <c r="B10364" s="65"/>
      <c r="C10364" s="65"/>
      <c r="D10364" s="65"/>
      <c r="E10364" s="65"/>
      <c r="F10364" s="65"/>
      <c r="G10364" s="65"/>
      <c r="H10364" s="113"/>
    </row>
    <row r="10365" spans="1:8">
      <c r="A10365" s="65"/>
      <c r="B10365" s="65"/>
      <c r="C10365" s="65"/>
      <c r="D10365" s="65"/>
      <c r="E10365" s="65"/>
      <c r="F10365" s="65"/>
      <c r="G10365" s="65"/>
      <c r="H10365" s="113"/>
    </row>
    <row r="10366" spans="1:8">
      <c r="A10366" s="65"/>
      <c r="B10366" s="65"/>
      <c r="C10366" s="65"/>
      <c r="D10366" s="65"/>
      <c r="E10366" s="65"/>
      <c r="F10366" s="65"/>
      <c r="G10366" s="65"/>
      <c r="H10366" s="113"/>
    </row>
    <row r="10367" spans="1:8">
      <c r="A10367" s="65"/>
      <c r="B10367" s="65"/>
      <c r="C10367" s="65"/>
      <c r="D10367" s="65"/>
      <c r="E10367" s="65"/>
      <c r="F10367" s="65"/>
      <c r="G10367" s="65"/>
      <c r="H10367" s="113"/>
    </row>
    <row r="10368" spans="1:8">
      <c r="A10368" s="65"/>
      <c r="B10368" s="65"/>
      <c r="C10368" s="65"/>
      <c r="D10368" s="65"/>
      <c r="E10368" s="65"/>
      <c r="F10368" s="65"/>
      <c r="G10368" s="65"/>
      <c r="H10368" s="113"/>
    </row>
    <row r="10369" spans="1:8">
      <c r="A10369" s="65"/>
      <c r="B10369" s="65"/>
      <c r="C10369" s="65"/>
      <c r="D10369" s="65"/>
      <c r="E10369" s="65"/>
      <c r="F10369" s="65"/>
      <c r="G10369" s="65"/>
      <c r="H10369" s="113"/>
    </row>
    <row r="10370" spans="1:8">
      <c r="A10370" s="65"/>
      <c r="B10370" s="65"/>
      <c r="C10370" s="65"/>
      <c r="D10370" s="65"/>
      <c r="E10370" s="65"/>
      <c r="F10370" s="65"/>
      <c r="G10370" s="65"/>
      <c r="H10370" s="113"/>
    </row>
    <row r="10371" spans="1:8">
      <c r="A10371" s="65"/>
      <c r="B10371" s="65"/>
      <c r="C10371" s="65"/>
      <c r="D10371" s="65"/>
      <c r="E10371" s="65"/>
      <c r="F10371" s="65"/>
      <c r="G10371" s="65"/>
      <c r="H10371" s="113"/>
    </row>
    <row r="10372" spans="1:8">
      <c r="A10372" s="65"/>
      <c r="B10372" s="65"/>
      <c r="C10372" s="65"/>
      <c r="D10372" s="65"/>
      <c r="E10372" s="65"/>
      <c r="F10372" s="65"/>
      <c r="G10372" s="65"/>
      <c r="H10372" s="113"/>
    </row>
    <row r="10373" spans="1:8">
      <c r="A10373" s="65"/>
      <c r="B10373" s="65"/>
      <c r="C10373" s="65"/>
      <c r="D10373" s="65"/>
      <c r="E10373" s="65"/>
      <c r="F10373" s="65"/>
      <c r="G10373" s="65"/>
      <c r="H10373" s="113"/>
    </row>
    <row r="10374" spans="1:8">
      <c r="A10374" s="65"/>
      <c r="B10374" s="65"/>
      <c r="C10374" s="65"/>
      <c r="D10374" s="65"/>
      <c r="E10374" s="65"/>
      <c r="F10374" s="65"/>
      <c r="G10374" s="65"/>
      <c r="H10374" s="113"/>
    </row>
    <row r="10375" spans="1:8">
      <c r="A10375" s="65"/>
      <c r="B10375" s="65"/>
      <c r="C10375" s="65"/>
      <c r="D10375" s="65"/>
      <c r="E10375" s="65"/>
      <c r="F10375" s="65"/>
      <c r="G10375" s="65"/>
      <c r="H10375" s="113"/>
    </row>
    <row r="10376" spans="1:8">
      <c r="A10376" s="65"/>
      <c r="B10376" s="65"/>
      <c r="C10376" s="65"/>
      <c r="D10376" s="65"/>
      <c r="E10376" s="65"/>
      <c r="F10376" s="65"/>
      <c r="G10376" s="65"/>
      <c r="H10376" s="113"/>
    </row>
    <row r="10377" spans="1:8">
      <c r="A10377" s="65"/>
      <c r="B10377" s="65"/>
      <c r="C10377" s="65"/>
      <c r="D10377" s="65"/>
      <c r="E10377" s="65"/>
      <c r="F10377" s="65"/>
      <c r="G10377" s="65"/>
      <c r="H10377" s="113"/>
    </row>
    <row r="10378" spans="1:8">
      <c r="A10378" s="65"/>
      <c r="B10378" s="65"/>
      <c r="C10378" s="65"/>
      <c r="D10378" s="65"/>
      <c r="E10378" s="65"/>
      <c r="F10378" s="65"/>
      <c r="G10378" s="65"/>
      <c r="H10378" s="113"/>
    </row>
    <row r="10379" spans="1:8">
      <c r="A10379" s="65"/>
      <c r="B10379" s="65"/>
      <c r="C10379" s="65"/>
      <c r="D10379" s="65"/>
      <c r="E10379" s="65"/>
      <c r="F10379" s="65"/>
      <c r="G10379" s="65"/>
      <c r="H10379" s="113"/>
    </row>
    <row r="10380" spans="1:8">
      <c r="A10380" s="65"/>
      <c r="B10380" s="65"/>
      <c r="C10380" s="65"/>
      <c r="D10380" s="65"/>
      <c r="E10380" s="65"/>
      <c r="F10380" s="65"/>
      <c r="G10380" s="65"/>
      <c r="H10380" s="113"/>
    </row>
    <row r="10381" spans="1:8">
      <c r="A10381" s="65"/>
      <c r="B10381" s="65"/>
      <c r="C10381" s="65"/>
      <c r="D10381" s="65"/>
      <c r="E10381" s="65"/>
      <c r="F10381" s="65"/>
      <c r="G10381" s="65"/>
      <c r="H10381" s="113"/>
    </row>
    <row r="10382" spans="1:8">
      <c r="A10382" s="65"/>
      <c r="B10382" s="65"/>
      <c r="C10382" s="65"/>
      <c r="D10382" s="65"/>
      <c r="E10382" s="65"/>
      <c r="F10382" s="65"/>
      <c r="G10382" s="65"/>
      <c r="H10382" s="113"/>
    </row>
    <row r="10383" spans="1:8">
      <c r="A10383" s="65"/>
      <c r="B10383" s="65"/>
      <c r="C10383" s="65"/>
      <c r="D10383" s="65"/>
      <c r="E10383" s="65"/>
      <c r="F10383" s="65"/>
      <c r="G10383" s="65"/>
      <c r="H10383" s="113"/>
    </row>
    <row r="10384" spans="1:8">
      <c r="A10384" s="65"/>
      <c r="B10384" s="65"/>
      <c r="C10384" s="65"/>
      <c r="D10384" s="65"/>
      <c r="E10384" s="65"/>
      <c r="F10384" s="65"/>
      <c r="G10384" s="65"/>
      <c r="H10384" s="113"/>
    </row>
    <row r="10385" spans="1:8">
      <c r="A10385" s="65"/>
      <c r="B10385" s="65"/>
      <c r="C10385" s="65"/>
      <c r="D10385" s="65"/>
      <c r="E10385" s="65"/>
      <c r="F10385" s="65"/>
      <c r="G10385" s="65"/>
      <c r="H10385" s="113"/>
    </row>
    <row r="10386" spans="1:8">
      <c r="A10386" s="65"/>
      <c r="B10386" s="65"/>
      <c r="C10386" s="65"/>
      <c r="D10386" s="65"/>
      <c r="E10386" s="65"/>
      <c r="F10386" s="65"/>
      <c r="G10386" s="65"/>
      <c r="H10386" s="113"/>
    </row>
    <row r="10387" spans="1:8">
      <c r="A10387" s="65"/>
      <c r="B10387" s="65"/>
      <c r="C10387" s="65"/>
      <c r="D10387" s="65"/>
      <c r="E10387" s="65"/>
      <c r="F10387" s="65"/>
      <c r="G10387" s="65"/>
      <c r="H10387" s="113"/>
    </row>
    <row r="10388" spans="1:8">
      <c r="A10388" s="65"/>
      <c r="B10388" s="65"/>
      <c r="C10388" s="65"/>
      <c r="D10388" s="65"/>
      <c r="E10388" s="65"/>
      <c r="F10388" s="65"/>
      <c r="G10388" s="65"/>
      <c r="H10388" s="113"/>
    </row>
    <row r="10389" spans="1:8">
      <c r="A10389" s="65"/>
      <c r="B10389" s="65"/>
      <c r="C10389" s="65"/>
      <c r="D10389" s="65"/>
      <c r="E10389" s="65"/>
      <c r="F10389" s="65"/>
      <c r="G10389" s="65"/>
      <c r="H10389" s="113"/>
    </row>
    <row r="10390" spans="1:8">
      <c r="A10390" s="65"/>
      <c r="B10390" s="65"/>
      <c r="C10390" s="65"/>
      <c r="D10390" s="65"/>
      <c r="E10390" s="65"/>
      <c r="F10390" s="65"/>
      <c r="G10390" s="65"/>
      <c r="H10390" s="113"/>
    </row>
    <row r="10391" spans="1:8">
      <c r="A10391" s="65"/>
      <c r="B10391" s="65"/>
      <c r="C10391" s="65"/>
      <c r="D10391" s="65"/>
      <c r="E10391" s="65"/>
      <c r="F10391" s="65"/>
      <c r="G10391" s="65"/>
      <c r="H10391" s="113"/>
    </row>
    <row r="10392" spans="1:8">
      <c r="A10392" s="65"/>
      <c r="B10392" s="65"/>
      <c r="C10392" s="65"/>
      <c r="D10392" s="65"/>
      <c r="E10392" s="65"/>
      <c r="F10392" s="65"/>
      <c r="G10392" s="65"/>
      <c r="H10392" s="113"/>
    </row>
    <row r="10393" spans="1:8">
      <c r="A10393" s="65"/>
      <c r="B10393" s="65"/>
      <c r="C10393" s="65"/>
      <c r="D10393" s="65"/>
      <c r="E10393" s="65"/>
      <c r="F10393" s="65"/>
      <c r="G10393" s="65"/>
      <c r="H10393" s="113"/>
    </row>
    <row r="10394" spans="1:8">
      <c r="A10394" s="65"/>
      <c r="B10394" s="65"/>
      <c r="C10394" s="65"/>
      <c r="D10394" s="65"/>
      <c r="E10394" s="65"/>
      <c r="F10394" s="65"/>
      <c r="G10394" s="65"/>
      <c r="H10394" s="113"/>
    </row>
    <row r="10395" spans="1:8">
      <c r="A10395" s="65"/>
      <c r="B10395" s="65"/>
      <c r="C10395" s="65"/>
      <c r="D10395" s="65"/>
      <c r="E10395" s="65"/>
      <c r="F10395" s="65"/>
      <c r="G10395" s="65"/>
      <c r="H10395" s="113"/>
    </row>
    <row r="10396" spans="1:8">
      <c r="A10396" s="65"/>
      <c r="B10396" s="65"/>
      <c r="C10396" s="65"/>
      <c r="D10396" s="65"/>
      <c r="E10396" s="65"/>
      <c r="F10396" s="65"/>
      <c r="G10396" s="65"/>
      <c r="H10396" s="113"/>
    </row>
    <row r="10397" spans="1:8">
      <c r="A10397" s="65"/>
      <c r="B10397" s="65"/>
      <c r="C10397" s="65"/>
      <c r="D10397" s="65"/>
      <c r="E10397" s="65"/>
      <c r="F10397" s="65"/>
      <c r="G10397" s="65"/>
      <c r="H10397" s="113"/>
    </row>
    <row r="10398" spans="1:8">
      <c r="A10398" s="65"/>
      <c r="B10398" s="65"/>
      <c r="C10398" s="65"/>
      <c r="D10398" s="65"/>
      <c r="E10398" s="65"/>
      <c r="F10398" s="65"/>
      <c r="G10398" s="65"/>
      <c r="H10398" s="113"/>
    </row>
    <row r="10399" spans="1:8">
      <c r="A10399" s="65"/>
      <c r="B10399" s="65"/>
      <c r="C10399" s="65"/>
      <c r="D10399" s="65"/>
      <c r="E10399" s="65"/>
      <c r="F10399" s="65"/>
      <c r="G10399" s="65"/>
      <c r="H10399" s="113"/>
    </row>
    <row r="10400" spans="1:8">
      <c r="A10400" s="65"/>
      <c r="B10400" s="65"/>
      <c r="C10400" s="65"/>
      <c r="D10400" s="65"/>
      <c r="E10400" s="65"/>
      <c r="F10400" s="65"/>
      <c r="G10400" s="65"/>
      <c r="H10400" s="113"/>
    </row>
    <row r="10401" spans="1:8">
      <c r="A10401" s="65"/>
      <c r="B10401" s="65"/>
      <c r="C10401" s="65"/>
      <c r="D10401" s="65"/>
      <c r="E10401" s="65"/>
      <c r="F10401" s="65"/>
      <c r="G10401" s="65"/>
      <c r="H10401" s="113"/>
    </row>
    <row r="10402" spans="1:8">
      <c r="A10402" s="65"/>
      <c r="B10402" s="65"/>
      <c r="C10402" s="65"/>
      <c r="D10402" s="65"/>
      <c r="E10402" s="65"/>
      <c r="F10402" s="65"/>
      <c r="G10402" s="65"/>
      <c r="H10402" s="113"/>
    </row>
    <row r="10403" spans="1:8">
      <c r="A10403" s="65"/>
      <c r="B10403" s="65"/>
      <c r="C10403" s="65"/>
      <c r="D10403" s="65"/>
      <c r="E10403" s="65"/>
      <c r="F10403" s="65"/>
      <c r="G10403" s="65"/>
      <c r="H10403" s="113"/>
    </row>
    <row r="10404" spans="1:8">
      <c r="A10404" s="65"/>
      <c r="B10404" s="65"/>
      <c r="C10404" s="65"/>
      <c r="D10404" s="65"/>
      <c r="E10404" s="65"/>
      <c r="F10404" s="65"/>
      <c r="G10404" s="65"/>
      <c r="H10404" s="113"/>
    </row>
    <row r="10405" spans="1:8">
      <c r="A10405" s="65"/>
      <c r="B10405" s="65"/>
      <c r="C10405" s="65"/>
      <c r="D10405" s="65"/>
      <c r="E10405" s="65"/>
      <c r="F10405" s="65"/>
      <c r="G10405" s="65"/>
      <c r="H10405" s="113"/>
    </row>
    <row r="10406" spans="1:8">
      <c r="A10406" s="65"/>
      <c r="B10406" s="65"/>
      <c r="C10406" s="65"/>
      <c r="D10406" s="65"/>
      <c r="E10406" s="65"/>
      <c r="F10406" s="65"/>
      <c r="G10406" s="65"/>
      <c r="H10406" s="113"/>
    </row>
    <row r="10407" spans="1:8">
      <c r="A10407" s="65"/>
      <c r="B10407" s="65"/>
      <c r="C10407" s="65"/>
      <c r="D10407" s="65"/>
      <c r="E10407" s="65"/>
      <c r="F10407" s="65"/>
      <c r="G10407" s="65"/>
      <c r="H10407" s="113"/>
    </row>
    <row r="10408" spans="1:8">
      <c r="A10408" s="65"/>
      <c r="B10408" s="65"/>
      <c r="C10408" s="65"/>
      <c r="D10408" s="65"/>
      <c r="E10408" s="65"/>
      <c r="F10408" s="65"/>
      <c r="G10408" s="65"/>
      <c r="H10408" s="113"/>
    </row>
    <row r="10409" spans="1:8">
      <c r="A10409" s="65"/>
      <c r="B10409" s="65"/>
      <c r="C10409" s="65"/>
      <c r="D10409" s="65"/>
      <c r="E10409" s="65"/>
      <c r="F10409" s="65"/>
      <c r="G10409" s="65"/>
      <c r="H10409" s="113"/>
    </row>
    <row r="10410" spans="1:8">
      <c r="A10410" s="65"/>
      <c r="B10410" s="65"/>
      <c r="C10410" s="65"/>
      <c r="D10410" s="65"/>
      <c r="E10410" s="65"/>
      <c r="F10410" s="65"/>
      <c r="G10410" s="65"/>
      <c r="H10410" s="113"/>
    </row>
    <row r="10411" spans="1:8">
      <c r="A10411" s="65"/>
      <c r="B10411" s="65"/>
      <c r="C10411" s="65"/>
      <c r="D10411" s="65"/>
      <c r="E10411" s="65"/>
      <c r="F10411" s="65"/>
      <c r="G10411" s="65"/>
      <c r="H10411" s="113"/>
    </row>
    <row r="10412" spans="1:8">
      <c r="A10412" s="65"/>
      <c r="B10412" s="65"/>
      <c r="C10412" s="65"/>
      <c r="D10412" s="65"/>
      <c r="E10412" s="65"/>
      <c r="F10412" s="65"/>
      <c r="G10412" s="65"/>
      <c r="H10412" s="113"/>
    </row>
    <row r="10413" spans="1:8">
      <c r="A10413" s="65"/>
      <c r="B10413" s="65"/>
      <c r="C10413" s="65"/>
      <c r="D10413" s="65"/>
      <c r="E10413" s="65"/>
      <c r="F10413" s="65"/>
      <c r="G10413" s="65"/>
      <c r="H10413" s="113"/>
    </row>
    <row r="10414" spans="1:8">
      <c r="A10414" s="65"/>
      <c r="B10414" s="65"/>
      <c r="C10414" s="65"/>
      <c r="D10414" s="65"/>
      <c r="E10414" s="65"/>
      <c r="F10414" s="65"/>
      <c r="G10414" s="65"/>
      <c r="H10414" s="113"/>
    </row>
    <row r="10415" spans="1:8">
      <c r="A10415" s="65"/>
      <c r="B10415" s="65"/>
      <c r="C10415" s="65"/>
      <c r="D10415" s="65"/>
      <c r="E10415" s="65"/>
      <c r="F10415" s="65"/>
      <c r="G10415" s="65"/>
      <c r="H10415" s="113"/>
    </row>
    <row r="10416" spans="1:8">
      <c r="A10416" s="65"/>
      <c r="B10416" s="65"/>
      <c r="C10416" s="65"/>
      <c r="D10416" s="65"/>
      <c r="E10416" s="65"/>
      <c r="F10416" s="65"/>
      <c r="G10416" s="65"/>
      <c r="H10416" s="113"/>
    </row>
    <row r="10417" spans="1:8">
      <c r="A10417" s="65"/>
      <c r="B10417" s="65"/>
      <c r="C10417" s="65"/>
      <c r="D10417" s="65"/>
      <c r="E10417" s="65"/>
      <c r="F10417" s="65"/>
      <c r="G10417" s="65"/>
      <c r="H10417" s="113"/>
    </row>
    <row r="10418" spans="1:8">
      <c r="A10418" s="65"/>
      <c r="B10418" s="65"/>
      <c r="C10418" s="65"/>
      <c r="D10418" s="65"/>
      <c r="E10418" s="65"/>
      <c r="F10418" s="65"/>
      <c r="G10418" s="65"/>
      <c r="H10418" s="113"/>
    </row>
    <row r="10419" spans="1:8">
      <c r="A10419" s="65"/>
      <c r="B10419" s="65"/>
      <c r="C10419" s="65"/>
      <c r="D10419" s="65"/>
      <c r="E10419" s="65"/>
      <c r="F10419" s="65"/>
      <c r="G10419" s="65"/>
      <c r="H10419" s="113"/>
    </row>
    <row r="10420" spans="1:8">
      <c r="A10420" s="65"/>
      <c r="B10420" s="65"/>
      <c r="C10420" s="65"/>
      <c r="D10420" s="65"/>
      <c r="E10420" s="65"/>
      <c r="F10420" s="65"/>
      <c r="G10420" s="65"/>
      <c r="H10420" s="113"/>
    </row>
    <row r="10421" spans="1:8">
      <c r="A10421" s="65"/>
      <c r="B10421" s="65"/>
      <c r="C10421" s="65"/>
      <c r="D10421" s="65"/>
      <c r="E10421" s="65"/>
      <c r="F10421" s="65"/>
      <c r="G10421" s="65"/>
      <c r="H10421" s="113"/>
    </row>
    <row r="10422" spans="1:8">
      <c r="A10422" s="65"/>
      <c r="B10422" s="65"/>
      <c r="C10422" s="65"/>
      <c r="D10422" s="65"/>
      <c r="E10422" s="65"/>
      <c r="F10422" s="65"/>
      <c r="G10422" s="65"/>
      <c r="H10422" s="113"/>
    </row>
    <row r="10423" spans="1:8">
      <c r="A10423" s="65"/>
      <c r="B10423" s="65"/>
      <c r="C10423" s="65"/>
      <c r="D10423" s="65"/>
      <c r="E10423" s="65"/>
      <c r="F10423" s="65"/>
      <c r="G10423" s="65"/>
      <c r="H10423" s="113"/>
    </row>
    <row r="10424" spans="1:8">
      <c r="A10424" s="65"/>
      <c r="B10424" s="65"/>
      <c r="C10424" s="65"/>
      <c r="D10424" s="65"/>
      <c r="E10424" s="65"/>
      <c r="F10424" s="65"/>
      <c r="G10424" s="65"/>
      <c r="H10424" s="113"/>
    </row>
    <row r="10425" spans="1:8">
      <c r="A10425" s="65"/>
      <c r="B10425" s="65"/>
      <c r="C10425" s="65"/>
      <c r="D10425" s="65"/>
      <c r="E10425" s="65"/>
      <c r="F10425" s="65"/>
      <c r="G10425" s="65"/>
      <c r="H10425" s="113"/>
    </row>
    <row r="10426" spans="1:8">
      <c r="A10426" s="65"/>
      <c r="B10426" s="65"/>
      <c r="C10426" s="65"/>
      <c r="D10426" s="65"/>
      <c r="E10426" s="65"/>
      <c r="F10426" s="65"/>
      <c r="G10426" s="65"/>
      <c r="H10426" s="113"/>
    </row>
    <row r="10427" spans="1:8">
      <c r="A10427" s="65"/>
      <c r="B10427" s="65"/>
      <c r="C10427" s="65"/>
      <c r="D10427" s="65"/>
      <c r="E10427" s="65"/>
      <c r="F10427" s="65"/>
      <c r="G10427" s="65"/>
      <c r="H10427" s="113"/>
    </row>
    <row r="10428" spans="1:8">
      <c r="A10428" s="65"/>
      <c r="B10428" s="65"/>
      <c r="C10428" s="65"/>
      <c r="D10428" s="65"/>
      <c r="E10428" s="65"/>
      <c r="F10428" s="65"/>
      <c r="G10428" s="65"/>
      <c r="H10428" s="113"/>
    </row>
    <row r="10429" spans="1:8">
      <c r="A10429" s="65"/>
      <c r="B10429" s="65"/>
      <c r="C10429" s="65"/>
      <c r="D10429" s="65"/>
      <c r="E10429" s="65"/>
      <c r="F10429" s="65"/>
      <c r="G10429" s="65"/>
      <c r="H10429" s="113"/>
    </row>
    <row r="10430" spans="1:8">
      <c r="A10430" s="65"/>
      <c r="B10430" s="65"/>
      <c r="C10430" s="65"/>
      <c r="D10430" s="65"/>
      <c r="E10430" s="65"/>
      <c r="F10430" s="65"/>
      <c r="G10430" s="65"/>
      <c r="H10430" s="113"/>
    </row>
    <row r="10431" spans="1:8">
      <c r="A10431" s="65"/>
      <c r="B10431" s="65"/>
      <c r="C10431" s="65"/>
      <c r="D10431" s="65"/>
      <c r="E10431" s="65"/>
      <c r="F10431" s="65"/>
      <c r="G10431" s="65"/>
      <c r="H10431" s="113"/>
    </row>
    <row r="10432" spans="1:8">
      <c r="A10432" s="65"/>
      <c r="B10432" s="65"/>
      <c r="C10432" s="65"/>
      <c r="D10432" s="65"/>
      <c r="E10432" s="65"/>
      <c r="F10432" s="65"/>
      <c r="G10432" s="65"/>
      <c r="H10432" s="113"/>
    </row>
    <row r="10433" spans="1:8">
      <c r="A10433" s="65"/>
      <c r="B10433" s="65"/>
      <c r="C10433" s="65"/>
      <c r="D10433" s="65"/>
      <c r="E10433" s="65"/>
      <c r="F10433" s="65"/>
      <c r="G10433" s="65"/>
      <c r="H10433" s="113"/>
    </row>
    <row r="10434" spans="1:8">
      <c r="A10434" s="65"/>
      <c r="B10434" s="65"/>
      <c r="C10434" s="65"/>
      <c r="D10434" s="65"/>
      <c r="E10434" s="65"/>
      <c r="F10434" s="65"/>
      <c r="G10434" s="65"/>
      <c r="H10434" s="113"/>
    </row>
    <row r="10435" spans="1:8">
      <c r="A10435" s="65"/>
      <c r="B10435" s="65"/>
      <c r="C10435" s="65"/>
      <c r="D10435" s="65"/>
      <c r="E10435" s="65"/>
      <c r="F10435" s="65"/>
      <c r="G10435" s="65"/>
      <c r="H10435" s="113"/>
    </row>
    <row r="10436" spans="1:8">
      <c r="A10436" s="65"/>
      <c r="B10436" s="65"/>
      <c r="C10436" s="65"/>
      <c r="D10436" s="65"/>
      <c r="E10436" s="65"/>
      <c r="F10436" s="65"/>
      <c r="G10436" s="65"/>
      <c r="H10436" s="113"/>
    </row>
    <row r="10437" spans="1:8">
      <c r="A10437" s="65"/>
      <c r="B10437" s="65"/>
      <c r="C10437" s="65"/>
      <c r="D10437" s="65"/>
      <c r="E10437" s="65"/>
      <c r="F10437" s="65"/>
      <c r="G10437" s="65"/>
      <c r="H10437" s="113"/>
    </row>
    <row r="10438" spans="1:8">
      <c r="A10438" s="65"/>
      <c r="B10438" s="65"/>
      <c r="C10438" s="65"/>
      <c r="D10438" s="65"/>
      <c r="E10438" s="65"/>
      <c r="F10438" s="65"/>
      <c r="G10438" s="65"/>
      <c r="H10438" s="113"/>
    </row>
    <row r="10439" spans="1:8">
      <c r="A10439" s="65"/>
      <c r="B10439" s="65"/>
      <c r="C10439" s="65"/>
      <c r="D10439" s="65"/>
      <c r="E10439" s="65"/>
      <c r="F10439" s="65"/>
      <c r="G10439" s="65"/>
      <c r="H10439" s="113"/>
    </row>
    <row r="10440" spans="1:8">
      <c r="A10440" s="65"/>
      <c r="B10440" s="65"/>
      <c r="C10440" s="65"/>
      <c r="D10440" s="65"/>
      <c r="E10440" s="65"/>
      <c r="F10440" s="65"/>
      <c r="G10440" s="65"/>
      <c r="H10440" s="113"/>
    </row>
    <row r="10441" spans="1:8">
      <c r="A10441" s="65"/>
      <c r="B10441" s="65"/>
      <c r="C10441" s="65"/>
      <c r="D10441" s="65"/>
      <c r="E10441" s="65"/>
      <c r="F10441" s="65"/>
      <c r="G10441" s="65"/>
      <c r="H10441" s="113"/>
    </row>
    <row r="10442" spans="1:8">
      <c r="A10442" s="65"/>
      <c r="B10442" s="65"/>
      <c r="C10442" s="65"/>
      <c r="D10442" s="65"/>
      <c r="E10442" s="65"/>
      <c r="F10442" s="65"/>
      <c r="G10442" s="65"/>
      <c r="H10442" s="113"/>
    </row>
    <row r="10443" spans="1:8">
      <c r="A10443" s="65"/>
      <c r="B10443" s="65"/>
      <c r="C10443" s="65"/>
      <c r="D10443" s="65"/>
      <c r="E10443" s="65"/>
      <c r="F10443" s="65"/>
      <c r="G10443" s="65"/>
      <c r="H10443" s="113"/>
    </row>
    <row r="10444" spans="1:8">
      <c r="A10444" s="65"/>
      <c r="B10444" s="65"/>
      <c r="C10444" s="65"/>
      <c r="D10444" s="65"/>
      <c r="E10444" s="65"/>
      <c r="F10444" s="65"/>
      <c r="G10444" s="65"/>
      <c r="H10444" s="113"/>
    </row>
    <row r="10445" spans="1:8">
      <c r="A10445" s="65"/>
      <c r="B10445" s="65"/>
      <c r="C10445" s="65"/>
      <c r="D10445" s="65"/>
      <c r="E10445" s="65"/>
      <c r="F10445" s="65"/>
      <c r="G10445" s="65"/>
      <c r="H10445" s="113"/>
    </row>
    <row r="10446" spans="1:8">
      <c r="A10446" s="65"/>
      <c r="B10446" s="65"/>
      <c r="C10446" s="65"/>
      <c r="D10446" s="65"/>
      <c r="E10446" s="65"/>
      <c r="F10446" s="65"/>
      <c r="G10446" s="65"/>
      <c r="H10446" s="113"/>
    </row>
    <row r="10447" spans="1:8">
      <c r="A10447" s="65"/>
      <c r="B10447" s="65"/>
      <c r="C10447" s="65"/>
      <c r="D10447" s="65"/>
      <c r="E10447" s="65"/>
      <c r="F10447" s="65"/>
      <c r="G10447" s="65"/>
      <c r="H10447" s="113"/>
    </row>
    <row r="10448" spans="1:8">
      <c r="A10448" s="65"/>
      <c r="B10448" s="65"/>
      <c r="C10448" s="65"/>
      <c r="D10448" s="65"/>
      <c r="E10448" s="65"/>
      <c r="F10448" s="65"/>
      <c r="G10448" s="65"/>
      <c r="H10448" s="113"/>
    </row>
    <row r="10449" spans="1:8">
      <c r="A10449" s="65"/>
      <c r="B10449" s="65"/>
      <c r="C10449" s="65"/>
      <c r="D10449" s="65"/>
      <c r="E10449" s="65"/>
      <c r="F10449" s="65"/>
      <c r="G10449" s="65"/>
      <c r="H10449" s="113"/>
    </row>
    <row r="10450" spans="1:8">
      <c r="A10450" s="65"/>
      <c r="B10450" s="65"/>
      <c r="C10450" s="65"/>
      <c r="D10450" s="65"/>
      <c r="E10450" s="65"/>
      <c r="F10450" s="65"/>
      <c r="G10450" s="65"/>
      <c r="H10450" s="113"/>
    </row>
    <row r="10451" spans="1:8">
      <c r="A10451" s="65"/>
      <c r="B10451" s="65"/>
      <c r="C10451" s="65"/>
      <c r="D10451" s="65"/>
      <c r="E10451" s="65"/>
      <c r="F10451" s="65"/>
      <c r="G10451" s="65"/>
      <c r="H10451" s="113"/>
    </row>
    <row r="10452" spans="1:8">
      <c r="A10452" s="65"/>
      <c r="B10452" s="65"/>
      <c r="C10452" s="65"/>
      <c r="D10452" s="65"/>
      <c r="E10452" s="65"/>
      <c r="F10452" s="65"/>
      <c r="G10452" s="65"/>
      <c r="H10452" s="113"/>
    </row>
    <row r="10453" spans="1:8">
      <c r="A10453" s="65"/>
      <c r="B10453" s="65"/>
      <c r="C10453" s="65"/>
      <c r="D10453" s="65"/>
      <c r="E10453" s="65"/>
      <c r="F10453" s="65"/>
      <c r="G10453" s="65"/>
      <c r="H10453" s="113"/>
    </row>
    <row r="10454" spans="1:8">
      <c r="A10454" s="65"/>
      <c r="B10454" s="65"/>
      <c r="C10454" s="65"/>
      <c r="D10454" s="65"/>
      <c r="E10454" s="65"/>
      <c r="F10454" s="65"/>
      <c r="G10454" s="65"/>
      <c r="H10454" s="113"/>
    </row>
    <row r="10455" spans="1:8">
      <c r="A10455" s="65"/>
      <c r="B10455" s="65"/>
      <c r="C10455" s="65"/>
      <c r="D10455" s="65"/>
      <c r="E10455" s="65"/>
      <c r="F10455" s="65"/>
      <c r="G10455" s="65"/>
      <c r="H10455" s="113"/>
    </row>
    <row r="10456" spans="1:8">
      <c r="A10456" s="65"/>
      <c r="B10456" s="65"/>
      <c r="C10456" s="65"/>
      <c r="D10456" s="65"/>
      <c r="E10456" s="65"/>
      <c r="F10456" s="65"/>
      <c r="G10456" s="65"/>
      <c r="H10456" s="113"/>
    </row>
    <row r="10457" spans="1:8">
      <c r="A10457" s="65"/>
      <c r="B10457" s="65"/>
      <c r="C10457" s="65"/>
      <c r="D10457" s="65"/>
      <c r="E10457" s="65"/>
      <c r="F10457" s="65"/>
      <c r="G10457" s="65"/>
      <c r="H10457" s="113"/>
    </row>
    <row r="10458" spans="1:8">
      <c r="A10458" s="65"/>
      <c r="B10458" s="65"/>
      <c r="C10458" s="65"/>
      <c r="D10458" s="65"/>
      <c r="E10458" s="65"/>
      <c r="F10458" s="65"/>
      <c r="G10458" s="65"/>
      <c r="H10458" s="113"/>
    </row>
    <row r="10459" spans="1:8">
      <c r="A10459" s="65"/>
      <c r="B10459" s="65"/>
      <c r="C10459" s="65"/>
      <c r="D10459" s="65"/>
      <c r="E10459" s="65"/>
      <c r="F10459" s="65"/>
      <c r="G10459" s="65"/>
      <c r="H10459" s="113"/>
    </row>
    <row r="10460" spans="1:8">
      <c r="A10460" s="65"/>
      <c r="B10460" s="65"/>
      <c r="C10460" s="65"/>
      <c r="D10460" s="65"/>
      <c r="E10460" s="65"/>
      <c r="F10460" s="65"/>
      <c r="G10460" s="65"/>
      <c r="H10460" s="113"/>
    </row>
    <row r="10461" spans="1:8">
      <c r="A10461" s="65"/>
      <c r="B10461" s="65"/>
      <c r="C10461" s="65"/>
      <c r="D10461" s="65"/>
      <c r="E10461" s="65"/>
      <c r="F10461" s="65"/>
      <c r="G10461" s="65"/>
      <c r="H10461" s="113"/>
    </row>
    <row r="10462" spans="1:8">
      <c r="A10462" s="65"/>
      <c r="B10462" s="65"/>
      <c r="C10462" s="65"/>
      <c r="D10462" s="65"/>
      <c r="E10462" s="65"/>
      <c r="F10462" s="65"/>
      <c r="G10462" s="65"/>
      <c r="H10462" s="113"/>
    </row>
    <row r="10463" spans="1:8">
      <c r="A10463" s="65"/>
      <c r="B10463" s="65"/>
      <c r="C10463" s="65"/>
      <c r="D10463" s="65"/>
      <c r="E10463" s="65"/>
      <c r="F10463" s="65"/>
      <c r="G10463" s="65"/>
      <c r="H10463" s="113"/>
    </row>
    <row r="10464" spans="1:8">
      <c r="A10464" s="65"/>
      <c r="B10464" s="65"/>
      <c r="C10464" s="65"/>
      <c r="D10464" s="65"/>
      <c r="E10464" s="65"/>
      <c r="F10464" s="65"/>
      <c r="G10464" s="65"/>
      <c r="H10464" s="113"/>
    </row>
    <row r="10465" spans="1:8">
      <c r="A10465" s="65"/>
      <c r="B10465" s="65"/>
      <c r="C10465" s="65"/>
      <c r="D10465" s="65"/>
      <c r="E10465" s="65"/>
      <c r="F10465" s="65"/>
      <c r="G10465" s="65"/>
      <c r="H10465" s="113"/>
    </row>
    <row r="10466" spans="1:8">
      <c r="A10466" s="65"/>
      <c r="B10466" s="65"/>
      <c r="C10466" s="65"/>
      <c r="D10466" s="65"/>
      <c r="E10466" s="65"/>
      <c r="F10466" s="65"/>
      <c r="G10466" s="65"/>
      <c r="H10466" s="113"/>
    </row>
    <row r="10467" spans="1:8">
      <c r="A10467" s="65"/>
      <c r="B10467" s="65"/>
      <c r="C10467" s="65"/>
      <c r="D10467" s="65"/>
      <c r="E10467" s="65"/>
      <c r="F10467" s="65"/>
      <c r="G10467" s="65"/>
      <c r="H10467" s="113"/>
    </row>
    <row r="10468" spans="1:8">
      <c r="A10468" s="65"/>
      <c r="B10468" s="65"/>
      <c r="C10468" s="65"/>
      <c r="D10468" s="65"/>
      <c r="E10468" s="65"/>
      <c r="F10468" s="65"/>
      <c r="G10468" s="65"/>
      <c r="H10468" s="113"/>
    </row>
    <row r="10469" spans="1:8">
      <c r="A10469" s="65"/>
      <c r="B10469" s="65"/>
      <c r="C10469" s="65"/>
      <c r="D10469" s="65"/>
      <c r="E10469" s="65"/>
      <c r="F10469" s="65"/>
      <c r="G10469" s="65"/>
      <c r="H10469" s="113"/>
    </row>
    <row r="10470" spans="1:8">
      <c r="A10470" s="65"/>
      <c r="B10470" s="65"/>
      <c r="C10470" s="65"/>
      <c r="D10470" s="65"/>
      <c r="E10470" s="65"/>
      <c r="F10470" s="65"/>
      <c r="G10470" s="65"/>
      <c r="H10470" s="113"/>
    </row>
    <row r="10471" spans="1:8">
      <c r="A10471" s="65"/>
      <c r="B10471" s="65"/>
      <c r="C10471" s="65"/>
      <c r="D10471" s="65"/>
      <c r="E10471" s="65"/>
      <c r="F10471" s="65"/>
      <c r="G10471" s="65"/>
      <c r="H10471" s="113"/>
    </row>
    <row r="10472" spans="1:8">
      <c r="A10472" s="65"/>
      <c r="B10472" s="65"/>
      <c r="C10472" s="65"/>
      <c r="D10472" s="65"/>
      <c r="E10472" s="65"/>
      <c r="F10472" s="65"/>
      <c r="G10472" s="65"/>
      <c r="H10472" s="113"/>
    </row>
    <row r="10473" spans="1:8">
      <c r="A10473" s="65"/>
      <c r="B10473" s="65"/>
      <c r="C10473" s="65"/>
      <c r="D10473" s="65"/>
      <c r="E10473" s="65"/>
      <c r="F10473" s="65"/>
      <c r="G10473" s="65"/>
      <c r="H10473" s="113"/>
    </row>
    <row r="10474" spans="1:8">
      <c r="A10474" s="65"/>
      <c r="B10474" s="65"/>
      <c r="C10474" s="65"/>
      <c r="D10474" s="65"/>
      <c r="E10474" s="65"/>
      <c r="F10474" s="65"/>
      <c r="G10474" s="65"/>
      <c r="H10474" s="113"/>
    </row>
    <row r="10475" spans="1:8">
      <c r="A10475" s="65"/>
      <c r="B10475" s="65"/>
      <c r="C10475" s="65"/>
      <c r="D10475" s="65"/>
      <c r="E10475" s="65"/>
      <c r="F10475" s="65"/>
      <c r="G10475" s="65"/>
      <c r="H10475" s="113"/>
    </row>
    <row r="10476" spans="1:8">
      <c r="A10476" s="65"/>
      <c r="B10476" s="65"/>
      <c r="C10476" s="65"/>
      <c r="D10476" s="65"/>
      <c r="E10476" s="65"/>
      <c r="F10476" s="65"/>
      <c r="G10476" s="65"/>
      <c r="H10476" s="113"/>
    </row>
    <row r="10477" spans="1:8">
      <c r="A10477" s="65"/>
      <c r="B10477" s="65"/>
      <c r="C10477" s="65"/>
      <c r="D10477" s="65"/>
      <c r="E10477" s="65"/>
      <c r="F10477" s="65"/>
      <c r="G10477" s="65"/>
      <c r="H10477" s="113"/>
    </row>
    <row r="10478" spans="1:8">
      <c r="A10478" s="65"/>
      <c r="B10478" s="65"/>
      <c r="C10478" s="65"/>
      <c r="D10478" s="65"/>
      <c r="E10478" s="65"/>
      <c r="F10478" s="65"/>
      <c r="G10478" s="65"/>
      <c r="H10478" s="113"/>
    </row>
    <row r="10479" spans="1:8">
      <c r="A10479" s="65"/>
      <c r="B10479" s="65"/>
      <c r="C10479" s="65"/>
      <c r="D10479" s="65"/>
      <c r="E10479" s="65"/>
      <c r="F10479" s="65"/>
      <c r="G10479" s="65"/>
      <c r="H10479" s="113"/>
    </row>
    <row r="10480" spans="1:8">
      <c r="A10480" s="65"/>
      <c r="B10480" s="65"/>
      <c r="C10480" s="65"/>
      <c r="D10480" s="65"/>
      <c r="E10480" s="65"/>
      <c r="F10480" s="65"/>
      <c r="G10480" s="65"/>
      <c r="H10480" s="113"/>
    </row>
    <row r="10481" spans="1:8">
      <c r="A10481" s="65"/>
      <c r="B10481" s="65"/>
      <c r="C10481" s="65"/>
      <c r="D10481" s="65"/>
      <c r="E10481" s="65"/>
      <c r="F10481" s="65"/>
      <c r="G10481" s="65"/>
      <c r="H10481" s="113"/>
    </row>
    <row r="10482" spans="1:8">
      <c r="A10482" s="65"/>
      <c r="B10482" s="65"/>
      <c r="C10482" s="65"/>
      <c r="D10482" s="65"/>
      <c r="E10482" s="65"/>
      <c r="F10482" s="65"/>
      <c r="G10482" s="65"/>
      <c r="H10482" s="113"/>
    </row>
    <row r="10483" spans="1:8">
      <c r="A10483" s="65"/>
      <c r="B10483" s="65"/>
      <c r="C10483" s="65"/>
      <c r="D10483" s="65"/>
      <c r="E10483" s="65"/>
      <c r="F10483" s="65"/>
      <c r="G10483" s="65"/>
      <c r="H10483" s="113"/>
    </row>
    <row r="10484" spans="1:8">
      <c r="A10484" s="65"/>
      <c r="B10484" s="65"/>
      <c r="C10484" s="65"/>
      <c r="D10484" s="65"/>
      <c r="E10484" s="65"/>
      <c r="F10484" s="65"/>
      <c r="G10484" s="65"/>
      <c r="H10484" s="113"/>
    </row>
    <row r="10485" spans="1:8">
      <c r="A10485" s="65"/>
      <c r="B10485" s="65"/>
      <c r="C10485" s="65"/>
      <c r="D10485" s="65"/>
      <c r="E10485" s="65"/>
      <c r="F10485" s="65"/>
      <c r="G10485" s="65"/>
      <c r="H10485" s="113"/>
    </row>
    <row r="10486" spans="1:8">
      <c r="A10486" s="65"/>
      <c r="B10486" s="65"/>
      <c r="C10486" s="65"/>
      <c r="D10486" s="65"/>
      <c r="E10486" s="65"/>
      <c r="F10486" s="65"/>
      <c r="G10486" s="65"/>
      <c r="H10486" s="113"/>
    </row>
    <row r="10487" spans="1:8">
      <c r="A10487" s="65"/>
      <c r="B10487" s="65"/>
      <c r="C10487" s="65"/>
      <c r="D10487" s="65"/>
      <c r="E10487" s="65"/>
      <c r="F10487" s="65"/>
      <c r="G10487" s="65"/>
      <c r="H10487" s="113"/>
    </row>
    <row r="10488" spans="1:8">
      <c r="A10488" s="65"/>
      <c r="B10488" s="65"/>
      <c r="C10488" s="65"/>
      <c r="D10488" s="65"/>
      <c r="E10488" s="65"/>
      <c r="F10488" s="65"/>
      <c r="G10488" s="65"/>
      <c r="H10488" s="113"/>
    </row>
    <row r="10489" spans="1:8">
      <c r="A10489" s="65"/>
      <c r="B10489" s="65"/>
      <c r="C10489" s="65"/>
      <c r="D10489" s="65"/>
      <c r="E10489" s="65"/>
      <c r="F10489" s="65"/>
      <c r="G10489" s="65"/>
      <c r="H10489" s="113"/>
    </row>
    <row r="10490" spans="1:8">
      <c r="A10490" s="65"/>
      <c r="B10490" s="65"/>
      <c r="C10490" s="65"/>
      <c r="D10490" s="65"/>
      <c r="E10490" s="65"/>
      <c r="F10490" s="65"/>
      <c r="G10490" s="65"/>
      <c r="H10490" s="113"/>
    </row>
    <row r="10491" spans="1:8">
      <c r="A10491" s="65"/>
      <c r="B10491" s="65"/>
      <c r="C10491" s="65"/>
      <c r="D10491" s="65"/>
      <c r="E10491" s="65"/>
      <c r="F10491" s="65"/>
      <c r="G10491" s="65"/>
      <c r="H10491" s="113"/>
    </row>
    <row r="10492" spans="1:8">
      <c r="A10492" s="65"/>
      <c r="B10492" s="65"/>
      <c r="C10492" s="65"/>
      <c r="D10492" s="65"/>
      <c r="E10492" s="65"/>
      <c r="F10492" s="65"/>
      <c r="G10492" s="65"/>
      <c r="H10492" s="113"/>
    </row>
    <row r="10493" spans="1:8">
      <c r="A10493" s="65"/>
      <c r="B10493" s="65"/>
      <c r="C10493" s="65"/>
      <c r="D10493" s="65"/>
      <c r="E10493" s="65"/>
      <c r="F10493" s="65"/>
      <c r="G10493" s="65"/>
      <c r="H10493" s="113"/>
    </row>
    <row r="10494" spans="1:8">
      <c r="A10494" s="65"/>
      <c r="B10494" s="65"/>
      <c r="C10494" s="65"/>
      <c r="D10494" s="65"/>
      <c r="E10494" s="65"/>
      <c r="F10494" s="65"/>
      <c r="G10494" s="65"/>
      <c r="H10494" s="113"/>
    </row>
    <row r="10495" spans="1:8">
      <c r="A10495" s="65"/>
      <c r="B10495" s="65"/>
      <c r="C10495" s="65"/>
      <c r="D10495" s="65"/>
      <c r="E10495" s="65"/>
      <c r="F10495" s="65"/>
      <c r="G10495" s="65"/>
      <c r="H10495" s="113"/>
    </row>
    <row r="10496" spans="1:8">
      <c r="A10496" s="65"/>
      <c r="B10496" s="65"/>
      <c r="C10496" s="65"/>
      <c r="D10496" s="65"/>
      <c r="E10496" s="65"/>
      <c r="F10496" s="65"/>
      <c r="G10496" s="65"/>
      <c r="H10496" s="113"/>
    </row>
    <row r="10497" spans="1:8">
      <c r="A10497" s="65"/>
      <c r="B10497" s="65"/>
      <c r="C10497" s="65"/>
      <c r="D10497" s="65"/>
      <c r="E10497" s="65"/>
      <c r="F10497" s="65"/>
      <c r="G10497" s="65"/>
      <c r="H10497" s="113"/>
    </row>
    <row r="10498" spans="1:8">
      <c r="A10498" s="65"/>
      <c r="B10498" s="65"/>
      <c r="C10498" s="65"/>
      <c r="D10498" s="65"/>
      <c r="E10498" s="65"/>
      <c r="F10498" s="65"/>
      <c r="G10498" s="65"/>
      <c r="H10498" s="113"/>
    </row>
    <row r="10499" spans="1:8">
      <c r="A10499" s="65"/>
      <c r="B10499" s="65"/>
      <c r="C10499" s="65"/>
      <c r="D10499" s="65"/>
      <c r="E10499" s="65"/>
      <c r="F10499" s="65"/>
      <c r="G10499" s="65"/>
      <c r="H10499" s="113"/>
    </row>
    <row r="10500" spans="1:8">
      <c r="A10500" s="65"/>
      <c r="B10500" s="65"/>
      <c r="C10500" s="65"/>
      <c r="D10500" s="65"/>
      <c r="E10500" s="65"/>
      <c r="F10500" s="65"/>
      <c r="G10500" s="65"/>
      <c r="H10500" s="113"/>
    </row>
    <row r="10501" spans="1:8">
      <c r="A10501" s="65"/>
      <c r="B10501" s="65"/>
      <c r="C10501" s="65"/>
      <c r="D10501" s="65"/>
      <c r="E10501" s="65"/>
      <c r="F10501" s="65"/>
      <c r="G10501" s="65"/>
      <c r="H10501" s="113"/>
    </row>
    <row r="10502" spans="1:8">
      <c r="A10502" s="65"/>
      <c r="B10502" s="65"/>
      <c r="C10502" s="65"/>
      <c r="D10502" s="65"/>
      <c r="E10502" s="65"/>
      <c r="F10502" s="65"/>
      <c r="G10502" s="65"/>
      <c r="H10502" s="113"/>
    </row>
    <row r="10503" spans="1:8">
      <c r="A10503" s="65"/>
      <c r="B10503" s="65"/>
      <c r="C10503" s="65"/>
      <c r="D10503" s="65"/>
      <c r="E10503" s="65"/>
      <c r="F10503" s="65"/>
      <c r="G10503" s="65"/>
      <c r="H10503" s="113"/>
    </row>
    <row r="10504" spans="1:8">
      <c r="A10504" s="65"/>
      <c r="B10504" s="65"/>
      <c r="C10504" s="65"/>
      <c r="D10504" s="65"/>
      <c r="E10504" s="65"/>
      <c r="F10504" s="65"/>
      <c r="G10504" s="65"/>
      <c r="H10504" s="113"/>
    </row>
    <row r="10505" spans="1:8">
      <c r="A10505" s="65"/>
      <c r="B10505" s="65"/>
      <c r="C10505" s="65"/>
      <c r="D10505" s="65"/>
      <c r="E10505" s="65"/>
      <c r="F10505" s="65"/>
      <c r="G10505" s="65"/>
      <c r="H10505" s="113"/>
    </row>
    <row r="10506" spans="1:8">
      <c r="A10506" s="65"/>
      <c r="B10506" s="65"/>
      <c r="C10506" s="65"/>
      <c r="D10506" s="65"/>
      <c r="E10506" s="65"/>
      <c r="F10506" s="65"/>
      <c r="G10506" s="65"/>
      <c r="H10506" s="113"/>
    </row>
    <row r="10507" spans="1:8">
      <c r="A10507" s="65"/>
      <c r="B10507" s="65"/>
      <c r="C10507" s="65"/>
      <c r="D10507" s="65"/>
      <c r="E10507" s="65"/>
      <c r="F10507" s="65"/>
      <c r="G10507" s="65"/>
      <c r="H10507" s="113"/>
    </row>
    <row r="10508" spans="1:8">
      <c r="A10508" s="65"/>
      <c r="B10508" s="65"/>
      <c r="C10508" s="65"/>
      <c r="D10508" s="65"/>
      <c r="E10508" s="65"/>
      <c r="F10508" s="65"/>
      <c r="G10508" s="65"/>
      <c r="H10508" s="113"/>
    </row>
    <row r="10509" spans="1:8">
      <c r="A10509" s="65"/>
      <c r="B10509" s="65"/>
      <c r="C10509" s="65"/>
      <c r="D10509" s="65"/>
      <c r="E10509" s="65"/>
      <c r="F10509" s="65"/>
      <c r="G10509" s="65"/>
      <c r="H10509" s="113"/>
    </row>
    <row r="10510" spans="1:8">
      <c r="A10510" s="65"/>
      <c r="B10510" s="65"/>
      <c r="C10510" s="65"/>
      <c r="D10510" s="65"/>
      <c r="E10510" s="65"/>
      <c r="F10510" s="65"/>
      <c r="G10510" s="65"/>
      <c r="H10510" s="113"/>
    </row>
    <row r="10511" spans="1:8">
      <c r="A10511" s="65"/>
      <c r="B10511" s="65"/>
      <c r="C10511" s="65"/>
      <c r="D10511" s="65"/>
      <c r="E10511" s="65"/>
      <c r="F10511" s="65"/>
      <c r="G10511" s="65"/>
      <c r="H10511" s="113"/>
    </row>
    <row r="10512" spans="1:8">
      <c r="A10512" s="65"/>
      <c r="B10512" s="65"/>
      <c r="C10512" s="65"/>
      <c r="D10512" s="65"/>
      <c r="E10512" s="65"/>
      <c r="F10512" s="65"/>
      <c r="G10512" s="65"/>
      <c r="H10512" s="113"/>
    </row>
    <row r="10513" spans="1:8">
      <c r="A10513" s="65"/>
      <c r="B10513" s="65"/>
      <c r="C10513" s="65"/>
      <c r="D10513" s="65"/>
      <c r="E10513" s="65"/>
      <c r="F10513" s="65"/>
      <c r="G10513" s="65"/>
      <c r="H10513" s="113"/>
    </row>
    <row r="10514" spans="1:8">
      <c r="A10514" s="65"/>
      <c r="B10514" s="65"/>
      <c r="C10514" s="65"/>
      <c r="D10514" s="65"/>
      <c r="E10514" s="65"/>
      <c r="F10514" s="65"/>
      <c r="G10514" s="65"/>
      <c r="H10514" s="113"/>
    </row>
    <row r="10515" spans="1:8">
      <c r="A10515" s="65"/>
      <c r="B10515" s="65"/>
      <c r="C10515" s="65"/>
      <c r="D10515" s="65"/>
      <c r="E10515" s="65"/>
      <c r="F10515" s="65"/>
      <c r="G10515" s="65"/>
      <c r="H10515" s="113"/>
    </row>
    <row r="10516" spans="1:8">
      <c r="A10516" s="65"/>
      <c r="B10516" s="65"/>
      <c r="C10516" s="65"/>
      <c r="D10516" s="65"/>
      <c r="E10516" s="65"/>
      <c r="F10516" s="65"/>
      <c r="G10516" s="65"/>
      <c r="H10516" s="113"/>
    </row>
    <row r="10517" spans="1:8">
      <c r="A10517" s="65"/>
      <c r="B10517" s="65"/>
      <c r="C10517" s="65"/>
      <c r="D10517" s="65"/>
      <c r="E10517" s="65"/>
      <c r="F10517" s="65"/>
      <c r="G10517" s="65"/>
      <c r="H10517" s="113"/>
    </row>
    <row r="10518" spans="1:8">
      <c r="A10518" s="65"/>
      <c r="B10518" s="65"/>
      <c r="C10518" s="65"/>
      <c r="D10518" s="65"/>
      <c r="E10518" s="65"/>
      <c r="F10518" s="65"/>
      <c r="G10518" s="65"/>
      <c r="H10518" s="113"/>
    </row>
    <row r="10519" spans="1:8">
      <c r="A10519" s="65"/>
      <c r="B10519" s="65"/>
      <c r="C10519" s="65"/>
      <c r="D10519" s="65"/>
      <c r="E10519" s="65"/>
      <c r="F10519" s="65"/>
      <c r="G10519" s="65"/>
      <c r="H10519" s="113"/>
    </row>
    <row r="10520" spans="1:8">
      <c r="A10520" s="65"/>
      <c r="B10520" s="65"/>
      <c r="C10520" s="65"/>
      <c r="D10520" s="65"/>
      <c r="E10520" s="65"/>
      <c r="F10520" s="65"/>
      <c r="G10520" s="65"/>
      <c r="H10520" s="113"/>
    </row>
    <row r="10521" spans="1:8">
      <c r="A10521" s="65"/>
      <c r="B10521" s="65"/>
      <c r="C10521" s="65"/>
      <c r="D10521" s="65"/>
      <c r="E10521" s="65"/>
      <c r="F10521" s="65"/>
      <c r="G10521" s="65"/>
      <c r="H10521" s="113"/>
    </row>
    <row r="10522" spans="1:8">
      <c r="A10522" s="65"/>
      <c r="B10522" s="65"/>
      <c r="C10522" s="65"/>
      <c r="D10522" s="65"/>
      <c r="E10522" s="65"/>
      <c r="F10522" s="65"/>
      <c r="G10522" s="65"/>
      <c r="H10522" s="113"/>
    </row>
    <row r="10523" spans="1:8">
      <c r="A10523" s="65"/>
      <c r="B10523" s="65"/>
      <c r="C10523" s="65"/>
      <c r="D10523" s="65"/>
      <c r="E10523" s="65"/>
      <c r="F10523" s="65"/>
      <c r="G10523" s="65"/>
      <c r="H10523" s="113"/>
    </row>
    <row r="10524" spans="1:8">
      <c r="A10524" s="65"/>
      <c r="B10524" s="65"/>
      <c r="C10524" s="65"/>
      <c r="D10524" s="65"/>
      <c r="E10524" s="65"/>
      <c r="F10524" s="65"/>
      <c r="G10524" s="65"/>
      <c r="H10524" s="113"/>
    </row>
    <row r="10525" spans="1:8">
      <c r="A10525" s="65"/>
      <c r="B10525" s="65"/>
      <c r="C10525" s="65"/>
      <c r="D10525" s="65"/>
      <c r="E10525" s="65"/>
      <c r="F10525" s="65"/>
      <c r="G10525" s="65"/>
      <c r="H10525" s="113"/>
    </row>
    <row r="10526" spans="1:8">
      <c r="A10526" s="65"/>
      <c r="B10526" s="65"/>
      <c r="C10526" s="65"/>
      <c r="D10526" s="65"/>
      <c r="E10526" s="65"/>
      <c r="F10526" s="65"/>
      <c r="G10526" s="65"/>
      <c r="H10526" s="113"/>
    </row>
    <row r="10527" spans="1:8">
      <c r="A10527" s="65"/>
      <c r="B10527" s="65"/>
      <c r="C10527" s="65"/>
      <c r="D10527" s="65"/>
      <c r="E10527" s="65"/>
      <c r="F10527" s="65"/>
      <c r="G10527" s="65"/>
      <c r="H10527" s="113"/>
    </row>
    <row r="10528" spans="1:8">
      <c r="A10528" s="65"/>
      <c r="B10528" s="65"/>
      <c r="C10528" s="65"/>
      <c r="D10528" s="65"/>
      <c r="E10528" s="65"/>
      <c r="F10528" s="65"/>
      <c r="G10528" s="65"/>
      <c r="H10528" s="113"/>
    </row>
    <row r="10529" spans="1:8">
      <c r="A10529" s="65"/>
      <c r="B10529" s="65"/>
      <c r="C10529" s="65"/>
      <c r="D10529" s="65"/>
      <c r="E10529" s="65"/>
      <c r="F10529" s="65"/>
      <c r="G10529" s="65"/>
      <c r="H10529" s="113"/>
    </row>
    <row r="10530" spans="1:8">
      <c r="A10530" s="65"/>
      <c r="B10530" s="65"/>
      <c r="C10530" s="65"/>
      <c r="D10530" s="65"/>
      <c r="E10530" s="65"/>
      <c r="F10530" s="65"/>
      <c r="G10530" s="65"/>
      <c r="H10530" s="113"/>
    </row>
    <row r="10531" spans="1:8">
      <c r="A10531" s="65"/>
      <c r="B10531" s="65"/>
      <c r="C10531" s="65"/>
      <c r="D10531" s="65"/>
      <c r="E10531" s="65"/>
      <c r="F10531" s="65"/>
      <c r="G10531" s="65"/>
      <c r="H10531" s="113"/>
    </row>
    <row r="10532" spans="1:8">
      <c r="A10532" s="65"/>
      <c r="B10532" s="65"/>
      <c r="C10532" s="65"/>
      <c r="D10532" s="65"/>
      <c r="E10532" s="65"/>
      <c r="F10532" s="65"/>
      <c r="G10532" s="65"/>
      <c r="H10532" s="113"/>
    </row>
    <row r="10533" spans="1:8">
      <c r="A10533" s="65"/>
      <c r="B10533" s="65"/>
      <c r="C10533" s="65"/>
      <c r="D10533" s="65"/>
      <c r="E10533" s="65"/>
      <c r="F10533" s="65"/>
      <c r="G10533" s="65"/>
      <c r="H10533" s="113"/>
    </row>
    <row r="10534" spans="1:8">
      <c r="A10534" s="65"/>
      <c r="B10534" s="65"/>
      <c r="C10534" s="65"/>
      <c r="D10534" s="65"/>
      <c r="E10534" s="65"/>
      <c r="F10534" s="65"/>
      <c r="G10534" s="65"/>
      <c r="H10534" s="113"/>
    </row>
    <row r="10535" spans="1:8">
      <c r="A10535" s="65"/>
      <c r="B10535" s="65"/>
      <c r="C10535" s="65"/>
      <c r="D10535" s="65"/>
      <c r="E10535" s="65"/>
      <c r="F10535" s="65"/>
      <c r="G10535" s="65"/>
      <c r="H10535" s="113"/>
    </row>
    <row r="10536" spans="1:8">
      <c r="A10536" s="65"/>
      <c r="B10536" s="65"/>
      <c r="C10536" s="65"/>
      <c r="D10536" s="65"/>
      <c r="E10536" s="65"/>
      <c r="F10536" s="65"/>
      <c r="G10536" s="65"/>
      <c r="H10536" s="113"/>
    </row>
    <row r="10537" spans="1:8">
      <c r="A10537" s="65"/>
      <c r="B10537" s="65"/>
      <c r="C10537" s="65"/>
      <c r="D10537" s="65"/>
      <c r="E10537" s="65"/>
      <c r="F10537" s="65"/>
      <c r="G10537" s="65"/>
      <c r="H10537" s="113"/>
    </row>
    <row r="10538" spans="1:8">
      <c r="A10538" s="65"/>
      <c r="B10538" s="65"/>
      <c r="C10538" s="65"/>
      <c r="D10538" s="65"/>
      <c r="E10538" s="65"/>
      <c r="F10538" s="65"/>
      <c r="G10538" s="65"/>
      <c r="H10538" s="113"/>
    </row>
    <row r="10539" spans="1:8">
      <c r="A10539" s="65"/>
      <c r="B10539" s="65"/>
      <c r="C10539" s="65"/>
      <c r="D10539" s="65"/>
      <c r="E10539" s="65"/>
      <c r="F10539" s="65"/>
      <c r="G10539" s="65"/>
      <c r="H10539" s="113"/>
    </row>
    <row r="10540" spans="1:8">
      <c r="A10540" s="65"/>
      <c r="B10540" s="65"/>
      <c r="C10540" s="65"/>
      <c r="D10540" s="65"/>
      <c r="E10540" s="65"/>
      <c r="F10540" s="65"/>
      <c r="G10540" s="65"/>
      <c r="H10540" s="113"/>
    </row>
    <row r="10541" spans="1:8">
      <c r="A10541" s="65"/>
      <c r="B10541" s="65"/>
      <c r="C10541" s="65"/>
      <c r="D10541" s="65"/>
      <c r="E10541" s="65"/>
      <c r="F10541" s="65"/>
      <c r="G10541" s="65"/>
      <c r="H10541" s="113"/>
    </row>
    <row r="10542" spans="1:8">
      <c r="A10542" s="65"/>
      <c r="B10542" s="65"/>
      <c r="C10542" s="65"/>
      <c r="D10542" s="65"/>
      <c r="E10542" s="65"/>
      <c r="F10542" s="65"/>
      <c r="G10542" s="65"/>
      <c r="H10542" s="113"/>
    </row>
    <row r="10543" spans="1:8">
      <c r="A10543" s="65"/>
      <c r="B10543" s="65"/>
      <c r="C10543" s="65"/>
      <c r="D10543" s="65"/>
      <c r="E10543" s="65"/>
      <c r="F10543" s="65"/>
      <c r="G10543" s="65"/>
      <c r="H10543" s="113"/>
    </row>
    <row r="10544" spans="1:8">
      <c r="A10544" s="65"/>
      <c r="B10544" s="65"/>
      <c r="C10544" s="65"/>
      <c r="D10544" s="65"/>
      <c r="E10544" s="65"/>
      <c r="F10544" s="65"/>
      <c r="G10544" s="65"/>
      <c r="H10544" s="113"/>
    </row>
    <row r="10545" spans="1:8">
      <c r="A10545" s="65"/>
      <c r="B10545" s="65"/>
      <c r="C10545" s="65"/>
      <c r="D10545" s="65"/>
      <c r="E10545" s="65"/>
      <c r="F10545" s="65"/>
      <c r="G10545" s="65"/>
      <c r="H10545" s="113"/>
    </row>
    <row r="10546" spans="1:8">
      <c r="A10546" s="65"/>
      <c r="B10546" s="65"/>
      <c r="C10546" s="65"/>
      <c r="D10546" s="65"/>
      <c r="E10546" s="65"/>
      <c r="F10546" s="65"/>
      <c r="G10546" s="65"/>
      <c r="H10546" s="113"/>
    </row>
    <row r="10547" spans="1:8">
      <c r="A10547" s="65"/>
      <c r="B10547" s="65"/>
      <c r="C10547" s="65"/>
      <c r="D10547" s="65"/>
      <c r="E10547" s="65"/>
      <c r="F10547" s="65"/>
      <c r="G10547" s="65"/>
      <c r="H10547" s="113"/>
    </row>
    <row r="10548" spans="1:8">
      <c r="A10548" s="65"/>
      <c r="B10548" s="65"/>
      <c r="C10548" s="65"/>
      <c r="D10548" s="65"/>
      <c r="E10548" s="65"/>
      <c r="F10548" s="65"/>
      <c r="G10548" s="65"/>
      <c r="H10548" s="113"/>
    </row>
    <row r="10549" spans="1:8">
      <c r="A10549" s="65"/>
      <c r="B10549" s="65"/>
      <c r="C10549" s="65"/>
      <c r="D10549" s="65"/>
      <c r="E10549" s="65"/>
      <c r="F10549" s="65"/>
      <c r="G10549" s="65"/>
      <c r="H10549" s="113"/>
    </row>
    <row r="10550" spans="1:8">
      <c r="A10550" s="65"/>
      <c r="B10550" s="65"/>
      <c r="C10550" s="65"/>
      <c r="D10550" s="65"/>
      <c r="E10550" s="65"/>
      <c r="F10550" s="65"/>
      <c r="G10550" s="65"/>
      <c r="H10550" s="113"/>
    </row>
    <row r="10551" spans="1:8">
      <c r="A10551" s="65"/>
      <c r="B10551" s="65"/>
      <c r="C10551" s="65"/>
      <c r="D10551" s="65"/>
      <c r="E10551" s="65"/>
      <c r="F10551" s="65"/>
      <c r="G10551" s="65"/>
      <c r="H10551" s="113"/>
    </row>
    <row r="10552" spans="1:8">
      <c r="A10552" s="65"/>
      <c r="B10552" s="65"/>
      <c r="C10552" s="65"/>
      <c r="D10552" s="65"/>
      <c r="E10552" s="65"/>
      <c r="F10552" s="65"/>
      <c r="G10552" s="65"/>
      <c r="H10552" s="113"/>
    </row>
    <row r="10553" spans="1:8">
      <c r="A10553" s="65"/>
      <c r="B10553" s="65"/>
      <c r="C10553" s="65"/>
      <c r="D10553" s="65"/>
      <c r="E10553" s="65"/>
      <c r="F10553" s="65"/>
      <c r="G10553" s="65"/>
      <c r="H10553" s="113"/>
    </row>
    <row r="10554" spans="1:8">
      <c r="A10554" s="65"/>
      <c r="B10554" s="65"/>
      <c r="C10554" s="65"/>
      <c r="D10554" s="65"/>
      <c r="E10554" s="65"/>
      <c r="F10554" s="65"/>
      <c r="G10554" s="65"/>
      <c r="H10554" s="113"/>
    </row>
    <row r="10555" spans="1:8">
      <c r="A10555" s="65"/>
      <c r="B10555" s="65"/>
      <c r="C10555" s="65"/>
      <c r="D10555" s="65"/>
      <c r="E10555" s="65"/>
      <c r="F10555" s="65"/>
      <c r="G10555" s="65"/>
      <c r="H10555" s="113"/>
    </row>
    <row r="10556" spans="1:8">
      <c r="A10556" s="65"/>
      <c r="B10556" s="65"/>
      <c r="C10556" s="65"/>
      <c r="D10556" s="65"/>
      <c r="E10556" s="65"/>
      <c r="F10556" s="65"/>
      <c r="G10556" s="65"/>
      <c r="H10556" s="113"/>
    </row>
    <row r="10557" spans="1:8">
      <c r="A10557" s="65"/>
      <c r="B10557" s="65"/>
      <c r="C10557" s="65"/>
      <c r="D10557" s="65"/>
      <c r="E10557" s="65"/>
      <c r="F10557" s="65"/>
      <c r="G10557" s="65"/>
      <c r="H10557" s="113"/>
    </row>
    <row r="10558" spans="1:8">
      <c r="A10558" s="65"/>
      <c r="B10558" s="65"/>
      <c r="C10558" s="65"/>
      <c r="D10558" s="65"/>
      <c r="E10558" s="65"/>
      <c r="F10558" s="65"/>
      <c r="G10558" s="65"/>
      <c r="H10558" s="113"/>
    </row>
    <row r="10559" spans="1:8">
      <c r="A10559" s="65"/>
      <c r="B10559" s="65"/>
      <c r="C10559" s="65"/>
      <c r="D10559" s="65"/>
      <c r="E10559" s="65"/>
      <c r="F10559" s="65"/>
      <c r="G10559" s="65"/>
      <c r="H10559" s="113"/>
    </row>
    <row r="10560" spans="1:8">
      <c r="A10560" s="65"/>
      <c r="B10560" s="65"/>
      <c r="C10560" s="65"/>
      <c r="D10560" s="65"/>
      <c r="E10560" s="65"/>
      <c r="F10560" s="65"/>
      <c r="G10560" s="65"/>
      <c r="H10560" s="113"/>
    </row>
    <row r="10561" spans="1:8">
      <c r="A10561" s="65"/>
      <c r="B10561" s="65"/>
      <c r="C10561" s="65"/>
      <c r="D10561" s="65"/>
      <c r="E10561" s="65"/>
      <c r="F10561" s="65"/>
      <c r="G10561" s="65"/>
      <c r="H10561" s="113"/>
    </row>
    <row r="10562" spans="1:8">
      <c r="A10562" s="65"/>
      <c r="B10562" s="65"/>
      <c r="C10562" s="65"/>
      <c r="D10562" s="65"/>
      <c r="E10562" s="65"/>
      <c r="F10562" s="65"/>
      <c r="G10562" s="65"/>
      <c r="H10562" s="113"/>
    </row>
    <row r="10563" spans="1:8">
      <c r="A10563" s="65"/>
      <c r="B10563" s="65"/>
      <c r="C10563" s="65"/>
      <c r="D10563" s="65"/>
      <c r="E10563" s="65"/>
      <c r="F10563" s="65"/>
      <c r="G10563" s="65"/>
      <c r="H10563" s="113"/>
    </row>
    <row r="10564" spans="1:8">
      <c r="A10564" s="65"/>
      <c r="B10564" s="65"/>
      <c r="C10564" s="65"/>
      <c r="D10564" s="65"/>
      <c r="E10564" s="65"/>
      <c r="F10564" s="65"/>
      <c r="G10564" s="65"/>
      <c r="H10564" s="113"/>
    </row>
    <row r="10565" spans="1:8">
      <c r="A10565" s="65"/>
      <c r="B10565" s="65"/>
      <c r="C10565" s="65"/>
      <c r="D10565" s="65"/>
      <c r="E10565" s="65"/>
      <c r="F10565" s="65"/>
      <c r="G10565" s="65"/>
      <c r="H10565" s="113"/>
    </row>
    <row r="10566" spans="1:8">
      <c r="A10566" s="65"/>
      <c r="B10566" s="65"/>
      <c r="C10566" s="65"/>
      <c r="D10566" s="65"/>
      <c r="E10566" s="65"/>
      <c r="F10566" s="65"/>
      <c r="G10566" s="65"/>
      <c r="H10566" s="113"/>
    </row>
    <row r="10567" spans="1:8">
      <c r="A10567" s="65"/>
      <c r="B10567" s="65"/>
      <c r="C10567" s="65"/>
      <c r="D10567" s="65"/>
      <c r="E10567" s="65"/>
      <c r="F10567" s="65"/>
      <c r="G10567" s="65"/>
      <c r="H10567" s="113"/>
    </row>
    <row r="10568" spans="1:8">
      <c r="A10568" s="65"/>
      <c r="B10568" s="65"/>
      <c r="C10568" s="65"/>
      <c r="D10568" s="65"/>
      <c r="E10568" s="65"/>
      <c r="F10568" s="65"/>
      <c r="G10568" s="65"/>
      <c r="H10568" s="113"/>
    </row>
    <row r="10569" spans="1:8">
      <c r="A10569" s="65"/>
      <c r="B10569" s="65"/>
      <c r="C10569" s="65"/>
      <c r="D10569" s="65"/>
      <c r="E10569" s="65"/>
      <c r="F10569" s="65"/>
      <c r="G10569" s="65"/>
      <c r="H10569" s="113"/>
    </row>
    <row r="10570" spans="1:8">
      <c r="A10570" s="65"/>
      <c r="B10570" s="65"/>
      <c r="C10570" s="65"/>
      <c r="D10570" s="65"/>
      <c r="E10570" s="65"/>
      <c r="F10570" s="65"/>
      <c r="G10570" s="65"/>
      <c r="H10570" s="113"/>
    </row>
    <row r="10571" spans="1:8">
      <c r="A10571" s="65"/>
      <c r="B10571" s="65"/>
      <c r="C10571" s="65"/>
      <c r="D10571" s="65"/>
      <c r="E10571" s="65"/>
      <c r="F10571" s="65"/>
      <c r="G10571" s="65"/>
      <c r="H10571" s="113"/>
    </row>
    <row r="10572" spans="1:8">
      <c r="A10572" s="65"/>
      <c r="B10572" s="65"/>
      <c r="C10572" s="65"/>
      <c r="D10572" s="65"/>
      <c r="E10572" s="65"/>
      <c r="F10572" s="65"/>
      <c r="G10572" s="65"/>
      <c r="H10572" s="113"/>
    </row>
    <row r="10573" spans="1:8">
      <c r="A10573" s="65"/>
      <c r="B10573" s="65"/>
      <c r="C10573" s="65"/>
      <c r="D10573" s="65"/>
      <c r="E10573" s="65"/>
      <c r="F10573" s="65"/>
      <c r="G10573" s="65"/>
      <c r="H10573" s="113"/>
    </row>
    <row r="10574" spans="1:8">
      <c r="A10574" s="65"/>
      <c r="B10574" s="65"/>
      <c r="C10574" s="65"/>
      <c r="D10574" s="65"/>
      <c r="E10574" s="65"/>
      <c r="F10574" s="65"/>
      <c r="G10574" s="65"/>
      <c r="H10574" s="113"/>
    </row>
    <row r="10575" spans="1:8">
      <c r="A10575" s="65"/>
      <c r="B10575" s="65"/>
      <c r="C10575" s="65"/>
      <c r="D10575" s="65"/>
      <c r="E10575" s="65"/>
      <c r="F10575" s="65"/>
      <c r="G10575" s="65"/>
      <c r="H10575" s="113"/>
    </row>
    <row r="10576" spans="1:8">
      <c r="A10576" s="65"/>
      <c r="B10576" s="65"/>
      <c r="C10576" s="65"/>
      <c r="D10576" s="65"/>
      <c r="E10576" s="65"/>
      <c r="F10576" s="65"/>
      <c r="G10576" s="65"/>
      <c r="H10576" s="113"/>
    </row>
    <row r="10577" spans="1:8">
      <c r="A10577" s="65"/>
      <c r="B10577" s="65"/>
      <c r="C10577" s="65"/>
      <c r="D10577" s="65"/>
      <c r="E10577" s="65"/>
      <c r="F10577" s="65"/>
      <c r="G10577" s="65"/>
      <c r="H10577" s="113"/>
    </row>
    <row r="10578" spans="1:8">
      <c r="A10578" s="65"/>
      <c r="B10578" s="65"/>
      <c r="C10578" s="65"/>
      <c r="D10578" s="65"/>
      <c r="E10578" s="65"/>
      <c r="F10578" s="65"/>
      <c r="G10578" s="65"/>
      <c r="H10578" s="113"/>
    </row>
    <row r="10579" spans="1:8">
      <c r="A10579" s="65"/>
      <c r="B10579" s="65"/>
      <c r="C10579" s="65"/>
      <c r="D10579" s="65"/>
      <c r="E10579" s="65"/>
      <c r="F10579" s="65"/>
      <c r="G10579" s="65"/>
      <c r="H10579" s="113"/>
    </row>
    <row r="10580" spans="1:8">
      <c r="A10580" s="65"/>
      <c r="B10580" s="65"/>
      <c r="C10580" s="65"/>
      <c r="D10580" s="65"/>
      <c r="E10580" s="65"/>
      <c r="F10580" s="65"/>
      <c r="G10580" s="65"/>
      <c r="H10580" s="113"/>
    </row>
    <row r="10581" spans="1:8">
      <c r="A10581" s="65"/>
      <c r="B10581" s="65"/>
      <c r="C10581" s="65"/>
      <c r="D10581" s="65"/>
      <c r="E10581" s="65"/>
      <c r="F10581" s="65"/>
      <c r="G10581" s="65"/>
      <c r="H10581" s="113"/>
    </row>
    <row r="10582" spans="1:8">
      <c r="A10582" s="65"/>
      <c r="B10582" s="65"/>
      <c r="C10582" s="65"/>
      <c r="D10582" s="65"/>
      <c r="E10582" s="65"/>
      <c r="F10582" s="65"/>
      <c r="G10582" s="65"/>
      <c r="H10582" s="113"/>
    </row>
    <row r="10583" spans="1:8">
      <c r="A10583" s="65"/>
      <c r="B10583" s="65"/>
      <c r="C10583" s="65"/>
      <c r="D10583" s="65"/>
      <c r="E10583" s="65"/>
      <c r="F10583" s="65"/>
      <c r="G10583" s="65"/>
      <c r="H10583" s="113"/>
    </row>
    <row r="10584" spans="1:8">
      <c r="A10584" s="65"/>
      <c r="B10584" s="65"/>
      <c r="C10584" s="65"/>
      <c r="D10584" s="65"/>
      <c r="E10584" s="65"/>
      <c r="F10584" s="65"/>
      <c r="G10584" s="65"/>
      <c r="H10584" s="113"/>
    </row>
    <row r="10585" spans="1:8">
      <c r="A10585" s="65"/>
      <c r="B10585" s="65"/>
      <c r="C10585" s="65"/>
      <c r="D10585" s="65"/>
      <c r="E10585" s="65"/>
      <c r="F10585" s="65"/>
      <c r="G10585" s="65"/>
      <c r="H10585" s="113"/>
    </row>
    <row r="10586" spans="1:8">
      <c r="A10586" s="65"/>
      <c r="B10586" s="65"/>
      <c r="C10586" s="65"/>
      <c r="D10586" s="65"/>
      <c r="E10586" s="65"/>
      <c r="F10586" s="65"/>
      <c r="G10586" s="65"/>
      <c r="H10586" s="113"/>
    </row>
    <row r="10587" spans="1:8">
      <c r="A10587" s="65"/>
      <c r="B10587" s="65"/>
      <c r="C10587" s="65"/>
      <c r="D10587" s="65"/>
      <c r="E10587" s="65"/>
      <c r="F10587" s="65"/>
      <c r="G10587" s="65"/>
      <c r="H10587" s="113"/>
    </row>
    <row r="10588" spans="1:8">
      <c r="A10588" s="65"/>
      <c r="B10588" s="65"/>
      <c r="C10588" s="65"/>
      <c r="D10588" s="65"/>
      <c r="E10588" s="65"/>
      <c r="F10588" s="65"/>
      <c r="G10588" s="65"/>
      <c r="H10588" s="113"/>
    </row>
    <row r="10589" spans="1:8">
      <c r="A10589" s="65"/>
      <c r="B10589" s="65"/>
      <c r="C10589" s="65"/>
      <c r="D10589" s="65"/>
      <c r="E10589" s="65"/>
      <c r="F10589" s="65"/>
      <c r="G10589" s="65"/>
      <c r="H10589" s="113"/>
    </row>
    <row r="10590" spans="1:8">
      <c r="A10590" s="65"/>
      <c r="B10590" s="65"/>
      <c r="C10590" s="65"/>
      <c r="D10590" s="65"/>
      <c r="E10590" s="65"/>
      <c r="F10590" s="65"/>
      <c r="G10590" s="65"/>
      <c r="H10590" s="113"/>
    </row>
    <row r="10591" spans="1:8">
      <c r="A10591" s="65"/>
      <c r="B10591" s="65"/>
      <c r="C10591" s="65"/>
      <c r="D10591" s="65"/>
      <c r="E10591" s="65"/>
      <c r="F10591" s="65"/>
      <c r="G10591" s="65"/>
      <c r="H10591" s="113"/>
    </row>
    <row r="10592" spans="1:8">
      <c r="A10592" s="65"/>
      <c r="B10592" s="65"/>
      <c r="C10592" s="65"/>
      <c r="D10592" s="65"/>
      <c r="E10592" s="65"/>
      <c r="F10592" s="65"/>
      <c r="G10592" s="65"/>
      <c r="H10592" s="113"/>
    </row>
    <row r="10593" spans="1:8">
      <c r="A10593" s="65"/>
      <c r="B10593" s="65"/>
      <c r="C10593" s="65"/>
      <c r="D10593" s="65"/>
      <c r="E10593" s="65"/>
      <c r="F10593" s="65"/>
      <c r="G10593" s="65"/>
      <c r="H10593" s="113"/>
    </row>
    <row r="10594" spans="1:8">
      <c r="A10594" s="65"/>
      <c r="B10594" s="65"/>
      <c r="C10594" s="65"/>
      <c r="D10594" s="65"/>
      <c r="E10594" s="65"/>
      <c r="F10594" s="65"/>
      <c r="G10594" s="65"/>
      <c r="H10594" s="113"/>
    </row>
    <row r="10595" spans="1:8">
      <c r="A10595" s="65"/>
      <c r="B10595" s="65"/>
      <c r="C10595" s="65"/>
      <c r="D10595" s="65"/>
      <c r="E10595" s="65"/>
      <c r="F10595" s="65"/>
      <c r="G10595" s="65"/>
      <c r="H10595" s="113"/>
    </row>
    <row r="10596" spans="1:8">
      <c r="A10596" s="65"/>
      <c r="B10596" s="65"/>
      <c r="C10596" s="65"/>
      <c r="D10596" s="65"/>
      <c r="E10596" s="65"/>
      <c r="F10596" s="65"/>
      <c r="G10596" s="65"/>
      <c r="H10596" s="113"/>
    </row>
    <row r="10597" spans="1:8">
      <c r="A10597" s="65"/>
      <c r="B10597" s="65"/>
      <c r="C10597" s="65"/>
      <c r="D10597" s="65"/>
      <c r="E10597" s="65"/>
      <c r="F10597" s="65"/>
      <c r="G10597" s="65"/>
      <c r="H10597" s="113"/>
    </row>
    <row r="10598" spans="1:8">
      <c r="A10598" s="65"/>
      <c r="B10598" s="65"/>
      <c r="C10598" s="65"/>
      <c r="D10598" s="65"/>
      <c r="E10598" s="65"/>
      <c r="F10598" s="65"/>
      <c r="G10598" s="65"/>
      <c r="H10598" s="113"/>
    </row>
    <row r="10599" spans="1:8">
      <c r="A10599" s="65"/>
      <c r="B10599" s="65"/>
      <c r="C10599" s="65"/>
      <c r="D10599" s="65"/>
      <c r="E10599" s="65"/>
      <c r="F10599" s="65"/>
      <c r="G10599" s="65"/>
      <c r="H10599" s="113"/>
    </row>
    <row r="10600" spans="1:8">
      <c r="A10600" s="65"/>
      <c r="B10600" s="65"/>
      <c r="C10600" s="65"/>
      <c r="D10600" s="65"/>
      <c r="E10600" s="65"/>
      <c r="F10600" s="65"/>
      <c r="G10600" s="65"/>
      <c r="H10600" s="113"/>
    </row>
    <row r="10601" spans="1:8">
      <c r="A10601" s="65"/>
      <c r="B10601" s="65"/>
      <c r="C10601" s="65"/>
      <c r="D10601" s="65"/>
      <c r="E10601" s="65"/>
      <c r="F10601" s="65"/>
      <c r="G10601" s="65"/>
      <c r="H10601" s="113"/>
    </row>
    <row r="10602" spans="1:8">
      <c r="A10602" s="65"/>
      <c r="B10602" s="65"/>
      <c r="C10602" s="65"/>
      <c r="D10602" s="65"/>
      <c r="E10602" s="65"/>
      <c r="F10602" s="65"/>
      <c r="G10602" s="65"/>
      <c r="H10602" s="113"/>
    </row>
    <row r="10603" spans="1:8">
      <c r="A10603" s="65"/>
      <c r="B10603" s="65"/>
      <c r="C10603" s="65"/>
      <c r="D10603" s="65"/>
      <c r="E10603" s="65"/>
      <c r="F10603" s="65"/>
      <c r="G10603" s="65"/>
      <c r="H10603" s="113"/>
    </row>
    <row r="10604" spans="1:8">
      <c r="A10604" s="65"/>
      <c r="B10604" s="65"/>
      <c r="C10604" s="65"/>
      <c r="D10604" s="65"/>
      <c r="E10604" s="65"/>
      <c r="F10604" s="65"/>
      <c r="G10604" s="65"/>
      <c r="H10604" s="113"/>
    </row>
    <row r="10605" spans="1:8">
      <c r="A10605" s="65"/>
      <c r="B10605" s="65"/>
      <c r="C10605" s="65"/>
      <c r="D10605" s="65"/>
      <c r="E10605" s="65"/>
      <c r="F10605" s="65"/>
      <c r="G10605" s="65"/>
      <c r="H10605" s="113"/>
    </row>
    <row r="10606" spans="1:8">
      <c r="A10606" s="65"/>
      <c r="B10606" s="65"/>
      <c r="C10606" s="65"/>
      <c r="D10606" s="65"/>
      <c r="E10606" s="65"/>
      <c r="F10606" s="65"/>
      <c r="G10606" s="65"/>
      <c r="H10606" s="113"/>
    </row>
    <row r="10607" spans="1:8">
      <c r="A10607" s="65"/>
      <c r="B10607" s="65"/>
      <c r="C10607" s="65"/>
      <c r="D10607" s="65"/>
      <c r="E10607" s="65"/>
      <c r="F10607" s="65"/>
      <c r="G10607" s="65"/>
      <c r="H10607" s="113"/>
    </row>
    <row r="10608" spans="1:8">
      <c r="A10608" s="65"/>
      <c r="B10608" s="65"/>
      <c r="C10608" s="65"/>
      <c r="D10608" s="65"/>
      <c r="E10608" s="65"/>
      <c r="F10608" s="65"/>
      <c r="G10608" s="65"/>
      <c r="H10608" s="113"/>
    </row>
    <row r="10609" spans="1:8">
      <c r="A10609" s="65"/>
      <c r="B10609" s="65"/>
      <c r="C10609" s="65"/>
      <c r="D10609" s="65"/>
      <c r="E10609" s="65"/>
      <c r="F10609" s="65"/>
      <c r="G10609" s="65"/>
      <c r="H10609" s="113"/>
    </row>
    <row r="10610" spans="1:8">
      <c r="A10610" s="65"/>
      <c r="B10610" s="65"/>
      <c r="C10610" s="65"/>
      <c r="D10610" s="65"/>
      <c r="E10610" s="65"/>
      <c r="F10610" s="65"/>
      <c r="G10610" s="65"/>
      <c r="H10610" s="113"/>
    </row>
    <row r="10611" spans="1:8">
      <c r="A10611" s="65"/>
      <c r="B10611" s="65"/>
      <c r="C10611" s="65"/>
      <c r="D10611" s="65"/>
      <c r="E10611" s="65"/>
      <c r="F10611" s="65"/>
      <c r="G10611" s="65"/>
      <c r="H10611" s="113"/>
    </row>
    <row r="10612" spans="1:8">
      <c r="A10612" s="65"/>
      <c r="B10612" s="65"/>
      <c r="C10612" s="65"/>
      <c r="D10612" s="65"/>
      <c r="E10612" s="65"/>
      <c r="F10612" s="65"/>
      <c r="G10612" s="65"/>
      <c r="H10612" s="113"/>
    </row>
    <row r="10613" spans="1:8">
      <c r="A10613" s="65"/>
      <c r="B10613" s="65"/>
      <c r="C10613" s="65"/>
      <c r="D10613" s="65"/>
      <c r="E10613" s="65"/>
      <c r="F10613" s="65"/>
      <c r="G10613" s="65"/>
      <c r="H10613" s="113"/>
    </row>
    <row r="10614" spans="1:8">
      <c r="A10614" s="65"/>
      <c r="B10614" s="65"/>
      <c r="C10614" s="65"/>
      <c r="D10614" s="65"/>
      <c r="E10614" s="65"/>
      <c r="F10614" s="65"/>
      <c r="G10614" s="65"/>
      <c r="H10614" s="113"/>
    </row>
    <row r="10615" spans="1:8">
      <c r="A10615" s="65"/>
      <c r="B10615" s="65"/>
      <c r="C10615" s="65"/>
      <c r="D10615" s="65"/>
      <c r="E10615" s="65"/>
      <c r="F10615" s="65"/>
      <c r="G10615" s="65"/>
      <c r="H10615" s="113"/>
    </row>
    <row r="10616" spans="1:8">
      <c r="A10616" s="65"/>
      <c r="B10616" s="65"/>
      <c r="C10616" s="65"/>
      <c r="D10616" s="65"/>
      <c r="E10616" s="65"/>
      <c r="F10616" s="65"/>
      <c r="G10616" s="65"/>
      <c r="H10616" s="113"/>
    </row>
    <row r="10617" spans="1:8">
      <c r="A10617" s="65"/>
      <c r="B10617" s="65"/>
      <c r="C10617" s="65"/>
      <c r="D10617" s="65"/>
      <c r="E10617" s="65"/>
      <c r="F10617" s="65"/>
      <c r="G10617" s="65"/>
      <c r="H10617" s="113"/>
    </row>
    <row r="10618" spans="1:8">
      <c r="A10618" s="65"/>
      <c r="B10618" s="65"/>
      <c r="C10618" s="65"/>
      <c r="D10618" s="65"/>
      <c r="E10618" s="65"/>
      <c r="F10618" s="65"/>
      <c r="G10618" s="65"/>
      <c r="H10618" s="113"/>
    </row>
    <row r="10619" spans="1:8">
      <c r="A10619" s="65"/>
      <c r="B10619" s="65"/>
      <c r="C10619" s="65"/>
      <c r="D10619" s="65"/>
      <c r="E10619" s="65"/>
      <c r="F10619" s="65"/>
      <c r="G10619" s="65"/>
      <c r="H10619" s="113"/>
    </row>
    <row r="10620" spans="1:8">
      <c r="A10620" s="65"/>
      <c r="B10620" s="65"/>
      <c r="C10620" s="65"/>
      <c r="D10620" s="65"/>
      <c r="E10620" s="65"/>
      <c r="F10620" s="65"/>
      <c r="G10620" s="65"/>
      <c r="H10620" s="113"/>
    </row>
    <row r="10621" spans="1:8">
      <c r="A10621" s="65"/>
      <c r="B10621" s="65"/>
      <c r="C10621" s="65"/>
      <c r="D10621" s="65"/>
      <c r="E10621" s="65"/>
      <c r="F10621" s="65"/>
      <c r="G10621" s="65"/>
      <c r="H10621" s="113"/>
    </row>
    <row r="10622" spans="1:8">
      <c r="A10622" s="65"/>
      <c r="B10622" s="65"/>
      <c r="C10622" s="65"/>
      <c r="D10622" s="65"/>
      <c r="E10622" s="65"/>
      <c r="F10622" s="65"/>
      <c r="G10622" s="65"/>
      <c r="H10622" s="113"/>
    </row>
    <row r="10623" spans="1:8">
      <c r="A10623" s="65"/>
      <c r="B10623" s="65"/>
      <c r="C10623" s="65"/>
      <c r="D10623" s="65"/>
      <c r="E10623" s="65"/>
      <c r="F10623" s="65"/>
      <c r="G10623" s="65"/>
      <c r="H10623" s="113"/>
    </row>
    <row r="10624" spans="1:8">
      <c r="A10624" s="65"/>
      <c r="B10624" s="65"/>
      <c r="C10624" s="65"/>
      <c r="D10624" s="65"/>
      <c r="E10624" s="65"/>
      <c r="F10624" s="65"/>
      <c r="G10624" s="65"/>
      <c r="H10624" s="113"/>
    </row>
    <row r="10625" spans="1:8">
      <c r="A10625" s="65"/>
      <c r="B10625" s="65"/>
      <c r="C10625" s="65"/>
      <c r="D10625" s="65"/>
      <c r="E10625" s="65"/>
      <c r="F10625" s="65"/>
      <c r="G10625" s="65"/>
      <c r="H10625" s="113"/>
    </row>
    <row r="10626" spans="1:8">
      <c r="A10626" s="65"/>
      <c r="B10626" s="65"/>
      <c r="C10626" s="65"/>
      <c r="D10626" s="65"/>
      <c r="E10626" s="65"/>
      <c r="F10626" s="65"/>
      <c r="G10626" s="65"/>
      <c r="H10626" s="113"/>
    </row>
    <row r="10627" spans="1:8">
      <c r="A10627" s="65"/>
      <c r="B10627" s="65"/>
      <c r="C10627" s="65"/>
      <c r="D10627" s="65"/>
      <c r="E10627" s="65"/>
      <c r="F10627" s="65"/>
      <c r="G10627" s="65"/>
      <c r="H10627" s="113"/>
    </row>
    <row r="10628" spans="1:8">
      <c r="A10628" s="65"/>
      <c r="B10628" s="65"/>
      <c r="C10628" s="65"/>
      <c r="D10628" s="65"/>
      <c r="E10628" s="65"/>
      <c r="F10628" s="65"/>
      <c r="G10628" s="65"/>
      <c r="H10628" s="113"/>
    </row>
    <row r="10629" spans="1:8">
      <c r="A10629" s="65"/>
      <c r="B10629" s="65"/>
      <c r="C10629" s="65"/>
      <c r="D10629" s="65"/>
      <c r="E10629" s="65"/>
      <c r="F10629" s="65"/>
      <c r="G10629" s="65"/>
      <c r="H10629" s="113"/>
    </row>
    <row r="10630" spans="1:8">
      <c r="A10630" s="65"/>
      <c r="B10630" s="65"/>
      <c r="C10630" s="65"/>
      <c r="D10630" s="65"/>
      <c r="E10630" s="65"/>
      <c r="F10630" s="65"/>
      <c r="G10630" s="65"/>
      <c r="H10630" s="113"/>
    </row>
    <row r="10631" spans="1:8">
      <c r="A10631" s="65"/>
      <c r="B10631" s="65"/>
      <c r="C10631" s="65"/>
      <c r="D10631" s="65"/>
      <c r="E10631" s="65"/>
      <c r="F10631" s="65"/>
      <c r="G10631" s="65"/>
      <c r="H10631" s="113"/>
    </row>
    <row r="10632" spans="1:8">
      <c r="A10632" s="65"/>
      <c r="B10632" s="65"/>
      <c r="C10632" s="65"/>
      <c r="D10632" s="65"/>
      <c r="E10632" s="65"/>
      <c r="F10632" s="65"/>
      <c r="G10632" s="65"/>
      <c r="H10632" s="113"/>
    </row>
    <row r="10633" spans="1:8">
      <c r="A10633" s="65"/>
      <c r="B10633" s="65"/>
      <c r="C10633" s="65"/>
      <c r="D10633" s="65"/>
      <c r="E10633" s="65"/>
      <c r="F10633" s="65"/>
      <c r="G10633" s="65"/>
      <c r="H10633" s="113"/>
    </row>
    <row r="10634" spans="1:8">
      <c r="A10634" s="65"/>
      <c r="B10634" s="65"/>
      <c r="C10634" s="65"/>
      <c r="D10634" s="65"/>
      <c r="E10634" s="65"/>
      <c r="F10634" s="65"/>
      <c r="G10634" s="65"/>
      <c r="H10634" s="113"/>
    </row>
    <row r="10635" spans="1:8">
      <c r="A10635" s="65"/>
      <c r="B10635" s="65"/>
      <c r="C10635" s="65"/>
      <c r="D10635" s="65"/>
      <c r="E10635" s="65"/>
      <c r="F10635" s="65"/>
      <c r="G10635" s="65"/>
      <c r="H10635" s="113"/>
    </row>
    <row r="10636" spans="1:8">
      <c r="A10636" s="65"/>
      <c r="B10636" s="65"/>
      <c r="C10636" s="65"/>
      <c r="D10636" s="65"/>
      <c r="E10636" s="65"/>
      <c r="F10636" s="65"/>
      <c r="G10636" s="65"/>
      <c r="H10636" s="113"/>
    </row>
    <row r="10637" spans="1:8">
      <c r="A10637" s="65"/>
      <c r="B10637" s="65"/>
      <c r="C10637" s="65"/>
      <c r="D10637" s="65"/>
      <c r="E10637" s="65"/>
      <c r="F10637" s="65"/>
      <c r="G10637" s="65"/>
      <c r="H10637" s="113"/>
    </row>
    <row r="10638" spans="1:8">
      <c r="A10638" s="65"/>
      <c r="B10638" s="65"/>
      <c r="C10638" s="65"/>
      <c r="D10638" s="65"/>
      <c r="E10638" s="65"/>
      <c r="F10638" s="65"/>
      <c r="G10638" s="65"/>
      <c r="H10638" s="113"/>
    </row>
    <row r="10639" spans="1:8">
      <c r="A10639" s="65"/>
      <c r="B10639" s="65"/>
      <c r="C10639" s="65"/>
      <c r="D10639" s="65"/>
      <c r="E10639" s="65"/>
      <c r="F10639" s="65"/>
      <c r="G10639" s="65"/>
      <c r="H10639" s="113"/>
    </row>
    <row r="10640" spans="1:8">
      <c r="A10640" s="65"/>
      <c r="B10640" s="65"/>
      <c r="C10640" s="65"/>
      <c r="D10640" s="65"/>
      <c r="E10640" s="65"/>
      <c r="F10640" s="65"/>
      <c r="G10640" s="65"/>
      <c r="H10640" s="113"/>
    </row>
    <row r="10641" spans="1:8">
      <c r="A10641" s="65"/>
      <c r="B10641" s="65"/>
      <c r="C10641" s="65"/>
      <c r="D10641" s="65"/>
      <c r="E10641" s="65"/>
      <c r="F10641" s="65"/>
      <c r="G10641" s="65"/>
      <c r="H10641" s="113"/>
    </row>
    <row r="10642" spans="1:8">
      <c r="A10642" s="65"/>
      <c r="B10642" s="65"/>
      <c r="C10642" s="65"/>
      <c r="D10642" s="65"/>
      <c r="E10642" s="65"/>
      <c r="F10642" s="65"/>
      <c r="G10642" s="65"/>
      <c r="H10642" s="113"/>
    </row>
    <row r="10643" spans="1:8">
      <c r="A10643" s="65"/>
      <c r="B10643" s="65"/>
      <c r="C10643" s="65"/>
      <c r="D10643" s="65"/>
      <c r="E10643" s="65"/>
      <c r="F10643" s="65"/>
      <c r="G10643" s="65"/>
      <c r="H10643" s="113"/>
    </row>
    <row r="10644" spans="1:8">
      <c r="A10644" s="65"/>
      <c r="B10644" s="65"/>
      <c r="C10644" s="65"/>
      <c r="D10644" s="65"/>
      <c r="E10644" s="65"/>
      <c r="F10644" s="65"/>
      <c r="G10644" s="65"/>
      <c r="H10644" s="113"/>
    </row>
    <row r="10645" spans="1:8">
      <c r="A10645" s="65"/>
      <c r="B10645" s="65"/>
      <c r="C10645" s="65"/>
      <c r="D10645" s="65"/>
      <c r="E10645" s="65"/>
      <c r="F10645" s="65"/>
      <c r="G10645" s="65"/>
      <c r="H10645" s="113"/>
    </row>
    <row r="10646" spans="1:8">
      <c r="A10646" s="65"/>
      <c r="B10646" s="65"/>
      <c r="C10646" s="65"/>
      <c r="D10646" s="65"/>
      <c r="E10646" s="65"/>
      <c r="F10646" s="65"/>
      <c r="G10646" s="65"/>
      <c r="H10646" s="113"/>
    </row>
    <row r="10647" spans="1:8">
      <c r="A10647" s="65"/>
      <c r="B10647" s="65"/>
      <c r="C10647" s="65"/>
      <c r="D10647" s="65"/>
      <c r="E10647" s="65"/>
      <c r="F10647" s="65"/>
      <c r="G10647" s="65"/>
      <c r="H10647" s="113"/>
    </row>
    <row r="10648" spans="1:8">
      <c r="A10648" s="65"/>
      <c r="B10648" s="65"/>
      <c r="C10648" s="65"/>
      <c r="D10648" s="65"/>
      <c r="E10648" s="65"/>
      <c r="F10648" s="65"/>
      <c r="G10648" s="65"/>
      <c r="H10648" s="113"/>
    </row>
    <row r="10649" spans="1:8">
      <c r="A10649" s="65"/>
      <c r="B10649" s="65"/>
      <c r="C10649" s="65"/>
      <c r="D10649" s="65"/>
      <c r="E10649" s="65"/>
      <c r="F10649" s="65"/>
      <c r="G10649" s="65"/>
      <c r="H10649" s="113"/>
    </row>
    <row r="10650" spans="1:8">
      <c r="A10650" s="65"/>
      <c r="B10650" s="65"/>
      <c r="C10650" s="65"/>
      <c r="D10650" s="65"/>
      <c r="E10650" s="65"/>
      <c r="F10650" s="65"/>
      <c r="G10650" s="65"/>
      <c r="H10650" s="113"/>
    </row>
    <row r="10651" spans="1:8">
      <c r="A10651" s="65"/>
      <c r="B10651" s="65"/>
      <c r="C10651" s="65"/>
      <c r="D10651" s="65"/>
      <c r="E10651" s="65"/>
      <c r="F10651" s="65"/>
      <c r="G10651" s="65"/>
      <c r="H10651" s="113"/>
    </row>
    <row r="10652" spans="1:8">
      <c r="A10652" s="65"/>
      <c r="B10652" s="65"/>
      <c r="C10652" s="65"/>
      <c r="D10652" s="65"/>
      <c r="E10652" s="65"/>
      <c r="F10652" s="65"/>
      <c r="G10652" s="65"/>
      <c r="H10652" s="113"/>
    </row>
    <row r="10653" spans="1:8">
      <c r="A10653" s="65"/>
      <c r="B10653" s="65"/>
      <c r="C10653" s="65"/>
      <c r="D10653" s="65"/>
      <c r="E10653" s="65"/>
      <c r="F10653" s="65"/>
      <c r="G10653" s="65"/>
      <c r="H10653" s="113"/>
    </row>
    <row r="10654" spans="1:8">
      <c r="A10654" s="65"/>
      <c r="B10654" s="65"/>
      <c r="C10654" s="65"/>
      <c r="D10654" s="65"/>
      <c r="E10654" s="65"/>
      <c r="F10654" s="65"/>
      <c r="G10654" s="65"/>
      <c r="H10654" s="113"/>
    </row>
    <row r="10655" spans="1:8">
      <c r="A10655" s="65"/>
      <c r="B10655" s="65"/>
      <c r="C10655" s="65"/>
      <c r="D10655" s="65"/>
      <c r="E10655" s="65"/>
      <c r="F10655" s="65"/>
      <c r="G10655" s="65"/>
      <c r="H10655" s="113"/>
    </row>
    <row r="10656" spans="1:8">
      <c r="A10656" s="65"/>
      <c r="B10656" s="65"/>
      <c r="C10656" s="65"/>
      <c r="D10656" s="65"/>
      <c r="E10656" s="65"/>
      <c r="F10656" s="65"/>
      <c r="G10656" s="65"/>
      <c r="H10656" s="113"/>
    </row>
    <row r="10657" spans="1:8">
      <c r="A10657" s="65"/>
      <c r="B10657" s="65"/>
      <c r="C10657" s="65"/>
      <c r="D10657" s="65"/>
      <c r="E10657" s="65"/>
      <c r="F10657" s="65"/>
      <c r="G10657" s="65"/>
      <c r="H10657" s="113"/>
    </row>
    <row r="10658" spans="1:8">
      <c r="A10658" s="65"/>
      <c r="B10658" s="65"/>
      <c r="C10658" s="65"/>
      <c r="D10658" s="65"/>
      <c r="E10658" s="65"/>
      <c r="F10658" s="65"/>
      <c r="G10658" s="65"/>
      <c r="H10658" s="113"/>
    </row>
    <row r="10659" spans="1:8">
      <c r="A10659" s="65"/>
      <c r="B10659" s="65"/>
      <c r="C10659" s="65"/>
      <c r="D10659" s="65"/>
      <c r="E10659" s="65"/>
      <c r="F10659" s="65"/>
      <c r="G10659" s="65"/>
      <c r="H10659" s="113"/>
    </row>
    <row r="10660" spans="1:8">
      <c r="A10660" s="65"/>
      <c r="B10660" s="65"/>
      <c r="C10660" s="65"/>
      <c r="D10660" s="65"/>
      <c r="E10660" s="65"/>
      <c r="F10660" s="65"/>
      <c r="G10660" s="65"/>
      <c r="H10660" s="113"/>
    </row>
    <row r="10661" spans="1:8">
      <c r="A10661" s="65"/>
      <c r="B10661" s="65"/>
      <c r="C10661" s="65"/>
      <c r="D10661" s="65"/>
      <c r="E10661" s="65"/>
      <c r="F10661" s="65"/>
      <c r="G10661" s="65"/>
      <c r="H10661" s="113"/>
    </row>
    <row r="10662" spans="1:8">
      <c r="A10662" s="65"/>
      <c r="B10662" s="65"/>
      <c r="C10662" s="65"/>
      <c r="D10662" s="65"/>
      <c r="E10662" s="65"/>
      <c r="F10662" s="65"/>
      <c r="G10662" s="65"/>
      <c r="H10662" s="113"/>
    </row>
    <row r="10663" spans="1:8">
      <c r="A10663" s="65"/>
      <c r="B10663" s="65"/>
      <c r="C10663" s="65"/>
      <c r="D10663" s="65"/>
      <c r="E10663" s="65"/>
      <c r="F10663" s="65"/>
      <c r="G10663" s="65"/>
      <c r="H10663" s="113"/>
    </row>
    <row r="10664" spans="1:8">
      <c r="A10664" s="65"/>
      <c r="B10664" s="65"/>
      <c r="C10664" s="65"/>
      <c r="D10664" s="65"/>
      <c r="E10664" s="65"/>
      <c r="F10664" s="65"/>
      <c r="G10664" s="65"/>
      <c r="H10664" s="113"/>
    </row>
    <row r="10665" spans="1:8">
      <c r="A10665" s="65"/>
      <c r="B10665" s="65"/>
      <c r="C10665" s="65"/>
      <c r="D10665" s="65"/>
      <c r="E10665" s="65"/>
      <c r="F10665" s="65"/>
      <c r="G10665" s="65"/>
      <c r="H10665" s="113"/>
    </row>
    <row r="10666" spans="1:8">
      <c r="A10666" s="65"/>
      <c r="B10666" s="65"/>
      <c r="C10666" s="65"/>
      <c r="D10666" s="65"/>
      <c r="E10666" s="65"/>
      <c r="F10666" s="65"/>
      <c r="G10666" s="65"/>
      <c r="H10666" s="113"/>
    </row>
    <row r="10667" spans="1:8">
      <c r="A10667" s="65"/>
      <c r="B10667" s="65"/>
      <c r="C10667" s="65"/>
      <c r="D10667" s="65"/>
      <c r="E10667" s="65"/>
      <c r="F10667" s="65"/>
      <c r="G10667" s="65"/>
      <c r="H10667" s="113"/>
    </row>
    <row r="10668" spans="1:8">
      <c r="A10668" s="65"/>
      <c r="B10668" s="65"/>
      <c r="C10668" s="65"/>
      <c r="D10668" s="65"/>
      <c r="E10668" s="65"/>
      <c r="F10668" s="65"/>
      <c r="G10668" s="65"/>
      <c r="H10668" s="113"/>
    </row>
    <row r="10669" spans="1:8">
      <c r="A10669" s="65"/>
      <c r="B10669" s="65"/>
      <c r="C10669" s="65"/>
      <c r="D10669" s="65"/>
      <c r="E10669" s="65"/>
      <c r="F10669" s="65"/>
      <c r="G10669" s="65"/>
      <c r="H10669" s="113"/>
    </row>
    <row r="10670" spans="1:8">
      <c r="A10670" s="65"/>
      <c r="B10670" s="65"/>
      <c r="C10670" s="65"/>
      <c r="D10670" s="65"/>
      <c r="E10670" s="65"/>
      <c r="F10670" s="65"/>
      <c r="G10670" s="65"/>
      <c r="H10670" s="113"/>
    </row>
    <row r="10671" spans="1:8">
      <c r="A10671" s="65"/>
      <c r="B10671" s="65"/>
      <c r="C10671" s="65"/>
      <c r="D10671" s="65"/>
      <c r="E10671" s="65"/>
      <c r="F10671" s="65"/>
      <c r="G10671" s="65"/>
      <c r="H10671" s="113"/>
    </row>
    <row r="10672" spans="1:8">
      <c r="A10672" s="65"/>
      <c r="B10672" s="65"/>
      <c r="C10672" s="65"/>
      <c r="D10672" s="65"/>
      <c r="E10672" s="65"/>
      <c r="F10672" s="65"/>
      <c r="G10672" s="65"/>
      <c r="H10672" s="113"/>
    </row>
    <row r="10673" spans="1:8">
      <c r="A10673" s="65"/>
      <c r="B10673" s="65"/>
      <c r="C10673" s="65"/>
      <c r="D10673" s="65"/>
      <c r="E10673" s="65"/>
      <c r="F10673" s="65"/>
      <c r="G10673" s="65"/>
      <c r="H10673" s="113"/>
    </row>
    <row r="10674" spans="1:8">
      <c r="A10674" s="65"/>
      <c r="B10674" s="65"/>
      <c r="C10674" s="65"/>
      <c r="D10674" s="65"/>
      <c r="E10674" s="65"/>
      <c r="F10674" s="65"/>
      <c r="G10674" s="65"/>
      <c r="H10674" s="113"/>
    </row>
    <row r="10675" spans="1:8">
      <c r="A10675" s="65"/>
      <c r="B10675" s="65"/>
      <c r="C10675" s="65"/>
      <c r="D10675" s="65"/>
      <c r="E10675" s="65"/>
      <c r="F10675" s="65"/>
      <c r="G10675" s="65"/>
      <c r="H10675" s="113"/>
    </row>
    <row r="10676" spans="1:8">
      <c r="A10676" s="65"/>
      <c r="B10676" s="65"/>
      <c r="C10676" s="65"/>
      <c r="D10676" s="65"/>
      <c r="E10676" s="65"/>
      <c r="F10676" s="65"/>
      <c r="G10676" s="65"/>
      <c r="H10676" s="113"/>
    </row>
    <row r="10677" spans="1:8">
      <c r="A10677" s="65"/>
      <c r="B10677" s="65"/>
      <c r="C10677" s="65"/>
      <c r="D10677" s="65"/>
      <c r="E10677" s="65"/>
      <c r="F10677" s="65"/>
      <c r="G10677" s="65"/>
      <c r="H10677" s="113"/>
    </row>
    <row r="10678" spans="1:8">
      <c r="A10678" s="65"/>
      <c r="B10678" s="65"/>
      <c r="C10678" s="65"/>
      <c r="D10678" s="65"/>
      <c r="E10678" s="65"/>
      <c r="F10678" s="65"/>
      <c r="G10678" s="65"/>
      <c r="H10678" s="113"/>
    </row>
    <row r="10679" spans="1:8">
      <c r="A10679" s="65"/>
      <c r="B10679" s="65"/>
      <c r="C10679" s="65"/>
      <c r="D10679" s="65"/>
      <c r="E10679" s="65"/>
      <c r="F10679" s="65"/>
      <c r="G10679" s="65"/>
      <c r="H10679" s="113"/>
    </row>
    <row r="10680" spans="1:8">
      <c r="A10680" s="65"/>
      <c r="B10680" s="65"/>
      <c r="C10680" s="65"/>
      <c r="D10680" s="65"/>
      <c r="E10680" s="65"/>
      <c r="F10680" s="65"/>
      <c r="G10680" s="65"/>
      <c r="H10680" s="113"/>
    </row>
    <row r="10681" spans="1:8">
      <c r="A10681" s="65"/>
      <c r="B10681" s="65"/>
      <c r="C10681" s="65"/>
      <c r="D10681" s="65"/>
      <c r="E10681" s="65"/>
      <c r="F10681" s="65"/>
      <c r="G10681" s="65"/>
      <c r="H10681" s="113"/>
    </row>
    <row r="10682" spans="1:8">
      <c r="A10682" s="65"/>
      <c r="B10682" s="65"/>
      <c r="C10682" s="65"/>
      <c r="D10682" s="65"/>
      <c r="E10682" s="65"/>
      <c r="F10682" s="65"/>
      <c r="G10682" s="65"/>
      <c r="H10682" s="113"/>
    </row>
    <row r="10683" spans="1:8">
      <c r="A10683" s="65"/>
      <c r="B10683" s="65"/>
      <c r="C10683" s="65"/>
      <c r="D10683" s="65"/>
      <c r="E10683" s="65"/>
      <c r="F10683" s="65"/>
      <c r="G10683" s="65"/>
      <c r="H10683" s="113"/>
    </row>
    <row r="10684" spans="1:8">
      <c r="A10684" s="65"/>
      <c r="B10684" s="65"/>
      <c r="C10684" s="65"/>
      <c r="D10684" s="65"/>
      <c r="E10684" s="65"/>
      <c r="F10684" s="65"/>
      <c r="G10684" s="65"/>
      <c r="H10684" s="113"/>
    </row>
    <row r="10685" spans="1:8">
      <c r="A10685" s="65"/>
      <c r="B10685" s="65"/>
      <c r="C10685" s="65"/>
      <c r="D10685" s="65"/>
      <c r="E10685" s="65"/>
      <c r="F10685" s="65"/>
      <c r="G10685" s="65"/>
      <c r="H10685" s="113"/>
    </row>
    <row r="10686" spans="1:8">
      <c r="A10686" s="65"/>
      <c r="B10686" s="65"/>
      <c r="C10686" s="65"/>
      <c r="D10686" s="65"/>
      <c r="E10686" s="65"/>
      <c r="F10686" s="65"/>
      <c r="G10686" s="65"/>
      <c r="H10686" s="113"/>
    </row>
    <row r="10687" spans="1:8">
      <c r="A10687" s="65"/>
      <c r="B10687" s="65"/>
      <c r="C10687" s="65"/>
      <c r="D10687" s="65"/>
      <c r="E10687" s="65"/>
      <c r="F10687" s="65"/>
      <c r="G10687" s="65"/>
      <c r="H10687" s="113"/>
    </row>
    <row r="10688" spans="1:8">
      <c r="A10688" s="65"/>
      <c r="B10688" s="65"/>
      <c r="C10688" s="65"/>
      <c r="D10688" s="65"/>
      <c r="E10688" s="65"/>
      <c r="F10688" s="65"/>
      <c r="G10688" s="65"/>
      <c r="H10688" s="113"/>
    </row>
    <row r="10689" spans="1:8">
      <c r="A10689" s="65"/>
      <c r="B10689" s="65"/>
      <c r="C10689" s="65"/>
      <c r="D10689" s="65"/>
      <c r="E10689" s="65"/>
      <c r="F10689" s="65"/>
      <c r="G10689" s="65"/>
      <c r="H10689" s="113"/>
    </row>
    <row r="10690" spans="1:8">
      <c r="A10690" s="65"/>
      <c r="B10690" s="65"/>
      <c r="C10690" s="65"/>
      <c r="D10690" s="65"/>
      <c r="E10690" s="65"/>
      <c r="F10690" s="65"/>
      <c r="G10690" s="65"/>
      <c r="H10690" s="113"/>
    </row>
    <row r="10691" spans="1:8">
      <c r="A10691" s="65"/>
      <c r="B10691" s="65"/>
      <c r="C10691" s="65"/>
      <c r="D10691" s="65"/>
      <c r="E10691" s="65"/>
      <c r="F10691" s="65"/>
      <c r="G10691" s="65"/>
      <c r="H10691" s="113"/>
    </row>
    <row r="10692" spans="1:8">
      <c r="A10692" s="65"/>
      <c r="B10692" s="65"/>
      <c r="C10692" s="65"/>
      <c r="D10692" s="65"/>
      <c r="E10692" s="65"/>
      <c r="F10692" s="65"/>
      <c r="G10692" s="65"/>
      <c r="H10692" s="113"/>
    </row>
    <row r="10693" spans="1:8">
      <c r="A10693" s="65"/>
      <c r="B10693" s="65"/>
      <c r="C10693" s="65"/>
      <c r="D10693" s="65"/>
      <c r="E10693" s="65"/>
      <c r="F10693" s="65"/>
      <c r="G10693" s="65"/>
      <c r="H10693" s="113"/>
    </row>
    <row r="10694" spans="1:8">
      <c r="A10694" s="65"/>
      <c r="B10694" s="65"/>
      <c r="C10694" s="65"/>
      <c r="D10694" s="65"/>
      <c r="E10694" s="65"/>
      <c r="F10694" s="65"/>
      <c r="G10694" s="65"/>
      <c r="H10694" s="113"/>
    </row>
    <row r="10695" spans="1:8">
      <c r="A10695" s="65"/>
      <c r="B10695" s="65"/>
      <c r="C10695" s="65"/>
      <c r="D10695" s="65"/>
      <c r="E10695" s="65"/>
      <c r="F10695" s="65"/>
      <c r="G10695" s="65"/>
      <c r="H10695" s="113"/>
    </row>
    <row r="10696" spans="1:8">
      <c r="A10696" s="65"/>
      <c r="B10696" s="65"/>
      <c r="C10696" s="65"/>
      <c r="D10696" s="65"/>
      <c r="E10696" s="65"/>
      <c r="F10696" s="65"/>
      <c r="G10696" s="65"/>
      <c r="H10696" s="113"/>
    </row>
    <row r="10697" spans="1:8">
      <c r="A10697" s="65"/>
      <c r="B10697" s="65"/>
      <c r="C10697" s="65"/>
      <c r="D10697" s="65"/>
      <c r="E10697" s="65"/>
      <c r="F10697" s="65"/>
      <c r="G10697" s="65"/>
      <c r="H10697" s="113"/>
    </row>
    <row r="10698" spans="1:8">
      <c r="A10698" s="65"/>
      <c r="B10698" s="65"/>
      <c r="C10698" s="65"/>
      <c r="D10698" s="65"/>
      <c r="E10698" s="65"/>
      <c r="F10698" s="65"/>
      <c r="G10698" s="65"/>
      <c r="H10698" s="113"/>
    </row>
    <row r="10699" spans="1:8">
      <c r="A10699" s="65"/>
      <c r="B10699" s="65"/>
      <c r="C10699" s="65"/>
      <c r="D10699" s="65"/>
      <c r="E10699" s="65"/>
      <c r="F10699" s="65"/>
      <c r="G10699" s="65"/>
      <c r="H10699" s="113"/>
    </row>
    <row r="10700" spans="1:8">
      <c r="A10700" s="65"/>
      <c r="B10700" s="65"/>
      <c r="C10700" s="65"/>
      <c r="D10700" s="65"/>
      <c r="E10700" s="65"/>
      <c r="F10700" s="65"/>
      <c r="G10700" s="65"/>
      <c r="H10700" s="113"/>
    </row>
    <row r="10701" spans="1:8">
      <c r="A10701" s="65"/>
      <c r="B10701" s="65"/>
      <c r="C10701" s="65"/>
      <c r="D10701" s="65"/>
      <c r="E10701" s="65"/>
      <c r="F10701" s="65"/>
      <c r="G10701" s="65"/>
      <c r="H10701" s="113"/>
    </row>
    <row r="10702" spans="1:8">
      <c r="A10702" s="65"/>
      <c r="B10702" s="65"/>
      <c r="C10702" s="65"/>
      <c r="D10702" s="65"/>
      <c r="E10702" s="65"/>
      <c r="F10702" s="65"/>
      <c r="G10702" s="65"/>
      <c r="H10702" s="113"/>
    </row>
    <row r="10703" spans="1:8">
      <c r="A10703" s="65"/>
      <c r="B10703" s="65"/>
      <c r="C10703" s="65"/>
      <c r="D10703" s="65"/>
      <c r="E10703" s="65"/>
      <c r="F10703" s="65"/>
      <c r="G10703" s="65"/>
      <c r="H10703" s="113"/>
    </row>
    <row r="10704" spans="1:8">
      <c r="A10704" s="65"/>
      <c r="B10704" s="65"/>
      <c r="C10704" s="65"/>
      <c r="D10704" s="65"/>
      <c r="E10704" s="65"/>
      <c r="F10704" s="65"/>
      <c r="G10704" s="65"/>
      <c r="H10704" s="113"/>
    </row>
    <row r="10705" spans="1:8">
      <c r="A10705" s="65"/>
      <c r="B10705" s="65"/>
      <c r="C10705" s="65"/>
      <c r="D10705" s="65"/>
      <c r="E10705" s="65"/>
      <c r="F10705" s="65"/>
      <c r="G10705" s="65"/>
      <c r="H10705" s="113"/>
    </row>
    <row r="10706" spans="1:8">
      <c r="A10706" s="65"/>
      <c r="B10706" s="65"/>
      <c r="C10706" s="65"/>
      <c r="D10706" s="65"/>
      <c r="E10706" s="65"/>
      <c r="F10706" s="65"/>
      <c r="G10706" s="65"/>
      <c r="H10706" s="113"/>
    </row>
    <row r="10707" spans="1:8">
      <c r="A10707" s="65"/>
      <c r="B10707" s="65"/>
      <c r="C10707" s="65"/>
      <c r="D10707" s="65"/>
      <c r="E10707" s="65"/>
      <c r="F10707" s="65"/>
      <c r="G10707" s="65"/>
      <c r="H10707" s="113"/>
    </row>
    <row r="10708" spans="1:8">
      <c r="A10708" s="65"/>
      <c r="B10708" s="65"/>
      <c r="C10708" s="65"/>
      <c r="D10708" s="65"/>
      <c r="E10708" s="65"/>
      <c r="F10708" s="65"/>
      <c r="G10708" s="65"/>
      <c r="H10708" s="113"/>
    </row>
    <row r="10709" spans="1:8">
      <c r="A10709" s="65"/>
      <c r="B10709" s="65"/>
      <c r="C10709" s="65"/>
      <c r="D10709" s="65"/>
      <c r="E10709" s="65"/>
      <c r="F10709" s="65"/>
      <c r="G10709" s="65"/>
      <c r="H10709" s="113"/>
    </row>
    <row r="10710" spans="1:8">
      <c r="A10710" s="65"/>
      <c r="B10710" s="65"/>
      <c r="C10710" s="65"/>
      <c r="D10710" s="65"/>
      <c r="E10710" s="65"/>
      <c r="F10710" s="65"/>
      <c r="G10710" s="65"/>
      <c r="H10710" s="113"/>
    </row>
    <row r="10711" spans="1:8">
      <c r="A10711" s="65"/>
      <c r="B10711" s="65"/>
      <c r="C10711" s="65"/>
      <c r="D10711" s="65"/>
      <c r="E10711" s="65"/>
      <c r="F10711" s="65"/>
      <c r="G10711" s="65"/>
      <c r="H10711" s="113"/>
    </row>
    <row r="10712" spans="1:8">
      <c r="A10712" s="65"/>
      <c r="B10712" s="65"/>
      <c r="C10712" s="65"/>
      <c r="D10712" s="65"/>
      <c r="E10712" s="65"/>
      <c r="F10712" s="65"/>
      <c r="G10712" s="65"/>
      <c r="H10712" s="113"/>
    </row>
    <row r="10713" spans="1:8">
      <c r="A10713" s="65"/>
      <c r="B10713" s="65"/>
      <c r="C10713" s="65"/>
      <c r="D10713" s="65"/>
      <c r="E10713" s="65"/>
      <c r="F10713" s="65"/>
      <c r="G10713" s="65"/>
      <c r="H10713" s="113"/>
    </row>
    <row r="10714" spans="1:8">
      <c r="A10714" s="65"/>
      <c r="B10714" s="65"/>
      <c r="C10714" s="65"/>
      <c r="D10714" s="65"/>
      <c r="E10714" s="65"/>
      <c r="F10714" s="65"/>
      <c r="G10714" s="65"/>
      <c r="H10714" s="113"/>
    </row>
    <row r="10715" spans="1:8">
      <c r="A10715" s="65"/>
      <c r="B10715" s="65"/>
      <c r="C10715" s="65"/>
      <c r="D10715" s="65"/>
      <c r="E10715" s="65"/>
      <c r="F10715" s="65"/>
      <c r="G10715" s="65"/>
      <c r="H10715" s="113"/>
    </row>
    <row r="10716" spans="1:8">
      <c r="A10716" s="65"/>
      <c r="B10716" s="65"/>
      <c r="C10716" s="65"/>
      <c r="D10716" s="65"/>
      <c r="E10716" s="65"/>
      <c r="F10716" s="65"/>
      <c r="G10716" s="65"/>
      <c r="H10716" s="113"/>
    </row>
    <row r="10717" spans="1:8">
      <c r="A10717" s="65"/>
      <c r="B10717" s="65"/>
      <c r="C10717" s="65"/>
      <c r="D10717" s="65"/>
      <c r="E10717" s="65"/>
      <c r="F10717" s="65"/>
      <c r="G10717" s="65"/>
      <c r="H10717" s="113"/>
    </row>
    <row r="10718" spans="1:8">
      <c r="A10718" s="65"/>
      <c r="B10718" s="65"/>
      <c r="C10718" s="65"/>
      <c r="D10718" s="65"/>
      <c r="E10718" s="65"/>
      <c r="F10718" s="65"/>
      <c r="G10718" s="65"/>
      <c r="H10718" s="113"/>
    </row>
    <row r="10719" spans="1:8">
      <c r="A10719" s="65"/>
      <c r="B10719" s="65"/>
      <c r="C10719" s="65"/>
      <c r="D10719" s="65"/>
      <c r="E10719" s="65"/>
      <c r="F10719" s="65"/>
      <c r="G10719" s="65"/>
      <c r="H10719" s="113"/>
    </row>
    <row r="10720" spans="1:8">
      <c r="A10720" s="65"/>
      <c r="B10720" s="65"/>
      <c r="C10720" s="65"/>
      <c r="D10720" s="65"/>
      <c r="E10720" s="65"/>
      <c r="F10720" s="65"/>
      <c r="G10720" s="65"/>
      <c r="H10720" s="113"/>
    </row>
    <row r="10721" spans="1:8">
      <c r="A10721" s="65"/>
      <c r="B10721" s="65"/>
      <c r="C10721" s="65"/>
      <c r="D10721" s="65"/>
      <c r="E10721" s="65"/>
      <c r="F10721" s="65"/>
      <c r="G10721" s="65"/>
      <c r="H10721" s="113"/>
    </row>
    <row r="10722" spans="1:8">
      <c r="A10722" s="65"/>
      <c r="B10722" s="65"/>
      <c r="C10722" s="65"/>
      <c r="D10722" s="65"/>
      <c r="E10722" s="65"/>
      <c r="F10722" s="65"/>
      <c r="G10722" s="65"/>
      <c r="H10722" s="113"/>
    </row>
    <row r="10723" spans="1:8">
      <c r="A10723" s="65"/>
      <c r="B10723" s="65"/>
      <c r="C10723" s="65"/>
      <c r="D10723" s="65"/>
      <c r="E10723" s="65"/>
      <c r="F10723" s="65"/>
      <c r="G10723" s="65"/>
      <c r="H10723" s="113"/>
    </row>
    <row r="10724" spans="1:8">
      <c r="A10724" s="65"/>
      <c r="B10724" s="65"/>
      <c r="C10724" s="65"/>
      <c r="D10724" s="65"/>
      <c r="E10724" s="65"/>
      <c r="F10724" s="65"/>
      <c r="G10724" s="65"/>
      <c r="H10724" s="113"/>
    </row>
    <row r="10725" spans="1:8">
      <c r="A10725" s="65"/>
      <c r="B10725" s="65"/>
      <c r="C10725" s="65"/>
      <c r="D10725" s="65"/>
      <c r="E10725" s="65"/>
      <c r="F10725" s="65"/>
      <c r="G10725" s="65"/>
      <c r="H10725" s="113"/>
    </row>
    <row r="10726" spans="1:8">
      <c r="A10726" s="65"/>
      <c r="B10726" s="65"/>
      <c r="C10726" s="65"/>
      <c r="D10726" s="65"/>
      <c r="E10726" s="65"/>
      <c r="F10726" s="65"/>
      <c r="G10726" s="65"/>
      <c r="H10726" s="113"/>
    </row>
    <row r="10727" spans="1:8">
      <c r="A10727" s="65"/>
      <c r="B10727" s="65"/>
      <c r="C10727" s="65"/>
      <c r="D10727" s="65"/>
      <c r="E10727" s="65"/>
      <c r="F10727" s="65"/>
      <c r="G10727" s="65"/>
      <c r="H10727" s="113"/>
    </row>
    <row r="10728" spans="1:8">
      <c r="A10728" s="65"/>
      <c r="B10728" s="65"/>
      <c r="C10728" s="65"/>
      <c r="D10728" s="65"/>
      <c r="E10728" s="65"/>
      <c r="F10728" s="65"/>
      <c r="G10728" s="65"/>
      <c r="H10728" s="113"/>
    </row>
    <row r="10729" spans="1:8">
      <c r="A10729" s="65"/>
      <c r="B10729" s="65"/>
      <c r="C10729" s="65"/>
      <c r="D10729" s="65"/>
      <c r="E10729" s="65"/>
      <c r="F10729" s="65"/>
      <c r="G10729" s="65"/>
      <c r="H10729" s="113"/>
    </row>
    <row r="10730" spans="1:8">
      <c r="A10730" s="65"/>
      <c r="B10730" s="65"/>
      <c r="C10730" s="65"/>
      <c r="D10730" s="65"/>
      <c r="E10730" s="65"/>
      <c r="F10730" s="65"/>
      <c r="G10730" s="65"/>
      <c r="H10730" s="113"/>
    </row>
    <row r="10731" spans="1:8">
      <c r="A10731" s="65"/>
      <c r="B10731" s="65"/>
      <c r="C10731" s="65"/>
      <c r="D10731" s="65"/>
      <c r="E10731" s="65"/>
      <c r="F10731" s="65"/>
      <c r="G10731" s="65"/>
      <c r="H10731" s="113"/>
    </row>
    <row r="10732" spans="1:8">
      <c r="A10732" s="65"/>
      <c r="B10732" s="65"/>
      <c r="C10732" s="65"/>
      <c r="D10732" s="65"/>
      <c r="E10732" s="65"/>
      <c r="F10732" s="65"/>
      <c r="G10732" s="65"/>
      <c r="H10732" s="113"/>
    </row>
    <row r="10733" spans="1:8">
      <c r="A10733" s="65"/>
      <c r="B10733" s="65"/>
      <c r="C10733" s="65"/>
      <c r="D10733" s="65"/>
      <c r="E10733" s="65"/>
      <c r="F10733" s="65"/>
      <c r="G10733" s="65"/>
      <c r="H10733" s="113"/>
    </row>
    <row r="10734" spans="1:8">
      <c r="A10734" s="65"/>
      <c r="B10734" s="65"/>
      <c r="C10734" s="65"/>
      <c r="D10734" s="65"/>
      <c r="E10734" s="65"/>
      <c r="F10734" s="65"/>
      <c r="G10734" s="65"/>
      <c r="H10734" s="113"/>
    </row>
    <row r="10735" spans="1:8">
      <c r="A10735" s="65"/>
      <c r="B10735" s="65"/>
      <c r="C10735" s="65"/>
      <c r="D10735" s="65"/>
      <c r="E10735" s="65"/>
      <c r="F10735" s="65"/>
      <c r="G10735" s="65"/>
      <c r="H10735" s="113"/>
    </row>
    <row r="10736" spans="1:8">
      <c r="A10736" s="65"/>
      <c r="B10736" s="65"/>
      <c r="C10736" s="65"/>
      <c r="D10736" s="65"/>
      <c r="E10736" s="65"/>
      <c r="F10736" s="65"/>
      <c r="G10736" s="65"/>
      <c r="H10736" s="113"/>
    </row>
    <row r="10737" spans="1:8">
      <c r="A10737" s="65"/>
      <c r="B10737" s="65"/>
      <c r="C10737" s="65"/>
      <c r="D10737" s="65"/>
      <c r="E10737" s="65"/>
      <c r="F10737" s="65"/>
      <c r="G10737" s="65"/>
      <c r="H10737" s="113"/>
    </row>
    <row r="10738" spans="1:8">
      <c r="A10738" s="65"/>
      <c r="B10738" s="65"/>
      <c r="C10738" s="65"/>
      <c r="D10738" s="65"/>
      <c r="E10738" s="65"/>
      <c r="F10738" s="65"/>
      <c r="G10738" s="65"/>
      <c r="H10738" s="113"/>
    </row>
    <row r="10739" spans="1:8">
      <c r="A10739" s="65"/>
      <c r="B10739" s="65"/>
      <c r="C10739" s="65"/>
      <c r="D10739" s="65"/>
      <c r="E10739" s="65"/>
      <c r="F10739" s="65"/>
      <c r="G10739" s="65"/>
      <c r="H10739" s="113"/>
    </row>
    <row r="10740" spans="1:8">
      <c r="A10740" s="65"/>
      <c r="B10740" s="65"/>
      <c r="C10740" s="65"/>
      <c r="D10740" s="65"/>
      <c r="E10740" s="65"/>
      <c r="F10740" s="65"/>
      <c r="G10740" s="65"/>
      <c r="H10740" s="113"/>
    </row>
    <row r="10741" spans="1:8">
      <c r="A10741" s="65"/>
      <c r="B10741" s="65"/>
      <c r="C10741" s="65"/>
      <c r="D10741" s="65"/>
      <c r="E10741" s="65"/>
      <c r="F10741" s="65"/>
      <c r="G10741" s="65"/>
      <c r="H10741" s="113"/>
    </row>
    <row r="10742" spans="1:8">
      <c r="A10742" s="65"/>
      <c r="B10742" s="65"/>
      <c r="C10742" s="65"/>
      <c r="D10742" s="65"/>
      <c r="E10742" s="65"/>
      <c r="F10742" s="65"/>
      <c r="G10742" s="65"/>
      <c r="H10742" s="113"/>
    </row>
    <row r="10743" spans="1:8">
      <c r="A10743" s="65"/>
      <c r="B10743" s="65"/>
      <c r="C10743" s="65"/>
      <c r="D10743" s="65"/>
      <c r="E10743" s="65"/>
      <c r="F10743" s="65"/>
      <c r="G10743" s="65"/>
      <c r="H10743" s="113"/>
    </row>
    <row r="10744" spans="1:8">
      <c r="A10744" s="65"/>
      <c r="B10744" s="65"/>
      <c r="C10744" s="65"/>
      <c r="D10744" s="65"/>
      <c r="E10744" s="65"/>
      <c r="F10744" s="65"/>
      <c r="G10744" s="65"/>
      <c r="H10744" s="113"/>
    </row>
    <row r="10745" spans="1:8">
      <c r="A10745" s="65"/>
      <c r="B10745" s="65"/>
      <c r="C10745" s="65"/>
      <c r="D10745" s="65"/>
      <c r="E10745" s="65"/>
      <c r="F10745" s="65"/>
      <c r="G10745" s="65"/>
      <c r="H10745" s="113"/>
    </row>
    <row r="10746" spans="1:8">
      <c r="A10746" s="65"/>
      <c r="B10746" s="65"/>
      <c r="C10746" s="65"/>
      <c r="D10746" s="65"/>
      <c r="E10746" s="65"/>
      <c r="F10746" s="65"/>
      <c r="G10746" s="65"/>
      <c r="H10746" s="113"/>
    </row>
    <row r="10747" spans="1:8">
      <c r="A10747" s="65"/>
      <c r="B10747" s="65"/>
      <c r="C10747" s="65"/>
      <c r="D10747" s="65"/>
      <c r="E10747" s="65"/>
      <c r="F10747" s="65"/>
      <c r="G10747" s="65"/>
      <c r="H10747" s="113"/>
    </row>
    <row r="10748" spans="1:8">
      <c r="A10748" s="65"/>
      <c r="B10748" s="65"/>
      <c r="C10748" s="65"/>
      <c r="D10748" s="65"/>
      <c r="E10748" s="65"/>
      <c r="F10748" s="65"/>
      <c r="G10748" s="65"/>
      <c r="H10748" s="113"/>
    </row>
    <row r="10749" spans="1:8">
      <c r="A10749" s="65"/>
      <c r="B10749" s="65"/>
      <c r="C10749" s="65"/>
      <c r="D10749" s="65"/>
      <c r="E10749" s="65"/>
      <c r="F10749" s="65"/>
      <c r="G10749" s="65"/>
      <c r="H10749" s="113"/>
    </row>
    <row r="10750" spans="1:8">
      <c r="A10750" s="65"/>
      <c r="B10750" s="65"/>
      <c r="C10750" s="65"/>
      <c r="D10750" s="65"/>
      <c r="E10750" s="65"/>
      <c r="F10750" s="65"/>
      <c r="G10750" s="65"/>
      <c r="H10750" s="113"/>
    </row>
    <row r="10751" spans="1:8">
      <c r="A10751" s="65"/>
      <c r="B10751" s="65"/>
      <c r="C10751" s="65"/>
      <c r="D10751" s="65"/>
      <c r="E10751" s="65"/>
      <c r="F10751" s="65"/>
      <c r="G10751" s="65"/>
      <c r="H10751" s="113"/>
    </row>
    <row r="10752" spans="1:8">
      <c r="A10752" s="65"/>
      <c r="B10752" s="65"/>
      <c r="C10752" s="65"/>
      <c r="D10752" s="65"/>
      <c r="E10752" s="65"/>
      <c r="F10752" s="65"/>
      <c r="G10752" s="65"/>
      <c r="H10752" s="113"/>
    </row>
    <row r="10753" spans="1:8">
      <c r="A10753" s="65"/>
      <c r="B10753" s="65"/>
      <c r="C10753" s="65"/>
      <c r="D10753" s="65"/>
      <c r="E10753" s="65"/>
      <c r="F10753" s="65"/>
      <c r="G10753" s="65"/>
      <c r="H10753" s="113"/>
    </row>
    <row r="10754" spans="1:8">
      <c r="A10754" s="65"/>
      <c r="B10754" s="65"/>
      <c r="C10754" s="65"/>
      <c r="D10754" s="65"/>
      <c r="E10754" s="65"/>
      <c r="F10754" s="65"/>
      <c r="G10754" s="65"/>
      <c r="H10754" s="113"/>
    </row>
    <row r="10755" spans="1:8">
      <c r="A10755" s="65"/>
      <c r="B10755" s="65"/>
      <c r="C10755" s="65"/>
      <c r="D10755" s="65"/>
      <c r="E10755" s="65"/>
      <c r="F10755" s="65"/>
      <c r="G10755" s="65"/>
      <c r="H10755" s="113"/>
    </row>
    <row r="10756" spans="1:8">
      <c r="A10756" s="65"/>
      <c r="B10756" s="65"/>
      <c r="C10756" s="65"/>
      <c r="D10756" s="65"/>
      <c r="E10756" s="65"/>
      <c r="F10756" s="65"/>
      <c r="G10756" s="65"/>
      <c r="H10756" s="113"/>
    </row>
    <row r="10757" spans="1:8">
      <c r="A10757" s="65"/>
      <c r="B10757" s="65"/>
      <c r="C10757" s="65"/>
      <c r="D10757" s="65"/>
      <c r="E10757" s="65"/>
      <c r="F10757" s="65"/>
      <c r="G10757" s="65"/>
      <c r="H10757" s="113"/>
    </row>
    <row r="10758" spans="1:8">
      <c r="A10758" s="65"/>
      <c r="B10758" s="65"/>
      <c r="C10758" s="65"/>
      <c r="D10758" s="65"/>
      <c r="E10758" s="65"/>
      <c r="F10758" s="65"/>
      <c r="G10758" s="65"/>
      <c r="H10758" s="113"/>
    </row>
    <row r="10759" spans="1:8">
      <c r="A10759" s="65"/>
      <c r="B10759" s="65"/>
      <c r="C10759" s="65"/>
      <c r="D10759" s="65"/>
      <c r="E10759" s="65"/>
      <c r="F10759" s="65"/>
      <c r="G10759" s="65"/>
      <c r="H10759" s="113"/>
    </row>
    <row r="10760" spans="1:8">
      <c r="A10760" s="65"/>
      <c r="B10760" s="65"/>
      <c r="C10760" s="65"/>
      <c r="D10760" s="65"/>
      <c r="E10760" s="65"/>
      <c r="F10760" s="65"/>
      <c r="G10760" s="65"/>
      <c r="H10760" s="113"/>
    </row>
    <row r="10761" spans="1:8">
      <c r="A10761" s="65"/>
      <c r="B10761" s="65"/>
      <c r="C10761" s="65"/>
      <c r="D10761" s="65"/>
      <c r="E10761" s="65"/>
      <c r="F10761" s="65"/>
      <c r="G10761" s="65"/>
      <c r="H10761" s="113"/>
    </row>
    <row r="10762" spans="1:8">
      <c r="A10762" s="65"/>
      <c r="B10762" s="65"/>
      <c r="C10762" s="65"/>
      <c r="D10762" s="65"/>
      <c r="E10762" s="65"/>
      <c r="F10762" s="65"/>
      <c r="G10762" s="65"/>
      <c r="H10762" s="113"/>
    </row>
    <row r="10763" spans="1:8">
      <c r="A10763" s="65"/>
      <c r="B10763" s="65"/>
      <c r="C10763" s="65"/>
      <c r="D10763" s="65"/>
      <c r="E10763" s="65"/>
      <c r="F10763" s="65"/>
      <c r="G10763" s="65"/>
      <c r="H10763" s="113"/>
    </row>
    <row r="10764" spans="1:8">
      <c r="A10764" s="65"/>
      <c r="B10764" s="65"/>
      <c r="C10764" s="65"/>
      <c r="D10764" s="65"/>
      <c r="E10764" s="65"/>
      <c r="F10764" s="65"/>
      <c r="G10764" s="65"/>
      <c r="H10764" s="113"/>
    </row>
    <row r="10765" spans="1:8">
      <c r="A10765" s="65"/>
      <c r="B10765" s="65"/>
      <c r="C10765" s="65"/>
      <c r="D10765" s="65"/>
      <c r="E10765" s="65"/>
      <c r="F10765" s="65"/>
      <c r="G10765" s="65"/>
      <c r="H10765" s="113"/>
    </row>
    <row r="10766" spans="1:8">
      <c r="A10766" s="65"/>
      <c r="B10766" s="65"/>
      <c r="C10766" s="65"/>
      <c r="D10766" s="65"/>
      <c r="E10766" s="65"/>
      <c r="F10766" s="65"/>
      <c r="G10766" s="65"/>
      <c r="H10766" s="113"/>
    </row>
    <row r="10767" spans="1:8">
      <c r="A10767" s="65"/>
      <c r="B10767" s="65"/>
      <c r="C10767" s="65"/>
      <c r="D10767" s="65"/>
      <c r="E10767" s="65"/>
      <c r="F10767" s="65"/>
      <c r="G10767" s="65"/>
      <c r="H10767" s="113"/>
    </row>
    <row r="10768" spans="1:8">
      <c r="A10768" s="65"/>
      <c r="B10768" s="65"/>
      <c r="C10768" s="65"/>
      <c r="D10768" s="65"/>
      <c r="E10768" s="65"/>
      <c r="F10768" s="65"/>
      <c r="G10768" s="65"/>
      <c r="H10768" s="113"/>
    </row>
    <row r="10769" spans="1:8">
      <c r="A10769" s="65"/>
      <c r="B10769" s="65"/>
      <c r="C10769" s="65"/>
      <c r="D10769" s="65"/>
      <c r="E10769" s="65"/>
      <c r="F10769" s="65"/>
      <c r="G10769" s="65"/>
      <c r="H10769" s="113"/>
    </row>
    <row r="10770" spans="1:8">
      <c r="A10770" s="65"/>
      <c r="B10770" s="65"/>
      <c r="C10770" s="65"/>
      <c r="D10770" s="65"/>
      <c r="E10770" s="65"/>
      <c r="F10770" s="65"/>
      <c r="G10770" s="65"/>
      <c r="H10770" s="113"/>
    </row>
    <row r="10771" spans="1:8">
      <c r="A10771" s="65"/>
      <c r="B10771" s="65"/>
      <c r="C10771" s="65"/>
      <c r="D10771" s="65"/>
      <c r="E10771" s="65"/>
      <c r="F10771" s="65"/>
      <c r="G10771" s="65"/>
      <c r="H10771" s="113"/>
    </row>
    <row r="10772" spans="1:8">
      <c r="A10772" s="65"/>
      <c r="B10772" s="65"/>
      <c r="C10772" s="65"/>
      <c r="D10772" s="65"/>
      <c r="E10772" s="65"/>
      <c r="F10772" s="65"/>
      <c r="G10772" s="65"/>
      <c r="H10772" s="113"/>
    </row>
    <row r="10773" spans="1:8">
      <c r="A10773" s="65"/>
      <c r="B10773" s="65"/>
      <c r="C10773" s="65"/>
      <c r="D10773" s="65"/>
      <c r="E10773" s="65"/>
      <c r="F10773" s="65"/>
      <c r="G10773" s="65"/>
      <c r="H10773" s="113"/>
    </row>
    <row r="10774" spans="1:8">
      <c r="A10774" s="65"/>
      <c r="B10774" s="65"/>
      <c r="C10774" s="65"/>
      <c r="D10774" s="65"/>
      <c r="E10774" s="65"/>
      <c r="F10774" s="65"/>
      <c r="G10774" s="65"/>
      <c r="H10774" s="113"/>
    </row>
    <row r="10775" spans="1:8">
      <c r="A10775" s="65"/>
      <c r="B10775" s="65"/>
      <c r="C10775" s="65"/>
      <c r="D10775" s="65"/>
      <c r="E10775" s="65"/>
      <c r="F10775" s="65"/>
      <c r="G10775" s="65"/>
      <c r="H10775" s="113"/>
    </row>
    <row r="10776" spans="1:8">
      <c r="A10776" s="65"/>
      <c r="B10776" s="65"/>
      <c r="C10776" s="65"/>
      <c r="D10776" s="65"/>
      <c r="E10776" s="65"/>
      <c r="F10776" s="65"/>
      <c r="G10776" s="65"/>
      <c r="H10776" s="113"/>
    </row>
    <row r="10777" spans="1:8">
      <c r="A10777" s="65"/>
      <c r="B10777" s="65"/>
      <c r="C10777" s="65"/>
      <c r="D10777" s="65"/>
      <c r="E10777" s="65"/>
      <c r="F10777" s="65"/>
      <c r="G10777" s="65"/>
      <c r="H10777" s="113"/>
    </row>
    <row r="10778" spans="1:8">
      <c r="A10778" s="65"/>
      <c r="B10778" s="65"/>
      <c r="C10778" s="65"/>
      <c r="D10778" s="65"/>
      <c r="E10778" s="65"/>
      <c r="F10778" s="65"/>
      <c r="G10778" s="65"/>
      <c r="H10778" s="113"/>
    </row>
    <row r="10779" spans="1:8">
      <c r="A10779" s="65"/>
      <c r="B10779" s="65"/>
      <c r="C10779" s="65"/>
      <c r="D10779" s="65"/>
      <c r="E10779" s="65"/>
      <c r="F10779" s="65"/>
      <c r="G10779" s="65"/>
      <c r="H10779" s="113"/>
    </row>
    <row r="10780" spans="1:8">
      <c r="A10780" s="65"/>
      <c r="B10780" s="65"/>
      <c r="C10780" s="65"/>
      <c r="D10780" s="65"/>
      <c r="E10780" s="65"/>
      <c r="F10780" s="65"/>
      <c r="G10780" s="65"/>
      <c r="H10780" s="113"/>
    </row>
    <row r="10781" spans="1:8">
      <c r="A10781" s="65"/>
      <c r="B10781" s="65"/>
      <c r="C10781" s="65"/>
      <c r="D10781" s="65"/>
      <c r="E10781" s="65"/>
      <c r="F10781" s="65"/>
      <c r="G10781" s="65"/>
      <c r="H10781" s="113"/>
    </row>
    <row r="10782" spans="1:8">
      <c r="A10782" s="65"/>
      <c r="B10782" s="65"/>
      <c r="C10782" s="65"/>
      <c r="D10782" s="65"/>
      <c r="E10782" s="65"/>
      <c r="F10782" s="65"/>
      <c r="G10782" s="65"/>
      <c r="H10782" s="113"/>
    </row>
    <row r="10783" spans="1:8">
      <c r="A10783" s="65"/>
      <c r="B10783" s="65"/>
      <c r="C10783" s="65"/>
      <c r="D10783" s="65"/>
      <c r="E10783" s="65"/>
      <c r="F10783" s="65"/>
      <c r="G10783" s="65"/>
      <c r="H10783" s="113"/>
    </row>
    <row r="10784" spans="1:8">
      <c r="A10784" s="65"/>
      <c r="B10784" s="65"/>
      <c r="C10784" s="65"/>
      <c r="D10784" s="65"/>
      <c r="E10784" s="65"/>
      <c r="F10784" s="65"/>
      <c r="G10784" s="65"/>
      <c r="H10784" s="113"/>
    </row>
    <row r="10785" spans="1:8">
      <c r="A10785" s="65"/>
      <c r="B10785" s="65"/>
      <c r="C10785" s="65"/>
      <c r="D10785" s="65"/>
      <c r="E10785" s="65"/>
      <c r="F10785" s="65"/>
      <c r="G10785" s="65"/>
      <c r="H10785" s="113"/>
    </row>
    <row r="10786" spans="1:8">
      <c r="A10786" s="65"/>
      <c r="B10786" s="65"/>
      <c r="C10786" s="65"/>
      <c r="D10786" s="65"/>
      <c r="E10786" s="65"/>
      <c r="F10786" s="65"/>
      <c r="G10786" s="65"/>
      <c r="H10786" s="113"/>
    </row>
    <row r="10787" spans="1:8">
      <c r="A10787" s="65"/>
      <c r="B10787" s="65"/>
      <c r="C10787" s="65"/>
      <c r="D10787" s="65"/>
      <c r="E10787" s="65"/>
      <c r="F10787" s="65"/>
      <c r="G10787" s="65"/>
      <c r="H10787" s="113"/>
    </row>
    <row r="10788" spans="1:8">
      <c r="A10788" s="65"/>
      <c r="B10788" s="65"/>
      <c r="C10788" s="65"/>
      <c r="D10788" s="65"/>
      <c r="E10788" s="65"/>
      <c r="F10788" s="65"/>
      <c r="G10788" s="65"/>
      <c r="H10788" s="113"/>
    </row>
    <row r="10789" spans="1:8">
      <c r="A10789" s="65"/>
      <c r="B10789" s="65"/>
      <c r="C10789" s="65"/>
      <c r="D10789" s="65"/>
      <c r="E10789" s="65"/>
      <c r="F10789" s="65"/>
      <c r="G10789" s="65"/>
      <c r="H10789" s="113"/>
    </row>
    <row r="10790" spans="1:8">
      <c r="A10790" s="65"/>
      <c r="B10790" s="65"/>
      <c r="C10790" s="65"/>
      <c r="D10790" s="65"/>
      <c r="E10790" s="65"/>
      <c r="F10790" s="65"/>
      <c r="G10790" s="65"/>
      <c r="H10790" s="113"/>
    </row>
    <row r="10791" spans="1:8">
      <c r="A10791" s="65"/>
      <c r="B10791" s="65"/>
      <c r="C10791" s="65"/>
      <c r="D10791" s="65"/>
      <c r="E10791" s="65"/>
      <c r="F10791" s="65"/>
      <c r="G10791" s="65"/>
      <c r="H10791" s="113"/>
    </row>
    <row r="10792" spans="1:8">
      <c r="A10792" s="65"/>
      <c r="B10792" s="65"/>
      <c r="C10792" s="65"/>
      <c r="D10792" s="65"/>
      <c r="E10792" s="65"/>
      <c r="F10792" s="65"/>
      <c r="G10792" s="65"/>
      <c r="H10792" s="113"/>
    </row>
    <row r="10793" spans="1:8">
      <c r="A10793" s="65"/>
      <c r="B10793" s="65"/>
      <c r="C10793" s="65"/>
      <c r="D10793" s="65"/>
      <c r="E10793" s="65"/>
      <c r="F10793" s="65"/>
      <c r="G10793" s="65"/>
      <c r="H10793" s="113"/>
    </row>
    <row r="10794" spans="1:8">
      <c r="A10794" s="65"/>
      <c r="B10794" s="65"/>
      <c r="C10794" s="65"/>
      <c r="D10794" s="65"/>
      <c r="E10794" s="65"/>
      <c r="F10794" s="65"/>
      <c r="G10794" s="65"/>
      <c r="H10794" s="113"/>
    </row>
    <row r="10795" spans="1:8">
      <c r="A10795" s="65"/>
      <c r="B10795" s="65"/>
      <c r="C10795" s="65"/>
      <c r="D10795" s="65"/>
      <c r="E10795" s="65"/>
      <c r="F10795" s="65"/>
      <c r="G10795" s="65"/>
      <c r="H10795" s="113"/>
    </row>
    <row r="10796" spans="1:8">
      <c r="A10796" s="65"/>
      <c r="B10796" s="65"/>
      <c r="C10796" s="65"/>
      <c r="D10796" s="65"/>
      <c r="E10796" s="65"/>
      <c r="F10796" s="65"/>
      <c r="G10796" s="65"/>
      <c r="H10796" s="113"/>
    </row>
    <row r="10797" spans="1:8">
      <c r="A10797" s="65"/>
      <c r="B10797" s="65"/>
      <c r="C10797" s="65"/>
      <c r="D10797" s="65"/>
      <c r="E10797" s="65"/>
      <c r="F10797" s="65"/>
      <c r="G10797" s="65"/>
      <c r="H10797" s="113"/>
    </row>
    <row r="10798" spans="1:8">
      <c r="A10798" s="65"/>
      <c r="B10798" s="65"/>
      <c r="C10798" s="65"/>
      <c r="D10798" s="65"/>
      <c r="E10798" s="65"/>
      <c r="F10798" s="65"/>
      <c r="G10798" s="65"/>
      <c r="H10798" s="113"/>
    </row>
    <row r="10799" spans="1:8">
      <c r="A10799" s="65"/>
      <c r="B10799" s="65"/>
      <c r="C10799" s="65"/>
      <c r="D10799" s="65"/>
      <c r="E10799" s="65"/>
      <c r="F10799" s="65"/>
      <c r="G10799" s="65"/>
      <c r="H10799" s="113"/>
    </row>
    <row r="10800" spans="1:8">
      <c r="A10800" s="65"/>
      <c r="B10800" s="65"/>
      <c r="C10800" s="65"/>
      <c r="D10800" s="65"/>
      <c r="E10800" s="65"/>
      <c r="F10800" s="65"/>
      <c r="G10800" s="65"/>
      <c r="H10800" s="113"/>
    </row>
    <row r="10801" spans="1:8">
      <c r="A10801" s="65"/>
      <c r="B10801" s="65"/>
      <c r="C10801" s="65"/>
      <c r="D10801" s="65"/>
      <c r="E10801" s="65"/>
      <c r="F10801" s="65"/>
      <c r="G10801" s="65"/>
      <c r="H10801" s="113"/>
    </row>
    <row r="10802" spans="1:8">
      <c r="A10802" s="65"/>
      <c r="B10802" s="65"/>
      <c r="C10802" s="65"/>
      <c r="D10802" s="65"/>
      <c r="E10802" s="65"/>
      <c r="F10802" s="65"/>
      <c r="G10802" s="65"/>
      <c r="H10802" s="113"/>
    </row>
    <row r="10803" spans="1:8">
      <c r="A10803" s="65"/>
      <c r="B10803" s="65"/>
      <c r="C10803" s="65"/>
      <c r="D10803" s="65"/>
      <c r="E10803" s="65"/>
      <c r="F10803" s="65"/>
      <c r="G10803" s="65"/>
      <c r="H10803" s="113"/>
    </row>
    <row r="10804" spans="1:8">
      <c r="A10804" s="65"/>
      <c r="B10804" s="65"/>
      <c r="C10804" s="65"/>
      <c r="D10804" s="65"/>
      <c r="E10804" s="65"/>
      <c r="F10804" s="65"/>
      <c r="G10804" s="65"/>
      <c r="H10804" s="113"/>
    </row>
    <row r="10805" spans="1:8">
      <c r="A10805" s="65"/>
      <c r="B10805" s="65"/>
      <c r="C10805" s="65"/>
      <c r="D10805" s="65"/>
      <c r="E10805" s="65"/>
      <c r="F10805" s="65"/>
      <c r="G10805" s="65"/>
      <c r="H10805" s="113"/>
    </row>
    <row r="10806" spans="1:8">
      <c r="A10806" s="65"/>
      <c r="B10806" s="65"/>
      <c r="C10806" s="65"/>
      <c r="D10806" s="65"/>
      <c r="E10806" s="65"/>
      <c r="F10806" s="65"/>
      <c r="G10806" s="65"/>
      <c r="H10806" s="113"/>
    </row>
    <row r="10807" spans="1:8">
      <c r="A10807" s="65"/>
      <c r="B10807" s="65"/>
      <c r="C10807" s="65"/>
      <c r="D10807" s="65"/>
      <c r="E10807" s="65"/>
      <c r="F10807" s="65"/>
      <c r="G10807" s="65"/>
      <c r="H10807" s="113"/>
    </row>
    <row r="10808" spans="1:8">
      <c r="A10808" s="65"/>
      <c r="B10808" s="65"/>
      <c r="C10808" s="65"/>
      <c r="D10808" s="65"/>
      <c r="E10808" s="65"/>
      <c r="F10808" s="65"/>
      <c r="G10808" s="65"/>
      <c r="H10808" s="113"/>
    </row>
    <row r="10809" spans="1:8">
      <c r="A10809" s="65"/>
      <c r="B10809" s="65"/>
      <c r="C10809" s="65"/>
      <c r="D10809" s="65"/>
      <c r="E10809" s="65"/>
      <c r="F10809" s="65"/>
      <c r="G10809" s="65"/>
      <c r="H10809" s="113"/>
    </row>
    <row r="10810" spans="1:8">
      <c r="A10810" s="65"/>
      <c r="B10810" s="65"/>
      <c r="C10810" s="65"/>
      <c r="D10810" s="65"/>
      <c r="E10810" s="65"/>
      <c r="F10810" s="65"/>
      <c r="G10810" s="65"/>
      <c r="H10810" s="113"/>
    </row>
    <row r="10811" spans="1:8">
      <c r="A10811" s="65"/>
      <c r="B10811" s="65"/>
      <c r="C10811" s="65"/>
      <c r="D10811" s="65"/>
      <c r="E10811" s="65"/>
      <c r="F10811" s="65"/>
      <c r="G10811" s="65"/>
      <c r="H10811" s="113"/>
    </row>
    <row r="10812" spans="1:8">
      <c r="A10812" s="65"/>
      <c r="B10812" s="65"/>
      <c r="C10812" s="65"/>
      <c r="D10812" s="65"/>
      <c r="E10812" s="65"/>
      <c r="F10812" s="65"/>
      <c r="G10812" s="65"/>
      <c r="H10812" s="113"/>
    </row>
    <row r="10813" spans="1:8">
      <c r="A10813" s="65"/>
      <c r="B10813" s="65"/>
      <c r="C10813" s="65"/>
      <c r="D10813" s="65"/>
      <c r="E10813" s="65"/>
      <c r="F10813" s="65"/>
      <c r="G10813" s="65"/>
      <c r="H10813" s="113"/>
    </row>
    <row r="10814" spans="1:8">
      <c r="A10814" s="65"/>
      <c r="B10814" s="65"/>
      <c r="C10814" s="65"/>
      <c r="D10814" s="65"/>
      <c r="E10814" s="65"/>
      <c r="F10814" s="65"/>
      <c r="G10814" s="65"/>
      <c r="H10814" s="113"/>
    </row>
    <row r="10815" spans="1:8">
      <c r="A10815" s="65"/>
      <c r="B10815" s="65"/>
      <c r="C10815" s="65"/>
      <c r="D10815" s="65"/>
      <c r="E10815" s="65"/>
      <c r="F10815" s="65"/>
      <c r="G10815" s="65"/>
      <c r="H10815" s="113"/>
    </row>
    <row r="10816" spans="1:8">
      <c r="A10816" s="65"/>
      <c r="B10816" s="65"/>
      <c r="C10816" s="65"/>
      <c r="D10816" s="65"/>
      <c r="E10816" s="65"/>
      <c r="F10816" s="65"/>
      <c r="G10816" s="65"/>
      <c r="H10816" s="113"/>
    </row>
    <row r="10817" spans="1:8">
      <c r="A10817" s="65"/>
      <c r="B10817" s="65"/>
      <c r="C10817" s="65"/>
      <c r="D10817" s="65"/>
      <c r="E10817" s="65"/>
      <c r="F10817" s="65"/>
      <c r="G10817" s="65"/>
      <c r="H10817" s="113"/>
    </row>
    <row r="10818" spans="1:8">
      <c r="A10818" s="65"/>
      <c r="B10818" s="65"/>
      <c r="C10818" s="65"/>
      <c r="D10818" s="65"/>
      <c r="E10818" s="65"/>
      <c r="F10818" s="65"/>
      <c r="G10818" s="65"/>
      <c r="H10818" s="113"/>
    </row>
    <row r="10819" spans="1:8">
      <c r="A10819" s="65"/>
      <c r="B10819" s="65"/>
      <c r="C10819" s="65"/>
      <c r="D10819" s="65"/>
      <c r="E10819" s="65"/>
      <c r="F10819" s="65"/>
      <c r="G10819" s="65"/>
      <c r="H10819" s="113"/>
    </row>
    <row r="10820" spans="1:8">
      <c r="A10820" s="65"/>
      <c r="B10820" s="65"/>
      <c r="C10820" s="65"/>
      <c r="D10820" s="65"/>
      <c r="E10820" s="65"/>
      <c r="F10820" s="65"/>
      <c r="G10820" s="65"/>
      <c r="H10820" s="113"/>
    </row>
    <row r="10821" spans="1:8">
      <c r="A10821" s="65"/>
      <c r="B10821" s="65"/>
      <c r="C10821" s="65"/>
      <c r="D10821" s="65"/>
      <c r="E10821" s="65"/>
      <c r="F10821" s="65"/>
      <c r="G10821" s="65"/>
      <c r="H10821" s="113"/>
    </row>
    <row r="10822" spans="1:8">
      <c r="A10822" s="65"/>
      <c r="B10822" s="65"/>
      <c r="C10822" s="65"/>
      <c r="D10822" s="65"/>
      <c r="E10822" s="65"/>
      <c r="F10822" s="65"/>
      <c r="G10822" s="65"/>
      <c r="H10822" s="113"/>
    </row>
    <row r="10823" spans="1:8">
      <c r="A10823" s="65"/>
      <c r="B10823" s="65"/>
      <c r="C10823" s="65"/>
      <c r="D10823" s="65"/>
      <c r="E10823" s="65"/>
      <c r="F10823" s="65"/>
      <c r="G10823" s="65"/>
      <c r="H10823" s="113"/>
    </row>
    <row r="10824" spans="1:8">
      <c r="A10824" s="65"/>
      <c r="B10824" s="65"/>
      <c r="C10824" s="65"/>
      <c r="D10824" s="65"/>
      <c r="E10824" s="65"/>
      <c r="F10824" s="65"/>
      <c r="G10824" s="65"/>
      <c r="H10824" s="113"/>
    </row>
    <row r="10825" spans="1:8">
      <c r="A10825" s="65"/>
      <c r="B10825" s="65"/>
      <c r="C10825" s="65"/>
      <c r="D10825" s="65"/>
      <c r="E10825" s="65"/>
      <c r="F10825" s="65"/>
      <c r="G10825" s="65"/>
      <c r="H10825" s="113"/>
    </row>
    <row r="10826" spans="1:8">
      <c r="A10826" s="65"/>
      <c r="B10826" s="65"/>
      <c r="C10826" s="65"/>
      <c r="D10826" s="65"/>
      <c r="E10826" s="65"/>
      <c r="F10826" s="65"/>
      <c r="G10826" s="65"/>
      <c r="H10826" s="113"/>
    </row>
    <row r="10827" spans="1:8">
      <c r="A10827" s="65"/>
      <c r="B10827" s="65"/>
      <c r="C10827" s="65"/>
      <c r="D10827" s="65"/>
      <c r="E10827" s="65"/>
      <c r="F10827" s="65"/>
      <c r="G10827" s="65"/>
      <c r="H10827" s="113"/>
    </row>
    <row r="10828" spans="1:8">
      <c r="A10828" s="65"/>
      <c r="B10828" s="65"/>
      <c r="C10828" s="65"/>
      <c r="D10828" s="65"/>
      <c r="E10828" s="65"/>
      <c r="F10828" s="65"/>
      <c r="G10828" s="65"/>
      <c r="H10828" s="113"/>
    </row>
    <row r="10829" spans="1:8">
      <c r="A10829" s="65"/>
      <c r="B10829" s="65"/>
      <c r="C10829" s="65"/>
      <c r="D10829" s="65"/>
      <c r="E10829" s="65"/>
      <c r="F10829" s="65"/>
      <c r="G10829" s="65"/>
      <c r="H10829" s="113"/>
    </row>
    <row r="10830" spans="1:8">
      <c r="A10830" s="65"/>
      <c r="B10830" s="65"/>
      <c r="C10830" s="65"/>
      <c r="D10830" s="65"/>
      <c r="E10830" s="65"/>
      <c r="F10830" s="65"/>
      <c r="G10830" s="65"/>
      <c r="H10830" s="113"/>
    </row>
    <row r="10831" spans="1:8">
      <c r="A10831" s="65"/>
      <c r="B10831" s="65"/>
      <c r="C10831" s="65"/>
      <c r="D10831" s="65"/>
      <c r="E10831" s="65"/>
      <c r="F10831" s="65"/>
      <c r="G10831" s="65"/>
      <c r="H10831" s="113"/>
    </row>
    <row r="10832" spans="1:8">
      <c r="A10832" s="65"/>
      <c r="B10832" s="65"/>
      <c r="C10832" s="65"/>
      <c r="D10832" s="65"/>
      <c r="E10832" s="65"/>
      <c r="F10832" s="65"/>
      <c r="G10832" s="65"/>
      <c r="H10832" s="113"/>
    </row>
    <row r="10833" spans="1:8">
      <c r="A10833" s="65"/>
      <c r="B10833" s="65"/>
      <c r="C10833" s="65"/>
      <c r="D10833" s="65"/>
      <c r="E10833" s="65"/>
      <c r="F10833" s="65"/>
      <c r="G10833" s="65"/>
      <c r="H10833" s="113"/>
    </row>
    <row r="10834" spans="1:8">
      <c r="A10834" s="65"/>
      <c r="B10834" s="65"/>
      <c r="C10834" s="65"/>
      <c r="D10834" s="65"/>
      <c r="E10834" s="65"/>
      <c r="F10834" s="65"/>
      <c r="G10834" s="65"/>
      <c r="H10834" s="113"/>
    </row>
    <row r="10835" spans="1:8">
      <c r="A10835" s="65"/>
      <c r="B10835" s="65"/>
      <c r="C10835" s="65"/>
      <c r="D10835" s="65"/>
      <c r="E10835" s="65"/>
      <c r="F10835" s="65"/>
      <c r="G10835" s="65"/>
      <c r="H10835" s="113"/>
    </row>
    <row r="10836" spans="1:8">
      <c r="A10836" s="65"/>
      <c r="B10836" s="65"/>
      <c r="C10836" s="65"/>
      <c r="D10836" s="65"/>
      <c r="E10836" s="65"/>
      <c r="F10836" s="65"/>
      <c r="G10836" s="65"/>
      <c r="H10836" s="113"/>
    </row>
    <row r="10837" spans="1:8">
      <c r="A10837" s="65"/>
      <c r="B10837" s="65"/>
      <c r="C10837" s="65"/>
      <c r="D10837" s="65"/>
      <c r="E10837" s="65"/>
      <c r="F10837" s="65"/>
      <c r="G10837" s="65"/>
      <c r="H10837" s="113"/>
    </row>
    <row r="10838" spans="1:8">
      <c r="A10838" s="65"/>
      <c r="B10838" s="65"/>
      <c r="C10838" s="65"/>
      <c r="D10838" s="65"/>
      <c r="E10838" s="65"/>
      <c r="F10838" s="65"/>
      <c r="G10838" s="65"/>
      <c r="H10838" s="113"/>
    </row>
    <row r="10839" spans="1:8">
      <c r="A10839" s="65"/>
      <c r="B10839" s="65"/>
      <c r="C10839" s="65"/>
      <c r="D10839" s="65"/>
      <c r="E10839" s="65"/>
      <c r="F10839" s="65"/>
      <c r="G10839" s="65"/>
      <c r="H10839" s="113"/>
    </row>
    <row r="10840" spans="1:8">
      <c r="A10840" s="65"/>
      <c r="B10840" s="65"/>
      <c r="C10840" s="65"/>
      <c r="D10840" s="65"/>
      <c r="E10840" s="65"/>
      <c r="F10840" s="65"/>
      <c r="G10840" s="65"/>
      <c r="H10840" s="113"/>
    </row>
    <row r="10841" spans="1:8">
      <c r="A10841" s="65"/>
      <c r="B10841" s="65"/>
      <c r="C10841" s="65"/>
      <c r="D10841" s="65"/>
      <c r="E10841" s="65"/>
      <c r="F10841" s="65"/>
      <c r="G10841" s="65"/>
      <c r="H10841" s="113"/>
    </row>
    <row r="10842" spans="1:8">
      <c r="A10842" s="65"/>
      <c r="B10842" s="65"/>
      <c r="C10842" s="65"/>
      <c r="D10842" s="65"/>
      <c r="E10842" s="65"/>
      <c r="F10842" s="65"/>
      <c r="G10842" s="65"/>
      <c r="H10842" s="113"/>
    </row>
    <row r="10843" spans="1:8">
      <c r="A10843" s="65"/>
      <c r="B10843" s="65"/>
      <c r="C10843" s="65"/>
      <c r="D10843" s="65"/>
      <c r="E10843" s="65"/>
      <c r="F10843" s="65"/>
      <c r="G10843" s="65"/>
      <c r="H10843" s="113"/>
    </row>
    <row r="10844" spans="1:8">
      <c r="A10844" s="65"/>
      <c r="B10844" s="65"/>
      <c r="C10844" s="65"/>
      <c r="D10844" s="65"/>
      <c r="E10844" s="65"/>
      <c r="F10844" s="65"/>
      <c r="G10844" s="65"/>
      <c r="H10844" s="113"/>
    </row>
    <row r="10845" spans="1:8">
      <c r="A10845" s="65"/>
      <c r="B10845" s="65"/>
      <c r="C10845" s="65"/>
      <c r="D10845" s="65"/>
      <c r="E10845" s="65"/>
      <c r="F10845" s="65"/>
      <c r="G10845" s="65"/>
      <c r="H10845" s="113"/>
    </row>
    <row r="10846" spans="1:8">
      <c r="A10846" s="65"/>
      <c r="B10846" s="65"/>
      <c r="C10846" s="65"/>
      <c r="D10846" s="65"/>
      <c r="E10846" s="65"/>
      <c r="F10846" s="65"/>
      <c r="G10846" s="65"/>
      <c r="H10846" s="113"/>
    </row>
    <row r="10847" spans="1:8">
      <c r="A10847" s="65"/>
      <c r="B10847" s="65"/>
      <c r="C10847" s="65"/>
      <c r="D10847" s="65"/>
      <c r="E10847" s="65"/>
      <c r="F10847" s="65"/>
      <c r="G10847" s="65"/>
      <c r="H10847" s="113"/>
    </row>
    <row r="10848" spans="1:8">
      <c r="A10848" s="65"/>
      <c r="B10848" s="65"/>
      <c r="C10848" s="65"/>
      <c r="D10848" s="65"/>
      <c r="E10848" s="65"/>
      <c r="F10848" s="65"/>
      <c r="G10848" s="65"/>
      <c r="H10848" s="113"/>
    </row>
    <row r="10849" spans="1:8">
      <c r="A10849" s="65"/>
      <c r="B10849" s="65"/>
      <c r="C10849" s="65"/>
      <c r="D10849" s="65"/>
      <c r="E10849" s="65"/>
      <c r="F10849" s="65"/>
      <c r="G10849" s="65"/>
      <c r="H10849" s="113"/>
    </row>
    <row r="10850" spans="1:8">
      <c r="A10850" s="65"/>
      <c r="B10850" s="65"/>
      <c r="C10850" s="65"/>
      <c r="D10850" s="65"/>
      <c r="E10850" s="65"/>
      <c r="F10850" s="65"/>
      <c r="G10850" s="65"/>
      <c r="H10850" s="113"/>
    </row>
    <row r="10851" spans="1:8">
      <c r="A10851" s="65"/>
      <c r="B10851" s="65"/>
      <c r="C10851" s="65"/>
      <c r="D10851" s="65"/>
      <c r="E10851" s="65"/>
      <c r="F10851" s="65"/>
      <c r="G10851" s="65"/>
      <c r="H10851" s="113"/>
    </row>
    <row r="10852" spans="1:8">
      <c r="A10852" s="65"/>
      <c r="B10852" s="65"/>
      <c r="C10852" s="65"/>
      <c r="D10852" s="65"/>
      <c r="E10852" s="65"/>
      <c r="F10852" s="65"/>
      <c r="G10852" s="65"/>
      <c r="H10852" s="113"/>
    </row>
    <row r="10853" spans="1:8">
      <c r="A10853" s="65"/>
      <c r="B10853" s="65"/>
      <c r="C10853" s="65"/>
      <c r="D10853" s="65"/>
      <c r="E10853" s="65"/>
      <c r="F10853" s="65"/>
      <c r="G10853" s="65"/>
      <c r="H10853" s="113"/>
    </row>
    <row r="10854" spans="1:8">
      <c r="A10854" s="65"/>
      <c r="B10854" s="65"/>
      <c r="C10854" s="65"/>
      <c r="D10854" s="65"/>
      <c r="E10854" s="65"/>
      <c r="F10854" s="65"/>
      <c r="G10854" s="65"/>
      <c r="H10854" s="113"/>
    </row>
    <row r="10855" spans="1:8">
      <c r="A10855" s="65"/>
      <c r="B10855" s="65"/>
      <c r="C10855" s="65"/>
      <c r="D10855" s="65"/>
      <c r="E10855" s="65"/>
      <c r="F10855" s="65"/>
      <c r="G10855" s="65"/>
      <c r="H10855" s="113"/>
    </row>
    <row r="10856" spans="1:8">
      <c r="A10856" s="65"/>
      <c r="B10856" s="65"/>
      <c r="C10856" s="65"/>
      <c r="D10856" s="65"/>
      <c r="E10856" s="65"/>
      <c r="F10856" s="65"/>
      <c r="G10856" s="65"/>
      <c r="H10856" s="113"/>
    </row>
    <row r="10857" spans="1:8">
      <c r="A10857" s="65"/>
      <c r="B10857" s="65"/>
      <c r="C10857" s="65"/>
      <c r="D10857" s="65"/>
      <c r="E10857" s="65"/>
      <c r="F10857" s="65"/>
      <c r="G10857" s="65"/>
      <c r="H10857" s="113"/>
    </row>
    <row r="10858" spans="1:8">
      <c r="A10858" s="65"/>
      <c r="B10858" s="65"/>
      <c r="C10858" s="65"/>
      <c r="D10858" s="65"/>
      <c r="E10858" s="65"/>
      <c r="F10858" s="65"/>
      <c r="G10858" s="65"/>
      <c r="H10858" s="113"/>
    </row>
    <row r="10859" spans="1:8">
      <c r="A10859" s="65"/>
      <c r="B10859" s="65"/>
      <c r="C10859" s="65"/>
      <c r="D10859" s="65"/>
      <c r="E10859" s="65"/>
      <c r="F10859" s="65"/>
      <c r="G10859" s="65"/>
      <c r="H10859" s="113"/>
    </row>
    <row r="10860" spans="1:8">
      <c r="A10860" s="65"/>
      <c r="B10860" s="65"/>
      <c r="C10860" s="65"/>
      <c r="D10860" s="65"/>
      <c r="E10860" s="65"/>
      <c r="F10860" s="65"/>
      <c r="G10860" s="65"/>
      <c r="H10860" s="113"/>
    </row>
    <row r="10861" spans="1:8">
      <c r="A10861" s="65"/>
      <c r="B10861" s="65"/>
      <c r="C10861" s="65"/>
      <c r="D10861" s="65"/>
      <c r="E10861" s="65"/>
      <c r="F10861" s="65"/>
      <c r="G10861" s="65"/>
      <c r="H10861" s="113"/>
    </row>
    <row r="10862" spans="1:8">
      <c r="A10862" s="65"/>
      <c r="B10862" s="65"/>
      <c r="C10862" s="65"/>
      <c r="D10862" s="65"/>
      <c r="E10862" s="65"/>
      <c r="F10862" s="65"/>
      <c r="G10862" s="65"/>
      <c r="H10862" s="113"/>
    </row>
    <row r="10863" spans="1:8">
      <c r="A10863" s="65"/>
      <c r="B10863" s="65"/>
      <c r="C10863" s="65"/>
      <c r="D10863" s="65"/>
      <c r="E10863" s="65"/>
      <c r="F10863" s="65"/>
      <c r="G10863" s="65"/>
      <c r="H10863" s="113"/>
    </row>
    <row r="10864" spans="1:8">
      <c r="A10864" s="65"/>
      <c r="B10864" s="65"/>
      <c r="C10864" s="65"/>
      <c r="D10864" s="65"/>
      <c r="E10864" s="65"/>
      <c r="F10864" s="65"/>
      <c r="G10864" s="65"/>
      <c r="H10864" s="113"/>
    </row>
    <row r="10865" spans="1:8">
      <c r="A10865" s="65"/>
      <c r="B10865" s="65"/>
      <c r="C10865" s="65"/>
      <c r="D10865" s="65"/>
      <c r="E10865" s="65"/>
      <c r="F10865" s="65"/>
      <c r="G10865" s="65"/>
      <c r="H10865" s="113"/>
    </row>
    <row r="10866" spans="1:8">
      <c r="A10866" s="65"/>
      <c r="B10866" s="65"/>
      <c r="C10866" s="65"/>
      <c r="D10866" s="65"/>
      <c r="E10866" s="65"/>
      <c r="F10866" s="65"/>
      <c r="G10866" s="65"/>
      <c r="H10866" s="113"/>
    </row>
    <row r="10867" spans="1:8">
      <c r="A10867" s="65"/>
      <c r="B10867" s="65"/>
      <c r="C10867" s="65"/>
      <c r="D10867" s="65"/>
      <c r="E10867" s="65"/>
      <c r="F10867" s="65"/>
      <c r="G10867" s="65"/>
      <c r="H10867" s="113"/>
    </row>
    <row r="10868" spans="1:8">
      <c r="A10868" s="65"/>
      <c r="B10868" s="65"/>
      <c r="C10868" s="65"/>
      <c r="D10868" s="65"/>
      <c r="E10868" s="65"/>
      <c r="F10868" s="65"/>
      <c r="G10868" s="65"/>
      <c r="H10868" s="113"/>
    </row>
    <row r="10869" spans="1:8">
      <c r="A10869" s="65"/>
      <c r="B10869" s="65"/>
      <c r="C10869" s="65"/>
      <c r="D10869" s="65"/>
      <c r="E10869" s="65"/>
      <c r="F10869" s="65"/>
      <c r="G10869" s="65"/>
      <c r="H10869" s="113"/>
    </row>
    <row r="10870" spans="1:8">
      <c r="A10870" s="65"/>
      <c r="B10870" s="65"/>
      <c r="C10870" s="65"/>
      <c r="D10870" s="65"/>
      <c r="E10870" s="65"/>
      <c r="F10870" s="65"/>
      <c r="G10870" s="65"/>
      <c r="H10870" s="113"/>
    </row>
    <row r="10871" spans="1:8">
      <c r="A10871" s="65"/>
      <c r="B10871" s="65"/>
      <c r="C10871" s="65"/>
      <c r="D10871" s="65"/>
      <c r="E10871" s="65"/>
      <c r="F10871" s="65"/>
      <c r="G10871" s="65"/>
      <c r="H10871" s="113"/>
    </row>
    <row r="10872" spans="1:8">
      <c r="A10872" s="65"/>
      <c r="B10872" s="65"/>
      <c r="C10872" s="65"/>
      <c r="D10872" s="65"/>
      <c r="E10872" s="65"/>
      <c r="F10872" s="65"/>
      <c r="G10872" s="65"/>
      <c r="H10872" s="113"/>
    </row>
    <row r="10873" spans="1:8">
      <c r="A10873" s="65"/>
      <c r="B10873" s="65"/>
      <c r="C10873" s="65"/>
      <c r="D10873" s="65"/>
      <c r="E10873" s="65"/>
      <c r="F10873" s="65"/>
      <c r="G10873" s="65"/>
      <c r="H10873" s="113"/>
    </row>
    <row r="10874" spans="1:8">
      <c r="A10874" s="65"/>
      <c r="B10874" s="65"/>
      <c r="C10874" s="65"/>
      <c r="D10874" s="65"/>
      <c r="E10874" s="65"/>
      <c r="F10874" s="65"/>
      <c r="G10874" s="65"/>
      <c r="H10874" s="113"/>
    </row>
    <row r="10875" spans="1:8">
      <c r="A10875" s="65"/>
      <c r="B10875" s="65"/>
      <c r="C10875" s="65"/>
      <c r="D10875" s="65"/>
      <c r="E10875" s="65"/>
      <c r="F10875" s="65"/>
      <c r="G10875" s="65"/>
      <c r="H10875" s="113"/>
    </row>
    <row r="10876" spans="1:8">
      <c r="A10876" s="65"/>
      <c r="B10876" s="65"/>
      <c r="C10876" s="65"/>
      <c r="D10876" s="65"/>
      <c r="E10876" s="65"/>
      <c r="F10876" s="65"/>
      <c r="G10876" s="65"/>
      <c r="H10876" s="113"/>
    </row>
    <row r="10877" spans="1:8">
      <c r="A10877" s="65"/>
      <c r="B10877" s="65"/>
      <c r="C10877" s="65"/>
      <c r="D10877" s="65"/>
      <c r="E10877" s="65"/>
      <c r="F10877" s="65"/>
      <c r="G10877" s="65"/>
      <c r="H10877" s="113"/>
    </row>
    <row r="10878" spans="1:8">
      <c r="A10878" s="65"/>
      <c r="B10878" s="65"/>
      <c r="C10878" s="65"/>
      <c r="D10878" s="65"/>
      <c r="E10878" s="65"/>
      <c r="F10878" s="65"/>
      <c r="G10878" s="65"/>
      <c r="H10878" s="113"/>
    </row>
    <row r="10879" spans="1:8">
      <c r="A10879" s="65"/>
      <c r="B10879" s="65"/>
      <c r="C10879" s="65"/>
      <c r="D10879" s="65"/>
      <c r="E10879" s="65"/>
      <c r="F10879" s="65"/>
      <c r="G10879" s="65"/>
      <c r="H10879" s="113"/>
    </row>
    <row r="10880" spans="1:8">
      <c r="A10880" s="65"/>
      <c r="B10880" s="65"/>
      <c r="C10880" s="65"/>
      <c r="D10880" s="65"/>
      <c r="E10880" s="65"/>
      <c r="F10880" s="65"/>
      <c r="G10880" s="65"/>
      <c r="H10880" s="113"/>
    </row>
    <row r="10881" spans="1:8">
      <c r="A10881" s="65"/>
      <c r="B10881" s="65"/>
      <c r="C10881" s="65"/>
      <c r="D10881" s="65"/>
      <c r="E10881" s="65"/>
      <c r="F10881" s="65"/>
      <c r="G10881" s="65"/>
      <c r="H10881" s="113"/>
    </row>
    <row r="10882" spans="1:8">
      <c r="A10882" s="65"/>
      <c r="B10882" s="65"/>
      <c r="C10882" s="65"/>
      <c r="D10882" s="65"/>
      <c r="E10882" s="65"/>
      <c r="F10882" s="65"/>
      <c r="G10882" s="65"/>
      <c r="H10882" s="113"/>
    </row>
    <row r="10883" spans="1:8">
      <c r="A10883" s="65"/>
      <c r="B10883" s="65"/>
      <c r="C10883" s="65"/>
      <c r="D10883" s="65"/>
      <c r="E10883" s="65"/>
      <c r="F10883" s="65"/>
      <c r="G10883" s="65"/>
      <c r="H10883" s="113"/>
    </row>
    <row r="10884" spans="1:8">
      <c r="A10884" s="65"/>
      <c r="B10884" s="65"/>
      <c r="C10884" s="65"/>
      <c r="D10884" s="65"/>
      <c r="E10884" s="65"/>
      <c r="F10884" s="65"/>
      <c r="G10884" s="65"/>
      <c r="H10884" s="113"/>
    </row>
    <row r="10885" spans="1:8">
      <c r="A10885" s="65"/>
      <c r="B10885" s="65"/>
      <c r="C10885" s="65"/>
      <c r="D10885" s="65"/>
      <c r="E10885" s="65"/>
      <c r="F10885" s="65"/>
      <c r="G10885" s="65"/>
      <c r="H10885" s="113"/>
    </row>
    <row r="10886" spans="1:8">
      <c r="A10886" s="65"/>
      <c r="B10886" s="65"/>
      <c r="C10886" s="65"/>
      <c r="D10886" s="65"/>
      <c r="E10886" s="65"/>
      <c r="F10886" s="65"/>
      <c r="G10886" s="65"/>
      <c r="H10886" s="113"/>
    </row>
    <row r="10887" spans="1:8">
      <c r="A10887" s="65"/>
      <c r="B10887" s="65"/>
      <c r="C10887" s="65"/>
      <c r="D10887" s="65"/>
      <c r="E10887" s="65"/>
      <c r="F10887" s="65"/>
      <c r="G10887" s="65"/>
      <c r="H10887" s="113"/>
    </row>
    <row r="10888" spans="1:8">
      <c r="A10888" s="65"/>
      <c r="B10888" s="65"/>
      <c r="C10888" s="65"/>
      <c r="D10888" s="65"/>
      <c r="E10888" s="65"/>
      <c r="F10888" s="65"/>
      <c r="G10888" s="65"/>
      <c r="H10888" s="113"/>
    </row>
    <row r="10889" spans="1:8">
      <c r="A10889" s="65"/>
      <c r="B10889" s="65"/>
      <c r="C10889" s="65"/>
      <c r="D10889" s="65"/>
      <c r="E10889" s="65"/>
      <c r="F10889" s="65"/>
      <c r="G10889" s="65"/>
      <c r="H10889" s="113"/>
    </row>
    <row r="10890" spans="1:8">
      <c r="A10890" s="65"/>
      <c r="B10890" s="65"/>
      <c r="C10890" s="65"/>
      <c r="D10890" s="65"/>
      <c r="E10890" s="65"/>
      <c r="F10890" s="65"/>
      <c r="G10890" s="65"/>
      <c r="H10890" s="113"/>
    </row>
    <row r="10891" spans="1:8">
      <c r="A10891" s="65"/>
      <c r="B10891" s="65"/>
      <c r="C10891" s="65"/>
      <c r="D10891" s="65"/>
      <c r="E10891" s="65"/>
      <c r="F10891" s="65"/>
      <c r="G10891" s="65"/>
      <c r="H10891" s="113"/>
    </row>
    <row r="10892" spans="1:8">
      <c r="A10892" s="65"/>
      <c r="B10892" s="65"/>
      <c r="C10892" s="65"/>
      <c r="D10892" s="65"/>
      <c r="E10892" s="65"/>
      <c r="F10892" s="65"/>
      <c r="G10892" s="65"/>
      <c r="H10892" s="113"/>
    </row>
    <row r="10893" spans="1:8">
      <c r="A10893" s="65"/>
      <c r="B10893" s="65"/>
      <c r="C10893" s="65"/>
      <c r="D10893" s="65"/>
      <c r="E10893" s="65"/>
      <c r="F10893" s="65"/>
      <c r="G10893" s="65"/>
      <c r="H10893" s="113"/>
    </row>
    <row r="10894" spans="1:8">
      <c r="A10894" s="65"/>
      <c r="B10894" s="65"/>
      <c r="C10894" s="65"/>
      <c r="D10894" s="65"/>
      <c r="E10894" s="65"/>
      <c r="F10894" s="65"/>
      <c r="G10894" s="65"/>
      <c r="H10894" s="113"/>
    </row>
    <row r="10895" spans="1:8">
      <c r="A10895" s="65"/>
      <c r="B10895" s="65"/>
      <c r="C10895" s="65"/>
      <c r="D10895" s="65"/>
      <c r="E10895" s="65"/>
      <c r="F10895" s="65"/>
      <c r="G10895" s="65"/>
      <c r="H10895" s="113"/>
    </row>
    <row r="10896" spans="1:8">
      <c r="A10896" s="65"/>
      <c r="B10896" s="65"/>
      <c r="C10896" s="65"/>
      <c r="D10896" s="65"/>
      <c r="E10896" s="65"/>
      <c r="F10896" s="65"/>
      <c r="G10896" s="65"/>
      <c r="H10896" s="113"/>
    </row>
    <row r="10897" spans="1:8">
      <c r="A10897" s="65"/>
      <c r="B10897" s="65"/>
      <c r="C10897" s="65"/>
      <c r="D10897" s="65"/>
      <c r="E10897" s="65"/>
      <c r="F10897" s="65"/>
      <c r="G10897" s="65"/>
      <c r="H10897" s="113"/>
    </row>
    <row r="10898" spans="1:8">
      <c r="A10898" s="65"/>
      <c r="B10898" s="65"/>
      <c r="C10898" s="65"/>
      <c r="D10898" s="65"/>
      <c r="E10898" s="65"/>
      <c r="F10898" s="65"/>
      <c r="G10898" s="65"/>
      <c r="H10898" s="113"/>
    </row>
    <row r="10899" spans="1:8">
      <c r="A10899" s="65"/>
      <c r="B10899" s="65"/>
      <c r="C10899" s="65"/>
      <c r="D10899" s="65"/>
      <c r="E10899" s="65"/>
      <c r="F10899" s="65"/>
      <c r="G10899" s="65"/>
      <c r="H10899" s="113"/>
    </row>
    <row r="10900" spans="1:8">
      <c r="A10900" s="65"/>
      <c r="B10900" s="65"/>
      <c r="C10900" s="65"/>
      <c r="D10900" s="65"/>
      <c r="E10900" s="65"/>
      <c r="F10900" s="65"/>
      <c r="G10900" s="65"/>
      <c r="H10900" s="113"/>
    </row>
    <row r="10901" spans="1:8">
      <c r="A10901" s="65"/>
      <c r="B10901" s="65"/>
      <c r="C10901" s="65"/>
      <c r="D10901" s="65"/>
      <c r="E10901" s="65"/>
      <c r="F10901" s="65"/>
      <c r="G10901" s="65"/>
      <c r="H10901" s="113"/>
    </row>
    <row r="10902" spans="1:8">
      <c r="A10902" s="65"/>
      <c r="B10902" s="65"/>
      <c r="C10902" s="65"/>
      <c r="D10902" s="65"/>
      <c r="E10902" s="65"/>
      <c r="F10902" s="65"/>
      <c r="G10902" s="65"/>
      <c r="H10902" s="113"/>
    </row>
    <row r="10903" spans="1:8">
      <c r="A10903" s="65"/>
      <c r="B10903" s="65"/>
      <c r="C10903" s="65"/>
      <c r="D10903" s="65"/>
      <c r="E10903" s="65"/>
      <c r="F10903" s="65"/>
      <c r="G10903" s="65"/>
      <c r="H10903" s="113"/>
    </row>
    <row r="10904" spans="1:8">
      <c r="A10904" s="65"/>
      <c r="B10904" s="65"/>
      <c r="C10904" s="65"/>
      <c r="D10904" s="65"/>
      <c r="E10904" s="65"/>
      <c r="F10904" s="65"/>
      <c r="G10904" s="65"/>
      <c r="H10904" s="113"/>
    </row>
    <row r="10905" spans="1:8">
      <c r="A10905" s="65"/>
      <c r="B10905" s="65"/>
      <c r="C10905" s="65"/>
      <c r="D10905" s="65"/>
      <c r="E10905" s="65"/>
      <c r="F10905" s="65"/>
      <c r="G10905" s="65"/>
      <c r="H10905" s="113"/>
    </row>
    <row r="10906" spans="1:8">
      <c r="A10906" s="65"/>
      <c r="B10906" s="65"/>
      <c r="C10906" s="65"/>
      <c r="D10906" s="65"/>
      <c r="E10906" s="65"/>
      <c r="F10906" s="65"/>
      <c r="G10906" s="65"/>
      <c r="H10906" s="113"/>
    </row>
    <row r="10907" spans="1:8">
      <c r="A10907" s="65"/>
      <c r="B10907" s="65"/>
      <c r="C10907" s="65"/>
      <c r="D10907" s="65"/>
      <c r="E10907" s="65"/>
      <c r="F10907" s="65"/>
      <c r="G10907" s="65"/>
      <c r="H10907" s="113"/>
    </row>
    <row r="10908" spans="1:8">
      <c r="A10908" s="65"/>
      <c r="B10908" s="65"/>
      <c r="C10908" s="65"/>
      <c r="D10908" s="65"/>
      <c r="E10908" s="65"/>
      <c r="F10908" s="65"/>
      <c r="G10908" s="65"/>
      <c r="H10908" s="113"/>
    </row>
    <row r="10909" spans="1:8">
      <c r="A10909" s="65"/>
      <c r="B10909" s="65"/>
      <c r="C10909" s="65"/>
      <c r="D10909" s="65"/>
      <c r="E10909" s="65"/>
      <c r="F10909" s="65"/>
      <c r="G10909" s="65"/>
      <c r="H10909" s="113"/>
    </row>
    <row r="10910" spans="1:8">
      <c r="A10910" s="65"/>
      <c r="B10910" s="65"/>
      <c r="C10910" s="65"/>
      <c r="D10910" s="65"/>
      <c r="E10910" s="65"/>
      <c r="F10910" s="65"/>
      <c r="G10910" s="65"/>
      <c r="H10910" s="113"/>
    </row>
    <row r="10911" spans="1:8">
      <c r="A10911" s="65"/>
      <c r="B10911" s="65"/>
      <c r="C10911" s="65"/>
      <c r="D10911" s="65"/>
      <c r="E10911" s="65"/>
      <c r="F10911" s="65"/>
      <c r="G10911" s="65"/>
      <c r="H10911" s="113"/>
    </row>
    <row r="10912" spans="1:8">
      <c r="A10912" s="65"/>
      <c r="B10912" s="65"/>
      <c r="C10912" s="65"/>
      <c r="D10912" s="65"/>
      <c r="E10912" s="65"/>
      <c r="F10912" s="65"/>
      <c r="G10912" s="65"/>
      <c r="H10912" s="113"/>
    </row>
    <row r="10913" spans="1:8">
      <c r="A10913" s="65"/>
      <c r="B10913" s="65"/>
      <c r="C10913" s="65"/>
      <c r="D10913" s="65"/>
      <c r="E10913" s="65"/>
      <c r="F10913" s="65"/>
      <c r="G10913" s="65"/>
      <c r="H10913" s="113"/>
    </row>
    <row r="10914" spans="1:8">
      <c r="A10914" s="65"/>
      <c r="B10914" s="65"/>
      <c r="C10914" s="65"/>
      <c r="D10914" s="65"/>
      <c r="E10914" s="65"/>
      <c r="F10914" s="65"/>
      <c r="G10914" s="65"/>
      <c r="H10914" s="113"/>
    </row>
    <row r="10915" spans="1:8">
      <c r="A10915" s="65"/>
      <c r="B10915" s="65"/>
      <c r="C10915" s="65"/>
      <c r="D10915" s="65"/>
      <c r="E10915" s="65"/>
      <c r="F10915" s="65"/>
      <c r="G10915" s="65"/>
      <c r="H10915" s="113"/>
    </row>
    <row r="10916" spans="1:8">
      <c r="A10916" s="65"/>
      <c r="B10916" s="65"/>
      <c r="C10916" s="65"/>
      <c r="D10916" s="65"/>
      <c r="E10916" s="65"/>
      <c r="F10916" s="65"/>
      <c r="G10916" s="65"/>
      <c r="H10916" s="113"/>
    </row>
    <row r="10917" spans="1:8">
      <c r="A10917" s="65"/>
      <c r="B10917" s="65"/>
      <c r="C10917" s="65"/>
      <c r="D10917" s="65"/>
      <c r="E10917" s="65"/>
      <c r="F10917" s="65"/>
      <c r="G10917" s="65"/>
      <c r="H10917" s="113"/>
    </row>
    <row r="10918" spans="1:8">
      <c r="A10918" s="65"/>
      <c r="B10918" s="65"/>
      <c r="C10918" s="65"/>
      <c r="D10918" s="65"/>
      <c r="E10918" s="65"/>
      <c r="F10918" s="65"/>
      <c r="G10918" s="65"/>
      <c r="H10918" s="113"/>
    </row>
    <row r="10919" spans="1:8">
      <c r="A10919" s="65"/>
      <c r="B10919" s="65"/>
      <c r="C10919" s="65"/>
      <c r="D10919" s="65"/>
      <c r="E10919" s="65"/>
      <c r="F10919" s="65"/>
      <c r="G10919" s="65"/>
      <c r="H10919" s="113"/>
    </row>
    <row r="10920" spans="1:8">
      <c r="A10920" s="65"/>
      <c r="B10920" s="65"/>
      <c r="C10920" s="65"/>
      <c r="D10920" s="65"/>
      <c r="E10920" s="65"/>
      <c r="F10920" s="65"/>
      <c r="G10920" s="65"/>
      <c r="H10920" s="113"/>
    </row>
    <row r="10921" spans="1:8">
      <c r="A10921" s="65"/>
      <c r="B10921" s="65"/>
      <c r="C10921" s="65"/>
      <c r="D10921" s="65"/>
      <c r="E10921" s="65"/>
      <c r="F10921" s="65"/>
      <c r="G10921" s="65"/>
      <c r="H10921" s="113"/>
    </row>
    <row r="10922" spans="1:8">
      <c r="A10922" s="65"/>
      <c r="B10922" s="65"/>
      <c r="C10922" s="65"/>
      <c r="D10922" s="65"/>
      <c r="E10922" s="65"/>
      <c r="F10922" s="65"/>
      <c r="G10922" s="65"/>
      <c r="H10922" s="113"/>
    </row>
    <row r="10923" spans="1:8">
      <c r="A10923" s="65"/>
      <c r="B10923" s="65"/>
      <c r="C10923" s="65"/>
      <c r="D10923" s="65"/>
      <c r="E10923" s="65"/>
      <c r="F10923" s="65"/>
      <c r="G10923" s="65"/>
      <c r="H10923" s="113"/>
    </row>
    <row r="10924" spans="1:8">
      <c r="A10924" s="65"/>
      <c r="B10924" s="65"/>
      <c r="C10924" s="65"/>
      <c r="D10924" s="65"/>
      <c r="E10924" s="65"/>
      <c r="F10924" s="65"/>
      <c r="G10924" s="65"/>
      <c r="H10924" s="113"/>
    </row>
    <row r="10925" spans="1:8">
      <c r="A10925" s="65"/>
      <c r="B10925" s="65"/>
      <c r="C10925" s="65"/>
      <c r="D10925" s="65"/>
      <c r="E10925" s="65"/>
      <c r="F10925" s="65"/>
      <c r="G10925" s="65"/>
      <c r="H10925" s="113"/>
    </row>
    <row r="10926" spans="1:8">
      <c r="A10926" s="65"/>
      <c r="B10926" s="65"/>
      <c r="C10926" s="65"/>
      <c r="D10926" s="65"/>
      <c r="E10926" s="65"/>
      <c r="F10926" s="65"/>
      <c r="G10926" s="65"/>
      <c r="H10926" s="113"/>
    </row>
    <row r="10927" spans="1:8">
      <c r="A10927" s="65"/>
      <c r="B10927" s="65"/>
      <c r="C10927" s="65"/>
      <c r="D10927" s="65"/>
      <c r="E10927" s="65"/>
      <c r="F10927" s="65"/>
      <c r="G10927" s="65"/>
      <c r="H10927" s="113"/>
    </row>
    <row r="10928" spans="1:8">
      <c r="A10928" s="65"/>
      <c r="B10928" s="65"/>
      <c r="C10928" s="65"/>
      <c r="D10928" s="65"/>
      <c r="E10928" s="65"/>
      <c r="F10928" s="65"/>
      <c r="G10928" s="65"/>
      <c r="H10928" s="113"/>
    </row>
    <row r="10929" spans="1:8">
      <c r="A10929" s="65"/>
      <c r="B10929" s="65"/>
      <c r="C10929" s="65"/>
      <c r="D10929" s="65"/>
      <c r="E10929" s="65"/>
      <c r="F10929" s="65"/>
      <c r="G10929" s="65"/>
      <c r="H10929" s="113"/>
    </row>
    <row r="10930" spans="1:8">
      <c r="A10930" s="65"/>
      <c r="B10930" s="65"/>
      <c r="C10930" s="65"/>
      <c r="D10930" s="65"/>
      <c r="E10930" s="65"/>
      <c r="F10930" s="65"/>
      <c r="G10930" s="65"/>
      <c r="H10930" s="113"/>
    </row>
    <row r="10931" spans="1:8">
      <c r="A10931" s="65"/>
      <c r="B10931" s="65"/>
      <c r="C10931" s="65"/>
      <c r="D10931" s="65"/>
      <c r="E10931" s="65"/>
      <c r="F10931" s="65"/>
      <c r="G10931" s="65"/>
      <c r="H10931" s="113"/>
    </row>
    <row r="10932" spans="1:8">
      <c r="A10932" s="65"/>
      <c r="B10932" s="65"/>
      <c r="C10932" s="65"/>
      <c r="D10932" s="65"/>
      <c r="E10932" s="65"/>
      <c r="F10932" s="65"/>
      <c r="G10932" s="65"/>
      <c r="H10932" s="113"/>
    </row>
    <row r="10933" spans="1:8">
      <c r="A10933" s="65"/>
      <c r="B10933" s="65"/>
      <c r="C10933" s="65"/>
      <c r="D10933" s="65"/>
      <c r="E10933" s="65"/>
      <c r="F10933" s="65"/>
      <c r="G10933" s="65"/>
      <c r="H10933" s="113"/>
    </row>
    <row r="10934" spans="1:8">
      <c r="A10934" s="65"/>
      <c r="B10934" s="65"/>
      <c r="C10934" s="65"/>
      <c r="D10934" s="65"/>
      <c r="E10934" s="65"/>
      <c r="F10934" s="65"/>
      <c r="G10934" s="65"/>
      <c r="H10934" s="113"/>
    </row>
    <row r="10935" spans="1:8">
      <c r="A10935" s="65"/>
      <c r="B10935" s="65"/>
      <c r="C10935" s="65"/>
      <c r="D10935" s="65"/>
      <c r="E10935" s="65"/>
      <c r="F10935" s="65"/>
      <c r="G10935" s="65"/>
      <c r="H10935" s="113"/>
    </row>
    <row r="10936" spans="1:8">
      <c r="A10936" s="65"/>
      <c r="B10936" s="65"/>
      <c r="C10936" s="65"/>
      <c r="D10936" s="65"/>
      <c r="E10936" s="65"/>
      <c r="F10936" s="65"/>
      <c r="G10936" s="65"/>
      <c r="H10936" s="113"/>
    </row>
    <row r="10937" spans="1:8">
      <c r="A10937" s="65"/>
      <c r="B10937" s="65"/>
      <c r="C10937" s="65"/>
      <c r="D10937" s="65"/>
      <c r="E10937" s="65"/>
      <c r="F10937" s="65"/>
      <c r="G10937" s="65"/>
      <c r="H10937" s="113"/>
    </row>
    <row r="10938" spans="1:8">
      <c r="A10938" s="65"/>
      <c r="B10938" s="65"/>
      <c r="C10938" s="65"/>
      <c r="D10938" s="65"/>
      <c r="E10938" s="65"/>
      <c r="F10938" s="65"/>
      <c r="G10938" s="65"/>
      <c r="H10938" s="113"/>
    </row>
    <row r="10939" spans="1:8">
      <c r="A10939" s="65"/>
      <c r="B10939" s="65"/>
      <c r="C10939" s="65"/>
      <c r="D10939" s="65"/>
      <c r="E10939" s="65"/>
      <c r="F10939" s="65"/>
      <c r="G10939" s="65"/>
      <c r="H10939" s="113"/>
    </row>
    <row r="10940" spans="1:8">
      <c r="A10940" s="65"/>
      <c r="B10940" s="65"/>
      <c r="C10940" s="65"/>
      <c r="D10940" s="65"/>
      <c r="E10940" s="65"/>
      <c r="F10940" s="65"/>
      <c r="G10940" s="65"/>
      <c r="H10940" s="113"/>
    </row>
    <row r="10941" spans="1:8">
      <c r="A10941" s="65"/>
      <c r="B10941" s="65"/>
      <c r="C10941" s="65"/>
      <c r="D10941" s="65"/>
      <c r="E10941" s="65"/>
      <c r="F10941" s="65"/>
      <c r="G10941" s="65"/>
      <c r="H10941" s="113"/>
    </row>
    <row r="10942" spans="1:8">
      <c r="A10942" s="65"/>
      <c r="B10942" s="65"/>
      <c r="C10942" s="65"/>
      <c r="D10942" s="65"/>
      <c r="E10942" s="65"/>
      <c r="F10942" s="65"/>
      <c r="G10942" s="65"/>
      <c r="H10942" s="113"/>
    </row>
    <row r="10943" spans="1:8">
      <c r="A10943" s="65"/>
      <c r="B10943" s="65"/>
      <c r="C10943" s="65"/>
      <c r="D10943" s="65"/>
      <c r="E10943" s="65"/>
      <c r="F10943" s="65"/>
      <c r="G10943" s="65"/>
      <c r="H10943" s="113"/>
    </row>
    <row r="10944" spans="1:8">
      <c r="A10944" s="65"/>
      <c r="B10944" s="65"/>
      <c r="C10944" s="65"/>
      <c r="D10944" s="65"/>
      <c r="E10944" s="65"/>
      <c r="F10944" s="65"/>
      <c r="G10944" s="65"/>
      <c r="H10944" s="113"/>
    </row>
    <row r="10945" spans="1:8">
      <c r="A10945" s="65"/>
      <c r="B10945" s="65"/>
      <c r="C10945" s="65"/>
      <c r="D10945" s="65"/>
      <c r="E10945" s="65"/>
      <c r="F10945" s="65"/>
      <c r="G10945" s="65"/>
      <c r="H10945" s="113"/>
    </row>
    <row r="10946" spans="1:8">
      <c r="A10946" s="65"/>
      <c r="B10946" s="65"/>
      <c r="C10946" s="65"/>
      <c r="D10946" s="65"/>
      <c r="E10946" s="65"/>
      <c r="F10946" s="65"/>
      <c r="G10946" s="65"/>
      <c r="H10946" s="113"/>
    </row>
    <row r="10947" spans="1:8">
      <c r="A10947" s="65"/>
      <c r="B10947" s="65"/>
      <c r="C10947" s="65"/>
      <c r="D10947" s="65"/>
      <c r="E10947" s="65"/>
      <c r="F10947" s="65"/>
      <c r="G10947" s="65"/>
      <c r="H10947" s="113"/>
    </row>
    <row r="10948" spans="1:8">
      <c r="A10948" s="65"/>
      <c r="B10948" s="65"/>
      <c r="C10948" s="65"/>
      <c r="D10948" s="65"/>
      <c r="E10948" s="65"/>
      <c r="F10948" s="65"/>
      <c r="G10948" s="65"/>
      <c r="H10948" s="113"/>
    </row>
    <row r="10949" spans="1:8">
      <c r="A10949" s="65"/>
      <c r="B10949" s="65"/>
      <c r="C10949" s="65"/>
      <c r="D10949" s="65"/>
      <c r="E10949" s="65"/>
      <c r="F10949" s="65"/>
      <c r="G10949" s="65"/>
      <c r="H10949" s="113"/>
    </row>
    <row r="10950" spans="1:8">
      <c r="A10950" s="65"/>
      <c r="B10950" s="65"/>
      <c r="C10950" s="65"/>
      <c r="D10950" s="65"/>
      <c r="E10950" s="65"/>
      <c r="F10950" s="65"/>
      <c r="G10950" s="65"/>
      <c r="H10950" s="113"/>
    </row>
    <row r="10951" spans="1:8">
      <c r="A10951" s="65"/>
      <c r="B10951" s="65"/>
      <c r="C10951" s="65"/>
      <c r="D10951" s="65"/>
      <c r="E10951" s="65"/>
      <c r="F10951" s="65"/>
      <c r="G10951" s="65"/>
      <c r="H10951" s="113"/>
    </row>
    <row r="10952" spans="1:8">
      <c r="A10952" s="65"/>
      <c r="B10952" s="65"/>
      <c r="C10952" s="65"/>
      <c r="D10952" s="65"/>
      <c r="E10952" s="65"/>
      <c r="F10952" s="65"/>
      <c r="G10952" s="65"/>
      <c r="H10952" s="113"/>
    </row>
    <row r="10953" spans="1:8">
      <c r="A10953" s="65"/>
      <c r="B10953" s="65"/>
      <c r="C10953" s="65"/>
      <c r="D10953" s="65"/>
      <c r="E10953" s="65"/>
      <c r="F10953" s="65"/>
      <c r="G10953" s="65"/>
      <c r="H10953" s="113"/>
    </row>
    <row r="10954" spans="1:8">
      <c r="A10954" s="65"/>
      <c r="B10954" s="65"/>
      <c r="C10954" s="65"/>
      <c r="D10954" s="65"/>
      <c r="E10954" s="65"/>
      <c r="F10954" s="65"/>
      <c r="G10954" s="65"/>
      <c r="H10954" s="113"/>
    </row>
    <row r="10955" spans="1:8">
      <c r="A10955" s="65"/>
      <c r="B10955" s="65"/>
      <c r="C10955" s="65"/>
      <c r="D10955" s="65"/>
      <c r="E10955" s="65"/>
      <c r="F10955" s="65"/>
      <c r="G10955" s="65"/>
      <c r="H10955" s="113"/>
    </row>
    <row r="10956" spans="1:8">
      <c r="A10956" s="65"/>
      <c r="B10956" s="65"/>
      <c r="C10956" s="65"/>
      <c r="D10956" s="65"/>
      <c r="E10956" s="65"/>
      <c r="F10956" s="65"/>
      <c r="G10956" s="65"/>
      <c r="H10956" s="113"/>
    </row>
    <row r="10957" spans="1:8">
      <c r="A10957" s="65"/>
      <c r="B10957" s="65"/>
      <c r="C10957" s="65"/>
      <c r="D10957" s="65"/>
      <c r="E10957" s="65"/>
      <c r="F10957" s="65"/>
      <c r="G10957" s="65"/>
      <c r="H10957" s="113"/>
    </row>
    <row r="10958" spans="1:8">
      <c r="A10958" s="65"/>
      <c r="B10958" s="65"/>
      <c r="C10958" s="65"/>
      <c r="D10958" s="65"/>
      <c r="E10958" s="65"/>
      <c r="F10958" s="65"/>
      <c r="G10958" s="65"/>
      <c r="H10958" s="113"/>
    </row>
    <row r="10959" spans="1:8">
      <c r="A10959" s="65"/>
      <c r="B10959" s="65"/>
      <c r="C10959" s="65"/>
      <c r="D10959" s="65"/>
      <c r="E10959" s="65"/>
      <c r="F10959" s="65"/>
      <c r="G10959" s="65"/>
      <c r="H10959" s="113"/>
    </row>
    <row r="10960" spans="1:8">
      <c r="A10960" s="65"/>
      <c r="B10960" s="65"/>
      <c r="C10960" s="65"/>
      <c r="D10960" s="65"/>
      <c r="E10960" s="65"/>
      <c r="F10960" s="65"/>
      <c r="G10960" s="65"/>
      <c r="H10960" s="113"/>
    </row>
    <row r="10961" spans="1:8">
      <c r="A10961" s="65"/>
      <c r="B10961" s="65"/>
      <c r="C10961" s="65"/>
      <c r="D10961" s="65"/>
      <c r="E10961" s="65"/>
      <c r="F10961" s="65"/>
      <c r="G10961" s="65"/>
      <c r="H10961" s="113"/>
    </row>
    <row r="10962" spans="1:8">
      <c r="A10962" s="65"/>
      <c r="B10962" s="65"/>
      <c r="C10962" s="65"/>
      <c r="D10962" s="65"/>
      <c r="E10962" s="65"/>
      <c r="F10962" s="65"/>
      <c r="G10962" s="65"/>
      <c r="H10962" s="113"/>
    </row>
    <row r="10963" spans="1:8">
      <c r="A10963" s="65"/>
      <c r="B10963" s="65"/>
      <c r="C10963" s="65"/>
      <c r="D10963" s="65"/>
      <c r="E10963" s="65"/>
      <c r="F10963" s="65"/>
      <c r="G10963" s="65"/>
      <c r="H10963" s="113"/>
    </row>
    <row r="10964" spans="1:8">
      <c r="A10964" s="65"/>
      <c r="B10964" s="65"/>
      <c r="C10964" s="65"/>
      <c r="D10964" s="65"/>
      <c r="E10964" s="65"/>
      <c r="F10964" s="65"/>
      <c r="G10964" s="65"/>
      <c r="H10964" s="113"/>
    </row>
    <row r="10965" spans="1:8">
      <c r="A10965" s="65"/>
      <c r="B10965" s="65"/>
      <c r="C10965" s="65"/>
      <c r="D10965" s="65"/>
      <c r="E10965" s="65"/>
      <c r="F10965" s="65"/>
      <c r="G10965" s="65"/>
      <c r="H10965" s="113"/>
    </row>
    <row r="10966" spans="1:8">
      <c r="A10966" s="65"/>
      <c r="B10966" s="65"/>
      <c r="C10966" s="65"/>
      <c r="D10966" s="65"/>
      <c r="E10966" s="65"/>
      <c r="F10966" s="65"/>
      <c r="G10966" s="65"/>
      <c r="H10966" s="113"/>
    </row>
    <row r="10967" spans="1:8">
      <c r="A10967" s="65"/>
      <c r="B10967" s="65"/>
      <c r="C10967" s="65"/>
      <c r="D10967" s="65"/>
      <c r="E10967" s="65"/>
      <c r="F10967" s="65"/>
      <c r="G10967" s="65"/>
      <c r="H10967" s="113"/>
    </row>
    <row r="10968" spans="1:8">
      <c r="A10968" s="65"/>
      <c r="B10968" s="65"/>
      <c r="C10968" s="65"/>
      <c r="D10968" s="65"/>
      <c r="E10968" s="65"/>
      <c r="F10968" s="65"/>
      <c r="G10968" s="65"/>
      <c r="H10968" s="113"/>
    </row>
    <row r="10969" spans="1:8">
      <c r="A10969" s="65"/>
      <c r="B10969" s="65"/>
      <c r="C10969" s="65"/>
      <c r="D10969" s="65"/>
      <c r="E10969" s="65"/>
      <c r="F10969" s="65"/>
      <c r="G10969" s="65"/>
      <c r="H10969" s="113"/>
    </row>
    <row r="10970" spans="1:8">
      <c r="A10970" s="65"/>
      <c r="B10970" s="65"/>
      <c r="C10970" s="65"/>
      <c r="D10970" s="65"/>
      <c r="E10970" s="65"/>
      <c r="F10970" s="65"/>
      <c r="G10970" s="65"/>
      <c r="H10970" s="113"/>
    </row>
    <row r="10971" spans="1:8">
      <c r="A10971" s="65"/>
      <c r="B10971" s="65"/>
      <c r="C10971" s="65"/>
      <c r="D10971" s="65"/>
      <c r="E10971" s="65"/>
      <c r="F10971" s="65"/>
      <c r="G10971" s="65"/>
      <c r="H10971" s="113"/>
    </row>
    <row r="10972" spans="1:8">
      <c r="A10972" s="65"/>
      <c r="B10972" s="65"/>
      <c r="C10972" s="65"/>
      <c r="D10972" s="65"/>
      <c r="E10972" s="65"/>
      <c r="F10972" s="65"/>
      <c r="G10972" s="65"/>
      <c r="H10972" s="113"/>
    </row>
    <row r="10973" spans="1:8">
      <c r="A10973" s="65"/>
      <c r="B10973" s="65"/>
      <c r="C10973" s="65"/>
      <c r="D10973" s="65"/>
      <c r="E10973" s="65"/>
      <c r="F10973" s="65"/>
      <c r="G10973" s="65"/>
      <c r="H10973" s="113"/>
    </row>
    <row r="10974" spans="1:8">
      <c r="A10974" s="65"/>
      <c r="B10974" s="65"/>
      <c r="C10974" s="65"/>
      <c r="D10974" s="65"/>
      <c r="E10974" s="65"/>
      <c r="F10974" s="65"/>
      <c r="G10974" s="65"/>
      <c r="H10974" s="113"/>
    </row>
    <row r="10975" spans="1:8">
      <c r="A10975" s="65"/>
      <c r="B10975" s="65"/>
      <c r="C10975" s="65"/>
      <c r="D10975" s="65"/>
      <c r="E10975" s="65"/>
      <c r="F10975" s="65"/>
      <c r="G10975" s="65"/>
      <c r="H10975" s="113"/>
    </row>
    <row r="10976" spans="1:8">
      <c r="A10976" s="65"/>
      <c r="B10976" s="65"/>
      <c r="C10976" s="65"/>
      <c r="D10976" s="65"/>
      <c r="E10976" s="65"/>
      <c r="F10976" s="65"/>
      <c r="G10976" s="65"/>
      <c r="H10976" s="113"/>
    </row>
    <row r="10977" spans="1:8">
      <c r="A10977" s="65"/>
      <c r="B10977" s="65"/>
      <c r="C10977" s="65"/>
      <c r="D10977" s="65"/>
      <c r="E10977" s="65"/>
      <c r="F10977" s="65"/>
      <c r="G10977" s="65"/>
      <c r="H10977" s="113"/>
    </row>
    <row r="10978" spans="1:8">
      <c r="A10978" s="65"/>
      <c r="B10978" s="65"/>
      <c r="C10978" s="65"/>
      <c r="D10978" s="65"/>
      <c r="E10978" s="65"/>
      <c r="F10978" s="65"/>
      <c r="G10978" s="65"/>
      <c r="H10978" s="113"/>
    </row>
    <row r="10979" spans="1:8">
      <c r="A10979" s="65"/>
      <c r="B10979" s="65"/>
      <c r="C10979" s="65"/>
      <c r="D10979" s="65"/>
      <c r="E10979" s="65"/>
      <c r="F10979" s="65"/>
      <c r="G10979" s="65"/>
      <c r="H10979" s="113"/>
    </row>
    <row r="10980" spans="1:8">
      <c r="A10980" s="65"/>
      <c r="B10980" s="65"/>
      <c r="C10980" s="65"/>
      <c r="D10980" s="65"/>
      <c r="E10980" s="65"/>
      <c r="F10980" s="65"/>
      <c r="G10980" s="65"/>
      <c r="H10980" s="113"/>
    </row>
    <row r="10981" spans="1:8">
      <c r="A10981" s="65"/>
      <c r="B10981" s="65"/>
      <c r="C10981" s="65"/>
      <c r="D10981" s="65"/>
      <c r="E10981" s="65"/>
      <c r="F10981" s="65"/>
      <c r="G10981" s="65"/>
      <c r="H10981" s="113"/>
    </row>
    <row r="10982" spans="1:8">
      <c r="A10982" s="65"/>
      <c r="B10982" s="65"/>
      <c r="C10982" s="65"/>
      <c r="D10982" s="65"/>
      <c r="E10982" s="65"/>
      <c r="F10982" s="65"/>
      <c r="G10982" s="65"/>
      <c r="H10982" s="113"/>
    </row>
    <row r="10983" spans="1:8">
      <c r="A10983" s="65"/>
      <c r="B10983" s="65"/>
      <c r="C10983" s="65"/>
      <c r="D10983" s="65"/>
      <c r="E10983" s="65"/>
      <c r="F10983" s="65"/>
      <c r="G10983" s="65"/>
      <c r="H10983" s="113"/>
    </row>
    <row r="10984" spans="1:8">
      <c r="A10984" s="65"/>
      <c r="B10984" s="65"/>
      <c r="C10984" s="65"/>
      <c r="D10984" s="65"/>
      <c r="E10984" s="65"/>
      <c r="F10984" s="65"/>
      <c r="G10984" s="65"/>
      <c r="H10984" s="113"/>
    </row>
    <row r="10985" spans="1:8">
      <c r="A10985" s="65"/>
      <c r="B10985" s="65"/>
      <c r="C10985" s="65"/>
      <c r="D10985" s="65"/>
      <c r="E10985" s="65"/>
      <c r="F10985" s="65"/>
      <c r="G10985" s="65"/>
      <c r="H10985" s="113"/>
    </row>
    <row r="10986" spans="1:8">
      <c r="A10986" s="65"/>
      <c r="B10986" s="65"/>
      <c r="C10986" s="65"/>
      <c r="D10986" s="65"/>
      <c r="E10986" s="65"/>
      <c r="F10986" s="65"/>
      <c r="G10986" s="65"/>
      <c r="H10986" s="113"/>
    </row>
    <row r="10987" spans="1:8">
      <c r="A10987" s="65"/>
      <c r="B10987" s="65"/>
      <c r="C10987" s="65"/>
      <c r="D10987" s="65"/>
      <c r="E10987" s="65"/>
      <c r="F10987" s="65"/>
      <c r="G10987" s="65"/>
      <c r="H10987" s="113"/>
    </row>
    <row r="10988" spans="1:8">
      <c r="A10988" s="65"/>
      <c r="B10988" s="65"/>
      <c r="C10988" s="65"/>
      <c r="D10988" s="65"/>
      <c r="E10988" s="65"/>
      <c r="F10988" s="65"/>
      <c r="G10988" s="65"/>
      <c r="H10988" s="113"/>
    </row>
    <row r="10989" spans="1:8">
      <c r="A10989" s="65"/>
      <c r="B10989" s="65"/>
      <c r="C10989" s="65"/>
      <c r="D10989" s="65"/>
      <c r="E10989" s="65"/>
      <c r="F10989" s="65"/>
      <c r="G10989" s="65"/>
      <c r="H10989" s="113"/>
    </row>
    <row r="10990" spans="1:8">
      <c r="A10990" s="65"/>
      <c r="B10990" s="65"/>
      <c r="C10990" s="65"/>
      <c r="D10990" s="65"/>
      <c r="E10990" s="65"/>
      <c r="F10990" s="65"/>
      <c r="G10990" s="65"/>
      <c r="H10990" s="113"/>
    </row>
    <row r="10991" spans="1:8">
      <c r="A10991" s="65"/>
      <c r="B10991" s="65"/>
      <c r="C10991" s="65"/>
      <c r="D10991" s="65"/>
      <c r="E10991" s="65"/>
      <c r="F10991" s="65"/>
      <c r="G10991" s="65"/>
      <c r="H10991" s="113"/>
    </row>
    <row r="10992" spans="1:8">
      <c r="A10992" s="65"/>
      <c r="B10992" s="65"/>
      <c r="C10992" s="65"/>
      <c r="D10992" s="65"/>
      <c r="E10992" s="65"/>
      <c r="F10992" s="65"/>
      <c r="G10992" s="65"/>
      <c r="H10992" s="113"/>
    </row>
    <row r="10993" spans="1:8">
      <c r="A10993" s="65"/>
      <c r="B10993" s="65"/>
      <c r="C10993" s="65"/>
      <c r="D10993" s="65"/>
      <c r="E10993" s="65"/>
      <c r="F10993" s="65"/>
      <c r="G10993" s="65"/>
      <c r="H10993" s="113"/>
    </row>
    <row r="10994" spans="1:8">
      <c r="A10994" s="65"/>
      <c r="B10994" s="65"/>
      <c r="C10994" s="65"/>
      <c r="D10994" s="65"/>
      <c r="E10994" s="65"/>
      <c r="F10994" s="65"/>
      <c r="G10994" s="65"/>
      <c r="H10994" s="113"/>
    </row>
    <row r="10995" spans="1:8">
      <c r="A10995" s="65"/>
      <c r="B10995" s="65"/>
      <c r="C10995" s="65"/>
      <c r="D10995" s="65"/>
      <c r="E10995" s="65"/>
      <c r="F10995" s="65"/>
      <c r="G10995" s="65"/>
      <c r="H10995" s="113"/>
    </row>
    <row r="10996" spans="1:8">
      <c r="A10996" s="65"/>
      <c r="B10996" s="65"/>
      <c r="C10996" s="65"/>
      <c r="D10996" s="65"/>
      <c r="E10996" s="65"/>
      <c r="F10996" s="65"/>
      <c r="G10996" s="65"/>
      <c r="H10996" s="113"/>
    </row>
    <row r="10997" spans="1:8">
      <c r="A10997" s="65"/>
      <c r="B10997" s="65"/>
      <c r="C10997" s="65"/>
      <c r="D10997" s="65"/>
      <c r="E10997" s="65"/>
      <c r="F10997" s="65"/>
      <c r="G10997" s="65"/>
      <c r="H10997" s="113"/>
    </row>
    <row r="10998" spans="1:8">
      <c r="A10998" s="65"/>
      <c r="B10998" s="65"/>
      <c r="C10998" s="65"/>
      <c r="D10998" s="65"/>
      <c r="E10998" s="65"/>
      <c r="F10998" s="65"/>
      <c r="G10998" s="65"/>
      <c r="H10998" s="113"/>
    </row>
    <row r="10999" spans="1:8">
      <c r="A10999" s="65"/>
      <c r="B10999" s="65"/>
      <c r="C10999" s="65"/>
      <c r="D10999" s="65"/>
      <c r="E10999" s="65"/>
      <c r="F10999" s="65"/>
      <c r="G10999" s="65"/>
      <c r="H10999" s="113"/>
    </row>
    <row r="11000" spans="1:8">
      <c r="A11000" s="65"/>
      <c r="B11000" s="65"/>
      <c r="C11000" s="65"/>
      <c r="D11000" s="65"/>
      <c r="E11000" s="65"/>
      <c r="F11000" s="65"/>
      <c r="G11000" s="65"/>
      <c r="H11000" s="113"/>
    </row>
    <row r="11001" spans="1:8">
      <c r="A11001" s="65"/>
      <c r="B11001" s="65"/>
      <c r="C11001" s="65"/>
      <c r="D11001" s="65"/>
      <c r="E11001" s="65"/>
      <c r="F11001" s="65"/>
      <c r="G11001" s="65"/>
      <c r="H11001" s="113"/>
    </row>
    <row r="11002" spans="1:8">
      <c r="A11002" s="65"/>
      <c r="B11002" s="65"/>
      <c r="C11002" s="65"/>
      <c r="D11002" s="65"/>
      <c r="E11002" s="65"/>
      <c r="F11002" s="65"/>
      <c r="G11002" s="65"/>
      <c r="H11002" s="113"/>
    </row>
    <row r="11003" spans="1:8">
      <c r="A11003" s="65"/>
      <c r="B11003" s="65"/>
      <c r="C11003" s="65"/>
      <c r="D11003" s="65"/>
      <c r="E11003" s="65"/>
      <c r="F11003" s="65"/>
      <c r="G11003" s="65"/>
      <c r="H11003" s="113"/>
    </row>
    <row r="11004" spans="1:8">
      <c r="A11004" s="65"/>
      <c r="B11004" s="65"/>
      <c r="C11004" s="65"/>
      <c r="D11004" s="65"/>
      <c r="E11004" s="65"/>
      <c r="F11004" s="65"/>
      <c r="G11004" s="65"/>
      <c r="H11004" s="113"/>
    </row>
    <row r="11005" spans="1:8">
      <c r="A11005" s="65"/>
      <c r="B11005" s="65"/>
      <c r="C11005" s="65"/>
      <c r="D11005" s="65"/>
      <c r="E11005" s="65"/>
      <c r="F11005" s="65"/>
      <c r="G11005" s="65"/>
      <c r="H11005" s="113"/>
    </row>
    <row r="11006" spans="1:8">
      <c r="A11006" s="65"/>
      <c r="B11006" s="65"/>
      <c r="C11006" s="65"/>
      <c r="D11006" s="65"/>
      <c r="E11006" s="65"/>
      <c r="F11006" s="65"/>
      <c r="G11006" s="65"/>
      <c r="H11006" s="113"/>
    </row>
    <row r="11007" spans="1:8">
      <c r="A11007" s="65"/>
      <c r="B11007" s="65"/>
      <c r="C11007" s="65"/>
      <c r="D11007" s="65"/>
      <c r="E11007" s="65"/>
      <c r="F11007" s="65"/>
      <c r="G11007" s="65"/>
      <c r="H11007" s="113"/>
    </row>
    <row r="11008" spans="1:8">
      <c r="A11008" s="65"/>
      <c r="B11008" s="65"/>
      <c r="C11008" s="65"/>
      <c r="D11008" s="65"/>
      <c r="E11008" s="65"/>
      <c r="F11008" s="65"/>
      <c r="G11008" s="65"/>
      <c r="H11008" s="113"/>
    </row>
    <row r="11009" spans="1:8">
      <c r="A11009" s="65"/>
      <c r="B11009" s="65"/>
      <c r="C11009" s="65"/>
      <c r="D11009" s="65"/>
      <c r="E11009" s="65"/>
      <c r="F11009" s="65"/>
      <c r="G11009" s="65"/>
      <c r="H11009" s="113"/>
    </row>
    <row r="11010" spans="1:8">
      <c r="A11010" s="65"/>
      <c r="B11010" s="65"/>
      <c r="C11010" s="65"/>
      <c r="D11010" s="65"/>
      <c r="E11010" s="65"/>
      <c r="F11010" s="65"/>
      <c r="G11010" s="65"/>
      <c r="H11010" s="113"/>
    </row>
    <row r="11011" spans="1:8">
      <c r="A11011" s="65"/>
      <c r="B11011" s="65"/>
      <c r="C11011" s="65"/>
      <c r="D11011" s="65"/>
      <c r="E11011" s="65"/>
      <c r="F11011" s="65"/>
      <c r="G11011" s="65"/>
      <c r="H11011" s="113"/>
    </row>
    <row r="11012" spans="1:8">
      <c r="A11012" s="65"/>
      <c r="B11012" s="65"/>
      <c r="C11012" s="65"/>
      <c r="D11012" s="65"/>
      <c r="E11012" s="65"/>
      <c r="F11012" s="65"/>
      <c r="G11012" s="65"/>
      <c r="H11012" s="113"/>
    </row>
    <row r="11013" spans="1:8">
      <c r="A11013" s="65"/>
      <c r="B11013" s="65"/>
      <c r="C11013" s="65"/>
      <c r="D11013" s="65"/>
      <c r="E11013" s="65"/>
      <c r="F11013" s="65"/>
      <c r="G11013" s="65"/>
      <c r="H11013" s="113"/>
    </row>
    <row r="11014" spans="1:8">
      <c r="A11014" s="65"/>
      <c r="B11014" s="65"/>
      <c r="C11014" s="65"/>
      <c r="D11014" s="65"/>
      <c r="E11014" s="65"/>
      <c r="F11014" s="65"/>
      <c r="G11014" s="65"/>
      <c r="H11014" s="113"/>
    </row>
    <row r="11015" spans="1:8">
      <c r="A11015" s="65"/>
      <c r="B11015" s="65"/>
      <c r="C11015" s="65"/>
      <c r="D11015" s="65"/>
      <c r="E11015" s="65"/>
      <c r="F11015" s="65"/>
      <c r="G11015" s="65"/>
      <c r="H11015" s="113"/>
    </row>
    <row r="11016" spans="1:8">
      <c r="A11016" s="65"/>
      <c r="B11016" s="65"/>
      <c r="C11016" s="65"/>
      <c r="D11016" s="65"/>
      <c r="E11016" s="65"/>
      <c r="F11016" s="65"/>
      <c r="G11016" s="65"/>
      <c r="H11016" s="113"/>
    </row>
    <row r="11017" spans="1:8">
      <c r="A11017" s="65"/>
      <c r="B11017" s="65"/>
      <c r="C11017" s="65"/>
      <c r="D11017" s="65"/>
      <c r="E11017" s="65"/>
      <c r="F11017" s="65"/>
      <c r="G11017" s="65"/>
      <c r="H11017" s="113"/>
    </row>
    <row r="11018" spans="1:8">
      <c r="A11018" s="65"/>
      <c r="B11018" s="65"/>
      <c r="C11018" s="65"/>
      <c r="D11018" s="65"/>
      <c r="E11018" s="65"/>
      <c r="F11018" s="65"/>
      <c r="G11018" s="65"/>
      <c r="H11018" s="113"/>
    </row>
    <row r="11019" spans="1:8">
      <c r="A11019" s="65"/>
      <c r="B11019" s="65"/>
      <c r="C11019" s="65"/>
      <c r="D11019" s="65"/>
      <c r="E11019" s="65"/>
      <c r="F11019" s="65"/>
      <c r="G11019" s="65"/>
      <c r="H11019" s="113"/>
    </row>
    <row r="11020" spans="1:8">
      <c r="A11020" s="65"/>
      <c r="B11020" s="65"/>
      <c r="C11020" s="65"/>
      <c r="D11020" s="65"/>
      <c r="E11020" s="65"/>
      <c r="F11020" s="65"/>
      <c r="G11020" s="65"/>
      <c r="H11020" s="113"/>
    </row>
    <row r="11021" spans="1:8">
      <c r="A11021" s="65"/>
      <c r="B11021" s="65"/>
      <c r="C11021" s="65"/>
      <c r="D11021" s="65"/>
      <c r="E11021" s="65"/>
      <c r="F11021" s="65"/>
      <c r="G11021" s="65"/>
      <c r="H11021" s="113"/>
    </row>
    <row r="11022" spans="1:8">
      <c r="A11022" s="65"/>
      <c r="B11022" s="65"/>
      <c r="C11022" s="65"/>
      <c r="D11022" s="65"/>
      <c r="E11022" s="65"/>
      <c r="F11022" s="65"/>
      <c r="G11022" s="65"/>
      <c r="H11022" s="113"/>
    </row>
    <row r="11023" spans="1:8">
      <c r="A11023" s="65"/>
      <c r="B11023" s="65"/>
      <c r="C11023" s="65"/>
      <c r="D11023" s="65"/>
      <c r="E11023" s="65"/>
      <c r="F11023" s="65"/>
      <c r="G11023" s="65"/>
      <c r="H11023" s="113"/>
    </row>
    <row r="11024" spans="1:8">
      <c r="A11024" s="65"/>
      <c r="B11024" s="65"/>
      <c r="C11024" s="65"/>
      <c r="D11024" s="65"/>
      <c r="E11024" s="65"/>
      <c r="F11024" s="65"/>
      <c r="G11024" s="65"/>
      <c r="H11024" s="113"/>
    </row>
    <row r="11025" spans="1:8">
      <c r="A11025" s="65"/>
      <c r="B11025" s="65"/>
      <c r="C11025" s="65"/>
      <c r="D11025" s="65"/>
      <c r="E11025" s="65"/>
      <c r="F11025" s="65"/>
      <c r="G11025" s="65"/>
      <c r="H11025" s="113"/>
    </row>
    <row r="11026" spans="1:8">
      <c r="A11026" s="65"/>
      <c r="B11026" s="65"/>
      <c r="C11026" s="65"/>
      <c r="D11026" s="65"/>
      <c r="E11026" s="65"/>
      <c r="F11026" s="65"/>
      <c r="G11026" s="65"/>
      <c r="H11026" s="113"/>
    </row>
    <row r="11027" spans="1:8">
      <c r="A11027" s="65"/>
      <c r="B11027" s="65"/>
      <c r="C11027" s="65"/>
      <c r="D11027" s="65"/>
      <c r="E11027" s="65"/>
      <c r="F11027" s="65"/>
      <c r="G11027" s="65"/>
      <c r="H11027" s="113"/>
    </row>
    <row r="11028" spans="1:8">
      <c r="A11028" s="65"/>
      <c r="B11028" s="65"/>
      <c r="C11028" s="65"/>
      <c r="D11028" s="65"/>
      <c r="E11028" s="65"/>
      <c r="F11028" s="65"/>
      <c r="G11028" s="65"/>
      <c r="H11028" s="113"/>
    </row>
    <row r="11029" spans="1:8">
      <c r="A11029" s="65"/>
      <c r="B11029" s="65"/>
      <c r="C11029" s="65"/>
      <c r="D11029" s="65"/>
      <c r="E11029" s="65"/>
      <c r="F11029" s="65"/>
      <c r="G11029" s="65"/>
      <c r="H11029" s="113"/>
    </row>
    <row r="11030" spans="1:8">
      <c r="A11030" s="65"/>
      <c r="B11030" s="65"/>
      <c r="C11030" s="65"/>
      <c r="D11030" s="65"/>
      <c r="E11030" s="65"/>
      <c r="F11030" s="65"/>
      <c r="G11030" s="65"/>
      <c r="H11030" s="113"/>
    </row>
    <row r="11031" spans="1:8">
      <c r="A11031" s="65"/>
      <c r="B11031" s="65"/>
      <c r="C11031" s="65"/>
      <c r="D11031" s="65"/>
      <c r="E11031" s="65"/>
      <c r="F11031" s="65"/>
      <c r="G11031" s="65"/>
      <c r="H11031" s="113"/>
    </row>
    <row r="11032" spans="1:8">
      <c r="A11032" s="65"/>
      <c r="B11032" s="65"/>
      <c r="C11032" s="65"/>
      <c r="D11032" s="65"/>
      <c r="E11032" s="65"/>
      <c r="F11032" s="65"/>
      <c r="G11032" s="65"/>
      <c r="H11032" s="113"/>
    </row>
    <row r="11033" spans="1:8">
      <c r="A11033" s="65"/>
      <c r="B11033" s="65"/>
      <c r="C11033" s="65"/>
      <c r="D11033" s="65"/>
      <c r="E11033" s="65"/>
      <c r="F11033" s="65"/>
      <c r="G11033" s="65"/>
      <c r="H11033" s="113"/>
    </row>
    <row r="11034" spans="1:8">
      <c r="A11034" s="65"/>
      <c r="B11034" s="65"/>
      <c r="C11034" s="65"/>
      <c r="D11034" s="65"/>
      <c r="E11034" s="65"/>
      <c r="F11034" s="65"/>
      <c r="G11034" s="65"/>
      <c r="H11034" s="113"/>
    </row>
    <row r="11035" spans="1:8">
      <c r="A11035" s="65"/>
      <c r="B11035" s="65"/>
      <c r="C11035" s="65"/>
      <c r="D11035" s="65"/>
      <c r="E11035" s="65"/>
      <c r="F11035" s="65"/>
      <c r="G11035" s="65"/>
      <c r="H11035" s="113"/>
    </row>
    <row r="11036" spans="1:8">
      <c r="A11036" s="65"/>
      <c r="B11036" s="65"/>
      <c r="C11036" s="65"/>
      <c r="D11036" s="65"/>
      <c r="E11036" s="65"/>
      <c r="F11036" s="65"/>
      <c r="G11036" s="65"/>
      <c r="H11036" s="113"/>
    </row>
    <row r="11037" spans="1:8">
      <c r="A11037" s="65"/>
      <c r="B11037" s="65"/>
      <c r="C11037" s="65"/>
      <c r="D11037" s="65"/>
      <c r="E11037" s="65"/>
      <c r="F11037" s="65"/>
      <c r="G11037" s="65"/>
      <c r="H11037" s="113"/>
    </row>
    <row r="11038" spans="1:8">
      <c r="A11038" s="65"/>
      <c r="B11038" s="65"/>
      <c r="C11038" s="65"/>
      <c r="D11038" s="65"/>
      <c r="E11038" s="65"/>
      <c r="F11038" s="65"/>
      <c r="G11038" s="65"/>
      <c r="H11038" s="113"/>
    </row>
    <row r="11039" spans="1:8">
      <c r="A11039" s="65"/>
      <c r="B11039" s="65"/>
      <c r="C11039" s="65"/>
      <c r="D11039" s="65"/>
      <c r="E11039" s="65"/>
      <c r="F11039" s="65"/>
      <c r="G11039" s="65"/>
      <c r="H11039" s="113"/>
    </row>
    <row r="11040" spans="1:8">
      <c r="A11040" s="65"/>
      <c r="B11040" s="65"/>
      <c r="C11040" s="65"/>
      <c r="D11040" s="65"/>
      <c r="E11040" s="65"/>
      <c r="F11040" s="65"/>
      <c r="G11040" s="65"/>
      <c r="H11040" s="113"/>
    </row>
    <row r="11041" spans="1:8">
      <c r="A11041" s="65"/>
      <c r="B11041" s="65"/>
      <c r="C11041" s="65"/>
      <c r="D11041" s="65"/>
      <c r="E11041" s="65"/>
      <c r="F11041" s="65"/>
      <c r="G11041" s="65"/>
      <c r="H11041" s="113"/>
    </row>
    <row r="11042" spans="1:8">
      <c r="A11042" s="65"/>
      <c r="B11042" s="65"/>
      <c r="C11042" s="65"/>
      <c r="D11042" s="65"/>
      <c r="E11042" s="65"/>
      <c r="F11042" s="65"/>
      <c r="G11042" s="65"/>
      <c r="H11042" s="113"/>
    </row>
    <row r="11043" spans="1:8">
      <c r="A11043" s="65"/>
      <c r="B11043" s="65"/>
      <c r="C11043" s="65"/>
      <c r="D11043" s="65"/>
      <c r="E11043" s="65"/>
      <c r="F11043" s="65"/>
      <c r="G11043" s="65"/>
      <c r="H11043" s="113"/>
    </row>
    <row r="11044" spans="1:8">
      <c r="A11044" s="65"/>
      <c r="B11044" s="65"/>
      <c r="C11044" s="65"/>
      <c r="D11044" s="65"/>
      <c r="E11044" s="65"/>
      <c r="F11044" s="65"/>
      <c r="G11044" s="65"/>
      <c r="H11044" s="113"/>
    </row>
    <row r="11045" spans="1:8">
      <c r="A11045" s="65"/>
      <c r="B11045" s="65"/>
      <c r="C11045" s="65"/>
      <c r="D11045" s="65"/>
      <c r="E11045" s="65"/>
      <c r="F11045" s="65"/>
      <c r="G11045" s="65"/>
      <c r="H11045" s="113"/>
    </row>
    <row r="11046" spans="1:8">
      <c r="A11046" s="65"/>
      <c r="B11046" s="65"/>
      <c r="C11046" s="65"/>
      <c r="D11046" s="65"/>
      <c r="E11046" s="65"/>
      <c r="F11046" s="65"/>
      <c r="G11046" s="65"/>
      <c r="H11046" s="113"/>
    </row>
    <row r="11047" spans="1:8">
      <c r="A11047" s="65"/>
      <c r="B11047" s="65"/>
      <c r="C11047" s="65"/>
      <c r="D11047" s="65"/>
      <c r="E11047" s="65"/>
      <c r="F11047" s="65"/>
      <c r="G11047" s="65"/>
      <c r="H11047" s="113"/>
    </row>
    <row r="11048" spans="1:8">
      <c r="A11048" s="65"/>
      <c r="B11048" s="65"/>
      <c r="C11048" s="65"/>
      <c r="D11048" s="65"/>
      <c r="E11048" s="65"/>
      <c r="F11048" s="65"/>
      <c r="G11048" s="65"/>
      <c r="H11048" s="113"/>
    </row>
    <row r="11049" spans="1:8">
      <c r="A11049" s="65"/>
      <c r="B11049" s="65"/>
      <c r="C11049" s="65"/>
      <c r="D11049" s="65"/>
      <c r="E11049" s="65"/>
      <c r="F11049" s="65"/>
      <c r="G11049" s="65"/>
      <c r="H11049" s="113"/>
    </row>
    <row r="11050" spans="1:8">
      <c r="A11050" s="65"/>
      <c r="B11050" s="65"/>
      <c r="C11050" s="65"/>
      <c r="D11050" s="65"/>
      <c r="E11050" s="65"/>
      <c r="F11050" s="65"/>
      <c r="G11050" s="65"/>
      <c r="H11050" s="113"/>
    </row>
    <row r="11051" spans="1:8">
      <c r="A11051" s="65"/>
      <c r="B11051" s="65"/>
      <c r="C11051" s="65"/>
      <c r="D11051" s="65"/>
      <c r="E11051" s="65"/>
      <c r="F11051" s="65"/>
      <c r="G11051" s="65"/>
      <c r="H11051" s="113"/>
    </row>
    <row r="11052" spans="1:8">
      <c r="A11052" s="65"/>
      <c r="B11052" s="65"/>
      <c r="C11052" s="65"/>
      <c r="D11052" s="65"/>
      <c r="E11052" s="65"/>
      <c r="F11052" s="65"/>
      <c r="G11052" s="65"/>
      <c r="H11052" s="113"/>
    </row>
    <row r="11053" spans="1:8">
      <c r="A11053" s="65"/>
      <c r="B11053" s="65"/>
      <c r="C11053" s="65"/>
      <c r="D11053" s="65"/>
      <c r="E11053" s="65"/>
      <c r="F11053" s="65"/>
      <c r="G11053" s="65"/>
      <c r="H11053" s="113"/>
    </row>
    <row r="11054" spans="1:8">
      <c r="A11054" s="65"/>
      <c r="B11054" s="65"/>
      <c r="C11054" s="65"/>
      <c r="D11054" s="65"/>
      <c r="E11054" s="65"/>
      <c r="F11054" s="65"/>
      <c r="G11054" s="65"/>
      <c r="H11054" s="113"/>
    </row>
    <row r="11055" spans="1:8">
      <c r="A11055" s="65"/>
      <c r="B11055" s="65"/>
      <c r="C11055" s="65"/>
      <c r="D11055" s="65"/>
      <c r="E11055" s="65"/>
      <c r="F11055" s="65"/>
      <c r="G11055" s="65"/>
      <c r="H11055" s="113"/>
    </row>
    <row r="11056" spans="1:8">
      <c r="A11056" s="65"/>
      <c r="B11056" s="65"/>
      <c r="C11056" s="65"/>
      <c r="D11056" s="65"/>
      <c r="E11056" s="65"/>
      <c r="F11056" s="65"/>
      <c r="G11056" s="65"/>
      <c r="H11056" s="113"/>
    </row>
    <row r="11057" spans="1:8">
      <c r="A11057" s="65"/>
      <c r="B11057" s="65"/>
      <c r="C11057" s="65"/>
      <c r="D11057" s="65"/>
      <c r="E11057" s="65"/>
      <c r="F11057" s="65"/>
      <c r="G11057" s="65"/>
      <c r="H11057" s="113"/>
    </row>
    <row r="11058" spans="1:8">
      <c r="A11058" s="65"/>
      <c r="B11058" s="65"/>
      <c r="C11058" s="65"/>
      <c r="D11058" s="65"/>
      <c r="E11058" s="65"/>
      <c r="F11058" s="65"/>
      <c r="G11058" s="65"/>
      <c r="H11058" s="113"/>
    </row>
    <row r="11059" spans="1:8">
      <c r="A11059" s="65"/>
      <c r="B11059" s="65"/>
      <c r="C11059" s="65"/>
      <c r="D11059" s="65"/>
      <c r="E11059" s="65"/>
      <c r="F11059" s="65"/>
      <c r="G11059" s="65"/>
      <c r="H11059" s="113"/>
    </row>
    <row r="11060" spans="1:8">
      <c r="A11060" s="65"/>
      <c r="B11060" s="65"/>
      <c r="C11060" s="65"/>
      <c r="D11060" s="65"/>
      <c r="E11060" s="65"/>
      <c r="F11060" s="65"/>
      <c r="G11060" s="65"/>
      <c r="H11060" s="113"/>
    </row>
    <row r="11061" spans="1:8">
      <c r="A11061" s="65"/>
      <c r="B11061" s="65"/>
      <c r="C11061" s="65"/>
      <c r="D11061" s="65"/>
      <c r="E11061" s="65"/>
      <c r="F11061" s="65"/>
      <c r="G11061" s="65"/>
      <c r="H11061" s="113"/>
    </row>
    <row r="11062" spans="1:8">
      <c r="A11062" s="65"/>
      <c r="B11062" s="65"/>
      <c r="C11062" s="65"/>
      <c r="D11062" s="65"/>
      <c r="E11062" s="65"/>
      <c r="F11062" s="65"/>
      <c r="G11062" s="65"/>
      <c r="H11062" s="113"/>
    </row>
    <row r="11063" spans="1:8">
      <c r="A11063" s="65"/>
      <c r="B11063" s="65"/>
      <c r="C11063" s="65"/>
      <c r="D11063" s="65"/>
      <c r="E11063" s="65"/>
      <c r="F11063" s="65"/>
      <c r="G11063" s="65"/>
      <c r="H11063" s="113"/>
    </row>
    <row r="11064" spans="1:8">
      <c r="A11064" s="65"/>
      <c r="B11064" s="65"/>
      <c r="C11064" s="65"/>
      <c r="D11064" s="65"/>
      <c r="E11064" s="65"/>
      <c r="F11064" s="65"/>
      <c r="G11064" s="65"/>
      <c r="H11064" s="113"/>
    </row>
    <row r="11065" spans="1:8">
      <c r="A11065" s="65"/>
      <c r="B11065" s="65"/>
      <c r="C11065" s="65"/>
      <c r="D11065" s="65"/>
      <c r="E11065" s="65"/>
      <c r="F11065" s="65"/>
      <c r="G11065" s="65"/>
      <c r="H11065" s="113"/>
    </row>
    <row r="11066" spans="1:8">
      <c r="A11066" s="65"/>
      <c r="B11066" s="65"/>
      <c r="C11066" s="65"/>
      <c r="D11066" s="65"/>
      <c r="E11066" s="65"/>
      <c r="F11066" s="65"/>
      <c r="G11066" s="65"/>
      <c r="H11066" s="113"/>
    </row>
    <row r="11067" spans="1:8">
      <c r="A11067" s="65"/>
      <c r="B11067" s="65"/>
      <c r="C11067" s="65"/>
      <c r="D11067" s="65"/>
      <c r="E11067" s="65"/>
      <c r="F11067" s="65"/>
      <c r="G11067" s="65"/>
      <c r="H11067" s="113"/>
    </row>
    <row r="11068" spans="1:8">
      <c r="A11068" s="65"/>
      <c r="B11068" s="65"/>
      <c r="C11068" s="65"/>
      <c r="D11068" s="65"/>
      <c r="E11068" s="65"/>
      <c r="F11068" s="65"/>
      <c r="G11068" s="65"/>
      <c r="H11068" s="113"/>
    </row>
    <row r="11069" spans="1:8">
      <c r="A11069" s="65"/>
      <c r="B11069" s="65"/>
      <c r="C11069" s="65"/>
      <c r="D11069" s="65"/>
      <c r="E11069" s="65"/>
      <c r="F11069" s="65"/>
      <c r="G11069" s="65"/>
      <c r="H11069" s="113"/>
    </row>
    <row r="11070" spans="1:8">
      <c r="A11070" s="65"/>
      <c r="B11070" s="65"/>
      <c r="C11070" s="65"/>
      <c r="D11070" s="65"/>
      <c r="E11070" s="65"/>
      <c r="F11070" s="65"/>
      <c r="G11070" s="65"/>
      <c r="H11070" s="113"/>
    </row>
    <row r="11071" spans="1:8">
      <c r="A11071" s="65"/>
      <c r="B11071" s="65"/>
      <c r="C11071" s="65"/>
      <c r="D11071" s="65"/>
      <c r="E11071" s="65"/>
      <c r="F11071" s="65"/>
      <c r="G11071" s="65"/>
      <c r="H11071" s="113"/>
    </row>
    <row r="11072" spans="1:8">
      <c r="A11072" s="65"/>
      <c r="B11072" s="65"/>
      <c r="C11072" s="65"/>
      <c r="D11072" s="65"/>
      <c r="E11072" s="65"/>
      <c r="F11072" s="65"/>
      <c r="G11072" s="65"/>
      <c r="H11072" s="113"/>
    </row>
    <row r="11073" spans="1:8">
      <c r="A11073" s="65"/>
      <c r="B11073" s="65"/>
      <c r="C11073" s="65"/>
      <c r="D11073" s="65"/>
      <c r="E11073" s="65"/>
      <c r="F11073" s="65"/>
      <c r="G11073" s="65"/>
      <c r="H11073" s="113"/>
    </row>
    <row r="11074" spans="1:8">
      <c r="A11074" s="65"/>
      <c r="B11074" s="65"/>
      <c r="C11074" s="65"/>
      <c r="D11074" s="65"/>
      <c r="E11074" s="65"/>
      <c r="F11074" s="65"/>
      <c r="G11074" s="65"/>
      <c r="H11074" s="113"/>
    </row>
    <row r="11075" spans="1:8">
      <c r="A11075" s="65"/>
      <c r="B11075" s="65"/>
      <c r="C11075" s="65"/>
      <c r="D11075" s="65"/>
      <c r="E11075" s="65"/>
      <c r="F11075" s="65"/>
      <c r="G11075" s="65"/>
      <c r="H11075" s="113"/>
    </row>
    <row r="11076" spans="1:8">
      <c r="A11076" s="65"/>
      <c r="B11076" s="65"/>
      <c r="C11076" s="65"/>
      <c r="D11076" s="65"/>
      <c r="E11076" s="65"/>
      <c r="F11076" s="65"/>
      <c r="G11076" s="65"/>
      <c r="H11076" s="113"/>
    </row>
    <row r="11077" spans="1:8">
      <c r="A11077" s="65"/>
      <c r="B11077" s="65"/>
      <c r="C11077" s="65"/>
      <c r="D11077" s="65"/>
      <c r="E11077" s="65"/>
      <c r="F11077" s="65"/>
      <c r="G11077" s="65"/>
      <c r="H11077" s="113"/>
    </row>
    <row r="11078" spans="1:8">
      <c r="A11078" s="65"/>
      <c r="B11078" s="65"/>
      <c r="C11078" s="65"/>
      <c r="D11078" s="65"/>
      <c r="E11078" s="65"/>
      <c r="F11078" s="65"/>
      <c r="G11078" s="65"/>
      <c r="H11078" s="113"/>
    </row>
    <row r="11079" spans="1:8">
      <c r="A11079" s="65"/>
      <c r="B11079" s="65"/>
      <c r="C11079" s="65"/>
      <c r="D11079" s="65"/>
      <c r="E11079" s="65"/>
      <c r="F11079" s="65"/>
      <c r="G11079" s="65"/>
      <c r="H11079" s="113"/>
    </row>
    <row r="11080" spans="1:8">
      <c r="A11080" s="65"/>
      <c r="B11080" s="65"/>
      <c r="C11080" s="65"/>
      <c r="D11080" s="65"/>
      <c r="E11080" s="65"/>
      <c r="F11080" s="65"/>
      <c r="G11080" s="65"/>
      <c r="H11080" s="113"/>
    </row>
    <row r="11081" spans="1:8">
      <c r="A11081" s="65"/>
      <c r="B11081" s="65"/>
      <c r="C11081" s="65"/>
      <c r="D11081" s="65"/>
      <c r="E11081" s="65"/>
      <c r="F11081" s="65"/>
      <c r="G11081" s="65"/>
      <c r="H11081" s="113"/>
    </row>
    <row r="11082" spans="1:8">
      <c r="A11082" s="65"/>
      <c r="B11082" s="65"/>
      <c r="C11082" s="65"/>
      <c r="D11082" s="65"/>
      <c r="E11082" s="65"/>
      <c r="F11082" s="65"/>
      <c r="G11082" s="65"/>
      <c r="H11082" s="113"/>
    </row>
    <row r="11083" spans="1:8">
      <c r="A11083" s="65"/>
      <c r="B11083" s="65"/>
      <c r="C11083" s="65"/>
      <c r="D11083" s="65"/>
      <c r="E11083" s="65"/>
      <c r="F11083" s="65"/>
      <c r="G11083" s="65"/>
      <c r="H11083" s="113"/>
    </row>
    <row r="11084" spans="1:8">
      <c r="A11084" s="65"/>
      <c r="B11084" s="65"/>
      <c r="C11084" s="65"/>
      <c r="D11084" s="65"/>
      <c r="E11084" s="65"/>
      <c r="F11084" s="65"/>
      <c r="G11084" s="65"/>
      <c r="H11084" s="113"/>
    </row>
    <row r="11085" spans="1:8">
      <c r="A11085" s="65"/>
      <c r="B11085" s="65"/>
      <c r="C11085" s="65"/>
      <c r="D11085" s="65"/>
      <c r="E11085" s="65"/>
      <c r="F11085" s="65"/>
      <c r="G11085" s="65"/>
      <c r="H11085" s="113"/>
    </row>
    <row r="11086" spans="1:8">
      <c r="A11086" s="65"/>
      <c r="B11086" s="65"/>
      <c r="C11086" s="65"/>
      <c r="D11086" s="65"/>
      <c r="E11086" s="65"/>
      <c r="F11086" s="65"/>
      <c r="G11086" s="65"/>
      <c r="H11086" s="113"/>
    </row>
    <row r="11087" spans="1:8">
      <c r="A11087" s="65"/>
      <c r="B11087" s="65"/>
      <c r="C11087" s="65"/>
      <c r="D11087" s="65"/>
      <c r="E11087" s="65"/>
      <c r="F11087" s="65"/>
      <c r="G11087" s="65"/>
      <c r="H11087" s="113"/>
    </row>
    <row r="11088" spans="1:8">
      <c r="A11088" s="65"/>
      <c r="B11088" s="65"/>
      <c r="C11088" s="65"/>
      <c r="D11088" s="65"/>
      <c r="E11088" s="65"/>
      <c r="F11088" s="65"/>
      <c r="G11088" s="65"/>
      <c r="H11088" s="113"/>
    </row>
    <row r="11089" spans="1:8">
      <c r="A11089" s="65"/>
      <c r="B11089" s="65"/>
      <c r="C11089" s="65"/>
      <c r="D11089" s="65"/>
      <c r="E11089" s="65"/>
      <c r="F11089" s="65"/>
      <c r="G11089" s="65"/>
      <c r="H11089" s="113"/>
    </row>
    <row r="11090" spans="1:8">
      <c r="A11090" s="65"/>
      <c r="B11090" s="65"/>
      <c r="C11090" s="65"/>
      <c r="D11090" s="65"/>
      <c r="E11090" s="65"/>
      <c r="F11090" s="65"/>
      <c r="G11090" s="65"/>
      <c r="H11090" s="113"/>
    </row>
    <row r="11091" spans="1:8">
      <c r="A11091" s="65"/>
      <c r="B11091" s="65"/>
      <c r="C11091" s="65"/>
      <c r="D11091" s="65"/>
      <c r="E11091" s="65"/>
      <c r="F11091" s="65"/>
      <c r="G11091" s="65"/>
      <c r="H11091" s="113"/>
    </row>
    <row r="11092" spans="1:8">
      <c r="A11092" s="65"/>
      <c r="B11092" s="65"/>
      <c r="C11092" s="65"/>
      <c r="D11092" s="65"/>
      <c r="E11092" s="65"/>
      <c r="F11092" s="65"/>
      <c r="G11092" s="65"/>
      <c r="H11092" s="113"/>
    </row>
    <row r="11093" spans="1:8">
      <c r="A11093" s="65"/>
      <c r="B11093" s="65"/>
      <c r="C11093" s="65"/>
      <c r="D11093" s="65"/>
      <c r="E11093" s="65"/>
      <c r="F11093" s="65"/>
      <c r="G11093" s="65"/>
      <c r="H11093" s="113"/>
    </row>
    <row r="11094" spans="1:8">
      <c r="A11094" s="65"/>
      <c r="B11094" s="65"/>
      <c r="C11094" s="65"/>
      <c r="D11094" s="65"/>
      <c r="E11094" s="65"/>
      <c r="F11094" s="65"/>
      <c r="G11094" s="65"/>
      <c r="H11094" s="113"/>
    </row>
    <row r="11095" spans="1:8">
      <c r="A11095" s="65"/>
      <c r="B11095" s="65"/>
      <c r="C11095" s="65"/>
      <c r="D11095" s="65"/>
      <c r="E11095" s="65"/>
      <c r="F11095" s="65"/>
      <c r="G11095" s="65"/>
      <c r="H11095" s="113"/>
    </row>
    <row r="11096" spans="1:8">
      <c r="A11096" s="65"/>
      <c r="B11096" s="65"/>
      <c r="C11096" s="65"/>
      <c r="D11096" s="65"/>
      <c r="E11096" s="65"/>
      <c r="F11096" s="65"/>
      <c r="G11096" s="65"/>
      <c r="H11096" s="113"/>
    </row>
    <row r="11097" spans="1:8">
      <c r="A11097" s="65"/>
      <c r="B11097" s="65"/>
      <c r="C11097" s="65"/>
      <c r="D11097" s="65"/>
      <c r="E11097" s="65"/>
      <c r="F11097" s="65"/>
      <c r="G11097" s="65"/>
      <c r="H11097" s="113"/>
    </row>
    <row r="11098" spans="1:8">
      <c r="A11098" s="65"/>
      <c r="B11098" s="65"/>
      <c r="C11098" s="65"/>
      <c r="D11098" s="65"/>
      <c r="E11098" s="65"/>
      <c r="F11098" s="65"/>
      <c r="G11098" s="65"/>
      <c r="H11098" s="113"/>
    </row>
    <row r="11099" spans="1:8">
      <c r="A11099" s="65"/>
      <c r="B11099" s="65"/>
      <c r="C11099" s="65"/>
      <c r="D11099" s="65"/>
      <c r="E11099" s="65"/>
      <c r="F11099" s="65"/>
      <c r="G11099" s="65"/>
      <c r="H11099" s="113"/>
    </row>
    <row r="11100" spans="1:8">
      <c r="A11100" s="65"/>
      <c r="B11100" s="65"/>
      <c r="C11100" s="65"/>
      <c r="D11100" s="65"/>
      <c r="E11100" s="65"/>
      <c r="F11100" s="65"/>
      <c r="G11100" s="65"/>
      <c r="H11100" s="113"/>
    </row>
    <row r="11101" spans="1:8">
      <c r="A11101" s="65"/>
      <c r="B11101" s="65"/>
      <c r="C11101" s="65"/>
      <c r="D11101" s="65"/>
      <c r="E11101" s="65"/>
      <c r="F11101" s="65"/>
      <c r="G11101" s="65"/>
      <c r="H11101" s="113"/>
    </row>
    <row r="11102" spans="1:8">
      <c r="A11102" s="65"/>
      <c r="B11102" s="65"/>
      <c r="C11102" s="65"/>
      <c r="D11102" s="65"/>
      <c r="E11102" s="65"/>
      <c r="F11102" s="65"/>
      <c r="G11102" s="65"/>
      <c r="H11102" s="113"/>
    </row>
    <row r="11103" spans="1:8">
      <c r="A11103" s="65"/>
      <c r="B11103" s="65"/>
      <c r="C11103" s="65"/>
      <c r="D11103" s="65"/>
      <c r="E11103" s="65"/>
      <c r="F11103" s="65"/>
      <c r="G11103" s="65"/>
      <c r="H11103" s="113"/>
    </row>
    <row r="11104" spans="1:8">
      <c r="A11104" s="65"/>
      <c r="B11104" s="65"/>
      <c r="C11104" s="65"/>
      <c r="D11104" s="65"/>
      <c r="E11104" s="65"/>
      <c r="F11104" s="65"/>
      <c r="G11104" s="65"/>
      <c r="H11104" s="113"/>
    </row>
    <row r="11105" spans="1:8">
      <c r="A11105" s="65"/>
      <c r="B11105" s="65"/>
      <c r="C11105" s="65"/>
      <c r="D11105" s="65"/>
      <c r="E11105" s="65"/>
      <c r="F11105" s="65"/>
      <c r="G11105" s="65"/>
      <c r="H11105" s="113"/>
    </row>
    <row r="11106" spans="1:8">
      <c r="A11106" s="65"/>
      <c r="B11106" s="65"/>
      <c r="C11106" s="65"/>
      <c r="D11106" s="65"/>
      <c r="E11106" s="65"/>
      <c r="F11106" s="65"/>
      <c r="G11106" s="65"/>
      <c r="H11106" s="113"/>
    </row>
    <row r="11107" spans="1:8">
      <c r="A11107" s="65"/>
      <c r="B11107" s="65"/>
      <c r="C11107" s="65"/>
      <c r="D11107" s="65"/>
      <c r="E11107" s="65"/>
      <c r="F11107" s="65"/>
      <c r="G11107" s="65"/>
      <c r="H11107" s="113"/>
    </row>
    <row r="11108" spans="1:8">
      <c r="A11108" s="65"/>
      <c r="B11108" s="65"/>
      <c r="C11108" s="65"/>
      <c r="D11108" s="65"/>
      <c r="E11108" s="65"/>
      <c r="F11108" s="65"/>
      <c r="G11108" s="65"/>
      <c r="H11108" s="113"/>
    </row>
    <row r="11109" spans="1:8">
      <c r="A11109" s="65"/>
      <c r="B11109" s="65"/>
      <c r="C11109" s="65"/>
      <c r="D11109" s="65"/>
      <c r="E11109" s="65"/>
      <c r="F11109" s="65"/>
      <c r="G11109" s="65"/>
      <c r="H11109" s="113"/>
    </row>
    <row r="11110" spans="1:8">
      <c r="A11110" s="65"/>
      <c r="B11110" s="65"/>
      <c r="C11110" s="65"/>
      <c r="D11110" s="65"/>
      <c r="E11110" s="65"/>
      <c r="F11110" s="65"/>
      <c r="G11110" s="65"/>
      <c r="H11110" s="113"/>
    </row>
    <row r="11111" spans="1:8">
      <c r="A11111" s="65"/>
      <c r="B11111" s="65"/>
      <c r="C11111" s="65"/>
      <c r="D11111" s="65"/>
      <c r="E11111" s="65"/>
      <c r="F11111" s="65"/>
      <c r="G11111" s="65"/>
      <c r="H11111" s="113"/>
    </row>
    <row r="11112" spans="1:8">
      <c r="A11112" s="65"/>
      <c r="B11112" s="65"/>
      <c r="C11112" s="65"/>
      <c r="D11112" s="65"/>
      <c r="E11112" s="65"/>
      <c r="F11112" s="65"/>
      <c r="G11112" s="65"/>
      <c r="H11112" s="113"/>
    </row>
    <row r="11113" spans="1:8">
      <c r="A11113" s="65"/>
      <c r="B11113" s="65"/>
      <c r="C11113" s="65"/>
      <c r="D11113" s="65"/>
      <c r="E11113" s="65"/>
      <c r="F11113" s="65"/>
      <c r="G11113" s="65"/>
      <c r="H11113" s="113"/>
    </row>
    <row r="11114" spans="1:8">
      <c r="A11114" s="65"/>
      <c r="B11114" s="65"/>
      <c r="C11114" s="65"/>
      <c r="D11114" s="65"/>
      <c r="E11114" s="65"/>
      <c r="F11114" s="65"/>
      <c r="G11114" s="65"/>
      <c r="H11114" s="113"/>
    </row>
    <row r="11115" spans="1:8">
      <c r="A11115" s="65"/>
      <c r="B11115" s="65"/>
      <c r="C11115" s="65"/>
      <c r="D11115" s="65"/>
      <c r="E11115" s="65"/>
      <c r="F11115" s="65"/>
      <c r="G11115" s="65"/>
      <c r="H11115" s="113"/>
    </row>
    <row r="11116" spans="1:8">
      <c r="A11116" s="65"/>
      <c r="B11116" s="65"/>
      <c r="C11116" s="65"/>
      <c r="D11116" s="65"/>
      <c r="E11116" s="65"/>
      <c r="F11116" s="65"/>
      <c r="G11116" s="65"/>
      <c r="H11116" s="113"/>
    </row>
    <row r="11117" spans="1:8">
      <c r="A11117" s="65"/>
      <c r="B11117" s="65"/>
      <c r="C11117" s="65"/>
      <c r="D11117" s="65"/>
      <c r="E11117" s="65"/>
      <c r="F11117" s="65"/>
      <c r="G11117" s="65"/>
      <c r="H11117" s="113"/>
    </row>
    <row r="11118" spans="1:8">
      <c r="A11118" s="65"/>
      <c r="B11118" s="65"/>
      <c r="C11118" s="65"/>
      <c r="D11118" s="65"/>
      <c r="E11118" s="65"/>
      <c r="F11118" s="65"/>
      <c r="G11118" s="65"/>
      <c r="H11118" s="113"/>
    </row>
    <row r="11119" spans="1:8">
      <c r="A11119" s="65"/>
      <c r="B11119" s="65"/>
      <c r="C11119" s="65"/>
      <c r="D11119" s="65"/>
      <c r="E11119" s="65"/>
      <c r="F11119" s="65"/>
      <c r="G11119" s="65"/>
      <c r="H11119" s="113"/>
    </row>
    <row r="11120" spans="1:8">
      <c r="A11120" s="65"/>
      <c r="B11120" s="65"/>
      <c r="C11120" s="65"/>
      <c r="D11120" s="65"/>
      <c r="E11120" s="65"/>
      <c r="F11120" s="65"/>
      <c r="G11120" s="65"/>
      <c r="H11120" s="113"/>
    </row>
    <row r="11121" spans="1:8">
      <c r="A11121" s="65"/>
      <c r="B11121" s="65"/>
      <c r="C11121" s="65"/>
      <c r="D11121" s="65"/>
      <c r="E11121" s="65"/>
      <c r="F11121" s="65"/>
      <c r="G11121" s="65"/>
      <c r="H11121" s="113"/>
    </row>
    <row r="11122" spans="1:8">
      <c r="A11122" s="65"/>
      <c r="B11122" s="65"/>
      <c r="C11122" s="65"/>
      <c r="D11122" s="65"/>
      <c r="E11122" s="65"/>
      <c r="F11122" s="65"/>
      <c r="G11122" s="65"/>
      <c r="H11122" s="113"/>
    </row>
    <row r="11123" spans="1:8">
      <c r="A11123" s="65"/>
      <c r="B11123" s="65"/>
      <c r="C11123" s="65"/>
      <c r="D11123" s="65"/>
      <c r="E11123" s="65"/>
      <c r="F11123" s="65"/>
      <c r="G11123" s="65"/>
      <c r="H11123" s="113"/>
    </row>
    <row r="11124" spans="1:8">
      <c r="A11124" s="65"/>
      <c r="B11124" s="65"/>
      <c r="C11124" s="65"/>
      <c r="D11124" s="65"/>
      <c r="E11124" s="65"/>
      <c r="F11124" s="65"/>
      <c r="G11124" s="65"/>
      <c r="H11124" s="113"/>
    </row>
    <row r="11125" spans="1:8">
      <c r="A11125" s="65"/>
      <c r="B11125" s="65"/>
      <c r="C11125" s="65"/>
      <c r="D11125" s="65"/>
      <c r="E11125" s="65"/>
      <c r="F11125" s="65"/>
      <c r="G11125" s="65"/>
      <c r="H11125" s="113"/>
    </row>
    <row r="11126" spans="1:8">
      <c r="A11126" s="65"/>
      <c r="B11126" s="65"/>
      <c r="C11126" s="65"/>
      <c r="D11126" s="65"/>
      <c r="E11126" s="65"/>
      <c r="F11126" s="65"/>
      <c r="G11126" s="65"/>
      <c r="H11126" s="113"/>
    </row>
    <row r="11127" spans="1:8">
      <c r="A11127" s="65"/>
      <c r="B11127" s="65"/>
      <c r="C11127" s="65"/>
      <c r="D11127" s="65"/>
      <c r="E11127" s="65"/>
      <c r="F11127" s="65"/>
      <c r="G11127" s="65"/>
      <c r="H11127" s="113"/>
    </row>
    <row r="11128" spans="1:8">
      <c r="A11128" s="65"/>
      <c r="B11128" s="65"/>
      <c r="C11128" s="65"/>
      <c r="D11128" s="65"/>
      <c r="E11128" s="65"/>
      <c r="F11128" s="65"/>
      <c r="G11128" s="65"/>
      <c r="H11128" s="113"/>
    </row>
    <row r="11129" spans="1:8">
      <c r="A11129" s="65"/>
      <c r="B11129" s="65"/>
      <c r="C11129" s="65"/>
      <c r="D11129" s="65"/>
      <c r="E11129" s="65"/>
      <c r="F11129" s="65"/>
      <c r="G11129" s="65"/>
      <c r="H11129" s="113"/>
    </row>
    <row r="11130" spans="1:8">
      <c r="A11130" s="65"/>
      <c r="B11130" s="65"/>
      <c r="C11130" s="65"/>
      <c r="D11130" s="65"/>
      <c r="E11130" s="65"/>
      <c r="F11130" s="65"/>
      <c r="G11130" s="65"/>
      <c r="H11130" s="113"/>
    </row>
    <row r="11131" spans="1:8">
      <c r="A11131" s="65"/>
      <c r="B11131" s="65"/>
      <c r="C11131" s="65"/>
      <c r="D11131" s="65"/>
      <c r="E11131" s="65"/>
      <c r="F11131" s="65"/>
      <c r="G11131" s="65"/>
      <c r="H11131" s="113"/>
    </row>
    <row r="11132" spans="1:8">
      <c r="A11132" s="65"/>
      <c r="B11132" s="65"/>
      <c r="C11132" s="65"/>
      <c r="D11132" s="65"/>
      <c r="E11132" s="65"/>
      <c r="F11132" s="65"/>
      <c r="G11132" s="65"/>
      <c r="H11132" s="113"/>
    </row>
    <row r="11133" spans="1:8">
      <c r="A11133" s="65"/>
      <c r="B11133" s="65"/>
      <c r="C11133" s="65"/>
      <c r="D11133" s="65"/>
      <c r="E11133" s="65"/>
      <c r="F11133" s="65"/>
      <c r="G11133" s="65"/>
      <c r="H11133" s="113"/>
    </row>
    <row r="11134" spans="1:8">
      <c r="A11134" s="65"/>
      <c r="B11134" s="65"/>
      <c r="C11134" s="65"/>
      <c r="D11134" s="65"/>
      <c r="E11134" s="65"/>
      <c r="F11134" s="65"/>
      <c r="G11134" s="65"/>
      <c r="H11134" s="113"/>
    </row>
    <row r="11135" spans="1:8">
      <c r="A11135" s="65"/>
      <c r="B11135" s="65"/>
      <c r="C11135" s="65"/>
      <c r="D11135" s="65"/>
      <c r="E11135" s="65"/>
      <c r="F11135" s="65"/>
      <c r="G11135" s="65"/>
      <c r="H11135" s="113"/>
    </row>
    <row r="11136" spans="1:8">
      <c r="A11136" s="65"/>
      <c r="B11136" s="65"/>
      <c r="C11136" s="65"/>
      <c r="D11136" s="65"/>
      <c r="E11136" s="65"/>
      <c r="F11136" s="65"/>
      <c r="G11136" s="65"/>
      <c r="H11136" s="113"/>
    </row>
    <row r="11137" spans="1:8">
      <c r="A11137" s="65"/>
      <c r="B11137" s="65"/>
      <c r="C11137" s="65"/>
      <c r="D11137" s="65"/>
      <c r="E11137" s="65"/>
      <c r="F11137" s="65"/>
      <c r="G11137" s="65"/>
      <c r="H11137" s="113"/>
    </row>
    <row r="11138" spans="1:8">
      <c r="A11138" s="65"/>
      <c r="B11138" s="65"/>
      <c r="C11138" s="65"/>
      <c r="D11138" s="65"/>
      <c r="E11138" s="65"/>
      <c r="F11138" s="65"/>
      <c r="G11138" s="65"/>
      <c r="H11138" s="113"/>
    </row>
    <row r="11139" spans="1:8">
      <c r="A11139" s="65"/>
      <c r="B11139" s="65"/>
      <c r="C11139" s="65"/>
      <c r="D11139" s="65"/>
      <c r="E11139" s="65"/>
      <c r="F11139" s="65"/>
      <c r="G11139" s="65"/>
      <c r="H11139" s="113"/>
    </row>
    <row r="11140" spans="1:8">
      <c r="A11140" s="65"/>
      <c r="B11140" s="65"/>
      <c r="C11140" s="65"/>
      <c r="D11140" s="65"/>
      <c r="E11140" s="65"/>
      <c r="F11140" s="65"/>
      <c r="G11140" s="65"/>
      <c r="H11140" s="113"/>
    </row>
    <row r="11141" spans="1:8">
      <c r="A11141" s="65"/>
      <c r="B11141" s="65"/>
      <c r="C11141" s="65"/>
      <c r="D11141" s="65"/>
      <c r="E11141" s="65"/>
      <c r="F11141" s="65"/>
      <c r="G11141" s="65"/>
      <c r="H11141" s="113"/>
    </row>
    <row r="11142" spans="1:8">
      <c r="A11142" s="65"/>
      <c r="B11142" s="65"/>
      <c r="C11142" s="65"/>
      <c r="D11142" s="65"/>
      <c r="E11142" s="65"/>
      <c r="F11142" s="65"/>
      <c r="G11142" s="65"/>
      <c r="H11142" s="113"/>
    </row>
    <row r="11143" spans="1:8">
      <c r="A11143" s="65"/>
      <c r="B11143" s="65"/>
      <c r="C11143" s="65"/>
      <c r="D11143" s="65"/>
      <c r="E11143" s="65"/>
      <c r="F11143" s="65"/>
      <c r="G11143" s="65"/>
      <c r="H11143" s="113"/>
    </row>
    <row r="11144" spans="1:8">
      <c r="A11144" s="65"/>
      <c r="B11144" s="65"/>
      <c r="C11144" s="65"/>
      <c r="D11144" s="65"/>
      <c r="E11144" s="65"/>
      <c r="F11144" s="65"/>
      <c r="G11144" s="65"/>
      <c r="H11144" s="113"/>
    </row>
    <row r="11145" spans="1:8">
      <c r="A11145" s="65"/>
      <c r="B11145" s="65"/>
      <c r="C11145" s="65"/>
      <c r="D11145" s="65"/>
      <c r="E11145" s="65"/>
      <c r="F11145" s="65"/>
      <c r="G11145" s="65"/>
      <c r="H11145" s="113"/>
    </row>
    <row r="11146" spans="1:8">
      <c r="A11146" s="65"/>
      <c r="B11146" s="65"/>
      <c r="C11146" s="65"/>
      <c r="D11146" s="65"/>
      <c r="E11146" s="65"/>
      <c r="F11146" s="65"/>
      <c r="G11146" s="65"/>
      <c r="H11146" s="113"/>
    </row>
    <row r="11147" spans="1:8">
      <c r="A11147" s="65"/>
      <c r="B11147" s="65"/>
      <c r="C11147" s="65"/>
      <c r="D11147" s="65"/>
      <c r="E11147" s="65"/>
      <c r="F11147" s="65"/>
      <c r="G11147" s="65"/>
      <c r="H11147" s="113"/>
    </row>
    <row r="11148" spans="1:8">
      <c r="A11148" s="65"/>
      <c r="B11148" s="65"/>
      <c r="C11148" s="65"/>
      <c r="D11148" s="65"/>
      <c r="E11148" s="65"/>
      <c r="F11148" s="65"/>
      <c r="G11148" s="65"/>
      <c r="H11148" s="113"/>
    </row>
    <row r="11149" spans="1:8">
      <c r="A11149" s="65"/>
      <c r="B11149" s="65"/>
      <c r="C11149" s="65"/>
      <c r="D11149" s="65"/>
      <c r="E11149" s="65"/>
      <c r="F11149" s="65"/>
      <c r="G11149" s="65"/>
      <c r="H11149" s="113"/>
    </row>
    <row r="11150" spans="1:8">
      <c r="A11150" s="65"/>
      <c r="B11150" s="65"/>
      <c r="C11150" s="65"/>
      <c r="D11150" s="65"/>
      <c r="E11150" s="65"/>
      <c r="F11150" s="65"/>
      <c r="G11150" s="65"/>
      <c r="H11150" s="113"/>
    </row>
    <row r="11151" spans="1:8">
      <c r="A11151" s="65"/>
      <c r="B11151" s="65"/>
      <c r="C11151" s="65"/>
      <c r="D11151" s="65"/>
      <c r="E11151" s="65"/>
      <c r="F11151" s="65"/>
      <c r="G11151" s="65"/>
      <c r="H11151" s="113"/>
    </row>
    <row r="11152" spans="1:8">
      <c r="A11152" s="65"/>
      <c r="B11152" s="65"/>
      <c r="C11152" s="65"/>
      <c r="D11152" s="65"/>
      <c r="E11152" s="65"/>
      <c r="F11152" s="65"/>
      <c r="G11152" s="65"/>
      <c r="H11152" s="113"/>
    </row>
    <row r="11153" spans="1:8">
      <c r="A11153" s="65"/>
      <c r="B11153" s="65"/>
      <c r="C11153" s="65"/>
      <c r="D11153" s="65"/>
      <c r="E11153" s="65"/>
      <c r="F11153" s="65"/>
      <c r="G11153" s="65"/>
      <c r="H11153" s="113"/>
    </row>
    <row r="11154" spans="1:8">
      <c r="A11154" s="65"/>
      <c r="B11154" s="65"/>
      <c r="C11154" s="65"/>
      <c r="D11154" s="65"/>
      <c r="E11154" s="65"/>
      <c r="F11154" s="65"/>
      <c r="G11154" s="65"/>
      <c r="H11154" s="113"/>
    </row>
    <row r="11155" spans="1:8">
      <c r="A11155" s="65"/>
      <c r="B11155" s="65"/>
      <c r="C11155" s="65"/>
      <c r="D11155" s="65"/>
      <c r="E11155" s="65"/>
      <c r="F11155" s="65"/>
      <c r="G11155" s="65"/>
      <c r="H11155" s="113"/>
    </row>
    <row r="11156" spans="1:8">
      <c r="A11156" s="65"/>
      <c r="B11156" s="65"/>
      <c r="C11156" s="65"/>
      <c r="D11156" s="65"/>
      <c r="E11156" s="65"/>
      <c r="F11156" s="65"/>
      <c r="G11156" s="65"/>
      <c r="H11156" s="113"/>
    </row>
    <row r="11157" spans="1:8">
      <c r="A11157" s="65"/>
      <c r="B11157" s="65"/>
      <c r="C11157" s="65"/>
      <c r="D11157" s="65"/>
      <c r="E11157" s="65"/>
      <c r="F11157" s="65"/>
      <c r="G11157" s="65"/>
      <c r="H11157" s="113"/>
    </row>
    <row r="11158" spans="1:8">
      <c r="A11158" s="65"/>
      <c r="B11158" s="65"/>
      <c r="C11158" s="65"/>
      <c r="D11158" s="65"/>
      <c r="E11158" s="65"/>
      <c r="F11158" s="65"/>
      <c r="G11158" s="65"/>
      <c r="H11158" s="113"/>
    </row>
    <row r="11159" spans="1:8">
      <c r="A11159" s="65"/>
      <c r="B11159" s="65"/>
      <c r="C11159" s="65"/>
      <c r="D11159" s="65"/>
      <c r="E11159" s="65"/>
      <c r="F11159" s="65"/>
      <c r="G11159" s="65"/>
      <c r="H11159" s="113"/>
    </row>
    <row r="11160" spans="1:8">
      <c r="A11160" s="65"/>
      <c r="B11160" s="65"/>
      <c r="C11160" s="65"/>
      <c r="D11160" s="65"/>
      <c r="E11160" s="65"/>
      <c r="F11160" s="65"/>
      <c r="G11160" s="65"/>
      <c r="H11160" s="113"/>
    </row>
    <row r="11161" spans="1:8">
      <c r="A11161" s="65"/>
      <c r="B11161" s="65"/>
      <c r="C11161" s="65"/>
      <c r="D11161" s="65"/>
      <c r="E11161" s="65"/>
      <c r="F11161" s="65"/>
      <c r="G11161" s="65"/>
      <c r="H11161" s="113"/>
    </row>
    <row r="11162" spans="1:8">
      <c r="A11162" s="65"/>
      <c r="B11162" s="65"/>
      <c r="C11162" s="65"/>
      <c r="D11162" s="65"/>
      <c r="E11162" s="65"/>
      <c r="F11162" s="65"/>
      <c r="G11162" s="65"/>
      <c r="H11162" s="113"/>
    </row>
    <row r="11163" spans="1:8">
      <c r="A11163" s="65"/>
      <c r="B11163" s="65"/>
      <c r="C11163" s="65"/>
      <c r="D11163" s="65"/>
      <c r="E11163" s="65"/>
      <c r="F11163" s="65"/>
      <c r="G11163" s="65"/>
      <c r="H11163" s="113"/>
    </row>
    <row r="11164" spans="1:8">
      <c r="A11164" s="65"/>
      <c r="B11164" s="65"/>
      <c r="C11164" s="65"/>
      <c r="D11164" s="65"/>
      <c r="E11164" s="65"/>
      <c r="F11164" s="65"/>
      <c r="G11164" s="65"/>
      <c r="H11164" s="113"/>
    </row>
    <row r="11165" spans="1:8">
      <c r="A11165" s="65"/>
      <c r="B11165" s="65"/>
      <c r="C11165" s="65"/>
      <c r="D11165" s="65"/>
      <c r="E11165" s="65"/>
      <c r="F11165" s="65"/>
      <c r="G11165" s="65"/>
      <c r="H11165" s="113"/>
    </row>
    <row r="11166" spans="1:8">
      <c r="A11166" s="65"/>
      <c r="B11166" s="65"/>
      <c r="C11166" s="65"/>
      <c r="D11166" s="65"/>
      <c r="E11166" s="65"/>
      <c r="F11166" s="65"/>
      <c r="G11166" s="65"/>
      <c r="H11166" s="113"/>
    </row>
    <row r="11167" spans="1:8">
      <c r="A11167" s="65"/>
      <c r="B11167" s="65"/>
      <c r="C11167" s="65"/>
      <c r="D11167" s="65"/>
      <c r="E11167" s="65"/>
      <c r="F11167" s="65"/>
      <c r="G11167" s="65"/>
      <c r="H11167" s="113"/>
    </row>
    <row r="11168" spans="1:8">
      <c r="A11168" s="65"/>
      <c r="B11168" s="65"/>
      <c r="C11168" s="65"/>
      <c r="D11168" s="65"/>
      <c r="E11168" s="65"/>
      <c r="F11168" s="65"/>
      <c r="G11168" s="65"/>
      <c r="H11168" s="113"/>
    </row>
    <row r="11169" spans="1:8">
      <c r="A11169" s="65"/>
      <c r="B11169" s="65"/>
      <c r="C11169" s="65"/>
      <c r="D11169" s="65"/>
      <c r="E11169" s="65"/>
      <c r="F11169" s="65"/>
      <c r="G11169" s="65"/>
      <c r="H11169" s="113"/>
    </row>
    <row r="11170" spans="1:8">
      <c r="A11170" s="65"/>
      <c r="B11170" s="65"/>
      <c r="C11170" s="65"/>
      <c r="D11170" s="65"/>
      <c r="E11170" s="65"/>
      <c r="F11170" s="65"/>
      <c r="G11170" s="65"/>
      <c r="H11170" s="113"/>
    </row>
    <row r="11171" spans="1:8">
      <c r="A11171" s="65"/>
      <c r="B11171" s="65"/>
      <c r="C11171" s="65"/>
      <c r="D11171" s="65"/>
      <c r="E11171" s="65"/>
      <c r="F11171" s="65"/>
      <c r="G11171" s="65"/>
      <c r="H11171" s="113"/>
    </row>
    <row r="11172" spans="1:8">
      <c r="A11172" s="65"/>
      <c r="B11172" s="65"/>
      <c r="C11172" s="65"/>
      <c r="D11172" s="65"/>
      <c r="E11172" s="65"/>
      <c r="F11172" s="65"/>
      <c r="G11172" s="65"/>
      <c r="H11172" s="113"/>
    </row>
    <row r="11173" spans="1:8">
      <c r="A11173" s="65"/>
      <c r="B11173" s="65"/>
      <c r="C11173" s="65"/>
      <c r="D11173" s="65"/>
      <c r="E11173" s="65"/>
      <c r="F11173" s="65"/>
      <c r="G11173" s="65"/>
      <c r="H11173" s="113"/>
    </row>
    <row r="11174" spans="1:8">
      <c r="A11174" s="65"/>
      <c r="B11174" s="65"/>
      <c r="C11174" s="65"/>
      <c r="D11174" s="65"/>
      <c r="E11174" s="65"/>
      <c r="F11174" s="65"/>
      <c r="G11174" s="65"/>
      <c r="H11174" s="113"/>
    </row>
    <row r="11175" spans="1:8">
      <c r="A11175" s="65"/>
      <c r="B11175" s="65"/>
      <c r="C11175" s="65"/>
      <c r="D11175" s="65"/>
      <c r="E11175" s="65"/>
      <c r="F11175" s="65"/>
      <c r="G11175" s="65"/>
      <c r="H11175" s="113"/>
    </row>
    <row r="11176" spans="1:8">
      <c r="A11176" s="65"/>
      <c r="B11176" s="65"/>
      <c r="C11176" s="65"/>
      <c r="D11176" s="65"/>
      <c r="E11176" s="65"/>
      <c r="F11176" s="65"/>
      <c r="G11176" s="65"/>
      <c r="H11176" s="113"/>
    </row>
    <row r="11177" spans="1:8">
      <c r="A11177" s="65"/>
      <c r="B11177" s="65"/>
      <c r="C11177" s="65"/>
      <c r="D11177" s="65"/>
      <c r="E11177" s="65"/>
      <c r="F11177" s="65"/>
      <c r="G11177" s="65"/>
      <c r="H11177" s="113"/>
    </row>
    <row r="11178" spans="1:8">
      <c r="A11178" s="65"/>
      <c r="B11178" s="65"/>
      <c r="C11178" s="65"/>
      <c r="D11178" s="65"/>
      <c r="E11178" s="65"/>
      <c r="F11178" s="65"/>
      <c r="G11178" s="65"/>
      <c r="H11178" s="113"/>
    </row>
    <row r="11179" spans="1:8">
      <c r="A11179" s="65"/>
      <c r="B11179" s="65"/>
      <c r="C11179" s="65"/>
      <c r="D11179" s="65"/>
      <c r="E11179" s="65"/>
      <c r="F11179" s="65"/>
      <c r="G11179" s="65"/>
      <c r="H11179" s="113"/>
    </row>
    <row r="11180" spans="1:8">
      <c r="A11180" s="65"/>
      <c r="B11180" s="65"/>
      <c r="C11180" s="65"/>
      <c r="D11180" s="65"/>
      <c r="E11180" s="65"/>
      <c r="F11180" s="65"/>
      <c r="G11180" s="65"/>
      <c r="H11180" s="113"/>
    </row>
    <row r="11181" spans="1:8">
      <c r="A11181" s="65"/>
      <c r="B11181" s="65"/>
      <c r="C11181" s="65"/>
      <c r="D11181" s="65"/>
      <c r="E11181" s="65"/>
      <c r="F11181" s="65"/>
      <c r="G11181" s="65"/>
      <c r="H11181" s="113"/>
    </row>
    <row r="11182" spans="1:8">
      <c r="A11182" s="65"/>
      <c r="B11182" s="65"/>
      <c r="C11182" s="65"/>
      <c r="D11182" s="65"/>
      <c r="E11182" s="65"/>
      <c r="F11182" s="65"/>
      <c r="G11182" s="65"/>
      <c r="H11182" s="113"/>
    </row>
    <row r="11183" spans="1:8">
      <c r="A11183" s="65"/>
      <c r="B11183" s="65"/>
      <c r="C11183" s="65"/>
      <c r="D11183" s="65"/>
      <c r="E11183" s="65"/>
      <c r="F11183" s="65"/>
      <c r="G11183" s="65"/>
      <c r="H11183" s="113"/>
    </row>
    <row r="11184" spans="1:8">
      <c r="A11184" s="65"/>
      <c r="B11184" s="65"/>
      <c r="C11184" s="65"/>
      <c r="D11184" s="65"/>
      <c r="E11184" s="65"/>
      <c r="F11184" s="65"/>
      <c r="G11184" s="65"/>
      <c r="H11184" s="113"/>
    </row>
    <row r="11185" spans="1:8">
      <c r="A11185" s="65"/>
      <c r="B11185" s="65"/>
      <c r="C11185" s="65"/>
      <c r="D11185" s="65"/>
      <c r="E11185" s="65"/>
      <c r="F11185" s="65"/>
      <c r="G11185" s="65"/>
      <c r="H11185" s="113"/>
    </row>
    <row r="11186" spans="1:8">
      <c r="A11186" s="65"/>
      <c r="B11186" s="65"/>
      <c r="C11186" s="65"/>
      <c r="D11186" s="65"/>
      <c r="E11186" s="65"/>
      <c r="F11186" s="65"/>
      <c r="G11186" s="65"/>
      <c r="H11186" s="113"/>
    </row>
    <row r="11187" spans="1:8">
      <c r="A11187" s="65"/>
      <c r="B11187" s="65"/>
      <c r="C11187" s="65"/>
      <c r="D11187" s="65"/>
      <c r="E11187" s="65"/>
      <c r="F11187" s="65"/>
      <c r="G11187" s="65"/>
      <c r="H11187" s="113"/>
    </row>
    <row r="11188" spans="1:8">
      <c r="A11188" s="65"/>
      <c r="B11188" s="65"/>
      <c r="C11188" s="65"/>
      <c r="D11188" s="65"/>
      <c r="E11188" s="65"/>
      <c r="F11188" s="65"/>
      <c r="G11188" s="65"/>
      <c r="H11188" s="113"/>
    </row>
    <row r="11189" spans="1:8">
      <c r="A11189" s="65"/>
      <c r="B11189" s="65"/>
      <c r="C11189" s="65"/>
      <c r="D11189" s="65"/>
      <c r="E11189" s="65"/>
      <c r="F11189" s="65"/>
      <c r="G11189" s="65"/>
      <c r="H11189" s="113"/>
    </row>
    <row r="11190" spans="1:8">
      <c r="A11190" s="65"/>
      <c r="B11190" s="65"/>
      <c r="C11190" s="65"/>
      <c r="D11190" s="65"/>
      <c r="E11190" s="65"/>
      <c r="F11190" s="65"/>
      <c r="G11190" s="65"/>
      <c r="H11190" s="113"/>
    </row>
    <row r="11191" spans="1:8">
      <c r="A11191" s="65"/>
      <c r="B11191" s="65"/>
      <c r="C11191" s="65"/>
      <c r="D11191" s="65"/>
      <c r="E11191" s="65"/>
      <c r="F11191" s="65"/>
      <c r="G11191" s="65"/>
      <c r="H11191" s="113"/>
    </row>
    <row r="11192" spans="1:8">
      <c r="A11192" s="65"/>
      <c r="B11192" s="65"/>
      <c r="C11192" s="65"/>
      <c r="D11192" s="65"/>
      <c r="E11192" s="65"/>
      <c r="F11192" s="65"/>
      <c r="G11192" s="65"/>
      <c r="H11192" s="113"/>
    </row>
    <row r="11193" spans="1:8">
      <c r="A11193" s="65"/>
      <c r="B11193" s="65"/>
      <c r="C11193" s="65"/>
      <c r="D11193" s="65"/>
      <c r="E11193" s="65"/>
      <c r="F11193" s="65"/>
      <c r="G11193" s="65"/>
      <c r="H11193" s="113"/>
    </row>
    <row r="11194" spans="1:8">
      <c r="A11194" s="65"/>
      <c r="B11194" s="65"/>
      <c r="C11194" s="65"/>
      <c r="D11194" s="65"/>
      <c r="E11194" s="65"/>
      <c r="F11194" s="65"/>
      <c r="G11194" s="65"/>
      <c r="H11194" s="113"/>
    </row>
    <row r="11195" spans="1:8">
      <c r="A11195" s="65"/>
      <c r="B11195" s="65"/>
      <c r="C11195" s="65"/>
      <c r="D11195" s="65"/>
      <c r="E11195" s="65"/>
      <c r="F11195" s="65"/>
      <c r="G11195" s="65"/>
      <c r="H11195" s="113"/>
    </row>
    <row r="11196" spans="1:8">
      <c r="A11196" s="65"/>
      <c r="B11196" s="65"/>
      <c r="C11196" s="65"/>
      <c r="D11196" s="65"/>
      <c r="E11196" s="65"/>
      <c r="F11196" s="65"/>
      <c r="G11196" s="65"/>
      <c r="H11196" s="113"/>
    </row>
    <row r="11197" spans="1:8">
      <c r="A11197" s="65"/>
      <c r="B11197" s="65"/>
      <c r="C11197" s="65"/>
      <c r="D11197" s="65"/>
      <c r="E11197" s="65"/>
      <c r="F11197" s="65"/>
      <c r="G11197" s="65"/>
      <c r="H11197" s="113"/>
    </row>
    <row r="11198" spans="1:8">
      <c r="A11198" s="65"/>
      <c r="B11198" s="65"/>
      <c r="C11198" s="65"/>
      <c r="D11198" s="65"/>
      <c r="E11198" s="65"/>
      <c r="F11198" s="65"/>
      <c r="G11198" s="65"/>
      <c r="H11198" s="113"/>
    </row>
    <row r="11199" spans="1:8">
      <c r="A11199" s="65"/>
      <c r="B11199" s="65"/>
      <c r="C11199" s="65"/>
      <c r="D11199" s="65"/>
      <c r="E11199" s="65"/>
      <c r="F11199" s="65"/>
      <c r="G11199" s="65"/>
      <c r="H11199" s="113"/>
    </row>
    <row r="11200" spans="1:8">
      <c r="A11200" s="65"/>
      <c r="B11200" s="65"/>
      <c r="C11200" s="65"/>
      <c r="D11200" s="65"/>
      <c r="E11200" s="65"/>
      <c r="F11200" s="65"/>
      <c r="G11200" s="65"/>
      <c r="H11200" s="113"/>
    </row>
    <row r="11201" spans="1:8">
      <c r="A11201" s="65"/>
      <c r="B11201" s="65"/>
      <c r="C11201" s="65"/>
      <c r="D11201" s="65"/>
      <c r="E11201" s="65"/>
      <c r="F11201" s="65"/>
      <c r="G11201" s="65"/>
      <c r="H11201" s="113"/>
    </row>
    <row r="11202" spans="1:8">
      <c r="A11202" s="65"/>
      <c r="B11202" s="65"/>
      <c r="C11202" s="65"/>
      <c r="D11202" s="65"/>
      <c r="E11202" s="65"/>
      <c r="F11202" s="65"/>
      <c r="G11202" s="65"/>
      <c r="H11202" s="113"/>
    </row>
    <row r="11203" spans="1:8">
      <c r="A11203" s="65"/>
      <c r="B11203" s="65"/>
      <c r="C11203" s="65"/>
      <c r="D11203" s="65"/>
      <c r="E11203" s="65"/>
      <c r="F11203" s="65"/>
      <c r="G11203" s="65"/>
      <c r="H11203" s="113"/>
    </row>
    <row r="11204" spans="1:8">
      <c r="A11204" s="65"/>
      <c r="B11204" s="65"/>
      <c r="C11204" s="65"/>
      <c r="D11204" s="65"/>
      <c r="E11204" s="65"/>
      <c r="F11204" s="65"/>
      <c r="G11204" s="65"/>
      <c r="H11204" s="113"/>
    </row>
    <row r="11205" spans="1:8">
      <c r="A11205" s="65"/>
      <c r="B11205" s="65"/>
      <c r="C11205" s="65"/>
      <c r="D11205" s="65"/>
      <c r="E11205" s="65"/>
      <c r="F11205" s="65"/>
      <c r="G11205" s="65"/>
      <c r="H11205" s="113"/>
    </row>
    <row r="11206" spans="1:8">
      <c r="A11206" s="65"/>
      <c r="B11206" s="65"/>
      <c r="C11206" s="65"/>
      <c r="D11206" s="65"/>
      <c r="E11206" s="65"/>
      <c r="F11206" s="65"/>
      <c r="G11206" s="65"/>
      <c r="H11206" s="113"/>
    </row>
    <row r="11207" spans="1:8">
      <c r="A11207" s="65"/>
      <c r="B11207" s="65"/>
      <c r="C11207" s="65"/>
      <c r="D11207" s="65"/>
      <c r="E11207" s="65"/>
      <c r="F11207" s="65"/>
      <c r="G11207" s="65"/>
      <c r="H11207" s="113"/>
    </row>
    <row r="11208" spans="1:8">
      <c r="A11208" s="65"/>
      <c r="B11208" s="65"/>
      <c r="C11208" s="65"/>
      <c r="D11208" s="65"/>
      <c r="E11208" s="65"/>
      <c r="F11208" s="65"/>
      <c r="G11208" s="65"/>
      <c r="H11208" s="113"/>
    </row>
    <row r="11209" spans="1:8">
      <c r="A11209" s="65"/>
      <c r="B11209" s="65"/>
      <c r="C11209" s="65"/>
      <c r="D11209" s="65"/>
      <c r="E11209" s="65"/>
      <c r="F11209" s="65"/>
      <c r="G11209" s="65"/>
      <c r="H11209" s="113"/>
    </row>
    <row r="11210" spans="1:8">
      <c r="A11210" s="65"/>
      <c r="B11210" s="65"/>
      <c r="C11210" s="65"/>
      <c r="D11210" s="65"/>
      <c r="E11210" s="65"/>
      <c r="F11210" s="65"/>
      <c r="G11210" s="65"/>
      <c r="H11210" s="113"/>
    </row>
    <row r="11211" spans="1:8">
      <c r="A11211" s="65"/>
      <c r="B11211" s="65"/>
      <c r="C11211" s="65"/>
      <c r="D11211" s="65"/>
      <c r="E11211" s="65"/>
      <c r="F11211" s="65"/>
      <c r="G11211" s="65"/>
      <c r="H11211" s="113"/>
    </row>
    <row r="11212" spans="1:8">
      <c r="A11212" s="65"/>
      <c r="B11212" s="65"/>
      <c r="C11212" s="65"/>
      <c r="D11212" s="65"/>
      <c r="E11212" s="65"/>
      <c r="F11212" s="65"/>
      <c r="G11212" s="65"/>
      <c r="H11212" s="113"/>
    </row>
    <row r="11213" spans="1:8">
      <c r="A11213" s="65"/>
      <c r="B11213" s="65"/>
      <c r="C11213" s="65"/>
      <c r="D11213" s="65"/>
      <c r="E11213" s="65"/>
      <c r="F11213" s="65"/>
      <c r="G11213" s="65"/>
      <c r="H11213" s="113"/>
    </row>
    <row r="11214" spans="1:8">
      <c r="A11214" s="65"/>
      <c r="B11214" s="65"/>
      <c r="C11214" s="65"/>
      <c r="D11214" s="65"/>
      <c r="E11214" s="65"/>
      <c r="F11214" s="65"/>
      <c r="G11214" s="65"/>
      <c r="H11214" s="113"/>
    </row>
    <row r="11215" spans="1:8">
      <c r="A11215" s="65"/>
      <c r="B11215" s="65"/>
      <c r="C11215" s="65"/>
      <c r="D11215" s="65"/>
      <c r="E11215" s="65"/>
      <c r="F11215" s="65"/>
      <c r="G11215" s="65"/>
      <c r="H11215" s="113"/>
    </row>
    <row r="11216" spans="1:8">
      <c r="A11216" s="65"/>
      <c r="B11216" s="65"/>
      <c r="C11216" s="65"/>
      <c r="D11216" s="65"/>
      <c r="E11216" s="65"/>
      <c r="F11216" s="65"/>
      <c r="G11216" s="65"/>
      <c r="H11216" s="113"/>
    </row>
    <row r="11217" spans="1:8">
      <c r="A11217" s="65"/>
      <c r="B11217" s="65"/>
      <c r="C11217" s="65"/>
      <c r="D11217" s="65"/>
      <c r="E11217" s="65"/>
      <c r="F11217" s="65"/>
      <c r="G11217" s="65"/>
      <c r="H11217" s="113"/>
    </row>
    <row r="11218" spans="1:8">
      <c r="A11218" s="65"/>
      <c r="B11218" s="65"/>
      <c r="C11218" s="65"/>
      <c r="D11218" s="65"/>
      <c r="E11218" s="65"/>
      <c r="F11218" s="65"/>
      <c r="G11218" s="65"/>
      <c r="H11218" s="113"/>
    </row>
    <row r="11219" spans="1:8">
      <c r="A11219" s="65"/>
      <c r="B11219" s="65"/>
      <c r="C11219" s="65"/>
      <c r="D11219" s="65"/>
      <c r="E11219" s="65"/>
      <c r="F11219" s="65"/>
      <c r="G11219" s="65"/>
      <c r="H11219" s="113"/>
    </row>
    <row r="11220" spans="1:8">
      <c r="A11220" s="65"/>
      <c r="B11220" s="65"/>
      <c r="C11220" s="65"/>
      <c r="D11220" s="65"/>
      <c r="E11220" s="65"/>
      <c r="F11220" s="65"/>
      <c r="G11220" s="65"/>
      <c r="H11220" s="113"/>
    </row>
    <row r="11221" spans="1:8">
      <c r="A11221" s="65"/>
      <c r="B11221" s="65"/>
      <c r="C11221" s="65"/>
      <c r="D11221" s="65"/>
      <c r="E11221" s="65"/>
      <c r="F11221" s="65"/>
      <c r="G11221" s="65"/>
      <c r="H11221" s="113"/>
    </row>
    <row r="11222" spans="1:8">
      <c r="A11222" s="65"/>
      <c r="B11222" s="65"/>
      <c r="C11222" s="65"/>
      <c r="D11222" s="65"/>
      <c r="E11222" s="65"/>
      <c r="F11222" s="65"/>
      <c r="G11222" s="65"/>
      <c r="H11222" s="113"/>
    </row>
    <row r="11223" spans="1:8">
      <c r="A11223" s="65"/>
      <c r="B11223" s="65"/>
      <c r="C11223" s="65"/>
      <c r="D11223" s="65"/>
      <c r="E11223" s="65"/>
      <c r="F11223" s="65"/>
      <c r="G11223" s="65"/>
      <c r="H11223" s="113"/>
    </row>
    <row r="11224" spans="1:8">
      <c r="A11224" s="65"/>
      <c r="B11224" s="65"/>
      <c r="C11224" s="65"/>
      <c r="D11224" s="65"/>
      <c r="E11224" s="65"/>
      <c r="F11224" s="65"/>
      <c r="G11224" s="65"/>
      <c r="H11224" s="113"/>
    </row>
    <row r="11225" spans="1:8">
      <c r="A11225" s="65"/>
      <c r="B11225" s="65"/>
      <c r="C11225" s="65"/>
      <c r="D11225" s="65"/>
      <c r="E11225" s="65"/>
      <c r="F11225" s="65"/>
      <c r="G11225" s="65"/>
      <c r="H11225" s="113"/>
    </row>
    <row r="11226" spans="1:8">
      <c r="A11226" s="65"/>
      <c r="B11226" s="65"/>
      <c r="C11226" s="65"/>
      <c r="D11226" s="65"/>
      <c r="E11226" s="65"/>
      <c r="F11226" s="65"/>
      <c r="G11226" s="65"/>
      <c r="H11226" s="113"/>
    </row>
    <row r="11227" spans="1:8">
      <c r="A11227" s="65"/>
      <c r="B11227" s="65"/>
      <c r="C11227" s="65"/>
      <c r="D11227" s="65"/>
      <c r="E11227" s="65"/>
      <c r="F11227" s="65"/>
      <c r="G11227" s="65"/>
      <c r="H11227" s="113"/>
    </row>
    <row r="11228" spans="1:8">
      <c r="A11228" s="65"/>
      <c r="B11228" s="65"/>
      <c r="C11228" s="65"/>
      <c r="D11228" s="65"/>
      <c r="E11228" s="65"/>
      <c r="F11228" s="65"/>
      <c r="G11228" s="65"/>
      <c r="H11228" s="113"/>
    </row>
    <row r="11229" spans="1:8">
      <c r="A11229" s="65"/>
      <c r="B11229" s="65"/>
      <c r="C11229" s="65"/>
      <c r="D11229" s="65"/>
      <c r="E11229" s="65"/>
      <c r="F11229" s="65"/>
      <c r="G11229" s="65"/>
      <c r="H11229" s="113"/>
    </row>
    <row r="11230" spans="1:8">
      <c r="A11230" s="65"/>
      <c r="B11230" s="65"/>
      <c r="C11230" s="65"/>
      <c r="D11230" s="65"/>
      <c r="E11230" s="65"/>
      <c r="F11230" s="65"/>
      <c r="G11230" s="65"/>
      <c r="H11230" s="113"/>
    </row>
    <row r="11231" spans="1:8">
      <c r="A11231" s="65"/>
      <c r="B11231" s="65"/>
      <c r="C11231" s="65"/>
      <c r="D11231" s="65"/>
      <c r="E11231" s="65"/>
      <c r="F11231" s="65"/>
      <c r="G11231" s="65"/>
      <c r="H11231" s="113"/>
    </row>
    <row r="11232" spans="1:8">
      <c r="A11232" s="65"/>
      <c r="B11232" s="65"/>
      <c r="C11232" s="65"/>
      <c r="D11232" s="65"/>
      <c r="E11232" s="65"/>
      <c r="F11232" s="65"/>
      <c r="G11232" s="65"/>
      <c r="H11232" s="113"/>
    </row>
    <row r="11233" spans="1:8">
      <c r="A11233" s="65"/>
      <c r="B11233" s="65"/>
      <c r="C11233" s="65"/>
      <c r="D11233" s="65"/>
      <c r="E11233" s="65"/>
      <c r="F11233" s="65"/>
      <c r="G11233" s="65"/>
      <c r="H11233" s="113"/>
    </row>
    <row r="11234" spans="1:8">
      <c r="A11234" s="65"/>
      <c r="B11234" s="65"/>
      <c r="C11234" s="65"/>
      <c r="D11234" s="65"/>
      <c r="E11234" s="65"/>
      <c r="F11234" s="65"/>
      <c r="G11234" s="65"/>
      <c r="H11234" s="113"/>
    </row>
    <row r="11235" spans="1:8">
      <c r="A11235" s="65"/>
      <c r="B11235" s="65"/>
      <c r="C11235" s="65"/>
      <c r="D11235" s="65"/>
      <c r="E11235" s="65"/>
      <c r="F11235" s="65"/>
      <c r="G11235" s="65"/>
      <c r="H11235" s="113"/>
    </row>
    <row r="11236" spans="1:8">
      <c r="A11236" s="65"/>
      <c r="B11236" s="65"/>
      <c r="C11236" s="65"/>
      <c r="D11236" s="65"/>
      <c r="E11236" s="65"/>
      <c r="F11236" s="65"/>
      <c r="G11236" s="65"/>
      <c r="H11236" s="113"/>
    </row>
    <row r="11237" spans="1:8">
      <c r="A11237" s="65"/>
      <c r="B11237" s="65"/>
      <c r="C11237" s="65"/>
      <c r="D11237" s="65"/>
      <c r="E11237" s="65"/>
      <c r="F11237" s="65"/>
      <c r="G11237" s="65"/>
      <c r="H11237" s="113"/>
    </row>
    <row r="11238" spans="1:8">
      <c r="A11238" s="65"/>
      <c r="B11238" s="65"/>
      <c r="C11238" s="65"/>
      <c r="D11238" s="65"/>
      <c r="E11238" s="65"/>
      <c r="F11238" s="65"/>
      <c r="G11238" s="65"/>
      <c r="H11238" s="113"/>
    </row>
    <row r="11239" spans="1:8">
      <c r="A11239" s="65"/>
      <c r="B11239" s="65"/>
      <c r="C11239" s="65"/>
      <c r="D11239" s="65"/>
      <c r="E11239" s="65"/>
      <c r="F11239" s="65"/>
      <c r="G11239" s="65"/>
      <c r="H11239" s="113"/>
    </row>
    <row r="11240" spans="1:8">
      <c r="A11240" s="65"/>
      <c r="B11240" s="65"/>
      <c r="C11240" s="65"/>
      <c r="D11240" s="65"/>
      <c r="E11240" s="65"/>
      <c r="F11240" s="65"/>
      <c r="G11240" s="65"/>
      <c r="H11240" s="113"/>
    </row>
    <row r="11241" spans="1:8">
      <c r="A11241" s="65"/>
      <c r="B11241" s="65"/>
      <c r="C11241" s="65"/>
      <c r="D11241" s="65"/>
      <c r="E11241" s="65"/>
      <c r="F11241" s="65"/>
      <c r="G11241" s="65"/>
      <c r="H11241" s="113"/>
    </row>
    <row r="11242" spans="1:8">
      <c r="A11242" s="65"/>
      <c r="B11242" s="65"/>
      <c r="C11242" s="65"/>
      <c r="D11242" s="65"/>
      <c r="E11242" s="65"/>
      <c r="F11242" s="65"/>
      <c r="G11242" s="65"/>
      <c r="H11242" s="113"/>
    </row>
    <row r="11243" spans="1:8">
      <c r="A11243" s="65"/>
      <c r="B11243" s="65"/>
      <c r="C11243" s="65"/>
      <c r="D11243" s="65"/>
      <c r="E11243" s="65"/>
      <c r="F11243" s="65"/>
      <c r="G11243" s="65"/>
      <c r="H11243" s="113"/>
    </row>
    <row r="11244" spans="1:8">
      <c r="A11244" s="65"/>
      <c r="B11244" s="65"/>
      <c r="C11244" s="65"/>
      <c r="D11244" s="65"/>
      <c r="E11244" s="65"/>
      <c r="F11244" s="65"/>
      <c r="G11244" s="65"/>
      <c r="H11244" s="113"/>
    </row>
    <row r="11245" spans="1:8">
      <c r="A11245" s="65"/>
      <c r="B11245" s="65"/>
      <c r="C11245" s="65"/>
      <c r="D11245" s="65"/>
      <c r="E11245" s="65"/>
      <c r="F11245" s="65"/>
      <c r="G11245" s="65"/>
      <c r="H11245" s="113"/>
    </row>
    <row r="11246" spans="1:8">
      <c r="A11246" s="65"/>
      <c r="B11246" s="65"/>
      <c r="C11246" s="65"/>
      <c r="D11246" s="65"/>
      <c r="E11246" s="65"/>
      <c r="F11246" s="65"/>
      <c r="G11246" s="65"/>
      <c r="H11246" s="113"/>
    </row>
    <row r="11247" spans="1:8">
      <c r="A11247" s="65"/>
      <c r="B11247" s="65"/>
      <c r="C11247" s="65"/>
      <c r="D11247" s="65"/>
      <c r="E11247" s="65"/>
      <c r="F11247" s="65"/>
      <c r="G11247" s="65"/>
      <c r="H11247" s="113"/>
    </row>
    <row r="11248" spans="1:8">
      <c r="A11248" s="65"/>
      <c r="B11248" s="65"/>
      <c r="C11248" s="65"/>
      <c r="D11248" s="65"/>
      <c r="E11248" s="65"/>
      <c r="F11248" s="65"/>
      <c r="G11248" s="65"/>
      <c r="H11248" s="113"/>
    </row>
    <row r="11249" spans="1:8">
      <c r="A11249" s="65"/>
      <c r="B11249" s="65"/>
      <c r="C11249" s="65"/>
      <c r="D11249" s="65"/>
      <c r="E11249" s="65"/>
      <c r="F11249" s="65"/>
      <c r="G11249" s="65"/>
      <c r="H11249" s="113"/>
    </row>
    <row r="11250" spans="1:8">
      <c r="A11250" s="65"/>
      <c r="B11250" s="65"/>
      <c r="C11250" s="65"/>
      <c r="D11250" s="65"/>
      <c r="E11250" s="65"/>
      <c r="F11250" s="65"/>
      <c r="G11250" s="65"/>
      <c r="H11250" s="113"/>
    </row>
    <row r="11251" spans="1:8">
      <c r="A11251" s="65"/>
      <c r="B11251" s="65"/>
      <c r="C11251" s="65"/>
      <c r="D11251" s="65"/>
      <c r="E11251" s="65"/>
      <c r="F11251" s="65"/>
      <c r="G11251" s="65"/>
      <c r="H11251" s="113"/>
    </row>
    <row r="11252" spans="1:8">
      <c r="A11252" s="65"/>
      <c r="B11252" s="65"/>
      <c r="C11252" s="65"/>
      <c r="D11252" s="65"/>
      <c r="E11252" s="65"/>
      <c r="F11252" s="65"/>
      <c r="G11252" s="65"/>
      <c r="H11252" s="113"/>
    </row>
    <row r="11253" spans="1:8">
      <c r="A11253" s="65"/>
      <c r="B11253" s="65"/>
      <c r="C11253" s="65"/>
      <c r="D11253" s="65"/>
      <c r="E11253" s="65"/>
      <c r="F11253" s="65"/>
      <c r="G11253" s="65"/>
      <c r="H11253" s="113"/>
    </row>
    <row r="11254" spans="1:8">
      <c r="A11254" s="65"/>
      <c r="B11254" s="65"/>
      <c r="C11254" s="65"/>
      <c r="D11254" s="65"/>
      <c r="E11254" s="65"/>
      <c r="F11254" s="65"/>
      <c r="G11254" s="65"/>
      <c r="H11254" s="113"/>
    </row>
    <row r="11255" spans="1:8">
      <c r="A11255" s="65"/>
      <c r="B11255" s="65"/>
      <c r="C11255" s="65"/>
      <c r="D11255" s="65"/>
      <c r="E11255" s="65"/>
      <c r="F11255" s="65"/>
      <c r="G11255" s="65"/>
      <c r="H11255" s="113"/>
    </row>
    <row r="11256" spans="1:8">
      <c r="A11256" s="65"/>
      <c r="B11256" s="65"/>
      <c r="C11256" s="65"/>
      <c r="D11256" s="65"/>
      <c r="E11256" s="65"/>
      <c r="F11256" s="65"/>
      <c r="G11256" s="65"/>
      <c r="H11256" s="113"/>
    </row>
    <row r="11257" spans="1:8">
      <c r="A11257" s="65"/>
      <c r="B11257" s="65"/>
      <c r="C11257" s="65"/>
      <c r="D11257" s="65"/>
      <c r="E11257" s="65"/>
      <c r="F11257" s="65"/>
      <c r="G11257" s="65"/>
      <c r="H11257" s="113"/>
    </row>
    <row r="11258" spans="1:8">
      <c r="A11258" s="65"/>
      <c r="B11258" s="65"/>
      <c r="C11258" s="65"/>
      <c r="D11258" s="65"/>
      <c r="E11258" s="65"/>
      <c r="F11258" s="65"/>
      <c r="G11258" s="65"/>
      <c r="H11258" s="113"/>
    </row>
    <row r="11259" spans="1:8">
      <c r="A11259" s="65"/>
      <c r="B11259" s="65"/>
      <c r="C11259" s="65"/>
      <c r="D11259" s="65"/>
      <c r="E11259" s="65"/>
      <c r="F11259" s="65"/>
      <c r="G11259" s="65"/>
      <c r="H11259" s="113"/>
    </row>
    <row r="11260" spans="1:8">
      <c r="A11260" s="65"/>
      <c r="B11260" s="65"/>
      <c r="C11260" s="65"/>
      <c r="D11260" s="65"/>
      <c r="E11260" s="65"/>
      <c r="F11260" s="65"/>
      <c r="G11260" s="65"/>
      <c r="H11260" s="113"/>
    </row>
    <row r="11261" spans="1:8">
      <c r="A11261" s="65"/>
      <c r="B11261" s="65"/>
      <c r="C11261" s="65"/>
      <c r="D11261" s="65"/>
      <c r="E11261" s="65"/>
      <c r="F11261" s="65"/>
      <c r="G11261" s="65"/>
      <c r="H11261" s="113"/>
    </row>
    <row r="11262" spans="1:8">
      <c r="A11262" s="65"/>
      <c r="B11262" s="65"/>
      <c r="C11262" s="65"/>
      <c r="D11262" s="65"/>
      <c r="E11262" s="65"/>
      <c r="F11262" s="65"/>
      <c r="G11262" s="65"/>
      <c r="H11262" s="113"/>
    </row>
    <row r="11263" spans="1:8">
      <c r="A11263" s="65"/>
      <c r="B11263" s="65"/>
      <c r="C11263" s="65"/>
      <c r="D11263" s="65"/>
      <c r="E11263" s="65"/>
      <c r="F11263" s="65"/>
      <c r="G11263" s="65"/>
      <c r="H11263" s="113"/>
    </row>
    <row r="11264" spans="1:8">
      <c r="A11264" s="65"/>
      <c r="B11264" s="65"/>
      <c r="C11264" s="65"/>
      <c r="D11264" s="65"/>
      <c r="E11264" s="65"/>
      <c r="F11264" s="65"/>
      <c r="G11264" s="65"/>
      <c r="H11264" s="113"/>
    </row>
    <row r="11265" spans="1:8">
      <c r="A11265" s="65"/>
      <c r="B11265" s="65"/>
      <c r="C11265" s="65"/>
      <c r="D11265" s="65"/>
      <c r="E11265" s="65"/>
      <c r="F11265" s="65"/>
      <c r="G11265" s="65"/>
      <c r="H11265" s="113"/>
    </row>
    <row r="11266" spans="1:8">
      <c r="A11266" s="65"/>
      <c r="B11266" s="65"/>
      <c r="C11266" s="65"/>
      <c r="D11266" s="65"/>
      <c r="E11266" s="65"/>
      <c r="F11266" s="65"/>
      <c r="G11266" s="65"/>
      <c r="H11266" s="113"/>
    </row>
    <row r="11267" spans="1:8">
      <c r="A11267" s="65"/>
      <c r="B11267" s="65"/>
      <c r="C11267" s="65"/>
      <c r="D11267" s="65"/>
      <c r="E11267" s="65"/>
      <c r="F11267" s="65"/>
      <c r="G11267" s="65"/>
      <c r="H11267" s="113"/>
    </row>
    <row r="11268" spans="1:8">
      <c r="A11268" s="65"/>
      <c r="B11268" s="65"/>
      <c r="C11268" s="65"/>
      <c r="D11268" s="65"/>
      <c r="E11268" s="65"/>
      <c r="F11268" s="65"/>
      <c r="G11268" s="65"/>
      <c r="H11268" s="113"/>
    </row>
    <row r="11269" spans="1:8">
      <c r="A11269" s="65"/>
      <c r="B11269" s="65"/>
      <c r="C11269" s="65"/>
      <c r="D11269" s="65"/>
      <c r="E11269" s="65"/>
      <c r="F11269" s="65"/>
      <c r="G11269" s="65"/>
      <c r="H11269" s="113"/>
    </row>
    <row r="11270" spans="1:8">
      <c r="A11270" s="65"/>
      <c r="B11270" s="65"/>
      <c r="C11270" s="65"/>
      <c r="D11270" s="65"/>
      <c r="E11270" s="65"/>
      <c r="F11270" s="65"/>
      <c r="G11270" s="65"/>
      <c r="H11270" s="113"/>
    </row>
    <row r="11271" spans="1:8">
      <c r="A11271" s="65"/>
      <c r="B11271" s="65"/>
      <c r="C11271" s="65"/>
      <c r="D11271" s="65"/>
      <c r="E11271" s="65"/>
      <c r="F11271" s="65"/>
      <c r="G11271" s="65"/>
      <c r="H11271" s="113"/>
    </row>
    <row r="11272" spans="1:8">
      <c r="A11272" s="65"/>
      <c r="B11272" s="65"/>
      <c r="C11272" s="65"/>
      <c r="D11272" s="65"/>
      <c r="E11272" s="65"/>
      <c r="F11272" s="65"/>
      <c r="G11272" s="65"/>
      <c r="H11272" s="113"/>
    </row>
    <row r="11273" spans="1:8">
      <c r="A11273" s="65"/>
      <c r="B11273" s="65"/>
      <c r="C11273" s="65"/>
      <c r="D11273" s="65"/>
      <c r="E11273" s="65"/>
      <c r="F11273" s="65"/>
      <c r="G11273" s="65"/>
      <c r="H11273" s="113"/>
    </row>
    <row r="11274" spans="1:8">
      <c r="A11274" s="65"/>
      <c r="B11274" s="65"/>
      <c r="C11274" s="65"/>
      <c r="D11274" s="65"/>
      <c r="E11274" s="65"/>
      <c r="F11274" s="65"/>
      <c r="G11274" s="65"/>
      <c r="H11274" s="113"/>
    </row>
    <row r="11275" spans="1:8">
      <c r="A11275" s="65"/>
      <c r="B11275" s="65"/>
      <c r="C11275" s="65"/>
      <c r="D11275" s="65"/>
      <c r="E11275" s="65"/>
      <c r="F11275" s="65"/>
      <c r="G11275" s="65"/>
      <c r="H11275" s="113"/>
    </row>
    <row r="11276" spans="1:8">
      <c r="A11276" s="65"/>
      <c r="B11276" s="65"/>
      <c r="C11276" s="65"/>
      <c r="D11276" s="65"/>
      <c r="E11276" s="65"/>
      <c r="F11276" s="65"/>
      <c r="G11276" s="65"/>
      <c r="H11276" s="113"/>
    </row>
    <row r="11277" spans="1:8">
      <c r="A11277" s="65"/>
      <c r="B11277" s="65"/>
      <c r="C11277" s="65"/>
      <c r="D11277" s="65"/>
      <c r="E11277" s="65"/>
      <c r="F11277" s="65"/>
      <c r="G11277" s="65"/>
      <c r="H11277" s="113"/>
    </row>
    <row r="11278" spans="1:8">
      <c r="A11278" s="65"/>
      <c r="B11278" s="65"/>
      <c r="C11278" s="65"/>
      <c r="D11278" s="65"/>
      <c r="E11278" s="65"/>
      <c r="F11278" s="65"/>
      <c r="G11278" s="65"/>
      <c r="H11278" s="113"/>
    </row>
    <row r="11279" spans="1:8">
      <c r="A11279" s="65"/>
      <c r="B11279" s="65"/>
      <c r="C11279" s="65"/>
      <c r="D11279" s="65"/>
      <c r="E11279" s="65"/>
      <c r="F11279" s="65"/>
      <c r="G11279" s="65"/>
      <c r="H11279" s="113"/>
    </row>
    <row r="11280" spans="1:8">
      <c r="A11280" s="65"/>
      <c r="B11280" s="65"/>
      <c r="C11280" s="65"/>
      <c r="D11280" s="65"/>
      <c r="E11280" s="65"/>
      <c r="F11280" s="65"/>
      <c r="G11280" s="65"/>
      <c r="H11280" s="113"/>
    </row>
    <row r="11281" spans="1:8">
      <c r="A11281" s="65"/>
      <c r="B11281" s="65"/>
      <c r="C11281" s="65"/>
      <c r="D11281" s="65"/>
      <c r="E11281" s="65"/>
      <c r="F11281" s="65"/>
      <c r="G11281" s="65"/>
      <c r="H11281" s="113"/>
    </row>
    <row r="11282" spans="1:8">
      <c r="A11282" s="65"/>
      <c r="B11282" s="65"/>
      <c r="C11282" s="65"/>
      <c r="D11282" s="65"/>
      <c r="E11282" s="65"/>
      <c r="F11282" s="65"/>
      <c r="G11282" s="65"/>
      <c r="H11282" s="113"/>
    </row>
    <row r="11283" spans="1:8">
      <c r="A11283" s="65"/>
      <c r="B11283" s="65"/>
      <c r="C11283" s="65"/>
      <c r="D11283" s="65"/>
      <c r="E11283" s="65"/>
      <c r="F11283" s="65"/>
      <c r="G11283" s="65"/>
      <c r="H11283" s="113"/>
    </row>
    <row r="11284" spans="1:8">
      <c r="A11284" s="65"/>
      <c r="B11284" s="65"/>
      <c r="C11284" s="65"/>
      <c r="D11284" s="65"/>
      <c r="E11284" s="65"/>
      <c r="F11284" s="65"/>
      <c r="G11284" s="65"/>
      <c r="H11284" s="113"/>
    </row>
    <row r="11285" spans="1:8">
      <c r="A11285" s="65"/>
      <c r="B11285" s="65"/>
      <c r="C11285" s="65"/>
      <c r="D11285" s="65"/>
      <c r="E11285" s="65"/>
      <c r="F11285" s="65"/>
      <c r="G11285" s="65"/>
      <c r="H11285" s="113"/>
    </row>
    <row r="11286" spans="1:8">
      <c r="A11286" s="65"/>
      <c r="B11286" s="65"/>
      <c r="C11286" s="65"/>
      <c r="D11286" s="65"/>
      <c r="E11286" s="65"/>
      <c r="F11286" s="65"/>
      <c r="G11286" s="65"/>
      <c r="H11286" s="113"/>
    </row>
    <row r="11287" spans="1:8">
      <c r="A11287" s="65"/>
      <c r="B11287" s="65"/>
      <c r="C11287" s="65"/>
      <c r="D11287" s="65"/>
      <c r="E11287" s="65"/>
      <c r="F11287" s="65"/>
      <c r="G11287" s="65"/>
      <c r="H11287" s="113"/>
    </row>
    <row r="11288" spans="1:8">
      <c r="A11288" s="65"/>
      <c r="B11288" s="65"/>
      <c r="C11288" s="65"/>
      <c r="D11288" s="65"/>
      <c r="E11288" s="65"/>
      <c r="F11288" s="65"/>
      <c r="G11288" s="65"/>
      <c r="H11288" s="113"/>
    </row>
    <row r="11289" spans="1:8">
      <c r="A11289" s="65"/>
      <c r="B11289" s="65"/>
      <c r="C11289" s="65"/>
      <c r="D11289" s="65"/>
      <c r="E11289" s="65"/>
      <c r="F11289" s="65"/>
      <c r="G11289" s="65"/>
      <c r="H11289" s="113"/>
    </row>
    <row r="11290" spans="1:8">
      <c r="A11290" s="65"/>
      <c r="B11290" s="65"/>
      <c r="C11290" s="65"/>
      <c r="D11290" s="65"/>
      <c r="E11290" s="65"/>
      <c r="F11290" s="65"/>
      <c r="G11290" s="65"/>
      <c r="H11290" s="113"/>
    </row>
    <row r="11291" spans="1:8">
      <c r="A11291" s="65"/>
      <c r="B11291" s="65"/>
      <c r="C11291" s="65"/>
      <c r="D11291" s="65"/>
      <c r="E11291" s="65"/>
      <c r="F11291" s="65"/>
      <c r="G11291" s="65"/>
      <c r="H11291" s="113"/>
    </row>
    <row r="11292" spans="1:8">
      <c r="A11292" s="65"/>
      <c r="B11292" s="65"/>
      <c r="C11292" s="65"/>
      <c r="D11292" s="65"/>
      <c r="E11292" s="65"/>
      <c r="F11292" s="65"/>
      <c r="G11292" s="65"/>
      <c r="H11292" s="113"/>
    </row>
    <row r="11293" spans="1:8">
      <c r="A11293" s="65"/>
      <c r="B11293" s="65"/>
      <c r="C11293" s="65"/>
      <c r="D11293" s="65"/>
      <c r="E11293" s="65"/>
      <c r="F11293" s="65"/>
      <c r="G11293" s="65"/>
      <c r="H11293" s="113"/>
    </row>
    <row r="11294" spans="1:8">
      <c r="A11294" s="65"/>
      <c r="B11294" s="65"/>
      <c r="C11294" s="65"/>
      <c r="D11294" s="65"/>
      <c r="E11294" s="65"/>
      <c r="F11294" s="65"/>
      <c r="G11294" s="65"/>
      <c r="H11294" s="113"/>
    </row>
    <row r="11295" spans="1:8">
      <c r="A11295" s="65"/>
      <c r="B11295" s="65"/>
      <c r="C11295" s="65"/>
      <c r="D11295" s="65"/>
      <c r="E11295" s="65"/>
      <c r="F11295" s="65"/>
      <c r="G11295" s="65"/>
      <c r="H11295" s="113"/>
    </row>
    <row r="11296" spans="1:8">
      <c r="A11296" s="65"/>
      <c r="B11296" s="65"/>
      <c r="C11296" s="65"/>
      <c r="D11296" s="65"/>
      <c r="E11296" s="65"/>
      <c r="F11296" s="65"/>
      <c r="G11296" s="65"/>
      <c r="H11296" s="113"/>
    </row>
    <row r="11297" spans="1:8">
      <c r="A11297" s="65"/>
      <c r="B11297" s="65"/>
      <c r="C11297" s="65"/>
      <c r="D11297" s="65"/>
      <c r="E11297" s="65"/>
      <c r="F11297" s="65"/>
      <c r="G11297" s="65"/>
      <c r="H11297" s="113"/>
    </row>
    <row r="11298" spans="1:8">
      <c r="A11298" s="65"/>
      <c r="B11298" s="65"/>
      <c r="C11298" s="65"/>
      <c r="D11298" s="65"/>
      <c r="E11298" s="65"/>
      <c r="F11298" s="65"/>
      <c r="G11298" s="65"/>
      <c r="H11298" s="113"/>
    </row>
    <row r="11299" spans="1:8">
      <c r="A11299" s="65"/>
      <c r="B11299" s="65"/>
      <c r="C11299" s="65"/>
      <c r="D11299" s="65"/>
      <c r="E11299" s="65"/>
      <c r="F11299" s="65"/>
      <c r="G11299" s="65"/>
      <c r="H11299" s="113"/>
    </row>
    <row r="11300" spans="1:8">
      <c r="A11300" s="65"/>
      <c r="B11300" s="65"/>
      <c r="C11300" s="65"/>
      <c r="D11300" s="65"/>
      <c r="E11300" s="65"/>
      <c r="F11300" s="65"/>
      <c r="G11300" s="65"/>
      <c r="H11300" s="113"/>
    </row>
    <row r="11301" spans="1:8">
      <c r="A11301" s="65"/>
      <c r="B11301" s="65"/>
      <c r="C11301" s="65"/>
      <c r="D11301" s="65"/>
      <c r="E11301" s="65"/>
      <c r="F11301" s="65"/>
      <c r="G11301" s="65"/>
      <c r="H11301" s="113"/>
    </row>
    <row r="11302" spans="1:8">
      <c r="A11302" s="65"/>
      <c r="B11302" s="65"/>
      <c r="C11302" s="65"/>
      <c r="D11302" s="65"/>
      <c r="E11302" s="65"/>
      <c r="F11302" s="65"/>
      <c r="G11302" s="65"/>
      <c r="H11302" s="113"/>
    </row>
    <row r="11303" spans="1:8">
      <c r="A11303" s="65"/>
      <c r="B11303" s="65"/>
      <c r="C11303" s="65"/>
      <c r="D11303" s="65"/>
      <c r="E11303" s="65"/>
      <c r="F11303" s="65"/>
      <c r="G11303" s="65"/>
      <c r="H11303" s="113"/>
    </row>
    <row r="11304" spans="1:8">
      <c r="A11304" s="65"/>
      <c r="B11304" s="65"/>
      <c r="C11304" s="65"/>
      <c r="D11304" s="65"/>
      <c r="E11304" s="65"/>
      <c r="F11304" s="65"/>
      <c r="G11304" s="65"/>
      <c r="H11304" s="113"/>
    </row>
    <row r="11305" spans="1:8">
      <c r="A11305" s="65"/>
      <c r="B11305" s="65"/>
      <c r="C11305" s="65"/>
      <c r="D11305" s="65"/>
      <c r="E11305" s="65"/>
      <c r="F11305" s="65"/>
      <c r="G11305" s="65"/>
      <c r="H11305" s="113"/>
    </row>
    <row r="11306" spans="1:8">
      <c r="A11306" s="65"/>
      <c r="B11306" s="65"/>
      <c r="C11306" s="65"/>
      <c r="D11306" s="65"/>
      <c r="E11306" s="65"/>
      <c r="F11306" s="65"/>
      <c r="G11306" s="65"/>
      <c r="H11306" s="113"/>
    </row>
    <row r="11307" spans="1:8">
      <c r="A11307" s="65"/>
      <c r="B11307" s="65"/>
      <c r="C11307" s="65"/>
      <c r="D11307" s="65"/>
      <c r="E11307" s="65"/>
      <c r="F11307" s="65"/>
      <c r="G11307" s="65"/>
      <c r="H11307" s="113"/>
    </row>
    <row r="11308" spans="1:8">
      <c r="A11308" s="65"/>
      <c r="B11308" s="65"/>
      <c r="C11308" s="65"/>
      <c r="D11308" s="65"/>
      <c r="E11308" s="65"/>
      <c r="F11308" s="65"/>
      <c r="G11308" s="65"/>
      <c r="H11308" s="113"/>
    </row>
    <row r="11309" spans="1:8">
      <c r="A11309" s="65"/>
      <c r="B11309" s="65"/>
      <c r="C11309" s="65"/>
      <c r="D11309" s="65"/>
      <c r="E11309" s="65"/>
      <c r="F11309" s="65"/>
      <c r="G11309" s="65"/>
      <c r="H11309" s="113"/>
    </row>
    <row r="11310" spans="1:8">
      <c r="A11310" s="65"/>
      <c r="B11310" s="65"/>
      <c r="C11310" s="65"/>
      <c r="D11310" s="65"/>
      <c r="E11310" s="65"/>
      <c r="F11310" s="65"/>
      <c r="G11310" s="65"/>
      <c r="H11310" s="113"/>
    </row>
    <row r="11311" spans="1:8">
      <c r="A11311" s="65"/>
      <c r="B11311" s="65"/>
      <c r="C11311" s="65"/>
      <c r="D11311" s="65"/>
      <c r="E11311" s="65"/>
      <c r="F11311" s="65"/>
      <c r="G11311" s="65"/>
      <c r="H11311" s="113"/>
    </row>
    <row r="11312" spans="1:8">
      <c r="A11312" s="65"/>
      <c r="B11312" s="65"/>
      <c r="C11312" s="65"/>
      <c r="D11312" s="65"/>
      <c r="E11312" s="65"/>
      <c r="F11312" s="65"/>
      <c r="G11312" s="65"/>
      <c r="H11312" s="113"/>
    </row>
    <row r="11313" spans="1:8">
      <c r="A11313" s="65"/>
      <c r="B11313" s="65"/>
      <c r="C11313" s="65"/>
      <c r="D11313" s="65"/>
      <c r="E11313" s="65"/>
      <c r="F11313" s="65"/>
      <c r="G11313" s="65"/>
      <c r="H11313" s="113"/>
    </row>
    <row r="11314" spans="1:8">
      <c r="A11314" s="65"/>
      <c r="B11314" s="65"/>
      <c r="C11314" s="65"/>
      <c r="D11314" s="65"/>
      <c r="E11314" s="65"/>
      <c r="F11314" s="65"/>
      <c r="G11314" s="65"/>
      <c r="H11314" s="113"/>
    </row>
    <row r="11315" spans="1:8">
      <c r="A11315" s="65"/>
      <c r="B11315" s="65"/>
      <c r="C11315" s="65"/>
      <c r="D11315" s="65"/>
      <c r="E11315" s="65"/>
      <c r="F11315" s="65"/>
      <c r="G11315" s="65"/>
      <c r="H11315" s="113"/>
    </row>
    <row r="11316" spans="1:8">
      <c r="A11316" s="65"/>
      <c r="B11316" s="65"/>
      <c r="C11316" s="65"/>
      <c r="D11316" s="65"/>
      <c r="E11316" s="65"/>
      <c r="F11316" s="65"/>
      <c r="G11316" s="65"/>
      <c r="H11316" s="113"/>
    </row>
    <row r="11317" spans="1:8">
      <c r="A11317" s="65"/>
      <c r="B11317" s="65"/>
      <c r="C11317" s="65"/>
      <c r="D11317" s="65"/>
      <c r="E11317" s="65"/>
      <c r="F11317" s="65"/>
      <c r="G11317" s="65"/>
      <c r="H11317" s="113"/>
    </row>
    <row r="11318" spans="1:8">
      <c r="A11318" s="65"/>
      <c r="B11318" s="65"/>
      <c r="C11318" s="65"/>
      <c r="D11318" s="65"/>
      <c r="E11318" s="65"/>
      <c r="F11318" s="65"/>
      <c r="G11318" s="65"/>
      <c r="H11318" s="113"/>
    </row>
    <row r="11319" spans="1:8">
      <c r="A11319" s="65"/>
      <c r="B11319" s="65"/>
      <c r="C11319" s="65"/>
      <c r="D11319" s="65"/>
      <c r="E11319" s="65"/>
      <c r="F11319" s="65"/>
      <c r="G11319" s="65"/>
      <c r="H11319" s="113"/>
    </row>
    <row r="11320" spans="1:8">
      <c r="A11320" s="65"/>
      <c r="B11320" s="65"/>
      <c r="C11320" s="65"/>
      <c r="D11320" s="65"/>
      <c r="E11320" s="65"/>
      <c r="F11320" s="65"/>
      <c r="G11320" s="65"/>
      <c r="H11320" s="113"/>
    </row>
    <row r="11321" spans="1:8">
      <c r="A11321" s="65"/>
      <c r="B11321" s="65"/>
      <c r="C11321" s="65"/>
      <c r="D11321" s="65"/>
      <c r="E11321" s="65"/>
      <c r="F11321" s="65"/>
      <c r="G11321" s="65"/>
      <c r="H11321" s="113"/>
    </row>
    <row r="11322" spans="1:8">
      <c r="A11322" s="65"/>
      <c r="B11322" s="65"/>
      <c r="C11322" s="65"/>
      <c r="D11322" s="65"/>
      <c r="E11322" s="65"/>
      <c r="F11322" s="65"/>
      <c r="G11322" s="65"/>
      <c r="H11322" s="113"/>
    </row>
    <row r="11323" spans="1:8">
      <c r="A11323" s="65"/>
      <c r="B11323" s="65"/>
      <c r="C11323" s="65"/>
      <c r="D11323" s="65"/>
      <c r="E11323" s="65"/>
      <c r="F11323" s="65"/>
      <c r="G11323" s="65"/>
      <c r="H11323" s="113"/>
    </row>
    <row r="11324" spans="1:8">
      <c r="A11324" s="65"/>
      <c r="B11324" s="65"/>
      <c r="C11324" s="65"/>
      <c r="D11324" s="65"/>
      <c r="E11324" s="65"/>
      <c r="F11324" s="65"/>
      <c r="G11324" s="65"/>
      <c r="H11324" s="113"/>
    </row>
    <row r="11325" spans="1:8">
      <c r="A11325" s="65"/>
      <c r="B11325" s="65"/>
      <c r="C11325" s="65"/>
      <c r="D11325" s="65"/>
      <c r="E11325" s="65"/>
      <c r="F11325" s="65"/>
      <c r="G11325" s="65"/>
      <c r="H11325" s="113"/>
    </row>
    <row r="11326" spans="1:8">
      <c r="A11326" s="65"/>
      <c r="B11326" s="65"/>
      <c r="C11326" s="65"/>
      <c r="D11326" s="65"/>
      <c r="E11326" s="65"/>
      <c r="F11326" s="65"/>
      <c r="G11326" s="65"/>
      <c r="H11326" s="113"/>
    </row>
    <row r="11327" spans="1:8">
      <c r="A11327" s="65"/>
      <c r="B11327" s="65"/>
      <c r="C11327" s="65"/>
      <c r="D11327" s="65"/>
      <c r="E11327" s="65"/>
      <c r="F11327" s="65"/>
      <c r="G11327" s="65"/>
      <c r="H11327" s="113"/>
    </row>
    <row r="11328" spans="1:8">
      <c r="A11328" s="65"/>
      <c r="B11328" s="65"/>
      <c r="C11328" s="65"/>
      <c r="D11328" s="65"/>
      <c r="E11328" s="65"/>
      <c r="F11328" s="65"/>
      <c r="G11328" s="65"/>
      <c r="H11328" s="113"/>
    </row>
    <row r="11329" spans="1:8">
      <c r="A11329" s="65"/>
      <c r="B11329" s="65"/>
      <c r="C11329" s="65"/>
      <c r="D11329" s="65"/>
      <c r="E11329" s="65"/>
      <c r="F11329" s="65"/>
      <c r="G11329" s="65"/>
      <c r="H11329" s="113"/>
    </row>
    <row r="11330" spans="1:8">
      <c r="A11330" s="65"/>
      <c r="B11330" s="65"/>
      <c r="C11330" s="65"/>
      <c r="D11330" s="65"/>
      <c r="E11330" s="65"/>
      <c r="F11330" s="65"/>
      <c r="G11330" s="65"/>
      <c r="H11330" s="113"/>
    </row>
    <row r="11331" spans="1:8">
      <c r="A11331" s="65"/>
      <c r="B11331" s="65"/>
      <c r="C11331" s="65"/>
      <c r="D11331" s="65"/>
      <c r="E11331" s="65"/>
      <c r="F11331" s="65"/>
      <c r="G11331" s="65"/>
      <c r="H11331" s="113"/>
    </row>
    <row r="11332" spans="1:8">
      <c r="A11332" s="65"/>
      <c r="B11332" s="65"/>
      <c r="C11332" s="65"/>
      <c r="D11332" s="65"/>
      <c r="E11332" s="65"/>
      <c r="F11332" s="65"/>
      <c r="G11332" s="65"/>
      <c r="H11332" s="113"/>
    </row>
    <row r="11333" spans="1:8">
      <c r="A11333" s="65"/>
      <c r="B11333" s="65"/>
      <c r="C11333" s="65"/>
      <c r="D11333" s="65"/>
      <c r="E11333" s="65"/>
      <c r="F11333" s="65"/>
      <c r="G11333" s="65"/>
      <c r="H11333" s="113"/>
    </row>
    <row r="11334" spans="1:8">
      <c r="A11334" s="65"/>
      <c r="B11334" s="65"/>
      <c r="C11334" s="65"/>
      <c r="D11334" s="65"/>
      <c r="E11334" s="65"/>
      <c r="F11334" s="65"/>
      <c r="G11334" s="65"/>
      <c r="H11334" s="113"/>
    </row>
    <row r="11335" spans="1:8">
      <c r="A11335" s="65"/>
      <c r="B11335" s="65"/>
      <c r="C11335" s="65"/>
      <c r="D11335" s="65"/>
      <c r="E11335" s="65"/>
      <c r="F11335" s="65"/>
      <c r="G11335" s="65"/>
      <c r="H11335" s="113"/>
    </row>
    <row r="11336" spans="1:8">
      <c r="A11336" s="65"/>
      <c r="B11336" s="65"/>
      <c r="C11336" s="65"/>
      <c r="D11336" s="65"/>
      <c r="E11336" s="65"/>
      <c r="F11336" s="65"/>
      <c r="G11336" s="65"/>
      <c r="H11336" s="113"/>
    </row>
    <row r="11337" spans="1:8">
      <c r="A11337" s="65"/>
      <c r="B11337" s="65"/>
      <c r="C11337" s="65"/>
      <c r="D11337" s="65"/>
      <c r="E11337" s="65"/>
      <c r="F11337" s="65"/>
      <c r="G11337" s="65"/>
      <c r="H11337" s="113"/>
    </row>
    <row r="11338" spans="1:8">
      <c r="A11338" s="65"/>
      <c r="B11338" s="65"/>
      <c r="C11338" s="65"/>
      <c r="D11338" s="65"/>
      <c r="E11338" s="65"/>
      <c r="F11338" s="65"/>
      <c r="G11338" s="65"/>
      <c r="H11338" s="113"/>
    </row>
    <row r="11339" spans="1:8">
      <c r="A11339" s="65"/>
      <c r="B11339" s="65"/>
      <c r="C11339" s="65"/>
      <c r="D11339" s="65"/>
      <c r="E11339" s="65"/>
      <c r="F11339" s="65"/>
      <c r="G11339" s="65"/>
      <c r="H11339" s="113"/>
    </row>
    <row r="11340" spans="1:8">
      <c r="A11340" s="65"/>
      <c r="B11340" s="65"/>
      <c r="C11340" s="65"/>
      <c r="D11340" s="65"/>
      <c r="E11340" s="65"/>
      <c r="F11340" s="65"/>
      <c r="G11340" s="65"/>
      <c r="H11340" s="113"/>
    </row>
    <row r="11341" spans="1:8">
      <c r="A11341" s="65"/>
      <c r="B11341" s="65"/>
      <c r="C11341" s="65"/>
      <c r="D11341" s="65"/>
      <c r="E11341" s="65"/>
      <c r="F11341" s="65"/>
      <c r="G11341" s="65"/>
      <c r="H11341" s="113"/>
    </row>
    <row r="11342" spans="1:8">
      <c r="A11342" s="65"/>
      <c r="B11342" s="65"/>
      <c r="C11342" s="65"/>
      <c r="D11342" s="65"/>
      <c r="E11342" s="65"/>
      <c r="F11342" s="65"/>
      <c r="G11342" s="65"/>
      <c r="H11342" s="113"/>
    </row>
    <row r="11343" spans="1:8">
      <c r="A11343" s="65"/>
      <c r="B11343" s="65"/>
      <c r="C11343" s="65"/>
      <c r="D11343" s="65"/>
      <c r="E11343" s="65"/>
      <c r="F11343" s="65"/>
      <c r="G11343" s="65"/>
      <c r="H11343" s="113"/>
    </row>
    <row r="11344" spans="1:8">
      <c r="A11344" s="65"/>
      <c r="B11344" s="65"/>
      <c r="C11344" s="65"/>
      <c r="D11344" s="65"/>
      <c r="E11344" s="65"/>
      <c r="F11344" s="65"/>
      <c r="G11344" s="65"/>
      <c r="H11344" s="113"/>
    </row>
    <row r="11345" spans="1:8">
      <c r="A11345" s="65"/>
      <c r="B11345" s="65"/>
      <c r="C11345" s="65"/>
      <c r="D11345" s="65"/>
      <c r="E11345" s="65"/>
      <c r="F11345" s="65"/>
      <c r="G11345" s="65"/>
      <c r="H11345" s="113"/>
    </row>
    <row r="11346" spans="1:8">
      <c r="A11346" s="65"/>
      <c r="B11346" s="65"/>
      <c r="C11346" s="65"/>
      <c r="D11346" s="65"/>
      <c r="E11346" s="65"/>
      <c r="F11346" s="65"/>
      <c r="G11346" s="65"/>
      <c r="H11346" s="113"/>
    </row>
    <row r="11347" spans="1:8">
      <c r="A11347" s="65"/>
      <c r="B11347" s="65"/>
      <c r="C11347" s="65"/>
      <c r="D11347" s="65"/>
      <c r="E11347" s="65"/>
      <c r="F11347" s="65"/>
      <c r="G11347" s="65"/>
      <c r="H11347" s="113"/>
    </row>
    <row r="11348" spans="1:8">
      <c r="A11348" s="65"/>
      <c r="B11348" s="65"/>
      <c r="C11348" s="65"/>
      <c r="D11348" s="65"/>
      <c r="E11348" s="65"/>
      <c r="F11348" s="65"/>
      <c r="G11348" s="65"/>
      <c r="H11348" s="113"/>
    </row>
    <row r="11349" spans="1:8">
      <c r="A11349" s="65"/>
      <c r="B11349" s="65"/>
      <c r="C11349" s="65"/>
      <c r="D11349" s="65"/>
      <c r="E11349" s="65"/>
      <c r="F11349" s="65"/>
      <c r="G11349" s="65"/>
      <c r="H11349" s="113"/>
    </row>
    <row r="11350" spans="1:8">
      <c r="A11350" s="65"/>
      <c r="B11350" s="65"/>
      <c r="C11350" s="65"/>
      <c r="D11350" s="65"/>
      <c r="E11350" s="65"/>
      <c r="F11350" s="65"/>
      <c r="G11350" s="65"/>
      <c r="H11350" s="113"/>
    </row>
    <row r="11351" spans="1:8">
      <c r="A11351" s="65"/>
      <c r="B11351" s="65"/>
      <c r="C11351" s="65"/>
      <c r="D11351" s="65"/>
      <c r="E11351" s="65"/>
      <c r="F11351" s="65"/>
      <c r="G11351" s="65"/>
      <c r="H11351" s="113"/>
    </row>
    <row r="11352" spans="1:8">
      <c r="A11352" s="65"/>
      <c r="B11352" s="65"/>
      <c r="C11352" s="65"/>
      <c r="D11352" s="65"/>
      <c r="E11352" s="65"/>
      <c r="F11352" s="65"/>
      <c r="G11352" s="65"/>
      <c r="H11352" s="113"/>
    </row>
    <row r="11353" spans="1:8">
      <c r="A11353" s="65"/>
      <c r="B11353" s="65"/>
      <c r="C11353" s="65"/>
      <c r="D11353" s="65"/>
      <c r="E11353" s="65"/>
      <c r="F11353" s="65"/>
      <c r="G11353" s="65"/>
      <c r="H11353" s="113"/>
    </row>
    <row r="11354" spans="1:8">
      <c r="A11354" s="65"/>
      <c r="B11354" s="65"/>
      <c r="C11354" s="65"/>
      <c r="D11354" s="65"/>
      <c r="E11354" s="65"/>
      <c r="F11354" s="65"/>
      <c r="G11354" s="65"/>
      <c r="H11354" s="113"/>
    </row>
    <row r="11355" spans="1:8">
      <c r="A11355" s="65"/>
      <c r="B11355" s="65"/>
      <c r="C11355" s="65"/>
      <c r="D11355" s="65"/>
      <c r="E11355" s="65"/>
      <c r="F11355" s="65"/>
      <c r="G11355" s="65"/>
      <c r="H11355" s="113"/>
    </row>
    <row r="11356" spans="1:8">
      <c r="A11356" s="65"/>
      <c r="B11356" s="65"/>
      <c r="C11356" s="65"/>
      <c r="D11356" s="65"/>
      <c r="E11356" s="65"/>
      <c r="F11356" s="65"/>
      <c r="G11356" s="65"/>
      <c r="H11356" s="113"/>
    </row>
    <row r="11357" spans="1:8">
      <c r="A11357" s="65"/>
      <c r="B11357" s="65"/>
      <c r="C11357" s="65"/>
      <c r="D11357" s="65"/>
      <c r="E11357" s="65"/>
      <c r="F11357" s="65"/>
      <c r="G11357" s="65"/>
      <c r="H11357" s="113"/>
    </row>
    <row r="11358" spans="1:8">
      <c r="A11358" s="65"/>
      <c r="B11358" s="65"/>
      <c r="C11358" s="65"/>
      <c r="D11358" s="65"/>
      <c r="E11358" s="65"/>
      <c r="F11358" s="65"/>
      <c r="G11358" s="65"/>
      <c r="H11358" s="113"/>
    </row>
    <row r="11359" spans="1:8">
      <c r="A11359" s="65"/>
      <c r="B11359" s="65"/>
      <c r="C11359" s="65"/>
      <c r="D11359" s="65"/>
      <c r="E11359" s="65"/>
      <c r="F11359" s="65"/>
      <c r="G11359" s="65"/>
      <c r="H11359" s="113"/>
    </row>
    <row r="11360" spans="1:8">
      <c r="A11360" s="65"/>
      <c r="B11360" s="65"/>
      <c r="C11360" s="65"/>
      <c r="D11360" s="65"/>
      <c r="E11360" s="65"/>
      <c r="F11360" s="65"/>
      <c r="G11360" s="65"/>
      <c r="H11360" s="113"/>
    </row>
    <row r="11361" spans="1:8">
      <c r="A11361" s="65"/>
      <c r="B11361" s="65"/>
      <c r="C11361" s="65"/>
      <c r="D11361" s="65"/>
      <c r="E11361" s="65"/>
      <c r="F11361" s="65"/>
      <c r="G11361" s="65"/>
      <c r="H11361" s="113"/>
    </row>
    <row r="11362" spans="1:8">
      <c r="A11362" s="65"/>
      <c r="B11362" s="65"/>
      <c r="C11362" s="65"/>
      <c r="D11362" s="65"/>
      <c r="E11362" s="65"/>
      <c r="F11362" s="65"/>
      <c r="G11362" s="65"/>
      <c r="H11362" s="113"/>
    </row>
    <row r="11363" spans="1:8">
      <c r="A11363" s="65"/>
      <c r="B11363" s="65"/>
      <c r="C11363" s="65"/>
      <c r="D11363" s="65"/>
      <c r="E11363" s="65"/>
      <c r="F11363" s="65"/>
      <c r="G11363" s="65"/>
      <c r="H11363" s="113"/>
    </row>
    <row r="11364" spans="1:8">
      <c r="A11364" s="65"/>
      <c r="B11364" s="65"/>
      <c r="C11364" s="65"/>
      <c r="D11364" s="65"/>
      <c r="E11364" s="65"/>
      <c r="F11364" s="65"/>
      <c r="G11364" s="65"/>
      <c r="H11364" s="113"/>
    </row>
    <row r="11365" spans="1:8">
      <c r="A11365" s="65"/>
      <c r="B11365" s="65"/>
      <c r="C11365" s="65"/>
      <c r="D11365" s="65"/>
      <c r="E11365" s="65"/>
      <c r="F11365" s="65"/>
      <c r="G11365" s="65"/>
      <c r="H11365" s="113"/>
    </row>
    <row r="11366" spans="1:8">
      <c r="A11366" s="65"/>
      <c r="B11366" s="65"/>
      <c r="C11366" s="65"/>
      <c r="D11366" s="65"/>
      <c r="E11366" s="65"/>
      <c r="F11366" s="65"/>
      <c r="G11366" s="65"/>
      <c r="H11366" s="113"/>
    </row>
    <row r="11367" spans="1:8">
      <c r="A11367" s="65"/>
      <c r="B11367" s="65"/>
      <c r="C11367" s="65"/>
      <c r="D11367" s="65"/>
      <c r="E11367" s="65"/>
      <c r="F11367" s="65"/>
      <c r="G11367" s="65"/>
      <c r="H11367" s="113"/>
    </row>
    <row r="11368" spans="1:8">
      <c r="A11368" s="65"/>
      <c r="B11368" s="65"/>
      <c r="C11368" s="65"/>
      <c r="D11368" s="65"/>
      <c r="E11368" s="65"/>
      <c r="F11368" s="65"/>
      <c r="G11368" s="65"/>
      <c r="H11368" s="113"/>
    </row>
    <row r="11369" spans="1:8">
      <c r="A11369" s="65"/>
      <c r="B11369" s="65"/>
      <c r="C11369" s="65"/>
      <c r="D11369" s="65"/>
      <c r="E11369" s="65"/>
      <c r="F11369" s="65"/>
      <c r="G11369" s="65"/>
      <c r="H11369" s="113"/>
    </row>
    <row r="11370" spans="1:8">
      <c r="A11370" s="65"/>
      <c r="B11370" s="65"/>
      <c r="C11370" s="65"/>
      <c r="D11370" s="65"/>
      <c r="E11370" s="65"/>
      <c r="F11370" s="65"/>
      <c r="G11370" s="65"/>
      <c r="H11370" s="113"/>
    </row>
    <row r="11371" spans="1:8">
      <c r="A11371" s="65"/>
      <c r="B11371" s="65"/>
      <c r="C11371" s="65"/>
      <c r="D11371" s="65"/>
      <c r="E11371" s="65"/>
      <c r="F11371" s="65"/>
      <c r="G11371" s="65"/>
      <c r="H11371" s="113"/>
    </row>
    <row r="11372" spans="1:8">
      <c r="A11372" s="65"/>
      <c r="B11372" s="65"/>
      <c r="C11372" s="65"/>
      <c r="D11372" s="65"/>
      <c r="E11372" s="65"/>
      <c r="F11372" s="65"/>
      <c r="G11372" s="65"/>
      <c r="H11372" s="113"/>
    </row>
    <row r="11373" spans="1:8">
      <c r="A11373" s="65"/>
      <c r="B11373" s="65"/>
      <c r="C11373" s="65"/>
      <c r="D11373" s="65"/>
      <c r="E11373" s="65"/>
      <c r="F11373" s="65"/>
      <c r="G11373" s="65"/>
      <c r="H11373" s="113"/>
    </row>
    <row r="11374" spans="1:8">
      <c r="A11374" s="65"/>
      <c r="B11374" s="65"/>
      <c r="C11374" s="65"/>
      <c r="D11374" s="65"/>
      <c r="E11374" s="65"/>
      <c r="F11374" s="65"/>
      <c r="G11374" s="65"/>
      <c r="H11374" s="113"/>
    </row>
    <row r="11375" spans="1:8">
      <c r="A11375" s="65"/>
      <c r="B11375" s="65"/>
      <c r="C11375" s="65"/>
      <c r="D11375" s="65"/>
      <c r="E11375" s="65"/>
      <c r="F11375" s="65"/>
      <c r="G11375" s="65"/>
      <c r="H11375" s="113"/>
    </row>
    <row r="11376" spans="1:8">
      <c r="A11376" s="65"/>
      <c r="B11376" s="65"/>
      <c r="C11376" s="65"/>
      <c r="D11376" s="65"/>
      <c r="E11376" s="65"/>
      <c r="F11376" s="65"/>
      <c r="G11376" s="65"/>
      <c r="H11376" s="113"/>
    </row>
    <row r="11377" spans="1:8">
      <c r="A11377" s="65"/>
      <c r="B11377" s="65"/>
      <c r="C11377" s="65"/>
      <c r="D11377" s="65"/>
      <c r="E11377" s="65"/>
      <c r="F11377" s="65"/>
      <c r="G11377" s="65"/>
      <c r="H11377" s="113"/>
    </row>
    <row r="11378" spans="1:8">
      <c r="A11378" s="65"/>
      <c r="B11378" s="65"/>
      <c r="C11378" s="65"/>
      <c r="D11378" s="65"/>
      <c r="E11378" s="65"/>
      <c r="F11378" s="65"/>
      <c r="G11378" s="65"/>
      <c r="H11378" s="113"/>
    </row>
    <row r="11379" spans="1:8">
      <c r="A11379" s="65"/>
      <c r="B11379" s="65"/>
      <c r="C11379" s="65"/>
      <c r="D11379" s="65"/>
      <c r="E11379" s="65"/>
      <c r="F11379" s="65"/>
      <c r="G11379" s="65"/>
      <c r="H11379" s="113"/>
    </row>
    <row r="11380" spans="1:8">
      <c r="A11380" s="65"/>
      <c r="B11380" s="65"/>
      <c r="C11380" s="65"/>
      <c r="D11380" s="65"/>
      <c r="E11380" s="65"/>
      <c r="F11380" s="65"/>
      <c r="G11380" s="65"/>
      <c r="H11380" s="113"/>
    </row>
    <row r="11381" spans="1:8">
      <c r="A11381" s="65"/>
      <c r="B11381" s="65"/>
      <c r="C11381" s="65"/>
      <c r="D11381" s="65"/>
      <c r="E11381" s="65"/>
      <c r="F11381" s="65"/>
      <c r="G11381" s="65"/>
      <c r="H11381" s="113"/>
    </row>
    <row r="11382" spans="1:8">
      <c r="A11382" s="65"/>
      <c r="B11382" s="65"/>
      <c r="C11382" s="65"/>
      <c r="D11382" s="65"/>
      <c r="E11382" s="65"/>
      <c r="F11382" s="65"/>
      <c r="G11382" s="65"/>
      <c r="H11382" s="113"/>
    </row>
    <row r="11383" spans="1:8">
      <c r="A11383" s="65"/>
      <c r="B11383" s="65"/>
      <c r="C11383" s="65"/>
      <c r="D11383" s="65"/>
      <c r="E11383" s="65"/>
      <c r="F11383" s="65"/>
      <c r="G11383" s="65"/>
      <c r="H11383" s="113"/>
    </row>
    <row r="11384" spans="1:8">
      <c r="A11384" s="65"/>
      <c r="B11384" s="65"/>
      <c r="C11384" s="65"/>
      <c r="D11384" s="65"/>
      <c r="E11384" s="65"/>
      <c r="F11384" s="65"/>
      <c r="G11384" s="65"/>
      <c r="H11384" s="113"/>
    </row>
    <row r="11385" spans="1:8">
      <c r="A11385" s="65"/>
      <c r="B11385" s="65"/>
      <c r="C11385" s="65"/>
      <c r="D11385" s="65"/>
      <c r="E11385" s="65"/>
      <c r="F11385" s="65"/>
      <c r="G11385" s="65"/>
      <c r="H11385" s="113"/>
    </row>
    <row r="11386" spans="1:8">
      <c r="A11386" s="65"/>
      <c r="B11386" s="65"/>
      <c r="C11386" s="65"/>
      <c r="D11386" s="65"/>
      <c r="E11386" s="65"/>
      <c r="F11386" s="65"/>
      <c r="G11386" s="65"/>
      <c r="H11386" s="113"/>
    </row>
    <row r="11387" spans="1:8">
      <c r="A11387" s="65"/>
      <c r="B11387" s="65"/>
      <c r="C11387" s="65"/>
      <c r="D11387" s="65"/>
      <c r="E11387" s="65"/>
      <c r="F11387" s="65"/>
      <c r="G11387" s="65"/>
      <c r="H11387" s="113"/>
    </row>
    <row r="11388" spans="1:8">
      <c r="A11388" s="65"/>
      <c r="B11388" s="65"/>
      <c r="C11388" s="65"/>
      <c r="D11388" s="65"/>
      <c r="E11388" s="65"/>
      <c r="F11388" s="65"/>
      <c r="G11388" s="65"/>
      <c r="H11388" s="113"/>
    </row>
    <row r="11389" spans="1:8">
      <c r="A11389" s="65"/>
      <c r="B11389" s="65"/>
      <c r="C11389" s="65"/>
      <c r="D11389" s="65"/>
      <c r="E11389" s="65"/>
      <c r="F11389" s="65"/>
      <c r="G11389" s="65"/>
      <c r="H11389" s="113"/>
    </row>
    <row r="11390" spans="1:8">
      <c r="A11390" s="65"/>
      <c r="B11390" s="65"/>
      <c r="C11390" s="65"/>
      <c r="D11390" s="65"/>
      <c r="E11390" s="65"/>
      <c r="F11390" s="65"/>
      <c r="G11390" s="65"/>
      <c r="H11390" s="113"/>
    </row>
    <row r="11391" spans="1:8">
      <c r="A11391" s="65"/>
      <c r="B11391" s="65"/>
      <c r="C11391" s="65"/>
      <c r="D11391" s="65"/>
      <c r="E11391" s="65"/>
      <c r="F11391" s="65"/>
      <c r="G11391" s="65"/>
      <c r="H11391" s="113"/>
    </row>
    <row r="11392" spans="1:8">
      <c r="A11392" s="65"/>
      <c r="B11392" s="65"/>
      <c r="C11392" s="65"/>
      <c r="D11392" s="65"/>
      <c r="E11392" s="65"/>
      <c r="F11392" s="65"/>
      <c r="G11392" s="65"/>
      <c r="H11392" s="113"/>
    </row>
    <row r="11393" spans="1:8">
      <c r="A11393" s="65"/>
      <c r="B11393" s="65"/>
      <c r="C11393" s="65"/>
      <c r="D11393" s="65"/>
      <c r="E11393" s="65"/>
      <c r="F11393" s="65"/>
      <c r="G11393" s="65"/>
      <c r="H11393" s="113"/>
    </row>
    <row r="11394" spans="1:8">
      <c r="A11394" s="65"/>
      <c r="B11394" s="65"/>
      <c r="C11394" s="65"/>
      <c r="D11394" s="65"/>
      <c r="E11394" s="65"/>
      <c r="F11394" s="65"/>
      <c r="G11394" s="65"/>
      <c r="H11394" s="113"/>
    </row>
    <row r="11395" spans="1:8">
      <c r="A11395" s="65"/>
      <c r="B11395" s="65"/>
      <c r="C11395" s="65"/>
      <c r="D11395" s="65"/>
      <c r="E11395" s="65"/>
      <c r="F11395" s="65"/>
      <c r="G11395" s="65"/>
      <c r="H11395" s="113"/>
    </row>
    <row r="11396" spans="1:8">
      <c r="A11396" s="65"/>
      <c r="B11396" s="65"/>
      <c r="C11396" s="65"/>
      <c r="D11396" s="65"/>
      <c r="E11396" s="65"/>
      <c r="F11396" s="65"/>
      <c r="G11396" s="65"/>
      <c r="H11396" s="113"/>
    </row>
    <row r="11397" spans="1:8">
      <c r="A11397" s="65"/>
      <c r="B11397" s="65"/>
      <c r="C11397" s="65"/>
      <c r="D11397" s="65"/>
      <c r="E11397" s="65"/>
      <c r="F11397" s="65"/>
      <c r="G11397" s="65"/>
      <c r="H11397" s="113"/>
    </row>
    <row r="11398" spans="1:8">
      <c r="A11398" s="65"/>
      <c r="B11398" s="65"/>
      <c r="C11398" s="65"/>
      <c r="D11398" s="65"/>
      <c r="E11398" s="65"/>
      <c r="F11398" s="65"/>
      <c r="G11398" s="65"/>
      <c r="H11398" s="113"/>
    </row>
    <row r="11399" spans="1:8">
      <c r="A11399" s="65"/>
      <c r="B11399" s="65"/>
      <c r="C11399" s="65"/>
      <c r="D11399" s="65"/>
      <c r="E11399" s="65"/>
      <c r="F11399" s="65"/>
      <c r="G11399" s="65"/>
      <c r="H11399" s="113"/>
    </row>
    <row r="11400" spans="1:8">
      <c r="A11400" s="65"/>
      <c r="B11400" s="65"/>
      <c r="C11400" s="65"/>
      <c r="D11400" s="65"/>
      <c r="E11400" s="65"/>
      <c r="F11400" s="65"/>
      <c r="G11400" s="65"/>
      <c r="H11400" s="113"/>
    </row>
    <row r="11401" spans="1:8">
      <c r="A11401" s="65"/>
      <c r="B11401" s="65"/>
      <c r="C11401" s="65"/>
      <c r="D11401" s="65"/>
      <c r="E11401" s="65"/>
      <c r="F11401" s="65"/>
      <c r="G11401" s="65"/>
      <c r="H11401" s="113"/>
    </row>
    <row r="11402" spans="1:8">
      <c r="A11402" s="65"/>
      <c r="B11402" s="65"/>
      <c r="C11402" s="65"/>
      <c r="D11402" s="65"/>
      <c r="E11402" s="65"/>
      <c r="F11402" s="65"/>
      <c r="G11402" s="65"/>
      <c r="H11402" s="113"/>
    </row>
    <row r="11403" spans="1:8">
      <c r="A11403" s="65"/>
      <c r="B11403" s="65"/>
      <c r="C11403" s="65"/>
      <c r="D11403" s="65"/>
      <c r="E11403" s="65"/>
      <c r="F11403" s="65"/>
      <c r="G11403" s="65"/>
      <c r="H11403" s="113"/>
    </row>
    <row r="11404" spans="1:8">
      <c r="A11404" s="65"/>
      <c r="B11404" s="65"/>
      <c r="C11404" s="65"/>
      <c r="D11404" s="65"/>
      <c r="E11404" s="65"/>
      <c r="F11404" s="65"/>
      <c r="G11404" s="65"/>
      <c r="H11404" s="113"/>
    </row>
    <row r="11405" spans="1:8">
      <c r="A11405" s="65"/>
      <c r="B11405" s="65"/>
      <c r="C11405" s="65"/>
      <c r="D11405" s="65"/>
      <c r="E11405" s="65"/>
      <c r="F11405" s="65"/>
      <c r="G11405" s="65"/>
      <c r="H11405" s="113"/>
    </row>
    <row r="11406" spans="1:8">
      <c r="A11406" s="65"/>
      <c r="B11406" s="65"/>
      <c r="C11406" s="65"/>
      <c r="D11406" s="65"/>
      <c r="E11406" s="65"/>
      <c r="F11406" s="65"/>
      <c r="G11406" s="65"/>
      <c r="H11406" s="113"/>
    </row>
    <row r="11407" spans="1:8">
      <c r="A11407" s="65"/>
      <c r="B11407" s="65"/>
      <c r="C11407" s="65"/>
      <c r="D11407" s="65"/>
      <c r="E11407" s="65"/>
      <c r="F11407" s="65"/>
      <c r="G11407" s="65"/>
      <c r="H11407" s="113"/>
    </row>
    <row r="11408" spans="1:8">
      <c r="A11408" s="65"/>
      <c r="B11408" s="65"/>
      <c r="C11408" s="65"/>
      <c r="D11408" s="65"/>
      <c r="E11408" s="65"/>
      <c r="F11408" s="65"/>
      <c r="G11408" s="65"/>
      <c r="H11408" s="113"/>
    </row>
    <row r="11409" spans="1:8">
      <c r="A11409" s="65"/>
      <c r="B11409" s="65"/>
      <c r="C11409" s="65"/>
      <c r="D11409" s="65"/>
      <c r="E11409" s="65"/>
      <c r="F11409" s="65"/>
      <c r="G11409" s="65"/>
      <c r="H11409" s="113"/>
    </row>
    <row r="11410" spans="1:8">
      <c r="A11410" s="65"/>
      <c r="B11410" s="65"/>
      <c r="C11410" s="65"/>
      <c r="D11410" s="65"/>
      <c r="E11410" s="65"/>
      <c r="F11410" s="65"/>
      <c r="G11410" s="65"/>
      <c r="H11410" s="113"/>
    </row>
    <row r="11411" spans="1:8">
      <c r="A11411" s="65"/>
      <c r="B11411" s="65"/>
      <c r="C11411" s="65"/>
      <c r="D11411" s="65"/>
      <c r="E11411" s="65"/>
      <c r="F11411" s="65"/>
      <c r="G11411" s="65"/>
      <c r="H11411" s="113"/>
    </row>
    <row r="11412" spans="1:8">
      <c r="A11412" s="65"/>
      <c r="B11412" s="65"/>
      <c r="C11412" s="65"/>
      <c r="D11412" s="65"/>
      <c r="E11412" s="65"/>
      <c r="F11412" s="65"/>
      <c r="G11412" s="65"/>
      <c r="H11412" s="113"/>
    </row>
    <row r="11413" spans="1:8">
      <c r="A11413" s="65"/>
      <c r="B11413" s="65"/>
      <c r="C11413" s="65"/>
      <c r="D11413" s="65"/>
      <c r="E11413" s="65"/>
      <c r="F11413" s="65"/>
      <c r="G11413" s="65"/>
      <c r="H11413" s="113"/>
    </row>
    <row r="11414" spans="1:8">
      <c r="A11414" s="65"/>
      <c r="B11414" s="65"/>
      <c r="C11414" s="65"/>
      <c r="D11414" s="65"/>
      <c r="E11414" s="65"/>
      <c r="F11414" s="65"/>
      <c r="G11414" s="65"/>
      <c r="H11414" s="113"/>
    </row>
    <row r="11415" spans="1:8">
      <c r="A11415" s="65"/>
      <c r="B11415" s="65"/>
      <c r="C11415" s="65"/>
      <c r="D11415" s="65"/>
      <c r="E11415" s="65"/>
      <c r="F11415" s="65"/>
      <c r="G11415" s="65"/>
      <c r="H11415" s="113"/>
    </row>
    <row r="11416" spans="1:8">
      <c r="A11416" s="65"/>
      <c r="B11416" s="65"/>
      <c r="C11416" s="65"/>
      <c r="D11416" s="65"/>
      <c r="E11416" s="65"/>
      <c r="F11416" s="65"/>
      <c r="G11416" s="65"/>
      <c r="H11416" s="113"/>
    </row>
    <row r="11417" spans="1:8">
      <c r="A11417" s="65"/>
      <c r="B11417" s="65"/>
      <c r="C11417" s="65"/>
      <c r="D11417" s="65"/>
      <c r="E11417" s="65"/>
      <c r="F11417" s="65"/>
      <c r="G11417" s="65"/>
      <c r="H11417" s="113"/>
    </row>
    <row r="11418" spans="1:8">
      <c r="A11418" s="65"/>
      <c r="B11418" s="65"/>
      <c r="C11418" s="65"/>
      <c r="D11418" s="65"/>
      <c r="E11418" s="65"/>
      <c r="F11418" s="65"/>
      <c r="G11418" s="65"/>
      <c r="H11418" s="113"/>
    </row>
    <row r="11419" spans="1:8">
      <c r="A11419" s="65"/>
      <c r="B11419" s="65"/>
      <c r="C11419" s="65"/>
      <c r="D11419" s="65"/>
      <c r="E11419" s="65"/>
      <c r="F11419" s="65"/>
      <c r="G11419" s="65"/>
      <c r="H11419" s="113"/>
    </row>
    <row r="11420" spans="1:8">
      <c r="A11420" s="65"/>
      <c r="B11420" s="65"/>
      <c r="C11420" s="65"/>
      <c r="D11420" s="65"/>
      <c r="E11420" s="65"/>
      <c r="F11420" s="65"/>
      <c r="G11420" s="65"/>
      <c r="H11420" s="113"/>
    </row>
    <row r="11421" spans="1:8">
      <c r="A11421" s="65"/>
      <c r="B11421" s="65"/>
      <c r="C11421" s="65"/>
      <c r="D11421" s="65"/>
      <c r="E11421" s="65"/>
      <c r="F11421" s="65"/>
      <c r="G11421" s="65"/>
      <c r="H11421" s="113"/>
    </row>
    <row r="11422" spans="1:8">
      <c r="A11422" s="65"/>
      <c r="B11422" s="65"/>
      <c r="C11422" s="65"/>
      <c r="D11422" s="65"/>
      <c r="E11422" s="65"/>
      <c r="F11422" s="65"/>
      <c r="G11422" s="65"/>
      <c r="H11422" s="113"/>
    </row>
    <row r="11423" spans="1:8">
      <c r="A11423" s="65"/>
      <c r="B11423" s="65"/>
      <c r="C11423" s="65"/>
      <c r="D11423" s="65"/>
      <c r="E11423" s="65"/>
      <c r="F11423" s="65"/>
      <c r="G11423" s="65"/>
      <c r="H11423" s="113"/>
    </row>
    <row r="11424" spans="1:8">
      <c r="A11424" s="65"/>
      <c r="B11424" s="65"/>
      <c r="C11424" s="65"/>
      <c r="D11424" s="65"/>
      <c r="E11424" s="65"/>
      <c r="F11424" s="65"/>
      <c r="G11424" s="65"/>
      <c r="H11424" s="113"/>
    </row>
    <row r="11425" spans="1:8">
      <c r="A11425" s="65"/>
      <c r="B11425" s="65"/>
      <c r="C11425" s="65"/>
      <c r="D11425" s="65"/>
      <c r="E11425" s="65"/>
      <c r="F11425" s="65"/>
      <c r="G11425" s="65"/>
      <c r="H11425" s="113"/>
    </row>
    <row r="11426" spans="1:8">
      <c r="A11426" s="65"/>
      <c r="B11426" s="65"/>
      <c r="C11426" s="65"/>
      <c r="D11426" s="65"/>
      <c r="E11426" s="65"/>
      <c r="F11426" s="65"/>
      <c r="G11426" s="65"/>
      <c r="H11426" s="113"/>
    </row>
    <row r="11427" spans="1:8">
      <c r="A11427" s="65"/>
      <c r="B11427" s="65"/>
      <c r="C11427" s="65"/>
      <c r="D11427" s="65"/>
      <c r="E11427" s="65"/>
      <c r="F11427" s="65"/>
      <c r="G11427" s="65"/>
      <c r="H11427" s="113"/>
    </row>
    <row r="11428" spans="1:8">
      <c r="A11428" s="65"/>
      <c r="B11428" s="65"/>
      <c r="C11428" s="65"/>
      <c r="D11428" s="65"/>
      <c r="E11428" s="65"/>
      <c r="F11428" s="65"/>
      <c r="G11428" s="65"/>
      <c r="H11428" s="113"/>
    </row>
    <row r="11429" spans="1:8">
      <c r="A11429" s="65"/>
      <c r="B11429" s="65"/>
      <c r="C11429" s="65"/>
      <c r="D11429" s="65"/>
      <c r="E11429" s="65"/>
      <c r="F11429" s="65"/>
      <c r="G11429" s="65"/>
      <c r="H11429" s="113"/>
    </row>
    <row r="11430" spans="1:8">
      <c r="A11430" s="65"/>
      <c r="B11430" s="65"/>
      <c r="C11430" s="65"/>
      <c r="D11430" s="65"/>
      <c r="E11430" s="65"/>
      <c r="F11430" s="65"/>
      <c r="G11430" s="65"/>
      <c r="H11430" s="113"/>
    </row>
    <row r="11431" spans="1:8">
      <c r="A11431" s="65"/>
      <c r="B11431" s="65"/>
      <c r="C11431" s="65"/>
      <c r="D11431" s="65"/>
      <c r="E11431" s="65"/>
      <c r="F11431" s="65"/>
      <c r="G11431" s="65"/>
      <c r="H11431" s="113"/>
    </row>
    <row r="11432" spans="1:8">
      <c r="A11432" s="65"/>
      <c r="B11432" s="65"/>
      <c r="C11432" s="65"/>
      <c r="D11432" s="65"/>
      <c r="E11432" s="65"/>
      <c r="F11432" s="65"/>
      <c r="G11432" s="65"/>
      <c r="H11432" s="113"/>
    </row>
    <row r="11433" spans="1:8">
      <c r="A11433" s="65"/>
      <c r="B11433" s="65"/>
      <c r="C11433" s="65"/>
      <c r="D11433" s="65"/>
      <c r="E11433" s="65"/>
      <c r="F11433" s="65"/>
      <c r="G11433" s="65"/>
      <c r="H11433" s="113"/>
    </row>
    <row r="11434" spans="1:8">
      <c r="A11434" s="65"/>
      <c r="B11434" s="65"/>
      <c r="C11434" s="65"/>
      <c r="D11434" s="65"/>
      <c r="E11434" s="65"/>
      <c r="F11434" s="65"/>
      <c r="G11434" s="65"/>
      <c r="H11434" s="113"/>
    </row>
    <row r="11435" spans="1:8">
      <c r="A11435" s="65"/>
      <c r="B11435" s="65"/>
      <c r="C11435" s="65"/>
      <c r="D11435" s="65"/>
      <c r="E11435" s="65"/>
      <c r="F11435" s="65"/>
      <c r="G11435" s="65"/>
      <c r="H11435" s="113"/>
    </row>
    <row r="11436" spans="1:8">
      <c r="A11436" s="65"/>
      <c r="B11436" s="65"/>
      <c r="C11436" s="65"/>
      <c r="D11436" s="65"/>
      <c r="E11436" s="65"/>
      <c r="F11436" s="65"/>
      <c r="G11436" s="65"/>
      <c r="H11436" s="113"/>
    </row>
    <row r="11437" spans="1:8">
      <c r="A11437" s="65"/>
      <c r="B11437" s="65"/>
      <c r="C11437" s="65"/>
      <c r="D11437" s="65"/>
      <c r="E11437" s="65"/>
      <c r="F11437" s="65"/>
      <c r="G11437" s="65"/>
      <c r="H11437" s="113"/>
    </row>
    <row r="11438" spans="1:8">
      <c r="A11438" s="65"/>
      <c r="B11438" s="65"/>
      <c r="C11438" s="65"/>
      <c r="D11438" s="65"/>
      <c r="E11438" s="65"/>
      <c r="F11438" s="65"/>
      <c r="G11438" s="65"/>
      <c r="H11438" s="113"/>
    </row>
    <row r="11439" spans="1:8">
      <c r="A11439" s="65"/>
      <c r="B11439" s="65"/>
      <c r="C11439" s="65"/>
      <c r="D11439" s="65"/>
      <c r="E11439" s="65"/>
      <c r="F11439" s="65"/>
      <c r="G11439" s="65"/>
      <c r="H11439" s="113"/>
    </row>
    <row r="11440" spans="1:8">
      <c r="A11440" s="65"/>
      <c r="B11440" s="65"/>
      <c r="C11440" s="65"/>
      <c r="D11440" s="65"/>
      <c r="E11440" s="65"/>
      <c r="F11440" s="65"/>
      <c r="G11440" s="65"/>
      <c r="H11440" s="113"/>
    </row>
    <row r="11441" spans="1:8">
      <c r="A11441" s="65"/>
      <c r="B11441" s="65"/>
      <c r="C11441" s="65"/>
      <c r="D11441" s="65"/>
      <c r="E11441" s="65"/>
      <c r="F11441" s="65"/>
      <c r="G11441" s="65"/>
      <c r="H11441" s="113"/>
    </row>
    <row r="11442" spans="1:8">
      <c r="A11442" s="65"/>
      <c r="B11442" s="65"/>
      <c r="C11442" s="65"/>
      <c r="D11442" s="65"/>
      <c r="E11442" s="65"/>
      <c r="F11442" s="65"/>
      <c r="G11442" s="65"/>
      <c r="H11442" s="113"/>
    </row>
    <row r="11443" spans="1:8">
      <c r="A11443" s="65"/>
      <c r="B11443" s="65"/>
      <c r="C11443" s="65"/>
      <c r="D11443" s="65"/>
      <c r="E11443" s="65"/>
      <c r="F11443" s="65"/>
      <c r="G11443" s="65"/>
      <c r="H11443" s="113"/>
    </row>
    <row r="11444" spans="1:8">
      <c r="A11444" s="65"/>
      <c r="B11444" s="65"/>
      <c r="C11444" s="65"/>
      <c r="D11444" s="65"/>
      <c r="E11444" s="65"/>
      <c r="F11444" s="65"/>
      <c r="G11444" s="65"/>
      <c r="H11444" s="113"/>
    </row>
    <row r="11445" spans="1:8">
      <c r="A11445" s="65"/>
      <c r="B11445" s="65"/>
      <c r="C11445" s="65"/>
      <c r="D11445" s="65"/>
      <c r="E11445" s="65"/>
      <c r="F11445" s="65"/>
      <c r="G11445" s="65"/>
      <c r="H11445" s="113"/>
    </row>
    <row r="11446" spans="1:8">
      <c r="A11446" s="65"/>
      <c r="B11446" s="65"/>
      <c r="C11446" s="65"/>
      <c r="D11446" s="65"/>
      <c r="E11446" s="65"/>
      <c r="F11446" s="65"/>
      <c r="G11446" s="65"/>
      <c r="H11446" s="113"/>
    </row>
    <row r="11447" spans="1:8">
      <c r="A11447" s="65"/>
      <c r="B11447" s="65"/>
      <c r="C11447" s="65"/>
      <c r="D11447" s="65"/>
      <c r="E11447" s="65"/>
      <c r="F11447" s="65"/>
      <c r="G11447" s="65"/>
      <c r="H11447" s="113"/>
    </row>
    <row r="11448" spans="1:8">
      <c r="A11448" s="65"/>
      <c r="B11448" s="65"/>
      <c r="C11448" s="65"/>
      <c r="D11448" s="65"/>
      <c r="E11448" s="65"/>
      <c r="F11448" s="65"/>
      <c r="G11448" s="65"/>
      <c r="H11448" s="113"/>
    </row>
    <row r="11449" spans="1:8">
      <c r="A11449" s="65"/>
      <c r="B11449" s="65"/>
      <c r="C11449" s="65"/>
      <c r="D11449" s="65"/>
      <c r="E11449" s="65"/>
      <c r="F11449" s="65"/>
      <c r="G11449" s="65"/>
      <c r="H11449" s="113"/>
    </row>
    <row r="11450" spans="1:8">
      <c r="A11450" s="65"/>
      <c r="B11450" s="65"/>
      <c r="C11450" s="65"/>
      <c r="D11450" s="65"/>
      <c r="E11450" s="65"/>
      <c r="F11450" s="65"/>
      <c r="G11450" s="65"/>
      <c r="H11450" s="113"/>
    </row>
    <row r="11451" spans="1:8">
      <c r="A11451" s="65"/>
      <c r="B11451" s="65"/>
      <c r="C11451" s="65"/>
      <c r="D11451" s="65"/>
      <c r="E11451" s="65"/>
      <c r="F11451" s="65"/>
      <c r="G11451" s="65"/>
      <c r="H11451" s="113"/>
    </row>
    <row r="11452" spans="1:8">
      <c r="A11452" s="65"/>
      <c r="B11452" s="65"/>
      <c r="C11452" s="65"/>
      <c r="D11452" s="65"/>
      <c r="E11452" s="65"/>
      <c r="F11452" s="65"/>
      <c r="G11452" s="65"/>
      <c r="H11452" s="113"/>
    </row>
    <row r="11453" spans="1:8">
      <c r="A11453" s="65"/>
      <c r="B11453" s="65"/>
      <c r="C11453" s="65"/>
      <c r="D11453" s="65"/>
      <c r="E11453" s="65"/>
      <c r="F11453" s="65"/>
      <c r="G11453" s="65"/>
      <c r="H11453" s="113"/>
    </row>
    <row r="11454" spans="1:8">
      <c r="A11454" s="65"/>
      <c r="B11454" s="65"/>
      <c r="C11454" s="65"/>
      <c r="D11454" s="65"/>
      <c r="E11454" s="65"/>
      <c r="F11454" s="65"/>
      <c r="G11454" s="65"/>
      <c r="H11454" s="113"/>
    </row>
    <row r="11455" spans="1:8">
      <c r="A11455" s="65"/>
      <c r="B11455" s="65"/>
      <c r="C11455" s="65"/>
      <c r="D11455" s="65"/>
      <c r="E11455" s="65"/>
      <c r="F11455" s="65"/>
      <c r="G11455" s="65"/>
      <c r="H11455" s="113"/>
    </row>
    <row r="11456" spans="1:8">
      <c r="A11456" s="65"/>
      <c r="B11456" s="65"/>
      <c r="C11456" s="65"/>
      <c r="D11456" s="65"/>
      <c r="E11456" s="65"/>
      <c r="F11456" s="65"/>
      <c r="G11456" s="65"/>
      <c r="H11456" s="113"/>
    </row>
    <row r="11457" spans="1:8">
      <c r="A11457" s="65"/>
      <c r="B11457" s="65"/>
      <c r="C11457" s="65"/>
      <c r="D11457" s="65"/>
      <c r="E11457" s="65"/>
      <c r="F11457" s="65"/>
      <c r="G11457" s="65"/>
      <c r="H11457" s="113"/>
    </row>
    <row r="11458" spans="1:8">
      <c r="A11458" s="65"/>
      <c r="B11458" s="65"/>
      <c r="C11458" s="65"/>
      <c r="D11458" s="65"/>
      <c r="E11458" s="65"/>
      <c r="F11458" s="65"/>
      <c r="G11458" s="65"/>
      <c r="H11458" s="113"/>
    </row>
    <row r="11459" spans="1:8">
      <c r="A11459" s="65"/>
      <c r="B11459" s="65"/>
      <c r="C11459" s="65"/>
      <c r="D11459" s="65"/>
      <c r="E11459" s="65"/>
      <c r="F11459" s="65"/>
      <c r="G11459" s="65"/>
      <c r="H11459" s="113"/>
    </row>
    <row r="11460" spans="1:8">
      <c r="A11460" s="65"/>
      <c r="B11460" s="65"/>
      <c r="C11460" s="65"/>
      <c r="D11460" s="65"/>
      <c r="E11460" s="65"/>
      <c r="F11460" s="65"/>
      <c r="G11460" s="65"/>
      <c r="H11460" s="113"/>
    </row>
    <row r="11461" spans="1:8">
      <c r="A11461" s="65"/>
      <c r="B11461" s="65"/>
      <c r="C11461" s="65"/>
      <c r="D11461" s="65"/>
      <c r="E11461" s="65"/>
      <c r="F11461" s="65"/>
      <c r="G11461" s="65"/>
      <c r="H11461" s="113"/>
    </row>
    <row r="11462" spans="1:8">
      <c r="A11462" s="65"/>
      <c r="B11462" s="65"/>
      <c r="C11462" s="65"/>
      <c r="D11462" s="65"/>
      <c r="E11462" s="65"/>
      <c r="F11462" s="65"/>
      <c r="G11462" s="65"/>
      <c r="H11462" s="113"/>
    </row>
    <row r="11463" spans="1:8">
      <c r="A11463" s="65"/>
      <c r="B11463" s="65"/>
      <c r="C11463" s="65"/>
      <c r="D11463" s="65"/>
      <c r="E11463" s="65"/>
      <c r="F11463" s="65"/>
      <c r="G11463" s="65"/>
      <c r="H11463" s="113"/>
    </row>
    <row r="11464" spans="1:8">
      <c r="A11464" s="65"/>
      <c r="B11464" s="65"/>
      <c r="C11464" s="65"/>
      <c r="D11464" s="65"/>
      <c r="E11464" s="65"/>
      <c r="F11464" s="65"/>
      <c r="G11464" s="65"/>
      <c r="H11464" s="113"/>
    </row>
    <row r="11465" spans="1:8">
      <c r="A11465" s="65"/>
      <c r="B11465" s="65"/>
      <c r="C11465" s="65"/>
      <c r="D11465" s="65"/>
      <c r="E11465" s="65"/>
      <c r="F11465" s="65"/>
      <c r="G11465" s="65"/>
      <c r="H11465" s="113"/>
    </row>
    <row r="11466" spans="1:8">
      <c r="A11466" s="65"/>
      <c r="B11466" s="65"/>
      <c r="C11466" s="65"/>
      <c r="D11466" s="65"/>
      <c r="E11466" s="65"/>
      <c r="F11466" s="65"/>
      <c r="G11466" s="65"/>
      <c r="H11466" s="113"/>
    </row>
    <row r="11467" spans="1:8">
      <c r="A11467" s="65"/>
      <c r="B11467" s="65"/>
      <c r="C11467" s="65"/>
      <c r="D11467" s="65"/>
      <c r="E11467" s="65"/>
      <c r="F11467" s="65"/>
      <c r="G11467" s="65"/>
      <c r="H11467" s="113"/>
    </row>
    <row r="11468" spans="1:8">
      <c r="A11468" s="65"/>
      <c r="B11468" s="65"/>
      <c r="C11468" s="65"/>
      <c r="D11468" s="65"/>
      <c r="E11468" s="65"/>
      <c r="F11468" s="65"/>
      <c r="G11468" s="65"/>
      <c r="H11468" s="113"/>
    </row>
    <row r="11469" spans="1:8">
      <c r="A11469" s="65"/>
      <c r="B11469" s="65"/>
      <c r="C11469" s="65"/>
      <c r="D11469" s="65"/>
      <c r="E11469" s="65"/>
      <c r="F11469" s="65"/>
      <c r="G11469" s="65"/>
      <c r="H11469" s="113"/>
    </row>
    <row r="11470" spans="1:8">
      <c r="A11470" s="65"/>
      <c r="B11470" s="65"/>
      <c r="C11470" s="65"/>
      <c r="D11470" s="65"/>
      <c r="E11470" s="65"/>
      <c r="F11470" s="65"/>
      <c r="G11470" s="65"/>
      <c r="H11470" s="113"/>
    </row>
    <row r="11471" spans="1:8">
      <c r="A11471" s="65"/>
      <c r="B11471" s="65"/>
      <c r="C11471" s="65"/>
      <c r="D11471" s="65"/>
      <c r="E11471" s="65"/>
      <c r="F11471" s="65"/>
      <c r="G11471" s="65"/>
      <c r="H11471" s="113"/>
    </row>
    <row r="11472" spans="1:8">
      <c r="A11472" s="65"/>
      <c r="B11472" s="65"/>
      <c r="C11472" s="65"/>
      <c r="D11472" s="65"/>
      <c r="E11472" s="65"/>
      <c r="F11472" s="65"/>
      <c r="G11472" s="65"/>
      <c r="H11472" s="113"/>
    </row>
    <row r="11473" spans="1:8">
      <c r="A11473" s="65"/>
      <c r="B11473" s="65"/>
      <c r="C11473" s="65"/>
      <c r="D11473" s="65"/>
      <c r="E11473" s="65"/>
      <c r="F11473" s="65"/>
      <c r="G11473" s="65"/>
      <c r="H11473" s="113"/>
    </row>
    <row r="11474" spans="1:8">
      <c r="A11474" s="65"/>
      <c r="B11474" s="65"/>
      <c r="C11474" s="65"/>
      <c r="D11474" s="65"/>
      <c r="E11474" s="65"/>
      <c r="F11474" s="65"/>
      <c r="G11474" s="65"/>
      <c r="H11474" s="113"/>
    </row>
    <row r="11475" spans="1:8">
      <c r="A11475" s="65"/>
      <c r="B11475" s="65"/>
      <c r="C11475" s="65"/>
      <c r="D11475" s="65"/>
      <c r="E11475" s="65"/>
      <c r="F11475" s="65"/>
      <c r="G11475" s="65"/>
      <c r="H11475" s="113"/>
    </row>
    <row r="11476" spans="1:8">
      <c r="A11476" s="65"/>
      <c r="B11476" s="65"/>
      <c r="C11476" s="65"/>
      <c r="D11476" s="65"/>
      <c r="E11476" s="65"/>
      <c r="F11476" s="65"/>
      <c r="G11476" s="65"/>
      <c r="H11476" s="113"/>
    </row>
    <row r="11477" spans="1:8">
      <c r="A11477" s="65"/>
      <c r="B11477" s="65"/>
      <c r="C11477" s="65"/>
      <c r="D11477" s="65"/>
      <c r="E11477" s="65"/>
      <c r="F11477" s="65"/>
      <c r="G11477" s="65"/>
      <c r="H11477" s="113"/>
    </row>
    <row r="11478" spans="1:8">
      <c r="A11478" s="65"/>
      <c r="B11478" s="65"/>
      <c r="C11478" s="65"/>
      <c r="D11478" s="65"/>
      <c r="E11478" s="65"/>
      <c r="F11478" s="65"/>
      <c r="G11478" s="65"/>
      <c r="H11478" s="113"/>
    </row>
    <row r="11479" spans="1:8">
      <c r="A11479" s="65"/>
      <c r="B11479" s="65"/>
      <c r="C11479" s="65"/>
      <c r="D11479" s="65"/>
      <c r="E11479" s="65"/>
      <c r="F11479" s="65"/>
      <c r="G11479" s="65"/>
      <c r="H11479" s="113"/>
    </row>
    <row r="11480" spans="1:8">
      <c r="A11480" s="65"/>
      <c r="B11480" s="65"/>
      <c r="C11480" s="65"/>
      <c r="D11480" s="65"/>
      <c r="E11480" s="65"/>
      <c r="F11480" s="65"/>
      <c r="G11480" s="65"/>
      <c r="H11480" s="113"/>
    </row>
    <row r="11481" spans="1:8">
      <c r="A11481" s="65"/>
      <c r="B11481" s="65"/>
      <c r="C11481" s="65"/>
      <c r="D11481" s="65"/>
      <c r="E11481" s="65"/>
      <c r="F11481" s="65"/>
      <c r="G11481" s="65"/>
      <c r="H11481" s="113"/>
    </row>
    <row r="11482" spans="1:8">
      <c r="A11482" s="65"/>
      <c r="B11482" s="65"/>
      <c r="C11482" s="65"/>
      <c r="D11482" s="65"/>
      <c r="E11482" s="65"/>
      <c r="F11482" s="65"/>
      <c r="G11482" s="65"/>
      <c r="H11482" s="113"/>
    </row>
    <row r="11483" spans="1:8">
      <c r="A11483" s="65"/>
      <c r="B11483" s="65"/>
      <c r="C11483" s="65"/>
      <c r="D11483" s="65"/>
      <c r="E11483" s="65"/>
      <c r="F11483" s="65"/>
      <c r="G11483" s="65"/>
      <c r="H11483" s="113"/>
    </row>
    <row r="11484" spans="1:8">
      <c r="A11484" s="65"/>
      <c r="B11484" s="65"/>
      <c r="C11484" s="65"/>
      <c r="D11484" s="65"/>
      <c r="E11484" s="65"/>
      <c r="F11484" s="65"/>
      <c r="G11484" s="65"/>
      <c r="H11484" s="113"/>
    </row>
    <row r="11485" spans="1:8">
      <c r="A11485" s="65"/>
      <c r="B11485" s="65"/>
      <c r="C11485" s="65"/>
      <c r="D11485" s="65"/>
      <c r="E11485" s="65"/>
      <c r="F11485" s="65"/>
      <c r="G11485" s="65"/>
      <c r="H11485" s="113"/>
    </row>
    <row r="11486" spans="1:8">
      <c r="A11486" s="65"/>
      <c r="B11486" s="65"/>
      <c r="C11486" s="65"/>
      <c r="D11486" s="65"/>
      <c r="E11486" s="65"/>
      <c r="F11486" s="65"/>
      <c r="G11486" s="65"/>
      <c r="H11486" s="113"/>
    </row>
    <row r="11487" spans="1:8">
      <c r="A11487" s="65"/>
      <c r="B11487" s="65"/>
      <c r="C11487" s="65"/>
      <c r="D11487" s="65"/>
      <c r="E11487" s="65"/>
      <c r="F11487" s="65"/>
      <c r="G11487" s="65"/>
      <c r="H11487" s="113"/>
    </row>
    <row r="11488" spans="1:8">
      <c r="A11488" s="65"/>
      <c r="B11488" s="65"/>
      <c r="C11488" s="65"/>
      <c r="D11488" s="65"/>
      <c r="E11488" s="65"/>
      <c r="F11488" s="65"/>
      <c r="G11488" s="65"/>
      <c r="H11488" s="113"/>
    </row>
    <row r="11489" spans="1:8">
      <c r="A11489" s="65"/>
      <c r="B11489" s="65"/>
      <c r="C11489" s="65"/>
      <c r="D11489" s="65"/>
      <c r="E11489" s="65"/>
      <c r="F11489" s="65"/>
      <c r="G11489" s="65"/>
      <c r="H11489" s="113"/>
    </row>
    <row r="11490" spans="1:8">
      <c r="A11490" s="65"/>
      <c r="B11490" s="65"/>
      <c r="C11490" s="65"/>
      <c r="D11490" s="65"/>
      <c r="E11490" s="65"/>
      <c r="F11490" s="65"/>
      <c r="G11490" s="65"/>
      <c r="H11490" s="113"/>
    </row>
    <row r="11491" spans="1:8">
      <c r="A11491" s="65"/>
      <c r="B11491" s="65"/>
      <c r="C11491" s="65"/>
      <c r="D11491" s="65"/>
      <c r="E11491" s="65"/>
      <c r="F11491" s="65"/>
      <c r="G11491" s="65"/>
      <c r="H11491" s="113"/>
    </row>
    <row r="11492" spans="1:8">
      <c r="A11492" s="65"/>
      <c r="B11492" s="65"/>
      <c r="C11492" s="65"/>
      <c r="D11492" s="65"/>
      <c r="E11492" s="65"/>
      <c r="F11492" s="65"/>
      <c r="G11492" s="65"/>
      <c r="H11492" s="113"/>
    </row>
    <row r="11493" spans="1:8">
      <c r="A11493" s="65"/>
      <c r="B11493" s="65"/>
      <c r="C11493" s="65"/>
      <c r="D11493" s="65"/>
      <c r="E11493" s="65"/>
      <c r="F11493" s="65"/>
      <c r="G11493" s="65"/>
      <c r="H11493" s="113"/>
    </row>
    <row r="11494" spans="1:8">
      <c r="A11494" s="65"/>
      <c r="B11494" s="65"/>
      <c r="C11494" s="65"/>
      <c r="D11494" s="65"/>
      <c r="E11494" s="65"/>
      <c r="F11494" s="65"/>
      <c r="G11494" s="65"/>
      <c r="H11494" s="113"/>
    </row>
    <row r="11495" spans="1:8">
      <c r="A11495" s="65"/>
      <c r="B11495" s="65"/>
      <c r="C11495" s="65"/>
      <c r="D11495" s="65"/>
      <c r="E11495" s="65"/>
      <c r="F11495" s="65"/>
      <c r="G11495" s="65"/>
      <c r="H11495" s="113"/>
    </row>
    <row r="11496" spans="1:8">
      <c r="A11496" s="65"/>
      <c r="B11496" s="65"/>
      <c r="C11496" s="65"/>
      <c r="D11496" s="65"/>
      <c r="E11496" s="65"/>
      <c r="F11496" s="65"/>
      <c r="G11496" s="65"/>
      <c r="H11496" s="113"/>
    </row>
    <row r="11497" spans="1:8">
      <c r="A11497" s="65"/>
      <c r="B11497" s="65"/>
      <c r="C11497" s="65"/>
      <c r="D11497" s="65"/>
      <c r="E11497" s="65"/>
      <c r="F11497" s="65"/>
      <c r="G11497" s="65"/>
      <c r="H11497" s="113"/>
    </row>
    <row r="11498" spans="1:8">
      <c r="A11498" s="65"/>
      <c r="B11498" s="65"/>
      <c r="C11498" s="65"/>
      <c r="D11498" s="65"/>
      <c r="E11498" s="65"/>
      <c r="F11498" s="65"/>
      <c r="G11498" s="65"/>
      <c r="H11498" s="113"/>
    </row>
    <row r="11499" spans="1:8">
      <c r="A11499" s="65"/>
      <c r="B11499" s="65"/>
      <c r="C11499" s="65"/>
      <c r="D11499" s="65"/>
      <c r="E11499" s="65"/>
      <c r="F11499" s="65"/>
      <c r="G11499" s="65"/>
      <c r="H11499" s="113"/>
    </row>
    <row r="11500" spans="1:8">
      <c r="A11500" s="65"/>
      <c r="B11500" s="65"/>
      <c r="C11500" s="65"/>
      <c r="D11500" s="65"/>
      <c r="E11500" s="65"/>
      <c r="F11500" s="65"/>
      <c r="G11500" s="65"/>
      <c r="H11500" s="113"/>
    </row>
    <row r="11501" spans="1:8">
      <c r="A11501" s="65"/>
      <c r="B11501" s="65"/>
      <c r="C11501" s="65"/>
      <c r="D11501" s="65"/>
      <c r="E11501" s="65"/>
      <c r="F11501" s="65"/>
      <c r="G11501" s="65"/>
      <c r="H11501" s="113"/>
    </row>
    <row r="11502" spans="1:8">
      <c r="A11502" s="65"/>
      <c r="B11502" s="65"/>
      <c r="C11502" s="65"/>
      <c r="D11502" s="65"/>
      <c r="E11502" s="65"/>
      <c r="F11502" s="65"/>
      <c r="G11502" s="65"/>
      <c r="H11502" s="113"/>
    </row>
    <row r="11503" spans="1:8">
      <c r="A11503" s="65"/>
      <c r="B11503" s="65"/>
      <c r="C11503" s="65"/>
      <c r="D11503" s="65"/>
      <c r="E11503" s="65"/>
      <c r="F11503" s="65"/>
      <c r="G11503" s="65"/>
      <c r="H11503" s="113"/>
    </row>
    <row r="11504" spans="1:8">
      <c r="A11504" s="65"/>
      <c r="B11504" s="65"/>
      <c r="C11504" s="65"/>
      <c r="D11504" s="65"/>
      <c r="E11504" s="65"/>
      <c r="F11504" s="65"/>
      <c r="G11504" s="65"/>
      <c r="H11504" s="113"/>
    </row>
    <row r="11505" spans="1:8">
      <c r="A11505" s="65"/>
      <c r="B11505" s="65"/>
      <c r="C11505" s="65"/>
      <c r="D11505" s="65"/>
      <c r="E11505" s="65"/>
      <c r="F11505" s="65"/>
      <c r="G11505" s="65"/>
      <c r="H11505" s="113"/>
    </row>
    <row r="11506" spans="1:8">
      <c r="A11506" s="65"/>
      <c r="B11506" s="65"/>
      <c r="C11506" s="65"/>
      <c r="D11506" s="65"/>
      <c r="E11506" s="65"/>
      <c r="F11506" s="65"/>
      <c r="G11506" s="65"/>
      <c r="H11506" s="113"/>
    </row>
    <row r="11507" spans="1:8">
      <c r="A11507" s="65"/>
      <c r="B11507" s="65"/>
      <c r="C11507" s="65"/>
      <c r="D11507" s="65"/>
      <c r="E11507" s="65"/>
      <c r="F11507" s="65"/>
      <c r="G11507" s="65"/>
      <c r="H11507" s="113"/>
    </row>
    <row r="11508" spans="1:8">
      <c r="A11508" s="65"/>
      <c r="B11508" s="65"/>
      <c r="C11508" s="65"/>
      <c r="D11508" s="65"/>
      <c r="E11508" s="65"/>
      <c r="F11508" s="65"/>
      <c r="G11508" s="65"/>
      <c r="H11508" s="113"/>
    </row>
    <row r="11509" spans="1:8">
      <c r="A11509" s="65"/>
      <c r="B11509" s="65"/>
      <c r="C11509" s="65"/>
      <c r="D11509" s="65"/>
      <c r="E11509" s="65"/>
      <c r="F11509" s="65"/>
      <c r="G11509" s="65"/>
      <c r="H11509" s="113"/>
    </row>
    <row r="11510" spans="1:8">
      <c r="A11510" s="65"/>
      <c r="B11510" s="65"/>
      <c r="C11510" s="65"/>
      <c r="D11510" s="65"/>
      <c r="E11510" s="65"/>
      <c r="F11510" s="65"/>
      <c r="G11510" s="65"/>
      <c r="H11510" s="113"/>
    </row>
    <row r="11511" spans="1:8">
      <c r="A11511" s="65"/>
      <c r="B11511" s="65"/>
      <c r="C11511" s="65"/>
      <c r="D11511" s="65"/>
      <c r="E11511" s="65"/>
      <c r="F11511" s="65"/>
      <c r="G11511" s="65"/>
      <c r="H11511" s="113"/>
    </row>
    <row r="11512" spans="1:8">
      <c r="A11512" s="65"/>
      <c r="B11512" s="65"/>
      <c r="C11512" s="65"/>
      <c r="D11512" s="65"/>
      <c r="E11512" s="65"/>
      <c r="F11512" s="65"/>
      <c r="G11512" s="65"/>
      <c r="H11512" s="113"/>
    </row>
    <row r="11513" spans="1:8">
      <c r="A11513" s="65"/>
      <c r="B11513" s="65"/>
      <c r="C11513" s="65"/>
      <c r="D11513" s="65"/>
      <c r="E11513" s="65"/>
      <c r="F11513" s="65"/>
      <c r="G11513" s="65"/>
      <c r="H11513" s="113"/>
    </row>
    <row r="11514" spans="1:8">
      <c r="A11514" s="65"/>
      <c r="B11514" s="65"/>
      <c r="C11514" s="65"/>
      <c r="D11514" s="65"/>
      <c r="E11514" s="65"/>
      <c r="F11514" s="65"/>
      <c r="G11514" s="65"/>
      <c r="H11514" s="113"/>
    </row>
    <row r="11515" spans="1:8">
      <c r="A11515" s="65"/>
      <c r="B11515" s="65"/>
      <c r="C11515" s="65"/>
      <c r="D11515" s="65"/>
      <c r="E11515" s="65"/>
      <c r="F11515" s="65"/>
      <c r="G11515" s="65"/>
      <c r="H11515" s="113"/>
    </row>
    <row r="11516" spans="1:8">
      <c r="A11516" s="65"/>
      <c r="B11516" s="65"/>
      <c r="C11516" s="65"/>
      <c r="D11516" s="65"/>
      <c r="E11516" s="65"/>
      <c r="F11516" s="65"/>
      <c r="G11516" s="65"/>
      <c r="H11516" s="113"/>
    </row>
    <row r="11517" spans="1:8">
      <c r="A11517" s="65"/>
      <c r="B11517" s="65"/>
      <c r="C11517" s="65"/>
      <c r="D11517" s="65"/>
      <c r="E11517" s="65"/>
      <c r="F11517" s="65"/>
      <c r="G11517" s="65"/>
      <c r="H11517" s="113"/>
    </row>
    <row r="11518" spans="1:8">
      <c r="A11518" s="65"/>
      <c r="B11518" s="65"/>
      <c r="C11518" s="65"/>
      <c r="D11518" s="65"/>
      <c r="E11518" s="65"/>
      <c r="F11518" s="65"/>
      <c r="G11518" s="65"/>
      <c r="H11518" s="113"/>
    </row>
    <row r="11519" spans="1:8">
      <c r="A11519" s="65"/>
      <c r="B11519" s="65"/>
      <c r="C11519" s="65"/>
      <c r="D11519" s="65"/>
      <c r="E11519" s="65"/>
      <c r="F11519" s="65"/>
      <c r="G11519" s="65"/>
      <c r="H11519" s="113"/>
    </row>
    <row r="11520" spans="1:8">
      <c r="A11520" s="65"/>
      <c r="B11520" s="65"/>
      <c r="C11520" s="65"/>
      <c r="D11520" s="65"/>
      <c r="E11520" s="65"/>
      <c r="F11520" s="65"/>
      <c r="G11520" s="65"/>
      <c r="H11520" s="113"/>
    </row>
    <row r="11521" spans="1:8">
      <c r="A11521" s="65"/>
      <c r="B11521" s="65"/>
      <c r="C11521" s="65"/>
      <c r="D11521" s="65"/>
      <c r="E11521" s="65"/>
      <c r="F11521" s="65"/>
      <c r="G11521" s="65"/>
      <c r="H11521" s="113"/>
    </row>
    <row r="11522" spans="1:8">
      <c r="A11522" s="65"/>
      <c r="B11522" s="65"/>
      <c r="C11522" s="65"/>
      <c r="D11522" s="65"/>
      <c r="E11522" s="65"/>
      <c r="F11522" s="65"/>
      <c r="G11522" s="65"/>
      <c r="H11522" s="113"/>
    </row>
    <row r="11523" spans="1:8">
      <c r="A11523" s="65"/>
      <c r="B11523" s="65"/>
      <c r="C11523" s="65"/>
      <c r="D11523" s="65"/>
      <c r="E11523" s="65"/>
      <c r="F11523" s="65"/>
      <c r="G11523" s="65"/>
      <c r="H11523" s="113"/>
    </row>
    <row r="11524" spans="1:8">
      <c r="A11524" s="65"/>
      <c r="B11524" s="65"/>
      <c r="C11524" s="65"/>
      <c r="D11524" s="65"/>
      <c r="E11524" s="65"/>
      <c r="F11524" s="65"/>
      <c r="G11524" s="65"/>
      <c r="H11524" s="113"/>
    </row>
    <row r="11525" spans="1:8">
      <c r="A11525" s="65"/>
      <c r="B11525" s="65"/>
      <c r="C11525" s="65"/>
      <c r="D11525" s="65"/>
      <c r="E11525" s="65"/>
      <c r="F11525" s="65"/>
      <c r="G11525" s="65"/>
      <c r="H11525" s="113"/>
    </row>
    <row r="11526" spans="1:8">
      <c r="A11526" s="65"/>
      <c r="B11526" s="65"/>
      <c r="C11526" s="65"/>
      <c r="D11526" s="65"/>
      <c r="E11526" s="65"/>
      <c r="F11526" s="65"/>
      <c r="G11526" s="65"/>
      <c r="H11526" s="113"/>
    </row>
    <row r="11527" spans="1:8">
      <c r="A11527" s="65"/>
      <c r="B11527" s="65"/>
      <c r="C11527" s="65"/>
      <c r="D11527" s="65"/>
      <c r="E11527" s="65"/>
      <c r="F11527" s="65"/>
      <c r="G11527" s="65"/>
      <c r="H11527" s="113"/>
    </row>
    <row r="11528" spans="1:8">
      <c r="A11528" s="65"/>
      <c r="B11528" s="65"/>
      <c r="C11528" s="65"/>
      <c r="D11528" s="65"/>
      <c r="E11528" s="65"/>
      <c r="F11528" s="65"/>
      <c r="G11528" s="65"/>
      <c r="H11528" s="113"/>
    </row>
    <row r="11529" spans="1:8">
      <c r="A11529" s="65"/>
      <c r="B11529" s="65"/>
      <c r="C11529" s="65"/>
      <c r="D11529" s="65"/>
      <c r="E11529" s="65"/>
      <c r="F11529" s="65"/>
      <c r="G11529" s="65"/>
      <c r="H11529" s="113"/>
    </row>
    <row r="11530" spans="1:8">
      <c r="A11530" s="65"/>
      <c r="B11530" s="65"/>
      <c r="C11530" s="65"/>
      <c r="D11530" s="65"/>
      <c r="E11530" s="65"/>
      <c r="F11530" s="65"/>
      <c r="G11530" s="65"/>
      <c r="H11530" s="113"/>
    </row>
    <row r="11531" spans="1:8">
      <c r="A11531" s="65"/>
      <c r="B11531" s="65"/>
      <c r="C11531" s="65"/>
      <c r="D11531" s="65"/>
      <c r="E11531" s="65"/>
      <c r="F11531" s="65"/>
      <c r="G11531" s="65"/>
      <c r="H11531" s="113"/>
    </row>
    <row r="11532" spans="1:8">
      <c r="A11532" s="65"/>
      <c r="B11532" s="65"/>
      <c r="C11532" s="65"/>
      <c r="D11532" s="65"/>
      <c r="E11532" s="65"/>
      <c r="F11532" s="65"/>
      <c r="G11532" s="65"/>
      <c r="H11532" s="113"/>
    </row>
    <row r="11533" spans="1:8">
      <c r="A11533" s="65"/>
      <c r="B11533" s="65"/>
      <c r="C11533" s="65"/>
      <c r="D11533" s="65"/>
      <c r="E11533" s="65"/>
      <c r="F11533" s="65"/>
      <c r="G11533" s="65"/>
      <c r="H11533" s="113"/>
    </row>
    <row r="11534" spans="1:8">
      <c r="A11534" s="65"/>
      <c r="B11534" s="65"/>
      <c r="C11534" s="65"/>
      <c r="D11534" s="65"/>
      <c r="E11534" s="65"/>
      <c r="F11534" s="65"/>
      <c r="G11534" s="65"/>
      <c r="H11534" s="113"/>
    </row>
    <row r="11535" spans="1:8">
      <c r="A11535" s="65"/>
      <c r="B11535" s="65"/>
      <c r="C11535" s="65"/>
      <c r="D11535" s="65"/>
      <c r="E11535" s="65"/>
      <c r="F11535" s="65"/>
      <c r="G11535" s="65"/>
      <c r="H11535" s="113"/>
    </row>
    <row r="11536" spans="1:8">
      <c r="A11536" s="65"/>
      <c r="B11536" s="65"/>
      <c r="C11536" s="65"/>
      <c r="D11536" s="65"/>
      <c r="E11536" s="65"/>
      <c r="F11536" s="65"/>
      <c r="G11536" s="65"/>
      <c r="H11536" s="113"/>
    </row>
    <row r="11537" spans="1:8">
      <c r="A11537" s="65"/>
      <c r="B11537" s="65"/>
      <c r="C11537" s="65"/>
      <c r="D11537" s="65"/>
      <c r="E11537" s="65"/>
      <c r="F11537" s="65"/>
      <c r="G11537" s="65"/>
      <c r="H11537" s="113"/>
    </row>
    <row r="11538" spans="1:8">
      <c r="A11538" s="65"/>
      <c r="B11538" s="65"/>
      <c r="C11538" s="65"/>
      <c r="D11538" s="65"/>
      <c r="E11538" s="65"/>
      <c r="F11538" s="65"/>
      <c r="G11538" s="65"/>
      <c r="H11538" s="113"/>
    </row>
    <row r="11539" spans="1:8">
      <c r="A11539" s="65"/>
      <c r="B11539" s="65"/>
      <c r="C11539" s="65"/>
      <c r="D11539" s="65"/>
      <c r="E11539" s="65"/>
      <c r="F11539" s="65"/>
      <c r="G11539" s="65"/>
      <c r="H11539" s="113"/>
    </row>
    <row r="11540" spans="1:8">
      <c r="A11540" s="65"/>
      <c r="B11540" s="65"/>
      <c r="C11540" s="65"/>
      <c r="D11540" s="65"/>
      <c r="E11540" s="65"/>
      <c r="F11540" s="65"/>
      <c r="G11540" s="65"/>
      <c r="H11540" s="113"/>
    </row>
    <row r="11541" spans="1:8">
      <c r="A11541" s="65"/>
      <c r="B11541" s="65"/>
      <c r="C11541" s="65"/>
      <c r="D11541" s="65"/>
      <c r="E11541" s="65"/>
      <c r="F11541" s="65"/>
      <c r="G11541" s="65"/>
      <c r="H11541" s="113"/>
    </row>
    <row r="11542" spans="1:8">
      <c r="A11542" s="65"/>
      <c r="B11542" s="65"/>
      <c r="C11542" s="65"/>
      <c r="D11542" s="65"/>
      <c r="E11542" s="65"/>
      <c r="F11542" s="65"/>
      <c r="G11542" s="65"/>
      <c r="H11542" s="113"/>
    </row>
    <row r="11543" spans="1:8">
      <c r="A11543" s="65"/>
      <c r="B11543" s="65"/>
      <c r="C11543" s="65"/>
      <c r="D11543" s="65"/>
      <c r="E11543" s="65"/>
      <c r="F11543" s="65"/>
      <c r="G11543" s="65"/>
      <c r="H11543" s="113"/>
    </row>
    <row r="11544" spans="1:8">
      <c r="A11544" s="65"/>
      <c r="B11544" s="65"/>
      <c r="C11544" s="65"/>
      <c r="D11544" s="65"/>
      <c r="E11544" s="65"/>
      <c r="F11544" s="65"/>
      <c r="G11544" s="65"/>
      <c r="H11544" s="113"/>
    </row>
    <row r="11545" spans="1:8">
      <c r="A11545" s="65"/>
      <c r="B11545" s="65"/>
      <c r="C11545" s="65"/>
      <c r="D11545" s="65"/>
      <c r="E11545" s="65"/>
      <c r="F11545" s="65"/>
      <c r="G11545" s="65"/>
      <c r="H11545" s="113"/>
    </row>
    <row r="11546" spans="1:8">
      <c r="A11546" s="65"/>
      <c r="B11546" s="65"/>
      <c r="C11546" s="65"/>
      <c r="D11546" s="65"/>
      <c r="E11546" s="65"/>
      <c r="F11546" s="65"/>
      <c r="G11546" s="65"/>
      <c r="H11546" s="113"/>
    </row>
    <row r="11547" spans="1:8">
      <c r="A11547" s="65"/>
      <c r="B11547" s="65"/>
      <c r="C11547" s="65"/>
      <c r="D11547" s="65"/>
      <c r="E11547" s="65"/>
      <c r="F11547" s="65"/>
      <c r="G11547" s="65"/>
      <c r="H11547" s="113"/>
    </row>
    <row r="11548" spans="1:8">
      <c r="A11548" s="65"/>
      <c r="B11548" s="65"/>
      <c r="C11548" s="65"/>
      <c r="D11548" s="65"/>
      <c r="E11548" s="65"/>
      <c r="F11548" s="65"/>
      <c r="G11548" s="65"/>
      <c r="H11548" s="113"/>
    </row>
    <row r="11549" spans="1:8">
      <c r="A11549" s="65"/>
      <c r="B11549" s="65"/>
      <c r="C11549" s="65"/>
      <c r="D11549" s="65"/>
      <c r="E11549" s="65"/>
      <c r="F11549" s="65"/>
      <c r="G11549" s="65"/>
      <c r="H11549" s="113"/>
    </row>
    <row r="11550" spans="1:8">
      <c r="A11550" s="65"/>
      <c r="B11550" s="65"/>
      <c r="C11550" s="65"/>
      <c r="D11550" s="65"/>
      <c r="E11550" s="65"/>
      <c r="F11550" s="65"/>
      <c r="G11550" s="65"/>
      <c r="H11550" s="113"/>
    </row>
    <row r="11551" spans="1:8">
      <c r="A11551" s="65"/>
      <c r="B11551" s="65"/>
      <c r="C11551" s="65"/>
      <c r="D11551" s="65"/>
      <c r="E11551" s="65"/>
      <c r="F11551" s="65"/>
      <c r="G11551" s="65"/>
      <c r="H11551" s="113"/>
    </row>
    <row r="11552" spans="1:8">
      <c r="A11552" s="65"/>
      <c r="B11552" s="65"/>
      <c r="C11552" s="65"/>
      <c r="D11552" s="65"/>
      <c r="E11552" s="65"/>
      <c r="F11552" s="65"/>
      <c r="G11552" s="65"/>
      <c r="H11552" s="113"/>
    </row>
    <row r="11553" spans="1:8">
      <c r="A11553" s="65"/>
      <c r="B11553" s="65"/>
      <c r="C11553" s="65"/>
      <c r="D11553" s="65"/>
      <c r="E11553" s="65"/>
      <c r="F11553" s="65"/>
      <c r="G11553" s="65"/>
      <c r="H11553" s="113"/>
    </row>
    <row r="11554" spans="1:8">
      <c r="A11554" s="65"/>
      <c r="B11554" s="65"/>
      <c r="C11554" s="65"/>
      <c r="D11554" s="65"/>
      <c r="E11554" s="65"/>
      <c r="F11554" s="65"/>
      <c r="G11554" s="65"/>
      <c r="H11554" s="113"/>
    </row>
    <row r="11555" spans="1:8">
      <c r="A11555" s="65"/>
      <c r="B11555" s="65"/>
      <c r="C11555" s="65"/>
      <c r="D11555" s="65"/>
      <c r="E11555" s="65"/>
      <c r="F11555" s="65"/>
      <c r="G11555" s="65"/>
      <c r="H11555" s="113"/>
    </row>
    <row r="11556" spans="1:8">
      <c r="A11556" s="65"/>
      <c r="B11556" s="65"/>
      <c r="C11556" s="65"/>
      <c r="D11556" s="65"/>
      <c r="E11556" s="65"/>
      <c r="F11556" s="65"/>
      <c r="G11556" s="65"/>
      <c r="H11556" s="113"/>
    </row>
    <row r="11557" spans="1:8">
      <c r="A11557" s="65"/>
      <c r="B11557" s="65"/>
      <c r="C11557" s="65"/>
      <c r="D11557" s="65"/>
      <c r="E11557" s="65"/>
      <c r="F11557" s="65"/>
      <c r="G11557" s="65"/>
      <c r="H11557" s="113"/>
    </row>
    <row r="11558" spans="1:8">
      <c r="A11558" s="65"/>
      <c r="B11558" s="65"/>
      <c r="C11558" s="65"/>
      <c r="D11558" s="65"/>
      <c r="E11558" s="65"/>
      <c r="F11558" s="65"/>
      <c r="G11558" s="65"/>
      <c r="H11558" s="113"/>
    </row>
    <row r="11559" spans="1:8">
      <c r="A11559" s="65"/>
      <c r="B11559" s="65"/>
      <c r="C11559" s="65"/>
      <c r="D11559" s="65"/>
      <c r="E11559" s="65"/>
      <c r="F11559" s="65"/>
      <c r="G11559" s="65"/>
      <c r="H11559" s="113"/>
    </row>
    <row r="11560" spans="1:8">
      <c r="A11560" s="65"/>
      <c r="B11560" s="65"/>
      <c r="C11560" s="65"/>
      <c r="D11560" s="65"/>
      <c r="E11560" s="65"/>
      <c r="F11560" s="65"/>
      <c r="G11560" s="65"/>
      <c r="H11560" s="113"/>
    </row>
    <row r="11561" spans="1:8">
      <c r="A11561" s="65"/>
      <c r="B11561" s="65"/>
      <c r="C11561" s="65"/>
      <c r="D11561" s="65"/>
      <c r="E11561" s="65"/>
      <c r="F11561" s="65"/>
      <c r="G11561" s="65"/>
      <c r="H11561" s="113"/>
    </row>
    <row r="11562" spans="1:8">
      <c r="A11562" s="65"/>
      <c r="B11562" s="65"/>
      <c r="C11562" s="65"/>
      <c r="D11562" s="65"/>
      <c r="E11562" s="65"/>
      <c r="F11562" s="65"/>
      <c r="G11562" s="65"/>
      <c r="H11562" s="113"/>
    </row>
    <row r="11563" spans="1:8">
      <c r="A11563" s="65"/>
      <c r="B11563" s="65"/>
      <c r="C11563" s="65"/>
      <c r="D11563" s="65"/>
      <c r="E11563" s="65"/>
      <c r="F11563" s="65"/>
      <c r="G11563" s="65"/>
      <c r="H11563" s="113"/>
    </row>
    <row r="11564" spans="1:8">
      <c r="A11564" s="65"/>
      <c r="B11564" s="65"/>
      <c r="C11564" s="65"/>
      <c r="D11564" s="65"/>
      <c r="E11564" s="65"/>
      <c r="F11564" s="65"/>
      <c r="G11564" s="65"/>
      <c r="H11564" s="113"/>
    </row>
    <row r="11565" spans="1:8">
      <c r="A11565" s="65"/>
      <c r="B11565" s="65"/>
      <c r="C11565" s="65"/>
      <c r="D11565" s="65"/>
      <c r="E11565" s="65"/>
      <c r="F11565" s="65"/>
      <c r="G11565" s="65"/>
      <c r="H11565" s="113"/>
    </row>
    <row r="11566" spans="1:8">
      <c r="A11566" s="65"/>
      <c r="B11566" s="65"/>
      <c r="C11566" s="65"/>
      <c r="D11566" s="65"/>
      <c r="E11566" s="65"/>
      <c r="F11566" s="65"/>
      <c r="G11566" s="65"/>
      <c r="H11566" s="113"/>
    </row>
    <row r="11567" spans="1:8">
      <c r="A11567" s="65"/>
      <c r="B11567" s="65"/>
      <c r="C11567" s="65"/>
      <c r="D11567" s="65"/>
      <c r="E11567" s="65"/>
      <c r="F11567" s="65"/>
      <c r="G11567" s="65"/>
      <c r="H11567" s="113"/>
    </row>
    <row r="11568" spans="1:8">
      <c r="A11568" s="65"/>
      <c r="B11568" s="65"/>
      <c r="C11568" s="65"/>
      <c r="D11568" s="65"/>
      <c r="E11568" s="65"/>
      <c r="F11568" s="65"/>
      <c r="G11568" s="65"/>
      <c r="H11568" s="113"/>
    </row>
    <row r="11569" spans="1:8">
      <c r="A11569" s="65"/>
      <c r="B11569" s="65"/>
      <c r="C11569" s="65"/>
      <c r="D11569" s="65"/>
      <c r="E11569" s="65"/>
      <c r="F11569" s="65"/>
      <c r="G11569" s="65"/>
      <c r="H11569" s="113"/>
    </row>
    <row r="11570" spans="1:8">
      <c r="A11570" s="65"/>
      <c r="B11570" s="65"/>
      <c r="C11570" s="65"/>
      <c r="D11570" s="65"/>
      <c r="E11570" s="65"/>
      <c r="F11570" s="65"/>
      <c r="G11570" s="65"/>
      <c r="H11570" s="113"/>
    </row>
    <row r="11571" spans="1:8">
      <c r="A11571" s="65"/>
      <c r="B11571" s="65"/>
      <c r="C11571" s="65"/>
      <c r="D11571" s="65"/>
      <c r="E11571" s="65"/>
      <c r="F11571" s="65"/>
      <c r="G11571" s="65"/>
      <c r="H11571" s="113"/>
    </row>
    <row r="11572" spans="1:8">
      <c r="A11572" s="65"/>
      <c r="B11572" s="65"/>
      <c r="C11572" s="65"/>
      <c r="D11572" s="65"/>
      <c r="E11572" s="65"/>
      <c r="F11572" s="65"/>
      <c r="G11572" s="65"/>
      <c r="H11572" s="113"/>
    </row>
    <row r="11573" spans="1:8">
      <c r="A11573" s="65"/>
      <c r="B11573" s="65"/>
      <c r="C11573" s="65"/>
      <c r="D11573" s="65"/>
      <c r="E11573" s="65"/>
      <c r="F11573" s="65"/>
      <c r="G11573" s="65"/>
      <c r="H11573" s="113"/>
    </row>
    <row r="11574" spans="1:8">
      <c r="A11574" s="65"/>
      <c r="B11574" s="65"/>
      <c r="C11574" s="65"/>
      <c r="D11574" s="65"/>
      <c r="E11574" s="65"/>
      <c r="F11574" s="65"/>
      <c r="G11574" s="65"/>
      <c r="H11574" s="113"/>
    </row>
    <row r="11575" spans="1:8">
      <c r="A11575" s="65"/>
      <c r="B11575" s="65"/>
      <c r="C11575" s="65"/>
      <c r="D11575" s="65"/>
      <c r="E11575" s="65"/>
      <c r="F11575" s="65"/>
      <c r="G11575" s="65"/>
      <c r="H11575" s="113"/>
    </row>
    <row r="11576" spans="1:8">
      <c r="A11576" s="65"/>
      <c r="B11576" s="65"/>
      <c r="C11576" s="65"/>
      <c r="D11576" s="65"/>
      <c r="E11576" s="65"/>
      <c r="F11576" s="65"/>
      <c r="G11576" s="65"/>
      <c r="H11576" s="113"/>
    </row>
    <row r="11577" spans="1:8">
      <c r="A11577" s="65"/>
      <c r="B11577" s="65"/>
      <c r="C11577" s="65"/>
      <c r="D11577" s="65"/>
      <c r="E11577" s="65"/>
      <c r="F11577" s="65"/>
      <c r="G11577" s="65"/>
      <c r="H11577" s="113"/>
    </row>
    <row r="11578" spans="1:8">
      <c r="A11578" s="65"/>
      <c r="B11578" s="65"/>
      <c r="C11578" s="65"/>
      <c r="D11578" s="65"/>
      <c r="E11578" s="65"/>
      <c r="F11578" s="65"/>
      <c r="G11578" s="65"/>
      <c r="H11578" s="113"/>
    </row>
    <row r="11579" spans="1:8">
      <c r="A11579" s="65"/>
      <c r="B11579" s="65"/>
      <c r="C11579" s="65"/>
      <c r="D11579" s="65"/>
      <c r="E11579" s="65"/>
      <c r="F11579" s="65"/>
      <c r="G11579" s="65"/>
      <c r="H11579" s="113"/>
    </row>
    <row r="11580" spans="1:8">
      <c r="A11580" s="65"/>
      <c r="B11580" s="65"/>
      <c r="C11580" s="65"/>
      <c r="D11580" s="65"/>
      <c r="E11580" s="65"/>
      <c r="F11580" s="65"/>
      <c r="G11580" s="65"/>
      <c r="H11580" s="113"/>
    </row>
    <row r="11581" spans="1:8">
      <c r="A11581" s="65"/>
      <c r="B11581" s="65"/>
      <c r="C11581" s="65"/>
      <c r="D11581" s="65"/>
      <c r="E11581" s="65"/>
      <c r="F11581" s="65"/>
      <c r="G11581" s="65"/>
      <c r="H11581" s="113"/>
    </row>
    <row r="11582" spans="1:8">
      <c r="A11582" s="65"/>
      <c r="B11582" s="65"/>
      <c r="C11582" s="65"/>
      <c r="D11582" s="65"/>
      <c r="E11582" s="65"/>
      <c r="F11582" s="65"/>
      <c r="G11582" s="65"/>
      <c r="H11582" s="113"/>
    </row>
    <row r="11583" spans="1:8">
      <c r="A11583" s="65"/>
      <c r="B11583" s="65"/>
      <c r="C11583" s="65"/>
      <c r="D11583" s="65"/>
      <c r="E11583" s="65"/>
      <c r="F11583" s="65"/>
      <c r="G11583" s="65"/>
      <c r="H11583" s="113"/>
    </row>
    <row r="11584" spans="1:8">
      <c r="A11584" s="65"/>
      <c r="B11584" s="65"/>
      <c r="C11584" s="65"/>
      <c r="D11584" s="65"/>
      <c r="E11584" s="65"/>
      <c r="F11584" s="65"/>
      <c r="G11584" s="65"/>
      <c r="H11584" s="113"/>
    </row>
    <row r="11585" spans="1:8">
      <c r="A11585" s="65"/>
      <c r="B11585" s="65"/>
      <c r="C11585" s="65"/>
      <c r="D11585" s="65"/>
      <c r="E11585" s="65"/>
      <c r="F11585" s="65"/>
      <c r="G11585" s="65"/>
      <c r="H11585" s="113"/>
    </row>
    <row r="11586" spans="1:8">
      <c r="A11586" s="65"/>
      <c r="B11586" s="65"/>
      <c r="C11586" s="65"/>
      <c r="D11586" s="65"/>
      <c r="E11586" s="65"/>
      <c r="F11586" s="65"/>
      <c r="G11586" s="65"/>
      <c r="H11586" s="113"/>
    </row>
    <row r="11587" spans="1:8">
      <c r="A11587" s="65"/>
      <c r="B11587" s="65"/>
      <c r="C11587" s="65"/>
      <c r="D11587" s="65"/>
      <c r="E11587" s="65"/>
      <c r="F11587" s="65"/>
      <c r="G11587" s="65"/>
      <c r="H11587" s="113"/>
    </row>
    <row r="11588" spans="1:8">
      <c r="A11588" s="65"/>
      <c r="B11588" s="65"/>
      <c r="C11588" s="65"/>
      <c r="D11588" s="65"/>
      <c r="E11588" s="65"/>
      <c r="F11588" s="65"/>
      <c r="G11588" s="65"/>
      <c r="H11588" s="113"/>
    </row>
    <row r="11589" spans="1:8">
      <c r="A11589" s="65"/>
      <c r="B11589" s="65"/>
      <c r="C11589" s="65"/>
      <c r="D11589" s="65"/>
      <c r="E11589" s="65"/>
      <c r="F11589" s="65"/>
      <c r="G11589" s="65"/>
      <c r="H11589" s="113"/>
    </row>
    <row r="11590" spans="1:8">
      <c r="A11590" s="65"/>
      <c r="B11590" s="65"/>
      <c r="C11590" s="65"/>
      <c r="D11590" s="65"/>
      <c r="E11590" s="65"/>
      <c r="F11590" s="65"/>
      <c r="G11590" s="65"/>
      <c r="H11590" s="113"/>
    </row>
    <row r="11591" spans="1:8">
      <c r="A11591" s="65"/>
      <c r="B11591" s="65"/>
      <c r="C11591" s="65"/>
      <c r="D11591" s="65"/>
      <c r="E11591" s="65"/>
      <c r="F11591" s="65"/>
      <c r="G11591" s="65"/>
      <c r="H11591" s="113"/>
    </row>
    <row r="11592" spans="1:8">
      <c r="A11592" s="65"/>
      <c r="B11592" s="65"/>
      <c r="C11592" s="65"/>
      <c r="D11592" s="65"/>
      <c r="E11592" s="65"/>
      <c r="F11592" s="65"/>
      <c r="G11592" s="65"/>
      <c r="H11592" s="113"/>
    </row>
    <row r="11593" spans="1:8">
      <c r="A11593" s="65"/>
      <c r="B11593" s="65"/>
      <c r="C11593" s="65"/>
      <c r="D11593" s="65"/>
      <c r="E11593" s="65"/>
      <c r="F11593" s="65"/>
      <c r="G11593" s="65"/>
      <c r="H11593" s="113"/>
    </row>
    <row r="11594" spans="1:8">
      <c r="A11594" s="65"/>
      <c r="B11594" s="65"/>
      <c r="C11594" s="65"/>
      <c r="D11594" s="65"/>
      <c r="E11594" s="65"/>
      <c r="F11594" s="65"/>
      <c r="G11594" s="65"/>
      <c r="H11594" s="113"/>
    </row>
    <row r="11595" spans="1:8">
      <c r="A11595" s="65"/>
      <c r="B11595" s="65"/>
      <c r="C11595" s="65"/>
      <c r="D11595" s="65"/>
      <c r="E11595" s="65"/>
      <c r="F11595" s="65"/>
      <c r="G11595" s="65"/>
      <c r="H11595" s="113"/>
    </row>
    <row r="11596" spans="1:8">
      <c r="A11596" s="65"/>
      <c r="B11596" s="65"/>
      <c r="C11596" s="65"/>
      <c r="D11596" s="65"/>
      <c r="E11596" s="65"/>
      <c r="F11596" s="65"/>
      <c r="G11596" s="65"/>
      <c r="H11596" s="113"/>
    </row>
    <row r="11597" spans="1:8">
      <c r="A11597" s="65"/>
      <c r="B11597" s="65"/>
      <c r="C11597" s="65"/>
      <c r="D11597" s="65"/>
      <c r="E11597" s="65"/>
      <c r="F11597" s="65"/>
      <c r="G11597" s="65"/>
      <c r="H11597" s="113"/>
    </row>
    <row r="11598" spans="1:8">
      <c r="A11598" s="65"/>
      <c r="B11598" s="65"/>
      <c r="C11598" s="65"/>
      <c r="D11598" s="65"/>
      <c r="E11598" s="65"/>
      <c r="F11598" s="65"/>
      <c r="G11598" s="65"/>
      <c r="H11598" s="113"/>
    </row>
    <row r="11599" spans="1:8">
      <c r="A11599" s="65"/>
      <c r="B11599" s="65"/>
      <c r="C11599" s="65"/>
      <c r="D11599" s="65"/>
      <c r="E11599" s="65"/>
      <c r="F11599" s="65"/>
      <c r="G11599" s="65"/>
      <c r="H11599" s="113"/>
    </row>
    <row r="11600" spans="1:8">
      <c r="A11600" s="65"/>
      <c r="B11600" s="65"/>
      <c r="C11600" s="65"/>
      <c r="D11600" s="65"/>
      <c r="E11600" s="65"/>
      <c r="F11600" s="65"/>
      <c r="G11600" s="65"/>
      <c r="H11600" s="113"/>
    </row>
    <row r="11601" spans="1:8">
      <c r="A11601" s="65"/>
      <c r="B11601" s="65"/>
      <c r="C11601" s="65"/>
      <c r="D11601" s="65"/>
      <c r="E11601" s="65"/>
      <c r="F11601" s="65"/>
      <c r="G11601" s="65"/>
      <c r="H11601" s="113"/>
    </row>
    <row r="11602" spans="1:8">
      <c r="A11602" s="65"/>
      <c r="B11602" s="65"/>
      <c r="C11602" s="65"/>
      <c r="D11602" s="65"/>
      <c r="E11602" s="65"/>
      <c r="F11602" s="65"/>
      <c r="G11602" s="65"/>
      <c r="H11602" s="113"/>
    </row>
    <row r="11603" spans="1:8">
      <c r="A11603" s="65"/>
      <c r="B11603" s="65"/>
      <c r="C11603" s="65"/>
      <c r="D11603" s="65"/>
      <c r="E11603" s="65"/>
      <c r="F11603" s="65"/>
      <c r="G11603" s="65"/>
      <c r="H11603" s="113"/>
    </row>
    <row r="11604" spans="1:8">
      <c r="A11604" s="65"/>
      <c r="B11604" s="65"/>
      <c r="C11604" s="65"/>
      <c r="D11604" s="65"/>
      <c r="E11604" s="65"/>
      <c r="F11604" s="65"/>
      <c r="G11604" s="65"/>
      <c r="H11604" s="113"/>
    </row>
    <row r="11605" spans="1:8">
      <c r="A11605" s="65"/>
      <c r="B11605" s="65"/>
      <c r="C11605" s="65"/>
      <c r="D11605" s="65"/>
      <c r="E11605" s="65"/>
      <c r="F11605" s="65"/>
      <c r="G11605" s="65"/>
      <c r="H11605" s="113"/>
    </row>
    <row r="11606" spans="1:8">
      <c r="A11606" s="65"/>
      <c r="B11606" s="65"/>
      <c r="C11606" s="65"/>
      <c r="D11606" s="65"/>
      <c r="E11606" s="65"/>
      <c r="F11606" s="65"/>
      <c r="G11606" s="65"/>
      <c r="H11606" s="113"/>
    </row>
    <row r="11607" spans="1:8">
      <c r="A11607" s="65"/>
      <c r="B11607" s="65"/>
      <c r="C11607" s="65"/>
      <c r="D11607" s="65"/>
      <c r="E11607" s="65"/>
      <c r="F11607" s="65"/>
      <c r="G11607" s="65"/>
      <c r="H11607" s="113"/>
    </row>
    <row r="11608" spans="1:8">
      <c r="A11608" s="65"/>
      <c r="B11608" s="65"/>
      <c r="C11608" s="65"/>
      <c r="D11608" s="65"/>
      <c r="E11608" s="65"/>
      <c r="F11608" s="65"/>
      <c r="G11608" s="65"/>
      <c r="H11608" s="113"/>
    </row>
    <row r="11609" spans="1:8">
      <c r="A11609" s="65"/>
      <c r="B11609" s="65"/>
      <c r="C11609" s="65"/>
      <c r="D11609" s="65"/>
      <c r="E11609" s="65"/>
      <c r="F11609" s="65"/>
      <c r="G11609" s="65"/>
      <c r="H11609" s="113"/>
    </row>
    <row r="11610" spans="1:8">
      <c r="A11610" s="65"/>
      <c r="B11610" s="65"/>
      <c r="C11610" s="65"/>
      <c r="D11610" s="65"/>
      <c r="E11610" s="65"/>
      <c r="F11610" s="65"/>
      <c r="G11610" s="65"/>
      <c r="H11610" s="113"/>
    </row>
    <row r="11611" spans="1:8">
      <c r="A11611" s="65"/>
      <c r="B11611" s="65"/>
      <c r="C11611" s="65"/>
      <c r="D11611" s="65"/>
      <c r="E11611" s="65"/>
      <c r="F11611" s="65"/>
      <c r="G11611" s="65"/>
      <c r="H11611" s="113"/>
    </row>
    <row r="11612" spans="1:8">
      <c r="A11612" s="65"/>
      <c r="B11612" s="65"/>
      <c r="C11612" s="65"/>
      <c r="D11612" s="65"/>
      <c r="E11612" s="65"/>
      <c r="F11612" s="65"/>
      <c r="G11612" s="65"/>
      <c r="H11612" s="113"/>
    </row>
    <row r="11613" spans="1:8">
      <c r="A11613" s="65"/>
      <c r="B11613" s="65"/>
      <c r="C11613" s="65"/>
      <c r="D11613" s="65"/>
      <c r="E11613" s="65"/>
      <c r="F11613" s="65"/>
      <c r="G11613" s="65"/>
      <c r="H11613" s="113"/>
    </row>
    <row r="11614" spans="1:8">
      <c r="A11614" s="65"/>
      <c r="B11614" s="65"/>
      <c r="C11614" s="65"/>
      <c r="D11614" s="65"/>
      <c r="E11614" s="65"/>
      <c r="F11614" s="65"/>
      <c r="G11614" s="65"/>
      <c r="H11614" s="113"/>
    </row>
    <row r="11615" spans="1:8">
      <c r="A11615" s="65"/>
      <c r="B11615" s="65"/>
      <c r="C11615" s="65"/>
      <c r="D11615" s="65"/>
      <c r="E11615" s="65"/>
      <c r="F11615" s="65"/>
      <c r="G11615" s="65"/>
      <c r="H11615" s="113"/>
    </row>
    <row r="11616" spans="1:8">
      <c r="A11616" s="65"/>
      <c r="B11616" s="65"/>
      <c r="C11616" s="65"/>
      <c r="D11616" s="65"/>
      <c r="E11616" s="65"/>
      <c r="F11616" s="65"/>
      <c r="G11616" s="65"/>
      <c r="H11616" s="113"/>
    </row>
    <row r="11617" spans="1:8">
      <c r="A11617" s="65"/>
      <c r="B11617" s="65"/>
      <c r="C11617" s="65"/>
      <c r="D11617" s="65"/>
      <c r="E11617" s="65"/>
      <c r="F11617" s="65"/>
      <c r="G11617" s="65"/>
      <c r="H11617" s="113"/>
    </row>
    <row r="11618" spans="1:8">
      <c r="A11618" s="65"/>
      <c r="B11618" s="65"/>
      <c r="C11618" s="65"/>
      <c r="D11618" s="65"/>
      <c r="E11618" s="65"/>
      <c r="F11618" s="65"/>
      <c r="G11618" s="65"/>
      <c r="H11618" s="113"/>
    </row>
    <row r="11619" spans="1:8">
      <c r="A11619" s="65"/>
      <c r="B11619" s="65"/>
      <c r="C11619" s="65"/>
      <c r="D11619" s="65"/>
      <c r="E11619" s="65"/>
      <c r="F11619" s="65"/>
      <c r="G11619" s="65"/>
      <c r="H11619" s="113"/>
    </row>
    <row r="11620" spans="1:8">
      <c r="A11620" s="65"/>
      <c r="B11620" s="65"/>
      <c r="C11620" s="65"/>
      <c r="D11620" s="65"/>
      <c r="E11620" s="65"/>
      <c r="F11620" s="65"/>
      <c r="G11620" s="65"/>
      <c r="H11620" s="113"/>
    </row>
    <row r="11621" spans="1:8">
      <c r="A11621" s="65"/>
      <c r="B11621" s="65"/>
      <c r="C11621" s="65"/>
      <c r="D11621" s="65"/>
      <c r="E11621" s="65"/>
      <c r="F11621" s="65"/>
      <c r="G11621" s="65"/>
      <c r="H11621" s="113"/>
    </row>
    <row r="11622" spans="1:8">
      <c r="A11622" s="65"/>
      <c r="B11622" s="65"/>
      <c r="C11622" s="65"/>
      <c r="D11622" s="65"/>
      <c r="E11622" s="65"/>
      <c r="F11622" s="65"/>
      <c r="G11622" s="65"/>
      <c r="H11622" s="113"/>
    </row>
    <row r="11623" spans="1:8">
      <c r="A11623" s="65"/>
      <c r="B11623" s="65"/>
      <c r="C11623" s="65"/>
      <c r="D11623" s="65"/>
      <c r="E11623" s="65"/>
      <c r="F11623" s="65"/>
      <c r="G11623" s="65"/>
      <c r="H11623" s="113"/>
    </row>
    <row r="11624" spans="1:8">
      <c r="A11624" s="65"/>
      <c r="B11624" s="65"/>
      <c r="C11624" s="65"/>
      <c r="D11624" s="65"/>
      <c r="E11624" s="65"/>
      <c r="F11624" s="65"/>
      <c r="G11624" s="65"/>
      <c r="H11624" s="113"/>
    </row>
    <row r="11625" spans="1:8">
      <c r="A11625" s="65"/>
      <c r="B11625" s="65"/>
      <c r="C11625" s="65"/>
      <c r="D11625" s="65"/>
      <c r="E11625" s="65"/>
      <c r="F11625" s="65"/>
      <c r="G11625" s="65"/>
      <c r="H11625" s="113"/>
    </row>
    <row r="11626" spans="1:8">
      <c r="A11626" s="65"/>
      <c r="B11626" s="65"/>
      <c r="C11626" s="65"/>
      <c r="D11626" s="65"/>
      <c r="E11626" s="65"/>
      <c r="F11626" s="65"/>
      <c r="G11626" s="65"/>
      <c r="H11626" s="113"/>
    </row>
    <row r="11627" spans="1:8">
      <c r="A11627" s="65"/>
      <c r="B11627" s="65"/>
      <c r="C11627" s="65"/>
      <c r="D11627" s="65"/>
      <c r="E11627" s="65"/>
      <c r="F11627" s="65"/>
      <c r="G11627" s="65"/>
      <c r="H11627" s="113"/>
    </row>
    <row r="11628" spans="1:8">
      <c r="A11628" s="65"/>
      <c r="B11628" s="65"/>
      <c r="C11628" s="65"/>
      <c r="D11628" s="65"/>
      <c r="E11628" s="65"/>
      <c r="F11628" s="65"/>
      <c r="G11628" s="65"/>
      <c r="H11628" s="113"/>
    </row>
    <row r="11629" spans="1:8">
      <c r="A11629" s="65"/>
      <c r="B11629" s="65"/>
      <c r="C11629" s="65"/>
      <c r="D11629" s="65"/>
      <c r="E11629" s="65"/>
      <c r="F11629" s="65"/>
      <c r="G11629" s="65"/>
      <c r="H11629" s="113"/>
    </row>
    <row r="11630" spans="1:8">
      <c r="A11630" s="65"/>
      <c r="B11630" s="65"/>
      <c r="C11630" s="65"/>
      <c r="D11630" s="65"/>
      <c r="E11630" s="65"/>
      <c r="F11630" s="65"/>
      <c r="G11630" s="65"/>
      <c r="H11630" s="113"/>
    </row>
    <row r="11631" spans="1:8">
      <c r="A11631" s="65"/>
      <c r="B11631" s="65"/>
      <c r="C11631" s="65"/>
      <c r="D11631" s="65"/>
      <c r="E11631" s="65"/>
      <c r="F11631" s="65"/>
      <c r="G11631" s="65"/>
      <c r="H11631" s="113"/>
    </row>
    <row r="11632" spans="1:8">
      <c r="A11632" s="65"/>
      <c r="B11632" s="65"/>
      <c r="C11632" s="65"/>
      <c r="D11632" s="65"/>
      <c r="E11632" s="65"/>
      <c r="F11632" s="65"/>
      <c r="G11632" s="65"/>
      <c r="H11632" s="113"/>
    </row>
    <row r="11633" spans="1:8">
      <c r="A11633" s="65"/>
      <c r="B11633" s="65"/>
      <c r="C11633" s="65"/>
      <c r="D11633" s="65"/>
      <c r="E11633" s="65"/>
      <c r="F11633" s="65"/>
      <c r="G11633" s="65"/>
      <c r="H11633" s="113"/>
    </row>
    <row r="11634" spans="1:8">
      <c r="A11634" s="65"/>
      <c r="B11634" s="65"/>
      <c r="C11634" s="65"/>
      <c r="D11634" s="65"/>
      <c r="E11634" s="65"/>
      <c r="F11634" s="65"/>
      <c r="G11634" s="65"/>
      <c r="H11634" s="113"/>
    </row>
    <row r="11635" spans="1:8">
      <c r="A11635" s="65"/>
      <c r="B11635" s="65"/>
      <c r="C11635" s="65"/>
      <c r="D11635" s="65"/>
      <c r="E11635" s="65"/>
      <c r="F11635" s="65"/>
      <c r="G11635" s="65"/>
      <c r="H11635" s="113"/>
    </row>
    <row r="11636" spans="1:8">
      <c r="A11636" s="65"/>
      <c r="B11636" s="65"/>
      <c r="C11636" s="65"/>
      <c r="D11636" s="65"/>
      <c r="E11636" s="65"/>
      <c r="F11636" s="65"/>
      <c r="G11636" s="65"/>
      <c r="H11636" s="113"/>
    </row>
    <row r="11637" spans="1:8">
      <c r="A11637" s="65"/>
      <c r="B11637" s="65"/>
      <c r="C11637" s="65"/>
      <c r="D11637" s="65"/>
      <c r="E11637" s="65"/>
      <c r="F11637" s="65"/>
      <c r="G11637" s="65"/>
      <c r="H11637" s="113"/>
    </row>
    <row r="11638" spans="1:8">
      <c r="A11638" s="65"/>
      <c r="B11638" s="65"/>
      <c r="C11638" s="65"/>
      <c r="D11638" s="65"/>
      <c r="E11638" s="65"/>
      <c r="F11638" s="65"/>
      <c r="G11638" s="65"/>
      <c r="H11638" s="113"/>
    </row>
    <row r="11639" spans="1:8">
      <c r="A11639" s="65"/>
      <c r="B11639" s="65"/>
      <c r="C11639" s="65"/>
      <c r="D11639" s="65"/>
      <c r="E11639" s="65"/>
      <c r="F11639" s="65"/>
      <c r="G11639" s="65"/>
      <c r="H11639" s="113"/>
    </row>
    <row r="11640" spans="1:8">
      <c r="A11640" s="65"/>
      <c r="B11640" s="65"/>
      <c r="C11640" s="65"/>
      <c r="D11640" s="65"/>
      <c r="E11640" s="65"/>
      <c r="F11640" s="65"/>
      <c r="G11640" s="65"/>
      <c r="H11640" s="113"/>
    </row>
    <row r="11641" spans="1:8">
      <c r="A11641" s="65"/>
      <c r="B11641" s="65"/>
      <c r="C11641" s="65"/>
      <c r="D11641" s="65"/>
      <c r="E11641" s="65"/>
      <c r="F11641" s="65"/>
      <c r="G11641" s="65"/>
      <c r="H11641" s="113"/>
    </row>
    <row r="11642" spans="1:8">
      <c r="A11642" s="65"/>
      <c r="B11642" s="65"/>
      <c r="C11642" s="65"/>
      <c r="D11642" s="65"/>
      <c r="E11642" s="65"/>
      <c r="F11642" s="65"/>
      <c r="G11642" s="65"/>
      <c r="H11642" s="113"/>
    </row>
    <row r="11643" spans="1:8">
      <c r="A11643" s="65"/>
      <c r="B11643" s="65"/>
      <c r="C11643" s="65"/>
      <c r="D11643" s="65"/>
      <c r="E11643" s="65"/>
      <c r="F11643" s="65"/>
      <c r="G11643" s="65"/>
      <c r="H11643" s="113"/>
    </row>
    <row r="11644" spans="1:8">
      <c r="A11644" s="65"/>
      <c r="B11644" s="65"/>
      <c r="C11644" s="65"/>
      <c r="D11644" s="65"/>
      <c r="E11644" s="65"/>
      <c r="F11644" s="65"/>
      <c r="G11644" s="65"/>
      <c r="H11644" s="113"/>
    </row>
    <row r="11645" spans="1:8">
      <c r="A11645" s="65"/>
      <c r="B11645" s="65"/>
      <c r="C11645" s="65"/>
      <c r="D11645" s="65"/>
      <c r="E11645" s="65"/>
      <c r="F11645" s="65"/>
      <c r="G11645" s="65"/>
      <c r="H11645" s="113"/>
    </row>
    <row r="11646" spans="1:8">
      <c r="A11646" s="65"/>
      <c r="B11646" s="65"/>
      <c r="C11646" s="65"/>
      <c r="D11646" s="65"/>
      <c r="E11646" s="65"/>
      <c r="F11646" s="65"/>
      <c r="G11646" s="65"/>
      <c r="H11646" s="113"/>
    </row>
    <row r="11647" spans="1:8">
      <c r="A11647" s="65"/>
      <c r="B11647" s="65"/>
      <c r="C11647" s="65"/>
      <c r="D11647" s="65"/>
      <c r="E11647" s="65"/>
      <c r="F11647" s="65"/>
      <c r="G11647" s="65"/>
      <c r="H11647" s="113"/>
    </row>
    <row r="11648" spans="1:8">
      <c r="A11648" s="65"/>
      <c r="B11648" s="65"/>
      <c r="C11648" s="65"/>
      <c r="D11648" s="65"/>
      <c r="E11648" s="65"/>
      <c r="F11648" s="65"/>
      <c r="G11648" s="65"/>
      <c r="H11648" s="113"/>
    </row>
    <row r="11649" spans="1:8">
      <c r="A11649" s="65"/>
      <c r="B11649" s="65"/>
      <c r="C11649" s="65"/>
      <c r="D11649" s="65"/>
      <c r="E11649" s="65"/>
      <c r="F11649" s="65"/>
      <c r="G11649" s="65"/>
      <c r="H11649" s="113"/>
    </row>
    <row r="11650" spans="1:8">
      <c r="A11650" s="65"/>
      <c r="B11650" s="65"/>
      <c r="C11650" s="65"/>
      <c r="D11650" s="65"/>
      <c r="E11650" s="65"/>
      <c r="F11650" s="65"/>
      <c r="G11650" s="65"/>
      <c r="H11650" s="113"/>
    </row>
    <row r="11651" spans="1:8">
      <c r="A11651" s="65"/>
      <c r="B11651" s="65"/>
      <c r="C11651" s="65"/>
      <c r="D11651" s="65"/>
      <c r="E11651" s="65"/>
      <c r="F11651" s="65"/>
      <c r="G11651" s="65"/>
      <c r="H11651" s="113"/>
    </row>
    <row r="11652" spans="1:8">
      <c r="A11652" s="65"/>
      <c r="B11652" s="65"/>
      <c r="C11652" s="65"/>
      <c r="D11652" s="65"/>
      <c r="E11652" s="65"/>
      <c r="F11652" s="65"/>
      <c r="G11652" s="65"/>
      <c r="H11652" s="113"/>
    </row>
    <row r="11653" spans="1:8">
      <c r="A11653" s="65"/>
      <c r="B11653" s="65"/>
      <c r="C11653" s="65"/>
      <c r="D11653" s="65"/>
      <c r="E11653" s="65"/>
      <c r="F11653" s="65"/>
      <c r="G11653" s="65"/>
      <c r="H11653" s="113"/>
    </row>
    <row r="11654" spans="1:8">
      <c r="A11654" s="65"/>
      <c r="B11654" s="65"/>
      <c r="C11654" s="65"/>
      <c r="D11654" s="65"/>
      <c r="E11654" s="65"/>
      <c r="F11654" s="65"/>
      <c r="G11654" s="65"/>
      <c r="H11654" s="113"/>
    </row>
    <row r="11655" spans="1:8">
      <c r="A11655" s="65"/>
      <c r="B11655" s="65"/>
      <c r="C11655" s="65"/>
      <c r="D11655" s="65"/>
      <c r="E11655" s="65"/>
      <c r="F11655" s="65"/>
      <c r="G11655" s="65"/>
      <c r="H11655" s="113"/>
    </row>
    <row r="11656" spans="1:8">
      <c r="A11656" s="65"/>
      <c r="B11656" s="65"/>
      <c r="C11656" s="65"/>
      <c r="D11656" s="65"/>
      <c r="E11656" s="65"/>
      <c r="F11656" s="65"/>
      <c r="G11656" s="65"/>
      <c r="H11656" s="113"/>
    </row>
    <row r="11657" spans="1:8">
      <c r="A11657" s="65"/>
      <c r="B11657" s="65"/>
      <c r="C11657" s="65"/>
      <c r="D11657" s="65"/>
      <c r="E11657" s="65"/>
      <c r="F11657" s="65"/>
      <c r="G11657" s="65"/>
      <c r="H11657" s="113"/>
    </row>
    <row r="11658" spans="1:8">
      <c r="A11658" s="65"/>
      <c r="B11658" s="65"/>
      <c r="C11658" s="65"/>
      <c r="D11658" s="65"/>
      <c r="E11658" s="65"/>
      <c r="F11658" s="65"/>
      <c r="G11658" s="65"/>
      <c r="H11658" s="113"/>
    </row>
    <row r="11659" spans="1:8">
      <c r="A11659" s="65"/>
      <c r="B11659" s="65"/>
      <c r="C11659" s="65"/>
      <c r="D11659" s="65"/>
      <c r="E11659" s="65"/>
      <c r="F11659" s="65"/>
      <c r="G11659" s="65"/>
      <c r="H11659" s="113"/>
    </row>
    <row r="11660" spans="1:8">
      <c r="A11660" s="65"/>
      <c r="B11660" s="65"/>
      <c r="C11660" s="65"/>
      <c r="D11660" s="65"/>
      <c r="E11660" s="65"/>
      <c r="F11660" s="65"/>
      <c r="G11660" s="65"/>
      <c r="H11660" s="113"/>
    </row>
    <row r="11661" spans="1:8">
      <c r="A11661" s="65"/>
      <c r="B11661" s="65"/>
      <c r="C11661" s="65"/>
      <c r="D11661" s="65"/>
      <c r="E11661" s="65"/>
      <c r="F11661" s="65"/>
      <c r="G11661" s="65"/>
      <c r="H11661" s="113"/>
    </row>
    <row r="11662" spans="1:8">
      <c r="A11662" s="65"/>
      <c r="B11662" s="65"/>
      <c r="C11662" s="65"/>
      <c r="D11662" s="65"/>
      <c r="E11662" s="65"/>
      <c r="F11662" s="65"/>
      <c r="G11662" s="65"/>
      <c r="H11662" s="113"/>
    </row>
    <row r="11663" spans="1:8">
      <c r="A11663" s="65"/>
      <c r="B11663" s="65"/>
      <c r="C11663" s="65"/>
      <c r="D11663" s="65"/>
      <c r="E11663" s="65"/>
      <c r="F11663" s="65"/>
      <c r="G11663" s="65"/>
      <c r="H11663" s="113"/>
    </row>
    <row r="11664" spans="1:8">
      <c r="A11664" s="65"/>
      <c r="B11664" s="65"/>
      <c r="C11664" s="65"/>
      <c r="D11664" s="65"/>
      <c r="E11664" s="65"/>
      <c r="F11664" s="65"/>
      <c r="G11664" s="65"/>
      <c r="H11664" s="113"/>
    </row>
    <row r="11665" spans="1:8">
      <c r="A11665" s="65"/>
      <c r="B11665" s="65"/>
      <c r="C11665" s="65"/>
      <c r="D11665" s="65"/>
      <c r="E11665" s="65"/>
      <c r="F11665" s="65"/>
      <c r="G11665" s="65"/>
      <c r="H11665" s="113"/>
    </row>
    <row r="11666" spans="1:8">
      <c r="A11666" s="65"/>
      <c r="B11666" s="65"/>
      <c r="C11666" s="65"/>
      <c r="D11666" s="65"/>
      <c r="E11666" s="65"/>
      <c r="F11666" s="65"/>
      <c r="G11666" s="65"/>
      <c r="H11666" s="113"/>
    </row>
    <row r="11667" spans="1:8">
      <c r="A11667" s="65"/>
      <c r="B11667" s="65"/>
      <c r="C11667" s="65"/>
      <c r="D11667" s="65"/>
      <c r="E11667" s="65"/>
      <c r="F11667" s="65"/>
      <c r="G11667" s="65"/>
      <c r="H11667" s="113"/>
    </row>
    <row r="11668" spans="1:8">
      <c r="A11668" s="65"/>
      <c r="B11668" s="65"/>
      <c r="C11668" s="65"/>
      <c r="D11668" s="65"/>
      <c r="E11668" s="65"/>
      <c r="F11668" s="65"/>
      <c r="G11668" s="65"/>
      <c r="H11668" s="113"/>
    </row>
    <row r="11669" spans="1:8">
      <c r="A11669" s="65"/>
      <c r="B11669" s="65"/>
      <c r="C11669" s="65"/>
      <c r="D11669" s="65"/>
      <c r="E11669" s="65"/>
      <c r="F11669" s="65"/>
      <c r="G11669" s="65"/>
      <c r="H11669" s="113"/>
    </row>
    <row r="11670" spans="1:8">
      <c r="A11670" s="65"/>
      <c r="B11670" s="65"/>
      <c r="C11670" s="65"/>
      <c r="D11670" s="65"/>
      <c r="E11670" s="65"/>
      <c r="F11670" s="65"/>
      <c r="G11670" s="65"/>
      <c r="H11670" s="113"/>
    </row>
    <row r="11671" spans="1:8">
      <c r="A11671" s="65"/>
      <c r="B11671" s="65"/>
      <c r="C11671" s="65"/>
      <c r="D11671" s="65"/>
      <c r="E11671" s="65"/>
      <c r="F11671" s="65"/>
      <c r="G11671" s="65"/>
      <c r="H11671" s="113"/>
    </row>
    <row r="11672" spans="1:8">
      <c r="A11672" s="65"/>
      <c r="B11672" s="65"/>
      <c r="C11672" s="65"/>
      <c r="D11672" s="65"/>
      <c r="E11672" s="65"/>
      <c r="F11672" s="65"/>
      <c r="G11672" s="65"/>
      <c r="H11672" s="113"/>
    </row>
    <row r="11673" spans="1:8">
      <c r="A11673" s="65"/>
      <c r="B11673" s="65"/>
      <c r="C11673" s="65"/>
      <c r="D11673" s="65"/>
      <c r="E11673" s="65"/>
      <c r="F11673" s="65"/>
      <c r="G11673" s="65"/>
      <c r="H11673" s="113"/>
    </row>
    <row r="11674" spans="1:8">
      <c r="A11674" s="65"/>
      <c r="B11674" s="65"/>
      <c r="C11674" s="65"/>
      <c r="D11674" s="65"/>
      <c r="E11674" s="65"/>
      <c r="F11674" s="65"/>
      <c r="G11674" s="65"/>
      <c r="H11674" s="113"/>
    </row>
    <row r="11675" spans="1:8">
      <c r="A11675" s="65"/>
      <c r="B11675" s="65"/>
      <c r="C11675" s="65"/>
      <c r="D11675" s="65"/>
      <c r="E11675" s="65"/>
      <c r="F11675" s="65"/>
      <c r="G11675" s="65"/>
      <c r="H11675" s="113"/>
    </row>
    <row r="11676" spans="1:8">
      <c r="A11676" s="65"/>
      <c r="B11676" s="65"/>
      <c r="C11676" s="65"/>
      <c r="D11676" s="65"/>
      <c r="E11676" s="65"/>
      <c r="F11676" s="65"/>
      <c r="G11676" s="65"/>
      <c r="H11676" s="113"/>
    </row>
    <row r="11677" spans="1:8">
      <c r="A11677" s="65"/>
      <c r="B11677" s="65"/>
      <c r="C11677" s="65"/>
      <c r="D11677" s="65"/>
      <c r="E11677" s="65"/>
      <c r="F11677" s="65"/>
      <c r="G11677" s="65"/>
      <c r="H11677" s="113"/>
    </row>
    <row r="11678" spans="1:8">
      <c r="A11678" s="65"/>
      <c r="B11678" s="65"/>
      <c r="C11678" s="65"/>
      <c r="D11678" s="65"/>
      <c r="E11678" s="65"/>
      <c r="F11678" s="65"/>
      <c r="G11678" s="65"/>
      <c r="H11678" s="113"/>
    </row>
    <row r="11679" spans="1:8">
      <c r="A11679" s="65"/>
      <c r="B11679" s="65"/>
      <c r="C11679" s="65"/>
      <c r="D11679" s="65"/>
      <c r="E11679" s="65"/>
      <c r="F11679" s="65"/>
      <c r="G11679" s="65"/>
      <c r="H11679" s="113"/>
    </row>
    <row r="11680" spans="1:8">
      <c r="A11680" s="65"/>
      <c r="B11680" s="65"/>
      <c r="C11680" s="65"/>
      <c r="D11680" s="65"/>
      <c r="E11680" s="65"/>
      <c r="F11680" s="65"/>
      <c r="G11680" s="65"/>
      <c r="H11680" s="113"/>
    </row>
    <row r="11681" spans="1:8">
      <c r="A11681" s="65"/>
      <c r="B11681" s="65"/>
      <c r="C11681" s="65"/>
      <c r="D11681" s="65"/>
      <c r="E11681" s="65"/>
      <c r="F11681" s="65"/>
      <c r="G11681" s="65"/>
      <c r="H11681" s="113"/>
    </row>
    <row r="11682" spans="1:8">
      <c r="A11682" s="65"/>
      <c r="B11682" s="65"/>
      <c r="C11682" s="65"/>
      <c r="D11682" s="65"/>
      <c r="E11682" s="65"/>
      <c r="F11682" s="65"/>
      <c r="G11682" s="65"/>
      <c r="H11682" s="113"/>
    </row>
    <row r="11683" spans="1:8">
      <c r="A11683" s="65"/>
      <c r="B11683" s="65"/>
      <c r="C11683" s="65"/>
      <c r="D11683" s="65"/>
      <c r="E11683" s="65"/>
      <c r="F11683" s="65"/>
      <c r="G11683" s="65"/>
      <c r="H11683" s="113"/>
    </row>
    <row r="11684" spans="1:8">
      <c r="A11684" s="65"/>
      <c r="B11684" s="65"/>
      <c r="C11684" s="65"/>
      <c r="D11684" s="65"/>
      <c r="E11684" s="65"/>
      <c r="F11684" s="65"/>
      <c r="G11684" s="65"/>
      <c r="H11684" s="113"/>
    </row>
    <row r="11685" spans="1:8">
      <c r="A11685" s="65"/>
      <c r="B11685" s="65"/>
      <c r="C11685" s="65"/>
      <c r="D11685" s="65"/>
      <c r="E11685" s="65"/>
      <c r="F11685" s="65"/>
      <c r="G11685" s="65"/>
      <c r="H11685" s="113"/>
    </row>
    <row r="11686" spans="1:8">
      <c r="A11686" s="65"/>
      <c r="B11686" s="65"/>
      <c r="C11686" s="65"/>
      <c r="D11686" s="65"/>
      <c r="E11686" s="65"/>
      <c r="F11686" s="65"/>
      <c r="G11686" s="65"/>
      <c r="H11686" s="113"/>
    </row>
    <row r="11687" spans="1:8">
      <c r="A11687" s="65"/>
      <c r="B11687" s="65"/>
      <c r="C11687" s="65"/>
      <c r="D11687" s="65"/>
      <c r="E11687" s="65"/>
      <c r="F11687" s="65"/>
      <c r="G11687" s="65"/>
      <c r="H11687" s="113"/>
    </row>
    <row r="11688" spans="1:8">
      <c r="A11688" s="65"/>
      <c r="B11688" s="65"/>
      <c r="C11688" s="65"/>
      <c r="D11688" s="65"/>
      <c r="E11688" s="65"/>
      <c r="F11688" s="65"/>
      <c r="G11688" s="65"/>
      <c r="H11688" s="113"/>
    </row>
    <row r="11689" spans="1:8">
      <c r="A11689" s="65"/>
      <c r="B11689" s="65"/>
      <c r="C11689" s="65"/>
      <c r="D11689" s="65"/>
      <c r="E11689" s="65"/>
      <c r="F11689" s="65"/>
      <c r="G11689" s="65"/>
      <c r="H11689" s="113"/>
    </row>
    <row r="11690" spans="1:8">
      <c r="A11690" s="65"/>
      <c r="B11690" s="65"/>
      <c r="C11690" s="65"/>
      <c r="D11690" s="65"/>
      <c r="E11690" s="65"/>
      <c r="F11690" s="65"/>
      <c r="G11690" s="65"/>
      <c r="H11690" s="113"/>
    </row>
    <row r="11691" spans="1:8">
      <c r="A11691" s="65"/>
      <c r="B11691" s="65"/>
      <c r="C11691" s="65"/>
      <c r="D11691" s="65"/>
      <c r="E11691" s="65"/>
      <c r="F11691" s="65"/>
      <c r="G11691" s="65"/>
      <c r="H11691" s="113"/>
    </row>
    <row r="11692" spans="1:8">
      <c r="A11692" s="65"/>
      <c r="B11692" s="65"/>
      <c r="C11692" s="65"/>
      <c r="D11692" s="65"/>
      <c r="E11692" s="65"/>
      <c r="F11692" s="65"/>
      <c r="G11692" s="65"/>
      <c r="H11692" s="113"/>
    </row>
    <row r="11693" spans="1:8">
      <c r="A11693" s="65"/>
      <c r="B11693" s="65"/>
      <c r="C11693" s="65"/>
      <c r="D11693" s="65"/>
      <c r="E11693" s="65"/>
      <c r="F11693" s="65"/>
      <c r="G11693" s="65"/>
      <c r="H11693" s="113"/>
    </row>
    <row r="11694" spans="1:8">
      <c r="A11694" s="65"/>
      <c r="B11694" s="65"/>
      <c r="C11694" s="65"/>
      <c r="D11694" s="65"/>
      <c r="E11694" s="65"/>
      <c r="F11694" s="65"/>
      <c r="G11694" s="65"/>
      <c r="H11694" s="113"/>
    </row>
    <row r="11695" spans="1:8">
      <c r="A11695" s="65"/>
      <c r="B11695" s="65"/>
      <c r="C11695" s="65"/>
      <c r="D11695" s="65"/>
      <c r="E11695" s="65"/>
      <c r="F11695" s="65"/>
      <c r="G11695" s="65"/>
      <c r="H11695" s="113"/>
    </row>
    <row r="11696" spans="1:8">
      <c r="A11696" s="65"/>
      <c r="B11696" s="65"/>
      <c r="C11696" s="65"/>
      <c r="D11696" s="65"/>
      <c r="E11696" s="65"/>
      <c r="F11696" s="65"/>
      <c r="G11696" s="65"/>
      <c r="H11696" s="113"/>
    </row>
    <row r="11697" spans="1:8">
      <c r="A11697" s="65"/>
      <c r="B11697" s="65"/>
      <c r="C11697" s="65"/>
      <c r="D11697" s="65"/>
      <c r="E11697" s="65"/>
      <c r="F11697" s="65"/>
      <c r="G11697" s="65"/>
      <c r="H11697" s="113"/>
    </row>
    <row r="11698" spans="1:8">
      <c r="A11698" s="65"/>
      <c r="B11698" s="65"/>
      <c r="C11698" s="65"/>
      <c r="D11698" s="65"/>
      <c r="E11698" s="65"/>
      <c r="F11698" s="65"/>
      <c r="G11698" s="65"/>
      <c r="H11698" s="113"/>
    </row>
    <row r="11699" spans="1:8">
      <c r="A11699" s="65"/>
      <c r="B11699" s="65"/>
      <c r="C11699" s="65"/>
      <c r="D11699" s="65"/>
      <c r="E11699" s="65"/>
      <c r="F11699" s="65"/>
      <c r="G11699" s="65"/>
      <c r="H11699" s="113"/>
    </row>
    <row r="11700" spans="1:8">
      <c r="A11700" s="65"/>
      <c r="B11700" s="65"/>
      <c r="C11700" s="65"/>
      <c r="D11700" s="65"/>
      <c r="E11700" s="65"/>
      <c r="F11700" s="65"/>
      <c r="G11700" s="65"/>
      <c r="H11700" s="113"/>
    </row>
    <row r="11701" spans="1:8">
      <c r="A11701" s="65"/>
      <c r="B11701" s="65"/>
      <c r="C11701" s="65"/>
      <c r="D11701" s="65"/>
      <c r="E11701" s="65"/>
      <c r="F11701" s="65"/>
      <c r="G11701" s="65"/>
      <c r="H11701" s="113"/>
    </row>
    <row r="11702" spans="1:8">
      <c r="A11702" s="65"/>
      <c r="B11702" s="65"/>
      <c r="C11702" s="65"/>
      <c r="D11702" s="65"/>
      <c r="E11702" s="65"/>
      <c r="F11702" s="65"/>
      <c r="G11702" s="65"/>
      <c r="H11702" s="113"/>
    </row>
    <row r="11703" spans="1:8">
      <c r="A11703" s="65"/>
      <c r="B11703" s="65"/>
      <c r="C11703" s="65"/>
      <c r="D11703" s="65"/>
      <c r="E11703" s="65"/>
      <c r="F11703" s="65"/>
      <c r="G11703" s="65"/>
      <c r="H11703" s="113"/>
    </row>
    <row r="11704" spans="1:8">
      <c r="A11704" s="65"/>
      <c r="B11704" s="65"/>
      <c r="C11704" s="65"/>
      <c r="D11704" s="65"/>
      <c r="E11704" s="65"/>
      <c r="F11704" s="65"/>
      <c r="G11704" s="65"/>
      <c r="H11704" s="113"/>
    </row>
    <row r="11705" spans="1:8">
      <c r="A11705" s="65"/>
      <c r="B11705" s="65"/>
      <c r="C11705" s="65"/>
      <c r="D11705" s="65"/>
      <c r="E11705" s="65"/>
      <c r="F11705" s="65"/>
      <c r="G11705" s="65"/>
      <c r="H11705" s="113"/>
    </row>
    <row r="11706" spans="1:8">
      <c r="A11706" s="65"/>
      <c r="B11706" s="65"/>
      <c r="C11706" s="65"/>
      <c r="D11706" s="65"/>
      <c r="E11706" s="65"/>
      <c r="F11706" s="65"/>
      <c r="G11706" s="65"/>
      <c r="H11706" s="113"/>
    </row>
    <row r="11707" spans="1:8">
      <c r="A11707" s="65"/>
      <c r="B11707" s="65"/>
      <c r="C11707" s="65"/>
      <c r="D11707" s="65"/>
      <c r="E11707" s="65"/>
      <c r="F11707" s="65"/>
      <c r="G11707" s="65"/>
      <c r="H11707" s="113"/>
    </row>
    <row r="11708" spans="1:8">
      <c r="A11708" s="65"/>
      <c r="B11708" s="65"/>
      <c r="C11708" s="65"/>
      <c r="D11708" s="65"/>
      <c r="E11708" s="65"/>
      <c r="F11708" s="65"/>
      <c r="G11708" s="65"/>
      <c r="H11708" s="113"/>
    </row>
    <row r="11709" spans="1:8">
      <c r="A11709" s="65"/>
      <c r="B11709" s="65"/>
      <c r="C11709" s="65"/>
      <c r="D11709" s="65"/>
      <c r="E11709" s="65"/>
      <c r="F11709" s="65"/>
      <c r="G11709" s="65"/>
      <c r="H11709" s="113"/>
    </row>
    <row r="11710" spans="1:8">
      <c r="A11710" s="65"/>
      <c r="B11710" s="65"/>
      <c r="C11710" s="65"/>
      <c r="D11710" s="65"/>
      <c r="E11710" s="65"/>
      <c r="F11710" s="65"/>
      <c r="G11710" s="65"/>
      <c r="H11710" s="113"/>
    </row>
    <row r="11711" spans="1:8">
      <c r="A11711" s="65"/>
      <c r="B11711" s="65"/>
      <c r="C11711" s="65"/>
      <c r="D11711" s="65"/>
      <c r="E11711" s="65"/>
      <c r="F11711" s="65"/>
      <c r="G11711" s="65"/>
      <c r="H11711" s="113"/>
    </row>
    <row r="11712" spans="1:8">
      <c r="A11712" s="65"/>
      <c r="B11712" s="65"/>
      <c r="C11712" s="65"/>
      <c r="D11712" s="65"/>
      <c r="E11712" s="65"/>
      <c r="F11712" s="65"/>
      <c r="G11712" s="65"/>
      <c r="H11712" s="113"/>
    </row>
    <row r="11713" spans="1:8">
      <c r="A11713" s="65"/>
      <c r="B11713" s="65"/>
      <c r="C11713" s="65"/>
      <c r="D11713" s="65"/>
      <c r="E11713" s="65"/>
      <c r="F11713" s="65"/>
      <c r="G11713" s="65"/>
      <c r="H11713" s="113"/>
    </row>
    <row r="11714" spans="1:8">
      <c r="A11714" s="65"/>
      <c r="B11714" s="65"/>
      <c r="C11714" s="65"/>
      <c r="D11714" s="65"/>
      <c r="E11714" s="65"/>
      <c r="F11714" s="65"/>
      <c r="G11714" s="65"/>
      <c r="H11714" s="113"/>
    </row>
    <row r="11715" spans="1:8">
      <c r="A11715" s="65"/>
      <c r="B11715" s="65"/>
      <c r="C11715" s="65"/>
      <c r="D11715" s="65"/>
      <c r="E11715" s="65"/>
      <c r="F11715" s="65"/>
      <c r="G11715" s="65"/>
      <c r="H11715" s="113"/>
    </row>
    <row r="11716" spans="1:8">
      <c r="A11716" s="65"/>
      <c r="B11716" s="65"/>
      <c r="C11716" s="65"/>
      <c r="D11716" s="65"/>
      <c r="E11716" s="65"/>
      <c r="F11716" s="65"/>
      <c r="G11716" s="65"/>
      <c r="H11716" s="113"/>
    </row>
    <row r="11717" spans="1:8">
      <c r="A11717" s="65"/>
      <c r="B11717" s="65"/>
      <c r="C11717" s="65"/>
      <c r="D11717" s="65"/>
      <c r="E11717" s="65"/>
      <c r="F11717" s="65"/>
      <c r="G11717" s="65"/>
      <c r="H11717" s="113"/>
    </row>
    <row r="11718" spans="1:8">
      <c r="A11718" s="65"/>
      <c r="B11718" s="65"/>
      <c r="C11718" s="65"/>
      <c r="D11718" s="65"/>
      <c r="E11718" s="65"/>
      <c r="F11718" s="65"/>
      <c r="G11718" s="65"/>
      <c r="H11718" s="113"/>
    </row>
    <row r="11719" spans="1:8">
      <c r="A11719" s="65"/>
      <c r="B11719" s="65"/>
      <c r="C11719" s="65"/>
      <c r="D11719" s="65"/>
      <c r="E11719" s="65"/>
      <c r="F11719" s="65"/>
      <c r="G11719" s="65"/>
      <c r="H11719" s="113"/>
    </row>
    <row r="11720" spans="1:8">
      <c r="A11720" s="65"/>
      <c r="B11720" s="65"/>
      <c r="C11720" s="65"/>
      <c r="D11720" s="65"/>
      <c r="E11720" s="65"/>
      <c r="F11720" s="65"/>
      <c r="G11720" s="65"/>
      <c r="H11720" s="113"/>
    </row>
    <row r="11721" spans="1:8">
      <c r="A11721" s="65"/>
      <c r="B11721" s="65"/>
      <c r="C11721" s="65"/>
      <c r="D11721" s="65"/>
      <c r="E11721" s="65"/>
      <c r="F11721" s="65"/>
      <c r="G11721" s="65"/>
      <c r="H11721" s="113"/>
    </row>
    <row r="11722" spans="1:8">
      <c r="A11722" s="65"/>
      <c r="B11722" s="65"/>
      <c r="C11722" s="65"/>
      <c r="D11722" s="65"/>
      <c r="E11722" s="65"/>
      <c r="F11722" s="65"/>
      <c r="G11722" s="65"/>
      <c r="H11722" s="113"/>
    </row>
    <row r="11723" spans="1:8">
      <c r="A11723" s="65"/>
      <c r="B11723" s="65"/>
      <c r="C11723" s="65"/>
      <c r="D11723" s="65"/>
      <c r="E11723" s="65"/>
      <c r="F11723" s="65"/>
      <c r="G11723" s="65"/>
      <c r="H11723" s="113"/>
    </row>
    <row r="11724" spans="1:8">
      <c r="A11724" s="65"/>
      <c r="B11724" s="65"/>
      <c r="C11724" s="65"/>
      <c r="D11724" s="65"/>
      <c r="E11724" s="65"/>
      <c r="F11724" s="65"/>
      <c r="G11724" s="65"/>
      <c r="H11724" s="113"/>
    </row>
    <row r="11725" spans="1:8">
      <c r="A11725" s="65"/>
      <c r="B11725" s="65"/>
      <c r="C11725" s="65"/>
      <c r="D11725" s="65"/>
      <c r="E11725" s="65"/>
      <c r="F11725" s="65"/>
      <c r="G11725" s="65"/>
      <c r="H11725" s="113"/>
    </row>
    <row r="11726" spans="1:8">
      <c r="A11726" s="65"/>
      <c r="B11726" s="65"/>
      <c r="C11726" s="65"/>
      <c r="D11726" s="65"/>
      <c r="E11726" s="65"/>
      <c r="F11726" s="65"/>
      <c r="G11726" s="65"/>
      <c r="H11726" s="113"/>
    </row>
    <row r="11727" spans="1:8">
      <c r="A11727" s="65"/>
      <c r="B11727" s="65"/>
      <c r="C11727" s="65"/>
      <c r="D11727" s="65"/>
      <c r="E11727" s="65"/>
      <c r="F11727" s="65"/>
      <c r="G11727" s="65"/>
      <c r="H11727" s="113"/>
    </row>
    <row r="11728" spans="1:8">
      <c r="A11728" s="65"/>
      <c r="B11728" s="65"/>
      <c r="C11728" s="65"/>
      <c r="D11728" s="65"/>
      <c r="E11728" s="65"/>
      <c r="F11728" s="65"/>
      <c r="G11728" s="65"/>
      <c r="H11728" s="113"/>
    </row>
    <row r="11729" spans="1:8">
      <c r="A11729" s="65"/>
      <c r="B11729" s="65"/>
      <c r="C11729" s="65"/>
      <c r="D11729" s="65"/>
      <c r="E11729" s="65"/>
      <c r="F11729" s="65"/>
      <c r="G11729" s="65"/>
      <c r="H11729" s="113"/>
    </row>
    <row r="11730" spans="1:8">
      <c r="A11730" s="65"/>
      <c r="B11730" s="65"/>
      <c r="C11730" s="65"/>
      <c r="D11730" s="65"/>
      <c r="E11730" s="65"/>
      <c r="F11730" s="65"/>
      <c r="G11730" s="65"/>
      <c r="H11730" s="113"/>
    </row>
    <row r="11731" spans="1:8">
      <c r="A11731" s="65"/>
      <c r="B11731" s="65"/>
      <c r="C11731" s="65"/>
      <c r="D11731" s="65"/>
      <c r="E11731" s="65"/>
      <c r="F11731" s="65"/>
      <c r="G11731" s="65"/>
      <c r="H11731" s="113"/>
    </row>
    <row r="11732" spans="1:8">
      <c r="A11732" s="65"/>
      <c r="B11732" s="65"/>
      <c r="C11732" s="65"/>
      <c r="D11732" s="65"/>
      <c r="E11732" s="65"/>
      <c r="F11732" s="65"/>
      <c r="G11732" s="65"/>
      <c r="H11732" s="113"/>
    </row>
    <row r="11733" spans="1:8">
      <c r="A11733" s="65"/>
      <c r="B11733" s="65"/>
      <c r="C11733" s="65"/>
      <c r="D11733" s="65"/>
      <c r="E11733" s="65"/>
      <c r="F11733" s="65"/>
      <c r="G11733" s="65"/>
      <c r="H11733" s="113"/>
    </row>
    <row r="11734" spans="1:8">
      <c r="A11734" s="65"/>
      <c r="B11734" s="65"/>
      <c r="C11734" s="65"/>
      <c r="D11734" s="65"/>
      <c r="E11734" s="65"/>
      <c r="F11734" s="65"/>
      <c r="G11734" s="65"/>
      <c r="H11734" s="113"/>
    </row>
    <row r="11735" spans="1:8">
      <c r="A11735" s="65"/>
      <c r="B11735" s="65"/>
      <c r="C11735" s="65"/>
      <c r="D11735" s="65"/>
      <c r="E11735" s="65"/>
      <c r="F11735" s="65"/>
      <c r="G11735" s="65"/>
      <c r="H11735" s="113"/>
    </row>
    <row r="11736" spans="1:8">
      <c r="A11736" s="65"/>
      <c r="B11736" s="65"/>
      <c r="C11736" s="65"/>
      <c r="D11736" s="65"/>
      <c r="E11736" s="65"/>
      <c r="F11736" s="65"/>
      <c r="G11736" s="65"/>
      <c r="H11736" s="113"/>
    </row>
    <row r="11737" spans="1:8">
      <c r="A11737" s="65"/>
      <c r="B11737" s="65"/>
      <c r="C11737" s="65"/>
      <c r="D11737" s="65"/>
      <c r="E11737" s="65"/>
      <c r="F11737" s="65"/>
      <c r="G11737" s="65"/>
      <c r="H11737" s="113"/>
    </row>
    <row r="11738" spans="1:8">
      <c r="A11738" s="65"/>
      <c r="B11738" s="65"/>
      <c r="C11738" s="65"/>
      <c r="D11738" s="65"/>
      <c r="E11738" s="65"/>
      <c r="F11738" s="65"/>
      <c r="G11738" s="65"/>
      <c r="H11738" s="113"/>
    </row>
    <row r="11739" spans="1:8">
      <c r="A11739" s="65"/>
      <c r="B11739" s="65"/>
      <c r="C11739" s="65"/>
      <c r="D11739" s="65"/>
      <c r="E11739" s="65"/>
      <c r="F11739" s="65"/>
      <c r="G11739" s="65"/>
      <c r="H11739" s="113"/>
    </row>
    <row r="11740" spans="1:8">
      <c r="A11740" s="65"/>
      <c r="B11740" s="65"/>
      <c r="C11740" s="65"/>
      <c r="D11740" s="65"/>
      <c r="E11740" s="65"/>
      <c r="F11740" s="65"/>
      <c r="G11740" s="65"/>
      <c r="H11740" s="113"/>
    </row>
    <row r="11741" spans="1:8">
      <c r="A11741" s="65"/>
      <c r="B11741" s="65"/>
      <c r="C11741" s="65"/>
      <c r="D11741" s="65"/>
      <c r="E11741" s="65"/>
      <c r="F11741" s="65"/>
      <c r="G11741" s="65"/>
      <c r="H11741" s="113"/>
    </row>
    <row r="11742" spans="1:8">
      <c r="A11742" s="65"/>
      <c r="B11742" s="65"/>
      <c r="C11742" s="65"/>
      <c r="D11742" s="65"/>
      <c r="E11742" s="65"/>
      <c r="F11742" s="65"/>
      <c r="G11742" s="65"/>
      <c r="H11742" s="113"/>
    </row>
    <row r="11743" spans="1:8">
      <c r="A11743" s="65"/>
      <c r="B11743" s="65"/>
      <c r="C11743" s="65"/>
      <c r="D11743" s="65"/>
      <c r="E11743" s="65"/>
      <c r="F11743" s="65"/>
      <c r="G11743" s="65"/>
      <c r="H11743" s="113"/>
    </row>
    <row r="11744" spans="1:8">
      <c r="A11744" s="65"/>
      <c r="B11744" s="65"/>
      <c r="C11744" s="65"/>
      <c r="D11744" s="65"/>
      <c r="E11744" s="65"/>
      <c r="F11744" s="65"/>
      <c r="G11744" s="65"/>
      <c r="H11744" s="113"/>
    </row>
    <row r="11745" spans="1:8">
      <c r="A11745" s="65"/>
      <c r="B11745" s="65"/>
      <c r="C11745" s="65"/>
      <c r="D11745" s="65"/>
      <c r="E11745" s="65"/>
      <c r="F11745" s="65"/>
      <c r="G11745" s="65"/>
      <c r="H11745" s="113"/>
    </row>
    <row r="11746" spans="1:8">
      <c r="A11746" s="65"/>
      <c r="B11746" s="65"/>
      <c r="C11746" s="65"/>
      <c r="D11746" s="65"/>
      <c r="E11746" s="65"/>
      <c r="F11746" s="65"/>
      <c r="G11746" s="65"/>
      <c r="H11746" s="113"/>
    </row>
    <row r="11747" spans="1:8">
      <c r="A11747" s="65"/>
      <c r="B11747" s="65"/>
      <c r="C11747" s="65"/>
      <c r="D11747" s="65"/>
      <c r="E11747" s="65"/>
      <c r="F11747" s="65"/>
      <c r="G11747" s="65"/>
      <c r="H11747" s="113"/>
    </row>
    <row r="11748" spans="1:8">
      <c r="A11748" s="65"/>
      <c r="B11748" s="65"/>
      <c r="C11748" s="65"/>
      <c r="D11748" s="65"/>
      <c r="E11748" s="65"/>
      <c r="F11748" s="65"/>
      <c r="G11748" s="65"/>
      <c r="H11748" s="113"/>
    </row>
    <row r="11749" spans="1:8">
      <c r="A11749" s="65"/>
      <c r="B11749" s="65"/>
      <c r="C11749" s="65"/>
      <c r="D11749" s="65"/>
      <c r="E11749" s="65"/>
      <c r="F11749" s="65"/>
      <c r="G11749" s="65"/>
      <c r="H11749" s="113"/>
    </row>
    <row r="11750" spans="1:8">
      <c r="A11750" s="65"/>
      <c r="B11750" s="65"/>
      <c r="C11750" s="65"/>
      <c r="D11750" s="65"/>
      <c r="E11750" s="65"/>
      <c r="F11750" s="65"/>
      <c r="G11750" s="65"/>
      <c r="H11750" s="113"/>
    </row>
    <row r="11751" spans="1:8">
      <c r="A11751" s="65"/>
      <c r="B11751" s="65"/>
      <c r="C11751" s="65"/>
      <c r="D11751" s="65"/>
      <c r="E11751" s="65"/>
      <c r="F11751" s="65"/>
      <c r="G11751" s="65"/>
      <c r="H11751" s="113"/>
    </row>
    <row r="11752" spans="1:8">
      <c r="A11752" s="65"/>
      <c r="B11752" s="65"/>
      <c r="C11752" s="65"/>
      <c r="D11752" s="65"/>
      <c r="E11752" s="65"/>
      <c r="F11752" s="65"/>
      <c r="G11752" s="65"/>
      <c r="H11752" s="113"/>
    </row>
    <row r="11753" spans="1:8">
      <c r="A11753" s="65"/>
      <c r="B11753" s="65"/>
      <c r="C11753" s="65"/>
      <c r="D11753" s="65"/>
      <c r="E11753" s="65"/>
      <c r="F11753" s="65"/>
      <c r="G11753" s="65"/>
      <c r="H11753" s="113"/>
    </row>
    <row r="11754" spans="1:8">
      <c r="A11754" s="65"/>
      <c r="B11754" s="65"/>
      <c r="C11754" s="65"/>
      <c r="D11754" s="65"/>
      <c r="E11754" s="65"/>
      <c r="F11754" s="65"/>
      <c r="G11754" s="65"/>
      <c r="H11754" s="113"/>
    </row>
    <row r="11755" spans="1:8">
      <c r="A11755" s="65"/>
      <c r="B11755" s="65"/>
      <c r="C11755" s="65"/>
      <c r="D11755" s="65"/>
      <c r="E11755" s="65"/>
      <c r="F11755" s="65"/>
      <c r="G11755" s="65"/>
      <c r="H11755" s="113"/>
    </row>
    <row r="11756" spans="1:8">
      <c r="A11756" s="65"/>
      <c r="B11756" s="65"/>
      <c r="C11756" s="65"/>
      <c r="D11756" s="65"/>
      <c r="E11756" s="65"/>
      <c r="F11756" s="65"/>
      <c r="G11756" s="65"/>
      <c r="H11756" s="113"/>
    </row>
    <row r="11757" spans="1:8">
      <c r="A11757" s="65"/>
      <c r="B11757" s="65"/>
      <c r="C11757" s="65"/>
      <c r="D11757" s="65"/>
      <c r="E11757" s="65"/>
      <c r="F11757" s="65"/>
      <c r="G11757" s="65"/>
      <c r="H11757" s="113"/>
    </row>
    <row r="11758" spans="1:8">
      <c r="A11758" s="65"/>
      <c r="B11758" s="65"/>
      <c r="C11758" s="65"/>
      <c r="D11758" s="65"/>
      <c r="E11758" s="65"/>
      <c r="F11758" s="65"/>
      <c r="G11758" s="65"/>
      <c r="H11758" s="113"/>
    </row>
    <row r="11759" spans="1:8">
      <c r="A11759" s="65"/>
      <c r="B11759" s="65"/>
      <c r="C11759" s="65"/>
      <c r="D11759" s="65"/>
      <c r="E11759" s="65"/>
      <c r="F11759" s="65"/>
      <c r="G11759" s="65"/>
      <c r="H11759" s="113"/>
    </row>
    <row r="11760" spans="1:8">
      <c r="A11760" s="65"/>
      <c r="B11760" s="65"/>
      <c r="C11760" s="65"/>
      <c r="D11760" s="65"/>
      <c r="E11760" s="65"/>
      <c r="F11760" s="65"/>
      <c r="G11760" s="65"/>
      <c r="H11760" s="113"/>
    </row>
    <row r="11761" spans="1:8">
      <c r="A11761" s="65"/>
      <c r="B11761" s="65"/>
      <c r="C11761" s="65"/>
      <c r="D11761" s="65"/>
      <c r="E11761" s="65"/>
      <c r="F11761" s="65"/>
      <c r="G11761" s="65"/>
      <c r="H11761" s="113"/>
    </row>
    <row r="11762" spans="1:8">
      <c r="A11762" s="65"/>
      <c r="B11762" s="65"/>
      <c r="C11762" s="65"/>
      <c r="D11762" s="65"/>
      <c r="E11762" s="65"/>
      <c r="F11762" s="65"/>
      <c r="G11762" s="65"/>
      <c r="H11762" s="113"/>
    </row>
    <row r="11763" spans="1:8">
      <c r="A11763" s="65"/>
      <c r="B11763" s="65"/>
      <c r="C11763" s="65"/>
      <c r="D11763" s="65"/>
      <c r="E11763" s="65"/>
      <c r="F11763" s="65"/>
      <c r="G11763" s="65"/>
      <c r="H11763" s="113"/>
    </row>
    <row r="11764" spans="1:8">
      <c r="A11764" s="65"/>
      <c r="B11764" s="65"/>
      <c r="C11764" s="65"/>
      <c r="D11764" s="65"/>
      <c r="E11764" s="65"/>
      <c r="F11764" s="65"/>
      <c r="G11764" s="65"/>
      <c r="H11764" s="113"/>
    </row>
    <row r="11765" spans="1:8">
      <c r="A11765" s="65"/>
      <c r="B11765" s="65"/>
      <c r="C11765" s="65"/>
      <c r="D11765" s="65"/>
      <c r="E11765" s="65"/>
      <c r="F11765" s="65"/>
      <c r="G11765" s="65"/>
      <c r="H11765" s="113"/>
    </row>
    <row r="11766" spans="1:8">
      <c r="A11766" s="65"/>
      <c r="B11766" s="65"/>
      <c r="C11766" s="65"/>
      <c r="D11766" s="65"/>
      <c r="E11766" s="65"/>
      <c r="F11766" s="65"/>
      <c r="G11766" s="65"/>
      <c r="H11766" s="113"/>
    </row>
    <row r="11767" spans="1:8">
      <c r="A11767" s="65"/>
      <c r="B11767" s="65"/>
      <c r="C11767" s="65"/>
      <c r="D11767" s="65"/>
      <c r="E11767" s="65"/>
      <c r="F11767" s="65"/>
      <c r="G11767" s="65"/>
      <c r="H11767" s="113"/>
    </row>
    <row r="11768" spans="1:8">
      <c r="A11768" s="65"/>
      <c r="B11768" s="65"/>
      <c r="C11768" s="65"/>
      <c r="D11768" s="65"/>
      <c r="E11768" s="65"/>
      <c r="F11768" s="65"/>
      <c r="G11768" s="65"/>
      <c r="H11768" s="113"/>
    </row>
    <row r="11769" spans="1:8">
      <c r="A11769" s="65"/>
      <c r="B11769" s="65"/>
      <c r="C11769" s="65"/>
      <c r="D11769" s="65"/>
      <c r="E11769" s="65"/>
      <c r="F11769" s="65"/>
      <c r="G11769" s="65"/>
      <c r="H11769" s="113"/>
    </row>
    <row r="11770" spans="1:8">
      <c r="A11770" s="65"/>
      <c r="B11770" s="65"/>
      <c r="C11770" s="65"/>
      <c r="D11770" s="65"/>
      <c r="E11770" s="65"/>
      <c r="F11770" s="65"/>
      <c r="G11770" s="65"/>
      <c r="H11770" s="113"/>
    </row>
    <row r="11771" spans="1:8">
      <c r="A11771" s="65"/>
      <c r="B11771" s="65"/>
      <c r="C11771" s="65"/>
      <c r="D11771" s="65"/>
      <c r="E11771" s="65"/>
      <c r="F11771" s="65"/>
      <c r="G11771" s="65"/>
      <c r="H11771" s="113"/>
    </row>
    <row r="11772" spans="1:8">
      <c r="A11772" s="65"/>
      <c r="B11772" s="65"/>
      <c r="C11772" s="65"/>
      <c r="D11772" s="65"/>
      <c r="E11772" s="65"/>
      <c r="F11772" s="65"/>
      <c r="G11772" s="65"/>
      <c r="H11772" s="113"/>
    </row>
    <row r="11773" spans="1:8">
      <c r="A11773" s="65"/>
      <c r="B11773" s="65"/>
      <c r="C11773" s="65"/>
      <c r="D11773" s="65"/>
      <c r="E11773" s="65"/>
      <c r="F11773" s="65"/>
      <c r="G11773" s="65"/>
      <c r="H11773" s="113"/>
    </row>
    <row r="11774" spans="1:8">
      <c r="A11774" s="65"/>
      <c r="B11774" s="65"/>
      <c r="C11774" s="65"/>
      <c r="D11774" s="65"/>
      <c r="E11774" s="65"/>
      <c r="F11774" s="65"/>
      <c r="G11774" s="65"/>
      <c r="H11774" s="113"/>
    </row>
    <row r="11775" spans="1:8">
      <c r="A11775" s="65"/>
      <c r="B11775" s="65"/>
      <c r="C11775" s="65"/>
      <c r="D11775" s="65"/>
      <c r="E11775" s="65"/>
      <c r="F11775" s="65"/>
      <c r="G11775" s="65"/>
      <c r="H11775" s="113"/>
    </row>
    <row r="11776" spans="1:8">
      <c r="A11776" s="65"/>
      <c r="B11776" s="65"/>
      <c r="C11776" s="65"/>
      <c r="D11776" s="65"/>
      <c r="E11776" s="65"/>
      <c r="F11776" s="65"/>
      <c r="G11776" s="65"/>
      <c r="H11776" s="113"/>
    </row>
    <row r="11777" spans="1:8">
      <c r="A11777" s="65"/>
      <c r="B11777" s="65"/>
      <c r="C11777" s="65"/>
      <c r="D11777" s="65"/>
      <c r="E11777" s="65"/>
      <c r="F11777" s="65"/>
      <c r="G11777" s="65"/>
      <c r="H11777" s="113"/>
    </row>
    <row r="11778" spans="1:8">
      <c r="A11778" s="65"/>
      <c r="B11778" s="65"/>
      <c r="C11778" s="65"/>
      <c r="D11778" s="65"/>
      <c r="E11778" s="65"/>
      <c r="F11778" s="65"/>
      <c r="G11778" s="65"/>
      <c r="H11778" s="113"/>
    </row>
    <row r="11779" spans="1:8">
      <c r="A11779" s="65"/>
      <c r="B11779" s="65"/>
      <c r="C11779" s="65"/>
      <c r="D11779" s="65"/>
      <c r="E11779" s="65"/>
      <c r="F11779" s="65"/>
      <c r="G11779" s="65"/>
      <c r="H11779" s="113"/>
    </row>
    <row r="11780" spans="1:8">
      <c r="A11780" s="65"/>
      <c r="B11780" s="65"/>
      <c r="C11780" s="65"/>
      <c r="D11780" s="65"/>
      <c r="E11780" s="65"/>
      <c r="F11780" s="65"/>
      <c r="G11780" s="65"/>
      <c r="H11780" s="113"/>
    </row>
    <row r="11781" spans="1:8">
      <c r="A11781" s="65"/>
      <c r="B11781" s="65"/>
      <c r="C11781" s="65"/>
      <c r="D11781" s="65"/>
      <c r="E11781" s="65"/>
      <c r="F11781" s="65"/>
      <c r="G11781" s="65"/>
      <c r="H11781" s="113"/>
    </row>
    <row r="11782" spans="1:8">
      <c r="A11782" s="65"/>
      <c r="B11782" s="65"/>
      <c r="C11782" s="65"/>
      <c r="D11782" s="65"/>
      <c r="E11782" s="65"/>
      <c r="F11782" s="65"/>
      <c r="G11782" s="65"/>
      <c r="H11782" s="113"/>
    </row>
    <row r="11783" spans="1:8">
      <c r="A11783" s="65"/>
      <c r="B11783" s="65"/>
      <c r="C11783" s="65"/>
      <c r="D11783" s="65"/>
      <c r="E11783" s="65"/>
      <c r="F11783" s="65"/>
      <c r="G11783" s="65"/>
      <c r="H11783" s="113"/>
    </row>
    <row r="11784" spans="1:8">
      <c r="A11784" s="65"/>
      <c r="B11784" s="65"/>
      <c r="C11784" s="65"/>
      <c r="D11784" s="65"/>
      <c r="E11784" s="65"/>
      <c r="F11784" s="65"/>
      <c r="G11784" s="65"/>
      <c r="H11784" s="113"/>
    </row>
    <row r="11785" spans="1:8">
      <c r="A11785" s="65"/>
      <c r="B11785" s="65"/>
      <c r="C11785" s="65"/>
      <c r="D11785" s="65"/>
      <c r="E11785" s="65"/>
      <c r="F11785" s="65"/>
      <c r="G11785" s="65"/>
      <c r="H11785" s="113"/>
    </row>
    <row r="11786" spans="1:8">
      <c r="A11786" s="65"/>
      <c r="B11786" s="65"/>
      <c r="C11786" s="65"/>
      <c r="D11786" s="65"/>
      <c r="E11786" s="65"/>
      <c r="F11786" s="65"/>
      <c r="G11786" s="65"/>
      <c r="H11786" s="113"/>
    </row>
    <row r="11787" spans="1:8">
      <c r="A11787" s="65"/>
      <c r="B11787" s="65"/>
      <c r="C11787" s="65"/>
      <c r="D11787" s="65"/>
      <c r="E11787" s="65"/>
      <c r="F11787" s="65"/>
      <c r="G11787" s="65"/>
      <c r="H11787" s="113"/>
    </row>
    <row r="11788" spans="1:8">
      <c r="A11788" s="65"/>
      <c r="B11788" s="65"/>
      <c r="C11788" s="65"/>
      <c r="D11788" s="65"/>
      <c r="E11788" s="65"/>
      <c r="F11788" s="65"/>
      <c r="G11788" s="65"/>
      <c r="H11788" s="113"/>
    </row>
    <row r="11789" spans="1:8">
      <c r="A11789" s="65"/>
      <c r="B11789" s="65"/>
      <c r="C11789" s="65"/>
      <c r="D11789" s="65"/>
      <c r="E11789" s="65"/>
      <c r="F11789" s="65"/>
      <c r="G11789" s="65"/>
      <c r="H11789" s="113"/>
    </row>
    <row r="11790" spans="1:8">
      <c r="A11790" s="65"/>
      <c r="B11790" s="65"/>
      <c r="C11790" s="65"/>
      <c r="D11790" s="65"/>
      <c r="E11790" s="65"/>
      <c r="F11790" s="65"/>
      <c r="G11790" s="65"/>
      <c r="H11790" s="113"/>
    </row>
    <row r="11791" spans="1:8">
      <c r="A11791" s="65"/>
      <c r="B11791" s="65"/>
      <c r="C11791" s="65"/>
      <c r="D11791" s="65"/>
      <c r="E11791" s="65"/>
      <c r="F11791" s="65"/>
      <c r="G11791" s="65"/>
      <c r="H11791" s="113"/>
    </row>
    <row r="11792" spans="1:8">
      <c r="A11792" s="65"/>
      <c r="B11792" s="65"/>
      <c r="C11792" s="65"/>
      <c r="D11792" s="65"/>
      <c r="E11792" s="65"/>
      <c r="F11792" s="65"/>
      <c r="G11792" s="65"/>
      <c r="H11792" s="113"/>
    </row>
    <row r="11793" spans="1:8">
      <c r="A11793" s="65"/>
      <c r="B11793" s="65"/>
      <c r="C11793" s="65"/>
      <c r="D11793" s="65"/>
      <c r="E11793" s="65"/>
      <c r="F11793" s="65"/>
      <c r="G11793" s="65"/>
      <c r="H11793" s="113"/>
    </row>
    <row r="11794" spans="1:8">
      <c r="A11794" s="65"/>
      <c r="B11794" s="65"/>
      <c r="C11794" s="65"/>
      <c r="D11794" s="65"/>
      <c r="E11794" s="65"/>
      <c r="F11794" s="65"/>
      <c r="G11794" s="65"/>
      <c r="H11794" s="113"/>
    </row>
    <row r="11795" spans="1:8">
      <c r="A11795" s="65"/>
      <c r="B11795" s="65"/>
      <c r="C11795" s="65"/>
      <c r="D11795" s="65"/>
      <c r="E11795" s="65"/>
      <c r="F11795" s="65"/>
      <c r="G11795" s="65"/>
      <c r="H11795" s="113"/>
    </row>
    <row r="11796" spans="1:8">
      <c r="A11796" s="65"/>
      <c r="B11796" s="65"/>
      <c r="C11796" s="65"/>
      <c r="D11796" s="65"/>
      <c r="E11796" s="65"/>
      <c r="F11796" s="65"/>
      <c r="G11796" s="65"/>
      <c r="H11796" s="113"/>
    </row>
    <row r="11797" spans="1:8">
      <c r="A11797" s="65"/>
      <c r="B11797" s="65"/>
      <c r="C11797" s="65"/>
      <c r="D11797" s="65"/>
      <c r="E11797" s="65"/>
      <c r="F11797" s="65"/>
      <c r="G11797" s="65"/>
      <c r="H11797" s="113"/>
    </row>
    <row r="11798" spans="1:8">
      <c r="A11798" s="65"/>
      <c r="B11798" s="65"/>
      <c r="C11798" s="65"/>
      <c r="D11798" s="65"/>
      <c r="E11798" s="65"/>
      <c r="F11798" s="65"/>
      <c r="G11798" s="65"/>
      <c r="H11798" s="113"/>
    </row>
    <row r="11799" spans="1:8">
      <c r="A11799" s="65"/>
      <c r="B11799" s="65"/>
      <c r="C11799" s="65"/>
      <c r="D11799" s="65"/>
      <c r="E11799" s="65"/>
      <c r="F11799" s="65"/>
      <c r="G11799" s="65"/>
      <c r="H11799" s="113"/>
    </row>
    <row r="11800" spans="1:8">
      <c r="A11800" s="65"/>
      <c r="B11800" s="65"/>
      <c r="C11800" s="65"/>
      <c r="D11800" s="65"/>
      <c r="E11800" s="65"/>
      <c r="F11800" s="65"/>
      <c r="G11800" s="65"/>
      <c r="H11800" s="113"/>
    </row>
    <row r="11801" spans="1:8">
      <c r="A11801" s="65"/>
      <c r="B11801" s="65"/>
      <c r="C11801" s="65"/>
      <c r="D11801" s="65"/>
      <c r="E11801" s="65"/>
      <c r="F11801" s="65"/>
      <c r="G11801" s="65"/>
      <c r="H11801" s="113"/>
    </row>
    <row r="11802" spans="1:8">
      <c r="A11802" s="65"/>
      <c r="B11802" s="65"/>
      <c r="C11802" s="65"/>
      <c r="D11802" s="65"/>
      <c r="E11802" s="65"/>
      <c r="F11802" s="65"/>
      <c r="G11802" s="65"/>
      <c r="H11802" s="113"/>
    </row>
    <row r="11803" spans="1:8">
      <c r="A11803" s="65"/>
      <c r="B11803" s="65"/>
      <c r="C11803" s="65"/>
      <c r="D11803" s="65"/>
      <c r="E11803" s="65"/>
      <c r="F11803" s="65"/>
      <c r="G11803" s="65"/>
      <c r="H11803" s="113"/>
    </row>
    <row r="11804" spans="1:8">
      <c r="A11804" s="65"/>
      <c r="B11804" s="65"/>
      <c r="C11804" s="65"/>
      <c r="D11804" s="65"/>
      <c r="E11804" s="65"/>
      <c r="F11804" s="65"/>
      <c r="G11804" s="65"/>
      <c r="H11804" s="113"/>
    </row>
    <row r="11805" spans="1:8">
      <c r="A11805" s="65"/>
      <c r="B11805" s="65"/>
      <c r="C11805" s="65"/>
      <c r="D11805" s="65"/>
      <c r="E11805" s="65"/>
      <c r="F11805" s="65"/>
      <c r="G11805" s="65"/>
      <c r="H11805" s="113"/>
    </row>
    <row r="11806" spans="1:8">
      <c r="A11806" s="65"/>
      <c r="B11806" s="65"/>
      <c r="C11806" s="65"/>
      <c r="D11806" s="65"/>
      <c r="E11806" s="65"/>
      <c r="F11806" s="65"/>
      <c r="G11806" s="65"/>
      <c r="H11806" s="113"/>
    </row>
    <row r="11807" spans="1:8">
      <c r="A11807" s="65"/>
      <c r="B11807" s="65"/>
      <c r="C11807" s="65"/>
      <c r="D11807" s="65"/>
      <c r="E11807" s="65"/>
      <c r="F11807" s="65"/>
      <c r="G11807" s="65"/>
      <c r="H11807" s="113"/>
    </row>
    <row r="11808" spans="1:8">
      <c r="A11808" s="65"/>
      <c r="B11808" s="65"/>
      <c r="C11808" s="65"/>
      <c r="D11808" s="65"/>
      <c r="E11808" s="65"/>
      <c r="F11808" s="65"/>
      <c r="G11808" s="65"/>
      <c r="H11808" s="113"/>
    </row>
    <row r="11809" spans="1:8">
      <c r="A11809" s="65"/>
      <c r="B11809" s="65"/>
      <c r="C11809" s="65"/>
      <c r="D11809" s="65"/>
      <c r="E11809" s="65"/>
      <c r="F11809" s="65"/>
      <c r="G11809" s="65"/>
      <c r="H11809" s="113"/>
    </row>
    <row r="11810" spans="1:8">
      <c r="A11810" s="65"/>
      <c r="B11810" s="65"/>
      <c r="C11810" s="65"/>
      <c r="D11810" s="65"/>
      <c r="E11810" s="65"/>
      <c r="F11810" s="65"/>
      <c r="G11810" s="65"/>
      <c r="H11810" s="113"/>
    </row>
    <row r="11811" spans="1:8">
      <c r="A11811" s="65"/>
      <c r="B11811" s="65"/>
      <c r="C11811" s="65"/>
      <c r="D11811" s="65"/>
      <c r="E11811" s="65"/>
      <c r="F11811" s="65"/>
      <c r="G11811" s="65"/>
      <c r="H11811" s="113"/>
    </row>
    <row r="11812" spans="1:8">
      <c r="A11812" s="65"/>
      <c r="B11812" s="65"/>
      <c r="C11812" s="65"/>
      <c r="D11812" s="65"/>
      <c r="E11812" s="65"/>
      <c r="F11812" s="65"/>
      <c r="G11812" s="65"/>
      <c r="H11812" s="113"/>
    </row>
    <row r="11813" spans="1:8">
      <c r="A11813" s="65"/>
      <c r="B11813" s="65"/>
      <c r="C11813" s="65"/>
      <c r="D11813" s="65"/>
      <c r="E11813" s="65"/>
      <c r="F11813" s="65"/>
      <c r="G11813" s="65"/>
      <c r="H11813" s="113"/>
    </row>
    <row r="11814" spans="1:8">
      <c r="A11814" s="65"/>
      <c r="B11814" s="65"/>
      <c r="C11814" s="65"/>
      <c r="D11814" s="65"/>
      <c r="E11814" s="65"/>
      <c r="F11814" s="65"/>
      <c r="G11814" s="65"/>
      <c r="H11814" s="113"/>
    </row>
    <row r="11815" spans="1:8">
      <c r="A11815" s="65"/>
      <c r="B11815" s="65"/>
      <c r="C11815" s="65"/>
      <c r="D11815" s="65"/>
      <c r="E11815" s="65"/>
      <c r="F11815" s="65"/>
      <c r="G11815" s="65"/>
      <c r="H11815" s="113"/>
    </row>
    <row r="11816" spans="1:8">
      <c r="A11816" s="65"/>
      <c r="B11816" s="65"/>
      <c r="C11816" s="65"/>
      <c r="D11816" s="65"/>
      <c r="E11816" s="65"/>
      <c r="F11816" s="65"/>
      <c r="G11816" s="65"/>
      <c r="H11816" s="113"/>
    </row>
    <row r="11817" spans="1:8">
      <c r="A11817" s="65"/>
      <c r="B11817" s="65"/>
      <c r="C11817" s="65"/>
      <c r="D11817" s="65"/>
      <c r="E11817" s="65"/>
      <c r="F11817" s="65"/>
      <c r="G11817" s="65"/>
      <c r="H11817" s="113"/>
    </row>
    <row r="11818" spans="1:8">
      <c r="A11818" s="65"/>
      <c r="B11818" s="65"/>
      <c r="C11818" s="65"/>
      <c r="D11818" s="65"/>
      <c r="E11818" s="65"/>
      <c r="F11818" s="65"/>
      <c r="G11818" s="65"/>
      <c r="H11818" s="113"/>
    </row>
    <row r="11819" spans="1:8">
      <c r="A11819" s="65"/>
      <c r="B11819" s="65"/>
      <c r="C11819" s="65"/>
      <c r="D11819" s="65"/>
      <c r="E11819" s="65"/>
      <c r="F11819" s="65"/>
      <c r="G11819" s="65"/>
      <c r="H11819" s="113"/>
    </row>
    <row r="11820" spans="1:8">
      <c r="A11820" s="65"/>
      <c r="B11820" s="65"/>
      <c r="C11820" s="65"/>
      <c r="D11820" s="65"/>
      <c r="E11820" s="65"/>
      <c r="F11820" s="65"/>
      <c r="G11820" s="65"/>
      <c r="H11820" s="113"/>
    </row>
    <row r="11821" spans="1:8">
      <c r="A11821" s="65"/>
      <c r="B11821" s="65"/>
      <c r="C11821" s="65"/>
      <c r="D11821" s="65"/>
      <c r="E11821" s="65"/>
      <c r="F11821" s="65"/>
      <c r="G11821" s="65"/>
      <c r="H11821" s="113"/>
    </row>
    <row r="11822" spans="1:8">
      <c r="A11822" s="65"/>
      <c r="B11822" s="65"/>
      <c r="C11822" s="65"/>
      <c r="D11822" s="65"/>
      <c r="E11822" s="65"/>
      <c r="F11822" s="65"/>
      <c r="G11822" s="65"/>
      <c r="H11822" s="113"/>
    </row>
    <row r="11823" spans="1:8">
      <c r="A11823" s="65"/>
      <c r="B11823" s="65"/>
      <c r="C11823" s="65"/>
      <c r="D11823" s="65"/>
      <c r="E11823" s="65"/>
      <c r="F11823" s="65"/>
      <c r="G11823" s="65"/>
      <c r="H11823" s="113"/>
    </row>
    <row r="11824" spans="1:8">
      <c r="A11824" s="65"/>
      <c r="B11824" s="65"/>
      <c r="C11824" s="65"/>
      <c r="D11824" s="65"/>
      <c r="E11824" s="65"/>
      <c r="F11824" s="65"/>
      <c r="G11824" s="65"/>
      <c r="H11824" s="113"/>
    </row>
    <row r="11825" spans="1:8">
      <c r="A11825" s="65"/>
      <c r="B11825" s="65"/>
      <c r="C11825" s="65"/>
      <c r="D11825" s="65"/>
      <c r="E11825" s="65"/>
      <c r="F11825" s="65"/>
      <c r="G11825" s="65"/>
      <c r="H11825" s="113"/>
    </row>
    <row r="11826" spans="1:8">
      <c r="A11826" s="65"/>
      <c r="B11826" s="65"/>
      <c r="C11826" s="65"/>
      <c r="D11826" s="65"/>
      <c r="E11826" s="65"/>
      <c r="F11826" s="65"/>
      <c r="G11826" s="65"/>
      <c r="H11826" s="113"/>
    </row>
    <row r="11827" spans="1:8">
      <c r="A11827" s="65"/>
      <c r="B11827" s="65"/>
      <c r="C11827" s="65"/>
      <c r="D11827" s="65"/>
      <c r="E11827" s="65"/>
      <c r="F11827" s="65"/>
      <c r="G11827" s="65"/>
      <c r="H11827" s="113"/>
    </row>
    <row r="11828" spans="1:8">
      <c r="A11828" s="65"/>
      <c r="B11828" s="65"/>
      <c r="C11828" s="65"/>
      <c r="D11828" s="65"/>
      <c r="E11828" s="65"/>
      <c r="F11828" s="65"/>
      <c r="G11828" s="65"/>
      <c r="H11828" s="113"/>
    </row>
    <row r="11829" spans="1:8">
      <c r="A11829" s="65"/>
      <c r="B11829" s="65"/>
      <c r="C11829" s="65"/>
      <c r="D11829" s="65"/>
      <c r="E11829" s="65"/>
      <c r="F11829" s="65"/>
      <c r="G11829" s="65"/>
      <c r="H11829" s="113"/>
    </row>
    <row r="11830" spans="1:8">
      <c r="A11830" s="65"/>
      <c r="B11830" s="65"/>
      <c r="C11830" s="65"/>
      <c r="D11830" s="65"/>
      <c r="E11830" s="65"/>
      <c r="F11830" s="65"/>
      <c r="G11830" s="65"/>
      <c r="H11830" s="113"/>
    </row>
    <row r="11831" spans="1:8">
      <c r="A11831" s="65"/>
      <c r="B11831" s="65"/>
      <c r="C11831" s="65"/>
      <c r="D11831" s="65"/>
      <c r="E11831" s="65"/>
      <c r="F11831" s="65"/>
      <c r="G11831" s="65"/>
      <c r="H11831" s="113"/>
    </row>
    <row r="11832" spans="1:8">
      <c r="A11832" s="65"/>
      <c r="B11832" s="65"/>
      <c r="C11832" s="65"/>
      <c r="D11832" s="65"/>
      <c r="E11832" s="65"/>
      <c r="F11832" s="65"/>
      <c r="G11832" s="65"/>
      <c r="H11832" s="113"/>
    </row>
    <row r="11833" spans="1:8">
      <c r="A11833" s="65"/>
      <c r="B11833" s="65"/>
      <c r="C11833" s="65"/>
      <c r="D11833" s="65"/>
      <c r="E11833" s="65"/>
      <c r="F11833" s="65"/>
      <c r="G11833" s="65"/>
      <c r="H11833" s="113"/>
    </row>
    <row r="11834" spans="1:8">
      <c r="A11834" s="65"/>
      <c r="B11834" s="65"/>
      <c r="C11834" s="65"/>
      <c r="D11834" s="65"/>
      <c r="E11834" s="65"/>
      <c r="F11834" s="65"/>
      <c r="G11834" s="65"/>
      <c r="H11834" s="113"/>
    </row>
    <row r="11835" spans="1:8">
      <c r="A11835" s="65"/>
      <c r="B11835" s="65"/>
      <c r="C11835" s="65"/>
      <c r="D11835" s="65"/>
      <c r="E11835" s="65"/>
      <c r="F11835" s="65"/>
      <c r="G11835" s="65"/>
      <c r="H11835" s="113"/>
    </row>
    <row r="11836" spans="1:8">
      <c r="A11836" s="65"/>
      <c r="B11836" s="65"/>
      <c r="C11836" s="65"/>
      <c r="D11836" s="65"/>
      <c r="E11836" s="65"/>
      <c r="F11836" s="65"/>
      <c r="G11836" s="65"/>
      <c r="H11836" s="113"/>
    </row>
    <row r="11837" spans="1:8">
      <c r="A11837" s="65"/>
      <c r="B11837" s="65"/>
      <c r="C11837" s="65"/>
      <c r="D11837" s="65"/>
      <c r="E11837" s="65"/>
      <c r="F11837" s="65"/>
      <c r="G11837" s="65"/>
      <c r="H11837" s="113"/>
    </row>
    <row r="11838" spans="1:8">
      <c r="A11838" s="65"/>
      <c r="B11838" s="65"/>
      <c r="C11838" s="65"/>
      <c r="D11838" s="65"/>
      <c r="E11838" s="65"/>
      <c r="F11838" s="65"/>
      <c r="G11838" s="65"/>
      <c r="H11838" s="113"/>
    </row>
    <row r="11839" spans="1:8">
      <c r="A11839" s="65"/>
      <c r="B11839" s="65"/>
      <c r="C11839" s="65"/>
      <c r="D11839" s="65"/>
      <c r="E11839" s="65"/>
      <c r="F11839" s="65"/>
      <c r="G11839" s="65"/>
      <c r="H11839" s="113"/>
    </row>
    <row r="11840" spans="1:8">
      <c r="A11840" s="65"/>
      <c r="B11840" s="65"/>
      <c r="C11840" s="65"/>
      <c r="D11840" s="65"/>
      <c r="E11840" s="65"/>
      <c r="F11840" s="65"/>
      <c r="G11840" s="65"/>
      <c r="H11840" s="113"/>
    </row>
    <row r="11841" spans="1:8">
      <c r="A11841" s="65"/>
      <c r="B11841" s="65"/>
      <c r="C11841" s="65"/>
      <c r="D11841" s="65"/>
      <c r="E11841" s="65"/>
      <c r="F11841" s="65"/>
      <c r="G11841" s="65"/>
      <c r="H11841" s="113"/>
    </row>
    <row r="11842" spans="1:8">
      <c r="A11842" s="65"/>
      <c r="B11842" s="65"/>
      <c r="C11842" s="65"/>
      <c r="D11842" s="65"/>
      <c r="E11842" s="65"/>
      <c r="F11842" s="65"/>
      <c r="G11842" s="65"/>
      <c r="H11842" s="113"/>
    </row>
    <row r="11843" spans="1:8">
      <c r="A11843" s="65"/>
      <c r="B11843" s="65"/>
      <c r="C11843" s="65"/>
      <c r="D11843" s="65"/>
      <c r="E11843" s="65"/>
      <c r="F11843" s="65"/>
      <c r="G11843" s="65"/>
      <c r="H11843" s="113"/>
    </row>
    <row r="11844" spans="1:8">
      <c r="A11844" s="65"/>
      <c r="B11844" s="65"/>
      <c r="C11844" s="65"/>
      <c r="D11844" s="65"/>
      <c r="E11844" s="65"/>
      <c r="F11844" s="65"/>
      <c r="G11844" s="65"/>
      <c r="H11844" s="113"/>
    </row>
    <row r="11845" spans="1:8">
      <c r="A11845" s="65"/>
      <c r="B11845" s="65"/>
      <c r="C11845" s="65"/>
      <c r="D11845" s="65"/>
      <c r="E11845" s="65"/>
      <c r="F11845" s="65"/>
      <c r="G11845" s="65"/>
      <c r="H11845" s="113"/>
    </row>
    <row r="11846" spans="1:8">
      <c r="A11846" s="65"/>
      <c r="B11846" s="65"/>
      <c r="C11846" s="65"/>
      <c r="D11846" s="65"/>
      <c r="E11846" s="65"/>
      <c r="F11846" s="65"/>
      <c r="G11846" s="65"/>
      <c r="H11846" s="113"/>
    </row>
    <row r="11847" spans="1:8">
      <c r="A11847" s="65"/>
      <c r="B11847" s="65"/>
      <c r="C11847" s="65"/>
      <c r="D11847" s="65"/>
      <c r="E11847" s="65"/>
      <c r="F11847" s="65"/>
      <c r="G11847" s="65"/>
      <c r="H11847" s="113"/>
    </row>
    <row r="11848" spans="1:8">
      <c r="A11848" s="65"/>
      <c r="B11848" s="65"/>
      <c r="C11848" s="65"/>
      <c r="D11848" s="65"/>
      <c r="E11848" s="65"/>
      <c r="F11848" s="65"/>
      <c r="G11848" s="65"/>
      <c r="H11848" s="113"/>
    </row>
    <row r="11849" spans="1:8">
      <c r="A11849" s="65"/>
      <c r="B11849" s="65"/>
      <c r="C11849" s="65"/>
      <c r="D11849" s="65"/>
      <c r="E11849" s="65"/>
      <c r="F11849" s="65"/>
      <c r="G11849" s="65"/>
      <c r="H11849" s="113"/>
    </row>
    <row r="11850" spans="1:8">
      <c r="A11850" s="65"/>
      <c r="B11850" s="65"/>
      <c r="C11850" s="65"/>
      <c r="D11850" s="65"/>
      <c r="E11850" s="65"/>
      <c r="F11850" s="65"/>
      <c r="G11850" s="65"/>
      <c r="H11850" s="113"/>
    </row>
    <row r="11851" spans="1:8">
      <c r="A11851" s="65"/>
      <c r="B11851" s="65"/>
      <c r="C11851" s="65"/>
      <c r="D11851" s="65"/>
      <c r="E11851" s="65"/>
      <c r="F11851" s="65"/>
      <c r="G11851" s="65"/>
      <c r="H11851" s="113"/>
    </row>
    <row r="11852" spans="1:8">
      <c r="A11852" s="65"/>
      <c r="B11852" s="65"/>
      <c r="C11852" s="65"/>
      <c r="D11852" s="65"/>
      <c r="E11852" s="65"/>
      <c r="F11852" s="65"/>
      <c r="G11852" s="65"/>
      <c r="H11852" s="113"/>
    </row>
    <row r="11853" spans="1:8">
      <c r="A11853" s="65"/>
      <c r="B11853" s="65"/>
      <c r="C11853" s="65"/>
      <c r="D11853" s="65"/>
      <c r="E11853" s="65"/>
      <c r="F11853" s="65"/>
      <c r="G11853" s="65"/>
      <c r="H11853" s="113"/>
    </row>
    <row r="11854" spans="1:8">
      <c r="A11854" s="65"/>
      <c r="B11854" s="65"/>
      <c r="C11854" s="65"/>
      <c r="D11854" s="65"/>
      <c r="E11854" s="65"/>
      <c r="F11854" s="65"/>
      <c r="G11854" s="65"/>
      <c r="H11854" s="113"/>
    </row>
    <row r="11855" spans="1:8">
      <c r="A11855" s="65"/>
      <c r="B11855" s="65"/>
      <c r="C11855" s="65"/>
      <c r="D11855" s="65"/>
      <c r="E11855" s="65"/>
      <c r="F11855" s="65"/>
      <c r="G11855" s="65"/>
      <c r="H11855" s="113"/>
    </row>
    <row r="11856" spans="1:8">
      <c r="A11856" s="65"/>
      <c r="B11856" s="65"/>
      <c r="C11856" s="65"/>
      <c r="D11856" s="65"/>
      <c r="E11856" s="65"/>
      <c r="F11856" s="65"/>
      <c r="G11856" s="65"/>
      <c r="H11856" s="113"/>
    </row>
    <row r="11857" spans="1:8">
      <c r="A11857" s="65"/>
      <c r="B11857" s="65"/>
      <c r="C11857" s="65"/>
      <c r="D11857" s="65"/>
      <c r="E11857" s="65"/>
      <c r="F11857" s="65"/>
      <c r="G11857" s="65"/>
      <c r="H11857" s="113"/>
    </row>
    <row r="11858" spans="1:8">
      <c r="A11858" s="65"/>
      <c r="B11858" s="65"/>
      <c r="C11858" s="65"/>
      <c r="D11858" s="65"/>
      <c r="E11858" s="65"/>
      <c r="F11858" s="65"/>
      <c r="G11858" s="65"/>
      <c r="H11858" s="113"/>
    </row>
    <row r="11859" spans="1:8">
      <c r="A11859" s="65"/>
      <c r="B11859" s="65"/>
      <c r="C11859" s="65"/>
      <c r="D11859" s="65"/>
      <c r="E11859" s="65"/>
      <c r="F11859" s="65"/>
      <c r="G11859" s="65"/>
      <c r="H11859" s="113"/>
    </row>
    <row r="11860" spans="1:8">
      <c r="A11860" s="65"/>
      <c r="B11860" s="65"/>
      <c r="C11860" s="65"/>
      <c r="D11860" s="65"/>
      <c r="E11860" s="65"/>
      <c r="F11860" s="65"/>
      <c r="G11860" s="65"/>
      <c r="H11860" s="113"/>
    </row>
    <row r="11861" spans="1:8">
      <c r="A11861" s="65"/>
      <c r="B11861" s="65"/>
      <c r="C11861" s="65"/>
      <c r="D11861" s="65"/>
      <c r="E11861" s="65"/>
      <c r="F11861" s="65"/>
      <c r="G11861" s="65"/>
      <c r="H11861" s="113"/>
    </row>
    <row r="11862" spans="1:8">
      <c r="A11862" s="65"/>
      <c r="B11862" s="65"/>
      <c r="C11862" s="65"/>
      <c r="D11862" s="65"/>
      <c r="E11862" s="65"/>
      <c r="F11862" s="65"/>
      <c r="G11862" s="65"/>
      <c r="H11862" s="113"/>
    </row>
    <row r="11863" spans="1:8">
      <c r="A11863" s="65"/>
      <c r="B11863" s="65"/>
      <c r="C11863" s="65"/>
      <c r="D11863" s="65"/>
      <c r="E11863" s="65"/>
      <c r="F11863" s="65"/>
      <c r="G11863" s="65"/>
      <c r="H11863" s="113"/>
    </row>
    <row r="11864" spans="1:8">
      <c r="A11864" s="65"/>
      <c r="B11864" s="65"/>
      <c r="C11864" s="65"/>
      <c r="D11864" s="65"/>
      <c r="E11864" s="65"/>
      <c r="F11864" s="65"/>
      <c r="G11864" s="65"/>
      <c r="H11864" s="113"/>
    </row>
    <row r="11865" spans="1:8">
      <c r="A11865" s="65"/>
      <c r="B11865" s="65"/>
      <c r="C11865" s="65"/>
      <c r="D11865" s="65"/>
      <c r="E11865" s="65"/>
      <c r="F11865" s="65"/>
      <c r="G11865" s="65"/>
      <c r="H11865" s="113"/>
    </row>
    <row r="11866" spans="1:8">
      <c r="A11866" s="65"/>
      <c r="B11866" s="65"/>
      <c r="C11866" s="65"/>
      <c r="D11866" s="65"/>
      <c r="E11866" s="65"/>
      <c r="F11866" s="65"/>
      <c r="G11866" s="65"/>
      <c r="H11866" s="113"/>
    </row>
    <row r="11867" spans="1:8">
      <c r="A11867" s="65"/>
      <c r="B11867" s="65"/>
      <c r="C11867" s="65"/>
      <c r="D11867" s="65"/>
      <c r="E11867" s="65"/>
      <c r="F11867" s="65"/>
      <c r="G11867" s="65"/>
      <c r="H11867" s="113"/>
    </row>
    <row r="11868" spans="1:8">
      <c r="A11868" s="65"/>
      <c r="B11868" s="65"/>
      <c r="C11868" s="65"/>
      <c r="D11868" s="65"/>
      <c r="E11868" s="65"/>
      <c r="F11868" s="65"/>
      <c r="G11868" s="65"/>
      <c r="H11868" s="113"/>
    </row>
    <row r="11869" spans="1:8">
      <c r="A11869" s="65"/>
      <c r="B11869" s="65"/>
      <c r="C11869" s="65"/>
      <c r="D11869" s="65"/>
      <c r="E11869" s="65"/>
      <c r="F11869" s="65"/>
      <c r="G11869" s="65"/>
      <c r="H11869" s="113"/>
    </row>
    <row r="11870" spans="1:8">
      <c r="A11870" s="65"/>
      <c r="B11870" s="65"/>
      <c r="C11870" s="65"/>
      <c r="D11870" s="65"/>
      <c r="E11870" s="65"/>
      <c r="F11870" s="65"/>
      <c r="G11870" s="65"/>
      <c r="H11870" s="113"/>
    </row>
    <row r="11871" spans="1:8">
      <c r="A11871" s="65"/>
      <c r="B11871" s="65"/>
      <c r="C11871" s="65"/>
      <c r="D11871" s="65"/>
      <c r="E11871" s="65"/>
      <c r="F11871" s="65"/>
      <c r="G11871" s="65"/>
      <c r="H11871" s="113"/>
    </row>
    <row r="11872" spans="1:8">
      <c r="A11872" s="65"/>
      <c r="B11872" s="65"/>
      <c r="C11872" s="65"/>
      <c r="D11872" s="65"/>
      <c r="E11872" s="65"/>
      <c r="F11872" s="65"/>
      <c r="G11872" s="65"/>
      <c r="H11872" s="113"/>
    </row>
    <row r="11873" spans="1:8">
      <c r="A11873" s="65"/>
      <c r="B11873" s="65"/>
      <c r="C11873" s="65"/>
      <c r="D11873" s="65"/>
      <c r="E11873" s="65"/>
      <c r="F11873" s="65"/>
      <c r="G11873" s="65"/>
      <c r="H11873" s="113"/>
    </row>
    <row r="11874" spans="1:8">
      <c r="A11874" s="65"/>
      <c r="B11874" s="65"/>
      <c r="C11874" s="65"/>
      <c r="D11874" s="65"/>
      <c r="E11874" s="65"/>
      <c r="F11874" s="65"/>
      <c r="G11874" s="65"/>
      <c r="H11874" s="113"/>
    </row>
    <row r="11875" spans="1:8">
      <c r="A11875" s="65"/>
      <c r="B11875" s="65"/>
      <c r="C11875" s="65"/>
      <c r="D11875" s="65"/>
      <c r="E11875" s="65"/>
      <c r="F11875" s="65"/>
      <c r="G11875" s="65"/>
      <c r="H11875" s="113"/>
    </row>
    <row r="11876" spans="1:8">
      <c r="A11876" s="65"/>
      <c r="B11876" s="65"/>
      <c r="C11876" s="65"/>
      <c r="D11876" s="65"/>
      <c r="E11876" s="65"/>
      <c r="F11876" s="65"/>
      <c r="G11876" s="65"/>
      <c r="H11876" s="113"/>
    </row>
    <row r="11877" spans="1:8">
      <c r="A11877" s="65"/>
      <c r="B11877" s="65"/>
      <c r="C11877" s="65"/>
      <c r="D11877" s="65"/>
      <c r="E11877" s="65"/>
      <c r="F11877" s="65"/>
      <c r="G11877" s="65"/>
      <c r="H11877" s="113"/>
    </row>
    <row r="11878" spans="1:8">
      <c r="A11878" s="65"/>
      <c r="B11878" s="65"/>
      <c r="C11878" s="65"/>
      <c r="D11878" s="65"/>
      <c r="E11878" s="65"/>
      <c r="F11878" s="65"/>
      <c r="G11878" s="65"/>
      <c r="H11878" s="113"/>
    </row>
    <row r="11879" spans="1:8">
      <c r="A11879" s="65"/>
      <c r="B11879" s="65"/>
      <c r="C11879" s="65"/>
      <c r="D11879" s="65"/>
      <c r="E11879" s="65"/>
      <c r="F11879" s="65"/>
      <c r="G11879" s="65"/>
      <c r="H11879" s="113"/>
    </row>
    <row r="11880" spans="1:8">
      <c r="A11880" s="65"/>
      <c r="B11880" s="65"/>
      <c r="C11880" s="65"/>
      <c r="D11880" s="65"/>
      <c r="E11880" s="65"/>
      <c r="F11880" s="65"/>
      <c r="G11880" s="65"/>
      <c r="H11880" s="113"/>
    </row>
    <row r="11881" spans="1:8">
      <c r="A11881" s="65"/>
      <c r="B11881" s="65"/>
      <c r="C11881" s="65"/>
      <c r="D11881" s="65"/>
      <c r="E11881" s="65"/>
      <c r="F11881" s="65"/>
      <c r="G11881" s="65"/>
      <c r="H11881" s="113"/>
    </row>
    <row r="11882" spans="1:8">
      <c r="A11882" s="65"/>
      <c r="B11882" s="65"/>
      <c r="C11882" s="65"/>
      <c r="D11882" s="65"/>
      <c r="E11882" s="65"/>
      <c r="F11882" s="65"/>
      <c r="G11882" s="65"/>
      <c r="H11882" s="113"/>
    </row>
    <row r="11883" spans="1:8">
      <c r="A11883" s="65"/>
      <c r="B11883" s="65"/>
      <c r="C11883" s="65"/>
      <c r="D11883" s="65"/>
      <c r="E11883" s="65"/>
      <c r="F11883" s="65"/>
      <c r="G11883" s="65"/>
      <c r="H11883" s="113"/>
    </row>
    <row r="11884" spans="1:8">
      <c r="A11884" s="65"/>
      <c r="B11884" s="65"/>
      <c r="C11884" s="65"/>
      <c r="D11884" s="65"/>
      <c r="E11884" s="65"/>
      <c r="F11884" s="65"/>
      <c r="G11884" s="65"/>
      <c r="H11884" s="113"/>
    </row>
    <row r="11885" spans="1:8">
      <c r="A11885" s="65"/>
      <c r="B11885" s="65"/>
      <c r="C11885" s="65"/>
      <c r="D11885" s="65"/>
      <c r="E11885" s="65"/>
      <c r="F11885" s="65"/>
      <c r="G11885" s="65"/>
      <c r="H11885" s="113"/>
    </row>
    <row r="11886" spans="1:8">
      <c r="A11886" s="65"/>
      <c r="B11886" s="65"/>
      <c r="C11886" s="65"/>
      <c r="D11886" s="65"/>
      <c r="E11886" s="65"/>
      <c r="F11886" s="65"/>
      <c r="G11886" s="65"/>
      <c r="H11886" s="113"/>
    </row>
    <row r="11887" spans="1:8">
      <c r="A11887" s="65"/>
      <c r="B11887" s="65"/>
      <c r="C11887" s="65"/>
      <c r="D11887" s="65"/>
      <c r="E11887" s="65"/>
      <c r="F11887" s="65"/>
      <c r="G11887" s="65"/>
      <c r="H11887" s="113"/>
    </row>
    <row r="11888" spans="1:8">
      <c r="A11888" s="65"/>
      <c r="B11888" s="65"/>
      <c r="C11888" s="65"/>
      <c r="D11888" s="65"/>
      <c r="E11888" s="65"/>
      <c r="F11888" s="65"/>
      <c r="G11888" s="65"/>
      <c r="H11888" s="113"/>
    </row>
    <row r="11889" spans="1:8">
      <c r="A11889" s="65"/>
      <c r="B11889" s="65"/>
      <c r="C11889" s="65"/>
      <c r="D11889" s="65"/>
      <c r="E11889" s="65"/>
      <c r="F11889" s="65"/>
      <c r="G11889" s="65"/>
      <c r="H11889" s="113"/>
    </row>
    <row r="11890" spans="1:8">
      <c r="A11890" s="65"/>
      <c r="B11890" s="65"/>
      <c r="C11890" s="65"/>
      <c r="D11890" s="65"/>
      <c r="E11890" s="65"/>
      <c r="F11890" s="65"/>
      <c r="G11890" s="65"/>
      <c r="H11890" s="113"/>
    </row>
    <row r="11891" spans="1:8">
      <c r="A11891" s="65"/>
      <c r="B11891" s="65"/>
      <c r="C11891" s="65"/>
      <c r="D11891" s="65"/>
      <c r="E11891" s="65"/>
      <c r="F11891" s="65"/>
      <c r="G11891" s="65"/>
      <c r="H11891" s="113"/>
    </row>
    <row r="11892" spans="1:8">
      <c r="A11892" s="65"/>
      <c r="B11892" s="65"/>
      <c r="C11892" s="65"/>
      <c r="D11892" s="65"/>
      <c r="E11892" s="65"/>
      <c r="F11892" s="65"/>
      <c r="G11892" s="65"/>
      <c r="H11892" s="113"/>
    </row>
    <row r="11893" spans="1:8">
      <c r="A11893" s="65"/>
      <c r="B11893" s="65"/>
      <c r="C11893" s="65"/>
      <c r="D11893" s="65"/>
      <c r="E11893" s="65"/>
      <c r="F11893" s="65"/>
      <c r="G11893" s="65"/>
      <c r="H11893" s="113"/>
    </row>
    <row r="11894" spans="1:8">
      <c r="A11894" s="65"/>
      <c r="B11894" s="65"/>
      <c r="C11894" s="65"/>
      <c r="D11894" s="65"/>
      <c r="E11894" s="65"/>
      <c r="F11894" s="65"/>
      <c r="G11894" s="65"/>
      <c r="H11894" s="113"/>
    </row>
    <row r="11895" spans="1:8">
      <c r="A11895" s="65"/>
      <c r="B11895" s="65"/>
      <c r="C11895" s="65"/>
      <c r="D11895" s="65"/>
      <c r="E11895" s="65"/>
      <c r="F11895" s="65"/>
      <c r="G11895" s="65"/>
      <c r="H11895" s="113"/>
    </row>
    <row r="11896" spans="1:8">
      <c r="A11896" s="65"/>
      <c r="B11896" s="65"/>
      <c r="C11896" s="65"/>
      <c r="D11896" s="65"/>
      <c r="E11896" s="65"/>
      <c r="F11896" s="65"/>
      <c r="G11896" s="65"/>
      <c r="H11896" s="113"/>
    </row>
    <row r="11897" spans="1:8">
      <c r="A11897" s="65"/>
      <c r="B11897" s="65"/>
      <c r="C11897" s="65"/>
      <c r="D11897" s="65"/>
      <c r="E11897" s="65"/>
      <c r="F11897" s="65"/>
      <c r="G11897" s="65"/>
      <c r="H11897" s="113"/>
    </row>
    <row r="11898" spans="1:8">
      <c r="A11898" s="65"/>
      <c r="B11898" s="65"/>
      <c r="C11898" s="65"/>
      <c r="D11898" s="65"/>
      <c r="E11898" s="65"/>
      <c r="F11898" s="65"/>
      <c r="G11898" s="65"/>
      <c r="H11898" s="113"/>
    </row>
    <row r="11899" spans="1:8">
      <c r="A11899" s="65"/>
      <c r="B11899" s="65"/>
      <c r="C11899" s="65"/>
      <c r="D11899" s="65"/>
      <c r="E11899" s="65"/>
      <c r="F11899" s="65"/>
      <c r="G11899" s="65"/>
      <c r="H11899" s="113"/>
    </row>
    <row r="11900" spans="1:8">
      <c r="A11900" s="65"/>
      <c r="B11900" s="65"/>
      <c r="C11900" s="65"/>
      <c r="D11900" s="65"/>
      <c r="E11900" s="65"/>
      <c r="F11900" s="65"/>
      <c r="G11900" s="65"/>
      <c r="H11900" s="113"/>
    </row>
    <row r="11901" spans="1:8">
      <c r="A11901" s="65"/>
      <c r="B11901" s="65"/>
      <c r="C11901" s="65"/>
      <c r="D11901" s="65"/>
      <c r="E11901" s="65"/>
      <c r="F11901" s="65"/>
      <c r="G11901" s="65"/>
      <c r="H11901" s="113"/>
    </row>
    <row r="11902" spans="1:8">
      <c r="A11902" s="65"/>
      <c r="B11902" s="65"/>
      <c r="C11902" s="65"/>
      <c r="D11902" s="65"/>
      <c r="E11902" s="65"/>
      <c r="F11902" s="65"/>
      <c r="G11902" s="65"/>
      <c r="H11902" s="113"/>
    </row>
    <row r="11903" spans="1:8">
      <c r="A11903" s="65"/>
      <c r="B11903" s="65"/>
      <c r="C11903" s="65"/>
      <c r="D11903" s="65"/>
      <c r="E11903" s="65"/>
      <c r="F11903" s="65"/>
      <c r="G11903" s="65"/>
      <c r="H11903" s="113"/>
    </row>
    <row r="11904" spans="1:8">
      <c r="A11904" s="65"/>
      <c r="B11904" s="65"/>
      <c r="C11904" s="65"/>
      <c r="D11904" s="65"/>
      <c r="E11904" s="65"/>
      <c r="F11904" s="65"/>
      <c r="G11904" s="65"/>
      <c r="H11904" s="113"/>
    </row>
    <row r="11905" spans="1:8">
      <c r="A11905" s="65"/>
      <c r="B11905" s="65"/>
      <c r="C11905" s="65"/>
      <c r="D11905" s="65"/>
      <c r="E11905" s="65"/>
      <c r="F11905" s="65"/>
      <c r="G11905" s="65"/>
      <c r="H11905" s="113"/>
    </row>
    <row r="11906" spans="1:8">
      <c r="A11906" s="65"/>
      <c r="B11906" s="65"/>
      <c r="C11906" s="65"/>
      <c r="D11906" s="65"/>
      <c r="E11906" s="65"/>
      <c r="F11906" s="65"/>
      <c r="G11906" s="65"/>
      <c r="H11906" s="113"/>
    </row>
    <row r="11907" spans="1:8">
      <c r="A11907" s="65"/>
      <c r="B11907" s="65"/>
      <c r="C11907" s="65"/>
      <c r="D11907" s="65"/>
      <c r="E11907" s="65"/>
      <c r="F11907" s="65"/>
      <c r="G11907" s="65"/>
      <c r="H11907" s="113"/>
    </row>
    <row r="11908" spans="1:8">
      <c r="A11908" s="65"/>
      <c r="B11908" s="65"/>
      <c r="C11908" s="65"/>
      <c r="D11908" s="65"/>
      <c r="E11908" s="65"/>
      <c r="F11908" s="65"/>
      <c r="G11908" s="65"/>
      <c r="H11908" s="113"/>
    </row>
    <row r="11909" spans="1:8">
      <c r="A11909" s="65"/>
      <c r="B11909" s="65"/>
      <c r="C11909" s="65"/>
      <c r="D11909" s="65"/>
      <c r="E11909" s="65"/>
      <c r="F11909" s="65"/>
      <c r="G11909" s="65"/>
      <c r="H11909" s="113"/>
    </row>
    <row r="11910" spans="1:8">
      <c r="A11910" s="65"/>
      <c r="B11910" s="65"/>
      <c r="C11910" s="65"/>
      <c r="D11910" s="65"/>
      <c r="E11910" s="65"/>
      <c r="F11910" s="65"/>
      <c r="G11910" s="65"/>
      <c r="H11910" s="113"/>
    </row>
    <row r="11911" spans="1:8">
      <c r="A11911" s="65"/>
      <c r="B11911" s="65"/>
      <c r="C11911" s="65"/>
      <c r="D11911" s="65"/>
      <c r="E11911" s="65"/>
      <c r="F11911" s="65"/>
      <c r="G11911" s="65"/>
      <c r="H11911" s="113"/>
    </row>
    <row r="11912" spans="1:8">
      <c r="A11912" s="65"/>
      <c r="B11912" s="65"/>
      <c r="C11912" s="65"/>
      <c r="D11912" s="65"/>
      <c r="E11912" s="65"/>
      <c r="F11912" s="65"/>
      <c r="G11912" s="65"/>
      <c r="H11912" s="113"/>
    </row>
    <row r="11913" spans="1:8">
      <c r="A11913" s="65"/>
      <c r="B11913" s="65"/>
      <c r="C11913" s="65"/>
      <c r="D11913" s="65"/>
      <c r="E11913" s="65"/>
      <c r="F11913" s="65"/>
      <c r="G11913" s="65"/>
      <c r="H11913" s="113"/>
    </row>
    <row r="11914" spans="1:8">
      <c r="A11914" s="65"/>
      <c r="B11914" s="65"/>
      <c r="C11914" s="65"/>
      <c r="D11914" s="65"/>
      <c r="E11914" s="65"/>
      <c r="F11914" s="65"/>
      <c r="G11914" s="65"/>
      <c r="H11914" s="113"/>
    </row>
    <row r="11915" spans="1:8">
      <c r="A11915" s="65"/>
      <c r="B11915" s="65"/>
      <c r="C11915" s="65"/>
      <c r="D11915" s="65"/>
      <c r="E11915" s="65"/>
      <c r="F11915" s="65"/>
      <c r="G11915" s="65"/>
      <c r="H11915" s="113"/>
    </row>
    <row r="11916" spans="1:8">
      <c r="A11916" s="65"/>
      <c r="B11916" s="65"/>
      <c r="C11916" s="65"/>
      <c r="D11916" s="65"/>
      <c r="E11916" s="65"/>
      <c r="F11916" s="65"/>
      <c r="G11916" s="65"/>
      <c r="H11916" s="113"/>
    </row>
    <row r="11917" spans="1:8">
      <c r="A11917" s="65"/>
      <c r="B11917" s="65"/>
      <c r="C11917" s="65"/>
      <c r="D11917" s="65"/>
      <c r="E11917" s="65"/>
      <c r="F11917" s="65"/>
      <c r="G11917" s="65"/>
      <c r="H11917" s="113"/>
    </row>
    <row r="11918" spans="1:8">
      <c r="A11918" s="65"/>
      <c r="B11918" s="65"/>
      <c r="C11918" s="65"/>
      <c r="D11918" s="65"/>
      <c r="E11918" s="65"/>
      <c r="F11918" s="65"/>
      <c r="G11918" s="65"/>
      <c r="H11918" s="113"/>
    </row>
    <row r="11919" spans="1:8">
      <c r="A11919" s="65"/>
      <c r="B11919" s="65"/>
      <c r="C11919" s="65"/>
      <c r="D11919" s="65"/>
      <c r="E11919" s="65"/>
      <c r="F11919" s="65"/>
      <c r="G11919" s="65"/>
      <c r="H11919" s="113"/>
    </row>
    <row r="11920" spans="1:8">
      <c r="A11920" s="65"/>
      <c r="B11920" s="65"/>
      <c r="C11920" s="65"/>
      <c r="D11920" s="65"/>
      <c r="E11920" s="65"/>
      <c r="F11920" s="65"/>
      <c r="G11920" s="65"/>
      <c r="H11920" s="113"/>
    </row>
    <row r="11921" spans="1:8">
      <c r="A11921" s="65"/>
      <c r="B11921" s="65"/>
      <c r="C11921" s="65"/>
      <c r="D11921" s="65"/>
      <c r="E11921" s="65"/>
      <c r="F11921" s="65"/>
      <c r="G11921" s="65"/>
      <c r="H11921" s="113"/>
    </row>
    <row r="11922" spans="1:8">
      <c r="A11922" s="65"/>
      <c r="B11922" s="65"/>
      <c r="C11922" s="65"/>
      <c r="D11922" s="65"/>
      <c r="E11922" s="65"/>
      <c r="F11922" s="65"/>
      <c r="G11922" s="65"/>
      <c r="H11922" s="113"/>
    </row>
    <row r="11923" spans="1:8">
      <c r="A11923" s="65"/>
      <c r="B11923" s="65"/>
      <c r="C11923" s="65"/>
      <c r="D11923" s="65"/>
      <c r="E11923" s="65"/>
      <c r="F11923" s="65"/>
      <c r="G11923" s="65"/>
      <c r="H11923" s="113"/>
    </row>
    <row r="11924" spans="1:8">
      <c r="A11924" s="65"/>
      <c r="B11924" s="65"/>
      <c r="C11924" s="65"/>
      <c r="D11924" s="65"/>
      <c r="E11924" s="65"/>
      <c r="F11924" s="65"/>
      <c r="G11924" s="65"/>
      <c r="H11924" s="113"/>
    </row>
    <row r="11925" spans="1:8">
      <c r="A11925" s="65"/>
      <c r="B11925" s="65"/>
      <c r="C11925" s="65"/>
      <c r="D11925" s="65"/>
      <c r="E11925" s="65"/>
      <c r="F11925" s="65"/>
      <c r="G11925" s="65"/>
      <c r="H11925" s="113"/>
    </row>
    <row r="11926" spans="1:8">
      <c r="A11926" s="65"/>
      <c r="B11926" s="65"/>
      <c r="C11926" s="65"/>
      <c r="D11926" s="65"/>
      <c r="E11926" s="65"/>
      <c r="F11926" s="65"/>
      <c r="G11926" s="65"/>
      <c r="H11926" s="113"/>
    </row>
    <row r="11927" spans="1:8">
      <c r="A11927" s="65"/>
      <c r="B11927" s="65"/>
      <c r="C11927" s="65"/>
      <c r="D11927" s="65"/>
      <c r="E11927" s="65"/>
      <c r="F11927" s="65"/>
      <c r="G11927" s="65"/>
      <c r="H11927" s="113"/>
    </row>
    <row r="11928" spans="1:8">
      <c r="A11928" s="65"/>
      <c r="B11928" s="65"/>
      <c r="C11928" s="65"/>
      <c r="D11928" s="65"/>
      <c r="E11928" s="65"/>
      <c r="F11928" s="65"/>
      <c r="G11928" s="65"/>
      <c r="H11928" s="113"/>
    </row>
    <row r="11929" spans="1:8">
      <c r="A11929" s="65"/>
      <c r="B11929" s="65"/>
      <c r="C11929" s="65"/>
      <c r="D11929" s="65"/>
      <c r="E11929" s="65"/>
      <c r="F11929" s="65"/>
      <c r="G11929" s="65"/>
      <c r="H11929" s="113"/>
    </row>
    <row r="11930" spans="1:8">
      <c r="A11930" s="65"/>
      <c r="B11930" s="65"/>
      <c r="C11930" s="65"/>
      <c r="D11930" s="65"/>
      <c r="E11930" s="65"/>
      <c r="F11930" s="65"/>
      <c r="G11930" s="65"/>
      <c r="H11930" s="113"/>
    </row>
    <row r="11931" spans="1:8">
      <c r="A11931" s="65"/>
      <c r="B11931" s="65"/>
      <c r="C11931" s="65"/>
      <c r="D11931" s="65"/>
      <c r="E11931" s="65"/>
      <c r="F11931" s="65"/>
      <c r="G11931" s="65"/>
      <c r="H11931" s="113"/>
    </row>
    <row r="11932" spans="1:8">
      <c r="A11932" s="65"/>
      <c r="B11932" s="65"/>
      <c r="C11932" s="65"/>
      <c r="D11932" s="65"/>
      <c r="E11932" s="65"/>
      <c r="F11932" s="65"/>
      <c r="G11932" s="65"/>
      <c r="H11932" s="113"/>
    </row>
    <row r="11933" spans="1:8">
      <c r="A11933" s="65"/>
      <c r="B11933" s="65"/>
      <c r="C11933" s="65"/>
      <c r="D11933" s="65"/>
      <c r="E11933" s="65"/>
      <c r="F11933" s="65"/>
      <c r="G11933" s="65"/>
      <c r="H11933" s="113"/>
    </row>
    <row r="11934" spans="1:8">
      <c r="A11934" s="65"/>
      <c r="B11934" s="65"/>
      <c r="C11934" s="65"/>
      <c r="D11934" s="65"/>
      <c r="E11934" s="65"/>
      <c r="F11934" s="65"/>
      <c r="G11934" s="65"/>
      <c r="H11934" s="113"/>
    </row>
    <row r="11935" spans="1:8">
      <c r="A11935" s="65"/>
      <c r="B11935" s="65"/>
      <c r="C11935" s="65"/>
      <c r="D11935" s="65"/>
      <c r="E11935" s="65"/>
      <c r="F11935" s="65"/>
      <c r="G11935" s="65"/>
      <c r="H11935" s="113"/>
    </row>
    <row r="11936" spans="1:8">
      <c r="A11936" s="65"/>
      <c r="B11936" s="65"/>
      <c r="C11936" s="65"/>
      <c r="D11936" s="65"/>
      <c r="E11936" s="65"/>
      <c r="F11936" s="65"/>
      <c r="G11936" s="65"/>
      <c r="H11936" s="113"/>
    </row>
    <row r="11937" spans="1:8">
      <c r="A11937" s="65"/>
      <c r="B11937" s="65"/>
      <c r="C11937" s="65"/>
      <c r="D11937" s="65"/>
      <c r="E11937" s="65"/>
      <c r="F11937" s="65"/>
      <c r="G11937" s="65"/>
      <c r="H11937" s="113"/>
    </row>
    <row r="11938" spans="1:8">
      <c r="A11938" s="65"/>
      <c r="B11938" s="65"/>
      <c r="C11938" s="65"/>
      <c r="D11938" s="65"/>
      <c r="E11938" s="65"/>
      <c r="F11938" s="65"/>
      <c r="G11938" s="65"/>
      <c r="H11938" s="113"/>
    </row>
    <row r="11939" spans="1:8">
      <c r="A11939" s="65"/>
      <c r="B11939" s="65"/>
      <c r="C11939" s="65"/>
      <c r="D11939" s="65"/>
      <c r="E11939" s="65"/>
      <c r="F11939" s="65"/>
      <c r="G11939" s="65"/>
      <c r="H11939" s="113"/>
    </row>
    <row r="11940" spans="1:8">
      <c r="A11940" s="65"/>
      <c r="B11940" s="65"/>
      <c r="C11940" s="65"/>
      <c r="D11940" s="65"/>
      <c r="E11940" s="65"/>
      <c r="F11940" s="65"/>
      <c r="G11940" s="65"/>
      <c r="H11940" s="113"/>
    </row>
    <row r="11941" spans="1:8">
      <c r="A11941" s="65"/>
      <c r="B11941" s="65"/>
      <c r="C11941" s="65"/>
      <c r="D11941" s="65"/>
      <c r="E11941" s="65"/>
      <c r="F11941" s="65"/>
      <c r="G11941" s="65"/>
      <c r="H11941" s="113"/>
    </row>
    <row r="11942" spans="1:8">
      <c r="A11942" s="65"/>
      <c r="B11942" s="65"/>
      <c r="C11942" s="65"/>
      <c r="D11942" s="65"/>
      <c r="E11942" s="65"/>
      <c r="F11942" s="65"/>
      <c r="G11942" s="65"/>
      <c r="H11942" s="113"/>
    </row>
    <row r="11943" spans="1:8">
      <c r="A11943" s="65"/>
      <c r="B11943" s="65"/>
      <c r="C11943" s="65"/>
      <c r="D11943" s="65"/>
      <c r="E11943" s="65"/>
      <c r="F11943" s="65"/>
      <c r="G11943" s="65"/>
      <c r="H11943" s="113"/>
    </row>
    <row r="11944" spans="1:8">
      <c r="A11944" s="65"/>
      <c r="B11944" s="65"/>
      <c r="C11944" s="65"/>
      <c r="D11944" s="65"/>
      <c r="E11944" s="65"/>
      <c r="F11944" s="65"/>
      <c r="G11944" s="65"/>
      <c r="H11944" s="113"/>
    </row>
    <row r="11945" spans="1:8">
      <c r="A11945" s="65"/>
      <c r="B11945" s="65"/>
      <c r="C11945" s="65"/>
      <c r="D11945" s="65"/>
      <c r="E11945" s="65"/>
      <c r="F11945" s="65"/>
      <c r="G11945" s="65"/>
      <c r="H11945" s="113"/>
    </row>
    <row r="11946" spans="1:8">
      <c r="A11946" s="65"/>
      <c r="B11946" s="65"/>
      <c r="C11946" s="65"/>
      <c r="D11946" s="65"/>
      <c r="E11946" s="65"/>
      <c r="F11946" s="65"/>
      <c r="G11946" s="65"/>
      <c r="H11946" s="113"/>
    </row>
    <row r="11947" spans="1:8">
      <c r="A11947" s="65"/>
      <c r="B11947" s="65"/>
      <c r="C11947" s="65"/>
      <c r="D11947" s="65"/>
      <c r="E11947" s="65"/>
      <c r="F11947" s="65"/>
      <c r="G11947" s="65"/>
      <c r="H11947" s="113"/>
    </row>
    <row r="11948" spans="1:8">
      <c r="A11948" s="65"/>
      <c r="B11948" s="65"/>
      <c r="C11948" s="65"/>
      <c r="D11948" s="65"/>
      <c r="E11948" s="65"/>
      <c r="F11948" s="65"/>
      <c r="G11948" s="65"/>
      <c r="H11948" s="113"/>
    </row>
    <row r="11949" spans="1:8">
      <c r="A11949" s="65"/>
      <c r="B11949" s="65"/>
      <c r="C11949" s="65"/>
      <c r="D11949" s="65"/>
      <c r="E11949" s="65"/>
      <c r="F11949" s="65"/>
      <c r="G11949" s="65"/>
      <c r="H11949" s="113"/>
    </row>
    <row r="11950" spans="1:8">
      <c r="A11950" s="65"/>
      <c r="B11950" s="65"/>
      <c r="C11950" s="65"/>
      <c r="D11950" s="65"/>
      <c r="E11950" s="65"/>
      <c r="F11950" s="65"/>
      <c r="G11950" s="65"/>
      <c r="H11950" s="113"/>
    </row>
    <row r="11951" spans="1:8">
      <c r="A11951" s="65"/>
      <c r="B11951" s="65"/>
      <c r="C11951" s="65"/>
      <c r="D11951" s="65"/>
      <c r="E11951" s="65"/>
      <c r="F11951" s="65"/>
      <c r="G11951" s="65"/>
      <c r="H11951" s="113"/>
    </row>
    <row r="11952" spans="1:8">
      <c r="A11952" s="65"/>
      <c r="B11952" s="65"/>
      <c r="C11952" s="65"/>
      <c r="D11952" s="65"/>
      <c r="E11952" s="65"/>
      <c r="F11952" s="65"/>
      <c r="G11952" s="65"/>
      <c r="H11952" s="113"/>
    </row>
    <row r="11953" spans="1:8">
      <c r="A11953" s="65"/>
      <c r="B11953" s="65"/>
      <c r="C11953" s="65"/>
      <c r="D11953" s="65"/>
      <c r="E11953" s="65"/>
      <c r="F11953" s="65"/>
      <c r="G11953" s="65"/>
      <c r="H11953" s="113"/>
    </row>
    <row r="11954" spans="1:8">
      <c r="A11954" s="65"/>
      <c r="B11954" s="65"/>
      <c r="C11954" s="65"/>
      <c r="D11954" s="65"/>
      <c r="E11954" s="65"/>
      <c r="F11954" s="65"/>
      <c r="G11954" s="65"/>
      <c r="H11954" s="113"/>
    </row>
    <row r="11955" spans="1:8">
      <c r="A11955" s="65"/>
      <c r="B11955" s="65"/>
      <c r="C11955" s="65"/>
      <c r="D11955" s="65"/>
      <c r="E11955" s="65"/>
      <c r="F11955" s="65"/>
      <c r="G11955" s="65"/>
      <c r="H11955" s="113"/>
    </row>
    <row r="11956" spans="1:8">
      <c r="A11956" s="65"/>
      <c r="B11956" s="65"/>
      <c r="C11956" s="65"/>
      <c r="D11956" s="65"/>
      <c r="E11956" s="65"/>
      <c r="F11956" s="65"/>
      <c r="G11956" s="65"/>
      <c r="H11956" s="113"/>
    </row>
    <row r="11957" spans="1:8">
      <c r="A11957" s="65"/>
      <c r="B11957" s="65"/>
      <c r="C11957" s="65"/>
      <c r="D11957" s="65"/>
      <c r="E11957" s="65"/>
      <c r="F11957" s="65"/>
      <c r="G11957" s="65"/>
      <c r="H11957" s="113"/>
    </row>
    <row r="11958" spans="1:8">
      <c r="A11958" s="65"/>
      <c r="B11958" s="65"/>
      <c r="C11958" s="65"/>
      <c r="D11958" s="65"/>
      <c r="E11958" s="65"/>
      <c r="F11958" s="65"/>
      <c r="G11958" s="65"/>
      <c r="H11958" s="113"/>
    </row>
    <row r="11959" spans="1:8">
      <c r="A11959" s="65"/>
      <c r="B11959" s="65"/>
      <c r="C11959" s="65"/>
      <c r="D11959" s="65"/>
      <c r="E11959" s="65"/>
      <c r="F11959" s="65"/>
      <c r="G11959" s="65"/>
      <c r="H11959" s="113"/>
    </row>
    <row r="11960" spans="1:8">
      <c r="A11960" s="65"/>
      <c r="B11960" s="65"/>
      <c r="C11960" s="65"/>
      <c r="D11960" s="65"/>
      <c r="E11960" s="65"/>
      <c r="F11960" s="65"/>
      <c r="G11960" s="65"/>
      <c r="H11960" s="113"/>
    </row>
    <row r="11961" spans="1:8">
      <c r="A11961" s="65"/>
      <c r="B11961" s="65"/>
      <c r="C11961" s="65"/>
      <c r="D11961" s="65"/>
      <c r="E11961" s="65"/>
      <c r="F11961" s="65"/>
      <c r="G11961" s="65"/>
      <c r="H11961" s="113"/>
    </row>
    <row r="11962" spans="1:8">
      <c r="A11962" s="65"/>
      <c r="B11962" s="65"/>
      <c r="C11962" s="65"/>
      <c r="D11962" s="65"/>
      <c r="E11962" s="65"/>
      <c r="F11962" s="65"/>
      <c r="G11962" s="65"/>
      <c r="H11962" s="113"/>
    </row>
    <row r="11963" spans="1:8">
      <c r="A11963" s="65"/>
      <c r="B11963" s="65"/>
      <c r="C11963" s="65"/>
      <c r="D11963" s="65"/>
      <c r="E11963" s="65"/>
      <c r="F11963" s="65"/>
      <c r="G11963" s="65"/>
      <c r="H11963" s="113"/>
    </row>
    <row r="11964" spans="1:8">
      <c r="A11964" s="65"/>
      <c r="B11964" s="65"/>
      <c r="C11964" s="65"/>
      <c r="D11964" s="65"/>
      <c r="E11964" s="65"/>
      <c r="F11964" s="65"/>
      <c r="G11964" s="65"/>
      <c r="H11964" s="113"/>
    </row>
    <row r="11965" spans="1:8">
      <c r="A11965" s="65"/>
      <c r="B11965" s="65"/>
      <c r="C11965" s="65"/>
      <c r="D11965" s="65"/>
      <c r="E11965" s="65"/>
      <c r="F11965" s="65"/>
      <c r="G11965" s="65"/>
      <c r="H11965" s="113"/>
    </row>
    <row r="11966" spans="1:8">
      <c r="A11966" s="65"/>
      <c r="B11966" s="65"/>
      <c r="C11966" s="65"/>
      <c r="D11966" s="65"/>
      <c r="E11966" s="65"/>
      <c r="F11966" s="65"/>
      <c r="G11966" s="65"/>
      <c r="H11966" s="113"/>
    </row>
    <row r="11967" spans="1:8">
      <c r="A11967" s="65"/>
      <c r="B11967" s="65"/>
      <c r="C11967" s="65"/>
      <c r="D11967" s="65"/>
      <c r="E11967" s="65"/>
      <c r="F11967" s="65"/>
      <c r="G11967" s="65"/>
      <c r="H11967" s="113"/>
    </row>
    <row r="11968" spans="1:8">
      <c r="A11968" s="65"/>
      <c r="B11968" s="65"/>
      <c r="C11968" s="65"/>
      <c r="D11968" s="65"/>
      <c r="E11968" s="65"/>
      <c r="F11968" s="65"/>
      <c r="G11968" s="65"/>
      <c r="H11968" s="113"/>
    </row>
    <row r="11969" spans="1:8">
      <c r="A11969" s="65"/>
      <c r="B11969" s="65"/>
      <c r="C11969" s="65"/>
      <c r="D11969" s="65"/>
      <c r="E11969" s="65"/>
      <c r="F11969" s="65"/>
      <c r="G11969" s="65"/>
      <c r="H11969" s="113"/>
    </row>
    <row r="11970" spans="1:8">
      <c r="A11970" s="65"/>
      <c r="B11970" s="65"/>
      <c r="C11970" s="65"/>
      <c r="D11970" s="65"/>
      <c r="E11970" s="65"/>
      <c r="F11970" s="65"/>
      <c r="G11970" s="65"/>
      <c r="H11970" s="113"/>
    </row>
    <row r="11971" spans="1:8">
      <c r="A11971" s="65"/>
      <c r="B11971" s="65"/>
      <c r="C11971" s="65"/>
      <c r="D11971" s="65"/>
      <c r="E11971" s="65"/>
      <c r="F11971" s="65"/>
      <c r="G11971" s="65"/>
      <c r="H11971" s="113"/>
    </row>
    <row r="11972" spans="1:8">
      <c r="A11972" s="65"/>
      <c r="B11972" s="65"/>
      <c r="C11972" s="65"/>
      <c r="D11972" s="65"/>
      <c r="E11972" s="65"/>
      <c r="F11972" s="65"/>
      <c r="G11972" s="65"/>
      <c r="H11972" s="113"/>
    </row>
    <row r="11973" spans="1:8">
      <c r="A11973" s="65"/>
      <c r="B11973" s="65"/>
      <c r="C11973" s="65"/>
      <c r="D11973" s="65"/>
      <c r="E11973" s="65"/>
      <c r="F11973" s="65"/>
      <c r="G11973" s="65"/>
      <c r="H11973" s="113"/>
    </row>
    <row r="11974" spans="1:8">
      <c r="A11974" s="65"/>
      <c r="B11974" s="65"/>
      <c r="C11974" s="65"/>
      <c r="D11974" s="65"/>
      <c r="E11974" s="65"/>
      <c r="F11974" s="65"/>
      <c r="G11974" s="65"/>
      <c r="H11974" s="113"/>
    </row>
    <row r="11975" spans="1:8">
      <c r="A11975" s="65"/>
      <c r="B11975" s="65"/>
      <c r="C11975" s="65"/>
      <c r="D11975" s="65"/>
      <c r="E11975" s="65"/>
      <c r="F11975" s="65"/>
      <c r="G11975" s="65"/>
      <c r="H11975" s="113"/>
    </row>
    <row r="11976" spans="1:8">
      <c r="A11976" s="65"/>
      <c r="B11976" s="65"/>
      <c r="C11976" s="65"/>
      <c r="D11976" s="65"/>
      <c r="E11976" s="65"/>
      <c r="F11976" s="65"/>
      <c r="G11976" s="65"/>
      <c r="H11976" s="113"/>
    </row>
    <row r="11977" spans="1:8">
      <c r="A11977" s="65"/>
      <c r="B11977" s="65"/>
      <c r="C11977" s="65"/>
      <c r="D11977" s="65"/>
      <c r="E11977" s="65"/>
      <c r="F11977" s="65"/>
      <c r="G11977" s="65"/>
      <c r="H11977" s="113"/>
    </row>
    <row r="11978" spans="1:8">
      <c r="A11978" s="65"/>
      <c r="B11978" s="65"/>
      <c r="C11978" s="65"/>
      <c r="D11978" s="65"/>
      <c r="E11978" s="65"/>
      <c r="F11978" s="65"/>
      <c r="G11978" s="65"/>
      <c r="H11978" s="113"/>
    </row>
    <row r="11979" spans="1:8">
      <c r="A11979" s="65"/>
      <c r="B11979" s="65"/>
      <c r="C11979" s="65"/>
      <c r="D11979" s="65"/>
      <c r="E11979" s="65"/>
      <c r="F11979" s="65"/>
      <c r="G11979" s="65"/>
      <c r="H11979" s="113"/>
    </row>
    <row r="11980" spans="1:8">
      <c r="A11980" s="65"/>
      <c r="B11980" s="65"/>
      <c r="C11980" s="65"/>
      <c r="D11980" s="65"/>
      <c r="E11980" s="65"/>
      <c r="F11980" s="65"/>
      <c r="G11980" s="65"/>
      <c r="H11980" s="113"/>
    </row>
    <row r="11981" spans="1:8">
      <c r="A11981" s="65"/>
      <c r="B11981" s="65"/>
      <c r="C11981" s="65"/>
      <c r="D11981" s="65"/>
      <c r="E11981" s="65"/>
      <c r="F11981" s="65"/>
      <c r="G11981" s="65"/>
      <c r="H11981" s="113"/>
    </row>
    <row r="11982" spans="1:8">
      <c r="A11982" s="65"/>
      <c r="B11982" s="65"/>
      <c r="C11982" s="65"/>
      <c r="D11982" s="65"/>
      <c r="E11982" s="65"/>
      <c r="F11982" s="65"/>
      <c r="G11982" s="65"/>
      <c r="H11982" s="113"/>
    </row>
    <row r="11983" spans="1:8">
      <c r="A11983" s="65"/>
      <c r="B11983" s="65"/>
      <c r="C11983" s="65"/>
      <c r="D11983" s="65"/>
      <c r="E11983" s="65"/>
      <c r="F11983" s="65"/>
      <c r="G11983" s="65"/>
      <c r="H11983" s="113"/>
    </row>
    <row r="11984" spans="1:8">
      <c r="A11984" s="65"/>
      <c r="B11984" s="65"/>
      <c r="C11984" s="65"/>
      <c r="D11984" s="65"/>
      <c r="E11984" s="65"/>
      <c r="F11984" s="65"/>
      <c r="G11984" s="65"/>
      <c r="H11984" s="113"/>
    </row>
    <row r="11985" spans="1:8">
      <c r="A11985" s="65"/>
      <c r="B11985" s="65"/>
      <c r="C11985" s="65"/>
      <c r="D11985" s="65"/>
      <c r="E11985" s="65"/>
      <c r="F11985" s="65"/>
      <c r="G11985" s="65"/>
      <c r="H11985" s="113"/>
    </row>
    <row r="11986" spans="1:8">
      <c r="A11986" s="65"/>
      <c r="B11986" s="65"/>
      <c r="C11986" s="65"/>
      <c r="D11986" s="65"/>
      <c r="E11986" s="65"/>
      <c r="F11986" s="65"/>
      <c r="G11986" s="65"/>
      <c r="H11986" s="113"/>
    </row>
    <row r="11987" spans="1:8">
      <c r="A11987" s="65"/>
      <c r="B11987" s="65"/>
      <c r="C11987" s="65"/>
      <c r="D11987" s="65"/>
      <c r="E11987" s="65"/>
      <c r="F11987" s="65"/>
      <c r="G11987" s="65"/>
      <c r="H11987" s="113"/>
    </row>
    <row r="11988" spans="1:8">
      <c r="A11988" s="65"/>
      <c r="B11988" s="65"/>
      <c r="C11988" s="65"/>
      <c r="D11988" s="65"/>
      <c r="E11988" s="65"/>
      <c r="F11988" s="65"/>
      <c r="G11988" s="65"/>
      <c r="H11988" s="113"/>
    </row>
    <row r="11989" spans="1:8">
      <c r="A11989" s="65"/>
      <c r="B11989" s="65"/>
      <c r="C11989" s="65"/>
      <c r="D11989" s="65"/>
      <c r="E11989" s="65"/>
      <c r="F11989" s="65"/>
      <c r="G11989" s="65"/>
      <c r="H11989" s="113"/>
    </row>
    <row r="11990" spans="1:8">
      <c r="A11990" s="65"/>
      <c r="B11990" s="65"/>
      <c r="C11990" s="65"/>
      <c r="D11990" s="65"/>
      <c r="E11990" s="65"/>
      <c r="F11990" s="65"/>
      <c r="G11990" s="65"/>
      <c r="H11990" s="113"/>
    </row>
    <row r="11991" spans="1:8">
      <c r="A11991" s="65"/>
      <c r="B11991" s="65"/>
      <c r="C11991" s="65"/>
      <c r="D11991" s="65"/>
      <c r="E11991" s="65"/>
      <c r="F11991" s="65"/>
      <c r="G11991" s="65"/>
      <c r="H11991" s="113"/>
    </row>
    <row r="11992" spans="1:8">
      <c r="A11992" s="65"/>
      <c r="B11992" s="65"/>
      <c r="C11992" s="65"/>
      <c r="D11992" s="65"/>
      <c r="E11992" s="65"/>
      <c r="F11992" s="65"/>
      <c r="G11992" s="65"/>
      <c r="H11992" s="113"/>
    </row>
    <row r="11993" spans="1:8">
      <c r="A11993" s="65"/>
      <c r="B11993" s="65"/>
      <c r="C11993" s="65"/>
      <c r="D11993" s="65"/>
      <c r="E11993" s="65"/>
      <c r="F11993" s="65"/>
      <c r="G11993" s="65"/>
      <c r="H11993" s="113"/>
    </row>
    <row r="11994" spans="1:8">
      <c r="A11994" s="65"/>
      <c r="B11994" s="65"/>
      <c r="C11994" s="65"/>
      <c r="D11994" s="65"/>
      <c r="E11994" s="65"/>
      <c r="F11994" s="65"/>
      <c r="G11994" s="65"/>
      <c r="H11994" s="113"/>
    </row>
    <row r="11995" spans="1:8">
      <c r="A11995" s="65"/>
      <c r="B11995" s="65"/>
      <c r="C11995" s="65"/>
      <c r="D11995" s="65"/>
      <c r="E11995" s="65"/>
      <c r="F11995" s="65"/>
      <c r="G11995" s="65"/>
      <c r="H11995" s="113"/>
    </row>
    <row r="11996" spans="1:8">
      <c r="A11996" s="65"/>
      <c r="B11996" s="65"/>
      <c r="C11996" s="65"/>
      <c r="D11996" s="65"/>
      <c r="E11996" s="65"/>
      <c r="F11996" s="65"/>
      <c r="G11996" s="65"/>
      <c r="H11996" s="113"/>
    </row>
    <row r="11997" spans="1:8">
      <c r="A11997" s="65"/>
      <c r="B11997" s="65"/>
      <c r="C11997" s="65"/>
      <c r="D11997" s="65"/>
      <c r="E11997" s="65"/>
      <c r="F11997" s="65"/>
      <c r="G11997" s="65"/>
      <c r="H11997" s="113"/>
    </row>
    <row r="11998" spans="1:8">
      <c r="A11998" s="65"/>
      <c r="B11998" s="65"/>
      <c r="C11998" s="65"/>
      <c r="D11998" s="65"/>
      <c r="E11998" s="65"/>
      <c r="F11998" s="65"/>
      <c r="G11998" s="65"/>
      <c r="H11998" s="113"/>
    </row>
    <row r="11999" spans="1:8">
      <c r="A11999" s="65"/>
      <c r="B11999" s="65"/>
      <c r="C11999" s="65"/>
      <c r="D11999" s="65"/>
      <c r="E11999" s="65"/>
      <c r="F11999" s="65"/>
      <c r="G11999" s="65"/>
      <c r="H11999" s="113"/>
    </row>
    <row r="12000" spans="1:8">
      <c r="A12000" s="65"/>
      <c r="B12000" s="65"/>
      <c r="C12000" s="65"/>
      <c r="D12000" s="65"/>
      <c r="E12000" s="65"/>
      <c r="F12000" s="65"/>
      <c r="G12000" s="65"/>
      <c r="H12000" s="113"/>
    </row>
    <row r="12001" spans="1:8">
      <c r="A12001" s="65"/>
      <c r="B12001" s="65"/>
      <c r="C12001" s="65"/>
      <c r="D12001" s="65"/>
      <c r="E12001" s="65"/>
      <c r="F12001" s="65"/>
      <c r="G12001" s="65"/>
      <c r="H12001" s="113"/>
    </row>
    <row r="12002" spans="1:8">
      <c r="A12002" s="65"/>
      <c r="B12002" s="65"/>
      <c r="C12002" s="65"/>
      <c r="D12002" s="65"/>
      <c r="E12002" s="65"/>
      <c r="F12002" s="65"/>
      <c r="G12002" s="65"/>
      <c r="H12002" s="113"/>
    </row>
    <row r="12003" spans="1:8">
      <c r="A12003" s="65"/>
      <c r="B12003" s="65"/>
      <c r="C12003" s="65"/>
      <c r="D12003" s="65"/>
      <c r="E12003" s="65"/>
      <c r="F12003" s="65"/>
      <c r="G12003" s="65"/>
      <c r="H12003" s="113"/>
    </row>
    <row r="12004" spans="1:8">
      <c r="A12004" s="65"/>
      <c r="B12004" s="65"/>
      <c r="C12004" s="65"/>
      <c r="D12004" s="65"/>
      <c r="E12004" s="65"/>
      <c r="F12004" s="65"/>
      <c r="G12004" s="65"/>
      <c r="H12004" s="113"/>
    </row>
    <row r="12005" spans="1:8">
      <c r="A12005" s="65"/>
      <c r="B12005" s="65"/>
      <c r="C12005" s="65"/>
      <c r="D12005" s="65"/>
      <c r="E12005" s="65"/>
      <c r="F12005" s="65"/>
      <c r="G12005" s="65"/>
      <c r="H12005" s="113"/>
    </row>
    <row r="12006" spans="1:8">
      <c r="A12006" s="65"/>
      <c r="B12006" s="65"/>
      <c r="C12006" s="65"/>
      <c r="D12006" s="65"/>
      <c r="E12006" s="65"/>
      <c r="F12006" s="65"/>
      <c r="G12006" s="65"/>
      <c r="H12006" s="113"/>
    </row>
    <row r="12007" spans="1:8">
      <c r="A12007" s="65"/>
      <c r="B12007" s="65"/>
      <c r="C12007" s="65"/>
      <c r="D12007" s="65"/>
      <c r="E12007" s="65"/>
      <c r="F12007" s="65"/>
      <c r="G12007" s="65"/>
      <c r="H12007" s="113"/>
    </row>
    <row r="12008" spans="1:8">
      <c r="A12008" s="65"/>
      <c r="B12008" s="65"/>
      <c r="C12008" s="65"/>
      <c r="D12008" s="65"/>
      <c r="E12008" s="65"/>
      <c r="F12008" s="65"/>
      <c r="G12008" s="65"/>
      <c r="H12008" s="113"/>
    </row>
    <row r="12009" spans="1:8">
      <c r="A12009" s="65"/>
      <c r="B12009" s="65"/>
      <c r="C12009" s="65"/>
      <c r="D12009" s="65"/>
      <c r="E12009" s="65"/>
      <c r="F12009" s="65"/>
      <c r="G12009" s="65"/>
      <c r="H12009" s="113"/>
    </row>
    <row r="12010" spans="1:8">
      <c r="A12010" s="65"/>
      <c r="B12010" s="65"/>
      <c r="C12010" s="65"/>
      <c r="D12010" s="65"/>
      <c r="E12010" s="65"/>
      <c r="F12010" s="65"/>
      <c r="G12010" s="65"/>
      <c r="H12010" s="113"/>
    </row>
    <row r="12011" spans="1:8">
      <c r="A12011" s="65"/>
      <c r="B12011" s="65"/>
      <c r="C12011" s="65"/>
      <c r="D12011" s="65"/>
      <c r="E12011" s="65"/>
      <c r="F12011" s="65"/>
      <c r="G12011" s="65"/>
      <c r="H12011" s="113"/>
    </row>
    <row r="12012" spans="1:8">
      <c r="A12012" s="65"/>
      <c r="B12012" s="65"/>
      <c r="C12012" s="65"/>
      <c r="D12012" s="65"/>
      <c r="E12012" s="65"/>
      <c r="F12012" s="65"/>
      <c r="G12012" s="65"/>
      <c r="H12012" s="113"/>
    </row>
    <row r="12013" spans="1:8">
      <c r="A12013" s="65"/>
      <c r="B12013" s="65"/>
      <c r="C12013" s="65"/>
      <c r="D12013" s="65"/>
      <c r="E12013" s="65"/>
      <c r="F12013" s="65"/>
      <c r="G12013" s="65"/>
      <c r="H12013" s="113"/>
    </row>
    <row r="12014" spans="1:8">
      <c r="A12014" s="65"/>
      <c r="B12014" s="65"/>
      <c r="C12014" s="65"/>
      <c r="D12014" s="65"/>
      <c r="E12014" s="65"/>
      <c r="F12014" s="65"/>
      <c r="G12014" s="65"/>
      <c r="H12014" s="113"/>
    </row>
    <row r="12015" spans="1:8">
      <c r="A12015" s="65"/>
      <c r="B12015" s="65"/>
      <c r="C12015" s="65"/>
      <c r="D12015" s="65"/>
      <c r="E12015" s="65"/>
      <c r="F12015" s="65"/>
      <c r="G12015" s="65"/>
      <c r="H12015" s="113"/>
    </row>
    <row r="12016" spans="1:8">
      <c r="A12016" s="65"/>
      <c r="B12016" s="65"/>
      <c r="C12016" s="65"/>
      <c r="D12016" s="65"/>
      <c r="E12016" s="65"/>
      <c r="F12016" s="65"/>
      <c r="G12016" s="65"/>
      <c r="H12016" s="113"/>
    </row>
    <row r="12017" spans="1:8">
      <c r="A12017" s="65"/>
      <c r="B12017" s="65"/>
      <c r="C12017" s="65"/>
      <c r="D12017" s="65"/>
      <c r="E12017" s="65"/>
      <c r="F12017" s="65"/>
      <c r="G12017" s="65"/>
      <c r="H12017" s="113"/>
    </row>
    <row r="12018" spans="1:8">
      <c r="A12018" s="65"/>
      <c r="B12018" s="65"/>
      <c r="C12018" s="65"/>
      <c r="D12018" s="65"/>
      <c r="E12018" s="65"/>
      <c r="F12018" s="65"/>
      <c r="G12018" s="65"/>
      <c r="H12018" s="113"/>
    </row>
    <row r="12019" spans="1:8">
      <c r="A12019" s="65"/>
      <c r="B12019" s="65"/>
      <c r="C12019" s="65"/>
      <c r="D12019" s="65"/>
      <c r="E12019" s="65"/>
      <c r="F12019" s="65"/>
      <c r="G12019" s="65"/>
      <c r="H12019" s="113"/>
    </row>
    <row r="12020" spans="1:8">
      <c r="A12020" s="65"/>
      <c r="B12020" s="65"/>
      <c r="C12020" s="65"/>
      <c r="D12020" s="65"/>
      <c r="E12020" s="65"/>
      <c r="F12020" s="65"/>
      <c r="G12020" s="65"/>
      <c r="H12020" s="113"/>
    </row>
    <row r="12021" spans="1:8">
      <c r="A12021" s="65"/>
      <c r="B12021" s="65"/>
      <c r="C12021" s="65"/>
      <c r="D12021" s="65"/>
      <c r="E12021" s="65"/>
      <c r="F12021" s="65"/>
      <c r="G12021" s="65"/>
      <c r="H12021" s="113"/>
    </row>
    <row r="12022" spans="1:8">
      <c r="A12022" s="65"/>
      <c r="B12022" s="65"/>
      <c r="C12022" s="65"/>
      <c r="D12022" s="65"/>
      <c r="E12022" s="65"/>
      <c r="F12022" s="65"/>
      <c r="G12022" s="65"/>
      <c r="H12022" s="113"/>
    </row>
    <row r="12023" spans="1:8">
      <c r="A12023" s="65"/>
      <c r="B12023" s="65"/>
      <c r="C12023" s="65"/>
      <c r="D12023" s="65"/>
      <c r="E12023" s="65"/>
      <c r="F12023" s="65"/>
      <c r="G12023" s="65"/>
      <c r="H12023" s="113"/>
    </row>
    <row r="12024" spans="1:8">
      <c r="A12024" s="65"/>
      <c r="B12024" s="65"/>
      <c r="C12024" s="65"/>
      <c r="D12024" s="65"/>
      <c r="E12024" s="65"/>
      <c r="F12024" s="65"/>
      <c r="G12024" s="65"/>
      <c r="H12024" s="113"/>
    </row>
    <row r="12025" spans="1:8">
      <c r="A12025" s="65"/>
      <c r="B12025" s="65"/>
      <c r="C12025" s="65"/>
      <c r="D12025" s="65"/>
      <c r="E12025" s="65"/>
      <c r="F12025" s="65"/>
      <c r="G12025" s="65"/>
      <c r="H12025" s="113"/>
    </row>
    <row r="12026" spans="1:8">
      <c r="A12026" s="65"/>
      <c r="B12026" s="65"/>
      <c r="C12026" s="65"/>
      <c r="D12026" s="65"/>
      <c r="E12026" s="65"/>
      <c r="F12026" s="65"/>
      <c r="G12026" s="65"/>
      <c r="H12026" s="113"/>
    </row>
    <row r="12027" spans="1:8">
      <c r="A12027" s="65"/>
      <c r="B12027" s="65"/>
      <c r="C12027" s="65"/>
      <c r="D12027" s="65"/>
      <c r="E12027" s="65"/>
      <c r="F12027" s="65"/>
      <c r="G12027" s="65"/>
      <c r="H12027" s="113"/>
    </row>
    <row r="12028" spans="1:8">
      <c r="A12028" s="65"/>
      <c r="B12028" s="65"/>
      <c r="C12028" s="65"/>
      <c r="D12028" s="65"/>
      <c r="E12028" s="65"/>
      <c r="F12028" s="65"/>
      <c r="G12028" s="65"/>
      <c r="H12028" s="113"/>
    </row>
    <row r="12029" spans="1:8">
      <c r="A12029" s="65"/>
      <c r="B12029" s="65"/>
      <c r="C12029" s="65"/>
      <c r="D12029" s="65"/>
      <c r="E12029" s="65"/>
      <c r="F12029" s="65"/>
      <c r="G12029" s="65"/>
      <c r="H12029" s="113"/>
    </row>
    <row r="12030" spans="1:8">
      <c r="A12030" s="65"/>
      <c r="B12030" s="65"/>
      <c r="C12030" s="65"/>
      <c r="D12030" s="65"/>
      <c r="E12030" s="65"/>
      <c r="F12030" s="65"/>
      <c r="G12030" s="65"/>
      <c r="H12030" s="113"/>
    </row>
    <row r="12031" spans="1:8">
      <c r="A12031" s="65"/>
      <c r="B12031" s="65"/>
      <c r="C12031" s="65"/>
      <c r="D12031" s="65"/>
      <c r="E12031" s="65"/>
      <c r="F12031" s="65"/>
      <c r="G12031" s="65"/>
      <c r="H12031" s="113"/>
    </row>
    <row r="12032" spans="1:8">
      <c r="A12032" s="65"/>
      <c r="B12032" s="65"/>
      <c r="C12032" s="65"/>
      <c r="D12032" s="65"/>
      <c r="E12032" s="65"/>
      <c r="F12032" s="65"/>
      <c r="G12032" s="65"/>
      <c r="H12032" s="113"/>
    </row>
    <row r="12033" spans="1:8">
      <c r="A12033" s="65"/>
      <c r="B12033" s="65"/>
      <c r="C12033" s="65"/>
      <c r="D12033" s="65"/>
      <c r="E12033" s="65"/>
      <c r="F12033" s="65"/>
      <c r="G12033" s="65"/>
      <c r="H12033" s="113"/>
    </row>
    <row r="12034" spans="1:8">
      <c r="A12034" s="65"/>
      <c r="B12034" s="65"/>
      <c r="C12034" s="65"/>
      <c r="D12034" s="65"/>
      <c r="E12034" s="65"/>
      <c r="F12034" s="65"/>
      <c r="G12034" s="65"/>
      <c r="H12034" s="113"/>
    </row>
    <row r="12035" spans="1:8">
      <c r="A12035" s="65"/>
      <c r="B12035" s="65"/>
      <c r="C12035" s="65"/>
      <c r="D12035" s="65"/>
      <c r="E12035" s="65"/>
      <c r="F12035" s="65"/>
      <c r="G12035" s="65"/>
      <c r="H12035" s="113"/>
    </row>
    <row r="12036" spans="1:8">
      <c r="A12036" s="65"/>
      <c r="B12036" s="65"/>
      <c r="C12036" s="65"/>
      <c r="D12036" s="65"/>
      <c r="E12036" s="65"/>
      <c r="F12036" s="65"/>
      <c r="G12036" s="65"/>
      <c r="H12036" s="113"/>
    </row>
    <row r="12037" spans="1:8">
      <c r="A12037" s="65"/>
      <c r="B12037" s="65"/>
      <c r="C12037" s="65"/>
      <c r="D12037" s="65"/>
      <c r="E12037" s="65"/>
      <c r="F12037" s="65"/>
      <c r="G12037" s="65"/>
      <c r="H12037" s="113"/>
    </row>
    <row r="12038" spans="1:8">
      <c r="A12038" s="65"/>
      <c r="B12038" s="65"/>
      <c r="C12038" s="65"/>
      <c r="D12038" s="65"/>
      <c r="E12038" s="65"/>
      <c r="F12038" s="65"/>
      <c r="G12038" s="65"/>
      <c r="H12038" s="113"/>
    </row>
    <row r="12039" spans="1:8">
      <c r="A12039" s="65"/>
      <c r="B12039" s="65"/>
      <c r="C12039" s="65"/>
      <c r="D12039" s="65"/>
      <c r="E12039" s="65"/>
      <c r="F12039" s="65"/>
      <c r="G12039" s="65"/>
      <c r="H12039" s="113"/>
    </row>
    <row r="12040" spans="1:8">
      <c r="A12040" s="65"/>
      <c r="B12040" s="65"/>
      <c r="C12040" s="65"/>
      <c r="D12040" s="65"/>
      <c r="E12040" s="65"/>
      <c r="F12040" s="65"/>
      <c r="G12040" s="65"/>
      <c r="H12040" s="113"/>
    </row>
    <row r="12041" spans="1:8">
      <c r="A12041" s="65"/>
      <c r="B12041" s="65"/>
      <c r="C12041" s="65"/>
      <c r="D12041" s="65"/>
      <c r="E12041" s="65"/>
      <c r="F12041" s="65"/>
      <c r="G12041" s="65"/>
      <c r="H12041" s="113"/>
    </row>
    <row r="12042" spans="1:8">
      <c r="A12042" s="65"/>
      <c r="B12042" s="65"/>
      <c r="C12042" s="65"/>
      <c r="D12042" s="65"/>
      <c r="E12042" s="65"/>
      <c r="F12042" s="65"/>
      <c r="G12042" s="65"/>
      <c r="H12042" s="113"/>
    </row>
    <row r="12043" spans="1:8">
      <c r="A12043" s="65"/>
      <c r="B12043" s="65"/>
      <c r="C12043" s="65"/>
      <c r="D12043" s="65"/>
      <c r="E12043" s="65"/>
      <c r="F12043" s="65"/>
      <c r="G12043" s="65"/>
      <c r="H12043" s="113"/>
    </row>
    <row r="12044" spans="1:8">
      <c r="A12044" s="65"/>
      <c r="B12044" s="65"/>
      <c r="C12044" s="65"/>
      <c r="D12044" s="65"/>
      <c r="E12044" s="65"/>
      <c r="F12044" s="65"/>
      <c r="G12044" s="65"/>
      <c r="H12044" s="113"/>
    </row>
    <row r="12045" spans="1:8">
      <c r="A12045" s="65"/>
      <c r="B12045" s="65"/>
      <c r="C12045" s="65"/>
      <c r="D12045" s="65"/>
      <c r="E12045" s="65"/>
      <c r="F12045" s="65"/>
      <c r="G12045" s="65"/>
      <c r="H12045" s="113"/>
    </row>
    <row r="12046" spans="1:8">
      <c r="A12046" s="65"/>
      <c r="B12046" s="65"/>
      <c r="C12046" s="65"/>
      <c r="D12046" s="65"/>
      <c r="E12046" s="65"/>
      <c r="F12046" s="65"/>
      <c r="G12046" s="65"/>
      <c r="H12046" s="113"/>
    </row>
    <row r="12047" spans="1:8">
      <c r="A12047" s="65"/>
      <c r="B12047" s="65"/>
      <c r="C12047" s="65"/>
      <c r="D12047" s="65"/>
      <c r="E12047" s="65"/>
      <c r="F12047" s="65"/>
      <c r="G12047" s="65"/>
      <c r="H12047" s="113"/>
    </row>
    <row r="12048" spans="1:8">
      <c r="A12048" s="65"/>
      <c r="B12048" s="65"/>
      <c r="C12048" s="65"/>
      <c r="D12048" s="65"/>
      <c r="E12048" s="65"/>
      <c r="F12048" s="65"/>
      <c r="G12048" s="65"/>
      <c r="H12048" s="113"/>
    </row>
    <row r="12049" spans="1:8">
      <c r="A12049" s="65"/>
      <c r="B12049" s="65"/>
      <c r="C12049" s="65"/>
      <c r="D12049" s="65"/>
      <c r="E12049" s="65"/>
      <c r="F12049" s="65"/>
      <c r="G12049" s="65"/>
      <c r="H12049" s="113"/>
    </row>
    <row r="12050" spans="1:8">
      <c r="A12050" s="65"/>
      <c r="B12050" s="65"/>
      <c r="C12050" s="65"/>
      <c r="D12050" s="65"/>
      <c r="E12050" s="65"/>
      <c r="F12050" s="65"/>
      <c r="G12050" s="65"/>
      <c r="H12050" s="113"/>
    </row>
    <row r="12051" spans="1:8">
      <c r="A12051" s="65"/>
      <c r="B12051" s="65"/>
      <c r="C12051" s="65"/>
      <c r="D12051" s="65"/>
      <c r="E12051" s="65"/>
      <c r="F12051" s="65"/>
      <c r="G12051" s="65"/>
      <c r="H12051" s="113"/>
    </row>
    <row r="12052" spans="1:8">
      <c r="A12052" s="65"/>
      <c r="B12052" s="65"/>
      <c r="C12052" s="65"/>
      <c r="D12052" s="65"/>
      <c r="E12052" s="65"/>
      <c r="F12052" s="65"/>
      <c r="G12052" s="65"/>
      <c r="H12052" s="113"/>
    </row>
    <row r="12053" spans="1:8">
      <c r="A12053" s="65"/>
      <c r="B12053" s="65"/>
      <c r="C12053" s="65"/>
      <c r="D12053" s="65"/>
      <c r="E12053" s="65"/>
      <c r="F12053" s="65"/>
      <c r="G12053" s="65"/>
      <c r="H12053" s="113"/>
    </row>
    <row r="12054" spans="1:8">
      <c r="A12054" s="65"/>
      <c r="B12054" s="65"/>
      <c r="C12054" s="65"/>
      <c r="D12054" s="65"/>
      <c r="E12054" s="65"/>
      <c r="F12054" s="65"/>
      <c r="G12054" s="65"/>
      <c r="H12054" s="113"/>
    </row>
    <row r="12055" spans="1:8">
      <c r="A12055" s="65"/>
      <c r="B12055" s="65"/>
      <c r="C12055" s="65"/>
      <c r="D12055" s="65"/>
      <c r="E12055" s="65"/>
      <c r="F12055" s="65"/>
      <c r="G12055" s="65"/>
      <c r="H12055" s="113"/>
    </row>
    <row r="12056" spans="1:8">
      <c r="A12056" s="65"/>
      <c r="B12056" s="65"/>
      <c r="C12056" s="65"/>
      <c r="D12056" s="65"/>
      <c r="E12056" s="65"/>
      <c r="F12056" s="65"/>
      <c r="G12056" s="65"/>
      <c r="H12056" s="113"/>
    </row>
    <row r="12057" spans="1:8">
      <c r="A12057" s="65"/>
      <c r="B12057" s="65"/>
      <c r="C12057" s="65"/>
      <c r="D12057" s="65"/>
      <c r="E12057" s="65"/>
      <c r="F12057" s="65"/>
      <c r="G12057" s="65"/>
      <c r="H12057" s="113"/>
    </row>
    <row r="12058" spans="1:8">
      <c r="A12058" s="65"/>
      <c r="B12058" s="65"/>
      <c r="C12058" s="65"/>
      <c r="D12058" s="65"/>
      <c r="E12058" s="65"/>
      <c r="F12058" s="65"/>
      <c r="G12058" s="65"/>
      <c r="H12058" s="113"/>
    </row>
    <row r="12059" spans="1:8">
      <c r="A12059" s="65"/>
      <c r="B12059" s="65"/>
      <c r="C12059" s="65"/>
      <c r="D12059" s="65"/>
      <c r="E12059" s="65"/>
      <c r="F12059" s="65"/>
      <c r="G12059" s="65"/>
      <c r="H12059" s="113"/>
    </row>
    <row r="12060" spans="1:8">
      <c r="A12060" s="65"/>
      <c r="B12060" s="65"/>
      <c r="C12060" s="65"/>
      <c r="D12060" s="65"/>
      <c r="E12060" s="65"/>
      <c r="F12060" s="65"/>
      <c r="G12060" s="65"/>
      <c r="H12060" s="113"/>
    </row>
    <row r="12061" spans="1:8">
      <c r="A12061" s="65"/>
      <c r="B12061" s="65"/>
      <c r="C12061" s="65"/>
      <c r="D12061" s="65"/>
      <c r="E12061" s="65"/>
      <c r="F12061" s="65"/>
      <c r="G12061" s="65"/>
      <c r="H12061" s="113"/>
    </row>
    <row r="12062" spans="1:8">
      <c r="A12062" s="65"/>
      <c r="B12062" s="65"/>
      <c r="C12062" s="65"/>
      <c r="D12062" s="65"/>
      <c r="E12062" s="65"/>
      <c r="F12062" s="65"/>
      <c r="G12062" s="65"/>
      <c r="H12062" s="113"/>
    </row>
    <row r="12063" spans="1:8">
      <c r="A12063" s="65"/>
      <c r="B12063" s="65"/>
      <c r="C12063" s="65"/>
      <c r="D12063" s="65"/>
      <c r="E12063" s="65"/>
      <c r="F12063" s="65"/>
      <c r="G12063" s="65"/>
      <c r="H12063" s="113"/>
    </row>
    <row r="12064" spans="1:8">
      <c r="A12064" s="65"/>
      <c r="B12064" s="65"/>
      <c r="C12064" s="65"/>
      <c r="D12064" s="65"/>
      <c r="E12064" s="65"/>
      <c r="F12064" s="65"/>
      <c r="G12064" s="65"/>
      <c r="H12064" s="113"/>
    </row>
    <row r="12065" spans="1:8">
      <c r="A12065" s="65"/>
      <c r="B12065" s="65"/>
      <c r="C12065" s="65"/>
      <c r="D12065" s="65"/>
      <c r="E12065" s="65"/>
      <c r="F12065" s="65"/>
      <c r="G12065" s="65"/>
      <c r="H12065" s="113"/>
    </row>
    <row r="12066" spans="1:8">
      <c r="A12066" s="65"/>
      <c r="B12066" s="65"/>
      <c r="C12066" s="65"/>
      <c r="D12066" s="65"/>
      <c r="E12066" s="65"/>
      <c r="F12066" s="65"/>
      <c r="G12066" s="65"/>
      <c r="H12066" s="113"/>
    </row>
    <row r="12067" spans="1:8">
      <c r="A12067" s="65"/>
      <c r="B12067" s="65"/>
      <c r="C12067" s="65"/>
      <c r="D12067" s="65"/>
      <c r="E12067" s="65"/>
      <c r="F12067" s="65"/>
      <c r="G12067" s="65"/>
      <c r="H12067" s="113"/>
    </row>
    <row r="12068" spans="1:8">
      <c r="A12068" s="65"/>
      <c r="B12068" s="65"/>
      <c r="C12068" s="65"/>
      <c r="D12068" s="65"/>
      <c r="E12068" s="65"/>
      <c r="F12068" s="65"/>
      <c r="G12068" s="65"/>
      <c r="H12068" s="113"/>
    </row>
    <row r="12069" spans="1:8">
      <c r="A12069" s="65"/>
      <c r="B12069" s="65"/>
      <c r="C12069" s="65"/>
      <c r="D12069" s="65"/>
      <c r="E12069" s="65"/>
      <c r="F12069" s="65"/>
      <c r="G12069" s="65"/>
      <c r="H12069" s="113"/>
    </row>
    <row r="12070" spans="1:8">
      <c r="A12070" s="65"/>
      <c r="B12070" s="65"/>
      <c r="C12070" s="65"/>
      <c r="D12070" s="65"/>
      <c r="E12070" s="65"/>
      <c r="F12070" s="65"/>
      <c r="G12070" s="65"/>
      <c r="H12070" s="113"/>
    </row>
    <row r="12071" spans="1:8">
      <c r="A12071" s="65"/>
      <c r="B12071" s="65"/>
      <c r="C12071" s="65"/>
      <c r="D12071" s="65"/>
      <c r="E12071" s="65"/>
      <c r="F12071" s="65"/>
      <c r="G12071" s="65"/>
      <c r="H12071" s="113"/>
    </row>
    <row r="12072" spans="1:8">
      <c r="A12072" s="65"/>
      <c r="B12072" s="65"/>
      <c r="C12072" s="65"/>
      <c r="D12072" s="65"/>
      <c r="E12072" s="65"/>
      <c r="F12072" s="65"/>
      <c r="G12072" s="65"/>
      <c r="H12072" s="113"/>
    </row>
    <row r="12073" spans="1:8">
      <c r="A12073" s="65"/>
      <c r="B12073" s="65"/>
      <c r="C12073" s="65"/>
      <c r="D12073" s="65"/>
      <c r="E12073" s="65"/>
      <c r="F12073" s="65"/>
      <c r="G12073" s="65"/>
      <c r="H12073" s="113"/>
    </row>
    <row r="12074" spans="1:8">
      <c r="A12074" s="65"/>
      <c r="B12074" s="65"/>
      <c r="C12074" s="65"/>
      <c r="D12074" s="65"/>
      <c r="E12074" s="65"/>
      <c r="F12074" s="65"/>
      <c r="G12074" s="65"/>
      <c r="H12074" s="113"/>
    </row>
    <row r="12075" spans="1:8">
      <c r="A12075" s="65"/>
      <c r="B12075" s="65"/>
      <c r="C12075" s="65"/>
      <c r="D12075" s="65"/>
      <c r="E12075" s="65"/>
      <c r="F12075" s="65"/>
      <c r="G12075" s="65"/>
      <c r="H12075" s="113"/>
    </row>
    <row r="12076" spans="1:8">
      <c r="A12076" s="65"/>
      <c r="B12076" s="65"/>
      <c r="C12076" s="65"/>
      <c r="D12076" s="65"/>
      <c r="E12076" s="65"/>
      <c r="F12076" s="65"/>
      <c r="G12076" s="65"/>
      <c r="H12076" s="113"/>
    </row>
    <row r="12077" spans="1:8">
      <c r="A12077" s="65"/>
      <c r="B12077" s="65"/>
      <c r="C12077" s="65"/>
      <c r="D12077" s="65"/>
      <c r="E12077" s="65"/>
      <c r="F12077" s="65"/>
      <c r="G12077" s="65"/>
      <c r="H12077" s="113"/>
    </row>
    <row r="12078" spans="1:8">
      <c r="A12078" s="65"/>
      <c r="B12078" s="65"/>
      <c r="C12078" s="65"/>
      <c r="D12078" s="65"/>
      <c r="E12078" s="65"/>
      <c r="F12078" s="65"/>
      <c r="G12078" s="65"/>
      <c r="H12078" s="113"/>
    </row>
    <row r="12079" spans="1:8">
      <c r="A12079" s="65"/>
      <c r="B12079" s="65"/>
      <c r="C12079" s="65"/>
      <c r="D12079" s="65"/>
      <c r="E12079" s="65"/>
      <c r="F12079" s="65"/>
      <c r="G12079" s="65"/>
      <c r="H12079" s="113"/>
    </row>
    <row r="12080" spans="1:8">
      <c r="A12080" s="65"/>
      <c r="B12080" s="65"/>
      <c r="C12080" s="65"/>
      <c r="D12080" s="65"/>
      <c r="E12080" s="65"/>
      <c r="F12080" s="65"/>
      <c r="G12080" s="65"/>
      <c r="H12080" s="113"/>
    </row>
    <row r="12081" spans="1:8">
      <c r="A12081" s="65"/>
      <c r="B12081" s="65"/>
      <c r="C12081" s="65"/>
      <c r="D12081" s="65"/>
      <c r="E12081" s="65"/>
      <c r="F12081" s="65"/>
      <c r="G12081" s="65"/>
      <c r="H12081" s="113"/>
    </row>
    <row r="12082" spans="1:8">
      <c r="A12082" s="65"/>
      <c r="B12082" s="65"/>
      <c r="C12082" s="65"/>
      <c r="D12082" s="65"/>
      <c r="E12082" s="65"/>
      <c r="F12082" s="65"/>
      <c r="G12082" s="65"/>
      <c r="H12082" s="113"/>
    </row>
    <row r="12083" spans="1:8">
      <c r="A12083" s="65"/>
      <c r="B12083" s="65"/>
      <c r="C12083" s="65"/>
      <c r="D12083" s="65"/>
      <c r="E12083" s="65"/>
      <c r="F12083" s="65"/>
      <c r="G12083" s="65"/>
      <c r="H12083" s="113"/>
    </row>
    <row r="12084" spans="1:8">
      <c r="A12084" s="65"/>
      <c r="B12084" s="65"/>
      <c r="C12084" s="65"/>
      <c r="D12084" s="65"/>
      <c r="E12084" s="65"/>
      <c r="F12084" s="65"/>
      <c r="G12084" s="65"/>
      <c r="H12084" s="113"/>
    </row>
    <row r="12085" spans="1:8">
      <c r="A12085" s="65"/>
      <c r="B12085" s="65"/>
      <c r="C12085" s="65"/>
      <c r="D12085" s="65"/>
      <c r="E12085" s="65"/>
      <c r="F12085" s="65"/>
      <c r="G12085" s="65"/>
      <c r="H12085" s="113"/>
    </row>
    <row r="12086" spans="1:8">
      <c r="A12086" s="65"/>
      <c r="B12086" s="65"/>
      <c r="C12086" s="65"/>
      <c r="D12086" s="65"/>
      <c r="E12086" s="65"/>
      <c r="F12086" s="65"/>
      <c r="G12086" s="65"/>
      <c r="H12086" s="113"/>
    </row>
    <row r="12087" spans="1:8">
      <c r="A12087" s="65"/>
      <c r="B12087" s="65"/>
      <c r="C12087" s="65"/>
      <c r="D12087" s="65"/>
      <c r="E12087" s="65"/>
      <c r="F12087" s="65"/>
      <c r="G12087" s="65"/>
      <c r="H12087" s="113"/>
    </row>
    <row r="12088" spans="1:8">
      <c r="A12088" s="65"/>
      <c r="B12088" s="65"/>
      <c r="C12088" s="65"/>
      <c r="D12088" s="65"/>
      <c r="E12088" s="65"/>
      <c r="F12088" s="65"/>
      <c r="G12088" s="65"/>
      <c r="H12088" s="113"/>
    </row>
    <row r="12089" spans="1:8">
      <c r="A12089" s="65"/>
      <c r="B12089" s="65"/>
      <c r="C12089" s="65"/>
      <c r="D12089" s="65"/>
      <c r="E12089" s="65"/>
      <c r="F12089" s="65"/>
      <c r="G12089" s="65"/>
      <c r="H12089" s="113"/>
    </row>
    <row r="12090" spans="1:8">
      <c r="A12090" s="65"/>
      <c r="B12090" s="65"/>
      <c r="C12090" s="65"/>
      <c r="D12090" s="65"/>
      <c r="E12090" s="65"/>
      <c r="F12090" s="65"/>
      <c r="G12090" s="65"/>
      <c r="H12090" s="113"/>
    </row>
    <row r="12091" spans="1:8">
      <c r="A12091" s="65"/>
      <c r="B12091" s="65"/>
      <c r="C12091" s="65"/>
      <c r="D12091" s="65"/>
      <c r="E12091" s="65"/>
      <c r="F12091" s="65"/>
      <c r="G12091" s="65"/>
      <c r="H12091" s="113"/>
    </row>
    <row r="12092" spans="1:8">
      <c r="A12092" s="65"/>
      <c r="B12092" s="65"/>
      <c r="C12092" s="65"/>
      <c r="D12092" s="65"/>
      <c r="E12092" s="65"/>
      <c r="F12092" s="65"/>
      <c r="G12092" s="65"/>
      <c r="H12092" s="113"/>
    </row>
    <row r="12093" spans="1:8">
      <c r="A12093" s="65"/>
      <c r="B12093" s="65"/>
      <c r="C12093" s="65"/>
      <c r="D12093" s="65"/>
      <c r="E12093" s="65"/>
      <c r="F12093" s="65"/>
      <c r="G12093" s="65"/>
      <c r="H12093" s="113"/>
    </row>
    <row r="12094" spans="1:8">
      <c r="A12094" s="65"/>
      <c r="B12094" s="65"/>
      <c r="C12094" s="65"/>
      <c r="D12094" s="65"/>
      <c r="E12094" s="65"/>
      <c r="F12094" s="65"/>
      <c r="G12094" s="65"/>
      <c r="H12094" s="113"/>
    </row>
    <row r="12095" spans="1:8">
      <c r="A12095" s="65"/>
      <c r="B12095" s="65"/>
      <c r="C12095" s="65"/>
      <c r="D12095" s="65"/>
      <c r="E12095" s="65"/>
      <c r="F12095" s="65"/>
      <c r="G12095" s="65"/>
      <c r="H12095" s="113"/>
    </row>
    <row r="12096" spans="1:8">
      <c r="A12096" s="65"/>
      <c r="B12096" s="65"/>
      <c r="C12096" s="65"/>
      <c r="D12096" s="65"/>
      <c r="E12096" s="65"/>
      <c r="F12096" s="65"/>
      <c r="G12096" s="65"/>
      <c r="H12096" s="113"/>
    </row>
    <row r="12097" spans="1:8">
      <c r="A12097" s="65"/>
      <c r="B12097" s="65"/>
      <c r="C12097" s="65"/>
      <c r="D12097" s="65"/>
      <c r="E12097" s="65"/>
      <c r="F12097" s="65"/>
      <c r="G12097" s="65"/>
      <c r="H12097" s="113"/>
    </row>
    <row r="12098" spans="1:8">
      <c r="A12098" s="65"/>
      <c r="B12098" s="65"/>
      <c r="C12098" s="65"/>
      <c r="D12098" s="65"/>
      <c r="E12098" s="65"/>
      <c r="F12098" s="65"/>
      <c r="G12098" s="65"/>
      <c r="H12098" s="113"/>
    </row>
    <row r="12099" spans="1:8">
      <c r="A12099" s="65"/>
      <c r="B12099" s="65"/>
      <c r="C12099" s="65"/>
      <c r="D12099" s="65"/>
      <c r="E12099" s="65"/>
      <c r="F12099" s="65"/>
      <c r="G12099" s="65"/>
      <c r="H12099" s="113"/>
    </row>
    <row r="12100" spans="1:8">
      <c r="A12100" s="65"/>
      <c r="B12100" s="65"/>
      <c r="C12100" s="65"/>
      <c r="D12100" s="65"/>
      <c r="E12100" s="65"/>
      <c r="F12100" s="65"/>
      <c r="G12100" s="65"/>
      <c r="H12100" s="113"/>
    </row>
    <row r="12101" spans="1:8">
      <c r="A12101" s="65"/>
      <c r="B12101" s="65"/>
      <c r="C12101" s="65"/>
      <c r="D12101" s="65"/>
      <c r="E12101" s="65"/>
      <c r="F12101" s="65"/>
      <c r="G12101" s="65"/>
      <c r="H12101" s="113"/>
    </row>
    <row r="12102" spans="1:8">
      <c r="A12102" s="65"/>
      <c r="B12102" s="65"/>
      <c r="C12102" s="65"/>
      <c r="D12102" s="65"/>
      <c r="E12102" s="65"/>
      <c r="F12102" s="65"/>
      <c r="G12102" s="65"/>
      <c r="H12102" s="113"/>
    </row>
    <row r="12103" spans="1:8">
      <c r="A12103" s="65"/>
      <c r="B12103" s="65"/>
      <c r="C12103" s="65"/>
      <c r="D12103" s="65"/>
      <c r="E12103" s="65"/>
      <c r="F12103" s="65"/>
      <c r="G12103" s="65"/>
      <c r="H12103" s="113"/>
    </row>
    <row r="12104" spans="1:8">
      <c r="A12104" s="65"/>
      <c r="B12104" s="65"/>
      <c r="C12104" s="65"/>
      <c r="D12104" s="65"/>
      <c r="E12104" s="65"/>
      <c r="F12104" s="65"/>
      <c r="G12104" s="65"/>
      <c r="H12104" s="113"/>
    </row>
    <row r="12105" spans="1:8">
      <c r="A12105" s="65"/>
      <c r="B12105" s="65"/>
      <c r="C12105" s="65"/>
      <c r="D12105" s="65"/>
      <c r="E12105" s="65"/>
      <c r="F12105" s="65"/>
      <c r="G12105" s="65"/>
      <c r="H12105" s="113"/>
    </row>
    <row r="12106" spans="1:8">
      <c r="A12106" s="65"/>
      <c r="B12106" s="65"/>
      <c r="C12106" s="65"/>
      <c r="D12106" s="65"/>
      <c r="E12106" s="65"/>
      <c r="F12106" s="65"/>
      <c r="G12106" s="65"/>
      <c r="H12106" s="113"/>
    </row>
    <row r="12107" spans="1:8">
      <c r="A12107" s="65"/>
      <c r="B12107" s="65"/>
      <c r="C12107" s="65"/>
      <c r="D12107" s="65"/>
      <c r="E12107" s="65"/>
      <c r="F12107" s="65"/>
      <c r="G12107" s="65"/>
      <c r="H12107" s="113"/>
    </row>
    <row r="12108" spans="1:8">
      <c r="A12108" s="65"/>
      <c r="B12108" s="65"/>
      <c r="C12108" s="65"/>
      <c r="D12108" s="65"/>
      <c r="E12108" s="65"/>
      <c r="F12108" s="65"/>
      <c r="G12108" s="65"/>
      <c r="H12108" s="113"/>
    </row>
    <row r="12109" spans="1:8">
      <c r="A12109" s="65"/>
      <c r="B12109" s="65"/>
      <c r="C12109" s="65"/>
      <c r="D12109" s="65"/>
      <c r="E12109" s="65"/>
      <c r="F12109" s="65"/>
      <c r="G12109" s="65"/>
      <c r="H12109" s="113"/>
    </row>
    <row r="12110" spans="1:8">
      <c r="A12110" s="65"/>
      <c r="B12110" s="65"/>
      <c r="C12110" s="65"/>
      <c r="D12110" s="65"/>
      <c r="E12110" s="65"/>
      <c r="F12110" s="65"/>
      <c r="G12110" s="65"/>
      <c r="H12110" s="113"/>
    </row>
    <row r="12111" spans="1:8">
      <c r="A12111" s="65"/>
      <c r="B12111" s="65"/>
      <c r="C12111" s="65"/>
      <c r="D12111" s="65"/>
      <c r="E12111" s="65"/>
      <c r="F12111" s="65"/>
      <c r="G12111" s="65"/>
      <c r="H12111" s="113"/>
    </row>
    <row r="12112" spans="1:8">
      <c r="A12112" s="65"/>
      <c r="B12112" s="65"/>
      <c r="C12112" s="65"/>
      <c r="D12112" s="65"/>
      <c r="E12112" s="65"/>
      <c r="F12112" s="65"/>
      <c r="G12112" s="65"/>
      <c r="H12112" s="113"/>
    </row>
    <row r="12113" spans="1:8">
      <c r="A12113" s="65"/>
      <c r="B12113" s="65"/>
      <c r="C12113" s="65"/>
      <c r="D12113" s="65"/>
      <c r="E12113" s="65"/>
      <c r="F12113" s="65"/>
      <c r="G12113" s="65"/>
      <c r="H12113" s="113"/>
    </row>
    <row r="12114" spans="1:8">
      <c r="A12114" s="65"/>
      <c r="B12114" s="65"/>
      <c r="C12114" s="65"/>
      <c r="D12114" s="65"/>
      <c r="E12114" s="65"/>
      <c r="F12114" s="65"/>
      <c r="G12114" s="65"/>
      <c r="H12114" s="113"/>
    </row>
    <row r="12115" spans="1:8">
      <c r="A12115" s="65"/>
      <c r="B12115" s="65"/>
      <c r="C12115" s="65"/>
      <c r="D12115" s="65"/>
      <c r="E12115" s="65"/>
      <c r="F12115" s="65"/>
      <c r="G12115" s="65"/>
      <c r="H12115" s="113"/>
    </row>
    <row r="12116" spans="1:8">
      <c r="A12116" s="65"/>
      <c r="B12116" s="65"/>
      <c r="C12116" s="65"/>
      <c r="D12116" s="65"/>
      <c r="E12116" s="65"/>
      <c r="F12116" s="65"/>
      <c r="G12116" s="65"/>
      <c r="H12116" s="113"/>
    </row>
    <row r="12117" spans="1:8">
      <c r="A12117" s="65"/>
      <c r="B12117" s="65"/>
      <c r="C12117" s="65"/>
      <c r="D12117" s="65"/>
      <c r="E12117" s="65"/>
      <c r="F12117" s="65"/>
      <c r="G12117" s="65"/>
      <c r="H12117" s="113"/>
    </row>
    <row r="12118" spans="1:8">
      <c r="A12118" s="65"/>
      <c r="B12118" s="65"/>
      <c r="C12118" s="65"/>
      <c r="D12118" s="65"/>
      <c r="E12118" s="65"/>
      <c r="F12118" s="65"/>
      <c r="G12118" s="65"/>
      <c r="H12118" s="113"/>
    </row>
    <row r="12119" spans="1:8">
      <c r="A12119" s="65"/>
      <c r="B12119" s="65"/>
      <c r="C12119" s="65"/>
      <c r="D12119" s="65"/>
      <c r="E12119" s="65"/>
      <c r="F12119" s="65"/>
      <c r="G12119" s="65"/>
      <c r="H12119" s="113"/>
    </row>
    <row r="12120" spans="1:8">
      <c r="A12120" s="65"/>
      <c r="B12120" s="65"/>
      <c r="C12120" s="65"/>
      <c r="D12120" s="65"/>
      <c r="E12120" s="65"/>
      <c r="F12120" s="65"/>
      <c r="G12120" s="65"/>
      <c r="H12120" s="113"/>
    </row>
    <row r="12121" spans="1:8">
      <c r="A12121" s="65"/>
      <c r="B12121" s="65"/>
      <c r="C12121" s="65"/>
      <c r="D12121" s="65"/>
      <c r="E12121" s="65"/>
      <c r="F12121" s="65"/>
      <c r="G12121" s="65"/>
      <c r="H12121" s="113"/>
    </row>
    <row r="12122" spans="1:8">
      <c r="A12122" s="65"/>
      <c r="B12122" s="65"/>
      <c r="C12122" s="65"/>
      <c r="D12122" s="65"/>
      <c r="E12122" s="65"/>
      <c r="F12122" s="65"/>
      <c r="G12122" s="65"/>
      <c r="H12122" s="113"/>
    </row>
    <row r="12123" spans="1:8">
      <c r="A12123" s="65"/>
      <c r="B12123" s="65"/>
      <c r="C12123" s="65"/>
      <c r="D12123" s="65"/>
      <c r="E12123" s="65"/>
      <c r="F12123" s="65"/>
      <c r="G12123" s="65"/>
      <c r="H12123" s="113"/>
    </row>
    <row r="12124" spans="1:8">
      <c r="A12124" s="65"/>
      <c r="B12124" s="65"/>
      <c r="C12124" s="65"/>
      <c r="D12124" s="65"/>
      <c r="E12124" s="65"/>
      <c r="F12124" s="65"/>
      <c r="G12124" s="65"/>
      <c r="H12124" s="113"/>
    </row>
    <row r="12125" spans="1:8">
      <c r="A12125" s="65"/>
      <c r="B12125" s="65"/>
      <c r="C12125" s="65"/>
      <c r="D12125" s="65"/>
      <c r="E12125" s="65"/>
      <c r="F12125" s="65"/>
      <c r="G12125" s="65"/>
      <c r="H12125" s="113"/>
    </row>
    <row r="12126" spans="1:8">
      <c r="A12126" s="65"/>
      <c r="B12126" s="65"/>
      <c r="C12126" s="65"/>
      <c r="D12126" s="65"/>
      <c r="E12126" s="65"/>
      <c r="F12126" s="65"/>
      <c r="G12126" s="65"/>
      <c r="H12126" s="113"/>
    </row>
    <row r="12127" spans="1:8">
      <c r="A12127" s="65"/>
      <c r="B12127" s="65"/>
      <c r="C12127" s="65"/>
      <c r="D12127" s="65"/>
      <c r="E12127" s="65"/>
      <c r="F12127" s="65"/>
      <c r="G12127" s="65"/>
      <c r="H12127" s="113"/>
    </row>
    <row r="12128" spans="1:8">
      <c r="A12128" s="65"/>
      <c r="B12128" s="65"/>
      <c r="C12128" s="65"/>
      <c r="D12128" s="65"/>
      <c r="E12128" s="65"/>
      <c r="F12128" s="65"/>
      <c r="G12128" s="65"/>
      <c r="H12128" s="113"/>
    </row>
    <row r="12129" spans="1:8">
      <c r="A12129" s="65"/>
      <c r="B12129" s="65"/>
      <c r="C12129" s="65"/>
      <c r="D12129" s="65"/>
      <c r="E12129" s="65"/>
      <c r="F12129" s="65"/>
      <c r="G12129" s="65"/>
      <c r="H12129" s="113"/>
    </row>
    <row r="12130" spans="1:8">
      <c r="A12130" s="65"/>
      <c r="B12130" s="65"/>
      <c r="C12130" s="65"/>
      <c r="D12130" s="65"/>
      <c r="E12130" s="65"/>
      <c r="F12130" s="65"/>
      <c r="G12130" s="65"/>
      <c r="H12130" s="113"/>
    </row>
    <row r="12131" spans="1:8">
      <c r="A12131" s="65"/>
      <c r="B12131" s="65"/>
      <c r="C12131" s="65"/>
      <c r="D12131" s="65"/>
      <c r="E12131" s="65"/>
      <c r="F12131" s="65"/>
      <c r="G12131" s="65"/>
      <c r="H12131" s="113"/>
    </row>
    <row r="12132" spans="1:8">
      <c r="A12132" s="65"/>
      <c r="B12132" s="65"/>
      <c r="C12132" s="65"/>
      <c r="D12132" s="65"/>
      <c r="E12132" s="65"/>
      <c r="F12132" s="65"/>
      <c r="G12132" s="65"/>
      <c r="H12132" s="113"/>
    </row>
    <row r="12133" spans="1:8">
      <c r="A12133" s="65"/>
      <c r="B12133" s="65"/>
      <c r="C12133" s="65"/>
      <c r="D12133" s="65"/>
      <c r="E12133" s="65"/>
      <c r="F12133" s="65"/>
      <c r="G12133" s="65"/>
      <c r="H12133" s="113"/>
    </row>
    <row r="12134" spans="1:8">
      <c r="A12134" s="65"/>
      <c r="B12134" s="65"/>
      <c r="C12134" s="65"/>
      <c r="D12134" s="65"/>
      <c r="E12134" s="65"/>
      <c r="F12134" s="65"/>
      <c r="G12134" s="65"/>
      <c r="H12134" s="113"/>
    </row>
    <row r="12135" spans="1:8">
      <c r="A12135" s="65"/>
      <c r="B12135" s="65"/>
      <c r="C12135" s="65"/>
      <c r="D12135" s="65"/>
      <c r="E12135" s="65"/>
      <c r="F12135" s="65"/>
      <c r="G12135" s="65"/>
      <c r="H12135" s="113"/>
    </row>
    <row r="12136" spans="1:8">
      <c r="A12136" s="65"/>
      <c r="B12136" s="65"/>
      <c r="C12136" s="65"/>
      <c r="D12136" s="65"/>
      <c r="E12136" s="65"/>
      <c r="F12136" s="65"/>
      <c r="G12136" s="65"/>
      <c r="H12136" s="113"/>
    </row>
    <row r="12137" spans="1:8">
      <c r="A12137" s="65"/>
      <c r="B12137" s="65"/>
      <c r="C12137" s="65"/>
      <c r="D12137" s="65"/>
      <c r="E12137" s="65"/>
      <c r="F12137" s="65"/>
      <c r="G12137" s="65"/>
      <c r="H12137" s="113"/>
    </row>
    <row r="12138" spans="1:8">
      <c r="A12138" s="65"/>
      <c r="B12138" s="65"/>
      <c r="C12138" s="65"/>
      <c r="D12138" s="65"/>
      <c r="E12138" s="65"/>
      <c r="F12138" s="65"/>
      <c r="G12138" s="65"/>
      <c r="H12138" s="113"/>
    </row>
    <row r="12139" spans="1:8">
      <c r="A12139" s="65"/>
      <c r="B12139" s="65"/>
      <c r="C12139" s="65"/>
      <c r="D12139" s="65"/>
      <c r="E12139" s="65"/>
      <c r="F12139" s="65"/>
      <c r="G12139" s="65"/>
      <c r="H12139" s="113"/>
    </row>
    <row r="12140" spans="1:8">
      <c r="A12140" s="65"/>
      <c r="B12140" s="65"/>
      <c r="C12140" s="65"/>
      <c r="D12140" s="65"/>
      <c r="E12140" s="65"/>
      <c r="F12140" s="65"/>
      <c r="G12140" s="65"/>
      <c r="H12140" s="113"/>
    </row>
    <row r="12141" spans="1:8">
      <c r="A12141" s="65"/>
      <c r="B12141" s="65"/>
      <c r="C12141" s="65"/>
      <c r="D12141" s="65"/>
      <c r="E12141" s="65"/>
      <c r="F12141" s="65"/>
      <c r="G12141" s="65"/>
      <c r="H12141" s="113"/>
    </row>
    <row r="12142" spans="1:8">
      <c r="A12142" s="65"/>
      <c r="B12142" s="65"/>
      <c r="C12142" s="65"/>
      <c r="D12142" s="65"/>
      <c r="E12142" s="65"/>
      <c r="F12142" s="65"/>
      <c r="G12142" s="65"/>
      <c r="H12142" s="113"/>
    </row>
    <row r="12143" spans="1:8">
      <c r="A12143" s="65"/>
      <c r="B12143" s="65"/>
      <c r="C12143" s="65"/>
      <c r="D12143" s="65"/>
      <c r="E12143" s="65"/>
      <c r="F12143" s="65"/>
      <c r="G12143" s="65"/>
      <c r="H12143" s="113"/>
    </row>
    <row r="12144" spans="1:8">
      <c r="A12144" s="65"/>
      <c r="B12144" s="65"/>
      <c r="C12144" s="65"/>
      <c r="D12144" s="65"/>
      <c r="E12144" s="65"/>
      <c r="F12144" s="65"/>
      <c r="G12144" s="65"/>
      <c r="H12144" s="113"/>
    </row>
    <row r="12145" spans="1:8">
      <c r="A12145" s="65"/>
      <c r="B12145" s="65"/>
      <c r="C12145" s="65"/>
      <c r="D12145" s="65"/>
      <c r="E12145" s="65"/>
      <c r="F12145" s="65"/>
      <c r="G12145" s="65"/>
      <c r="H12145" s="113"/>
    </row>
    <row r="12146" spans="1:8">
      <c r="A12146" s="65"/>
      <c r="B12146" s="65"/>
      <c r="C12146" s="65"/>
      <c r="D12146" s="65"/>
      <c r="E12146" s="65"/>
      <c r="F12146" s="65"/>
      <c r="G12146" s="65"/>
      <c r="H12146" s="113"/>
    </row>
    <row r="12147" spans="1:8">
      <c r="A12147" s="65"/>
      <c r="B12147" s="65"/>
      <c r="C12147" s="65"/>
      <c r="D12147" s="65"/>
      <c r="E12147" s="65"/>
      <c r="F12147" s="65"/>
      <c r="G12147" s="65"/>
      <c r="H12147" s="113"/>
    </row>
    <row r="12148" spans="1:8">
      <c r="A12148" s="65"/>
      <c r="B12148" s="65"/>
      <c r="C12148" s="65"/>
      <c r="D12148" s="65"/>
      <c r="E12148" s="65"/>
      <c r="F12148" s="65"/>
      <c r="G12148" s="65"/>
      <c r="H12148" s="113"/>
    </row>
    <row r="12149" spans="1:8">
      <c r="A12149" s="65"/>
      <c r="B12149" s="65"/>
      <c r="C12149" s="65"/>
      <c r="D12149" s="65"/>
      <c r="E12149" s="65"/>
      <c r="F12149" s="65"/>
      <c r="G12149" s="65"/>
      <c r="H12149" s="113"/>
    </row>
    <row r="12150" spans="1:8">
      <c r="A12150" s="65"/>
      <c r="B12150" s="65"/>
      <c r="C12150" s="65"/>
      <c r="D12150" s="65"/>
      <c r="E12150" s="65"/>
      <c r="F12150" s="65"/>
      <c r="G12150" s="65"/>
      <c r="H12150" s="113"/>
    </row>
    <row r="12151" spans="1:8">
      <c r="A12151" s="65"/>
      <c r="B12151" s="65"/>
      <c r="C12151" s="65"/>
      <c r="D12151" s="65"/>
      <c r="E12151" s="65"/>
      <c r="F12151" s="65"/>
      <c r="G12151" s="65"/>
      <c r="H12151" s="113"/>
    </row>
    <row r="12152" spans="1:8">
      <c r="A12152" s="65"/>
      <c r="B12152" s="65"/>
      <c r="C12152" s="65"/>
      <c r="D12152" s="65"/>
      <c r="E12152" s="65"/>
      <c r="F12152" s="65"/>
      <c r="G12152" s="65"/>
      <c r="H12152" s="113"/>
    </row>
    <row r="12153" spans="1:8">
      <c r="A12153" s="65"/>
      <c r="B12153" s="65"/>
      <c r="C12153" s="65"/>
      <c r="D12153" s="65"/>
      <c r="E12153" s="65"/>
      <c r="F12153" s="65"/>
      <c r="G12153" s="65"/>
      <c r="H12153" s="113"/>
    </row>
    <row r="12154" spans="1:8">
      <c r="A12154" s="65"/>
      <c r="B12154" s="65"/>
      <c r="C12154" s="65"/>
      <c r="D12154" s="65"/>
      <c r="E12154" s="65"/>
      <c r="F12154" s="65"/>
      <c r="G12154" s="65"/>
      <c r="H12154" s="113"/>
    </row>
    <row r="12155" spans="1:8">
      <c r="A12155" s="65"/>
      <c r="B12155" s="65"/>
      <c r="C12155" s="65"/>
      <c r="D12155" s="65"/>
      <c r="E12155" s="65"/>
      <c r="F12155" s="65"/>
      <c r="G12155" s="65"/>
      <c r="H12155" s="113"/>
    </row>
    <row r="12156" spans="1:8">
      <c r="A12156" s="65"/>
      <c r="B12156" s="65"/>
      <c r="C12156" s="65"/>
      <c r="D12156" s="65"/>
      <c r="E12156" s="65"/>
      <c r="F12156" s="65"/>
      <c r="G12156" s="65"/>
      <c r="H12156" s="113"/>
    </row>
    <row r="12157" spans="1:8">
      <c r="A12157" s="65"/>
      <c r="B12157" s="65"/>
      <c r="C12157" s="65"/>
      <c r="D12157" s="65"/>
      <c r="E12157" s="65"/>
      <c r="F12157" s="65"/>
      <c r="G12157" s="65"/>
      <c r="H12157" s="113"/>
    </row>
    <row r="12158" spans="1:8">
      <c r="A12158" s="65"/>
      <c r="B12158" s="65"/>
      <c r="C12158" s="65"/>
      <c r="D12158" s="65"/>
      <c r="E12158" s="65"/>
      <c r="F12158" s="65"/>
      <c r="G12158" s="65"/>
      <c r="H12158" s="113"/>
    </row>
    <row r="12159" spans="1:8">
      <c r="A12159" s="65"/>
      <c r="B12159" s="65"/>
      <c r="C12159" s="65"/>
      <c r="D12159" s="65"/>
      <c r="E12159" s="65"/>
      <c r="F12159" s="65"/>
      <c r="G12159" s="65"/>
      <c r="H12159" s="113"/>
    </row>
    <row r="12160" spans="1:8">
      <c r="A12160" s="65"/>
      <c r="B12160" s="65"/>
      <c r="C12160" s="65"/>
      <c r="D12160" s="65"/>
      <c r="E12160" s="65"/>
      <c r="F12160" s="65"/>
      <c r="G12160" s="65"/>
      <c r="H12160" s="113"/>
    </row>
    <row r="12161" spans="1:8">
      <c r="A12161" s="65"/>
      <c r="B12161" s="65"/>
      <c r="C12161" s="65"/>
      <c r="D12161" s="65"/>
      <c r="E12161" s="65"/>
      <c r="F12161" s="65"/>
      <c r="G12161" s="65"/>
      <c r="H12161" s="113"/>
    </row>
    <row r="12162" spans="1:8">
      <c r="A12162" s="65"/>
      <c r="B12162" s="65"/>
      <c r="C12162" s="65"/>
      <c r="D12162" s="65"/>
      <c r="E12162" s="65"/>
      <c r="F12162" s="65"/>
      <c r="G12162" s="65"/>
      <c r="H12162" s="113"/>
    </row>
    <row r="12163" spans="1:8">
      <c r="A12163" s="65"/>
      <c r="B12163" s="65"/>
      <c r="C12163" s="65"/>
      <c r="D12163" s="65"/>
      <c r="E12163" s="65"/>
      <c r="F12163" s="65"/>
      <c r="G12163" s="65"/>
      <c r="H12163" s="113"/>
    </row>
    <row r="12164" spans="1:8">
      <c r="A12164" s="65"/>
      <c r="B12164" s="65"/>
      <c r="C12164" s="65"/>
      <c r="D12164" s="65"/>
      <c r="E12164" s="65"/>
      <c r="F12164" s="65"/>
      <c r="G12164" s="65"/>
      <c r="H12164" s="113"/>
    </row>
    <row r="12165" spans="1:8">
      <c r="A12165" s="65"/>
      <c r="B12165" s="65"/>
      <c r="C12165" s="65"/>
      <c r="D12165" s="65"/>
      <c r="E12165" s="65"/>
      <c r="F12165" s="65"/>
      <c r="G12165" s="65"/>
      <c r="H12165" s="113"/>
    </row>
    <row r="12166" spans="1:8">
      <c r="A12166" s="65"/>
      <c r="B12166" s="65"/>
      <c r="C12166" s="65"/>
      <c r="D12166" s="65"/>
      <c r="E12166" s="65"/>
      <c r="F12166" s="65"/>
      <c r="G12166" s="65"/>
      <c r="H12166" s="113"/>
    </row>
    <row r="12167" spans="1:8">
      <c r="A12167" s="65"/>
      <c r="B12167" s="65"/>
      <c r="C12167" s="65"/>
      <c r="D12167" s="65"/>
      <c r="E12167" s="65"/>
      <c r="F12167" s="65"/>
      <c r="G12167" s="65"/>
      <c r="H12167" s="113"/>
    </row>
    <row r="12168" spans="1:8">
      <c r="A12168" s="65"/>
      <c r="B12168" s="65"/>
      <c r="C12168" s="65"/>
      <c r="D12168" s="65"/>
      <c r="E12168" s="65"/>
      <c r="F12168" s="65"/>
      <c r="G12168" s="65"/>
      <c r="H12168" s="113"/>
    </row>
    <row r="12169" spans="1:8">
      <c r="A12169" s="65"/>
      <c r="B12169" s="65"/>
      <c r="C12169" s="65"/>
      <c r="D12169" s="65"/>
      <c r="E12169" s="65"/>
      <c r="F12169" s="65"/>
      <c r="G12169" s="65"/>
      <c r="H12169" s="113"/>
    </row>
    <row r="12170" spans="1:8">
      <c r="A12170" s="65"/>
      <c r="B12170" s="65"/>
      <c r="C12170" s="65"/>
      <c r="D12170" s="65"/>
      <c r="E12170" s="65"/>
      <c r="F12170" s="65"/>
      <c r="G12170" s="65"/>
      <c r="H12170" s="113"/>
    </row>
    <row r="12171" spans="1:8">
      <c r="A12171" s="65"/>
      <c r="B12171" s="65"/>
      <c r="C12171" s="65"/>
      <c r="D12171" s="65"/>
      <c r="E12171" s="65"/>
      <c r="F12171" s="65"/>
      <c r="G12171" s="65"/>
      <c r="H12171" s="113"/>
    </row>
    <row r="12172" spans="1:8">
      <c r="A12172" s="65"/>
      <c r="B12172" s="65"/>
      <c r="C12172" s="65"/>
      <c r="D12172" s="65"/>
      <c r="E12172" s="65"/>
      <c r="F12172" s="65"/>
      <c r="G12172" s="65"/>
      <c r="H12172" s="113"/>
    </row>
    <row r="12173" spans="1:8">
      <c r="A12173" s="65"/>
      <c r="B12173" s="65"/>
      <c r="C12173" s="65"/>
      <c r="D12173" s="65"/>
      <c r="E12173" s="65"/>
      <c r="F12173" s="65"/>
      <c r="G12173" s="65"/>
      <c r="H12173" s="113"/>
    </row>
    <row r="12174" spans="1:8">
      <c r="A12174" s="65"/>
      <c r="B12174" s="65"/>
      <c r="C12174" s="65"/>
      <c r="D12174" s="65"/>
      <c r="E12174" s="65"/>
      <c r="F12174" s="65"/>
      <c r="G12174" s="65"/>
      <c r="H12174" s="113"/>
    </row>
    <row r="12175" spans="1:8">
      <c r="A12175" s="65"/>
      <c r="B12175" s="65"/>
      <c r="C12175" s="65"/>
      <c r="D12175" s="65"/>
      <c r="E12175" s="65"/>
      <c r="F12175" s="65"/>
      <c r="G12175" s="65"/>
      <c r="H12175" s="113"/>
    </row>
    <row r="12176" spans="1:8">
      <c r="A12176" s="65"/>
      <c r="B12176" s="65"/>
      <c r="C12176" s="65"/>
      <c r="D12176" s="65"/>
      <c r="E12176" s="65"/>
      <c r="F12176" s="65"/>
      <c r="G12176" s="65"/>
      <c r="H12176" s="113"/>
    </row>
    <row r="12177" spans="1:8">
      <c r="A12177" s="65"/>
      <c r="B12177" s="65"/>
      <c r="C12177" s="65"/>
      <c r="D12177" s="65"/>
      <c r="E12177" s="65"/>
      <c r="F12177" s="65"/>
      <c r="G12177" s="65"/>
      <c r="H12177" s="113"/>
    </row>
    <row r="12178" spans="1:8">
      <c r="A12178" s="65"/>
      <c r="B12178" s="65"/>
      <c r="C12178" s="65"/>
      <c r="D12178" s="65"/>
      <c r="E12178" s="65"/>
      <c r="F12178" s="65"/>
      <c r="G12178" s="65"/>
      <c r="H12178" s="113"/>
    </row>
    <row r="12179" spans="1:8">
      <c r="A12179" s="65"/>
      <c r="B12179" s="65"/>
      <c r="C12179" s="65"/>
      <c r="D12179" s="65"/>
      <c r="E12179" s="65"/>
      <c r="F12179" s="65"/>
      <c r="G12179" s="65"/>
      <c r="H12179" s="113"/>
    </row>
    <row r="12180" spans="1:8">
      <c r="A12180" s="65"/>
      <c r="B12180" s="65"/>
      <c r="C12180" s="65"/>
      <c r="D12180" s="65"/>
      <c r="E12180" s="65"/>
      <c r="F12180" s="65"/>
      <c r="G12180" s="65"/>
      <c r="H12180" s="113"/>
    </row>
    <row r="12181" spans="1:8">
      <c r="A12181" s="65"/>
      <c r="B12181" s="65"/>
      <c r="C12181" s="65"/>
      <c r="D12181" s="65"/>
      <c r="E12181" s="65"/>
      <c r="F12181" s="65"/>
      <c r="G12181" s="65"/>
      <c r="H12181" s="113"/>
    </row>
    <row r="12182" spans="1:8">
      <c r="A12182" s="65"/>
      <c r="B12182" s="65"/>
      <c r="C12182" s="65"/>
      <c r="D12182" s="65"/>
      <c r="E12182" s="65"/>
      <c r="F12182" s="65"/>
      <c r="G12182" s="65"/>
      <c r="H12182" s="113"/>
    </row>
    <row r="12183" spans="1:8">
      <c r="A12183" s="65"/>
      <c r="B12183" s="65"/>
      <c r="C12183" s="65"/>
      <c r="D12183" s="65"/>
      <c r="E12183" s="65"/>
      <c r="F12183" s="65"/>
      <c r="G12183" s="65"/>
      <c r="H12183" s="113"/>
    </row>
    <row r="12184" spans="1:8">
      <c r="A12184" s="65"/>
      <c r="B12184" s="65"/>
      <c r="C12184" s="65"/>
      <c r="D12184" s="65"/>
      <c r="E12184" s="65"/>
      <c r="F12184" s="65"/>
      <c r="G12184" s="65"/>
      <c r="H12184" s="113"/>
    </row>
    <row r="12185" spans="1:8">
      <c r="A12185" s="65"/>
      <c r="B12185" s="65"/>
      <c r="C12185" s="65"/>
      <c r="D12185" s="65"/>
      <c r="E12185" s="65"/>
      <c r="F12185" s="65"/>
      <c r="G12185" s="65"/>
      <c r="H12185" s="113"/>
    </row>
    <row r="12186" spans="1:8">
      <c r="A12186" s="65"/>
      <c r="B12186" s="65"/>
      <c r="C12186" s="65"/>
      <c r="D12186" s="65"/>
      <c r="E12186" s="65"/>
      <c r="F12186" s="65"/>
      <c r="G12186" s="65"/>
      <c r="H12186" s="113"/>
    </row>
    <row r="12187" spans="1:8">
      <c r="A12187" s="65"/>
      <c r="B12187" s="65"/>
      <c r="C12187" s="65"/>
      <c r="D12187" s="65"/>
      <c r="E12187" s="65"/>
      <c r="F12187" s="65"/>
      <c r="G12187" s="65"/>
      <c r="H12187" s="113"/>
    </row>
    <row r="12188" spans="1:8">
      <c r="A12188" s="65"/>
      <c r="B12188" s="65"/>
      <c r="C12188" s="65"/>
      <c r="D12188" s="65"/>
      <c r="E12188" s="65"/>
      <c r="F12188" s="65"/>
      <c r="G12188" s="65"/>
      <c r="H12188" s="113"/>
    </row>
    <row r="12189" spans="1:8">
      <c r="A12189" s="65"/>
      <c r="B12189" s="65"/>
      <c r="C12189" s="65"/>
      <c r="D12189" s="65"/>
      <c r="E12189" s="65"/>
      <c r="F12189" s="65"/>
      <c r="G12189" s="65"/>
      <c r="H12189" s="113"/>
    </row>
    <row r="12190" spans="1:8">
      <c r="A12190" s="65"/>
      <c r="B12190" s="65"/>
      <c r="C12190" s="65"/>
      <c r="D12190" s="65"/>
      <c r="E12190" s="65"/>
      <c r="F12190" s="65"/>
      <c r="G12190" s="65"/>
      <c r="H12190" s="113"/>
    </row>
    <row r="12191" spans="1:8">
      <c r="A12191" s="65"/>
      <c r="B12191" s="65"/>
      <c r="C12191" s="65"/>
      <c r="D12191" s="65"/>
      <c r="E12191" s="65"/>
      <c r="F12191" s="65"/>
      <c r="G12191" s="65"/>
      <c r="H12191" s="113"/>
    </row>
    <row r="12192" spans="1:8">
      <c r="A12192" s="65"/>
      <c r="B12192" s="65"/>
      <c r="C12192" s="65"/>
      <c r="D12192" s="65"/>
      <c r="E12192" s="65"/>
      <c r="F12192" s="65"/>
      <c r="G12192" s="65"/>
      <c r="H12192" s="113"/>
    </row>
    <row r="12193" spans="1:8">
      <c r="A12193" s="65"/>
      <c r="B12193" s="65"/>
      <c r="C12193" s="65"/>
      <c r="D12193" s="65"/>
      <c r="E12193" s="65"/>
      <c r="F12193" s="65"/>
      <c r="G12193" s="65"/>
      <c r="H12193" s="113"/>
    </row>
    <row r="12194" spans="1:8">
      <c r="A12194" s="65"/>
      <c r="B12194" s="65"/>
      <c r="C12194" s="65"/>
      <c r="D12194" s="65"/>
      <c r="E12194" s="65"/>
      <c r="F12194" s="65"/>
      <c r="G12194" s="65"/>
      <c r="H12194" s="113"/>
    </row>
    <row r="12195" spans="1:8">
      <c r="A12195" s="65"/>
      <c r="B12195" s="65"/>
      <c r="C12195" s="65"/>
      <c r="D12195" s="65"/>
      <c r="E12195" s="65"/>
      <c r="F12195" s="65"/>
      <c r="G12195" s="65"/>
      <c r="H12195" s="113"/>
    </row>
    <row r="12196" spans="1:8">
      <c r="A12196" s="65"/>
      <c r="B12196" s="65"/>
      <c r="C12196" s="65"/>
      <c r="D12196" s="65"/>
      <c r="E12196" s="65"/>
      <c r="F12196" s="65"/>
      <c r="G12196" s="65"/>
      <c r="H12196" s="113"/>
    </row>
    <row r="12197" spans="1:8">
      <c r="A12197" s="65"/>
      <c r="B12197" s="65"/>
      <c r="C12197" s="65"/>
      <c r="D12197" s="65"/>
      <c r="E12197" s="65"/>
      <c r="F12197" s="65"/>
      <c r="G12197" s="65"/>
      <c r="H12197" s="113"/>
    </row>
    <row r="12198" spans="1:8">
      <c r="A12198" s="65"/>
      <c r="B12198" s="65"/>
      <c r="C12198" s="65"/>
      <c r="D12198" s="65"/>
      <c r="E12198" s="65"/>
      <c r="F12198" s="65"/>
      <c r="G12198" s="65"/>
      <c r="H12198" s="113"/>
    </row>
    <row r="12199" spans="1:8">
      <c r="A12199" s="65"/>
      <c r="B12199" s="65"/>
      <c r="C12199" s="65"/>
      <c r="D12199" s="65"/>
      <c r="E12199" s="65"/>
      <c r="F12199" s="65"/>
      <c r="G12199" s="65"/>
      <c r="H12199" s="113"/>
    </row>
    <row r="12200" spans="1:8">
      <c r="A12200" s="65"/>
      <c r="B12200" s="65"/>
      <c r="C12200" s="65"/>
      <c r="D12200" s="65"/>
      <c r="E12200" s="65"/>
      <c r="F12200" s="65"/>
      <c r="G12200" s="65"/>
      <c r="H12200" s="113"/>
    </row>
    <row r="12201" spans="1:8">
      <c r="A12201" s="65"/>
      <c r="B12201" s="65"/>
      <c r="C12201" s="65"/>
      <c r="D12201" s="65"/>
      <c r="E12201" s="65"/>
      <c r="F12201" s="65"/>
      <c r="G12201" s="65"/>
      <c r="H12201" s="113"/>
    </row>
    <row r="12202" spans="1:8">
      <c r="A12202" s="65"/>
      <c r="B12202" s="65"/>
      <c r="C12202" s="65"/>
      <c r="D12202" s="65"/>
      <c r="E12202" s="65"/>
      <c r="F12202" s="65"/>
      <c r="G12202" s="65"/>
      <c r="H12202" s="113"/>
    </row>
    <row r="12203" spans="1:8">
      <c r="A12203" s="65"/>
      <c r="B12203" s="65"/>
      <c r="C12203" s="65"/>
      <c r="D12203" s="65"/>
      <c r="E12203" s="65"/>
      <c r="F12203" s="65"/>
      <c r="G12203" s="65"/>
      <c r="H12203" s="113"/>
    </row>
    <row r="12204" spans="1:8">
      <c r="A12204" s="65"/>
      <c r="B12204" s="65"/>
      <c r="C12204" s="65"/>
      <c r="D12204" s="65"/>
      <c r="E12204" s="65"/>
      <c r="F12204" s="65"/>
      <c r="G12204" s="65"/>
      <c r="H12204" s="113"/>
    </row>
    <row r="12205" spans="1:8">
      <c r="A12205" s="65"/>
      <c r="B12205" s="65"/>
      <c r="C12205" s="65"/>
      <c r="D12205" s="65"/>
      <c r="E12205" s="65"/>
      <c r="F12205" s="65"/>
      <c r="G12205" s="65"/>
      <c r="H12205" s="113"/>
    </row>
    <row r="12206" spans="1:8">
      <c r="A12206" s="65"/>
      <c r="B12206" s="65"/>
      <c r="C12206" s="65"/>
      <c r="D12206" s="65"/>
      <c r="E12206" s="65"/>
      <c r="F12206" s="65"/>
      <c r="G12206" s="65"/>
      <c r="H12206" s="113"/>
    </row>
    <row r="12207" spans="1:8">
      <c r="A12207" s="65"/>
      <c r="B12207" s="65"/>
      <c r="C12207" s="65"/>
      <c r="D12207" s="65"/>
      <c r="E12207" s="65"/>
      <c r="F12207" s="65"/>
      <c r="G12207" s="65"/>
      <c r="H12207" s="113"/>
    </row>
    <row r="12208" spans="1:8">
      <c r="A12208" s="65"/>
      <c r="B12208" s="65"/>
      <c r="C12208" s="65"/>
      <c r="D12208" s="65"/>
      <c r="E12208" s="65"/>
      <c r="F12208" s="65"/>
      <c r="G12208" s="65"/>
      <c r="H12208" s="113"/>
    </row>
    <row r="12209" spans="1:8">
      <c r="A12209" s="65"/>
      <c r="B12209" s="65"/>
      <c r="C12209" s="65"/>
      <c r="D12209" s="65"/>
      <c r="E12209" s="65"/>
      <c r="F12209" s="65"/>
      <c r="G12209" s="65"/>
      <c r="H12209" s="113"/>
    </row>
    <row r="12210" spans="1:8">
      <c r="A12210" s="65"/>
      <c r="B12210" s="65"/>
      <c r="C12210" s="65"/>
      <c r="D12210" s="65"/>
      <c r="E12210" s="65"/>
      <c r="F12210" s="65"/>
      <c r="G12210" s="65"/>
      <c r="H12210" s="113"/>
    </row>
    <row r="12211" spans="1:8">
      <c r="A12211" s="65"/>
      <c r="B12211" s="65"/>
      <c r="C12211" s="65"/>
      <c r="D12211" s="65"/>
      <c r="E12211" s="65"/>
      <c r="F12211" s="65"/>
      <c r="G12211" s="65"/>
      <c r="H12211" s="113"/>
    </row>
    <row r="12212" spans="1:8">
      <c r="A12212" s="65"/>
      <c r="B12212" s="65"/>
      <c r="C12212" s="65"/>
      <c r="D12212" s="65"/>
      <c r="E12212" s="65"/>
      <c r="F12212" s="65"/>
      <c r="G12212" s="65"/>
      <c r="H12212" s="113"/>
    </row>
    <row r="12213" spans="1:8">
      <c r="A12213" s="65"/>
      <c r="B12213" s="65"/>
      <c r="C12213" s="65"/>
      <c r="D12213" s="65"/>
      <c r="E12213" s="65"/>
      <c r="F12213" s="65"/>
      <c r="G12213" s="65"/>
      <c r="H12213" s="113"/>
    </row>
    <row r="12214" spans="1:8">
      <c r="A12214" s="65"/>
      <c r="B12214" s="65"/>
      <c r="C12214" s="65"/>
      <c r="D12214" s="65"/>
      <c r="E12214" s="65"/>
      <c r="F12214" s="65"/>
      <c r="G12214" s="65"/>
      <c r="H12214" s="113"/>
    </row>
    <row r="12215" spans="1:8">
      <c r="A12215" s="65"/>
      <c r="B12215" s="65"/>
      <c r="C12215" s="65"/>
      <c r="D12215" s="65"/>
      <c r="E12215" s="65"/>
      <c r="F12215" s="65"/>
      <c r="G12215" s="65"/>
      <c r="H12215" s="113"/>
    </row>
    <row r="12216" spans="1:8">
      <c r="A12216" s="65"/>
      <c r="B12216" s="65"/>
      <c r="C12216" s="65"/>
      <c r="D12216" s="65"/>
      <c r="E12216" s="65"/>
      <c r="F12216" s="65"/>
      <c r="G12216" s="65"/>
      <c r="H12216" s="113"/>
    </row>
    <row r="12217" spans="1:8">
      <c r="A12217" s="65"/>
      <c r="B12217" s="65"/>
      <c r="C12217" s="65"/>
      <c r="D12217" s="65"/>
      <c r="E12217" s="65"/>
      <c r="F12217" s="65"/>
      <c r="G12217" s="65"/>
      <c r="H12217" s="113"/>
    </row>
    <row r="12218" spans="1:8">
      <c r="A12218" s="65"/>
      <c r="B12218" s="65"/>
      <c r="C12218" s="65"/>
      <c r="D12218" s="65"/>
      <c r="E12218" s="65"/>
      <c r="F12218" s="65"/>
      <c r="G12218" s="65"/>
      <c r="H12218" s="113"/>
    </row>
    <row r="12219" spans="1:8">
      <c r="A12219" s="65"/>
      <c r="B12219" s="65"/>
      <c r="C12219" s="65"/>
      <c r="D12219" s="65"/>
      <c r="E12219" s="65"/>
      <c r="F12219" s="65"/>
      <c r="G12219" s="65"/>
      <c r="H12219" s="113"/>
    </row>
    <row r="12220" spans="1:8">
      <c r="A12220" s="65"/>
      <c r="B12220" s="65"/>
      <c r="C12220" s="65"/>
      <c r="D12220" s="65"/>
      <c r="E12220" s="65"/>
      <c r="F12220" s="65"/>
      <c r="G12220" s="65"/>
      <c r="H12220" s="113"/>
    </row>
    <row r="12221" spans="1:8">
      <c r="A12221" s="65"/>
      <c r="B12221" s="65"/>
      <c r="C12221" s="65"/>
      <c r="D12221" s="65"/>
      <c r="E12221" s="65"/>
      <c r="F12221" s="65"/>
      <c r="G12221" s="65"/>
      <c r="H12221" s="113"/>
    </row>
    <row r="12222" spans="1:8">
      <c r="A12222" s="65"/>
      <c r="B12222" s="65"/>
      <c r="C12222" s="65"/>
      <c r="D12222" s="65"/>
      <c r="E12222" s="65"/>
      <c r="F12222" s="65"/>
      <c r="G12222" s="65"/>
      <c r="H12222" s="113"/>
    </row>
    <row r="12223" spans="1:8">
      <c r="A12223" s="65"/>
      <c r="B12223" s="65"/>
      <c r="C12223" s="65"/>
      <c r="D12223" s="65"/>
      <c r="E12223" s="65"/>
      <c r="F12223" s="65"/>
      <c r="G12223" s="65"/>
      <c r="H12223" s="113"/>
    </row>
    <row r="12224" spans="1:8">
      <c r="A12224" s="65"/>
      <c r="B12224" s="65"/>
      <c r="C12224" s="65"/>
      <c r="D12224" s="65"/>
      <c r="E12224" s="65"/>
      <c r="F12224" s="65"/>
      <c r="G12224" s="65"/>
      <c r="H12224" s="113"/>
    </row>
    <row r="12225" spans="1:8">
      <c r="A12225" s="65"/>
      <c r="B12225" s="65"/>
      <c r="C12225" s="65"/>
      <c r="D12225" s="65"/>
      <c r="E12225" s="65"/>
      <c r="F12225" s="65"/>
      <c r="G12225" s="65"/>
      <c r="H12225" s="113"/>
    </row>
    <row r="12226" spans="1:8">
      <c r="A12226" s="65"/>
      <c r="B12226" s="65"/>
      <c r="C12226" s="65"/>
      <c r="D12226" s="65"/>
      <c r="E12226" s="65"/>
      <c r="F12226" s="65"/>
      <c r="G12226" s="65"/>
      <c r="H12226" s="113"/>
    </row>
    <row r="12227" spans="1:8">
      <c r="A12227" s="65"/>
      <c r="B12227" s="65"/>
      <c r="C12227" s="65"/>
      <c r="D12227" s="65"/>
      <c r="E12227" s="65"/>
      <c r="F12227" s="65"/>
      <c r="G12227" s="65"/>
      <c r="H12227" s="113"/>
    </row>
    <row r="12228" spans="1:8">
      <c r="A12228" s="65"/>
      <c r="B12228" s="65"/>
      <c r="C12228" s="65"/>
      <c r="D12228" s="65"/>
      <c r="E12228" s="65"/>
      <c r="F12228" s="65"/>
      <c r="G12228" s="65"/>
      <c r="H12228" s="113"/>
    </row>
    <row r="12229" spans="1:8">
      <c r="A12229" s="65"/>
      <c r="B12229" s="65"/>
      <c r="C12229" s="65"/>
      <c r="D12229" s="65"/>
      <c r="E12229" s="65"/>
      <c r="F12229" s="65"/>
      <c r="G12229" s="65"/>
      <c r="H12229" s="113"/>
    </row>
    <row r="12230" spans="1:8">
      <c r="A12230" s="65"/>
      <c r="B12230" s="65"/>
      <c r="C12230" s="65"/>
      <c r="D12230" s="65"/>
      <c r="E12230" s="65"/>
      <c r="F12230" s="65"/>
      <c r="G12230" s="65"/>
      <c r="H12230" s="113"/>
    </row>
    <row r="12231" spans="1:8">
      <c r="A12231" s="65"/>
      <c r="B12231" s="65"/>
      <c r="C12231" s="65"/>
      <c r="D12231" s="65"/>
      <c r="E12231" s="65"/>
      <c r="F12231" s="65"/>
      <c r="G12231" s="65"/>
      <c r="H12231" s="113"/>
    </row>
    <row r="12232" spans="1:8">
      <c r="A12232" s="65"/>
      <c r="B12232" s="65"/>
      <c r="C12232" s="65"/>
      <c r="D12232" s="65"/>
      <c r="E12232" s="65"/>
      <c r="F12232" s="65"/>
      <c r="G12232" s="65"/>
      <c r="H12232" s="113"/>
    </row>
    <row r="12233" spans="1:8">
      <c r="A12233" s="65"/>
      <c r="B12233" s="65"/>
      <c r="C12233" s="65"/>
      <c r="D12233" s="65"/>
      <c r="E12233" s="65"/>
      <c r="F12233" s="65"/>
      <c r="G12233" s="65"/>
      <c r="H12233" s="113"/>
    </row>
    <row r="12234" spans="1:8">
      <c r="A12234" s="65"/>
      <c r="B12234" s="65"/>
      <c r="C12234" s="65"/>
      <c r="D12234" s="65"/>
      <c r="E12234" s="65"/>
      <c r="F12234" s="65"/>
      <c r="G12234" s="65"/>
      <c r="H12234" s="113"/>
    </row>
    <row r="12235" spans="1:8">
      <c r="A12235" s="65"/>
      <c r="B12235" s="65"/>
      <c r="C12235" s="65"/>
      <c r="D12235" s="65"/>
      <c r="E12235" s="65"/>
      <c r="F12235" s="65"/>
      <c r="G12235" s="65"/>
      <c r="H12235" s="113"/>
    </row>
    <row r="12236" spans="1:8">
      <c r="A12236" s="65"/>
      <c r="B12236" s="65"/>
      <c r="C12236" s="65"/>
      <c r="D12236" s="65"/>
      <c r="E12236" s="65"/>
      <c r="F12236" s="65"/>
      <c r="G12236" s="65"/>
      <c r="H12236" s="113"/>
    </row>
    <row r="12237" spans="1:8">
      <c r="A12237" s="65"/>
      <c r="B12237" s="65"/>
      <c r="C12237" s="65"/>
      <c r="D12237" s="65"/>
      <c r="E12237" s="65"/>
      <c r="F12237" s="65"/>
      <c r="G12237" s="65"/>
      <c r="H12237" s="113"/>
    </row>
    <row r="12238" spans="1:8">
      <c r="A12238" s="65"/>
      <c r="B12238" s="65"/>
      <c r="C12238" s="65"/>
      <c r="D12238" s="65"/>
      <c r="E12238" s="65"/>
      <c r="F12238" s="65"/>
      <c r="G12238" s="65"/>
      <c r="H12238" s="113"/>
    </row>
    <row r="12239" spans="1:8">
      <c r="A12239" s="65"/>
      <c r="B12239" s="65"/>
      <c r="C12239" s="65"/>
      <c r="D12239" s="65"/>
      <c r="E12239" s="65"/>
      <c r="F12239" s="65"/>
      <c r="G12239" s="65"/>
      <c r="H12239" s="113"/>
    </row>
    <row r="12240" spans="1:8">
      <c r="A12240" s="65"/>
      <c r="B12240" s="65"/>
      <c r="C12240" s="65"/>
      <c r="D12240" s="65"/>
      <c r="E12240" s="65"/>
      <c r="F12240" s="65"/>
      <c r="G12240" s="65"/>
      <c r="H12240" s="113"/>
    </row>
    <row r="12241" spans="1:8">
      <c r="A12241" s="65"/>
      <c r="B12241" s="65"/>
      <c r="C12241" s="65"/>
      <c r="D12241" s="65"/>
      <c r="E12241" s="65"/>
      <c r="F12241" s="65"/>
      <c r="G12241" s="65"/>
      <c r="H12241" s="113"/>
    </row>
    <row r="12242" spans="1:8">
      <c r="A12242" s="65"/>
      <c r="B12242" s="65"/>
      <c r="C12242" s="65"/>
      <c r="D12242" s="65"/>
      <c r="E12242" s="65"/>
      <c r="F12242" s="65"/>
      <c r="G12242" s="65"/>
      <c r="H12242" s="113"/>
    </row>
    <row r="12243" spans="1:8">
      <c r="A12243" s="65"/>
      <c r="B12243" s="65"/>
      <c r="C12243" s="65"/>
      <c r="D12243" s="65"/>
      <c r="E12243" s="65"/>
      <c r="F12243" s="65"/>
      <c r="G12243" s="65"/>
      <c r="H12243" s="113"/>
    </row>
    <row r="12244" spans="1:8">
      <c r="A12244" s="65"/>
      <c r="B12244" s="65"/>
      <c r="C12244" s="65"/>
      <c r="D12244" s="65"/>
      <c r="E12244" s="65"/>
      <c r="F12244" s="65"/>
      <c r="G12244" s="65"/>
      <c r="H12244" s="113"/>
    </row>
    <row r="12245" spans="1:8">
      <c r="A12245" s="65"/>
      <c r="B12245" s="65"/>
      <c r="C12245" s="65"/>
      <c r="D12245" s="65"/>
      <c r="E12245" s="65"/>
      <c r="F12245" s="65"/>
      <c r="G12245" s="65"/>
      <c r="H12245" s="113"/>
    </row>
    <row r="12246" spans="1:8">
      <c r="A12246" s="65"/>
      <c r="B12246" s="65"/>
      <c r="C12246" s="65"/>
      <c r="D12246" s="65"/>
      <c r="E12246" s="65"/>
      <c r="F12246" s="65"/>
      <c r="G12246" s="65"/>
      <c r="H12246" s="113"/>
    </row>
    <row r="12247" spans="1:8">
      <c r="A12247" s="65"/>
      <c r="B12247" s="65"/>
      <c r="C12247" s="65"/>
      <c r="D12247" s="65"/>
      <c r="E12247" s="65"/>
      <c r="F12247" s="65"/>
      <c r="G12247" s="65"/>
      <c r="H12247" s="113"/>
    </row>
    <row r="12248" spans="1:8">
      <c r="A12248" s="65"/>
      <c r="B12248" s="65"/>
      <c r="C12248" s="65"/>
      <c r="D12248" s="65"/>
      <c r="E12248" s="65"/>
      <c r="F12248" s="65"/>
      <c r="G12248" s="65"/>
      <c r="H12248" s="113"/>
    </row>
    <row r="12249" spans="1:8">
      <c r="A12249" s="65"/>
      <c r="B12249" s="65"/>
      <c r="C12249" s="65"/>
      <c r="D12249" s="65"/>
      <c r="E12249" s="65"/>
      <c r="F12249" s="65"/>
      <c r="G12249" s="65"/>
      <c r="H12249" s="113"/>
    </row>
    <row r="12250" spans="1:8">
      <c r="A12250" s="65"/>
      <c r="B12250" s="65"/>
      <c r="C12250" s="65"/>
      <c r="D12250" s="65"/>
      <c r="E12250" s="65"/>
      <c r="F12250" s="65"/>
      <c r="G12250" s="65"/>
      <c r="H12250" s="113"/>
    </row>
    <row r="12251" spans="1:8">
      <c r="A12251" s="65"/>
      <c r="B12251" s="65"/>
      <c r="C12251" s="65"/>
      <c r="D12251" s="65"/>
      <c r="E12251" s="65"/>
      <c r="F12251" s="65"/>
      <c r="G12251" s="65"/>
      <c r="H12251" s="113"/>
    </row>
    <row r="12252" spans="1:8">
      <c r="A12252" s="65"/>
      <c r="B12252" s="65"/>
      <c r="C12252" s="65"/>
      <c r="D12252" s="65"/>
      <c r="E12252" s="65"/>
      <c r="F12252" s="65"/>
      <c r="G12252" s="65"/>
      <c r="H12252" s="113"/>
    </row>
    <row r="12253" spans="1:8">
      <c r="A12253" s="65"/>
      <c r="B12253" s="65"/>
      <c r="C12253" s="65"/>
      <c r="D12253" s="65"/>
      <c r="E12253" s="65"/>
      <c r="F12253" s="65"/>
      <c r="G12253" s="65"/>
      <c r="H12253" s="113"/>
    </row>
    <row r="12254" spans="1:8">
      <c r="A12254" s="65"/>
      <c r="B12254" s="65"/>
      <c r="C12254" s="65"/>
      <c r="D12254" s="65"/>
      <c r="E12254" s="65"/>
      <c r="F12254" s="65"/>
      <c r="G12254" s="65"/>
      <c r="H12254" s="113"/>
    </row>
    <row r="12255" spans="1:8">
      <c r="A12255" s="65"/>
      <c r="B12255" s="65"/>
      <c r="C12255" s="65"/>
      <c r="D12255" s="65"/>
      <c r="E12255" s="65"/>
      <c r="F12255" s="65"/>
      <c r="G12255" s="65"/>
      <c r="H12255" s="113"/>
    </row>
    <row r="12256" spans="1:8">
      <c r="A12256" s="65"/>
      <c r="B12256" s="65"/>
      <c r="C12256" s="65"/>
      <c r="D12256" s="65"/>
      <c r="E12256" s="65"/>
      <c r="F12256" s="65"/>
      <c r="G12256" s="65"/>
      <c r="H12256" s="113"/>
    </row>
    <row r="12257" spans="1:8">
      <c r="A12257" s="65"/>
      <c r="B12257" s="65"/>
      <c r="C12257" s="65"/>
      <c r="D12257" s="65"/>
      <c r="E12257" s="65"/>
      <c r="F12257" s="65"/>
      <c r="G12257" s="65"/>
      <c r="H12257" s="113"/>
    </row>
    <row r="12258" spans="1:8">
      <c r="A12258" s="65"/>
      <c r="B12258" s="65"/>
      <c r="C12258" s="65"/>
      <c r="D12258" s="65"/>
      <c r="E12258" s="65"/>
      <c r="F12258" s="65"/>
      <c r="G12258" s="65"/>
      <c r="H12258" s="113"/>
    </row>
    <row r="12259" spans="1:8">
      <c r="A12259" s="65"/>
      <c r="B12259" s="65"/>
      <c r="C12259" s="65"/>
      <c r="D12259" s="65"/>
      <c r="E12259" s="65"/>
      <c r="F12259" s="65"/>
      <c r="G12259" s="65"/>
      <c r="H12259" s="113"/>
    </row>
    <row r="12260" spans="1:8">
      <c r="A12260" s="65"/>
      <c r="B12260" s="65"/>
      <c r="C12260" s="65"/>
      <c r="D12260" s="65"/>
      <c r="E12260" s="65"/>
      <c r="F12260" s="65"/>
      <c r="G12260" s="65"/>
      <c r="H12260" s="113"/>
    </row>
    <row r="12261" spans="1:8">
      <c r="A12261" s="65"/>
      <c r="B12261" s="65"/>
      <c r="C12261" s="65"/>
      <c r="D12261" s="65"/>
      <c r="E12261" s="65"/>
      <c r="F12261" s="65"/>
      <c r="G12261" s="65"/>
      <c r="H12261" s="113"/>
    </row>
    <row r="12262" spans="1:8">
      <c r="A12262" s="65"/>
      <c r="B12262" s="65"/>
      <c r="C12262" s="65"/>
      <c r="D12262" s="65"/>
      <c r="E12262" s="65"/>
      <c r="F12262" s="65"/>
      <c r="G12262" s="65"/>
      <c r="H12262" s="113"/>
    </row>
    <row r="12263" spans="1:8">
      <c r="A12263" s="65"/>
      <c r="B12263" s="65"/>
      <c r="C12263" s="65"/>
      <c r="D12263" s="65"/>
      <c r="E12263" s="65"/>
      <c r="F12263" s="65"/>
      <c r="G12263" s="65"/>
      <c r="H12263" s="113"/>
    </row>
    <row r="12264" spans="1:8">
      <c r="A12264" s="65"/>
      <c r="B12264" s="65"/>
      <c r="C12264" s="65"/>
      <c r="D12264" s="65"/>
      <c r="E12264" s="65"/>
      <c r="F12264" s="65"/>
      <c r="G12264" s="65"/>
      <c r="H12264" s="113"/>
    </row>
    <row r="12265" spans="1:8">
      <c r="A12265" s="65"/>
      <c r="B12265" s="65"/>
      <c r="C12265" s="65"/>
      <c r="D12265" s="65"/>
      <c r="E12265" s="65"/>
      <c r="F12265" s="65"/>
      <c r="G12265" s="65"/>
      <c r="H12265" s="113"/>
    </row>
    <row r="12266" spans="1:8">
      <c r="A12266" s="65"/>
      <c r="B12266" s="65"/>
      <c r="C12266" s="65"/>
      <c r="D12266" s="65"/>
      <c r="E12266" s="65"/>
      <c r="F12266" s="65"/>
      <c r="G12266" s="65"/>
      <c r="H12266" s="113"/>
    </row>
    <row r="12267" spans="1:8">
      <c r="A12267" s="65"/>
      <c r="B12267" s="65"/>
      <c r="C12267" s="65"/>
      <c r="D12267" s="65"/>
      <c r="E12267" s="65"/>
      <c r="F12267" s="65"/>
      <c r="G12267" s="65"/>
      <c r="H12267" s="113"/>
    </row>
    <row r="12268" spans="1:8">
      <c r="A12268" s="65"/>
      <c r="B12268" s="65"/>
      <c r="C12268" s="65"/>
      <c r="D12268" s="65"/>
      <c r="E12268" s="65"/>
      <c r="F12268" s="65"/>
      <c r="G12268" s="65"/>
      <c r="H12268" s="113"/>
    </row>
    <row r="12269" spans="1:8">
      <c r="A12269" s="65"/>
      <c r="B12269" s="65"/>
      <c r="C12269" s="65"/>
      <c r="D12269" s="65"/>
      <c r="E12269" s="65"/>
      <c r="F12269" s="65"/>
      <c r="G12269" s="65"/>
      <c r="H12269" s="113"/>
    </row>
    <row r="12270" spans="1:8">
      <c r="A12270" s="65"/>
      <c r="B12270" s="65"/>
      <c r="C12270" s="65"/>
      <c r="D12270" s="65"/>
      <c r="E12270" s="65"/>
      <c r="F12270" s="65"/>
      <c r="G12270" s="65"/>
      <c r="H12270" s="113"/>
    </row>
    <row r="12271" spans="1:8">
      <c r="A12271" s="65"/>
      <c r="B12271" s="65"/>
      <c r="C12271" s="65"/>
      <c r="D12271" s="65"/>
      <c r="E12271" s="65"/>
      <c r="F12271" s="65"/>
      <c r="G12271" s="65"/>
      <c r="H12271" s="113"/>
    </row>
    <row r="12272" spans="1:8">
      <c r="A12272" s="65"/>
      <c r="B12272" s="65"/>
      <c r="C12272" s="65"/>
      <c r="D12272" s="65"/>
      <c r="E12272" s="65"/>
      <c r="F12272" s="65"/>
      <c r="G12272" s="65"/>
      <c r="H12272" s="113"/>
    </row>
    <row r="12273" spans="1:8">
      <c r="A12273" s="65"/>
      <c r="B12273" s="65"/>
      <c r="C12273" s="65"/>
      <c r="D12273" s="65"/>
      <c r="E12273" s="65"/>
      <c r="F12273" s="65"/>
      <c r="G12273" s="65"/>
      <c r="H12273" s="113"/>
    </row>
    <row r="12274" spans="1:8">
      <c r="A12274" s="65"/>
      <c r="B12274" s="65"/>
      <c r="C12274" s="65"/>
      <c r="D12274" s="65"/>
      <c r="E12274" s="65"/>
      <c r="F12274" s="65"/>
      <c r="G12274" s="65"/>
      <c r="H12274" s="113"/>
    </row>
    <row r="12275" spans="1:8">
      <c r="A12275" s="65"/>
      <c r="B12275" s="65"/>
      <c r="C12275" s="65"/>
      <c r="D12275" s="65"/>
      <c r="E12275" s="65"/>
      <c r="F12275" s="65"/>
      <c r="G12275" s="65"/>
      <c r="H12275" s="113"/>
    </row>
    <row r="12276" spans="1:8">
      <c r="A12276" s="65"/>
      <c r="B12276" s="65"/>
      <c r="C12276" s="65"/>
      <c r="D12276" s="65"/>
      <c r="E12276" s="65"/>
      <c r="F12276" s="65"/>
      <c r="G12276" s="65"/>
      <c r="H12276" s="113"/>
    </row>
    <row r="12277" spans="1:8">
      <c r="A12277" s="65"/>
      <c r="B12277" s="65"/>
      <c r="C12277" s="65"/>
      <c r="D12277" s="65"/>
      <c r="E12277" s="65"/>
      <c r="F12277" s="65"/>
      <c r="G12277" s="65"/>
      <c r="H12277" s="113"/>
    </row>
    <row r="12278" spans="1:8">
      <c r="A12278" s="65"/>
      <c r="B12278" s="65"/>
      <c r="C12278" s="65"/>
      <c r="D12278" s="65"/>
      <c r="E12278" s="65"/>
      <c r="F12278" s="65"/>
      <c r="G12278" s="65"/>
      <c r="H12278" s="113"/>
    </row>
    <row r="12279" spans="1:8">
      <c r="A12279" s="65"/>
      <c r="B12279" s="65"/>
      <c r="C12279" s="65"/>
      <c r="D12279" s="65"/>
      <c r="E12279" s="65"/>
      <c r="F12279" s="65"/>
      <c r="G12279" s="65"/>
      <c r="H12279" s="113"/>
    </row>
    <row r="12280" spans="1:8">
      <c r="A12280" s="65"/>
      <c r="B12280" s="65"/>
      <c r="C12280" s="65"/>
      <c r="D12280" s="65"/>
      <c r="E12280" s="65"/>
      <c r="F12280" s="65"/>
      <c r="G12280" s="65"/>
      <c r="H12280" s="113"/>
    </row>
    <row r="12281" spans="1:8">
      <c r="A12281" s="65"/>
      <c r="B12281" s="65"/>
      <c r="C12281" s="65"/>
      <c r="D12281" s="65"/>
      <c r="E12281" s="65"/>
      <c r="F12281" s="65"/>
      <c r="G12281" s="65"/>
      <c r="H12281" s="113"/>
    </row>
    <row r="12282" spans="1:8">
      <c r="A12282" s="65"/>
      <c r="B12282" s="65"/>
      <c r="C12282" s="65"/>
      <c r="D12282" s="65"/>
      <c r="E12282" s="65"/>
      <c r="F12282" s="65"/>
      <c r="G12282" s="65"/>
      <c r="H12282" s="113"/>
    </row>
    <row r="12283" spans="1:8">
      <c r="A12283" s="65"/>
      <c r="B12283" s="65"/>
      <c r="C12283" s="65"/>
      <c r="D12283" s="65"/>
      <c r="E12283" s="65"/>
      <c r="F12283" s="65"/>
      <c r="G12283" s="65"/>
      <c r="H12283" s="113"/>
    </row>
    <row r="12284" spans="1:8">
      <c r="A12284" s="65"/>
      <c r="B12284" s="65"/>
      <c r="C12284" s="65"/>
      <c r="D12284" s="65"/>
      <c r="E12284" s="65"/>
      <c r="F12284" s="65"/>
      <c r="G12284" s="65"/>
      <c r="H12284" s="113"/>
    </row>
    <row r="12285" spans="1:8">
      <c r="A12285" s="65"/>
      <c r="B12285" s="65"/>
      <c r="C12285" s="65"/>
      <c r="D12285" s="65"/>
      <c r="E12285" s="65"/>
      <c r="F12285" s="65"/>
      <c r="G12285" s="65"/>
      <c r="H12285" s="113"/>
    </row>
    <row r="12286" spans="1:8">
      <c r="A12286" s="65"/>
      <c r="B12286" s="65"/>
      <c r="C12286" s="65"/>
      <c r="D12286" s="65"/>
      <c r="E12286" s="65"/>
      <c r="F12286" s="65"/>
      <c r="G12286" s="65"/>
      <c r="H12286" s="113"/>
    </row>
    <row r="12287" spans="1:8">
      <c r="A12287" s="65"/>
      <c r="B12287" s="65"/>
      <c r="C12287" s="65"/>
      <c r="D12287" s="65"/>
      <c r="E12287" s="65"/>
      <c r="F12287" s="65"/>
      <c r="G12287" s="65"/>
      <c r="H12287" s="113"/>
    </row>
    <row r="12288" spans="1:8">
      <c r="A12288" s="65"/>
      <c r="B12288" s="65"/>
      <c r="C12288" s="65"/>
      <c r="D12288" s="65"/>
      <c r="E12288" s="65"/>
      <c r="F12288" s="65"/>
      <c r="G12288" s="65"/>
      <c r="H12288" s="113"/>
    </row>
    <row r="12289" spans="1:8">
      <c r="A12289" s="65"/>
      <c r="B12289" s="65"/>
      <c r="C12289" s="65"/>
      <c r="D12289" s="65"/>
      <c r="E12289" s="65"/>
      <c r="F12289" s="65"/>
      <c r="G12289" s="65"/>
      <c r="H12289" s="113"/>
    </row>
    <row r="12290" spans="1:8">
      <c r="A12290" s="65"/>
      <c r="B12290" s="65"/>
      <c r="C12290" s="65"/>
      <c r="D12290" s="65"/>
      <c r="E12290" s="65"/>
      <c r="F12290" s="65"/>
      <c r="G12290" s="65"/>
      <c r="H12290" s="113"/>
    </row>
    <row r="12291" spans="1:8">
      <c r="A12291" s="65"/>
      <c r="B12291" s="65"/>
      <c r="C12291" s="65"/>
      <c r="D12291" s="65"/>
      <c r="E12291" s="65"/>
      <c r="F12291" s="65"/>
      <c r="G12291" s="65"/>
      <c r="H12291" s="113"/>
    </row>
    <row r="12292" spans="1:8">
      <c r="A12292" s="65"/>
      <c r="B12292" s="65"/>
      <c r="C12292" s="65"/>
      <c r="D12292" s="65"/>
      <c r="E12292" s="65"/>
      <c r="F12292" s="65"/>
      <c r="G12292" s="65"/>
      <c r="H12292" s="113"/>
    </row>
    <row r="12293" spans="1:8">
      <c r="A12293" s="65"/>
      <c r="B12293" s="65"/>
      <c r="C12293" s="65"/>
      <c r="D12293" s="65"/>
      <c r="E12293" s="65"/>
      <c r="F12293" s="65"/>
      <c r="G12293" s="65"/>
      <c r="H12293" s="113"/>
    </row>
    <row r="12294" spans="1:8">
      <c r="A12294" s="65"/>
      <c r="B12294" s="65"/>
      <c r="C12294" s="65"/>
      <c r="D12294" s="65"/>
      <c r="E12294" s="65"/>
      <c r="F12294" s="65"/>
      <c r="G12294" s="65"/>
      <c r="H12294" s="113"/>
    </row>
    <row r="12295" spans="1:8">
      <c r="A12295" s="65"/>
      <c r="B12295" s="65"/>
      <c r="C12295" s="65"/>
      <c r="D12295" s="65"/>
      <c r="E12295" s="65"/>
      <c r="F12295" s="65"/>
      <c r="G12295" s="65"/>
      <c r="H12295" s="113"/>
    </row>
    <row r="12296" spans="1:8">
      <c r="A12296" s="65"/>
      <c r="B12296" s="65"/>
      <c r="C12296" s="65"/>
      <c r="D12296" s="65"/>
      <c r="E12296" s="65"/>
      <c r="F12296" s="65"/>
      <c r="G12296" s="65"/>
      <c r="H12296" s="113"/>
    </row>
    <row r="12297" spans="1:8">
      <c r="A12297" s="65"/>
      <c r="B12297" s="65"/>
      <c r="C12297" s="65"/>
      <c r="D12297" s="65"/>
      <c r="E12297" s="65"/>
      <c r="F12297" s="65"/>
      <c r="G12297" s="65"/>
      <c r="H12297" s="113"/>
    </row>
    <row r="12298" spans="1:8">
      <c r="A12298" s="65"/>
      <c r="B12298" s="65"/>
      <c r="C12298" s="65"/>
      <c r="D12298" s="65"/>
      <c r="E12298" s="65"/>
      <c r="F12298" s="65"/>
      <c r="G12298" s="65"/>
      <c r="H12298" s="113"/>
    </row>
    <row r="12299" spans="1:8">
      <c r="A12299" s="65"/>
      <c r="B12299" s="65"/>
      <c r="C12299" s="65"/>
      <c r="D12299" s="65"/>
      <c r="E12299" s="65"/>
      <c r="F12299" s="65"/>
      <c r="G12299" s="65"/>
      <c r="H12299" s="113"/>
    </row>
    <row r="12300" spans="1:8">
      <c r="A12300" s="65"/>
      <c r="B12300" s="65"/>
      <c r="C12300" s="65"/>
      <c r="D12300" s="65"/>
      <c r="E12300" s="65"/>
      <c r="F12300" s="65"/>
      <c r="G12300" s="65"/>
      <c r="H12300" s="113"/>
    </row>
    <row r="12301" spans="1:8">
      <c r="A12301" s="65"/>
      <c r="B12301" s="65"/>
      <c r="C12301" s="65"/>
      <c r="D12301" s="65"/>
      <c r="E12301" s="65"/>
      <c r="F12301" s="65"/>
      <c r="G12301" s="65"/>
      <c r="H12301" s="113"/>
    </row>
    <row r="12302" spans="1:8">
      <c r="A12302" s="65"/>
      <c r="B12302" s="65"/>
      <c r="C12302" s="65"/>
      <c r="D12302" s="65"/>
      <c r="E12302" s="65"/>
      <c r="F12302" s="65"/>
      <c r="G12302" s="65"/>
      <c r="H12302" s="113"/>
    </row>
    <row r="12303" spans="1:8">
      <c r="A12303" s="65"/>
      <c r="B12303" s="65"/>
      <c r="C12303" s="65"/>
      <c r="D12303" s="65"/>
      <c r="E12303" s="65"/>
      <c r="F12303" s="65"/>
      <c r="G12303" s="65"/>
      <c r="H12303" s="113"/>
    </row>
    <row r="12304" spans="1:8">
      <c r="A12304" s="65"/>
      <c r="B12304" s="65"/>
      <c r="C12304" s="65"/>
      <c r="D12304" s="65"/>
      <c r="E12304" s="65"/>
      <c r="F12304" s="65"/>
      <c r="G12304" s="65"/>
      <c r="H12304" s="113"/>
    </row>
    <row r="12305" spans="1:8">
      <c r="A12305" s="65"/>
      <c r="B12305" s="65"/>
      <c r="C12305" s="65"/>
      <c r="D12305" s="65"/>
      <c r="E12305" s="65"/>
      <c r="F12305" s="65"/>
      <c r="G12305" s="65"/>
      <c r="H12305" s="113"/>
    </row>
    <row r="12306" spans="1:8">
      <c r="A12306" s="65"/>
      <c r="B12306" s="65"/>
      <c r="C12306" s="65"/>
      <c r="D12306" s="65"/>
      <c r="E12306" s="65"/>
      <c r="F12306" s="65"/>
      <c r="G12306" s="65"/>
      <c r="H12306" s="113"/>
    </row>
    <row r="12307" spans="1:8">
      <c r="A12307" s="65"/>
      <c r="B12307" s="65"/>
      <c r="C12307" s="65"/>
      <c r="D12307" s="65"/>
      <c r="E12307" s="65"/>
      <c r="F12307" s="65"/>
      <c r="G12307" s="65"/>
      <c r="H12307" s="113"/>
    </row>
    <row r="12308" spans="1:8">
      <c r="A12308" s="65"/>
      <c r="B12308" s="65"/>
      <c r="C12308" s="65"/>
      <c r="D12308" s="65"/>
      <c r="E12308" s="65"/>
      <c r="F12308" s="65"/>
      <c r="G12308" s="65"/>
      <c r="H12308" s="113"/>
    </row>
    <row r="12309" spans="1:8">
      <c r="A12309" s="65"/>
      <c r="B12309" s="65"/>
      <c r="C12309" s="65"/>
      <c r="D12309" s="65"/>
      <c r="E12309" s="65"/>
      <c r="F12309" s="65"/>
      <c r="G12309" s="65"/>
      <c r="H12309" s="113"/>
    </row>
    <row r="12310" spans="1:8">
      <c r="A12310" s="65"/>
      <c r="B12310" s="65"/>
      <c r="C12310" s="65"/>
      <c r="D12310" s="65"/>
      <c r="E12310" s="65"/>
      <c r="F12310" s="65"/>
      <c r="G12310" s="65"/>
      <c r="H12310" s="113"/>
    </row>
    <row r="12311" spans="1:8">
      <c r="A12311" s="65"/>
      <c r="B12311" s="65"/>
      <c r="C12311" s="65"/>
      <c r="D12311" s="65"/>
      <c r="E12311" s="65"/>
      <c r="F12311" s="65"/>
      <c r="G12311" s="65"/>
      <c r="H12311" s="113"/>
    </row>
    <row r="12312" spans="1:8">
      <c r="A12312" s="65"/>
      <c r="B12312" s="65"/>
      <c r="C12312" s="65"/>
      <c r="D12312" s="65"/>
      <c r="E12312" s="65"/>
      <c r="F12312" s="65"/>
      <c r="G12312" s="65"/>
      <c r="H12312" s="113"/>
    </row>
    <row r="12313" spans="1:8">
      <c r="A12313" s="65"/>
      <c r="B12313" s="65"/>
      <c r="C12313" s="65"/>
      <c r="D12313" s="65"/>
      <c r="E12313" s="65"/>
      <c r="F12313" s="65"/>
      <c r="G12313" s="65"/>
      <c r="H12313" s="113"/>
    </row>
    <row r="12314" spans="1:8">
      <c r="A12314" s="65"/>
      <c r="B12314" s="65"/>
      <c r="C12314" s="65"/>
      <c r="D12314" s="65"/>
      <c r="E12314" s="65"/>
      <c r="F12314" s="65"/>
      <c r="G12314" s="65"/>
      <c r="H12314" s="113"/>
    </row>
    <row r="12315" spans="1:8">
      <c r="A12315" s="65"/>
      <c r="B12315" s="65"/>
      <c r="C12315" s="65"/>
      <c r="D12315" s="65"/>
      <c r="E12315" s="65"/>
      <c r="F12315" s="65"/>
      <c r="G12315" s="65"/>
      <c r="H12315" s="113"/>
    </row>
    <row r="12316" spans="1:8">
      <c r="A12316" s="65"/>
      <c r="B12316" s="65"/>
      <c r="C12316" s="65"/>
      <c r="D12316" s="65"/>
      <c r="E12316" s="65"/>
      <c r="F12316" s="65"/>
      <c r="G12316" s="65"/>
      <c r="H12316" s="113"/>
    </row>
    <row r="12317" spans="1:8">
      <c r="A12317" s="65"/>
      <c r="B12317" s="65"/>
      <c r="C12317" s="65"/>
      <c r="D12317" s="65"/>
      <c r="E12317" s="65"/>
      <c r="F12317" s="65"/>
      <c r="G12317" s="65"/>
      <c r="H12317" s="113"/>
    </row>
    <row r="12318" spans="1:8">
      <c r="A12318" s="65"/>
      <c r="B12318" s="65"/>
      <c r="C12318" s="65"/>
      <c r="D12318" s="65"/>
      <c r="E12318" s="65"/>
      <c r="F12318" s="65"/>
      <c r="G12318" s="65"/>
      <c r="H12318" s="113"/>
    </row>
    <row r="12319" spans="1:8">
      <c r="A12319" s="65"/>
      <c r="B12319" s="65"/>
      <c r="C12319" s="65"/>
      <c r="D12319" s="65"/>
      <c r="E12319" s="65"/>
      <c r="F12319" s="65"/>
      <c r="G12319" s="65"/>
      <c r="H12319" s="113"/>
    </row>
    <row r="12320" spans="1:8">
      <c r="A12320" s="65"/>
      <c r="B12320" s="65"/>
      <c r="C12320" s="65"/>
      <c r="D12320" s="65"/>
      <c r="E12320" s="65"/>
      <c r="F12320" s="65"/>
      <c r="G12320" s="65"/>
      <c r="H12320" s="113"/>
    </row>
    <row r="12321" spans="1:8">
      <c r="A12321" s="65"/>
      <c r="B12321" s="65"/>
      <c r="C12321" s="65"/>
      <c r="D12321" s="65"/>
      <c r="E12321" s="65"/>
      <c r="F12321" s="65"/>
      <c r="G12321" s="65"/>
      <c r="H12321" s="113"/>
    </row>
    <row r="12322" spans="1:8">
      <c r="A12322" s="65"/>
      <c r="B12322" s="65"/>
      <c r="C12322" s="65"/>
      <c r="D12322" s="65"/>
      <c r="E12322" s="65"/>
      <c r="F12322" s="65"/>
      <c r="G12322" s="65"/>
      <c r="H12322" s="113"/>
    </row>
    <row r="12323" spans="1:8">
      <c r="A12323" s="65"/>
      <c r="B12323" s="65"/>
      <c r="C12323" s="65"/>
      <c r="D12323" s="65"/>
      <c r="E12323" s="65"/>
      <c r="F12323" s="65"/>
      <c r="G12323" s="65"/>
      <c r="H12323" s="113"/>
    </row>
    <row r="12324" spans="1:8">
      <c r="A12324" s="65"/>
      <c r="B12324" s="65"/>
      <c r="C12324" s="65"/>
      <c r="D12324" s="65"/>
      <c r="E12324" s="65"/>
      <c r="F12324" s="65"/>
      <c r="G12324" s="65"/>
      <c r="H12324" s="113"/>
    </row>
    <row r="12325" spans="1:8">
      <c r="A12325" s="65"/>
      <c r="B12325" s="65"/>
      <c r="C12325" s="65"/>
      <c r="D12325" s="65"/>
      <c r="E12325" s="65"/>
      <c r="F12325" s="65"/>
      <c r="G12325" s="65"/>
      <c r="H12325" s="113"/>
    </row>
    <row r="12326" spans="1:8">
      <c r="A12326" s="65"/>
      <c r="B12326" s="65"/>
      <c r="C12326" s="65"/>
      <c r="D12326" s="65"/>
      <c r="E12326" s="65"/>
      <c r="F12326" s="65"/>
      <c r="G12326" s="65"/>
      <c r="H12326" s="113"/>
    </row>
    <row r="12327" spans="1:8">
      <c r="A12327" s="65"/>
      <c r="B12327" s="65"/>
      <c r="C12327" s="65"/>
      <c r="D12327" s="65"/>
      <c r="E12327" s="65"/>
      <c r="F12327" s="65"/>
      <c r="G12327" s="65"/>
      <c r="H12327" s="113"/>
    </row>
    <row r="12328" spans="1:8">
      <c r="A12328" s="65"/>
      <c r="B12328" s="65"/>
      <c r="C12328" s="65"/>
      <c r="D12328" s="65"/>
      <c r="E12328" s="65"/>
      <c r="F12328" s="65"/>
      <c r="G12328" s="65"/>
      <c r="H12328" s="113"/>
    </row>
    <row r="12329" spans="1:8">
      <c r="A12329" s="65"/>
      <c r="B12329" s="65"/>
      <c r="C12329" s="65"/>
      <c r="D12329" s="65"/>
      <c r="E12329" s="65"/>
      <c r="F12329" s="65"/>
      <c r="G12329" s="65"/>
      <c r="H12329" s="113"/>
    </row>
    <row r="12330" spans="1:8">
      <c r="A12330" s="65"/>
      <c r="B12330" s="65"/>
      <c r="C12330" s="65"/>
      <c r="D12330" s="65"/>
      <c r="E12330" s="65"/>
      <c r="F12330" s="65"/>
      <c r="G12330" s="65"/>
      <c r="H12330" s="113"/>
    </row>
    <row r="12331" spans="1:8">
      <c r="A12331" s="65"/>
      <c r="B12331" s="65"/>
      <c r="C12331" s="65"/>
      <c r="D12331" s="65"/>
      <c r="E12331" s="65"/>
      <c r="F12331" s="65"/>
      <c r="G12331" s="65"/>
      <c r="H12331" s="113"/>
    </row>
    <row r="12332" spans="1:8">
      <c r="A12332" s="65"/>
      <c r="B12332" s="65"/>
      <c r="C12332" s="65"/>
      <c r="D12332" s="65"/>
      <c r="E12332" s="65"/>
      <c r="F12332" s="65"/>
      <c r="G12332" s="65"/>
      <c r="H12332" s="113"/>
    </row>
    <row r="12333" spans="1:8">
      <c r="A12333" s="65"/>
      <c r="B12333" s="65"/>
      <c r="C12333" s="65"/>
      <c r="D12333" s="65"/>
      <c r="E12333" s="65"/>
      <c r="F12333" s="65"/>
      <c r="G12333" s="65"/>
      <c r="H12333" s="113"/>
    </row>
    <row r="12334" spans="1:8">
      <c r="A12334" s="65"/>
      <c r="B12334" s="65"/>
      <c r="C12334" s="65"/>
      <c r="D12334" s="65"/>
      <c r="E12334" s="65"/>
      <c r="F12334" s="65"/>
      <c r="G12334" s="65"/>
      <c r="H12334" s="113"/>
    </row>
    <row r="12335" spans="1:8">
      <c r="A12335" s="65"/>
      <c r="B12335" s="65"/>
      <c r="C12335" s="65"/>
      <c r="D12335" s="65"/>
      <c r="E12335" s="65"/>
      <c r="F12335" s="65"/>
      <c r="G12335" s="65"/>
      <c r="H12335" s="113"/>
    </row>
    <row r="12336" spans="1:8">
      <c r="A12336" s="65"/>
      <c r="B12336" s="65"/>
      <c r="C12336" s="65"/>
      <c r="D12336" s="65"/>
      <c r="E12336" s="65"/>
      <c r="F12336" s="65"/>
      <c r="G12336" s="65"/>
      <c r="H12336" s="113"/>
    </row>
    <row r="12337" spans="1:8">
      <c r="A12337" s="65"/>
      <c r="B12337" s="65"/>
      <c r="C12337" s="65"/>
      <c r="D12337" s="65"/>
      <c r="E12337" s="65"/>
      <c r="F12337" s="65"/>
      <c r="G12337" s="65"/>
      <c r="H12337" s="113"/>
    </row>
    <row r="12338" spans="1:8">
      <c r="A12338" s="65"/>
      <c r="B12338" s="65"/>
      <c r="C12338" s="65"/>
      <c r="D12338" s="65"/>
      <c r="E12338" s="65"/>
      <c r="F12338" s="65"/>
      <c r="G12338" s="65"/>
      <c r="H12338" s="113"/>
    </row>
    <row r="12339" spans="1:8">
      <c r="A12339" s="65"/>
      <c r="B12339" s="65"/>
      <c r="C12339" s="65"/>
      <c r="D12339" s="65"/>
      <c r="E12339" s="65"/>
      <c r="F12339" s="65"/>
      <c r="G12339" s="65"/>
      <c r="H12339" s="113"/>
    </row>
    <row r="12340" spans="1:8">
      <c r="A12340" s="65"/>
      <c r="B12340" s="65"/>
      <c r="C12340" s="65"/>
      <c r="D12340" s="65"/>
      <c r="E12340" s="65"/>
      <c r="F12340" s="65"/>
      <c r="G12340" s="65"/>
      <c r="H12340" s="113"/>
    </row>
    <row r="12341" spans="1:8">
      <c r="A12341" s="65"/>
      <c r="B12341" s="65"/>
      <c r="C12341" s="65"/>
      <c r="D12341" s="65"/>
      <c r="E12341" s="65"/>
      <c r="F12341" s="65"/>
      <c r="G12341" s="65"/>
      <c r="H12341" s="113"/>
    </row>
    <row r="12342" spans="1:8">
      <c r="A12342" s="65"/>
      <c r="B12342" s="65"/>
      <c r="C12342" s="65"/>
      <c r="D12342" s="65"/>
      <c r="E12342" s="65"/>
      <c r="F12342" s="65"/>
      <c r="G12342" s="65"/>
      <c r="H12342" s="113"/>
    </row>
    <row r="12343" spans="1:8">
      <c r="A12343" s="65"/>
      <c r="B12343" s="65"/>
      <c r="C12343" s="65"/>
      <c r="D12343" s="65"/>
      <c r="E12343" s="65"/>
      <c r="F12343" s="65"/>
      <c r="G12343" s="65"/>
      <c r="H12343" s="113"/>
    </row>
    <row r="12344" spans="1:8">
      <c r="A12344" s="65"/>
      <c r="B12344" s="65"/>
      <c r="C12344" s="65"/>
      <c r="D12344" s="65"/>
      <c r="E12344" s="65"/>
      <c r="F12344" s="65"/>
      <c r="G12344" s="65"/>
      <c r="H12344" s="113"/>
    </row>
    <row r="12345" spans="1:8">
      <c r="A12345" s="65"/>
      <c r="B12345" s="65"/>
      <c r="C12345" s="65"/>
      <c r="D12345" s="65"/>
      <c r="E12345" s="65"/>
      <c r="F12345" s="65"/>
      <c r="G12345" s="65"/>
      <c r="H12345" s="113"/>
    </row>
    <row r="12346" spans="1:8">
      <c r="A12346" s="65"/>
      <c r="B12346" s="65"/>
      <c r="C12346" s="65"/>
      <c r="D12346" s="65"/>
      <c r="E12346" s="65"/>
      <c r="F12346" s="65"/>
      <c r="G12346" s="65"/>
      <c r="H12346" s="113"/>
    </row>
    <row r="12347" spans="1:8">
      <c r="A12347" s="65"/>
      <c r="B12347" s="65"/>
      <c r="C12347" s="65"/>
      <c r="D12347" s="65"/>
      <c r="E12347" s="65"/>
      <c r="F12347" s="65"/>
      <c r="G12347" s="65"/>
      <c r="H12347" s="113"/>
    </row>
    <row r="12348" spans="1:8">
      <c r="A12348" s="65"/>
      <c r="B12348" s="65"/>
      <c r="C12348" s="65"/>
      <c r="D12348" s="65"/>
      <c r="E12348" s="65"/>
      <c r="F12348" s="65"/>
      <c r="G12348" s="65"/>
      <c r="H12348" s="113"/>
    </row>
    <row r="12349" spans="1:8">
      <c r="A12349" s="65"/>
      <c r="B12349" s="65"/>
      <c r="C12349" s="65"/>
      <c r="D12349" s="65"/>
      <c r="E12349" s="65"/>
      <c r="F12349" s="65"/>
      <c r="G12349" s="65"/>
      <c r="H12349" s="113"/>
    </row>
    <row r="12350" spans="1:8">
      <c r="A12350" s="65"/>
      <c r="B12350" s="65"/>
      <c r="C12350" s="65"/>
      <c r="D12350" s="65"/>
      <c r="E12350" s="65"/>
      <c r="F12350" s="65"/>
      <c r="G12350" s="65"/>
      <c r="H12350" s="113"/>
    </row>
    <row r="12351" spans="1:8">
      <c r="A12351" s="65"/>
      <c r="B12351" s="65"/>
      <c r="C12351" s="65"/>
      <c r="D12351" s="65"/>
      <c r="E12351" s="65"/>
      <c r="F12351" s="65"/>
      <c r="G12351" s="65"/>
      <c r="H12351" s="113"/>
    </row>
    <row r="12352" spans="1:8">
      <c r="A12352" s="65"/>
      <c r="B12352" s="65"/>
      <c r="C12352" s="65"/>
      <c r="D12352" s="65"/>
      <c r="E12352" s="65"/>
      <c r="F12352" s="65"/>
      <c r="G12352" s="65"/>
      <c r="H12352" s="113"/>
    </row>
    <row r="12353" spans="1:8">
      <c r="A12353" s="65"/>
      <c r="B12353" s="65"/>
      <c r="C12353" s="65"/>
      <c r="D12353" s="65"/>
      <c r="E12353" s="65"/>
      <c r="F12353" s="65"/>
      <c r="G12353" s="65"/>
      <c r="H12353" s="113"/>
    </row>
    <row r="12354" spans="1:8">
      <c r="A12354" s="65"/>
      <c r="B12354" s="65"/>
      <c r="C12354" s="65"/>
      <c r="D12354" s="65"/>
      <c r="E12354" s="65"/>
      <c r="F12354" s="65"/>
      <c r="G12354" s="65"/>
      <c r="H12354" s="113"/>
    </row>
    <row r="12355" spans="1:8">
      <c r="A12355" s="65"/>
      <c r="B12355" s="65"/>
      <c r="C12355" s="65"/>
      <c r="D12355" s="65"/>
      <c r="E12355" s="65"/>
      <c r="F12355" s="65"/>
      <c r="G12355" s="65"/>
      <c r="H12355" s="113"/>
    </row>
    <row r="12356" spans="1:8">
      <c r="A12356" s="65"/>
      <c r="B12356" s="65"/>
      <c r="C12356" s="65"/>
      <c r="D12356" s="65"/>
      <c r="E12356" s="65"/>
      <c r="F12356" s="65"/>
      <c r="G12356" s="65"/>
      <c r="H12356" s="113"/>
    </row>
    <row r="12357" spans="1:8">
      <c r="A12357" s="65"/>
      <c r="B12357" s="65"/>
      <c r="C12357" s="65"/>
      <c r="D12357" s="65"/>
      <c r="E12357" s="65"/>
      <c r="F12357" s="65"/>
      <c r="G12357" s="65"/>
      <c r="H12357" s="113"/>
    </row>
    <row r="12358" spans="1:8">
      <c r="A12358" s="65"/>
      <c r="B12358" s="65"/>
      <c r="C12358" s="65"/>
      <c r="D12358" s="65"/>
      <c r="E12358" s="65"/>
      <c r="F12358" s="65"/>
      <c r="G12358" s="65"/>
      <c r="H12358" s="113"/>
    </row>
    <row r="12359" spans="1:8">
      <c r="A12359" s="65"/>
      <c r="B12359" s="65"/>
      <c r="C12359" s="65"/>
      <c r="D12359" s="65"/>
      <c r="E12359" s="65"/>
      <c r="F12359" s="65"/>
      <c r="G12359" s="65"/>
      <c r="H12359" s="113"/>
    </row>
    <row r="12360" spans="1:8">
      <c r="A12360" s="65"/>
      <c r="B12360" s="65"/>
      <c r="C12360" s="65"/>
      <c r="D12360" s="65"/>
      <c r="E12360" s="65"/>
      <c r="F12360" s="65"/>
      <c r="G12360" s="65"/>
      <c r="H12360" s="113"/>
    </row>
    <row r="12361" spans="1:8">
      <c r="A12361" s="65"/>
      <c r="B12361" s="65"/>
      <c r="C12361" s="65"/>
      <c r="D12361" s="65"/>
      <c r="E12361" s="65"/>
      <c r="F12361" s="65"/>
      <c r="G12361" s="65"/>
      <c r="H12361" s="113"/>
    </row>
    <row r="12362" spans="1:8">
      <c r="A12362" s="65"/>
      <c r="B12362" s="65"/>
      <c r="C12362" s="65"/>
      <c r="D12362" s="65"/>
      <c r="E12362" s="65"/>
      <c r="F12362" s="65"/>
      <c r="G12362" s="65"/>
      <c r="H12362" s="113"/>
    </row>
    <row r="12363" spans="1:8">
      <c r="A12363" s="65"/>
      <c r="B12363" s="65"/>
      <c r="C12363" s="65"/>
      <c r="D12363" s="65"/>
      <c r="E12363" s="65"/>
      <c r="F12363" s="65"/>
      <c r="G12363" s="65"/>
      <c r="H12363" s="113"/>
    </row>
    <row r="12364" spans="1:8">
      <c r="A12364" s="65"/>
      <c r="B12364" s="65"/>
      <c r="C12364" s="65"/>
      <c r="D12364" s="65"/>
      <c r="E12364" s="65"/>
      <c r="F12364" s="65"/>
      <c r="G12364" s="65"/>
      <c r="H12364" s="113"/>
    </row>
    <row r="12365" spans="1:8">
      <c r="A12365" s="65"/>
      <c r="B12365" s="65"/>
      <c r="C12365" s="65"/>
      <c r="D12365" s="65"/>
      <c r="E12365" s="65"/>
      <c r="F12365" s="65"/>
      <c r="G12365" s="65"/>
      <c r="H12365" s="113"/>
    </row>
    <row r="12366" spans="1:8">
      <c r="A12366" s="65"/>
      <c r="B12366" s="65"/>
      <c r="C12366" s="65"/>
      <c r="D12366" s="65"/>
      <c r="E12366" s="65"/>
      <c r="F12366" s="65"/>
      <c r="G12366" s="65"/>
      <c r="H12366" s="113"/>
    </row>
    <row r="12367" spans="1:8">
      <c r="A12367" s="65"/>
      <c r="B12367" s="65"/>
      <c r="C12367" s="65"/>
      <c r="D12367" s="65"/>
      <c r="E12367" s="65"/>
      <c r="F12367" s="65"/>
      <c r="G12367" s="65"/>
      <c r="H12367" s="113"/>
    </row>
    <row r="12368" spans="1:8">
      <c r="A12368" s="65"/>
      <c r="B12368" s="65"/>
      <c r="C12368" s="65"/>
      <c r="D12368" s="65"/>
      <c r="E12368" s="65"/>
      <c r="F12368" s="65"/>
      <c r="G12368" s="65"/>
      <c r="H12368" s="113"/>
    </row>
    <row r="12369" spans="1:8">
      <c r="A12369" s="65"/>
      <c r="B12369" s="65"/>
      <c r="C12369" s="65"/>
      <c r="D12369" s="65"/>
      <c r="E12369" s="65"/>
      <c r="F12369" s="65"/>
      <c r="G12369" s="65"/>
      <c r="H12369" s="113"/>
    </row>
    <row r="12370" spans="1:8">
      <c r="A12370" s="65"/>
      <c r="B12370" s="65"/>
      <c r="C12370" s="65"/>
      <c r="D12370" s="65"/>
      <c r="E12370" s="65"/>
      <c r="F12370" s="65"/>
      <c r="G12370" s="65"/>
      <c r="H12370" s="113"/>
    </row>
    <row r="12371" spans="1:8">
      <c r="A12371" s="65"/>
      <c r="B12371" s="65"/>
      <c r="C12371" s="65"/>
      <c r="D12371" s="65"/>
      <c r="E12371" s="65"/>
      <c r="F12371" s="65"/>
      <c r="G12371" s="65"/>
      <c r="H12371" s="113"/>
    </row>
    <row r="12372" spans="1:8">
      <c r="A12372" s="65"/>
      <c r="B12372" s="65"/>
      <c r="C12372" s="65"/>
      <c r="D12372" s="65"/>
      <c r="E12372" s="65"/>
      <c r="F12372" s="65"/>
      <c r="G12372" s="65"/>
      <c r="H12372" s="113"/>
    </row>
    <row r="12373" spans="1:8">
      <c r="A12373" s="65"/>
      <c r="B12373" s="65"/>
      <c r="C12373" s="65"/>
      <c r="D12373" s="65"/>
      <c r="E12373" s="65"/>
      <c r="F12373" s="65"/>
      <c r="G12373" s="65"/>
      <c r="H12373" s="113"/>
    </row>
    <row r="12374" spans="1:8">
      <c r="A12374" s="65"/>
      <c r="B12374" s="65"/>
      <c r="C12374" s="65"/>
      <c r="D12374" s="65"/>
      <c r="E12374" s="65"/>
      <c r="F12374" s="65"/>
      <c r="G12374" s="65"/>
      <c r="H12374" s="113"/>
    </row>
    <row r="12375" spans="1:8">
      <c r="A12375" s="65"/>
      <c r="B12375" s="65"/>
      <c r="C12375" s="65"/>
      <c r="D12375" s="65"/>
      <c r="E12375" s="65"/>
      <c r="F12375" s="65"/>
      <c r="G12375" s="65"/>
      <c r="H12375" s="113"/>
    </row>
    <row r="12376" spans="1:8">
      <c r="A12376" s="65"/>
      <c r="B12376" s="65"/>
      <c r="C12376" s="65"/>
      <c r="D12376" s="65"/>
      <c r="E12376" s="65"/>
      <c r="F12376" s="65"/>
      <c r="G12376" s="65"/>
      <c r="H12376" s="113"/>
    </row>
    <row r="12377" spans="1:8">
      <c r="A12377" s="65"/>
      <c r="B12377" s="65"/>
      <c r="C12377" s="65"/>
      <c r="D12377" s="65"/>
      <c r="E12377" s="65"/>
      <c r="F12377" s="65"/>
      <c r="G12377" s="65"/>
      <c r="H12377" s="113"/>
    </row>
    <row r="12378" spans="1:8">
      <c r="A12378" s="65"/>
      <c r="B12378" s="65"/>
      <c r="C12378" s="65"/>
      <c r="D12378" s="65"/>
      <c r="E12378" s="65"/>
      <c r="F12378" s="65"/>
      <c r="G12378" s="65"/>
      <c r="H12378" s="113"/>
    </row>
    <row r="12379" spans="1:8">
      <c r="A12379" s="65"/>
      <c r="B12379" s="65"/>
      <c r="C12379" s="65"/>
      <c r="D12379" s="65"/>
      <c r="E12379" s="65"/>
      <c r="F12379" s="65"/>
      <c r="G12379" s="65"/>
      <c r="H12379" s="113"/>
    </row>
    <row r="12380" spans="1:8">
      <c r="A12380" s="65"/>
      <c r="B12380" s="65"/>
      <c r="C12380" s="65"/>
      <c r="D12380" s="65"/>
      <c r="E12380" s="65"/>
      <c r="F12380" s="65"/>
      <c r="G12380" s="65"/>
      <c r="H12380" s="113"/>
    </row>
    <row r="12381" spans="1:8">
      <c r="A12381" s="65"/>
      <c r="B12381" s="65"/>
      <c r="C12381" s="65"/>
      <c r="D12381" s="65"/>
      <c r="E12381" s="65"/>
      <c r="F12381" s="65"/>
      <c r="G12381" s="65"/>
      <c r="H12381" s="113"/>
    </row>
    <row r="12382" spans="1:8">
      <c r="A12382" s="65"/>
      <c r="B12382" s="65"/>
      <c r="C12382" s="65"/>
      <c r="D12382" s="65"/>
      <c r="E12382" s="65"/>
      <c r="F12382" s="65"/>
      <c r="G12382" s="65"/>
      <c r="H12382" s="113"/>
    </row>
    <row r="12383" spans="1:8">
      <c r="A12383" s="65"/>
      <c r="B12383" s="65"/>
      <c r="C12383" s="65"/>
      <c r="D12383" s="65"/>
      <c r="E12383" s="65"/>
      <c r="F12383" s="65"/>
      <c r="G12383" s="65"/>
      <c r="H12383" s="113"/>
    </row>
    <row r="12384" spans="1:8">
      <c r="A12384" s="65"/>
      <c r="B12384" s="65"/>
      <c r="C12384" s="65"/>
      <c r="D12384" s="65"/>
      <c r="E12384" s="65"/>
      <c r="F12384" s="65"/>
      <c r="G12384" s="65"/>
      <c r="H12384" s="113"/>
    </row>
    <row r="12385" spans="1:8">
      <c r="A12385" s="65"/>
      <c r="B12385" s="65"/>
      <c r="C12385" s="65"/>
      <c r="D12385" s="65"/>
      <c r="E12385" s="65"/>
      <c r="F12385" s="65"/>
      <c r="G12385" s="65"/>
      <c r="H12385" s="113"/>
    </row>
    <row r="12386" spans="1:8">
      <c r="A12386" s="65"/>
      <c r="B12386" s="65"/>
      <c r="C12386" s="65"/>
      <c r="D12386" s="65"/>
      <c r="E12386" s="65"/>
      <c r="F12386" s="65"/>
      <c r="G12386" s="65"/>
      <c r="H12386" s="113"/>
    </row>
    <row r="12387" spans="1:8">
      <c r="A12387" s="65"/>
      <c r="B12387" s="65"/>
      <c r="C12387" s="65"/>
      <c r="D12387" s="65"/>
      <c r="E12387" s="65"/>
      <c r="F12387" s="65"/>
      <c r="G12387" s="65"/>
      <c r="H12387" s="113"/>
    </row>
    <row r="12388" spans="1:8">
      <c r="A12388" s="65"/>
      <c r="B12388" s="65"/>
      <c r="C12388" s="65"/>
      <c r="D12388" s="65"/>
      <c r="E12388" s="65"/>
      <c r="F12388" s="65"/>
      <c r="G12388" s="65"/>
      <c r="H12388" s="113"/>
    </row>
    <row r="12389" spans="1:8">
      <c r="A12389" s="65"/>
      <c r="B12389" s="65"/>
      <c r="C12389" s="65"/>
      <c r="D12389" s="65"/>
      <c r="E12389" s="65"/>
      <c r="F12389" s="65"/>
      <c r="G12389" s="65"/>
      <c r="H12389" s="113"/>
    </row>
    <row r="12390" spans="1:8">
      <c r="A12390" s="65"/>
      <c r="B12390" s="65"/>
      <c r="C12390" s="65"/>
      <c r="D12390" s="65"/>
      <c r="E12390" s="65"/>
      <c r="F12390" s="65"/>
      <c r="G12390" s="65"/>
      <c r="H12390" s="113"/>
    </row>
    <row r="12391" spans="1:8">
      <c r="A12391" s="65"/>
      <c r="B12391" s="65"/>
      <c r="C12391" s="65"/>
      <c r="D12391" s="65"/>
      <c r="E12391" s="65"/>
      <c r="F12391" s="65"/>
      <c r="G12391" s="65"/>
      <c r="H12391" s="113"/>
    </row>
    <row r="12392" spans="1:8">
      <c r="A12392" s="65"/>
      <c r="B12392" s="65"/>
      <c r="C12392" s="65"/>
      <c r="D12392" s="65"/>
      <c r="E12392" s="65"/>
      <c r="F12392" s="65"/>
      <c r="G12392" s="65"/>
      <c r="H12392" s="113"/>
    </row>
    <row r="12393" spans="1:8">
      <c r="A12393" s="65"/>
      <c r="B12393" s="65"/>
      <c r="C12393" s="65"/>
      <c r="D12393" s="65"/>
      <c r="E12393" s="65"/>
      <c r="F12393" s="65"/>
      <c r="G12393" s="65"/>
      <c r="H12393" s="113"/>
    </row>
    <row r="12394" spans="1:8">
      <c r="A12394" s="65"/>
      <c r="B12394" s="65"/>
      <c r="C12394" s="65"/>
      <c r="D12394" s="65"/>
      <c r="E12394" s="65"/>
      <c r="F12394" s="65"/>
      <c r="G12394" s="65"/>
      <c r="H12394" s="113"/>
    </row>
    <row r="12395" spans="1:8">
      <c r="A12395" s="65"/>
      <c r="B12395" s="65"/>
      <c r="C12395" s="65"/>
      <c r="D12395" s="65"/>
      <c r="E12395" s="65"/>
      <c r="F12395" s="65"/>
      <c r="G12395" s="65"/>
      <c r="H12395" s="113"/>
    </row>
    <row r="12396" spans="1:8">
      <c r="A12396" s="65"/>
      <c r="B12396" s="65"/>
      <c r="C12396" s="65"/>
      <c r="D12396" s="65"/>
      <c r="E12396" s="65"/>
      <c r="F12396" s="65"/>
      <c r="G12396" s="65"/>
      <c r="H12396" s="113"/>
    </row>
    <row r="12397" spans="1:8">
      <c r="A12397" s="65"/>
      <c r="B12397" s="65"/>
      <c r="C12397" s="65"/>
      <c r="D12397" s="65"/>
      <c r="E12397" s="65"/>
      <c r="F12397" s="65"/>
      <c r="G12397" s="65"/>
      <c r="H12397" s="113"/>
    </row>
    <row r="12398" spans="1:8">
      <c r="A12398" s="65"/>
      <c r="B12398" s="65"/>
      <c r="C12398" s="65"/>
      <c r="D12398" s="65"/>
      <c r="E12398" s="65"/>
      <c r="F12398" s="65"/>
      <c r="G12398" s="65"/>
      <c r="H12398" s="113"/>
    </row>
    <row r="12399" spans="1:8">
      <c r="A12399" s="65"/>
      <c r="B12399" s="65"/>
      <c r="C12399" s="65"/>
      <c r="D12399" s="65"/>
      <c r="E12399" s="65"/>
      <c r="F12399" s="65"/>
      <c r="G12399" s="65"/>
      <c r="H12399" s="113"/>
    </row>
    <row r="12400" spans="1:8">
      <c r="A12400" s="65"/>
      <c r="B12400" s="65"/>
      <c r="C12400" s="65"/>
      <c r="D12400" s="65"/>
      <c r="E12400" s="65"/>
      <c r="F12400" s="65"/>
      <c r="G12400" s="65"/>
      <c r="H12400" s="113"/>
    </row>
    <row r="12401" spans="1:8">
      <c r="A12401" s="65"/>
      <c r="B12401" s="65"/>
      <c r="C12401" s="65"/>
      <c r="D12401" s="65"/>
      <c r="E12401" s="65"/>
      <c r="F12401" s="65"/>
      <c r="G12401" s="65"/>
      <c r="H12401" s="113"/>
    </row>
    <row r="12402" spans="1:8">
      <c r="A12402" s="65"/>
      <c r="B12402" s="65"/>
      <c r="C12402" s="65"/>
      <c r="D12402" s="65"/>
      <c r="E12402" s="65"/>
      <c r="F12402" s="65"/>
      <c r="G12402" s="65"/>
      <c r="H12402" s="113"/>
    </row>
    <row r="12403" spans="1:8">
      <c r="A12403" s="65"/>
      <c r="B12403" s="65"/>
      <c r="C12403" s="65"/>
      <c r="D12403" s="65"/>
      <c r="E12403" s="65"/>
      <c r="F12403" s="65"/>
      <c r="G12403" s="65"/>
      <c r="H12403" s="113"/>
    </row>
    <row r="12404" spans="1:8">
      <c r="A12404" s="65"/>
      <c r="B12404" s="65"/>
      <c r="C12404" s="65"/>
      <c r="D12404" s="65"/>
      <c r="E12404" s="65"/>
      <c r="F12404" s="65"/>
      <c r="G12404" s="65"/>
      <c r="H12404" s="113"/>
    </row>
    <row r="12405" spans="1:8">
      <c r="A12405" s="65"/>
      <c r="B12405" s="65"/>
      <c r="C12405" s="65"/>
      <c r="D12405" s="65"/>
      <c r="E12405" s="65"/>
      <c r="F12405" s="65"/>
      <c r="G12405" s="65"/>
      <c r="H12405" s="113"/>
    </row>
    <row r="12406" spans="1:8">
      <c r="A12406" s="65"/>
      <c r="B12406" s="65"/>
      <c r="C12406" s="65"/>
      <c r="D12406" s="65"/>
      <c r="E12406" s="65"/>
      <c r="F12406" s="65"/>
      <c r="G12406" s="65"/>
      <c r="H12406" s="113"/>
    </row>
    <row r="12407" spans="1:8">
      <c r="A12407" s="65"/>
      <c r="B12407" s="65"/>
      <c r="C12407" s="65"/>
      <c r="D12407" s="65"/>
      <c r="E12407" s="65"/>
      <c r="F12407" s="65"/>
      <c r="G12407" s="65"/>
      <c r="H12407" s="113"/>
    </row>
    <row r="12408" spans="1:8">
      <c r="A12408" s="65"/>
      <c r="B12408" s="65"/>
      <c r="C12408" s="65"/>
      <c r="D12408" s="65"/>
      <c r="E12408" s="65"/>
      <c r="F12408" s="65"/>
      <c r="G12408" s="65"/>
      <c r="H12408" s="113"/>
    </row>
    <row r="12409" spans="1:8">
      <c r="A12409" s="65"/>
      <c r="B12409" s="65"/>
      <c r="C12409" s="65"/>
      <c r="D12409" s="65"/>
      <c r="E12409" s="65"/>
      <c r="F12409" s="65"/>
      <c r="G12409" s="65"/>
      <c r="H12409" s="113"/>
    </row>
    <row r="12410" spans="1:8">
      <c r="A12410" s="65"/>
      <c r="B12410" s="65"/>
      <c r="C12410" s="65"/>
      <c r="D12410" s="65"/>
      <c r="E12410" s="65"/>
      <c r="F12410" s="65"/>
      <c r="G12410" s="65"/>
      <c r="H12410" s="113"/>
    </row>
    <row r="12411" spans="1:8">
      <c r="A12411" s="65"/>
      <c r="B12411" s="65"/>
      <c r="C12411" s="65"/>
      <c r="D12411" s="65"/>
      <c r="E12411" s="65"/>
      <c r="F12411" s="65"/>
      <c r="G12411" s="65"/>
      <c r="H12411" s="113"/>
    </row>
    <row r="12412" spans="1:8">
      <c r="A12412" s="65"/>
      <c r="B12412" s="65"/>
      <c r="C12412" s="65"/>
      <c r="D12412" s="65"/>
      <c r="E12412" s="65"/>
      <c r="F12412" s="65"/>
      <c r="G12412" s="65"/>
      <c r="H12412" s="113"/>
    </row>
    <row r="12413" spans="1:8">
      <c r="A12413" s="65"/>
      <c r="B12413" s="65"/>
      <c r="C12413" s="65"/>
      <c r="D12413" s="65"/>
      <c r="E12413" s="65"/>
      <c r="F12413" s="65"/>
      <c r="G12413" s="65"/>
      <c r="H12413" s="113"/>
    </row>
    <row r="12414" spans="1:8">
      <c r="A12414" s="65"/>
      <c r="B12414" s="65"/>
      <c r="C12414" s="65"/>
      <c r="D12414" s="65"/>
      <c r="E12414" s="65"/>
      <c r="F12414" s="65"/>
      <c r="G12414" s="65"/>
      <c r="H12414" s="113"/>
    </row>
    <row r="12415" spans="1:8">
      <c r="A12415" s="65"/>
      <c r="B12415" s="65"/>
      <c r="C12415" s="65"/>
      <c r="D12415" s="65"/>
      <c r="E12415" s="65"/>
      <c r="F12415" s="65"/>
      <c r="G12415" s="65"/>
      <c r="H12415" s="113"/>
    </row>
    <row r="12416" spans="1:8">
      <c r="A12416" s="65"/>
      <c r="B12416" s="65"/>
      <c r="C12416" s="65"/>
      <c r="D12416" s="65"/>
      <c r="E12416" s="65"/>
      <c r="F12416" s="65"/>
      <c r="G12416" s="65"/>
      <c r="H12416" s="113"/>
    </row>
    <row r="12417" spans="1:8">
      <c r="A12417" s="65"/>
      <c r="B12417" s="65"/>
      <c r="C12417" s="65"/>
      <c r="D12417" s="65"/>
      <c r="E12417" s="65"/>
      <c r="F12417" s="65"/>
      <c r="G12417" s="65"/>
      <c r="H12417" s="113"/>
    </row>
    <row r="12418" spans="1:8">
      <c r="A12418" s="65"/>
      <c r="B12418" s="65"/>
      <c r="C12418" s="65"/>
      <c r="D12418" s="65"/>
      <c r="E12418" s="65"/>
      <c r="F12418" s="65"/>
      <c r="G12418" s="65"/>
      <c r="H12418" s="113"/>
    </row>
    <row r="12419" spans="1:8">
      <c r="A12419" s="65"/>
      <c r="B12419" s="65"/>
      <c r="C12419" s="65"/>
      <c r="D12419" s="65"/>
      <c r="E12419" s="65"/>
      <c r="F12419" s="65"/>
      <c r="G12419" s="65"/>
      <c r="H12419" s="113"/>
    </row>
    <row r="12420" spans="1:8">
      <c r="A12420" s="65"/>
      <c r="B12420" s="65"/>
      <c r="C12420" s="65"/>
      <c r="D12420" s="65"/>
      <c r="E12420" s="65"/>
      <c r="F12420" s="65"/>
      <c r="G12420" s="65"/>
      <c r="H12420" s="113"/>
    </row>
    <row r="12421" spans="1:8">
      <c r="A12421" s="65"/>
      <c r="B12421" s="65"/>
      <c r="C12421" s="65"/>
      <c r="D12421" s="65"/>
      <c r="E12421" s="65"/>
      <c r="F12421" s="65"/>
      <c r="G12421" s="65"/>
      <c r="H12421" s="113"/>
    </row>
    <row r="12422" spans="1:8">
      <c r="A12422" s="65"/>
      <c r="B12422" s="65"/>
      <c r="C12422" s="65"/>
      <c r="D12422" s="65"/>
      <c r="E12422" s="65"/>
      <c r="F12422" s="65"/>
      <c r="G12422" s="65"/>
      <c r="H12422" s="113"/>
    </row>
    <row r="12423" spans="1:8">
      <c r="A12423" s="65"/>
      <c r="B12423" s="65"/>
      <c r="C12423" s="65"/>
      <c r="D12423" s="65"/>
      <c r="E12423" s="65"/>
      <c r="F12423" s="65"/>
      <c r="G12423" s="65"/>
      <c r="H12423" s="113"/>
    </row>
    <row r="12424" spans="1:8">
      <c r="A12424" s="65"/>
      <c r="B12424" s="65"/>
      <c r="C12424" s="65"/>
      <c r="D12424" s="65"/>
      <c r="E12424" s="65"/>
      <c r="F12424" s="65"/>
      <c r="G12424" s="65"/>
      <c r="H12424" s="113"/>
    </row>
    <row r="12425" spans="1:8">
      <c r="A12425" s="65"/>
      <c r="B12425" s="65"/>
      <c r="C12425" s="65"/>
      <c r="D12425" s="65"/>
      <c r="E12425" s="65"/>
      <c r="F12425" s="65"/>
      <c r="G12425" s="65"/>
      <c r="H12425" s="113"/>
    </row>
    <row r="12426" spans="1:8">
      <c r="A12426" s="65"/>
      <c r="B12426" s="65"/>
      <c r="C12426" s="65"/>
      <c r="D12426" s="65"/>
      <c r="E12426" s="65"/>
      <c r="F12426" s="65"/>
      <c r="G12426" s="65"/>
      <c r="H12426" s="113"/>
    </row>
    <row r="12427" spans="1:8">
      <c r="A12427" s="65"/>
      <c r="B12427" s="65"/>
      <c r="C12427" s="65"/>
      <c r="D12427" s="65"/>
      <c r="E12427" s="65"/>
      <c r="F12427" s="65"/>
      <c r="G12427" s="65"/>
      <c r="H12427" s="113"/>
    </row>
    <row r="12428" spans="1:8">
      <c r="A12428" s="65"/>
      <c r="B12428" s="65"/>
      <c r="C12428" s="65"/>
      <c r="D12428" s="65"/>
      <c r="E12428" s="65"/>
      <c r="F12428" s="65"/>
      <c r="G12428" s="65"/>
      <c r="H12428" s="113"/>
    </row>
    <row r="12429" spans="1:8">
      <c r="A12429" s="65"/>
      <c r="B12429" s="65"/>
      <c r="C12429" s="65"/>
      <c r="D12429" s="65"/>
      <c r="E12429" s="65"/>
      <c r="F12429" s="65"/>
      <c r="G12429" s="65"/>
      <c r="H12429" s="113"/>
    </row>
    <row r="12430" spans="1:8">
      <c r="A12430" s="65"/>
      <c r="B12430" s="65"/>
      <c r="C12430" s="65"/>
      <c r="D12430" s="65"/>
      <c r="E12430" s="65"/>
      <c r="F12430" s="65"/>
      <c r="G12430" s="65"/>
      <c r="H12430" s="113"/>
    </row>
    <row r="12431" spans="1:8">
      <c r="A12431" s="65"/>
      <c r="B12431" s="65"/>
      <c r="C12431" s="65"/>
      <c r="D12431" s="65"/>
      <c r="E12431" s="65"/>
      <c r="F12431" s="65"/>
      <c r="G12431" s="65"/>
      <c r="H12431" s="113"/>
    </row>
    <row r="12432" spans="1:8">
      <c r="A12432" s="65"/>
      <c r="B12432" s="65"/>
      <c r="C12432" s="65"/>
      <c r="D12432" s="65"/>
      <c r="E12432" s="65"/>
      <c r="F12432" s="65"/>
      <c r="G12432" s="65"/>
      <c r="H12432" s="113"/>
    </row>
    <row r="12433" spans="1:8">
      <c r="A12433" s="65"/>
      <c r="B12433" s="65"/>
      <c r="C12433" s="65"/>
      <c r="D12433" s="65"/>
      <c r="E12433" s="65"/>
      <c r="F12433" s="65"/>
      <c r="G12433" s="65"/>
      <c r="H12433" s="113"/>
    </row>
    <row r="12434" spans="1:8">
      <c r="A12434" s="65"/>
      <c r="B12434" s="65"/>
      <c r="C12434" s="65"/>
      <c r="D12434" s="65"/>
      <c r="E12434" s="65"/>
      <c r="F12434" s="65"/>
      <c r="G12434" s="65"/>
      <c r="H12434" s="113"/>
    </row>
    <row r="12435" spans="1:8">
      <c r="A12435" s="65"/>
      <c r="B12435" s="65"/>
      <c r="C12435" s="65"/>
      <c r="D12435" s="65"/>
      <c r="E12435" s="65"/>
      <c r="F12435" s="65"/>
      <c r="G12435" s="65"/>
      <c r="H12435" s="113"/>
    </row>
    <row r="12436" spans="1:8">
      <c r="A12436" s="65"/>
      <c r="B12436" s="65"/>
      <c r="C12436" s="65"/>
      <c r="D12436" s="65"/>
      <c r="E12436" s="65"/>
      <c r="F12436" s="65"/>
      <c r="G12436" s="65"/>
      <c r="H12436" s="113"/>
    </row>
    <row r="12437" spans="1:8">
      <c r="A12437" s="65"/>
      <c r="B12437" s="65"/>
      <c r="C12437" s="65"/>
      <c r="D12437" s="65"/>
      <c r="E12437" s="65"/>
      <c r="F12437" s="65"/>
      <c r="G12437" s="65"/>
      <c r="H12437" s="113"/>
    </row>
    <row r="12438" spans="1:8">
      <c r="A12438" s="65"/>
      <c r="B12438" s="65"/>
      <c r="C12438" s="65"/>
      <c r="D12438" s="65"/>
      <c r="E12438" s="65"/>
      <c r="F12438" s="65"/>
      <c r="G12438" s="65"/>
      <c r="H12438" s="113"/>
    </row>
    <row r="12439" spans="1:8">
      <c r="A12439" s="65"/>
      <c r="B12439" s="65"/>
      <c r="C12439" s="65"/>
      <c r="D12439" s="65"/>
      <c r="E12439" s="65"/>
      <c r="F12439" s="65"/>
      <c r="G12439" s="65"/>
      <c r="H12439" s="113"/>
    </row>
    <row r="12440" spans="1:8">
      <c r="A12440" s="65"/>
      <c r="B12440" s="65"/>
      <c r="C12440" s="65"/>
      <c r="D12440" s="65"/>
      <c r="E12440" s="65"/>
      <c r="F12440" s="65"/>
      <c r="G12440" s="65"/>
      <c r="H12440" s="113"/>
    </row>
    <row r="12441" spans="1:8">
      <c r="A12441" s="65"/>
      <c r="B12441" s="65"/>
      <c r="C12441" s="65"/>
      <c r="D12441" s="65"/>
      <c r="E12441" s="65"/>
      <c r="F12441" s="65"/>
      <c r="G12441" s="65"/>
      <c r="H12441" s="113"/>
    </row>
    <row r="12442" spans="1:8">
      <c r="A12442" s="65"/>
      <c r="B12442" s="65"/>
      <c r="C12442" s="65"/>
      <c r="D12442" s="65"/>
      <c r="E12442" s="65"/>
      <c r="F12442" s="65"/>
      <c r="G12442" s="65"/>
      <c r="H12442" s="113"/>
    </row>
    <row r="12443" spans="1:8">
      <c r="A12443" s="65"/>
      <c r="B12443" s="65"/>
      <c r="C12443" s="65"/>
      <c r="D12443" s="65"/>
      <c r="E12443" s="65"/>
      <c r="F12443" s="65"/>
      <c r="G12443" s="65"/>
      <c r="H12443" s="113"/>
    </row>
    <row r="12444" spans="1:8">
      <c r="A12444" s="65"/>
      <c r="B12444" s="65"/>
      <c r="C12444" s="65"/>
      <c r="D12444" s="65"/>
      <c r="E12444" s="65"/>
      <c r="F12444" s="65"/>
      <c r="G12444" s="65"/>
      <c r="H12444" s="113"/>
    </row>
    <row r="12445" spans="1:8">
      <c r="A12445" s="65"/>
      <c r="B12445" s="65"/>
      <c r="C12445" s="65"/>
      <c r="D12445" s="65"/>
      <c r="E12445" s="65"/>
      <c r="F12445" s="65"/>
      <c r="G12445" s="65"/>
      <c r="H12445" s="113"/>
    </row>
    <row r="12446" spans="1:8">
      <c r="A12446" s="65"/>
      <c r="B12446" s="65"/>
      <c r="C12446" s="65"/>
      <c r="D12446" s="65"/>
      <c r="E12446" s="65"/>
      <c r="F12446" s="65"/>
      <c r="G12446" s="65"/>
      <c r="H12446" s="113"/>
    </row>
    <row r="12447" spans="1:8">
      <c r="A12447" s="65"/>
      <c r="B12447" s="65"/>
      <c r="C12447" s="65"/>
      <c r="D12447" s="65"/>
      <c r="E12447" s="65"/>
      <c r="F12447" s="65"/>
      <c r="G12447" s="65"/>
      <c r="H12447" s="113"/>
    </row>
    <row r="12448" spans="1:8">
      <c r="A12448" s="65"/>
      <c r="B12448" s="65"/>
      <c r="C12448" s="65"/>
      <c r="D12448" s="65"/>
      <c r="E12448" s="65"/>
      <c r="F12448" s="65"/>
      <c r="G12448" s="65"/>
      <c r="H12448" s="113"/>
    </row>
    <row r="12449" spans="1:8">
      <c r="A12449" s="65"/>
      <c r="B12449" s="65"/>
      <c r="C12449" s="65"/>
      <c r="D12449" s="65"/>
      <c r="E12449" s="65"/>
      <c r="F12449" s="65"/>
      <c r="G12449" s="65"/>
      <c r="H12449" s="113"/>
    </row>
    <row r="12450" spans="1:8">
      <c r="A12450" s="65"/>
      <c r="B12450" s="65"/>
      <c r="C12450" s="65"/>
      <c r="D12450" s="65"/>
      <c r="E12450" s="65"/>
      <c r="F12450" s="65"/>
      <c r="G12450" s="65"/>
      <c r="H12450" s="113"/>
    </row>
    <row r="12451" spans="1:8">
      <c r="A12451" s="65"/>
      <c r="B12451" s="65"/>
      <c r="C12451" s="65"/>
      <c r="D12451" s="65"/>
      <c r="E12451" s="65"/>
      <c r="F12451" s="65"/>
      <c r="G12451" s="65"/>
      <c r="H12451" s="113"/>
    </row>
    <row r="12452" spans="1:8">
      <c r="A12452" s="65"/>
      <c r="B12452" s="65"/>
      <c r="C12452" s="65"/>
      <c r="D12452" s="65"/>
      <c r="E12452" s="65"/>
      <c r="F12452" s="65"/>
      <c r="G12452" s="65"/>
      <c r="H12452" s="113"/>
    </row>
    <row r="12453" spans="1:8">
      <c r="A12453" s="65"/>
      <c r="B12453" s="65"/>
      <c r="C12453" s="65"/>
      <c r="D12453" s="65"/>
      <c r="E12453" s="65"/>
      <c r="F12453" s="65"/>
      <c r="G12453" s="65"/>
      <c r="H12453" s="113"/>
    </row>
    <row r="12454" spans="1:8">
      <c r="A12454" s="65"/>
      <c r="B12454" s="65"/>
      <c r="C12454" s="65"/>
      <c r="D12454" s="65"/>
      <c r="E12454" s="65"/>
      <c r="F12454" s="65"/>
      <c r="G12454" s="65"/>
      <c r="H12454" s="113"/>
    </row>
    <row r="12455" spans="1:8">
      <c r="A12455" s="65"/>
      <c r="B12455" s="65"/>
      <c r="C12455" s="65"/>
      <c r="D12455" s="65"/>
      <c r="E12455" s="65"/>
      <c r="F12455" s="65"/>
      <c r="G12455" s="65"/>
      <c r="H12455" s="113"/>
    </row>
    <row r="12456" spans="1:8">
      <c r="A12456" s="65"/>
      <c r="B12456" s="65"/>
      <c r="C12456" s="65"/>
      <c r="D12456" s="65"/>
      <c r="E12456" s="65"/>
      <c r="F12456" s="65"/>
      <c r="G12456" s="65"/>
      <c r="H12456" s="113"/>
    </row>
    <row r="12457" spans="1:8">
      <c r="A12457" s="65"/>
      <c r="B12457" s="65"/>
      <c r="C12457" s="65"/>
      <c r="D12457" s="65"/>
      <c r="E12457" s="65"/>
      <c r="F12457" s="65"/>
      <c r="G12457" s="65"/>
      <c r="H12457" s="113"/>
    </row>
    <row r="12458" spans="1:8">
      <c r="A12458" s="65"/>
      <c r="B12458" s="65"/>
      <c r="C12458" s="65"/>
      <c r="D12458" s="65"/>
      <c r="E12458" s="65"/>
      <c r="F12458" s="65"/>
      <c r="G12458" s="65"/>
      <c r="H12458" s="113"/>
    </row>
    <row r="12459" spans="1:8">
      <c r="A12459" s="65"/>
      <c r="B12459" s="65"/>
      <c r="C12459" s="65"/>
      <c r="D12459" s="65"/>
      <c r="E12459" s="65"/>
      <c r="F12459" s="65"/>
      <c r="G12459" s="65"/>
      <c r="H12459" s="113"/>
    </row>
    <row r="12460" spans="1:8">
      <c r="A12460" s="65"/>
      <c r="B12460" s="65"/>
      <c r="C12460" s="65"/>
      <c r="D12460" s="65"/>
      <c r="E12460" s="65"/>
      <c r="F12460" s="65"/>
      <c r="G12460" s="65"/>
      <c r="H12460" s="113"/>
    </row>
    <row r="12461" spans="1:8">
      <c r="A12461" s="65"/>
      <c r="B12461" s="65"/>
      <c r="C12461" s="65"/>
      <c r="D12461" s="65"/>
      <c r="E12461" s="65"/>
      <c r="F12461" s="65"/>
      <c r="G12461" s="65"/>
      <c r="H12461" s="113"/>
    </row>
    <row r="12462" spans="1:8">
      <c r="A12462" s="65"/>
      <c r="B12462" s="65"/>
      <c r="C12462" s="65"/>
      <c r="D12462" s="65"/>
      <c r="E12462" s="65"/>
      <c r="F12462" s="65"/>
      <c r="G12462" s="65"/>
      <c r="H12462" s="113"/>
    </row>
    <row r="12463" spans="1:8">
      <c r="A12463" s="65"/>
      <c r="B12463" s="65"/>
      <c r="C12463" s="65"/>
      <c r="D12463" s="65"/>
      <c r="E12463" s="65"/>
      <c r="F12463" s="65"/>
      <c r="G12463" s="65"/>
      <c r="H12463" s="113"/>
    </row>
    <row r="12464" spans="1:8">
      <c r="A12464" s="65"/>
      <c r="B12464" s="65"/>
      <c r="C12464" s="65"/>
      <c r="D12464" s="65"/>
      <c r="E12464" s="65"/>
      <c r="F12464" s="65"/>
      <c r="G12464" s="65"/>
      <c r="H12464" s="113"/>
    </row>
    <row r="12465" spans="1:8">
      <c r="A12465" s="65"/>
      <c r="B12465" s="65"/>
      <c r="C12465" s="65"/>
      <c r="D12465" s="65"/>
      <c r="E12465" s="65"/>
      <c r="F12465" s="65"/>
      <c r="G12465" s="65"/>
      <c r="H12465" s="113"/>
    </row>
    <row r="12466" spans="1:8">
      <c r="A12466" s="65"/>
      <c r="B12466" s="65"/>
      <c r="C12466" s="65"/>
      <c r="D12466" s="65"/>
      <c r="E12466" s="65"/>
      <c r="F12466" s="65"/>
      <c r="G12466" s="65"/>
      <c r="H12466" s="113"/>
    </row>
    <row r="12467" spans="1:8">
      <c r="A12467" s="65"/>
      <c r="B12467" s="65"/>
      <c r="C12467" s="65"/>
      <c r="D12467" s="65"/>
      <c r="E12467" s="65"/>
      <c r="F12467" s="65"/>
      <c r="G12467" s="65"/>
      <c r="H12467" s="113"/>
    </row>
    <row r="12468" spans="1:8">
      <c r="A12468" s="65"/>
      <c r="B12468" s="65"/>
      <c r="C12468" s="65"/>
      <c r="D12468" s="65"/>
      <c r="E12468" s="65"/>
      <c r="F12468" s="65"/>
      <c r="G12468" s="65"/>
      <c r="H12468" s="113"/>
    </row>
    <row r="12469" spans="1:8">
      <c r="A12469" s="65"/>
      <c r="B12469" s="65"/>
      <c r="C12469" s="65"/>
      <c r="D12469" s="65"/>
      <c r="E12469" s="65"/>
      <c r="F12469" s="65"/>
      <c r="G12469" s="65"/>
      <c r="H12469" s="113"/>
    </row>
    <row r="12470" spans="1:8">
      <c r="A12470" s="65"/>
      <c r="B12470" s="65"/>
      <c r="C12470" s="65"/>
      <c r="D12470" s="65"/>
      <c r="E12470" s="65"/>
      <c r="F12470" s="65"/>
      <c r="G12470" s="65"/>
      <c r="H12470" s="113"/>
    </row>
    <row r="12471" spans="1:8">
      <c r="A12471" s="65"/>
      <c r="B12471" s="65"/>
      <c r="C12471" s="65"/>
      <c r="D12471" s="65"/>
      <c r="E12471" s="65"/>
      <c r="F12471" s="65"/>
      <c r="G12471" s="65"/>
      <c r="H12471" s="113"/>
    </row>
    <row r="12472" spans="1:8">
      <c r="A12472" s="65"/>
      <c r="B12472" s="65"/>
      <c r="C12472" s="65"/>
      <c r="D12472" s="65"/>
      <c r="E12472" s="65"/>
      <c r="F12472" s="65"/>
      <c r="G12472" s="65"/>
      <c r="H12472" s="113"/>
    </row>
    <row r="12473" spans="1:8">
      <c r="A12473" s="65"/>
      <c r="B12473" s="65"/>
      <c r="C12473" s="65"/>
      <c r="D12473" s="65"/>
      <c r="E12473" s="65"/>
      <c r="F12473" s="65"/>
      <c r="G12473" s="65"/>
      <c r="H12473" s="113"/>
    </row>
    <row r="12474" spans="1:8">
      <c r="A12474" s="65"/>
      <c r="B12474" s="65"/>
      <c r="C12474" s="65"/>
      <c r="D12474" s="65"/>
      <c r="E12474" s="65"/>
      <c r="F12474" s="65"/>
      <c r="G12474" s="65"/>
      <c r="H12474" s="113"/>
    </row>
    <row r="12475" spans="1:8">
      <c r="A12475" s="65"/>
      <c r="B12475" s="65"/>
      <c r="C12475" s="65"/>
      <c r="D12475" s="65"/>
      <c r="E12475" s="65"/>
      <c r="F12475" s="65"/>
      <c r="G12475" s="65"/>
      <c r="H12475" s="113"/>
    </row>
    <row r="12476" spans="1:8">
      <c r="A12476" s="65"/>
      <c r="B12476" s="65"/>
      <c r="C12476" s="65"/>
      <c r="D12476" s="65"/>
      <c r="E12476" s="65"/>
      <c r="F12476" s="65"/>
      <c r="G12476" s="65"/>
      <c r="H12476" s="113"/>
    </row>
    <row r="12477" spans="1:8">
      <c r="A12477" s="65"/>
      <c r="B12477" s="65"/>
      <c r="C12477" s="65"/>
      <c r="D12477" s="65"/>
      <c r="E12477" s="65"/>
      <c r="F12477" s="65"/>
      <c r="G12477" s="65"/>
      <c r="H12477" s="113"/>
    </row>
    <row r="12478" spans="1:8">
      <c r="A12478" s="65"/>
      <c r="B12478" s="65"/>
      <c r="C12478" s="65"/>
      <c r="D12478" s="65"/>
      <c r="E12478" s="65"/>
      <c r="F12478" s="65"/>
      <c r="G12478" s="65"/>
      <c r="H12478" s="113"/>
    </row>
    <row r="12479" spans="1:8">
      <c r="A12479" s="65"/>
      <c r="B12479" s="65"/>
      <c r="C12479" s="65"/>
      <c r="D12479" s="65"/>
      <c r="E12479" s="65"/>
      <c r="F12479" s="65"/>
      <c r="G12479" s="65"/>
      <c r="H12479" s="113"/>
    </row>
    <row r="12480" spans="1:8">
      <c r="A12480" s="65"/>
      <c r="B12480" s="65"/>
      <c r="C12480" s="65"/>
      <c r="D12480" s="65"/>
      <c r="E12480" s="65"/>
      <c r="F12480" s="65"/>
      <c r="G12480" s="65"/>
      <c r="H12480" s="113"/>
    </row>
    <row r="12481" spans="1:8">
      <c r="A12481" s="65"/>
      <c r="B12481" s="65"/>
      <c r="C12481" s="65"/>
      <c r="D12481" s="65"/>
      <c r="E12481" s="65"/>
      <c r="F12481" s="65"/>
      <c r="G12481" s="65"/>
      <c r="H12481" s="113"/>
    </row>
    <row r="12482" spans="1:8">
      <c r="A12482" s="65"/>
      <c r="B12482" s="65"/>
      <c r="C12482" s="65"/>
      <c r="D12482" s="65"/>
      <c r="E12482" s="65"/>
      <c r="F12482" s="65"/>
      <c r="G12482" s="65"/>
      <c r="H12482" s="113"/>
    </row>
    <row r="12483" spans="1:8">
      <c r="A12483" s="65"/>
      <c r="B12483" s="65"/>
      <c r="C12483" s="65"/>
      <c r="D12483" s="65"/>
      <c r="E12483" s="65"/>
      <c r="F12483" s="65"/>
      <c r="G12483" s="65"/>
      <c r="H12483" s="113"/>
    </row>
    <row r="12484" spans="1:8">
      <c r="A12484" s="65"/>
      <c r="B12484" s="65"/>
      <c r="C12484" s="65"/>
      <c r="D12484" s="65"/>
      <c r="E12484" s="65"/>
      <c r="F12484" s="65"/>
      <c r="G12484" s="65"/>
      <c r="H12484" s="113"/>
    </row>
    <row r="12485" spans="1:8">
      <c r="A12485" s="65"/>
      <c r="B12485" s="65"/>
      <c r="C12485" s="65"/>
      <c r="D12485" s="65"/>
      <c r="E12485" s="65"/>
      <c r="F12485" s="65"/>
      <c r="G12485" s="65"/>
      <c r="H12485" s="113"/>
    </row>
    <row r="12486" spans="1:8">
      <c r="A12486" s="65"/>
      <c r="B12486" s="65"/>
      <c r="C12486" s="65"/>
      <c r="D12486" s="65"/>
      <c r="E12486" s="65"/>
      <c r="F12486" s="65"/>
      <c r="G12486" s="65"/>
      <c r="H12486" s="113"/>
    </row>
    <row r="12487" spans="1:8">
      <c r="A12487" s="65"/>
      <c r="B12487" s="65"/>
      <c r="C12487" s="65"/>
      <c r="D12487" s="65"/>
      <c r="E12487" s="65"/>
      <c r="F12487" s="65"/>
      <c r="G12487" s="65"/>
      <c r="H12487" s="113"/>
    </row>
    <row r="12488" spans="1:8">
      <c r="A12488" s="65"/>
      <c r="B12488" s="65"/>
      <c r="C12488" s="65"/>
      <c r="D12488" s="65"/>
      <c r="E12488" s="65"/>
      <c r="F12488" s="65"/>
      <c r="G12488" s="65"/>
      <c r="H12488" s="113"/>
    </row>
    <row r="12489" spans="1:8">
      <c r="A12489" s="65"/>
      <c r="B12489" s="65"/>
      <c r="C12489" s="65"/>
      <c r="D12489" s="65"/>
      <c r="E12489" s="65"/>
      <c r="F12489" s="65"/>
      <c r="G12489" s="65"/>
      <c r="H12489" s="113"/>
    </row>
    <row r="12490" spans="1:8">
      <c r="A12490" s="65"/>
      <c r="B12490" s="65"/>
      <c r="C12490" s="65"/>
      <c r="D12490" s="65"/>
      <c r="E12490" s="65"/>
      <c r="F12490" s="65"/>
      <c r="G12490" s="65"/>
      <c r="H12490" s="113"/>
    </row>
    <row r="12491" spans="1:8">
      <c r="A12491" s="65"/>
      <c r="B12491" s="65"/>
      <c r="C12491" s="65"/>
      <c r="D12491" s="65"/>
      <c r="E12491" s="65"/>
      <c r="F12491" s="65"/>
      <c r="G12491" s="65"/>
      <c r="H12491" s="113"/>
    </row>
    <row r="12492" spans="1:8">
      <c r="A12492" s="65"/>
      <c r="B12492" s="65"/>
      <c r="C12492" s="65"/>
      <c r="D12492" s="65"/>
      <c r="E12492" s="65"/>
      <c r="F12492" s="65"/>
      <c r="G12492" s="65"/>
      <c r="H12492" s="113"/>
    </row>
    <row r="12493" spans="1:8">
      <c r="A12493" s="65"/>
      <c r="B12493" s="65"/>
      <c r="C12493" s="65"/>
      <c r="D12493" s="65"/>
      <c r="E12493" s="65"/>
      <c r="F12493" s="65"/>
      <c r="G12493" s="65"/>
      <c r="H12493" s="113"/>
    </row>
    <row r="12494" spans="1:8">
      <c r="A12494" s="65"/>
      <c r="B12494" s="65"/>
      <c r="C12494" s="65"/>
      <c r="D12494" s="65"/>
      <c r="E12494" s="65"/>
      <c r="F12494" s="65"/>
      <c r="G12494" s="65"/>
      <c r="H12494" s="113"/>
    </row>
    <row r="12495" spans="1:8">
      <c r="A12495" s="65"/>
      <c r="B12495" s="65"/>
      <c r="C12495" s="65"/>
      <c r="D12495" s="65"/>
      <c r="E12495" s="65"/>
      <c r="F12495" s="65"/>
      <c r="G12495" s="65"/>
      <c r="H12495" s="113"/>
    </row>
    <row r="12496" spans="1:8">
      <c r="A12496" s="65"/>
      <c r="B12496" s="65"/>
      <c r="C12496" s="65"/>
      <c r="D12496" s="65"/>
      <c r="E12496" s="65"/>
      <c r="F12496" s="65"/>
      <c r="G12496" s="65"/>
      <c r="H12496" s="113"/>
    </row>
    <row r="12497" spans="1:8">
      <c r="A12497" s="65"/>
      <c r="B12497" s="65"/>
      <c r="C12497" s="65"/>
      <c r="D12497" s="65"/>
      <c r="E12497" s="65"/>
      <c r="F12497" s="65"/>
      <c r="G12497" s="65"/>
      <c r="H12497" s="113"/>
    </row>
    <row r="12498" spans="1:8">
      <c r="A12498" s="65"/>
      <c r="B12498" s="65"/>
      <c r="C12498" s="65"/>
      <c r="D12498" s="65"/>
      <c r="E12498" s="65"/>
      <c r="F12498" s="65"/>
      <c r="G12498" s="65"/>
      <c r="H12498" s="113"/>
    </row>
    <row r="12499" spans="1:8">
      <c r="A12499" s="65"/>
      <c r="B12499" s="65"/>
      <c r="C12499" s="65"/>
      <c r="D12499" s="65"/>
      <c r="E12499" s="65"/>
      <c r="F12499" s="65"/>
      <c r="G12499" s="65"/>
      <c r="H12499" s="113"/>
    </row>
    <row r="12500" spans="1:8">
      <c r="A12500" s="65"/>
      <c r="B12500" s="65"/>
      <c r="C12500" s="65"/>
      <c r="D12500" s="65"/>
      <c r="E12500" s="65"/>
      <c r="F12500" s="65"/>
      <c r="G12500" s="65"/>
      <c r="H12500" s="113"/>
    </row>
    <row r="12501" spans="1:8">
      <c r="A12501" s="65"/>
      <c r="B12501" s="65"/>
      <c r="C12501" s="65"/>
      <c r="D12501" s="65"/>
      <c r="E12501" s="65"/>
      <c r="F12501" s="65"/>
      <c r="G12501" s="65"/>
      <c r="H12501" s="113"/>
    </row>
    <row r="12502" spans="1:8">
      <c r="A12502" s="65"/>
      <c r="B12502" s="65"/>
      <c r="C12502" s="65"/>
      <c r="D12502" s="65"/>
      <c r="E12502" s="65"/>
      <c r="F12502" s="65"/>
      <c r="G12502" s="65"/>
      <c r="H12502" s="113"/>
    </row>
    <row r="12503" spans="1:8">
      <c r="A12503" s="65"/>
      <c r="B12503" s="65"/>
      <c r="C12503" s="65"/>
      <c r="D12503" s="65"/>
      <c r="E12503" s="65"/>
      <c r="F12503" s="65"/>
      <c r="G12503" s="65"/>
      <c r="H12503" s="113"/>
    </row>
    <row r="12504" spans="1:8">
      <c r="A12504" s="65"/>
      <c r="B12504" s="65"/>
      <c r="C12504" s="65"/>
      <c r="D12504" s="65"/>
      <c r="E12504" s="65"/>
      <c r="F12504" s="65"/>
      <c r="G12504" s="65"/>
      <c r="H12504" s="113"/>
    </row>
    <row r="12505" spans="1:8">
      <c r="A12505" s="65"/>
      <c r="B12505" s="65"/>
      <c r="C12505" s="65"/>
      <c r="D12505" s="65"/>
      <c r="E12505" s="65"/>
      <c r="F12505" s="65"/>
      <c r="G12505" s="65"/>
      <c r="H12505" s="113"/>
    </row>
    <row r="12506" spans="1:8">
      <c r="A12506" s="65"/>
      <c r="B12506" s="65"/>
      <c r="C12506" s="65"/>
      <c r="D12506" s="65"/>
      <c r="E12506" s="65"/>
      <c r="F12506" s="65"/>
      <c r="G12506" s="65"/>
      <c r="H12506" s="113"/>
    </row>
    <row r="12507" spans="1:8">
      <c r="A12507" s="65"/>
      <c r="B12507" s="65"/>
      <c r="C12507" s="65"/>
      <c r="D12507" s="65"/>
      <c r="E12507" s="65"/>
      <c r="F12507" s="65"/>
      <c r="G12507" s="65"/>
      <c r="H12507" s="113"/>
    </row>
    <row r="12508" spans="1:8">
      <c r="A12508" s="65"/>
      <c r="B12508" s="65"/>
      <c r="C12508" s="65"/>
      <c r="D12508" s="65"/>
      <c r="E12508" s="65"/>
      <c r="F12508" s="65"/>
      <c r="G12508" s="65"/>
      <c r="H12508" s="113"/>
    </row>
    <row r="12509" spans="1:8">
      <c r="A12509" s="65"/>
      <c r="B12509" s="65"/>
      <c r="C12509" s="65"/>
      <c r="D12509" s="65"/>
      <c r="E12509" s="65"/>
      <c r="F12509" s="65"/>
      <c r="G12509" s="65"/>
      <c r="H12509" s="113"/>
    </row>
    <row r="12510" spans="1:8">
      <c r="A12510" s="65"/>
      <c r="B12510" s="65"/>
      <c r="C12510" s="65"/>
      <c r="D12510" s="65"/>
      <c r="E12510" s="65"/>
      <c r="F12510" s="65"/>
      <c r="G12510" s="65"/>
      <c r="H12510" s="113"/>
    </row>
    <row r="12511" spans="1:8">
      <c r="A12511" s="65"/>
      <c r="B12511" s="65"/>
      <c r="C12511" s="65"/>
      <c r="D12511" s="65"/>
      <c r="E12511" s="65"/>
      <c r="F12511" s="65"/>
      <c r="G12511" s="65"/>
      <c r="H12511" s="113"/>
    </row>
    <row r="12512" spans="1:8">
      <c r="A12512" s="65"/>
      <c r="B12512" s="65"/>
      <c r="C12512" s="65"/>
      <c r="D12512" s="65"/>
      <c r="E12512" s="65"/>
      <c r="F12512" s="65"/>
      <c r="G12512" s="65"/>
      <c r="H12512" s="113"/>
    </row>
    <row r="12513" spans="1:8">
      <c r="A12513" s="65"/>
      <c r="B12513" s="65"/>
      <c r="C12513" s="65"/>
      <c r="D12513" s="65"/>
      <c r="E12513" s="65"/>
      <c r="F12513" s="65"/>
      <c r="G12513" s="65"/>
      <c r="H12513" s="113"/>
    </row>
    <row r="12514" spans="1:8">
      <c r="A12514" s="65"/>
      <c r="B12514" s="65"/>
      <c r="C12514" s="65"/>
      <c r="D12514" s="65"/>
      <c r="E12514" s="65"/>
      <c r="F12514" s="65"/>
      <c r="G12514" s="65"/>
      <c r="H12514" s="113"/>
    </row>
    <row r="12515" spans="1:8">
      <c r="A12515" s="65"/>
      <c r="B12515" s="65"/>
      <c r="C12515" s="65"/>
      <c r="D12515" s="65"/>
      <c r="E12515" s="65"/>
      <c r="F12515" s="65"/>
      <c r="G12515" s="65"/>
      <c r="H12515" s="113"/>
    </row>
    <row r="12516" spans="1:8">
      <c r="A12516" s="65"/>
      <c r="B12516" s="65"/>
      <c r="C12516" s="65"/>
      <c r="D12516" s="65"/>
      <c r="E12516" s="65"/>
      <c r="F12516" s="65"/>
      <c r="G12516" s="65"/>
      <c r="H12516" s="113"/>
    </row>
    <row r="12517" spans="1:8">
      <c r="A12517" s="65"/>
      <c r="B12517" s="65"/>
      <c r="C12517" s="65"/>
      <c r="D12517" s="65"/>
      <c r="E12517" s="65"/>
      <c r="F12517" s="65"/>
      <c r="G12517" s="65"/>
      <c r="H12517" s="113"/>
    </row>
    <row r="12518" spans="1:8">
      <c r="A12518" s="65"/>
      <c r="B12518" s="65"/>
      <c r="C12518" s="65"/>
      <c r="D12518" s="65"/>
      <c r="E12518" s="65"/>
      <c r="F12518" s="65"/>
      <c r="G12518" s="65"/>
      <c r="H12518" s="113"/>
    </row>
    <row r="12519" spans="1:8">
      <c r="A12519" s="65"/>
      <c r="B12519" s="65"/>
      <c r="C12519" s="65"/>
      <c r="D12519" s="65"/>
      <c r="E12519" s="65"/>
      <c r="F12519" s="65"/>
      <c r="G12519" s="65"/>
      <c r="H12519" s="113"/>
    </row>
    <row r="12520" spans="1:8">
      <c r="A12520" s="65"/>
      <c r="B12520" s="65"/>
      <c r="C12520" s="65"/>
      <c r="D12520" s="65"/>
      <c r="E12520" s="65"/>
      <c r="F12520" s="65"/>
      <c r="G12520" s="65"/>
      <c r="H12520" s="113"/>
    </row>
    <row r="12521" spans="1:8">
      <c r="A12521" s="65"/>
      <c r="B12521" s="65"/>
      <c r="C12521" s="65"/>
      <c r="D12521" s="65"/>
      <c r="E12521" s="65"/>
      <c r="F12521" s="65"/>
      <c r="G12521" s="65"/>
      <c r="H12521" s="113"/>
    </row>
    <row r="12522" spans="1:8">
      <c r="A12522" s="65"/>
      <c r="B12522" s="65"/>
      <c r="C12522" s="65"/>
      <c r="D12522" s="65"/>
      <c r="E12522" s="65"/>
      <c r="F12522" s="65"/>
      <c r="G12522" s="65"/>
      <c r="H12522" s="113"/>
    </row>
    <row r="12523" spans="1:8">
      <c r="A12523" s="65"/>
      <c r="B12523" s="65"/>
      <c r="C12523" s="65"/>
      <c r="D12523" s="65"/>
      <c r="E12523" s="65"/>
      <c r="F12523" s="65"/>
      <c r="G12523" s="65"/>
      <c r="H12523" s="113"/>
    </row>
    <row r="12524" spans="1:8">
      <c r="A12524" s="65"/>
      <c r="B12524" s="65"/>
      <c r="C12524" s="65"/>
      <c r="D12524" s="65"/>
      <c r="E12524" s="65"/>
      <c r="F12524" s="65"/>
      <c r="G12524" s="65"/>
      <c r="H12524" s="113"/>
    </row>
    <row r="12525" spans="1:8">
      <c r="A12525" s="65"/>
      <c r="B12525" s="65"/>
      <c r="C12525" s="65"/>
      <c r="D12525" s="65"/>
      <c r="E12525" s="65"/>
      <c r="F12525" s="65"/>
      <c r="G12525" s="65"/>
      <c r="H12525" s="113"/>
    </row>
    <row r="12526" spans="1:8">
      <c r="A12526" s="65"/>
      <c r="B12526" s="65"/>
      <c r="C12526" s="65"/>
      <c r="D12526" s="65"/>
      <c r="E12526" s="65"/>
      <c r="F12526" s="65"/>
      <c r="G12526" s="65"/>
      <c r="H12526" s="113"/>
    </row>
    <row r="12527" spans="1:8">
      <c r="A12527" s="65"/>
      <c r="B12527" s="65"/>
      <c r="C12527" s="65"/>
      <c r="D12527" s="65"/>
      <c r="E12527" s="65"/>
      <c r="F12527" s="65"/>
      <c r="G12527" s="65"/>
      <c r="H12527" s="113"/>
    </row>
    <row r="12528" spans="1:8">
      <c r="A12528" s="65"/>
      <c r="B12528" s="65"/>
      <c r="C12528" s="65"/>
      <c r="D12528" s="65"/>
      <c r="E12528" s="65"/>
      <c r="F12528" s="65"/>
      <c r="G12528" s="65"/>
      <c r="H12528" s="113"/>
    </row>
    <row r="12529" spans="1:8">
      <c r="A12529" s="65"/>
      <c r="B12529" s="65"/>
      <c r="C12529" s="65"/>
      <c r="D12529" s="65"/>
      <c r="E12529" s="65"/>
      <c r="F12529" s="65"/>
      <c r="G12529" s="65"/>
      <c r="H12529" s="113"/>
    </row>
    <row r="12530" spans="1:8">
      <c r="A12530" s="65"/>
      <c r="B12530" s="65"/>
      <c r="C12530" s="65"/>
      <c r="D12530" s="65"/>
      <c r="E12530" s="65"/>
      <c r="F12530" s="65"/>
      <c r="G12530" s="65"/>
      <c r="H12530" s="113"/>
    </row>
    <row r="12531" spans="1:8">
      <c r="A12531" s="65"/>
      <c r="B12531" s="65"/>
      <c r="C12531" s="65"/>
      <c r="D12531" s="65"/>
      <c r="E12531" s="65"/>
      <c r="F12531" s="65"/>
      <c r="G12531" s="65"/>
      <c r="H12531" s="113"/>
    </row>
    <row r="12532" spans="1:8">
      <c r="A12532" s="65"/>
      <c r="B12532" s="65"/>
      <c r="C12532" s="65"/>
      <c r="D12532" s="65"/>
      <c r="E12532" s="65"/>
      <c r="F12532" s="65"/>
      <c r="G12532" s="65"/>
      <c r="H12532" s="113"/>
    </row>
    <row r="12533" spans="1:8">
      <c r="A12533" s="65"/>
      <c r="B12533" s="65"/>
      <c r="C12533" s="65"/>
      <c r="D12533" s="65"/>
      <c r="E12533" s="65"/>
      <c r="F12533" s="65"/>
      <c r="G12533" s="65"/>
      <c r="H12533" s="113"/>
    </row>
    <row r="12534" spans="1:8">
      <c r="A12534" s="65"/>
      <c r="B12534" s="65"/>
      <c r="C12534" s="65"/>
      <c r="D12534" s="65"/>
      <c r="E12534" s="65"/>
      <c r="F12534" s="65"/>
      <c r="G12534" s="65"/>
      <c r="H12534" s="113"/>
    </row>
    <row r="12535" spans="1:8">
      <c r="A12535" s="65"/>
      <c r="B12535" s="65"/>
      <c r="C12535" s="65"/>
      <c r="D12535" s="65"/>
      <c r="E12535" s="65"/>
      <c r="F12535" s="65"/>
      <c r="G12535" s="65"/>
      <c r="H12535" s="113"/>
    </row>
    <row r="12536" spans="1:8">
      <c r="A12536" s="65"/>
      <c r="B12536" s="65"/>
      <c r="C12536" s="65"/>
      <c r="D12536" s="65"/>
      <c r="E12536" s="65"/>
      <c r="F12536" s="65"/>
      <c r="G12536" s="65"/>
      <c r="H12536" s="113"/>
    </row>
    <row r="12537" spans="1:8">
      <c r="A12537" s="65"/>
      <c r="B12537" s="65"/>
      <c r="C12537" s="65"/>
      <c r="D12537" s="65"/>
      <c r="E12537" s="65"/>
      <c r="F12537" s="65"/>
      <c r="G12537" s="65"/>
      <c r="H12537" s="113"/>
    </row>
    <row r="12538" spans="1:8">
      <c r="A12538" s="65"/>
      <c r="B12538" s="65"/>
      <c r="C12538" s="65"/>
      <c r="D12538" s="65"/>
      <c r="E12538" s="65"/>
      <c r="F12538" s="65"/>
      <c r="G12538" s="65"/>
      <c r="H12538" s="113"/>
    </row>
    <row r="12539" spans="1:8">
      <c r="A12539" s="65"/>
      <c r="B12539" s="65"/>
      <c r="C12539" s="65"/>
      <c r="D12539" s="65"/>
      <c r="E12539" s="65"/>
      <c r="F12539" s="65"/>
      <c r="G12539" s="65"/>
      <c r="H12539" s="113"/>
    </row>
    <row r="12540" spans="1:8">
      <c r="A12540" s="65"/>
      <c r="B12540" s="65"/>
      <c r="C12540" s="65"/>
      <c r="D12540" s="65"/>
      <c r="E12540" s="65"/>
      <c r="F12540" s="65"/>
      <c r="G12540" s="65"/>
      <c r="H12540" s="113"/>
    </row>
    <row r="12541" spans="1:8">
      <c r="A12541" s="65"/>
      <c r="B12541" s="65"/>
      <c r="C12541" s="65"/>
      <c r="D12541" s="65"/>
      <c r="E12541" s="65"/>
      <c r="F12541" s="65"/>
      <c r="G12541" s="65"/>
      <c r="H12541" s="113"/>
    </row>
    <row r="12542" spans="1:8">
      <c r="A12542" s="65"/>
      <c r="B12542" s="65"/>
      <c r="C12542" s="65"/>
      <c r="D12542" s="65"/>
      <c r="E12542" s="65"/>
      <c r="F12542" s="65"/>
      <c r="G12542" s="65"/>
      <c r="H12542" s="113"/>
    </row>
    <row r="12543" spans="1:8">
      <c r="A12543" s="65"/>
      <c r="B12543" s="65"/>
      <c r="C12543" s="65"/>
      <c r="D12543" s="65"/>
      <c r="E12543" s="65"/>
      <c r="F12543" s="65"/>
      <c r="G12543" s="65"/>
      <c r="H12543" s="113"/>
    </row>
    <row r="12544" spans="1:8">
      <c r="A12544" s="65"/>
      <c r="B12544" s="65"/>
      <c r="C12544" s="65"/>
      <c r="D12544" s="65"/>
      <c r="E12544" s="65"/>
      <c r="F12544" s="65"/>
      <c r="G12544" s="65"/>
      <c r="H12544" s="113"/>
    </row>
    <row r="12545" spans="1:8">
      <c r="A12545" s="65"/>
      <c r="B12545" s="65"/>
      <c r="C12545" s="65"/>
      <c r="D12545" s="65"/>
      <c r="E12545" s="65"/>
      <c r="F12545" s="65"/>
      <c r="G12545" s="65"/>
      <c r="H12545" s="113"/>
    </row>
    <row r="12546" spans="1:8">
      <c r="A12546" s="65"/>
      <c r="B12546" s="65"/>
      <c r="C12546" s="65"/>
      <c r="D12546" s="65"/>
      <c r="E12546" s="65"/>
      <c r="F12546" s="65"/>
      <c r="G12546" s="65"/>
      <c r="H12546" s="113"/>
    </row>
    <row r="12547" spans="1:8">
      <c r="A12547" s="65"/>
      <c r="B12547" s="65"/>
      <c r="C12547" s="65"/>
      <c r="D12547" s="65"/>
      <c r="E12547" s="65"/>
      <c r="F12547" s="65"/>
      <c r="G12547" s="65"/>
      <c r="H12547" s="113"/>
    </row>
    <row r="12548" spans="1:8">
      <c r="A12548" s="65"/>
      <c r="B12548" s="65"/>
      <c r="C12548" s="65"/>
      <c r="D12548" s="65"/>
      <c r="E12548" s="65"/>
      <c r="F12548" s="65"/>
      <c r="G12548" s="65"/>
      <c r="H12548" s="113"/>
    </row>
    <row r="12549" spans="1:8">
      <c r="A12549" s="65"/>
      <c r="B12549" s="65"/>
      <c r="C12549" s="65"/>
      <c r="D12549" s="65"/>
      <c r="E12549" s="65"/>
      <c r="F12549" s="65"/>
      <c r="G12549" s="65"/>
      <c r="H12549" s="113"/>
    </row>
    <row r="12550" spans="1:8">
      <c r="A12550" s="65"/>
      <c r="B12550" s="65"/>
      <c r="C12550" s="65"/>
      <c r="D12550" s="65"/>
      <c r="E12550" s="65"/>
      <c r="F12550" s="65"/>
      <c r="G12550" s="65"/>
      <c r="H12550" s="113"/>
    </row>
    <row r="12551" spans="1:8">
      <c r="A12551" s="65"/>
      <c r="B12551" s="65"/>
      <c r="C12551" s="65"/>
      <c r="D12551" s="65"/>
      <c r="E12551" s="65"/>
      <c r="F12551" s="65"/>
      <c r="G12551" s="65"/>
      <c r="H12551" s="113"/>
    </row>
    <row r="12552" spans="1:8">
      <c r="A12552" s="65"/>
      <c r="B12552" s="65"/>
      <c r="C12552" s="65"/>
      <c r="D12552" s="65"/>
      <c r="E12552" s="65"/>
      <c r="F12552" s="65"/>
      <c r="G12552" s="65"/>
      <c r="H12552" s="113"/>
    </row>
    <row r="12553" spans="1:8">
      <c r="A12553" s="65"/>
      <c r="B12553" s="65"/>
      <c r="C12553" s="65"/>
      <c r="D12553" s="65"/>
      <c r="E12553" s="65"/>
      <c r="F12553" s="65"/>
      <c r="G12553" s="65"/>
      <c r="H12553" s="113"/>
    </row>
    <row r="12554" spans="1:8">
      <c r="A12554" s="65"/>
      <c r="B12554" s="65"/>
      <c r="C12554" s="65"/>
      <c r="D12554" s="65"/>
      <c r="E12554" s="65"/>
      <c r="F12554" s="65"/>
      <c r="G12554" s="65"/>
      <c r="H12554" s="113"/>
    </row>
    <row r="12555" spans="1:8">
      <c r="A12555" s="65"/>
      <c r="B12555" s="65"/>
      <c r="C12555" s="65"/>
      <c r="D12555" s="65"/>
      <c r="E12555" s="65"/>
      <c r="F12555" s="65"/>
      <c r="G12555" s="65"/>
      <c r="H12555" s="113"/>
    </row>
    <row r="12556" spans="1:8">
      <c r="A12556" s="65"/>
      <c r="B12556" s="65"/>
      <c r="C12556" s="65"/>
      <c r="D12556" s="65"/>
      <c r="E12556" s="65"/>
      <c r="F12556" s="65"/>
      <c r="G12556" s="65"/>
      <c r="H12556" s="113"/>
    </row>
    <row r="12557" spans="1:8">
      <c r="A12557" s="65"/>
      <c r="B12557" s="65"/>
      <c r="C12557" s="65"/>
      <c r="D12557" s="65"/>
      <c r="E12557" s="65"/>
      <c r="F12557" s="65"/>
      <c r="G12557" s="65"/>
      <c r="H12557" s="113"/>
    </row>
    <row r="12558" spans="1:8">
      <c r="A12558" s="65"/>
      <c r="B12558" s="65"/>
      <c r="C12558" s="65"/>
      <c r="D12558" s="65"/>
      <c r="E12558" s="65"/>
      <c r="F12558" s="65"/>
      <c r="G12558" s="65"/>
      <c r="H12558" s="113"/>
    </row>
    <row r="12559" spans="1:8">
      <c r="A12559" s="65"/>
      <c r="B12559" s="65"/>
      <c r="C12559" s="65"/>
      <c r="D12559" s="65"/>
      <c r="E12559" s="65"/>
      <c r="F12559" s="65"/>
      <c r="G12559" s="65"/>
      <c r="H12559" s="113"/>
    </row>
    <row r="12560" spans="1:8">
      <c r="A12560" s="65"/>
      <c r="B12560" s="65"/>
      <c r="C12560" s="65"/>
      <c r="D12560" s="65"/>
      <c r="E12560" s="65"/>
      <c r="F12560" s="65"/>
      <c r="G12560" s="65"/>
      <c r="H12560" s="113"/>
    </row>
    <row r="12561" spans="1:8">
      <c r="A12561" s="65"/>
      <c r="B12561" s="65"/>
      <c r="C12561" s="65"/>
      <c r="D12561" s="65"/>
      <c r="E12561" s="65"/>
      <c r="F12561" s="65"/>
      <c r="G12561" s="65"/>
      <c r="H12561" s="113"/>
    </row>
    <row r="12562" spans="1:8">
      <c r="A12562" s="65"/>
      <c r="B12562" s="65"/>
      <c r="C12562" s="65"/>
      <c r="D12562" s="65"/>
      <c r="E12562" s="65"/>
      <c r="F12562" s="65"/>
      <c r="G12562" s="65"/>
      <c r="H12562" s="113"/>
    </row>
    <row r="12563" spans="1:8">
      <c r="A12563" s="65"/>
      <c r="B12563" s="65"/>
      <c r="C12563" s="65"/>
      <c r="D12563" s="65"/>
      <c r="E12563" s="65"/>
      <c r="F12563" s="65"/>
      <c r="G12563" s="65"/>
      <c r="H12563" s="113"/>
    </row>
    <row r="12564" spans="1:8">
      <c r="A12564" s="65"/>
      <c r="B12564" s="65"/>
      <c r="C12564" s="65"/>
      <c r="D12564" s="65"/>
      <c r="E12564" s="65"/>
      <c r="F12564" s="65"/>
      <c r="G12564" s="65"/>
      <c r="H12564" s="113"/>
    </row>
    <row r="12565" spans="1:8">
      <c r="A12565" s="65"/>
      <c r="B12565" s="65"/>
      <c r="C12565" s="65"/>
      <c r="D12565" s="65"/>
      <c r="E12565" s="65"/>
      <c r="F12565" s="65"/>
      <c r="G12565" s="65"/>
      <c r="H12565" s="113"/>
    </row>
    <row r="12566" spans="1:8">
      <c r="A12566" s="65"/>
      <c r="B12566" s="65"/>
      <c r="C12566" s="65"/>
      <c r="D12566" s="65"/>
      <c r="E12566" s="65"/>
      <c r="F12566" s="65"/>
      <c r="G12566" s="65"/>
      <c r="H12566" s="113"/>
    </row>
    <row r="12567" spans="1:8">
      <c r="A12567" s="65"/>
      <c r="B12567" s="65"/>
      <c r="C12567" s="65"/>
      <c r="D12567" s="65"/>
      <c r="E12567" s="65"/>
      <c r="F12567" s="65"/>
      <c r="G12567" s="65"/>
      <c r="H12567" s="113"/>
    </row>
    <row r="12568" spans="1:8">
      <c r="A12568" s="65"/>
      <c r="B12568" s="65"/>
      <c r="C12568" s="65"/>
      <c r="D12568" s="65"/>
      <c r="E12568" s="65"/>
      <c r="F12568" s="65"/>
      <c r="G12568" s="65"/>
      <c r="H12568" s="113"/>
    </row>
    <row r="12569" spans="1:8">
      <c r="A12569" s="65"/>
      <c r="B12569" s="65"/>
      <c r="C12569" s="65"/>
      <c r="D12569" s="65"/>
      <c r="E12569" s="65"/>
      <c r="F12569" s="65"/>
      <c r="G12569" s="65"/>
      <c r="H12569" s="113"/>
    </row>
    <row r="12570" spans="1:8">
      <c r="A12570" s="65"/>
      <c r="B12570" s="65"/>
      <c r="C12570" s="65"/>
      <c r="D12570" s="65"/>
      <c r="E12570" s="65"/>
      <c r="F12570" s="65"/>
      <c r="G12570" s="65"/>
      <c r="H12570" s="113"/>
    </row>
    <row r="12571" spans="1:8">
      <c r="A12571" s="65"/>
      <c r="B12571" s="65"/>
      <c r="C12571" s="65"/>
      <c r="D12571" s="65"/>
      <c r="E12571" s="65"/>
      <c r="F12571" s="65"/>
      <c r="G12571" s="65"/>
      <c r="H12571" s="113"/>
    </row>
    <row r="12572" spans="1:8">
      <c r="A12572" s="65"/>
      <c r="B12572" s="65"/>
      <c r="C12572" s="65"/>
      <c r="D12572" s="65"/>
      <c r="E12572" s="65"/>
      <c r="F12572" s="65"/>
      <c r="G12572" s="65"/>
      <c r="H12572" s="113"/>
    </row>
    <row r="12573" spans="1:8">
      <c r="A12573" s="65"/>
      <c r="B12573" s="65"/>
      <c r="C12573" s="65"/>
      <c r="D12573" s="65"/>
      <c r="E12573" s="65"/>
      <c r="F12573" s="65"/>
      <c r="G12573" s="65"/>
      <c r="H12573" s="113"/>
    </row>
    <row r="12574" spans="1:8">
      <c r="A12574" s="65"/>
      <c r="B12574" s="65"/>
      <c r="C12574" s="65"/>
      <c r="D12574" s="65"/>
      <c r="E12574" s="65"/>
      <c r="F12574" s="65"/>
      <c r="G12574" s="65"/>
      <c r="H12574" s="113"/>
    </row>
    <row r="12575" spans="1:8">
      <c r="A12575" s="65"/>
      <c r="B12575" s="65"/>
      <c r="C12575" s="65"/>
      <c r="D12575" s="65"/>
      <c r="E12575" s="65"/>
      <c r="F12575" s="65"/>
      <c r="G12575" s="65"/>
      <c r="H12575" s="113"/>
    </row>
    <row r="12576" spans="1:8">
      <c r="A12576" s="65"/>
      <c r="B12576" s="65"/>
      <c r="C12576" s="65"/>
      <c r="D12576" s="65"/>
      <c r="E12576" s="65"/>
      <c r="F12576" s="65"/>
      <c r="G12576" s="65"/>
      <c r="H12576" s="113"/>
    </row>
    <row r="12577" spans="1:8">
      <c r="A12577" s="65"/>
      <c r="B12577" s="65"/>
      <c r="C12577" s="65"/>
      <c r="D12577" s="65"/>
      <c r="E12577" s="65"/>
      <c r="F12577" s="65"/>
      <c r="G12577" s="65"/>
      <c r="H12577" s="113"/>
    </row>
    <row r="12578" spans="1:8">
      <c r="A12578" s="65"/>
      <c r="B12578" s="65"/>
      <c r="C12578" s="65"/>
      <c r="D12578" s="65"/>
      <c r="E12578" s="65"/>
      <c r="F12578" s="65"/>
      <c r="G12578" s="65"/>
      <c r="H12578" s="113"/>
    </row>
    <row r="12579" spans="1:8">
      <c r="A12579" s="65"/>
      <c r="B12579" s="65"/>
      <c r="C12579" s="65"/>
      <c r="D12579" s="65"/>
      <c r="E12579" s="65"/>
      <c r="F12579" s="65"/>
      <c r="G12579" s="65"/>
      <c r="H12579" s="113"/>
    </row>
    <row r="12580" spans="1:8">
      <c r="A12580" s="65"/>
      <c r="B12580" s="65"/>
      <c r="C12580" s="65"/>
      <c r="D12580" s="65"/>
      <c r="E12580" s="65"/>
      <c r="F12580" s="65"/>
      <c r="G12580" s="65"/>
      <c r="H12580" s="113"/>
    </row>
    <row r="12581" spans="1:8">
      <c r="A12581" s="65"/>
      <c r="B12581" s="65"/>
      <c r="C12581" s="65"/>
      <c r="D12581" s="65"/>
      <c r="E12581" s="65"/>
      <c r="F12581" s="65"/>
      <c r="G12581" s="65"/>
      <c r="H12581" s="113"/>
    </row>
    <row r="12582" spans="1:8">
      <c r="A12582" s="65"/>
      <c r="B12582" s="65"/>
      <c r="C12582" s="65"/>
      <c r="D12582" s="65"/>
      <c r="E12582" s="65"/>
      <c r="F12582" s="65"/>
      <c r="G12582" s="65"/>
      <c r="H12582" s="113"/>
    </row>
    <row r="12583" spans="1:8">
      <c r="A12583" s="65"/>
      <c r="B12583" s="65"/>
      <c r="C12583" s="65"/>
      <c r="D12583" s="65"/>
      <c r="E12583" s="65"/>
      <c r="F12583" s="65"/>
      <c r="G12583" s="65"/>
      <c r="H12583" s="113"/>
    </row>
    <row r="12584" spans="1:8">
      <c r="A12584" s="65"/>
      <c r="B12584" s="65"/>
      <c r="C12584" s="65"/>
      <c r="D12584" s="65"/>
      <c r="E12584" s="65"/>
      <c r="F12584" s="65"/>
      <c r="G12584" s="65"/>
      <c r="H12584" s="113"/>
    </row>
    <row r="12585" spans="1:8">
      <c r="A12585" s="65"/>
      <c r="B12585" s="65"/>
      <c r="C12585" s="65"/>
      <c r="D12585" s="65"/>
      <c r="E12585" s="65"/>
      <c r="F12585" s="65"/>
      <c r="G12585" s="65"/>
      <c r="H12585" s="113"/>
    </row>
    <row r="12586" spans="1:8">
      <c r="A12586" s="65"/>
      <c r="B12586" s="65"/>
      <c r="C12586" s="65"/>
      <c r="D12586" s="65"/>
      <c r="E12586" s="65"/>
      <c r="F12586" s="65"/>
      <c r="G12586" s="65"/>
      <c r="H12586" s="113"/>
    </row>
    <row r="12587" spans="1:8">
      <c r="A12587" s="65"/>
      <c r="B12587" s="65"/>
      <c r="C12587" s="65"/>
      <c r="D12587" s="65"/>
      <c r="E12587" s="65"/>
      <c r="F12587" s="65"/>
      <c r="G12587" s="65"/>
      <c r="H12587" s="113"/>
    </row>
    <row r="12588" spans="1:8">
      <c r="A12588" s="65"/>
      <c r="B12588" s="65"/>
      <c r="C12588" s="65"/>
      <c r="D12588" s="65"/>
      <c r="E12588" s="65"/>
      <c r="F12588" s="65"/>
      <c r="G12588" s="65"/>
      <c r="H12588" s="113"/>
    </row>
    <row r="12589" spans="1:8">
      <c r="A12589" s="65"/>
      <c r="B12589" s="65"/>
      <c r="C12589" s="65"/>
      <c r="D12589" s="65"/>
      <c r="E12589" s="65"/>
      <c r="F12589" s="65"/>
      <c r="G12589" s="65"/>
      <c r="H12589" s="113"/>
    </row>
    <row r="12590" spans="1:8">
      <c r="A12590" s="65"/>
      <c r="B12590" s="65"/>
      <c r="C12590" s="65"/>
      <c r="D12590" s="65"/>
      <c r="E12590" s="65"/>
      <c r="F12590" s="65"/>
      <c r="G12590" s="65"/>
      <c r="H12590" s="113"/>
    </row>
    <row r="12591" spans="1:8">
      <c r="A12591" s="65"/>
      <c r="B12591" s="65"/>
      <c r="C12591" s="65"/>
      <c r="D12591" s="65"/>
      <c r="E12591" s="65"/>
      <c r="F12591" s="65"/>
      <c r="G12591" s="65"/>
      <c r="H12591" s="113"/>
    </row>
    <row r="12592" spans="1:8">
      <c r="A12592" s="65"/>
      <c r="B12592" s="65"/>
      <c r="C12592" s="65"/>
      <c r="D12592" s="65"/>
      <c r="E12592" s="65"/>
      <c r="F12592" s="65"/>
      <c r="G12592" s="65"/>
      <c r="H12592" s="113"/>
    </row>
    <row r="12593" spans="1:8">
      <c r="A12593" s="65"/>
      <c r="B12593" s="65"/>
      <c r="C12593" s="65"/>
      <c r="D12593" s="65"/>
      <c r="E12593" s="65"/>
      <c r="F12593" s="65"/>
      <c r="G12593" s="65"/>
      <c r="H12593" s="113"/>
    </row>
    <row r="12594" spans="1:8">
      <c r="A12594" s="65"/>
      <c r="B12594" s="65"/>
      <c r="C12594" s="65"/>
      <c r="D12594" s="65"/>
      <c r="E12594" s="65"/>
      <c r="F12594" s="65"/>
      <c r="G12594" s="65"/>
      <c r="H12594" s="113"/>
    </row>
    <row r="12595" spans="1:8">
      <c r="A12595" s="65"/>
      <c r="B12595" s="65"/>
      <c r="C12595" s="65"/>
      <c r="D12595" s="65"/>
      <c r="E12595" s="65"/>
      <c r="F12595" s="65"/>
      <c r="G12595" s="65"/>
      <c r="H12595" s="113"/>
    </row>
    <row r="12596" spans="1:8">
      <c r="A12596" s="65"/>
      <c r="B12596" s="65"/>
      <c r="C12596" s="65"/>
      <c r="D12596" s="65"/>
      <c r="E12596" s="65"/>
      <c r="F12596" s="65"/>
      <c r="G12596" s="65"/>
      <c r="H12596" s="113"/>
    </row>
    <row r="12597" spans="1:8">
      <c r="A12597" s="65"/>
      <c r="B12597" s="65"/>
      <c r="C12597" s="65"/>
      <c r="D12597" s="65"/>
      <c r="E12597" s="65"/>
      <c r="F12597" s="65"/>
      <c r="G12597" s="65"/>
      <c r="H12597" s="113"/>
    </row>
    <row r="12598" spans="1:8">
      <c r="A12598" s="65"/>
      <c r="B12598" s="65"/>
      <c r="C12598" s="65"/>
      <c r="D12598" s="65"/>
      <c r="E12598" s="65"/>
      <c r="F12598" s="65"/>
      <c r="G12598" s="65"/>
      <c r="H12598" s="113"/>
    </row>
    <row r="12599" spans="1:8">
      <c r="A12599" s="65"/>
      <c r="B12599" s="65"/>
      <c r="C12599" s="65"/>
      <c r="D12599" s="65"/>
      <c r="E12599" s="65"/>
      <c r="F12599" s="65"/>
      <c r="G12599" s="65"/>
      <c r="H12599" s="113"/>
    </row>
    <row r="12600" spans="1:8">
      <c r="A12600" s="65"/>
      <c r="B12600" s="65"/>
      <c r="C12600" s="65"/>
      <c r="D12600" s="65"/>
      <c r="E12600" s="65"/>
      <c r="F12600" s="65"/>
      <c r="G12600" s="65"/>
      <c r="H12600" s="113"/>
    </row>
    <row r="12601" spans="1:8">
      <c r="A12601" s="65"/>
      <c r="B12601" s="65"/>
      <c r="C12601" s="65"/>
      <c r="D12601" s="65"/>
      <c r="E12601" s="65"/>
      <c r="F12601" s="65"/>
      <c r="G12601" s="65"/>
      <c r="H12601" s="113"/>
    </row>
    <row r="12602" spans="1:8">
      <c r="A12602" s="65"/>
      <c r="B12602" s="65"/>
      <c r="C12602" s="65"/>
      <c r="D12602" s="65"/>
      <c r="E12602" s="65"/>
      <c r="F12602" s="65"/>
      <c r="G12602" s="65"/>
      <c r="H12602" s="113"/>
    </row>
    <row r="12603" spans="1:8">
      <c r="A12603" s="65"/>
      <c r="B12603" s="65"/>
      <c r="C12603" s="65"/>
      <c r="D12603" s="65"/>
      <c r="E12603" s="65"/>
      <c r="F12603" s="65"/>
      <c r="G12603" s="65"/>
      <c r="H12603" s="113"/>
    </row>
    <row r="12604" spans="1:8">
      <c r="A12604" s="65"/>
      <c r="B12604" s="65"/>
      <c r="C12604" s="65"/>
      <c r="D12604" s="65"/>
      <c r="E12604" s="65"/>
      <c r="F12604" s="65"/>
      <c r="G12604" s="65"/>
      <c r="H12604" s="113"/>
    </row>
    <row r="12605" spans="1:8">
      <c r="A12605" s="65"/>
      <c r="B12605" s="65"/>
      <c r="C12605" s="65"/>
      <c r="D12605" s="65"/>
      <c r="E12605" s="65"/>
      <c r="F12605" s="65"/>
      <c r="G12605" s="65"/>
      <c r="H12605" s="113"/>
    </row>
    <row r="12606" spans="1:8">
      <c r="A12606" s="65"/>
      <c r="B12606" s="65"/>
      <c r="C12606" s="65"/>
      <c r="D12606" s="65"/>
      <c r="E12606" s="65"/>
      <c r="F12606" s="65"/>
      <c r="G12606" s="65"/>
      <c r="H12606" s="113"/>
    </row>
    <row r="12607" spans="1:8">
      <c r="A12607" s="65"/>
      <c r="B12607" s="65"/>
      <c r="C12607" s="65"/>
      <c r="D12607" s="65"/>
      <c r="E12607" s="65"/>
      <c r="F12607" s="65"/>
      <c r="G12607" s="65"/>
      <c r="H12607" s="113"/>
    </row>
    <row r="12608" spans="1:8">
      <c r="A12608" s="65"/>
      <c r="B12608" s="65"/>
      <c r="C12608" s="65"/>
      <c r="D12608" s="65"/>
      <c r="E12608" s="65"/>
      <c r="F12608" s="65"/>
      <c r="G12608" s="65"/>
      <c r="H12608" s="113"/>
    </row>
    <row r="12609" spans="1:8">
      <c r="A12609" s="65"/>
      <c r="B12609" s="65"/>
      <c r="C12609" s="65"/>
      <c r="D12609" s="65"/>
      <c r="E12609" s="65"/>
      <c r="F12609" s="65"/>
      <c r="G12609" s="65"/>
      <c r="H12609" s="113"/>
    </row>
    <row r="12610" spans="1:8">
      <c r="A12610" s="65"/>
      <c r="B12610" s="65"/>
      <c r="C12610" s="65"/>
      <c r="D12610" s="65"/>
      <c r="E12610" s="65"/>
      <c r="F12610" s="65"/>
      <c r="G12610" s="65"/>
      <c r="H12610" s="113"/>
    </row>
    <row r="12611" spans="1:8">
      <c r="A12611" s="65"/>
      <c r="B12611" s="65"/>
      <c r="C12611" s="65"/>
      <c r="D12611" s="65"/>
      <c r="E12611" s="65"/>
      <c r="F12611" s="65"/>
      <c r="G12611" s="65"/>
      <c r="H12611" s="113"/>
    </row>
    <row r="12612" spans="1:8">
      <c r="A12612" s="65"/>
      <c r="B12612" s="65"/>
      <c r="C12612" s="65"/>
      <c r="D12612" s="65"/>
      <c r="E12612" s="65"/>
      <c r="F12612" s="65"/>
      <c r="G12612" s="65"/>
      <c r="H12612" s="113"/>
    </row>
    <row r="12613" spans="1:8">
      <c r="A12613" s="65"/>
      <c r="B12613" s="65"/>
      <c r="C12613" s="65"/>
      <c r="D12613" s="65"/>
      <c r="E12613" s="65"/>
      <c r="F12613" s="65"/>
      <c r="G12613" s="65"/>
      <c r="H12613" s="113"/>
    </row>
    <row r="12614" spans="1:8">
      <c r="A12614" s="65"/>
      <c r="B12614" s="65"/>
      <c r="C12614" s="65"/>
      <c r="D12614" s="65"/>
      <c r="E12614" s="65"/>
      <c r="F12614" s="65"/>
      <c r="G12614" s="65"/>
      <c r="H12614" s="113"/>
    </row>
    <row r="12615" spans="1:8">
      <c r="A12615" s="65"/>
      <c r="B12615" s="65"/>
      <c r="C12615" s="65"/>
      <c r="D12615" s="65"/>
      <c r="E12615" s="65"/>
      <c r="F12615" s="65"/>
      <c r="G12615" s="65"/>
      <c r="H12615" s="113"/>
    </row>
    <row r="12616" spans="1:8">
      <c r="A12616" s="65"/>
      <c r="B12616" s="65"/>
      <c r="C12616" s="65"/>
      <c r="D12616" s="65"/>
      <c r="E12616" s="65"/>
      <c r="F12616" s="65"/>
      <c r="G12616" s="65"/>
      <c r="H12616" s="113"/>
    </row>
    <row r="12617" spans="1:8">
      <c r="A12617" s="65"/>
      <c r="B12617" s="65"/>
      <c r="C12617" s="65"/>
      <c r="D12617" s="65"/>
      <c r="E12617" s="65"/>
      <c r="F12617" s="65"/>
      <c r="G12617" s="65"/>
      <c r="H12617" s="113"/>
    </row>
    <row r="12618" spans="1:8">
      <c r="A12618" s="65"/>
      <c r="B12618" s="65"/>
      <c r="C12618" s="65"/>
      <c r="D12618" s="65"/>
      <c r="E12618" s="65"/>
      <c r="F12618" s="65"/>
      <c r="G12618" s="65"/>
      <c r="H12618" s="113"/>
    </row>
    <row r="12619" spans="1:8">
      <c r="A12619" s="65"/>
      <c r="B12619" s="65"/>
      <c r="C12619" s="65"/>
      <c r="D12619" s="65"/>
      <c r="E12619" s="65"/>
      <c r="F12619" s="65"/>
      <c r="G12619" s="65"/>
      <c r="H12619" s="113"/>
    </row>
    <row r="12620" spans="1:8">
      <c r="A12620" s="65"/>
      <c r="B12620" s="65"/>
      <c r="C12620" s="65"/>
      <c r="D12620" s="65"/>
      <c r="E12620" s="65"/>
      <c r="F12620" s="65"/>
      <c r="G12620" s="65"/>
      <c r="H12620" s="113"/>
    </row>
    <row r="12621" spans="1:8">
      <c r="A12621" s="65"/>
      <c r="B12621" s="65"/>
      <c r="C12621" s="65"/>
      <c r="D12621" s="65"/>
      <c r="E12621" s="65"/>
      <c r="F12621" s="65"/>
      <c r="G12621" s="65"/>
      <c r="H12621" s="113"/>
    </row>
    <row r="12622" spans="1:8">
      <c r="A12622" s="65"/>
      <c r="B12622" s="65"/>
      <c r="C12622" s="65"/>
      <c r="D12622" s="65"/>
      <c r="E12622" s="65"/>
      <c r="F12622" s="65"/>
      <c r="G12622" s="65"/>
      <c r="H12622" s="113"/>
    </row>
    <row r="12623" spans="1:8">
      <c r="A12623" s="65"/>
      <c r="B12623" s="65"/>
      <c r="C12623" s="65"/>
      <c r="D12623" s="65"/>
      <c r="E12623" s="65"/>
      <c r="F12623" s="65"/>
      <c r="G12623" s="65"/>
      <c r="H12623" s="113"/>
    </row>
    <row r="12624" spans="1:8">
      <c r="A12624" s="65"/>
      <c r="B12624" s="65"/>
      <c r="C12624" s="65"/>
      <c r="D12624" s="65"/>
      <c r="E12624" s="65"/>
      <c r="F12624" s="65"/>
      <c r="G12624" s="65"/>
      <c r="H12624" s="113"/>
    </row>
    <row r="12625" spans="1:8">
      <c r="A12625" s="65"/>
      <c r="B12625" s="65"/>
      <c r="C12625" s="65"/>
      <c r="D12625" s="65"/>
      <c r="E12625" s="65"/>
      <c r="F12625" s="65"/>
      <c r="G12625" s="65"/>
      <c r="H12625" s="113"/>
    </row>
    <row r="12626" spans="1:8">
      <c r="A12626" s="65"/>
      <c r="B12626" s="65"/>
      <c r="C12626" s="65"/>
      <c r="D12626" s="65"/>
      <c r="E12626" s="65"/>
      <c r="F12626" s="65"/>
      <c r="G12626" s="65"/>
      <c r="H12626" s="113"/>
    </row>
    <row r="12627" spans="1:8">
      <c r="A12627" s="65"/>
      <c r="B12627" s="65"/>
      <c r="C12627" s="65"/>
      <c r="D12627" s="65"/>
      <c r="E12627" s="65"/>
      <c r="F12627" s="65"/>
      <c r="G12627" s="65"/>
      <c r="H12627" s="113"/>
    </row>
    <row r="12628" spans="1:8">
      <c r="A12628" s="65"/>
      <c r="B12628" s="65"/>
      <c r="C12628" s="65"/>
      <c r="D12628" s="65"/>
      <c r="E12628" s="65"/>
      <c r="F12628" s="65"/>
      <c r="G12628" s="65"/>
      <c r="H12628" s="113"/>
    </row>
    <row r="12629" spans="1:8">
      <c r="A12629" s="65"/>
      <c r="B12629" s="65"/>
      <c r="C12629" s="65"/>
      <c r="D12629" s="65"/>
      <c r="E12629" s="65"/>
      <c r="F12629" s="65"/>
      <c r="G12629" s="65"/>
      <c r="H12629" s="113"/>
    </row>
    <row r="12630" spans="1:8">
      <c r="A12630" s="65"/>
      <c r="B12630" s="65"/>
      <c r="C12630" s="65"/>
      <c r="D12630" s="65"/>
      <c r="E12630" s="65"/>
      <c r="F12630" s="65"/>
      <c r="G12630" s="65"/>
      <c r="H12630" s="113"/>
    </row>
    <row r="12631" spans="1:8">
      <c r="A12631" s="65"/>
      <c r="B12631" s="65"/>
      <c r="C12631" s="65"/>
      <c r="D12631" s="65"/>
      <c r="E12631" s="65"/>
      <c r="F12631" s="65"/>
      <c r="G12631" s="65"/>
      <c r="H12631" s="113"/>
    </row>
    <row r="12632" spans="1:8">
      <c r="A12632" s="65"/>
      <c r="B12632" s="65"/>
      <c r="C12632" s="65"/>
      <c r="D12632" s="65"/>
      <c r="E12632" s="65"/>
      <c r="F12632" s="65"/>
      <c r="G12632" s="65"/>
      <c r="H12632" s="113"/>
    </row>
    <row r="12633" spans="1:8">
      <c r="A12633" s="65"/>
      <c r="B12633" s="65"/>
      <c r="C12633" s="65"/>
      <c r="D12633" s="65"/>
      <c r="E12633" s="65"/>
      <c r="F12633" s="65"/>
      <c r="G12633" s="65"/>
      <c r="H12633" s="113"/>
    </row>
    <row r="12634" spans="1:8">
      <c r="A12634" s="65"/>
      <c r="B12634" s="65"/>
      <c r="C12634" s="65"/>
      <c r="D12634" s="65"/>
      <c r="E12634" s="65"/>
      <c r="F12634" s="65"/>
      <c r="G12634" s="65"/>
      <c r="H12634" s="113"/>
    </row>
    <row r="12635" spans="1:8">
      <c r="A12635" s="65"/>
      <c r="B12635" s="65"/>
      <c r="C12635" s="65"/>
      <c r="D12635" s="65"/>
      <c r="E12635" s="65"/>
      <c r="F12635" s="65"/>
      <c r="G12635" s="65"/>
      <c r="H12635" s="113"/>
    </row>
    <row r="12636" spans="1:8">
      <c r="A12636" s="65"/>
      <c r="B12636" s="65"/>
      <c r="C12636" s="65"/>
      <c r="D12636" s="65"/>
      <c r="E12636" s="65"/>
      <c r="F12636" s="65"/>
      <c r="G12636" s="65"/>
      <c r="H12636" s="113"/>
    </row>
    <row r="12637" spans="1:8">
      <c r="A12637" s="65"/>
      <c r="B12637" s="65"/>
      <c r="C12637" s="65"/>
      <c r="D12637" s="65"/>
      <c r="E12637" s="65"/>
      <c r="F12637" s="65"/>
      <c r="G12637" s="65"/>
      <c r="H12637" s="113"/>
    </row>
    <row r="12638" spans="1:8">
      <c r="A12638" s="65"/>
      <c r="B12638" s="65"/>
      <c r="C12638" s="65"/>
      <c r="D12638" s="65"/>
      <c r="E12638" s="65"/>
      <c r="F12638" s="65"/>
      <c r="G12638" s="65"/>
      <c r="H12638" s="113"/>
    </row>
    <row r="12639" spans="1:8">
      <c r="A12639" s="65"/>
      <c r="B12639" s="65"/>
      <c r="C12639" s="65"/>
      <c r="D12639" s="65"/>
      <c r="E12639" s="65"/>
      <c r="F12639" s="65"/>
      <c r="G12639" s="65"/>
      <c r="H12639" s="113"/>
    </row>
    <row r="12640" spans="1:8">
      <c r="A12640" s="65"/>
      <c r="B12640" s="65"/>
      <c r="C12640" s="65"/>
      <c r="D12640" s="65"/>
      <c r="E12640" s="65"/>
      <c r="F12640" s="65"/>
      <c r="G12640" s="65"/>
      <c r="H12640" s="113"/>
    </row>
    <row r="12641" spans="1:8">
      <c r="A12641" s="65"/>
      <c r="B12641" s="65"/>
      <c r="C12641" s="65"/>
      <c r="D12641" s="65"/>
      <c r="E12641" s="65"/>
      <c r="F12641" s="65"/>
      <c r="G12641" s="65"/>
      <c r="H12641" s="113"/>
    </row>
    <row r="12642" spans="1:8">
      <c r="A12642" s="65"/>
      <c r="B12642" s="65"/>
      <c r="C12642" s="65"/>
      <c r="D12642" s="65"/>
      <c r="E12642" s="65"/>
      <c r="F12642" s="65"/>
      <c r="G12642" s="65"/>
      <c r="H12642" s="113"/>
    </row>
    <row r="12643" spans="1:8">
      <c r="A12643" s="65"/>
      <c r="B12643" s="65"/>
      <c r="C12643" s="65"/>
      <c r="D12643" s="65"/>
      <c r="E12643" s="65"/>
      <c r="F12643" s="65"/>
      <c r="G12643" s="65"/>
      <c r="H12643" s="113"/>
    </row>
    <row r="12644" spans="1:8">
      <c r="A12644" s="65"/>
      <c r="B12644" s="65"/>
      <c r="C12644" s="65"/>
      <c r="D12644" s="65"/>
      <c r="E12644" s="65"/>
      <c r="F12644" s="65"/>
      <c r="G12644" s="65"/>
      <c r="H12644" s="113"/>
    </row>
    <row r="12645" spans="1:8">
      <c r="A12645" s="65"/>
      <c r="B12645" s="65"/>
      <c r="C12645" s="65"/>
      <c r="D12645" s="65"/>
      <c r="E12645" s="65"/>
      <c r="F12645" s="65"/>
      <c r="G12645" s="65"/>
      <c r="H12645" s="113"/>
    </row>
    <row r="12646" spans="1:8">
      <c r="A12646" s="65"/>
      <c r="B12646" s="65"/>
      <c r="C12646" s="65"/>
      <c r="D12646" s="65"/>
      <c r="E12646" s="65"/>
      <c r="F12646" s="65"/>
      <c r="G12646" s="65"/>
      <c r="H12646" s="113"/>
    </row>
    <row r="12647" spans="1:8">
      <c r="A12647" s="65"/>
      <c r="B12647" s="65"/>
      <c r="C12647" s="65"/>
      <c r="D12647" s="65"/>
      <c r="E12647" s="65"/>
      <c r="F12647" s="65"/>
      <c r="G12647" s="65"/>
      <c r="H12647" s="113"/>
    </row>
    <row r="12648" spans="1:8">
      <c r="A12648" s="65"/>
      <c r="B12648" s="65"/>
      <c r="C12648" s="65"/>
      <c r="D12648" s="65"/>
      <c r="E12648" s="65"/>
      <c r="F12648" s="65"/>
      <c r="G12648" s="65"/>
      <c r="H12648" s="113"/>
    </row>
    <row r="12649" spans="1:8">
      <c r="A12649" s="65"/>
      <c r="B12649" s="65"/>
      <c r="C12649" s="65"/>
      <c r="D12649" s="65"/>
      <c r="E12649" s="65"/>
      <c r="F12649" s="65"/>
      <c r="G12649" s="65"/>
      <c r="H12649" s="113"/>
    </row>
    <row r="12650" spans="1:8">
      <c r="A12650" s="65"/>
      <c r="B12650" s="65"/>
      <c r="C12650" s="65"/>
      <c r="D12650" s="65"/>
      <c r="E12650" s="65"/>
      <c r="F12650" s="65"/>
      <c r="G12650" s="65"/>
      <c r="H12650" s="113"/>
    </row>
    <row r="12651" spans="1:8">
      <c r="A12651" s="65"/>
      <c r="B12651" s="65"/>
      <c r="C12651" s="65"/>
      <c r="D12651" s="65"/>
      <c r="E12651" s="65"/>
      <c r="F12651" s="65"/>
      <c r="G12651" s="65"/>
      <c r="H12651" s="113"/>
    </row>
    <row r="12652" spans="1:8">
      <c r="A12652" s="65"/>
      <c r="B12652" s="65"/>
      <c r="C12652" s="65"/>
      <c r="D12652" s="65"/>
      <c r="E12652" s="65"/>
      <c r="F12652" s="65"/>
      <c r="G12652" s="65"/>
      <c r="H12652" s="113"/>
    </row>
    <row r="12653" spans="1:8">
      <c r="A12653" s="65"/>
      <c r="B12653" s="65"/>
      <c r="C12653" s="65"/>
      <c r="D12653" s="65"/>
      <c r="E12653" s="65"/>
      <c r="F12653" s="65"/>
      <c r="G12653" s="65"/>
      <c r="H12653" s="113"/>
    </row>
    <row r="12654" spans="1:8">
      <c r="A12654" s="65"/>
      <c r="B12654" s="65"/>
      <c r="C12654" s="65"/>
      <c r="D12654" s="65"/>
      <c r="E12654" s="65"/>
      <c r="F12654" s="65"/>
      <c r="G12654" s="65"/>
      <c r="H12654" s="113"/>
    </row>
    <row r="12655" spans="1:8">
      <c r="A12655" s="65"/>
      <c r="B12655" s="65"/>
      <c r="C12655" s="65"/>
      <c r="D12655" s="65"/>
      <c r="E12655" s="65"/>
      <c r="F12655" s="65"/>
      <c r="G12655" s="65"/>
      <c r="H12655" s="113"/>
    </row>
    <row r="12656" spans="1:8">
      <c r="A12656" s="65"/>
      <c r="B12656" s="65"/>
      <c r="C12656" s="65"/>
      <c r="D12656" s="65"/>
      <c r="E12656" s="65"/>
      <c r="F12656" s="65"/>
      <c r="G12656" s="65"/>
      <c r="H12656" s="113"/>
    </row>
    <row r="12657" spans="1:8">
      <c r="A12657" s="65"/>
      <c r="B12657" s="65"/>
      <c r="C12657" s="65"/>
      <c r="D12657" s="65"/>
      <c r="E12657" s="65"/>
      <c r="F12657" s="65"/>
      <c r="G12657" s="65"/>
      <c r="H12657" s="113"/>
    </row>
    <row r="12658" spans="1:8">
      <c r="A12658" s="65"/>
      <c r="B12658" s="65"/>
      <c r="C12658" s="65"/>
      <c r="D12658" s="65"/>
      <c r="E12658" s="65"/>
      <c r="F12658" s="65"/>
      <c r="G12658" s="65"/>
      <c r="H12658" s="113"/>
    </row>
    <row r="12659" spans="1:8">
      <c r="A12659" s="65"/>
      <c r="B12659" s="65"/>
      <c r="C12659" s="65"/>
      <c r="D12659" s="65"/>
      <c r="E12659" s="65"/>
      <c r="F12659" s="65"/>
      <c r="G12659" s="65"/>
      <c r="H12659" s="113"/>
    </row>
    <row r="12660" spans="1:8">
      <c r="A12660" s="65"/>
      <c r="B12660" s="65"/>
      <c r="C12660" s="65"/>
      <c r="D12660" s="65"/>
      <c r="E12660" s="65"/>
      <c r="F12660" s="65"/>
      <c r="G12660" s="65"/>
      <c r="H12660" s="113"/>
    </row>
    <row r="12661" spans="1:8">
      <c r="A12661" s="65"/>
      <c r="B12661" s="65"/>
      <c r="C12661" s="65"/>
      <c r="D12661" s="65"/>
      <c r="E12661" s="65"/>
      <c r="F12661" s="65"/>
      <c r="G12661" s="65"/>
      <c r="H12661" s="113"/>
    </row>
    <row r="12662" spans="1:8">
      <c r="A12662" s="65"/>
      <c r="B12662" s="65"/>
      <c r="C12662" s="65"/>
      <c r="D12662" s="65"/>
      <c r="E12662" s="65"/>
      <c r="F12662" s="65"/>
      <c r="G12662" s="65"/>
      <c r="H12662" s="113"/>
    </row>
    <row r="12663" spans="1:8">
      <c r="A12663" s="65"/>
      <c r="B12663" s="65"/>
      <c r="C12663" s="65"/>
      <c r="D12663" s="65"/>
      <c r="E12663" s="65"/>
      <c r="F12663" s="65"/>
      <c r="G12663" s="65"/>
      <c r="H12663" s="113"/>
    </row>
    <row r="12664" spans="1:8">
      <c r="A12664" s="65"/>
      <c r="B12664" s="65"/>
      <c r="C12664" s="65"/>
      <c r="D12664" s="65"/>
      <c r="E12664" s="65"/>
      <c r="F12664" s="65"/>
      <c r="G12664" s="65"/>
      <c r="H12664" s="113"/>
    </row>
    <row r="12665" spans="1:8">
      <c r="A12665" s="65"/>
      <c r="B12665" s="65"/>
      <c r="C12665" s="65"/>
      <c r="D12665" s="65"/>
      <c r="E12665" s="65"/>
      <c r="F12665" s="65"/>
      <c r="G12665" s="65"/>
      <c r="H12665" s="113"/>
    </row>
    <row r="12666" spans="1:8">
      <c r="A12666" s="65"/>
      <c r="B12666" s="65"/>
      <c r="C12666" s="65"/>
      <c r="D12666" s="65"/>
      <c r="E12666" s="65"/>
      <c r="F12666" s="65"/>
      <c r="G12666" s="65"/>
      <c r="H12666" s="113"/>
    </row>
    <row r="12667" spans="1:8">
      <c r="A12667" s="65"/>
      <c r="B12667" s="65"/>
      <c r="C12667" s="65"/>
      <c r="D12667" s="65"/>
      <c r="E12667" s="65"/>
      <c r="F12667" s="65"/>
      <c r="G12667" s="65"/>
      <c r="H12667" s="113"/>
    </row>
    <row r="12668" spans="1:8">
      <c r="A12668" s="65"/>
      <c r="B12668" s="65"/>
      <c r="C12668" s="65"/>
      <c r="D12668" s="65"/>
      <c r="E12668" s="65"/>
      <c r="F12668" s="65"/>
      <c r="G12668" s="65"/>
      <c r="H12668" s="113"/>
    </row>
    <row r="12669" spans="1:8">
      <c r="A12669" s="65"/>
      <c r="B12669" s="65"/>
      <c r="C12669" s="65"/>
      <c r="D12669" s="65"/>
      <c r="E12669" s="65"/>
      <c r="F12669" s="65"/>
      <c r="G12669" s="65"/>
      <c r="H12669" s="113"/>
    </row>
    <row r="12670" spans="1:8">
      <c r="A12670" s="65"/>
      <c r="B12670" s="65"/>
      <c r="C12670" s="65"/>
      <c r="D12670" s="65"/>
      <c r="E12670" s="65"/>
      <c r="F12670" s="65"/>
      <c r="G12670" s="65"/>
      <c r="H12670" s="113"/>
    </row>
    <row r="12671" spans="1:8">
      <c r="A12671" s="65"/>
      <c r="B12671" s="65"/>
      <c r="C12671" s="65"/>
      <c r="D12671" s="65"/>
      <c r="E12671" s="65"/>
      <c r="F12671" s="65"/>
      <c r="G12671" s="65"/>
      <c r="H12671" s="113"/>
    </row>
    <row r="12672" spans="1:8">
      <c r="A12672" s="65"/>
      <c r="B12672" s="65"/>
      <c r="C12672" s="65"/>
      <c r="D12672" s="65"/>
      <c r="E12672" s="65"/>
      <c r="F12672" s="65"/>
      <c r="G12672" s="65"/>
      <c r="H12672" s="113"/>
    </row>
    <row r="12673" spans="1:8">
      <c r="A12673" s="65"/>
      <c r="B12673" s="65"/>
      <c r="C12673" s="65"/>
      <c r="D12673" s="65"/>
      <c r="E12673" s="65"/>
      <c r="F12673" s="65"/>
      <c r="G12673" s="65"/>
      <c r="H12673" s="113"/>
    </row>
    <row r="12674" spans="1:8">
      <c r="A12674" s="65"/>
      <c r="B12674" s="65"/>
      <c r="C12674" s="65"/>
      <c r="D12674" s="65"/>
      <c r="E12674" s="65"/>
      <c r="F12674" s="65"/>
      <c r="G12674" s="65"/>
      <c r="H12674" s="113"/>
    </row>
    <row r="12675" spans="1:8">
      <c r="A12675" s="65"/>
      <c r="B12675" s="65"/>
      <c r="C12675" s="65"/>
      <c r="D12675" s="65"/>
      <c r="E12675" s="65"/>
      <c r="F12675" s="65"/>
      <c r="G12675" s="65"/>
      <c r="H12675" s="113"/>
    </row>
    <row r="12676" spans="1:8">
      <c r="A12676" s="65"/>
      <c r="B12676" s="65"/>
      <c r="C12676" s="65"/>
      <c r="D12676" s="65"/>
      <c r="E12676" s="65"/>
      <c r="F12676" s="65"/>
      <c r="G12676" s="65"/>
      <c r="H12676" s="113"/>
    </row>
    <row r="12677" spans="1:8">
      <c r="A12677" s="65"/>
      <c r="B12677" s="65"/>
      <c r="C12677" s="65"/>
      <c r="D12677" s="65"/>
      <c r="E12677" s="65"/>
      <c r="F12677" s="65"/>
      <c r="G12677" s="65"/>
      <c r="H12677" s="113"/>
    </row>
    <row r="12678" spans="1:8">
      <c r="A12678" s="65"/>
      <c r="B12678" s="65"/>
      <c r="C12678" s="65"/>
      <c r="D12678" s="65"/>
      <c r="E12678" s="65"/>
      <c r="F12678" s="65"/>
      <c r="G12678" s="65"/>
      <c r="H12678" s="113"/>
    </row>
    <row r="12679" spans="1:8">
      <c r="A12679" s="65"/>
      <c r="B12679" s="65"/>
      <c r="C12679" s="65"/>
      <c r="D12679" s="65"/>
      <c r="E12679" s="65"/>
      <c r="F12679" s="65"/>
      <c r="G12679" s="65"/>
      <c r="H12679" s="113"/>
    </row>
    <row r="12680" spans="1:8">
      <c r="A12680" s="65"/>
      <c r="B12680" s="65"/>
      <c r="C12680" s="65"/>
      <c r="D12680" s="65"/>
      <c r="E12680" s="65"/>
      <c r="F12680" s="65"/>
      <c r="G12680" s="65"/>
      <c r="H12680" s="113"/>
    </row>
    <row r="12681" spans="1:8">
      <c r="A12681" s="65"/>
      <c r="B12681" s="65"/>
      <c r="C12681" s="65"/>
      <c r="D12681" s="65"/>
      <c r="E12681" s="65"/>
      <c r="F12681" s="65"/>
      <c r="G12681" s="65"/>
      <c r="H12681" s="113"/>
    </row>
    <row r="12682" spans="1:8">
      <c r="A12682" s="65"/>
      <c r="B12682" s="65"/>
      <c r="C12682" s="65"/>
      <c r="D12682" s="65"/>
      <c r="E12682" s="65"/>
      <c r="F12682" s="65"/>
      <c r="G12682" s="65"/>
      <c r="H12682" s="113"/>
    </row>
    <row r="12683" spans="1:8">
      <c r="A12683" s="65"/>
      <c r="B12683" s="65"/>
      <c r="C12683" s="65"/>
      <c r="D12683" s="65"/>
      <c r="E12683" s="65"/>
      <c r="F12683" s="65"/>
      <c r="G12683" s="65"/>
      <c r="H12683" s="113"/>
    </row>
    <row r="12684" spans="1:8">
      <c r="A12684" s="65"/>
      <c r="B12684" s="65"/>
      <c r="C12684" s="65"/>
      <c r="D12684" s="65"/>
      <c r="E12684" s="65"/>
      <c r="F12684" s="65"/>
      <c r="G12684" s="65"/>
      <c r="H12684" s="113"/>
    </row>
    <row r="12685" spans="1:8">
      <c r="A12685" s="65"/>
      <c r="B12685" s="65"/>
      <c r="C12685" s="65"/>
      <c r="D12685" s="65"/>
      <c r="E12685" s="65"/>
      <c r="F12685" s="65"/>
      <c r="G12685" s="65"/>
      <c r="H12685" s="113"/>
    </row>
    <row r="12686" spans="1:8">
      <c r="A12686" s="65"/>
      <c r="B12686" s="65"/>
      <c r="C12686" s="65"/>
      <c r="D12686" s="65"/>
      <c r="E12686" s="65"/>
      <c r="F12686" s="65"/>
      <c r="G12686" s="65"/>
      <c r="H12686" s="113"/>
    </row>
    <row r="12687" spans="1:8">
      <c r="A12687" s="65"/>
      <c r="B12687" s="65"/>
      <c r="C12687" s="65"/>
      <c r="D12687" s="65"/>
      <c r="E12687" s="65"/>
      <c r="F12687" s="65"/>
      <c r="G12687" s="65"/>
      <c r="H12687" s="113"/>
    </row>
    <row r="12688" spans="1:8">
      <c r="A12688" s="65"/>
      <c r="B12688" s="65"/>
      <c r="C12688" s="65"/>
      <c r="D12688" s="65"/>
      <c r="E12688" s="65"/>
      <c r="F12688" s="65"/>
      <c r="G12688" s="65"/>
      <c r="H12688" s="113"/>
    </row>
    <row r="12689" spans="1:8">
      <c r="A12689" s="65"/>
      <c r="B12689" s="65"/>
      <c r="C12689" s="65"/>
      <c r="D12689" s="65"/>
      <c r="E12689" s="65"/>
      <c r="F12689" s="65"/>
      <c r="G12689" s="65"/>
      <c r="H12689" s="113"/>
    </row>
    <row r="12690" spans="1:8">
      <c r="A12690" s="65"/>
      <c r="B12690" s="65"/>
      <c r="C12690" s="65"/>
      <c r="D12690" s="65"/>
      <c r="E12690" s="65"/>
      <c r="F12690" s="65"/>
      <c r="G12690" s="65"/>
      <c r="H12690" s="113"/>
    </row>
    <row r="12691" spans="1:8">
      <c r="A12691" s="65"/>
      <c r="B12691" s="65"/>
      <c r="C12691" s="65"/>
      <c r="D12691" s="65"/>
      <c r="E12691" s="65"/>
      <c r="F12691" s="65"/>
      <c r="G12691" s="65"/>
      <c r="H12691" s="113"/>
    </row>
    <row r="12692" spans="1:8">
      <c r="A12692" s="65"/>
      <c r="B12692" s="65"/>
      <c r="C12692" s="65"/>
      <c r="D12692" s="65"/>
      <c r="E12692" s="65"/>
      <c r="F12692" s="65"/>
      <c r="G12692" s="65"/>
      <c r="H12692" s="113"/>
    </row>
    <row r="12693" spans="1:8">
      <c r="A12693" s="65"/>
      <c r="B12693" s="65"/>
      <c r="C12693" s="65"/>
      <c r="D12693" s="65"/>
      <c r="E12693" s="65"/>
      <c r="F12693" s="65"/>
      <c r="G12693" s="65"/>
      <c r="H12693" s="113"/>
    </row>
    <row r="12694" spans="1:8">
      <c r="A12694" s="65"/>
      <c r="B12694" s="65"/>
      <c r="C12694" s="65"/>
      <c r="D12694" s="65"/>
      <c r="E12694" s="65"/>
      <c r="F12694" s="65"/>
      <c r="G12694" s="65"/>
      <c r="H12694" s="113"/>
    </row>
    <row r="12695" spans="1:8">
      <c r="A12695" s="65"/>
      <c r="B12695" s="65"/>
      <c r="C12695" s="65"/>
      <c r="D12695" s="65"/>
      <c r="E12695" s="65"/>
      <c r="F12695" s="65"/>
      <c r="G12695" s="65"/>
      <c r="H12695" s="113"/>
    </row>
    <row r="12696" spans="1:8">
      <c r="A12696" s="65"/>
      <c r="B12696" s="65"/>
      <c r="C12696" s="65"/>
      <c r="D12696" s="65"/>
      <c r="E12696" s="65"/>
      <c r="F12696" s="65"/>
      <c r="G12696" s="65"/>
      <c r="H12696" s="113"/>
    </row>
    <row r="12697" spans="1:8">
      <c r="A12697" s="65"/>
      <c r="B12697" s="65"/>
      <c r="C12697" s="65"/>
      <c r="D12697" s="65"/>
      <c r="E12697" s="65"/>
      <c r="F12697" s="65"/>
      <c r="G12697" s="65"/>
      <c r="H12697" s="113"/>
    </row>
    <row r="12698" spans="1:8">
      <c r="A12698" s="65"/>
      <c r="B12698" s="65"/>
      <c r="C12698" s="65"/>
      <c r="D12698" s="65"/>
      <c r="E12698" s="65"/>
      <c r="F12698" s="65"/>
      <c r="G12698" s="65"/>
      <c r="H12698" s="113"/>
    </row>
    <row r="12699" spans="1:8">
      <c r="A12699" s="65"/>
      <c r="B12699" s="65"/>
      <c r="C12699" s="65"/>
      <c r="D12699" s="65"/>
      <c r="E12699" s="65"/>
      <c r="F12699" s="65"/>
      <c r="G12699" s="65"/>
      <c r="H12699" s="113"/>
    </row>
    <row r="12700" spans="1:8">
      <c r="A12700" s="65"/>
      <c r="B12700" s="65"/>
      <c r="C12700" s="65"/>
      <c r="D12700" s="65"/>
      <c r="E12700" s="65"/>
      <c r="F12700" s="65"/>
      <c r="G12700" s="65"/>
      <c r="H12700" s="113"/>
    </row>
    <row r="12701" spans="1:8">
      <c r="A12701" s="65"/>
      <c r="B12701" s="65"/>
      <c r="C12701" s="65"/>
      <c r="D12701" s="65"/>
      <c r="E12701" s="65"/>
      <c r="F12701" s="65"/>
      <c r="G12701" s="65"/>
      <c r="H12701" s="113"/>
    </row>
    <row r="12702" spans="1:8">
      <c r="A12702" s="65"/>
      <c r="B12702" s="65"/>
      <c r="C12702" s="65"/>
      <c r="D12702" s="65"/>
      <c r="E12702" s="65"/>
      <c r="F12702" s="65"/>
      <c r="G12702" s="65"/>
      <c r="H12702" s="113"/>
    </row>
    <row r="12703" spans="1:8">
      <c r="A12703" s="65"/>
      <c r="B12703" s="65"/>
      <c r="C12703" s="65"/>
      <c r="D12703" s="65"/>
      <c r="E12703" s="65"/>
      <c r="F12703" s="65"/>
      <c r="G12703" s="65"/>
      <c r="H12703" s="113"/>
    </row>
    <row r="12704" spans="1:8">
      <c r="A12704" s="65"/>
      <c r="B12704" s="65"/>
      <c r="C12704" s="65"/>
      <c r="D12704" s="65"/>
      <c r="E12704" s="65"/>
      <c r="F12704" s="65"/>
      <c r="G12704" s="65"/>
      <c r="H12704" s="113"/>
    </row>
    <row r="12705" spans="1:8">
      <c r="A12705" s="65"/>
      <c r="B12705" s="65"/>
      <c r="C12705" s="65"/>
      <c r="D12705" s="65"/>
      <c r="E12705" s="65"/>
      <c r="F12705" s="65"/>
      <c r="G12705" s="65"/>
      <c r="H12705" s="113"/>
    </row>
    <row r="12706" spans="1:8">
      <c r="A12706" s="65"/>
      <c r="B12706" s="65"/>
      <c r="C12706" s="65"/>
      <c r="D12706" s="65"/>
      <c r="E12706" s="65"/>
      <c r="F12706" s="65"/>
      <c r="G12706" s="65"/>
      <c r="H12706" s="113"/>
    </row>
    <row r="12707" spans="1:8">
      <c r="A12707" s="65"/>
      <c r="B12707" s="65"/>
      <c r="C12707" s="65"/>
      <c r="D12707" s="65"/>
      <c r="E12707" s="65"/>
      <c r="F12707" s="65"/>
      <c r="G12707" s="65"/>
      <c r="H12707" s="113"/>
    </row>
    <row r="12708" spans="1:8">
      <c r="A12708" s="65"/>
      <c r="B12708" s="65"/>
      <c r="C12708" s="65"/>
      <c r="D12708" s="65"/>
      <c r="E12708" s="65"/>
      <c r="F12708" s="65"/>
      <c r="G12708" s="65"/>
      <c r="H12708" s="113"/>
    </row>
    <row r="12709" spans="1:8">
      <c r="A12709" s="65"/>
      <c r="B12709" s="65"/>
      <c r="C12709" s="65"/>
      <c r="D12709" s="65"/>
      <c r="E12709" s="65"/>
      <c r="F12709" s="65"/>
      <c r="G12709" s="65"/>
      <c r="H12709" s="113"/>
    </row>
    <row r="12710" spans="1:8">
      <c r="A12710" s="65"/>
      <c r="B12710" s="65"/>
      <c r="C12710" s="65"/>
      <c r="D12710" s="65"/>
      <c r="E12710" s="65"/>
      <c r="F12710" s="65"/>
      <c r="G12710" s="65"/>
      <c r="H12710" s="113"/>
    </row>
    <row r="12711" spans="1:8">
      <c r="A12711" s="65"/>
      <c r="B12711" s="65"/>
      <c r="C12711" s="65"/>
      <c r="D12711" s="65"/>
      <c r="E12711" s="65"/>
      <c r="F12711" s="65"/>
      <c r="G12711" s="65"/>
      <c r="H12711" s="113"/>
    </row>
    <row r="12712" spans="1:8">
      <c r="A12712" s="65"/>
      <c r="B12712" s="65"/>
      <c r="C12712" s="65"/>
      <c r="D12712" s="65"/>
      <c r="E12712" s="65"/>
      <c r="F12712" s="65"/>
      <c r="G12712" s="65"/>
      <c r="H12712" s="113"/>
    </row>
    <row r="12713" spans="1:8">
      <c r="A12713" s="65"/>
      <c r="B12713" s="65"/>
      <c r="C12713" s="65"/>
      <c r="D12713" s="65"/>
      <c r="E12713" s="65"/>
      <c r="F12713" s="65"/>
      <c r="G12713" s="65"/>
      <c r="H12713" s="113"/>
    </row>
    <row r="12714" spans="1:8">
      <c r="A12714" s="65"/>
      <c r="B12714" s="65"/>
      <c r="C12714" s="65"/>
      <c r="D12714" s="65"/>
      <c r="E12714" s="65"/>
      <c r="F12714" s="65"/>
      <c r="G12714" s="65"/>
      <c r="H12714" s="113"/>
    </row>
    <row r="12715" spans="1:8">
      <c r="A12715" s="65"/>
      <c r="B12715" s="65"/>
      <c r="C12715" s="65"/>
      <c r="D12715" s="65"/>
      <c r="E12715" s="65"/>
      <c r="F12715" s="65"/>
      <c r="G12715" s="65"/>
      <c r="H12715" s="113"/>
    </row>
    <row r="12716" spans="1:8">
      <c r="A12716" s="65"/>
      <c r="B12716" s="65"/>
      <c r="C12716" s="65"/>
      <c r="D12716" s="65"/>
      <c r="E12716" s="65"/>
      <c r="F12716" s="65"/>
      <c r="G12716" s="65"/>
      <c r="H12716" s="113"/>
    </row>
    <row r="12717" spans="1:8">
      <c r="A12717" s="65"/>
      <c r="B12717" s="65"/>
      <c r="C12717" s="65"/>
      <c r="D12717" s="65"/>
      <c r="E12717" s="65"/>
      <c r="F12717" s="65"/>
      <c r="G12717" s="65"/>
      <c r="H12717" s="113"/>
    </row>
    <row r="12718" spans="1:8">
      <c r="A12718" s="65"/>
      <c r="B12718" s="65"/>
      <c r="C12718" s="65"/>
      <c r="D12718" s="65"/>
      <c r="E12718" s="65"/>
      <c r="F12718" s="65"/>
      <c r="G12718" s="65"/>
      <c r="H12718" s="113"/>
    </row>
    <row r="12719" spans="1:8">
      <c r="A12719" s="65"/>
      <c r="B12719" s="65"/>
      <c r="C12719" s="65"/>
      <c r="D12719" s="65"/>
      <c r="E12719" s="65"/>
      <c r="F12719" s="65"/>
      <c r="G12719" s="65"/>
      <c r="H12719" s="113"/>
    </row>
    <row r="12720" spans="1:8">
      <c r="A12720" s="65"/>
      <c r="B12720" s="65"/>
      <c r="C12720" s="65"/>
      <c r="D12720" s="65"/>
      <c r="E12720" s="65"/>
      <c r="F12720" s="65"/>
      <c r="G12720" s="65"/>
      <c r="H12720" s="113"/>
    </row>
    <row r="12721" spans="1:8">
      <c r="A12721" s="65"/>
      <c r="B12721" s="65"/>
      <c r="C12721" s="65"/>
      <c r="D12721" s="65"/>
      <c r="E12721" s="65"/>
      <c r="F12721" s="65"/>
      <c r="G12721" s="65"/>
      <c r="H12721" s="113"/>
    </row>
    <row r="12722" spans="1:8">
      <c r="A12722" s="65"/>
      <c r="B12722" s="65"/>
      <c r="C12722" s="65"/>
      <c r="D12722" s="65"/>
      <c r="E12722" s="65"/>
      <c r="F12722" s="65"/>
      <c r="G12722" s="65"/>
      <c r="H12722" s="113"/>
    </row>
    <row r="12723" spans="1:8">
      <c r="A12723" s="65"/>
      <c r="B12723" s="65"/>
      <c r="C12723" s="65"/>
      <c r="D12723" s="65"/>
      <c r="E12723" s="65"/>
      <c r="F12723" s="65"/>
      <c r="G12723" s="65"/>
      <c r="H12723" s="113"/>
    </row>
    <row r="12724" spans="1:8">
      <c r="A12724" s="65"/>
      <c r="B12724" s="65"/>
      <c r="C12724" s="65"/>
      <c r="D12724" s="65"/>
      <c r="E12724" s="65"/>
      <c r="F12724" s="65"/>
      <c r="G12724" s="65"/>
      <c r="H12724" s="113"/>
    </row>
    <row r="12725" spans="1:8">
      <c r="A12725" s="65"/>
      <c r="B12725" s="65"/>
      <c r="C12725" s="65"/>
      <c r="D12725" s="65"/>
      <c r="E12725" s="65"/>
      <c r="F12725" s="65"/>
      <c r="G12725" s="65"/>
      <c r="H12725" s="113"/>
    </row>
    <row r="12726" spans="1:8">
      <c r="A12726" s="65"/>
      <c r="B12726" s="65"/>
      <c r="C12726" s="65"/>
      <c r="D12726" s="65"/>
      <c r="E12726" s="65"/>
      <c r="F12726" s="65"/>
      <c r="G12726" s="65"/>
      <c r="H12726" s="113"/>
    </row>
    <row r="12727" spans="1:8">
      <c r="A12727" s="65"/>
      <c r="B12727" s="65"/>
      <c r="C12727" s="65"/>
      <c r="D12727" s="65"/>
      <c r="E12727" s="65"/>
      <c r="F12727" s="65"/>
      <c r="G12727" s="65"/>
      <c r="H12727" s="113"/>
    </row>
    <row r="12728" spans="1:8">
      <c r="A12728" s="65"/>
      <c r="B12728" s="65"/>
      <c r="C12728" s="65"/>
      <c r="D12728" s="65"/>
      <c r="E12728" s="65"/>
      <c r="F12728" s="65"/>
      <c r="G12728" s="65"/>
      <c r="H12728" s="113"/>
    </row>
    <row r="12729" spans="1:8">
      <c r="A12729" s="65"/>
      <c r="B12729" s="65"/>
      <c r="C12729" s="65"/>
      <c r="D12729" s="65"/>
      <c r="E12729" s="65"/>
      <c r="F12729" s="65"/>
      <c r="G12729" s="65"/>
      <c r="H12729" s="113"/>
    </row>
    <row r="12730" spans="1:8">
      <c r="A12730" s="65"/>
      <c r="B12730" s="65"/>
      <c r="C12730" s="65"/>
      <c r="D12730" s="65"/>
      <c r="E12730" s="65"/>
      <c r="F12730" s="65"/>
      <c r="G12730" s="65"/>
      <c r="H12730" s="113"/>
    </row>
    <row r="12731" spans="1:8">
      <c r="A12731" s="65"/>
      <c r="B12731" s="65"/>
      <c r="C12731" s="65"/>
      <c r="D12731" s="65"/>
      <c r="E12731" s="65"/>
      <c r="F12731" s="65"/>
      <c r="G12731" s="65"/>
      <c r="H12731" s="113"/>
    </row>
    <row r="12732" spans="1:8">
      <c r="A12732" s="65"/>
      <c r="B12732" s="65"/>
      <c r="C12732" s="65"/>
      <c r="D12732" s="65"/>
      <c r="E12732" s="65"/>
      <c r="F12732" s="65"/>
      <c r="G12732" s="65"/>
      <c r="H12732" s="113"/>
    </row>
    <row r="12733" spans="1:8">
      <c r="A12733" s="65"/>
      <c r="B12733" s="65"/>
      <c r="C12733" s="65"/>
      <c r="D12733" s="65"/>
      <c r="E12733" s="65"/>
      <c r="F12733" s="65"/>
      <c r="G12733" s="65"/>
      <c r="H12733" s="113"/>
    </row>
    <row r="12734" spans="1:8">
      <c r="A12734" s="65"/>
      <c r="B12734" s="65"/>
      <c r="C12734" s="65"/>
      <c r="D12734" s="65"/>
      <c r="E12734" s="65"/>
      <c r="F12734" s="65"/>
      <c r="G12734" s="65"/>
      <c r="H12734" s="113"/>
    </row>
    <row r="12735" spans="1:8">
      <c r="A12735" s="65"/>
      <c r="B12735" s="65"/>
      <c r="C12735" s="65"/>
      <c r="D12735" s="65"/>
      <c r="E12735" s="65"/>
      <c r="F12735" s="65"/>
      <c r="G12735" s="65"/>
      <c r="H12735" s="113"/>
    </row>
    <row r="12736" spans="1:8">
      <c r="A12736" s="65"/>
      <c r="B12736" s="65"/>
      <c r="C12736" s="65"/>
      <c r="D12736" s="65"/>
      <c r="E12736" s="65"/>
      <c r="F12736" s="65"/>
      <c r="G12736" s="65"/>
      <c r="H12736" s="113"/>
    </row>
    <row r="12737" spans="1:8">
      <c r="A12737" s="65"/>
      <c r="B12737" s="65"/>
      <c r="C12737" s="65"/>
      <c r="D12737" s="65"/>
      <c r="E12737" s="65"/>
      <c r="F12737" s="65"/>
      <c r="G12737" s="65"/>
      <c r="H12737" s="113"/>
    </row>
    <row r="12738" spans="1:8">
      <c r="A12738" s="65"/>
      <c r="B12738" s="65"/>
      <c r="C12738" s="65"/>
      <c r="D12738" s="65"/>
      <c r="E12738" s="65"/>
      <c r="F12738" s="65"/>
      <c r="G12738" s="65"/>
      <c r="H12738" s="113"/>
    </row>
    <row r="12739" spans="1:8">
      <c r="A12739" s="65"/>
      <c r="B12739" s="65"/>
      <c r="C12739" s="65"/>
      <c r="D12739" s="65"/>
      <c r="E12739" s="65"/>
      <c r="F12739" s="65"/>
      <c r="G12739" s="65"/>
      <c r="H12739" s="113"/>
    </row>
    <row r="12740" spans="1:8">
      <c r="A12740" s="65"/>
      <c r="B12740" s="65"/>
      <c r="C12740" s="65"/>
      <c r="D12740" s="65"/>
      <c r="E12740" s="65"/>
      <c r="F12740" s="65"/>
      <c r="G12740" s="65"/>
      <c r="H12740" s="113"/>
    </row>
    <row r="12741" spans="1:8">
      <c r="A12741" s="65"/>
      <c r="B12741" s="65"/>
      <c r="C12741" s="65"/>
      <c r="D12741" s="65"/>
      <c r="E12741" s="65"/>
      <c r="F12741" s="65"/>
      <c r="G12741" s="65"/>
      <c r="H12741" s="113"/>
    </row>
    <row r="12742" spans="1:8">
      <c r="A12742" s="65"/>
      <c r="B12742" s="65"/>
      <c r="C12742" s="65"/>
      <c r="D12742" s="65"/>
      <c r="E12742" s="65"/>
      <c r="F12742" s="65"/>
      <c r="G12742" s="65"/>
      <c r="H12742" s="113"/>
    </row>
    <row r="12743" spans="1:8">
      <c r="A12743" s="65"/>
      <c r="B12743" s="65"/>
      <c r="C12743" s="65"/>
      <c r="D12743" s="65"/>
      <c r="E12743" s="65"/>
      <c r="F12743" s="65"/>
      <c r="G12743" s="65"/>
      <c r="H12743" s="113"/>
    </row>
    <row r="12744" spans="1:8">
      <c r="A12744" s="65"/>
      <c r="B12744" s="65"/>
      <c r="C12744" s="65"/>
      <c r="D12744" s="65"/>
      <c r="E12744" s="65"/>
      <c r="F12744" s="65"/>
      <c r="G12744" s="65"/>
      <c r="H12744" s="113"/>
    </row>
    <row r="12745" spans="1:8">
      <c r="A12745" s="65"/>
      <c r="B12745" s="65"/>
      <c r="C12745" s="65"/>
      <c r="D12745" s="65"/>
      <c r="E12745" s="65"/>
      <c r="F12745" s="65"/>
      <c r="G12745" s="65"/>
      <c r="H12745" s="113"/>
    </row>
    <row r="12746" spans="1:8">
      <c r="A12746" s="65"/>
      <c r="B12746" s="65"/>
      <c r="C12746" s="65"/>
      <c r="D12746" s="65"/>
      <c r="E12746" s="65"/>
      <c r="F12746" s="65"/>
      <c r="G12746" s="65"/>
      <c r="H12746" s="113"/>
    </row>
    <row r="12747" spans="1:8">
      <c r="A12747" s="65"/>
      <c r="B12747" s="65"/>
      <c r="C12747" s="65"/>
      <c r="D12747" s="65"/>
      <c r="E12747" s="65"/>
      <c r="F12747" s="65"/>
      <c r="G12747" s="65"/>
      <c r="H12747" s="113"/>
    </row>
    <row r="12748" spans="1:8">
      <c r="A12748" s="65"/>
      <c r="B12748" s="65"/>
      <c r="C12748" s="65"/>
      <c r="D12748" s="65"/>
      <c r="E12748" s="65"/>
      <c r="F12748" s="65"/>
      <c r="G12748" s="65"/>
      <c r="H12748" s="113"/>
    </row>
    <row r="12749" spans="1:8">
      <c r="A12749" s="65"/>
      <c r="B12749" s="65"/>
      <c r="C12749" s="65"/>
      <c r="D12749" s="65"/>
      <c r="E12749" s="65"/>
      <c r="F12749" s="65"/>
      <c r="G12749" s="65"/>
      <c r="H12749" s="113"/>
    </row>
    <row r="12750" spans="1:8">
      <c r="A12750" s="65"/>
      <c r="B12750" s="65"/>
      <c r="C12750" s="65"/>
      <c r="D12750" s="65"/>
      <c r="E12750" s="65"/>
      <c r="F12750" s="65"/>
      <c r="G12750" s="65"/>
      <c r="H12750" s="113"/>
    </row>
    <row r="12751" spans="1:8">
      <c r="A12751" s="65"/>
      <c r="B12751" s="65"/>
      <c r="C12751" s="65"/>
      <c r="D12751" s="65"/>
      <c r="E12751" s="65"/>
      <c r="F12751" s="65"/>
      <c r="G12751" s="65"/>
      <c r="H12751" s="113"/>
    </row>
    <row r="12752" spans="1:8">
      <c r="A12752" s="65"/>
      <c r="B12752" s="65"/>
      <c r="C12752" s="65"/>
      <c r="D12752" s="65"/>
      <c r="E12752" s="65"/>
      <c r="F12752" s="65"/>
      <c r="G12752" s="65"/>
      <c r="H12752" s="113"/>
    </row>
    <row r="12753" spans="1:8">
      <c r="A12753" s="65"/>
      <c r="B12753" s="65"/>
      <c r="C12753" s="65"/>
      <c r="D12753" s="65"/>
      <c r="E12753" s="65"/>
      <c r="F12753" s="65"/>
      <c r="G12753" s="65"/>
      <c r="H12753" s="113"/>
    </row>
    <row r="12754" spans="1:8">
      <c r="A12754" s="65"/>
      <c r="B12754" s="65"/>
      <c r="C12754" s="65"/>
      <c r="D12754" s="65"/>
      <c r="E12754" s="65"/>
      <c r="F12754" s="65"/>
      <c r="G12754" s="65"/>
      <c r="H12754" s="113"/>
    </row>
    <row r="12755" spans="1:8">
      <c r="A12755" s="65"/>
      <c r="B12755" s="65"/>
      <c r="C12755" s="65"/>
      <c r="D12755" s="65"/>
      <c r="E12755" s="65"/>
      <c r="F12755" s="65"/>
      <c r="G12755" s="65"/>
      <c r="H12755" s="113"/>
    </row>
    <row r="12756" spans="1:8">
      <c r="A12756" s="65"/>
      <c r="B12756" s="65"/>
      <c r="C12756" s="65"/>
      <c r="D12756" s="65"/>
      <c r="E12756" s="65"/>
      <c r="F12756" s="65"/>
      <c r="G12756" s="65"/>
      <c r="H12756" s="113"/>
    </row>
    <row r="12757" spans="1:8">
      <c r="A12757" s="65"/>
      <c r="B12757" s="65"/>
      <c r="C12757" s="65"/>
      <c r="D12757" s="65"/>
      <c r="E12757" s="65"/>
      <c r="F12757" s="65"/>
      <c r="G12757" s="65"/>
      <c r="H12757" s="113"/>
    </row>
    <row r="12758" spans="1:8">
      <c r="A12758" s="65"/>
      <c r="B12758" s="65"/>
      <c r="C12758" s="65"/>
      <c r="D12758" s="65"/>
      <c r="E12758" s="65"/>
      <c r="F12758" s="65"/>
      <c r="G12758" s="65"/>
      <c r="H12758" s="113"/>
    </row>
    <row r="12759" spans="1:8">
      <c r="A12759" s="65"/>
      <c r="B12759" s="65"/>
      <c r="C12759" s="65"/>
      <c r="D12759" s="65"/>
      <c r="E12759" s="65"/>
      <c r="F12759" s="65"/>
      <c r="G12759" s="65"/>
      <c r="H12759" s="113"/>
    </row>
    <row r="12760" spans="1:8">
      <c r="A12760" s="65"/>
      <c r="B12760" s="65"/>
      <c r="C12760" s="65"/>
      <c r="D12760" s="65"/>
      <c r="E12760" s="65"/>
      <c r="F12760" s="65"/>
      <c r="G12760" s="65"/>
      <c r="H12760" s="113"/>
    </row>
    <row r="12761" spans="1:8">
      <c r="A12761" s="65"/>
      <c r="B12761" s="65"/>
      <c r="C12761" s="65"/>
      <c r="D12761" s="65"/>
      <c r="E12761" s="65"/>
      <c r="F12761" s="65"/>
      <c r="G12761" s="65"/>
      <c r="H12761" s="113"/>
    </row>
    <row r="12762" spans="1:8">
      <c r="A12762" s="65"/>
      <c r="B12762" s="65"/>
      <c r="C12762" s="65"/>
      <c r="D12762" s="65"/>
      <c r="E12762" s="65"/>
      <c r="F12762" s="65"/>
      <c r="G12762" s="65"/>
      <c r="H12762" s="113"/>
    </row>
    <row r="12763" spans="1:8">
      <c r="A12763" s="65"/>
      <c r="B12763" s="65"/>
      <c r="C12763" s="65"/>
      <c r="D12763" s="65"/>
      <c r="E12763" s="65"/>
      <c r="F12763" s="65"/>
      <c r="G12763" s="65"/>
      <c r="H12763" s="113"/>
    </row>
    <row r="12764" spans="1:8">
      <c r="A12764" s="65"/>
      <c r="B12764" s="65"/>
      <c r="C12764" s="65"/>
      <c r="D12764" s="65"/>
      <c r="E12764" s="65"/>
      <c r="F12764" s="65"/>
      <c r="G12764" s="65"/>
      <c r="H12764" s="113"/>
    </row>
    <row r="12765" spans="1:8">
      <c r="A12765" s="65"/>
      <c r="B12765" s="65"/>
      <c r="C12765" s="65"/>
      <c r="D12765" s="65"/>
      <c r="E12765" s="65"/>
      <c r="F12765" s="65"/>
      <c r="G12765" s="65"/>
      <c r="H12765" s="113"/>
    </row>
    <row r="12766" spans="1:8">
      <c r="A12766" s="65"/>
      <c r="B12766" s="65"/>
      <c r="C12766" s="65"/>
      <c r="D12766" s="65"/>
      <c r="E12766" s="65"/>
      <c r="F12766" s="65"/>
      <c r="G12766" s="65"/>
      <c r="H12766" s="113"/>
    </row>
    <row r="12767" spans="1:8">
      <c r="A12767" s="65"/>
      <c r="B12767" s="65"/>
      <c r="C12767" s="65"/>
      <c r="D12767" s="65"/>
      <c r="E12767" s="65"/>
      <c r="F12767" s="65"/>
      <c r="G12767" s="65"/>
      <c r="H12767" s="113"/>
    </row>
    <row r="12768" spans="1:8">
      <c r="A12768" s="65"/>
      <c r="B12768" s="65"/>
      <c r="C12768" s="65"/>
      <c r="D12768" s="65"/>
      <c r="E12768" s="65"/>
      <c r="F12768" s="65"/>
      <c r="G12768" s="65"/>
      <c r="H12768" s="113"/>
    </row>
    <row r="12769" spans="1:8">
      <c r="A12769" s="65"/>
      <c r="B12769" s="65"/>
      <c r="C12769" s="65"/>
      <c r="D12769" s="65"/>
      <c r="E12769" s="65"/>
      <c r="F12769" s="65"/>
      <c r="G12769" s="65"/>
      <c r="H12769" s="113"/>
    </row>
    <row r="12770" spans="1:8">
      <c r="A12770" s="65"/>
      <c r="B12770" s="65"/>
      <c r="C12770" s="65"/>
      <c r="D12770" s="65"/>
      <c r="E12770" s="65"/>
      <c r="F12770" s="65"/>
      <c r="G12770" s="65"/>
      <c r="H12770" s="113"/>
    </row>
    <row r="12771" spans="1:8">
      <c r="A12771" s="65"/>
      <c r="B12771" s="65"/>
      <c r="C12771" s="65"/>
      <c r="D12771" s="65"/>
      <c r="E12771" s="65"/>
      <c r="F12771" s="65"/>
      <c r="G12771" s="65"/>
      <c r="H12771" s="113"/>
    </row>
    <row r="12772" spans="1:8">
      <c r="A12772" s="65"/>
      <c r="B12772" s="65"/>
      <c r="C12772" s="65"/>
      <c r="D12772" s="65"/>
      <c r="E12772" s="65"/>
      <c r="F12772" s="65"/>
      <c r="G12772" s="65"/>
      <c r="H12772" s="113"/>
    </row>
    <row r="12773" spans="1:8">
      <c r="A12773" s="65"/>
      <c r="B12773" s="65"/>
      <c r="C12773" s="65"/>
      <c r="D12773" s="65"/>
      <c r="E12773" s="65"/>
      <c r="F12773" s="65"/>
      <c r="G12773" s="65"/>
      <c r="H12773" s="113"/>
    </row>
    <row r="12774" spans="1:8">
      <c r="A12774" s="65"/>
      <c r="B12774" s="65"/>
      <c r="C12774" s="65"/>
      <c r="D12774" s="65"/>
      <c r="E12774" s="65"/>
      <c r="F12774" s="65"/>
      <c r="G12774" s="65"/>
      <c r="H12774" s="113"/>
    </row>
    <row r="12775" spans="1:8">
      <c r="A12775" s="65"/>
      <c r="B12775" s="65"/>
      <c r="C12775" s="65"/>
      <c r="D12775" s="65"/>
      <c r="E12775" s="65"/>
      <c r="F12775" s="65"/>
      <c r="G12775" s="65"/>
      <c r="H12775" s="113"/>
    </row>
    <row r="12776" spans="1:8">
      <c r="A12776" s="65"/>
      <c r="B12776" s="65"/>
      <c r="C12776" s="65"/>
      <c r="D12776" s="65"/>
      <c r="E12776" s="65"/>
      <c r="F12776" s="65"/>
      <c r="G12776" s="65"/>
      <c r="H12776" s="113"/>
    </row>
    <row r="12777" spans="1:8">
      <c r="A12777" s="65"/>
      <c r="B12777" s="65"/>
      <c r="C12777" s="65"/>
      <c r="D12777" s="65"/>
      <c r="E12777" s="65"/>
      <c r="F12777" s="65"/>
      <c r="G12777" s="65"/>
      <c r="H12777" s="113"/>
    </row>
    <row r="12778" spans="1:8">
      <c r="A12778" s="65"/>
      <c r="B12778" s="65"/>
      <c r="C12778" s="65"/>
      <c r="D12778" s="65"/>
      <c r="E12778" s="65"/>
      <c r="F12778" s="65"/>
      <c r="G12778" s="65"/>
      <c r="H12778" s="113"/>
    </row>
    <row r="12779" spans="1:8">
      <c r="A12779" s="65"/>
      <c r="B12779" s="65"/>
      <c r="C12779" s="65"/>
      <c r="D12779" s="65"/>
      <c r="E12779" s="65"/>
      <c r="F12779" s="65"/>
      <c r="G12779" s="65"/>
      <c r="H12779" s="113"/>
    </row>
    <row r="12780" spans="1:8">
      <c r="A12780" s="65"/>
      <c r="B12780" s="65"/>
      <c r="C12780" s="65"/>
      <c r="D12780" s="65"/>
      <c r="E12780" s="65"/>
      <c r="F12780" s="65"/>
      <c r="G12780" s="65"/>
      <c r="H12780" s="113"/>
    </row>
    <row r="12781" spans="1:8">
      <c r="A12781" s="65"/>
      <c r="B12781" s="65"/>
      <c r="C12781" s="65"/>
      <c r="D12781" s="65"/>
      <c r="E12781" s="65"/>
      <c r="F12781" s="65"/>
      <c r="G12781" s="65"/>
      <c r="H12781" s="113"/>
    </row>
    <row r="12782" spans="1:8">
      <c r="A12782" s="65"/>
      <c r="B12782" s="65"/>
      <c r="C12782" s="65"/>
      <c r="D12782" s="65"/>
      <c r="E12782" s="65"/>
      <c r="F12782" s="65"/>
      <c r="G12782" s="65"/>
      <c r="H12782" s="113"/>
    </row>
    <row r="12783" spans="1:8">
      <c r="A12783" s="65"/>
      <c r="B12783" s="65"/>
      <c r="C12783" s="65"/>
      <c r="D12783" s="65"/>
      <c r="E12783" s="65"/>
      <c r="F12783" s="65"/>
      <c r="G12783" s="65"/>
      <c r="H12783" s="113"/>
    </row>
    <row r="12784" spans="1:8">
      <c r="A12784" s="65"/>
      <c r="B12784" s="65"/>
      <c r="C12784" s="65"/>
      <c r="D12784" s="65"/>
      <c r="E12784" s="65"/>
      <c r="F12784" s="65"/>
      <c r="G12784" s="65"/>
      <c r="H12784" s="113"/>
    </row>
    <row r="12785" spans="1:8">
      <c r="A12785" s="65"/>
      <c r="B12785" s="65"/>
      <c r="C12785" s="65"/>
      <c r="D12785" s="65"/>
      <c r="E12785" s="65"/>
      <c r="F12785" s="65"/>
      <c r="G12785" s="65"/>
      <c r="H12785" s="113"/>
    </row>
    <row r="12786" spans="1:8">
      <c r="A12786" s="65"/>
      <c r="B12786" s="65"/>
      <c r="C12786" s="65"/>
      <c r="D12786" s="65"/>
      <c r="E12786" s="65"/>
      <c r="F12786" s="65"/>
      <c r="G12786" s="65"/>
      <c r="H12786" s="113"/>
    </row>
    <row r="12787" spans="1:8">
      <c r="A12787" s="65"/>
      <c r="B12787" s="65"/>
      <c r="C12787" s="65"/>
      <c r="D12787" s="65"/>
      <c r="E12787" s="65"/>
      <c r="F12787" s="65"/>
      <c r="G12787" s="65"/>
      <c r="H12787" s="113"/>
    </row>
    <row r="12788" spans="1:8">
      <c r="A12788" s="65"/>
      <c r="B12788" s="65"/>
      <c r="C12788" s="65"/>
      <c r="D12788" s="65"/>
      <c r="E12788" s="65"/>
      <c r="F12788" s="65"/>
      <c r="G12788" s="65"/>
      <c r="H12788" s="113"/>
    </row>
    <row r="12789" spans="1:8">
      <c r="A12789" s="65"/>
      <c r="B12789" s="65"/>
      <c r="C12789" s="65"/>
      <c r="D12789" s="65"/>
      <c r="E12789" s="65"/>
      <c r="F12789" s="65"/>
      <c r="G12789" s="65"/>
      <c r="H12789" s="113"/>
    </row>
    <row r="12790" spans="1:8">
      <c r="A12790" s="65"/>
      <c r="B12790" s="65"/>
      <c r="C12790" s="65"/>
      <c r="D12790" s="65"/>
      <c r="E12790" s="65"/>
      <c r="F12790" s="65"/>
      <c r="G12790" s="65"/>
      <c r="H12790" s="113"/>
    </row>
    <row r="12791" spans="1:8">
      <c r="A12791" s="65"/>
      <c r="B12791" s="65"/>
      <c r="C12791" s="65"/>
      <c r="D12791" s="65"/>
      <c r="E12791" s="65"/>
      <c r="F12791" s="65"/>
      <c r="G12791" s="65"/>
      <c r="H12791" s="113"/>
    </row>
    <row r="12792" spans="1:8">
      <c r="A12792" s="65"/>
      <c r="B12792" s="65"/>
      <c r="C12792" s="65"/>
      <c r="D12792" s="65"/>
      <c r="E12792" s="65"/>
      <c r="F12792" s="65"/>
      <c r="G12792" s="65"/>
      <c r="H12792" s="113"/>
    </row>
    <row r="12793" spans="1:8">
      <c r="A12793" s="65"/>
      <c r="B12793" s="65"/>
      <c r="C12793" s="65"/>
      <c r="D12793" s="65"/>
      <c r="E12793" s="65"/>
      <c r="F12793" s="65"/>
      <c r="G12793" s="65"/>
      <c r="H12793" s="113"/>
    </row>
    <row r="12794" spans="1:8">
      <c r="A12794" s="65"/>
      <c r="B12794" s="65"/>
      <c r="C12794" s="65"/>
      <c r="D12794" s="65"/>
      <c r="E12794" s="65"/>
      <c r="F12794" s="65"/>
      <c r="G12794" s="65"/>
      <c r="H12794" s="113"/>
    </row>
    <row r="12795" spans="1:8">
      <c r="A12795" s="65"/>
      <c r="B12795" s="65"/>
      <c r="C12795" s="65"/>
      <c r="D12795" s="65"/>
      <c r="E12795" s="65"/>
      <c r="F12795" s="65"/>
      <c r="G12795" s="65"/>
      <c r="H12795" s="113"/>
    </row>
    <row r="12796" spans="1:8">
      <c r="A12796" s="65"/>
      <c r="B12796" s="65"/>
      <c r="C12796" s="65"/>
      <c r="D12796" s="65"/>
      <c r="E12796" s="65"/>
      <c r="F12796" s="65"/>
      <c r="G12796" s="65"/>
      <c r="H12796" s="113"/>
    </row>
    <row r="12797" spans="1:8">
      <c r="A12797" s="65"/>
      <c r="B12797" s="65"/>
      <c r="C12797" s="65"/>
      <c r="D12797" s="65"/>
      <c r="E12797" s="65"/>
      <c r="F12797" s="65"/>
      <c r="G12797" s="65"/>
      <c r="H12797" s="113"/>
    </row>
    <row r="12798" spans="1:8">
      <c r="A12798" s="65"/>
      <c r="B12798" s="65"/>
      <c r="C12798" s="65"/>
      <c r="D12798" s="65"/>
      <c r="E12798" s="65"/>
      <c r="F12798" s="65"/>
      <c r="G12798" s="65"/>
      <c r="H12798" s="113"/>
    </row>
    <row r="12799" spans="1:8">
      <c r="A12799" s="65"/>
      <c r="B12799" s="65"/>
      <c r="C12799" s="65"/>
      <c r="D12799" s="65"/>
      <c r="E12799" s="65"/>
      <c r="F12799" s="65"/>
      <c r="G12799" s="65"/>
      <c r="H12799" s="113"/>
    </row>
    <row r="12800" spans="1:8">
      <c r="A12800" s="65"/>
      <c r="B12800" s="65"/>
      <c r="C12800" s="65"/>
      <c r="D12800" s="65"/>
      <c r="E12800" s="65"/>
      <c r="F12800" s="65"/>
      <c r="G12800" s="65"/>
      <c r="H12800" s="113"/>
    </row>
    <row r="12801" spans="1:8">
      <c r="A12801" s="65"/>
      <c r="B12801" s="65"/>
      <c r="C12801" s="65"/>
      <c r="D12801" s="65"/>
      <c r="E12801" s="65"/>
      <c r="F12801" s="65"/>
      <c r="G12801" s="65"/>
      <c r="H12801" s="113"/>
    </row>
    <row r="12802" spans="1:8">
      <c r="A12802" s="65"/>
      <c r="B12802" s="65"/>
      <c r="C12802" s="65"/>
      <c r="D12802" s="65"/>
      <c r="E12802" s="65"/>
      <c r="F12802" s="65"/>
      <c r="G12802" s="65"/>
      <c r="H12802" s="113"/>
    </row>
    <row r="12803" spans="1:8">
      <c r="A12803" s="65"/>
      <c r="B12803" s="65"/>
      <c r="C12803" s="65"/>
      <c r="D12803" s="65"/>
      <c r="E12803" s="65"/>
      <c r="F12803" s="65"/>
      <c r="G12803" s="65"/>
      <c r="H12803" s="113"/>
    </row>
    <row r="12804" spans="1:8">
      <c r="A12804" s="65"/>
      <c r="B12804" s="65"/>
      <c r="C12804" s="65"/>
      <c r="D12804" s="65"/>
      <c r="E12804" s="65"/>
      <c r="F12804" s="65"/>
      <c r="G12804" s="65"/>
      <c r="H12804" s="113"/>
    </row>
    <row r="12805" spans="1:8">
      <c r="A12805" s="65"/>
      <c r="B12805" s="65"/>
      <c r="C12805" s="65"/>
      <c r="D12805" s="65"/>
      <c r="E12805" s="65"/>
      <c r="F12805" s="65"/>
      <c r="G12805" s="65"/>
      <c r="H12805" s="113"/>
    </row>
    <row r="12806" spans="1:8">
      <c r="A12806" s="65"/>
      <c r="B12806" s="65"/>
      <c r="C12806" s="65"/>
      <c r="D12806" s="65"/>
      <c r="E12806" s="65"/>
      <c r="F12806" s="65"/>
      <c r="G12806" s="65"/>
      <c r="H12806" s="113"/>
    </row>
    <row r="12807" spans="1:8">
      <c r="A12807" s="65"/>
      <c r="B12807" s="65"/>
      <c r="C12807" s="65"/>
      <c r="D12807" s="65"/>
      <c r="E12807" s="65"/>
      <c r="F12807" s="65"/>
      <c r="G12807" s="65"/>
      <c r="H12807" s="113"/>
    </row>
    <row r="12808" spans="1:8">
      <c r="A12808" s="65"/>
      <c r="B12808" s="65"/>
      <c r="C12808" s="65"/>
      <c r="D12808" s="65"/>
      <c r="E12808" s="65"/>
      <c r="F12808" s="65"/>
      <c r="G12808" s="65"/>
      <c r="H12808" s="113"/>
    </row>
    <row r="12809" spans="1:8">
      <c r="A12809" s="65"/>
      <c r="B12809" s="65"/>
      <c r="C12809" s="65"/>
      <c r="D12809" s="65"/>
      <c r="E12809" s="65"/>
      <c r="F12809" s="65"/>
      <c r="G12809" s="65"/>
      <c r="H12809" s="113"/>
    </row>
    <row r="12810" spans="1:8">
      <c r="A12810" s="65"/>
      <c r="B12810" s="65"/>
      <c r="C12810" s="65"/>
      <c r="D12810" s="65"/>
      <c r="E12810" s="65"/>
      <c r="F12810" s="65"/>
      <c r="G12810" s="65"/>
      <c r="H12810" s="113"/>
    </row>
    <row r="12811" spans="1:8">
      <c r="A12811" s="65"/>
      <c r="B12811" s="65"/>
      <c r="C12811" s="65"/>
      <c r="D12811" s="65"/>
      <c r="E12811" s="65"/>
      <c r="F12811" s="65"/>
      <c r="G12811" s="65"/>
      <c r="H12811" s="113"/>
    </row>
    <row r="12812" spans="1:8">
      <c r="A12812" s="65"/>
      <c r="B12812" s="65"/>
      <c r="C12812" s="65"/>
      <c r="D12812" s="65"/>
      <c r="E12812" s="65"/>
      <c r="F12812" s="65"/>
      <c r="G12812" s="65"/>
      <c r="H12812" s="113"/>
    </row>
    <row r="12813" spans="1:8">
      <c r="A12813" s="65"/>
      <c r="B12813" s="65"/>
      <c r="C12813" s="65"/>
      <c r="D12813" s="65"/>
      <c r="E12813" s="65"/>
      <c r="F12813" s="65"/>
      <c r="G12813" s="65"/>
      <c r="H12813" s="113"/>
    </row>
    <row r="12814" spans="1:8">
      <c r="A12814" s="65"/>
      <c r="B12814" s="65"/>
      <c r="C12814" s="65"/>
      <c r="D12814" s="65"/>
      <c r="E12814" s="65"/>
      <c r="F12814" s="65"/>
      <c r="G12814" s="65"/>
      <c r="H12814" s="113"/>
    </row>
    <row r="12815" spans="1:8">
      <c r="A12815" s="65"/>
      <c r="B12815" s="65"/>
      <c r="C12815" s="65"/>
      <c r="D12815" s="65"/>
      <c r="E12815" s="65"/>
      <c r="F12815" s="65"/>
      <c r="G12815" s="65"/>
      <c r="H12815" s="113"/>
    </row>
    <row r="12816" spans="1:8">
      <c r="A12816" s="65"/>
      <c r="B12816" s="65"/>
      <c r="C12816" s="65"/>
      <c r="D12816" s="65"/>
      <c r="E12816" s="65"/>
      <c r="F12816" s="65"/>
      <c r="G12816" s="65"/>
      <c r="H12816" s="113"/>
    </row>
    <row r="12817" spans="1:8">
      <c r="A12817" s="65"/>
      <c r="B12817" s="65"/>
      <c r="C12817" s="65"/>
      <c r="D12817" s="65"/>
      <c r="E12817" s="65"/>
      <c r="F12817" s="65"/>
      <c r="G12817" s="65"/>
      <c r="H12817" s="113"/>
    </row>
    <row r="12818" spans="1:8">
      <c r="A12818" s="65"/>
      <c r="B12818" s="65"/>
      <c r="C12818" s="65"/>
      <c r="D12818" s="65"/>
      <c r="E12818" s="65"/>
      <c r="F12818" s="65"/>
      <c r="G12818" s="65"/>
      <c r="H12818" s="113"/>
    </row>
    <row r="12819" spans="1:8">
      <c r="A12819" s="65"/>
      <c r="B12819" s="65"/>
      <c r="C12819" s="65"/>
      <c r="D12819" s="65"/>
      <c r="E12819" s="65"/>
      <c r="F12819" s="65"/>
      <c r="G12819" s="65"/>
      <c r="H12819" s="113"/>
    </row>
    <row r="12820" spans="1:8">
      <c r="A12820" s="65"/>
      <c r="B12820" s="65"/>
      <c r="C12820" s="65"/>
      <c r="D12820" s="65"/>
      <c r="E12820" s="65"/>
      <c r="F12820" s="65"/>
      <c r="G12820" s="65"/>
      <c r="H12820" s="113"/>
    </row>
    <row r="12821" spans="1:8">
      <c r="A12821" s="65"/>
      <c r="B12821" s="65"/>
      <c r="C12821" s="65"/>
      <c r="D12821" s="65"/>
      <c r="E12821" s="65"/>
      <c r="F12821" s="65"/>
      <c r="G12821" s="65"/>
      <c r="H12821" s="113"/>
    </row>
    <row r="12822" spans="1:8">
      <c r="A12822" s="65"/>
      <c r="B12822" s="65"/>
      <c r="C12822" s="65"/>
      <c r="D12822" s="65"/>
      <c r="E12822" s="65"/>
      <c r="F12822" s="65"/>
      <c r="G12822" s="65"/>
      <c r="H12822" s="113"/>
    </row>
    <row r="12823" spans="1:8">
      <c r="A12823" s="65"/>
      <c r="B12823" s="65"/>
      <c r="C12823" s="65"/>
      <c r="D12823" s="65"/>
      <c r="E12823" s="65"/>
      <c r="F12823" s="65"/>
      <c r="G12823" s="65"/>
      <c r="H12823" s="113"/>
    </row>
    <row r="12824" spans="1:8">
      <c r="A12824" s="65"/>
      <c r="B12824" s="65"/>
      <c r="C12824" s="65"/>
      <c r="D12824" s="65"/>
      <c r="E12824" s="65"/>
      <c r="F12824" s="65"/>
      <c r="G12824" s="65"/>
      <c r="H12824" s="113"/>
    </row>
    <row r="12825" spans="1:8">
      <c r="A12825" s="65"/>
      <c r="B12825" s="65"/>
      <c r="C12825" s="65"/>
      <c r="D12825" s="65"/>
      <c r="E12825" s="65"/>
      <c r="F12825" s="65"/>
      <c r="G12825" s="65"/>
      <c r="H12825" s="113"/>
    </row>
    <row r="12826" spans="1:8">
      <c r="A12826" s="65"/>
      <c r="B12826" s="65"/>
      <c r="C12826" s="65"/>
      <c r="D12826" s="65"/>
      <c r="E12826" s="65"/>
      <c r="F12826" s="65"/>
      <c r="G12826" s="65"/>
      <c r="H12826" s="113"/>
    </row>
    <row r="12827" spans="1:8">
      <c r="A12827" s="65"/>
      <c r="B12827" s="65"/>
      <c r="C12827" s="65"/>
      <c r="D12827" s="65"/>
      <c r="E12827" s="65"/>
      <c r="F12827" s="65"/>
      <c r="G12827" s="65"/>
      <c r="H12827" s="113"/>
    </row>
    <row r="12828" spans="1:8">
      <c r="A12828" s="65"/>
      <c r="B12828" s="65"/>
      <c r="C12828" s="65"/>
      <c r="D12828" s="65"/>
      <c r="E12828" s="65"/>
      <c r="F12828" s="65"/>
      <c r="G12828" s="65"/>
      <c r="H12828" s="113"/>
    </row>
    <row r="12829" spans="1:8">
      <c r="A12829" s="65"/>
      <c r="B12829" s="65"/>
      <c r="C12829" s="65"/>
      <c r="D12829" s="65"/>
      <c r="E12829" s="65"/>
      <c r="F12829" s="65"/>
      <c r="G12829" s="65"/>
      <c r="H12829" s="113"/>
    </row>
    <row r="12830" spans="1:8">
      <c r="A12830" s="65"/>
      <c r="B12830" s="65"/>
      <c r="C12830" s="65"/>
      <c r="D12830" s="65"/>
      <c r="E12830" s="65"/>
      <c r="F12830" s="65"/>
      <c r="G12830" s="65"/>
      <c r="H12830" s="113"/>
    </row>
    <row r="12831" spans="1:8">
      <c r="A12831" s="65"/>
      <c r="B12831" s="65"/>
      <c r="C12831" s="65"/>
      <c r="D12831" s="65"/>
      <c r="E12831" s="65"/>
      <c r="F12831" s="65"/>
      <c r="G12831" s="65"/>
      <c r="H12831" s="113"/>
    </row>
    <row r="12832" spans="1:8">
      <c r="A12832" s="65"/>
      <c r="B12832" s="65"/>
      <c r="C12832" s="65"/>
      <c r="D12832" s="65"/>
      <c r="E12832" s="65"/>
      <c r="F12832" s="65"/>
      <c r="G12832" s="65"/>
      <c r="H12832" s="113"/>
    </row>
    <row r="12833" spans="1:8">
      <c r="A12833" s="65"/>
      <c r="B12833" s="65"/>
      <c r="C12833" s="65"/>
      <c r="D12833" s="65"/>
      <c r="E12833" s="65"/>
      <c r="F12833" s="65"/>
      <c r="G12833" s="65"/>
      <c r="H12833" s="113"/>
    </row>
    <row r="12834" spans="1:8">
      <c r="A12834" s="65"/>
      <c r="B12834" s="65"/>
      <c r="C12834" s="65"/>
      <c r="D12834" s="65"/>
      <c r="E12834" s="65"/>
      <c r="F12834" s="65"/>
      <c r="G12834" s="65"/>
      <c r="H12834" s="113"/>
    </row>
    <row r="12835" spans="1:8">
      <c r="A12835" s="65"/>
      <c r="B12835" s="65"/>
      <c r="C12835" s="65"/>
      <c r="D12835" s="65"/>
      <c r="E12835" s="65"/>
      <c r="F12835" s="65"/>
      <c r="G12835" s="65"/>
      <c r="H12835" s="113"/>
    </row>
    <row r="12836" spans="1:8">
      <c r="A12836" s="65"/>
      <c r="B12836" s="65"/>
      <c r="C12836" s="65"/>
      <c r="D12836" s="65"/>
      <c r="E12836" s="65"/>
      <c r="F12836" s="65"/>
      <c r="G12836" s="65"/>
      <c r="H12836" s="113"/>
    </row>
    <row r="12837" spans="1:8">
      <c r="A12837" s="65"/>
      <c r="B12837" s="65"/>
      <c r="C12837" s="65"/>
      <c r="D12837" s="65"/>
      <c r="E12837" s="65"/>
      <c r="F12837" s="65"/>
      <c r="G12837" s="65"/>
      <c r="H12837" s="113"/>
    </row>
    <row r="12838" spans="1:8">
      <c r="A12838" s="65"/>
      <c r="B12838" s="65"/>
      <c r="C12838" s="65"/>
      <c r="D12838" s="65"/>
      <c r="E12838" s="65"/>
      <c r="F12838" s="65"/>
      <c r="G12838" s="65"/>
      <c r="H12838" s="113"/>
    </row>
    <row r="12839" spans="1:8">
      <c r="A12839" s="65"/>
      <c r="B12839" s="65"/>
      <c r="C12839" s="65"/>
      <c r="D12839" s="65"/>
      <c r="E12839" s="65"/>
      <c r="F12839" s="65"/>
      <c r="G12839" s="65"/>
      <c r="H12839" s="113"/>
    </row>
    <row r="12840" spans="1:8">
      <c r="A12840" s="65"/>
      <c r="B12840" s="65"/>
      <c r="C12840" s="65"/>
      <c r="D12840" s="65"/>
      <c r="E12840" s="65"/>
      <c r="F12840" s="65"/>
      <c r="G12840" s="65"/>
      <c r="H12840" s="113"/>
    </row>
    <row r="12841" spans="1:8">
      <c r="A12841" s="65"/>
      <c r="B12841" s="65"/>
      <c r="C12841" s="65"/>
      <c r="D12841" s="65"/>
      <c r="E12841" s="65"/>
      <c r="F12841" s="65"/>
      <c r="G12841" s="65"/>
      <c r="H12841" s="113"/>
    </row>
    <row r="12842" spans="1:8">
      <c r="A12842" s="65"/>
      <c r="B12842" s="65"/>
      <c r="C12842" s="65"/>
      <c r="D12842" s="65"/>
      <c r="E12842" s="65"/>
      <c r="F12842" s="65"/>
      <c r="G12842" s="65"/>
      <c r="H12842" s="113"/>
    </row>
    <row r="12843" spans="1:8">
      <c r="A12843" s="65"/>
      <c r="B12843" s="65"/>
      <c r="C12843" s="65"/>
      <c r="D12843" s="65"/>
      <c r="E12843" s="65"/>
      <c r="F12843" s="65"/>
      <c r="G12843" s="65"/>
      <c r="H12843" s="113"/>
    </row>
    <row r="12844" spans="1:8">
      <c r="A12844" s="65"/>
      <c r="B12844" s="65"/>
      <c r="C12844" s="65"/>
      <c r="D12844" s="65"/>
      <c r="E12844" s="65"/>
      <c r="F12844" s="65"/>
      <c r="G12844" s="65"/>
      <c r="H12844" s="113"/>
    </row>
    <row r="12845" spans="1:8">
      <c r="A12845" s="65"/>
      <c r="B12845" s="65"/>
      <c r="C12845" s="65"/>
      <c r="D12845" s="65"/>
      <c r="E12845" s="65"/>
      <c r="F12845" s="65"/>
      <c r="G12845" s="65"/>
      <c r="H12845" s="113"/>
    </row>
    <row r="12846" spans="1:8">
      <c r="A12846" s="65"/>
      <c r="B12846" s="65"/>
      <c r="C12846" s="65"/>
      <c r="D12846" s="65"/>
      <c r="E12846" s="65"/>
      <c r="F12846" s="65"/>
      <c r="G12846" s="65"/>
      <c r="H12846" s="113"/>
    </row>
    <row r="12847" spans="1:8">
      <c r="A12847" s="65"/>
      <c r="B12847" s="65"/>
      <c r="C12847" s="65"/>
      <c r="D12847" s="65"/>
      <c r="E12847" s="65"/>
      <c r="F12847" s="65"/>
      <c r="G12847" s="65"/>
      <c r="H12847" s="113"/>
    </row>
    <row r="12848" spans="1:8">
      <c r="A12848" s="65"/>
      <c r="B12848" s="65"/>
      <c r="C12848" s="65"/>
      <c r="D12848" s="65"/>
      <c r="E12848" s="65"/>
      <c r="F12848" s="65"/>
      <c r="G12848" s="65"/>
      <c r="H12848" s="113"/>
    </row>
    <row r="12849" spans="1:8">
      <c r="A12849" s="65"/>
      <c r="B12849" s="65"/>
      <c r="C12849" s="65"/>
      <c r="D12849" s="65"/>
      <c r="E12849" s="65"/>
      <c r="F12849" s="65"/>
      <c r="G12849" s="65"/>
      <c r="H12849" s="113"/>
    </row>
    <row r="12850" spans="1:8">
      <c r="A12850" s="65"/>
      <c r="B12850" s="65"/>
      <c r="C12850" s="65"/>
      <c r="D12850" s="65"/>
      <c r="E12850" s="65"/>
      <c r="F12850" s="65"/>
      <c r="G12850" s="65"/>
      <c r="H12850" s="113"/>
    </row>
    <row r="12851" spans="1:8">
      <c r="A12851" s="65"/>
      <c r="B12851" s="65"/>
      <c r="C12851" s="65"/>
      <c r="D12851" s="65"/>
      <c r="E12851" s="65"/>
      <c r="F12851" s="65"/>
      <c r="G12851" s="65"/>
      <c r="H12851" s="113"/>
    </row>
    <row r="12852" spans="1:8">
      <c r="A12852" s="65"/>
      <c r="B12852" s="65"/>
      <c r="C12852" s="65"/>
      <c r="D12852" s="65"/>
      <c r="E12852" s="65"/>
      <c r="F12852" s="65"/>
      <c r="G12852" s="65"/>
      <c r="H12852" s="113"/>
    </row>
    <row r="12853" spans="1:8">
      <c r="A12853" s="65"/>
      <c r="B12853" s="65"/>
      <c r="C12853" s="65"/>
      <c r="D12853" s="65"/>
      <c r="E12853" s="65"/>
      <c r="F12853" s="65"/>
      <c r="G12853" s="65"/>
      <c r="H12853" s="113"/>
    </row>
    <row r="12854" spans="1:8">
      <c r="A12854" s="65"/>
      <c r="B12854" s="65"/>
      <c r="C12854" s="65"/>
      <c r="D12854" s="65"/>
      <c r="E12854" s="65"/>
      <c r="F12854" s="65"/>
      <c r="G12854" s="65"/>
      <c r="H12854" s="113"/>
    </row>
    <row r="12855" spans="1:8">
      <c r="A12855" s="65"/>
      <c r="B12855" s="65"/>
      <c r="C12855" s="65"/>
      <c r="D12855" s="65"/>
      <c r="E12855" s="65"/>
      <c r="F12855" s="65"/>
      <c r="G12855" s="65"/>
      <c r="H12855" s="113"/>
    </row>
    <row r="12856" spans="1:8">
      <c r="A12856" s="65"/>
      <c r="B12856" s="65"/>
      <c r="C12856" s="65"/>
      <c r="D12856" s="65"/>
      <c r="E12856" s="65"/>
      <c r="F12856" s="65"/>
      <c r="G12856" s="65"/>
      <c r="H12856" s="113"/>
    </row>
    <row r="12857" spans="1:8">
      <c r="A12857" s="65"/>
      <c r="B12857" s="65"/>
      <c r="C12857" s="65"/>
      <c r="D12857" s="65"/>
      <c r="E12857" s="65"/>
      <c r="F12857" s="65"/>
      <c r="G12857" s="65"/>
      <c r="H12857" s="113"/>
    </row>
    <row r="12858" spans="1:8">
      <c r="A12858" s="65"/>
      <c r="B12858" s="65"/>
      <c r="C12858" s="65"/>
      <c r="D12858" s="65"/>
      <c r="E12858" s="65"/>
      <c r="F12858" s="65"/>
      <c r="G12858" s="65"/>
      <c r="H12858" s="113"/>
    </row>
    <row r="12859" spans="1:8">
      <c r="A12859" s="65"/>
      <c r="B12859" s="65"/>
      <c r="C12859" s="65"/>
      <c r="D12859" s="65"/>
      <c r="E12859" s="65"/>
      <c r="F12859" s="65"/>
      <c r="G12859" s="65"/>
      <c r="H12859" s="113"/>
    </row>
    <row r="12860" spans="1:8">
      <c r="A12860" s="65"/>
      <c r="B12860" s="65"/>
      <c r="C12860" s="65"/>
      <c r="D12860" s="65"/>
      <c r="E12860" s="65"/>
      <c r="F12860" s="65"/>
      <c r="G12860" s="65"/>
      <c r="H12860" s="113"/>
    </row>
    <row r="12861" spans="1:8">
      <c r="A12861" s="65"/>
      <c r="B12861" s="65"/>
      <c r="C12861" s="65"/>
      <c r="D12861" s="65"/>
      <c r="E12861" s="65"/>
      <c r="F12861" s="65"/>
      <c r="G12861" s="65"/>
      <c r="H12861" s="113"/>
    </row>
    <row r="12862" spans="1:8">
      <c r="A12862" s="65"/>
      <c r="B12862" s="65"/>
      <c r="C12862" s="65"/>
      <c r="D12862" s="65"/>
      <c r="E12862" s="65"/>
      <c r="F12862" s="65"/>
      <c r="G12862" s="65"/>
      <c r="H12862" s="113"/>
    </row>
    <row r="12863" spans="1:8">
      <c r="A12863" s="65"/>
      <c r="B12863" s="65"/>
      <c r="C12863" s="65"/>
      <c r="D12863" s="65"/>
      <c r="E12863" s="65"/>
      <c r="F12863" s="65"/>
      <c r="G12863" s="65"/>
      <c r="H12863" s="113"/>
    </row>
    <row r="12864" spans="1:8">
      <c r="A12864" s="65"/>
      <c r="B12864" s="65"/>
      <c r="C12864" s="65"/>
      <c r="D12864" s="65"/>
      <c r="E12864" s="65"/>
      <c r="F12864" s="65"/>
      <c r="G12864" s="65"/>
      <c r="H12864" s="113"/>
    </row>
    <row r="12865" spans="1:8">
      <c r="A12865" s="65"/>
      <c r="B12865" s="65"/>
      <c r="C12865" s="65"/>
      <c r="D12865" s="65"/>
      <c r="E12865" s="65"/>
      <c r="F12865" s="65"/>
      <c r="G12865" s="65"/>
      <c r="H12865" s="113"/>
    </row>
    <row r="12866" spans="1:8">
      <c r="A12866" s="65"/>
      <c r="B12866" s="65"/>
      <c r="C12866" s="65"/>
      <c r="D12866" s="65"/>
      <c r="E12866" s="65"/>
      <c r="F12866" s="65"/>
      <c r="G12866" s="65"/>
      <c r="H12866" s="113"/>
    </row>
    <row r="12867" spans="1:8">
      <c r="A12867" s="65"/>
      <c r="B12867" s="65"/>
      <c r="C12867" s="65"/>
      <c r="D12867" s="65"/>
      <c r="E12867" s="65"/>
      <c r="F12867" s="65"/>
      <c r="G12867" s="65"/>
      <c r="H12867" s="113"/>
    </row>
    <row r="12868" spans="1:8">
      <c r="A12868" s="65"/>
      <c r="B12868" s="65"/>
      <c r="C12868" s="65"/>
      <c r="D12868" s="65"/>
      <c r="E12868" s="65"/>
      <c r="F12868" s="65"/>
      <c r="G12868" s="65"/>
      <c r="H12868" s="113"/>
    </row>
    <row r="12869" spans="1:8">
      <c r="A12869" s="65"/>
      <c r="B12869" s="65"/>
      <c r="C12869" s="65"/>
      <c r="D12869" s="65"/>
      <c r="E12869" s="65"/>
      <c r="F12869" s="65"/>
      <c r="G12869" s="65"/>
      <c r="H12869" s="113"/>
    </row>
    <row r="12870" spans="1:8">
      <c r="A12870" s="65"/>
      <c r="B12870" s="65"/>
      <c r="C12870" s="65"/>
      <c r="D12870" s="65"/>
      <c r="E12870" s="65"/>
      <c r="F12870" s="65"/>
      <c r="G12870" s="65"/>
      <c r="H12870" s="113"/>
    </row>
    <row r="12871" spans="1:8">
      <c r="A12871" s="65"/>
      <c r="B12871" s="65"/>
      <c r="C12871" s="65"/>
      <c r="D12871" s="65"/>
      <c r="E12871" s="65"/>
      <c r="F12871" s="65"/>
      <c r="G12871" s="65"/>
      <c r="H12871" s="113"/>
    </row>
    <row r="12872" spans="1:8">
      <c r="A12872" s="65"/>
      <c r="B12872" s="65"/>
      <c r="C12872" s="65"/>
      <c r="D12872" s="65"/>
      <c r="E12872" s="65"/>
      <c r="F12872" s="65"/>
      <c r="G12872" s="65"/>
      <c r="H12872" s="113"/>
    </row>
    <row r="12873" spans="1:8">
      <c r="A12873" s="65"/>
      <c r="B12873" s="65"/>
      <c r="C12873" s="65"/>
      <c r="D12873" s="65"/>
      <c r="E12873" s="65"/>
      <c r="F12873" s="65"/>
      <c r="G12873" s="65"/>
      <c r="H12873" s="113"/>
    </row>
    <row r="12874" spans="1:8">
      <c r="A12874" s="65"/>
      <c r="B12874" s="65"/>
      <c r="C12874" s="65"/>
      <c r="D12874" s="65"/>
      <c r="E12874" s="65"/>
      <c r="F12874" s="65"/>
      <c r="G12874" s="65"/>
      <c r="H12874" s="113"/>
    </row>
    <row r="12875" spans="1:8">
      <c r="A12875" s="65"/>
      <c r="B12875" s="65"/>
      <c r="C12875" s="65"/>
      <c r="D12875" s="65"/>
      <c r="E12875" s="65"/>
      <c r="F12875" s="65"/>
      <c r="G12875" s="65"/>
      <c r="H12875" s="113"/>
    </row>
    <row r="12876" spans="1:8">
      <c r="A12876" s="65"/>
      <c r="B12876" s="65"/>
      <c r="C12876" s="65"/>
      <c r="D12876" s="65"/>
      <c r="E12876" s="65"/>
      <c r="F12876" s="65"/>
      <c r="G12876" s="65"/>
      <c r="H12876" s="113"/>
    </row>
    <row r="12877" spans="1:8">
      <c r="A12877" s="65"/>
      <c r="B12877" s="65"/>
      <c r="C12877" s="65"/>
      <c r="D12877" s="65"/>
      <c r="E12877" s="65"/>
      <c r="F12877" s="65"/>
      <c r="G12877" s="65"/>
      <c r="H12877" s="113"/>
    </row>
    <row r="12878" spans="1:8">
      <c r="A12878" s="65"/>
      <c r="B12878" s="65"/>
      <c r="C12878" s="65"/>
      <c r="D12878" s="65"/>
      <c r="E12878" s="65"/>
      <c r="F12878" s="65"/>
      <c r="G12878" s="65"/>
      <c r="H12878" s="113"/>
    </row>
    <row r="12879" spans="1:8">
      <c r="A12879" s="65"/>
      <c r="B12879" s="65"/>
      <c r="C12879" s="65"/>
      <c r="D12879" s="65"/>
      <c r="E12879" s="65"/>
      <c r="F12879" s="65"/>
      <c r="G12879" s="65"/>
      <c r="H12879" s="113"/>
    </row>
    <row r="12880" spans="1:8">
      <c r="A12880" s="65"/>
      <c r="B12880" s="65"/>
      <c r="C12880" s="65"/>
      <c r="D12880" s="65"/>
      <c r="E12880" s="65"/>
      <c r="F12880" s="65"/>
      <c r="G12880" s="65"/>
      <c r="H12880" s="113"/>
    </row>
    <row r="12881" spans="1:8">
      <c r="A12881" s="65"/>
      <c r="B12881" s="65"/>
      <c r="C12881" s="65"/>
      <c r="D12881" s="65"/>
      <c r="E12881" s="65"/>
      <c r="F12881" s="65"/>
      <c r="G12881" s="65"/>
      <c r="H12881" s="113"/>
    </row>
    <row r="12882" spans="1:8">
      <c r="A12882" s="65"/>
      <c r="B12882" s="65"/>
      <c r="C12882" s="65"/>
      <c r="D12882" s="65"/>
      <c r="E12882" s="65"/>
      <c r="F12882" s="65"/>
      <c r="G12882" s="65"/>
      <c r="H12882" s="113"/>
    </row>
    <row r="12883" spans="1:8">
      <c r="A12883" s="65"/>
      <c r="B12883" s="65"/>
      <c r="C12883" s="65"/>
      <c r="D12883" s="65"/>
      <c r="E12883" s="65"/>
      <c r="F12883" s="65"/>
      <c r="G12883" s="65"/>
      <c r="H12883" s="113"/>
    </row>
    <row r="12884" spans="1:8">
      <c r="A12884" s="65"/>
      <c r="B12884" s="65"/>
      <c r="C12884" s="65"/>
      <c r="D12884" s="65"/>
      <c r="E12884" s="65"/>
      <c r="F12884" s="65"/>
      <c r="G12884" s="65"/>
      <c r="H12884" s="113"/>
    </row>
    <row r="12885" spans="1:8">
      <c r="A12885" s="65"/>
      <c r="B12885" s="65"/>
      <c r="C12885" s="65"/>
      <c r="D12885" s="65"/>
      <c r="E12885" s="65"/>
      <c r="F12885" s="65"/>
      <c r="G12885" s="65"/>
      <c r="H12885" s="113"/>
    </row>
    <row r="12886" spans="1:8">
      <c r="A12886" s="65"/>
      <c r="B12886" s="65"/>
      <c r="C12886" s="65"/>
      <c r="D12886" s="65"/>
      <c r="E12886" s="65"/>
      <c r="F12886" s="65"/>
      <c r="G12886" s="65"/>
      <c r="H12886" s="113"/>
    </row>
    <row r="12887" spans="1:8">
      <c r="A12887" s="65"/>
      <c r="B12887" s="65"/>
      <c r="C12887" s="65"/>
      <c r="D12887" s="65"/>
      <c r="E12887" s="65"/>
      <c r="F12887" s="65"/>
      <c r="G12887" s="65"/>
      <c r="H12887" s="113"/>
    </row>
    <row r="12888" spans="1:8">
      <c r="A12888" s="65"/>
      <c r="B12888" s="65"/>
      <c r="C12888" s="65"/>
      <c r="D12888" s="65"/>
      <c r="E12888" s="65"/>
      <c r="F12888" s="65"/>
      <c r="G12888" s="65"/>
      <c r="H12888" s="113"/>
    </row>
    <row r="12889" spans="1:8">
      <c r="A12889" s="65"/>
      <c r="B12889" s="65"/>
      <c r="C12889" s="65"/>
      <c r="D12889" s="65"/>
      <c r="E12889" s="65"/>
      <c r="F12889" s="65"/>
      <c r="G12889" s="65"/>
      <c r="H12889" s="113"/>
    </row>
    <row r="12890" spans="1:8">
      <c r="A12890" s="65"/>
      <c r="B12890" s="65"/>
      <c r="C12890" s="65"/>
      <c r="D12890" s="65"/>
      <c r="E12890" s="65"/>
      <c r="F12890" s="65"/>
      <c r="G12890" s="65"/>
      <c r="H12890" s="113"/>
    </row>
    <row r="12891" spans="1:8">
      <c r="A12891" s="65"/>
      <c r="B12891" s="65"/>
      <c r="C12891" s="65"/>
      <c r="D12891" s="65"/>
      <c r="E12891" s="65"/>
      <c r="F12891" s="65"/>
      <c r="G12891" s="65"/>
      <c r="H12891" s="113"/>
    </row>
    <row r="12892" spans="1:8">
      <c r="A12892" s="65"/>
      <c r="B12892" s="65"/>
      <c r="C12892" s="65"/>
      <c r="D12892" s="65"/>
      <c r="E12892" s="65"/>
      <c r="F12892" s="65"/>
      <c r="G12892" s="65"/>
      <c r="H12892" s="113"/>
    </row>
    <row r="12893" spans="1:8">
      <c r="A12893" s="65"/>
      <c r="B12893" s="65"/>
      <c r="C12893" s="65"/>
      <c r="D12893" s="65"/>
      <c r="E12893" s="65"/>
      <c r="F12893" s="65"/>
      <c r="G12893" s="65"/>
      <c r="H12893" s="113"/>
    </row>
    <row r="12894" spans="1:8">
      <c r="A12894" s="65"/>
      <c r="B12894" s="65"/>
      <c r="C12894" s="65"/>
      <c r="D12894" s="65"/>
      <c r="E12894" s="65"/>
      <c r="F12894" s="65"/>
      <c r="G12894" s="65"/>
      <c r="H12894" s="113"/>
    </row>
    <row r="12895" spans="1:8">
      <c r="A12895" s="65"/>
      <c r="B12895" s="65"/>
      <c r="C12895" s="65"/>
      <c r="D12895" s="65"/>
      <c r="E12895" s="65"/>
      <c r="F12895" s="65"/>
      <c r="G12895" s="65"/>
      <c r="H12895" s="113"/>
    </row>
    <row r="12896" spans="1:8">
      <c r="A12896" s="65"/>
      <c r="B12896" s="65"/>
      <c r="C12896" s="65"/>
      <c r="D12896" s="65"/>
      <c r="E12896" s="65"/>
      <c r="F12896" s="65"/>
      <c r="G12896" s="65"/>
      <c r="H12896" s="113"/>
    </row>
    <row r="12897" spans="1:8">
      <c r="A12897" s="65"/>
      <c r="B12897" s="65"/>
      <c r="C12897" s="65"/>
      <c r="D12897" s="65"/>
      <c r="E12897" s="65"/>
      <c r="F12897" s="65"/>
      <c r="G12897" s="65"/>
      <c r="H12897" s="113"/>
    </row>
    <row r="12898" spans="1:8">
      <c r="A12898" s="65"/>
      <c r="B12898" s="65"/>
      <c r="C12898" s="65"/>
      <c r="D12898" s="65"/>
      <c r="E12898" s="65"/>
      <c r="F12898" s="65"/>
      <c r="G12898" s="65"/>
      <c r="H12898" s="113"/>
    </row>
    <row r="12899" spans="1:8">
      <c r="A12899" s="65"/>
      <c r="B12899" s="65"/>
      <c r="C12899" s="65"/>
      <c r="D12899" s="65"/>
      <c r="E12899" s="65"/>
      <c r="F12899" s="65"/>
      <c r="G12899" s="65"/>
      <c r="H12899" s="113"/>
    </row>
    <row r="12900" spans="1:8">
      <c r="A12900" s="65"/>
      <c r="B12900" s="65"/>
      <c r="C12900" s="65"/>
      <c r="D12900" s="65"/>
      <c r="E12900" s="65"/>
      <c r="F12900" s="65"/>
      <c r="G12900" s="65"/>
      <c r="H12900" s="113"/>
    </row>
    <row r="12901" spans="1:8">
      <c r="A12901" s="65"/>
      <c r="B12901" s="65"/>
      <c r="C12901" s="65"/>
      <c r="D12901" s="65"/>
      <c r="E12901" s="65"/>
      <c r="F12901" s="65"/>
      <c r="G12901" s="65"/>
      <c r="H12901" s="113"/>
    </row>
    <row r="12902" spans="1:8">
      <c r="A12902" s="65"/>
      <c r="B12902" s="65"/>
      <c r="C12902" s="65"/>
      <c r="D12902" s="65"/>
      <c r="E12902" s="65"/>
      <c r="F12902" s="65"/>
      <c r="G12902" s="65"/>
      <c r="H12902" s="113"/>
    </row>
    <row r="12903" spans="1:8">
      <c r="A12903" s="65"/>
      <c r="B12903" s="65"/>
      <c r="C12903" s="65"/>
      <c r="D12903" s="65"/>
      <c r="E12903" s="65"/>
      <c r="F12903" s="65"/>
      <c r="G12903" s="65"/>
      <c r="H12903" s="113"/>
    </row>
    <row r="12904" spans="1:8">
      <c r="A12904" s="65"/>
      <c r="B12904" s="65"/>
      <c r="C12904" s="65"/>
      <c r="D12904" s="65"/>
      <c r="E12904" s="65"/>
      <c r="F12904" s="65"/>
      <c r="G12904" s="65"/>
      <c r="H12904" s="113"/>
    </row>
    <row r="12905" spans="1:8">
      <c r="A12905" s="65"/>
      <c r="B12905" s="65"/>
      <c r="C12905" s="65"/>
      <c r="D12905" s="65"/>
      <c r="E12905" s="65"/>
      <c r="F12905" s="65"/>
      <c r="G12905" s="65"/>
      <c r="H12905" s="113"/>
    </row>
    <row r="12906" spans="1:8">
      <c r="A12906" s="65"/>
      <c r="B12906" s="65"/>
      <c r="C12906" s="65"/>
      <c r="D12906" s="65"/>
      <c r="E12906" s="65"/>
      <c r="F12906" s="65"/>
      <c r="G12906" s="65"/>
      <c r="H12906" s="113"/>
    </row>
    <row r="12907" spans="1:8">
      <c r="A12907" s="65"/>
      <c r="B12907" s="65"/>
      <c r="C12907" s="65"/>
      <c r="D12907" s="65"/>
      <c r="E12907" s="65"/>
      <c r="F12907" s="65"/>
      <c r="G12907" s="65"/>
      <c r="H12907" s="113"/>
    </row>
    <row r="12908" spans="1:8">
      <c r="A12908" s="65"/>
      <c r="B12908" s="65"/>
      <c r="C12908" s="65"/>
      <c r="D12908" s="65"/>
      <c r="E12908" s="65"/>
      <c r="F12908" s="65"/>
      <c r="G12908" s="65"/>
      <c r="H12908" s="113"/>
    </row>
    <row r="12909" spans="1:8">
      <c r="A12909" s="65"/>
      <c r="B12909" s="65"/>
      <c r="C12909" s="65"/>
      <c r="D12909" s="65"/>
      <c r="E12909" s="65"/>
      <c r="F12909" s="65"/>
      <c r="G12909" s="65"/>
      <c r="H12909" s="113"/>
    </row>
    <row r="12910" spans="1:8">
      <c r="A12910" s="65"/>
      <c r="B12910" s="65"/>
      <c r="C12910" s="65"/>
      <c r="D12910" s="65"/>
      <c r="E12910" s="65"/>
      <c r="F12910" s="65"/>
      <c r="G12910" s="65"/>
      <c r="H12910" s="113"/>
    </row>
    <row r="12911" spans="1:8">
      <c r="A12911" s="65"/>
      <c r="B12911" s="65"/>
      <c r="C12911" s="65"/>
      <c r="D12911" s="65"/>
      <c r="E12911" s="65"/>
      <c r="F12911" s="65"/>
      <c r="G12911" s="65"/>
      <c r="H12911" s="113"/>
    </row>
    <row r="12912" spans="1:8">
      <c r="A12912" s="65"/>
      <c r="B12912" s="65"/>
      <c r="C12912" s="65"/>
      <c r="D12912" s="65"/>
      <c r="E12912" s="65"/>
      <c r="F12912" s="65"/>
      <c r="G12912" s="65"/>
      <c r="H12912" s="113"/>
    </row>
    <row r="12913" spans="1:8">
      <c r="A12913" s="65"/>
      <c r="B12913" s="65"/>
      <c r="C12913" s="65"/>
      <c r="D12913" s="65"/>
      <c r="E12913" s="65"/>
      <c r="F12913" s="65"/>
      <c r="G12913" s="65"/>
      <c r="H12913" s="113"/>
    </row>
    <row r="12914" spans="1:8">
      <c r="A12914" s="65"/>
      <c r="B12914" s="65"/>
      <c r="C12914" s="65"/>
      <c r="D12914" s="65"/>
      <c r="E12914" s="65"/>
      <c r="F12914" s="65"/>
      <c r="G12914" s="65"/>
      <c r="H12914" s="113"/>
    </row>
    <row r="12915" spans="1:8">
      <c r="A12915" s="65"/>
      <c r="B12915" s="65"/>
      <c r="C12915" s="65"/>
      <c r="D12915" s="65"/>
      <c r="E12915" s="65"/>
      <c r="F12915" s="65"/>
      <c r="G12915" s="65"/>
      <c r="H12915" s="113"/>
    </row>
    <row r="12916" spans="1:8">
      <c r="A12916" s="65"/>
      <c r="B12916" s="65"/>
      <c r="C12916" s="65"/>
      <c r="D12916" s="65"/>
      <c r="E12916" s="65"/>
      <c r="F12916" s="65"/>
      <c r="G12916" s="65"/>
      <c r="H12916" s="113"/>
    </row>
    <row r="12917" spans="1:8">
      <c r="A12917" s="65"/>
      <c r="B12917" s="65"/>
      <c r="C12917" s="65"/>
      <c r="D12917" s="65"/>
      <c r="E12917" s="65"/>
      <c r="F12917" s="65"/>
      <c r="G12917" s="65"/>
      <c r="H12917" s="113"/>
    </row>
    <row r="12918" spans="1:8">
      <c r="A12918" s="65"/>
      <c r="B12918" s="65"/>
      <c r="C12918" s="65"/>
      <c r="D12918" s="65"/>
      <c r="E12918" s="65"/>
      <c r="F12918" s="65"/>
      <c r="G12918" s="65"/>
      <c r="H12918" s="113"/>
    </row>
    <row r="12919" spans="1:8">
      <c r="A12919" s="65"/>
      <c r="B12919" s="65"/>
      <c r="C12919" s="65"/>
      <c r="D12919" s="65"/>
      <c r="E12919" s="65"/>
      <c r="F12919" s="65"/>
      <c r="G12919" s="65"/>
      <c r="H12919" s="113"/>
    </row>
    <row r="12920" spans="1:8">
      <c r="A12920" s="65"/>
      <c r="B12920" s="65"/>
      <c r="C12920" s="65"/>
      <c r="D12920" s="65"/>
      <c r="E12920" s="65"/>
      <c r="F12920" s="65"/>
      <c r="G12920" s="65"/>
      <c r="H12920" s="113"/>
    </row>
    <row r="12921" spans="1:8">
      <c r="A12921" s="65"/>
      <c r="B12921" s="65"/>
      <c r="C12921" s="65"/>
      <c r="D12921" s="65"/>
      <c r="E12921" s="65"/>
      <c r="F12921" s="65"/>
      <c r="G12921" s="65"/>
      <c r="H12921" s="113"/>
    </row>
    <row r="12922" spans="1:8">
      <c r="A12922" s="65"/>
      <c r="B12922" s="65"/>
      <c r="C12922" s="65"/>
      <c r="D12922" s="65"/>
      <c r="E12922" s="65"/>
      <c r="F12922" s="65"/>
      <c r="G12922" s="65"/>
      <c r="H12922" s="113"/>
    </row>
    <row r="12923" spans="1:8">
      <c r="A12923" s="65"/>
      <c r="B12923" s="65"/>
      <c r="C12923" s="65"/>
      <c r="D12923" s="65"/>
      <c r="E12923" s="65"/>
      <c r="F12923" s="65"/>
      <c r="G12923" s="65"/>
      <c r="H12923" s="113"/>
    </row>
    <row r="12924" spans="1:8">
      <c r="A12924" s="65"/>
      <c r="B12924" s="65"/>
      <c r="C12924" s="65"/>
      <c r="D12924" s="65"/>
      <c r="E12924" s="65"/>
      <c r="F12924" s="65"/>
      <c r="G12924" s="65"/>
      <c r="H12924" s="113"/>
    </row>
    <row r="12925" spans="1:8">
      <c r="A12925" s="65"/>
      <c r="B12925" s="65"/>
      <c r="C12925" s="65"/>
      <c r="D12925" s="65"/>
      <c r="E12925" s="65"/>
      <c r="F12925" s="65"/>
      <c r="G12925" s="65"/>
      <c r="H12925" s="113"/>
    </row>
    <row r="12926" spans="1:8">
      <c r="A12926" s="65"/>
      <c r="B12926" s="65"/>
      <c r="C12926" s="65"/>
      <c r="D12926" s="65"/>
      <c r="E12926" s="65"/>
      <c r="F12926" s="65"/>
      <c r="G12926" s="65"/>
      <c r="H12926" s="113"/>
    </row>
    <row r="12927" spans="1:8">
      <c r="A12927" s="65"/>
      <c r="B12927" s="65"/>
      <c r="C12927" s="65"/>
      <c r="D12927" s="65"/>
      <c r="E12927" s="65"/>
      <c r="F12927" s="65"/>
      <c r="G12927" s="65"/>
      <c r="H12927" s="113"/>
    </row>
    <row r="12928" spans="1:8">
      <c r="A12928" s="65"/>
      <c r="B12928" s="65"/>
      <c r="C12928" s="65"/>
      <c r="D12928" s="65"/>
      <c r="E12928" s="65"/>
      <c r="F12928" s="65"/>
      <c r="G12928" s="65"/>
      <c r="H12928" s="113"/>
    </row>
    <row r="12929" spans="1:8">
      <c r="A12929" s="65"/>
      <c r="B12929" s="65"/>
      <c r="C12929" s="65"/>
      <c r="D12929" s="65"/>
      <c r="E12929" s="65"/>
      <c r="F12929" s="65"/>
      <c r="G12929" s="65"/>
      <c r="H12929" s="113"/>
    </row>
    <row r="12930" spans="1:8">
      <c r="A12930" s="65"/>
      <c r="B12930" s="65"/>
      <c r="C12930" s="65"/>
      <c r="D12930" s="65"/>
      <c r="E12930" s="65"/>
      <c r="F12930" s="65"/>
      <c r="G12930" s="65"/>
      <c r="H12930" s="113"/>
    </row>
    <row r="12931" spans="1:8">
      <c r="A12931" s="65"/>
      <c r="B12931" s="65"/>
      <c r="C12931" s="65"/>
      <c r="D12931" s="65"/>
      <c r="E12931" s="65"/>
      <c r="F12931" s="65"/>
      <c r="G12931" s="65"/>
      <c r="H12931" s="113"/>
    </row>
    <row r="12932" spans="1:8">
      <c r="A12932" s="65"/>
      <c r="B12932" s="65"/>
      <c r="C12932" s="65"/>
      <c r="D12932" s="65"/>
      <c r="E12932" s="65"/>
      <c r="F12932" s="65"/>
      <c r="G12932" s="65"/>
      <c r="H12932" s="113"/>
    </row>
    <row r="12933" spans="1:8">
      <c r="A12933" s="65"/>
      <c r="B12933" s="65"/>
      <c r="C12933" s="65"/>
      <c r="D12933" s="65"/>
      <c r="E12933" s="65"/>
      <c r="F12933" s="65"/>
      <c r="G12933" s="65"/>
      <c r="H12933" s="113"/>
    </row>
    <row r="12934" spans="1:8">
      <c r="A12934" s="114"/>
      <c r="B12934" s="114"/>
      <c r="C12934" s="114"/>
      <c r="D12934" s="114"/>
      <c r="E12934" s="114"/>
      <c r="F12934" s="114"/>
      <c r="G12934" s="114"/>
      <c r="H12934" s="115"/>
    </row>
    <row r="12935" spans="1:8">
      <c r="A12935" s="114"/>
      <c r="B12935" s="114"/>
      <c r="C12935" s="114"/>
      <c r="D12935" s="114"/>
      <c r="E12935" s="114"/>
      <c r="F12935" s="114"/>
      <c r="G12935" s="114"/>
      <c r="H12935" s="115"/>
    </row>
    <row r="12936" spans="1:8">
      <c r="A12936" s="114"/>
      <c r="B12936" s="114"/>
      <c r="C12936" s="114"/>
      <c r="D12936" s="114"/>
      <c r="E12936" s="114"/>
      <c r="F12936" s="114"/>
      <c r="G12936" s="114"/>
      <c r="H12936" s="115"/>
    </row>
    <row r="12937" spans="1:8">
      <c r="A12937" s="65"/>
      <c r="B12937" s="65"/>
      <c r="C12937" s="65"/>
      <c r="D12937" s="65"/>
      <c r="E12937" s="65"/>
      <c r="F12937" s="65"/>
      <c r="G12937" s="65"/>
      <c r="H12937" s="113"/>
    </row>
    <row r="12938" spans="1:8">
      <c r="A12938" s="65"/>
      <c r="B12938" s="65"/>
      <c r="C12938" s="65"/>
      <c r="D12938" s="65"/>
      <c r="E12938" s="65"/>
      <c r="F12938" s="65"/>
      <c r="G12938" s="65"/>
      <c r="H12938" s="113"/>
    </row>
    <row r="12939" spans="1:8">
      <c r="A12939" s="65"/>
      <c r="B12939" s="65"/>
      <c r="C12939" s="65"/>
      <c r="D12939" s="65"/>
      <c r="E12939" s="65"/>
      <c r="F12939" s="65"/>
      <c r="G12939" s="65"/>
      <c r="H12939" s="113"/>
    </row>
    <row r="12940" spans="1:8">
      <c r="A12940" s="65"/>
      <c r="B12940" s="65"/>
      <c r="C12940" s="65"/>
      <c r="D12940" s="65"/>
      <c r="E12940" s="65"/>
      <c r="F12940" s="65"/>
      <c r="G12940" s="65"/>
      <c r="H12940" s="113"/>
    </row>
    <row r="12941" spans="1:8">
      <c r="A12941" s="65"/>
      <c r="B12941" s="65"/>
      <c r="C12941" s="65"/>
      <c r="D12941" s="65"/>
      <c r="E12941" s="65"/>
      <c r="F12941" s="65"/>
      <c r="G12941" s="65"/>
      <c r="H12941" s="113"/>
    </row>
    <row r="12942" spans="1:8">
      <c r="A12942" s="65"/>
      <c r="B12942" s="65"/>
      <c r="C12942" s="65"/>
      <c r="D12942" s="65"/>
      <c r="E12942" s="65"/>
      <c r="F12942" s="65"/>
      <c r="G12942" s="65"/>
      <c r="H12942" s="113"/>
    </row>
    <row r="12943" spans="1:8">
      <c r="A12943" s="65"/>
      <c r="B12943" s="65"/>
      <c r="C12943" s="65"/>
      <c r="D12943" s="65"/>
      <c r="E12943" s="65"/>
      <c r="F12943" s="65"/>
      <c r="G12943" s="65"/>
      <c r="H12943" s="113"/>
    </row>
    <row r="12944" spans="1:8">
      <c r="A12944" s="65"/>
      <c r="B12944" s="65"/>
      <c r="C12944" s="65"/>
      <c r="D12944" s="65"/>
      <c r="E12944" s="65"/>
      <c r="F12944" s="65"/>
      <c r="G12944" s="65"/>
      <c r="H12944" s="113"/>
    </row>
    <row r="12945" spans="1:8">
      <c r="A12945" s="65"/>
      <c r="B12945" s="65"/>
      <c r="C12945" s="65"/>
      <c r="D12945" s="65"/>
      <c r="E12945" s="65"/>
      <c r="F12945" s="65"/>
      <c r="G12945" s="65"/>
      <c r="H12945" s="113"/>
    </row>
    <row r="12946" spans="1:8">
      <c r="A12946" s="65"/>
      <c r="B12946" s="65"/>
      <c r="C12946" s="65"/>
      <c r="D12946" s="65"/>
      <c r="E12946" s="65"/>
      <c r="F12946" s="65"/>
      <c r="G12946" s="65"/>
      <c r="H12946" s="113"/>
    </row>
    <row r="12947" spans="1:8">
      <c r="A12947" s="65"/>
      <c r="B12947" s="65"/>
      <c r="C12947" s="65"/>
      <c r="D12947" s="65"/>
      <c r="E12947" s="65"/>
      <c r="F12947" s="65"/>
      <c r="G12947" s="65"/>
      <c r="H12947" s="113"/>
    </row>
    <row r="12948" spans="1:8">
      <c r="A12948" s="65"/>
      <c r="B12948" s="65"/>
      <c r="C12948" s="65"/>
      <c r="D12948" s="65"/>
      <c r="E12948" s="65"/>
      <c r="F12948" s="65"/>
      <c r="G12948" s="65"/>
      <c r="H12948" s="113"/>
    </row>
    <row r="12949" spans="1:8">
      <c r="A12949" s="65"/>
      <c r="B12949" s="65"/>
      <c r="C12949" s="65"/>
      <c r="D12949" s="65"/>
      <c r="E12949" s="65"/>
      <c r="F12949" s="65"/>
      <c r="G12949" s="65"/>
      <c r="H12949" s="113"/>
    </row>
    <row r="12950" spans="1:8">
      <c r="A12950" s="65"/>
      <c r="B12950" s="65"/>
      <c r="C12950" s="65"/>
      <c r="D12950" s="65"/>
      <c r="E12950" s="65"/>
      <c r="F12950" s="65"/>
      <c r="G12950" s="65"/>
      <c r="H12950" s="113"/>
    </row>
    <row r="12951" spans="1:8">
      <c r="A12951" s="65"/>
      <c r="B12951" s="65"/>
      <c r="C12951" s="65"/>
      <c r="D12951" s="65"/>
      <c r="E12951" s="65"/>
      <c r="F12951" s="65"/>
      <c r="G12951" s="65"/>
      <c r="H12951" s="113"/>
    </row>
    <row r="12952" spans="1:8">
      <c r="A12952" s="65"/>
      <c r="B12952" s="65"/>
      <c r="C12952" s="65"/>
      <c r="D12952" s="65"/>
      <c r="E12952" s="65"/>
      <c r="F12952" s="65"/>
      <c r="G12952" s="65"/>
      <c r="H12952" s="113"/>
    </row>
    <row r="12953" spans="1:8">
      <c r="A12953" s="65"/>
      <c r="B12953" s="65"/>
      <c r="C12953" s="65"/>
      <c r="D12953" s="65"/>
      <c r="E12953" s="65"/>
      <c r="F12953" s="65"/>
      <c r="G12953" s="65"/>
      <c r="H12953" s="113"/>
    </row>
    <row r="12954" spans="1:8">
      <c r="A12954" s="65"/>
      <c r="B12954" s="65"/>
      <c r="C12954" s="65"/>
      <c r="D12954" s="65"/>
      <c r="E12954" s="65"/>
      <c r="F12954" s="65"/>
      <c r="G12954" s="65"/>
      <c r="H12954" s="113"/>
    </row>
    <row r="12955" spans="1:8">
      <c r="A12955" s="65"/>
      <c r="B12955" s="65"/>
      <c r="C12955" s="65"/>
      <c r="D12955" s="65"/>
      <c r="E12955" s="65"/>
      <c r="F12955" s="65"/>
      <c r="G12955" s="65"/>
      <c r="H12955" s="113"/>
    </row>
    <row r="12956" spans="1:8">
      <c r="A12956" s="65"/>
      <c r="B12956" s="65"/>
      <c r="C12956" s="65"/>
      <c r="D12956" s="65"/>
      <c r="E12956" s="65"/>
      <c r="F12956" s="65"/>
      <c r="G12956" s="65"/>
      <c r="H12956" s="113"/>
    </row>
    <row r="12957" spans="1:8">
      <c r="A12957" s="65"/>
      <c r="B12957" s="65"/>
      <c r="C12957" s="65"/>
      <c r="D12957" s="65"/>
      <c r="E12957" s="65"/>
      <c r="F12957" s="65"/>
      <c r="G12957" s="65"/>
      <c r="H12957" s="113"/>
    </row>
    <row r="12958" spans="1:8">
      <c r="A12958" s="65"/>
      <c r="B12958" s="65"/>
      <c r="C12958" s="65"/>
      <c r="D12958" s="65"/>
      <c r="E12958" s="65"/>
      <c r="F12958" s="65"/>
      <c r="G12958" s="65"/>
      <c r="H12958" s="113"/>
    </row>
    <row r="12959" spans="1:8">
      <c r="A12959" s="65"/>
      <c r="B12959" s="65"/>
      <c r="C12959" s="65"/>
      <c r="D12959" s="65"/>
      <c r="E12959" s="65"/>
      <c r="F12959" s="65"/>
      <c r="G12959" s="65"/>
      <c r="H12959" s="113"/>
    </row>
    <row r="12960" spans="1:8">
      <c r="A12960" s="65"/>
      <c r="B12960" s="65"/>
      <c r="C12960" s="65"/>
      <c r="D12960" s="65"/>
      <c r="E12960" s="65"/>
      <c r="F12960" s="65"/>
      <c r="G12960" s="65"/>
      <c r="H12960" s="113"/>
    </row>
    <row r="12961" spans="1:8">
      <c r="A12961" s="65"/>
      <c r="B12961" s="65"/>
      <c r="C12961" s="65"/>
      <c r="D12961" s="65"/>
      <c r="E12961" s="65"/>
      <c r="F12961" s="65"/>
      <c r="G12961" s="65"/>
      <c r="H12961" s="113"/>
    </row>
    <row r="12962" spans="1:8">
      <c r="A12962" s="65"/>
      <c r="B12962" s="65"/>
      <c r="C12962" s="65"/>
      <c r="D12962" s="65"/>
      <c r="E12962" s="65"/>
      <c r="F12962" s="65"/>
      <c r="G12962" s="65"/>
      <c r="H12962" s="113"/>
    </row>
    <row r="12963" spans="1:8">
      <c r="A12963" s="65"/>
      <c r="B12963" s="65"/>
      <c r="C12963" s="65"/>
      <c r="D12963" s="65"/>
      <c r="E12963" s="65"/>
      <c r="F12963" s="65"/>
      <c r="G12963" s="65"/>
      <c r="H12963" s="113"/>
    </row>
    <row r="12964" spans="1:8">
      <c r="A12964" s="65"/>
      <c r="B12964" s="65"/>
      <c r="C12964" s="65"/>
      <c r="D12964" s="65"/>
      <c r="E12964" s="65"/>
      <c r="F12964" s="65"/>
      <c r="G12964" s="65"/>
      <c r="H12964" s="113"/>
    </row>
    <row r="12965" spans="1:8">
      <c r="A12965" s="65"/>
      <c r="B12965" s="65"/>
      <c r="C12965" s="65"/>
      <c r="D12965" s="65"/>
      <c r="E12965" s="65"/>
      <c r="F12965" s="65"/>
      <c r="G12965" s="65"/>
      <c r="H12965" s="113"/>
    </row>
    <row r="12966" spans="1:8">
      <c r="A12966" s="65"/>
      <c r="B12966" s="65"/>
      <c r="C12966" s="65"/>
      <c r="D12966" s="65"/>
      <c r="E12966" s="65"/>
      <c r="F12966" s="65"/>
      <c r="G12966" s="65"/>
      <c r="H12966" s="113"/>
    </row>
    <row r="12967" spans="1:8">
      <c r="A12967" s="65"/>
      <c r="B12967" s="65"/>
      <c r="C12967" s="65"/>
      <c r="D12967" s="65"/>
      <c r="E12967" s="65"/>
      <c r="F12967" s="65"/>
      <c r="G12967" s="65"/>
      <c r="H12967" s="113"/>
    </row>
    <row r="12968" spans="1:8">
      <c r="A12968" s="65"/>
      <c r="B12968" s="65"/>
      <c r="C12968" s="65"/>
      <c r="D12968" s="65"/>
      <c r="E12968" s="65"/>
      <c r="F12968" s="65"/>
      <c r="G12968" s="65"/>
      <c r="H12968" s="113"/>
    </row>
    <row r="12969" spans="1:8">
      <c r="A12969" s="65"/>
      <c r="B12969" s="65"/>
      <c r="C12969" s="65"/>
      <c r="D12969" s="65"/>
      <c r="E12969" s="65"/>
      <c r="F12969" s="65"/>
      <c r="G12969" s="65"/>
      <c r="H12969" s="113"/>
    </row>
    <row r="12970" spans="1:8">
      <c r="A12970" s="65"/>
      <c r="B12970" s="65"/>
      <c r="C12970" s="65"/>
      <c r="D12970" s="65"/>
      <c r="E12970" s="65"/>
      <c r="F12970" s="65"/>
      <c r="G12970" s="65"/>
      <c r="H12970" s="113"/>
    </row>
    <row r="12971" spans="1:8">
      <c r="A12971" s="65"/>
      <c r="B12971" s="65"/>
      <c r="C12971" s="65"/>
      <c r="D12971" s="65"/>
      <c r="E12971" s="65"/>
      <c r="F12971" s="65"/>
      <c r="G12971" s="65"/>
      <c r="H12971" s="113"/>
    </row>
    <row r="12972" spans="1:8">
      <c r="A12972" s="65"/>
      <c r="B12972" s="65"/>
      <c r="C12972" s="65"/>
      <c r="D12972" s="65"/>
      <c r="E12972" s="65"/>
      <c r="F12972" s="65"/>
      <c r="G12972" s="65"/>
      <c r="H12972" s="113"/>
    </row>
    <row r="12973" spans="1:8">
      <c r="A12973" s="65"/>
      <c r="B12973" s="65"/>
      <c r="C12973" s="65"/>
      <c r="D12973" s="65"/>
      <c r="E12973" s="65"/>
      <c r="F12973" s="65"/>
      <c r="G12973" s="65"/>
      <c r="H12973" s="113"/>
    </row>
    <row r="12974" spans="1:8">
      <c r="A12974" s="65"/>
      <c r="B12974" s="65"/>
      <c r="C12974" s="65"/>
      <c r="D12974" s="65"/>
      <c r="E12974" s="65"/>
      <c r="F12974" s="65"/>
      <c r="G12974" s="65"/>
      <c r="H12974" s="113"/>
    </row>
    <row r="12975" spans="1:8">
      <c r="A12975" s="65"/>
      <c r="B12975" s="65"/>
      <c r="C12975" s="65"/>
      <c r="D12975" s="65"/>
      <c r="E12975" s="65"/>
      <c r="F12975" s="65"/>
      <c r="G12975" s="65"/>
      <c r="H12975" s="113"/>
    </row>
    <row r="12976" spans="1:8">
      <c r="A12976" s="65"/>
      <c r="B12976" s="65"/>
      <c r="C12976" s="65"/>
      <c r="D12976" s="65"/>
      <c r="E12976" s="65"/>
      <c r="F12976" s="65"/>
      <c r="G12976" s="65"/>
      <c r="H12976" s="113"/>
    </row>
    <row r="12977" spans="1:8">
      <c r="A12977" s="65"/>
      <c r="B12977" s="65"/>
      <c r="C12977" s="65"/>
      <c r="D12977" s="65"/>
      <c r="E12977" s="65"/>
      <c r="F12977" s="65"/>
      <c r="G12977" s="65"/>
      <c r="H12977" s="113"/>
    </row>
    <row r="12978" spans="1:8">
      <c r="A12978" s="65"/>
      <c r="B12978" s="65"/>
      <c r="C12978" s="65"/>
      <c r="D12978" s="65"/>
      <c r="E12978" s="65"/>
      <c r="F12978" s="65"/>
      <c r="G12978" s="65"/>
      <c r="H12978" s="113"/>
    </row>
    <row r="12979" spans="1:8">
      <c r="A12979" s="65"/>
      <c r="B12979" s="65"/>
      <c r="C12979" s="65"/>
      <c r="D12979" s="65"/>
      <c r="E12979" s="65"/>
      <c r="F12979" s="65"/>
      <c r="G12979" s="65"/>
      <c r="H12979" s="113"/>
    </row>
    <row r="12980" spans="1:8">
      <c r="A12980" s="65"/>
      <c r="B12980" s="65"/>
      <c r="C12980" s="65"/>
      <c r="D12980" s="65"/>
      <c r="E12980" s="65"/>
      <c r="F12980" s="65"/>
      <c r="G12980" s="65"/>
      <c r="H12980" s="113"/>
    </row>
    <row r="12981" spans="1:8">
      <c r="A12981" s="65"/>
      <c r="B12981" s="65"/>
      <c r="C12981" s="65"/>
      <c r="D12981" s="65"/>
      <c r="E12981" s="65"/>
      <c r="F12981" s="65"/>
      <c r="G12981" s="65"/>
      <c r="H12981" s="113"/>
    </row>
    <row r="12982" spans="1:8">
      <c r="A12982" s="65"/>
      <c r="B12982" s="65"/>
      <c r="C12982" s="65"/>
      <c r="D12982" s="65"/>
      <c r="E12982" s="65"/>
      <c r="F12982" s="65"/>
      <c r="G12982" s="65"/>
      <c r="H12982" s="113"/>
    </row>
    <row r="12983" spans="1:8">
      <c r="A12983" s="65"/>
      <c r="B12983" s="65"/>
      <c r="C12983" s="65"/>
      <c r="D12983" s="65"/>
      <c r="E12983" s="65"/>
      <c r="F12983" s="65"/>
      <c r="G12983" s="65"/>
      <c r="H12983" s="113"/>
    </row>
    <row r="12984" spans="1:8">
      <c r="A12984" s="65"/>
      <c r="B12984" s="65"/>
      <c r="C12984" s="65"/>
      <c r="D12984" s="65"/>
      <c r="E12984" s="65"/>
      <c r="F12984" s="65"/>
      <c r="G12984" s="65"/>
      <c r="H12984" s="113"/>
    </row>
    <row r="12985" spans="1:8">
      <c r="A12985" s="65"/>
      <c r="B12985" s="65"/>
      <c r="C12985" s="65"/>
      <c r="D12985" s="65"/>
      <c r="E12985" s="65"/>
      <c r="F12985" s="65"/>
      <c r="G12985" s="65"/>
      <c r="H12985" s="113"/>
    </row>
    <row r="12986" spans="1:8">
      <c r="A12986" s="65"/>
      <c r="B12986" s="65"/>
      <c r="C12986" s="65"/>
      <c r="D12986" s="65"/>
      <c r="E12986" s="65"/>
      <c r="F12986" s="65"/>
      <c r="G12986" s="65"/>
      <c r="H12986" s="113"/>
    </row>
    <row r="12987" spans="1:8">
      <c r="A12987" s="65"/>
      <c r="B12987" s="65"/>
      <c r="C12987" s="65"/>
      <c r="D12987" s="65"/>
      <c r="E12987" s="65"/>
      <c r="F12987" s="65"/>
      <c r="G12987" s="65"/>
      <c r="H12987" s="113"/>
    </row>
    <row r="12988" spans="1:8">
      <c r="A12988" s="65"/>
      <c r="B12988" s="65"/>
      <c r="C12988" s="65"/>
      <c r="D12988" s="65"/>
      <c r="E12988" s="65"/>
      <c r="F12988" s="65"/>
      <c r="G12988" s="65"/>
      <c r="H12988" s="113"/>
    </row>
    <row r="12989" spans="1:8">
      <c r="A12989" s="65"/>
      <c r="B12989" s="65"/>
      <c r="C12989" s="65"/>
      <c r="D12989" s="65"/>
      <c r="E12989" s="65"/>
      <c r="F12989" s="65"/>
      <c r="G12989" s="65"/>
      <c r="H12989" s="113"/>
    </row>
    <row r="12990" spans="1:8">
      <c r="A12990" s="65"/>
      <c r="B12990" s="65"/>
      <c r="C12990" s="65"/>
      <c r="D12990" s="65"/>
      <c r="E12990" s="65"/>
      <c r="F12990" s="65"/>
      <c r="G12990" s="65"/>
      <c r="H12990" s="113"/>
    </row>
    <row r="12991" spans="1:8">
      <c r="A12991" s="65"/>
      <c r="B12991" s="65"/>
      <c r="C12991" s="65"/>
      <c r="D12991" s="65"/>
      <c r="E12991" s="65"/>
      <c r="F12991" s="65"/>
      <c r="G12991" s="65"/>
      <c r="H12991" s="113"/>
    </row>
    <row r="12992" spans="1:8">
      <c r="A12992" s="65"/>
      <c r="B12992" s="65"/>
      <c r="C12992" s="65"/>
      <c r="D12992" s="65"/>
      <c r="E12992" s="65"/>
      <c r="F12992" s="65"/>
      <c r="G12992" s="65"/>
      <c r="H12992" s="113"/>
    </row>
    <row r="12993" spans="1:8">
      <c r="A12993" s="65"/>
      <c r="B12993" s="65"/>
      <c r="C12993" s="65"/>
      <c r="D12993" s="65"/>
      <c r="E12993" s="65"/>
      <c r="F12993" s="65"/>
      <c r="G12993" s="65"/>
      <c r="H12993" s="113"/>
    </row>
    <row r="12994" spans="1:8">
      <c r="A12994" s="65"/>
      <c r="B12994" s="65"/>
      <c r="C12994" s="65"/>
      <c r="D12994" s="65"/>
      <c r="E12994" s="65"/>
      <c r="F12994" s="65"/>
      <c r="G12994" s="65"/>
      <c r="H12994" s="113"/>
    </row>
    <row r="12995" spans="1:8">
      <c r="A12995" s="65"/>
      <c r="B12995" s="65"/>
      <c r="C12995" s="65"/>
      <c r="D12995" s="65"/>
      <c r="E12995" s="65"/>
      <c r="F12995" s="65"/>
      <c r="G12995" s="65"/>
      <c r="H12995" s="113"/>
    </row>
    <row r="12996" spans="1:8">
      <c r="A12996" s="65"/>
      <c r="B12996" s="65"/>
      <c r="C12996" s="65"/>
      <c r="D12996" s="65"/>
      <c r="E12996" s="65"/>
      <c r="F12996" s="65"/>
      <c r="G12996" s="65"/>
      <c r="H12996" s="113"/>
    </row>
    <row r="12997" spans="1:8">
      <c r="A12997" s="65"/>
      <c r="B12997" s="65"/>
      <c r="C12997" s="65"/>
      <c r="D12997" s="65"/>
      <c r="E12997" s="65"/>
      <c r="F12997" s="65"/>
      <c r="G12997" s="65"/>
      <c r="H12997" s="113"/>
    </row>
    <row r="12998" spans="1:8">
      <c r="A12998" s="65"/>
      <c r="B12998" s="65"/>
      <c r="C12998" s="65"/>
      <c r="D12998" s="65"/>
      <c r="E12998" s="65"/>
      <c r="F12998" s="65"/>
      <c r="G12998" s="65"/>
      <c r="H12998" s="113"/>
    </row>
    <row r="12999" spans="1:8">
      <c r="A12999" s="65"/>
      <c r="B12999" s="65"/>
      <c r="C12999" s="65"/>
      <c r="D12999" s="65"/>
      <c r="E12999" s="65"/>
      <c r="F12999" s="65"/>
      <c r="G12999" s="65"/>
      <c r="H12999" s="113"/>
    </row>
    <row r="13000" spans="1:8">
      <c r="A13000" s="65"/>
      <c r="B13000" s="65"/>
      <c r="C13000" s="65"/>
      <c r="D13000" s="65"/>
      <c r="E13000" s="65"/>
      <c r="F13000" s="65"/>
      <c r="G13000" s="65"/>
      <c r="H13000" s="113"/>
    </row>
    <row r="13001" spans="1:8">
      <c r="A13001" s="65"/>
      <c r="B13001" s="65"/>
      <c r="C13001" s="65"/>
      <c r="D13001" s="65"/>
      <c r="E13001" s="65"/>
      <c r="F13001" s="65"/>
      <c r="G13001" s="65"/>
      <c r="H13001" s="113"/>
    </row>
    <row r="13002" spans="1:8">
      <c r="A13002" s="65"/>
      <c r="B13002" s="65"/>
      <c r="C13002" s="65"/>
      <c r="D13002" s="65"/>
      <c r="E13002" s="65"/>
      <c r="F13002" s="65"/>
      <c r="G13002" s="65"/>
      <c r="H13002" s="113"/>
    </row>
    <row r="13003" spans="1:8">
      <c r="A13003" s="65"/>
      <c r="B13003" s="65"/>
      <c r="C13003" s="65"/>
      <c r="D13003" s="65"/>
      <c r="E13003" s="65"/>
      <c r="F13003" s="65"/>
      <c r="G13003" s="65"/>
      <c r="H13003" s="113"/>
    </row>
    <row r="13004" spans="1:8">
      <c r="A13004" s="65"/>
      <c r="B13004" s="65"/>
      <c r="C13004" s="65"/>
      <c r="D13004" s="65"/>
      <c r="E13004" s="65"/>
      <c r="F13004" s="65"/>
      <c r="G13004" s="65"/>
      <c r="H13004" s="113"/>
    </row>
    <row r="13005" spans="1:8">
      <c r="A13005" s="65"/>
      <c r="B13005" s="65"/>
      <c r="C13005" s="65"/>
      <c r="D13005" s="65"/>
      <c r="E13005" s="65"/>
      <c r="F13005" s="65"/>
      <c r="G13005" s="65"/>
      <c r="H13005" s="113"/>
    </row>
    <row r="13006" spans="1:8">
      <c r="A13006" s="65"/>
      <c r="B13006" s="65"/>
      <c r="C13006" s="65"/>
      <c r="D13006" s="65"/>
      <c r="E13006" s="65"/>
      <c r="F13006" s="65"/>
      <c r="G13006" s="65"/>
      <c r="H13006" s="113"/>
    </row>
    <row r="13007" spans="1:8">
      <c r="A13007" s="65"/>
      <c r="B13007" s="65"/>
      <c r="C13007" s="65"/>
      <c r="D13007" s="65"/>
      <c r="E13007" s="65"/>
      <c r="F13007" s="65"/>
      <c r="G13007" s="65"/>
      <c r="H13007" s="113"/>
    </row>
    <row r="13008" spans="1:8">
      <c r="A13008" s="65"/>
      <c r="B13008" s="65"/>
      <c r="C13008" s="65"/>
      <c r="D13008" s="65"/>
      <c r="E13008" s="65"/>
      <c r="F13008" s="65"/>
      <c r="G13008" s="65"/>
      <c r="H13008" s="113"/>
    </row>
    <row r="13009" spans="1:8">
      <c r="A13009" s="65"/>
      <c r="B13009" s="65"/>
      <c r="C13009" s="65"/>
      <c r="D13009" s="65"/>
      <c r="E13009" s="65"/>
      <c r="F13009" s="65"/>
      <c r="G13009" s="65"/>
      <c r="H13009" s="113"/>
    </row>
    <row r="13010" spans="1:8">
      <c r="A13010" s="65"/>
      <c r="B13010" s="65"/>
      <c r="C13010" s="65"/>
      <c r="D13010" s="65"/>
      <c r="E13010" s="65"/>
      <c r="F13010" s="65"/>
      <c r="G13010" s="65"/>
      <c r="H13010" s="113"/>
    </row>
    <row r="13011" spans="1:8">
      <c r="A13011" s="65"/>
      <c r="B13011" s="65"/>
      <c r="C13011" s="65"/>
      <c r="D13011" s="65"/>
      <c r="E13011" s="65"/>
      <c r="F13011" s="65"/>
      <c r="G13011" s="65"/>
      <c r="H13011" s="113"/>
    </row>
    <row r="13012" spans="1:8">
      <c r="A13012" s="65"/>
      <c r="B13012" s="65"/>
      <c r="C13012" s="65"/>
      <c r="D13012" s="65"/>
      <c r="E13012" s="65"/>
      <c r="F13012" s="65"/>
      <c r="G13012" s="65"/>
      <c r="H13012" s="113"/>
    </row>
    <row r="13013" spans="1:8">
      <c r="A13013" s="65"/>
      <c r="B13013" s="65"/>
      <c r="C13013" s="65"/>
      <c r="D13013" s="65"/>
      <c r="E13013" s="65"/>
      <c r="F13013" s="65"/>
      <c r="G13013" s="65"/>
      <c r="H13013" s="113"/>
    </row>
    <row r="13014" spans="1:8">
      <c r="A13014" s="65"/>
      <c r="B13014" s="65"/>
      <c r="C13014" s="65"/>
      <c r="D13014" s="65"/>
      <c r="E13014" s="65"/>
      <c r="F13014" s="65"/>
      <c r="G13014" s="65"/>
      <c r="H13014" s="113"/>
    </row>
    <row r="13015" spans="1:8">
      <c r="A13015" s="65"/>
      <c r="B13015" s="65"/>
      <c r="C13015" s="65"/>
      <c r="D13015" s="65"/>
      <c r="E13015" s="65"/>
      <c r="F13015" s="65"/>
      <c r="G13015" s="65"/>
      <c r="H13015" s="113"/>
    </row>
    <row r="13016" spans="1:8">
      <c r="A13016" s="65"/>
      <c r="B13016" s="65"/>
      <c r="C13016" s="65"/>
      <c r="D13016" s="65"/>
      <c r="E13016" s="65"/>
      <c r="F13016" s="65"/>
      <c r="G13016" s="65"/>
      <c r="H13016" s="113"/>
    </row>
    <row r="13017" spans="1:8">
      <c r="A13017" s="65"/>
      <c r="B13017" s="65"/>
      <c r="C13017" s="65"/>
      <c r="D13017" s="65"/>
      <c r="E13017" s="65"/>
      <c r="F13017" s="65"/>
      <c r="G13017" s="65"/>
      <c r="H13017" s="113"/>
    </row>
    <row r="13018" spans="1:8">
      <c r="A13018" s="65"/>
      <c r="B13018" s="65"/>
      <c r="C13018" s="65"/>
      <c r="D13018" s="65"/>
      <c r="E13018" s="65"/>
      <c r="F13018" s="65"/>
      <c r="G13018" s="65"/>
      <c r="H13018" s="113"/>
    </row>
    <row r="13019" spans="1:8">
      <c r="A13019" s="65"/>
      <c r="B13019" s="65"/>
      <c r="C13019" s="65"/>
      <c r="D13019" s="65"/>
      <c r="E13019" s="65"/>
      <c r="F13019" s="65"/>
      <c r="G13019" s="65"/>
      <c r="H13019" s="113"/>
    </row>
    <row r="13020" spans="1:8">
      <c r="A13020" s="65"/>
      <c r="B13020" s="65"/>
      <c r="C13020" s="65"/>
      <c r="D13020" s="65"/>
      <c r="E13020" s="65"/>
      <c r="F13020" s="65"/>
      <c r="G13020" s="65"/>
      <c r="H13020" s="113"/>
    </row>
    <row r="13021" spans="1:8">
      <c r="A13021" s="65"/>
      <c r="B13021" s="65"/>
      <c r="C13021" s="65"/>
      <c r="D13021" s="65"/>
      <c r="E13021" s="65"/>
      <c r="F13021" s="65"/>
      <c r="G13021" s="65"/>
      <c r="H13021" s="113"/>
    </row>
    <row r="13022" spans="1:8">
      <c r="A13022" s="65"/>
      <c r="B13022" s="65"/>
      <c r="C13022" s="65"/>
      <c r="D13022" s="65"/>
      <c r="E13022" s="65"/>
      <c r="F13022" s="65"/>
      <c r="G13022" s="65"/>
      <c r="H13022" s="113"/>
    </row>
    <row r="13023" spans="1:8">
      <c r="A13023" s="65"/>
      <c r="B13023" s="65"/>
      <c r="C13023" s="65"/>
      <c r="D13023" s="65"/>
      <c r="E13023" s="65"/>
      <c r="F13023" s="65"/>
      <c r="G13023" s="65"/>
      <c r="H13023" s="113"/>
    </row>
    <row r="13024" spans="1:8">
      <c r="A13024" s="65"/>
      <c r="B13024" s="65"/>
      <c r="C13024" s="65"/>
      <c r="D13024" s="65"/>
      <c r="E13024" s="65"/>
      <c r="F13024" s="65"/>
      <c r="G13024" s="65"/>
      <c r="H13024" s="113"/>
    </row>
    <row r="13025" spans="1:8">
      <c r="A13025" s="65"/>
      <c r="B13025" s="65"/>
      <c r="C13025" s="65"/>
      <c r="D13025" s="65"/>
      <c r="E13025" s="65"/>
      <c r="F13025" s="65"/>
      <c r="G13025" s="65"/>
      <c r="H13025" s="113"/>
    </row>
    <row r="13026" spans="1:8">
      <c r="A13026" s="65"/>
      <c r="B13026" s="65"/>
      <c r="C13026" s="65"/>
      <c r="D13026" s="65"/>
      <c r="E13026" s="65"/>
      <c r="F13026" s="65"/>
      <c r="G13026" s="65"/>
      <c r="H13026" s="113"/>
    </row>
    <row r="13027" spans="1:8">
      <c r="A13027" s="65"/>
      <c r="B13027" s="65"/>
      <c r="C13027" s="65"/>
      <c r="D13027" s="65"/>
      <c r="E13027" s="65"/>
      <c r="F13027" s="65"/>
      <c r="G13027" s="65"/>
      <c r="H13027" s="113"/>
    </row>
    <row r="13028" spans="1:8">
      <c r="A13028" s="65"/>
      <c r="B13028" s="65"/>
      <c r="C13028" s="65"/>
      <c r="D13028" s="65"/>
      <c r="E13028" s="65"/>
      <c r="F13028" s="65"/>
      <c r="G13028" s="65"/>
      <c r="H13028" s="113"/>
    </row>
    <row r="13029" spans="1:8">
      <c r="A13029" s="65"/>
      <c r="B13029" s="65"/>
      <c r="C13029" s="65"/>
      <c r="D13029" s="65"/>
      <c r="E13029" s="65"/>
      <c r="F13029" s="65"/>
      <c r="G13029" s="65"/>
      <c r="H13029" s="113"/>
    </row>
    <row r="13030" spans="1:8">
      <c r="A13030" s="65"/>
      <c r="B13030" s="65"/>
      <c r="C13030" s="65"/>
      <c r="D13030" s="65"/>
      <c r="E13030" s="65"/>
      <c r="F13030" s="65"/>
      <c r="G13030" s="65"/>
      <c r="H13030" s="113"/>
    </row>
    <row r="13031" spans="1:8">
      <c r="A13031" s="65"/>
      <c r="B13031" s="65"/>
      <c r="C13031" s="65"/>
      <c r="D13031" s="65"/>
      <c r="E13031" s="65"/>
      <c r="F13031" s="65"/>
      <c r="G13031" s="65"/>
      <c r="H13031" s="113"/>
    </row>
    <row r="13032" spans="1:8">
      <c r="A13032" s="65"/>
      <c r="B13032" s="65"/>
      <c r="C13032" s="65"/>
      <c r="D13032" s="65"/>
      <c r="E13032" s="65"/>
      <c r="F13032" s="65"/>
      <c r="G13032" s="65"/>
      <c r="H13032" s="113"/>
    </row>
    <row r="13033" spans="1:8">
      <c r="A13033" s="65"/>
      <c r="B13033" s="65"/>
      <c r="C13033" s="65"/>
      <c r="D13033" s="65"/>
      <c r="E13033" s="65"/>
      <c r="F13033" s="65"/>
      <c r="G13033" s="65"/>
      <c r="H13033" s="113"/>
    </row>
    <row r="13034" spans="1:8">
      <c r="A13034" s="65"/>
      <c r="B13034" s="65"/>
      <c r="C13034" s="65"/>
      <c r="D13034" s="65"/>
      <c r="E13034" s="65"/>
      <c r="F13034" s="65"/>
      <c r="G13034" s="65"/>
      <c r="H13034" s="113"/>
    </row>
    <row r="13035" spans="1:8">
      <c r="A13035" s="65"/>
      <c r="B13035" s="65"/>
      <c r="C13035" s="65"/>
      <c r="D13035" s="65"/>
      <c r="E13035" s="65"/>
      <c r="F13035" s="65"/>
      <c r="G13035" s="65"/>
      <c r="H13035" s="113"/>
    </row>
    <row r="13036" spans="1:8">
      <c r="A13036" s="65"/>
      <c r="B13036" s="65"/>
      <c r="C13036" s="65"/>
      <c r="D13036" s="65"/>
      <c r="E13036" s="65"/>
      <c r="F13036" s="65"/>
      <c r="G13036" s="65"/>
      <c r="H13036" s="113"/>
    </row>
    <row r="13037" spans="1:8">
      <c r="A13037" s="65"/>
      <c r="B13037" s="65"/>
      <c r="C13037" s="65"/>
      <c r="D13037" s="65"/>
      <c r="E13037" s="65"/>
      <c r="F13037" s="65"/>
      <c r="G13037" s="65"/>
      <c r="H13037" s="113"/>
    </row>
    <row r="13038" spans="1:8">
      <c r="A13038" s="65"/>
      <c r="B13038" s="65"/>
      <c r="C13038" s="65"/>
      <c r="D13038" s="65"/>
      <c r="E13038" s="65"/>
      <c r="F13038" s="65"/>
      <c r="G13038" s="65"/>
      <c r="H13038" s="113"/>
    </row>
    <row r="13039" spans="1:8">
      <c r="A13039" s="65"/>
      <c r="B13039" s="65"/>
      <c r="C13039" s="65"/>
      <c r="D13039" s="65"/>
      <c r="E13039" s="65"/>
      <c r="F13039" s="65"/>
      <c r="G13039" s="65"/>
      <c r="H13039" s="113"/>
    </row>
    <row r="13040" spans="1:8">
      <c r="A13040" s="65"/>
      <c r="B13040" s="65"/>
      <c r="C13040" s="65"/>
      <c r="D13040" s="65"/>
      <c r="E13040" s="65"/>
      <c r="F13040" s="65"/>
      <c r="G13040" s="65"/>
      <c r="H13040" s="113"/>
    </row>
    <row r="13041" spans="1:8">
      <c r="A13041" s="65"/>
      <c r="B13041" s="65"/>
      <c r="C13041" s="65"/>
      <c r="D13041" s="65"/>
      <c r="E13041" s="65"/>
      <c r="F13041" s="65"/>
      <c r="G13041" s="65"/>
      <c r="H13041" s="113"/>
    </row>
    <row r="13042" spans="1:8">
      <c r="A13042" s="65"/>
      <c r="B13042" s="65"/>
      <c r="C13042" s="65"/>
      <c r="D13042" s="65"/>
      <c r="E13042" s="65"/>
      <c r="F13042" s="65"/>
      <c r="G13042" s="65"/>
      <c r="H13042" s="113"/>
    </row>
    <row r="13043" spans="1:8">
      <c r="A13043" s="65"/>
      <c r="B13043" s="65"/>
      <c r="C13043" s="65"/>
      <c r="D13043" s="65"/>
      <c r="E13043" s="65"/>
      <c r="F13043" s="65"/>
      <c r="G13043" s="65"/>
      <c r="H13043" s="113"/>
    </row>
    <row r="13044" spans="1:8">
      <c r="A13044" s="65"/>
      <c r="B13044" s="65"/>
      <c r="C13044" s="65"/>
      <c r="D13044" s="65"/>
      <c r="E13044" s="65"/>
      <c r="F13044" s="65"/>
      <c r="G13044" s="65"/>
      <c r="H13044" s="113"/>
    </row>
    <row r="13045" spans="1:8">
      <c r="A13045" s="65"/>
      <c r="B13045" s="65"/>
      <c r="C13045" s="65"/>
      <c r="D13045" s="65"/>
      <c r="E13045" s="65"/>
      <c r="F13045" s="65"/>
      <c r="G13045" s="65"/>
      <c r="H13045" s="113"/>
    </row>
    <row r="13046" spans="1:8">
      <c r="A13046" s="65"/>
      <c r="B13046" s="65"/>
      <c r="C13046" s="65"/>
      <c r="D13046" s="65"/>
      <c r="E13046" s="65"/>
      <c r="F13046" s="65"/>
      <c r="G13046" s="65"/>
      <c r="H13046" s="113"/>
    </row>
    <row r="13047" spans="1:8">
      <c r="A13047" s="65"/>
      <c r="B13047" s="65"/>
      <c r="C13047" s="65"/>
      <c r="D13047" s="65"/>
      <c r="E13047" s="65"/>
      <c r="F13047" s="65"/>
      <c r="G13047" s="65"/>
      <c r="H13047" s="113"/>
    </row>
    <row r="13048" spans="1:8">
      <c r="A13048" s="65"/>
      <c r="B13048" s="65"/>
      <c r="C13048" s="65"/>
      <c r="D13048" s="65"/>
      <c r="E13048" s="65"/>
      <c r="F13048" s="65"/>
      <c r="G13048" s="65"/>
      <c r="H13048" s="113"/>
    </row>
    <row r="13049" spans="1:8">
      <c r="A13049" s="65"/>
      <c r="B13049" s="65"/>
      <c r="C13049" s="65"/>
      <c r="D13049" s="65"/>
      <c r="E13049" s="65"/>
      <c r="F13049" s="65"/>
      <c r="G13049" s="65"/>
      <c r="H13049" s="113"/>
    </row>
    <row r="13050" spans="1:8">
      <c r="A13050" s="65"/>
      <c r="B13050" s="65"/>
      <c r="C13050" s="65"/>
      <c r="D13050" s="65"/>
      <c r="E13050" s="65"/>
      <c r="F13050" s="65"/>
      <c r="G13050" s="65"/>
      <c r="H13050" s="113"/>
    </row>
    <row r="13051" spans="1:8">
      <c r="A13051" s="65"/>
      <c r="B13051" s="65"/>
      <c r="C13051" s="65"/>
      <c r="D13051" s="65"/>
      <c r="E13051" s="65"/>
      <c r="F13051" s="65"/>
      <c r="G13051" s="65"/>
      <c r="H13051" s="113"/>
    </row>
    <row r="13052" spans="1:8">
      <c r="A13052" s="65"/>
      <c r="B13052" s="65"/>
      <c r="C13052" s="65"/>
      <c r="D13052" s="65"/>
      <c r="E13052" s="65"/>
      <c r="F13052" s="65"/>
      <c r="G13052" s="65"/>
      <c r="H13052" s="113"/>
    </row>
    <row r="13053" spans="1:8">
      <c r="A13053" s="65"/>
      <c r="B13053" s="65"/>
      <c r="C13053" s="65"/>
      <c r="D13053" s="65"/>
      <c r="E13053" s="65"/>
      <c r="F13053" s="65"/>
      <c r="G13053" s="65"/>
      <c r="H13053" s="113"/>
    </row>
    <row r="13054" spans="1:8">
      <c r="A13054" s="65"/>
      <c r="B13054" s="65"/>
      <c r="C13054" s="65"/>
      <c r="D13054" s="65"/>
      <c r="E13054" s="65"/>
      <c r="F13054" s="65"/>
      <c r="G13054" s="65"/>
      <c r="H13054" s="113"/>
    </row>
    <row r="13055" spans="1:8">
      <c r="A13055" s="65"/>
      <c r="B13055" s="65"/>
      <c r="C13055" s="65"/>
      <c r="D13055" s="65"/>
      <c r="E13055" s="65"/>
      <c r="F13055" s="65"/>
      <c r="G13055" s="65"/>
      <c r="H13055" s="113"/>
    </row>
    <row r="13056" spans="1:8">
      <c r="A13056" s="65"/>
      <c r="B13056" s="65"/>
      <c r="C13056" s="65"/>
      <c r="D13056" s="65"/>
      <c r="E13056" s="65"/>
      <c r="F13056" s="65"/>
      <c r="G13056" s="65"/>
      <c r="H13056" s="113"/>
    </row>
    <row r="13057" spans="1:8">
      <c r="A13057" s="65"/>
      <c r="B13057" s="65"/>
      <c r="C13057" s="65"/>
      <c r="D13057" s="65"/>
      <c r="E13057" s="65"/>
      <c r="F13057" s="65"/>
      <c r="G13057" s="65"/>
      <c r="H13057" s="113"/>
    </row>
    <row r="13058" spans="1:8">
      <c r="A13058" s="65"/>
      <c r="B13058" s="65"/>
      <c r="C13058" s="65"/>
      <c r="D13058" s="65"/>
      <c r="E13058" s="65"/>
      <c r="F13058" s="65"/>
      <c r="G13058" s="65"/>
      <c r="H13058" s="113"/>
    </row>
    <row r="13059" spans="1:8">
      <c r="A13059" s="65"/>
      <c r="B13059" s="65"/>
      <c r="C13059" s="65"/>
      <c r="D13059" s="65"/>
      <c r="E13059" s="65"/>
      <c r="F13059" s="65"/>
      <c r="G13059" s="65"/>
      <c r="H13059" s="113"/>
    </row>
    <row r="13060" spans="1:8">
      <c r="A13060" s="65"/>
      <c r="B13060" s="65"/>
      <c r="C13060" s="65"/>
      <c r="D13060" s="65"/>
      <c r="E13060" s="65"/>
      <c r="F13060" s="65"/>
      <c r="G13060" s="65"/>
      <c r="H13060" s="113"/>
    </row>
    <row r="13061" spans="1:8">
      <c r="A13061" s="65"/>
      <c r="B13061" s="65"/>
      <c r="C13061" s="65"/>
      <c r="D13061" s="65"/>
      <c r="E13061" s="65"/>
      <c r="F13061" s="65"/>
      <c r="G13061" s="65"/>
      <c r="H13061" s="113"/>
    </row>
    <row r="13062" spans="1:8">
      <c r="A13062" s="65"/>
      <c r="B13062" s="65"/>
      <c r="C13062" s="65"/>
      <c r="D13062" s="65"/>
      <c r="E13062" s="65"/>
      <c r="F13062" s="65"/>
      <c r="G13062" s="65"/>
      <c r="H13062" s="113"/>
    </row>
    <row r="13063" spans="1:8">
      <c r="A13063" s="65"/>
      <c r="B13063" s="65"/>
      <c r="C13063" s="65"/>
      <c r="D13063" s="65"/>
      <c r="E13063" s="65"/>
      <c r="F13063" s="65"/>
      <c r="G13063" s="65"/>
      <c r="H13063" s="113"/>
    </row>
    <row r="13064" spans="1:8">
      <c r="A13064" s="65"/>
      <c r="B13064" s="65"/>
      <c r="C13064" s="65"/>
      <c r="D13064" s="65"/>
      <c r="E13064" s="65"/>
      <c r="F13064" s="65"/>
      <c r="G13064" s="65"/>
      <c r="H13064" s="113"/>
    </row>
    <row r="13065" spans="1:8">
      <c r="A13065" s="65"/>
      <c r="B13065" s="65"/>
      <c r="C13065" s="65"/>
      <c r="D13065" s="65"/>
      <c r="E13065" s="65"/>
      <c r="F13065" s="65"/>
      <c r="G13065" s="65"/>
      <c r="H13065" s="113"/>
    </row>
    <row r="13066" spans="1:8">
      <c r="A13066" s="65"/>
      <c r="B13066" s="65"/>
      <c r="C13066" s="65"/>
      <c r="D13066" s="65"/>
      <c r="E13066" s="65"/>
      <c r="F13066" s="65"/>
      <c r="G13066" s="65"/>
      <c r="H13066" s="113"/>
    </row>
    <row r="13067" spans="1:8">
      <c r="A13067" s="65"/>
      <c r="B13067" s="65"/>
      <c r="C13067" s="65"/>
      <c r="D13067" s="65"/>
      <c r="E13067" s="65"/>
      <c r="F13067" s="65"/>
      <c r="G13067" s="65"/>
      <c r="H13067" s="113"/>
    </row>
    <row r="13068" spans="1:8">
      <c r="A13068" s="65"/>
      <c r="B13068" s="65"/>
      <c r="C13068" s="65"/>
      <c r="D13068" s="65"/>
      <c r="E13068" s="65"/>
      <c r="F13068" s="65"/>
      <c r="G13068" s="65"/>
      <c r="H13068" s="113"/>
    </row>
    <row r="13069" spans="1:8">
      <c r="A13069" s="65"/>
      <c r="B13069" s="65"/>
      <c r="C13069" s="65"/>
      <c r="D13069" s="65"/>
      <c r="E13069" s="65"/>
      <c r="F13069" s="65"/>
      <c r="G13069" s="65"/>
      <c r="H13069" s="113"/>
    </row>
    <row r="13070" spans="1:8">
      <c r="A13070" s="65"/>
      <c r="B13070" s="65"/>
      <c r="C13070" s="65"/>
      <c r="D13070" s="65"/>
      <c r="E13070" s="65"/>
      <c r="F13070" s="65"/>
      <c r="G13070" s="65"/>
      <c r="H13070" s="113"/>
    </row>
    <row r="13071" spans="1:8">
      <c r="A13071" s="65"/>
      <c r="B13071" s="65"/>
      <c r="C13071" s="65"/>
      <c r="D13071" s="65"/>
      <c r="E13071" s="65"/>
      <c r="F13071" s="65"/>
      <c r="G13071" s="65"/>
      <c r="H13071" s="113"/>
    </row>
    <row r="13072" spans="1:8">
      <c r="A13072" s="65"/>
      <c r="B13072" s="65"/>
      <c r="C13072" s="65"/>
      <c r="D13072" s="65"/>
      <c r="E13072" s="65"/>
      <c r="F13072" s="65"/>
      <c r="G13072" s="65"/>
      <c r="H13072" s="113"/>
    </row>
    <row r="13073" spans="1:8">
      <c r="A13073" s="65"/>
      <c r="B13073" s="65"/>
      <c r="C13073" s="65"/>
      <c r="D13073" s="65"/>
      <c r="E13073" s="65"/>
      <c r="F13073" s="65"/>
      <c r="G13073" s="65"/>
      <c r="H13073" s="113"/>
    </row>
    <row r="13074" spans="1:8">
      <c r="A13074" s="65"/>
      <c r="B13074" s="65"/>
      <c r="C13074" s="65"/>
      <c r="D13074" s="65"/>
      <c r="E13074" s="65"/>
      <c r="F13074" s="65"/>
      <c r="G13074" s="65"/>
      <c r="H13074" s="113"/>
    </row>
    <row r="13075" spans="1:8">
      <c r="A13075" s="65"/>
      <c r="B13075" s="65"/>
      <c r="C13075" s="65"/>
      <c r="D13075" s="65"/>
      <c r="E13075" s="65"/>
      <c r="F13075" s="65"/>
      <c r="G13075" s="65"/>
      <c r="H13075" s="113"/>
    </row>
    <row r="13076" spans="1:8">
      <c r="A13076" s="65"/>
      <c r="B13076" s="65"/>
      <c r="C13076" s="65"/>
      <c r="D13076" s="65"/>
      <c r="E13076" s="65"/>
      <c r="F13076" s="65"/>
      <c r="G13076" s="65"/>
      <c r="H13076" s="113"/>
    </row>
    <row r="13077" spans="1:8">
      <c r="A13077" s="65"/>
      <c r="B13077" s="65"/>
      <c r="C13077" s="65"/>
      <c r="D13077" s="65"/>
      <c r="E13077" s="65"/>
      <c r="F13077" s="65"/>
      <c r="G13077" s="65"/>
      <c r="H13077" s="113"/>
    </row>
    <row r="13078" spans="1:8">
      <c r="A13078" s="65"/>
      <c r="B13078" s="65"/>
      <c r="C13078" s="65"/>
      <c r="D13078" s="65"/>
      <c r="E13078" s="65"/>
      <c r="F13078" s="65"/>
      <c r="G13078" s="65"/>
      <c r="H13078" s="113"/>
    </row>
    <row r="13079" spans="1:8">
      <c r="A13079" s="65"/>
      <c r="B13079" s="65"/>
      <c r="C13079" s="65"/>
      <c r="D13079" s="65"/>
      <c r="E13079" s="65"/>
      <c r="F13079" s="65"/>
      <c r="G13079" s="65"/>
      <c r="H13079" s="113"/>
    </row>
    <row r="13080" spans="1:8">
      <c r="A13080" s="65"/>
      <c r="B13080" s="65"/>
      <c r="C13080" s="65"/>
      <c r="D13080" s="65"/>
      <c r="E13080" s="65"/>
      <c r="F13080" s="65"/>
      <c r="G13080" s="65"/>
      <c r="H13080" s="113"/>
    </row>
    <row r="13081" spans="1:8">
      <c r="A13081" s="65"/>
      <c r="B13081" s="65"/>
      <c r="C13081" s="65"/>
      <c r="D13081" s="65"/>
      <c r="E13081" s="65"/>
      <c r="F13081" s="65"/>
      <c r="G13081" s="65"/>
      <c r="H13081" s="113"/>
    </row>
    <row r="13082" spans="1:8">
      <c r="A13082" s="65"/>
      <c r="B13082" s="65"/>
      <c r="C13082" s="65"/>
      <c r="D13082" s="65"/>
      <c r="E13082" s="65"/>
      <c r="F13082" s="65"/>
      <c r="G13082" s="65"/>
      <c r="H13082" s="113"/>
    </row>
    <row r="13083" spans="1:8">
      <c r="A13083" s="65"/>
      <c r="B13083" s="65"/>
      <c r="C13083" s="65"/>
      <c r="D13083" s="65"/>
      <c r="E13083" s="65"/>
      <c r="F13083" s="65"/>
      <c r="G13083" s="65"/>
      <c r="H13083" s="113"/>
    </row>
    <row r="13084" spans="1:8">
      <c r="A13084" s="65"/>
      <c r="B13084" s="65"/>
      <c r="C13084" s="65"/>
      <c r="D13084" s="65"/>
      <c r="E13084" s="65"/>
      <c r="F13084" s="65"/>
      <c r="G13084" s="65"/>
      <c r="H13084" s="113"/>
    </row>
    <row r="13085" spans="1:8">
      <c r="A13085" s="65"/>
      <c r="B13085" s="65"/>
      <c r="C13085" s="65"/>
      <c r="D13085" s="65"/>
      <c r="E13085" s="65"/>
      <c r="F13085" s="65"/>
      <c r="G13085" s="65"/>
      <c r="H13085" s="113"/>
    </row>
    <row r="13086" spans="1:8">
      <c r="A13086" s="65"/>
      <c r="B13086" s="65"/>
      <c r="C13086" s="65"/>
      <c r="D13086" s="65"/>
      <c r="E13086" s="65"/>
      <c r="F13086" s="65"/>
      <c r="G13086" s="65"/>
      <c r="H13086" s="113"/>
    </row>
    <row r="13087" spans="1:8">
      <c r="A13087" s="65"/>
      <c r="B13087" s="65"/>
      <c r="C13087" s="65"/>
      <c r="D13087" s="65"/>
      <c r="E13087" s="65"/>
      <c r="F13087" s="65"/>
      <c r="G13087" s="65"/>
      <c r="H13087" s="113"/>
    </row>
    <row r="13088" spans="1:8">
      <c r="A13088" s="65"/>
      <c r="B13088" s="65"/>
      <c r="C13088" s="65"/>
      <c r="D13088" s="65"/>
      <c r="E13088" s="65"/>
      <c r="F13088" s="65"/>
      <c r="G13088" s="65"/>
      <c r="H13088" s="113"/>
    </row>
    <row r="13089" spans="1:8">
      <c r="A13089" s="65"/>
      <c r="B13089" s="65"/>
      <c r="C13089" s="65"/>
      <c r="D13089" s="65"/>
      <c r="E13089" s="65"/>
      <c r="F13089" s="65"/>
      <c r="G13089" s="65"/>
      <c r="H13089" s="113"/>
    </row>
    <row r="13090" spans="1:8">
      <c r="A13090" s="65"/>
      <c r="B13090" s="65"/>
      <c r="C13090" s="65"/>
      <c r="D13090" s="65"/>
      <c r="E13090" s="65"/>
      <c r="F13090" s="65"/>
      <c r="G13090" s="65"/>
      <c r="H13090" s="113"/>
    </row>
    <row r="13091" spans="1:8">
      <c r="A13091" s="65"/>
      <c r="B13091" s="65"/>
      <c r="C13091" s="65"/>
      <c r="D13091" s="65"/>
      <c r="E13091" s="65"/>
      <c r="F13091" s="65"/>
      <c r="G13091" s="65"/>
      <c r="H13091" s="113"/>
    </row>
    <row r="13092" spans="1:8">
      <c r="A13092" s="65"/>
      <c r="B13092" s="65"/>
      <c r="C13092" s="65"/>
      <c r="D13092" s="65"/>
      <c r="E13092" s="65"/>
      <c r="F13092" s="65"/>
      <c r="G13092" s="65"/>
      <c r="H13092" s="113"/>
    </row>
    <row r="13093" spans="1:8">
      <c r="A13093" s="65"/>
      <c r="B13093" s="65"/>
      <c r="C13093" s="65"/>
      <c r="D13093" s="65"/>
      <c r="E13093" s="65"/>
      <c r="F13093" s="65"/>
      <c r="G13093" s="65"/>
      <c r="H13093" s="113"/>
    </row>
    <row r="13094" spans="1:8">
      <c r="A13094" s="65"/>
      <c r="B13094" s="65"/>
      <c r="C13094" s="65"/>
      <c r="D13094" s="65"/>
      <c r="E13094" s="65"/>
      <c r="F13094" s="65"/>
      <c r="G13094" s="65"/>
      <c r="H13094" s="113"/>
    </row>
    <row r="13095" spans="1:8">
      <c r="A13095" s="65"/>
      <c r="B13095" s="65"/>
      <c r="C13095" s="65"/>
      <c r="D13095" s="65"/>
      <c r="E13095" s="65"/>
      <c r="F13095" s="65"/>
      <c r="G13095" s="65"/>
      <c r="H13095" s="113"/>
    </row>
    <row r="13096" spans="1:8">
      <c r="A13096" s="65"/>
      <c r="B13096" s="65"/>
      <c r="C13096" s="65"/>
      <c r="D13096" s="65"/>
      <c r="E13096" s="65"/>
      <c r="F13096" s="65"/>
      <c r="G13096" s="65"/>
      <c r="H13096" s="113"/>
    </row>
    <row r="13097" spans="1:8">
      <c r="A13097" s="65"/>
      <c r="B13097" s="65"/>
      <c r="C13097" s="65"/>
      <c r="D13097" s="65"/>
      <c r="E13097" s="65"/>
      <c r="F13097" s="65"/>
      <c r="G13097" s="65"/>
      <c r="H13097" s="113"/>
    </row>
    <row r="13098" spans="1:8">
      <c r="A13098" s="65"/>
      <c r="B13098" s="65"/>
      <c r="C13098" s="65"/>
      <c r="D13098" s="65"/>
      <c r="E13098" s="65"/>
      <c r="F13098" s="65"/>
      <c r="G13098" s="65"/>
      <c r="H13098" s="113"/>
    </row>
    <row r="13099" spans="1:8">
      <c r="A13099" s="65"/>
      <c r="B13099" s="65"/>
      <c r="C13099" s="65"/>
      <c r="D13099" s="65"/>
      <c r="E13099" s="65"/>
      <c r="F13099" s="65"/>
      <c r="G13099" s="65"/>
      <c r="H13099" s="113"/>
    </row>
    <row r="13100" spans="1:8">
      <c r="A13100" s="65"/>
      <c r="B13100" s="65"/>
      <c r="C13100" s="65"/>
      <c r="D13100" s="65"/>
      <c r="E13100" s="65"/>
      <c r="F13100" s="65"/>
      <c r="G13100" s="65"/>
      <c r="H13100" s="113"/>
    </row>
    <row r="13101" spans="1:8">
      <c r="A13101" s="65"/>
      <c r="B13101" s="65"/>
      <c r="C13101" s="65"/>
      <c r="D13101" s="65"/>
      <c r="E13101" s="65"/>
      <c r="F13101" s="65"/>
      <c r="G13101" s="65"/>
      <c r="H13101" s="113"/>
    </row>
    <row r="13102" spans="1:8">
      <c r="A13102" s="65"/>
      <c r="B13102" s="65"/>
      <c r="C13102" s="65"/>
      <c r="D13102" s="65"/>
      <c r="E13102" s="65"/>
      <c r="F13102" s="65"/>
      <c r="G13102" s="65"/>
      <c r="H13102" s="113"/>
    </row>
    <row r="13103" spans="1:8">
      <c r="A13103" s="65"/>
      <c r="B13103" s="65"/>
      <c r="C13103" s="65"/>
      <c r="D13103" s="65"/>
      <c r="E13103" s="65"/>
      <c r="F13103" s="65"/>
      <c r="G13103" s="65"/>
      <c r="H13103" s="113"/>
    </row>
    <row r="13104" spans="1:8">
      <c r="A13104" s="65"/>
      <c r="B13104" s="65"/>
      <c r="C13104" s="65"/>
      <c r="D13104" s="65"/>
      <c r="E13104" s="65"/>
      <c r="F13104" s="65"/>
      <c r="G13104" s="65"/>
      <c r="H13104" s="113"/>
    </row>
    <row r="13105" spans="1:8">
      <c r="A13105" s="65"/>
      <c r="B13105" s="65"/>
      <c r="C13105" s="65"/>
      <c r="D13105" s="65"/>
      <c r="E13105" s="65"/>
      <c r="F13105" s="65"/>
      <c r="G13105" s="65"/>
      <c r="H13105" s="113"/>
    </row>
    <row r="13106" spans="1:8">
      <c r="A13106" s="65"/>
      <c r="B13106" s="65"/>
      <c r="C13106" s="65"/>
      <c r="D13106" s="65"/>
      <c r="E13106" s="65"/>
      <c r="F13106" s="65"/>
      <c r="G13106" s="65"/>
      <c r="H13106" s="113"/>
    </row>
    <row r="13107" spans="1:8">
      <c r="A13107" s="65"/>
      <c r="B13107" s="65"/>
      <c r="C13107" s="65"/>
      <c r="D13107" s="65"/>
      <c r="E13107" s="65"/>
      <c r="F13107" s="65"/>
      <c r="G13107" s="65"/>
      <c r="H13107" s="113"/>
    </row>
    <row r="13108" spans="1:8">
      <c r="A13108" s="65"/>
      <c r="B13108" s="65"/>
      <c r="C13108" s="65"/>
      <c r="D13108" s="65"/>
      <c r="E13108" s="65"/>
      <c r="F13108" s="65"/>
      <c r="G13108" s="65"/>
      <c r="H13108" s="113"/>
    </row>
    <row r="13109" spans="1:8">
      <c r="A13109" s="65"/>
      <c r="B13109" s="65"/>
      <c r="C13109" s="65"/>
      <c r="D13109" s="65"/>
      <c r="E13109" s="65"/>
      <c r="F13109" s="65"/>
      <c r="G13109" s="65"/>
      <c r="H13109" s="113"/>
    </row>
    <row r="13110" spans="1:8">
      <c r="A13110" s="65"/>
      <c r="B13110" s="65"/>
      <c r="C13110" s="65"/>
      <c r="D13110" s="65"/>
      <c r="E13110" s="65"/>
      <c r="F13110" s="65"/>
      <c r="G13110" s="65"/>
      <c r="H13110" s="113"/>
    </row>
    <row r="13111" spans="1:8">
      <c r="A13111" s="65"/>
      <c r="B13111" s="65"/>
      <c r="C13111" s="65"/>
      <c r="D13111" s="65"/>
      <c r="E13111" s="65"/>
      <c r="F13111" s="65"/>
      <c r="G13111" s="65"/>
      <c r="H13111" s="113"/>
    </row>
    <row r="13112" spans="1:8">
      <c r="A13112" s="65"/>
      <c r="B13112" s="65"/>
      <c r="C13112" s="65"/>
      <c r="D13112" s="65"/>
      <c r="E13112" s="65"/>
      <c r="F13112" s="65"/>
      <c r="G13112" s="65"/>
      <c r="H13112" s="113"/>
    </row>
    <row r="13113" spans="1:8">
      <c r="A13113" s="65"/>
      <c r="B13113" s="65"/>
      <c r="C13113" s="65"/>
      <c r="D13113" s="65"/>
      <c r="E13113" s="65"/>
      <c r="F13113" s="65"/>
      <c r="G13113" s="65"/>
      <c r="H13113" s="113"/>
    </row>
    <row r="13114" spans="1:8">
      <c r="A13114" s="65"/>
      <c r="B13114" s="65"/>
      <c r="C13114" s="65"/>
      <c r="D13114" s="65"/>
      <c r="E13114" s="65"/>
      <c r="F13114" s="65"/>
      <c r="G13114" s="65"/>
      <c r="H13114" s="113"/>
    </row>
    <row r="13115" spans="1:8">
      <c r="A13115" s="65"/>
      <c r="B13115" s="65"/>
      <c r="C13115" s="65"/>
      <c r="D13115" s="65"/>
      <c r="E13115" s="65"/>
      <c r="F13115" s="65"/>
      <c r="G13115" s="65"/>
      <c r="H13115" s="113"/>
    </row>
    <row r="13116" spans="1:8">
      <c r="A13116" s="65"/>
      <c r="B13116" s="65"/>
      <c r="C13116" s="65"/>
      <c r="D13116" s="65"/>
      <c r="E13116" s="65"/>
      <c r="F13116" s="65"/>
      <c r="G13116" s="65"/>
      <c r="H13116" s="113"/>
    </row>
    <row r="13117" spans="1:8">
      <c r="A13117" s="65"/>
      <c r="B13117" s="65"/>
      <c r="C13117" s="65"/>
      <c r="D13117" s="65"/>
      <c r="E13117" s="65"/>
      <c r="F13117" s="65"/>
      <c r="G13117" s="65"/>
      <c r="H13117" s="113"/>
    </row>
    <row r="13118" spans="1:8">
      <c r="A13118" s="65"/>
      <c r="B13118" s="65"/>
      <c r="C13118" s="65"/>
      <c r="D13118" s="65"/>
      <c r="E13118" s="65"/>
      <c r="F13118" s="65"/>
      <c r="G13118" s="65"/>
      <c r="H13118" s="113"/>
    </row>
    <row r="13119" spans="1:8">
      <c r="A13119" s="65"/>
      <c r="B13119" s="65"/>
      <c r="C13119" s="65"/>
      <c r="D13119" s="65"/>
      <c r="E13119" s="65"/>
      <c r="F13119" s="65"/>
      <c r="G13119" s="65"/>
      <c r="H13119" s="113"/>
    </row>
    <row r="13120" spans="1:8">
      <c r="A13120" s="65"/>
      <c r="B13120" s="65"/>
      <c r="C13120" s="65"/>
      <c r="D13120" s="65"/>
      <c r="E13120" s="65"/>
      <c r="F13120" s="65"/>
      <c r="G13120" s="65"/>
      <c r="H13120" s="113"/>
    </row>
    <row r="13121" spans="1:8">
      <c r="A13121" s="65"/>
      <c r="B13121" s="65"/>
      <c r="C13121" s="65"/>
      <c r="D13121" s="65"/>
      <c r="E13121" s="65"/>
      <c r="F13121" s="65"/>
      <c r="G13121" s="65"/>
      <c r="H13121" s="113"/>
    </row>
    <row r="13122" spans="1:8">
      <c r="A13122" s="65"/>
      <c r="B13122" s="65"/>
      <c r="C13122" s="65"/>
      <c r="D13122" s="65"/>
      <c r="E13122" s="65"/>
      <c r="F13122" s="65"/>
      <c r="G13122" s="65"/>
      <c r="H13122" s="113"/>
    </row>
    <row r="13123" spans="1:8">
      <c r="A13123" s="65"/>
      <c r="B13123" s="65"/>
      <c r="C13123" s="65"/>
      <c r="D13123" s="65"/>
      <c r="E13123" s="65"/>
      <c r="F13123" s="65"/>
      <c r="G13123" s="65"/>
      <c r="H13123" s="113"/>
    </row>
    <row r="13124" spans="1:8">
      <c r="A13124" s="65"/>
      <c r="B13124" s="65"/>
      <c r="C13124" s="65"/>
      <c r="D13124" s="65"/>
      <c r="E13124" s="65"/>
      <c r="F13124" s="65"/>
      <c r="G13124" s="65"/>
      <c r="H13124" s="113"/>
    </row>
    <row r="13125" spans="1:8">
      <c r="A13125" s="65"/>
      <c r="B13125" s="65"/>
      <c r="C13125" s="65"/>
      <c r="D13125" s="65"/>
      <c r="E13125" s="65"/>
      <c r="F13125" s="65"/>
      <c r="G13125" s="65"/>
      <c r="H13125" s="113"/>
    </row>
    <row r="13126" spans="1:8">
      <c r="A13126" s="65"/>
      <c r="B13126" s="65"/>
      <c r="C13126" s="65"/>
      <c r="D13126" s="65"/>
      <c r="E13126" s="65"/>
      <c r="F13126" s="65"/>
      <c r="G13126" s="65"/>
      <c r="H13126" s="113"/>
    </row>
    <row r="13127" spans="1:8">
      <c r="A13127" s="65"/>
      <c r="B13127" s="65"/>
      <c r="C13127" s="65"/>
      <c r="D13127" s="65"/>
      <c r="E13127" s="65"/>
      <c r="F13127" s="65"/>
      <c r="G13127" s="65"/>
      <c r="H13127" s="113"/>
    </row>
    <row r="13128" spans="1:8">
      <c r="A13128" s="65"/>
      <c r="B13128" s="65"/>
      <c r="C13128" s="65"/>
      <c r="D13128" s="65"/>
      <c r="E13128" s="65"/>
      <c r="F13128" s="65"/>
      <c r="G13128" s="65"/>
      <c r="H13128" s="113"/>
    </row>
    <row r="13129" spans="1:8">
      <c r="A13129" s="65"/>
      <c r="B13129" s="65"/>
      <c r="C13129" s="65"/>
      <c r="D13129" s="65"/>
      <c r="E13129" s="65"/>
      <c r="F13129" s="65"/>
      <c r="G13129" s="65"/>
      <c r="H13129" s="113"/>
    </row>
    <row r="13130" spans="1:8">
      <c r="A13130" s="65"/>
      <c r="B13130" s="65"/>
      <c r="C13130" s="65"/>
      <c r="D13130" s="65"/>
      <c r="E13130" s="65"/>
      <c r="F13130" s="65"/>
      <c r="G13130" s="65"/>
      <c r="H13130" s="113"/>
    </row>
    <row r="13131" spans="1:8">
      <c r="A13131" s="65"/>
      <c r="B13131" s="65"/>
      <c r="C13131" s="65"/>
      <c r="D13131" s="65"/>
      <c r="E13131" s="65"/>
      <c r="F13131" s="65"/>
      <c r="G13131" s="65"/>
      <c r="H13131" s="113"/>
    </row>
    <row r="13132" spans="1:8">
      <c r="A13132" s="65"/>
      <c r="B13132" s="65"/>
      <c r="C13132" s="65"/>
      <c r="D13132" s="65"/>
      <c r="E13132" s="65"/>
      <c r="F13132" s="65"/>
      <c r="G13132" s="65"/>
      <c r="H13132" s="113"/>
    </row>
    <row r="13133" spans="1:8">
      <c r="A13133" s="65"/>
      <c r="B13133" s="65"/>
      <c r="C13133" s="65"/>
      <c r="D13133" s="65"/>
      <c r="E13133" s="65"/>
      <c r="F13133" s="65"/>
      <c r="G13133" s="65"/>
      <c r="H13133" s="113"/>
    </row>
    <row r="13134" spans="1:8">
      <c r="A13134" s="65"/>
      <c r="B13134" s="65"/>
      <c r="C13134" s="65"/>
      <c r="D13134" s="65"/>
      <c r="E13134" s="65"/>
      <c r="F13134" s="65"/>
      <c r="G13134" s="65"/>
      <c r="H13134" s="113"/>
    </row>
    <row r="13135" spans="1:8">
      <c r="A13135" s="65"/>
      <c r="B13135" s="65"/>
      <c r="C13135" s="65"/>
      <c r="D13135" s="65"/>
      <c r="E13135" s="65"/>
      <c r="F13135" s="65"/>
      <c r="G13135" s="65"/>
      <c r="H13135" s="113"/>
    </row>
    <row r="13136" spans="1:8">
      <c r="A13136" s="65"/>
      <c r="B13136" s="65"/>
      <c r="C13136" s="65"/>
      <c r="D13136" s="65"/>
      <c r="E13136" s="65"/>
      <c r="F13136" s="65"/>
      <c r="G13136" s="65"/>
      <c r="H13136" s="113"/>
    </row>
    <row r="13137" spans="1:8">
      <c r="A13137" s="65"/>
      <c r="B13137" s="65"/>
      <c r="C13137" s="65"/>
      <c r="D13137" s="65"/>
      <c r="E13137" s="65"/>
      <c r="F13137" s="65"/>
      <c r="G13137" s="65"/>
      <c r="H13137" s="113"/>
    </row>
    <row r="13138" spans="1:8">
      <c r="A13138" s="65"/>
      <c r="B13138" s="65"/>
      <c r="C13138" s="65"/>
      <c r="D13138" s="65"/>
      <c r="E13138" s="65"/>
      <c r="F13138" s="65"/>
      <c r="G13138" s="65"/>
      <c r="H13138" s="113"/>
    </row>
    <row r="13139" spans="1:8">
      <c r="A13139" s="65"/>
      <c r="B13139" s="65"/>
      <c r="C13139" s="65"/>
      <c r="D13139" s="65"/>
      <c r="E13139" s="65"/>
      <c r="F13139" s="65"/>
      <c r="G13139" s="65"/>
      <c r="H13139" s="113"/>
    </row>
    <row r="13140" spans="1:8">
      <c r="A13140" s="65"/>
      <c r="B13140" s="65"/>
      <c r="C13140" s="65"/>
      <c r="D13140" s="65"/>
      <c r="E13140" s="65"/>
      <c r="F13140" s="65"/>
      <c r="G13140" s="65"/>
      <c r="H13140" s="113"/>
    </row>
    <row r="13141" spans="1:8">
      <c r="A13141" s="65"/>
      <c r="B13141" s="65"/>
      <c r="C13141" s="65"/>
      <c r="D13141" s="65"/>
      <c r="E13141" s="65"/>
      <c r="F13141" s="65"/>
      <c r="G13141" s="65"/>
      <c r="H13141" s="113"/>
    </row>
    <row r="13142" spans="1:8">
      <c r="A13142" s="65"/>
      <c r="B13142" s="65"/>
      <c r="C13142" s="65"/>
      <c r="D13142" s="65"/>
      <c r="E13142" s="65"/>
      <c r="F13142" s="65"/>
      <c r="G13142" s="65"/>
      <c r="H13142" s="113"/>
    </row>
    <row r="13143" spans="1:8">
      <c r="A13143" s="65"/>
      <c r="B13143" s="65"/>
      <c r="C13143" s="65"/>
      <c r="D13143" s="65"/>
      <c r="E13143" s="65"/>
      <c r="F13143" s="65"/>
      <c r="G13143" s="65"/>
      <c r="H13143" s="113"/>
    </row>
    <row r="13144" spans="1:8">
      <c r="A13144" s="65"/>
      <c r="B13144" s="65"/>
      <c r="C13144" s="65"/>
      <c r="D13144" s="65"/>
      <c r="E13144" s="65"/>
      <c r="F13144" s="65"/>
      <c r="G13144" s="65"/>
      <c r="H13144" s="113"/>
    </row>
    <row r="13145" spans="1:8">
      <c r="A13145" s="65"/>
      <c r="B13145" s="65"/>
      <c r="C13145" s="65"/>
      <c r="D13145" s="65"/>
      <c r="E13145" s="65"/>
      <c r="F13145" s="65"/>
      <c r="G13145" s="65"/>
      <c r="H13145" s="113"/>
    </row>
    <row r="13146" spans="1:8">
      <c r="A13146" s="65"/>
      <c r="B13146" s="65"/>
      <c r="C13146" s="65"/>
      <c r="D13146" s="65"/>
      <c r="E13146" s="65"/>
      <c r="F13146" s="65"/>
      <c r="G13146" s="65"/>
      <c r="H13146" s="113"/>
    </row>
    <row r="13147" spans="1:8">
      <c r="A13147" s="65"/>
      <c r="B13147" s="65"/>
      <c r="C13147" s="65"/>
      <c r="D13147" s="65"/>
      <c r="E13147" s="65"/>
      <c r="F13147" s="65"/>
      <c r="G13147" s="65"/>
      <c r="H13147" s="113"/>
    </row>
    <row r="13148" spans="1:8">
      <c r="A13148" s="65"/>
      <c r="B13148" s="65"/>
      <c r="C13148" s="65"/>
      <c r="D13148" s="65"/>
      <c r="E13148" s="65"/>
      <c r="F13148" s="65"/>
      <c r="G13148" s="65"/>
      <c r="H13148" s="113"/>
    </row>
    <row r="13149" spans="1:8">
      <c r="A13149" s="65"/>
      <c r="B13149" s="65"/>
      <c r="C13149" s="65"/>
      <c r="D13149" s="65"/>
      <c r="E13149" s="65"/>
      <c r="F13149" s="65"/>
      <c r="G13149" s="65"/>
      <c r="H13149" s="113"/>
    </row>
    <row r="13150" spans="1:8">
      <c r="A13150" s="65"/>
      <c r="B13150" s="65"/>
      <c r="C13150" s="65"/>
      <c r="D13150" s="65"/>
      <c r="E13150" s="65"/>
      <c r="F13150" s="65"/>
      <c r="G13150" s="65"/>
      <c r="H13150" s="113"/>
    </row>
    <row r="13151" spans="1:8">
      <c r="A13151" s="65"/>
      <c r="B13151" s="65"/>
      <c r="C13151" s="65"/>
      <c r="D13151" s="65"/>
      <c r="E13151" s="65"/>
      <c r="F13151" s="65"/>
      <c r="G13151" s="65"/>
      <c r="H13151" s="113"/>
    </row>
    <row r="13152" spans="1:8">
      <c r="A13152" s="65"/>
      <c r="B13152" s="65"/>
      <c r="C13152" s="65"/>
      <c r="D13152" s="65"/>
      <c r="E13152" s="65"/>
      <c r="F13152" s="65"/>
      <c r="G13152" s="65"/>
      <c r="H13152" s="113"/>
    </row>
    <row r="13153" spans="1:8">
      <c r="A13153" s="65"/>
      <c r="B13153" s="65"/>
      <c r="C13153" s="65"/>
      <c r="D13153" s="65"/>
      <c r="E13153" s="65"/>
      <c r="F13153" s="65"/>
      <c r="G13153" s="65"/>
      <c r="H13153" s="113"/>
    </row>
    <row r="13154" spans="1:8">
      <c r="A13154" s="65"/>
      <c r="B13154" s="65"/>
      <c r="C13154" s="65"/>
      <c r="D13154" s="65"/>
      <c r="E13154" s="65"/>
      <c r="F13154" s="65"/>
      <c r="G13154" s="65"/>
      <c r="H13154" s="113"/>
    </row>
    <row r="13155" spans="1:8">
      <c r="A13155" s="65"/>
      <c r="B13155" s="65"/>
      <c r="C13155" s="65"/>
      <c r="D13155" s="65"/>
      <c r="E13155" s="65"/>
      <c r="F13155" s="65"/>
      <c r="G13155" s="65"/>
      <c r="H13155" s="113"/>
    </row>
    <row r="13156" spans="1:8">
      <c r="A13156" s="65"/>
      <c r="B13156" s="65"/>
      <c r="C13156" s="65"/>
      <c r="D13156" s="65"/>
      <c r="E13156" s="65"/>
      <c r="F13156" s="65"/>
      <c r="G13156" s="65"/>
      <c r="H13156" s="113"/>
    </row>
    <row r="13157" spans="1:8">
      <c r="A13157" s="65"/>
      <c r="B13157" s="65"/>
      <c r="C13157" s="65"/>
      <c r="D13157" s="65"/>
      <c r="E13157" s="65"/>
      <c r="F13157" s="65"/>
      <c r="G13157" s="65"/>
      <c r="H13157" s="113"/>
    </row>
    <row r="13158" spans="1:8">
      <c r="A13158" s="65"/>
      <c r="B13158" s="65"/>
      <c r="C13158" s="65"/>
      <c r="D13158" s="65"/>
      <c r="E13158" s="65"/>
      <c r="F13158" s="65"/>
      <c r="G13158" s="65"/>
      <c r="H13158" s="113"/>
    </row>
    <row r="13159" spans="1:8">
      <c r="A13159" s="65"/>
      <c r="B13159" s="65"/>
      <c r="C13159" s="65"/>
      <c r="D13159" s="65"/>
      <c r="E13159" s="65"/>
      <c r="F13159" s="65"/>
      <c r="G13159" s="65"/>
      <c r="H13159" s="113"/>
    </row>
    <row r="13160" spans="1:8">
      <c r="A13160" s="65"/>
      <c r="B13160" s="65"/>
      <c r="C13160" s="65"/>
      <c r="D13160" s="65"/>
      <c r="E13160" s="65"/>
      <c r="F13160" s="65"/>
      <c r="G13160" s="65"/>
      <c r="H13160" s="113"/>
    </row>
    <row r="13161" spans="1:8">
      <c r="A13161" s="65"/>
      <c r="B13161" s="65"/>
      <c r="C13161" s="65"/>
      <c r="D13161" s="65"/>
      <c r="E13161" s="65"/>
      <c r="F13161" s="65"/>
      <c r="G13161" s="65"/>
      <c r="H13161" s="113"/>
    </row>
    <row r="13162" spans="1:8">
      <c r="A13162" s="65"/>
      <c r="B13162" s="65"/>
      <c r="C13162" s="65"/>
      <c r="D13162" s="65"/>
      <c r="E13162" s="65"/>
      <c r="F13162" s="65"/>
      <c r="G13162" s="65"/>
      <c r="H13162" s="113"/>
    </row>
    <row r="13163" spans="1:8">
      <c r="A13163" s="65"/>
      <c r="B13163" s="65"/>
      <c r="C13163" s="65"/>
      <c r="D13163" s="65"/>
      <c r="E13163" s="65"/>
      <c r="F13163" s="65"/>
      <c r="G13163" s="65"/>
      <c r="H13163" s="113"/>
    </row>
    <row r="13164" spans="1:8">
      <c r="A13164" s="65"/>
      <c r="B13164" s="65"/>
      <c r="C13164" s="65"/>
      <c r="D13164" s="65"/>
      <c r="E13164" s="65"/>
      <c r="F13164" s="65"/>
      <c r="G13164" s="65"/>
      <c r="H13164" s="113"/>
    </row>
    <row r="13165" spans="1:8">
      <c r="A13165" s="65"/>
      <c r="B13165" s="65"/>
      <c r="C13165" s="65"/>
      <c r="D13165" s="65"/>
      <c r="E13165" s="65"/>
      <c r="F13165" s="65"/>
      <c r="G13165" s="65"/>
      <c r="H13165" s="113"/>
    </row>
    <row r="13166" spans="1:8">
      <c r="A13166" s="65"/>
      <c r="B13166" s="65"/>
      <c r="C13166" s="65"/>
      <c r="D13166" s="65"/>
      <c r="E13166" s="65"/>
      <c r="F13166" s="65"/>
      <c r="G13166" s="65"/>
      <c r="H13166" s="113"/>
    </row>
    <row r="13167" spans="1:8">
      <c r="A13167" s="65"/>
      <c r="B13167" s="65"/>
      <c r="C13167" s="65"/>
      <c r="D13167" s="65"/>
      <c r="E13167" s="65"/>
      <c r="F13167" s="65"/>
      <c r="G13167" s="65"/>
      <c r="H13167" s="113"/>
    </row>
    <row r="13168" spans="1:8">
      <c r="A13168" s="65"/>
      <c r="B13168" s="65"/>
      <c r="C13168" s="65"/>
      <c r="D13168" s="65"/>
      <c r="E13168" s="65"/>
      <c r="F13168" s="65"/>
      <c r="G13168" s="65"/>
      <c r="H13168" s="113"/>
    </row>
    <row r="13169" spans="1:8">
      <c r="A13169" s="65"/>
      <c r="B13169" s="65"/>
      <c r="C13169" s="65"/>
      <c r="D13169" s="65"/>
      <c r="E13169" s="65"/>
      <c r="F13169" s="65"/>
      <c r="G13169" s="65"/>
      <c r="H13169" s="113"/>
    </row>
    <row r="13170" spans="1:8">
      <c r="A13170" s="65"/>
      <c r="B13170" s="65"/>
      <c r="C13170" s="65"/>
      <c r="D13170" s="65"/>
      <c r="E13170" s="65"/>
      <c r="F13170" s="65"/>
      <c r="G13170" s="65"/>
      <c r="H13170" s="113"/>
    </row>
    <row r="13171" spans="1:8">
      <c r="A13171" s="65"/>
      <c r="B13171" s="65"/>
      <c r="C13171" s="65"/>
      <c r="D13171" s="65"/>
      <c r="E13171" s="65"/>
      <c r="F13171" s="65"/>
      <c r="G13171" s="65"/>
      <c r="H13171" s="113"/>
    </row>
    <row r="13172" spans="1:8">
      <c r="A13172" s="65"/>
      <c r="B13172" s="65"/>
      <c r="C13172" s="65"/>
      <c r="D13172" s="65"/>
      <c r="E13172" s="65"/>
      <c r="F13172" s="65"/>
      <c r="G13172" s="65"/>
      <c r="H13172" s="113"/>
    </row>
    <row r="13173" spans="1:8">
      <c r="A13173" s="65"/>
      <c r="B13173" s="65"/>
      <c r="C13173" s="65"/>
      <c r="D13173" s="65"/>
      <c r="E13173" s="65"/>
      <c r="F13173" s="65"/>
      <c r="G13173" s="65"/>
      <c r="H13173" s="113"/>
    </row>
    <row r="13174" spans="1:8">
      <c r="A13174" s="65"/>
      <c r="B13174" s="65"/>
      <c r="C13174" s="65"/>
      <c r="D13174" s="65"/>
      <c r="E13174" s="65"/>
      <c r="F13174" s="65"/>
      <c r="G13174" s="65"/>
      <c r="H13174" s="113"/>
    </row>
    <row r="13175" spans="1:8">
      <c r="A13175" s="65"/>
      <c r="B13175" s="65"/>
      <c r="C13175" s="65"/>
      <c r="D13175" s="65"/>
      <c r="E13175" s="65"/>
      <c r="F13175" s="65"/>
      <c r="G13175" s="65"/>
      <c r="H13175" s="113"/>
    </row>
    <row r="13176" spans="1:8">
      <c r="A13176" s="65"/>
      <c r="B13176" s="65"/>
      <c r="C13176" s="65"/>
      <c r="D13176" s="65"/>
      <c r="E13176" s="65"/>
      <c r="F13176" s="65"/>
      <c r="G13176" s="65"/>
      <c r="H13176" s="113"/>
    </row>
    <row r="13177" spans="1:8">
      <c r="A13177" s="65"/>
      <c r="B13177" s="65"/>
      <c r="C13177" s="65"/>
      <c r="D13177" s="65"/>
      <c r="E13177" s="65"/>
      <c r="F13177" s="65"/>
      <c r="G13177" s="65"/>
      <c r="H13177" s="113"/>
    </row>
    <row r="13178" spans="1:8">
      <c r="A13178" s="65"/>
      <c r="B13178" s="65"/>
      <c r="C13178" s="65"/>
      <c r="D13178" s="65"/>
      <c r="E13178" s="65"/>
      <c r="F13178" s="65"/>
      <c r="G13178" s="65"/>
      <c r="H13178" s="113"/>
    </row>
    <row r="13179" spans="1:8">
      <c r="A13179" s="65"/>
      <c r="B13179" s="65"/>
      <c r="C13179" s="65"/>
      <c r="D13179" s="65"/>
      <c r="E13179" s="65"/>
      <c r="F13179" s="65"/>
      <c r="G13179" s="65"/>
      <c r="H13179" s="113"/>
    </row>
    <row r="13180" spans="1:8">
      <c r="A13180" s="65"/>
      <c r="B13180" s="65"/>
      <c r="C13180" s="65"/>
      <c r="D13180" s="65"/>
      <c r="E13180" s="65"/>
      <c r="F13180" s="65"/>
      <c r="G13180" s="65"/>
      <c r="H13180" s="113"/>
    </row>
    <row r="13181" spans="1:8">
      <c r="A13181" s="65"/>
      <c r="B13181" s="65"/>
      <c r="C13181" s="65"/>
      <c r="D13181" s="65"/>
      <c r="E13181" s="65"/>
      <c r="F13181" s="65"/>
      <c r="G13181" s="65"/>
      <c r="H13181" s="113"/>
    </row>
    <row r="13182" spans="1:8">
      <c r="A13182" s="65"/>
      <c r="B13182" s="65"/>
      <c r="C13182" s="65"/>
      <c r="D13182" s="65"/>
      <c r="E13182" s="65"/>
      <c r="F13182" s="65"/>
      <c r="G13182" s="65"/>
      <c r="H13182" s="113"/>
    </row>
    <row r="13183" spans="1:8">
      <c r="A13183" s="65"/>
      <c r="B13183" s="65"/>
      <c r="C13183" s="65"/>
      <c r="D13183" s="65"/>
      <c r="E13183" s="65"/>
      <c r="F13183" s="65"/>
      <c r="G13183" s="65"/>
      <c r="H13183" s="113"/>
    </row>
    <row r="13184" spans="1:8">
      <c r="A13184" s="65"/>
      <c r="B13184" s="65"/>
      <c r="C13184" s="65"/>
      <c r="D13184" s="65"/>
      <c r="E13184" s="65"/>
      <c r="F13184" s="65"/>
      <c r="G13184" s="65"/>
      <c r="H13184" s="113"/>
    </row>
    <row r="13185" spans="1:8">
      <c r="A13185" s="65"/>
      <c r="B13185" s="65"/>
      <c r="C13185" s="65"/>
      <c r="D13185" s="65"/>
      <c r="E13185" s="65"/>
      <c r="F13185" s="65"/>
      <c r="G13185" s="65"/>
      <c r="H13185" s="113"/>
    </row>
    <row r="13186" spans="1:8">
      <c r="A13186" s="65"/>
      <c r="B13186" s="65"/>
      <c r="C13186" s="65"/>
      <c r="D13186" s="65"/>
      <c r="E13186" s="65"/>
      <c r="F13186" s="65"/>
      <c r="G13186" s="65"/>
      <c r="H13186" s="113"/>
    </row>
    <row r="13187" spans="1:8">
      <c r="A13187" s="65"/>
      <c r="B13187" s="65"/>
      <c r="C13187" s="65"/>
      <c r="D13187" s="65"/>
      <c r="E13187" s="65"/>
      <c r="F13187" s="65"/>
      <c r="G13187" s="65"/>
      <c r="H13187" s="113"/>
    </row>
    <row r="13188" spans="1:8">
      <c r="A13188" s="65"/>
      <c r="B13188" s="65"/>
      <c r="C13188" s="65"/>
      <c r="D13188" s="65"/>
      <c r="E13188" s="65"/>
      <c r="F13188" s="65"/>
      <c r="G13188" s="65"/>
      <c r="H13188" s="113"/>
    </row>
    <row r="13189" spans="1:8">
      <c r="A13189" s="65"/>
      <c r="B13189" s="65"/>
      <c r="C13189" s="65"/>
      <c r="D13189" s="65"/>
      <c r="E13189" s="65"/>
      <c r="F13189" s="65"/>
      <c r="G13189" s="65"/>
      <c r="H13189" s="113"/>
    </row>
    <row r="13190" spans="1:8">
      <c r="A13190" s="65"/>
      <c r="B13190" s="65"/>
      <c r="C13190" s="65"/>
      <c r="D13190" s="65"/>
      <c r="E13190" s="65"/>
      <c r="F13190" s="65"/>
      <c r="G13190" s="65"/>
      <c r="H13190" s="113"/>
    </row>
    <row r="13191" spans="1:8">
      <c r="A13191" s="65"/>
      <c r="B13191" s="65"/>
      <c r="C13191" s="65"/>
      <c r="D13191" s="65"/>
      <c r="E13191" s="65"/>
      <c r="F13191" s="65"/>
      <c r="G13191" s="65"/>
      <c r="H13191" s="113"/>
    </row>
    <row r="13192" spans="1:8">
      <c r="A13192" s="65"/>
      <c r="B13192" s="65"/>
      <c r="C13192" s="65"/>
      <c r="D13192" s="65"/>
      <c r="E13192" s="65"/>
      <c r="F13192" s="65"/>
      <c r="G13192" s="65"/>
      <c r="H13192" s="113"/>
    </row>
    <row r="13193" spans="1:8">
      <c r="A13193" s="65"/>
      <c r="B13193" s="65"/>
      <c r="C13193" s="65"/>
      <c r="D13193" s="65"/>
      <c r="E13193" s="65"/>
      <c r="F13193" s="65"/>
      <c r="G13193" s="65"/>
      <c r="H13193" s="113"/>
    </row>
    <row r="13194" spans="1:8">
      <c r="A13194" s="65"/>
      <c r="B13194" s="65"/>
      <c r="C13194" s="65"/>
      <c r="D13194" s="65"/>
      <c r="E13194" s="65"/>
      <c r="F13194" s="65"/>
      <c r="G13194" s="65"/>
      <c r="H13194" s="113"/>
    </row>
    <row r="13195" spans="1:8">
      <c r="A13195" s="65"/>
      <c r="B13195" s="65"/>
      <c r="C13195" s="65"/>
      <c r="D13195" s="65"/>
      <c r="E13195" s="65"/>
      <c r="F13195" s="65"/>
      <c r="G13195" s="65"/>
      <c r="H13195" s="113"/>
    </row>
    <row r="13196" spans="1:8">
      <c r="A13196" s="65"/>
      <c r="B13196" s="65"/>
      <c r="C13196" s="65"/>
      <c r="D13196" s="65"/>
      <c r="E13196" s="65"/>
      <c r="F13196" s="65"/>
      <c r="G13196" s="65"/>
      <c r="H13196" s="113"/>
    </row>
    <row r="13197" spans="1:8">
      <c r="A13197" s="65"/>
      <c r="B13197" s="65"/>
      <c r="C13197" s="65"/>
      <c r="D13197" s="65"/>
      <c r="E13197" s="65"/>
      <c r="F13197" s="65"/>
      <c r="G13197" s="65"/>
      <c r="H13197" s="113"/>
    </row>
    <row r="13198" spans="1:8">
      <c r="A13198" s="65"/>
      <c r="B13198" s="65"/>
      <c r="C13198" s="65"/>
      <c r="D13198" s="65"/>
      <c r="E13198" s="65"/>
      <c r="F13198" s="65"/>
      <c r="G13198" s="65"/>
      <c r="H13198" s="113"/>
    </row>
    <row r="13199" spans="1:8">
      <c r="A13199" s="65"/>
      <c r="B13199" s="65"/>
      <c r="C13199" s="65"/>
      <c r="D13199" s="65"/>
      <c r="E13199" s="65"/>
      <c r="F13199" s="65"/>
      <c r="G13199" s="65"/>
      <c r="H13199" s="113"/>
    </row>
    <row r="13200" spans="1:8">
      <c r="A13200" s="65"/>
      <c r="B13200" s="65"/>
      <c r="C13200" s="65"/>
      <c r="D13200" s="65"/>
      <c r="E13200" s="65"/>
      <c r="F13200" s="65"/>
      <c r="G13200" s="65"/>
      <c r="H13200" s="113"/>
    </row>
    <row r="13201" spans="1:8">
      <c r="A13201" s="65"/>
      <c r="B13201" s="65"/>
      <c r="C13201" s="65"/>
      <c r="D13201" s="65"/>
      <c r="E13201" s="65"/>
      <c r="F13201" s="65"/>
      <c r="G13201" s="65"/>
      <c r="H13201" s="113"/>
    </row>
    <row r="13202" spans="1:8">
      <c r="A13202" s="65"/>
      <c r="B13202" s="65"/>
      <c r="C13202" s="65"/>
      <c r="D13202" s="65"/>
      <c r="E13202" s="65"/>
      <c r="F13202" s="65"/>
      <c r="G13202" s="65"/>
      <c r="H13202" s="113"/>
    </row>
    <row r="13203" spans="1:8">
      <c r="A13203" s="65"/>
      <c r="B13203" s="65"/>
      <c r="C13203" s="65"/>
      <c r="D13203" s="65"/>
      <c r="E13203" s="65"/>
      <c r="F13203" s="65"/>
      <c r="G13203" s="65"/>
      <c r="H13203" s="113"/>
    </row>
    <row r="13204" spans="1:8">
      <c r="A13204" s="65"/>
      <c r="B13204" s="65"/>
      <c r="C13204" s="65"/>
      <c r="D13204" s="65"/>
      <c r="E13204" s="65"/>
      <c r="F13204" s="65"/>
      <c r="G13204" s="65"/>
      <c r="H13204" s="113"/>
    </row>
    <row r="13205" spans="1:8">
      <c r="A13205" s="65"/>
      <c r="B13205" s="65"/>
      <c r="C13205" s="65"/>
      <c r="D13205" s="65"/>
      <c r="E13205" s="65"/>
      <c r="F13205" s="65"/>
      <c r="G13205" s="65"/>
      <c r="H13205" s="113"/>
    </row>
    <row r="13206" spans="1:8">
      <c r="A13206" s="65"/>
      <c r="B13206" s="65"/>
      <c r="C13206" s="65"/>
      <c r="D13206" s="65"/>
      <c r="E13206" s="65"/>
      <c r="F13206" s="65"/>
      <c r="G13206" s="65"/>
      <c r="H13206" s="113"/>
    </row>
    <row r="13207" spans="1:8">
      <c r="A13207" s="65"/>
      <c r="B13207" s="65"/>
      <c r="C13207" s="65"/>
      <c r="D13207" s="65"/>
      <c r="E13207" s="65"/>
      <c r="F13207" s="65"/>
      <c r="G13207" s="65"/>
      <c r="H13207" s="113"/>
    </row>
    <row r="13208" spans="1:8">
      <c r="A13208" s="65"/>
      <c r="B13208" s="65"/>
      <c r="C13208" s="65"/>
      <c r="D13208" s="65"/>
      <c r="E13208" s="65"/>
      <c r="F13208" s="65"/>
      <c r="G13208" s="65"/>
      <c r="H13208" s="113"/>
    </row>
    <row r="13209" spans="1:8">
      <c r="A13209" s="65"/>
      <c r="B13209" s="65"/>
      <c r="C13209" s="65"/>
      <c r="D13209" s="65"/>
      <c r="E13209" s="65"/>
      <c r="F13209" s="65"/>
      <c r="G13209" s="65"/>
      <c r="H13209" s="113"/>
    </row>
    <row r="13210" spans="1:8">
      <c r="A13210" s="65"/>
      <c r="B13210" s="65"/>
      <c r="C13210" s="65"/>
      <c r="D13210" s="65"/>
      <c r="E13210" s="65"/>
      <c r="F13210" s="65"/>
      <c r="G13210" s="65"/>
      <c r="H13210" s="113"/>
    </row>
    <row r="13211" spans="1:8">
      <c r="A13211" s="65"/>
      <c r="B13211" s="65"/>
      <c r="C13211" s="65"/>
      <c r="D13211" s="65"/>
      <c r="E13211" s="65"/>
      <c r="F13211" s="65"/>
      <c r="G13211" s="65"/>
      <c r="H13211" s="113"/>
    </row>
    <row r="13212" spans="1:8">
      <c r="A13212" s="65"/>
      <c r="B13212" s="65"/>
      <c r="C13212" s="65"/>
      <c r="D13212" s="65"/>
      <c r="E13212" s="65"/>
      <c r="F13212" s="65"/>
      <c r="G13212" s="65"/>
      <c r="H13212" s="113"/>
    </row>
    <row r="13213" spans="1:8">
      <c r="A13213" s="65"/>
      <c r="B13213" s="65"/>
      <c r="C13213" s="65"/>
      <c r="D13213" s="65"/>
      <c r="E13213" s="65"/>
      <c r="F13213" s="65"/>
      <c r="G13213" s="65"/>
      <c r="H13213" s="113"/>
    </row>
    <row r="13214" spans="1:8">
      <c r="A13214" s="65"/>
      <c r="B13214" s="65"/>
      <c r="C13214" s="65"/>
      <c r="D13214" s="65"/>
      <c r="E13214" s="65"/>
      <c r="F13214" s="65"/>
      <c r="G13214" s="65"/>
      <c r="H13214" s="113"/>
    </row>
    <row r="13215" spans="1:8">
      <c r="A13215" s="65"/>
      <c r="B13215" s="65"/>
      <c r="C13215" s="65"/>
      <c r="D13215" s="65"/>
      <c r="E13215" s="65"/>
      <c r="F13215" s="65"/>
      <c r="G13215" s="65"/>
      <c r="H13215" s="113"/>
    </row>
    <row r="13216" spans="1:8">
      <c r="A13216" s="65"/>
      <c r="B13216" s="65"/>
      <c r="C13216" s="65"/>
      <c r="D13216" s="65"/>
      <c r="E13216" s="65"/>
      <c r="F13216" s="65"/>
      <c r="G13216" s="65"/>
      <c r="H13216" s="113"/>
    </row>
    <row r="13217" spans="1:8">
      <c r="A13217" s="65"/>
      <c r="B13217" s="65"/>
      <c r="C13217" s="65"/>
      <c r="D13217" s="65"/>
      <c r="E13217" s="65"/>
      <c r="F13217" s="65"/>
      <c r="G13217" s="65"/>
      <c r="H13217" s="113"/>
    </row>
    <row r="13218" spans="1:8">
      <c r="A13218" s="65"/>
      <c r="B13218" s="65"/>
      <c r="C13218" s="65"/>
      <c r="D13218" s="65"/>
      <c r="E13218" s="65"/>
      <c r="F13218" s="65"/>
      <c r="G13218" s="65"/>
      <c r="H13218" s="113"/>
    </row>
    <row r="13219" spans="1:8">
      <c r="A13219" s="65"/>
      <c r="B13219" s="65"/>
      <c r="C13219" s="65"/>
      <c r="D13219" s="65"/>
      <c r="E13219" s="65"/>
      <c r="F13219" s="65"/>
      <c r="G13219" s="65"/>
      <c r="H13219" s="113"/>
    </row>
    <row r="13220" spans="1:8">
      <c r="A13220" s="65"/>
      <c r="B13220" s="65"/>
      <c r="C13220" s="65"/>
      <c r="D13220" s="65"/>
      <c r="E13220" s="65"/>
      <c r="F13220" s="65"/>
      <c r="G13220" s="65"/>
      <c r="H13220" s="113"/>
    </row>
    <row r="13221" spans="1:8">
      <c r="A13221" s="65"/>
      <c r="B13221" s="65"/>
      <c r="C13221" s="65"/>
      <c r="D13221" s="65"/>
      <c r="E13221" s="65"/>
      <c r="F13221" s="65"/>
      <c r="G13221" s="65"/>
      <c r="H13221" s="113"/>
    </row>
    <row r="13222" spans="1:8">
      <c r="A13222" s="65"/>
      <c r="B13222" s="65"/>
      <c r="C13222" s="65"/>
      <c r="D13222" s="65"/>
      <c r="E13222" s="65"/>
      <c r="F13222" s="65"/>
      <c r="G13222" s="65"/>
      <c r="H13222" s="113"/>
    </row>
    <row r="13223" spans="1:8">
      <c r="A13223" s="65"/>
      <c r="B13223" s="65"/>
      <c r="C13223" s="65"/>
      <c r="D13223" s="65"/>
      <c r="E13223" s="65"/>
      <c r="F13223" s="65"/>
      <c r="G13223" s="65"/>
      <c r="H13223" s="113"/>
    </row>
    <row r="13224" spans="1:8">
      <c r="A13224" s="65"/>
      <c r="B13224" s="65"/>
      <c r="C13224" s="65"/>
      <c r="D13224" s="65"/>
      <c r="E13224" s="65"/>
      <c r="F13224" s="65"/>
      <c r="G13224" s="65"/>
      <c r="H13224" s="113"/>
    </row>
    <row r="13225" spans="1:8">
      <c r="A13225" s="65"/>
      <c r="B13225" s="65"/>
      <c r="C13225" s="65"/>
      <c r="D13225" s="65"/>
      <c r="E13225" s="65"/>
      <c r="F13225" s="65"/>
      <c r="G13225" s="65"/>
      <c r="H13225" s="113"/>
    </row>
    <row r="13226" spans="1:8">
      <c r="A13226" s="65"/>
      <c r="B13226" s="65"/>
      <c r="C13226" s="65"/>
      <c r="D13226" s="65"/>
      <c r="E13226" s="65"/>
      <c r="F13226" s="65"/>
      <c r="G13226" s="65"/>
      <c r="H13226" s="113"/>
    </row>
    <row r="13227" spans="1:8">
      <c r="A13227" s="65"/>
      <c r="B13227" s="65"/>
      <c r="C13227" s="65"/>
      <c r="D13227" s="65"/>
      <c r="E13227" s="65"/>
      <c r="F13227" s="65"/>
      <c r="G13227" s="65"/>
      <c r="H13227" s="113"/>
    </row>
    <row r="13228" spans="1:8">
      <c r="A13228" s="65"/>
      <c r="B13228" s="65"/>
      <c r="C13228" s="65"/>
      <c r="D13228" s="65"/>
      <c r="E13228" s="65"/>
      <c r="F13228" s="65"/>
      <c r="G13228" s="65"/>
      <c r="H13228" s="113"/>
    </row>
    <row r="13229" spans="1:8">
      <c r="A13229" s="65"/>
      <c r="B13229" s="65"/>
      <c r="C13229" s="65"/>
      <c r="D13229" s="65"/>
      <c r="E13229" s="65"/>
      <c r="F13229" s="65"/>
      <c r="G13229" s="65"/>
      <c r="H13229" s="113"/>
    </row>
    <row r="13230" spans="1:8">
      <c r="A13230" s="65"/>
      <c r="B13230" s="65"/>
      <c r="C13230" s="65"/>
      <c r="D13230" s="65"/>
      <c r="E13230" s="65"/>
      <c r="F13230" s="65"/>
      <c r="G13230" s="65"/>
      <c r="H13230" s="113"/>
    </row>
    <row r="13231" spans="1:8">
      <c r="A13231" s="65"/>
      <c r="B13231" s="65"/>
      <c r="C13231" s="65"/>
      <c r="D13231" s="65"/>
      <c r="E13231" s="65"/>
      <c r="F13231" s="65"/>
      <c r="G13231" s="65"/>
      <c r="H13231" s="113"/>
    </row>
    <row r="13232" spans="1:8">
      <c r="A13232" s="65"/>
      <c r="B13232" s="65"/>
      <c r="C13232" s="65"/>
      <c r="D13232" s="65"/>
      <c r="E13232" s="65"/>
      <c r="F13232" s="65"/>
      <c r="G13232" s="65"/>
      <c r="H13232" s="113"/>
    </row>
    <row r="13233" spans="1:8">
      <c r="A13233" s="65"/>
      <c r="B13233" s="65"/>
      <c r="C13233" s="65"/>
      <c r="D13233" s="65"/>
      <c r="E13233" s="65"/>
      <c r="F13233" s="65"/>
      <c r="G13233" s="65"/>
      <c r="H13233" s="113"/>
    </row>
    <row r="13234" spans="1:8">
      <c r="A13234" s="65"/>
      <c r="B13234" s="65"/>
      <c r="C13234" s="65"/>
      <c r="D13234" s="65"/>
      <c r="E13234" s="65"/>
      <c r="F13234" s="65"/>
      <c r="G13234" s="65"/>
      <c r="H13234" s="113"/>
    </row>
    <row r="13235" spans="1:8">
      <c r="A13235" s="65"/>
      <c r="B13235" s="65"/>
      <c r="C13235" s="65"/>
      <c r="D13235" s="65"/>
      <c r="E13235" s="65"/>
      <c r="F13235" s="65"/>
      <c r="G13235" s="65"/>
      <c r="H13235" s="113"/>
    </row>
    <row r="13236" spans="1:8">
      <c r="A13236" s="65"/>
      <c r="B13236" s="65"/>
      <c r="C13236" s="65"/>
      <c r="D13236" s="65"/>
      <c r="E13236" s="65"/>
      <c r="F13236" s="65"/>
      <c r="G13236" s="65"/>
      <c r="H13236" s="113"/>
    </row>
    <row r="13237" spans="1:8">
      <c r="A13237" s="65"/>
      <c r="B13237" s="65"/>
      <c r="C13237" s="65"/>
      <c r="D13237" s="65"/>
      <c r="E13237" s="65"/>
      <c r="F13237" s="65"/>
      <c r="G13237" s="65"/>
      <c r="H13237" s="113"/>
    </row>
    <row r="13238" spans="1:8">
      <c r="A13238" s="65"/>
      <c r="B13238" s="65"/>
      <c r="C13238" s="65"/>
      <c r="D13238" s="65"/>
      <c r="E13238" s="65"/>
      <c r="F13238" s="65"/>
      <c r="G13238" s="65"/>
      <c r="H13238" s="113"/>
    </row>
    <row r="13239" spans="1:8">
      <c r="A13239" s="65"/>
      <c r="B13239" s="65"/>
      <c r="C13239" s="65"/>
      <c r="D13239" s="65"/>
      <c r="E13239" s="65"/>
      <c r="F13239" s="65"/>
      <c r="G13239" s="65"/>
      <c r="H13239" s="113"/>
    </row>
    <row r="13240" spans="1:8">
      <c r="A13240" s="65"/>
      <c r="B13240" s="65"/>
      <c r="C13240" s="65"/>
      <c r="D13240" s="65"/>
      <c r="E13240" s="65"/>
      <c r="F13240" s="65"/>
      <c r="G13240" s="65"/>
      <c r="H13240" s="113"/>
    </row>
    <row r="13241" spans="1:8">
      <c r="A13241" s="65"/>
      <c r="B13241" s="65"/>
      <c r="C13241" s="65"/>
      <c r="D13241" s="65"/>
      <c r="E13241" s="65"/>
      <c r="F13241" s="65"/>
      <c r="G13241" s="65"/>
      <c r="H13241" s="113"/>
    </row>
    <row r="13242" spans="1:8">
      <c r="A13242" s="65"/>
      <c r="B13242" s="65"/>
      <c r="C13242" s="65"/>
      <c r="D13242" s="65"/>
      <c r="E13242" s="65"/>
      <c r="F13242" s="65"/>
      <c r="G13242" s="65"/>
      <c r="H13242" s="113"/>
    </row>
    <row r="13243" spans="1:8">
      <c r="A13243" s="65"/>
      <c r="B13243" s="65"/>
      <c r="C13243" s="65"/>
      <c r="D13243" s="65"/>
      <c r="E13243" s="65"/>
      <c r="F13243" s="65"/>
      <c r="G13243" s="65"/>
      <c r="H13243" s="113"/>
    </row>
    <row r="13244" spans="1:8">
      <c r="A13244" s="65"/>
      <c r="B13244" s="65"/>
      <c r="C13244" s="65"/>
      <c r="D13244" s="65"/>
      <c r="E13244" s="65"/>
      <c r="F13244" s="65"/>
      <c r="G13244" s="65"/>
      <c r="H13244" s="113"/>
    </row>
    <row r="13245" spans="1:8">
      <c r="A13245" s="65"/>
      <c r="B13245" s="65"/>
      <c r="C13245" s="65"/>
      <c r="D13245" s="65"/>
      <c r="E13245" s="65"/>
      <c r="F13245" s="65"/>
      <c r="G13245" s="65"/>
      <c r="H13245" s="113"/>
    </row>
    <row r="13246" spans="1:8">
      <c r="A13246" s="65"/>
      <c r="B13246" s="65"/>
      <c r="C13246" s="65"/>
      <c r="D13246" s="65"/>
      <c r="E13246" s="65"/>
      <c r="F13246" s="65"/>
      <c r="G13246" s="65"/>
      <c r="H13246" s="113"/>
    </row>
    <row r="13247" spans="1:8">
      <c r="A13247" s="65"/>
      <c r="B13247" s="65"/>
      <c r="C13247" s="65"/>
      <c r="D13247" s="65"/>
      <c r="E13247" s="65"/>
      <c r="F13247" s="65"/>
      <c r="G13247" s="65"/>
      <c r="H13247" s="113"/>
    </row>
    <row r="13248" spans="1:8">
      <c r="A13248" s="65"/>
      <c r="B13248" s="65"/>
      <c r="C13248" s="65"/>
      <c r="D13248" s="65"/>
      <c r="E13248" s="65"/>
      <c r="F13248" s="65"/>
      <c r="G13248" s="65"/>
      <c r="H13248" s="113"/>
    </row>
    <row r="13249" spans="1:8">
      <c r="A13249" s="65"/>
      <c r="B13249" s="65"/>
      <c r="C13249" s="65"/>
      <c r="D13249" s="65"/>
      <c r="E13249" s="65"/>
      <c r="F13249" s="65"/>
      <c r="G13249" s="65"/>
      <c r="H13249" s="113"/>
    </row>
    <row r="13250" spans="1:8">
      <c r="A13250" s="65"/>
      <c r="B13250" s="65"/>
      <c r="C13250" s="65"/>
      <c r="D13250" s="65"/>
      <c r="E13250" s="65"/>
      <c r="F13250" s="65"/>
      <c r="G13250" s="65"/>
      <c r="H13250" s="113"/>
    </row>
    <row r="13251" spans="1:8">
      <c r="A13251" s="65"/>
      <c r="B13251" s="65"/>
      <c r="C13251" s="65"/>
      <c r="D13251" s="65"/>
      <c r="E13251" s="65"/>
      <c r="F13251" s="65"/>
      <c r="G13251" s="65"/>
      <c r="H13251" s="113"/>
    </row>
    <row r="13252" spans="1:8">
      <c r="A13252" s="65"/>
      <c r="B13252" s="65"/>
      <c r="C13252" s="65"/>
      <c r="D13252" s="65"/>
      <c r="E13252" s="65"/>
      <c r="F13252" s="65"/>
      <c r="G13252" s="65"/>
      <c r="H13252" s="113"/>
    </row>
    <row r="13253" spans="1:8">
      <c r="A13253" s="65"/>
      <c r="B13253" s="65"/>
      <c r="C13253" s="65"/>
      <c r="D13253" s="65"/>
      <c r="E13253" s="65"/>
      <c r="F13253" s="65"/>
      <c r="G13253" s="65"/>
      <c r="H13253" s="113"/>
    </row>
    <row r="13254" spans="1:8">
      <c r="A13254" s="65"/>
      <c r="B13254" s="65"/>
      <c r="C13254" s="65"/>
      <c r="D13254" s="65"/>
      <c r="E13254" s="65"/>
      <c r="F13254" s="65"/>
      <c r="G13254" s="65"/>
      <c r="H13254" s="113"/>
    </row>
    <row r="13255" spans="1:8">
      <c r="A13255" s="65"/>
      <c r="B13255" s="65"/>
      <c r="C13255" s="65"/>
      <c r="D13255" s="65"/>
      <c r="E13255" s="65"/>
      <c r="F13255" s="65"/>
      <c r="G13255" s="65"/>
      <c r="H13255" s="113"/>
    </row>
    <row r="13256" spans="1:8">
      <c r="A13256" s="65"/>
      <c r="B13256" s="65"/>
      <c r="C13256" s="65"/>
      <c r="D13256" s="65"/>
      <c r="E13256" s="65"/>
      <c r="F13256" s="65"/>
      <c r="G13256" s="65"/>
      <c r="H13256" s="113"/>
    </row>
    <row r="13257" spans="1:8">
      <c r="A13257" s="65"/>
      <c r="B13257" s="65"/>
      <c r="C13257" s="65"/>
      <c r="D13257" s="65"/>
      <c r="E13257" s="65"/>
      <c r="F13257" s="65"/>
      <c r="G13257" s="65"/>
      <c r="H13257" s="113"/>
    </row>
    <row r="13258" spans="1:8">
      <c r="A13258" s="65"/>
      <c r="B13258" s="65"/>
      <c r="C13258" s="65"/>
      <c r="D13258" s="65"/>
      <c r="E13258" s="65"/>
      <c r="F13258" s="65"/>
      <c r="G13258" s="65"/>
      <c r="H13258" s="113"/>
    </row>
    <row r="13259" spans="1:8">
      <c r="A13259" s="65"/>
      <c r="B13259" s="65"/>
      <c r="C13259" s="65"/>
      <c r="D13259" s="65"/>
      <c r="E13259" s="65"/>
      <c r="F13259" s="65"/>
      <c r="G13259" s="65"/>
      <c r="H13259" s="113"/>
    </row>
    <row r="13260" spans="1:8">
      <c r="A13260" s="65"/>
      <c r="B13260" s="65"/>
      <c r="C13260" s="65"/>
      <c r="D13260" s="65"/>
      <c r="E13260" s="65"/>
      <c r="F13260" s="65"/>
      <c r="G13260" s="65"/>
      <c r="H13260" s="113"/>
    </row>
    <row r="13261" spans="1:8">
      <c r="A13261" s="65"/>
      <c r="B13261" s="65"/>
      <c r="C13261" s="65"/>
      <c r="D13261" s="65"/>
      <c r="E13261" s="65"/>
      <c r="F13261" s="65"/>
      <c r="G13261" s="65"/>
      <c r="H13261" s="113"/>
    </row>
    <row r="13262" spans="1:8">
      <c r="A13262" s="65"/>
      <c r="B13262" s="65"/>
      <c r="C13262" s="65"/>
      <c r="D13262" s="65"/>
      <c r="E13262" s="65"/>
      <c r="F13262" s="65"/>
      <c r="G13262" s="65"/>
      <c r="H13262" s="113"/>
    </row>
    <row r="13263" spans="1:8">
      <c r="A13263" s="65"/>
      <c r="B13263" s="65"/>
      <c r="C13263" s="65"/>
      <c r="D13263" s="65"/>
      <c r="E13263" s="65"/>
      <c r="F13263" s="65"/>
      <c r="G13263" s="65"/>
      <c r="H13263" s="113"/>
    </row>
    <row r="13264" spans="1:8">
      <c r="A13264" s="65"/>
      <c r="B13264" s="65"/>
      <c r="C13264" s="65"/>
      <c r="D13264" s="65"/>
      <c r="E13264" s="65"/>
      <c r="F13264" s="65"/>
      <c r="G13264" s="65"/>
      <c r="H13264" s="113"/>
    </row>
    <row r="13265" spans="1:8">
      <c r="A13265" s="65"/>
      <c r="B13265" s="65"/>
      <c r="C13265" s="65"/>
      <c r="D13265" s="65"/>
      <c r="E13265" s="65"/>
      <c r="F13265" s="65"/>
      <c r="G13265" s="65"/>
      <c r="H13265" s="113"/>
    </row>
    <row r="13266" spans="1:8">
      <c r="A13266" s="65"/>
      <c r="B13266" s="65"/>
      <c r="C13266" s="65"/>
      <c r="D13266" s="65"/>
      <c r="E13266" s="65"/>
      <c r="F13266" s="65"/>
      <c r="G13266" s="65"/>
      <c r="H13266" s="113"/>
    </row>
    <row r="13267" spans="1:8">
      <c r="A13267" s="65"/>
      <c r="B13267" s="65"/>
      <c r="C13267" s="65"/>
      <c r="D13267" s="65"/>
      <c r="E13267" s="65"/>
      <c r="F13267" s="65"/>
      <c r="G13267" s="65"/>
      <c r="H13267" s="113"/>
    </row>
    <row r="13268" spans="1:8">
      <c r="A13268" s="65"/>
      <c r="B13268" s="65"/>
      <c r="C13268" s="65"/>
      <c r="D13268" s="65"/>
      <c r="E13268" s="65"/>
      <c r="F13268" s="65"/>
      <c r="G13268" s="65"/>
      <c r="H13268" s="113"/>
    </row>
    <row r="13269" spans="1:8">
      <c r="A13269" s="65"/>
      <c r="B13269" s="65"/>
      <c r="C13269" s="65"/>
      <c r="D13269" s="65"/>
      <c r="E13269" s="65"/>
      <c r="F13269" s="65"/>
      <c r="G13269" s="65"/>
      <c r="H13269" s="113"/>
    </row>
    <row r="13270" spans="1:8">
      <c r="A13270" s="65"/>
      <c r="B13270" s="65"/>
      <c r="C13270" s="65"/>
      <c r="D13270" s="65"/>
      <c r="E13270" s="65"/>
      <c r="F13270" s="65"/>
      <c r="G13270" s="65"/>
      <c r="H13270" s="113"/>
    </row>
    <row r="13271" spans="1:8">
      <c r="A13271" s="65"/>
      <c r="B13271" s="65"/>
      <c r="C13271" s="65"/>
      <c r="D13271" s="65"/>
      <c r="E13271" s="65"/>
      <c r="F13271" s="65"/>
      <c r="G13271" s="65"/>
      <c r="H13271" s="113"/>
    </row>
    <row r="13272" spans="1:8">
      <c r="A13272" s="65"/>
      <c r="B13272" s="65"/>
      <c r="C13272" s="65"/>
      <c r="D13272" s="65"/>
      <c r="E13272" s="65"/>
      <c r="F13272" s="65"/>
      <c r="G13272" s="65"/>
      <c r="H13272" s="113"/>
    </row>
    <row r="13273" spans="1:8">
      <c r="A13273" s="65"/>
      <c r="B13273" s="65"/>
      <c r="C13273" s="65"/>
      <c r="D13273" s="65"/>
      <c r="E13273" s="65"/>
      <c r="F13273" s="65"/>
      <c r="G13273" s="65"/>
      <c r="H13273" s="113"/>
    </row>
    <row r="13274" spans="1:8">
      <c r="A13274" s="65"/>
      <c r="B13274" s="65"/>
      <c r="C13274" s="65"/>
      <c r="D13274" s="65"/>
      <c r="E13274" s="65"/>
      <c r="F13274" s="65"/>
      <c r="G13274" s="65"/>
      <c r="H13274" s="113"/>
    </row>
    <row r="13275" spans="1:8">
      <c r="A13275" s="65"/>
      <c r="B13275" s="65"/>
      <c r="C13275" s="65"/>
      <c r="D13275" s="65"/>
      <c r="E13275" s="65"/>
      <c r="F13275" s="65"/>
      <c r="G13275" s="65"/>
      <c r="H13275" s="113"/>
    </row>
    <row r="13276" spans="1:8">
      <c r="A13276" s="65"/>
      <c r="B13276" s="65"/>
      <c r="C13276" s="65"/>
      <c r="D13276" s="65"/>
      <c r="E13276" s="65"/>
      <c r="F13276" s="65"/>
      <c r="G13276" s="65"/>
      <c r="H13276" s="113"/>
    </row>
    <row r="13277" spans="1:8">
      <c r="A13277" s="65"/>
      <c r="B13277" s="65"/>
      <c r="C13277" s="65"/>
      <c r="D13277" s="65"/>
      <c r="E13277" s="65"/>
      <c r="F13277" s="65"/>
      <c r="G13277" s="65"/>
      <c r="H13277" s="113"/>
    </row>
    <row r="13278" spans="1:8">
      <c r="A13278" s="65"/>
      <c r="B13278" s="65"/>
      <c r="C13278" s="65"/>
      <c r="D13278" s="65"/>
      <c r="E13278" s="65"/>
      <c r="F13278" s="65"/>
      <c r="G13278" s="65"/>
      <c r="H13278" s="113"/>
    </row>
    <row r="13279" spans="1:8">
      <c r="A13279" s="65"/>
      <c r="B13279" s="65"/>
      <c r="C13279" s="65"/>
      <c r="D13279" s="65"/>
      <c r="E13279" s="65"/>
      <c r="F13279" s="65"/>
      <c r="G13279" s="65"/>
      <c r="H13279" s="113"/>
    </row>
    <row r="13280" spans="1:8">
      <c r="A13280" s="65"/>
      <c r="B13280" s="65"/>
      <c r="C13280" s="65"/>
      <c r="D13280" s="65"/>
      <c r="E13280" s="65"/>
      <c r="F13280" s="65"/>
      <c r="G13280" s="65"/>
      <c r="H13280" s="113"/>
    </row>
    <row r="13281" spans="1:8">
      <c r="A13281" s="65"/>
      <c r="B13281" s="65"/>
      <c r="C13281" s="65"/>
      <c r="D13281" s="65"/>
      <c r="E13281" s="65"/>
      <c r="F13281" s="65"/>
      <c r="G13281" s="65"/>
      <c r="H13281" s="113"/>
    </row>
    <row r="13282" spans="1:8">
      <c r="A13282" s="65"/>
      <c r="B13282" s="65"/>
      <c r="C13282" s="65"/>
      <c r="D13282" s="65"/>
      <c r="E13282" s="65"/>
      <c r="F13282" s="65"/>
      <c r="G13282" s="65"/>
      <c r="H13282" s="113"/>
    </row>
    <row r="13283" spans="1:8">
      <c r="A13283" s="65"/>
      <c r="B13283" s="65"/>
      <c r="C13283" s="65"/>
      <c r="D13283" s="65"/>
      <c r="E13283" s="65"/>
      <c r="F13283" s="65"/>
      <c r="G13283" s="65"/>
      <c r="H13283" s="113"/>
    </row>
    <row r="13284" spans="1:8">
      <c r="A13284" s="65"/>
      <c r="B13284" s="65"/>
      <c r="C13284" s="65"/>
      <c r="D13284" s="65"/>
      <c r="E13284" s="65"/>
      <c r="F13284" s="65"/>
      <c r="G13284" s="65"/>
      <c r="H13284" s="113"/>
    </row>
    <row r="13285" spans="1:8">
      <c r="A13285" s="65"/>
      <c r="B13285" s="65"/>
      <c r="C13285" s="65"/>
      <c r="D13285" s="65"/>
      <c r="E13285" s="65"/>
      <c r="F13285" s="65"/>
      <c r="G13285" s="65"/>
      <c r="H13285" s="113"/>
    </row>
    <row r="13286" spans="1:8">
      <c r="A13286" s="65"/>
      <c r="B13286" s="65"/>
      <c r="C13286" s="65"/>
      <c r="D13286" s="65"/>
      <c r="E13286" s="65"/>
      <c r="F13286" s="65"/>
      <c r="G13286" s="65"/>
      <c r="H13286" s="113"/>
    </row>
    <row r="13287" spans="1:8">
      <c r="A13287" s="65"/>
      <c r="B13287" s="65"/>
      <c r="C13287" s="65"/>
      <c r="D13287" s="65"/>
      <c r="E13287" s="65"/>
      <c r="F13287" s="65"/>
      <c r="G13287" s="65"/>
      <c r="H13287" s="113"/>
    </row>
    <row r="13288" spans="1:8">
      <c r="A13288" s="65"/>
      <c r="B13288" s="65"/>
      <c r="C13288" s="65"/>
      <c r="D13288" s="65"/>
      <c r="E13288" s="65"/>
      <c r="F13288" s="65"/>
      <c r="G13288" s="65"/>
      <c r="H13288" s="113"/>
    </row>
    <row r="13289" spans="1:8">
      <c r="A13289" s="65"/>
      <c r="B13289" s="65"/>
      <c r="C13289" s="65"/>
      <c r="D13289" s="65"/>
      <c r="E13289" s="65"/>
      <c r="F13289" s="65"/>
      <c r="G13289" s="65"/>
      <c r="H13289" s="113"/>
    </row>
    <row r="13290" spans="1:8">
      <c r="A13290" s="65"/>
      <c r="B13290" s="65"/>
      <c r="C13290" s="65"/>
      <c r="D13290" s="65"/>
      <c r="E13290" s="65"/>
      <c r="F13290" s="65"/>
      <c r="G13290" s="65"/>
      <c r="H13290" s="113"/>
    </row>
    <row r="13291" spans="1:8">
      <c r="A13291" s="65"/>
      <c r="B13291" s="65"/>
      <c r="C13291" s="65"/>
      <c r="D13291" s="65"/>
      <c r="E13291" s="65"/>
      <c r="F13291" s="65"/>
      <c r="G13291" s="65"/>
      <c r="H13291" s="113"/>
    </row>
    <row r="13292" spans="1:8">
      <c r="A13292" s="65"/>
      <c r="B13292" s="65"/>
      <c r="C13292" s="65"/>
      <c r="D13292" s="65"/>
      <c r="E13292" s="65"/>
      <c r="F13292" s="65"/>
      <c r="G13292" s="65"/>
      <c r="H13292" s="113"/>
    </row>
    <row r="13293" spans="1:8">
      <c r="A13293" s="65"/>
      <c r="B13293" s="65"/>
      <c r="C13293" s="65"/>
      <c r="D13293" s="65"/>
      <c r="E13293" s="65"/>
      <c r="F13293" s="65"/>
      <c r="G13293" s="65"/>
      <c r="H13293" s="113"/>
    </row>
    <row r="13294" spans="1:8">
      <c r="A13294" s="65"/>
      <c r="B13294" s="65"/>
      <c r="C13294" s="65"/>
      <c r="D13294" s="65"/>
      <c r="E13294" s="65"/>
      <c r="F13294" s="65"/>
      <c r="G13294" s="65"/>
      <c r="H13294" s="113"/>
    </row>
    <row r="13295" spans="1:8">
      <c r="A13295" s="65"/>
      <c r="B13295" s="65"/>
      <c r="C13295" s="65"/>
      <c r="D13295" s="65"/>
      <c r="E13295" s="65"/>
      <c r="F13295" s="65"/>
      <c r="G13295" s="65"/>
      <c r="H13295" s="113"/>
    </row>
    <row r="13296" spans="1:8">
      <c r="A13296" s="65"/>
      <c r="B13296" s="65"/>
      <c r="C13296" s="65"/>
      <c r="D13296" s="65"/>
      <c r="E13296" s="65"/>
      <c r="F13296" s="65"/>
      <c r="G13296" s="65"/>
      <c r="H13296" s="113"/>
    </row>
    <row r="13297" spans="1:8">
      <c r="A13297" s="65"/>
      <c r="B13297" s="65"/>
      <c r="C13297" s="65"/>
      <c r="D13297" s="65"/>
      <c r="E13297" s="65"/>
      <c r="F13297" s="65"/>
      <c r="G13297" s="65"/>
      <c r="H13297" s="113"/>
    </row>
    <row r="13298" spans="1:8">
      <c r="A13298" s="65"/>
      <c r="B13298" s="65"/>
      <c r="C13298" s="65"/>
      <c r="D13298" s="65"/>
      <c r="E13298" s="65"/>
      <c r="F13298" s="65"/>
      <c r="G13298" s="65"/>
      <c r="H13298" s="113"/>
    </row>
    <row r="13299" spans="1:8">
      <c r="A13299" s="65"/>
      <c r="B13299" s="65"/>
      <c r="C13299" s="65"/>
      <c r="D13299" s="65"/>
      <c r="E13299" s="65"/>
      <c r="F13299" s="65"/>
      <c r="G13299" s="65"/>
      <c r="H13299" s="113"/>
    </row>
    <row r="13300" spans="1:8">
      <c r="A13300" s="65"/>
      <c r="B13300" s="65"/>
      <c r="C13300" s="65"/>
      <c r="D13300" s="65"/>
      <c r="E13300" s="65"/>
      <c r="F13300" s="65"/>
      <c r="G13300" s="65"/>
      <c r="H13300" s="113"/>
    </row>
    <row r="13301" spans="1:8">
      <c r="A13301" s="65"/>
      <c r="B13301" s="65"/>
      <c r="C13301" s="65"/>
      <c r="D13301" s="65"/>
      <c r="E13301" s="65"/>
      <c r="F13301" s="65"/>
      <c r="G13301" s="65"/>
      <c r="H13301" s="113"/>
    </row>
    <row r="13302" spans="1:8">
      <c r="A13302" s="65"/>
      <c r="B13302" s="65"/>
      <c r="C13302" s="65"/>
      <c r="D13302" s="65"/>
      <c r="E13302" s="65"/>
      <c r="F13302" s="65"/>
      <c r="G13302" s="65"/>
      <c r="H13302" s="113"/>
    </row>
    <row r="13303" spans="1:8">
      <c r="A13303" s="65"/>
      <c r="B13303" s="65"/>
      <c r="C13303" s="65"/>
      <c r="D13303" s="65"/>
      <c r="E13303" s="65"/>
      <c r="F13303" s="65"/>
      <c r="G13303" s="65"/>
      <c r="H13303" s="113"/>
    </row>
    <row r="13304" spans="1:8">
      <c r="A13304" s="65"/>
      <c r="B13304" s="65"/>
      <c r="C13304" s="65"/>
      <c r="D13304" s="65"/>
      <c r="E13304" s="65"/>
      <c r="F13304" s="65"/>
      <c r="G13304" s="65"/>
      <c r="H13304" s="113"/>
    </row>
    <row r="13305" spans="1:8">
      <c r="A13305" s="65"/>
      <c r="B13305" s="65"/>
      <c r="C13305" s="65"/>
      <c r="D13305" s="65"/>
      <c r="E13305" s="65"/>
      <c r="F13305" s="65"/>
      <c r="G13305" s="65"/>
      <c r="H13305" s="113"/>
    </row>
    <row r="13306" spans="1:8">
      <c r="A13306" s="65"/>
      <c r="B13306" s="65"/>
      <c r="C13306" s="65"/>
      <c r="D13306" s="65"/>
      <c r="E13306" s="65"/>
      <c r="F13306" s="65"/>
      <c r="G13306" s="65"/>
      <c r="H13306" s="113"/>
    </row>
    <row r="13307" spans="1:8">
      <c r="A13307" s="65"/>
      <c r="B13307" s="65"/>
      <c r="C13307" s="65"/>
      <c r="D13307" s="65"/>
      <c r="E13307" s="65"/>
      <c r="F13307" s="65"/>
      <c r="G13307" s="65"/>
      <c r="H13307" s="113"/>
    </row>
    <row r="13308" spans="1:8">
      <c r="A13308" s="65"/>
      <c r="B13308" s="65"/>
      <c r="C13308" s="65"/>
      <c r="D13308" s="65"/>
      <c r="E13308" s="65"/>
      <c r="F13308" s="65"/>
      <c r="G13308" s="65"/>
      <c r="H13308" s="113"/>
    </row>
    <row r="13309" spans="1:8">
      <c r="A13309" s="65"/>
      <c r="B13309" s="65"/>
      <c r="C13309" s="65"/>
      <c r="D13309" s="65"/>
      <c r="E13309" s="65"/>
      <c r="F13309" s="65"/>
      <c r="G13309" s="65"/>
      <c r="H13309" s="113"/>
    </row>
    <row r="13310" spans="1:8">
      <c r="A13310" s="65"/>
      <c r="B13310" s="65"/>
      <c r="C13310" s="65"/>
      <c r="D13310" s="65"/>
      <c r="E13310" s="65"/>
      <c r="F13310" s="65"/>
      <c r="G13310" s="65"/>
      <c r="H13310" s="113"/>
    </row>
    <row r="13311" spans="1:8">
      <c r="A13311" s="65"/>
      <c r="B13311" s="65"/>
      <c r="C13311" s="65"/>
      <c r="D13311" s="65"/>
      <c r="E13311" s="65"/>
      <c r="F13311" s="65"/>
      <c r="G13311" s="65"/>
      <c r="H13311" s="113"/>
    </row>
    <row r="13312" spans="1:8">
      <c r="A13312" s="65"/>
      <c r="B13312" s="65"/>
      <c r="C13312" s="65"/>
      <c r="D13312" s="65"/>
      <c r="E13312" s="65"/>
      <c r="F13312" s="65"/>
      <c r="G13312" s="65"/>
      <c r="H13312" s="113"/>
    </row>
    <row r="13313" spans="1:8">
      <c r="A13313" s="65"/>
      <c r="B13313" s="65"/>
      <c r="C13313" s="65"/>
      <c r="D13313" s="65"/>
      <c r="E13313" s="65"/>
      <c r="F13313" s="65"/>
      <c r="G13313" s="65"/>
      <c r="H13313" s="113"/>
    </row>
    <row r="13314" spans="1:8">
      <c r="A13314" s="65"/>
      <c r="B13314" s="65"/>
      <c r="C13314" s="65"/>
      <c r="D13314" s="65"/>
      <c r="E13314" s="65"/>
      <c r="F13314" s="65"/>
      <c r="G13314" s="65"/>
      <c r="H13314" s="113"/>
    </row>
    <row r="13315" spans="1:8">
      <c r="A13315" s="65"/>
      <c r="B13315" s="65"/>
      <c r="C13315" s="65"/>
      <c r="D13315" s="65"/>
      <c r="E13315" s="65"/>
      <c r="F13315" s="65"/>
      <c r="G13315" s="65"/>
      <c r="H13315" s="113"/>
    </row>
    <row r="13316" spans="1:8">
      <c r="A13316" s="65"/>
      <c r="B13316" s="65"/>
      <c r="C13316" s="65"/>
      <c r="D13316" s="65"/>
      <c r="E13316" s="65"/>
      <c r="F13316" s="65"/>
      <c r="G13316" s="65"/>
      <c r="H13316" s="113"/>
    </row>
    <row r="13317" spans="1:8">
      <c r="A13317" s="65"/>
      <c r="B13317" s="65"/>
      <c r="C13317" s="65"/>
      <c r="D13317" s="65"/>
      <c r="E13317" s="65"/>
      <c r="F13317" s="65"/>
      <c r="G13317" s="65"/>
      <c r="H13317" s="113"/>
    </row>
    <row r="13318" spans="1:8">
      <c r="A13318" s="65"/>
      <c r="B13318" s="65"/>
      <c r="C13318" s="65"/>
      <c r="D13318" s="65"/>
      <c r="E13318" s="65"/>
      <c r="F13318" s="65"/>
      <c r="G13318" s="65"/>
      <c r="H13318" s="113"/>
    </row>
    <row r="13319" spans="1:8">
      <c r="A13319" s="65"/>
      <c r="B13319" s="65"/>
      <c r="C13319" s="65"/>
      <c r="D13319" s="65"/>
      <c r="E13319" s="65"/>
      <c r="F13319" s="65"/>
      <c r="G13319" s="65"/>
      <c r="H13319" s="113"/>
    </row>
    <row r="13320" spans="1:8">
      <c r="A13320" s="65"/>
      <c r="B13320" s="65"/>
      <c r="C13320" s="65"/>
      <c r="D13320" s="65"/>
      <c r="E13320" s="65"/>
      <c r="F13320" s="65"/>
      <c r="G13320" s="65"/>
      <c r="H13320" s="113"/>
    </row>
    <row r="13321" spans="1:8">
      <c r="A13321" s="65"/>
      <c r="B13321" s="65"/>
      <c r="C13321" s="65"/>
      <c r="D13321" s="65"/>
      <c r="E13321" s="65"/>
      <c r="F13321" s="65"/>
      <c r="G13321" s="65"/>
      <c r="H13321" s="113"/>
    </row>
    <row r="13322" spans="1:8">
      <c r="A13322" s="65"/>
      <c r="B13322" s="65"/>
      <c r="C13322" s="65"/>
      <c r="D13322" s="65"/>
      <c r="E13322" s="65"/>
      <c r="F13322" s="65"/>
      <c r="G13322" s="65"/>
      <c r="H13322" s="113"/>
    </row>
    <row r="13323" spans="1:8">
      <c r="A13323" s="65"/>
      <c r="B13323" s="65"/>
      <c r="C13323" s="65"/>
      <c r="D13323" s="65"/>
      <c r="E13323" s="65"/>
      <c r="F13323" s="65"/>
      <c r="G13323" s="65"/>
      <c r="H13323" s="113"/>
    </row>
    <row r="13324" spans="1:8">
      <c r="A13324" s="65"/>
      <c r="B13324" s="65"/>
      <c r="C13324" s="65"/>
      <c r="D13324" s="65"/>
      <c r="E13324" s="65"/>
      <c r="F13324" s="65"/>
      <c r="G13324" s="65"/>
      <c r="H13324" s="113"/>
    </row>
    <row r="13325" spans="1:8">
      <c r="A13325" s="65"/>
      <c r="B13325" s="65"/>
      <c r="C13325" s="65"/>
      <c r="D13325" s="65"/>
      <c r="E13325" s="65"/>
      <c r="F13325" s="65"/>
      <c r="G13325" s="65"/>
      <c r="H13325" s="113"/>
    </row>
    <row r="13326" spans="1:8">
      <c r="A13326" s="65"/>
      <c r="B13326" s="65"/>
      <c r="C13326" s="65"/>
      <c r="D13326" s="65"/>
      <c r="E13326" s="65"/>
      <c r="F13326" s="65"/>
      <c r="G13326" s="65"/>
      <c r="H13326" s="113"/>
    </row>
    <row r="13327" spans="1:8">
      <c r="A13327" s="65"/>
      <c r="B13327" s="65"/>
      <c r="C13327" s="65"/>
      <c r="D13327" s="65"/>
      <c r="E13327" s="65"/>
      <c r="F13327" s="65"/>
      <c r="G13327" s="65"/>
      <c r="H13327" s="113"/>
    </row>
    <row r="13328" spans="1:8">
      <c r="A13328" s="65"/>
      <c r="B13328" s="65"/>
      <c r="C13328" s="65"/>
      <c r="D13328" s="65"/>
      <c r="E13328" s="65"/>
      <c r="F13328" s="65"/>
      <c r="G13328" s="65"/>
      <c r="H13328" s="113"/>
    </row>
    <row r="13329" spans="1:8">
      <c r="A13329" s="65"/>
      <c r="B13329" s="65"/>
      <c r="C13329" s="65"/>
      <c r="D13329" s="65"/>
      <c r="E13329" s="65"/>
      <c r="F13329" s="65"/>
      <c r="G13329" s="65"/>
      <c r="H13329" s="113"/>
    </row>
    <row r="13330" spans="1:8">
      <c r="A13330" s="65"/>
      <c r="B13330" s="65"/>
      <c r="C13330" s="65"/>
      <c r="D13330" s="65"/>
      <c r="E13330" s="65"/>
      <c r="F13330" s="65"/>
      <c r="G13330" s="65"/>
      <c r="H13330" s="113"/>
    </row>
    <row r="13331" spans="1:8">
      <c r="A13331" s="65"/>
      <c r="B13331" s="65"/>
      <c r="C13331" s="65"/>
      <c r="D13331" s="65"/>
      <c r="E13331" s="65"/>
      <c r="F13331" s="65"/>
      <c r="G13331" s="65"/>
      <c r="H13331" s="113"/>
    </row>
    <row r="13332" spans="1:8">
      <c r="A13332" s="65"/>
      <c r="B13332" s="65"/>
      <c r="C13332" s="65"/>
      <c r="D13332" s="65"/>
      <c r="E13332" s="65"/>
      <c r="F13332" s="65"/>
      <c r="G13332" s="65"/>
      <c r="H13332" s="113"/>
    </row>
    <row r="13333" spans="1:8">
      <c r="A13333" s="65"/>
      <c r="B13333" s="65"/>
      <c r="C13333" s="65"/>
      <c r="D13333" s="65"/>
      <c r="E13333" s="65"/>
      <c r="F13333" s="65"/>
      <c r="G13333" s="65"/>
      <c r="H13333" s="113"/>
    </row>
    <row r="13334" spans="1:8">
      <c r="A13334" s="65"/>
      <c r="B13334" s="65"/>
      <c r="C13334" s="65"/>
      <c r="D13334" s="65"/>
      <c r="E13334" s="65"/>
      <c r="F13334" s="65"/>
      <c r="G13334" s="65"/>
      <c r="H13334" s="113"/>
    </row>
    <row r="13335" spans="1:8">
      <c r="A13335" s="65"/>
      <c r="B13335" s="65"/>
      <c r="C13335" s="65"/>
      <c r="D13335" s="65"/>
      <c r="E13335" s="65"/>
      <c r="F13335" s="65"/>
      <c r="G13335" s="65"/>
      <c r="H13335" s="113"/>
    </row>
    <row r="13336" spans="1:8">
      <c r="A13336" s="65"/>
      <c r="B13336" s="65"/>
      <c r="C13336" s="65"/>
      <c r="D13336" s="65"/>
      <c r="E13336" s="65"/>
      <c r="F13336" s="65"/>
      <c r="G13336" s="65"/>
      <c r="H13336" s="113"/>
    </row>
    <row r="13337" spans="1:8">
      <c r="A13337" s="65"/>
      <c r="B13337" s="65"/>
      <c r="C13337" s="65"/>
      <c r="D13337" s="65"/>
      <c r="E13337" s="65"/>
      <c r="F13337" s="65"/>
      <c r="G13337" s="65"/>
      <c r="H13337" s="113"/>
    </row>
    <row r="13338" spans="1:8">
      <c r="A13338" s="65"/>
      <c r="B13338" s="65"/>
      <c r="C13338" s="65"/>
      <c r="D13338" s="65"/>
      <c r="E13338" s="65"/>
      <c r="F13338" s="65"/>
      <c r="G13338" s="65"/>
      <c r="H13338" s="113"/>
    </row>
    <row r="13339" spans="1:8">
      <c r="A13339" s="65"/>
      <c r="B13339" s="65"/>
      <c r="C13339" s="65"/>
      <c r="D13339" s="65"/>
      <c r="E13339" s="65"/>
      <c r="F13339" s="65"/>
      <c r="G13339" s="65"/>
      <c r="H13339" s="113"/>
    </row>
    <row r="13340" spans="1:8">
      <c r="A13340" s="65"/>
      <c r="B13340" s="65"/>
      <c r="C13340" s="65"/>
      <c r="D13340" s="65"/>
      <c r="E13340" s="65"/>
      <c r="F13340" s="65"/>
      <c r="G13340" s="65"/>
      <c r="H13340" s="113"/>
    </row>
    <row r="13341" spans="1:8">
      <c r="A13341" s="65"/>
      <c r="B13341" s="65"/>
      <c r="C13341" s="65"/>
      <c r="D13341" s="65"/>
      <c r="E13341" s="65"/>
      <c r="F13341" s="65"/>
      <c r="G13341" s="65"/>
      <c r="H13341" s="113"/>
    </row>
    <row r="13342" spans="1:8">
      <c r="A13342" s="65"/>
      <c r="B13342" s="65"/>
      <c r="C13342" s="65"/>
      <c r="D13342" s="65"/>
      <c r="E13342" s="65"/>
      <c r="F13342" s="65"/>
      <c r="G13342" s="65"/>
      <c r="H13342" s="113"/>
    </row>
    <row r="13343" spans="1:8">
      <c r="A13343" s="65"/>
      <c r="B13343" s="65"/>
      <c r="C13343" s="65"/>
      <c r="D13343" s="65"/>
      <c r="E13343" s="65"/>
      <c r="F13343" s="65"/>
      <c r="G13343" s="65"/>
      <c r="H13343" s="113"/>
    </row>
    <row r="13344" spans="1:8">
      <c r="A13344" s="65"/>
      <c r="B13344" s="65"/>
      <c r="C13344" s="65"/>
      <c r="D13344" s="65"/>
      <c r="E13344" s="65"/>
      <c r="F13344" s="65"/>
      <c r="G13344" s="65"/>
      <c r="H13344" s="113"/>
    </row>
    <row r="13345" spans="1:8">
      <c r="A13345" s="65"/>
      <c r="B13345" s="65"/>
      <c r="C13345" s="65"/>
      <c r="D13345" s="65"/>
      <c r="E13345" s="65"/>
      <c r="F13345" s="65"/>
      <c r="G13345" s="65"/>
      <c r="H13345" s="113"/>
    </row>
    <row r="13346" spans="1:8">
      <c r="A13346" s="65"/>
      <c r="B13346" s="65"/>
      <c r="C13346" s="65"/>
      <c r="D13346" s="65"/>
      <c r="E13346" s="65"/>
      <c r="F13346" s="65"/>
      <c r="G13346" s="65"/>
      <c r="H13346" s="113"/>
    </row>
    <row r="13347" spans="1:8">
      <c r="A13347" s="65"/>
      <c r="B13347" s="65"/>
      <c r="C13347" s="65"/>
      <c r="D13347" s="65"/>
      <c r="E13347" s="65"/>
      <c r="F13347" s="65"/>
      <c r="G13347" s="65"/>
      <c r="H13347" s="113"/>
    </row>
    <row r="13348" spans="1:8">
      <c r="A13348" s="65"/>
      <c r="B13348" s="65"/>
      <c r="C13348" s="65"/>
      <c r="D13348" s="65"/>
      <c r="E13348" s="65"/>
      <c r="F13348" s="65"/>
      <c r="G13348" s="65"/>
      <c r="H13348" s="113"/>
    </row>
    <row r="13349" spans="1:8">
      <c r="A13349" s="65"/>
      <c r="B13349" s="65"/>
      <c r="C13349" s="65"/>
      <c r="D13349" s="65"/>
      <c r="E13349" s="65"/>
      <c r="F13349" s="65"/>
      <c r="G13349" s="65"/>
      <c r="H13349" s="113"/>
    </row>
    <row r="13350" spans="1:8">
      <c r="A13350" s="65"/>
      <c r="B13350" s="65"/>
      <c r="C13350" s="65"/>
      <c r="D13350" s="65"/>
      <c r="E13350" s="65"/>
      <c r="F13350" s="65"/>
      <c r="G13350" s="65"/>
      <c r="H13350" s="113"/>
    </row>
    <row r="13351" spans="1:8">
      <c r="A13351" s="65"/>
      <c r="B13351" s="65"/>
      <c r="C13351" s="65"/>
      <c r="D13351" s="65"/>
      <c r="E13351" s="65"/>
      <c r="F13351" s="65"/>
      <c r="G13351" s="65"/>
      <c r="H13351" s="113"/>
    </row>
    <row r="13352" spans="1:8">
      <c r="A13352" s="65"/>
      <c r="B13352" s="65"/>
      <c r="C13352" s="65"/>
      <c r="D13352" s="65"/>
      <c r="E13352" s="65"/>
      <c r="F13352" s="65"/>
      <c r="G13352" s="65"/>
      <c r="H13352" s="113"/>
    </row>
    <row r="13353" spans="1:8">
      <c r="A13353" s="65"/>
      <c r="B13353" s="65"/>
      <c r="C13353" s="65"/>
      <c r="D13353" s="65"/>
      <c r="E13353" s="65"/>
      <c r="F13353" s="65"/>
      <c r="G13353" s="65"/>
      <c r="H13353" s="113"/>
    </row>
    <row r="13354" spans="1:8">
      <c r="A13354" s="65"/>
      <c r="B13354" s="65"/>
      <c r="C13354" s="65"/>
      <c r="D13354" s="65"/>
      <c r="E13354" s="65"/>
      <c r="F13354" s="65"/>
      <c r="G13354" s="65"/>
      <c r="H13354" s="113"/>
    </row>
    <row r="13355" spans="1:8">
      <c r="A13355" s="65"/>
      <c r="B13355" s="65"/>
      <c r="C13355" s="65"/>
      <c r="D13355" s="65"/>
      <c r="E13355" s="65"/>
      <c r="F13355" s="65"/>
      <c r="G13355" s="65"/>
      <c r="H13355" s="113"/>
    </row>
    <row r="13356" spans="1:8">
      <c r="A13356" s="65"/>
      <c r="B13356" s="65"/>
      <c r="C13356" s="65"/>
      <c r="D13356" s="65"/>
      <c r="E13356" s="65"/>
      <c r="F13356" s="65"/>
      <c r="G13356" s="65"/>
      <c r="H13356" s="113"/>
    </row>
    <row r="13357" spans="1:8">
      <c r="A13357" s="65"/>
      <c r="B13357" s="65"/>
      <c r="C13357" s="65"/>
      <c r="D13357" s="65"/>
      <c r="E13357" s="65"/>
      <c r="F13357" s="65"/>
      <c r="G13357" s="65"/>
      <c r="H13357" s="113"/>
    </row>
    <row r="13358" spans="1:8">
      <c r="A13358" s="65"/>
      <c r="B13358" s="65"/>
      <c r="C13358" s="65"/>
      <c r="D13358" s="65"/>
      <c r="E13358" s="65"/>
      <c r="F13358" s="65"/>
      <c r="G13358" s="65"/>
      <c r="H13358" s="113"/>
    </row>
    <row r="13359" spans="1:8">
      <c r="A13359" s="65"/>
      <c r="B13359" s="65"/>
      <c r="C13359" s="65"/>
      <c r="D13359" s="65"/>
      <c r="E13359" s="65"/>
      <c r="F13359" s="65"/>
      <c r="G13359" s="65"/>
      <c r="H13359" s="113"/>
    </row>
    <row r="13360" spans="1:8">
      <c r="A13360" s="65"/>
      <c r="B13360" s="65"/>
      <c r="C13360" s="65"/>
      <c r="D13360" s="65"/>
      <c r="E13360" s="65"/>
      <c r="F13360" s="65"/>
      <c r="G13360" s="65"/>
      <c r="H13360" s="113"/>
    </row>
    <row r="13361" spans="1:8">
      <c r="A13361" s="65"/>
      <c r="B13361" s="65"/>
      <c r="C13361" s="65"/>
      <c r="D13361" s="65"/>
      <c r="E13361" s="65"/>
      <c r="F13361" s="65"/>
      <c r="G13361" s="65"/>
      <c r="H13361" s="113"/>
    </row>
    <row r="13362" spans="1:8">
      <c r="A13362" s="65"/>
      <c r="B13362" s="65"/>
      <c r="C13362" s="65"/>
      <c r="D13362" s="65"/>
      <c r="E13362" s="65"/>
      <c r="F13362" s="65"/>
      <c r="G13362" s="65"/>
      <c r="H13362" s="113"/>
    </row>
    <row r="13363" spans="1:8">
      <c r="A13363" s="65"/>
      <c r="B13363" s="65"/>
      <c r="C13363" s="65"/>
      <c r="D13363" s="65"/>
      <c r="E13363" s="65"/>
      <c r="F13363" s="65"/>
      <c r="G13363" s="65"/>
      <c r="H13363" s="113"/>
    </row>
    <row r="13364" spans="1:8">
      <c r="A13364" s="65"/>
      <c r="B13364" s="65"/>
      <c r="C13364" s="65"/>
      <c r="D13364" s="65"/>
      <c r="E13364" s="65"/>
      <c r="F13364" s="65"/>
      <c r="G13364" s="65"/>
      <c r="H13364" s="113"/>
    </row>
    <row r="13365" spans="1:8">
      <c r="A13365" s="65"/>
      <c r="B13365" s="65"/>
      <c r="C13365" s="65"/>
      <c r="D13365" s="65"/>
      <c r="E13365" s="65"/>
      <c r="F13365" s="65"/>
      <c r="G13365" s="65"/>
      <c r="H13365" s="113"/>
    </row>
    <row r="13366" spans="1:8">
      <c r="A13366" s="65"/>
      <c r="B13366" s="65"/>
      <c r="C13366" s="65"/>
      <c r="D13366" s="65"/>
      <c r="E13366" s="65"/>
      <c r="F13366" s="65"/>
      <c r="G13366" s="65"/>
      <c r="H13366" s="113"/>
    </row>
    <row r="13367" spans="1:8">
      <c r="A13367" s="65"/>
      <c r="B13367" s="65"/>
      <c r="C13367" s="65"/>
      <c r="D13367" s="65"/>
      <c r="E13367" s="65"/>
      <c r="F13367" s="65"/>
      <c r="G13367" s="65"/>
      <c r="H13367" s="113"/>
    </row>
    <row r="13368" spans="1:8">
      <c r="A13368" s="65"/>
      <c r="B13368" s="65"/>
      <c r="C13368" s="65"/>
      <c r="D13368" s="65"/>
      <c r="E13368" s="65"/>
      <c r="F13368" s="65"/>
      <c r="G13368" s="65"/>
      <c r="H13368" s="113"/>
    </row>
    <row r="13369" spans="1:8">
      <c r="A13369" s="65"/>
      <c r="B13369" s="65"/>
      <c r="C13369" s="65"/>
      <c r="D13369" s="65"/>
      <c r="E13369" s="65"/>
      <c r="F13369" s="65"/>
      <c r="G13369" s="65"/>
      <c r="H13369" s="113"/>
    </row>
    <row r="13370" spans="1:8">
      <c r="A13370" s="65"/>
      <c r="B13370" s="65"/>
      <c r="C13370" s="65"/>
      <c r="D13370" s="65"/>
      <c r="E13370" s="65"/>
      <c r="F13370" s="65"/>
      <c r="G13370" s="65"/>
      <c r="H13370" s="113"/>
    </row>
    <row r="13371" spans="1:8">
      <c r="A13371" s="65"/>
      <c r="B13371" s="65"/>
      <c r="C13371" s="65"/>
      <c r="D13371" s="65"/>
      <c r="E13371" s="65"/>
      <c r="F13371" s="65"/>
      <c r="G13371" s="65"/>
      <c r="H13371" s="113"/>
    </row>
    <row r="13372" spans="1:8">
      <c r="A13372" s="65"/>
      <c r="B13372" s="65"/>
      <c r="C13372" s="65"/>
      <c r="D13372" s="65"/>
      <c r="E13372" s="65"/>
      <c r="F13372" s="65"/>
      <c r="G13372" s="65"/>
      <c r="H13372" s="113"/>
    </row>
    <row r="13373" spans="1:8">
      <c r="A13373" s="65"/>
      <c r="B13373" s="65"/>
      <c r="C13373" s="65"/>
      <c r="D13373" s="65"/>
      <c r="E13373" s="65"/>
      <c r="F13373" s="65"/>
      <c r="G13373" s="65"/>
      <c r="H13373" s="113"/>
    </row>
    <row r="13374" spans="1:8">
      <c r="A13374" s="65"/>
      <c r="B13374" s="65"/>
      <c r="C13374" s="65"/>
      <c r="D13374" s="65"/>
      <c r="E13374" s="65"/>
      <c r="F13374" s="65"/>
      <c r="G13374" s="65"/>
      <c r="H13374" s="113"/>
    </row>
    <row r="13375" spans="1:8">
      <c r="A13375" s="65"/>
      <c r="B13375" s="65"/>
      <c r="C13375" s="65"/>
      <c r="D13375" s="65"/>
      <c r="E13375" s="65"/>
      <c r="F13375" s="65"/>
      <c r="G13375" s="65"/>
      <c r="H13375" s="113"/>
    </row>
    <row r="13376" spans="1:8">
      <c r="A13376" s="65"/>
      <c r="B13376" s="65"/>
      <c r="C13376" s="65"/>
      <c r="D13376" s="65"/>
      <c r="E13376" s="65"/>
      <c r="F13376" s="65"/>
      <c r="G13376" s="65"/>
      <c r="H13376" s="113"/>
    </row>
    <row r="13377" spans="1:8">
      <c r="A13377" s="65"/>
      <c r="B13377" s="65"/>
      <c r="C13377" s="65"/>
      <c r="D13377" s="65"/>
      <c r="E13377" s="65"/>
      <c r="F13377" s="65"/>
      <c r="G13377" s="65"/>
      <c r="H13377" s="113"/>
    </row>
    <row r="13378" spans="1:8">
      <c r="A13378" s="65"/>
      <c r="B13378" s="65"/>
      <c r="C13378" s="65"/>
      <c r="D13378" s="65"/>
      <c r="E13378" s="65"/>
      <c r="F13378" s="65"/>
      <c r="G13378" s="65"/>
      <c r="H13378" s="113"/>
    </row>
    <row r="13379" spans="1:8">
      <c r="A13379" s="65"/>
      <c r="B13379" s="65"/>
      <c r="C13379" s="65"/>
      <c r="D13379" s="65"/>
      <c r="E13379" s="65"/>
      <c r="F13379" s="65"/>
      <c r="G13379" s="65"/>
      <c r="H13379" s="113"/>
    </row>
    <row r="13380" spans="1:8">
      <c r="A13380" s="65"/>
      <c r="B13380" s="65"/>
      <c r="C13380" s="65"/>
      <c r="D13380" s="65"/>
      <c r="E13380" s="65"/>
      <c r="F13380" s="65"/>
      <c r="G13380" s="65"/>
      <c r="H13380" s="113"/>
    </row>
    <row r="13381" spans="1:8">
      <c r="A13381" s="65"/>
      <c r="B13381" s="65"/>
      <c r="C13381" s="65"/>
      <c r="D13381" s="65"/>
      <c r="E13381" s="65"/>
      <c r="F13381" s="65"/>
      <c r="G13381" s="65"/>
      <c r="H13381" s="113"/>
    </row>
    <row r="13382" spans="1:8">
      <c r="A13382" s="65"/>
      <c r="B13382" s="65"/>
      <c r="C13382" s="65"/>
      <c r="D13382" s="65"/>
      <c r="E13382" s="65"/>
      <c r="F13382" s="65"/>
      <c r="G13382" s="65"/>
      <c r="H13382" s="113"/>
    </row>
    <row r="13383" spans="1:8">
      <c r="A13383" s="65"/>
      <c r="B13383" s="65"/>
      <c r="C13383" s="65"/>
      <c r="D13383" s="65"/>
      <c r="E13383" s="65"/>
      <c r="F13383" s="65"/>
      <c r="G13383" s="65"/>
      <c r="H13383" s="113"/>
    </row>
    <row r="13384" spans="1:8">
      <c r="A13384" s="65"/>
      <c r="B13384" s="65"/>
      <c r="C13384" s="65"/>
      <c r="D13384" s="65"/>
      <c r="E13384" s="65"/>
      <c r="F13384" s="65"/>
      <c r="G13384" s="65"/>
      <c r="H13384" s="113"/>
    </row>
    <row r="13385" spans="1:8">
      <c r="A13385" s="65"/>
      <c r="B13385" s="65"/>
      <c r="C13385" s="65"/>
      <c r="D13385" s="65"/>
      <c r="E13385" s="65"/>
      <c r="F13385" s="65"/>
      <c r="G13385" s="65"/>
      <c r="H13385" s="113"/>
    </row>
    <row r="13386" spans="1:8">
      <c r="A13386" s="65"/>
      <c r="B13386" s="65"/>
      <c r="C13386" s="65"/>
      <c r="D13386" s="65"/>
      <c r="E13386" s="65"/>
      <c r="F13386" s="65"/>
      <c r="G13386" s="65"/>
      <c r="H13386" s="113"/>
    </row>
    <row r="13387" spans="1:8">
      <c r="A13387" s="65"/>
      <c r="B13387" s="65"/>
      <c r="C13387" s="65"/>
      <c r="D13387" s="65"/>
      <c r="E13387" s="65"/>
      <c r="F13387" s="65"/>
      <c r="G13387" s="65"/>
      <c r="H13387" s="113"/>
    </row>
    <row r="13388" spans="1:8">
      <c r="A13388" s="65"/>
      <c r="B13388" s="65"/>
      <c r="C13388" s="65"/>
      <c r="D13388" s="65"/>
      <c r="E13388" s="65"/>
      <c r="F13388" s="65"/>
      <c r="G13388" s="65"/>
      <c r="H13388" s="113"/>
    </row>
    <row r="13389" spans="1:8">
      <c r="A13389" s="65"/>
      <c r="B13389" s="65"/>
      <c r="C13389" s="65"/>
      <c r="D13389" s="65"/>
      <c r="E13389" s="65"/>
      <c r="F13389" s="65"/>
      <c r="G13389" s="65"/>
      <c r="H13389" s="113"/>
    </row>
    <row r="13390" spans="1:8">
      <c r="A13390" s="65"/>
      <c r="B13390" s="65"/>
      <c r="C13390" s="65"/>
      <c r="D13390" s="65"/>
      <c r="E13390" s="65"/>
      <c r="F13390" s="65"/>
      <c r="G13390" s="65"/>
      <c r="H13390" s="113"/>
    </row>
    <row r="13391" spans="1:8">
      <c r="A13391" s="65"/>
      <c r="B13391" s="65"/>
      <c r="C13391" s="65"/>
      <c r="D13391" s="65"/>
      <c r="E13391" s="65"/>
      <c r="F13391" s="65"/>
      <c r="G13391" s="65"/>
      <c r="H13391" s="113"/>
    </row>
    <row r="13392" spans="1:8">
      <c r="A13392" s="65"/>
      <c r="B13392" s="65"/>
      <c r="C13392" s="65"/>
      <c r="D13392" s="65"/>
      <c r="E13392" s="65"/>
      <c r="F13392" s="65"/>
      <c r="G13392" s="65"/>
      <c r="H13392" s="113"/>
    </row>
    <row r="13393" spans="1:8">
      <c r="A13393" s="65"/>
      <c r="B13393" s="65"/>
      <c r="C13393" s="65"/>
      <c r="D13393" s="65"/>
      <c r="E13393" s="65"/>
      <c r="F13393" s="65"/>
      <c r="G13393" s="65"/>
      <c r="H13393" s="113"/>
    </row>
    <row r="13394" spans="1:8">
      <c r="A13394" s="65"/>
      <c r="B13394" s="65"/>
      <c r="C13394" s="65"/>
      <c r="D13394" s="65"/>
      <c r="E13394" s="65"/>
      <c r="F13394" s="65"/>
      <c r="G13394" s="65"/>
      <c r="H13394" s="113"/>
    </row>
    <row r="13395" spans="1:8">
      <c r="A13395" s="65"/>
      <c r="B13395" s="65"/>
      <c r="C13395" s="65"/>
      <c r="D13395" s="65"/>
      <c r="E13395" s="65"/>
      <c r="F13395" s="65"/>
      <c r="G13395" s="65"/>
      <c r="H13395" s="113"/>
    </row>
    <row r="13396" spans="1:8">
      <c r="A13396" s="65"/>
      <c r="B13396" s="65"/>
      <c r="C13396" s="65"/>
      <c r="D13396" s="65"/>
      <c r="E13396" s="65"/>
      <c r="F13396" s="65"/>
      <c r="G13396" s="65"/>
      <c r="H13396" s="113"/>
    </row>
    <row r="13397" spans="1:8">
      <c r="A13397" s="65"/>
      <c r="B13397" s="65"/>
      <c r="C13397" s="65"/>
      <c r="D13397" s="65"/>
      <c r="E13397" s="65"/>
      <c r="F13397" s="65"/>
      <c r="G13397" s="65"/>
      <c r="H13397" s="113"/>
    </row>
    <row r="13398" spans="1:8">
      <c r="A13398" s="65"/>
      <c r="B13398" s="65"/>
      <c r="C13398" s="65"/>
      <c r="D13398" s="65"/>
      <c r="E13398" s="65"/>
      <c r="F13398" s="65"/>
      <c r="G13398" s="65"/>
      <c r="H13398" s="113"/>
    </row>
    <row r="13399" spans="1:8">
      <c r="A13399" s="65"/>
      <c r="B13399" s="65"/>
      <c r="C13399" s="65"/>
      <c r="D13399" s="65"/>
      <c r="E13399" s="65"/>
      <c r="F13399" s="65"/>
      <c r="G13399" s="65"/>
      <c r="H13399" s="113"/>
    </row>
    <row r="13400" spans="1:8">
      <c r="A13400" s="65"/>
      <c r="B13400" s="65"/>
      <c r="C13400" s="65"/>
      <c r="D13400" s="65"/>
      <c r="E13400" s="65"/>
      <c r="F13400" s="65"/>
      <c r="G13400" s="65"/>
      <c r="H13400" s="113"/>
    </row>
    <row r="13401" spans="1:8">
      <c r="A13401" s="65"/>
      <c r="B13401" s="65"/>
      <c r="C13401" s="65"/>
      <c r="D13401" s="65"/>
      <c r="E13401" s="65"/>
      <c r="F13401" s="65"/>
      <c r="G13401" s="65"/>
      <c r="H13401" s="113"/>
    </row>
    <row r="13402" spans="1:8">
      <c r="A13402" s="65"/>
      <c r="B13402" s="65"/>
      <c r="C13402" s="65"/>
      <c r="D13402" s="65"/>
      <c r="E13402" s="65"/>
      <c r="F13402" s="65"/>
      <c r="G13402" s="65"/>
      <c r="H13402" s="113"/>
    </row>
    <row r="13403" spans="1:8">
      <c r="A13403" s="65"/>
      <c r="B13403" s="65"/>
      <c r="C13403" s="65"/>
      <c r="D13403" s="65"/>
      <c r="E13403" s="65"/>
      <c r="F13403" s="65"/>
      <c r="G13403" s="65"/>
      <c r="H13403" s="113"/>
    </row>
    <row r="13404" spans="1:8">
      <c r="A13404" s="65"/>
      <c r="B13404" s="65"/>
      <c r="C13404" s="65"/>
      <c r="D13404" s="65"/>
      <c r="E13404" s="65"/>
      <c r="F13404" s="65"/>
      <c r="G13404" s="65"/>
      <c r="H13404" s="113"/>
    </row>
    <row r="13405" spans="1:8">
      <c r="A13405" s="65"/>
      <c r="B13405" s="65"/>
      <c r="C13405" s="65"/>
      <c r="D13405" s="65"/>
      <c r="E13405" s="65"/>
      <c r="F13405" s="65"/>
      <c r="G13405" s="65"/>
      <c r="H13405" s="113"/>
    </row>
    <row r="13406" spans="1:8">
      <c r="A13406" s="65"/>
      <c r="B13406" s="65"/>
      <c r="C13406" s="65"/>
      <c r="D13406" s="65"/>
      <c r="E13406" s="65"/>
      <c r="F13406" s="65"/>
      <c r="G13406" s="65"/>
      <c r="H13406" s="113"/>
    </row>
    <row r="13407" spans="1:8">
      <c r="A13407" s="65"/>
      <c r="B13407" s="65"/>
      <c r="C13407" s="65"/>
      <c r="D13407" s="65"/>
      <c r="E13407" s="65"/>
      <c r="F13407" s="65"/>
      <c r="G13407" s="65"/>
      <c r="H13407" s="113"/>
    </row>
    <row r="13408" spans="1:8">
      <c r="A13408" s="65"/>
      <c r="B13408" s="65"/>
      <c r="C13408" s="65"/>
      <c r="D13408" s="65"/>
      <c r="E13408" s="65"/>
      <c r="F13408" s="65"/>
      <c r="G13408" s="65"/>
      <c r="H13408" s="113"/>
    </row>
    <row r="13409" spans="1:8">
      <c r="A13409" s="65"/>
      <c r="B13409" s="65"/>
      <c r="C13409" s="65"/>
      <c r="D13409" s="65"/>
      <c r="E13409" s="65"/>
      <c r="F13409" s="65"/>
      <c r="G13409" s="65"/>
      <c r="H13409" s="113"/>
    </row>
    <row r="13410" spans="1:8">
      <c r="A13410" s="65"/>
      <c r="B13410" s="65"/>
      <c r="C13410" s="65"/>
      <c r="D13410" s="65"/>
      <c r="E13410" s="65"/>
      <c r="F13410" s="65"/>
      <c r="G13410" s="65"/>
      <c r="H13410" s="113"/>
    </row>
    <row r="13411" spans="1:8">
      <c r="A13411" s="65"/>
      <c r="B13411" s="65"/>
      <c r="C13411" s="65"/>
      <c r="D13411" s="65"/>
      <c r="E13411" s="65"/>
      <c r="F13411" s="65"/>
      <c r="G13411" s="65"/>
      <c r="H13411" s="113"/>
    </row>
    <row r="13412" spans="1:8">
      <c r="A13412" s="65"/>
      <c r="B13412" s="65"/>
      <c r="C13412" s="65"/>
      <c r="D13412" s="65"/>
      <c r="E13412" s="65"/>
      <c r="F13412" s="65"/>
      <c r="G13412" s="65"/>
      <c r="H13412" s="113"/>
    </row>
    <row r="13413" spans="1:8">
      <c r="A13413" s="65"/>
      <c r="B13413" s="65"/>
      <c r="C13413" s="65"/>
      <c r="D13413" s="65"/>
      <c r="E13413" s="65"/>
      <c r="F13413" s="65"/>
      <c r="G13413" s="65"/>
      <c r="H13413" s="113"/>
    </row>
    <row r="13414" spans="1:8">
      <c r="A13414" s="65"/>
      <c r="B13414" s="65"/>
      <c r="C13414" s="65"/>
      <c r="D13414" s="65"/>
      <c r="E13414" s="65"/>
      <c r="F13414" s="65"/>
      <c r="G13414" s="65"/>
      <c r="H13414" s="113"/>
    </row>
    <row r="13415" spans="1:8">
      <c r="A13415" s="65"/>
      <c r="B13415" s="65"/>
      <c r="C13415" s="65"/>
      <c r="D13415" s="65"/>
      <c r="E13415" s="65"/>
      <c r="F13415" s="65"/>
      <c r="G13415" s="65"/>
      <c r="H13415" s="113"/>
    </row>
    <row r="13416" spans="1:8">
      <c r="A13416" s="65"/>
      <c r="B13416" s="65"/>
      <c r="C13416" s="65"/>
      <c r="D13416" s="65"/>
      <c r="E13416" s="65"/>
      <c r="F13416" s="65"/>
      <c r="G13416" s="65"/>
      <c r="H13416" s="113"/>
    </row>
    <row r="13417" spans="1:8">
      <c r="A13417" s="65"/>
      <c r="B13417" s="65"/>
      <c r="C13417" s="65"/>
      <c r="D13417" s="65"/>
      <c r="E13417" s="65"/>
      <c r="F13417" s="65"/>
      <c r="G13417" s="65"/>
      <c r="H13417" s="113"/>
    </row>
    <row r="13418" spans="1:8">
      <c r="A13418" s="65"/>
      <c r="B13418" s="65"/>
      <c r="C13418" s="65"/>
      <c r="D13418" s="65"/>
      <c r="E13418" s="65"/>
      <c r="F13418" s="65"/>
      <c r="G13418" s="65"/>
      <c r="H13418" s="113"/>
    </row>
    <row r="13419" spans="1:8">
      <c r="A13419" s="65"/>
      <c r="B13419" s="65"/>
      <c r="C13419" s="65"/>
      <c r="D13419" s="65"/>
      <c r="E13419" s="65"/>
      <c r="F13419" s="65"/>
      <c r="G13419" s="65"/>
      <c r="H13419" s="113"/>
    </row>
    <row r="13420" spans="1:8">
      <c r="A13420" s="65"/>
      <c r="B13420" s="65"/>
      <c r="C13420" s="65"/>
      <c r="D13420" s="65"/>
      <c r="E13420" s="65"/>
      <c r="F13420" s="65"/>
      <c r="G13420" s="65"/>
      <c r="H13420" s="113"/>
    </row>
    <row r="13421" spans="1:8">
      <c r="A13421" s="65"/>
      <c r="B13421" s="65"/>
      <c r="C13421" s="65"/>
      <c r="D13421" s="65"/>
      <c r="E13421" s="65"/>
      <c r="F13421" s="65"/>
      <c r="G13421" s="65"/>
      <c r="H13421" s="113"/>
    </row>
    <row r="13422" spans="1:8">
      <c r="A13422" s="65"/>
      <c r="B13422" s="65"/>
      <c r="C13422" s="65"/>
      <c r="D13422" s="65"/>
      <c r="E13422" s="65"/>
      <c r="F13422" s="65"/>
      <c r="G13422" s="65"/>
      <c r="H13422" s="113"/>
    </row>
    <row r="13423" spans="1:8">
      <c r="A13423" s="65"/>
      <c r="B13423" s="65"/>
      <c r="C13423" s="65"/>
      <c r="D13423" s="65"/>
      <c r="E13423" s="65"/>
      <c r="F13423" s="65"/>
      <c r="G13423" s="65"/>
      <c r="H13423" s="113"/>
    </row>
    <row r="13424" spans="1:8">
      <c r="A13424" s="65"/>
      <c r="B13424" s="65"/>
      <c r="C13424" s="65"/>
      <c r="D13424" s="65"/>
      <c r="E13424" s="65"/>
      <c r="F13424" s="65"/>
      <c r="G13424" s="65"/>
      <c r="H13424" s="113"/>
    </row>
    <row r="13425" spans="1:8">
      <c r="A13425" s="65"/>
      <c r="B13425" s="65"/>
      <c r="C13425" s="65"/>
      <c r="D13425" s="65"/>
      <c r="E13425" s="65"/>
      <c r="F13425" s="65"/>
      <c r="G13425" s="65"/>
      <c r="H13425" s="113"/>
    </row>
    <row r="13426" spans="1:8">
      <c r="A13426" s="65"/>
      <c r="B13426" s="65"/>
      <c r="C13426" s="65"/>
      <c r="D13426" s="65"/>
      <c r="E13426" s="65"/>
      <c r="F13426" s="65"/>
      <c r="G13426" s="65"/>
      <c r="H13426" s="113"/>
    </row>
    <row r="13427" spans="1:8">
      <c r="A13427" s="65"/>
      <c r="B13427" s="65"/>
      <c r="C13427" s="65"/>
      <c r="D13427" s="65"/>
      <c r="E13427" s="65"/>
      <c r="F13427" s="65"/>
      <c r="G13427" s="65"/>
      <c r="H13427" s="113"/>
    </row>
    <row r="13428" spans="1:8">
      <c r="A13428" s="65"/>
      <c r="B13428" s="65"/>
      <c r="C13428" s="65"/>
      <c r="D13428" s="65"/>
      <c r="E13428" s="65"/>
      <c r="F13428" s="65"/>
      <c r="G13428" s="65"/>
      <c r="H13428" s="113"/>
    </row>
    <row r="13429" spans="1:8">
      <c r="A13429" s="65"/>
      <c r="B13429" s="65"/>
      <c r="C13429" s="65"/>
      <c r="D13429" s="65"/>
      <c r="E13429" s="65"/>
      <c r="F13429" s="65"/>
      <c r="G13429" s="65"/>
      <c r="H13429" s="113"/>
    </row>
    <row r="13430" spans="1:8">
      <c r="A13430" s="65"/>
      <c r="B13430" s="65"/>
      <c r="C13430" s="65"/>
      <c r="D13430" s="65"/>
      <c r="E13430" s="65"/>
      <c r="F13430" s="65"/>
      <c r="G13430" s="65"/>
      <c r="H13430" s="113"/>
    </row>
    <row r="13431" spans="1:8">
      <c r="A13431" s="65"/>
      <c r="B13431" s="65"/>
      <c r="C13431" s="65"/>
      <c r="D13431" s="65"/>
      <c r="E13431" s="65"/>
      <c r="F13431" s="65"/>
      <c r="G13431" s="65"/>
      <c r="H13431" s="113"/>
    </row>
    <row r="13432" spans="1:8">
      <c r="A13432" s="65"/>
      <c r="B13432" s="65"/>
      <c r="C13432" s="65"/>
      <c r="D13432" s="65"/>
      <c r="E13432" s="65"/>
      <c r="F13432" s="65"/>
      <c r="G13432" s="65"/>
      <c r="H13432" s="113"/>
    </row>
    <row r="13433" spans="1:8">
      <c r="A13433" s="65"/>
      <c r="B13433" s="65"/>
      <c r="C13433" s="65"/>
      <c r="D13433" s="65"/>
      <c r="E13433" s="65"/>
      <c r="F13433" s="65"/>
      <c r="G13433" s="65"/>
      <c r="H13433" s="113"/>
    </row>
    <row r="13434" spans="1:8">
      <c r="A13434" s="65"/>
      <c r="B13434" s="65"/>
      <c r="C13434" s="65"/>
      <c r="D13434" s="65"/>
      <c r="E13434" s="65"/>
      <c r="F13434" s="65"/>
      <c r="G13434" s="65"/>
      <c r="H13434" s="113"/>
    </row>
    <row r="13435" spans="1:8">
      <c r="A13435" s="65"/>
      <c r="B13435" s="65"/>
      <c r="C13435" s="65"/>
      <c r="D13435" s="65"/>
      <c r="E13435" s="65"/>
      <c r="F13435" s="65"/>
      <c r="G13435" s="65"/>
      <c r="H13435" s="113"/>
    </row>
    <row r="13436" spans="1:8">
      <c r="A13436" s="65"/>
      <c r="B13436" s="65"/>
      <c r="C13436" s="65"/>
      <c r="D13436" s="65"/>
      <c r="E13436" s="65"/>
      <c r="F13436" s="65"/>
      <c r="G13436" s="65"/>
      <c r="H13436" s="113"/>
    </row>
    <row r="13437" spans="1:8">
      <c r="A13437" s="65"/>
      <c r="B13437" s="65"/>
      <c r="C13437" s="65"/>
      <c r="D13437" s="65"/>
      <c r="E13437" s="65"/>
      <c r="F13437" s="65"/>
      <c r="G13437" s="65"/>
      <c r="H13437" s="113"/>
    </row>
    <row r="13438" spans="1:8">
      <c r="A13438" s="65"/>
      <c r="B13438" s="65"/>
      <c r="C13438" s="65"/>
      <c r="D13438" s="65"/>
      <c r="E13438" s="65"/>
      <c r="F13438" s="65"/>
      <c r="G13438" s="65"/>
      <c r="H13438" s="113"/>
    </row>
    <row r="13439" spans="1:8">
      <c r="A13439" s="65"/>
      <c r="B13439" s="65"/>
      <c r="C13439" s="65"/>
      <c r="D13439" s="65"/>
      <c r="E13439" s="65"/>
      <c r="F13439" s="65"/>
      <c r="G13439" s="65"/>
      <c r="H13439" s="113"/>
    </row>
    <row r="13440" spans="1:8">
      <c r="A13440" s="65"/>
      <c r="B13440" s="65"/>
      <c r="C13440" s="65"/>
      <c r="D13440" s="65"/>
      <c r="E13440" s="65"/>
      <c r="F13440" s="65"/>
      <c r="G13440" s="65"/>
      <c r="H13440" s="113"/>
    </row>
    <row r="13441" spans="1:8">
      <c r="A13441" s="65"/>
      <c r="B13441" s="65"/>
      <c r="C13441" s="65"/>
      <c r="D13441" s="65"/>
      <c r="E13441" s="65"/>
      <c r="F13441" s="65"/>
      <c r="G13441" s="65"/>
      <c r="H13441" s="113"/>
    </row>
    <row r="13442" spans="1:8">
      <c r="A13442" s="65"/>
      <c r="B13442" s="65"/>
      <c r="C13442" s="65"/>
      <c r="D13442" s="65"/>
      <c r="E13442" s="65"/>
      <c r="F13442" s="65"/>
      <c r="G13442" s="65"/>
      <c r="H13442" s="113"/>
    </row>
    <row r="13443" spans="1:8">
      <c r="A13443" s="65"/>
      <c r="B13443" s="65"/>
      <c r="C13443" s="65"/>
      <c r="D13443" s="65"/>
      <c r="E13443" s="65"/>
      <c r="F13443" s="65"/>
      <c r="G13443" s="65"/>
      <c r="H13443" s="113"/>
    </row>
    <row r="13444" spans="1:8">
      <c r="A13444" s="65"/>
      <c r="B13444" s="65"/>
      <c r="C13444" s="65"/>
      <c r="D13444" s="65"/>
      <c r="E13444" s="65"/>
      <c r="F13444" s="65"/>
      <c r="G13444" s="65"/>
      <c r="H13444" s="113"/>
    </row>
    <row r="13445" spans="1:8">
      <c r="A13445" s="65"/>
      <c r="B13445" s="65"/>
      <c r="C13445" s="65"/>
      <c r="D13445" s="65"/>
      <c r="E13445" s="65"/>
      <c r="F13445" s="65"/>
      <c r="G13445" s="65"/>
      <c r="H13445" s="113"/>
    </row>
    <row r="13446" spans="1:8">
      <c r="A13446" s="65"/>
      <c r="B13446" s="65"/>
      <c r="C13446" s="65"/>
      <c r="D13446" s="65"/>
      <c r="E13446" s="65"/>
      <c r="F13446" s="65"/>
      <c r="G13446" s="65"/>
      <c r="H13446" s="113"/>
    </row>
    <row r="13447" spans="1:8">
      <c r="A13447" s="65"/>
      <c r="B13447" s="65"/>
      <c r="C13447" s="65"/>
      <c r="D13447" s="65"/>
      <c r="E13447" s="65"/>
      <c r="F13447" s="65"/>
      <c r="G13447" s="65"/>
      <c r="H13447" s="113"/>
    </row>
    <row r="13448" spans="1:8">
      <c r="A13448" s="65"/>
      <c r="B13448" s="65"/>
      <c r="C13448" s="65"/>
      <c r="D13448" s="65"/>
      <c r="E13448" s="65"/>
      <c r="F13448" s="65"/>
      <c r="G13448" s="65"/>
      <c r="H13448" s="113"/>
    </row>
    <row r="13449" spans="1:8">
      <c r="A13449" s="65"/>
      <c r="B13449" s="65"/>
      <c r="C13449" s="65"/>
      <c r="D13449" s="65"/>
      <c r="E13449" s="65"/>
      <c r="F13449" s="65"/>
      <c r="G13449" s="65"/>
      <c r="H13449" s="113"/>
    </row>
    <row r="13450" spans="1:8">
      <c r="A13450" s="65"/>
      <c r="B13450" s="65"/>
      <c r="C13450" s="65"/>
      <c r="D13450" s="65"/>
      <c r="E13450" s="65"/>
      <c r="F13450" s="65"/>
      <c r="G13450" s="65"/>
      <c r="H13450" s="113"/>
    </row>
    <row r="13451" spans="1:8">
      <c r="A13451" s="65"/>
      <c r="B13451" s="65"/>
      <c r="C13451" s="65"/>
      <c r="D13451" s="65"/>
      <c r="E13451" s="65"/>
      <c r="F13451" s="65"/>
      <c r="G13451" s="65"/>
      <c r="H13451" s="113"/>
    </row>
    <row r="13452" spans="1:8">
      <c r="A13452" s="65"/>
      <c r="B13452" s="65"/>
      <c r="C13452" s="65"/>
      <c r="D13452" s="65"/>
      <c r="E13452" s="65"/>
      <c r="F13452" s="65"/>
      <c r="G13452" s="65"/>
      <c r="H13452" s="113"/>
    </row>
    <row r="13453" spans="1:8">
      <c r="A13453" s="65"/>
      <c r="B13453" s="65"/>
      <c r="C13453" s="65"/>
      <c r="D13453" s="65"/>
      <c r="E13453" s="65"/>
      <c r="F13453" s="65"/>
      <c r="G13453" s="65"/>
      <c r="H13453" s="113"/>
    </row>
    <row r="13454" spans="1:8">
      <c r="A13454" s="65"/>
      <c r="B13454" s="65"/>
      <c r="C13454" s="65"/>
      <c r="D13454" s="65"/>
      <c r="E13454" s="65"/>
      <c r="F13454" s="65"/>
      <c r="G13454" s="65"/>
      <c r="H13454" s="113"/>
    </row>
    <row r="13455" spans="1:8">
      <c r="A13455" s="65"/>
      <c r="B13455" s="65"/>
      <c r="C13455" s="65"/>
      <c r="D13455" s="65"/>
      <c r="E13455" s="65"/>
      <c r="F13455" s="65"/>
      <c r="G13455" s="65"/>
      <c r="H13455" s="113"/>
    </row>
    <row r="13456" spans="1:8">
      <c r="A13456" s="65"/>
      <c r="B13456" s="65"/>
      <c r="C13456" s="65"/>
      <c r="D13456" s="65"/>
      <c r="E13456" s="65"/>
      <c r="F13456" s="65"/>
      <c r="G13456" s="65"/>
      <c r="H13456" s="113"/>
    </row>
    <row r="13457" spans="1:8">
      <c r="A13457" s="65"/>
      <c r="B13457" s="65"/>
      <c r="C13457" s="65"/>
      <c r="D13457" s="65"/>
      <c r="E13457" s="65"/>
      <c r="F13457" s="65"/>
      <c r="G13457" s="65"/>
      <c r="H13457" s="113"/>
    </row>
    <row r="13458" spans="1:8">
      <c r="A13458" s="65"/>
      <c r="B13458" s="65"/>
      <c r="C13458" s="65"/>
      <c r="D13458" s="65"/>
      <c r="E13458" s="65"/>
      <c r="F13458" s="65"/>
      <c r="G13458" s="65"/>
      <c r="H13458" s="113"/>
    </row>
    <row r="13459" spans="1:8">
      <c r="A13459" s="65"/>
      <c r="B13459" s="65"/>
      <c r="C13459" s="65"/>
      <c r="D13459" s="65"/>
      <c r="E13459" s="65"/>
      <c r="F13459" s="65"/>
      <c r="G13459" s="65"/>
      <c r="H13459" s="113"/>
    </row>
    <row r="13460" spans="1:8">
      <c r="A13460" s="65"/>
      <c r="B13460" s="65"/>
      <c r="C13460" s="65"/>
      <c r="D13460" s="65"/>
      <c r="E13460" s="65"/>
      <c r="F13460" s="65"/>
      <c r="G13460" s="65"/>
      <c r="H13460" s="113"/>
    </row>
    <row r="13461" spans="1:8">
      <c r="A13461" s="65"/>
      <c r="B13461" s="65"/>
      <c r="C13461" s="65"/>
      <c r="D13461" s="65"/>
      <c r="E13461" s="65"/>
      <c r="F13461" s="65"/>
      <c r="G13461" s="65"/>
      <c r="H13461" s="113"/>
    </row>
    <row r="13462" spans="1:8">
      <c r="A13462" s="65"/>
      <c r="B13462" s="65"/>
      <c r="C13462" s="65"/>
      <c r="D13462" s="65"/>
      <c r="E13462" s="65"/>
      <c r="F13462" s="65"/>
      <c r="G13462" s="65"/>
      <c r="H13462" s="113"/>
    </row>
    <row r="13463" spans="1:8">
      <c r="A13463" s="65"/>
      <c r="B13463" s="65"/>
      <c r="C13463" s="65"/>
      <c r="D13463" s="65"/>
      <c r="E13463" s="65"/>
      <c r="F13463" s="65"/>
      <c r="G13463" s="65"/>
      <c r="H13463" s="113"/>
    </row>
    <row r="13464" spans="1:8">
      <c r="A13464" s="65"/>
      <c r="B13464" s="65"/>
      <c r="C13464" s="65"/>
      <c r="D13464" s="65"/>
      <c r="E13464" s="65"/>
      <c r="F13464" s="65"/>
      <c r="G13464" s="65"/>
      <c r="H13464" s="113"/>
    </row>
    <row r="13465" spans="1:8">
      <c r="A13465" s="65"/>
      <c r="B13465" s="65"/>
      <c r="C13465" s="65"/>
      <c r="D13465" s="65"/>
      <c r="E13465" s="65"/>
      <c r="F13465" s="65"/>
      <c r="G13465" s="65"/>
      <c r="H13465" s="113"/>
    </row>
    <row r="13466" spans="1:8">
      <c r="A13466" s="65"/>
      <c r="B13466" s="65"/>
      <c r="C13466" s="65"/>
      <c r="D13466" s="65"/>
      <c r="E13466" s="65"/>
      <c r="F13466" s="65"/>
      <c r="G13466" s="65"/>
      <c r="H13466" s="113"/>
    </row>
    <row r="13467" spans="1:8">
      <c r="A13467" s="65"/>
      <c r="B13467" s="65"/>
      <c r="C13467" s="65"/>
      <c r="D13467" s="65"/>
      <c r="E13467" s="65"/>
      <c r="F13467" s="65"/>
      <c r="G13467" s="65"/>
      <c r="H13467" s="113"/>
    </row>
    <row r="13468" spans="1:8">
      <c r="A13468" s="65"/>
      <c r="B13468" s="65"/>
      <c r="C13468" s="65"/>
      <c r="D13468" s="65"/>
      <c r="E13468" s="65"/>
      <c r="F13468" s="65"/>
      <c r="G13468" s="65"/>
      <c r="H13468" s="113"/>
    </row>
    <row r="13469" spans="1:8">
      <c r="A13469" s="65"/>
      <c r="B13469" s="65"/>
      <c r="C13469" s="65"/>
      <c r="D13469" s="65"/>
      <c r="E13469" s="65"/>
      <c r="F13469" s="65"/>
      <c r="G13469" s="65"/>
      <c r="H13469" s="113"/>
    </row>
    <row r="13470" spans="1:8">
      <c r="A13470" s="65"/>
      <c r="B13470" s="65"/>
      <c r="C13470" s="65"/>
      <c r="D13470" s="65"/>
      <c r="E13470" s="65"/>
      <c r="F13470" s="65"/>
      <c r="G13470" s="65"/>
      <c r="H13470" s="113"/>
    </row>
    <row r="13471" spans="1:8">
      <c r="A13471" s="65"/>
      <c r="B13471" s="65"/>
      <c r="C13471" s="65"/>
      <c r="D13471" s="65"/>
      <c r="E13471" s="65"/>
      <c r="F13471" s="65"/>
      <c r="G13471" s="65"/>
      <c r="H13471" s="113"/>
    </row>
    <row r="13472" spans="1:8">
      <c r="A13472" s="65"/>
      <c r="B13472" s="65"/>
      <c r="C13472" s="65"/>
      <c r="D13472" s="65"/>
      <c r="E13472" s="65"/>
      <c r="F13472" s="65"/>
      <c r="G13472" s="65"/>
      <c r="H13472" s="113"/>
    </row>
    <row r="13473" spans="1:8">
      <c r="A13473" s="65"/>
      <c r="B13473" s="65"/>
      <c r="C13473" s="65"/>
      <c r="D13473" s="65"/>
      <c r="E13473" s="65"/>
      <c r="F13473" s="65"/>
      <c r="G13473" s="65"/>
      <c r="H13473" s="113"/>
    </row>
    <row r="13474" spans="1:8">
      <c r="A13474" s="65"/>
      <c r="B13474" s="65"/>
      <c r="C13474" s="65"/>
      <c r="D13474" s="65"/>
      <c r="E13474" s="65"/>
      <c r="F13474" s="65"/>
      <c r="G13474" s="65"/>
      <c r="H13474" s="113"/>
    </row>
    <row r="13475" spans="1:8">
      <c r="A13475" s="65"/>
      <c r="B13475" s="65"/>
      <c r="C13475" s="65"/>
      <c r="D13475" s="65"/>
      <c r="E13475" s="65"/>
      <c r="F13475" s="65"/>
      <c r="G13475" s="65"/>
      <c r="H13475" s="113"/>
    </row>
    <row r="13476" spans="1:8">
      <c r="A13476" s="65"/>
      <c r="B13476" s="65"/>
      <c r="C13476" s="65"/>
      <c r="D13476" s="65"/>
      <c r="E13476" s="65"/>
      <c r="F13476" s="65"/>
      <c r="G13476" s="65"/>
      <c r="H13476" s="113"/>
    </row>
    <row r="13477" spans="1:8">
      <c r="A13477" s="65"/>
      <c r="B13477" s="65"/>
      <c r="C13477" s="65"/>
      <c r="D13477" s="65"/>
      <c r="E13477" s="65"/>
      <c r="F13477" s="65"/>
      <c r="G13477" s="65"/>
      <c r="H13477" s="113"/>
    </row>
    <row r="13478" spans="1:8">
      <c r="A13478" s="65"/>
      <c r="B13478" s="65"/>
      <c r="C13478" s="65"/>
      <c r="D13478" s="65"/>
      <c r="E13478" s="65"/>
      <c r="F13478" s="65"/>
      <c r="G13478" s="65"/>
      <c r="H13478" s="113"/>
    </row>
    <row r="13479" spans="1:8">
      <c r="A13479" s="65"/>
      <c r="B13479" s="65"/>
      <c r="C13479" s="65"/>
      <c r="D13479" s="65"/>
      <c r="E13479" s="65"/>
      <c r="F13479" s="65"/>
      <c r="G13479" s="65"/>
      <c r="H13479" s="113"/>
    </row>
    <row r="13480" spans="1:8">
      <c r="A13480" s="65"/>
      <c r="B13480" s="65"/>
      <c r="C13480" s="65"/>
      <c r="D13480" s="65"/>
      <c r="E13480" s="65"/>
      <c r="F13480" s="65"/>
      <c r="G13480" s="65"/>
      <c r="H13480" s="113"/>
    </row>
    <row r="13481" spans="1:8">
      <c r="A13481" s="65"/>
      <c r="B13481" s="65"/>
      <c r="C13481" s="65"/>
      <c r="D13481" s="65"/>
      <c r="E13481" s="65"/>
      <c r="F13481" s="65"/>
      <c r="G13481" s="65"/>
      <c r="H13481" s="113"/>
    </row>
    <row r="13482" spans="1:8">
      <c r="A13482" s="65"/>
      <c r="B13482" s="65"/>
      <c r="C13482" s="65"/>
      <c r="D13482" s="65"/>
      <c r="E13482" s="65"/>
      <c r="F13482" s="65"/>
      <c r="G13482" s="65"/>
      <c r="H13482" s="113"/>
    </row>
    <row r="13483" spans="1:8">
      <c r="A13483" s="65"/>
      <c r="B13483" s="65"/>
      <c r="C13483" s="65"/>
      <c r="D13483" s="65"/>
      <c r="E13483" s="65"/>
      <c r="F13483" s="65"/>
      <c r="G13483" s="65"/>
      <c r="H13483" s="113"/>
    </row>
    <row r="13484" spans="1:8">
      <c r="A13484" s="65"/>
      <c r="B13484" s="65"/>
      <c r="C13484" s="65"/>
      <c r="D13484" s="65"/>
      <c r="E13484" s="65"/>
      <c r="F13484" s="65"/>
      <c r="G13484" s="65"/>
      <c r="H13484" s="113"/>
    </row>
    <row r="13485" spans="1:8">
      <c r="A13485" s="65"/>
      <c r="B13485" s="65"/>
      <c r="C13485" s="65"/>
      <c r="D13485" s="65"/>
      <c r="E13485" s="65"/>
      <c r="F13485" s="65"/>
      <c r="G13485" s="65"/>
      <c r="H13485" s="113"/>
    </row>
    <row r="13486" spans="1:8">
      <c r="A13486" s="65"/>
      <c r="B13486" s="65"/>
      <c r="C13486" s="65"/>
      <c r="D13486" s="65"/>
      <c r="E13486" s="65"/>
      <c r="F13486" s="65"/>
      <c r="G13486" s="65"/>
      <c r="H13486" s="113"/>
    </row>
    <row r="13487" spans="1:8">
      <c r="A13487" s="65"/>
      <c r="B13487" s="65"/>
      <c r="C13487" s="65"/>
      <c r="D13487" s="65"/>
      <c r="E13487" s="65"/>
      <c r="F13487" s="65"/>
      <c r="G13487" s="65"/>
      <c r="H13487" s="113"/>
    </row>
    <row r="13488" spans="1:8">
      <c r="A13488" s="65"/>
      <c r="B13488" s="65"/>
      <c r="C13488" s="65"/>
      <c r="D13488" s="65"/>
      <c r="E13488" s="65"/>
      <c r="F13488" s="65"/>
      <c r="G13488" s="65"/>
      <c r="H13488" s="113"/>
    </row>
    <row r="13489" spans="1:8">
      <c r="A13489" s="65"/>
      <c r="B13489" s="65"/>
      <c r="C13489" s="65"/>
      <c r="D13489" s="65"/>
      <c r="E13489" s="65"/>
      <c r="F13489" s="65"/>
      <c r="G13489" s="65"/>
      <c r="H13489" s="113"/>
    </row>
    <row r="13490" spans="1:8">
      <c r="A13490" s="65"/>
      <c r="B13490" s="65"/>
      <c r="C13490" s="65"/>
      <c r="D13490" s="65"/>
      <c r="E13490" s="65"/>
      <c r="F13490" s="65"/>
      <c r="G13490" s="65"/>
      <c r="H13490" s="113"/>
    </row>
    <row r="13491" spans="1:8">
      <c r="A13491" s="65"/>
      <c r="B13491" s="65"/>
      <c r="C13491" s="65"/>
      <c r="D13491" s="65"/>
      <c r="E13491" s="65"/>
      <c r="F13491" s="65"/>
      <c r="G13491" s="65"/>
      <c r="H13491" s="113"/>
    </row>
    <row r="13492" spans="1:8">
      <c r="A13492" s="65"/>
      <c r="B13492" s="65"/>
      <c r="C13492" s="65"/>
      <c r="D13492" s="65"/>
      <c r="E13492" s="65"/>
      <c r="F13492" s="65"/>
      <c r="G13492" s="65"/>
      <c r="H13492" s="113"/>
    </row>
    <row r="13493" spans="1:8">
      <c r="A13493" s="65"/>
      <c r="B13493" s="65"/>
      <c r="C13493" s="65"/>
      <c r="D13493" s="65"/>
      <c r="E13493" s="65"/>
      <c r="F13493" s="65"/>
      <c r="G13493" s="65"/>
      <c r="H13493" s="113"/>
    </row>
    <row r="13494" spans="1:8">
      <c r="A13494" s="65"/>
      <c r="B13494" s="65"/>
      <c r="C13494" s="65"/>
      <c r="D13494" s="65"/>
      <c r="E13494" s="65"/>
      <c r="F13494" s="65"/>
      <c r="G13494" s="65"/>
      <c r="H13494" s="113"/>
    </row>
    <row r="13495" spans="1:8">
      <c r="A13495" s="65"/>
      <c r="B13495" s="65"/>
      <c r="C13495" s="65"/>
      <c r="D13495" s="65"/>
      <c r="E13495" s="65"/>
      <c r="F13495" s="65"/>
      <c r="G13495" s="65"/>
      <c r="H13495" s="113"/>
    </row>
    <row r="13496" spans="1:8">
      <c r="A13496" s="65"/>
      <c r="B13496" s="65"/>
      <c r="C13496" s="65"/>
      <c r="D13496" s="65"/>
      <c r="E13496" s="65"/>
      <c r="F13496" s="65"/>
      <c r="G13496" s="65"/>
      <c r="H13496" s="113"/>
    </row>
    <row r="13497" spans="1:8">
      <c r="A13497" s="65"/>
      <c r="B13497" s="65"/>
      <c r="C13497" s="65"/>
      <c r="D13497" s="65"/>
      <c r="E13497" s="65"/>
      <c r="F13497" s="65"/>
      <c r="G13497" s="65"/>
      <c r="H13497" s="113"/>
    </row>
    <row r="13498" spans="1:8">
      <c r="A13498" s="65"/>
      <c r="B13498" s="65"/>
      <c r="C13498" s="65"/>
      <c r="D13498" s="65"/>
      <c r="E13498" s="65"/>
      <c r="F13498" s="65"/>
      <c r="G13498" s="65"/>
      <c r="H13498" s="113"/>
    </row>
    <row r="13499" spans="1:8">
      <c r="A13499" s="65"/>
      <c r="B13499" s="65"/>
      <c r="C13499" s="65"/>
      <c r="D13499" s="65"/>
      <c r="E13499" s="65"/>
      <c r="F13499" s="65"/>
      <c r="G13499" s="65"/>
      <c r="H13499" s="113"/>
    </row>
    <row r="13500" spans="1:8">
      <c r="A13500" s="65"/>
      <c r="B13500" s="65"/>
      <c r="C13500" s="65"/>
      <c r="D13500" s="65"/>
      <c r="E13500" s="65"/>
      <c r="F13500" s="65"/>
      <c r="G13500" s="65"/>
      <c r="H13500" s="113"/>
    </row>
    <row r="13501" spans="1:8">
      <c r="A13501" s="65"/>
      <c r="B13501" s="65"/>
      <c r="C13501" s="65"/>
      <c r="D13501" s="65"/>
      <c r="E13501" s="65"/>
      <c r="F13501" s="65"/>
      <c r="G13501" s="65"/>
      <c r="H13501" s="113"/>
    </row>
    <row r="13502" spans="1:8">
      <c r="A13502" s="65"/>
      <c r="B13502" s="65"/>
      <c r="C13502" s="65"/>
      <c r="D13502" s="65"/>
      <c r="E13502" s="65"/>
      <c r="F13502" s="65"/>
      <c r="G13502" s="65"/>
      <c r="H13502" s="113"/>
    </row>
    <row r="13503" spans="1:8">
      <c r="A13503" s="65"/>
      <c r="B13503" s="65"/>
      <c r="C13503" s="65"/>
      <c r="D13503" s="65"/>
      <c r="E13503" s="65"/>
      <c r="F13503" s="65"/>
      <c r="G13503" s="65"/>
      <c r="H13503" s="113"/>
    </row>
    <row r="13504" spans="1:8">
      <c r="A13504" s="65"/>
      <c r="B13504" s="65"/>
      <c r="C13504" s="65"/>
      <c r="D13504" s="65"/>
      <c r="E13504" s="65"/>
      <c r="F13504" s="65"/>
      <c r="G13504" s="65"/>
      <c r="H13504" s="113"/>
    </row>
    <row r="13505" spans="1:8">
      <c r="A13505" s="65"/>
      <c r="B13505" s="65"/>
      <c r="C13505" s="65"/>
      <c r="D13505" s="65"/>
      <c r="E13505" s="65"/>
      <c r="F13505" s="65"/>
      <c r="G13505" s="65"/>
      <c r="H13505" s="113"/>
    </row>
    <row r="13506" spans="1:8">
      <c r="A13506" s="65"/>
      <c r="B13506" s="65"/>
      <c r="C13506" s="65"/>
      <c r="D13506" s="65"/>
      <c r="E13506" s="65"/>
      <c r="F13506" s="65"/>
      <c r="G13506" s="65"/>
      <c r="H13506" s="113"/>
    </row>
    <row r="13507" spans="1:8">
      <c r="A13507" s="65"/>
      <c r="B13507" s="65"/>
      <c r="C13507" s="65"/>
      <c r="D13507" s="65"/>
      <c r="E13507" s="65"/>
      <c r="F13507" s="65"/>
      <c r="G13507" s="65"/>
      <c r="H13507" s="113"/>
    </row>
    <row r="13508" spans="1:8">
      <c r="A13508" s="65"/>
      <c r="B13508" s="65"/>
      <c r="C13508" s="65"/>
      <c r="D13508" s="65"/>
      <c r="E13508" s="65"/>
      <c r="F13508" s="65"/>
      <c r="G13508" s="65"/>
      <c r="H13508" s="113"/>
    </row>
    <row r="13509" spans="1:8">
      <c r="A13509" s="65"/>
      <c r="B13509" s="65"/>
      <c r="C13509" s="65"/>
      <c r="D13509" s="65"/>
      <c r="E13509" s="65"/>
      <c r="F13509" s="65"/>
      <c r="G13509" s="65"/>
      <c r="H13509" s="113"/>
    </row>
    <row r="13510" spans="1:8">
      <c r="A13510" s="65"/>
      <c r="B13510" s="65"/>
      <c r="C13510" s="65"/>
      <c r="D13510" s="65"/>
      <c r="E13510" s="65"/>
      <c r="F13510" s="65"/>
      <c r="G13510" s="65"/>
      <c r="H13510" s="113"/>
    </row>
    <row r="13511" spans="1:8">
      <c r="A13511" s="65"/>
      <c r="B13511" s="65"/>
      <c r="C13511" s="65"/>
      <c r="D13511" s="65"/>
      <c r="E13511" s="65"/>
      <c r="F13511" s="65"/>
      <c r="G13511" s="65"/>
      <c r="H13511" s="113"/>
    </row>
    <row r="13512" spans="1:8">
      <c r="A13512" s="65"/>
      <c r="B13512" s="65"/>
      <c r="C13512" s="65"/>
      <c r="D13512" s="65"/>
      <c r="E13512" s="65"/>
      <c r="F13512" s="65"/>
      <c r="G13512" s="65"/>
      <c r="H13512" s="113"/>
    </row>
    <row r="13513" spans="1:8">
      <c r="A13513" s="65"/>
      <c r="B13513" s="65"/>
      <c r="C13513" s="65"/>
      <c r="D13513" s="65"/>
      <c r="E13513" s="65"/>
      <c r="F13513" s="65"/>
      <c r="G13513" s="65"/>
      <c r="H13513" s="113"/>
    </row>
    <row r="13514" spans="1:8">
      <c r="A13514" s="65"/>
      <c r="B13514" s="65"/>
      <c r="C13514" s="65"/>
      <c r="D13514" s="65"/>
      <c r="E13514" s="65"/>
      <c r="F13514" s="65"/>
      <c r="G13514" s="65"/>
      <c r="H13514" s="113"/>
    </row>
    <row r="13515" spans="1:8">
      <c r="A13515" s="65"/>
      <c r="B13515" s="65"/>
      <c r="C13515" s="65"/>
      <c r="D13515" s="65"/>
      <c r="E13515" s="65"/>
      <c r="F13515" s="65"/>
      <c r="G13515" s="65"/>
      <c r="H13515" s="113"/>
    </row>
    <row r="13516" spans="1:8">
      <c r="A13516" s="65"/>
      <c r="B13516" s="65"/>
      <c r="C13516" s="65"/>
      <c r="D13516" s="65"/>
      <c r="E13516" s="65"/>
      <c r="F13516" s="65"/>
      <c r="G13516" s="65"/>
      <c r="H13516" s="113"/>
    </row>
    <row r="13517" spans="1:8">
      <c r="A13517" s="65"/>
      <c r="B13517" s="65"/>
      <c r="C13517" s="65"/>
      <c r="D13517" s="65"/>
      <c r="E13517" s="65"/>
      <c r="F13517" s="65"/>
      <c r="G13517" s="65"/>
      <c r="H13517" s="113"/>
    </row>
    <row r="13518" spans="1:8">
      <c r="A13518" s="65"/>
      <c r="B13518" s="65"/>
      <c r="C13518" s="65"/>
      <c r="D13518" s="65"/>
      <c r="E13518" s="65"/>
      <c r="F13518" s="65"/>
      <c r="G13518" s="65"/>
      <c r="H13518" s="113"/>
    </row>
    <row r="13519" spans="1:8">
      <c r="A13519" s="65"/>
      <c r="B13519" s="65"/>
      <c r="C13519" s="65"/>
      <c r="D13519" s="65"/>
      <c r="E13519" s="65"/>
      <c r="F13519" s="65"/>
      <c r="G13519" s="65"/>
      <c r="H13519" s="113"/>
    </row>
    <row r="13520" spans="1:8">
      <c r="A13520" s="65"/>
      <c r="B13520" s="65"/>
      <c r="C13520" s="65"/>
      <c r="D13520" s="65"/>
      <c r="E13520" s="65"/>
      <c r="F13520" s="65"/>
      <c r="G13520" s="65"/>
      <c r="H13520" s="113"/>
    </row>
    <row r="13521" spans="1:8">
      <c r="A13521" s="65"/>
      <c r="B13521" s="65"/>
      <c r="C13521" s="65"/>
      <c r="D13521" s="65"/>
      <c r="E13521" s="65"/>
      <c r="F13521" s="65"/>
      <c r="G13521" s="65"/>
      <c r="H13521" s="113"/>
    </row>
    <row r="13522" spans="1:8">
      <c r="A13522" s="65"/>
      <c r="B13522" s="65"/>
      <c r="C13522" s="65"/>
      <c r="D13522" s="65"/>
      <c r="E13522" s="65"/>
      <c r="F13522" s="65"/>
      <c r="G13522" s="65"/>
      <c r="H13522" s="113"/>
    </row>
    <row r="13523" spans="1:8">
      <c r="A13523" s="65"/>
      <c r="B13523" s="65"/>
      <c r="C13523" s="65"/>
      <c r="D13523" s="65"/>
      <c r="E13523" s="65"/>
      <c r="F13523" s="65"/>
      <c r="G13523" s="65"/>
      <c r="H13523" s="113"/>
    </row>
    <row r="13524" spans="1:8">
      <c r="A13524" s="65"/>
      <c r="B13524" s="65"/>
      <c r="C13524" s="65"/>
      <c r="D13524" s="65"/>
      <c r="E13524" s="65"/>
      <c r="F13524" s="65"/>
      <c r="G13524" s="65"/>
      <c r="H13524" s="113"/>
    </row>
    <row r="13525" spans="1:8">
      <c r="A13525" s="65"/>
      <c r="B13525" s="65"/>
      <c r="C13525" s="65"/>
      <c r="D13525" s="65"/>
      <c r="E13525" s="65"/>
      <c r="F13525" s="65"/>
      <c r="G13525" s="65"/>
      <c r="H13525" s="113"/>
    </row>
    <row r="13526" spans="1:8">
      <c r="A13526" s="65"/>
      <c r="B13526" s="65"/>
      <c r="C13526" s="65"/>
      <c r="D13526" s="65"/>
      <c r="E13526" s="65"/>
      <c r="F13526" s="65"/>
      <c r="G13526" s="65"/>
      <c r="H13526" s="113"/>
    </row>
    <row r="13527" spans="1:8">
      <c r="A13527" s="65"/>
      <c r="B13527" s="65"/>
      <c r="C13527" s="65"/>
      <c r="D13527" s="65"/>
      <c r="E13527" s="65"/>
      <c r="F13527" s="65"/>
      <c r="G13527" s="65"/>
      <c r="H13527" s="113"/>
    </row>
    <row r="13528" spans="1:8">
      <c r="A13528" s="65"/>
      <c r="B13528" s="65"/>
      <c r="C13528" s="65"/>
      <c r="D13528" s="65"/>
      <c r="E13528" s="65"/>
      <c r="F13528" s="65"/>
      <c r="G13528" s="65"/>
      <c r="H13528" s="113"/>
    </row>
    <row r="13529" spans="1:8">
      <c r="A13529" s="65"/>
      <c r="B13529" s="65"/>
      <c r="C13529" s="65"/>
      <c r="D13529" s="65"/>
      <c r="E13529" s="65"/>
      <c r="F13529" s="65"/>
      <c r="G13529" s="65"/>
      <c r="H13529" s="113"/>
    </row>
    <row r="13530" spans="1:8">
      <c r="A13530" s="65"/>
      <c r="B13530" s="65"/>
      <c r="C13530" s="65"/>
      <c r="D13530" s="65"/>
      <c r="E13530" s="65"/>
      <c r="F13530" s="65"/>
      <c r="G13530" s="65"/>
      <c r="H13530" s="113"/>
    </row>
    <row r="13531" spans="1:8">
      <c r="A13531" s="65"/>
      <c r="B13531" s="65"/>
      <c r="C13531" s="65"/>
      <c r="D13531" s="65"/>
      <c r="E13531" s="65"/>
      <c r="F13531" s="65"/>
      <c r="G13531" s="65"/>
      <c r="H13531" s="113"/>
    </row>
    <row r="13532" spans="1:8">
      <c r="A13532" s="65"/>
      <c r="B13532" s="65"/>
      <c r="C13532" s="65"/>
      <c r="D13532" s="65"/>
      <c r="E13532" s="65"/>
      <c r="F13532" s="65"/>
      <c r="G13532" s="65"/>
      <c r="H13532" s="113"/>
    </row>
    <row r="13533" spans="1:8">
      <c r="A13533" s="65"/>
      <c r="B13533" s="65"/>
      <c r="C13533" s="65"/>
      <c r="D13533" s="65"/>
      <c r="E13533" s="65"/>
      <c r="F13533" s="65"/>
      <c r="G13533" s="65"/>
      <c r="H13533" s="113"/>
    </row>
    <row r="13534" spans="1:8">
      <c r="A13534" s="65"/>
      <c r="B13534" s="65"/>
      <c r="C13534" s="65"/>
      <c r="D13534" s="65"/>
      <c r="E13534" s="65"/>
      <c r="F13534" s="65"/>
      <c r="G13534" s="65"/>
      <c r="H13534" s="113"/>
    </row>
    <row r="13535" spans="1:8">
      <c r="A13535" s="65"/>
      <c r="B13535" s="65"/>
      <c r="C13535" s="65"/>
      <c r="D13535" s="65"/>
      <c r="E13535" s="65"/>
      <c r="F13535" s="65"/>
      <c r="G13535" s="65"/>
      <c r="H13535" s="113"/>
    </row>
    <row r="13536" spans="1:8">
      <c r="A13536" s="65"/>
      <c r="B13536" s="65"/>
      <c r="C13536" s="65"/>
      <c r="D13536" s="65"/>
      <c r="E13536" s="65"/>
      <c r="F13536" s="65"/>
      <c r="G13536" s="65"/>
      <c r="H13536" s="113"/>
    </row>
    <row r="13537" spans="1:8">
      <c r="A13537" s="65"/>
      <c r="B13537" s="65"/>
      <c r="C13537" s="65"/>
      <c r="D13537" s="65"/>
      <c r="E13537" s="65"/>
      <c r="F13537" s="65"/>
      <c r="G13537" s="65"/>
      <c r="H13537" s="113"/>
    </row>
    <row r="13538" spans="1:8">
      <c r="A13538" s="65"/>
      <c r="B13538" s="65"/>
      <c r="C13538" s="65"/>
      <c r="D13538" s="65"/>
      <c r="E13538" s="65"/>
      <c r="F13538" s="65"/>
      <c r="G13538" s="65"/>
      <c r="H13538" s="113"/>
    </row>
    <row r="13539" spans="1:8">
      <c r="A13539" s="65"/>
      <c r="B13539" s="65"/>
      <c r="C13539" s="65"/>
      <c r="D13539" s="65"/>
      <c r="E13539" s="65"/>
      <c r="F13539" s="65"/>
      <c r="G13539" s="65"/>
      <c r="H13539" s="113"/>
    </row>
    <row r="13540" spans="1:8">
      <c r="A13540" s="65"/>
      <c r="B13540" s="65"/>
      <c r="C13540" s="65"/>
      <c r="D13540" s="65"/>
      <c r="E13540" s="65"/>
      <c r="F13540" s="65"/>
      <c r="G13540" s="65"/>
      <c r="H13540" s="113"/>
    </row>
    <row r="13541" spans="1:8">
      <c r="A13541" s="65"/>
      <c r="B13541" s="65"/>
      <c r="C13541" s="65"/>
      <c r="D13541" s="65"/>
      <c r="E13541" s="65"/>
      <c r="F13541" s="65"/>
      <c r="G13541" s="65"/>
      <c r="H13541" s="113"/>
    </row>
    <row r="13542" spans="1:8">
      <c r="A13542" s="65"/>
      <c r="B13542" s="65"/>
      <c r="C13542" s="65"/>
      <c r="D13542" s="65"/>
      <c r="E13542" s="65"/>
      <c r="F13542" s="65"/>
      <c r="G13542" s="65"/>
      <c r="H13542" s="113"/>
    </row>
    <row r="13543" spans="1:8">
      <c r="A13543" s="65"/>
      <c r="B13543" s="65"/>
      <c r="C13543" s="65"/>
      <c r="D13543" s="65"/>
      <c r="E13543" s="65"/>
      <c r="F13543" s="65"/>
      <c r="G13543" s="65"/>
      <c r="H13543" s="113"/>
    </row>
    <row r="13544" spans="1:8">
      <c r="A13544" s="65"/>
      <c r="B13544" s="65"/>
      <c r="C13544" s="65"/>
      <c r="D13544" s="65"/>
      <c r="E13544" s="65"/>
      <c r="F13544" s="65"/>
      <c r="G13544" s="65"/>
      <c r="H13544" s="113"/>
    </row>
    <row r="13545" spans="1:8">
      <c r="A13545" s="65"/>
      <c r="B13545" s="65"/>
      <c r="C13545" s="65"/>
      <c r="D13545" s="65"/>
      <c r="E13545" s="65"/>
      <c r="F13545" s="65"/>
      <c r="G13545" s="65"/>
      <c r="H13545" s="113"/>
    </row>
    <row r="13546" spans="1:8">
      <c r="A13546" s="65"/>
      <c r="B13546" s="65"/>
      <c r="C13546" s="65"/>
      <c r="D13546" s="65"/>
      <c r="E13546" s="65"/>
      <c r="F13546" s="65"/>
      <c r="G13546" s="65"/>
      <c r="H13546" s="113"/>
    </row>
    <row r="13547" spans="1:8">
      <c r="A13547" s="65"/>
      <c r="B13547" s="65"/>
      <c r="C13547" s="65"/>
      <c r="D13547" s="65"/>
      <c r="E13547" s="65"/>
      <c r="F13547" s="65"/>
      <c r="G13547" s="65"/>
      <c r="H13547" s="113"/>
    </row>
    <row r="13548" spans="1:8">
      <c r="A13548" s="65"/>
      <c r="B13548" s="65"/>
      <c r="C13548" s="65"/>
      <c r="D13548" s="65"/>
      <c r="E13548" s="65"/>
      <c r="F13548" s="65"/>
      <c r="G13548" s="65"/>
      <c r="H13548" s="113"/>
    </row>
    <row r="13549" spans="1:8">
      <c r="A13549" s="65"/>
      <c r="B13549" s="65"/>
      <c r="C13549" s="65"/>
      <c r="D13549" s="65"/>
      <c r="E13549" s="65"/>
      <c r="F13549" s="65"/>
      <c r="G13549" s="65"/>
      <c r="H13549" s="113"/>
    </row>
    <row r="13550" spans="1:8">
      <c r="A13550" s="65"/>
      <c r="B13550" s="65"/>
      <c r="C13550" s="65"/>
      <c r="D13550" s="65"/>
      <c r="E13550" s="65"/>
      <c r="F13550" s="65"/>
      <c r="G13550" s="65"/>
      <c r="H13550" s="113"/>
    </row>
    <row r="13551" spans="1:8">
      <c r="A13551" s="65"/>
      <c r="B13551" s="65"/>
      <c r="C13551" s="65"/>
      <c r="D13551" s="65"/>
      <c r="E13551" s="65"/>
      <c r="F13551" s="65"/>
      <c r="G13551" s="65"/>
      <c r="H13551" s="113"/>
    </row>
    <row r="13552" spans="1:8">
      <c r="A13552" s="65"/>
      <c r="B13552" s="65"/>
      <c r="C13552" s="65"/>
      <c r="D13552" s="65"/>
      <c r="E13552" s="65"/>
      <c r="F13552" s="65"/>
      <c r="G13552" s="65"/>
      <c r="H13552" s="113"/>
    </row>
    <row r="13553" spans="1:8">
      <c r="A13553" s="65"/>
      <c r="B13553" s="65"/>
      <c r="C13553" s="65"/>
      <c r="D13553" s="65"/>
      <c r="E13553" s="65"/>
      <c r="F13553" s="65"/>
      <c r="G13553" s="65"/>
      <c r="H13553" s="113"/>
    </row>
    <row r="13554" spans="1:8">
      <c r="A13554" s="65"/>
      <c r="B13554" s="65"/>
      <c r="C13554" s="65"/>
      <c r="D13554" s="65"/>
      <c r="E13554" s="65"/>
      <c r="F13554" s="65"/>
      <c r="G13554" s="65"/>
      <c r="H13554" s="113"/>
    </row>
    <row r="13555" spans="1:8">
      <c r="A13555" s="65"/>
      <c r="B13555" s="65"/>
      <c r="C13555" s="65"/>
      <c r="D13555" s="65"/>
      <c r="E13555" s="65"/>
      <c r="F13555" s="65"/>
      <c r="G13555" s="65"/>
      <c r="H13555" s="113"/>
    </row>
    <row r="13556" spans="1:8">
      <c r="A13556" s="65"/>
      <c r="B13556" s="65"/>
      <c r="C13556" s="65"/>
      <c r="D13556" s="65"/>
      <c r="E13556" s="65"/>
      <c r="F13556" s="65"/>
      <c r="G13556" s="65"/>
      <c r="H13556" s="113"/>
    </row>
    <row r="13557" spans="1:8">
      <c r="A13557" s="65"/>
      <c r="B13557" s="65"/>
      <c r="C13557" s="65"/>
      <c r="D13557" s="65"/>
      <c r="E13557" s="65"/>
      <c r="F13557" s="65"/>
      <c r="G13557" s="65"/>
      <c r="H13557" s="113"/>
    </row>
    <row r="13558" spans="1:8">
      <c r="A13558" s="65"/>
      <c r="B13558" s="65"/>
      <c r="C13558" s="65"/>
      <c r="D13558" s="65"/>
      <c r="E13558" s="65"/>
      <c r="F13558" s="65"/>
      <c r="G13558" s="65"/>
      <c r="H13558" s="113"/>
    </row>
    <row r="13559" spans="1:8">
      <c r="A13559" s="65"/>
      <c r="B13559" s="65"/>
      <c r="C13559" s="65"/>
      <c r="D13559" s="65"/>
      <c r="E13559" s="65"/>
      <c r="F13559" s="65"/>
      <c r="G13559" s="65"/>
      <c r="H13559" s="113"/>
    </row>
    <row r="13560" spans="1:8">
      <c r="A13560" s="65"/>
      <c r="B13560" s="65"/>
      <c r="C13560" s="65"/>
      <c r="D13560" s="65"/>
      <c r="E13560" s="65"/>
      <c r="F13560" s="65"/>
      <c r="G13560" s="65"/>
      <c r="H13560" s="113"/>
    </row>
    <row r="13561" spans="1:8">
      <c r="A13561" s="65"/>
      <c r="B13561" s="65"/>
      <c r="C13561" s="65"/>
      <c r="D13561" s="65"/>
      <c r="E13561" s="65"/>
      <c r="F13561" s="65"/>
      <c r="G13561" s="65"/>
      <c r="H13561" s="113"/>
    </row>
    <row r="13562" spans="1:8">
      <c r="A13562" s="65"/>
      <c r="B13562" s="65"/>
      <c r="C13562" s="65"/>
      <c r="D13562" s="65"/>
      <c r="E13562" s="65"/>
      <c r="F13562" s="65"/>
      <c r="G13562" s="65"/>
      <c r="H13562" s="113"/>
    </row>
    <row r="13563" spans="1:8">
      <c r="A13563" s="65"/>
      <c r="B13563" s="65"/>
      <c r="C13563" s="65"/>
      <c r="D13563" s="65"/>
      <c r="E13563" s="65"/>
      <c r="F13563" s="65"/>
      <c r="G13563" s="65"/>
      <c r="H13563" s="113"/>
    </row>
    <row r="13564" spans="1:8">
      <c r="A13564" s="65"/>
      <c r="B13564" s="65"/>
      <c r="C13564" s="65"/>
      <c r="D13564" s="65"/>
      <c r="E13564" s="65"/>
      <c r="F13564" s="65"/>
      <c r="G13564" s="65"/>
      <c r="H13564" s="113"/>
    </row>
    <row r="13565" spans="1:8">
      <c r="A13565" s="65"/>
      <c r="B13565" s="65"/>
      <c r="C13565" s="65"/>
      <c r="D13565" s="65"/>
      <c r="E13565" s="65"/>
      <c r="F13565" s="65"/>
      <c r="G13565" s="65"/>
      <c r="H13565" s="113"/>
    </row>
    <row r="13566" spans="1:8">
      <c r="A13566" s="65"/>
      <c r="B13566" s="65"/>
      <c r="C13566" s="65"/>
      <c r="D13566" s="65"/>
      <c r="E13566" s="65"/>
      <c r="F13566" s="65"/>
      <c r="G13566" s="65"/>
      <c r="H13566" s="113"/>
    </row>
    <row r="13567" spans="1:8">
      <c r="A13567" s="65"/>
      <c r="B13567" s="65"/>
      <c r="C13567" s="65"/>
      <c r="D13567" s="65"/>
      <c r="E13567" s="65"/>
      <c r="F13567" s="65"/>
      <c r="G13567" s="65"/>
      <c r="H13567" s="113"/>
    </row>
    <row r="13568" spans="1:8">
      <c r="A13568" s="65"/>
      <c r="B13568" s="65"/>
      <c r="C13568" s="65"/>
      <c r="D13568" s="65"/>
      <c r="E13568" s="65"/>
      <c r="F13568" s="65"/>
      <c r="G13568" s="65"/>
      <c r="H13568" s="113"/>
    </row>
    <row r="13569" spans="1:8">
      <c r="A13569" s="65"/>
      <c r="B13569" s="65"/>
      <c r="C13569" s="65"/>
      <c r="D13569" s="65"/>
      <c r="E13569" s="65"/>
      <c r="F13569" s="65"/>
      <c r="G13569" s="65"/>
      <c r="H13569" s="113"/>
    </row>
    <row r="13570" spans="1:8">
      <c r="A13570" s="65"/>
      <c r="B13570" s="65"/>
      <c r="C13570" s="65"/>
      <c r="D13570" s="65"/>
      <c r="E13570" s="65"/>
      <c r="F13570" s="65"/>
      <c r="G13570" s="65"/>
      <c r="H13570" s="113"/>
    </row>
    <row r="13571" spans="1:8">
      <c r="A13571" s="65"/>
      <c r="B13571" s="65"/>
      <c r="C13571" s="65"/>
      <c r="D13571" s="65"/>
      <c r="E13571" s="65"/>
      <c r="F13571" s="65"/>
      <c r="G13571" s="65"/>
      <c r="H13571" s="113"/>
    </row>
    <row r="13572" spans="1:8">
      <c r="A13572" s="65"/>
      <c r="B13572" s="65"/>
      <c r="C13572" s="65"/>
      <c r="D13572" s="65"/>
      <c r="E13572" s="65"/>
      <c r="F13572" s="65"/>
      <c r="G13572" s="65"/>
      <c r="H13572" s="113"/>
    </row>
    <row r="13573" spans="1:8">
      <c r="A13573" s="65"/>
      <c r="B13573" s="65"/>
      <c r="C13573" s="65"/>
      <c r="D13573" s="65"/>
      <c r="E13573" s="65"/>
      <c r="F13573" s="65"/>
      <c r="G13573" s="65"/>
      <c r="H13573" s="113"/>
    </row>
    <row r="13574" spans="1:8">
      <c r="A13574" s="65"/>
      <c r="B13574" s="65"/>
      <c r="C13574" s="65"/>
      <c r="D13574" s="65"/>
      <c r="E13574" s="65"/>
      <c r="F13574" s="65"/>
      <c r="G13574" s="65"/>
      <c r="H13574" s="113"/>
    </row>
    <row r="13575" spans="1:8">
      <c r="A13575" s="65"/>
      <c r="B13575" s="65"/>
      <c r="C13575" s="65"/>
      <c r="D13575" s="65"/>
      <c r="E13575" s="65"/>
      <c r="F13575" s="65"/>
      <c r="G13575" s="65"/>
      <c r="H13575" s="113"/>
    </row>
    <row r="13576" spans="1:8">
      <c r="A13576" s="65"/>
      <c r="B13576" s="65"/>
      <c r="C13576" s="65"/>
      <c r="D13576" s="65"/>
      <c r="E13576" s="65"/>
      <c r="F13576" s="65"/>
      <c r="G13576" s="65"/>
      <c r="H13576" s="113"/>
    </row>
    <row r="13577" spans="1:8">
      <c r="A13577" s="65"/>
      <c r="B13577" s="65"/>
      <c r="C13577" s="65"/>
      <c r="D13577" s="65"/>
      <c r="E13577" s="65"/>
      <c r="F13577" s="65"/>
      <c r="G13577" s="65"/>
      <c r="H13577" s="113"/>
    </row>
    <row r="13578" spans="1:8">
      <c r="A13578" s="65"/>
      <c r="B13578" s="65"/>
      <c r="C13578" s="65"/>
      <c r="D13578" s="65"/>
      <c r="E13578" s="65"/>
      <c r="F13578" s="65"/>
      <c r="G13578" s="65"/>
      <c r="H13578" s="113"/>
    </row>
    <row r="13579" spans="1:8">
      <c r="A13579" s="65"/>
      <c r="B13579" s="65"/>
      <c r="C13579" s="65"/>
      <c r="D13579" s="65"/>
      <c r="E13579" s="65"/>
      <c r="F13579" s="65"/>
      <c r="G13579" s="65"/>
      <c r="H13579" s="113"/>
    </row>
    <row r="13580" spans="1:8">
      <c r="A13580" s="65"/>
      <c r="B13580" s="65"/>
      <c r="C13580" s="65"/>
      <c r="D13580" s="65"/>
      <c r="E13580" s="65"/>
      <c r="F13580" s="65"/>
      <c r="G13580" s="65"/>
      <c r="H13580" s="113"/>
    </row>
    <row r="13581" spans="1:8">
      <c r="A13581" s="65"/>
      <c r="B13581" s="65"/>
      <c r="C13581" s="65"/>
      <c r="D13581" s="65"/>
      <c r="E13581" s="65"/>
      <c r="F13581" s="65"/>
      <c r="G13581" s="65"/>
      <c r="H13581" s="113"/>
    </row>
    <row r="13582" spans="1:8">
      <c r="A13582" s="65"/>
      <c r="B13582" s="65"/>
      <c r="C13582" s="65"/>
      <c r="D13582" s="65"/>
      <c r="E13582" s="65"/>
      <c r="F13582" s="65"/>
      <c r="G13582" s="65"/>
      <c r="H13582" s="113"/>
    </row>
    <row r="13583" spans="1:8">
      <c r="A13583" s="65"/>
      <c r="B13583" s="65"/>
      <c r="C13583" s="65"/>
      <c r="D13583" s="65"/>
      <c r="E13583" s="65"/>
      <c r="F13583" s="65"/>
      <c r="G13583" s="65"/>
      <c r="H13583" s="113"/>
    </row>
    <row r="13584" spans="1:8">
      <c r="A13584" s="65"/>
      <c r="B13584" s="65"/>
      <c r="C13584" s="65"/>
      <c r="D13584" s="65"/>
      <c r="E13584" s="65"/>
      <c r="F13584" s="65"/>
      <c r="G13584" s="65"/>
      <c r="H13584" s="113"/>
    </row>
    <row r="13585" spans="1:8">
      <c r="A13585" s="65"/>
      <c r="B13585" s="65"/>
      <c r="C13585" s="65"/>
      <c r="D13585" s="65"/>
      <c r="E13585" s="65"/>
      <c r="F13585" s="65"/>
      <c r="G13585" s="65"/>
      <c r="H13585" s="113"/>
    </row>
    <row r="13586" spans="1:8">
      <c r="A13586" s="65"/>
      <c r="B13586" s="65"/>
      <c r="C13586" s="65"/>
      <c r="D13586" s="65"/>
      <c r="E13586" s="65"/>
      <c r="F13586" s="65"/>
      <c r="G13586" s="65"/>
      <c r="H13586" s="113"/>
    </row>
    <row r="13587" spans="1:8">
      <c r="A13587" s="65"/>
      <c r="B13587" s="65"/>
      <c r="C13587" s="65"/>
      <c r="D13587" s="65"/>
      <c r="E13587" s="65"/>
      <c r="F13587" s="65"/>
      <c r="G13587" s="65"/>
      <c r="H13587" s="113"/>
    </row>
    <row r="13588" spans="1:8">
      <c r="A13588" s="65"/>
      <c r="B13588" s="65"/>
      <c r="C13588" s="65"/>
      <c r="D13588" s="65"/>
      <c r="E13588" s="65"/>
      <c r="F13588" s="65"/>
      <c r="G13588" s="65"/>
      <c r="H13588" s="113"/>
    </row>
    <row r="13589" spans="1:8">
      <c r="A13589" s="65"/>
      <c r="B13589" s="65"/>
      <c r="C13589" s="65"/>
      <c r="D13589" s="65"/>
      <c r="E13589" s="65"/>
      <c r="F13589" s="65"/>
      <c r="G13589" s="65"/>
      <c r="H13589" s="113"/>
    </row>
    <row r="13590" spans="1:8">
      <c r="A13590" s="65"/>
      <c r="B13590" s="65"/>
      <c r="C13590" s="65"/>
      <c r="D13590" s="65"/>
      <c r="E13590" s="65"/>
      <c r="F13590" s="65"/>
      <c r="G13590" s="65"/>
      <c r="H13590" s="113"/>
    </row>
    <row r="13591" spans="1:8">
      <c r="A13591" s="65"/>
      <c r="B13591" s="65"/>
      <c r="C13591" s="65"/>
      <c r="D13591" s="65"/>
      <c r="E13591" s="65"/>
      <c r="F13591" s="65"/>
      <c r="G13591" s="65"/>
      <c r="H13591" s="113"/>
    </row>
    <row r="13592" spans="1:8">
      <c r="A13592" s="65"/>
      <c r="B13592" s="65"/>
      <c r="C13592" s="65"/>
      <c r="D13592" s="65"/>
      <c r="E13592" s="65"/>
      <c r="F13592" s="65"/>
      <c r="G13592" s="65"/>
      <c r="H13592" s="113"/>
    </row>
    <row r="13593" spans="1:8">
      <c r="A13593" s="65"/>
      <c r="B13593" s="65"/>
      <c r="C13593" s="65"/>
      <c r="D13593" s="65"/>
      <c r="E13593" s="65"/>
      <c r="F13593" s="65"/>
      <c r="G13593" s="65"/>
      <c r="H13593" s="113"/>
    </row>
    <row r="13594" spans="1:8">
      <c r="A13594" s="65"/>
      <c r="B13594" s="65"/>
      <c r="C13594" s="65"/>
      <c r="D13594" s="65"/>
      <c r="E13594" s="65"/>
      <c r="F13594" s="65"/>
      <c r="G13594" s="65"/>
      <c r="H13594" s="113"/>
    </row>
    <row r="13595" spans="1:8">
      <c r="A13595" s="65"/>
      <c r="B13595" s="65"/>
      <c r="C13595" s="65"/>
      <c r="D13595" s="65"/>
      <c r="E13595" s="65"/>
      <c r="F13595" s="65"/>
      <c r="G13595" s="65"/>
      <c r="H13595" s="113"/>
    </row>
    <row r="13596" spans="1:8">
      <c r="A13596" s="65"/>
      <c r="B13596" s="65"/>
      <c r="C13596" s="65"/>
      <c r="D13596" s="65"/>
      <c r="E13596" s="65"/>
      <c r="F13596" s="65"/>
      <c r="G13596" s="65"/>
      <c r="H13596" s="113"/>
    </row>
    <row r="13597" spans="1:8">
      <c r="A13597" s="65"/>
      <c r="B13597" s="65"/>
      <c r="C13597" s="65"/>
      <c r="D13597" s="65"/>
      <c r="E13597" s="65"/>
      <c r="F13597" s="65"/>
      <c r="G13597" s="65"/>
      <c r="H13597" s="113"/>
    </row>
    <row r="13598" spans="1:8">
      <c r="A13598" s="65"/>
      <c r="B13598" s="65"/>
      <c r="C13598" s="65"/>
      <c r="D13598" s="65"/>
      <c r="E13598" s="65"/>
      <c r="F13598" s="65"/>
      <c r="G13598" s="65"/>
      <c r="H13598" s="113"/>
    </row>
    <row r="13599" spans="1:8">
      <c r="A13599" s="65"/>
      <c r="B13599" s="65"/>
      <c r="C13599" s="65"/>
      <c r="D13599" s="65"/>
      <c r="E13599" s="65"/>
      <c r="F13599" s="65"/>
      <c r="G13599" s="65"/>
      <c r="H13599" s="113"/>
    </row>
    <row r="13600" spans="1:8">
      <c r="A13600" s="65"/>
      <c r="B13600" s="65"/>
      <c r="C13600" s="65"/>
      <c r="D13600" s="65"/>
      <c r="E13600" s="65"/>
      <c r="F13600" s="65"/>
      <c r="G13600" s="65"/>
      <c r="H13600" s="113"/>
    </row>
    <row r="13601" spans="1:8">
      <c r="A13601" s="65"/>
      <c r="B13601" s="65"/>
      <c r="C13601" s="65"/>
      <c r="D13601" s="65"/>
      <c r="E13601" s="65"/>
      <c r="F13601" s="65"/>
      <c r="G13601" s="65"/>
      <c r="H13601" s="113"/>
    </row>
    <row r="13602" spans="1:8">
      <c r="A13602" s="65"/>
      <c r="B13602" s="65"/>
      <c r="C13602" s="65"/>
      <c r="D13602" s="65"/>
      <c r="E13602" s="65"/>
      <c r="F13602" s="65"/>
      <c r="G13602" s="65"/>
      <c r="H13602" s="113"/>
    </row>
    <row r="13603" spans="1:8">
      <c r="A13603" s="65"/>
      <c r="B13603" s="65"/>
      <c r="C13603" s="65"/>
      <c r="D13603" s="65"/>
      <c r="E13603" s="65"/>
      <c r="F13603" s="65"/>
      <c r="G13603" s="65"/>
      <c r="H13603" s="113"/>
    </row>
    <row r="13604" spans="1:8">
      <c r="A13604" s="65"/>
      <c r="B13604" s="65"/>
      <c r="C13604" s="65"/>
      <c r="D13604" s="65"/>
      <c r="E13604" s="65"/>
      <c r="F13604" s="65"/>
      <c r="G13604" s="65"/>
      <c r="H13604" s="113"/>
    </row>
    <row r="13605" spans="1:8">
      <c r="A13605" s="65"/>
      <c r="B13605" s="65"/>
      <c r="C13605" s="65"/>
      <c r="D13605" s="65"/>
      <c r="E13605" s="65"/>
      <c r="F13605" s="65"/>
      <c r="G13605" s="65"/>
      <c r="H13605" s="113"/>
    </row>
    <row r="13606" spans="1:8">
      <c r="A13606" s="65"/>
      <c r="B13606" s="65"/>
      <c r="C13606" s="65"/>
      <c r="D13606" s="65"/>
      <c r="E13606" s="65"/>
      <c r="F13606" s="65"/>
      <c r="G13606" s="65"/>
      <c r="H13606" s="113"/>
    </row>
    <row r="13607" spans="1:8">
      <c r="A13607" s="65"/>
      <c r="B13607" s="65"/>
      <c r="C13607" s="65"/>
      <c r="D13607" s="65"/>
      <c r="E13607" s="65"/>
      <c r="F13607" s="65"/>
      <c r="G13607" s="65"/>
      <c r="H13607" s="113"/>
    </row>
    <row r="13608" spans="1:8">
      <c r="A13608" s="65"/>
      <c r="B13608" s="65"/>
      <c r="C13608" s="65"/>
      <c r="D13608" s="65"/>
      <c r="E13608" s="65"/>
      <c r="F13608" s="65"/>
      <c r="G13608" s="65"/>
      <c r="H13608" s="113"/>
    </row>
    <row r="13609" spans="1:8">
      <c r="A13609" s="65"/>
      <c r="B13609" s="65"/>
      <c r="C13609" s="65"/>
      <c r="D13609" s="65"/>
      <c r="E13609" s="65"/>
      <c r="F13609" s="65"/>
      <c r="G13609" s="65"/>
      <c r="H13609" s="113"/>
    </row>
    <row r="13610" spans="1:8">
      <c r="A13610" s="65"/>
      <c r="B13610" s="65"/>
      <c r="C13610" s="65"/>
      <c r="D13610" s="65"/>
      <c r="E13610" s="65"/>
      <c r="F13610" s="65"/>
      <c r="G13610" s="65"/>
      <c r="H13610" s="113"/>
    </row>
    <row r="13611" spans="1:8">
      <c r="A13611" s="65"/>
      <c r="B13611" s="65"/>
      <c r="C13611" s="65"/>
      <c r="D13611" s="65"/>
      <c r="E13611" s="65"/>
      <c r="F13611" s="65"/>
      <c r="G13611" s="65"/>
      <c r="H13611" s="113"/>
    </row>
    <row r="13612" spans="1:8">
      <c r="A13612" s="65"/>
      <c r="B13612" s="65"/>
      <c r="C13612" s="65"/>
      <c r="D13612" s="65"/>
      <c r="E13612" s="65"/>
      <c r="F13612" s="65"/>
      <c r="G13612" s="65"/>
      <c r="H13612" s="113"/>
    </row>
    <row r="13613" spans="1:8">
      <c r="A13613" s="65"/>
      <c r="B13613" s="65"/>
      <c r="C13613" s="65"/>
      <c r="D13613" s="65"/>
      <c r="E13613" s="65"/>
      <c r="F13613" s="65"/>
      <c r="G13613" s="65"/>
      <c r="H13613" s="113"/>
    </row>
    <row r="13614" spans="1:8">
      <c r="A13614" s="65"/>
      <c r="B13614" s="65"/>
      <c r="C13614" s="65"/>
      <c r="D13614" s="65"/>
      <c r="E13614" s="65"/>
      <c r="F13614" s="65"/>
      <c r="G13614" s="65"/>
      <c r="H13614" s="113"/>
    </row>
    <row r="13615" spans="1:8">
      <c r="A13615" s="65"/>
      <c r="B13615" s="65"/>
      <c r="C13615" s="65"/>
      <c r="D13615" s="65"/>
      <c r="E13615" s="65"/>
      <c r="F13615" s="65"/>
      <c r="G13615" s="65"/>
      <c r="H13615" s="113"/>
    </row>
    <row r="13616" spans="1:8">
      <c r="A13616" s="65"/>
      <c r="B13616" s="65"/>
      <c r="C13616" s="65"/>
      <c r="D13616" s="65"/>
      <c r="E13616" s="65"/>
      <c r="F13616" s="65"/>
      <c r="G13616" s="65"/>
      <c r="H13616" s="113"/>
    </row>
    <row r="13617" spans="1:8">
      <c r="A13617" s="65"/>
      <c r="B13617" s="65"/>
      <c r="C13617" s="65"/>
      <c r="D13617" s="65"/>
      <c r="E13617" s="65"/>
      <c r="F13617" s="65"/>
      <c r="G13617" s="65"/>
      <c r="H13617" s="113"/>
    </row>
    <row r="13618" spans="1:8">
      <c r="A13618" s="65"/>
      <c r="B13618" s="65"/>
      <c r="C13618" s="65"/>
      <c r="D13618" s="65"/>
      <c r="E13618" s="65"/>
      <c r="F13618" s="65"/>
      <c r="G13618" s="65"/>
      <c r="H13618" s="113"/>
    </row>
    <row r="13619" spans="1:8">
      <c r="A13619" s="65"/>
      <c r="B13619" s="65"/>
      <c r="C13619" s="65"/>
      <c r="D13619" s="65"/>
      <c r="E13619" s="65"/>
      <c r="F13619" s="65"/>
      <c r="G13619" s="65"/>
      <c r="H13619" s="113"/>
    </row>
    <row r="13620" spans="1:8">
      <c r="A13620" s="65"/>
      <c r="B13620" s="65"/>
      <c r="C13620" s="65"/>
      <c r="D13620" s="65"/>
      <c r="E13620" s="65"/>
      <c r="F13620" s="65"/>
      <c r="G13620" s="65"/>
      <c r="H13620" s="113"/>
    </row>
    <row r="13621" spans="1:8">
      <c r="A13621" s="65"/>
      <c r="B13621" s="65"/>
      <c r="C13621" s="65"/>
      <c r="D13621" s="65"/>
      <c r="E13621" s="65"/>
      <c r="F13621" s="65"/>
      <c r="G13621" s="65"/>
      <c r="H13621" s="113"/>
    </row>
    <row r="13622" spans="1:8">
      <c r="A13622" s="65"/>
      <c r="B13622" s="65"/>
      <c r="C13622" s="65"/>
      <c r="D13622" s="65"/>
      <c r="E13622" s="65"/>
      <c r="F13622" s="65"/>
      <c r="G13622" s="65"/>
      <c r="H13622" s="113"/>
    </row>
    <row r="13623" spans="1:8">
      <c r="A13623" s="65"/>
      <c r="B13623" s="65"/>
      <c r="C13623" s="65"/>
      <c r="D13623" s="65"/>
      <c r="E13623" s="65"/>
      <c r="F13623" s="65"/>
      <c r="G13623" s="65"/>
      <c r="H13623" s="113"/>
    </row>
    <row r="13624" spans="1:8">
      <c r="A13624" s="65"/>
      <c r="B13624" s="65"/>
      <c r="C13624" s="65"/>
      <c r="D13624" s="65"/>
      <c r="E13624" s="65"/>
      <c r="F13624" s="65"/>
      <c r="G13624" s="65"/>
      <c r="H13624" s="113"/>
    </row>
    <row r="13625" spans="1:8">
      <c r="A13625" s="65"/>
      <c r="B13625" s="65"/>
      <c r="C13625" s="65"/>
      <c r="D13625" s="65"/>
      <c r="E13625" s="65"/>
      <c r="F13625" s="65"/>
      <c r="G13625" s="65"/>
      <c r="H13625" s="113"/>
    </row>
    <row r="13626" spans="1:8">
      <c r="A13626" s="65"/>
      <c r="B13626" s="65"/>
      <c r="C13626" s="65"/>
      <c r="D13626" s="65"/>
      <c r="E13626" s="65"/>
      <c r="F13626" s="65"/>
      <c r="G13626" s="65"/>
      <c r="H13626" s="113"/>
    </row>
    <row r="13627" spans="1:8">
      <c r="A13627" s="65"/>
      <c r="B13627" s="65"/>
      <c r="C13627" s="65"/>
      <c r="D13627" s="65"/>
      <c r="E13627" s="65"/>
      <c r="F13627" s="65"/>
      <c r="G13627" s="65"/>
      <c r="H13627" s="113"/>
    </row>
    <row r="13628" spans="1:8">
      <c r="A13628" s="65"/>
      <c r="B13628" s="65"/>
      <c r="C13628" s="65"/>
      <c r="D13628" s="65"/>
      <c r="E13628" s="65"/>
      <c r="F13628" s="65"/>
      <c r="G13628" s="65"/>
      <c r="H13628" s="113"/>
    </row>
    <row r="13629" spans="1:8">
      <c r="A13629" s="65"/>
      <c r="B13629" s="65"/>
      <c r="C13629" s="65"/>
      <c r="D13629" s="65"/>
      <c r="E13629" s="65"/>
      <c r="F13629" s="65"/>
      <c r="G13629" s="65"/>
      <c r="H13629" s="113"/>
    </row>
    <row r="13630" spans="1:8">
      <c r="A13630" s="65"/>
      <c r="B13630" s="65"/>
      <c r="C13630" s="65"/>
      <c r="D13630" s="65"/>
      <c r="E13630" s="65"/>
      <c r="F13630" s="65"/>
      <c r="G13630" s="65"/>
      <c r="H13630" s="113"/>
    </row>
    <row r="13631" spans="1:8">
      <c r="A13631" s="65"/>
      <c r="B13631" s="65"/>
      <c r="C13631" s="65"/>
      <c r="D13631" s="65"/>
      <c r="E13631" s="65"/>
      <c r="F13631" s="65"/>
      <c r="G13631" s="65"/>
      <c r="H13631" s="113"/>
    </row>
    <row r="13632" spans="1:8">
      <c r="A13632" s="65"/>
      <c r="B13632" s="65"/>
      <c r="C13632" s="65"/>
      <c r="D13632" s="65"/>
      <c r="E13632" s="65"/>
      <c r="F13632" s="65"/>
      <c r="G13632" s="65"/>
      <c r="H13632" s="113"/>
    </row>
    <row r="13633" spans="1:8">
      <c r="A13633" s="65"/>
      <c r="B13633" s="65"/>
      <c r="C13633" s="65"/>
      <c r="D13633" s="65"/>
      <c r="E13633" s="65"/>
      <c r="F13633" s="65"/>
      <c r="G13633" s="65"/>
      <c r="H13633" s="113"/>
    </row>
    <row r="13634" spans="1:8">
      <c r="A13634" s="65"/>
      <c r="B13634" s="65"/>
      <c r="C13634" s="65"/>
      <c r="D13634" s="65"/>
      <c r="E13634" s="65"/>
      <c r="F13634" s="65"/>
      <c r="G13634" s="65"/>
      <c r="H13634" s="113"/>
    </row>
    <row r="13635" spans="1:8">
      <c r="A13635" s="65"/>
      <c r="B13635" s="65"/>
      <c r="C13635" s="65"/>
      <c r="D13635" s="65"/>
      <c r="E13635" s="65"/>
      <c r="F13635" s="65"/>
      <c r="G13635" s="65"/>
      <c r="H13635" s="113"/>
    </row>
    <row r="13636" spans="1:8">
      <c r="A13636" s="65"/>
      <c r="B13636" s="65"/>
      <c r="C13636" s="65"/>
      <c r="D13636" s="65"/>
      <c r="E13636" s="65"/>
      <c r="F13636" s="65"/>
      <c r="G13636" s="65"/>
      <c r="H13636" s="113"/>
    </row>
    <row r="13637" spans="1:8">
      <c r="A13637" s="65"/>
      <c r="B13637" s="65"/>
      <c r="C13637" s="65"/>
      <c r="D13637" s="65"/>
      <c r="E13637" s="65"/>
      <c r="F13637" s="65"/>
      <c r="G13637" s="65"/>
      <c r="H13637" s="113"/>
    </row>
    <row r="13638" spans="1:8">
      <c r="A13638" s="65"/>
      <c r="B13638" s="65"/>
      <c r="C13638" s="65"/>
      <c r="D13638" s="65"/>
      <c r="E13638" s="65"/>
      <c r="F13638" s="65"/>
      <c r="G13638" s="65"/>
      <c r="H13638" s="113"/>
    </row>
    <row r="13639" spans="1:8">
      <c r="A13639" s="65"/>
      <c r="B13639" s="65"/>
      <c r="C13639" s="65"/>
      <c r="D13639" s="65"/>
      <c r="E13639" s="65"/>
      <c r="F13639" s="65"/>
      <c r="G13639" s="65"/>
      <c r="H13639" s="113"/>
    </row>
    <row r="13640" spans="1:8">
      <c r="A13640" s="65"/>
      <c r="B13640" s="65"/>
      <c r="C13640" s="65"/>
      <c r="D13640" s="65"/>
      <c r="E13640" s="65"/>
      <c r="F13640" s="65"/>
      <c r="G13640" s="65"/>
      <c r="H13640" s="113"/>
    </row>
    <row r="13641" spans="1:8">
      <c r="A13641" s="65"/>
      <c r="B13641" s="65"/>
      <c r="C13641" s="65"/>
      <c r="D13641" s="65"/>
      <c r="E13641" s="65"/>
      <c r="F13641" s="65"/>
      <c r="G13641" s="65"/>
      <c r="H13641" s="113"/>
    </row>
    <row r="13642" spans="1:8">
      <c r="A13642" s="65"/>
      <c r="B13642" s="65"/>
      <c r="C13642" s="65"/>
      <c r="D13642" s="65"/>
      <c r="E13642" s="65"/>
      <c r="F13642" s="65"/>
      <c r="G13642" s="65"/>
      <c r="H13642" s="113"/>
    </row>
    <row r="13643" spans="1:8">
      <c r="A13643" s="65"/>
      <c r="B13643" s="65"/>
      <c r="C13643" s="65"/>
      <c r="D13643" s="65"/>
      <c r="E13643" s="65"/>
      <c r="F13643" s="65"/>
      <c r="G13643" s="65"/>
      <c r="H13643" s="113"/>
    </row>
    <row r="13644" spans="1:8">
      <c r="A13644" s="65"/>
      <c r="B13644" s="65"/>
      <c r="C13644" s="65"/>
      <c r="D13644" s="65"/>
      <c r="E13644" s="65"/>
      <c r="F13644" s="65"/>
      <c r="G13644" s="65"/>
      <c r="H13644" s="113"/>
    </row>
    <row r="13645" spans="1:8">
      <c r="A13645" s="65"/>
      <c r="B13645" s="65"/>
      <c r="C13645" s="65"/>
      <c r="D13645" s="65"/>
      <c r="E13645" s="65"/>
      <c r="F13645" s="65"/>
      <c r="G13645" s="65"/>
      <c r="H13645" s="113"/>
    </row>
    <row r="13646" spans="1:8">
      <c r="A13646" s="65"/>
      <c r="B13646" s="65"/>
      <c r="C13646" s="65"/>
      <c r="D13646" s="65"/>
      <c r="E13646" s="65"/>
      <c r="F13646" s="65"/>
      <c r="G13646" s="65"/>
      <c r="H13646" s="113"/>
    </row>
    <row r="13647" spans="1:8">
      <c r="A13647" s="65"/>
      <c r="B13647" s="65"/>
      <c r="C13647" s="65"/>
      <c r="D13647" s="65"/>
      <c r="E13647" s="65"/>
      <c r="F13647" s="65"/>
      <c r="G13647" s="65"/>
      <c r="H13647" s="113"/>
    </row>
    <row r="13648" spans="1:8">
      <c r="A13648" s="65"/>
      <c r="B13648" s="65"/>
      <c r="C13648" s="65"/>
      <c r="D13648" s="65"/>
      <c r="E13648" s="65"/>
      <c r="F13648" s="65"/>
      <c r="G13648" s="65"/>
      <c r="H13648" s="113"/>
    </row>
    <row r="13649" spans="1:8">
      <c r="A13649" s="65"/>
      <c r="B13649" s="65"/>
      <c r="C13649" s="65"/>
      <c r="D13649" s="65"/>
      <c r="E13649" s="65"/>
      <c r="F13649" s="65"/>
      <c r="G13649" s="65"/>
      <c r="H13649" s="113"/>
    </row>
    <row r="13650" spans="1:8">
      <c r="A13650" s="65"/>
      <c r="B13650" s="65"/>
      <c r="C13650" s="65"/>
      <c r="D13650" s="65"/>
      <c r="E13650" s="65"/>
      <c r="F13650" s="65"/>
      <c r="G13650" s="65"/>
      <c r="H13650" s="113"/>
    </row>
    <row r="13651" spans="1:8">
      <c r="A13651" s="65"/>
      <c r="B13651" s="65"/>
      <c r="C13651" s="65"/>
      <c r="D13651" s="65"/>
      <c r="E13651" s="65"/>
      <c r="F13651" s="65"/>
      <c r="G13651" s="65"/>
      <c r="H13651" s="113"/>
    </row>
    <row r="13652" spans="1:8">
      <c r="A13652" s="65"/>
      <c r="B13652" s="65"/>
      <c r="C13652" s="65"/>
      <c r="D13652" s="65"/>
      <c r="E13652" s="65"/>
      <c r="F13652" s="65"/>
      <c r="G13652" s="65"/>
      <c r="H13652" s="113"/>
    </row>
    <row r="13653" spans="1:8">
      <c r="A13653" s="65"/>
      <c r="B13653" s="65"/>
      <c r="C13653" s="65"/>
      <c r="D13653" s="65"/>
      <c r="E13653" s="65"/>
      <c r="F13653" s="65"/>
      <c r="G13653" s="65"/>
      <c r="H13653" s="113"/>
    </row>
    <row r="13654" spans="1:8">
      <c r="A13654" s="65"/>
      <c r="B13654" s="65"/>
      <c r="C13654" s="65"/>
      <c r="D13654" s="65"/>
      <c r="E13654" s="65"/>
      <c r="F13654" s="65"/>
      <c r="G13654" s="65"/>
      <c r="H13654" s="113"/>
    </row>
    <row r="13655" spans="1:8">
      <c r="A13655" s="65"/>
      <c r="B13655" s="65"/>
      <c r="C13655" s="65"/>
      <c r="D13655" s="65"/>
      <c r="E13655" s="65"/>
      <c r="F13655" s="65"/>
      <c r="G13655" s="65"/>
      <c r="H13655" s="113"/>
    </row>
    <row r="13656" spans="1:8">
      <c r="A13656" s="65"/>
      <c r="B13656" s="65"/>
      <c r="C13656" s="65"/>
      <c r="D13656" s="65"/>
      <c r="E13656" s="65"/>
      <c r="F13656" s="65"/>
      <c r="G13656" s="65"/>
      <c r="H13656" s="113"/>
    </row>
    <row r="13657" spans="1:8">
      <c r="A13657" s="65"/>
      <c r="B13657" s="65"/>
      <c r="C13657" s="65"/>
      <c r="D13657" s="65"/>
      <c r="E13657" s="65"/>
      <c r="F13657" s="65"/>
      <c r="G13657" s="65"/>
      <c r="H13657" s="113"/>
    </row>
    <row r="13658" spans="1:8">
      <c r="A13658" s="65"/>
      <c r="B13658" s="65"/>
      <c r="C13658" s="65"/>
      <c r="D13658" s="65"/>
      <c r="E13658" s="65"/>
      <c r="F13658" s="65"/>
      <c r="G13658" s="65"/>
      <c r="H13658" s="113"/>
    </row>
    <row r="13659" spans="1:8">
      <c r="A13659" s="65"/>
      <c r="B13659" s="65"/>
      <c r="C13659" s="65"/>
      <c r="D13659" s="65"/>
      <c r="E13659" s="65"/>
      <c r="F13659" s="65"/>
      <c r="G13659" s="65"/>
      <c r="H13659" s="113"/>
    </row>
    <row r="13660" spans="1:8">
      <c r="A13660" s="65"/>
      <c r="B13660" s="65"/>
      <c r="C13660" s="65"/>
      <c r="D13660" s="65"/>
      <c r="E13660" s="65"/>
      <c r="F13660" s="65"/>
      <c r="G13660" s="65"/>
      <c r="H13660" s="113"/>
    </row>
    <row r="13661" spans="1:8">
      <c r="A13661" s="65"/>
      <c r="B13661" s="65"/>
      <c r="C13661" s="65"/>
      <c r="D13661" s="65"/>
      <c r="E13661" s="65"/>
      <c r="F13661" s="65"/>
      <c r="G13661" s="65"/>
      <c r="H13661" s="113"/>
    </row>
    <row r="13662" spans="1:8">
      <c r="A13662" s="65"/>
      <c r="B13662" s="65"/>
      <c r="C13662" s="65"/>
      <c r="D13662" s="65"/>
      <c r="E13662" s="65"/>
      <c r="F13662" s="65"/>
      <c r="G13662" s="65"/>
      <c r="H13662" s="113"/>
    </row>
    <row r="13663" spans="1:8">
      <c r="A13663" s="65"/>
      <c r="B13663" s="65"/>
      <c r="C13663" s="65"/>
      <c r="D13663" s="65"/>
      <c r="E13663" s="65"/>
      <c r="F13663" s="65"/>
      <c r="G13663" s="65"/>
      <c r="H13663" s="113"/>
    </row>
    <row r="13664" spans="1:8">
      <c r="A13664" s="65"/>
      <c r="B13664" s="65"/>
      <c r="C13664" s="65"/>
      <c r="D13664" s="65"/>
      <c r="E13664" s="65"/>
      <c r="F13664" s="65"/>
      <c r="G13664" s="65"/>
      <c r="H13664" s="113"/>
    </row>
    <row r="13665" spans="1:8">
      <c r="A13665" s="65"/>
      <c r="B13665" s="65"/>
      <c r="C13665" s="65"/>
      <c r="D13665" s="65"/>
      <c r="E13665" s="65"/>
      <c r="F13665" s="65"/>
      <c r="G13665" s="65"/>
      <c r="H13665" s="113"/>
    </row>
    <row r="13666" spans="1:8">
      <c r="A13666" s="65"/>
      <c r="B13666" s="65"/>
      <c r="C13666" s="65"/>
      <c r="D13666" s="65"/>
      <c r="E13666" s="65"/>
      <c r="F13666" s="65"/>
      <c r="G13666" s="65"/>
      <c r="H13666" s="113"/>
    </row>
    <row r="13667" spans="1:8">
      <c r="A13667" s="65"/>
      <c r="B13667" s="65"/>
      <c r="C13667" s="65"/>
      <c r="D13667" s="65"/>
      <c r="E13667" s="65"/>
      <c r="F13667" s="65"/>
      <c r="G13667" s="65"/>
      <c r="H13667" s="113"/>
    </row>
    <row r="13668" spans="1:8">
      <c r="A13668" s="65"/>
      <c r="B13668" s="65"/>
      <c r="C13668" s="65"/>
      <c r="D13668" s="65"/>
      <c r="E13668" s="65"/>
      <c r="F13668" s="65"/>
      <c r="G13668" s="65"/>
      <c r="H13668" s="113"/>
    </row>
    <row r="13669" spans="1:8">
      <c r="A13669" s="65"/>
      <c r="B13669" s="65"/>
      <c r="C13669" s="65"/>
      <c r="D13669" s="65"/>
      <c r="E13669" s="65"/>
      <c r="F13669" s="65"/>
      <c r="G13669" s="65"/>
      <c r="H13669" s="113"/>
    </row>
    <row r="13670" spans="1:8">
      <c r="A13670" s="65"/>
      <c r="B13670" s="65"/>
      <c r="C13670" s="65"/>
      <c r="D13670" s="65"/>
      <c r="E13670" s="65"/>
      <c r="F13670" s="65"/>
      <c r="G13670" s="65"/>
      <c r="H13670" s="113"/>
    </row>
    <row r="13671" spans="1:8">
      <c r="A13671" s="65"/>
      <c r="B13671" s="65"/>
      <c r="C13671" s="65"/>
      <c r="D13671" s="65"/>
      <c r="E13671" s="65"/>
      <c r="F13671" s="65"/>
      <c r="G13671" s="65"/>
      <c r="H13671" s="113"/>
    </row>
    <row r="13672" spans="1:8">
      <c r="A13672" s="65"/>
      <c r="B13672" s="65"/>
      <c r="C13672" s="65"/>
      <c r="D13672" s="65"/>
      <c r="E13672" s="65"/>
      <c r="F13672" s="65"/>
      <c r="G13672" s="65"/>
      <c r="H13672" s="113"/>
    </row>
    <row r="13673" spans="1:8">
      <c r="A13673" s="65"/>
      <c r="B13673" s="65"/>
      <c r="C13673" s="65"/>
      <c r="D13673" s="65"/>
      <c r="E13673" s="65"/>
      <c r="F13673" s="65"/>
      <c r="G13673" s="65"/>
      <c r="H13673" s="113"/>
    </row>
    <row r="13674" spans="1:8">
      <c r="A13674" s="65"/>
      <c r="B13674" s="65"/>
      <c r="C13674" s="65"/>
      <c r="D13674" s="65"/>
      <c r="E13674" s="65"/>
      <c r="F13674" s="65"/>
      <c r="G13674" s="65"/>
      <c r="H13674" s="113"/>
    </row>
    <row r="13675" spans="1:8">
      <c r="A13675" s="65"/>
      <c r="B13675" s="65"/>
      <c r="C13675" s="65"/>
      <c r="D13675" s="65"/>
      <c r="E13675" s="65"/>
      <c r="F13675" s="65"/>
      <c r="G13675" s="65"/>
      <c r="H13675" s="113"/>
    </row>
    <row r="13676" spans="1:8">
      <c r="A13676" s="65"/>
      <c r="B13676" s="65"/>
      <c r="C13676" s="65"/>
      <c r="D13676" s="65"/>
      <c r="E13676" s="65"/>
      <c r="F13676" s="65"/>
      <c r="G13676" s="65"/>
      <c r="H13676" s="113"/>
    </row>
    <row r="13677" spans="1:8">
      <c r="A13677" s="65"/>
      <c r="B13677" s="65"/>
      <c r="C13677" s="65"/>
      <c r="D13677" s="65"/>
      <c r="E13677" s="65"/>
      <c r="F13677" s="65"/>
      <c r="G13677" s="65"/>
      <c r="H13677" s="113"/>
    </row>
    <row r="13678" spans="1:8">
      <c r="A13678" s="65"/>
      <c r="B13678" s="65"/>
      <c r="C13678" s="65"/>
      <c r="D13678" s="65"/>
      <c r="E13678" s="65"/>
      <c r="F13678" s="65"/>
      <c r="G13678" s="65"/>
      <c r="H13678" s="113"/>
    </row>
    <row r="13679" spans="1:8">
      <c r="A13679" s="65"/>
      <c r="B13679" s="65"/>
      <c r="C13679" s="65"/>
      <c r="D13679" s="65"/>
      <c r="E13679" s="65"/>
      <c r="F13679" s="65"/>
      <c r="G13679" s="65"/>
      <c r="H13679" s="113"/>
    </row>
    <row r="13680" spans="1:8">
      <c r="A13680" s="65"/>
      <c r="B13680" s="65"/>
      <c r="C13680" s="65"/>
      <c r="D13680" s="65"/>
      <c r="E13680" s="65"/>
      <c r="F13680" s="65"/>
      <c r="G13680" s="65"/>
      <c r="H13680" s="113"/>
    </row>
    <row r="13681" spans="1:8">
      <c r="A13681" s="65"/>
      <c r="B13681" s="65"/>
      <c r="C13681" s="65"/>
      <c r="D13681" s="65"/>
      <c r="E13681" s="65"/>
      <c r="F13681" s="65"/>
      <c r="G13681" s="65"/>
      <c r="H13681" s="113"/>
    </row>
    <row r="13682" spans="1:8">
      <c r="A13682" s="65"/>
      <c r="B13682" s="65"/>
      <c r="C13682" s="65"/>
      <c r="D13682" s="65"/>
      <c r="E13682" s="65"/>
      <c r="F13682" s="65"/>
      <c r="G13682" s="65"/>
      <c r="H13682" s="113"/>
    </row>
    <row r="13683" spans="1:8">
      <c r="A13683" s="65"/>
      <c r="B13683" s="65"/>
      <c r="C13683" s="65"/>
      <c r="D13683" s="65"/>
      <c r="E13683" s="65"/>
      <c r="F13683" s="65"/>
      <c r="G13683" s="65"/>
      <c r="H13683" s="113"/>
    </row>
    <row r="13684" spans="1:8">
      <c r="A13684" s="65"/>
      <c r="B13684" s="65"/>
      <c r="C13684" s="65"/>
      <c r="D13684" s="65"/>
      <c r="E13684" s="65"/>
      <c r="F13684" s="65"/>
      <c r="G13684" s="65"/>
      <c r="H13684" s="113"/>
    </row>
    <row r="13685" spans="1:8">
      <c r="A13685" s="65"/>
      <c r="B13685" s="65"/>
      <c r="C13685" s="65"/>
      <c r="D13685" s="65"/>
      <c r="E13685" s="65"/>
      <c r="F13685" s="65"/>
      <c r="G13685" s="65"/>
      <c r="H13685" s="113"/>
    </row>
    <row r="13686" spans="1:8">
      <c r="A13686" s="65"/>
      <c r="B13686" s="65"/>
      <c r="C13686" s="65"/>
      <c r="D13686" s="65"/>
      <c r="E13686" s="65"/>
      <c r="F13686" s="65"/>
      <c r="G13686" s="65"/>
      <c r="H13686" s="113"/>
    </row>
    <row r="13687" spans="1:8">
      <c r="A13687" s="65"/>
      <c r="B13687" s="65"/>
      <c r="C13687" s="65"/>
      <c r="D13687" s="65"/>
      <c r="E13687" s="65"/>
      <c r="F13687" s="65"/>
      <c r="G13687" s="65"/>
      <c r="H13687" s="113"/>
    </row>
    <row r="13688" spans="1:8">
      <c r="A13688" s="65"/>
      <c r="B13688" s="65"/>
      <c r="C13688" s="65"/>
      <c r="D13688" s="65"/>
      <c r="E13688" s="65"/>
      <c r="F13688" s="65"/>
      <c r="G13688" s="65"/>
      <c r="H13688" s="113"/>
    </row>
    <row r="13689" spans="1:8">
      <c r="A13689" s="65"/>
      <c r="B13689" s="65"/>
      <c r="C13689" s="65"/>
      <c r="D13689" s="65"/>
      <c r="E13689" s="65"/>
      <c r="F13689" s="65"/>
      <c r="G13689" s="65"/>
      <c r="H13689" s="113"/>
    </row>
    <row r="13690" spans="1:8">
      <c r="A13690" s="65"/>
      <c r="B13690" s="65"/>
      <c r="C13690" s="65"/>
      <c r="D13690" s="65"/>
      <c r="E13690" s="65"/>
      <c r="F13690" s="65"/>
      <c r="G13690" s="65"/>
      <c r="H13690" s="113"/>
    </row>
    <row r="13691" spans="1:8">
      <c r="A13691" s="65"/>
      <c r="B13691" s="65"/>
      <c r="C13691" s="65"/>
      <c r="D13691" s="65"/>
      <c r="E13691" s="65"/>
      <c r="F13691" s="65"/>
      <c r="G13691" s="65"/>
      <c r="H13691" s="113"/>
    </row>
    <row r="13692" spans="1:8">
      <c r="A13692" s="65"/>
      <c r="B13692" s="65"/>
      <c r="C13692" s="65"/>
      <c r="D13692" s="65"/>
      <c r="E13692" s="65"/>
      <c r="F13692" s="65"/>
      <c r="G13692" s="65"/>
      <c r="H13692" s="113"/>
    </row>
    <row r="13693" spans="1:8">
      <c r="A13693" s="65"/>
      <c r="B13693" s="65"/>
      <c r="C13693" s="65"/>
      <c r="D13693" s="65"/>
      <c r="E13693" s="65"/>
      <c r="F13693" s="65"/>
      <c r="G13693" s="65"/>
      <c r="H13693" s="113"/>
    </row>
    <row r="13694" spans="1:8">
      <c r="A13694" s="65"/>
      <c r="B13694" s="65"/>
      <c r="C13694" s="65"/>
      <c r="D13694" s="65"/>
      <c r="E13694" s="65"/>
      <c r="F13694" s="65"/>
      <c r="G13694" s="65"/>
      <c r="H13694" s="113"/>
    </row>
    <row r="13695" spans="1:8">
      <c r="A13695" s="65"/>
      <c r="B13695" s="65"/>
      <c r="C13695" s="65"/>
      <c r="D13695" s="65"/>
      <c r="E13695" s="65"/>
      <c r="F13695" s="65"/>
      <c r="G13695" s="65"/>
      <c r="H13695" s="113"/>
    </row>
    <row r="13696" spans="1:8">
      <c r="A13696" s="65"/>
      <c r="B13696" s="65"/>
      <c r="C13696" s="65"/>
      <c r="D13696" s="65"/>
      <c r="E13696" s="65"/>
      <c r="F13696" s="65"/>
      <c r="G13696" s="65"/>
      <c r="H13696" s="113"/>
    </row>
    <row r="13697" spans="1:8">
      <c r="A13697" s="65"/>
      <c r="B13697" s="65"/>
      <c r="C13697" s="65"/>
      <c r="D13697" s="65"/>
      <c r="E13697" s="65"/>
      <c r="F13697" s="65"/>
      <c r="G13697" s="65"/>
      <c r="H13697" s="113"/>
    </row>
    <row r="13698" spans="1:8">
      <c r="A13698" s="65"/>
      <c r="B13698" s="65"/>
      <c r="C13698" s="65"/>
      <c r="D13698" s="65"/>
      <c r="E13698" s="65"/>
      <c r="F13698" s="65"/>
      <c r="G13698" s="65"/>
      <c r="H13698" s="113"/>
    </row>
    <row r="13699" spans="1:8">
      <c r="A13699" s="65"/>
      <c r="B13699" s="65"/>
      <c r="C13699" s="65"/>
      <c r="D13699" s="65"/>
      <c r="E13699" s="65"/>
      <c r="F13699" s="65"/>
      <c r="G13699" s="65"/>
      <c r="H13699" s="113"/>
    </row>
    <row r="13700" spans="1:8">
      <c r="A13700" s="65"/>
      <c r="B13700" s="65"/>
      <c r="C13700" s="65"/>
      <c r="D13700" s="65"/>
      <c r="E13700" s="65"/>
      <c r="F13700" s="65"/>
      <c r="G13700" s="65"/>
      <c r="H13700" s="113"/>
    </row>
    <row r="13701" spans="1:8">
      <c r="A13701" s="65"/>
      <c r="B13701" s="65"/>
      <c r="C13701" s="65"/>
      <c r="D13701" s="65"/>
      <c r="E13701" s="65"/>
      <c r="F13701" s="65"/>
      <c r="G13701" s="65"/>
      <c r="H13701" s="113"/>
    </row>
    <row r="13702" spans="1:8">
      <c r="A13702" s="65"/>
      <c r="B13702" s="65"/>
      <c r="C13702" s="65"/>
      <c r="D13702" s="65"/>
      <c r="E13702" s="65"/>
      <c r="F13702" s="65"/>
      <c r="G13702" s="65"/>
      <c r="H13702" s="113"/>
    </row>
    <row r="13703" spans="1:8">
      <c r="A13703" s="65"/>
      <c r="B13703" s="65"/>
      <c r="C13703" s="65"/>
      <c r="D13703" s="65"/>
      <c r="E13703" s="65"/>
      <c r="F13703" s="65"/>
      <c r="G13703" s="65"/>
      <c r="H13703" s="113"/>
    </row>
    <row r="13704" spans="1:8">
      <c r="A13704" s="65"/>
      <c r="B13704" s="65"/>
      <c r="C13704" s="65"/>
      <c r="D13704" s="65"/>
      <c r="E13704" s="65"/>
      <c r="F13704" s="65"/>
      <c r="G13704" s="65"/>
      <c r="H13704" s="113"/>
    </row>
    <row r="13705" spans="1:8">
      <c r="A13705" s="65"/>
      <c r="B13705" s="65"/>
      <c r="C13705" s="65"/>
      <c r="D13705" s="65"/>
      <c r="E13705" s="65"/>
      <c r="F13705" s="65"/>
      <c r="G13705" s="65"/>
      <c r="H13705" s="113"/>
    </row>
    <row r="13706" spans="1:8">
      <c r="A13706" s="65"/>
      <c r="B13706" s="65"/>
      <c r="C13706" s="65"/>
      <c r="D13706" s="65"/>
      <c r="E13706" s="65"/>
      <c r="F13706" s="65"/>
      <c r="G13706" s="65"/>
      <c r="H13706" s="113"/>
    </row>
    <row r="13707" spans="1:8">
      <c r="A13707" s="65"/>
      <c r="B13707" s="65"/>
      <c r="C13707" s="65"/>
      <c r="D13707" s="65"/>
      <c r="E13707" s="65"/>
      <c r="F13707" s="65"/>
      <c r="G13707" s="65"/>
      <c r="H13707" s="113"/>
    </row>
    <row r="13708" spans="1:8">
      <c r="A13708" s="65"/>
      <c r="B13708" s="65"/>
      <c r="C13708" s="65"/>
      <c r="D13708" s="65"/>
      <c r="E13708" s="65"/>
      <c r="F13708" s="65"/>
      <c r="G13708" s="65"/>
      <c r="H13708" s="113"/>
    </row>
    <row r="13709" spans="1:8">
      <c r="A13709" s="65"/>
      <c r="B13709" s="65"/>
      <c r="C13709" s="65"/>
      <c r="D13709" s="65"/>
      <c r="E13709" s="65"/>
      <c r="F13709" s="65"/>
      <c r="G13709" s="65"/>
      <c r="H13709" s="113"/>
    </row>
    <row r="13710" spans="1:8">
      <c r="A13710" s="65"/>
      <c r="B13710" s="65"/>
      <c r="C13710" s="65"/>
      <c r="D13710" s="65"/>
      <c r="E13710" s="65"/>
      <c r="F13710" s="65"/>
      <c r="G13710" s="65"/>
      <c r="H13710" s="113"/>
    </row>
    <row r="13711" spans="1:8">
      <c r="A13711" s="65"/>
      <c r="B13711" s="65"/>
      <c r="C13711" s="65"/>
      <c r="D13711" s="65"/>
      <c r="E13711" s="65"/>
      <c r="F13711" s="65"/>
      <c r="G13711" s="65"/>
      <c r="H13711" s="113"/>
    </row>
    <row r="13712" spans="1:8">
      <c r="A13712" s="65"/>
      <c r="B13712" s="65"/>
      <c r="C13712" s="65"/>
      <c r="D13712" s="65"/>
      <c r="E13712" s="65"/>
      <c r="F13712" s="65"/>
      <c r="G13712" s="65"/>
      <c r="H13712" s="113"/>
    </row>
    <row r="13713" spans="1:8">
      <c r="A13713" s="65"/>
      <c r="B13713" s="65"/>
      <c r="C13713" s="65"/>
      <c r="D13713" s="65"/>
      <c r="E13713" s="65"/>
      <c r="F13713" s="65"/>
      <c r="G13713" s="65"/>
      <c r="H13713" s="113"/>
    </row>
    <row r="13714" spans="1:8">
      <c r="A13714" s="65"/>
      <c r="B13714" s="65"/>
      <c r="C13714" s="65"/>
      <c r="D13714" s="65"/>
      <c r="E13714" s="65"/>
      <c r="F13714" s="65"/>
      <c r="G13714" s="65"/>
      <c r="H13714" s="113"/>
    </row>
    <row r="13715" spans="1:8">
      <c r="A13715" s="65"/>
      <c r="B13715" s="65"/>
      <c r="C13715" s="65"/>
      <c r="D13715" s="65"/>
      <c r="E13715" s="65"/>
      <c r="F13715" s="65"/>
      <c r="G13715" s="65"/>
      <c r="H13715" s="113"/>
    </row>
    <row r="13716" spans="1:8">
      <c r="A13716" s="65"/>
      <c r="B13716" s="65"/>
      <c r="C13716" s="65"/>
      <c r="D13716" s="65"/>
      <c r="E13716" s="65"/>
      <c r="F13716" s="65"/>
      <c r="G13716" s="65"/>
      <c r="H13716" s="113"/>
    </row>
    <row r="13717" spans="1:8">
      <c r="A13717" s="65"/>
      <c r="B13717" s="65"/>
      <c r="C13717" s="65"/>
      <c r="D13717" s="65"/>
      <c r="E13717" s="65"/>
      <c r="F13717" s="65"/>
      <c r="G13717" s="65"/>
      <c r="H13717" s="113"/>
    </row>
    <row r="13718" spans="1:8">
      <c r="A13718" s="65"/>
      <c r="B13718" s="65"/>
      <c r="C13718" s="65"/>
      <c r="D13718" s="65"/>
      <c r="E13718" s="65"/>
      <c r="F13718" s="65"/>
      <c r="G13718" s="65"/>
      <c r="H13718" s="113"/>
    </row>
    <row r="13719" spans="1:8">
      <c r="A13719" s="65"/>
      <c r="B13719" s="65"/>
      <c r="C13719" s="65"/>
      <c r="D13719" s="65"/>
      <c r="E13719" s="65"/>
      <c r="F13719" s="65"/>
      <c r="G13719" s="65"/>
      <c r="H13719" s="113"/>
    </row>
    <row r="13720" spans="1:8">
      <c r="A13720" s="65"/>
      <c r="B13720" s="65"/>
      <c r="C13720" s="65"/>
      <c r="D13720" s="65"/>
      <c r="E13720" s="65"/>
      <c r="F13720" s="65"/>
      <c r="G13720" s="65"/>
      <c r="H13720" s="113"/>
    </row>
    <row r="13721" spans="1:8">
      <c r="A13721" s="65"/>
      <c r="B13721" s="65"/>
      <c r="C13721" s="65"/>
      <c r="D13721" s="65"/>
      <c r="E13721" s="65"/>
      <c r="F13721" s="65"/>
      <c r="G13721" s="65"/>
      <c r="H13721" s="113"/>
    </row>
    <row r="13722" spans="1:8">
      <c r="A13722" s="65"/>
      <c r="B13722" s="65"/>
      <c r="C13722" s="65"/>
      <c r="D13722" s="65"/>
      <c r="E13722" s="65"/>
      <c r="F13722" s="65"/>
      <c r="G13722" s="65"/>
      <c r="H13722" s="113"/>
    </row>
    <row r="13723" spans="1:8">
      <c r="A13723" s="65"/>
      <c r="B13723" s="65"/>
      <c r="C13723" s="65"/>
      <c r="D13723" s="65"/>
      <c r="E13723" s="65"/>
      <c r="F13723" s="65"/>
      <c r="G13723" s="65"/>
      <c r="H13723" s="113"/>
    </row>
    <row r="13724" spans="1:8">
      <c r="A13724" s="65"/>
      <c r="B13724" s="65"/>
      <c r="C13724" s="65"/>
      <c r="D13724" s="65"/>
      <c r="E13724" s="65"/>
      <c r="F13724" s="65"/>
      <c r="G13724" s="65"/>
      <c r="H13724" s="113"/>
    </row>
    <row r="13725" spans="1:8">
      <c r="A13725" s="65"/>
      <c r="B13725" s="65"/>
      <c r="C13725" s="65"/>
      <c r="D13725" s="65"/>
      <c r="E13725" s="65"/>
      <c r="F13725" s="65"/>
      <c r="G13725" s="65"/>
      <c r="H13725" s="113"/>
    </row>
    <row r="13726" spans="1:8">
      <c r="A13726" s="65"/>
      <c r="B13726" s="65"/>
      <c r="C13726" s="65"/>
      <c r="D13726" s="65"/>
      <c r="E13726" s="65"/>
      <c r="F13726" s="65"/>
      <c r="G13726" s="65"/>
      <c r="H13726" s="113"/>
    </row>
    <row r="13727" spans="1:8">
      <c r="A13727" s="65"/>
      <c r="B13727" s="65"/>
      <c r="C13727" s="65"/>
      <c r="D13727" s="65"/>
      <c r="E13727" s="65"/>
      <c r="F13727" s="65"/>
      <c r="G13727" s="65"/>
      <c r="H13727" s="113"/>
    </row>
    <row r="13728" spans="1:8">
      <c r="A13728" s="65"/>
      <c r="B13728" s="65"/>
      <c r="C13728" s="65"/>
      <c r="D13728" s="65"/>
      <c r="E13728" s="65"/>
      <c r="F13728" s="65"/>
      <c r="G13728" s="65"/>
      <c r="H13728" s="113"/>
    </row>
    <row r="13729" spans="1:8">
      <c r="A13729" s="65"/>
      <c r="B13729" s="65"/>
      <c r="C13729" s="65"/>
      <c r="D13729" s="65"/>
      <c r="E13729" s="65"/>
      <c r="F13729" s="65"/>
      <c r="G13729" s="65"/>
      <c r="H13729" s="113"/>
    </row>
    <row r="13730" spans="1:8">
      <c r="A13730" s="65"/>
      <c r="B13730" s="65"/>
      <c r="C13730" s="65"/>
      <c r="D13730" s="65"/>
      <c r="E13730" s="65"/>
      <c r="F13730" s="65"/>
      <c r="G13730" s="65"/>
      <c r="H13730" s="113"/>
    </row>
    <row r="13731" spans="1:8">
      <c r="A13731" s="65"/>
      <c r="B13731" s="65"/>
      <c r="C13731" s="65"/>
      <c r="D13731" s="65"/>
      <c r="E13731" s="65"/>
      <c r="F13731" s="65"/>
      <c r="G13731" s="65"/>
      <c r="H13731" s="113"/>
    </row>
    <row r="13732" spans="1:8">
      <c r="A13732" s="65"/>
      <c r="B13732" s="65"/>
      <c r="C13732" s="65"/>
      <c r="D13732" s="65"/>
      <c r="E13732" s="65"/>
      <c r="F13732" s="65"/>
      <c r="G13732" s="65"/>
      <c r="H13732" s="113"/>
    </row>
    <row r="13733" spans="1:8">
      <c r="A13733" s="65"/>
      <c r="B13733" s="65"/>
      <c r="C13733" s="65"/>
      <c r="D13733" s="65"/>
      <c r="E13733" s="65"/>
      <c r="F13733" s="65"/>
      <c r="G13733" s="65"/>
      <c r="H13733" s="113"/>
    </row>
    <row r="13734" spans="1:8">
      <c r="A13734" s="65"/>
      <c r="B13734" s="65"/>
      <c r="C13734" s="65"/>
      <c r="D13734" s="65"/>
      <c r="E13734" s="65"/>
      <c r="F13734" s="65"/>
      <c r="G13734" s="65"/>
      <c r="H13734" s="113"/>
    </row>
    <row r="13735" spans="1:8">
      <c r="A13735" s="65"/>
      <c r="B13735" s="65"/>
      <c r="C13735" s="65"/>
      <c r="D13735" s="65"/>
      <c r="E13735" s="65"/>
      <c r="F13735" s="65"/>
      <c r="G13735" s="65"/>
      <c r="H13735" s="113"/>
    </row>
    <row r="13736" spans="1:8">
      <c r="A13736" s="65"/>
      <c r="B13736" s="65"/>
      <c r="C13736" s="65"/>
      <c r="D13736" s="65"/>
      <c r="E13736" s="65"/>
      <c r="F13736" s="65"/>
      <c r="G13736" s="65"/>
      <c r="H13736" s="113"/>
    </row>
    <row r="13737" spans="1:8">
      <c r="A13737" s="65"/>
      <c r="B13737" s="65"/>
      <c r="C13737" s="65"/>
      <c r="D13737" s="65"/>
      <c r="E13737" s="65"/>
      <c r="F13737" s="65"/>
      <c r="G13737" s="65"/>
      <c r="H13737" s="113"/>
    </row>
    <row r="13738" spans="1:8">
      <c r="A13738" s="65"/>
      <c r="B13738" s="65"/>
      <c r="C13738" s="65"/>
      <c r="D13738" s="65"/>
      <c r="E13738" s="65"/>
      <c r="F13738" s="65"/>
      <c r="G13738" s="65"/>
      <c r="H13738" s="113"/>
    </row>
    <row r="13739" spans="1:8">
      <c r="A13739" s="65"/>
      <c r="B13739" s="65"/>
      <c r="C13739" s="65"/>
      <c r="D13739" s="65"/>
      <c r="E13739" s="65"/>
      <c r="F13739" s="65"/>
      <c r="G13739" s="65"/>
      <c r="H13739" s="113"/>
    </row>
    <row r="13740" spans="1:8">
      <c r="A13740" s="65"/>
      <c r="B13740" s="65"/>
      <c r="C13740" s="65"/>
      <c r="D13740" s="65"/>
      <c r="E13740" s="65"/>
      <c r="F13740" s="65"/>
      <c r="G13740" s="65"/>
      <c r="H13740" s="113"/>
    </row>
    <row r="13741" spans="1:8">
      <c r="A13741" s="65"/>
      <c r="B13741" s="65"/>
      <c r="C13741" s="65"/>
      <c r="D13741" s="65"/>
      <c r="E13741" s="65"/>
      <c r="F13741" s="65"/>
      <c r="G13741" s="65"/>
      <c r="H13741" s="113"/>
    </row>
    <row r="13742" spans="1:8">
      <c r="A13742" s="65"/>
      <c r="B13742" s="65"/>
      <c r="C13742" s="65"/>
      <c r="D13742" s="65"/>
      <c r="E13742" s="65"/>
      <c r="F13742" s="65"/>
      <c r="G13742" s="65"/>
      <c r="H13742" s="113"/>
    </row>
    <row r="13743" spans="1:8">
      <c r="A13743" s="65"/>
      <c r="B13743" s="65"/>
      <c r="C13743" s="65"/>
      <c r="D13743" s="65"/>
      <c r="E13743" s="65"/>
      <c r="F13743" s="65"/>
      <c r="G13743" s="65"/>
      <c r="H13743" s="113"/>
    </row>
    <row r="13744" spans="1:8">
      <c r="A13744" s="65"/>
      <c r="B13744" s="65"/>
      <c r="C13744" s="65"/>
      <c r="D13744" s="65"/>
      <c r="E13744" s="65"/>
      <c r="F13744" s="65"/>
      <c r="G13744" s="65"/>
      <c r="H13744" s="113"/>
    </row>
    <row r="13745" spans="1:8">
      <c r="A13745" s="65"/>
      <c r="B13745" s="65"/>
      <c r="C13745" s="65"/>
      <c r="D13745" s="65"/>
      <c r="E13745" s="65"/>
      <c r="F13745" s="65"/>
      <c r="G13745" s="65"/>
      <c r="H13745" s="113"/>
    </row>
    <row r="13746" spans="1:8">
      <c r="A13746" s="65"/>
      <c r="B13746" s="65"/>
      <c r="C13746" s="65"/>
      <c r="D13746" s="65"/>
      <c r="E13746" s="65"/>
      <c r="F13746" s="65"/>
      <c r="G13746" s="65"/>
      <c r="H13746" s="113"/>
    </row>
    <row r="13747" spans="1:8">
      <c r="A13747" s="65"/>
      <c r="B13747" s="65"/>
      <c r="C13747" s="65"/>
      <c r="D13747" s="65"/>
      <c r="E13747" s="65"/>
      <c r="F13747" s="65"/>
      <c r="G13747" s="65"/>
      <c r="H13747" s="113"/>
    </row>
    <row r="13748" spans="1:8">
      <c r="A13748" s="65"/>
      <c r="B13748" s="65"/>
      <c r="C13748" s="65"/>
      <c r="D13748" s="65"/>
      <c r="E13748" s="65"/>
      <c r="F13748" s="65"/>
      <c r="G13748" s="65"/>
      <c r="H13748" s="113"/>
    </row>
    <row r="13749" spans="1:8">
      <c r="A13749" s="65"/>
      <c r="B13749" s="65"/>
      <c r="C13749" s="65"/>
      <c r="D13749" s="65"/>
      <c r="E13749" s="65"/>
      <c r="F13749" s="65"/>
      <c r="G13749" s="65"/>
      <c r="H13749" s="113"/>
    </row>
    <row r="13750" spans="1:8">
      <c r="A13750" s="65"/>
      <c r="B13750" s="65"/>
      <c r="C13750" s="65"/>
      <c r="D13750" s="65"/>
      <c r="E13750" s="65"/>
      <c r="F13750" s="65"/>
      <c r="G13750" s="65"/>
      <c r="H13750" s="113"/>
    </row>
    <row r="13751" spans="1:8">
      <c r="A13751" s="65"/>
      <c r="B13751" s="65"/>
      <c r="C13751" s="65"/>
      <c r="D13751" s="65"/>
      <c r="E13751" s="65"/>
      <c r="F13751" s="65"/>
      <c r="G13751" s="65"/>
      <c r="H13751" s="113"/>
    </row>
    <row r="13752" spans="1:8">
      <c r="A13752" s="65"/>
      <c r="B13752" s="65"/>
      <c r="C13752" s="65"/>
      <c r="D13752" s="65"/>
      <c r="E13752" s="65"/>
      <c r="F13752" s="65"/>
      <c r="G13752" s="65"/>
      <c r="H13752" s="113"/>
    </row>
    <row r="13753" spans="1:8">
      <c r="A13753" s="65"/>
      <c r="B13753" s="65"/>
      <c r="C13753" s="65"/>
      <c r="D13753" s="65"/>
      <c r="E13753" s="65"/>
      <c r="F13753" s="65"/>
      <c r="G13753" s="65"/>
      <c r="H13753" s="113"/>
    </row>
    <row r="13754" spans="1:8">
      <c r="A13754" s="65"/>
      <c r="B13754" s="65"/>
      <c r="C13754" s="65"/>
      <c r="D13754" s="65"/>
      <c r="E13754" s="65"/>
      <c r="F13754" s="65"/>
      <c r="G13754" s="65"/>
      <c r="H13754" s="113"/>
    </row>
    <row r="13755" spans="1:8">
      <c r="A13755" s="65"/>
      <c r="B13755" s="65"/>
      <c r="C13755" s="65"/>
      <c r="D13755" s="65"/>
      <c r="E13755" s="65"/>
      <c r="F13755" s="65"/>
      <c r="G13755" s="65"/>
      <c r="H13755" s="113"/>
    </row>
    <row r="13756" spans="1:8">
      <c r="A13756" s="65"/>
      <c r="B13756" s="65"/>
      <c r="C13756" s="65"/>
      <c r="D13756" s="65"/>
      <c r="E13756" s="65"/>
      <c r="F13756" s="65"/>
      <c r="G13756" s="65"/>
      <c r="H13756" s="113"/>
    </row>
    <row r="13757" spans="1:8">
      <c r="A13757" s="65"/>
      <c r="B13757" s="65"/>
      <c r="C13757" s="65"/>
      <c r="D13757" s="65"/>
      <c r="E13757" s="65"/>
      <c r="F13757" s="65"/>
      <c r="G13757" s="65"/>
      <c r="H13757" s="113"/>
    </row>
    <row r="13758" spans="1:8">
      <c r="A13758" s="65"/>
      <c r="B13758" s="65"/>
      <c r="C13758" s="65"/>
      <c r="D13758" s="65"/>
      <c r="E13758" s="65"/>
      <c r="F13758" s="65"/>
      <c r="G13758" s="65"/>
      <c r="H13758" s="113"/>
    </row>
    <row r="13759" spans="1:8">
      <c r="A13759" s="65"/>
      <c r="B13759" s="65"/>
      <c r="C13759" s="65"/>
      <c r="D13759" s="65"/>
      <c r="E13759" s="65"/>
      <c r="F13759" s="65"/>
      <c r="G13759" s="65"/>
      <c r="H13759" s="113"/>
    </row>
    <row r="13760" spans="1:8">
      <c r="A13760" s="65"/>
      <c r="B13760" s="65"/>
      <c r="C13760" s="65"/>
      <c r="D13760" s="65"/>
      <c r="E13760" s="65"/>
      <c r="F13760" s="65"/>
      <c r="G13760" s="65"/>
      <c r="H13760" s="113"/>
    </row>
    <row r="13761" spans="1:8">
      <c r="A13761" s="65"/>
      <c r="B13761" s="65"/>
      <c r="C13761" s="65"/>
      <c r="D13761" s="65"/>
      <c r="E13761" s="65"/>
      <c r="F13761" s="65"/>
      <c r="G13761" s="65"/>
      <c r="H13761" s="113"/>
    </row>
    <row r="13762" spans="1:8">
      <c r="A13762" s="65"/>
      <c r="B13762" s="65"/>
      <c r="C13762" s="65"/>
      <c r="D13762" s="65"/>
      <c r="E13762" s="65"/>
      <c r="F13762" s="65"/>
      <c r="G13762" s="65"/>
      <c r="H13762" s="113"/>
    </row>
    <row r="13763" spans="1:8">
      <c r="A13763" s="65"/>
      <c r="B13763" s="65"/>
      <c r="C13763" s="65"/>
      <c r="D13763" s="65"/>
      <c r="E13763" s="65"/>
      <c r="F13763" s="65"/>
      <c r="G13763" s="65"/>
      <c r="H13763" s="113"/>
    </row>
    <row r="13764" spans="1:8">
      <c r="A13764" s="65"/>
      <c r="B13764" s="65"/>
      <c r="C13764" s="65"/>
      <c r="D13764" s="65"/>
      <c r="E13764" s="65"/>
      <c r="F13764" s="65"/>
      <c r="G13764" s="65"/>
      <c r="H13764" s="113"/>
    </row>
    <row r="13765" spans="1:8">
      <c r="A13765" s="65"/>
      <c r="B13765" s="65"/>
      <c r="C13765" s="65"/>
      <c r="D13765" s="65"/>
      <c r="E13765" s="65"/>
      <c r="F13765" s="65"/>
      <c r="G13765" s="65"/>
      <c r="H13765" s="113"/>
    </row>
    <row r="13766" spans="1:8">
      <c r="A13766" s="65"/>
      <c r="B13766" s="65"/>
      <c r="C13766" s="65"/>
      <c r="D13766" s="65"/>
      <c r="E13766" s="65"/>
      <c r="F13766" s="65"/>
      <c r="G13766" s="65"/>
      <c r="H13766" s="113"/>
    </row>
    <row r="13767" spans="1:8">
      <c r="A13767" s="65"/>
      <c r="B13767" s="65"/>
      <c r="C13767" s="65"/>
      <c r="D13767" s="65"/>
      <c r="E13767" s="65"/>
      <c r="F13767" s="65"/>
      <c r="G13767" s="65"/>
      <c r="H13767" s="113"/>
    </row>
    <row r="13768" spans="1:8">
      <c r="A13768" s="65"/>
      <c r="B13768" s="65"/>
      <c r="C13768" s="65"/>
      <c r="D13768" s="65"/>
      <c r="E13768" s="65"/>
      <c r="F13768" s="65"/>
      <c r="G13768" s="65"/>
      <c r="H13768" s="113"/>
    </row>
    <row r="13769" spans="1:8">
      <c r="A13769" s="65"/>
      <c r="B13769" s="65"/>
      <c r="C13769" s="65"/>
      <c r="D13769" s="65"/>
      <c r="E13769" s="65"/>
      <c r="F13769" s="65"/>
      <c r="G13769" s="65"/>
      <c r="H13769" s="113"/>
    </row>
    <row r="13770" spans="1:8">
      <c r="A13770" s="65"/>
      <c r="B13770" s="65"/>
      <c r="C13770" s="65"/>
      <c r="D13770" s="65"/>
      <c r="E13770" s="65"/>
      <c r="F13770" s="65"/>
      <c r="G13770" s="65"/>
      <c r="H13770" s="113"/>
    </row>
    <row r="13771" spans="1:8">
      <c r="A13771" s="65"/>
      <c r="B13771" s="65"/>
      <c r="C13771" s="65"/>
      <c r="D13771" s="65"/>
      <c r="E13771" s="65"/>
      <c r="F13771" s="65"/>
      <c r="G13771" s="65"/>
      <c r="H13771" s="113"/>
    </row>
    <row r="13772" spans="1:8">
      <c r="A13772" s="65"/>
      <c r="B13772" s="65"/>
      <c r="C13772" s="65"/>
      <c r="D13772" s="65"/>
      <c r="E13772" s="65"/>
      <c r="F13772" s="65"/>
      <c r="G13772" s="65"/>
      <c r="H13772" s="113"/>
    </row>
    <row r="13773" spans="1:8">
      <c r="A13773" s="65"/>
      <c r="B13773" s="65"/>
      <c r="C13773" s="65"/>
      <c r="D13773" s="65"/>
      <c r="E13773" s="65"/>
      <c r="F13773" s="65"/>
      <c r="G13773" s="65"/>
      <c r="H13773" s="113"/>
    </row>
    <row r="13774" spans="1:8">
      <c r="A13774" s="65"/>
      <c r="B13774" s="65"/>
      <c r="C13774" s="65"/>
      <c r="D13774" s="65"/>
      <c r="E13774" s="65"/>
      <c r="F13774" s="65"/>
      <c r="G13774" s="65"/>
      <c r="H13774" s="113"/>
    </row>
    <row r="13775" spans="1:8">
      <c r="A13775" s="65"/>
      <c r="B13775" s="65"/>
      <c r="C13775" s="65"/>
      <c r="D13775" s="65"/>
      <c r="E13775" s="65"/>
      <c r="F13775" s="65"/>
      <c r="G13775" s="65"/>
      <c r="H13775" s="113"/>
    </row>
    <row r="13776" spans="1:8">
      <c r="A13776" s="65"/>
      <c r="B13776" s="65"/>
      <c r="C13776" s="65"/>
      <c r="D13776" s="65"/>
      <c r="E13776" s="65"/>
      <c r="F13776" s="65"/>
      <c r="G13776" s="65"/>
      <c r="H13776" s="113"/>
    </row>
    <row r="13777" spans="1:8">
      <c r="A13777" s="65"/>
      <c r="B13777" s="65"/>
      <c r="C13777" s="65"/>
      <c r="D13777" s="65"/>
      <c r="E13777" s="65"/>
      <c r="F13777" s="65"/>
      <c r="G13777" s="65"/>
      <c r="H13777" s="113"/>
    </row>
    <row r="13778" spans="1:8">
      <c r="A13778" s="65"/>
      <c r="B13778" s="65"/>
      <c r="C13778" s="65"/>
      <c r="D13778" s="65"/>
      <c r="E13778" s="65"/>
      <c r="F13778" s="65"/>
      <c r="G13778" s="65"/>
      <c r="H13778" s="113"/>
    </row>
    <row r="13779" spans="1:8">
      <c r="A13779" s="65"/>
      <c r="B13779" s="65"/>
      <c r="C13779" s="65"/>
      <c r="D13779" s="65"/>
      <c r="E13779" s="65"/>
      <c r="F13779" s="65"/>
      <c r="G13779" s="65"/>
      <c r="H13779" s="113"/>
    </row>
    <row r="13780" spans="1:8">
      <c r="A13780" s="65"/>
      <c r="B13780" s="65"/>
      <c r="C13780" s="65"/>
      <c r="D13780" s="65"/>
      <c r="E13780" s="65"/>
      <c r="F13780" s="65"/>
      <c r="G13780" s="65"/>
      <c r="H13780" s="113"/>
    </row>
    <row r="13781" spans="1:8">
      <c r="A13781" s="65"/>
      <c r="B13781" s="65"/>
      <c r="C13781" s="65"/>
      <c r="D13781" s="65"/>
      <c r="E13781" s="65"/>
      <c r="F13781" s="65"/>
      <c r="G13781" s="65"/>
      <c r="H13781" s="113"/>
    </row>
    <row r="13782" spans="1:8">
      <c r="A13782" s="65"/>
      <c r="B13782" s="65"/>
      <c r="C13782" s="65"/>
      <c r="D13782" s="65"/>
      <c r="E13782" s="65"/>
      <c r="F13782" s="65"/>
      <c r="G13782" s="65"/>
      <c r="H13782" s="113"/>
    </row>
    <row r="13783" spans="1:8">
      <c r="A13783" s="65"/>
      <c r="B13783" s="65"/>
      <c r="C13783" s="65"/>
      <c r="D13783" s="65"/>
      <c r="E13783" s="65"/>
      <c r="F13783" s="65"/>
      <c r="G13783" s="65"/>
      <c r="H13783" s="113"/>
    </row>
    <row r="13784" spans="1:8">
      <c r="A13784" s="65"/>
      <c r="B13784" s="65"/>
      <c r="C13784" s="65"/>
      <c r="D13784" s="65"/>
      <c r="E13784" s="65"/>
      <c r="F13784" s="65"/>
      <c r="G13784" s="65"/>
      <c r="H13784" s="113"/>
    </row>
    <row r="13785" spans="1:8">
      <c r="A13785" s="65"/>
      <c r="B13785" s="65"/>
      <c r="C13785" s="65"/>
      <c r="D13785" s="65"/>
      <c r="E13785" s="65"/>
      <c r="F13785" s="65"/>
      <c r="G13785" s="65"/>
      <c r="H13785" s="113"/>
    </row>
    <row r="13786" spans="1:8">
      <c r="A13786" s="65"/>
      <c r="B13786" s="65"/>
      <c r="C13786" s="65"/>
      <c r="D13786" s="65"/>
      <c r="E13786" s="65"/>
      <c r="F13786" s="65"/>
      <c r="G13786" s="65"/>
      <c r="H13786" s="113"/>
    </row>
    <row r="13787" spans="1:8">
      <c r="A13787" s="65"/>
      <c r="B13787" s="65"/>
      <c r="C13787" s="65"/>
      <c r="D13787" s="65"/>
      <c r="E13787" s="65"/>
      <c r="F13787" s="65"/>
      <c r="G13787" s="65"/>
      <c r="H13787" s="113"/>
    </row>
    <row r="13788" spans="1:8">
      <c r="A13788" s="65"/>
      <c r="B13788" s="65"/>
      <c r="C13788" s="65"/>
      <c r="D13788" s="65"/>
      <c r="E13788" s="65"/>
      <c r="F13788" s="65"/>
      <c r="G13788" s="65"/>
      <c r="H13788" s="113"/>
    </row>
    <row r="13789" spans="1:8">
      <c r="A13789" s="65"/>
      <c r="B13789" s="65"/>
      <c r="C13789" s="65"/>
      <c r="D13789" s="65"/>
      <c r="E13789" s="65"/>
      <c r="F13789" s="65"/>
      <c r="G13789" s="65"/>
      <c r="H13789" s="113"/>
    </row>
    <row r="13790" spans="1:8">
      <c r="A13790" s="65"/>
      <c r="B13790" s="65"/>
      <c r="C13790" s="65"/>
      <c r="D13790" s="65"/>
      <c r="E13790" s="65"/>
      <c r="F13790" s="65"/>
      <c r="G13790" s="65"/>
      <c r="H13790" s="113"/>
    </row>
    <row r="13791" spans="1:8">
      <c r="A13791" s="65"/>
      <c r="B13791" s="65"/>
      <c r="C13791" s="65"/>
      <c r="D13791" s="65"/>
      <c r="E13791" s="65"/>
      <c r="F13791" s="65"/>
      <c r="G13791" s="65"/>
      <c r="H13791" s="113"/>
    </row>
    <row r="13792" spans="1:8">
      <c r="A13792" s="65"/>
      <c r="B13792" s="65"/>
      <c r="C13792" s="65"/>
      <c r="D13792" s="65"/>
      <c r="E13792" s="65"/>
      <c r="F13792" s="65"/>
      <c r="G13792" s="65"/>
      <c r="H13792" s="113"/>
    </row>
    <row r="13793" spans="1:8">
      <c r="A13793" s="65"/>
      <c r="B13793" s="65"/>
      <c r="C13793" s="65"/>
      <c r="D13793" s="65"/>
      <c r="E13793" s="65"/>
      <c r="F13793" s="65"/>
      <c r="G13793" s="65"/>
      <c r="H13793" s="113"/>
    </row>
    <row r="13794" spans="1:8">
      <c r="A13794" s="65"/>
      <c r="B13794" s="65"/>
      <c r="C13794" s="65"/>
      <c r="D13794" s="65"/>
      <c r="E13794" s="65"/>
      <c r="F13794" s="65"/>
      <c r="G13794" s="65"/>
      <c r="H13794" s="113"/>
    </row>
    <row r="13795" spans="1:8">
      <c r="A13795" s="65"/>
      <c r="B13795" s="65"/>
      <c r="C13795" s="65"/>
      <c r="D13795" s="65"/>
      <c r="E13795" s="65"/>
      <c r="F13795" s="65"/>
      <c r="G13795" s="65"/>
      <c r="H13795" s="113"/>
    </row>
    <row r="13796" spans="1:8">
      <c r="A13796" s="65"/>
      <c r="B13796" s="65"/>
      <c r="C13796" s="65"/>
      <c r="D13796" s="65"/>
      <c r="E13796" s="65"/>
      <c r="F13796" s="65"/>
      <c r="G13796" s="65"/>
      <c r="H13796" s="113"/>
    </row>
    <row r="13797" spans="1:8">
      <c r="A13797" s="65"/>
      <c r="B13797" s="65"/>
      <c r="C13797" s="65"/>
      <c r="D13797" s="65"/>
      <c r="E13797" s="65"/>
      <c r="F13797" s="65"/>
      <c r="G13797" s="65"/>
      <c r="H13797" s="113"/>
    </row>
    <row r="13798" spans="1:8">
      <c r="A13798" s="65"/>
      <c r="B13798" s="65"/>
      <c r="C13798" s="65"/>
      <c r="D13798" s="65"/>
      <c r="E13798" s="65"/>
      <c r="F13798" s="65"/>
      <c r="G13798" s="65"/>
      <c r="H13798" s="113"/>
    </row>
    <row r="13799" spans="1:8">
      <c r="A13799" s="65"/>
      <c r="B13799" s="65"/>
      <c r="C13799" s="65"/>
      <c r="D13799" s="65"/>
      <c r="E13799" s="65"/>
      <c r="F13799" s="65"/>
      <c r="G13799" s="65"/>
      <c r="H13799" s="113"/>
    </row>
    <row r="13800" spans="1:8">
      <c r="A13800" s="65"/>
      <c r="B13800" s="65"/>
      <c r="C13800" s="65"/>
      <c r="D13800" s="65"/>
      <c r="E13800" s="65"/>
      <c r="F13800" s="65"/>
      <c r="G13800" s="65"/>
      <c r="H13800" s="113"/>
    </row>
    <row r="13801" spans="1:8">
      <c r="A13801" s="65"/>
      <c r="B13801" s="65"/>
      <c r="C13801" s="65"/>
      <c r="D13801" s="65"/>
      <c r="E13801" s="65"/>
      <c r="F13801" s="65"/>
      <c r="G13801" s="65"/>
      <c r="H13801" s="113"/>
    </row>
    <row r="13802" spans="1:8">
      <c r="A13802" s="65"/>
      <c r="B13802" s="65"/>
      <c r="C13802" s="65"/>
      <c r="D13802" s="65"/>
      <c r="E13802" s="65"/>
      <c r="F13802" s="65"/>
      <c r="G13802" s="65"/>
      <c r="H13802" s="113"/>
    </row>
    <row r="13803" spans="1:8">
      <c r="A13803" s="65"/>
      <c r="B13803" s="65"/>
      <c r="C13803" s="65"/>
      <c r="D13803" s="65"/>
      <c r="E13803" s="65"/>
      <c r="F13803" s="65"/>
      <c r="G13803" s="65"/>
      <c r="H13803" s="113"/>
    </row>
    <row r="13804" spans="1:8">
      <c r="A13804" s="65"/>
      <c r="B13804" s="65"/>
      <c r="C13804" s="65"/>
      <c r="D13804" s="65"/>
      <c r="E13804" s="65"/>
      <c r="F13804" s="65"/>
      <c r="G13804" s="65"/>
      <c r="H13804" s="113"/>
    </row>
    <row r="13805" spans="1:8">
      <c r="A13805" s="65"/>
      <c r="B13805" s="65"/>
      <c r="C13805" s="65"/>
      <c r="D13805" s="65"/>
      <c r="E13805" s="65"/>
      <c r="F13805" s="65"/>
      <c r="G13805" s="65"/>
      <c r="H13805" s="113"/>
    </row>
    <row r="13806" spans="1:8">
      <c r="A13806" s="65"/>
      <c r="B13806" s="65"/>
      <c r="C13806" s="65"/>
      <c r="D13806" s="65"/>
      <c r="E13806" s="65"/>
      <c r="F13806" s="65"/>
      <c r="G13806" s="65"/>
      <c r="H13806" s="113"/>
    </row>
    <row r="13807" spans="1:8">
      <c r="A13807" s="65"/>
      <c r="B13807" s="65"/>
      <c r="C13807" s="65"/>
      <c r="D13807" s="65"/>
      <c r="E13807" s="65"/>
      <c r="F13807" s="65"/>
      <c r="G13807" s="65"/>
      <c r="H13807" s="113"/>
    </row>
    <row r="13808" spans="1:8">
      <c r="A13808" s="65"/>
      <c r="B13808" s="65"/>
      <c r="C13808" s="65"/>
      <c r="D13808" s="65"/>
      <c r="E13808" s="65"/>
      <c r="F13808" s="65"/>
      <c r="G13808" s="65"/>
      <c r="H13808" s="113"/>
    </row>
    <row r="13809" spans="1:8">
      <c r="A13809" s="65"/>
      <c r="B13809" s="65"/>
      <c r="C13809" s="65"/>
      <c r="D13809" s="65"/>
      <c r="E13809" s="65"/>
      <c r="F13809" s="65"/>
      <c r="G13809" s="65"/>
      <c r="H13809" s="113"/>
    </row>
    <row r="13810" spans="1:8">
      <c r="A13810" s="65"/>
      <c r="B13810" s="65"/>
      <c r="C13810" s="65"/>
      <c r="D13810" s="65"/>
      <c r="E13810" s="65"/>
      <c r="F13810" s="65"/>
      <c r="G13810" s="65"/>
      <c r="H13810" s="113"/>
    </row>
    <row r="13811" spans="1:8">
      <c r="A13811" s="65"/>
      <c r="B13811" s="65"/>
      <c r="C13811" s="65"/>
      <c r="D13811" s="65"/>
      <c r="E13811" s="65"/>
      <c r="F13811" s="65"/>
      <c r="G13811" s="65"/>
      <c r="H13811" s="113"/>
    </row>
    <row r="13812" spans="1:8">
      <c r="A13812" s="65"/>
      <c r="B13812" s="65"/>
      <c r="C13812" s="65"/>
      <c r="D13812" s="65"/>
      <c r="E13812" s="65"/>
      <c r="F13812" s="65"/>
      <c r="G13812" s="65"/>
      <c r="H13812" s="113"/>
    </row>
    <row r="13813" spans="1:8">
      <c r="A13813" s="65"/>
      <c r="B13813" s="65"/>
      <c r="C13813" s="65"/>
      <c r="D13813" s="65"/>
      <c r="E13813" s="65"/>
      <c r="F13813" s="65"/>
      <c r="G13813" s="65"/>
      <c r="H13813" s="113"/>
    </row>
    <row r="13814" spans="1:8">
      <c r="A13814" s="65"/>
      <c r="B13814" s="65"/>
      <c r="C13814" s="65"/>
      <c r="D13814" s="65"/>
      <c r="E13814" s="65"/>
      <c r="F13814" s="65"/>
      <c r="G13814" s="65"/>
      <c r="H13814" s="113"/>
    </row>
    <row r="13815" spans="1:8">
      <c r="A13815" s="65"/>
      <c r="B13815" s="65"/>
      <c r="C13815" s="65"/>
      <c r="D13815" s="65"/>
      <c r="E13815" s="65"/>
      <c r="F13815" s="65"/>
      <c r="G13815" s="65"/>
      <c r="H13815" s="113"/>
    </row>
    <row r="13816" spans="1:8">
      <c r="A13816" s="65"/>
      <c r="B13816" s="65"/>
      <c r="C13816" s="65"/>
      <c r="D13816" s="65"/>
      <c r="E13816" s="65"/>
      <c r="F13816" s="65"/>
      <c r="G13816" s="65"/>
      <c r="H13816" s="113"/>
    </row>
    <row r="13817" spans="1:8">
      <c r="A13817" s="65"/>
      <c r="B13817" s="65"/>
      <c r="C13817" s="65"/>
      <c r="D13817" s="65"/>
      <c r="E13817" s="65"/>
      <c r="F13817" s="65"/>
      <c r="G13817" s="65"/>
      <c r="H13817" s="113"/>
    </row>
    <row r="13818" spans="1:8">
      <c r="A13818" s="65"/>
      <c r="B13818" s="65"/>
      <c r="C13818" s="65"/>
      <c r="D13818" s="65"/>
      <c r="E13818" s="65"/>
      <c r="F13818" s="65"/>
      <c r="G13818" s="65"/>
      <c r="H13818" s="113"/>
    </row>
    <row r="13819" spans="1:8">
      <c r="A13819" s="65"/>
      <c r="B13819" s="65"/>
      <c r="C13819" s="65"/>
      <c r="D13819" s="65"/>
      <c r="E13819" s="65"/>
      <c r="F13819" s="65"/>
      <c r="G13819" s="65"/>
      <c r="H13819" s="113"/>
    </row>
    <row r="13820" spans="1:8">
      <c r="A13820" s="65"/>
      <c r="B13820" s="65"/>
      <c r="C13820" s="65"/>
      <c r="D13820" s="65"/>
      <c r="E13820" s="65"/>
      <c r="F13820" s="65"/>
      <c r="G13820" s="65"/>
      <c r="H13820" s="113"/>
    </row>
    <row r="13821" spans="1:8">
      <c r="A13821" s="65"/>
      <c r="B13821" s="65"/>
      <c r="C13821" s="65"/>
      <c r="D13821" s="65"/>
      <c r="E13821" s="65"/>
      <c r="F13821" s="65"/>
      <c r="G13821" s="65"/>
      <c r="H13821" s="113"/>
    </row>
    <row r="13822" spans="1:8">
      <c r="A13822" s="65"/>
      <c r="B13822" s="65"/>
      <c r="C13822" s="65"/>
      <c r="D13822" s="65"/>
      <c r="E13822" s="65"/>
      <c r="F13822" s="65"/>
      <c r="G13822" s="65"/>
      <c r="H13822" s="113"/>
    </row>
    <row r="13823" spans="1:8">
      <c r="A13823" s="65"/>
      <c r="B13823" s="65"/>
      <c r="C13823" s="65"/>
      <c r="D13823" s="65"/>
      <c r="E13823" s="65"/>
      <c r="F13823" s="65"/>
      <c r="G13823" s="65"/>
      <c r="H13823" s="113"/>
    </row>
    <row r="13824" spans="1:8">
      <c r="A13824" s="65"/>
      <c r="B13824" s="65"/>
      <c r="C13824" s="65"/>
      <c r="D13824" s="65"/>
      <c r="E13824" s="65"/>
      <c r="F13824" s="65"/>
      <c r="G13824" s="65"/>
      <c r="H13824" s="113"/>
    </row>
    <row r="13825" spans="1:8">
      <c r="A13825" s="65"/>
      <c r="B13825" s="65"/>
      <c r="C13825" s="65"/>
      <c r="D13825" s="65"/>
      <c r="E13825" s="65"/>
      <c r="F13825" s="65"/>
      <c r="G13825" s="65"/>
      <c r="H13825" s="113"/>
    </row>
    <row r="13826" spans="1:8">
      <c r="A13826" s="65"/>
      <c r="B13826" s="65"/>
      <c r="C13826" s="65"/>
      <c r="D13826" s="65"/>
      <c r="E13826" s="65"/>
      <c r="F13826" s="65"/>
      <c r="G13826" s="65"/>
      <c r="H13826" s="113"/>
    </row>
    <row r="13827" spans="1:8">
      <c r="A13827" s="65"/>
      <c r="B13827" s="65"/>
      <c r="C13827" s="65"/>
      <c r="D13827" s="65"/>
      <c r="E13827" s="65"/>
      <c r="F13827" s="65"/>
      <c r="G13827" s="65"/>
      <c r="H13827" s="113"/>
    </row>
    <row r="13828" spans="1:8">
      <c r="A13828" s="65"/>
      <c r="B13828" s="65"/>
      <c r="C13828" s="65"/>
      <c r="D13828" s="65"/>
      <c r="E13828" s="65"/>
      <c r="F13828" s="65"/>
      <c r="G13828" s="65"/>
      <c r="H13828" s="113"/>
    </row>
    <row r="13829" spans="1:8">
      <c r="A13829" s="65"/>
      <c r="B13829" s="65"/>
      <c r="C13829" s="65"/>
      <c r="D13829" s="65"/>
      <c r="E13829" s="65"/>
      <c r="F13829" s="65"/>
      <c r="G13829" s="65"/>
      <c r="H13829" s="113"/>
    </row>
    <row r="13830" spans="1:8">
      <c r="A13830" s="65"/>
      <c r="B13830" s="65"/>
      <c r="C13830" s="65"/>
      <c r="D13830" s="65"/>
      <c r="E13830" s="65"/>
      <c r="F13830" s="65"/>
      <c r="G13830" s="65"/>
      <c r="H13830" s="113"/>
    </row>
    <row r="13831" spans="1:8">
      <c r="A13831" s="65"/>
      <c r="B13831" s="65"/>
      <c r="C13831" s="65"/>
      <c r="D13831" s="65"/>
      <c r="E13831" s="65"/>
      <c r="F13831" s="65"/>
      <c r="G13831" s="65"/>
      <c r="H13831" s="113"/>
    </row>
    <row r="13832" spans="1:8">
      <c r="A13832" s="65"/>
      <c r="B13832" s="65"/>
      <c r="C13832" s="65"/>
      <c r="D13832" s="65"/>
      <c r="E13832" s="65"/>
      <c r="F13832" s="65"/>
      <c r="G13832" s="65"/>
      <c r="H13832" s="113"/>
    </row>
    <row r="13833" spans="1:8">
      <c r="A13833" s="65"/>
      <c r="B13833" s="65"/>
      <c r="C13833" s="65"/>
      <c r="D13833" s="65"/>
      <c r="E13833" s="65"/>
      <c r="F13833" s="65"/>
      <c r="G13833" s="65"/>
      <c r="H13833" s="113"/>
    </row>
    <row r="13834" spans="1:8">
      <c r="A13834" s="65"/>
      <c r="B13834" s="65"/>
      <c r="C13834" s="65"/>
      <c r="D13834" s="65"/>
      <c r="E13834" s="65"/>
      <c r="F13834" s="65"/>
      <c r="G13834" s="65"/>
      <c r="H13834" s="113"/>
    </row>
    <row r="13835" spans="1:8">
      <c r="A13835" s="65"/>
      <c r="B13835" s="65"/>
      <c r="C13835" s="65"/>
      <c r="D13835" s="65"/>
      <c r="E13835" s="65"/>
      <c r="F13835" s="65"/>
      <c r="G13835" s="65"/>
      <c r="H13835" s="113"/>
    </row>
    <row r="13836" spans="1:8">
      <c r="A13836" s="65"/>
      <c r="B13836" s="65"/>
      <c r="C13836" s="65"/>
      <c r="D13836" s="65"/>
      <c r="E13836" s="65"/>
      <c r="F13836" s="65"/>
      <c r="G13836" s="65"/>
      <c r="H13836" s="113"/>
    </row>
    <row r="13837" spans="1:8">
      <c r="A13837" s="65"/>
      <c r="B13837" s="65"/>
      <c r="C13837" s="65"/>
      <c r="D13837" s="65"/>
      <c r="E13837" s="65"/>
      <c r="F13837" s="65"/>
      <c r="G13837" s="65"/>
      <c r="H13837" s="113"/>
    </row>
    <row r="13838" spans="1:8">
      <c r="A13838" s="65"/>
      <c r="B13838" s="65"/>
      <c r="C13838" s="65"/>
      <c r="D13838" s="65"/>
      <c r="E13838" s="65"/>
      <c r="F13838" s="65"/>
      <c r="G13838" s="65"/>
      <c r="H13838" s="113"/>
    </row>
    <row r="13839" spans="1:8">
      <c r="A13839" s="65"/>
      <c r="B13839" s="65"/>
      <c r="C13839" s="65"/>
      <c r="D13839" s="65"/>
      <c r="E13839" s="65"/>
      <c r="F13839" s="65"/>
      <c r="G13839" s="65"/>
      <c r="H13839" s="113"/>
    </row>
    <row r="13840" spans="1:8">
      <c r="A13840" s="65"/>
      <c r="B13840" s="65"/>
      <c r="C13840" s="65"/>
      <c r="D13840" s="65"/>
      <c r="E13840" s="65"/>
      <c r="F13840" s="65"/>
      <c r="G13840" s="65"/>
      <c r="H13840" s="113"/>
    </row>
    <row r="13841" spans="1:8">
      <c r="A13841" s="65"/>
      <c r="B13841" s="65"/>
      <c r="C13841" s="65"/>
      <c r="D13841" s="65"/>
      <c r="E13841" s="65"/>
      <c r="F13841" s="65"/>
      <c r="G13841" s="65"/>
      <c r="H13841" s="113"/>
    </row>
    <row r="13842" spans="1:8">
      <c r="A13842" s="65"/>
      <c r="B13842" s="65"/>
      <c r="C13842" s="65"/>
      <c r="D13842" s="65"/>
      <c r="E13842" s="65"/>
      <c r="F13842" s="65"/>
      <c r="G13842" s="65"/>
      <c r="H13842" s="113"/>
    </row>
    <row r="13843" spans="1:8">
      <c r="A13843" s="65"/>
      <c r="B13843" s="65"/>
      <c r="C13843" s="65"/>
      <c r="D13843" s="65"/>
      <c r="E13843" s="65"/>
      <c r="F13843" s="65"/>
      <c r="G13843" s="65"/>
      <c r="H13843" s="113"/>
    </row>
    <row r="13844" spans="1:8">
      <c r="A13844" s="65"/>
      <c r="B13844" s="65"/>
      <c r="C13844" s="65"/>
      <c r="D13844" s="65"/>
      <c r="E13844" s="65"/>
      <c r="F13844" s="65"/>
      <c r="G13844" s="65"/>
      <c r="H13844" s="113"/>
    </row>
    <row r="13845" spans="1:8">
      <c r="A13845" s="65"/>
      <c r="B13845" s="65"/>
      <c r="C13845" s="65"/>
      <c r="D13845" s="65"/>
      <c r="E13845" s="65"/>
      <c r="F13845" s="65"/>
      <c r="G13845" s="65"/>
      <c r="H13845" s="113"/>
    </row>
    <row r="13846" spans="1:8">
      <c r="A13846" s="65"/>
      <c r="B13846" s="65"/>
      <c r="C13846" s="65"/>
      <c r="D13846" s="65"/>
      <c r="E13846" s="65"/>
      <c r="F13846" s="65"/>
      <c r="G13846" s="65"/>
      <c r="H13846" s="113"/>
    </row>
    <row r="13847" spans="1:8">
      <c r="A13847" s="65"/>
      <c r="B13847" s="65"/>
      <c r="C13847" s="65"/>
      <c r="D13847" s="65"/>
      <c r="E13847" s="65"/>
      <c r="F13847" s="65"/>
      <c r="G13847" s="65"/>
      <c r="H13847" s="113"/>
    </row>
    <row r="13848" spans="1:8">
      <c r="A13848" s="65"/>
      <c r="B13848" s="65"/>
      <c r="C13848" s="65"/>
      <c r="D13848" s="65"/>
      <c r="E13848" s="65"/>
      <c r="F13848" s="65"/>
      <c r="G13848" s="65"/>
      <c r="H13848" s="113"/>
    </row>
    <row r="13849" spans="1:8">
      <c r="A13849" s="65"/>
      <c r="B13849" s="65"/>
      <c r="C13849" s="65"/>
      <c r="D13849" s="65"/>
      <c r="E13849" s="65"/>
      <c r="F13849" s="65"/>
      <c r="G13849" s="65"/>
      <c r="H13849" s="113"/>
    </row>
    <row r="13850" spans="1:8">
      <c r="A13850" s="65"/>
      <c r="B13850" s="65"/>
      <c r="C13850" s="65"/>
      <c r="D13850" s="65"/>
      <c r="E13850" s="65"/>
      <c r="F13850" s="65"/>
      <c r="G13850" s="65"/>
      <c r="H13850" s="113"/>
    </row>
    <row r="13851" spans="1:8">
      <c r="A13851" s="65"/>
      <c r="B13851" s="65"/>
      <c r="C13851" s="65"/>
      <c r="D13851" s="65"/>
      <c r="E13851" s="65"/>
      <c r="F13851" s="65"/>
      <c r="G13851" s="65"/>
      <c r="H13851" s="113"/>
    </row>
    <row r="13852" spans="1:8">
      <c r="A13852" s="65"/>
      <c r="B13852" s="65"/>
      <c r="C13852" s="65"/>
      <c r="D13852" s="65"/>
      <c r="E13852" s="65"/>
      <c r="F13852" s="65"/>
      <c r="G13852" s="65"/>
      <c r="H13852" s="113"/>
    </row>
    <row r="13853" spans="1:8">
      <c r="A13853" s="65"/>
      <c r="B13853" s="65"/>
      <c r="C13853" s="65"/>
      <c r="D13853" s="65"/>
      <c r="E13853" s="65"/>
      <c r="F13853" s="65"/>
      <c r="G13853" s="65"/>
      <c r="H13853" s="113"/>
    </row>
    <row r="13854" spans="1:8">
      <c r="A13854" s="65"/>
      <c r="B13854" s="65"/>
      <c r="C13854" s="65"/>
      <c r="D13854" s="65"/>
      <c r="E13854" s="65"/>
      <c r="F13854" s="65"/>
      <c r="G13854" s="65"/>
      <c r="H13854" s="113"/>
    </row>
    <row r="13855" spans="1:8">
      <c r="A13855" s="65"/>
      <c r="B13855" s="65"/>
      <c r="C13855" s="65"/>
      <c r="D13855" s="65"/>
      <c r="E13855" s="65"/>
      <c r="F13855" s="65"/>
      <c r="G13855" s="65"/>
      <c r="H13855" s="113"/>
    </row>
    <row r="13856" spans="1:8">
      <c r="A13856" s="65"/>
      <c r="B13856" s="65"/>
      <c r="C13856" s="65"/>
      <c r="D13856" s="65"/>
      <c r="E13856" s="65"/>
      <c r="F13856" s="65"/>
      <c r="G13856" s="65"/>
      <c r="H13856" s="113"/>
    </row>
    <row r="13857" spans="1:8">
      <c r="A13857" s="65"/>
      <c r="B13857" s="65"/>
      <c r="C13857" s="65"/>
      <c r="D13857" s="65"/>
      <c r="E13857" s="65"/>
      <c r="F13857" s="65"/>
      <c r="G13857" s="65"/>
      <c r="H13857" s="113"/>
    </row>
    <row r="13858" spans="1:8">
      <c r="A13858" s="65"/>
      <c r="B13858" s="65"/>
      <c r="C13858" s="65"/>
      <c r="D13858" s="65"/>
      <c r="E13858" s="65"/>
      <c r="F13858" s="65"/>
      <c r="G13858" s="65"/>
      <c r="H13858" s="113"/>
    </row>
    <row r="13859" spans="1:8">
      <c r="A13859" s="65"/>
      <c r="B13859" s="65"/>
      <c r="C13859" s="65"/>
      <c r="D13859" s="65"/>
      <c r="E13859" s="65"/>
      <c r="F13859" s="65"/>
      <c r="G13859" s="65"/>
      <c r="H13859" s="113"/>
    </row>
    <row r="13860" spans="1:8">
      <c r="A13860" s="65"/>
      <c r="B13860" s="65"/>
      <c r="C13860" s="65"/>
      <c r="D13860" s="65"/>
      <c r="E13860" s="65"/>
      <c r="F13860" s="65"/>
      <c r="G13860" s="65"/>
      <c r="H13860" s="113"/>
    </row>
    <row r="13861" spans="1:8">
      <c r="A13861" s="65"/>
      <c r="B13861" s="65"/>
      <c r="C13861" s="65"/>
      <c r="D13861" s="65"/>
      <c r="E13861" s="65"/>
      <c r="F13861" s="65"/>
      <c r="G13861" s="65"/>
      <c r="H13861" s="113"/>
    </row>
    <row r="13862" spans="1:8">
      <c r="A13862" s="65"/>
      <c r="B13862" s="65"/>
      <c r="C13862" s="65"/>
      <c r="D13862" s="65"/>
      <c r="E13862" s="65"/>
      <c r="F13862" s="65"/>
      <c r="G13862" s="65"/>
      <c r="H13862" s="113"/>
    </row>
    <row r="13863" spans="1:8">
      <c r="A13863" s="65"/>
      <c r="B13863" s="65"/>
      <c r="C13863" s="65"/>
      <c r="D13863" s="65"/>
      <c r="E13863" s="65"/>
      <c r="F13863" s="65"/>
      <c r="G13863" s="65"/>
      <c r="H13863" s="113"/>
    </row>
    <row r="13864" spans="1:8">
      <c r="A13864" s="65"/>
      <c r="B13864" s="65"/>
      <c r="C13864" s="65"/>
      <c r="D13864" s="65"/>
      <c r="E13864" s="65"/>
      <c r="F13864" s="65"/>
      <c r="G13864" s="65"/>
      <c r="H13864" s="113"/>
    </row>
    <row r="13865" spans="1:8">
      <c r="A13865" s="65"/>
      <c r="B13865" s="65"/>
      <c r="C13865" s="65"/>
      <c r="D13865" s="65"/>
      <c r="E13865" s="65"/>
      <c r="F13865" s="65"/>
      <c r="G13865" s="65"/>
      <c r="H13865" s="113"/>
    </row>
    <row r="13866" spans="1:8">
      <c r="A13866" s="65"/>
      <c r="B13866" s="65"/>
      <c r="C13866" s="65"/>
      <c r="D13866" s="65"/>
      <c r="E13866" s="65"/>
      <c r="F13866" s="65"/>
      <c r="G13866" s="65"/>
      <c r="H13866" s="113"/>
    </row>
    <row r="13867" spans="1:8">
      <c r="A13867" s="65"/>
      <c r="B13867" s="65"/>
      <c r="C13867" s="65"/>
      <c r="D13867" s="65"/>
      <c r="E13867" s="65"/>
      <c r="F13867" s="65"/>
      <c r="G13867" s="65"/>
      <c r="H13867" s="113"/>
    </row>
    <row r="13868" spans="1:8">
      <c r="A13868" s="65"/>
      <c r="B13868" s="65"/>
      <c r="C13868" s="65"/>
      <c r="D13868" s="65"/>
      <c r="E13868" s="65"/>
      <c r="F13868" s="65"/>
      <c r="G13868" s="65"/>
      <c r="H13868" s="113"/>
    </row>
    <row r="13869" spans="1:8">
      <c r="A13869" s="65"/>
      <c r="B13869" s="65"/>
      <c r="C13869" s="65"/>
      <c r="D13869" s="65"/>
      <c r="E13869" s="65"/>
      <c r="F13869" s="65"/>
      <c r="G13869" s="65"/>
      <c r="H13869" s="113"/>
    </row>
    <row r="13870" spans="1:8">
      <c r="A13870" s="65"/>
      <c r="B13870" s="65"/>
      <c r="C13870" s="65"/>
      <c r="D13870" s="65"/>
      <c r="E13870" s="65"/>
      <c r="F13870" s="65"/>
      <c r="G13870" s="65"/>
      <c r="H13870" s="113"/>
    </row>
    <row r="13871" spans="1:8">
      <c r="A13871" s="65"/>
      <c r="B13871" s="65"/>
      <c r="C13871" s="65"/>
      <c r="D13871" s="65"/>
      <c r="E13871" s="65"/>
      <c r="F13871" s="65"/>
      <c r="G13871" s="65"/>
      <c r="H13871" s="113"/>
    </row>
    <row r="13872" spans="1:8">
      <c r="A13872" s="65"/>
      <c r="B13872" s="65"/>
      <c r="C13872" s="65"/>
      <c r="D13872" s="65"/>
      <c r="E13872" s="65"/>
      <c r="F13872" s="65"/>
      <c r="G13872" s="65"/>
      <c r="H13872" s="113"/>
    </row>
    <row r="13873" spans="1:8">
      <c r="A13873" s="65"/>
      <c r="B13873" s="65"/>
      <c r="C13873" s="65"/>
      <c r="D13873" s="65"/>
      <c r="E13873" s="65"/>
      <c r="F13873" s="65"/>
      <c r="G13873" s="65"/>
      <c r="H13873" s="113"/>
    </row>
    <row r="13874" spans="1:8">
      <c r="A13874" s="65"/>
      <c r="B13874" s="65"/>
      <c r="C13874" s="65"/>
      <c r="D13874" s="65"/>
      <c r="E13874" s="65"/>
      <c r="F13874" s="65"/>
      <c r="G13874" s="65"/>
      <c r="H13874" s="113"/>
    </row>
    <row r="13875" spans="1:8">
      <c r="A13875" s="65"/>
      <c r="B13875" s="65"/>
      <c r="C13875" s="65"/>
      <c r="D13875" s="65"/>
      <c r="E13875" s="65"/>
      <c r="F13875" s="65"/>
      <c r="G13875" s="65"/>
      <c r="H13875" s="113"/>
    </row>
    <row r="13876" spans="1:8">
      <c r="A13876" s="65"/>
      <c r="B13876" s="65"/>
      <c r="C13876" s="65"/>
      <c r="D13876" s="65"/>
      <c r="E13876" s="65"/>
      <c r="F13876" s="65"/>
      <c r="G13876" s="65"/>
      <c r="H13876" s="113"/>
    </row>
    <row r="13877" spans="1:8">
      <c r="A13877" s="65"/>
      <c r="B13877" s="65"/>
      <c r="C13877" s="65"/>
      <c r="D13877" s="65"/>
      <c r="E13877" s="65"/>
      <c r="F13877" s="65"/>
      <c r="G13877" s="65"/>
      <c r="H13877" s="113"/>
    </row>
    <row r="13878" spans="1:8">
      <c r="A13878" s="65"/>
      <c r="B13878" s="65"/>
      <c r="C13878" s="65"/>
      <c r="D13878" s="65"/>
      <c r="E13878" s="65"/>
      <c r="F13878" s="65"/>
      <c r="G13878" s="65"/>
      <c r="H13878" s="113"/>
    </row>
    <row r="13879" spans="1:8">
      <c r="A13879" s="65"/>
      <c r="B13879" s="65"/>
      <c r="C13879" s="65"/>
      <c r="D13879" s="65"/>
      <c r="E13879" s="65"/>
      <c r="F13879" s="65"/>
      <c r="G13879" s="65"/>
      <c r="H13879" s="113"/>
    </row>
    <row r="13880" spans="1:8">
      <c r="A13880" s="65"/>
      <c r="B13880" s="65"/>
      <c r="C13880" s="65"/>
      <c r="D13880" s="65"/>
      <c r="E13880" s="65"/>
      <c r="F13880" s="65"/>
      <c r="G13880" s="65"/>
      <c r="H13880" s="113"/>
    </row>
    <row r="13881" spans="1:8">
      <c r="A13881" s="65"/>
      <c r="B13881" s="65"/>
      <c r="C13881" s="65"/>
      <c r="D13881" s="65"/>
      <c r="E13881" s="65"/>
      <c r="F13881" s="65"/>
      <c r="G13881" s="65"/>
      <c r="H13881" s="113"/>
    </row>
    <row r="13882" spans="1:8">
      <c r="A13882" s="65"/>
      <c r="B13882" s="65"/>
      <c r="C13882" s="65"/>
      <c r="D13882" s="65"/>
      <c r="E13882" s="65"/>
      <c r="F13882" s="65"/>
      <c r="G13882" s="65"/>
      <c r="H13882" s="113"/>
    </row>
    <row r="13883" spans="1:8">
      <c r="A13883" s="65"/>
      <c r="B13883" s="65"/>
      <c r="C13883" s="65"/>
      <c r="D13883" s="65"/>
      <c r="E13883" s="65"/>
      <c r="F13883" s="65"/>
      <c r="G13883" s="65"/>
      <c r="H13883" s="113"/>
    </row>
    <row r="13884" spans="1:8">
      <c r="A13884" s="65"/>
      <c r="B13884" s="65"/>
      <c r="C13884" s="65"/>
      <c r="D13884" s="65"/>
      <c r="E13884" s="65"/>
      <c r="F13884" s="65"/>
      <c r="G13884" s="65"/>
      <c r="H13884" s="113"/>
    </row>
    <row r="13885" spans="1:8">
      <c r="A13885" s="65"/>
      <c r="B13885" s="65"/>
      <c r="C13885" s="65"/>
      <c r="D13885" s="65"/>
      <c r="E13885" s="65"/>
      <c r="F13885" s="65"/>
      <c r="G13885" s="65"/>
      <c r="H13885" s="113"/>
    </row>
    <row r="13886" spans="1:8">
      <c r="A13886" s="65"/>
      <c r="B13886" s="65"/>
      <c r="C13886" s="65"/>
      <c r="D13886" s="65"/>
      <c r="E13886" s="65"/>
      <c r="F13886" s="65"/>
      <c r="G13886" s="65"/>
      <c r="H13886" s="113"/>
    </row>
    <row r="13887" spans="1:8">
      <c r="A13887" s="65"/>
      <c r="B13887" s="65"/>
      <c r="C13887" s="65"/>
      <c r="D13887" s="65"/>
      <c r="E13887" s="65"/>
      <c r="F13887" s="65"/>
      <c r="G13887" s="65"/>
      <c r="H13887" s="113"/>
    </row>
    <row r="13888" spans="1:8">
      <c r="A13888" s="65"/>
      <c r="B13888" s="65"/>
      <c r="C13888" s="65"/>
      <c r="D13888" s="65"/>
      <c r="E13888" s="65"/>
      <c r="F13888" s="65"/>
      <c r="G13888" s="65"/>
      <c r="H13888" s="113"/>
    </row>
    <row r="13889" spans="1:8">
      <c r="A13889" s="65"/>
      <c r="B13889" s="65"/>
      <c r="C13889" s="65"/>
      <c r="D13889" s="65"/>
      <c r="E13889" s="65"/>
      <c r="F13889" s="65"/>
      <c r="G13889" s="65"/>
      <c r="H13889" s="113"/>
    </row>
    <row r="13890" spans="1:8">
      <c r="A13890" s="65"/>
      <c r="B13890" s="65"/>
      <c r="C13890" s="65"/>
      <c r="D13890" s="65"/>
      <c r="E13890" s="65"/>
      <c r="F13890" s="65"/>
      <c r="G13890" s="65"/>
      <c r="H13890" s="113"/>
    </row>
    <row r="13891" spans="1:8">
      <c r="A13891" s="65"/>
      <c r="B13891" s="65"/>
      <c r="C13891" s="65"/>
      <c r="D13891" s="65"/>
      <c r="E13891" s="65"/>
      <c r="F13891" s="65"/>
      <c r="G13891" s="65"/>
      <c r="H13891" s="113"/>
    </row>
    <row r="13892" spans="1:8">
      <c r="A13892" s="65"/>
      <c r="B13892" s="65"/>
      <c r="C13892" s="65"/>
      <c r="D13892" s="65"/>
      <c r="E13892" s="65"/>
      <c r="F13892" s="65"/>
      <c r="G13892" s="65"/>
      <c r="H13892" s="113"/>
    </row>
    <row r="13893" spans="1:8">
      <c r="A13893" s="65"/>
      <c r="B13893" s="65"/>
      <c r="C13893" s="65"/>
      <c r="D13893" s="65"/>
      <c r="E13893" s="65"/>
      <c r="F13893" s="65"/>
      <c r="G13893" s="65"/>
      <c r="H13893" s="113"/>
    </row>
    <row r="13894" spans="1:8">
      <c r="A13894" s="65"/>
      <c r="B13894" s="65"/>
      <c r="C13894" s="65"/>
      <c r="D13894" s="65"/>
      <c r="E13894" s="65"/>
      <c r="F13894" s="65"/>
      <c r="G13894" s="65"/>
      <c r="H13894" s="113"/>
    </row>
    <row r="13895" spans="1:8">
      <c r="A13895" s="65"/>
      <c r="B13895" s="65"/>
      <c r="C13895" s="65"/>
      <c r="D13895" s="65"/>
      <c r="E13895" s="65"/>
      <c r="F13895" s="65"/>
      <c r="G13895" s="65"/>
      <c r="H13895" s="113"/>
    </row>
    <row r="13896" spans="1:8">
      <c r="A13896" s="65"/>
      <c r="B13896" s="65"/>
      <c r="C13896" s="65"/>
      <c r="D13896" s="65"/>
      <c r="E13896" s="65"/>
      <c r="F13896" s="65"/>
      <c r="G13896" s="65"/>
      <c r="H13896" s="113"/>
    </row>
    <row r="13897" spans="1:8">
      <c r="A13897" s="65"/>
      <c r="B13897" s="65"/>
      <c r="C13897" s="65"/>
      <c r="D13897" s="65"/>
      <c r="E13897" s="65"/>
      <c r="F13897" s="65"/>
      <c r="G13897" s="65"/>
      <c r="H13897" s="113"/>
    </row>
    <row r="13898" spans="1:8">
      <c r="A13898" s="65"/>
      <c r="B13898" s="65"/>
      <c r="C13898" s="65"/>
      <c r="D13898" s="65"/>
      <c r="E13898" s="65"/>
      <c r="F13898" s="65"/>
      <c r="G13898" s="65"/>
      <c r="H13898" s="113"/>
    </row>
    <row r="13899" spans="1:8">
      <c r="A13899" s="65"/>
      <c r="B13899" s="65"/>
      <c r="C13899" s="65"/>
      <c r="D13899" s="65"/>
      <c r="E13899" s="65"/>
      <c r="F13899" s="65"/>
      <c r="G13899" s="65"/>
      <c r="H13899" s="113"/>
    </row>
    <row r="13900" spans="1:8">
      <c r="A13900" s="65"/>
      <c r="B13900" s="65"/>
      <c r="C13900" s="65"/>
      <c r="D13900" s="65"/>
      <c r="E13900" s="65"/>
      <c r="F13900" s="65"/>
      <c r="G13900" s="65"/>
      <c r="H13900" s="113"/>
    </row>
    <row r="13901" spans="1:8">
      <c r="A13901" s="65"/>
      <c r="B13901" s="65"/>
      <c r="C13901" s="65"/>
      <c r="D13901" s="65"/>
      <c r="E13901" s="65"/>
      <c r="F13901" s="65"/>
      <c r="G13901" s="65"/>
      <c r="H13901" s="113"/>
    </row>
    <row r="13902" spans="1:8">
      <c r="A13902" s="65"/>
      <c r="B13902" s="65"/>
      <c r="C13902" s="65"/>
      <c r="D13902" s="65"/>
      <c r="E13902" s="65"/>
      <c r="F13902" s="65"/>
      <c r="G13902" s="65"/>
      <c r="H13902" s="113"/>
    </row>
    <row r="13903" spans="1:8">
      <c r="A13903" s="65"/>
      <c r="B13903" s="65"/>
      <c r="C13903" s="65"/>
      <c r="D13903" s="65"/>
      <c r="E13903" s="65"/>
      <c r="F13903" s="65"/>
      <c r="G13903" s="65"/>
      <c r="H13903" s="113"/>
    </row>
    <row r="13904" spans="1:8">
      <c r="A13904" s="65"/>
      <c r="B13904" s="65"/>
      <c r="C13904" s="65"/>
      <c r="D13904" s="65"/>
      <c r="E13904" s="65"/>
      <c r="F13904" s="65"/>
      <c r="G13904" s="65"/>
      <c r="H13904" s="113"/>
    </row>
    <row r="13905" spans="1:8">
      <c r="A13905" s="65"/>
      <c r="B13905" s="65"/>
      <c r="C13905" s="65"/>
      <c r="D13905" s="65"/>
      <c r="E13905" s="65"/>
      <c r="F13905" s="65"/>
      <c r="G13905" s="65"/>
      <c r="H13905" s="113"/>
    </row>
    <row r="13906" spans="1:8">
      <c r="A13906" s="65"/>
      <c r="B13906" s="65"/>
      <c r="C13906" s="65"/>
      <c r="D13906" s="65"/>
      <c r="E13906" s="65"/>
      <c r="F13906" s="65"/>
      <c r="G13906" s="65"/>
      <c r="H13906" s="113"/>
    </row>
    <row r="13907" spans="1:8">
      <c r="A13907" s="65"/>
      <c r="B13907" s="65"/>
      <c r="C13907" s="65"/>
      <c r="D13907" s="65"/>
      <c r="E13907" s="65"/>
      <c r="F13907" s="65"/>
      <c r="G13907" s="65"/>
      <c r="H13907" s="113"/>
    </row>
    <row r="13908" spans="1:8">
      <c r="A13908" s="65"/>
      <c r="B13908" s="65"/>
      <c r="C13908" s="65"/>
      <c r="D13908" s="65"/>
      <c r="E13908" s="65"/>
      <c r="F13908" s="65"/>
      <c r="G13908" s="65"/>
      <c r="H13908" s="113"/>
    </row>
    <row r="13909" spans="1:8">
      <c r="A13909" s="65"/>
      <c r="B13909" s="65"/>
      <c r="C13909" s="65"/>
      <c r="D13909" s="65"/>
      <c r="E13909" s="65"/>
      <c r="F13909" s="65"/>
      <c r="G13909" s="65"/>
      <c r="H13909" s="113"/>
    </row>
    <row r="13910" spans="1:8">
      <c r="A13910" s="65"/>
      <c r="B13910" s="65"/>
      <c r="C13910" s="65"/>
      <c r="D13910" s="65"/>
      <c r="E13910" s="65"/>
      <c r="F13910" s="65"/>
      <c r="G13910" s="65"/>
      <c r="H13910" s="113"/>
    </row>
    <row r="13911" spans="1:8">
      <c r="A13911" s="65"/>
      <c r="B13911" s="65"/>
      <c r="C13911" s="65"/>
      <c r="D13911" s="65"/>
      <c r="E13911" s="65"/>
      <c r="F13911" s="65"/>
      <c r="G13911" s="65"/>
      <c r="H13911" s="113"/>
    </row>
    <row r="13912" spans="1:8">
      <c r="A13912" s="65"/>
      <c r="B13912" s="65"/>
      <c r="C13912" s="65"/>
      <c r="D13912" s="65"/>
      <c r="E13912" s="65"/>
      <c r="F13912" s="65"/>
      <c r="G13912" s="65"/>
      <c r="H13912" s="113"/>
    </row>
    <row r="13913" spans="1:8">
      <c r="A13913" s="65"/>
      <c r="B13913" s="65"/>
      <c r="C13913" s="65"/>
      <c r="D13913" s="65"/>
      <c r="E13913" s="65"/>
      <c r="F13913" s="65"/>
      <c r="G13913" s="65"/>
      <c r="H13913" s="113"/>
    </row>
    <row r="13914" spans="1:8">
      <c r="A13914" s="65"/>
      <c r="B13914" s="65"/>
      <c r="C13914" s="65"/>
      <c r="D13914" s="65"/>
      <c r="E13914" s="65"/>
      <c r="F13914" s="65"/>
      <c r="G13914" s="65"/>
      <c r="H13914" s="113"/>
    </row>
    <row r="13915" spans="1:8">
      <c r="A13915" s="65"/>
      <c r="B13915" s="65"/>
      <c r="C13915" s="65"/>
      <c r="D13915" s="65"/>
      <c r="E13915" s="65"/>
      <c r="F13915" s="65"/>
      <c r="G13915" s="65"/>
      <c r="H13915" s="113"/>
    </row>
    <row r="13916" spans="1:8">
      <c r="A13916" s="65"/>
      <c r="B13916" s="65"/>
      <c r="C13916" s="65"/>
      <c r="D13916" s="65"/>
      <c r="E13916" s="65"/>
      <c r="F13916" s="65"/>
      <c r="G13916" s="65"/>
      <c r="H13916" s="113"/>
    </row>
    <row r="13917" spans="1:8">
      <c r="A13917" s="65"/>
      <c r="B13917" s="65"/>
      <c r="C13917" s="65"/>
      <c r="D13917" s="65"/>
      <c r="E13917" s="65"/>
      <c r="F13917" s="65"/>
      <c r="G13917" s="65"/>
      <c r="H13917" s="113"/>
    </row>
    <row r="13918" spans="1:8">
      <c r="A13918" s="65"/>
      <c r="B13918" s="65"/>
      <c r="C13918" s="65"/>
      <c r="D13918" s="65"/>
      <c r="E13918" s="65"/>
      <c r="F13918" s="65"/>
      <c r="G13918" s="65"/>
      <c r="H13918" s="113"/>
    </row>
    <row r="13919" spans="1:8">
      <c r="A13919" s="65"/>
      <c r="B13919" s="65"/>
      <c r="C13919" s="65"/>
      <c r="D13919" s="65"/>
      <c r="E13919" s="65"/>
      <c r="F13919" s="65"/>
      <c r="G13919" s="65"/>
      <c r="H13919" s="113"/>
    </row>
    <row r="13920" spans="1:8">
      <c r="A13920" s="65"/>
      <c r="B13920" s="65"/>
      <c r="C13920" s="65"/>
      <c r="D13920" s="65"/>
      <c r="E13920" s="65"/>
      <c r="F13920" s="65"/>
      <c r="G13920" s="65"/>
      <c r="H13920" s="113"/>
    </row>
    <row r="13921" spans="1:8">
      <c r="A13921" s="65"/>
      <c r="B13921" s="65"/>
      <c r="C13921" s="65"/>
      <c r="D13921" s="65"/>
      <c r="E13921" s="65"/>
      <c r="F13921" s="65"/>
      <c r="G13921" s="65"/>
      <c r="H13921" s="113"/>
    </row>
    <row r="13922" spans="1:8">
      <c r="A13922" s="65"/>
      <c r="B13922" s="65"/>
      <c r="C13922" s="65"/>
      <c r="D13922" s="65"/>
      <c r="E13922" s="65"/>
      <c r="F13922" s="65"/>
      <c r="G13922" s="65"/>
      <c r="H13922" s="113"/>
    </row>
    <row r="13923" spans="1:8">
      <c r="A13923" s="65"/>
      <c r="B13923" s="65"/>
      <c r="C13923" s="65"/>
      <c r="D13923" s="65"/>
      <c r="E13923" s="65"/>
      <c r="F13923" s="65"/>
      <c r="G13923" s="65"/>
      <c r="H13923" s="113"/>
    </row>
    <row r="13924" spans="1:8">
      <c r="A13924" s="65"/>
      <c r="B13924" s="65"/>
      <c r="C13924" s="65"/>
      <c r="D13924" s="65"/>
      <c r="E13924" s="65"/>
      <c r="F13924" s="65"/>
      <c r="G13924" s="65"/>
      <c r="H13924" s="113"/>
    </row>
    <row r="13925" spans="1:8">
      <c r="A13925" s="65"/>
      <c r="B13925" s="65"/>
      <c r="C13925" s="65"/>
      <c r="D13925" s="65"/>
      <c r="E13925" s="65"/>
      <c r="F13925" s="65"/>
      <c r="G13925" s="65"/>
      <c r="H13925" s="113"/>
    </row>
    <row r="13926" spans="1:8">
      <c r="A13926" s="65"/>
      <c r="B13926" s="65"/>
      <c r="C13926" s="65"/>
      <c r="D13926" s="65"/>
      <c r="E13926" s="65"/>
      <c r="F13926" s="65"/>
      <c r="G13926" s="65"/>
      <c r="H13926" s="113"/>
    </row>
    <row r="13927" spans="1:8">
      <c r="A13927" s="65"/>
      <c r="B13927" s="65"/>
      <c r="C13927" s="65"/>
      <c r="D13927" s="65"/>
      <c r="E13927" s="65"/>
      <c r="F13927" s="65"/>
      <c r="G13927" s="65"/>
      <c r="H13927" s="113"/>
    </row>
    <row r="13928" spans="1:8">
      <c r="A13928" s="65"/>
      <c r="B13928" s="65"/>
      <c r="C13928" s="65"/>
      <c r="D13928" s="65"/>
      <c r="E13928" s="65"/>
      <c r="F13928" s="65"/>
      <c r="G13928" s="65"/>
      <c r="H13928" s="113"/>
    </row>
    <row r="13929" spans="1:8">
      <c r="A13929" s="65"/>
      <c r="B13929" s="65"/>
      <c r="C13929" s="65"/>
      <c r="D13929" s="65"/>
      <c r="E13929" s="65"/>
      <c r="F13929" s="65"/>
      <c r="G13929" s="65"/>
      <c r="H13929" s="113"/>
    </row>
    <row r="13930" spans="1:8">
      <c r="A13930" s="65"/>
      <c r="B13930" s="65"/>
      <c r="C13930" s="65"/>
      <c r="D13930" s="65"/>
      <c r="E13930" s="65"/>
      <c r="F13930" s="65"/>
      <c r="G13930" s="65"/>
      <c r="H13930" s="113"/>
    </row>
    <row r="13931" spans="1:8">
      <c r="A13931" s="65"/>
      <c r="B13931" s="65"/>
      <c r="C13931" s="65"/>
      <c r="D13931" s="65"/>
      <c r="E13931" s="65"/>
      <c r="F13931" s="65"/>
      <c r="G13931" s="65"/>
      <c r="H13931" s="113"/>
    </row>
    <row r="13932" spans="1:8">
      <c r="A13932" s="65"/>
      <c r="B13932" s="65"/>
      <c r="C13932" s="65"/>
      <c r="D13932" s="65"/>
      <c r="E13932" s="65"/>
      <c r="F13932" s="65"/>
      <c r="G13932" s="65"/>
      <c r="H13932" s="113"/>
    </row>
    <row r="13933" spans="1:8">
      <c r="A13933" s="65"/>
      <c r="B13933" s="65"/>
      <c r="C13933" s="65"/>
      <c r="D13933" s="65"/>
      <c r="E13933" s="65"/>
      <c r="F13933" s="65"/>
      <c r="G13933" s="65"/>
      <c r="H13933" s="113"/>
    </row>
    <row r="13934" spans="1:8">
      <c r="A13934" s="65"/>
      <c r="B13934" s="65"/>
      <c r="C13934" s="65"/>
      <c r="D13934" s="65"/>
      <c r="E13934" s="65"/>
      <c r="F13934" s="65"/>
      <c r="G13934" s="65"/>
      <c r="H13934" s="113"/>
    </row>
    <row r="13935" spans="1:8">
      <c r="A13935" s="65"/>
      <c r="B13935" s="65"/>
      <c r="C13935" s="65"/>
      <c r="D13935" s="65"/>
      <c r="E13935" s="65"/>
      <c r="F13935" s="65"/>
      <c r="G13935" s="65"/>
      <c r="H13935" s="113"/>
    </row>
    <row r="13936" spans="1:8">
      <c r="A13936" s="65"/>
      <c r="B13936" s="65"/>
      <c r="C13936" s="65"/>
      <c r="D13936" s="65"/>
      <c r="E13936" s="65"/>
      <c r="F13936" s="65"/>
      <c r="G13936" s="65"/>
      <c r="H13936" s="113"/>
    </row>
    <row r="13937" spans="1:8">
      <c r="A13937" s="65"/>
      <c r="B13937" s="65"/>
      <c r="C13937" s="65"/>
      <c r="D13937" s="65"/>
      <c r="E13937" s="65"/>
      <c r="F13937" s="65"/>
      <c r="G13937" s="65"/>
      <c r="H13937" s="113"/>
    </row>
    <row r="13938" spans="1:8">
      <c r="A13938" s="65"/>
      <c r="B13938" s="65"/>
      <c r="C13938" s="65"/>
      <c r="D13938" s="65"/>
      <c r="E13938" s="65"/>
      <c r="F13938" s="65"/>
      <c r="G13938" s="65"/>
      <c r="H13938" s="113"/>
    </row>
    <row r="13939" spans="1:8">
      <c r="A13939" s="65"/>
      <c r="B13939" s="65"/>
      <c r="C13939" s="65"/>
      <c r="D13939" s="65"/>
      <c r="E13939" s="65"/>
      <c r="F13939" s="65"/>
      <c r="G13939" s="65"/>
      <c r="H13939" s="113"/>
    </row>
    <row r="13940" spans="1:8">
      <c r="A13940" s="65"/>
      <c r="B13940" s="65"/>
      <c r="C13940" s="65"/>
      <c r="D13940" s="65"/>
      <c r="E13940" s="65"/>
      <c r="F13940" s="65"/>
      <c r="G13940" s="65"/>
      <c r="H13940" s="113"/>
    </row>
    <row r="13941" spans="1:8">
      <c r="A13941" s="65"/>
      <c r="B13941" s="65"/>
      <c r="C13941" s="65"/>
      <c r="D13941" s="65"/>
      <c r="E13941" s="65"/>
      <c r="F13941" s="65"/>
      <c r="G13941" s="65"/>
      <c r="H13941" s="113"/>
    </row>
    <row r="13942" spans="1:8">
      <c r="A13942" s="65"/>
      <c r="B13942" s="65"/>
      <c r="C13942" s="65"/>
      <c r="D13942" s="65"/>
      <c r="E13942" s="65"/>
      <c r="F13942" s="65"/>
      <c r="G13942" s="65"/>
      <c r="H13942" s="113"/>
    </row>
    <row r="13943" spans="1:8">
      <c r="A13943" s="65"/>
      <c r="B13943" s="65"/>
      <c r="C13943" s="65"/>
      <c r="D13943" s="65"/>
      <c r="E13943" s="65"/>
      <c r="F13943" s="65"/>
      <c r="G13943" s="65"/>
      <c r="H13943" s="113"/>
    </row>
    <row r="13944" spans="1:8">
      <c r="A13944" s="65"/>
      <c r="B13944" s="65"/>
      <c r="C13944" s="65"/>
      <c r="D13944" s="65"/>
      <c r="E13944" s="65"/>
      <c r="F13944" s="65"/>
      <c r="G13944" s="65"/>
      <c r="H13944" s="113"/>
    </row>
    <row r="13945" spans="1:8">
      <c r="A13945" s="65"/>
      <c r="B13945" s="65"/>
      <c r="C13945" s="65"/>
      <c r="D13945" s="65"/>
      <c r="E13945" s="65"/>
      <c r="F13945" s="65"/>
      <c r="G13945" s="65"/>
      <c r="H13945" s="113"/>
    </row>
    <row r="13946" spans="1:8">
      <c r="A13946" s="65"/>
      <c r="B13946" s="65"/>
      <c r="C13946" s="65"/>
      <c r="D13946" s="65"/>
      <c r="E13946" s="65"/>
      <c r="F13946" s="65"/>
      <c r="G13946" s="65"/>
      <c r="H13946" s="113"/>
    </row>
    <row r="13947" spans="1:8">
      <c r="A13947" s="65"/>
      <c r="B13947" s="65"/>
      <c r="C13947" s="65"/>
      <c r="D13947" s="65"/>
      <c r="E13947" s="65"/>
      <c r="F13947" s="65"/>
      <c r="G13947" s="65"/>
      <c r="H13947" s="113"/>
    </row>
    <row r="13948" spans="1:8">
      <c r="A13948" s="65"/>
      <c r="B13948" s="65"/>
      <c r="C13948" s="65"/>
      <c r="D13948" s="65"/>
      <c r="E13948" s="65"/>
      <c r="F13948" s="65"/>
      <c r="G13948" s="65"/>
      <c r="H13948" s="113"/>
    </row>
    <row r="13949" spans="1:8">
      <c r="A13949" s="65"/>
      <c r="B13949" s="65"/>
      <c r="C13949" s="65"/>
      <c r="D13949" s="65"/>
      <c r="E13949" s="65"/>
      <c r="F13949" s="65"/>
      <c r="G13949" s="65"/>
      <c r="H13949" s="113"/>
    </row>
    <row r="13950" spans="1:8">
      <c r="A13950" s="65"/>
      <c r="B13950" s="65"/>
      <c r="C13950" s="65"/>
      <c r="D13950" s="65"/>
      <c r="E13950" s="65"/>
      <c r="F13950" s="65"/>
      <c r="G13950" s="65"/>
      <c r="H13950" s="113"/>
    </row>
    <row r="13951" spans="1:8">
      <c r="A13951" s="65"/>
      <c r="B13951" s="65"/>
      <c r="C13951" s="65"/>
      <c r="D13951" s="65"/>
      <c r="E13951" s="65"/>
      <c r="F13951" s="65"/>
      <c r="G13951" s="65"/>
      <c r="H13951" s="113"/>
    </row>
    <row r="13952" spans="1:8">
      <c r="A13952" s="65"/>
      <c r="B13952" s="65"/>
      <c r="C13952" s="65"/>
      <c r="D13952" s="65"/>
      <c r="E13952" s="65"/>
      <c r="F13952" s="65"/>
      <c r="G13952" s="65"/>
      <c r="H13952" s="113"/>
    </row>
    <row r="13953" spans="1:8">
      <c r="A13953" s="65"/>
      <c r="B13953" s="65"/>
      <c r="C13953" s="65"/>
      <c r="D13953" s="65"/>
      <c r="E13953" s="65"/>
      <c r="F13953" s="65"/>
      <c r="G13953" s="65"/>
      <c r="H13953" s="113"/>
    </row>
    <row r="13954" spans="1:8">
      <c r="A13954" s="65"/>
      <c r="B13954" s="65"/>
      <c r="C13954" s="65"/>
      <c r="D13954" s="65"/>
      <c r="E13954" s="65"/>
      <c r="F13954" s="65"/>
      <c r="G13954" s="65"/>
      <c r="H13954" s="113"/>
    </row>
    <row r="13955" spans="1:8">
      <c r="A13955" s="65"/>
      <c r="B13955" s="65"/>
      <c r="C13955" s="65"/>
      <c r="D13955" s="65"/>
      <c r="E13955" s="65"/>
      <c r="F13955" s="65"/>
      <c r="G13955" s="65"/>
      <c r="H13955" s="113"/>
    </row>
    <row r="13956" spans="1:8">
      <c r="A13956" s="65"/>
      <c r="B13956" s="65"/>
      <c r="C13956" s="65"/>
      <c r="D13956" s="65"/>
      <c r="E13956" s="65"/>
      <c r="F13956" s="65"/>
      <c r="G13956" s="65"/>
      <c r="H13956" s="113"/>
    </row>
    <row r="13957" spans="1:8">
      <c r="A13957" s="65"/>
      <c r="B13957" s="65"/>
      <c r="C13957" s="65"/>
      <c r="D13957" s="65"/>
      <c r="E13957" s="65"/>
      <c r="F13957" s="65"/>
      <c r="G13957" s="65"/>
      <c r="H13957" s="113"/>
    </row>
    <row r="13958" spans="1:8">
      <c r="A13958" s="65"/>
      <c r="B13958" s="65"/>
      <c r="C13958" s="65"/>
      <c r="D13958" s="65"/>
      <c r="E13958" s="65"/>
      <c r="F13958" s="65"/>
      <c r="G13958" s="65"/>
      <c r="H13958" s="113"/>
    </row>
    <row r="13959" spans="1:8">
      <c r="A13959" s="65"/>
      <c r="B13959" s="65"/>
      <c r="C13959" s="65"/>
      <c r="D13959" s="65"/>
      <c r="E13959" s="65"/>
      <c r="F13959" s="65"/>
      <c r="G13959" s="65"/>
      <c r="H13959" s="113"/>
    </row>
    <row r="13960" spans="1:8">
      <c r="A13960" s="65"/>
      <c r="B13960" s="65"/>
      <c r="C13960" s="65"/>
      <c r="D13960" s="65"/>
      <c r="E13960" s="65"/>
      <c r="F13960" s="65"/>
      <c r="G13960" s="65"/>
      <c r="H13960" s="113"/>
    </row>
    <row r="13961" spans="1:8">
      <c r="A13961" s="65"/>
      <c r="B13961" s="65"/>
      <c r="C13961" s="65"/>
      <c r="D13961" s="65"/>
      <c r="E13961" s="65"/>
      <c r="F13961" s="65"/>
      <c r="G13961" s="65"/>
      <c r="H13961" s="113"/>
    </row>
    <row r="13962" spans="1:8">
      <c r="A13962" s="65"/>
      <c r="B13962" s="65"/>
      <c r="C13962" s="65"/>
      <c r="D13962" s="65"/>
      <c r="E13962" s="65"/>
      <c r="F13962" s="65"/>
      <c r="G13962" s="65"/>
      <c r="H13962" s="113"/>
    </row>
    <row r="13963" spans="1:8">
      <c r="A13963" s="65"/>
      <c r="B13963" s="65"/>
      <c r="C13963" s="65"/>
      <c r="D13963" s="65"/>
      <c r="E13963" s="65"/>
      <c r="F13963" s="65"/>
      <c r="G13963" s="65"/>
      <c r="H13963" s="113"/>
    </row>
    <row r="13964" spans="1:8">
      <c r="A13964" s="65"/>
      <c r="B13964" s="65"/>
      <c r="C13964" s="65"/>
      <c r="D13964" s="65"/>
      <c r="E13964" s="65"/>
      <c r="F13964" s="65"/>
      <c r="G13964" s="65"/>
      <c r="H13964" s="113"/>
    </row>
    <row r="13965" spans="1:8">
      <c r="A13965" s="65"/>
      <c r="B13965" s="65"/>
      <c r="C13965" s="65"/>
      <c r="D13965" s="65"/>
      <c r="E13965" s="65"/>
      <c r="F13965" s="65"/>
      <c r="G13965" s="65"/>
      <c r="H13965" s="113"/>
    </row>
    <row r="13966" spans="1:8">
      <c r="A13966" s="65"/>
      <c r="B13966" s="65"/>
      <c r="C13966" s="65"/>
      <c r="D13966" s="65"/>
      <c r="E13966" s="65"/>
      <c r="F13966" s="65"/>
      <c r="G13966" s="65"/>
      <c r="H13966" s="113"/>
    </row>
    <row r="13967" spans="1:8">
      <c r="A13967" s="65"/>
      <c r="B13967" s="65"/>
      <c r="C13967" s="65"/>
      <c r="D13967" s="65"/>
      <c r="E13967" s="65"/>
      <c r="F13967" s="65"/>
      <c r="G13967" s="65"/>
      <c r="H13967" s="113"/>
    </row>
    <row r="13968" spans="1:8">
      <c r="A13968" s="65"/>
      <c r="B13968" s="65"/>
      <c r="C13968" s="65"/>
      <c r="D13968" s="65"/>
      <c r="E13968" s="65"/>
      <c r="F13968" s="65"/>
      <c r="G13968" s="65"/>
      <c r="H13968" s="113"/>
    </row>
    <row r="13969" spans="1:8">
      <c r="A13969" s="65"/>
      <c r="B13969" s="65"/>
      <c r="C13969" s="65"/>
      <c r="D13969" s="65"/>
      <c r="E13969" s="65"/>
      <c r="F13969" s="65"/>
      <c r="G13969" s="65"/>
      <c r="H13969" s="113"/>
    </row>
    <row r="13970" spans="1:8">
      <c r="A13970" s="65"/>
      <c r="B13970" s="65"/>
      <c r="C13970" s="65"/>
      <c r="D13970" s="65"/>
      <c r="E13970" s="65"/>
      <c r="F13970" s="65"/>
      <c r="G13970" s="65"/>
      <c r="H13970" s="113"/>
    </row>
    <row r="13971" spans="1:8">
      <c r="A13971" s="65"/>
      <c r="B13971" s="65"/>
      <c r="C13971" s="65"/>
      <c r="D13971" s="65"/>
      <c r="E13971" s="65"/>
      <c r="F13971" s="65"/>
      <c r="G13971" s="65"/>
      <c r="H13971" s="113"/>
    </row>
    <row r="13972" spans="1:8">
      <c r="A13972" s="65"/>
      <c r="B13972" s="65"/>
      <c r="C13972" s="65"/>
      <c r="D13972" s="65"/>
      <c r="E13972" s="65"/>
      <c r="F13972" s="65"/>
      <c r="G13972" s="65"/>
      <c r="H13972" s="113"/>
    </row>
    <row r="13973" spans="1:8">
      <c r="A13973" s="65"/>
      <c r="B13973" s="65"/>
      <c r="C13973" s="65"/>
      <c r="D13973" s="65"/>
      <c r="E13973" s="65"/>
      <c r="F13973" s="65"/>
      <c r="G13973" s="65"/>
      <c r="H13973" s="113"/>
    </row>
    <row r="13974" spans="1:8">
      <c r="A13974" s="65"/>
      <c r="B13974" s="65"/>
      <c r="C13974" s="65"/>
      <c r="D13974" s="65"/>
      <c r="E13974" s="65"/>
      <c r="F13974" s="65"/>
      <c r="G13974" s="65"/>
      <c r="H13974" s="113"/>
    </row>
    <row r="13975" spans="1:8">
      <c r="A13975" s="65"/>
      <c r="B13975" s="65"/>
      <c r="C13975" s="65"/>
      <c r="D13975" s="65"/>
      <c r="E13975" s="65"/>
      <c r="F13975" s="65"/>
      <c r="G13975" s="65"/>
      <c r="H13975" s="113"/>
    </row>
    <row r="13976" spans="1:8">
      <c r="A13976" s="65"/>
      <c r="B13976" s="65"/>
      <c r="C13976" s="65"/>
      <c r="D13976" s="65"/>
      <c r="E13976" s="65"/>
      <c r="F13976" s="65"/>
      <c r="G13976" s="65"/>
      <c r="H13976" s="113"/>
    </row>
    <row r="13977" spans="1:8">
      <c r="A13977" s="65"/>
      <c r="B13977" s="65"/>
      <c r="C13977" s="65"/>
      <c r="D13977" s="65"/>
      <c r="E13977" s="65"/>
      <c r="F13977" s="65"/>
      <c r="G13977" s="65"/>
      <c r="H13977" s="113"/>
    </row>
    <row r="13978" spans="1:8">
      <c r="A13978" s="65"/>
      <c r="B13978" s="65"/>
      <c r="C13978" s="65"/>
      <c r="D13978" s="65"/>
      <c r="E13978" s="65"/>
      <c r="F13978" s="65"/>
      <c r="G13978" s="65"/>
      <c r="H13978" s="113"/>
    </row>
    <row r="13979" spans="1:8">
      <c r="A13979" s="65"/>
      <c r="B13979" s="65"/>
      <c r="C13979" s="65"/>
      <c r="D13979" s="65"/>
      <c r="E13979" s="65"/>
      <c r="F13979" s="65"/>
      <c r="G13979" s="65"/>
      <c r="H13979" s="113"/>
    </row>
    <row r="13980" spans="1:8">
      <c r="A13980" s="65"/>
      <c r="B13980" s="65"/>
      <c r="C13980" s="65"/>
      <c r="D13980" s="65"/>
      <c r="E13980" s="65"/>
      <c r="F13980" s="65"/>
      <c r="G13980" s="65"/>
      <c r="H13980" s="113"/>
    </row>
    <row r="13981" spans="1:8">
      <c r="A13981" s="65"/>
      <c r="B13981" s="65"/>
      <c r="C13981" s="65"/>
      <c r="D13981" s="65"/>
      <c r="E13981" s="65"/>
      <c r="F13981" s="65"/>
      <c r="G13981" s="65"/>
      <c r="H13981" s="113"/>
    </row>
    <row r="13982" spans="1:8">
      <c r="A13982" s="65"/>
      <c r="B13982" s="65"/>
      <c r="C13982" s="65"/>
      <c r="D13982" s="65"/>
      <c r="E13982" s="65"/>
      <c r="F13982" s="65"/>
      <c r="G13982" s="65"/>
      <c r="H13982" s="113"/>
    </row>
    <row r="13983" spans="1:8">
      <c r="A13983" s="65"/>
      <c r="B13983" s="65"/>
      <c r="C13983" s="65"/>
      <c r="D13983" s="65"/>
      <c r="E13983" s="65"/>
      <c r="F13983" s="65"/>
      <c r="G13983" s="65"/>
      <c r="H13983" s="113"/>
    </row>
    <row r="13984" spans="1:8">
      <c r="A13984" s="65"/>
      <c r="B13984" s="65"/>
      <c r="C13984" s="65"/>
      <c r="D13984" s="65"/>
      <c r="E13984" s="65"/>
      <c r="F13984" s="65"/>
      <c r="G13984" s="65"/>
      <c r="H13984" s="113"/>
    </row>
    <row r="13985" spans="1:8">
      <c r="A13985" s="65"/>
      <c r="B13985" s="65"/>
      <c r="C13985" s="65"/>
      <c r="D13985" s="65"/>
      <c r="E13985" s="65"/>
      <c r="F13985" s="65"/>
      <c r="G13985" s="65"/>
      <c r="H13985" s="113"/>
    </row>
    <row r="13986" spans="1:8">
      <c r="A13986" s="65"/>
      <c r="B13986" s="65"/>
      <c r="C13986" s="65"/>
      <c r="D13986" s="65"/>
      <c r="E13986" s="65"/>
      <c r="F13986" s="65"/>
      <c r="G13986" s="65"/>
      <c r="H13986" s="113"/>
    </row>
    <row r="13987" spans="1:8">
      <c r="A13987" s="65"/>
      <c r="B13987" s="65"/>
      <c r="C13987" s="65"/>
      <c r="D13987" s="65"/>
      <c r="E13987" s="65"/>
      <c r="F13987" s="65"/>
      <c r="G13987" s="65"/>
      <c r="H13987" s="113"/>
    </row>
    <row r="13988" spans="1:8">
      <c r="A13988" s="65"/>
      <c r="B13988" s="65"/>
      <c r="C13988" s="65"/>
      <c r="D13988" s="65"/>
      <c r="E13988" s="65"/>
      <c r="F13988" s="65"/>
      <c r="G13988" s="65"/>
      <c r="H13988" s="113"/>
    </row>
    <row r="13989" spans="1:8">
      <c r="A13989" s="65"/>
      <c r="B13989" s="65"/>
      <c r="C13989" s="65"/>
      <c r="D13989" s="65"/>
      <c r="E13989" s="65"/>
      <c r="F13989" s="65"/>
      <c r="G13989" s="65"/>
      <c r="H13989" s="113"/>
    </row>
    <row r="13990" spans="1:8">
      <c r="A13990" s="65"/>
      <c r="B13990" s="65"/>
      <c r="C13990" s="65"/>
      <c r="D13990" s="65"/>
      <c r="E13990" s="65"/>
      <c r="F13990" s="65"/>
      <c r="G13990" s="65"/>
      <c r="H13990" s="113"/>
    </row>
    <row r="13991" spans="1:8">
      <c r="A13991" s="65"/>
      <c r="B13991" s="65"/>
      <c r="C13991" s="65"/>
      <c r="D13991" s="65"/>
      <c r="E13991" s="65"/>
      <c r="F13991" s="65"/>
      <c r="G13991" s="65"/>
      <c r="H13991" s="113"/>
    </row>
    <row r="13992" spans="1:8">
      <c r="A13992" s="65"/>
      <c r="B13992" s="65"/>
      <c r="C13992" s="65"/>
      <c r="D13992" s="65"/>
      <c r="E13992" s="65"/>
      <c r="F13992" s="65"/>
      <c r="G13992" s="65"/>
      <c r="H13992" s="113"/>
    </row>
    <row r="13993" spans="1:8">
      <c r="A13993" s="65"/>
      <c r="B13993" s="65"/>
      <c r="C13993" s="65"/>
      <c r="D13993" s="65"/>
      <c r="E13993" s="65"/>
      <c r="F13993" s="65"/>
      <c r="G13993" s="65"/>
      <c r="H13993" s="113"/>
    </row>
    <row r="13994" spans="1:8">
      <c r="A13994" s="65"/>
      <c r="B13994" s="65"/>
      <c r="C13994" s="65"/>
      <c r="D13994" s="65"/>
      <c r="E13994" s="65"/>
      <c r="F13994" s="65"/>
      <c r="G13994" s="65"/>
      <c r="H13994" s="113"/>
    </row>
    <row r="13995" spans="1:8">
      <c r="A13995" s="65"/>
      <c r="B13995" s="65"/>
      <c r="C13995" s="65"/>
      <c r="D13995" s="65"/>
      <c r="E13995" s="65"/>
      <c r="F13995" s="65"/>
      <c r="G13995" s="65"/>
      <c r="H13995" s="113"/>
    </row>
    <row r="13996" spans="1:8">
      <c r="A13996" s="65"/>
      <c r="B13996" s="65"/>
      <c r="C13996" s="65"/>
      <c r="D13996" s="65"/>
      <c r="E13996" s="65"/>
      <c r="F13996" s="65"/>
      <c r="G13996" s="65"/>
      <c r="H13996" s="113"/>
    </row>
    <row r="13997" spans="1:8">
      <c r="A13997" s="65"/>
      <c r="B13997" s="65"/>
      <c r="C13997" s="65"/>
      <c r="D13997" s="65"/>
      <c r="E13997" s="65"/>
      <c r="F13997" s="65"/>
      <c r="G13997" s="65"/>
      <c r="H13997" s="113"/>
    </row>
    <row r="13998" spans="1:8">
      <c r="A13998" s="65"/>
      <c r="B13998" s="65"/>
      <c r="C13998" s="65"/>
      <c r="D13998" s="65"/>
      <c r="E13998" s="65"/>
      <c r="F13998" s="65"/>
      <c r="G13998" s="65"/>
      <c r="H13998" s="113"/>
    </row>
    <row r="13999" spans="1:8">
      <c r="A13999" s="65"/>
      <c r="B13999" s="65"/>
      <c r="C13999" s="65"/>
      <c r="D13999" s="65"/>
      <c r="E13999" s="65"/>
      <c r="F13999" s="65"/>
      <c r="G13999" s="65"/>
      <c r="H13999" s="113"/>
    </row>
    <row r="14000" spans="1:8">
      <c r="A14000" s="65"/>
      <c r="B14000" s="65"/>
      <c r="C14000" s="65"/>
      <c r="D14000" s="65"/>
      <c r="E14000" s="65"/>
      <c r="F14000" s="65"/>
      <c r="G14000" s="65"/>
      <c r="H14000" s="113"/>
    </row>
    <row r="14001" spans="1:8">
      <c r="A14001" s="65"/>
      <c r="B14001" s="65"/>
      <c r="C14001" s="65"/>
      <c r="D14001" s="65"/>
      <c r="E14001" s="65"/>
      <c r="F14001" s="65"/>
      <c r="G14001" s="65"/>
      <c r="H14001" s="113"/>
    </row>
    <row r="14002" spans="1:8">
      <c r="A14002" s="65"/>
      <c r="B14002" s="65"/>
      <c r="C14002" s="65"/>
      <c r="D14002" s="65"/>
      <c r="E14002" s="65"/>
      <c r="F14002" s="65"/>
      <c r="G14002" s="65"/>
      <c r="H14002" s="113"/>
    </row>
    <row r="14003" spans="1:8">
      <c r="A14003" s="65"/>
      <c r="B14003" s="65"/>
      <c r="C14003" s="65"/>
      <c r="D14003" s="65"/>
      <c r="E14003" s="65"/>
      <c r="F14003" s="65"/>
      <c r="G14003" s="65"/>
      <c r="H14003" s="113"/>
    </row>
    <row r="14004" spans="1:8">
      <c r="A14004" s="65"/>
      <c r="B14004" s="65"/>
      <c r="C14004" s="65"/>
      <c r="D14004" s="65"/>
      <c r="E14004" s="65"/>
      <c r="F14004" s="65"/>
      <c r="G14004" s="65"/>
      <c r="H14004" s="113"/>
    </row>
    <row r="14005" spans="1:8">
      <c r="A14005" s="65"/>
      <c r="B14005" s="65"/>
      <c r="C14005" s="65"/>
      <c r="D14005" s="65"/>
      <c r="E14005" s="65"/>
      <c r="F14005" s="65"/>
      <c r="G14005" s="65"/>
      <c r="H14005" s="113"/>
    </row>
    <row r="14006" spans="1:8">
      <c r="A14006" s="65"/>
      <c r="B14006" s="65"/>
      <c r="C14006" s="65"/>
      <c r="D14006" s="65"/>
      <c r="E14006" s="65"/>
      <c r="F14006" s="65"/>
      <c r="G14006" s="65"/>
      <c r="H14006" s="113"/>
    </row>
    <row r="14007" spans="1:8">
      <c r="A14007" s="65"/>
      <c r="B14007" s="65"/>
      <c r="C14007" s="65"/>
      <c r="D14007" s="65"/>
      <c r="E14007" s="65"/>
      <c r="F14007" s="65"/>
      <c r="G14007" s="65"/>
      <c r="H14007" s="113"/>
    </row>
    <row r="14008" spans="1:8">
      <c r="A14008" s="65"/>
      <c r="B14008" s="65"/>
      <c r="C14008" s="65"/>
      <c r="D14008" s="65"/>
      <c r="E14008" s="65"/>
      <c r="F14008" s="65"/>
      <c r="G14008" s="65"/>
      <c r="H14008" s="113"/>
    </row>
    <row r="14009" spans="1:8">
      <c r="A14009" s="65"/>
      <c r="B14009" s="65"/>
      <c r="C14009" s="65"/>
      <c r="D14009" s="65"/>
      <c r="E14009" s="65"/>
      <c r="F14009" s="65"/>
      <c r="G14009" s="65"/>
      <c r="H14009" s="113"/>
    </row>
    <row r="14010" spans="1:8">
      <c r="A14010" s="65"/>
      <c r="B14010" s="65"/>
      <c r="C14010" s="65"/>
      <c r="D14010" s="65"/>
      <c r="E14010" s="65"/>
      <c r="F14010" s="65"/>
      <c r="G14010" s="65"/>
      <c r="H14010" s="113"/>
    </row>
    <row r="14011" spans="1:8">
      <c r="A14011" s="65"/>
      <c r="B14011" s="65"/>
      <c r="C14011" s="65"/>
      <c r="D14011" s="65"/>
      <c r="E14011" s="65"/>
      <c r="F14011" s="65"/>
      <c r="G14011" s="65"/>
      <c r="H14011" s="113"/>
    </row>
    <row r="14012" spans="1:8">
      <c r="A14012" s="65"/>
      <c r="B14012" s="65"/>
      <c r="C14012" s="65"/>
      <c r="D14012" s="65"/>
      <c r="E14012" s="65"/>
      <c r="F14012" s="65"/>
      <c r="G14012" s="65"/>
      <c r="H14012" s="113"/>
    </row>
    <row r="14013" spans="1:8">
      <c r="A14013" s="65"/>
      <c r="B14013" s="65"/>
      <c r="C14013" s="65"/>
      <c r="D14013" s="65"/>
      <c r="E14013" s="65"/>
      <c r="F14013" s="65"/>
      <c r="G14013" s="65"/>
      <c r="H14013" s="113"/>
    </row>
    <row r="14014" spans="1:8">
      <c r="A14014" s="65"/>
      <c r="B14014" s="65"/>
      <c r="C14014" s="65"/>
      <c r="D14014" s="65"/>
      <c r="E14014" s="65"/>
      <c r="F14014" s="65"/>
      <c r="G14014" s="65"/>
      <c r="H14014" s="113"/>
    </row>
    <row r="14015" spans="1:8">
      <c r="A14015" s="65"/>
      <c r="B14015" s="65"/>
      <c r="C14015" s="65"/>
      <c r="D14015" s="65"/>
      <c r="E14015" s="65"/>
      <c r="F14015" s="65"/>
      <c r="G14015" s="65"/>
      <c r="H14015" s="113"/>
    </row>
    <row r="14016" spans="1:8">
      <c r="A14016" s="65"/>
      <c r="B14016" s="65"/>
      <c r="C14016" s="65"/>
      <c r="D14016" s="65"/>
      <c r="E14016" s="65"/>
      <c r="F14016" s="65"/>
      <c r="G14016" s="65"/>
      <c r="H14016" s="113"/>
    </row>
    <row r="14017" spans="1:8">
      <c r="A14017" s="65"/>
      <c r="B14017" s="65"/>
      <c r="C14017" s="65"/>
      <c r="D14017" s="65"/>
      <c r="E14017" s="65"/>
      <c r="F14017" s="65"/>
      <c r="G14017" s="65"/>
      <c r="H14017" s="113"/>
    </row>
    <row r="14018" spans="1:8">
      <c r="A14018" s="65"/>
      <c r="B14018" s="65"/>
      <c r="C14018" s="65"/>
      <c r="D14018" s="65"/>
      <c r="E14018" s="65"/>
      <c r="F14018" s="65"/>
      <c r="G14018" s="65"/>
      <c r="H14018" s="113"/>
    </row>
    <row r="14019" spans="1:8">
      <c r="A14019" s="65"/>
      <c r="B14019" s="65"/>
      <c r="C14019" s="65"/>
      <c r="D14019" s="65"/>
      <c r="E14019" s="65"/>
      <c r="F14019" s="65"/>
      <c r="G14019" s="65"/>
      <c r="H14019" s="113"/>
    </row>
    <row r="14020" spans="1:8">
      <c r="A14020" s="65"/>
      <c r="B14020" s="65"/>
      <c r="C14020" s="65"/>
      <c r="D14020" s="65"/>
      <c r="E14020" s="65"/>
      <c r="F14020" s="65"/>
      <c r="G14020" s="65"/>
      <c r="H14020" s="113"/>
    </row>
    <row r="14021" spans="1:8">
      <c r="A14021" s="65"/>
      <c r="B14021" s="65"/>
      <c r="C14021" s="65"/>
      <c r="D14021" s="65"/>
      <c r="E14021" s="65"/>
      <c r="F14021" s="65"/>
      <c r="G14021" s="65"/>
      <c r="H14021" s="113"/>
    </row>
    <row r="14022" spans="1:8">
      <c r="A14022" s="65"/>
      <c r="B14022" s="65"/>
      <c r="C14022" s="65"/>
      <c r="D14022" s="65"/>
      <c r="E14022" s="65"/>
      <c r="F14022" s="65"/>
      <c r="G14022" s="65"/>
      <c r="H14022" s="113"/>
    </row>
    <row r="14023" spans="1:8">
      <c r="A14023" s="65"/>
      <c r="B14023" s="65"/>
      <c r="C14023" s="65"/>
      <c r="D14023" s="65"/>
      <c r="E14023" s="65"/>
      <c r="F14023" s="65"/>
      <c r="G14023" s="65"/>
      <c r="H14023" s="113"/>
    </row>
    <row r="14024" spans="1:8">
      <c r="A14024" s="65"/>
      <c r="B14024" s="65"/>
      <c r="C14024" s="65"/>
      <c r="D14024" s="65"/>
      <c r="E14024" s="65"/>
      <c r="F14024" s="65"/>
      <c r="G14024" s="65"/>
      <c r="H14024" s="113"/>
    </row>
    <row r="14025" spans="1:8">
      <c r="A14025" s="65"/>
      <c r="B14025" s="65"/>
      <c r="C14025" s="65"/>
      <c r="D14025" s="65"/>
      <c r="E14025" s="65"/>
      <c r="F14025" s="65"/>
      <c r="G14025" s="65"/>
      <c r="H14025" s="113"/>
    </row>
    <row r="14026" spans="1:8">
      <c r="A14026" s="65"/>
      <c r="B14026" s="65"/>
      <c r="C14026" s="65"/>
      <c r="D14026" s="65"/>
      <c r="E14026" s="65"/>
      <c r="F14026" s="65"/>
      <c r="G14026" s="65"/>
      <c r="H14026" s="113"/>
    </row>
    <row r="14027" spans="1:8">
      <c r="A14027" s="65"/>
      <c r="B14027" s="65"/>
      <c r="C14027" s="65"/>
      <c r="D14027" s="65"/>
      <c r="E14027" s="65"/>
      <c r="F14027" s="65"/>
      <c r="G14027" s="65"/>
      <c r="H14027" s="113"/>
    </row>
    <row r="14028" spans="1:8">
      <c r="A14028" s="65"/>
      <c r="B14028" s="65"/>
      <c r="C14028" s="65"/>
      <c r="D14028" s="65"/>
      <c r="E14028" s="65"/>
      <c r="F14028" s="65"/>
      <c r="G14028" s="65"/>
      <c r="H14028" s="113"/>
    </row>
    <row r="14029" spans="1:8">
      <c r="A14029" s="65"/>
      <c r="B14029" s="65"/>
      <c r="C14029" s="65"/>
      <c r="D14029" s="65"/>
      <c r="E14029" s="65"/>
      <c r="F14029" s="65"/>
      <c r="G14029" s="65"/>
      <c r="H14029" s="113"/>
    </row>
    <row r="14030" spans="1:8">
      <c r="A14030" s="65"/>
      <c r="B14030" s="65"/>
      <c r="C14030" s="65"/>
      <c r="D14030" s="65"/>
      <c r="E14030" s="65"/>
      <c r="F14030" s="65"/>
      <c r="G14030" s="65"/>
      <c r="H14030" s="113"/>
    </row>
    <row r="14031" spans="1:8">
      <c r="A14031" s="65"/>
      <c r="B14031" s="65"/>
      <c r="C14031" s="65"/>
      <c r="D14031" s="65"/>
      <c r="E14031" s="65"/>
      <c r="F14031" s="65"/>
      <c r="G14031" s="65"/>
      <c r="H14031" s="113"/>
    </row>
    <row r="14032" spans="1:8">
      <c r="A14032" s="65"/>
      <c r="B14032" s="65"/>
      <c r="C14032" s="65"/>
      <c r="D14032" s="65"/>
      <c r="E14032" s="65"/>
      <c r="F14032" s="65"/>
      <c r="G14032" s="65"/>
      <c r="H14032" s="113"/>
    </row>
    <row r="14033" spans="1:8">
      <c r="A14033" s="65"/>
      <c r="B14033" s="65"/>
      <c r="C14033" s="65"/>
      <c r="D14033" s="65"/>
      <c r="E14033" s="65"/>
      <c r="F14033" s="65"/>
      <c r="G14033" s="65"/>
      <c r="H14033" s="113"/>
    </row>
    <row r="14034" spans="1:8">
      <c r="A14034" s="65"/>
      <c r="B14034" s="65"/>
      <c r="C14034" s="65"/>
      <c r="D14034" s="65"/>
      <c r="E14034" s="65"/>
      <c r="F14034" s="65"/>
      <c r="G14034" s="65"/>
      <c r="H14034" s="113"/>
    </row>
    <row r="14035" spans="1:8">
      <c r="A14035" s="65"/>
      <c r="B14035" s="65"/>
      <c r="C14035" s="65"/>
      <c r="D14035" s="65"/>
      <c r="E14035" s="65"/>
      <c r="F14035" s="65"/>
      <c r="G14035" s="65"/>
      <c r="H14035" s="113"/>
    </row>
    <row r="14036" spans="1:8">
      <c r="A14036" s="65"/>
      <c r="B14036" s="65"/>
      <c r="C14036" s="65"/>
      <c r="D14036" s="65"/>
      <c r="E14036" s="65"/>
      <c r="F14036" s="65"/>
      <c r="G14036" s="65"/>
      <c r="H14036" s="113"/>
    </row>
    <row r="14037" spans="1:8">
      <c r="A14037" s="65"/>
      <c r="B14037" s="65"/>
      <c r="C14037" s="65"/>
      <c r="D14037" s="65"/>
      <c r="E14037" s="65"/>
      <c r="F14037" s="65"/>
      <c r="G14037" s="65"/>
      <c r="H14037" s="113"/>
    </row>
    <row r="14038" spans="1:8">
      <c r="A14038" s="65"/>
      <c r="B14038" s="65"/>
      <c r="C14038" s="65"/>
      <c r="D14038" s="65"/>
      <c r="E14038" s="65"/>
      <c r="F14038" s="65"/>
      <c r="G14038" s="65"/>
      <c r="H14038" s="113"/>
    </row>
    <row r="14039" spans="1:8">
      <c r="A14039" s="65"/>
      <c r="B14039" s="65"/>
      <c r="C14039" s="65"/>
      <c r="D14039" s="65"/>
      <c r="E14039" s="65"/>
      <c r="F14039" s="65"/>
      <c r="G14039" s="65"/>
      <c r="H14039" s="113"/>
    </row>
    <row r="14040" spans="1:8">
      <c r="A14040" s="65"/>
      <c r="B14040" s="65"/>
      <c r="C14040" s="65"/>
      <c r="D14040" s="65"/>
      <c r="E14040" s="65"/>
      <c r="F14040" s="65"/>
      <c r="G14040" s="65"/>
      <c r="H14040" s="113"/>
    </row>
    <row r="14041" spans="1:8">
      <c r="A14041" s="65"/>
      <c r="B14041" s="65"/>
      <c r="C14041" s="65"/>
      <c r="D14041" s="65"/>
      <c r="E14041" s="65"/>
      <c r="F14041" s="65"/>
      <c r="G14041" s="65"/>
      <c r="H14041" s="113"/>
    </row>
    <row r="14042" spans="1:8">
      <c r="A14042" s="65"/>
      <c r="B14042" s="65"/>
      <c r="C14042" s="65"/>
      <c r="D14042" s="65"/>
      <c r="E14042" s="65"/>
      <c r="F14042" s="65"/>
      <c r="G14042" s="65"/>
      <c r="H14042" s="113"/>
    </row>
    <row r="14043" spans="1:8">
      <c r="A14043" s="65"/>
      <c r="B14043" s="65"/>
      <c r="C14043" s="65"/>
      <c r="D14043" s="65"/>
      <c r="E14043" s="65"/>
      <c r="F14043" s="65"/>
      <c r="G14043" s="65"/>
      <c r="H14043" s="113"/>
    </row>
    <row r="14044" spans="1:8">
      <c r="A14044" s="65"/>
      <c r="B14044" s="65"/>
      <c r="C14044" s="65"/>
      <c r="D14044" s="65"/>
      <c r="E14044" s="65"/>
      <c r="F14044" s="65"/>
      <c r="G14044" s="65"/>
      <c r="H14044" s="113"/>
    </row>
    <row r="14045" spans="1:8">
      <c r="A14045" s="65"/>
      <c r="B14045" s="65"/>
      <c r="C14045" s="65"/>
      <c r="D14045" s="65"/>
      <c r="E14045" s="65"/>
      <c r="F14045" s="65"/>
      <c r="G14045" s="65"/>
      <c r="H14045" s="113"/>
    </row>
    <row r="14046" spans="1:8">
      <c r="A14046" s="65"/>
      <c r="B14046" s="65"/>
      <c r="C14046" s="65"/>
      <c r="D14046" s="65"/>
      <c r="E14046" s="65"/>
      <c r="F14046" s="65"/>
      <c r="G14046" s="65"/>
      <c r="H14046" s="113"/>
    </row>
    <row r="14047" spans="1:8">
      <c r="A14047" s="65"/>
      <c r="B14047" s="65"/>
      <c r="C14047" s="65"/>
      <c r="D14047" s="65"/>
      <c r="E14047" s="65"/>
      <c r="F14047" s="65"/>
      <c r="G14047" s="65"/>
      <c r="H14047" s="113"/>
    </row>
    <row r="14048" spans="1:8">
      <c r="A14048" s="65"/>
      <c r="B14048" s="65"/>
      <c r="C14048" s="65"/>
      <c r="D14048" s="65"/>
      <c r="E14048" s="65"/>
      <c r="F14048" s="65"/>
      <c r="G14048" s="65"/>
      <c r="H14048" s="113"/>
    </row>
    <row r="14049" spans="1:8">
      <c r="A14049" s="65"/>
      <c r="B14049" s="65"/>
      <c r="C14049" s="65"/>
      <c r="D14049" s="65"/>
      <c r="E14049" s="65"/>
      <c r="F14049" s="65"/>
      <c r="G14049" s="65"/>
      <c r="H14049" s="113"/>
    </row>
    <row r="14050" spans="1:8">
      <c r="A14050" s="65"/>
      <c r="B14050" s="65"/>
      <c r="C14050" s="65"/>
      <c r="D14050" s="65"/>
      <c r="E14050" s="65"/>
      <c r="F14050" s="65"/>
      <c r="G14050" s="65"/>
      <c r="H14050" s="113"/>
    </row>
    <row r="14051" spans="1:8">
      <c r="A14051" s="65"/>
      <c r="B14051" s="65"/>
      <c r="C14051" s="65"/>
      <c r="D14051" s="65"/>
      <c r="E14051" s="65"/>
      <c r="F14051" s="65"/>
      <c r="G14051" s="65"/>
      <c r="H14051" s="113"/>
    </row>
    <row r="14052" spans="1:8">
      <c r="A14052" s="65"/>
      <c r="B14052" s="65"/>
      <c r="C14052" s="65"/>
      <c r="D14052" s="65"/>
      <c r="E14052" s="65"/>
      <c r="F14052" s="65"/>
      <c r="G14052" s="65"/>
      <c r="H14052" s="113"/>
    </row>
    <row r="14053" spans="1:8">
      <c r="A14053" s="65"/>
      <c r="B14053" s="65"/>
      <c r="C14053" s="65"/>
      <c r="D14053" s="65"/>
      <c r="E14053" s="65"/>
      <c r="F14053" s="65"/>
      <c r="G14053" s="65"/>
      <c r="H14053" s="113"/>
    </row>
    <row r="14054" spans="1:8">
      <c r="A14054" s="65"/>
      <c r="B14054" s="65"/>
      <c r="C14054" s="65"/>
      <c r="D14054" s="65"/>
      <c r="E14054" s="65"/>
      <c r="F14054" s="65"/>
      <c r="G14054" s="65"/>
      <c r="H14054" s="113"/>
    </row>
    <row r="14055" spans="1:8">
      <c r="A14055" s="65"/>
      <c r="B14055" s="65"/>
      <c r="C14055" s="65"/>
      <c r="D14055" s="65"/>
      <c r="E14055" s="65"/>
      <c r="F14055" s="65"/>
      <c r="G14055" s="65"/>
      <c r="H14055" s="113"/>
    </row>
    <row r="14056" spans="1:8">
      <c r="A14056" s="65"/>
      <c r="B14056" s="65"/>
      <c r="C14056" s="65"/>
      <c r="D14056" s="65"/>
      <c r="E14056" s="65"/>
      <c r="F14056" s="65"/>
      <c r="G14056" s="65"/>
      <c r="H14056" s="113"/>
    </row>
    <row r="14057" spans="1:8">
      <c r="A14057" s="65"/>
      <c r="B14057" s="65"/>
      <c r="C14057" s="65"/>
      <c r="D14057" s="65"/>
      <c r="E14057" s="65"/>
      <c r="F14057" s="65"/>
      <c r="G14057" s="65"/>
      <c r="H14057" s="113"/>
    </row>
    <row r="14058" spans="1:8">
      <c r="A14058" s="65"/>
      <c r="B14058" s="65"/>
      <c r="C14058" s="65"/>
      <c r="D14058" s="65"/>
      <c r="E14058" s="65"/>
      <c r="F14058" s="65"/>
      <c r="G14058" s="65"/>
      <c r="H14058" s="113"/>
    </row>
    <row r="14059" spans="1:8">
      <c r="A14059" s="65"/>
      <c r="B14059" s="65"/>
      <c r="C14059" s="65"/>
      <c r="D14059" s="65"/>
      <c r="E14059" s="65"/>
      <c r="F14059" s="65"/>
      <c r="G14059" s="65"/>
      <c r="H14059" s="113"/>
    </row>
    <row r="14060" spans="1:8">
      <c r="A14060" s="65"/>
      <c r="B14060" s="65"/>
      <c r="C14060" s="65"/>
      <c r="D14060" s="65"/>
      <c r="E14060" s="65"/>
      <c r="F14060" s="65"/>
      <c r="G14060" s="65"/>
      <c r="H14060" s="113"/>
    </row>
    <row r="14061" spans="1:8">
      <c r="A14061" s="65"/>
      <c r="B14061" s="65"/>
      <c r="C14061" s="65"/>
      <c r="D14061" s="65"/>
      <c r="E14061" s="65"/>
      <c r="F14061" s="65"/>
      <c r="G14061" s="65"/>
      <c r="H14061" s="113"/>
    </row>
    <row r="14062" spans="1:8">
      <c r="A14062" s="65"/>
      <c r="B14062" s="65"/>
      <c r="C14062" s="65"/>
      <c r="D14062" s="65"/>
      <c r="E14062" s="65"/>
      <c r="F14062" s="65"/>
      <c r="G14062" s="65"/>
      <c r="H14062" s="113"/>
    </row>
    <row r="14063" spans="1:8">
      <c r="A14063" s="65"/>
      <c r="B14063" s="65"/>
      <c r="C14063" s="65"/>
      <c r="D14063" s="65"/>
      <c r="E14063" s="65"/>
      <c r="F14063" s="65"/>
      <c r="G14063" s="65"/>
      <c r="H14063" s="113"/>
    </row>
    <row r="14064" spans="1:8">
      <c r="A14064" s="65"/>
      <c r="B14064" s="65"/>
      <c r="C14064" s="65"/>
      <c r="D14064" s="65"/>
      <c r="E14064" s="65"/>
      <c r="F14064" s="65"/>
      <c r="G14064" s="65"/>
      <c r="H14064" s="113"/>
    </row>
    <row r="14065" spans="1:8">
      <c r="A14065" s="65"/>
      <c r="B14065" s="65"/>
      <c r="C14065" s="65"/>
      <c r="D14065" s="65"/>
      <c r="E14065" s="65"/>
      <c r="F14065" s="65"/>
      <c r="G14065" s="65"/>
      <c r="H14065" s="113"/>
    </row>
    <row r="14066" spans="1:8">
      <c r="A14066" s="65"/>
      <c r="B14066" s="65"/>
      <c r="C14066" s="65"/>
      <c r="D14066" s="65"/>
      <c r="E14066" s="65"/>
      <c r="F14066" s="65"/>
      <c r="G14066" s="65"/>
      <c r="H14066" s="113"/>
    </row>
    <row r="14067" spans="1:8">
      <c r="A14067" s="65"/>
      <c r="B14067" s="65"/>
      <c r="C14067" s="65"/>
      <c r="D14067" s="65"/>
      <c r="E14067" s="65"/>
      <c r="F14067" s="65"/>
      <c r="G14067" s="65"/>
      <c r="H14067" s="113"/>
    </row>
    <row r="14068" spans="1:8">
      <c r="A14068" s="65"/>
      <c r="B14068" s="65"/>
      <c r="C14068" s="65"/>
      <c r="D14068" s="65"/>
      <c r="E14068" s="65"/>
      <c r="F14068" s="65"/>
      <c r="G14068" s="65"/>
      <c r="H14068" s="113"/>
    </row>
    <row r="14069" spans="1:8">
      <c r="A14069" s="65"/>
      <c r="B14069" s="65"/>
      <c r="C14069" s="65"/>
      <c r="D14069" s="65"/>
      <c r="E14069" s="65"/>
      <c r="F14069" s="65"/>
      <c r="G14069" s="65"/>
      <c r="H14069" s="113"/>
    </row>
    <row r="14070" spans="1:8">
      <c r="A14070" s="65"/>
      <c r="B14070" s="65"/>
      <c r="C14070" s="65"/>
      <c r="D14070" s="65"/>
      <c r="E14070" s="65"/>
      <c r="F14070" s="65"/>
      <c r="G14070" s="65"/>
      <c r="H14070" s="113"/>
    </row>
    <row r="14071" spans="1:8">
      <c r="A14071" s="65"/>
      <c r="B14071" s="65"/>
      <c r="C14071" s="65"/>
      <c r="D14071" s="65"/>
      <c r="E14071" s="65"/>
      <c r="F14071" s="65"/>
      <c r="G14071" s="65"/>
      <c r="H14071" s="113"/>
    </row>
    <row r="14072" spans="1:8">
      <c r="A14072" s="65"/>
      <c r="B14072" s="65"/>
      <c r="C14072" s="65"/>
      <c r="D14072" s="65"/>
      <c r="E14072" s="65"/>
      <c r="F14072" s="65"/>
      <c r="G14072" s="65"/>
      <c r="H14072" s="113"/>
    </row>
    <row r="14073" spans="1:8">
      <c r="A14073" s="65"/>
      <c r="B14073" s="65"/>
      <c r="C14073" s="65"/>
      <c r="D14073" s="65"/>
      <c r="E14073" s="65"/>
      <c r="F14073" s="65"/>
      <c r="G14073" s="65"/>
      <c r="H14073" s="113"/>
    </row>
    <row r="14074" spans="1:8">
      <c r="A14074" s="65"/>
      <c r="B14074" s="65"/>
      <c r="C14074" s="65"/>
      <c r="D14074" s="65"/>
      <c r="E14074" s="65"/>
      <c r="F14074" s="65"/>
      <c r="G14074" s="65"/>
      <c r="H14074" s="113"/>
    </row>
    <row r="14075" spans="1:8">
      <c r="A14075" s="65"/>
      <c r="B14075" s="65"/>
      <c r="C14075" s="65"/>
      <c r="D14075" s="65"/>
      <c r="E14075" s="65"/>
      <c r="F14075" s="65"/>
      <c r="G14075" s="65"/>
      <c r="H14075" s="113"/>
    </row>
    <row r="14076" spans="1:8">
      <c r="A14076" s="65"/>
      <c r="B14076" s="65"/>
      <c r="C14076" s="65"/>
      <c r="D14076" s="65"/>
      <c r="E14076" s="65"/>
      <c r="F14076" s="65"/>
      <c r="G14076" s="65"/>
      <c r="H14076" s="113"/>
    </row>
    <row r="14077" spans="1:8">
      <c r="A14077" s="65"/>
      <c r="B14077" s="65"/>
      <c r="C14077" s="65"/>
      <c r="D14077" s="65"/>
      <c r="E14077" s="65"/>
      <c r="F14077" s="65"/>
      <c r="G14077" s="65"/>
      <c r="H14077" s="113"/>
    </row>
    <row r="14078" spans="1:8">
      <c r="A14078" s="65"/>
      <c r="B14078" s="65"/>
      <c r="C14078" s="65"/>
      <c r="D14078" s="65"/>
      <c r="E14078" s="65"/>
      <c r="F14078" s="65"/>
      <c r="G14078" s="65"/>
      <c r="H14078" s="113"/>
    </row>
    <row r="14079" spans="1:8">
      <c r="A14079" s="65"/>
      <c r="B14079" s="65"/>
      <c r="C14079" s="65"/>
      <c r="D14079" s="65"/>
      <c r="E14079" s="65"/>
      <c r="F14079" s="65"/>
      <c r="G14079" s="65"/>
      <c r="H14079" s="113"/>
    </row>
    <row r="14080" spans="1:8">
      <c r="A14080" s="65"/>
      <c r="B14080" s="65"/>
      <c r="C14080" s="65"/>
      <c r="D14080" s="65"/>
      <c r="E14080" s="65"/>
      <c r="F14080" s="65"/>
      <c r="G14080" s="65"/>
      <c r="H14080" s="113"/>
    </row>
    <row r="14081" spans="1:8">
      <c r="A14081" s="65"/>
      <c r="B14081" s="65"/>
      <c r="C14081" s="65"/>
      <c r="D14081" s="65"/>
      <c r="E14081" s="65"/>
      <c r="F14081" s="65"/>
      <c r="G14081" s="65"/>
      <c r="H14081" s="113"/>
    </row>
    <row r="14082" spans="1:8">
      <c r="A14082" s="65"/>
      <c r="B14082" s="65"/>
      <c r="C14082" s="65"/>
      <c r="D14082" s="65"/>
      <c r="E14082" s="65"/>
      <c r="F14082" s="65"/>
      <c r="G14082" s="65"/>
      <c r="H14082" s="113"/>
    </row>
    <row r="14083" spans="1:8">
      <c r="A14083" s="65"/>
      <c r="B14083" s="65"/>
      <c r="C14083" s="65"/>
      <c r="D14083" s="65"/>
      <c r="E14083" s="65"/>
      <c r="F14083" s="65"/>
      <c r="G14083" s="65"/>
      <c r="H14083" s="113"/>
    </row>
    <row r="14084" spans="1:8">
      <c r="A14084" s="65"/>
      <c r="B14084" s="65"/>
      <c r="C14084" s="65"/>
      <c r="D14084" s="65"/>
      <c r="E14084" s="65"/>
      <c r="F14084" s="65"/>
      <c r="G14084" s="65"/>
      <c r="H14084" s="113"/>
    </row>
    <row r="14085" spans="1:8">
      <c r="A14085" s="65"/>
      <c r="B14085" s="65"/>
      <c r="C14085" s="65"/>
      <c r="D14085" s="65"/>
      <c r="E14085" s="65"/>
      <c r="F14085" s="65"/>
      <c r="G14085" s="65"/>
      <c r="H14085" s="113"/>
    </row>
    <row r="14086" spans="1:8">
      <c r="A14086" s="65"/>
      <c r="B14086" s="65"/>
      <c r="C14086" s="65"/>
      <c r="D14086" s="65"/>
      <c r="E14086" s="65"/>
      <c r="F14086" s="65"/>
      <c r="G14086" s="65"/>
      <c r="H14086" s="113"/>
    </row>
    <row r="14087" spans="1:8">
      <c r="A14087" s="65"/>
      <c r="B14087" s="65"/>
      <c r="C14087" s="65"/>
      <c r="D14087" s="65"/>
      <c r="E14087" s="65"/>
      <c r="F14087" s="65"/>
      <c r="G14087" s="65"/>
      <c r="H14087" s="113"/>
    </row>
    <row r="14088" spans="1:8">
      <c r="A14088" s="65"/>
      <c r="B14088" s="65"/>
      <c r="C14088" s="65"/>
      <c r="D14088" s="65"/>
      <c r="E14088" s="65"/>
      <c r="F14088" s="65"/>
      <c r="G14088" s="65"/>
      <c r="H14088" s="113"/>
    </row>
    <row r="14089" spans="1:8">
      <c r="A14089" s="65"/>
      <c r="B14089" s="65"/>
      <c r="C14089" s="65"/>
      <c r="D14089" s="65"/>
      <c r="E14089" s="65"/>
      <c r="F14089" s="65"/>
      <c r="G14089" s="65"/>
      <c r="H14089" s="113"/>
    </row>
    <row r="14090" spans="1:8">
      <c r="A14090" s="65"/>
      <c r="B14090" s="65"/>
      <c r="C14090" s="65"/>
      <c r="D14090" s="65"/>
      <c r="E14090" s="65"/>
      <c r="F14090" s="65"/>
      <c r="G14090" s="65"/>
      <c r="H14090" s="113"/>
    </row>
    <row r="14091" spans="1:8">
      <c r="A14091" s="65"/>
      <c r="B14091" s="65"/>
      <c r="C14091" s="65"/>
      <c r="D14091" s="65"/>
      <c r="E14091" s="65"/>
      <c r="F14091" s="65"/>
      <c r="G14091" s="65"/>
      <c r="H14091" s="113"/>
    </row>
    <row r="14092" spans="1:8">
      <c r="A14092" s="65"/>
      <c r="B14092" s="65"/>
      <c r="C14092" s="65"/>
      <c r="D14092" s="65"/>
      <c r="E14092" s="65"/>
      <c r="F14092" s="65"/>
      <c r="G14092" s="65"/>
      <c r="H14092" s="113"/>
    </row>
    <row r="14093" spans="1:8">
      <c r="A14093" s="65"/>
      <c r="B14093" s="65"/>
      <c r="C14093" s="65"/>
      <c r="D14093" s="65"/>
      <c r="E14093" s="65"/>
      <c r="F14093" s="65"/>
      <c r="G14093" s="65"/>
      <c r="H14093" s="113"/>
    </row>
    <row r="14094" spans="1:8">
      <c r="A14094" s="65"/>
      <c r="B14094" s="65"/>
      <c r="C14094" s="65"/>
      <c r="D14094" s="65"/>
      <c r="E14094" s="65"/>
      <c r="F14094" s="65"/>
      <c r="G14094" s="65"/>
      <c r="H14094" s="113"/>
    </row>
    <row r="14095" spans="1:8">
      <c r="A14095" s="65"/>
      <c r="B14095" s="65"/>
      <c r="C14095" s="65"/>
      <c r="D14095" s="65"/>
      <c r="E14095" s="65"/>
      <c r="F14095" s="65"/>
      <c r="G14095" s="65"/>
      <c r="H14095" s="113"/>
    </row>
    <row r="14096" spans="1:8">
      <c r="A14096" s="65"/>
      <c r="B14096" s="65"/>
      <c r="C14096" s="65"/>
      <c r="D14096" s="65"/>
      <c r="E14096" s="65"/>
      <c r="F14096" s="65"/>
      <c r="G14096" s="65"/>
      <c r="H14096" s="113"/>
    </row>
    <row r="14097" spans="1:8">
      <c r="A14097" s="65"/>
      <c r="B14097" s="65"/>
      <c r="C14097" s="65"/>
      <c r="D14097" s="65"/>
      <c r="E14097" s="65"/>
      <c r="F14097" s="65"/>
      <c r="G14097" s="65"/>
      <c r="H14097" s="113"/>
    </row>
    <row r="14098" spans="1:8">
      <c r="A14098" s="65"/>
      <c r="B14098" s="65"/>
      <c r="C14098" s="65"/>
      <c r="D14098" s="65"/>
      <c r="E14098" s="65"/>
      <c r="F14098" s="65"/>
      <c r="G14098" s="65"/>
      <c r="H14098" s="113"/>
    </row>
    <row r="14099" spans="1:8">
      <c r="A14099" s="65"/>
      <c r="B14099" s="65"/>
      <c r="C14099" s="65"/>
      <c r="D14099" s="65"/>
      <c r="E14099" s="65"/>
      <c r="F14099" s="65"/>
      <c r="G14099" s="65"/>
      <c r="H14099" s="113"/>
    </row>
    <row r="14100" spans="1:8">
      <c r="A14100" s="65"/>
      <c r="B14100" s="65"/>
      <c r="C14100" s="65"/>
      <c r="D14100" s="65"/>
      <c r="E14100" s="65"/>
      <c r="F14100" s="65"/>
      <c r="G14100" s="65"/>
      <c r="H14100" s="113"/>
    </row>
    <row r="14101" spans="1:8">
      <c r="A14101" s="65"/>
      <c r="B14101" s="65"/>
      <c r="C14101" s="65"/>
      <c r="D14101" s="65"/>
      <c r="E14101" s="65"/>
      <c r="F14101" s="65"/>
      <c r="G14101" s="65"/>
      <c r="H14101" s="113"/>
    </row>
    <row r="14102" spans="1:8">
      <c r="A14102" s="65"/>
      <c r="B14102" s="65"/>
      <c r="C14102" s="65"/>
      <c r="D14102" s="65"/>
      <c r="E14102" s="65"/>
      <c r="F14102" s="65"/>
      <c r="G14102" s="65"/>
      <c r="H14102" s="113"/>
    </row>
    <row r="14103" spans="1:8">
      <c r="A14103" s="65"/>
      <c r="B14103" s="65"/>
      <c r="C14103" s="65"/>
      <c r="D14103" s="65"/>
      <c r="E14103" s="65"/>
      <c r="F14103" s="65"/>
      <c r="G14103" s="65"/>
      <c r="H14103" s="113"/>
    </row>
    <row r="14104" spans="1:8">
      <c r="A14104" s="65"/>
      <c r="B14104" s="65"/>
      <c r="C14104" s="65"/>
      <c r="D14104" s="65"/>
      <c r="E14104" s="65"/>
      <c r="F14104" s="65"/>
      <c r="G14104" s="65"/>
      <c r="H14104" s="113"/>
    </row>
    <row r="14105" spans="1:8">
      <c r="A14105" s="65"/>
      <c r="B14105" s="65"/>
      <c r="C14105" s="65"/>
      <c r="D14105" s="65"/>
      <c r="E14105" s="65"/>
      <c r="F14105" s="65"/>
      <c r="G14105" s="65"/>
      <c r="H14105" s="113"/>
    </row>
    <row r="14106" spans="1:8">
      <c r="A14106" s="65"/>
      <c r="B14106" s="65"/>
      <c r="C14106" s="65"/>
      <c r="D14106" s="65"/>
      <c r="E14106" s="65"/>
      <c r="F14106" s="65"/>
      <c r="G14106" s="65"/>
      <c r="H14106" s="113"/>
    </row>
    <row r="14107" spans="1:8">
      <c r="A14107" s="65"/>
      <c r="B14107" s="65"/>
      <c r="C14107" s="65"/>
      <c r="D14107" s="65"/>
      <c r="E14107" s="65"/>
      <c r="F14107" s="65"/>
      <c r="G14107" s="65"/>
      <c r="H14107" s="113"/>
    </row>
    <row r="14108" spans="1:8">
      <c r="A14108" s="65"/>
      <c r="B14108" s="65"/>
      <c r="C14108" s="65"/>
      <c r="D14108" s="65"/>
      <c r="E14108" s="65"/>
      <c r="F14108" s="65"/>
      <c r="G14108" s="65"/>
      <c r="H14108" s="113"/>
    </row>
    <row r="14109" spans="1:8">
      <c r="A14109" s="65"/>
      <c r="B14109" s="65"/>
      <c r="C14109" s="65"/>
      <c r="D14109" s="65"/>
      <c r="E14109" s="65"/>
      <c r="F14109" s="65"/>
      <c r="G14109" s="65"/>
      <c r="H14109" s="113"/>
    </row>
    <row r="14110" spans="1:8">
      <c r="A14110" s="65"/>
      <c r="B14110" s="65"/>
      <c r="C14110" s="65"/>
      <c r="D14110" s="65"/>
      <c r="E14110" s="65"/>
      <c r="F14110" s="65"/>
      <c r="G14110" s="65"/>
      <c r="H14110" s="113"/>
    </row>
    <row r="14111" spans="1:8">
      <c r="A14111" s="65"/>
      <c r="B14111" s="65"/>
      <c r="C14111" s="65"/>
      <c r="D14111" s="65"/>
      <c r="E14111" s="65"/>
      <c r="F14111" s="65"/>
      <c r="G14111" s="65"/>
      <c r="H14111" s="113"/>
    </row>
    <row r="14112" spans="1:8">
      <c r="A14112" s="65"/>
      <c r="B14112" s="65"/>
      <c r="C14112" s="65"/>
      <c r="D14112" s="65"/>
      <c r="E14112" s="65"/>
      <c r="F14112" s="65"/>
      <c r="G14112" s="65"/>
      <c r="H14112" s="113"/>
    </row>
    <row r="14113" spans="1:8">
      <c r="A14113" s="65"/>
      <c r="B14113" s="65"/>
      <c r="C14113" s="65"/>
      <c r="D14113" s="65"/>
      <c r="E14113" s="65"/>
      <c r="F14113" s="65"/>
      <c r="G14113" s="65"/>
      <c r="H14113" s="113"/>
    </row>
    <row r="14114" spans="1:8">
      <c r="A14114" s="65"/>
      <c r="B14114" s="65"/>
      <c r="C14114" s="65"/>
      <c r="D14114" s="65"/>
      <c r="E14114" s="65"/>
      <c r="F14114" s="65"/>
      <c r="G14114" s="65"/>
      <c r="H14114" s="113"/>
    </row>
    <row r="14115" spans="1:8">
      <c r="A14115" s="65"/>
      <c r="B14115" s="65"/>
      <c r="C14115" s="65"/>
      <c r="D14115" s="65"/>
      <c r="E14115" s="65"/>
      <c r="F14115" s="65"/>
      <c r="G14115" s="65"/>
      <c r="H14115" s="113"/>
    </row>
    <row r="14116" spans="1:8">
      <c r="A14116" s="65"/>
      <c r="B14116" s="65"/>
      <c r="C14116" s="65"/>
      <c r="D14116" s="65"/>
      <c r="E14116" s="65"/>
      <c r="F14116" s="65"/>
      <c r="G14116" s="65"/>
      <c r="H14116" s="113"/>
    </row>
    <row r="14117" spans="1:8">
      <c r="A14117" s="65"/>
      <c r="B14117" s="65"/>
      <c r="C14117" s="65"/>
      <c r="D14117" s="65"/>
      <c r="E14117" s="65"/>
      <c r="F14117" s="65"/>
      <c r="G14117" s="65"/>
      <c r="H14117" s="113"/>
    </row>
    <row r="14118" spans="1:8">
      <c r="A14118" s="65"/>
      <c r="B14118" s="65"/>
      <c r="C14118" s="65"/>
      <c r="D14118" s="65"/>
      <c r="E14118" s="65"/>
      <c r="F14118" s="65"/>
      <c r="G14118" s="65"/>
      <c r="H14118" s="113"/>
    </row>
    <row r="14119" spans="1:8">
      <c r="A14119" s="65"/>
      <c r="B14119" s="65"/>
      <c r="C14119" s="65"/>
      <c r="D14119" s="65"/>
      <c r="E14119" s="65"/>
      <c r="F14119" s="65"/>
      <c r="G14119" s="65"/>
      <c r="H14119" s="113"/>
    </row>
    <row r="14120" spans="1:8">
      <c r="A14120" s="65"/>
      <c r="B14120" s="65"/>
      <c r="C14120" s="65"/>
      <c r="D14120" s="65"/>
      <c r="E14120" s="65"/>
      <c r="F14120" s="65"/>
      <c r="G14120" s="65"/>
      <c r="H14120" s="113"/>
    </row>
    <row r="14121" spans="1:8">
      <c r="A14121" s="65"/>
      <c r="B14121" s="65"/>
      <c r="C14121" s="65"/>
      <c r="D14121" s="65"/>
      <c r="E14121" s="65"/>
      <c r="F14121" s="65"/>
      <c r="G14121" s="65"/>
      <c r="H14121" s="113"/>
    </row>
    <row r="14122" spans="1:8">
      <c r="A14122" s="65"/>
      <c r="B14122" s="65"/>
      <c r="C14122" s="65"/>
      <c r="D14122" s="65"/>
      <c r="E14122" s="65"/>
      <c r="F14122" s="65"/>
      <c r="G14122" s="65"/>
      <c r="H14122" s="113"/>
    </row>
    <row r="14123" spans="1:8">
      <c r="A14123" s="65"/>
      <c r="B14123" s="65"/>
      <c r="C14123" s="65"/>
      <c r="D14123" s="65"/>
      <c r="E14123" s="65"/>
      <c r="F14123" s="65"/>
      <c r="G14123" s="65"/>
      <c r="H14123" s="113"/>
    </row>
    <row r="14124" spans="1:8">
      <c r="A14124" s="65"/>
      <c r="B14124" s="65"/>
      <c r="C14124" s="65"/>
      <c r="D14124" s="65"/>
      <c r="E14124" s="65"/>
      <c r="F14124" s="65"/>
      <c r="G14124" s="65"/>
      <c r="H14124" s="113"/>
    </row>
    <row r="14125" spans="1:8">
      <c r="A14125" s="65"/>
      <c r="B14125" s="65"/>
      <c r="C14125" s="65"/>
      <c r="D14125" s="65"/>
      <c r="E14125" s="65"/>
      <c r="F14125" s="65"/>
      <c r="G14125" s="65"/>
      <c r="H14125" s="113"/>
    </row>
    <row r="14126" spans="1:8">
      <c r="A14126" s="65"/>
      <c r="B14126" s="65"/>
      <c r="C14126" s="65"/>
      <c r="D14126" s="65"/>
      <c r="E14126" s="65"/>
      <c r="F14126" s="65"/>
      <c r="G14126" s="65"/>
      <c r="H14126" s="113"/>
    </row>
    <row r="14127" spans="1:8">
      <c r="A14127" s="65"/>
      <c r="B14127" s="65"/>
      <c r="C14127" s="65"/>
      <c r="D14127" s="65"/>
      <c r="E14127" s="65"/>
      <c r="F14127" s="65"/>
      <c r="G14127" s="65"/>
      <c r="H14127" s="113"/>
    </row>
    <row r="14128" spans="1:8">
      <c r="A14128" s="65"/>
      <c r="B14128" s="65"/>
      <c r="C14128" s="65"/>
      <c r="D14128" s="65"/>
      <c r="E14128" s="65"/>
      <c r="F14128" s="65"/>
      <c r="G14128" s="65"/>
      <c r="H14128" s="113"/>
    </row>
    <row r="14129" spans="1:8">
      <c r="A14129" s="65"/>
      <c r="B14129" s="65"/>
      <c r="C14129" s="65"/>
      <c r="D14129" s="65"/>
      <c r="E14129" s="65"/>
      <c r="F14129" s="65"/>
      <c r="G14129" s="65"/>
      <c r="H14129" s="113"/>
    </row>
    <row r="14130" spans="1:8">
      <c r="A14130" s="65"/>
      <c r="B14130" s="65"/>
      <c r="C14130" s="65"/>
      <c r="D14130" s="65"/>
      <c r="E14130" s="65"/>
      <c r="F14130" s="65"/>
      <c r="G14130" s="65"/>
      <c r="H14130" s="113"/>
    </row>
    <row r="14131" spans="1:8">
      <c r="A14131" s="65"/>
      <c r="B14131" s="65"/>
      <c r="C14131" s="65"/>
      <c r="D14131" s="65"/>
      <c r="E14131" s="65"/>
      <c r="F14131" s="65"/>
      <c r="G14131" s="65"/>
      <c r="H14131" s="113"/>
    </row>
    <row r="14132" spans="1:8">
      <c r="A14132" s="65"/>
      <c r="B14132" s="65"/>
      <c r="C14132" s="65"/>
      <c r="D14132" s="65"/>
      <c r="E14132" s="65"/>
      <c r="F14132" s="65"/>
      <c r="G14132" s="65"/>
      <c r="H14132" s="113"/>
    </row>
    <row r="14133" spans="1:8">
      <c r="A14133" s="65"/>
      <c r="B14133" s="65"/>
      <c r="C14133" s="65"/>
      <c r="D14133" s="65"/>
      <c r="E14133" s="65"/>
      <c r="F14133" s="65"/>
      <c r="G14133" s="65"/>
      <c r="H14133" s="113"/>
    </row>
    <row r="14134" spans="1:8">
      <c r="A14134" s="65"/>
      <c r="B14134" s="65"/>
      <c r="C14134" s="65"/>
      <c r="D14134" s="65"/>
      <c r="E14134" s="65"/>
      <c r="F14134" s="65"/>
      <c r="G14134" s="65"/>
      <c r="H14134" s="113"/>
    </row>
    <row r="14135" spans="1:8">
      <c r="A14135" s="65"/>
      <c r="B14135" s="65"/>
      <c r="C14135" s="65"/>
      <c r="D14135" s="65"/>
      <c r="E14135" s="65"/>
      <c r="F14135" s="65"/>
      <c r="G14135" s="65"/>
      <c r="H14135" s="113"/>
    </row>
    <row r="14136" spans="1:8">
      <c r="A14136" s="65"/>
      <c r="B14136" s="65"/>
      <c r="C14136" s="65"/>
      <c r="D14136" s="65"/>
      <c r="E14136" s="65"/>
      <c r="F14136" s="65"/>
      <c r="G14136" s="65"/>
      <c r="H14136" s="113"/>
    </row>
    <row r="14137" spans="1:8">
      <c r="A14137" s="65"/>
      <c r="B14137" s="65"/>
      <c r="C14137" s="65"/>
      <c r="D14137" s="65"/>
      <c r="E14137" s="65"/>
      <c r="F14137" s="65"/>
      <c r="G14137" s="65"/>
      <c r="H14137" s="113"/>
    </row>
    <row r="14138" spans="1:8">
      <c r="A14138" s="65"/>
      <c r="B14138" s="65"/>
      <c r="C14138" s="65"/>
      <c r="D14138" s="65"/>
      <c r="E14138" s="65"/>
      <c r="F14138" s="65"/>
      <c r="G14138" s="65"/>
      <c r="H14138" s="113"/>
    </row>
    <row r="14139" spans="1:8">
      <c r="A14139" s="65"/>
      <c r="B14139" s="65"/>
      <c r="C14139" s="65"/>
      <c r="D14139" s="65"/>
      <c r="E14139" s="65"/>
      <c r="F14139" s="65"/>
      <c r="G14139" s="65"/>
      <c r="H14139" s="113"/>
    </row>
    <row r="14140" spans="1:8">
      <c r="A14140" s="65"/>
      <c r="B14140" s="65"/>
      <c r="C14140" s="65"/>
      <c r="D14140" s="65"/>
      <c r="E14140" s="65"/>
      <c r="F14140" s="65"/>
      <c r="G14140" s="65"/>
      <c r="H14140" s="113"/>
    </row>
    <row r="14141" spans="1:8">
      <c r="A14141" s="65"/>
      <c r="B14141" s="65"/>
      <c r="C14141" s="65"/>
      <c r="D14141" s="65"/>
      <c r="E14141" s="65"/>
      <c r="F14141" s="65"/>
      <c r="G14141" s="65"/>
      <c r="H14141" s="113"/>
    </row>
    <row r="14142" spans="1:8">
      <c r="A14142" s="65"/>
      <c r="B14142" s="65"/>
      <c r="C14142" s="65"/>
      <c r="D14142" s="65"/>
      <c r="E14142" s="65"/>
      <c r="F14142" s="65"/>
      <c r="G14142" s="65"/>
      <c r="H14142" s="113"/>
    </row>
    <row r="14143" spans="1:8">
      <c r="A14143" s="65"/>
      <c r="B14143" s="65"/>
      <c r="C14143" s="65"/>
      <c r="D14143" s="65"/>
      <c r="E14143" s="65"/>
      <c r="F14143" s="65"/>
      <c r="G14143" s="65"/>
      <c r="H14143" s="113"/>
    </row>
    <row r="14144" spans="1:8">
      <c r="A14144" s="65"/>
      <c r="B14144" s="65"/>
      <c r="C14144" s="65"/>
      <c r="D14144" s="65"/>
      <c r="E14144" s="65"/>
      <c r="F14144" s="65"/>
      <c r="G14144" s="65"/>
      <c r="H14144" s="113"/>
    </row>
    <row r="14145" spans="1:8">
      <c r="A14145" s="65"/>
      <c r="B14145" s="65"/>
      <c r="C14145" s="65"/>
      <c r="D14145" s="65"/>
      <c r="E14145" s="65"/>
      <c r="F14145" s="65"/>
      <c r="G14145" s="65"/>
      <c r="H14145" s="113"/>
    </row>
    <row r="14146" spans="1:8">
      <c r="A14146" s="65"/>
      <c r="B14146" s="65"/>
      <c r="C14146" s="65"/>
      <c r="D14146" s="65"/>
      <c r="E14146" s="65"/>
      <c r="F14146" s="65"/>
      <c r="G14146" s="65"/>
      <c r="H14146" s="113"/>
    </row>
    <row r="14147" spans="1:8">
      <c r="A14147" s="65"/>
      <c r="B14147" s="65"/>
      <c r="C14147" s="65"/>
      <c r="D14147" s="65"/>
      <c r="E14147" s="65"/>
      <c r="F14147" s="65"/>
      <c r="G14147" s="65"/>
      <c r="H14147" s="113"/>
    </row>
    <row r="14148" spans="1:8">
      <c r="A14148" s="65"/>
      <c r="B14148" s="65"/>
      <c r="C14148" s="65"/>
      <c r="D14148" s="65"/>
      <c r="E14148" s="65"/>
      <c r="F14148" s="65"/>
      <c r="G14148" s="65"/>
      <c r="H14148" s="113"/>
    </row>
    <row r="14149" spans="1:8">
      <c r="A14149" s="65"/>
      <c r="B14149" s="65"/>
      <c r="C14149" s="65"/>
      <c r="D14149" s="65"/>
      <c r="E14149" s="65"/>
      <c r="F14149" s="65"/>
      <c r="G14149" s="65"/>
      <c r="H14149" s="113"/>
    </row>
    <row r="14150" spans="1:8">
      <c r="A14150" s="65"/>
      <c r="B14150" s="65"/>
      <c r="C14150" s="65"/>
      <c r="D14150" s="65"/>
      <c r="E14150" s="65"/>
      <c r="F14150" s="65"/>
      <c r="G14150" s="65"/>
      <c r="H14150" s="113"/>
    </row>
    <row r="14151" spans="1:8">
      <c r="A14151" s="65"/>
      <c r="B14151" s="65"/>
      <c r="C14151" s="65"/>
      <c r="D14151" s="65"/>
      <c r="E14151" s="65"/>
      <c r="F14151" s="65"/>
      <c r="G14151" s="65"/>
      <c r="H14151" s="113"/>
    </row>
    <row r="14152" spans="1:8">
      <c r="A14152" s="65"/>
      <c r="B14152" s="65"/>
      <c r="C14152" s="65"/>
      <c r="D14152" s="65"/>
      <c r="E14152" s="65"/>
      <c r="F14152" s="65"/>
      <c r="G14152" s="65"/>
      <c r="H14152" s="113"/>
    </row>
    <row r="14153" spans="1:8">
      <c r="A14153" s="65"/>
      <c r="B14153" s="65"/>
      <c r="C14153" s="65"/>
      <c r="D14153" s="65"/>
      <c r="E14153" s="65"/>
      <c r="F14153" s="65"/>
      <c r="G14153" s="65"/>
      <c r="H14153" s="113"/>
    </row>
    <row r="14154" spans="1:8">
      <c r="A14154" s="65"/>
      <c r="B14154" s="65"/>
      <c r="C14154" s="65"/>
      <c r="D14154" s="65"/>
      <c r="E14154" s="65"/>
      <c r="F14154" s="65"/>
      <c r="G14154" s="65"/>
      <c r="H14154" s="113"/>
    </row>
    <row r="14155" spans="1:8">
      <c r="A14155" s="65"/>
      <c r="B14155" s="65"/>
      <c r="C14155" s="65"/>
      <c r="D14155" s="65"/>
      <c r="E14155" s="65"/>
      <c r="F14155" s="65"/>
      <c r="G14155" s="65"/>
      <c r="H14155" s="113"/>
    </row>
    <row r="14156" spans="1:8">
      <c r="A14156" s="65"/>
      <c r="B14156" s="65"/>
      <c r="C14156" s="65"/>
      <c r="D14156" s="65"/>
      <c r="E14156" s="65"/>
      <c r="F14156" s="65"/>
      <c r="G14156" s="65"/>
      <c r="H14156" s="113"/>
    </row>
    <row r="14157" spans="1:8">
      <c r="A14157" s="65"/>
      <c r="B14157" s="65"/>
      <c r="C14157" s="65"/>
      <c r="D14157" s="65"/>
      <c r="E14157" s="65"/>
      <c r="F14157" s="65"/>
      <c r="G14157" s="65"/>
      <c r="H14157" s="113"/>
    </row>
    <row r="14158" spans="1:8">
      <c r="A14158" s="65"/>
      <c r="B14158" s="65"/>
      <c r="C14158" s="65"/>
      <c r="D14158" s="65"/>
      <c r="E14158" s="65"/>
      <c r="F14158" s="65"/>
      <c r="G14158" s="65"/>
      <c r="H14158" s="113"/>
    </row>
    <row r="14159" spans="1:8">
      <c r="A14159" s="65"/>
      <c r="B14159" s="65"/>
      <c r="C14159" s="65"/>
      <c r="D14159" s="65"/>
      <c r="E14159" s="65"/>
      <c r="F14159" s="65"/>
      <c r="G14159" s="65"/>
      <c r="H14159" s="113"/>
    </row>
    <row r="14160" spans="1:8">
      <c r="A14160" s="65"/>
      <c r="B14160" s="65"/>
      <c r="C14160" s="65"/>
      <c r="D14160" s="65"/>
      <c r="E14160" s="65"/>
      <c r="F14160" s="65"/>
      <c r="G14160" s="65"/>
      <c r="H14160" s="113"/>
    </row>
    <row r="14161" spans="1:8">
      <c r="A14161" s="65"/>
      <c r="B14161" s="65"/>
      <c r="C14161" s="65"/>
      <c r="D14161" s="65"/>
      <c r="E14161" s="65"/>
      <c r="F14161" s="65"/>
      <c r="G14161" s="65"/>
      <c r="H14161" s="113"/>
    </row>
    <row r="14162" spans="1:8">
      <c r="A14162" s="65"/>
      <c r="B14162" s="65"/>
      <c r="C14162" s="65"/>
      <c r="D14162" s="65"/>
      <c r="E14162" s="65"/>
      <c r="F14162" s="65"/>
      <c r="G14162" s="65"/>
      <c r="H14162" s="113"/>
    </row>
    <row r="14163" spans="1:8">
      <c r="A14163" s="65"/>
      <c r="B14163" s="65"/>
      <c r="C14163" s="65"/>
      <c r="D14163" s="65"/>
      <c r="E14163" s="65"/>
      <c r="F14163" s="65"/>
      <c r="G14163" s="65"/>
      <c r="H14163" s="113"/>
    </row>
    <row r="14164" spans="1:8">
      <c r="A14164" s="65"/>
      <c r="B14164" s="65"/>
      <c r="C14164" s="65"/>
      <c r="D14164" s="65"/>
      <c r="E14164" s="65"/>
      <c r="F14164" s="65"/>
      <c r="G14164" s="65"/>
      <c r="H14164" s="113"/>
    </row>
    <row r="14165" spans="1:8">
      <c r="A14165" s="65"/>
      <c r="B14165" s="65"/>
      <c r="C14165" s="65"/>
      <c r="D14165" s="65"/>
      <c r="E14165" s="65"/>
      <c r="F14165" s="65"/>
      <c r="G14165" s="65"/>
      <c r="H14165" s="113"/>
    </row>
    <row r="14166" spans="1:8">
      <c r="A14166" s="65"/>
      <c r="B14166" s="65"/>
      <c r="C14166" s="65"/>
      <c r="D14166" s="65"/>
      <c r="E14166" s="65"/>
      <c r="F14166" s="65"/>
      <c r="G14166" s="65"/>
      <c r="H14166" s="113"/>
    </row>
    <row r="14167" spans="1:8">
      <c r="A14167" s="65"/>
      <c r="B14167" s="65"/>
      <c r="C14167" s="65"/>
      <c r="D14167" s="65"/>
      <c r="E14167" s="65"/>
      <c r="F14167" s="65"/>
      <c r="G14167" s="65"/>
      <c r="H14167" s="113"/>
    </row>
    <row r="14168" spans="1:8">
      <c r="A14168" s="65"/>
      <c r="B14168" s="65"/>
      <c r="C14168" s="65"/>
      <c r="D14168" s="65"/>
      <c r="E14168" s="65"/>
      <c r="F14168" s="65"/>
      <c r="G14168" s="65"/>
      <c r="H14168" s="113"/>
    </row>
    <row r="14169" spans="1:8">
      <c r="A14169" s="65"/>
      <c r="B14169" s="65"/>
      <c r="C14169" s="65"/>
      <c r="D14169" s="65"/>
      <c r="E14169" s="65"/>
      <c r="F14169" s="65"/>
      <c r="G14169" s="65"/>
      <c r="H14169" s="113"/>
    </row>
    <row r="14170" spans="1:8">
      <c r="A14170" s="65"/>
      <c r="B14170" s="65"/>
      <c r="C14170" s="65"/>
      <c r="D14170" s="65"/>
      <c r="E14170" s="65"/>
      <c r="F14170" s="65"/>
      <c r="G14170" s="65"/>
      <c r="H14170" s="113"/>
    </row>
    <row r="14171" spans="1:8">
      <c r="A14171" s="65"/>
      <c r="B14171" s="65"/>
      <c r="C14171" s="65"/>
      <c r="D14171" s="65"/>
      <c r="E14171" s="65"/>
      <c r="F14171" s="65"/>
      <c r="G14171" s="65"/>
      <c r="H14171" s="113"/>
    </row>
    <row r="14172" spans="1:8">
      <c r="A14172" s="65"/>
      <c r="B14172" s="65"/>
      <c r="C14172" s="65"/>
      <c r="D14172" s="65"/>
      <c r="E14172" s="65"/>
      <c r="F14172" s="65"/>
      <c r="G14172" s="65"/>
      <c r="H14172" s="113"/>
    </row>
    <row r="14173" spans="1:8">
      <c r="A14173" s="65"/>
      <c r="B14173" s="65"/>
      <c r="C14173" s="65"/>
      <c r="D14173" s="65"/>
      <c r="E14173" s="65"/>
      <c r="F14173" s="65"/>
      <c r="G14173" s="65"/>
      <c r="H14173" s="113"/>
    </row>
    <row r="14174" spans="1:8">
      <c r="A14174" s="65"/>
      <c r="B14174" s="65"/>
      <c r="C14174" s="65"/>
      <c r="D14174" s="65"/>
      <c r="E14174" s="65"/>
      <c r="F14174" s="65"/>
      <c r="G14174" s="65"/>
      <c r="H14174" s="113"/>
    </row>
    <row r="14175" spans="1:8">
      <c r="A14175" s="65"/>
      <c r="B14175" s="65"/>
      <c r="C14175" s="65"/>
      <c r="D14175" s="65"/>
      <c r="E14175" s="65"/>
      <c r="F14175" s="65"/>
      <c r="G14175" s="65"/>
      <c r="H14175" s="113"/>
    </row>
    <row r="14176" spans="1:8">
      <c r="A14176" s="65"/>
      <c r="B14176" s="65"/>
      <c r="C14176" s="65"/>
      <c r="D14176" s="65"/>
      <c r="E14176" s="65"/>
      <c r="F14176" s="65"/>
      <c r="G14176" s="65"/>
      <c r="H14176" s="113"/>
    </row>
    <row r="14177" spans="1:8">
      <c r="A14177" s="65"/>
      <c r="B14177" s="65"/>
      <c r="C14177" s="65"/>
      <c r="D14177" s="65"/>
      <c r="E14177" s="65"/>
      <c r="F14177" s="65"/>
      <c r="G14177" s="65"/>
      <c r="H14177" s="113"/>
    </row>
    <row r="14178" spans="1:8">
      <c r="A14178" s="65"/>
      <c r="B14178" s="65"/>
      <c r="C14178" s="65"/>
      <c r="D14178" s="65"/>
      <c r="E14178" s="65"/>
      <c r="F14178" s="65"/>
      <c r="G14178" s="65"/>
      <c r="H14178" s="113"/>
    </row>
    <row r="14179" spans="1:8">
      <c r="A14179" s="65"/>
      <c r="B14179" s="65"/>
      <c r="C14179" s="65"/>
      <c r="D14179" s="65"/>
      <c r="E14179" s="65"/>
      <c r="F14179" s="65"/>
      <c r="G14179" s="65"/>
      <c r="H14179" s="113"/>
    </row>
    <row r="14180" spans="1:8">
      <c r="A14180" s="65"/>
      <c r="B14180" s="65"/>
      <c r="C14180" s="65"/>
      <c r="D14180" s="65"/>
      <c r="E14180" s="65"/>
      <c r="F14180" s="65"/>
      <c r="G14180" s="65"/>
      <c r="H14180" s="113"/>
    </row>
    <row r="14181" spans="1:8">
      <c r="A14181" s="65"/>
      <c r="B14181" s="65"/>
      <c r="C14181" s="65"/>
      <c r="D14181" s="65"/>
      <c r="E14181" s="65"/>
      <c r="F14181" s="65"/>
      <c r="G14181" s="65"/>
      <c r="H14181" s="113"/>
    </row>
    <row r="14182" spans="1:8">
      <c r="A14182" s="65"/>
      <c r="B14182" s="65"/>
      <c r="C14182" s="65"/>
      <c r="D14182" s="65"/>
      <c r="E14182" s="65"/>
      <c r="F14182" s="65"/>
      <c r="G14182" s="65"/>
      <c r="H14182" s="113"/>
    </row>
    <row r="14183" spans="1:8">
      <c r="A14183" s="65"/>
      <c r="B14183" s="65"/>
      <c r="C14183" s="65"/>
      <c r="D14183" s="65"/>
      <c r="E14183" s="65"/>
      <c r="F14183" s="65"/>
      <c r="G14183" s="65"/>
      <c r="H14183" s="113"/>
    </row>
    <row r="14184" spans="1:8">
      <c r="A14184" s="65"/>
      <c r="B14184" s="65"/>
      <c r="C14184" s="65"/>
      <c r="D14184" s="65"/>
      <c r="E14184" s="65"/>
      <c r="F14184" s="65"/>
      <c r="G14184" s="65"/>
      <c r="H14184" s="113"/>
    </row>
    <row r="14185" spans="1:8">
      <c r="A14185" s="65"/>
      <c r="B14185" s="65"/>
      <c r="C14185" s="65"/>
      <c r="D14185" s="65"/>
      <c r="E14185" s="65"/>
      <c r="F14185" s="65"/>
      <c r="G14185" s="65"/>
      <c r="H14185" s="113"/>
    </row>
    <row r="14186" spans="1:8">
      <c r="A14186" s="65"/>
      <c r="B14186" s="65"/>
      <c r="C14186" s="65"/>
      <c r="D14186" s="65"/>
      <c r="E14186" s="65"/>
      <c r="F14186" s="65"/>
      <c r="G14186" s="65"/>
      <c r="H14186" s="113"/>
    </row>
    <row r="14187" spans="1:8">
      <c r="A14187" s="65"/>
      <c r="B14187" s="65"/>
      <c r="C14187" s="65"/>
      <c r="D14187" s="65"/>
      <c r="E14187" s="65"/>
      <c r="F14187" s="65"/>
      <c r="G14187" s="65"/>
      <c r="H14187" s="113"/>
    </row>
    <row r="14188" spans="1:8">
      <c r="A14188" s="65"/>
      <c r="B14188" s="65"/>
      <c r="C14188" s="65"/>
      <c r="D14188" s="65"/>
      <c r="E14188" s="65"/>
      <c r="F14188" s="65"/>
      <c r="G14188" s="65"/>
      <c r="H14188" s="113"/>
    </row>
    <row r="14189" spans="1:8">
      <c r="A14189" s="65"/>
      <c r="B14189" s="65"/>
      <c r="C14189" s="65"/>
      <c r="D14189" s="65"/>
      <c r="E14189" s="65"/>
      <c r="F14189" s="65"/>
      <c r="G14189" s="65"/>
      <c r="H14189" s="113"/>
    </row>
    <row r="14190" spans="1:8">
      <c r="A14190" s="65"/>
      <c r="B14190" s="65"/>
      <c r="C14190" s="65"/>
      <c r="D14190" s="65"/>
      <c r="E14190" s="65"/>
      <c r="F14190" s="65"/>
      <c r="G14190" s="65"/>
      <c r="H14190" s="113"/>
    </row>
    <row r="14191" spans="1:8">
      <c r="A14191" s="65"/>
      <c r="B14191" s="65"/>
      <c r="C14191" s="65"/>
      <c r="D14191" s="65"/>
      <c r="E14191" s="65"/>
      <c r="F14191" s="65"/>
      <c r="G14191" s="65"/>
      <c r="H14191" s="113"/>
    </row>
    <row r="14192" spans="1:8">
      <c r="A14192" s="65"/>
      <c r="B14192" s="65"/>
      <c r="C14192" s="65"/>
      <c r="D14192" s="65"/>
      <c r="E14192" s="65"/>
      <c r="F14192" s="65"/>
      <c r="G14192" s="65"/>
      <c r="H14192" s="113"/>
    </row>
    <row r="14193" spans="1:8">
      <c r="A14193" s="65"/>
      <c r="B14193" s="65"/>
      <c r="C14193" s="65"/>
      <c r="D14193" s="65"/>
      <c r="E14193" s="65"/>
      <c r="F14193" s="65"/>
      <c r="G14193" s="65"/>
      <c r="H14193" s="113"/>
    </row>
    <row r="14194" spans="1:8">
      <c r="A14194" s="65"/>
      <c r="B14194" s="65"/>
      <c r="C14194" s="65"/>
      <c r="D14194" s="65"/>
      <c r="E14194" s="65"/>
      <c r="F14194" s="65"/>
      <c r="G14194" s="65"/>
      <c r="H14194" s="113"/>
    </row>
    <row r="14195" spans="1:8">
      <c r="A14195" s="65"/>
      <c r="B14195" s="65"/>
      <c r="C14195" s="65"/>
      <c r="D14195" s="65"/>
      <c r="E14195" s="65"/>
      <c r="F14195" s="65"/>
      <c r="G14195" s="65"/>
      <c r="H14195" s="113"/>
    </row>
    <row r="14196" spans="1:8">
      <c r="A14196" s="65"/>
      <c r="B14196" s="65"/>
      <c r="C14196" s="65"/>
      <c r="D14196" s="65"/>
      <c r="E14196" s="65"/>
      <c r="F14196" s="65"/>
      <c r="G14196" s="65"/>
      <c r="H14196" s="113"/>
    </row>
    <row r="14197" spans="1:8">
      <c r="A14197" s="65"/>
      <c r="B14197" s="65"/>
      <c r="C14197" s="65"/>
      <c r="D14197" s="65"/>
      <c r="E14197" s="65"/>
      <c r="F14197" s="65"/>
      <c r="G14197" s="65"/>
      <c r="H14197" s="113"/>
    </row>
    <row r="14198" spans="1:8">
      <c r="A14198" s="65"/>
      <c r="B14198" s="65"/>
      <c r="C14198" s="65"/>
      <c r="D14198" s="65"/>
      <c r="E14198" s="65"/>
      <c r="F14198" s="65"/>
      <c r="G14198" s="65"/>
      <c r="H14198" s="113"/>
    </row>
    <row r="14199" spans="1:8">
      <c r="A14199" s="65"/>
      <c r="B14199" s="65"/>
      <c r="C14199" s="65"/>
      <c r="D14199" s="65"/>
      <c r="E14199" s="65"/>
      <c r="F14199" s="65"/>
      <c r="G14199" s="65"/>
      <c r="H14199" s="113"/>
    </row>
    <row r="14200" spans="1:8">
      <c r="A14200" s="65"/>
      <c r="B14200" s="65"/>
      <c r="C14200" s="65"/>
      <c r="D14200" s="65"/>
      <c r="E14200" s="65"/>
      <c r="F14200" s="65"/>
      <c r="G14200" s="65"/>
      <c r="H14200" s="113"/>
    </row>
    <row r="14201" spans="1:8">
      <c r="A14201" s="65"/>
      <c r="B14201" s="65"/>
      <c r="C14201" s="65"/>
      <c r="D14201" s="65"/>
      <c r="E14201" s="65"/>
      <c r="F14201" s="65"/>
      <c r="G14201" s="65"/>
      <c r="H14201" s="113"/>
    </row>
    <row r="14202" spans="1:8">
      <c r="A14202" s="65"/>
      <c r="B14202" s="65"/>
      <c r="C14202" s="65"/>
      <c r="D14202" s="65"/>
      <c r="E14202" s="65"/>
      <c r="F14202" s="65"/>
      <c r="G14202" s="65"/>
      <c r="H14202" s="113"/>
    </row>
    <row r="14203" spans="1:8">
      <c r="A14203" s="65"/>
      <c r="B14203" s="65"/>
      <c r="C14203" s="65"/>
      <c r="D14203" s="65"/>
      <c r="E14203" s="65"/>
      <c r="F14203" s="65"/>
      <c r="G14203" s="65"/>
      <c r="H14203" s="113"/>
    </row>
    <row r="14204" spans="1:8">
      <c r="A14204" s="65"/>
      <c r="B14204" s="65"/>
      <c r="C14204" s="65"/>
      <c r="D14204" s="65"/>
      <c r="E14204" s="65"/>
      <c r="F14204" s="65"/>
      <c r="G14204" s="65"/>
      <c r="H14204" s="113"/>
    </row>
    <row r="14205" spans="1:8">
      <c r="A14205" s="65"/>
      <c r="B14205" s="65"/>
      <c r="C14205" s="65"/>
      <c r="D14205" s="65"/>
      <c r="E14205" s="65"/>
      <c r="F14205" s="65"/>
      <c r="G14205" s="65"/>
      <c r="H14205" s="113"/>
    </row>
    <row r="14206" spans="1:8">
      <c r="A14206" s="65"/>
      <c r="B14206" s="65"/>
      <c r="C14206" s="65"/>
      <c r="D14206" s="65"/>
      <c r="E14206" s="65"/>
      <c r="F14206" s="65"/>
      <c r="G14206" s="65"/>
      <c r="H14206" s="113"/>
    </row>
    <row r="14207" spans="1:8">
      <c r="A14207" s="65"/>
      <c r="B14207" s="65"/>
      <c r="C14207" s="65"/>
      <c r="D14207" s="65"/>
      <c r="E14207" s="65"/>
      <c r="F14207" s="65"/>
      <c r="G14207" s="65"/>
      <c r="H14207" s="113"/>
    </row>
    <row r="14208" spans="1:8">
      <c r="A14208" s="65"/>
      <c r="B14208" s="65"/>
      <c r="C14208" s="65"/>
      <c r="D14208" s="65"/>
      <c r="E14208" s="65"/>
      <c r="F14208" s="65"/>
      <c r="G14208" s="65"/>
      <c r="H14208" s="113"/>
    </row>
    <row r="14209" spans="1:8">
      <c r="A14209" s="65"/>
      <c r="B14209" s="65"/>
      <c r="C14209" s="65"/>
      <c r="D14209" s="65"/>
      <c r="E14209" s="65"/>
      <c r="F14209" s="65"/>
      <c r="G14209" s="65"/>
      <c r="H14209" s="113"/>
    </row>
    <row r="14210" spans="1:8">
      <c r="A14210" s="65"/>
      <c r="B14210" s="65"/>
      <c r="C14210" s="65"/>
      <c r="D14210" s="65"/>
      <c r="E14210" s="65"/>
      <c r="F14210" s="65"/>
      <c r="G14210" s="65"/>
      <c r="H14210" s="113"/>
    </row>
    <row r="14211" spans="1:8">
      <c r="A14211" s="65"/>
      <c r="B14211" s="65"/>
      <c r="C14211" s="65"/>
      <c r="D14211" s="65"/>
      <c r="E14211" s="65"/>
      <c r="F14211" s="65"/>
      <c r="G14211" s="65"/>
      <c r="H14211" s="113"/>
    </row>
    <row r="14212" spans="1:8">
      <c r="A14212" s="65"/>
      <c r="B14212" s="65"/>
      <c r="C14212" s="65"/>
      <c r="D14212" s="65"/>
      <c r="E14212" s="65"/>
      <c r="F14212" s="65"/>
      <c r="G14212" s="65"/>
      <c r="H14212" s="113"/>
    </row>
    <row r="14213" spans="1:8">
      <c r="A14213" s="65"/>
      <c r="B14213" s="65"/>
      <c r="C14213" s="65"/>
      <c r="D14213" s="65"/>
      <c r="E14213" s="65"/>
      <c r="F14213" s="65"/>
      <c r="G14213" s="65"/>
      <c r="H14213" s="113"/>
    </row>
    <row r="14214" spans="1:8">
      <c r="A14214" s="65"/>
      <c r="B14214" s="65"/>
      <c r="C14214" s="65"/>
      <c r="D14214" s="65"/>
      <c r="E14214" s="65"/>
      <c r="F14214" s="65"/>
      <c r="G14214" s="65"/>
      <c r="H14214" s="113"/>
    </row>
    <row r="14215" spans="1:8">
      <c r="A14215" s="65"/>
      <c r="B14215" s="65"/>
      <c r="C14215" s="65"/>
      <c r="D14215" s="65"/>
      <c r="E14215" s="65"/>
      <c r="F14215" s="65"/>
      <c r="G14215" s="65"/>
      <c r="H14215" s="113"/>
    </row>
    <row r="14216" spans="1:8">
      <c r="A14216" s="65"/>
      <c r="B14216" s="65"/>
      <c r="C14216" s="65"/>
      <c r="D14216" s="65"/>
      <c r="E14216" s="65"/>
      <c r="F14216" s="65"/>
      <c r="G14216" s="65"/>
      <c r="H14216" s="113"/>
    </row>
    <row r="14217" spans="1:8">
      <c r="A14217" s="65"/>
      <c r="B14217" s="65"/>
      <c r="C14217" s="65"/>
      <c r="D14217" s="65"/>
      <c r="E14217" s="65"/>
      <c r="F14217" s="65"/>
      <c r="G14217" s="65"/>
      <c r="H14217" s="113"/>
    </row>
    <row r="14218" spans="1:8">
      <c r="A14218" s="65"/>
      <c r="B14218" s="65"/>
      <c r="C14218" s="65"/>
      <c r="D14218" s="65"/>
      <c r="E14218" s="65"/>
      <c r="F14218" s="65"/>
      <c r="G14218" s="65"/>
      <c r="H14218" s="113"/>
    </row>
    <row r="14219" spans="1:8">
      <c r="A14219" s="65"/>
      <c r="B14219" s="65"/>
      <c r="C14219" s="65"/>
      <c r="D14219" s="65"/>
      <c r="E14219" s="65"/>
      <c r="F14219" s="65"/>
      <c r="G14219" s="65"/>
      <c r="H14219" s="113"/>
    </row>
    <row r="14220" spans="1:8">
      <c r="A14220" s="65"/>
      <c r="B14220" s="65"/>
      <c r="C14220" s="65"/>
      <c r="D14220" s="65"/>
      <c r="E14220" s="65"/>
      <c r="F14220" s="65"/>
      <c r="G14220" s="65"/>
      <c r="H14220" s="113"/>
    </row>
    <row r="14221" spans="1:8">
      <c r="A14221" s="65"/>
      <c r="B14221" s="65"/>
      <c r="C14221" s="65"/>
      <c r="D14221" s="65"/>
      <c r="E14221" s="65"/>
      <c r="F14221" s="65"/>
      <c r="G14221" s="65"/>
      <c r="H14221" s="113"/>
    </row>
    <row r="14222" spans="1:8">
      <c r="A14222" s="65"/>
      <c r="B14222" s="65"/>
      <c r="C14222" s="65"/>
      <c r="D14222" s="65"/>
      <c r="E14222" s="65"/>
      <c r="F14222" s="65"/>
      <c r="G14222" s="65"/>
      <c r="H14222" s="113"/>
    </row>
    <row r="14223" spans="1:8">
      <c r="A14223" s="65"/>
      <c r="B14223" s="65"/>
      <c r="C14223" s="65"/>
      <c r="D14223" s="65"/>
      <c r="E14223" s="65"/>
      <c r="F14223" s="65"/>
      <c r="G14223" s="65"/>
      <c r="H14223" s="113"/>
    </row>
    <row r="14224" spans="1:8">
      <c r="A14224" s="65"/>
      <c r="B14224" s="65"/>
      <c r="C14224" s="65"/>
      <c r="D14224" s="65"/>
      <c r="E14224" s="65"/>
      <c r="F14224" s="65"/>
      <c r="G14224" s="65"/>
      <c r="H14224" s="113"/>
    </row>
    <row r="14225" spans="1:8">
      <c r="A14225" s="65"/>
      <c r="B14225" s="65"/>
      <c r="C14225" s="65"/>
      <c r="D14225" s="65"/>
      <c r="E14225" s="65"/>
      <c r="F14225" s="65"/>
      <c r="G14225" s="65"/>
      <c r="H14225" s="113"/>
    </row>
    <row r="14226" spans="1:8">
      <c r="A14226" s="65"/>
      <c r="B14226" s="65"/>
      <c r="C14226" s="65"/>
      <c r="D14226" s="65"/>
      <c r="E14226" s="65"/>
      <c r="F14226" s="65"/>
      <c r="G14226" s="65"/>
      <c r="H14226" s="113"/>
    </row>
    <row r="14227" spans="1:8">
      <c r="A14227" s="65"/>
      <c r="B14227" s="65"/>
      <c r="C14227" s="65"/>
      <c r="D14227" s="65"/>
      <c r="E14227" s="65"/>
      <c r="F14227" s="65"/>
      <c r="G14227" s="65"/>
      <c r="H14227" s="113"/>
    </row>
    <row r="14228" spans="1:8">
      <c r="A14228" s="65"/>
      <c r="B14228" s="65"/>
      <c r="C14228" s="65"/>
      <c r="D14228" s="65"/>
      <c r="E14228" s="65"/>
      <c r="F14228" s="65"/>
      <c r="G14228" s="65"/>
      <c r="H14228" s="113"/>
    </row>
    <row r="14229" spans="1:8">
      <c r="A14229" s="65"/>
      <c r="B14229" s="65"/>
      <c r="C14229" s="65"/>
      <c r="D14229" s="65"/>
      <c r="E14229" s="65"/>
      <c r="F14229" s="65"/>
      <c r="G14229" s="65"/>
      <c r="H14229" s="113"/>
    </row>
    <row r="14230" spans="1:8">
      <c r="A14230" s="65"/>
      <c r="B14230" s="65"/>
      <c r="C14230" s="65"/>
      <c r="D14230" s="65"/>
      <c r="E14230" s="65"/>
      <c r="F14230" s="65"/>
      <c r="G14230" s="65"/>
      <c r="H14230" s="113"/>
    </row>
    <row r="14231" spans="1:8">
      <c r="A14231" s="65"/>
      <c r="B14231" s="65"/>
      <c r="C14231" s="65"/>
      <c r="D14231" s="65"/>
      <c r="E14231" s="65"/>
      <c r="F14231" s="65"/>
      <c r="G14231" s="65"/>
      <c r="H14231" s="113"/>
    </row>
    <row r="14232" spans="1:8">
      <c r="A14232" s="65"/>
      <c r="B14232" s="65"/>
      <c r="C14232" s="65"/>
      <c r="D14232" s="65"/>
      <c r="E14232" s="65"/>
      <c r="F14232" s="65"/>
      <c r="G14232" s="65"/>
      <c r="H14232" s="113"/>
    </row>
    <row r="14233" spans="1:8">
      <c r="A14233" s="65"/>
      <c r="B14233" s="65"/>
      <c r="C14233" s="65"/>
      <c r="D14233" s="65"/>
      <c r="E14233" s="65"/>
      <c r="F14233" s="65"/>
      <c r="G14233" s="65"/>
      <c r="H14233" s="113"/>
    </row>
    <row r="14234" spans="1:8">
      <c r="A14234" s="65"/>
      <c r="B14234" s="65"/>
      <c r="C14234" s="65"/>
      <c r="D14234" s="65"/>
      <c r="E14234" s="65"/>
      <c r="F14234" s="65"/>
      <c r="G14234" s="65"/>
      <c r="H14234" s="113"/>
    </row>
    <row r="14235" spans="1:8">
      <c r="A14235" s="65"/>
      <c r="B14235" s="65"/>
      <c r="C14235" s="65"/>
      <c r="D14235" s="65"/>
      <c r="E14235" s="65"/>
      <c r="F14235" s="65"/>
      <c r="G14235" s="65"/>
      <c r="H14235" s="113"/>
    </row>
    <row r="14236" spans="1:8">
      <c r="A14236" s="65"/>
      <c r="B14236" s="65"/>
      <c r="C14236" s="65"/>
      <c r="D14236" s="65"/>
      <c r="E14236" s="65"/>
      <c r="F14236" s="65"/>
      <c r="G14236" s="65"/>
      <c r="H14236" s="113"/>
    </row>
    <row r="14237" spans="1:8">
      <c r="A14237" s="65"/>
      <c r="B14237" s="65"/>
      <c r="C14237" s="65"/>
      <c r="D14237" s="65"/>
      <c r="E14237" s="65"/>
      <c r="F14237" s="65"/>
      <c r="G14237" s="65"/>
      <c r="H14237" s="113"/>
    </row>
    <row r="14238" spans="1:8">
      <c r="A14238" s="65"/>
      <c r="B14238" s="65"/>
      <c r="C14238" s="65"/>
      <c r="D14238" s="65"/>
      <c r="E14238" s="65"/>
      <c r="F14238" s="65"/>
      <c r="G14238" s="65"/>
      <c r="H14238" s="113"/>
    </row>
    <row r="14239" spans="1:8">
      <c r="A14239" s="65"/>
      <c r="B14239" s="65"/>
      <c r="C14239" s="65"/>
      <c r="D14239" s="65"/>
      <c r="E14239" s="65"/>
      <c r="F14239" s="65"/>
      <c r="G14239" s="65"/>
      <c r="H14239" s="113"/>
    </row>
    <row r="14240" spans="1:8">
      <c r="A14240" s="65"/>
      <c r="B14240" s="65"/>
      <c r="C14240" s="65"/>
      <c r="D14240" s="65"/>
      <c r="E14240" s="65"/>
      <c r="F14240" s="65"/>
      <c r="G14240" s="65"/>
      <c r="H14240" s="113"/>
    </row>
    <row r="14241" spans="1:8">
      <c r="A14241" s="65"/>
      <c r="B14241" s="65"/>
      <c r="C14241" s="65"/>
      <c r="D14241" s="65"/>
      <c r="E14241" s="65"/>
      <c r="F14241" s="65"/>
      <c r="G14241" s="65"/>
      <c r="H14241" s="113"/>
    </row>
    <row r="14242" spans="1:8">
      <c r="A14242" s="65"/>
      <c r="B14242" s="65"/>
      <c r="C14242" s="65"/>
      <c r="D14242" s="65"/>
      <c r="E14242" s="65"/>
      <c r="F14242" s="65"/>
      <c r="G14242" s="65"/>
      <c r="H14242" s="113"/>
    </row>
    <row r="14243" spans="1:8">
      <c r="A14243" s="65"/>
      <c r="B14243" s="65"/>
      <c r="C14243" s="65"/>
      <c r="D14243" s="65"/>
      <c r="E14243" s="65"/>
      <c r="F14243" s="65"/>
      <c r="G14243" s="65"/>
      <c r="H14243" s="113"/>
    </row>
    <row r="14244" spans="1:8">
      <c r="A14244" s="65"/>
      <c r="B14244" s="65"/>
      <c r="C14244" s="65"/>
      <c r="D14244" s="65"/>
      <c r="E14244" s="65"/>
      <c r="F14244" s="65"/>
      <c r="G14244" s="65"/>
      <c r="H14244" s="113"/>
    </row>
    <row r="14245" spans="1:8">
      <c r="A14245" s="65"/>
      <c r="B14245" s="65"/>
      <c r="C14245" s="65"/>
      <c r="D14245" s="65"/>
      <c r="E14245" s="65"/>
      <c r="F14245" s="65"/>
      <c r="G14245" s="65"/>
      <c r="H14245" s="113"/>
    </row>
    <row r="14246" spans="1:8">
      <c r="A14246" s="65"/>
      <c r="B14246" s="65"/>
      <c r="C14246" s="65"/>
      <c r="D14246" s="65"/>
      <c r="E14246" s="65"/>
      <c r="F14246" s="65"/>
      <c r="G14246" s="65"/>
      <c r="H14246" s="113"/>
    </row>
    <row r="14247" spans="1:8">
      <c r="A14247" s="65"/>
      <c r="B14247" s="65"/>
      <c r="C14247" s="65"/>
      <c r="D14247" s="65"/>
      <c r="E14247" s="65"/>
      <c r="F14247" s="65"/>
      <c r="G14247" s="65"/>
      <c r="H14247" s="113"/>
    </row>
    <row r="14248" spans="1:8">
      <c r="A14248" s="65"/>
      <c r="B14248" s="65"/>
      <c r="C14248" s="65"/>
      <c r="D14248" s="65"/>
      <c r="E14248" s="65"/>
      <c r="F14248" s="65"/>
      <c r="G14248" s="65"/>
      <c r="H14248" s="113"/>
    </row>
    <row r="14249" spans="1:8">
      <c r="A14249" s="65"/>
      <c r="B14249" s="65"/>
      <c r="C14249" s="65"/>
      <c r="D14249" s="65"/>
      <c r="E14249" s="65"/>
      <c r="F14249" s="65"/>
      <c r="G14249" s="65"/>
      <c r="H14249" s="113"/>
    </row>
    <row r="14250" spans="1:8">
      <c r="A14250" s="65"/>
      <c r="B14250" s="65"/>
      <c r="C14250" s="65"/>
      <c r="D14250" s="65"/>
      <c r="E14250" s="65"/>
      <c r="F14250" s="65"/>
      <c r="G14250" s="65"/>
      <c r="H14250" s="113"/>
    </row>
    <row r="14251" spans="1:8">
      <c r="A14251" s="65"/>
      <c r="B14251" s="65"/>
      <c r="C14251" s="65"/>
      <c r="D14251" s="65"/>
      <c r="E14251" s="65"/>
      <c r="F14251" s="65"/>
      <c r="G14251" s="65"/>
      <c r="H14251" s="113"/>
    </row>
    <row r="14252" spans="1:8">
      <c r="A14252" s="65"/>
      <c r="B14252" s="65"/>
      <c r="C14252" s="65"/>
      <c r="D14252" s="65"/>
      <c r="E14252" s="65"/>
      <c r="F14252" s="65"/>
      <c r="G14252" s="65"/>
      <c r="H14252" s="113"/>
    </row>
    <row r="14253" spans="1:8">
      <c r="A14253" s="65"/>
      <c r="B14253" s="65"/>
      <c r="C14253" s="65"/>
      <c r="D14253" s="65"/>
      <c r="E14253" s="65"/>
      <c r="F14253" s="65"/>
      <c r="G14253" s="65"/>
      <c r="H14253" s="113"/>
    </row>
    <row r="14254" spans="1:8">
      <c r="A14254" s="65"/>
      <c r="B14254" s="65"/>
      <c r="C14254" s="65"/>
      <c r="D14254" s="65"/>
      <c r="E14254" s="65"/>
      <c r="F14254" s="65"/>
      <c r="G14254" s="65"/>
      <c r="H14254" s="113"/>
    </row>
    <row r="14255" spans="1:8">
      <c r="A14255" s="65"/>
      <c r="B14255" s="65"/>
      <c r="C14255" s="65"/>
      <c r="D14255" s="65"/>
      <c r="E14255" s="65"/>
      <c r="F14255" s="65"/>
      <c r="G14255" s="65"/>
      <c r="H14255" s="113"/>
    </row>
    <row r="14256" spans="1:8">
      <c r="A14256" s="65"/>
      <c r="B14256" s="65"/>
      <c r="C14256" s="65"/>
      <c r="D14256" s="65"/>
      <c r="E14256" s="65"/>
      <c r="F14256" s="65"/>
      <c r="G14256" s="65"/>
      <c r="H14256" s="113"/>
    </row>
    <row r="14257" spans="1:8">
      <c r="A14257" s="65"/>
      <c r="B14257" s="65"/>
      <c r="C14257" s="65"/>
      <c r="D14257" s="65"/>
      <c r="E14257" s="65"/>
      <c r="F14257" s="65"/>
      <c r="G14257" s="65"/>
      <c r="H14257" s="113"/>
    </row>
    <row r="14258" spans="1:8">
      <c r="A14258" s="65"/>
      <c r="B14258" s="65"/>
      <c r="C14258" s="65"/>
      <c r="D14258" s="65"/>
      <c r="E14258" s="65"/>
      <c r="F14258" s="65"/>
      <c r="G14258" s="65"/>
      <c r="H14258" s="113"/>
    </row>
    <row r="14259" spans="1:8">
      <c r="A14259" s="65"/>
      <c r="B14259" s="65"/>
      <c r="C14259" s="65"/>
      <c r="D14259" s="65"/>
      <c r="E14259" s="65"/>
      <c r="F14259" s="65"/>
      <c r="G14259" s="65"/>
      <c r="H14259" s="113"/>
    </row>
    <row r="14260" spans="1:8">
      <c r="A14260" s="65"/>
      <c r="B14260" s="65"/>
      <c r="C14260" s="65"/>
      <c r="D14260" s="65"/>
      <c r="E14260" s="65"/>
      <c r="F14260" s="65"/>
      <c r="G14260" s="65"/>
      <c r="H14260" s="113"/>
    </row>
    <row r="14261" spans="1:8">
      <c r="A14261" s="65"/>
      <c r="B14261" s="65"/>
      <c r="C14261" s="65"/>
      <c r="D14261" s="65"/>
      <c r="E14261" s="65"/>
      <c r="F14261" s="65"/>
      <c r="G14261" s="65"/>
      <c r="H14261" s="113"/>
    </row>
    <row r="14262" spans="1:8">
      <c r="A14262" s="65"/>
      <c r="B14262" s="65"/>
      <c r="C14262" s="65"/>
      <c r="D14262" s="65"/>
      <c r="E14262" s="65"/>
      <c r="F14262" s="65"/>
      <c r="G14262" s="65"/>
      <c r="H14262" s="113"/>
    </row>
    <row r="14263" spans="1:8">
      <c r="A14263" s="65"/>
      <c r="B14263" s="65"/>
      <c r="C14263" s="65"/>
      <c r="D14263" s="65"/>
      <c r="E14263" s="65"/>
      <c r="F14263" s="65"/>
      <c r="G14263" s="65"/>
      <c r="H14263" s="113"/>
    </row>
    <row r="14264" spans="1:8">
      <c r="A14264" s="65"/>
      <c r="B14264" s="65"/>
      <c r="C14264" s="65"/>
      <c r="D14264" s="65"/>
      <c r="E14264" s="65"/>
      <c r="F14264" s="65"/>
      <c r="G14264" s="65"/>
      <c r="H14264" s="113"/>
    </row>
    <row r="14265" spans="1:8">
      <c r="A14265" s="65"/>
      <c r="B14265" s="65"/>
      <c r="C14265" s="65"/>
      <c r="D14265" s="65"/>
      <c r="E14265" s="65"/>
      <c r="F14265" s="65"/>
      <c r="G14265" s="65"/>
      <c r="H14265" s="113"/>
    </row>
    <row r="14266" spans="1:8">
      <c r="A14266" s="65"/>
      <c r="B14266" s="65"/>
      <c r="C14266" s="65"/>
      <c r="D14266" s="65"/>
      <c r="E14266" s="65"/>
      <c r="F14266" s="65"/>
      <c r="G14266" s="65"/>
      <c r="H14266" s="113"/>
    </row>
    <row r="14267" spans="1:8">
      <c r="A14267" s="65"/>
      <c r="B14267" s="65"/>
      <c r="C14267" s="65"/>
      <c r="D14267" s="65"/>
      <c r="E14267" s="65"/>
      <c r="F14267" s="65"/>
      <c r="G14267" s="65"/>
      <c r="H14267" s="113"/>
    </row>
    <row r="14268" spans="1:8">
      <c r="A14268" s="65"/>
      <c r="B14268" s="65"/>
      <c r="C14268" s="65"/>
      <c r="D14268" s="65"/>
      <c r="E14268" s="65"/>
      <c r="F14268" s="65"/>
      <c r="G14268" s="65"/>
      <c r="H14268" s="113"/>
    </row>
    <row r="14269" spans="1:8">
      <c r="A14269" s="65"/>
      <c r="B14269" s="65"/>
      <c r="C14269" s="65"/>
      <c r="D14269" s="65"/>
      <c r="E14269" s="65"/>
      <c r="F14269" s="65"/>
      <c r="G14269" s="65"/>
      <c r="H14269" s="113"/>
    </row>
    <row r="14270" spans="1:8">
      <c r="A14270" s="65"/>
      <c r="B14270" s="65"/>
      <c r="C14270" s="65"/>
      <c r="D14270" s="65"/>
      <c r="E14270" s="65"/>
      <c r="F14270" s="65"/>
      <c r="G14270" s="65"/>
      <c r="H14270" s="113"/>
    </row>
    <row r="14271" spans="1:8">
      <c r="A14271" s="65"/>
      <c r="B14271" s="65"/>
      <c r="C14271" s="65"/>
      <c r="D14271" s="65"/>
      <c r="E14271" s="65"/>
      <c r="F14271" s="65"/>
      <c r="G14271" s="65"/>
      <c r="H14271" s="113"/>
    </row>
    <row r="14272" spans="1:8">
      <c r="A14272" s="65"/>
      <c r="B14272" s="65"/>
      <c r="C14272" s="65"/>
      <c r="D14272" s="65"/>
      <c r="E14272" s="65"/>
      <c r="F14272" s="65"/>
      <c r="G14272" s="65"/>
      <c r="H14272" s="113"/>
    </row>
    <row r="14273" spans="1:8">
      <c r="A14273" s="65"/>
      <c r="B14273" s="65"/>
      <c r="C14273" s="65"/>
      <c r="D14273" s="65"/>
      <c r="E14273" s="65"/>
      <c r="F14273" s="65"/>
      <c r="G14273" s="65"/>
      <c r="H14273" s="113"/>
    </row>
    <row r="14274" spans="1:8">
      <c r="A14274" s="65"/>
      <c r="B14274" s="65"/>
      <c r="C14274" s="65"/>
      <c r="D14274" s="65"/>
      <c r="E14274" s="65"/>
      <c r="F14274" s="65"/>
      <c r="G14274" s="65"/>
      <c r="H14274" s="113"/>
    </row>
    <row r="14275" spans="1:8">
      <c r="A14275" s="65"/>
      <c r="B14275" s="65"/>
      <c r="C14275" s="65"/>
      <c r="D14275" s="65"/>
      <c r="E14275" s="65"/>
      <c r="F14275" s="65"/>
      <c r="G14275" s="65"/>
      <c r="H14275" s="113"/>
    </row>
    <row r="14276" spans="1:8">
      <c r="A14276" s="65"/>
      <c r="B14276" s="65"/>
      <c r="C14276" s="65"/>
      <c r="D14276" s="65"/>
      <c r="E14276" s="65"/>
      <c r="F14276" s="65"/>
      <c r="G14276" s="65"/>
      <c r="H14276" s="113"/>
    </row>
    <row r="14277" spans="1:8">
      <c r="A14277" s="65"/>
      <c r="B14277" s="65"/>
      <c r="C14277" s="65"/>
      <c r="D14277" s="65"/>
      <c r="E14277" s="65"/>
      <c r="F14277" s="65"/>
      <c r="G14277" s="65"/>
      <c r="H14277" s="113"/>
    </row>
    <row r="14278" spans="1:8">
      <c r="A14278" s="65"/>
      <c r="B14278" s="65"/>
      <c r="C14278" s="65"/>
      <c r="D14278" s="65"/>
      <c r="E14278" s="65"/>
      <c r="F14278" s="65"/>
      <c r="G14278" s="65"/>
      <c r="H14278" s="113"/>
    </row>
    <row r="14279" spans="1:8">
      <c r="A14279" s="65"/>
      <c r="B14279" s="65"/>
      <c r="C14279" s="65"/>
      <c r="D14279" s="65"/>
      <c r="E14279" s="65"/>
      <c r="F14279" s="65"/>
      <c r="G14279" s="65"/>
      <c r="H14279" s="113"/>
    </row>
    <row r="14280" spans="1:8">
      <c r="A14280" s="65"/>
      <c r="B14280" s="65"/>
      <c r="C14280" s="65"/>
      <c r="D14280" s="65"/>
      <c r="E14280" s="65"/>
      <c r="F14280" s="65"/>
      <c r="G14280" s="65"/>
      <c r="H14280" s="113"/>
    </row>
    <row r="14281" spans="1:8">
      <c r="A14281" s="65"/>
      <c r="B14281" s="65"/>
      <c r="C14281" s="65"/>
      <c r="D14281" s="65"/>
      <c r="E14281" s="65"/>
      <c r="F14281" s="65"/>
      <c r="G14281" s="65"/>
      <c r="H14281" s="113"/>
    </row>
    <row r="14282" spans="1:8">
      <c r="A14282" s="65"/>
      <c r="B14282" s="65"/>
      <c r="C14282" s="65"/>
      <c r="D14282" s="65"/>
      <c r="E14282" s="65"/>
      <c r="F14282" s="65"/>
      <c r="G14282" s="65"/>
      <c r="H14282" s="113"/>
    </row>
    <row r="14283" spans="1:8">
      <c r="A14283" s="65"/>
      <c r="B14283" s="65"/>
      <c r="C14283" s="65"/>
      <c r="D14283" s="65"/>
      <c r="E14283" s="65"/>
      <c r="F14283" s="65"/>
      <c r="G14283" s="65"/>
      <c r="H14283" s="113"/>
    </row>
    <row r="14284" spans="1:8">
      <c r="A14284" s="65"/>
      <c r="B14284" s="65"/>
      <c r="C14284" s="65"/>
      <c r="D14284" s="65"/>
      <c r="E14284" s="65"/>
      <c r="F14284" s="65"/>
      <c r="G14284" s="65"/>
      <c r="H14284" s="113"/>
    </row>
    <row r="14285" spans="1:8">
      <c r="A14285" s="65"/>
      <c r="B14285" s="65"/>
      <c r="C14285" s="65"/>
      <c r="D14285" s="65"/>
      <c r="E14285" s="65"/>
      <c r="F14285" s="65"/>
      <c r="G14285" s="65"/>
      <c r="H14285" s="113"/>
    </row>
    <row r="14286" spans="1:8">
      <c r="A14286" s="65"/>
      <c r="B14286" s="65"/>
      <c r="C14286" s="65"/>
      <c r="D14286" s="65"/>
      <c r="E14286" s="65"/>
      <c r="F14286" s="65"/>
      <c r="G14286" s="65"/>
      <c r="H14286" s="113"/>
    </row>
    <row r="14287" spans="1:8">
      <c r="A14287" s="65"/>
      <c r="B14287" s="65"/>
      <c r="C14287" s="65"/>
      <c r="D14287" s="65"/>
      <c r="E14287" s="65"/>
      <c r="F14287" s="65"/>
      <c r="G14287" s="65"/>
      <c r="H14287" s="113"/>
    </row>
    <row r="14288" spans="1:8">
      <c r="A14288" s="65"/>
      <c r="B14288" s="65"/>
      <c r="C14288" s="65"/>
      <c r="D14288" s="65"/>
      <c r="E14288" s="65"/>
      <c r="F14288" s="65"/>
      <c r="G14288" s="65"/>
      <c r="H14288" s="113"/>
    </row>
    <row r="14289" spans="1:8">
      <c r="A14289" s="65"/>
      <c r="B14289" s="65"/>
      <c r="C14289" s="65"/>
      <c r="D14289" s="65"/>
      <c r="E14289" s="65"/>
      <c r="F14289" s="65"/>
      <c r="G14289" s="65"/>
      <c r="H14289" s="113"/>
    </row>
    <row r="14290" spans="1:8">
      <c r="A14290" s="65"/>
      <c r="B14290" s="65"/>
      <c r="C14290" s="65"/>
      <c r="D14290" s="65"/>
      <c r="E14290" s="65"/>
      <c r="F14290" s="65"/>
      <c r="G14290" s="65"/>
      <c r="H14290" s="113"/>
    </row>
    <row r="14291" spans="1:8">
      <c r="A14291" s="65"/>
      <c r="B14291" s="65"/>
      <c r="C14291" s="65"/>
      <c r="D14291" s="65"/>
      <c r="E14291" s="65"/>
      <c r="F14291" s="65"/>
      <c r="G14291" s="65"/>
      <c r="H14291" s="113"/>
    </row>
    <row r="14292" spans="1:8">
      <c r="A14292" s="65"/>
      <c r="B14292" s="65"/>
      <c r="C14292" s="65"/>
      <c r="D14292" s="65"/>
      <c r="E14292" s="65"/>
      <c r="F14292" s="65"/>
      <c r="G14292" s="65"/>
      <c r="H14292" s="113"/>
    </row>
    <row r="14293" spans="1:8">
      <c r="A14293" s="65"/>
      <c r="B14293" s="65"/>
      <c r="C14293" s="65"/>
      <c r="D14293" s="65"/>
      <c r="E14293" s="65"/>
      <c r="F14293" s="65"/>
      <c r="G14293" s="65"/>
      <c r="H14293" s="113"/>
    </row>
    <row r="14294" spans="1:8">
      <c r="A14294" s="65"/>
      <c r="B14294" s="65"/>
      <c r="C14294" s="65"/>
      <c r="D14294" s="65"/>
      <c r="E14294" s="65"/>
      <c r="F14294" s="65"/>
      <c r="G14294" s="65"/>
      <c r="H14294" s="113"/>
    </row>
    <row r="14295" spans="1:8">
      <c r="A14295" s="65"/>
      <c r="B14295" s="65"/>
      <c r="C14295" s="65"/>
      <c r="D14295" s="65"/>
      <c r="E14295" s="65"/>
      <c r="F14295" s="65"/>
      <c r="G14295" s="65"/>
      <c r="H14295" s="113"/>
    </row>
    <row r="14296" spans="1:8">
      <c r="A14296" s="65"/>
      <c r="B14296" s="65"/>
      <c r="C14296" s="65"/>
      <c r="D14296" s="65"/>
      <c r="E14296" s="65"/>
      <c r="F14296" s="65"/>
      <c r="G14296" s="65"/>
      <c r="H14296" s="113"/>
    </row>
    <row r="14297" spans="1:8">
      <c r="A14297" s="65"/>
      <c r="B14297" s="65"/>
      <c r="C14297" s="65"/>
      <c r="D14297" s="65"/>
      <c r="E14297" s="65"/>
      <c r="F14297" s="65"/>
      <c r="G14297" s="65"/>
      <c r="H14297" s="113"/>
    </row>
    <row r="14298" spans="1:8">
      <c r="A14298" s="65"/>
      <c r="B14298" s="65"/>
      <c r="C14298" s="65"/>
      <c r="D14298" s="65"/>
      <c r="E14298" s="65"/>
      <c r="F14298" s="65"/>
      <c r="G14298" s="65"/>
      <c r="H14298" s="113"/>
    </row>
    <row r="14299" spans="1:8">
      <c r="A14299" s="65"/>
      <c r="B14299" s="65"/>
      <c r="C14299" s="65"/>
      <c r="D14299" s="65"/>
      <c r="E14299" s="65"/>
      <c r="F14299" s="65"/>
      <c r="G14299" s="65"/>
      <c r="H14299" s="113"/>
    </row>
    <row r="14300" spans="1:8">
      <c r="A14300" s="65"/>
      <c r="B14300" s="65"/>
      <c r="C14300" s="65"/>
      <c r="D14300" s="65"/>
      <c r="E14300" s="65"/>
      <c r="F14300" s="65"/>
      <c r="G14300" s="65"/>
      <c r="H14300" s="113"/>
    </row>
    <row r="14301" spans="1:8">
      <c r="A14301" s="65"/>
      <c r="B14301" s="65"/>
      <c r="C14301" s="65"/>
      <c r="D14301" s="65"/>
      <c r="E14301" s="65"/>
      <c r="F14301" s="65"/>
      <c r="G14301" s="65"/>
      <c r="H14301" s="113"/>
    </row>
    <row r="14302" spans="1:8">
      <c r="A14302" s="65"/>
      <c r="B14302" s="65"/>
      <c r="C14302" s="65"/>
      <c r="D14302" s="65"/>
      <c r="E14302" s="65"/>
      <c r="F14302" s="65"/>
      <c r="G14302" s="65"/>
      <c r="H14302" s="113"/>
    </row>
    <row r="14303" spans="1:8">
      <c r="A14303" s="65"/>
      <c r="B14303" s="65"/>
      <c r="C14303" s="65"/>
      <c r="D14303" s="65"/>
      <c r="E14303" s="65"/>
      <c r="F14303" s="65"/>
      <c r="G14303" s="65"/>
      <c r="H14303" s="113"/>
    </row>
    <row r="14304" spans="1:8">
      <c r="A14304" s="65"/>
      <c r="B14304" s="65"/>
      <c r="C14304" s="65"/>
      <c r="D14304" s="65"/>
      <c r="E14304" s="65"/>
      <c r="F14304" s="65"/>
      <c r="G14304" s="65"/>
      <c r="H14304" s="113"/>
    </row>
    <row r="14305" spans="1:8">
      <c r="A14305" s="65"/>
      <c r="B14305" s="65"/>
      <c r="C14305" s="65"/>
      <c r="D14305" s="65"/>
      <c r="E14305" s="65"/>
      <c r="F14305" s="65"/>
      <c r="G14305" s="65"/>
      <c r="H14305" s="113"/>
    </row>
    <row r="14306" spans="1:8">
      <c r="A14306" s="65"/>
      <c r="B14306" s="65"/>
      <c r="C14306" s="65"/>
      <c r="D14306" s="65"/>
      <c r="E14306" s="65"/>
      <c r="F14306" s="65"/>
      <c r="G14306" s="65"/>
      <c r="H14306" s="113"/>
    </row>
    <row r="14307" spans="1:8">
      <c r="A14307" s="65"/>
      <c r="B14307" s="65"/>
      <c r="C14307" s="65"/>
      <c r="D14307" s="65"/>
      <c r="E14307" s="65"/>
      <c r="F14307" s="65"/>
      <c r="G14307" s="65"/>
      <c r="H14307" s="113"/>
    </row>
    <row r="14308" spans="1:8">
      <c r="A14308" s="65"/>
      <c r="B14308" s="65"/>
      <c r="C14308" s="65"/>
      <c r="D14308" s="65"/>
      <c r="E14308" s="65"/>
      <c r="F14308" s="65"/>
      <c r="G14308" s="65"/>
      <c r="H14308" s="113"/>
    </row>
    <row r="14309" spans="1:8">
      <c r="A14309" s="65"/>
      <c r="B14309" s="65"/>
      <c r="C14309" s="65"/>
      <c r="D14309" s="65"/>
      <c r="E14309" s="65"/>
      <c r="F14309" s="65"/>
      <c r="G14309" s="65"/>
      <c r="H14309" s="113"/>
    </row>
    <row r="14310" spans="1:8">
      <c r="A14310" s="65"/>
      <c r="B14310" s="65"/>
      <c r="C14310" s="65"/>
      <c r="D14310" s="65"/>
      <c r="E14310" s="65"/>
      <c r="F14310" s="65"/>
      <c r="G14310" s="65"/>
      <c r="H14310" s="113"/>
    </row>
    <row r="14311" spans="1:8">
      <c r="A14311" s="65"/>
      <c r="B14311" s="65"/>
      <c r="C14311" s="65"/>
      <c r="D14311" s="65"/>
      <c r="E14311" s="65"/>
      <c r="F14311" s="65"/>
      <c r="G14311" s="65"/>
      <c r="H14311" s="113"/>
    </row>
    <row r="14312" spans="1:8">
      <c r="A14312" s="65"/>
      <c r="B14312" s="65"/>
      <c r="C14312" s="65"/>
      <c r="D14312" s="65"/>
      <c r="E14312" s="65"/>
      <c r="F14312" s="65"/>
      <c r="G14312" s="65"/>
      <c r="H14312" s="113"/>
    </row>
    <row r="14313" spans="1:8">
      <c r="A14313" s="65"/>
      <c r="B14313" s="65"/>
      <c r="C14313" s="65"/>
      <c r="D14313" s="65"/>
      <c r="E14313" s="65"/>
      <c r="F14313" s="65"/>
      <c r="G14313" s="65"/>
      <c r="H14313" s="113"/>
    </row>
    <row r="14314" spans="1:8">
      <c r="A14314" s="65"/>
      <c r="B14314" s="65"/>
      <c r="C14314" s="65"/>
      <c r="D14314" s="65"/>
      <c r="E14314" s="65"/>
      <c r="F14314" s="65"/>
      <c r="G14314" s="65"/>
      <c r="H14314" s="113"/>
    </row>
    <row r="14315" spans="1:8">
      <c r="A14315" s="65"/>
      <c r="B14315" s="65"/>
      <c r="C14315" s="65"/>
      <c r="D14315" s="65"/>
      <c r="E14315" s="65"/>
      <c r="F14315" s="65"/>
      <c r="G14315" s="65"/>
      <c r="H14315" s="113"/>
    </row>
    <row r="14316" spans="1:8">
      <c r="A14316" s="65"/>
      <c r="B14316" s="65"/>
      <c r="C14316" s="65"/>
      <c r="D14316" s="65"/>
      <c r="E14316" s="65"/>
      <c r="F14316" s="65"/>
      <c r="G14316" s="65"/>
      <c r="H14316" s="113"/>
    </row>
    <row r="14317" spans="1:8">
      <c r="A14317" s="65"/>
      <c r="B14317" s="65"/>
      <c r="C14317" s="65"/>
      <c r="D14317" s="65"/>
      <c r="E14317" s="65"/>
      <c r="F14317" s="65"/>
      <c r="G14317" s="65"/>
      <c r="H14317" s="113"/>
    </row>
    <row r="14318" spans="1:8">
      <c r="A14318" s="65"/>
      <c r="B14318" s="65"/>
      <c r="C14318" s="65"/>
      <c r="D14318" s="65"/>
      <c r="E14318" s="65"/>
      <c r="F14318" s="65"/>
      <c r="G14318" s="65"/>
      <c r="H14318" s="113"/>
    </row>
    <row r="14319" spans="1:8">
      <c r="A14319" s="65"/>
      <c r="B14319" s="65"/>
      <c r="C14319" s="65"/>
      <c r="D14319" s="65"/>
      <c r="E14319" s="65"/>
      <c r="F14319" s="65"/>
      <c r="G14319" s="65"/>
      <c r="H14319" s="113"/>
    </row>
    <row r="14320" spans="1:8">
      <c r="A14320" s="65"/>
      <c r="B14320" s="65"/>
      <c r="C14320" s="65"/>
      <c r="D14320" s="65"/>
      <c r="E14320" s="65"/>
      <c r="F14320" s="65"/>
      <c r="G14320" s="65"/>
      <c r="H14320" s="113"/>
    </row>
    <row r="14321" spans="1:8">
      <c r="A14321" s="65"/>
      <c r="B14321" s="65"/>
      <c r="C14321" s="65"/>
      <c r="D14321" s="65"/>
      <c r="E14321" s="65"/>
      <c r="F14321" s="65"/>
      <c r="G14321" s="65"/>
      <c r="H14321" s="113"/>
    </row>
    <row r="14322" spans="1:8">
      <c r="A14322" s="65"/>
      <c r="B14322" s="65"/>
      <c r="C14322" s="65"/>
      <c r="D14322" s="65"/>
      <c r="E14322" s="65"/>
      <c r="F14322" s="65"/>
      <c r="G14322" s="65"/>
      <c r="H14322" s="113"/>
    </row>
    <row r="14323" spans="1:8">
      <c r="A14323" s="65"/>
      <c r="B14323" s="65"/>
      <c r="C14323" s="65"/>
      <c r="D14323" s="65"/>
      <c r="E14323" s="65"/>
      <c r="F14323" s="65"/>
      <c r="G14323" s="65"/>
      <c r="H14323" s="113"/>
    </row>
    <row r="14324" spans="1:8">
      <c r="A14324" s="65"/>
      <c r="B14324" s="65"/>
      <c r="C14324" s="65"/>
      <c r="D14324" s="65"/>
      <c r="E14324" s="65"/>
      <c r="F14324" s="65"/>
      <c r="G14324" s="65"/>
      <c r="H14324" s="113"/>
    </row>
    <row r="14325" spans="1:8">
      <c r="A14325" s="65"/>
      <c r="B14325" s="65"/>
      <c r="C14325" s="65"/>
      <c r="D14325" s="65"/>
      <c r="E14325" s="65"/>
      <c r="F14325" s="65"/>
      <c r="G14325" s="65"/>
      <c r="H14325" s="113"/>
    </row>
    <row r="14326" spans="1:8">
      <c r="A14326" s="65"/>
      <c r="B14326" s="65"/>
      <c r="C14326" s="65"/>
      <c r="D14326" s="65"/>
      <c r="E14326" s="65"/>
      <c r="F14326" s="65"/>
      <c r="G14326" s="65"/>
      <c r="H14326" s="113"/>
    </row>
    <row r="14327" spans="1:8">
      <c r="A14327" s="65"/>
      <c r="B14327" s="65"/>
      <c r="C14327" s="65"/>
      <c r="D14327" s="65"/>
      <c r="E14327" s="65"/>
      <c r="F14327" s="65"/>
      <c r="G14327" s="65"/>
      <c r="H14327" s="113"/>
    </row>
    <row r="14328" spans="1:8">
      <c r="A14328" s="65"/>
      <c r="B14328" s="65"/>
      <c r="C14328" s="65"/>
      <c r="D14328" s="65"/>
      <c r="E14328" s="65"/>
      <c r="F14328" s="65"/>
      <c r="G14328" s="65"/>
      <c r="H14328" s="113"/>
    </row>
    <row r="14329" spans="1:8">
      <c r="A14329" s="65"/>
      <c r="B14329" s="65"/>
      <c r="C14329" s="65"/>
      <c r="D14329" s="65"/>
      <c r="E14329" s="65"/>
      <c r="F14329" s="65"/>
      <c r="G14329" s="65"/>
      <c r="H14329" s="113"/>
    </row>
    <row r="14330" spans="1:8">
      <c r="A14330" s="65"/>
      <c r="B14330" s="65"/>
      <c r="C14330" s="65"/>
      <c r="D14330" s="65"/>
      <c r="E14330" s="65"/>
      <c r="F14330" s="65"/>
      <c r="G14330" s="65"/>
      <c r="H14330" s="113"/>
    </row>
    <row r="14331" spans="1:8">
      <c r="A14331" s="65"/>
      <c r="B14331" s="65"/>
      <c r="C14331" s="65"/>
      <c r="D14331" s="65"/>
      <c r="E14331" s="65"/>
      <c r="F14331" s="65"/>
      <c r="G14331" s="65"/>
      <c r="H14331" s="113"/>
    </row>
    <row r="14332" spans="1:8">
      <c r="A14332" s="65"/>
      <c r="B14332" s="65"/>
      <c r="C14332" s="65"/>
      <c r="D14332" s="65"/>
      <c r="E14332" s="65"/>
      <c r="F14332" s="65"/>
      <c r="G14332" s="65"/>
      <c r="H14332" s="113"/>
    </row>
    <row r="14333" spans="1:8">
      <c r="A14333" s="65"/>
      <c r="B14333" s="65"/>
      <c r="C14333" s="65"/>
      <c r="D14333" s="65"/>
      <c r="E14333" s="65"/>
      <c r="F14333" s="65"/>
      <c r="G14333" s="65"/>
      <c r="H14333" s="113"/>
    </row>
    <row r="14334" spans="1:8">
      <c r="A14334" s="65"/>
      <c r="B14334" s="65"/>
      <c r="C14334" s="65"/>
      <c r="D14334" s="65"/>
      <c r="E14334" s="65"/>
      <c r="F14334" s="65"/>
      <c r="G14334" s="65"/>
      <c r="H14334" s="113"/>
    </row>
    <row r="14335" spans="1:8">
      <c r="A14335" s="65"/>
      <c r="B14335" s="65"/>
      <c r="C14335" s="65"/>
      <c r="D14335" s="65"/>
      <c r="E14335" s="65"/>
      <c r="F14335" s="65"/>
      <c r="G14335" s="65"/>
      <c r="H14335" s="113"/>
    </row>
    <row r="14336" spans="1:8">
      <c r="A14336" s="65"/>
      <c r="B14336" s="65"/>
      <c r="C14336" s="65"/>
      <c r="D14336" s="65"/>
      <c r="E14336" s="65"/>
      <c r="F14336" s="65"/>
      <c r="G14336" s="65"/>
      <c r="H14336" s="113"/>
    </row>
    <row r="14337" spans="1:8">
      <c r="A14337" s="65"/>
      <c r="B14337" s="65"/>
      <c r="C14337" s="65"/>
      <c r="D14337" s="65"/>
      <c r="E14337" s="65"/>
      <c r="F14337" s="65"/>
      <c r="G14337" s="65"/>
      <c r="H14337" s="113"/>
    </row>
    <row r="14338" spans="1:8">
      <c r="A14338" s="65"/>
      <c r="B14338" s="65"/>
      <c r="C14338" s="65"/>
      <c r="D14338" s="65"/>
      <c r="E14338" s="65"/>
      <c r="F14338" s="65"/>
      <c r="G14338" s="65"/>
      <c r="H14338" s="113"/>
    </row>
    <row r="14339" spans="1:8">
      <c r="A14339" s="65"/>
      <c r="B14339" s="65"/>
      <c r="C14339" s="65"/>
      <c r="D14339" s="65"/>
      <c r="E14339" s="65"/>
      <c r="F14339" s="65"/>
      <c r="G14339" s="65"/>
      <c r="H14339" s="113"/>
    </row>
    <row r="14340" spans="1:8">
      <c r="A14340" s="65"/>
      <c r="B14340" s="65"/>
      <c r="C14340" s="65"/>
      <c r="D14340" s="65"/>
      <c r="E14340" s="65"/>
      <c r="F14340" s="65"/>
      <c r="G14340" s="65"/>
      <c r="H14340" s="113"/>
    </row>
    <row r="14341" spans="1:8">
      <c r="A14341" s="65"/>
      <c r="B14341" s="65"/>
      <c r="C14341" s="65"/>
      <c r="D14341" s="65"/>
      <c r="E14341" s="65"/>
      <c r="F14341" s="65"/>
      <c r="G14341" s="65"/>
      <c r="H14341" s="113"/>
    </row>
    <row r="14342" spans="1:8">
      <c r="A14342" s="65"/>
      <c r="B14342" s="65"/>
      <c r="C14342" s="65"/>
      <c r="D14342" s="65"/>
      <c r="E14342" s="65"/>
      <c r="F14342" s="65"/>
      <c r="G14342" s="65"/>
      <c r="H14342" s="113"/>
    </row>
    <row r="14343" spans="1:8">
      <c r="A14343" s="65"/>
      <c r="B14343" s="65"/>
      <c r="C14343" s="65"/>
      <c r="D14343" s="65"/>
      <c r="E14343" s="65"/>
      <c r="F14343" s="65"/>
      <c r="G14343" s="65"/>
      <c r="H14343" s="113"/>
    </row>
    <row r="14344" spans="1:8">
      <c r="A14344" s="65"/>
      <c r="B14344" s="65"/>
      <c r="C14344" s="65"/>
      <c r="D14344" s="65"/>
      <c r="E14344" s="65"/>
      <c r="F14344" s="65"/>
      <c r="G14344" s="65"/>
      <c r="H14344" s="113"/>
    </row>
    <row r="14345" spans="1:8">
      <c r="A14345" s="65"/>
      <c r="B14345" s="65"/>
      <c r="C14345" s="65"/>
      <c r="D14345" s="65"/>
      <c r="E14345" s="65"/>
      <c r="F14345" s="65"/>
      <c r="G14345" s="65"/>
      <c r="H14345" s="113"/>
    </row>
    <row r="14346" spans="1:8">
      <c r="A14346" s="65"/>
      <c r="B14346" s="65"/>
      <c r="C14346" s="65"/>
      <c r="D14346" s="65"/>
      <c r="E14346" s="65"/>
      <c r="F14346" s="65"/>
      <c r="G14346" s="65"/>
      <c r="H14346" s="113"/>
    </row>
    <row r="14347" spans="1:8">
      <c r="A14347" s="65"/>
      <c r="B14347" s="65"/>
      <c r="C14347" s="65"/>
      <c r="D14347" s="65"/>
      <c r="E14347" s="65"/>
      <c r="F14347" s="65"/>
      <c r="G14347" s="65"/>
      <c r="H14347" s="113"/>
    </row>
    <row r="14348" spans="1:8">
      <c r="A14348" s="65"/>
      <c r="B14348" s="65"/>
      <c r="C14348" s="65"/>
      <c r="D14348" s="65"/>
      <c r="E14348" s="65"/>
      <c r="F14348" s="65"/>
      <c r="G14348" s="65"/>
      <c r="H14348" s="113"/>
    </row>
    <row r="14349" spans="1:8">
      <c r="A14349" s="65"/>
      <c r="B14349" s="65"/>
      <c r="C14349" s="65"/>
      <c r="D14349" s="65"/>
      <c r="E14349" s="65"/>
      <c r="F14349" s="65"/>
      <c r="G14349" s="65"/>
      <c r="H14349" s="113"/>
    </row>
    <row r="14350" spans="1:8">
      <c r="A14350" s="65"/>
      <c r="B14350" s="65"/>
      <c r="C14350" s="65"/>
      <c r="D14350" s="65"/>
      <c r="E14350" s="65"/>
      <c r="F14350" s="65"/>
      <c r="G14350" s="65"/>
      <c r="H14350" s="113"/>
    </row>
    <row r="14351" spans="1:8">
      <c r="A14351" s="65"/>
      <c r="B14351" s="65"/>
      <c r="C14351" s="65"/>
      <c r="D14351" s="65"/>
      <c r="E14351" s="65"/>
      <c r="F14351" s="65"/>
      <c r="G14351" s="65"/>
      <c r="H14351" s="113"/>
    </row>
    <row r="14352" spans="1:8">
      <c r="A14352" s="65"/>
      <c r="B14352" s="65"/>
      <c r="C14352" s="65"/>
      <c r="D14352" s="65"/>
      <c r="E14352" s="65"/>
      <c r="F14352" s="65"/>
      <c r="G14352" s="65"/>
      <c r="H14352" s="113"/>
    </row>
    <row r="14353" spans="1:8">
      <c r="A14353" s="65"/>
      <c r="B14353" s="65"/>
      <c r="C14353" s="65"/>
      <c r="D14353" s="65"/>
      <c r="E14353" s="65"/>
      <c r="F14353" s="65"/>
      <c r="G14353" s="65"/>
      <c r="H14353" s="113"/>
    </row>
    <row r="14354" spans="1:8">
      <c r="A14354" s="65"/>
      <c r="B14354" s="65"/>
      <c r="C14354" s="65"/>
      <c r="D14354" s="65"/>
      <c r="E14354" s="65"/>
      <c r="F14354" s="65"/>
      <c r="G14354" s="65"/>
      <c r="H14354" s="113"/>
    </row>
    <row r="14355" spans="1:8">
      <c r="A14355" s="65"/>
      <c r="B14355" s="65"/>
      <c r="C14355" s="65"/>
      <c r="D14355" s="65"/>
      <c r="E14355" s="65"/>
      <c r="F14355" s="65"/>
      <c r="G14355" s="65"/>
      <c r="H14355" s="113"/>
    </row>
    <row r="14356" spans="1:8">
      <c r="A14356" s="65"/>
      <c r="B14356" s="65"/>
      <c r="C14356" s="65"/>
      <c r="D14356" s="65"/>
      <c r="E14356" s="65"/>
      <c r="F14356" s="65"/>
      <c r="G14356" s="65"/>
      <c r="H14356" s="113"/>
    </row>
    <row r="14357" spans="1:8">
      <c r="A14357" s="65"/>
      <c r="B14357" s="65"/>
      <c r="C14357" s="65"/>
      <c r="D14357" s="65"/>
      <c r="E14357" s="65"/>
      <c r="F14357" s="65"/>
      <c r="G14357" s="65"/>
      <c r="H14357" s="113"/>
    </row>
    <row r="14358" spans="1:8">
      <c r="A14358" s="65"/>
      <c r="B14358" s="65"/>
      <c r="C14358" s="65"/>
      <c r="D14358" s="65"/>
      <c r="E14358" s="65"/>
      <c r="F14358" s="65"/>
      <c r="G14358" s="65"/>
      <c r="H14358" s="113"/>
    </row>
    <row r="14359" spans="1:8">
      <c r="A14359" s="65"/>
      <c r="B14359" s="65"/>
      <c r="C14359" s="65"/>
      <c r="D14359" s="65"/>
      <c r="E14359" s="65"/>
      <c r="F14359" s="65"/>
      <c r="G14359" s="65"/>
      <c r="H14359" s="113"/>
    </row>
    <row r="14360" spans="1:8">
      <c r="A14360" s="65"/>
      <c r="B14360" s="65"/>
      <c r="C14360" s="65"/>
      <c r="D14360" s="65"/>
      <c r="E14360" s="65"/>
      <c r="F14360" s="65"/>
      <c r="G14360" s="65"/>
      <c r="H14360" s="113"/>
    </row>
    <row r="14361" spans="1:8">
      <c r="A14361" s="65"/>
      <c r="B14361" s="65"/>
      <c r="C14361" s="65"/>
      <c r="D14361" s="65"/>
      <c r="E14361" s="65"/>
      <c r="F14361" s="65"/>
      <c r="G14361" s="65"/>
      <c r="H14361" s="113"/>
    </row>
    <row r="14362" spans="1:8">
      <c r="A14362" s="65"/>
      <c r="B14362" s="65"/>
      <c r="C14362" s="65"/>
      <c r="D14362" s="65"/>
      <c r="E14362" s="65"/>
      <c r="F14362" s="65"/>
      <c r="G14362" s="65"/>
      <c r="H14362" s="113"/>
    </row>
    <row r="14363" spans="1:8">
      <c r="A14363" s="65"/>
      <c r="B14363" s="65"/>
      <c r="C14363" s="65"/>
      <c r="D14363" s="65"/>
      <c r="E14363" s="65"/>
      <c r="F14363" s="65"/>
      <c r="G14363" s="65"/>
      <c r="H14363" s="113"/>
    </row>
    <row r="14364" spans="1:8">
      <c r="A14364" s="65"/>
      <c r="B14364" s="65"/>
      <c r="C14364" s="65"/>
      <c r="D14364" s="65"/>
      <c r="E14364" s="65"/>
      <c r="F14364" s="65"/>
      <c r="G14364" s="65"/>
      <c r="H14364" s="113"/>
    </row>
    <row r="14365" spans="1:8">
      <c r="A14365" s="65"/>
      <c r="B14365" s="65"/>
      <c r="C14365" s="65"/>
      <c r="D14365" s="65"/>
      <c r="E14365" s="65"/>
      <c r="F14365" s="65"/>
      <c r="G14365" s="65"/>
      <c r="H14365" s="113"/>
    </row>
    <row r="14366" spans="1:8">
      <c r="A14366" s="65"/>
      <c r="B14366" s="65"/>
      <c r="C14366" s="65"/>
      <c r="D14366" s="65"/>
      <c r="E14366" s="65"/>
      <c r="F14366" s="65"/>
      <c r="G14366" s="65"/>
      <c r="H14366" s="113"/>
    </row>
    <row r="14367" spans="1:8">
      <c r="A14367" s="65"/>
      <c r="B14367" s="65"/>
      <c r="C14367" s="65"/>
      <c r="D14367" s="65"/>
      <c r="E14367" s="65"/>
      <c r="F14367" s="65"/>
      <c r="G14367" s="65"/>
      <c r="H14367" s="113"/>
    </row>
    <row r="14368" spans="1:8">
      <c r="A14368" s="65"/>
      <c r="B14368" s="65"/>
      <c r="C14368" s="65"/>
      <c r="D14368" s="65"/>
      <c r="E14368" s="65"/>
      <c r="F14368" s="65"/>
      <c r="G14368" s="65"/>
      <c r="H14368" s="113"/>
    </row>
    <row r="14369" spans="1:8">
      <c r="A14369" s="65"/>
      <c r="B14369" s="65"/>
      <c r="C14369" s="65"/>
      <c r="D14369" s="65"/>
      <c r="E14369" s="65"/>
      <c r="F14369" s="65"/>
      <c r="G14369" s="65"/>
      <c r="H14369" s="113"/>
    </row>
    <row r="14370" spans="1:8">
      <c r="A14370" s="65"/>
      <c r="B14370" s="65"/>
      <c r="C14370" s="65"/>
      <c r="D14370" s="65"/>
      <c r="E14370" s="65"/>
      <c r="F14370" s="65"/>
      <c r="G14370" s="65"/>
      <c r="H14370" s="113"/>
    </row>
    <row r="14371" spans="1:8">
      <c r="A14371" s="65"/>
      <c r="B14371" s="65"/>
      <c r="C14371" s="65"/>
      <c r="D14371" s="65"/>
      <c r="E14371" s="65"/>
      <c r="F14371" s="65"/>
      <c r="G14371" s="65"/>
      <c r="H14371" s="113"/>
    </row>
    <row r="14372" spans="1:8">
      <c r="A14372" s="65"/>
      <c r="B14372" s="65"/>
      <c r="C14372" s="65"/>
      <c r="D14372" s="65"/>
      <c r="E14372" s="65"/>
      <c r="F14372" s="65"/>
      <c r="G14372" s="65"/>
      <c r="H14372" s="113"/>
    </row>
    <row r="14373" spans="1:8">
      <c r="A14373" s="65"/>
      <c r="B14373" s="65"/>
      <c r="C14373" s="65"/>
      <c r="D14373" s="65"/>
      <c r="E14373" s="65"/>
      <c r="F14373" s="65"/>
      <c r="G14373" s="65"/>
      <c r="H14373" s="113"/>
    </row>
    <row r="14374" spans="1:8">
      <c r="A14374" s="65"/>
      <c r="B14374" s="65"/>
      <c r="C14374" s="65"/>
      <c r="D14374" s="65"/>
      <c r="E14374" s="65"/>
      <c r="F14374" s="65"/>
      <c r="G14374" s="65"/>
      <c r="H14374" s="113"/>
    </row>
    <row r="14375" spans="1:8">
      <c r="A14375" s="65"/>
      <c r="B14375" s="65"/>
      <c r="C14375" s="65"/>
      <c r="D14375" s="65"/>
      <c r="E14375" s="65"/>
      <c r="F14375" s="65"/>
      <c r="G14375" s="65"/>
      <c r="H14375" s="113"/>
    </row>
    <row r="14376" spans="1:8">
      <c r="A14376" s="65"/>
      <c r="B14376" s="65"/>
      <c r="C14376" s="65"/>
      <c r="D14376" s="65"/>
      <c r="E14376" s="65"/>
      <c r="F14376" s="65"/>
      <c r="G14376" s="65"/>
      <c r="H14376" s="113"/>
    </row>
    <row r="14377" spans="1:8">
      <c r="A14377" s="65"/>
      <c r="B14377" s="65"/>
      <c r="C14377" s="65"/>
      <c r="D14377" s="65"/>
      <c r="E14377" s="65"/>
      <c r="F14377" s="65"/>
      <c r="G14377" s="65"/>
      <c r="H14377" s="113"/>
    </row>
    <row r="14378" spans="1:8">
      <c r="A14378" s="65"/>
      <c r="B14378" s="65"/>
      <c r="C14378" s="65"/>
      <c r="D14378" s="65"/>
      <c r="E14378" s="65"/>
      <c r="F14378" s="65"/>
      <c r="G14378" s="65"/>
      <c r="H14378" s="113"/>
    </row>
    <row r="14379" spans="1:8">
      <c r="A14379" s="65"/>
      <c r="B14379" s="65"/>
      <c r="C14379" s="65"/>
      <c r="D14379" s="65"/>
      <c r="E14379" s="65"/>
      <c r="F14379" s="65"/>
      <c r="G14379" s="65"/>
      <c r="H14379" s="113"/>
    </row>
    <row r="14380" spans="1:8">
      <c r="A14380" s="65"/>
      <c r="B14380" s="65"/>
      <c r="C14380" s="65"/>
      <c r="D14380" s="65"/>
      <c r="E14380" s="65"/>
      <c r="F14380" s="65"/>
      <c r="G14380" s="65"/>
      <c r="H14380" s="113"/>
    </row>
    <row r="14381" spans="1:8">
      <c r="A14381" s="65"/>
      <c r="B14381" s="65"/>
      <c r="C14381" s="65"/>
      <c r="D14381" s="65"/>
      <c r="E14381" s="65"/>
      <c r="F14381" s="65"/>
      <c r="G14381" s="65"/>
      <c r="H14381" s="113"/>
    </row>
    <row r="14382" spans="1:8">
      <c r="A14382" s="65"/>
      <c r="B14382" s="65"/>
      <c r="C14382" s="65"/>
      <c r="D14382" s="65"/>
      <c r="E14382" s="65"/>
      <c r="F14382" s="65"/>
      <c r="G14382" s="65"/>
      <c r="H14382" s="113"/>
    </row>
    <row r="14383" spans="1:8">
      <c r="A14383" s="65"/>
      <c r="B14383" s="65"/>
      <c r="C14383" s="65"/>
      <c r="D14383" s="65"/>
      <c r="E14383" s="65"/>
      <c r="F14383" s="65"/>
      <c r="G14383" s="65"/>
      <c r="H14383" s="113"/>
    </row>
    <row r="14384" spans="1:8">
      <c r="A14384" s="65"/>
      <c r="B14384" s="65"/>
      <c r="C14384" s="65"/>
      <c r="D14384" s="65"/>
      <c r="E14384" s="65"/>
      <c r="F14384" s="65"/>
      <c r="G14384" s="65"/>
      <c r="H14384" s="113"/>
    </row>
    <row r="14385" spans="1:8">
      <c r="A14385" s="65"/>
      <c r="B14385" s="65"/>
      <c r="C14385" s="65"/>
      <c r="D14385" s="65"/>
      <c r="E14385" s="65"/>
      <c r="F14385" s="65"/>
      <c r="G14385" s="65"/>
      <c r="H14385" s="113"/>
    </row>
    <row r="14386" spans="1:8">
      <c r="A14386" s="65"/>
      <c r="B14386" s="65"/>
      <c r="C14386" s="65"/>
      <c r="D14386" s="65"/>
      <c r="E14386" s="65"/>
      <c r="F14386" s="65"/>
      <c r="G14386" s="65"/>
      <c r="H14386" s="113"/>
    </row>
    <row r="14387" spans="1:8">
      <c r="A14387" s="65"/>
      <c r="B14387" s="65"/>
      <c r="C14387" s="65"/>
      <c r="D14387" s="65"/>
      <c r="E14387" s="65"/>
      <c r="F14387" s="65"/>
      <c r="G14387" s="65"/>
      <c r="H14387" s="113"/>
    </row>
    <row r="14388" spans="1:8">
      <c r="A14388" s="65"/>
      <c r="B14388" s="65"/>
      <c r="C14388" s="65"/>
      <c r="D14388" s="65"/>
      <c r="E14388" s="65"/>
      <c r="F14388" s="65"/>
      <c r="G14388" s="65"/>
      <c r="H14388" s="113"/>
    </row>
    <row r="14389" spans="1:8">
      <c r="A14389" s="65"/>
      <c r="B14389" s="65"/>
      <c r="C14389" s="65"/>
      <c r="D14389" s="65"/>
      <c r="E14389" s="65"/>
      <c r="F14389" s="65"/>
      <c r="G14389" s="65"/>
      <c r="H14389" s="113"/>
    </row>
    <row r="14390" spans="1:8">
      <c r="A14390" s="65"/>
      <c r="B14390" s="65"/>
      <c r="C14390" s="65"/>
      <c r="D14390" s="65"/>
      <c r="E14390" s="65"/>
      <c r="F14390" s="65"/>
      <c r="G14390" s="65"/>
      <c r="H14390" s="113"/>
    </row>
    <row r="14391" spans="1:8">
      <c r="A14391" s="65"/>
      <c r="B14391" s="65"/>
      <c r="C14391" s="65"/>
      <c r="D14391" s="65"/>
      <c r="E14391" s="65"/>
      <c r="F14391" s="65"/>
      <c r="G14391" s="65"/>
      <c r="H14391" s="113"/>
    </row>
    <row r="14392" spans="1:8">
      <c r="A14392" s="65"/>
      <c r="B14392" s="65"/>
      <c r="C14392" s="65"/>
      <c r="D14392" s="65"/>
      <c r="E14392" s="65"/>
      <c r="F14392" s="65"/>
      <c r="G14392" s="65"/>
      <c r="H14392" s="113"/>
    </row>
    <row r="14393" spans="1:8">
      <c r="A14393" s="65"/>
      <c r="B14393" s="65"/>
      <c r="C14393" s="65"/>
      <c r="D14393" s="65"/>
      <c r="E14393" s="65"/>
      <c r="F14393" s="65"/>
      <c r="G14393" s="65"/>
      <c r="H14393" s="113"/>
    </row>
    <row r="14394" spans="1:8">
      <c r="A14394" s="65"/>
      <c r="B14394" s="65"/>
      <c r="C14394" s="65"/>
      <c r="D14394" s="65"/>
      <c r="E14394" s="65"/>
      <c r="F14394" s="65"/>
      <c r="G14394" s="65"/>
      <c r="H14394" s="113"/>
    </row>
    <row r="14395" spans="1:8">
      <c r="A14395" s="65"/>
      <c r="B14395" s="65"/>
      <c r="C14395" s="65"/>
      <c r="D14395" s="65"/>
      <c r="E14395" s="65"/>
      <c r="F14395" s="65"/>
      <c r="G14395" s="65"/>
      <c r="H14395" s="113"/>
    </row>
    <row r="14396" spans="1:8">
      <c r="A14396" s="65"/>
      <c r="B14396" s="65"/>
      <c r="C14396" s="65"/>
      <c r="D14396" s="65"/>
      <c r="E14396" s="65"/>
      <c r="F14396" s="65"/>
      <c r="G14396" s="65"/>
      <c r="H14396" s="113"/>
    </row>
    <row r="14397" spans="1:8">
      <c r="A14397" s="65"/>
      <c r="B14397" s="65"/>
      <c r="C14397" s="65"/>
      <c r="D14397" s="65"/>
      <c r="E14397" s="65"/>
      <c r="F14397" s="65"/>
      <c r="G14397" s="65"/>
      <c r="H14397" s="113"/>
    </row>
    <row r="14398" spans="1:8">
      <c r="A14398" s="65"/>
      <c r="B14398" s="65"/>
      <c r="C14398" s="65"/>
      <c r="D14398" s="65"/>
      <c r="E14398" s="65"/>
      <c r="F14398" s="65"/>
      <c r="G14398" s="65"/>
      <c r="H14398" s="113"/>
    </row>
    <row r="14399" spans="1:8">
      <c r="A14399" s="65"/>
      <c r="B14399" s="65"/>
      <c r="C14399" s="65"/>
      <c r="D14399" s="65"/>
      <c r="E14399" s="65"/>
      <c r="F14399" s="65"/>
      <c r="G14399" s="65"/>
      <c r="H14399" s="113"/>
    </row>
    <row r="14400" spans="1:8">
      <c r="A14400" s="65"/>
      <c r="B14400" s="65"/>
      <c r="C14400" s="65"/>
      <c r="D14400" s="65"/>
      <c r="E14400" s="65"/>
      <c r="F14400" s="65"/>
      <c r="G14400" s="65"/>
      <c r="H14400" s="113"/>
    </row>
    <row r="14401" spans="1:8">
      <c r="A14401" s="65"/>
      <c r="B14401" s="65"/>
      <c r="C14401" s="65"/>
      <c r="D14401" s="65"/>
      <c r="E14401" s="65"/>
      <c r="F14401" s="65"/>
      <c r="G14401" s="65"/>
      <c r="H14401" s="113"/>
    </row>
    <row r="14402" spans="1:8">
      <c r="A14402" s="65"/>
      <c r="B14402" s="65"/>
      <c r="C14402" s="65"/>
      <c r="D14402" s="65"/>
      <c r="E14402" s="65"/>
      <c r="F14402" s="65"/>
      <c r="G14402" s="65"/>
      <c r="H14402" s="113"/>
    </row>
    <row r="14403" spans="1:8">
      <c r="A14403" s="65"/>
      <c r="B14403" s="65"/>
      <c r="C14403" s="65"/>
      <c r="D14403" s="65"/>
      <c r="E14403" s="65"/>
      <c r="F14403" s="65"/>
      <c r="G14403" s="65"/>
      <c r="H14403" s="113"/>
    </row>
    <row r="14404" spans="1:8">
      <c r="A14404" s="65"/>
      <c r="B14404" s="65"/>
      <c r="C14404" s="65"/>
      <c r="D14404" s="65"/>
      <c r="E14404" s="65"/>
      <c r="F14404" s="65"/>
      <c r="G14404" s="65"/>
      <c r="H14404" s="113"/>
    </row>
    <row r="14405" spans="1:8">
      <c r="A14405" s="65"/>
      <c r="B14405" s="65"/>
      <c r="C14405" s="65"/>
      <c r="D14405" s="65"/>
      <c r="E14405" s="65"/>
      <c r="F14405" s="65"/>
      <c r="G14405" s="65"/>
      <c r="H14405" s="113"/>
    </row>
    <row r="14406" spans="1:8">
      <c r="A14406" s="65"/>
      <c r="B14406" s="65"/>
      <c r="C14406" s="65"/>
      <c r="D14406" s="65"/>
      <c r="E14406" s="65"/>
      <c r="F14406" s="65"/>
      <c r="G14406" s="65"/>
      <c r="H14406" s="113"/>
    </row>
    <row r="14407" spans="1:8">
      <c r="A14407" s="65"/>
      <c r="B14407" s="65"/>
      <c r="C14407" s="65"/>
      <c r="D14407" s="65"/>
      <c r="E14407" s="65"/>
      <c r="F14407" s="65"/>
      <c r="G14407" s="65"/>
      <c r="H14407" s="113"/>
    </row>
    <row r="14408" spans="1:8">
      <c r="A14408" s="65"/>
      <c r="B14408" s="65"/>
      <c r="C14408" s="65"/>
      <c r="D14408" s="65"/>
      <c r="E14408" s="65"/>
      <c r="F14408" s="65"/>
      <c r="G14408" s="65"/>
      <c r="H14408" s="113"/>
    </row>
    <row r="14409" spans="1:8">
      <c r="A14409" s="65"/>
      <c r="B14409" s="65"/>
      <c r="C14409" s="65"/>
      <c r="D14409" s="65"/>
      <c r="E14409" s="65"/>
      <c r="F14409" s="65"/>
      <c r="G14409" s="65"/>
      <c r="H14409" s="113"/>
    </row>
    <row r="14410" spans="1:8">
      <c r="A14410" s="65"/>
      <c r="B14410" s="65"/>
      <c r="C14410" s="65"/>
      <c r="D14410" s="65"/>
      <c r="E14410" s="65"/>
      <c r="F14410" s="65"/>
      <c r="G14410" s="65"/>
      <c r="H14410" s="113"/>
    </row>
    <row r="14411" spans="1:8">
      <c r="A14411" s="65"/>
      <c r="B14411" s="65"/>
      <c r="C14411" s="65"/>
      <c r="D14411" s="65"/>
      <c r="E14411" s="65"/>
      <c r="F14411" s="65"/>
      <c r="G14411" s="65"/>
      <c r="H14411" s="113"/>
    </row>
    <row r="14412" spans="1:8">
      <c r="A14412" s="65"/>
      <c r="B14412" s="65"/>
      <c r="C14412" s="65"/>
      <c r="D14412" s="65"/>
      <c r="E14412" s="65"/>
      <c r="F14412" s="65"/>
      <c r="G14412" s="65"/>
      <c r="H14412" s="113"/>
    </row>
    <row r="14413" spans="1:8">
      <c r="A14413" s="65"/>
      <c r="B14413" s="65"/>
      <c r="C14413" s="65"/>
      <c r="D14413" s="65"/>
      <c r="E14413" s="65"/>
      <c r="F14413" s="65"/>
      <c r="G14413" s="65"/>
      <c r="H14413" s="113"/>
    </row>
    <row r="14414" spans="1:8">
      <c r="A14414" s="65"/>
      <c r="B14414" s="65"/>
      <c r="C14414" s="65"/>
      <c r="D14414" s="65"/>
      <c r="E14414" s="65"/>
      <c r="F14414" s="65"/>
      <c r="G14414" s="65"/>
      <c r="H14414" s="113"/>
    </row>
    <row r="14415" spans="1:8">
      <c r="A14415" s="65"/>
      <c r="B14415" s="65"/>
      <c r="C14415" s="65"/>
      <c r="D14415" s="65"/>
      <c r="E14415" s="65"/>
      <c r="F14415" s="65"/>
      <c r="G14415" s="65"/>
      <c r="H14415" s="113"/>
    </row>
    <row r="14416" spans="1:8">
      <c r="A14416" s="65"/>
      <c r="B14416" s="65"/>
      <c r="C14416" s="65"/>
      <c r="D14416" s="65"/>
      <c r="E14416" s="65"/>
      <c r="F14416" s="65"/>
      <c r="G14416" s="65"/>
      <c r="H14416" s="113"/>
    </row>
    <row r="14417" spans="1:8">
      <c r="A14417" s="65"/>
      <c r="B14417" s="65"/>
      <c r="C14417" s="65"/>
      <c r="D14417" s="65"/>
      <c r="E14417" s="65"/>
      <c r="F14417" s="65"/>
      <c r="G14417" s="65"/>
      <c r="H14417" s="113"/>
    </row>
    <row r="14418" spans="1:8">
      <c r="A14418" s="65"/>
      <c r="B14418" s="65"/>
      <c r="C14418" s="65"/>
      <c r="D14418" s="65"/>
      <c r="E14418" s="65"/>
      <c r="F14418" s="65"/>
      <c r="G14418" s="65"/>
      <c r="H14418" s="113"/>
    </row>
    <row r="14419" spans="1:8">
      <c r="A14419" s="65"/>
      <c r="B14419" s="65"/>
      <c r="C14419" s="65"/>
      <c r="D14419" s="65"/>
      <c r="E14419" s="65"/>
      <c r="F14419" s="65"/>
      <c r="G14419" s="65"/>
      <c r="H14419" s="113"/>
    </row>
    <row r="14420" spans="1:8">
      <c r="A14420" s="65"/>
      <c r="B14420" s="65"/>
      <c r="C14420" s="65"/>
      <c r="D14420" s="65"/>
      <c r="E14420" s="65"/>
      <c r="F14420" s="65"/>
      <c r="G14420" s="65"/>
      <c r="H14420" s="113"/>
    </row>
    <row r="14421" spans="1:8">
      <c r="A14421" s="65"/>
      <c r="B14421" s="65"/>
      <c r="C14421" s="65"/>
      <c r="D14421" s="65"/>
      <c r="E14421" s="65"/>
      <c r="F14421" s="65"/>
      <c r="G14421" s="65"/>
      <c r="H14421" s="113"/>
    </row>
    <row r="14422" spans="1:8">
      <c r="A14422" s="65"/>
      <c r="B14422" s="65"/>
      <c r="C14422" s="65"/>
      <c r="D14422" s="65"/>
      <c r="E14422" s="65"/>
      <c r="F14422" s="65"/>
      <c r="G14422" s="65"/>
      <c r="H14422" s="113"/>
    </row>
    <row r="14423" spans="1:8">
      <c r="A14423" s="65"/>
      <c r="B14423" s="65"/>
      <c r="C14423" s="65"/>
      <c r="D14423" s="65"/>
      <c r="E14423" s="65"/>
      <c r="F14423" s="65"/>
      <c r="G14423" s="65"/>
      <c r="H14423" s="113"/>
    </row>
    <row r="14424" spans="1:8">
      <c r="A14424" s="65"/>
      <c r="B14424" s="65"/>
      <c r="C14424" s="65"/>
      <c r="D14424" s="65"/>
      <c r="E14424" s="65"/>
      <c r="F14424" s="65"/>
      <c r="G14424" s="65"/>
      <c r="H14424" s="113"/>
    </row>
    <row r="14425" spans="1:8">
      <c r="A14425" s="65"/>
      <c r="B14425" s="65"/>
      <c r="C14425" s="65"/>
      <c r="D14425" s="65"/>
      <c r="E14425" s="65"/>
      <c r="F14425" s="65"/>
      <c r="G14425" s="65"/>
      <c r="H14425" s="113"/>
    </row>
    <row r="14426" spans="1:8">
      <c r="A14426" s="65"/>
      <c r="B14426" s="65"/>
      <c r="C14426" s="65"/>
      <c r="D14426" s="65"/>
      <c r="E14426" s="65"/>
      <c r="F14426" s="65"/>
      <c r="G14426" s="65"/>
      <c r="H14426" s="113"/>
    </row>
    <row r="14427" spans="1:8">
      <c r="A14427" s="65"/>
      <c r="B14427" s="65"/>
      <c r="C14427" s="65"/>
      <c r="D14427" s="65"/>
      <c r="E14427" s="65"/>
      <c r="F14427" s="65"/>
      <c r="G14427" s="65"/>
      <c r="H14427" s="113"/>
    </row>
    <row r="14428" spans="1:8">
      <c r="A14428" s="65"/>
      <c r="B14428" s="65"/>
      <c r="C14428" s="65"/>
      <c r="D14428" s="65"/>
      <c r="E14428" s="65"/>
      <c r="F14428" s="65"/>
      <c r="G14428" s="65"/>
      <c r="H14428" s="113"/>
    </row>
    <row r="14429" spans="1:8">
      <c r="A14429" s="65"/>
      <c r="B14429" s="65"/>
      <c r="C14429" s="65"/>
      <c r="D14429" s="65"/>
      <c r="E14429" s="65"/>
      <c r="F14429" s="65"/>
      <c r="G14429" s="65"/>
      <c r="H14429" s="113"/>
    </row>
    <row r="14430" spans="1:8">
      <c r="A14430" s="65"/>
      <c r="B14430" s="65"/>
      <c r="C14430" s="65"/>
      <c r="D14430" s="65"/>
      <c r="E14430" s="65"/>
      <c r="F14430" s="65"/>
      <c r="G14430" s="65"/>
      <c r="H14430" s="113"/>
    </row>
    <row r="14431" spans="1:8">
      <c r="A14431" s="65"/>
      <c r="B14431" s="65"/>
      <c r="C14431" s="65"/>
      <c r="D14431" s="65"/>
      <c r="E14431" s="65"/>
      <c r="F14431" s="65"/>
      <c r="G14431" s="65"/>
      <c r="H14431" s="113"/>
    </row>
    <row r="14432" spans="1:8">
      <c r="A14432" s="65"/>
      <c r="B14432" s="65"/>
      <c r="C14432" s="65"/>
      <c r="D14432" s="65"/>
      <c r="E14432" s="65"/>
      <c r="F14432" s="65"/>
      <c r="G14432" s="65"/>
      <c r="H14432" s="113"/>
    </row>
    <row r="14433" spans="1:8">
      <c r="A14433" s="65"/>
      <c r="B14433" s="65"/>
      <c r="C14433" s="65"/>
      <c r="D14433" s="65"/>
      <c r="E14433" s="65"/>
      <c r="F14433" s="65"/>
      <c r="G14433" s="65"/>
      <c r="H14433" s="113"/>
    </row>
    <row r="14434" spans="1:8">
      <c r="A14434" s="65"/>
      <c r="B14434" s="65"/>
      <c r="C14434" s="65"/>
      <c r="D14434" s="65"/>
      <c r="E14434" s="65"/>
      <c r="F14434" s="65"/>
      <c r="G14434" s="65"/>
      <c r="H14434" s="113"/>
    </row>
    <row r="14435" spans="1:8">
      <c r="A14435" s="65"/>
      <c r="B14435" s="65"/>
      <c r="C14435" s="65"/>
      <c r="D14435" s="65"/>
      <c r="E14435" s="65"/>
      <c r="F14435" s="65"/>
      <c r="G14435" s="65"/>
      <c r="H14435" s="113"/>
    </row>
    <row r="14436" spans="1:8">
      <c r="A14436" s="65"/>
      <c r="B14436" s="65"/>
      <c r="C14436" s="65"/>
      <c r="D14436" s="65"/>
      <c r="E14436" s="65"/>
      <c r="F14436" s="65"/>
      <c r="G14436" s="65"/>
      <c r="H14436" s="113"/>
    </row>
    <row r="14437" spans="1:8">
      <c r="A14437" s="65"/>
      <c r="B14437" s="65"/>
      <c r="C14437" s="65"/>
      <c r="D14437" s="65"/>
      <c r="E14437" s="65"/>
      <c r="F14437" s="65"/>
      <c r="G14437" s="65"/>
      <c r="H14437" s="113"/>
    </row>
    <row r="14438" spans="1:8">
      <c r="A14438" s="65"/>
      <c r="B14438" s="65"/>
      <c r="C14438" s="65"/>
      <c r="D14438" s="65"/>
      <c r="E14438" s="65"/>
      <c r="F14438" s="65"/>
      <c r="G14438" s="65"/>
      <c r="H14438" s="113"/>
    </row>
    <row r="14439" spans="1:8">
      <c r="A14439" s="65"/>
      <c r="B14439" s="65"/>
      <c r="C14439" s="65"/>
      <c r="D14439" s="65"/>
      <c r="E14439" s="65"/>
      <c r="F14439" s="65"/>
      <c r="G14439" s="65"/>
      <c r="H14439" s="113"/>
    </row>
    <row r="14440" spans="1:8">
      <c r="A14440" s="65"/>
      <c r="B14440" s="65"/>
      <c r="C14440" s="65"/>
      <c r="D14440" s="65"/>
      <c r="E14440" s="65"/>
      <c r="F14440" s="65"/>
      <c r="G14440" s="65"/>
      <c r="H14440" s="113"/>
    </row>
    <row r="14441" spans="1:8">
      <c r="A14441" s="65"/>
      <c r="B14441" s="65"/>
      <c r="C14441" s="65"/>
      <c r="D14441" s="65"/>
      <c r="E14441" s="65"/>
      <c r="F14441" s="65"/>
      <c r="G14441" s="65"/>
      <c r="H14441" s="113"/>
    </row>
    <row r="14442" spans="1:8">
      <c r="A14442" s="65"/>
      <c r="B14442" s="65"/>
      <c r="C14442" s="65"/>
      <c r="D14442" s="65"/>
      <c r="E14442" s="65"/>
      <c r="F14442" s="65"/>
      <c r="G14442" s="65"/>
      <c r="H14442" s="113"/>
    </row>
    <row r="14443" spans="1:8">
      <c r="A14443" s="65"/>
      <c r="B14443" s="65"/>
      <c r="C14443" s="65"/>
      <c r="D14443" s="65"/>
      <c r="E14443" s="65"/>
      <c r="F14443" s="65"/>
      <c r="G14443" s="65"/>
      <c r="H14443" s="113"/>
    </row>
    <row r="14444" spans="1:8">
      <c r="A14444" s="65"/>
      <c r="B14444" s="65"/>
      <c r="C14444" s="65"/>
      <c r="D14444" s="65"/>
      <c r="E14444" s="65"/>
      <c r="F14444" s="65"/>
      <c r="G14444" s="65"/>
      <c r="H14444" s="113"/>
    </row>
    <row r="14445" spans="1:8">
      <c r="A14445" s="65"/>
      <c r="B14445" s="65"/>
      <c r="C14445" s="65"/>
      <c r="D14445" s="65"/>
      <c r="E14445" s="65"/>
      <c r="F14445" s="65"/>
      <c r="G14445" s="65"/>
      <c r="H14445" s="113"/>
    </row>
    <row r="14446" spans="1:8">
      <c r="A14446" s="65"/>
      <c r="B14446" s="65"/>
      <c r="C14446" s="65"/>
      <c r="D14446" s="65"/>
      <c r="E14446" s="65"/>
      <c r="F14446" s="65"/>
      <c r="G14446" s="65"/>
      <c r="H14446" s="113"/>
    </row>
    <row r="14447" spans="1:8">
      <c r="A14447" s="65"/>
      <c r="B14447" s="65"/>
      <c r="C14447" s="65"/>
      <c r="D14447" s="65"/>
      <c r="E14447" s="65"/>
      <c r="F14447" s="65"/>
      <c r="G14447" s="65"/>
      <c r="H14447" s="113"/>
    </row>
    <row r="14448" spans="1:8">
      <c r="A14448" s="65"/>
      <c r="B14448" s="65"/>
      <c r="C14448" s="65"/>
      <c r="D14448" s="65"/>
      <c r="E14448" s="65"/>
      <c r="F14448" s="65"/>
      <c r="G14448" s="65"/>
      <c r="H14448" s="113"/>
    </row>
    <row r="14449" spans="1:8">
      <c r="A14449" s="65"/>
      <c r="B14449" s="65"/>
      <c r="C14449" s="65"/>
      <c r="D14449" s="65"/>
      <c r="E14449" s="65"/>
      <c r="F14449" s="65"/>
      <c r="G14449" s="65"/>
      <c r="H14449" s="113"/>
    </row>
    <row r="14450" spans="1:8">
      <c r="A14450" s="65"/>
      <c r="B14450" s="65"/>
      <c r="C14450" s="65"/>
      <c r="D14450" s="65"/>
      <c r="E14450" s="65"/>
      <c r="F14450" s="65"/>
      <c r="G14450" s="65"/>
      <c r="H14450" s="113"/>
    </row>
    <row r="14451" spans="1:8">
      <c r="A14451" s="65"/>
      <c r="B14451" s="65"/>
      <c r="C14451" s="65"/>
      <c r="D14451" s="65"/>
      <c r="E14451" s="65"/>
      <c r="F14451" s="65"/>
      <c r="G14451" s="65"/>
      <c r="H14451" s="113"/>
    </row>
    <row r="14452" spans="1:8">
      <c r="A14452" s="65"/>
      <c r="B14452" s="65"/>
      <c r="C14452" s="65"/>
      <c r="D14452" s="65"/>
      <c r="E14452" s="65"/>
      <c r="F14452" s="65"/>
      <c r="G14452" s="65"/>
      <c r="H14452" s="113"/>
    </row>
    <row r="14453" spans="1:8">
      <c r="A14453" s="65"/>
      <c r="B14453" s="65"/>
      <c r="C14453" s="65"/>
      <c r="D14453" s="65"/>
      <c r="E14453" s="65"/>
      <c r="F14453" s="65"/>
      <c r="G14453" s="65"/>
      <c r="H14453" s="113"/>
    </row>
    <row r="14454" spans="1:8">
      <c r="A14454" s="65"/>
      <c r="B14454" s="65"/>
      <c r="C14454" s="65"/>
      <c r="D14454" s="65"/>
      <c r="E14454" s="65"/>
      <c r="F14454" s="65"/>
      <c r="G14454" s="65"/>
      <c r="H14454" s="113"/>
    </row>
    <row r="14455" spans="1:8">
      <c r="A14455" s="65"/>
      <c r="B14455" s="65"/>
      <c r="C14455" s="65"/>
      <c r="D14455" s="65"/>
      <c r="E14455" s="65"/>
      <c r="F14455" s="65"/>
      <c r="G14455" s="65"/>
      <c r="H14455" s="113"/>
    </row>
    <row r="14456" spans="1:8">
      <c r="A14456" s="65"/>
      <c r="B14456" s="65"/>
      <c r="C14456" s="65"/>
      <c r="D14456" s="65"/>
      <c r="E14456" s="65"/>
      <c r="F14456" s="65"/>
      <c r="G14456" s="65"/>
      <c r="H14456" s="113"/>
    </row>
    <row r="14457" spans="1:8">
      <c r="A14457" s="65"/>
      <c r="B14457" s="65"/>
      <c r="C14457" s="65"/>
      <c r="D14457" s="65"/>
      <c r="E14457" s="65"/>
      <c r="F14457" s="65"/>
      <c r="G14457" s="65"/>
      <c r="H14457" s="113"/>
    </row>
    <row r="14458" spans="1:8">
      <c r="A14458" s="65"/>
      <c r="B14458" s="65"/>
      <c r="C14458" s="65"/>
      <c r="D14458" s="65"/>
      <c r="E14458" s="65"/>
      <c r="F14458" s="65"/>
      <c r="G14458" s="65"/>
      <c r="H14458" s="113"/>
    </row>
    <row r="14459" spans="1:8">
      <c r="A14459" s="65"/>
      <c r="B14459" s="65"/>
      <c r="C14459" s="65"/>
      <c r="D14459" s="65"/>
      <c r="E14459" s="65"/>
      <c r="F14459" s="65"/>
      <c r="G14459" s="65"/>
      <c r="H14459" s="113"/>
    </row>
    <row r="14460" spans="1:8">
      <c r="A14460" s="65"/>
      <c r="B14460" s="65"/>
      <c r="C14460" s="65"/>
      <c r="D14460" s="65"/>
      <c r="E14460" s="65"/>
      <c r="F14460" s="65"/>
      <c r="G14460" s="65"/>
      <c r="H14460" s="113"/>
    </row>
    <row r="14461" spans="1:8">
      <c r="A14461" s="65"/>
      <c r="B14461" s="65"/>
      <c r="C14461" s="65"/>
      <c r="D14461" s="65"/>
      <c r="E14461" s="65"/>
      <c r="F14461" s="65"/>
      <c r="G14461" s="65"/>
      <c r="H14461" s="113"/>
    </row>
    <row r="14462" spans="1:8">
      <c r="A14462" s="65"/>
      <c r="B14462" s="65"/>
      <c r="C14462" s="65"/>
      <c r="D14462" s="65"/>
      <c r="E14462" s="65"/>
      <c r="F14462" s="65"/>
      <c r="G14462" s="65"/>
      <c r="H14462" s="113"/>
    </row>
    <row r="14463" spans="1:8">
      <c r="A14463" s="65"/>
      <c r="B14463" s="65"/>
      <c r="C14463" s="65"/>
      <c r="D14463" s="65"/>
      <c r="E14463" s="65"/>
      <c r="F14463" s="65"/>
      <c r="G14463" s="65"/>
      <c r="H14463" s="113"/>
    </row>
    <row r="14464" spans="1:8">
      <c r="A14464" s="65"/>
      <c r="B14464" s="65"/>
      <c r="C14464" s="65"/>
      <c r="D14464" s="65"/>
      <c r="E14464" s="65"/>
      <c r="F14464" s="65"/>
      <c r="G14464" s="65"/>
      <c r="H14464" s="113"/>
    </row>
    <row r="14465" spans="1:8">
      <c r="A14465" s="65"/>
      <c r="B14465" s="65"/>
      <c r="C14465" s="65"/>
      <c r="D14465" s="65"/>
      <c r="E14465" s="65"/>
      <c r="F14465" s="65"/>
      <c r="G14465" s="65"/>
      <c r="H14465" s="113"/>
    </row>
    <row r="14466" spans="1:8">
      <c r="A14466" s="65"/>
      <c r="B14466" s="65"/>
      <c r="C14466" s="65"/>
      <c r="D14466" s="65"/>
      <c r="E14466" s="65"/>
      <c r="F14466" s="65"/>
      <c r="G14466" s="65"/>
      <c r="H14466" s="113"/>
    </row>
    <row r="14467" spans="1:8">
      <c r="A14467" s="65"/>
      <c r="B14467" s="65"/>
      <c r="C14467" s="65"/>
      <c r="D14467" s="65"/>
      <c r="E14467" s="65"/>
      <c r="F14467" s="65"/>
      <c r="G14467" s="65"/>
      <c r="H14467" s="113"/>
    </row>
    <row r="14468" spans="1:8">
      <c r="A14468" s="65"/>
      <c r="B14468" s="65"/>
      <c r="C14468" s="65"/>
      <c r="D14468" s="65"/>
      <c r="E14468" s="65"/>
      <c r="F14468" s="65"/>
      <c r="G14468" s="65"/>
      <c r="H14468" s="113"/>
    </row>
    <row r="14469" spans="1:8">
      <c r="A14469" s="65"/>
      <c r="B14469" s="65"/>
      <c r="C14469" s="65"/>
      <c r="D14469" s="65"/>
      <c r="E14469" s="65"/>
      <c r="F14469" s="65"/>
      <c r="G14469" s="65"/>
      <c r="H14469" s="113"/>
    </row>
    <row r="14470" spans="1:8">
      <c r="A14470" s="65"/>
      <c r="B14470" s="65"/>
      <c r="C14470" s="65"/>
      <c r="D14470" s="65"/>
      <c r="E14470" s="65"/>
      <c r="F14470" s="65"/>
      <c r="G14470" s="65"/>
      <c r="H14470" s="113"/>
    </row>
    <row r="14471" spans="1:8">
      <c r="A14471" s="65"/>
      <c r="B14471" s="65"/>
      <c r="C14471" s="65"/>
      <c r="D14471" s="65"/>
      <c r="E14471" s="65"/>
      <c r="F14471" s="65"/>
      <c r="G14471" s="65"/>
      <c r="H14471" s="113"/>
    </row>
    <row r="14472" spans="1:8">
      <c r="A14472" s="65"/>
      <c r="B14472" s="65"/>
      <c r="C14472" s="65"/>
      <c r="D14472" s="65"/>
      <c r="E14472" s="65"/>
      <c r="F14472" s="65"/>
      <c r="G14472" s="65"/>
      <c r="H14472" s="113"/>
    </row>
    <row r="14473" spans="1:8">
      <c r="A14473" s="65"/>
      <c r="B14473" s="65"/>
      <c r="C14473" s="65"/>
      <c r="D14473" s="65"/>
      <c r="E14473" s="65"/>
      <c r="F14473" s="65"/>
      <c r="G14473" s="65"/>
      <c r="H14473" s="113"/>
    </row>
    <row r="14474" spans="1:8">
      <c r="A14474" s="65"/>
      <c r="B14474" s="65"/>
      <c r="C14474" s="65"/>
      <c r="D14474" s="65"/>
      <c r="E14474" s="65"/>
      <c r="F14474" s="65"/>
      <c r="G14474" s="65"/>
      <c r="H14474" s="113"/>
    </row>
    <row r="14475" spans="1:8">
      <c r="A14475" s="65"/>
      <c r="B14475" s="65"/>
      <c r="C14475" s="65"/>
      <c r="D14475" s="65"/>
      <c r="E14475" s="65"/>
      <c r="F14475" s="65"/>
      <c r="G14475" s="65"/>
      <c r="H14475" s="113"/>
    </row>
    <row r="14476" spans="1:8">
      <c r="A14476" s="65"/>
      <c r="B14476" s="65"/>
      <c r="C14476" s="65"/>
      <c r="D14476" s="65"/>
      <c r="E14476" s="65"/>
      <c r="F14476" s="65"/>
      <c r="G14476" s="65"/>
      <c r="H14476" s="113"/>
    </row>
    <row r="14477" spans="1:8">
      <c r="A14477" s="65"/>
      <c r="B14477" s="65"/>
      <c r="C14477" s="65"/>
      <c r="D14477" s="65"/>
      <c r="E14477" s="65"/>
      <c r="F14477" s="65"/>
      <c r="G14477" s="65"/>
      <c r="H14477" s="113"/>
    </row>
    <row r="14478" spans="1:8">
      <c r="A14478" s="65"/>
      <c r="B14478" s="65"/>
      <c r="C14478" s="65"/>
      <c r="D14478" s="65"/>
      <c r="E14478" s="65"/>
      <c r="F14478" s="65"/>
      <c r="G14478" s="65"/>
      <c r="H14478" s="113"/>
    </row>
    <row r="14479" spans="1:8">
      <c r="A14479" s="65"/>
      <c r="B14479" s="65"/>
      <c r="C14479" s="65"/>
      <c r="D14479" s="65"/>
      <c r="E14479" s="65"/>
      <c r="F14479" s="65"/>
      <c r="G14479" s="65"/>
      <c r="H14479" s="113"/>
    </row>
    <row r="14480" spans="1:8">
      <c r="A14480" s="65"/>
      <c r="B14480" s="65"/>
      <c r="C14480" s="65"/>
      <c r="D14480" s="65"/>
      <c r="E14480" s="65"/>
      <c r="F14480" s="65"/>
      <c r="G14480" s="65"/>
      <c r="H14480" s="113"/>
    </row>
    <row r="14481" spans="1:8">
      <c r="A14481" s="65"/>
      <c r="B14481" s="65"/>
      <c r="C14481" s="65"/>
      <c r="D14481" s="65"/>
      <c r="E14481" s="65"/>
      <c r="F14481" s="65"/>
      <c r="G14481" s="65"/>
      <c r="H14481" s="113"/>
    </row>
    <row r="14482" spans="1:8">
      <c r="A14482" s="65"/>
      <c r="B14482" s="65"/>
      <c r="C14482" s="65"/>
      <c r="D14482" s="65"/>
      <c r="E14482" s="65"/>
      <c r="F14482" s="65"/>
      <c r="G14482" s="65"/>
      <c r="H14482" s="113"/>
    </row>
    <row r="14483" spans="1:8">
      <c r="A14483" s="65"/>
      <c r="B14483" s="65"/>
      <c r="C14483" s="65"/>
      <c r="D14483" s="65"/>
      <c r="E14483" s="65"/>
      <c r="F14483" s="65"/>
      <c r="G14483" s="65"/>
      <c r="H14483" s="113"/>
    </row>
    <row r="14484" spans="1:8">
      <c r="A14484" s="65"/>
      <c r="B14484" s="65"/>
      <c r="C14484" s="65"/>
      <c r="D14484" s="65"/>
      <c r="E14484" s="65"/>
      <c r="F14484" s="65"/>
      <c r="G14484" s="65"/>
      <c r="H14484" s="113"/>
    </row>
    <row r="14485" spans="1:8">
      <c r="A14485" s="65"/>
      <c r="B14485" s="65"/>
      <c r="C14485" s="65"/>
      <c r="D14485" s="65"/>
      <c r="E14485" s="65"/>
      <c r="F14485" s="65"/>
      <c r="G14485" s="65"/>
      <c r="H14485" s="113"/>
    </row>
    <row r="14486" spans="1:8">
      <c r="A14486" s="65"/>
      <c r="B14486" s="65"/>
      <c r="C14486" s="65"/>
      <c r="D14486" s="65"/>
      <c r="E14486" s="65"/>
      <c r="F14486" s="65"/>
      <c r="G14486" s="65"/>
      <c r="H14486" s="113"/>
    </row>
    <row r="14487" spans="1:8">
      <c r="A14487" s="65"/>
      <c r="B14487" s="65"/>
      <c r="C14487" s="65"/>
      <c r="D14487" s="65"/>
      <c r="E14487" s="65"/>
      <c r="F14487" s="65"/>
      <c r="G14487" s="65"/>
      <c r="H14487" s="113"/>
    </row>
    <row r="14488" spans="1:8">
      <c r="A14488" s="65"/>
      <c r="B14488" s="65"/>
      <c r="C14488" s="65"/>
      <c r="D14488" s="65"/>
      <c r="E14488" s="65"/>
      <c r="F14488" s="65"/>
      <c r="G14488" s="65"/>
      <c r="H14488" s="113"/>
    </row>
    <row r="14489" spans="1:8">
      <c r="A14489" s="65"/>
      <c r="B14489" s="65"/>
      <c r="C14489" s="65"/>
      <c r="D14489" s="65"/>
      <c r="E14489" s="65"/>
      <c r="F14489" s="65"/>
      <c r="G14489" s="65"/>
      <c r="H14489" s="113"/>
    </row>
    <row r="14490" spans="1:8">
      <c r="A14490" s="65"/>
      <c r="B14490" s="65"/>
      <c r="C14490" s="65"/>
      <c r="D14490" s="65"/>
      <c r="E14490" s="65"/>
      <c r="F14490" s="65"/>
      <c r="G14490" s="65"/>
      <c r="H14490" s="113"/>
    </row>
    <row r="14491" spans="1:8">
      <c r="A14491" s="65"/>
      <c r="B14491" s="65"/>
      <c r="C14491" s="65"/>
      <c r="D14491" s="65"/>
      <c r="E14491" s="65"/>
      <c r="F14491" s="65"/>
      <c r="G14491" s="65"/>
      <c r="H14491" s="113"/>
    </row>
    <row r="14492" spans="1:8">
      <c r="A14492" s="65"/>
      <c r="B14492" s="65"/>
      <c r="C14492" s="65"/>
      <c r="D14492" s="65"/>
      <c r="E14492" s="65"/>
      <c r="F14492" s="65"/>
      <c r="G14492" s="65"/>
      <c r="H14492" s="113"/>
    </row>
    <row r="14493" spans="1:8">
      <c r="A14493" s="65"/>
      <c r="B14493" s="65"/>
      <c r="C14493" s="65"/>
      <c r="D14493" s="65"/>
      <c r="E14493" s="65"/>
      <c r="F14493" s="65"/>
      <c r="G14493" s="65"/>
      <c r="H14493" s="113"/>
    </row>
    <row r="14494" spans="1:8">
      <c r="A14494" s="65"/>
      <c r="B14494" s="65"/>
      <c r="C14494" s="65"/>
      <c r="D14494" s="65"/>
      <c r="E14494" s="65"/>
      <c r="F14494" s="65"/>
      <c r="G14494" s="65"/>
      <c r="H14494" s="113"/>
    </row>
    <row r="14495" spans="1:8">
      <c r="A14495" s="65"/>
      <c r="B14495" s="65"/>
      <c r="C14495" s="65"/>
      <c r="D14495" s="65"/>
      <c r="E14495" s="65"/>
      <c r="F14495" s="65"/>
      <c r="G14495" s="65"/>
      <c r="H14495" s="113"/>
    </row>
    <row r="14496" spans="1:8">
      <c r="A14496" s="65"/>
      <c r="B14496" s="65"/>
      <c r="C14496" s="65"/>
      <c r="D14496" s="65"/>
      <c r="E14496" s="65"/>
      <c r="F14496" s="65"/>
      <c r="G14496" s="65"/>
      <c r="H14496" s="113"/>
    </row>
    <row r="14497" spans="1:8">
      <c r="A14497" s="65"/>
      <c r="B14497" s="65"/>
      <c r="C14497" s="65"/>
      <c r="D14497" s="65"/>
      <c r="E14497" s="65"/>
      <c r="F14497" s="65"/>
      <c r="G14497" s="65"/>
      <c r="H14497" s="113"/>
    </row>
    <row r="14498" spans="1:8">
      <c r="A14498" s="65"/>
      <c r="B14498" s="65"/>
      <c r="C14498" s="65"/>
      <c r="D14498" s="65"/>
      <c r="E14498" s="65"/>
      <c r="F14498" s="65"/>
      <c r="G14498" s="65"/>
      <c r="H14498" s="113"/>
    </row>
    <row r="14499" spans="1:8">
      <c r="A14499" s="65"/>
      <c r="B14499" s="65"/>
      <c r="C14499" s="65"/>
      <c r="D14499" s="65"/>
      <c r="E14499" s="65"/>
      <c r="F14499" s="65"/>
      <c r="G14499" s="65"/>
      <c r="H14499" s="113"/>
    </row>
    <row r="14500" spans="1:8">
      <c r="A14500" s="65"/>
      <c r="B14500" s="65"/>
      <c r="C14500" s="65"/>
      <c r="D14500" s="65"/>
      <c r="E14500" s="65"/>
      <c r="F14500" s="65"/>
      <c r="G14500" s="65"/>
      <c r="H14500" s="113"/>
    </row>
    <row r="14501" spans="1:8">
      <c r="A14501" s="65"/>
      <c r="B14501" s="65"/>
      <c r="C14501" s="65"/>
      <c r="D14501" s="65"/>
      <c r="E14501" s="65"/>
      <c r="F14501" s="65"/>
      <c r="G14501" s="65"/>
      <c r="H14501" s="113"/>
    </row>
    <row r="14502" spans="1:8">
      <c r="A14502" s="65"/>
      <c r="B14502" s="65"/>
      <c r="C14502" s="65"/>
      <c r="D14502" s="65"/>
      <c r="E14502" s="65"/>
      <c r="F14502" s="65"/>
      <c r="G14502" s="65"/>
      <c r="H14502" s="113"/>
    </row>
    <row r="14503" spans="1:8">
      <c r="A14503" s="65"/>
      <c r="B14503" s="65"/>
      <c r="C14503" s="65"/>
      <c r="D14503" s="65"/>
      <c r="E14503" s="65"/>
      <c r="F14503" s="65"/>
      <c r="G14503" s="65"/>
      <c r="H14503" s="113"/>
    </row>
    <row r="14504" spans="1:8">
      <c r="A14504" s="65"/>
      <c r="B14504" s="65"/>
      <c r="C14504" s="65"/>
      <c r="D14504" s="65"/>
      <c r="E14504" s="65"/>
      <c r="F14504" s="65"/>
      <c r="G14504" s="65"/>
      <c r="H14504" s="113"/>
    </row>
    <row r="14505" spans="1:8">
      <c r="A14505" s="65"/>
      <c r="B14505" s="65"/>
      <c r="C14505" s="65"/>
      <c r="D14505" s="65"/>
      <c r="E14505" s="65"/>
      <c r="F14505" s="65"/>
      <c r="G14505" s="65"/>
      <c r="H14505" s="113"/>
    </row>
    <row r="14506" spans="1:8">
      <c r="A14506" s="65"/>
      <c r="B14506" s="65"/>
      <c r="C14506" s="65"/>
      <c r="D14506" s="65"/>
      <c r="E14506" s="65"/>
      <c r="F14506" s="65"/>
      <c r="G14506" s="65"/>
      <c r="H14506" s="113"/>
    </row>
    <row r="14507" spans="1:8">
      <c r="A14507" s="65"/>
      <c r="B14507" s="65"/>
      <c r="C14507" s="65"/>
      <c r="D14507" s="65"/>
      <c r="E14507" s="65"/>
      <c r="F14507" s="65"/>
      <c r="G14507" s="65"/>
      <c r="H14507" s="113"/>
    </row>
    <row r="14508" spans="1:8">
      <c r="A14508" s="65"/>
      <c r="B14508" s="65"/>
      <c r="C14508" s="65"/>
      <c r="D14508" s="65"/>
      <c r="E14508" s="65"/>
      <c r="F14508" s="65"/>
      <c r="G14508" s="65"/>
      <c r="H14508" s="113"/>
    </row>
    <row r="14509" spans="1:8">
      <c r="A14509" s="65"/>
      <c r="B14509" s="65"/>
      <c r="C14509" s="65"/>
      <c r="D14509" s="65"/>
      <c r="E14509" s="65"/>
      <c r="F14509" s="65"/>
      <c r="G14509" s="65"/>
      <c r="H14509" s="113"/>
    </row>
    <row r="14510" spans="1:8">
      <c r="A14510" s="65"/>
      <c r="B14510" s="65"/>
      <c r="C14510" s="65"/>
      <c r="D14510" s="65"/>
      <c r="E14510" s="65"/>
      <c r="F14510" s="65"/>
      <c r="G14510" s="65"/>
      <c r="H14510" s="113"/>
    </row>
    <row r="14511" spans="1:8">
      <c r="A14511" s="65"/>
      <c r="B14511" s="65"/>
      <c r="C14511" s="65"/>
      <c r="D14511" s="65"/>
      <c r="E14511" s="65"/>
      <c r="F14511" s="65"/>
      <c r="G14511" s="65"/>
      <c r="H14511" s="113"/>
    </row>
    <row r="14512" spans="1:8">
      <c r="A14512" s="65"/>
      <c r="B14512" s="65"/>
      <c r="C14512" s="65"/>
      <c r="D14512" s="65"/>
      <c r="E14512" s="65"/>
      <c r="F14512" s="65"/>
      <c r="G14512" s="65"/>
      <c r="H14512" s="113"/>
    </row>
    <row r="14513" spans="1:8">
      <c r="A14513" s="65"/>
      <c r="B14513" s="65"/>
      <c r="C14513" s="65"/>
      <c r="D14513" s="65"/>
      <c r="E14513" s="65"/>
      <c r="F14513" s="65"/>
      <c r="G14513" s="65"/>
      <c r="H14513" s="113"/>
    </row>
    <row r="14514" spans="1:8">
      <c r="A14514" s="65"/>
      <c r="B14514" s="65"/>
      <c r="C14514" s="65"/>
      <c r="D14514" s="65"/>
      <c r="E14514" s="65"/>
      <c r="F14514" s="65"/>
      <c r="G14514" s="65"/>
      <c r="H14514" s="113"/>
    </row>
    <row r="14515" spans="1:8">
      <c r="A14515" s="65"/>
      <c r="B14515" s="65"/>
      <c r="C14515" s="65"/>
      <c r="D14515" s="65"/>
      <c r="E14515" s="65"/>
      <c r="F14515" s="65"/>
      <c r="G14515" s="65"/>
      <c r="H14515" s="113"/>
    </row>
    <row r="14516" spans="1:8">
      <c r="A14516" s="65"/>
      <c r="B14516" s="65"/>
      <c r="C14516" s="65"/>
      <c r="D14516" s="65"/>
      <c r="E14516" s="65"/>
      <c r="F14516" s="65"/>
      <c r="G14516" s="65"/>
      <c r="H14516" s="113"/>
    </row>
    <row r="14517" spans="1:8">
      <c r="A14517" s="65"/>
      <c r="B14517" s="65"/>
      <c r="C14517" s="65"/>
      <c r="D14517" s="65"/>
      <c r="E14517" s="65"/>
      <c r="F14517" s="65"/>
      <c r="G14517" s="65"/>
      <c r="H14517" s="113"/>
    </row>
    <row r="14518" spans="1:8">
      <c r="A14518" s="65"/>
      <c r="B14518" s="65"/>
      <c r="C14518" s="65"/>
      <c r="D14518" s="65"/>
      <c r="E14518" s="65"/>
      <c r="F14518" s="65"/>
      <c r="G14518" s="65"/>
      <c r="H14518" s="113"/>
    </row>
    <row r="14519" spans="1:8">
      <c r="A14519" s="65"/>
      <c r="B14519" s="65"/>
      <c r="C14519" s="65"/>
      <c r="D14519" s="65"/>
      <c r="E14519" s="65"/>
      <c r="F14519" s="65"/>
      <c r="G14519" s="65"/>
      <c r="H14519" s="113"/>
    </row>
    <row r="14520" spans="1:8">
      <c r="A14520" s="65"/>
      <c r="B14520" s="65"/>
      <c r="C14520" s="65"/>
      <c r="D14520" s="65"/>
      <c r="E14520" s="65"/>
      <c r="F14520" s="65"/>
      <c r="G14520" s="65"/>
      <c r="H14520" s="113"/>
    </row>
    <row r="14521" spans="1:8">
      <c r="A14521" s="65"/>
      <c r="B14521" s="65"/>
      <c r="C14521" s="65"/>
      <c r="D14521" s="65"/>
      <c r="E14521" s="65"/>
      <c r="F14521" s="65"/>
      <c r="G14521" s="65"/>
      <c r="H14521" s="113"/>
    </row>
    <row r="14522" spans="1:8">
      <c r="A14522" s="65"/>
      <c r="B14522" s="65"/>
      <c r="C14522" s="65"/>
      <c r="D14522" s="65"/>
      <c r="E14522" s="65"/>
      <c r="F14522" s="65"/>
      <c r="G14522" s="65"/>
      <c r="H14522" s="113"/>
    </row>
    <row r="14523" spans="1:8">
      <c r="A14523" s="65"/>
      <c r="B14523" s="65"/>
      <c r="C14523" s="65"/>
      <c r="D14523" s="65"/>
      <c r="E14523" s="65"/>
      <c r="F14523" s="65"/>
      <c r="G14523" s="65"/>
      <c r="H14523" s="113"/>
    </row>
    <row r="14524" spans="1:8">
      <c r="A14524" s="65"/>
      <c r="B14524" s="65"/>
      <c r="C14524" s="65"/>
      <c r="D14524" s="65"/>
      <c r="E14524" s="65"/>
      <c r="F14524" s="65"/>
      <c r="G14524" s="65"/>
      <c r="H14524" s="113"/>
    </row>
    <row r="14525" spans="1:8">
      <c r="A14525" s="65"/>
      <c r="B14525" s="65"/>
      <c r="C14525" s="65"/>
      <c r="D14525" s="65"/>
      <c r="E14525" s="65"/>
      <c r="F14525" s="65"/>
      <c r="G14525" s="65"/>
      <c r="H14525" s="113"/>
    </row>
    <row r="14526" spans="1:8">
      <c r="A14526" s="65"/>
      <c r="B14526" s="65"/>
      <c r="C14526" s="65"/>
      <c r="D14526" s="65"/>
      <c r="E14526" s="65"/>
      <c r="F14526" s="65"/>
      <c r="G14526" s="65"/>
      <c r="H14526" s="113"/>
    </row>
    <row r="14527" spans="1:8">
      <c r="A14527" s="65"/>
      <c r="B14527" s="65"/>
      <c r="C14527" s="65"/>
      <c r="D14527" s="65"/>
      <c r="E14527" s="65"/>
      <c r="F14527" s="65"/>
      <c r="G14527" s="65"/>
      <c r="H14527" s="113"/>
    </row>
    <row r="14528" spans="1:8">
      <c r="A14528" s="65"/>
      <c r="B14528" s="65"/>
      <c r="C14528" s="65"/>
      <c r="D14528" s="65"/>
      <c r="E14528" s="65"/>
      <c r="F14528" s="65"/>
      <c r="G14528" s="65"/>
      <c r="H14528" s="113"/>
    </row>
    <row r="14529" spans="1:8">
      <c r="A14529" s="65"/>
      <c r="B14529" s="65"/>
      <c r="C14529" s="65"/>
      <c r="D14529" s="65"/>
      <c r="E14529" s="65"/>
      <c r="F14529" s="65"/>
      <c r="G14529" s="65"/>
      <c r="H14529" s="113"/>
    </row>
    <row r="14530" spans="1:8">
      <c r="A14530" s="65"/>
      <c r="B14530" s="65"/>
      <c r="C14530" s="65"/>
      <c r="D14530" s="65"/>
      <c r="E14530" s="65"/>
      <c r="F14530" s="65"/>
      <c r="G14530" s="65"/>
      <c r="H14530" s="113"/>
    </row>
    <row r="14531" spans="1:8">
      <c r="A14531" s="65"/>
      <c r="B14531" s="65"/>
      <c r="C14531" s="65"/>
      <c r="D14531" s="65"/>
      <c r="E14531" s="65"/>
      <c r="F14531" s="65"/>
      <c r="G14531" s="65"/>
      <c r="H14531" s="113"/>
    </row>
    <row r="14532" spans="1:8">
      <c r="A14532" s="65"/>
      <c r="B14532" s="65"/>
      <c r="C14532" s="65"/>
      <c r="D14532" s="65"/>
      <c r="E14532" s="65"/>
      <c r="F14532" s="65"/>
      <c r="G14532" s="65"/>
      <c r="H14532" s="113"/>
    </row>
    <row r="14533" spans="1:8">
      <c r="A14533" s="65"/>
      <c r="B14533" s="65"/>
      <c r="C14533" s="65"/>
      <c r="D14533" s="65"/>
      <c r="E14533" s="65"/>
      <c r="F14533" s="65"/>
      <c r="G14533" s="65"/>
      <c r="H14533" s="113"/>
    </row>
    <row r="14534" spans="1:8">
      <c r="A14534" s="65"/>
      <c r="B14534" s="65"/>
      <c r="C14534" s="65"/>
      <c r="D14534" s="65"/>
      <c r="E14534" s="65"/>
      <c r="F14534" s="65"/>
      <c r="G14534" s="65"/>
      <c r="H14534" s="113"/>
    </row>
    <row r="14535" spans="1:8">
      <c r="A14535" s="65"/>
      <c r="B14535" s="65"/>
      <c r="C14535" s="65"/>
      <c r="D14535" s="65"/>
      <c r="E14535" s="65"/>
      <c r="F14535" s="65"/>
      <c r="G14535" s="65"/>
      <c r="H14535" s="113"/>
    </row>
    <row r="14536" spans="1:8">
      <c r="A14536" s="65"/>
      <c r="B14536" s="65"/>
      <c r="C14536" s="65"/>
      <c r="D14536" s="65"/>
      <c r="E14536" s="65"/>
      <c r="F14536" s="65"/>
      <c r="G14536" s="65"/>
      <c r="H14536" s="113"/>
    </row>
    <row r="14537" spans="1:8">
      <c r="A14537" s="65"/>
      <c r="B14537" s="65"/>
      <c r="C14537" s="65"/>
      <c r="D14537" s="65"/>
      <c r="E14537" s="65"/>
      <c r="F14537" s="65"/>
      <c r="G14537" s="65"/>
      <c r="H14537" s="113"/>
    </row>
    <row r="14538" spans="1:8">
      <c r="A14538" s="65"/>
      <c r="B14538" s="65"/>
      <c r="C14538" s="65"/>
      <c r="D14538" s="65"/>
      <c r="E14538" s="65"/>
      <c r="F14538" s="65"/>
      <c r="G14538" s="65"/>
      <c r="H14538" s="113"/>
    </row>
    <row r="14539" spans="1:8">
      <c r="A14539" s="65"/>
      <c r="B14539" s="65"/>
      <c r="C14539" s="65"/>
      <c r="D14539" s="65"/>
      <c r="E14539" s="65"/>
      <c r="F14539" s="65"/>
      <c r="G14539" s="65"/>
      <c r="H14539" s="113"/>
    </row>
    <row r="14540" spans="1:8">
      <c r="A14540" s="65"/>
      <c r="B14540" s="65"/>
      <c r="C14540" s="65"/>
      <c r="D14540" s="65"/>
      <c r="E14540" s="65"/>
      <c r="F14540" s="65"/>
      <c r="G14540" s="65"/>
      <c r="H14540" s="113"/>
    </row>
    <row r="14541" spans="1:8">
      <c r="A14541" s="65"/>
      <c r="B14541" s="65"/>
      <c r="C14541" s="65"/>
      <c r="D14541" s="65"/>
      <c r="E14541" s="65"/>
      <c r="F14541" s="65"/>
      <c r="G14541" s="65"/>
      <c r="H14541" s="113"/>
    </row>
    <row r="14542" spans="1:8">
      <c r="A14542" s="65"/>
      <c r="B14542" s="65"/>
      <c r="C14542" s="65"/>
      <c r="D14542" s="65"/>
      <c r="E14542" s="65"/>
      <c r="F14542" s="65"/>
      <c r="G14542" s="65"/>
      <c r="H14542" s="113"/>
    </row>
    <row r="14543" spans="1:8">
      <c r="A14543" s="65"/>
      <c r="B14543" s="65"/>
      <c r="C14543" s="65"/>
      <c r="D14543" s="65"/>
      <c r="E14543" s="65"/>
      <c r="F14543" s="65"/>
      <c r="G14543" s="65"/>
      <c r="H14543" s="113"/>
    </row>
    <row r="14544" spans="1:8">
      <c r="A14544" s="65"/>
      <c r="B14544" s="65"/>
      <c r="C14544" s="65"/>
      <c r="D14544" s="65"/>
      <c r="E14544" s="65"/>
      <c r="F14544" s="65"/>
      <c r="G14544" s="65"/>
      <c r="H14544" s="113"/>
    </row>
    <row r="14545" spans="1:8">
      <c r="A14545" s="65"/>
      <c r="B14545" s="65"/>
      <c r="C14545" s="65"/>
      <c r="D14545" s="65"/>
      <c r="E14545" s="65"/>
      <c r="F14545" s="65"/>
      <c r="G14545" s="65"/>
      <c r="H14545" s="113"/>
    </row>
    <row r="14546" spans="1:8">
      <c r="A14546" s="65"/>
      <c r="B14546" s="65"/>
      <c r="C14546" s="65"/>
      <c r="D14546" s="65"/>
      <c r="E14546" s="65"/>
      <c r="F14546" s="65"/>
      <c r="G14546" s="65"/>
      <c r="H14546" s="113"/>
    </row>
    <row r="14547" spans="1:8">
      <c r="A14547" s="65"/>
      <c r="B14547" s="65"/>
      <c r="C14547" s="65"/>
      <c r="D14547" s="65"/>
      <c r="E14547" s="65"/>
      <c r="F14547" s="65"/>
      <c r="G14547" s="65"/>
      <c r="H14547" s="113"/>
    </row>
    <row r="14548" spans="1:8">
      <c r="A14548" s="65"/>
      <c r="B14548" s="65"/>
      <c r="C14548" s="65"/>
      <c r="D14548" s="65"/>
      <c r="E14548" s="65"/>
      <c r="F14548" s="65"/>
      <c r="G14548" s="65"/>
      <c r="H14548" s="113"/>
    </row>
    <row r="14549" spans="1:8">
      <c r="A14549" s="65"/>
      <c r="B14549" s="65"/>
      <c r="C14549" s="65"/>
      <c r="D14549" s="65"/>
      <c r="E14549" s="65"/>
      <c r="F14549" s="65"/>
      <c r="G14549" s="65"/>
      <c r="H14549" s="113"/>
    </row>
    <row r="14550" spans="1:8">
      <c r="A14550" s="65"/>
      <c r="B14550" s="65"/>
      <c r="C14550" s="65"/>
      <c r="D14550" s="65"/>
      <c r="E14550" s="65"/>
      <c r="F14550" s="65"/>
      <c r="G14550" s="65"/>
      <c r="H14550" s="113"/>
    </row>
    <row r="14551" spans="1:8">
      <c r="A14551" s="65"/>
      <c r="B14551" s="65"/>
      <c r="C14551" s="65"/>
      <c r="D14551" s="65"/>
      <c r="E14551" s="65"/>
      <c r="F14551" s="65"/>
      <c r="G14551" s="65"/>
      <c r="H14551" s="113"/>
    </row>
    <row r="14552" spans="1:8">
      <c r="A14552" s="65"/>
      <c r="B14552" s="65"/>
      <c r="C14552" s="65"/>
      <c r="D14552" s="65"/>
      <c r="E14552" s="65"/>
      <c r="F14552" s="65"/>
      <c r="G14552" s="65"/>
      <c r="H14552" s="113"/>
    </row>
    <row r="14553" spans="1:8">
      <c r="A14553" s="65"/>
      <c r="B14553" s="65"/>
      <c r="C14553" s="65"/>
      <c r="D14553" s="65"/>
      <c r="E14553" s="65"/>
      <c r="F14553" s="65"/>
      <c r="G14553" s="65"/>
      <c r="H14553" s="113"/>
    </row>
    <row r="14554" spans="1:8">
      <c r="A14554" s="65"/>
      <c r="B14554" s="65"/>
      <c r="C14554" s="65"/>
      <c r="D14554" s="65"/>
      <c r="E14554" s="65"/>
      <c r="F14554" s="65"/>
      <c r="G14554" s="65"/>
      <c r="H14554" s="113"/>
    </row>
    <row r="14555" spans="1:8">
      <c r="A14555" s="65"/>
      <c r="B14555" s="65"/>
      <c r="C14555" s="65"/>
      <c r="D14555" s="65"/>
      <c r="E14555" s="65"/>
      <c r="F14555" s="65"/>
      <c r="G14555" s="65"/>
      <c r="H14555" s="113"/>
    </row>
    <row r="14556" spans="1:8">
      <c r="A14556" s="65"/>
      <c r="B14556" s="65"/>
      <c r="C14556" s="65"/>
      <c r="D14556" s="65"/>
      <c r="E14556" s="65"/>
      <c r="F14556" s="65"/>
      <c r="G14556" s="65"/>
      <c r="H14556" s="113"/>
    </row>
    <row r="14557" spans="1:8">
      <c r="A14557" s="65"/>
      <c r="B14557" s="65"/>
      <c r="C14557" s="65"/>
      <c r="D14557" s="65"/>
      <c r="E14557" s="65"/>
      <c r="F14557" s="65"/>
      <c r="G14557" s="65"/>
      <c r="H14557" s="113"/>
    </row>
    <row r="14558" spans="1:8">
      <c r="A14558" s="65"/>
      <c r="B14558" s="65"/>
      <c r="C14558" s="65"/>
      <c r="D14558" s="65"/>
      <c r="E14558" s="65"/>
      <c r="F14558" s="65"/>
      <c r="G14558" s="65"/>
      <c r="H14558" s="113"/>
    </row>
    <row r="14559" spans="1:8">
      <c r="A14559" s="65"/>
      <c r="B14559" s="65"/>
      <c r="C14559" s="65"/>
      <c r="D14559" s="65"/>
      <c r="E14559" s="65"/>
      <c r="F14559" s="65"/>
      <c r="G14559" s="65"/>
      <c r="H14559" s="113"/>
    </row>
    <row r="14560" spans="1:8">
      <c r="A14560" s="65"/>
      <c r="B14560" s="65"/>
      <c r="C14560" s="65"/>
      <c r="D14560" s="65"/>
      <c r="E14560" s="65"/>
      <c r="F14560" s="65"/>
      <c r="G14560" s="65"/>
      <c r="H14560" s="113"/>
    </row>
    <row r="14561" spans="1:8">
      <c r="A14561" s="65"/>
      <c r="B14561" s="65"/>
      <c r="C14561" s="65"/>
      <c r="D14561" s="65"/>
      <c r="E14561" s="65"/>
      <c r="F14561" s="65"/>
      <c r="G14561" s="65"/>
      <c r="H14561" s="113"/>
    </row>
    <row r="14562" spans="1:8">
      <c r="A14562" s="65"/>
      <c r="B14562" s="65"/>
      <c r="C14562" s="65"/>
      <c r="D14562" s="65"/>
      <c r="E14562" s="65"/>
      <c r="F14562" s="65"/>
      <c r="G14562" s="65"/>
      <c r="H14562" s="113"/>
    </row>
    <row r="14563" spans="1:8">
      <c r="A14563" s="65"/>
      <c r="B14563" s="65"/>
      <c r="C14563" s="65"/>
      <c r="D14563" s="65"/>
      <c r="E14563" s="65"/>
      <c r="F14563" s="65"/>
      <c r="G14563" s="65"/>
      <c r="H14563" s="113"/>
    </row>
    <row r="14564" spans="1:8">
      <c r="A14564" s="65"/>
      <c r="B14564" s="65"/>
      <c r="C14564" s="65"/>
      <c r="D14564" s="65"/>
      <c r="E14564" s="65"/>
      <c r="F14564" s="65"/>
      <c r="G14564" s="65"/>
      <c r="H14564" s="113"/>
    </row>
    <row r="14565" spans="1:8">
      <c r="A14565" s="65"/>
      <c r="B14565" s="65"/>
      <c r="C14565" s="65"/>
      <c r="D14565" s="65"/>
      <c r="E14565" s="65"/>
      <c r="F14565" s="65"/>
      <c r="G14565" s="65"/>
      <c r="H14565" s="113"/>
    </row>
    <row r="14566" spans="1:8">
      <c r="A14566" s="65"/>
      <c r="B14566" s="65"/>
      <c r="C14566" s="65"/>
      <c r="D14566" s="65"/>
      <c r="E14566" s="65"/>
      <c r="F14566" s="65"/>
      <c r="G14566" s="65"/>
      <c r="H14566" s="113"/>
    </row>
    <row r="14567" spans="1:8">
      <c r="A14567" s="65"/>
      <c r="B14567" s="65"/>
      <c r="C14567" s="65"/>
      <c r="D14567" s="65"/>
      <c r="E14567" s="65"/>
      <c r="F14567" s="65"/>
      <c r="G14567" s="65"/>
      <c r="H14567" s="113"/>
    </row>
    <row r="14568" spans="1:8">
      <c r="A14568" s="65"/>
      <c r="B14568" s="65"/>
      <c r="C14568" s="65"/>
      <c r="D14568" s="65"/>
      <c r="E14568" s="65"/>
      <c r="F14568" s="65"/>
      <c r="G14568" s="65"/>
      <c r="H14568" s="113"/>
    </row>
    <row r="14569" spans="1:8">
      <c r="A14569" s="65"/>
      <c r="B14569" s="65"/>
      <c r="C14569" s="65"/>
      <c r="D14569" s="65"/>
      <c r="E14569" s="65"/>
      <c r="F14569" s="65"/>
      <c r="G14569" s="65"/>
      <c r="H14569" s="113"/>
    </row>
    <row r="14570" spans="1:8">
      <c r="A14570" s="65"/>
      <c r="B14570" s="65"/>
      <c r="C14570" s="65"/>
      <c r="D14570" s="65"/>
      <c r="E14570" s="65"/>
      <c r="F14570" s="65"/>
      <c r="G14570" s="65"/>
      <c r="H14570" s="113"/>
    </row>
    <row r="14571" spans="1:8">
      <c r="A14571" s="65"/>
      <c r="B14571" s="65"/>
      <c r="C14571" s="65"/>
      <c r="D14571" s="65"/>
      <c r="E14571" s="65"/>
      <c r="F14571" s="65"/>
      <c r="G14571" s="65"/>
      <c r="H14571" s="113"/>
    </row>
    <row r="14572" spans="1:8">
      <c r="A14572" s="65"/>
      <c r="B14572" s="65"/>
      <c r="C14572" s="65"/>
      <c r="D14572" s="65"/>
      <c r="E14572" s="65"/>
      <c r="F14572" s="65"/>
      <c r="G14572" s="65"/>
      <c r="H14572" s="113"/>
    </row>
    <row r="14573" spans="1:8">
      <c r="A14573" s="65"/>
      <c r="B14573" s="65"/>
      <c r="C14573" s="65"/>
      <c r="D14573" s="65"/>
      <c r="E14573" s="65"/>
      <c r="F14573" s="65"/>
      <c r="G14573" s="65"/>
      <c r="H14573" s="113"/>
    </row>
    <row r="14574" spans="1:8">
      <c r="A14574" s="65"/>
      <c r="B14574" s="65"/>
      <c r="C14574" s="65"/>
      <c r="D14574" s="65"/>
      <c r="E14574" s="65"/>
      <c r="F14574" s="65"/>
      <c r="G14574" s="65"/>
      <c r="H14574" s="113"/>
    </row>
    <row r="14575" spans="1:8">
      <c r="A14575" s="65"/>
      <c r="B14575" s="65"/>
      <c r="C14575" s="65"/>
      <c r="D14575" s="65"/>
      <c r="E14575" s="65"/>
      <c r="F14575" s="65"/>
      <c r="G14575" s="65"/>
      <c r="H14575" s="113"/>
    </row>
    <row r="14576" spans="1:8">
      <c r="A14576" s="65"/>
      <c r="B14576" s="65"/>
      <c r="C14576" s="65"/>
      <c r="D14576" s="65"/>
      <c r="E14576" s="65"/>
      <c r="F14576" s="65"/>
      <c r="G14576" s="65"/>
      <c r="H14576" s="113"/>
    </row>
    <row r="14577" spans="1:8">
      <c r="A14577" s="65"/>
      <c r="B14577" s="65"/>
      <c r="C14577" s="65"/>
      <c r="D14577" s="65"/>
      <c r="E14577" s="65"/>
      <c r="F14577" s="65"/>
      <c r="G14577" s="65"/>
      <c r="H14577" s="113"/>
    </row>
    <row r="14578" spans="1:8">
      <c r="A14578" s="65"/>
      <c r="B14578" s="65"/>
      <c r="C14578" s="65"/>
      <c r="D14578" s="65"/>
      <c r="E14578" s="65"/>
      <c r="F14578" s="65"/>
      <c r="G14578" s="65"/>
      <c r="H14578" s="113"/>
    </row>
    <row r="14579" spans="1:8">
      <c r="A14579" s="65"/>
      <c r="B14579" s="65"/>
      <c r="C14579" s="65"/>
      <c r="D14579" s="65"/>
      <c r="E14579" s="65"/>
      <c r="F14579" s="65"/>
      <c r="G14579" s="65"/>
      <c r="H14579" s="113"/>
    </row>
    <row r="14580" spans="1:8">
      <c r="A14580" s="65"/>
      <c r="B14580" s="65"/>
      <c r="C14580" s="65"/>
      <c r="D14580" s="65"/>
      <c r="E14580" s="65"/>
      <c r="F14580" s="65"/>
      <c r="G14580" s="65"/>
      <c r="H14580" s="113"/>
    </row>
    <row r="14581" spans="1:8">
      <c r="A14581" s="65"/>
      <c r="B14581" s="65"/>
      <c r="C14581" s="65"/>
      <c r="D14581" s="65"/>
      <c r="E14581" s="65"/>
      <c r="F14581" s="65"/>
      <c r="G14581" s="65"/>
      <c r="H14581" s="113"/>
    </row>
    <row r="14582" spans="1:8">
      <c r="A14582" s="65"/>
      <c r="B14582" s="65"/>
      <c r="C14582" s="65"/>
      <c r="D14582" s="65"/>
      <c r="E14582" s="65"/>
      <c r="F14582" s="65"/>
      <c r="G14582" s="65"/>
      <c r="H14582" s="113"/>
    </row>
    <row r="14583" spans="1:8">
      <c r="A14583" s="65"/>
      <c r="B14583" s="65"/>
      <c r="C14583" s="65"/>
      <c r="D14583" s="65"/>
      <c r="E14583" s="65"/>
      <c r="F14583" s="65"/>
      <c r="G14583" s="65"/>
      <c r="H14583" s="113"/>
    </row>
    <row r="14584" spans="1:8">
      <c r="A14584" s="65"/>
      <c r="B14584" s="65"/>
      <c r="C14584" s="65"/>
      <c r="D14584" s="65"/>
      <c r="E14584" s="65"/>
      <c r="F14584" s="65"/>
      <c r="G14584" s="65"/>
      <c r="H14584" s="113"/>
    </row>
    <row r="14585" spans="1:8">
      <c r="A14585" s="65"/>
      <c r="B14585" s="65"/>
      <c r="C14585" s="65"/>
      <c r="D14585" s="65"/>
      <c r="E14585" s="65"/>
      <c r="F14585" s="65"/>
      <c r="G14585" s="65"/>
      <c r="H14585" s="113"/>
    </row>
    <row r="14586" spans="1:8">
      <c r="A14586" s="65"/>
      <c r="B14586" s="65"/>
      <c r="C14586" s="65"/>
      <c r="D14586" s="65"/>
      <c r="E14586" s="65"/>
      <c r="F14586" s="65"/>
      <c r="G14586" s="65"/>
      <c r="H14586" s="113"/>
    </row>
    <row r="14587" spans="1:8">
      <c r="A14587" s="65"/>
      <c r="B14587" s="65"/>
      <c r="C14587" s="65"/>
      <c r="D14587" s="65"/>
      <c r="E14587" s="65"/>
      <c r="F14587" s="65"/>
      <c r="G14587" s="65"/>
      <c r="H14587" s="113"/>
    </row>
    <row r="14588" spans="1:8">
      <c r="A14588" s="65"/>
      <c r="B14588" s="65"/>
      <c r="C14588" s="65"/>
      <c r="D14588" s="65"/>
      <c r="E14588" s="65"/>
      <c r="F14588" s="65"/>
      <c r="G14588" s="65"/>
      <c r="H14588" s="113"/>
    </row>
    <row r="14589" spans="1:8">
      <c r="A14589" s="65"/>
      <c r="B14589" s="65"/>
      <c r="C14589" s="65"/>
      <c r="D14589" s="65"/>
      <c r="E14589" s="65"/>
      <c r="F14589" s="65"/>
      <c r="G14589" s="65"/>
      <c r="H14589" s="113"/>
    </row>
    <row r="14590" spans="1:8">
      <c r="A14590" s="65"/>
      <c r="B14590" s="65"/>
      <c r="C14590" s="65"/>
      <c r="D14590" s="65"/>
      <c r="E14590" s="65"/>
      <c r="F14590" s="65"/>
      <c r="G14590" s="65"/>
      <c r="H14590" s="113"/>
    </row>
    <row r="14591" spans="1:8">
      <c r="A14591" s="65"/>
      <c r="B14591" s="65"/>
      <c r="C14591" s="65"/>
      <c r="D14591" s="65"/>
      <c r="E14591" s="65"/>
      <c r="F14591" s="65"/>
      <c r="G14591" s="65"/>
      <c r="H14591" s="113"/>
    </row>
    <row r="14592" spans="1:8">
      <c r="A14592" s="65"/>
      <c r="B14592" s="65"/>
      <c r="C14592" s="65"/>
      <c r="D14592" s="65"/>
      <c r="E14592" s="65"/>
      <c r="F14592" s="65"/>
      <c r="G14592" s="65"/>
      <c r="H14592" s="113"/>
    </row>
    <row r="14593" spans="1:8">
      <c r="A14593" s="65"/>
      <c r="B14593" s="65"/>
      <c r="C14593" s="65"/>
      <c r="D14593" s="65"/>
      <c r="E14593" s="65"/>
      <c r="F14593" s="65"/>
      <c r="G14593" s="65"/>
      <c r="H14593" s="113"/>
    </row>
    <row r="14594" spans="1:8">
      <c r="A14594" s="65"/>
      <c r="B14594" s="65"/>
      <c r="C14594" s="65"/>
      <c r="D14594" s="65"/>
      <c r="E14594" s="65"/>
      <c r="F14594" s="65"/>
      <c r="G14594" s="65"/>
      <c r="H14594" s="113"/>
    </row>
    <row r="14595" spans="1:8">
      <c r="A14595" s="65"/>
      <c r="B14595" s="65"/>
      <c r="C14595" s="65"/>
      <c r="D14595" s="65"/>
      <c r="E14595" s="65"/>
      <c r="F14595" s="65"/>
      <c r="G14595" s="65"/>
      <c r="H14595" s="113"/>
    </row>
    <row r="14596" spans="1:8">
      <c r="A14596" s="65"/>
      <c r="B14596" s="65"/>
      <c r="C14596" s="65"/>
      <c r="D14596" s="65"/>
      <c r="E14596" s="65"/>
      <c r="F14596" s="65"/>
      <c r="G14596" s="65"/>
      <c r="H14596" s="113"/>
    </row>
    <row r="14597" spans="1:8">
      <c r="A14597" s="65"/>
      <c r="B14597" s="65"/>
      <c r="C14597" s="65"/>
      <c r="D14597" s="65"/>
      <c r="E14597" s="65"/>
      <c r="F14597" s="65"/>
      <c r="G14597" s="65"/>
      <c r="H14597" s="113"/>
    </row>
    <row r="14598" spans="1:8">
      <c r="A14598" s="65"/>
      <c r="B14598" s="65"/>
      <c r="C14598" s="65"/>
      <c r="D14598" s="65"/>
      <c r="E14598" s="65"/>
      <c r="F14598" s="65"/>
      <c r="G14598" s="65"/>
      <c r="H14598" s="113"/>
    </row>
    <row r="14599" spans="1:8">
      <c r="A14599" s="65"/>
      <c r="B14599" s="65"/>
      <c r="C14599" s="65"/>
      <c r="D14599" s="65"/>
      <c r="E14599" s="65"/>
      <c r="F14599" s="65"/>
      <c r="G14599" s="65"/>
      <c r="H14599" s="113"/>
    </row>
    <row r="14600" spans="1:8">
      <c r="A14600" s="65"/>
      <c r="B14600" s="65"/>
      <c r="C14600" s="65"/>
      <c r="D14600" s="65"/>
      <c r="E14600" s="65"/>
      <c r="F14600" s="65"/>
      <c r="G14600" s="65"/>
      <c r="H14600" s="113"/>
    </row>
    <row r="14601" spans="1:8">
      <c r="A14601" s="65"/>
      <c r="B14601" s="65"/>
      <c r="C14601" s="65"/>
      <c r="D14601" s="65"/>
      <c r="E14601" s="65"/>
      <c r="F14601" s="65"/>
      <c r="G14601" s="65"/>
      <c r="H14601" s="113"/>
    </row>
    <row r="14602" spans="1:8">
      <c r="A14602" s="65"/>
      <c r="B14602" s="65"/>
      <c r="C14602" s="65"/>
      <c r="D14602" s="65"/>
      <c r="E14602" s="65"/>
      <c r="F14602" s="65"/>
      <c r="G14602" s="65"/>
      <c r="H14602" s="113"/>
    </row>
    <row r="14603" spans="1:8">
      <c r="A14603" s="65"/>
      <c r="B14603" s="65"/>
      <c r="C14603" s="65"/>
      <c r="D14603" s="65"/>
      <c r="E14603" s="65"/>
      <c r="F14603" s="65"/>
      <c r="G14603" s="65"/>
      <c r="H14603" s="113"/>
    </row>
    <row r="14604" spans="1:8">
      <c r="A14604" s="65"/>
      <c r="B14604" s="65"/>
      <c r="C14604" s="65"/>
      <c r="D14604" s="65"/>
      <c r="E14604" s="65"/>
      <c r="F14604" s="65"/>
      <c r="G14604" s="65"/>
      <c r="H14604" s="113"/>
    </row>
    <row r="14605" spans="1:8">
      <c r="A14605" s="65"/>
      <c r="B14605" s="65"/>
      <c r="C14605" s="65"/>
      <c r="D14605" s="65"/>
      <c r="E14605" s="65"/>
      <c r="F14605" s="65"/>
      <c r="G14605" s="65"/>
      <c r="H14605" s="113"/>
    </row>
    <row r="14606" spans="1:8">
      <c r="A14606" s="65"/>
      <c r="B14606" s="65"/>
      <c r="C14606" s="65"/>
      <c r="D14606" s="65"/>
      <c r="E14606" s="65"/>
      <c r="F14606" s="65"/>
      <c r="G14606" s="65"/>
      <c r="H14606" s="113"/>
    </row>
    <row r="14607" spans="1:8">
      <c r="A14607" s="65"/>
      <c r="B14607" s="65"/>
      <c r="C14607" s="65"/>
      <c r="D14607" s="65"/>
      <c r="E14607" s="65"/>
      <c r="F14607" s="65"/>
      <c r="G14607" s="65"/>
      <c r="H14607" s="113"/>
    </row>
    <row r="14608" spans="1:8">
      <c r="A14608" s="65"/>
      <c r="B14608" s="65"/>
      <c r="C14608" s="65"/>
      <c r="D14608" s="65"/>
      <c r="E14608" s="65"/>
      <c r="F14608" s="65"/>
      <c r="G14608" s="65"/>
      <c r="H14608" s="113"/>
    </row>
    <row r="14609" spans="1:8">
      <c r="A14609" s="65"/>
      <c r="B14609" s="65"/>
      <c r="C14609" s="65"/>
      <c r="D14609" s="65"/>
      <c r="E14609" s="65"/>
      <c r="F14609" s="65"/>
      <c r="G14609" s="65"/>
      <c r="H14609" s="113"/>
    </row>
    <row r="14610" spans="1:8">
      <c r="A14610" s="65"/>
      <c r="B14610" s="65"/>
      <c r="C14610" s="65"/>
      <c r="D14610" s="65"/>
      <c r="E14610" s="65"/>
      <c r="F14610" s="65"/>
      <c r="G14610" s="65"/>
      <c r="H14610" s="113"/>
    </row>
    <row r="14611" spans="1:8">
      <c r="A14611" s="65"/>
      <c r="B14611" s="65"/>
      <c r="C14611" s="65"/>
      <c r="D14611" s="65"/>
      <c r="E14611" s="65"/>
      <c r="F14611" s="65"/>
      <c r="G14611" s="65"/>
      <c r="H14611" s="113"/>
    </row>
    <row r="14612" spans="1:8">
      <c r="A14612" s="65"/>
      <c r="B14612" s="65"/>
      <c r="C14612" s="65"/>
      <c r="D14612" s="65"/>
      <c r="E14612" s="65"/>
      <c r="F14612" s="65"/>
      <c r="G14612" s="65"/>
      <c r="H14612" s="113"/>
    </row>
    <row r="14613" spans="1:8">
      <c r="A14613" s="65"/>
      <c r="B14613" s="65"/>
      <c r="C14613" s="65"/>
      <c r="D14613" s="65"/>
      <c r="E14613" s="65"/>
      <c r="F14613" s="65"/>
      <c r="G14613" s="65"/>
      <c r="H14613" s="113"/>
    </row>
    <row r="14614" spans="1:8">
      <c r="A14614" s="65"/>
      <c r="B14614" s="65"/>
      <c r="C14614" s="65"/>
      <c r="D14614" s="65"/>
      <c r="E14614" s="65"/>
      <c r="F14614" s="65"/>
      <c r="G14614" s="65"/>
      <c r="H14614" s="113"/>
    </row>
    <row r="14615" spans="1:8">
      <c r="A14615" s="65"/>
      <c r="B14615" s="65"/>
      <c r="C14615" s="65"/>
      <c r="D14615" s="65"/>
      <c r="E14615" s="65"/>
      <c r="F14615" s="65"/>
      <c r="G14615" s="65"/>
      <c r="H14615" s="113"/>
    </row>
    <row r="14616" spans="1:8">
      <c r="A14616" s="65"/>
      <c r="B14616" s="65"/>
      <c r="C14616" s="65"/>
      <c r="D14616" s="65"/>
      <c r="E14616" s="65"/>
      <c r="F14616" s="65"/>
      <c r="G14616" s="65"/>
      <c r="H14616" s="113"/>
    </row>
    <row r="14617" spans="1:8">
      <c r="A14617" s="65"/>
      <c r="B14617" s="65"/>
      <c r="C14617" s="65"/>
      <c r="D14617" s="65"/>
      <c r="E14617" s="65"/>
      <c r="F14617" s="65"/>
      <c r="G14617" s="65"/>
      <c r="H14617" s="113"/>
    </row>
    <row r="14618" spans="1:8">
      <c r="A14618" s="65"/>
      <c r="B14618" s="65"/>
      <c r="C14618" s="65"/>
      <c r="D14618" s="65"/>
      <c r="E14618" s="65"/>
      <c r="F14618" s="65"/>
      <c r="G14618" s="65"/>
      <c r="H14618" s="113"/>
    </row>
    <row r="14619" spans="1:8">
      <c r="A14619" s="65"/>
      <c r="B14619" s="65"/>
      <c r="C14619" s="65"/>
      <c r="D14619" s="65"/>
      <c r="E14619" s="65"/>
      <c r="F14619" s="65"/>
      <c r="G14619" s="65"/>
      <c r="H14619" s="113"/>
    </row>
    <row r="14620" spans="1:8">
      <c r="A14620" s="65"/>
      <c r="B14620" s="65"/>
      <c r="C14620" s="65"/>
      <c r="D14620" s="65"/>
      <c r="E14620" s="65"/>
      <c r="F14620" s="65"/>
      <c r="G14620" s="65"/>
      <c r="H14620" s="113"/>
    </row>
    <row r="14621" spans="1:8">
      <c r="A14621" s="65"/>
      <c r="B14621" s="65"/>
      <c r="C14621" s="65"/>
      <c r="D14621" s="65"/>
      <c r="E14621" s="65"/>
      <c r="F14621" s="65"/>
      <c r="G14621" s="65"/>
      <c r="H14621" s="113"/>
    </row>
    <row r="14622" spans="1:8">
      <c r="A14622" s="65"/>
      <c r="B14622" s="65"/>
      <c r="C14622" s="65"/>
      <c r="D14622" s="65"/>
      <c r="E14622" s="65"/>
      <c r="F14622" s="65"/>
      <c r="G14622" s="65"/>
      <c r="H14622" s="113"/>
    </row>
    <row r="14623" spans="1:8">
      <c r="A14623" s="65"/>
      <c r="B14623" s="65"/>
      <c r="C14623" s="65"/>
      <c r="D14623" s="65"/>
      <c r="E14623" s="65"/>
      <c r="F14623" s="65"/>
      <c r="G14623" s="65"/>
      <c r="H14623" s="113"/>
    </row>
    <row r="14624" spans="1:8">
      <c r="A14624" s="65"/>
      <c r="B14624" s="65"/>
      <c r="C14624" s="65"/>
      <c r="D14624" s="65"/>
      <c r="E14624" s="65"/>
      <c r="F14624" s="65"/>
      <c r="G14624" s="65"/>
      <c r="H14624" s="113"/>
    </row>
    <row r="14625" spans="1:8">
      <c r="A14625" s="65"/>
      <c r="B14625" s="65"/>
      <c r="C14625" s="65"/>
      <c r="D14625" s="65"/>
      <c r="E14625" s="65"/>
      <c r="F14625" s="65"/>
      <c r="G14625" s="65"/>
      <c r="H14625" s="113"/>
    </row>
    <row r="14626" spans="1:8">
      <c r="A14626" s="65"/>
      <c r="B14626" s="65"/>
      <c r="C14626" s="65"/>
      <c r="D14626" s="65"/>
      <c r="E14626" s="65"/>
      <c r="F14626" s="65"/>
      <c r="G14626" s="65"/>
      <c r="H14626" s="113"/>
    </row>
    <row r="14627" spans="1:8">
      <c r="A14627" s="65"/>
      <c r="B14627" s="65"/>
      <c r="C14627" s="65"/>
      <c r="D14627" s="65"/>
      <c r="E14627" s="65"/>
      <c r="F14627" s="65"/>
      <c r="G14627" s="65"/>
      <c r="H14627" s="113"/>
    </row>
    <row r="14628" spans="1:8">
      <c r="A14628" s="65"/>
      <c r="B14628" s="65"/>
      <c r="C14628" s="65"/>
      <c r="D14628" s="65"/>
      <c r="E14628" s="65"/>
      <c r="F14628" s="65"/>
      <c r="G14628" s="65"/>
      <c r="H14628" s="113"/>
    </row>
    <row r="14629" spans="1:8">
      <c r="A14629" s="65"/>
      <c r="B14629" s="65"/>
      <c r="C14629" s="65"/>
      <c r="D14629" s="65"/>
      <c r="E14629" s="65"/>
      <c r="F14629" s="65"/>
      <c r="G14629" s="65"/>
      <c r="H14629" s="113"/>
    </row>
    <row r="14630" spans="1:8">
      <c r="A14630" s="65"/>
      <c r="B14630" s="65"/>
      <c r="C14630" s="65"/>
      <c r="D14630" s="65"/>
      <c r="E14630" s="65"/>
      <c r="F14630" s="65"/>
      <c r="G14630" s="65"/>
      <c r="H14630" s="113"/>
    </row>
    <row r="14631" spans="1:8">
      <c r="A14631" s="65"/>
      <c r="B14631" s="65"/>
      <c r="C14631" s="65"/>
      <c r="D14631" s="65"/>
      <c r="E14631" s="65"/>
      <c r="F14631" s="65"/>
      <c r="G14631" s="65"/>
      <c r="H14631" s="113"/>
    </row>
    <row r="14632" spans="1:8">
      <c r="A14632" s="65"/>
      <c r="B14632" s="65"/>
      <c r="C14632" s="65"/>
      <c r="D14632" s="65"/>
      <c r="E14632" s="65"/>
      <c r="F14632" s="65"/>
      <c r="G14632" s="65"/>
      <c r="H14632" s="113"/>
    </row>
    <row r="14633" spans="1:8">
      <c r="A14633" s="65"/>
      <c r="B14633" s="65"/>
      <c r="C14633" s="65"/>
      <c r="D14633" s="65"/>
      <c r="E14633" s="65"/>
      <c r="F14633" s="65"/>
      <c r="G14633" s="65"/>
      <c r="H14633" s="113"/>
    </row>
    <row r="14634" spans="1:8">
      <c r="A14634" s="65"/>
      <c r="B14634" s="65"/>
      <c r="C14634" s="65"/>
      <c r="D14634" s="65"/>
      <c r="E14634" s="65"/>
      <c r="F14634" s="65"/>
      <c r="G14634" s="65"/>
      <c r="H14634" s="113"/>
    </row>
    <row r="14635" spans="1:8">
      <c r="A14635" s="65"/>
      <c r="B14635" s="65"/>
      <c r="C14635" s="65"/>
      <c r="D14635" s="65"/>
      <c r="E14635" s="65"/>
      <c r="F14635" s="65"/>
      <c r="G14635" s="65"/>
      <c r="H14635" s="113"/>
    </row>
    <row r="14636" spans="1:8">
      <c r="A14636" s="65"/>
      <c r="B14636" s="65"/>
      <c r="C14636" s="65"/>
      <c r="D14636" s="65"/>
      <c r="E14636" s="65"/>
      <c r="F14636" s="65"/>
      <c r="G14636" s="65"/>
      <c r="H14636" s="113"/>
    </row>
    <row r="14637" spans="1:8">
      <c r="A14637" s="65"/>
      <c r="B14637" s="65"/>
      <c r="C14637" s="65"/>
      <c r="D14637" s="65"/>
      <c r="E14637" s="65"/>
      <c r="F14637" s="65"/>
      <c r="G14637" s="65"/>
      <c r="H14637" s="113"/>
    </row>
    <row r="14638" spans="1:8">
      <c r="A14638" s="65"/>
      <c r="B14638" s="65"/>
      <c r="C14638" s="65"/>
      <c r="D14638" s="65"/>
      <c r="E14638" s="65"/>
      <c r="F14638" s="65"/>
      <c r="G14638" s="65"/>
      <c r="H14638" s="113"/>
    </row>
    <row r="14639" spans="1:8">
      <c r="A14639" s="65"/>
      <c r="B14639" s="65"/>
      <c r="C14639" s="65"/>
      <c r="D14639" s="65"/>
      <c r="E14639" s="65"/>
      <c r="F14639" s="65"/>
      <c r="G14639" s="65"/>
      <c r="H14639" s="113"/>
    </row>
    <row r="14640" spans="1:8">
      <c r="A14640" s="65"/>
      <c r="B14640" s="65"/>
      <c r="C14640" s="65"/>
      <c r="D14640" s="65"/>
      <c r="E14640" s="65"/>
      <c r="F14640" s="65"/>
      <c r="G14640" s="65"/>
      <c r="H14640" s="113"/>
    </row>
    <row r="14641" spans="1:8">
      <c r="A14641" s="65"/>
      <c r="B14641" s="65"/>
      <c r="C14641" s="65"/>
      <c r="D14641" s="65"/>
      <c r="E14641" s="65"/>
      <c r="F14641" s="65"/>
      <c r="G14641" s="65"/>
      <c r="H14641" s="113"/>
    </row>
    <row r="14642" spans="1:8">
      <c r="A14642" s="65"/>
      <c r="B14642" s="65"/>
      <c r="C14642" s="65"/>
      <c r="D14642" s="65"/>
      <c r="E14642" s="65"/>
      <c r="F14642" s="65"/>
      <c r="G14642" s="65"/>
      <c r="H14642" s="113"/>
    </row>
    <row r="14643" spans="1:8">
      <c r="A14643" s="65"/>
      <c r="B14643" s="65"/>
      <c r="C14643" s="65"/>
      <c r="D14643" s="65"/>
      <c r="E14643" s="65"/>
      <c r="F14643" s="65"/>
      <c r="G14643" s="65"/>
      <c r="H14643" s="113"/>
    </row>
    <row r="14644" spans="1:8">
      <c r="A14644" s="65"/>
      <c r="B14644" s="65"/>
      <c r="C14644" s="65"/>
      <c r="D14644" s="65"/>
      <c r="E14644" s="65"/>
      <c r="F14644" s="65"/>
      <c r="G14644" s="65"/>
      <c r="H14644" s="113"/>
    </row>
    <row r="14645" spans="1:8">
      <c r="A14645" s="65"/>
      <c r="B14645" s="65"/>
      <c r="C14645" s="65"/>
      <c r="D14645" s="65"/>
      <c r="E14645" s="65"/>
      <c r="F14645" s="65"/>
      <c r="G14645" s="65"/>
      <c r="H14645" s="113"/>
    </row>
    <row r="14646" spans="1:8">
      <c r="A14646" s="65"/>
      <c r="B14646" s="65"/>
      <c r="C14646" s="65"/>
      <c r="D14646" s="65"/>
      <c r="E14646" s="65"/>
      <c r="F14646" s="65"/>
      <c r="G14646" s="65"/>
      <c r="H14646" s="113"/>
    </row>
    <row r="14647" spans="1:8">
      <c r="A14647" s="65"/>
      <c r="B14647" s="65"/>
      <c r="C14647" s="65"/>
      <c r="D14647" s="65"/>
      <c r="E14647" s="65"/>
      <c r="F14647" s="65"/>
      <c r="G14647" s="65"/>
      <c r="H14647" s="113"/>
    </row>
    <row r="14648" spans="1:8">
      <c r="A14648" s="65"/>
      <c r="B14648" s="65"/>
      <c r="C14648" s="65"/>
      <c r="D14648" s="65"/>
      <c r="E14648" s="65"/>
      <c r="F14648" s="65"/>
      <c r="G14648" s="65"/>
      <c r="H14648" s="113"/>
    </row>
    <row r="14649" spans="1:8">
      <c r="A14649" s="65"/>
      <c r="B14649" s="65"/>
      <c r="C14649" s="65"/>
      <c r="D14649" s="65"/>
      <c r="E14649" s="65"/>
      <c r="F14649" s="65"/>
      <c r="G14649" s="65"/>
      <c r="H14649" s="113"/>
    </row>
    <row r="14650" spans="1:8">
      <c r="A14650" s="65"/>
      <c r="B14650" s="65"/>
      <c r="C14650" s="65"/>
      <c r="D14650" s="65"/>
      <c r="E14650" s="65"/>
      <c r="F14650" s="65"/>
      <c r="G14650" s="65"/>
      <c r="H14650" s="113"/>
    </row>
    <row r="14651" spans="1:8">
      <c r="A14651" s="65"/>
      <c r="B14651" s="65"/>
      <c r="C14651" s="65"/>
      <c r="D14651" s="65"/>
      <c r="E14651" s="65"/>
      <c r="F14651" s="65"/>
      <c r="G14651" s="65"/>
      <c r="H14651" s="113"/>
    </row>
    <row r="14652" spans="1:8">
      <c r="A14652" s="65"/>
      <c r="B14652" s="65"/>
      <c r="C14652" s="65"/>
      <c r="D14652" s="65"/>
      <c r="E14652" s="65"/>
      <c r="F14652" s="65"/>
      <c r="G14652" s="65"/>
      <c r="H14652" s="113"/>
    </row>
    <row r="14653" spans="1:8">
      <c r="A14653" s="65"/>
      <c r="B14653" s="65"/>
      <c r="C14653" s="65"/>
      <c r="D14653" s="65"/>
      <c r="E14653" s="65"/>
      <c r="F14653" s="65"/>
      <c r="G14653" s="65"/>
      <c r="H14653" s="113"/>
    </row>
    <row r="14654" spans="1:8">
      <c r="A14654" s="65"/>
      <c r="B14654" s="65"/>
      <c r="C14654" s="65"/>
      <c r="D14654" s="65"/>
      <c r="E14654" s="65"/>
      <c r="F14654" s="65"/>
      <c r="G14654" s="65"/>
      <c r="H14654" s="113"/>
    </row>
    <row r="14655" spans="1:8">
      <c r="A14655" s="65"/>
      <c r="B14655" s="65"/>
      <c r="C14655" s="65"/>
      <c r="D14655" s="65"/>
      <c r="E14655" s="65"/>
      <c r="F14655" s="65"/>
      <c r="G14655" s="65"/>
      <c r="H14655" s="113"/>
    </row>
    <row r="14656" spans="1:8">
      <c r="A14656" s="65"/>
      <c r="B14656" s="65"/>
      <c r="C14656" s="65"/>
      <c r="D14656" s="65"/>
      <c r="E14656" s="65"/>
      <c r="F14656" s="65"/>
      <c r="G14656" s="65"/>
      <c r="H14656" s="113"/>
    </row>
    <row r="14657" spans="1:8">
      <c r="A14657" s="65"/>
      <c r="B14657" s="65"/>
      <c r="C14657" s="65"/>
      <c r="D14657" s="65"/>
      <c r="E14657" s="65"/>
      <c r="F14657" s="65"/>
      <c r="G14657" s="65"/>
      <c r="H14657" s="113"/>
    </row>
    <row r="14658" spans="1:8">
      <c r="A14658" s="65"/>
      <c r="B14658" s="65"/>
      <c r="C14658" s="65"/>
      <c r="D14658" s="65"/>
      <c r="E14658" s="65"/>
      <c r="F14658" s="65"/>
      <c r="G14658" s="65"/>
      <c r="H14658" s="113"/>
    </row>
    <row r="14659" spans="1:8">
      <c r="A14659" s="65"/>
      <c r="B14659" s="65"/>
      <c r="C14659" s="65"/>
      <c r="D14659" s="65"/>
      <c r="E14659" s="65"/>
      <c r="F14659" s="65"/>
      <c r="G14659" s="65"/>
      <c r="H14659" s="113"/>
    </row>
    <row r="14660" spans="1:8">
      <c r="A14660" s="65"/>
      <c r="B14660" s="65"/>
      <c r="C14660" s="65"/>
      <c r="D14660" s="65"/>
      <c r="E14660" s="65"/>
      <c r="F14660" s="65"/>
      <c r="G14660" s="65"/>
      <c r="H14660" s="113"/>
    </row>
    <row r="14661" spans="1:8">
      <c r="A14661" s="65"/>
      <c r="B14661" s="65"/>
      <c r="C14661" s="65"/>
      <c r="D14661" s="65"/>
      <c r="E14661" s="65"/>
      <c r="F14661" s="65"/>
      <c r="G14661" s="65"/>
      <c r="H14661" s="113"/>
    </row>
    <row r="14662" spans="1:8">
      <c r="A14662" s="65"/>
      <c r="B14662" s="65"/>
      <c r="C14662" s="65"/>
      <c r="D14662" s="65"/>
      <c r="E14662" s="65"/>
      <c r="F14662" s="65"/>
      <c r="G14662" s="65"/>
      <c r="H14662" s="113"/>
    </row>
    <row r="14663" spans="1:8">
      <c r="A14663" s="65"/>
      <c r="B14663" s="65"/>
      <c r="C14663" s="65"/>
      <c r="D14663" s="65"/>
      <c r="E14663" s="65"/>
      <c r="F14663" s="65"/>
      <c r="G14663" s="65"/>
      <c r="H14663" s="113"/>
    </row>
    <row r="14664" spans="1:8">
      <c r="A14664" s="65"/>
      <c r="B14664" s="65"/>
      <c r="C14664" s="65"/>
      <c r="D14664" s="65"/>
      <c r="E14664" s="65"/>
      <c r="F14664" s="65"/>
      <c r="G14664" s="65"/>
      <c r="H14664" s="113"/>
    </row>
    <row r="14665" spans="1:8">
      <c r="A14665" s="65"/>
      <c r="B14665" s="65"/>
      <c r="C14665" s="65"/>
      <c r="D14665" s="65"/>
      <c r="E14665" s="65"/>
      <c r="F14665" s="65"/>
      <c r="G14665" s="65"/>
      <c r="H14665" s="113"/>
    </row>
    <row r="14666" spans="1:8">
      <c r="A14666" s="65"/>
      <c r="B14666" s="65"/>
      <c r="C14666" s="65"/>
      <c r="D14666" s="65"/>
      <c r="E14666" s="65"/>
      <c r="F14666" s="65"/>
      <c r="G14666" s="65"/>
      <c r="H14666" s="113"/>
    </row>
    <row r="14667" spans="1:8">
      <c r="A14667" s="65"/>
      <c r="B14667" s="65"/>
      <c r="C14667" s="65"/>
      <c r="D14667" s="65"/>
      <c r="E14667" s="65"/>
      <c r="F14667" s="65"/>
      <c r="G14667" s="65"/>
      <c r="H14667" s="113"/>
    </row>
    <row r="14668" spans="1:8">
      <c r="A14668" s="65"/>
      <c r="B14668" s="65"/>
      <c r="C14668" s="65"/>
      <c r="D14668" s="65"/>
      <c r="E14668" s="65"/>
      <c r="F14668" s="65"/>
      <c r="G14668" s="65"/>
      <c r="H14668" s="113"/>
    </row>
    <row r="14669" spans="1:8">
      <c r="A14669" s="65"/>
      <c r="B14669" s="65"/>
      <c r="C14669" s="65"/>
      <c r="D14669" s="65"/>
      <c r="E14669" s="65"/>
      <c r="F14669" s="65"/>
      <c r="G14669" s="65"/>
      <c r="H14669" s="113"/>
    </row>
    <row r="14670" spans="1:8">
      <c r="A14670" s="65"/>
      <c r="B14670" s="65"/>
      <c r="C14670" s="65"/>
      <c r="D14670" s="65"/>
      <c r="E14670" s="65"/>
      <c r="F14670" s="65"/>
      <c r="G14670" s="65"/>
      <c r="H14670" s="113"/>
    </row>
    <row r="14671" spans="1:8">
      <c r="A14671" s="65"/>
      <c r="B14671" s="65"/>
      <c r="C14671" s="65"/>
      <c r="D14671" s="65"/>
      <c r="E14671" s="65"/>
      <c r="F14671" s="65"/>
      <c r="G14671" s="65"/>
      <c r="H14671" s="113"/>
    </row>
    <row r="14672" spans="1:8">
      <c r="A14672" s="65"/>
      <c r="B14672" s="65"/>
      <c r="C14672" s="65"/>
      <c r="D14672" s="65"/>
      <c r="E14672" s="65"/>
      <c r="F14672" s="65"/>
      <c r="G14672" s="65"/>
      <c r="H14672" s="113"/>
    </row>
    <row r="14673" spans="1:8">
      <c r="A14673" s="65"/>
      <c r="B14673" s="65"/>
      <c r="C14673" s="65"/>
      <c r="D14673" s="65"/>
      <c r="E14673" s="65"/>
      <c r="F14673" s="65"/>
      <c r="G14673" s="65"/>
      <c r="H14673" s="113"/>
    </row>
    <row r="14674" spans="1:8">
      <c r="A14674" s="65"/>
      <c r="B14674" s="65"/>
      <c r="C14674" s="65"/>
      <c r="D14674" s="65"/>
      <c r="E14674" s="65"/>
      <c r="F14674" s="65"/>
      <c r="G14674" s="65"/>
      <c r="H14674" s="113"/>
    </row>
    <row r="14675" spans="1:8">
      <c r="A14675" s="65"/>
      <c r="B14675" s="65"/>
      <c r="C14675" s="65"/>
      <c r="D14675" s="65"/>
      <c r="E14675" s="65"/>
      <c r="F14675" s="65"/>
      <c r="G14675" s="65"/>
      <c r="H14675" s="113"/>
    </row>
    <row r="14676" spans="1:8">
      <c r="A14676" s="65"/>
      <c r="B14676" s="65"/>
      <c r="C14676" s="65"/>
      <c r="D14676" s="65"/>
      <c r="E14676" s="65"/>
      <c r="F14676" s="65"/>
      <c r="G14676" s="65"/>
      <c r="H14676" s="113"/>
    </row>
    <row r="14677" spans="1:8">
      <c r="A14677" s="65"/>
      <c r="B14677" s="65"/>
      <c r="C14677" s="65"/>
      <c r="D14677" s="65"/>
      <c r="E14677" s="65"/>
      <c r="F14677" s="65"/>
      <c r="G14677" s="65"/>
      <c r="H14677" s="113"/>
    </row>
    <row r="14678" spans="1:8">
      <c r="A14678" s="65"/>
      <c r="B14678" s="65"/>
      <c r="C14678" s="65"/>
      <c r="D14678" s="65"/>
      <c r="E14678" s="65"/>
      <c r="F14678" s="65"/>
      <c r="G14678" s="65"/>
      <c r="H14678" s="113"/>
    </row>
    <row r="14679" spans="1:8">
      <c r="A14679" s="65"/>
      <c r="B14679" s="65"/>
      <c r="C14679" s="65"/>
      <c r="D14679" s="65"/>
      <c r="E14679" s="65"/>
      <c r="F14679" s="65"/>
      <c r="G14679" s="65"/>
      <c r="H14679" s="113"/>
    </row>
    <row r="14680" spans="1:8">
      <c r="A14680" s="65"/>
      <c r="B14680" s="65"/>
      <c r="C14680" s="65"/>
      <c r="D14680" s="65"/>
      <c r="E14680" s="65"/>
      <c r="F14680" s="65"/>
      <c r="G14680" s="65"/>
      <c r="H14680" s="113"/>
    </row>
    <row r="14681" spans="1:8">
      <c r="A14681" s="65"/>
      <c r="B14681" s="65"/>
      <c r="C14681" s="65"/>
      <c r="D14681" s="65"/>
      <c r="E14681" s="65"/>
      <c r="F14681" s="65"/>
      <c r="G14681" s="65"/>
      <c r="H14681" s="113"/>
    </row>
    <row r="14682" spans="1:8">
      <c r="A14682" s="65"/>
      <c r="B14682" s="65"/>
      <c r="C14682" s="65"/>
      <c r="D14682" s="65"/>
      <c r="E14682" s="65"/>
      <c r="F14682" s="65"/>
      <c r="G14682" s="65"/>
      <c r="H14682" s="113"/>
    </row>
    <row r="14683" spans="1:8">
      <c r="A14683" s="65"/>
      <c r="B14683" s="65"/>
      <c r="C14683" s="65"/>
      <c r="D14683" s="65"/>
      <c r="E14683" s="65"/>
      <c r="F14683" s="65"/>
      <c r="G14683" s="65"/>
      <c r="H14683" s="113"/>
    </row>
    <row r="14684" spans="1:8">
      <c r="A14684" s="65"/>
      <c r="B14684" s="65"/>
      <c r="C14684" s="65"/>
      <c r="D14684" s="65"/>
      <c r="E14684" s="65"/>
      <c r="F14684" s="65"/>
      <c r="G14684" s="65"/>
      <c r="H14684" s="113"/>
    </row>
    <row r="14685" spans="1:8">
      <c r="A14685" s="65"/>
      <c r="B14685" s="65"/>
      <c r="C14685" s="65"/>
      <c r="D14685" s="65"/>
      <c r="E14685" s="65"/>
      <c r="F14685" s="65"/>
      <c r="G14685" s="65"/>
      <c r="H14685" s="113"/>
    </row>
    <row r="14686" spans="1:8">
      <c r="A14686" s="65"/>
      <c r="B14686" s="65"/>
      <c r="C14686" s="65"/>
      <c r="D14686" s="65"/>
      <c r="E14686" s="65"/>
      <c r="F14686" s="65"/>
      <c r="G14686" s="65"/>
      <c r="H14686" s="113"/>
    </row>
    <row r="14687" spans="1:8">
      <c r="A14687" s="65"/>
      <c r="B14687" s="65"/>
      <c r="C14687" s="65"/>
      <c r="D14687" s="65"/>
      <c r="E14687" s="65"/>
      <c r="F14687" s="65"/>
      <c r="G14687" s="65"/>
      <c r="H14687" s="113"/>
    </row>
    <row r="14688" spans="1:8">
      <c r="A14688" s="65"/>
      <c r="B14688" s="65"/>
      <c r="C14688" s="65"/>
      <c r="D14688" s="65"/>
      <c r="E14688" s="65"/>
      <c r="F14688" s="65"/>
      <c r="G14688" s="65"/>
      <c r="H14688" s="113"/>
    </row>
    <row r="14689" spans="1:8">
      <c r="A14689" s="65"/>
      <c r="B14689" s="65"/>
      <c r="C14689" s="65"/>
      <c r="D14689" s="65"/>
      <c r="E14689" s="65"/>
      <c r="F14689" s="65"/>
      <c r="G14689" s="65"/>
      <c r="H14689" s="113"/>
    </row>
    <row r="14690" spans="1:8">
      <c r="A14690" s="65"/>
      <c r="B14690" s="65"/>
      <c r="C14690" s="65"/>
      <c r="D14690" s="65"/>
      <c r="E14690" s="65"/>
      <c r="F14690" s="65"/>
      <c r="G14690" s="65"/>
      <c r="H14690" s="113"/>
    </row>
    <row r="14691" spans="1:8">
      <c r="A14691" s="65"/>
      <c r="B14691" s="65"/>
      <c r="C14691" s="65"/>
      <c r="D14691" s="65"/>
      <c r="E14691" s="65"/>
      <c r="F14691" s="65"/>
      <c r="G14691" s="65"/>
      <c r="H14691" s="113"/>
    </row>
    <row r="14692" spans="1:8">
      <c r="A14692" s="65"/>
      <c r="B14692" s="65"/>
      <c r="C14692" s="65"/>
      <c r="D14692" s="65"/>
      <c r="E14692" s="65"/>
      <c r="F14692" s="65"/>
      <c r="G14692" s="65"/>
      <c r="H14692" s="113"/>
    </row>
    <row r="14693" spans="1:8">
      <c r="A14693" s="65"/>
      <c r="B14693" s="65"/>
      <c r="C14693" s="65"/>
      <c r="D14693" s="65"/>
      <c r="E14693" s="65"/>
      <c r="F14693" s="65"/>
      <c r="G14693" s="65"/>
      <c r="H14693" s="113"/>
    </row>
    <row r="14694" spans="1:8">
      <c r="A14694" s="65"/>
      <c r="B14694" s="65"/>
      <c r="C14694" s="65"/>
      <c r="D14694" s="65"/>
      <c r="E14694" s="65"/>
      <c r="F14694" s="65"/>
      <c r="G14694" s="65"/>
      <c r="H14694" s="113"/>
    </row>
    <row r="14695" spans="1:8">
      <c r="A14695" s="65"/>
      <c r="B14695" s="65"/>
      <c r="C14695" s="65"/>
      <c r="D14695" s="65"/>
      <c r="E14695" s="65"/>
      <c r="F14695" s="65"/>
      <c r="G14695" s="65"/>
      <c r="H14695" s="113"/>
    </row>
    <row r="14696" spans="1:8">
      <c r="A14696" s="65"/>
      <c r="B14696" s="65"/>
      <c r="C14696" s="65"/>
      <c r="D14696" s="65"/>
      <c r="E14696" s="65"/>
      <c r="F14696" s="65"/>
      <c r="G14696" s="65"/>
      <c r="H14696" s="113"/>
    </row>
    <row r="14697" spans="1:8">
      <c r="A14697" s="65"/>
      <c r="B14697" s="65"/>
      <c r="C14697" s="65"/>
      <c r="D14697" s="65"/>
      <c r="E14697" s="65"/>
      <c r="F14697" s="65"/>
      <c r="G14697" s="65"/>
      <c r="H14697" s="113"/>
    </row>
    <row r="14698" spans="1:8">
      <c r="A14698" s="65"/>
      <c r="B14698" s="65"/>
      <c r="C14698" s="65"/>
      <c r="D14698" s="65"/>
      <c r="E14698" s="65"/>
      <c r="F14698" s="65"/>
      <c r="G14698" s="65"/>
      <c r="H14698" s="113"/>
    </row>
    <row r="14699" spans="1:8">
      <c r="A14699" s="65"/>
      <c r="B14699" s="65"/>
      <c r="C14699" s="65"/>
      <c r="D14699" s="65"/>
      <c r="E14699" s="65"/>
      <c r="F14699" s="65"/>
      <c r="G14699" s="65"/>
      <c r="H14699" s="113"/>
    </row>
    <row r="14700" spans="1:8">
      <c r="A14700" s="65"/>
      <c r="B14700" s="65"/>
      <c r="C14700" s="65"/>
      <c r="D14700" s="65"/>
      <c r="E14700" s="65"/>
      <c r="F14700" s="65"/>
      <c r="G14700" s="65"/>
      <c r="H14700" s="113"/>
    </row>
    <row r="14701" spans="1:8">
      <c r="A14701" s="65"/>
      <c r="B14701" s="65"/>
      <c r="C14701" s="65"/>
      <c r="D14701" s="65"/>
      <c r="E14701" s="65"/>
      <c r="F14701" s="65"/>
      <c r="G14701" s="65"/>
      <c r="H14701" s="113"/>
    </row>
    <row r="14702" spans="1:8">
      <c r="A14702" s="65"/>
      <c r="B14702" s="65"/>
      <c r="C14702" s="65"/>
      <c r="D14702" s="65"/>
      <c r="E14702" s="65"/>
      <c r="F14702" s="65"/>
      <c r="G14702" s="65"/>
      <c r="H14702" s="113"/>
    </row>
    <row r="14703" spans="1:8">
      <c r="A14703" s="65"/>
      <c r="B14703" s="65"/>
      <c r="C14703" s="65"/>
      <c r="D14703" s="65"/>
      <c r="E14703" s="65"/>
      <c r="F14703" s="65"/>
      <c r="G14703" s="65"/>
      <c r="H14703" s="113"/>
    </row>
    <row r="14704" spans="1:8">
      <c r="A14704" s="65"/>
      <c r="B14704" s="65"/>
      <c r="C14704" s="65"/>
      <c r="D14704" s="65"/>
      <c r="E14704" s="65"/>
      <c r="F14704" s="65"/>
      <c r="G14704" s="65"/>
      <c r="H14704" s="113"/>
    </row>
    <row r="14705" spans="1:8">
      <c r="A14705" s="65"/>
      <c r="B14705" s="65"/>
      <c r="C14705" s="65"/>
      <c r="D14705" s="65"/>
      <c r="E14705" s="65"/>
      <c r="F14705" s="65"/>
      <c r="G14705" s="65"/>
      <c r="H14705" s="113"/>
    </row>
    <row r="14706" spans="1:8">
      <c r="A14706" s="65"/>
      <c r="B14706" s="65"/>
      <c r="C14706" s="65"/>
      <c r="D14706" s="65"/>
      <c r="E14706" s="65"/>
      <c r="F14706" s="65"/>
      <c r="G14706" s="65"/>
      <c r="H14706" s="113"/>
    </row>
    <row r="14707" spans="1:8">
      <c r="A14707" s="65"/>
      <c r="B14707" s="65"/>
      <c r="C14707" s="65"/>
      <c r="D14707" s="65"/>
      <c r="E14707" s="65"/>
      <c r="F14707" s="65"/>
      <c r="G14707" s="65"/>
      <c r="H14707" s="113"/>
    </row>
    <row r="14708" spans="1:8">
      <c r="A14708" s="65"/>
      <c r="B14708" s="65"/>
      <c r="C14708" s="65"/>
      <c r="D14708" s="65"/>
      <c r="E14708" s="65"/>
      <c r="F14708" s="65"/>
      <c r="G14708" s="65"/>
      <c r="H14708" s="113"/>
    </row>
    <row r="14709" spans="1:8">
      <c r="A14709" s="65"/>
      <c r="B14709" s="65"/>
      <c r="C14709" s="65"/>
      <c r="D14709" s="65"/>
      <c r="E14709" s="65"/>
      <c r="F14709" s="65"/>
      <c r="G14709" s="65"/>
      <c r="H14709" s="113"/>
    </row>
    <row r="14710" spans="1:8">
      <c r="A14710" s="65"/>
      <c r="B14710" s="65"/>
      <c r="C14710" s="65"/>
      <c r="D14710" s="65"/>
      <c r="E14710" s="65"/>
      <c r="F14710" s="65"/>
      <c r="G14710" s="65"/>
      <c r="H14710" s="113"/>
    </row>
    <row r="14711" spans="1:8">
      <c r="A14711" s="65"/>
      <c r="B14711" s="65"/>
      <c r="C14711" s="65"/>
      <c r="D14711" s="65"/>
      <c r="E14711" s="65"/>
      <c r="F14711" s="65"/>
      <c r="G14711" s="65"/>
      <c r="H14711" s="113"/>
    </row>
    <row r="14712" spans="1:8">
      <c r="A14712" s="65"/>
      <c r="B14712" s="65"/>
      <c r="C14712" s="65"/>
      <c r="D14712" s="65"/>
      <c r="E14712" s="65"/>
      <c r="F14712" s="65"/>
      <c r="G14712" s="65"/>
      <c r="H14712" s="113"/>
    </row>
    <row r="14713" spans="1:8">
      <c r="A14713" s="65"/>
      <c r="B14713" s="65"/>
      <c r="C14713" s="65"/>
      <c r="D14713" s="65"/>
      <c r="E14713" s="65"/>
      <c r="F14713" s="65"/>
      <c r="G14713" s="65"/>
      <c r="H14713" s="113"/>
    </row>
    <row r="14714" spans="1:8">
      <c r="A14714" s="65"/>
      <c r="B14714" s="65"/>
      <c r="C14714" s="65"/>
      <c r="D14714" s="65"/>
      <c r="E14714" s="65"/>
      <c r="F14714" s="65"/>
      <c r="G14714" s="65"/>
      <c r="H14714" s="113"/>
    </row>
    <row r="14715" spans="1:8">
      <c r="A14715" s="65"/>
      <c r="B14715" s="65"/>
      <c r="C14715" s="65"/>
      <c r="D14715" s="65"/>
      <c r="E14715" s="65"/>
      <c r="F14715" s="65"/>
      <c r="G14715" s="65"/>
      <c r="H14715" s="113"/>
    </row>
    <row r="14716" spans="1:8">
      <c r="A14716" s="65"/>
      <c r="B14716" s="65"/>
      <c r="C14716" s="65"/>
      <c r="D14716" s="65"/>
      <c r="E14716" s="65"/>
      <c r="F14716" s="65"/>
      <c r="G14716" s="65"/>
      <c r="H14716" s="113"/>
    </row>
    <row r="14717" spans="1:8">
      <c r="A14717" s="65"/>
      <c r="B14717" s="65"/>
      <c r="C14717" s="65"/>
      <c r="D14717" s="65"/>
      <c r="E14717" s="65"/>
      <c r="F14717" s="65"/>
      <c r="G14717" s="65"/>
      <c r="H14717" s="113"/>
    </row>
    <row r="14718" spans="1:8">
      <c r="A14718" s="65"/>
      <c r="B14718" s="65"/>
      <c r="C14718" s="65"/>
      <c r="D14718" s="65"/>
      <c r="E14718" s="65"/>
      <c r="F14718" s="65"/>
      <c r="G14718" s="65"/>
      <c r="H14718" s="113"/>
    </row>
    <row r="14719" spans="1:8">
      <c r="A14719" s="65"/>
      <c r="B14719" s="65"/>
      <c r="C14719" s="65"/>
      <c r="D14719" s="65"/>
      <c r="E14719" s="65"/>
      <c r="F14719" s="65"/>
      <c r="G14719" s="65"/>
      <c r="H14719" s="113"/>
    </row>
    <row r="14720" spans="1:8">
      <c r="A14720" s="65"/>
      <c r="B14720" s="65"/>
      <c r="C14720" s="65"/>
      <c r="D14720" s="65"/>
      <c r="E14720" s="65"/>
      <c r="F14720" s="65"/>
      <c r="G14720" s="65"/>
      <c r="H14720" s="113"/>
    </row>
    <row r="14721" spans="1:8">
      <c r="A14721" s="65"/>
      <c r="B14721" s="65"/>
      <c r="C14721" s="65"/>
      <c r="D14721" s="65"/>
      <c r="E14721" s="65"/>
      <c r="F14721" s="65"/>
      <c r="G14721" s="65"/>
      <c r="H14721" s="113"/>
    </row>
    <row r="14722" spans="1:8">
      <c r="A14722" s="65"/>
      <c r="B14722" s="65"/>
      <c r="C14722" s="65"/>
      <c r="D14722" s="65"/>
      <c r="E14722" s="65"/>
      <c r="F14722" s="65"/>
      <c r="G14722" s="65"/>
      <c r="H14722" s="113"/>
    </row>
    <row r="14723" spans="1:8">
      <c r="A14723" s="65"/>
      <c r="B14723" s="65"/>
      <c r="C14723" s="65"/>
      <c r="D14723" s="65"/>
      <c r="E14723" s="65"/>
      <c r="F14723" s="65"/>
      <c r="G14723" s="65"/>
      <c r="H14723" s="113"/>
    </row>
    <row r="14724" spans="1:8">
      <c r="A14724" s="65"/>
      <c r="B14724" s="65"/>
      <c r="C14724" s="65"/>
      <c r="D14724" s="65"/>
      <c r="E14724" s="65"/>
      <c r="F14724" s="65"/>
      <c r="G14724" s="65"/>
      <c r="H14724" s="113"/>
    </row>
    <row r="14725" spans="1:8">
      <c r="A14725" s="65"/>
      <c r="B14725" s="65"/>
      <c r="C14725" s="65"/>
      <c r="D14725" s="65"/>
      <c r="E14725" s="65"/>
      <c r="F14725" s="65"/>
      <c r="G14725" s="65"/>
      <c r="H14725" s="113"/>
    </row>
    <row r="14726" spans="1:8">
      <c r="A14726" s="65"/>
      <c r="B14726" s="65"/>
      <c r="C14726" s="65"/>
      <c r="D14726" s="65"/>
      <c r="E14726" s="65"/>
      <c r="F14726" s="65"/>
      <c r="G14726" s="65"/>
      <c r="H14726" s="113"/>
    </row>
    <row r="14727" spans="1:8">
      <c r="A14727" s="65"/>
      <c r="B14727" s="65"/>
      <c r="C14727" s="65"/>
      <c r="D14727" s="65"/>
      <c r="E14727" s="65"/>
      <c r="F14727" s="65"/>
      <c r="G14727" s="65"/>
      <c r="H14727" s="113"/>
    </row>
    <row r="14728" spans="1:8">
      <c r="A14728" s="65"/>
      <c r="B14728" s="65"/>
      <c r="C14728" s="65"/>
      <c r="D14728" s="65"/>
      <c r="E14728" s="65"/>
      <c r="F14728" s="65"/>
      <c r="G14728" s="65"/>
      <c r="H14728" s="113"/>
    </row>
    <row r="14729" spans="1:8">
      <c r="A14729" s="65"/>
      <c r="B14729" s="65"/>
      <c r="C14729" s="65"/>
      <c r="D14729" s="65"/>
      <c r="E14729" s="65"/>
      <c r="F14729" s="65"/>
      <c r="G14729" s="65"/>
      <c r="H14729" s="113"/>
    </row>
    <row r="14730" spans="1:8">
      <c r="A14730" s="65"/>
      <c r="B14730" s="65"/>
      <c r="C14730" s="65"/>
      <c r="D14730" s="65"/>
      <c r="E14730" s="65"/>
      <c r="F14730" s="65"/>
      <c r="G14730" s="65"/>
      <c r="H14730" s="113"/>
    </row>
    <row r="14731" spans="1:8">
      <c r="A14731" s="65"/>
      <c r="B14731" s="65"/>
      <c r="C14731" s="65"/>
      <c r="D14731" s="65"/>
      <c r="E14731" s="65"/>
      <c r="F14731" s="65"/>
      <c r="G14731" s="65"/>
      <c r="H14731" s="113"/>
    </row>
    <row r="14732" spans="1:8">
      <c r="A14732" s="65"/>
      <c r="B14732" s="65"/>
      <c r="C14732" s="65"/>
      <c r="D14732" s="65"/>
      <c r="E14732" s="65"/>
      <c r="F14732" s="65"/>
      <c r="G14732" s="65"/>
      <c r="H14732" s="113"/>
    </row>
    <row r="14733" spans="1:8">
      <c r="A14733" s="65"/>
      <c r="B14733" s="65"/>
      <c r="C14733" s="65"/>
      <c r="D14733" s="65"/>
      <c r="E14733" s="65"/>
      <c r="F14733" s="65"/>
      <c r="G14733" s="65"/>
      <c r="H14733" s="113"/>
    </row>
    <row r="14734" spans="1:8">
      <c r="A14734" s="65"/>
      <c r="B14734" s="65"/>
      <c r="C14734" s="65"/>
      <c r="D14734" s="65"/>
      <c r="E14734" s="65"/>
      <c r="F14734" s="65"/>
      <c r="G14734" s="65"/>
      <c r="H14734" s="113"/>
    </row>
    <row r="14735" spans="1:8">
      <c r="A14735" s="65"/>
      <c r="B14735" s="65"/>
      <c r="C14735" s="65"/>
      <c r="D14735" s="65"/>
      <c r="E14735" s="65"/>
      <c r="F14735" s="65"/>
      <c r="G14735" s="65"/>
      <c r="H14735" s="113"/>
    </row>
    <row r="14736" spans="1:8">
      <c r="A14736" s="65"/>
      <c r="B14736" s="65"/>
      <c r="C14736" s="65"/>
      <c r="D14736" s="65"/>
      <c r="E14736" s="65"/>
      <c r="F14736" s="65"/>
      <c r="G14736" s="65"/>
      <c r="H14736" s="113"/>
    </row>
    <row r="14737" spans="1:8">
      <c r="A14737" s="65"/>
      <c r="B14737" s="65"/>
      <c r="C14737" s="65"/>
      <c r="D14737" s="65"/>
      <c r="E14737" s="65"/>
      <c r="F14737" s="65"/>
      <c r="G14737" s="65"/>
      <c r="H14737" s="113"/>
    </row>
    <row r="14738" spans="1:8">
      <c r="A14738" s="65"/>
      <c r="B14738" s="65"/>
      <c r="C14738" s="65"/>
      <c r="D14738" s="65"/>
      <c r="E14738" s="65"/>
      <c r="F14738" s="65"/>
      <c r="G14738" s="65"/>
      <c r="H14738" s="113"/>
    </row>
    <row r="14739" spans="1:8">
      <c r="A14739" s="65"/>
      <c r="B14739" s="65"/>
      <c r="C14739" s="65"/>
      <c r="D14739" s="65"/>
      <c r="E14739" s="65"/>
      <c r="F14739" s="65"/>
      <c r="G14739" s="65"/>
      <c r="H14739" s="113"/>
    </row>
    <row r="14740" spans="1:8">
      <c r="A14740" s="65"/>
      <c r="B14740" s="65"/>
      <c r="C14740" s="65"/>
      <c r="D14740" s="65"/>
      <c r="E14740" s="65"/>
      <c r="F14740" s="65"/>
      <c r="G14740" s="65"/>
      <c r="H14740" s="113"/>
    </row>
    <row r="14741" spans="1:8">
      <c r="A14741" s="65"/>
      <c r="B14741" s="65"/>
      <c r="C14741" s="65"/>
      <c r="D14741" s="65"/>
      <c r="E14741" s="65"/>
      <c r="F14741" s="65"/>
      <c r="G14741" s="65"/>
      <c r="H14741" s="113"/>
    </row>
    <row r="14742" spans="1:8">
      <c r="A14742" s="65"/>
      <c r="B14742" s="65"/>
      <c r="C14742" s="65"/>
      <c r="D14742" s="65"/>
      <c r="E14742" s="65"/>
      <c r="F14742" s="65"/>
      <c r="G14742" s="65"/>
      <c r="H14742" s="113"/>
    </row>
    <row r="14743" spans="1:8">
      <c r="A14743" s="65"/>
      <c r="B14743" s="65"/>
      <c r="C14743" s="65"/>
      <c r="D14743" s="65"/>
      <c r="E14743" s="65"/>
      <c r="F14743" s="65"/>
      <c r="G14743" s="65"/>
      <c r="H14743" s="113"/>
    </row>
    <row r="14744" spans="1:8">
      <c r="A14744" s="65"/>
      <c r="B14744" s="65"/>
      <c r="C14744" s="65"/>
      <c r="D14744" s="65"/>
      <c r="E14744" s="65"/>
      <c r="F14744" s="65"/>
      <c r="G14744" s="65"/>
      <c r="H14744" s="113"/>
    </row>
    <row r="14745" spans="1:8">
      <c r="A14745" s="65"/>
      <c r="B14745" s="65"/>
      <c r="C14745" s="65"/>
      <c r="D14745" s="65"/>
      <c r="E14745" s="65"/>
      <c r="F14745" s="65"/>
      <c r="G14745" s="65"/>
      <c r="H14745" s="113"/>
    </row>
    <row r="14746" spans="1:8">
      <c r="A14746" s="65"/>
      <c r="B14746" s="65"/>
      <c r="C14746" s="65"/>
      <c r="D14746" s="65"/>
      <c r="E14746" s="65"/>
      <c r="F14746" s="65"/>
      <c r="G14746" s="65"/>
      <c r="H14746" s="113"/>
    </row>
    <row r="14747" spans="1:8">
      <c r="A14747" s="65"/>
      <c r="B14747" s="65"/>
      <c r="C14747" s="65"/>
      <c r="D14747" s="65"/>
      <c r="E14747" s="65"/>
      <c r="F14747" s="65"/>
      <c r="G14747" s="65"/>
      <c r="H14747" s="113"/>
    </row>
    <row r="14748" spans="1:8">
      <c r="A14748" s="65"/>
      <c r="B14748" s="65"/>
      <c r="C14748" s="65"/>
      <c r="D14748" s="65"/>
      <c r="E14748" s="65"/>
      <c r="F14748" s="65"/>
      <c r="G14748" s="65"/>
      <c r="H14748" s="113"/>
    </row>
    <row r="14749" spans="1:8">
      <c r="A14749" s="65"/>
      <c r="B14749" s="65"/>
      <c r="C14749" s="65"/>
      <c r="D14749" s="65"/>
      <c r="E14749" s="65"/>
      <c r="F14749" s="65"/>
      <c r="G14749" s="65"/>
      <c r="H14749" s="113"/>
    </row>
    <row r="14750" spans="1:8">
      <c r="A14750" s="65"/>
      <c r="B14750" s="65"/>
      <c r="C14750" s="65"/>
      <c r="D14750" s="65"/>
      <c r="E14750" s="65"/>
      <c r="F14750" s="65"/>
      <c r="G14750" s="65"/>
      <c r="H14750" s="113"/>
    </row>
    <row r="14751" spans="1:8">
      <c r="A14751" s="65"/>
      <c r="B14751" s="65"/>
      <c r="C14751" s="65"/>
      <c r="D14751" s="65"/>
      <c r="E14751" s="65"/>
      <c r="F14751" s="65"/>
      <c r="G14751" s="65"/>
      <c r="H14751" s="113"/>
    </row>
    <row r="14752" spans="1:8">
      <c r="A14752" s="65"/>
      <c r="B14752" s="65"/>
      <c r="C14752" s="65"/>
      <c r="D14752" s="65"/>
      <c r="E14752" s="65"/>
      <c r="F14752" s="65"/>
      <c r="G14752" s="65"/>
      <c r="H14752" s="113"/>
    </row>
    <row r="14753" spans="1:8">
      <c r="A14753" s="65"/>
      <c r="B14753" s="65"/>
      <c r="C14753" s="65"/>
      <c r="D14753" s="65"/>
      <c r="E14753" s="65"/>
      <c r="F14753" s="65"/>
      <c r="G14753" s="65"/>
      <c r="H14753" s="113"/>
    </row>
    <row r="14754" spans="1:8">
      <c r="A14754" s="65"/>
      <c r="B14754" s="65"/>
      <c r="C14754" s="65"/>
      <c r="D14754" s="65"/>
      <c r="E14754" s="65"/>
      <c r="F14754" s="65"/>
      <c r="G14754" s="65"/>
      <c r="H14754" s="113"/>
    </row>
    <row r="14755" spans="1:8">
      <c r="A14755" s="65"/>
      <c r="B14755" s="65"/>
      <c r="C14755" s="65"/>
      <c r="D14755" s="65"/>
      <c r="E14755" s="65"/>
      <c r="F14755" s="65"/>
      <c r="G14755" s="65"/>
      <c r="H14755" s="113"/>
    </row>
    <row r="14756" spans="1:8">
      <c r="A14756" s="65"/>
      <c r="B14756" s="65"/>
      <c r="C14756" s="65"/>
      <c r="D14756" s="65"/>
      <c r="E14756" s="65"/>
      <c r="F14756" s="65"/>
      <c r="G14756" s="65"/>
      <c r="H14756" s="113"/>
    </row>
    <row r="14757" spans="1:8">
      <c r="A14757" s="65"/>
      <c r="B14757" s="65"/>
      <c r="C14757" s="65"/>
      <c r="D14757" s="65"/>
      <c r="E14757" s="65"/>
      <c r="F14757" s="65"/>
      <c r="G14757" s="65"/>
      <c r="H14757" s="113"/>
    </row>
    <row r="14758" spans="1:8">
      <c r="A14758" s="65"/>
      <c r="B14758" s="65"/>
      <c r="C14758" s="65"/>
      <c r="D14758" s="65"/>
      <c r="E14758" s="65"/>
      <c r="F14758" s="65"/>
      <c r="G14758" s="65"/>
      <c r="H14758" s="113"/>
    </row>
    <row r="14759" spans="1:8">
      <c r="A14759" s="65"/>
      <c r="B14759" s="65"/>
      <c r="C14759" s="65"/>
      <c r="D14759" s="65"/>
      <c r="E14759" s="65"/>
      <c r="F14759" s="65"/>
      <c r="G14759" s="65"/>
      <c r="H14759" s="113"/>
    </row>
    <row r="14760" spans="1:8">
      <c r="A14760" s="65"/>
      <c r="B14760" s="65"/>
      <c r="C14760" s="65"/>
      <c r="D14760" s="65"/>
      <c r="E14760" s="65"/>
      <c r="F14760" s="65"/>
      <c r="G14760" s="65"/>
      <c r="H14760" s="113"/>
    </row>
    <row r="14761" spans="1:8">
      <c r="A14761" s="65"/>
      <c r="B14761" s="65"/>
      <c r="C14761" s="65"/>
      <c r="D14761" s="65"/>
      <c r="E14761" s="65"/>
      <c r="F14761" s="65"/>
      <c r="G14761" s="65"/>
      <c r="H14761" s="113"/>
    </row>
    <row r="14762" spans="1:8">
      <c r="A14762" s="65"/>
      <c r="B14762" s="65"/>
      <c r="C14762" s="65"/>
      <c r="D14762" s="65"/>
      <c r="E14762" s="65"/>
      <c r="F14762" s="65"/>
      <c r="G14762" s="65"/>
      <c r="H14762" s="113"/>
    </row>
    <row r="14763" spans="1:8">
      <c r="A14763" s="65"/>
      <c r="B14763" s="65"/>
      <c r="C14763" s="65"/>
      <c r="D14763" s="65"/>
      <c r="E14763" s="65"/>
      <c r="F14763" s="65"/>
      <c r="G14763" s="65"/>
      <c r="H14763" s="113"/>
    </row>
    <row r="14764" spans="1:8">
      <c r="A14764" s="65"/>
      <c r="B14764" s="65"/>
      <c r="C14764" s="65"/>
      <c r="D14764" s="65"/>
      <c r="E14764" s="65"/>
      <c r="F14764" s="65"/>
      <c r="G14764" s="65"/>
      <c r="H14764" s="113"/>
    </row>
    <row r="14765" spans="1:8">
      <c r="A14765" s="65"/>
      <c r="B14765" s="65"/>
      <c r="C14765" s="65"/>
      <c r="D14765" s="65"/>
      <c r="E14765" s="65"/>
      <c r="F14765" s="65"/>
      <c r="G14765" s="65"/>
      <c r="H14765" s="113"/>
    </row>
    <row r="14766" spans="1:8">
      <c r="A14766" s="65"/>
      <c r="B14766" s="65"/>
      <c r="C14766" s="65"/>
      <c r="D14766" s="65"/>
      <c r="E14766" s="65"/>
      <c r="F14766" s="65"/>
      <c r="G14766" s="65"/>
      <c r="H14766" s="113"/>
    </row>
    <row r="14767" spans="1:8">
      <c r="A14767" s="65"/>
      <c r="B14767" s="65"/>
      <c r="C14767" s="65"/>
      <c r="D14767" s="65"/>
      <c r="E14767" s="65"/>
      <c r="F14767" s="65"/>
      <c r="G14767" s="65"/>
      <c r="H14767" s="113"/>
    </row>
    <row r="14768" spans="1:8">
      <c r="A14768" s="65"/>
      <c r="B14768" s="65"/>
      <c r="C14768" s="65"/>
      <c r="D14768" s="65"/>
      <c r="E14768" s="65"/>
      <c r="F14768" s="65"/>
      <c r="G14768" s="65"/>
      <c r="H14768" s="113"/>
    </row>
    <row r="14769" spans="1:8">
      <c r="A14769" s="65"/>
      <c r="B14769" s="65"/>
      <c r="C14769" s="65"/>
      <c r="D14769" s="65"/>
      <c r="E14769" s="65"/>
      <c r="F14769" s="65"/>
      <c r="G14769" s="65"/>
      <c r="H14769" s="113"/>
    </row>
    <row r="14770" spans="1:8">
      <c r="A14770" s="65"/>
      <c r="B14770" s="65"/>
      <c r="C14770" s="65"/>
      <c r="D14770" s="65"/>
      <c r="E14770" s="65"/>
      <c r="F14770" s="65"/>
      <c r="G14770" s="65"/>
      <c r="H14770" s="113"/>
    </row>
    <row r="14771" spans="1:8">
      <c r="A14771" s="65"/>
      <c r="B14771" s="65"/>
      <c r="C14771" s="65"/>
      <c r="D14771" s="65"/>
      <c r="E14771" s="65"/>
      <c r="F14771" s="65"/>
      <c r="G14771" s="65"/>
      <c r="H14771" s="113"/>
    </row>
    <row r="14772" spans="1:8">
      <c r="A14772" s="65"/>
      <c r="B14772" s="65"/>
      <c r="C14772" s="65"/>
      <c r="D14772" s="65"/>
      <c r="E14772" s="65"/>
      <c r="F14772" s="65"/>
      <c r="G14772" s="65"/>
      <c r="H14772" s="113"/>
    </row>
    <row r="14773" spans="1:8">
      <c r="A14773" s="65"/>
      <c r="B14773" s="65"/>
      <c r="C14773" s="65"/>
      <c r="D14773" s="65"/>
      <c r="E14773" s="65"/>
      <c r="F14773" s="65"/>
      <c r="G14773" s="65"/>
      <c r="H14773" s="113"/>
    </row>
    <row r="14774" spans="1:8">
      <c r="A14774" s="65"/>
      <c r="B14774" s="65"/>
      <c r="C14774" s="65"/>
      <c r="D14774" s="65"/>
      <c r="E14774" s="65"/>
      <c r="F14774" s="65"/>
      <c r="G14774" s="65"/>
      <c r="H14774" s="113"/>
    </row>
    <row r="14775" spans="1:8">
      <c r="A14775" s="65"/>
      <c r="B14775" s="65"/>
      <c r="C14775" s="65"/>
      <c r="D14775" s="65"/>
      <c r="E14775" s="65"/>
      <c r="F14775" s="65"/>
      <c r="G14775" s="65"/>
      <c r="H14775" s="113"/>
    </row>
    <row r="14776" spans="1:8">
      <c r="A14776" s="65"/>
      <c r="B14776" s="65"/>
      <c r="C14776" s="65"/>
      <c r="D14776" s="65"/>
      <c r="E14776" s="65"/>
      <c r="F14776" s="65"/>
      <c r="G14776" s="65"/>
      <c r="H14776" s="113"/>
    </row>
    <row r="14777" spans="1:8">
      <c r="A14777" s="65"/>
      <c r="B14777" s="65"/>
      <c r="C14777" s="65"/>
      <c r="D14777" s="65"/>
      <c r="E14777" s="65"/>
      <c r="F14777" s="65"/>
      <c r="G14777" s="65"/>
      <c r="H14777" s="113"/>
    </row>
    <row r="14778" spans="1:8">
      <c r="A14778" s="65"/>
      <c r="B14778" s="65"/>
      <c r="C14778" s="65"/>
      <c r="D14778" s="65"/>
      <c r="E14778" s="65"/>
      <c r="F14778" s="65"/>
      <c r="G14778" s="65"/>
      <c r="H14778" s="113"/>
    </row>
    <row r="14779" spans="1:8">
      <c r="A14779" s="65"/>
      <c r="B14779" s="65"/>
      <c r="C14779" s="65"/>
      <c r="D14779" s="65"/>
      <c r="E14779" s="65"/>
      <c r="F14779" s="65"/>
      <c r="G14779" s="65"/>
      <c r="H14779" s="113"/>
    </row>
    <row r="14780" spans="1:8">
      <c r="A14780" s="65"/>
      <c r="B14780" s="65"/>
      <c r="C14780" s="65"/>
      <c r="D14780" s="65"/>
      <c r="E14780" s="65"/>
      <c r="F14780" s="65"/>
      <c r="G14780" s="65"/>
      <c r="H14780" s="113"/>
    </row>
    <row r="14781" spans="1:8">
      <c r="A14781" s="65"/>
      <c r="B14781" s="65"/>
      <c r="C14781" s="65"/>
      <c r="D14781" s="65"/>
      <c r="E14781" s="65"/>
      <c r="F14781" s="65"/>
      <c r="G14781" s="65"/>
      <c r="H14781" s="113"/>
    </row>
    <row r="14782" spans="1:8">
      <c r="A14782" s="65"/>
      <c r="B14782" s="65"/>
      <c r="C14782" s="65"/>
      <c r="D14782" s="65"/>
      <c r="E14782" s="65"/>
      <c r="F14782" s="65"/>
      <c r="G14782" s="65"/>
      <c r="H14782" s="113"/>
    </row>
    <row r="14783" spans="1:8">
      <c r="A14783" s="65"/>
      <c r="B14783" s="65"/>
      <c r="C14783" s="65"/>
      <c r="D14783" s="65"/>
      <c r="E14783" s="65"/>
      <c r="F14783" s="65"/>
      <c r="G14783" s="65"/>
      <c r="H14783" s="113"/>
    </row>
    <row r="14784" spans="1:8">
      <c r="A14784" s="65"/>
      <c r="B14784" s="65"/>
      <c r="C14784" s="65"/>
      <c r="D14784" s="65"/>
      <c r="E14784" s="65"/>
      <c r="F14784" s="65"/>
      <c r="G14784" s="65"/>
      <c r="H14784" s="113"/>
    </row>
    <row r="14785" spans="1:8">
      <c r="A14785" s="65"/>
      <c r="B14785" s="65"/>
      <c r="C14785" s="65"/>
      <c r="D14785" s="65"/>
      <c r="E14785" s="65"/>
      <c r="F14785" s="65"/>
      <c r="G14785" s="65"/>
      <c r="H14785" s="113"/>
    </row>
    <row r="14786" spans="1:8">
      <c r="A14786" s="65"/>
      <c r="B14786" s="65"/>
      <c r="C14786" s="65"/>
      <c r="D14786" s="65"/>
      <c r="E14786" s="65"/>
      <c r="F14786" s="65"/>
      <c r="G14786" s="65"/>
      <c r="H14786" s="113"/>
    </row>
    <row r="14787" spans="1:8">
      <c r="A14787" s="65"/>
      <c r="B14787" s="65"/>
      <c r="C14787" s="65"/>
      <c r="D14787" s="65"/>
      <c r="E14787" s="65"/>
      <c r="F14787" s="65"/>
      <c r="G14787" s="65"/>
      <c r="H14787" s="113"/>
    </row>
    <row r="14788" spans="1:8">
      <c r="A14788" s="65"/>
      <c r="B14788" s="65"/>
      <c r="C14788" s="65"/>
      <c r="D14788" s="65"/>
      <c r="E14788" s="65"/>
      <c r="F14788" s="65"/>
      <c r="G14788" s="65"/>
      <c r="H14788" s="113"/>
    </row>
    <row r="14789" spans="1:8">
      <c r="A14789" s="65"/>
      <c r="B14789" s="65"/>
      <c r="C14789" s="65"/>
      <c r="D14789" s="65"/>
      <c r="E14789" s="65"/>
      <c r="F14789" s="65"/>
      <c r="G14789" s="65"/>
      <c r="H14789" s="113"/>
    </row>
    <row r="14790" spans="1:8">
      <c r="A14790" s="65"/>
      <c r="B14790" s="65"/>
      <c r="C14790" s="65"/>
      <c r="D14790" s="65"/>
      <c r="E14790" s="65"/>
      <c r="F14790" s="65"/>
      <c r="G14790" s="65"/>
      <c r="H14790" s="113"/>
    </row>
    <row r="14791" spans="1:8">
      <c r="A14791" s="65"/>
      <c r="B14791" s="65"/>
      <c r="C14791" s="65"/>
      <c r="D14791" s="65"/>
      <c r="E14791" s="65"/>
      <c r="F14791" s="65"/>
      <c r="G14791" s="65"/>
      <c r="H14791" s="113"/>
    </row>
    <row r="14792" spans="1:8">
      <c r="A14792" s="65"/>
      <c r="B14792" s="65"/>
      <c r="C14792" s="65"/>
      <c r="D14792" s="65"/>
      <c r="E14792" s="65"/>
      <c r="F14792" s="65"/>
      <c r="G14792" s="65"/>
      <c r="H14792" s="113"/>
    </row>
    <row r="14793" spans="1:8">
      <c r="A14793" s="65"/>
      <c r="B14793" s="65"/>
      <c r="C14793" s="65"/>
      <c r="D14793" s="65"/>
      <c r="E14793" s="65"/>
      <c r="F14793" s="65"/>
      <c r="G14793" s="65"/>
      <c r="H14793" s="113"/>
    </row>
    <row r="14794" spans="1:8">
      <c r="A14794" s="65"/>
      <c r="B14794" s="65"/>
      <c r="C14794" s="65"/>
      <c r="D14794" s="65"/>
      <c r="E14794" s="65"/>
      <c r="F14794" s="65"/>
      <c r="G14794" s="65"/>
      <c r="H14794" s="113"/>
    </row>
    <row r="14795" spans="1:8">
      <c r="A14795" s="65"/>
      <c r="B14795" s="65"/>
      <c r="C14795" s="65"/>
      <c r="D14795" s="65"/>
      <c r="E14795" s="65"/>
      <c r="F14795" s="65"/>
      <c r="G14795" s="65"/>
      <c r="H14795" s="113"/>
    </row>
    <row r="14796" spans="1:8">
      <c r="A14796" s="65"/>
      <c r="B14796" s="65"/>
      <c r="C14796" s="65"/>
      <c r="D14796" s="65"/>
      <c r="E14796" s="65"/>
      <c r="F14796" s="65"/>
      <c r="G14796" s="65"/>
      <c r="H14796" s="113"/>
    </row>
    <row r="14797" spans="1:8">
      <c r="A14797" s="65"/>
      <c r="B14797" s="65"/>
      <c r="C14797" s="65"/>
      <c r="D14797" s="65"/>
      <c r="E14797" s="65"/>
      <c r="F14797" s="65"/>
      <c r="G14797" s="65"/>
      <c r="H14797" s="113"/>
    </row>
    <row r="14798" spans="1:8">
      <c r="A14798" s="65"/>
      <c r="B14798" s="65"/>
      <c r="C14798" s="65"/>
      <c r="D14798" s="65"/>
      <c r="E14798" s="65"/>
      <c r="F14798" s="65"/>
      <c r="G14798" s="65"/>
      <c r="H14798" s="113"/>
    </row>
    <row r="14799" spans="1:8">
      <c r="A14799" s="65"/>
      <c r="B14799" s="65"/>
      <c r="C14799" s="65"/>
      <c r="D14799" s="65"/>
      <c r="E14799" s="65"/>
      <c r="F14799" s="65"/>
      <c r="G14799" s="65"/>
      <c r="H14799" s="113"/>
    </row>
    <row r="14800" spans="1:8">
      <c r="A14800" s="65"/>
      <c r="B14800" s="65"/>
      <c r="C14800" s="65"/>
      <c r="D14800" s="65"/>
      <c r="E14800" s="65"/>
      <c r="F14800" s="65"/>
      <c r="G14800" s="65"/>
      <c r="H14800" s="113"/>
    </row>
    <row r="14801" spans="1:8">
      <c r="A14801" s="65"/>
      <c r="B14801" s="65"/>
      <c r="C14801" s="65"/>
      <c r="D14801" s="65"/>
      <c r="E14801" s="65"/>
      <c r="F14801" s="65"/>
      <c r="G14801" s="65"/>
      <c r="H14801" s="113"/>
    </row>
    <row r="14802" spans="1:8">
      <c r="A14802" s="65"/>
      <c r="B14802" s="65"/>
      <c r="C14802" s="65"/>
      <c r="D14802" s="65"/>
      <c r="E14802" s="65"/>
      <c r="F14802" s="65"/>
      <c r="G14802" s="65"/>
      <c r="H14802" s="113"/>
    </row>
    <row r="14803" spans="1:8">
      <c r="A14803" s="65"/>
      <c r="B14803" s="65"/>
      <c r="C14803" s="65"/>
      <c r="D14803" s="65"/>
      <c r="E14803" s="65"/>
      <c r="F14803" s="65"/>
      <c r="G14803" s="65"/>
      <c r="H14803" s="113"/>
    </row>
    <row r="14804" spans="1:8">
      <c r="A14804" s="65"/>
      <c r="B14804" s="65"/>
      <c r="C14804" s="65"/>
      <c r="D14804" s="65"/>
      <c r="E14804" s="65"/>
      <c r="F14804" s="65"/>
      <c r="G14804" s="65"/>
      <c r="H14804" s="113"/>
    </row>
    <row r="14805" spans="1:8">
      <c r="A14805" s="65"/>
      <c r="B14805" s="65"/>
      <c r="C14805" s="65"/>
      <c r="D14805" s="65"/>
      <c r="E14805" s="65"/>
      <c r="F14805" s="65"/>
      <c r="G14805" s="65"/>
      <c r="H14805" s="113"/>
    </row>
    <row r="14806" spans="1:8">
      <c r="A14806" s="65"/>
      <c r="B14806" s="65"/>
      <c r="C14806" s="65"/>
      <c r="D14806" s="65"/>
      <c r="E14806" s="65"/>
      <c r="F14806" s="65"/>
      <c r="G14806" s="65"/>
      <c r="H14806" s="113"/>
    </row>
    <row r="14807" spans="1:8">
      <c r="A14807" s="65"/>
      <c r="B14807" s="65"/>
      <c r="C14807" s="65"/>
      <c r="D14807" s="65"/>
      <c r="E14807" s="65"/>
      <c r="F14807" s="65"/>
      <c r="G14807" s="65"/>
      <c r="H14807" s="113"/>
    </row>
    <row r="14808" spans="1:8">
      <c r="A14808" s="65"/>
      <c r="B14808" s="65"/>
      <c r="C14808" s="65"/>
      <c r="D14808" s="65"/>
      <c r="E14808" s="65"/>
      <c r="F14808" s="65"/>
      <c r="G14808" s="65"/>
      <c r="H14808" s="113"/>
    </row>
    <row r="14809" spans="1:8">
      <c r="A14809" s="65"/>
      <c r="B14809" s="65"/>
      <c r="C14809" s="65"/>
      <c r="D14809" s="65"/>
      <c r="E14809" s="65"/>
      <c r="F14809" s="65"/>
      <c r="G14809" s="65"/>
      <c r="H14809" s="113"/>
    </row>
    <row r="14810" spans="1:8">
      <c r="A14810" s="65"/>
      <c r="B14810" s="65"/>
      <c r="C14810" s="65"/>
      <c r="D14810" s="65"/>
      <c r="E14810" s="65"/>
      <c r="F14810" s="65"/>
      <c r="G14810" s="65"/>
      <c r="H14810" s="113"/>
    </row>
    <row r="14811" spans="1:8">
      <c r="A14811" s="65"/>
      <c r="B14811" s="65"/>
      <c r="C14811" s="65"/>
      <c r="D14811" s="65"/>
      <c r="E14811" s="65"/>
      <c r="F14811" s="65"/>
      <c r="G14811" s="65"/>
      <c r="H14811" s="113"/>
    </row>
    <row r="14812" spans="1:8">
      <c r="A14812" s="65"/>
      <c r="B14812" s="65"/>
      <c r="C14812" s="65"/>
      <c r="D14812" s="65"/>
      <c r="E14812" s="65"/>
      <c r="F14812" s="65"/>
      <c r="G14812" s="65"/>
      <c r="H14812" s="113"/>
    </row>
    <row r="14813" spans="1:8">
      <c r="A14813" s="65"/>
      <c r="B14813" s="65"/>
      <c r="C14813" s="65"/>
      <c r="D14813" s="65"/>
      <c r="E14813" s="65"/>
      <c r="F14813" s="65"/>
      <c r="G14813" s="65"/>
      <c r="H14813" s="113"/>
    </row>
    <row r="14814" spans="1:8">
      <c r="A14814" s="65"/>
      <c r="B14814" s="65"/>
      <c r="C14814" s="65"/>
      <c r="D14814" s="65"/>
      <c r="E14814" s="65"/>
      <c r="F14814" s="65"/>
      <c r="G14814" s="65"/>
      <c r="H14814" s="113"/>
    </row>
    <row r="14815" spans="1:8">
      <c r="A14815" s="65"/>
      <c r="B14815" s="65"/>
      <c r="C14815" s="65"/>
      <c r="D14815" s="65"/>
      <c r="E14815" s="65"/>
      <c r="F14815" s="65"/>
      <c r="G14815" s="65"/>
      <c r="H14815" s="113"/>
    </row>
    <row r="14816" spans="1:8">
      <c r="A14816" s="65"/>
      <c r="B14816" s="65"/>
      <c r="C14816" s="65"/>
      <c r="D14816" s="65"/>
      <c r="E14816" s="65"/>
      <c r="F14816" s="65"/>
      <c r="G14816" s="65"/>
      <c r="H14816" s="113"/>
    </row>
    <row r="14817" spans="1:8">
      <c r="A14817" s="65"/>
      <c r="B14817" s="65"/>
      <c r="C14817" s="65"/>
      <c r="D14817" s="65"/>
      <c r="E14817" s="65"/>
      <c r="F14817" s="65"/>
      <c r="G14817" s="65"/>
      <c r="H14817" s="113"/>
    </row>
    <row r="14818" spans="1:8">
      <c r="A14818" s="65"/>
      <c r="B14818" s="65"/>
      <c r="C14818" s="65"/>
      <c r="D14818" s="65"/>
      <c r="E14818" s="65"/>
      <c r="F14818" s="65"/>
      <c r="G14818" s="65"/>
      <c r="H14818" s="113"/>
    </row>
    <row r="14819" spans="1:8">
      <c r="A14819" s="65"/>
      <c r="B14819" s="65"/>
      <c r="C14819" s="65"/>
      <c r="D14819" s="65"/>
      <c r="E14819" s="65"/>
      <c r="F14819" s="65"/>
      <c r="G14819" s="65"/>
      <c r="H14819" s="113"/>
    </row>
    <row r="14820" spans="1:8">
      <c r="A14820" s="65"/>
      <c r="B14820" s="65"/>
      <c r="C14820" s="65"/>
      <c r="D14820" s="65"/>
      <c r="E14820" s="65"/>
      <c r="F14820" s="65"/>
      <c r="G14820" s="65"/>
      <c r="H14820" s="113"/>
    </row>
    <row r="14821" spans="1:8">
      <c r="A14821" s="65"/>
      <c r="B14821" s="65"/>
      <c r="C14821" s="65"/>
      <c r="D14821" s="65"/>
      <c r="E14821" s="65"/>
      <c r="F14821" s="65"/>
      <c r="G14821" s="65"/>
      <c r="H14821" s="113"/>
    </row>
    <row r="14822" spans="1:8">
      <c r="A14822" s="65"/>
      <c r="B14822" s="65"/>
      <c r="C14822" s="65"/>
      <c r="D14822" s="65"/>
      <c r="E14822" s="65"/>
      <c r="F14822" s="65"/>
      <c r="G14822" s="65"/>
      <c r="H14822" s="113"/>
    </row>
    <row r="14823" spans="1:8">
      <c r="A14823" s="65"/>
      <c r="B14823" s="65"/>
      <c r="C14823" s="65"/>
      <c r="D14823" s="65"/>
      <c r="E14823" s="65"/>
      <c r="F14823" s="65"/>
      <c r="G14823" s="65"/>
      <c r="H14823" s="113"/>
    </row>
    <row r="14824" spans="1:8">
      <c r="A14824" s="65"/>
      <c r="B14824" s="65"/>
      <c r="C14824" s="65"/>
      <c r="D14824" s="65"/>
      <c r="E14824" s="65"/>
      <c r="F14824" s="65"/>
      <c r="G14824" s="65"/>
      <c r="H14824" s="113"/>
    </row>
    <row r="14825" spans="1:8">
      <c r="A14825" s="65"/>
      <c r="B14825" s="65"/>
      <c r="C14825" s="65"/>
      <c r="D14825" s="65"/>
      <c r="E14825" s="65"/>
      <c r="F14825" s="65"/>
      <c r="G14825" s="65"/>
      <c r="H14825" s="113"/>
    </row>
    <row r="14826" spans="1:8">
      <c r="A14826" s="65"/>
      <c r="B14826" s="65"/>
      <c r="C14826" s="65"/>
      <c r="D14826" s="65"/>
      <c r="E14826" s="65"/>
      <c r="F14826" s="65"/>
      <c r="G14826" s="65"/>
      <c r="H14826" s="113"/>
    </row>
    <row r="14827" spans="1:8">
      <c r="A14827" s="65"/>
      <c r="B14827" s="65"/>
      <c r="C14827" s="65"/>
      <c r="D14827" s="65"/>
      <c r="E14827" s="65"/>
      <c r="F14827" s="65"/>
      <c r="G14827" s="65"/>
      <c r="H14827" s="113"/>
    </row>
    <row r="14828" spans="1:8">
      <c r="A14828" s="65"/>
      <c r="B14828" s="65"/>
      <c r="C14828" s="65"/>
      <c r="D14828" s="65"/>
      <c r="E14828" s="65"/>
      <c r="F14828" s="65"/>
      <c r="G14828" s="65"/>
      <c r="H14828" s="113"/>
    </row>
    <row r="14829" spans="1:8">
      <c r="A14829" s="65"/>
      <c r="B14829" s="65"/>
      <c r="C14829" s="65"/>
      <c r="D14829" s="65"/>
      <c r="E14829" s="65"/>
      <c r="F14829" s="65"/>
      <c r="G14829" s="65"/>
      <c r="H14829" s="113"/>
    </row>
    <row r="14830" spans="1:8">
      <c r="A14830" s="65"/>
      <c r="B14830" s="65"/>
      <c r="C14830" s="65"/>
      <c r="D14830" s="65"/>
      <c r="E14830" s="65"/>
      <c r="F14830" s="65"/>
      <c r="G14830" s="65"/>
      <c r="H14830" s="113"/>
    </row>
    <row r="14831" spans="1:8">
      <c r="A14831" s="65"/>
      <c r="B14831" s="65"/>
      <c r="C14831" s="65"/>
      <c r="D14831" s="65"/>
      <c r="E14831" s="65"/>
      <c r="F14831" s="65"/>
      <c r="G14831" s="65"/>
      <c r="H14831" s="113"/>
    </row>
    <row r="14832" spans="1:8">
      <c r="A14832" s="65"/>
      <c r="B14832" s="65"/>
      <c r="C14832" s="65"/>
      <c r="D14832" s="65"/>
      <c r="E14832" s="65"/>
      <c r="F14832" s="65"/>
      <c r="G14832" s="65"/>
      <c r="H14832" s="113"/>
    </row>
    <row r="14833" spans="1:8">
      <c r="A14833" s="65"/>
      <c r="B14833" s="65"/>
      <c r="C14833" s="65"/>
      <c r="D14833" s="65"/>
      <c r="E14833" s="65"/>
      <c r="F14833" s="65"/>
      <c r="G14833" s="65"/>
      <c r="H14833" s="113"/>
    </row>
    <row r="14834" spans="1:8">
      <c r="A14834" s="65"/>
      <c r="B14834" s="65"/>
      <c r="C14834" s="65"/>
      <c r="D14834" s="65"/>
      <c r="E14834" s="65"/>
      <c r="F14834" s="65"/>
      <c r="G14834" s="65"/>
      <c r="H14834" s="113"/>
    </row>
    <row r="14835" spans="1:8">
      <c r="A14835" s="65"/>
      <c r="B14835" s="65"/>
      <c r="C14835" s="65"/>
      <c r="D14835" s="65"/>
      <c r="E14835" s="65"/>
      <c r="F14835" s="65"/>
      <c r="G14835" s="65"/>
      <c r="H14835" s="113"/>
    </row>
    <row r="14836" spans="1:8">
      <c r="A14836" s="65"/>
      <c r="B14836" s="65"/>
      <c r="C14836" s="65"/>
      <c r="D14836" s="65"/>
      <c r="E14836" s="65"/>
      <c r="F14836" s="65"/>
      <c r="G14836" s="65"/>
      <c r="H14836" s="113"/>
    </row>
    <row r="14837" spans="1:8">
      <c r="A14837" s="65"/>
      <c r="B14837" s="65"/>
      <c r="C14837" s="65"/>
      <c r="D14837" s="65"/>
      <c r="E14837" s="65"/>
      <c r="F14837" s="65"/>
      <c r="G14837" s="65"/>
      <c r="H14837" s="113"/>
    </row>
    <row r="14838" spans="1:8">
      <c r="A14838" s="65"/>
      <c r="B14838" s="65"/>
      <c r="C14838" s="65"/>
      <c r="D14838" s="65"/>
      <c r="E14838" s="65"/>
      <c r="F14838" s="65"/>
      <c r="G14838" s="65"/>
      <c r="H14838" s="113"/>
    </row>
    <row r="14839" spans="1:8">
      <c r="A14839" s="65"/>
      <c r="B14839" s="65"/>
      <c r="C14839" s="65"/>
      <c r="D14839" s="65"/>
      <c r="E14839" s="65"/>
      <c r="F14839" s="65"/>
      <c r="G14839" s="65"/>
      <c r="H14839" s="113"/>
    </row>
    <row r="14840" spans="1:8">
      <c r="A14840" s="65"/>
      <c r="B14840" s="65"/>
      <c r="C14840" s="65"/>
      <c r="D14840" s="65"/>
      <c r="E14840" s="65"/>
      <c r="F14840" s="65"/>
      <c r="G14840" s="65"/>
      <c r="H14840" s="113"/>
    </row>
    <row r="14841" spans="1:8">
      <c r="A14841" s="65"/>
      <c r="B14841" s="65"/>
      <c r="C14841" s="65"/>
      <c r="D14841" s="65"/>
      <c r="E14841" s="65"/>
      <c r="F14841" s="65"/>
      <c r="G14841" s="65"/>
      <c r="H14841" s="113"/>
    </row>
    <row r="14842" spans="1:8">
      <c r="A14842" s="65"/>
      <c r="B14842" s="65"/>
      <c r="C14842" s="65"/>
      <c r="D14842" s="65"/>
      <c r="E14842" s="65"/>
      <c r="F14842" s="65"/>
      <c r="G14842" s="65"/>
      <c r="H14842" s="113"/>
    </row>
    <row r="14843" spans="1:8">
      <c r="A14843" s="65"/>
      <c r="B14843" s="65"/>
      <c r="C14843" s="65"/>
      <c r="D14843" s="65"/>
      <c r="E14843" s="65"/>
      <c r="F14843" s="65"/>
      <c r="G14843" s="65"/>
      <c r="H14843" s="113"/>
    </row>
    <row r="14844" spans="1:8">
      <c r="A14844" s="65"/>
      <c r="B14844" s="65"/>
      <c r="C14844" s="65"/>
      <c r="D14844" s="65"/>
      <c r="E14844" s="65"/>
      <c r="F14844" s="65"/>
      <c r="G14844" s="65"/>
      <c r="H14844" s="113"/>
    </row>
    <row r="14845" spans="1:8">
      <c r="A14845" s="65"/>
      <c r="B14845" s="65"/>
      <c r="C14845" s="65"/>
      <c r="D14845" s="65"/>
      <c r="E14845" s="65"/>
      <c r="F14845" s="65"/>
      <c r="G14845" s="65"/>
      <c r="H14845" s="113"/>
    </row>
    <row r="14846" spans="1:8">
      <c r="A14846" s="65"/>
      <c r="B14846" s="65"/>
      <c r="C14846" s="65"/>
      <c r="D14846" s="65"/>
      <c r="E14846" s="65"/>
      <c r="F14846" s="65"/>
      <c r="G14846" s="65"/>
      <c r="H14846" s="113"/>
    </row>
    <row r="14847" spans="1:8">
      <c r="A14847" s="65"/>
      <c r="B14847" s="65"/>
      <c r="C14847" s="65"/>
      <c r="D14847" s="65"/>
      <c r="E14847" s="65"/>
      <c r="F14847" s="65"/>
      <c r="G14847" s="65"/>
      <c r="H14847" s="113"/>
    </row>
    <row r="14848" spans="1:8">
      <c r="A14848" s="65"/>
      <c r="B14848" s="65"/>
      <c r="C14848" s="65"/>
      <c r="D14848" s="65"/>
      <c r="E14848" s="65"/>
      <c r="F14848" s="65"/>
      <c r="G14848" s="65"/>
      <c r="H14848" s="113"/>
    </row>
    <row r="14849" spans="1:8">
      <c r="A14849" s="65"/>
      <c r="B14849" s="65"/>
      <c r="C14849" s="65"/>
      <c r="D14849" s="65"/>
      <c r="E14849" s="65"/>
      <c r="F14849" s="65"/>
      <c r="G14849" s="65"/>
      <c r="H14849" s="113"/>
    </row>
    <row r="14850" spans="1:8">
      <c r="A14850" s="65"/>
      <c r="B14850" s="65"/>
      <c r="C14850" s="65"/>
      <c r="D14850" s="65"/>
      <c r="E14850" s="65"/>
      <c r="F14850" s="65"/>
      <c r="G14850" s="65"/>
      <c r="H14850" s="113"/>
    </row>
    <row r="14851" spans="1:8">
      <c r="A14851" s="65"/>
      <c r="B14851" s="65"/>
      <c r="C14851" s="65"/>
      <c r="D14851" s="65"/>
      <c r="E14851" s="65"/>
      <c r="F14851" s="65"/>
      <c r="G14851" s="65"/>
      <c r="H14851" s="113"/>
    </row>
    <row r="14852" spans="1:8">
      <c r="A14852" s="65"/>
      <c r="B14852" s="65"/>
      <c r="C14852" s="65"/>
      <c r="D14852" s="65"/>
      <c r="E14852" s="65"/>
      <c r="F14852" s="65"/>
      <c r="G14852" s="65"/>
      <c r="H14852" s="113"/>
    </row>
    <row r="14853" spans="1:8">
      <c r="A14853" s="65"/>
      <c r="B14853" s="65"/>
      <c r="C14853" s="65"/>
      <c r="D14853" s="65"/>
      <c r="E14853" s="65"/>
      <c r="F14853" s="65"/>
      <c r="G14853" s="65"/>
      <c r="H14853" s="113"/>
    </row>
    <row r="14854" spans="1:8">
      <c r="A14854" s="65"/>
      <c r="B14854" s="65"/>
      <c r="C14854" s="65"/>
      <c r="D14854" s="65"/>
      <c r="E14854" s="65"/>
      <c r="F14854" s="65"/>
      <c r="G14854" s="65"/>
      <c r="H14854" s="113"/>
    </row>
    <row r="14855" spans="1:8">
      <c r="A14855" s="65"/>
      <c r="B14855" s="65"/>
      <c r="C14855" s="65"/>
      <c r="D14855" s="65"/>
      <c r="E14855" s="65"/>
      <c r="F14855" s="65"/>
      <c r="G14855" s="65"/>
      <c r="H14855" s="113"/>
    </row>
    <row r="14856" spans="1:8">
      <c r="A14856" s="65"/>
      <c r="B14856" s="65"/>
      <c r="C14856" s="65"/>
      <c r="D14856" s="65"/>
      <c r="E14856" s="65"/>
      <c r="F14856" s="65"/>
      <c r="G14856" s="65"/>
      <c r="H14856" s="113"/>
    </row>
    <row r="14857" spans="1:8">
      <c r="A14857" s="65"/>
      <c r="B14857" s="65"/>
      <c r="C14857" s="65"/>
      <c r="D14857" s="65"/>
      <c r="E14857" s="65"/>
      <c r="F14857" s="65"/>
      <c r="G14857" s="65"/>
      <c r="H14857" s="113"/>
    </row>
    <row r="14858" spans="1:8">
      <c r="A14858" s="65"/>
      <c r="B14858" s="65"/>
      <c r="C14858" s="65"/>
      <c r="D14858" s="65"/>
      <c r="E14858" s="65"/>
      <c r="F14858" s="65"/>
      <c r="G14858" s="65"/>
      <c r="H14858" s="113"/>
    </row>
    <row r="14859" spans="1:8">
      <c r="A14859" s="65"/>
      <c r="B14859" s="65"/>
      <c r="C14859" s="65"/>
      <c r="D14859" s="65"/>
      <c r="E14859" s="65"/>
      <c r="F14859" s="65"/>
      <c r="G14859" s="65"/>
      <c r="H14859" s="113"/>
    </row>
    <row r="14860" spans="1:8">
      <c r="A14860" s="65"/>
      <c r="B14860" s="65"/>
      <c r="C14860" s="65"/>
      <c r="D14860" s="65"/>
      <c r="E14860" s="65"/>
      <c r="F14860" s="65"/>
      <c r="G14860" s="65"/>
      <c r="H14860" s="113"/>
    </row>
    <row r="14861" spans="1:8">
      <c r="A14861" s="65"/>
      <c r="B14861" s="65"/>
      <c r="C14861" s="65"/>
      <c r="D14861" s="65"/>
      <c r="E14861" s="65"/>
      <c r="F14861" s="65"/>
      <c r="G14861" s="65"/>
      <c r="H14861" s="113"/>
    </row>
    <row r="14862" spans="1:8">
      <c r="A14862" s="65"/>
      <c r="B14862" s="65"/>
      <c r="C14862" s="65"/>
      <c r="D14862" s="65"/>
      <c r="E14862" s="65"/>
      <c r="F14862" s="65"/>
      <c r="G14862" s="65"/>
      <c r="H14862" s="113"/>
    </row>
    <row r="14863" spans="1:8">
      <c r="A14863" s="65"/>
      <c r="B14863" s="65"/>
      <c r="C14863" s="65"/>
      <c r="D14863" s="65"/>
      <c r="E14863" s="65"/>
      <c r="F14863" s="65"/>
      <c r="G14863" s="65"/>
      <c r="H14863" s="113"/>
    </row>
    <row r="14864" spans="1:8">
      <c r="A14864" s="65"/>
      <c r="B14864" s="65"/>
      <c r="C14864" s="65"/>
      <c r="D14864" s="65"/>
      <c r="E14864" s="65"/>
      <c r="F14864" s="65"/>
      <c r="G14864" s="65"/>
      <c r="H14864" s="113"/>
    </row>
    <row r="14865" spans="1:8">
      <c r="A14865" s="65"/>
      <c r="B14865" s="65"/>
      <c r="C14865" s="65"/>
      <c r="D14865" s="65"/>
      <c r="E14865" s="65"/>
      <c r="F14865" s="65"/>
      <c r="G14865" s="65"/>
      <c r="H14865" s="113"/>
    </row>
    <row r="14866" spans="1:8">
      <c r="A14866" s="65"/>
      <c r="B14866" s="65"/>
      <c r="C14866" s="65"/>
      <c r="D14866" s="65"/>
      <c r="E14866" s="65"/>
      <c r="F14866" s="65"/>
      <c r="G14866" s="65"/>
      <c r="H14866" s="113"/>
    </row>
    <row r="14867" spans="1:8">
      <c r="A14867" s="65"/>
      <c r="B14867" s="65"/>
      <c r="C14867" s="65"/>
      <c r="D14867" s="65"/>
      <c r="E14867" s="65"/>
      <c r="F14867" s="65"/>
      <c r="G14867" s="65"/>
      <c r="H14867" s="113"/>
    </row>
    <row r="14868" spans="1:8">
      <c r="A14868" s="65"/>
      <c r="B14868" s="65"/>
      <c r="C14868" s="65"/>
      <c r="D14868" s="65"/>
      <c r="E14868" s="65"/>
      <c r="F14868" s="65"/>
      <c r="G14868" s="65"/>
      <c r="H14868" s="113"/>
    </row>
    <row r="14869" spans="1:8">
      <c r="A14869" s="65"/>
      <c r="B14869" s="65"/>
      <c r="C14869" s="65"/>
      <c r="D14869" s="65"/>
      <c r="E14869" s="65"/>
      <c r="F14869" s="65"/>
      <c r="G14869" s="65"/>
      <c r="H14869" s="113"/>
    </row>
    <row r="14870" spans="1:8">
      <c r="A14870" s="65"/>
      <c r="B14870" s="65"/>
      <c r="C14870" s="65"/>
      <c r="D14870" s="65"/>
      <c r="E14870" s="65"/>
      <c r="F14870" s="65"/>
      <c r="G14870" s="65"/>
      <c r="H14870" s="113"/>
    </row>
    <row r="14871" spans="1:8">
      <c r="A14871" s="65"/>
      <c r="B14871" s="65"/>
      <c r="C14871" s="65"/>
      <c r="D14871" s="65"/>
      <c r="E14871" s="65"/>
      <c r="F14871" s="65"/>
      <c r="G14871" s="65"/>
      <c r="H14871" s="113"/>
    </row>
    <row r="14872" spans="1:8">
      <c r="A14872" s="65"/>
      <c r="B14872" s="65"/>
      <c r="C14872" s="65"/>
      <c r="D14872" s="65"/>
      <c r="E14872" s="65"/>
      <c r="F14872" s="65"/>
      <c r="G14872" s="65"/>
      <c r="H14872" s="113"/>
    </row>
    <row r="14873" spans="1:8">
      <c r="A14873" s="65"/>
      <c r="B14873" s="65"/>
      <c r="C14873" s="65"/>
      <c r="D14873" s="65"/>
      <c r="E14873" s="65"/>
      <c r="F14873" s="65"/>
      <c r="G14873" s="65"/>
      <c r="H14873" s="113"/>
    </row>
    <row r="14874" spans="1:8">
      <c r="A14874" s="65"/>
      <c r="B14874" s="65"/>
      <c r="C14874" s="65"/>
      <c r="D14874" s="65"/>
      <c r="E14874" s="65"/>
      <c r="F14874" s="65"/>
      <c r="G14874" s="65"/>
      <c r="H14874" s="113"/>
    </row>
    <row r="14875" spans="1:8">
      <c r="A14875" s="65"/>
      <c r="B14875" s="65"/>
      <c r="C14875" s="65"/>
      <c r="D14875" s="65"/>
      <c r="E14875" s="65"/>
      <c r="F14875" s="65"/>
      <c r="G14875" s="65"/>
      <c r="H14875" s="113"/>
    </row>
    <row r="14876" spans="1:8">
      <c r="A14876" s="65"/>
      <c r="B14876" s="65"/>
      <c r="C14876" s="65"/>
      <c r="D14876" s="65"/>
      <c r="E14876" s="65"/>
      <c r="F14876" s="65"/>
      <c r="G14876" s="65"/>
      <c r="H14876" s="113"/>
    </row>
    <row r="14877" spans="1:8">
      <c r="A14877" s="65"/>
      <c r="B14877" s="65"/>
      <c r="C14877" s="65"/>
      <c r="D14877" s="65"/>
      <c r="E14877" s="65"/>
      <c r="F14877" s="65"/>
      <c r="G14877" s="65"/>
      <c r="H14877" s="113"/>
    </row>
    <row r="14878" spans="1:8">
      <c r="A14878" s="65"/>
      <c r="B14878" s="65"/>
      <c r="C14878" s="65"/>
      <c r="D14878" s="65"/>
      <c r="E14878" s="65"/>
      <c r="F14878" s="65"/>
      <c r="G14878" s="65"/>
      <c r="H14878" s="113"/>
    </row>
    <row r="14879" spans="1:8">
      <c r="A14879" s="65"/>
      <c r="B14879" s="65"/>
      <c r="C14879" s="65"/>
      <c r="D14879" s="65"/>
      <c r="E14879" s="65"/>
      <c r="F14879" s="65"/>
      <c r="G14879" s="65"/>
      <c r="H14879" s="113"/>
    </row>
    <row r="14880" spans="1:8">
      <c r="A14880" s="65"/>
      <c r="B14880" s="65"/>
      <c r="C14880" s="65"/>
      <c r="D14880" s="65"/>
      <c r="E14880" s="65"/>
      <c r="F14880" s="65"/>
      <c r="G14880" s="65"/>
      <c r="H14880" s="113"/>
    </row>
    <row r="14881" spans="1:8">
      <c r="A14881" s="65"/>
      <c r="B14881" s="65"/>
      <c r="C14881" s="65"/>
      <c r="D14881" s="65"/>
      <c r="E14881" s="65"/>
      <c r="F14881" s="65"/>
      <c r="G14881" s="65"/>
      <c r="H14881" s="113"/>
    </row>
    <row r="14882" spans="1:8">
      <c r="A14882" s="65"/>
      <c r="B14882" s="65"/>
      <c r="C14882" s="65"/>
      <c r="D14882" s="65"/>
      <c r="E14882" s="65"/>
      <c r="F14882" s="65"/>
      <c r="G14882" s="65"/>
      <c r="H14882" s="113"/>
    </row>
    <row r="14883" spans="1:8">
      <c r="A14883" s="65"/>
      <c r="B14883" s="65"/>
      <c r="C14883" s="65"/>
      <c r="D14883" s="65"/>
      <c r="E14883" s="65"/>
      <c r="F14883" s="65"/>
      <c r="G14883" s="65"/>
      <c r="H14883" s="113"/>
    </row>
    <row r="14884" spans="1:8">
      <c r="A14884" s="65"/>
      <c r="B14884" s="65"/>
      <c r="C14884" s="65"/>
      <c r="D14884" s="65"/>
      <c r="E14884" s="65"/>
      <c r="F14884" s="65"/>
      <c r="G14884" s="65"/>
      <c r="H14884" s="113"/>
    </row>
    <row r="14885" spans="1:8">
      <c r="A14885" s="65"/>
      <c r="B14885" s="65"/>
      <c r="C14885" s="65"/>
      <c r="D14885" s="65"/>
      <c r="E14885" s="65"/>
      <c r="F14885" s="65"/>
      <c r="G14885" s="65"/>
      <c r="H14885" s="113"/>
    </row>
    <row r="14886" spans="1:8">
      <c r="A14886" s="65"/>
      <c r="B14886" s="65"/>
      <c r="C14886" s="65"/>
      <c r="D14886" s="65"/>
      <c r="E14886" s="65"/>
      <c r="F14886" s="65"/>
      <c r="G14886" s="65"/>
      <c r="H14886" s="113"/>
    </row>
    <row r="14887" spans="1:8">
      <c r="A14887" s="65"/>
      <c r="B14887" s="65"/>
      <c r="C14887" s="65"/>
      <c r="D14887" s="65"/>
      <c r="E14887" s="65"/>
      <c r="F14887" s="65"/>
      <c r="G14887" s="65"/>
      <c r="H14887" s="113"/>
    </row>
    <row r="14888" spans="1:8">
      <c r="A14888" s="65"/>
      <c r="B14888" s="65"/>
      <c r="C14888" s="65"/>
      <c r="D14888" s="65"/>
      <c r="E14888" s="65"/>
      <c r="F14888" s="65"/>
      <c r="G14888" s="65"/>
      <c r="H14888" s="113"/>
    </row>
    <row r="14889" spans="1:8">
      <c r="A14889" s="65"/>
      <c r="B14889" s="65"/>
      <c r="C14889" s="65"/>
      <c r="D14889" s="65"/>
      <c r="E14889" s="65"/>
      <c r="F14889" s="65"/>
      <c r="G14889" s="65"/>
      <c r="H14889" s="113"/>
    </row>
    <row r="14890" spans="1:8">
      <c r="A14890" s="65"/>
      <c r="B14890" s="65"/>
      <c r="C14890" s="65"/>
      <c r="D14890" s="65"/>
      <c r="E14890" s="65"/>
      <c r="F14890" s="65"/>
      <c r="G14890" s="65"/>
      <c r="H14890" s="113"/>
    </row>
    <row r="14891" spans="1:8">
      <c r="A14891" s="65"/>
      <c r="B14891" s="65"/>
      <c r="C14891" s="65"/>
      <c r="D14891" s="65"/>
      <c r="E14891" s="65"/>
      <c r="F14891" s="65"/>
      <c r="G14891" s="65"/>
      <c r="H14891" s="113"/>
    </row>
    <row r="14892" spans="1:8">
      <c r="A14892" s="65"/>
      <c r="B14892" s="65"/>
      <c r="C14892" s="65"/>
      <c r="D14892" s="65"/>
      <c r="E14892" s="65"/>
      <c r="F14892" s="65"/>
      <c r="G14892" s="65"/>
      <c r="H14892" s="113"/>
    </row>
    <row r="14893" spans="1:8">
      <c r="A14893" s="65"/>
      <c r="B14893" s="65"/>
      <c r="C14893" s="65"/>
      <c r="D14893" s="65"/>
      <c r="E14893" s="65"/>
      <c r="F14893" s="65"/>
      <c r="G14893" s="65"/>
      <c r="H14893" s="113"/>
    </row>
    <row r="14894" spans="1:8">
      <c r="A14894" s="65"/>
      <c r="B14894" s="65"/>
      <c r="C14894" s="65"/>
      <c r="D14894" s="65"/>
      <c r="E14894" s="65"/>
      <c r="F14894" s="65"/>
      <c r="G14894" s="65"/>
      <c r="H14894" s="113"/>
    </row>
    <row r="14895" spans="1:8">
      <c r="A14895" s="65"/>
      <c r="B14895" s="65"/>
      <c r="C14895" s="65"/>
      <c r="D14895" s="65"/>
      <c r="E14895" s="65"/>
      <c r="F14895" s="65"/>
      <c r="G14895" s="65"/>
      <c r="H14895" s="113"/>
    </row>
    <row r="14896" spans="1:8">
      <c r="A14896" s="65"/>
      <c r="B14896" s="65"/>
      <c r="C14896" s="65"/>
      <c r="D14896" s="65"/>
      <c r="E14896" s="65"/>
      <c r="F14896" s="65"/>
      <c r="G14896" s="65"/>
      <c r="H14896" s="113"/>
    </row>
    <row r="14897" spans="1:8">
      <c r="A14897" s="65"/>
      <c r="B14897" s="65"/>
      <c r="C14897" s="65"/>
      <c r="D14897" s="65"/>
      <c r="E14897" s="65"/>
      <c r="F14897" s="65"/>
      <c r="G14897" s="65"/>
      <c r="H14897" s="113"/>
    </row>
    <row r="14898" spans="1:8">
      <c r="A14898" s="65"/>
      <c r="B14898" s="65"/>
      <c r="C14898" s="65"/>
      <c r="D14898" s="65"/>
      <c r="E14898" s="65"/>
      <c r="F14898" s="65"/>
      <c r="G14898" s="65"/>
      <c r="H14898" s="113"/>
    </row>
    <row r="14899" spans="1:8">
      <c r="A14899" s="65"/>
      <c r="B14899" s="65"/>
      <c r="C14899" s="65"/>
      <c r="D14899" s="65"/>
      <c r="E14899" s="65"/>
      <c r="F14899" s="65"/>
      <c r="G14899" s="65"/>
      <c r="H14899" s="113"/>
    </row>
    <row r="14900" spans="1:8">
      <c r="A14900" s="65"/>
      <c r="B14900" s="65"/>
      <c r="C14900" s="65"/>
      <c r="D14900" s="65"/>
      <c r="E14900" s="65"/>
      <c r="F14900" s="65"/>
      <c r="G14900" s="65"/>
      <c r="H14900" s="113"/>
    </row>
    <row r="14901" spans="1:8">
      <c r="A14901" s="65"/>
      <c r="B14901" s="65"/>
      <c r="C14901" s="65"/>
      <c r="D14901" s="65"/>
      <c r="E14901" s="65"/>
      <c r="F14901" s="65"/>
      <c r="G14901" s="65"/>
      <c r="H14901" s="113"/>
    </row>
    <row r="14902" spans="1:8">
      <c r="A14902" s="65"/>
      <c r="B14902" s="65"/>
      <c r="C14902" s="65"/>
      <c r="D14902" s="65"/>
      <c r="E14902" s="65"/>
      <c r="F14902" s="65"/>
      <c r="G14902" s="65"/>
      <c r="H14902" s="113"/>
    </row>
    <row r="14903" spans="1:8">
      <c r="A14903" s="65"/>
      <c r="B14903" s="65"/>
      <c r="C14903" s="65"/>
      <c r="D14903" s="65"/>
      <c r="E14903" s="65"/>
      <c r="F14903" s="65"/>
      <c r="G14903" s="65"/>
      <c r="H14903" s="113"/>
    </row>
    <row r="14904" spans="1:8">
      <c r="A14904" s="65"/>
      <c r="B14904" s="65"/>
      <c r="C14904" s="65"/>
      <c r="D14904" s="65"/>
      <c r="E14904" s="65"/>
      <c r="F14904" s="65"/>
      <c r="G14904" s="65"/>
      <c r="H14904" s="113"/>
    </row>
    <row r="14905" spans="1:8">
      <c r="A14905" s="65"/>
      <c r="B14905" s="65"/>
      <c r="C14905" s="65"/>
      <c r="D14905" s="65"/>
      <c r="E14905" s="65"/>
      <c r="F14905" s="65"/>
      <c r="G14905" s="65"/>
      <c r="H14905" s="113"/>
    </row>
    <row r="14906" spans="1:8">
      <c r="A14906" s="65"/>
      <c r="B14906" s="65"/>
      <c r="C14906" s="65"/>
      <c r="D14906" s="65"/>
      <c r="E14906" s="65"/>
      <c r="F14906" s="65"/>
      <c r="G14906" s="65"/>
      <c r="H14906" s="113"/>
    </row>
    <row r="14907" spans="1:8">
      <c r="A14907" s="65"/>
      <c r="B14907" s="65"/>
      <c r="C14907" s="65"/>
      <c r="D14907" s="65"/>
      <c r="E14907" s="65"/>
      <c r="F14907" s="65"/>
      <c r="G14907" s="65"/>
      <c r="H14907" s="113"/>
    </row>
    <row r="14908" spans="1:8">
      <c r="A14908" s="65"/>
      <c r="B14908" s="65"/>
      <c r="C14908" s="65"/>
      <c r="D14908" s="65"/>
      <c r="E14908" s="65"/>
      <c r="F14908" s="65"/>
      <c r="G14908" s="65"/>
      <c r="H14908" s="113"/>
    </row>
    <row r="14909" spans="1:8">
      <c r="A14909" s="65"/>
      <c r="B14909" s="65"/>
      <c r="C14909" s="65"/>
      <c r="D14909" s="65"/>
      <c r="E14909" s="65"/>
      <c r="F14909" s="65"/>
      <c r="G14909" s="65"/>
      <c r="H14909" s="113"/>
    </row>
    <row r="14910" spans="1:8">
      <c r="A14910" s="65"/>
      <c r="B14910" s="65"/>
      <c r="C14910" s="65"/>
      <c r="D14910" s="65"/>
      <c r="E14910" s="65"/>
      <c r="F14910" s="65"/>
      <c r="G14910" s="65"/>
      <c r="H14910" s="113"/>
    </row>
    <row r="14911" spans="1:8">
      <c r="A14911" s="65"/>
      <c r="B14911" s="65"/>
      <c r="C14911" s="65"/>
      <c r="D14911" s="65"/>
      <c r="E14911" s="65"/>
      <c r="F14911" s="65"/>
      <c r="G14911" s="65"/>
      <c r="H14911" s="113"/>
    </row>
    <row r="14912" spans="1:8">
      <c r="A14912" s="65"/>
      <c r="B14912" s="65"/>
      <c r="C14912" s="65"/>
      <c r="D14912" s="65"/>
      <c r="E14912" s="65"/>
      <c r="F14912" s="65"/>
      <c r="G14912" s="65"/>
      <c r="H14912" s="113"/>
    </row>
    <row r="14913" spans="1:8">
      <c r="A14913" s="65"/>
      <c r="B14913" s="65"/>
      <c r="C14913" s="65"/>
      <c r="D14913" s="65"/>
      <c r="E14913" s="65"/>
      <c r="F14913" s="65"/>
      <c r="G14913" s="65"/>
      <c r="H14913" s="113"/>
    </row>
    <row r="14914" spans="1:8">
      <c r="A14914" s="65"/>
      <c r="B14914" s="65"/>
      <c r="C14914" s="65"/>
      <c r="D14914" s="65"/>
      <c r="E14914" s="65"/>
      <c r="F14914" s="65"/>
      <c r="G14914" s="65"/>
      <c r="H14914" s="113"/>
    </row>
    <row r="14915" spans="1:8">
      <c r="A14915" s="65"/>
      <c r="B14915" s="65"/>
      <c r="C14915" s="65"/>
      <c r="D14915" s="65"/>
      <c r="E14915" s="65"/>
      <c r="F14915" s="65"/>
      <c r="G14915" s="65"/>
      <c r="H14915" s="113"/>
    </row>
    <row r="14916" spans="1:8">
      <c r="A14916" s="65"/>
      <c r="B14916" s="65"/>
      <c r="C14916" s="65"/>
      <c r="D14916" s="65"/>
      <c r="E14916" s="65"/>
      <c r="F14916" s="65"/>
      <c r="G14916" s="65"/>
      <c r="H14916" s="113"/>
    </row>
    <row r="14917" spans="1:8">
      <c r="A14917" s="65"/>
      <c r="B14917" s="65"/>
      <c r="C14917" s="65"/>
      <c r="D14917" s="65"/>
      <c r="E14917" s="65"/>
      <c r="F14917" s="65"/>
      <c r="G14917" s="65"/>
      <c r="H14917" s="113"/>
    </row>
    <row r="14918" spans="1:8">
      <c r="A14918" s="65"/>
      <c r="B14918" s="65"/>
      <c r="C14918" s="65"/>
      <c r="D14918" s="65"/>
      <c r="E14918" s="65"/>
      <c r="F14918" s="65"/>
      <c r="G14918" s="65"/>
      <c r="H14918" s="113"/>
    </row>
    <row r="14919" spans="1:8">
      <c r="A14919" s="65"/>
      <c r="B14919" s="65"/>
      <c r="C14919" s="65"/>
      <c r="D14919" s="65"/>
      <c r="E14919" s="65"/>
      <c r="F14919" s="65"/>
      <c r="G14919" s="65"/>
      <c r="H14919" s="113"/>
    </row>
    <row r="14920" spans="1:8">
      <c r="A14920" s="65"/>
      <c r="B14920" s="65"/>
      <c r="C14920" s="65"/>
      <c r="D14920" s="65"/>
      <c r="E14920" s="65"/>
      <c r="F14920" s="65"/>
      <c r="G14920" s="65"/>
      <c r="H14920" s="113"/>
    </row>
    <row r="14921" spans="1:8">
      <c r="A14921" s="65"/>
      <c r="B14921" s="65"/>
      <c r="C14921" s="65"/>
      <c r="D14921" s="65"/>
      <c r="E14921" s="65"/>
      <c r="F14921" s="65"/>
      <c r="G14921" s="65"/>
      <c r="H14921" s="113"/>
    </row>
    <row r="14922" spans="1:8">
      <c r="A14922" s="65"/>
      <c r="B14922" s="65"/>
      <c r="C14922" s="65"/>
      <c r="D14922" s="65"/>
      <c r="E14922" s="65"/>
      <c r="F14922" s="65"/>
      <c r="G14922" s="65"/>
      <c r="H14922" s="113"/>
    </row>
    <row r="14923" spans="1:8">
      <c r="A14923" s="65"/>
      <c r="B14923" s="65"/>
      <c r="C14923" s="65"/>
      <c r="D14923" s="65"/>
      <c r="E14923" s="65"/>
      <c r="F14923" s="65"/>
      <c r="G14923" s="65"/>
      <c r="H14923" s="113"/>
    </row>
    <row r="14924" spans="1:8">
      <c r="A14924" s="65"/>
      <c r="B14924" s="65"/>
      <c r="C14924" s="65"/>
      <c r="D14924" s="65"/>
      <c r="E14924" s="65"/>
      <c r="F14924" s="65"/>
      <c r="G14924" s="65"/>
      <c r="H14924" s="113"/>
    </row>
    <row r="14925" spans="1:8">
      <c r="A14925" s="65"/>
      <c r="B14925" s="65"/>
      <c r="C14925" s="65"/>
      <c r="D14925" s="65"/>
      <c r="E14925" s="65"/>
      <c r="F14925" s="65"/>
      <c r="G14925" s="65"/>
      <c r="H14925" s="113"/>
    </row>
    <row r="14926" spans="1:8">
      <c r="A14926" s="65"/>
      <c r="B14926" s="65"/>
      <c r="C14926" s="65"/>
      <c r="D14926" s="65"/>
      <c r="E14926" s="65"/>
      <c r="F14926" s="65"/>
      <c r="G14926" s="65"/>
      <c r="H14926" s="113"/>
    </row>
    <row r="14927" spans="1:8">
      <c r="A14927" s="65"/>
      <c r="B14927" s="65"/>
      <c r="C14927" s="65"/>
      <c r="D14927" s="65"/>
      <c r="E14927" s="65"/>
      <c r="F14927" s="65"/>
      <c r="G14927" s="65"/>
      <c r="H14927" s="113"/>
    </row>
    <row r="14928" spans="1:8">
      <c r="A14928" s="65"/>
      <c r="B14928" s="65"/>
      <c r="C14928" s="65"/>
      <c r="D14928" s="65"/>
      <c r="E14928" s="65"/>
      <c r="F14928" s="65"/>
      <c r="G14928" s="65"/>
      <c r="H14928" s="113"/>
    </row>
    <row r="14929" spans="1:8">
      <c r="A14929" s="65"/>
      <c r="B14929" s="65"/>
      <c r="C14929" s="65"/>
      <c r="D14929" s="65"/>
      <c r="E14929" s="65"/>
      <c r="F14929" s="65"/>
      <c r="G14929" s="65"/>
      <c r="H14929" s="113"/>
    </row>
    <row r="14930" spans="1:8">
      <c r="A14930" s="65"/>
      <c r="B14930" s="65"/>
      <c r="C14930" s="65"/>
      <c r="D14930" s="65"/>
      <c r="E14930" s="65"/>
      <c r="F14930" s="65"/>
      <c r="G14930" s="65"/>
      <c r="H14930" s="113"/>
    </row>
    <row r="14931" spans="1:8">
      <c r="A14931" s="65"/>
      <c r="B14931" s="65"/>
      <c r="C14931" s="65"/>
      <c r="D14931" s="65"/>
      <c r="E14931" s="65"/>
      <c r="F14931" s="65"/>
      <c r="G14931" s="65"/>
      <c r="H14931" s="113"/>
    </row>
    <row r="14932" spans="1:8">
      <c r="A14932" s="65"/>
      <c r="B14932" s="65"/>
      <c r="C14932" s="65"/>
      <c r="D14932" s="65"/>
      <c r="E14932" s="65"/>
      <c r="F14932" s="65"/>
      <c r="G14932" s="65"/>
      <c r="H14932" s="113"/>
    </row>
    <row r="14933" spans="1:8">
      <c r="A14933" s="65"/>
      <c r="B14933" s="65"/>
      <c r="C14933" s="65"/>
      <c r="D14933" s="65"/>
      <c r="E14933" s="65"/>
      <c r="F14933" s="65"/>
      <c r="G14933" s="65"/>
      <c r="H14933" s="113"/>
    </row>
    <row r="14934" spans="1:8">
      <c r="A14934" s="65"/>
      <c r="B14934" s="65"/>
      <c r="C14934" s="65"/>
      <c r="D14934" s="65"/>
      <c r="E14934" s="65"/>
      <c r="F14934" s="65"/>
      <c r="G14934" s="65"/>
      <c r="H14934" s="113"/>
    </row>
    <row r="14935" spans="1:8">
      <c r="A14935" s="65"/>
      <c r="B14935" s="65"/>
      <c r="C14935" s="65"/>
      <c r="D14935" s="65"/>
      <c r="E14935" s="65"/>
      <c r="F14935" s="65"/>
      <c r="G14935" s="65"/>
      <c r="H14935" s="113"/>
    </row>
    <row r="14936" spans="1:8">
      <c r="A14936" s="65"/>
      <c r="B14936" s="65"/>
      <c r="C14936" s="65"/>
      <c r="D14936" s="65"/>
      <c r="E14936" s="65"/>
      <c r="F14936" s="65"/>
      <c r="G14936" s="65"/>
      <c r="H14936" s="113"/>
    </row>
    <row r="14937" spans="1:8">
      <c r="A14937" s="65"/>
      <c r="B14937" s="65"/>
      <c r="C14937" s="65"/>
      <c r="D14937" s="65"/>
      <c r="E14937" s="65"/>
      <c r="F14937" s="65"/>
      <c r="G14937" s="65"/>
      <c r="H14937" s="113"/>
    </row>
    <row r="14938" spans="1:8">
      <c r="A14938" s="65"/>
      <c r="B14938" s="65"/>
      <c r="C14938" s="65"/>
      <c r="D14938" s="65"/>
      <c r="E14938" s="65"/>
      <c r="F14938" s="65"/>
      <c r="G14938" s="65"/>
      <c r="H14938" s="113"/>
    </row>
    <row r="14939" spans="1:8">
      <c r="A14939" s="65"/>
      <c r="B14939" s="65"/>
      <c r="C14939" s="65"/>
      <c r="D14939" s="65"/>
      <c r="E14939" s="65"/>
      <c r="F14939" s="65"/>
      <c r="G14939" s="65"/>
      <c r="H14939" s="113"/>
    </row>
    <row r="14940" spans="1:8">
      <c r="A14940" s="65"/>
      <c r="B14940" s="65"/>
      <c r="C14940" s="65"/>
      <c r="D14940" s="65"/>
      <c r="E14940" s="65"/>
      <c r="F14940" s="65"/>
      <c r="G14940" s="65"/>
      <c r="H14940" s="113"/>
    </row>
    <row r="14941" spans="1:8">
      <c r="A14941" s="65"/>
      <c r="B14941" s="65"/>
      <c r="C14941" s="65"/>
      <c r="D14941" s="65"/>
      <c r="E14941" s="65"/>
      <c r="F14941" s="65"/>
      <c r="G14941" s="65"/>
      <c r="H14941" s="113"/>
    </row>
    <row r="14942" spans="1:8">
      <c r="A14942" s="65"/>
      <c r="B14942" s="65"/>
      <c r="C14942" s="65"/>
      <c r="D14942" s="65"/>
      <c r="E14942" s="65"/>
      <c r="F14942" s="65"/>
      <c r="G14942" s="65"/>
      <c r="H14942" s="113"/>
    </row>
    <row r="14943" spans="1:8">
      <c r="A14943" s="65"/>
      <c r="B14943" s="65"/>
      <c r="C14943" s="65"/>
      <c r="D14943" s="65"/>
      <c r="E14943" s="65"/>
      <c r="F14943" s="65"/>
      <c r="G14943" s="65"/>
      <c r="H14943" s="113"/>
    </row>
    <row r="14944" spans="1:8">
      <c r="A14944" s="65"/>
      <c r="B14944" s="65"/>
      <c r="C14944" s="65"/>
      <c r="D14944" s="65"/>
      <c r="E14944" s="65"/>
      <c r="F14944" s="65"/>
      <c r="G14944" s="65"/>
      <c r="H14944" s="113"/>
    </row>
    <row r="14945" spans="1:8">
      <c r="A14945" s="65"/>
      <c r="B14945" s="65"/>
      <c r="C14945" s="65"/>
      <c r="D14945" s="65"/>
      <c r="E14945" s="65"/>
      <c r="F14945" s="65"/>
      <c r="G14945" s="65"/>
      <c r="H14945" s="113"/>
    </row>
    <row r="14946" spans="1:8">
      <c r="A14946" s="65"/>
      <c r="B14946" s="65"/>
      <c r="C14946" s="65"/>
      <c r="D14946" s="65"/>
      <c r="E14946" s="65"/>
      <c r="F14946" s="65"/>
      <c r="G14946" s="65"/>
      <c r="H14946" s="113"/>
    </row>
    <row r="14947" spans="1:8">
      <c r="A14947" s="65"/>
      <c r="B14947" s="65"/>
      <c r="C14947" s="65"/>
      <c r="D14947" s="65"/>
      <c r="E14947" s="65"/>
      <c r="F14947" s="65"/>
      <c r="G14947" s="65"/>
      <c r="H14947" s="113"/>
    </row>
    <row r="14948" spans="1:8">
      <c r="A14948" s="65"/>
      <c r="B14948" s="65"/>
      <c r="C14948" s="65"/>
      <c r="D14948" s="65"/>
      <c r="E14948" s="65"/>
      <c r="F14948" s="65"/>
      <c r="G14948" s="65"/>
      <c r="H14948" s="113"/>
    </row>
    <row r="14949" spans="1:8">
      <c r="A14949" s="65"/>
      <c r="B14949" s="65"/>
      <c r="C14949" s="65"/>
      <c r="D14949" s="65"/>
      <c r="E14949" s="65"/>
      <c r="F14949" s="65"/>
      <c r="G14949" s="65"/>
      <c r="H14949" s="113"/>
    </row>
    <row r="14950" spans="1:8">
      <c r="A14950" s="65"/>
      <c r="B14950" s="65"/>
      <c r="C14950" s="65"/>
      <c r="D14950" s="65"/>
      <c r="E14950" s="65"/>
      <c r="F14950" s="65"/>
      <c r="G14950" s="65"/>
      <c r="H14950" s="113"/>
    </row>
    <row r="14951" spans="1:8">
      <c r="A14951" s="65"/>
      <c r="B14951" s="65"/>
      <c r="C14951" s="65"/>
      <c r="D14951" s="65"/>
      <c r="E14951" s="65"/>
      <c r="F14951" s="65"/>
      <c r="G14951" s="65"/>
      <c r="H14951" s="113"/>
    </row>
    <row r="14952" spans="1:8">
      <c r="A14952" s="65"/>
      <c r="B14952" s="65"/>
      <c r="C14952" s="65"/>
      <c r="D14952" s="65"/>
      <c r="E14952" s="65"/>
      <c r="F14952" s="65"/>
      <c r="G14952" s="65"/>
      <c r="H14952" s="113"/>
    </row>
    <row r="14953" spans="1:8">
      <c r="A14953" s="65"/>
      <c r="B14953" s="65"/>
      <c r="C14953" s="65"/>
      <c r="D14953" s="65"/>
      <c r="E14953" s="65"/>
      <c r="F14953" s="65"/>
      <c r="G14953" s="65"/>
      <c r="H14953" s="113"/>
    </row>
    <row r="14954" spans="1:8">
      <c r="A14954" s="65"/>
      <c r="B14954" s="65"/>
      <c r="C14954" s="65"/>
      <c r="D14954" s="65"/>
      <c r="E14954" s="65"/>
      <c r="F14954" s="65"/>
      <c r="G14954" s="65"/>
      <c r="H14954" s="113"/>
    </row>
    <row r="14955" spans="1:8">
      <c r="A14955" s="65"/>
      <c r="B14955" s="65"/>
      <c r="C14955" s="65"/>
      <c r="D14955" s="65"/>
      <c r="E14955" s="65"/>
      <c r="F14955" s="65"/>
      <c r="G14955" s="65"/>
      <c r="H14955" s="113"/>
    </row>
    <row r="14956" spans="1:8">
      <c r="A14956" s="65"/>
      <c r="B14956" s="65"/>
      <c r="C14956" s="65"/>
      <c r="D14956" s="65"/>
      <c r="E14956" s="65"/>
      <c r="F14956" s="65"/>
      <c r="G14956" s="65"/>
      <c r="H14956" s="113"/>
    </row>
    <row r="14957" spans="1:8">
      <c r="A14957" s="65"/>
      <c r="B14957" s="65"/>
      <c r="C14957" s="65"/>
      <c r="D14957" s="65"/>
      <c r="E14957" s="65"/>
      <c r="F14957" s="65"/>
      <c r="G14957" s="65"/>
      <c r="H14957" s="113"/>
    </row>
    <row r="14958" spans="1:8">
      <c r="A14958" s="65"/>
      <c r="B14958" s="65"/>
      <c r="C14958" s="65"/>
      <c r="D14958" s="65"/>
      <c r="E14958" s="65"/>
      <c r="F14958" s="65"/>
      <c r="G14958" s="65"/>
      <c r="H14958" s="113"/>
    </row>
    <row r="14959" spans="1:8">
      <c r="A14959" s="65"/>
      <c r="B14959" s="65"/>
      <c r="C14959" s="65"/>
      <c r="D14959" s="65"/>
      <c r="E14959" s="65"/>
      <c r="F14959" s="65"/>
      <c r="G14959" s="65"/>
      <c r="H14959" s="113"/>
    </row>
    <row r="14960" spans="1:8">
      <c r="A14960" s="65"/>
      <c r="B14960" s="65"/>
      <c r="C14960" s="65"/>
      <c r="D14960" s="65"/>
      <c r="E14960" s="65"/>
      <c r="F14960" s="65"/>
      <c r="G14960" s="65"/>
      <c r="H14960" s="113"/>
    </row>
    <row r="14961" spans="1:8">
      <c r="A14961" s="65"/>
      <c r="B14961" s="65"/>
      <c r="C14961" s="65"/>
      <c r="D14961" s="65"/>
      <c r="E14961" s="65"/>
      <c r="F14961" s="65"/>
      <c r="G14961" s="65"/>
      <c r="H14961" s="113"/>
    </row>
    <row r="14962" spans="1:8">
      <c r="A14962" s="65"/>
      <c r="B14962" s="65"/>
      <c r="C14962" s="65"/>
      <c r="D14962" s="65"/>
      <c r="E14962" s="65"/>
      <c r="F14962" s="65"/>
      <c r="G14962" s="65"/>
      <c r="H14962" s="113"/>
    </row>
    <row r="14963" spans="1:8">
      <c r="A14963" s="65"/>
      <c r="B14963" s="65"/>
      <c r="C14963" s="65"/>
      <c r="D14963" s="65"/>
      <c r="E14963" s="65"/>
      <c r="F14963" s="65"/>
      <c r="G14963" s="65"/>
      <c r="H14963" s="113"/>
    </row>
    <row r="14964" spans="1:8">
      <c r="A14964" s="65"/>
      <c r="B14964" s="65"/>
      <c r="C14964" s="65"/>
      <c r="D14964" s="65"/>
      <c r="E14964" s="65"/>
      <c r="F14964" s="65"/>
      <c r="G14964" s="65"/>
      <c r="H14964" s="113"/>
    </row>
    <row r="14965" spans="1:8">
      <c r="A14965" s="65"/>
      <c r="B14965" s="65"/>
      <c r="C14965" s="65"/>
      <c r="D14965" s="65"/>
      <c r="E14965" s="65"/>
      <c r="F14965" s="65"/>
      <c r="G14965" s="65"/>
      <c r="H14965" s="113"/>
    </row>
    <row r="14966" spans="1:8">
      <c r="A14966" s="65"/>
      <c r="B14966" s="65"/>
      <c r="C14966" s="65"/>
      <c r="D14966" s="65"/>
      <c r="E14966" s="65"/>
      <c r="F14966" s="65"/>
      <c r="G14966" s="65"/>
      <c r="H14966" s="113"/>
    </row>
    <row r="14967" spans="1:8">
      <c r="A14967" s="65"/>
      <c r="B14967" s="65"/>
      <c r="C14967" s="65"/>
      <c r="D14967" s="65"/>
      <c r="E14967" s="65"/>
      <c r="F14967" s="65"/>
      <c r="G14967" s="65"/>
      <c r="H14967" s="113"/>
    </row>
    <row r="14968" spans="1:8">
      <c r="A14968" s="65"/>
      <c r="B14968" s="65"/>
      <c r="C14968" s="65"/>
      <c r="D14968" s="65"/>
      <c r="E14968" s="65"/>
      <c r="F14968" s="65"/>
      <c r="G14968" s="65"/>
      <c r="H14968" s="113"/>
    </row>
    <row r="14969" spans="1:8">
      <c r="A14969" s="65"/>
      <c r="B14969" s="65"/>
      <c r="C14969" s="65"/>
      <c r="D14969" s="65"/>
      <c r="E14969" s="65"/>
      <c r="F14969" s="65"/>
      <c r="G14969" s="65"/>
      <c r="H14969" s="113"/>
    </row>
    <row r="14970" spans="1:8">
      <c r="A14970" s="65"/>
      <c r="B14970" s="65"/>
      <c r="C14970" s="65"/>
      <c r="D14970" s="65"/>
      <c r="E14970" s="65"/>
      <c r="F14970" s="65"/>
      <c r="G14970" s="65"/>
      <c r="H14970" s="113"/>
    </row>
    <row r="14971" spans="1:8">
      <c r="A14971" s="65"/>
      <c r="B14971" s="65"/>
      <c r="C14971" s="65"/>
      <c r="D14971" s="65"/>
      <c r="E14971" s="65"/>
      <c r="F14971" s="65"/>
      <c r="G14971" s="65"/>
      <c r="H14971" s="113"/>
    </row>
    <row r="14972" spans="1:8">
      <c r="A14972" s="65"/>
      <c r="B14972" s="65"/>
      <c r="C14972" s="65"/>
      <c r="D14972" s="65"/>
      <c r="E14972" s="65"/>
      <c r="F14972" s="65"/>
      <c r="G14972" s="65"/>
      <c r="H14972" s="113"/>
    </row>
    <row r="14973" spans="1:8">
      <c r="A14973" s="65"/>
      <c r="B14973" s="65"/>
      <c r="C14973" s="65"/>
      <c r="D14973" s="65"/>
      <c r="E14973" s="65"/>
      <c r="F14973" s="65"/>
      <c r="G14973" s="65"/>
      <c r="H14973" s="113"/>
    </row>
    <row r="14974" spans="1:8">
      <c r="A14974" s="65"/>
      <c r="B14974" s="65"/>
      <c r="C14974" s="65"/>
      <c r="D14974" s="65"/>
      <c r="E14974" s="65"/>
      <c r="F14974" s="65"/>
      <c r="G14974" s="65"/>
      <c r="H14974" s="113"/>
    </row>
    <row r="14975" spans="1:8">
      <c r="A14975" s="65"/>
      <c r="B14975" s="65"/>
      <c r="C14975" s="65"/>
      <c r="D14975" s="65"/>
      <c r="E14975" s="65"/>
      <c r="F14975" s="65"/>
      <c r="G14975" s="65"/>
      <c r="H14975" s="113"/>
    </row>
    <row r="14976" spans="1:8">
      <c r="A14976" s="65"/>
      <c r="B14976" s="65"/>
      <c r="C14976" s="65"/>
      <c r="D14976" s="65"/>
      <c r="E14976" s="65"/>
      <c r="F14976" s="65"/>
      <c r="G14976" s="65"/>
      <c r="H14976" s="113"/>
    </row>
    <row r="14977" spans="1:8">
      <c r="A14977" s="65"/>
      <c r="B14977" s="65"/>
      <c r="C14977" s="65"/>
      <c r="D14977" s="65"/>
      <c r="E14977" s="65"/>
      <c r="F14977" s="65"/>
      <c r="G14977" s="65"/>
      <c r="H14977" s="113"/>
    </row>
    <row r="14978" spans="1:8">
      <c r="A14978" s="65"/>
      <c r="B14978" s="65"/>
      <c r="C14978" s="65"/>
      <c r="D14978" s="65"/>
      <c r="E14978" s="65"/>
      <c r="F14978" s="65"/>
      <c r="G14978" s="65"/>
      <c r="H14978" s="113"/>
    </row>
    <row r="14979" spans="1:8">
      <c r="A14979" s="65"/>
      <c r="B14979" s="65"/>
      <c r="C14979" s="65"/>
      <c r="D14979" s="65"/>
      <c r="E14979" s="65"/>
      <c r="F14979" s="65"/>
      <c r="G14979" s="65"/>
      <c r="H14979" s="113"/>
    </row>
    <row r="14980" spans="1:8">
      <c r="A14980" s="65"/>
      <c r="B14980" s="65"/>
      <c r="C14980" s="65"/>
      <c r="D14980" s="65"/>
      <c r="E14980" s="65"/>
      <c r="F14980" s="65"/>
      <c r="G14980" s="65"/>
      <c r="H14980" s="113"/>
    </row>
    <row r="14981" spans="1:8">
      <c r="A14981" s="65"/>
      <c r="B14981" s="65"/>
      <c r="C14981" s="65"/>
      <c r="D14981" s="65"/>
      <c r="E14981" s="65"/>
      <c r="F14981" s="65"/>
      <c r="G14981" s="65"/>
      <c r="H14981" s="113"/>
    </row>
    <row r="14982" spans="1:8">
      <c r="A14982" s="65"/>
      <c r="B14982" s="65"/>
      <c r="C14982" s="65"/>
      <c r="D14982" s="65"/>
      <c r="E14982" s="65"/>
      <c r="F14982" s="65"/>
      <c r="G14982" s="65"/>
      <c r="H14982" s="113"/>
    </row>
    <row r="14983" spans="1:8">
      <c r="A14983" s="65"/>
      <c r="B14983" s="65"/>
      <c r="C14983" s="65"/>
      <c r="D14983" s="65"/>
      <c r="E14983" s="65"/>
      <c r="F14983" s="65"/>
      <c r="G14983" s="65"/>
      <c r="H14983" s="113"/>
    </row>
    <row r="14984" spans="1:8">
      <c r="A14984" s="65"/>
      <c r="B14984" s="65"/>
      <c r="C14984" s="65"/>
      <c r="D14984" s="65"/>
      <c r="E14984" s="65"/>
      <c r="F14984" s="65"/>
      <c r="G14984" s="65"/>
      <c r="H14984" s="113"/>
    </row>
    <row r="14985" spans="1:8">
      <c r="A14985" s="65"/>
      <c r="B14985" s="65"/>
      <c r="C14985" s="65"/>
      <c r="D14985" s="65"/>
      <c r="E14985" s="65"/>
      <c r="F14985" s="65"/>
      <c r="G14985" s="65"/>
      <c r="H14985" s="113"/>
    </row>
    <row r="14986" spans="1:8">
      <c r="A14986" s="65"/>
      <c r="B14986" s="65"/>
      <c r="C14986" s="65"/>
      <c r="D14986" s="65"/>
      <c r="E14986" s="65"/>
      <c r="F14986" s="65"/>
      <c r="G14986" s="65"/>
      <c r="H14986" s="113"/>
    </row>
    <row r="14987" spans="1:8">
      <c r="A14987" s="65"/>
      <c r="B14987" s="65"/>
      <c r="C14987" s="65"/>
      <c r="D14987" s="65"/>
      <c r="E14987" s="65"/>
      <c r="F14987" s="65"/>
      <c r="G14987" s="65"/>
      <c r="H14987" s="113"/>
    </row>
    <row r="14988" spans="1:8">
      <c r="A14988" s="65"/>
      <c r="B14988" s="65"/>
      <c r="C14988" s="65"/>
      <c r="D14988" s="65"/>
      <c r="E14988" s="65"/>
      <c r="F14988" s="65"/>
      <c r="G14988" s="65"/>
      <c r="H14988" s="113"/>
    </row>
    <row r="14989" spans="1:8">
      <c r="A14989" s="65"/>
      <c r="B14989" s="65"/>
      <c r="C14989" s="65"/>
      <c r="D14989" s="65"/>
      <c r="E14989" s="65"/>
      <c r="F14989" s="65"/>
      <c r="G14989" s="65"/>
      <c r="H14989" s="113"/>
    </row>
    <row r="14990" spans="1:8">
      <c r="A14990" s="65"/>
      <c r="B14990" s="65"/>
      <c r="C14990" s="65"/>
      <c r="D14990" s="65"/>
      <c r="E14990" s="65"/>
      <c r="F14990" s="65"/>
      <c r="G14990" s="65"/>
      <c r="H14990" s="113"/>
    </row>
    <row r="14991" spans="1:8">
      <c r="A14991" s="65"/>
      <c r="B14991" s="65"/>
      <c r="C14991" s="65"/>
      <c r="D14991" s="65"/>
      <c r="E14991" s="65"/>
      <c r="F14991" s="65"/>
      <c r="G14991" s="65"/>
      <c r="H14991" s="113"/>
    </row>
    <row r="14992" spans="1:8">
      <c r="A14992" s="65"/>
      <c r="B14992" s="65"/>
      <c r="C14992" s="65"/>
      <c r="D14992" s="65"/>
      <c r="E14992" s="65"/>
      <c r="F14992" s="65"/>
      <c r="G14992" s="65"/>
      <c r="H14992" s="113"/>
    </row>
    <row r="14993" spans="1:8">
      <c r="A14993" s="65"/>
      <c r="B14993" s="65"/>
      <c r="C14993" s="65"/>
      <c r="D14993" s="65"/>
      <c r="E14993" s="65"/>
      <c r="F14993" s="65"/>
      <c r="G14993" s="65"/>
      <c r="H14993" s="113"/>
    </row>
    <row r="14994" spans="1:8">
      <c r="A14994" s="65"/>
      <c r="B14994" s="65"/>
      <c r="C14994" s="65"/>
      <c r="D14994" s="65"/>
      <c r="E14994" s="65"/>
      <c r="F14994" s="65"/>
      <c r="G14994" s="65"/>
      <c r="H14994" s="113"/>
    </row>
    <row r="14995" spans="1:8">
      <c r="A14995" s="65"/>
      <c r="B14995" s="65"/>
      <c r="C14995" s="65"/>
      <c r="D14995" s="65"/>
      <c r="E14995" s="65"/>
      <c r="F14995" s="65"/>
      <c r="G14995" s="65"/>
      <c r="H14995" s="113"/>
    </row>
    <row r="14996" spans="1:8">
      <c r="A14996" s="65"/>
      <c r="B14996" s="65"/>
      <c r="C14996" s="65"/>
      <c r="D14996" s="65"/>
      <c r="E14996" s="65"/>
      <c r="F14996" s="65"/>
      <c r="G14996" s="65"/>
      <c r="H14996" s="113"/>
    </row>
    <row r="14997" spans="1:8">
      <c r="A14997" s="65"/>
      <c r="B14997" s="65"/>
      <c r="C14997" s="65"/>
      <c r="D14997" s="65"/>
      <c r="E14997" s="65"/>
      <c r="F14997" s="65"/>
      <c r="G14997" s="65"/>
      <c r="H14997" s="113"/>
    </row>
    <row r="14998" spans="1:8">
      <c r="A14998" s="65"/>
      <c r="B14998" s="65"/>
      <c r="C14998" s="65"/>
      <c r="D14998" s="65"/>
      <c r="E14998" s="65"/>
      <c r="F14998" s="65"/>
      <c r="G14998" s="65"/>
      <c r="H14998" s="113"/>
    </row>
    <row r="14999" spans="1:8">
      <c r="A14999" s="65"/>
      <c r="B14999" s="65"/>
      <c r="C14999" s="65"/>
      <c r="D14999" s="65"/>
      <c r="E14999" s="65"/>
      <c r="F14999" s="65"/>
      <c r="G14999" s="65"/>
      <c r="H14999" s="113"/>
    </row>
    <row r="15000" spans="1:8">
      <c r="A15000" s="65"/>
      <c r="B15000" s="65"/>
      <c r="C15000" s="65"/>
      <c r="D15000" s="65"/>
      <c r="E15000" s="65"/>
      <c r="F15000" s="65"/>
      <c r="G15000" s="65"/>
      <c r="H15000" s="113"/>
    </row>
    <row r="15001" spans="1:8">
      <c r="A15001" s="65"/>
      <c r="B15001" s="65"/>
      <c r="C15001" s="65"/>
      <c r="D15001" s="65"/>
      <c r="E15001" s="65"/>
      <c r="F15001" s="65"/>
      <c r="G15001" s="65"/>
      <c r="H15001" s="113"/>
    </row>
    <row r="15002" spans="1:8">
      <c r="A15002" s="65"/>
      <c r="B15002" s="65"/>
      <c r="C15002" s="65"/>
      <c r="D15002" s="65"/>
      <c r="E15002" s="65"/>
      <c r="F15002" s="65"/>
      <c r="G15002" s="65"/>
      <c r="H15002" s="113"/>
    </row>
    <row r="15003" spans="1:8">
      <c r="A15003" s="65"/>
      <c r="B15003" s="65"/>
      <c r="C15003" s="65"/>
      <c r="D15003" s="65"/>
      <c r="E15003" s="65"/>
      <c r="F15003" s="65"/>
      <c r="G15003" s="65"/>
      <c r="H15003" s="113"/>
    </row>
    <row r="15004" spans="1:8">
      <c r="A15004" s="65"/>
      <c r="B15004" s="65"/>
      <c r="C15004" s="65"/>
      <c r="D15004" s="65"/>
      <c r="E15004" s="65"/>
      <c r="F15004" s="65"/>
      <c r="G15004" s="65"/>
      <c r="H15004" s="113"/>
    </row>
    <row r="15005" spans="1:8">
      <c r="A15005" s="65"/>
      <c r="B15005" s="65"/>
      <c r="C15005" s="65"/>
      <c r="D15005" s="65"/>
      <c r="E15005" s="65"/>
      <c r="F15005" s="65"/>
      <c r="G15005" s="65"/>
      <c r="H15005" s="113"/>
    </row>
    <row r="15006" spans="1:8">
      <c r="A15006" s="65"/>
      <c r="B15006" s="65"/>
      <c r="C15006" s="65"/>
      <c r="D15006" s="65"/>
      <c r="E15006" s="65"/>
      <c r="F15006" s="65"/>
      <c r="G15006" s="65"/>
      <c r="H15006" s="113"/>
    </row>
    <row r="15007" spans="1:8">
      <c r="A15007" s="65"/>
      <c r="B15007" s="65"/>
      <c r="C15007" s="65"/>
      <c r="D15007" s="65"/>
      <c r="E15007" s="65"/>
      <c r="F15007" s="65"/>
      <c r="G15007" s="65"/>
      <c r="H15007" s="113"/>
    </row>
    <row r="15008" spans="1:8">
      <c r="A15008" s="65"/>
      <c r="B15008" s="65"/>
      <c r="C15008" s="65"/>
      <c r="D15008" s="65"/>
      <c r="E15008" s="65"/>
      <c r="F15008" s="65"/>
      <c r="G15008" s="65"/>
      <c r="H15008" s="113"/>
    </row>
    <row r="15009" spans="1:8">
      <c r="A15009" s="65"/>
      <c r="B15009" s="65"/>
      <c r="C15009" s="65"/>
      <c r="D15009" s="65"/>
      <c r="E15009" s="65"/>
      <c r="F15009" s="65"/>
      <c r="G15009" s="65"/>
      <c r="H15009" s="113"/>
    </row>
    <row r="15010" spans="1:8">
      <c r="A15010" s="65"/>
      <c r="B15010" s="65"/>
      <c r="C15010" s="65"/>
      <c r="D15010" s="65"/>
      <c r="E15010" s="65"/>
      <c r="F15010" s="65"/>
      <c r="G15010" s="65"/>
      <c r="H15010" s="113"/>
    </row>
    <row r="15011" spans="1:8">
      <c r="A15011" s="65"/>
      <c r="B15011" s="65"/>
      <c r="C15011" s="65"/>
      <c r="D15011" s="65"/>
      <c r="E15011" s="65"/>
      <c r="F15011" s="65"/>
      <c r="G15011" s="65"/>
      <c r="H15011" s="113"/>
    </row>
    <row r="15012" spans="1:8">
      <c r="A15012" s="65"/>
      <c r="B15012" s="65"/>
      <c r="C15012" s="65"/>
      <c r="D15012" s="65"/>
      <c r="E15012" s="65"/>
      <c r="F15012" s="65"/>
      <c r="G15012" s="65"/>
      <c r="H15012" s="113"/>
    </row>
    <row r="15013" spans="1:8">
      <c r="A15013" s="65"/>
      <c r="B15013" s="65"/>
      <c r="C15013" s="65"/>
      <c r="D15013" s="65"/>
      <c r="E15013" s="65"/>
      <c r="F15013" s="65"/>
      <c r="G15013" s="65"/>
      <c r="H15013" s="113"/>
    </row>
    <row r="15014" spans="1:8">
      <c r="A15014" s="65"/>
      <c r="B15014" s="65"/>
      <c r="C15014" s="65"/>
      <c r="D15014" s="65"/>
      <c r="E15014" s="65"/>
      <c r="F15014" s="65"/>
      <c r="G15014" s="65"/>
      <c r="H15014" s="113"/>
    </row>
    <row r="15015" spans="1:8">
      <c r="A15015" s="65"/>
      <c r="B15015" s="65"/>
      <c r="C15015" s="65"/>
      <c r="D15015" s="65"/>
      <c r="E15015" s="65"/>
      <c r="F15015" s="65"/>
      <c r="G15015" s="65"/>
      <c r="H15015" s="113"/>
    </row>
    <row r="15016" spans="1:8">
      <c r="A15016" s="65"/>
      <c r="B15016" s="65"/>
      <c r="C15016" s="65"/>
      <c r="D15016" s="65"/>
      <c r="E15016" s="65"/>
      <c r="F15016" s="65"/>
      <c r="G15016" s="65"/>
      <c r="H15016" s="113"/>
    </row>
    <row r="15017" spans="1:8">
      <c r="A15017" s="65"/>
      <c r="B15017" s="65"/>
      <c r="C15017" s="65"/>
      <c r="D15017" s="65"/>
      <c r="E15017" s="65"/>
      <c r="F15017" s="65"/>
      <c r="G15017" s="65"/>
      <c r="H15017" s="113"/>
    </row>
    <row r="15018" spans="1:8">
      <c r="A15018" s="65"/>
      <c r="B15018" s="65"/>
      <c r="C15018" s="65"/>
      <c r="D15018" s="65"/>
      <c r="E15018" s="65"/>
      <c r="F15018" s="65"/>
      <c r="G15018" s="65"/>
      <c r="H15018" s="113"/>
    </row>
    <row r="15019" spans="1:8">
      <c r="A15019" s="65"/>
      <c r="B15019" s="65"/>
      <c r="C15019" s="65"/>
      <c r="D15019" s="65"/>
      <c r="E15019" s="65"/>
      <c r="F15019" s="65"/>
      <c r="G15019" s="65"/>
      <c r="H15019" s="113"/>
    </row>
    <row r="15020" spans="1:8">
      <c r="A15020" s="65"/>
      <c r="B15020" s="65"/>
      <c r="C15020" s="65"/>
      <c r="D15020" s="65"/>
      <c r="E15020" s="65"/>
      <c r="F15020" s="65"/>
      <c r="G15020" s="65"/>
      <c r="H15020" s="113"/>
    </row>
    <row r="15021" spans="1:8">
      <c r="A15021" s="65"/>
      <c r="B15021" s="65"/>
      <c r="C15021" s="65"/>
      <c r="D15021" s="65"/>
      <c r="E15021" s="65"/>
      <c r="F15021" s="65"/>
      <c r="G15021" s="65"/>
      <c r="H15021" s="113"/>
    </row>
    <row r="15022" spans="1:8">
      <c r="A15022" s="65"/>
      <c r="B15022" s="65"/>
      <c r="C15022" s="65"/>
      <c r="D15022" s="65"/>
      <c r="E15022" s="65"/>
      <c r="F15022" s="65"/>
      <c r="G15022" s="65"/>
      <c r="H15022" s="113"/>
    </row>
    <row r="15023" spans="1:8">
      <c r="A15023" s="65"/>
      <c r="B15023" s="65"/>
      <c r="C15023" s="65"/>
      <c r="D15023" s="65"/>
      <c r="E15023" s="65"/>
      <c r="F15023" s="65"/>
      <c r="G15023" s="65"/>
      <c r="H15023" s="113"/>
    </row>
    <row r="15024" spans="1:8">
      <c r="A15024" s="65"/>
      <c r="B15024" s="65"/>
      <c r="C15024" s="65"/>
      <c r="D15024" s="65"/>
      <c r="E15024" s="65"/>
      <c r="F15024" s="65"/>
      <c r="G15024" s="65"/>
      <c r="H15024" s="113"/>
    </row>
    <row r="15025" spans="1:8">
      <c r="A15025" s="65"/>
      <c r="B15025" s="65"/>
      <c r="C15025" s="65"/>
      <c r="D15025" s="65"/>
      <c r="E15025" s="65"/>
      <c r="F15025" s="65"/>
      <c r="G15025" s="65"/>
      <c r="H15025" s="113"/>
    </row>
    <row r="15026" spans="1:8">
      <c r="A15026" s="65"/>
      <c r="B15026" s="65"/>
      <c r="C15026" s="65"/>
      <c r="D15026" s="65"/>
      <c r="E15026" s="65"/>
      <c r="F15026" s="65"/>
      <c r="G15026" s="65"/>
      <c r="H15026" s="113"/>
    </row>
    <row r="15027" spans="1:8">
      <c r="A15027" s="65"/>
      <c r="B15027" s="65"/>
      <c r="C15027" s="65"/>
      <c r="D15027" s="65"/>
      <c r="E15027" s="65"/>
      <c r="F15027" s="65"/>
      <c r="G15027" s="65"/>
      <c r="H15027" s="113"/>
    </row>
    <row r="15028" spans="1:8">
      <c r="A15028" s="65"/>
      <c r="B15028" s="65"/>
      <c r="C15028" s="65"/>
      <c r="D15028" s="65"/>
      <c r="E15028" s="65"/>
      <c r="F15028" s="65"/>
      <c r="G15028" s="65"/>
      <c r="H15028" s="113"/>
    </row>
    <row r="15029" spans="1:8">
      <c r="A15029" s="65"/>
      <c r="B15029" s="65"/>
      <c r="C15029" s="65"/>
      <c r="D15029" s="65"/>
      <c r="E15029" s="65"/>
      <c r="F15029" s="65"/>
      <c r="G15029" s="65"/>
      <c r="H15029" s="113"/>
    </row>
    <row r="15030" spans="1:8">
      <c r="A15030" s="65"/>
      <c r="B15030" s="65"/>
      <c r="C15030" s="65"/>
      <c r="D15030" s="65"/>
      <c r="E15030" s="65"/>
      <c r="F15030" s="65"/>
      <c r="G15030" s="65"/>
      <c r="H15030" s="113"/>
    </row>
    <row r="15031" spans="1:8">
      <c r="A15031" s="65"/>
      <c r="B15031" s="65"/>
      <c r="C15031" s="65"/>
      <c r="D15031" s="65"/>
      <c r="E15031" s="65"/>
      <c r="F15031" s="65"/>
      <c r="G15031" s="65"/>
      <c r="H15031" s="113"/>
    </row>
    <row r="15032" spans="1:8">
      <c r="A15032" s="65"/>
      <c r="B15032" s="65"/>
      <c r="C15032" s="65"/>
      <c r="D15032" s="65"/>
      <c r="E15032" s="65"/>
      <c r="F15032" s="65"/>
      <c r="G15032" s="65"/>
      <c r="H15032" s="113"/>
    </row>
    <row r="15033" spans="1:8">
      <c r="A15033" s="65"/>
      <c r="B15033" s="65"/>
      <c r="C15033" s="65"/>
      <c r="D15033" s="65"/>
      <c r="E15033" s="65"/>
      <c r="F15033" s="65"/>
      <c r="G15033" s="65"/>
      <c r="H15033" s="113"/>
    </row>
    <row r="15034" spans="1:8">
      <c r="A15034" s="65"/>
      <c r="B15034" s="65"/>
      <c r="C15034" s="65"/>
      <c r="D15034" s="65"/>
      <c r="E15034" s="65"/>
      <c r="F15034" s="65"/>
      <c r="G15034" s="65"/>
      <c r="H15034" s="113"/>
    </row>
    <row r="15035" spans="1:8">
      <c r="A15035" s="65"/>
      <c r="B15035" s="65"/>
      <c r="C15035" s="65"/>
      <c r="D15035" s="65"/>
      <c r="E15035" s="65"/>
      <c r="F15035" s="65"/>
      <c r="G15035" s="65"/>
      <c r="H15035" s="113"/>
    </row>
    <row r="15036" spans="1:8">
      <c r="A15036" s="65"/>
      <c r="B15036" s="65"/>
      <c r="C15036" s="65"/>
      <c r="D15036" s="65"/>
      <c r="E15036" s="65"/>
      <c r="F15036" s="65"/>
      <c r="G15036" s="65"/>
      <c r="H15036" s="113"/>
    </row>
    <row r="15037" spans="1:8">
      <c r="A15037" s="65"/>
      <c r="B15037" s="65"/>
      <c r="C15037" s="65"/>
      <c r="D15037" s="65"/>
      <c r="E15037" s="65"/>
      <c r="F15037" s="65"/>
      <c r="G15037" s="65"/>
      <c r="H15037" s="113"/>
    </row>
    <row r="15038" spans="1:8">
      <c r="A15038" s="65"/>
      <c r="B15038" s="65"/>
      <c r="C15038" s="65"/>
      <c r="D15038" s="65"/>
      <c r="E15038" s="65"/>
      <c r="F15038" s="65"/>
      <c r="G15038" s="65"/>
      <c r="H15038" s="113"/>
    </row>
    <row r="15039" spans="1:8">
      <c r="A15039" s="65"/>
      <c r="B15039" s="65"/>
      <c r="C15039" s="65"/>
      <c r="D15039" s="65"/>
      <c r="E15039" s="65"/>
      <c r="F15039" s="65"/>
      <c r="G15039" s="65"/>
      <c r="H15039" s="113"/>
    </row>
    <row r="15040" spans="1:8">
      <c r="A15040" s="65"/>
      <c r="B15040" s="65"/>
      <c r="C15040" s="65"/>
      <c r="D15040" s="65"/>
      <c r="E15040" s="65"/>
      <c r="F15040" s="65"/>
      <c r="G15040" s="65"/>
      <c r="H15040" s="113"/>
    </row>
    <row r="15041" spans="1:8">
      <c r="A15041" s="65"/>
      <c r="B15041" s="65"/>
      <c r="C15041" s="65"/>
      <c r="D15041" s="65"/>
      <c r="E15041" s="65"/>
      <c r="F15041" s="65"/>
      <c r="G15041" s="65"/>
      <c r="H15041" s="113"/>
    </row>
    <row r="15042" spans="1:8">
      <c r="A15042" s="65"/>
      <c r="B15042" s="65"/>
      <c r="C15042" s="65"/>
      <c r="D15042" s="65"/>
      <c r="E15042" s="65"/>
      <c r="F15042" s="65"/>
      <c r="G15042" s="65"/>
      <c r="H15042" s="113"/>
    </row>
    <row r="15043" spans="1:8">
      <c r="A15043" s="65"/>
      <c r="B15043" s="65"/>
      <c r="C15043" s="65"/>
      <c r="D15043" s="65"/>
      <c r="E15043" s="65"/>
      <c r="F15043" s="65"/>
      <c r="G15043" s="65"/>
      <c r="H15043" s="113"/>
    </row>
    <row r="15044" spans="1:8">
      <c r="A15044" s="65"/>
      <c r="B15044" s="65"/>
      <c r="C15044" s="65"/>
      <c r="D15044" s="65"/>
      <c r="E15044" s="65"/>
      <c r="F15044" s="65"/>
      <c r="G15044" s="65"/>
      <c r="H15044" s="113"/>
    </row>
    <row r="15045" spans="1:8">
      <c r="A15045" s="65"/>
      <c r="B15045" s="65"/>
      <c r="C15045" s="65"/>
      <c r="D15045" s="65"/>
      <c r="E15045" s="65"/>
      <c r="F15045" s="65"/>
      <c r="G15045" s="65"/>
      <c r="H15045" s="113"/>
    </row>
    <row r="15046" spans="1:8">
      <c r="A15046" s="65"/>
      <c r="B15046" s="65"/>
      <c r="C15046" s="65"/>
      <c r="D15046" s="65"/>
      <c r="E15046" s="65"/>
      <c r="F15046" s="65"/>
      <c r="G15046" s="65"/>
      <c r="H15046" s="113"/>
    </row>
    <row r="15047" spans="1:8">
      <c r="A15047" s="65"/>
      <c r="B15047" s="65"/>
      <c r="C15047" s="65"/>
      <c r="D15047" s="65"/>
      <c r="E15047" s="65"/>
      <c r="F15047" s="65"/>
      <c r="G15047" s="65"/>
      <c r="H15047" s="113"/>
    </row>
    <row r="15048" spans="1:8">
      <c r="A15048" s="65"/>
      <c r="B15048" s="65"/>
      <c r="C15048" s="65"/>
      <c r="D15048" s="65"/>
      <c r="E15048" s="65"/>
      <c r="F15048" s="65"/>
      <c r="G15048" s="65"/>
      <c r="H15048" s="113"/>
    </row>
    <row r="15049" spans="1:8">
      <c r="A15049" s="65"/>
      <c r="B15049" s="65"/>
      <c r="C15049" s="65"/>
      <c r="D15049" s="65"/>
      <c r="E15049" s="65"/>
      <c r="F15049" s="65"/>
      <c r="G15049" s="65"/>
      <c r="H15049" s="113"/>
    </row>
    <row r="15050" spans="1:8">
      <c r="A15050" s="65"/>
      <c r="B15050" s="65"/>
      <c r="C15050" s="65"/>
      <c r="D15050" s="65"/>
      <c r="E15050" s="65"/>
      <c r="F15050" s="65"/>
      <c r="G15050" s="65"/>
      <c r="H15050" s="113"/>
    </row>
    <row r="15051" spans="1:8">
      <c r="A15051" s="65"/>
      <c r="B15051" s="65"/>
      <c r="C15051" s="65"/>
      <c r="D15051" s="65"/>
      <c r="E15051" s="65"/>
      <c r="F15051" s="65"/>
      <c r="G15051" s="65"/>
      <c r="H15051" s="113"/>
    </row>
    <row r="15052" spans="1:8">
      <c r="A15052" s="65"/>
      <c r="B15052" s="65"/>
      <c r="C15052" s="65"/>
      <c r="D15052" s="65"/>
      <c r="E15052" s="65"/>
      <c r="F15052" s="65"/>
      <c r="G15052" s="65"/>
      <c r="H15052" s="113"/>
    </row>
    <row r="15053" spans="1:8">
      <c r="A15053" s="65"/>
      <c r="B15053" s="65"/>
      <c r="C15053" s="65"/>
      <c r="D15053" s="65"/>
      <c r="E15053" s="65"/>
      <c r="F15053" s="65"/>
      <c r="G15053" s="65"/>
      <c r="H15053" s="113"/>
    </row>
    <row r="15054" spans="1:8">
      <c r="A15054" s="65"/>
      <c r="B15054" s="65"/>
      <c r="C15054" s="65"/>
      <c r="D15054" s="65"/>
      <c r="E15054" s="65"/>
      <c r="F15054" s="65"/>
      <c r="G15054" s="65"/>
      <c r="H15054" s="113"/>
    </row>
    <row r="15055" spans="1:8">
      <c r="A15055" s="65"/>
      <c r="B15055" s="65"/>
      <c r="C15055" s="65"/>
      <c r="D15055" s="65"/>
      <c r="E15055" s="65"/>
      <c r="F15055" s="65"/>
      <c r="G15055" s="65"/>
      <c r="H15055" s="113"/>
    </row>
    <row r="15056" spans="1:8">
      <c r="A15056" s="65"/>
      <c r="B15056" s="65"/>
      <c r="C15056" s="65"/>
      <c r="D15056" s="65"/>
      <c r="E15056" s="65"/>
      <c r="F15056" s="65"/>
      <c r="G15056" s="65"/>
      <c r="H15056" s="113"/>
    </row>
    <row r="15057" spans="1:8">
      <c r="A15057" s="65"/>
      <c r="B15057" s="65"/>
      <c r="C15057" s="65"/>
      <c r="D15057" s="65"/>
      <c r="E15057" s="65"/>
      <c r="F15057" s="65"/>
      <c r="G15057" s="65"/>
      <c r="H15057" s="113"/>
    </row>
    <row r="15058" spans="1:8">
      <c r="A15058" s="65"/>
      <c r="B15058" s="65"/>
      <c r="C15058" s="65"/>
      <c r="D15058" s="65"/>
      <c r="E15058" s="65"/>
      <c r="F15058" s="65"/>
      <c r="G15058" s="65"/>
      <c r="H15058" s="113"/>
    </row>
    <row r="15059" spans="1:8">
      <c r="A15059" s="65"/>
      <c r="B15059" s="65"/>
      <c r="C15059" s="65"/>
      <c r="D15059" s="65"/>
      <c r="E15059" s="65"/>
      <c r="F15059" s="65"/>
      <c r="G15059" s="65"/>
      <c r="H15059" s="113"/>
    </row>
    <row r="15060" spans="1:8">
      <c r="A15060" s="65"/>
      <c r="B15060" s="65"/>
      <c r="C15060" s="65"/>
      <c r="D15060" s="65"/>
      <c r="E15060" s="65"/>
      <c r="F15060" s="65"/>
      <c r="G15060" s="65"/>
      <c r="H15060" s="113"/>
    </row>
    <row r="15061" spans="1:8">
      <c r="A15061" s="65"/>
      <c r="B15061" s="65"/>
      <c r="C15061" s="65"/>
      <c r="D15061" s="65"/>
      <c r="E15061" s="65"/>
      <c r="F15061" s="65"/>
      <c r="G15061" s="65"/>
      <c r="H15061" s="113"/>
    </row>
    <row r="15062" spans="1:8">
      <c r="A15062" s="65"/>
      <c r="B15062" s="65"/>
      <c r="C15062" s="65"/>
      <c r="D15062" s="65"/>
      <c r="E15062" s="65"/>
      <c r="F15062" s="65"/>
      <c r="G15062" s="65"/>
      <c r="H15062" s="113"/>
    </row>
    <row r="15063" spans="1:8">
      <c r="A15063" s="65"/>
      <c r="B15063" s="65"/>
      <c r="C15063" s="65"/>
      <c r="D15063" s="65"/>
      <c r="E15063" s="65"/>
      <c r="F15063" s="65"/>
      <c r="G15063" s="65"/>
      <c r="H15063" s="113"/>
    </row>
    <row r="15064" spans="1:8">
      <c r="A15064" s="65"/>
      <c r="B15064" s="65"/>
      <c r="C15064" s="65"/>
      <c r="D15064" s="65"/>
      <c r="E15064" s="65"/>
      <c r="F15064" s="65"/>
      <c r="G15064" s="65"/>
      <c r="H15064" s="113"/>
    </row>
    <row r="15065" spans="1:8">
      <c r="A15065" s="65"/>
      <c r="B15065" s="65"/>
      <c r="C15065" s="65"/>
      <c r="D15065" s="65"/>
      <c r="E15065" s="65"/>
      <c r="F15065" s="65"/>
      <c r="G15065" s="65"/>
      <c r="H15065" s="113"/>
    </row>
    <row r="15066" spans="1:8">
      <c r="A15066" s="65"/>
      <c r="B15066" s="65"/>
      <c r="C15066" s="65"/>
      <c r="D15066" s="65"/>
      <c r="E15066" s="65"/>
      <c r="F15066" s="65"/>
      <c r="G15066" s="65"/>
      <c r="H15066" s="113"/>
    </row>
    <row r="15067" spans="1:8">
      <c r="A15067" s="65"/>
      <c r="B15067" s="65"/>
      <c r="C15067" s="65"/>
      <c r="D15067" s="65"/>
      <c r="E15067" s="65"/>
      <c r="F15067" s="65"/>
      <c r="G15067" s="65"/>
      <c r="H15067" s="113"/>
    </row>
    <row r="15068" spans="1:8">
      <c r="A15068" s="65"/>
      <c r="B15068" s="65"/>
      <c r="C15068" s="65"/>
      <c r="D15068" s="65"/>
      <c r="E15068" s="65"/>
      <c r="F15068" s="65"/>
      <c r="G15068" s="65"/>
      <c r="H15068" s="113"/>
    </row>
    <row r="15069" spans="1:8">
      <c r="A15069" s="65"/>
      <c r="B15069" s="65"/>
      <c r="C15069" s="65"/>
      <c r="D15069" s="65"/>
      <c r="E15069" s="65"/>
      <c r="F15069" s="65"/>
      <c r="G15069" s="65"/>
      <c r="H15069" s="113"/>
    </row>
    <row r="15070" spans="1:8">
      <c r="A15070" s="65"/>
      <c r="B15070" s="65"/>
      <c r="C15070" s="65"/>
      <c r="D15070" s="65"/>
      <c r="E15070" s="65"/>
      <c r="F15070" s="65"/>
      <c r="G15070" s="65"/>
      <c r="H15070" s="113"/>
    </row>
    <row r="15071" spans="1:8">
      <c r="A15071" s="65"/>
      <c r="B15071" s="65"/>
      <c r="C15071" s="65"/>
      <c r="D15071" s="65"/>
      <c r="E15071" s="65"/>
      <c r="F15071" s="65"/>
      <c r="G15071" s="65"/>
      <c r="H15071" s="113"/>
    </row>
    <row r="15072" spans="1:8">
      <c r="A15072" s="65"/>
      <c r="B15072" s="65"/>
      <c r="C15072" s="65"/>
      <c r="D15072" s="65"/>
      <c r="E15072" s="65"/>
      <c r="F15072" s="65"/>
      <c r="G15072" s="65"/>
      <c r="H15072" s="113"/>
    </row>
    <row r="15073" spans="1:8">
      <c r="A15073" s="65"/>
      <c r="B15073" s="65"/>
      <c r="C15073" s="65"/>
      <c r="D15073" s="65"/>
      <c r="E15073" s="65"/>
      <c r="F15073" s="65"/>
      <c r="G15073" s="65"/>
      <c r="H15073" s="113"/>
    </row>
    <row r="15074" spans="1:8">
      <c r="A15074" s="65"/>
      <c r="B15074" s="65"/>
      <c r="C15074" s="65"/>
      <c r="D15074" s="65"/>
      <c r="E15074" s="65"/>
      <c r="F15074" s="65"/>
      <c r="G15074" s="65"/>
      <c r="H15074" s="113"/>
    </row>
    <row r="15075" spans="1:8">
      <c r="A15075" s="65"/>
      <c r="B15075" s="65"/>
      <c r="C15075" s="65"/>
      <c r="D15075" s="65"/>
      <c r="E15075" s="65"/>
      <c r="F15075" s="65"/>
      <c r="G15075" s="65"/>
      <c r="H15075" s="113"/>
    </row>
    <row r="15076" spans="1:8">
      <c r="A15076" s="65"/>
      <c r="B15076" s="65"/>
      <c r="C15076" s="65"/>
      <c r="D15076" s="65"/>
      <c r="E15076" s="65"/>
      <c r="F15076" s="65"/>
      <c r="G15076" s="65"/>
      <c r="H15076" s="113"/>
    </row>
    <row r="15077" spans="1:8">
      <c r="A15077" s="65"/>
      <c r="B15077" s="65"/>
      <c r="C15077" s="65"/>
      <c r="D15077" s="65"/>
      <c r="E15077" s="65"/>
      <c r="F15077" s="65"/>
      <c r="G15077" s="65"/>
      <c r="H15077" s="113"/>
    </row>
    <row r="15078" spans="1:8">
      <c r="A15078" s="65"/>
      <c r="B15078" s="65"/>
      <c r="C15078" s="65"/>
      <c r="D15078" s="65"/>
      <c r="E15078" s="65"/>
      <c r="F15078" s="65"/>
      <c r="G15078" s="65"/>
      <c r="H15078" s="113"/>
    </row>
    <row r="15079" spans="1:8">
      <c r="A15079" s="65"/>
      <c r="B15079" s="65"/>
      <c r="C15079" s="65"/>
      <c r="D15079" s="65"/>
      <c r="E15079" s="65"/>
      <c r="F15079" s="65"/>
      <c r="G15079" s="65"/>
      <c r="H15079" s="113"/>
    </row>
    <row r="15080" spans="1:8">
      <c r="A15080" s="65"/>
      <c r="B15080" s="65"/>
      <c r="C15080" s="65"/>
      <c r="D15080" s="65"/>
      <c r="E15080" s="65"/>
      <c r="F15080" s="65"/>
      <c r="G15080" s="65"/>
      <c r="H15080" s="113"/>
    </row>
    <row r="15081" spans="1:8">
      <c r="A15081" s="65"/>
      <c r="B15081" s="65"/>
      <c r="C15081" s="65"/>
      <c r="D15081" s="65"/>
      <c r="E15081" s="65"/>
      <c r="F15081" s="65"/>
      <c r="G15081" s="65"/>
      <c r="H15081" s="113"/>
    </row>
    <row r="15082" spans="1:8">
      <c r="A15082" s="65"/>
      <c r="B15082" s="65"/>
      <c r="C15082" s="65"/>
      <c r="D15082" s="65"/>
      <c r="E15082" s="65"/>
      <c r="F15082" s="65"/>
      <c r="G15082" s="65"/>
      <c r="H15082" s="113"/>
    </row>
    <row r="15083" spans="1:8">
      <c r="A15083" s="65"/>
      <c r="B15083" s="65"/>
      <c r="C15083" s="65"/>
      <c r="D15083" s="65"/>
      <c r="E15083" s="65"/>
      <c r="F15083" s="65"/>
      <c r="G15083" s="65"/>
      <c r="H15083" s="113"/>
    </row>
    <row r="15084" spans="1:8">
      <c r="A15084" s="65"/>
      <c r="B15084" s="65"/>
      <c r="C15084" s="65"/>
      <c r="D15084" s="65"/>
      <c r="E15084" s="65"/>
      <c r="F15084" s="65"/>
      <c r="G15084" s="65"/>
      <c r="H15084" s="113"/>
    </row>
    <row r="15085" spans="1:8">
      <c r="A15085" s="65"/>
      <c r="B15085" s="65"/>
      <c r="C15085" s="65"/>
      <c r="D15085" s="65"/>
      <c r="E15085" s="65"/>
      <c r="F15085" s="65"/>
      <c r="G15085" s="65"/>
      <c r="H15085" s="113"/>
    </row>
    <row r="15086" spans="1:8">
      <c r="A15086" s="65"/>
      <c r="B15086" s="65"/>
      <c r="C15086" s="65"/>
      <c r="D15086" s="65"/>
      <c r="E15086" s="65"/>
      <c r="F15086" s="65"/>
      <c r="G15086" s="65"/>
      <c r="H15086" s="113"/>
    </row>
    <row r="15087" spans="1:8">
      <c r="A15087" s="65"/>
      <c r="B15087" s="65"/>
      <c r="C15087" s="65"/>
      <c r="D15087" s="65"/>
      <c r="E15087" s="65"/>
      <c r="F15087" s="65"/>
      <c r="G15087" s="65"/>
      <c r="H15087" s="113"/>
    </row>
    <row r="15088" spans="1:8">
      <c r="A15088" s="65"/>
      <c r="B15088" s="65"/>
      <c r="C15088" s="65"/>
      <c r="D15088" s="65"/>
      <c r="E15088" s="65"/>
      <c r="F15088" s="65"/>
      <c r="G15088" s="65"/>
      <c r="H15088" s="113"/>
    </row>
    <row r="15089" spans="1:8">
      <c r="A15089" s="65"/>
      <c r="B15089" s="65"/>
      <c r="C15089" s="65"/>
      <c r="D15089" s="65"/>
      <c r="E15089" s="65"/>
      <c r="F15089" s="65"/>
      <c r="G15089" s="65"/>
      <c r="H15089" s="113"/>
    </row>
    <row r="15090" spans="1:8">
      <c r="A15090" s="65"/>
      <c r="B15090" s="65"/>
      <c r="C15090" s="65"/>
      <c r="D15090" s="65"/>
      <c r="E15090" s="65"/>
      <c r="F15090" s="65"/>
      <c r="G15090" s="65"/>
      <c r="H15090" s="113"/>
    </row>
    <row r="15091" spans="1:8">
      <c r="A15091" s="65"/>
      <c r="B15091" s="65"/>
      <c r="C15091" s="65"/>
      <c r="D15091" s="65"/>
      <c r="E15091" s="65"/>
      <c r="F15091" s="65"/>
      <c r="G15091" s="65"/>
      <c r="H15091" s="113"/>
    </row>
    <row r="15092" spans="1:8">
      <c r="A15092" s="65"/>
      <c r="B15092" s="65"/>
      <c r="C15092" s="65"/>
      <c r="D15092" s="65"/>
      <c r="E15092" s="65"/>
      <c r="F15092" s="65"/>
      <c r="G15092" s="65"/>
      <c r="H15092" s="113"/>
    </row>
    <row r="15093" spans="1:8">
      <c r="A15093" s="65"/>
      <c r="B15093" s="65"/>
      <c r="C15093" s="65"/>
      <c r="D15093" s="65"/>
      <c r="E15093" s="65"/>
      <c r="F15093" s="65"/>
      <c r="G15093" s="65"/>
      <c r="H15093" s="113"/>
    </row>
    <row r="15094" spans="1:8">
      <c r="A15094" s="65"/>
      <c r="B15094" s="65"/>
      <c r="C15094" s="65"/>
      <c r="D15094" s="65"/>
      <c r="E15094" s="65"/>
      <c r="F15094" s="65"/>
      <c r="G15094" s="65"/>
      <c r="H15094" s="113"/>
    </row>
    <row r="15095" spans="1:8">
      <c r="A15095" s="65"/>
      <c r="B15095" s="65"/>
      <c r="C15095" s="65"/>
      <c r="D15095" s="65"/>
      <c r="E15095" s="65"/>
      <c r="F15095" s="65"/>
      <c r="G15095" s="65"/>
      <c r="H15095" s="113"/>
    </row>
    <row r="15096" spans="1:8">
      <c r="A15096" s="65"/>
      <c r="B15096" s="65"/>
      <c r="C15096" s="65"/>
      <c r="D15096" s="65"/>
      <c r="E15096" s="65"/>
      <c r="F15096" s="65"/>
      <c r="G15096" s="65"/>
      <c r="H15096" s="113"/>
    </row>
    <row r="15097" spans="1:8">
      <c r="A15097" s="65"/>
      <c r="B15097" s="65"/>
      <c r="C15097" s="65"/>
      <c r="D15097" s="65"/>
      <c r="E15097" s="65"/>
      <c r="F15097" s="65"/>
      <c r="G15097" s="65"/>
      <c r="H15097" s="113"/>
    </row>
    <row r="15098" spans="1:8">
      <c r="A15098" s="65"/>
      <c r="B15098" s="65"/>
      <c r="C15098" s="65"/>
      <c r="D15098" s="65"/>
      <c r="E15098" s="65"/>
      <c r="F15098" s="65"/>
      <c r="G15098" s="65"/>
      <c r="H15098" s="113"/>
    </row>
    <row r="15099" spans="1:8">
      <c r="A15099" s="65"/>
      <c r="B15099" s="65"/>
      <c r="C15099" s="65"/>
      <c r="D15099" s="65"/>
      <c r="E15099" s="65"/>
      <c r="F15099" s="65"/>
      <c r="G15099" s="65"/>
      <c r="H15099" s="113"/>
    </row>
    <row r="15100" spans="1:8">
      <c r="A15100" s="65"/>
      <c r="B15100" s="65"/>
      <c r="C15100" s="65"/>
      <c r="D15100" s="65"/>
      <c r="E15100" s="65"/>
      <c r="F15100" s="65"/>
      <c r="G15100" s="65"/>
      <c r="H15100" s="113"/>
    </row>
    <row r="15101" spans="1:8">
      <c r="A15101" s="65"/>
      <c r="B15101" s="65"/>
      <c r="C15101" s="65"/>
      <c r="D15101" s="65"/>
      <c r="E15101" s="65"/>
      <c r="F15101" s="65"/>
      <c r="G15101" s="65"/>
      <c r="H15101" s="113"/>
    </row>
    <row r="15102" spans="1:8">
      <c r="A15102" s="65"/>
      <c r="B15102" s="65"/>
      <c r="C15102" s="65"/>
      <c r="D15102" s="65"/>
      <c r="E15102" s="65"/>
      <c r="F15102" s="65"/>
      <c r="G15102" s="65"/>
      <c r="H15102" s="113"/>
    </row>
    <row r="15103" spans="1:8">
      <c r="A15103" s="65"/>
      <c r="B15103" s="65"/>
      <c r="C15103" s="65"/>
      <c r="D15103" s="65"/>
      <c r="E15103" s="65"/>
      <c r="F15103" s="65"/>
      <c r="G15103" s="65"/>
      <c r="H15103" s="113"/>
    </row>
    <row r="15104" spans="1:8">
      <c r="A15104" s="65"/>
      <c r="B15104" s="65"/>
      <c r="C15104" s="65"/>
      <c r="D15104" s="65"/>
      <c r="E15104" s="65"/>
      <c r="F15104" s="65"/>
      <c r="G15104" s="65"/>
      <c r="H15104" s="113"/>
    </row>
    <row r="15105" spans="1:8">
      <c r="A15105" s="65"/>
      <c r="B15105" s="65"/>
      <c r="C15105" s="65"/>
      <c r="D15105" s="65"/>
      <c r="E15105" s="65"/>
      <c r="F15105" s="65"/>
      <c r="G15105" s="65"/>
      <c r="H15105" s="113"/>
    </row>
    <row r="15106" spans="1:8">
      <c r="A15106" s="65"/>
      <c r="B15106" s="65"/>
      <c r="C15106" s="65"/>
      <c r="D15106" s="65"/>
      <c r="E15106" s="65"/>
      <c r="F15106" s="65"/>
      <c r="G15106" s="65"/>
      <c r="H15106" s="113"/>
    </row>
    <row r="15107" spans="1:8">
      <c r="A15107" s="65"/>
      <c r="B15107" s="65"/>
      <c r="C15107" s="65"/>
      <c r="D15107" s="65"/>
      <c r="E15107" s="65"/>
      <c r="F15107" s="65"/>
      <c r="G15107" s="65"/>
      <c r="H15107" s="113"/>
    </row>
    <row r="15108" spans="1:8">
      <c r="A15108" s="65"/>
      <c r="B15108" s="65"/>
      <c r="C15108" s="65"/>
      <c r="D15108" s="65"/>
      <c r="E15108" s="65"/>
      <c r="F15108" s="65"/>
      <c r="G15108" s="65"/>
      <c r="H15108" s="113"/>
    </row>
    <row r="15109" spans="1:8">
      <c r="A15109" s="65"/>
      <c r="B15109" s="65"/>
      <c r="C15109" s="65"/>
      <c r="D15109" s="65"/>
      <c r="E15109" s="65"/>
      <c r="F15109" s="65"/>
      <c r="G15109" s="65"/>
      <c r="H15109" s="113"/>
    </row>
    <row r="15110" spans="1:8">
      <c r="A15110" s="65"/>
      <c r="B15110" s="65"/>
      <c r="C15110" s="65"/>
      <c r="D15110" s="65"/>
      <c r="E15110" s="65"/>
      <c r="F15110" s="65"/>
      <c r="G15110" s="65"/>
      <c r="H15110" s="113"/>
    </row>
    <row r="15111" spans="1:8">
      <c r="A15111" s="65"/>
      <c r="B15111" s="65"/>
      <c r="C15111" s="65"/>
      <c r="D15111" s="65"/>
      <c r="E15111" s="65"/>
      <c r="F15111" s="65"/>
      <c r="G15111" s="65"/>
      <c r="H15111" s="113"/>
    </row>
    <row r="15112" spans="1:8">
      <c r="A15112" s="65"/>
      <c r="B15112" s="65"/>
      <c r="C15112" s="65"/>
      <c r="D15112" s="65"/>
      <c r="E15112" s="65"/>
      <c r="F15112" s="65"/>
      <c r="G15112" s="65"/>
      <c r="H15112" s="113"/>
    </row>
    <row r="15113" spans="1:8">
      <c r="A15113" s="65"/>
      <c r="B15113" s="65"/>
      <c r="C15113" s="65"/>
      <c r="D15113" s="65"/>
      <c r="E15113" s="65"/>
      <c r="F15113" s="65"/>
      <c r="G15113" s="65"/>
      <c r="H15113" s="113"/>
    </row>
    <row r="15114" spans="1:8">
      <c r="A15114" s="65"/>
      <c r="B15114" s="65"/>
      <c r="C15114" s="65"/>
      <c r="D15114" s="65"/>
      <c r="E15114" s="65"/>
      <c r="F15114" s="65"/>
      <c r="G15114" s="65"/>
      <c r="H15114" s="113"/>
    </row>
    <row r="15115" spans="1:8">
      <c r="A15115" s="65"/>
      <c r="B15115" s="65"/>
      <c r="C15115" s="65"/>
      <c r="D15115" s="65"/>
      <c r="E15115" s="65"/>
      <c r="F15115" s="65"/>
      <c r="G15115" s="65"/>
      <c r="H15115" s="113"/>
    </row>
    <row r="15116" spans="1:8">
      <c r="A15116" s="65"/>
      <c r="B15116" s="65"/>
      <c r="C15116" s="65"/>
      <c r="D15116" s="65"/>
      <c r="E15116" s="65"/>
      <c r="F15116" s="65"/>
      <c r="G15116" s="65"/>
      <c r="H15116" s="113"/>
    </row>
    <row r="15117" spans="1:8">
      <c r="A15117" s="65"/>
      <c r="B15117" s="65"/>
      <c r="C15117" s="65"/>
      <c r="D15117" s="65"/>
      <c r="E15117" s="65"/>
      <c r="F15117" s="65"/>
      <c r="G15117" s="65"/>
      <c r="H15117" s="113"/>
    </row>
    <row r="15118" spans="1:8">
      <c r="A15118" s="65"/>
      <c r="B15118" s="65"/>
      <c r="C15118" s="65"/>
      <c r="D15118" s="65"/>
      <c r="E15118" s="65"/>
      <c r="F15118" s="65"/>
      <c r="G15118" s="65"/>
      <c r="H15118" s="113"/>
    </row>
    <row r="15119" spans="1:8">
      <c r="A15119" s="65"/>
      <c r="B15119" s="65"/>
      <c r="C15119" s="65"/>
      <c r="D15119" s="65"/>
      <c r="E15119" s="65"/>
      <c r="F15119" s="65"/>
      <c r="G15119" s="65"/>
      <c r="H15119" s="113"/>
    </row>
    <row r="15120" spans="1:8">
      <c r="A15120" s="65"/>
      <c r="B15120" s="65"/>
      <c r="C15120" s="65"/>
      <c r="D15120" s="65"/>
      <c r="E15120" s="65"/>
      <c r="F15120" s="65"/>
      <c r="G15120" s="65"/>
      <c r="H15120" s="113"/>
    </row>
    <row r="15121" spans="1:8">
      <c r="A15121" s="65"/>
      <c r="B15121" s="65"/>
      <c r="C15121" s="65"/>
      <c r="D15121" s="65"/>
      <c r="E15121" s="65"/>
      <c r="F15121" s="65"/>
      <c r="G15121" s="65"/>
      <c r="H15121" s="113"/>
    </row>
    <row r="15122" spans="1:8">
      <c r="A15122" s="65"/>
      <c r="B15122" s="65"/>
      <c r="C15122" s="65"/>
      <c r="D15122" s="65"/>
      <c r="E15122" s="65"/>
      <c r="F15122" s="65"/>
      <c r="G15122" s="65"/>
      <c r="H15122" s="113"/>
    </row>
    <row r="15123" spans="1:8">
      <c r="A15123" s="65"/>
      <c r="B15123" s="65"/>
      <c r="C15123" s="65"/>
      <c r="D15123" s="65"/>
      <c r="E15123" s="65"/>
      <c r="F15123" s="65"/>
      <c r="G15123" s="65"/>
      <c r="H15123" s="113"/>
    </row>
    <row r="15124" spans="1:8">
      <c r="A15124" s="65"/>
      <c r="B15124" s="65"/>
      <c r="C15124" s="65"/>
      <c r="D15124" s="65"/>
      <c r="E15124" s="65"/>
      <c r="F15124" s="65"/>
      <c r="G15124" s="65"/>
      <c r="H15124" s="113"/>
    </row>
    <row r="15125" spans="1:8">
      <c r="A15125" s="65"/>
      <c r="B15125" s="65"/>
      <c r="C15125" s="65"/>
      <c r="D15125" s="65"/>
      <c r="E15125" s="65"/>
      <c r="F15125" s="65"/>
      <c r="G15125" s="65"/>
      <c r="H15125" s="113"/>
    </row>
    <row r="15126" spans="1:8">
      <c r="A15126" s="65"/>
      <c r="B15126" s="65"/>
      <c r="C15126" s="65"/>
      <c r="D15126" s="65"/>
      <c r="E15126" s="65"/>
      <c r="F15126" s="65"/>
      <c r="G15126" s="65"/>
      <c r="H15126" s="113"/>
    </row>
    <row r="15127" spans="1:8">
      <c r="A15127" s="65"/>
      <c r="B15127" s="65"/>
      <c r="C15127" s="65"/>
      <c r="D15127" s="65"/>
      <c r="E15127" s="65"/>
      <c r="F15127" s="65"/>
      <c r="G15127" s="65"/>
      <c r="H15127" s="113"/>
    </row>
    <row r="15128" spans="1:8">
      <c r="A15128" s="65"/>
      <c r="B15128" s="65"/>
      <c r="C15128" s="65"/>
      <c r="D15128" s="65"/>
      <c r="E15128" s="65"/>
      <c r="F15128" s="65"/>
      <c r="G15128" s="65"/>
      <c r="H15128" s="113"/>
    </row>
    <row r="15129" spans="1:8">
      <c r="A15129" s="65"/>
      <c r="B15129" s="65"/>
      <c r="C15129" s="65"/>
      <c r="D15129" s="65"/>
      <c r="E15129" s="65"/>
      <c r="F15129" s="65"/>
      <c r="G15129" s="65"/>
      <c r="H15129" s="113"/>
    </row>
    <row r="15130" spans="1:8">
      <c r="A15130" s="65"/>
      <c r="B15130" s="65"/>
      <c r="C15130" s="65"/>
      <c r="D15130" s="65"/>
      <c r="E15130" s="65"/>
      <c r="F15130" s="65"/>
      <c r="G15130" s="65"/>
      <c r="H15130" s="113"/>
    </row>
    <row r="15131" spans="1:8">
      <c r="A15131" s="65"/>
      <c r="B15131" s="65"/>
      <c r="C15131" s="65"/>
      <c r="D15131" s="65"/>
      <c r="E15131" s="65"/>
      <c r="F15131" s="65"/>
      <c r="G15131" s="65"/>
      <c r="H15131" s="113"/>
    </row>
    <row r="15132" spans="1:8">
      <c r="A15132" s="65"/>
      <c r="B15132" s="65"/>
      <c r="C15132" s="65"/>
      <c r="D15132" s="65"/>
      <c r="E15132" s="65"/>
      <c r="F15132" s="65"/>
      <c r="G15132" s="65"/>
      <c r="H15132" s="113"/>
    </row>
    <row r="15133" spans="1:8">
      <c r="A15133" s="65"/>
      <c r="B15133" s="65"/>
      <c r="C15133" s="65"/>
      <c r="D15133" s="65"/>
      <c r="E15133" s="65"/>
      <c r="F15133" s="65"/>
      <c r="G15133" s="65"/>
      <c r="H15133" s="113"/>
    </row>
    <row r="15134" spans="1:8">
      <c r="A15134" s="65"/>
      <c r="B15134" s="65"/>
      <c r="C15134" s="65"/>
      <c r="D15134" s="65"/>
      <c r="E15134" s="65"/>
      <c r="F15134" s="65"/>
      <c r="G15134" s="65"/>
      <c r="H15134" s="113"/>
    </row>
    <row r="15135" spans="1:8">
      <c r="A15135" s="65"/>
      <c r="B15135" s="65"/>
      <c r="C15135" s="65"/>
      <c r="D15135" s="65"/>
      <c r="E15135" s="65"/>
      <c r="F15135" s="65"/>
      <c r="G15135" s="65"/>
      <c r="H15135" s="113"/>
    </row>
    <row r="15136" spans="1:8">
      <c r="A15136" s="65"/>
      <c r="B15136" s="65"/>
      <c r="C15136" s="65"/>
      <c r="D15136" s="65"/>
      <c r="E15136" s="65"/>
      <c r="F15136" s="65"/>
      <c r="G15136" s="65"/>
      <c r="H15136" s="113"/>
    </row>
    <row r="15137" spans="1:8">
      <c r="A15137" s="65"/>
      <c r="B15137" s="65"/>
      <c r="C15137" s="65"/>
      <c r="D15137" s="65"/>
      <c r="E15137" s="65"/>
      <c r="F15137" s="65"/>
      <c r="G15137" s="65"/>
      <c r="H15137" s="113"/>
    </row>
    <row r="15138" spans="1:8">
      <c r="A15138" s="65"/>
      <c r="B15138" s="65"/>
      <c r="C15138" s="65"/>
      <c r="D15138" s="65"/>
      <c r="E15138" s="65"/>
      <c r="F15138" s="65"/>
      <c r="G15138" s="65"/>
      <c r="H15138" s="113"/>
    </row>
    <row r="15139" spans="1:8">
      <c r="A15139" s="65"/>
      <c r="B15139" s="65"/>
      <c r="C15139" s="65"/>
      <c r="D15139" s="65"/>
      <c r="E15139" s="65"/>
      <c r="F15139" s="65"/>
      <c r="G15139" s="65"/>
      <c r="H15139" s="113"/>
    </row>
    <row r="15140" spans="1:8">
      <c r="A15140" s="65"/>
      <c r="B15140" s="65"/>
      <c r="C15140" s="65"/>
      <c r="D15140" s="65"/>
      <c r="E15140" s="65"/>
      <c r="F15140" s="65"/>
      <c r="G15140" s="65"/>
      <c r="H15140" s="113"/>
    </row>
    <row r="15141" spans="1:8">
      <c r="A15141" s="65"/>
      <c r="B15141" s="65"/>
      <c r="C15141" s="65"/>
      <c r="D15141" s="65"/>
      <c r="E15141" s="65"/>
      <c r="F15141" s="65"/>
      <c r="G15141" s="65"/>
      <c r="H15141" s="113"/>
    </row>
    <row r="15142" spans="1:8">
      <c r="A15142" s="65"/>
      <c r="B15142" s="65"/>
      <c r="C15142" s="65"/>
      <c r="D15142" s="65"/>
      <c r="E15142" s="65"/>
      <c r="F15142" s="65"/>
      <c r="G15142" s="65"/>
      <c r="H15142" s="113"/>
    </row>
    <row r="15143" spans="1:8">
      <c r="A15143" s="65"/>
      <c r="B15143" s="65"/>
      <c r="C15143" s="65"/>
      <c r="D15143" s="65"/>
      <c r="E15143" s="65"/>
      <c r="F15143" s="65"/>
      <c r="G15143" s="65"/>
      <c r="H15143" s="113"/>
    </row>
    <row r="15144" spans="1:8">
      <c r="A15144" s="65"/>
      <c r="B15144" s="65"/>
      <c r="C15144" s="65"/>
      <c r="D15144" s="65"/>
      <c r="E15144" s="65"/>
      <c r="F15144" s="65"/>
      <c r="G15144" s="65"/>
      <c r="H15144" s="113"/>
    </row>
    <row r="15145" spans="1:8">
      <c r="A15145" s="65"/>
      <c r="B15145" s="65"/>
      <c r="C15145" s="65"/>
      <c r="D15145" s="65"/>
      <c r="E15145" s="65"/>
      <c r="F15145" s="65"/>
      <c r="G15145" s="65"/>
      <c r="H15145" s="113"/>
    </row>
    <row r="15146" spans="1:8">
      <c r="A15146" s="65"/>
      <c r="B15146" s="65"/>
      <c r="C15146" s="65"/>
      <c r="D15146" s="65"/>
      <c r="E15146" s="65"/>
      <c r="F15146" s="65"/>
      <c r="G15146" s="65"/>
      <c r="H15146" s="113"/>
    </row>
    <row r="15147" spans="1:8">
      <c r="A15147" s="65"/>
      <c r="B15147" s="65"/>
      <c r="C15147" s="65"/>
      <c r="D15147" s="65"/>
      <c r="E15147" s="65"/>
      <c r="F15147" s="65"/>
      <c r="G15147" s="65"/>
      <c r="H15147" s="113"/>
    </row>
    <row r="15148" spans="1:8">
      <c r="A15148" s="65"/>
      <c r="B15148" s="65"/>
      <c r="C15148" s="65"/>
      <c r="D15148" s="65"/>
      <c r="E15148" s="65"/>
      <c r="F15148" s="65"/>
      <c r="G15148" s="65"/>
      <c r="H15148" s="113"/>
    </row>
    <row r="15149" spans="1:8">
      <c r="A15149" s="65"/>
      <c r="B15149" s="65"/>
      <c r="C15149" s="65"/>
      <c r="D15149" s="65"/>
      <c r="E15149" s="65"/>
      <c r="F15149" s="65"/>
      <c r="G15149" s="65"/>
      <c r="H15149" s="113"/>
    </row>
    <row r="15150" spans="1:8">
      <c r="A15150" s="65"/>
      <c r="B15150" s="65"/>
      <c r="C15150" s="65"/>
      <c r="D15150" s="65"/>
      <c r="E15150" s="65"/>
      <c r="F15150" s="65"/>
      <c r="G15150" s="65"/>
      <c r="H15150" s="113"/>
    </row>
    <row r="15151" spans="1:8">
      <c r="A15151" s="65"/>
      <c r="B15151" s="65"/>
      <c r="C15151" s="65"/>
      <c r="D15151" s="65"/>
      <c r="E15151" s="65"/>
      <c r="F15151" s="65"/>
      <c r="G15151" s="65"/>
      <c r="H15151" s="113"/>
    </row>
    <row r="15152" spans="1:8">
      <c r="A15152" s="65"/>
      <c r="B15152" s="65"/>
      <c r="C15152" s="65"/>
      <c r="D15152" s="65"/>
      <c r="E15152" s="65"/>
      <c r="F15152" s="65"/>
      <c r="G15152" s="65"/>
      <c r="H15152" s="113"/>
    </row>
    <row r="15153" spans="1:8">
      <c r="A15153" s="65"/>
      <c r="B15153" s="65"/>
      <c r="C15153" s="65"/>
      <c r="D15153" s="65"/>
      <c r="E15153" s="65"/>
      <c r="F15153" s="65"/>
      <c r="G15153" s="65"/>
      <c r="H15153" s="113"/>
    </row>
    <row r="15154" spans="1:8">
      <c r="A15154" s="65"/>
      <c r="B15154" s="65"/>
      <c r="C15154" s="65"/>
      <c r="D15154" s="65"/>
      <c r="E15154" s="65"/>
      <c r="F15154" s="65"/>
      <c r="G15154" s="65"/>
      <c r="H15154" s="113"/>
    </row>
    <row r="15155" spans="1:8">
      <c r="A15155" s="65"/>
      <c r="B15155" s="65"/>
      <c r="C15155" s="65"/>
      <c r="D15155" s="65"/>
      <c r="E15155" s="65"/>
      <c r="F15155" s="65"/>
      <c r="G15155" s="65"/>
      <c r="H15155" s="113"/>
    </row>
    <row r="15156" spans="1:8">
      <c r="A15156" s="65"/>
      <c r="B15156" s="65"/>
      <c r="C15156" s="65"/>
      <c r="D15156" s="65"/>
      <c r="E15156" s="65"/>
      <c r="F15156" s="65"/>
      <c r="G15156" s="65"/>
      <c r="H15156" s="113"/>
    </row>
    <row r="15157" spans="1:8">
      <c r="A15157" s="65"/>
      <c r="B15157" s="65"/>
      <c r="C15157" s="65"/>
      <c r="D15157" s="65"/>
      <c r="E15157" s="65"/>
      <c r="F15157" s="65"/>
      <c r="G15157" s="65"/>
      <c r="H15157" s="113"/>
    </row>
    <row r="15158" spans="1:8">
      <c r="A15158" s="65"/>
      <c r="B15158" s="65"/>
      <c r="C15158" s="65"/>
      <c r="D15158" s="65"/>
      <c r="E15158" s="65"/>
      <c r="F15158" s="65"/>
      <c r="G15158" s="65"/>
      <c r="H15158" s="113"/>
    </row>
    <row r="15159" spans="1:8">
      <c r="A15159" s="65"/>
      <c r="B15159" s="65"/>
      <c r="C15159" s="65"/>
      <c r="D15159" s="65"/>
      <c r="E15159" s="65"/>
      <c r="F15159" s="65"/>
      <c r="G15159" s="65"/>
      <c r="H15159" s="113"/>
    </row>
    <row r="15160" spans="1:8">
      <c r="A15160" s="65"/>
      <c r="B15160" s="65"/>
      <c r="C15160" s="65"/>
      <c r="D15160" s="65"/>
      <c r="E15160" s="65"/>
      <c r="F15160" s="65"/>
      <c r="G15160" s="65"/>
      <c r="H15160" s="113"/>
    </row>
    <row r="15161" spans="1:8">
      <c r="A15161" s="65"/>
      <c r="B15161" s="65"/>
      <c r="C15161" s="65"/>
      <c r="D15161" s="65"/>
      <c r="E15161" s="65"/>
      <c r="F15161" s="65"/>
      <c r="G15161" s="65"/>
      <c r="H15161" s="113"/>
    </row>
    <row r="15162" spans="1:8">
      <c r="A15162" s="65"/>
      <c r="B15162" s="65"/>
      <c r="C15162" s="65"/>
      <c r="D15162" s="65"/>
      <c r="E15162" s="65"/>
      <c r="F15162" s="65"/>
      <c r="G15162" s="65"/>
      <c r="H15162" s="113"/>
    </row>
    <row r="15163" spans="1:8">
      <c r="A15163" s="65"/>
      <c r="B15163" s="65"/>
      <c r="C15163" s="65"/>
      <c r="D15163" s="65"/>
      <c r="E15163" s="65"/>
      <c r="F15163" s="65"/>
      <c r="G15163" s="65"/>
      <c r="H15163" s="113"/>
    </row>
    <row r="15164" spans="1:8">
      <c r="A15164" s="65"/>
      <c r="B15164" s="65"/>
      <c r="C15164" s="65"/>
      <c r="D15164" s="65"/>
      <c r="E15164" s="65"/>
      <c r="F15164" s="65"/>
      <c r="G15164" s="65"/>
      <c r="H15164" s="113"/>
    </row>
    <row r="15165" spans="1:8">
      <c r="A15165" s="65"/>
      <c r="B15165" s="65"/>
      <c r="C15165" s="65"/>
      <c r="D15165" s="65"/>
      <c r="E15165" s="65"/>
      <c r="F15165" s="65"/>
      <c r="G15165" s="65"/>
      <c r="H15165" s="113"/>
    </row>
    <row r="15166" spans="1:8">
      <c r="A15166" s="65"/>
      <c r="B15166" s="65"/>
      <c r="C15166" s="65"/>
      <c r="D15166" s="65"/>
      <c r="E15166" s="65"/>
      <c r="F15166" s="65"/>
      <c r="G15166" s="65"/>
      <c r="H15166" s="113"/>
    </row>
    <row r="15167" spans="1:8">
      <c r="A15167" s="65"/>
      <c r="B15167" s="65"/>
      <c r="C15167" s="65"/>
      <c r="D15167" s="65"/>
      <c r="E15167" s="65"/>
      <c r="F15167" s="65"/>
      <c r="G15167" s="65"/>
      <c r="H15167" s="113"/>
    </row>
    <row r="15168" spans="1:8">
      <c r="A15168" s="65"/>
      <c r="B15168" s="65"/>
      <c r="C15168" s="65"/>
      <c r="D15168" s="65"/>
      <c r="E15168" s="65"/>
      <c r="F15168" s="65"/>
      <c r="G15168" s="65"/>
      <c r="H15168" s="113"/>
    </row>
    <row r="15169" spans="1:8">
      <c r="A15169" s="65"/>
      <c r="B15169" s="65"/>
      <c r="C15169" s="65"/>
      <c r="D15169" s="65"/>
      <c r="E15169" s="65"/>
      <c r="F15169" s="65"/>
      <c r="G15169" s="65"/>
      <c r="H15169" s="113"/>
    </row>
    <row r="15170" spans="1:8">
      <c r="A15170" s="65"/>
      <c r="B15170" s="65"/>
      <c r="C15170" s="65"/>
      <c r="D15170" s="65"/>
      <c r="E15170" s="65"/>
      <c r="F15170" s="65"/>
      <c r="G15170" s="65"/>
      <c r="H15170" s="113"/>
    </row>
    <row r="15171" spans="1:8">
      <c r="A15171" s="65"/>
      <c r="B15171" s="65"/>
      <c r="C15171" s="65"/>
      <c r="D15171" s="65"/>
      <c r="E15171" s="65"/>
      <c r="F15171" s="65"/>
      <c r="G15171" s="65"/>
      <c r="H15171" s="113"/>
    </row>
    <row r="15172" spans="1:8">
      <c r="A15172" s="65"/>
      <c r="B15172" s="65"/>
      <c r="C15172" s="65"/>
      <c r="D15172" s="65"/>
      <c r="E15172" s="65"/>
      <c r="F15172" s="65"/>
      <c r="G15172" s="65"/>
      <c r="H15172" s="113"/>
    </row>
    <row r="15173" spans="1:8">
      <c r="A15173" s="65"/>
      <c r="B15173" s="65"/>
      <c r="C15173" s="65"/>
      <c r="D15173" s="65"/>
      <c r="E15173" s="65"/>
      <c r="F15173" s="65"/>
      <c r="G15173" s="65"/>
      <c r="H15173" s="113"/>
    </row>
    <row r="15174" spans="1:8">
      <c r="A15174" s="65"/>
      <c r="B15174" s="65"/>
      <c r="C15174" s="65"/>
      <c r="D15174" s="65"/>
      <c r="E15174" s="65"/>
      <c r="F15174" s="65"/>
      <c r="G15174" s="65"/>
      <c r="H15174" s="113"/>
    </row>
    <row r="15175" spans="1:8">
      <c r="A15175" s="65"/>
      <c r="B15175" s="65"/>
      <c r="C15175" s="65"/>
      <c r="D15175" s="65"/>
      <c r="E15175" s="65"/>
      <c r="F15175" s="65"/>
      <c r="G15175" s="65"/>
      <c r="H15175" s="113"/>
    </row>
    <row r="15176" spans="1:8">
      <c r="A15176" s="65"/>
      <c r="B15176" s="65"/>
      <c r="C15176" s="65"/>
      <c r="D15176" s="65"/>
      <c r="E15176" s="65"/>
      <c r="F15176" s="65"/>
      <c r="G15176" s="65"/>
      <c r="H15176" s="113"/>
    </row>
    <row r="15177" spans="1:8">
      <c r="A15177" s="65"/>
      <c r="B15177" s="65"/>
      <c r="C15177" s="65"/>
      <c r="D15177" s="65"/>
      <c r="E15177" s="65"/>
      <c r="F15177" s="65"/>
      <c r="G15177" s="65"/>
      <c r="H15177" s="113"/>
    </row>
    <row r="15178" spans="1:8">
      <c r="A15178" s="65"/>
      <c r="B15178" s="65"/>
      <c r="C15178" s="65"/>
      <c r="D15178" s="65"/>
      <c r="E15178" s="65"/>
      <c r="F15178" s="65"/>
      <c r="G15178" s="65"/>
      <c r="H15178" s="113"/>
    </row>
    <row r="15179" spans="1:8">
      <c r="A15179" s="65"/>
      <c r="B15179" s="65"/>
      <c r="C15179" s="65"/>
      <c r="D15179" s="65"/>
      <c r="E15179" s="65"/>
      <c r="F15179" s="65"/>
      <c r="G15179" s="65"/>
      <c r="H15179" s="113"/>
    </row>
    <row r="15180" spans="1:8">
      <c r="A15180" s="65"/>
      <c r="B15180" s="65"/>
      <c r="C15180" s="65"/>
      <c r="D15180" s="65"/>
      <c r="E15180" s="65"/>
      <c r="F15180" s="65"/>
      <c r="G15180" s="65"/>
      <c r="H15180" s="113"/>
    </row>
    <row r="15181" spans="1:8">
      <c r="A15181" s="65"/>
      <c r="B15181" s="65"/>
      <c r="C15181" s="65"/>
      <c r="D15181" s="65"/>
      <c r="E15181" s="65"/>
      <c r="F15181" s="65"/>
      <c r="G15181" s="65"/>
      <c r="H15181" s="113"/>
    </row>
    <row r="15182" spans="1:8">
      <c r="A15182" s="65"/>
      <c r="B15182" s="65"/>
      <c r="C15182" s="65"/>
      <c r="D15182" s="65"/>
      <c r="E15182" s="65"/>
      <c r="F15182" s="65"/>
      <c r="G15182" s="65"/>
      <c r="H15182" s="113"/>
    </row>
    <row r="15183" spans="1:8">
      <c r="A15183" s="65"/>
      <c r="B15183" s="65"/>
      <c r="C15183" s="65"/>
      <c r="D15183" s="65"/>
      <c r="E15183" s="65"/>
      <c r="F15183" s="65"/>
      <c r="G15183" s="65"/>
      <c r="H15183" s="113"/>
    </row>
    <row r="15184" spans="1:8">
      <c r="A15184" s="65"/>
      <c r="B15184" s="65"/>
      <c r="C15184" s="65"/>
      <c r="D15184" s="65"/>
      <c r="E15184" s="65"/>
      <c r="F15184" s="65"/>
      <c r="G15184" s="65"/>
      <c r="H15184" s="113"/>
    </row>
    <row r="15185" spans="1:8">
      <c r="A15185" s="65"/>
      <c r="B15185" s="65"/>
      <c r="C15185" s="65"/>
      <c r="D15185" s="65"/>
      <c r="E15185" s="65"/>
      <c r="F15185" s="65"/>
      <c r="G15185" s="65"/>
      <c r="H15185" s="113"/>
    </row>
    <row r="15186" spans="1:8">
      <c r="A15186" s="65"/>
      <c r="B15186" s="65"/>
      <c r="C15186" s="65"/>
      <c r="D15186" s="65"/>
      <c r="E15186" s="65"/>
      <c r="F15186" s="65"/>
      <c r="G15186" s="65"/>
      <c r="H15186" s="113"/>
    </row>
    <row r="15187" spans="1:8">
      <c r="A15187" s="65"/>
      <c r="B15187" s="65"/>
      <c r="C15187" s="65"/>
      <c r="D15187" s="65"/>
      <c r="E15187" s="65"/>
      <c r="F15187" s="65"/>
      <c r="G15187" s="65"/>
      <c r="H15187" s="113"/>
    </row>
    <row r="15188" spans="1:8">
      <c r="A15188" s="65"/>
      <c r="B15188" s="65"/>
      <c r="C15188" s="65"/>
      <c r="D15188" s="65"/>
      <c r="E15188" s="65"/>
      <c r="F15188" s="65"/>
      <c r="G15188" s="65"/>
      <c r="H15188" s="113"/>
    </row>
    <row r="15189" spans="1:8">
      <c r="A15189" s="65"/>
      <c r="B15189" s="65"/>
      <c r="C15189" s="65"/>
      <c r="D15189" s="65"/>
      <c r="E15189" s="65"/>
      <c r="F15189" s="65"/>
      <c r="G15189" s="65"/>
      <c r="H15189" s="113"/>
    </row>
    <row r="15190" spans="1:8">
      <c r="A15190" s="65"/>
      <c r="B15190" s="65"/>
      <c r="C15190" s="65"/>
      <c r="D15190" s="65"/>
      <c r="E15190" s="65"/>
      <c r="F15190" s="65"/>
      <c r="G15190" s="65"/>
      <c r="H15190" s="113"/>
    </row>
    <row r="15191" spans="1:8">
      <c r="A15191" s="65"/>
      <c r="B15191" s="65"/>
      <c r="C15191" s="65"/>
      <c r="D15191" s="65"/>
      <c r="E15191" s="65"/>
      <c r="F15191" s="65"/>
      <c r="G15191" s="65"/>
      <c r="H15191" s="113"/>
    </row>
    <row r="15192" spans="1:8">
      <c r="A15192" s="65"/>
      <c r="B15192" s="65"/>
      <c r="C15192" s="65"/>
      <c r="D15192" s="65"/>
      <c r="E15192" s="65"/>
      <c r="F15192" s="65"/>
      <c r="G15192" s="65"/>
      <c r="H15192" s="113"/>
    </row>
    <row r="15193" spans="1:8">
      <c r="A15193" s="65"/>
      <c r="B15193" s="65"/>
      <c r="C15193" s="65"/>
      <c r="D15193" s="65"/>
      <c r="E15193" s="65"/>
      <c r="F15193" s="65"/>
      <c r="G15193" s="65"/>
      <c r="H15193" s="113"/>
    </row>
    <row r="15194" spans="1:8">
      <c r="A15194" s="65"/>
      <c r="B15194" s="65"/>
      <c r="C15194" s="65"/>
      <c r="D15194" s="65"/>
      <c r="E15194" s="65"/>
      <c r="F15194" s="65"/>
      <c r="G15194" s="65"/>
      <c r="H15194" s="113"/>
    </row>
    <row r="15195" spans="1:8">
      <c r="A15195" s="65"/>
      <c r="B15195" s="65"/>
      <c r="C15195" s="65"/>
      <c r="D15195" s="65"/>
      <c r="E15195" s="65"/>
      <c r="F15195" s="65"/>
      <c r="G15195" s="65"/>
      <c r="H15195" s="113"/>
    </row>
    <row r="15196" spans="1:8">
      <c r="A15196" s="65"/>
      <c r="B15196" s="65"/>
      <c r="C15196" s="65"/>
      <c r="D15196" s="65"/>
      <c r="E15196" s="65"/>
      <c r="F15196" s="65"/>
      <c r="G15196" s="65"/>
      <c r="H15196" s="113"/>
    </row>
    <row r="15197" spans="1:8">
      <c r="A15197" s="65"/>
      <c r="B15197" s="65"/>
      <c r="C15197" s="65"/>
      <c r="D15197" s="65"/>
      <c r="E15197" s="65"/>
      <c r="F15197" s="65"/>
      <c r="G15197" s="65"/>
      <c r="H15197" s="113"/>
    </row>
    <row r="15198" spans="1:8">
      <c r="A15198" s="65"/>
      <c r="B15198" s="65"/>
      <c r="C15198" s="65"/>
      <c r="D15198" s="65"/>
      <c r="E15198" s="65"/>
      <c r="F15198" s="65"/>
      <c r="G15198" s="65"/>
      <c r="H15198" s="113"/>
    </row>
    <row r="15199" spans="1:8">
      <c r="A15199" s="65"/>
      <c r="B15199" s="65"/>
      <c r="C15199" s="65"/>
      <c r="D15199" s="65"/>
      <c r="E15199" s="65"/>
      <c r="F15199" s="65"/>
      <c r="G15199" s="65"/>
      <c r="H15199" s="113"/>
    </row>
    <row r="15200" spans="1:8">
      <c r="A15200" s="65"/>
      <c r="B15200" s="65"/>
      <c r="C15200" s="65"/>
      <c r="D15200" s="65"/>
      <c r="E15200" s="65"/>
      <c r="F15200" s="65"/>
      <c r="G15200" s="65"/>
      <c r="H15200" s="113"/>
    </row>
    <row r="15201" spans="1:8">
      <c r="A15201" s="65"/>
      <c r="B15201" s="65"/>
      <c r="C15201" s="65"/>
      <c r="D15201" s="65"/>
      <c r="E15201" s="65"/>
      <c r="F15201" s="65"/>
      <c r="G15201" s="65"/>
      <c r="H15201" s="113"/>
    </row>
    <row r="15202" spans="1:8">
      <c r="A15202" s="65"/>
      <c r="B15202" s="65"/>
      <c r="C15202" s="65"/>
      <c r="D15202" s="65"/>
      <c r="E15202" s="65"/>
      <c r="F15202" s="65"/>
      <c r="G15202" s="65"/>
      <c r="H15202" s="113"/>
    </row>
    <row r="15203" spans="1:8">
      <c r="A15203" s="65"/>
      <c r="B15203" s="65"/>
      <c r="C15203" s="65"/>
      <c r="D15203" s="65"/>
      <c r="E15203" s="65"/>
      <c r="F15203" s="65"/>
      <c r="G15203" s="65"/>
      <c r="H15203" s="113"/>
    </row>
    <row r="15204" spans="1:8">
      <c r="A15204" s="65"/>
      <c r="B15204" s="65"/>
      <c r="C15204" s="65"/>
      <c r="D15204" s="65"/>
      <c r="E15204" s="65"/>
      <c r="F15204" s="65"/>
      <c r="G15204" s="65"/>
      <c r="H15204" s="113"/>
    </row>
    <row r="15205" spans="1:8">
      <c r="A15205" s="65"/>
      <c r="B15205" s="65"/>
      <c r="C15205" s="65"/>
      <c r="D15205" s="65"/>
      <c r="E15205" s="65"/>
      <c r="F15205" s="65"/>
      <c r="G15205" s="65"/>
      <c r="H15205" s="113"/>
    </row>
    <row r="15206" spans="1:8">
      <c r="A15206" s="65"/>
      <c r="B15206" s="65"/>
      <c r="C15206" s="65"/>
      <c r="D15206" s="65"/>
      <c r="E15206" s="65"/>
      <c r="F15206" s="65"/>
      <c r="G15206" s="65"/>
      <c r="H15206" s="113"/>
    </row>
    <row r="15207" spans="1:8">
      <c r="A15207" s="65"/>
      <c r="B15207" s="65"/>
      <c r="C15207" s="65"/>
      <c r="D15207" s="65"/>
      <c r="E15207" s="65"/>
      <c r="F15207" s="65"/>
      <c r="G15207" s="65"/>
      <c r="H15207" s="113"/>
    </row>
    <row r="15208" spans="1:8">
      <c r="A15208" s="65"/>
      <c r="B15208" s="65"/>
      <c r="C15208" s="65"/>
      <c r="D15208" s="65"/>
      <c r="E15208" s="65"/>
      <c r="F15208" s="65"/>
      <c r="G15208" s="65"/>
      <c r="H15208" s="113"/>
    </row>
    <row r="15209" spans="1:8">
      <c r="A15209" s="65"/>
      <c r="B15209" s="65"/>
      <c r="C15209" s="65"/>
      <c r="D15209" s="65"/>
      <c r="E15209" s="65"/>
      <c r="F15209" s="65"/>
      <c r="G15209" s="65"/>
      <c r="H15209" s="113"/>
    </row>
    <row r="15210" spans="1:8">
      <c r="A15210" s="65"/>
      <c r="B15210" s="65"/>
      <c r="C15210" s="65"/>
      <c r="D15210" s="65"/>
      <c r="E15210" s="65"/>
      <c r="F15210" s="65"/>
      <c r="G15210" s="65"/>
      <c r="H15210" s="113"/>
    </row>
    <row r="15211" spans="1:8">
      <c r="A15211" s="65"/>
      <c r="B15211" s="65"/>
      <c r="C15211" s="65"/>
      <c r="D15211" s="65"/>
      <c r="E15211" s="65"/>
      <c r="F15211" s="65"/>
      <c r="G15211" s="65"/>
      <c r="H15211" s="113"/>
    </row>
    <row r="15212" spans="1:8">
      <c r="A15212" s="65"/>
      <c r="B15212" s="65"/>
      <c r="C15212" s="65"/>
      <c r="D15212" s="65"/>
      <c r="E15212" s="65"/>
      <c r="F15212" s="65"/>
      <c r="G15212" s="65"/>
      <c r="H15212" s="113"/>
    </row>
    <row r="15213" spans="1:8">
      <c r="A15213" s="65"/>
      <c r="B15213" s="65"/>
      <c r="C15213" s="65"/>
      <c r="D15213" s="65"/>
      <c r="E15213" s="65"/>
      <c r="F15213" s="65"/>
      <c r="G15213" s="65"/>
      <c r="H15213" s="113"/>
    </row>
    <row r="15214" spans="1:8">
      <c r="A15214" s="65"/>
      <c r="B15214" s="65"/>
      <c r="C15214" s="65"/>
      <c r="D15214" s="65"/>
      <c r="E15214" s="65"/>
      <c r="F15214" s="65"/>
      <c r="G15214" s="65"/>
      <c r="H15214" s="113"/>
    </row>
    <row r="15215" spans="1:8">
      <c r="A15215" s="65"/>
      <c r="B15215" s="65"/>
      <c r="C15215" s="65"/>
      <c r="D15215" s="65"/>
      <c r="E15215" s="65"/>
      <c r="F15215" s="65"/>
      <c r="G15215" s="65"/>
      <c r="H15215" s="113"/>
    </row>
    <row r="15216" spans="1:8">
      <c r="A15216" s="65"/>
      <c r="B15216" s="65"/>
      <c r="C15216" s="65"/>
      <c r="D15216" s="65"/>
      <c r="E15216" s="65"/>
      <c r="F15216" s="65"/>
      <c r="G15216" s="65"/>
      <c r="H15216" s="113"/>
    </row>
    <row r="15217" spans="1:8">
      <c r="A15217" s="65"/>
      <c r="B15217" s="65"/>
      <c r="C15217" s="65"/>
      <c r="D15217" s="65"/>
      <c r="E15217" s="65"/>
      <c r="F15217" s="65"/>
      <c r="G15217" s="65"/>
      <c r="H15217" s="113"/>
    </row>
    <row r="15218" spans="1:8">
      <c r="A15218" s="65"/>
      <c r="B15218" s="65"/>
      <c r="C15218" s="65"/>
      <c r="D15218" s="65"/>
      <c r="E15218" s="65"/>
      <c r="F15218" s="65"/>
      <c r="G15218" s="65"/>
      <c r="H15218" s="113"/>
    </row>
    <row r="15219" spans="1:8">
      <c r="A15219" s="65"/>
      <c r="B15219" s="65"/>
      <c r="C15219" s="65"/>
      <c r="D15219" s="65"/>
      <c r="E15219" s="65"/>
      <c r="F15219" s="65"/>
      <c r="G15219" s="65"/>
      <c r="H15219" s="113"/>
    </row>
    <row r="15220" spans="1:8">
      <c r="A15220" s="65"/>
      <c r="B15220" s="65"/>
      <c r="C15220" s="65"/>
      <c r="D15220" s="65"/>
      <c r="E15220" s="65"/>
      <c r="F15220" s="65"/>
      <c r="G15220" s="65"/>
      <c r="H15220" s="113"/>
    </row>
    <row r="15221" spans="1:8">
      <c r="A15221" s="65"/>
      <c r="B15221" s="65"/>
      <c r="C15221" s="65"/>
      <c r="D15221" s="65"/>
      <c r="E15221" s="65"/>
      <c r="F15221" s="65"/>
      <c r="G15221" s="65"/>
      <c r="H15221" s="113"/>
    </row>
    <row r="15222" spans="1:8">
      <c r="A15222" s="65"/>
      <c r="B15222" s="65"/>
      <c r="C15222" s="65"/>
      <c r="D15222" s="65"/>
      <c r="E15222" s="65"/>
      <c r="F15222" s="65"/>
      <c r="G15222" s="65"/>
      <c r="H15222" s="113"/>
    </row>
    <row r="15223" spans="1:8">
      <c r="A15223" s="65"/>
      <c r="B15223" s="65"/>
      <c r="C15223" s="65"/>
      <c r="D15223" s="65"/>
      <c r="E15223" s="65"/>
      <c r="F15223" s="65"/>
      <c r="G15223" s="65"/>
      <c r="H15223" s="113"/>
    </row>
    <row r="15224" spans="1:8">
      <c r="A15224" s="65"/>
      <c r="B15224" s="65"/>
      <c r="C15224" s="65"/>
      <c r="D15224" s="65"/>
      <c r="E15224" s="65"/>
      <c r="F15224" s="65"/>
      <c r="G15224" s="65"/>
      <c r="H15224" s="113"/>
    </row>
    <row r="15225" spans="1:8">
      <c r="A15225" s="65"/>
      <c r="B15225" s="65"/>
      <c r="C15225" s="65"/>
      <c r="D15225" s="65"/>
      <c r="E15225" s="65"/>
      <c r="F15225" s="65"/>
      <c r="G15225" s="65"/>
      <c r="H15225" s="113"/>
    </row>
    <row r="15226" spans="1:8">
      <c r="A15226" s="65"/>
      <c r="B15226" s="65"/>
      <c r="C15226" s="65"/>
      <c r="D15226" s="65"/>
      <c r="E15226" s="65"/>
      <c r="F15226" s="65"/>
      <c r="G15226" s="65"/>
      <c r="H15226" s="113"/>
    </row>
    <row r="15227" spans="1:8">
      <c r="A15227" s="65"/>
      <c r="B15227" s="65"/>
      <c r="C15227" s="65"/>
      <c r="D15227" s="65"/>
      <c r="E15227" s="65"/>
      <c r="F15227" s="65"/>
      <c r="G15227" s="65"/>
      <c r="H15227" s="113"/>
    </row>
    <row r="15228" spans="1:8">
      <c r="A15228" s="65"/>
      <c r="B15228" s="65"/>
      <c r="C15228" s="65"/>
      <c r="D15228" s="65"/>
      <c r="E15228" s="65"/>
      <c r="F15228" s="65"/>
      <c r="G15228" s="65"/>
      <c r="H15228" s="113"/>
    </row>
    <row r="15229" spans="1:8">
      <c r="A15229" s="65"/>
      <c r="B15229" s="65"/>
      <c r="C15229" s="65"/>
      <c r="D15229" s="65"/>
      <c r="E15229" s="65"/>
      <c r="F15229" s="65"/>
      <c r="G15229" s="65"/>
      <c r="H15229" s="113"/>
    </row>
    <row r="15230" spans="1:8">
      <c r="A15230" s="65"/>
      <c r="B15230" s="65"/>
      <c r="C15230" s="65"/>
      <c r="D15230" s="65"/>
      <c r="E15230" s="65"/>
      <c r="F15230" s="65"/>
      <c r="G15230" s="65"/>
      <c r="H15230" s="113"/>
    </row>
    <row r="15231" spans="1:8">
      <c r="A15231" s="65"/>
      <c r="B15231" s="65"/>
      <c r="C15231" s="65"/>
      <c r="D15231" s="65"/>
      <c r="E15231" s="65"/>
      <c r="F15231" s="65"/>
      <c r="G15231" s="65"/>
      <c r="H15231" s="113"/>
    </row>
    <row r="15232" spans="1:8">
      <c r="A15232" s="65"/>
      <c r="B15232" s="65"/>
      <c r="C15232" s="65"/>
      <c r="D15232" s="65"/>
      <c r="E15232" s="65"/>
      <c r="F15232" s="65"/>
      <c r="G15232" s="65"/>
      <c r="H15232" s="113"/>
    </row>
    <row r="15233" spans="1:8">
      <c r="A15233" s="65"/>
      <c r="B15233" s="65"/>
      <c r="C15233" s="65"/>
      <c r="D15233" s="65"/>
      <c r="E15233" s="65"/>
      <c r="F15233" s="65"/>
      <c r="G15233" s="65"/>
      <c r="H15233" s="113"/>
    </row>
    <row r="15234" spans="1:8">
      <c r="A15234" s="65"/>
      <c r="B15234" s="65"/>
      <c r="C15234" s="65"/>
      <c r="D15234" s="65"/>
      <c r="E15234" s="65"/>
      <c r="F15234" s="65"/>
      <c r="G15234" s="65"/>
      <c r="H15234" s="113"/>
    </row>
    <row r="15235" spans="1:8">
      <c r="A15235" s="65"/>
      <c r="B15235" s="65"/>
      <c r="C15235" s="65"/>
      <c r="D15235" s="65"/>
      <c r="E15235" s="65"/>
      <c r="F15235" s="65"/>
      <c r="G15235" s="65"/>
      <c r="H15235" s="113"/>
    </row>
    <row r="15236" spans="1:8">
      <c r="A15236" s="65"/>
      <c r="B15236" s="65"/>
      <c r="C15236" s="65"/>
      <c r="D15236" s="65"/>
      <c r="E15236" s="65"/>
      <c r="F15236" s="65"/>
      <c r="G15236" s="65"/>
      <c r="H15236" s="113"/>
    </row>
    <row r="15237" spans="1:8">
      <c r="A15237" s="65"/>
      <c r="B15237" s="65"/>
      <c r="C15237" s="65"/>
      <c r="D15237" s="65"/>
      <c r="E15237" s="65"/>
      <c r="F15237" s="65"/>
      <c r="G15237" s="65"/>
      <c r="H15237" s="113"/>
    </row>
    <row r="15238" spans="1:8">
      <c r="A15238" s="65"/>
      <c r="B15238" s="65"/>
      <c r="C15238" s="65"/>
      <c r="D15238" s="65"/>
      <c r="E15238" s="65"/>
      <c r="F15238" s="65"/>
      <c r="G15238" s="65"/>
      <c r="H15238" s="113"/>
    </row>
    <row r="15239" spans="1:8">
      <c r="A15239" s="65"/>
      <c r="B15239" s="65"/>
      <c r="C15239" s="65"/>
      <c r="D15239" s="65"/>
      <c r="E15239" s="65"/>
      <c r="F15239" s="65"/>
      <c r="G15239" s="65"/>
      <c r="H15239" s="113"/>
    </row>
    <row r="15240" spans="1:8">
      <c r="A15240" s="65"/>
      <c r="B15240" s="65"/>
      <c r="C15240" s="65"/>
      <c r="D15240" s="65"/>
      <c r="E15240" s="65"/>
      <c r="F15240" s="65"/>
      <c r="G15240" s="65"/>
      <c r="H15240" s="113"/>
    </row>
    <row r="15241" spans="1:8">
      <c r="A15241" s="65"/>
      <c r="B15241" s="65"/>
      <c r="C15241" s="65"/>
      <c r="D15241" s="65"/>
      <c r="E15241" s="65"/>
      <c r="F15241" s="65"/>
      <c r="G15241" s="65"/>
      <c r="H15241" s="113"/>
    </row>
    <row r="15242" spans="1:8">
      <c r="A15242" s="65"/>
      <c r="B15242" s="65"/>
      <c r="C15242" s="65"/>
      <c r="D15242" s="65"/>
      <c r="E15242" s="65"/>
      <c r="F15242" s="65"/>
      <c r="G15242" s="65"/>
      <c r="H15242" s="113"/>
    </row>
    <row r="15243" spans="1:8">
      <c r="A15243" s="65"/>
      <c r="B15243" s="65"/>
      <c r="C15243" s="65"/>
      <c r="D15243" s="65"/>
      <c r="E15243" s="65"/>
      <c r="F15243" s="65"/>
      <c r="G15243" s="65"/>
      <c r="H15243" s="113"/>
    </row>
    <row r="15244" spans="1:8">
      <c r="A15244" s="65"/>
      <c r="B15244" s="65"/>
      <c r="C15244" s="65"/>
      <c r="D15244" s="65"/>
      <c r="E15244" s="65"/>
      <c r="F15244" s="65"/>
      <c r="G15244" s="65"/>
      <c r="H15244" s="113"/>
    </row>
    <row r="15245" spans="1:8">
      <c r="A15245" s="65"/>
      <c r="B15245" s="65"/>
      <c r="C15245" s="65"/>
      <c r="D15245" s="65"/>
      <c r="E15245" s="65"/>
      <c r="F15245" s="65"/>
      <c r="G15245" s="65"/>
      <c r="H15245" s="113"/>
    </row>
    <row r="15246" spans="1:8">
      <c r="A15246" s="65"/>
      <c r="B15246" s="65"/>
      <c r="C15246" s="65"/>
      <c r="D15246" s="65"/>
      <c r="E15246" s="65"/>
      <c r="F15246" s="65"/>
      <c r="G15246" s="65"/>
      <c r="H15246" s="113"/>
    </row>
    <row r="15247" spans="1:8">
      <c r="A15247" s="65"/>
      <c r="B15247" s="65"/>
      <c r="C15247" s="65"/>
      <c r="D15247" s="65"/>
      <c r="E15247" s="65"/>
      <c r="F15247" s="65"/>
      <c r="G15247" s="65"/>
      <c r="H15247" s="113"/>
    </row>
    <row r="15248" spans="1:8">
      <c r="A15248" s="65"/>
      <c r="B15248" s="65"/>
      <c r="C15248" s="65"/>
      <c r="D15248" s="65"/>
      <c r="E15248" s="65"/>
      <c r="F15248" s="65"/>
      <c r="G15248" s="65"/>
      <c r="H15248" s="113"/>
    </row>
    <row r="15249" spans="1:8">
      <c r="A15249" s="65"/>
      <c r="B15249" s="65"/>
      <c r="C15249" s="65"/>
      <c r="D15249" s="65"/>
      <c r="E15249" s="65"/>
      <c r="F15249" s="65"/>
      <c r="G15249" s="65"/>
      <c r="H15249" s="113"/>
    </row>
    <row r="15250" spans="1:8">
      <c r="A15250" s="65"/>
      <c r="B15250" s="65"/>
      <c r="C15250" s="65"/>
      <c r="D15250" s="65"/>
      <c r="E15250" s="65"/>
      <c r="F15250" s="65"/>
      <c r="G15250" s="65"/>
      <c r="H15250" s="113"/>
    </row>
    <row r="15251" spans="1:8">
      <c r="A15251" s="65"/>
      <c r="B15251" s="65"/>
      <c r="C15251" s="65"/>
      <c r="D15251" s="65"/>
      <c r="E15251" s="65"/>
      <c r="F15251" s="65"/>
      <c r="G15251" s="65"/>
      <c r="H15251" s="113"/>
    </row>
    <row r="15252" spans="1:8">
      <c r="A15252" s="65"/>
      <c r="B15252" s="65"/>
      <c r="C15252" s="65"/>
      <c r="D15252" s="65"/>
      <c r="E15252" s="65"/>
      <c r="F15252" s="65"/>
      <c r="G15252" s="65"/>
      <c r="H15252" s="113"/>
    </row>
    <row r="15253" spans="1:8">
      <c r="A15253" s="65"/>
      <c r="B15253" s="65"/>
      <c r="C15253" s="65"/>
      <c r="D15253" s="65"/>
      <c r="E15253" s="65"/>
      <c r="F15253" s="65"/>
      <c r="G15253" s="65"/>
      <c r="H15253" s="113"/>
    </row>
    <row r="15254" spans="1:8">
      <c r="A15254" s="65"/>
      <c r="B15254" s="65"/>
      <c r="C15254" s="65"/>
      <c r="D15254" s="65"/>
      <c r="E15254" s="65"/>
      <c r="F15254" s="65"/>
      <c r="G15254" s="65"/>
      <c r="H15254" s="113"/>
    </row>
    <row r="15255" spans="1:8">
      <c r="A15255" s="65"/>
      <c r="B15255" s="65"/>
      <c r="C15255" s="65"/>
      <c r="D15255" s="65"/>
      <c r="E15255" s="65"/>
      <c r="F15255" s="65"/>
      <c r="G15255" s="65"/>
      <c r="H15255" s="113"/>
    </row>
    <row r="15256" spans="1:8">
      <c r="A15256" s="65"/>
      <c r="B15256" s="65"/>
      <c r="C15256" s="65"/>
      <c r="D15256" s="65"/>
      <c r="E15256" s="65"/>
      <c r="F15256" s="65"/>
      <c r="G15256" s="65"/>
      <c r="H15256" s="113"/>
    </row>
    <row r="15257" spans="1:8">
      <c r="A15257" s="65"/>
      <c r="B15257" s="65"/>
      <c r="C15257" s="65"/>
      <c r="D15257" s="65"/>
      <c r="E15257" s="65"/>
      <c r="F15257" s="65"/>
      <c r="G15257" s="65"/>
      <c r="H15257" s="113"/>
    </row>
    <row r="15258" spans="1:8">
      <c r="A15258" s="65"/>
      <c r="B15258" s="65"/>
      <c r="C15258" s="65"/>
      <c r="D15258" s="65"/>
      <c r="E15258" s="65"/>
      <c r="F15258" s="65"/>
      <c r="G15258" s="65"/>
      <c r="H15258" s="113"/>
    </row>
    <row r="15259" spans="1:8">
      <c r="A15259" s="65"/>
      <c r="B15259" s="65"/>
      <c r="C15259" s="65"/>
      <c r="D15259" s="65"/>
      <c r="E15259" s="65"/>
      <c r="F15259" s="65"/>
      <c r="G15259" s="65"/>
      <c r="H15259" s="113"/>
    </row>
    <row r="15260" spans="1:8">
      <c r="A15260" s="65"/>
      <c r="B15260" s="65"/>
      <c r="C15260" s="65"/>
      <c r="D15260" s="65"/>
      <c r="E15260" s="65"/>
      <c r="F15260" s="65"/>
      <c r="G15260" s="65"/>
      <c r="H15260" s="113"/>
    </row>
    <row r="15261" spans="1:8">
      <c r="A15261" s="65"/>
      <c r="B15261" s="65"/>
      <c r="C15261" s="65"/>
      <c r="D15261" s="65"/>
      <c r="E15261" s="65"/>
      <c r="F15261" s="65"/>
      <c r="G15261" s="65"/>
      <c r="H15261" s="113"/>
    </row>
    <row r="15262" spans="1:8">
      <c r="A15262" s="65"/>
      <c r="B15262" s="65"/>
      <c r="C15262" s="65"/>
      <c r="D15262" s="65"/>
      <c r="E15262" s="65"/>
      <c r="F15262" s="65"/>
      <c r="G15262" s="65"/>
      <c r="H15262" s="113"/>
    </row>
    <row r="15263" spans="1:8">
      <c r="A15263" s="65"/>
      <c r="B15263" s="65"/>
      <c r="C15263" s="65"/>
      <c r="D15263" s="65"/>
      <c r="E15263" s="65"/>
      <c r="F15263" s="65"/>
      <c r="G15263" s="65"/>
      <c r="H15263" s="113"/>
    </row>
    <row r="15264" spans="1:8">
      <c r="A15264" s="65"/>
      <c r="B15264" s="65"/>
      <c r="C15264" s="65"/>
      <c r="D15264" s="65"/>
      <c r="E15264" s="65"/>
      <c r="F15264" s="65"/>
      <c r="G15264" s="65"/>
      <c r="H15264" s="113"/>
    </row>
    <row r="15265" spans="1:8">
      <c r="A15265" s="65"/>
      <c r="B15265" s="65"/>
      <c r="C15265" s="65"/>
      <c r="D15265" s="65"/>
      <c r="E15265" s="65"/>
      <c r="F15265" s="65"/>
      <c r="G15265" s="65"/>
      <c r="H15265" s="113"/>
    </row>
    <row r="15266" spans="1:8">
      <c r="A15266" s="65"/>
      <c r="B15266" s="65"/>
      <c r="C15266" s="65"/>
      <c r="D15266" s="65"/>
      <c r="E15266" s="65"/>
      <c r="F15266" s="65"/>
      <c r="G15266" s="65"/>
      <c r="H15266" s="113"/>
    </row>
    <row r="15267" spans="1:8">
      <c r="A15267" s="65"/>
      <c r="B15267" s="65"/>
      <c r="C15267" s="65"/>
      <c r="D15267" s="65"/>
      <c r="E15267" s="65"/>
      <c r="F15267" s="65"/>
      <c r="G15267" s="65"/>
      <c r="H15267" s="113"/>
    </row>
    <row r="15268" spans="1:8">
      <c r="A15268" s="65"/>
      <c r="B15268" s="65"/>
      <c r="C15268" s="65"/>
      <c r="D15268" s="65"/>
      <c r="E15268" s="65"/>
      <c r="F15268" s="65"/>
      <c r="G15268" s="65"/>
      <c r="H15268" s="113"/>
    </row>
    <row r="15269" spans="1:8">
      <c r="A15269" s="65"/>
      <c r="B15269" s="65"/>
      <c r="C15269" s="65"/>
      <c r="D15269" s="65"/>
      <c r="E15269" s="65"/>
      <c r="F15269" s="65"/>
      <c r="G15269" s="65"/>
      <c r="H15269" s="113"/>
    </row>
    <row r="15270" spans="1:8">
      <c r="A15270" s="65"/>
      <c r="B15270" s="65"/>
      <c r="C15270" s="65"/>
      <c r="D15270" s="65"/>
      <c r="E15270" s="65"/>
      <c r="F15270" s="65"/>
      <c r="G15270" s="65"/>
      <c r="H15270" s="113"/>
    </row>
    <row r="15271" spans="1:8">
      <c r="A15271" s="65"/>
      <c r="B15271" s="65"/>
      <c r="C15271" s="65"/>
      <c r="D15271" s="65"/>
      <c r="E15271" s="65"/>
      <c r="F15271" s="65"/>
      <c r="G15271" s="65"/>
      <c r="H15271" s="113"/>
    </row>
    <row r="15272" spans="1:8">
      <c r="A15272" s="65"/>
      <c r="B15272" s="65"/>
      <c r="C15272" s="65"/>
      <c r="D15272" s="65"/>
      <c r="E15272" s="65"/>
      <c r="F15272" s="65"/>
      <c r="G15272" s="65"/>
      <c r="H15272" s="113"/>
    </row>
    <row r="15273" spans="1:8">
      <c r="A15273" s="65"/>
      <c r="B15273" s="65"/>
      <c r="C15273" s="65"/>
      <c r="D15273" s="65"/>
      <c r="E15273" s="65"/>
      <c r="F15273" s="65"/>
      <c r="G15273" s="65"/>
      <c r="H15273" s="113"/>
    </row>
    <row r="15274" spans="1:8">
      <c r="A15274" s="65"/>
      <c r="B15274" s="65"/>
      <c r="C15274" s="65"/>
      <c r="D15274" s="65"/>
      <c r="E15274" s="65"/>
      <c r="F15274" s="65"/>
      <c r="G15274" s="65"/>
      <c r="H15274" s="113"/>
    </row>
    <row r="15275" spans="1:8">
      <c r="A15275" s="65"/>
      <c r="B15275" s="65"/>
      <c r="C15275" s="65"/>
      <c r="D15275" s="65"/>
      <c r="E15275" s="65"/>
      <c r="F15275" s="65"/>
      <c r="G15275" s="65"/>
      <c r="H15275" s="113"/>
    </row>
    <row r="15276" spans="1:8">
      <c r="A15276" s="65"/>
      <c r="B15276" s="65"/>
      <c r="C15276" s="65"/>
      <c r="D15276" s="65"/>
      <c r="E15276" s="65"/>
      <c r="F15276" s="65"/>
      <c r="G15276" s="65"/>
      <c r="H15276" s="113"/>
    </row>
    <row r="15277" spans="1:8">
      <c r="A15277" s="65"/>
      <c r="B15277" s="65"/>
      <c r="C15277" s="65"/>
      <c r="D15277" s="65"/>
      <c r="E15277" s="65"/>
      <c r="F15277" s="65"/>
      <c r="G15277" s="65"/>
      <c r="H15277" s="113"/>
    </row>
    <row r="15278" spans="1:8">
      <c r="A15278" s="65"/>
      <c r="B15278" s="65"/>
      <c r="C15278" s="65"/>
      <c r="D15278" s="65"/>
      <c r="E15278" s="65"/>
      <c r="F15278" s="65"/>
      <c r="G15278" s="65"/>
      <c r="H15278" s="113"/>
    </row>
    <row r="15279" spans="1:8">
      <c r="A15279" s="65"/>
      <c r="B15279" s="65"/>
      <c r="C15279" s="65"/>
      <c r="D15279" s="65"/>
      <c r="E15279" s="65"/>
      <c r="F15279" s="65"/>
      <c r="G15279" s="65"/>
      <c r="H15279" s="113"/>
    </row>
    <row r="15280" spans="1:8">
      <c r="A15280" s="65"/>
      <c r="B15280" s="65"/>
      <c r="C15280" s="65"/>
      <c r="D15280" s="65"/>
      <c r="E15280" s="65"/>
      <c r="F15280" s="65"/>
      <c r="G15280" s="65"/>
      <c r="H15280" s="113"/>
    </row>
    <row r="15281" spans="1:8">
      <c r="A15281" s="65"/>
      <c r="B15281" s="65"/>
      <c r="C15281" s="65"/>
      <c r="D15281" s="65"/>
      <c r="E15281" s="65"/>
      <c r="F15281" s="65"/>
      <c r="G15281" s="65"/>
      <c r="H15281" s="113"/>
    </row>
    <row r="15282" spans="1:8">
      <c r="A15282" s="65"/>
      <c r="B15282" s="65"/>
      <c r="C15282" s="65"/>
      <c r="D15282" s="65"/>
      <c r="E15282" s="65"/>
      <c r="F15282" s="65"/>
      <c r="G15282" s="65"/>
      <c r="H15282" s="113"/>
    </row>
    <row r="15283" spans="1:8">
      <c r="A15283" s="65"/>
      <c r="B15283" s="65"/>
      <c r="C15283" s="65"/>
      <c r="D15283" s="65"/>
      <c r="E15283" s="65"/>
      <c r="F15283" s="65"/>
      <c r="G15283" s="65"/>
      <c r="H15283" s="113"/>
    </row>
    <row r="15284" spans="1:8">
      <c r="A15284" s="65"/>
      <c r="B15284" s="65"/>
      <c r="C15284" s="65"/>
      <c r="D15284" s="65"/>
      <c r="E15284" s="65"/>
      <c r="F15284" s="65"/>
      <c r="G15284" s="65"/>
      <c r="H15284" s="113"/>
    </row>
    <row r="15285" spans="1:8">
      <c r="A15285" s="65"/>
      <c r="B15285" s="65"/>
      <c r="C15285" s="65"/>
      <c r="D15285" s="65"/>
      <c r="E15285" s="65"/>
      <c r="F15285" s="65"/>
      <c r="G15285" s="65"/>
      <c r="H15285" s="113"/>
    </row>
    <row r="15286" spans="1:8">
      <c r="A15286" s="65"/>
      <c r="B15286" s="65"/>
      <c r="C15286" s="65"/>
      <c r="D15286" s="65"/>
      <c r="E15286" s="65"/>
      <c r="F15286" s="65"/>
      <c r="G15286" s="65"/>
      <c r="H15286" s="113"/>
    </row>
    <row r="15287" spans="1:8">
      <c r="A15287" s="65"/>
      <c r="B15287" s="65"/>
      <c r="C15287" s="65"/>
      <c r="D15287" s="65"/>
      <c r="E15287" s="65"/>
      <c r="F15287" s="65"/>
      <c r="G15287" s="65"/>
      <c r="H15287" s="113"/>
    </row>
    <row r="15288" spans="1:8">
      <c r="A15288" s="65"/>
      <c r="B15288" s="65"/>
      <c r="C15288" s="65"/>
      <c r="D15288" s="65"/>
      <c r="E15288" s="65"/>
      <c r="F15288" s="65"/>
      <c r="G15288" s="65"/>
      <c r="H15288" s="113"/>
    </row>
    <row r="15289" spans="1:8">
      <c r="A15289" s="65"/>
      <c r="B15289" s="65"/>
      <c r="C15289" s="65"/>
      <c r="D15289" s="65"/>
      <c r="E15289" s="65"/>
      <c r="F15289" s="65"/>
      <c r="G15289" s="65"/>
      <c r="H15289" s="113"/>
    </row>
    <row r="15290" spans="1:8">
      <c r="A15290" s="65"/>
      <c r="B15290" s="65"/>
      <c r="C15290" s="65"/>
      <c r="D15290" s="65"/>
      <c r="E15290" s="65"/>
      <c r="F15290" s="65"/>
      <c r="G15290" s="65"/>
      <c r="H15290" s="113"/>
    </row>
    <row r="15291" spans="1:8">
      <c r="A15291" s="65"/>
      <c r="B15291" s="65"/>
      <c r="C15291" s="65"/>
      <c r="D15291" s="65"/>
      <c r="E15291" s="65"/>
      <c r="F15291" s="65"/>
      <c r="G15291" s="65"/>
      <c r="H15291" s="113"/>
    </row>
    <row r="15292" spans="1:8">
      <c r="A15292" s="65"/>
      <c r="B15292" s="65"/>
      <c r="C15292" s="65"/>
      <c r="D15292" s="65"/>
      <c r="E15292" s="65"/>
      <c r="F15292" s="65"/>
      <c r="G15292" s="65"/>
      <c r="H15292" s="113"/>
    </row>
    <row r="15293" spans="1:8">
      <c r="A15293" s="65"/>
      <c r="B15293" s="65"/>
      <c r="C15293" s="65"/>
      <c r="D15293" s="65"/>
      <c r="E15293" s="65"/>
      <c r="F15293" s="65"/>
      <c r="G15293" s="65"/>
      <c r="H15293" s="113"/>
    </row>
    <row r="15294" spans="1:8">
      <c r="A15294" s="65"/>
      <c r="B15294" s="65"/>
      <c r="C15294" s="65"/>
      <c r="D15294" s="65"/>
      <c r="E15294" s="65"/>
      <c r="F15294" s="65"/>
      <c r="G15294" s="65"/>
      <c r="H15294" s="113"/>
    </row>
    <row r="15295" spans="1:8">
      <c r="A15295" s="65"/>
      <c r="B15295" s="65"/>
      <c r="C15295" s="65"/>
      <c r="D15295" s="65"/>
      <c r="E15295" s="65"/>
      <c r="F15295" s="65"/>
      <c r="G15295" s="65"/>
      <c r="H15295" s="113"/>
    </row>
    <row r="15296" spans="1:8">
      <c r="A15296" s="65"/>
      <c r="B15296" s="65"/>
      <c r="C15296" s="65"/>
      <c r="D15296" s="65"/>
      <c r="E15296" s="65"/>
      <c r="F15296" s="65"/>
      <c r="G15296" s="65"/>
      <c r="H15296" s="113"/>
    </row>
    <row r="15297" spans="1:8">
      <c r="A15297" s="65"/>
      <c r="B15297" s="65"/>
      <c r="C15297" s="65"/>
      <c r="D15297" s="65"/>
      <c r="E15297" s="65"/>
      <c r="F15297" s="65"/>
      <c r="G15297" s="65"/>
      <c r="H15297" s="113"/>
    </row>
    <row r="15298" spans="1:8">
      <c r="A15298" s="65"/>
      <c r="B15298" s="65"/>
      <c r="C15298" s="65"/>
      <c r="D15298" s="65"/>
      <c r="E15298" s="65"/>
      <c r="F15298" s="65"/>
      <c r="G15298" s="65"/>
      <c r="H15298" s="113"/>
    </row>
    <row r="15299" spans="1:8">
      <c r="A15299" s="65"/>
      <c r="B15299" s="65"/>
      <c r="C15299" s="65"/>
      <c r="D15299" s="65"/>
      <c r="E15299" s="65"/>
      <c r="F15299" s="65"/>
      <c r="G15299" s="65"/>
      <c r="H15299" s="113"/>
    </row>
    <row r="15300" spans="1:8">
      <c r="A15300" s="65"/>
      <c r="B15300" s="65"/>
      <c r="C15300" s="65"/>
      <c r="D15300" s="65"/>
      <c r="E15300" s="65"/>
      <c r="F15300" s="65"/>
      <c r="G15300" s="65"/>
      <c r="H15300" s="113"/>
    </row>
    <row r="15301" spans="1:8">
      <c r="A15301" s="65"/>
      <c r="B15301" s="65"/>
      <c r="C15301" s="65"/>
      <c r="D15301" s="65"/>
      <c r="E15301" s="65"/>
      <c r="F15301" s="65"/>
      <c r="G15301" s="65"/>
      <c r="H15301" s="113"/>
    </row>
    <row r="15302" spans="1:8">
      <c r="A15302" s="65"/>
      <c r="B15302" s="65"/>
      <c r="C15302" s="65"/>
      <c r="D15302" s="65"/>
      <c r="E15302" s="65"/>
      <c r="F15302" s="65"/>
      <c r="G15302" s="65"/>
      <c r="H15302" s="113"/>
    </row>
    <row r="15303" spans="1:8">
      <c r="A15303" s="65"/>
      <c r="B15303" s="65"/>
      <c r="C15303" s="65"/>
      <c r="D15303" s="65"/>
      <c r="E15303" s="65"/>
      <c r="F15303" s="65"/>
      <c r="G15303" s="65"/>
      <c r="H15303" s="113"/>
    </row>
    <row r="15304" spans="1:8">
      <c r="A15304" s="65"/>
      <c r="B15304" s="65"/>
      <c r="C15304" s="65"/>
      <c r="D15304" s="65"/>
      <c r="E15304" s="65"/>
      <c r="F15304" s="65"/>
      <c r="G15304" s="65"/>
      <c r="H15304" s="113"/>
    </row>
    <row r="15305" spans="1:8">
      <c r="A15305" s="65"/>
      <c r="B15305" s="65"/>
      <c r="C15305" s="65"/>
      <c r="D15305" s="65"/>
      <c r="E15305" s="65"/>
      <c r="F15305" s="65"/>
      <c r="G15305" s="65"/>
      <c r="H15305" s="113"/>
    </row>
    <row r="15306" spans="1:8">
      <c r="A15306" s="65"/>
      <c r="B15306" s="65"/>
      <c r="C15306" s="65"/>
      <c r="D15306" s="65"/>
      <c r="E15306" s="65"/>
      <c r="F15306" s="65"/>
      <c r="G15306" s="65"/>
      <c r="H15306" s="113"/>
    </row>
    <row r="15307" spans="1:8">
      <c r="A15307" s="65"/>
      <c r="B15307" s="65"/>
      <c r="C15307" s="65"/>
      <c r="D15307" s="65"/>
      <c r="E15307" s="65"/>
      <c r="F15307" s="65"/>
      <c r="G15307" s="65"/>
      <c r="H15307" s="113"/>
    </row>
    <row r="15308" spans="1:8">
      <c r="A15308" s="65"/>
      <c r="B15308" s="65"/>
      <c r="C15308" s="65"/>
      <c r="D15308" s="65"/>
      <c r="E15308" s="65"/>
      <c r="F15308" s="65"/>
      <c r="G15308" s="65"/>
      <c r="H15308" s="113"/>
    </row>
    <row r="15309" spans="1:8">
      <c r="A15309" s="65"/>
      <c r="B15309" s="65"/>
      <c r="C15309" s="65"/>
      <c r="D15309" s="65"/>
      <c r="E15309" s="65"/>
      <c r="F15309" s="65"/>
      <c r="G15309" s="65"/>
      <c r="H15309" s="113"/>
    </row>
    <row r="15310" spans="1:8">
      <c r="A15310" s="65"/>
      <c r="B15310" s="65"/>
      <c r="C15310" s="65"/>
      <c r="D15310" s="65"/>
      <c r="E15310" s="65"/>
      <c r="F15310" s="65"/>
      <c r="G15310" s="65"/>
      <c r="H15310" s="113"/>
    </row>
    <row r="15311" spans="1:8">
      <c r="A15311" s="65"/>
      <c r="B15311" s="65"/>
      <c r="C15311" s="65"/>
      <c r="D15311" s="65"/>
      <c r="E15311" s="65"/>
      <c r="F15311" s="65"/>
      <c r="G15311" s="65"/>
      <c r="H15311" s="113"/>
    </row>
    <row r="15312" spans="1:8">
      <c r="A15312" s="65"/>
      <c r="B15312" s="65"/>
      <c r="C15312" s="65"/>
      <c r="D15312" s="65"/>
      <c r="E15312" s="65"/>
      <c r="F15312" s="65"/>
      <c r="G15312" s="65"/>
      <c r="H15312" s="113"/>
    </row>
    <row r="15313" spans="1:8">
      <c r="A15313" s="65"/>
      <c r="B15313" s="65"/>
      <c r="C15313" s="65"/>
      <c r="D15313" s="65"/>
      <c r="E15313" s="65"/>
      <c r="F15313" s="65"/>
      <c r="G15313" s="65"/>
      <c r="H15313" s="113"/>
    </row>
    <row r="15314" spans="1:8">
      <c r="A15314" s="65"/>
      <c r="B15314" s="65"/>
      <c r="C15314" s="65"/>
      <c r="D15314" s="65"/>
      <c r="E15314" s="65"/>
      <c r="F15314" s="65"/>
      <c r="G15314" s="65"/>
      <c r="H15314" s="113"/>
    </row>
    <row r="15315" spans="1:8">
      <c r="A15315" s="65"/>
      <c r="B15315" s="65"/>
      <c r="C15315" s="65"/>
      <c r="D15315" s="65"/>
      <c r="E15315" s="65"/>
      <c r="F15315" s="65"/>
      <c r="G15315" s="65"/>
      <c r="H15315" s="113"/>
    </row>
    <row r="15316" spans="1:8">
      <c r="A15316" s="65"/>
      <c r="B15316" s="65"/>
      <c r="C15316" s="65"/>
      <c r="D15316" s="65"/>
      <c r="E15316" s="65"/>
      <c r="F15316" s="65"/>
      <c r="G15316" s="65"/>
      <c r="H15316" s="113"/>
    </row>
    <row r="15317" spans="1:8">
      <c r="A15317" s="65"/>
      <c r="B15317" s="65"/>
      <c r="C15317" s="65"/>
      <c r="D15317" s="65"/>
      <c r="E15317" s="65"/>
      <c r="F15317" s="65"/>
      <c r="G15317" s="65"/>
      <c r="H15317" s="113"/>
    </row>
    <row r="15318" spans="1:8">
      <c r="A15318" s="65"/>
      <c r="B15318" s="65"/>
      <c r="C15318" s="65"/>
      <c r="D15318" s="65"/>
      <c r="E15318" s="65"/>
      <c r="F15318" s="65"/>
      <c r="G15318" s="65"/>
      <c r="H15318" s="113"/>
    </row>
    <row r="15319" spans="1:8">
      <c r="A15319" s="65"/>
      <c r="B15319" s="65"/>
      <c r="C15319" s="65"/>
      <c r="D15319" s="65"/>
      <c r="E15319" s="65"/>
      <c r="F15319" s="65"/>
      <c r="G15319" s="65"/>
      <c r="H15319" s="113"/>
    </row>
    <row r="15320" spans="1:8">
      <c r="A15320" s="65"/>
      <c r="B15320" s="65"/>
      <c r="C15320" s="65"/>
      <c r="D15320" s="65"/>
      <c r="E15320" s="65"/>
      <c r="F15320" s="65"/>
      <c r="G15320" s="65"/>
      <c r="H15320" s="113"/>
    </row>
    <row r="15321" spans="1:8">
      <c r="A15321" s="65"/>
      <c r="B15321" s="65"/>
      <c r="C15321" s="65"/>
      <c r="D15321" s="65"/>
      <c r="E15321" s="65"/>
      <c r="F15321" s="65"/>
      <c r="G15321" s="65"/>
      <c r="H15321" s="113"/>
    </row>
    <row r="15322" spans="1:8">
      <c r="A15322" s="65"/>
      <c r="B15322" s="65"/>
      <c r="C15322" s="65"/>
      <c r="D15322" s="65"/>
      <c r="E15322" s="65"/>
      <c r="F15322" s="65"/>
      <c r="G15322" s="65"/>
      <c r="H15322" s="113"/>
    </row>
    <row r="15323" spans="1:8">
      <c r="A15323" s="65"/>
      <c r="B15323" s="65"/>
      <c r="C15323" s="65"/>
      <c r="D15323" s="65"/>
      <c r="E15323" s="65"/>
      <c r="F15323" s="65"/>
      <c r="G15323" s="65"/>
      <c r="H15323" s="113"/>
    </row>
    <row r="15324" spans="1:8">
      <c r="A15324" s="65"/>
      <c r="B15324" s="65"/>
      <c r="C15324" s="65"/>
      <c r="D15324" s="65"/>
      <c r="E15324" s="65"/>
      <c r="F15324" s="65"/>
      <c r="G15324" s="65"/>
      <c r="H15324" s="113"/>
    </row>
    <row r="15325" spans="1:8">
      <c r="A15325" s="65"/>
      <c r="B15325" s="65"/>
      <c r="C15325" s="65"/>
      <c r="D15325" s="65"/>
      <c r="E15325" s="65"/>
      <c r="F15325" s="65"/>
      <c r="G15325" s="65"/>
      <c r="H15325" s="113"/>
    </row>
    <row r="15326" spans="1:8">
      <c r="A15326" s="65"/>
      <c r="B15326" s="65"/>
      <c r="C15326" s="65"/>
      <c r="D15326" s="65"/>
      <c r="E15326" s="65"/>
      <c r="F15326" s="65"/>
      <c r="G15326" s="65"/>
      <c r="H15326" s="113"/>
    </row>
    <row r="15327" spans="1:8">
      <c r="A15327" s="65"/>
      <c r="B15327" s="65"/>
      <c r="C15327" s="65"/>
      <c r="D15327" s="65"/>
      <c r="E15327" s="65"/>
      <c r="F15327" s="65"/>
      <c r="G15327" s="65"/>
      <c r="H15327" s="113"/>
    </row>
    <row r="15328" spans="1:8">
      <c r="A15328" s="65"/>
      <c r="B15328" s="65"/>
      <c r="C15328" s="65"/>
      <c r="D15328" s="65"/>
      <c r="E15328" s="65"/>
      <c r="F15328" s="65"/>
      <c r="G15328" s="65"/>
      <c r="H15328" s="113"/>
    </row>
    <row r="15329" spans="1:8">
      <c r="A15329" s="65"/>
      <c r="B15329" s="65"/>
      <c r="C15329" s="65"/>
      <c r="D15329" s="65"/>
      <c r="E15329" s="65"/>
      <c r="F15329" s="65"/>
      <c r="G15329" s="65"/>
      <c r="H15329" s="113"/>
    </row>
    <row r="15330" spans="1:8">
      <c r="A15330" s="65"/>
      <c r="B15330" s="65"/>
      <c r="C15330" s="65"/>
      <c r="D15330" s="65"/>
      <c r="E15330" s="65"/>
      <c r="F15330" s="65"/>
      <c r="G15330" s="65"/>
      <c r="H15330" s="113"/>
    </row>
    <row r="15331" spans="1:8">
      <c r="A15331" s="65"/>
      <c r="B15331" s="65"/>
      <c r="C15331" s="65"/>
      <c r="D15331" s="65"/>
      <c r="E15331" s="65"/>
      <c r="F15331" s="65"/>
      <c r="G15331" s="65"/>
      <c r="H15331" s="113"/>
    </row>
    <row r="15332" spans="1:8">
      <c r="A15332" s="65"/>
      <c r="B15332" s="65"/>
      <c r="C15332" s="65"/>
      <c r="D15332" s="65"/>
      <c r="E15332" s="65"/>
      <c r="F15332" s="65"/>
      <c r="G15332" s="65"/>
      <c r="H15332" s="113"/>
    </row>
    <row r="15333" spans="1:8">
      <c r="A15333" s="65"/>
      <c r="B15333" s="65"/>
      <c r="C15333" s="65"/>
      <c r="D15333" s="65"/>
      <c r="E15333" s="65"/>
      <c r="F15333" s="65"/>
      <c r="G15333" s="65"/>
      <c r="H15333" s="113"/>
    </row>
    <row r="15334" spans="1:8">
      <c r="A15334" s="65"/>
      <c r="B15334" s="65"/>
      <c r="C15334" s="65"/>
      <c r="D15334" s="65"/>
      <c r="E15334" s="65"/>
      <c r="F15334" s="65"/>
      <c r="G15334" s="65"/>
      <c r="H15334" s="113"/>
    </row>
    <row r="15335" spans="1:8">
      <c r="A15335" s="65"/>
      <c r="B15335" s="65"/>
      <c r="C15335" s="65"/>
      <c r="D15335" s="65"/>
      <c r="E15335" s="65"/>
      <c r="F15335" s="65"/>
      <c r="G15335" s="65"/>
      <c r="H15335" s="113"/>
    </row>
    <row r="15336" spans="1:8">
      <c r="A15336" s="65"/>
      <c r="B15336" s="65"/>
      <c r="C15336" s="65"/>
      <c r="D15336" s="65"/>
      <c r="E15336" s="65"/>
      <c r="F15336" s="65"/>
      <c r="G15336" s="65"/>
      <c r="H15336" s="113"/>
    </row>
    <row r="15337" spans="1:8">
      <c r="A15337" s="65"/>
      <c r="B15337" s="65"/>
      <c r="C15337" s="65"/>
      <c r="D15337" s="65"/>
      <c r="E15337" s="65"/>
      <c r="F15337" s="65"/>
      <c r="G15337" s="65"/>
      <c r="H15337" s="113"/>
    </row>
    <row r="15338" spans="1:8">
      <c r="A15338" s="65"/>
      <c r="B15338" s="65"/>
      <c r="C15338" s="65"/>
      <c r="D15338" s="65"/>
      <c r="E15338" s="65"/>
      <c r="F15338" s="65"/>
      <c r="G15338" s="65"/>
      <c r="H15338" s="113"/>
    </row>
    <row r="15339" spans="1:8">
      <c r="A15339" s="65"/>
      <c r="B15339" s="65"/>
      <c r="C15339" s="65"/>
      <c r="D15339" s="65"/>
      <c r="E15339" s="65"/>
      <c r="F15339" s="65"/>
      <c r="G15339" s="65"/>
      <c r="H15339" s="113"/>
    </row>
    <row r="15340" spans="1:8">
      <c r="A15340" s="65"/>
      <c r="B15340" s="65"/>
      <c r="C15340" s="65"/>
      <c r="D15340" s="65"/>
      <c r="E15340" s="65"/>
      <c r="F15340" s="65"/>
      <c r="G15340" s="65"/>
      <c r="H15340" s="113"/>
    </row>
    <row r="15341" spans="1:8">
      <c r="A15341" s="65"/>
      <c r="B15341" s="65"/>
      <c r="C15341" s="65"/>
      <c r="D15341" s="65"/>
      <c r="E15341" s="65"/>
      <c r="F15341" s="65"/>
      <c r="G15341" s="65"/>
      <c r="H15341" s="113"/>
    </row>
    <row r="15342" spans="1:8">
      <c r="A15342" s="65"/>
      <c r="B15342" s="65"/>
      <c r="C15342" s="65"/>
      <c r="D15342" s="65"/>
      <c r="E15342" s="65"/>
      <c r="F15342" s="65"/>
      <c r="G15342" s="65"/>
      <c r="H15342" s="113"/>
    </row>
    <row r="15343" spans="1:8">
      <c r="A15343" s="65"/>
      <c r="B15343" s="65"/>
      <c r="C15343" s="65"/>
      <c r="D15343" s="65"/>
      <c r="E15343" s="65"/>
      <c r="F15343" s="65"/>
      <c r="G15343" s="65"/>
      <c r="H15343" s="113"/>
    </row>
    <row r="15344" spans="1:8">
      <c r="A15344" s="65"/>
      <c r="B15344" s="65"/>
      <c r="C15344" s="65"/>
      <c r="D15344" s="65"/>
      <c r="E15344" s="65"/>
      <c r="F15344" s="65"/>
      <c r="G15344" s="65"/>
      <c r="H15344" s="113"/>
    </row>
    <row r="15345" spans="1:8">
      <c r="A15345" s="65"/>
      <c r="B15345" s="65"/>
      <c r="C15345" s="65"/>
      <c r="D15345" s="65"/>
      <c r="E15345" s="65"/>
      <c r="F15345" s="65"/>
      <c r="G15345" s="65"/>
      <c r="H15345" s="113"/>
    </row>
    <row r="15346" spans="1:8">
      <c r="A15346" s="65"/>
      <c r="B15346" s="65"/>
      <c r="C15346" s="65"/>
      <c r="D15346" s="65"/>
      <c r="E15346" s="65"/>
      <c r="F15346" s="65"/>
      <c r="G15346" s="65"/>
      <c r="H15346" s="113"/>
    </row>
    <row r="15347" spans="1:8">
      <c r="A15347" s="65"/>
      <c r="B15347" s="65"/>
      <c r="C15347" s="65"/>
      <c r="D15347" s="65"/>
      <c r="E15347" s="65"/>
      <c r="F15347" s="65"/>
      <c r="G15347" s="65"/>
      <c r="H15347" s="113"/>
    </row>
    <row r="15348" spans="1:8">
      <c r="A15348" s="65"/>
      <c r="B15348" s="65"/>
      <c r="C15348" s="65"/>
      <c r="D15348" s="65"/>
      <c r="E15348" s="65"/>
      <c r="F15348" s="65"/>
      <c r="G15348" s="65"/>
      <c r="H15348" s="113"/>
    </row>
    <row r="15349" spans="1:8">
      <c r="A15349" s="65"/>
      <c r="B15349" s="65"/>
      <c r="C15349" s="65"/>
      <c r="D15349" s="65"/>
      <c r="E15349" s="65"/>
      <c r="F15349" s="65"/>
      <c r="G15349" s="65"/>
      <c r="H15349" s="113"/>
    </row>
    <row r="15350" spans="1:8">
      <c r="A15350" s="65"/>
      <c r="B15350" s="65"/>
      <c r="C15350" s="65"/>
      <c r="D15350" s="65"/>
      <c r="E15350" s="65"/>
      <c r="F15350" s="65"/>
      <c r="G15350" s="65"/>
      <c r="H15350" s="113"/>
    </row>
    <row r="15351" spans="1:8">
      <c r="A15351" s="65"/>
      <c r="B15351" s="65"/>
      <c r="C15351" s="65"/>
      <c r="D15351" s="65"/>
      <c r="E15351" s="65"/>
      <c r="F15351" s="65"/>
      <c r="G15351" s="65"/>
      <c r="H15351" s="113"/>
    </row>
    <row r="15352" spans="1:8">
      <c r="A15352" s="65"/>
      <c r="B15352" s="65"/>
      <c r="C15352" s="65"/>
      <c r="D15352" s="65"/>
      <c r="E15352" s="65"/>
      <c r="F15352" s="65"/>
      <c r="G15352" s="65"/>
      <c r="H15352" s="113"/>
    </row>
    <row r="15353" spans="1:8">
      <c r="A15353" s="65"/>
      <c r="B15353" s="65"/>
      <c r="C15353" s="65"/>
      <c r="D15353" s="65"/>
      <c r="E15353" s="65"/>
      <c r="F15353" s="65"/>
      <c r="G15353" s="65"/>
      <c r="H15353" s="113"/>
    </row>
    <row r="15354" spans="1:8">
      <c r="A15354" s="65"/>
      <c r="B15354" s="65"/>
      <c r="C15354" s="65"/>
      <c r="D15354" s="65"/>
      <c r="E15354" s="65"/>
      <c r="F15354" s="65"/>
      <c r="G15354" s="65"/>
      <c r="H15354" s="113"/>
    </row>
    <row r="15355" spans="1:8">
      <c r="A15355" s="65"/>
      <c r="B15355" s="65"/>
      <c r="C15355" s="65"/>
      <c r="D15355" s="65"/>
      <c r="E15355" s="65"/>
      <c r="F15355" s="65"/>
      <c r="G15355" s="65"/>
      <c r="H15355" s="113"/>
    </row>
    <row r="15356" spans="1:8">
      <c r="A15356" s="65"/>
      <c r="B15356" s="65"/>
      <c r="C15356" s="65"/>
      <c r="D15356" s="65"/>
      <c r="E15356" s="65"/>
      <c r="F15356" s="65"/>
      <c r="G15356" s="65"/>
      <c r="H15356" s="113"/>
    </row>
    <row r="15357" spans="1:8">
      <c r="A15357" s="65"/>
      <c r="B15357" s="65"/>
      <c r="C15357" s="65"/>
      <c r="D15357" s="65"/>
      <c r="E15357" s="65"/>
      <c r="F15357" s="65"/>
      <c r="G15357" s="65"/>
      <c r="H15357" s="113"/>
    </row>
    <row r="15358" spans="1:8">
      <c r="A15358" s="65"/>
      <c r="B15358" s="65"/>
      <c r="C15358" s="65"/>
      <c r="D15358" s="65"/>
      <c r="E15358" s="65"/>
      <c r="F15358" s="65"/>
      <c r="G15358" s="65"/>
      <c r="H15358" s="113"/>
    </row>
    <row r="15359" spans="1:8">
      <c r="A15359" s="65"/>
      <c r="B15359" s="65"/>
      <c r="C15359" s="65"/>
      <c r="D15359" s="65"/>
      <c r="E15359" s="65"/>
      <c r="F15359" s="65"/>
      <c r="G15359" s="65"/>
      <c r="H15359" s="113"/>
    </row>
    <row r="15360" spans="1:8">
      <c r="A15360" s="65"/>
      <c r="B15360" s="65"/>
      <c r="C15360" s="65"/>
      <c r="D15360" s="65"/>
      <c r="E15360" s="65"/>
      <c r="F15360" s="65"/>
      <c r="G15360" s="65"/>
      <c r="H15360" s="113"/>
    </row>
    <row r="15361" spans="1:8">
      <c r="A15361" s="65"/>
      <c r="B15361" s="65"/>
      <c r="C15361" s="65"/>
      <c r="D15361" s="65"/>
      <c r="E15361" s="65"/>
      <c r="F15361" s="65"/>
      <c r="G15361" s="65"/>
      <c r="H15361" s="113"/>
    </row>
    <row r="15362" spans="1:8">
      <c r="A15362" s="65"/>
      <c r="B15362" s="65"/>
      <c r="C15362" s="65"/>
      <c r="D15362" s="65"/>
      <c r="E15362" s="65"/>
      <c r="F15362" s="65"/>
      <c r="G15362" s="65"/>
      <c r="H15362" s="113"/>
    </row>
    <row r="15363" spans="1:8">
      <c r="A15363" s="65"/>
      <c r="B15363" s="65"/>
      <c r="C15363" s="65"/>
      <c r="D15363" s="65"/>
      <c r="E15363" s="65"/>
      <c r="F15363" s="65"/>
      <c r="G15363" s="65"/>
      <c r="H15363" s="113"/>
    </row>
    <row r="15364" spans="1:8">
      <c r="A15364" s="65"/>
      <c r="B15364" s="65"/>
      <c r="C15364" s="65"/>
      <c r="D15364" s="65"/>
      <c r="E15364" s="65"/>
      <c r="F15364" s="65"/>
      <c r="G15364" s="65"/>
      <c r="H15364" s="113"/>
    </row>
    <row r="15365" spans="1:8">
      <c r="A15365" s="65"/>
      <c r="B15365" s="65"/>
      <c r="C15365" s="65"/>
      <c r="D15365" s="65"/>
      <c r="E15365" s="65"/>
      <c r="F15365" s="65"/>
      <c r="G15365" s="65"/>
      <c r="H15365" s="113"/>
    </row>
    <row r="15366" spans="1:8">
      <c r="A15366" s="65"/>
      <c r="B15366" s="65"/>
      <c r="C15366" s="65"/>
      <c r="D15366" s="65"/>
      <c r="E15366" s="65"/>
      <c r="F15366" s="65"/>
      <c r="G15366" s="65"/>
      <c r="H15366" s="113"/>
    </row>
    <row r="15367" spans="1:8">
      <c r="A15367" s="65"/>
      <c r="B15367" s="65"/>
      <c r="C15367" s="65"/>
      <c r="D15367" s="65"/>
      <c r="E15367" s="65"/>
      <c r="F15367" s="65"/>
      <c r="G15367" s="65"/>
      <c r="H15367" s="113"/>
    </row>
    <row r="15368" spans="1:8">
      <c r="A15368" s="65"/>
      <c r="B15368" s="65"/>
      <c r="C15368" s="65"/>
      <c r="D15368" s="65"/>
      <c r="E15368" s="65"/>
      <c r="F15368" s="65"/>
      <c r="G15368" s="65"/>
      <c r="H15368" s="113"/>
    </row>
    <row r="15369" spans="1:8">
      <c r="A15369" s="65"/>
      <c r="B15369" s="65"/>
      <c r="C15369" s="65"/>
      <c r="D15369" s="65"/>
      <c r="E15369" s="65"/>
      <c r="F15369" s="65"/>
      <c r="G15369" s="65"/>
      <c r="H15369" s="113"/>
    </row>
    <row r="15370" spans="1:8">
      <c r="A15370" s="65"/>
      <c r="B15370" s="65"/>
      <c r="C15370" s="65"/>
      <c r="D15370" s="65"/>
      <c r="E15370" s="65"/>
      <c r="F15370" s="65"/>
      <c r="G15370" s="65"/>
      <c r="H15370" s="113"/>
    </row>
    <row r="15371" spans="1:8">
      <c r="A15371" s="65"/>
      <c r="B15371" s="65"/>
      <c r="C15371" s="65"/>
      <c r="D15371" s="65"/>
      <c r="E15371" s="65"/>
      <c r="F15371" s="65"/>
      <c r="G15371" s="65"/>
      <c r="H15371" s="113"/>
    </row>
    <row r="15372" spans="1:8">
      <c r="A15372" s="65"/>
      <c r="B15372" s="65"/>
      <c r="C15372" s="65"/>
      <c r="D15372" s="65"/>
      <c r="E15372" s="65"/>
      <c r="F15372" s="65"/>
      <c r="G15372" s="65"/>
      <c r="H15372" s="113"/>
    </row>
    <row r="15373" spans="1:8">
      <c r="A15373" s="65"/>
      <c r="B15373" s="65"/>
      <c r="C15373" s="65"/>
      <c r="D15373" s="65"/>
      <c r="E15373" s="65"/>
      <c r="F15373" s="65"/>
      <c r="G15373" s="65"/>
      <c r="H15373" s="113"/>
    </row>
    <row r="15374" spans="1:8">
      <c r="A15374" s="65"/>
      <c r="B15374" s="65"/>
      <c r="C15374" s="65"/>
      <c r="D15374" s="65"/>
      <c r="E15374" s="65"/>
      <c r="F15374" s="65"/>
      <c r="G15374" s="65"/>
      <c r="H15374" s="113"/>
    </row>
    <row r="15375" spans="1:8">
      <c r="A15375" s="65"/>
      <c r="B15375" s="65"/>
      <c r="C15375" s="65"/>
      <c r="D15375" s="65"/>
      <c r="E15375" s="65"/>
      <c r="F15375" s="65"/>
      <c r="G15375" s="65"/>
      <c r="H15375" s="113"/>
    </row>
    <row r="15376" spans="1:8">
      <c r="A15376" s="65"/>
      <c r="B15376" s="65"/>
      <c r="C15376" s="65"/>
      <c r="D15376" s="65"/>
      <c r="E15376" s="65"/>
      <c r="F15376" s="65"/>
      <c r="G15376" s="65"/>
      <c r="H15376" s="113"/>
    </row>
    <row r="15377" spans="1:8">
      <c r="A15377" s="65"/>
      <c r="B15377" s="65"/>
      <c r="C15377" s="65"/>
      <c r="D15377" s="65"/>
      <c r="E15377" s="65"/>
      <c r="F15377" s="65"/>
      <c r="G15377" s="65"/>
      <c r="H15377" s="113"/>
    </row>
    <row r="15378" spans="1:8">
      <c r="A15378" s="65"/>
      <c r="B15378" s="65"/>
      <c r="C15378" s="65"/>
      <c r="D15378" s="65"/>
      <c r="E15378" s="65"/>
      <c r="F15378" s="65"/>
      <c r="G15378" s="65"/>
      <c r="H15378" s="113"/>
    </row>
    <row r="15379" spans="1:8">
      <c r="A15379" s="65"/>
      <c r="B15379" s="65"/>
      <c r="C15379" s="65"/>
      <c r="D15379" s="65"/>
      <c r="E15379" s="65"/>
      <c r="F15379" s="65"/>
      <c r="G15379" s="65"/>
      <c r="H15379" s="113"/>
    </row>
    <row r="15380" spans="1:8">
      <c r="A15380" s="65"/>
      <c r="B15380" s="65"/>
      <c r="C15380" s="65"/>
      <c r="D15380" s="65"/>
      <c r="E15380" s="65"/>
      <c r="F15380" s="65"/>
      <c r="G15380" s="65"/>
      <c r="H15380" s="113"/>
    </row>
    <row r="15381" spans="1:8">
      <c r="A15381" s="65"/>
      <c r="B15381" s="65"/>
      <c r="C15381" s="65"/>
      <c r="D15381" s="65"/>
      <c r="E15381" s="65"/>
      <c r="F15381" s="65"/>
      <c r="G15381" s="65"/>
      <c r="H15381" s="113"/>
    </row>
    <row r="15382" spans="1:8">
      <c r="A15382" s="65"/>
      <c r="B15382" s="65"/>
      <c r="C15382" s="65"/>
      <c r="D15382" s="65"/>
      <c r="E15382" s="65"/>
      <c r="F15382" s="65"/>
      <c r="G15382" s="65"/>
      <c r="H15382" s="113"/>
    </row>
    <row r="15383" spans="1:8">
      <c r="A15383" s="65"/>
      <c r="B15383" s="65"/>
      <c r="C15383" s="65"/>
      <c r="D15383" s="65"/>
      <c r="E15383" s="65"/>
      <c r="F15383" s="65"/>
      <c r="G15383" s="65"/>
      <c r="H15383" s="113"/>
    </row>
    <row r="15384" spans="1:8">
      <c r="A15384" s="65"/>
      <c r="B15384" s="65"/>
      <c r="C15384" s="65"/>
      <c r="D15384" s="65"/>
      <c r="E15384" s="65"/>
      <c r="F15384" s="65"/>
      <c r="G15384" s="65"/>
      <c r="H15384" s="113"/>
    </row>
    <row r="15385" spans="1:8">
      <c r="A15385" s="65"/>
      <c r="B15385" s="65"/>
      <c r="C15385" s="65"/>
      <c r="D15385" s="65"/>
      <c r="E15385" s="65"/>
      <c r="F15385" s="65"/>
      <c r="G15385" s="65"/>
      <c r="H15385" s="113"/>
    </row>
    <row r="15386" spans="1:8">
      <c r="A15386" s="65"/>
      <c r="B15386" s="65"/>
      <c r="C15386" s="65"/>
      <c r="D15386" s="65"/>
      <c r="E15386" s="65"/>
      <c r="F15386" s="65"/>
      <c r="G15386" s="65"/>
      <c r="H15386" s="113"/>
    </row>
    <row r="15387" spans="1:8">
      <c r="A15387" s="65"/>
      <c r="B15387" s="65"/>
      <c r="C15387" s="65"/>
      <c r="D15387" s="65"/>
      <c r="E15387" s="65"/>
      <c r="F15387" s="65"/>
      <c r="G15387" s="65"/>
      <c r="H15387" s="113"/>
    </row>
    <row r="15388" spans="1:8">
      <c r="A15388" s="65"/>
      <c r="B15388" s="65"/>
      <c r="C15388" s="65"/>
      <c r="D15388" s="65"/>
      <c r="E15388" s="65"/>
      <c r="F15388" s="65"/>
      <c r="G15388" s="65"/>
      <c r="H15388" s="113"/>
    </row>
    <row r="15389" spans="1:8">
      <c r="A15389" s="65"/>
      <c r="B15389" s="65"/>
      <c r="C15389" s="65"/>
      <c r="D15389" s="65"/>
      <c r="E15389" s="65"/>
      <c r="F15389" s="65"/>
      <c r="G15389" s="65"/>
      <c r="H15389" s="113"/>
    </row>
    <row r="15390" spans="1:8">
      <c r="A15390" s="65"/>
      <c r="B15390" s="65"/>
      <c r="C15390" s="65"/>
      <c r="D15390" s="65"/>
      <c r="E15390" s="65"/>
      <c r="F15390" s="65"/>
      <c r="G15390" s="65"/>
      <c r="H15390" s="113"/>
    </row>
    <row r="15391" spans="1:8">
      <c r="A15391" s="65"/>
      <c r="B15391" s="65"/>
      <c r="C15391" s="65"/>
      <c r="D15391" s="65"/>
      <c r="E15391" s="65"/>
      <c r="F15391" s="65"/>
      <c r="G15391" s="65"/>
      <c r="H15391" s="113"/>
    </row>
    <row r="15392" spans="1:8">
      <c r="A15392" s="65"/>
      <c r="B15392" s="65"/>
      <c r="C15392" s="65"/>
      <c r="D15392" s="65"/>
      <c r="E15392" s="65"/>
      <c r="F15392" s="65"/>
      <c r="G15392" s="65"/>
      <c r="H15392" s="113"/>
    </row>
    <row r="15393" spans="1:8">
      <c r="A15393" s="65"/>
      <c r="B15393" s="65"/>
      <c r="C15393" s="65"/>
      <c r="D15393" s="65"/>
      <c r="E15393" s="65"/>
      <c r="F15393" s="65"/>
      <c r="G15393" s="65"/>
      <c r="H15393" s="113"/>
    </row>
    <row r="15394" spans="1:8">
      <c r="A15394" s="65"/>
      <c r="B15394" s="65"/>
      <c r="C15394" s="65"/>
      <c r="D15394" s="65"/>
      <c r="E15394" s="65"/>
      <c r="F15394" s="65"/>
      <c r="G15394" s="65"/>
      <c r="H15394" s="113"/>
    </row>
    <row r="15395" spans="1:8">
      <c r="A15395" s="65"/>
      <c r="B15395" s="65"/>
      <c r="C15395" s="65"/>
      <c r="D15395" s="65"/>
      <c r="E15395" s="65"/>
      <c r="F15395" s="65"/>
      <c r="G15395" s="65"/>
      <c r="H15395" s="113"/>
    </row>
    <row r="15396" spans="1:8">
      <c r="A15396" s="65"/>
      <c r="B15396" s="65"/>
      <c r="C15396" s="65"/>
      <c r="D15396" s="65"/>
      <c r="E15396" s="65"/>
      <c r="F15396" s="65"/>
      <c r="G15396" s="65"/>
      <c r="H15396" s="113"/>
    </row>
    <row r="15397" spans="1:8">
      <c r="A15397" s="65"/>
      <c r="B15397" s="65"/>
      <c r="C15397" s="65"/>
      <c r="D15397" s="65"/>
      <c r="E15397" s="65"/>
      <c r="F15397" s="65"/>
      <c r="G15397" s="65"/>
      <c r="H15397" s="113"/>
    </row>
    <row r="15398" spans="1:8">
      <c r="A15398" s="65"/>
      <c r="B15398" s="65"/>
      <c r="C15398" s="65"/>
      <c r="D15398" s="65"/>
      <c r="E15398" s="65"/>
      <c r="F15398" s="65"/>
      <c r="G15398" s="65"/>
      <c r="H15398" s="113"/>
    </row>
    <row r="15399" spans="1:8">
      <c r="A15399" s="65"/>
      <c r="B15399" s="65"/>
      <c r="C15399" s="65"/>
      <c r="D15399" s="65"/>
      <c r="E15399" s="65"/>
      <c r="F15399" s="65"/>
      <c r="G15399" s="65"/>
      <c r="H15399" s="113"/>
    </row>
    <row r="15400" spans="1:8">
      <c r="A15400" s="65"/>
      <c r="B15400" s="65"/>
      <c r="C15400" s="65"/>
      <c r="D15400" s="65"/>
      <c r="E15400" s="65"/>
      <c r="F15400" s="65"/>
      <c r="G15400" s="65"/>
      <c r="H15400" s="113"/>
    </row>
    <row r="15401" spans="1:8">
      <c r="A15401" s="65"/>
      <c r="B15401" s="65"/>
      <c r="C15401" s="65"/>
      <c r="D15401" s="65"/>
      <c r="E15401" s="65"/>
      <c r="F15401" s="65"/>
      <c r="G15401" s="65"/>
      <c r="H15401" s="113"/>
    </row>
    <row r="15402" spans="1:8">
      <c r="A15402" s="65"/>
      <c r="B15402" s="65"/>
      <c r="C15402" s="65"/>
      <c r="D15402" s="65"/>
      <c r="E15402" s="65"/>
      <c r="F15402" s="65"/>
      <c r="G15402" s="65"/>
      <c r="H15402" s="113"/>
    </row>
    <row r="15403" spans="1:8">
      <c r="A15403" s="65"/>
      <c r="B15403" s="65"/>
      <c r="C15403" s="65"/>
      <c r="D15403" s="65"/>
      <c r="E15403" s="65"/>
      <c r="F15403" s="65"/>
      <c r="G15403" s="65"/>
      <c r="H15403" s="113"/>
    </row>
    <row r="15404" spans="1:8">
      <c r="A15404" s="65"/>
      <c r="B15404" s="65"/>
      <c r="C15404" s="65"/>
      <c r="D15404" s="65"/>
      <c r="E15404" s="65"/>
      <c r="F15404" s="65"/>
      <c r="G15404" s="65"/>
      <c r="H15404" s="113"/>
    </row>
    <row r="15405" spans="1:8">
      <c r="A15405" s="65"/>
      <c r="B15405" s="65"/>
      <c r="C15405" s="65"/>
      <c r="D15405" s="65"/>
      <c r="E15405" s="65"/>
      <c r="F15405" s="65"/>
      <c r="G15405" s="65"/>
      <c r="H15405" s="113"/>
    </row>
    <row r="15406" spans="1:8">
      <c r="A15406" s="65"/>
      <c r="B15406" s="65"/>
      <c r="C15406" s="65"/>
      <c r="D15406" s="65"/>
      <c r="E15406" s="65"/>
      <c r="F15406" s="65"/>
      <c r="G15406" s="65"/>
      <c r="H15406" s="113"/>
    </row>
    <row r="15407" spans="1:8">
      <c r="A15407" s="65"/>
      <c r="B15407" s="65"/>
      <c r="C15407" s="65"/>
      <c r="D15407" s="65"/>
      <c r="E15407" s="65"/>
      <c r="F15407" s="65"/>
      <c r="G15407" s="65"/>
      <c r="H15407" s="113"/>
    </row>
    <row r="15408" spans="1:8">
      <c r="A15408" s="65"/>
      <c r="B15408" s="65"/>
      <c r="C15408" s="65"/>
      <c r="D15408" s="65"/>
      <c r="E15408" s="65"/>
      <c r="F15408" s="65"/>
      <c r="G15408" s="65"/>
      <c r="H15408" s="113"/>
    </row>
    <row r="15409" spans="1:8">
      <c r="A15409" s="65"/>
      <c r="B15409" s="65"/>
      <c r="C15409" s="65"/>
      <c r="D15409" s="65"/>
      <c r="E15409" s="65"/>
      <c r="F15409" s="65"/>
      <c r="G15409" s="65"/>
      <c r="H15409" s="113"/>
    </row>
    <row r="15410" spans="1:8">
      <c r="A15410" s="65"/>
      <c r="B15410" s="65"/>
      <c r="C15410" s="65"/>
      <c r="D15410" s="65"/>
      <c r="E15410" s="65"/>
      <c r="F15410" s="65"/>
      <c r="G15410" s="65"/>
      <c r="H15410" s="113"/>
    </row>
    <row r="15411" spans="1:8">
      <c r="A15411" s="65"/>
      <c r="B15411" s="65"/>
      <c r="C15411" s="65"/>
      <c r="D15411" s="65"/>
      <c r="E15411" s="65"/>
      <c r="F15411" s="65"/>
      <c r="G15411" s="65"/>
      <c r="H15411" s="113"/>
    </row>
    <row r="15412" spans="1:8">
      <c r="A15412" s="65"/>
      <c r="B15412" s="65"/>
      <c r="C15412" s="65"/>
      <c r="D15412" s="65"/>
      <c r="E15412" s="65"/>
      <c r="F15412" s="65"/>
      <c r="G15412" s="65"/>
      <c r="H15412" s="113"/>
    </row>
    <row r="15413" spans="1:8">
      <c r="A15413" s="65"/>
      <c r="B15413" s="65"/>
      <c r="C15413" s="65"/>
      <c r="D15413" s="65"/>
      <c r="E15413" s="65"/>
      <c r="F15413" s="65"/>
      <c r="G15413" s="65"/>
      <c r="H15413" s="113"/>
    </row>
    <row r="15414" spans="1:8">
      <c r="A15414" s="65"/>
      <c r="B15414" s="65"/>
      <c r="C15414" s="65"/>
      <c r="D15414" s="65"/>
      <c r="E15414" s="65"/>
      <c r="F15414" s="65"/>
      <c r="G15414" s="65"/>
      <c r="H15414" s="113"/>
    </row>
    <row r="15415" spans="1:8">
      <c r="A15415" s="65"/>
      <c r="B15415" s="65"/>
      <c r="C15415" s="65"/>
      <c r="D15415" s="65"/>
      <c r="E15415" s="65"/>
      <c r="F15415" s="65"/>
      <c r="G15415" s="65"/>
      <c r="H15415" s="113"/>
    </row>
    <row r="15416" spans="1:8">
      <c r="A15416" s="65"/>
      <c r="B15416" s="65"/>
      <c r="C15416" s="65"/>
      <c r="D15416" s="65"/>
      <c r="E15416" s="65"/>
      <c r="F15416" s="65"/>
      <c r="G15416" s="65"/>
      <c r="H15416" s="113"/>
    </row>
    <row r="15417" spans="1:8">
      <c r="A15417" s="65"/>
      <c r="B15417" s="65"/>
      <c r="C15417" s="65"/>
      <c r="D15417" s="65"/>
      <c r="E15417" s="65"/>
      <c r="F15417" s="65"/>
      <c r="G15417" s="65"/>
      <c r="H15417" s="113"/>
    </row>
    <row r="15418" spans="1:8">
      <c r="A15418" s="65"/>
      <c r="B15418" s="65"/>
      <c r="C15418" s="65"/>
      <c r="D15418" s="65"/>
      <c r="E15418" s="65"/>
      <c r="F15418" s="65"/>
      <c r="G15418" s="65"/>
      <c r="H15418" s="113"/>
    </row>
    <row r="15419" spans="1:8">
      <c r="A15419" s="65"/>
      <c r="B15419" s="65"/>
      <c r="C15419" s="65"/>
      <c r="D15419" s="65"/>
      <c r="E15419" s="65"/>
      <c r="F15419" s="65"/>
      <c r="G15419" s="65"/>
      <c r="H15419" s="113"/>
    </row>
    <row r="15420" spans="1:8">
      <c r="A15420" s="65"/>
      <c r="B15420" s="65"/>
      <c r="C15420" s="65"/>
      <c r="D15420" s="65"/>
      <c r="E15420" s="65"/>
      <c r="F15420" s="65"/>
      <c r="G15420" s="65"/>
      <c r="H15420" s="113"/>
    </row>
    <row r="15421" spans="1:8">
      <c r="A15421" s="65"/>
      <c r="B15421" s="65"/>
      <c r="C15421" s="65"/>
      <c r="D15421" s="65"/>
      <c r="E15421" s="65"/>
      <c r="F15421" s="65"/>
      <c r="G15421" s="65"/>
      <c r="H15421" s="113"/>
    </row>
    <row r="15422" spans="1:8">
      <c r="A15422" s="65"/>
      <c r="B15422" s="65"/>
      <c r="C15422" s="65"/>
      <c r="D15422" s="65"/>
      <c r="E15422" s="65"/>
      <c r="F15422" s="65"/>
      <c r="G15422" s="65"/>
      <c r="H15422" s="113"/>
    </row>
    <row r="15423" spans="1:8">
      <c r="A15423" s="65"/>
      <c r="B15423" s="65"/>
      <c r="C15423" s="65"/>
      <c r="D15423" s="65"/>
      <c r="E15423" s="65"/>
      <c r="F15423" s="65"/>
      <c r="G15423" s="65"/>
      <c r="H15423" s="113"/>
    </row>
    <row r="15424" spans="1:8">
      <c r="A15424" s="65"/>
      <c r="B15424" s="65"/>
      <c r="C15424" s="65"/>
      <c r="D15424" s="65"/>
      <c r="E15424" s="65"/>
      <c r="F15424" s="65"/>
      <c r="G15424" s="65"/>
      <c r="H15424" s="113"/>
    </row>
    <row r="15425" spans="1:8">
      <c r="A15425" s="65"/>
      <c r="B15425" s="65"/>
      <c r="C15425" s="65"/>
      <c r="D15425" s="65"/>
      <c r="E15425" s="65"/>
      <c r="F15425" s="65"/>
      <c r="G15425" s="65"/>
      <c r="H15425" s="113"/>
    </row>
    <row r="15426" spans="1:8">
      <c r="A15426" s="65"/>
      <c r="B15426" s="65"/>
      <c r="C15426" s="65"/>
      <c r="D15426" s="65"/>
      <c r="E15426" s="65"/>
      <c r="F15426" s="65"/>
      <c r="G15426" s="65"/>
      <c r="H15426" s="113"/>
    </row>
    <row r="15427" spans="1:8">
      <c r="A15427" s="65"/>
      <c r="B15427" s="65"/>
      <c r="C15427" s="65"/>
      <c r="D15427" s="65"/>
      <c r="E15427" s="65"/>
      <c r="F15427" s="65"/>
      <c r="G15427" s="65"/>
      <c r="H15427" s="113"/>
    </row>
    <row r="15428" spans="1:8">
      <c r="A15428" s="65"/>
      <c r="B15428" s="65"/>
      <c r="C15428" s="65"/>
      <c r="D15428" s="65"/>
      <c r="E15428" s="65"/>
      <c r="F15428" s="65"/>
      <c r="G15428" s="65"/>
      <c r="H15428" s="113"/>
    </row>
    <row r="15429" spans="1:8">
      <c r="A15429" s="65"/>
      <c r="B15429" s="65"/>
      <c r="C15429" s="65"/>
      <c r="D15429" s="65"/>
      <c r="E15429" s="65"/>
      <c r="F15429" s="65"/>
      <c r="G15429" s="65"/>
      <c r="H15429" s="113"/>
    </row>
    <row r="15430" spans="1:8">
      <c r="A15430" s="65"/>
      <c r="B15430" s="65"/>
      <c r="C15430" s="65"/>
      <c r="D15430" s="65"/>
      <c r="E15430" s="65"/>
      <c r="F15430" s="65"/>
      <c r="G15430" s="65"/>
      <c r="H15430" s="113"/>
    </row>
    <row r="15431" spans="1:8">
      <c r="A15431" s="65"/>
      <c r="B15431" s="65"/>
      <c r="C15431" s="65"/>
      <c r="D15431" s="65"/>
      <c r="E15431" s="65"/>
      <c r="F15431" s="65"/>
      <c r="G15431" s="65"/>
      <c r="H15431" s="113"/>
    </row>
    <row r="15432" spans="1:8">
      <c r="A15432" s="65"/>
      <c r="B15432" s="65"/>
      <c r="C15432" s="65"/>
      <c r="D15432" s="65"/>
      <c r="E15432" s="65"/>
      <c r="F15432" s="65"/>
      <c r="G15432" s="65"/>
      <c r="H15432" s="113"/>
    </row>
    <row r="15433" spans="1:8">
      <c r="A15433" s="65"/>
      <c r="B15433" s="65"/>
      <c r="C15433" s="65"/>
      <c r="D15433" s="65"/>
      <c r="E15433" s="65"/>
      <c r="F15433" s="65"/>
      <c r="G15433" s="65"/>
      <c r="H15433" s="113"/>
    </row>
    <row r="15434" spans="1:8">
      <c r="A15434" s="65"/>
      <c r="B15434" s="65"/>
      <c r="C15434" s="65"/>
      <c r="D15434" s="65"/>
      <c r="E15434" s="65"/>
      <c r="F15434" s="65"/>
      <c r="G15434" s="65"/>
      <c r="H15434" s="113"/>
    </row>
    <row r="15435" spans="1:8">
      <c r="A15435" s="65"/>
      <c r="B15435" s="65"/>
      <c r="C15435" s="65"/>
      <c r="D15435" s="65"/>
      <c r="E15435" s="65"/>
      <c r="F15435" s="65"/>
      <c r="G15435" s="65"/>
      <c r="H15435" s="113"/>
    </row>
    <row r="15436" spans="1:8">
      <c r="A15436" s="65"/>
      <c r="B15436" s="65"/>
      <c r="C15436" s="65"/>
      <c r="D15436" s="65"/>
      <c r="E15436" s="65"/>
      <c r="F15436" s="65"/>
      <c r="G15436" s="65"/>
      <c r="H15436" s="113"/>
    </row>
    <row r="15437" spans="1:8">
      <c r="A15437" s="65"/>
      <c r="B15437" s="65"/>
      <c r="C15437" s="65"/>
      <c r="D15437" s="65"/>
      <c r="E15437" s="65"/>
      <c r="F15437" s="65"/>
      <c r="G15437" s="65"/>
      <c r="H15437" s="113"/>
    </row>
    <row r="15438" spans="1:8">
      <c r="A15438" s="65"/>
      <c r="B15438" s="65"/>
      <c r="C15438" s="65"/>
      <c r="D15438" s="65"/>
      <c r="E15438" s="65"/>
      <c r="F15438" s="65"/>
      <c r="G15438" s="65"/>
      <c r="H15438" s="113"/>
    </row>
    <row r="15439" spans="1:8">
      <c r="A15439" s="65"/>
      <c r="B15439" s="65"/>
      <c r="C15439" s="65"/>
      <c r="D15439" s="65"/>
      <c r="E15439" s="65"/>
      <c r="F15439" s="65"/>
      <c r="G15439" s="65"/>
      <c r="H15439" s="113"/>
    </row>
    <row r="15440" spans="1:8">
      <c r="A15440" s="65"/>
      <c r="B15440" s="65"/>
      <c r="C15440" s="65"/>
      <c r="D15440" s="65"/>
      <c r="E15440" s="65"/>
      <c r="F15440" s="65"/>
      <c r="G15440" s="65"/>
      <c r="H15440" s="113"/>
    </row>
    <row r="15441" spans="1:8">
      <c r="A15441" s="65"/>
      <c r="B15441" s="65"/>
      <c r="C15441" s="65"/>
      <c r="D15441" s="65"/>
      <c r="E15441" s="65"/>
      <c r="F15441" s="65"/>
      <c r="G15441" s="65"/>
      <c r="H15441" s="113"/>
    </row>
    <row r="15442" spans="1:8">
      <c r="A15442" s="65"/>
      <c r="B15442" s="65"/>
      <c r="C15442" s="65"/>
      <c r="D15442" s="65"/>
      <c r="E15442" s="65"/>
      <c r="F15442" s="65"/>
      <c r="G15442" s="65"/>
      <c r="H15442" s="113"/>
    </row>
    <row r="15443" spans="1:8">
      <c r="A15443" s="65"/>
      <c r="B15443" s="65"/>
      <c r="C15443" s="65"/>
      <c r="D15443" s="65"/>
      <c r="E15443" s="65"/>
      <c r="F15443" s="65"/>
      <c r="G15443" s="65"/>
      <c r="H15443" s="113"/>
    </row>
    <row r="15444" spans="1:8">
      <c r="A15444" s="65"/>
      <c r="B15444" s="65"/>
      <c r="C15444" s="65"/>
      <c r="D15444" s="65"/>
      <c r="E15444" s="65"/>
      <c r="F15444" s="65"/>
      <c r="G15444" s="65"/>
      <c r="H15444" s="113"/>
    </row>
    <row r="15445" spans="1:8">
      <c r="A15445" s="65"/>
      <c r="B15445" s="65"/>
      <c r="C15445" s="65"/>
      <c r="D15445" s="65"/>
      <c r="E15445" s="65"/>
      <c r="F15445" s="65"/>
      <c r="G15445" s="65"/>
      <c r="H15445" s="113"/>
    </row>
    <row r="15446" spans="1:8">
      <c r="A15446" s="65"/>
      <c r="B15446" s="65"/>
      <c r="C15446" s="65"/>
      <c r="D15446" s="65"/>
      <c r="E15446" s="65"/>
      <c r="F15446" s="65"/>
      <c r="G15446" s="65"/>
      <c r="H15446" s="113"/>
    </row>
    <row r="15447" spans="1:8">
      <c r="A15447" s="65"/>
      <c r="B15447" s="65"/>
      <c r="C15447" s="65"/>
      <c r="D15447" s="65"/>
      <c r="E15447" s="65"/>
      <c r="F15447" s="65"/>
      <c r="G15447" s="65"/>
      <c r="H15447" s="113"/>
    </row>
    <row r="15448" spans="1:8">
      <c r="A15448" s="65"/>
      <c r="B15448" s="65"/>
      <c r="C15448" s="65"/>
      <c r="D15448" s="65"/>
      <c r="E15448" s="65"/>
      <c r="F15448" s="65"/>
      <c r="G15448" s="65"/>
      <c r="H15448" s="113"/>
    </row>
    <row r="15449" spans="1:8">
      <c r="A15449" s="65"/>
      <c r="B15449" s="65"/>
      <c r="C15449" s="65"/>
      <c r="D15449" s="65"/>
      <c r="E15449" s="65"/>
      <c r="F15449" s="65"/>
      <c r="G15449" s="65"/>
      <c r="H15449" s="113"/>
    </row>
    <row r="15450" spans="1:8">
      <c r="A15450" s="65"/>
      <c r="B15450" s="65"/>
      <c r="C15450" s="65"/>
      <c r="D15450" s="65"/>
      <c r="E15450" s="65"/>
      <c r="F15450" s="65"/>
      <c r="G15450" s="65"/>
      <c r="H15450" s="113"/>
    </row>
    <row r="15451" spans="1:8">
      <c r="A15451" s="65"/>
      <c r="B15451" s="65"/>
      <c r="C15451" s="65"/>
      <c r="D15451" s="65"/>
      <c r="E15451" s="65"/>
      <c r="F15451" s="65"/>
      <c r="G15451" s="65"/>
      <c r="H15451" s="113"/>
    </row>
    <row r="15452" spans="1:8">
      <c r="A15452" s="65"/>
      <c r="B15452" s="65"/>
      <c r="C15452" s="65"/>
      <c r="D15452" s="65"/>
      <c r="E15452" s="65"/>
      <c r="F15452" s="65"/>
      <c r="G15452" s="65"/>
      <c r="H15452" s="113"/>
    </row>
    <row r="15453" spans="1:8">
      <c r="A15453" s="65"/>
      <c r="B15453" s="65"/>
      <c r="C15453" s="65"/>
      <c r="D15453" s="65"/>
      <c r="E15453" s="65"/>
      <c r="F15453" s="65"/>
      <c r="G15453" s="65"/>
      <c r="H15453" s="113"/>
    </row>
    <row r="15454" spans="1:8">
      <c r="A15454" s="65"/>
      <c r="B15454" s="65"/>
      <c r="C15454" s="65"/>
      <c r="D15454" s="65"/>
      <c r="E15454" s="65"/>
      <c r="F15454" s="65"/>
      <c r="G15454" s="65"/>
      <c r="H15454" s="113"/>
    </row>
    <row r="15455" spans="1:8">
      <c r="A15455" s="65"/>
      <c r="B15455" s="65"/>
      <c r="C15455" s="65"/>
      <c r="D15455" s="65"/>
      <c r="E15455" s="65"/>
      <c r="F15455" s="65"/>
      <c r="G15455" s="65"/>
      <c r="H15455" s="113"/>
    </row>
    <row r="15456" spans="1:8">
      <c r="A15456" s="65"/>
      <c r="B15456" s="65"/>
      <c r="C15456" s="65"/>
      <c r="D15456" s="65"/>
      <c r="E15456" s="65"/>
      <c r="F15456" s="65"/>
      <c r="G15456" s="65"/>
      <c r="H15456" s="113"/>
    </row>
    <row r="15457" spans="1:8">
      <c r="A15457" s="65"/>
      <c r="B15457" s="65"/>
      <c r="C15457" s="65"/>
      <c r="D15457" s="65"/>
      <c r="E15457" s="65"/>
      <c r="F15457" s="65"/>
      <c r="G15457" s="65"/>
      <c r="H15457" s="113"/>
    </row>
    <row r="15458" spans="1:8">
      <c r="A15458" s="65"/>
      <c r="B15458" s="65"/>
      <c r="C15458" s="65"/>
      <c r="D15458" s="65"/>
      <c r="E15458" s="65"/>
      <c r="F15458" s="65"/>
      <c r="G15458" s="65"/>
      <c r="H15458" s="113"/>
    </row>
    <row r="15459" spans="1:8">
      <c r="A15459" s="65"/>
      <c r="B15459" s="65"/>
      <c r="C15459" s="65"/>
      <c r="D15459" s="65"/>
      <c r="E15459" s="65"/>
      <c r="F15459" s="65"/>
      <c r="G15459" s="65"/>
      <c r="H15459" s="113"/>
    </row>
    <row r="15460" spans="1:8">
      <c r="A15460" s="65"/>
      <c r="B15460" s="65"/>
      <c r="C15460" s="65"/>
      <c r="D15460" s="65"/>
      <c r="E15460" s="65"/>
      <c r="F15460" s="65"/>
      <c r="G15460" s="65"/>
      <c r="H15460" s="113"/>
    </row>
    <row r="15461" spans="1:8">
      <c r="A15461" s="65"/>
      <c r="B15461" s="65"/>
      <c r="C15461" s="65"/>
      <c r="D15461" s="65"/>
      <c r="E15461" s="65"/>
      <c r="F15461" s="65"/>
      <c r="G15461" s="65"/>
      <c r="H15461" s="113"/>
    </row>
    <row r="15462" spans="1:8">
      <c r="A15462" s="65"/>
      <c r="B15462" s="65"/>
      <c r="C15462" s="65"/>
      <c r="D15462" s="65"/>
      <c r="E15462" s="65"/>
      <c r="F15462" s="65"/>
      <c r="G15462" s="65"/>
      <c r="H15462" s="113"/>
    </row>
    <row r="15463" spans="1:8">
      <c r="A15463" s="65"/>
      <c r="B15463" s="65"/>
      <c r="C15463" s="65"/>
      <c r="D15463" s="65"/>
      <c r="E15463" s="65"/>
      <c r="F15463" s="65"/>
      <c r="G15463" s="65"/>
      <c r="H15463" s="113"/>
    </row>
    <row r="15464" spans="1:8">
      <c r="A15464" s="65"/>
      <c r="B15464" s="65"/>
      <c r="C15464" s="65"/>
      <c r="D15464" s="65"/>
      <c r="E15464" s="65"/>
      <c r="F15464" s="65"/>
      <c r="G15464" s="65"/>
      <c r="H15464" s="113"/>
    </row>
    <row r="15465" spans="1:8">
      <c r="A15465" s="65"/>
      <c r="B15465" s="65"/>
      <c r="C15465" s="65"/>
      <c r="D15465" s="65"/>
      <c r="E15465" s="65"/>
      <c r="F15465" s="65"/>
      <c r="G15465" s="65"/>
      <c r="H15465" s="113"/>
    </row>
    <row r="15466" spans="1:8">
      <c r="A15466" s="65"/>
      <c r="B15466" s="65"/>
      <c r="C15466" s="65"/>
      <c r="D15466" s="65"/>
      <c r="E15466" s="65"/>
      <c r="F15466" s="65"/>
      <c r="G15466" s="65"/>
      <c r="H15466" s="113"/>
    </row>
    <row r="15467" spans="1:8">
      <c r="A15467" s="65"/>
      <c r="B15467" s="65"/>
      <c r="C15467" s="65"/>
      <c r="D15467" s="65"/>
      <c r="E15467" s="65"/>
      <c r="F15467" s="65"/>
      <c r="G15467" s="65"/>
      <c r="H15467" s="113"/>
    </row>
    <row r="15468" spans="1:8">
      <c r="A15468" s="65"/>
      <c r="B15468" s="65"/>
      <c r="C15468" s="65"/>
      <c r="D15468" s="65"/>
      <c r="E15468" s="65"/>
      <c r="F15468" s="65"/>
      <c r="G15468" s="65"/>
      <c r="H15468" s="113"/>
    </row>
    <row r="15469" spans="1:8">
      <c r="A15469" s="65"/>
      <c r="B15469" s="65"/>
      <c r="C15469" s="65"/>
      <c r="D15469" s="65"/>
      <c r="E15469" s="65"/>
      <c r="F15469" s="65"/>
      <c r="G15469" s="65"/>
      <c r="H15469" s="113"/>
    </row>
    <row r="15470" spans="1:8">
      <c r="A15470" s="65"/>
      <c r="B15470" s="65"/>
      <c r="C15470" s="65"/>
      <c r="D15470" s="65"/>
      <c r="E15470" s="65"/>
      <c r="F15470" s="65"/>
      <c r="G15470" s="65"/>
      <c r="H15470" s="113"/>
    </row>
    <row r="15471" spans="1:8">
      <c r="A15471" s="65"/>
      <c r="B15471" s="65"/>
      <c r="C15471" s="65"/>
      <c r="D15471" s="65"/>
      <c r="E15471" s="65"/>
      <c r="F15471" s="65"/>
      <c r="G15471" s="65"/>
      <c r="H15471" s="113"/>
    </row>
    <row r="15472" spans="1:8">
      <c r="A15472" s="65"/>
      <c r="B15472" s="65"/>
      <c r="C15472" s="65"/>
      <c r="D15472" s="65"/>
      <c r="E15472" s="65"/>
      <c r="F15472" s="65"/>
      <c r="G15472" s="65"/>
      <c r="H15472" s="113"/>
    </row>
    <row r="15473" spans="1:8">
      <c r="A15473" s="65"/>
      <c r="B15473" s="65"/>
      <c r="C15473" s="65"/>
      <c r="D15473" s="65"/>
      <c r="E15473" s="65"/>
      <c r="F15473" s="65"/>
      <c r="G15473" s="65"/>
      <c r="H15473" s="113"/>
    </row>
    <row r="15474" spans="1:8">
      <c r="A15474" s="65"/>
      <c r="B15474" s="65"/>
      <c r="C15474" s="65"/>
      <c r="D15474" s="65"/>
      <c r="E15474" s="65"/>
      <c r="F15474" s="65"/>
      <c r="G15474" s="65"/>
      <c r="H15474" s="113"/>
    </row>
    <row r="15475" spans="1:8">
      <c r="A15475" s="65"/>
      <c r="B15475" s="65"/>
      <c r="C15475" s="65"/>
      <c r="D15475" s="65"/>
      <c r="E15475" s="65"/>
      <c r="F15475" s="65"/>
      <c r="G15475" s="65"/>
      <c r="H15475" s="113"/>
    </row>
    <row r="15476" spans="1:8">
      <c r="A15476" s="65"/>
      <c r="B15476" s="65"/>
      <c r="C15476" s="65"/>
      <c r="D15476" s="65"/>
      <c r="E15476" s="65"/>
      <c r="F15476" s="65"/>
      <c r="G15476" s="65"/>
      <c r="H15476" s="113"/>
    </row>
    <row r="15477" spans="1:8">
      <c r="A15477" s="65"/>
      <c r="B15477" s="65"/>
      <c r="C15477" s="65"/>
      <c r="D15477" s="65"/>
      <c r="E15477" s="65"/>
      <c r="F15477" s="65"/>
      <c r="G15477" s="65"/>
      <c r="H15477" s="113"/>
    </row>
    <row r="15478" spans="1:8">
      <c r="A15478" s="65"/>
      <c r="B15478" s="65"/>
      <c r="C15478" s="65"/>
      <c r="D15478" s="65"/>
      <c r="E15478" s="65"/>
      <c r="F15478" s="65"/>
      <c r="G15478" s="65"/>
      <c r="H15478" s="113"/>
    </row>
    <row r="15479" spans="1:8">
      <c r="A15479" s="65"/>
      <c r="B15479" s="65"/>
      <c r="C15479" s="65"/>
      <c r="D15479" s="65"/>
      <c r="E15479" s="65"/>
      <c r="F15479" s="65"/>
      <c r="G15479" s="65"/>
      <c r="H15479" s="113"/>
    </row>
    <row r="15480" spans="1:8">
      <c r="A15480" s="65"/>
      <c r="B15480" s="65"/>
      <c r="C15480" s="65"/>
      <c r="D15480" s="65"/>
      <c r="E15480" s="65"/>
      <c r="F15480" s="65"/>
      <c r="G15480" s="65"/>
      <c r="H15480" s="113"/>
    </row>
    <row r="15481" spans="1:8">
      <c r="A15481" s="65"/>
      <c r="B15481" s="65"/>
      <c r="C15481" s="65"/>
      <c r="D15481" s="65"/>
      <c r="E15481" s="65"/>
      <c r="F15481" s="65"/>
      <c r="G15481" s="65"/>
      <c r="H15481" s="113"/>
    </row>
    <row r="15482" spans="1:8">
      <c r="A15482" s="65"/>
      <c r="B15482" s="65"/>
      <c r="C15482" s="65"/>
      <c r="D15482" s="65"/>
      <c r="E15482" s="65"/>
      <c r="F15482" s="65"/>
      <c r="G15482" s="65"/>
      <c r="H15482" s="113"/>
    </row>
    <row r="15483" spans="1:8">
      <c r="A15483" s="65"/>
      <c r="B15483" s="65"/>
      <c r="C15483" s="65"/>
      <c r="D15483" s="65"/>
      <c r="E15483" s="65"/>
      <c r="F15483" s="65"/>
      <c r="G15483" s="65"/>
      <c r="H15483" s="113"/>
    </row>
    <row r="15484" spans="1:8">
      <c r="A15484" s="65"/>
      <c r="B15484" s="65"/>
      <c r="C15484" s="65"/>
      <c r="D15484" s="65"/>
      <c r="E15484" s="65"/>
      <c r="F15484" s="65"/>
      <c r="G15484" s="65"/>
      <c r="H15484" s="113"/>
    </row>
    <row r="15485" spans="1:8">
      <c r="A15485" s="65"/>
      <c r="B15485" s="65"/>
      <c r="C15485" s="65"/>
      <c r="D15485" s="65"/>
      <c r="E15485" s="65"/>
      <c r="F15485" s="65"/>
      <c r="G15485" s="65"/>
      <c r="H15485" s="113"/>
    </row>
    <row r="15486" spans="1:8">
      <c r="A15486" s="65"/>
      <c r="B15486" s="65"/>
      <c r="C15486" s="65"/>
      <c r="D15486" s="65"/>
      <c r="E15486" s="65"/>
      <c r="F15486" s="65"/>
      <c r="G15486" s="65"/>
      <c r="H15486" s="113"/>
    </row>
    <row r="15487" spans="1:8">
      <c r="A15487" s="65"/>
      <c r="B15487" s="65"/>
      <c r="C15487" s="65"/>
      <c r="D15487" s="65"/>
      <c r="E15487" s="65"/>
      <c r="F15487" s="65"/>
      <c r="G15487" s="65"/>
      <c r="H15487" s="113"/>
    </row>
    <row r="15488" spans="1:8">
      <c r="A15488" s="65"/>
      <c r="B15488" s="65"/>
      <c r="C15488" s="65"/>
      <c r="D15488" s="65"/>
      <c r="E15488" s="65"/>
      <c r="F15488" s="65"/>
      <c r="G15488" s="65"/>
      <c r="H15488" s="113"/>
    </row>
    <row r="15489" spans="1:8">
      <c r="A15489" s="65"/>
      <c r="B15489" s="65"/>
      <c r="C15489" s="65"/>
      <c r="D15489" s="65"/>
      <c r="E15489" s="65"/>
      <c r="F15489" s="65"/>
      <c r="G15489" s="65"/>
      <c r="H15489" s="113"/>
    </row>
    <row r="15490" spans="1:8">
      <c r="A15490" s="65"/>
      <c r="B15490" s="65"/>
      <c r="C15490" s="65"/>
      <c r="D15490" s="65"/>
      <c r="E15490" s="65"/>
      <c r="F15490" s="65"/>
      <c r="G15490" s="65"/>
      <c r="H15490" s="113"/>
    </row>
    <row r="15491" spans="1:8">
      <c r="A15491" s="65"/>
      <c r="B15491" s="65"/>
      <c r="C15491" s="65"/>
      <c r="D15491" s="65"/>
      <c r="E15491" s="65"/>
      <c r="F15491" s="65"/>
      <c r="G15491" s="65"/>
      <c r="H15491" s="113"/>
    </row>
    <row r="15492" spans="1:8">
      <c r="A15492" s="65"/>
      <c r="B15492" s="65"/>
      <c r="C15492" s="65"/>
      <c r="D15492" s="65"/>
      <c r="E15492" s="65"/>
      <c r="F15492" s="65"/>
      <c r="G15492" s="65"/>
      <c r="H15492" s="113"/>
    </row>
    <row r="15493" spans="1:8">
      <c r="A15493" s="65"/>
      <c r="B15493" s="65"/>
      <c r="C15493" s="65"/>
      <c r="D15493" s="65"/>
      <c r="E15493" s="65"/>
      <c r="F15493" s="65"/>
      <c r="G15493" s="65"/>
      <c r="H15493" s="113"/>
    </row>
    <row r="15494" spans="1:8">
      <c r="A15494" s="65"/>
      <c r="B15494" s="65"/>
      <c r="C15494" s="65"/>
      <c r="D15494" s="65"/>
      <c r="E15494" s="65"/>
      <c r="F15494" s="65"/>
      <c r="G15494" s="65"/>
      <c r="H15494" s="113"/>
    </row>
    <row r="15495" spans="1:8">
      <c r="A15495" s="65"/>
      <c r="B15495" s="65"/>
      <c r="C15495" s="65"/>
      <c r="D15495" s="65"/>
      <c r="E15495" s="65"/>
      <c r="F15495" s="65"/>
      <c r="G15495" s="65"/>
      <c r="H15495" s="113"/>
    </row>
    <row r="15496" spans="1:8">
      <c r="A15496" s="65"/>
      <c r="B15496" s="65"/>
      <c r="C15496" s="65"/>
      <c r="D15496" s="65"/>
      <c r="E15496" s="65"/>
      <c r="F15496" s="65"/>
      <c r="G15496" s="65"/>
      <c r="H15496" s="113"/>
    </row>
    <row r="15497" spans="1:8">
      <c r="A15497" s="65"/>
      <c r="B15497" s="65"/>
      <c r="C15497" s="65"/>
      <c r="D15497" s="65"/>
      <c r="E15497" s="65"/>
      <c r="F15497" s="65"/>
      <c r="G15497" s="65"/>
      <c r="H15497" s="113"/>
    </row>
    <row r="15498" spans="1:8">
      <c r="A15498" s="65"/>
      <c r="B15498" s="65"/>
      <c r="C15498" s="65"/>
      <c r="D15498" s="65"/>
      <c r="E15498" s="65"/>
      <c r="F15498" s="65"/>
      <c r="G15498" s="65"/>
      <c r="H15498" s="113"/>
    </row>
    <row r="15499" spans="1:8">
      <c r="A15499" s="65"/>
      <c r="B15499" s="65"/>
      <c r="C15499" s="65"/>
      <c r="D15499" s="65"/>
      <c r="E15499" s="65"/>
      <c r="F15499" s="65"/>
      <c r="G15499" s="65"/>
      <c r="H15499" s="113"/>
    </row>
    <row r="15500" spans="1:8">
      <c r="A15500" s="65"/>
      <c r="B15500" s="65"/>
      <c r="C15500" s="65"/>
      <c r="D15500" s="65"/>
      <c r="E15500" s="65"/>
      <c r="F15500" s="65"/>
      <c r="G15500" s="65"/>
      <c r="H15500" s="113"/>
    </row>
    <row r="15501" spans="1:8">
      <c r="A15501" s="65"/>
      <c r="B15501" s="65"/>
      <c r="C15501" s="65"/>
      <c r="D15501" s="65"/>
      <c r="E15501" s="65"/>
      <c r="F15501" s="65"/>
      <c r="G15501" s="65"/>
      <c r="H15501" s="113"/>
    </row>
    <row r="15502" spans="1:8">
      <c r="A15502" s="65"/>
      <c r="B15502" s="65"/>
      <c r="C15502" s="65"/>
      <c r="D15502" s="65"/>
      <c r="E15502" s="65"/>
      <c r="F15502" s="65"/>
      <c r="G15502" s="65"/>
      <c r="H15502" s="113"/>
    </row>
    <row r="15503" spans="1:8">
      <c r="A15503" s="65"/>
      <c r="B15503" s="65"/>
      <c r="C15503" s="65"/>
      <c r="D15503" s="65"/>
      <c r="E15503" s="65"/>
      <c r="F15503" s="65"/>
      <c r="G15503" s="65"/>
      <c r="H15503" s="113"/>
    </row>
    <row r="15504" spans="1:8">
      <c r="A15504" s="65"/>
      <c r="B15504" s="65"/>
      <c r="C15504" s="65"/>
      <c r="D15504" s="65"/>
      <c r="E15504" s="65"/>
      <c r="F15504" s="65"/>
      <c r="G15504" s="65"/>
      <c r="H15504" s="113"/>
    </row>
    <row r="15505" spans="1:8">
      <c r="A15505" s="65"/>
      <c r="B15505" s="65"/>
      <c r="C15505" s="65"/>
      <c r="D15505" s="65"/>
      <c r="E15505" s="65"/>
      <c r="F15505" s="65"/>
      <c r="G15505" s="65"/>
      <c r="H15505" s="113"/>
    </row>
    <row r="15506" spans="1:8">
      <c r="A15506" s="65"/>
      <c r="B15506" s="65"/>
      <c r="C15506" s="65"/>
      <c r="D15506" s="65"/>
      <c r="E15506" s="65"/>
      <c r="F15506" s="65"/>
      <c r="G15506" s="65"/>
      <c r="H15506" s="113"/>
    </row>
    <row r="15507" spans="1:8">
      <c r="A15507" s="65"/>
      <c r="B15507" s="65"/>
      <c r="C15507" s="65"/>
      <c r="D15507" s="65"/>
      <c r="E15507" s="65"/>
      <c r="F15507" s="65"/>
      <c r="G15507" s="65"/>
      <c r="H15507" s="113"/>
    </row>
    <row r="15508" spans="1:8">
      <c r="A15508" s="65"/>
      <c r="B15508" s="65"/>
      <c r="C15508" s="65"/>
      <c r="D15508" s="65"/>
      <c r="E15508" s="65"/>
      <c r="F15508" s="65"/>
      <c r="G15508" s="65"/>
      <c r="H15508" s="113"/>
    </row>
    <row r="15509" spans="1:8">
      <c r="A15509" s="65"/>
      <c r="B15509" s="65"/>
      <c r="C15509" s="65"/>
      <c r="D15509" s="65"/>
      <c r="E15509" s="65"/>
      <c r="F15509" s="65"/>
      <c r="G15509" s="65"/>
      <c r="H15509" s="113"/>
    </row>
    <row r="15510" spans="1:8">
      <c r="A15510" s="65"/>
      <c r="B15510" s="65"/>
      <c r="C15510" s="65"/>
      <c r="D15510" s="65"/>
      <c r="E15510" s="65"/>
      <c r="F15510" s="65"/>
      <c r="G15510" s="65"/>
      <c r="H15510" s="113"/>
    </row>
    <row r="15511" spans="1:8">
      <c r="A15511" s="65"/>
      <c r="B15511" s="65"/>
      <c r="C15511" s="65"/>
      <c r="D15511" s="65"/>
      <c r="E15511" s="65"/>
      <c r="F15511" s="65"/>
      <c r="G15511" s="65"/>
      <c r="H15511" s="113"/>
    </row>
    <row r="15512" spans="1:8">
      <c r="A15512" s="65"/>
      <c r="B15512" s="65"/>
      <c r="C15512" s="65"/>
      <c r="D15512" s="65"/>
      <c r="E15512" s="65"/>
      <c r="F15512" s="65"/>
      <c r="G15512" s="65"/>
      <c r="H15512" s="113"/>
    </row>
    <row r="15513" spans="1:8">
      <c r="A15513" s="65"/>
      <c r="B15513" s="65"/>
      <c r="C15513" s="65"/>
      <c r="D15513" s="65"/>
      <c r="E15513" s="65"/>
      <c r="F15513" s="65"/>
      <c r="G15513" s="65"/>
      <c r="H15513" s="113"/>
    </row>
    <row r="15514" spans="1:8">
      <c r="A15514" s="65"/>
      <c r="B15514" s="65"/>
      <c r="C15514" s="65"/>
      <c r="D15514" s="65"/>
      <c r="E15514" s="65"/>
      <c r="F15514" s="65"/>
      <c r="G15514" s="65"/>
      <c r="H15514" s="113"/>
    </row>
    <row r="15515" spans="1:8">
      <c r="A15515" s="65"/>
      <c r="B15515" s="65"/>
      <c r="C15515" s="65"/>
      <c r="D15515" s="65"/>
      <c r="E15515" s="65"/>
      <c r="F15515" s="65"/>
      <c r="G15515" s="65"/>
      <c r="H15515" s="113"/>
    </row>
    <row r="15516" spans="1:8">
      <c r="A15516" s="65"/>
      <c r="B15516" s="65"/>
      <c r="C15516" s="65"/>
      <c r="D15516" s="65"/>
      <c r="E15516" s="65"/>
      <c r="F15516" s="65"/>
      <c r="G15516" s="65"/>
      <c r="H15516" s="113"/>
    </row>
    <row r="15517" spans="1:8">
      <c r="A15517" s="65"/>
      <c r="B15517" s="65"/>
      <c r="C15517" s="65"/>
      <c r="D15517" s="65"/>
      <c r="E15517" s="65"/>
      <c r="F15517" s="65"/>
      <c r="G15517" s="65"/>
      <c r="H15517" s="113"/>
    </row>
    <row r="15518" spans="1:8">
      <c r="A15518" s="65"/>
      <c r="B15518" s="65"/>
      <c r="C15518" s="65"/>
      <c r="D15518" s="65"/>
      <c r="E15518" s="65"/>
      <c r="F15518" s="65"/>
      <c r="G15518" s="65"/>
      <c r="H15518" s="113"/>
    </row>
    <row r="15519" spans="1:8">
      <c r="A15519" s="65"/>
      <c r="B15519" s="65"/>
      <c r="C15519" s="65"/>
      <c r="D15519" s="65"/>
      <c r="E15519" s="65"/>
      <c r="F15519" s="65"/>
      <c r="G15519" s="65"/>
      <c r="H15519" s="113"/>
    </row>
    <row r="15520" spans="1:8">
      <c r="A15520" s="65"/>
      <c r="B15520" s="65"/>
      <c r="C15520" s="65"/>
      <c r="D15520" s="65"/>
      <c r="E15520" s="65"/>
      <c r="F15520" s="65"/>
      <c r="G15520" s="65"/>
      <c r="H15520" s="113"/>
    </row>
    <row r="15521" spans="1:8">
      <c r="A15521" s="65"/>
      <c r="B15521" s="65"/>
      <c r="C15521" s="65"/>
      <c r="D15521" s="65"/>
      <c r="E15521" s="65"/>
      <c r="F15521" s="65"/>
      <c r="G15521" s="65"/>
      <c r="H15521" s="113"/>
    </row>
    <row r="15522" spans="1:8">
      <c r="A15522" s="65"/>
      <c r="B15522" s="65"/>
      <c r="C15522" s="65"/>
      <c r="D15522" s="65"/>
      <c r="E15522" s="65"/>
      <c r="F15522" s="65"/>
      <c r="G15522" s="65"/>
      <c r="H15522" s="113"/>
    </row>
    <row r="15523" spans="1:8">
      <c r="A15523" s="65"/>
      <c r="B15523" s="65"/>
      <c r="C15523" s="65"/>
      <c r="D15523" s="65"/>
      <c r="E15523" s="65"/>
      <c r="F15523" s="65"/>
      <c r="G15523" s="65"/>
      <c r="H15523" s="113"/>
    </row>
    <row r="15524" spans="1:8">
      <c r="A15524" s="65"/>
      <c r="B15524" s="65"/>
      <c r="C15524" s="65"/>
      <c r="D15524" s="65"/>
      <c r="E15524" s="65"/>
      <c r="F15524" s="65"/>
      <c r="G15524" s="65"/>
      <c r="H15524" s="113"/>
    </row>
    <row r="15525" spans="1:8">
      <c r="A15525" s="65"/>
      <c r="B15525" s="65"/>
      <c r="C15525" s="65"/>
      <c r="D15525" s="65"/>
      <c r="E15525" s="65"/>
      <c r="F15525" s="65"/>
      <c r="G15525" s="65"/>
      <c r="H15525" s="113"/>
    </row>
    <row r="15526" spans="1:8">
      <c r="A15526" s="65"/>
      <c r="B15526" s="65"/>
      <c r="C15526" s="65"/>
      <c r="D15526" s="65"/>
      <c r="E15526" s="65"/>
      <c r="F15526" s="65"/>
      <c r="G15526" s="65"/>
      <c r="H15526" s="113"/>
    </row>
    <row r="15527" spans="1:8">
      <c r="A15527" s="65"/>
      <c r="B15527" s="65"/>
      <c r="C15527" s="65"/>
      <c r="D15527" s="65"/>
      <c r="E15527" s="65"/>
      <c r="F15527" s="65"/>
      <c r="G15527" s="65"/>
      <c r="H15527" s="113"/>
    </row>
    <row r="15528" spans="1:8">
      <c r="A15528" s="65"/>
      <c r="B15528" s="65"/>
      <c r="C15528" s="65"/>
      <c r="D15528" s="65"/>
      <c r="E15528" s="65"/>
      <c r="F15528" s="65"/>
      <c r="G15528" s="65"/>
      <c r="H15528" s="113"/>
    </row>
    <row r="15529" spans="1:8">
      <c r="A15529" s="65"/>
      <c r="B15529" s="65"/>
      <c r="C15529" s="65"/>
      <c r="D15529" s="65"/>
      <c r="E15529" s="65"/>
      <c r="F15529" s="65"/>
      <c r="G15529" s="65"/>
      <c r="H15529" s="113"/>
    </row>
    <row r="15530" spans="1:8">
      <c r="A15530" s="65"/>
      <c r="B15530" s="65"/>
      <c r="C15530" s="65"/>
      <c r="D15530" s="65"/>
      <c r="E15530" s="65"/>
      <c r="F15530" s="65"/>
      <c r="G15530" s="65"/>
      <c r="H15530" s="113"/>
    </row>
    <row r="15531" spans="1:8">
      <c r="A15531" s="65"/>
      <c r="B15531" s="65"/>
      <c r="C15531" s="65"/>
      <c r="D15531" s="65"/>
      <c r="E15531" s="65"/>
      <c r="F15531" s="65"/>
      <c r="G15531" s="65"/>
      <c r="H15531" s="113"/>
    </row>
    <row r="15532" spans="1:8">
      <c r="A15532" s="65"/>
      <c r="B15532" s="65"/>
      <c r="C15532" s="65"/>
      <c r="D15532" s="65"/>
      <c r="E15532" s="65"/>
      <c r="F15532" s="65"/>
      <c r="G15532" s="65"/>
      <c r="H15532" s="113"/>
    </row>
    <row r="15533" spans="1:8">
      <c r="A15533" s="65"/>
      <c r="B15533" s="65"/>
      <c r="C15533" s="65"/>
      <c r="D15533" s="65"/>
      <c r="E15533" s="65"/>
      <c r="F15533" s="65"/>
      <c r="G15533" s="65"/>
      <c r="H15533" s="113"/>
    </row>
    <row r="15534" spans="1:8">
      <c r="A15534" s="65"/>
      <c r="B15534" s="65"/>
      <c r="C15534" s="65"/>
      <c r="D15534" s="65"/>
      <c r="E15534" s="65"/>
      <c r="F15534" s="65"/>
      <c r="G15534" s="65"/>
      <c r="H15534" s="113"/>
    </row>
    <row r="15535" spans="1:8">
      <c r="A15535" s="65"/>
      <c r="B15535" s="65"/>
      <c r="C15535" s="65"/>
      <c r="D15535" s="65"/>
      <c r="E15535" s="65"/>
      <c r="F15535" s="65"/>
      <c r="G15535" s="65"/>
      <c r="H15535" s="113"/>
    </row>
    <row r="15536" spans="1:8">
      <c r="A15536" s="65"/>
      <c r="B15536" s="65"/>
      <c r="C15536" s="65"/>
      <c r="D15536" s="65"/>
      <c r="E15536" s="65"/>
      <c r="F15536" s="65"/>
      <c r="G15536" s="65"/>
      <c r="H15536" s="113"/>
    </row>
    <row r="15537" spans="1:8">
      <c r="A15537" s="65"/>
      <c r="B15537" s="65"/>
      <c r="C15537" s="65"/>
      <c r="D15537" s="65"/>
      <c r="E15537" s="65"/>
      <c r="F15537" s="65"/>
      <c r="G15537" s="65"/>
      <c r="H15537" s="113"/>
    </row>
    <row r="15538" spans="1:8">
      <c r="A15538" s="65"/>
      <c r="B15538" s="65"/>
      <c r="C15538" s="65"/>
      <c r="D15538" s="65"/>
      <c r="E15538" s="65"/>
      <c r="F15538" s="65"/>
      <c r="G15538" s="65"/>
      <c r="H15538" s="113"/>
    </row>
    <row r="15539" spans="1:8">
      <c r="A15539" s="65"/>
      <c r="B15539" s="65"/>
      <c r="C15539" s="65"/>
      <c r="D15539" s="65"/>
      <c r="E15539" s="65"/>
      <c r="F15539" s="65"/>
      <c r="G15539" s="65"/>
      <c r="H15539" s="113"/>
    </row>
    <row r="15540" spans="1:8">
      <c r="A15540" s="65"/>
      <c r="B15540" s="65"/>
      <c r="C15540" s="65"/>
      <c r="D15540" s="65"/>
      <c r="E15540" s="65"/>
      <c r="F15540" s="65"/>
      <c r="G15540" s="65"/>
      <c r="H15540" s="113"/>
    </row>
    <row r="15541" spans="1:8">
      <c r="A15541" s="65"/>
      <c r="B15541" s="65"/>
      <c r="C15541" s="65"/>
      <c r="D15541" s="65"/>
      <c r="E15541" s="65"/>
      <c r="F15541" s="65"/>
      <c r="G15541" s="65"/>
      <c r="H15541" s="113"/>
    </row>
    <row r="15542" spans="1:8">
      <c r="A15542" s="65"/>
      <c r="B15542" s="65"/>
      <c r="C15542" s="65"/>
      <c r="D15542" s="65"/>
      <c r="E15542" s="65"/>
      <c r="F15542" s="65"/>
      <c r="G15542" s="65"/>
      <c r="H15542" s="113"/>
    </row>
    <row r="15543" spans="1:8">
      <c r="A15543" s="65"/>
      <c r="B15543" s="65"/>
      <c r="C15543" s="65"/>
      <c r="D15543" s="65"/>
      <c r="E15543" s="65"/>
      <c r="F15543" s="65"/>
      <c r="G15543" s="65"/>
      <c r="H15543" s="113"/>
    </row>
    <row r="15544" spans="1:8">
      <c r="A15544" s="65"/>
      <c r="B15544" s="65"/>
      <c r="C15544" s="65"/>
      <c r="D15544" s="65"/>
      <c r="E15544" s="65"/>
      <c r="F15544" s="65"/>
      <c r="G15544" s="65"/>
      <c r="H15544" s="113"/>
    </row>
    <row r="15545" spans="1:8">
      <c r="A15545" s="65"/>
      <c r="B15545" s="65"/>
      <c r="C15545" s="65"/>
      <c r="D15545" s="65"/>
      <c r="E15545" s="65"/>
      <c r="F15545" s="65"/>
      <c r="G15545" s="65"/>
      <c r="H15545" s="113"/>
    </row>
    <row r="15546" spans="1:8">
      <c r="A15546" s="65"/>
      <c r="B15546" s="65"/>
      <c r="C15546" s="65"/>
      <c r="D15546" s="65"/>
      <c r="E15546" s="65"/>
      <c r="F15546" s="65"/>
      <c r="G15546" s="65"/>
      <c r="H15546" s="113"/>
    </row>
    <row r="15547" spans="1:8">
      <c r="A15547" s="65"/>
      <c r="B15547" s="65"/>
      <c r="C15547" s="65"/>
      <c r="D15547" s="65"/>
      <c r="E15547" s="65"/>
      <c r="F15547" s="65"/>
      <c r="G15547" s="65"/>
      <c r="H15547" s="113"/>
    </row>
    <row r="15548" spans="1:8">
      <c r="A15548" s="65"/>
      <c r="B15548" s="65"/>
      <c r="C15548" s="65"/>
      <c r="D15548" s="65"/>
      <c r="E15548" s="65"/>
      <c r="F15548" s="65"/>
      <c r="G15548" s="65"/>
      <c r="H15548" s="113"/>
    </row>
    <row r="15549" spans="1:8">
      <c r="A15549" s="65"/>
      <c r="B15549" s="65"/>
      <c r="C15549" s="65"/>
      <c r="D15549" s="65"/>
      <c r="E15549" s="65"/>
      <c r="F15549" s="65"/>
      <c r="G15549" s="65"/>
      <c r="H15549" s="113"/>
    </row>
    <row r="15550" spans="1:8">
      <c r="A15550" s="65"/>
      <c r="B15550" s="65"/>
      <c r="C15550" s="65"/>
      <c r="D15550" s="65"/>
      <c r="E15550" s="65"/>
      <c r="F15550" s="65"/>
      <c r="G15550" s="65"/>
      <c r="H15550" s="113"/>
    </row>
    <row r="15551" spans="1:8">
      <c r="A15551" s="65"/>
      <c r="B15551" s="65"/>
      <c r="C15551" s="65"/>
      <c r="D15551" s="65"/>
      <c r="E15551" s="65"/>
      <c r="F15551" s="65"/>
      <c r="G15551" s="65"/>
      <c r="H15551" s="113"/>
    </row>
    <row r="15552" spans="1:8">
      <c r="A15552" s="65"/>
      <c r="B15552" s="65"/>
      <c r="C15552" s="65"/>
      <c r="D15552" s="65"/>
      <c r="E15552" s="65"/>
      <c r="F15552" s="65"/>
      <c r="G15552" s="65"/>
      <c r="H15552" s="113"/>
    </row>
    <row r="15553" spans="1:8">
      <c r="A15553" s="65"/>
      <c r="B15553" s="65"/>
      <c r="C15553" s="65"/>
      <c r="D15553" s="65"/>
      <c r="E15553" s="65"/>
      <c r="F15553" s="65"/>
      <c r="G15553" s="65"/>
      <c r="H15553" s="113"/>
    </row>
    <row r="15554" spans="1:8">
      <c r="A15554" s="65"/>
      <c r="B15554" s="65"/>
      <c r="C15554" s="65"/>
      <c r="D15554" s="65"/>
      <c r="E15554" s="65"/>
      <c r="F15554" s="65"/>
      <c r="G15554" s="65"/>
      <c r="H15554" s="113"/>
    </row>
    <row r="15555" spans="1:8">
      <c r="A15555" s="65"/>
      <c r="B15555" s="65"/>
      <c r="C15555" s="65"/>
      <c r="D15555" s="65"/>
      <c r="E15555" s="65"/>
      <c r="F15555" s="65"/>
      <c r="G15555" s="65"/>
      <c r="H15555" s="113"/>
    </row>
    <row r="15556" spans="1:8">
      <c r="A15556" s="65"/>
      <c r="B15556" s="65"/>
      <c r="C15556" s="65"/>
      <c r="D15556" s="65"/>
      <c r="E15556" s="65"/>
      <c r="F15556" s="65"/>
      <c r="G15556" s="65"/>
      <c r="H15556" s="113"/>
    </row>
    <row r="15557" spans="1:8">
      <c r="A15557" s="65"/>
      <c r="B15557" s="65"/>
      <c r="C15557" s="65"/>
      <c r="D15557" s="65"/>
      <c r="E15557" s="65"/>
      <c r="F15557" s="65"/>
      <c r="G15557" s="65"/>
      <c r="H15557" s="113"/>
    </row>
    <row r="15558" spans="1:8">
      <c r="A15558" s="65"/>
      <c r="B15558" s="65"/>
      <c r="C15558" s="65"/>
      <c r="D15558" s="65"/>
      <c r="E15558" s="65"/>
      <c r="F15558" s="65"/>
      <c r="G15558" s="65"/>
      <c r="H15558" s="113"/>
    </row>
    <row r="15559" spans="1:8">
      <c r="A15559" s="65"/>
      <c r="B15559" s="65"/>
      <c r="C15559" s="65"/>
      <c r="D15559" s="65"/>
      <c r="E15559" s="65"/>
      <c r="F15559" s="65"/>
      <c r="G15559" s="65"/>
      <c r="H15559" s="113"/>
    </row>
    <row r="15560" spans="1:8">
      <c r="A15560" s="65"/>
      <c r="B15560" s="65"/>
      <c r="C15560" s="65"/>
      <c r="D15560" s="65"/>
      <c r="E15560" s="65"/>
      <c r="F15560" s="65"/>
      <c r="G15560" s="65"/>
      <c r="H15560" s="113"/>
    </row>
    <row r="15561" spans="1:8">
      <c r="A15561" s="65"/>
      <c r="B15561" s="65"/>
      <c r="C15561" s="65"/>
      <c r="D15561" s="65"/>
      <c r="E15561" s="65"/>
      <c r="F15561" s="65"/>
      <c r="G15561" s="65"/>
      <c r="H15561" s="113"/>
    </row>
    <row r="15562" spans="1:8">
      <c r="A15562" s="65"/>
      <c r="B15562" s="65"/>
      <c r="C15562" s="65"/>
      <c r="D15562" s="65"/>
      <c r="E15562" s="65"/>
      <c r="F15562" s="65"/>
      <c r="G15562" s="65"/>
      <c r="H15562" s="113"/>
    </row>
    <row r="15563" spans="1:8">
      <c r="A15563" s="65"/>
      <c r="B15563" s="65"/>
      <c r="C15563" s="65"/>
      <c r="D15563" s="65"/>
      <c r="E15563" s="65"/>
      <c r="F15563" s="65"/>
      <c r="G15563" s="65"/>
      <c r="H15563" s="113"/>
    </row>
    <row r="15564" spans="1:8">
      <c r="A15564" s="65"/>
      <c r="B15564" s="65"/>
      <c r="C15564" s="65"/>
      <c r="D15564" s="65"/>
      <c r="E15564" s="65"/>
      <c r="F15564" s="65"/>
      <c r="G15564" s="65"/>
      <c r="H15564" s="113"/>
    </row>
    <row r="15565" spans="1:8">
      <c r="A15565" s="65"/>
      <c r="B15565" s="65"/>
      <c r="C15565" s="65"/>
      <c r="D15565" s="65"/>
      <c r="E15565" s="65"/>
      <c r="F15565" s="65"/>
      <c r="G15565" s="65"/>
      <c r="H15565" s="113"/>
    </row>
    <row r="15566" spans="1:8">
      <c r="A15566" s="65"/>
      <c r="B15566" s="65"/>
      <c r="C15566" s="65"/>
      <c r="D15566" s="65"/>
      <c r="E15566" s="65"/>
      <c r="F15566" s="65"/>
      <c r="G15566" s="65"/>
      <c r="H15566" s="113"/>
    </row>
    <row r="15567" spans="1:8">
      <c r="A15567" s="65"/>
      <c r="B15567" s="65"/>
      <c r="C15567" s="65"/>
      <c r="D15567" s="65"/>
      <c r="E15567" s="65"/>
      <c r="F15567" s="65"/>
      <c r="G15567" s="65"/>
      <c r="H15567" s="113"/>
    </row>
    <row r="15568" spans="1:8">
      <c r="A15568" s="65"/>
      <c r="B15568" s="65"/>
      <c r="C15568" s="65"/>
      <c r="D15568" s="65"/>
      <c r="E15568" s="65"/>
      <c r="F15568" s="65"/>
      <c r="G15568" s="65"/>
      <c r="H15568" s="113"/>
    </row>
    <row r="15569" spans="1:8">
      <c r="A15569" s="65"/>
      <c r="B15569" s="65"/>
      <c r="C15569" s="65"/>
      <c r="D15569" s="65"/>
      <c r="E15569" s="65"/>
      <c r="F15569" s="65"/>
      <c r="G15569" s="65"/>
      <c r="H15569" s="113"/>
    </row>
    <row r="15570" spans="1:8">
      <c r="A15570" s="65"/>
      <c r="B15570" s="65"/>
      <c r="C15570" s="65"/>
      <c r="D15570" s="65"/>
      <c r="E15570" s="65"/>
      <c r="F15570" s="65"/>
      <c r="G15570" s="65"/>
      <c r="H15570" s="113"/>
    </row>
    <row r="15571" spans="1:8">
      <c r="A15571" s="65"/>
      <c r="B15571" s="65"/>
      <c r="C15571" s="65"/>
      <c r="D15571" s="65"/>
      <c r="E15571" s="65"/>
      <c r="F15571" s="65"/>
      <c r="G15571" s="65"/>
      <c r="H15571" s="113"/>
    </row>
    <row r="15572" spans="1:8">
      <c r="A15572" s="65"/>
      <c r="B15572" s="65"/>
      <c r="C15572" s="65"/>
      <c r="D15572" s="65"/>
      <c r="E15572" s="65"/>
      <c r="F15572" s="65"/>
      <c r="G15572" s="65"/>
      <c r="H15572" s="113"/>
    </row>
    <row r="15573" spans="1:8">
      <c r="A15573" s="65"/>
      <c r="B15573" s="65"/>
      <c r="C15573" s="65"/>
      <c r="D15573" s="65"/>
      <c r="E15573" s="65"/>
      <c r="F15573" s="65"/>
      <c r="G15573" s="65"/>
      <c r="H15573" s="113"/>
    </row>
    <row r="15574" spans="1:8">
      <c r="A15574" s="65"/>
      <c r="B15574" s="65"/>
      <c r="C15574" s="65"/>
      <c r="D15574" s="65"/>
      <c r="E15574" s="65"/>
      <c r="F15574" s="65"/>
      <c r="G15574" s="65"/>
      <c r="H15574" s="113"/>
    </row>
    <row r="15575" spans="1:8">
      <c r="A15575" s="65"/>
      <c r="B15575" s="65"/>
      <c r="C15575" s="65"/>
      <c r="D15575" s="65"/>
      <c r="E15575" s="65"/>
      <c r="F15575" s="65"/>
      <c r="G15575" s="65"/>
      <c r="H15575" s="113"/>
    </row>
    <row r="15576" spans="1:8">
      <c r="A15576" s="65"/>
      <c r="B15576" s="65"/>
      <c r="C15576" s="65"/>
      <c r="D15576" s="65"/>
      <c r="E15576" s="65"/>
      <c r="F15576" s="65"/>
      <c r="G15576" s="65"/>
      <c r="H15576" s="113"/>
    </row>
    <row r="15577" spans="1:8">
      <c r="A15577" s="65"/>
      <c r="B15577" s="65"/>
      <c r="C15577" s="65"/>
      <c r="D15577" s="65"/>
      <c r="E15577" s="65"/>
      <c r="F15577" s="65"/>
      <c r="G15577" s="65"/>
      <c r="H15577" s="113"/>
    </row>
    <row r="15578" spans="1:8">
      <c r="A15578" s="65"/>
      <c r="B15578" s="65"/>
      <c r="C15578" s="65"/>
      <c r="D15578" s="65"/>
      <c r="E15578" s="65"/>
      <c r="F15578" s="65"/>
      <c r="G15578" s="65"/>
      <c r="H15578" s="113"/>
    </row>
    <row r="15579" spans="1:8">
      <c r="A15579" s="65"/>
      <c r="B15579" s="65"/>
      <c r="C15579" s="65"/>
      <c r="D15579" s="65"/>
      <c r="E15579" s="65"/>
      <c r="F15579" s="65"/>
      <c r="G15579" s="65"/>
      <c r="H15579" s="113"/>
    </row>
    <row r="15580" spans="1:8">
      <c r="A15580" s="65"/>
      <c r="B15580" s="65"/>
      <c r="C15580" s="65"/>
      <c r="D15580" s="65"/>
      <c r="E15580" s="65"/>
      <c r="F15580" s="65"/>
      <c r="G15580" s="65"/>
      <c r="H15580" s="113"/>
    </row>
    <row r="15581" spans="1:8">
      <c r="A15581" s="65"/>
      <c r="B15581" s="65"/>
      <c r="C15581" s="65"/>
      <c r="D15581" s="65"/>
      <c r="E15581" s="65"/>
      <c r="F15581" s="65"/>
      <c r="G15581" s="65"/>
      <c r="H15581" s="113"/>
    </row>
    <row r="15582" spans="1:8">
      <c r="A15582" s="65"/>
      <c r="B15582" s="65"/>
      <c r="C15582" s="65"/>
      <c r="D15582" s="65"/>
      <c r="E15582" s="65"/>
      <c r="F15582" s="65"/>
      <c r="G15582" s="65"/>
      <c r="H15582" s="113"/>
    </row>
    <row r="15583" spans="1:8">
      <c r="A15583" s="65"/>
      <c r="B15583" s="65"/>
      <c r="C15583" s="65"/>
      <c r="D15583" s="65"/>
      <c r="E15583" s="65"/>
      <c r="F15583" s="65"/>
      <c r="G15583" s="65"/>
      <c r="H15583" s="113"/>
    </row>
    <row r="15584" spans="1:8">
      <c r="A15584" s="65"/>
      <c r="B15584" s="65"/>
      <c r="C15584" s="65"/>
      <c r="D15584" s="65"/>
      <c r="E15584" s="65"/>
      <c r="F15584" s="65"/>
      <c r="G15584" s="65"/>
      <c r="H15584" s="113"/>
    </row>
    <row r="15585" spans="1:8">
      <c r="A15585" s="65"/>
      <c r="B15585" s="65"/>
      <c r="C15585" s="65"/>
      <c r="D15585" s="65"/>
      <c r="E15585" s="65"/>
      <c r="F15585" s="65"/>
      <c r="G15585" s="65"/>
      <c r="H15585" s="113"/>
    </row>
    <row r="15586" spans="1:8">
      <c r="A15586" s="65"/>
      <c r="B15586" s="65"/>
      <c r="C15586" s="65"/>
      <c r="D15586" s="65"/>
      <c r="E15586" s="65"/>
      <c r="F15586" s="65"/>
      <c r="G15586" s="65"/>
      <c r="H15586" s="113"/>
    </row>
    <row r="15587" spans="1:8">
      <c r="A15587" s="65"/>
      <c r="B15587" s="65"/>
      <c r="C15587" s="65"/>
      <c r="D15587" s="65"/>
      <c r="E15587" s="65"/>
      <c r="F15587" s="65"/>
      <c r="G15587" s="65"/>
      <c r="H15587" s="113"/>
    </row>
    <row r="15588" spans="1:8">
      <c r="A15588" s="65"/>
      <c r="B15588" s="65"/>
      <c r="C15588" s="65"/>
      <c r="D15588" s="65"/>
      <c r="E15588" s="65"/>
      <c r="F15588" s="65"/>
      <c r="G15588" s="65"/>
      <c r="H15588" s="113"/>
    </row>
    <row r="15589" spans="1:8">
      <c r="A15589" s="65"/>
      <c r="B15589" s="65"/>
      <c r="C15589" s="65"/>
      <c r="D15589" s="65"/>
      <c r="E15589" s="65"/>
      <c r="F15589" s="65"/>
      <c r="G15589" s="65"/>
      <c r="H15589" s="113"/>
    </row>
    <row r="15590" spans="1:8">
      <c r="A15590" s="65"/>
      <c r="B15590" s="65"/>
      <c r="C15590" s="65"/>
      <c r="D15590" s="65"/>
      <c r="E15590" s="65"/>
      <c r="F15590" s="65"/>
      <c r="G15590" s="65"/>
      <c r="H15590" s="113"/>
    </row>
    <row r="15591" spans="1:8">
      <c r="A15591" s="65"/>
      <c r="B15591" s="65"/>
      <c r="C15591" s="65"/>
      <c r="D15591" s="65"/>
      <c r="E15591" s="65"/>
      <c r="F15591" s="65"/>
      <c r="G15591" s="65"/>
      <c r="H15591" s="113"/>
    </row>
    <row r="15592" spans="1:8">
      <c r="A15592" s="65"/>
      <c r="B15592" s="65"/>
      <c r="C15592" s="65"/>
      <c r="D15592" s="65"/>
      <c r="E15592" s="65"/>
      <c r="F15592" s="65"/>
      <c r="G15592" s="65"/>
      <c r="H15592" s="113"/>
    </row>
    <row r="15593" spans="1:8">
      <c r="A15593" s="65"/>
      <c r="B15593" s="65"/>
      <c r="C15593" s="65"/>
      <c r="D15593" s="65"/>
      <c r="E15593" s="65"/>
      <c r="F15593" s="65"/>
      <c r="G15593" s="65"/>
      <c r="H15593" s="113"/>
    </row>
    <row r="15594" spans="1:8">
      <c r="A15594" s="65"/>
      <c r="B15594" s="65"/>
      <c r="C15594" s="65"/>
      <c r="D15594" s="65"/>
      <c r="E15594" s="65"/>
      <c r="F15594" s="65"/>
      <c r="G15594" s="65"/>
      <c r="H15594" s="113"/>
    </row>
    <row r="15595" spans="1:8">
      <c r="A15595" s="65"/>
      <c r="B15595" s="65"/>
      <c r="C15595" s="65"/>
      <c r="D15595" s="65"/>
      <c r="E15595" s="65"/>
      <c r="F15595" s="65"/>
      <c r="G15595" s="65"/>
      <c r="H15595" s="113"/>
    </row>
    <row r="15596" spans="1:8">
      <c r="A15596" s="65"/>
      <c r="B15596" s="65"/>
      <c r="C15596" s="65"/>
      <c r="D15596" s="65"/>
      <c r="E15596" s="65"/>
      <c r="F15596" s="65"/>
      <c r="G15596" s="65"/>
      <c r="H15596" s="113"/>
    </row>
    <row r="15597" spans="1:8">
      <c r="A15597" s="65"/>
      <c r="B15597" s="65"/>
      <c r="C15597" s="65"/>
      <c r="D15597" s="65"/>
      <c r="E15597" s="65"/>
      <c r="F15597" s="65"/>
      <c r="G15597" s="65"/>
      <c r="H15597" s="113"/>
    </row>
    <row r="15598" spans="1:8">
      <c r="A15598" s="65"/>
      <c r="B15598" s="65"/>
      <c r="C15598" s="65"/>
      <c r="D15598" s="65"/>
      <c r="E15598" s="65"/>
      <c r="F15598" s="65"/>
      <c r="G15598" s="65"/>
      <c r="H15598" s="113"/>
    </row>
    <row r="15599" spans="1:8">
      <c r="A15599" s="65"/>
      <c r="B15599" s="65"/>
      <c r="C15599" s="65"/>
      <c r="D15599" s="65"/>
      <c r="E15599" s="65"/>
      <c r="F15599" s="65"/>
      <c r="G15599" s="65"/>
      <c r="H15599" s="113"/>
    </row>
    <row r="15600" spans="1:8">
      <c r="A15600" s="65"/>
      <c r="B15600" s="65"/>
      <c r="C15600" s="65"/>
      <c r="D15600" s="65"/>
      <c r="E15600" s="65"/>
      <c r="F15600" s="65"/>
      <c r="G15600" s="65"/>
      <c r="H15600" s="113"/>
    </row>
    <row r="15601" spans="1:8">
      <c r="A15601" s="65"/>
      <c r="B15601" s="65"/>
      <c r="C15601" s="65"/>
      <c r="D15601" s="65"/>
      <c r="E15601" s="65"/>
      <c r="F15601" s="65"/>
      <c r="G15601" s="65"/>
      <c r="H15601" s="113"/>
    </row>
    <row r="15602" spans="1:8">
      <c r="A15602" s="65"/>
      <c r="B15602" s="65"/>
      <c r="C15602" s="65"/>
      <c r="D15602" s="65"/>
      <c r="E15602" s="65"/>
      <c r="F15602" s="65"/>
      <c r="G15602" s="65"/>
      <c r="H15602" s="113"/>
    </row>
    <row r="15603" spans="1:8">
      <c r="A15603" s="65"/>
      <c r="B15603" s="65"/>
      <c r="C15603" s="65"/>
      <c r="D15603" s="65"/>
      <c r="E15603" s="65"/>
      <c r="F15603" s="65"/>
      <c r="G15603" s="65"/>
      <c r="H15603" s="113"/>
    </row>
    <row r="15604" spans="1:8">
      <c r="A15604" s="65"/>
      <c r="B15604" s="65"/>
      <c r="C15604" s="65"/>
      <c r="D15604" s="65"/>
      <c r="E15604" s="65"/>
      <c r="F15604" s="65"/>
      <c r="G15604" s="65"/>
      <c r="H15604" s="113"/>
    </row>
    <row r="15605" spans="1:8">
      <c r="A15605" s="65"/>
      <c r="B15605" s="65"/>
      <c r="C15605" s="65"/>
      <c r="D15605" s="65"/>
      <c r="E15605" s="65"/>
      <c r="F15605" s="65"/>
      <c r="G15605" s="65"/>
      <c r="H15605" s="113"/>
    </row>
    <row r="15606" spans="1:8">
      <c r="A15606" s="65"/>
      <c r="B15606" s="65"/>
      <c r="C15606" s="65"/>
      <c r="D15606" s="65"/>
      <c r="E15606" s="65"/>
      <c r="F15606" s="65"/>
      <c r="G15606" s="65"/>
      <c r="H15606" s="113"/>
    </row>
    <row r="15607" spans="1:8">
      <c r="A15607" s="65"/>
      <c r="B15607" s="65"/>
      <c r="C15607" s="65"/>
      <c r="D15607" s="65"/>
      <c r="E15607" s="65"/>
      <c r="F15607" s="65"/>
      <c r="G15607" s="65"/>
      <c r="H15607" s="113"/>
    </row>
    <row r="15608" spans="1:8">
      <c r="A15608" s="65"/>
      <c r="B15608" s="65"/>
      <c r="C15608" s="65"/>
      <c r="D15608" s="65"/>
      <c r="E15608" s="65"/>
      <c r="F15608" s="65"/>
      <c r="G15608" s="65"/>
      <c r="H15608" s="113"/>
    </row>
    <row r="15609" spans="1:8">
      <c r="A15609" s="65"/>
      <c r="B15609" s="65"/>
      <c r="C15609" s="65"/>
      <c r="D15609" s="65"/>
      <c r="E15609" s="65"/>
      <c r="F15609" s="65"/>
      <c r="G15609" s="65"/>
      <c r="H15609" s="113"/>
    </row>
    <row r="15610" spans="1:8">
      <c r="A15610" s="65"/>
      <c r="B15610" s="65"/>
      <c r="C15610" s="65"/>
      <c r="D15610" s="65"/>
      <c r="E15610" s="65"/>
      <c r="F15610" s="65"/>
      <c r="G15610" s="65"/>
      <c r="H15610" s="113"/>
    </row>
    <row r="15611" spans="1:8">
      <c r="A15611" s="65"/>
      <c r="B15611" s="65"/>
      <c r="C15611" s="65"/>
      <c r="D15611" s="65"/>
      <c r="E15611" s="65"/>
      <c r="F15611" s="65"/>
      <c r="G15611" s="65"/>
      <c r="H15611" s="113"/>
    </row>
    <row r="15612" spans="1:8">
      <c r="A15612" s="65"/>
      <c r="B15612" s="65"/>
      <c r="C15612" s="65"/>
      <c r="D15612" s="65"/>
      <c r="E15612" s="65"/>
      <c r="F15612" s="65"/>
      <c r="G15612" s="65"/>
      <c r="H15612" s="113"/>
    </row>
    <row r="15613" spans="1:8">
      <c r="A15613" s="65"/>
      <c r="B15613" s="65"/>
      <c r="C15613" s="65"/>
      <c r="D15613" s="65"/>
      <c r="E15613" s="65"/>
      <c r="F15613" s="65"/>
      <c r="G15613" s="65"/>
      <c r="H15613" s="113"/>
    </row>
    <row r="15614" spans="1:8">
      <c r="A15614" s="65"/>
      <c r="B15614" s="65"/>
      <c r="C15614" s="65"/>
      <c r="D15614" s="65"/>
      <c r="E15614" s="65"/>
      <c r="F15614" s="65"/>
      <c r="G15614" s="65"/>
      <c r="H15614" s="113"/>
    </row>
    <row r="15615" spans="1:8">
      <c r="A15615" s="65"/>
      <c r="B15615" s="65"/>
      <c r="C15615" s="65"/>
      <c r="D15615" s="65"/>
      <c r="E15615" s="65"/>
      <c r="F15615" s="65"/>
      <c r="G15615" s="65"/>
      <c r="H15615" s="113"/>
    </row>
    <row r="15616" spans="1:8">
      <c r="A15616" s="65"/>
      <c r="B15616" s="65"/>
      <c r="C15616" s="65"/>
      <c r="D15616" s="65"/>
      <c r="E15616" s="65"/>
      <c r="F15616" s="65"/>
      <c r="G15616" s="65"/>
      <c r="H15616" s="113"/>
    </row>
    <row r="15617" spans="1:8">
      <c r="A15617" s="65"/>
      <c r="B15617" s="65"/>
      <c r="C15617" s="65"/>
      <c r="D15617" s="65"/>
      <c r="E15617" s="65"/>
      <c r="F15617" s="65"/>
      <c r="G15617" s="65"/>
      <c r="H15617" s="113"/>
    </row>
    <row r="15618" spans="1:8">
      <c r="A15618" s="65"/>
      <c r="B15618" s="65"/>
      <c r="C15618" s="65"/>
      <c r="D15618" s="65"/>
      <c r="E15618" s="65"/>
      <c r="F15618" s="65"/>
      <c r="G15618" s="65"/>
      <c r="H15618" s="113"/>
    </row>
    <row r="15619" spans="1:8">
      <c r="A15619" s="65"/>
      <c r="B15619" s="65"/>
      <c r="C15619" s="65"/>
      <c r="D15619" s="65"/>
      <c r="E15619" s="65"/>
      <c r="F15619" s="65"/>
      <c r="G15619" s="65"/>
      <c r="H15619" s="113"/>
    </row>
    <row r="15620" spans="1:8">
      <c r="A15620" s="65"/>
      <c r="B15620" s="65"/>
      <c r="C15620" s="65"/>
      <c r="D15620" s="65"/>
      <c r="E15620" s="65"/>
      <c r="F15620" s="65"/>
      <c r="G15620" s="65"/>
      <c r="H15620" s="113"/>
    </row>
    <row r="15621" spans="1:8">
      <c r="A15621" s="65"/>
      <c r="B15621" s="65"/>
      <c r="C15621" s="65"/>
      <c r="D15621" s="65"/>
      <c r="E15621" s="65"/>
      <c r="F15621" s="65"/>
      <c r="G15621" s="65"/>
      <c r="H15621" s="113"/>
    </row>
    <row r="15622" spans="1:8">
      <c r="A15622" s="65"/>
      <c r="B15622" s="65"/>
      <c r="C15622" s="65"/>
      <c r="D15622" s="65"/>
      <c r="E15622" s="65"/>
      <c r="F15622" s="65"/>
      <c r="G15622" s="65"/>
      <c r="H15622" s="113"/>
    </row>
    <row r="15623" spans="1:8">
      <c r="A15623" s="65"/>
      <c r="B15623" s="65"/>
      <c r="C15623" s="65"/>
      <c r="D15623" s="65"/>
      <c r="E15623" s="65"/>
      <c r="F15623" s="65"/>
      <c r="G15623" s="65"/>
      <c r="H15623" s="113"/>
    </row>
    <row r="15624" spans="1:8">
      <c r="A15624" s="65"/>
      <c r="B15624" s="65"/>
      <c r="C15624" s="65"/>
      <c r="D15624" s="65"/>
      <c r="E15624" s="65"/>
      <c r="F15624" s="65"/>
      <c r="G15624" s="65"/>
      <c r="H15624" s="113"/>
    </row>
    <row r="15625" spans="1:8">
      <c r="A15625" s="65"/>
      <c r="B15625" s="65"/>
      <c r="C15625" s="65"/>
      <c r="D15625" s="65"/>
      <c r="E15625" s="65"/>
      <c r="F15625" s="65"/>
      <c r="G15625" s="65"/>
      <c r="H15625" s="113"/>
    </row>
    <row r="15626" spans="1:8">
      <c r="A15626" s="65"/>
      <c r="B15626" s="65"/>
      <c r="C15626" s="65"/>
      <c r="D15626" s="65"/>
      <c r="E15626" s="65"/>
      <c r="F15626" s="65"/>
      <c r="G15626" s="65"/>
      <c r="H15626" s="113"/>
    </row>
    <row r="15627" spans="1:8">
      <c r="A15627" s="65"/>
      <c r="B15627" s="65"/>
      <c r="C15627" s="65"/>
      <c r="D15627" s="65"/>
      <c r="E15627" s="65"/>
      <c r="F15627" s="65"/>
      <c r="G15627" s="65"/>
      <c r="H15627" s="113"/>
    </row>
    <row r="15628" spans="1:8">
      <c r="A15628" s="65"/>
      <c r="B15628" s="65"/>
      <c r="C15628" s="65"/>
      <c r="D15628" s="65"/>
      <c r="E15628" s="65"/>
      <c r="F15628" s="65"/>
      <c r="G15628" s="65"/>
      <c r="H15628" s="113"/>
    </row>
    <row r="15629" spans="1:8">
      <c r="A15629" s="65"/>
      <c r="B15629" s="65"/>
      <c r="C15629" s="65"/>
      <c r="D15629" s="65"/>
      <c r="E15629" s="65"/>
      <c r="F15629" s="65"/>
      <c r="G15629" s="65"/>
      <c r="H15629" s="113"/>
    </row>
    <row r="15630" spans="1:8">
      <c r="A15630" s="65"/>
      <c r="B15630" s="65"/>
      <c r="C15630" s="65"/>
      <c r="D15630" s="65"/>
      <c r="E15630" s="65"/>
      <c r="F15630" s="65"/>
      <c r="G15630" s="65"/>
      <c r="H15630" s="113"/>
    </row>
    <row r="15631" spans="1:8">
      <c r="A15631" s="65"/>
      <c r="B15631" s="65"/>
      <c r="C15631" s="65"/>
      <c r="D15631" s="65"/>
      <c r="E15631" s="65"/>
      <c r="F15631" s="65"/>
      <c r="G15631" s="65"/>
      <c r="H15631" s="113"/>
    </row>
    <row r="15632" spans="1:8">
      <c r="A15632" s="65"/>
      <c r="B15632" s="65"/>
      <c r="C15632" s="65"/>
      <c r="D15632" s="65"/>
      <c r="E15632" s="65"/>
      <c r="F15632" s="65"/>
      <c r="G15632" s="65"/>
      <c r="H15632" s="113"/>
    </row>
    <row r="15633" spans="1:8">
      <c r="A15633" s="65"/>
      <c r="B15633" s="65"/>
      <c r="C15633" s="65"/>
      <c r="D15633" s="65"/>
      <c r="E15633" s="65"/>
      <c r="F15633" s="65"/>
      <c r="G15633" s="65"/>
      <c r="H15633" s="113"/>
    </row>
    <row r="15634" spans="1:8">
      <c r="A15634" s="65"/>
      <c r="B15634" s="65"/>
      <c r="C15634" s="65"/>
      <c r="D15634" s="65"/>
      <c r="E15634" s="65"/>
      <c r="F15634" s="65"/>
      <c r="G15634" s="65"/>
      <c r="H15634" s="113"/>
    </row>
    <row r="15635" spans="1:8">
      <c r="A15635" s="65"/>
      <c r="B15635" s="65"/>
      <c r="C15635" s="65"/>
      <c r="D15635" s="65"/>
      <c r="E15635" s="65"/>
      <c r="F15635" s="65"/>
      <c r="G15635" s="65"/>
      <c r="H15635" s="113"/>
    </row>
    <row r="15636" spans="1:8">
      <c r="A15636" s="65"/>
      <c r="B15636" s="65"/>
      <c r="C15636" s="65"/>
      <c r="D15636" s="65"/>
      <c r="E15636" s="65"/>
      <c r="F15636" s="65"/>
      <c r="G15636" s="65"/>
      <c r="H15636" s="113"/>
    </row>
    <row r="15637" spans="1:8">
      <c r="A15637" s="65"/>
      <c r="B15637" s="65"/>
      <c r="C15637" s="65"/>
      <c r="D15637" s="65"/>
      <c r="E15637" s="65"/>
      <c r="F15637" s="65"/>
      <c r="G15637" s="65"/>
      <c r="H15637" s="113"/>
    </row>
    <row r="15638" spans="1:8">
      <c r="A15638" s="65"/>
      <c r="B15638" s="65"/>
      <c r="C15638" s="65"/>
      <c r="D15638" s="65"/>
      <c r="E15638" s="65"/>
      <c r="F15638" s="65"/>
      <c r="G15638" s="65"/>
      <c r="H15638" s="113"/>
    </row>
    <row r="15639" spans="1:8">
      <c r="A15639" s="65"/>
      <c r="B15639" s="65"/>
      <c r="C15639" s="65"/>
      <c r="D15639" s="65"/>
      <c r="E15639" s="65"/>
      <c r="F15639" s="65"/>
      <c r="G15639" s="65"/>
      <c r="H15639" s="113"/>
    </row>
    <row r="15640" spans="1:8">
      <c r="A15640" s="65"/>
      <c r="B15640" s="65"/>
      <c r="C15640" s="65"/>
      <c r="D15640" s="65"/>
      <c r="E15640" s="65"/>
      <c r="F15640" s="65"/>
      <c r="G15640" s="65"/>
      <c r="H15640" s="113"/>
    </row>
    <row r="15641" spans="1:8">
      <c r="A15641" s="65"/>
      <c r="B15641" s="65"/>
      <c r="C15641" s="65"/>
      <c r="D15641" s="65"/>
      <c r="E15641" s="65"/>
      <c r="F15641" s="65"/>
      <c r="G15641" s="65"/>
      <c r="H15641" s="113"/>
    </row>
    <row r="15642" spans="1:8">
      <c r="A15642" s="65"/>
      <c r="B15642" s="65"/>
      <c r="C15642" s="65"/>
      <c r="D15642" s="65"/>
      <c r="E15642" s="65"/>
      <c r="F15642" s="65"/>
      <c r="G15642" s="65"/>
      <c r="H15642" s="113"/>
    </row>
    <row r="15643" spans="1:8">
      <c r="A15643" s="65"/>
      <c r="B15643" s="65"/>
      <c r="C15643" s="65"/>
      <c r="D15643" s="65"/>
      <c r="E15643" s="65"/>
      <c r="F15643" s="65"/>
      <c r="G15643" s="65"/>
      <c r="H15643" s="113"/>
    </row>
    <row r="15644" spans="1:8">
      <c r="A15644" s="65"/>
      <c r="B15644" s="65"/>
      <c r="C15644" s="65"/>
      <c r="D15644" s="65"/>
      <c r="E15644" s="65"/>
      <c r="F15644" s="65"/>
      <c r="G15644" s="65"/>
      <c r="H15644" s="113"/>
    </row>
    <row r="15645" spans="1:8">
      <c r="A15645" s="65"/>
      <c r="B15645" s="65"/>
      <c r="C15645" s="65"/>
      <c r="D15645" s="65"/>
      <c r="E15645" s="65"/>
      <c r="F15645" s="65"/>
      <c r="G15645" s="65"/>
      <c r="H15645" s="113"/>
    </row>
    <row r="15646" spans="1:8">
      <c r="A15646" s="65"/>
      <c r="B15646" s="65"/>
      <c r="C15646" s="65"/>
      <c r="D15646" s="65"/>
      <c r="E15646" s="65"/>
      <c r="F15646" s="65"/>
      <c r="G15646" s="65"/>
      <c r="H15646" s="113"/>
    </row>
    <row r="15647" spans="1:8">
      <c r="A15647" s="65"/>
      <c r="B15647" s="65"/>
      <c r="C15647" s="65"/>
      <c r="D15647" s="65"/>
      <c r="E15647" s="65"/>
      <c r="F15647" s="65"/>
      <c r="G15647" s="65"/>
      <c r="H15647" s="113"/>
    </row>
    <row r="15648" spans="1:8">
      <c r="A15648" s="65"/>
      <c r="B15648" s="65"/>
      <c r="C15648" s="65"/>
      <c r="D15648" s="65"/>
      <c r="E15648" s="65"/>
      <c r="F15648" s="65"/>
      <c r="G15648" s="65"/>
      <c r="H15648" s="113"/>
    </row>
    <row r="15649" spans="1:8">
      <c r="A15649" s="65"/>
      <c r="B15649" s="65"/>
      <c r="C15649" s="65"/>
      <c r="D15649" s="65"/>
      <c r="E15649" s="65"/>
      <c r="F15649" s="65"/>
      <c r="G15649" s="65"/>
      <c r="H15649" s="113"/>
    </row>
    <row r="15650" spans="1:8">
      <c r="A15650" s="65"/>
      <c r="B15650" s="65"/>
      <c r="C15650" s="65"/>
      <c r="D15650" s="65"/>
      <c r="E15650" s="65"/>
      <c r="F15650" s="65"/>
      <c r="G15650" s="65"/>
      <c r="H15650" s="113"/>
    </row>
    <row r="15651" spans="1:8">
      <c r="A15651" s="65"/>
      <c r="B15651" s="65"/>
      <c r="C15651" s="65"/>
      <c r="D15651" s="65"/>
      <c r="E15651" s="65"/>
      <c r="F15651" s="65"/>
      <c r="G15651" s="65"/>
      <c r="H15651" s="113"/>
    </row>
    <row r="15652" spans="1:8">
      <c r="A15652" s="65"/>
      <c r="B15652" s="65"/>
      <c r="C15652" s="65"/>
      <c r="D15652" s="65"/>
      <c r="E15652" s="65"/>
      <c r="F15652" s="65"/>
      <c r="G15652" s="65"/>
      <c r="H15652" s="113"/>
    </row>
    <row r="15653" spans="1:8">
      <c r="A15653" s="65"/>
      <c r="B15653" s="65"/>
      <c r="C15653" s="65"/>
      <c r="D15653" s="65"/>
      <c r="E15653" s="65"/>
      <c r="F15653" s="65"/>
      <c r="G15653" s="65"/>
      <c r="H15653" s="113"/>
    </row>
    <row r="15654" spans="1:8">
      <c r="A15654" s="65"/>
      <c r="B15654" s="65"/>
      <c r="C15654" s="65"/>
      <c r="D15654" s="65"/>
      <c r="E15654" s="65"/>
      <c r="F15654" s="65"/>
      <c r="G15654" s="65"/>
      <c r="H15654" s="113"/>
    </row>
    <row r="15655" spans="1:8">
      <c r="A15655" s="65"/>
      <c r="B15655" s="65"/>
      <c r="C15655" s="65"/>
      <c r="D15655" s="65"/>
      <c r="E15655" s="65"/>
      <c r="F15655" s="65"/>
      <c r="G15655" s="65"/>
      <c r="H15655" s="113"/>
    </row>
    <row r="15656" spans="1:8">
      <c r="A15656" s="65"/>
      <c r="B15656" s="65"/>
      <c r="C15656" s="65"/>
      <c r="D15656" s="65"/>
      <c r="E15656" s="65"/>
      <c r="F15656" s="65"/>
      <c r="G15656" s="65"/>
      <c r="H15656" s="113"/>
    </row>
    <row r="15657" spans="1:8">
      <c r="A15657" s="65"/>
      <c r="B15657" s="65"/>
      <c r="C15657" s="65"/>
      <c r="D15657" s="65"/>
      <c r="E15657" s="65"/>
      <c r="F15657" s="65"/>
      <c r="G15657" s="65"/>
      <c r="H15657" s="113"/>
    </row>
    <row r="15658" spans="1:8">
      <c r="A15658" s="65"/>
      <c r="B15658" s="65"/>
      <c r="C15658" s="65"/>
      <c r="D15658" s="65"/>
      <c r="E15658" s="65"/>
      <c r="F15658" s="65"/>
      <c r="G15658" s="65"/>
      <c r="H15658" s="113"/>
    </row>
    <row r="15659" spans="1:8">
      <c r="A15659" s="65"/>
      <c r="B15659" s="65"/>
      <c r="C15659" s="65"/>
      <c r="D15659" s="65"/>
      <c r="E15659" s="65"/>
      <c r="F15659" s="65"/>
      <c r="G15659" s="65"/>
      <c r="H15659" s="113"/>
    </row>
    <row r="15660" spans="1:8">
      <c r="A15660" s="65"/>
      <c r="B15660" s="65"/>
      <c r="C15660" s="65"/>
      <c r="D15660" s="65"/>
      <c r="E15660" s="65"/>
      <c r="F15660" s="65"/>
      <c r="G15660" s="65"/>
      <c r="H15660" s="113"/>
    </row>
    <row r="15661" spans="1:8">
      <c r="A15661" s="65"/>
      <c r="B15661" s="65"/>
      <c r="C15661" s="65"/>
      <c r="D15661" s="65"/>
      <c r="E15661" s="65"/>
      <c r="F15661" s="65"/>
      <c r="G15661" s="65"/>
      <c r="H15661" s="113"/>
    </row>
    <row r="15662" spans="1:8">
      <c r="A15662" s="65"/>
      <c r="B15662" s="65"/>
      <c r="C15662" s="65"/>
      <c r="D15662" s="65"/>
      <c r="E15662" s="65"/>
      <c r="F15662" s="65"/>
      <c r="G15662" s="65"/>
      <c r="H15662" s="113"/>
    </row>
    <row r="15663" spans="1:8">
      <c r="A15663" s="65"/>
      <c r="B15663" s="65"/>
      <c r="C15663" s="65"/>
      <c r="D15663" s="65"/>
      <c r="E15663" s="65"/>
      <c r="F15663" s="65"/>
      <c r="G15663" s="65"/>
      <c r="H15663" s="113"/>
    </row>
    <row r="15664" spans="1:8">
      <c r="A15664" s="65"/>
      <c r="B15664" s="65"/>
      <c r="C15664" s="65"/>
      <c r="D15664" s="65"/>
      <c r="E15664" s="65"/>
      <c r="F15664" s="65"/>
      <c r="G15664" s="65"/>
      <c r="H15664" s="113"/>
    </row>
    <row r="15665" spans="1:8">
      <c r="A15665" s="65"/>
      <c r="B15665" s="65"/>
      <c r="C15665" s="65"/>
      <c r="D15665" s="65"/>
      <c r="E15665" s="65"/>
      <c r="F15665" s="65"/>
      <c r="G15665" s="65"/>
      <c r="H15665" s="113"/>
    </row>
    <row r="15666" spans="1:8">
      <c r="A15666" s="65"/>
      <c r="B15666" s="65"/>
      <c r="C15666" s="65"/>
      <c r="D15666" s="65"/>
      <c r="E15666" s="65"/>
      <c r="F15666" s="65"/>
      <c r="G15666" s="65"/>
      <c r="H15666" s="113"/>
    </row>
    <row r="15667" spans="1:8">
      <c r="A15667" s="65"/>
      <c r="B15667" s="65"/>
      <c r="C15667" s="65"/>
      <c r="D15667" s="65"/>
      <c r="E15667" s="65"/>
      <c r="F15667" s="65"/>
      <c r="G15667" s="65"/>
      <c r="H15667" s="113"/>
    </row>
    <row r="15668" spans="1:8">
      <c r="A15668" s="65"/>
      <c r="B15668" s="65"/>
      <c r="C15668" s="65"/>
      <c r="D15668" s="65"/>
      <c r="E15668" s="65"/>
      <c r="F15668" s="65"/>
      <c r="G15668" s="65"/>
      <c r="H15668" s="113"/>
    </row>
    <row r="15669" spans="1:8">
      <c r="A15669" s="65"/>
      <c r="B15669" s="65"/>
      <c r="C15669" s="65"/>
      <c r="D15669" s="65"/>
      <c r="E15669" s="65"/>
      <c r="F15669" s="65"/>
      <c r="G15669" s="65"/>
      <c r="H15669" s="113"/>
    </row>
    <row r="15670" spans="1:8">
      <c r="A15670" s="65"/>
      <c r="B15670" s="65"/>
      <c r="C15670" s="65"/>
      <c r="D15670" s="65"/>
      <c r="E15670" s="65"/>
      <c r="F15670" s="65"/>
      <c r="G15670" s="65"/>
      <c r="H15670" s="113"/>
    </row>
    <row r="15671" spans="1:8">
      <c r="A15671" s="65"/>
      <c r="B15671" s="65"/>
      <c r="C15671" s="65"/>
      <c r="D15671" s="65"/>
      <c r="E15671" s="65"/>
      <c r="F15671" s="65"/>
      <c r="G15671" s="65"/>
      <c r="H15671" s="113"/>
    </row>
    <row r="15672" spans="1:8">
      <c r="A15672" s="65"/>
      <c r="B15672" s="65"/>
      <c r="C15672" s="65"/>
      <c r="D15672" s="65"/>
      <c r="E15672" s="65"/>
      <c r="F15672" s="65"/>
      <c r="G15672" s="65"/>
      <c r="H15672" s="113"/>
    </row>
    <row r="15673" spans="1:8">
      <c r="A15673" s="65"/>
      <c r="B15673" s="65"/>
      <c r="C15673" s="65"/>
      <c r="D15673" s="65"/>
      <c r="E15673" s="65"/>
      <c r="F15673" s="65"/>
      <c r="G15673" s="65"/>
      <c r="H15673" s="113"/>
    </row>
    <row r="15674" spans="1:8">
      <c r="A15674" s="65"/>
      <c r="B15674" s="65"/>
      <c r="C15674" s="65"/>
      <c r="D15674" s="65"/>
      <c r="E15674" s="65"/>
      <c r="F15674" s="65"/>
      <c r="G15674" s="65"/>
      <c r="H15674" s="113"/>
    </row>
    <row r="15675" spans="1:8">
      <c r="A15675" s="65"/>
      <c r="B15675" s="65"/>
      <c r="C15675" s="65"/>
      <c r="D15675" s="65"/>
      <c r="E15675" s="65"/>
      <c r="F15675" s="65"/>
      <c r="G15675" s="65"/>
      <c r="H15675" s="113"/>
    </row>
    <row r="15676" spans="1:8">
      <c r="A15676" s="65"/>
      <c r="B15676" s="65"/>
      <c r="C15676" s="65"/>
      <c r="D15676" s="65"/>
      <c r="E15676" s="65"/>
      <c r="F15676" s="65"/>
      <c r="G15676" s="65"/>
      <c r="H15676" s="113"/>
    </row>
    <row r="15677" spans="1:8">
      <c r="A15677" s="65"/>
      <c r="B15677" s="65"/>
      <c r="C15677" s="65"/>
      <c r="D15677" s="65"/>
      <c r="E15677" s="65"/>
      <c r="F15677" s="65"/>
      <c r="G15677" s="65"/>
      <c r="H15677" s="113"/>
    </row>
    <row r="15678" spans="1:8">
      <c r="A15678" s="65"/>
      <c r="B15678" s="65"/>
      <c r="C15678" s="65"/>
      <c r="D15678" s="65"/>
      <c r="E15678" s="65"/>
      <c r="F15678" s="65"/>
      <c r="G15678" s="65"/>
      <c r="H15678" s="113"/>
    </row>
    <row r="15679" spans="1:8">
      <c r="A15679" s="65"/>
      <c r="B15679" s="65"/>
      <c r="C15679" s="65"/>
      <c r="D15679" s="65"/>
      <c r="E15679" s="65"/>
      <c r="F15679" s="65"/>
      <c r="G15679" s="65"/>
      <c r="H15679" s="113"/>
    </row>
    <row r="15680" spans="1:8">
      <c r="A15680" s="65"/>
      <c r="B15680" s="65"/>
      <c r="C15680" s="65"/>
      <c r="D15680" s="65"/>
      <c r="E15680" s="65"/>
      <c r="F15680" s="65"/>
      <c r="G15680" s="65"/>
      <c r="H15680" s="113"/>
    </row>
    <row r="15681" spans="1:8">
      <c r="A15681" s="65"/>
      <c r="B15681" s="65"/>
      <c r="C15681" s="65"/>
      <c r="D15681" s="65"/>
      <c r="E15681" s="65"/>
      <c r="F15681" s="65"/>
      <c r="G15681" s="65"/>
      <c r="H15681" s="113"/>
    </row>
    <row r="15682" spans="1:8">
      <c r="A15682" s="65"/>
      <c r="B15682" s="65"/>
      <c r="C15682" s="65"/>
      <c r="D15682" s="65"/>
      <c r="E15682" s="65"/>
      <c r="F15682" s="65"/>
      <c r="G15682" s="65"/>
      <c r="H15682" s="113"/>
    </row>
    <row r="15683" spans="1:8">
      <c r="A15683" s="65"/>
      <c r="B15683" s="65"/>
      <c r="C15683" s="65"/>
      <c r="D15683" s="65"/>
      <c r="E15683" s="65"/>
      <c r="F15683" s="65"/>
      <c r="G15683" s="65"/>
      <c r="H15683" s="113"/>
    </row>
    <row r="15684" spans="1:8">
      <c r="A15684" s="65"/>
      <c r="B15684" s="65"/>
      <c r="C15684" s="65"/>
      <c r="D15684" s="65"/>
      <c r="E15684" s="65"/>
      <c r="F15684" s="65"/>
      <c r="G15684" s="65"/>
      <c r="H15684" s="113"/>
    </row>
    <row r="15685" spans="1:8">
      <c r="A15685" s="65"/>
      <c r="B15685" s="65"/>
      <c r="C15685" s="65"/>
      <c r="D15685" s="65"/>
      <c r="E15685" s="65"/>
      <c r="F15685" s="65"/>
      <c r="G15685" s="65"/>
      <c r="H15685" s="113"/>
    </row>
    <row r="15686" spans="1:8">
      <c r="A15686" s="65"/>
      <c r="B15686" s="65"/>
      <c r="C15686" s="65"/>
      <c r="D15686" s="65"/>
      <c r="E15686" s="65"/>
      <c r="F15686" s="65"/>
      <c r="G15686" s="65"/>
      <c r="H15686" s="113"/>
    </row>
    <row r="15687" spans="1:8">
      <c r="A15687" s="65"/>
      <c r="B15687" s="65"/>
      <c r="C15687" s="65"/>
      <c r="D15687" s="65"/>
      <c r="E15687" s="65"/>
      <c r="F15687" s="65"/>
      <c r="G15687" s="65"/>
      <c r="H15687" s="113"/>
    </row>
    <row r="15688" spans="1:8">
      <c r="A15688" s="65"/>
      <c r="B15688" s="65"/>
      <c r="C15688" s="65"/>
      <c r="D15688" s="65"/>
      <c r="E15688" s="65"/>
      <c r="F15688" s="65"/>
      <c r="G15688" s="65"/>
      <c r="H15688" s="113"/>
    </row>
    <row r="15689" spans="1:8">
      <c r="A15689" s="65"/>
      <c r="B15689" s="65"/>
      <c r="C15689" s="65"/>
      <c r="D15689" s="65"/>
      <c r="E15689" s="65"/>
      <c r="F15689" s="65"/>
      <c r="G15689" s="65"/>
      <c r="H15689" s="113"/>
    </row>
    <row r="15690" spans="1:8">
      <c r="A15690" s="65"/>
      <c r="B15690" s="65"/>
      <c r="C15690" s="65"/>
      <c r="D15690" s="65"/>
      <c r="E15690" s="65"/>
      <c r="F15690" s="65"/>
      <c r="G15690" s="65"/>
      <c r="H15690" s="113"/>
    </row>
    <row r="15691" spans="1:8">
      <c r="A15691" s="65"/>
      <c r="B15691" s="65"/>
      <c r="C15691" s="65"/>
      <c r="D15691" s="65"/>
      <c r="E15691" s="65"/>
      <c r="F15691" s="65"/>
      <c r="G15691" s="65"/>
      <c r="H15691" s="113"/>
    </row>
    <row r="15692" spans="1:8">
      <c r="A15692" s="65"/>
      <c r="B15692" s="65"/>
      <c r="C15692" s="65"/>
      <c r="D15692" s="65"/>
      <c r="E15692" s="65"/>
      <c r="F15692" s="65"/>
      <c r="G15692" s="65"/>
      <c r="H15692" s="113"/>
    </row>
    <row r="15693" spans="1:8">
      <c r="A15693" s="65"/>
      <c r="B15693" s="65"/>
      <c r="C15693" s="65"/>
      <c r="D15693" s="65"/>
      <c r="E15693" s="65"/>
      <c r="F15693" s="65"/>
      <c r="G15693" s="65"/>
      <c r="H15693" s="113"/>
    </row>
    <row r="15694" spans="1:8">
      <c r="A15694" s="65"/>
      <c r="B15694" s="65"/>
      <c r="C15694" s="65"/>
      <c r="D15694" s="65"/>
      <c r="E15694" s="65"/>
      <c r="F15694" s="65"/>
      <c r="G15694" s="65"/>
      <c r="H15694" s="113"/>
    </row>
    <row r="15695" spans="1:8">
      <c r="A15695" s="65"/>
      <c r="B15695" s="65"/>
      <c r="C15695" s="65"/>
      <c r="D15695" s="65"/>
      <c r="E15695" s="65"/>
      <c r="F15695" s="65"/>
      <c r="G15695" s="65"/>
      <c r="H15695" s="113"/>
    </row>
    <row r="15696" spans="1:8">
      <c r="A15696" s="65"/>
      <c r="B15696" s="65"/>
      <c r="C15696" s="65"/>
      <c r="D15696" s="65"/>
      <c r="E15696" s="65"/>
      <c r="F15696" s="65"/>
      <c r="G15696" s="65"/>
      <c r="H15696" s="113"/>
    </row>
    <row r="15697" spans="1:8">
      <c r="A15697" s="65"/>
      <c r="B15697" s="65"/>
      <c r="C15697" s="65"/>
      <c r="D15697" s="65"/>
      <c r="E15697" s="65"/>
      <c r="F15697" s="65"/>
      <c r="G15697" s="65"/>
      <c r="H15697" s="113"/>
    </row>
    <row r="15698" spans="1:8">
      <c r="A15698" s="65"/>
      <c r="B15698" s="65"/>
      <c r="C15698" s="65"/>
      <c r="D15698" s="65"/>
      <c r="E15698" s="65"/>
      <c r="F15698" s="65"/>
      <c r="G15698" s="65"/>
      <c r="H15698" s="113"/>
    </row>
    <row r="15699" spans="1:8">
      <c r="A15699" s="65"/>
      <c r="B15699" s="65"/>
      <c r="C15699" s="65"/>
      <c r="D15699" s="65"/>
      <c r="E15699" s="65"/>
      <c r="F15699" s="65"/>
      <c r="G15699" s="65"/>
      <c r="H15699" s="113"/>
    </row>
    <row r="15700" spans="1:8">
      <c r="A15700" s="65"/>
      <c r="B15700" s="65"/>
      <c r="C15700" s="65"/>
      <c r="D15700" s="65"/>
      <c r="E15700" s="65"/>
      <c r="F15700" s="65"/>
      <c r="G15700" s="65"/>
      <c r="H15700" s="113"/>
    </row>
    <row r="15701" spans="1:8">
      <c r="A15701" s="65"/>
      <c r="B15701" s="65"/>
      <c r="C15701" s="65"/>
      <c r="D15701" s="65"/>
      <c r="E15701" s="65"/>
      <c r="F15701" s="65"/>
      <c r="G15701" s="65"/>
      <c r="H15701" s="113"/>
    </row>
    <row r="15702" spans="1:8">
      <c r="A15702" s="65"/>
      <c r="B15702" s="65"/>
      <c r="C15702" s="65"/>
      <c r="D15702" s="65"/>
      <c r="E15702" s="65"/>
      <c r="F15702" s="65"/>
      <c r="G15702" s="65"/>
      <c r="H15702" s="113"/>
    </row>
    <row r="15703" spans="1:8">
      <c r="A15703" s="65"/>
      <c r="B15703" s="65"/>
      <c r="C15703" s="65"/>
      <c r="D15703" s="65"/>
      <c r="E15703" s="65"/>
      <c r="F15703" s="65"/>
      <c r="G15703" s="65"/>
      <c r="H15703" s="113"/>
    </row>
    <row r="15704" spans="1:8">
      <c r="A15704" s="65"/>
      <c r="B15704" s="65"/>
      <c r="C15704" s="65"/>
      <c r="D15704" s="65"/>
      <c r="E15704" s="65"/>
      <c r="F15704" s="65"/>
      <c r="G15704" s="65"/>
      <c r="H15704" s="113"/>
    </row>
    <row r="15705" spans="1:8">
      <c r="A15705" s="65"/>
      <c r="B15705" s="65"/>
      <c r="C15705" s="65"/>
      <c r="D15705" s="65"/>
      <c r="E15705" s="65"/>
      <c r="F15705" s="65"/>
      <c r="G15705" s="65"/>
      <c r="H15705" s="113"/>
    </row>
    <row r="15706" spans="1:8">
      <c r="A15706" s="65"/>
      <c r="B15706" s="65"/>
      <c r="C15706" s="65"/>
      <c r="D15706" s="65"/>
      <c r="E15706" s="65"/>
      <c r="F15706" s="65"/>
      <c r="G15706" s="65"/>
      <c r="H15706" s="113"/>
    </row>
    <row r="15707" spans="1:8">
      <c r="A15707" s="65"/>
      <c r="B15707" s="65"/>
      <c r="C15707" s="65"/>
      <c r="D15707" s="65"/>
      <c r="E15707" s="65"/>
      <c r="F15707" s="65"/>
      <c r="G15707" s="65"/>
      <c r="H15707" s="113"/>
    </row>
    <row r="15708" spans="1:8">
      <c r="A15708" s="65"/>
      <c r="B15708" s="65"/>
      <c r="C15708" s="65"/>
      <c r="D15708" s="65"/>
      <c r="E15708" s="65"/>
      <c r="F15708" s="65"/>
      <c r="G15708" s="65"/>
      <c r="H15708" s="113"/>
    </row>
    <row r="15709" spans="1:8">
      <c r="A15709" s="65"/>
      <c r="B15709" s="65"/>
      <c r="C15709" s="65"/>
      <c r="D15709" s="65"/>
      <c r="E15709" s="65"/>
      <c r="F15709" s="65"/>
      <c r="G15709" s="65"/>
      <c r="H15709" s="113"/>
    </row>
    <row r="15710" spans="1:8">
      <c r="A15710" s="65"/>
      <c r="B15710" s="65"/>
      <c r="C15710" s="65"/>
      <c r="D15710" s="65"/>
      <c r="E15710" s="65"/>
      <c r="F15710" s="65"/>
      <c r="G15710" s="65"/>
      <c r="H15710" s="113"/>
    </row>
    <row r="15711" spans="1:8">
      <c r="A15711" s="65"/>
      <c r="B15711" s="65"/>
      <c r="C15711" s="65"/>
      <c r="D15711" s="65"/>
      <c r="E15711" s="65"/>
      <c r="F15711" s="65"/>
      <c r="G15711" s="65"/>
      <c r="H15711" s="113"/>
    </row>
    <row r="15712" spans="1:8">
      <c r="A15712" s="65"/>
      <c r="B15712" s="65"/>
      <c r="C15712" s="65"/>
      <c r="D15712" s="65"/>
      <c r="E15712" s="65"/>
      <c r="F15712" s="65"/>
      <c r="G15712" s="65"/>
      <c r="H15712" s="113"/>
    </row>
    <row r="15713" spans="1:8">
      <c r="A15713" s="65"/>
      <c r="B15713" s="65"/>
      <c r="C15713" s="65"/>
      <c r="D15713" s="65"/>
      <c r="E15713" s="65"/>
      <c r="F15713" s="65"/>
      <c r="G15713" s="65"/>
      <c r="H15713" s="113"/>
    </row>
    <row r="15714" spans="1:8">
      <c r="A15714" s="65"/>
      <c r="B15714" s="65"/>
      <c r="C15714" s="65"/>
      <c r="D15714" s="65"/>
      <c r="E15714" s="65"/>
      <c r="F15714" s="65"/>
      <c r="G15714" s="65"/>
      <c r="H15714" s="113"/>
    </row>
    <row r="15715" spans="1:8">
      <c r="A15715" s="65"/>
      <c r="B15715" s="65"/>
      <c r="C15715" s="65"/>
      <c r="D15715" s="65"/>
      <c r="E15715" s="65"/>
      <c r="F15715" s="65"/>
      <c r="G15715" s="65"/>
      <c r="H15715" s="113"/>
    </row>
    <row r="15716" spans="1:8">
      <c r="A15716" s="65"/>
      <c r="B15716" s="65"/>
      <c r="C15716" s="65"/>
      <c r="D15716" s="65"/>
      <c r="E15716" s="65"/>
      <c r="F15716" s="65"/>
      <c r="G15716" s="65"/>
      <c r="H15716" s="113"/>
    </row>
    <row r="15717" spans="1:8">
      <c r="A15717" s="65"/>
      <c r="B15717" s="65"/>
      <c r="C15717" s="65"/>
      <c r="D15717" s="65"/>
      <c r="E15717" s="65"/>
      <c r="F15717" s="65"/>
      <c r="G15717" s="65"/>
      <c r="H15717" s="113"/>
    </row>
    <row r="15718" spans="1:8">
      <c r="A15718" s="65"/>
      <c r="B15718" s="65"/>
      <c r="C15718" s="65"/>
      <c r="D15718" s="65"/>
      <c r="E15718" s="65"/>
      <c r="F15718" s="65"/>
      <c r="G15718" s="65"/>
      <c r="H15718" s="113"/>
    </row>
    <row r="15719" spans="1:8">
      <c r="A15719" s="65"/>
      <c r="B15719" s="65"/>
      <c r="C15719" s="65"/>
      <c r="D15719" s="65"/>
      <c r="E15719" s="65"/>
      <c r="F15719" s="65"/>
      <c r="G15719" s="65"/>
      <c r="H15719" s="113"/>
    </row>
    <row r="15720" spans="1:8">
      <c r="A15720" s="65"/>
      <c r="B15720" s="65"/>
      <c r="C15720" s="65"/>
      <c r="D15720" s="65"/>
      <c r="E15720" s="65"/>
      <c r="F15720" s="65"/>
      <c r="G15720" s="65"/>
      <c r="H15720" s="113"/>
    </row>
    <row r="15721" spans="1:8">
      <c r="A15721" s="65"/>
      <c r="B15721" s="65"/>
      <c r="C15721" s="65"/>
      <c r="D15721" s="65"/>
      <c r="E15721" s="65"/>
      <c r="F15721" s="65"/>
      <c r="G15721" s="65"/>
      <c r="H15721" s="113"/>
    </row>
    <row r="15722" spans="1:8">
      <c r="A15722" s="65"/>
      <c r="B15722" s="65"/>
      <c r="C15722" s="65"/>
      <c r="D15722" s="65"/>
      <c r="E15722" s="65"/>
      <c r="F15722" s="65"/>
      <c r="G15722" s="65"/>
      <c r="H15722" s="113"/>
    </row>
    <row r="15723" spans="1:8">
      <c r="A15723" s="65"/>
      <c r="B15723" s="65"/>
      <c r="C15723" s="65"/>
      <c r="D15723" s="65"/>
      <c r="E15723" s="65"/>
      <c r="F15723" s="65"/>
      <c r="G15723" s="65"/>
      <c r="H15723" s="113"/>
    </row>
    <row r="15724" spans="1:8">
      <c r="A15724" s="65"/>
      <c r="B15724" s="65"/>
      <c r="C15724" s="65"/>
      <c r="D15724" s="65"/>
      <c r="E15724" s="65"/>
      <c r="F15724" s="65"/>
      <c r="G15724" s="65"/>
      <c r="H15724" s="113"/>
    </row>
    <row r="15725" spans="1:8">
      <c r="A15725" s="65"/>
      <c r="B15725" s="65"/>
      <c r="C15725" s="65"/>
      <c r="D15725" s="65"/>
      <c r="E15725" s="65"/>
      <c r="F15725" s="65"/>
      <c r="G15725" s="65"/>
      <c r="H15725" s="113"/>
    </row>
    <row r="15726" spans="1:8">
      <c r="A15726" s="65"/>
      <c r="B15726" s="65"/>
      <c r="C15726" s="65"/>
      <c r="D15726" s="65"/>
      <c r="E15726" s="65"/>
      <c r="F15726" s="65"/>
      <c r="G15726" s="65"/>
      <c r="H15726" s="113"/>
    </row>
    <row r="15727" spans="1:8">
      <c r="A15727" s="65"/>
      <c r="B15727" s="65"/>
      <c r="C15727" s="65"/>
      <c r="D15727" s="65"/>
      <c r="E15727" s="65"/>
      <c r="F15727" s="65"/>
      <c r="G15727" s="65"/>
      <c r="H15727" s="113"/>
    </row>
    <row r="15728" spans="1:8">
      <c r="A15728" s="65"/>
      <c r="B15728" s="65"/>
      <c r="C15728" s="65"/>
      <c r="D15728" s="65"/>
      <c r="E15728" s="65"/>
      <c r="F15728" s="65"/>
      <c r="G15728" s="65"/>
      <c r="H15728" s="113"/>
    </row>
    <row r="15729" spans="1:8">
      <c r="A15729" s="65"/>
      <c r="B15729" s="65"/>
      <c r="C15729" s="65"/>
      <c r="D15729" s="65"/>
      <c r="E15729" s="65"/>
      <c r="F15729" s="65"/>
      <c r="G15729" s="65"/>
      <c r="H15729" s="113"/>
    </row>
    <row r="15730" spans="1:8">
      <c r="A15730" s="65"/>
      <c r="B15730" s="65"/>
      <c r="C15730" s="65"/>
      <c r="D15730" s="65"/>
      <c r="E15730" s="65"/>
      <c r="F15730" s="65"/>
      <c r="G15730" s="65"/>
      <c r="H15730" s="113"/>
    </row>
    <row r="15731" spans="1:8">
      <c r="A15731" s="65"/>
      <c r="B15731" s="65"/>
      <c r="C15731" s="65"/>
      <c r="D15731" s="65"/>
      <c r="E15731" s="65"/>
      <c r="F15731" s="65"/>
      <c r="G15731" s="65"/>
      <c r="H15731" s="113"/>
    </row>
    <row r="15732" spans="1:8">
      <c r="A15732" s="65"/>
      <c r="B15732" s="65"/>
      <c r="C15732" s="65"/>
      <c r="D15732" s="65"/>
      <c r="E15732" s="65"/>
      <c r="F15732" s="65"/>
      <c r="G15732" s="65"/>
      <c r="H15732" s="113"/>
    </row>
    <row r="15733" spans="1:8">
      <c r="A15733" s="65"/>
      <c r="B15733" s="65"/>
      <c r="C15733" s="65"/>
      <c r="D15733" s="65"/>
      <c r="E15733" s="65"/>
      <c r="F15733" s="65"/>
      <c r="G15733" s="65"/>
      <c r="H15733" s="113"/>
    </row>
    <row r="15734" spans="1:8">
      <c r="A15734" s="65"/>
      <c r="B15734" s="65"/>
      <c r="C15734" s="65"/>
      <c r="D15734" s="65"/>
      <c r="E15734" s="65"/>
      <c r="F15734" s="65"/>
      <c r="G15734" s="65"/>
      <c r="H15734" s="113"/>
    </row>
    <row r="15735" spans="1:8">
      <c r="A15735" s="65"/>
      <c r="B15735" s="65"/>
      <c r="C15735" s="65"/>
      <c r="D15735" s="65"/>
      <c r="E15735" s="65"/>
      <c r="F15735" s="65"/>
      <c r="G15735" s="65"/>
      <c r="H15735" s="113"/>
    </row>
    <row r="15736" spans="1:8">
      <c r="A15736" s="65"/>
      <c r="B15736" s="65"/>
      <c r="C15736" s="65"/>
      <c r="D15736" s="65"/>
      <c r="E15736" s="65"/>
      <c r="F15736" s="65"/>
      <c r="G15736" s="65"/>
      <c r="H15736" s="113"/>
    </row>
    <row r="15737" spans="1:8">
      <c r="A15737" s="65"/>
      <c r="B15737" s="65"/>
      <c r="C15737" s="65"/>
      <c r="D15737" s="65"/>
      <c r="E15737" s="65"/>
      <c r="F15737" s="65"/>
      <c r="G15737" s="65"/>
      <c r="H15737" s="113"/>
    </row>
    <row r="15738" spans="1:8">
      <c r="A15738" s="65"/>
      <c r="B15738" s="65"/>
      <c r="C15738" s="65"/>
      <c r="D15738" s="65"/>
      <c r="E15738" s="65"/>
      <c r="F15738" s="65"/>
      <c r="G15738" s="65"/>
      <c r="H15738" s="113"/>
    </row>
    <row r="15739" spans="1:8">
      <c r="A15739" s="65"/>
      <c r="B15739" s="65"/>
      <c r="C15739" s="65"/>
      <c r="D15739" s="65"/>
      <c r="E15739" s="65"/>
      <c r="F15739" s="65"/>
      <c r="G15739" s="65"/>
      <c r="H15739" s="113"/>
    </row>
    <row r="15740" spans="1:8">
      <c r="A15740" s="65"/>
      <c r="B15740" s="65"/>
      <c r="C15740" s="65"/>
      <c r="D15740" s="65"/>
      <c r="E15740" s="65"/>
      <c r="F15740" s="65"/>
      <c r="G15740" s="65"/>
      <c r="H15740" s="113"/>
    </row>
    <row r="15741" spans="1:8">
      <c r="A15741" s="65"/>
      <c r="B15741" s="65"/>
      <c r="C15741" s="65"/>
      <c r="D15741" s="65"/>
      <c r="E15741" s="65"/>
      <c r="F15741" s="65"/>
      <c r="G15741" s="65"/>
      <c r="H15741" s="113"/>
    </row>
    <row r="15742" spans="1:8">
      <c r="A15742" s="65"/>
      <c r="B15742" s="65"/>
      <c r="C15742" s="65"/>
      <c r="D15742" s="65"/>
      <c r="E15742" s="65"/>
      <c r="F15742" s="65"/>
      <c r="G15742" s="65"/>
      <c r="H15742" s="113"/>
    </row>
    <row r="15743" spans="1:8">
      <c r="A15743" s="65"/>
      <c r="B15743" s="65"/>
      <c r="C15743" s="65"/>
      <c r="D15743" s="65"/>
      <c r="E15743" s="65"/>
      <c r="F15743" s="65"/>
      <c r="G15743" s="65"/>
      <c r="H15743" s="113"/>
    </row>
    <row r="15744" spans="1:8">
      <c r="A15744" s="65"/>
      <c r="B15744" s="65"/>
      <c r="C15744" s="65"/>
      <c r="D15744" s="65"/>
      <c r="E15744" s="65"/>
      <c r="F15744" s="65"/>
      <c r="G15744" s="65"/>
      <c r="H15744" s="113"/>
    </row>
    <row r="15745" spans="1:8">
      <c r="A15745" s="65"/>
      <c r="B15745" s="65"/>
      <c r="C15745" s="65"/>
      <c r="D15745" s="65"/>
      <c r="E15745" s="65"/>
      <c r="F15745" s="65"/>
      <c r="G15745" s="65"/>
      <c r="H15745" s="113"/>
    </row>
    <row r="15746" spans="1:8">
      <c r="A15746" s="65"/>
      <c r="B15746" s="65"/>
      <c r="C15746" s="65"/>
      <c r="D15746" s="65"/>
      <c r="E15746" s="65"/>
      <c r="F15746" s="65"/>
      <c r="G15746" s="65"/>
      <c r="H15746" s="113"/>
    </row>
    <row r="15747" spans="1:8">
      <c r="A15747" s="65"/>
      <c r="B15747" s="65"/>
      <c r="C15747" s="65"/>
      <c r="D15747" s="65"/>
      <c r="E15747" s="65"/>
      <c r="F15747" s="65"/>
      <c r="G15747" s="65"/>
      <c r="H15747" s="113"/>
    </row>
    <row r="15748" spans="1:8">
      <c r="A15748" s="65"/>
      <c r="B15748" s="65"/>
      <c r="C15748" s="65"/>
      <c r="D15748" s="65"/>
      <c r="E15748" s="65"/>
      <c r="F15748" s="65"/>
      <c r="G15748" s="65"/>
      <c r="H15748" s="113"/>
    </row>
    <row r="15749" spans="1:8">
      <c r="A15749" s="65"/>
      <c r="B15749" s="65"/>
      <c r="C15749" s="65"/>
      <c r="D15749" s="65"/>
      <c r="E15749" s="65"/>
      <c r="F15749" s="65"/>
      <c r="G15749" s="65"/>
      <c r="H15749" s="113"/>
    </row>
    <row r="15750" spans="1:8">
      <c r="A15750" s="65"/>
      <c r="B15750" s="65"/>
      <c r="C15750" s="65"/>
      <c r="D15750" s="65"/>
      <c r="E15750" s="65"/>
      <c r="F15750" s="65"/>
      <c r="G15750" s="65"/>
      <c r="H15750" s="113"/>
    </row>
    <row r="15751" spans="1:8">
      <c r="A15751" s="65"/>
      <c r="B15751" s="65"/>
      <c r="C15751" s="65"/>
      <c r="D15751" s="65"/>
      <c r="E15751" s="65"/>
      <c r="F15751" s="65"/>
      <c r="G15751" s="65"/>
      <c r="H15751" s="113"/>
    </row>
    <row r="15752" spans="1:8">
      <c r="A15752" s="65"/>
      <c r="B15752" s="65"/>
      <c r="C15752" s="65"/>
      <c r="D15752" s="65"/>
      <c r="E15752" s="65"/>
      <c r="F15752" s="65"/>
      <c r="G15752" s="65"/>
      <c r="H15752" s="113"/>
    </row>
    <row r="15753" spans="1:8">
      <c r="A15753" s="65"/>
      <c r="B15753" s="65"/>
      <c r="C15753" s="65"/>
      <c r="D15753" s="65"/>
      <c r="E15753" s="65"/>
      <c r="F15753" s="65"/>
      <c r="G15753" s="65"/>
      <c r="H15753" s="113"/>
    </row>
    <row r="15754" spans="1:8">
      <c r="A15754" s="65"/>
      <c r="B15754" s="65"/>
      <c r="C15754" s="65"/>
      <c r="D15754" s="65"/>
      <c r="E15754" s="65"/>
      <c r="F15754" s="65"/>
      <c r="G15754" s="65"/>
      <c r="H15754" s="113"/>
    </row>
    <row r="15755" spans="1:8">
      <c r="A15755" s="65"/>
      <c r="B15755" s="65"/>
      <c r="C15755" s="65"/>
      <c r="D15755" s="65"/>
      <c r="E15755" s="65"/>
      <c r="F15755" s="65"/>
      <c r="G15755" s="65"/>
      <c r="H15755" s="113"/>
    </row>
    <row r="15756" spans="1:8">
      <c r="A15756" s="65"/>
      <c r="B15756" s="65"/>
      <c r="C15756" s="65"/>
      <c r="D15756" s="65"/>
      <c r="E15756" s="65"/>
      <c r="F15756" s="65"/>
      <c r="G15756" s="65"/>
      <c r="H15756" s="113"/>
    </row>
    <row r="15757" spans="1:8">
      <c r="A15757" s="65"/>
      <c r="B15757" s="65"/>
      <c r="C15757" s="65"/>
      <c r="D15757" s="65"/>
      <c r="E15757" s="65"/>
      <c r="F15757" s="65"/>
      <c r="G15757" s="65"/>
      <c r="H15757" s="113"/>
    </row>
    <row r="15758" spans="1:8">
      <c r="A15758" s="65"/>
      <c r="B15758" s="65"/>
      <c r="C15758" s="65"/>
      <c r="D15758" s="65"/>
      <c r="E15758" s="65"/>
      <c r="F15758" s="65"/>
      <c r="G15758" s="65"/>
      <c r="H15758" s="113"/>
    </row>
    <row r="15759" spans="1:8">
      <c r="A15759" s="65"/>
      <c r="B15759" s="65"/>
      <c r="C15759" s="65"/>
      <c r="D15759" s="65"/>
      <c r="E15759" s="65"/>
      <c r="F15759" s="65"/>
      <c r="G15759" s="65"/>
      <c r="H15759" s="113"/>
    </row>
    <row r="15760" spans="1:8">
      <c r="A15760" s="65"/>
      <c r="B15760" s="65"/>
      <c r="C15760" s="65"/>
      <c r="D15760" s="65"/>
      <c r="E15760" s="65"/>
      <c r="F15760" s="65"/>
      <c r="G15760" s="65"/>
      <c r="H15760" s="113"/>
    </row>
    <row r="15761" spans="1:8">
      <c r="A15761" s="65"/>
      <c r="B15761" s="65"/>
      <c r="C15761" s="65"/>
      <c r="D15761" s="65"/>
      <c r="E15761" s="65"/>
      <c r="F15761" s="65"/>
      <c r="G15761" s="65"/>
      <c r="H15761" s="113"/>
    </row>
    <row r="15762" spans="1:8">
      <c r="A15762" s="65"/>
      <c r="B15762" s="65"/>
      <c r="C15762" s="65"/>
      <c r="D15762" s="65"/>
      <c r="E15762" s="65"/>
      <c r="F15762" s="65"/>
      <c r="G15762" s="65"/>
      <c r="H15762" s="113"/>
    </row>
    <row r="15763" spans="1:8">
      <c r="A15763" s="65"/>
      <c r="B15763" s="65"/>
      <c r="C15763" s="65"/>
      <c r="D15763" s="65"/>
      <c r="E15763" s="65"/>
      <c r="F15763" s="65"/>
      <c r="G15763" s="65"/>
      <c r="H15763" s="113"/>
    </row>
    <row r="15764" spans="1:8">
      <c r="A15764" s="65"/>
      <c r="B15764" s="65"/>
      <c r="C15764" s="65"/>
      <c r="D15764" s="65"/>
      <c r="E15764" s="65"/>
      <c r="F15764" s="65"/>
      <c r="G15764" s="65"/>
      <c r="H15764" s="113"/>
    </row>
    <row r="15765" spans="1:8">
      <c r="A15765" s="65"/>
      <c r="B15765" s="65"/>
      <c r="C15765" s="65"/>
      <c r="D15765" s="65"/>
      <c r="E15765" s="65"/>
      <c r="F15765" s="65"/>
      <c r="G15765" s="65"/>
      <c r="H15765" s="113"/>
    </row>
    <row r="15766" spans="1:8">
      <c r="A15766" s="65"/>
      <c r="B15766" s="65"/>
      <c r="C15766" s="65"/>
      <c r="D15766" s="65"/>
      <c r="E15766" s="65"/>
      <c r="F15766" s="65"/>
      <c r="G15766" s="65"/>
      <c r="H15766" s="113"/>
    </row>
    <row r="15767" spans="1:8">
      <c r="A15767" s="65"/>
      <c r="B15767" s="65"/>
      <c r="C15767" s="65"/>
      <c r="D15767" s="65"/>
      <c r="E15767" s="65"/>
      <c r="F15767" s="65"/>
      <c r="G15767" s="65"/>
      <c r="H15767" s="113"/>
    </row>
    <row r="15768" spans="1:8">
      <c r="A15768" s="65"/>
      <c r="B15768" s="65"/>
      <c r="C15768" s="65"/>
      <c r="D15768" s="65"/>
      <c r="E15768" s="65"/>
      <c r="F15768" s="65"/>
      <c r="G15768" s="65"/>
      <c r="H15768" s="113"/>
    </row>
    <row r="15769" spans="1:8">
      <c r="A15769" s="65"/>
      <c r="B15769" s="65"/>
      <c r="C15769" s="65"/>
      <c r="D15769" s="65"/>
      <c r="E15769" s="65"/>
      <c r="F15769" s="65"/>
      <c r="G15769" s="65"/>
      <c r="H15769" s="113"/>
    </row>
    <row r="15770" spans="1:8">
      <c r="A15770" s="65"/>
      <c r="B15770" s="65"/>
      <c r="C15770" s="65"/>
      <c r="D15770" s="65"/>
      <c r="E15770" s="65"/>
      <c r="F15770" s="65"/>
      <c r="G15770" s="65"/>
      <c r="H15770" s="113"/>
    </row>
    <row r="15771" spans="1:8">
      <c r="A15771" s="65"/>
      <c r="B15771" s="65"/>
      <c r="C15771" s="65"/>
      <c r="D15771" s="65"/>
      <c r="E15771" s="65"/>
      <c r="F15771" s="65"/>
      <c r="G15771" s="65"/>
      <c r="H15771" s="113"/>
    </row>
    <row r="15772" spans="1:8">
      <c r="A15772" s="65"/>
      <c r="B15772" s="65"/>
      <c r="C15772" s="65"/>
      <c r="D15772" s="65"/>
      <c r="E15772" s="65"/>
      <c r="F15772" s="65"/>
      <c r="G15772" s="65"/>
      <c r="H15772" s="113"/>
    </row>
    <row r="15773" spans="1:8">
      <c r="A15773" s="65"/>
      <c r="B15773" s="65"/>
      <c r="C15773" s="65"/>
      <c r="D15773" s="65"/>
      <c r="E15773" s="65"/>
      <c r="F15773" s="65"/>
      <c r="G15773" s="65"/>
      <c r="H15773" s="113"/>
    </row>
    <row r="15774" spans="1:8">
      <c r="A15774" s="65"/>
      <c r="B15774" s="65"/>
      <c r="C15774" s="65"/>
      <c r="D15774" s="65"/>
      <c r="E15774" s="65"/>
      <c r="F15774" s="65"/>
      <c r="G15774" s="65"/>
      <c r="H15774" s="113"/>
    </row>
    <row r="15775" spans="1:8">
      <c r="A15775" s="65"/>
      <c r="B15775" s="65"/>
      <c r="C15775" s="65"/>
      <c r="D15775" s="65"/>
      <c r="E15775" s="65"/>
      <c r="F15775" s="65"/>
      <c r="G15775" s="65"/>
      <c r="H15775" s="113"/>
    </row>
    <row r="15776" spans="1:8">
      <c r="A15776" s="65"/>
      <c r="B15776" s="65"/>
      <c r="C15776" s="65"/>
      <c r="D15776" s="65"/>
      <c r="E15776" s="65"/>
      <c r="F15776" s="65"/>
      <c r="G15776" s="65"/>
      <c r="H15776" s="113"/>
    </row>
    <row r="15777" spans="1:8">
      <c r="A15777" s="65"/>
      <c r="B15777" s="65"/>
      <c r="C15777" s="65"/>
      <c r="D15777" s="65"/>
      <c r="E15777" s="65"/>
      <c r="F15777" s="65"/>
      <c r="G15777" s="65"/>
      <c r="H15777" s="113"/>
    </row>
    <row r="15778" spans="1:8">
      <c r="A15778" s="65"/>
      <c r="B15778" s="65"/>
      <c r="C15778" s="65"/>
      <c r="D15778" s="65"/>
      <c r="E15778" s="65"/>
      <c r="F15778" s="65"/>
      <c r="G15778" s="65"/>
      <c r="H15778" s="113"/>
    </row>
    <row r="15779" spans="1:8">
      <c r="A15779" s="65"/>
      <c r="B15779" s="65"/>
      <c r="C15779" s="65"/>
      <c r="D15779" s="65"/>
      <c r="E15779" s="65"/>
      <c r="F15779" s="65"/>
      <c r="G15779" s="65"/>
      <c r="H15779" s="113"/>
    </row>
    <row r="15780" spans="1:8">
      <c r="A15780" s="65"/>
      <c r="B15780" s="65"/>
      <c r="C15780" s="65"/>
      <c r="D15780" s="65"/>
      <c r="E15780" s="65"/>
      <c r="F15780" s="65"/>
      <c r="G15780" s="65"/>
      <c r="H15780" s="113"/>
    </row>
    <row r="15781" spans="1:8">
      <c r="A15781" s="65"/>
      <c r="B15781" s="65"/>
      <c r="C15781" s="65"/>
      <c r="D15781" s="65"/>
      <c r="E15781" s="65"/>
      <c r="F15781" s="65"/>
      <c r="G15781" s="65"/>
      <c r="H15781" s="113"/>
    </row>
    <row r="15782" spans="1:8">
      <c r="A15782" s="65"/>
      <c r="B15782" s="65"/>
      <c r="C15782" s="65"/>
      <c r="D15782" s="65"/>
      <c r="E15782" s="65"/>
      <c r="F15782" s="65"/>
      <c r="G15782" s="65"/>
      <c r="H15782" s="113"/>
    </row>
    <row r="15783" spans="1:8">
      <c r="A15783" s="65"/>
      <c r="B15783" s="65"/>
      <c r="C15783" s="65"/>
      <c r="D15783" s="65"/>
      <c r="E15783" s="65"/>
      <c r="F15783" s="65"/>
      <c r="G15783" s="65"/>
      <c r="H15783" s="113"/>
    </row>
    <row r="15784" spans="1:8">
      <c r="A15784" s="65"/>
      <c r="B15784" s="65"/>
      <c r="C15784" s="65"/>
      <c r="D15784" s="65"/>
      <c r="E15784" s="65"/>
      <c r="F15784" s="65"/>
      <c r="G15784" s="65"/>
      <c r="H15784" s="113"/>
    </row>
    <row r="15785" spans="1:8">
      <c r="A15785" s="65"/>
      <c r="B15785" s="65"/>
      <c r="C15785" s="65"/>
      <c r="D15785" s="65"/>
      <c r="E15785" s="65"/>
      <c r="F15785" s="65"/>
      <c r="G15785" s="65"/>
      <c r="H15785" s="113"/>
    </row>
    <row r="15786" spans="1:8">
      <c r="A15786" s="65"/>
      <c r="B15786" s="65"/>
      <c r="C15786" s="65"/>
      <c r="D15786" s="65"/>
      <c r="E15786" s="65"/>
      <c r="F15786" s="65"/>
      <c r="G15786" s="65"/>
      <c r="H15786" s="113"/>
    </row>
    <row r="15787" spans="1:8">
      <c r="A15787" s="65"/>
      <c r="B15787" s="65"/>
      <c r="C15787" s="65"/>
      <c r="D15787" s="65"/>
      <c r="E15787" s="65"/>
      <c r="F15787" s="65"/>
      <c r="G15787" s="65"/>
      <c r="H15787" s="113"/>
    </row>
    <row r="15788" spans="1:8">
      <c r="A15788" s="65"/>
      <c r="B15788" s="65"/>
      <c r="C15788" s="65"/>
      <c r="D15788" s="65"/>
      <c r="E15788" s="65"/>
      <c r="F15788" s="65"/>
      <c r="G15788" s="65"/>
      <c r="H15788" s="113"/>
    </row>
    <row r="15789" spans="1:8">
      <c r="A15789" s="65"/>
      <c r="B15789" s="65"/>
      <c r="C15789" s="65"/>
      <c r="D15789" s="65"/>
      <c r="E15789" s="65"/>
      <c r="F15789" s="65"/>
      <c r="G15789" s="65"/>
      <c r="H15789" s="113"/>
    </row>
    <row r="15790" spans="1:8">
      <c r="A15790" s="65"/>
      <c r="B15790" s="65"/>
      <c r="C15790" s="65"/>
      <c r="D15790" s="65"/>
      <c r="E15790" s="65"/>
      <c r="F15790" s="65"/>
      <c r="G15790" s="65"/>
      <c r="H15790" s="113"/>
    </row>
    <row r="15791" spans="1:8">
      <c r="A15791" s="65"/>
      <c r="B15791" s="65"/>
      <c r="C15791" s="65"/>
      <c r="D15791" s="65"/>
      <c r="E15791" s="65"/>
      <c r="F15791" s="65"/>
      <c r="G15791" s="65"/>
      <c r="H15791" s="113"/>
    </row>
    <row r="15792" spans="1:8">
      <c r="A15792" s="65"/>
      <c r="B15792" s="65"/>
      <c r="C15792" s="65"/>
      <c r="D15792" s="65"/>
      <c r="E15792" s="65"/>
      <c r="F15792" s="65"/>
      <c r="G15792" s="65"/>
      <c r="H15792" s="113"/>
    </row>
    <row r="15793" spans="1:8">
      <c r="A15793" s="65"/>
      <c r="B15793" s="65"/>
      <c r="C15793" s="65"/>
      <c r="D15793" s="65"/>
      <c r="E15793" s="65"/>
      <c r="F15793" s="65"/>
      <c r="G15793" s="65"/>
      <c r="H15793" s="113"/>
    </row>
    <row r="15794" spans="1:8">
      <c r="A15794" s="65"/>
      <c r="B15794" s="65"/>
      <c r="C15794" s="65"/>
      <c r="D15794" s="65"/>
      <c r="E15794" s="65"/>
      <c r="F15794" s="65"/>
      <c r="G15794" s="65"/>
      <c r="H15794" s="113"/>
    </row>
    <row r="15795" spans="1:8">
      <c r="A15795" s="65"/>
      <c r="B15795" s="65"/>
      <c r="C15795" s="65"/>
      <c r="D15795" s="65"/>
      <c r="E15795" s="65"/>
      <c r="F15795" s="65"/>
      <c r="G15795" s="65"/>
      <c r="H15795" s="113"/>
    </row>
    <row r="15796" spans="1:8">
      <c r="A15796" s="65"/>
      <c r="B15796" s="65"/>
      <c r="C15796" s="65"/>
      <c r="D15796" s="65"/>
      <c r="E15796" s="65"/>
      <c r="F15796" s="65"/>
      <c r="G15796" s="65"/>
      <c r="H15796" s="113"/>
    </row>
    <row r="15797" spans="1:8">
      <c r="A15797" s="65"/>
      <c r="B15797" s="65"/>
      <c r="C15797" s="65"/>
      <c r="D15797" s="65"/>
      <c r="E15797" s="65"/>
      <c r="F15797" s="65"/>
      <c r="G15797" s="65"/>
      <c r="H15797" s="113"/>
    </row>
    <row r="15798" spans="1:8">
      <c r="A15798" s="65"/>
      <c r="B15798" s="65"/>
      <c r="C15798" s="65"/>
      <c r="D15798" s="65"/>
      <c r="E15798" s="65"/>
      <c r="F15798" s="65"/>
      <c r="G15798" s="65"/>
      <c r="H15798" s="113"/>
    </row>
    <row r="15799" spans="1:8">
      <c r="A15799" s="65"/>
      <c r="B15799" s="65"/>
      <c r="C15799" s="65"/>
      <c r="D15799" s="65"/>
      <c r="E15799" s="65"/>
      <c r="F15799" s="65"/>
      <c r="G15799" s="65"/>
      <c r="H15799" s="113"/>
    </row>
    <row r="15800" spans="1:8">
      <c r="A15800" s="65"/>
      <c r="B15800" s="65"/>
      <c r="C15800" s="65"/>
      <c r="D15800" s="65"/>
      <c r="E15800" s="65"/>
      <c r="F15800" s="65"/>
      <c r="G15800" s="65"/>
      <c r="H15800" s="113"/>
    </row>
    <row r="15801" spans="1:8">
      <c r="A15801" s="65"/>
      <c r="B15801" s="65"/>
      <c r="C15801" s="65"/>
      <c r="D15801" s="65"/>
      <c r="E15801" s="65"/>
      <c r="F15801" s="65"/>
      <c r="G15801" s="65"/>
      <c r="H15801" s="113"/>
    </row>
    <row r="15802" spans="1:8">
      <c r="A15802" s="65"/>
      <c r="B15802" s="65"/>
      <c r="C15802" s="65"/>
      <c r="D15802" s="65"/>
      <c r="E15802" s="65"/>
      <c r="F15802" s="65"/>
      <c r="G15802" s="65"/>
      <c r="H15802" s="113"/>
    </row>
    <row r="15803" spans="1:8">
      <c r="A15803" s="65"/>
      <c r="B15803" s="65"/>
      <c r="C15803" s="65"/>
      <c r="D15803" s="65"/>
      <c r="E15803" s="65"/>
      <c r="F15803" s="65"/>
      <c r="G15803" s="65"/>
      <c r="H15803" s="113"/>
    </row>
    <row r="15804" spans="1:8">
      <c r="A15804" s="65"/>
      <c r="B15804" s="65"/>
      <c r="C15804" s="65"/>
      <c r="D15804" s="65"/>
      <c r="E15804" s="65"/>
      <c r="F15804" s="65"/>
      <c r="G15804" s="65"/>
      <c r="H15804" s="113"/>
    </row>
    <row r="15805" spans="1:8">
      <c r="A15805" s="65"/>
      <c r="B15805" s="65"/>
      <c r="C15805" s="65"/>
      <c r="D15805" s="65"/>
      <c r="E15805" s="65"/>
      <c r="F15805" s="65"/>
      <c r="G15805" s="65"/>
      <c r="H15805" s="113"/>
    </row>
    <row r="15806" spans="1:8">
      <c r="A15806" s="65"/>
      <c r="B15806" s="65"/>
      <c r="C15806" s="65"/>
      <c r="D15806" s="65"/>
      <c r="E15806" s="65"/>
      <c r="F15806" s="65"/>
      <c r="G15806" s="65"/>
      <c r="H15806" s="113"/>
    </row>
    <row r="15807" spans="1:8">
      <c r="A15807" s="65"/>
      <c r="B15807" s="65"/>
      <c r="C15807" s="65"/>
      <c r="D15807" s="65"/>
      <c r="E15807" s="65"/>
      <c r="F15807" s="65"/>
      <c r="G15807" s="65"/>
      <c r="H15807" s="113"/>
    </row>
    <row r="15808" spans="1:8">
      <c r="A15808" s="65"/>
      <c r="B15808" s="65"/>
      <c r="C15808" s="65"/>
      <c r="D15808" s="65"/>
      <c r="E15808" s="65"/>
      <c r="F15808" s="65"/>
      <c r="G15808" s="65"/>
      <c r="H15808" s="113"/>
    </row>
    <row r="15809" spans="1:8">
      <c r="A15809" s="65"/>
      <c r="B15809" s="65"/>
      <c r="C15809" s="65"/>
      <c r="D15809" s="65"/>
      <c r="E15809" s="65"/>
      <c r="F15809" s="65"/>
      <c r="G15809" s="65"/>
      <c r="H15809" s="113"/>
    </row>
    <row r="15810" spans="1:8">
      <c r="A15810" s="65"/>
      <c r="B15810" s="65"/>
      <c r="C15810" s="65"/>
      <c r="D15810" s="65"/>
      <c r="E15810" s="65"/>
      <c r="F15810" s="65"/>
      <c r="G15810" s="65"/>
      <c r="H15810" s="113"/>
    </row>
    <row r="15811" spans="1:8">
      <c r="A15811" s="65"/>
      <c r="B15811" s="65"/>
      <c r="C15811" s="65"/>
      <c r="D15811" s="65"/>
      <c r="E15811" s="65"/>
      <c r="F15811" s="65"/>
      <c r="G15811" s="65"/>
      <c r="H15811" s="113"/>
    </row>
    <row r="15812" spans="1:8">
      <c r="A15812" s="65"/>
      <c r="B15812" s="65"/>
      <c r="C15812" s="65"/>
      <c r="D15812" s="65"/>
      <c r="E15812" s="65"/>
      <c r="F15812" s="65"/>
      <c r="G15812" s="65"/>
      <c r="H15812" s="113"/>
    </row>
    <row r="15813" spans="1:8">
      <c r="A15813" s="65"/>
      <c r="B15813" s="65"/>
      <c r="C15813" s="65"/>
      <c r="D15813" s="65"/>
      <c r="E15813" s="65"/>
      <c r="F15813" s="65"/>
      <c r="G15813" s="65"/>
      <c r="H15813" s="113"/>
    </row>
    <row r="15814" spans="1:8">
      <c r="A15814" s="65"/>
      <c r="B15814" s="65"/>
      <c r="C15814" s="65"/>
      <c r="D15814" s="65"/>
      <c r="E15814" s="65"/>
      <c r="F15814" s="65"/>
      <c r="G15814" s="65"/>
      <c r="H15814" s="113"/>
    </row>
    <row r="15815" spans="1:8">
      <c r="A15815" s="65"/>
      <c r="B15815" s="65"/>
      <c r="C15815" s="65"/>
      <c r="D15815" s="65"/>
      <c r="E15815" s="65"/>
      <c r="F15815" s="65"/>
      <c r="G15815" s="65"/>
      <c r="H15815" s="113"/>
    </row>
    <row r="15816" spans="1:8">
      <c r="A15816" s="65"/>
      <c r="B15816" s="65"/>
      <c r="C15816" s="65"/>
      <c r="D15816" s="65"/>
      <c r="E15816" s="65"/>
      <c r="F15816" s="65"/>
      <c r="G15816" s="65"/>
      <c r="H15816" s="113"/>
    </row>
    <row r="15817" spans="1:8">
      <c r="A15817" s="65"/>
      <c r="B15817" s="65"/>
      <c r="C15817" s="65"/>
      <c r="D15817" s="65"/>
      <c r="E15817" s="65"/>
      <c r="F15817" s="65"/>
      <c r="G15817" s="65"/>
      <c r="H15817" s="113"/>
    </row>
    <row r="15818" spans="1:8">
      <c r="A15818" s="65"/>
      <c r="B15818" s="65"/>
      <c r="C15818" s="65"/>
      <c r="D15818" s="65"/>
      <c r="E15818" s="65"/>
      <c r="F15818" s="65"/>
      <c r="G15818" s="65"/>
      <c r="H15818" s="113"/>
    </row>
    <row r="15819" spans="1:8">
      <c r="A15819" s="65"/>
      <c r="B15819" s="65"/>
      <c r="C15819" s="65"/>
      <c r="D15819" s="65"/>
      <c r="E15819" s="65"/>
      <c r="F15819" s="65"/>
      <c r="G15819" s="65"/>
      <c r="H15819" s="113"/>
    </row>
    <row r="15820" spans="1:8">
      <c r="A15820" s="65"/>
      <c r="B15820" s="65"/>
      <c r="C15820" s="65"/>
      <c r="D15820" s="65"/>
      <c r="E15820" s="65"/>
      <c r="F15820" s="65"/>
      <c r="G15820" s="65"/>
      <c r="H15820" s="113"/>
    </row>
    <row r="15821" spans="1:8">
      <c r="A15821" s="65"/>
      <c r="B15821" s="65"/>
      <c r="C15821" s="65"/>
      <c r="D15821" s="65"/>
      <c r="E15821" s="65"/>
      <c r="F15821" s="65"/>
      <c r="G15821" s="65"/>
      <c r="H15821" s="113"/>
    </row>
    <row r="15822" spans="1:8">
      <c r="A15822" s="65"/>
      <c r="B15822" s="65"/>
      <c r="C15822" s="65"/>
      <c r="D15822" s="65"/>
      <c r="E15822" s="65"/>
      <c r="F15822" s="65"/>
      <c r="G15822" s="65"/>
      <c r="H15822" s="113"/>
    </row>
    <row r="15823" spans="1:8">
      <c r="A15823" s="65"/>
      <c r="B15823" s="65"/>
      <c r="C15823" s="65"/>
      <c r="D15823" s="65"/>
      <c r="E15823" s="65"/>
      <c r="F15823" s="65"/>
      <c r="G15823" s="65"/>
      <c r="H15823" s="113"/>
    </row>
    <row r="15824" spans="1:8">
      <c r="A15824" s="65"/>
      <c r="B15824" s="65"/>
      <c r="C15824" s="65"/>
      <c r="D15824" s="65"/>
      <c r="E15824" s="65"/>
      <c r="F15824" s="65"/>
      <c r="G15824" s="65"/>
      <c r="H15824" s="113"/>
    </row>
    <row r="15825" spans="1:8">
      <c r="A15825" s="65"/>
      <c r="B15825" s="65"/>
      <c r="C15825" s="65"/>
      <c r="D15825" s="65"/>
      <c r="E15825" s="65"/>
      <c r="F15825" s="65"/>
      <c r="G15825" s="65"/>
      <c r="H15825" s="113"/>
    </row>
    <row r="15826" spans="1:8">
      <c r="A15826" s="65"/>
      <c r="B15826" s="65"/>
      <c r="C15826" s="65"/>
      <c r="D15826" s="65"/>
      <c r="E15826" s="65"/>
      <c r="F15826" s="65"/>
      <c r="G15826" s="65"/>
      <c r="H15826" s="113"/>
    </row>
    <row r="15827" spans="1:8">
      <c r="A15827" s="65"/>
      <c r="B15827" s="65"/>
      <c r="C15827" s="65"/>
      <c r="D15827" s="65"/>
      <c r="E15827" s="65"/>
      <c r="F15827" s="65"/>
      <c r="G15827" s="65"/>
      <c r="H15827" s="113"/>
    </row>
    <row r="15828" spans="1:8">
      <c r="A15828" s="65"/>
      <c r="B15828" s="65"/>
      <c r="C15828" s="65"/>
      <c r="D15828" s="65"/>
      <c r="E15828" s="65"/>
      <c r="F15828" s="65"/>
      <c r="G15828" s="65"/>
      <c r="H15828" s="113"/>
    </row>
    <row r="15829" spans="1:8">
      <c r="A15829" s="65"/>
      <c r="B15829" s="65"/>
      <c r="C15829" s="65"/>
      <c r="D15829" s="65"/>
      <c r="E15829" s="65"/>
      <c r="F15829" s="65"/>
      <c r="G15829" s="65"/>
      <c r="H15829" s="113"/>
    </row>
    <row r="15830" spans="1:8">
      <c r="A15830" s="65"/>
      <c r="B15830" s="65"/>
      <c r="C15830" s="65"/>
      <c r="D15830" s="65"/>
      <c r="E15830" s="65"/>
      <c r="F15830" s="65"/>
      <c r="G15830" s="65"/>
      <c r="H15830" s="113"/>
    </row>
    <row r="15831" spans="1:8">
      <c r="A15831" s="65"/>
      <c r="B15831" s="65"/>
      <c r="C15831" s="65"/>
      <c r="D15831" s="65"/>
      <c r="E15831" s="65"/>
      <c r="F15831" s="65"/>
      <c r="G15831" s="65"/>
      <c r="H15831" s="113"/>
    </row>
    <row r="15832" spans="1:8">
      <c r="A15832" s="65"/>
      <c r="B15832" s="65"/>
      <c r="C15832" s="65"/>
      <c r="D15832" s="65"/>
      <c r="E15832" s="65"/>
      <c r="F15832" s="65"/>
      <c r="G15832" s="65"/>
      <c r="H15832" s="113"/>
    </row>
    <row r="15833" spans="1:8">
      <c r="A15833" s="65"/>
      <c r="B15833" s="65"/>
      <c r="C15833" s="65"/>
      <c r="D15833" s="65"/>
      <c r="E15833" s="65"/>
      <c r="F15833" s="65"/>
      <c r="G15833" s="65"/>
      <c r="H15833" s="113"/>
    </row>
    <row r="15834" spans="1:8">
      <c r="A15834" s="65"/>
      <c r="B15834" s="65"/>
      <c r="C15834" s="65"/>
      <c r="D15834" s="65"/>
      <c r="E15834" s="65"/>
      <c r="F15834" s="65"/>
      <c r="G15834" s="65"/>
      <c r="H15834" s="113"/>
    </row>
    <row r="15835" spans="1:8">
      <c r="A15835" s="65"/>
      <c r="B15835" s="65"/>
      <c r="C15835" s="65"/>
      <c r="D15835" s="65"/>
      <c r="E15835" s="65"/>
      <c r="F15835" s="65"/>
      <c r="G15835" s="65"/>
      <c r="H15835" s="113"/>
    </row>
    <row r="15836" spans="1:8">
      <c r="A15836" s="65"/>
      <c r="B15836" s="65"/>
      <c r="C15836" s="65"/>
      <c r="D15836" s="65"/>
      <c r="E15836" s="65"/>
      <c r="F15836" s="65"/>
      <c r="G15836" s="65"/>
      <c r="H15836" s="113"/>
    </row>
    <row r="15837" spans="1:8">
      <c r="A15837" s="65"/>
      <c r="B15837" s="65"/>
      <c r="C15837" s="65"/>
      <c r="D15837" s="65"/>
      <c r="E15837" s="65"/>
      <c r="F15837" s="65"/>
      <c r="G15837" s="65"/>
      <c r="H15837" s="113"/>
    </row>
    <row r="15838" spans="1:8">
      <c r="A15838" s="65"/>
      <c r="B15838" s="65"/>
      <c r="C15838" s="65"/>
      <c r="D15838" s="65"/>
      <c r="E15838" s="65"/>
      <c r="F15838" s="65"/>
      <c r="G15838" s="65"/>
      <c r="H15838" s="113"/>
    </row>
    <row r="15839" spans="1:8">
      <c r="A15839" s="65"/>
      <c r="B15839" s="65"/>
      <c r="C15839" s="65"/>
      <c r="D15839" s="65"/>
      <c r="E15839" s="65"/>
      <c r="F15839" s="65"/>
      <c r="G15839" s="65"/>
      <c r="H15839" s="113"/>
    </row>
    <row r="15840" spans="1:8">
      <c r="A15840" s="65"/>
      <c r="B15840" s="65"/>
      <c r="C15840" s="65"/>
      <c r="D15840" s="65"/>
      <c r="E15840" s="65"/>
      <c r="F15840" s="65"/>
      <c r="G15840" s="65"/>
      <c r="H15840" s="113"/>
    </row>
    <row r="15841" spans="1:8">
      <c r="A15841" s="65"/>
      <c r="B15841" s="65"/>
      <c r="C15841" s="65"/>
      <c r="D15841" s="65"/>
      <c r="E15841" s="65"/>
      <c r="F15841" s="65"/>
      <c r="G15841" s="65"/>
      <c r="H15841" s="113"/>
    </row>
    <row r="15842" spans="1:8">
      <c r="A15842" s="65"/>
      <c r="B15842" s="65"/>
      <c r="C15842" s="65"/>
      <c r="D15842" s="65"/>
      <c r="E15842" s="65"/>
      <c r="F15842" s="65"/>
      <c r="G15842" s="65"/>
      <c r="H15842" s="113"/>
    </row>
    <row r="15843" spans="1:8">
      <c r="A15843" s="65"/>
      <c r="B15843" s="65"/>
      <c r="C15843" s="65"/>
      <c r="D15843" s="65"/>
      <c r="E15843" s="65"/>
      <c r="F15843" s="65"/>
      <c r="G15843" s="65"/>
      <c r="H15843" s="113"/>
    </row>
    <row r="15844" spans="1:8">
      <c r="A15844" s="65"/>
      <c r="B15844" s="65"/>
      <c r="C15844" s="65"/>
      <c r="D15844" s="65"/>
      <c r="E15844" s="65"/>
      <c r="F15844" s="65"/>
      <c r="G15844" s="65"/>
      <c r="H15844" s="113"/>
    </row>
    <row r="15845" spans="1:8">
      <c r="A15845" s="65"/>
      <c r="B15845" s="65"/>
      <c r="C15845" s="65"/>
      <c r="D15845" s="65"/>
      <c r="E15845" s="65"/>
      <c r="F15845" s="65"/>
      <c r="G15845" s="65"/>
      <c r="H15845" s="113"/>
    </row>
    <row r="15846" spans="1:8">
      <c r="A15846" s="65"/>
      <c r="B15846" s="65"/>
      <c r="C15846" s="65"/>
      <c r="D15846" s="65"/>
      <c r="E15846" s="65"/>
      <c r="F15846" s="65"/>
      <c r="G15846" s="65"/>
      <c r="H15846" s="113"/>
    </row>
    <row r="15847" spans="1:8">
      <c r="A15847" s="65"/>
      <c r="B15847" s="65"/>
      <c r="C15847" s="65"/>
      <c r="D15847" s="65"/>
      <c r="E15847" s="65"/>
      <c r="F15847" s="65"/>
      <c r="G15847" s="65"/>
      <c r="H15847" s="113"/>
    </row>
    <row r="15848" spans="1:8">
      <c r="A15848" s="65"/>
      <c r="B15848" s="65"/>
      <c r="C15848" s="65"/>
      <c r="D15848" s="65"/>
      <c r="E15848" s="65"/>
      <c r="F15848" s="65"/>
      <c r="G15848" s="65"/>
      <c r="H15848" s="113"/>
    </row>
    <row r="15849" spans="1:8">
      <c r="A15849" s="65"/>
      <c r="B15849" s="65"/>
      <c r="C15849" s="65"/>
      <c r="D15849" s="65"/>
      <c r="E15849" s="65"/>
      <c r="F15849" s="65"/>
      <c r="G15849" s="65"/>
      <c r="H15849" s="113"/>
    </row>
    <row r="15850" spans="1:8">
      <c r="A15850" s="65"/>
      <c r="B15850" s="65"/>
      <c r="C15850" s="65"/>
      <c r="D15850" s="65"/>
      <c r="E15850" s="65"/>
      <c r="F15850" s="65"/>
      <c r="G15850" s="65"/>
      <c r="H15850" s="113"/>
    </row>
    <row r="15851" spans="1:8">
      <c r="A15851" s="65"/>
      <c r="B15851" s="65"/>
      <c r="C15851" s="65"/>
      <c r="D15851" s="65"/>
      <c r="E15851" s="65"/>
      <c r="F15851" s="65"/>
      <c r="G15851" s="65"/>
      <c r="H15851" s="113"/>
    </row>
    <row r="15852" spans="1:8">
      <c r="A15852" s="65"/>
      <c r="B15852" s="65"/>
      <c r="C15852" s="65"/>
      <c r="D15852" s="65"/>
      <c r="E15852" s="65"/>
      <c r="F15852" s="65"/>
      <c r="G15852" s="65"/>
      <c r="H15852" s="113"/>
    </row>
    <row r="15853" spans="1:8">
      <c r="A15853" s="65"/>
      <c r="B15853" s="65"/>
      <c r="C15853" s="65"/>
      <c r="D15853" s="65"/>
      <c r="E15853" s="65"/>
      <c r="F15853" s="65"/>
      <c r="G15853" s="65"/>
      <c r="H15853" s="113"/>
    </row>
    <row r="15854" spans="1:8">
      <c r="A15854" s="65"/>
      <c r="B15854" s="65"/>
      <c r="C15854" s="65"/>
      <c r="D15854" s="65"/>
      <c r="E15854" s="65"/>
      <c r="F15854" s="65"/>
      <c r="G15854" s="65"/>
      <c r="H15854" s="113"/>
    </row>
    <row r="15855" spans="1:8">
      <c r="A15855" s="65"/>
      <c r="B15855" s="65"/>
      <c r="C15855" s="65"/>
      <c r="D15855" s="65"/>
      <c r="E15855" s="65"/>
      <c r="F15855" s="65"/>
      <c r="G15855" s="65"/>
      <c r="H15855" s="113"/>
    </row>
    <row r="15856" spans="1:8">
      <c r="A15856" s="65"/>
      <c r="B15856" s="65"/>
      <c r="C15856" s="65"/>
      <c r="D15856" s="65"/>
      <c r="E15856" s="65"/>
      <c r="F15856" s="65"/>
      <c r="G15856" s="65"/>
      <c r="H15856" s="113"/>
    </row>
    <row r="15857" spans="1:8">
      <c r="A15857" s="65"/>
      <c r="B15857" s="65"/>
      <c r="C15857" s="65"/>
      <c r="D15857" s="65"/>
      <c r="E15857" s="65"/>
      <c r="F15857" s="65"/>
      <c r="G15857" s="65"/>
      <c r="H15857" s="113"/>
    </row>
    <row r="15858" spans="1:8">
      <c r="A15858" s="65"/>
      <c r="B15858" s="65"/>
      <c r="C15858" s="65"/>
      <c r="D15858" s="65"/>
      <c r="E15858" s="65"/>
      <c r="F15858" s="65"/>
      <c r="G15858" s="65"/>
      <c r="H15858" s="113"/>
    </row>
    <row r="15859" spans="1:8">
      <c r="A15859" s="65"/>
      <c r="B15859" s="65"/>
      <c r="C15859" s="65"/>
      <c r="D15859" s="65"/>
      <c r="E15859" s="65"/>
      <c r="F15859" s="65"/>
      <c r="G15859" s="65"/>
      <c r="H15859" s="113"/>
    </row>
    <row r="15860" spans="1:8">
      <c r="A15860" s="65"/>
      <c r="B15860" s="65"/>
      <c r="C15860" s="65"/>
      <c r="D15860" s="65"/>
      <c r="E15860" s="65"/>
      <c r="F15860" s="65"/>
      <c r="G15860" s="65"/>
      <c r="H15860" s="113"/>
    </row>
    <row r="15861" spans="1:8">
      <c r="A15861" s="65"/>
      <c r="B15861" s="65"/>
      <c r="C15861" s="65"/>
      <c r="D15861" s="65"/>
      <c r="E15861" s="65"/>
      <c r="F15861" s="65"/>
      <c r="G15861" s="65"/>
      <c r="H15861" s="113"/>
    </row>
    <row r="15862" spans="1:8">
      <c r="A15862" s="65"/>
      <c r="B15862" s="65"/>
      <c r="C15862" s="65"/>
      <c r="D15862" s="65"/>
      <c r="E15862" s="65"/>
      <c r="F15862" s="65"/>
      <c r="G15862" s="65"/>
      <c r="H15862" s="113"/>
    </row>
    <row r="15863" spans="1:8">
      <c r="A15863" s="65"/>
      <c r="B15863" s="65"/>
      <c r="C15863" s="65"/>
      <c r="D15863" s="65"/>
      <c r="E15863" s="65"/>
      <c r="F15863" s="65"/>
      <c r="G15863" s="65"/>
      <c r="H15863" s="113"/>
    </row>
    <row r="15864" spans="1:8">
      <c r="A15864" s="65"/>
      <c r="B15864" s="65"/>
      <c r="C15864" s="65"/>
      <c r="D15864" s="65"/>
      <c r="E15864" s="65"/>
      <c r="F15864" s="65"/>
      <c r="G15864" s="65"/>
      <c r="H15864" s="113"/>
    </row>
    <row r="15865" spans="1:8">
      <c r="A15865" s="65"/>
      <c r="B15865" s="65"/>
      <c r="C15865" s="65"/>
      <c r="D15865" s="65"/>
      <c r="E15865" s="65"/>
      <c r="F15865" s="65"/>
      <c r="G15865" s="65"/>
      <c r="H15865" s="113"/>
    </row>
    <row r="15866" spans="1:8">
      <c r="A15866" s="65"/>
      <c r="B15866" s="65"/>
      <c r="C15866" s="65"/>
      <c r="D15866" s="65"/>
      <c r="E15866" s="65"/>
      <c r="F15866" s="65"/>
      <c r="G15866" s="65"/>
      <c r="H15866" s="113"/>
    </row>
    <row r="15867" spans="1:8">
      <c r="A15867" s="65"/>
      <c r="B15867" s="65"/>
      <c r="C15867" s="65"/>
      <c r="D15867" s="65"/>
      <c r="E15867" s="65"/>
      <c r="F15867" s="65"/>
      <c r="G15867" s="65"/>
      <c r="H15867" s="113"/>
    </row>
    <row r="15868" spans="1:8">
      <c r="A15868" s="65"/>
      <c r="B15868" s="65"/>
      <c r="C15868" s="65"/>
      <c r="D15868" s="65"/>
      <c r="E15868" s="65"/>
      <c r="F15868" s="65"/>
      <c r="G15868" s="65"/>
      <c r="H15868" s="113"/>
    </row>
    <row r="15869" spans="1:8">
      <c r="A15869" s="65"/>
      <c r="B15869" s="65"/>
      <c r="C15869" s="65"/>
      <c r="D15869" s="65"/>
      <c r="E15869" s="65"/>
      <c r="F15869" s="65"/>
      <c r="G15869" s="65"/>
      <c r="H15869" s="113"/>
    </row>
    <row r="15870" spans="1:8">
      <c r="A15870" s="65"/>
      <c r="B15870" s="65"/>
      <c r="C15870" s="65"/>
      <c r="D15870" s="65"/>
      <c r="E15870" s="65"/>
      <c r="F15870" s="65"/>
      <c r="G15870" s="65"/>
      <c r="H15870" s="113"/>
    </row>
    <row r="15871" spans="1:8">
      <c r="A15871" s="65"/>
      <c r="B15871" s="65"/>
      <c r="C15871" s="65"/>
      <c r="D15871" s="65"/>
      <c r="E15871" s="65"/>
      <c r="F15871" s="65"/>
      <c r="G15871" s="65"/>
      <c r="H15871" s="113"/>
    </row>
    <row r="15872" spans="1:8">
      <c r="A15872" s="65"/>
      <c r="B15872" s="65"/>
      <c r="C15872" s="65"/>
      <c r="D15872" s="65"/>
      <c r="E15872" s="65"/>
      <c r="F15872" s="65"/>
      <c r="G15872" s="65"/>
      <c r="H15872" s="113"/>
    </row>
    <row r="15873" spans="1:8">
      <c r="A15873" s="65"/>
      <c r="B15873" s="65"/>
      <c r="C15873" s="65"/>
      <c r="D15873" s="65"/>
      <c r="E15873" s="65"/>
      <c r="F15873" s="65"/>
      <c r="G15873" s="65"/>
      <c r="H15873" s="113"/>
    </row>
    <row r="15874" spans="1:8">
      <c r="A15874" s="65"/>
      <c r="B15874" s="65"/>
      <c r="C15874" s="65"/>
      <c r="D15874" s="65"/>
      <c r="E15874" s="65"/>
      <c r="F15874" s="65"/>
      <c r="G15874" s="65"/>
      <c r="H15874" s="113"/>
    </row>
    <row r="15875" spans="1:8">
      <c r="A15875" s="65"/>
      <c r="B15875" s="65"/>
      <c r="C15875" s="65"/>
      <c r="D15875" s="65"/>
      <c r="E15875" s="65"/>
      <c r="F15875" s="65"/>
      <c r="G15875" s="65"/>
      <c r="H15875" s="113"/>
    </row>
    <row r="15876" spans="1:8">
      <c r="A15876" s="65"/>
      <c r="B15876" s="65"/>
      <c r="C15876" s="65"/>
      <c r="D15876" s="65"/>
      <c r="E15876" s="65"/>
      <c r="F15876" s="65"/>
      <c r="G15876" s="65"/>
      <c r="H15876" s="113"/>
    </row>
    <row r="15877" spans="1:8">
      <c r="A15877" s="65"/>
      <c r="B15877" s="65"/>
      <c r="C15877" s="65"/>
      <c r="D15877" s="65"/>
      <c r="E15877" s="65"/>
      <c r="F15877" s="65"/>
      <c r="G15877" s="65"/>
      <c r="H15877" s="113"/>
    </row>
    <row r="15878" spans="1:8">
      <c r="A15878" s="65"/>
      <c r="B15878" s="65"/>
      <c r="C15878" s="65"/>
      <c r="D15878" s="65"/>
      <c r="E15878" s="65"/>
      <c r="F15878" s="65"/>
      <c r="G15878" s="65"/>
      <c r="H15878" s="113"/>
    </row>
    <row r="15879" spans="1:8">
      <c r="A15879" s="65"/>
      <c r="B15879" s="65"/>
      <c r="C15879" s="65"/>
      <c r="D15879" s="65"/>
      <c r="E15879" s="65"/>
      <c r="F15879" s="65"/>
      <c r="G15879" s="65"/>
      <c r="H15879" s="113"/>
    </row>
    <row r="15880" spans="1:8">
      <c r="A15880" s="65"/>
      <c r="B15880" s="65"/>
      <c r="C15880" s="65"/>
      <c r="D15880" s="65"/>
      <c r="E15880" s="65"/>
      <c r="F15880" s="65"/>
      <c r="G15880" s="65"/>
      <c r="H15880" s="113"/>
    </row>
    <row r="15881" spans="1:8">
      <c r="A15881" s="65"/>
      <c r="B15881" s="65"/>
      <c r="C15881" s="65"/>
      <c r="D15881" s="65"/>
      <c r="E15881" s="65"/>
      <c r="F15881" s="65"/>
      <c r="G15881" s="65"/>
      <c r="H15881" s="113"/>
    </row>
    <row r="15882" spans="1:8">
      <c r="A15882" s="65"/>
      <c r="B15882" s="65"/>
      <c r="C15882" s="65"/>
      <c r="D15882" s="65"/>
      <c r="E15882" s="65"/>
      <c r="F15882" s="65"/>
      <c r="G15882" s="65"/>
      <c r="H15882" s="113"/>
    </row>
    <row r="15883" spans="1:8">
      <c r="A15883" s="65"/>
      <c r="B15883" s="65"/>
      <c r="C15883" s="65"/>
      <c r="D15883" s="65"/>
      <c r="E15883" s="65"/>
      <c r="F15883" s="65"/>
      <c r="G15883" s="65"/>
      <c r="H15883" s="113"/>
    </row>
    <row r="15884" spans="1:8">
      <c r="A15884" s="65"/>
      <c r="B15884" s="65"/>
      <c r="C15884" s="65"/>
      <c r="D15884" s="65"/>
      <c r="E15884" s="65"/>
      <c r="F15884" s="65"/>
      <c r="G15884" s="65"/>
      <c r="H15884" s="113"/>
    </row>
    <row r="15885" spans="1:8">
      <c r="A15885" s="65"/>
      <c r="B15885" s="65"/>
      <c r="C15885" s="65"/>
      <c r="D15885" s="65"/>
      <c r="E15885" s="65"/>
      <c r="F15885" s="65"/>
      <c r="G15885" s="65"/>
      <c r="H15885" s="113"/>
    </row>
    <row r="15886" spans="1:8">
      <c r="A15886" s="65"/>
      <c r="B15886" s="65"/>
      <c r="C15886" s="65"/>
      <c r="D15886" s="65"/>
      <c r="E15886" s="65"/>
      <c r="F15886" s="65"/>
      <c r="G15886" s="65"/>
      <c r="H15886" s="113"/>
    </row>
    <row r="15887" spans="1:8">
      <c r="A15887" s="65"/>
      <c r="B15887" s="65"/>
      <c r="C15887" s="65"/>
      <c r="D15887" s="65"/>
      <c r="E15887" s="65"/>
      <c r="F15887" s="65"/>
      <c r="G15887" s="65"/>
      <c r="H15887" s="113"/>
    </row>
    <row r="15888" spans="1:8">
      <c r="A15888" s="65"/>
      <c r="B15888" s="65"/>
      <c r="C15888" s="65"/>
      <c r="D15888" s="65"/>
      <c r="E15888" s="65"/>
      <c r="F15888" s="65"/>
      <c r="G15888" s="65"/>
      <c r="H15888" s="113"/>
    </row>
    <row r="15889" spans="1:8">
      <c r="A15889" s="65"/>
      <c r="B15889" s="65"/>
      <c r="C15889" s="65"/>
      <c r="D15889" s="65"/>
      <c r="E15889" s="65"/>
      <c r="F15889" s="65"/>
      <c r="G15889" s="65"/>
      <c r="H15889" s="113"/>
    </row>
    <row r="15890" spans="1:8">
      <c r="A15890" s="65"/>
      <c r="B15890" s="65"/>
      <c r="C15890" s="65"/>
      <c r="D15890" s="65"/>
      <c r="E15890" s="65"/>
      <c r="F15890" s="65"/>
      <c r="G15890" s="65"/>
      <c r="H15890" s="113"/>
    </row>
    <row r="15891" spans="1:8">
      <c r="A15891" s="65"/>
      <c r="B15891" s="65"/>
      <c r="C15891" s="65"/>
      <c r="D15891" s="65"/>
      <c r="E15891" s="65"/>
      <c r="F15891" s="65"/>
      <c r="G15891" s="65"/>
      <c r="H15891" s="113"/>
    </row>
    <row r="15892" spans="1:8">
      <c r="A15892" s="65"/>
      <c r="B15892" s="65"/>
      <c r="C15892" s="65"/>
      <c r="D15892" s="65"/>
      <c r="E15892" s="65"/>
      <c r="F15892" s="65"/>
      <c r="G15892" s="65"/>
      <c r="H15892" s="113"/>
    </row>
    <row r="15893" spans="1:8">
      <c r="A15893" s="65"/>
      <c r="B15893" s="65"/>
      <c r="C15893" s="65"/>
      <c r="D15893" s="65"/>
      <c r="E15893" s="65"/>
      <c r="F15893" s="65"/>
      <c r="G15893" s="65"/>
      <c r="H15893" s="113"/>
    </row>
    <row r="15894" spans="1:8">
      <c r="A15894" s="65"/>
      <c r="B15894" s="65"/>
      <c r="C15894" s="65"/>
      <c r="D15894" s="65"/>
      <c r="E15894" s="65"/>
      <c r="F15894" s="65"/>
      <c r="G15894" s="65"/>
      <c r="H15894" s="113"/>
    </row>
    <row r="15895" spans="1:8">
      <c r="A15895" s="65"/>
      <c r="B15895" s="65"/>
      <c r="C15895" s="65"/>
      <c r="D15895" s="65"/>
      <c r="E15895" s="65"/>
      <c r="F15895" s="65"/>
      <c r="G15895" s="65"/>
      <c r="H15895" s="113"/>
    </row>
    <row r="15896" spans="1:8">
      <c r="A15896" s="65"/>
      <c r="B15896" s="65"/>
      <c r="C15896" s="65"/>
      <c r="D15896" s="65"/>
      <c r="E15896" s="65"/>
      <c r="F15896" s="65"/>
      <c r="G15896" s="65"/>
      <c r="H15896" s="113"/>
    </row>
    <row r="15897" spans="1:8">
      <c r="A15897" s="65"/>
      <c r="B15897" s="65"/>
      <c r="C15897" s="65"/>
      <c r="D15897" s="65"/>
      <c r="E15897" s="65"/>
      <c r="F15897" s="65"/>
      <c r="G15897" s="65"/>
      <c r="H15897" s="113"/>
    </row>
    <row r="15898" spans="1:8">
      <c r="A15898" s="65"/>
      <c r="B15898" s="65"/>
      <c r="C15898" s="65"/>
      <c r="D15898" s="65"/>
      <c r="E15898" s="65"/>
      <c r="F15898" s="65"/>
      <c r="G15898" s="65"/>
      <c r="H15898" s="113"/>
    </row>
    <row r="15899" spans="1:8">
      <c r="A15899" s="65"/>
      <c r="B15899" s="65"/>
      <c r="C15899" s="65"/>
      <c r="D15899" s="65"/>
      <c r="E15899" s="65"/>
      <c r="F15899" s="65"/>
      <c r="G15899" s="65"/>
      <c r="H15899" s="113"/>
    </row>
    <row r="15900" spans="1:8">
      <c r="A15900" s="65"/>
      <c r="B15900" s="65"/>
      <c r="C15900" s="65"/>
      <c r="D15900" s="65"/>
      <c r="E15900" s="65"/>
      <c r="F15900" s="65"/>
      <c r="G15900" s="65"/>
      <c r="H15900" s="113"/>
    </row>
    <row r="15901" spans="1:8">
      <c r="A15901" s="65"/>
      <c r="B15901" s="65"/>
      <c r="C15901" s="65"/>
      <c r="D15901" s="65"/>
      <c r="E15901" s="65"/>
      <c r="F15901" s="65"/>
      <c r="G15901" s="65"/>
      <c r="H15901" s="113"/>
    </row>
    <row r="15902" spans="1:8">
      <c r="A15902" s="65"/>
      <c r="B15902" s="65"/>
      <c r="C15902" s="65"/>
      <c r="D15902" s="65"/>
      <c r="E15902" s="65"/>
      <c r="F15902" s="65"/>
      <c r="G15902" s="65"/>
      <c r="H15902" s="113"/>
    </row>
    <row r="15903" spans="1:8">
      <c r="A15903" s="65"/>
      <c r="B15903" s="65"/>
      <c r="C15903" s="65"/>
      <c r="D15903" s="65"/>
      <c r="E15903" s="65"/>
      <c r="F15903" s="65"/>
      <c r="G15903" s="65"/>
      <c r="H15903" s="113"/>
    </row>
    <row r="15904" spans="1:8">
      <c r="A15904" s="65"/>
      <c r="B15904" s="65"/>
      <c r="C15904" s="65"/>
      <c r="D15904" s="65"/>
      <c r="E15904" s="65"/>
      <c r="F15904" s="65"/>
      <c r="G15904" s="65"/>
      <c r="H15904" s="113"/>
    </row>
    <row r="15905" spans="1:8">
      <c r="A15905" s="65"/>
      <c r="B15905" s="65"/>
      <c r="C15905" s="65"/>
      <c r="D15905" s="65"/>
      <c r="E15905" s="65"/>
      <c r="F15905" s="65"/>
      <c r="G15905" s="65"/>
      <c r="H15905" s="113"/>
    </row>
    <row r="15906" spans="1:8">
      <c r="A15906" s="65"/>
      <c r="B15906" s="65"/>
      <c r="C15906" s="65"/>
      <c r="D15906" s="65"/>
      <c r="E15906" s="65"/>
      <c r="F15906" s="65"/>
      <c r="G15906" s="65"/>
      <c r="H15906" s="113"/>
    </row>
    <row r="15907" spans="1:8">
      <c r="A15907" s="65"/>
      <c r="B15907" s="65"/>
      <c r="C15907" s="65"/>
      <c r="D15907" s="65"/>
      <c r="E15907" s="65"/>
      <c r="F15907" s="65"/>
      <c r="G15907" s="65"/>
      <c r="H15907" s="113"/>
    </row>
    <row r="15908" spans="1:8">
      <c r="A15908" s="65"/>
      <c r="B15908" s="65"/>
      <c r="C15908" s="65"/>
      <c r="D15908" s="65"/>
      <c r="E15908" s="65"/>
      <c r="F15908" s="65"/>
      <c r="G15908" s="65"/>
      <c r="H15908" s="113"/>
    </row>
    <row r="15909" spans="1:8">
      <c r="A15909" s="65"/>
      <c r="B15909" s="65"/>
      <c r="C15909" s="65"/>
      <c r="D15909" s="65"/>
      <c r="E15909" s="65"/>
      <c r="F15909" s="65"/>
      <c r="G15909" s="65"/>
      <c r="H15909" s="113"/>
    </row>
    <row r="15910" spans="1:8">
      <c r="A15910" s="65"/>
      <c r="B15910" s="65"/>
      <c r="C15910" s="65"/>
      <c r="D15910" s="65"/>
      <c r="E15910" s="65"/>
      <c r="F15910" s="65"/>
      <c r="G15910" s="65"/>
      <c r="H15910" s="113"/>
    </row>
    <row r="15911" spans="1:8">
      <c r="A15911" s="65"/>
      <c r="B15911" s="65"/>
      <c r="C15911" s="65"/>
      <c r="D15911" s="65"/>
      <c r="E15911" s="65"/>
      <c r="F15911" s="65"/>
      <c r="G15911" s="65"/>
      <c r="H15911" s="113"/>
    </row>
    <row r="15912" spans="1:8">
      <c r="A15912" s="65"/>
      <c r="B15912" s="65"/>
      <c r="C15912" s="65"/>
      <c r="D15912" s="65"/>
      <c r="E15912" s="65"/>
      <c r="F15912" s="65"/>
      <c r="G15912" s="65"/>
      <c r="H15912" s="113"/>
    </row>
    <row r="15913" spans="1:8">
      <c r="A15913" s="65"/>
      <c r="B15913" s="65"/>
      <c r="C15913" s="65"/>
      <c r="D15913" s="65"/>
      <c r="E15913" s="65"/>
      <c r="F15913" s="65"/>
      <c r="G15913" s="65"/>
      <c r="H15913" s="113"/>
    </row>
    <row r="15914" spans="1:8">
      <c r="A15914" s="65"/>
      <c r="B15914" s="65"/>
      <c r="C15914" s="65"/>
      <c r="D15914" s="65"/>
      <c r="E15914" s="65"/>
      <c r="F15914" s="65"/>
      <c r="G15914" s="65"/>
      <c r="H15914" s="113"/>
    </row>
    <row r="15915" spans="1:8">
      <c r="A15915" s="65"/>
      <c r="B15915" s="65"/>
      <c r="C15915" s="65"/>
      <c r="D15915" s="65"/>
      <c r="E15915" s="65"/>
      <c r="F15915" s="65"/>
      <c r="G15915" s="65"/>
      <c r="H15915" s="113"/>
    </row>
    <row r="15916" spans="1:8">
      <c r="A15916" s="65"/>
      <c r="B15916" s="65"/>
      <c r="C15916" s="65"/>
      <c r="D15916" s="65"/>
      <c r="E15916" s="65"/>
      <c r="F15916" s="65"/>
      <c r="G15916" s="65"/>
      <c r="H15916" s="113"/>
    </row>
    <row r="15917" spans="1:8">
      <c r="A15917" s="65"/>
      <c r="B15917" s="65"/>
      <c r="C15917" s="65"/>
      <c r="D15917" s="65"/>
      <c r="E15917" s="65"/>
      <c r="F15917" s="65"/>
      <c r="G15917" s="65"/>
      <c r="H15917" s="113"/>
    </row>
    <row r="15918" spans="1:8">
      <c r="A15918" s="65"/>
      <c r="B15918" s="65"/>
      <c r="C15918" s="65"/>
      <c r="D15918" s="65"/>
      <c r="E15918" s="65"/>
      <c r="F15918" s="65"/>
      <c r="G15918" s="65"/>
      <c r="H15918" s="113"/>
    </row>
    <row r="15919" spans="1:8">
      <c r="A15919" s="65"/>
      <c r="B15919" s="65"/>
      <c r="C15919" s="65"/>
      <c r="D15919" s="65"/>
      <c r="E15919" s="65"/>
      <c r="F15919" s="65"/>
      <c r="G15919" s="65"/>
      <c r="H15919" s="113"/>
    </row>
    <row r="15920" spans="1:8">
      <c r="A15920" s="65"/>
      <c r="B15920" s="65"/>
      <c r="C15920" s="65"/>
      <c r="D15920" s="65"/>
      <c r="E15920" s="65"/>
      <c r="F15920" s="65"/>
      <c r="G15920" s="65"/>
      <c r="H15920" s="113"/>
    </row>
    <row r="15921" spans="1:8">
      <c r="A15921" s="65"/>
      <c r="B15921" s="65"/>
      <c r="C15921" s="65"/>
      <c r="D15921" s="65"/>
      <c r="E15921" s="65"/>
      <c r="F15921" s="65"/>
      <c r="G15921" s="65"/>
      <c r="H15921" s="113"/>
    </row>
    <row r="15922" spans="1:8">
      <c r="A15922" s="65"/>
      <c r="B15922" s="65"/>
      <c r="C15922" s="65"/>
      <c r="D15922" s="65"/>
      <c r="E15922" s="65"/>
      <c r="F15922" s="65"/>
      <c r="G15922" s="65"/>
      <c r="H15922" s="113"/>
    </row>
    <row r="15923" spans="1:8">
      <c r="A15923" s="65"/>
      <c r="B15923" s="65"/>
      <c r="C15923" s="65"/>
      <c r="D15923" s="65"/>
      <c r="E15923" s="65"/>
      <c r="F15923" s="65"/>
      <c r="G15923" s="65"/>
      <c r="H15923" s="113"/>
    </row>
    <row r="15924" spans="1:8">
      <c r="A15924" s="65"/>
      <c r="B15924" s="65"/>
      <c r="C15924" s="65"/>
      <c r="D15924" s="65"/>
      <c r="E15924" s="65"/>
      <c r="F15924" s="65"/>
      <c r="G15924" s="65"/>
      <c r="H15924" s="113"/>
    </row>
    <row r="15925" spans="1:8">
      <c r="A15925" s="65"/>
      <c r="B15925" s="65"/>
      <c r="C15925" s="65"/>
      <c r="D15925" s="65"/>
      <c r="E15925" s="65"/>
      <c r="F15925" s="65"/>
      <c r="G15925" s="65"/>
      <c r="H15925" s="113"/>
    </row>
    <row r="15926" spans="1:8">
      <c r="A15926" s="65"/>
      <c r="B15926" s="65"/>
      <c r="C15926" s="65"/>
      <c r="D15926" s="65"/>
      <c r="E15926" s="65"/>
      <c r="F15926" s="65"/>
      <c r="G15926" s="65"/>
      <c r="H15926" s="113"/>
    </row>
    <row r="15927" spans="1:8">
      <c r="A15927" s="65"/>
      <c r="B15927" s="65"/>
      <c r="C15927" s="65"/>
      <c r="D15927" s="65"/>
      <c r="E15927" s="65"/>
      <c r="F15927" s="65"/>
      <c r="G15927" s="65"/>
      <c r="H15927" s="113"/>
    </row>
    <row r="15928" spans="1:8">
      <c r="A15928" s="65"/>
      <c r="B15928" s="65"/>
      <c r="C15928" s="65"/>
      <c r="D15928" s="65"/>
      <c r="E15928" s="65"/>
      <c r="F15928" s="65"/>
      <c r="G15928" s="65"/>
      <c r="H15928" s="113"/>
    </row>
    <row r="15929" spans="1:8">
      <c r="A15929" s="65"/>
      <c r="B15929" s="65"/>
      <c r="C15929" s="65"/>
      <c r="D15929" s="65"/>
      <c r="E15929" s="65"/>
      <c r="F15929" s="65"/>
      <c r="G15929" s="65"/>
      <c r="H15929" s="113"/>
    </row>
    <row r="15930" spans="1:8">
      <c r="A15930" s="65"/>
      <c r="B15930" s="65"/>
      <c r="C15930" s="65"/>
      <c r="D15930" s="65"/>
      <c r="E15930" s="65"/>
      <c r="F15930" s="65"/>
      <c r="G15930" s="65"/>
      <c r="H15930" s="113"/>
    </row>
    <row r="15931" spans="1:8">
      <c r="A15931" s="65"/>
      <c r="B15931" s="65"/>
      <c r="C15931" s="65"/>
      <c r="D15931" s="65"/>
      <c r="E15931" s="65"/>
      <c r="F15931" s="65"/>
      <c r="G15931" s="65"/>
      <c r="H15931" s="113"/>
    </row>
    <row r="15932" spans="1:8">
      <c r="A15932" s="65"/>
      <c r="B15932" s="65"/>
      <c r="C15932" s="65"/>
      <c r="D15932" s="65"/>
      <c r="E15932" s="65"/>
      <c r="F15932" s="65"/>
      <c r="G15932" s="65"/>
      <c r="H15932" s="113"/>
    </row>
    <row r="15933" spans="1:8">
      <c r="A15933" s="65"/>
      <c r="B15933" s="65"/>
      <c r="C15933" s="65"/>
      <c r="D15933" s="65"/>
      <c r="E15933" s="65"/>
      <c r="F15933" s="65"/>
      <c r="G15933" s="65"/>
      <c r="H15933" s="113"/>
    </row>
    <row r="15934" spans="1:8">
      <c r="A15934" s="65"/>
      <c r="B15934" s="65"/>
      <c r="C15934" s="65"/>
      <c r="D15934" s="65"/>
      <c r="E15934" s="65"/>
      <c r="F15934" s="65"/>
      <c r="G15934" s="65"/>
      <c r="H15934" s="113"/>
    </row>
    <row r="15935" spans="1:8">
      <c r="A15935" s="65"/>
      <c r="B15935" s="65"/>
      <c r="C15935" s="65"/>
      <c r="D15935" s="65"/>
      <c r="E15935" s="65"/>
      <c r="F15935" s="65"/>
      <c r="G15935" s="65"/>
      <c r="H15935" s="113"/>
    </row>
    <row r="15936" spans="1:8">
      <c r="A15936" s="65"/>
      <c r="B15936" s="65"/>
      <c r="C15936" s="65"/>
      <c r="D15936" s="65"/>
      <c r="E15936" s="65"/>
      <c r="F15936" s="65"/>
      <c r="G15936" s="65"/>
      <c r="H15936" s="113"/>
    </row>
    <row r="15937" spans="1:8">
      <c r="A15937" s="65"/>
      <c r="B15937" s="65"/>
      <c r="C15937" s="65"/>
      <c r="D15937" s="65"/>
      <c r="E15937" s="65"/>
      <c r="F15937" s="65"/>
      <c r="G15937" s="65"/>
      <c r="H15937" s="113"/>
    </row>
    <row r="15938" spans="1:8">
      <c r="A15938" s="65"/>
      <c r="B15938" s="65"/>
      <c r="C15938" s="65"/>
      <c r="D15938" s="65"/>
      <c r="E15938" s="65"/>
      <c r="F15938" s="65"/>
      <c r="G15938" s="65"/>
      <c r="H15938" s="113"/>
    </row>
    <row r="15939" spans="1:8">
      <c r="A15939" s="65"/>
      <c r="B15939" s="65"/>
      <c r="C15939" s="65"/>
      <c r="D15939" s="65"/>
      <c r="E15939" s="65"/>
      <c r="F15939" s="65"/>
      <c r="G15939" s="65"/>
      <c r="H15939" s="113"/>
    </row>
    <row r="15940" spans="1:8">
      <c r="A15940" s="65"/>
      <c r="B15940" s="65"/>
      <c r="C15940" s="65"/>
      <c r="D15940" s="65"/>
      <c r="E15940" s="65"/>
      <c r="F15940" s="65"/>
      <c r="G15940" s="65"/>
      <c r="H15940" s="113"/>
    </row>
    <row r="15941" spans="1:8">
      <c r="A15941" s="65"/>
      <c r="B15941" s="65"/>
      <c r="C15941" s="65"/>
      <c r="D15941" s="65"/>
      <c r="E15941" s="65"/>
      <c r="F15941" s="65"/>
      <c r="G15941" s="65"/>
      <c r="H15941" s="113"/>
    </row>
    <row r="15942" spans="1:8">
      <c r="A15942" s="65"/>
      <c r="B15942" s="65"/>
      <c r="C15942" s="65"/>
      <c r="D15942" s="65"/>
      <c r="E15942" s="65"/>
      <c r="F15942" s="65"/>
      <c r="G15942" s="65"/>
      <c r="H15942" s="113"/>
    </row>
    <row r="15943" spans="1:8">
      <c r="A15943" s="65"/>
      <c r="B15943" s="65"/>
      <c r="C15943" s="65"/>
      <c r="D15943" s="65"/>
      <c r="E15943" s="65"/>
      <c r="F15943" s="65"/>
      <c r="G15943" s="65"/>
      <c r="H15943" s="113"/>
    </row>
    <row r="15944" spans="1:8">
      <c r="A15944" s="65"/>
      <c r="B15944" s="65"/>
      <c r="C15944" s="65"/>
      <c r="D15944" s="65"/>
      <c r="E15944" s="65"/>
      <c r="F15944" s="65"/>
      <c r="G15944" s="65"/>
      <c r="H15944" s="113"/>
    </row>
    <row r="15945" spans="1:8">
      <c r="A15945" s="65"/>
      <c r="B15945" s="65"/>
      <c r="C15945" s="65"/>
      <c r="D15945" s="65"/>
      <c r="E15945" s="65"/>
      <c r="F15945" s="65"/>
      <c r="G15945" s="65"/>
      <c r="H15945" s="113"/>
    </row>
    <row r="15946" spans="1:8">
      <c r="A15946" s="65"/>
      <c r="B15946" s="65"/>
      <c r="C15946" s="65"/>
      <c r="D15946" s="65"/>
      <c r="E15946" s="65"/>
      <c r="F15946" s="65"/>
      <c r="G15946" s="65"/>
      <c r="H15946" s="113"/>
    </row>
    <row r="15947" spans="1:8">
      <c r="A15947" s="65"/>
      <c r="B15947" s="65"/>
      <c r="C15947" s="65"/>
      <c r="D15947" s="65"/>
      <c r="E15947" s="65"/>
      <c r="F15947" s="65"/>
      <c r="G15947" s="65"/>
      <c r="H15947" s="113"/>
    </row>
    <row r="15948" spans="1:8">
      <c r="A15948" s="65"/>
      <c r="B15948" s="65"/>
      <c r="C15948" s="65"/>
      <c r="D15948" s="65"/>
      <c r="E15948" s="65"/>
      <c r="F15948" s="65"/>
      <c r="G15948" s="65"/>
      <c r="H15948" s="113"/>
    </row>
    <row r="15949" spans="1:8">
      <c r="A15949" s="65"/>
      <c r="B15949" s="65"/>
      <c r="C15949" s="65"/>
      <c r="D15949" s="65"/>
      <c r="E15949" s="65"/>
      <c r="F15949" s="65"/>
      <c r="G15949" s="65"/>
      <c r="H15949" s="113"/>
    </row>
    <row r="15950" spans="1:8">
      <c r="A15950" s="65"/>
      <c r="B15950" s="65"/>
      <c r="C15950" s="65"/>
      <c r="D15950" s="65"/>
      <c r="E15950" s="65"/>
      <c r="F15950" s="65"/>
      <c r="G15950" s="65"/>
      <c r="H15950" s="113"/>
    </row>
    <row r="15951" spans="1:8">
      <c r="A15951" s="65"/>
      <c r="B15951" s="65"/>
      <c r="C15951" s="65"/>
      <c r="D15951" s="65"/>
      <c r="E15951" s="65"/>
      <c r="F15951" s="65"/>
      <c r="G15951" s="65"/>
      <c r="H15951" s="113"/>
    </row>
    <row r="15952" spans="1:8">
      <c r="A15952" s="65"/>
      <c r="B15952" s="65"/>
      <c r="C15952" s="65"/>
      <c r="D15952" s="65"/>
      <c r="E15952" s="65"/>
      <c r="F15952" s="65"/>
      <c r="G15952" s="65"/>
      <c r="H15952" s="113"/>
    </row>
    <row r="15953" spans="1:8">
      <c r="A15953" s="65"/>
      <c r="B15953" s="65"/>
      <c r="C15953" s="65"/>
      <c r="D15953" s="65"/>
      <c r="E15953" s="65"/>
      <c r="F15953" s="65"/>
      <c r="G15953" s="65"/>
      <c r="H15953" s="113"/>
    </row>
    <row r="15954" spans="1:8">
      <c r="A15954" s="65"/>
      <c r="B15954" s="65"/>
      <c r="C15954" s="65"/>
      <c r="D15954" s="65"/>
      <c r="E15954" s="65"/>
      <c r="F15954" s="65"/>
      <c r="G15954" s="65"/>
      <c r="H15954" s="113"/>
    </row>
    <row r="15955" spans="1:8">
      <c r="A15955" s="65"/>
      <c r="B15955" s="65"/>
      <c r="C15955" s="65"/>
      <c r="D15955" s="65"/>
      <c r="E15955" s="65"/>
      <c r="F15955" s="65"/>
      <c r="G15955" s="65"/>
      <c r="H15955" s="113"/>
    </row>
    <row r="15956" spans="1:8">
      <c r="A15956" s="65"/>
      <c r="B15956" s="65"/>
      <c r="C15956" s="65"/>
      <c r="D15956" s="65"/>
      <c r="E15956" s="65"/>
      <c r="F15956" s="65"/>
      <c r="G15956" s="65"/>
      <c r="H15956" s="113"/>
    </row>
    <row r="15957" spans="1:8">
      <c r="A15957" s="65"/>
      <c r="B15957" s="65"/>
      <c r="C15957" s="65"/>
      <c r="D15957" s="65"/>
      <c r="E15957" s="65"/>
      <c r="F15957" s="65"/>
      <c r="G15957" s="65"/>
      <c r="H15957" s="113"/>
    </row>
    <row r="15958" spans="1:8">
      <c r="A15958" s="65"/>
      <c r="B15958" s="65"/>
      <c r="C15958" s="65"/>
      <c r="D15958" s="65"/>
      <c r="E15958" s="65"/>
      <c r="F15958" s="65"/>
      <c r="G15958" s="65"/>
      <c r="H15958" s="113"/>
    </row>
    <row r="15959" spans="1:8">
      <c r="A15959" s="65"/>
      <c r="B15959" s="65"/>
      <c r="C15959" s="65"/>
      <c r="D15959" s="65"/>
      <c r="E15959" s="65"/>
      <c r="F15959" s="65"/>
      <c r="G15959" s="65"/>
      <c r="H15959" s="113"/>
    </row>
    <row r="15960" spans="1:8">
      <c r="A15960" s="65"/>
      <c r="B15960" s="65"/>
      <c r="C15960" s="65"/>
      <c r="D15960" s="65"/>
      <c r="E15960" s="65"/>
      <c r="F15960" s="65"/>
      <c r="G15960" s="65"/>
      <c r="H15960" s="113"/>
    </row>
    <row r="15961" spans="1:8">
      <c r="A15961" s="65"/>
      <c r="B15961" s="65"/>
      <c r="C15961" s="65"/>
      <c r="D15961" s="65"/>
      <c r="E15961" s="65"/>
      <c r="F15961" s="65"/>
      <c r="G15961" s="65"/>
      <c r="H15961" s="113"/>
    </row>
    <row r="15962" spans="1:8">
      <c r="A15962" s="65"/>
      <c r="B15962" s="65"/>
      <c r="C15962" s="65"/>
      <c r="D15962" s="65"/>
      <c r="E15962" s="65"/>
      <c r="F15962" s="65"/>
      <c r="G15962" s="65"/>
      <c r="H15962" s="113"/>
    </row>
    <row r="15963" spans="1:8">
      <c r="A15963" s="65"/>
      <c r="B15963" s="65"/>
      <c r="C15963" s="65"/>
      <c r="D15963" s="65"/>
      <c r="E15963" s="65"/>
      <c r="F15963" s="65"/>
      <c r="G15963" s="65"/>
      <c r="H15963" s="113"/>
    </row>
    <row r="15964" spans="1:8">
      <c r="A15964" s="65"/>
      <c r="B15964" s="65"/>
      <c r="C15964" s="65"/>
      <c r="D15964" s="65"/>
      <c r="E15964" s="65"/>
      <c r="F15964" s="65"/>
      <c r="G15964" s="65"/>
      <c r="H15964" s="113"/>
    </row>
    <row r="15965" spans="1:8">
      <c r="A15965" s="65"/>
      <c r="B15965" s="65"/>
      <c r="C15965" s="65"/>
      <c r="D15965" s="65"/>
      <c r="E15965" s="65"/>
      <c r="F15965" s="65"/>
      <c r="G15965" s="65"/>
      <c r="H15965" s="113"/>
    </row>
    <row r="15966" spans="1:8">
      <c r="A15966" s="65"/>
      <c r="B15966" s="65"/>
      <c r="C15966" s="65"/>
      <c r="D15966" s="65"/>
      <c r="E15966" s="65"/>
      <c r="F15966" s="65"/>
      <c r="G15966" s="65"/>
      <c r="H15966" s="113"/>
    </row>
    <row r="15967" spans="1:8">
      <c r="A15967" s="65"/>
      <c r="B15967" s="65"/>
      <c r="C15967" s="65"/>
      <c r="D15967" s="65"/>
      <c r="E15967" s="65"/>
      <c r="F15967" s="65"/>
      <c r="G15967" s="65"/>
      <c r="H15967" s="113"/>
    </row>
    <row r="15968" spans="1:8">
      <c r="A15968" s="65"/>
      <c r="B15968" s="65"/>
      <c r="C15968" s="65"/>
      <c r="D15968" s="65"/>
      <c r="E15968" s="65"/>
      <c r="F15968" s="65"/>
      <c r="G15968" s="65"/>
      <c r="H15968" s="113"/>
    </row>
    <row r="15969" spans="1:8">
      <c r="A15969" s="65"/>
      <c r="B15969" s="65"/>
      <c r="C15969" s="65"/>
      <c r="D15969" s="65"/>
      <c r="E15969" s="65"/>
      <c r="F15969" s="65"/>
      <c r="G15969" s="65"/>
      <c r="H15969" s="113"/>
    </row>
    <row r="15970" spans="1:8">
      <c r="A15970" s="65"/>
      <c r="B15970" s="65"/>
      <c r="C15970" s="65"/>
      <c r="D15970" s="65"/>
      <c r="E15970" s="65"/>
      <c r="F15970" s="65"/>
      <c r="G15970" s="65"/>
      <c r="H15970" s="113"/>
    </row>
    <row r="15971" spans="1:8">
      <c r="A15971" s="65"/>
      <c r="B15971" s="65"/>
      <c r="C15971" s="65"/>
      <c r="D15971" s="65"/>
      <c r="E15971" s="65"/>
      <c r="F15971" s="65"/>
      <c r="G15971" s="65"/>
      <c r="H15971" s="113"/>
    </row>
    <row r="15972" spans="1:8">
      <c r="A15972" s="65"/>
      <c r="B15972" s="65"/>
      <c r="C15972" s="65"/>
      <c r="D15972" s="65"/>
      <c r="E15972" s="65"/>
      <c r="F15972" s="65"/>
      <c r="G15972" s="65"/>
      <c r="H15972" s="113"/>
    </row>
    <row r="15973" spans="1:8">
      <c r="A15973" s="65"/>
      <c r="B15973" s="65"/>
      <c r="C15973" s="65"/>
      <c r="D15973" s="65"/>
      <c r="E15973" s="65"/>
      <c r="F15973" s="65"/>
      <c r="G15973" s="65"/>
      <c r="H15973" s="113"/>
    </row>
    <row r="15974" spans="1:8">
      <c r="A15974" s="65"/>
      <c r="B15974" s="65"/>
      <c r="C15974" s="65"/>
      <c r="D15974" s="65"/>
      <c r="E15974" s="65"/>
      <c r="F15974" s="65"/>
      <c r="G15974" s="65"/>
      <c r="H15974" s="113"/>
    </row>
    <row r="15975" spans="1:8">
      <c r="A15975" s="65"/>
      <c r="B15975" s="65"/>
      <c r="C15975" s="65"/>
      <c r="D15975" s="65"/>
      <c r="E15975" s="65"/>
      <c r="F15975" s="65"/>
      <c r="G15975" s="65"/>
      <c r="H15975" s="113"/>
    </row>
    <row r="15976" spans="1:8">
      <c r="A15976" s="65"/>
      <c r="B15976" s="65"/>
      <c r="C15976" s="65"/>
      <c r="D15976" s="65"/>
      <c r="E15976" s="65"/>
      <c r="F15976" s="65"/>
      <c r="G15976" s="65"/>
      <c r="H15976" s="113"/>
    </row>
    <row r="15977" spans="1:8">
      <c r="A15977" s="65"/>
      <c r="B15977" s="65"/>
      <c r="C15977" s="65"/>
      <c r="D15977" s="65"/>
      <c r="E15977" s="65"/>
      <c r="F15977" s="65"/>
      <c r="G15977" s="65"/>
      <c r="H15977" s="113"/>
    </row>
    <row r="15978" spans="1:8">
      <c r="A15978" s="65"/>
      <c r="B15978" s="65"/>
      <c r="C15978" s="65"/>
      <c r="D15978" s="65"/>
      <c r="E15978" s="65"/>
      <c r="F15978" s="65"/>
      <c r="G15978" s="65"/>
      <c r="H15978" s="113"/>
    </row>
    <row r="15979" spans="1:8">
      <c r="A15979" s="65"/>
      <c r="B15979" s="65"/>
      <c r="C15979" s="65"/>
      <c r="D15979" s="65"/>
      <c r="E15979" s="65"/>
      <c r="F15979" s="65"/>
      <c r="G15979" s="65"/>
      <c r="H15979" s="113"/>
    </row>
    <row r="15980" spans="1:8">
      <c r="A15980" s="65"/>
      <c r="B15980" s="65"/>
      <c r="C15980" s="65"/>
      <c r="D15980" s="65"/>
      <c r="E15980" s="65"/>
      <c r="F15980" s="65"/>
      <c r="G15980" s="65"/>
      <c r="H15980" s="113"/>
    </row>
    <row r="15981" spans="1:8">
      <c r="A15981" s="65"/>
      <c r="B15981" s="65"/>
      <c r="C15981" s="65"/>
      <c r="D15981" s="65"/>
      <c r="E15981" s="65"/>
      <c r="F15981" s="65"/>
      <c r="G15981" s="65"/>
      <c r="H15981" s="113"/>
    </row>
    <row r="15982" spans="1:8">
      <c r="A15982" s="65"/>
      <c r="B15982" s="65"/>
      <c r="C15982" s="65"/>
      <c r="D15982" s="65"/>
      <c r="E15982" s="65"/>
      <c r="F15982" s="65"/>
      <c r="G15982" s="65"/>
      <c r="H15982" s="113"/>
    </row>
    <row r="15983" spans="1:8">
      <c r="A15983" s="65"/>
      <c r="B15983" s="65"/>
      <c r="C15983" s="65"/>
      <c r="D15983" s="65"/>
      <c r="E15983" s="65"/>
      <c r="F15983" s="65"/>
      <c r="G15983" s="65"/>
      <c r="H15983" s="113"/>
    </row>
    <row r="15984" spans="1:8">
      <c r="A15984" s="65"/>
      <c r="B15984" s="65"/>
      <c r="C15984" s="65"/>
      <c r="D15984" s="65"/>
      <c r="E15984" s="65"/>
      <c r="F15984" s="65"/>
      <c r="G15984" s="65"/>
      <c r="H15984" s="113"/>
    </row>
    <row r="15985" spans="1:8">
      <c r="A15985" s="65"/>
      <c r="B15985" s="65"/>
      <c r="C15985" s="65"/>
      <c r="D15985" s="65"/>
      <c r="E15985" s="65"/>
      <c r="F15985" s="65"/>
      <c r="G15985" s="65"/>
      <c r="H15985" s="113"/>
    </row>
    <row r="15986" spans="1:8">
      <c r="A15986" s="65"/>
      <c r="B15986" s="65"/>
      <c r="C15986" s="65"/>
      <c r="D15986" s="65"/>
      <c r="E15986" s="65"/>
      <c r="F15986" s="65"/>
      <c r="G15986" s="65"/>
      <c r="H15986" s="113"/>
    </row>
    <row r="15987" spans="1:8">
      <c r="A15987" s="65"/>
      <c r="B15987" s="65"/>
      <c r="C15987" s="65"/>
      <c r="D15987" s="65"/>
      <c r="E15987" s="65"/>
      <c r="F15987" s="65"/>
      <c r="G15987" s="65"/>
      <c r="H15987" s="113"/>
    </row>
    <row r="15988" spans="1:8">
      <c r="A15988" s="65"/>
      <c r="B15988" s="65"/>
      <c r="C15988" s="65"/>
      <c r="D15988" s="65"/>
      <c r="E15988" s="65"/>
      <c r="F15988" s="65"/>
      <c r="G15988" s="65"/>
      <c r="H15988" s="113"/>
    </row>
    <row r="15989" spans="1:8">
      <c r="A15989" s="65"/>
      <c r="B15989" s="65"/>
      <c r="C15989" s="65"/>
      <c r="D15989" s="65"/>
      <c r="E15989" s="65"/>
      <c r="F15989" s="65"/>
      <c r="G15989" s="65"/>
      <c r="H15989" s="113"/>
    </row>
    <row r="15990" spans="1:8">
      <c r="A15990" s="65"/>
      <c r="B15990" s="65"/>
      <c r="C15990" s="65"/>
      <c r="D15990" s="65"/>
      <c r="E15990" s="65"/>
      <c r="F15990" s="65"/>
      <c r="G15990" s="65"/>
      <c r="H15990" s="113"/>
    </row>
    <row r="15991" spans="1:8">
      <c r="A15991" s="65"/>
      <c r="B15991" s="65"/>
      <c r="C15991" s="65"/>
      <c r="D15991" s="65"/>
      <c r="E15991" s="65"/>
      <c r="F15991" s="65"/>
      <c r="G15991" s="65"/>
      <c r="H15991" s="113"/>
    </row>
    <row r="15992" spans="1:8">
      <c r="A15992" s="65"/>
      <c r="B15992" s="65"/>
      <c r="C15992" s="65"/>
      <c r="D15992" s="65"/>
      <c r="E15992" s="65"/>
      <c r="F15992" s="65"/>
      <c r="G15992" s="65"/>
      <c r="H15992" s="113"/>
    </row>
    <row r="15993" spans="1:8">
      <c r="A15993" s="65"/>
      <c r="B15993" s="65"/>
      <c r="C15993" s="65"/>
      <c r="D15993" s="65"/>
      <c r="E15993" s="65"/>
      <c r="F15993" s="65"/>
      <c r="G15993" s="65"/>
      <c r="H15993" s="113"/>
    </row>
    <row r="15994" spans="1:8">
      <c r="A15994" s="65"/>
      <c r="B15994" s="65"/>
      <c r="C15994" s="65"/>
      <c r="D15994" s="65"/>
      <c r="E15994" s="65"/>
      <c r="F15994" s="65"/>
      <c r="G15994" s="65"/>
      <c r="H15994" s="113"/>
    </row>
    <row r="15995" spans="1:8">
      <c r="A15995" s="65"/>
      <c r="B15995" s="65"/>
      <c r="C15995" s="65"/>
      <c r="D15995" s="65"/>
      <c r="E15995" s="65"/>
      <c r="F15995" s="65"/>
      <c r="G15995" s="65"/>
      <c r="H15995" s="113"/>
    </row>
    <row r="15996" spans="1:8">
      <c r="A15996" s="65"/>
      <c r="B15996" s="65"/>
      <c r="C15996" s="65"/>
      <c r="D15996" s="65"/>
      <c r="E15996" s="65"/>
      <c r="F15996" s="65"/>
      <c r="G15996" s="65"/>
      <c r="H15996" s="113"/>
    </row>
    <row r="15997" spans="1:8">
      <c r="A15997" s="65"/>
      <c r="B15997" s="65"/>
      <c r="C15997" s="65"/>
      <c r="D15997" s="65"/>
      <c r="E15997" s="65"/>
      <c r="F15997" s="65"/>
      <c r="G15997" s="65"/>
      <c r="H15997" s="113"/>
    </row>
    <row r="15998" spans="1:8">
      <c r="A15998" s="65"/>
      <c r="B15998" s="65"/>
      <c r="C15998" s="65"/>
      <c r="D15998" s="65"/>
      <c r="E15998" s="65"/>
      <c r="F15998" s="65"/>
      <c r="G15998" s="65"/>
      <c r="H15998" s="113"/>
    </row>
    <row r="15999" spans="1:8">
      <c r="A15999" s="65"/>
      <c r="B15999" s="65"/>
      <c r="C15999" s="65"/>
      <c r="D15999" s="65"/>
      <c r="E15999" s="65"/>
      <c r="F15999" s="65"/>
      <c r="G15999" s="65"/>
      <c r="H15999" s="113"/>
    </row>
    <row r="16000" spans="1:8">
      <c r="A16000" s="65"/>
      <c r="B16000" s="65"/>
      <c r="C16000" s="65"/>
      <c r="D16000" s="65"/>
      <c r="E16000" s="65"/>
      <c r="F16000" s="65"/>
      <c r="G16000" s="65"/>
      <c r="H16000" s="113"/>
    </row>
    <row r="16001" spans="1:8">
      <c r="A16001" s="65"/>
      <c r="B16001" s="65"/>
      <c r="C16001" s="65"/>
      <c r="D16001" s="65"/>
      <c r="E16001" s="65"/>
      <c r="F16001" s="65"/>
      <c r="G16001" s="65"/>
      <c r="H16001" s="113"/>
    </row>
    <row r="16002" spans="1:8">
      <c r="A16002" s="65"/>
      <c r="B16002" s="65"/>
      <c r="C16002" s="65"/>
      <c r="D16002" s="65"/>
      <c r="E16002" s="65"/>
      <c r="F16002" s="65"/>
      <c r="G16002" s="65"/>
      <c r="H16002" s="113"/>
    </row>
    <row r="16003" spans="1:8">
      <c r="A16003" s="65"/>
      <c r="B16003" s="65"/>
      <c r="C16003" s="65"/>
      <c r="D16003" s="65"/>
      <c r="E16003" s="65"/>
      <c r="F16003" s="65"/>
      <c r="G16003" s="65"/>
      <c r="H16003" s="113"/>
    </row>
    <row r="16004" spans="1:8">
      <c r="A16004" s="65"/>
      <c r="B16004" s="65"/>
      <c r="C16004" s="65"/>
      <c r="D16004" s="65"/>
      <c r="E16004" s="65"/>
      <c r="F16004" s="65"/>
      <c r="G16004" s="65"/>
      <c r="H16004" s="113"/>
    </row>
    <row r="16005" spans="1:8">
      <c r="A16005" s="65"/>
      <c r="B16005" s="65"/>
      <c r="C16005" s="65"/>
      <c r="D16005" s="65"/>
      <c r="E16005" s="65"/>
      <c r="F16005" s="65"/>
      <c r="G16005" s="65"/>
      <c r="H16005" s="113"/>
    </row>
    <row r="16006" spans="1:8">
      <c r="A16006" s="65"/>
      <c r="B16006" s="65"/>
      <c r="C16006" s="65"/>
      <c r="D16006" s="65"/>
      <c r="E16006" s="65"/>
      <c r="F16006" s="65"/>
      <c r="G16006" s="65"/>
      <c r="H16006" s="113"/>
    </row>
    <row r="16007" spans="1:8">
      <c r="A16007" s="65"/>
      <c r="B16007" s="65"/>
      <c r="C16007" s="65"/>
      <c r="D16007" s="65"/>
      <c r="E16007" s="65"/>
      <c r="F16007" s="65"/>
      <c r="G16007" s="65"/>
      <c r="H16007" s="113"/>
    </row>
    <row r="16008" spans="1:8">
      <c r="A16008" s="65"/>
      <c r="B16008" s="65"/>
      <c r="C16008" s="65"/>
      <c r="D16008" s="65"/>
      <c r="E16008" s="65"/>
      <c r="F16008" s="65"/>
      <c r="G16008" s="65"/>
      <c r="H16008" s="113"/>
    </row>
    <row r="16009" spans="1:8">
      <c r="A16009" s="65"/>
      <c r="B16009" s="65"/>
      <c r="C16009" s="65"/>
      <c r="D16009" s="65"/>
      <c r="E16009" s="65"/>
      <c r="F16009" s="65"/>
      <c r="G16009" s="65"/>
      <c r="H16009" s="113"/>
    </row>
    <row r="16010" spans="1:8">
      <c r="A16010" s="65"/>
      <c r="B16010" s="65"/>
      <c r="C16010" s="65"/>
      <c r="D16010" s="65"/>
      <c r="E16010" s="65"/>
      <c r="F16010" s="65"/>
      <c r="G16010" s="65"/>
      <c r="H16010" s="113"/>
    </row>
    <row r="16011" spans="1:8">
      <c r="A16011" s="65"/>
      <c r="B16011" s="65"/>
      <c r="C16011" s="65"/>
      <c r="D16011" s="65"/>
      <c r="E16011" s="65"/>
      <c r="F16011" s="65"/>
      <c r="G16011" s="65"/>
      <c r="H16011" s="113"/>
    </row>
    <row r="16012" spans="1:8">
      <c r="A16012" s="65"/>
      <c r="B16012" s="65"/>
      <c r="C16012" s="65"/>
      <c r="D16012" s="65"/>
      <c r="E16012" s="65"/>
      <c r="F16012" s="65"/>
      <c r="G16012" s="65"/>
      <c r="H16012" s="113"/>
    </row>
    <row r="16013" spans="1:8">
      <c r="A16013" s="65"/>
      <c r="B16013" s="65"/>
      <c r="C16013" s="65"/>
      <c r="D16013" s="65"/>
      <c r="E16013" s="65"/>
      <c r="F16013" s="65"/>
      <c r="G16013" s="65"/>
      <c r="H16013" s="113"/>
    </row>
    <row r="16014" spans="1:8">
      <c r="A16014" s="65"/>
      <c r="B16014" s="65"/>
      <c r="C16014" s="65"/>
      <c r="D16014" s="65"/>
      <c r="E16014" s="65"/>
      <c r="F16014" s="65"/>
      <c r="G16014" s="65"/>
      <c r="H16014" s="113"/>
    </row>
    <row r="16015" spans="1:8">
      <c r="A16015" s="65"/>
      <c r="B16015" s="65"/>
      <c r="C16015" s="65"/>
      <c r="D16015" s="65"/>
      <c r="E16015" s="65"/>
      <c r="F16015" s="65"/>
      <c r="G16015" s="65"/>
      <c r="H16015" s="113"/>
    </row>
    <row r="16016" spans="1:8">
      <c r="A16016" s="65"/>
      <c r="B16016" s="65"/>
      <c r="C16016" s="65"/>
      <c r="D16016" s="65"/>
      <c r="E16016" s="65"/>
      <c r="F16016" s="65"/>
      <c r="G16016" s="65"/>
      <c r="H16016" s="113"/>
    </row>
    <row r="16017" spans="1:8">
      <c r="A16017" s="65"/>
      <c r="B16017" s="65"/>
      <c r="C16017" s="65"/>
      <c r="D16017" s="65"/>
      <c r="E16017" s="65"/>
      <c r="F16017" s="65"/>
      <c r="G16017" s="65"/>
      <c r="H16017" s="113"/>
    </row>
    <row r="16018" spans="1:8">
      <c r="A16018" s="65"/>
      <c r="B16018" s="65"/>
      <c r="C16018" s="65"/>
      <c r="D16018" s="65"/>
      <c r="E16018" s="65"/>
      <c r="F16018" s="65"/>
      <c r="G16018" s="65"/>
      <c r="H16018" s="113"/>
    </row>
    <row r="16019" spans="1:8">
      <c r="A16019" s="65"/>
      <c r="B16019" s="65"/>
      <c r="C16019" s="65"/>
      <c r="D16019" s="65"/>
      <c r="E16019" s="65"/>
      <c r="F16019" s="65"/>
      <c r="G16019" s="65"/>
      <c r="H16019" s="113"/>
    </row>
    <row r="16020" spans="1:8">
      <c r="A16020" s="65"/>
      <c r="B16020" s="65"/>
      <c r="C16020" s="65"/>
      <c r="D16020" s="65"/>
      <c r="E16020" s="65"/>
      <c r="F16020" s="65"/>
      <c r="G16020" s="65"/>
      <c r="H16020" s="113"/>
    </row>
    <row r="16021" spans="1:8">
      <c r="A16021" s="65"/>
      <c r="B16021" s="65"/>
      <c r="C16021" s="65"/>
      <c r="D16021" s="65"/>
      <c r="E16021" s="65"/>
      <c r="F16021" s="65"/>
      <c r="G16021" s="65"/>
      <c r="H16021" s="113"/>
    </row>
    <row r="16022" spans="1:8">
      <c r="A16022" s="65"/>
      <c r="B16022" s="65"/>
      <c r="C16022" s="65"/>
      <c r="D16022" s="65"/>
      <c r="E16022" s="65"/>
      <c r="F16022" s="65"/>
      <c r="G16022" s="65"/>
      <c r="H16022" s="113"/>
    </row>
    <row r="16023" spans="1:8">
      <c r="A16023" s="65"/>
      <c r="B16023" s="65"/>
      <c r="C16023" s="65"/>
      <c r="D16023" s="65"/>
      <c r="E16023" s="65"/>
      <c r="F16023" s="65"/>
      <c r="G16023" s="65"/>
      <c r="H16023" s="113"/>
    </row>
    <row r="16024" spans="1:8">
      <c r="A16024" s="65"/>
      <c r="B16024" s="65"/>
      <c r="C16024" s="65"/>
      <c r="D16024" s="65"/>
      <c r="E16024" s="65"/>
      <c r="F16024" s="65"/>
      <c r="G16024" s="65"/>
      <c r="H16024" s="113"/>
    </row>
    <row r="16025" spans="1:8">
      <c r="A16025" s="65"/>
      <c r="B16025" s="65"/>
      <c r="C16025" s="65"/>
      <c r="D16025" s="65"/>
      <c r="E16025" s="65"/>
      <c r="F16025" s="65"/>
      <c r="G16025" s="65"/>
      <c r="H16025" s="113"/>
    </row>
    <row r="16026" spans="1:8">
      <c r="A16026" s="65"/>
      <c r="B16026" s="65"/>
      <c r="C16026" s="65"/>
      <c r="D16026" s="65"/>
      <c r="E16026" s="65"/>
      <c r="F16026" s="65"/>
      <c r="G16026" s="65"/>
      <c r="H16026" s="113"/>
    </row>
    <row r="16027" spans="1:8">
      <c r="A16027" s="65"/>
      <c r="B16027" s="65"/>
      <c r="C16027" s="65"/>
      <c r="D16027" s="65"/>
      <c r="E16027" s="65"/>
      <c r="F16027" s="65"/>
      <c r="G16027" s="65"/>
      <c r="H16027" s="113"/>
    </row>
    <row r="16028" spans="1:8">
      <c r="A16028" s="65"/>
      <c r="B16028" s="65"/>
      <c r="C16028" s="65"/>
      <c r="D16028" s="65"/>
      <c r="E16028" s="65"/>
      <c r="F16028" s="65"/>
      <c r="G16028" s="65"/>
      <c r="H16028" s="113"/>
    </row>
    <row r="16029" spans="1:8">
      <c r="A16029" s="65"/>
      <c r="B16029" s="65"/>
      <c r="C16029" s="65"/>
      <c r="D16029" s="65"/>
      <c r="E16029" s="65"/>
      <c r="F16029" s="65"/>
      <c r="G16029" s="65"/>
      <c r="H16029" s="113"/>
    </row>
    <row r="16030" spans="1:8">
      <c r="A16030" s="65"/>
      <c r="B16030" s="65"/>
      <c r="C16030" s="65"/>
      <c r="D16030" s="65"/>
      <c r="E16030" s="65"/>
      <c r="F16030" s="65"/>
      <c r="G16030" s="65"/>
      <c r="H16030" s="113"/>
    </row>
    <row r="16031" spans="1:8">
      <c r="A16031" s="65"/>
      <c r="B16031" s="65"/>
      <c r="C16031" s="65"/>
      <c r="D16031" s="65"/>
      <c r="E16031" s="65"/>
      <c r="F16031" s="65"/>
      <c r="G16031" s="65"/>
      <c r="H16031" s="113"/>
    </row>
    <row r="16032" spans="1:8">
      <c r="A16032" s="65"/>
      <c r="B16032" s="65"/>
      <c r="C16032" s="65"/>
      <c r="D16032" s="65"/>
      <c r="E16032" s="65"/>
      <c r="F16032" s="65"/>
      <c r="G16032" s="65"/>
      <c r="H16032" s="113"/>
    </row>
    <row r="16033" spans="1:8">
      <c r="A16033" s="65"/>
      <c r="B16033" s="65"/>
      <c r="C16033" s="65"/>
      <c r="D16033" s="65"/>
      <c r="E16033" s="65"/>
      <c r="F16033" s="65"/>
      <c r="G16033" s="65"/>
      <c r="H16033" s="113"/>
    </row>
    <row r="16034" spans="1:8">
      <c r="A16034" s="65"/>
      <c r="B16034" s="65"/>
      <c r="C16034" s="65"/>
      <c r="D16034" s="65"/>
      <c r="E16034" s="65"/>
      <c r="F16034" s="65"/>
      <c r="G16034" s="65"/>
      <c r="H16034" s="113"/>
    </row>
    <row r="16035" spans="1:8">
      <c r="A16035" s="65"/>
      <c r="B16035" s="65"/>
      <c r="C16035" s="65"/>
      <c r="D16035" s="65"/>
      <c r="E16035" s="65"/>
      <c r="F16035" s="65"/>
      <c r="G16035" s="65"/>
      <c r="H16035" s="113"/>
    </row>
    <row r="16036" spans="1:8">
      <c r="A16036" s="65"/>
      <c r="B16036" s="65"/>
      <c r="C16036" s="65"/>
      <c r="D16036" s="65"/>
      <c r="E16036" s="65"/>
      <c r="F16036" s="65"/>
      <c r="G16036" s="65"/>
      <c r="H16036" s="113"/>
    </row>
    <row r="16037" spans="1:8">
      <c r="A16037" s="65"/>
      <c r="B16037" s="65"/>
      <c r="C16037" s="65"/>
      <c r="D16037" s="65"/>
      <c r="E16037" s="65"/>
      <c r="F16037" s="65"/>
      <c r="G16037" s="65"/>
      <c r="H16037" s="113"/>
    </row>
    <row r="16038" spans="1:8">
      <c r="A16038" s="65"/>
      <c r="B16038" s="65"/>
      <c r="C16038" s="65"/>
      <c r="D16038" s="65"/>
      <c r="E16038" s="65"/>
      <c r="F16038" s="65"/>
      <c r="G16038" s="65"/>
      <c r="H16038" s="113"/>
    </row>
    <row r="16039" spans="1:8">
      <c r="A16039" s="65"/>
      <c r="B16039" s="65"/>
      <c r="C16039" s="65"/>
      <c r="D16039" s="65"/>
      <c r="E16039" s="65"/>
      <c r="F16039" s="65"/>
      <c r="G16039" s="65"/>
      <c r="H16039" s="113"/>
    </row>
    <row r="16040" spans="1:8">
      <c r="A16040" s="65"/>
      <c r="B16040" s="65"/>
      <c r="C16040" s="65"/>
      <c r="D16040" s="65"/>
      <c r="E16040" s="65"/>
      <c r="F16040" s="65"/>
      <c r="G16040" s="65"/>
      <c r="H16040" s="113"/>
    </row>
    <row r="16041" spans="1:8">
      <c r="A16041" s="65"/>
      <c r="B16041" s="65"/>
      <c r="C16041" s="65"/>
      <c r="D16041" s="65"/>
      <c r="E16041" s="65"/>
      <c r="F16041" s="65"/>
      <c r="G16041" s="65"/>
      <c r="H16041" s="113"/>
    </row>
    <row r="16042" spans="1:8">
      <c r="A16042" s="65"/>
      <c r="B16042" s="65"/>
      <c r="C16042" s="65"/>
      <c r="D16042" s="65"/>
      <c r="E16042" s="65"/>
      <c r="F16042" s="65"/>
      <c r="G16042" s="65"/>
      <c r="H16042" s="113"/>
    </row>
    <row r="16043" spans="1:8">
      <c r="A16043" s="65"/>
      <c r="B16043" s="65"/>
      <c r="C16043" s="65"/>
      <c r="D16043" s="65"/>
      <c r="E16043" s="65"/>
      <c r="F16043" s="65"/>
      <c r="G16043" s="65"/>
      <c r="H16043" s="113"/>
    </row>
    <row r="16044" spans="1:8">
      <c r="A16044" s="65"/>
      <c r="B16044" s="65"/>
      <c r="C16044" s="65"/>
      <c r="D16044" s="65"/>
      <c r="E16044" s="65"/>
      <c r="F16044" s="65"/>
      <c r="G16044" s="65"/>
      <c r="H16044" s="113"/>
    </row>
    <row r="16045" spans="1:8">
      <c r="A16045" s="65"/>
      <c r="B16045" s="65"/>
      <c r="C16045" s="65"/>
      <c r="D16045" s="65"/>
      <c r="E16045" s="65"/>
      <c r="F16045" s="65"/>
      <c r="G16045" s="65"/>
      <c r="H16045" s="113"/>
    </row>
    <row r="16046" spans="1:8">
      <c r="A16046" s="65"/>
      <c r="B16046" s="65"/>
      <c r="C16046" s="65"/>
      <c r="D16046" s="65"/>
      <c r="E16046" s="65"/>
      <c r="F16046" s="65"/>
      <c r="G16046" s="65"/>
      <c r="H16046" s="113"/>
    </row>
    <row r="16047" spans="1:8">
      <c r="A16047" s="65"/>
      <c r="B16047" s="65"/>
      <c r="C16047" s="65"/>
      <c r="D16047" s="65"/>
      <c r="E16047" s="65"/>
      <c r="F16047" s="65"/>
      <c r="G16047" s="65"/>
      <c r="H16047" s="113"/>
    </row>
    <row r="16048" spans="1:8">
      <c r="A16048" s="65"/>
      <c r="B16048" s="65"/>
      <c r="C16048" s="65"/>
      <c r="D16048" s="65"/>
      <c r="E16048" s="65"/>
      <c r="F16048" s="65"/>
      <c r="G16048" s="65"/>
      <c r="H16048" s="113"/>
    </row>
    <row r="16049" spans="1:8">
      <c r="A16049" s="65"/>
      <c r="B16049" s="65"/>
      <c r="C16049" s="65"/>
      <c r="D16049" s="65"/>
      <c r="E16049" s="65"/>
      <c r="F16049" s="65"/>
      <c r="G16049" s="65"/>
      <c r="H16049" s="113"/>
    </row>
    <row r="16050" spans="1:8">
      <c r="A16050" s="65"/>
      <c r="B16050" s="65"/>
      <c r="C16050" s="65"/>
      <c r="D16050" s="65"/>
      <c r="E16050" s="65"/>
      <c r="F16050" s="65"/>
      <c r="G16050" s="65"/>
      <c r="H16050" s="113"/>
    </row>
    <row r="16051" spans="1:8">
      <c r="A16051" s="65"/>
      <c r="B16051" s="65"/>
      <c r="C16051" s="65"/>
      <c r="D16051" s="65"/>
      <c r="E16051" s="65"/>
      <c r="F16051" s="65"/>
      <c r="G16051" s="65"/>
      <c r="H16051" s="113"/>
    </row>
    <row r="16052" spans="1:8">
      <c r="A16052" s="65"/>
      <c r="B16052" s="65"/>
      <c r="C16052" s="65"/>
      <c r="D16052" s="65"/>
      <c r="E16052" s="65"/>
      <c r="F16052" s="65"/>
      <c r="G16052" s="65"/>
      <c r="H16052" s="113"/>
    </row>
    <row r="16053" spans="1:8">
      <c r="A16053" s="65"/>
      <c r="B16053" s="65"/>
      <c r="C16053" s="65"/>
      <c r="D16053" s="65"/>
      <c r="E16053" s="65"/>
      <c r="F16053" s="65"/>
      <c r="G16053" s="65"/>
      <c r="H16053" s="113"/>
    </row>
    <row r="16054" spans="1:8">
      <c r="A16054" s="65"/>
      <c r="B16054" s="65"/>
      <c r="C16054" s="65"/>
      <c r="D16054" s="65"/>
      <c r="E16054" s="65"/>
      <c r="F16054" s="65"/>
      <c r="G16054" s="65"/>
      <c r="H16054" s="113"/>
    </row>
    <row r="16055" spans="1:8">
      <c r="A16055" s="65"/>
      <c r="B16055" s="65"/>
      <c r="C16055" s="65"/>
      <c r="D16055" s="65"/>
      <c r="E16055" s="65"/>
      <c r="F16055" s="65"/>
      <c r="G16055" s="65"/>
      <c r="H16055" s="113"/>
    </row>
    <row r="16056" spans="1:8">
      <c r="A16056" s="65"/>
      <c r="B16056" s="65"/>
      <c r="C16056" s="65"/>
      <c r="D16056" s="65"/>
      <c r="E16056" s="65"/>
      <c r="F16056" s="65"/>
      <c r="G16056" s="65"/>
      <c r="H16056" s="113"/>
    </row>
    <row r="16057" spans="1:8">
      <c r="A16057" s="65"/>
      <c r="B16057" s="65"/>
      <c r="C16057" s="65"/>
      <c r="D16057" s="65"/>
      <c r="E16057" s="65"/>
      <c r="F16057" s="65"/>
      <c r="G16057" s="65"/>
      <c r="H16057" s="113"/>
    </row>
    <row r="16058" spans="1:8">
      <c r="A16058" s="65"/>
      <c r="B16058" s="65"/>
      <c r="C16058" s="65"/>
      <c r="D16058" s="65"/>
      <c r="E16058" s="65"/>
      <c r="F16058" s="65"/>
      <c r="G16058" s="65"/>
      <c r="H16058" s="113"/>
    </row>
    <row r="16059" spans="1:8">
      <c r="A16059" s="65"/>
      <c r="B16059" s="65"/>
      <c r="C16059" s="65"/>
      <c r="D16059" s="65"/>
      <c r="E16059" s="65"/>
      <c r="F16059" s="65"/>
      <c r="G16059" s="65"/>
      <c r="H16059" s="113"/>
    </row>
    <row r="16060" spans="1:8">
      <c r="A16060" s="65"/>
      <c r="B16060" s="65"/>
      <c r="C16060" s="65"/>
      <c r="D16060" s="65"/>
      <c r="E16060" s="65"/>
      <c r="F16060" s="65"/>
      <c r="G16060" s="65"/>
      <c r="H16060" s="113"/>
    </row>
    <row r="16061" spans="1:8">
      <c r="A16061" s="65"/>
      <c r="B16061" s="65"/>
      <c r="C16061" s="65"/>
      <c r="D16061" s="65"/>
      <c r="E16061" s="65"/>
      <c r="F16061" s="65"/>
      <c r="G16061" s="65"/>
      <c r="H16061" s="113"/>
    </row>
    <row r="16062" spans="1:8">
      <c r="A16062" s="65"/>
      <c r="B16062" s="65"/>
      <c r="C16062" s="65"/>
      <c r="D16062" s="65"/>
      <c r="E16062" s="65"/>
      <c r="F16062" s="65"/>
      <c r="G16062" s="65"/>
      <c r="H16062" s="113"/>
    </row>
    <row r="16063" spans="1:8">
      <c r="A16063" s="65"/>
      <c r="B16063" s="65"/>
      <c r="C16063" s="65"/>
      <c r="D16063" s="65"/>
      <c r="E16063" s="65"/>
      <c r="F16063" s="65"/>
      <c r="G16063" s="65"/>
      <c r="H16063" s="113"/>
    </row>
    <row r="16064" spans="1:8">
      <c r="A16064" s="65"/>
      <c r="B16064" s="65"/>
      <c r="C16064" s="65"/>
      <c r="D16064" s="65"/>
      <c r="E16064" s="65"/>
      <c r="F16064" s="65"/>
      <c r="G16064" s="65"/>
      <c r="H16064" s="113"/>
    </row>
    <row r="16065" spans="1:8">
      <c r="A16065" s="65"/>
      <c r="B16065" s="65"/>
      <c r="C16065" s="65"/>
      <c r="D16065" s="65"/>
      <c r="E16065" s="65"/>
      <c r="F16065" s="65"/>
      <c r="G16065" s="65"/>
      <c r="H16065" s="113"/>
    </row>
    <row r="16066" spans="1:8">
      <c r="A16066" s="65"/>
      <c r="B16066" s="65"/>
      <c r="C16066" s="65"/>
      <c r="D16066" s="65"/>
      <c r="E16066" s="65"/>
      <c r="F16066" s="65"/>
      <c r="G16066" s="65"/>
      <c r="H16066" s="113"/>
    </row>
    <row r="16067" spans="1:8">
      <c r="A16067" s="65"/>
      <c r="B16067" s="65"/>
      <c r="C16067" s="65"/>
      <c r="D16067" s="65"/>
      <c r="E16067" s="65"/>
      <c r="F16067" s="65"/>
      <c r="G16067" s="65"/>
      <c r="H16067" s="113"/>
    </row>
    <row r="16068" spans="1:8">
      <c r="A16068" s="65"/>
      <c r="B16068" s="65"/>
      <c r="C16068" s="65"/>
      <c r="D16068" s="65"/>
      <c r="E16068" s="65"/>
      <c r="F16068" s="65"/>
      <c r="G16068" s="65"/>
      <c r="H16068" s="113"/>
    </row>
    <row r="16069" spans="1:8">
      <c r="A16069" s="65"/>
      <c r="B16069" s="65"/>
      <c r="C16069" s="65"/>
      <c r="D16069" s="65"/>
      <c r="E16069" s="65"/>
      <c r="F16069" s="65"/>
      <c r="G16069" s="65"/>
      <c r="H16069" s="113"/>
    </row>
    <row r="16070" spans="1:8">
      <c r="A16070" s="65"/>
      <c r="B16070" s="65"/>
      <c r="C16070" s="65"/>
      <c r="D16070" s="65"/>
      <c r="E16070" s="65"/>
      <c r="F16070" s="65"/>
      <c r="G16070" s="65"/>
      <c r="H16070" s="113"/>
    </row>
    <row r="16071" spans="1:8">
      <c r="A16071" s="65"/>
      <c r="B16071" s="65"/>
      <c r="C16071" s="65"/>
      <c r="D16071" s="65"/>
      <c r="E16071" s="65"/>
      <c r="F16071" s="65"/>
      <c r="G16071" s="65"/>
      <c r="H16071" s="113"/>
    </row>
    <row r="16072" spans="1:8">
      <c r="A16072" s="65"/>
      <c r="B16072" s="65"/>
      <c r="C16072" s="65"/>
      <c r="D16072" s="65"/>
      <c r="E16072" s="65"/>
      <c r="F16072" s="65"/>
      <c r="G16072" s="65"/>
      <c r="H16072" s="113"/>
    </row>
    <row r="16073" spans="1:8">
      <c r="A16073" s="65"/>
      <c r="B16073" s="65"/>
      <c r="C16073" s="65"/>
      <c r="D16073" s="65"/>
      <c r="E16073" s="65"/>
      <c r="F16073" s="65"/>
      <c r="G16073" s="65"/>
      <c r="H16073" s="113"/>
    </row>
    <row r="16074" spans="1:8">
      <c r="A16074" s="65"/>
      <c r="B16074" s="65"/>
      <c r="C16074" s="65"/>
      <c r="D16074" s="65"/>
      <c r="E16074" s="65"/>
      <c r="F16074" s="65"/>
      <c r="G16074" s="65"/>
      <c r="H16074" s="113"/>
    </row>
    <row r="16075" spans="1:8">
      <c r="A16075" s="65"/>
      <c r="B16075" s="65"/>
      <c r="C16075" s="65"/>
      <c r="D16075" s="65"/>
      <c r="E16075" s="65"/>
      <c r="F16075" s="65"/>
      <c r="G16075" s="65"/>
      <c r="H16075" s="113"/>
    </row>
    <row r="16076" spans="1:8">
      <c r="A16076" s="65"/>
      <c r="B16076" s="65"/>
      <c r="C16076" s="65"/>
      <c r="D16076" s="65"/>
      <c r="E16076" s="65"/>
      <c r="F16076" s="65"/>
      <c r="G16076" s="65"/>
      <c r="H16076" s="113"/>
    </row>
    <row r="16077" spans="1:8">
      <c r="A16077" s="65"/>
      <c r="B16077" s="65"/>
      <c r="C16077" s="65"/>
      <c r="D16077" s="65"/>
      <c r="E16077" s="65"/>
      <c r="F16077" s="65"/>
      <c r="G16077" s="65"/>
      <c r="H16077" s="113"/>
    </row>
    <row r="16078" spans="1:8">
      <c r="A16078" s="65"/>
      <c r="B16078" s="65"/>
      <c r="C16078" s="65"/>
      <c r="D16078" s="65"/>
      <c r="E16078" s="65"/>
      <c r="F16078" s="65"/>
      <c r="G16078" s="65"/>
      <c r="H16078" s="113"/>
    </row>
    <row r="16079" spans="1:8">
      <c r="A16079" s="65"/>
      <c r="B16079" s="65"/>
      <c r="C16079" s="65"/>
      <c r="D16079" s="65"/>
      <c r="E16079" s="65"/>
      <c r="F16079" s="65"/>
      <c r="G16079" s="65"/>
      <c r="H16079" s="113"/>
    </row>
    <row r="16080" spans="1:8">
      <c r="A16080" s="65"/>
      <c r="B16080" s="65"/>
      <c r="C16080" s="65"/>
      <c r="D16080" s="65"/>
      <c r="E16080" s="65"/>
      <c r="F16080" s="65"/>
      <c r="G16080" s="65"/>
      <c r="H16080" s="113"/>
    </row>
    <row r="16081" spans="1:8">
      <c r="A16081" s="65"/>
      <c r="B16081" s="65"/>
      <c r="C16081" s="65"/>
      <c r="D16081" s="65"/>
      <c r="E16081" s="65"/>
      <c r="F16081" s="65"/>
      <c r="G16081" s="65"/>
      <c r="H16081" s="113"/>
    </row>
    <row r="16082" spans="1:8">
      <c r="A16082" s="65"/>
      <c r="B16082" s="65"/>
      <c r="C16082" s="65"/>
      <c r="D16082" s="65"/>
      <c r="E16082" s="65"/>
      <c r="F16082" s="65"/>
      <c r="G16082" s="65"/>
      <c r="H16082" s="113"/>
    </row>
    <row r="16083" spans="1:8">
      <c r="A16083" s="65"/>
      <c r="B16083" s="65"/>
      <c r="C16083" s="65"/>
      <c r="D16083" s="65"/>
      <c r="E16083" s="65"/>
      <c r="F16083" s="65"/>
      <c r="G16083" s="65"/>
      <c r="H16083" s="113"/>
    </row>
    <row r="16084" spans="1:8">
      <c r="A16084" s="65"/>
      <c r="B16084" s="65"/>
      <c r="C16084" s="65"/>
      <c r="D16084" s="65"/>
      <c r="E16084" s="65"/>
      <c r="F16084" s="65"/>
      <c r="G16084" s="65"/>
      <c r="H16084" s="113"/>
    </row>
    <row r="16085" spans="1:8">
      <c r="A16085" s="65"/>
      <c r="B16085" s="65"/>
      <c r="C16085" s="65"/>
      <c r="D16085" s="65"/>
      <c r="E16085" s="65"/>
      <c r="F16085" s="65"/>
      <c r="G16085" s="65"/>
      <c r="H16085" s="113"/>
    </row>
    <row r="16086" spans="1:8">
      <c r="A16086" s="65"/>
      <c r="B16086" s="65"/>
      <c r="C16086" s="65"/>
      <c r="D16086" s="65"/>
      <c r="E16086" s="65"/>
      <c r="F16086" s="65"/>
      <c r="G16086" s="65"/>
      <c r="H16086" s="113"/>
    </row>
    <row r="16087" spans="1:8">
      <c r="A16087" s="65"/>
      <c r="B16087" s="65"/>
      <c r="C16087" s="65"/>
      <c r="D16087" s="65"/>
      <c r="E16087" s="65"/>
      <c r="F16087" s="65"/>
      <c r="G16087" s="65"/>
      <c r="H16087" s="113"/>
    </row>
    <row r="16088" spans="1:8">
      <c r="A16088" s="65"/>
      <c r="B16088" s="65"/>
      <c r="C16088" s="65"/>
      <c r="D16088" s="65"/>
      <c r="E16088" s="65"/>
      <c r="F16088" s="65"/>
      <c r="G16088" s="65"/>
      <c r="H16088" s="113"/>
    </row>
    <row r="16089" spans="1:8">
      <c r="A16089" s="65"/>
      <c r="B16089" s="65"/>
      <c r="C16089" s="65"/>
      <c r="D16089" s="65"/>
      <c r="E16089" s="65"/>
      <c r="F16089" s="65"/>
      <c r="G16089" s="65"/>
      <c r="H16089" s="113"/>
    </row>
    <row r="16090" spans="1:8">
      <c r="A16090" s="65"/>
      <c r="B16090" s="65"/>
      <c r="C16090" s="65"/>
      <c r="D16090" s="65"/>
      <c r="E16090" s="65"/>
      <c r="F16090" s="65"/>
      <c r="G16090" s="65"/>
      <c r="H16090" s="113"/>
    </row>
    <row r="16091" spans="1:8">
      <c r="A16091" s="65"/>
      <c r="B16091" s="65"/>
      <c r="C16091" s="65"/>
      <c r="D16091" s="65"/>
      <c r="E16091" s="65"/>
      <c r="F16091" s="65"/>
      <c r="G16091" s="65"/>
      <c r="H16091" s="113"/>
    </row>
    <row r="16092" spans="1:8">
      <c r="A16092" s="65"/>
      <c r="B16092" s="65"/>
      <c r="C16092" s="65"/>
      <c r="D16092" s="65"/>
      <c r="E16092" s="65"/>
      <c r="F16092" s="65"/>
      <c r="G16092" s="65"/>
      <c r="H16092" s="113"/>
    </row>
    <row r="16093" spans="1:8">
      <c r="A16093" s="65"/>
      <c r="B16093" s="65"/>
      <c r="C16093" s="65"/>
      <c r="D16093" s="65"/>
      <c r="E16093" s="65"/>
      <c r="F16093" s="65"/>
      <c r="G16093" s="65"/>
      <c r="H16093" s="113"/>
    </row>
    <row r="16094" spans="1:8">
      <c r="A16094" s="65"/>
      <c r="B16094" s="65"/>
      <c r="C16094" s="65"/>
      <c r="D16094" s="65"/>
      <c r="E16094" s="65"/>
      <c r="F16094" s="65"/>
      <c r="G16094" s="65"/>
      <c r="H16094" s="113"/>
    </row>
    <row r="16095" spans="1:8">
      <c r="A16095" s="65"/>
      <c r="B16095" s="65"/>
      <c r="C16095" s="65"/>
      <c r="D16095" s="65"/>
      <c r="E16095" s="65"/>
      <c r="F16095" s="65"/>
      <c r="G16095" s="65"/>
      <c r="H16095" s="113"/>
    </row>
    <row r="16096" spans="1:8">
      <c r="A16096" s="65"/>
      <c r="B16096" s="65"/>
      <c r="C16096" s="65"/>
      <c r="D16096" s="65"/>
      <c r="E16096" s="65"/>
      <c r="F16096" s="65"/>
      <c r="G16096" s="65"/>
      <c r="H16096" s="113"/>
    </row>
    <row r="16097" spans="1:8">
      <c r="A16097" s="65"/>
      <c r="B16097" s="65"/>
      <c r="C16097" s="65"/>
      <c r="D16097" s="65"/>
      <c r="E16097" s="65"/>
      <c r="F16097" s="65"/>
      <c r="G16097" s="65"/>
      <c r="H16097" s="113"/>
    </row>
    <row r="16098" spans="1:8">
      <c r="A16098" s="65"/>
      <c r="B16098" s="65"/>
      <c r="C16098" s="65"/>
      <c r="D16098" s="65"/>
      <c r="E16098" s="65"/>
      <c r="F16098" s="65"/>
      <c r="G16098" s="65"/>
      <c r="H16098" s="113"/>
    </row>
    <row r="16099" spans="1:8">
      <c r="A16099" s="65"/>
      <c r="B16099" s="65"/>
      <c r="C16099" s="65"/>
      <c r="D16099" s="65"/>
      <c r="E16099" s="65"/>
      <c r="F16099" s="65"/>
      <c r="G16099" s="65"/>
      <c r="H16099" s="113"/>
    </row>
    <row r="16100" spans="1:8">
      <c r="A16100" s="65"/>
      <c r="B16100" s="65"/>
      <c r="C16100" s="65"/>
      <c r="D16100" s="65"/>
      <c r="E16100" s="65"/>
      <c r="F16100" s="65"/>
      <c r="G16100" s="65"/>
      <c r="H16100" s="113"/>
    </row>
    <row r="16101" spans="1:8">
      <c r="A16101" s="65"/>
      <c r="B16101" s="65"/>
      <c r="C16101" s="65"/>
      <c r="D16101" s="65"/>
      <c r="E16101" s="65"/>
      <c r="F16101" s="65"/>
      <c r="G16101" s="65"/>
      <c r="H16101" s="113"/>
    </row>
    <row r="16102" spans="1:8">
      <c r="A16102" s="65"/>
      <c r="B16102" s="65"/>
      <c r="C16102" s="65"/>
      <c r="D16102" s="65"/>
      <c r="E16102" s="65"/>
      <c r="F16102" s="65"/>
      <c r="G16102" s="65"/>
      <c r="H16102" s="113"/>
    </row>
    <row r="16103" spans="1:8">
      <c r="A16103" s="65"/>
      <c r="B16103" s="65"/>
      <c r="C16103" s="65"/>
      <c r="D16103" s="65"/>
      <c r="E16103" s="65"/>
      <c r="F16103" s="65"/>
      <c r="G16103" s="65"/>
      <c r="H16103" s="113"/>
    </row>
    <row r="16104" spans="1:8">
      <c r="A16104" s="65"/>
      <c r="B16104" s="65"/>
      <c r="C16104" s="65"/>
      <c r="D16104" s="65"/>
      <c r="E16104" s="65"/>
      <c r="F16104" s="65"/>
      <c r="G16104" s="65"/>
      <c r="H16104" s="113"/>
    </row>
    <row r="16105" spans="1:8">
      <c r="A16105" s="65"/>
      <c r="B16105" s="65"/>
      <c r="C16105" s="65"/>
      <c r="D16105" s="65"/>
      <c r="E16105" s="65"/>
      <c r="F16105" s="65"/>
      <c r="G16105" s="65"/>
      <c r="H16105" s="113"/>
    </row>
    <row r="16106" spans="1:8">
      <c r="A16106" s="65"/>
      <c r="B16106" s="65"/>
      <c r="C16106" s="65"/>
      <c r="D16106" s="65"/>
      <c r="E16106" s="65"/>
      <c r="F16106" s="65"/>
      <c r="G16106" s="65"/>
      <c r="H16106" s="113"/>
    </row>
    <row r="16107" spans="1:8">
      <c r="A16107" s="65"/>
      <c r="B16107" s="65"/>
      <c r="C16107" s="65"/>
      <c r="D16107" s="65"/>
      <c r="E16107" s="65"/>
      <c r="F16107" s="65"/>
      <c r="G16107" s="65"/>
      <c r="H16107" s="113"/>
    </row>
    <row r="16108" spans="1:8">
      <c r="A16108" s="65"/>
      <c r="B16108" s="65"/>
      <c r="C16108" s="65"/>
      <c r="D16108" s="65"/>
      <c r="E16108" s="65"/>
      <c r="F16108" s="65"/>
      <c r="G16108" s="65"/>
      <c r="H16108" s="113"/>
    </row>
    <row r="16109" spans="1:8">
      <c r="A16109" s="65"/>
      <c r="B16109" s="65"/>
      <c r="C16109" s="65"/>
      <c r="D16109" s="65"/>
      <c r="E16109" s="65"/>
      <c r="F16109" s="65"/>
      <c r="G16109" s="65"/>
      <c r="H16109" s="113"/>
    </row>
    <row r="16110" spans="1:8">
      <c r="A16110" s="65"/>
      <c r="B16110" s="65"/>
      <c r="C16110" s="65"/>
      <c r="D16110" s="65"/>
      <c r="E16110" s="65"/>
      <c r="F16110" s="65"/>
      <c r="G16110" s="65"/>
      <c r="H16110" s="113"/>
    </row>
    <row r="16111" spans="1:8">
      <c r="A16111" s="65"/>
      <c r="B16111" s="65"/>
      <c r="C16111" s="65"/>
      <c r="D16111" s="65"/>
      <c r="E16111" s="65"/>
      <c r="F16111" s="65"/>
      <c r="G16111" s="65"/>
      <c r="H16111" s="113"/>
    </row>
    <row r="16112" spans="1:8">
      <c r="A16112" s="65"/>
      <c r="B16112" s="65"/>
      <c r="C16112" s="65"/>
      <c r="D16112" s="65"/>
      <c r="E16112" s="65"/>
      <c r="F16112" s="65"/>
      <c r="G16112" s="65"/>
      <c r="H16112" s="113"/>
    </row>
    <row r="16113" spans="1:8">
      <c r="A16113" s="65"/>
      <c r="B16113" s="65"/>
      <c r="C16113" s="65"/>
      <c r="D16113" s="65"/>
      <c r="E16113" s="65"/>
      <c r="F16113" s="65"/>
      <c r="G16113" s="65"/>
      <c r="H16113" s="113"/>
    </row>
    <row r="16114" spans="1:8">
      <c r="A16114" s="65"/>
      <c r="B16114" s="65"/>
      <c r="C16114" s="65"/>
      <c r="D16114" s="65"/>
      <c r="E16114" s="65"/>
      <c r="F16114" s="65"/>
      <c r="G16114" s="65"/>
      <c r="H16114" s="113"/>
    </row>
    <row r="16115" spans="1:8">
      <c r="A16115" s="65"/>
      <c r="B16115" s="65"/>
      <c r="C16115" s="65"/>
      <c r="D16115" s="65"/>
      <c r="E16115" s="65"/>
      <c r="F16115" s="65"/>
      <c r="G16115" s="65"/>
      <c r="H16115" s="113"/>
    </row>
    <row r="16116" spans="1:8">
      <c r="A16116" s="65"/>
      <c r="B16116" s="65"/>
      <c r="C16116" s="65"/>
      <c r="D16116" s="65"/>
      <c r="E16116" s="65"/>
      <c r="F16116" s="65"/>
      <c r="G16116" s="65"/>
      <c r="H16116" s="113"/>
    </row>
    <row r="16117" spans="1:8">
      <c r="A16117" s="65"/>
      <c r="B16117" s="65"/>
      <c r="C16117" s="65"/>
      <c r="D16117" s="65"/>
      <c r="E16117" s="65"/>
      <c r="F16117" s="65"/>
      <c r="G16117" s="65"/>
      <c r="H16117" s="113"/>
    </row>
    <row r="16118" spans="1:8">
      <c r="A16118" s="65"/>
      <c r="B16118" s="65"/>
      <c r="C16118" s="65"/>
      <c r="D16118" s="65"/>
      <c r="E16118" s="65"/>
      <c r="F16118" s="65"/>
      <c r="G16118" s="65"/>
      <c r="H16118" s="113"/>
    </row>
    <row r="16119" spans="1:8">
      <c r="A16119" s="65"/>
      <c r="B16119" s="65"/>
      <c r="C16119" s="65"/>
      <c r="D16119" s="65"/>
      <c r="E16119" s="65"/>
      <c r="F16119" s="65"/>
      <c r="G16119" s="65"/>
      <c r="H16119" s="113"/>
    </row>
    <row r="16120" spans="1:8">
      <c r="A16120" s="65"/>
      <c r="B16120" s="65"/>
      <c r="C16120" s="65"/>
      <c r="D16120" s="65"/>
      <c r="E16120" s="65"/>
      <c r="F16120" s="65"/>
      <c r="G16120" s="65"/>
      <c r="H16120" s="113"/>
    </row>
    <row r="16121" spans="1:8">
      <c r="A16121" s="65"/>
      <c r="B16121" s="65"/>
      <c r="C16121" s="65"/>
      <c r="D16121" s="65"/>
      <c r="E16121" s="65"/>
      <c r="F16121" s="65"/>
      <c r="G16121" s="65"/>
      <c r="H16121" s="113"/>
    </row>
    <row r="16122" spans="1:8">
      <c r="A16122" s="65"/>
      <c r="B16122" s="65"/>
      <c r="C16122" s="65"/>
      <c r="D16122" s="65"/>
      <c r="E16122" s="65"/>
      <c r="F16122" s="65"/>
      <c r="G16122" s="65"/>
      <c r="H16122" s="113"/>
    </row>
    <row r="16123" spans="1:8">
      <c r="A16123" s="65"/>
      <c r="B16123" s="65"/>
      <c r="C16123" s="65"/>
      <c r="D16123" s="65"/>
      <c r="E16123" s="65"/>
      <c r="F16123" s="65"/>
      <c r="G16123" s="65"/>
      <c r="H16123" s="113"/>
    </row>
    <row r="16124" spans="1:8">
      <c r="A16124" s="65"/>
      <c r="B16124" s="65"/>
      <c r="C16124" s="65"/>
      <c r="D16124" s="65"/>
      <c r="E16124" s="65"/>
      <c r="F16124" s="65"/>
      <c r="G16124" s="65"/>
      <c r="H16124" s="113"/>
    </row>
    <row r="16125" spans="1:8">
      <c r="A16125" s="65"/>
      <c r="B16125" s="65"/>
      <c r="C16125" s="65"/>
      <c r="D16125" s="65"/>
      <c r="E16125" s="65"/>
      <c r="F16125" s="65"/>
      <c r="G16125" s="65"/>
      <c r="H16125" s="113"/>
    </row>
    <row r="16126" spans="1:8">
      <c r="A16126" s="65"/>
      <c r="B16126" s="65"/>
      <c r="C16126" s="65"/>
      <c r="D16126" s="65"/>
      <c r="E16126" s="65"/>
      <c r="F16126" s="65"/>
      <c r="G16126" s="65"/>
      <c r="H16126" s="113"/>
    </row>
    <row r="16127" spans="1:8">
      <c r="A16127" s="65"/>
      <c r="B16127" s="65"/>
      <c r="C16127" s="65"/>
      <c r="D16127" s="65"/>
      <c r="E16127" s="65"/>
      <c r="F16127" s="65"/>
      <c r="G16127" s="65"/>
      <c r="H16127" s="113"/>
    </row>
    <row r="16128" spans="1:8">
      <c r="A16128" s="65"/>
      <c r="B16128" s="65"/>
      <c r="C16128" s="65"/>
      <c r="D16128" s="65"/>
      <c r="E16128" s="65"/>
      <c r="F16128" s="65"/>
      <c r="G16128" s="65"/>
      <c r="H16128" s="113"/>
    </row>
    <row r="16129" spans="1:8">
      <c r="A16129" s="65"/>
      <c r="B16129" s="65"/>
      <c r="C16129" s="65"/>
      <c r="D16129" s="65"/>
      <c r="E16129" s="65"/>
      <c r="F16129" s="65"/>
      <c r="G16129" s="65"/>
      <c r="H16129" s="113"/>
    </row>
    <row r="16130" spans="1:8">
      <c r="A16130" s="65"/>
      <c r="B16130" s="65"/>
      <c r="C16130" s="65"/>
      <c r="D16130" s="65"/>
      <c r="E16130" s="65"/>
      <c r="F16130" s="65"/>
      <c r="G16130" s="65"/>
      <c r="H16130" s="113"/>
    </row>
    <row r="16131" spans="1:8">
      <c r="A16131" s="65"/>
      <c r="B16131" s="65"/>
      <c r="C16131" s="65"/>
      <c r="D16131" s="65"/>
      <c r="E16131" s="65"/>
      <c r="F16131" s="65"/>
      <c r="G16131" s="65"/>
      <c r="H16131" s="113"/>
    </row>
    <row r="16132" spans="1:8">
      <c r="A16132" s="65"/>
      <c r="B16132" s="65"/>
      <c r="C16132" s="65"/>
      <c r="D16132" s="65"/>
      <c r="E16132" s="65"/>
      <c r="F16132" s="65"/>
      <c r="G16132" s="65"/>
      <c r="H16132" s="113"/>
    </row>
    <row r="16133" spans="1:8">
      <c r="A16133" s="65"/>
      <c r="B16133" s="65"/>
      <c r="C16133" s="65"/>
      <c r="D16133" s="65"/>
      <c r="E16133" s="65"/>
      <c r="F16133" s="65"/>
      <c r="G16133" s="65"/>
      <c r="H16133" s="113"/>
    </row>
    <row r="16134" spans="1:8">
      <c r="A16134" s="65"/>
      <c r="B16134" s="65"/>
      <c r="C16134" s="65"/>
      <c r="D16134" s="65"/>
      <c r="E16134" s="65"/>
      <c r="F16134" s="65"/>
      <c r="G16134" s="65"/>
      <c r="H16134" s="113"/>
    </row>
    <row r="16135" spans="1:8">
      <c r="A16135" s="65"/>
      <c r="B16135" s="65"/>
      <c r="C16135" s="65"/>
      <c r="D16135" s="65"/>
      <c r="E16135" s="65"/>
      <c r="F16135" s="65"/>
      <c r="G16135" s="65"/>
      <c r="H16135" s="113"/>
    </row>
    <row r="16136" spans="1:8">
      <c r="A16136" s="65"/>
      <c r="B16136" s="65"/>
      <c r="C16136" s="65"/>
      <c r="D16136" s="65"/>
      <c r="E16136" s="65"/>
      <c r="F16136" s="65"/>
      <c r="G16136" s="65"/>
      <c r="H16136" s="113"/>
    </row>
    <row r="16137" spans="1:8">
      <c r="A16137" s="65"/>
      <c r="B16137" s="65"/>
      <c r="C16137" s="65"/>
      <c r="D16137" s="65"/>
      <c r="E16137" s="65"/>
      <c r="F16137" s="65"/>
      <c r="G16137" s="65"/>
      <c r="H16137" s="113"/>
    </row>
    <row r="16138" spans="1:8">
      <c r="A16138" s="65"/>
      <c r="B16138" s="65"/>
      <c r="C16138" s="65"/>
      <c r="D16138" s="65"/>
      <c r="E16138" s="65"/>
      <c r="F16138" s="65"/>
      <c r="G16138" s="65"/>
      <c r="H16138" s="113"/>
    </row>
    <row r="16139" spans="1:8">
      <c r="A16139" s="65"/>
      <c r="B16139" s="65"/>
      <c r="C16139" s="65"/>
      <c r="D16139" s="65"/>
      <c r="E16139" s="65"/>
      <c r="F16139" s="65"/>
      <c r="G16139" s="65"/>
      <c r="H16139" s="113"/>
    </row>
    <row r="16140" spans="1:8">
      <c r="A16140" s="65"/>
      <c r="B16140" s="65"/>
      <c r="C16140" s="65"/>
      <c r="D16140" s="65"/>
      <c r="E16140" s="65"/>
      <c r="F16140" s="65"/>
      <c r="G16140" s="65"/>
      <c r="H16140" s="113"/>
    </row>
    <row r="16141" spans="1:8">
      <c r="A16141" s="65"/>
      <c r="B16141" s="65"/>
      <c r="C16141" s="65"/>
      <c r="D16141" s="65"/>
      <c r="E16141" s="65"/>
      <c r="F16141" s="65"/>
      <c r="G16141" s="65"/>
      <c r="H16141" s="113"/>
    </row>
    <row r="16142" spans="1:8">
      <c r="A16142" s="65"/>
      <c r="B16142" s="65"/>
      <c r="C16142" s="65"/>
      <c r="D16142" s="65"/>
      <c r="E16142" s="65"/>
      <c r="F16142" s="65"/>
      <c r="G16142" s="65"/>
      <c r="H16142" s="113"/>
    </row>
    <row r="16143" spans="1:8">
      <c r="A16143" s="65"/>
      <c r="B16143" s="65"/>
      <c r="C16143" s="65"/>
      <c r="D16143" s="65"/>
      <c r="E16143" s="65"/>
      <c r="F16143" s="65"/>
      <c r="G16143" s="65"/>
      <c r="H16143" s="113"/>
    </row>
    <row r="16144" spans="1:8">
      <c r="A16144" s="65"/>
      <c r="B16144" s="65"/>
      <c r="C16144" s="65"/>
      <c r="D16144" s="65"/>
      <c r="E16144" s="65"/>
      <c r="F16144" s="65"/>
      <c r="G16144" s="65"/>
      <c r="H16144" s="113"/>
    </row>
    <row r="16145" spans="1:8">
      <c r="A16145" s="65"/>
      <c r="B16145" s="65"/>
      <c r="C16145" s="65"/>
      <c r="D16145" s="65"/>
      <c r="E16145" s="65"/>
      <c r="F16145" s="65"/>
      <c r="G16145" s="65"/>
      <c r="H16145" s="113"/>
    </row>
    <row r="16146" spans="1:8">
      <c r="A16146" s="65"/>
      <c r="B16146" s="65"/>
      <c r="C16146" s="65"/>
      <c r="D16146" s="65"/>
      <c r="E16146" s="65"/>
      <c r="F16146" s="65"/>
      <c r="G16146" s="65"/>
      <c r="H16146" s="113"/>
    </row>
    <row r="16147" spans="1:8">
      <c r="A16147" s="65"/>
      <c r="B16147" s="65"/>
      <c r="C16147" s="65"/>
      <c r="D16147" s="65"/>
      <c r="E16147" s="65"/>
      <c r="F16147" s="65"/>
      <c r="G16147" s="65"/>
      <c r="H16147" s="113"/>
    </row>
    <row r="16148" spans="1:8">
      <c r="A16148" s="65"/>
      <c r="B16148" s="65"/>
      <c r="C16148" s="65"/>
      <c r="D16148" s="65"/>
      <c r="E16148" s="65"/>
      <c r="F16148" s="65"/>
      <c r="G16148" s="65"/>
      <c r="H16148" s="113"/>
    </row>
    <row r="16149" spans="1:8">
      <c r="A16149" s="65"/>
      <c r="B16149" s="65"/>
      <c r="C16149" s="65"/>
      <c r="D16149" s="65"/>
      <c r="E16149" s="65"/>
      <c r="F16149" s="65"/>
      <c r="G16149" s="65"/>
      <c r="H16149" s="113"/>
    </row>
    <row r="16150" spans="1:8">
      <c r="A16150" s="65"/>
      <c r="B16150" s="65"/>
      <c r="C16150" s="65"/>
      <c r="D16150" s="65"/>
      <c r="E16150" s="65"/>
      <c r="F16150" s="65"/>
      <c r="G16150" s="65"/>
      <c r="H16150" s="113"/>
    </row>
    <row r="16151" spans="1:8">
      <c r="A16151" s="65"/>
      <c r="B16151" s="65"/>
      <c r="C16151" s="65"/>
      <c r="D16151" s="65"/>
      <c r="E16151" s="65"/>
      <c r="F16151" s="65"/>
      <c r="G16151" s="65"/>
      <c r="H16151" s="113"/>
    </row>
    <row r="16152" spans="1:8">
      <c r="A16152" s="65"/>
      <c r="B16152" s="65"/>
      <c r="C16152" s="65"/>
      <c r="D16152" s="65"/>
      <c r="E16152" s="65"/>
      <c r="F16152" s="65"/>
      <c r="G16152" s="65"/>
      <c r="H16152" s="113"/>
    </row>
    <row r="16153" spans="1:8">
      <c r="A16153" s="65"/>
      <c r="B16153" s="65"/>
      <c r="C16153" s="65"/>
      <c r="D16153" s="65"/>
      <c r="E16153" s="65"/>
      <c r="F16153" s="65"/>
      <c r="G16153" s="65"/>
      <c r="H16153" s="113"/>
    </row>
    <row r="16154" spans="1:8">
      <c r="A16154" s="65"/>
      <c r="B16154" s="65"/>
      <c r="C16154" s="65"/>
      <c r="D16154" s="65"/>
      <c r="E16154" s="65"/>
      <c r="F16154" s="65"/>
      <c r="G16154" s="65"/>
      <c r="H16154" s="113"/>
    </row>
    <row r="16155" spans="1:8">
      <c r="A16155" s="65"/>
      <c r="B16155" s="65"/>
      <c r="C16155" s="65"/>
      <c r="D16155" s="65"/>
      <c r="E16155" s="65"/>
      <c r="F16155" s="65"/>
      <c r="G16155" s="65"/>
      <c r="H16155" s="113"/>
    </row>
    <row r="16156" spans="1:8">
      <c r="A16156" s="65"/>
      <c r="B16156" s="65"/>
      <c r="C16156" s="65"/>
      <c r="D16156" s="65"/>
      <c r="E16156" s="65"/>
      <c r="F16156" s="65"/>
      <c r="G16156" s="65"/>
      <c r="H16156" s="113"/>
    </row>
    <row r="16157" spans="1:8">
      <c r="A16157" s="65"/>
      <c r="B16157" s="65"/>
      <c r="C16157" s="65"/>
      <c r="D16157" s="65"/>
      <c r="E16157" s="65"/>
      <c r="F16157" s="65"/>
      <c r="G16157" s="65"/>
      <c r="H16157" s="113"/>
    </row>
    <row r="16158" spans="1:8">
      <c r="A16158" s="65"/>
      <c r="B16158" s="65"/>
      <c r="C16158" s="65"/>
      <c r="D16158" s="65"/>
      <c r="E16158" s="65"/>
      <c r="F16158" s="65"/>
      <c r="G16158" s="65"/>
      <c r="H16158" s="113"/>
    </row>
    <row r="16159" spans="1:8">
      <c r="A16159" s="65"/>
      <c r="B16159" s="65"/>
      <c r="C16159" s="65"/>
      <c r="D16159" s="65"/>
      <c r="E16159" s="65"/>
      <c r="F16159" s="65"/>
      <c r="G16159" s="65"/>
      <c r="H16159" s="113"/>
    </row>
    <row r="16160" spans="1:8">
      <c r="A16160" s="65"/>
      <c r="B16160" s="65"/>
      <c r="C16160" s="65"/>
      <c r="D16160" s="65"/>
      <c r="E16160" s="65"/>
      <c r="F16160" s="65"/>
      <c r="G16160" s="65"/>
      <c r="H16160" s="113"/>
    </row>
    <row r="16161" spans="1:8">
      <c r="A16161" s="65"/>
      <c r="B16161" s="65"/>
      <c r="C16161" s="65"/>
      <c r="D16161" s="65"/>
      <c r="E16161" s="65"/>
      <c r="F16161" s="65"/>
      <c r="G16161" s="65"/>
      <c r="H16161" s="113"/>
    </row>
    <row r="16162" spans="1:8">
      <c r="A16162" s="65"/>
      <c r="B16162" s="65"/>
      <c r="C16162" s="65"/>
      <c r="D16162" s="65"/>
      <c r="E16162" s="65"/>
      <c r="F16162" s="65"/>
      <c r="G16162" s="65"/>
      <c r="H16162" s="113"/>
    </row>
    <row r="16163" spans="1:8">
      <c r="A16163" s="65"/>
      <c r="B16163" s="65"/>
      <c r="C16163" s="65"/>
      <c r="D16163" s="65"/>
      <c r="E16163" s="65"/>
      <c r="F16163" s="65"/>
      <c r="G16163" s="65"/>
      <c r="H16163" s="113"/>
    </row>
    <row r="16164" spans="1:8">
      <c r="A16164" s="65"/>
      <c r="B16164" s="65"/>
      <c r="C16164" s="65"/>
      <c r="D16164" s="65"/>
      <c r="E16164" s="65"/>
      <c r="F16164" s="65"/>
      <c r="G16164" s="65"/>
      <c r="H16164" s="113"/>
    </row>
    <row r="16165" spans="1:8">
      <c r="A16165" s="65"/>
      <c r="B16165" s="65"/>
      <c r="C16165" s="65"/>
      <c r="D16165" s="65"/>
      <c r="E16165" s="65"/>
      <c r="F16165" s="65"/>
      <c r="G16165" s="65"/>
      <c r="H16165" s="113"/>
    </row>
    <row r="16166" spans="1:8">
      <c r="A16166" s="65"/>
      <c r="B16166" s="65"/>
      <c r="C16166" s="65"/>
      <c r="D16166" s="65"/>
      <c r="E16166" s="65"/>
      <c r="F16166" s="65"/>
      <c r="G16166" s="65"/>
      <c r="H16166" s="113"/>
    </row>
    <row r="16167" spans="1:8">
      <c r="A16167" s="65"/>
      <c r="B16167" s="65"/>
      <c r="C16167" s="65"/>
      <c r="D16167" s="65"/>
      <c r="E16167" s="65"/>
      <c r="F16167" s="65"/>
      <c r="G16167" s="65"/>
      <c r="H16167" s="113"/>
    </row>
    <row r="16168" spans="1:8">
      <c r="A16168" s="65"/>
      <c r="B16168" s="65"/>
      <c r="C16168" s="65"/>
      <c r="D16168" s="65"/>
      <c r="E16168" s="65"/>
      <c r="F16168" s="65"/>
      <c r="G16168" s="65"/>
      <c r="H16168" s="113"/>
    </row>
    <row r="16169" spans="1:8">
      <c r="A16169" s="65"/>
      <c r="B16169" s="65"/>
      <c r="C16169" s="65"/>
      <c r="D16169" s="65"/>
      <c r="E16169" s="65"/>
      <c r="F16169" s="65"/>
      <c r="G16169" s="65"/>
      <c r="H16169" s="113"/>
    </row>
    <row r="16170" spans="1:8">
      <c r="A16170" s="65"/>
      <c r="B16170" s="65"/>
      <c r="C16170" s="65"/>
      <c r="D16170" s="65"/>
      <c r="E16170" s="65"/>
      <c r="F16170" s="65"/>
      <c r="G16170" s="65"/>
      <c r="H16170" s="113"/>
    </row>
    <row r="16171" spans="1:8">
      <c r="A16171" s="65"/>
      <c r="B16171" s="65"/>
      <c r="C16171" s="65"/>
      <c r="D16171" s="65"/>
      <c r="E16171" s="65"/>
      <c r="F16171" s="65"/>
      <c r="G16171" s="65"/>
      <c r="H16171" s="113"/>
    </row>
    <row r="16172" spans="1:8">
      <c r="A16172" s="65"/>
      <c r="B16172" s="65"/>
      <c r="C16172" s="65"/>
      <c r="D16172" s="65"/>
      <c r="E16172" s="65"/>
      <c r="F16172" s="65"/>
      <c r="G16172" s="65"/>
      <c r="H16172" s="113"/>
    </row>
    <row r="16173" spans="1:8">
      <c r="A16173" s="65"/>
      <c r="B16173" s="65"/>
      <c r="C16173" s="65"/>
      <c r="D16173" s="65"/>
      <c r="E16173" s="65"/>
      <c r="F16173" s="65"/>
      <c r="G16173" s="65"/>
      <c r="H16173" s="113"/>
    </row>
    <row r="16174" spans="1:8">
      <c r="A16174" s="65"/>
      <c r="B16174" s="65"/>
      <c r="C16174" s="65"/>
      <c r="D16174" s="65"/>
      <c r="E16174" s="65"/>
      <c r="F16174" s="65"/>
      <c r="G16174" s="65"/>
      <c r="H16174" s="113"/>
    </row>
    <row r="16175" spans="1:8">
      <c r="A16175" s="65"/>
      <c r="B16175" s="65"/>
      <c r="C16175" s="65"/>
      <c r="D16175" s="65"/>
      <c r="E16175" s="65"/>
      <c r="F16175" s="65"/>
      <c r="G16175" s="65"/>
      <c r="H16175" s="113"/>
    </row>
    <row r="16176" spans="1:8">
      <c r="A16176" s="65"/>
      <c r="B16176" s="65"/>
      <c r="C16176" s="65"/>
      <c r="D16176" s="65"/>
      <c r="E16176" s="65"/>
      <c r="F16176" s="65"/>
      <c r="G16176" s="65"/>
      <c r="H16176" s="113"/>
    </row>
    <row r="16177" spans="1:8">
      <c r="A16177" s="65"/>
      <c r="B16177" s="65"/>
      <c r="C16177" s="65"/>
      <c r="D16177" s="65"/>
      <c r="E16177" s="65"/>
      <c r="F16177" s="65"/>
      <c r="G16177" s="65"/>
      <c r="H16177" s="113"/>
    </row>
    <row r="16178" spans="1:8">
      <c r="A16178" s="65"/>
      <c r="B16178" s="65"/>
      <c r="C16178" s="65"/>
      <c r="D16178" s="65"/>
      <c r="E16178" s="65"/>
      <c r="F16178" s="65"/>
      <c r="G16178" s="65"/>
      <c r="H16178" s="113"/>
    </row>
    <row r="16179" spans="1:8">
      <c r="A16179" s="65"/>
      <c r="B16179" s="65"/>
      <c r="C16179" s="65"/>
      <c r="D16179" s="65"/>
      <c r="E16179" s="65"/>
      <c r="F16179" s="65"/>
      <c r="G16179" s="65"/>
      <c r="H16179" s="113"/>
    </row>
    <row r="16180" spans="1:8">
      <c r="A16180" s="65"/>
      <c r="B16180" s="65"/>
      <c r="C16180" s="65"/>
      <c r="D16180" s="65"/>
      <c r="E16180" s="65"/>
      <c r="F16180" s="65"/>
      <c r="G16180" s="65"/>
      <c r="H16180" s="113"/>
    </row>
    <row r="16181" spans="1:8">
      <c r="A16181" s="65"/>
      <c r="B16181" s="65"/>
      <c r="C16181" s="65"/>
      <c r="D16181" s="65"/>
      <c r="E16181" s="65"/>
      <c r="F16181" s="65"/>
      <c r="G16181" s="65"/>
      <c r="H16181" s="113"/>
    </row>
    <row r="16182" spans="1:8">
      <c r="A16182" s="65"/>
      <c r="B16182" s="65"/>
      <c r="C16182" s="65"/>
      <c r="D16182" s="65"/>
      <c r="E16182" s="65"/>
      <c r="F16182" s="65"/>
      <c r="G16182" s="65"/>
      <c r="H16182" s="113"/>
    </row>
    <row r="16183" spans="1:8">
      <c r="A16183" s="65"/>
      <c r="B16183" s="65"/>
      <c r="C16183" s="65"/>
      <c r="D16183" s="65"/>
      <c r="E16183" s="65"/>
      <c r="F16183" s="65"/>
      <c r="G16183" s="65"/>
      <c r="H16183" s="113"/>
    </row>
    <row r="16184" spans="1:8">
      <c r="A16184" s="65"/>
      <c r="B16184" s="65"/>
      <c r="C16184" s="65"/>
      <c r="D16184" s="65"/>
      <c r="E16184" s="65"/>
      <c r="F16184" s="65"/>
      <c r="G16184" s="65"/>
      <c r="H16184" s="113"/>
    </row>
    <row r="16185" spans="1:8">
      <c r="A16185" s="65"/>
      <c r="B16185" s="65"/>
      <c r="C16185" s="65"/>
      <c r="D16185" s="65"/>
      <c r="E16185" s="65"/>
      <c r="F16185" s="65"/>
      <c r="G16185" s="65"/>
      <c r="H16185" s="113"/>
    </row>
    <row r="16186" spans="1:8">
      <c r="A16186" s="65"/>
      <c r="B16186" s="65"/>
      <c r="C16186" s="65"/>
      <c r="D16186" s="65"/>
      <c r="E16186" s="65"/>
      <c r="F16186" s="65"/>
      <c r="G16186" s="65"/>
      <c r="H16186" s="113"/>
    </row>
    <row r="16187" spans="1:8">
      <c r="A16187" s="65"/>
      <c r="B16187" s="65"/>
      <c r="C16187" s="65"/>
      <c r="D16187" s="65"/>
      <c r="E16187" s="65"/>
      <c r="F16187" s="65"/>
      <c r="G16187" s="65"/>
      <c r="H16187" s="113"/>
    </row>
    <row r="16188" spans="1:8">
      <c r="A16188" s="65"/>
      <c r="B16188" s="65"/>
      <c r="C16188" s="65"/>
      <c r="D16188" s="65"/>
      <c r="E16188" s="65"/>
      <c r="F16188" s="65"/>
      <c r="G16188" s="65"/>
      <c r="H16188" s="113"/>
    </row>
    <row r="16189" spans="1:8">
      <c r="A16189" s="65"/>
      <c r="B16189" s="65"/>
      <c r="C16189" s="65"/>
      <c r="D16189" s="65"/>
      <c r="E16189" s="65"/>
      <c r="F16189" s="65"/>
      <c r="G16189" s="65"/>
      <c r="H16189" s="113"/>
    </row>
    <row r="16190" spans="1:8">
      <c r="A16190" s="65"/>
      <c r="B16190" s="65"/>
      <c r="C16190" s="65"/>
      <c r="D16190" s="65"/>
      <c r="E16190" s="65"/>
      <c r="F16190" s="65"/>
      <c r="G16190" s="65"/>
      <c r="H16190" s="113"/>
    </row>
    <row r="16191" spans="1:8">
      <c r="A16191" s="65"/>
      <c r="B16191" s="65"/>
      <c r="C16191" s="65"/>
      <c r="D16191" s="65"/>
      <c r="E16191" s="65"/>
      <c r="F16191" s="65"/>
      <c r="G16191" s="65"/>
      <c r="H16191" s="113"/>
    </row>
    <row r="16192" spans="1:8">
      <c r="A16192" s="65"/>
      <c r="B16192" s="65"/>
      <c r="C16192" s="65"/>
      <c r="D16192" s="65"/>
      <c r="E16192" s="65"/>
      <c r="F16192" s="65"/>
      <c r="G16192" s="65"/>
      <c r="H16192" s="113"/>
    </row>
    <row r="16193" spans="1:8">
      <c r="A16193" s="65"/>
      <c r="B16193" s="65"/>
      <c r="C16193" s="65"/>
      <c r="D16193" s="65"/>
      <c r="E16193" s="65"/>
      <c r="F16193" s="65"/>
      <c r="G16193" s="65"/>
      <c r="H16193" s="113"/>
    </row>
    <row r="16194" spans="1:8">
      <c r="A16194" s="65"/>
      <c r="B16194" s="65"/>
      <c r="C16194" s="65"/>
      <c r="D16194" s="65"/>
      <c r="E16194" s="65"/>
      <c r="F16194" s="65"/>
      <c r="G16194" s="65"/>
      <c r="H16194" s="113"/>
    </row>
    <row r="16195" spans="1:8">
      <c r="A16195" s="65"/>
      <c r="B16195" s="65"/>
      <c r="C16195" s="65"/>
      <c r="D16195" s="65"/>
      <c r="E16195" s="65"/>
      <c r="F16195" s="65"/>
      <c r="G16195" s="65"/>
      <c r="H16195" s="113"/>
    </row>
    <row r="16196" spans="1:8">
      <c r="A16196" s="65"/>
      <c r="B16196" s="65"/>
      <c r="C16196" s="65"/>
      <c r="D16196" s="65"/>
      <c r="E16196" s="65"/>
      <c r="F16196" s="65"/>
      <c r="G16196" s="65"/>
      <c r="H16196" s="113"/>
    </row>
    <row r="16197" spans="1:8">
      <c r="A16197" s="65"/>
      <c r="B16197" s="65"/>
      <c r="C16197" s="65"/>
      <c r="D16197" s="65"/>
      <c r="E16197" s="65"/>
      <c r="F16197" s="65"/>
      <c r="G16197" s="65"/>
      <c r="H16197" s="113"/>
    </row>
    <row r="16198" spans="1:8">
      <c r="A16198" s="65"/>
      <c r="B16198" s="65"/>
      <c r="C16198" s="65"/>
      <c r="D16198" s="65"/>
      <c r="E16198" s="65"/>
      <c r="F16198" s="65"/>
      <c r="G16198" s="65"/>
      <c r="H16198" s="113"/>
    </row>
    <row r="16199" spans="1:8">
      <c r="A16199" s="65"/>
      <c r="B16199" s="65"/>
      <c r="C16199" s="65"/>
      <c r="D16199" s="65"/>
      <c r="E16199" s="65"/>
      <c r="F16199" s="65"/>
      <c r="G16199" s="65"/>
      <c r="H16199" s="113"/>
    </row>
    <row r="16200" spans="1:8">
      <c r="A16200" s="65"/>
      <c r="B16200" s="65"/>
      <c r="C16200" s="65"/>
      <c r="D16200" s="65"/>
      <c r="E16200" s="65"/>
      <c r="F16200" s="65"/>
      <c r="G16200" s="65"/>
      <c r="H16200" s="113"/>
    </row>
    <row r="16201" spans="1:8">
      <c r="A16201" s="65"/>
      <c r="B16201" s="65"/>
      <c r="C16201" s="65"/>
      <c r="D16201" s="65"/>
      <c r="E16201" s="65"/>
      <c r="F16201" s="65"/>
      <c r="G16201" s="65"/>
      <c r="H16201" s="113"/>
    </row>
    <row r="16202" spans="1:8">
      <c r="A16202" s="65"/>
      <c r="B16202" s="65"/>
      <c r="C16202" s="65"/>
      <c r="D16202" s="65"/>
      <c r="E16202" s="65"/>
      <c r="F16202" s="65"/>
      <c r="G16202" s="65"/>
      <c r="H16202" s="113"/>
    </row>
    <row r="16203" spans="1:8">
      <c r="A16203" s="65"/>
      <c r="B16203" s="65"/>
      <c r="C16203" s="65"/>
      <c r="D16203" s="65"/>
      <c r="E16203" s="65"/>
      <c r="F16203" s="65"/>
      <c r="G16203" s="65"/>
      <c r="H16203" s="113"/>
    </row>
    <row r="16204" spans="1:8">
      <c r="A16204" s="65"/>
      <c r="B16204" s="65"/>
      <c r="C16204" s="65"/>
      <c r="D16204" s="65"/>
      <c r="E16204" s="65"/>
      <c r="F16204" s="65"/>
      <c r="G16204" s="65"/>
      <c r="H16204" s="113"/>
    </row>
    <row r="16205" spans="1:8">
      <c r="A16205" s="65"/>
      <c r="B16205" s="65"/>
      <c r="C16205" s="65"/>
      <c r="D16205" s="65"/>
      <c r="E16205" s="65"/>
      <c r="F16205" s="65"/>
      <c r="G16205" s="65"/>
      <c r="H16205" s="113"/>
    </row>
    <row r="16206" spans="1:8">
      <c r="A16206" s="65"/>
      <c r="B16206" s="65"/>
      <c r="C16206" s="65"/>
      <c r="D16206" s="65"/>
      <c r="E16206" s="65"/>
      <c r="F16206" s="65"/>
      <c r="G16206" s="65"/>
      <c r="H16206" s="113"/>
    </row>
    <row r="16207" spans="1:8">
      <c r="A16207" s="65"/>
      <c r="B16207" s="65"/>
      <c r="C16207" s="65"/>
      <c r="D16207" s="65"/>
      <c r="E16207" s="65"/>
      <c r="F16207" s="65"/>
      <c r="G16207" s="65"/>
      <c r="H16207" s="113"/>
    </row>
    <row r="16208" spans="1:8">
      <c r="A16208" s="65"/>
      <c r="B16208" s="65"/>
      <c r="C16208" s="65"/>
      <c r="D16208" s="65"/>
      <c r="E16208" s="65"/>
      <c r="F16208" s="65"/>
      <c r="G16208" s="65"/>
      <c r="H16208" s="113"/>
    </row>
    <row r="16209" spans="1:8">
      <c r="A16209" s="65"/>
      <c r="B16209" s="65"/>
      <c r="C16209" s="65"/>
      <c r="D16209" s="65"/>
      <c r="E16209" s="65"/>
      <c r="F16209" s="65"/>
      <c r="G16209" s="65"/>
      <c r="H16209" s="113"/>
    </row>
    <row r="16210" spans="1:8">
      <c r="A16210" s="65"/>
      <c r="B16210" s="65"/>
      <c r="C16210" s="65"/>
      <c r="D16210" s="65"/>
      <c r="E16210" s="65"/>
      <c r="F16210" s="65"/>
      <c r="G16210" s="65"/>
      <c r="H16210" s="113"/>
    </row>
    <row r="16211" spans="1:8">
      <c r="A16211" s="65"/>
      <c r="B16211" s="65"/>
      <c r="C16211" s="65"/>
      <c r="D16211" s="65"/>
      <c r="E16211" s="65"/>
      <c r="F16211" s="65"/>
      <c r="G16211" s="65"/>
      <c r="H16211" s="113"/>
    </row>
    <row r="16212" spans="1:8">
      <c r="A16212" s="65"/>
      <c r="B16212" s="65"/>
      <c r="C16212" s="65"/>
      <c r="D16212" s="65"/>
      <c r="E16212" s="65"/>
      <c r="F16212" s="65"/>
      <c r="G16212" s="65"/>
      <c r="H16212" s="113"/>
    </row>
    <row r="16213" spans="1:8">
      <c r="A16213" s="65"/>
      <c r="B16213" s="65"/>
      <c r="C16213" s="65"/>
      <c r="D16213" s="65"/>
      <c r="E16213" s="65"/>
      <c r="F16213" s="65"/>
      <c r="G16213" s="65"/>
      <c r="H16213" s="113"/>
    </row>
    <row r="16214" spans="1:8">
      <c r="A16214" s="65"/>
      <c r="B16214" s="65"/>
      <c r="C16214" s="65"/>
      <c r="D16214" s="65"/>
      <c r="E16214" s="65"/>
      <c r="F16214" s="65"/>
      <c r="G16214" s="65"/>
      <c r="H16214" s="113"/>
    </row>
    <row r="16215" spans="1:8">
      <c r="A16215" s="65"/>
      <c r="B16215" s="65"/>
      <c r="C16215" s="65"/>
      <c r="D16215" s="65"/>
      <c r="E16215" s="65"/>
      <c r="F16215" s="65"/>
      <c r="G16215" s="65"/>
      <c r="H16215" s="113"/>
    </row>
    <row r="16216" spans="1:8">
      <c r="A16216" s="65"/>
      <c r="B16216" s="65"/>
      <c r="C16216" s="65"/>
      <c r="D16216" s="65"/>
      <c r="E16216" s="65"/>
      <c r="F16216" s="65"/>
      <c r="G16216" s="65"/>
      <c r="H16216" s="113"/>
    </row>
    <row r="16217" spans="1:8">
      <c r="A16217" s="65"/>
      <c r="B16217" s="65"/>
      <c r="C16217" s="65"/>
      <c r="D16217" s="65"/>
      <c r="E16217" s="65"/>
      <c r="F16217" s="65"/>
      <c r="G16217" s="65"/>
      <c r="H16217" s="113"/>
    </row>
    <row r="16218" spans="1:8">
      <c r="A16218" s="65"/>
      <c r="B16218" s="65"/>
      <c r="C16218" s="65"/>
      <c r="D16218" s="65"/>
      <c r="E16218" s="65"/>
      <c r="F16218" s="65"/>
      <c r="G16218" s="65"/>
      <c r="H16218" s="113"/>
    </row>
    <row r="16219" spans="1:8">
      <c r="A16219" s="65"/>
      <c r="B16219" s="65"/>
      <c r="C16219" s="65"/>
      <c r="D16219" s="65"/>
      <c r="E16219" s="65"/>
      <c r="F16219" s="65"/>
      <c r="G16219" s="65"/>
      <c r="H16219" s="113"/>
    </row>
    <row r="16220" spans="1:8">
      <c r="A16220" s="65"/>
      <c r="B16220" s="65"/>
      <c r="C16220" s="65"/>
      <c r="D16220" s="65"/>
      <c r="E16220" s="65"/>
      <c r="F16220" s="65"/>
      <c r="G16220" s="65"/>
      <c r="H16220" s="113"/>
    </row>
    <row r="16221" spans="1:8">
      <c r="A16221" s="65"/>
      <c r="B16221" s="65"/>
      <c r="C16221" s="65"/>
      <c r="D16221" s="65"/>
      <c r="E16221" s="65"/>
      <c r="F16221" s="65"/>
      <c r="G16221" s="65"/>
      <c r="H16221" s="113"/>
    </row>
    <row r="16222" spans="1:8">
      <c r="A16222" s="65"/>
      <c r="B16222" s="65"/>
      <c r="C16222" s="65"/>
      <c r="D16222" s="65"/>
      <c r="E16222" s="65"/>
      <c r="F16222" s="65"/>
      <c r="G16222" s="65"/>
      <c r="H16222" s="113"/>
    </row>
    <row r="16223" spans="1:8">
      <c r="A16223" s="65"/>
      <c r="B16223" s="65"/>
      <c r="C16223" s="65"/>
      <c r="D16223" s="65"/>
      <c r="E16223" s="65"/>
      <c r="F16223" s="65"/>
      <c r="G16223" s="65"/>
      <c r="H16223" s="113"/>
    </row>
    <row r="16224" spans="1:8">
      <c r="A16224" s="65"/>
      <c r="B16224" s="65"/>
      <c r="C16224" s="65"/>
      <c r="D16224" s="65"/>
      <c r="E16224" s="65"/>
      <c r="F16224" s="65"/>
      <c r="G16224" s="65"/>
      <c r="H16224" s="113"/>
    </row>
    <row r="16225" spans="1:8">
      <c r="A16225" s="65"/>
      <c r="B16225" s="65"/>
      <c r="C16225" s="65"/>
      <c r="D16225" s="65"/>
      <c r="E16225" s="65"/>
      <c r="F16225" s="65"/>
      <c r="G16225" s="65"/>
      <c r="H16225" s="113"/>
    </row>
    <row r="16226" spans="1:8">
      <c r="A16226" s="65"/>
      <c r="B16226" s="65"/>
      <c r="C16226" s="65"/>
      <c r="D16226" s="65"/>
      <c r="E16226" s="65"/>
      <c r="F16226" s="65"/>
      <c r="G16226" s="65"/>
      <c r="H16226" s="113"/>
    </row>
    <row r="16227" spans="1:8">
      <c r="A16227" s="65"/>
      <c r="B16227" s="65"/>
      <c r="C16227" s="65"/>
      <c r="D16227" s="65"/>
      <c r="E16227" s="65"/>
      <c r="F16227" s="65"/>
      <c r="G16227" s="65"/>
      <c r="H16227" s="113"/>
    </row>
    <row r="16228" spans="1:8">
      <c r="A16228" s="65"/>
      <c r="B16228" s="65"/>
      <c r="C16228" s="65"/>
      <c r="D16228" s="65"/>
      <c r="E16228" s="65"/>
      <c r="F16228" s="65"/>
      <c r="G16228" s="65"/>
      <c r="H16228" s="113"/>
    </row>
    <row r="16229" spans="1:8">
      <c r="A16229" s="65"/>
      <c r="B16229" s="65"/>
      <c r="C16229" s="65"/>
      <c r="D16229" s="65"/>
      <c r="E16229" s="65"/>
      <c r="F16229" s="65"/>
      <c r="G16229" s="65"/>
      <c r="H16229" s="113"/>
    </row>
    <row r="16230" spans="1:8">
      <c r="A16230" s="65"/>
      <c r="B16230" s="65"/>
      <c r="C16230" s="65"/>
      <c r="D16230" s="65"/>
      <c r="E16230" s="65"/>
      <c r="F16230" s="65"/>
      <c r="G16230" s="65"/>
      <c r="H16230" s="113"/>
    </row>
    <row r="16231" spans="1:8">
      <c r="A16231" s="65"/>
      <c r="B16231" s="65"/>
      <c r="C16231" s="65"/>
      <c r="D16231" s="65"/>
      <c r="E16231" s="65"/>
      <c r="F16231" s="65"/>
      <c r="G16231" s="65"/>
      <c r="H16231" s="113"/>
    </row>
    <row r="16232" spans="1:8">
      <c r="A16232" s="65"/>
      <c r="B16232" s="65"/>
      <c r="C16232" s="65"/>
      <c r="D16232" s="65"/>
      <c r="E16232" s="65"/>
      <c r="F16232" s="65"/>
      <c r="G16232" s="65"/>
      <c r="H16232" s="113"/>
    </row>
    <row r="16233" spans="1:8">
      <c r="A16233" s="65"/>
      <c r="B16233" s="65"/>
      <c r="C16233" s="65"/>
      <c r="D16233" s="65"/>
      <c r="E16233" s="65"/>
      <c r="F16233" s="65"/>
      <c r="G16233" s="65"/>
      <c r="H16233" s="113"/>
    </row>
    <row r="16234" spans="1:8">
      <c r="A16234" s="65"/>
      <c r="B16234" s="65"/>
      <c r="C16234" s="65"/>
      <c r="D16234" s="65"/>
      <c r="E16234" s="65"/>
      <c r="F16234" s="65"/>
      <c r="G16234" s="65"/>
      <c r="H16234" s="113"/>
    </row>
    <row r="16235" spans="1:8">
      <c r="A16235" s="65"/>
      <c r="B16235" s="65"/>
      <c r="C16235" s="65"/>
      <c r="D16235" s="65"/>
      <c r="E16235" s="65"/>
      <c r="F16235" s="65"/>
      <c r="G16235" s="65"/>
      <c r="H16235" s="113"/>
    </row>
    <row r="16236" spans="1:8">
      <c r="A16236" s="65"/>
      <c r="B16236" s="65"/>
      <c r="C16236" s="65"/>
      <c r="D16236" s="65"/>
      <c r="E16236" s="65"/>
      <c r="F16236" s="65"/>
      <c r="G16236" s="65"/>
      <c r="H16236" s="113"/>
    </row>
    <row r="16237" spans="1:8">
      <c r="A16237" s="65"/>
      <c r="B16237" s="65"/>
      <c r="C16237" s="65"/>
      <c r="D16237" s="65"/>
      <c r="E16237" s="65"/>
      <c r="F16237" s="65"/>
      <c r="G16237" s="65"/>
      <c r="H16237" s="113"/>
    </row>
    <row r="16238" spans="1:8">
      <c r="A16238" s="65"/>
      <c r="B16238" s="65"/>
      <c r="C16238" s="65"/>
      <c r="D16238" s="65"/>
      <c r="E16238" s="65"/>
      <c r="F16238" s="65"/>
      <c r="G16238" s="65"/>
      <c r="H16238" s="113"/>
    </row>
    <row r="16239" spans="1:8">
      <c r="A16239" s="65"/>
      <c r="B16239" s="65"/>
      <c r="C16239" s="65"/>
      <c r="D16239" s="65"/>
      <c r="E16239" s="65"/>
      <c r="F16239" s="65"/>
      <c r="G16239" s="65"/>
      <c r="H16239" s="113"/>
    </row>
    <row r="16240" spans="1:8">
      <c r="A16240" s="65"/>
      <c r="B16240" s="65"/>
      <c r="C16240" s="65"/>
      <c r="D16240" s="65"/>
      <c r="E16240" s="65"/>
      <c r="F16240" s="65"/>
      <c r="G16240" s="65"/>
      <c r="H16240" s="113"/>
    </row>
    <row r="16241" spans="1:8">
      <c r="A16241" s="65"/>
      <c r="B16241" s="65"/>
      <c r="C16241" s="65"/>
      <c r="D16241" s="65"/>
      <c r="E16241" s="65"/>
      <c r="F16241" s="65"/>
      <c r="G16241" s="65"/>
      <c r="H16241" s="113"/>
    </row>
    <row r="16242" spans="1:8">
      <c r="A16242" s="65"/>
      <c r="B16242" s="65"/>
      <c r="C16242" s="65"/>
      <c r="D16242" s="65"/>
      <c r="E16242" s="65"/>
      <c r="F16242" s="65"/>
      <c r="G16242" s="65"/>
      <c r="H16242" s="113"/>
    </row>
    <row r="16243" spans="1:8">
      <c r="A16243" s="65"/>
      <c r="B16243" s="65"/>
      <c r="C16243" s="65"/>
      <c r="D16243" s="65"/>
      <c r="E16243" s="65"/>
      <c r="F16243" s="65"/>
      <c r="G16243" s="65"/>
      <c r="H16243" s="113"/>
    </row>
    <row r="16244" spans="1:8">
      <c r="A16244" s="65"/>
      <c r="B16244" s="65"/>
      <c r="C16244" s="65"/>
      <c r="D16244" s="65"/>
      <c r="E16244" s="65"/>
      <c r="F16244" s="65"/>
      <c r="G16244" s="65"/>
      <c r="H16244" s="113"/>
    </row>
    <row r="16245" spans="1:8">
      <c r="A16245" s="65"/>
      <c r="B16245" s="65"/>
      <c r="C16245" s="65"/>
      <c r="D16245" s="65"/>
      <c r="E16245" s="65"/>
      <c r="F16245" s="65"/>
      <c r="G16245" s="65"/>
      <c r="H16245" s="113"/>
    </row>
    <row r="16246" spans="1:8">
      <c r="A16246" s="65"/>
      <c r="B16246" s="65"/>
      <c r="C16246" s="65"/>
      <c r="D16246" s="65"/>
      <c r="E16246" s="65"/>
      <c r="F16246" s="65"/>
      <c r="G16246" s="65"/>
      <c r="H16246" s="113"/>
    </row>
    <row r="16247" spans="1:8">
      <c r="A16247" s="65"/>
      <c r="B16247" s="65"/>
      <c r="C16247" s="65"/>
      <c r="D16247" s="65"/>
      <c r="E16247" s="65"/>
      <c r="F16247" s="65"/>
      <c r="G16247" s="65"/>
      <c r="H16247" s="113"/>
    </row>
    <row r="16248" spans="1:8">
      <c r="A16248" s="65"/>
      <c r="B16248" s="65"/>
      <c r="C16248" s="65"/>
      <c r="D16248" s="65"/>
      <c r="E16248" s="65"/>
      <c r="F16248" s="65"/>
      <c r="G16248" s="65"/>
      <c r="H16248" s="113"/>
    </row>
    <row r="16249" spans="1:8">
      <c r="A16249" s="65"/>
      <c r="B16249" s="65"/>
      <c r="C16249" s="65"/>
      <c r="D16249" s="65"/>
      <c r="E16249" s="65"/>
      <c r="F16249" s="65"/>
      <c r="G16249" s="65"/>
      <c r="H16249" s="113"/>
    </row>
    <row r="16250" spans="1:8">
      <c r="A16250" s="65"/>
      <c r="B16250" s="65"/>
      <c r="C16250" s="65"/>
      <c r="D16250" s="65"/>
      <c r="E16250" s="65"/>
      <c r="F16250" s="65"/>
      <c r="G16250" s="65"/>
      <c r="H16250" s="113"/>
    </row>
    <row r="16251" spans="1:8">
      <c r="A16251" s="65"/>
      <c r="B16251" s="65"/>
      <c r="C16251" s="65"/>
      <c r="D16251" s="65"/>
      <c r="E16251" s="65"/>
      <c r="F16251" s="65"/>
      <c r="G16251" s="65"/>
      <c r="H16251" s="113"/>
    </row>
    <row r="16252" spans="1:8">
      <c r="A16252" s="65"/>
      <c r="B16252" s="65"/>
      <c r="C16252" s="65"/>
      <c r="D16252" s="65"/>
      <c r="E16252" s="65"/>
      <c r="F16252" s="65"/>
      <c r="G16252" s="65"/>
      <c r="H16252" s="113"/>
    </row>
    <row r="16253" spans="1:8">
      <c r="A16253" s="65"/>
      <c r="B16253" s="65"/>
      <c r="C16253" s="65"/>
      <c r="D16253" s="65"/>
      <c r="E16253" s="65"/>
      <c r="F16253" s="65"/>
      <c r="G16253" s="65"/>
      <c r="H16253" s="113"/>
    </row>
    <row r="16254" spans="1:8">
      <c r="A16254" s="65"/>
      <c r="B16254" s="65"/>
      <c r="C16254" s="65"/>
      <c r="D16254" s="65"/>
      <c r="E16254" s="65"/>
      <c r="F16254" s="65"/>
      <c r="G16254" s="65"/>
      <c r="H16254" s="113"/>
    </row>
    <row r="16255" spans="1:8">
      <c r="A16255" s="65"/>
      <c r="B16255" s="65"/>
      <c r="C16255" s="65"/>
      <c r="D16255" s="65"/>
      <c r="E16255" s="65"/>
      <c r="F16255" s="65"/>
      <c r="G16255" s="65"/>
      <c r="H16255" s="113"/>
    </row>
    <row r="16256" spans="1:8">
      <c r="A16256" s="65"/>
      <c r="B16256" s="65"/>
      <c r="C16256" s="65"/>
      <c r="D16256" s="65"/>
      <c r="E16256" s="65"/>
      <c r="F16256" s="65"/>
      <c r="G16256" s="65"/>
      <c r="H16256" s="113"/>
    </row>
    <row r="16257" spans="1:8">
      <c r="A16257" s="65"/>
      <c r="B16257" s="65"/>
      <c r="C16257" s="65"/>
      <c r="D16257" s="65"/>
      <c r="E16257" s="65"/>
      <c r="F16257" s="65"/>
      <c r="G16257" s="65"/>
      <c r="H16257" s="113"/>
    </row>
    <row r="16258" spans="1:8">
      <c r="A16258" s="65"/>
      <c r="B16258" s="65"/>
      <c r="C16258" s="65"/>
      <c r="D16258" s="65"/>
      <c r="E16258" s="65"/>
      <c r="F16258" s="65"/>
      <c r="G16258" s="65"/>
      <c r="H16258" s="113"/>
    </row>
    <row r="16259" spans="1:8">
      <c r="A16259" s="65"/>
      <c r="B16259" s="65"/>
      <c r="C16259" s="65"/>
      <c r="D16259" s="65"/>
      <c r="E16259" s="65"/>
      <c r="F16259" s="65"/>
      <c r="G16259" s="65"/>
      <c r="H16259" s="113"/>
    </row>
    <row r="16260" spans="1:8">
      <c r="A16260" s="65"/>
      <c r="B16260" s="65"/>
      <c r="C16260" s="65"/>
      <c r="D16260" s="65"/>
      <c r="E16260" s="65"/>
      <c r="F16260" s="65"/>
      <c r="G16260" s="65"/>
      <c r="H16260" s="113"/>
    </row>
    <row r="16261" spans="1:8">
      <c r="A16261" s="65"/>
      <c r="B16261" s="65"/>
      <c r="C16261" s="65"/>
      <c r="D16261" s="65"/>
      <c r="E16261" s="65"/>
      <c r="F16261" s="65"/>
      <c r="G16261" s="65"/>
      <c r="H16261" s="113"/>
    </row>
    <row r="16262" spans="1:8">
      <c r="A16262" s="65"/>
      <c r="B16262" s="65"/>
      <c r="C16262" s="65"/>
      <c r="D16262" s="65"/>
      <c r="E16262" s="65"/>
      <c r="F16262" s="65"/>
      <c r="G16262" s="65"/>
      <c r="H16262" s="113"/>
    </row>
    <row r="16263" spans="1:8">
      <c r="A16263" s="65"/>
      <c r="B16263" s="65"/>
      <c r="C16263" s="65"/>
      <c r="D16263" s="65"/>
      <c r="E16263" s="65"/>
      <c r="F16263" s="65"/>
      <c r="G16263" s="65"/>
      <c r="H16263" s="113"/>
    </row>
    <row r="16264" spans="1:8">
      <c r="A16264" s="65"/>
      <c r="B16264" s="65"/>
      <c r="C16264" s="65"/>
      <c r="D16264" s="65"/>
      <c r="E16264" s="65"/>
      <c r="F16264" s="65"/>
      <c r="G16264" s="65"/>
      <c r="H16264" s="113"/>
    </row>
    <row r="16265" spans="1:8">
      <c r="A16265" s="65"/>
      <c r="B16265" s="65"/>
      <c r="C16265" s="65"/>
      <c r="D16265" s="65"/>
      <c r="E16265" s="65"/>
      <c r="F16265" s="65"/>
      <c r="G16265" s="65"/>
      <c r="H16265" s="113"/>
    </row>
    <row r="16266" spans="1:8">
      <c r="A16266" s="65"/>
      <c r="B16266" s="65"/>
      <c r="C16266" s="65"/>
      <c r="D16266" s="65"/>
      <c r="E16266" s="65"/>
      <c r="F16266" s="65"/>
      <c r="G16266" s="65"/>
      <c r="H16266" s="113"/>
    </row>
    <row r="16267" spans="1:8">
      <c r="A16267" s="65"/>
      <c r="B16267" s="65"/>
      <c r="C16267" s="65"/>
      <c r="D16267" s="65"/>
      <c r="E16267" s="65"/>
      <c r="F16267" s="65"/>
      <c r="G16267" s="65"/>
      <c r="H16267" s="113"/>
    </row>
    <row r="16268" spans="1:8">
      <c r="A16268" s="65"/>
      <c r="B16268" s="65"/>
      <c r="C16268" s="65"/>
      <c r="D16268" s="65"/>
      <c r="E16268" s="65"/>
      <c r="F16268" s="65"/>
      <c r="G16268" s="65"/>
      <c r="H16268" s="113"/>
    </row>
    <row r="16269" spans="1:8">
      <c r="A16269" s="65"/>
      <c r="B16269" s="65"/>
      <c r="C16269" s="65"/>
      <c r="D16269" s="65"/>
      <c r="E16269" s="65"/>
      <c r="F16269" s="65"/>
      <c r="G16269" s="65"/>
      <c r="H16269" s="113"/>
    </row>
    <row r="16270" spans="1:8">
      <c r="A16270" s="65"/>
      <c r="B16270" s="65"/>
      <c r="C16270" s="65"/>
      <c r="D16270" s="65"/>
      <c r="E16270" s="65"/>
      <c r="F16270" s="65"/>
      <c r="G16270" s="65"/>
      <c r="H16270" s="113"/>
    </row>
    <row r="16271" spans="1:8">
      <c r="A16271" s="65"/>
      <c r="B16271" s="65"/>
      <c r="C16271" s="65"/>
      <c r="D16271" s="65"/>
      <c r="E16271" s="65"/>
      <c r="F16271" s="65"/>
      <c r="G16271" s="65"/>
      <c r="H16271" s="113"/>
    </row>
    <row r="16272" spans="1:8">
      <c r="A16272" s="65"/>
      <c r="B16272" s="65"/>
      <c r="C16272" s="65"/>
      <c r="D16272" s="65"/>
      <c r="E16272" s="65"/>
      <c r="F16272" s="65"/>
      <c r="G16272" s="65"/>
      <c r="H16272" s="113"/>
    </row>
    <row r="16273" spans="1:8">
      <c r="A16273" s="65"/>
      <c r="B16273" s="65"/>
      <c r="C16273" s="65"/>
      <c r="D16273" s="65"/>
      <c r="E16273" s="65"/>
      <c r="F16273" s="65"/>
      <c r="G16273" s="65"/>
      <c r="H16273" s="113"/>
    </row>
    <row r="16274" spans="1:8">
      <c r="A16274" s="65"/>
      <c r="B16274" s="65"/>
      <c r="C16274" s="65"/>
      <c r="D16274" s="65"/>
      <c r="E16274" s="65"/>
      <c r="F16274" s="65"/>
      <c r="G16274" s="65"/>
      <c r="H16274" s="113"/>
    </row>
    <row r="16275" spans="1:8">
      <c r="A16275" s="65"/>
      <c r="B16275" s="65"/>
      <c r="C16275" s="65"/>
      <c r="D16275" s="65"/>
      <c r="E16275" s="65"/>
      <c r="F16275" s="65"/>
      <c r="G16275" s="65"/>
      <c r="H16275" s="113"/>
    </row>
    <row r="16276" spans="1:8">
      <c r="A16276" s="65"/>
      <c r="B16276" s="65"/>
      <c r="C16276" s="65"/>
      <c r="D16276" s="65"/>
      <c r="E16276" s="65"/>
      <c r="F16276" s="65"/>
      <c r="G16276" s="65"/>
      <c r="H16276" s="113"/>
    </row>
    <row r="16277" spans="1:8">
      <c r="A16277" s="65"/>
      <c r="B16277" s="65"/>
      <c r="C16277" s="65"/>
      <c r="D16277" s="65"/>
      <c r="E16277" s="65"/>
      <c r="F16277" s="65"/>
      <c r="G16277" s="65"/>
      <c r="H16277" s="113"/>
    </row>
    <row r="16278" spans="1:8">
      <c r="A16278" s="65"/>
      <c r="B16278" s="65"/>
      <c r="C16278" s="65"/>
      <c r="D16278" s="65"/>
      <c r="E16278" s="65"/>
      <c r="F16278" s="65"/>
      <c r="G16278" s="65"/>
      <c r="H16278" s="113"/>
    </row>
    <row r="16279" spans="1:8">
      <c r="A16279" s="65"/>
      <c r="B16279" s="65"/>
      <c r="C16279" s="65"/>
      <c r="D16279" s="65"/>
      <c r="E16279" s="65"/>
      <c r="F16279" s="65"/>
      <c r="G16279" s="65"/>
      <c r="H16279" s="113"/>
    </row>
    <row r="16280" spans="1:8">
      <c r="A16280" s="65"/>
      <c r="B16280" s="65"/>
      <c r="C16280" s="65"/>
      <c r="D16280" s="65"/>
      <c r="E16280" s="65"/>
      <c r="F16280" s="65"/>
      <c r="G16280" s="65"/>
      <c r="H16280" s="113"/>
    </row>
    <row r="16281" spans="1:8">
      <c r="A16281" s="65"/>
      <c r="B16281" s="65"/>
      <c r="C16281" s="65"/>
      <c r="D16281" s="65"/>
      <c r="E16281" s="65"/>
      <c r="F16281" s="65"/>
      <c r="G16281" s="65"/>
      <c r="H16281" s="113"/>
    </row>
    <row r="16282" spans="1:8">
      <c r="A16282" s="65"/>
      <c r="B16282" s="65"/>
      <c r="C16282" s="65"/>
      <c r="D16282" s="65"/>
      <c r="E16282" s="65"/>
      <c r="F16282" s="65"/>
      <c r="G16282" s="65"/>
      <c r="H16282" s="113"/>
    </row>
    <row r="16283" spans="1:8">
      <c r="A16283" s="65"/>
      <c r="B16283" s="65"/>
      <c r="C16283" s="65"/>
      <c r="D16283" s="65"/>
      <c r="E16283" s="65"/>
      <c r="F16283" s="65"/>
      <c r="G16283" s="65"/>
      <c r="H16283" s="113"/>
    </row>
    <row r="16284" spans="1:8">
      <c r="A16284" s="65"/>
      <c r="B16284" s="65"/>
      <c r="C16284" s="65"/>
      <c r="D16284" s="65"/>
      <c r="E16284" s="65"/>
      <c r="F16284" s="65"/>
      <c r="G16284" s="65"/>
      <c r="H16284" s="113"/>
    </row>
    <row r="16285" spans="1:8">
      <c r="A16285" s="65"/>
      <c r="B16285" s="65"/>
      <c r="C16285" s="65"/>
      <c r="D16285" s="65"/>
      <c r="E16285" s="65"/>
      <c r="F16285" s="65"/>
      <c r="G16285" s="65"/>
      <c r="H16285" s="113"/>
    </row>
    <row r="16286" spans="1:8">
      <c r="A16286" s="65"/>
      <c r="B16286" s="65"/>
      <c r="C16286" s="65"/>
      <c r="D16286" s="65"/>
      <c r="E16286" s="65"/>
      <c r="F16286" s="65"/>
      <c r="G16286" s="65"/>
      <c r="H16286" s="113"/>
    </row>
    <row r="16287" spans="1:8">
      <c r="A16287" s="65"/>
      <c r="B16287" s="65"/>
      <c r="C16287" s="65"/>
      <c r="D16287" s="65"/>
      <c r="E16287" s="65"/>
      <c r="F16287" s="65"/>
      <c r="G16287" s="65"/>
      <c r="H16287" s="113"/>
    </row>
    <row r="16288" spans="1:8">
      <c r="A16288" s="65"/>
      <c r="B16288" s="65"/>
      <c r="C16288" s="65"/>
      <c r="D16288" s="65"/>
      <c r="E16288" s="65"/>
      <c r="F16288" s="65"/>
      <c r="G16288" s="65"/>
      <c r="H16288" s="113"/>
    </row>
    <row r="16289" spans="1:8">
      <c r="A16289" s="65"/>
      <c r="B16289" s="65"/>
      <c r="C16289" s="65"/>
      <c r="D16289" s="65"/>
      <c r="E16289" s="65"/>
      <c r="F16289" s="65"/>
      <c r="G16289" s="65"/>
      <c r="H16289" s="113"/>
    </row>
    <row r="16290" spans="1:8">
      <c r="A16290" s="65"/>
      <c r="B16290" s="65"/>
      <c r="C16290" s="65"/>
      <c r="D16290" s="65"/>
      <c r="E16290" s="65"/>
      <c r="F16290" s="65"/>
      <c r="G16290" s="65"/>
      <c r="H16290" s="113"/>
    </row>
    <row r="16291" spans="1:8">
      <c r="A16291" s="65"/>
      <c r="B16291" s="65"/>
      <c r="C16291" s="65"/>
      <c r="D16291" s="65"/>
      <c r="E16291" s="65"/>
      <c r="F16291" s="65"/>
      <c r="G16291" s="65"/>
      <c r="H16291" s="113"/>
    </row>
    <row r="16292" spans="1:8">
      <c r="A16292" s="65"/>
      <c r="B16292" s="65"/>
      <c r="C16292" s="65"/>
      <c r="D16292" s="65"/>
      <c r="E16292" s="65"/>
      <c r="F16292" s="65"/>
      <c r="G16292" s="65"/>
      <c r="H16292" s="113"/>
    </row>
    <row r="16293" spans="1:8">
      <c r="A16293" s="65"/>
      <c r="B16293" s="65"/>
      <c r="C16293" s="65"/>
      <c r="D16293" s="65"/>
      <c r="E16293" s="65"/>
      <c r="F16293" s="65"/>
      <c r="G16293" s="65"/>
      <c r="H16293" s="113"/>
    </row>
    <row r="16294" spans="1:8">
      <c r="A16294" s="65"/>
      <c r="B16294" s="65"/>
      <c r="C16294" s="65"/>
      <c r="D16294" s="65"/>
      <c r="E16294" s="65"/>
      <c r="F16294" s="65"/>
      <c r="G16294" s="65"/>
      <c r="H16294" s="113"/>
    </row>
    <row r="16295" spans="1:8">
      <c r="A16295" s="65"/>
      <c r="B16295" s="65"/>
      <c r="C16295" s="65"/>
      <c r="D16295" s="65"/>
      <c r="E16295" s="65"/>
      <c r="F16295" s="65"/>
      <c r="G16295" s="65"/>
      <c r="H16295" s="113"/>
    </row>
    <row r="16296" spans="1:8">
      <c r="A16296" s="65"/>
      <c r="B16296" s="65"/>
      <c r="C16296" s="65"/>
      <c r="D16296" s="65"/>
      <c r="E16296" s="65"/>
      <c r="F16296" s="65"/>
      <c r="G16296" s="65"/>
      <c r="H16296" s="113"/>
    </row>
    <row r="16297" spans="1:8">
      <c r="A16297" s="65"/>
      <c r="B16297" s="65"/>
      <c r="C16297" s="65"/>
      <c r="D16297" s="65"/>
      <c r="E16297" s="65"/>
      <c r="F16297" s="65"/>
      <c r="G16297" s="65"/>
      <c r="H16297" s="113"/>
    </row>
    <row r="16298" spans="1:8">
      <c r="A16298" s="65"/>
      <c r="B16298" s="65"/>
      <c r="C16298" s="65"/>
      <c r="D16298" s="65"/>
      <c r="E16298" s="65"/>
      <c r="F16298" s="65"/>
      <c r="G16298" s="65"/>
      <c r="H16298" s="113"/>
    </row>
    <row r="16299" spans="1:8">
      <c r="A16299" s="65"/>
      <c r="B16299" s="65"/>
      <c r="C16299" s="65"/>
      <c r="D16299" s="65"/>
      <c r="E16299" s="65"/>
      <c r="F16299" s="65"/>
      <c r="G16299" s="65"/>
      <c r="H16299" s="113"/>
    </row>
    <row r="16300" spans="1:8">
      <c r="A16300" s="65"/>
      <c r="B16300" s="65"/>
      <c r="C16300" s="65"/>
      <c r="D16300" s="65"/>
      <c r="E16300" s="65"/>
      <c r="F16300" s="65"/>
      <c r="G16300" s="65"/>
      <c r="H16300" s="113"/>
    </row>
    <row r="16301" spans="1:8">
      <c r="A16301" s="65"/>
      <c r="B16301" s="65"/>
      <c r="C16301" s="65"/>
      <c r="D16301" s="65"/>
      <c r="E16301" s="65"/>
      <c r="F16301" s="65"/>
      <c r="G16301" s="65"/>
      <c r="H16301" s="113"/>
    </row>
    <row r="16302" spans="1:8">
      <c r="A16302" s="65"/>
      <c r="B16302" s="65"/>
      <c r="C16302" s="65"/>
      <c r="D16302" s="65"/>
      <c r="E16302" s="65"/>
      <c r="F16302" s="65"/>
      <c r="G16302" s="65"/>
      <c r="H16302" s="113"/>
    </row>
    <row r="16303" spans="1:8">
      <c r="A16303" s="65"/>
      <c r="B16303" s="65"/>
      <c r="C16303" s="65"/>
      <c r="D16303" s="65"/>
      <c r="E16303" s="65"/>
      <c r="F16303" s="65"/>
      <c r="G16303" s="65"/>
      <c r="H16303" s="113"/>
    </row>
    <row r="16304" spans="1:8">
      <c r="A16304" s="65"/>
      <c r="B16304" s="65"/>
      <c r="C16304" s="65"/>
      <c r="D16304" s="65"/>
      <c r="E16304" s="65"/>
      <c r="F16304" s="65"/>
      <c r="G16304" s="65"/>
      <c r="H16304" s="113"/>
    </row>
    <row r="16305" spans="1:8">
      <c r="A16305" s="65"/>
      <c r="B16305" s="65"/>
      <c r="C16305" s="65"/>
      <c r="D16305" s="65"/>
      <c r="E16305" s="65"/>
      <c r="F16305" s="65"/>
      <c r="G16305" s="65"/>
      <c r="H16305" s="113"/>
    </row>
    <row r="16306" spans="1:8">
      <c r="A16306" s="65"/>
      <c r="B16306" s="65"/>
      <c r="C16306" s="65"/>
      <c r="D16306" s="65"/>
      <c r="E16306" s="65"/>
      <c r="F16306" s="65"/>
      <c r="G16306" s="65"/>
      <c r="H16306" s="113"/>
    </row>
    <row r="16307" spans="1:8">
      <c r="A16307" s="65"/>
      <c r="B16307" s="65"/>
      <c r="C16307" s="65"/>
      <c r="D16307" s="65"/>
      <c r="E16307" s="65"/>
      <c r="F16307" s="65"/>
      <c r="G16307" s="65"/>
      <c r="H16307" s="113"/>
    </row>
    <row r="16308" spans="1:8">
      <c r="A16308" s="65"/>
      <c r="B16308" s="65"/>
      <c r="C16308" s="65"/>
      <c r="D16308" s="65"/>
      <c r="E16308" s="65"/>
      <c r="F16308" s="65"/>
      <c r="G16308" s="65"/>
      <c r="H16308" s="113"/>
    </row>
    <row r="16309" spans="1:8">
      <c r="A16309" s="65"/>
      <c r="B16309" s="65"/>
      <c r="C16309" s="65"/>
      <c r="D16309" s="65"/>
      <c r="E16309" s="65"/>
      <c r="F16309" s="65"/>
      <c r="G16309" s="65"/>
      <c r="H16309" s="113"/>
    </row>
    <row r="16310" spans="1:8">
      <c r="A16310" s="65"/>
      <c r="B16310" s="65"/>
      <c r="C16310" s="65"/>
      <c r="D16310" s="65"/>
      <c r="E16310" s="65"/>
      <c r="F16310" s="65"/>
      <c r="G16310" s="65"/>
      <c r="H16310" s="113"/>
    </row>
    <row r="16311" spans="1:8">
      <c r="A16311" s="65"/>
      <c r="B16311" s="65"/>
      <c r="C16311" s="65"/>
      <c r="D16311" s="65"/>
      <c r="E16311" s="65"/>
      <c r="F16311" s="65"/>
      <c r="G16311" s="65"/>
      <c r="H16311" s="113"/>
    </row>
    <row r="16312" spans="1:8">
      <c r="A16312" s="65"/>
      <c r="B16312" s="65"/>
      <c r="C16312" s="65"/>
      <c r="D16312" s="65"/>
      <c r="E16312" s="65"/>
      <c r="F16312" s="65"/>
      <c r="G16312" s="65"/>
      <c r="H16312" s="113"/>
    </row>
    <row r="16313" spans="1:8">
      <c r="A16313" s="65"/>
      <c r="B16313" s="65"/>
      <c r="C16313" s="65"/>
      <c r="D16313" s="65"/>
      <c r="E16313" s="65"/>
      <c r="F16313" s="65"/>
      <c r="G16313" s="65"/>
      <c r="H16313" s="113"/>
    </row>
    <row r="16314" spans="1:8">
      <c r="A16314" s="65"/>
      <c r="B16314" s="65"/>
      <c r="C16314" s="65"/>
      <c r="D16314" s="65"/>
      <c r="E16314" s="65"/>
      <c r="F16314" s="65"/>
      <c r="G16314" s="65"/>
      <c r="H16314" s="113"/>
    </row>
    <row r="16315" spans="1:8">
      <c r="A16315" s="65"/>
      <c r="B16315" s="65"/>
      <c r="C16315" s="65"/>
      <c r="D16315" s="65"/>
      <c r="E16315" s="65"/>
      <c r="F16315" s="65"/>
      <c r="G16315" s="65"/>
      <c r="H16315" s="113"/>
    </row>
    <row r="16316" spans="1:8">
      <c r="A16316" s="65"/>
      <c r="B16316" s="65"/>
      <c r="C16316" s="65"/>
      <c r="D16316" s="65"/>
      <c r="E16316" s="65"/>
      <c r="F16316" s="65"/>
      <c r="G16316" s="65"/>
      <c r="H16316" s="113"/>
    </row>
    <row r="16317" spans="1:8">
      <c r="A16317" s="65"/>
      <c r="B16317" s="65"/>
      <c r="C16317" s="65"/>
      <c r="D16317" s="65"/>
      <c r="E16317" s="65"/>
      <c r="F16317" s="65"/>
      <c r="G16317" s="65"/>
      <c r="H16317" s="113"/>
    </row>
    <row r="16318" spans="1:8">
      <c r="A16318" s="65"/>
      <c r="B16318" s="65"/>
      <c r="C16318" s="65"/>
      <c r="D16318" s="65"/>
      <c r="E16318" s="65"/>
      <c r="F16318" s="65"/>
      <c r="G16318" s="65"/>
      <c r="H16318" s="113"/>
    </row>
    <row r="16319" spans="1:8">
      <c r="A16319" s="65"/>
      <c r="B16319" s="65"/>
      <c r="C16319" s="65"/>
      <c r="D16319" s="65"/>
      <c r="E16319" s="65"/>
      <c r="F16319" s="65"/>
      <c r="G16319" s="65"/>
      <c r="H16319" s="113"/>
    </row>
    <row r="16320" spans="1:8">
      <c r="A16320" s="65"/>
      <c r="B16320" s="65"/>
      <c r="C16320" s="65"/>
      <c r="D16320" s="65"/>
      <c r="E16320" s="65"/>
      <c r="F16320" s="65"/>
      <c r="G16320" s="65"/>
      <c r="H16320" s="113"/>
    </row>
    <row r="16321" spans="1:8">
      <c r="A16321" s="65"/>
      <c r="B16321" s="65"/>
      <c r="C16321" s="65"/>
      <c r="D16321" s="65"/>
      <c r="E16321" s="65"/>
      <c r="F16321" s="65"/>
      <c r="G16321" s="65"/>
      <c r="H16321" s="113"/>
    </row>
    <row r="16322" spans="1:8">
      <c r="A16322" s="65"/>
      <c r="B16322" s="65"/>
      <c r="C16322" s="65"/>
      <c r="D16322" s="65"/>
      <c r="E16322" s="65"/>
      <c r="F16322" s="65"/>
      <c r="G16322" s="65"/>
      <c r="H16322" s="113"/>
    </row>
    <row r="16323" spans="1:8">
      <c r="A16323" s="65"/>
      <c r="B16323" s="65"/>
      <c r="C16323" s="65"/>
      <c r="D16323" s="65"/>
      <c r="E16323" s="65"/>
      <c r="F16323" s="65"/>
      <c r="G16323" s="65"/>
      <c r="H16323" s="113"/>
    </row>
    <row r="16324" spans="1:8">
      <c r="A16324" s="65"/>
      <c r="B16324" s="65"/>
      <c r="C16324" s="65"/>
      <c r="D16324" s="65"/>
      <c r="E16324" s="65"/>
      <c r="F16324" s="65"/>
      <c r="G16324" s="65"/>
      <c r="H16324" s="113"/>
    </row>
    <row r="16325" spans="1:8">
      <c r="A16325" s="65"/>
      <c r="B16325" s="65"/>
      <c r="C16325" s="65"/>
      <c r="D16325" s="65"/>
      <c r="E16325" s="65"/>
      <c r="F16325" s="65"/>
      <c r="G16325" s="65"/>
      <c r="H16325" s="113"/>
    </row>
    <row r="16326" spans="1:8">
      <c r="A16326" s="65"/>
      <c r="B16326" s="65"/>
      <c r="C16326" s="65"/>
      <c r="D16326" s="65"/>
      <c r="E16326" s="65"/>
      <c r="F16326" s="65"/>
      <c r="G16326" s="65"/>
      <c r="H16326" s="113"/>
    </row>
    <row r="16327" spans="1:8">
      <c r="A16327" s="65"/>
      <c r="B16327" s="65"/>
      <c r="C16327" s="65"/>
      <c r="D16327" s="65"/>
      <c r="E16327" s="65"/>
      <c r="F16327" s="65"/>
      <c r="G16327" s="65"/>
      <c r="H16327" s="113"/>
    </row>
    <row r="16328" spans="1:8">
      <c r="A16328" s="65"/>
      <c r="B16328" s="65"/>
      <c r="C16328" s="65"/>
      <c r="D16328" s="65"/>
      <c r="E16328" s="65"/>
      <c r="F16328" s="65"/>
      <c r="G16328" s="65"/>
      <c r="H16328" s="113"/>
    </row>
    <row r="16329" spans="1:8">
      <c r="A16329" s="65"/>
      <c r="B16329" s="65"/>
      <c r="C16329" s="65"/>
      <c r="D16329" s="65"/>
      <c r="E16329" s="65"/>
      <c r="F16329" s="65"/>
      <c r="G16329" s="65"/>
      <c r="H16329" s="113"/>
    </row>
    <row r="16330" spans="1:8">
      <c r="A16330" s="65"/>
      <c r="B16330" s="65"/>
      <c r="C16330" s="65"/>
      <c r="D16330" s="65"/>
      <c r="E16330" s="65"/>
      <c r="F16330" s="65"/>
      <c r="G16330" s="65"/>
      <c r="H16330" s="113"/>
    </row>
    <row r="16331" spans="1:8">
      <c r="A16331" s="65"/>
      <c r="B16331" s="65"/>
      <c r="C16331" s="65"/>
      <c r="D16331" s="65"/>
      <c r="E16331" s="65"/>
      <c r="F16331" s="65"/>
      <c r="G16331" s="65"/>
      <c r="H16331" s="113"/>
    </row>
    <row r="16332" spans="1:8">
      <c r="A16332" s="65"/>
      <c r="B16332" s="65"/>
      <c r="C16332" s="65"/>
      <c r="D16332" s="65"/>
      <c r="E16332" s="65"/>
      <c r="F16332" s="65"/>
      <c r="G16332" s="65"/>
      <c r="H16332" s="113"/>
    </row>
    <row r="16333" spans="1:8">
      <c r="A16333" s="65"/>
      <c r="B16333" s="65"/>
      <c r="C16333" s="65"/>
      <c r="D16333" s="65"/>
      <c r="E16333" s="65"/>
      <c r="F16333" s="65"/>
      <c r="G16333" s="65"/>
      <c r="H16333" s="113"/>
    </row>
    <row r="16334" spans="1:8">
      <c r="A16334" s="65"/>
      <c r="B16334" s="65"/>
      <c r="C16334" s="65"/>
      <c r="D16334" s="65"/>
      <c r="E16334" s="65"/>
      <c r="F16334" s="65"/>
      <c r="G16334" s="65"/>
      <c r="H16334" s="113"/>
    </row>
    <row r="16335" spans="1:8">
      <c r="A16335" s="65"/>
      <c r="B16335" s="65"/>
      <c r="C16335" s="65"/>
      <c r="D16335" s="65"/>
      <c r="E16335" s="65"/>
      <c r="F16335" s="65"/>
      <c r="G16335" s="65"/>
      <c r="H16335" s="113"/>
    </row>
    <row r="16336" spans="1:8">
      <c r="A16336" s="65"/>
      <c r="B16336" s="65"/>
      <c r="C16336" s="65"/>
      <c r="D16336" s="65"/>
      <c r="E16336" s="65"/>
      <c r="F16336" s="65"/>
      <c r="G16336" s="65"/>
      <c r="H16336" s="113"/>
    </row>
    <row r="16337" spans="1:8">
      <c r="A16337" s="65"/>
      <c r="B16337" s="65"/>
      <c r="C16337" s="65"/>
      <c r="D16337" s="65"/>
      <c r="E16337" s="65"/>
      <c r="F16337" s="65"/>
      <c r="G16337" s="65"/>
      <c r="H16337" s="113"/>
    </row>
    <row r="16338" spans="1:8">
      <c r="A16338" s="65"/>
      <c r="B16338" s="65"/>
      <c r="C16338" s="65"/>
      <c r="D16338" s="65"/>
      <c r="E16338" s="65"/>
      <c r="F16338" s="65"/>
      <c r="G16338" s="65"/>
      <c r="H16338" s="113"/>
    </row>
    <row r="16339" spans="1:8">
      <c r="A16339" s="65"/>
      <c r="B16339" s="65"/>
      <c r="C16339" s="65"/>
      <c r="D16339" s="65"/>
      <c r="E16339" s="65"/>
      <c r="F16339" s="65"/>
      <c r="G16339" s="65"/>
      <c r="H16339" s="113"/>
    </row>
    <row r="16340" spans="1:8">
      <c r="A16340" s="65"/>
      <c r="B16340" s="65"/>
      <c r="C16340" s="65"/>
      <c r="D16340" s="65"/>
      <c r="E16340" s="65"/>
      <c r="F16340" s="65"/>
      <c r="G16340" s="65"/>
      <c r="H16340" s="113"/>
    </row>
    <row r="16341" spans="1:8">
      <c r="A16341" s="65"/>
      <c r="B16341" s="65"/>
      <c r="C16341" s="65"/>
      <c r="D16341" s="65"/>
      <c r="E16341" s="65"/>
      <c r="F16341" s="65"/>
      <c r="G16341" s="65"/>
      <c r="H16341" s="113"/>
    </row>
    <row r="16342" spans="1:8">
      <c r="A16342" s="65"/>
      <c r="B16342" s="65"/>
      <c r="C16342" s="65"/>
      <c r="D16342" s="65"/>
      <c r="E16342" s="65"/>
      <c r="F16342" s="65"/>
      <c r="G16342" s="65"/>
      <c r="H16342" s="113"/>
    </row>
    <row r="16343" spans="1:8">
      <c r="A16343" s="65"/>
      <c r="B16343" s="65"/>
      <c r="C16343" s="65"/>
      <c r="D16343" s="65"/>
      <c r="E16343" s="65"/>
      <c r="F16343" s="65"/>
      <c r="G16343" s="65"/>
      <c r="H16343" s="113"/>
    </row>
    <row r="16344" spans="1:8">
      <c r="A16344" s="65"/>
      <c r="B16344" s="65"/>
      <c r="C16344" s="65"/>
      <c r="D16344" s="65"/>
      <c r="E16344" s="65"/>
      <c r="F16344" s="65"/>
      <c r="G16344" s="65"/>
      <c r="H16344" s="113"/>
    </row>
    <row r="16345" spans="1:8">
      <c r="A16345" s="65"/>
      <c r="B16345" s="65"/>
      <c r="C16345" s="65"/>
      <c r="D16345" s="65"/>
      <c r="E16345" s="65"/>
      <c r="F16345" s="65"/>
      <c r="G16345" s="65"/>
      <c r="H16345" s="113"/>
    </row>
    <row r="16346" spans="1:8">
      <c r="A16346" s="65"/>
      <c r="B16346" s="65"/>
      <c r="C16346" s="65"/>
      <c r="D16346" s="65"/>
      <c r="E16346" s="65"/>
      <c r="F16346" s="65"/>
      <c r="G16346" s="65"/>
      <c r="H16346" s="113"/>
    </row>
    <row r="16347" spans="1:8">
      <c r="A16347" s="65"/>
      <c r="B16347" s="65"/>
      <c r="C16347" s="65"/>
      <c r="D16347" s="65"/>
      <c r="E16347" s="65"/>
      <c r="F16347" s="65"/>
      <c r="G16347" s="65"/>
      <c r="H16347" s="113"/>
    </row>
    <row r="16348" spans="1:8">
      <c r="A16348" s="65"/>
      <c r="B16348" s="65"/>
      <c r="C16348" s="65"/>
      <c r="D16348" s="65"/>
      <c r="E16348" s="65"/>
      <c r="F16348" s="65"/>
      <c r="G16348" s="65"/>
      <c r="H16348" s="113"/>
    </row>
    <row r="16349" spans="1:8">
      <c r="A16349" s="65"/>
      <c r="B16349" s="65"/>
      <c r="C16349" s="65"/>
      <c r="D16349" s="65"/>
      <c r="E16349" s="65"/>
      <c r="F16349" s="65"/>
      <c r="G16349" s="65"/>
      <c r="H16349" s="113"/>
    </row>
    <row r="16350" spans="1:8">
      <c r="A16350" s="65"/>
      <c r="B16350" s="65"/>
      <c r="C16350" s="65"/>
      <c r="D16350" s="65"/>
      <c r="E16350" s="65"/>
      <c r="F16350" s="65"/>
      <c r="G16350" s="65"/>
      <c r="H16350" s="113"/>
    </row>
    <row r="16351" spans="1:8">
      <c r="A16351" s="65"/>
      <c r="B16351" s="65"/>
      <c r="C16351" s="65"/>
      <c r="D16351" s="65"/>
      <c r="E16351" s="65"/>
      <c r="F16351" s="65"/>
      <c r="G16351" s="65"/>
      <c r="H16351" s="113"/>
    </row>
    <row r="16352" spans="1:8">
      <c r="A16352" s="65"/>
      <c r="B16352" s="65"/>
      <c r="C16352" s="65"/>
      <c r="D16352" s="65"/>
      <c r="E16352" s="65"/>
      <c r="F16352" s="65"/>
      <c r="G16352" s="65"/>
      <c r="H16352" s="113"/>
    </row>
    <row r="16353" spans="1:8">
      <c r="A16353" s="65"/>
      <c r="B16353" s="65"/>
      <c r="C16353" s="65"/>
      <c r="D16353" s="65"/>
      <c r="E16353" s="65"/>
      <c r="F16353" s="65"/>
      <c r="G16353" s="65"/>
      <c r="H16353" s="113"/>
    </row>
    <row r="16354" spans="1:8">
      <c r="A16354" s="65"/>
      <c r="B16354" s="65"/>
      <c r="C16354" s="65"/>
      <c r="D16354" s="65"/>
      <c r="E16354" s="65"/>
      <c r="F16354" s="65"/>
      <c r="G16354" s="65"/>
      <c r="H16354" s="113"/>
    </row>
    <row r="16355" spans="1:8">
      <c r="A16355" s="65"/>
      <c r="B16355" s="65"/>
      <c r="C16355" s="65"/>
      <c r="D16355" s="65"/>
      <c r="E16355" s="65"/>
      <c r="F16355" s="65"/>
      <c r="G16355" s="65"/>
      <c r="H16355" s="113"/>
    </row>
    <row r="16356" spans="1:8">
      <c r="A16356" s="65"/>
      <c r="B16356" s="65"/>
      <c r="C16356" s="65"/>
      <c r="D16356" s="65"/>
      <c r="E16356" s="65"/>
      <c r="F16356" s="65"/>
      <c r="G16356" s="65"/>
      <c r="H16356" s="113"/>
    </row>
    <row r="16357" spans="1:8">
      <c r="A16357" s="65"/>
      <c r="B16357" s="65"/>
      <c r="C16357" s="65"/>
      <c r="D16357" s="65"/>
      <c r="E16357" s="65"/>
      <c r="F16357" s="65"/>
      <c r="G16357" s="65"/>
      <c r="H16357" s="113"/>
    </row>
    <row r="16358" spans="1:8">
      <c r="A16358" s="65"/>
      <c r="B16358" s="65"/>
      <c r="C16358" s="65"/>
      <c r="D16358" s="65"/>
      <c r="E16358" s="65"/>
      <c r="F16358" s="65"/>
      <c r="G16358" s="65"/>
      <c r="H16358" s="113"/>
    </row>
    <row r="16359" spans="1:8">
      <c r="A16359" s="65"/>
      <c r="B16359" s="65"/>
      <c r="C16359" s="65"/>
      <c r="D16359" s="65"/>
      <c r="E16359" s="65"/>
      <c r="F16359" s="65"/>
      <c r="G16359" s="65"/>
      <c r="H16359" s="113"/>
    </row>
    <row r="16360" spans="1:8">
      <c r="A16360" s="65"/>
      <c r="B16360" s="65"/>
      <c r="C16360" s="65"/>
      <c r="D16360" s="65"/>
      <c r="E16360" s="65"/>
      <c r="F16360" s="65"/>
      <c r="G16360" s="65"/>
      <c r="H16360" s="113"/>
    </row>
    <row r="16361" spans="1:8">
      <c r="A16361" s="65"/>
      <c r="B16361" s="65"/>
      <c r="C16361" s="65"/>
      <c r="D16361" s="65"/>
      <c r="E16361" s="65"/>
      <c r="F16361" s="65"/>
      <c r="G16361" s="65"/>
      <c r="H16361" s="113"/>
    </row>
    <row r="16362" spans="1:8">
      <c r="A16362" s="65"/>
      <c r="B16362" s="65"/>
      <c r="C16362" s="65"/>
      <c r="D16362" s="65"/>
      <c r="E16362" s="65"/>
      <c r="F16362" s="65"/>
      <c r="G16362" s="65"/>
      <c r="H16362" s="113"/>
    </row>
    <row r="16363" spans="1:8">
      <c r="A16363" s="65"/>
      <c r="B16363" s="65"/>
      <c r="C16363" s="65"/>
      <c r="D16363" s="65"/>
      <c r="E16363" s="65"/>
      <c r="F16363" s="65"/>
      <c r="G16363" s="65"/>
      <c r="H16363" s="113"/>
    </row>
    <row r="16364" spans="1:8">
      <c r="A16364" s="65"/>
      <c r="B16364" s="65"/>
      <c r="C16364" s="65"/>
      <c r="D16364" s="65"/>
      <c r="E16364" s="65"/>
      <c r="F16364" s="65"/>
      <c r="G16364" s="65"/>
      <c r="H16364" s="113"/>
    </row>
    <row r="16365" spans="1:8">
      <c r="A16365" s="65"/>
      <c r="B16365" s="65"/>
      <c r="C16365" s="65"/>
      <c r="D16365" s="65"/>
      <c r="E16365" s="65"/>
      <c r="F16365" s="65"/>
      <c r="G16365" s="65"/>
      <c r="H16365" s="113"/>
    </row>
    <row r="16366" spans="1:8">
      <c r="A16366" s="65"/>
      <c r="B16366" s="65"/>
      <c r="C16366" s="65"/>
      <c r="D16366" s="65"/>
      <c r="E16366" s="65"/>
      <c r="F16366" s="65"/>
      <c r="G16366" s="65"/>
      <c r="H16366" s="113"/>
    </row>
    <row r="16367" spans="1:8">
      <c r="A16367" s="65"/>
      <c r="B16367" s="65"/>
      <c r="C16367" s="65"/>
      <c r="D16367" s="65"/>
      <c r="E16367" s="65"/>
      <c r="F16367" s="65"/>
      <c r="G16367" s="65"/>
      <c r="H16367" s="113"/>
    </row>
    <row r="16368" spans="1:8">
      <c r="A16368" s="65"/>
      <c r="B16368" s="65"/>
      <c r="C16368" s="65"/>
      <c r="D16368" s="65"/>
      <c r="E16368" s="65"/>
      <c r="F16368" s="65"/>
      <c r="G16368" s="65"/>
      <c r="H16368" s="113"/>
    </row>
    <row r="16369" spans="1:8">
      <c r="A16369" s="65"/>
      <c r="B16369" s="65"/>
      <c r="C16369" s="65"/>
      <c r="D16369" s="65"/>
      <c r="E16369" s="65"/>
      <c r="F16369" s="65"/>
      <c r="G16369" s="65"/>
      <c r="H16369" s="113"/>
    </row>
    <row r="16370" spans="1:8">
      <c r="A16370" s="65"/>
      <c r="B16370" s="65"/>
      <c r="C16370" s="65"/>
      <c r="D16370" s="65"/>
      <c r="E16370" s="65"/>
      <c r="F16370" s="65"/>
      <c r="G16370" s="65"/>
      <c r="H16370" s="113"/>
    </row>
    <row r="16371" spans="1:8">
      <c r="A16371" s="65"/>
      <c r="B16371" s="65"/>
      <c r="C16371" s="65"/>
      <c r="D16371" s="65"/>
      <c r="E16371" s="65"/>
      <c r="F16371" s="65"/>
      <c r="G16371" s="65"/>
      <c r="H16371" s="113"/>
    </row>
    <row r="16372" spans="1:8">
      <c r="A16372" s="65"/>
      <c r="B16372" s="65"/>
      <c r="C16372" s="65"/>
      <c r="D16372" s="65"/>
      <c r="E16372" s="65"/>
      <c r="F16372" s="65"/>
      <c r="G16372" s="65"/>
      <c r="H16372" s="113"/>
    </row>
    <row r="16373" spans="1:8">
      <c r="A16373" s="65"/>
      <c r="B16373" s="65"/>
      <c r="C16373" s="65"/>
      <c r="D16373" s="65"/>
      <c r="E16373" s="65"/>
      <c r="F16373" s="65"/>
      <c r="G16373" s="65"/>
      <c r="H16373" s="113"/>
    </row>
    <row r="16374" spans="1:8">
      <c r="A16374" s="65"/>
      <c r="B16374" s="65"/>
      <c r="C16374" s="65"/>
      <c r="D16374" s="65"/>
      <c r="E16374" s="65"/>
      <c r="F16374" s="65"/>
      <c r="G16374" s="65"/>
      <c r="H16374" s="113"/>
    </row>
    <row r="16375" spans="1:8">
      <c r="A16375" s="65"/>
      <c r="B16375" s="65"/>
      <c r="C16375" s="65"/>
      <c r="D16375" s="65"/>
      <c r="E16375" s="65"/>
      <c r="F16375" s="65"/>
      <c r="G16375" s="65"/>
      <c r="H16375" s="113"/>
    </row>
    <row r="16376" spans="1:8">
      <c r="A16376" s="65"/>
      <c r="B16376" s="65"/>
      <c r="C16376" s="65"/>
      <c r="D16376" s="65"/>
      <c r="E16376" s="65"/>
      <c r="F16376" s="65"/>
      <c r="G16376" s="65"/>
      <c r="H16376" s="113"/>
    </row>
    <row r="16377" spans="1:8">
      <c r="A16377" s="65"/>
      <c r="B16377" s="65"/>
      <c r="C16377" s="65"/>
      <c r="D16377" s="65"/>
      <c r="E16377" s="65"/>
      <c r="F16377" s="65"/>
      <c r="G16377" s="65"/>
      <c r="H16377" s="113"/>
    </row>
    <row r="16378" spans="1:8">
      <c r="A16378" s="65"/>
      <c r="B16378" s="65"/>
      <c r="C16378" s="65"/>
      <c r="D16378" s="65"/>
      <c r="E16378" s="65"/>
      <c r="F16378" s="65"/>
      <c r="G16378" s="65"/>
      <c r="H16378" s="113"/>
    </row>
    <row r="16379" spans="1:8">
      <c r="A16379" s="65"/>
      <c r="B16379" s="65"/>
      <c r="C16379" s="65"/>
      <c r="D16379" s="65"/>
      <c r="E16379" s="65"/>
      <c r="F16379" s="65"/>
      <c r="G16379" s="65"/>
      <c r="H16379" s="113"/>
    </row>
    <row r="16380" spans="1:8">
      <c r="A16380" s="65"/>
      <c r="B16380" s="65"/>
      <c r="C16380" s="65"/>
      <c r="D16380" s="65"/>
      <c r="E16380" s="65"/>
      <c r="F16380" s="65"/>
      <c r="G16380" s="65"/>
      <c r="H16380" s="113"/>
    </row>
    <row r="16381" spans="1:8">
      <c r="A16381" s="65"/>
      <c r="B16381" s="65"/>
      <c r="C16381" s="65"/>
      <c r="D16381" s="65"/>
      <c r="E16381" s="65"/>
      <c r="F16381" s="65"/>
      <c r="G16381" s="65"/>
      <c r="H16381" s="113"/>
    </row>
    <row r="16382" spans="1:8">
      <c r="A16382" s="65"/>
      <c r="B16382" s="65"/>
      <c r="C16382" s="65"/>
      <c r="D16382" s="65"/>
      <c r="E16382" s="65"/>
      <c r="F16382" s="65"/>
      <c r="G16382" s="65"/>
      <c r="H16382" s="113"/>
    </row>
    <row r="16383" spans="1:8">
      <c r="A16383" s="65"/>
      <c r="B16383" s="65"/>
      <c r="C16383" s="65"/>
      <c r="D16383" s="65"/>
      <c r="E16383" s="65"/>
      <c r="F16383" s="65"/>
      <c r="G16383" s="65"/>
      <c r="H16383" s="113"/>
    </row>
    <row r="16384" spans="1:8">
      <c r="A16384" s="65"/>
      <c r="B16384" s="65"/>
      <c r="C16384" s="65"/>
      <c r="D16384" s="65"/>
      <c r="E16384" s="65"/>
      <c r="F16384" s="65"/>
      <c r="G16384" s="65"/>
      <c r="H16384" s="113"/>
    </row>
    <row r="16385" spans="1:8">
      <c r="A16385" s="65"/>
      <c r="B16385" s="65"/>
      <c r="C16385" s="65"/>
      <c r="D16385" s="65"/>
      <c r="E16385" s="65"/>
      <c r="F16385" s="65"/>
      <c r="G16385" s="65"/>
      <c r="H16385" s="113"/>
    </row>
    <row r="16386" spans="1:8">
      <c r="A16386" s="65"/>
      <c r="B16386" s="65"/>
      <c r="C16386" s="65"/>
      <c r="D16386" s="65"/>
      <c r="E16386" s="65"/>
      <c r="F16386" s="65"/>
      <c r="G16386" s="65"/>
      <c r="H16386" s="113"/>
    </row>
    <row r="16387" spans="1:8">
      <c r="A16387" s="65"/>
      <c r="B16387" s="65"/>
      <c r="C16387" s="65"/>
      <c r="D16387" s="65"/>
      <c r="E16387" s="65"/>
      <c r="F16387" s="65"/>
      <c r="G16387" s="65"/>
      <c r="H16387" s="113"/>
    </row>
    <row r="16388" spans="1:8">
      <c r="A16388" s="65"/>
      <c r="B16388" s="65"/>
      <c r="C16388" s="65"/>
      <c r="D16388" s="65"/>
      <c r="E16388" s="65"/>
      <c r="F16388" s="65"/>
      <c r="G16388" s="65"/>
      <c r="H16388" s="113"/>
    </row>
    <row r="16389" spans="1:8">
      <c r="A16389" s="65"/>
      <c r="B16389" s="65"/>
      <c r="C16389" s="65"/>
      <c r="D16389" s="65"/>
      <c r="E16389" s="65"/>
      <c r="F16389" s="65"/>
      <c r="G16389" s="65"/>
      <c r="H16389" s="113"/>
    </row>
    <row r="16390" spans="1:8">
      <c r="A16390" s="65"/>
      <c r="B16390" s="65"/>
      <c r="C16390" s="65"/>
      <c r="D16390" s="65"/>
      <c r="E16390" s="65"/>
      <c r="F16390" s="65"/>
      <c r="G16390" s="65"/>
      <c r="H16390" s="113"/>
    </row>
    <row r="16391" spans="1:8">
      <c r="A16391" s="65"/>
      <c r="B16391" s="65"/>
      <c r="C16391" s="65"/>
      <c r="D16391" s="65"/>
      <c r="E16391" s="65"/>
      <c r="F16391" s="65"/>
      <c r="G16391" s="65"/>
      <c r="H16391" s="113"/>
    </row>
    <row r="16392" spans="1:8">
      <c r="A16392" s="65"/>
      <c r="B16392" s="65"/>
      <c r="C16392" s="65"/>
      <c r="D16392" s="65"/>
      <c r="E16392" s="65"/>
      <c r="F16392" s="65"/>
      <c r="G16392" s="65"/>
      <c r="H16392" s="113"/>
    </row>
    <row r="16393" spans="1:8">
      <c r="A16393" s="65"/>
      <c r="B16393" s="65"/>
      <c r="C16393" s="65"/>
      <c r="D16393" s="65"/>
      <c r="E16393" s="65"/>
      <c r="F16393" s="65"/>
      <c r="G16393" s="65"/>
      <c r="H16393" s="113"/>
    </row>
    <row r="16394" spans="1:8">
      <c r="A16394" s="65"/>
      <c r="B16394" s="65"/>
      <c r="C16394" s="65"/>
      <c r="D16394" s="65"/>
      <c r="E16394" s="65"/>
      <c r="F16394" s="65"/>
      <c r="G16394" s="65"/>
      <c r="H16394" s="113"/>
    </row>
    <row r="16395" spans="1:8">
      <c r="A16395" s="65"/>
      <c r="B16395" s="65"/>
      <c r="C16395" s="65"/>
      <c r="D16395" s="65"/>
      <c r="E16395" s="65"/>
      <c r="F16395" s="65"/>
      <c r="G16395" s="65"/>
      <c r="H16395" s="113"/>
    </row>
    <row r="16396" spans="1:8">
      <c r="A16396" s="65"/>
      <c r="B16396" s="65"/>
      <c r="C16396" s="65"/>
      <c r="D16396" s="65"/>
      <c r="E16396" s="65"/>
      <c r="F16396" s="65"/>
      <c r="G16396" s="65"/>
      <c r="H16396" s="113"/>
    </row>
    <row r="16397" spans="1:8">
      <c r="A16397" s="65"/>
      <c r="B16397" s="65"/>
      <c r="C16397" s="65"/>
      <c r="D16397" s="65"/>
      <c r="E16397" s="65"/>
      <c r="F16397" s="65"/>
      <c r="G16397" s="65"/>
      <c r="H16397" s="113"/>
    </row>
    <row r="16398" spans="1:8">
      <c r="A16398" s="65"/>
      <c r="B16398" s="65"/>
      <c r="C16398" s="65"/>
      <c r="D16398" s="65"/>
      <c r="E16398" s="65"/>
      <c r="F16398" s="65"/>
      <c r="G16398" s="65"/>
      <c r="H16398" s="113"/>
    </row>
    <row r="16399" spans="1:8">
      <c r="A16399" s="65"/>
      <c r="B16399" s="65"/>
      <c r="C16399" s="65"/>
      <c r="D16399" s="65"/>
      <c r="E16399" s="65"/>
      <c r="F16399" s="65"/>
      <c r="G16399" s="65"/>
      <c r="H16399" s="113"/>
    </row>
    <row r="16400" spans="1:8">
      <c r="A16400" s="65"/>
      <c r="B16400" s="65"/>
      <c r="C16400" s="65"/>
      <c r="D16400" s="65"/>
      <c r="E16400" s="65"/>
      <c r="F16400" s="65"/>
      <c r="G16400" s="65"/>
      <c r="H16400" s="113"/>
    </row>
    <row r="16401" spans="1:8">
      <c r="A16401" s="65"/>
      <c r="B16401" s="65"/>
      <c r="C16401" s="65"/>
      <c r="D16401" s="65"/>
      <c r="E16401" s="65"/>
      <c r="F16401" s="65"/>
      <c r="G16401" s="65"/>
      <c r="H16401" s="113"/>
    </row>
    <row r="16402" spans="1:8">
      <c r="A16402" s="65"/>
      <c r="B16402" s="65"/>
      <c r="C16402" s="65"/>
      <c r="D16402" s="65"/>
      <c r="E16402" s="65"/>
      <c r="F16402" s="65"/>
      <c r="G16402" s="65"/>
      <c r="H16402" s="113"/>
    </row>
    <row r="16403" spans="1:8">
      <c r="A16403" s="65"/>
      <c r="B16403" s="65"/>
      <c r="C16403" s="65"/>
      <c r="D16403" s="65"/>
      <c r="E16403" s="65"/>
      <c r="F16403" s="65"/>
      <c r="G16403" s="65"/>
      <c r="H16403" s="113"/>
    </row>
    <row r="16404" spans="1:8">
      <c r="A16404" s="65"/>
      <c r="B16404" s="65"/>
      <c r="C16404" s="65"/>
      <c r="D16404" s="65"/>
      <c r="E16404" s="65"/>
      <c r="F16404" s="65"/>
      <c r="G16404" s="65"/>
      <c r="H16404" s="113"/>
    </row>
    <row r="16405" spans="1:8">
      <c r="A16405" s="65"/>
      <c r="B16405" s="65"/>
      <c r="C16405" s="65"/>
      <c r="D16405" s="65"/>
      <c r="E16405" s="65"/>
      <c r="F16405" s="65"/>
      <c r="G16405" s="65"/>
      <c r="H16405" s="113"/>
    </row>
    <row r="16406" spans="1:8">
      <c r="A16406" s="65"/>
      <c r="B16406" s="65"/>
      <c r="C16406" s="65"/>
      <c r="D16406" s="65"/>
      <c r="E16406" s="65"/>
      <c r="F16406" s="65"/>
      <c r="G16406" s="65"/>
      <c r="H16406" s="113"/>
    </row>
    <row r="16407" spans="1:8">
      <c r="A16407" s="65"/>
      <c r="B16407" s="65"/>
      <c r="C16407" s="65"/>
      <c r="D16407" s="65"/>
      <c r="E16407" s="65"/>
      <c r="F16407" s="65"/>
      <c r="G16407" s="65"/>
      <c r="H16407" s="113"/>
    </row>
    <row r="16408" spans="1:8">
      <c r="A16408" s="65"/>
      <c r="B16408" s="65"/>
      <c r="C16408" s="65"/>
      <c r="D16408" s="65"/>
      <c r="E16408" s="65"/>
      <c r="F16408" s="65"/>
      <c r="G16408" s="65"/>
      <c r="H16408" s="113"/>
    </row>
    <row r="16409" spans="1:8">
      <c r="A16409" s="65"/>
      <c r="B16409" s="65"/>
      <c r="C16409" s="65"/>
      <c r="D16409" s="65"/>
      <c r="E16409" s="65"/>
      <c r="F16409" s="65"/>
      <c r="G16409" s="65"/>
      <c r="H16409" s="113"/>
    </row>
    <row r="16410" spans="1:8">
      <c r="A16410" s="65"/>
      <c r="B16410" s="65"/>
      <c r="C16410" s="65"/>
      <c r="D16410" s="65"/>
      <c r="E16410" s="65"/>
      <c r="F16410" s="65"/>
      <c r="G16410" s="65"/>
      <c r="H16410" s="113"/>
    </row>
    <row r="16411" spans="1:8">
      <c r="A16411" s="65"/>
      <c r="B16411" s="65"/>
      <c r="C16411" s="65"/>
      <c r="D16411" s="65"/>
      <c r="E16411" s="65"/>
      <c r="F16411" s="65"/>
      <c r="G16411" s="65"/>
      <c r="H16411" s="113"/>
    </row>
    <row r="16412" spans="1:8">
      <c r="A16412" s="65"/>
      <c r="B16412" s="65"/>
      <c r="C16412" s="65"/>
      <c r="D16412" s="65"/>
      <c r="E16412" s="65"/>
      <c r="F16412" s="65"/>
      <c r="G16412" s="65"/>
      <c r="H16412" s="113"/>
    </row>
    <row r="16413" spans="1:8">
      <c r="A16413" s="65"/>
      <c r="B16413" s="65"/>
      <c r="C16413" s="65"/>
      <c r="D16413" s="65"/>
      <c r="E16413" s="65"/>
      <c r="F16413" s="65"/>
      <c r="G16413" s="65"/>
      <c r="H16413" s="113"/>
    </row>
    <row r="16414" spans="1:8">
      <c r="A16414" s="65"/>
      <c r="B16414" s="65"/>
      <c r="C16414" s="65"/>
      <c r="D16414" s="65"/>
      <c r="E16414" s="65"/>
      <c r="F16414" s="65"/>
      <c r="G16414" s="65"/>
      <c r="H16414" s="113"/>
    </row>
    <row r="16415" spans="1:8">
      <c r="A16415" s="65"/>
      <c r="B16415" s="65"/>
      <c r="C16415" s="65"/>
      <c r="D16415" s="65"/>
      <c r="E16415" s="65"/>
      <c r="F16415" s="65"/>
      <c r="G16415" s="65"/>
      <c r="H16415" s="113"/>
    </row>
    <row r="16416" spans="1:8">
      <c r="A16416" s="65"/>
      <c r="B16416" s="65"/>
      <c r="C16416" s="65"/>
      <c r="D16416" s="65"/>
      <c r="E16416" s="65"/>
      <c r="F16416" s="65"/>
      <c r="G16416" s="65"/>
      <c r="H16416" s="113"/>
    </row>
    <row r="16417" spans="1:8">
      <c r="A16417" s="65"/>
      <c r="B16417" s="65"/>
      <c r="C16417" s="65"/>
      <c r="D16417" s="65"/>
      <c r="E16417" s="65"/>
      <c r="F16417" s="65"/>
      <c r="G16417" s="65"/>
      <c r="H16417" s="113"/>
    </row>
    <row r="16418" spans="1:8">
      <c r="A16418" s="65"/>
      <c r="B16418" s="65"/>
      <c r="C16418" s="65"/>
      <c r="D16418" s="65"/>
      <c r="E16418" s="65"/>
      <c r="F16418" s="65"/>
      <c r="G16418" s="65"/>
      <c r="H16418" s="113"/>
    </row>
    <row r="16419" spans="1:8">
      <c r="A16419" s="65"/>
      <c r="B16419" s="65"/>
      <c r="C16419" s="65"/>
      <c r="D16419" s="65"/>
      <c r="E16419" s="65"/>
      <c r="F16419" s="65"/>
      <c r="G16419" s="65"/>
      <c r="H16419" s="113"/>
    </row>
    <row r="16420" spans="1:8">
      <c r="A16420" s="65"/>
      <c r="B16420" s="65"/>
      <c r="C16420" s="65"/>
      <c r="D16420" s="65"/>
      <c r="E16420" s="65"/>
      <c r="F16420" s="65"/>
      <c r="G16420" s="65"/>
      <c r="H16420" s="113"/>
    </row>
    <row r="16421" spans="1:8">
      <c r="A16421" s="65"/>
      <c r="B16421" s="65"/>
      <c r="C16421" s="65"/>
      <c r="D16421" s="65"/>
      <c r="E16421" s="65"/>
      <c r="F16421" s="65"/>
      <c r="G16421" s="65"/>
      <c r="H16421" s="113"/>
    </row>
    <row r="16422" spans="1:8">
      <c r="A16422" s="65"/>
      <c r="B16422" s="65"/>
      <c r="C16422" s="65"/>
      <c r="D16422" s="65"/>
      <c r="E16422" s="65"/>
      <c r="F16422" s="65"/>
      <c r="G16422" s="65"/>
      <c r="H16422" s="113"/>
    </row>
    <row r="16423" spans="1:8">
      <c r="A16423" s="65"/>
      <c r="B16423" s="65"/>
      <c r="C16423" s="65"/>
      <c r="D16423" s="65"/>
      <c r="E16423" s="65"/>
      <c r="F16423" s="65"/>
      <c r="G16423" s="65"/>
      <c r="H16423" s="113"/>
    </row>
    <row r="16424" spans="1:8">
      <c r="A16424" s="65"/>
      <c r="B16424" s="65"/>
      <c r="C16424" s="65"/>
      <c r="D16424" s="65"/>
      <c r="E16424" s="65"/>
      <c r="F16424" s="65"/>
      <c r="G16424" s="65"/>
      <c r="H16424" s="113"/>
    </row>
    <row r="16425" spans="1:8">
      <c r="A16425" s="65"/>
      <c r="B16425" s="65"/>
      <c r="C16425" s="65"/>
      <c r="D16425" s="65"/>
      <c r="E16425" s="65"/>
      <c r="F16425" s="65"/>
      <c r="G16425" s="65"/>
      <c r="H16425" s="113"/>
    </row>
    <row r="16426" spans="1:8">
      <c r="A16426" s="65"/>
      <c r="B16426" s="65"/>
      <c r="C16426" s="65"/>
      <c r="D16426" s="65"/>
      <c r="E16426" s="65"/>
      <c r="F16426" s="65"/>
      <c r="G16426" s="65"/>
      <c r="H16426" s="113"/>
    </row>
    <row r="16427" spans="1:8">
      <c r="A16427" s="65"/>
      <c r="B16427" s="65"/>
      <c r="C16427" s="65"/>
      <c r="D16427" s="65"/>
      <c r="E16427" s="65"/>
      <c r="F16427" s="65"/>
      <c r="G16427" s="65"/>
      <c r="H16427" s="113"/>
    </row>
    <row r="16428" spans="1:8">
      <c r="A16428" s="65"/>
      <c r="B16428" s="65"/>
      <c r="C16428" s="65"/>
      <c r="D16428" s="65"/>
      <c r="E16428" s="65"/>
      <c r="F16428" s="65"/>
      <c r="G16428" s="65"/>
      <c r="H16428" s="113"/>
    </row>
    <row r="16429" spans="1:8">
      <c r="A16429" s="65"/>
      <c r="B16429" s="65"/>
      <c r="C16429" s="65"/>
      <c r="D16429" s="65"/>
      <c r="E16429" s="65"/>
      <c r="F16429" s="65"/>
      <c r="G16429" s="65"/>
      <c r="H16429" s="113"/>
    </row>
    <row r="16430" spans="1:8">
      <c r="A16430" s="65"/>
      <c r="B16430" s="65"/>
      <c r="C16430" s="65"/>
      <c r="D16430" s="65"/>
      <c r="E16430" s="65"/>
      <c r="F16430" s="65"/>
      <c r="G16430" s="65"/>
      <c r="H16430" s="113"/>
    </row>
    <row r="16431" spans="1:8">
      <c r="A16431" s="65"/>
      <c r="B16431" s="65"/>
      <c r="C16431" s="65"/>
      <c r="D16431" s="65"/>
      <c r="E16431" s="65"/>
      <c r="F16431" s="65"/>
      <c r="G16431" s="65"/>
      <c r="H16431" s="113"/>
    </row>
    <row r="16432" spans="1:8">
      <c r="A16432" s="65"/>
      <c r="B16432" s="65"/>
      <c r="C16432" s="65"/>
      <c r="D16432" s="65"/>
      <c r="E16432" s="65"/>
      <c r="F16432" s="65"/>
      <c r="G16432" s="65"/>
      <c r="H16432" s="113"/>
    </row>
    <row r="16433" spans="1:8">
      <c r="A16433" s="65"/>
      <c r="B16433" s="65"/>
      <c r="C16433" s="65"/>
      <c r="D16433" s="65"/>
      <c r="E16433" s="65"/>
      <c r="F16433" s="65"/>
      <c r="G16433" s="65"/>
      <c r="H16433" s="113"/>
    </row>
    <row r="16434" spans="1:8">
      <c r="A16434" s="65"/>
      <c r="B16434" s="65"/>
      <c r="C16434" s="65"/>
      <c r="D16434" s="65"/>
      <c r="E16434" s="65"/>
      <c r="F16434" s="65"/>
      <c r="G16434" s="65"/>
      <c r="H16434" s="113"/>
    </row>
    <row r="16435" spans="1:8">
      <c r="A16435" s="65"/>
      <c r="B16435" s="65"/>
      <c r="C16435" s="65"/>
      <c r="D16435" s="65"/>
      <c r="E16435" s="65"/>
      <c r="F16435" s="65"/>
      <c r="G16435" s="65"/>
      <c r="H16435" s="113"/>
    </row>
    <row r="16436" spans="1:8">
      <c r="A16436" s="65"/>
      <c r="B16436" s="65"/>
      <c r="C16436" s="65"/>
      <c r="D16436" s="65"/>
      <c r="E16436" s="65"/>
      <c r="F16436" s="65"/>
      <c r="G16436" s="65"/>
      <c r="H16436" s="113"/>
    </row>
    <row r="16437" spans="1:8">
      <c r="A16437" s="65"/>
      <c r="B16437" s="65"/>
      <c r="C16437" s="65"/>
      <c r="D16437" s="65"/>
      <c r="E16437" s="65"/>
      <c r="F16437" s="65"/>
      <c r="G16437" s="65"/>
      <c r="H16437" s="113"/>
    </row>
    <row r="16438" spans="1:8">
      <c r="A16438" s="65"/>
      <c r="B16438" s="65"/>
      <c r="C16438" s="65"/>
      <c r="D16438" s="65"/>
      <c r="E16438" s="65"/>
      <c r="F16438" s="65"/>
      <c r="G16438" s="65"/>
      <c r="H16438" s="113"/>
    </row>
    <row r="16439" spans="1:8">
      <c r="A16439" s="65"/>
      <c r="B16439" s="65"/>
      <c r="C16439" s="65"/>
      <c r="D16439" s="65"/>
      <c r="E16439" s="65"/>
      <c r="F16439" s="65"/>
      <c r="G16439" s="65"/>
      <c r="H16439" s="113"/>
    </row>
    <row r="16440" spans="1:8">
      <c r="A16440" s="65"/>
      <c r="B16440" s="65"/>
      <c r="C16440" s="65"/>
      <c r="D16440" s="65"/>
      <c r="E16440" s="65"/>
      <c r="F16440" s="65"/>
      <c r="G16440" s="65"/>
      <c r="H16440" s="113"/>
    </row>
    <row r="16441" spans="1:8">
      <c r="A16441" s="65"/>
      <c r="B16441" s="65"/>
      <c r="C16441" s="65"/>
      <c r="D16441" s="65"/>
      <c r="E16441" s="65"/>
      <c r="F16441" s="65"/>
      <c r="G16441" s="65"/>
      <c r="H16441" s="113"/>
    </row>
    <row r="16442" spans="1:8">
      <c r="A16442" s="65"/>
      <c r="B16442" s="65"/>
      <c r="C16442" s="65"/>
      <c r="D16442" s="65"/>
      <c r="E16442" s="65"/>
      <c r="F16442" s="65"/>
      <c r="G16442" s="65"/>
      <c r="H16442" s="113"/>
    </row>
    <row r="16443" spans="1:8">
      <c r="A16443" s="65"/>
      <c r="B16443" s="65"/>
      <c r="C16443" s="65"/>
      <c r="D16443" s="65"/>
      <c r="E16443" s="65"/>
      <c r="F16443" s="65"/>
      <c r="G16443" s="65"/>
      <c r="H16443" s="113"/>
    </row>
    <row r="16444" spans="1:8">
      <c r="A16444" s="65"/>
      <c r="B16444" s="65"/>
      <c r="C16444" s="65"/>
      <c r="D16444" s="65"/>
      <c r="E16444" s="65"/>
      <c r="F16444" s="65"/>
      <c r="G16444" s="65"/>
      <c r="H16444" s="113"/>
    </row>
    <row r="16445" spans="1:8">
      <c r="A16445" s="65"/>
      <c r="B16445" s="65"/>
      <c r="C16445" s="65"/>
      <c r="D16445" s="65"/>
      <c r="E16445" s="65"/>
      <c r="F16445" s="65"/>
      <c r="G16445" s="65"/>
      <c r="H16445" s="113"/>
    </row>
    <row r="16446" spans="1:8">
      <c r="A16446" s="65"/>
      <c r="B16446" s="65"/>
      <c r="C16446" s="65"/>
      <c r="D16446" s="65"/>
      <c r="E16446" s="65"/>
      <c r="F16446" s="65"/>
      <c r="G16446" s="65"/>
      <c r="H16446" s="113"/>
    </row>
    <row r="16447" spans="1:8">
      <c r="A16447" s="65"/>
      <c r="B16447" s="65"/>
      <c r="C16447" s="65"/>
      <c r="D16447" s="65"/>
      <c r="E16447" s="65"/>
      <c r="F16447" s="65"/>
      <c r="G16447" s="65"/>
      <c r="H16447" s="113"/>
    </row>
    <row r="16448" spans="1:8">
      <c r="A16448" s="65"/>
      <c r="B16448" s="65"/>
      <c r="C16448" s="65"/>
      <c r="D16448" s="65"/>
      <c r="E16448" s="65"/>
      <c r="F16448" s="65"/>
      <c r="G16448" s="65"/>
      <c r="H16448" s="113"/>
    </row>
    <row r="16449" spans="1:8">
      <c r="A16449" s="65"/>
      <c r="B16449" s="65"/>
      <c r="C16449" s="65"/>
      <c r="D16449" s="65"/>
      <c r="E16449" s="65"/>
      <c r="F16449" s="65"/>
      <c r="G16449" s="65"/>
      <c r="H16449" s="113"/>
    </row>
    <row r="16450" spans="1:8">
      <c r="A16450" s="65"/>
      <c r="B16450" s="65"/>
      <c r="C16450" s="65"/>
      <c r="D16450" s="65"/>
      <c r="E16450" s="65"/>
      <c r="F16450" s="65"/>
      <c r="G16450" s="65"/>
      <c r="H16450" s="113"/>
    </row>
    <row r="16451" spans="1:8">
      <c r="A16451" s="65"/>
      <c r="B16451" s="65"/>
      <c r="C16451" s="65"/>
      <c r="D16451" s="65"/>
      <c r="E16451" s="65"/>
      <c r="F16451" s="65"/>
      <c r="G16451" s="65"/>
      <c r="H16451" s="113"/>
    </row>
    <row r="16452" spans="1:8">
      <c r="A16452" s="65"/>
      <c r="B16452" s="65"/>
      <c r="C16452" s="65"/>
      <c r="D16452" s="65"/>
      <c r="E16452" s="65"/>
      <c r="F16452" s="65"/>
      <c r="G16452" s="65"/>
      <c r="H16452" s="113"/>
    </row>
    <row r="16453" spans="1:8">
      <c r="A16453" s="65"/>
      <c r="B16453" s="65"/>
      <c r="C16453" s="65"/>
      <c r="D16453" s="65"/>
      <c r="E16453" s="65"/>
      <c r="F16453" s="65"/>
      <c r="G16453" s="65"/>
      <c r="H16453" s="113"/>
    </row>
    <row r="16454" spans="1:8">
      <c r="A16454" s="65"/>
      <c r="B16454" s="65"/>
      <c r="C16454" s="65"/>
      <c r="D16454" s="65"/>
      <c r="E16454" s="65"/>
      <c r="F16454" s="65"/>
      <c r="G16454" s="65"/>
      <c r="H16454" s="113"/>
    </row>
    <row r="16455" spans="1:8">
      <c r="A16455" s="65"/>
      <c r="B16455" s="65"/>
      <c r="C16455" s="65"/>
      <c r="D16455" s="65"/>
      <c r="E16455" s="65"/>
      <c r="F16455" s="65"/>
      <c r="G16455" s="65"/>
      <c r="H16455" s="113"/>
    </row>
    <row r="16456" spans="1:8">
      <c r="A16456" s="65"/>
      <c r="B16456" s="65"/>
      <c r="C16456" s="65"/>
      <c r="D16456" s="65"/>
      <c r="E16456" s="65"/>
      <c r="F16456" s="65"/>
      <c r="G16456" s="65"/>
      <c r="H16456" s="113"/>
    </row>
    <row r="16457" spans="1:8">
      <c r="A16457" s="65"/>
      <c r="B16457" s="65"/>
      <c r="C16457" s="65"/>
      <c r="D16457" s="65"/>
      <c r="E16457" s="65"/>
      <c r="F16457" s="65"/>
      <c r="G16457" s="65"/>
      <c r="H16457" s="113"/>
    </row>
    <row r="16458" spans="1:8">
      <c r="A16458" s="65"/>
      <c r="B16458" s="65"/>
      <c r="C16458" s="65"/>
      <c r="D16458" s="65"/>
      <c r="E16458" s="65"/>
      <c r="F16458" s="65"/>
      <c r="G16458" s="65"/>
      <c r="H16458" s="113"/>
    </row>
    <row r="16459" spans="1:8">
      <c r="A16459" s="65"/>
      <c r="B16459" s="65"/>
      <c r="C16459" s="65"/>
      <c r="D16459" s="65"/>
      <c r="E16459" s="65"/>
      <c r="F16459" s="65"/>
      <c r="G16459" s="65"/>
      <c r="H16459" s="113"/>
    </row>
    <row r="16460" spans="1:8">
      <c r="A16460" s="65"/>
      <c r="B16460" s="65"/>
      <c r="C16460" s="65"/>
      <c r="D16460" s="65"/>
      <c r="E16460" s="65"/>
      <c r="F16460" s="65"/>
      <c r="G16460" s="65"/>
      <c r="H16460" s="113"/>
    </row>
    <row r="16461" spans="1:8">
      <c r="A16461" s="65"/>
      <c r="B16461" s="65"/>
      <c r="C16461" s="65"/>
      <c r="D16461" s="65"/>
      <c r="E16461" s="65"/>
      <c r="F16461" s="65"/>
      <c r="G16461" s="65"/>
      <c r="H16461" s="113"/>
    </row>
    <row r="16462" spans="1:8">
      <c r="A16462" s="65"/>
      <c r="B16462" s="65"/>
      <c r="C16462" s="65"/>
      <c r="D16462" s="65"/>
      <c r="E16462" s="65"/>
      <c r="F16462" s="65"/>
      <c r="G16462" s="65"/>
      <c r="H16462" s="113"/>
    </row>
    <row r="16463" spans="1:8">
      <c r="A16463" s="65"/>
      <c r="B16463" s="65"/>
      <c r="C16463" s="65"/>
      <c r="D16463" s="65"/>
      <c r="E16463" s="65"/>
      <c r="F16463" s="65"/>
      <c r="G16463" s="65"/>
      <c r="H16463" s="113"/>
    </row>
    <row r="16464" spans="1:8">
      <c r="A16464" s="65"/>
      <c r="B16464" s="65"/>
      <c r="C16464" s="65"/>
      <c r="D16464" s="65"/>
      <c r="E16464" s="65"/>
      <c r="F16464" s="65"/>
      <c r="G16464" s="65"/>
      <c r="H16464" s="113"/>
    </row>
    <row r="16465" spans="1:8">
      <c r="A16465" s="65"/>
      <c r="B16465" s="65"/>
      <c r="C16465" s="65"/>
      <c r="D16465" s="65"/>
      <c r="E16465" s="65"/>
      <c r="F16465" s="65"/>
      <c r="G16465" s="65"/>
      <c r="H16465" s="113"/>
    </row>
    <row r="16466" spans="1:8">
      <c r="A16466" s="65"/>
      <c r="B16466" s="65"/>
      <c r="C16466" s="65"/>
      <c r="D16466" s="65"/>
      <c r="E16466" s="65"/>
      <c r="F16466" s="65"/>
      <c r="G16466" s="65"/>
      <c r="H16466" s="113"/>
    </row>
    <row r="16467" spans="1:8">
      <c r="A16467" s="65"/>
      <c r="B16467" s="65"/>
      <c r="C16467" s="65"/>
      <c r="D16467" s="65"/>
      <c r="E16467" s="65"/>
      <c r="F16467" s="65"/>
      <c r="G16467" s="65"/>
      <c r="H16467" s="113"/>
    </row>
    <row r="16468" spans="1:8">
      <c r="A16468" s="65"/>
      <c r="B16468" s="65"/>
      <c r="C16468" s="65"/>
      <c r="D16468" s="65"/>
      <c r="E16468" s="65"/>
      <c r="F16468" s="65"/>
      <c r="G16468" s="65"/>
      <c r="H16468" s="113"/>
    </row>
    <row r="16469" spans="1:8">
      <c r="A16469" s="65"/>
      <c r="B16469" s="65"/>
      <c r="C16469" s="65"/>
      <c r="D16469" s="65"/>
      <c r="E16469" s="65"/>
      <c r="F16469" s="65"/>
      <c r="G16469" s="65"/>
      <c r="H16469" s="113"/>
    </row>
    <row r="16470" spans="1:8">
      <c r="A16470" s="65"/>
      <c r="B16470" s="65"/>
      <c r="C16470" s="65"/>
      <c r="D16470" s="65"/>
      <c r="E16470" s="65"/>
      <c r="F16470" s="65"/>
      <c r="G16470" s="65"/>
      <c r="H16470" s="113"/>
    </row>
    <row r="16471" spans="1:8">
      <c r="A16471" s="65"/>
      <c r="B16471" s="65"/>
      <c r="C16471" s="65"/>
      <c r="D16471" s="65"/>
      <c r="E16471" s="65"/>
      <c r="F16471" s="65"/>
      <c r="G16471" s="65"/>
      <c r="H16471" s="113"/>
    </row>
    <row r="16472" spans="1:8">
      <c r="A16472" s="65"/>
      <c r="B16472" s="65"/>
      <c r="C16472" s="65"/>
      <c r="D16472" s="65"/>
      <c r="E16472" s="65"/>
      <c r="F16472" s="65"/>
      <c r="G16472" s="65"/>
      <c r="H16472" s="113"/>
    </row>
    <row r="16473" spans="1:8">
      <c r="A16473" s="65"/>
      <c r="B16473" s="65"/>
      <c r="C16473" s="65"/>
      <c r="D16473" s="65"/>
      <c r="E16473" s="65"/>
      <c r="F16473" s="65"/>
      <c r="G16473" s="65"/>
      <c r="H16473" s="113"/>
    </row>
    <row r="16474" spans="1:8">
      <c r="A16474" s="65"/>
      <c r="B16474" s="65"/>
      <c r="C16474" s="65"/>
      <c r="D16474" s="65"/>
      <c r="E16474" s="65"/>
      <c r="F16474" s="65"/>
      <c r="G16474" s="65"/>
      <c r="H16474" s="113"/>
    </row>
    <row r="16475" spans="1:8">
      <c r="A16475" s="65"/>
      <c r="B16475" s="65"/>
      <c r="C16475" s="65"/>
      <c r="D16475" s="65"/>
      <c r="E16475" s="65"/>
      <c r="F16475" s="65"/>
      <c r="G16475" s="65"/>
      <c r="H16475" s="113"/>
    </row>
    <row r="16476" spans="1:8">
      <c r="A16476" s="65"/>
      <c r="B16476" s="65"/>
      <c r="C16476" s="65"/>
      <c r="D16476" s="65"/>
      <c r="E16476" s="65"/>
      <c r="F16476" s="65"/>
      <c r="G16476" s="65"/>
      <c r="H16476" s="113"/>
    </row>
    <row r="16477" spans="1:8">
      <c r="A16477" s="65"/>
      <c r="B16477" s="65"/>
      <c r="C16477" s="65"/>
      <c r="D16477" s="65"/>
      <c r="E16477" s="65"/>
      <c r="F16477" s="65"/>
      <c r="G16477" s="65"/>
      <c r="H16477" s="113"/>
    </row>
    <row r="16478" spans="1:8">
      <c r="A16478" s="65"/>
      <c r="B16478" s="65"/>
      <c r="C16478" s="65"/>
      <c r="D16478" s="65"/>
      <c r="E16478" s="65"/>
      <c r="F16478" s="65"/>
      <c r="G16478" s="65"/>
      <c r="H16478" s="113"/>
    </row>
    <row r="16479" spans="1:8">
      <c r="A16479" s="65"/>
      <c r="B16479" s="65"/>
      <c r="C16479" s="65"/>
      <c r="D16479" s="65"/>
      <c r="E16479" s="65"/>
      <c r="F16479" s="65"/>
      <c r="G16479" s="65"/>
      <c r="H16479" s="113"/>
    </row>
    <row r="16480" spans="1:8">
      <c r="A16480" s="65"/>
      <c r="B16480" s="65"/>
      <c r="C16480" s="65"/>
      <c r="D16480" s="65"/>
      <c r="E16480" s="65"/>
      <c r="F16480" s="65"/>
      <c r="G16480" s="65"/>
      <c r="H16480" s="113"/>
    </row>
    <row r="16481" spans="1:8">
      <c r="A16481" s="65"/>
      <c r="B16481" s="65"/>
      <c r="C16481" s="65"/>
      <c r="D16481" s="65"/>
      <c r="E16481" s="65"/>
      <c r="F16481" s="65"/>
      <c r="G16481" s="65"/>
      <c r="H16481" s="113"/>
    </row>
    <row r="16482" spans="1:8">
      <c r="A16482" s="65"/>
      <c r="B16482" s="65"/>
      <c r="C16482" s="65"/>
      <c r="D16482" s="65"/>
      <c r="E16482" s="65"/>
      <c r="F16482" s="65"/>
      <c r="G16482" s="65"/>
      <c r="H16482" s="113"/>
    </row>
    <row r="16483" spans="1:8">
      <c r="A16483" s="65"/>
      <c r="B16483" s="65"/>
      <c r="C16483" s="65"/>
      <c r="D16483" s="65"/>
      <c r="E16483" s="65"/>
      <c r="F16483" s="65"/>
      <c r="G16483" s="65"/>
      <c r="H16483" s="113"/>
    </row>
    <row r="16484" spans="1:8">
      <c r="A16484" s="65"/>
      <c r="B16484" s="65"/>
      <c r="C16484" s="65"/>
      <c r="D16484" s="65"/>
      <c r="E16484" s="65"/>
      <c r="F16484" s="65"/>
      <c r="G16484" s="65"/>
      <c r="H16484" s="113"/>
    </row>
    <row r="16485" spans="1:8">
      <c r="A16485" s="65"/>
      <c r="B16485" s="65"/>
      <c r="C16485" s="65"/>
      <c r="D16485" s="65"/>
      <c r="E16485" s="65"/>
      <c r="F16485" s="65"/>
      <c r="G16485" s="65"/>
      <c r="H16485" s="113"/>
    </row>
    <row r="16486" spans="1:8">
      <c r="A16486" s="65"/>
      <c r="B16486" s="65"/>
      <c r="C16486" s="65"/>
      <c r="D16486" s="65"/>
      <c r="E16486" s="65"/>
      <c r="F16486" s="65"/>
      <c r="G16486" s="65"/>
      <c r="H16486" s="113"/>
    </row>
    <row r="16487" spans="1:8">
      <c r="A16487" s="65"/>
      <c r="B16487" s="65"/>
      <c r="C16487" s="65"/>
      <c r="D16487" s="65"/>
      <c r="E16487" s="65"/>
      <c r="F16487" s="65"/>
      <c r="G16487" s="65"/>
      <c r="H16487" s="113"/>
    </row>
    <row r="16488" spans="1:8">
      <c r="A16488" s="65"/>
      <c r="B16488" s="65"/>
      <c r="C16488" s="65"/>
      <c r="D16488" s="65"/>
      <c r="E16488" s="65"/>
      <c r="F16488" s="65"/>
      <c r="G16488" s="65"/>
      <c r="H16488" s="113"/>
    </row>
    <row r="16489" spans="1:8">
      <c r="A16489" s="65"/>
      <c r="B16489" s="65"/>
      <c r="C16489" s="65"/>
      <c r="D16489" s="65"/>
      <c r="E16489" s="65"/>
      <c r="F16489" s="65"/>
      <c r="G16489" s="65"/>
      <c r="H16489" s="113"/>
    </row>
    <row r="16490" spans="1:8">
      <c r="A16490" s="65"/>
      <c r="B16490" s="65"/>
      <c r="C16490" s="65"/>
      <c r="D16490" s="65"/>
      <c r="E16490" s="65"/>
      <c r="F16490" s="65"/>
      <c r="G16490" s="65"/>
      <c r="H16490" s="113"/>
    </row>
    <row r="16491" spans="1:8">
      <c r="A16491" s="65"/>
      <c r="B16491" s="65"/>
      <c r="C16491" s="65"/>
      <c r="D16491" s="65"/>
      <c r="E16491" s="65"/>
      <c r="F16491" s="65"/>
      <c r="G16491" s="65"/>
      <c r="H16491" s="113"/>
    </row>
    <row r="16492" spans="1:8">
      <c r="A16492" s="65"/>
      <c r="B16492" s="65"/>
      <c r="C16492" s="65"/>
      <c r="D16492" s="65"/>
      <c r="E16492" s="65"/>
      <c r="F16492" s="65"/>
      <c r="G16492" s="65"/>
      <c r="H16492" s="113"/>
    </row>
    <row r="16493" spans="1:8">
      <c r="A16493" s="65"/>
      <c r="B16493" s="65"/>
      <c r="C16493" s="65"/>
      <c r="D16493" s="65"/>
      <c r="E16493" s="65"/>
      <c r="F16493" s="65"/>
      <c r="G16493" s="65"/>
      <c r="H16493" s="113"/>
    </row>
    <row r="16494" spans="1:8">
      <c r="A16494" s="65"/>
      <c r="B16494" s="65"/>
      <c r="C16494" s="65"/>
      <c r="D16494" s="65"/>
      <c r="E16494" s="65"/>
      <c r="F16494" s="65"/>
      <c r="G16494" s="65"/>
      <c r="H16494" s="113"/>
    </row>
    <row r="16495" spans="1:8">
      <c r="A16495" s="65"/>
      <c r="B16495" s="65"/>
      <c r="C16495" s="65"/>
      <c r="D16495" s="65"/>
      <c r="E16495" s="65"/>
      <c r="F16495" s="65"/>
      <c r="G16495" s="65"/>
      <c r="H16495" s="113"/>
    </row>
    <row r="16496" spans="1:8">
      <c r="A16496" s="65"/>
      <c r="B16496" s="65"/>
      <c r="C16496" s="65"/>
      <c r="D16496" s="65"/>
      <c r="E16496" s="65"/>
      <c r="F16496" s="65"/>
      <c r="G16496" s="65"/>
      <c r="H16496" s="113"/>
    </row>
    <row r="16497" spans="1:8">
      <c r="A16497" s="65"/>
      <c r="B16497" s="65"/>
      <c r="C16497" s="65"/>
      <c r="D16497" s="65"/>
      <c r="E16497" s="65"/>
      <c r="F16497" s="65"/>
      <c r="G16497" s="65"/>
      <c r="H16497" s="113"/>
    </row>
    <row r="16498" spans="1:8">
      <c r="A16498" s="65"/>
      <c r="B16498" s="65"/>
      <c r="C16498" s="65"/>
      <c r="D16498" s="65"/>
      <c r="E16498" s="65"/>
      <c r="F16498" s="65"/>
      <c r="G16498" s="65"/>
      <c r="H16498" s="113"/>
    </row>
    <row r="16499" spans="1:8">
      <c r="A16499" s="65"/>
      <c r="B16499" s="65"/>
      <c r="C16499" s="65"/>
      <c r="D16499" s="65"/>
      <c r="E16499" s="65"/>
      <c r="F16499" s="65"/>
      <c r="G16499" s="65"/>
      <c r="H16499" s="113"/>
    </row>
    <row r="16500" spans="1:8">
      <c r="A16500" s="65"/>
      <c r="B16500" s="65"/>
      <c r="C16500" s="65"/>
      <c r="D16500" s="65"/>
      <c r="E16500" s="65"/>
      <c r="F16500" s="65"/>
      <c r="G16500" s="65"/>
      <c r="H16500" s="113"/>
    </row>
    <row r="16501" spans="1:8">
      <c r="A16501" s="65"/>
      <c r="B16501" s="65"/>
      <c r="C16501" s="65"/>
      <c r="D16501" s="65"/>
      <c r="E16501" s="65"/>
      <c r="F16501" s="65"/>
      <c r="G16501" s="65"/>
      <c r="H16501" s="113"/>
    </row>
    <row r="16502" spans="1:8">
      <c r="A16502" s="65"/>
      <c r="B16502" s="65"/>
      <c r="C16502" s="65"/>
      <c r="D16502" s="65"/>
      <c r="E16502" s="65"/>
      <c r="F16502" s="65"/>
      <c r="G16502" s="65"/>
      <c r="H16502" s="113"/>
    </row>
    <row r="16503" spans="1:8">
      <c r="A16503" s="65"/>
      <c r="B16503" s="65"/>
      <c r="C16503" s="65"/>
      <c r="D16503" s="65"/>
      <c r="E16503" s="65"/>
      <c r="F16503" s="65"/>
      <c r="G16503" s="65"/>
      <c r="H16503" s="113"/>
    </row>
    <row r="16504" spans="1:8">
      <c r="A16504" s="65"/>
      <c r="B16504" s="65"/>
      <c r="C16504" s="65"/>
      <c r="D16504" s="65"/>
      <c r="E16504" s="65"/>
      <c r="F16504" s="65"/>
      <c r="G16504" s="65"/>
      <c r="H16504" s="113"/>
    </row>
    <row r="16505" spans="1:8">
      <c r="A16505" s="65"/>
      <c r="B16505" s="65"/>
      <c r="C16505" s="65"/>
      <c r="D16505" s="65"/>
      <c r="E16505" s="65"/>
      <c r="F16505" s="65"/>
      <c r="G16505" s="65"/>
      <c r="H16505" s="113"/>
    </row>
    <row r="16506" spans="1:8">
      <c r="A16506" s="65"/>
      <c r="B16506" s="65"/>
      <c r="C16506" s="65"/>
      <c r="D16506" s="65"/>
      <c r="E16506" s="65"/>
      <c r="F16506" s="65"/>
      <c r="G16506" s="65"/>
      <c r="H16506" s="113"/>
    </row>
    <row r="16507" spans="1:8">
      <c r="A16507" s="65"/>
      <c r="B16507" s="65"/>
      <c r="C16507" s="65"/>
      <c r="D16507" s="65"/>
      <c r="E16507" s="65"/>
      <c r="F16507" s="65"/>
      <c r="G16507" s="65"/>
      <c r="H16507" s="113"/>
    </row>
    <row r="16508" spans="1:8">
      <c r="A16508" s="65"/>
      <c r="B16508" s="65"/>
      <c r="C16508" s="65"/>
      <c r="D16508" s="65"/>
      <c r="E16508" s="65"/>
      <c r="F16508" s="65"/>
      <c r="G16508" s="65"/>
      <c r="H16508" s="113"/>
    </row>
    <row r="16509" spans="1:8">
      <c r="A16509" s="65"/>
      <c r="B16509" s="65"/>
      <c r="C16509" s="65"/>
      <c r="D16509" s="65"/>
      <c r="E16509" s="65"/>
      <c r="F16509" s="65"/>
      <c r="G16509" s="65"/>
      <c r="H16509" s="113"/>
    </row>
    <row r="16510" spans="1:8">
      <c r="A16510" s="65"/>
      <c r="B16510" s="65"/>
      <c r="C16510" s="65"/>
      <c r="D16510" s="65"/>
      <c r="E16510" s="65"/>
      <c r="F16510" s="65"/>
      <c r="G16510" s="65"/>
      <c r="H16510" s="113"/>
    </row>
    <row r="16511" spans="1:8">
      <c r="A16511" s="65"/>
      <c r="B16511" s="65"/>
      <c r="C16511" s="65"/>
      <c r="D16511" s="65"/>
      <c r="E16511" s="65"/>
      <c r="F16511" s="65"/>
      <c r="G16511" s="65"/>
      <c r="H16511" s="113"/>
    </row>
    <row r="16512" spans="1:8">
      <c r="A16512" s="65"/>
      <c r="B16512" s="65"/>
      <c r="C16512" s="65"/>
      <c r="D16512" s="65"/>
      <c r="E16512" s="65"/>
      <c r="F16512" s="65"/>
      <c r="G16512" s="65"/>
      <c r="H16512" s="113"/>
    </row>
    <row r="16513" spans="1:8">
      <c r="A16513" s="65"/>
      <c r="B16513" s="65"/>
      <c r="C16513" s="65"/>
      <c r="D16513" s="65"/>
      <c r="E16513" s="65"/>
      <c r="F16513" s="65"/>
      <c r="G16513" s="65"/>
      <c r="H16513" s="113"/>
    </row>
    <row r="16514" spans="1:8">
      <c r="A16514" s="65"/>
      <c r="B16514" s="65"/>
      <c r="C16514" s="65"/>
      <c r="D16514" s="65"/>
      <c r="E16514" s="65"/>
      <c r="F16514" s="65"/>
      <c r="G16514" s="65"/>
      <c r="H16514" s="113"/>
    </row>
    <row r="16515" spans="1:8">
      <c r="A16515" s="65"/>
      <c r="B16515" s="65"/>
      <c r="C16515" s="65"/>
      <c r="D16515" s="65"/>
      <c r="E16515" s="65"/>
      <c r="F16515" s="65"/>
      <c r="G16515" s="65"/>
      <c r="H16515" s="113"/>
    </row>
    <row r="16516" spans="1:8">
      <c r="A16516" s="65"/>
      <c r="B16516" s="65"/>
      <c r="C16516" s="65"/>
      <c r="D16516" s="65"/>
      <c r="E16516" s="65"/>
      <c r="F16516" s="65"/>
      <c r="G16516" s="65"/>
      <c r="H16516" s="113"/>
    </row>
    <row r="16517" spans="1:8">
      <c r="A16517" s="65"/>
      <c r="B16517" s="65"/>
      <c r="C16517" s="65"/>
      <c r="D16517" s="65"/>
      <c r="E16517" s="65"/>
      <c r="F16517" s="65"/>
      <c r="G16517" s="65"/>
      <c r="H16517" s="113"/>
    </row>
    <row r="16518" spans="1:8">
      <c r="A16518" s="65"/>
      <c r="B16518" s="65"/>
      <c r="C16518" s="65"/>
      <c r="D16518" s="65"/>
      <c r="E16518" s="65"/>
      <c r="F16518" s="65"/>
      <c r="G16518" s="65"/>
      <c r="H16518" s="113"/>
    </row>
    <row r="16519" spans="1:8">
      <c r="A16519" s="65"/>
      <c r="B16519" s="65"/>
      <c r="C16519" s="65"/>
      <c r="D16519" s="65"/>
      <c r="E16519" s="65"/>
      <c r="F16519" s="65"/>
      <c r="G16519" s="65"/>
      <c r="H16519" s="113"/>
    </row>
    <row r="16520" spans="1:8">
      <c r="A16520" s="65"/>
      <c r="B16520" s="65"/>
      <c r="C16520" s="65"/>
      <c r="D16520" s="65"/>
      <c r="E16520" s="65"/>
      <c r="F16520" s="65"/>
      <c r="G16520" s="65"/>
      <c r="H16520" s="113"/>
    </row>
    <row r="16521" spans="1:8">
      <c r="A16521" s="65"/>
      <c r="B16521" s="65"/>
      <c r="C16521" s="65"/>
      <c r="D16521" s="65"/>
      <c r="E16521" s="65"/>
      <c r="F16521" s="65"/>
      <c r="G16521" s="65"/>
      <c r="H16521" s="113"/>
    </row>
    <row r="16522" spans="1:8">
      <c r="A16522" s="65"/>
      <c r="B16522" s="65"/>
      <c r="C16522" s="65"/>
      <c r="D16522" s="65"/>
      <c r="E16522" s="65"/>
      <c r="F16522" s="65"/>
      <c r="G16522" s="65"/>
      <c r="H16522" s="113"/>
    </row>
    <row r="16523" spans="1:8">
      <c r="A16523" s="65"/>
      <c r="B16523" s="65"/>
      <c r="C16523" s="65"/>
      <c r="D16523" s="65"/>
      <c r="E16523" s="65"/>
      <c r="F16523" s="65"/>
      <c r="G16523" s="65"/>
      <c r="H16523" s="113"/>
    </row>
    <row r="16524" spans="1:8">
      <c r="A16524" s="65"/>
      <c r="B16524" s="65"/>
      <c r="C16524" s="65"/>
      <c r="D16524" s="65"/>
      <c r="E16524" s="65"/>
      <c r="F16524" s="65"/>
      <c r="G16524" s="65"/>
      <c r="H16524" s="113"/>
    </row>
    <row r="16525" spans="1:8">
      <c r="A16525" s="65"/>
      <c r="B16525" s="65"/>
      <c r="C16525" s="65"/>
      <c r="D16525" s="65"/>
      <c r="E16525" s="65"/>
      <c r="F16525" s="65"/>
      <c r="G16525" s="65"/>
      <c r="H16525" s="113"/>
    </row>
    <row r="16526" spans="1:8">
      <c r="A16526" s="65"/>
      <c r="B16526" s="65"/>
      <c r="C16526" s="65"/>
      <c r="D16526" s="65"/>
      <c r="E16526" s="65"/>
      <c r="F16526" s="65"/>
      <c r="G16526" s="65"/>
      <c r="H16526" s="113"/>
    </row>
    <row r="16527" spans="1:8">
      <c r="A16527" s="65"/>
      <c r="B16527" s="65"/>
      <c r="C16527" s="65"/>
      <c r="D16527" s="65"/>
      <c r="E16527" s="65"/>
      <c r="F16527" s="65"/>
      <c r="G16527" s="65"/>
      <c r="H16527" s="113"/>
    </row>
    <row r="16528" spans="1:8">
      <c r="A16528" s="65"/>
      <c r="B16528" s="65"/>
      <c r="C16528" s="65"/>
      <c r="D16528" s="65"/>
      <c r="E16528" s="65"/>
      <c r="F16528" s="65"/>
      <c r="G16528" s="65"/>
      <c r="H16528" s="113"/>
    </row>
    <row r="16529" spans="1:8">
      <c r="A16529" s="65"/>
      <c r="B16529" s="65"/>
      <c r="C16529" s="65"/>
      <c r="D16529" s="65"/>
      <c r="E16529" s="65"/>
      <c r="F16529" s="65"/>
      <c r="G16529" s="65"/>
      <c r="H16529" s="113"/>
    </row>
    <row r="16530" spans="1:8">
      <c r="A16530" s="65"/>
      <c r="B16530" s="65"/>
      <c r="C16530" s="65"/>
      <c r="D16530" s="65"/>
      <c r="E16530" s="65"/>
      <c r="F16530" s="65"/>
      <c r="G16530" s="65"/>
      <c r="H16530" s="113"/>
    </row>
    <row r="16531" spans="1:8">
      <c r="A16531" s="65"/>
      <c r="B16531" s="65"/>
      <c r="C16531" s="65"/>
      <c r="D16531" s="65"/>
      <c r="E16531" s="65"/>
      <c r="F16531" s="65"/>
      <c r="G16531" s="65"/>
      <c r="H16531" s="113"/>
    </row>
    <row r="16532" spans="1:8">
      <c r="A16532" s="65"/>
      <c r="B16532" s="65"/>
      <c r="C16532" s="65"/>
      <c r="D16532" s="65"/>
      <c r="E16532" s="65"/>
      <c r="F16532" s="65"/>
      <c r="G16532" s="65"/>
      <c r="H16532" s="113"/>
    </row>
    <row r="16533" spans="1:8">
      <c r="A16533" s="65"/>
      <c r="B16533" s="65"/>
      <c r="C16533" s="65"/>
      <c r="D16533" s="65"/>
      <c r="E16533" s="65"/>
      <c r="F16533" s="65"/>
      <c r="G16533" s="65"/>
      <c r="H16533" s="113"/>
    </row>
    <row r="16534" spans="1:8">
      <c r="A16534" s="65"/>
      <c r="B16534" s="65"/>
      <c r="C16534" s="65"/>
      <c r="D16534" s="65"/>
      <c r="E16534" s="65"/>
      <c r="F16534" s="65"/>
      <c r="G16534" s="65"/>
      <c r="H16534" s="113"/>
    </row>
    <row r="16535" spans="1:8">
      <c r="A16535" s="65"/>
      <c r="B16535" s="65"/>
      <c r="C16535" s="65"/>
      <c r="D16535" s="65"/>
      <c r="E16535" s="65"/>
      <c r="F16535" s="65"/>
      <c r="G16535" s="65"/>
      <c r="H16535" s="113"/>
    </row>
    <row r="16536" spans="1:8">
      <c r="A16536" s="65"/>
      <c r="B16536" s="65"/>
      <c r="C16536" s="65"/>
      <c r="D16536" s="65"/>
      <c r="E16536" s="65"/>
      <c r="F16536" s="65"/>
      <c r="G16536" s="65"/>
      <c r="H16536" s="113"/>
    </row>
    <row r="16537" spans="1:8">
      <c r="A16537" s="65"/>
      <c r="B16537" s="65"/>
      <c r="C16537" s="65"/>
      <c r="D16537" s="65"/>
      <c r="E16537" s="65"/>
      <c r="F16537" s="65"/>
      <c r="G16537" s="65"/>
      <c r="H16537" s="113"/>
    </row>
    <row r="16538" spans="1:8">
      <c r="A16538" s="65"/>
      <c r="B16538" s="65"/>
      <c r="C16538" s="65"/>
      <c r="D16538" s="65"/>
      <c r="E16538" s="65"/>
      <c r="F16538" s="65"/>
      <c r="G16538" s="65"/>
      <c r="H16538" s="113"/>
    </row>
    <row r="16539" spans="1:8">
      <c r="A16539" s="65"/>
      <c r="B16539" s="65"/>
      <c r="C16539" s="65"/>
      <c r="D16539" s="65"/>
      <c r="E16539" s="65"/>
      <c r="F16539" s="65"/>
      <c r="G16539" s="65"/>
      <c r="H16539" s="113"/>
    </row>
    <row r="16540" spans="1:8">
      <c r="A16540" s="65"/>
      <c r="B16540" s="65"/>
      <c r="C16540" s="65"/>
      <c r="D16540" s="65"/>
      <c r="E16540" s="65"/>
      <c r="F16540" s="65"/>
      <c r="G16540" s="65"/>
      <c r="H16540" s="113"/>
    </row>
    <row r="16541" spans="1:8">
      <c r="A16541" s="65"/>
      <c r="B16541" s="65"/>
      <c r="C16541" s="65"/>
      <c r="D16541" s="65"/>
      <c r="E16541" s="65"/>
      <c r="F16541" s="65"/>
      <c r="G16541" s="65"/>
      <c r="H16541" s="113"/>
    </row>
    <row r="16542" spans="1:8">
      <c r="A16542" s="65"/>
      <c r="B16542" s="65"/>
      <c r="C16542" s="65"/>
      <c r="D16542" s="65"/>
      <c r="E16542" s="65"/>
      <c r="F16542" s="65"/>
      <c r="G16542" s="65"/>
      <c r="H16542" s="113"/>
    </row>
    <row r="16543" spans="1:8">
      <c r="A16543" s="65"/>
      <c r="B16543" s="65"/>
      <c r="C16543" s="65"/>
      <c r="D16543" s="65"/>
      <c r="E16543" s="65"/>
      <c r="F16543" s="65"/>
      <c r="G16543" s="65"/>
      <c r="H16543" s="113"/>
    </row>
    <row r="16544" spans="1:8">
      <c r="A16544" s="65"/>
      <c r="B16544" s="65"/>
      <c r="C16544" s="65"/>
      <c r="D16544" s="65"/>
      <c r="E16544" s="65"/>
      <c r="F16544" s="65"/>
      <c r="G16544" s="65"/>
      <c r="H16544" s="113"/>
    </row>
    <row r="16545" spans="1:8">
      <c r="A16545" s="65"/>
      <c r="B16545" s="65"/>
      <c r="C16545" s="65"/>
      <c r="D16545" s="65"/>
      <c r="E16545" s="65"/>
      <c r="F16545" s="65"/>
      <c r="G16545" s="65"/>
      <c r="H16545" s="113"/>
    </row>
    <row r="16546" spans="1:8">
      <c r="A16546" s="65"/>
      <c r="B16546" s="65"/>
      <c r="C16546" s="65"/>
      <c r="D16546" s="65"/>
      <c r="E16546" s="65"/>
      <c r="F16546" s="65"/>
      <c r="G16546" s="65"/>
      <c r="H16546" s="113"/>
    </row>
    <row r="16547" spans="1:8">
      <c r="A16547" s="65"/>
      <c r="B16547" s="65"/>
      <c r="C16547" s="65"/>
      <c r="D16547" s="65"/>
      <c r="E16547" s="65"/>
      <c r="F16547" s="65"/>
      <c r="G16547" s="65"/>
      <c r="H16547" s="113"/>
    </row>
    <row r="16548" spans="1:8">
      <c r="A16548" s="65"/>
      <c r="B16548" s="65"/>
      <c r="C16548" s="65"/>
      <c r="D16548" s="65"/>
      <c r="E16548" s="65"/>
      <c r="F16548" s="65"/>
      <c r="G16548" s="65"/>
      <c r="H16548" s="113"/>
    </row>
    <row r="16549" spans="1:8">
      <c r="A16549" s="65"/>
      <c r="B16549" s="65"/>
      <c r="C16549" s="65"/>
      <c r="D16549" s="65"/>
      <c r="E16549" s="65"/>
      <c r="F16549" s="65"/>
      <c r="G16549" s="65"/>
      <c r="H16549" s="113"/>
    </row>
    <row r="16550" spans="1:8">
      <c r="A16550" s="65"/>
      <c r="B16550" s="65"/>
      <c r="C16550" s="65"/>
      <c r="D16550" s="65"/>
      <c r="E16550" s="65"/>
      <c r="F16550" s="65"/>
      <c r="G16550" s="65"/>
      <c r="H16550" s="113"/>
    </row>
    <row r="16551" spans="1:8">
      <c r="A16551" s="65"/>
      <c r="B16551" s="65"/>
      <c r="C16551" s="65"/>
      <c r="D16551" s="65"/>
      <c r="E16551" s="65"/>
      <c r="F16551" s="65"/>
      <c r="G16551" s="65"/>
      <c r="H16551" s="113"/>
    </row>
    <row r="16552" spans="1:8">
      <c r="A16552" s="65"/>
      <c r="B16552" s="65"/>
      <c r="C16552" s="65"/>
      <c r="D16552" s="65"/>
      <c r="E16552" s="65"/>
      <c r="F16552" s="65"/>
      <c r="G16552" s="65"/>
      <c r="H16552" s="113"/>
    </row>
    <row r="16553" spans="1:8">
      <c r="A16553" s="65"/>
      <c r="B16553" s="65"/>
      <c r="C16553" s="65"/>
      <c r="D16553" s="65"/>
      <c r="E16553" s="65"/>
      <c r="F16553" s="65"/>
      <c r="G16553" s="65"/>
      <c r="H16553" s="113"/>
    </row>
    <row r="16554" spans="1:8">
      <c r="A16554" s="65"/>
      <c r="B16554" s="65"/>
      <c r="C16554" s="65"/>
      <c r="D16554" s="65"/>
      <c r="E16554" s="65"/>
      <c r="F16554" s="65"/>
      <c r="G16554" s="65"/>
      <c r="H16554" s="113"/>
    </row>
    <row r="16555" spans="1:8">
      <c r="A16555" s="65"/>
      <c r="B16555" s="65"/>
      <c r="C16555" s="65"/>
      <c r="D16555" s="65"/>
      <c r="E16555" s="65"/>
      <c r="F16555" s="65"/>
      <c r="G16555" s="65"/>
      <c r="H16555" s="113"/>
    </row>
    <row r="16556" spans="1:8">
      <c r="A16556" s="65"/>
      <c r="B16556" s="65"/>
      <c r="C16556" s="65"/>
      <c r="D16556" s="65"/>
      <c r="E16556" s="65"/>
      <c r="F16556" s="65"/>
      <c r="G16556" s="65"/>
      <c r="H16556" s="113"/>
    </row>
    <row r="16557" spans="1:8">
      <c r="A16557" s="65"/>
      <c r="B16557" s="65"/>
      <c r="C16557" s="65"/>
      <c r="D16557" s="65"/>
      <c r="E16557" s="65"/>
      <c r="F16557" s="65"/>
      <c r="G16557" s="65"/>
      <c r="H16557" s="113"/>
    </row>
    <row r="16558" spans="1:8">
      <c r="A16558" s="65"/>
      <c r="B16558" s="65"/>
      <c r="C16558" s="65"/>
      <c r="D16558" s="65"/>
      <c r="E16558" s="65"/>
      <c r="F16558" s="65"/>
      <c r="G16558" s="65"/>
      <c r="H16558" s="113"/>
    </row>
    <row r="16559" spans="1:8">
      <c r="A16559" s="65"/>
      <c r="B16559" s="65"/>
      <c r="C16559" s="65"/>
      <c r="D16559" s="65"/>
      <c r="E16559" s="65"/>
      <c r="F16559" s="65"/>
      <c r="G16559" s="65"/>
      <c r="H16559" s="113"/>
    </row>
    <row r="16560" spans="1:8">
      <c r="A16560" s="65"/>
      <c r="B16560" s="65"/>
      <c r="C16560" s="65"/>
      <c r="D16560" s="65"/>
      <c r="E16560" s="65"/>
      <c r="F16560" s="65"/>
      <c r="G16560" s="65"/>
      <c r="H16560" s="113"/>
    </row>
    <row r="16561" spans="1:8">
      <c r="A16561" s="65"/>
      <c r="B16561" s="65"/>
      <c r="C16561" s="65"/>
      <c r="D16561" s="65"/>
      <c r="E16561" s="65"/>
      <c r="F16561" s="65"/>
      <c r="G16561" s="65"/>
      <c r="H16561" s="113"/>
    </row>
    <row r="16562" spans="1:8">
      <c r="A16562" s="65"/>
      <c r="B16562" s="65"/>
      <c r="C16562" s="65"/>
      <c r="D16562" s="65"/>
      <c r="E16562" s="65"/>
      <c r="F16562" s="65"/>
      <c r="G16562" s="65"/>
      <c r="H16562" s="113"/>
    </row>
    <row r="16563" spans="1:8">
      <c r="A16563" s="65"/>
      <c r="B16563" s="65"/>
      <c r="C16563" s="65"/>
      <c r="D16563" s="65"/>
      <c r="E16563" s="65"/>
      <c r="F16563" s="65"/>
      <c r="G16563" s="65"/>
      <c r="H16563" s="113"/>
    </row>
    <row r="16564" spans="1:8">
      <c r="A16564" s="65"/>
      <c r="B16564" s="65"/>
      <c r="C16564" s="65"/>
      <c r="D16564" s="65"/>
      <c r="E16564" s="65"/>
      <c r="F16564" s="65"/>
      <c r="G16564" s="65"/>
      <c r="H16564" s="113"/>
    </row>
    <row r="16565" spans="1:8">
      <c r="A16565" s="65"/>
      <c r="B16565" s="65"/>
      <c r="C16565" s="65"/>
      <c r="D16565" s="65"/>
      <c r="E16565" s="65"/>
      <c r="F16565" s="65"/>
      <c r="G16565" s="65"/>
      <c r="H16565" s="113"/>
    </row>
    <row r="16566" spans="1:8">
      <c r="A16566" s="65"/>
      <c r="B16566" s="65"/>
      <c r="C16566" s="65"/>
      <c r="D16566" s="65"/>
      <c r="E16566" s="65"/>
      <c r="F16566" s="65"/>
      <c r="G16566" s="65"/>
      <c r="H16566" s="113"/>
    </row>
    <row r="16567" spans="1:8">
      <c r="A16567" s="65"/>
      <c r="B16567" s="65"/>
      <c r="C16567" s="65"/>
      <c r="D16567" s="65"/>
      <c r="E16567" s="65"/>
      <c r="F16567" s="65"/>
      <c r="G16567" s="65"/>
      <c r="H16567" s="113"/>
    </row>
    <row r="16568" spans="1:8">
      <c r="A16568" s="65"/>
      <c r="B16568" s="65"/>
      <c r="C16568" s="65"/>
      <c r="D16568" s="65"/>
      <c r="E16568" s="65"/>
      <c r="F16568" s="65"/>
      <c r="G16568" s="65"/>
      <c r="H16568" s="113"/>
    </row>
    <row r="16569" spans="1:8">
      <c r="A16569" s="65"/>
      <c r="B16569" s="65"/>
      <c r="C16569" s="65"/>
      <c r="D16569" s="65"/>
      <c r="E16569" s="65"/>
      <c r="F16569" s="65"/>
      <c r="G16569" s="65"/>
      <c r="H16569" s="113"/>
    </row>
    <row r="16570" spans="1:8">
      <c r="A16570" s="65"/>
      <c r="B16570" s="65"/>
      <c r="C16570" s="65"/>
      <c r="D16570" s="65"/>
      <c r="E16570" s="65"/>
      <c r="F16570" s="65"/>
      <c r="G16570" s="65"/>
      <c r="H16570" s="113"/>
    </row>
    <row r="16571" spans="1:8">
      <c r="A16571" s="65"/>
      <c r="B16571" s="65"/>
      <c r="C16571" s="65"/>
      <c r="D16571" s="65"/>
      <c r="E16571" s="65"/>
      <c r="F16571" s="65"/>
      <c r="G16571" s="65"/>
      <c r="H16571" s="113"/>
    </row>
    <row r="16572" spans="1:8">
      <c r="A16572" s="65"/>
      <c r="B16572" s="65"/>
      <c r="C16572" s="65"/>
      <c r="D16572" s="65"/>
      <c r="E16572" s="65"/>
      <c r="F16572" s="65"/>
      <c r="G16572" s="65"/>
      <c r="H16572" s="113"/>
    </row>
    <row r="16573" spans="1:8">
      <c r="A16573" s="65"/>
      <c r="B16573" s="65"/>
      <c r="C16573" s="65"/>
      <c r="D16573" s="65"/>
      <c r="E16573" s="65"/>
      <c r="F16573" s="65"/>
      <c r="G16573" s="65"/>
      <c r="H16573" s="113"/>
    </row>
    <row r="16574" spans="1:8">
      <c r="A16574" s="65"/>
      <c r="B16574" s="65"/>
      <c r="C16574" s="65"/>
      <c r="D16574" s="65"/>
      <c r="E16574" s="65"/>
      <c r="F16574" s="65"/>
      <c r="G16574" s="65"/>
      <c r="H16574" s="113"/>
    </row>
    <row r="16575" spans="1:8">
      <c r="A16575" s="65"/>
      <c r="B16575" s="65"/>
      <c r="C16575" s="65"/>
      <c r="D16575" s="65"/>
      <c r="E16575" s="65"/>
      <c r="F16575" s="65"/>
      <c r="G16575" s="65"/>
      <c r="H16575" s="113"/>
    </row>
    <row r="16576" spans="1:8">
      <c r="A16576" s="65"/>
      <c r="B16576" s="65"/>
      <c r="C16576" s="65"/>
      <c r="D16576" s="65"/>
      <c r="E16576" s="65"/>
      <c r="F16576" s="65"/>
      <c r="G16576" s="65"/>
      <c r="H16576" s="113"/>
    </row>
    <row r="16577" spans="1:8">
      <c r="A16577" s="65"/>
      <c r="B16577" s="65"/>
      <c r="C16577" s="65"/>
      <c r="D16577" s="65"/>
      <c r="E16577" s="65"/>
      <c r="F16577" s="65"/>
      <c r="G16577" s="65"/>
      <c r="H16577" s="113"/>
    </row>
    <row r="16578" spans="1:8">
      <c r="A16578" s="65"/>
      <c r="B16578" s="65"/>
      <c r="C16578" s="65"/>
      <c r="D16578" s="65"/>
      <c r="E16578" s="65"/>
      <c r="F16578" s="65"/>
      <c r="G16578" s="65"/>
      <c r="H16578" s="113"/>
    </row>
    <row r="16579" spans="1:8">
      <c r="A16579" s="65"/>
      <c r="B16579" s="65"/>
      <c r="C16579" s="65"/>
      <c r="D16579" s="65"/>
      <c r="E16579" s="65"/>
      <c r="F16579" s="65"/>
      <c r="G16579" s="65"/>
      <c r="H16579" s="113"/>
    </row>
    <row r="16580" spans="1:8">
      <c r="A16580" s="65"/>
      <c r="B16580" s="65"/>
      <c r="C16580" s="65"/>
      <c r="D16580" s="65"/>
      <c r="E16580" s="65"/>
      <c r="F16580" s="65"/>
      <c r="G16580" s="65"/>
      <c r="H16580" s="113"/>
    </row>
    <row r="16581" spans="1:8">
      <c r="A16581" s="65"/>
      <c r="B16581" s="65"/>
      <c r="C16581" s="65"/>
      <c r="D16581" s="65"/>
      <c r="E16581" s="65"/>
      <c r="F16581" s="65"/>
      <c r="G16581" s="65"/>
      <c r="H16581" s="113"/>
    </row>
    <row r="16582" spans="1:8">
      <c r="A16582" s="65"/>
      <c r="B16582" s="65"/>
      <c r="C16582" s="65"/>
      <c r="D16582" s="65"/>
      <c r="E16582" s="65"/>
      <c r="F16582" s="65"/>
      <c r="G16582" s="65"/>
      <c r="H16582" s="113"/>
    </row>
    <row r="16583" spans="1:8">
      <c r="A16583" s="65"/>
      <c r="B16583" s="65"/>
      <c r="C16583" s="65"/>
      <c r="D16583" s="65"/>
      <c r="E16583" s="65"/>
      <c r="F16583" s="65"/>
      <c r="G16583" s="65"/>
      <c r="H16583" s="113"/>
    </row>
    <row r="16584" spans="1:8">
      <c r="A16584" s="65"/>
      <c r="B16584" s="65"/>
      <c r="C16584" s="65"/>
      <c r="D16584" s="65"/>
      <c r="E16584" s="65"/>
      <c r="F16584" s="65"/>
      <c r="G16584" s="65"/>
      <c r="H16584" s="113"/>
    </row>
    <row r="16585" spans="1:8">
      <c r="A16585" s="65"/>
      <c r="B16585" s="65"/>
      <c r="C16585" s="65"/>
      <c r="D16585" s="65"/>
      <c r="E16585" s="65"/>
      <c r="F16585" s="65"/>
      <c r="G16585" s="65"/>
      <c r="H16585" s="113"/>
    </row>
    <row r="16586" spans="1:8">
      <c r="A16586" s="65"/>
      <c r="B16586" s="65"/>
      <c r="C16586" s="65"/>
      <c r="D16586" s="65"/>
      <c r="E16586" s="65"/>
      <c r="F16586" s="65"/>
      <c r="G16586" s="65"/>
      <c r="H16586" s="113"/>
    </row>
    <row r="16587" spans="1:8">
      <c r="A16587" s="65"/>
      <c r="B16587" s="65"/>
      <c r="C16587" s="65"/>
      <c r="D16587" s="65"/>
      <c r="E16587" s="65"/>
      <c r="F16587" s="65"/>
      <c r="G16587" s="65"/>
      <c r="H16587" s="113"/>
    </row>
    <row r="16588" spans="1:8">
      <c r="A16588" s="65"/>
      <c r="B16588" s="65"/>
      <c r="C16588" s="65"/>
      <c r="D16588" s="65"/>
      <c r="E16588" s="65"/>
      <c r="F16588" s="65"/>
      <c r="G16588" s="65"/>
      <c r="H16588" s="113"/>
    </row>
    <row r="16589" spans="1:8">
      <c r="A16589" s="65"/>
      <c r="B16589" s="65"/>
      <c r="C16589" s="65"/>
      <c r="D16589" s="65"/>
      <c r="E16589" s="65"/>
      <c r="F16589" s="65"/>
      <c r="G16589" s="65"/>
      <c r="H16589" s="113"/>
    </row>
    <row r="16590" spans="1:8">
      <c r="A16590" s="65"/>
      <c r="B16590" s="65"/>
      <c r="C16590" s="65"/>
      <c r="D16590" s="65"/>
      <c r="E16590" s="65"/>
      <c r="F16590" s="65"/>
      <c r="G16590" s="65"/>
      <c r="H16590" s="113"/>
    </row>
    <row r="16591" spans="1:8">
      <c r="A16591" s="65"/>
      <c r="B16591" s="65"/>
      <c r="C16591" s="65"/>
      <c r="D16591" s="65"/>
      <c r="E16591" s="65"/>
      <c r="F16591" s="65"/>
      <c r="G16591" s="65"/>
      <c r="H16591" s="113"/>
    </row>
    <row r="16592" spans="1:8">
      <c r="A16592" s="65"/>
      <c r="B16592" s="65"/>
      <c r="C16592" s="65"/>
      <c r="D16592" s="65"/>
      <c r="E16592" s="65"/>
      <c r="F16592" s="65"/>
      <c r="G16592" s="65"/>
      <c r="H16592" s="113"/>
    </row>
    <row r="16593" spans="1:8">
      <c r="A16593" s="65"/>
      <c r="B16593" s="65"/>
      <c r="C16593" s="65"/>
      <c r="D16593" s="65"/>
      <c r="E16593" s="65"/>
      <c r="F16593" s="65"/>
      <c r="G16593" s="65"/>
      <c r="H16593" s="113"/>
    </row>
    <row r="16594" spans="1:8">
      <c r="A16594" s="65"/>
      <c r="B16594" s="65"/>
      <c r="C16594" s="65"/>
      <c r="D16594" s="65"/>
      <c r="E16594" s="65"/>
      <c r="F16594" s="65"/>
      <c r="G16594" s="65"/>
      <c r="H16594" s="113"/>
    </row>
    <row r="16595" spans="1:8">
      <c r="A16595" s="65"/>
      <c r="B16595" s="65"/>
      <c r="C16595" s="65"/>
      <c r="D16595" s="65"/>
      <c r="E16595" s="65"/>
      <c r="F16595" s="65"/>
      <c r="G16595" s="65"/>
      <c r="H16595" s="113"/>
    </row>
    <row r="16596" spans="1:8">
      <c r="A16596" s="65"/>
      <c r="B16596" s="65"/>
      <c r="C16596" s="65"/>
      <c r="D16596" s="65"/>
      <c r="E16596" s="65"/>
      <c r="F16596" s="65"/>
      <c r="G16596" s="65"/>
      <c r="H16596" s="113"/>
    </row>
    <row r="16597" spans="1:8">
      <c r="A16597" s="65"/>
      <c r="B16597" s="65"/>
      <c r="C16597" s="65"/>
      <c r="D16597" s="65"/>
      <c r="E16597" s="65"/>
      <c r="F16597" s="65"/>
      <c r="G16597" s="65"/>
      <c r="H16597" s="113"/>
    </row>
    <row r="16598" spans="1:8">
      <c r="A16598" s="65"/>
      <c r="B16598" s="65"/>
      <c r="C16598" s="65"/>
      <c r="D16598" s="65"/>
      <c r="E16598" s="65"/>
      <c r="F16598" s="65"/>
      <c r="G16598" s="65"/>
      <c r="H16598" s="113"/>
    </row>
    <row r="16599" spans="1:8">
      <c r="A16599" s="65"/>
      <c r="B16599" s="65"/>
      <c r="C16599" s="65"/>
      <c r="D16599" s="65"/>
      <c r="E16599" s="65"/>
      <c r="F16599" s="65"/>
      <c r="G16599" s="65"/>
      <c r="H16599" s="113"/>
    </row>
    <row r="16600" spans="1:8">
      <c r="A16600" s="65"/>
      <c r="B16600" s="65"/>
      <c r="C16600" s="65"/>
      <c r="D16600" s="65"/>
      <c r="E16600" s="65"/>
      <c r="F16600" s="65"/>
      <c r="G16600" s="65"/>
      <c r="H16600" s="113"/>
    </row>
    <row r="16601" spans="1:8">
      <c r="A16601" s="65"/>
      <c r="B16601" s="65"/>
      <c r="C16601" s="65"/>
      <c r="D16601" s="65"/>
      <c r="E16601" s="65"/>
      <c r="F16601" s="65"/>
      <c r="G16601" s="65"/>
      <c r="H16601" s="113"/>
    </row>
    <row r="16602" spans="1:8">
      <c r="A16602" s="65"/>
      <c r="B16602" s="65"/>
      <c r="C16602" s="65"/>
      <c r="D16602" s="65"/>
      <c r="E16602" s="65"/>
      <c r="F16602" s="65"/>
      <c r="G16602" s="65"/>
      <c r="H16602" s="113"/>
    </row>
    <row r="16603" spans="1:8">
      <c r="A16603" s="65"/>
      <c r="B16603" s="65"/>
      <c r="C16603" s="65"/>
      <c r="D16603" s="65"/>
      <c r="E16603" s="65"/>
      <c r="F16603" s="65"/>
      <c r="G16603" s="65"/>
      <c r="H16603" s="113"/>
    </row>
    <row r="16604" spans="1:8">
      <c r="A16604" s="65"/>
      <c r="B16604" s="65"/>
      <c r="C16604" s="65"/>
      <c r="D16604" s="65"/>
      <c r="E16604" s="65"/>
      <c r="F16604" s="65"/>
      <c r="G16604" s="65"/>
      <c r="H16604" s="113"/>
    </row>
    <row r="16605" spans="1:8">
      <c r="A16605" s="65"/>
      <c r="B16605" s="65"/>
      <c r="C16605" s="65"/>
      <c r="D16605" s="65"/>
      <c r="E16605" s="65"/>
      <c r="F16605" s="65"/>
      <c r="G16605" s="65"/>
      <c r="H16605" s="113"/>
    </row>
    <row r="16606" spans="1:8">
      <c r="A16606" s="65"/>
      <c r="B16606" s="65"/>
      <c r="C16606" s="65"/>
      <c r="D16606" s="65"/>
      <c r="E16606" s="65"/>
      <c r="F16606" s="65"/>
      <c r="G16606" s="65"/>
      <c r="H16606" s="113"/>
    </row>
    <row r="16607" spans="1:8">
      <c r="A16607" s="65"/>
      <c r="B16607" s="65"/>
      <c r="C16607" s="65"/>
      <c r="D16607" s="65"/>
      <c r="E16607" s="65"/>
      <c r="F16607" s="65"/>
      <c r="G16607" s="65"/>
      <c r="H16607" s="113"/>
    </row>
    <row r="16608" spans="1:8">
      <c r="A16608" s="65"/>
      <c r="B16608" s="65"/>
      <c r="C16608" s="65"/>
      <c r="D16608" s="65"/>
      <c r="E16608" s="65"/>
      <c r="F16608" s="65"/>
      <c r="G16608" s="65"/>
      <c r="H16608" s="113"/>
    </row>
    <row r="16609" spans="1:8">
      <c r="A16609" s="65"/>
      <c r="B16609" s="65"/>
      <c r="C16609" s="65"/>
      <c r="D16609" s="65"/>
      <c r="E16609" s="65"/>
      <c r="F16609" s="65"/>
      <c r="G16609" s="65"/>
      <c r="H16609" s="113"/>
    </row>
    <row r="16610" spans="1:8">
      <c r="A16610" s="65"/>
      <c r="B16610" s="65"/>
      <c r="C16610" s="65"/>
      <c r="D16610" s="65"/>
      <c r="E16610" s="65"/>
      <c r="F16610" s="65"/>
      <c r="G16610" s="65"/>
      <c r="H16610" s="113"/>
    </row>
    <row r="16611" spans="1:8">
      <c r="A16611" s="65"/>
      <c r="B16611" s="65"/>
      <c r="C16611" s="65"/>
      <c r="D16611" s="65"/>
      <c r="E16611" s="65"/>
      <c r="F16611" s="65"/>
      <c r="G16611" s="65"/>
      <c r="H16611" s="113"/>
    </row>
    <row r="16612" spans="1:8">
      <c r="A16612" s="65"/>
      <c r="B16612" s="65"/>
      <c r="C16612" s="65"/>
      <c r="D16612" s="65"/>
      <c r="E16612" s="65"/>
      <c r="F16612" s="65"/>
      <c r="G16612" s="65"/>
      <c r="H16612" s="113"/>
    </row>
    <row r="16613" spans="1:8">
      <c r="A16613" s="65"/>
      <c r="B16613" s="65"/>
      <c r="C16613" s="65"/>
      <c r="D16613" s="65"/>
      <c r="E16613" s="65"/>
      <c r="F16613" s="65"/>
      <c r="G16613" s="65"/>
      <c r="H16613" s="113"/>
    </row>
    <row r="16614" spans="1:8">
      <c r="A16614" s="65"/>
      <c r="B16614" s="65"/>
      <c r="C16614" s="65"/>
      <c r="D16614" s="65"/>
      <c r="E16614" s="65"/>
      <c r="F16614" s="65"/>
      <c r="G16614" s="65"/>
      <c r="H16614" s="113"/>
    </row>
    <row r="16615" spans="1:8">
      <c r="A16615" s="65"/>
      <c r="B16615" s="65"/>
      <c r="C16615" s="65"/>
      <c r="D16615" s="65"/>
      <c r="E16615" s="65"/>
      <c r="F16615" s="65"/>
      <c r="G16615" s="65"/>
      <c r="H16615" s="113"/>
    </row>
    <row r="16616" spans="1:8">
      <c r="A16616" s="65"/>
      <c r="B16616" s="65"/>
      <c r="C16616" s="65"/>
      <c r="D16616" s="65"/>
      <c r="E16616" s="65"/>
      <c r="F16616" s="65"/>
      <c r="G16616" s="65"/>
      <c r="H16616" s="113"/>
    </row>
    <row r="16617" spans="1:8">
      <c r="A16617" s="65"/>
      <c r="B16617" s="65"/>
      <c r="C16617" s="65"/>
      <c r="D16617" s="65"/>
      <c r="E16617" s="65"/>
      <c r="F16617" s="65"/>
      <c r="G16617" s="65"/>
      <c r="H16617" s="113"/>
    </row>
    <row r="16618" spans="1:8">
      <c r="A16618" s="65"/>
      <c r="B16618" s="65"/>
      <c r="C16618" s="65"/>
      <c r="D16618" s="65"/>
      <c r="E16618" s="65"/>
      <c r="F16618" s="65"/>
      <c r="G16618" s="65"/>
      <c r="H16618" s="113"/>
    </row>
    <row r="16619" spans="1:8">
      <c r="A16619" s="65"/>
      <c r="B16619" s="65"/>
      <c r="C16619" s="65"/>
      <c r="D16619" s="65"/>
      <c r="E16619" s="65"/>
      <c r="F16619" s="65"/>
      <c r="G16619" s="65"/>
      <c r="H16619" s="113"/>
    </row>
    <row r="16620" spans="1:8">
      <c r="A16620" s="65"/>
      <c r="B16620" s="65"/>
      <c r="C16620" s="65"/>
      <c r="D16620" s="65"/>
      <c r="E16620" s="65"/>
      <c r="F16620" s="65"/>
      <c r="G16620" s="65"/>
      <c r="H16620" s="113"/>
    </row>
    <row r="16621" spans="1:8">
      <c r="A16621" s="65"/>
      <c r="B16621" s="65"/>
      <c r="C16621" s="65"/>
      <c r="D16621" s="65"/>
      <c r="E16621" s="65"/>
      <c r="F16621" s="65"/>
      <c r="G16621" s="65"/>
      <c r="H16621" s="113"/>
    </row>
    <row r="16622" spans="1:8">
      <c r="A16622" s="65"/>
      <c r="B16622" s="65"/>
      <c r="C16622" s="65"/>
      <c r="D16622" s="65"/>
      <c r="E16622" s="65"/>
      <c r="F16622" s="65"/>
      <c r="G16622" s="65"/>
      <c r="H16622" s="113"/>
    </row>
    <row r="16623" spans="1:8">
      <c r="A16623" s="65"/>
      <c r="B16623" s="65"/>
      <c r="C16623" s="65"/>
      <c r="D16623" s="65"/>
      <c r="E16623" s="65"/>
      <c r="F16623" s="65"/>
      <c r="G16623" s="65"/>
      <c r="H16623" s="113"/>
    </row>
    <row r="16624" spans="1:8">
      <c r="A16624" s="65"/>
      <c r="B16624" s="65"/>
      <c r="C16624" s="65"/>
      <c r="D16624" s="65"/>
      <c r="E16624" s="65"/>
      <c r="F16624" s="65"/>
      <c r="G16624" s="65"/>
      <c r="H16624" s="113"/>
    </row>
    <row r="16625" spans="1:8">
      <c r="A16625" s="65"/>
      <c r="B16625" s="65"/>
      <c r="C16625" s="65"/>
      <c r="D16625" s="65"/>
      <c r="E16625" s="65"/>
      <c r="F16625" s="65"/>
      <c r="G16625" s="65"/>
      <c r="H16625" s="113"/>
    </row>
    <row r="16626" spans="1:8">
      <c r="A16626" s="65"/>
      <c r="B16626" s="65"/>
      <c r="C16626" s="65"/>
      <c r="D16626" s="65"/>
      <c r="E16626" s="65"/>
      <c r="F16626" s="65"/>
      <c r="G16626" s="65"/>
      <c r="H16626" s="113"/>
    </row>
    <row r="16627" spans="1:8">
      <c r="A16627" s="65"/>
      <c r="B16627" s="65"/>
      <c r="C16627" s="65"/>
      <c r="D16627" s="65"/>
      <c r="E16627" s="65"/>
      <c r="F16627" s="65"/>
      <c r="G16627" s="65"/>
      <c r="H16627" s="113"/>
    </row>
    <row r="16628" spans="1:8">
      <c r="A16628" s="65"/>
      <c r="B16628" s="65"/>
      <c r="C16628" s="65"/>
      <c r="D16628" s="65"/>
      <c r="E16628" s="65"/>
      <c r="F16628" s="65"/>
      <c r="G16628" s="65"/>
      <c r="H16628" s="113"/>
    </row>
    <row r="16629" spans="1:8">
      <c r="A16629" s="65"/>
      <c r="B16629" s="65"/>
      <c r="C16629" s="65"/>
      <c r="D16629" s="65"/>
      <c r="E16629" s="65"/>
      <c r="F16629" s="65"/>
      <c r="G16629" s="65"/>
      <c r="H16629" s="113"/>
    </row>
    <row r="16630" spans="1:8">
      <c r="A16630" s="65"/>
      <c r="B16630" s="65"/>
      <c r="C16630" s="65"/>
      <c r="D16630" s="65"/>
      <c r="E16630" s="65"/>
      <c r="F16630" s="65"/>
      <c r="G16630" s="65"/>
      <c r="H16630" s="113"/>
    </row>
    <row r="16631" spans="1:8">
      <c r="A16631" s="65"/>
      <c r="B16631" s="65"/>
      <c r="C16631" s="65"/>
      <c r="D16631" s="65"/>
      <c r="E16631" s="65"/>
      <c r="F16631" s="65"/>
      <c r="G16631" s="65"/>
      <c r="H16631" s="113"/>
    </row>
    <row r="16632" spans="1:8">
      <c r="A16632" s="65"/>
      <c r="B16632" s="65"/>
      <c r="C16632" s="65"/>
      <c r="D16632" s="65"/>
      <c r="E16632" s="65"/>
      <c r="F16632" s="65"/>
      <c r="G16632" s="65"/>
      <c r="H16632" s="113"/>
    </row>
    <row r="16633" spans="1:8">
      <c r="A16633" s="65"/>
      <c r="B16633" s="65"/>
      <c r="C16633" s="65"/>
      <c r="D16633" s="65"/>
      <c r="E16633" s="65"/>
      <c r="F16633" s="65"/>
      <c r="G16633" s="65"/>
      <c r="H16633" s="113"/>
    </row>
    <row r="16634" spans="1:8">
      <c r="A16634" s="65"/>
      <c r="B16634" s="65"/>
      <c r="C16634" s="65"/>
      <c r="D16634" s="65"/>
      <c r="E16634" s="65"/>
      <c r="F16634" s="65"/>
      <c r="G16634" s="65"/>
      <c r="H16634" s="113"/>
    </row>
    <row r="16635" spans="1:8">
      <c r="A16635" s="65"/>
      <c r="B16635" s="65"/>
      <c r="C16635" s="65"/>
      <c r="D16635" s="65"/>
      <c r="E16635" s="65"/>
      <c r="F16635" s="65"/>
      <c r="G16635" s="65"/>
      <c r="H16635" s="113"/>
    </row>
    <row r="16636" spans="1:8">
      <c r="A16636" s="65"/>
      <c r="B16636" s="65"/>
      <c r="C16636" s="65"/>
      <c r="D16636" s="65"/>
      <c r="E16636" s="65"/>
      <c r="F16636" s="65"/>
      <c r="G16636" s="65"/>
      <c r="H16636" s="113"/>
    </row>
    <row r="16637" spans="1:8">
      <c r="A16637" s="65"/>
      <c r="B16637" s="65"/>
      <c r="C16637" s="65"/>
      <c r="D16637" s="65"/>
      <c r="E16637" s="65"/>
      <c r="F16637" s="65"/>
      <c r="G16637" s="65"/>
      <c r="H16637" s="113"/>
    </row>
    <row r="16638" spans="1:8">
      <c r="A16638" s="65"/>
      <c r="B16638" s="65"/>
      <c r="C16638" s="65"/>
      <c r="D16638" s="65"/>
      <c r="E16638" s="65"/>
      <c r="F16638" s="65"/>
      <c r="G16638" s="65"/>
      <c r="H16638" s="113"/>
    </row>
    <row r="16639" spans="1:8">
      <c r="A16639" s="65"/>
      <c r="B16639" s="65"/>
      <c r="C16639" s="65"/>
      <c r="D16639" s="65"/>
      <c r="E16639" s="65"/>
      <c r="F16639" s="65"/>
      <c r="G16639" s="65"/>
      <c r="H16639" s="113"/>
    </row>
    <row r="16640" spans="1:8">
      <c r="A16640" s="65"/>
      <c r="B16640" s="65"/>
      <c r="C16640" s="65"/>
      <c r="D16640" s="65"/>
      <c r="E16640" s="65"/>
      <c r="F16640" s="65"/>
      <c r="G16640" s="65"/>
      <c r="H16640" s="113"/>
    </row>
    <row r="16641" spans="1:8">
      <c r="A16641" s="65"/>
      <c r="B16641" s="65"/>
      <c r="C16641" s="65"/>
      <c r="D16641" s="65"/>
      <c r="E16641" s="65"/>
      <c r="F16641" s="65"/>
      <c r="G16641" s="65"/>
      <c r="H16641" s="113"/>
    </row>
    <row r="16642" spans="1:8">
      <c r="A16642" s="65"/>
      <c r="B16642" s="65"/>
      <c r="C16642" s="65"/>
      <c r="D16642" s="65"/>
      <c r="E16642" s="65"/>
      <c r="F16642" s="65"/>
      <c r="G16642" s="65"/>
      <c r="H16642" s="113"/>
    </row>
    <row r="16643" spans="1:8">
      <c r="A16643" s="65"/>
      <c r="B16643" s="65"/>
      <c r="C16643" s="65"/>
      <c r="D16643" s="65"/>
      <c r="E16643" s="65"/>
      <c r="F16643" s="65"/>
      <c r="G16643" s="65"/>
      <c r="H16643" s="113"/>
    </row>
    <row r="16644" spans="1:8">
      <c r="A16644" s="65"/>
      <c r="B16644" s="65"/>
      <c r="C16644" s="65"/>
      <c r="D16644" s="65"/>
      <c r="E16644" s="65"/>
      <c r="F16644" s="65"/>
      <c r="G16644" s="65"/>
      <c r="H16644" s="113"/>
    </row>
    <row r="16645" spans="1:8">
      <c r="A16645" s="65"/>
      <c r="B16645" s="65"/>
      <c r="C16645" s="65"/>
      <c r="D16645" s="65"/>
      <c r="E16645" s="65"/>
      <c r="F16645" s="65"/>
      <c r="G16645" s="65"/>
      <c r="H16645" s="113"/>
    </row>
    <row r="16646" spans="1:8">
      <c r="A16646" s="65"/>
      <c r="B16646" s="65"/>
      <c r="C16646" s="65"/>
      <c r="D16646" s="65"/>
      <c r="E16646" s="65"/>
      <c r="F16646" s="65"/>
      <c r="G16646" s="65"/>
      <c r="H16646" s="113"/>
    </row>
    <row r="16647" spans="1:8">
      <c r="A16647" s="65"/>
      <c r="B16647" s="65"/>
      <c r="C16647" s="65"/>
      <c r="D16647" s="65"/>
      <c r="E16647" s="65"/>
      <c r="F16647" s="65"/>
      <c r="G16647" s="65"/>
      <c r="H16647" s="113"/>
    </row>
    <row r="16648" spans="1:8">
      <c r="A16648" s="65"/>
      <c r="B16648" s="65"/>
      <c r="C16648" s="65"/>
      <c r="D16648" s="65"/>
      <c r="E16648" s="65"/>
      <c r="F16648" s="65"/>
      <c r="G16648" s="65"/>
      <c r="H16648" s="113"/>
    </row>
    <row r="16649" spans="1:8">
      <c r="A16649" s="65"/>
      <c r="B16649" s="65"/>
      <c r="C16649" s="65"/>
      <c r="D16649" s="65"/>
      <c r="E16649" s="65"/>
      <c r="F16649" s="65"/>
      <c r="G16649" s="65"/>
      <c r="H16649" s="113"/>
    </row>
    <row r="16650" spans="1:8">
      <c r="A16650" s="65"/>
      <c r="B16650" s="65"/>
      <c r="C16650" s="65"/>
      <c r="D16650" s="65"/>
      <c r="E16650" s="65"/>
      <c r="F16650" s="65"/>
      <c r="G16650" s="65"/>
      <c r="H16650" s="113"/>
    </row>
    <row r="16651" spans="1:8">
      <c r="A16651" s="65"/>
      <c r="B16651" s="65"/>
      <c r="C16651" s="65"/>
      <c r="D16651" s="65"/>
      <c r="E16651" s="65"/>
      <c r="F16651" s="65"/>
      <c r="G16651" s="65"/>
      <c r="H16651" s="113"/>
    </row>
    <row r="16652" spans="1:8">
      <c r="A16652" s="65"/>
      <c r="B16652" s="65"/>
      <c r="C16652" s="65"/>
      <c r="D16652" s="65"/>
      <c r="E16652" s="65"/>
      <c r="F16652" s="65"/>
      <c r="G16652" s="65"/>
      <c r="H16652" s="113"/>
    </row>
    <row r="16653" spans="1:8">
      <c r="A16653" s="65"/>
      <c r="B16653" s="65"/>
      <c r="C16653" s="65"/>
      <c r="D16653" s="65"/>
      <c r="E16653" s="65"/>
      <c r="F16653" s="65"/>
      <c r="G16653" s="65"/>
      <c r="H16653" s="113"/>
    </row>
    <row r="16654" spans="1:8">
      <c r="A16654" s="65"/>
      <c r="B16654" s="65"/>
      <c r="C16654" s="65"/>
      <c r="D16654" s="65"/>
      <c r="E16654" s="65"/>
      <c r="F16654" s="65"/>
      <c r="G16654" s="65"/>
      <c r="H16654" s="113"/>
    </row>
    <row r="16655" spans="1:8">
      <c r="A16655" s="65"/>
      <c r="B16655" s="65"/>
      <c r="C16655" s="65"/>
      <c r="D16655" s="65"/>
      <c r="E16655" s="65"/>
      <c r="F16655" s="65"/>
      <c r="G16655" s="65"/>
      <c r="H16655" s="113"/>
    </row>
    <row r="16656" spans="1:8">
      <c r="A16656" s="65"/>
      <c r="B16656" s="65"/>
      <c r="C16656" s="65"/>
      <c r="D16656" s="65"/>
      <c r="E16656" s="65"/>
      <c r="F16656" s="65"/>
      <c r="G16656" s="65"/>
      <c r="H16656" s="113"/>
    </row>
    <row r="16657" spans="1:8">
      <c r="A16657" s="65"/>
      <c r="B16657" s="65"/>
      <c r="C16657" s="65"/>
      <c r="D16657" s="65"/>
      <c r="E16657" s="65"/>
      <c r="F16657" s="65"/>
      <c r="G16657" s="65"/>
      <c r="H16657" s="113"/>
    </row>
    <row r="16658" spans="1:8">
      <c r="A16658" s="65"/>
      <c r="B16658" s="65"/>
      <c r="C16658" s="65"/>
      <c r="D16658" s="65"/>
      <c r="E16658" s="65"/>
      <c r="F16658" s="65"/>
      <c r="G16658" s="65"/>
      <c r="H16658" s="113"/>
    </row>
    <row r="16659" spans="1:8">
      <c r="A16659" s="65"/>
      <c r="B16659" s="65"/>
      <c r="C16659" s="65"/>
      <c r="D16659" s="65"/>
      <c r="E16659" s="65"/>
      <c r="F16659" s="65"/>
      <c r="G16659" s="65"/>
      <c r="H16659" s="113"/>
    </row>
    <row r="16660" spans="1:8">
      <c r="A16660" s="65"/>
      <c r="B16660" s="65"/>
      <c r="C16660" s="65"/>
      <c r="D16660" s="65"/>
      <c r="E16660" s="65"/>
      <c r="F16660" s="65"/>
      <c r="G16660" s="65"/>
      <c r="H16660" s="113"/>
    </row>
    <row r="16661" spans="1:8">
      <c r="A16661" s="65"/>
      <c r="B16661" s="65"/>
      <c r="C16661" s="65"/>
      <c r="D16661" s="65"/>
      <c r="E16661" s="65"/>
      <c r="F16661" s="65"/>
      <c r="G16661" s="65"/>
      <c r="H16661" s="113"/>
    </row>
    <row r="16662" spans="1:8">
      <c r="A16662" s="65"/>
      <c r="B16662" s="65"/>
      <c r="C16662" s="65"/>
      <c r="D16662" s="65"/>
      <c r="E16662" s="65"/>
      <c r="F16662" s="65"/>
      <c r="G16662" s="65"/>
      <c r="H16662" s="113"/>
    </row>
    <row r="16663" spans="1:8">
      <c r="A16663" s="65"/>
      <c r="B16663" s="65"/>
      <c r="C16663" s="65"/>
      <c r="D16663" s="65"/>
      <c r="E16663" s="65"/>
      <c r="F16663" s="65"/>
      <c r="G16663" s="65"/>
      <c r="H16663" s="113"/>
    </row>
    <row r="16664" spans="1:8">
      <c r="A16664" s="65"/>
      <c r="B16664" s="65"/>
      <c r="C16664" s="65"/>
      <c r="D16664" s="65"/>
      <c r="E16664" s="65"/>
      <c r="F16664" s="65"/>
      <c r="G16664" s="65"/>
      <c r="H16664" s="113"/>
    </row>
    <row r="16665" spans="1:8">
      <c r="A16665" s="65"/>
      <c r="B16665" s="65"/>
      <c r="C16665" s="65"/>
      <c r="D16665" s="65"/>
      <c r="E16665" s="65"/>
      <c r="F16665" s="65"/>
      <c r="G16665" s="65"/>
      <c r="H16665" s="113"/>
    </row>
    <row r="16666" spans="1:8">
      <c r="A16666" s="65"/>
      <c r="B16666" s="65"/>
      <c r="C16666" s="65"/>
      <c r="D16666" s="65"/>
      <c r="E16666" s="65"/>
      <c r="F16666" s="65"/>
      <c r="G16666" s="65"/>
      <c r="H16666" s="113"/>
    </row>
    <row r="16667" spans="1:8">
      <c r="A16667" s="65"/>
      <c r="B16667" s="65"/>
      <c r="C16667" s="65"/>
      <c r="D16667" s="65"/>
      <c r="E16667" s="65"/>
      <c r="F16667" s="65"/>
      <c r="G16667" s="65"/>
      <c r="H16667" s="113"/>
    </row>
    <row r="16668" spans="1:8">
      <c r="A16668" s="65"/>
      <c r="B16668" s="65"/>
      <c r="C16668" s="65"/>
      <c r="D16668" s="65"/>
      <c r="E16668" s="65"/>
      <c r="F16668" s="65"/>
      <c r="G16668" s="65"/>
      <c r="H16668" s="113"/>
    </row>
    <row r="16669" spans="1:8">
      <c r="A16669" s="65"/>
      <c r="B16669" s="65"/>
      <c r="C16669" s="65"/>
      <c r="D16669" s="65"/>
      <c r="E16669" s="65"/>
      <c r="F16669" s="65"/>
      <c r="G16669" s="65"/>
      <c r="H16669" s="113"/>
    </row>
    <row r="16670" spans="1:8">
      <c r="A16670" s="65"/>
      <c r="B16670" s="65"/>
      <c r="C16670" s="65"/>
      <c r="D16670" s="65"/>
      <c r="E16670" s="65"/>
      <c r="F16670" s="65"/>
      <c r="G16670" s="65"/>
      <c r="H16670" s="113"/>
    </row>
    <row r="16671" spans="1:8">
      <c r="A16671" s="65"/>
      <c r="B16671" s="65"/>
      <c r="C16671" s="65"/>
      <c r="D16671" s="65"/>
      <c r="E16671" s="65"/>
      <c r="F16671" s="65"/>
      <c r="G16671" s="65"/>
      <c r="H16671" s="113"/>
    </row>
    <row r="16672" spans="1:8">
      <c r="A16672" s="65"/>
      <c r="B16672" s="65"/>
      <c r="C16672" s="65"/>
      <c r="D16672" s="65"/>
      <c r="E16672" s="65"/>
      <c r="F16672" s="65"/>
      <c r="G16672" s="65"/>
      <c r="H16672" s="113"/>
    </row>
    <row r="16673" spans="1:8">
      <c r="A16673" s="65"/>
      <c r="B16673" s="65"/>
      <c r="C16673" s="65"/>
      <c r="D16673" s="65"/>
      <c r="E16673" s="65"/>
      <c r="F16673" s="65"/>
      <c r="G16673" s="65"/>
      <c r="H16673" s="113"/>
    </row>
    <row r="16674" spans="1:8">
      <c r="A16674" s="65"/>
      <c r="B16674" s="65"/>
      <c r="C16674" s="65"/>
      <c r="D16674" s="65"/>
      <c r="E16674" s="65"/>
      <c r="F16674" s="65"/>
      <c r="G16674" s="65"/>
      <c r="H16674" s="113"/>
    </row>
    <row r="16675" spans="1:8">
      <c r="A16675" s="65"/>
      <c r="B16675" s="65"/>
      <c r="C16675" s="65"/>
      <c r="D16675" s="65"/>
      <c r="E16675" s="65"/>
      <c r="F16675" s="65"/>
      <c r="G16675" s="65"/>
      <c r="H16675" s="113"/>
    </row>
    <row r="16676" spans="1:8">
      <c r="A16676" s="65"/>
      <c r="B16676" s="65"/>
      <c r="C16676" s="65"/>
      <c r="D16676" s="65"/>
      <c r="E16676" s="65"/>
      <c r="F16676" s="65"/>
      <c r="G16676" s="65"/>
      <c r="H16676" s="113"/>
    </row>
    <row r="16677" spans="1:8">
      <c r="A16677" s="65"/>
      <c r="B16677" s="65"/>
      <c r="C16677" s="65"/>
      <c r="D16677" s="65"/>
      <c r="E16677" s="65"/>
      <c r="F16677" s="65"/>
      <c r="G16677" s="65"/>
      <c r="H16677" s="113"/>
    </row>
    <row r="16678" spans="1:8">
      <c r="A16678" s="65"/>
      <c r="B16678" s="65"/>
      <c r="C16678" s="65"/>
      <c r="D16678" s="65"/>
      <c r="E16678" s="65"/>
      <c r="F16678" s="65"/>
      <c r="G16678" s="65"/>
      <c r="H16678" s="113"/>
    </row>
    <row r="16679" spans="1:8">
      <c r="A16679" s="65"/>
      <c r="B16679" s="65"/>
      <c r="C16679" s="65"/>
      <c r="D16679" s="65"/>
      <c r="E16679" s="65"/>
      <c r="F16679" s="65"/>
      <c r="G16679" s="65"/>
      <c r="H16679" s="113"/>
    </row>
    <row r="16680" spans="1:8">
      <c r="A16680" s="65"/>
      <c r="B16680" s="65"/>
      <c r="C16680" s="65"/>
      <c r="D16680" s="65"/>
      <c r="E16680" s="65"/>
      <c r="F16680" s="65"/>
      <c r="G16680" s="65"/>
      <c r="H16680" s="113"/>
    </row>
    <row r="16681" spans="1:8">
      <c r="A16681" s="65"/>
      <c r="B16681" s="65"/>
      <c r="C16681" s="65"/>
      <c r="D16681" s="65"/>
      <c r="E16681" s="65"/>
      <c r="F16681" s="65"/>
      <c r="G16681" s="65"/>
      <c r="H16681" s="113"/>
    </row>
    <row r="16682" spans="1:8">
      <c r="A16682" s="65"/>
      <c r="B16682" s="65"/>
      <c r="C16682" s="65"/>
      <c r="D16682" s="65"/>
      <c r="E16682" s="65"/>
      <c r="F16682" s="65"/>
      <c r="G16682" s="65"/>
      <c r="H16682" s="113"/>
    </row>
    <row r="16683" spans="1:8">
      <c r="A16683" s="65"/>
      <c r="B16683" s="65"/>
      <c r="C16683" s="65"/>
      <c r="D16683" s="65"/>
      <c r="E16683" s="65"/>
      <c r="F16683" s="65"/>
      <c r="G16683" s="65"/>
      <c r="H16683" s="113"/>
    </row>
    <row r="16684" spans="1:8">
      <c r="A16684" s="65"/>
      <c r="B16684" s="65"/>
      <c r="C16684" s="65"/>
      <c r="D16684" s="65"/>
      <c r="E16684" s="65"/>
      <c r="F16684" s="65"/>
      <c r="G16684" s="65"/>
      <c r="H16684" s="113"/>
    </row>
    <row r="16685" spans="1:8">
      <c r="A16685" s="65"/>
      <c r="B16685" s="65"/>
      <c r="C16685" s="65"/>
      <c r="D16685" s="65"/>
      <c r="E16685" s="65"/>
      <c r="F16685" s="65"/>
      <c r="G16685" s="65"/>
      <c r="H16685" s="113"/>
    </row>
    <row r="16686" spans="1:8">
      <c r="A16686" s="65"/>
      <c r="B16686" s="65"/>
      <c r="C16686" s="65"/>
      <c r="D16686" s="65"/>
      <c r="E16686" s="65"/>
      <c r="F16686" s="65"/>
      <c r="G16686" s="65"/>
      <c r="H16686" s="113"/>
    </row>
    <row r="16687" spans="1:8">
      <c r="A16687" s="65"/>
      <c r="B16687" s="65"/>
      <c r="C16687" s="65"/>
      <c r="D16687" s="65"/>
      <c r="E16687" s="65"/>
      <c r="F16687" s="65"/>
      <c r="G16687" s="65"/>
      <c r="H16687" s="113"/>
    </row>
    <row r="16688" spans="1:8">
      <c r="A16688" s="65"/>
      <c r="B16688" s="65"/>
      <c r="C16688" s="65"/>
      <c r="D16688" s="65"/>
      <c r="E16688" s="65"/>
      <c r="F16688" s="65"/>
      <c r="G16688" s="65"/>
      <c r="H16688" s="113"/>
    </row>
    <row r="16689" spans="1:8">
      <c r="A16689" s="65"/>
      <c r="B16689" s="65"/>
      <c r="C16689" s="65"/>
      <c r="D16689" s="65"/>
      <c r="E16689" s="65"/>
      <c r="F16689" s="65"/>
      <c r="G16689" s="65"/>
      <c r="H16689" s="113"/>
    </row>
    <row r="16690" spans="1:8">
      <c r="A16690" s="65"/>
      <c r="B16690" s="65"/>
      <c r="C16690" s="65"/>
      <c r="D16690" s="65"/>
      <c r="E16690" s="65"/>
      <c r="F16690" s="65"/>
      <c r="G16690" s="65"/>
      <c r="H16690" s="113"/>
    </row>
    <row r="16691" spans="1:8">
      <c r="A16691" s="65"/>
      <c r="B16691" s="65"/>
      <c r="C16691" s="65"/>
      <c r="D16691" s="65"/>
      <c r="E16691" s="65"/>
      <c r="F16691" s="65"/>
      <c r="G16691" s="65"/>
      <c r="H16691" s="113"/>
    </row>
    <row r="16692" spans="1:8">
      <c r="A16692" s="65"/>
      <c r="B16692" s="65"/>
      <c r="C16692" s="65"/>
      <c r="D16692" s="65"/>
      <c r="E16692" s="65"/>
      <c r="F16692" s="65"/>
      <c r="G16692" s="65"/>
      <c r="H16692" s="113"/>
    </row>
    <row r="16693" spans="1:8">
      <c r="A16693" s="65"/>
      <c r="B16693" s="65"/>
      <c r="C16693" s="65"/>
      <c r="D16693" s="65"/>
      <c r="E16693" s="65"/>
      <c r="F16693" s="65"/>
      <c r="G16693" s="65"/>
      <c r="H16693" s="113"/>
    </row>
    <row r="16694" spans="1:8">
      <c r="A16694" s="65"/>
      <c r="B16694" s="65"/>
      <c r="C16694" s="65"/>
      <c r="D16694" s="65"/>
      <c r="E16694" s="65"/>
      <c r="F16694" s="65"/>
      <c r="G16694" s="65"/>
      <c r="H16694" s="113"/>
    </row>
    <row r="16695" spans="1:8">
      <c r="A16695" s="65"/>
      <c r="B16695" s="65"/>
      <c r="C16695" s="65"/>
      <c r="D16695" s="65"/>
      <c r="E16695" s="65"/>
      <c r="F16695" s="65"/>
      <c r="G16695" s="65"/>
      <c r="H16695" s="113"/>
    </row>
    <row r="16696" spans="1:8">
      <c r="A16696" s="65"/>
      <c r="B16696" s="65"/>
      <c r="C16696" s="65"/>
      <c r="D16696" s="65"/>
      <c r="E16696" s="65"/>
      <c r="F16696" s="65"/>
      <c r="G16696" s="65"/>
      <c r="H16696" s="113"/>
    </row>
    <row r="16697" spans="1:8">
      <c r="A16697" s="65"/>
      <c r="B16697" s="65"/>
      <c r="C16697" s="65"/>
      <c r="D16697" s="65"/>
      <c r="E16697" s="65"/>
      <c r="F16697" s="65"/>
      <c r="G16697" s="65"/>
      <c r="H16697" s="113"/>
    </row>
    <row r="16698" spans="1:8">
      <c r="A16698" s="65"/>
      <c r="B16698" s="65"/>
      <c r="C16698" s="65"/>
      <c r="D16698" s="65"/>
      <c r="E16698" s="65"/>
      <c r="F16698" s="65"/>
      <c r="G16698" s="65"/>
      <c r="H16698" s="113"/>
    </row>
    <row r="16699" spans="1:8">
      <c r="A16699" s="65"/>
      <c r="B16699" s="65"/>
      <c r="C16699" s="65"/>
      <c r="D16699" s="65"/>
      <c r="E16699" s="65"/>
      <c r="F16699" s="65"/>
      <c r="G16699" s="65"/>
      <c r="H16699" s="113"/>
    </row>
    <row r="16700" spans="1:8">
      <c r="A16700" s="65"/>
      <c r="B16700" s="65"/>
      <c r="C16700" s="65"/>
      <c r="D16700" s="65"/>
      <c r="E16700" s="65"/>
      <c r="F16700" s="65"/>
      <c r="G16700" s="65"/>
      <c r="H16700" s="113"/>
    </row>
    <row r="16701" spans="1:8">
      <c r="A16701" s="65"/>
      <c r="B16701" s="65"/>
      <c r="C16701" s="65"/>
      <c r="D16701" s="65"/>
      <c r="E16701" s="65"/>
      <c r="F16701" s="65"/>
      <c r="G16701" s="65"/>
      <c r="H16701" s="113"/>
    </row>
    <row r="16702" spans="1:8">
      <c r="A16702" s="65"/>
      <c r="B16702" s="65"/>
      <c r="C16702" s="65"/>
      <c r="D16702" s="65"/>
      <c r="E16702" s="65"/>
      <c r="F16702" s="65"/>
      <c r="G16702" s="65"/>
      <c r="H16702" s="113"/>
    </row>
    <row r="16703" spans="1:8">
      <c r="A16703" s="65"/>
      <c r="B16703" s="65"/>
      <c r="C16703" s="65"/>
      <c r="D16703" s="65"/>
      <c r="E16703" s="65"/>
      <c r="F16703" s="65"/>
      <c r="G16703" s="65"/>
      <c r="H16703" s="113"/>
    </row>
    <row r="16704" spans="1:8">
      <c r="A16704" s="65"/>
      <c r="B16704" s="65"/>
      <c r="C16704" s="65"/>
      <c r="D16704" s="65"/>
      <c r="E16704" s="65"/>
      <c r="F16704" s="65"/>
      <c r="G16704" s="65"/>
      <c r="H16704" s="113"/>
    </row>
    <row r="16705" spans="1:8">
      <c r="A16705" s="65"/>
      <c r="B16705" s="65"/>
      <c r="C16705" s="65"/>
      <c r="D16705" s="65"/>
      <c r="E16705" s="65"/>
      <c r="F16705" s="65"/>
      <c r="G16705" s="65"/>
      <c r="H16705" s="113"/>
    </row>
    <row r="16706" spans="1:8">
      <c r="A16706" s="65"/>
      <c r="B16706" s="65"/>
      <c r="C16706" s="65"/>
      <c r="D16706" s="65"/>
      <c r="E16706" s="65"/>
      <c r="F16706" s="65"/>
      <c r="G16706" s="65"/>
      <c r="H16706" s="113"/>
    </row>
    <row r="16707" spans="1:8">
      <c r="A16707" s="65"/>
      <c r="B16707" s="65"/>
      <c r="C16707" s="65"/>
      <c r="D16707" s="65"/>
      <c r="E16707" s="65"/>
      <c r="F16707" s="65"/>
      <c r="G16707" s="65"/>
      <c r="H16707" s="113"/>
    </row>
    <row r="16708" spans="1:8">
      <c r="A16708" s="65"/>
      <c r="B16708" s="65"/>
      <c r="C16708" s="65"/>
      <c r="D16708" s="65"/>
      <c r="E16708" s="65"/>
      <c r="F16708" s="65"/>
      <c r="G16708" s="65"/>
      <c r="H16708" s="113"/>
    </row>
    <row r="16709" spans="1:8">
      <c r="A16709" s="65"/>
      <c r="B16709" s="65"/>
      <c r="C16709" s="65"/>
      <c r="D16709" s="65"/>
      <c r="E16709" s="65"/>
      <c r="F16709" s="65"/>
      <c r="G16709" s="65"/>
      <c r="H16709" s="113"/>
    </row>
    <row r="16710" spans="1:8">
      <c r="A16710" s="65"/>
      <c r="B16710" s="65"/>
      <c r="C16710" s="65"/>
      <c r="D16710" s="65"/>
      <c r="E16710" s="65"/>
      <c r="F16710" s="65"/>
      <c r="G16710" s="65"/>
      <c r="H16710" s="113"/>
    </row>
    <row r="16711" spans="1:8">
      <c r="A16711" s="65"/>
      <c r="B16711" s="65"/>
      <c r="C16711" s="65"/>
      <c r="D16711" s="65"/>
      <c r="E16711" s="65"/>
      <c r="F16711" s="65"/>
      <c r="G16711" s="65"/>
      <c r="H16711" s="113"/>
    </row>
    <row r="16712" spans="1:8">
      <c r="A16712" s="65"/>
      <c r="B16712" s="65"/>
      <c r="C16712" s="65"/>
      <c r="D16712" s="65"/>
      <c r="E16712" s="65"/>
      <c r="F16712" s="65"/>
      <c r="G16712" s="65"/>
      <c r="H16712" s="113"/>
    </row>
    <row r="16713" spans="1:8">
      <c r="A16713" s="65"/>
      <c r="B16713" s="65"/>
      <c r="C16713" s="65"/>
      <c r="D16713" s="65"/>
      <c r="E16713" s="65"/>
      <c r="F16713" s="65"/>
      <c r="G16713" s="65"/>
      <c r="H16713" s="113"/>
    </row>
    <row r="16714" spans="1:8">
      <c r="A16714" s="65"/>
      <c r="B16714" s="65"/>
      <c r="C16714" s="65"/>
      <c r="D16714" s="65"/>
      <c r="E16714" s="65"/>
      <c r="F16714" s="65"/>
      <c r="G16714" s="65"/>
      <c r="H16714" s="113"/>
    </row>
    <row r="16715" spans="1:8">
      <c r="A16715" s="65"/>
      <c r="B16715" s="65"/>
      <c r="C16715" s="65"/>
      <c r="D16715" s="65"/>
      <c r="E16715" s="65"/>
      <c r="F16715" s="65"/>
      <c r="G16715" s="65"/>
      <c r="H16715" s="113"/>
    </row>
    <row r="16716" spans="1:8">
      <c r="A16716" s="65"/>
      <c r="B16716" s="65"/>
      <c r="C16716" s="65"/>
      <c r="D16716" s="65"/>
      <c r="E16716" s="65"/>
      <c r="F16716" s="65"/>
      <c r="G16716" s="65"/>
      <c r="H16716" s="113"/>
    </row>
    <row r="16717" spans="1:8">
      <c r="A16717" s="65"/>
      <c r="B16717" s="65"/>
      <c r="C16717" s="65"/>
      <c r="D16717" s="65"/>
      <c r="E16717" s="65"/>
      <c r="F16717" s="65"/>
      <c r="G16717" s="65"/>
      <c r="H16717" s="113"/>
    </row>
    <row r="16718" spans="1:8">
      <c r="A16718" s="65"/>
      <c r="B16718" s="65"/>
      <c r="C16718" s="65"/>
      <c r="D16718" s="65"/>
      <c r="E16718" s="65"/>
      <c r="F16718" s="65"/>
      <c r="G16718" s="65"/>
      <c r="H16718" s="113"/>
    </row>
    <row r="16719" spans="1:8">
      <c r="A16719" s="65"/>
      <c r="B16719" s="65"/>
      <c r="C16719" s="65"/>
      <c r="D16719" s="65"/>
      <c r="E16719" s="65"/>
      <c r="F16719" s="65"/>
      <c r="G16719" s="65"/>
      <c r="H16719" s="113"/>
    </row>
    <row r="16720" spans="1:8">
      <c r="A16720" s="65"/>
      <c r="B16720" s="65"/>
      <c r="C16720" s="65"/>
      <c r="D16720" s="65"/>
      <c r="E16720" s="65"/>
      <c r="F16720" s="65"/>
      <c r="G16720" s="65"/>
      <c r="H16720" s="113"/>
    </row>
    <row r="16721" spans="1:8">
      <c r="A16721" s="65"/>
      <c r="B16721" s="65"/>
      <c r="C16721" s="65"/>
      <c r="D16721" s="65"/>
      <c r="E16721" s="65"/>
      <c r="F16721" s="65"/>
      <c r="G16721" s="65"/>
      <c r="H16721" s="113"/>
    </row>
    <row r="16722" spans="1:8">
      <c r="A16722" s="65"/>
      <c r="B16722" s="65"/>
      <c r="C16722" s="65"/>
      <c r="D16722" s="65"/>
      <c r="E16722" s="65"/>
      <c r="F16722" s="65"/>
      <c r="G16722" s="65"/>
      <c r="H16722" s="113"/>
    </row>
    <row r="16723" spans="1:8">
      <c r="A16723" s="65"/>
      <c r="B16723" s="65"/>
      <c r="C16723" s="65"/>
      <c r="D16723" s="65"/>
      <c r="E16723" s="65"/>
      <c r="F16723" s="65"/>
      <c r="G16723" s="65"/>
      <c r="H16723" s="113"/>
    </row>
    <row r="16724" spans="1:8">
      <c r="A16724" s="65"/>
      <c r="B16724" s="65"/>
      <c r="C16724" s="65"/>
      <c r="D16724" s="65"/>
      <c r="E16724" s="65"/>
      <c r="F16724" s="65"/>
      <c r="G16724" s="65"/>
      <c r="H16724" s="113"/>
    </row>
    <row r="16725" spans="1:8">
      <c r="A16725" s="65"/>
      <c r="B16725" s="65"/>
      <c r="C16725" s="65"/>
      <c r="D16725" s="65"/>
      <c r="E16725" s="65"/>
      <c r="F16725" s="65"/>
      <c r="G16725" s="65"/>
      <c r="H16725" s="113"/>
    </row>
    <row r="16726" spans="1:8">
      <c r="A16726" s="65"/>
      <c r="B16726" s="65"/>
      <c r="C16726" s="65"/>
      <c r="D16726" s="65"/>
      <c r="E16726" s="65"/>
      <c r="F16726" s="65"/>
      <c r="G16726" s="65"/>
      <c r="H16726" s="113"/>
    </row>
    <row r="16727" spans="1:8">
      <c r="A16727" s="65"/>
      <c r="B16727" s="65"/>
      <c r="C16727" s="65"/>
      <c r="D16727" s="65"/>
      <c r="E16727" s="65"/>
      <c r="F16727" s="65"/>
      <c r="G16727" s="65"/>
      <c r="H16727" s="113"/>
    </row>
    <row r="16728" spans="1:8">
      <c r="A16728" s="65"/>
      <c r="B16728" s="65"/>
      <c r="C16728" s="65"/>
      <c r="D16728" s="65"/>
      <c r="E16728" s="65"/>
      <c r="F16728" s="65"/>
      <c r="G16728" s="65"/>
      <c r="H16728" s="113"/>
    </row>
    <row r="16729" spans="1:8">
      <c r="A16729" s="65"/>
      <c r="B16729" s="65"/>
      <c r="C16729" s="65"/>
      <c r="D16729" s="65"/>
      <c r="E16729" s="65"/>
      <c r="F16729" s="65"/>
      <c r="G16729" s="65"/>
      <c r="H16729" s="113"/>
    </row>
    <row r="16730" spans="1:8">
      <c r="A16730" s="65"/>
      <c r="B16730" s="65"/>
      <c r="C16730" s="65"/>
      <c r="D16730" s="65"/>
      <c r="E16730" s="65"/>
      <c r="F16730" s="65"/>
      <c r="G16730" s="65"/>
      <c r="H16730" s="113"/>
    </row>
    <row r="16731" spans="1:8">
      <c r="A16731" s="65"/>
      <c r="B16731" s="65"/>
      <c r="C16731" s="65"/>
      <c r="D16731" s="65"/>
      <c r="E16731" s="65"/>
      <c r="F16731" s="65"/>
      <c r="G16731" s="65"/>
      <c r="H16731" s="113"/>
    </row>
    <row r="16732" spans="1:8">
      <c r="A16732" s="65"/>
      <c r="B16732" s="65"/>
      <c r="C16732" s="65"/>
      <c r="D16732" s="65"/>
      <c r="E16732" s="65"/>
      <c r="F16732" s="65"/>
      <c r="G16732" s="65"/>
      <c r="H16732" s="113"/>
    </row>
    <row r="16733" spans="1:8">
      <c r="A16733" s="65"/>
      <c r="B16733" s="65"/>
      <c r="C16733" s="65"/>
      <c r="D16733" s="65"/>
      <c r="E16733" s="65"/>
      <c r="F16733" s="65"/>
      <c r="G16733" s="65"/>
      <c r="H16733" s="113"/>
    </row>
    <row r="16734" spans="1:8">
      <c r="A16734" s="65"/>
      <c r="B16734" s="65"/>
      <c r="C16734" s="65"/>
      <c r="D16734" s="65"/>
      <c r="E16734" s="65"/>
      <c r="F16734" s="65"/>
      <c r="G16734" s="65"/>
      <c r="H16734" s="113"/>
    </row>
    <row r="16735" spans="1:8">
      <c r="A16735" s="65"/>
      <c r="B16735" s="65"/>
      <c r="C16735" s="65"/>
      <c r="D16735" s="65"/>
      <c r="E16735" s="65"/>
      <c r="F16735" s="65"/>
      <c r="G16735" s="65"/>
      <c r="H16735" s="113"/>
    </row>
    <row r="16736" spans="1:8">
      <c r="A16736" s="65"/>
      <c r="B16736" s="65"/>
      <c r="C16736" s="65"/>
      <c r="D16736" s="65"/>
      <c r="E16736" s="65"/>
      <c r="F16736" s="65"/>
      <c r="G16736" s="65"/>
      <c r="H16736" s="113"/>
    </row>
    <row r="16737" spans="1:8">
      <c r="A16737" s="65"/>
      <c r="B16737" s="65"/>
      <c r="C16737" s="65"/>
      <c r="D16737" s="65"/>
      <c r="E16737" s="65"/>
      <c r="F16737" s="65"/>
      <c r="G16737" s="65"/>
      <c r="H16737" s="113"/>
    </row>
    <row r="16738" spans="1:8">
      <c r="A16738" s="65"/>
      <c r="B16738" s="65"/>
      <c r="C16738" s="65"/>
      <c r="D16738" s="65"/>
      <c r="E16738" s="65"/>
      <c r="F16738" s="65"/>
      <c r="G16738" s="65"/>
      <c r="H16738" s="113"/>
    </row>
    <row r="16739" spans="1:8">
      <c r="A16739" s="65"/>
      <c r="B16739" s="65"/>
      <c r="C16739" s="65"/>
      <c r="D16739" s="65"/>
      <c r="E16739" s="65"/>
      <c r="F16739" s="65"/>
      <c r="G16739" s="65"/>
      <c r="H16739" s="113"/>
    </row>
    <row r="16740" spans="1:8">
      <c r="A16740" s="65"/>
      <c r="B16740" s="65"/>
      <c r="C16740" s="65"/>
      <c r="D16740" s="65"/>
      <c r="E16740" s="65"/>
      <c r="F16740" s="65"/>
      <c r="G16740" s="65"/>
      <c r="H16740" s="113"/>
    </row>
    <row r="16741" spans="1:8">
      <c r="A16741" s="65"/>
      <c r="B16741" s="65"/>
      <c r="C16741" s="65"/>
      <c r="D16741" s="65"/>
      <c r="E16741" s="65"/>
      <c r="F16741" s="65"/>
      <c r="G16741" s="65"/>
      <c r="H16741" s="113"/>
    </row>
    <row r="16742" spans="1:8">
      <c r="A16742" s="65"/>
      <c r="B16742" s="65"/>
      <c r="C16742" s="65"/>
      <c r="D16742" s="65"/>
      <c r="E16742" s="65"/>
      <c r="F16742" s="65"/>
      <c r="G16742" s="65"/>
      <c r="H16742" s="113"/>
    </row>
    <row r="16743" spans="1:8">
      <c r="A16743" s="65"/>
      <c r="B16743" s="65"/>
      <c r="C16743" s="65"/>
      <c r="D16743" s="65"/>
      <c r="E16743" s="65"/>
      <c r="F16743" s="65"/>
      <c r="G16743" s="65"/>
      <c r="H16743" s="113"/>
    </row>
    <row r="16744" spans="1:8">
      <c r="A16744" s="65"/>
      <c r="B16744" s="65"/>
      <c r="C16744" s="65"/>
      <c r="D16744" s="65"/>
      <c r="E16744" s="65"/>
      <c r="F16744" s="65"/>
      <c r="G16744" s="65"/>
      <c r="H16744" s="113"/>
    </row>
    <row r="16745" spans="1:8">
      <c r="A16745" s="65"/>
      <c r="B16745" s="65"/>
      <c r="C16745" s="65"/>
      <c r="D16745" s="65"/>
      <c r="E16745" s="65"/>
      <c r="F16745" s="65"/>
      <c r="G16745" s="65"/>
      <c r="H16745" s="113"/>
    </row>
    <row r="16746" spans="1:8">
      <c r="A16746" s="65"/>
      <c r="B16746" s="65"/>
      <c r="C16746" s="65"/>
      <c r="D16746" s="65"/>
      <c r="E16746" s="65"/>
      <c r="F16746" s="65"/>
      <c r="G16746" s="65"/>
      <c r="H16746" s="113"/>
    </row>
    <row r="16747" spans="1:8">
      <c r="A16747" s="65"/>
      <c r="B16747" s="65"/>
      <c r="C16747" s="65"/>
      <c r="D16747" s="65"/>
      <c r="E16747" s="65"/>
      <c r="F16747" s="65"/>
      <c r="G16747" s="65"/>
      <c r="H16747" s="113"/>
    </row>
    <row r="16748" spans="1:8">
      <c r="A16748" s="65"/>
      <c r="B16748" s="65"/>
      <c r="C16748" s="65"/>
      <c r="D16748" s="65"/>
      <c r="E16748" s="65"/>
      <c r="F16748" s="65"/>
      <c r="G16748" s="65"/>
      <c r="H16748" s="113"/>
    </row>
    <row r="16749" spans="1:8">
      <c r="A16749" s="65"/>
      <c r="B16749" s="65"/>
      <c r="C16749" s="65"/>
      <c r="D16749" s="65"/>
      <c r="E16749" s="65"/>
      <c r="F16749" s="65"/>
      <c r="G16749" s="65"/>
      <c r="H16749" s="113"/>
    </row>
    <row r="16750" spans="1:8">
      <c r="A16750" s="65"/>
      <c r="B16750" s="65"/>
      <c r="C16750" s="65"/>
      <c r="D16750" s="65"/>
      <c r="E16750" s="65"/>
      <c r="F16750" s="65"/>
      <c r="G16750" s="65"/>
      <c r="H16750" s="113"/>
    </row>
    <row r="16751" spans="1:8">
      <c r="A16751" s="65"/>
      <c r="B16751" s="65"/>
      <c r="C16751" s="65"/>
      <c r="D16751" s="65"/>
      <c r="E16751" s="65"/>
      <c r="F16751" s="65"/>
      <c r="G16751" s="65"/>
      <c r="H16751" s="113"/>
    </row>
    <row r="16752" spans="1:8">
      <c r="A16752" s="65"/>
      <c r="B16752" s="65"/>
      <c r="C16752" s="65"/>
      <c r="D16752" s="65"/>
      <c r="E16752" s="65"/>
      <c r="F16752" s="65"/>
      <c r="G16752" s="65"/>
      <c r="H16752" s="113"/>
    </row>
    <row r="16753" spans="1:8">
      <c r="A16753" s="65"/>
      <c r="B16753" s="65"/>
      <c r="C16753" s="65"/>
      <c r="D16753" s="65"/>
      <c r="E16753" s="65"/>
      <c r="F16753" s="65"/>
      <c r="G16753" s="65"/>
      <c r="H16753" s="113"/>
    </row>
    <row r="16754" spans="1:8">
      <c r="A16754" s="65"/>
      <c r="B16754" s="65"/>
      <c r="C16754" s="65"/>
      <c r="D16754" s="65"/>
      <c r="E16754" s="65"/>
      <c r="F16754" s="65"/>
      <c r="G16754" s="65"/>
      <c r="H16754" s="113"/>
    </row>
    <row r="16755" spans="1:8">
      <c r="A16755" s="65"/>
      <c r="B16755" s="65"/>
      <c r="C16755" s="65"/>
      <c r="D16755" s="65"/>
      <c r="E16755" s="65"/>
      <c r="F16755" s="65"/>
      <c r="G16755" s="65"/>
      <c r="H16755" s="113"/>
    </row>
    <row r="16756" spans="1:8">
      <c r="A16756" s="65"/>
      <c r="B16756" s="65"/>
      <c r="C16756" s="65"/>
      <c r="D16756" s="65"/>
      <c r="E16756" s="65"/>
      <c r="F16756" s="65"/>
      <c r="G16756" s="65"/>
      <c r="H16756" s="113"/>
    </row>
    <row r="16757" spans="1:8">
      <c r="A16757" s="65"/>
      <c r="B16757" s="65"/>
      <c r="C16757" s="65"/>
      <c r="D16757" s="65"/>
      <c r="E16757" s="65"/>
      <c r="F16757" s="65"/>
      <c r="G16757" s="65"/>
      <c r="H16757" s="113"/>
    </row>
    <row r="16758" spans="1:8">
      <c r="A16758" s="65"/>
      <c r="B16758" s="65"/>
      <c r="C16758" s="65"/>
      <c r="D16758" s="65"/>
      <c r="E16758" s="65"/>
      <c r="F16758" s="65"/>
      <c r="G16758" s="65"/>
      <c r="H16758" s="113"/>
    </row>
    <row r="16759" spans="1:8">
      <c r="A16759" s="65"/>
      <c r="B16759" s="65"/>
      <c r="C16759" s="65"/>
      <c r="D16759" s="65"/>
      <c r="E16759" s="65"/>
      <c r="F16759" s="65"/>
      <c r="G16759" s="65"/>
      <c r="H16759" s="113"/>
    </row>
    <row r="16760" spans="1:8">
      <c r="A16760" s="65"/>
      <c r="B16760" s="65"/>
      <c r="C16760" s="65"/>
      <c r="D16760" s="65"/>
      <c r="E16760" s="65"/>
      <c r="F16760" s="65"/>
      <c r="G16760" s="65"/>
      <c r="H16760" s="113"/>
    </row>
    <row r="16761" spans="1:8">
      <c r="A16761" s="65"/>
      <c r="B16761" s="65"/>
      <c r="C16761" s="65"/>
      <c r="D16761" s="65"/>
      <c r="E16761" s="65"/>
      <c r="F16761" s="65"/>
      <c r="G16761" s="65"/>
      <c r="H16761" s="113"/>
    </row>
    <row r="16762" spans="1:8">
      <c r="A16762" s="65"/>
      <c r="B16762" s="65"/>
      <c r="C16762" s="65"/>
      <c r="D16762" s="65"/>
      <c r="E16762" s="65"/>
      <c r="F16762" s="65"/>
      <c r="G16762" s="65"/>
      <c r="H16762" s="113"/>
    </row>
    <row r="16763" spans="1:8">
      <c r="A16763" s="65"/>
      <c r="B16763" s="65"/>
      <c r="C16763" s="65"/>
      <c r="D16763" s="65"/>
      <c r="E16763" s="65"/>
      <c r="F16763" s="65"/>
      <c r="G16763" s="65"/>
      <c r="H16763" s="113"/>
    </row>
    <row r="16764" spans="1:8">
      <c r="A16764" s="65"/>
      <c r="B16764" s="65"/>
      <c r="C16764" s="65"/>
      <c r="D16764" s="65"/>
      <c r="E16764" s="65"/>
      <c r="F16764" s="65"/>
      <c r="G16764" s="65"/>
      <c r="H16764" s="113"/>
    </row>
    <row r="16765" spans="1:8">
      <c r="A16765" s="65"/>
      <c r="B16765" s="65"/>
      <c r="C16765" s="65"/>
      <c r="D16765" s="65"/>
      <c r="E16765" s="65"/>
      <c r="F16765" s="65"/>
      <c r="G16765" s="65"/>
      <c r="H16765" s="113"/>
    </row>
    <row r="16766" spans="1:8">
      <c r="A16766" s="65"/>
      <c r="B16766" s="65"/>
      <c r="C16766" s="65"/>
      <c r="D16766" s="65"/>
      <c r="E16766" s="65"/>
      <c r="F16766" s="65"/>
      <c r="G16766" s="65"/>
      <c r="H16766" s="113"/>
    </row>
    <row r="16767" spans="1:8">
      <c r="A16767" s="65"/>
      <c r="B16767" s="65"/>
      <c r="C16767" s="65"/>
      <c r="D16767" s="65"/>
      <c r="E16767" s="65"/>
      <c r="F16767" s="65"/>
      <c r="G16767" s="65"/>
      <c r="H16767" s="113"/>
    </row>
    <row r="16768" spans="1:8">
      <c r="A16768" s="65"/>
      <c r="B16768" s="65"/>
      <c r="C16768" s="65"/>
      <c r="D16768" s="65"/>
      <c r="E16768" s="65"/>
      <c r="F16768" s="65"/>
      <c r="G16768" s="65"/>
      <c r="H16768" s="113"/>
    </row>
    <row r="16769" spans="1:8">
      <c r="A16769" s="65"/>
      <c r="B16769" s="65"/>
      <c r="C16769" s="65"/>
      <c r="D16769" s="65"/>
      <c r="E16769" s="65"/>
      <c r="F16769" s="65"/>
      <c r="G16769" s="65"/>
      <c r="H16769" s="113"/>
    </row>
    <row r="16770" spans="1:8">
      <c r="A16770" s="65"/>
      <c r="B16770" s="65"/>
      <c r="C16770" s="65"/>
      <c r="D16770" s="65"/>
      <c r="E16770" s="65"/>
      <c r="F16770" s="65"/>
      <c r="G16770" s="65"/>
      <c r="H16770" s="113"/>
    </row>
    <row r="16771" spans="1:8">
      <c r="A16771" s="65"/>
      <c r="B16771" s="65"/>
      <c r="C16771" s="65"/>
      <c r="D16771" s="65"/>
      <c r="E16771" s="65"/>
      <c r="F16771" s="65"/>
      <c r="G16771" s="65"/>
      <c r="H16771" s="113"/>
    </row>
    <row r="16772" spans="1:8">
      <c r="A16772" s="65"/>
      <c r="B16772" s="65"/>
      <c r="C16772" s="65"/>
      <c r="D16772" s="65"/>
      <c r="E16772" s="65"/>
      <c r="F16772" s="65"/>
      <c r="G16772" s="65"/>
      <c r="H16772" s="113"/>
    </row>
    <row r="16773" spans="1:8">
      <c r="A16773" s="65"/>
      <c r="B16773" s="65"/>
      <c r="C16773" s="65"/>
      <c r="D16773" s="65"/>
      <c r="E16773" s="65"/>
      <c r="F16773" s="65"/>
      <c r="G16773" s="65"/>
      <c r="H16773" s="113"/>
    </row>
    <row r="16774" spans="1:8">
      <c r="A16774" s="65"/>
      <c r="B16774" s="65"/>
      <c r="C16774" s="65"/>
      <c r="D16774" s="65"/>
      <c r="E16774" s="65"/>
      <c r="F16774" s="65"/>
      <c r="G16774" s="65"/>
      <c r="H16774" s="113"/>
    </row>
    <row r="16775" spans="1:8">
      <c r="A16775" s="65"/>
      <c r="B16775" s="65"/>
      <c r="C16775" s="65"/>
      <c r="D16775" s="65"/>
      <c r="E16775" s="65"/>
      <c r="F16775" s="65"/>
      <c r="G16775" s="65"/>
      <c r="H16775" s="113"/>
    </row>
    <row r="16776" spans="1:8">
      <c r="A16776" s="65"/>
      <c r="B16776" s="65"/>
      <c r="C16776" s="65"/>
      <c r="D16776" s="65"/>
      <c r="E16776" s="65"/>
      <c r="F16776" s="65"/>
      <c r="G16776" s="65"/>
      <c r="H16776" s="113"/>
    </row>
    <row r="16777" spans="1:8">
      <c r="A16777" s="65"/>
      <c r="B16777" s="65"/>
      <c r="C16777" s="65"/>
      <c r="D16777" s="65"/>
      <c r="E16777" s="65"/>
      <c r="F16777" s="65"/>
      <c r="G16777" s="65"/>
      <c r="H16777" s="113"/>
    </row>
    <row r="16778" spans="1:8">
      <c r="A16778" s="65"/>
      <c r="B16778" s="65"/>
      <c r="C16778" s="65"/>
      <c r="D16778" s="65"/>
      <c r="E16778" s="65"/>
      <c r="F16778" s="65"/>
      <c r="G16778" s="65"/>
      <c r="H16778" s="113"/>
    </row>
    <row r="16779" spans="1:8">
      <c r="A16779" s="65"/>
      <c r="B16779" s="65"/>
      <c r="C16779" s="65"/>
      <c r="D16779" s="65"/>
      <c r="E16779" s="65"/>
      <c r="F16779" s="65"/>
      <c r="G16779" s="65"/>
      <c r="H16779" s="113"/>
    </row>
    <row r="16780" spans="1:8">
      <c r="A16780" s="65"/>
      <c r="B16780" s="65"/>
      <c r="C16780" s="65"/>
      <c r="D16780" s="65"/>
      <c r="E16780" s="65"/>
      <c r="F16780" s="65"/>
      <c r="G16780" s="65"/>
      <c r="H16780" s="113"/>
    </row>
    <row r="16781" spans="1:8">
      <c r="A16781" s="65"/>
      <c r="B16781" s="65"/>
      <c r="C16781" s="65"/>
      <c r="D16781" s="65"/>
      <c r="E16781" s="65"/>
      <c r="F16781" s="65"/>
      <c r="G16781" s="65"/>
      <c r="H16781" s="113"/>
    </row>
    <row r="16782" spans="1:8">
      <c r="A16782" s="65"/>
      <c r="B16782" s="65"/>
      <c r="C16782" s="65"/>
      <c r="D16782" s="65"/>
      <c r="E16782" s="65"/>
      <c r="F16782" s="65"/>
      <c r="G16782" s="65"/>
      <c r="H16782" s="113"/>
    </row>
    <row r="16783" spans="1:8">
      <c r="A16783" s="65"/>
      <c r="B16783" s="65"/>
      <c r="C16783" s="65"/>
      <c r="D16783" s="65"/>
      <c r="E16783" s="65"/>
      <c r="F16783" s="65"/>
      <c r="G16783" s="65"/>
      <c r="H16783" s="113"/>
    </row>
    <row r="16784" spans="1:8">
      <c r="A16784" s="65"/>
      <c r="B16784" s="65"/>
      <c r="C16784" s="65"/>
      <c r="D16784" s="65"/>
      <c r="E16784" s="65"/>
      <c r="F16784" s="65"/>
      <c r="G16784" s="65"/>
      <c r="H16784" s="113"/>
    </row>
    <row r="16785" spans="1:8">
      <c r="A16785" s="65"/>
      <c r="B16785" s="65"/>
      <c r="C16785" s="65"/>
      <c r="D16785" s="65"/>
      <c r="E16785" s="65"/>
      <c r="F16785" s="65"/>
      <c r="G16785" s="65"/>
      <c r="H16785" s="113"/>
    </row>
    <row r="16786" spans="1:8">
      <c r="A16786" s="65"/>
      <c r="B16786" s="65"/>
      <c r="C16786" s="65"/>
      <c r="D16786" s="65"/>
      <c r="E16786" s="65"/>
      <c r="F16786" s="65"/>
      <c r="G16786" s="65"/>
      <c r="H16786" s="113"/>
    </row>
    <row r="16787" spans="1:8">
      <c r="A16787" s="65"/>
      <c r="B16787" s="65"/>
      <c r="C16787" s="65"/>
      <c r="D16787" s="65"/>
      <c r="E16787" s="65"/>
      <c r="F16787" s="65"/>
      <c r="G16787" s="65"/>
      <c r="H16787" s="113"/>
    </row>
    <row r="16788" spans="1:8">
      <c r="A16788" s="65"/>
      <c r="B16788" s="65"/>
      <c r="C16788" s="65"/>
      <c r="D16788" s="65"/>
      <c r="E16788" s="65"/>
      <c r="F16788" s="65"/>
      <c r="G16788" s="65"/>
      <c r="H16788" s="113"/>
    </row>
    <row r="16789" spans="1:8">
      <c r="A16789" s="65"/>
      <c r="B16789" s="65"/>
      <c r="C16789" s="65"/>
      <c r="D16789" s="65"/>
      <c r="E16789" s="65"/>
      <c r="F16789" s="65"/>
      <c r="G16789" s="65"/>
      <c r="H16789" s="113"/>
    </row>
    <row r="16790" spans="1:8">
      <c r="A16790" s="65"/>
      <c r="B16790" s="65"/>
      <c r="C16790" s="65"/>
      <c r="D16790" s="65"/>
      <c r="E16790" s="65"/>
      <c r="F16790" s="65"/>
      <c r="G16790" s="65"/>
      <c r="H16790" s="113"/>
    </row>
    <row r="16791" spans="1:8">
      <c r="A16791" s="65"/>
      <c r="B16791" s="65"/>
      <c r="C16791" s="65"/>
      <c r="D16791" s="65"/>
      <c r="E16791" s="65"/>
      <c r="F16791" s="65"/>
      <c r="G16791" s="65"/>
      <c r="H16791" s="113"/>
    </row>
    <row r="16792" spans="1:8">
      <c r="A16792" s="65"/>
      <c r="B16792" s="65"/>
      <c r="C16792" s="65"/>
      <c r="D16792" s="65"/>
      <c r="E16792" s="65"/>
      <c r="F16792" s="65"/>
      <c r="G16792" s="65"/>
      <c r="H16792" s="113"/>
    </row>
    <row r="16793" spans="1:8">
      <c r="A16793" s="65"/>
      <c r="B16793" s="65"/>
      <c r="C16793" s="65"/>
      <c r="D16793" s="65"/>
      <c r="E16793" s="65"/>
      <c r="F16793" s="65"/>
      <c r="G16793" s="65"/>
      <c r="H16793" s="113"/>
    </row>
    <row r="16794" spans="1:8">
      <c r="A16794" s="65"/>
      <c r="B16794" s="65"/>
      <c r="C16794" s="65"/>
      <c r="D16794" s="65"/>
      <c r="E16794" s="65"/>
      <c r="F16794" s="65"/>
      <c r="G16794" s="65"/>
      <c r="H16794" s="113"/>
    </row>
    <row r="16795" spans="1:8">
      <c r="A16795" s="65"/>
      <c r="B16795" s="65"/>
      <c r="C16795" s="65"/>
      <c r="D16795" s="65"/>
      <c r="E16795" s="65"/>
      <c r="F16795" s="65"/>
      <c r="G16795" s="65"/>
      <c r="H16795" s="113"/>
    </row>
    <row r="16796" spans="1:8">
      <c r="A16796" s="65"/>
      <c r="B16796" s="65"/>
      <c r="C16796" s="65"/>
      <c r="D16796" s="65"/>
      <c r="E16796" s="65"/>
      <c r="F16796" s="65"/>
      <c r="G16796" s="65"/>
      <c r="H16796" s="113"/>
    </row>
    <row r="16797" spans="1:8">
      <c r="A16797" s="65"/>
      <c r="B16797" s="65"/>
      <c r="C16797" s="65"/>
      <c r="D16797" s="65"/>
      <c r="E16797" s="65"/>
      <c r="F16797" s="65"/>
      <c r="G16797" s="65"/>
      <c r="H16797" s="113"/>
    </row>
    <row r="16798" spans="1:8">
      <c r="A16798" s="65"/>
      <c r="B16798" s="65"/>
      <c r="C16798" s="65"/>
      <c r="D16798" s="65"/>
      <c r="E16798" s="65"/>
      <c r="F16798" s="65"/>
      <c r="G16798" s="65"/>
      <c r="H16798" s="113"/>
    </row>
    <row r="16799" spans="1:8">
      <c r="A16799" s="65"/>
      <c r="B16799" s="65"/>
      <c r="C16799" s="65"/>
      <c r="D16799" s="65"/>
      <c r="E16799" s="65"/>
      <c r="F16799" s="65"/>
      <c r="G16799" s="65"/>
      <c r="H16799" s="113"/>
    </row>
    <row r="16800" spans="1:8">
      <c r="A16800" s="65"/>
      <c r="B16800" s="65"/>
      <c r="C16800" s="65"/>
      <c r="D16800" s="65"/>
      <c r="E16800" s="65"/>
      <c r="F16800" s="65"/>
      <c r="G16800" s="65"/>
      <c r="H16800" s="113"/>
    </row>
    <row r="16801" spans="1:8">
      <c r="A16801" s="65"/>
      <c r="B16801" s="65"/>
      <c r="C16801" s="65"/>
      <c r="D16801" s="65"/>
      <c r="E16801" s="65"/>
      <c r="F16801" s="65"/>
      <c r="G16801" s="65"/>
      <c r="H16801" s="113"/>
    </row>
    <row r="16802" spans="1:8">
      <c r="A16802" s="65"/>
      <c r="B16802" s="65"/>
      <c r="C16802" s="65"/>
      <c r="D16802" s="65"/>
      <c r="E16802" s="65"/>
      <c r="F16802" s="65"/>
      <c r="G16802" s="65"/>
      <c r="H16802" s="113"/>
    </row>
    <row r="16803" spans="1:8">
      <c r="A16803" s="65"/>
      <c r="B16803" s="65"/>
      <c r="C16803" s="65"/>
      <c r="D16803" s="65"/>
      <c r="E16803" s="65"/>
      <c r="F16803" s="65"/>
      <c r="G16803" s="65"/>
      <c r="H16803" s="113"/>
    </row>
    <row r="16804" spans="1:8">
      <c r="A16804" s="65"/>
      <c r="B16804" s="65"/>
      <c r="C16804" s="65"/>
      <c r="D16804" s="65"/>
      <c r="E16804" s="65"/>
      <c r="F16804" s="65"/>
      <c r="G16804" s="65"/>
      <c r="H16804" s="113"/>
    </row>
    <row r="16805" spans="1:8">
      <c r="A16805" s="65"/>
      <c r="B16805" s="65"/>
      <c r="C16805" s="65"/>
      <c r="D16805" s="65"/>
      <c r="E16805" s="65"/>
      <c r="F16805" s="65"/>
      <c r="G16805" s="65"/>
      <c r="H16805" s="113"/>
    </row>
    <row r="16806" spans="1:8">
      <c r="A16806" s="65"/>
      <c r="B16806" s="65"/>
      <c r="C16806" s="65"/>
      <c r="D16806" s="65"/>
      <c r="E16806" s="65"/>
      <c r="F16806" s="65"/>
      <c r="G16806" s="65"/>
      <c r="H16806" s="113"/>
    </row>
    <row r="16807" spans="1:8">
      <c r="A16807" s="65"/>
      <c r="B16807" s="65"/>
      <c r="C16807" s="65"/>
      <c r="D16807" s="65"/>
      <c r="E16807" s="65"/>
      <c r="F16807" s="65"/>
      <c r="G16807" s="65"/>
      <c r="H16807" s="113"/>
    </row>
    <row r="16808" spans="1:8">
      <c r="A16808" s="65"/>
      <c r="B16808" s="65"/>
      <c r="C16808" s="65"/>
      <c r="D16808" s="65"/>
      <c r="E16808" s="65"/>
      <c r="F16808" s="65"/>
      <c r="G16808" s="65"/>
      <c r="H16808" s="113"/>
    </row>
    <row r="16809" spans="1:8">
      <c r="A16809" s="65"/>
      <c r="B16809" s="65"/>
      <c r="C16809" s="65"/>
      <c r="D16809" s="65"/>
      <c r="E16809" s="65"/>
      <c r="F16809" s="65"/>
      <c r="G16809" s="65"/>
      <c r="H16809" s="113"/>
    </row>
    <row r="16810" spans="1:8">
      <c r="A16810" s="65"/>
      <c r="B16810" s="65"/>
      <c r="C16810" s="65"/>
      <c r="D16810" s="65"/>
      <c r="E16810" s="65"/>
      <c r="F16810" s="65"/>
      <c r="G16810" s="65"/>
      <c r="H16810" s="113"/>
    </row>
    <row r="16811" spans="1:8">
      <c r="A16811" s="65"/>
      <c r="B16811" s="65"/>
      <c r="C16811" s="65"/>
      <c r="D16811" s="65"/>
      <c r="E16811" s="65"/>
      <c r="F16811" s="65"/>
      <c r="G16811" s="65"/>
      <c r="H16811" s="113"/>
    </row>
    <row r="16812" spans="1:8">
      <c r="A16812" s="65"/>
      <c r="B16812" s="65"/>
      <c r="C16812" s="65"/>
      <c r="D16812" s="65"/>
      <c r="E16812" s="65"/>
      <c r="F16812" s="65"/>
      <c r="G16812" s="65"/>
      <c r="H16812" s="113"/>
    </row>
    <row r="16813" spans="1:8">
      <c r="A16813" s="65"/>
      <c r="B16813" s="65"/>
      <c r="C16813" s="65"/>
      <c r="D16813" s="65"/>
      <c r="E16813" s="65"/>
      <c r="F16813" s="65"/>
      <c r="G16813" s="65"/>
      <c r="H16813" s="113"/>
    </row>
    <row r="16814" spans="1:8">
      <c r="A16814" s="65"/>
      <c r="B16814" s="65"/>
      <c r="C16814" s="65"/>
      <c r="D16814" s="65"/>
      <c r="E16814" s="65"/>
      <c r="F16814" s="65"/>
      <c r="G16814" s="65"/>
      <c r="H16814" s="113"/>
    </row>
    <row r="16815" spans="1:8">
      <c r="A16815" s="65"/>
      <c r="B16815" s="65"/>
      <c r="C16815" s="65"/>
      <c r="D16815" s="65"/>
      <c r="E16815" s="65"/>
      <c r="F16815" s="65"/>
      <c r="G16815" s="65"/>
      <c r="H16815" s="113"/>
    </row>
    <row r="16816" spans="1:8">
      <c r="A16816" s="65"/>
      <c r="B16816" s="65"/>
      <c r="C16816" s="65"/>
      <c r="D16816" s="65"/>
      <c r="E16816" s="65"/>
      <c r="F16816" s="65"/>
      <c r="G16816" s="65"/>
      <c r="H16816" s="113"/>
    </row>
    <row r="16817" spans="1:8">
      <c r="A16817" s="65"/>
      <c r="B16817" s="65"/>
      <c r="C16817" s="65"/>
      <c r="D16817" s="65"/>
      <c r="E16817" s="65"/>
      <c r="F16817" s="65"/>
      <c r="G16817" s="65"/>
      <c r="H16817" s="113"/>
    </row>
    <row r="16818" spans="1:8">
      <c r="A16818" s="65"/>
      <c r="B16818" s="65"/>
      <c r="C16818" s="65"/>
      <c r="D16818" s="65"/>
      <c r="E16818" s="65"/>
      <c r="F16818" s="65"/>
      <c r="G16818" s="65"/>
      <c r="H16818" s="113"/>
    </row>
    <row r="16819" spans="1:8">
      <c r="A16819" s="65"/>
      <c r="B16819" s="65"/>
      <c r="C16819" s="65"/>
      <c r="D16819" s="65"/>
      <c r="E16819" s="65"/>
      <c r="F16819" s="65"/>
      <c r="G16819" s="65"/>
      <c r="H16819" s="113"/>
    </row>
    <row r="16820" spans="1:8">
      <c r="A16820" s="65"/>
      <c r="B16820" s="65"/>
      <c r="C16820" s="65"/>
      <c r="D16820" s="65"/>
      <c r="E16820" s="65"/>
      <c r="F16820" s="65"/>
      <c r="G16820" s="65"/>
      <c r="H16820" s="113"/>
    </row>
    <row r="16821" spans="1:8">
      <c r="A16821" s="65"/>
      <c r="B16821" s="65"/>
      <c r="C16821" s="65"/>
      <c r="D16821" s="65"/>
      <c r="E16821" s="65"/>
      <c r="F16821" s="65"/>
      <c r="G16821" s="65"/>
      <c r="H16821" s="113"/>
    </row>
    <row r="16822" spans="1:8">
      <c r="A16822" s="65"/>
      <c r="B16822" s="65"/>
      <c r="C16822" s="65"/>
      <c r="D16822" s="65"/>
      <c r="E16822" s="65"/>
      <c r="F16822" s="65"/>
      <c r="G16822" s="65"/>
      <c r="H16822" s="113"/>
    </row>
    <row r="16823" spans="1:8">
      <c r="A16823" s="65"/>
      <c r="B16823" s="65"/>
      <c r="C16823" s="65"/>
      <c r="D16823" s="65"/>
      <c r="E16823" s="65"/>
      <c r="F16823" s="65"/>
      <c r="G16823" s="65"/>
      <c r="H16823" s="113"/>
    </row>
    <row r="16824" spans="1:8">
      <c r="A16824" s="65"/>
      <c r="B16824" s="65"/>
      <c r="C16824" s="65"/>
      <c r="D16824" s="65"/>
      <c r="E16824" s="65"/>
      <c r="F16824" s="65"/>
      <c r="G16824" s="65"/>
      <c r="H16824" s="113"/>
    </row>
    <row r="16825" spans="1:8">
      <c r="A16825" s="65"/>
      <c r="B16825" s="65"/>
      <c r="C16825" s="65"/>
      <c r="D16825" s="65"/>
      <c r="E16825" s="65"/>
      <c r="F16825" s="65"/>
      <c r="G16825" s="65"/>
      <c r="H16825" s="113"/>
    </row>
    <row r="16826" spans="1:8">
      <c r="A16826" s="65"/>
      <c r="B16826" s="65"/>
      <c r="C16826" s="65"/>
      <c r="D16826" s="65"/>
      <c r="E16826" s="65"/>
      <c r="F16826" s="65"/>
      <c r="G16826" s="65"/>
      <c r="H16826" s="113"/>
    </row>
    <row r="16827" spans="1:8">
      <c r="A16827" s="65"/>
      <c r="B16827" s="65"/>
      <c r="C16827" s="65"/>
      <c r="D16827" s="65"/>
      <c r="E16827" s="65"/>
      <c r="F16827" s="65"/>
      <c r="G16827" s="65"/>
      <c r="H16827" s="113"/>
    </row>
    <row r="16828" spans="1:8">
      <c r="A16828" s="65"/>
      <c r="B16828" s="65"/>
      <c r="C16828" s="65"/>
      <c r="D16828" s="65"/>
      <c r="E16828" s="65"/>
      <c r="F16828" s="65"/>
      <c r="G16828" s="65"/>
      <c r="H16828" s="113"/>
    </row>
    <row r="16829" spans="1:8">
      <c r="A16829" s="65"/>
      <c r="B16829" s="65"/>
      <c r="C16829" s="65"/>
      <c r="D16829" s="65"/>
      <c r="E16829" s="65"/>
      <c r="F16829" s="65"/>
      <c r="G16829" s="65"/>
      <c r="H16829" s="113"/>
    </row>
    <row r="16830" spans="1:8">
      <c r="A16830" s="65"/>
      <c r="B16830" s="65"/>
      <c r="C16830" s="65"/>
      <c r="D16830" s="65"/>
      <c r="E16830" s="65"/>
      <c r="F16830" s="65"/>
      <c r="G16830" s="65"/>
      <c r="H16830" s="113"/>
    </row>
    <row r="16831" spans="1:8">
      <c r="A16831" s="65"/>
      <c r="B16831" s="65"/>
      <c r="C16831" s="65"/>
      <c r="D16831" s="65"/>
      <c r="E16831" s="65"/>
      <c r="F16831" s="65"/>
      <c r="G16831" s="65"/>
      <c r="H16831" s="113"/>
    </row>
    <row r="16832" spans="1:8">
      <c r="A16832" s="65"/>
      <c r="B16832" s="65"/>
      <c r="C16832" s="65"/>
      <c r="D16832" s="65"/>
      <c r="E16832" s="65"/>
      <c r="F16832" s="65"/>
      <c r="G16832" s="65"/>
      <c r="H16832" s="113"/>
    </row>
    <row r="16833" spans="1:8">
      <c r="A16833" s="65"/>
      <c r="B16833" s="65"/>
      <c r="C16833" s="65"/>
      <c r="D16833" s="65"/>
      <c r="E16833" s="65"/>
      <c r="F16833" s="65"/>
      <c r="G16833" s="65"/>
      <c r="H16833" s="113"/>
    </row>
    <row r="16834" spans="1:8">
      <c r="A16834" s="65"/>
      <c r="B16834" s="65"/>
      <c r="C16834" s="65"/>
      <c r="D16834" s="65"/>
      <c r="E16834" s="65"/>
      <c r="F16834" s="65"/>
      <c r="G16834" s="65"/>
      <c r="H16834" s="113"/>
    </row>
    <row r="16835" spans="1:8">
      <c r="A16835" s="65"/>
      <c r="B16835" s="65"/>
      <c r="C16835" s="65"/>
      <c r="D16835" s="65"/>
      <c r="E16835" s="65"/>
      <c r="F16835" s="65"/>
      <c r="G16835" s="65"/>
      <c r="H16835" s="113"/>
    </row>
    <row r="16836" spans="1:8">
      <c r="A16836" s="65"/>
      <c r="B16836" s="65"/>
      <c r="C16836" s="65"/>
      <c r="D16836" s="65"/>
      <c r="E16836" s="65"/>
      <c r="F16836" s="65"/>
      <c r="G16836" s="65"/>
      <c r="H16836" s="113"/>
    </row>
    <row r="16837" spans="1:8">
      <c r="A16837" s="65"/>
      <c r="B16837" s="65"/>
      <c r="C16837" s="65"/>
      <c r="D16837" s="65"/>
      <c r="E16837" s="65"/>
      <c r="F16837" s="65"/>
      <c r="G16837" s="65"/>
      <c r="H16837" s="113"/>
    </row>
    <row r="16838" spans="1:8">
      <c r="A16838" s="65"/>
      <c r="B16838" s="65"/>
      <c r="C16838" s="65"/>
      <c r="D16838" s="65"/>
      <c r="E16838" s="65"/>
      <c r="F16838" s="65"/>
      <c r="G16838" s="65"/>
      <c r="H16838" s="113"/>
    </row>
    <row r="16839" spans="1:8">
      <c r="A16839" s="65"/>
      <c r="B16839" s="65"/>
      <c r="C16839" s="65"/>
      <c r="D16839" s="65"/>
      <c r="E16839" s="65"/>
      <c r="F16839" s="65"/>
      <c r="G16839" s="65"/>
      <c r="H16839" s="113"/>
    </row>
    <row r="16840" spans="1:8">
      <c r="A16840" s="65"/>
      <c r="B16840" s="65"/>
      <c r="C16840" s="65"/>
      <c r="D16840" s="65"/>
      <c r="E16840" s="65"/>
      <c r="F16840" s="65"/>
      <c r="G16840" s="65"/>
      <c r="H16840" s="113"/>
    </row>
    <row r="16841" spans="1:8">
      <c r="A16841" s="65"/>
      <c r="B16841" s="65"/>
      <c r="C16841" s="65"/>
      <c r="D16841" s="65"/>
      <c r="E16841" s="65"/>
      <c r="F16841" s="65"/>
      <c r="G16841" s="65"/>
      <c r="H16841" s="113"/>
    </row>
    <row r="16842" spans="1:8">
      <c r="A16842" s="65"/>
      <c r="B16842" s="65"/>
      <c r="C16842" s="65"/>
      <c r="D16842" s="65"/>
      <c r="E16842" s="65"/>
      <c r="F16842" s="65"/>
      <c r="G16842" s="65"/>
      <c r="H16842" s="113"/>
    </row>
    <row r="16843" spans="1:8">
      <c r="A16843" s="65"/>
      <c r="B16843" s="65"/>
      <c r="C16843" s="65"/>
      <c r="D16843" s="65"/>
      <c r="E16843" s="65"/>
      <c r="F16843" s="65"/>
      <c r="G16843" s="65"/>
      <c r="H16843" s="113"/>
    </row>
    <row r="16844" spans="1:8">
      <c r="A16844" s="65"/>
      <c r="B16844" s="65"/>
      <c r="C16844" s="65"/>
      <c r="D16844" s="65"/>
      <c r="E16844" s="65"/>
      <c r="F16844" s="65"/>
      <c r="G16844" s="65"/>
      <c r="H16844" s="113"/>
    </row>
    <row r="16845" spans="1:8">
      <c r="A16845" s="65"/>
      <c r="B16845" s="65"/>
      <c r="C16845" s="65"/>
      <c r="D16845" s="65"/>
      <c r="E16845" s="65"/>
      <c r="F16845" s="65"/>
      <c r="G16845" s="65"/>
      <c r="H16845" s="113"/>
    </row>
    <row r="16846" spans="1:8">
      <c r="A16846" s="65"/>
      <c r="B16846" s="65"/>
      <c r="C16846" s="65"/>
      <c r="D16846" s="65"/>
      <c r="E16846" s="65"/>
      <c r="F16846" s="65"/>
      <c r="G16846" s="65"/>
      <c r="H16846" s="113"/>
    </row>
    <row r="16847" spans="1:8">
      <c r="A16847" s="65"/>
      <c r="B16847" s="65"/>
      <c r="C16847" s="65"/>
      <c r="D16847" s="65"/>
      <c r="E16847" s="65"/>
      <c r="F16847" s="65"/>
      <c r="G16847" s="65"/>
      <c r="H16847" s="113"/>
    </row>
    <row r="16848" spans="1:8">
      <c r="A16848" s="65"/>
      <c r="B16848" s="65"/>
      <c r="C16848" s="65"/>
      <c r="D16848" s="65"/>
      <c r="E16848" s="65"/>
      <c r="F16848" s="65"/>
      <c r="G16848" s="65"/>
      <c r="H16848" s="113"/>
    </row>
    <row r="16849" spans="1:8">
      <c r="A16849" s="65"/>
      <c r="B16849" s="65"/>
      <c r="C16849" s="65"/>
      <c r="D16849" s="65"/>
      <c r="E16849" s="65"/>
      <c r="F16849" s="65"/>
      <c r="G16849" s="65"/>
      <c r="H16849" s="113"/>
    </row>
    <row r="16850" spans="1:8">
      <c r="A16850" s="65"/>
      <c r="B16850" s="65"/>
      <c r="C16850" s="65"/>
      <c r="D16850" s="65"/>
      <c r="E16850" s="65"/>
      <c r="F16850" s="65"/>
      <c r="G16850" s="65"/>
      <c r="H16850" s="113"/>
    </row>
    <row r="16851" spans="1:8">
      <c r="A16851" s="65"/>
      <c r="B16851" s="65"/>
      <c r="C16851" s="65"/>
      <c r="D16851" s="65"/>
      <c r="E16851" s="65"/>
      <c r="F16851" s="65"/>
      <c r="G16851" s="65"/>
      <c r="H16851" s="113"/>
    </row>
    <row r="16852" spans="1:8">
      <c r="A16852" s="65"/>
      <c r="B16852" s="65"/>
      <c r="C16852" s="65"/>
      <c r="D16852" s="65"/>
      <c r="E16852" s="65"/>
      <c r="F16852" s="65"/>
      <c r="G16852" s="65"/>
      <c r="H16852" s="113"/>
    </row>
    <row r="16853" spans="1:8">
      <c r="A16853" s="65"/>
      <c r="B16853" s="65"/>
      <c r="C16853" s="65"/>
      <c r="D16853" s="65"/>
      <c r="E16853" s="65"/>
      <c r="F16853" s="65"/>
      <c r="G16853" s="65"/>
      <c r="H16853" s="113"/>
    </row>
    <row r="16854" spans="1:8">
      <c r="A16854" s="65"/>
      <c r="B16854" s="65"/>
      <c r="C16854" s="65"/>
      <c r="D16854" s="65"/>
      <c r="E16854" s="65"/>
      <c r="F16854" s="65"/>
      <c r="G16854" s="65"/>
      <c r="H16854" s="113"/>
    </row>
    <row r="16855" spans="1:8">
      <c r="A16855" s="65"/>
      <c r="B16855" s="65"/>
      <c r="C16855" s="65"/>
      <c r="D16855" s="65"/>
      <c r="E16855" s="65"/>
      <c r="F16855" s="65"/>
      <c r="G16855" s="65"/>
      <c r="H16855" s="113"/>
    </row>
    <row r="16856" spans="1:8">
      <c r="A16856" s="65"/>
      <c r="B16856" s="65"/>
      <c r="C16856" s="65"/>
      <c r="D16856" s="65"/>
      <c r="E16856" s="65"/>
      <c r="F16856" s="65"/>
      <c r="G16856" s="65"/>
      <c r="H16856" s="113"/>
    </row>
    <row r="16857" spans="1:8">
      <c r="A16857" s="65"/>
      <c r="B16857" s="65"/>
      <c r="C16857" s="65"/>
      <c r="D16857" s="65"/>
      <c r="E16857" s="65"/>
      <c r="F16857" s="65"/>
      <c r="G16857" s="65"/>
      <c r="H16857" s="113"/>
    </row>
    <row r="16858" spans="1:8">
      <c r="A16858" s="65"/>
      <c r="B16858" s="65"/>
      <c r="C16858" s="65"/>
      <c r="D16858" s="65"/>
      <c r="E16858" s="65"/>
      <c r="F16858" s="65"/>
      <c r="G16858" s="65"/>
      <c r="H16858" s="113"/>
    </row>
    <row r="16859" spans="1:8">
      <c r="A16859" s="65"/>
      <c r="B16859" s="65"/>
      <c r="C16859" s="65"/>
      <c r="D16859" s="65"/>
      <c r="E16859" s="65"/>
      <c r="F16859" s="65"/>
      <c r="G16859" s="65"/>
      <c r="H16859" s="113"/>
    </row>
    <row r="16860" spans="1:8">
      <c r="A16860" s="65"/>
      <c r="B16860" s="65"/>
      <c r="C16860" s="65"/>
      <c r="D16860" s="65"/>
      <c r="E16860" s="65"/>
      <c r="F16860" s="65"/>
      <c r="G16860" s="65"/>
      <c r="H16860" s="113"/>
    </row>
    <row r="16861" spans="1:8">
      <c r="A16861" s="65"/>
      <c r="B16861" s="65"/>
      <c r="C16861" s="65"/>
      <c r="D16861" s="65"/>
      <c r="E16861" s="65"/>
      <c r="F16861" s="65"/>
      <c r="G16861" s="65"/>
      <c r="H16861" s="113"/>
    </row>
    <row r="16862" spans="1:8">
      <c r="A16862" s="65"/>
      <c r="B16862" s="65"/>
      <c r="C16862" s="65"/>
      <c r="D16862" s="65"/>
      <c r="E16862" s="65"/>
      <c r="F16862" s="65"/>
      <c r="G16862" s="65"/>
      <c r="H16862" s="113"/>
    </row>
    <row r="16863" spans="1:8">
      <c r="A16863" s="65"/>
      <c r="B16863" s="65"/>
      <c r="C16863" s="65"/>
      <c r="D16863" s="65"/>
      <c r="E16863" s="65"/>
      <c r="F16863" s="65"/>
      <c r="G16863" s="65"/>
      <c r="H16863" s="113"/>
    </row>
    <row r="16864" spans="1:8">
      <c r="A16864" s="65"/>
      <c r="B16864" s="65"/>
      <c r="C16864" s="65"/>
      <c r="D16864" s="65"/>
      <c r="E16864" s="65"/>
      <c r="F16864" s="65"/>
      <c r="G16864" s="65"/>
      <c r="H16864" s="113"/>
    </row>
    <row r="16865" spans="1:8">
      <c r="A16865" s="65"/>
      <c r="B16865" s="65"/>
      <c r="C16865" s="65"/>
      <c r="D16865" s="65"/>
      <c r="E16865" s="65"/>
      <c r="F16865" s="65"/>
      <c r="G16865" s="65"/>
      <c r="H16865" s="113"/>
    </row>
    <row r="16866" spans="1:8">
      <c r="A16866" s="65"/>
      <c r="B16866" s="65"/>
      <c r="C16866" s="65"/>
      <c r="D16866" s="65"/>
      <c r="E16866" s="65"/>
      <c r="F16866" s="65"/>
      <c r="G16866" s="65"/>
      <c r="H16866" s="113"/>
    </row>
    <row r="16867" spans="1:8">
      <c r="A16867" s="65"/>
      <c r="B16867" s="65"/>
      <c r="C16867" s="65"/>
      <c r="D16867" s="65"/>
      <c r="E16867" s="65"/>
      <c r="F16867" s="65"/>
      <c r="G16867" s="65"/>
      <c r="H16867" s="113"/>
    </row>
    <row r="16868" spans="1:8">
      <c r="A16868" s="65"/>
      <c r="B16868" s="65"/>
      <c r="C16868" s="65"/>
      <c r="D16868" s="65"/>
      <c r="E16868" s="65"/>
      <c r="F16868" s="65"/>
      <c r="G16868" s="65"/>
      <c r="H16868" s="113"/>
    </row>
    <row r="16869" spans="1:8">
      <c r="A16869" s="65"/>
      <c r="B16869" s="65"/>
      <c r="C16869" s="65"/>
      <c r="D16869" s="65"/>
      <c r="E16869" s="65"/>
      <c r="F16869" s="65"/>
      <c r="G16869" s="65"/>
      <c r="H16869" s="113"/>
    </row>
    <row r="16870" spans="1:8">
      <c r="A16870" s="65"/>
      <c r="B16870" s="65"/>
      <c r="C16870" s="65"/>
      <c r="D16870" s="65"/>
      <c r="E16870" s="65"/>
      <c r="F16870" s="65"/>
      <c r="G16870" s="65"/>
      <c r="H16870" s="113"/>
    </row>
    <row r="16871" spans="1:8">
      <c r="A16871" s="65"/>
      <c r="B16871" s="65"/>
      <c r="C16871" s="65"/>
      <c r="D16871" s="65"/>
      <c r="E16871" s="65"/>
      <c r="F16871" s="65"/>
      <c r="G16871" s="65"/>
      <c r="H16871" s="113"/>
    </row>
    <row r="16872" spans="1:8">
      <c r="A16872" s="65"/>
      <c r="B16872" s="65"/>
      <c r="C16872" s="65"/>
      <c r="D16872" s="65"/>
      <c r="E16872" s="65"/>
      <c r="F16872" s="65"/>
      <c r="G16872" s="65"/>
      <c r="H16872" s="113"/>
    </row>
    <row r="16873" spans="1:8">
      <c r="A16873" s="65"/>
      <c r="B16873" s="65"/>
      <c r="C16873" s="65"/>
      <c r="D16873" s="65"/>
      <c r="E16873" s="65"/>
      <c r="F16873" s="65"/>
      <c r="G16873" s="65"/>
      <c r="H16873" s="113"/>
    </row>
    <row r="16874" spans="1:8">
      <c r="A16874" s="65"/>
      <c r="B16874" s="65"/>
      <c r="C16874" s="65"/>
      <c r="D16874" s="65"/>
      <c r="E16874" s="65"/>
      <c r="F16874" s="65"/>
      <c r="G16874" s="65"/>
      <c r="H16874" s="113"/>
    </row>
    <row r="16875" spans="1:8">
      <c r="A16875" s="65"/>
      <c r="B16875" s="65"/>
      <c r="C16875" s="65"/>
      <c r="D16875" s="65"/>
      <c r="E16875" s="65"/>
      <c r="F16875" s="65"/>
      <c r="G16875" s="65"/>
      <c r="H16875" s="113"/>
    </row>
    <row r="16876" spans="1:8">
      <c r="A16876" s="65"/>
      <c r="B16876" s="65"/>
      <c r="C16876" s="65"/>
      <c r="D16876" s="65"/>
      <c r="E16876" s="65"/>
      <c r="F16876" s="65"/>
      <c r="G16876" s="65"/>
      <c r="H16876" s="113"/>
    </row>
    <row r="16877" spans="1:8">
      <c r="A16877" s="65"/>
      <c r="B16877" s="65"/>
      <c r="C16877" s="65"/>
      <c r="D16877" s="65"/>
      <c r="E16877" s="65"/>
      <c r="F16877" s="65"/>
      <c r="G16877" s="65"/>
      <c r="H16877" s="113"/>
    </row>
    <row r="16878" spans="1:8">
      <c r="A16878" s="65"/>
      <c r="B16878" s="65"/>
      <c r="C16878" s="65"/>
      <c r="D16878" s="65"/>
      <c r="E16878" s="65"/>
      <c r="F16878" s="65"/>
      <c r="G16878" s="65"/>
      <c r="H16878" s="113"/>
    </row>
    <row r="16879" spans="1:8">
      <c r="A16879" s="65"/>
      <c r="B16879" s="65"/>
      <c r="C16879" s="65"/>
      <c r="D16879" s="65"/>
      <c r="E16879" s="65"/>
      <c r="F16879" s="65"/>
      <c r="G16879" s="65"/>
      <c r="H16879" s="113"/>
    </row>
    <row r="16880" spans="1:8">
      <c r="A16880" s="65"/>
      <c r="B16880" s="65"/>
      <c r="C16880" s="65"/>
      <c r="D16880" s="65"/>
      <c r="E16880" s="65"/>
      <c r="F16880" s="65"/>
      <c r="G16880" s="65"/>
      <c r="H16880" s="113"/>
    </row>
    <row r="16881" spans="1:8">
      <c r="A16881" s="65"/>
      <c r="B16881" s="65"/>
      <c r="C16881" s="65"/>
      <c r="D16881" s="65"/>
      <c r="E16881" s="65"/>
      <c r="F16881" s="65"/>
      <c r="G16881" s="65"/>
      <c r="H16881" s="113"/>
    </row>
    <row r="16882" spans="1:8">
      <c r="A16882" s="65"/>
      <c r="B16882" s="65"/>
      <c r="C16882" s="65"/>
      <c r="D16882" s="65"/>
      <c r="E16882" s="65"/>
      <c r="F16882" s="65"/>
      <c r="G16882" s="65"/>
      <c r="H16882" s="113"/>
    </row>
    <row r="16883" spans="1:8">
      <c r="A16883" s="65"/>
      <c r="B16883" s="65"/>
      <c r="C16883" s="65"/>
      <c r="D16883" s="65"/>
      <c r="E16883" s="65"/>
      <c r="F16883" s="65"/>
      <c r="G16883" s="65"/>
      <c r="H16883" s="113"/>
    </row>
    <row r="16884" spans="1:8">
      <c r="A16884" s="65"/>
      <c r="B16884" s="65"/>
      <c r="C16884" s="65"/>
      <c r="D16884" s="65"/>
      <c r="E16884" s="65"/>
      <c r="F16884" s="65"/>
      <c r="G16884" s="65"/>
      <c r="H16884" s="113"/>
    </row>
    <row r="16885" spans="1:8">
      <c r="A16885" s="65"/>
      <c r="B16885" s="65"/>
      <c r="C16885" s="65"/>
      <c r="D16885" s="65"/>
      <c r="E16885" s="65"/>
      <c r="F16885" s="65"/>
      <c r="G16885" s="65"/>
      <c r="H16885" s="113"/>
    </row>
    <row r="16886" spans="1:8">
      <c r="A16886" s="65"/>
      <c r="B16886" s="65"/>
      <c r="C16886" s="65"/>
      <c r="D16886" s="65"/>
      <c r="E16886" s="65"/>
      <c r="F16886" s="65"/>
      <c r="G16886" s="65"/>
      <c r="H16886" s="113"/>
    </row>
    <row r="16887" spans="1:8">
      <c r="A16887" s="65"/>
      <c r="B16887" s="65"/>
      <c r="C16887" s="65"/>
      <c r="D16887" s="65"/>
      <c r="E16887" s="65"/>
      <c r="F16887" s="65"/>
      <c r="G16887" s="65"/>
      <c r="H16887" s="113"/>
    </row>
    <row r="16888" spans="1:8">
      <c r="A16888" s="65"/>
      <c r="B16888" s="65"/>
      <c r="C16888" s="65"/>
      <c r="D16888" s="65"/>
      <c r="E16888" s="65"/>
      <c r="F16888" s="65"/>
      <c r="G16888" s="65"/>
      <c r="H16888" s="113"/>
    </row>
    <row r="16889" spans="1:8">
      <c r="A16889" s="65"/>
      <c r="B16889" s="65"/>
      <c r="C16889" s="65"/>
      <c r="D16889" s="65"/>
      <c r="E16889" s="65"/>
      <c r="F16889" s="65"/>
      <c r="G16889" s="65"/>
      <c r="H16889" s="113"/>
    </row>
    <row r="16890" spans="1:8">
      <c r="A16890" s="65"/>
      <c r="B16890" s="65"/>
      <c r="C16890" s="65"/>
      <c r="D16890" s="65"/>
      <c r="E16890" s="65"/>
      <c r="F16890" s="65"/>
      <c r="G16890" s="65"/>
      <c r="H16890" s="113"/>
    </row>
    <row r="16891" spans="1:8">
      <c r="A16891" s="65"/>
      <c r="B16891" s="65"/>
      <c r="C16891" s="65"/>
      <c r="D16891" s="65"/>
      <c r="E16891" s="65"/>
      <c r="F16891" s="65"/>
      <c r="G16891" s="65"/>
      <c r="H16891" s="113"/>
    </row>
    <row r="16892" spans="1:8">
      <c r="A16892" s="65"/>
      <c r="B16892" s="65"/>
      <c r="C16892" s="65"/>
      <c r="D16892" s="65"/>
      <c r="E16892" s="65"/>
      <c r="F16892" s="65"/>
      <c r="G16892" s="65"/>
      <c r="H16892" s="113"/>
    </row>
    <row r="16893" spans="1:8">
      <c r="A16893" s="65"/>
      <c r="B16893" s="65"/>
      <c r="C16893" s="65"/>
      <c r="D16893" s="65"/>
      <c r="E16893" s="65"/>
      <c r="F16893" s="65"/>
      <c r="G16893" s="65"/>
      <c r="H16893" s="113"/>
    </row>
    <row r="16894" spans="1:8">
      <c r="A16894" s="65"/>
      <c r="B16894" s="65"/>
      <c r="C16894" s="65"/>
      <c r="D16894" s="65"/>
      <c r="E16894" s="65"/>
      <c r="F16894" s="65"/>
      <c r="G16894" s="65"/>
      <c r="H16894" s="113"/>
    </row>
    <row r="16895" spans="1:8">
      <c r="A16895" s="65"/>
      <c r="B16895" s="65"/>
      <c r="C16895" s="65"/>
      <c r="D16895" s="65"/>
      <c r="E16895" s="65"/>
      <c r="F16895" s="65"/>
      <c r="G16895" s="65"/>
      <c r="H16895" s="113"/>
    </row>
    <row r="16896" spans="1:8">
      <c r="A16896" s="65"/>
      <c r="B16896" s="65"/>
      <c r="C16896" s="65"/>
      <c r="D16896" s="65"/>
      <c r="E16896" s="65"/>
      <c r="F16896" s="65"/>
      <c r="G16896" s="65"/>
      <c r="H16896" s="113"/>
    </row>
    <row r="16897" spans="1:8">
      <c r="A16897" s="65"/>
      <c r="B16897" s="65"/>
      <c r="C16897" s="65"/>
      <c r="D16897" s="65"/>
      <c r="E16897" s="65"/>
      <c r="F16897" s="65"/>
      <c r="G16897" s="65"/>
      <c r="H16897" s="113"/>
    </row>
    <row r="16898" spans="1:8">
      <c r="A16898" s="65"/>
      <c r="B16898" s="65"/>
      <c r="C16898" s="65"/>
      <c r="D16898" s="65"/>
      <c r="E16898" s="65"/>
      <c r="F16898" s="65"/>
      <c r="G16898" s="65"/>
      <c r="H16898" s="113"/>
    </row>
    <row r="16899" spans="1:8">
      <c r="A16899" s="65"/>
      <c r="B16899" s="65"/>
      <c r="C16899" s="65"/>
      <c r="D16899" s="65"/>
      <c r="E16899" s="65"/>
      <c r="F16899" s="65"/>
      <c r="G16899" s="65"/>
      <c r="H16899" s="113"/>
    </row>
    <row r="16900" spans="1:8">
      <c r="A16900" s="65"/>
      <c r="B16900" s="65"/>
      <c r="C16900" s="65"/>
      <c r="D16900" s="65"/>
      <c r="E16900" s="65"/>
      <c r="F16900" s="65"/>
      <c r="G16900" s="65"/>
      <c r="H16900" s="113"/>
    </row>
    <row r="16901" spans="1:8">
      <c r="A16901" s="65"/>
      <c r="B16901" s="65"/>
      <c r="C16901" s="65"/>
      <c r="D16901" s="65"/>
      <c r="E16901" s="65"/>
      <c r="F16901" s="65"/>
      <c r="G16901" s="65"/>
      <c r="H16901" s="113"/>
    </row>
    <row r="16902" spans="1:8">
      <c r="A16902" s="65"/>
      <c r="B16902" s="65"/>
      <c r="C16902" s="65"/>
      <c r="D16902" s="65"/>
      <c r="E16902" s="65"/>
      <c r="F16902" s="65"/>
      <c r="G16902" s="65"/>
      <c r="H16902" s="113"/>
    </row>
    <row r="16903" spans="1:8">
      <c r="A16903" s="65"/>
      <c r="B16903" s="65"/>
      <c r="C16903" s="65"/>
      <c r="D16903" s="65"/>
      <c r="E16903" s="65"/>
      <c r="F16903" s="65"/>
      <c r="G16903" s="65"/>
      <c r="H16903" s="113"/>
    </row>
    <row r="16904" spans="1:8">
      <c r="A16904" s="65"/>
      <c r="B16904" s="65"/>
      <c r="C16904" s="65"/>
      <c r="D16904" s="65"/>
      <c r="E16904" s="65"/>
      <c r="F16904" s="65"/>
      <c r="G16904" s="65"/>
      <c r="H16904" s="113"/>
    </row>
    <row r="16905" spans="1:8">
      <c r="A16905" s="65"/>
      <c r="B16905" s="65"/>
      <c r="C16905" s="65"/>
      <c r="D16905" s="65"/>
      <c r="E16905" s="65"/>
      <c r="F16905" s="65"/>
      <c r="G16905" s="65"/>
      <c r="H16905" s="113"/>
    </row>
    <row r="16906" spans="1:8">
      <c r="A16906" s="65"/>
      <c r="B16906" s="65"/>
      <c r="C16906" s="65"/>
      <c r="D16906" s="65"/>
      <c r="E16906" s="65"/>
      <c r="F16906" s="65"/>
      <c r="G16906" s="65"/>
      <c r="H16906" s="113"/>
    </row>
    <row r="16907" spans="1:8">
      <c r="A16907" s="65"/>
      <c r="B16907" s="65"/>
      <c r="C16907" s="65"/>
      <c r="D16907" s="65"/>
      <c r="E16907" s="65"/>
      <c r="F16907" s="65"/>
      <c r="G16907" s="65"/>
      <c r="H16907" s="113"/>
    </row>
    <row r="16908" spans="1:8">
      <c r="A16908" s="65"/>
      <c r="B16908" s="65"/>
      <c r="C16908" s="65"/>
      <c r="D16908" s="65"/>
      <c r="E16908" s="65"/>
      <c r="F16908" s="65"/>
      <c r="G16908" s="65"/>
      <c r="H16908" s="113"/>
    </row>
    <row r="16909" spans="1:8">
      <c r="A16909" s="65"/>
      <c r="B16909" s="65"/>
      <c r="C16909" s="65"/>
      <c r="D16909" s="65"/>
      <c r="E16909" s="65"/>
      <c r="F16909" s="65"/>
      <c r="G16909" s="65"/>
      <c r="H16909" s="113"/>
    </row>
    <row r="16910" spans="1:8">
      <c r="A16910" s="65"/>
      <c r="B16910" s="65"/>
      <c r="C16910" s="65"/>
      <c r="D16910" s="65"/>
      <c r="E16910" s="65"/>
      <c r="F16910" s="65"/>
      <c r="G16910" s="65"/>
      <c r="H16910" s="113"/>
    </row>
    <row r="16911" spans="1:8">
      <c r="A16911" s="65"/>
      <c r="B16911" s="65"/>
      <c r="C16911" s="65"/>
      <c r="D16911" s="65"/>
      <c r="E16911" s="65"/>
      <c r="F16911" s="65"/>
      <c r="G16911" s="65"/>
      <c r="H16911" s="113"/>
    </row>
    <row r="16912" spans="1:8">
      <c r="A16912" s="65"/>
      <c r="B16912" s="65"/>
      <c r="C16912" s="65"/>
      <c r="D16912" s="65"/>
      <c r="E16912" s="65"/>
      <c r="F16912" s="65"/>
      <c r="G16912" s="65"/>
      <c r="H16912" s="113"/>
    </row>
    <row r="16913" spans="1:8">
      <c r="A16913" s="65"/>
      <c r="B16913" s="65"/>
      <c r="C16913" s="65"/>
      <c r="D16913" s="65"/>
      <c r="E16913" s="65"/>
      <c r="F16913" s="65"/>
      <c r="G16913" s="65"/>
      <c r="H16913" s="113"/>
    </row>
    <row r="16914" spans="1:8">
      <c r="A16914" s="65"/>
      <c r="B16914" s="65"/>
      <c r="C16914" s="65"/>
      <c r="D16914" s="65"/>
      <c r="E16914" s="65"/>
      <c r="F16914" s="65"/>
      <c r="G16914" s="65"/>
      <c r="H16914" s="113"/>
    </row>
    <row r="16915" spans="1:8">
      <c r="A16915" s="65"/>
      <c r="B16915" s="65"/>
      <c r="C16915" s="65"/>
      <c r="D16915" s="65"/>
      <c r="E16915" s="65"/>
      <c r="F16915" s="65"/>
      <c r="G16915" s="65"/>
      <c r="H16915" s="113"/>
    </row>
    <row r="16916" spans="1:8">
      <c r="A16916" s="65"/>
      <c r="B16916" s="65"/>
      <c r="C16916" s="65"/>
      <c r="D16916" s="65"/>
      <c r="E16916" s="65"/>
      <c r="F16916" s="65"/>
      <c r="G16916" s="65"/>
      <c r="H16916" s="113"/>
    </row>
    <row r="16917" spans="1:8">
      <c r="A16917" s="65"/>
      <c r="B16917" s="65"/>
      <c r="C16917" s="65"/>
      <c r="D16917" s="65"/>
      <c r="E16917" s="65"/>
      <c r="F16917" s="65"/>
      <c r="G16917" s="65"/>
      <c r="H16917" s="113"/>
    </row>
    <row r="16918" spans="1:8">
      <c r="A16918" s="65"/>
      <c r="B16918" s="65"/>
      <c r="C16918" s="65"/>
      <c r="D16918" s="65"/>
      <c r="E16918" s="65"/>
      <c r="F16918" s="65"/>
      <c r="G16918" s="65"/>
      <c r="H16918" s="113"/>
    </row>
    <row r="16919" spans="1:8">
      <c r="A16919" s="65"/>
      <c r="B16919" s="65"/>
      <c r="C16919" s="65"/>
      <c r="D16919" s="65"/>
      <c r="E16919" s="65"/>
      <c r="F16919" s="65"/>
      <c r="G16919" s="65"/>
      <c r="H16919" s="113"/>
    </row>
    <row r="16920" spans="1:8">
      <c r="A16920" s="65"/>
      <c r="B16920" s="65"/>
      <c r="C16920" s="65"/>
      <c r="D16920" s="65"/>
      <c r="E16920" s="65"/>
      <c r="F16920" s="65"/>
      <c r="G16920" s="65"/>
      <c r="H16920" s="113"/>
    </row>
    <row r="16921" spans="1:8">
      <c r="A16921" s="65"/>
      <c r="B16921" s="65"/>
      <c r="C16921" s="65"/>
      <c r="D16921" s="65"/>
      <c r="E16921" s="65"/>
      <c r="F16921" s="65"/>
      <c r="G16921" s="65"/>
      <c r="H16921" s="113"/>
    </row>
    <row r="16922" spans="1:8">
      <c r="A16922" s="65"/>
      <c r="B16922" s="65"/>
      <c r="C16922" s="65"/>
      <c r="D16922" s="65"/>
      <c r="E16922" s="65"/>
      <c r="F16922" s="65"/>
      <c r="G16922" s="65"/>
      <c r="H16922" s="113"/>
    </row>
    <row r="16923" spans="1:8">
      <c r="A16923" s="65"/>
      <c r="B16923" s="65"/>
      <c r="C16923" s="65"/>
      <c r="D16923" s="65"/>
      <c r="E16923" s="65"/>
      <c r="F16923" s="65"/>
      <c r="G16923" s="65"/>
      <c r="H16923" s="113"/>
    </row>
    <row r="16924" spans="1:8">
      <c r="A16924" s="65"/>
      <c r="B16924" s="65"/>
      <c r="C16924" s="65"/>
      <c r="D16924" s="65"/>
      <c r="E16924" s="65"/>
      <c r="F16924" s="65"/>
      <c r="G16924" s="65"/>
      <c r="H16924" s="113"/>
    </row>
    <row r="16925" spans="1:8">
      <c r="A16925" s="65"/>
      <c r="B16925" s="65"/>
      <c r="C16925" s="65"/>
      <c r="D16925" s="65"/>
      <c r="E16925" s="65"/>
      <c r="F16925" s="65"/>
      <c r="G16925" s="65"/>
      <c r="H16925" s="113"/>
    </row>
    <row r="16926" spans="1:8">
      <c r="A16926" s="65"/>
      <c r="B16926" s="65"/>
      <c r="C16926" s="65"/>
      <c r="D16926" s="65"/>
      <c r="E16926" s="65"/>
      <c r="F16926" s="65"/>
      <c r="G16926" s="65"/>
      <c r="H16926" s="113"/>
    </row>
    <row r="16927" spans="1:8">
      <c r="A16927" s="65"/>
      <c r="B16927" s="65"/>
      <c r="C16927" s="65"/>
      <c r="D16927" s="65"/>
      <c r="E16927" s="65"/>
      <c r="F16927" s="65"/>
      <c r="G16927" s="65"/>
      <c r="H16927" s="113"/>
    </row>
    <row r="16928" spans="1:8">
      <c r="A16928" s="65"/>
      <c r="B16928" s="65"/>
      <c r="C16928" s="65"/>
      <c r="D16928" s="65"/>
      <c r="E16928" s="65"/>
      <c r="F16928" s="65"/>
      <c r="G16928" s="65"/>
      <c r="H16928" s="113"/>
    </row>
    <row r="16929" spans="1:8">
      <c r="A16929" s="65"/>
      <c r="B16929" s="65"/>
      <c r="C16929" s="65"/>
      <c r="D16929" s="65"/>
      <c r="E16929" s="65"/>
      <c r="F16929" s="65"/>
      <c r="G16929" s="65"/>
      <c r="H16929" s="113"/>
    </row>
    <row r="16930" spans="1:8">
      <c r="A16930" s="65"/>
      <c r="B16930" s="65"/>
      <c r="C16930" s="65"/>
      <c r="D16930" s="65"/>
      <c r="E16930" s="65"/>
      <c r="F16930" s="65"/>
      <c r="G16930" s="65"/>
      <c r="H16930" s="113"/>
    </row>
    <row r="16931" spans="1:8">
      <c r="A16931" s="65"/>
      <c r="B16931" s="65"/>
      <c r="C16931" s="65"/>
      <c r="D16931" s="65"/>
      <c r="E16931" s="65"/>
      <c r="F16931" s="65"/>
      <c r="G16931" s="65"/>
      <c r="H16931" s="113"/>
    </row>
    <row r="16932" spans="1:8">
      <c r="A16932" s="65"/>
      <c r="B16932" s="65"/>
      <c r="C16932" s="65"/>
      <c r="D16932" s="65"/>
      <c r="E16932" s="65"/>
      <c r="F16932" s="65"/>
      <c r="G16932" s="65"/>
      <c r="H16932" s="113"/>
    </row>
    <row r="16933" spans="1:8">
      <c r="A16933" s="65"/>
      <c r="B16933" s="65"/>
      <c r="C16933" s="65"/>
      <c r="D16933" s="65"/>
      <c r="E16933" s="65"/>
      <c r="F16933" s="65"/>
      <c r="G16933" s="65"/>
      <c r="H16933" s="113"/>
    </row>
    <row r="16934" spans="1:8">
      <c r="A16934" s="65"/>
      <c r="B16934" s="65"/>
      <c r="C16934" s="65"/>
      <c r="D16934" s="65"/>
      <c r="E16934" s="65"/>
      <c r="F16934" s="65"/>
      <c r="G16934" s="65"/>
      <c r="H16934" s="113"/>
    </row>
    <row r="16935" spans="1:8">
      <c r="A16935" s="65"/>
      <c r="B16935" s="65"/>
      <c r="C16935" s="65"/>
      <c r="D16935" s="65"/>
      <c r="E16935" s="65"/>
      <c r="F16935" s="65"/>
      <c r="G16935" s="65"/>
      <c r="H16935" s="113"/>
    </row>
    <row r="16936" spans="1:8">
      <c r="A16936" s="65"/>
      <c r="B16936" s="65"/>
      <c r="C16936" s="65"/>
      <c r="D16936" s="65"/>
      <c r="E16936" s="65"/>
      <c r="F16936" s="65"/>
      <c r="G16936" s="65"/>
      <c r="H16936" s="113"/>
    </row>
    <row r="16937" spans="1:8">
      <c r="A16937" s="65"/>
      <c r="B16937" s="65"/>
      <c r="C16937" s="65"/>
      <c r="D16937" s="65"/>
      <c r="E16937" s="65"/>
      <c r="F16937" s="65"/>
      <c r="G16937" s="65"/>
      <c r="H16937" s="113"/>
    </row>
    <row r="16938" spans="1:8">
      <c r="A16938" s="65"/>
      <c r="B16938" s="65"/>
      <c r="C16938" s="65"/>
      <c r="D16938" s="65"/>
      <c r="E16938" s="65"/>
      <c r="F16938" s="65"/>
      <c r="G16938" s="65"/>
      <c r="H16938" s="113"/>
    </row>
    <row r="16939" spans="1:8">
      <c r="A16939" s="65"/>
      <c r="B16939" s="65"/>
      <c r="C16939" s="65"/>
      <c r="D16939" s="65"/>
      <c r="E16939" s="65"/>
      <c r="F16939" s="65"/>
      <c r="G16939" s="65"/>
      <c r="H16939" s="113"/>
    </row>
    <row r="16940" spans="1:8">
      <c r="A16940" s="65"/>
      <c r="B16940" s="65"/>
      <c r="C16940" s="65"/>
      <c r="D16940" s="65"/>
      <c r="E16940" s="65"/>
      <c r="F16940" s="65"/>
      <c r="G16940" s="65"/>
      <c r="H16940" s="113"/>
    </row>
    <row r="16941" spans="1:8">
      <c r="A16941" s="65"/>
      <c r="B16941" s="65"/>
      <c r="C16941" s="65"/>
      <c r="D16941" s="65"/>
      <c r="E16941" s="65"/>
      <c r="F16941" s="65"/>
      <c r="G16941" s="65"/>
      <c r="H16941" s="113"/>
    </row>
    <row r="16942" spans="1:8">
      <c r="A16942" s="65"/>
      <c r="B16942" s="65"/>
      <c r="C16942" s="65"/>
      <c r="D16942" s="65"/>
      <c r="E16942" s="65"/>
      <c r="F16942" s="65"/>
      <c r="G16942" s="65"/>
      <c r="H16942" s="113"/>
    </row>
    <row r="16943" spans="1:8">
      <c r="A16943" s="65"/>
      <c r="B16943" s="65"/>
      <c r="C16943" s="65"/>
      <c r="D16943" s="65"/>
      <c r="E16943" s="65"/>
      <c r="F16943" s="65"/>
      <c r="G16943" s="65"/>
      <c r="H16943" s="113"/>
    </row>
    <row r="16944" spans="1:8">
      <c r="A16944" s="65"/>
      <c r="B16944" s="65"/>
      <c r="C16944" s="65"/>
      <c r="D16944" s="65"/>
      <c r="E16944" s="65"/>
      <c r="F16944" s="65"/>
      <c r="G16944" s="65"/>
      <c r="H16944" s="113"/>
    </row>
    <row r="16945" spans="1:8">
      <c r="A16945" s="65"/>
      <c r="B16945" s="65"/>
      <c r="C16945" s="65"/>
      <c r="D16945" s="65"/>
      <c r="E16945" s="65"/>
      <c r="F16945" s="65"/>
      <c r="G16945" s="65"/>
      <c r="H16945" s="113"/>
    </row>
    <row r="16946" spans="1:8">
      <c r="A16946" s="65"/>
      <c r="B16946" s="65"/>
      <c r="C16946" s="65"/>
      <c r="D16946" s="65"/>
      <c r="E16946" s="65"/>
      <c r="F16946" s="65"/>
      <c r="G16946" s="65"/>
      <c r="H16946" s="113"/>
    </row>
    <row r="16947" spans="1:8">
      <c r="A16947" s="65"/>
      <c r="B16947" s="65"/>
      <c r="C16947" s="65"/>
      <c r="D16947" s="65"/>
      <c r="E16947" s="65"/>
      <c r="F16947" s="65"/>
      <c r="G16947" s="65"/>
      <c r="H16947" s="113"/>
    </row>
    <row r="16948" spans="1:8">
      <c r="A16948" s="65"/>
      <c r="B16948" s="65"/>
      <c r="C16948" s="65"/>
      <c r="D16948" s="65"/>
      <c r="E16948" s="65"/>
      <c r="F16948" s="65"/>
      <c r="G16948" s="65"/>
      <c r="H16948" s="113"/>
    </row>
    <row r="16949" spans="1:8">
      <c r="A16949" s="65"/>
      <c r="B16949" s="65"/>
      <c r="C16949" s="65"/>
      <c r="D16949" s="65"/>
      <c r="E16949" s="65"/>
      <c r="F16949" s="65"/>
      <c r="G16949" s="65"/>
      <c r="H16949" s="113"/>
    </row>
    <row r="16950" spans="1:8">
      <c r="A16950" s="65"/>
      <c r="B16950" s="65"/>
      <c r="C16950" s="65"/>
      <c r="D16950" s="65"/>
      <c r="E16950" s="65"/>
      <c r="F16950" s="65"/>
      <c r="G16950" s="65"/>
      <c r="H16950" s="113"/>
    </row>
    <row r="16951" spans="1:8">
      <c r="A16951" s="65"/>
      <c r="B16951" s="65"/>
      <c r="C16951" s="65"/>
      <c r="D16951" s="65"/>
      <c r="E16951" s="65"/>
      <c r="F16951" s="65"/>
      <c r="G16951" s="65"/>
      <c r="H16951" s="113"/>
    </row>
    <row r="16952" spans="1:8">
      <c r="A16952" s="65"/>
      <c r="B16952" s="65"/>
      <c r="C16952" s="65"/>
      <c r="D16952" s="65"/>
      <c r="E16952" s="65"/>
      <c r="F16952" s="65"/>
      <c r="G16952" s="65"/>
      <c r="H16952" s="113"/>
    </row>
    <row r="16953" spans="1:8">
      <c r="A16953" s="65"/>
      <c r="B16953" s="65"/>
      <c r="C16953" s="65"/>
      <c r="D16953" s="65"/>
      <c r="E16953" s="65"/>
      <c r="F16953" s="65"/>
      <c r="G16953" s="65"/>
      <c r="H16953" s="113"/>
    </row>
    <row r="16954" spans="1:8">
      <c r="A16954" s="65"/>
      <c r="B16954" s="65"/>
      <c r="C16954" s="65"/>
      <c r="D16954" s="65"/>
      <c r="E16954" s="65"/>
      <c r="F16954" s="65"/>
      <c r="G16954" s="65"/>
      <c r="H16954" s="113"/>
    </row>
    <row r="16955" spans="1:8">
      <c r="A16955" s="65"/>
      <c r="B16955" s="65"/>
      <c r="C16955" s="65"/>
      <c r="D16955" s="65"/>
      <c r="E16955" s="65"/>
      <c r="F16955" s="65"/>
      <c r="G16955" s="65"/>
      <c r="H16955" s="113"/>
    </row>
    <row r="16956" spans="1:8">
      <c r="A16956" s="65"/>
      <c r="B16956" s="65"/>
      <c r="C16956" s="65"/>
      <c r="D16956" s="65"/>
      <c r="E16956" s="65"/>
      <c r="F16956" s="65"/>
      <c r="G16956" s="65"/>
      <c r="H16956" s="113"/>
    </row>
    <row r="16957" spans="1:8">
      <c r="A16957" s="65"/>
      <c r="B16957" s="65"/>
      <c r="C16957" s="65"/>
      <c r="D16957" s="65"/>
      <c r="E16957" s="65"/>
      <c r="F16957" s="65"/>
      <c r="G16957" s="65"/>
      <c r="H16957" s="113"/>
    </row>
    <row r="16958" spans="1:8">
      <c r="A16958" s="65"/>
      <c r="B16958" s="65"/>
      <c r="C16958" s="65"/>
      <c r="D16958" s="65"/>
      <c r="E16958" s="65"/>
      <c r="F16958" s="65"/>
      <c r="G16958" s="65"/>
      <c r="H16958" s="113"/>
    </row>
    <row r="16959" spans="1:8">
      <c r="A16959" s="65"/>
      <c r="B16959" s="65"/>
      <c r="C16959" s="65"/>
      <c r="D16959" s="65"/>
      <c r="E16959" s="65"/>
      <c r="F16959" s="65"/>
      <c r="G16959" s="65"/>
      <c r="H16959" s="113"/>
    </row>
    <row r="16960" spans="1:8">
      <c r="A16960" s="65"/>
      <c r="B16960" s="65"/>
      <c r="C16960" s="65"/>
      <c r="D16960" s="65"/>
      <c r="E16960" s="65"/>
      <c r="F16960" s="65"/>
      <c r="G16960" s="65"/>
      <c r="H16960" s="113"/>
    </row>
    <row r="16961" spans="1:8">
      <c r="A16961" s="65"/>
      <c r="B16961" s="65"/>
      <c r="C16961" s="65"/>
      <c r="D16961" s="65"/>
      <c r="E16961" s="65"/>
      <c r="F16961" s="65"/>
      <c r="G16961" s="65"/>
      <c r="H16961" s="113"/>
    </row>
    <row r="16962" spans="1:8">
      <c r="A16962" s="65"/>
      <c r="B16962" s="65"/>
      <c r="C16962" s="65"/>
      <c r="D16962" s="65"/>
      <c r="E16962" s="65"/>
      <c r="F16962" s="65"/>
      <c r="G16962" s="65"/>
      <c r="H16962" s="113"/>
    </row>
    <row r="16963" spans="1:8">
      <c r="A16963" s="65"/>
      <c r="B16963" s="65"/>
      <c r="C16963" s="65"/>
      <c r="D16963" s="65"/>
      <c r="E16963" s="65"/>
      <c r="F16963" s="65"/>
      <c r="G16963" s="65"/>
      <c r="H16963" s="113"/>
    </row>
    <row r="16964" spans="1:8">
      <c r="A16964" s="65"/>
      <c r="B16964" s="65"/>
      <c r="C16964" s="65"/>
      <c r="D16964" s="65"/>
      <c r="E16964" s="65"/>
      <c r="F16964" s="65"/>
      <c r="G16964" s="65"/>
      <c r="H16964" s="113"/>
    </row>
    <row r="16965" spans="1:8">
      <c r="A16965" s="65"/>
      <c r="B16965" s="65"/>
      <c r="C16965" s="65"/>
      <c r="D16965" s="65"/>
      <c r="E16965" s="65"/>
      <c r="F16965" s="65"/>
      <c r="G16965" s="65"/>
      <c r="H16965" s="113"/>
    </row>
    <row r="16966" spans="1:8">
      <c r="A16966" s="65"/>
      <c r="B16966" s="65"/>
      <c r="C16966" s="65"/>
      <c r="D16966" s="65"/>
      <c r="E16966" s="65"/>
      <c r="F16966" s="65"/>
      <c r="G16966" s="65"/>
      <c r="H16966" s="113"/>
    </row>
    <row r="16967" spans="1:8">
      <c r="A16967" s="65"/>
      <c r="B16967" s="65"/>
      <c r="C16967" s="65"/>
      <c r="D16967" s="65"/>
      <c r="E16967" s="65"/>
      <c r="F16967" s="65"/>
      <c r="G16967" s="65"/>
      <c r="H16967" s="113"/>
    </row>
    <row r="16968" spans="1:8">
      <c r="A16968" s="65"/>
      <c r="B16968" s="65"/>
      <c r="C16968" s="65"/>
      <c r="D16968" s="65"/>
      <c r="E16968" s="65"/>
      <c r="F16968" s="65"/>
      <c r="G16968" s="65"/>
      <c r="H16968" s="113"/>
    </row>
    <row r="16969" spans="1:8">
      <c r="A16969" s="65"/>
      <c r="B16969" s="65"/>
      <c r="C16969" s="65"/>
      <c r="D16969" s="65"/>
      <c r="E16969" s="65"/>
      <c r="F16969" s="65"/>
      <c r="G16969" s="65"/>
      <c r="H16969" s="113"/>
    </row>
    <row r="16970" spans="1:8">
      <c r="A16970" s="65"/>
      <c r="B16970" s="65"/>
      <c r="C16970" s="65"/>
      <c r="D16970" s="65"/>
      <c r="E16970" s="65"/>
      <c r="F16970" s="65"/>
      <c r="G16970" s="65"/>
      <c r="H16970" s="113"/>
    </row>
    <row r="16971" spans="1:8">
      <c r="A16971" s="65"/>
      <c r="B16971" s="65"/>
      <c r="C16971" s="65"/>
      <c r="D16971" s="65"/>
      <c r="E16971" s="65"/>
      <c r="F16971" s="65"/>
      <c r="G16971" s="65"/>
      <c r="H16971" s="113"/>
    </row>
    <row r="16972" spans="1:8">
      <c r="A16972" s="65"/>
      <c r="B16972" s="65"/>
      <c r="C16972" s="65"/>
      <c r="D16972" s="65"/>
      <c r="E16972" s="65"/>
      <c r="F16972" s="65"/>
      <c r="G16972" s="65"/>
      <c r="H16972" s="113"/>
    </row>
    <row r="16973" spans="1:8">
      <c r="A16973" s="65"/>
      <c r="B16973" s="65"/>
      <c r="C16973" s="65"/>
      <c r="D16973" s="65"/>
      <c r="E16973" s="65"/>
      <c r="F16973" s="65"/>
      <c r="G16973" s="65"/>
      <c r="H16973" s="113"/>
    </row>
    <row r="16974" spans="1:8">
      <c r="A16974" s="65"/>
      <c r="B16974" s="65"/>
      <c r="C16974" s="65"/>
      <c r="D16974" s="65"/>
      <c r="E16974" s="65"/>
      <c r="F16974" s="65"/>
      <c r="G16974" s="65"/>
      <c r="H16974" s="113"/>
    </row>
    <row r="16975" spans="1:8">
      <c r="A16975" s="65"/>
      <c r="B16975" s="65"/>
      <c r="C16975" s="65"/>
      <c r="D16975" s="65"/>
      <c r="E16975" s="65"/>
      <c r="F16975" s="65"/>
      <c r="G16975" s="65"/>
      <c r="H16975" s="113"/>
    </row>
    <row r="16976" spans="1:8">
      <c r="A16976" s="65"/>
      <c r="B16976" s="65"/>
      <c r="C16976" s="65"/>
      <c r="D16976" s="65"/>
      <c r="E16976" s="65"/>
      <c r="F16976" s="65"/>
      <c r="G16976" s="65"/>
      <c r="H16976" s="113"/>
    </row>
    <row r="16977" spans="1:8">
      <c r="A16977" s="65"/>
      <c r="B16977" s="65"/>
      <c r="C16977" s="65"/>
      <c r="D16977" s="65"/>
      <c r="E16977" s="65"/>
      <c r="F16977" s="65"/>
      <c r="G16977" s="65"/>
      <c r="H16977" s="113"/>
    </row>
    <row r="16978" spans="1:8">
      <c r="A16978" s="65"/>
      <c r="B16978" s="65"/>
      <c r="C16978" s="65"/>
      <c r="D16978" s="65"/>
      <c r="E16978" s="65"/>
      <c r="F16978" s="65"/>
      <c r="G16978" s="65"/>
      <c r="H16978" s="113"/>
    </row>
    <row r="16979" spans="1:8">
      <c r="A16979" s="65"/>
      <c r="B16979" s="65"/>
      <c r="C16979" s="65"/>
      <c r="D16979" s="65"/>
      <c r="E16979" s="65"/>
      <c r="F16979" s="65"/>
      <c r="G16979" s="65"/>
      <c r="H16979" s="113"/>
    </row>
    <row r="16980" spans="1:8">
      <c r="A16980" s="65"/>
      <c r="B16980" s="65"/>
      <c r="C16980" s="65"/>
      <c r="D16980" s="65"/>
      <c r="E16980" s="65"/>
      <c r="F16980" s="65"/>
      <c r="G16980" s="65"/>
      <c r="H16980" s="113"/>
    </row>
    <row r="16981" spans="1:8">
      <c r="A16981" s="65"/>
      <c r="B16981" s="65"/>
      <c r="C16981" s="65"/>
      <c r="D16981" s="65"/>
      <c r="E16981" s="65"/>
      <c r="F16981" s="65"/>
      <c r="G16981" s="65"/>
      <c r="H16981" s="113"/>
    </row>
    <row r="16982" spans="1:8">
      <c r="A16982" s="65"/>
      <c r="B16982" s="65"/>
      <c r="C16982" s="65"/>
      <c r="D16982" s="65"/>
      <c r="E16982" s="65"/>
      <c r="F16982" s="65"/>
      <c r="G16982" s="65"/>
      <c r="H16982" s="113"/>
    </row>
    <row r="16983" spans="1:8">
      <c r="A16983" s="65"/>
      <c r="B16983" s="65"/>
      <c r="C16983" s="65"/>
      <c r="D16983" s="65"/>
      <c r="E16983" s="65"/>
      <c r="F16983" s="65"/>
      <c r="G16983" s="65"/>
      <c r="H16983" s="113"/>
    </row>
    <row r="16984" spans="1:8">
      <c r="A16984" s="65"/>
      <c r="B16984" s="65"/>
      <c r="C16984" s="65"/>
      <c r="D16984" s="65"/>
      <c r="E16984" s="65"/>
      <c r="F16984" s="65"/>
      <c r="G16984" s="65"/>
      <c r="H16984" s="113"/>
    </row>
    <row r="16985" spans="1:8">
      <c r="A16985" s="65"/>
      <c r="B16985" s="65"/>
      <c r="C16985" s="65"/>
      <c r="D16985" s="65"/>
      <c r="E16985" s="65"/>
      <c r="F16985" s="65"/>
      <c r="G16985" s="65"/>
      <c r="H16985" s="113"/>
    </row>
    <row r="16986" spans="1:8">
      <c r="A16986" s="65"/>
      <c r="B16986" s="65"/>
      <c r="C16986" s="65"/>
      <c r="D16986" s="65"/>
      <c r="E16986" s="65"/>
      <c r="F16986" s="65"/>
      <c r="G16986" s="65"/>
      <c r="H16986" s="113"/>
    </row>
    <row r="16987" spans="1:8">
      <c r="A16987" s="65"/>
      <c r="B16987" s="65"/>
      <c r="C16987" s="65"/>
      <c r="D16987" s="65"/>
      <c r="E16987" s="65"/>
      <c r="F16987" s="65"/>
      <c r="G16987" s="65"/>
      <c r="H16987" s="113"/>
    </row>
    <row r="16988" spans="1:8">
      <c r="A16988" s="65"/>
      <c r="B16988" s="65"/>
      <c r="C16988" s="65"/>
      <c r="D16988" s="65"/>
      <c r="E16988" s="65"/>
      <c r="F16988" s="65"/>
      <c r="G16988" s="65"/>
      <c r="H16988" s="113"/>
    </row>
    <row r="16989" spans="1:8">
      <c r="A16989" s="65"/>
      <c r="B16989" s="65"/>
      <c r="C16989" s="65"/>
      <c r="D16989" s="65"/>
      <c r="E16989" s="65"/>
      <c r="F16989" s="65"/>
      <c r="G16989" s="65"/>
      <c r="H16989" s="113"/>
    </row>
    <row r="16990" spans="1:8">
      <c r="A16990" s="65"/>
      <c r="B16990" s="65"/>
      <c r="C16990" s="65"/>
      <c r="D16990" s="65"/>
      <c r="E16990" s="65"/>
      <c r="F16990" s="65"/>
      <c r="G16990" s="65"/>
      <c r="H16990" s="113"/>
    </row>
    <row r="16991" spans="1:8">
      <c r="A16991" s="65"/>
      <c r="B16991" s="65"/>
      <c r="C16991" s="65"/>
      <c r="D16991" s="65"/>
      <c r="E16991" s="65"/>
      <c r="F16991" s="65"/>
      <c r="G16991" s="65"/>
      <c r="H16991" s="113"/>
    </row>
    <row r="16992" spans="1:8">
      <c r="A16992" s="65"/>
      <c r="B16992" s="65"/>
      <c r="C16992" s="65"/>
      <c r="D16992" s="65"/>
      <c r="E16992" s="65"/>
      <c r="F16992" s="65"/>
      <c r="G16992" s="65"/>
      <c r="H16992" s="113"/>
    </row>
    <row r="16993" spans="1:8">
      <c r="A16993" s="65"/>
      <c r="B16993" s="65"/>
      <c r="C16993" s="65"/>
      <c r="D16993" s="65"/>
      <c r="E16993" s="65"/>
      <c r="F16993" s="65"/>
      <c r="G16993" s="65"/>
      <c r="H16993" s="113"/>
    </row>
    <row r="16994" spans="1:8">
      <c r="A16994" s="65"/>
      <c r="B16994" s="65"/>
      <c r="C16994" s="65"/>
      <c r="D16994" s="65"/>
      <c r="E16994" s="65"/>
      <c r="F16994" s="65"/>
      <c r="G16994" s="65"/>
      <c r="H16994" s="113"/>
    </row>
    <row r="16995" spans="1:8">
      <c r="A16995" s="65"/>
      <c r="B16995" s="65"/>
      <c r="C16995" s="65"/>
      <c r="D16995" s="65"/>
      <c r="E16995" s="65"/>
      <c r="F16995" s="65"/>
      <c r="G16995" s="65"/>
      <c r="H16995" s="113"/>
    </row>
    <row r="16996" spans="1:8">
      <c r="A16996" s="65"/>
      <c r="B16996" s="65"/>
      <c r="C16996" s="65"/>
      <c r="D16996" s="65"/>
      <c r="E16996" s="65"/>
      <c r="F16996" s="65"/>
      <c r="G16996" s="65"/>
      <c r="H16996" s="113"/>
    </row>
    <row r="16997" spans="1:8">
      <c r="A16997" s="65"/>
      <c r="B16997" s="65"/>
      <c r="C16997" s="65"/>
      <c r="D16997" s="65"/>
      <c r="E16997" s="65"/>
      <c r="F16997" s="65"/>
      <c r="G16997" s="65"/>
      <c r="H16997" s="113"/>
    </row>
    <row r="16998" spans="1:8">
      <c r="A16998" s="65"/>
      <c r="B16998" s="65"/>
      <c r="C16998" s="65"/>
      <c r="D16998" s="65"/>
      <c r="E16998" s="65"/>
      <c r="F16998" s="65"/>
      <c r="G16998" s="65"/>
      <c r="H16998" s="113"/>
    </row>
    <row r="16999" spans="1:8">
      <c r="A16999" s="65"/>
      <c r="B16999" s="65"/>
      <c r="C16999" s="65"/>
      <c r="D16999" s="65"/>
      <c r="E16999" s="65"/>
      <c r="F16999" s="65"/>
      <c r="G16999" s="65"/>
      <c r="H16999" s="113"/>
    </row>
    <row r="17000" spans="1:8">
      <c r="A17000" s="65"/>
      <c r="B17000" s="65"/>
      <c r="C17000" s="65"/>
      <c r="D17000" s="65"/>
      <c r="E17000" s="65"/>
      <c r="F17000" s="65"/>
      <c r="G17000" s="65"/>
      <c r="H17000" s="113"/>
    </row>
    <row r="17001" spans="1:8">
      <c r="A17001" s="65"/>
      <c r="B17001" s="65"/>
      <c r="C17001" s="65"/>
      <c r="D17001" s="65"/>
      <c r="E17001" s="65"/>
      <c r="F17001" s="65"/>
      <c r="G17001" s="65"/>
      <c r="H17001" s="113"/>
    </row>
    <row r="17002" spans="1:8">
      <c r="A17002" s="65"/>
      <c r="B17002" s="65"/>
      <c r="C17002" s="65"/>
      <c r="D17002" s="65"/>
      <c r="E17002" s="65"/>
      <c r="F17002" s="65"/>
      <c r="G17002" s="65"/>
      <c r="H17002" s="113"/>
    </row>
    <row r="17003" spans="1:8">
      <c r="A17003" s="65"/>
      <c r="B17003" s="65"/>
      <c r="C17003" s="65"/>
      <c r="D17003" s="65"/>
      <c r="E17003" s="65"/>
      <c r="F17003" s="65"/>
      <c r="G17003" s="65"/>
      <c r="H17003" s="113"/>
    </row>
    <row r="17004" spans="1:8">
      <c r="A17004" s="65"/>
      <c r="B17004" s="65"/>
      <c r="C17004" s="65"/>
      <c r="D17004" s="65"/>
      <c r="E17004" s="65"/>
      <c r="F17004" s="65"/>
      <c r="G17004" s="65"/>
      <c r="H17004" s="113"/>
    </row>
    <row r="17005" spans="1:8">
      <c r="A17005" s="65"/>
      <c r="B17005" s="65"/>
      <c r="C17005" s="65"/>
      <c r="D17005" s="65"/>
      <c r="E17005" s="65"/>
      <c r="F17005" s="65"/>
      <c r="G17005" s="65"/>
      <c r="H17005" s="113"/>
    </row>
    <row r="17006" spans="1:8">
      <c r="A17006" s="65"/>
      <c r="B17006" s="65"/>
      <c r="C17006" s="65"/>
      <c r="D17006" s="65"/>
      <c r="E17006" s="65"/>
      <c r="F17006" s="65"/>
      <c r="G17006" s="65"/>
      <c r="H17006" s="113"/>
    </row>
    <row r="17007" spans="1:8">
      <c r="A17007" s="65"/>
      <c r="B17007" s="65"/>
      <c r="C17007" s="65"/>
      <c r="D17007" s="65"/>
      <c r="E17007" s="65"/>
      <c r="F17007" s="65"/>
      <c r="G17007" s="65"/>
      <c r="H17007" s="113"/>
    </row>
    <row r="17008" spans="1:8">
      <c r="A17008" s="65"/>
      <c r="B17008" s="65"/>
      <c r="C17008" s="65"/>
      <c r="D17008" s="65"/>
      <c r="E17008" s="65"/>
      <c r="F17008" s="65"/>
      <c r="G17008" s="65"/>
      <c r="H17008" s="113"/>
    </row>
    <row r="17009" spans="1:8">
      <c r="A17009" s="65"/>
      <c r="B17009" s="65"/>
      <c r="C17009" s="65"/>
      <c r="D17009" s="65"/>
      <c r="E17009" s="65"/>
      <c r="F17009" s="65"/>
      <c r="G17009" s="65"/>
      <c r="H17009" s="113"/>
    </row>
    <row r="17010" spans="1:8">
      <c r="A17010" s="65"/>
      <c r="B17010" s="65"/>
      <c r="C17010" s="65"/>
      <c r="D17010" s="65"/>
      <c r="E17010" s="65"/>
      <c r="F17010" s="65"/>
      <c r="G17010" s="65"/>
      <c r="H17010" s="113"/>
    </row>
    <row r="17011" spans="1:8">
      <c r="A17011" s="65"/>
      <c r="B17011" s="65"/>
      <c r="C17011" s="65"/>
      <c r="D17011" s="65"/>
      <c r="E17011" s="65"/>
      <c r="F17011" s="65"/>
      <c r="G17011" s="65"/>
      <c r="H17011" s="113"/>
    </row>
    <row r="17012" spans="1:8">
      <c r="A17012" s="65"/>
      <c r="B17012" s="65"/>
      <c r="C17012" s="65"/>
      <c r="D17012" s="65"/>
      <c r="E17012" s="65"/>
      <c r="F17012" s="65"/>
      <c r="G17012" s="65"/>
      <c r="H17012" s="113"/>
    </row>
    <row r="17013" spans="1:8">
      <c r="A17013" s="65"/>
      <c r="B17013" s="65"/>
      <c r="C17013" s="65"/>
      <c r="D17013" s="65"/>
      <c r="E17013" s="65"/>
      <c r="F17013" s="65"/>
      <c r="G17013" s="65"/>
      <c r="H17013" s="113"/>
    </row>
    <row r="17014" spans="1:8">
      <c r="A17014" s="65"/>
      <c r="B17014" s="65"/>
      <c r="C17014" s="65"/>
      <c r="D17014" s="65"/>
      <c r="E17014" s="65"/>
      <c r="F17014" s="65"/>
      <c r="G17014" s="65"/>
      <c r="H17014" s="113"/>
    </row>
    <row r="17015" spans="1:8">
      <c r="A17015" s="65"/>
      <c r="B17015" s="65"/>
      <c r="C17015" s="65"/>
      <c r="D17015" s="65"/>
      <c r="E17015" s="65"/>
      <c r="F17015" s="65"/>
      <c r="G17015" s="65"/>
      <c r="H17015" s="113"/>
    </row>
    <row r="17016" spans="1:8">
      <c r="A17016" s="65"/>
      <c r="B17016" s="65"/>
      <c r="C17016" s="65"/>
      <c r="D17016" s="65"/>
      <c r="E17016" s="65"/>
      <c r="F17016" s="65"/>
      <c r="G17016" s="65"/>
      <c r="H17016" s="113"/>
    </row>
    <row r="17017" spans="1:8">
      <c r="A17017" s="65"/>
      <c r="B17017" s="65"/>
      <c r="C17017" s="65"/>
      <c r="D17017" s="65"/>
      <c r="E17017" s="65"/>
      <c r="F17017" s="65"/>
      <c r="G17017" s="65"/>
      <c r="H17017" s="113"/>
    </row>
    <row r="17018" spans="1:8">
      <c r="A17018" s="65"/>
      <c r="B17018" s="65"/>
      <c r="C17018" s="65"/>
      <c r="D17018" s="65"/>
      <c r="E17018" s="65"/>
      <c r="F17018" s="65"/>
      <c r="G17018" s="65"/>
      <c r="H17018" s="113"/>
    </row>
    <row r="17019" spans="1:8">
      <c r="A17019" s="65"/>
      <c r="B17019" s="65"/>
      <c r="C17019" s="65"/>
      <c r="D17019" s="65"/>
      <c r="E17019" s="65"/>
      <c r="F17019" s="65"/>
      <c r="G17019" s="65"/>
      <c r="H17019" s="113"/>
    </row>
    <row r="17020" spans="1:8">
      <c r="A17020" s="65"/>
      <c r="B17020" s="65"/>
      <c r="C17020" s="65"/>
      <c r="D17020" s="65"/>
      <c r="E17020" s="65"/>
      <c r="F17020" s="65"/>
      <c r="G17020" s="65"/>
      <c r="H17020" s="113"/>
    </row>
    <row r="17021" spans="1:8">
      <c r="A17021" s="65"/>
      <c r="B17021" s="65"/>
      <c r="C17021" s="65"/>
      <c r="D17021" s="65"/>
      <c r="E17021" s="65"/>
      <c r="F17021" s="65"/>
      <c r="G17021" s="65"/>
      <c r="H17021" s="113"/>
    </row>
    <row r="17022" spans="1:8">
      <c r="A17022" s="65"/>
      <c r="B17022" s="65"/>
      <c r="C17022" s="65"/>
      <c r="D17022" s="65"/>
      <c r="E17022" s="65"/>
      <c r="F17022" s="65"/>
      <c r="G17022" s="65"/>
      <c r="H17022" s="113"/>
    </row>
    <row r="17023" spans="1:8">
      <c r="A17023" s="65"/>
      <c r="B17023" s="65"/>
      <c r="C17023" s="65"/>
      <c r="D17023" s="65"/>
      <c r="E17023" s="65"/>
      <c r="F17023" s="65"/>
      <c r="G17023" s="65"/>
      <c r="H17023" s="113"/>
    </row>
    <row r="17024" spans="1:8">
      <c r="A17024" s="65"/>
      <c r="B17024" s="65"/>
      <c r="C17024" s="65"/>
      <c r="D17024" s="65"/>
      <c r="E17024" s="65"/>
      <c r="F17024" s="65"/>
      <c r="G17024" s="65"/>
      <c r="H17024" s="113"/>
    </row>
    <row r="17025" spans="1:8">
      <c r="A17025" s="65"/>
      <c r="B17025" s="65"/>
      <c r="C17025" s="65"/>
      <c r="D17025" s="65"/>
      <c r="E17025" s="65"/>
      <c r="F17025" s="65"/>
      <c r="G17025" s="65"/>
      <c r="H17025" s="113"/>
    </row>
    <row r="17026" spans="1:8">
      <c r="A17026" s="65"/>
      <c r="B17026" s="65"/>
      <c r="C17026" s="65"/>
      <c r="D17026" s="65"/>
      <c r="E17026" s="65"/>
      <c r="F17026" s="65"/>
      <c r="G17026" s="65"/>
      <c r="H17026" s="113"/>
    </row>
    <row r="17027" spans="1:8">
      <c r="A17027" s="65"/>
      <c r="B17027" s="65"/>
      <c r="C17027" s="65"/>
      <c r="D17027" s="65"/>
      <c r="E17027" s="65"/>
      <c r="F17027" s="65"/>
      <c r="G17027" s="65"/>
      <c r="H17027" s="113"/>
    </row>
    <row r="17028" spans="1:8">
      <c r="A17028" s="65"/>
      <c r="B17028" s="65"/>
      <c r="C17028" s="65"/>
      <c r="D17028" s="65"/>
      <c r="E17028" s="65"/>
      <c r="F17028" s="65"/>
      <c r="G17028" s="65"/>
      <c r="H17028" s="113"/>
    </row>
    <row r="17029" spans="1:8">
      <c r="A17029" s="65"/>
      <c r="B17029" s="65"/>
      <c r="C17029" s="65"/>
      <c r="D17029" s="65"/>
      <c r="E17029" s="65"/>
      <c r="F17029" s="65"/>
      <c r="G17029" s="65"/>
      <c r="H17029" s="113"/>
    </row>
    <row r="17030" spans="1:8">
      <c r="A17030" s="65"/>
      <c r="B17030" s="65"/>
      <c r="C17030" s="65"/>
      <c r="D17030" s="65"/>
      <c r="E17030" s="65"/>
      <c r="F17030" s="65"/>
      <c r="G17030" s="65"/>
      <c r="H17030" s="113"/>
    </row>
    <row r="17031" spans="1:8">
      <c r="A17031" s="65"/>
      <c r="B17031" s="65"/>
      <c r="C17031" s="65"/>
      <c r="D17031" s="65"/>
      <c r="E17031" s="65"/>
      <c r="F17031" s="65"/>
      <c r="G17031" s="65"/>
      <c r="H17031" s="113"/>
    </row>
    <row r="17032" spans="1:8">
      <c r="A17032" s="65"/>
      <c r="B17032" s="65"/>
      <c r="C17032" s="65"/>
      <c r="D17032" s="65"/>
      <c r="E17032" s="65"/>
      <c r="F17032" s="65"/>
      <c r="G17032" s="65"/>
      <c r="H17032" s="113"/>
    </row>
    <row r="17033" spans="1:8">
      <c r="A17033" s="65"/>
      <c r="B17033" s="65"/>
      <c r="C17033" s="65"/>
      <c r="D17033" s="65"/>
      <c r="E17033" s="65"/>
      <c r="F17033" s="65"/>
      <c r="G17033" s="65"/>
      <c r="H17033" s="113"/>
    </row>
    <row r="17034" spans="1:8">
      <c r="A17034" s="65"/>
      <c r="B17034" s="65"/>
      <c r="C17034" s="65"/>
      <c r="D17034" s="65"/>
      <c r="E17034" s="65"/>
      <c r="F17034" s="65"/>
      <c r="G17034" s="65"/>
      <c r="H17034" s="113"/>
    </row>
    <row r="17035" spans="1:8">
      <c r="A17035" s="65"/>
      <c r="B17035" s="65"/>
      <c r="C17035" s="65"/>
      <c r="D17035" s="65"/>
      <c r="E17035" s="65"/>
      <c r="F17035" s="65"/>
      <c r="G17035" s="65"/>
      <c r="H17035" s="113"/>
    </row>
    <row r="17036" spans="1:8">
      <c r="A17036" s="65"/>
      <c r="B17036" s="65"/>
      <c r="C17036" s="65"/>
      <c r="D17036" s="65"/>
      <c r="E17036" s="65"/>
      <c r="F17036" s="65"/>
      <c r="G17036" s="65"/>
      <c r="H17036" s="113"/>
    </row>
    <row r="17037" spans="1:8">
      <c r="A17037" s="65"/>
      <c r="B17037" s="65"/>
      <c r="C17037" s="65"/>
      <c r="D17037" s="65"/>
      <c r="E17037" s="65"/>
      <c r="F17037" s="65"/>
      <c r="G17037" s="65"/>
      <c r="H17037" s="113"/>
    </row>
    <row r="17038" spans="1:8">
      <c r="A17038" s="65"/>
      <c r="B17038" s="65"/>
      <c r="C17038" s="65"/>
      <c r="D17038" s="65"/>
      <c r="E17038" s="65"/>
      <c r="F17038" s="65"/>
      <c r="G17038" s="65"/>
      <c r="H17038" s="113"/>
    </row>
    <row r="17039" spans="1:8">
      <c r="A17039" s="65"/>
      <c r="B17039" s="65"/>
      <c r="C17039" s="65"/>
      <c r="D17039" s="65"/>
      <c r="E17039" s="65"/>
      <c r="F17039" s="65"/>
      <c r="G17039" s="65"/>
      <c r="H17039" s="113"/>
    </row>
    <row r="17040" spans="1:8">
      <c r="A17040" s="65"/>
      <c r="B17040" s="65"/>
      <c r="C17040" s="65"/>
      <c r="D17040" s="65"/>
      <c r="E17040" s="65"/>
      <c r="F17040" s="65"/>
      <c r="G17040" s="65"/>
      <c r="H17040" s="113"/>
    </row>
    <row r="17041" spans="1:8">
      <c r="A17041" s="65"/>
      <c r="B17041" s="65"/>
      <c r="C17041" s="65"/>
      <c r="D17041" s="65"/>
      <c r="E17041" s="65"/>
      <c r="F17041" s="65"/>
      <c r="G17041" s="65"/>
      <c r="H17041" s="113"/>
    </row>
    <row r="17042" spans="1:8">
      <c r="A17042" s="65"/>
      <c r="B17042" s="65"/>
      <c r="C17042" s="65"/>
      <c r="D17042" s="65"/>
      <c r="E17042" s="65"/>
      <c r="F17042" s="65"/>
      <c r="G17042" s="65"/>
      <c r="H17042" s="113"/>
    </row>
    <row r="17043" spans="1:8">
      <c r="A17043" s="65"/>
      <c r="B17043" s="65"/>
      <c r="C17043" s="65"/>
      <c r="D17043" s="65"/>
      <c r="E17043" s="65"/>
      <c r="F17043" s="65"/>
      <c r="G17043" s="65"/>
      <c r="H17043" s="113"/>
    </row>
    <row r="17044" spans="1:8">
      <c r="A17044" s="65"/>
      <c r="B17044" s="65"/>
      <c r="C17044" s="65"/>
      <c r="D17044" s="65"/>
      <c r="E17044" s="65"/>
      <c r="F17044" s="65"/>
      <c r="G17044" s="65"/>
      <c r="H17044" s="113"/>
    </row>
    <row r="17045" spans="1:8">
      <c r="A17045" s="65"/>
      <c r="B17045" s="65"/>
      <c r="C17045" s="65"/>
      <c r="D17045" s="65"/>
      <c r="E17045" s="65"/>
      <c r="F17045" s="65"/>
      <c r="G17045" s="65"/>
      <c r="H17045" s="113"/>
    </row>
    <row r="17046" spans="1:8">
      <c r="A17046" s="65"/>
      <c r="B17046" s="65"/>
      <c r="C17046" s="65"/>
      <c r="D17046" s="65"/>
      <c r="E17046" s="65"/>
      <c r="F17046" s="65"/>
      <c r="G17046" s="65"/>
      <c r="H17046" s="113"/>
    </row>
    <row r="17047" spans="1:8">
      <c r="A17047" s="65"/>
      <c r="B17047" s="65"/>
      <c r="C17047" s="65"/>
      <c r="D17047" s="65"/>
      <c r="E17047" s="65"/>
      <c r="F17047" s="65"/>
      <c r="G17047" s="65"/>
      <c r="H17047" s="113"/>
    </row>
    <row r="17048" spans="1:8">
      <c r="A17048" s="65"/>
      <c r="B17048" s="65"/>
      <c r="C17048" s="65"/>
      <c r="D17048" s="65"/>
      <c r="E17048" s="65"/>
      <c r="F17048" s="65"/>
      <c r="G17048" s="65"/>
      <c r="H17048" s="113"/>
    </row>
    <row r="17049" spans="1:8">
      <c r="A17049" s="65"/>
      <c r="B17049" s="65"/>
      <c r="C17049" s="65"/>
      <c r="D17049" s="65"/>
      <c r="E17049" s="65"/>
      <c r="F17049" s="65"/>
      <c r="G17049" s="65"/>
      <c r="H17049" s="113"/>
    </row>
    <row r="17050" spans="1:8">
      <c r="A17050" s="65"/>
      <c r="B17050" s="65"/>
      <c r="C17050" s="65"/>
      <c r="D17050" s="65"/>
      <c r="E17050" s="65"/>
      <c r="F17050" s="65"/>
      <c r="G17050" s="65"/>
      <c r="H17050" s="113"/>
    </row>
    <row r="17051" spans="1:8">
      <c r="A17051" s="65"/>
      <c r="B17051" s="65"/>
      <c r="C17051" s="65"/>
      <c r="D17051" s="65"/>
      <c r="E17051" s="65"/>
      <c r="F17051" s="65"/>
      <c r="G17051" s="65"/>
      <c r="H17051" s="113"/>
    </row>
    <row r="17052" spans="1:8">
      <c r="A17052" s="65"/>
      <c r="B17052" s="65"/>
      <c r="C17052" s="65"/>
      <c r="D17052" s="65"/>
      <c r="E17052" s="65"/>
      <c r="F17052" s="65"/>
      <c r="G17052" s="65"/>
      <c r="H17052" s="113"/>
    </row>
    <row r="17053" spans="1:8">
      <c r="A17053" s="65"/>
      <c r="B17053" s="65"/>
      <c r="C17053" s="65"/>
      <c r="D17053" s="65"/>
      <c r="E17053" s="65"/>
      <c r="F17053" s="65"/>
      <c r="G17053" s="65"/>
      <c r="H17053" s="113"/>
    </row>
    <row r="17054" spans="1:8">
      <c r="A17054" s="65"/>
      <c r="B17054" s="65"/>
      <c r="C17054" s="65"/>
      <c r="D17054" s="65"/>
      <c r="E17054" s="65"/>
      <c r="F17054" s="65"/>
      <c r="G17054" s="65"/>
      <c r="H17054" s="113"/>
    </row>
    <row r="17055" spans="1:8">
      <c r="A17055" s="65"/>
      <c r="B17055" s="65"/>
      <c r="C17055" s="65"/>
      <c r="D17055" s="65"/>
      <c r="E17055" s="65"/>
      <c r="F17055" s="65"/>
      <c r="G17055" s="65"/>
      <c r="H17055" s="113"/>
    </row>
    <row r="17056" spans="1:8">
      <c r="A17056" s="65"/>
      <c r="B17056" s="65"/>
      <c r="C17056" s="65"/>
      <c r="D17056" s="65"/>
      <c r="E17056" s="65"/>
      <c r="F17056" s="65"/>
      <c r="G17056" s="65"/>
      <c r="H17056" s="113"/>
    </row>
    <row r="17057" spans="1:8">
      <c r="A17057" s="65"/>
      <c r="B17057" s="65"/>
      <c r="C17057" s="65"/>
      <c r="D17057" s="65"/>
      <c r="E17057" s="65"/>
      <c r="F17057" s="65"/>
      <c r="G17057" s="65"/>
      <c r="H17057" s="113"/>
    </row>
    <row r="17058" spans="1:8">
      <c r="A17058" s="65"/>
      <c r="B17058" s="65"/>
      <c r="C17058" s="65"/>
      <c r="D17058" s="65"/>
      <c r="E17058" s="65"/>
      <c r="F17058" s="65"/>
      <c r="G17058" s="65"/>
      <c r="H17058" s="113"/>
    </row>
    <row r="17059" spans="1:8">
      <c r="A17059" s="65"/>
      <c r="B17059" s="65"/>
      <c r="C17059" s="65"/>
      <c r="D17059" s="65"/>
      <c r="E17059" s="65"/>
      <c r="F17059" s="65"/>
      <c r="G17059" s="65"/>
      <c r="H17059" s="113"/>
    </row>
    <row r="17060" spans="1:8">
      <c r="A17060" s="65"/>
      <c r="B17060" s="65"/>
      <c r="C17060" s="65"/>
      <c r="D17060" s="65"/>
      <c r="E17060" s="65"/>
      <c r="F17060" s="65"/>
      <c r="G17060" s="65"/>
      <c r="H17060" s="113"/>
    </row>
    <row r="17061" spans="1:8">
      <c r="A17061" s="65"/>
      <c r="B17061" s="65"/>
      <c r="C17061" s="65"/>
      <c r="D17061" s="65"/>
      <c r="E17061" s="65"/>
      <c r="F17061" s="65"/>
      <c r="G17061" s="65"/>
      <c r="H17061" s="113"/>
    </row>
    <row r="17062" spans="1:8">
      <c r="A17062" s="65"/>
      <c r="B17062" s="65"/>
      <c r="C17062" s="65"/>
      <c r="D17062" s="65"/>
      <c r="E17062" s="65"/>
      <c r="F17062" s="65"/>
      <c r="G17062" s="65"/>
      <c r="H17062" s="113"/>
    </row>
    <row r="17063" spans="1:8">
      <c r="A17063" s="65"/>
      <c r="B17063" s="65"/>
      <c r="C17063" s="65"/>
      <c r="D17063" s="65"/>
      <c r="E17063" s="65"/>
      <c r="F17063" s="65"/>
      <c r="G17063" s="65"/>
      <c r="H17063" s="113"/>
    </row>
    <row r="17064" spans="1:8">
      <c r="A17064" s="65"/>
      <c r="B17064" s="65"/>
      <c r="C17064" s="65"/>
      <c r="D17064" s="65"/>
      <c r="E17064" s="65"/>
      <c r="F17064" s="65"/>
      <c r="G17064" s="65"/>
      <c r="H17064" s="113"/>
    </row>
    <row r="17065" spans="1:8">
      <c r="A17065" s="65"/>
      <c r="B17065" s="65"/>
      <c r="C17065" s="65"/>
      <c r="D17065" s="65"/>
      <c r="E17065" s="65"/>
      <c r="F17065" s="65"/>
      <c r="G17065" s="65"/>
      <c r="H17065" s="113"/>
    </row>
    <row r="17066" spans="1:8">
      <c r="A17066" s="65"/>
      <c r="B17066" s="65"/>
      <c r="C17066" s="65"/>
      <c r="D17066" s="65"/>
      <c r="E17066" s="65"/>
      <c r="F17066" s="65"/>
      <c r="G17066" s="65"/>
      <c r="H17066" s="113"/>
    </row>
    <row r="17067" spans="1:8">
      <c r="A17067" s="65"/>
      <c r="B17067" s="65"/>
      <c r="C17067" s="65"/>
      <c r="D17067" s="65"/>
      <c r="E17067" s="65"/>
      <c r="F17067" s="65"/>
      <c r="G17067" s="65"/>
      <c r="H17067" s="113"/>
    </row>
    <row r="17068" spans="1:8">
      <c r="A17068" s="65"/>
      <c r="B17068" s="65"/>
      <c r="C17068" s="65"/>
      <c r="D17068" s="65"/>
      <c r="E17068" s="65"/>
      <c r="F17068" s="65"/>
      <c r="G17068" s="65"/>
      <c r="H17068" s="113"/>
    </row>
    <row r="17069" spans="1:8">
      <c r="A17069" s="65"/>
      <c r="B17069" s="65"/>
      <c r="C17069" s="65"/>
      <c r="D17069" s="65"/>
      <c r="E17069" s="65"/>
      <c r="F17069" s="65"/>
      <c r="G17069" s="65"/>
      <c r="H17069" s="113"/>
    </row>
    <row r="17070" spans="1:8">
      <c r="A17070" s="65"/>
      <c r="B17070" s="65"/>
      <c r="C17070" s="65"/>
      <c r="D17070" s="65"/>
      <c r="E17070" s="65"/>
      <c r="F17070" s="65"/>
      <c r="G17070" s="65"/>
      <c r="H17070" s="113"/>
    </row>
    <row r="17071" spans="1:8">
      <c r="A17071" s="65"/>
      <c r="B17071" s="65"/>
      <c r="C17071" s="65"/>
      <c r="D17071" s="65"/>
      <c r="E17071" s="65"/>
      <c r="F17071" s="65"/>
      <c r="G17071" s="65"/>
      <c r="H17071" s="113"/>
    </row>
    <row r="17072" spans="1:8">
      <c r="A17072" s="65"/>
      <c r="B17072" s="65"/>
      <c r="C17072" s="65"/>
      <c r="D17072" s="65"/>
      <c r="E17072" s="65"/>
      <c r="F17072" s="65"/>
      <c r="G17072" s="65"/>
      <c r="H17072" s="113"/>
    </row>
    <row r="17073" spans="1:8">
      <c r="A17073" s="65"/>
      <c r="B17073" s="65"/>
      <c r="C17073" s="65"/>
      <c r="D17073" s="65"/>
      <c r="E17073" s="65"/>
      <c r="F17073" s="65"/>
      <c r="G17073" s="65"/>
      <c r="H17073" s="113"/>
    </row>
    <row r="17074" spans="1:8">
      <c r="A17074" s="65"/>
      <c r="B17074" s="65"/>
      <c r="C17074" s="65"/>
      <c r="D17074" s="65"/>
      <c r="E17074" s="65"/>
      <c r="F17074" s="65"/>
      <c r="G17074" s="65"/>
      <c r="H17074" s="113"/>
    </row>
    <row r="17075" spans="1:8">
      <c r="A17075" s="65"/>
      <c r="B17075" s="65"/>
      <c r="C17075" s="65"/>
      <c r="D17075" s="65"/>
      <c r="E17075" s="65"/>
      <c r="F17075" s="65"/>
      <c r="G17075" s="65"/>
      <c r="H17075" s="113"/>
    </row>
    <row r="17076" spans="1:8">
      <c r="A17076" s="65"/>
      <c r="B17076" s="65"/>
      <c r="C17076" s="65"/>
      <c r="D17076" s="65"/>
      <c r="E17076" s="65"/>
      <c r="F17076" s="65"/>
      <c r="G17076" s="65"/>
      <c r="H17076" s="113"/>
    </row>
    <row r="17077" spans="1:8">
      <c r="A17077" s="65"/>
      <c r="B17077" s="65"/>
      <c r="C17077" s="65"/>
      <c r="D17077" s="65"/>
      <c r="E17077" s="65"/>
      <c r="F17077" s="65"/>
      <c r="G17077" s="65"/>
      <c r="H17077" s="113"/>
    </row>
    <row r="17078" spans="1:8">
      <c r="A17078" s="65"/>
      <c r="B17078" s="65"/>
      <c r="C17078" s="65"/>
      <c r="D17078" s="65"/>
      <c r="E17078" s="65"/>
      <c r="F17078" s="65"/>
      <c r="G17078" s="65"/>
      <c r="H17078" s="113"/>
    </row>
    <row r="17079" spans="1:8">
      <c r="A17079" s="65"/>
      <c r="B17079" s="65"/>
      <c r="C17079" s="65"/>
      <c r="D17079" s="65"/>
      <c r="E17079" s="65"/>
      <c r="F17079" s="65"/>
      <c r="G17079" s="65"/>
      <c r="H17079" s="113"/>
    </row>
    <row r="17080" spans="1:8">
      <c r="A17080" s="65"/>
      <c r="B17080" s="65"/>
      <c r="C17080" s="65"/>
      <c r="D17080" s="65"/>
      <c r="E17080" s="65"/>
      <c r="F17080" s="65"/>
      <c r="G17080" s="65"/>
      <c r="H17080" s="113"/>
    </row>
    <row r="17081" spans="1:8">
      <c r="A17081" s="65"/>
      <c r="B17081" s="65"/>
      <c r="C17081" s="65"/>
      <c r="D17081" s="65"/>
      <c r="E17081" s="65"/>
      <c r="F17081" s="65"/>
      <c r="G17081" s="65"/>
      <c r="H17081" s="113"/>
    </row>
    <row r="17082" spans="1:8">
      <c r="A17082" s="65"/>
      <c r="B17082" s="65"/>
      <c r="C17082" s="65"/>
      <c r="D17082" s="65"/>
      <c r="E17082" s="65"/>
      <c r="F17082" s="65"/>
      <c r="G17082" s="65"/>
      <c r="H17082" s="113"/>
    </row>
    <row r="17083" spans="1:8">
      <c r="A17083" s="65"/>
      <c r="B17083" s="65"/>
      <c r="C17083" s="65"/>
      <c r="D17083" s="65"/>
      <c r="E17083" s="65"/>
      <c r="F17083" s="65"/>
      <c r="G17083" s="65"/>
      <c r="H17083" s="113"/>
    </row>
    <row r="17084" spans="1:8">
      <c r="A17084" s="65"/>
      <c r="B17084" s="65"/>
      <c r="C17084" s="65"/>
      <c r="D17084" s="65"/>
      <c r="E17084" s="65"/>
      <c r="F17084" s="65"/>
      <c r="G17084" s="65"/>
      <c r="H17084" s="113"/>
    </row>
    <row r="17085" spans="1:8">
      <c r="A17085" s="65"/>
      <c r="B17085" s="65"/>
      <c r="C17085" s="65"/>
      <c r="D17085" s="65"/>
      <c r="E17085" s="65"/>
      <c r="F17085" s="65"/>
      <c r="G17085" s="65"/>
      <c r="H17085" s="113"/>
    </row>
    <row r="17086" spans="1:8">
      <c r="A17086" s="65"/>
      <c r="B17086" s="65"/>
      <c r="C17086" s="65"/>
      <c r="D17086" s="65"/>
      <c r="E17086" s="65"/>
      <c r="F17086" s="65"/>
      <c r="G17086" s="65"/>
      <c r="H17086" s="113"/>
    </row>
    <row r="17087" spans="1:8">
      <c r="A17087" s="65"/>
      <c r="B17087" s="65"/>
      <c r="C17087" s="65"/>
      <c r="D17087" s="65"/>
      <c r="E17087" s="65"/>
      <c r="F17087" s="65"/>
      <c r="G17087" s="65"/>
      <c r="H17087" s="113"/>
    </row>
    <row r="17088" spans="1:8">
      <c r="A17088" s="65"/>
      <c r="B17088" s="65"/>
      <c r="C17088" s="65"/>
      <c r="D17088" s="65"/>
      <c r="E17088" s="65"/>
      <c r="F17088" s="65"/>
      <c r="G17088" s="65"/>
      <c r="H17088" s="113"/>
    </row>
    <row r="17089" spans="1:8">
      <c r="A17089" s="65"/>
      <c r="B17089" s="65"/>
      <c r="C17089" s="65"/>
      <c r="D17089" s="65"/>
      <c r="E17089" s="65"/>
      <c r="F17089" s="65"/>
      <c r="G17089" s="65"/>
      <c r="H17089" s="113"/>
    </row>
    <row r="17090" spans="1:8">
      <c r="A17090" s="65"/>
      <c r="B17090" s="65"/>
      <c r="C17090" s="65"/>
      <c r="D17090" s="65"/>
      <c r="E17090" s="65"/>
      <c r="F17090" s="65"/>
      <c r="G17090" s="65"/>
      <c r="H17090" s="113"/>
    </row>
    <row r="17091" spans="1:8">
      <c r="A17091" s="65"/>
      <c r="B17091" s="65"/>
      <c r="C17091" s="65"/>
      <c r="D17091" s="65"/>
      <c r="E17091" s="65"/>
      <c r="F17091" s="65"/>
      <c r="G17091" s="65"/>
      <c r="H17091" s="113"/>
    </row>
    <row r="17092" spans="1:8">
      <c r="A17092" s="65"/>
      <c r="B17092" s="65"/>
      <c r="C17092" s="65"/>
      <c r="D17092" s="65"/>
      <c r="E17092" s="65"/>
      <c r="F17092" s="65"/>
      <c r="G17092" s="65"/>
      <c r="H17092" s="113"/>
    </row>
    <row r="17093" spans="1:8">
      <c r="A17093" s="65"/>
      <c r="B17093" s="65"/>
      <c r="C17093" s="65"/>
      <c r="D17093" s="65"/>
      <c r="E17093" s="65"/>
      <c r="F17093" s="65"/>
      <c r="G17093" s="65"/>
      <c r="H17093" s="113"/>
    </row>
    <row r="17094" spans="1:8">
      <c r="A17094" s="65"/>
      <c r="B17094" s="65"/>
      <c r="C17094" s="65"/>
      <c r="D17094" s="65"/>
      <c r="E17094" s="65"/>
      <c r="F17094" s="65"/>
      <c r="G17094" s="65"/>
      <c r="H17094" s="113"/>
    </row>
    <row r="17095" spans="1:8">
      <c r="A17095" s="65"/>
      <c r="B17095" s="65"/>
      <c r="C17095" s="65"/>
      <c r="D17095" s="65"/>
      <c r="E17095" s="65"/>
      <c r="F17095" s="65"/>
      <c r="G17095" s="65"/>
      <c r="H17095" s="113"/>
    </row>
    <row r="17096" spans="1:8">
      <c r="A17096" s="65"/>
      <c r="B17096" s="65"/>
      <c r="C17096" s="65"/>
      <c r="D17096" s="65"/>
      <c r="E17096" s="65"/>
      <c r="F17096" s="65"/>
      <c r="G17096" s="65"/>
      <c r="H17096" s="113"/>
    </row>
    <row r="17097" spans="1:8">
      <c r="A17097" s="65"/>
      <c r="B17097" s="65"/>
      <c r="C17097" s="65"/>
      <c r="D17097" s="65"/>
      <c r="E17097" s="65"/>
      <c r="F17097" s="65"/>
      <c r="G17097" s="65"/>
      <c r="H17097" s="113"/>
    </row>
    <row r="17098" spans="1:8">
      <c r="A17098" s="65"/>
      <c r="B17098" s="65"/>
      <c r="C17098" s="65"/>
      <c r="D17098" s="65"/>
      <c r="E17098" s="65"/>
      <c r="F17098" s="65"/>
      <c r="G17098" s="65"/>
      <c r="H17098" s="113"/>
    </row>
    <row r="17099" spans="1:8">
      <c r="A17099" s="65"/>
      <c r="B17099" s="65"/>
      <c r="C17099" s="65"/>
      <c r="D17099" s="65"/>
      <c r="E17099" s="65"/>
      <c r="F17099" s="65"/>
      <c r="G17099" s="65"/>
      <c r="H17099" s="113"/>
    </row>
    <row r="17100" spans="1:8">
      <c r="A17100" s="65"/>
      <c r="B17100" s="65"/>
      <c r="C17100" s="65"/>
      <c r="D17100" s="65"/>
      <c r="E17100" s="65"/>
      <c r="F17100" s="65"/>
      <c r="G17100" s="65"/>
      <c r="H17100" s="113"/>
    </row>
    <row r="17101" spans="1:8">
      <c r="A17101" s="65"/>
      <c r="B17101" s="65"/>
      <c r="C17101" s="65"/>
      <c r="D17101" s="65"/>
      <c r="E17101" s="65"/>
      <c r="F17101" s="65"/>
      <c r="G17101" s="65"/>
      <c r="H17101" s="113"/>
    </row>
    <row r="17102" spans="1:8">
      <c r="A17102" s="65"/>
      <c r="B17102" s="65"/>
      <c r="C17102" s="65"/>
      <c r="D17102" s="65"/>
      <c r="E17102" s="65"/>
      <c r="F17102" s="65"/>
      <c r="G17102" s="65"/>
      <c r="H17102" s="113"/>
    </row>
    <row r="17103" spans="1:8">
      <c r="A17103" s="65"/>
      <c r="B17103" s="65"/>
      <c r="C17103" s="65"/>
      <c r="D17103" s="65"/>
      <c r="E17103" s="65"/>
      <c r="F17103" s="65"/>
      <c r="G17103" s="65"/>
      <c r="H17103" s="113"/>
    </row>
    <row r="17104" spans="1:8">
      <c r="A17104" s="65"/>
      <c r="B17104" s="65"/>
      <c r="C17104" s="65"/>
      <c r="D17104" s="65"/>
      <c r="E17104" s="65"/>
      <c r="F17104" s="65"/>
      <c r="G17104" s="65"/>
      <c r="H17104" s="113"/>
    </row>
    <row r="17105" spans="1:8">
      <c r="A17105" s="65"/>
      <c r="B17105" s="65"/>
      <c r="C17105" s="65"/>
      <c r="D17105" s="65"/>
      <c r="E17105" s="65"/>
      <c r="F17105" s="65"/>
      <c r="G17105" s="65"/>
      <c r="H17105" s="113"/>
    </row>
    <row r="17106" spans="1:8">
      <c r="A17106" s="65"/>
      <c r="B17106" s="65"/>
      <c r="C17106" s="65"/>
      <c r="D17106" s="65"/>
      <c r="E17106" s="65"/>
      <c r="F17106" s="65"/>
      <c r="G17106" s="65"/>
      <c r="H17106" s="113"/>
    </row>
    <row r="17107" spans="1:8">
      <c r="A17107" s="65"/>
      <c r="B17107" s="65"/>
      <c r="C17107" s="65"/>
      <c r="D17107" s="65"/>
      <c r="E17107" s="65"/>
      <c r="F17107" s="65"/>
      <c r="G17107" s="65"/>
      <c r="H17107" s="113"/>
    </row>
    <row r="17108" spans="1:8">
      <c r="A17108" s="65"/>
      <c r="B17108" s="65"/>
      <c r="C17108" s="65"/>
      <c r="D17108" s="65"/>
      <c r="E17108" s="65"/>
      <c r="F17108" s="65"/>
      <c r="G17108" s="65"/>
      <c r="H17108" s="113"/>
    </row>
    <row r="17109" spans="1:8">
      <c r="A17109" s="65"/>
      <c r="B17109" s="65"/>
      <c r="C17109" s="65"/>
      <c r="D17109" s="65"/>
      <c r="E17109" s="65"/>
      <c r="F17109" s="65"/>
      <c r="G17109" s="65"/>
      <c r="H17109" s="113"/>
    </row>
    <row r="17110" spans="1:8">
      <c r="A17110" s="65"/>
      <c r="B17110" s="65"/>
      <c r="C17110" s="65"/>
      <c r="D17110" s="65"/>
      <c r="E17110" s="65"/>
      <c r="F17110" s="65"/>
      <c r="G17110" s="65"/>
      <c r="H17110" s="113"/>
    </row>
    <row r="17111" spans="1:8">
      <c r="A17111" s="65"/>
      <c r="B17111" s="65"/>
      <c r="C17111" s="65"/>
      <c r="D17111" s="65"/>
      <c r="E17111" s="65"/>
      <c r="F17111" s="65"/>
      <c r="G17111" s="65"/>
      <c r="H17111" s="113"/>
    </row>
    <row r="17112" spans="1:8">
      <c r="A17112" s="65"/>
      <c r="B17112" s="65"/>
      <c r="C17112" s="65"/>
      <c r="D17112" s="65"/>
      <c r="E17112" s="65"/>
      <c r="F17112" s="65"/>
      <c r="G17112" s="65"/>
      <c r="H17112" s="113"/>
    </row>
    <row r="17113" spans="1:8">
      <c r="A17113" s="65"/>
      <c r="B17113" s="65"/>
      <c r="C17113" s="65"/>
      <c r="D17113" s="65"/>
      <c r="E17113" s="65"/>
      <c r="F17113" s="65"/>
      <c r="G17113" s="65"/>
      <c r="H17113" s="113"/>
    </row>
    <row r="17114" spans="1:8">
      <c r="A17114" s="65"/>
      <c r="B17114" s="65"/>
      <c r="C17114" s="65"/>
      <c r="D17114" s="65"/>
      <c r="E17114" s="65"/>
      <c r="F17114" s="65"/>
      <c r="G17114" s="65"/>
      <c r="H17114" s="113"/>
    </row>
    <row r="17115" spans="1:8">
      <c r="A17115" s="65"/>
      <c r="B17115" s="65"/>
      <c r="C17115" s="65"/>
      <c r="D17115" s="65"/>
      <c r="E17115" s="65"/>
      <c r="F17115" s="65"/>
      <c r="G17115" s="65"/>
      <c r="H17115" s="113"/>
    </row>
    <row r="17116" spans="1:8">
      <c r="A17116" s="65"/>
      <c r="B17116" s="65"/>
      <c r="C17116" s="65"/>
      <c r="D17116" s="65"/>
      <c r="E17116" s="65"/>
      <c r="F17116" s="65"/>
      <c r="G17116" s="65"/>
      <c r="H17116" s="113"/>
    </row>
    <row r="17117" spans="1:8">
      <c r="A17117" s="65"/>
      <c r="B17117" s="65"/>
      <c r="C17117" s="65"/>
      <c r="D17117" s="65"/>
      <c r="E17117" s="65"/>
      <c r="F17117" s="65"/>
      <c r="G17117" s="65"/>
      <c r="H17117" s="113"/>
    </row>
    <row r="17118" spans="1:8">
      <c r="A17118" s="65"/>
      <c r="B17118" s="65"/>
      <c r="C17118" s="65"/>
      <c r="D17118" s="65"/>
      <c r="E17118" s="65"/>
      <c r="F17118" s="65"/>
      <c r="G17118" s="65"/>
      <c r="H17118" s="113"/>
    </row>
    <row r="17119" spans="1:8">
      <c r="A17119" s="65"/>
      <c r="B17119" s="65"/>
      <c r="C17119" s="65"/>
      <c r="D17119" s="65"/>
      <c r="E17119" s="65"/>
      <c r="F17119" s="65"/>
      <c r="G17119" s="65"/>
      <c r="H17119" s="113"/>
    </row>
    <row r="17120" spans="1:8">
      <c r="A17120" s="65"/>
      <c r="B17120" s="65"/>
      <c r="C17120" s="65"/>
      <c r="D17120" s="65"/>
      <c r="E17120" s="65"/>
      <c r="F17120" s="65"/>
      <c r="G17120" s="65"/>
      <c r="H17120" s="113"/>
    </row>
    <row r="17121" spans="1:8">
      <c r="A17121" s="65"/>
      <c r="B17121" s="65"/>
      <c r="C17121" s="65"/>
      <c r="D17121" s="65"/>
      <c r="E17121" s="65"/>
      <c r="F17121" s="65"/>
      <c r="G17121" s="65"/>
      <c r="H17121" s="113"/>
    </row>
    <row r="17122" spans="1:8">
      <c r="A17122" s="65"/>
      <c r="B17122" s="65"/>
      <c r="C17122" s="65"/>
      <c r="D17122" s="65"/>
      <c r="E17122" s="65"/>
      <c r="F17122" s="65"/>
      <c r="G17122" s="65"/>
      <c r="H17122" s="113"/>
    </row>
    <row r="17123" spans="1:8">
      <c r="A17123" s="65"/>
      <c r="B17123" s="65"/>
      <c r="C17123" s="65"/>
      <c r="D17123" s="65"/>
      <c r="E17123" s="65"/>
      <c r="F17123" s="65"/>
      <c r="G17123" s="65"/>
      <c r="H17123" s="113"/>
    </row>
    <row r="17124" spans="1:8">
      <c r="A17124" s="65"/>
      <c r="B17124" s="65"/>
      <c r="C17124" s="65"/>
      <c r="D17124" s="65"/>
      <c r="E17124" s="65"/>
      <c r="F17124" s="65"/>
      <c r="G17124" s="65"/>
      <c r="H17124" s="113"/>
    </row>
    <row r="17125" spans="1:8">
      <c r="A17125" s="65"/>
      <c r="B17125" s="65"/>
      <c r="C17125" s="65"/>
      <c r="D17125" s="65"/>
      <c r="E17125" s="65"/>
      <c r="F17125" s="65"/>
      <c r="G17125" s="65"/>
      <c r="H17125" s="113"/>
    </row>
    <row r="17126" spans="1:8">
      <c r="A17126" s="65"/>
      <c r="B17126" s="65"/>
      <c r="C17126" s="65"/>
      <c r="D17126" s="65"/>
      <c r="E17126" s="65"/>
      <c r="F17126" s="65"/>
      <c r="G17126" s="65"/>
      <c r="H17126" s="113"/>
    </row>
    <row r="17127" spans="1:8">
      <c r="A17127" s="65"/>
      <c r="B17127" s="65"/>
      <c r="C17127" s="65"/>
      <c r="D17127" s="65"/>
      <c r="E17127" s="65"/>
      <c r="F17127" s="65"/>
      <c r="G17127" s="65"/>
      <c r="H17127" s="113"/>
    </row>
    <row r="17128" spans="1:8">
      <c r="A17128" s="65"/>
      <c r="B17128" s="65"/>
      <c r="C17128" s="65"/>
      <c r="D17128" s="65"/>
      <c r="E17128" s="65"/>
      <c r="F17128" s="65"/>
      <c r="G17128" s="65"/>
      <c r="H17128" s="113"/>
    </row>
    <row r="17129" spans="1:8">
      <c r="A17129" s="65"/>
      <c r="B17129" s="65"/>
      <c r="C17129" s="65"/>
      <c r="D17129" s="65"/>
      <c r="E17129" s="65"/>
      <c r="F17129" s="65"/>
      <c r="G17129" s="65"/>
      <c r="H17129" s="113"/>
    </row>
    <row r="17130" spans="1:8">
      <c r="A17130" s="65"/>
      <c r="B17130" s="65"/>
      <c r="C17130" s="65"/>
      <c r="D17130" s="65"/>
      <c r="E17130" s="65"/>
      <c r="F17130" s="65"/>
      <c r="G17130" s="65"/>
      <c r="H17130" s="113"/>
    </row>
    <row r="17131" spans="1:8">
      <c r="A17131" s="65"/>
      <c r="B17131" s="65"/>
      <c r="C17131" s="65"/>
      <c r="D17131" s="65"/>
      <c r="E17131" s="65"/>
      <c r="F17131" s="65"/>
      <c r="G17131" s="65"/>
      <c r="H17131" s="113"/>
    </row>
    <row r="17132" spans="1:8">
      <c r="A17132" s="65"/>
      <c r="B17132" s="65"/>
      <c r="C17132" s="65"/>
      <c r="D17132" s="65"/>
      <c r="E17132" s="65"/>
      <c r="F17132" s="65"/>
      <c r="G17132" s="65"/>
      <c r="H17132" s="113"/>
    </row>
    <row r="17133" spans="1:8">
      <c r="A17133" s="65"/>
      <c r="B17133" s="65"/>
      <c r="C17133" s="65"/>
      <c r="D17133" s="65"/>
      <c r="E17133" s="65"/>
      <c r="F17133" s="65"/>
      <c r="G17133" s="65"/>
      <c r="H17133" s="113"/>
    </row>
    <row r="17134" spans="1:8">
      <c r="A17134" s="65"/>
      <c r="B17134" s="65"/>
      <c r="C17134" s="65"/>
      <c r="D17134" s="65"/>
      <c r="E17134" s="65"/>
      <c r="F17134" s="65"/>
      <c r="G17134" s="65"/>
      <c r="H17134" s="113"/>
    </row>
    <row r="17135" spans="1:8">
      <c r="A17135" s="65"/>
      <c r="B17135" s="65"/>
      <c r="C17135" s="65"/>
      <c r="D17135" s="65"/>
      <c r="E17135" s="65"/>
      <c r="F17135" s="65"/>
      <c r="G17135" s="65"/>
      <c r="H17135" s="113"/>
    </row>
    <row r="17136" spans="1:8">
      <c r="A17136" s="65"/>
      <c r="B17136" s="65"/>
      <c r="C17136" s="65"/>
      <c r="D17136" s="65"/>
      <c r="E17136" s="65"/>
      <c r="F17136" s="65"/>
      <c r="G17136" s="65"/>
      <c r="H17136" s="113"/>
    </row>
    <row r="17137" spans="1:8">
      <c r="A17137" s="65"/>
      <c r="B17137" s="65"/>
      <c r="C17137" s="65"/>
      <c r="D17137" s="65"/>
      <c r="E17137" s="65"/>
      <c r="F17137" s="65"/>
      <c r="G17137" s="65"/>
      <c r="H17137" s="113"/>
    </row>
    <row r="17138" spans="1:8">
      <c r="A17138" s="65"/>
      <c r="B17138" s="65"/>
      <c r="C17138" s="65"/>
      <c r="D17138" s="65"/>
      <c r="E17138" s="65"/>
      <c r="F17138" s="65"/>
      <c r="G17138" s="65"/>
      <c r="H17138" s="113"/>
    </row>
    <row r="17139" spans="1:8">
      <c r="A17139" s="65"/>
      <c r="B17139" s="65"/>
      <c r="C17139" s="65"/>
      <c r="D17139" s="65"/>
      <c r="E17139" s="65"/>
      <c r="F17139" s="65"/>
      <c r="G17139" s="65"/>
      <c r="H17139" s="113"/>
    </row>
    <row r="17140" spans="1:8">
      <c r="A17140" s="65"/>
      <c r="B17140" s="65"/>
      <c r="C17140" s="65"/>
      <c r="D17140" s="65"/>
      <c r="E17140" s="65"/>
      <c r="F17140" s="65"/>
      <c r="G17140" s="65"/>
      <c r="H17140" s="113"/>
    </row>
    <row r="17141" spans="1:8">
      <c r="A17141" s="65"/>
      <c r="B17141" s="65"/>
      <c r="C17141" s="65"/>
      <c r="D17141" s="65"/>
      <c r="E17141" s="65"/>
      <c r="F17141" s="65"/>
      <c r="G17141" s="65"/>
      <c r="H17141" s="113"/>
    </row>
    <row r="17142" spans="1:8">
      <c r="A17142" s="65"/>
      <c r="B17142" s="65"/>
      <c r="C17142" s="65"/>
      <c r="D17142" s="65"/>
      <c r="E17142" s="65"/>
      <c r="F17142" s="65"/>
      <c r="G17142" s="65"/>
      <c r="H17142" s="113"/>
    </row>
    <row r="17143" spans="1:8">
      <c r="A17143" s="65"/>
      <c r="B17143" s="65"/>
      <c r="C17143" s="65"/>
      <c r="D17143" s="65"/>
      <c r="E17143" s="65"/>
      <c r="F17143" s="65"/>
      <c r="G17143" s="65"/>
      <c r="H17143" s="113"/>
    </row>
    <row r="17144" spans="1:8">
      <c r="A17144" s="65"/>
      <c r="B17144" s="65"/>
      <c r="C17144" s="65"/>
      <c r="D17144" s="65"/>
      <c r="E17144" s="65"/>
      <c r="F17144" s="65"/>
      <c r="G17144" s="65"/>
      <c r="H17144" s="113"/>
    </row>
    <row r="17145" spans="1:8">
      <c r="A17145" s="65"/>
      <c r="B17145" s="65"/>
      <c r="C17145" s="65"/>
      <c r="D17145" s="65"/>
      <c r="E17145" s="65"/>
      <c r="F17145" s="65"/>
      <c r="G17145" s="65"/>
      <c r="H17145" s="113"/>
    </row>
    <row r="17146" spans="1:8">
      <c r="A17146" s="65"/>
      <c r="B17146" s="65"/>
      <c r="C17146" s="65"/>
      <c r="D17146" s="65"/>
      <c r="E17146" s="65"/>
      <c r="F17146" s="65"/>
      <c r="G17146" s="65"/>
      <c r="H17146" s="113"/>
    </row>
    <row r="17147" spans="1:8">
      <c r="A17147" s="65"/>
      <c r="B17147" s="65"/>
      <c r="C17147" s="65"/>
      <c r="D17147" s="65"/>
      <c r="E17147" s="65"/>
      <c r="F17147" s="65"/>
      <c r="G17147" s="65"/>
      <c r="H17147" s="113"/>
    </row>
    <row r="17148" spans="1:8">
      <c r="A17148" s="65"/>
      <c r="B17148" s="65"/>
      <c r="C17148" s="65"/>
      <c r="D17148" s="65"/>
      <c r="E17148" s="65"/>
      <c r="F17148" s="65"/>
      <c r="G17148" s="65"/>
      <c r="H17148" s="113"/>
    </row>
    <row r="17149" spans="1:8">
      <c r="A17149" s="65"/>
      <c r="B17149" s="65"/>
      <c r="C17149" s="65"/>
      <c r="D17149" s="65"/>
      <c r="E17149" s="65"/>
      <c r="F17149" s="65"/>
      <c r="G17149" s="65"/>
      <c r="H17149" s="113"/>
    </row>
    <row r="17150" spans="1:8">
      <c r="A17150" s="65"/>
      <c r="B17150" s="65"/>
      <c r="C17150" s="65"/>
      <c r="D17150" s="65"/>
      <c r="E17150" s="65"/>
      <c r="F17150" s="65"/>
      <c r="G17150" s="65"/>
      <c r="H17150" s="113"/>
    </row>
    <row r="17151" spans="1:8">
      <c r="A17151" s="65"/>
      <c r="B17151" s="65"/>
      <c r="C17151" s="65"/>
      <c r="D17151" s="65"/>
      <c r="E17151" s="65"/>
      <c r="F17151" s="65"/>
      <c r="G17151" s="65"/>
      <c r="H17151" s="113"/>
    </row>
    <row r="17152" spans="1:8">
      <c r="A17152" s="65"/>
      <c r="B17152" s="65"/>
      <c r="C17152" s="65"/>
      <c r="D17152" s="65"/>
      <c r="E17152" s="65"/>
      <c r="F17152" s="65"/>
      <c r="G17152" s="65"/>
      <c r="H17152" s="113"/>
    </row>
    <row r="17153" spans="1:8">
      <c r="A17153" s="65"/>
      <c r="B17153" s="65"/>
      <c r="C17153" s="65"/>
      <c r="D17153" s="65"/>
      <c r="E17153" s="65"/>
      <c r="F17153" s="65"/>
      <c r="G17153" s="65"/>
      <c r="H17153" s="113"/>
    </row>
    <row r="17154" spans="1:8">
      <c r="A17154" s="65"/>
      <c r="B17154" s="65"/>
      <c r="C17154" s="65"/>
      <c r="D17154" s="65"/>
      <c r="E17154" s="65"/>
      <c r="F17154" s="65"/>
      <c r="G17154" s="65"/>
      <c r="H17154" s="113"/>
    </row>
    <row r="17155" spans="1:8">
      <c r="A17155" s="65"/>
      <c r="B17155" s="65"/>
      <c r="C17155" s="65"/>
      <c r="D17155" s="65"/>
      <c r="E17155" s="65"/>
      <c r="F17155" s="65"/>
      <c r="G17155" s="65"/>
      <c r="H17155" s="113"/>
    </row>
    <row r="17156" spans="1:8">
      <c r="A17156" s="65"/>
      <c r="B17156" s="65"/>
      <c r="C17156" s="65"/>
      <c r="D17156" s="65"/>
      <c r="E17156" s="65"/>
      <c r="F17156" s="65"/>
      <c r="G17156" s="65"/>
      <c r="H17156" s="113"/>
    </row>
    <row r="17157" spans="1:8">
      <c r="A17157" s="65"/>
      <c r="B17157" s="65"/>
      <c r="C17157" s="65"/>
      <c r="D17157" s="65"/>
      <c r="E17157" s="65"/>
      <c r="F17157" s="65"/>
      <c r="G17157" s="65"/>
      <c r="H17157" s="113"/>
    </row>
    <row r="17158" spans="1:8">
      <c r="A17158" s="65"/>
      <c r="B17158" s="65"/>
      <c r="C17158" s="65"/>
      <c r="D17158" s="65"/>
      <c r="E17158" s="65"/>
      <c r="F17158" s="65"/>
      <c r="G17158" s="65"/>
      <c r="H17158" s="113"/>
    </row>
    <row r="17159" spans="1:8">
      <c r="A17159" s="65"/>
      <c r="B17159" s="65"/>
      <c r="C17159" s="65"/>
      <c r="D17159" s="65"/>
      <c r="E17159" s="65"/>
      <c r="F17159" s="65"/>
      <c r="G17159" s="65"/>
      <c r="H17159" s="113"/>
    </row>
    <row r="17160" spans="1:8">
      <c r="A17160" s="65"/>
      <c r="B17160" s="65"/>
      <c r="C17160" s="65"/>
      <c r="D17160" s="65"/>
      <c r="E17160" s="65"/>
      <c r="F17160" s="65"/>
      <c r="G17160" s="65"/>
      <c r="H17160" s="113"/>
    </row>
    <row r="17161" spans="1:8">
      <c r="A17161" s="65"/>
      <c r="B17161" s="65"/>
      <c r="C17161" s="65"/>
      <c r="D17161" s="65"/>
      <c r="E17161" s="65"/>
      <c r="F17161" s="65"/>
      <c r="G17161" s="65"/>
      <c r="H17161" s="113"/>
    </row>
    <row r="17162" spans="1:8">
      <c r="A17162" s="65"/>
      <c r="B17162" s="65"/>
      <c r="C17162" s="65"/>
      <c r="D17162" s="65"/>
      <c r="E17162" s="65"/>
      <c r="F17162" s="65"/>
      <c r="G17162" s="65"/>
      <c r="H17162" s="113"/>
    </row>
    <row r="17163" spans="1:8">
      <c r="A17163" s="65"/>
      <c r="B17163" s="65"/>
      <c r="C17163" s="65"/>
      <c r="D17163" s="65"/>
      <c r="E17163" s="65"/>
      <c r="F17163" s="65"/>
      <c r="G17163" s="65"/>
      <c r="H17163" s="113"/>
    </row>
    <row r="17164" spans="1:8">
      <c r="A17164" s="65"/>
      <c r="B17164" s="65"/>
      <c r="C17164" s="65"/>
      <c r="D17164" s="65"/>
      <c r="E17164" s="65"/>
      <c r="F17164" s="65"/>
      <c r="G17164" s="65"/>
      <c r="H17164" s="113"/>
    </row>
    <row r="17165" spans="1:8">
      <c r="A17165" s="65"/>
      <c r="B17165" s="65"/>
      <c r="C17165" s="65"/>
      <c r="D17165" s="65"/>
      <c r="E17165" s="65"/>
      <c r="F17165" s="65"/>
      <c r="G17165" s="65"/>
      <c r="H17165" s="113"/>
    </row>
    <row r="17166" spans="1:8">
      <c r="A17166" s="65"/>
      <c r="B17166" s="65"/>
      <c r="C17166" s="65"/>
      <c r="D17166" s="65"/>
      <c r="E17166" s="65"/>
      <c r="F17166" s="65"/>
      <c r="G17166" s="65"/>
      <c r="H17166" s="113"/>
    </row>
    <row r="17167" spans="1:8">
      <c r="A17167" s="65"/>
      <c r="B17167" s="65"/>
      <c r="C17167" s="65"/>
      <c r="D17167" s="65"/>
      <c r="E17167" s="65"/>
      <c r="F17167" s="65"/>
      <c r="G17167" s="65"/>
      <c r="H17167" s="113"/>
    </row>
    <row r="17168" spans="1:8">
      <c r="A17168" s="65"/>
      <c r="B17168" s="65"/>
      <c r="C17168" s="65"/>
      <c r="D17168" s="65"/>
      <c r="E17168" s="65"/>
      <c r="F17168" s="65"/>
      <c r="G17168" s="65"/>
      <c r="H17168" s="113"/>
    </row>
    <row r="17169" spans="1:8">
      <c r="A17169" s="65"/>
      <c r="B17169" s="65"/>
      <c r="C17169" s="65"/>
      <c r="D17169" s="65"/>
      <c r="E17169" s="65"/>
      <c r="F17169" s="65"/>
      <c r="G17169" s="65"/>
      <c r="H17169" s="113"/>
    </row>
    <row r="17170" spans="1:8">
      <c r="A17170" s="65"/>
      <c r="B17170" s="65"/>
      <c r="C17170" s="65"/>
      <c r="D17170" s="65"/>
      <c r="E17170" s="65"/>
      <c r="F17170" s="65"/>
      <c r="G17170" s="65"/>
      <c r="H17170" s="113"/>
    </row>
    <row r="17171" spans="1:8">
      <c r="A17171" s="65"/>
      <c r="B17171" s="65"/>
      <c r="C17171" s="65"/>
      <c r="D17171" s="65"/>
      <c r="E17171" s="65"/>
      <c r="F17171" s="65"/>
      <c r="G17171" s="65"/>
      <c r="H17171" s="113"/>
    </row>
    <row r="17172" spans="1:8">
      <c r="A17172" s="65"/>
      <c r="B17172" s="65"/>
      <c r="C17172" s="65"/>
      <c r="D17172" s="65"/>
      <c r="E17172" s="65"/>
      <c r="F17172" s="65"/>
      <c r="G17172" s="65"/>
      <c r="H17172" s="113"/>
    </row>
    <row r="17173" spans="1:8">
      <c r="A17173" s="65"/>
      <c r="B17173" s="65"/>
      <c r="C17173" s="65"/>
      <c r="D17173" s="65"/>
      <c r="E17173" s="65"/>
      <c r="F17173" s="65"/>
      <c r="G17173" s="65"/>
      <c r="H17173" s="113"/>
    </row>
    <row r="17174" spans="1:8">
      <c r="A17174" s="65"/>
      <c r="B17174" s="65"/>
      <c r="C17174" s="65"/>
      <c r="D17174" s="65"/>
      <c r="E17174" s="65"/>
      <c r="F17174" s="65"/>
      <c r="G17174" s="65"/>
      <c r="H17174" s="113"/>
    </row>
    <row r="17175" spans="1:8">
      <c r="A17175" s="65"/>
      <c r="B17175" s="65"/>
      <c r="C17175" s="65"/>
      <c r="D17175" s="65"/>
      <c r="E17175" s="65"/>
      <c r="F17175" s="65"/>
      <c r="G17175" s="65"/>
      <c r="H17175" s="113"/>
    </row>
    <row r="17176" spans="1:8">
      <c r="A17176" s="65"/>
      <c r="B17176" s="65"/>
      <c r="C17176" s="65"/>
      <c r="D17176" s="65"/>
      <c r="E17176" s="65"/>
      <c r="F17176" s="65"/>
      <c r="G17176" s="65"/>
      <c r="H17176" s="113"/>
    </row>
    <row r="17177" spans="1:8">
      <c r="A17177" s="65"/>
      <c r="B17177" s="65"/>
      <c r="C17177" s="65"/>
      <c r="D17177" s="65"/>
      <c r="E17177" s="65"/>
      <c r="F17177" s="65"/>
      <c r="G17177" s="65"/>
      <c r="H17177" s="113"/>
    </row>
    <row r="17178" spans="1:8">
      <c r="A17178" s="65"/>
      <c r="B17178" s="65"/>
      <c r="C17178" s="65"/>
      <c r="D17178" s="65"/>
      <c r="E17178" s="65"/>
      <c r="F17178" s="65"/>
      <c r="G17178" s="65"/>
      <c r="H17178" s="113"/>
    </row>
    <row r="17179" spans="1:8">
      <c r="A17179" s="65"/>
      <c r="B17179" s="65"/>
      <c r="C17179" s="65"/>
      <c r="D17179" s="65"/>
      <c r="E17179" s="65"/>
      <c r="F17179" s="65"/>
      <c r="G17179" s="65"/>
      <c r="H17179" s="113"/>
    </row>
    <row r="17180" spans="1:8">
      <c r="A17180" s="65"/>
      <c r="B17180" s="65"/>
      <c r="C17180" s="65"/>
      <c r="D17180" s="65"/>
      <c r="E17180" s="65"/>
      <c r="F17180" s="65"/>
      <c r="G17180" s="65"/>
      <c r="H17180" s="113"/>
    </row>
    <row r="17181" spans="1:8">
      <c r="A17181" s="65"/>
      <c r="B17181" s="65"/>
      <c r="C17181" s="65"/>
      <c r="D17181" s="65"/>
      <c r="E17181" s="65"/>
      <c r="F17181" s="65"/>
      <c r="G17181" s="65"/>
      <c r="H17181" s="113"/>
    </row>
    <row r="17182" spans="1:8">
      <c r="A17182" s="65"/>
      <c r="B17182" s="65"/>
      <c r="C17182" s="65"/>
      <c r="D17182" s="65"/>
      <c r="E17182" s="65"/>
      <c r="F17182" s="65"/>
      <c r="G17182" s="65"/>
      <c r="H17182" s="113"/>
    </row>
    <row r="17183" spans="1:8">
      <c r="A17183" s="65"/>
      <c r="B17183" s="65"/>
      <c r="C17183" s="65"/>
      <c r="D17183" s="65"/>
      <c r="E17183" s="65"/>
      <c r="F17183" s="65"/>
      <c r="G17183" s="65"/>
      <c r="H17183" s="113"/>
    </row>
    <row r="17184" spans="1:8">
      <c r="A17184" s="65"/>
      <c r="B17184" s="65"/>
      <c r="C17184" s="65"/>
      <c r="D17184" s="65"/>
      <c r="E17184" s="65"/>
      <c r="F17184" s="65"/>
      <c r="G17184" s="65"/>
      <c r="H17184" s="113"/>
    </row>
    <row r="17185" spans="1:8">
      <c r="A17185" s="65"/>
      <c r="B17185" s="65"/>
      <c r="C17185" s="65"/>
      <c r="D17185" s="65"/>
      <c r="E17185" s="65"/>
      <c r="F17185" s="65"/>
      <c r="G17185" s="65"/>
      <c r="H17185" s="113"/>
    </row>
    <row r="17186" spans="1:8">
      <c r="A17186" s="65"/>
      <c r="B17186" s="65"/>
      <c r="C17186" s="65"/>
      <c r="D17186" s="65"/>
      <c r="E17186" s="65"/>
      <c r="F17186" s="65"/>
      <c r="G17186" s="65"/>
      <c r="H17186" s="113"/>
    </row>
    <row r="17187" spans="1:8">
      <c r="A17187" s="65"/>
      <c r="B17187" s="65"/>
      <c r="C17187" s="65"/>
      <c r="D17187" s="65"/>
      <c r="E17187" s="65"/>
      <c r="F17187" s="65"/>
      <c r="G17187" s="65"/>
      <c r="H17187" s="113"/>
    </row>
    <row r="17188" spans="1:8">
      <c r="A17188" s="65"/>
      <c r="B17188" s="65"/>
      <c r="C17188" s="65"/>
      <c r="D17188" s="65"/>
      <c r="E17188" s="65"/>
      <c r="F17188" s="65"/>
      <c r="G17188" s="65"/>
      <c r="H17188" s="113"/>
    </row>
    <row r="17189" spans="1:8">
      <c r="A17189" s="65"/>
      <c r="B17189" s="65"/>
      <c r="C17189" s="65"/>
      <c r="D17189" s="65"/>
      <c r="E17189" s="65"/>
      <c r="F17189" s="65"/>
      <c r="G17189" s="65"/>
      <c r="H17189" s="113"/>
    </row>
    <row r="17190" spans="1:8">
      <c r="A17190" s="65"/>
      <c r="B17190" s="65"/>
      <c r="C17190" s="65"/>
      <c r="D17190" s="65"/>
      <c r="E17190" s="65"/>
      <c r="F17190" s="65"/>
      <c r="G17190" s="65"/>
      <c r="H17190" s="113"/>
    </row>
    <row r="17191" spans="1:8">
      <c r="A17191" s="65"/>
      <c r="B17191" s="65"/>
      <c r="C17191" s="65"/>
      <c r="D17191" s="65"/>
      <c r="E17191" s="65"/>
      <c r="F17191" s="65"/>
      <c r="G17191" s="65"/>
      <c r="H17191" s="113"/>
    </row>
    <row r="17192" spans="1:8">
      <c r="A17192" s="65"/>
      <c r="B17192" s="65"/>
      <c r="C17192" s="65"/>
      <c r="D17192" s="65"/>
      <c r="E17192" s="65"/>
      <c r="F17192" s="65"/>
      <c r="G17192" s="65"/>
      <c r="H17192" s="113"/>
    </row>
    <row r="17193" spans="1:8">
      <c r="A17193" s="65"/>
      <c r="B17193" s="65"/>
      <c r="C17193" s="65"/>
      <c r="D17193" s="65"/>
      <c r="E17193" s="65"/>
      <c r="F17193" s="65"/>
      <c r="G17193" s="65"/>
      <c r="H17193" s="113"/>
    </row>
    <row r="17194" spans="1:8">
      <c r="A17194" s="65"/>
      <c r="B17194" s="65"/>
      <c r="C17194" s="65"/>
      <c r="D17194" s="65"/>
      <c r="E17194" s="65"/>
      <c r="F17194" s="65"/>
      <c r="G17194" s="65"/>
      <c r="H17194" s="113"/>
    </row>
    <row r="17195" spans="1:8">
      <c r="A17195" s="65"/>
      <c r="B17195" s="65"/>
      <c r="C17195" s="65"/>
      <c r="D17195" s="65"/>
      <c r="E17195" s="65"/>
      <c r="F17195" s="65"/>
      <c r="G17195" s="65"/>
      <c r="H17195" s="113"/>
    </row>
    <row r="17196" spans="1:8">
      <c r="A17196" s="65"/>
      <c r="B17196" s="65"/>
      <c r="C17196" s="65"/>
      <c r="D17196" s="65"/>
      <c r="E17196" s="65"/>
      <c r="F17196" s="65"/>
      <c r="G17196" s="65"/>
      <c r="H17196" s="113"/>
    </row>
    <row r="17197" spans="1:8">
      <c r="A17197" s="65"/>
      <c r="B17197" s="65"/>
      <c r="C17197" s="65"/>
      <c r="D17197" s="65"/>
      <c r="E17197" s="65"/>
      <c r="F17197" s="65"/>
      <c r="G17197" s="65"/>
      <c r="H17197" s="113"/>
    </row>
    <row r="17198" spans="1:8">
      <c r="A17198" s="65"/>
      <c r="B17198" s="65"/>
      <c r="C17198" s="65"/>
      <c r="D17198" s="65"/>
      <c r="E17198" s="65"/>
      <c r="F17198" s="65"/>
      <c r="G17198" s="65"/>
      <c r="H17198" s="113"/>
    </row>
    <row r="17199" spans="1:8">
      <c r="A17199" s="65"/>
      <c r="B17199" s="65"/>
      <c r="C17199" s="65"/>
      <c r="D17199" s="65"/>
      <c r="E17199" s="65"/>
      <c r="F17199" s="65"/>
      <c r="G17199" s="65"/>
      <c r="H17199" s="113"/>
    </row>
    <row r="17200" spans="1:8">
      <c r="A17200" s="65"/>
      <c r="B17200" s="65"/>
      <c r="C17200" s="65"/>
      <c r="D17200" s="65"/>
      <c r="E17200" s="65"/>
      <c r="F17200" s="65"/>
      <c r="G17200" s="65"/>
      <c r="H17200" s="113"/>
    </row>
    <row r="17201" spans="1:8">
      <c r="A17201" s="65"/>
      <c r="B17201" s="65"/>
      <c r="C17201" s="65"/>
      <c r="D17201" s="65"/>
      <c r="E17201" s="65"/>
      <c r="F17201" s="65"/>
      <c r="G17201" s="65"/>
      <c r="H17201" s="113"/>
    </row>
    <row r="17202" spans="1:8">
      <c r="A17202" s="65"/>
      <c r="B17202" s="65"/>
      <c r="C17202" s="65"/>
      <c r="D17202" s="65"/>
      <c r="E17202" s="65"/>
      <c r="F17202" s="65"/>
      <c r="G17202" s="65"/>
      <c r="H17202" s="113"/>
    </row>
    <row r="17203" spans="1:8">
      <c r="A17203" s="65"/>
      <c r="B17203" s="65"/>
      <c r="C17203" s="65"/>
      <c r="D17203" s="65"/>
      <c r="E17203" s="65"/>
      <c r="F17203" s="65"/>
      <c r="G17203" s="65"/>
      <c r="H17203" s="113"/>
    </row>
    <row r="17204" spans="1:8">
      <c r="A17204" s="65"/>
      <c r="B17204" s="65"/>
      <c r="C17204" s="65"/>
      <c r="D17204" s="65"/>
      <c r="E17204" s="65"/>
      <c r="F17204" s="65"/>
      <c r="G17204" s="65"/>
      <c r="H17204" s="113"/>
    </row>
    <row r="17205" spans="1:8">
      <c r="A17205" s="65"/>
      <c r="B17205" s="65"/>
      <c r="C17205" s="65"/>
      <c r="D17205" s="65"/>
      <c r="E17205" s="65"/>
      <c r="F17205" s="65"/>
      <c r="G17205" s="65"/>
      <c r="H17205" s="113"/>
    </row>
    <row r="17206" spans="1:8">
      <c r="A17206" s="65"/>
      <c r="B17206" s="65"/>
      <c r="C17206" s="65"/>
      <c r="D17206" s="65"/>
      <c r="E17206" s="65"/>
      <c r="F17206" s="65"/>
      <c r="G17206" s="65"/>
      <c r="H17206" s="113"/>
    </row>
    <row r="17207" spans="1:8">
      <c r="A17207" s="65"/>
      <c r="B17207" s="65"/>
      <c r="C17207" s="65"/>
      <c r="D17207" s="65"/>
      <c r="E17207" s="65"/>
      <c r="F17207" s="65"/>
      <c r="G17207" s="65"/>
      <c r="H17207" s="113"/>
    </row>
    <row r="17208" spans="1:8">
      <c r="A17208" s="65"/>
      <c r="B17208" s="65"/>
      <c r="C17208" s="65"/>
      <c r="D17208" s="65"/>
      <c r="E17208" s="65"/>
      <c r="F17208" s="65"/>
      <c r="G17208" s="65"/>
      <c r="H17208" s="113"/>
    </row>
    <row r="17209" spans="1:8">
      <c r="A17209" s="65"/>
      <c r="B17209" s="65"/>
      <c r="C17209" s="65"/>
      <c r="D17209" s="65"/>
      <c r="E17209" s="65"/>
      <c r="F17209" s="65"/>
      <c r="G17209" s="65"/>
      <c r="H17209" s="113"/>
    </row>
    <row r="17210" spans="1:8">
      <c r="A17210" s="65"/>
      <c r="B17210" s="65"/>
      <c r="C17210" s="65"/>
      <c r="D17210" s="65"/>
      <c r="E17210" s="65"/>
      <c r="F17210" s="65"/>
      <c r="G17210" s="65"/>
      <c r="H17210" s="113"/>
    </row>
    <row r="17211" spans="1:8">
      <c r="A17211" s="65"/>
      <c r="B17211" s="65"/>
      <c r="C17211" s="65"/>
      <c r="D17211" s="65"/>
      <c r="E17211" s="65"/>
      <c r="F17211" s="65"/>
      <c r="G17211" s="65"/>
      <c r="H17211" s="113"/>
    </row>
    <row r="17212" spans="1:8">
      <c r="A17212" s="65"/>
      <c r="B17212" s="65"/>
      <c r="C17212" s="65"/>
      <c r="D17212" s="65"/>
      <c r="E17212" s="65"/>
      <c r="F17212" s="65"/>
      <c r="G17212" s="65"/>
      <c r="H17212" s="113"/>
    </row>
    <row r="17213" spans="1:8">
      <c r="A17213" s="65"/>
      <c r="B17213" s="65"/>
      <c r="C17213" s="65"/>
      <c r="D17213" s="65"/>
      <c r="E17213" s="65"/>
      <c r="F17213" s="65"/>
      <c r="G17213" s="65"/>
      <c r="H17213" s="113"/>
    </row>
    <row r="17214" spans="1:8">
      <c r="A17214" s="65"/>
      <c r="B17214" s="65"/>
      <c r="C17214" s="65"/>
      <c r="D17214" s="65"/>
      <c r="E17214" s="65"/>
      <c r="F17214" s="65"/>
      <c r="G17214" s="65"/>
      <c r="H17214" s="113"/>
    </row>
    <row r="17215" spans="1:8">
      <c r="A17215" s="65"/>
      <c r="B17215" s="65"/>
      <c r="C17215" s="65"/>
      <c r="D17215" s="65"/>
      <c r="E17215" s="65"/>
      <c r="F17215" s="65"/>
      <c r="G17215" s="65"/>
      <c r="H17215" s="113"/>
    </row>
    <row r="17216" spans="1:8">
      <c r="A17216" s="65"/>
      <c r="B17216" s="65"/>
      <c r="C17216" s="65"/>
      <c r="D17216" s="65"/>
      <c r="E17216" s="65"/>
      <c r="F17216" s="65"/>
      <c r="G17216" s="65"/>
      <c r="H17216" s="113"/>
    </row>
    <row r="17217" spans="1:8">
      <c r="A17217" s="65"/>
      <c r="B17217" s="65"/>
      <c r="C17217" s="65"/>
      <c r="D17217" s="65"/>
      <c r="E17217" s="65"/>
      <c r="F17217" s="65"/>
      <c r="G17217" s="65"/>
      <c r="H17217" s="113"/>
    </row>
    <row r="17218" spans="1:8">
      <c r="A17218" s="65"/>
      <c r="B17218" s="65"/>
      <c r="C17218" s="65"/>
      <c r="D17218" s="65"/>
      <c r="E17218" s="65"/>
      <c r="F17218" s="65"/>
      <c r="G17218" s="65"/>
      <c r="H17218" s="113"/>
    </row>
    <row r="17219" spans="1:8">
      <c r="A17219" s="65"/>
      <c r="B17219" s="65"/>
      <c r="C17219" s="65"/>
      <c r="D17219" s="65"/>
      <c r="E17219" s="65"/>
      <c r="F17219" s="65"/>
      <c r="G17219" s="65"/>
      <c r="H17219" s="113"/>
    </row>
    <row r="17220" spans="1:8">
      <c r="A17220" s="65"/>
      <c r="B17220" s="65"/>
      <c r="C17220" s="65"/>
      <c r="D17220" s="65"/>
      <c r="E17220" s="65"/>
      <c r="F17220" s="65"/>
      <c r="G17220" s="65"/>
      <c r="H17220" s="113"/>
    </row>
    <row r="17221" spans="1:8">
      <c r="A17221" s="65"/>
      <c r="B17221" s="65"/>
      <c r="C17221" s="65"/>
      <c r="D17221" s="65"/>
      <c r="E17221" s="65"/>
      <c r="F17221" s="65"/>
      <c r="G17221" s="65"/>
      <c r="H17221" s="113"/>
    </row>
    <row r="17222" spans="1:8">
      <c r="A17222" s="65"/>
      <c r="B17222" s="65"/>
      <c r="C17222" s="65"/>
      <c r="D17222" s="65"/>
      <c r="E17222" s="65"/>
      <c r="F17222" s="65"/>
      <c r="G17222" s="65"/>
      <c r="H17222" s="113"/>
    </row>
    <row r="17223" spans="1:8">
      <c r="A17223" s="65"/>
      <c r="B17223" s="65"/>
      <c r="C17223" s="65"/>
      <c r="D17223" s="65"/>
      <c r="E17223" s="65"/>
      <c r="F17223" s="65"/>
      <c r="G17223" s="65"/>
      <c r="H17223" s="113"/>
    </row>
    <row r="17224" spans="1:8">
      <c r="A17224" s="65"/>
      <c r="B17224" s="65"/>
      <c r="C17224" s="65"/>
      <c r="D17224" s="65"/>
      <c r="E17224" s="65"/>
      <c r="F17224" s="65"/>
      <c r="G17224" s="65"/>
      <c r="H17224" s="113"/>
    </row>
    <row r="17225" spans="1:8">
      <c r="A17225" s="65"/>
      <c r="B17225" s="65"/>
      <c r="C17225" s="65"/>
      <c r="D17225" s="65"/>
      <c r="E17225" s="65"/>
      <c r="F17225" s="65"/>
      <c r="G17225" s="65"/>
      <c r="H17225" s="113"/>
    </row>
    <row r="17226" spans="1:8">
      <c r="A17226" s="65"/>
      <c r="B17226" s="65"/>
      <c r="C17226" s="65"/>
      <c r="D17226" s="65"/>
      <c r="E17226" s="65"/>
      <c r="F17226" s="65"/>
      <c r="G17226" s="65"/>
      <c r="H17226" s="113"/>
    </row>
    <row r="17227" spans="1:8">
      <c r="A17227" s="65"/>
      <c r="B17227" s="65"/>
      <c r="C17227" s="65"/>
      <c r="D17227" s="65"/>
      <c r="E17227" s="65"/>
      <c r="F17227" s="65"/>
      <c r="G17227" s="65"/>
      <c r="H17227" s="113"/>
    </row>
    <row r="17228" spans="1:8">
      <c r="A17228" s="65"/>
      <c r="B17228" s="65"/>
      <c r="C17228" s="65"/>
      <c r="D17228" s="65"/>
      <c r="E17228" s="65"/>
      <c r="F17228" s="65"/>
      <c r="G17228" s="65"/>
      <c r="H17228" s="113"/>
    </row>
    <row r="17229" spans="1:8">
      <c r="A17229" s="65"/>
      <c r="B17229" s="65"/>
      <c r="C17229" s="65"/>
      <c r="D17229" s="65"/>
      <c r="E17229" s="65"/>
      <c r="F17229" s="65"/>
      <c r="G17229" s="65"/>
      <c r="H17229" s="113"/>
    </row>
    <row r="17230" spans="1:8">
      <c r="A17230" s="65"/>
      <c r="B17230" s="65"/>
      <c r="C17230" s="65"/>
      <c r="D17230" s="65"/>
      <c r="E17230" s="65"/>
      <c r="F17230" s="65"/>
      <c r="G17230" s="65"/>
      <c r="H17230" s="113"/>
    </row>
    <row r="17231" spans="1:8">
      <c r="A17231" s="65"/>
      <c r="B17231" s="65"/>
      <c r="C17231" s="65"/>
      <c r="D17231" s="65"/>
      <c r="E17231" s="65"/>
      <c r="F17231" s="65"/>
      <c r="G17231" s="65"/>
      <c r="H17231" s="113"/>
    </row>
    <row r="17232" spans="1:8">
      <c r="A17232" s="65"/>
      <c r="B17232" s="65"/>
      <c r="C17232" s="65"/>
      <c r="D17232" s="65"/>
      <c r="E17232" s="65"/>
      <c r="F17232" s="65"/>
      <c r="G17232" s="65"/>
      <c r="H17232" s="113"/>
    </row>
    <row r="17233" spans="1:8">
      <c r="A17233" s="65"/>
      <c r="B17233" s="65"/>
      <c r="C17233" s="65"/>
      <c r="D17233" s="65"/>
      <c r="E17233" s="65"/>
      <c r="F17233" s="65"/>
      <c r="G17233" s="65"/>
      <c r="H17233" s="113"/>
    </row>
    <row r="17234" spans="1:8">
      <c r="A17234" s="65"/>
      <c r="B17234" s="65"/>
      <c r="C17234" s="65"/>
      <c r="D17234" s="65"/>
      <c r="E17234" s="65"/>
      <c r="F17234" s="65"/>
      <c r="G17234" s="65"/>
      <c r="H17234" s="113"/>
    </row>
    <row r="17235" spans="1:8">
      <c r="A17235" s="65"/>
      <c r="B17235" s="65"/>
      <c r="C17235" s="65"/>
      <c r="D17235" s="65"/>
      <c r="E17235" s="65"/>
      <c r="F17235" s="65"/>
      <c r="G17235" s="65"/>
      <c r="H17235" s="113"/>
    </row>
    <row r="17236" spans="1:8">
      <c r="A17236" s="65"/>
      <c r="B17236" s="65"/>
      <c r="C17236" s="65"/>
      <c r="D17236" s="65"/>
      <c r="E17236" s="65"/>
      <c r="F17236" s="65"/>
      <c r="G17236" s="65"/>
      <c r="H17236" s="113"/>
    </row>
    <row r="17237" spans="1:8">
      <c r="A17237" s="65"/>
      <c r="B17237" s="65"/>
      <c r="C17237" s="65"/>
      <c r="D17237" s="65"/>
      <c r="E17237" s="65"/>
      <c r="F17237" s="65"/>
      <c r="G17237" s="65"/>
      <c r="H17237" s="113"/>
    </row>
    <row r="17238" spans="1:8">
      <c r="A17238" s="65"/>
      <c r="B17238" s="65"/>
      <c r="C17238" s="65"/>
      <c r="D17238" s="65"/>
      <c r="E17238" s="65"/>
      <c r="F17238" s="65"/>
      <c r="G17238" s="65"/>
      <c r="H17238" s="113"/>
    </row>
    <row r="17239" spans="1:8">
      <c r="A17239" s="65"/>
      <c r="B17239" s="65"/>
      <c r="C17239" s="65"/>
      <c r="D17239" s="65"/>
      <c r="E17239" s="65"/>
      <c r="F17239" s="65"/>
      <c r="G17239" s="65"/>
      <c r="H17239" s="113"/>
    </row>
    <row r="17240" spans="1:8">
      <c r="A17240" s="65"/>
      <c r="B17240" s="65"/>
      <c r="C17240" s="65"/>
      <c r="D17240" s="65"/>
      <c r="E17240" s="65"/>
      <c r="F17240" s="65"/>
      <c r="G17240" s="65"/>
      <c r="H17240" s="113"/>
    </row>
    <row r="17241" spans="1:8">
      <c r="A17241" s="65"/>
      <c r="B17241" s="65"/>
      <c r="C17241" s="65"/>
      <c r="D17241" s="65"/>
      <c r="E17241" s="65"/>
      <c r="F17241" s="65"/>
      <c r="G17241" s="65"/>
      <c r="H17241" s="113"/>
    </row>
    <row r="17242" spans="1:8">
      <c r="A17242" s="65"/>
      <c r="B17242" s="65"/>
      <c r="C17242" s="65"/>
      <c r="D17242" s="65"/>
      <c r="E17242" s="65"/>
      <c r="F17242" s="65"/>
      <c r="G17242" s="65"/>
      <c r="H17242" s="113"/>
    </row>
    <row r="17243" spans="1:8">
      <c r="A17243" s="65"/>
      <c r="B17243" s="65"/>
      <c r="C17243" s="65"/>
      <c r="D17243" s="65"/>
      <c r="E17243" s="65"/>
      <c r="F17243" s="65"/>
      <c r="G17243" s="65"/>
      <c r="H17243" s="113"/>
    </row>
    <row r="17244" spans="1:8">
      <c r="A17244" s="65"/>
      <c r="B17244" s="65"/>
      <c r="C17244" s="65"/>
      <c r="D17244" s="65"/>
      <c r="E17244" s="65"/>
      <c r="F17244" s="65"/>
      <c r="G17244" s="65"/>
      <c r="H17244" s="113"/>
    </row>
    <row r="17245" spans="1:8">
      <c r="A17245" s="65"/>
      <c r="B17245" s="65"/>
      <c r="C17245" s="65"/>
      <c r="D17245" s="65"/>
      <c r="E17245" s="65"/>
      <c r="F17245" s="65"/>
      <c r="G17245" s="65"/>
      <c r="H17245" s="113"/>
    </row>
    <row r="17246" spans="1:8">
      <c r="A17246" s="65"/>
      <c r="B17246" s="65"/>
      <c r="C17246" s="65"/>
      <c r="D17246" s="65"/>
      <c r="E17246" s="65"/>
      <c r="F17246" s="65"/>
      <c r="G17246" s="65"/>
      <c r="H17246" s="113"/>
    </row>
    <row r="17247" spans="1:8">
      <c r="A17247" s="65"/>
      <c r="B17247" s="65"/>
      <c r="C17247" s="65"/>
      <c r="D17247" s="65"/>
      <c r="E17247" s="65"/>
      <c r="F17247" s="65"/>
      <c r="G17247" s="65"/>
      <c r="H17247" s="113"/>
    </row>
    <row r="17248" spans="1:8">
      <c r="A17248" s="65"/>
      <c r="B17248" s="65"/>
      <c r="C17248" s="65"/>
      <c r="D17248" s="65"/>
      <c r="E17248" s="65"/>
      <c r="F17248" s="65"/>
      <c r="G17248" s="65"/>
      <c r="H17248" s="113"/>
    </row>
    <row r="17249" spans="1:8">
      <c r="A17249" s="65"/>
      <c r="B17249" s="65"/>
      <c r="C17249" s="65"/>
      <c r="D17249" s="65"/>
      <c r="E17249" s="65"/>
      <c r="F17249" s="65"/>
      <c r="G17249" s="65"/>
      <c r="H17249" s="113"/>
    </row>
    <row r="17250" spans="1:8">
      <c r="A17250" s="65"/>
      <c r="B17250" s="65"/>
      <c r="C17250" s="65"/>
      <c r="D17250" s="65"/>
      <c r="E17250" s="65"/>
      <c r="F17250" s="65"/>
      <c r="G17250" s="65"/>
      <c r="H17250" s="113"/>
    </row>
    <row r="17251" spans="1:8">
      <c r="A17251" s="65"/>
      <c r="B17251" s="65"/>
      <c r="C17251" s="65"/>
      <c r="D17251" s="65"/>
      <c r="E17251" s="65"/>
      <c r="F17251" s="65"/>
      <c r="G17251" s="65"/>
      <c r="H17251" s="113"/>
    </row>
    <row r="17252" spans="1:8">
      <c r="A17252" s="65"/>
      <c r="B17252" s="65"/>
      <c r="C17252" s="65"/>
      <c r="D17252" s="65"/>
      <c r="E17252" s="65"/>
      <c r="F17252" s="65"/>
      <c r="G17252" s="65"/>
      <c r="H17252" s="113"/>
    </row>
    <row r="17253" spans="1:8">
      <c r="A17253" s="65"/>
      <c r="B17253" s="65"/>
      <c r="C17253" s="65"/>
      <c r="D17253" s="65"/>
      <c r="E17253" s="65"/>
      <c r="F17253" s="65"/>
      <c r="G17253" s="65"/>
      <c r="H17253" s="113"/>
    </row>
    <row r="17254" spans="1:8">
      <c r="A17254" s="65"/>
      <c r="B17254" s="65"/>
      <c r="C17254" s="65"/>
      <c r="D17254" s="65"/>
      <c r="E17254" s="65"/>
      <c r="F17254" s="65"/>
      <c r="G17254" s="65"/>
      <c r="H17254" s="113"/>
    </row>
    <row r="17255" spans="1:8">
      <c r="A17255" s="65"/>
      <c r="B17255" s="65"/>
      <c r="C17255" s="65"/>
      <c r="D17255" s="65"/>
      <c r="E17255" s="65"/>
      <c r="F17255" s="65"/>
      <c r="G17255" s="65"/>
      <c r="H17255" s="113"/>
    </row>
    <row r="17256" spans="1:8">
      <c r="A17256" s="65"/>
      <c r="B17256" s="65"/>
      <c r="C17256" s="65"/>
      <c r="D17256" s="65"/>
      <c r="E17256" s="65"/>
      <c r="F17256" s="65"/>
      <c r="G17256" s="65"/>
      <c r="H17256" s="113"/>
    </row>
    <row r="17257" spans="1:8">
      <c r="A17257" s="65"/>
      <c r="B17257" s="65"/>
      <c r="C17257" s="65"/>
      <c r="D17257" s="65"/>
      <c r="E17257" s="65"/>
      <c r="F17257" s="65"/>
      <c r="G17257" s="65"/>
      <c r="H17257" s="113"/>
    </row>
    <row r="17258" spans="1:8">
      <c r="A17258" s="65"/>
      <c r="B17258" s="65"/>
      <c r="C17258" s="65"/>
      <c r="D17258" s="65"/>
      <c r="E17258" s="65"/>
      <c r="F17258" s="65"/>
      <c r="G17258" s="65"/>
      <c r="H17258" s="113"/>
    </row>
    <row r="17259" spans="1:8">
      <c r="A17259" s="65"/>
      <c r="B17259" s="65"/>
      <c r="C17259" s="65"/>
      <c r="D17259" s="65"/>
      <c r="E17259" s="65"/>
      <c r="F17259" s="65"/>
      <c r="G17259" s="65"/>
      <c r="H17259" s="113"/>
    </row>
    <row r="17260" spans="1:8">
      <c r="A17260" s="65"/>
      <c r="B17260" s="65"/>
      <c r="C17260" s="65"/>
      <c r="D17260" s="65"/>
      <c r="E17260" s="65"/>
      <c r="F17260" s="65"/>
      <c r="G17260" s="65"/>
      <c r="H17260" s="113"/>
    </row>
    <row r="17261" spans="1:8">
      <c r="A17261" s="65"/>
      <c r="B17261" s="65"/>
      <c r="C17261" s="65"/>
      <c r="D17261" s="65"/>
      <c r="E17261" s="65"/>
      <c r="F17261" s="65"/>
      <c r="G17261" s="65"/>
      <c r="H17261" s="113"/>
    </row>
    <row r="17262" spans="1:8">
      <c r="A17262" s="65"/>
      <c r="B17262" s="65"/>
      <c r="C17262" s="65"/>
      <c r="D17262" s="65"/>
      <c r="E17262" s="65"/>
      <c r="F17262" s="65"/>
      <c r="G17262" s="65"/>
      <c r="H17262" s="113"/>
    </row>
    <row r="17263" spans="1:8">
      <c r="A17263" s="65"/>
      <c r="B17263" s="65"/>
      <c r="C17263" s="65"/>
      <c r="D17263" s="65"/>
      <c r="E17263" s="65"/>
      <c r="F17263" s="65"/>
      <c r="G17263" s="65"/>
      <c r="H17263" s="113"/>
    </row>
    <row r="17264" spans="1:8">
      <c r="A17264" s="65"/>
      <c r="B17264" s="65"/>
      <c r="C17264" s="65"/>
      <c r="D17264" s="65"/>
      <c r="E17264" s="65"/>
      <c r="F17264" s="65"/>
      <c r="G17264" s="65"/>
      <c r="H17264" s="113"/>
    </row>
    <row r="17265" spans="1:8">
      <c r="A17265" s="65"/>
      <c r="B17265" s="65"/>
      <c r="C17265" s="65"/>
      <c r="D17265" s="65"/>
      <c r="E17265" s="65"/>
      <c r="F17265" s="65"/>
      <c r="G17265" s="65"/>
      <c r="H17265" s="113"/>
    </row>
    <row r="17266" spans="1:8">
      <c r="A17266" s="65"/>
      <c r="B17266" s="65"/>
      <c r="C17266" s="65"/>
      <c r="D17266" s="65"/>
      <c r="E17266" s="65"/>
      <c r="F17266" s="65"/>
      <c r="G17266" s="65"/>
      <c r="H17266" s="113"/>
    </row>
    <row r="17267" spans="1:8">
      <c r="A17267" s="65"/>
      <c r="B17267" s="65"/>
      <c r="C17267" s="65"/>
      <c r="D17267" s="65"/>
      <c r="E17267" s="65"/>
      <c r="F17267" s="65"/>
      <c r="G17267" s="65"/>
      <c r="H17267" s="113"/>
    </row>
    <row r="17268" spans="1:8">
      <c r="A17268" s="65"/>
      <c r="B17268" s="65"/>
      <c r="C17268" s="65"/>
      <c r="D17268" s="65"/>
      <c r="E17268" s="65"/>
      <c r="F17268" s="65"/>
      <c r="G17268" s="65"/>
      <c r="H17268" s="113"/>
    </row>
    <row r="17269" spans="1:8">
      <c r="A17269" s="65"/>
      <c r="B17269" s="65"/>
      <c r="C17269" s="65"/>
      <c r="D17269" s="65"/>
      <c r="E17269" s="65"/>
      <c r="F17269" s="65"/>
      <c r="G17269" s="65"/>
      <c r="H17269" s="113"/>
    </row>
    <row r="17270" spans="1:8">
      <c r="A17270" s="65"/>
      <c r="B17270" s="65"/>
      <c r="C17270" s="65"/>
      <c r="D17270" s="65"/>
      <c r="E17270" s="65"/>
      <c r="F17270" s="65"/>
      <c r="G17270" s="65"/>
      <c r="H17270" s="113"/>
    </row>
    <row r="17271" spans="1:8">
      <c r="A17271" s="65"/>
      <c r="B17271" s="65"/>
      <c r="C17271" s="65"/>
      <c r="D17271" s="65"/>
      <c r="E17271" s="65"/>
      <c r="F17271" s="65"/>
      <c r="G17271" s="65"/>
      <c r="H17271" s="113"/>
    </row>
    <row r="17272" spans="1:8">
      <c r="A17272" s="65"/>
      <c r="B17272" s="65"/>
      <c r="C17272" s="65"/>
      <c r="D17272" s="65"/>
      <c r="E17272" s="65"/>
      <c r="F17272" s="65"/>
      <c r="G17272" s="65"/>
      <c r="H17272" s="113"/>
    </row>
    <row r="17273" spans="1:8">
      <c r="A17273" s="65"/>
      <c r="B17273" s="65"/>
      <c r="C17273" s="65"/>
      <c r="D17273" s="65"/>
      <c r="E17273" s="65"/>
      <c r="F17273" s="65"/>
      <c r="G17273" s="65"/>
      <c r="H17273" s="113"/>
    </row>
    <row r="17274" spans="1:8">
      <c r="A17274" s="65"/>
      <c r="B17274" s="65"/>
      <c r="C17274" s="65"/>
      <c r="D17274" s="65"/>
      <c r="E17274" s="65"/>
      <c r="F17274" s="65"/>
      <c r="G17274" s="65"/>
      <c r="H17274" s="113"/>
    </row>
    <row r="17275" spans="1:8">
      <c r="A17275" s="65"/>
      <c r="B17275" s="65"/>
      <c r="C17275" s="65"/>
      <c r="D17275" s="65"/>
      <c r="E17275" s="65"/>
      <c r="F17275" s="65"/>
      <c r="G17275" s="65"/>
      <c r="H17275" s="113"/>
    </row>
    <row r="17276" spans="1:8">
      <c r="A17276" s="65"/>
      <c r="B17276" s="65"/>
      <c r="C17276" s="65"/>
      <c r="D17276" s="65"/>
      <c r="E17276" s="65"/>
      <c r="F17276" s="65"/>
      <c r="G17276" s="65"/>
      <c r="H17276" s="113"/>
    </row>
    <row r="17277" spans="1:8">
      <c r="A17277" s="65"/>
      <c r="B17277" s="65"/>
      <c r="C17277" s="65"/>
      <c r="D17277" s="65"/>
      <c r="E17277" s="65"/>
      <c r="F17277" s="65"/>
      <c r="G17277" s="65"/>
      <c r="H17277" s="113"/>
    </row>
    <row r="17278" spans="1:8">
      <c r="A17278" s="65"/>
      <c r="B17278" s="65"/>
      <c r="C17278" s="65"/>
      <c r="D17278" s="65"/>
      <c r="E17278" s="65"/>
      <c r="F17278" s="65"/>
      <c r="G17278" s="65"/>
      <c r="H17278" s="113"/>
    </row>
    <row r="17279" spans="1:8">
      <c r="A17279" s="65"/>
      <c r="B17279" s="65"/>
      <c r="C17279" s="65"/>
      <c r="D17279" s="65"/>
      <c r="E17279" s="65"/>
      <c r="F17279" s="65"/>
      <c r="G17279" s="65"/>
      <c r="H17279" s="113"/>
    </row>
    <row r="17280" spans="1:8">
      <c r="A17280" s="65"/>
      <c r="B17280" s="65"/>
      <c r="C17280" s="65"/>
      <c r="D17280" s="65"/>
      <c r="E17280" s="65"/>
      <c r="F17280" s="65"/>
      <c r="G17280" s="65"/>
      <c r="H17280" s="113"/>
    </row>
    <row r="17281" spans="1:8">
      <c r="A17281" s="65"/>
      <c r="B17281" s="65"/>
      <c r="C17281" s="65"/>
      <c r="D17281" s="65"/>
      <c r="E17281" s="65"/>
      <c r="F17281" s="65"/>
      <c r="G17281" s="65"/>
      <c r="H17281" s="113"/>
    </row>
    <row r="17282" spans="1:8">
      <c r="A17282" s="65"/>
      <c r="B17282" s="65"/>
      <c r="C17282" s="65"/>
      <c r="D17282" s="65"/>
      <c r="E17282" s="65"/>
      <c r="F17282" s="65"/>
      <c r="G17282" s="65"/>
      <c r="H17282" s="113"/>
    </row>
    <row r="17283" spans="1:8">
      <c r="A17283" s="65"/>
      <c r="B17283" s="65"/>
      <c r="C17283" s="65"/>
      <c r="D17283" s="65"/>
      <c r="E17283" s="65"/>
      <c r="F17283" s="65"/>
      <c r="G17283" s="65"/>
      <c r="H17283" s="113"/>
    </row>
    <row r="17284" spans="1:8">
      <c r="A17284" s="65"/>
      <c r="B17284" s="65"/>
      <c r="C17284" s="65"/>
      <c r="D17284" s="65"/>
      <c r="E17284" s="65"/>
      <c r="F17284" s="65"/>
      <c r="G17284" s="65"/>
      <c r="H17284" s="113"/>
    </row>
    <row r="17285" spans="1:8">
      <c r="A17285" s="65"/>
      <c r="B17285" s="65"/>
      <c r="C17285" s="65"/>
      <c r="D17285" s="65"/>
      <c r="E17285" s="65"/>
      <c r="F17285" s="65"/>
      <c r="G17285" s="65"/>
      <c r="H17285" s="113"/>
    </row>
    <row r="17286" spans="1:8">
      <c r="A17286" s="65"/>
      <c r="B17286" s="65"/>
      <c r="C17286" s="65"/>
      <c r="D17286" s="65"/>
      <c r="E17286" s="65"/>
      <c r="F17286" s="65"/>
      <c r="G17286" s="65"/>
      <c r="H17286" s="113"/>
    </row>
    <row r="17287" spans="1:8">
      <c r="A17287" s="65"/>
      <c r="B17287" s="65"/>
      <c r="C17287" s="65"/>
      <c r="D17287" s="65"/>
      <c r="E17287" s="65"/>
      <c r="F17287" s="65"/>
      <c r="G17287" s="65"/>
      <c r="H17287" s="113"/>
    </row>
    <row r="17288" spans="1:8">
      <c r="A17288" s="65"/>
      <c r="B17288" s="65"/>
      <c r="C17288" s="65"/>
      <c r="D17288" s="65"/>
      <c r="E17288" s="65"/>
      <c r="F17288" s="65"/>
      <c r="G17288" s="65"/>
      <c r="H17288" s="113"/>
    </row>
    <row r="17289" spans="1:8">
      <c r="A17289" s="65"/>
      <c r="B17289" s="65"/>
      <c r="C17289" s="65"/>
      <c r="D17289" s="65"/>
      <c r="E17289" s="65"/>
      <c r="F17289" s="65"/>
      <c r="G17289" s="65"/>
      <c r="H17289" s="113"/>
    </row>
    <row r="17290" spans="1:8">
      <c r="A17290" s="65"/>
      <c r="B17290" s="65"/>
      <c r="C17290" s="65"/>
      <c r="D17290" s="65"/>
      <c r="E17290" s="65"/>
      <c r="F17290" s="65"/>
      <c r="G17290" s="65"/>
      <c r="H17290" s="113"/>
    </row>
    <row r="17291" spans="1:8">
      <c r="A17291" s="65"/>
      <c r="B17291" s="65"/>
      <c r="C17291" s="65"/>
      <c r="D17291" s="65"/>
      <c r="E17291" s="65"/>
      <c r="F17291" s="65"/>
      <c r="G17291" s="65"/>
      <c r="H17291" s="113"/>
    </row>
    <row r="17292" spans="1:8">
      <c r="A17292" s="65"/>
      <c r="B17292" s="65"/>
      <c r="C17292" s="65"/>
      <c r="D17292" s="65"/>
      <c r="E17292" s="65"/>
      <c r="F17292" s="65"/>
      <c r="G17292" s="65"/>
      <c r="H17292" s="113"/>
    </row>
    <row r="17293" spans="1:8">
      <c r="A17293" s="65"/>
      <c r="B17293" s="65"/>
      <c r="C17293" s="65"/>
      <c r="D17293" s="65"/>
      <c r="E17293" s="65"/>
      <c r="F17293" s="65"/>
      <c r="G17293" s="65"/>
      <c r="H17293" s="113"/>
    </row>
    <row r="17294" spans="1:8">
      <c r="A17294" s="65"/>
      <c r="B17294" s="65"/>
      <c r="C17294" s="65"/>
      <c r="D17294" s="65"/>
      <c r="E17294" s="65"/>
      <c r="F17294" s="65"/>
      <c r="G17294" s="65"/>
      <c r="H17294" s="113"/>
    </row>
    <row r="17295" spans="1:8">
      <c r="A17295" s="65"/>
      <c r="B17295" s="65"/>
      <c r="C17295" s="65"/>
      <c r="D17295" s="65"/>
      <c r="E17295" s="65"/>
      <c r="F17295" s="65"/>
      <c r="G17295" s="65"/>
      <c r="H17295" s="113"/>
    </row>
    <row r="17296" spans="1:8">
      <c r="A17296" s="65"/>
      <c r="B17296" s="65"/>
      <c r="C17296" s="65"/>
      <c r="D17296" s="65"/>
      <c r="E17296" s="65"/>
      <c r="F17296" s="65"/>
      <c r="G17296" s="65"/>
      <c r="H17296" s="113"/>
    </row>
    <row r="17297" spans="1:8">
      <c r="A17297" s="65"/>
      <c r="B17297" s="65"/>
      <c r="C17297" s="65"/>
      <c r="D17297" s="65"/>
      <c r="E17297" s="65"/>
      <c r="F17297" s="65"/>
      <c r="G17297" s="65"/>
      <c r="H17297" s="113"/>
    </row>
    <row r="17298" spans="1:8">
      <c r="A17298" s="65"/>
      <c r="B17298" s="65"/>
      <c r="C17298" s="65"/>
      <c r="D17298" s="65"/>
      <c r="E17298" s="65"/>
      <c r="F17298" s="65"/>
      <c r="G17298" s="65"/>
      <c r="H17298" s="113"/>
    </row>
    <row r="17299" spans="1:8">
      <c r="A17299" s="65"/>
      <c r="B17299" s="65"/>
      <c r="C17299" s="65"/>
      <c r="D17299" s="65"/>
      <c r="E17299" s="65"/>
      <c r="F17299" s="65"/>
      <c r="G17299" s="65"/>
      <c r="H17299" s="113"/>
    </row>
    <row r="17300" spans="1:8">
      <c r="A17300" s="65"/>
      <c r="B17300" s="65"/>
      <c r="C17300" s="65"/>
      <c r="D17300" s="65"/>
      <c r="E17300" s="65"/>
      <c r="F17300" s="65"/>
      <c r="G17300" s="65"/>
      <c r="H17300" s="113"/>
    </row>
    <row r="17301" spans="1:8">
      <c r="A17301" s="65"/>
      <c r="B17301" s="65"/>
      <c r="C17301" s="65"/>
      <c r="D17301" s="65"/>
      <c r="E17301" s="65"/>
      <c r="F17301" s="65"/>
      <c r="G17301" s="65"/>
      <c r="H17301" s="113"/>
    </row>
    <row r="17302" spans="1:8">
      <c r="A17302" s="65"/>
      <c r="B17302" s="65"/>
      <c r="C17302" s="65"/>
      <c r="D17302" s="65"/>
      <c r="E17302" s="65"/>
      <c r="F17302" s="65"/>
      <c r="G17302" s="65"/>
      <c r="H17302" s="113"/>
    </row>
    <row r="17303" spans="1:8">
      <c r="A17303" s="65"/>
      <c r="B17303" s="65"/>
      <c r="C17303" s="65"/>
      <c r="D17303" s="65"/>
      <c r="E17303" s="65"/>
      <c r="F17303" s="65"/>
      <c r="G17303" s="65"/>
      <c r="H17303" s="113"/>
    </row>
    <row r="17304" spans="1:8">
      <c r="A17304" s="65"/>
      <c r="B17304" s="65"/>
      <c r="C17304" s="65"/>
      <c r="D17304" s="65"/>
      <c r="E17304" s="65"/>
      <c r="F17304" s="65"/>
      <c r="G17304" s="65"/>
      <c r="H17304" s="113"/>
    </row>
    <row r="17305" spans="1:8">
      <c r="A17305" s="65"/>
      <c r="B17305" s="65"/>
      <c r="C17305" s="65"/>
      <c r="D17305" s="65"/>
      <c r="E17305" s="65"/>
      <c r="F17305" s="65"/>
      <c r="G17305" s="65"/>
      <c r="H17305" s="113"/>
    </row>
    <row r="17306" spans="1:8">
      <c r="A17306" s="65"/>
      <c r="B17306" s="65"/>
      <c r="C17306" s="65"/>
      <c r="D17306" s="65"/>
      <c r="E17306" s="65"/>
      <c r="F17306" s="65"/>
      <c r="G17306" s="65"/>
      <c r="H17306" s="113"/>
    </row>
    <row r="17307" spans="1:8">
      <c r="A17307" s="65"/>
      <c r="B17307" s="65"/>
      <c r="C17307" s="65"/>
      <c r="D17307" s="65"/>
      <c r="E17307" s="65"/>
      <c r="F17307" s="65"/>
      <c r="G17307" s="65"/>
      <c r="H17307" s="113"/>
    </row>
    <row r="17308" spans="1:8">
      <c r="A17308" s="65"/>
      <c r="B17308" s="65"/>
      <c r="C17308" s="65"/>
      <c r="D17308" s="65"/>
      <c r="E17308" s="65"/>
      <c r="F17308" s="65"/>
      <c r="G17308" s="65"/>
      <c r="H17308" s="113"/>
    </row>
    <row r="17309" spans="1:8">
      <c r="A17309" s="65"/>
      <c r="B17309" s="65"/>
      <c r="C17309" s="65"/>
      <c r="D17309" s="65"/>
      <c r="E17309" s="65"/>
      <c r="F17309" s="65"/>
      <c r="G17309" s="65"/>
      <c r="H17309" s="113"/>
    </row>
    <row r="17310" spans="1:8">
      <c r="A17310" s="65"/>
      <c r="B17310" s="65"/>
      <c r="C17310" s="65"/>
      <c r="D17310" s="65"/>
      <c r="E17310" s="65"/>
      <c r="F17310" s="65"/>
      <c r="G17310" s="65"/>
      <c r="H17310" s="113"/>
    </row>
    <row r="17311" spans="1:8">
      <c r="A17311" s="65"/>
      <c r="B17311" s="65"/>
      <c r="C17311" s="65"/>
      <c r="D17311" s="65"/>
      <c r="E17311" s="65"/>
      <c r="F17311" s="65"/>
      <c r="G17311" s="65"/>
      <c r="H17311" s="113"/>
    </row>
    <row r="17312" spans="1:8">
      <c r="A17312" s="65"/>
      <c r="B17312" s="65"/>
      <c r="C17312" s="65"/>
      <c r="D17312" s="65"/>
      <c r="E17312" s="65"/>
      <c r="F17312" s="65"/>
      <c r="G17312" s="65"/>
      <c r="H17312" s="113"/>
    </row>
    <row r="17313" spans="1:8">
      <c r="A17313" s="65"/>
      <c r="B17313" s="65"/>
      <c r="C17313" s="65"/>
      <c r="D17313" s="65"/>
      <c r="E17313" s="65"/>
      <c r="F17313" s="65"/>
      <c r="G17313" s="65"/>
      <c r="H17313" s="113"/>
    </row>
    <row r="17314" spans="1:8">
      <c r="A17314" s="65"/>
      <c r="B17314" s="65"/>
      <c r="C17314" s="65"/>
      <c r="D17314" s="65"/>
      <c r="E17314" s="65"/>
      <c r="F17314" s="65"/>
      <c r="G17314" s="65"/>
      <c r="H17314" s="113"/>
    </row>
    <row r="17315" spans="1:8">
      <c r="A17315" s="65"/>
      <c r="B17315" s="65"/>
      <c r="C17315" s="65"/>
      <c r="D17315" s="65"/>
      <c r="E17315" s="65"/>
      <c r="F17315" s="65"/>
      <c r="G17315" s="65"/>
      <c r="H17315" s="113"/>
    </row>
    <row r="17316" spans="1:8">
      <c r="A17316" s="65"/>
      <c r="B17316" s="65"/>
      <c r="C17316" s="65"/>
      <c r="D17316" s="65"/>
      <c r="E17316" s="65"/>
      <c r="F17316" s="65"/>
      <c r="G17316" s="65"/>
      <c r="H17316" s="113"/>
    </row>
    <row r="17317" spans="1:8">
      <c r="A17317" s="65"/>
      <c r="B17317" s="65"/>
      <c r="C17317" s="65"/>
      <c r="D17317" s="65"/>
      <c r="E17317" s="65"/>
      <c r="F17317" s="65"/>
      <c r="G17317" s="65"/>
      <c r="H17317" s="113"/>
    </row>
    <row r="17318" spans="1:8">
      <c r="A17318" s="65"/>
      <c r="B17318" s="65"/>
      <c r="C17318" s="65"/>
      <c r="D17318" s="65"/>
      <c r="E17318" s="65"/>
      <c r="F17318" s="65"/>
      <c r="G17318" s="65"/>
      <c r="H17318" s="113"/>
    </row>
    <row r="17319" spans="1:8">
      <c r="A17319" s="65"/>
      <c r="B17319" s="65"/>
      <c r="C17319" s="65"/>
      <c r="D17319" s="65"/>
      <c r="E17319" s="65"/>
      <c r="F17319" s="65"/>
      <c r="G17319" s="65"/>
      <c r="H17319" s="113"/>
    </row>
    <row r="17320" spans="1:8">
      <c r="A17320" s="65"/>
      <c r="B17320" s="65"/>
      <c r="C17320" s="65"/>
      <c r="D17320" s="65"/>
      <c r="E17320" s="65"/>
      <c r="F17320" s="65"/>
      <c r="G17320" s="65"/>
      <c r="H17320" s="113"/>
    </row>
    <row r="17321" spans="1:8">
      <c r="A17321" s="65"/>
      <c r="B17321" s="65"/>
      <c r="C17321" s="65"/>
      <c r="D17321" s="65"/>
      <c r="E17321" s="65"/>
      <c r="F17321" s="65"/>
      <c r="G17321" s="65"/>
      <c r="H17321" s="113"/>
    </row>
    <row r="17322" spans="1:8">
      <c r="A17322" s="65"/>
      <c r="B17322" s="65"/>
      <c r="C17322" s="65"/>
      <c r="D17322" s="65"/>
      <c r="E17322" s="65"/>
      <c r="F17322" s="65"/>
      <c r="G17322" s="65"/>
      <c r="H17322" s="113"/>
    </row>
    <row r="17323" spans="1:8">
      <c r="A17323" s="65"/>
      <c r="B17323" s="65"/>
      <c r="C17323" s="65"/>
      <c r="D17323" s="65"/>
      <c r="E17323" s="65"/>
      <c r="F17323" s="65"/>
      <c r="G17323" s="65"/>
      <c r="H17323" s="113"/>
    </row>
    <row r="17324" spans="1:8">
      <c r="A17324" s="65"/>
      <c r="B17324" s="65"/>
      <c r="C17324" s="65"/>
      <c r="D17324" s="65"/>
      <c r="E17324" s="65"/>
      <c r="F17324" s="65"/>
      <c r="G17324" s="65"/>
      <c r="H17324" s="113"/>
    </row>
    <row r="17325" spans="1:8">
      <c r="A17325" s="65"/>
      <c r="B17325" s="65"/>
      <c r="C17325" s="65"/>
      <c r="D17325" s="65"/>
      <c r="E17325" s="65"/>
      <c r="F17325" s="65"/>
      <c r="G17325" s="65"/>
      <c r="H17325" s="113"/>
    </row>
    <row r="17326" spans="1:8">
      <c r="A17326" s="65"/>
      <c r="B17326" s="65"/>
      <c r="C17326" s="65"/>
      <c r="D17326" s="65"/>
      <c r="E17326" s="65"/>
      <c r="F17326" s="65"/>
      <c r="G17326" s="65"/>
      <c r="H17326" s="113"/>
    </row>
    <row r="17327" spans="1:8">
      <c r="A17327" s="65"/>
      <c r="B17327" s="65"/>
      <c r="C17327" s="65"/>
      <c r="D17327" s="65"/>
      <c r="E17327" s="65"/>
      <c r="F17327" s="65"/>
      <c r="G17327" s="65"/>
      <c r="H17327" s="113"/>
    </row>
    <row r="17328" spans="1:8">
      <c r="A17328" s="65"/>
      <c r="B17328" s="65"/>
      <c r="C17328" s="65"/>
      <c r="D17328" s="65"/>
      <c r="E17328" s="65"/>
      <c r="F17328" s="65"/>
      <c r="G17328" s="65"/>
      <c r="H17328" s="113"/>
    </row>
    <row r="17329" spans="1:8">
      <c r="A17329" s="65"/>
      <c r="B17329" s="65"/>
      <c r="C17329" s="65"/>
      <c r="D17329" s="65"/>
      <c r="E17329" s="65"/>
      <c r="F17329" s="65"/>
      <c r="G17329" s="65"/>
      <c r="H17329" s="113"/>
    </row>
    <row r="17330" spans="1:8">
      <c r="A17330" s="65"/>
      <c r="B17330" s="65"/>
      <c r="C17330" s="65"/>
      <c r="D17330" s="65"/>
      <c r="E17330" s="65"/>
      <c r="F17330" s="65"/>
      <c r="G17330" s="65"/>
      <c r="H17330" s="113"/>
    </row>
    <row r="17331" spans="1:8">
      <c r="A17331" s="65"/>
      <c r="B17331" s="65"/>
      <c r="C17331" s="65"/>
      <c r="D17331" s="65"/>
      <c r="E17331" s="65"/>
      <c r="F17331" s="65"/>
      <c r="G17331" s="65"/>
      <c r="H17331" s="113"/>
    </row>
    <row r="17332" spans="1:8">
      <c r="A17332" s="65"/>
      <c r="B17332" s="65"/>
      <c r="C17332" s="65"/>
      <c r="D17332" s="65"/>
      <c r="E17332" s="65"/>
      <c r="F17332" s="65"/>
      <c r="G17332" s="65"/>
      <c r="H17332" s="113"/>
    </row>
    <row r="17333" spans="1:8">
      <c r="A17333" s="65"/>
      <c r="B17333" s="65"/>
      <c r="C17333" s="65"/>
      <c r="D17333" s="65"/>
      <c r="E17333" s="65"/>
      <c r="F17333" s="65"/>
      <c r="G17333" s="65"/>
      <c r="H17333" s="113"/>
    </row>
    <row r="17334" spans="1:8">
      <c r="A17334" s="65"/>
      <c r="B17334" s="65"/>
      <c r="C17334" s="65"/>
      <c r="D17334" s="65"/>
      <c r="E17334" s="65"/>
      <c r="F17334" s="65"/>
      <c r="G17334" s="65"/>
      <c r="H17334" s="113"/>
    </row>
    <row r="17335" spans="1:8">
      <c r="A17335" s="65"/>
      <c r="B17335" s="65"/>
      <c r="C17335" s="65"/>
      <c r="D17335" s="65"/>
      <c r="E17335" s="65"/>
      <c r="F17335" s="65"/>
      <c r="G17335" s="65"/>
      <c r="H17335" s="113"/>
    </row>
    <row r="17336" spans="1:8">
      <c r="A17336" s="65"/>
      <c r="B17336" s="65"/>
      <c r="C17336" s="65"/>
      <c r="D17336" s="65"/>
      <c r="E17336" s="65"/>
      <c r="F17336" s="65"/>
      <c r="G17336" s="65"/>
      <c r="H17336" s="113"/>
    </row>
    <row r="17337" spans="1:8">
      <c r="A17337" s="65"/>
      <c r="B17337" s="65"/>
      <c r="C17337" s="65"/>
      <c r="D17337" s="65"/>
      <c r="E17337" s="65"/>
      <c r="F17337" s="65"/>
      <c r="G17337" s="65"/>
      <c r="H17337" s="113"/>
    </row>
    <row r="17338" spans="1:8">
      <c r="A17338" s="65"/>
      <c r="B17338" s="65"/>
      <c r="C17338" s="65"/>
      <c r="D17338" s="65"/>
      <c r="E17338" s="65"/>
      <c r="F17338" s="65"/>
      <c r="G17338" s="65"/>
      <c r="H17338" s="113"/>
    </row>
    <row r="17339" spans="1:8">
      <c r="A17339" s="65"/>
      <c r="B17339" s="65"/>
      <c r="C17339" s="65"/>
      <c r="D17339" s="65"/>
      <c r="E17339" s="65"/>
      <c r="F17339" s="65"/>
      <c r="G17339" s="65"/>
      <c r="H17339" s="113"/>
    </row>
    <row r="17340" spans="1:8">
      <c r="A17340" s="65"/>
      <c r="B17340" s="65"/>
      <c r="C17340" s="65"/>
      <c r="D17340" s="65"/>
      <c r="E17340" s="65"/>
      <c r="F17340" s="65"/>
      <c r="G17340" s="65"/>
      <c r="H17340" s="113"/>
    </row>
    <row r="17341" spans="1:8">
      <c r="A17341" s="65"/>
      <c r="B17341" s="65"/>
      <c r="C17341" s="65"/>
      <c r="D17341" s="65"/>
      <c r="E17341" s="65"/>
      <c r="F17341" s="65"/>
      <c r="G17341" s="65"/>
      <c r="H17341" s="113"/>
    </row>
    <row r="17342" spans="1:8">
      <c r="A17342" s="65"/>
      <c r="B17342" s="65"/>
      <c r="C17342" s="65"/>
      <c r="D17342" s="65"/>
      <c r="E17342" s="65"/>
      <c r="F17342" s="65"/>
      <c r="G17342" s="65"/>
      <c r="H17342" s="113"/>
    </row>
    <row r="17343" spans="1:8">
      <c r="A17343" s="65"/>
      <c r="B17343" s="65"/>
      <c r="C17343" s="65"/>
      <c r="D17343" s="65"/>
      <c r="E17343" s="65"/>
      <c r="F17343" s="65"/>
      <c r="G17343" s="65"/>
      <c r="H17343" s="113"/>
    </row>
    <row r="17344" spans="1:8">
      <c r="A17344" s="65"/>
      <c r="B17344" s="65"/>
      <c r="C17344" s="65"/>
      <c r="D17344" s="65"/>
      <c r="E17344" s="65"/>
      <c r="F17344" s="65"/>
      <c r="G17344" s="65"/>
      <c r="H17344" s="113"/>
    </row>
    <row r="17345" spans="1:8">
      <c r="A17345" s="65"/>
      <c r="B17345" s="65"/>
      <c r="C17345" s="65"/>
      <c r="D17345" s="65"/>
      <c r="E17345" s="65"/>
      <c r="F17345" s="65"/>
      <c r="G17345" s="65"/>
      <c r="H17345" s="113"/>
    </row>
    <row r="17346" spans="1:8">
      <c r="A17346" s="65"/>
      <c r="B17346" s="65"/>
      <c r="C17346" s="65"/>
      <c r="D17346" s="65"/>
      <c r="E17346" s="65"/>
      <c r="F17346" s="65"/>
      <c r="G17346" s="65"/>
      <c r="H17346" s="113"/>
    </row>
    <row r="17347" spans="1:8">
      <c r="A17347" s="65"/>
      <c r="B17347" s="65"/>
      <c r="C17347" s="65"/>
      <c r="D17347" s="65"/>
      <c r="E17347" s="65"/>
      <c r="F17347" s="65"/>
      <c r="G17347" s="65"/>
      <c r="H17347" s="113"/>
    </row>
    <row r="17348" spans="1:8">
      <c r="A17348" s="65"/>
      <c r="B17348" s="65"/>
      <c r="C17348" s="65"/>
      <c r="D17348" s="65"/>
      <c r="E17348" s="65"/>
      <c r="F17348" s="65"/>
      <c r="G17348" s="65"/>
      <c r="H17348" s="113"/>
    </row>
    <row r="17349" spans="1:8">
      <c r="A17349" s="65"/>
      <c r="B17349" s="65"/>
      <c r="C17349" s="65"/>
      <c r="D17349" s="65"/>
      <c r="E17349" s="65"/>
      <c r="F17349" s="65"/>
      <c r="G17349" s="65"/>
      <c r="H17349" s="113"/>
    </row>
    <row r="17350" spans="1:8">
      <c r="A17350" s="65"/>
      <c r="B17350" s="65"/>
      <c r="C17350" s="65"/>
      <c r="D17350" s="65"/>
      <c r="E17350" s="65"/>
      <c r="F17350" s="65"/>
      <c r="G17350" s="65"/>
      <c r="H17350" s="113"/>
    </row>
    <row r="17351" spans="1:8">
      <c r="A17351" s="65"/>
      <c r="B17351" s="65"/>
      <c r="C17351" s="65"/>
      <c r="D17351" s="65"/>
      <c r="E17351" s="65"/>
      <c r="F17351" s="65"/>
      <c r="G17351" s="65"/>
      <c r="H17351" s="113"/>
    </row>
    <row r="17352" spans="1:8">
      <c r="A17352" s="65"/>
      <c r="B17352" s="65"/>
      <c r="C17352" s="65"/>
      <c r="D17352" s="65"/>
      <c r="E17352" s="65"/>
      <c r="F17352" s="65"/>
      <c r="G17352" s="65"/>
      <c r="H17352" s="113"/>
    </row>
    <row r="17353" spans="1:8">
      <c r="A17353" s="65"/>
      <c r="B17353" s="65"/>
      <c r="C17353" s="65"/>
      <c r="D17353" s="65"/>
      <c r="E17353" s="65"/>
      <c r="F17353" s="65"/>
      <c r="G17353" s="65"/>
      <c r="H17353" s="113"/>
    </row>
    <row r="17354" spans="1:8">
      <c r="A17354" s="65"/>
      <c r="B17354" s="65"/>
      <c r="C17354" s="65"/>
      <c r="D17354" s="65"/>
      <c r="E17354" s="65"/>
      <c r="F17354" s="65"/>
      <c r="G17354" s="65"/>
      <c r="H17354" s="113"/>
    </row>
    <row r="17355" spans="1:8">
      <c r="A17355" s="65"/>
      <c r="B17355" s="65"/>
      <c r="C17355" s="65"/>
      <c r="D17355" s="65"/>
      <c r="E17355" s="65"/>
      <c r="F17355" s="65"/>
      <c r="G17355" s="65"/>
      <c r="H17355" s="113"/>
    </row>
    <row r="17356" spans="1:8">
      <c r="A17356" s="65"/>
      <c r="B17356" s="65"/>
      <c r="C17356" s="65"/>
      <c r="D17356" s="65"/>
      <c r="E17356" s="65"/>
      <c r="F17356" s="65"/>
      <c r="G17356" s="65"/>
      <c r="H17356" s="113"/>
    </row>
    <row r="17357" spans="1:8">
      <c r="A17357" s="65"/>
      <c r="B17357" s="65"/>
      <c r="C17357" s="65"/>
      <c r="D17357" s="65"/>
      <c r="E17357" s="65"/>
      <c r="F17357" s="65"/>
      <c r="G17357" s="65"/>
      <c r="H17357" s="113"/>
    </row>
    <row r="17358" spans="1:8">
      <c r="A17358" s="65"/>
      <c r="B17358" s="65"/>
      <c r="C17358" s="65"/>
      <c r="D17358" s="65"/>
      <c r="E17358" s="65"/>
      <c r="F17358" s="65"/>
      <c r="G17358" s="65"/>
      <c r="H17358" s="113"/>
    </row>
    <row r="17359" spans="1:8">
      <c r="A17359" s="65"/>
      <c r="B17359" s="65"/>
      <c r="C17359" s="65"/>
      <c r="D17359" s="65"/>
      <c r="E17359" s="65"/>
      <c r="F17359" s="65"/>
      <c r="G17359" s="65"/>
      <c r="H17359" s="113"/>
    </row>
    <row r="17360" spans="1:8">
      <c r="A17360" s="65"/>
      <c r="B17360" s="65"/>
      <c r="C17360" s="65"/>
      <c r="D17360" s="65"/>
      <c r="E17360" s="65"/>
      <c r="F17360" s="65"/>
      <c r="G17360" s="65"/>
      <c r="H17360" s="113"/>
    </row>
    <row r="17361" spans="1:8">
      <c r="A17361" s="65"/>
      <c r="B17361" s="65"/>
      <c r="C17361" s="65"/>
      <c r="D17361" s="65"/>
      <c r="E17361" s="65"/>
      <c r="F17361" s="65"/>
      <c r="G17361" s="65"/>
      <c r="H17361" s="113"/>
    </row>
    <row r="17362" spans="1:8">
      <c r="A17362" s="65"/>
      <c r="B17362" s="65"/>
      <c r="C17362" s="65"/>
      <c r="D17362" s="65"/>
      <c r="E17362" s="65"/>
      <c r="F17362" s="65"/>
      <c r="G17362" s="65"/>
      <c r="H17362" s="113"/>
    </row>
    <row r="17363" spans="1:8">
      <c r="A17363" s="65"/>
      <c r="B17363" s="65"/>
      <c r="C17363" s="65"/>
      <c r="D17363" s="65"/>
      <c r="E17363" s="65"/>
      <c r="F17363" s="65"/>
      <c r="G17363" s="65"/>
      <c r="H17363" s="113"/>
    </row>
    <row r="17364" spans="1:8">
      <c r="A17364" s="65"/>
      <c r="B17364" s="65"/>
      <c r="C17364" s="65"/>
      <c r="D17364" s="65"/>
      <c r="E17364" s="65"/>
      <c r="F17364" s="65"/>
      <c r="G17364" s="65"/>
      <c r="H17364" s="113"/>
    </row>
    <row r="17365" spans="1:8">
      <c r="A17365" s="65"/>
      <c r="B17365" s="65"/>
      <c r="C17365" s="65"/>
      <c r="D17365" s="65"/>
      <c r="E17365" s="65"/>
      <c r="F17365" s="65"/>
      <c r="G17365" s="65"/>
      <c r="H17365" s="113"/>
    </row>
    <row r="17366" spans="1:8">
      <c r="A17366" s="65"/>
      <c r="B17366" s="65"/>
      <c r="C17366" s="65"/>
      <c r="D17366" s="65"/>
      <c r="E17366" s="65"/>
      <c r="F17366" s="65"/>
      <c r="G17366" s="65"/>
      <c r="H17366" s="113"/>
    </row>
    <row r="17367" spans="1:8">
      <c r="A17367" s="65"/>
      <c r="B17367" s="65"/>
      <c r="C17367" s="65"/>
      <c r="D17367" s="65"/>
      <c r="E17367" s="65"/>
      <c r="F17367" s="65"/>
      <c r="G17367" s="65"/>
      <c r="H17367" s="113"/>
    </row>
    <row r="17368" spans="1:8">
      <c r="A17368" s="65"/>
      <c r="B17368" s="65"/>
      <c r="C17368" s="65"/>
      <c r="D17368" s="65"/>
      <c r="E17368" s="65"/>
      <c r="F17368" s="65"/>
      <c r="G17368" s="65"/>
      <c r="H17368" s="113"/>
    </row>
    <row r="17369" spans="1:8">
      <c r="A17369" s="65"/>
      <c r="B17369" s="65"/>
      <c r="C17369" s="65"/>
      <c r="D17369" s="65"/>
      <c r="E17369" s="65"/>
      <c r="F17369" s="65"/>
      <c r="G17369" s="65"/>
      <c r="H17369" s="113"/>
    </row>
    <row r="17370" spans="1:8">
      <c r="A17370" s="65"/>
      <c r="B17370" s="65"/>
      <c r="C17370" s="65"/>
      <c r="D17370" s="65"/>
      <c r="E17370" s="65"/>
      <c r="F17370" s="65"/>
      <c r="G17370" s="65"/>
      <c r="H17370" s="113"/>
    </row>
    <row r="17371" spans="1:8">
      <c r="A17371" s="65"/>
      <c r="B17371" s="65"/>
      <c r="C17371" s="65"/>
      <c r="D17371" s="65"/>
      <c r="E17371" s="65"/>
      <c r="F17371" s="65"/>
      <c r="G17371" s="65"/>
      <c r="H17371" s="113"/>
    </row>
    <row r="17372" spans="1:8">
      <c r="A17372" s="65"/>
      <c r="B17372" s="65"/>
      <c r="C17372" s="65"/>
      <c r="D17372" s="65"/>
      <c r="E17372" s="65"/>
      <c r="F17372" s="65"/>
      <c r="G17372" s="65"/>
      <c r="H17372" s="113"/>
    </row>
    <row r="17373" spans="1:8">
      <c r="A17373" s="65"/>
      <c r="B17373" s="65"/>
      <c r="C17373" s="65"/>
      <c r="D17373" s="65"/>
      <c r="E17373" s="65"/>
      <c r="F17373" s="65"/>
      <c r="G17373" s="65"/>
      <c r="H17373" s="113"/>
    </row>
    <row r="17374" spans="1:8">
      <c r="A17374" s="65"/>
      <c r="B17374" s="65"/>
      <c r="C17374" s="65"/>
      <c r="D17374" s="65"/>
      <c r="E17374" s="65"/>
      <c r="F17374" s="65"/>
      <c r="G17374" s="65"/>
      <c r="H17374" s="113"/>
    </row>
    <row r="17375" spans="1:8">
      <c r="A17375" s="65"/>
      <c r="B17375" s="65"/>
      <c r="C17375" s="65"/>
      <c r="D17375" s="65"/>
      <c r="E17375" s="65"/>
      <c r="F17375" s="65"/>
      <c r="G17375" s="65"/>
      <c r="H17375" s="113"/>
    </row>
    <row r="17376" spans="1:8">
      <c r="A17376" s="65"/>
      <c r="B17376" s="65"/>
      <c r="C17376" s="65"/>
      <c r="D17376" s="65"/>
      <c r="E17376" s="65"/>
      <c r="F17376" s="65"/>
      <c r="G17376" s="65"/>
      <c r="H17376" s="113"/>
    </row>
    <row r="17377" spans="1:8">
      <c r="A17377" s="65"/>
      <c r="B17377" s="65"/>
      <c r="C17377" s="65"/>
      <c r="D17377" s="65"/>
      <c r="E17377" s="65"/>
      <c r="F17377" s="65"/>
      <c r="G17377" s="65"/>
      <c r="H17377" s="113"/>
    </row>
    <row r="17378" spans="1:8">
      <c r="A17378" s="65"/>
      <c r="B17378" s="65"/>
      <c r="C17378" s="65"/>
      <c r="D17378" s="65"/>
      <c r="E17378" s="65"/>
      <c r="F17378" s="65"/>
      <c r="G17378" s="65"/>
      <c r="H17378" s="113"/>
    </row>
    <row r="17379" spans="1:8">
      <c r="A17379" s="65"/>
      <c r="B17379" s="65"/>
      <c r="C17379" s="65"/>
      <c r="D17379" s="65"/>
      <c r="E17379" s="65"/>
      <c r="F17379" s="65"/>
      <c r="G17379" s="65"/>
      <c r="H17379" s="113"/>
    </row>
    <row r="17380" spans="1:8">
      <c r="A17380" s="65"/>
      <c r="B17380" s="65"/>
      <c r="C17380" s="65"/>
      <c r="D17380" s="65"/>
      <c r="E17380" s="65"/>
      <c r="F17380" s="65"/>
      <c r="G17380" s="65"/>
      <c r="H17380" s="113"/>
    </row>
    <row r="17381" spans="1:8">
      <c r="A17381" s="65"/>
      <c r="B17381" s="65"/>
      <c r="C17381" s="65"/>
      <c r="D17381" s="65"/>
      <c r="E17381" s="65"/>
      <c r="F17381" s="65"/>
      <c r="G17381" s="65"/>
      <c r="H17381" s="113"/>
    </row>
    <row r="17382" spans="1:8">
      <c r="A17382" s="65"/>
      <c r="B17382" s="65"/>
      <c r="C17382" s="65"/>
      <c r="D17382" s="65"/>
      <c r="E17382" s="65"/>
      <c r="F17382" s="65"/>
      <c r="G17382" s="65"/>
      <c r="H17382" s="113"/>
    </row>
    <row r="17383" spans="1:8">
      <c r="A17383" s="65"/>
      <c r="B17383" s="65"/>
      <c r="C17383" s="65"/>
      <c r="D17383" s="65"/>
      <c r="E17383" s="65"/>
      <c r="F17383" s="65"/>
      <c r="G17383" s="65"/>
      <c r="H17383" s="113"/>
    </row>
    <row r="17384" spans="1:8">
      <c r="A17384" s="65"/>
      <c r="B17384" s="65"/>
      <c r="C17384" s="65"/>
      <c r="D17384" s="65"/>
      <c r="E17384" s="65"/>
      <c r="F17384" s="65"/>
      <c r="G17384" s="65"/>
      <c r="H17384" s="113"/>
    </row>
    <row r="17385" spans="1:8">
      <c r="A17385" s="65"/>
      <c r="B17385" s="65"/>
      <c r="C17385" s="65"/>
      <c r="D17385" s="65"/>
      <c r="E17385" s="65"/>
      <c r="F17385" s="65"/>
      <c r="G17385" s="65"/>
      <c r="H17385" s="113"/>
    </row>
    <row r="17386" spans="1:8">
      <c r="A17386" s="65"/>
      <c r="B17386" s="65"/>
      <c r="C17386" s="65"/>
      <c r="D17386" s="65"/>
      <c r="E17386" s="65"/>
      <c r="F17386" s="65"/>
      <c r="G17386" s="65"/>
      <c r="H17386" s="113"/>
    </row>
    <row r="17387" spans="1:8">
      <c r="A17387" s="65"/>
      <c r="B17387" s="65"/>
      <c r="C17387" s="65"/>
      <c r="D17387" s="65"/>
      <c r="E17387" s="65"/>
      <c r="F17387" s="65"/>
      <c r="G17387" s="65"/>
      <c r="H17387" s="113"/>
    </row>
    <row r="17388" spans="1:8">
      <c r="A17388" s="65"/>
      <c r="B17388" s="65"/>
      <c r="C17388" s="65"/>
      <c r="D17388" s="65"/>
      <c r="E17388" s="65"/>
      <c r="F17388" s="65"/>
      <c r="G17388" s="65"/>
      <c r="H17388" s="113"/>
    </row>
    <row r="17389" spans="1:8">
      <c r="A17389" s="65"/>
      <c r="B17389" s="65"/>
      <c r="C17389" s="65"/>
      <c r="D17389" s="65"/>
      <c r="E17389" s="65"/>
      <c r="F17389" s="65"/>
      <c r="G17389" s="65"/>
      <c r="H17389" s="113"/>
    </row>
    <row r="17390" spans="1:8">
      <c r="A17390" s="65"/>
      <c r="B17390" s="65"/>
      <c r="C17390" s="65"/>
      <c r="D17390" s="65"/>
      <c r="E17390" s="65"/>
      <c r="F17390" s="65"/>
      <c r="G17390" s="65"/>
      <c r="H17390" s="113"/>
    </row>
    <row r="17391" spans="1:8">
      <c r="A17391" s="65"/>
      <c r="B17391" s="65"/>
      <c r="C17391" s="65"/>
      <c r="D17391" s="65"/>
      <c r="E17391" s="65"/>
      <c r="F17391" s="65"/>
      <c r="G17391" s="65"/>
      <c r="H17391" s="113"/>
    </row>
    <row r="17392" spans="1:8">
      <c r="A17392" s="65"/>
      <c r="B17392" s="65"/>
      <c r="C17392" s="65"/>
      <c r="D17392" s="65"/>
      <c r="E17392" s="65"/>
      <c r="F17392" s="65"/>
      <c r="G17392" s="65"/>
      <c r="H17392" s="113"/>
    </row>
    <row r="17393" spans="1:8">
      <c r="A17393" s="65"/>
      <c r="B17393" s="65"/>
      <c r="C17393" s="65"/>
      <c r="D17393" s="65"/>
      <c r="E17393" s="65"/>
      <c r="F17393" s="65"/>
      <c r="G17393" s="65"/>
      <c r="H17393" s="113"/>
    </row>
    <row r="17394" spans="1:8">
      <c r="A17394" s="65"/>
      <c r="B17394" s="65"/>
      <c r="C17394" s="65"/>
      <c r="D17394" s="65"/>
      <c r="E17394" s="65"/>
      <c r="F17394" s="65"/>
      <c r="G17394" s="65"/>
      <c r="H17394" s="113"/>
    </row>
    <row r="17395" spans="1:8">
      <c r="A17395" s="65"/>
      <c r="B17395" s="65"/>
      <c r="C17395" s="65"/>
      <c r="D17395" s="65"/>
      <c r="E17395" s="65"/>
      <c r="F17395" s="65"/>
      <c r="G17395" s="65"/>
      <c r="H17395" s="113"/>
    </row>
    <row r="17396" spans="1:8">
      <c r="A17396" s="65"/>
      <c r="B17396" s="65"/>
      <c r="C17396" s="65"/>
      <c r="D17396" s="65"/>
      <c r="E17396" s="65"/>
      <c r="F17396" s="65"/>
      <c r="G17396" s="65"/>
      <c r="H17396" s="113"/>
    </row>
    <row r="17397" spans="1:8">
      <c r="A17397" s="65"/>
      <c r="B17397" s="65"/>
      <c r="C17397" s="65"/>
      <c r="D17397" s="65"/>
      <c r="E17397" s="65"/>
      <c r="F17397" s="65"/>
      <c r="G17397" s="65"/>
      <c r="H17397" s="113"/>
    </row>
    <row r="17398" spans="1:8">
      <c r="A17398" s="65"/>
      <c r="B17398" s="65"/>
      <c r="C17398" s="65"/>
      <c r="D17398" s="65"/>
      <c r="E17398" s="65"/>
      <c r="F17398" s="65"/>
      <c r="G17398" s="65"/>
      <c r="H17398" s="113"/>
    </row>
    <row r="17399" spans="1:8">
      <c r="A17399" s="65"/>
      <c r="B17399" s="65"/>
      <c r="C17399" s="65"/>
      <c r="D17399" s="65"/>
      <c r="E17399" s="65"/>
      <c r="F17399" s="65"/>
      <c r="G17399" s="65"/>
      <c r="H17399" s="113"/>
    </row>
    <row r="17400" spans="1:8">
      <c r="A17400" s="65"/>
      <c r="B17400" s="65"/>
      <c r="C17400" s="65"/>
      <c r="D17400" s="65"/>
      <c r="E17400" s="65"/>
      <c r="F17400" s="65"/>
      <c r="G17400" s="65"/>
      <c r="H17400" s="113"/>
    </row>
    <row r="17401" spans="1:8">
      <c r="A17401" s="65"/>
      <c r="B17401" s="65"/>
      <c r="C17401" s="65"/>
      <c r="D17401" s="65"/>
      <c r="E17401" s="65"/>
      <c r="F17401" s="65"/>
      <c r="G17401" s="65"/>
      <c r="H17401" s="113"/>
    </row>
    <row r="17402" spans="1:8">
      <c r="A17402" s="65"/>
      <c r="B17402" s="65"/>
      <c r="C17402" s="65"/>
      <c r="D17402" s="65"/>
      <c r="E17402" s="65"/>
      <c r="F17402" s="65"/>
      <c r="G17402" s="65"/>
      <c r="H17402" s="113"/>
    </row>
    <row r="17403" spans="1:8">
      <c r="A17403" s="65"/>
      <c r="B17403" s="65"/>
      <c r="C17403" s="65"/>
      <c r="D17403" s="65"/>
      <c r="E17403" s="65"/>
      <c r="F17403" s="65"/>
      <c r="G17403" s="65"/>
      <c r="H17403" s="113"/>
    </row>
    <row r="17404" spans="1:8">
      <c r="A17404" s="65"/>
      <c r="B17404" s="65"/>
      <c r="C17404" s="65"/>
      <c r="D17404" s="65"/>
      <c r="E17404" s="65"/>
      <c r="F17404" s="65"/>
      <c r="G17404" s="65"/>
      <c r="H17404" s="113"/>
    </row>
    <row r="17405" spans="1:8">
      <c r="A17405" s="65"/>
      <c r="B17405" s="65"/>
      <c r="C17405" s="65"/>
      <c r="D17405" s="65"/>
      <c r="E17405" s="65"/>
      <c r="F17405" s="65"/>
      <c r="G17405" s="65"/>
      <c r="H17405" s="113"/>
    </row>
    <row r="17406" spans="1:8">
      <c r="A17406" s="65"/>
      <c r="B17406" s="65"/>
      <c r="C17406" s="65"/>
      <c r="D17406" s="65"/>
      <c r="E17406" s="65"/>
      <c r="F17406" s="65"/>
      <c r="G17406" s="65"/>
      <c r="H17406" s="113"/>
    </row>
    <row r="17407" spans="1:8">
      <c r="A17407" s="65"/>
      <c r="B17407" s="65"/>
      <c r="C17407" s="65"/>
      <c r="D17407" s="65"/>
      <c r="E17407" s="65"/>
      <c r="F17407" s="65"/>
      <c r="G17407" s="65"/>
      <c r="H17407" s="113"/>
    </row>
    <row r="17408" spans="1:8">
      <c r="A17408" s="65"/>
      <c r="B17408" s="65"/>
      <c r="C17408" s="65"/>
      <c r="D17408" s="65"/>
      <c r="E17408" s="65"/>
      <c r="F17408" s="65"/>
      <c r="G17408" s="65"/>
      <c r="H17408" s="113"/>
    </row>
    <row r="17409" spans="1:8">
      <c r="A17409" s="65"/>
      <c r="B17409" s="65"/>
      <c r="C17409" s="65"/>
      <c r="D17409" s="65"/>
      <c r="E17409" s="65"/>
      <c r="F17409" s="65"/>
      <c r="G17409" s="65"/>
      <c r="H17409" s="113"/>
    </row>
    <row r="17410" spans="1:8">
      <c r="A17410" s="65"/>
      <c r="B17410" s="65"/>
      <c r="C17410" s="65"/>
      <c r="D17410" s="65"/>
      <c r="E17410" s="65"/>
      <c r="F17410" s="65"/>
      <c r="G17410" s="65"/>
      <c r="H17410" s="113"/>
    </row>
    <row r="17411" spans="1:8">
      <c r="A17411" s="65"/>
      <c r="B17411" s="65"/>
      <c r="C17411" s="65"/>
      <c r="D17411" s="65"/>
      <c r="E17411" s="65"/>
      <c r="F17411" s="65"/>
      <c r="G17411" s="65"/>
      <c r="H17411" s="113"/>
    </row>
    <row r="17412" spans="1:8">
      <c r="A17412" s="65"/>
      <c r="B17412" s="65"/>
      <c r="C17412" s="65"/>
      <c r="D17412" s="65"/>
      <c r="E17412" s="65"/>
      <c r="F17412" s="65"/>
      <c r="G17412" s="65"/>
      <c r="H17412" s="113"/>
    </row>
    <row r="17413" spans="1:8">
      <c r="A17413" s="65"/>
      <c r="B17413" s="65"/>
      <c r="C17413" s="65"/>
      <c r="D17413" s="65"/>
      <c r="E17413" s="65"/>
      <c r="F17413" s="65"/>
      <c r="G17413" s="65"/>
      <c r="H17413" s="113"/>
    </row>
    <row r="17414" spans="1:8">
      <c r="A17414" s="65"/>
      <c r="B17414" s="65"/>
      <c r="C17414" s="65"/>
      <c r="D17414" s="65"/>
      <c r="E17414" s="65"/>
      <c r="F17414" s="65"/>
      <c r="G17414" s="65"/>
      <c r="H17414" s="113"/>
    </row>
    <row r="17415" spans="1:8">
      <c r="A17415" s="65"/>
      <c r="B17415" s="65"/>
      <c r="C17415" s="65"/>
      <c r="D17415" s="65"/>
      <c r="E17415" s="65"/>
      <c r="F17415" s="65"/>
      <c r="G17415" s="65"/>
      <c r="H17415" s="113"/>
    </row>
    <row r="17416" spans="1:8">
      <c r="A17416" s="65"/>
      <c r="B17416" s="65"/>
      <c r="C17416" s="65"/>
      <c r="D17416" s="65"/>
      <c r="E17416" s="65"/>
      <c r="F17416" s="65"/>
      <c r="G17416" s="65"/>
      <c r="H17416" s="113"/>
    </row>
    <row r="17417" spans="1:8">
      <c r="A17417" s="65"/>
      <c r="B17417" s="65"/>
      <c r="C17417" s="65"/>
      <c r="D17417" s="65"/>
      <c r="E17417" s="65"/>
      <c r="F17417" s="65"/>
      <c r="G17417" s="65"/>
      <c r="H17417" s="113"/>
    </row>
    <row r="17418" spans="1:8">
      <c r="A17418" s="65"/>
      <c r="B17418" s="65"/>
      <c r="C17418" s="65"/>
      <c r="D17418" s="65"/>
      <c r="E17418" s="65"/>
      <c r="F17418" s="65"/>
      <c r="G17418" s="65"/>
      <c r="H17418" s="113"/>
    </row>
    <row r="17419" spans="1:8">
      <c r="A17419" s="65"/>
      <c r="B17419" s="65"/>
      <c r="C17419" s="65"/>
      <c r="D17419" s="65"/>
      <c r="E17419" s="65"/>
      <c r="F17419" s="65"/>
      <c r="G17419" s="65"/>
      <c r="H17419" s="113"/>
    </row>
    <row r="17420" spans="1:8">
      <c r="A17420" s="65"/>
      <c r="B17420" s="65"/>
      <c r="C17420" s="65"/>
      <c r="D17420" s="65"/>
      <c r="E17420" s="65"/>
      <c r="F17420" s="65"/>
      <c r="G17420" s="65"/>
      <c r="H17420" s="113"/>
    </row>
    <row r="17421" spans="1:8">
      <c r="A17421" s="65"/>
      <c r="B17421" s="65"/>
      <c r="C17421" s="65"/>
      <c r="D17421" s="65"/>
      <c r="E17421" s="65"/>
      <c r="F17421" s="65"/>
      <c r="G17421" s="65"/>
      <c r="H17421" s="113"/>
    </row>
    <row r="17422" spans="1:8">
      <c r="A17422" s="65"/>
      <c r="B17422" s="65"/>
      <c r="C17422" s="65"/>
      <c r="D17422" s="65"/>
      <c r="E17422" s="65"/>
      <c r="F17422" s="65"/>
      <c r="G17422" s="65"/>
      <c r="H17422" s="113"/>
    </row>
    <row r="17423" spans="1:8">
      <c r="A17423" s="65"/>
      <c r="B17423" s="65"/>
      <c r="C17423" s="65"/>
      <c r="D17423" s="65"/>
      <c r="E17423" s="65"/>
      <c r="F17423" s="65"/>
      <c r="G17423" s="65"/>
      <c r="H17423" s="113"/>
    </row>
    <row r="17424" spans="1:8">
      <c r="A17424" s="65"/>
      <c r="B17424" s="65"/>
      <c r="C17424" s="65"/>
      <c r="D17424" s="65"/>
      <c r="E17424" s="65"/>
      <c r="F17424" s="65"/>
      <c r="G17424" s="65"/>
      <c r="H17424" s="113"/>
    </row>
    <row r="17425" spans="1:8">
      <c r="A17425" s="65"/>
      <c r="B17425" s="65"/>
      <c r="C17425" s="65"/>
      <c r="D17425" s="65"/>
      <c r="E17425" s="65"/>
      <c r="F17425" s="65"/>
      <c r="G17425" s="65"/>
      <c r="H17425" s="113"/>
    </row>
    <row r="17426" spans="1:8">
      <c r="A17426" s="65"/>
      <c r="B17426" s="65"/>
      <c r="C17426" s="65"/>
      <c r="D17426" s="65"/>
      <c r="E17426" s="65"/>
      <c r="F17426" s="65"/>
      <c r="G17426" s="65"/>
      <c r="H17426" s="113"/>
    </row>
    <row r="17427" spans="1:8">
      <c r="A17427" s="65"/>
      <c r="B17427" s="65"/>
      <c r="C17427" s="65"/>
      <c r="D17427" s="65"/>
      <c r="E17427" s="65"/>
      <c r="F17427" s="65"/>
      <c r="G17427" s="65"/>
      <c r="H17427" s="113"/>
    </row>
    <row r="17428" spans="1:8">
      <c r="A17428" s="65"/>
      <c r="B17428" s="65"/>
      <c r="C17428" s="65"/>
      <c r="D17428" s="65"/>
      <c r="E17428" s="65"/>
      <c r="F17428" s="65"/>
      <c r="G17428" s="65"/>
      <c r="H17428" s="113"/>
    </row>
    <row r="17429" spans="1:8">
      <c r="A17429" s="65"/>
      <c r="B17429" s="65"/>
      <c r="C17429" s="65"/>
      <c r="D17429" s="65"/>
      <c r="E17429" s="65"/>
      <c r="F17429" s="65"/>
      <c r="G17429" s="65"/>
      <c r="H17429" s="113"/>
    </row>
    <row r="17430" spans="1:8">
      <c r="A17430" s="65"/>
      <c r="B17430" s="65"/>
      <c r="C17430" s="65"/>
      <c r="D17430" s="65"/>
      <c r="E17430" s="65"/>
      <c r="F17430" s="65"/>
      <c r="G17430" s="65"/>
      <c r="H17430" s="113"/>
    </row>
    <row r="17431" spans="1:8">
      <c r="A17431" s="65"/>
      <c r="B17431" s="65"/>
      <c r="C17431" s="65"/>
      <c r="D17431" s="65"/>
      <c r="E17431" s="65"/>
      <c r="F17431" s="65"/>
      <c r="G17431" s="65"/>
      <c r="H17431" s="113"/>
    </row>
    <row r="17432" spans="1:8">
      <c r="A17432" s="65"/>
      <c r="B17432" s="65"/>
      <c r="C17432" s="65"/>
      <c r="D17432" s="65"/>
      <c r="E17432" s="65"/>
      <c r="F17432" s="65"/>
      <c r="G17432" s="65"/>
      <c r="H17432" s="113"/>
    </row>
    <row r="17433" spans="1:8">
      <c r="A17433" s="65"/>
      <c r="B17433" s="65"/>
      <c r="C17433" s="65"/>
      <c r="D17433" s="65"/>
      <c r="E17433" s="65"/>
      <c r="F17433" s="65"/>
      <c r="G17433" s="65"/>
      <c r="H17433" s="113"/>
    </row>
    <row r="17434" spans="1:8">
      <c r="A17434" s="65"/>
      <c r="B17434" s="65"/>
      <c r="C17434" s="65"/>
      <c r="D17434" s="65"/>
      <c r="E17434" s="65"/>
      <c r="F17434" s="65"/>
      <c r="G17434" s="65"/>
      <c r="H17434" s="113"/>
    </row>
    <row r="17435" spans="1:8">
      <c r="A17435" s="65"/>
      <c r="B17435" s="65"/>
      <c r="C17435" s="65"/>
      <c r="D17435" s="65"/>
      <c r="E17435" s="65"/>
      <c r="F17435" s="65"/>
      <c r="G17435" s="65"/>
      <c r="H17435" s="113"/>
    </row>
    <row r="17436" spans="1:8">
      <c r="A17436" s="65"/>
      <c r="B17436" s="65"/>
      <c r="C17436" s="65"/>
      <c r="D17436" s="65"/>
      <c r="E17436" s="65"/>
      <c r="F17436" s="65"/>
      <c r="G17436" s="65"/>
      <c r="H17436" s="113"/>
    </row>
    <row r="17437" spans="1:8">
      <c r="A17437" s="65"/>
      <c r="B17437" s="65"/>
      <c r="C17437" s="65"/>
      <c r="D17437" s="65"/>
      <c r="E17437" s="65"/>
      <c r="F17437" s="65"/>
      <c r="G17437" s="65"/>
      <c r="H17437" s="113"/>
    </row>
    <row r="17438" spans="1:8">
      <c r="A17438" s="65"/>
      <c r="B17438" s="65"/>
      <c r="C17438" s="65"/>
      <c r="D17438" s="65"/>
      <c r="E17438" s="65"/>
      <c r="F17438" s="65"/>
      <c r="G17438" s="65"/>
      <c r="H17438" s="113"/>
    </row>
    <row r="17439" spans="1:8">
      <c r="A17439" s="65"/>
      <c r="B17439" s="65"/>
      <c r="C17439" s="65"/>
      <c r="D17439" s="65"/>
      <c r="E17439" s="65"/>
      <c r="F17439" s="65"/>
      <c r="G17439" s="65"/>
      <c r="H17439" s="113"/>
    </row>
    <row r="17440" spans="1:8">
      <c r="A17440" s="65"/>
      <c r="B17440" s="65"/>
      <c r="C17440" s="65"/>
      <c r="D17440" s="65"/>
      <c r="E17440" s="65"/>
      <c r="F17440" s="65"/>
      <c r="G17440" s="65"/>
      <c r="H17440" s="113"/>
    </row>
    <row r="17441" spans="1:8">
      <c r="A17441" s="65"/>
      <c r="B17441" s="65"/>
      <c r="C17441" s="65"/>
      <c r="D17441" s="65"/>
      <c r="E17441" s="65"/>
      <c r="F17441" s="65"/>
      <c r="G17441" s="65"/>
      <c r="H17441" s="113"/>
    </row>
    <row r="17442" spans="1:8">
      <c r="A17442" s="65"/>
      <c r="B17442" s="65"/>
      <c r="C17442" s="65"/>
      <c r="D17442" s="65"/>
      <c r="E17442" s="65"/>
      <c r="F17442" s="65"/>
      <c r="G17442" s="65"/>
      <c r="H17442" s="113"/>
    </row>
    <row r="17443" spans="1:8">
      <c r="A17443" s="65"/>
      <c r="B17443" s="65"/>
      <c r="C17443" s="65"/>
      <c r="D17443" s="65"/>
      <c r="E17443" s="65"/>
      <c r="F17443" s="65"/>
      <c r="G17443" s="65"/>
      <c r="H17443" s="113"/>
    </row>
    <row r="17444" spans="1:8">
      <c r="A17444" s="65"/>
      <c r="B17444" s="65"/>
      <c r="C17444" s="65"/>
      <c r="D17444" s="65"/>
      <c r="E17444" s="65"/>
      <c r="F17444" s="65"/>
      <c r="G17444" s="65"/>
      <c r="H17444" s="113"/>
    </row>
    <row r="17445" spans="1:8">
      <c r="A17445" s="65"/>
      <c r="B17445" s="65"/>
      <c r="C17445" s="65"/>
      <c r="D17445" s="65"/>
      <c r="E17445" s="65"/>
      <c r="F17445" s="65"/>
      <c r="G17445" s="65"/>
      <c r="H17445" s="113"/>
    </row>
    <row r="17446" spans="1:8">
      <c r="A17446" s="65"/>
      <c r="B17446" s="65"/>
      <c r="C17446" s="65"/>
      <c r="D17446" s="65"/>
      <c r="E17446" s="65"/>
      <c r="F17446" s="65"/>
      <c r="G17446" s="65"/>
      <c r="H17446" s="113"/>
    </row>
    <row r="17447" spans="1:8">
      <c r="A17447" s="65"/>
      <c r="B17447" s="65"/>
      <c r="C17447" s="65"/>
      <c r="D17447" s="65"/>
      <c r="E17447" s="65"/>
      <c r="F17447" s="65"/>
      <c r="G17447" s="65"/>
      <c r="H17447" s="113"/>
    </row>
    <row r="17448" spans="1:8">
      <c r="A17448" s="65"/>
      <c r="B17448" s="65"/>
      <c r="C17448" s="65"/>
      <c r="D17448" s="65"/>
      <c r="E17448" s="65"/>
      <c r="F17448" s="65"/>
      <c r="G17448" s="65"/>
      <c r="H17448" s="113"/>
    </row>
    <row r="17449" spans="1:8">
      <c r="A17449" s="65"/>
      <c r="B17449" s="65"/>
      <c r="C17449" s="65"/>
      <c r="D17449" s="65"/>
      <c r="E17449" s="65"/>
      <c r="F17449" s="65"/>
      <c r="G17449" s="65"/>
      <c r="H17449" s="113"/>
    </row>
    <row r="17450" spans="1:8">
      <c r="A17450" s="65"/>
      <c r="B17450" s="65"/>
      <c r="C17450" s="65"/>
      <c r="D17450" s="65"/>
      <c r="E17450" s="65"/>
      <c r="F17450" s="65"/>
      <c r="G17450" s="65"/>
      <c r="H17450" s="113"/>
    </row>
    <row r="17451" spans="1:8">
      <c r="A17451" s="65"/>
      <c r="B17451" s="65"/>
      <c r="C17451" s="65"/>
      <c r="D17451" s="65"/>
      <c r="E17451" s="65"/>
      <c r="F17451" s="65"/>
      <c r="G17451" s="65"/>
      <c r="H17451" s="113"/>
    </row>
    <row r="17452" spans="1:8">
      <c r="A17452" s="65"/>
      <c r="B17452" s="65"/>
      <c r="C17452" s="65"/>
      <c r="D17452" s="65"/>
      <c r="E17452" s="65"/>
      <c r="F17452" s="65"/>
      <c r="G17452" s="65"/>
      <c r="H17452" s="113"/>
    </row>
    <row r="17453" spans="1:8">
      <c r="A17453" s="65"/>
      <c r="B17453" s="65"/>
      <c r="C17453" s="65"/>
      <c r="D17453" s="65"/>
      <c r="E17453" s="65"/>
      <c r="F17453" s="65"/>
      <c r="G17453" s="65"/>
      <c r="H17453" s="113"/>
    </row>
    <row r="17454" spans="1:8">
      <c r="A17454" s="65"/>
      <c r="B17454" s="65"/>
      <c r="C17454" s="65"/>
      <c r="D17454" s="65"/>
      <c r="E17454" s="65"/>
      <c r="F17454" s="65"/>
      <c r="G17454" s="65"/>
      <c r="H17454" s="113"/>
    </row>
    <row r="17455" spans="1:8">
      <c r="A17455" s="65"/>
      <c r="B17455" s="65"/>
      <c r="C17455" s="65"/>
      <c r="D17455" s="65"/>
      <c r="E17455" s="65"/>
      <c r="F17455" s="65"/>
      <c r="G17455" s="65"/>
      <c r="H17455" s="113"/>
    </row>
    <row r="17456" spans="1:8">
      <c r="A17456" s="65"/>
      <c r="B17456" s="65"/>
      <c r="C17456" s="65"/>
      <c r="D17456" s="65"/>
      <c r="E17456" s="65"/>
      <c r="F17456" s="65"/>
      <c r="G17456" s="65"/>
      <c r="H17456" s="113"/>
    </row>
    <row r="17457" spans="1:8">
      <c r="A17457" s="65"/>
      <c r="B17457" s="65"/>
      <c r="C17457" s="65"/>
      <c r="D17457" s="65"/>
      <c r="E17457" s="65"/>
      <c r="F17457" s="65"/>
      <c r="G17457" s="65"/>
      <c r="H17457" s="113"/>
    </row>
    <row r="17458" spans="1:8">
      <c r="A17458" s="65"/>
      <c r="B17458" s="65"/>
      <c r="C17458" s="65"/>
      <c r="D17458" s="65"/>
      <c r="E17458" s="65"/>
      <c r="F17458" s="65"/>
      <c r="G17458" s="65"/>
      <c r="H17458" s="113"/>
    </row>
    <row r="17459" spans="1:8">
      <c r="A17459" s="65"/>
      <c r="B17459" s="65"/>
      <c r="C17459" s="65"/>
      <c r="D17459" s="65"/>
      <c r="E17459" s="65"/>
      <c r="F17459" s="65"/>
      <c r="G17459" s="65"/>
      <c r="H17459" s="113"/>
    </row>
    <row r="17460" spans="1:8">
      <c r="A17460" s="65"/>
      <c r="B17460" s="65"/>
      <c r="C17460" s="65"/>
      <c r="D17460" s="65"/>
      <c r="E17460" s="65"/>
      <c r="F17460" s="65"/>
      <c r="G17460" s="65"/>
      <c r="H17460" s="113"/>
    </row>
    <row r="17461" spans="1:8">
      <c r="A17461" s="65"/>
      <c r="B17461" s="65"/>
      <c r="C17461" s="65"/>
      <c r="D17461" s="65"/>
      <c r="E17461" s="65"/>
      <c r="F17461" s="65"/>
      <c r="G17461" s="65"/>
      <c r="H17461" s="113"/>
    </row>
    <row r="17462" spans="1:8">
      <c r="A17462" s="65"/>
      <c r="B17462" s="65"/>
      <c r="C17462" s="65"/>
      <c r="D17462" s="65"/>
      <c r="E17462" s="65"/>
      <c r="F17462" s="65"/>
      <c r="G17462" s="65"/>
      <c r="H17462" s="113"/>
    </row>
    <row r="17463" spans="1:8">
      <c r="A17463" s="65"/>
      <c r="B17463" s="65"/>
      <c r="C17463" s="65"/>
      <c r="D17463" s="65"/>
      <c r="E17463" s="65"/>
      <c r="F17463" s="65"/>
      <c r="G17463" s="65"/>
      <c r="H17463" s="113"/>
    </row>
    <row r="17464" spans="1:8">
      <c r="A17464" s="65"/>
      <c r="B17464" s="65"/>
      <c r="C17464" s="65"/>
      <c r="D17464" s="65"/>
      <c r="E17464" s="65"/>
      <c r="F17464" s="65"/>
      <c r="G17464" s="65"/>
      <c r="H17464" s="113"/>
    </row>
    <row r="17465" spans="1:8">
      <c r="A17465" s="65"/>
      <c r="B17465" s="65"/>
      <c r="C17465" s="65"/>
      <c r="D17465" s="65"/>
      <c r="E17465" s="65"/>
      <c r="F17465" s="65"/>
      <c r="G17465" s="65"/>
      <c r="H17465" s="113"/>
    </row>
    <row r="17466" spans="1:8">
      <c r="A17466" s="65"/>
      <c r="B17466" s="65"/>
      <c r="C17466" s="65"/>
      <c r="D17466" s="65"/>
      <c r="E17466" s="65"/>
      <c r="F17466" s="65"/>
      <c r="G17466" s="65"/>
      <c r="H17466" s="113"/>
    </row>
    <row r="17467" spans="1:8">
      <c r="A17467" s="65"/>
      <c r="B17467" s="65"/>
      <c r="C17467" s="65"/>
      <c r="D17467" s="65"/>
      <c r="E17467" s="65"/>
      <c r="F17467" s="65"/>
      <c r="G17467" s="65"/>
      <c r="H17467" s="113"/>
    </row>
    <row r="17468" spans="1:8">
      <c r="A17468" s="65"/>
      <c r="B17468" s="65"/>
      <c r="C17468" s="65"/>
      <c r="D17468" s="65"/>
      <c r="E17468" s="65"/>
      <c r="F17468" s="65"/>
      <c r="G17468" s="65"/>
      <c r="H17468" s="113"/>
    </row>
    <row r="17469" spans="1:8">
      <c r="A17469" s="65"/>
      <c r="B17469" s="65"/>
      <c r="C17469" s="65"/>
      <c r="D17469" s="65"/>
      <c r="E17469" s="65"/>
      <c r="F17469" s="65"/>
      <c r="G17469" s="65"/>
      <c r="H17469" s="113"/>
    </row>
    <row r="17470" spans="1:8">
      <c r="A17470" s="65"/>
      <c r="B17470" s="65"/>
      <c r="C17470" s="65"/>
      <c r="D17470" s="65"/>
      <c r="E17470" s="65"/>
      <c r="F17470" s="65"/>
      <c r="G17470" s="65"/>
      <c r="H17470" s="113"/>
    </row>
    <row r="17471" spans="1:8">
      <c r="A17471" s="65"/>
      <c r="B17471" s="65"/>
      <c r="C17471" s="65"/>
      <c r="D17471" s="65"/>
      <c r="E17471" s="65"/>
      <c r="F17471" s="65"/>
      <c r="G17471" s="65"/>
      <c r="H17471" s="113"/>
    </row>
    <row r="17472" spans="1:8">
      <c r="A17472" s="65"/>
      <c r="B17472" s="65"/>
      <c r="C17472" s="65"/>
      <c r="D17472" s="65"/>
      <c r="E17472" s="65"/>
      <c r="F17472" s="65"/>
      <c r="G17472" s="65"/>
      <c r="H17472" s="113"/>
    </row>
    <row r="17473" spans="1:8">
      <c r="A17473" s="65"/>
      <c r="B17473" s="65"/>
      <c r="C17473" s="65"/>
      <c r="D17473" s="65"/>
      <c r="E17473" s="65"/>
      <c r="F17473" s="65"/>
      <c r="G17473" s="65"/>
      <c r="H17473" s="113"/>
    </row>
    <row r="17474" spans="1:8">
      <c r="A17474" s="65"/>
      <c r="B17474" s="65"/>
      <c r="C17474" s="65"/>
      <c r="D17474" s="65"/>
      <c r="E17474" s="65"/>
      <c r="F17474" s="65"/>
      <c r="G17474" s="65"/>
      <c r="H17474" s="113"/>
    </row>
    <row r="17475" spans="1:8">
      <c r="A17475" s="65"/>
      <c r="B17475" s="65"/>
      <c r="C17475" s="65"/>
      <c r="D17475" s="65"/>
      <c r="E17475" s="65"/>
      <c r="F17475" s="65"/>
      <c r="G17475" s="65"/>
      <c r="H17475" s="113"/>
    </row>
    <row r="17476" spans="1:8">
      <c r="A17476" s="65"/>
      <c r="B17476" s="65"/>
      <c r="C17476" s="65"/>
      <c r="D17476" s="65"/>
      <c r="E17476" s="65"/>
      <c r="F17476" s="65"/>
      <c r="G17476" s="65"/>
      <c r="H17476" s="113"/>
    </row>
    <row r="17477" spans="1:8">
      <c r="A17477" s="65"/>
      <c r="B17477" s="65"/>
      <c r="C17477" s="65"/>
      <c r="D17477" s="65"/>
      <c r="E17477" s="65"/>
      <c r="F17477" s="65"/>
      <c r="G17477" s="65"/>
      <c r="H17477" s="113"/>
    </row>
    <row r="17478" spans="1:8">
      <c r="A17478" s="65"/>
      <c r="B17478" s="65"/>
      <c r="C17478" s="65"/>
      <c r="D17478" s="65"/>
      <c r="E17478" s="65"/>
      <c r="F17478" s="65"/>
      <c r="G17478" s="65"/>
      <c r="H17478" s="113"/>
    </row>
    <row r="17479" spans="1:8">
      <c r="A17479" s="65"/>
      <c r="B17479" s="65"/>
      <c r="C17479" s="65"/>
      <c r="D17479" s="65"/>
      <c r="E17479" s="65"/>
      <c r="F17479" s="65"/>
      <c r="G17479" s="65"/>
      <c r="H17479" s="113"/>
    </row>
    <row r="17480" spans="1:8">
      <c r="A17480" s="65"/>
      <c r="B17480" s="65"/>
      <c r="C17480" s="65"/>
      <c r="D17480" s="65"/>
      <c r="E17480" s="65"/>
      <c r="F17480" s="65"/>
      <c r="G17480" s="65"/>
      <c r="H17480" s="113"/>
    </row>
    <row r="17481" spans="1:8">
      <c r="A17481" s="65"/>
      <c r="B17481" s="65"/>
      <c r="C17481" s="65"/>
      <c r="D17481" s="65"/>
      <c r="E17481" s="65"/>
      <c r="F17481" s="65"/>
      <c r="G17481" s="65"/>
      <c r="H17481" s="113"/>
    </row>
    <row r="17482" spans="1:8">
      <c r="A17482" s="65"/>
      <c r="B17482" s="65"/>
      <c r="C17482" s="65"/>
      <c r="D17482" s="65"/>
      <c r="E17482" s="65"/>
      <c r="F17482" s="65"/>
      <c r="G17482" s="65"/>
      <c r="H17482" s="113"/>
    </row>
    <row r="17483" spans="1:8">
      <c r="A17483" s="65"/>
      <c r="B17483" s="65"/>
      <c r="C17483" s="65"/>
      <c r="D17483" s="65"/>
      <c r="E17483" s="65"/>
      <c r="F17483" s="65"/>
      <c r="G17483" s="65"/>
      <c r="H17483" s="113"/>
    </row>
    <row r="17484" spans="1:8">
      <c r="A17484" s="65"/>
      <c r="B17484" s="65"/>
      <c r="C17484" s="65"/>
      <c r="D17484" s="65"/>
      <c r="E17484" s="65"/>
      <c r="F17484" s="65"/>
      <c r="G17484" s="65"/>
      <c r="H17484" s="113"/>
    </row>
    <row r="17485" spans="1:8">
      <c r="A17485" s="65"/>
      <c r="B17485" s="65"/>
      <c r="C17485" s="65"/>
      <c r="D17485" s="65"/>
      <c r="E17485" s="65"/>
      <c r="F17485" s="65"/>
      <c r="G17485" s="65"/>
      <c r="H17485" s="113"/>
    </row>
    <row r="17486" spans="1:8">
      <c r="A17486" s="65"/>
      <c r="B17486" s="65"/>
      <c r="C17486" s="65"/>
      <c r="D17486" s="65"/>
      <c r="E17486" s="65"/>
      <c r="F17486" s="65"/>
      <c r="G17486" s="65"/>
      <c r="H17486" s="113"/>
    </row>
    <row r="17487" spans="1:8">
      <c r="A17487" s="65"/>
      <c r="B17487" s="65"/>
      <c r="C17487" s="65"/>
      <c r="D17487" s="65"/>
      <c r="E17487" s="65"/>
      <c r="F17487" s="65"/>
      <c r="G17487" s="65"/>
      <c r="H17487" s="113"/>
    </row>
    <row r="17488" spans="1:8">
      <c r="A17488" s="65"/>
      <c r="B17488" s="65"/>
      <c r="C17488" s="65"/>
      <c r="D17488" s="65"/>
      <c r="E17488" s="65"/>
      <c r="F17488" s="65"/>
      <c r="G17488" s="65"/>
      <c r="H17488" s="113"/>
    </row>
    <row r="17489" spans="1:8">
      <c r="A17489" s="65"/>
      <c r="B17489" s="65"/>
      <c r="C17489" s="65"/>
      <c r="D17489" s="65"/>
      <c r="E17489" s="65"/>
      <c r="F17489" s="65"/>
      <c r="G17489" s="65"/>
      <c r="H17489" s="113"/>
    </row>
    <row r="17490" spans="1:8">
      <c r="A17490" s="65"/>
      <c r="B17490" s="65"/>
      <c r="C17490" s="65"/>
      <c r="D17490" s="65"/>
      <c r="E17490" s="65"/>
      <c r="F17490" s="65"/>
      <c r="G17490" s="65"/>
      <c r="H17490" s="113"/>
    </row>
    <row r="17491" spans="1:8">
      <c r="A17491" s="65"/>
      <c r="B17491" s="65"/>
      <c r="C17491" s="65"/>
      <c r="D17491" s="65"/>
      <c r="E17491" s="65"/>
      <c r="F17491" s="65"/>
      <c r="G17491" s="65"/>
      <c r="H17491" s="113"/>
    </row>
    <row r="17492" spans="1:8">
      <c r="A17492" s="65"/>
      <c r="B17492" s="65"/>
      <c r="C17492" s="65"/>
      <c r="D17492" s="65"/>
      <c r="E17492" s="65"/>
      <c r="F17492" s="65"/>
      <c r="G17492" s="65"/>
      <c r="H17492" s="113"/>
    </row>
    <row r="17493" spans="1:8">
      <c r="A17493" s="65"/>
      <c r="B17493" s="65"/>
      <c r="C17493" s="65"/>
      <c r="D17493" s="65"/>
      <c r="E17493" s="65"/>
      <c r="F17493" s="65"/>
      <c r="G17493" s="65"/>
      <c r="H17493" s="113"/>
    </row>
    <row r="17494" spans="1:8">
      <c r="A17494" s="65"/>
      <c r="B17494" s="65"/>
      <c r="C17494" s="65"/>
      <c r="D17494" s="65"/>
      <c r="E17494" s="65"/>
      <c r="F17494" s="65"/>
      <c r="G17494" s="65"/>
      <c r="H17494" s="113"/>
    </row>
    <row r="17495" spans="1:8">
      <c r="A17495" s="65"/>
      <c r="B17495" s="65"/>
      <c r="C17495" s="65"/>
      <c r="D17495" s="65"/>
      <c r="E17495" s="65"/>
      <c r="F17495" s="65"/>
      <c r="G17495" s="65"/>
      <c r="H17495" s="113"/>
    </row>
    <row r="17496" spans="1:8">
      <c r="A17496" s="65"/>
      <c r="B17496" s="65"/>
      <c r="C17496" s="65"/>
      <c r="D17496" s="65"/>
      <c r="E17496" s="65"/>
      <c r="F17496" s="65"/>
      <c r="G17496" s="65"/>
      <c r="H17496" s="113"/>
    </row>
    <row r="17497" spans="1:8">
      <c r="A17497" s="65"/>
      <c r="B17497" s="65"/>
      <c r="C17497" s="65"/>
      <c r="D17497" s="65"/>
      <c r="E17497" s="65"/>
      <c r="F17497" s="65"/>
      <c r="G17497" s="65"/>
      <c r="H17497" s="113"/>
    </row>
    <row r="17498" spans="1:8">
      <c r="A17498" s="65"/>
      <c r="B17498" s="65"/>
      <c r="C17498" s="65"/>
      <c r="D17498" s="65"/>
      <c r="E17498" s="65"/>
      <c r="F17498" s="65"/>
      <c r="G17498" s="65"/>
      <c r="H17498" s="113"/>
    </row>
    <row r="17499" spans="1:8">
      <c r="A17499" s="65"/>
      <c r="B17499" s="65"/>
      <c r="C17499" s="65"/>
      <c r="D17499" s="65"/>
      <c r="E17499" s="65"/>
      <c r="F17499" s="65"/>
      <c r="G17499" s="65"/>
      <c r="H17499" s="113"/>
    </row>
    <row r="17500" spans="1:8">
      <c r="A17500" s="65"/>
      <c r="B17500" s="65"/>
      <c r="C17500" s="65"/>
      <c r="D17500" s="65"/>
      <c r="E17500" s="65"/>
      <c r="F17500" s="65"/>
      <c r="G17500" s="65"/>
      <c r="H17500" s="113"/>
    </row>
    <row r="17501" spans="1:8">
      <c r="A17501" s="65"/>
      <c r="B17501" s="65"/>
      <c r="C17501" s="65"/>
      <c r="D17501" s="65"/>
      <c r="E17501" s="65"/>
      <c r="F17501" s="65"/>
      <c r="G17501" s="65"/>
      <c r="H17501" s="113"/>
    </row>
    <row r="17502" spans="1:8">
      <c r="A17502" s="65"/>
      <c r="B17502" s="65"/>
      <c r="C17502" s="65"/>
      <c r="D17502" s="65"/>
      <c r="E17502" s="65"/>
      <c r="F17502" s="65"/>
      <c r="G17502" s="65"/>
      <c r="H17502" s="113"/>
    </row>
    <row r="17503" spans="1:8">
      <c r="A17503" s="65"/>
      <c r="B17503" s="65"/>
      <c r="C17503" s="65"/>
      <c r="D17503" s="65"/>
      <c r="E17503" s="65"/>
      <c r="F17503" s="65"/>
      <c r="G17503" s="65"/>
      <c r="H17503" s="113"/>
    </row>
    <row r="17504" spans="1:8">
      <c r="A17504" s="65"/>
      <c r="B17504" s="65"/>
      <c r="C17504" s="65"/>
      <c r="D17504" s="65"/>
      <c r="E17504" s="65"/>
      <c r="F17504" s="65"/>
      <c r="G17504" s="65"/>
      <c r="H17504" s="113"/>
    </row>
    <row r="17505" spans="1:8">
      <c r="A17505" s="65"/>
      <c r="B17505" s="65"/>
      <c r="C17505" s="65"/>
      <c r="D17505" s="65"/>
      <c r="E17505" s="65"/>
      <c r="F17505" s="65"/>
      <c r="G17505" s="65"/>
      <c r="H17505" s="113"/>
    </row>
    <row r="17506" spans="1:8">
      <c r="A17506" s="65"/>
      <c r="B17506" s="65"/>
      <c r="C17506" s="65"/>
      <c r="D17506" s="65"/>
      <c r="E17506" s="65"/>
      <c r="F17506" s="65"/>
      <c r="G17506" s="65"/>
      <c r="H17506" s="113"/>
    </row>
    <row r="17507" spans="1:8">
      <c r="A17507" s="65"/>
      <c r="B17507" s="65"/>
      <c r="C17507" s="65"/>
      <c r="D17507" s="65"/>
      <c r="E17507" s="65"/>
      <c r="F17507" s="65"/>
      <c r="G17507" s="65"/>
      <c r="H17507" s="113"/>
    </row>
    <row r="17508" spans="1:8">
      <c r="A17508" s="65"/>
      <c r="B17508" s="65"/>
      <c r="C17508" s="65"/>
      <c r="D17508" s="65"/>
      <c r="E17508" s="65"/>
      <c r="F17508" s="65"/>
      <c r="G17508" s="65"/>
      <c r="H17508" s="113"/>
    </row>
    <row r="17509" spans="1:8">
      <c r="A17509" s="65"/>
      <c r="B17509" s="65"/>
      <c r="C17509" s="65"/>
      <c r="D17509" s="65"/>
      <c r="E17509" s="65"/>
      <c r="F17509" s="65"/>
      <c r="G17509" s="65"/>
      <c r="H17509" s="113"/>
    </row>
    <row r="17510" spans="1:8">
      <c r="A17510" s="65"/>
      <c r="B17510" s="65"/>
      <c r="C17510" s="65"/>
      <c r="D17510" s="65"/>
      <c r="E17510" s="65"/>
      <c r="F17510" s="65"/>
      <c r="G17510" s="65"/>
      <c r="H17510" s="113"/>
    </row>
    <row r="17511" spans="1:8">
      <c r="A17511" s="65"/>
      <c r="B17511" s="65"/>
      <c r="C17511" s="65"/>
      <c r="D17511" s="65"/>
      <c r="E17511" s="65"/>
      <c r="F17511" s="65"/>
      <c r="G17511" s="65"/>
      <c r="H17511" s="113"/>
    </row>
    <row r="17512" spans="1:8">
      <c r="A17512" s="65"/>
      <c r="B17512" s="65"/>
      <c r="C17512" s="65"/>
      <c r="D17512" s="65"/>
      <c r="E17512" s="65"/>
      <c r="F17512" s="65"/>
      <c r="G17512" s="65"/>
      <c r="H17512" s="113"/>
    </row>
    <row r="17513" spans="1:8">
      <c r="A17513" s="65"/>
      <c r="B17513" s="65"/>
      <c r="C17513" s="65"/>
      <c r="D17513" s="65"/>
      <c r="E17513" s="65"/>
      <c r="F17513" s="65"/>
      <c r="G17513" s="65"/>
      <c r="H17513" s="113"/>
    </row>
    <row r="17514" spans="1:8">
      <c r="A17514" s="65"/>
      <c r="B17514" s="65"/>
      <c r="C17514" s="65"/>
      <c r="D17514" s="65"/>
      <c r="E17514" s="65"/>
      <c r="F17514" s="65"/>
      <c r="G17514" s="65"/>
      <c r="H17514" s="113"/>
    </row>
    <row r="17515" spans="1:8">
      <c r="A17515" s="65"/>
      <c r="B17515" s="65"/>
      <c r="C17515" s="65"/>
      <c r="D17515" s="65"/>
      <c r="E17515" s="65"/>
      <c r="F17515" s="65"/>
      <c r="G17515" s="65"/>
      <c r="H17515" s="113"/>
    </row>
    <row r="17516" spans="1:8">
      <c r="A17516" s="65"/>
      <c r="B17516" s="65"/>
      <c r="C17516" s="65"/>
      <c r="D17516" s="65"/>
      <c r="E17516" s="65"/>
      <c r="F17516" s="65"/>
      <c r="G17516" s="65"/>
      <c r="H17516" s="113"/>
    </row>
    <row r="17517" spans="1:8">
      <c r="A17517" s="65"/>
      <c r="B17517" s="65"/>
      <c r="C17517" s="65"/>
      <c r="D17517" s="65"/>
      <c r="E17517" s="65"/>
      <c r="F17517" s="65"/>
      <c r="G17517" s="65"/>
      <c r="H17517" s="113"/>
    </row>
    <row r="17518" spans="1:8">
      <c r="A17518" s="65"/>
      <c r="B17518" s="65"/>
      <c r="C17518" s="65"/>
      <c r="D17518" s="65"/>
      <c r="E17518" s="65"/>
      <c r="F17518" s="65"/>
      <c r="G17518" s="65"/>
      <c r="H17518" s="113"/>
    </row>
    <row r="17519" spans="1:8">
      <c r="A17519" s="65"/>
      <c r="B17519" s="65"/>
      <c r="C17519" s="65"/>
      <c r="D17519" s="65"/>
      <c r="E17519" s="65"/>
      <c r="F17519" s="65"/>
      <c r="G17519" s="65"/>
      <c r="H17519" s="113"/>
    </row>
    <row r="17520" spans="1:8">
      <c r="A17520" s="65"/>
      <c r="B17520" s="65"/>
      <c r="C17520" s="65"/>
      <c r="D17520" s="65"/>
      <c r="E17520" s="65"/>
      <c r="F17520" s="65"/>
      <c r="G17520" s="65"/>
      <c r="H17520" s="113"/>
    </row>
    <row r="17521" spans="1:8">
      <c r="A17521" s="65"/>
      <c r="B17521" s="65"/>
      <c r="C17521" s="65"/>
      <c r="D17521" s="65"/>
      <c r="E17521" s="65"/>
      <c r="F17521" s="65"/>
      <c r="G17521" s="65"/>
      <c r="H17521" s="113"/>
    </row>
    <row r="17522" spans="1:8">
      <c r="A17522" s="65"/>
      <c r="B17522" s="65"/>
      <c r="C17522" s="65"/>
      <c r="D17522" s="65"/>
      <c r="E17522" s="65"/>
      <c r="F17522" s="65"/>
      <c r="G17522" s="65"/>
      <c r="H17522" s="113"/>
    </row>
    <row r="17523" spans="1:8">
      <c r="A17523" s="65"/>
      <c r="B17523" s="65"/>
      <c r="C17523" s="65"/>
      <c r="D17523" s="65"/>
      <c r="E17523" s="65"/>
      <c r="F17523" s="65"/>
      <c r="G17523" s="65"/>
      <c r="H17523" s="113"/>
    </row>
    <row r="17524" spans="1:8">
      <c r="A17524" s="65"/>
      <c r="B17524" s="65"/>
      <c r="C17524" s="65"/>
      <c r="D17524" s="65"/>
      <c r="E17524" s="65"/>
      <c r="F17524" s="65"/>
      <c r="G17524" s="65"/>
      <c r="H17524" s="113"/>
    </row>
    <row r="17525" spans="1:8">
      <c r="A17525" s="65"/>
      <c r="B17525" s="65"/>
      <c r="C17525" s="65"/>
      <c r="D17525" s="65"/>
      <c r="E17525" s="65"/>
      <c r="F17525" s="65"/>
      <c r="G17525" s="65"/>
      <c r="H17525" s="113"/>
    </row>
    <row r="17526" spans="1:8">
      <c r="A17526" s="65"/>
      <c r="B17526" s="65"/>
      <c r="C17526" s="65"/>
      <c r="D17526" s="65"/>
      <c r="E17526" s="65"/>
      <c r="F17526" s="65"/>
      <c r="G17526" s="65"/>
      <c r="H17526" s="113"/>
    </row>
    <row r="17527" spans="1:8">
      <c r="A17527" s="65"/>
      <c r="B17527" s="65"/>
      <c r="C17527" s="65"/>
      <c r="D17527" s="65"/>
      <c r="E17527" s="65"/>
      <c r="F17527" s="65"/>
      <c r="G17527" s="65"/>
      <c r="H17527" s="113"/>
    </row>
    <row r="17528" spans="1:8">
      <c r="A17528" s="65"/>
      <c r="B17528" s="65"/>
      <c r="C17528" s="65"/>
      <c r="D17528" s="65"/>
      <c r="E17528" s="65"/>
      <c r="F17528" s="65"/>
      <c r="G17528" s="65"/>
      <c r="H17528" s="113"/>
    </row>
    <row r="17529" spans="1:8">
      <c r="A17529" s="65"/>
      <c r="B17529" s="65"/>
      <c r="C17529" s="65"/>
      <c r="D17529" s="65"/>
      <c r="E17529" s="65"/>
      <c r="F17529" s="65"/>
      <c r="G17529" s="65"/>
      <c r="H17529" s="113"/>
    </row>
    <row r="17530" spans="1:8">
      <c r="A17530" s="65"/>
      <c r="B17530" s="65"/>
      <c r="C17530" s="65"/>
      <c r="D17530" s="65"/>
      <c r="E17530" s="65"/>
      <c r="F17530" s="65"/>
      <c r="G17530" s="65"/>
      <c r="H17530" s="113"/>
    </row>
    <row r="17531" spans="1:8">
      <c r="A17531" s="65"/>
      <c r="B17531" s="65"/>
      <c r="C17531" s="65"/>
      <c r="D17531" s="65"/>
      <c r="E17531" s="65"/>
      <c r="F17531" s="65"/>
      <c r="G17531" s="65"/>
      <c r="H17531" s="113"/>
    </row>
    <row r="17532" spans="1:8">
      <c r="A17532" s="65"/>
      <c r="B17532" s="65"/>
      <c r="C17532" s="65"/>
      <c r="D17532" s="65"/>
      <c r="E17532" s="65"/>
      <c r="F17532" s="65"/>
      <c r="G17532" s="65"/>
      <c r="H17532" s="113"/>
    </row>
    <row r="17533" spans="1:8">
      <c r="A17533" s="65"/>
      <c r="B17533" s="65"/>
      <c r="C17533" s="65"/>
      <c r="D17533" s="65"/>
      <c r="E17533" s="65"/>
      <c r="F17533" s="65"/>
      <c r="G17533" s="65"/>
      <c r="H17533" s="113"/>
    </row>
    <row r="17534" spans="1:8">
      <c r="A17534" s="65"/>
      <c r="B17534" s="65"/>
      <c r="C17534" s="65"/>
      <c r="D17534" s="65"/>
      <c r="E17534" s="65"/>
      <c r="F17534" s="65"/>
      <c r="G17534" s="65"/>
      <c r="H17534" s="113"/>
    </row>
    <row r="17535" spans="1:8">
      <c r="A17535" s="65"/>
      <c r="B17535" s="65"/>
      <c r="C17535" s="65"/>
      <c r="D17535" s="65"/>
      <c r="E17535" s="65"/>
      <c r="F17535" s="65"/>
      <c r="G17535" s="65"/>
      <c r="H17535" s="113"/>
    </row>
    <row r="17536" spans="1:8">
      <c r="A17536" s="65"/>
      <c r="B17536" s="65"/>
      <c r="C17536" s="65"/>
      <c r="D17536" s="65"/>
      <c r="E17536" s="65"/>
      <c r="F17536" s="65"/>
      <c r="G17536" s="65"/>
      <c r="H17536" s="113"/>
    </row>
    <row r="17537" spans="1:8">
      <c r="A17537" s="65"/>
      <c r="B17537" s="65"/>
      <c r="C17537" s="65"/>
      <c r="D17537" s="65"/>
      <c r="E17537" s="65"/>
      <c r="F17537" s="65"/>
      <c r="G17537" s="65"/>
      <c r="H17537" s="113"/>
    </row>
    <row r="17538" spans="1:8">
      <c r="A17538" s="65"/>
      <c r="B17538" s="65"/>
      <c r="C17538" s="65"/>
      <c r="D17538" s="65"/>
      <c r="E17538" s="65"/>
      <c r="F17538" s="65"/>
      <c r="G17538" s="65"/>
      <c r="H17538" s="113"/>
    </row>
    <row r="17539" spans="1:8">
      <c r="A17539" s="65"/>
      <c r="B17539" s="65"/>
      <c r="C17539" s="65"/>
      <c r="D17539" s="65"/>
      <c r="E17539" s="65"/>
      <c r="F17539" s="65"/>
      <c r="G17539" s="65"/>
      <c r="H17539" s="113"/>
    </row>
    <row r="17540" spans="1:8">
      <c r="A17540" s="65"/>
      <c r="B17540" s="65"/>
      <c r="C17540" s="65"/>
      <c r="D17540" s="65"/>
      <c r="E17540" s="65"/>
      <c r="F17540" s="65"/>
      <c r="G17540" s="65"/>
      <c r="H17540" s="113"/>
    </row>
    <row r="17541" spans="1:8">
      <c r="A17541" s="65"/>
      <c r="B17541" s="65"/>
      <c r="C17541" s="65"/>
      <c r="D17541" s="65"/>
      <c r="E17541" s="65"/>
      <c r="F17541" s="65"/>
      <c r="G17541" s="65"/>
      <c r="H17541" s="113"/>
    </row>
    <row r="17542" spans="1:8">
      <c r="A17542" s="65"/>
      <c r="B17542" s="65"/>
      <c r="C17542" s="65"/>
      <c r="D17542" s="65"/>
      <c r="E17542" s="65"/>
      <c r="F17542" s="65"/>
      <c r="G17542" s="65"/>
      <c r="H17542" s="113"/>
    </row>
    <row r="17543" spans="1:8">
      <c r="A17543" s="65"/>
      <c r="B17543" s="65"/>
      <c r="C17543" s="65"/>
      <c r="D17543" s="65"/>
      <c r="E17543" s="65"/>
      <c r="F17543" s="65"/>
      <c r="G17543" s="65"/>
      <c r="H17543" s="113"/>
    </row>
    <row r="17544" spans="1:8">
      <c r="A17544" s="65"/>
      <c r="B17544" s="65"/>
      <c r="C17544" s="65"/>
      <c r="D17544" s="65"/>
      <c r="E17544" s="65"/>
      <c r="F17544" s="65"/>
      <c r="G17544" s="65"/>
      <c r="H17544" s="113"/>
    </row>
    <row r="17545" spans="1:8">
      <c r="A17545" s="65"/>
      <c r="B17545" s="65"/>
      <c r="C17545" s="65"/>
      <c r="D17545" s="65"/>
      <c r="E17545" s="65"/>
      <c r="F17545" s="65"/>
      <c r="G17545" s="65"/>
      <c r="H17545" s="113"/>
    </row>
    <row r="17546" spans="1:8">
      <c r="A17546" s="65"/>
      <c r="B17546" s="65"/>
      <c r="C17546" s="65"/>
      <c r="D17546" s="65"/>
      <c r="E17546" s="65"/>
      <c r="F17546" s="65"/>
      <c r="G17546" s="65"/>
      <c r="H17546" s="113"/>
    </row>
    <row r="17547" spans="1:8">
      <c r="A17547" s="65"/>
      <c r="B17547" s="65"/>
      <c r="C17547" s="65"/>
      <c r="D17547" s="65"/>
      <c r="E17547" s="65"/>
      <c r="F17547" s="65"/>
      <c r="G17547" s="65"/>
      <c r="H17547" s="113"/>
    </row>
    <row r="17548" spans="1:8">
      <c r="A17548" s="65"/>
      <c r="B17548" s="65"/>
      <c r="C17548" s="65"/>
      <c r="D17548" s="65"/>
      <c r="E17548" s="65"/>
      <c r="F17548" s="65"/>
      <c r="G17548" s="65"/>
      <c r="H17548" s="113"/>
    </row>
    <row r="17549" spans="1:8">
      <c r="A17549" s="65"/>
      <c r="B17549" s="65"/>
      <c r="C17549" s="65"/>
      <c r="D17549" s="65"/>
      <c r="E17549" s="65"/>
      <c r="F17549" s="65"/>
      <c r="G17549" s="65"/>
      <c r="H17549" s="113"/>
    </row>
    <row r="17550" spans="1:8">
      <c r="A17550" s="65"/>
      <c r="B17550" s="65"/>
      <c r="C17550" s="65"/>
      <c r="D17550" s="65"/>
      <c r="E17550" s="65"/>
      <c r="F17550" s="65"/>
      <c r="G17550" s="65"/>
      <c r="H17550" s="113"/>
    </row>
    <row r="17551" spans="1:8">
      <c r="A17551" s="65"/>
      <c r="B17551" s="65"/>
      <c r="C17551" s="65"/>
      <c r="D17551" s="65"/>
      <c r="E17551" s="65"/>
      <c r="F17551" s="65"/>
      <c r="G17551" s="65"/>
      <c r="H17551" s="113"/>
    </row>
    <row r="17552" spans="1:8">
      <c r="A17552" s="65"/>
      <c r="B17552" s="65"/>
      <c r="C17552" s="65"/>
      <c r="D17552" s="65"/>
      <c r="E17552" s="65"/>
      <c r="F17552" s="65"/>
      <c r="G17552" s="65"/>
      <c r="H17552" s="113"/>
    </row>
    <row r="17553" spans="1:8">
      <c r="A17553" s="65"/>
      <c r="B17553" s="65"/>
      <c r="C17553" s="65"/>
      <c r="D17553" s="65"/>
      <c r="E17553" s="65"/>
      <c r="F17553" s="65"/>
      <c r="G17553" s="65"/>
      <c r="H17553" s="113"/>
    </row>
    <row r="17554" spans="1:8">
      <c r="A17554" s="65"/>
      <c r="B17554" s="65"/>
      <c r="C17554" s="65"/>
      <c r="D17554" s="65"/>
      <c r="E17554" s="65"/>
      <c r="F17554" s="65"/>
      <c r="G17554" s="65"/>
      <c r="H17554" s="113"/>
    </row>
    <row r="17555" spans="1:8">
      <c r="A17555" s="65"/>
      <c r="B17555" s="65"/>
      <c r="C17555" s="65"/>
      <c r="D17555" s="65"/>
      <c r="E17555" s="65"/>
      <c r="F17555" s="65"/>
      <c r="G17555" s="65"/>
      <c r="H17555" s="113"/>
    </row>
    <row r="17556" spans="1:8">
      <c r="A17556" s="65"/>
      <c r="B17556" s="65"/>
      <c r="C17556" s="65"/>
      <c r="D17556" s="65"/>
      <c r="E17556" s="65"/>
      <c r="F17556" s="65"/>
      <c r="G17556" s="65"/>
      <c r="H17556" s="113"/>
    </row>
    <row r="17557" spans="1:8">
      <c r="A17557" s="65"/>
      <c r="B17557" s="65"/>
      <c r="C17557" s="65"/>
      <c r="D17557" s="65"/>
      <c r="E17557" s="65"/>
      <c r="F17557" s="65"/>
      <c r="G17557" s="65"/>
      <c r="H17557" s="113"/>
    </row>
    <row r="17558" spans="1:8">
      <c r="A17558" s="65"/>
      <c r="B17558" s="65"/>
      <c r="C17558" s="65"/>
      <c r="D17558" s="65"/>
      <c r="E17558" s="65"/>
      <c r="F17558" s="65"/>
      <c r="G17558" s="65"/>
      <c r="H17558" s="113"/>
    </row>
    <row r="17559" spans="1:8">
      <c r="A17559" s="65"/>
      <c r="B17559" s="65"/>
      <c r="C17559" s="65"/>
      <c r="D17559" s="65"/>
      <c r="E17559" s="65"/>
      <c r="F17559" s="65"/>
      <c r="G17559" s="65"/>
      <c r="H17559" s="113"/>
    </row>
    <row r="17560" spans="1:8">
      <c r="A17560" s="65"/>
      <c r="B17560" s="65"/>
      <c r="C17560" s="65"/>
      <c r="D17560" s="65"/>
      <c r="E17560" s="65"/>
      <c r="F17560" s="65"/>
      <c r="G17560" s="65"/>
      <c r="H17560" s="113"/>
    </row>
    <row r="17561" spans="1:8">
      <c r="A17561" s="65"/>
      <c r="B17561" s="65"/>
      <c r="C17561" s="65"/>
      <c r="D17561" s="65"/>
      <c r="E17561" s="65"/>
      <c r="F17561" s="65"/>
      <c r="G17561" s="65"/>
      <c r="H17561" s="113"/>
    </row>
    <row r="17562" spans="1:8">
      <c r="A17562" s="65"/>
      <c r="B17562" s="65"/>
      <c r="C17562" s="65"/>
      <c r="D17562" s="65"/>
      <c r="E17562" s="65"/>
      <c r="F17562" s="65"/>
      <c r="G17562" s="65"/>
      <c r="H17562" s="113"/>
    </row>
    <row r="17563" spans="1:8">
      <c r="A17563" s="65"/>
      <c r="B17563" s="65"/>
      <c r="C17563" s="65"/>
      <c r="D17563" s="65"/>
      <c r="E17563" s="65"/>
      <c r="F17563" s="65"/>
      <c r="G17563" s="65"/>
      <c r="H17563" s="113"/>
    </row>
    <row r="17564" spans="1:8">
      <c r="A17564" s="65"/>
      <c r="B17564" s="65"/>
      <c r="C17564" s="65"/>
      <c r="D17564" s="65"/>
      <c r="E17564" s="65"/>
      <c r="F17564" s="65"/>
      <c r="G17564" s="65"/>
      <c r="H17564" s="113"/>
    </row>
    <row r="17565" spans="1:8">
      <c r="A17565" s="65"/>
      <c r="B17565" s="65"/>
      <c r="C17565" s="65"/>
      <c r="D17565" s="65"/>
      <c r="E17565" s="65"/>
      <c r="F17565" s="65"/>
      <c r="G17565" s="65"/>
      <c r="H17565" s="113"/>
    </row>
    <row r="17566" spans="1:8">
      <c r="A17566" s="65"/>
      <c r="B17566" s="65"/>
      <c r="C17566" s="65"/>
      <c r="D17566" s="65"/>
      <c r="E17566" s="65"/>
      <c r="F17566" s="65"/>
      <c r="G17566" s="65"/>
      <c r="H17566" s="113"/>
    </row>
    <row r="17567" spans="1:8">
      <c r="A17567" s="65"/>
      <c r="B17567" s="65"/>
      <c r="C17567" s="65"/>
      <c r="D17567" s="65"/>
      <c r="E17567" s="65"/>
      <c r="F17567" s="65"/>
      <c r="G17567" s="65"/>
      <c r="H17567" s="113"/>
    </row>
    <row r="17568" spans="1:8">
      <c r="A17568" s="65"/>
      <c r="B17568" s="65"/>
      <c r="C17568" s="65"/>
      <c r="D17568" s="65"/>
      <c r="E17568" s="65"/>
      <c r="F17568" s="65"/>
      <c r="G17568" s="65"/>
      <c r="H17568" s="113"/>
    </row>
    <row r="17569" spans="1:8">
      <c r="A17569" s="65"/>
      <c r="B17569" s="65"/>
      <c r="C17569" s="65"/>
      <c r="D17569" s="65"/>
      <c r="E17569" s="65"/>
      <c r="F17569" s="65"/>
      <c r="G17569" s="65"/>
      <c r="H17569" s="113"/>
    </row>
    <row r="17570" spans="1:8">
      <c r="A17570" s="65"/>
      <c r="B17570" s="65"/>
      <c r="C17570" s="65"/>
      <c r="D17570" s="65"/>
      <c r="E17570" s="65"/>
      <c r="F17570" s="65"/>
      <c r="G17570" s="65"/>
      <c r="H17570" s="113"/>
    </row>
    <row r="17571" spans="1:8">
      <c r="A17571" s="65"/>
      <c r="B17571" s="65"/>
      <c r="C17571" s="65"/>
      <c r="D17571" s="65"/>
      <c r="E17571" s="65"/>
      <c r="F17571" s="65"/>
      <c r="G17571" s="65"/>
      <c r="H17571" s="113"/>
    </row>
    <row r="17572" spans="1:8">
      <c r="A17572" s="65"/>
      <c r="B17572" s="65"/>
      <c r="C17572" s="65"/>
      <c r="D17572" s="65"/>
      <c r="E17572" s="65"/>
      <c r="F17572" s="65"/>
      <c r="G17572" s="65"/>
      <c r="H17572" s="113"/>
    </row>
    <row r="17573" spans="1:8">
      <c r="A17573" s="65"/>
      <c r="B17573" s="65"/>
      <c r="C17573" s="65"/>
      <c r="D17573" s="65"/>
      <c r="E17573" s="65"/>
      <c r="F17573" s="65"/>
      <c r="G17573" s="65"/>
      <c r="H17573" s="113"/>
    </row>
    <row r="17574" spans="1:8">
      <c r="A17574" s="65"/>
      <c r="B17574" s="65"/>
      <c r="C17574" s="65"/>
      <c r="D17574" s="65"/>
      <c r="E17574" s="65"/>
      <c r="F17574" s="65"/>
      <c r="G17574" s="65"/>
      <c r="H17574" s="113"/>
    </row>
    <row r="17575" spans="1:8">
      <c r="A17575" s="65"/>
      <c r="B17575" s="65"/>
      <c r="C17575" s="65"/>
      <c r="D17575" s="65"/>
      <c r="E17575" s="65"/>
      <c r="F17575" s="65"/>
      <c r="G17575" s="65"/>
      <c r="H17575" s="113"/>
    </row>
    <row r="17576" spans="1:8">
      <c r="A17576" s="65"/>
      <c r="B17576" s="65"/>
      <c r="C17576" s="65"/>
      <c r="D17576" s="65"/>
      <c r="E17576" s="65"/>
      <c r="F17576" s="65"/>
      <c r="G17576" s="65"/>
      <c r="H17576" s="113"/>
    </row>
    <row r="17577" spans="1:8">
      <c r="A17577" s="65"/>
      <c r="B17577" s="65"/>
      <c r="C17577" s="65"/>
      <c r="D17577" s="65"/>
      <c r="E17577" s="65"/>
      <c r="F17577" s="65"/>
      <c r="G17577" s="65"/>
      <c r="H17577" s="113"/>
    </row>
    <row r="17578" spans="1:8">
      <c r="A17578" s="65"/>
      <c r="B17578" s="65"/>
      <c r="C17578" s="65"/>
      <c r="D17578" s="65"/>
      <c r="E17578" s="65"/>
      <c r="F17578" s="65"/>
      <c r="G17578" s="65"/>
      <c r="H17578" s="113"/>
    </row>
    <row r="17579" spans="1:8">
      <c r="A17579" s="65"/>
      <c r="B17579" s="65"/>
      <c r="C17579" s="65"/>
      <c r="D17579" s="65"/>
      <c r="E17579" s="65"/>
      <c r="F17579" s="65"/>
      <c r="G17579" s="65"/>
      <c r="H17579" s="113"/>
    </row>
    <row r="17580" spans="1:8">
      <c r="A17580" s="65"/>
      <c r="B17580" s="65"/>
      <c r="C17580" s="65"/>
      <c r="D17580" s="65"/>
      <c r="E17580" s="65"/>
      <c r="F17580" s="65"/>
      <c r="G17580" s="65"/>
      <c r="H17580" s="113"/>
    </row>
    <row r="17581" spans="1:8">
      <c r="A17581" s="65"/>
      <c r="B17581" s="65"/>
      <c r="C17581" s="65"/>
      <c r="D17581" s="65"/>
      <c r="E17581" s="65"/>
      <c r="F17581" s="65"/>
      <c r="G17581" s="65"/>
      <c r="H17581" s="113"/>
    </row>
    <row r="17582" spans="1:8">
      <c r="A17582" s="65"/>
      <c r="B17582" s="65"/>
      <c r="C17582" s="65"/>
      <c r="D17582" s="65"/>
      <c r="E17582" s="65"/>
      <c r="F17582" s="65"/>
      <c r="G17582" s="65"/>
      <c r="H17582" s="113"/>
    </row>
    <row r="17583" spans="1:8">
      <c r="A17583" s="65"/>
      <c r="B17583" s="65"/>
      <c r="C17583" s="65"/>
      <c r="D17583" s="65"/>
      <c r="E17583" s="65"/>
      <c r="F17583" s="65"/>
      <c r="G17583" s="65"/>
      <c r="H17583" s="113"/>
    </row>
    <row r="17584" spans="1:8">
      <c r="A17584" s="65"/>
      <c r="B17584" s="65"/>
      <c r="C17584" s="65"/>
      <c r="D17584" s="65"/>
      <c r="E17584" s="65"/>
      <c r="F17584" s="65"/>
      <c r="G17584" s="65"/>
      <c r="H17584" s="113"/>
    </row>
    <row r="17585" spans="1:8">
      <c r="A17585" s="65"/>
      <c r="B17585" s="65"/>
      <c r="C17585" s="65"/>
      <c r="D17585" s="65"/>
      <c r="E17585" s="65"/>
      <c r="F17585" s="65"/>
      <c r="G17585" s="65"/>
      <c r="H17585" s="113"/>
    </row>
    <row r="17586" spans="1:8">
      <c r="A17586" s="65"/>
      <c r="B17586" s="65"/>
      <c r="C17586" s="65"/>
      <c r="D17586" s="65"/>
      <c r="E17586" s="65"/>
      <c r="F17586" s="65"/>
      <c r="G17586" s="65"/>
      <c r="H17586" s="113"/>
    </row>
    <row r="17587" spans="1:8">
      <c r="A17587" s="65"/>
      <c r="B17587" s="65"/>
      <c r="C17587" s="65"/>
      <c r="D17587" s="65"/>
      <c r="E17587" s="65"/>
      <c r="F17587" s="65"/>
      <c r="G17587" s="65"/>
      <c r="H17587" s="113"/>
    </row>
    <row r="17588" spans="1:8">
      <c r="A17588" s="65"/>
      <c r="B17588" s="65"/>
      <c r="C17588" s="65"/>
      <c r="D17588" s="65"/>
      <c r="E17588" s="65"/>
      <c r="F17588" s="65"/>
      <c r="G17588" s="65"/>
      <c r="H17588" s="113"/>
    </row>
    <row r="17589" spans="1:8">
      <c r="A17589" s="65"/>
      <c r="B17589" s="65"/>
      <c r="C17589" s="65"/>
      <c r="D17589" s="65"/>
      <c r="E17589" s="65"/>
      <c r="F17589" s="65"/>
      <c r="G17589" s="65"/>
      <c r="H17589" s="113"/>
    </row>
    <row r="17590" spans="1:8">
      <c r="A17590" s="65"/>
      <c r="B17590" s="65"/>
      <c r="C17590" s="65"/>
      <c r="D17590" s="65"/>
      <c r="E17590" s="65"/>
      <c r="F17590" s="65"/>
      <c r="G17590" s="65"/>
      <c r="H17590" s="113"/>
    </row>
    <row r="17591" spans="1:8">
      <c r="A17591" s="65"/>
      <c r="B17591" s="65"/>
      <c r="C17591" s="65"/>
      <c r="D17591" s="65"/>
      <c r="E17591" s="65"/>
      <c r="F17591" s="65"/>
      <c r="G17591" s="65"/>
      <c r="H17591" s="113"/>
    </row>
    <row r="17592" spans="1:8">
      <c r="A17592" s="65"/>
      <c r="B17592" s="65"/>
      <c r="C17592" s="65"/>
      <c r="D17592" s="65"/>
      <c r="E17592" s="65"/>
      <c r="F17592" s="65"/>
      <c r="G17592" s="65"/>
      <c r="H17592" s="113"/>
    </row>
    <row r="17593" spans="1:8">
      <c r="A17593" s="65"/>
      <c r="B17593" s="65"/>
      <c r="C17593" s="65"/>
      <c r="D17593" s="65"/>
      <c r="E17593" s="65"/>
      <c r="F17593" s="65"/>
      <c r="G17593" s="65"/>
      <c r="H17593" s="113"/>
    </row>
    <row r="17594" spans="1:8">
      <c r="A17594" s="65"/>
      <c r="B17594" s="65"/>
      <c r="C17594" s="65"/>
      <c r="D17594" s="65"/>
      <c r="E17594" s="65"/>
      <c r="F17594" s="65"/>
      <c r="G17594" s="65"/>
      <c r="H17594" s="113"/>
    </row>
    <row r="17595" spans="1:8">
      <c r="A17595" s="65"/>
      <c r="B17595" s="65"/>
      <c r="C17595" s="65"/>
      <c r="D17595" s="65"/>
      <c r="E17595" s="65"/>
      <c r="F17595" s="65"/>
      <c r="G17595" s="65"/>
      <c r="H17595" s="113"/>
    </row>
    <row r="17596" spans="1:8">
      <c r="A17596" s="65"/>
      <c r="B17596" s="65"/>
      <c r="C17596" s="65"/>
      <c r="D17596" s="65"/>
      <c r="E17596" s="65"/>
      <c r="F17596" s="65"/>
      <c r="G17596" s="65"/>
      <c r="H17596" s="113"/>
    </row>
    <row r="17597" spans="1:8">
      <c r="A17597" s="65"/>
      <c r="B17597" s="65"/>
      <c r="C17597" s="65"/>
      <c r="D17597" s="65"/>
      <c r="E17597" s="65"/>
      <c r="F17597" s="65"/>
      <c r="G17597" s="65"/>
      <c r="H17597" s="113"/>
    </row>
    <row r="17598" spans="1:8">
      <c r="A17598" s="65"/>
      <c r="B17598" s="65"/>
      <c r="C17598" s="65"/>
      <c r="D17598" s="65"/>
      <c r="E17598" s="65"/>
      <c r="F17598" s="65"/>
      <c r="G17598" s="65"/>
      <c r="H17598" s="113"/>
    </row>
    <row r="17599" spans="1:8">
      <c r="A17599" s="65"/>
      <c r="B17599" s="65"/>
      <c r="C17599" s="65"/>
      <c r="D17599" s="65"/>
      <c r="E17599" s="65"/>
      <c r="F17599" s="65"/>
      <c r="G17599" s="65"/>
      <c r="H17599" s="113"/>
    </row>
    <row r="17600" spans="1:8">
      <c r="A17600" s="65"/>
      <c r="B17600" s="65"/>
      <c r="C17600" s="65"/>
      <c r="D17600" s="65"/>
      <c r="E17600" s="65"/>
      <c r="F17600" s="65"/>
      <c r="G17600" s="65"/>
      <c r="H17600" s="113"/>
    </row>
    <row r="17601" spans="1:8">
      <c r="A17601" s="65"/>
      <c r="B17601" s="65"/>
      <c r="C17601" s="65"/>
      <c r="D17601" s="65"/>
      <c r="E17601" s="65"/>
      <c r="F17601" s="65"/>
      <c r="G17601" s="65"/>
      <c r="H17601" s="113"/>
    </row>
    <row r="17602" spans="1:8">
      <c r="A17602" s="65"/>
      <c r="B17602" s="65"/>
      <c r="C17602" s="65"/>
      <c r="D17602" s="65"/>
      <c r="E17602" s="65"/>
      <c r="F17602" s="65"/>
      <c r="G17602" s="65"/>
      <c r="H17602" s="113"/>
    </row>
    <row r="17603" spans="1:8">
      <c r="A17603" s="65"/>
      <c r="B17603" s="65"/>
      <c r="C17603" s="65"/>
      <c r="D17603" s="65"/>
      <c r="E17603" s="65"/>
      <c r="F17603" s="65"/>
      <c r="G17603" s="65"/>
      <c r="H17603" s="113"/>
    </row>
    <row r="17604" spans="1:8">
      <c r="A17604" s="65"/>
      <c r="B17604" s="65"/>
      <c r="C17604" s="65"/>
      <c r="D17604" s="65"/>
      <c r="E17604" s="65"/>
      <c r="F17604" s="65"/>
      <c r="G17604" s="65"/>
      <c r="H17604" s="113"/>
    </row>
    <row r="17605" spans="1:8">
      <c r="A17605" s="65"/>
      <c r="B17605" s="65"/>
      <c r="C17605" s="65"/>
      <c r="D17605" s="65"/>
      <c r="E17605" s="65"/>
      <c r="F17605" s="65"/>
      <c r="G17605" s="65"/>
      <c r="H17605" s="113"/>
    </row>
    <row r="17606" spans="1:8">
      <c r="A17606" s="65"/>
      <c r="B17606" s="65"/>
      <c r="C17606" s="65"/>
      <c r="D17606" s="65"/>
      <c r="E17606" s="65"/>
      <c r="F17606" s="65"/>
      <c r="G17606" s="65"/>
      <c r="H17606" s="113"/>
    </row>
    <row r="17607" spans="1:8">
      <c r="A17607" s="65"/>
      <c r="B17607" s="65"/>
      <c r="C17607" s="65"/>
      <c r="D17607" s="65"/>
      <c r="E17607" s="65"/>
      <c r="F17607" s="65"/>
      <c r="G17607" s="65"/>
      <c r="H17607" s="113"/>
    </row>
    <row r="17608" spans="1:8">
      <c r="A17608" s="65"/>
      <c r="B17608" s="65"/>
      <c r="C17608" s="65"/>
      <c r="D17608" s="65"/>
      <c r="E17608" s="65"/>
      <c r="F17608" s="65"/>
      <c r="G17608" s="65"/>
      <c r="H17608" s="113"/>
    </row>
    <row r="17609" spans="1:8">
      <c r="A17609" s="65"/>
      <c r="B17609" s="65"/>
      <c r="C17609" s="65"/>
      <c r="D17609" s="65"/>
      <c r="E17609" s="65"/>
      <c r="F17609" s="65"/>
      <c r="G17609" s="65"/>
      <c r="H17609" s="113"/>
    </row>
    <row r="17610" spans="1:8">
      <c r="A17610" s="65"/>
      <c r="B17610" s="65"/>
      <c r="C17610" s="65"/>
      <c r="D17610" s="65"/>
      <c r="E17610" s="65"/>
      <c r="F17610" s="65"/>
      <c r="G17610" s="65"/>
      <c r="H17610" s="113"/>
    </row>
    <row r="17611" spans="1:8">
      <c r="A17611" s="65"/>
      <c r="B17611" s="65"/>
      <c r="C17611" s="65"/>
      <c r="D17611" s="65"/>
      <c r="E17611" s="65"/>
      <c r="F17611" s="65"/>
      <c r="G17611" s="65"/>
      <c r="H17611" s="113"/>
    </row>
    <row r="17612" spans="1:8">
      <c r="A17612" s="65"/>
      <c r="B17612" s="65"/>
      <c r="C17612" s="65"/>
      <c r="D17612" s="65"/>
      <c r="E17612" s="65"/>
      <c r="F17612" s="65"/>
      <c r="G17612" s="65"/>
      <c r="H17612" s="113"/>
    </row>
    <row r="17613" spans="1:8">
      <c r="A17613" s="65"/>
      <c r="B17613" s="65"/>
      <c r="C17613" s="65"/>
      <c r="D17613" s="65"/>
      <c r="E17613" s="65"/>
      <c r="F17613" s="65"/>
      <c r="G17613" s="65"/>
      <c r="H17613" s="113"/>
    </row>
    <row r="17614" spans="1:8">
      <c r="A17614" s="65"/>
      <c r="B17614" s="65"/>
      <c r="C17614" s="65"/>
      <c r="D17614" s="65"/>
      <c r="E17614" s="65"/>
      <c r="F17614" s="65"/>
      <c r="G17614" s="65"/>
      <c r="H17614" s="113"/>
    </row>
    <row r="17615" spans="1:8">
      <c r="A17615" s="65"/>
      <c r="B17615" s="65"/>
      <c r="C17615" s="65"/>
      <c r="D17615" s="65"/>
      <c r="E17615" s="65"/>
      <c r="F17615" s="65"/>
      <c r="G17615" s="65"/>
      <c r="H17615" s="113"/>
    </row>
    <row r="17616" spans="1:8">
      <c r="A17616" s="65"/>
      <c r="B17616" s="65"/>
      <c r="C17616" s="65"/>
      <c r="D17616" s="65"/>
      <c r="E17616" s="65"/>
      <c r="F17616" s="65"/>
      <c r="G17616" s="65"/>
      <c r="H17616" s="113"/>
    </row>
    <row r="17617" spans="1:8">
      <c r="A17617" s="65"/>
      <c r="B17617" s="65"/>
      <c r="C17617" s="65"/>
      <c r="D17617" s="65"/>
      <c r="E17617" s="65"/>
      <c r="F17617" s="65"/>
      <c r="G17617" s="65"/>
      <c r="H17617" s="113"/>
    </row>
    <row r="17618" spans="1:8">
      <c r="A17618" s="65"/>
      <c r="B17618" s="65"/>
      <c r="C17618" s="65"/>
      <c r="D17618" s="65"/>
      <c r="E17618" s="65"/>
      <c r="F17618" s="65"/>
      <c r="G17618" s="65"/>
      <c r="H17618" s="113"/>
    </row>
    <row r="17619" spans="1:8">
      <c r="A17619" s="65"/>
      <c r="B17619" s="65"/>
      <c r="C17619" s="65"/>
      <c r="D17619" s="65"/>
      <c r="E17619" s="65"/>
      <c r="F17619" s="65"/>
      <c r="G17619" s="65"/>
      <c r="H17619" s="113"/>
    </row>
    <row r="17620" spans="1:8">
      <c r="A17620" s="65"/>
      <c r="B17620" s="65"/>
      <c r="C17620" s="65"/>
      <c r="D17620" s="65"/>
      <c r="E17620" s="65"/>
      <c r="F17620" s="65"/>
      <c r="G17620" s="65"/>
      <c r="H17620" s="113"/>
    </row>
    <row r="17621" spans="1:8">
      <c r="A17621" s="65"/>
      <c r="B17621" s="65"/>
      <c r="C17621" s="65"/>
      <c r="D17621" s="65"/>
      <c r="E17621" s="65"/>
      <c r="F17621" s="65"/>
      <c r="G17621" s="65"/>
      <c r="H17621" s="113"/>
    </row>
    <row r="17622" spans="1:8">
      <c r="A17622" s="65"/>
      <c r="B17622" s="65"/>
      <c r="C17622" s="65"/>
      <c r="D17622" s="65"/>
      <c r="E17622" s="65"/>
      <c r="F17622" s="65"/>
      <c r="G17622" s="65"/>
      <c r="H17622" s="113"/>
    </row>
    <row r="17623" spans="1:8">
      <c r="A17623" s="65"/>
      <c r="B17623" s="65"/>
      <c r="C17623" s="65"/>
      <c r="D17623" s="65"/>
      <c r="E17623" s="65"/>
      <c r="F17623" s="65"/>
      <c r="G17623" s="65"/>
      <c r="H17623" s="113"/>
    </row>
    <row r="17624" spans="1:8">
      <c r="A17624" s="65"/>
      <c r="B17624" s="65"/>
      <c r="C17624" s="65"/>
      <c r="D17624" s="65"/>
      <c r="E17624" s="65"/>
      <c r="F17624" s="65"/>
      <c r="G17624" s="65"/>
      <c r="H17624" s="113"/>
    </row>
    <row r="17625" spans="1:8">
      <c r="A17625" s="65"/>
      <c r="B17625" s="65"/>
      <c r="C17625" s="65"/>
      <c r="D17625" s="65"/>
      <c r="E17625" s="65"/>
      <c r="F17625" s="65"/>
      <c r="G17625" s="65"/>
      <c r="H17625" s="113"/>
    </row>
    <row r="17626" spans="1:8">
      <c r="A17626" s="65"/>
      <c r="B17626" s="65"/>
      <c r="C17626" s="65"/>
      <c r="D17626" s="65"/>
      <c r="E17626" s="65"/>
      <c r="F17626" s="65"/>
      <c r="G17626" s="65"/>
      <c r="H17626" s="113"/>
    </row>
    <row r="17627" spans="1:8">
      <c r="A17627" s="65"/>
      <c r="B17627" s="65"/>
      <c r="C17627" s="65"/>
      <c r="D17627" s="65"/>
      <c r="E17627" s="65"/>
      <c r="F17627" s="65"/>
      <c r="G17627" s="65"/>
      <c r="H17627" s="113"/>
    </row>
    <row r="17628" spans="1:8">
      <c r="A17628" s="65"/>
      <c r="B17628" s="65"/>
      <c r="C17628" s="65"/>
      <c r="D17628" s="65"/>
      <c r="E17628" s="65"/>
      <c r="F17628" s="65"/>
      <c r="G17628" s="65"/>
      <c r="H17628" s="113"/>
    </row>
    <row r="17629" spans="1:8">
      <c r="A17629" s="65"/>
      <c r="B17629" s="65"/>
      <c r="C17629" s="65"/>
      <c r="D17629" s="65"/>
      <c r="E17629" s="65"/>
      <c r="F17629" s="65"/>
      <c r="G17629" s="65"/>
      <c r="H17629" s="113"/>
    </row>
    <row r="17630" spans="1:8">
      <c r="A17630" s="65"/>
      <c r="B17630" s="65"/>
      <c r="C17630" s="65"/>
      <c r="D17630" s="65"/>
      <c r="E17630" s="65"/>
      <c r="F17630" s="65"/>
      <c r="G17630" s="65"/>
      <c r="H17630" s="113"/>
    </row>
    <row r="17631" spans="1:8">
      <c r="A17631" s="65"/>
      <c r="B17631" s="65"/>
      <c r="C17631" s="65"/>
      <c r="D17631" s="65"/>
      <c r="E17631" s="65"/>
      <c r="F17631" s="65"/>
      <c r="G17631" s="65"/>
      <c r="H17631" s="113"/>
    </row>
    <row r="17632" spans="1:8">
      <c r="A17632" s="65"/>
      <c r="B17632" s="65"/>
      <c r="C17632" s="65"/>
      <c r="D17632" s="65"/>
      <c r="E17632" s="65"/>
      <c r="F17632" s="65"/>
      <c r="G17632" s="65"/>
      <c r="H17632" s="113"/>
    </row>
    <row r="17633" spans="1:8">
      <c r="A17633" s="65"/>
      <c r="B17633" s="65"/>
      <c r="C17633" s="65"/>
      <c r="D17633" s="65"/>
      <c r="E17633" s="65"/>
      <c r="F17633" s="65"/>
      <c r="G17633" s="65"/>
      <c r="H17633" s="113"/>
    </row>
    <row r="17634" spans="1:8">
      <c r="A17634" s="65"/>
      <c r="B17634" s="65"/>
      <c r="C17634" s="65"/>
      <c r="D17634" s="65"/>
      <c r="E17634" s="65"/>
      <c r="F17634" s="65"/>
      <c r="G17634" s="65"/>
      <c r="H17634" s="113"/>
    </row>
    <row r="17635" spans="1:8">
      <c r="A17635" s="65"/>
      <c r="B17635" s="65"/>
      <c r="C17635" s="65"/>
      <c r="D17635" s="65"/>
      <c r="E17635" s="65"/>
      <c r="F17635" s="65"/>
      <c r="G17635" s="65"/>
      <c r="H17635" s="113"/>
    </row>
    <row r="17636" spans="1:8">
      <c r="A17636" s="65"/>
      <c r="B17636" s="65"/>
      <c r="C17636" s="65"/>
      <c r="D17636" s="65"/>
      <c r="E17636" s="65"/>
      <c r="F17636" s="65"/>
      <c r="G17636" s="65"/>
      <c r="H17636" s="113"/>
    </row>
    <row r="17637" spans="1:8">
      <c r="A17637" s="65"/>
      <c r="B17637" s="65"/>
      <c r="C17637" s="65"/>
      <c r="D17637" s="65"/>
      <c r="E17637" s="65"/>
      <c r="F17637" s="65"/>
      <c r="G17637" s="65"/>
      <c r="H17637" s="113"/>
    </row>
    <row r="17638" spans="1:8">
      <c r="A17638" s="65"/>
      <c r="B17638" s="65"/>
      <c r="C17638" s="65"/>
      <c r="D17638" s="65"/>
      <c r="E17638" s="65"/>
      <c r="F17638" s="65"/>
      <c r="G17638" s="65"/>
      <c r="H17638" s="113"/>
    </row>
    <row r="17639" spans="1:8">
      <c r="A17639" s="65"/>
      <c r="B17639" s="65"/>
      <c r="C17639" s="65"/>
      <c r="D17639" s="65"/>
      <c r="E17639" s="65"/>
      <c r="F17639" s="65"/>
      <c r="G17639" s="65"/>
      <c r="H17639" s="113"/>
    </row>
    <row r="17640" spans="1:8">
      <c r="A17640" s="65"/>
      <c r="B17640" s="65"/>
      <c r="C17640" s="65"/>
      <c r="D17640" s="65"/>
      <c r="E17640" s="65"/>
      <c r="F17640" s="65"/>
      <c r="G17640" s="65"/>
      <c r="H17640" s="113"/>
    </row>
    <row r="17641" spans="1:8">
      <c r="A17641" s="65"/>
      <c r="B17641" s="65"/>
      <c r="C17641" s="65"/>
      <c r="D17641" s="65"/>
      <c r="E17641" s="65"/>
      <c r="F17641" s="65"/>
      <c r="G17641" s="65"/>
      <c r="H17641" s="113"/>
    </row>
    <row r="17642" spans="1:8">
      <c r="A17642" s="65"/>
      <c r="B17642" s="65"/>
      <c r="C17642" s="65"/>
      <c r="D17642" s="65"/>
      <c r="E17642" s="65"/>
      <c r="F17642" s="65"/>
      <c r="G17642" s="65"/>
      <c r="H17642" s="113"/>
    </row>
    <row r="17643" spans="1:8">
      <c r="A17643" s="65"/>
      <c r="B17643" s="65"/>
      <c r="C17643" s="65"/>
      <c r="D17643" s="65"/>
      <c r="E17643" s="65"/>
      <c r="F17643" s="65"/>
      <c r="G17643" s="65"/>
      <c r="H17643" s="113"/>
    </row>
    <row r="17644" spans="1:8">
      <c r="A17644" s="65"/>
      <c r="B17644" s="65"/>
      <c r="C17644" s="65"/>
      <c r="D17644" s="65"/>
      <c r="E17644" s="65"/>
      <c r="F17644" s="65"/>
      <c r="G17644" s="65"/>
      <c r="H17644" s="113"/>
    </row>
    <row r="17645" spans="1:8">
      <c r="A17645" s="65"/>
      <c r="B17645" s="65"/>
      <c r="C17645" s="65"/>
      <c r="D17645" s="65"/>
      <c r="E17645" s="65"/>
      <c r="F17645" s="65"/>
      <c r="G17645" s="65"/>
      <c r="H17645" s="113"/>
    </row>
    <row r="17646" spans="1:8">
      <c r="A17646" s="65"/>
      <c r="B17646" s="65"/>
      <c r="C17646" s="65"/>
      <c r="D17646" s="65"/>
      <c r="E17646" s="65"/>
      <c r="F17646" s="65"/>
      <c r="G17646" s="65"/>
      <c r="H17646" s="113"/>
    </row>
    <row r="17647" spans="1:8">
      <c r="A17647" s="65"/>
      <c r="B17647" s="65"/>
      <c r="C17647" s="65"/>
      <c r="D17647" s="65"/>
      <c r="E17647" s="65"/>
      <c r="F17647" s="65"/>
      <c r="G17647" s="65"/>
      <c r="H17647" s="113"/>
    </row>
    <row r="17648" spans="1:8">
      <c r="A17648" s="65"/>
      <c r="B17648" s="65"/>
      <c r="C17648" s="65"/>
      <c r="D17648" s="65"/>
      <c r="E17648" s="65"/>
      <c r="F17648" s="65"/>
      <c r="G17648" s="65"/>
      <c r="H17648" s="113"/>
    </row>
    <row r="17649" spans="1:8">
      <c r="A17649" s="65"/>
      <c r="B17649" s="65"/>
      <c r="C17649" s="65"/>
      <c r="D17649" s="65"/>
      <c r="E17649" s="65"/>
      <c r="F17649" s="65"/>
      <c r="G17649" s="65"/>
      <c r="H17649" s="113"/>
    </row>
    <row r="17650" spans="1:8">
      <c r="A17650" s="65"/>
      <c r="B17650" s="65"/>
      <c r="C17650" s="65"/>
      <c r="D17650" s="65"/>
      <c r="E17650" s="65"/>
      <c r="F17650" s="65"/>
      <c r="G17650" s="65"/>
      <c r="H17650" s="113"/>
    </row>
    <row r="17651" spans="1:8">
      <c r="A17651" s="65"/>
      <c r="B17651" s="65"/>
      <c r="C17651" s="65"/>
      <c r="D17651" s="65"/>
      <c r="E17651" s="65"/>
      <c r="F17651" s="65"/>
      <c r="G17651" s="65"/>
      <c r="H17651" s="113"/>
    </row>
    <row r="17652" spans="1:8">
      <c r="A17652" s="65"/>
      <c r="B17652" s="65"/>
      <c r="C17652" s="65"/>
      <c r="D17652" s="65"/>
      <c r="E17652" s="65"/>
      <c r="F17652" s="65"/>
      <c r="G17652" s="65"/>
      <c r="H17652" s="113"/>
    </row>
    <row r="17653" spans="1:8">
      <c r="A17653" s="65"/>
      <c r="B17653" s="65"/>
      <c r="C17653" s="65"/>
      <c r="D17653" s="65"/>
      <c r="E17653" s="65"/>
      <c r="F17653" s="65"/>
      <c r="G17653" s="65"/>
      <c r="H17653" s="113"/>
    </row>
    <row r="17654" spans="1:8">
      <c r="A17654" s="65"/>
      <c r="B17654" s="65"/>
      <c r="C17654" s="65"/>
      <c r="D17654" s="65"/>
      <c r="E17654" s="65"/>
      <c r="F17654" s="65"/>
      <c r="G17654" s="65"/>
      <c r="H17654" s="113"/>
    </row>
    <row r="17655" spans="1:8">
      <c r="A17655" s="65"/>
      <c r="B17655" s="65"/>
      <c r="C17655" s="65"/>
      <c r="D17655" s="65"/>
      <c r="E17655" s="65"/>
      <c r="F17655" s="65"/>
      <c r="G17655" s="65"/>
      <c r="H17655" s="113"/>
    </row>
    <row r="17656" spans="1:8">
      <c r="A17656" s="65"/>
      <c r="B17656" s="65"/>
      <c r="C17656" s="65"/>
      <c r="D17656" s="65"/>
      <c r="E17656" s="65"/>
      <c r="F17656" s="65"/>
      <c r="G17656" s="65"/>
      <c r="H17656" s="113"/>
    </row>
    <row r="17657" spans="1:8">
      <c r="A17657" s="65"/>
      <c r="B17657" s="65"/>
      <c r="C17657" s="65"/>
      <c r="D17657" s="65"/>
      <c r="E17657" s="65"/>
      <c r="F17657" s="65"/>
      <c r="G17657" s="65"/>
      <c r="H17657" s="113"/>
    </row>
    <row r="17658" spans="1:8">
      <c r="A17658" s="65"/>
      <c r="B17658" s="65"/>
      <c r="C17658" s="65"/>
      <c r="D17658" s="65"/>
      <c r="E17658" s="65"/>
      <c r="F17658" s="65"/>
      <c r="G17658" s="65"/>
      <c r="H17658" s="113"/>
    </row>
    <row r="17659" spans="1:8">
      <c r="A17659" s="65"/>
      <c r="B17659" s="65"/>
      <c r="C17659" s="65"/>
      <c r="D17659" s="65"/>
      <c r="E17659" s="65"/>
      <c r="F17659" s="65"/>
      <c r="G17659" s="65"/>
      <c r="H17659" s="113"/>
    </row>
    <row r="17660" spans="1:8">
      <c r="A17660" s="65"/>
      <c r="B17660" s="65"/>
      <c r="C17660" s="65"/>
      <c r="D17660" s="65"/>
      <c r="E17660" s="65"/>
      <c r="F17660" s="65"/>
      <c r="G17660" s="65"/>
      <c r="H17660" s="113"/>
    </row>
    <row r="17661" spans="1:8">
      <c r="A17661" s="65"/>
      <c r="B17661" s="65"/>
      <c r="C17661" s="65"/>
      <c r="D17661" s="65"/>
      <c r="E17661" s="65"/>
      <c r="F17661" s="65"/>
      <c r="G17661" s="65"/>
      <c r="H17661" s="113"/>
    </row>
    <row r="17662" spans="1:8">
      <c r="A17662" s="65"/>
      <c r="B17662" s="65"/>
      <c r="C17662" s="65"/>
      <c r="D17662" s="65"/>
      <c r="E17662" s="65"/>
      <c r="F17662" s="65"/>
      <c r="G17662" s="65"/>
      <c r="H17662" s="113"/>
    </row>
    <row r="17663" spans="1:8">
      <c r="A17663" s="65"/>
      <c r="B17663" s="65"/>
      <c r="C17663" s="65"/>
      <c r="D17663" s="65"/>
      <c r="E17663" s="65"/>
      <c r="F17663" s="65"/>
      <c r="G17663" s="65"/>
      <c r="H17663" s="113"/>
    </row>
    <row r="17664" spans="1:8">
      <c r="A17664" s="65"/>
      <c r="B17664" s="65"/>
      <c r="C17664" s="65"/>
      <c r="D17664" s="65"/>
      <c r="E17664" s="65"/>
      <c r="F17664" s="65"/>
      <c r="G17664" s="65"/>
      <c r="H17664" s="113"/>
    </row>
    <row r="17665" spans="1:8">
      <c r="A17665" s="65"/>
      <c r="B17665" s="65"/>
      <c r="C17665" s="65"/>
      <c r="D17665" s="65"/>
      <c r="E17665" s="65"/>
      <c r="F17665" s="65"/>
      <c r="G17665" s="65"/>
      <c r="H17665" s="113"/>
    </row>
    <row r="17666" spans="1:8">
      <c r="A17666" s="65"/>
      <c r="B17666" s="65"/>
      <c r="C17666" s="65"/>
      <c r="D17666" s="65"/>
      <c r="E17666" s="65"/>
      <c r="F17666" s="65"/>
      <c r="G17666" s="65"/>
      <c r="H17666" s="113"/>
    </row>
    <row r="17667" spans="1:8">
      <c r="A17667" s="65"/>
      <c r="B17667" s="65"/>
      <c r="C17667" s="65"/>
      <c r="D17667" s="65"/>
      <c r="E17667" s="65"/>
      <c r="F17667" s="65"/>
      <c r="G17667" s="65"/>
      <c r="H17667" s="113"/>
    </row>
    <row r="17668" spans="1:8">
      <c r="A17668" s="65"/>
      <c r="B17668" s="65"/>
      <c r="C17668" s="65"/>
      <c r="D17668" s="65"/>
      <c r="E17668" s="65"/>
      <c r="F17668" s="65"/>
      <c r="G17668" s="65"/>
      <c r="H17668" s="113"/>
    </row>
    <row r="17669" spans="1:8">
      <c r="A17669" s="65"/>
      <c r="B17669" s="65"/>
      <c r="C17669" s="65"/>
      <c r="D17669" s="65"/>
      <c r="E17669" s="65"/>
      <c r="F17669" s="65"/>
      <c r="G17669" s="65"/>
      <c r="H17669" s="113"/>
    </row>
    <row r="17670" spans="1:8">
      <c r="A17670" s="65"/>
      <c r="B17670" s="65"/>
      <c r="C17670" s="65"/>
      <c r="D17670" s="65"/>
      <c r="E17670" s="65"/>
      <c r="F17670" s="65"/>
      <c r="G17670" s="65"/>
      <c r="H17670" s="113"/>
    </row>
    <row r="17671" spans="1:8">
      <c r="A17671" s="65"/>
      <c r="B17671" s="65"/>
      <c r="C17671" s="65"/>
      <c r="D17671" s="65"/>
      <c r="E17671" s="65"/>
      <c r="F17671" s="65"/>
      <c r="G17671" s="65"/>
      <c r="H17671" s="113"/>
    </row>
    <row r="17672" spans="1:8">
      <c r="A17672" s="65"/>
      <c r="B17672" s="65"/>
      <c r="C17672" s="65"/>
      <c r="D17672" s="65"/>
      <c r="E17672" s="65"/>
      <c r="F17672" s="65"/>
      <c r="G17672" s="65"/>
      <c r="H17672" s="113"/>
    </row>
    <row r="17673" spans="1:8">
      <c r="A17673" s="65"/>
      <c r="B17673" s="65"/>
      <c r="C17673" s="65"/>
      <c r="D17673" s="65"/>
      <c r="E17673" s="65"/>
      <c r="F17673" s="65"/>
      <c r="G17673" s="65"/>
      <c r="H17673" s="113"/>
    </row>
    <row r="17674" spans="1:8">
      <c r="A17674" s="65"/>
      <c r="B17674" s="65"/>
      <c r="C17674" s="65"/>
      <c r="D17674" s="65"/>
      <c r="E17674" s="65"/>
      <c r="F17674" s="65"/>
      <c r="G17674" s="65"/>
      <c r="H17674" s="113"/>
    </row>
    <row r="17675" spans="1:8">
      <c r="A17675" s="65"/>
      <c r="B17675" s="65"/>
      <c r="C17675" s="65"/>
      <c r="D17675" s="65"/>
      <c r="E17675" s="65"/>
      <c r="F17675" s="65"/>
      <c r="G17675" s="65"/>
      <c r="H17675" s="113"/>
    </row>
    <row r="17676" spans="1:8">
      <c r="A17676" s="65"/>
      <c r="B17676" s="65"/>
      <c r="C17676" s="65"/>
      <c r="D17676" s="65"/>
      <c r="E17676" s="65"/>
      <c r="F17676" s="65"/>
      <c r="G17676" s="65"/>
      <c r="H17676" s="113"/>
    </row>
    <row r="17677" spans="1:8">
      <c r="A17677" s="65"/>
      <c r="B17677" s="65"/>
      <c r="C17677" s="65"/>
      <c r="D17677" s="65"/>
      <c r="E17677" s="65"/>
      <c r="F17677" s="65"/>
      <c r="G17677" s="65"/>
      <c r="H17677" s="113"/>
    </row>
    <row r="17678" spans="1:8">
      <c r="A17678" s="65"/>
      <c r="B17678" s="65"/>
      <c r="C17678" s="65"/>
      <c r="D17678" s="65"/>
      <c r="E17678" s="65"/>
      <c r="F17678" s="65"/>
      <c r="G17678" s="65"/>
      <c r="H17678" s="113"/>
    </row>
    <row r="17679" spans="1:8">
      <c r="A17679" s="65"/>
      <c r="B17679" s="65"/>
      <c r="C17679" s="65"/>
      <c r="D17679" s="65"/>
      <c r="E17679" s="65"/>
      <c r="F17679" s="65"/>
      <c r="G17679" s="65"/>
      <c r="H17679" s="113"/>
    </row>
    <row r="17680" spans="1:8">
      <c r="A17680" s="65"/>
      <c r="B17680" s="65"/>
      <c r="C17680" s="65"/>
      <c r="D17680" s="65"/>
      <c r="E17680" s="65"/>
      <c r="F17680" s="65"/>
      <c r="G17680" s="65"/>
      <c r="H17680" s="113"/>
    </row>
    <row r="17681" spans="1:8">
      <c r="A17681" s="65"/>
      <c r="B17681" s="65"/>
      <c r="C17681" s="65"/>
      <c r="D17681" s="65"/>
      <c r="E17681" s="65"/>
      <c r="F17681" s="65"/>
      <c r="G17681" s="65"/>
      <c r="H17681" s="113"/>
    </row>
    <row r="17682" spans="1:8">
      <c r="A17682" s="65"/>
      <c r="B17682" s="65"/>
      <c r="C17682" s="65"/>
      <c r="D17682" s="65"/>
      <c r="E17682" s="65"/>
      <c r="F17682" s="65"/>
      <c r="G17682" s="65"/>
      <c r="H17682" s="113"/>
    </row>
    <row r="17683" spans="1:8">
      <c r="A17683" s="65"/>
      <c r="B17683" s="65"/>
      <c r="C17683" s="65"/>
      <c r="D17683" s="65"/>
      <c r="E17683" s="65"/>
      <c r="F17683" s="65"/>
      <c r="G17683" s="65"/>
      <c r="H17683" s="113"/>
    </row>
    <row r="17684" spans="1:8">
      <c r="A17684" s="65"/>
      <c r="B17684" s="65"/>
      <c r="C17684" s="65"/>
      <c r="D17684" s="65"/>
      <c r="E17684" s="65"/>
      <c r="F17684" s="65"/>
      <c r="G17684" s="65"/>
      <c r="H17684" s="113"/>
    </row>
    <row r="17685" spans="1:8">
      <c r="A17685" s="65"/>
      <c r="B17685" s="65"/>
      <c r="C17685" s="65"/>
      <c r="D17685" s="65"/>
      <c r="E17685" s="65"/>
      <c r="F17685" s="65"/>
      <c r="G17685" s="65"/>
      <c r="H17685" s="113"/>
    </row>
    <row r="17686" spans="1:8">
      <c r="A17686" s="65"/>
      <c r="B17686" s="65"/>
      <c r="C17686" s="65"/>
      <c r="D17686" s="65"/>
      <c r="E17686" s="65"/>
      <c r="F17686" s="65"/>
      <c r="G17686" s="65"/>
      <c r="H17686" s="113"/>
    </row>
    <row r="17687" spans="1:8">
      <c r="A17687" s="65"/>
      <c r="B17687" s="65"/>
      <c r="C17687" s="65"/>
      <c r="D17687" s="65"/>
      <c r="E17687" s="65"/>
      <c r="F17687" s="65"/>
      <c r="G17687" s="65"/>
      <c r="H17687" s="113"/>
    </row>
    <row r="17688" spans="1:8">
      <c r="A17688" s="65"/>
      <c r="B17688" s="65"/>
      <c r="C17688" s="65"/>
      <c r="D17688" s="65"/>
      <c r="E17688" s="65"/>
      <c r="F17688" s="65"/>
      <c r="G17688" s="65"/>
      <c r="H17688" s="113"/>
    </row>
    <row r="17689" spans="1:8">
      <c r="A17689" s="65"/>
      <c r="B17689" s="65"/>
      <c r="C17689" s="65"/>
      <c r="D17689" s="65"/>
      <c r="E17689" s="65"/>
      <c r="F17689" s="65"/>
      <c r="G17689" s="65"/>
      <c r="H17689" s="113"/>
    </row>
    <row r="17690" spans="1:8">
      <c r="A17690" s="65"/>
      <c r="B17690" s="65"/>
      <c r="C17690" s="65"/>
      <c r="D17690" s="65"/>
      <c r="E17690" s="65"/>
      <c r="F17690" s="65"/>
      <c r="G17690" s="65"/>
      <c r="H17690" s="113"/>
    </row>
    <row r="17691" spans="1:8">
      <c r="A17691" s="65"/>
      <c r="B17691" s="65"/>
      <c r="C17691" s="65"/>
      <c r="D17691" s="65"/>
      <c r="E17691" s="65"/>
      <c r="F17691" s="65"/>
      <c r="G17691" s="65"/>
      <c r="H17691" s="113"/>
    </row>
    <row r="17692" spans="1:8">
      <c r="A17692" s="65"/>
      <c r="B17692" s="65"/>
      <c r="C17692" s="65"/>
      <c r="D17692" s="65"/>
      <c r="E17692" s="65"/>
      <c r="F17692" s="65"/>
      <c r="G17692" s="65"/>
      <c r="H17692" s="113"/>
    </row>
    <row r="17693" spans="1:8">
      <c r="A17693" s="65"/>
      <c r="B17693" s="65"/>
      <c r="C17693" s="65"/>
      <c r="D17693" s="65"/>
      <c r="E17693" s="65"/>
      <c r="F17693" s="65"/>
      <c r="G17693" s="65"/>
      <c r="H17693" s="113"/>
    </row>
    <row r="17694" spans="1:8">
      <c r="A17694" s="65"/>
      <c r="B17694" s="65"/>
      <c r="C17694" s="65"/>
      <c r="D17694" s="65"/>
      <c r="E17694" s="65"/>
      <c r="F17694" s="65"/>
      <c r="G17694" s="65"/>
      <c r="H17694" s="113"/>
    </row>
    <row r="17695" spans="1:8">
      <c r="A17695" s="65"/>
      <c r="B17695" s="65"/>
      <c r="C17695" s="65"/>
      <c r="D17695" s="65"/>
      <c r="E17695" s="65"/>
      <c r="F17695" s="65"/>
      <c r="G17695" s="65"/>
      <c r="H17695" s="113"/>
    </row>
    <row r="17696" spans="1:8">
      <c r="A17696" s="65"/>
      <c r="B17696" s="65"/>
      <c r="C17696" s="65"/>
      <c r="D17696" s="65"/>
      <c r="E17696" s="65"/>
      <c r="F17696" s="65"/>
      <c r="G17696" s="65"/>
      <c r="H17696" s="113"/>
    </row>
    <row r="17697" spans="1:8">
      <c r="A17697" s="65"/>
      <c r="B17697" s="65"/>
      <c r="C17697" s="65"/>
      <c r="D17697" s="65"/>
      <c r="E17697" s="65"/>
      <c r="F17697" s="65"/>
      <c r="G17697" s="65"/>
      <c r="H17697" s="113"/>
    </row>
    <row r="17698" spans="1:8">
      <c r="A17698" s="65"/>
      <c r="B17698" s="65"/>
      <c r="C17698" s="65"/>
      <c r="D17698" s="65"/>
      <c r="E17698" s="65"/>
      <c r="F17698" s="65"/>
      <c r="G17698" s="65"/>
      <c r="H17698" s="113"/>
    </row>
    <row r="17699" spans="1:8">
      <c r="A17699" s="65"/>
      <c r="B17699" s="65"/>
      <c r="C17699" s="65"/>
      <c r="D17699" s="65"/>
      <c r="E17699" s="65"/>
      <c r="F17699" s="65"/>
      <c r="G17699" s="65"/>
      <c r="H17699" s="113"/>
    </row>
    <row r="17700" spans="1:8">
      <c r="A17700" s="65"/>
      <c r="B17700" s="65"/>
      <c r="C17700" s="65"/>
      <c r="D17700" s="65"/>
      <c r="E17700" s="65"/>
      <c r="F17700" s="65"/>
      <c r="G17700" s="65"/>
      <c r="H17700" s="113"/>
    </row>
    <row r="17701" spans="1:8">
      <c r="A17701" s="65"/>
      <c r="B17701" s="65"/>
      <c r="C17701" s="65"/>
      <c r="D17701" s="65"/>
      <c r="E17701" s="65"/>
      <c r="F17701" s="65"/>
      <c r="G17701" s="65"/>
      <c r="H17701" s="113"/>
    </row>
    <row r="17702" spans="1:8">
      <c r="A17702" s="65"/>
      <c r="B17702" s="65"/>
      <c r="C17702" s="65"/>
      <c r="D17702" s="65"/>
      <c r="E17702" s="65"/>
      <c r="F17702" s="65"/>
      <c r="G17702" s="65"/>
      <c r="H17702" s="113"/>
    </row>
    <row r="17703" spans="1:8">
      <c r="A17703" s="65"/>
      <c r="B17703" s="65"/>
      <c r="C17703" s="65"/>
      <c r="D17703" s="65"/>
      <c r="E17703" s="65"/>
      <c r="F17703" s="65"/>
      <c r="G17703" s="65"/>
      <c r="H17703" s="113"/>
    </row>
    <row r="17704" spans="1:8">
      <c r="A17704" s="65"/>
      <c r="B17704" s="65"/>
      <c r="C17704" s="65"/>
      <c r="D17704" s="65"/>
      <c r="E17704" s="65"/>
      <c r="F17704" s="65"/>
      <c r="G17704" s="65"/>
      <c r="H17704" s="113"/>
    </row>
    <row r="17705" spans="1:8">
      <c r="A17705" s="65"/>
      <c r="B17705" s="65"/>
      <c r="C17705" s="65"/>
      <c r="D17705" s="65"/>
      <c r="E17705" s="65"/>
      <c r="F17705" s="65"/>
      <c r="G17705" s="65"/>
      <c r="H17705" s="113"/>
    </row>
    <row r="17706" spans="1:8">
      <c r="A17706" s="65"/>
      <c r="B17706" s="65"/>
      <c r="C17706" s="65"/>
      <c r="D17706" s="65"/>
      <c r="E17706" s="65"/>
      <c r="F17706" s="65"/>
      <c r="G17706" s="65"/>
      <c r="H17706" s="113"/>
    </row>
    <row r="17707" spans="1:8">
      <c r="A17707" s="65"/>
      <c r="B17707" s="65"/>
      <c r="C17707" s="65"/>
      <c r="D17707" s="65"/>
      <c r="E17707" s="65"/>
      <c r="F17707" s="65"/>
      <c r="G17707" s="65"/>
      <c r="H17707" s="113"/>
    </row>
    <row r="17708" spans="1:8">
      <c r="A17708" s="65"/>
      <c r="B17708" s="65"/>
      <c r="C17708" s="65"/>
      <c r="D17708" s="65"/>
      <c r="E17708" s="65"/>
      <c r="F17708" s="65"/>
      <c r="G17708" s="65"/>
      <c r="H17708" s="113"/>
    </row>
    <row r="17709" spans="1:8">
      <c r="A17709" s="65"/>
      <c r="B17709" s="65"/>
      <c r="C17709" s="65"/>
      <c r="D17709" s="65"/>
      <c r="E17709" s="65"/>
      <c r="F17709" s="65"/>
      <c r="G17709" s="65"/>
      <c r="H17709" s="113"/>
    </row>
    <row r="17710" spans="1:8">
      <c r="A17710" s="65"/>
      <c r="B17710" s="65"/>
      <c r="C17710" s="65"/>
      <c r="D17710" s="65"/>
      <c r="E17710" s="65"/>
      <c r="F17710" s="65"/>
      <c r="G17710" s="65"/>
      <c r="H17710" s="113"/>
    </row>
    <row r="17711" spans="1:8">
      <c r="A17711" s="65"/>
      <c r="B17711" s="65"/>
      <c r="C17711" s="65"/>
      <c r="D17711" s="65"/>
      <c r="E17711" s="65"/>
      <c r="F17711" s="65"/>
      <c r="G17711" s="65"/>
      <c r="H17711" s="113"/>
    </row>
    <row r="17712" spans="1:8">
      <c r="A17712" s="65"/>
      <c r="B17712" s="65"/>
      <c r="C17712" s="65"/>
      <c r="D17712" s="65"/>
      <c r="E17712" s="65"/>
      <c r="F17712" s="65"/>
      <c r="G17712" s="65"/>
      <c r="H17712" s="113"/>
    </row>
    <row r="17713" spans="1:8">
      <c r="A17713" s="65"/>
      <c r="B17713" s="65"/>
      <c r="C17713" s="65"/>
      <c r="D17713" s="65"/>
      <c r="E17713" s="65"/>
      <c r="F17713" s="65"/>
      <c r="G17713" s="65"/>
      <c r="H17713" s="113"/>
    </row>
    <row r="17714" spans="1:8">
      <c r="A17714" s="65"/>
      <c r="B17714" s="65"/>
      <c r="C17714" s="65"/>
      <c r="D17714" s="65"/>
      <c r="E17714" s="65"/>
      <c r="F17714" s="65"/>
      <c r="G17714" s="65"/>
      <c r="H17714" s="113"/>
    </row>
    <row r="17715" spans="1:8">
      <c r="A17715" s="65"/>
      <c r="B17715" s="65"/>
      <c r="C17715" s="65"/>
      <c r="D17715" s="65"/>
      <c r="E17715" s="65"/>
      <c r="F17715" s="65"/>
      <c r="G17715" s="65"/>
      <c r="H17715" s="113"/>
    </row>
    <row r="17716" spans="1:8">
      <c r="A17716" s="65"/>
      <c r="B17716" s="65"/>
      <c r="C17716" s="65"/>
      <c r="D17716" s="65"/>
      <c r="E17716" s="65"/>
      <c r="F17716" s="65"/>
      <c r="G17716" s="65"/>
      <c r="H17716" s="113"/>
    </row>
    <row r="17717" spans="1:8">
      <c r="A17717" s="65"/>
      <c r="B17717" s="65"/>
      <c r="C17717" s="65"/>
      <c r="D17717" s="65"/>
      <c r="E17717" s="65"/>
      <c r="F17717" s="65"/>
      <c r="G17717" s="65"/>
      <c r="H17717" s="113"/>
    </row>
    <row r="17718" spans="1:8">
      <c r="A17718" s="65"/>
      <c r="B17718" s="65"/>
      <c r="C17718" s="65"/>
      <c r="D17718" s="65"/>
      <c r="E17718" s="65"/>
      <c r="F17718" s="65"/>
      <c r="G17718" s="65"/>
      <c r="H17718" s="113"/>
    </row>
    <row r="17719" spans="1:8">
      <c r="A17719" s="65"/>
      <c r="B17719" s="65"/>
      <c r="C17719" s="65"/>
      <c r="D17719" s="65"/>
      <c r="E17719" s="65"/>
      <c r="F17719" s="65"/>
      <c r="G17719" s="65"/>
      <c r="H17719" s="113"/>
    </row>
    <row r="17720" spans="1:8">
      <c r="A17720" s="65"/>
      <c r="B17720" s="65"/>
      <c r="C17720" s="65"/>
      <c r="D17720" s="65"/>
      <c r="E17720" s="65"/>
      <c r="F17720" s="65"/>
      <c r="G17720" s="65"/>
      <c r="H17720" s="113"/>
    </row>
    <row r="17721" spans="1:8">
      <c r="A17721" s="65"/>
      <c r="B17721" s="65"/>
      <c r="C17721" s="65"/>
      <c r="D17721" s="65"/>
      <c r="E17721" s="65"/>
      <c r="F17721" s="65"/>
      <c r="G17721" s="65"/>
      <c r="H17721" s="113"/>
    </row>
    <row r="17722" spans="1:8">
      <c r="A17722" s="65"/>
      <c r="B17722" s="65"/>
      <c r="C17722" s="65"/>
      <c r="D17722" s="65"/>
      <c r="E17722" s="65"/>
      <c r="F17722" s="65"/>
      <c r="G17722" s="65"/>
      <c r="H17722" s="113"/>
    </row>
    <row r="17723" spans="1:8">
      <c r="A17723" s="65"/>
      <c r="B17723" s="65"/>
      <c r="C17723" s="65"/>
      <c r="D17723" s="65"/>
      <c r="E17723" s="65"/>
      <c r="F17723" s="65"/>
      <c r="G17723" s="65"/>
      <c r="H17723" s="113"/>
    </row>
    <row r="17724" spans="1:8">
      <c r="A17724" s="65"/>
      <c r="B17724" s="65"/>
      <c r="C17724" s="65"/>
      <c r="D17724" s="65"/>
      <c r="E17724" s="65"/>
      <c r="F17724" s="65"/>
      <c r="G17724" s="65"/>
      <c r="H17724" s="113"/>
    </row>
    <row r="17725" spans="1:8">
      <c r="A17725" s="65"/>
      <c r="B17725" s="65"/>
      <c r="C17725" s="65"/>
      <c r="D17725" s="65"/>
      <c r="E17725" s="65"/>
      <c r="F17725" s="65"/>
      <c r="G17725" s="65"/>
      <c r="H17725" s="113"/>
    </row>
    <row r="17726" spans="1:8">
      <c r="A17726" s="65"/>
      <c r="B17726" s="65"/>
      <c r="C17726" s="65"/>
      <c r="D17726" s="65"/>
      <c r="E17726" s="65"/>
      <c r="F17726" s="65"/>
      <c r="G17726" s="65"/>
      <c r="H17726" s="113"/>
    </row>
    <row r="17727" spans="1:8">
      <c r="A17727" s="65"/>
      <c r="B17727" s="65"/>
      <c r="C17727" s="65"/>
      <c r="D17727" s="65"/>
      <c r="E17727" s="65"/>
      <c r="F17727" s="65"/>
      <c r="G17727" s="65"/>
      <c r="H17727" s="113"/>
    </row>
    <row r="17728" spans="1:8">
      <c r="A17728" s="65"/>
      <c r="B17728" s="65"/>
      <c r="C17728" s="65"/>
      <c r="D17728" s="65"/>
      <c r="E17728" s="65"/>
      <c r="F17728" s="65"/>
      <c r="G17728" s="65"/>
      <c r="H17728" s="113"/>
    </row>
    <row r="17729" spans="1:8">
      <c r="A17729" s="65"/>
      <c r="B17729" s="65"/>
      <c r="C17729" s="65"/>
      <c r="D17729" s="65"/>
      <c r="E17729" s="65"/>
      <c r="F17729" s="65"/>
      <c r="G17729" s="65"/>
      <c r="H17729" s="113"/>
    </row>
    <row r="17730" spans="1:8">
      <c r="A17730" s="65"/>
      <c r="B17730" s="65"/>
      <c r="C17730" s="65"/>
      <c r="D17730" s="65"/>
      <c r="E17730" s="65"/>
      <c r="F17730" s="65"/>
      <c r="G17730" s="65"/>
      <c r="H17730" s="113"/>
    </row>
    <row r="17731" spans="1:8">
      <c r="A17731" s="65"/>
      <c r="B17731" s="65"/>
      <c r="C17731" s="65"/>
      <c r="D17731" s="65"/>
      <c r="E17731" s="65"/>
      <c r="F17731" s="65"/>
      <c r="G17731" s="65"/>
      <c r="H17731" s="113"/>
    </row>
    <row r="17732" spans="1:8">
      <c r="A17732" s="65"/>
      <c r="B17732" s="65"/>
      <c r="C17732" s="65"/>
      <c r="D17732" s="65"/>
      <c r="E17732" s="65"/>
      <c r="F17732" s="65"/>
      <c r="G17732" s="65"/>
      <c r="H17732" s="113"/>
    </row>
    <row r="17733" spans="1:8">
      <c r="A17733" s="65"/>
      <c r="B17733" s="65"/>
      <c r="C17733" s="65"/>
      <c r="D17733" s="65"/>
      <c r="E17733" s="65"/>
      <c r="F17733" s="65"/>
      <c r="G17733" s="65"/>
      <c r="H17733" s="113"/>
    </row>
    <row r="17734" spans="1:8">
      <c r="A17734" s="65"/>
      <c r="B17734" s="65"/>
      <c r="C17734" s="65"/>
      <c r="D17734" s="65"/>
      <c r="E17734" s="65"/>
      <c r="F17734" s="65"/>
      <c r="G17734" s="65"/>
      <c r="H17734" s="113"/>
    </row>
    <row r="17735" spans="1:8">
      <c r="A17735" s="65"/>
      <c r="B17735" s="65"/>
      <c r="C17735" s="65"/>
      <c r="D17735" s="65"/>
      <c r="E17735" s="65"/>
      <c r="F17735" s="65"/>
      <c r="G17735" s="65"/>
      <c r="H17735" s="113"/>
    </row>
    <row r="17736" spans="1:8">
      <c r="A17736" s="65"/>
      <c r="B17736" s="65"/>
      <c r="C17736" s="65"/>
      <c r="D17736" s="65"/>
      <c r="E17736" s="65"/>
      <c r="F17736" s="65"/>
      <c r="G17736" s="65"/>
      <c r="H17736" s="113"/>
    </row>
    <row r="17737" spans="1:8">
      <c r="A17737" s="65"/>
      <c r="B17737" s="65"/>
      <c r="C17737" s="65"/>
      <c r="D17737" s="65"/>
      <c r="E17737" s="65"/>
      <c r="F17737" s="65"/>
      <c r="G17737" s="65"/>
      <c r="H17737" s="113"/>
    </row>
    <row r="17738" spans="1:8">
      <c r="A17738" s="65"/>
      <c r="B17738" s="65"/>
      <c r="C17738" s="65"/>
      <c r="D17738" s="65"/>
      <c r="E17738" s="65"/>
      <c r="F17738" s="65"/>
      <c r="G17738" s="65"/>
      <c r="H17738" s="113"/>
    </row>
    <row r="17739" spans="1:8">
      <c r="A17739" s="65"/>
      <c r="B17739" s="65"/>
      <c r="C17739" s="65"/>
      <c r="D17739" s="65"/>
      <c r="E17739" s="65"/>
      <c r="F17739" s="65"/>
      <c r="G17739" s="65"/>
      <c r="H17739" s="113"/>
    </row>
    <row r="17740" spans="1:8">
      <c r="A17740" s="65"/>
      <c r="B17740" s="65"/>
      <c r="C17740" s="65"/>
      <c r="D17740" s="65"/>
      <c r="E17740" s="65"/>
      <c r="F17740" s="65"/>
      <c r="G17740" s="65"/>
      <c r="H17740" s="113"/>
    </row>
    <row r="17741" spans="1:8">
      <c r="A17741" s="65"/>
      <c r="B17741" s="65"/>
      <c r="C17741" s="65"/>
      <c r="D17741" s="65"/>
      <c r="E17741" s="65"/>
      <c r="F17741" s="65"/>
      <c r="G17741" s="65"/>
      <c r="H17741" s="113"/>
    </row>
    <row r="17742" spans="1:8">
      <c r="A17742" s="65"/>
      <c r="B17742" s="65"/>
      <c r="C17742" s="65"/>
      <c r="D17742" s="65"/>
      <c r="E17742" s="65"/>
      <c r="F17742" s="65"/>
      <c r="G17742" s="65"/>
      <c r="H17742" s="113"/>
    </row>
    <row r="17743" spans="1:8">
      <c r="A17743" s="65"/>
      <c r="B17743" s="65"/>
      <c r="C17743" s="65"/>
      <c r="D17743" s="65"/>
      <c r="E17743" s="65"/>
      <c r="F17743" s="65"/>
      <c r="G17743" s="65"/>
      <c r="H17743" s="113"/>
    </row>
    <row r="17744" spans="1:8">
      <c r="A17744" s="65"/>
      <c r="B17744" s="65"/>
      <c r="C17744" s="65"/>
      <c r="D17744" s="65"/>
      <c r="E17744" s="65"/>
      <c r="F17744" s="65"/>
      <c r="G17744" s="65"/>
      <c r="H17744" s="113"/>
    </row>
    <row r="17745" spans="1:8">
      <c r="A17745" s="65"/>
      <c r="B17745" s="65"/>
      <c r="C17745" s="65"/>
      <c r="D17745" s="65"/>
      <c r="E17745" s="65"/>
      <c r="F17745" s="65"/>
      <c r="G17745" s="65"/>
      <c r="H17745" s="113"/>
    </row>
    <row r="17746" spans="1:8">
      <c r="A17746" s="65"/>
      <c r="B17746" s="65"/>
      <c r="C17746" s="65"/>
      <c r="D17746" s="65"/>
      <c r="E17746" s="65"/>
      <c r="F17746" s="65"/>
      <c r="G17746" s="65"/>
      <c r="H17746" s="113"/>
    </row>
    <row r="17747" spans="1:8">
      <c r="A17747" s="65"/>
      <c r="B17747" s="65"/>
      <c r="C17747" s="65"/>
      <c r="D17747" s="65"/>
      <c r="E17747" s="65"/>
      <c r="F17747" s="65"/>
      <c r="G17747" s="65"/>
      <c r="H17747" s="113"/>
    </row>
    <row r="17748" spans="1:8">
      <c r="A17748" s="65"/>
      <c r="B17748" s="65"/>
      <c r="C17748" s="65"/>
      <c r="D17748" s="65"/>
      <c r="E17748" s="65"/>
      <c r="F17748" s="65"/>
      <c r="G17748" s="65"/>
      <c r="H17748" s="113"/>
    </row>
    <row r="17749" spans="1:8">
      <c r="A17749" s="65"/>
      <c r="B17749" s="65"/>
      <c r="C17749" s="65"/>
      <c r="D17749" s="65"/>
      <c r="E17749" s="65"/>
      <c r="F17749" s="65"/>
      <c r="G17749" s="65"/>
      <c r="H17749" s="113"/>
    </row>
    <row r="17750" spans="1:8">
      <c r="A17750" s="65"/>
      <c r="B17750" s="65"/>
      <c r="C17750" s="65"/>
      <c r="D17750" s="65"/>
      <c r="E17750" s="65"/>
      <c r="F17750" s="65"/>
      <c r="G17750" s="65"/>
      <c r="H17750" s="113"/>
    </row>
    <row r="17751" spans="1:8">
      <c r="A17751" s="65"/>
      <c r="B17751" s="65"/>
      <c r="C17751" s="65"/>
      <c r="D17751" s="65"/>
      <c r="E17751" s="65"/>
      <c r="F17751" s="65"/>
      <c r="G17751" s="65"/>
      <c r="H17751" s="113"/>
    </row>
    <row r="17752" spans="1:8">
      <c r="A17752" s="65"/>
      <c r="B17752" s="65"/>
      <c r="C17752" s="65"/>
      <c r="D17752" s="65"/>
      <c r="E17752" s="65"/>
      <c r="F17752" s="65"/>
      <c r="G17752" s="65"/>
      <c r="H17752" s="113"/>
    </row>
    <row r="17753" spans="1:8">
      <c r="A17753" s="65"/>
      <c r="B17753" s="65"/>
      <c r="C17753" s="65"/>
      <c r="D17753" s="65"/>
      <c r="E17753" s="65"/>
      <c r="F17753" s="65"/>
      <c r="G17753" s="65"/>
      <c r="H17753" s="113"/>
    </row>
    <row r="17754" spans="1:8">
      <c r="A17754" s="65"/>
      <c r="B17754" s="65"/>
      <c r="C17754" s="65"/>
      <c r="D17754" s="65"/>
      <c r="E17754" s="65"/>
      <c r="F17754" s="65"/>
      <c r="G17754" s="65"/>
      <c r="H17754" s="113"/>
    </row>
    <row r="17755" spans="1:8">
      <c r="A17755" s="65"/>
      <c r="B17755" s="65"/>
      <c r="C17755" s="65"/>
      <c r="D17755" s="65"/>
      <c r="E17755" s="65"/>
      <c r="F17755" s="65"/>
      <c r="G17755" s="65"/>
      <c r="H17755" s="113"/>
    </row>
    <row r="17756" spans="1:8">
      <c r="A17756" s="65"/>
      <c r="B17756" s="65"/>
      <c r="C17756" s="65"/>
      <c r="D17756" s="65"/>
      <c r="E17756" s="65"/>
      <c r="F17756" s="65"/>
      <c r="G17756" s="65"/>
      <c r="H17756" s="113"/>
    </row>
    <row r="17757" spans="1:8">
      <c r="A17757" s="65"/>
      <c r="B17757" s="65"/>
      <c r="C17757" s="65"/>
      <c r="D17757" s="65"/>
      <c r="E17757" s="65"/>
      <c r="F17757" s="65"/>
      <c r="G17757" s="65"/>
      <c r="H17757" s="113"/>
    </row>
    <row r="17758" spans="1:8">
      <c r="A17758" s="65"/>
      <c r="B17758" s="65"/>
      <c r="C17758" s="65"/>
      <c r="D17758" s="65"/>
      <c r="E17758" s="65"/>
      <c r="F17758" s="65"/>
      <c r="G17758" s="65"/>
      <c r="H17758" s="113"/>
    </row>
    <row r="17759" spans="1:8">
      <c r="A17759" s="65"/>
      <c r="B17759" s="65"/>
      <c r="C17759" s="65"/>
      <c r="D17759" s="65"/>
      <c r="E17759" s="65"/>
      <c r="F17759" s="65"/>
      <c r="G17759" s="65"/>
      <c r="H17759" s="113"/>
    </row>
    <row r="17760" spans="1:8">
      <c r="A17760" s="65"/>
      <c r="B17760" s="65"/>
      <c r="C17760" s="65"/>
      <c r="D17760" s="65"/>
      <c r="E17760" s="65"/>
      <c r="F17760" s="65"/>
      <c r="G17760" s="65"/>
      <c r="H17760" s="113"/>
    </row>
    <row r="17761" spans="1:8">
      <c r="A17761" s="65"/>
      <c r="B17761" s="65"/>
      <c r="C17761" s="65"/>
      <c r="D17761" s="65"/>
      <c r="E17761" s="65"/>
      <c r="F17761" s="65"/>
      <c r="G17761" s="65"/>
      <c r="H17761" s="113"/>
    </row>
    <row r="17762" spans="1:8">
      <c r="A17762" s="65"/>
      <c r="B17762" s="65"/>
      <c r="C17762" s="65"/>
      <c r="D17762" s="65"/>
      <c r="E17762" s="65"/>
      <c r="F17762" s="65"/>
      <c r="G17762" s="65"/>
      <c r="H17762" s="113"/>
    </row>
    <row r="17763" spans="1:8">
      <c r="A17763" s="65"/>
      <c r="B17763" s="65"/>
      <c r="C17763" s="65"/>
      <c r="D17763" s="65"/>
      <c r="E17763" s="65"/>
      <c r="F17763" s="65"/>
      <c r="G17763" s="65"/>
      <c r="H17763" s="113"/>
    </row>
    <row r="17764" spans="1:8">
      <c r="A17764" s="65"/>
      <c r="B17764" s="65"/>
      <c r="C17764" s="65"/>
      <c r="D17764" s="65"/>
      <c r="E17764" s="65"/>
      <c r="F17764" s="65"/>
      <c r="G17764" s="65"/>
      <c r="H17764" s="113"/>
    </row>
    <row r="17765" spans="1:8">
      <c r="A17765" s="65"/>
      <c r="B17765" s="65"/>
      <c r="C17765" s="65"/>
      <c r="D17765" s="65"/>
      <c r="E17765" s="65"/>
      <c r="F17765" s="65"/>
      <c r="G17765" s="65"/>
      <c r="H17765" s="113"/>
    </row>
    <row r="17766" spans="1:8">
      <c r="A17766" s="65"/>
      <c r="B17766" s="65"/>
      <c r="C17766" s="65"/>
      <c r="D17766" s="65"/>
      <c r="E17766" s="65"/>
      <c r="F17766" s="65"/>
      <c r="G17766" s="65"/>
      <c r="H17766" s="113"/>
    </row>
    <row r="17767" spans="1:8">
      <c r="A17767" s="65"/>
      <c r="B17767" s="65"/>
      <c r="C17767" s="65"/>
      <c r="D17767" s="65"/>
      <c r="E17767" s="65"/>
      <c r="F17767" s="65"/>
      <c r="G17767" s="65"/>
      <c r="H17767" s="113"/>
    </row>
    <row r="17768" spans="1:8">
      <c r="A17768" s="65"/>
      <c r="B17768" s="65"/>
      <c r="C17768" s="65"/>
      <c r="D17768" s="65"/>
      <c r="E17768" s="65"/>
      <c r="F17768" s="65"/>
      <c r="G17768" s="65"/>
      <c r="H17768" s="113"/>
    </row>
    <row r="17769" spans="1:8">
      <c r="A17769" s="65"/>
      <c r="B17769" s="65"/>
      <c r="C17769" s="65"/>
      <c r="D17769" s="65"/>
      <c r="E17769" s="65"/>
      <c r="F17769" s="65"/>
      <c r="G17769" s="65"/>
      <c r="H17769" s="113"/>
    </row>
    <row r="17770" spans="1:8">
      <c r="A17770" s="65"/>
      <c r="B17770" s="65"/>
      <c r="C17770" s="65"/>
      <c r="D17770" s="65"/>
      <c r="E17770" s="65"/>
      <c r="F17770" s="65"/>
      <c r="G17770" s="65"/>
      <c r="H17770" s="113"/>
    </row>
    <row r="17771" spans="1:8">
      <c r="A17771" s="65"/>
      <c r="B17771" s="65"/>
      <c r="C17771" s="65"/>
      <c r="D17771" s="65"/>
      <c r="E17771" s="65"/>
      <c r="F17771" s="65"/>
      <c r="G17771" s="65"/>
      <c r="H17771" s="113"/>
    </row>
    <row r="17772" spans="1:8">
      <c r="A17772" s="65"/>
      <c r="B17772" s="65"/>
      <c r="C17772" s="65"/>
      <c r="D17772" s="65"/>
      <c r="E17772" s="65"/>
      <c r="F17772" s="65"/>
      <c r="G17772" s="65"/>
      <c r="H17772" s="113"/>
    </row>
    <row r="17773" spans="1:8">
      <c r="A17773" s="65"/>
      <c r="B17773" s="65"/>
      <c r="C17773" s="65"/>
      <c r="D17773" s="65"/>
      <c r="E17773" s="65"/>
      <c r="F17773" s="65"/>
      <c r="G17773" s="65"/>
      <c r="H17773" s="113"/>
    </row>
    <row r="17774" spans="1:8">
      <c r="A17774" s="65"/>
      <c r="B17774" s="65"/>
      <c r="C17774" s="65"/>
      <c r="D17774" s="65"/>
      <c r="E17774" s="65"/>
      <c r="F17774" s="65"/>
      <c r="G17774" s="65"/>
      <c r="H17774" s="113"/>
    </row>
    <row r="17775" spans="1:8">
      <c r="A17775" s="65"/>
      <c r="B17775" s="65"/>
      <c r="C17775" s="65"/>
      <c r="D17775" s="65"/>
      <c r="E17775" s="65"/>
      <c r="F17775" s="65"/>
      <c r="G17775" s="65"/>
      <c r="H17775" s="113"/>
    </row>
    <row r="17776" spans="1:8">
      <c r="A17776" s="65"/>
      <c r="B17776" s="65"/>
      <c r="C17776" s="65"/>
      <c r="D17776" s="65"/>
      <c r="E17776" s="65"/>
      <c r="F17776" s="65"/>
      <c r="G17776" s="65"/>
      <c r="H17776" s="113"/>
    </row>
    <row r="17777" spans="1:8">
      <c r="A17777" s="65"/>
      <c r="B17777" s="65"/>
      <c r="C17777" s="65"/>
      <c r="D17777" s="65"/>
      <c r="E17777" s="65"/>
      <c r="F17777" s="65"/>
      <c r="G17777" s="65"/>
      <c r="H17777" s="113"/>
    </row>
    <row r="17778" spans="1:8">
      <c r="A17778" s="65"/>
      <c r="B17778" s="65"/>
      <c r="C17778" s="65"/>
      <c r="D17778" s="65"/>
      <c r="E17778" s="65"/>
      <c r="F17778" s="65"/>
      <c r="G17778" s="65"/>
      <c r="H17778" s="113"/>
    </row>
    <row r="17779" spans="1:8">
      <c r="A17779" s="65"/>
      <c r="B17779" s="65"/>
      <c r="C17779" s="65"/>
      <c r="D17779" s="65"/>
      <c r="E17779" s="65"/>
      <c r="F17779" s="65"/>
      <c r="G17779" s="65"/>
      <c r="H17779" s="113"/>
    </row>
    <row r="17780" spans="1:8">
      <c r="A17780" s="65"/>
      <c r="B17780" s="65"/>
      <c r="C17780" s="65"/>
      <c r="D17780" s="65"/>
      <c r="E17780" s="65"/>
      <c r="F17780" s="65"/>
      <c r="G17780" s="65"/>
      <c r="H17780" s="113"/>
    </row>
    <row r="17781" spans="1:8">
      <c r="A17781" s="65"/>
      <c r="B17781" s="65"/>
      <c r="C17781" s="65"/>
      <c r="D17781" s="65"/>
      <c r="E17781" s="65"/>
      <c r="F17781" s="65"/>
      <c r="G17781" s="65"/>
      <c r="H17781" s="113"/>
    </row>
    <row r="17782" spans="1:8">
      <c r="A17782" s="65"/>
      <c r="B17782" s="65"/>
      <c r="C17782" s="65"/>
      <c r="D17782" s="65"/>
      <c r="E17782" s="65"/>
      <c r="F17782" s="65"/>
      <c r="G17782" s="65"/>
      <c r="H17782" s="113"/>
    </row>
    <row r="17783" spans="1:8">
      <c r="A17783" s="65"/>
      <c r="B17783" s="65"/>
      <c r="C17783" s="65"/>
      <c r="D17783" s="65"/>
      <c r="E17783" s="65"/>
      <c r="F17783" s="65"/>
      <c r="G17783" s="65"/>
      <c r="H17783" s="113"/>
    </row>
    <row r="17784" spans="1:8">
      <c r="A17784" s="65"/>
      <c r="B17784" s="65"/>
      <c r="C17784" s="65"/>
      <c r="D17784" s="65"/>
      <c r="E17784" s="65"/>
      <c r="F17784" s="65"/>
      <c r="G17784" s="65"/>
      <c r="H17784" s="113"/>
    </row>
    <row r="17785" spans="1:8">
      <c r="A17785" s="65"/>
      <c r="B17785" s="65"/>
      <c r="C17785" s="65"/>
      <c r="D17785" s="65"/>
      <c r="E17785" s="65"/>
      <c r="F17785" s="65"/>
      <c r="G17785" s="65"/>
      <c r="H17785" s="113"/>
    </row>
    <row r="17786" spans="1:8">
      <c r="A17786" s="65"/>
      <c r="B17786" s="65"/>
      <c r="C17786" s="65"/>
      <c r="D17786" s="65"/>
      <c r="E17786" s="65"/>
      <c r="F17786" s="65"/>
      <c r="G17786" s="65"/>
      <c r="H17786" s="113"/>
    </row>
    <row r="17787" spans="1:8">
      <c r="A17787" s="65"/>
      <c r="B17787" s="65"/>
      <c r="C17787" s="65"/>
      <c r="D17787" s="65"/>
      <c r="E17787" s="65"/>
      <c r="F17787" s="65"/>
      <c r="G17787" s="65"/>
      <c r="H17787" s="113"/>
    </row>
    <row r="17788" spans="1:8">
      <c r="A17788" s="65"/>
      <c r="B17788" s="65"/>
      <c r="C17788" s="65"/>
      <c r="D17788" s="65"/>
      <c r="E17788" s="65"/>
      <c r="F17788" s="65"/>
      <c r="G17788" s="65"/>
      <c r="H17788" s="113"/>
    </row>
    <row r="17789" spans="1:8">
      <c r="A17789" s="65"/>
      <c r="B17789" s="65"/>
      <c r="C17789" s="65"/>
      <c r="D17789" s="65"/>
      <c r="E17789" s="65"/>
      <c r="F17789" s="65"/>
      <c r="G17789" s="65"/>
      <c r="H17789" s="113"/>
    </row>
    <row r="17790" spans="1:8">
      <c r="A17790" s="65"/>
      <c r="B17790" s="65"/>
      <c r="C17790" s="65"/>
      <c r="D17790" s="65"/>
      <c r="E17790" s="65"/>
      <c r="F17790" s="65"/>
      <c r="G17790" s="65"/>
      <c r="H17790" s="113"/>
    </row>
    <row r="17791" spans="1:8">
      <c r="A17791" s="65"/>
      <c r="B17791" s="65"/>
      <c r="C17791" s="65"/>
      <c r="D17791" s="65"/>
      <c r="E17791" s="65"/>
      <c r="F17791" s="65"/>
      <c r="G17791" s="65"/>
      <c r="H17791" s="113"/>
    </row>
    <row r="17792" spans="1:8">
      <c r="A17792" s="65"/>
      <c r="B17792" s="65"/>
      <c r="C17792" s="65"/>
      <c r="D17792" s="65"/>
      <c r="E17792" s="65"/>
      <c r="F17792" s="65"/>
      <c r="G17792" s="65"/>
      <c r="H17792" s="113"/>
    </row>
    <row r="17793" spans="1:8">
      <c r="A17793" s="65"/>
      <c r="B17793" s="65"/>
      <c r="C17793" s="65"/>
      <c r="D17793" s="65"/>
      <c r="E17793" s="65"/>
      <c r="F17793" s="65"/>
      <c r="G17793" s="65"/>
      <c r="H17793" s="113"/>
    </row>
    <row r="17794" spans="1:8">
      <c r="A17794" s="65"/>
      <c r="B17794" s="65"/>
      <c r="C17794" s="65"/>
      <c r="D17794" s="65"/>
      <c r="E17794" s="65"/>
      <c r="F17794" s="65"/>
      <c r="G17794" s="65"/>
      <c r="H17794" s="113"/>
    </row>
    <row r="17795" spans="1:8">
      <c r="A17795" s="65"/>
      <c r="B17795" s="65"/>
      <c r="C17795" s="65"/>
      <c r="D17795" s="65"/>
      <c r="E17795" s="65"/>
      <c r="F17795" s="65"/>
      <c r="G17795" s="65"/>
      <c r="H17795" s="113"/>
    </row>
    <row r="17796" spans="1:8">
      <c r="A17796" s="65"/>
      <c r="B17796" s="65"/>
      <c r="C17796" s="65"/>
      <c r="D17796" s="65"/>
      <c r="E17796" s="65"/>
      <c r="F17796" s="65"/>
      <c r="G17796" s="65"/>
      <c r="H17796" s="113"/>
    </row>
    <row r="17797" spans="1:8">
      <c r="A17797" s="65"/>
      <c r="B17797" s="65"/>
      <c r="C17797" s="65"/>
      <c r="D17797" s="65"/>
      <c r="E17797" s="65"/>
      <c r="F17797" s="65"/>
      <c r="G17797" s="65"/>
      <c r="H17797" s="113"/>
    </row>
    <row r="17798" spans="1:8">
      <c r="A17798" s="65"/>
      <c r="B17798" s="65"/>
      <c r="C17798" s="65"/>
      <c r="D17798" s="65"/>
      <c r="E17798" s="65"/>
      <c r="F17798" s="65"/>
      <c r="G17798" s="65"/>
      <c r="H17798" s="113"/>
    </row>
    <row r="17799" spans="1:8">
      <c r="A17799" s="65"/>
      <c r="B17799" s="65"/>
      <c r="C17799" s="65"/>
      <c r="D17799" s="65"/>
      <c r="E17799" s="65"/>
      <c r="F17799" s="65"/>
      <c r="G17799" s="65"/>
      <c r="H17799" s="113"/>
    </row>
    <row r="17800" spans="1:8">
      <c r="A17800" s="65"/>
      <c r="B17800" s="65"/>
      <c r="C17800" s="65"/>
      <c r="D17800" s="65"/>
      <c r="E17800" s="65"/>
      <c r="F17800" s="65"/>
      <c r="G17800" s="65"/>
      <c r="H17800" s="113"/>
    </row>
    <row r="17801" spans="1:8">
      <c r="A17801" s="65"/>
      <c r="B17801" s="65"/>
      <c r="C17801" s="65"/>
      <c r="D17801" s="65"/>
      <c r="E17801" s="65"/>
      <c r="F17801" s="65"/>
      <c r="G17801" s="65"/>
      <c r="H17801" s="113"/>
    </row>
    <row r="17802" spans="1:8">
      <c r="A17802" s="65"/>
      <c r="B17802" s="65"/>
      <c r="C17802" s="65"/>
      <c r="D17802" s="65"/>
      <c r="E17802" s="65"/>
      <c r="F17802" s="65"/>
      <c r="G17802" s="65"/>
      <c r="H17802" s="113"/>
    </row>
    <row r="17803" spans="1:8">
      <c r="A17803" s="65"/>
      <c r="B17803" s="65"/>
      <c r="C17803" s="65"/>
      <c r="D17803" s="65"/>
      <c r="E17803" s="65"/>
      <c r="F17803" s="65"/>
      <c r="G17803" s="65"/>
      <c r="H17803" s="113"/>
    </row>
    <row r="17804" spans="1:8">
      <c r="A17804" s="65"/>
      <c r="B17804" s="65"/>
      <c r="C17804" s="65"/>
      <c r="D17804" s="65"/>
      <c r="E17804" s="65"/>
      <c r="F17804" s="65"/>
      <c r="G17804" s="65"/>
      <c r="H17804" s="113"/>
    </row>
    <row r="17805" spans="1:8">
      <c r="A17805" s="65"/>
      <c r="B17805" s="65"/>
      <c r="C17805" s="65"/>
      <c r="D17805" s="65"/>
      <c r="E17805" s="65"/>
      <c r="F17805" s="65"/>
      <c r="G17805" s="65"/>
      <c r="H17805" s="113"/>
    </row>
    <row r="17806" spans="1:8">
      <c r="A17806" s="65"/>
      <c r="B17806" s="65"/>
      <c r="C17806" s="65"/>
      <c r="D17806" s="65"/>
      <c r="E17806" s="65"/>
      <c r="F17806" s="65"/>
      <c r="G17806" s="65"/>
      <c r="H17806" s="113"/>
    </row>
    <row r="17807" spans="1:8">
      <c r="A17807" s="65"/>
      <c r="B17807" s="65"/>
      <c r="C17807" s="65"/>
      <c r="D17807" s="65"/>
      <c r="E17807" s="65"/>
      <c r="F17807" s="65"/>
      <c r="G17807" s="65"/>
      <c r="H17807" s="113"/>
    </row>
    <row r="17808" spans="1:8">
      <c r="A17808" s="65"/>
      <c r="B17808" s="65"/>
      <c r="C17808" s="65"/>
      <c r="D17808" s="65"/>
      <c r="E17808" s="65"/>
      <c r="F17808" s="65"/>
      <c r="G17808" s="65"/>
      <c r="H17808" s="113"/>
    </row>
    <row r="17809" spans="1:8">
      <c r="A17809" s="65"/>
      <c r="B17809" s="65"/>
      <c r="C17809" s="65"/>
      <c r="D17809" s="65"/>
      <c r="E17809" s="65"/>
      <c r="F17809" s="65"/>
      <c r="G17809" s="65"/>
      <c r="H17809" s="113"/>
    </row>
    <row r="17810" spans="1:8">
      <c r="A17810" s="65"/>
      <c r="B17810" s="65"/>
      <c r="C17810" s="65"/>
      <c r="D17810" s="65"/>
      <c r="E17810" s="65"/>
      <c r="F17810" s="65"/>
      <c r="G17810" s="65"/>
      <c r="H17810" s="113"/>
    </row>
    <row r="17811" spans="1:8">
      <c r="A17811" s="65"/>
      <c r="B17811" s="65"/>
      <c r="C17811" s="65"/>
      <c r="D17811" s="65"/>
      <c r="E17811" s="65"/>
      <c r="F17811" s="65"/>
      <c r="G17811" s="65"/>
      <c r="H17811" s="113"/>
    </row>
    <row r="17812" spans="1:8">
      <c r="A17812" s="65"/>
      <c r="B17812" s="65"/>
      <c r="C17812" s="65"/>
      <c r="D17812" s="65"/>
      <c r="E17812" s="65"/>
      <c r="F17812" s="65"/>
      <c r="G17812" s="65"/>
      <c r="H17812" s="113"/>
    </row>
    <row r="17813" spans="1:8">
      <c r="A17813" s="65"/>
      <c r="B17813" s="65"/>
      <c r="C17813" s="65"/>
      <c r="D17813" s="65"/>
      <c r="E17813" s="65"/>
      <c r="F17813" s="65"/>
      <c r="G17813" s="65"/>
      <c r="H17813" s="113"/>
    </row>
    <row r="17814" spans="1:8">
      <c r="A17814" s="65"/>
      <c r="B17814" s="65"/>
      <c r="C17814" s="65"/>
      <c r="D17814" s="65"/>
      <c r="E17814" s="65"/>
      <c r="F17814" s="65"/>
      <c r="G17814" s="65"/>
      <c r="H17814" s="113"/>
    </row>
    <row r="17815" spans="1:8">
      <c r="A17815" s="65"/>
      <c r="B17815" s="65"/>
      <c r="C17815" s="65"/>
      <c r="D17815" s="65"/>
      <c r="E17815" s="65"/>
      <c r="F17815" s="65"/>
      <c r="G17815" s="65"/>
      <c r="H17815" s="113"/>
    </row>
    <row r="17816" spans="1:8">
      <c r="A17816" s="65"/>
      <c r="B17816" s="65"/>
      <c r="C17816" s="65"/>
      <c r="D17816" s="65"/>
      <c r="E17816" s="65"/>
      <c r="F17816" s="65"/>
      <c r="G17816" s="65"/>
      <c r="H17816" s="113"/>
    </row>
    <row r="17817" spans="1:8">
      <c r="A17817" s="65"/>
      <c r="B17817" s="65"/>
      <c r="C17817" s="65"/>
      <c r="D17817" s="65"/>
      <c r="E17817" s="65"/>
      <c r="F17817" s="65"/>
      <c r="G17817" s="65"/>
      <c r="H17817" s="113"/>
    </row>
    <row r="17818" spans="1:8">
      <c r="A17818" s="65"/>
      <c r="B17818" s="65"/>
      <c r="C17818" s="65"/>
      <c r="D17818" s="65"/>
      <c r="E17818" s="65"/>
      <c r="F17818" s="65"/>
      <c r="G17818" s="65"/>
      <c r="H17818" s="113"/>
    </row>
    <row r="17819" spans="1:8">
      <c r="A17819" s="65"/>
      <c r="B17819" s="65"/>
      <c r="C17819" s="65"/>
      <c r="D17819" s="65"/>
      <c r="E17819" s="65"/>
      <c r="F17819" s="65"/>
      <c r="G17819" s="65"/>
      <c r="H17819" s="113"/>
    </row>
    <row r="17820" spans="1:8">
      <c r="A17820" s="65"/>
      <c r="B17820" s="65"/>
      <c r="C17820" s="65"/>
      <c r="D17820" s="65"/>
      <c r="E17820" s="65"/>
      <c r="F17820" s="65"/>
      <c r="G17820" s="65"/>
      <c r="H17820" s="113"/>
    </row>
    <row r="17821" spans="1:8">
      <c r="A17821" s="65"/>
      <c r="B17821" s="65"/>
      <c r="C17821" s="65"/>
      <c r="D17821" s="65"/>
      <c r="E17821" s="65"/>
      <c r="F17821" s="65"/>
      <c r="G17821" s="65"/>
      <c r="H17821" s="113"/>
    </row>
    <row r="17822" spans="1:8">
      <c r="A17822" s="65"/>
      <c r="B17822" s="65"/>
      <c r="C17822" s="65"/>
      <c r="D17822" s="65"/>
      <c r="E17822" s="65"/>
      <c r="F17822" s="65"/>
      <c r="G17822" s="65"/>
      <c r="H17822" s="113"/>
    </row>
    <row r="17823" spans="1:8">
      <c r="A17823" s="65"/>
      <c r="B17823" s="65"/>
      <c r="C17823" s="65"/>
      <c r="D17823" s="65"/>
      <c r="E17823" s="65"/>
      <c r="F17823" s="65"/>
      <c r="G17823" s="65"/>
      <c r="H17823" s="113"/>
    </row>
    <row r="17824" spans="1:8">
      <c r="A17824" s="65"/>
      <c r="B17824" s="65"/>
      <c r="C17824" s="65"/>
      <c r="D17824" s="65"/>
      <c r="E17824" s="65"/>
      <c r="F17824" s="65"/>
      <c r="G17824" s="65"/>
      <c r="H17824" s="113"/>
    </row>
    <row r="17825" spans="1:8">
      <c r="A17825" s="65"/>
      <c r="B17825" s="65"/>
      <c r="C17825" s="65"/>
      <c r="D17825" s="65"/>
      <c r="E17825" s="65"/>
      <c r="F17825" s="65"/>
      <c r="G17825" s="65"/>
      <c r="H17825" s="113"/>
    </row>
    <row r="17826" spans="1:8">
      <c r="A17826" s="65"/>
      <c r="B17826" s="65"/>
      <c r="C17826" s="65"/>
      <c r="D17826" s="65"/>
      <c r="E17826" s="65"/>
      <c r="F17826" s="65"/>
      <c r="G17826" s="65"/>
      <c r="H17826" s="113"/>
    </row>
    <row r="17827" spans="1:8">
      <c r="A17827" s="65"/>
      <c r="B17827" s="65"/>
      <c r="C17827" s="65"/>
      <c r="D17827" s="65"/>
      <c r="E17827" s="65"/>
      <c r="F17827" s="65"/>
      <c r="G17827" s="65"/>
      <c r="H17827" s="113"/>
    </row>
    <row r="17828" spans="1:8">
      <c r="A17828" s="65"/>
      <c r="B17828" s="65"/>
      <c r="C17828" s="65"/>
      <c r="D17828" s="65"/>
      <c r="E17828" s="65"/>
      <c r="F17828" s="65"/>
      <c r="G17828" s="65"/>
      <c r="H17828" s="113"/>
    </row>
    <row r="17829" spans="1:8">
      <c r="A17829" s="65"/>
      <c r="B17829" s="65"/>
      <c r="C17829" s="65"/>
      <c r="D17829" s="65"/>
      <c r="E17829" s="65"/>
      <c r="F17829" s="65"/>
      <c r="G17829" s="65"/>
      <c r="H17829" s="113"/>
    </row>
    <row r="17830" spans="1:8">
      <c r="A17830" s="65"/>
      <c r="B17830" s="65"/>
      <c r="C17830" s="65"/>
      <c r="D17830" s="65"/>
      <c r="E17830" s="65"/>
      <c r="F17830" s="65"/>
      <c r="G17830" s="65"/>
      <c r="H17830" s="113"/>
    </row>
    <row r="17831" spans="1:8">
      <c r="A17831" s="65"/>
      <c r="B17831" s="65"/>
      <c r="C17831" s="65"/>
      <c r="D17831" s="65"/>
      <c r="E17831" s="65"/>
      <c r="F17831" s="65"/>
      <c r="G17831" s="65"/>
      <c r="H17831" s="113"/>
    </row>
    <row r="17832" spans="1:8">
      <c r="A17832" s="65"/>
      <c r="B17832" s="65"/>
      <c r="C17832" s="65"/>
      <c r="D17832" s="65"/>
      <c r="E17832" s="65"/>
      <c r="F17832" s="65"/>
      <c r="G17832" s="65"/>
      <c r="H17832" s="113"/>
    </row>
    <row r="17833" spans="1:8">
      <c r="A17833" s="65"/>
      <c r="B17833" s="65"/>
      <c r="C17833" s="65"/>
      <c r="D17833" s="65"/>
      <c r="E17833" s="65"/>
      <c r="F17833" s="65"/>
      <c r="G17833" s="65"/>
      <c r="H17833" s="113"/>
    </row>
    <row r="17834" spans="1:8">
      <c r="A17834" s="65"/>
      <c r="B17834" s="65"/>
      <c r="C17834" s="65"/>
      <c r="D17834" s="65"/>
      <c r="E17834" s="65"/>
      <c r="F17834" s="65"/>
      <c r="G17834" s="65"/>
      <c r="H17834" s="113"/>
    </row>
    <row r="17835" spans="1:8">
      <c r="A17835" s="65"/>
      <c r="B17835" s="65"/>
      <c r="C17835" s="65"/>
      <c r="D17835" s="65"/>
      <c r="E17835" s="65"/>
      <c r="F17835" s="65"/>
      <c r="G17835" s="65"/>
      <c r="H17835" s="113"/>
    </row>
    <row r="17836" spans="1:8">
      <c r="A17836" s="65"/>
      <c r="B17836" s="65"/>
      <c r="C17836" s="65"/>
      <c r="D17836" s="65"/>
      <c r="E17836" s="65"/>
      <c r="F17836" s="65"/>
      <c r="G17836" s="65"/>
      <c r="H17836" s="113"/>
    </row>
    <row r="17837" spans="1:8">
      <c r="A17837" s="65"/>
      <c r="B17837" s="65"/>
      <c r="C17837" s="65"/>
      <c r="D17837" s="65"/>
      <c r="E17837" s="65"/>
      <c r="F17837" s="65"/>
      <c r="G17837" s="65"/>
      <c r="H17837" s="113"/>
    </row>
    <row r="17838" spans="1:8">
      <c r="A17838" s="65"/>
      <c r="B17838" s="65"/>
      <c r="C17838" s="65"/>
      <c r="D17838" s="65"/>
      <c r="E17838" s="65"/>
      <c r="F17838" s="65"/>
      <c r="G17838" s="65"/>
      <c r="H17838" s="113"/>
    </row>
    <row r="17839" spans="1:8">
      <c r="A17839" s="65"/>
      <c r="B17839" s="65"/>
      <c r="C17839" s="65"/>
      <c r="D17839" s="65"/>
      <c r="E17839" s="65"/>
      <c r="F17839" s="65"/>
      <c r="G17839" s="65"/>
      <c r="H17839" s="113"/>
    </row>
    <row r="17840" spans="1:8">
      <c r="A17840" s="65"/>
      <c r="B17840" s="65"/>
      <c r="C17840" s="65"/>
      <c r="D17840" s="65"/>
      <c r="E17840" s="65"/>
      <c r="F17840" s="65"/>
      <c r="G17840" s="65"/>
      <c r="H17840" s="113"/>
    </row>
    <row r="17841" spans="1:8">
      <c r="A17841" s="65"/>
      <c r="B17841" s="65"/>
      <c r="C17841" s="65"/>
      <c r="D17841" s="65"/>
      <c r="E17841" s="65"/>
      <c r="F17841" s="65"/>
      <c r="G17841" s="65"/>
      <c r="H17841" s="113"/>
    </row>
    <row r="17842" spans="1:8">
      <c r="A17842" s="65"/>
      <c r="B17842" s="65"/>
      <c r="C17842" s="65"/>
      <c r="D17842" s="65"/>
      <c r="E17842" s="65"/>
      <c r="F17842" s="65"/>
      <c r="G17842" s="65"/>
      <c r="H17842" s="113"/>
    </row>
    <row r="17843" spans="1:8">
      <c r="A17843" s="65"/>
      <c r="B17843" s="65"/>
      <c r="C17843" s="65"/>
      <c r="D17843" s="65"/>
      <c r="E17843" s="65"/>
      <c r="F17843" s="65"/>
      <c r="G17843" s="65"/>
      <c r="H17843" s="113"/>
    </row>
    <row r="17844" spans="1:8">
      <c r="A17844" s="65"/>
      <c r="B17844" s="65"/>
      <c r="C17844" s="65"/>
      <c r="D17844" s="65"/>
      <c r="E17844" s="65"/>
      <c r="F17844" s="65"/>
      <c r="G17844" s="65"/>
      <c r="H17844" s="113"/>
    </row>
    <row r="17845" spans="1:8">
      <c r="A17845" s="65"/>
      <c r="B17845" s="65"/>
      <c r="C17845" s="65"/>
      <c r="D17845" s="65"/>
      <c r="E17845" s="65"/>
      <c r="F17845" s="65"/>
      <c r="G17845" s="65"/>
      <c r="H17845" s="113"/>
    </row>
    <row r="17846" spans="1:8">
      <c r="A17846" s="65"/>
      <c r="B17846" s="65"/>
      <c r="C17846" s="65"/>
      <c r="D17846" s="65"/>
      <c r="E17846" s="65"/>
      <c r="F17846" s="65"/>
      <c r="G17846" s="65"/>
      <c r="H17846" s="113"/>
    </row>
    <row r="17847" spans="1:8">
      <c r="A17847" s="65"/>
      <c r="B17847" s="65"/>
      <c r="C17847" s="65"/>
      <c r="D17847" s="65"/>
      <c r="E17847" s="65"/>
      <c r="F17847" s="65"/>
      <c r="G17847" s="65"/>
      <c r="H17847" s="113"/>
    </row>
    <row r="17848" spans="1:8">
      <c r="A17848" s="65"/>
      <c r="B17848" s="65"/>
      <c r="C17848" s="65"/>
      <c r="D17848" s="65"/>
      <c r="E17848" s="65"/>
      <c r="F17848" s="65"/>
      <c r="G17848" s="65"/>
      <c r="H17848" s="113"/>
    </row>
    <row r="17849" spans="1:8">
      <c r="A17849" s="65"/>
      <c r="B17849" s="65"/>
      <c r="C17849" s="65"/>
      <c r="D17849" s="65"/>
      <c r="E17849" s="65"/>
      <c r="F17849" s="65"/>
      <c r="G17849" s="65"/>
      <c r="H17849" s="113"/>
    </row>
    <row r="17850" spans="1:8">
      <c r="A17850" s="65"/>
      <c r="B17850" s="65"/>
      <c r="C17850" s="65"/>
      <c r="D17850" s="65"/>
      <c r="E17850" s="65"/>
      <c r="F17850" s="65"/>
      <c r="G17850" s="65"/>
      <c r="H17850" s="113"/>
    </row>
    <row r="17851" spans="1:8">
      <c r="A17851" s="65"/>
      <c r="B17851" s="65"/>
      <c r="C17851" s="65"/>
      <c r="D17851" s="65"/>
      <c r="E17851" s="65"/>
      <c r="F17851" s="65"/>
      <c r="G17851" s="65"/>
      <c r="H17851" s="113"/>
    </row>
    <row r="17852" spans="1:8">
      <c r="A17852" s="65"/>
      <c r="B17852" s="65"/>
      <c r="C17852" s="65"/>
      <c r="D17852" s="65"/>
      <c r="E17852" s="65"/>
      <c r="F17852" s="65"/>
      <c r="G17852" s="65"/>
      <c r="H17852" s="113"/>
    </row>
    <row r="17853" spans="1:8">
      <c r="A17853" s="65"/>
      <c r="B17853" s="65"/>
      <c r="C17853" s="65"/>
      <c r="D17853" s="65"/>
      <c r="E17853" s="65"/>
      <c r="F17853" s="65"/>
      <c r="G17853" s="65"/>
      <c r="H17853" s="113"/>
    </row>
    <row r="17854" spans="1:8">
      <c r="A17854" s="65"/>
      <c r="B17854" s="65"/>
      <c r="C17854" s="65"/>
      <c r="D17854" s="65"/>
      <c r="E17854" s="65"/>
      <c r="F17854" s="65"/>
      <c r="G17854" s="65"/>
      <c r="H17854" s="113"/>
    </row>
    <row r="17855" spans="1:8">
      <c r="A17855" s="65"/>
      <c r="B17855" s="65"/>
      <c r="C17855" s="65"/>
      <c r="D17855" s="65"/>
      <c r="E17855" s="65"/>
      <c r="F17855" s="65"/>
      <c r="G17855" s="65"/>
      <c r="H17855" s="113"/>
    </row>
    <row r="17856" spans="1:8">
      <c r="A17856" s="65"/>
      <c r="B17856" s="65"/>
      <c r="C17856" s="65"/>
      <c r="D17856" s="65"/>
      <c r="E17856" s="65"/>
      <c r="F17856" s="65"/>
      <c r="G17856" s="65"/>
      <c r="H17856" s="113"/>
    </row>
    <row r="17857" spans="1:8">
      <c r="A17857" s="65"/>
      <c r="B17857" s="65"/>
      <c r="C17857" s="65"/>
      <c r="D17857" s="65"/>
      <c r="E17857" s="65"/>
      <c r="F17857" s="65"/>
      <c r="G17857" s="65"/>
      <c r="H17857" s="113"/>
    </row>
    <row r="17858" spans="1:8">
      <c r="A17858" s="65"/>
      <c r="B17858" s="65"/>
      <c r="C17858" s="65"/>
      <c r="D17858" s="65"/>
      <c r="E17858" s="65"/>
      <c r="F17858" s="65"/>
      <c r="G17858" s="65"/>
      <c r="H17858" s="113"/>
    </row>
    <row r="17859" spans="1:8">
      <c r="A17859" s="65"/>
      <c r="B17859" s="65"/>
      <c r="C17859" s="65"/>
      <c r="D17859" s="65"/>
      <c r="E17859" s="65"/>
      <c r="F17859" s="65"/>
      <c r="G17859" s="65"/>
      <c r="H17859" s="113"/>
    </row>
    <row r="17860" spans="1:8">
      <c r="A17860" s="65"/>
      <c r="B17860" s="65"/>
      <c r="C17860" s="65"/>
      <c r="D17860" s="65"/>
      <c r="E17860" s="65"/>
      <c r="F17860" s="65"/>
      <c r="G17860" s="65"/>
      <c r="H17860" s="113"/>
    </row>
    <row r="17861" spans="1:8">
      <c r="A17861" s="65"/>
      <c r="B17861" s="65"/>
      <c r="C17861" s="65"/>
      <c r="D17861" s="65"/>
      <c r="E17861" s="65"/>
      <c r="F17861" s="65"/>
      <c r="G17861" s="65"/>
      <c r="H17861" s="113"/>
    </row>
    <row r="17862" spans="1:8">
      <c r="A17862" s="65"/>
      <c r="B17862" s="65"/>
      <c r="C17862" s="65"/>
      <c r="D17862" s="65"/>
      <c r="E17862" s="65"/>
      <c r="F17862" s="65"/>
      <c r="G17862" s="65"/>
      <c r="H17862" s="113"/>
    </row>
    <row r="17863" spans="1:8">
      <c r="A17863" s="65"/>
      <c r="B17863" s="65"/>
      <c r="C17863" s="65"/>
      <c r="D17863" s="65"/>
      <c r="E17863" s="65"/>
      <c r="F17863" s="65"/>
      <c r="G17863" s="65"/>
      <c r="H17863" s="113"/>
    </row>
    <row r="17864" spans="1:8">
      <c r="A17864" s="65"/>
      <c r="B17864" s="65"/>
      <c r="C17864" s="65"/>
      <c r="D17864" s="65"/>
      <c r="E17864" s="65"/>
      <c r="F17864" s="65"/>
      <c r="G17864" s="65"/>
      <c r="H17864" s="113"/>
    </row>
    <row r="17865" spans="1:8">
      <c r="A17865" s="65"/>
      <c r="B17865" s="65"/>
      <c r="C17865" s="65"/>
      <c r="D17865" s="65"/>
      <c r="E17865" s="65"/>
      <c r="F17865" s="65"/>
      <c r="G17865" s="65"/>
      <c r="H17865" s="113"/>
    </row>
    <row r="17866" spans="1:8">
      <c r="A17866" s="65"/>
      <c r="B17866" s="65"/>
      <c r="C17866" s="65"/>
      <c r="D17866" s="65"/>
      <c r="E17866" s="65"/>
      <c r="F17866" s="65"/>
      <c r="G17866" s="65"/>
      <c r="H17866" s="113"/>
    </row>
    <row r="17867" spans="1:8">
      <c r="A17867" s="65"/>
      <c r="B17867" s="65"/>
      <c r="C17867" s="65"/>
      <c r="D17867" s="65"/>
      <c r="E17867" s="65"/>
      <c r="F17867" s="65"/>
      <c r="G17867" s="65"/>
      <c r="H17867" s="113"/>
    </row>
    <row r="17868" spans="1:8">
      <c r="A17868" s="65"/>
      <c r="B17868" s="65"/>
      <c r="C17868" s="65"/>
      <c r="D17868" s="65"/>
      <c r="E17868" s="65"/>
      <c r="F17868" s="65"/>
      <c r="G17868" s="65"/>
      <c r="H17868" s="113"/>
    </row>
    <row r="17869" spans="1:8">
      <c r="A17869" s="65"/>
      <c r="B17869" s="65"/>
      <c r="C17869" s="65"/>
      <c r="D17869" s="65"/>
      <c r="E17869" s="65"/>
      <c r="F17869" s="65"/>
      <c r="G17869" s="65"/>
      <c r="H17869" s="113"/>
    </row>
    <row r="17870" spans="1:8">
      <c r="A17870" s="65"/>
      <c r="B17870" s="65"/>
      <c r="C17870" s="65"/>
      <c r="D17870" s="65"/>
      <c r="E17870" s="65"/>
      <c r="F17870" s="65"/>
      <c r="G17870" s="65"/>
      <c r="H17870" s="113"/>
    </row>
    <row r="17871" spans="1:8">
      <c r="A17871" s="65"/>
      <c r="B17871" s="65"/>
      <c r="C17871" s="65"/>
      <c r="D17871" s="65"/>
      <c r="E17871" s="65"/>
      <c r="F17871" s="65"/>
      <c r="G17871" s="65"/>
      <c r="H17871" s="113"/>
    </row>
    <row r="17872" spans="1:8">
      <c r="A17872" s="65"/>
      <c r="B17872" s="65"/>
      <c r="C17872" s="65"/>
      <c r="D17872" s="65"/>
      <c r="E17872" s="65"/>
      <c r="F17872" s="65"/>
      <c r="G17872" s="65"/>
      <c r="H17872" s="113"/>
    </row>
    <row r="17873" spans="1:8">
      <c r="A17873" s="65"/>
      <c r="B17873" s="65"/>
      <c r="C17873" s="65"/>
      <c r="D17873" s="65"/>
      <c r="E17873" s="65"/>
      <c r="F17873" s="65"/>
      <c r="G17873" s="65"/>
      <c r="H17873" s="113"/>
    </row>
    <row r="17874" spans="1:8">
      <c r="A17874" s="65"/>
      <c r="B17874" s="65"/>
      <c r="C17874" s="65"/>
      <c r="D17874" s="65"/>
      <c r="E17874" s="65"/>
      <c r="F17874" s="65"/>
      <c r="G17874" s="65"/>
      <c r="H17874" s="113"/>
    </row>
    <row r="17875" spans="1:8">
      <c r="A17875" s="65"/>
      <c r="B17875" s="65"/>
      <c r="C17875" s="65"/>
      <c r="D17875" s="65"/>
      <c r="E17875" s="65"/>
      <c r="F17875" s="65"/>
      <c r="G17875" s="65"/>
      <c r="H17875" s="113"/>
    </row>
    <row r="17876" spans="1:8">
      <c r="A17876" s="65"/>
      <c r="B17876" s="65"/>
      <c r="C17876" s="65"/>
      <c r="D17876" s="65"/>
      <c r="E17876" s="65"/>
      <c r="F17876" s="65"/>
      <c r="G17876" s="65"/>
      <c r="H17876" s="113"/>
    </row>
    <row r="17877" spans="1:8">
      <c r="A17877" s="65"/>
      <c r="B17877" s="65"/>
      <c r="C17877" s="65"/>
      <c r="D17877" s="65"/>
      <c r="E17877" s="65"/>
      <c r="F17877" s="65"/>
      <c r="G17877" s="65"/>
      <c r="H17877" s="113"/>
    </row>
    <row r="17878" spans="1:8">
      <c r="A17878" s="65"/>
      <c r="B17878" s="65"/>
      <c r="C17878" s="65"/>
      <c r="D17878" s="65"/>
      <c r="E17878" s="65"/>
      <c r="F17878" s="65"/>
      <c r="G17878" s="65"/>
      <c r="H17878" s="113"/>
    </row>
    <row r="17879" spans="1:8">
      <c r="A17879" s="65"/>
      <c r="B17879" s="65"/>
      <c r="C17879" s="65"/>
      <c r="D17879" s="65"/>
      <c r="E17879" s="65"/>
      <c r="F17879" s="65"/>
      <c r="G17879" s="65"/>
      <c r="H17879" s="113"/>
    </row>
    <row r="17880" spans="1:8">
      <c r="A17880" s="65"/>
      <c r="B17880" s="65"/>
      <c r="C17880" s="65"/>
      <c r="D17880" s="65"/>
      <c r="E17880" s="65"/>
      <c r="F17880" s="65"/>
      <c r="G17880" s="65"/>
      <c r="H17880" s="113"/>
    </row>
    <row r="17881" spans="1:8">
      <c r="A17881" s="65"/>
      <c r="B17881" s="65"/>
      <c r="C17881" s="65"/>
      <c r="D17881" s="65"/>
      <c r="E17881" s="65"/>
      <c r="F17881" s="65"/>
      <c r="G17881" s="65"/>
      <c r="H17881" s="113"/>
    </row>
    <row r="17882" spans="1:8">
      <c r="A17882" s="65"/>
      <c r="B17882" s="65"/>
      <c r="C17882" s="65"/>
      <c r="D17882" s="65"/>
      <c r="E17882" s="65"/>
      <c r="F17882" s="65"/>
      <c r="G17882" s="65"/>
      <c r="H17882" s="113"/>
    </row>
    <row r="17883" spans="1:8">
      <c r="A17883" s="65"/>
      <c r="B17883" s="65"/>
      <c r="C17883" s="65"/>
      <c r="D17883" s="65"/>
      <c r="E17883" s="65"/>
      <c r="F17883" s="65"/>
      <c r="G17883" s="65"/>
      <c r="H17883" s="113"/>
    </row>
    <row r="17884" spans="1:8">
      <c r="A17884" s="65"/>
      <c r="B17884" s="65"/>
      <c r="C17884" s="65"/>
      <c r="D17884" s="65"/>
      <c r="E17884" s="65"/>
      <c r="F17884" s="65"/>
      <c r="G17884" s="65"/>
      <c r="H17884" s="113"/>
    </row>
    <row r="17885" spans="1:8">
      <c r="A17885" s="65"/>
      <c r="B17885" s="65"/>
      <c r="C17885" s="65"/>
      <c r="D17885" s="65"/>
      <c r="E17885" s="65"/>
      <c r="F17885" s="65"/>
      <c r="G17885" s="65"/>
      <c r="H17885" s="113"/>
    </row>
    <row r="17886" spans="1:8">
      <c r="A17886" s="65"/>
      <c r="B17886" s="65"/>
      <c r="C17886" s="65"/>
      <c r="D17886" s="65"/>
      <c r="E17886" s="65"/>
      <c r="F17886" s="65"/>
      <c r="G17886" s="65"/>
      <c r="H17886" s="113"/>
    </row>
    <row r="17887" spans="1:8">
      <c r="A17887" s="65"/>
      <c r="B17887" s="65"/>
      <c r="C17887" s="65"/>
      <c r="D17887" s="65"/>
      <c r="E17887" s="65"/>
      <c r="F17887" s="65"/>
      <c r="G17887" s="65"/>
      <c r="H17887" s="113"/>
    </row>
    <row r="17888" spans="1:8">
      <c r="A17888" s="65"/>
      <c r="B17888" s="65"/>
      <c r="C17888" s="65"/>
      <c r="D17888" s="65"/>
      <c r="E17888" s="65"/>
      <c r="F17888" s="65"/>
      <c r="G17888" s="65"/>
      <c r="H17888" s="113"/>
    </row>
    <row r="17889" spans="1:8">
      <c r="A17889" s="65"/>
      <c r="B17889" s="65"/>
      <c r="C17889" s="65"/>
      <c r="D17889" s="65"/>
      <c r="E17889" s="65"/>
      <c r="F17889" s="65"/>
      <c r="G17889" s="65"/>
      <c r="H17889" s="113"/>
    </row>
    <row r="17890" spans="1:8">
      <c r="A17890" s="65"/>
      <c r="B17890" s="65"/>
      <c r="C17890" s="65"/>
      <c r="D17890" s="65"/>
      <c r="E17890" s="65"/>
      <c r="F17890" s="65"/>
      <c r="G17890" s="65"/>
      <c r="H17890" s="113"/>
    </row>
    <row r="17891" spans="1:8">
      <c r="A17891" s="65"/>
      <c r="B17891" s="65"/>
      <c r="C17891" s="65"/>
      <c r="D17891" s="65"/>
      <c r="E17891" s="65"/>
      <c r="F17891" s="65"/>
      <c r="G17891" s="65"/>
      <c r="H17891" s="113"/>
    </row>
    <row r="17892" spans="1:8">
      <c r="A17892" s="65"/>
      <c r="B17892" s="65"/>
      <c r="C17892" s="65"/>
      <c r="D17892" s="65"/>
      <c r="E17892" s="65"/>
      <c r="F17892" s="65"/>
      <c r="G17892" s="65"/>
      <c r="H17892" s="113"/>
    </row>
    <row r="17893" spans="1:8">
      <c r="A17893" s="65"/>
      <c r="B17893" s="65"/>
      <c r="C17893" s="65"/>
      <c r="D17893" s="65"/>
      <c r="E17893" s="65"/>
      <c r="F17893" s="65"/>
      <c r="G17893" s="65"/>
      <c r="H17893" s="113"/>
    </row>
    <row r="17894" spans="1:8">
      <c r="A17894" s="65"/>
      <c r="B17894" s="65"/>
      <c r="C17894" s="65"/>
      <c r="D17894" s="65"/>
      <c r="E17894" s="65"/>
      <c r="F17894" s="65"/>
      <c r="G17894" s="65"/>
      <c r="H17894" s="113"/>
    </row>
    <row r="17895" spans="1:8">
      <c r="A17895" s="65"/>
      <c r="B17895" s="65"/>
      <c r="C17895" s="65"/>
      <c r="D17895" s="65"/>
      <c r="E17895" s="65"/>
      <c r="F17895" s="65"/>
      <c r="G17895" s="65"/>
      <c r="H17895" s="113"/>
    </row>
    <row r="17896" spans="1:8">
      <c r="A17896" s="65"/>
      <c r="B17896" s="65"/>
      <c r="C17896" s="65"/>
      <c r="D17896" s="65"/>
      <c r="E17896" s="65"/>
      <c r="F17896" s="65"/>
      <c r="G17896" s="65"/>
      <c r="H17896" s="113"/>
    </row>
    <row r="17897" spans="1:8">
      <c r="A17897" s="65"/>
      <c r="B17897" s="65"/>
      <c r="C17897" s="65"/>
      <c r="D17897" s="65"/>
      <c r="E17897" s="65"/>
      <c r="F17897" s="65"/>
      <c r="G17897" s="65"/>
      <c r="H17897" s="113"/>
    </row>
    <row r="17898" spans="1:8">
      <c r="A17898" s="65"/>
      <c r="B17898" s="65"/>
      <c r="C17898" s="65"/>
      <c r="D17898" s="65"/>
      <c r="E17898" s="65"/>
      <c r="F17898" s="65"/>
      <c r="G17898" s="65"/>
      <c r="H17898" s="113"/>
    </row>
    <row r="17899" spans="1:8">
      <c r="A17899" s="65"/>
      <c r="B17899" s="65"/>
      <c r="C17899" s="65"/>
      <c r="D17899" s="65"/>
      <c r="E17899" s="65"/>
      <c r="F17899" s="65"/>
      <c r="G17899" s="65"/>
      <c r="H17899" s="113"/>
    </row>
    <row r="17900" spans="1:8">
      <c r="A17900" s="65"/>
      <c r="B17900" s="65"/>
      <c r="C17900" s="65"/>
      <c r="D17900" s="65"/>
      <c r="E17900" s="65"/>
      <c r="F17900" s="65"/>
      <c r="G17900" s="65"/>
      <c r="H17900" s="113"/>
    </row>
    <row r="17901" spans="1:8">
      <c r="A17901" s="65"/>
      <c r="B17901" s="65"/>
      <c r="C17901" s="65"/>
      <c r="D17901" s="65"/>
      <c r="E17901" s="65"/>
      <c r="F17901" s="65"/>
      <c r="G17901" s="65"/>
      <c r="H17901" s="113"/>
    </row>
    <row r="17902" spans="1:8">
      <c r="A17902" s="65"/>
      <c r="B17902" s="65"/>
      <c r="C17902" s="65"/>
      <c r="D17902" s="65"/>
      <c r="E17902" s="65"/>
      <c r="F17902" s="65"/>
      <c r="G17902" s="65"/>
      <c r="H17902" s="113"/>
    </row>
    <row r="17903" spans="1:8">
      <c r="A17903" s="65"/>
      <c r="B17903" s="65"/>
      <c r="C17903" s="65"/>
      <c r="D17903" s="65"/>
      <c r="E17903" s="65"/>
      <c r="F17903" s="65"/>
      <c r="G17903" s="65"/>
      <c r="H17903" s="113"/>
    </row>
    <row r="17904" spans="1:8">
      <c r="A17904" s="65"/>
      <c r="B17904" s="65"/>
      <c r="C17904" s="65"/>
      <c r="D17904" s="65"/>
      <c r="E17904" s="65"/>
      <c r="F17904" s="65"/>
      <c r="G17904" s="65"/>
      <c r="H17904" s="113"/>
    </row>
    <row r="17905" spans="1:8">
      <c r="A17905" s="65"/>
      <c r="B17905" s="65"/>
      <c r="C17905" s="65"/>
      <c r="D17905" s="65"/>
      <c r="E17905" s="65"/>
      <c r="F17905" s="65"/>
      <c r="G17905" s="65"/>
      <c r="H17905" s="113"/>
    </row>
    <row r="17906" spans="1:8">
      <c r="A17906" s="65"/>
      <c r="B17906" s="65"/>
      <c r="C17906" s="65"/>
      <c r="D17906" s="65"/>
      <c r="E17906" s="65"/>
      <c r="F17906" s="65"/>
      <c r="G17906" s="65"/>
      <c r="H17906" s="113"/>
    </row>
    <row r="17907" spans="1:8">
      <c r="A17907" s="65"/>
      <c r="B17907" s="65"/>
      <c r="C17907" s="65"/>
      <c r="D17907" s="65"/>
      <c r="E17907" s="65"/>
      <c r="F17907" s="65"/>
      <c r="G17907" s="65"/>
      <c r="H17907" s="113"/>
    </row>
    <row r="17908" spans="1:8">
      <c r="A17908" s="65"/>
      <c r="B17908" s="65"/>
      <c r="C17908" s="65"/>
      <c r="D17908" s="65"/>
      <c r="E17908" s="65"/>
      <c r="F17908" s="65"/>
      <c r="G17908" s="65"/>
      <c r="H17908" s="113"/>
    </row>
    <row r="17909" spans="1:8">
      <c r="A17909" s="65"/>
      <c r="B17909" s="65"/>
      <c r="C17909" s="65"/>
      <c r="D17909" s="65"/>
      <c r="E17909" s="65"/>
      <c r="F17909" s="65"/>
      <c r="G17909" s="65"/>
      <c r="H17909" s="113"/>
    </row>
    <row r="17910" spans="1:8">
      <c r="A17910" s="65"/>
      <c r="B17910" s="65"/>
      <c r="C17910" s="65"/>
      <c r="D17910" s="65"/>
      <c r="E17910" s="65"/>
      <c r="F17910" s="65"/>
      <c r="G17910" s="65"/>
      <c r="H17910" s="113"/>
    </row>
    <row r="17911" spans="1:8">
      <c r="A17911" s="65"/>
      <c r="B17911" s="65"/>
      <c r="C17911" s="65"/>
      <c r="D17911" s="65"/>
      <c r="E17911" s="65"/>
      <c r="F17911" s="65"/>
      <c r="G17911" s="65"/>
      <c r="H17911" s="113"/>
    </row>
    <row r="17912" spans="1:8">
      <c r="A17912" s="65"/>
      <c r="B17912" s="65"/>
      <c r="C17912" s="65"/>
      <c r="D17912" s="65"/>
      <c r="E17912" s="65"/>
      <c r="F17912" s="65"/>
      <c r="G17912" s="65"/>
      <c r="H17912" s="113"/>
    </row>
    <row r="17913" spans="1:8">
      <c r="A17913" s="65"/>
      <c r="B17913" s="65"/>
      <c r="C17913" s="65"/>
      <c r="D17913" s="65"/>
      <c r="E17913" s="65"/>
      <c r="F17913" s="65"/>
      <c r="G17913" s="65"/>
      <c r="H17913" s="113"/>
    </row>
    <row r="17914" spans="1:8">
      <c r="A17914" s="65"/>
      <c r="B17914" s="65"/>
      <c r="C17914" s="65"/>
      <c r="D17914" s="65"/>
      <c r="E17914" s="65"/>
      <c r="F17914" s="65"/>
      <c r="G17914" s="65"/>
      <c r="H17914" s="113"/>
    </row>
    <row r="17915" spans="1:8">
      <c r="A17915" s="65"/>
      <c r="B17915" s="65"/>
      <c r="C17915" s="65"/>
      <c r="D17915" s="65"/>
      <c r="E17915" s="65"/>
      <c r="F17915" s="65"/>
      <c r="G17915" s="65"/>
      <c r="H17915" s="113"/>
    </row>
    <row r="17916" spans="1:8">
      <c r="A17916" s="65"/>
      <c r="B17916" s="65"/>
      <c r="C17916" s="65"/>
      <c r="D17916" s="65"/>
      <c r="E17916" s="65"/>
      <c r="F17916" s="65"/>
      <c r="G17916" s="65"/>
      <c r="H17916" s="113"/>
    </row>
    <row r="17917" spans="1:8">
      <c r="A17917" s="65"/>
      <c r="B17917" s="65"/>
      <c r="C17917" s="65"/>
      <c r="D17917" s="65"/>
      <c r="E17917" s="65"/>
      <c r="F17917" s="65"/>
      <c r="G17917" s="65"/>
      <c r="H17917" s="113"/>
    </row>
    <row r="17918" spans="1:8">
      <c r="A17918" s="65"/>
      <c r="B17918" s="65"/>
      <c r="C17918" s="65"/>
      <c r="D17918" s="65"/>
      <c r="E17918" s="65"/>
      <c r="F17918" s="65"/>
      <c r="G17918" s="65"/>
      <c r="H17918" s="113"/>
    </row>
    <row r="17919" spans="1:8">
      <c r="A17919" s="65"/>
      <c r="B17919" s="65"/>
      <c r="C17919" s="65"/>
      <c r="D17919" s="65"/>
      <c r="E17919" s="65"/>
      <c r="F17919" s="65"/>
      <c r="G17919" s="65"/>
      <c r="H17919" s="113"/>
    </row>
    <row r="17920" spans="1:8">
      <c r="A17920" s="65"/>
      <c r="B17920" s="65"/>
      <c r="C17920" s="65"/>
      <c r="D17920" s="65"/>
      <c r="E17920" s="65"/>
      <c r="F17920" s="65"/>
      <c r="G17920" s="65"/>
      <c r="H17920" s="113"/>
    </row>
    <row r="17921" spans="1:8">
      <c r="A17921" s="65"/>
      <c r="B17921" s="65"/>
      <c r="C17921" s="65"/>
      <c r="D17921" s="65"/>
      <c r="E17921" s="65"/>
      <c r="F17921" s="65"/>
      <c r="G17921" s="65"/>
      <c r="H17921" s="113"/>
    </row>
    <row r="17922" spans="1:8">
      <c r="A17922" s="65"/>
      <c r="B17922" s="65"/>
      <c r="C17922" s="65"/>
      <c r="D17922" s="65"/>
      <c r="E17922" s="65"/>
      <c r="F17922" s="65"/>
      <c r="G17922" s="65"/>
      <c r="H17922" s="113"/>
    </row>
    <row r="17923" spans="1:8">
      <c r="A17923" s="65"/>
      <c r="B17923" s="65"/>
      <c r="C17923" s="65"/>
      <c r="D17923" s="65"/>
      <c r="E17923" s="65"/>
      <c r="F17923" s="65"/>
      <c r="G17923" s="65"/>
      <c r="H17923" s="113"/>
    </row>
    <row r="17924" spans="1:8">
      <c r="A17924" s="65"/>
      <c r="B17924" s="65"/>
      <c r="C17924" s="65"/>
      <c r="D17924" s="65"/>
      <c r="E17924" s="65"/>
      <c r="F17924" s="65"/>
      <c r="G17924" s="65"/>
      <c r="H17924" s="113"/>
    </row>
    <row r="17925" spans="1:8">
      <c r="A17925" s="65"/>
      <c r="B17925" s="65"/>
      <c r="C17925" s="65"/>
      <c r="D17925" s="65"/>
      <c r="E17925" s="65"/>
      <c r="F17925" s="65"/>
      <c r="G17925" s="65"/>
      <c r="H17925" s="113"/>
    </row>
    <row r="17926" spans="1:8">
      <c r="A17926" s="65"/>
      <c r="B17926" s="65"/>
      <c r="C17926" s="65"/>
      <c r="D17926" s="65"/>
      <c r="E17926" s="65"/>
      <c r="F17926" s="65"/>
      <c r="G17926" s="65"/>
      <c r="H17926" s="113"/>
    </row>
    <row r="17927" spans="1:8">
      <c r="A17927" s="65"/>
      <c r="B17927" s="65"/>
      <c r="C17927" s="65"/>
      <c r="D17927" s="65"/>
      <c r="E17927" s="65"/>
      <c r="F17927" s="65"/>
      <c r="G17927" s="65"/>
      <c r="H17927" s="113"/>
    </row>
    <row r="17928" spans="1:8">
      <c r="A17928" s="65"/>
      <c r="B17928" s="65"/>
      <c r="C17928" s="65"/>
      <c r="D17928" s="65"/>
      <c r="E17928" s="65"/>
      <c r="F17928" s="65"/>
      <c r="G17928" s="65"/>
      <c r="H17928" s="113"/>
    </row>
    <row r="17929" spans="1:8">
      <c r="A17929" s="65"/>
      <c r="B17929" s="65"/>
      <c r="C17929" s="65"/>
      <c r="D17929" s="65"/>
      <c r="E17929" s="65"/>
      <c r="F17929" s="65"/>
      <c r="G17929" s="65"/>
      <c r="H17929" s="113"/>
    </row>
    <row r="17930" spans="1:8">
      <c r="A17930" s="65"/>
      <c r="B17930" s="65"/>
      <c r="C17930" s="65"/>
      <c r="D17930" s="65"/>
      <c r="E17930" s="65"/>
      <c r="F17930" s="65"/>
      <c r="G17930" s="65"/>
      <c r="H17930" s="113"/>
    </row>
    <row r="17931" spans="1:8">
      <c r="A17931" s="65"/>
      <c r="B17931" s="65"/>
      <c r="C17931" s="65"/>
      <c r="D17931" s="65"/>
      <c r="E17931" s="65"/>
      <c r="F17931" s="65"/>
      <c r="G17931" s="65"/>
      <c r="H17931" s="113"/>
    </row>
    <row r="17932" spans="1:8">
      <c r="A17932" s="65"/>
      <c r="B17932" s="65"/>
      <c r="C17932" s="65"/>
      <c r="D17932" s="65"/>
      <c r="E17932" s="65"/>
      <c r="F17932" s="65"/>
      <c r="G17932" s="65"/>
      <c r="H17932" s="113"/>
    </row>
    <row r="17933" spans="1:8">
      <c r="A17933" s="65"/>
      <c r="B17933" s="65"/>
      <c r="C17933" s="65"/>
      <c r="D17933" s="65"/>
      <c r="E17933" s="65"/>
      <c r="F17933" s="65"/>
      <c r="G17933" s="65"/>
      <c r="H17933" s="113"/>
    </row>
    <row r="17934" spans="1:8">
      <c r="A17934" s="65"/>
      <c r="B17934" s="65"/>
      <c r="C17934" s="65"/>
      <c r="D17934" s="65"/>
      <c r="E17934" s="65"/>
      <c r="F17934" s="65"/>
      <c r="G17934" s="65"/>
      <c r="H17934" s="113"/>
    </row>
    <row r="17935" spans="1:8">
      <c r="A17935" s="65"/>
      <c r="B17935" s="65"/>
      <c r="C17935" s="65"/>
      <c r="D17935" s="65"/>
      <c r="E17935" s="65"/>
      <c r="F17935" s="65"/>
      <c r="G17935" s="65"/>
      <c r="H17935" s="113"/>
    </row>
    <row r="17936" spans="1:8">
      <c r="A17936" s="65"/>
      <c r="B17936" s="65"/>
      <c r="C17936" s="65"/>
      <c r="D17936" s="65"/>
      <c r="E17936" s="65"/>
      <c r="F17936" s="65"/>
      <c r="G17936" s="65"/>
      <c r="H17936" s="113"/>
    </row>
    <row r="17937" spans="1:8">
      <c r="A17937" s="65"/>
      <c r="B17937" s="65"/>
      <c r="C17937" s="65"/>
      <c r="D17937" s="65"/>
      <c r="E17937" s="65"/>
      <c r="F17937" s="65"/>
      <c r="G17937" s="65"/>
      <c r="H17937" s="113"/>
    </row>
    <row r="17938" spans="1:8">
      <c r="A17938" s="65"/>
      <c r="B17938" s="65"/>
      <c r="C17938" s="65"/>
      <c r="D17938" s="65"/>
      <c r="E17938" s="65"/>
      <c r="F17938" s="65"/>
      <c r="G17938" s="65"/>
      <c r="H17938" s="113"/>
    </row>
    <row r="17939" spans="1:8">
      <c r="A17939" s="65"/>
      <c r="B17939" s="65"/>
      <c r="C17939" s="65"/>
      <c r="D17939" s="65"/>
      <c r="E17939" s="65"/>
      <c r="F17939" s="65"/>
      <c r="G17939" s="65"/>
      <c r="H17939" s="113"/>
    </row>
    <row r="17940" spans="1:8">
      <c r="A17940" s="65"/>
      <c r="B17940" s="65"/>
      <c r="C17940" s="65"/>
      <c r="D17940" s="65"/>
      <c r="E17940" s="65"/>
      <c r="F17940" s="65"/>
      <c r="G17940" s="65"/>
      <c r="H17940" s="113"/>
    </row>
    <row r="17941" spans="1:8">
      <c r="A17941" s="65"/>
      <c r="B17941" s="65"/>
      <c r="C17941" s="65"/>
      <c r="D17941" s="65"/>
      <c r="E17941" s="65"/>
      <c r="F17941" s="65"/>
      <c r="G17941" s="65"/>
      <c r="H17941" s="113"/>
    </row>
    <row r="17942" spans="1:8">
      <c r="A17942" s="65"/>
      <c r="B17942" s="65"/>
      <c r="C17942" s="65"/>
      <c r="D17942" s="65"/>
      <c r="E17942" s="65"/>
      <c r="F17942" s="65"/>
      <c r="G17942" s="65"/>
      <c r="H17942" s="113"/>
    </row>
    <row r="17943" spans="1:8">
      <c r="A17943" s="65"/>
      <c r="B17943" s="65"/>
      <c r="C17943" s="65"/>
      <c r="D17943" s="65"/>
      <c r="E17943" s="65"/>
      <c r="F17943" s="65"/>
      <c r="G17943" s="65"/>
      <c r="H17943" s="113"/>
    </row>
    <row r="17944" spans="1:8">
      <c r="A17944" s="65"/>
      <c r="B17944" s="65"/>
      <c r="C17944" s="65"/>
      <c r="D17944" s="65"/>
      <c r="E17944" s="65"/>
      <c r="F17944" s="65"/>
      <c r="G17944" s="65"/>
      <c r="H17944" s="113"/>
    </row>
    <row r="17945" spans="1:8">
      <c r="A17945" s="65"/>
      <c r="B17945" s="65"/>
      <c r="C17945" s="65"/>
      <c r="D17945" s="65"/>
      <c r="E17945" s="65"/>
      <c r="F17945" s="65"/>
      <c r="G17945" s="65"/>
      <c r="H17945" s="113"/>
    </row>
    <row r="17946" spans="1:8">
      <c r="A17946" s="65"/>
      <c r="B17946" s="65"/>
      <c r="C17946" s="65"/>
      <c r="D17946" s="65"/>
      <c r="E17946" s="65"/>
      <c r="F17946" s="65"/>
      <c r="G17946" s="65"/>
      <c r="H17946" s="113"/>
    </row>
    <row r="17947" spans="1:8">
      <c r="A17947" s="65"/>
      <c r="B17947" s="65"/>
      <c r="C17947" s="65"/>
      <c r="D17947" s="65"/>
      <c r="E17947" s="65"/>
      <c r="F17947" s="65"/>
      <c r="G17947" s="65"/>
      <c r="H17947" s="113"/>
    </row>
    <row r="17948" spans="1:8">
      <c r="A17948" s="65"/>
      <c r="B17948" s="65"/>
      <c r="C17948" s="65"/>
      <c r="D17948" s="65"/>
      <c r="E17948" s="65"/>
      <c r="F17948" s="65"/>
      <c r="G17948" s="65"/>
      <c r="H17948" s="113"/>
    </row>
    <row r="17949" spans="1:8">
      <c r="A17949" s="65"/>
      <c r="B17949" s="65"/>
      <c r="C17949" s="65"/>
      <c r="D17949" s="65"/>
      <c r="E17949" s="65"/>
      <c r="F17949" s="65"/>
      <c r="G17949" s="65"/>
      <c r="H17949" s="113"/>
    </row>
    <row r="17950" spans="1:8">
      <c r="A17950" s="65"/>
      <c r="B17950" s="65"/>
      <c r="C17950" s="65"/>
      <c r="D17950" s="65"/>
      <c r="E17950" s="65"/>
      <c r="F17950" s="65"/>
      <c r="G17950" s="65"/>
      <c r="H17950" s="113"/>
    </row>
    <row r="17951" spans="1:8">
      <c r="A17951" s="65"/>
      <c r="B17951" s="65"/>
      <c r="C17951" s="65"/>
      <c r="D17951" s="65"/>
      <c r="E17951" s="65"/>
      <c r="F17951" s="65"/>
      <c r="G17951" s="65"/>
      <c r="H17951" s="113"/>
    </row>
    <row r="17952" spans="1:8">
      <c r="A17952" s="65"/>
      <c r="B17952" s="65"/>
      <c r="C17952" s="65"/>
      <c r="D17952" s="65"/>
      <c r="E17952" s="65"/>
      <c r="F17952" s="65"/>
      <c r="G17952" s="65"/>
      <c r="H17952" s="113"/>
    </row>
    <row r="17953" spans="1:8">
      <c r="A17953" s="65"/>
      <c r="B17953" s="65"/>
      <c r="C17953" s="65"/>
      <c r="D17953" s="65"/>
      <c r="E17953" s="65"/>
      <c r="F17953" s="65"/>
      <c r="G17953" s="65"/>
      <c r="H17953" s="113"/>
    </row>
    <row r="17954" spans="1:8">
      <c r="A17954" s="65"/>
      <c r="B17954" s="65"/>
      <c r="C17954" s="65"/>
      <c r="D17954" s="65"/>
      <c r="E17954" s="65"/>
      <c r="F17954" s="65"/>
      <c r="G17954" s="65"/>
      <c r="H17954" s="113"/>
    </row>
    <row r="17955" spans="1:8">
      <c r="A17955" s="65"/>
      <c r="B17955" s="65"/>
      <c r="C17955" s="65"/>
      <c r="D17955" s="65"/>
      <c r="E17955" s="65"/>
      <c r="F17955" s="65"/>
      <c r="G17955" s="65"/>
      <c r="H17955" s="113"/>
    </row>
    <row r="17956" spans="1:8">
      <c r="A17956" s="65"/>
      <c r="B17956" s="65"/>
      <c r="C17956" s="65"/>
      <c r="D17956" s="65"/>
      <c r="E17956" s="65"/>
      <c r="F17956" s="65"/>
      <c r="G17956" s="65"/>
      <c r="H17956" s="113"/>
    </row>
    <row r="17957" spans="1:8">
      <c r="A17957" s="65"/>
      <c r="B17957" s="65"/>
      <c r="C17957" s="65"/>
      <c r="D17957" s="65"/>
      <c r="E17957" s="65"/>
      <c r="F17957" s="65"/>
      <c r="G17957" s="65"/>
      <c r="H17957" s="113"/>
    </row>
    <row r="17958" spans="1:8">
      <c r="A17958" s="65"/>
      <c r="B17958" s="65"/>
      <c r="C17958" s="65"/>
      <c r="D17958" s="65"/>
      <c r="E17958" s="65"/>
      <c r="F17958" s="65"/>
      <c r="G17958" s="65"/>
      <c r="H17958" s="113"/>
    </row>
    <row r="17959" spans="1:8">
      <c r="A17959" s="65"/>
      <c r="B17959" s="65"/>
      <c r="C17959" s="65"/>
      <c r="D17959" s="65"/>
      <c r="E17959" s="65"/>
      <c r="F17959" s="65"/>
      <c r="G17959" s="65"/>
      <c r="H17959" s="113"/>
    </row>
    <row r="17960" spans="1:8">
      <c r="A17960" s="65"/>
      <c r="B17960" s="65"/>
      <c r="C17960" s="65"/>
      <c r="D17960" s="65"/>
      <c r="E17960" s="65"/>
      <c r="F17960" s="65"/>
      <c r="G17960" s="65"/>
      <c r="H17960" s="113"/>
    </row>
    <row r="17961" spans="1:8">
      <c r="A17961" s="65"/>
      <c r="B17961" s="65"/>
      <c r="C17961" s="65"/>
      <c r="D17961" s="65"/>
      <c r="E17961" s="65"/>
      <c r="F17961" s="65"/>
      <c r="G17961" s="65"/>
      <c r="H17961" s="113"/>
    </row>
    <row r="17962" spans="1:8">
      <c r="A17962" s="65"/>
      <c r="B17962" s="65"/>
      <c r="C17962" s="65"/>
      <c r="D17962" s="65"/>
      <c r="E17962" s="65"/>
      <c r="F17962" s="65"/>
      <c r="G17962" s="65"/>
      <c r="H17962" s="113"/>
    </row>
    <row r="17963" spans="1:8">
      <c r="A17963" s="65"/>
      <c r="B17963" s="65"/>
      <c r="C17963" s="65"/>
      <c r="D17963" s="65"/>
      <c r="E17963" s="65"/>
      <c r="F17963" s="65"/>
      <c r="G17963" s="65"/>
      <c r="H17963" s="113"/>
    </row>
    <row r="17964" spans="1:8">
      <c r="A17964" s="65"/>
      <c r="B17964" s="65"/>
      <c r="C17964" s="65"/>
      <c r="D17964" s="65"/>
      <c r="E17964" s="65"/>
      <c r="F17964" s="65"/>
      <c r="G17964" s="65"/>
      <c r="H17964" s="113"/>
    </row>
    <row r="17965" spans="1:8">
      <c r="A17965" s="65"/>
      <c r="B17965" s="65"/>
      <c r="C17965" s="65"/>
      <c r="D17965" s="65"/>
      <c r="E17965" s="65"/>
      <c r="F17965" s="65"/>
      <c r="G17965" s="65"/>
      <c r="H17965" s="113"/>
    </row>
    <row r="17966" spans="1:8">
      <c r="A17966" s="65"/>
      <c r="B17966" s="65"/>
      <c r="C17966" s="65"/>
      <c r="D17966" s="65"/>
      <c r="E17966" s="65"/>
      <c r="F17966" s="65"/>
      <c r="G17966" s="65"/>
      <c r="H17966" s="113"/>
    </row>
    <row r="17967" spans="1:8">
      <c r="A17967" s="65"/>
      <c r="B17967" s="65"/>
      <c r="C17967" s="65"/>
      <c r="D17967" s="65"/>
      <c r="E17967" s="65"/>
      <c r="F17967" s="65"/>
      <c r="G17967" s="65"/>
      <c r="H17967" s="113"/>
    </row>
    <row r="17968" spans="1:8">
      <c r="A17968" s="65"/>
      <c r="B17968" s="65"/>
      <c r="C17968" s="65"/>
      <c r="D17968" s="65"/>
      <c r="E17968" s="65"/>
      <c r="F17968" s="65"/>
      <c r="G17968" s="65"/>
      <c r="H17968" s="113"/>
    </row>
    <row r="17969" spans="1:8">
      <c r="A17969" s="65"/>
      <c r="B17969" s="65"/>
      <c r="C17969" s="65"/>
      <c r="D17969" s="65"/>
      <c r="E17969" s="65"/>
      <c r="F17969" s="65"/>
      <c r="G17969" s="65"/>
      <c r="H17969" s="113"/>
    </row>
    <row r="17970" spans="1:8">
      <c r="A17970" s="65"/>
      <c r="B17970" s="65"/>
      <c r="C17970" s="65"/>
      <c r="D17970" s="65"/>
      <c r="E17970" s="65"/>
      <c r="F17970" s="65"/>
      <c r="G17970" s="65"/>
      <c r="H17970" s="113"/>
    </row>
    <row r="17971" spans="1:8">
      <c r="A17971" s="65"/>
      <c r="B17971" s="65"/>
      <c r="C17971" s="65"/>
      <c r="D17971" s="65"/>
      <c r="E17971" s="65"/>
      <c r="F17971" s="65"/>
      <c r="G17971" s="65"/>
      <c r="H17971" s="113"/>
    </row>
    <row r="17972" spans="1:8">
      <c r="A17972" s="65"/>
      <c r="B17972" s="65"/>
      <c r="C17972" s="65"/>
      <c r="D17972" s="65"/>
      <c r="E17972" s="65"/>
      <c r="F17972" s="65"/>
      <c r="G17972" s="65"/>
      <c r="H17972" s="113"/>
    </row>
    <row r="17973" spans="1:8">
      <c r="A17973" s="65"/>
      <c r="B17973" s="65"/>
      <c r="C17973" s="65"/>
      <c r="D17973" s="65"/>
      <c r="E17973" s="65"/>
      <c r="F17973" s="65"/>
      <c r="G17973" s="65"/>
      <c r="H17973" s="113"/>
    </row>
    <row r="17974" spans="1:8">
      <c r="A17974" s="65"/>
      <c r="B17974" s="65"/>
      <c r="C17974" s="65"/>
      <c r="D17974" s="65"/>
      <c r="E17974" s="65"/>
      <c r="F17974" s="65"/>
      <c r="G17974" s="65"/>
      <c r="H17974" s="113"/>
    </row>
    <row r="17975" spans="1:8">
      <c r="A17975" s="65"/>
      <c r="B17975" s="65"/>
      <c r="C17975" s="65"/>
      <c r="D17975" s="65"/>
      <c r="E17975" s="65"/>
      <c r="F17975" s="65"/>
      <c r="G17975" s="65"/>
      <c r="H17975" s="113"/>
    </row>
    <row r="17976" spans="1:8">
      <c r="A17976" s="65"/>
      <c r="B17976" s="65"/>
      <c r="C17976" s="65"/>
      <c r="D17976" s="65"/>
      <c r="E17976" s="65"/>
      <c r="F17976" s="65"/>
      <c r="G17976" s="65"/>
      <c r="H17976" s="113"/>
    </row>
    <row r="17977" spans="1:8">
      <c r="A17977" s="65"/>
      <c r="B17977" s="65"/>
      <c r="C17977" s="65"/>
      <c r="D17977" s="65"/>
      <c r="E17977" s="65"/>
      <c r="F17977" s="65"/>
      <c r="G17977" s="65"/>
      <c r="H17977" s="113"/>
    </row>
    <row r="17978" spans="1:8">
      <c r="A17978" s="65"/>
      <c r="B17978" s="65"/>
      <c r="C17978" s="65"/>
      <c r="D17978" s="65"/>
      <c r="E17978" s="65"/>
      <c r="F17978" s="65"/>
      <c r="G17978" s="65"/>
      <c r="H17978" s="113"/>
    </row>
    <row r="17979" spans="1:8">
      <c r="A17979" s="65"/>
      <c r="B17979" s="65"/>
      <c r="C17979" s="65"/>
      <c r="D17979" s="65"/>
      <c r="E17979" s="65"/>
      <c r="F17979" s="65"/>
      <c r="G17979" s="65"/>
      <c r="H17979" s="113"/>
    </row>
    <row r="17980" spans="1:8">
      <c r="A17980" s="65"/>
      <c r="B17980" s="65"/>
      <c r="C17980" s="65"/>
      <c r="D17980" s="65"/>
      <c r="E17980" s="65"/>
      <c r="F17980" s="65"/>
      <c r="G17980" s="65"/>
      <c r="H17980" s="113"/>
    </row>
    <row r="17981" spans="1:8">
      <c r="A17981" s="65"/>
      <c r="B17981" s="65"/>
      <c r="C17981" s="65"/>
      <c r="D17981" s="65"/>
      <c r="E17981" s="65"/>
      <c r="F17981" s="65"/>
      <c r="G17981" s="65"/>
      <c r="H17981" s="113"/>
    </row>
    <row r="17982" spans="1:8">
      <c r="A17982" s="65"/>
      <c r="B17982" s="65"/>
      <c r="C17982" s="65"/>
      <c r="D17982" s="65"/>
      <c r="E17982" s="65"/>
      <c r="F17982" s="65"/>
      <c r="G17982" s="65"/>
      <c r="H17982" s="113"/>
    </row>
    <row r="17983" spans="1:8">
      <c r="A17983" s="65"/>
      <c r="B17983" s="65"/>
      <c r="C17983" s="65"/>
      <c r="D17983" s="65"/>
      <c r="E17983" s="65"/>
      <c r="F17983" s="65"/>
      <c r="G17983" s="65"/>
      <c r="H17983" s="113"/>
    </row>
    <row r="17984" spans="1:8">
      <c r="A17984" s="65"/>
      <c r="B17984" s="65"/>
      <c r="C17984" s="65"/>
      <c r="D17984" s="65"/>
      <c r="E17984" s="65"/>
      <c r="F17984" s="65"/>
      <c r="G17984" s="65"/>
      <c r="H17984" s="113"/>
    </row>
    <row r="17985" spans="1:8">
      <c r="A17985" s="65"/>
      <c r="B17985" s="65"/>
      <c r="C17985" s="65"/>
      <c r="D17985" s="65"/>
      <c r="E17985" s="65"/>
      <c r="F17985" s="65"/>
      <c r="G17985" s="65"/>
      <c r="H17985" s="113"/>
    </row>
    <row r="17986" spans="1:8">
      <c r="A17986" s="65"/>
      <c r="B17986" s="65"/>
      <c r="C17986" s="65"/>
      <c r="D17986" s="65"/>
      <c r="E17986" s="65"/>
      <c r="F17986" s="65"/>
      <c r="G17986" s="65"/>
      <c r="H17986" s="113"/>
    </row>
    <row r="17987" spans="1:8">
      <c r="A17987" s="65"/>
      <c r="B17987" s="65"/>
      <c r="C17987" s="65"/>
      <c r="D17987" s="65"/>
      <c r="E17987" s="65"/>
      <c r="F17987" s="65"/>
      <c r="G17987" s="65"/>
      <c r="H17987" s="113"/>
    </row>
    <row r="17988" spans="1:8">
      <c r="A17988" s="65"/>
      <c r="B17988" s="65"/>
      <c r="C17988" s="65"/>
      <c r="D17988" s="65"/>
      <c r="E17988" s="65"/>
      <c r="F17988" s="65"/>
      <c r="G17988" s="65"/>
      <c r="H17988" s="113"/>
    </row>
    <row r="17989" spans="1:8">
      <c r="A17989" s="65"/>
      <c r="B17989" s="65"/>
      <c r="C17989" s="65"/>
      <c r="D17989" s="65"/>
      <c r="E17989" s="65"/>
      <c r="F17989" s="65"/>
      <c r="G17989" s="65"/>
      <c r="H17989" s="113"/>
    </row>
    <row r="17990" spans="1:8">
      <c r="A17990" s="65"/>
      <c r="B17990" s="65"/>
      <c r="C17990" s="65"/>
      <c r="D17990" s="65"/>
      <c r="E17990" s="65"/>
      <c r="F17990" s="65"/>
      <c r="G17990" s="65"/>
      <c r="H17990" s="113"/>
    </row>
    <row r="17991" spans="1:8">
      <c r="A17991" s="65"/>
      <c r="B17991" s="65"/>
      <c r="C17991" s="65"/>
      <c r="D17991" s="65"/>
      <c r="E17991" s="65"/>
      <c r="F17991" s="65"/>
      <c r="G17991" s="65"/>
      <c r="H17991" s="113"/>
    </row>
    <row r="17992" spans="1:8">
      <c r="A17992" s="65"/>
      <c r="B17992" s="65"/>
      <c r="C17992" s="65"/>
      <c r="D17992" s="65"/>
      <c r="E17992" s="65"/>
      <c r="F17992" s="65"/>
      <c r="G17992" s="65"/>
      <c r="H17992" s="113"/>
    </row>
    <row r="17993" spans="1:8">
      <c r="A17993" s="65"/>
      <c r="B17993" s="65"/>
      <c r="C17993" s="65"/>
      <c r="D17993" s="65"/>
      <c r="E17993" s="65"/>
      <c r="F17993" s="65"/>
      <c r="G17993" s="65"/>
      <c r="H17993" s="113"/>
    </row>
    <row r="17994" spans="1:8">
      <c r="A17994" s="65"/>
      <c r="B17994" s="65"/>
      <c r="C17994" s="65"/>
      <c r="D17994" s="65"/>
      <c r="E17994" s="65"/>
      <c r="F17994" s="65"/>
      <c r="G17994" s="65"/>
      <c r="H17994" s="113"/>
    </row>
    <row r="17995" spans="1:8">
      <c r="A17995" s="65"/>
      <c r="B17995" s="65"/>
      <c r="C17995" s="65"/>
      <c r="D17995" s="65"/>
      <c r="E17995" s="65"/>
      <c r="F17995" s="65"/>
      <c r="G17995" s="65"/>
      <c r="H17995" s="113"/>
    </row>
    <row r="17996" spans="1:8">
      <c r="A17996" s="65"/>
      <c r="B17996" s="65"/>
      <c r="C17996" s="65"/>
      <c r="D17996" s="65"/>
      <c r="E17996" s="65"/>
      <c r="F17996" s="65"/>
      <c r="G17996" s="65"/>
      <c r="H17996" s="113"/>
    </row>
    <row r="17997" spans="1:8">
      <c r="A17997" s="65"/>
      <c r="B17997" s="65"/>
      <c r="C17997" s="65"/>
      <c r="D17997" s="65"/>
      <c r="E17997" s="65"/>
      <c r="F17997" s="65"/>
      <c r="G17997" s="65"/>
      <c r="H17997" s="113"/>
    </row>
    <row r="17998" spans="1:8">
      <c r="A17998" s="65"/>
      <c r="B17998" s="65"/>
      <c r="C17998" s="65"/>
      <c r="D17998" s="65"/>
      <c r="E17998" s="65"/>
      <c r="F17998" s="65"/>
      <c r="G17998" s="65"/>
      <c r="H17998" s="113"/>
    </row>
    <row r="17999" spans="1:8">
      <c r="A17999" s="65"/>
      <c r="B17999" s="65"/>
      <c r="C17999" s="65"/>
      <c r="D17999" s="65"/>
      <c r="E17999" s="65"/>
      <c r="F17999" s="65"/>
      <c r="G17999" s="65"/>
      <c r="H17999" s="113"/>
    </row>
    <row r="18000" spans="1:8">
      <c r="A18000" s="65"/>
      <c r="B18000" s="65"/>
      <c r="C18000" s="65"/>
      <c r="D18000" s="65"/>
      <c r="E18000" s="65"/>
      <c r="F18000" s="65"/>
      <c r="G18000" s="65"/>
      <c r="H18000" s="113"/>
    </row>
    <row r="18001" spans="1:8">
      <c r="A18001" s="65"/>
      <c r="B18001" s="65"/>
      <c r="C18001" s="65"/>
      <c r="D18001" s="65"/>
      <c r="E18001" s="65"/>
      <c r="F18001" s="65"/>
      <c r="G18001" s="65"/>
      <c r="H18001" s="113"/>
    </row>
    <row r="18002" spans="1:8">
      <c r="A18002" s="65"/>
      <c r="B18002" s="65"/>
      <c r="C18002" s="65"/>
      <c r="D18002" s="65"/>
      <c r="E18002" s="65"/>
      <c r="F18002" s="65"/>
      <c r="G18002" s="65"/>
      <c r="H18002" s="113"/>
    </row>
    <row r="18003" spans="1:8">
      <c r="A18003" s="65"/>
      <c r="B18003" s="65"/>
      <c r="C18003" s="65"/>
      <c r="D18003" s="65"/>
      <c r="E18003" s="65"/>
      <c r="F18003" s="65"/>
      <c r="G18003" s="65"/>
      <c r="H18003" s="113"/>
    </row>
    <row r="18004" spans="1:8">
      <c r="A18004" s="65"/>
      <c r="B18004" s="65"/>
      <c r="C18004" s="65"/>
      <c r="D18004" s="65"/>
      <c r="E18004" s="65"/>
      <c r="F18004" s="65"/>
      <c r="G18004" s="65"/>
      <c r="H18004" s="113"/>
    </row>
    <row r="18005" spans="1:8">
      <c r="A18005" s="65"/>
      <c r="B18005" s="65"/>
      <c r="C18005" s="65"/>
      <c r="D18005" s="65"/>
      <c r="E18005" s="65"/>
      <c r="F18005" s="65"/>
      <c r="G18005" s="65"/>
      <c r="H18005" s="113"/>
    </row>
    <row r="18006" spans="1:8">
      <c r="A18006" s="65"/>
      <c r="B18006" s="65"/>
      <c r="C18006" s="65"/>
      <c r="D18006" s="65"/>
      <c r="E18006" s="65"/>
      <c r="F18006" s="65"/>
      <c r="G18006" s="65"/>
      <c r="H18006" s="113"/>
    </row>
    <row r="18007" spans="1:8">
      <c r="A18007" s="65"/>
      <c r="B18007" s="65"/>
      <c r="C18007" s="65"/>
      <c r="D18007" s="65"/>
      <c r="E18007" s="65"/>
      <c r="F18007" s="65"/>
      <c r="G18007" s="65"/>
      <c r="H18007" s="113"/>
    </row>
    <row r="18008" spans="1:8">
      <c r="A18008" s="65"/>
      <c r="B18008" s="65"/>
      <c r="C18008" s="65"/>
      <c r="D18008" s="65"/>
      <c r="E18008" s="65"/>
      <c r="F18008" s="65"/>
      <c r="G18008" s="65"/>
      <c r="H18008" s="113"/>
    </row>
    <row r="18009" spans="1:8">
      <c r="A18009" s="65"/>
      <c r="B18009" s="65"/>
      <c r="C18009" s="65"/>
      <c r="D18009" s="65"/>
      <c r="E18009" s="65"/>
      <c r="F18009" s="65"/>
      <c r="G18009" s="65"/>
      <c r="H18009" s="113"/>
    </row>
    <row r="18010" spans="1:8">
      <c r="A18010" s="65"/>
      <c r="B18010" s="65"/>
      <c r="C18010" s="65"/>
      <c r="D18010" s="65"/>
      <c r="E18010" s="65"/>
      <c r="F18010" s="65"/>
      <c r="G18010" s="65"/>
      <c r="H18010" s="113"/>
    </row>
    <row r="18011" spans="1:8">
      <c r="A18011" s="65"/>
      <c r="B18011" s="65"/>
      <c r="C18011" s="65"/>
      <c r="D18011" s="65"/>
      <c r="E18011" s="65"/>
      <c r="F18011" s="65"/>
      <c r="G18011" s="65"/>
      <c r="H18011" s="113"/>
    </row>
    <row r="18012" spans="1:8">
      <c r="A18012" s="65"/>
      <c r="B18012" s="65"/>
      <c r="C18012" s="65"/>
      <c r="D18012" s="65"/>
      <c r="E18012" s="65"/>
      <c r="F18012" s="65"/>
      <c r="G18012" s="65"/>
      <c r="H18012" s="113"/>
    </row>
    <row r="18013" spans="1:8">
      <c r="A18013" s="65"/>
      <c r="B18013" s="65"/>
      <c r="C18013" s="65"/>
      <c r="D18013" s="65"/>
      <c r="E18013" s="65"/>
      <c r="F18013" s="65"/>
      <c r="G18013" s="65"/>
      <c r="H18013" s="113"/>
    </row>
    <row r="18014" spans="1:8">
      <c r="A18014" s="65"/>
      <c r="B18014" s="65"/>
      <c r="C18014" s="65"/>
      <c r="D18014" s="65"/>
      <c r="E18014" s="65"/>
      <c r="F18014" s="65"/>
      <c r="G18014" s="65"/>
      <c r="H18014" s="113"/>
    </row>
    <row r="18015" spans="1:8">
      <c r="A18015" s="65"/>
      <c r="B18015" s="65"/>
      <c r="C18015" s="65"/>
      <c r="D18015" s="65"/>
      <c r="E18015" s="65"/>
      <c r="F18015" s="65"/>
      <c r="G18015" s="65"/>
      <c r="H18015" s="113"/>
    </row>
    <row r="18016" spans="1:8">
      <c r="A18016" s="65"/>
      <c r="B18016" s="65"/>
      <c r="C18016" s="65"/>
      <c r="D18016" s="65"/>
      <c r="E18016" s="65"/>
      <c r="F18016" s="65"/>
      <c r="G18016" s="65"/>
      <c r="H18016" s="113"/>
    </row>
    <row r="18017" spans="1:8">
      <c r="A18017" s="65"/>
      <c r="B18017" s="65"/>
      <c r="C18017" s="65"/>
      <c r="D18017" s="65"/>
      <c r="E18017" s="65"/>
      <c r="F18017" s="65"/>
      <c r="G18017" s="65"/>
      <c r="H18017" s="113"/>
    </row>
    <row r="18018" spans="1:8">
      <c r="A18018" s="65"/>
      <c r="B18018" s="65"/>
      <c r="C18018" s="65"/>
      <c r="D18018" s="65"/>
      <c r="E18018" s="65"/>
      <c r="F18018" s="65"/>
      <c r="G18018" s="65"/>
      <c r="H18018" s="113"/>
    </row>
    <row r="18019" spans="1:8">
      <c r="A18019" s="65"/>
      <c r="B18019" s="65"/>
      <c r="C18019" s="65"/>
      <c r="D18019" s="65"/>
      <c r="E18019" s="65"/>
      <c r="F18019" s="65"/>
      <c r="G18019" s="65"/>
      <c r="H18019" s="113"/>
    </row>
    <row r="18020" spans="1:8">
      <c r="A18020" s="65"/>
      <c r="B18020" s="65"/>
      <c r="C18020" s="65"/>
      <c r="D18020" s="65"/>
      <c r="E18020" s="65"/>
      <c r="F18020" s="65"/>
      <c r="G18020" s="65"/>
      <c r="H18020" s="113"/>
    </row>
    <row r="18021" spans="1:8">
      <c r="A18021" s="65"/>
      <c r="B18021" s="65"/>
      <c r="C18021" s="65"/>
      <c r="D18021" s="65"/>
      <c r="E18021" s="65"/>
      <c r="F18021" s="65"/>
      <c r="G18021" s="65"/>
      <c r="H18021" s="113"/>
    </row>
    <row r="18022" spans="1:8">
      <c r="A18022" s="65"/>
      <c r="B18022" s="65"/>
      <c r="C18022" s="65"/>
      <c r="D18022" s="65"/>
      <c r="E18022" s="65"/>
      <c r="F18022" s="65"/>
      <c r="G18022" s="65"/>
      <c r="H18022" s="113"/>
    </row>
    <row r="18023" spans="1:8">
      <c r="A18023" s="65"/>
      <c r="B18023" s="65"/>
      <c r="C18023" s="65"/>
      <c r="D18023" s="65"/>
      <c r="E18023" s="65"/>
      <c r="F18023" s="65"/>
      <c r="G18023" s="65"/>
      <c r="H18023" s="113"/>
    </row>
    <row r="18024" spans="1:8">
      <c r="A18024" s="65"/>
      <c r="B18024" s="65"/>
      <c r="C18024" s="65"/>
      <c r="D18024" s="65"/>
      <c r="E18024" s="65"/>
      <c r="F18024" s="65"/>
      <c r="G18024" s="65"/>
      <c r="H18024" s="113"/>
    </row>
    <row r="18025" spans="1:8">
      <c r="A18025" s="65"/>
      <c r="B18025" s="65"/>
      <c r="C18025" s="65"/>
      <c r="D18025" s="65"/>
      <c r="E18025" s="65"/>
      <c r="F18025" s="65"/>
      <c r="G18025" s="65"/>
      <c r="H18025" s="113"/>
    </row>
    <row r="18026" spans="1:8">
      <c r="A18026" s="65"/>
      <c r="B18026" s="65"/>
      <c r="C18026" s="65"/>
      <c r="D18026" s="65"/>
      <c r="E18026" s="65"/>
      <c r="F18026" s="65"/>
      <c r="G18026" s="65"/>
      <c r="H18026" s="113"/>
    </row>
    <row r="18027" spans="1:8">
      <c r="A18027" s="65"/>
      <c r="B18027" s="65"/>
      <c r="C18027" s="65"/>
      <c r="D18027" s="65"/>
      <c r="E18027" s="65"/>
      <c r="F18027" s="65"/>
      <c r="G18027" s="65"/>
      <c r="H18027" s="113"/>
    </row>
    <row r="18028" spans="1:8">
      <c r="A18028" s="65"/>
      <c r="B18028" s="65"/>
      <c r="C18028" s="65"/>
      <c r="D18028" s="65"/>
      <c r="E18028" s="65"/>
      <c r="F18028" s="65"/>
      <c r="G18028" s="65"/>
      <c r="H18028" s="113"/>
    </row>
    <row r="18029" spans="1:8">
      <c r="A18029" s="65"/>
      <c r="B18029" s="65"/>
      <c r="C18029" s="65"/>
      <c r="D18029" s="65"/>
      <c r="E18029" s="65"/>
      <c r="F18029" s="65"/>
      <c r="G18029" s="65"/>
      <c r="H18029" s="113"/>
    </row>
    <row r="18030" spans="1:8">
      <c r="A18030" s="65"/>
      <c r="B18030" s="65"/>
      <c r="C18030" s="65"/>
      <c r="D18030" s="65"/>
      <c r="E18030" s="65"/>
      <c r="F18030" s="65"/>
      <c r="G18030" s="65"/>
      <c r="H18030" s="113"/>
    </row>
    <row r="18031" spans="1:8">
      <c r="A18031" s="65"/>
      <c r="B18031" s="65"/>
      <c r="C18031" s="65"/>
      <c r="D18031" s="65"/>
      <c r="E18031" s="65"/>
      <c r="F18031" s="65"/>
      <c r="G18031" s="65"/>
      <c r="H18031" s="113"/>
    </row>
    <row r="18032" spans="1:8">
      <c r="A18032" s="65"/>
      <c r="B18032" s="65"/>
      <c r="C18032" s="65"/>
      <c r="D18032" s="65"/>
      <c r="E18032" s="65"/>
      <c r="F18032" s="65"/>
      <c r="G18032" s="65"/>
      <c r="H18032" s="113"/>
    </row>
    <row r="18033" spans="1:8">
      <c r="A18033" s="65"/>
      <c r="B18033" s="65"/>
      <c r="C18033" s="65"/>
      <c r="D18033" s="65"/>
      <c r="E18033" s="65"/>
      <c r="F18033" s="65"/>
      <c r="G18033" s="65"/>
      <c r="H18033" s="113"/>
    </row>
    <row r="18034" spans="1:8">
      <c r="A18034" s="65"/>
      <c r="B18034" s="65"/>
      <c r="C18034" s="65"/>
      <c r="D18034" s="65"/>
      <c r="E18034" s="65"/>
      <c r="F18034" s="65"/>
      <c r="G18034" s="65"/>
      <c r="H18034" s="113"/>
    </row>
    <row r="18035" spans="1:8">
      <c r="A18035" s="65"/>
      <c r="B18035" s="65"/>
      <c r="C18035" s="65"/>
      <c r="D18035" s="65"/>
      <c r="E18035" s="65"/>
      <c r="F18035" s="65"/>
      <c r="G18035" s="65"/>
      <c r="H18035" s="113"/>
    </row>
    <row r="18036" spans="1:8">
      <c r="A18036" s="65"/>
      <c r="B18036" s="65"/>
      <c r="C18036" s="65"/>
      <c r="D18036" s="65"/>
      <c r="E18036" s="65"/>
      <c r="F18036" s="65"/>
      <c r="G18036" s="65"/>
      <c r="H18036" s="113"/>
    </row>
    <row r="18037" spans="1:8">
      <c r="A18037" s="65"/>
      <c r="B18037" s="65"/>
      <c r="C18037" s="65"/>
      <c r="D18037" s="65"/>
      <c r="E18037" s="65"/>
      <c r="F18037" s="65"/>
      <c r="G18037" s="65"/>
      <c r="H18037" s="113"/>
    </row>
    <row r="18038" spans="1:8">
      <c r="A18038" s="65"/>
      <c r="B18038" s="65"/>
      <c r="C18038" s="65"/>
      <c r="D18038" s="65"/>
      <c r="E18038" s="65"/>
      <c r="F18038" s="65"/>
      <c r="G18038" s="65"/>
      <c r="H18038" s="113"/>
    </row>
    <row r="18039" spans="1:8">
      <c r="A18039" s="65"/>
      <c r="B18039" s="65"/>
      <c r="C18039" s="65"/>
      <c r="D18039" s="65"/>
      <c r="E18039" s="65"/>
      <c r="F18039" s="65"/>
      <c r="G18039" s="65"/>
      <c r="H18039" s="113"/>
    </row>
    <row r="18040" spans="1:8">
      <c r="A18040" s="65"/>
      <c r="B18040" s="65"/>
      <c r="C18040" s="65"/>
      <c r="D18040" s="65"/>
      <c r="E18040" s="65"/>
      <c r="F18040" s="65"/>
      <c r="G18040" s="65"/>
      <c r="H18040" s="113"/>
    </row>
    <row r="18041" spans="1:8">
      <c r="A18041" s="65"/>
      <c r="B18041" s="65"/>
      <c r="C18041" s="65"/>
      <c r="D18041" s="65"/>
      <c r="E18041" s="65"/>
      <c r="F18041" s="65"/>
      <c r="G18041" s="65"/>
      <c r="H18041" s="113"/>
    </row>
    <row r="18042" spans="1:8">
      <c r="A18042" s="65"/>
      <c r="B18042" s="65"/>
      <c r="C18042" s="65"/>
      <c r="D18042" s="65"/>
      <c r="E18042" s="65"/>
      <c r="F18042" s="65"/>
      <c r="G18042" s="65"/>
      <c r="H18042" s="113"/>
    </row>
    <row r="18043" spans="1:8">
      <c r="A18043" s="65"/>
      <c r="B18043" s="65"/>
      <c r="C18043" s="65"/>
      <c r="D18043" s="65"/>
      <c r="E18043" s="65"/>
      <c r="F18043" s="65"/>
      <c r="G18043" s="65"/>
      <c r="H18043" s="113"/>
    </row>
    <row r="18044" spans="1:8">
      <c r="A18044" s="65"/>
      <c r="B18044" s="65"/>
      <c r="C18044" s="65"/>
      <c r="D18044" s="65"/>
      <c r="E18044" s="65"/>
      <c r="F18044" s="65"/>
      <c r="G18044" s="65"/>
      <c r="H18044" s="113"/>
    </row>
    <row r="18045" spans="1:8">
      <c r="A18045" s="65"/>
      <c r="B18045" s="65"/>
      <c r="C18045" s="65"/>
      <c r="D18045" s="65"/>
      <c r="E18045" s="65"/>
      <c r="F18045" s="65"/>
      <c r="G18045" s="65"/>
      <c r="H18045" s="113"/>
    </row>
    <row r="18046" spans="1:8">
      <c r="A18046" s="65"/>
      <c r="B18046" s="65"/>
      <c r="C18046" s="65"/>
      <c r="D18046" s="65"/>
      <c r="E18046" s="65"/>
      <c r="F18046" s="65"/>
      <c r="G18046" s="65"/>
      <c r="H18046" s="113"/>
    </row>
    <row r="18047" spans="1:8">
      <c r="A18047" s="65"/>
      <c r="B18047" s="65"/>
      <c r="C18047" s="65"/>
      <c r="D18047" s="65"/>
      <c r="E18047" s="65"/>
      <c r="F18047" s="65"/>
      <c r="G18047" s="65"/>
      <c r="H18047" s="113"/>
    </row>
    <row r="18048" spans="1:8">
      <c r="A18048" s="65"/>
      <c r="B18048" s="65"/>
      <c r="C18048" s="65"/>
      <c r="D18048" s="65"/>
      <c r="E18048" s="65"/>
      <c r="F18048" s="65"/>
      <c r="G18048" s="65"/>
      <c r="H18048" s="113"/>
    </row>
    <row r="18049" spans="1:8">
      <c r="A18049" s="65"/>
      <c r="B18049" s="65"/>
      <c r="C18049" s="65"/>
      <c r="D18049" s="65"/>
      <c r="E18049" s="65"/>
      <c r="F18049" s="65"/>
      <c r="G18049" s="65"/>
      <c r="H18049" s="113"/>
    </row>
    <row r="18050" spans="1:8">
      <c r="A18050" s="65"/>
      <c r="B18050" s="65"/>
      <c r="C18050" s="65"/>
      <c r="D18050" s="65"/>
      <c r="E18050" s="65"/>
      <c r="F18050" s="65"/>
      <c r="G18050" s="65"/>
      <c r="H18050" s="113"/>
    </row>
    <row r="18051" spans="1:8">
      <c r="A18051" s="65"/>
      <c r="B18051" s="65"/>
      <c r="C18051" s="65"/>
      <c r="D18051" s="65"/>
      <c r="E18051" s="65"/>
      <c r="F18051" s="65"/>
      <c r="G18051" s="65"/>
      <c r="H18051" s="113"/>
    </row>
    <row r="18052" spans="1:8">
      <c r="A18052" s="65"/>
      <c r="B18052" s="65"/>
      <c r="C18052" s="65"/>
      <c r="D18052" s="65"/>
      <c r="E18052" s="65"/>
      <c r="F18052" s="65"/>
      <c r="G18052" s="65"/>
      <c r="H18052" s="113"/>
    </row>
    <row r="18053" spans="1:8">
      <c r="A18053" s="65"/>
      <c r="B18053" s="65"/>
      <c r="C18053" s="65"/>
      <c r="D18053" s="65"/>
      <c r="E18053" s="65"/>
      <c r="F18053" s="65"/>
      <c r="G18053" s="65"/>
      <c r="H18053" s="113"/>
    </row>
    <row r="18054" spans="1:8">
      <c r="A18054" s="65"/>
      <c r="B18054" s="65"/>
      <c r="C18054" s="65"/>
      <c r="D18054" s="65"/>
      <c r="E18054" s="65"/>
      <c r="F18054" s="65"/>
      <c r="G18054" s="65"/>
      <c r="H18054" s="113"/>
    </row>
    <row r="18055" spans="1:8">
      <c r="A18055" s="65"/>
      <c r="B18055" s="65"/>
      <c r="C18055" s="65"/>
      <c r="D18055" s="65"/>
      <c r="E18055" s="65"/>
      <c r="F18055" s="65"/>
      <c r="G18055" s="65"/>
      <c r="H18055" s="113"/>
    </row>
    <row r="18056" spans="1:8">
      <c r="A18056" s="65"/>
      <c r="B18056" s="65"/>
      <c r="C18056" s="65"/>
      <c r="D18056" s="65"/>
      <c r="E18056" s="65"/>
      <c r="F18056" s="65"/>
      <c r="G18056" s="65"/>
      <c r="H18056" s="113"/>
    </row>
    <row r="18057" spans="1:8">
      <c r="A18057" s="65"/>
      <c r="B18057" s="65"/>
      <c r="C18057" s="65"/>
      <c r="D18057" s="65"/>
      <c r="E18057" s="65"/>
      <c r="F18057" s="65"/>
      <c r="G18057" s="65"/>
      <c r="H18057" s="113"/>
    </row>
    <row r="18058" spans="1:8">
      <c r="A18058" s="65"/>
      <c r="B18058" s="65"/>
      <c r="C18058" s="65"/>
      <c r="D18058" s="65"/>
      <c r="E18058" s="65"/>
      <c r="F18058" s="65"/>
      <c r="G18058" s="65"/>
      <c r="H18058" s="113"/>
    </row>
    <row r="18059" spans="1:8">
      <c r="A18059" s="65"/>
      <c r="B18059" s="65"/>
      <c r="C18059" s="65"/>
      <c r="D18059" s="65"/>
      <c r="E18059" s="65"/>
      <c r="F18059" s="65"/>
      <c r="G18059" s="65"/>
      <c r="H18059" s="113"/>
    </row>
    <row r="18060" spans="1:8">
      <c r="A18060" s="65"/>
      <c r="B18060" s="65"/>
      <c r="C18060" s="65"/>
      <c r="D18060" s="65"/>
      <c r="E18060" s="65"/>
      <c r="F18060" s="65"/>
      <c r="G18060" s="65"/>
      <c r="H18060" s="113"/>
    </row>
    <row r="18061" spans="1:8">
      <c r="A18061" s="65"/>
      <c r="B18061" s="65"/>
      <c r="C18061" s="65"/>
      <c r="D18061" s="65"/>
      <c r="E18061" s="65"/>
      <c r="F18061" s="65"/>
      <c r="G18061" s="65"/>
      <c r="H18061" s="113"/>
    </row>
    <row r="18062" spans="1:8">
      <c r="A18062" s="65"/>
      <c r="B18062" s="65"/>
      <c r="C18062" s="65"/>
      <c r="D18062" s="65"/>
      <c r="E18062" s="65"/>
      <c r="F18062" s="65"/>
      <c r="G18062" s="65"/>
      <c r="H18062" s="113"/>
    </row>
    <row r="18063" spans="1:8">
      <c r="A18063" s="65"/>
      <c r="B18063" s="65"/>
      <c r="C18063" s="65"/>
      <c r="D18063" s="65"/>
      <c r="E18063" s="65"/>
      <c r="F18063" s="65"/>
      <c r="G18063" s="65"/>
      <c r="H18063" s="113"/>
    </row>
    <row r="18064" spans="1:8">
      <c r="A18064" s="65"/>
      <c r="B18064" s="65"/>
      <c r="C18064" s="65"/>
      <c r="D18064" s="65"/>
      <c r="E18064" s="65"/>
      <c r="F18064" s="65"/>
      <c r="G18064" s="65"/>
      <c r="H18064" s="113"/>
    </row>
    <row r="18065" spans="1:8">
      <c r="A18065" s="65"/>
      <c r="B18065" s="65"/>
      <c r="C18065" s="65"/>
      <c r="D18065" s="65"/>
      <c r="E18065" s="65"/>
      <c r="F18065" s="65"/>
      <c r="G18065" s="65"/>
      <c r="H18065" s="113"/>
    </row>
    <row r="18066" spans="1:8">
      <c r="A18066" s="65"/>
      <c r="B18066" s="65"/>
      <c r="C18066" s="65"/>
      <c r="D18066" s="65"/>
      <c r="E18066" s="65"/>
      <c r="F18066" s="65"/>
      <c r="G18066" s="65"/>
      <c r="H18066" s="113"/>
    </row>
    <row r="18067" spans="1:8">
      <c r="A18067" s="65"/>
      <c r="B18067" s="65"/>
      <c r="C18067" s="65"/>
      <c r="D18067" s="65"/>
      <c r="E18067" s="65"/>
      <c r="F18067" s="65"/>
      <c r="G18067" s="65"/>
      <c r="H18067" s="113"/>
    </row>
    <row r="18068" spans="1:8">
      <c r="A18068" s="65"/>
      <c r="B18068" s="65"/>
      <c r="C18068" s="65"/>
      <c r="D18068" s="65"/>
      <c r="E18068" s="65"/>
      <c r="F18068" s="65"/>
      <c r="G18068" s="65"/>
      <c r="H18068" s="113"/>
    </row>
    <row r="18069" spans="1:8">
      <c r="A18069" s="65"/>
      <c r="B18069" s="65"/>
      <c r="C18069" s="65"/>
      <c r="D18069" s="65"/>
      <c r="E18069" s="65"/>
      <c r="F18069" s="65"/>
      <c r="G18069" s="65"/>
      <c r="H18069" s="113"/>
    </row>
    <row r="18070" spans="1:8">
      <c r="A18070" s="65"/>
      <c r="B18070" s="65"/>
      <c r="C18070" s="65"/>
      <c r="D18070" s="65"/>
      <c r="E18070" s="65"/>
      <c r="F18070" s="65"/>
      <c r="G18070" s="65"/>
      <c r="H18070" s="113"/>
    </row>
    <row r="18071" spans="1:8">
      <c r="A18071" s="65"/>
      <c r="B18071" s="65"/>
      <c r="C18071" s="65"/>
      <c r="D18071" s="65"/>
      <c r="E18071" s="65"/>
      <c r="F18071" s="65"/>
      <c r="G18071" s="65"/>
      <c r="H18071" s="113"/>
    </row>
    <row r="18072" spans="1:8">
      <c r="A18072" s="65"/>
      <c r="B18072" s="65"/>
      <c r="C18072" s="65"/>
      <c r="D18072" s="65"/>
      <c r="E18072" s="65"/>
      <c r="F18072" s="65"/>
      <c r="G18072" s="65"/>
      <c r="H18072" s="113"/>
    </row>
    <row r="18073" spans="1:8">
      <c r="A18073" s="65"/>
      <c r="B18073" s="65"/>
      <c r="C18073" s="65"/>
      <c r="D18073" s="65"/>
      <c r="E18073" s="65"/>
      <c r="F18073" s="65"/>
      <c r="G18073" s="65"/>
      <c r="H18073" s="113"/>
    </row>
    <row r="18074" spans="1:8">
      <c r="A18074" s="65"/>
      <c r="B18074" s="65"/>
      <c r="C18074" s="65"/>
      <c r="D18074" s="65"/>
      <c r="E18074" s="65"/>
      <c r="F18074" s="65"/>
      <c r="G18074" s="65"/>
      <c r="H18074" s="113"/>
    </row>
    <row r="18075" spans="1:8">
      <c r="A18075" s="65"/>
      <c r="B18075" s="65"/>
      <c r="C18075" s="65"/>
      <c r="D18075" s="65"/>
      <c r="E18075" s="65"/>
      <c r="F18075" s="65"/>
      <c r="G18075" s="65"/>
      <c r="H18075" s="113"/>
    </row>
    <row r="18076" spans="1:8">
      <c r="A18076" s="65"/>
      <c r="B18076" s="65"/>
      <c r="C18076" s="65"/>
      <c r="D18076" s="65"/>
      <c r="E18076" s="65"/>
      <c r="F18076" s="65"/>
      <c r="G18076" s="65"/>
      <c r="H18076" s="113"/>
    </row>
    <row r="18077" spans="1:8">
      <c r="A18077" s="65"/>
      <c r="B18077" s="65"/>
      <c r="C18077" s="65"/>
      <c r="D18077" s="65"/>
      <c r="E18077" s="65"/>
      <c r="F18077" s="65"/>
      <c r="G18077" s="65"/>
      <c r="H18077" s="113"/>
    </row>
    <row r="18078" spans="1:8">
      <c r="A18078" s="65"/>
      <c r="B18078" s="65"/>
      <c r="C18078" s="65"/>
      <c r="D18078" s="65"/>
      <c r="E18078" s="65"/>
      <c r="F18078" s="65"/>
      <c r="G18078" s="65"/>
      <c r="H18078" s="113"/>
    </row>
    <row r="18079" spans="1:8">
      <c r="A18079" s="65"/>
      <c r="B18079" s="65"/>
      <c r="C18079" s="65"/>
      <c r="D18079" s="65"/>
      <c r="E18079" s="65"/>
      <c r="F18079" s="65"/>
      <c r="G18079" s="65"/>
      <c r="H18079" s="113"/>
    </row>
    <row r="18080" spans="1:8">
      <c r="A18080" s="65"/>
      <c r="B18080" s="65"/>
      <c r="C18080" s="65"/>
      <c r="D18080" s="65"/>
      <c r="E18080" s="65"/>
      <c r="F18080" s="65"/>
      <c r="G18080" s="65"/>
      <c r="H18080" s="113"/>
    </row>
    <row r="18081" spans="1:8">
      <c r="A18081" s="65"/>
      <c r="B18081" s="65"/>
      <c r="C18081" s="65"/>
      <c r="D18081" s="65"/>
      <c r="E18081" s="65"/>
      <c r="F18081" s="65"/>
      <c r="G18081" s="65"/>
      <c r="H18081" s="113"/>
    </row>
    <row r="18082" spans="1:8">
      <c r="A18082" s="65"/>
      <c r="B18082" s="65"/>
      <c r="C18082" s="65"/>
      <c r="D18082" s="65"/>
      <c r="E18082" s="65"/>
      <c r="F18082" s="65"/>
      <c r="G18082" s="65"/>
      <c r="H18082" s="113"/>
    </row>
    <row r="18083" spans="1:8">
      <c r="A18083" s="65"/>
      <c r="B18083" s="65"/>
      <c r="C18083" s="65"/>
      <c r="D18083" s="65"/>
      <c r="E18083" s="65"/>
      <c r="F18083" s="65"/>
      <c r="G18083" s="65"/>
      <c r="H18083" s="113"/>
    </row>
    <row r="18084" spans="1:8">
      <c r="A18084" s="65"/>
      <c r="B18084" s="65"/>
      <c r="C18084" s="65"/>
      <c r="D18084" s="65"/>
      <c r="E18084" s="65"/>
      <c r="F18084" s="65"/>
      <c r="G18084" s="65"/>
      <c r="H18084" s="113"/>
    </row>
    <row r="18085" spans="1:8">
      <c r="A18085" s="65"/>
      <c r="B18085" s="65"/>
      <c r="C18085" s="65"/>
      <c r="D18085" s="65"/>
      <c r="E18085" s="65"/>
      <c r="F18085" s="65"/>
      <c r="G18085" s="65"/>
      <c r="H18085" s="113"/>
    </row>
    <row r="18086" spans="1:8">
      <c r="A18086" s="65"/>
      <c r="B18086" s="65"/>
      <c r="C18086" s="65"/>
      <c r="D18086" s="65"/>
      <c r="E18086" s="65"/>
      <c r="F18086" s="65"/>
      <c r="G18086" s="65"/>
      <c r="H18086" s="113"/>
    </row>
    <row r="18087" spans="1:8">
      <c r="A18087" s="65"/>
      <c r="B18087" s="65"/>
      <c r="C18087" s="65"/>
      <c r="D18087" s="65"/>
      <c r="E18087" s="65"/>
      <c r="F18087" s="65"/>
      <c r="G18087" s="65"/>
      <c r="H18087" s="113"/>
    </row>
    <row r="18088" spans="1:8">
      <c r="A18088" s="65"/>
      <c r="B18088" s="65"/>
      <c r="C18088" s="65"/>
      <c r="D18088" s="65"/>
      <c r="E18088" s="65"/>
      <c r="F18088" s="65"/>
      <c r="G18088" s="65"/>
      <c r="H18088" s="113"/>
    </row>
    <row r="18089" spans="1:8">
      <c r="A18089" s="65"/>
      <c r="B18089" s="65"/>
      <c r="C18089" s="65"/>
      <c r="D18089" s="65"/>
      <c r="E18089" s="65"/>
      <c r="F18089" s="65"/>
      <c r="G18089" s="65"/>
      <c r="H18089" s="113"/>
    </row>
    <row r="18090" spans="1:8">
      <c r="A18090" s="65"/>
      <c r="B18090" s="65"/>
      <c r="C18090" s="65"/>
      <c r="D18090" s="65"/>
      <c r="E18090" s="65"/>
      <c r="F18090" s="65"/>
      <c r="G18090" s="65"/>
      <c r="H18090" s="113"/>
    </row>
    <row r="18091" spans="1:8">
      <c r="A18091" s="65"/>
      <c r="B18091" s="65"/>
      <c r="C18091" s="65"/>
      <c r="D18091" s="65"/>
      <c r="E18091" s="65"/>
      <c r="F18091" s="65"/>
      <c r="G18091" s="65"/>
      <c r="H18091" s="113"/>
    </row>
    <row r="18092" spans="1:8">
      <c r="A18092" s="65"/>
      <c r="B18092" s="65"/>
      <c r="C18092" s="65"/>
      <c r="D18092" s="65"/>
      <c r="E18092" s="65"/>
      <c r="F18092" s="65"/>
      <c r="G18092" s="65"/>
      <c r="H18092" s="113"/>
    </row>
    <row r="18093" spans="1:8">
      <c r="A18093" s="65"/>
      <c r="B18093" s="65"/>
      <c r="C18093" s="65"/>
      <c r="D18093" s="65"/>
      <c r="E18093" s="65"/>
      <c r="F18093" s="65"/>
      <c r="G18093" s="65"/>
      <c r="H18093" s="113"/>
    </row>
    <row r="18094" spans="1:8">
      <c r="A18094" s="65"/>
      <c r="B18094" s="65"/>
      <c r="C18094" s="65"/>
      <c r="D18094" s="65"/>
      <c r="E18094" s="65"/>
      <c r="F18094" s="65"/>
      <c r="G18094" s="65"/>
      <c r="H18094" s="113"/>
    </row>
    <row r="18095" spans="1:8">
      <c r="A18095" s="65"/>
      <c r="B18095" s="65"/>
      <c r="C18095" s="65"/>
      <c r="D18095" s="65"/>
      <c r="E18095" s="65"/>
      <c r="F18095" s="65"/>
      <c r="G18095" s="65"/>
      <c r="H18095" s="113"/>
    </row>
    <row r="18096" spans="1:8">
      <c r="A18096" s="65"/>
      <c r="B18096" s="65"/>
      <c r="C18096" s="65"/>
      <c r="D18096" s="65"/>
      <c r="E18096" s="65"/>
      <c r="F18096" s="65"/>
      <c r="G18096" s="65"/>
      <c r="H18096" s="113"/>
    </row>
    <row r="18097" spans="1:8">
      <c r="A18097" s="65"/>
      <c r="B18097" s="65"/>
      <c r="C18097" s="65"/>
      <c r="D18097" s="65"/>
      <c r="E18097" s="65"/>
      <c r="F18097" s="65"/>
      <c r="G18097" s="65"/>
      <c r="H18097" s="113"/>
    </row>
    <row r="18098" spans="1:8">
      <c r="A18098" s="65"/>
      <c r="B18098" s="65"/>
      <c r="C18098" s="65"/>
      <c r="D18098" s="65"/>
      <c r="E18098" s="65"/>
      <c r="F18098" s="65"/>
      <c r="G18098" s="65"/>
      <c r="H18098" s="113"/>
    </row>
    <row r="18099" spans="1:8">
      <c r="A18099" s="65"/>
      <c r="B18099" s="65"/>
      <c r="C18099" s="65"/>
      <c r="D18099" s="65"/>
      <c r="E18099" s="65"/>
      <c r="F18099" s="65"/>
      <c r="G18099" s="65"/>
      <c r="H18099" s="113"/>
    </row>
    <row r="18100" spans="1:8">
      <c r="A18100" s="65"/>
      <c r="B18100" s="65"/>
      <c r="C18100" s="65"/>
      <c r="D18100" s="65"/>
      <c r="E18100" s="65"/>
      <c r="F18100" s="65"/>
      <c r="G18100" s="65"/>
      <c r="H18100" s="113"/>
    </row>
    <row r="18101" spans="1:8">
      <c r="A18101" s="65"/>
      <c r="B18101" s="65"/>
      <c r="C18101" s="65"/>
      <c r="D18101" s="65"/>
      <c r="E18101" s="65"/>
      <c r="F18101" s="65"/>
      <c r="G18101" s="65"/>
      <c r="H18101" s="113"/>
    </row>
    <row r="18102" spans="1:8">
      <c r="A18102" s="65"/>
      <c r="B18102" s="65"/>
      <c r="C18102" s="65"/>
      <c r="D18102" s="65"/>
      <c r="E18102" s="65"/>
      <c r="F18102" s="65"/>
      <c r="G18102" s="65"/>
      <c r="H18102" s="113"/>
    </row>
    <row r="18103" spans="1:8">
      <c r="A18103" s="65"/>
      <c r="B18103" s="65"/>
      <c r="C18103" s="65"/>
      <c r="D18103" s="65"/>
      <c r="E18103" s="65"/>
      <c r="F18103" s="65"/>
      <c r="G18103" s="65"/>
      <c r="H18103" s="113"/>
    </row>
    <row r="18104" spans="1:8">
      <c r="A18104" s="65"/>
      <c r="B18104" s="65"/>
      <c r="C18104" s="65"/>
      <c r="D18104" s="65"/>
      <c r="E18104" s="65"/>
      <c r="F18104" s="65"/>
      <c r="G18104" s="65"/>
      <c r="H18104" s="113"/>
    </row>
    <row r="18105" spans="1:8">
      <c r="A18105" s="65"/>
      <c r="B18105" s="65"/>
      <c r="C18105" s="65"/>
      <c r="D18105" s="65"/>
      <c r="E18105" s="65"/>
      <c r="F18105" s="65"/>
      <c r="G18105" s="65"/>
      <c r="H18105" s="113"/>
    </row>
    <row r="18106" spans="1:8">
      <c r="A18106" s="65"/>
      <c r="B18106" s="65"/>
      <c r="C18106" s="65"/>
      <c r="D18106" s="65"/>
      <c r="E18106" s="65"/>
      <c r="F18106" s="65"/>
      <c r="G18106" s="65"/>
      <c r="H18106" s="113"/>
    </row>
    <row r="18107" spans="1:8">
      <c r="A18107" s="65"/>
      <c r="B18107" s="65"/>
      <c r="C18107" s="65"/>
      <c r="D18107" s="65"/>
      <c r="E18107" s="65"/>
      <c r="F18107" s="65"/>
      <c r="G18107" s="65"/>
      <c r="H18107" s="113"/>
    </row>
    <row r="18108" spans="1:8">
      <c r="A18108" s="65"/>
      <c r="B18108" s="65"/>
      <c r="C18108" s="65"/>
      <c r="D18108" s="65"/>
      <c r="E18108" s="65"/>
      <c r="F18108" s="65"/>
      <c r="G18108" s="65"/>
      <c r="H18108" s="113"/>
    </row>
    <row r="18109" spans="1:8">
      <c r="A18109" s="65"/>
      <c r="B18109" s="65"/>
      <c r="C18109" s="65"/>
      <c r="D18109" s="65"/>
      <c r="E18109" s="65"/>
      <c r="F18109" s="65"/>
      <c r="G18109" s="65"/>
      <c r="H18109" s="113"/>
    </row>
    <row r="18110" spans="1:8">
      <c r="A18110" s="65"/>
      <c r="B18110" s="65"/>
      <c r="C18110" s="65"/>
      <c r="D18110" s="65"/>
      <c r="E18110" s="65"/>
      <c r="F18110" s="65"/>
      <c r="G18110" s="65"/>
      <c r="H18110" s="113"/>
    </row>
    <row r="18111" spans="1:8">
      <c r="A18111" s="65"/>
      <c r="B18111" s="65"/>
      <c r="C18111" s="65"/>
      <c r="D18111" s="65"/>
      <c r="E18111" s="65"/>
      <c r="F18111" s="65"/>
      <c r="G18111" s="65"/>
      <c r="H18111" s="113"/>
    </row>
    <row r="18112" spans="1:8">
      <c r="A18112" s="65"/>
      <c r="B18112" s="65"/>
      <c r="C18112" s="65"/>
      <c r="D18112" s="65"/>
      <c r="E18112" s="65"/>
      <c r="F18112" s="65"/>
      <c r="G18112" s="65"/>
      <c r="H18112" s="113"/>
    </row>
    <row r="18113" spans="1:8">
      <c r="A18113" s="65"/>
      <c r="B18113" s="65"/>
      <c r="C18113" s="65"/>
      <c r="D18113" s="65"/>
      <c r="E18113" s="65"/>
      <c r="F18113" s="65"/>
      <c r="G18113" s="65"/>
      <c r="H18113" s="113"/>
    </row>
    <row r="18114" spans="1:8">
      <c r="A18114" s="65"/>
      <c r="B18114" s="65"/>
      <c r="C18114" s="65"/>
      <c r="D18114" s="65"/>
      <c r="E18114" s="65"/>
      <c r="F18114" s="65"/>
      <c r="G18114" s="65"/>
      <c r="H18114" s="113"/>
    </row>
    <row r="18115" spans="1:8">
      <c r="A18115" s="65"/>
      <c r="B18115" s="65"/>
      <c r="C18115" s="65"/>
      <c r="D18115" s="65"/>
      <c r="E18115" s="65"/>
      <c r="F18115" s="65"/>
      <c r="G18115" s="65"/>
      <c r="H18115" s="113"/>
    </row>
    <row r="18116" spans="1:8">
      <c r="A18116" s="65"/>
      <c r="B18116" s="65"/>
      <c r="C18116" s="65"/>
      <c r="D18116" s="65"/>
      <c r="E18116" s="65"/>
      <c r="F18116" s="65"/>
      <c r="G18116" s="65"/>
      <c r="H18116" s="113"/>
    </row>
    <row r="18117" spans="1:8">
      <c r="A18117" s="65"/>
      <c r="B18117" s="65"/>
      <c r="C18117" s="65"/>
      <c r="D18117" s="65"/>
      <c r="E18117" s="65"/>
      <c r="F18117" s="65"/>
      <c r="G18117" s="65"/>
      <c r="H18117" s="113"/>
    </row>
    <row r="18118" spans="1:8">
      <c r="A18118" s="65"/>
      <c r="B18118" s="65"/>
      <c r="C18118" s="65"/>
      <c r="D18118" s="65"/>
      <c r="E18118" s="65"/>
      <c r="F18118" s="65"/>
      <c r="G18118" s="65"/>
      <c r="H18118" s="113"/>
    </row>
    <row r="18119" spans="1:8">
      <c r="A18119" s="65"/>
      <c r="B18119" s="65"/>
      <c r="C18119" s="65"/>
      <c r="D18119" s="65"/>
      <c r="E18119" s="65"/>
      <c r="F18119" s="65"/>
      <c r="G18119" s="65"/>
      <c r="H18119" s="113"/>
    </row>
    <row r="18120" spans="1:8">
      <c r="A18120" s="65"/>
      <c r="B18120" s="65"/>
      <c r="C18120" s="65"/>
      <c r="D18120" s="65"/>
      <c r="E18120" s="65"/>
      <c r="F18120" s="65"/>
      <c r="G18120" s="65"/>
      <c r="H18120" s="113"/>
    </row>
    <row r="18121" spans="1:8">
      <c r="A18121" s="65"/>
      <c r="B18121" s="65"/>
      <c r="C18121" s="65"/>
      <c r="D18121" s="65"/>
      <c r="E18121" s="65"/>
      <c r="F18121" s="65"/>
      <c r="G18121" s="65"/>
      <c r="H18121" s="113"/>
    </row>
    <row r="18122" spans="1:8">
      <c r="A18122" s="65"/>
      <c r="B18122" s="65"/>
      <c r="C18122" s="65"/>
      <c r="D18122" s="65"/>
      <c r="E18122" s="65"/>
      <c r="F18122" s="65"/>
      <c r="G18122" s="65"/>
      <c r="H18122" s="113"/>
    </row>
    <row r="18123" spans="1:8">
      <c r="A18123" s="65"/>
      <c r="B18123" s="65"/>
      <c r="C18123" s="65"/>
      <c r="D18123" s="65"/>
      <c r="E18123" s="65"/>
      <c r="F18123" s="65"/>
      <c r="G18123" s="65"/>
      <c r="H18123" s="113"/>
    </row>
    <row r="18124" spans="1:8">
      <c r="A18124" s="65"/>
      <c r="B18124" s="65"/>
      <c r="C18124" s="65"/>
      <c r="D18124" s="65"/>
      <c r="E18124" s="65"/>
      <c r="F18124" s="65"/>
      <c r="G18124" s="65"/>
      <c r="H18124" s="113"/>
    </row>
    <row r="18125" spans="1:8">
      <c r="A18125" s="65"/>
      <c r="B18125" s="65"/>
      <c r="C18125" s="65"/>
      <c r="D18125" s="65"/>
      <c r="E18125" s="65"/>
      <c r="F18125" s="65"/>
      <c r="G18125" s="65"/>
      <c r="H18125" s="113"/>
    </row>
    <row r="18126" spans="1:8">
      <c r="A18126" s="65"/>
      <c r="B18126" s="65"/>
      <c r="C18126" s="65"/>
      <c r="D18126" s="65"/>
      <c r="E18126" s="65"/>
      <c r="F18126" s="65"/>
      <c r="G18126" s="65"/>
      <c r="H18126" s="113"/>
    </row>
    <row r="18127" spans="1:8">
      <c r="A18127" s="65"/>
      <c r="B18127" s="65"/>
      <c r="C18127" s="65"/>
      <c r="D18127" s="65"/>
      <c r="E18127" s="65"/>
      <c r="F18127" s="65"/>
      <c r="G18127" s="65"/>
      <c r="H18127" s="113"/>
    </row>
    <row r="18128" spans="1:8">
      <c r="A18128" s="65"/>
      <c r="B18128" s="65"/>
      <c r="C18128" s="65"/>
      <c r="D18128" s="65"/>
      <c r="E18128" s="65"/>
      <c r="F18128" s="65"/>
      <c r="G18128" s="65"/>
      <c r="H18128" s="113"/>
    </row>
    <row r="18129" spans="1:8">
      <c r="A18129" s="65"/>
      <c r="B18129" s="65"/>
      <c r="C18129" s="65"/>
      <c r="D18129" s="65"/>
      <c r="E18129" s="65"/>
      <c r="F18129" s="65"/>
      <c r="G18129" s="65"/>
      <c r="H18129" s="113"/>
    </row>
    <row r="18130" spans="1:8">
      <c r="A18130" s="65"/>
      <c r="B18130" s="65"/>
      <c r="C18130" s="65"/>
      <c r="D18130" s="65"/>
      <c r="E18130" s="65"/>
      <c r="F18130" s="65"/>
      <c r="G18130" s="65"/>
      <c r="H18130" s="113"/>
    </row>
    <row r="18131" spans="1:8">
      <c r="A18131" s="65"/>
      <c r="B18131" s="65"/>
      <c r="C18131" s="65"/>
      <c r="D18131" s="65"/>
      <c r="E18131" s="65"/>
      <c r="F18131" s="65"/>
      <c r="G18131" s="65"/>
      <c r="H18131" s="113"/>
    </row>
    <row r="18132" spans="1:8">
      <c r="A18132" s="65"/>
      <c r="B18132" s="65"/>
      <c r="C18132" s="65"/>
      <c r="D18132" s="65"/>
      <c r="E18132" s="65"/>
      <c r="F18132" s="65"/>
      <c r="G18132" s="65"/>
      <c r="H18132" s="113"/>
    </row>
    <row r="18133" spans="1:8">
      <c r="A18133" s="65"/>
      <c r="B18133" s="65"/>
      <c r="C18133" s="65"/>
      <c r="D18133" s="65"/>
      <c r="E18133" s="65"/>
      <c r="F18133" s="65"/>
      <c r="G18133" s="65"/>
      <c r="H18133" s="113"/>
    </row>
    <row r="18134" spans="1:8">
      <c r="A18134" s="65"/>
      <c r="B18134" s="65"/>
      <c r="C18134" s="65"/>
      <c r="D18134" s="65"/>
      <c r="E18134" s="65"/>
      <c r="F18134" s="65"/>
      <c r="G18134" s="65"/>
      <c r="H18134" s="113"/>
    </row>
    <row r="18135" spans="1:8">
      <c r="A18135" s="65"/>
      <c r="B18135" s="65"/>
      <c r="C18135" s="65"/>
      <c r="D18135" s="65"/>
      <c r="E18135" s="65"/>
      <c r="F18135" s="65"/>
      <c r="G18135" s="65"/>
      <c r="H18135" s="113"/>
    </row>
    <row r="18136" spans="1:8">
      <c r="A18136" s="65"/>
      <c r="B18136" s="65"/>
      <c r="C18136" s="65"/>
      <c r="D18136" s="65"/>
      <c r="E18136" s="65"/>
      <c r="F18136" s="65"/>
      <c r="G18136" s="65"/>
      <c r="H18136" s="113"/>
    </row>
    <row r="18137" spans="1:8">
      <c r="A18137" s="65"/>
      <c r="B18137" s="65"/>
      <c r="C18137" s="65"/>
      <c r="D18137" s="65"/>
      <c r="E18137" s="65"/>
      <c r="F18137" s="65"/>
      <c r="G18137" s="65"/>
      <c r="H18137" s="113"/>
    </row>
    <row r="18138" spans="1:8">
      <c r="A18138" s="65"/>
      <c r="B18138" s="65"/>
      <c r="C18138" s="65"/>
      <c r="D18138" s="65"/>
      <c r="E18138" s="65"/>
      <c r="F18138" s="65"/>
      <c r="G18138" s="65"/>
      <c r="H18138" s="113"/>
    </row>
    <row r="18139" spans="1:8">
      <c r="A18139" s="65"/>
      <c r="B18139" s="65"/>
      <c r="C18139" s="65"/>
      <c r="D18139" s="65"/>
      <c r="E18139" s="65"/>
      <c r="F18139" s="65"/>
      <c r="G18139" s="65"/>
      <c r="H18139" s="113"/>
    </row>
    <row r="18140" spans="1:8">
      <c r="A18140" s="65"/>
      <c r="B18140" s="65"/>
      <c r="C18140" s="65"/>
      <c r="D18140" s="65"/>
      <c r="E18140" s="65"/>
      <c r="F18140" s="65"/>
      <c r="G18140" s="65"/>
      <c r="H18140" s="113"/>
    </row>
    <row r="18141" spans="1:8">
      <c r="A18141" s="65"/>
      <c r="B18141" s="65"/>
      <c r="C18141" s="65"/>
      <c r="D18141" s="65"/>
      <c r="E18141" s="65"/>
      <c r="F18141" s="65"/>
      <c r="G18141" s="65"/>
      <c r="H18141" s="113"/>
    </row>
    <row r="18142" spans="1:8">
      <c r="A18142" s="65"/>
      <c r="B18142" s="65"/>
      <c r="C18142" s="65"/>
      <c r="D18142" s="65"/>
      <c r="E18142" s="65"/>
      <c r="F18142" s="65"/>
      <c r="G18142" s="65"/>
      <c r="H18142" s="113"/>
    </row>
    <row r="18143" spans="1:8">
      <c r="A18143" s="65"/>
      <c r="B18143" s="65"/>
      <c r="C18143" s="65"/>
      <c r="D18143" s="65"/>
      <c r="E18143" s="65"/>
      <c r="F18143" s="65"/>
      <c r="G18143" s="65"/>
      <c r="H18143" s="113"/>
    </row>
    <row r="18144" spans="1:8">
      <c r="A18144" s="65"/>
      <c r="B18144" s="65"/>
      <c r="C18144" s="65"/>
      <c r="D18144" s="65"/>
      <c r="E18144" s="65"/>
      <c r="F18144" s="65"/>
      <c r="G18144" s="65"/>
      <c r="H18144" s="113"/>
    </row>
    <row r="18145" spans="1:8">
      <c r="A18145" s="65"/>
      <c r="B18145" s="65"/>
      <c r="C18145" s="65"/>
      <c r="D18145" s="65"/>
      <c r="E18145" s="65"/>
      <c r="F18145" s="65"/>
      <c r="G18145" s="65"/>
      <c r="H18145" s="113"/>
    </row>
    <row r="18146" spans="1:8">
      <c r="A18146" s="65"/>
      <c r="B18146" s="65"/>
      <c r="C18146" s="65"/>
      <c r="D18146" s="65"/>
      <c r="E18146" s="65"/>
      <c r="F18146" s="65"/>
      <c r="G18146" s="65"/>
      <c r="H18146" s="113"/>
    </row>
    <row r="18147" spans="1:8">
      <c r="A18147" s="65"/>
      <c r="B18147" s="65"/>
      <c r="C18147" s="65"/>
      <c r="D18147" s="65"/>
      <c r="E18147" s="65"/>
      <c r="F18147" s="65"/>
      <c r="G18147" s="65"/>
      <c r="H18147" s="113"/>
    </row>
    <row r="18148" spans="1:8">
      <c r="A18148" s="65"/>
      <c r="B18148" s="65"/>
      <c r="C18148" s="65"/>
      <c r="D18148" s="65"/>
      <c r="E18148" s="65"/>
      <c r="F18148" s="65"/>
      <c r="G18148" s="65"/>
      <c r="H18148" s="113"/>
    </row>
    <row r="18149" spans="1:8">
      <c r="A18149" s="65"/>
      <c r="B18149" s="65"/>
      <c r="C18149" s="65"/>
      <c r="D18149" s="65"/>
      <c r="E18149" s="65"/>
      <c r="F18149" s="65"/>
      <c r="G18149" s="65"/>
      <c r="H18149" s="113"/>
    </row>
    <row r="18150" spans="1:8">
      <c r="A18150" s="65"/>
      <c r="B18150" s="65"/>
      <c r="C18150" s="65"/>
      <c r="D18150" s="65"/>
      <c r="E18150" s="65"/>
      <c r="F18150" s="65"/>
      <c r="G18150" s="65"/>
      <c r="H18150" s="113"/>
    </row>
    <row r="18151" spans="1:8">
      <c r="A18151" s="65"/>
      <c r="B18151" s="65"/>
      <c r="C18151" s="65"/>
      <c r="D18151" s="65"/>
      <c r="E18151" s="65"/>
      <c r="F18151" s="65"/>
      <c r="G18151" s="65"/>
      <c r="H18151" s="113"/>
    </row>
    <row r="18152" spans="1:8">
      <c r="A18152" s="65"/>
      <c r="B18152" s="65"/>
      <c r="C18152" s="65"/>
      <c r="D18152" s="65"/>
      <c r="E18152" s="65"/>
      <c r="F18152" s="65"/>
      <c r="G18152" s="65"/>
      <c r="H18152" s="113"/>
    </row>
    <row r="18153" spans="1:8">
      <c r="A18153" s="65"/>
      <c r="B18153" s="65"/>
      <c r="C18153" s="65"/>
      <c r="D18153" s="65"/>
      <c r="E18153" s="65"/>
      <c r="F18153" s="65"/>
      <c r="G18153" s="65"/>
      <c r="H18153" s="113"/>
    </row>
    <row r="18154" spans="1:8">
      <c r="A18154" s="65"/>
      <c r="B18154" s="65"/>
      <c r="C18154" s="65"/>
      <c r="D18154" s="65"/>
      <c r="E18154" s="65"/>
      <c r="F18154" s="65"/>
      <c r="G18154" s="65"/>
      <c r="H18154" s="113"/>
    </row>
    <row r="18155" spans="1:8">
      <c r="A18155" s="65"/>
      <c r="B18155" s="65"/>
      <c r="C18155" s="65"/>
      <c r="D18155" s="65"/>
      <c r="E18155" s="65"/>
      <c r="F18155" s="65"/>
      <c r="G18155" s="65"/>
      <c r="H18155" s="113"/>
    </row>
    <row r="18156" spans="1:8">
      <c r="A18156" s="65"/>
      <c r="B18156" s="65"/>
      <c r="C18156" s="65"/>
      <c r="D18156" s="65"/>
      <c r="E18156" s="65"/>
      <c r="F18156" s="65"/>
      <c r="G18156" s="65"/>
      <c r="H18156" s="113"/>
    </row>
    <row r="18157" spans="1:8">
      <c r="A18157" s="65"/>
      <c r="B18157" s="65"/>
      <c r="C18157" s="65"/>
      <c r="D18157" s="65"/>
      <c r="E18157" s="65"/>
      <c r="F18157" s="65"/>
      <c r="G18157" s="65"/>
      <c r="H18157" s="113"/>
    </row>
    <row r="18158" spans="1:8">
      <c r="A18158" s="65"/>
      <c r="B18158" s="65"/>
      <c r="C18158" s="65"/>
      <c r="D18158" s="65"/>
      <c r="E18158" s="65"/>
      <c r="F18158" s="65"/>
      <c r="G18158" s="65"/>
      <c r="H18158" s="113"/>
    </row>
    <row r="18159" spans="1:8">
      <c r="A18159" s="65"/>
      <c r="B18159" s="65"/>
      <c r="C18159" s="65"/>
      <c r="D18159" s="65"/>
      <c r="E18159" s="65"/>
      <c r="F18159" s="65"/>
      <c r="G18159" s="65"/>
      <c r="H18159" s="113"/>
    </row>
    <row r="18160" spans="1:8">
      <c r="A18160" s="65"/>
      <c r="B18160" s="65"/>
      <c r="C18160" s="65"/>
      <c r="D18160" s="65"/>
      <c r="E18160" s="65"/>
      <c r="F18160" s="65"/>
      <c r="G18160" s="65"/>
      <c r="H18160" s="113"/>
    </row>
    <row r="18161" spans="1:8">
      <c r="A18161" s="65"/>
      <c r="B18161" s="65"/>
      <c r="C18161" s="65"/>
      <c r="D18161" s="65"/>
      <c r="E18161" s="65"/>
      <c r="F18161" s="65"/>
      <c r="G18161" s="65"/>
      <c r="H18161" s="113"/>
    </row>
    <row r="18162" spans="1:8">
      <c r="A18162" s="65"/>
      <c r="B18162" s="65"/>
      <c r="C18162" s="65"/>
      <c r="D18162" s="65"/>
      <c r="E18162" s="65"/>
      <c r="F18162" s="65"/>
      <c r="G18162" s="65"/>
      <c r="H18162" s="113"/>
    </row>
    <row r="18163" spans="1:8">
      <c r="A18163" s="65"/>
      <c r="B18163" s="65"/>
      <c r="C18163" s="65"/>
      <c r="D18163" s="65"/>
      <c r="E18163" s="65"/>
      <c r="F18163" s="65"/>
      <c r="G18163" s="65"/>
      <c r="H18163" s="113"/>
    </row>
    <row r="18164" spans="1:8">
      <c r="A18164" s="65"/>
      <c r="B18164" s="65"/>
      <c r="C18164" s="65"/>
      <c r="D18164" s="65"/>
      <c r="E18164" s="65"/>
      <c r="F18164" s="65"/>
      <c r="G18164" s="65"/>
      <c r="H18164" s="113"/>
    </row>
    <row r="18165" spans="1:8">
      <c r="A18165" s="65"/>
      <c r="B18165" s="65"/>
      <c r="C18165" s="65"/>
      <c r="D18165" s="65"/>
      <c r="E18165" s="65"/>
      <c r="F18165" s="65"/>
      <c r="G18165" s="65"/>
      <c r="H18165" s="113"/>
    </row>
    <row r="18166" spans="1:8">
      <c r="A18166" s="65"/>
      <c r="B18166" s="65"/>
      <c r="C18166" s="65"/>
      <c r="D18166" s="65"/>
      <c r="E18166" s="65"/>
      <c r="F18166" s="65"/>
      <c r="G18166" s="65"/>
      <c r="H18166" s="113"/>
    </row>
    <row r="18167" spans="1:8">
      <c r="A18167" s="65"/>
      <c r="B18167" s="65"/>
      <c r="C18167" s="65"/>
      <c r="D18167" s="65"/>
      <c r="E18167" s="65"/>
      <c r="F18167" s="65"/>
      <c r="G18167" s="65"/>
      <c r="H18167" s="113"/>
    </row>
    <row r="18168" spans="1:8">
      <c r="A18168" s="65"/>
      <c r="B18168" s="65"/>
      <c r="C18168" s="65"/>
      <c r="D18168" s="65"/>
      <c r="E18168" s="65"/>
      <c r="F18168" s="65"/>
      <c r="G18168" s="65"/>
      <c r="H18168" s="113"/>
    </row>
    <row r="18169" spans="1:8">
      <c r="A18169" s="65"/>
      <c r="B18169" s="65"/>
      <c r="C18169" s="65"/>
      <c r="D18169" s="65"/>
      <c r="E18169" s="65"/>
      <c r="F18169" s="65"/>
      <c r="G18169" s="65"/>
      <c r="H18169" s="113"/>
    </row>
    <row r="18170" spans="1:8">
      <c r="A18170" s="65"/>
      <c r="B18170" s="65"/>
      <c r="C18170" s="65"/>
      <c r="D18170" s="65"/>
      <c r="E18170" s="65"/>
      <c r="F18170" s="65"/>
      <c r="G18170" s="65"/>
      <c r="H18170" s="113"/>
    </row>
    <row r="18171" spans="1:8">
      <c r="A18171" s="65"/>
      <c r="B18171" s="65"/>
      <c r="C18171" s="65"/>
      <c r="D18171" s="65"/>
      <c r="E18171" s="65"/>
      <c r="F18171" s="65"/>
      <c r="G18171" s="65"/>
      <c r="H18171" s="113"/>
    </row>
    <row r="18172" spans="1:8">
      <c r="A18172" s="65"/>
      <c r="B18172" s="65"/>
      <c r="C18172" s="65"/>
      <c r="D18172" s="65"/>
      <c r="E18172" s="65"/>
      <c r="F18172" s="65"/>
      <c r="G18172" s="65"/>
      <c r="H18172" s="113"/>
    </row>
    <row r="18173" spans="1:8">
      <c r="A18173" s="65"/>
      <c r="B18173" s="65"/>
      <c r="C18173" s="65"/>
      <c r="D18173" s="65"/>
      <c r="E18173" s="65"/>
      <c r="F18173" s="65"/>
      <c r="G18173" s="65"/>
      <c r="H18173" s="113"/>
    </row>
    <row r="18174" spans="1:8">
      <c r="A18174" s="65"/>
      <c r="B18174" s="65"/>
      <c r="C18174" s="65"/>
      <c r="D18174" s="65"/>
      <c r="E18174" s="65"/>
      <c r="F18174" s="65"/>
      <c r="G18174" s="65"/>
      <c r="H18174" s="113"/>
    </row>
    <row r="18175" spans="1:8">
      <c r="A18175" s="65"/>
      <c r="B18175" s="65"/>
      <c r="C18175" s="65"/>
      <c r="D18175" s="65"/>
      <c r="E18175" s="65"/>
      <c r="F18175" s="65"/>
      <c r="G18175" s="65"/>
      <c r="H18175" s="113"/>
    </row>
    <row r="18176" spans="1:8">
      <c r="A18176" s="65"/>
      <c r="B18176" s="65"/>
      <c r="C18176" s="65"/>
      <c r="D18176" s="65"/>
      <c r="E18176" s="65"/>
      <c r="F18176" s="65"/>
      <c r="G18176" s="65"/>
      <c r="H18176" s="113"/>
    </row>
    <row r="18177" spans="1:8">
      <c r="A18177" s="65"/>
      <c r="B18177" s="65"/>
      <c r="C18177" s="65"/>
      <c r="D18177" s="65"/>
      <c r="E18177" s="65"/>
      <c r="F18177" s="65"/>
      <c r="G18177" s="65"/>
      <c r="H18177" s="113"/>
    </row>
    <row r="18178" spans="1:8">
      <c r="A18178" s="65"/>
      <c r="B18178" s="65"/>
      <c r="C18178" s="65"/>
      <c r="D18178" s="65"/>
      <c r="E18178" s="65"/>
      <c r="F18178" s="65"/>
      <c r="G18178" s="65"/>
      <c r="H18178" s="113"/>
    </row>
    <row r="18179" spans="1:8">
      <c r="A18179" s="65"/>
      <c r="B18179" s="65"/>
      <c r="C18179" s="65"/>
      <c r="D18179" s="65"/>
      <c r="E18179" s="65"/>
      <c r="F18179" s="65"/>
      <c r="G18179" s="65"/>
      <c r="H18179" s="113"/>
    </row>
    <row r="18180" spans="1:8">
      <c r="A18180" s="65"/>
      <c r="B18180" s="65"/>
      <c r="C18180" s="65"/>
      <c r="D18180" s="65"/>
      <c r="E18180" s="65"/>
      <c r="F18180" s="65"/>
      <c r="G18180" s="65"/>
      <c r="H18180" s="113"/>
    </row>
    <row r="18181" spans="1:8">
      <c r="A18181" s="65"/>
      <c r="B18181" s="65"/>
      <c r="C18181" s="65"/>
      <c r="D18181" s="65"/>
      <c r="E18181" s="65"/>
      <c r="F18181" s="65"/>
      <c r="G18181" s="65"/>
      <c r="H18181" s="113"/>
    </row>
    <row r="18182" spans="1:8">
      <c r="A18182" s="65"/>
      <c r="B18182" s="65"/>
      <c r="C18182" s="65"/>
      <c r="D18182" s="65"/>
      <c r="E18182" s="65"/>
      <c r="F18182" s="65"/>
      <c r="G18182" s="65"/>
      <c r="H18182" s="113"/>
    </row>
    <row r="18183" spans="1:8">
      <c r="A18183" s="65"/>
      <c r="B18183" s="65"/>
      <c r="C18183" s="65"/>
      <c r="D18183" s="65"/>
      <c r="E18183" s="65"/>
      <c r="F18183" s="65"/>
      <c r="G18183" s="65"/>
      <c r="H18183" s="113"/>
    </row>
    <row r="18184" spans="1:8">
      <c r="A18184" s="65"/>
      <c r="B18184" s="65"/>
      <c r="C18184" s="65"/>
      <c r="D18184" s="65"/>
      <c r="E18184" s="65"/>
      <c r="F18184" s="65"/>
      <c r="G18184" s="65"/>
      <c r="H18184" s="113"/>
    </row>
    <row r="18185" spans="1:8">
      <c r="A18185" s="65"/>
      <c r="B18185" s="65"/>
      <c r="C18185" s="65"/>
      <c r="D18185" s="65"/>
      <c r="E18185" s="65"/>
      <c r="F18185" s="65"/>
      <c r="G18185" s="65"/>
      <c r="H18185" s="113"/>
    </row>
    <row r="18186" spans="1:8">
      <c r="A18186" s="65"/>
      <c r="B18186" s="65"/>
      <c r="C18186" s="65"/>
      <c r="D18186" s="65"/>
      <c r="E18186" s="65"/>
      <c r="F18186" s="65"/>
      <c r="G18186" s="65"/>
      <c r="H18186" s="113"/>
    </row>
    <row r="18187" spans="1:8">
      <c r="A18187" s="65"/>
      <c r="B18187" s="65"/>
      <c r="C18187" s="65"/>
      <c r="D18187" s="65"/>
      <c r="E18187" s="65"/>
      <c r="F18187" s="65"/>
      <c r="G18187" s="65"/>
      <c r="H18187" s="113"/>
    </row>
    <row r="18188" spans="1:8">
      <c r="A18188" s="65"/>
      <c r="B18188" s="65"/>
      <c r="C18188" s="65"/>
      <c r="D18188" s="65"/>
      <c r="E18188" s="65"/>
      <c r="F18188" s="65"/>
      <c r="G18188" s="65"/>
      <c r="H18188" s="113"/>
    </row>
    <row r="18189" spans="1:8">
      <c r="A18189" s="65"/>
      <c r="B18189" s="65"/>
      <c r="C18189" s="65"/>
      <c r="D18189" s="65"/>
      <c r="E18189" s="65"/>
      <c r="F18189" s="65"/>
      <c r="G18189" s="65"/>
      <c r="H18189" s="113"/>
    </row>
    <row r="18190" spans="1:8">
      <c r="A18190" s="65"/>
      <c r="B18190" s="65"/>
      <c r="C18190" s="65"/>
      <c r="D18190" s="65"/>
      <c r="E18190" s="65"/>
      <c r="F18190" s="65"/>
      <c r="G18190" s="65"/>
      <c r="H18190" s="113"/>
    </row>
    <row r="18191" spans="1:8">
      <c r="A18191" s="65"/>
      <c r="B18191" s="65"/>
      <c r="C18191" s="65"/>
      <c r="D18191" s="65"/>
      <c r="E18191" s="65"/>
      <c r="F18191" s="65"/>
      <c r="G18191" s="65"/>
      <c r="H18191" s="113"/>
    </row>
    <row r="18192" spans="1:8">
      <c r="A18192" s="65"/>
      <c r="B18192" s="65"/>
      <c r="C18192" s="65"/>
      <c r="D18192" s="65"/>
      <c r="E18192" s="65"/>
      <c r="F18192" s="65"/>
      <c r="G18192" s="65"/>
      <c r="H18192" s="113"/>
    </row>
    <row r="18193" spans="1:8">
      <c r="A18193" s="65"/>
      <c r="B18193" s="65"/>
      <c r="C18193" s="65"/>
      <c r="D18193" s="65"/>
      <c r="E18193" s="65"/>
      <c r="F18193" s="65"/>
      <c r="G18193" s="65"/>
      <c r="H18193" s="113"/>
    </row>
    <row r="18194" spans="1:8">
      <c r="A18194" s="65"/>
      <c r="B18194" s="65"/>
      <c r="C18194" s="65"/>
      <c r="D18194" s="65"/>
      <c r="E18194" s="65"/>
      <c r="F18194" s="65"/>
      <c r="G18194" s="65"/>
      <c r="H18194" s="113"/>
    </row>
    <row r="18195" spans="1:8">
      <c r="A18195" s="65"/>
      <c r="B18195" s="65"/>
      <c r="C18195" s="65"/>
      <c r="D18195" s="65"/>
      <c r="E18195" s="65"/>
      <c r="F18195" s="65"/>
      <c r="G18195" s="65"/>
      <c r="H18195" s="113"/>
    </row>
    <row r="18196" spans="1:8">
      <c r="A18196" s="65"/>
      <c r="B18196" s="65"/>
      <c r="C18196" s="65"/>
      <c r="D18196" s="65"/>
      <c r="E18196" s="65"/>
      <c r="F18196" s="65"/>
      <c r="G18196" s="65"/>
      <c r="H18196" s="113"/>
    </row>
    <row r="18197" spans="1:8">
      <c r="A18197" s="65"/>
      <c r="B18197" s="65"/>
      <c r="C18197" s="65"/>
      <c r="D18197" s="65"/>
      <c r="E18197" s="65"/>
      <c r="F18197" s="65"/>
      <c r="G18197" s="65"/>
      <c r="H18197" s="113"/>
    </row>
    <row r="18198" spans="1:8">
      <c r="A18198" s="65"/>
      <c r="B18198" s="65"/>
      <c r="C18198" s="65"/>
      <c r="D18198" s="65"/>
      <c r="E18198" s="65"/>
      <c r="F18198" s="65"/>
      <c r="G18198" s="65"/>
      <c r="H18198" s="113"/>
    </row>
    <row r="18199" spans="1:8">
      <c r="A18199" s="65"/>
      <c r="B18199" s="65"/>
      <c r="C18199" s="65"/>
      <c r="D18199" s="65"/>
      <c r="E18199" s="65"/>
      <c r="F18199" s="65"/>
      <c r="G18199" s="65"/>
      <c r="H18199" s="113"/>
    </row>
    <row r="18200" spans="1:8">
      <c r="A18200" s="65"/>
      <c r="B18200" s="65"/>
      <c r="C18200" s="65"/>
      <c r="D18200" s="65"/>
      <c r="E18200" s="65"/>
      <c r="F18200" s="65"/>
      <c r="G18200" s="65"/>
      <c r="H18200" s="113"/>
    </row>
    <row r="18201" spans="1:8">
      <c r="A18201" s="65"/>
      <c r="B18201" s="65"/>
      <c r="C18201" s="65"/>
      <c r="D18201" s="65"/>
      <c r="E18201" s="65"/>
      <c r="F18201" s="65"/>
      <c r="G18201" s="65"/>
      <c r="H18201" s="113"/>
    </row>
    <row r="18202" spans="1:8">
      <c r="A18202" s="65"/>
      <c r="B18202" s="65"/>
      <c r="C18202" s="65"/>
      <c r="D18202" s="65"/>
      <c r="E18202" s="65"/>
      <c r="F18202" s="65"/>
      <c r="G18202" s="65"/>
      <c r="H18202" s="113"/>
    </row>
    <row r="18203" spans="1:8">
      <c r="A18203" s="65"/>
      <c r="B18203" s="65"/>
      <c r="C18203" s="65"/>
      <c r="D18203" s="65"/>
      <c r="E18203" s="65"/>
      <c r="F18203" s="65"/>
      <c r="G18203" s="65"/>
      <c r="H18203" s="113"/>
    </row>
    <row r="18204" spans="1:8">
      <c r="A18204" s="65"/>
      <c r="B18204" s="65"/>
      <c r="C18204" s="65"/>
      <c r="D18204" s="65"/>
      <c r="E18204" s="65"/>
      <c r="F18204" s="65"/>
      <c r="G18204" s="65"/>
      <c r="H18204" s="113"/>
    </row>
    <row r="18205" spans="1:8">
      <c r="A18205" s="65"/>
      <c r="B18205" s="65"/>
      <c r="C18205" s="65"/>
      <c r="D18205" s="65"/>
      <c r="E18205" s="65"/>
      <c r="F18205" s="65"/>
      <c r="G18205" s="65"/>
      <c r="H18205" s="113"/>
    </row>
    <row r="18206" spans="1:8">
      <c r="A18206" s="65"/>
      <c r="B18206" s="65"/>
      <c r="C18206" s="65"/>
      <c r="D18206" s="65"/>
      <c r="E18206" s="65"/>
      <c r="F18206" s="65"/>
      <c r="G18206" s="65"/>
      <c r="H18206" s="113"/>
    </row>
    <row r="18207" spans="1:8">
      <c r="A18207" s="65"/>
      <c r="B18207" s="65"/>
      <c r="C18207" s="65"/>
      <c r="D18207" s="65"/>
      <c r="E18207" s="65"/>
      <c r="F18207" s="65"/>
      <c r="G18207" s="65"/>
      <c r="H18207" s="113"/>
    </row>
    <row r="18208" spans="1:8">
      <c r="A18208" s="65"/>
      <c r="B18208" s="65"/>
      <c r="C18208" s="65"/>
      <c r="D18208" s="65"/>
      <c r="E18208" s="65"/>
      <c r="F18208" s="65"/>
      <c r="G18208" s="65"/>
      <c r="H18208" s="113"/>
    </row>
    <row r="18209" spans="1:8">
      <c r="A18209" s="65"/>
      <c r="B18209" s="65"/>
      <c r="C18209" s="65"/>
      <c r="D18209" s="65"/>
      <c r="E18209" s="65"/>
      <c r="F18209" s="65"/>
      <c r="G18209" s="65"/>
      <c r="H18209" s="113"/>
    </row>
    <row r="18210" spans="1:8">
      <c r="A18210" s="65"/>
      <c r="B18210" s="65"/>
      <c r="C18210" s="65"/>
      <c r="D18210" s="65"/>
      <c r="E18210" s="65"/>
      <c r="F18210" s="65"/>
      <c r="G18210" s="65"/>
      <c r="H18210" s="113"/>
    </row>
    <row r="18211" spans="1:8">
      <c r="A18211" s="65"/>
      <c r="B18211" s="65"/>
      <c r="C18211" s="65"/>
      <c r="D18211" s="65"/>
      <c r="E18211" s="65"/>
      <c r="F18211" s="65"/>
      <c r="G18211" s="65"/>
      <c r="H18211" s="113"/>
    </row>
    <row r="18212" spans="1:8">
      <c r="A18212" s="65"/>
      <c r="B18212" s="65"/>
      <c r="C18212" s="65"/>
      <c r="D18212" s="65"/>
      <c r="E18212" s="65"/>
      <c r="F18212" s="65"/>
      <c r="G18212" s="65"/>
      <c r="H18212" s="113"/>
    </row>
    <row r="18213" spans="1:8">
      <c r="A18213" s="65"/>
      <c r="B18213" s="65"/>
      <c r="C18213" s="65"/>
      <c r="D18213" s="65"/>
      <c r="E18213" s="65"/>
      <c r="F18213" s="65"/>
      <c r="G18213" s="65"/>
      <c r="H18213" s="113"/>
    </row>
    <row r="18214" spans="1:8">
      <c r="A18214" s="65"/>
      <c r="B18214" s="65"/>
      <c r="C18214" s="65"/>
      <c r="D18214" s="65"/>
      <c r="E18214" s="65"/>
      <c r="F18214" s="65"/>
      <c r="G18214" s="65"/>
      <c r="H18214" s="113"/>
    </row>
    <row r="18215" spans="1:8">
      <c r="A18215" s="65"/>
      <c r="B18215" s="65"/>
      <c r="C18215" s="65"/>
      <c r="D18215" s="65"/>
      <c r="E18215" s="65"/>
      <c r="F18215" s="65"/>
      <c r="G18215" s="65"/>
      <c r="H18215" s="113"/>
    </row>
    <row r="18216" spans="1:8">
      <c r="A18216" s="65"/>
      <c r="B18216" s="65"/>
      <c r="C18216" s="65"/>
      <c r="D18216" s="65"/>
      <c r="E18216" s="65"/>
      <c r="F18216" s="65"/>
      <c r="G18216" s="65"/>
      <c r="H18216" s="113"/>
    </row>
    <row r="18217" spans="1:8">
      <c r="A18217" s="65"/>
      <c r="B18217" s="65"/>
      <c r="C18217" s="65"/>
      <c r="D18217" s="65"/>
      <c r="E18217" s="65"/>
      <c r="F18217" s="65"/>
      <c r="G18217" s="65"/>
      <c r="H18217" s="113"/>
    </row>
    <row r="18218" spans="1:8">
      <c r="A18218" s="65"/>
      <c r="B18218" s="65"/>
      <c r="C18218" s="65"/>
      <c r="D18218" s="65"/>
      <c r="E18218" s="65"/>
      <c r="F18218" s="65"/>
      <c r="G18218" s="65"/>
      <c r="H18218" s="113"/>
    </row>
    <row r="18219" spans="1:8">
      <c r="A18219" s="65"/>
      <c r="B18219" s="65"/>
      <c r="C18219" s="65"/>
      <c r="D18219" s="65"/>
      <c r="E18219" s="65"/>
      <c r="F18219" s="65"/>
      <c r="G18219" s="65"/>
      <c r="H18219" s="113"/>
    </row>
    <row r="18220" spans="1:8">
      <c r="A18220" s="65"/>
      <c r="B18220" s="65"/>
      <c r="C18220" s="65"/>
      <c r="D18220" s="65"/>
      <c r="E18220" s="65"/>
      <c r="F18220" s="65"/>
      <c r="G18220" s="65"/>
      <c r="H18220" s="113"/>
    </row>
    <row r="18221" spans="1:8">
      <c r="A18221" s="65"/>
      <c r="B18221" s="65"/>
      <c r="C18221" s="65"/>
      <c r="D18221" s="65"/>
      <c r="E18221" s="65"/>
      <c r="F18221" s="65"/>
      <c r="G18221" s="65"/>
      <c r="H18221" s="113"/>
    </row>
    <row r="18222" spans="1:8">
      <c r="A18222" s="65"/>
      <c r="B18222" s="65"/>
      <c r="C18222" s="65"/>
      <c r="D18222" s="65"/>
      <c r="E18222" s="65"/>
      <c r="F18222" s="65"/>
      <c r="G18222" s="65"/>
      <c r="H18222" s="113"/>
    </row>
    <row r="18223" spans="1:8">
      <c r="A18223" s="65"/>
      <c r="B18223" s="65"/>
      <c r="C18223" s="65"/>
      <c r="D18223" s="65"/>
      <c r="E18223" s="65"/>
      <c r="F18223" s="65"/>
      <c r="G18223" s="65"/>
      <c r="H18223" s="113"/>
    </row>
    <row r="18224" spans="1:8">
      <c r="A18224" s="65"/>
      <c r="B18224" s="65"/>
      <c r="C18224" s="65"/>
      <c r="D18224" s="65"/>
      <c r="E18224" s="65"/>
      <c r="F18224" s="65"/>
      <c r="G18224" s="65"/>
      <c r="H18224" s="113"/>
    </row>
    <row r="18225" spans="1:8">
      <c r="A18225" s="65"/>
      <c r="B18225" s="65"/>
      <c r="C18225" s="65"/>
      <c r="D18225" s="65"/>
      <c r="E18225" s="65"/>
      <c r="F18225" s="65"/>
      <c r="G18225" s="65"/>
      <c r="H18225" s="113"/>
    </row>
    <row r="18226" spans="1:8">
      <c r="A18226" s="65"/>
      <c r="B18226" s="65"/>
      <c r="C18226" s="65"/>
      <c r="D18226" s="65"/>
      <c r="E18226" s="65"/>
      <c r="F18226" s="65"/>
      <c r="G18226" s="65"/>
      <c r="H18226" s="113"/>
    </row>
    <row r="18227" spans="1:8">
      <c r="A18227" s="65"/>
      <c r="B18227" s="65"/>
      <c r="C18227" s="65"/>
      <c r="D18227" s="65"/>
      <c r="E18227" s="65"/>
      <c r="F18227" s="65"/>
      <c r="G18227" s="65"/>
      <c r="H18227" s="113"/>
    </row>
    <row r="18228" spans="1:8">
      <c r="A18228" s="65"/>
      <c r="B18228" s="65"/>
      <c r="C18228" s="65"/>
      <c r="D18228" s="65"/>
      <c r="E18228" s="65"/>
      <c r="F18228" s="65"/>
      <c r="G18228" s="65"/>
      <c r="H18228" s="113"/>
    </row>
    <row r="18229" spans="1:8">
      <c r="A18229" s="65"/>
      <c r="B18229" s="65"/>
      <c r="C18229" s="65"/>
      <c r="D18229" s="65"/>
      <c r="E18229" s="65"/>
      <c r="F18229" s="65"/>
      <c r="G18229" s="65"/>
      <c r="H18229" s="113"/>
    </row>
    <row r="18230" spans="1:8">
      <c r="A18230" s="65"/>
      <c r="B18230" s="65"/>
      <c r="C18230" s="65"/>
      <c r="D18230" s="65"/>
      <c r="E18230" s="65"/>
      <c r="F18230" s="65"/>
      <c r="G18230" s="65"/>
      <c r="H18230" s="113"/>
    </row>
    <row r="18231" spans="1:8">
      <c r="A18231" s="65"/>
      <c r="B18231" s="65"/>
      <c r="C18231" s="65"/>
      <c r="D18231" s="65"/>
      <c r="E18231" s="65"/>
      <c r="F18231" s="65"/>
      <c r="G18231" s="65"/>
      <c r="H18231" s="113"/>
    </row>
    <row r="18232" spans="1:8">
      <c r="A18232" s="65"/>
      <c r="B18232" s="65"/>
      <c r="C18232" s="65"/>
      <c r="D18232" s="65"/>
      <c r="E18232" s="65"/>
      <c r="F18232" s="65"/>
      <c r="G18232" s="65"/>
      <c r="H18232" s="113"/>
    </row>
    <row r="18233" spans="1:8">
      <c r="A18233" s="65"/>
      <c r="B18233" s="65"/>
      <c r="C18233" s="65"/>
      <c r="D18233" s="65"/>
      <c r="E18233" s="65"/>
      <c r="F18233" s="65"/>
      <c r="G18233" s="65"/>
      <c r="H18233" s="113"/>
    </row>
    <row r="18234" spans="1:8">
      <c r="A18234" s="65"/>
      <c r="B18234" s="65"/>
      <c r="C18234" s="65"/>
      <c r="D18234" s="65"/>
      <c r="E18234" s="65"/>
      <c r="F18234" s="65"/>
      <c r="G18234" s="65"/>
      <c r="H18234" s="113"/>
    </row>
    <row r="18235" spans="1:8">
      <c r="A18235" s="65"/>
      <c r="B18235" s="65"/>
      <c r="C18235" s="65"/>
      <c r="D18235" s="65"/>
      <c r="E18235" s="65"/>
      <c r="F18235" s="65"/>
      <c r="G18235" s="65"/>
      <c r="H18235" s="113"/>
    </row>
    <row r="18236" spans="1:8">
      <c r="A18236" s="65"/>
      <c r="B18236" s="65"/>
      <c r="C18236" s="65"/>
      <c r="D18236" s="65"/>
      <c r="E18236" s="65"/>
      <c r="F18236" s="65"/>
      <c r="G18236" s="65"/>
      <c r="H18236" s="113"/>
    </row>
    <row r="18237" spans="1:8">
      <c r="A18237" s="65"/>
      <c r="B18237" s="65"/>
      <c r="C18237" s="65"/>
      <c r="D18237" s="65"/>
      <c r="E18237" s="65"/>
      <c r="F18237" s="65"/>
      <c r="G18237" s="65"/>
      <c r="H18237" s="113"/>
    </row>
    <row r="18238" spans="1:8">
      <c r="A18238" s="65"/>
      <c r="B18238" s="65"/>
      <c r="C18238" s="65"/>
      <c r="D18238" s="65"/>
      <c r="E18238" s="65"/>
      <c r="F18238" s="65"/>
      <c r="G18238" s="65"/>
      <c r="H18238" s="113"/>
    </row>
    <row r="18239" spans="1:8">
      <c r="A18239" s="65"/>
      <c r="B18239" s="65"/>
      <c r="C18239" s="65"/>
      <c r="D18239" s="65"/>
      <c r="E18239" s="65"/>
      <c r="F18239" s="65"/>
      <c r="G18239" s="65"/>
      <c r="H18239" s="113"/>
    </row>
    <row r="18240" spans="1:8">
      <c r="A18240" s="65"/>
      <c r="B18240" s="65"/>
      <c r="C18240" s="65"/>
      <c r="D18240" s="65"/>
      <c r="E18240" s="65"/>
      <c r="F18240" s="65"/>
      <c r="G18240" s="65"/>
      <c r="H18240" s="113"/>
    </row>
    <row r="18241" spans="1:8">
      <c r="A18241" s="65"/>
      <c r="B18241" s="65"/>
      <c r="C18241" s="65"/>
      <c r="D18241" s="65"/>
      <c r="E18241" s="65"/>
      <c r="F18241" s="65"/>
      <c r="G18241" s="65"/>
      <c r="H18241" s="113"/>
    </row>
    <row r="18242" spans="1:8">
      <c r="A18242" s="65"/>
      <c r="B18242" s="65"/>
      <c r="C18242" s="65"/>
      <c r="D18242" s="65"/>
      <c r="E18242" s="65"/>
      <c r="F18242" s="65"/>
      <c r="G18242" s="65"/>
      <c r="H18242" s="113"/>
    </row>
    <row r="18243" spans="1:8">
      <c r="A18243" s="65"/>
      <c r="B18243" s="65"/>
      <c r="C18243" s="65"/>
      <c r="D18243" s="65"/>
      <c r="E18243" s="65"/>
      <c r="F18243" s="65"/>
      <c r="G18243" s="65"/>
      <c r="H18243" s="113"/>
    </row>
    <row r="18244" spans="1:8">
      <c r="A18244" s="65"/>
      <c r="B18244" s="65"/>
      <c r="C18244" s="65"/>
      <c r="D18244" s="65"/>
      <c r="E18244" s="65"/>
      <c r="F18244" s="65"/>
      <c r="G18244" s="65"/>
      <c r="H18244" s="113"/>
    </row>
    <row r="18245" spans="1:8">
      <c r="A18245" s="65"/>
      <c r="B18245" s="65"/>
      <c r="C18245" s="65"/>
      <c r="D18245" s="65"/>
      <c r="E18245" s="65"/>
      <c r="F18245" s="65"/>
      <c r="G18245" s="65"/>
      <c r="H18245" s="113"/>
    </row>
    <row r="18246" spans="1:8">
      <c r="A18246" s="65"/>
      <c r="B18246" s="65"/>
      <c r="C18246" s="65"/>
      <c r="D18246" s="65"/>
      <c r="E18246" s="65"/>
      <c r="F18246" s="65"/>
      <c r="G18246" s="65"/>
      <c r="H18246" s="113"/>
    </row>
    <row r="18247" spans="1:8">
      <c r="A18247" s="65"/>
      <c r="B18247" s="65"/>
      <c r="C18247" s="65"/>
      <c r="D18247" s="65"/>
      <c r="E18247" s="65"/>
      <c r="F18247" s="65"/>
      <c r="G18247" s="65"/>
      <c r="H18247" s="113"/>
    </row>
    <row r="18248" spans="1:8">
      <c r="A18248" s="65"/>
      <c r="B18248" s="65"/>
      <c r="C18248" s="65"/>
      <c r="D18248" s="65"/>
      <c r="E18248" s="65"/>
      <c r="F18248" s="65"/>
      <c r="G18248" s="65"/>
      <c r="H18248" s="113"/>
    </row>
    <row r="18249" spans="1:8">
      <c r="A18249" s="65"/>
      <c r="B18249" s="65"/>
      <c r="C18249" s="65"/>
      <c r="D18249" s="65"/>
      <c r="E18249" s="65"/>
      <c r="F18249" s="65"/>
      <c r="G18249" s="65"/>
      <c r="H18249" s="113"/>
    </row>
    <row r="18250" spans="1:8">
      <c r="A18250" s="65"/>
      <c r="B18250" s="65"/>
      <c r="C18250" s="65"/>
      <c r="D18250" s="65"/>
      <c r="E18250" s="65"/>
      <c r="F18250" s="65"/>
      <c r="G18250" s="65"/>
      <c r="H18250" s="113"/>
    </row>
    <row r="18251" spans="1:8">
      <c r="A18251" s="65"/>
      <c r="B18251" s="65"/>
      <c r="C18251" s="65"/>
      <c r="D18251" s="65"/>
      <c r="E18251" s="65"/>
      <c r="F18251" s="65"/>
      <c r="G18251" s="65"/>
      <c r="H18251" s="113"/>
    </row>
    <row r="18252" spans="1:8">
      <c r="A18252" s="65"/>
      <c r="B18252" s="65"/>
      <c r="C18252" s="65"/>
      <c r="D18252" s="65"/>
      <c r="E18252" s="65"/>
      <c r="F18252" s="65"/>
      <c r="G18252" s="65"/>
      <c r="H18252" s="113"/>
    </row>
    <row r="18253" spans="1:8">
      <c r="A18253" s="65"/>
      <c r="B18253" s="65"/>
      <c r="C18253" s="65"/>
      <c r="D18253" s="65"/>
      <c r="E18253" s="65"/>
      <c r="F18253" s="65"/>
      <c r="G18253" s="65"/>
      <c r="H18253" s="113"/>
    </row>
    <row r="18254" spans="1:8">
      <c r="A18254" s="65"/>
      <c r="B18254" s="65"/>
      <c r="C18254" s="65"/>
      <c r="D18254" s="65"/>
      <c r="E18254" s="65"/>
      <c r="F18254" s="65"/>
      <c r="G18254" s="65"/>
      <c r="H18254" s="113"/>
    </row>
    <row r="18255" spans="1:8">
      <c r="A18255" s="65"/>
      <c r="B18255" s="65"/>
      <c r="C18255" s="65"/>
      <c r="D18255" s="65"/>
      <c r="E18255" s="65"/>
      <c r="F18255" s="65"/>
      <c r="G18255" s="65"/>
      <c r="H18255" s="113"/>
    </row>
    <row r="18256" spans="1:8">
      <c r="A18256" s="65"/>
      <c r="B18256" s="65"/>
      <c r="C18256" s="65"/>
      <c r="D18256" s="65"/>
      <c r="E18256" s="65"/>
      <c r="F18256" s="65"/>
      <c r="G18256" s="65"/>
      <c r="H18256" s="113"/>
    </row>
    <row r="18257" spans="1:8">
      <c r="A18257" s="65"/>
      <c r="B18257" s="65"/>
      <c r="C18257" s="65"/>
      <c r="D18257" s="65"/>
      <c r="E18257" s="65"/>
      <c r="F18257" s="65"/>
      <c r="G18257" s="65"/>
      <c r="H18257" s="113"/>
    </row>
    <row r="18258" spans="1:8">
      <c r="A18258" s="65"/>
      <c r="B18258" s="65"/>
      <c r="C18258" s="65"/>
      <c r="D18258" s="65"/>
      <c r="E18258" s="65"/>
      <c r="F18258" s="65"/>
      <c r="G18258" s="65"/>
      <c r="H18258" s="113"/>
    </row>
    <row r="18259" spans="1:8">
      <c r="A18259" s="65"/>
      <c r="B18259" s="65"/>
      <c r="C18259" s="65"/>
      <c r="D18259" s="65"/>
      <c r="E18259" s="65"/>
      <c r="F18259" s="65"/>
      <c r="G18259" s="65"/>
      <c r="H18259" s="113"/>
    </row>
    <row r="18260" spans="1:8">
      <c r="A18260" s="65"/>
      <c r="B18260" s="65"/>
      <c r="C18260" s="65"/>
      <c r="D18260" s="65"/>
      <c r="E18260" s="65"/>
      <c r="F18260" s="65"/>
      <c r="G18260" s="65"/>
      <c r="H18260" s="113"/>
    </row>
    <row r="18261" spans="1:8">
      <c r="A18261" s="65"/>
      <c r="B18261" s="65"/>
      <c r="C18261" s="65"/>
      <c r="D18261" s="65"/>
      <c r="E18261" s="65"/>
      <c r="F18261" s="65"/>
      <c r="G18261" s="65"/>
      <c r="H18261" s="113"/>
    </row>
    <row r="18262" spans="1:8">
      <c r="A18262" s="65"/>
      <c r="B18262" s="65"/>
      <c r="C18262" s="65"/>
      <c r="D18262" s="65"/>
      <c r="E18262" s="65"/>
      <c r="F18262" s="65"/>
      <c r="G18262" s="65"/>
      <c r="H18262" s="113"/>
    </row>
    <row r="18263" spans="1:8">
      <c r="A18263" s="65"/>
      <c r="B18263" s="65"/>
      <c r="C18263" s="65"/>
      <c r="D18263" s="65"/>
      <c r="E18263" s="65"/>
      <c r="F18263" s="65"/>
      <c r="G18263" s="65"/>
      <c r="H18263" s="113"/>
    </row>
    <row r="18264" spans="1:8">
      <c r="A18264" s="65"/>
      <c r="B18264" s="65"/>
      <c r="C18264" s="65"/>
      <c r="D18264" s="65"/>
      <c r="E18264" s="65"/>
      <c r="F18264" s="65"/>
      <c r="G18264" s="65"/>
      <c r="H18264" s="113"/>
    </row>
    <row r="18265" spans="1:8">
      <c r="A18265" s="65"/>
      <c r="B18265" s="65"/>
      <c r="C18265" s="65"/>
      <c r="D18265" s="65"/>
      <c r="E18265" s="65"/>
      <c r="F18265" s="65"/>
      <c r="G18265" s="65"/>
      <c r="H18265" s="113"/>
    </row>
    <row r="18266" spans="1:8">
      <c r="A18266" s="65"/>
      <c r="B18266" s="65"/>
      <c r="C18266" s="65"/>
      <c r="D18266" s="65"/>
      <c r="E18266" s="65"/>
      <c r="F18266" s="65"/>
      <c r="G18266" s="65"/>
      <c r="H18266" s="113"/>
    </row>
    <row r="18267" spans="1:8">
      <c r="A18267" s="65"/>
      <c r="B18267" s="65"/>
      <c r="C18267" s="65"/>
      <c r="D18267" s="65"/>
      <c r="E18267" s="65"/>
      <c r="F18267" s="65"/>
      <c r="G18267" s="65"/>
      <c r="H18267" s="113"/>
    </row>
    <row r="18268" spans="1:8">
      <c r="A18268" s="65"/>
      <c r="B18268" s="65"/>
      <c r="C18268" s="65"/>
      <c r="D18268" s="65"/>
      <c r="E18268" s="65"/>
      <c r="F18268" s="65"/>
      <c r="G18268" s="65"/>
      <c r="H18268" s="113"/>
    </row>
    <row r="18269" spans="1:8">
      <c r="A18269" s="65"/>
      <c r="B18269" s="65"/>
      <c r="C18269" s="65"/>
      <c r="D18269" s="65"/>
      <c r="E18269" s="65"/>
      <c r="F18269" s="65"/>
      <c r="G18269" s="65"/>
      <c r="H18269" s="113"/>
    </row>
    <row r="18270" spans="1:8">
      <c r="A18270" s="65"/>
      <c r="B18270" s="65"/>
      <c r="C18270" s="65"/>
      <c r="D18270" s="65"/>
      <c r="E18270" s="65"/>
      <c r="F18270" s="65"/>
      <c r="G18270" s="65"/>
      <c r="H18270" s="113"/>
    </row>
    <row r="18271" spans="1:8">
      <c r="A18271" s="65"/>
      <c r="B18271" s="65"/>
      <c r="C18271" s="65"/>
      <c r="D18271" s="65"/>
      <c r="E18271" s="65"/>
      <c r="F18271" s="65"/>
      <c r="G18271" s="65"/>
      <c r="H18271" s="113"/>
    </row>
    <row r="18272" spans="1:8">
      <c r="A18272" s="65"/>
      <c r="B18272" s="65"/>
      <c r="C18272" s="65"/>
      <c r="D18272" s="65"/>
      <c r="E18272" s="65"/>
      <c r="F18272" s="65"/>
      <c r="G18272" s="65"/>
      <c r="H18272" s="113"/>
    </row>
    <row r="18273" spans="1:8">
      <c r="A18273" s="65"/>
      <c r="B18273" s="65"/>
      <c r="C18273" s="65"/>
      <c r="D18273" s="65"/>
      <c r="E18273" s="65"/>
      <c r="F18273" s="65"/>
      <c r="G18273" s="65"/>
      <c r="H18273" s="113"/>
    </row>
    <row r="18274" spans="1:8">
      <c r="A18274" s="65"/>
      <c r="B18274" s="65"/>
      <c r="C18274" s="65"/>
      <c r="D18274" s="65"/>
      <c r="E18274" s="65"/>
      <c r="F18274" s="65"/>
      <c r="G18274" s="65"/>
      <c r="H18274" s="113"/>
    </row>
    <row r="18275" spans="1:8">
      <c r="A18275" s="65"/>
      <c r="B18275" s="65"/>
      <c r="C18275" s="65"/>
      <c r="D18275" s="65"/>
      <c r="E18275" s="65"/>
      <c r="F18275" s="65"/>
      <c r="G18275" s="65"/>
      <c r="H18275" s="113"/>
    </row>
    <row r="18276" spans="1:8">
      <c r="A18276" s="65"/>
      <c r="B18276" s="65"/>
      <c r="C18276" s="65"/>
      <c r="D18276" s="65"/>
      <c r="E18276" s="65"/>
      <c r="F18276" s="65"/>
      <c r="G18276" s="65"/>
      <c r="H18276" s="113"/>
    </row>
    <row r="18277" spans="1:8">
      <c r="A18277" s="65"/>
      <c r="B18277" s="65"/>
      <c r="C18277" s="65"/>
      <c r="D18277" s="65"/>
      <c r="E18277" s="65"/>
      <c r="F18277" s="65"/>
      <c r="G18277" s="65"/>
      <c r="H18277" s="113"/>
    </row>
    <row r="18278" spans="1:8">
      <c r="A18278" s="65"/>
      <c r="B18278" s="65"/>
      <c r="C18278" s="65"/>
      <c r="D18278" s="65"/>
      <c r="E18278" s="65"/>
      <c r="F18278" s="65"/>
      <c r="G18278" s="65"/>
      <c r="H18278" s="113"/>
    </row>
    <row r="18279" spans="1:8">
      <c r="A18279" s="65"/>
      <c r="B18279" s="65"/>
      <c r="C18279" s="65"/>
      <c r="D18279" s="65"/>
      <c r="E18279" s="65"/>
      <c r="F18279" s="65"/>
      <c r="G18279" s="65"/>
      <c r="H18279" s="113"/>
    </row>
    <row r="18280" spans="1:8">
      <c r="A18280" s="65"/>
      <c r="B18280" s="65"/>
      <c r="C18280" s="65"/>
      <c r="D18280" s="65"/>
      <c r="E18280" s="65"/>
      <c r="F18280" s="65"/>
      <c r="G18280" s="65"/>
      <c r="H18280" s="113"/>
    </row>
    <row r="18281" spans="1:8">
      <c r="A18281" s="65"/>
      <c r="B18281" s="65"/>
      <c r="C18281" s="65"/>
      <c r="D18281" s="65"/>
      <c r="E18281" s="65"/>
      <c r="F18281" s="65"/>
      <c r="G18281" s="65"/>
      <c r="H18281" s="113"/>
    </row>
    <row r="18282" spans="1:8">
      <c r="A18282" s="65"/>
      <c r="B18282" s="65"/>
      <c r="C18282" s="65"/>
      <c r="D18282" s="65"/>
      <c r="E18282" s="65"/>
      <c r="F18282" s="65"/>
      <c r="G18282" s="65"/>
      <c r="H18282" s="113"/>
    </row>
    <row r="18283" spans="1:8">
      <c r="A18283" s="65"/>
      <c r="B18283" s="65"/>
      <c r="C18283" s="65"/>
      <c r="D18283" s="65"/>
      <c r="E18283" s="65"/>
      <c r="F18283" s="65"/>
      <c r="G18283" s="65"/>
      <c r="H18283" s="113"/>
    </row>
    <row r="18284" spans="1:8">
      <c r="A18284" s="65"/>
      <c r="B18284" s="65"/>
      <c r="C18284" s="65"/>
      <c r="D18284" s="65"/>
      <c r="E18284" s="65"/>
      <c r="F18284" s="65"/>
      <c r="G18284" s="65"/>
      <c r="H18284" s="113"/>
    </row>
    <row r="18285" spans="1:8">
      <c r="A18285" s="65"/>
      <c r="B18285" s="65"/>
      <c r="C18285" s="65"/>
      <c r="D18285" s="65"/>
      <c r="E18285" s="65"/>
      <c r="F18285" s="65"/>
      <c r="G18285" s="65"/>
      <c r="H18285" s="113"/>
    </row>
    <row r="18286" spans="1:8">
      <c r="A18286" s="65"/>
      <c r="B18286" s="65"/>
      <c r="C18286" s="65"/>
      <c r="D18286" s="65"/>
      <c r="E18286" s="65"/>
      <c r="F18286" s="65"/>
      <c r="G18286" s="65"/>
      <c r="H18286" s="113"/>
    </row>
    <row r="18287" spans="1:8">
      <c r="A18287" s="65"/>
      <c r="B18287" s="65"/>
      <c r="C18287" s="65"/>
      <c r="D18287" s="65"/>
      <c r="E18287" s="65"/>
      <c r="F18287" s="65"/>
      <c r="G18287" s="65"/>
      <c r="H18287" s="113"/>
    </row>
    <row r="18288" spans="1:8">
      <c r="A18288" s="65"/>
      <c r="B18288" s="65"/>
      <c r="C18288" s="65"/>
      <c r="D18288" s="65"/>
      <c r="E18288" s="65"/>
      <c r="F18288" s="65"/>
      <c r="G18288" s="65"/>
      <c r="H18288" s="113"/>
    </row>
    <row r="18289" spans="1:8">
      <c r="A18289" s="65"/>
      <c r="B18289" s="65"/>
      <c r="C18289" s="65"/>
      <c r="D18289" s="65"/>
      <c r="E18289" s="65"/>
      <c r="F18289" s="65"/>
      <c r="G18289" s="65"/>
      <c r="H18289" s="113"/>
    </row>
    <row r="18290" spans="1:8">
      <c r="A18290" s="65"/>
      <c r="B18290" s="65"/>
      <c r="C18290" s="65"/>
      <c r="D18290" s="65"/>
      <c r="E18290" s="65"/>
      <c r="F18290" s="65"/>
      <c r="G18290" s="65"/>
      <c r="H18290" s="113"/>
    </row>
    <row r="18291" spans="1:8">
      <c r="A18291" s="65"/>
      <c r="B18291" s="65"/>
      <c r="C18291" s="65"/>
      <c r="D18291" s="65"/>
      <c r="E18291" s="65"/>
      <c r="F18291" s="65"/>
      <c r="G18291" s="65"/>
      <c r="H18291" s="113"/>
    </row>
    <row r="18292" spans="1:8">
      <c r="A18292" s="65"/>
      <c r="B18292" s="65"/>
      <c r="C18292" s="65"/>
      <c r="D18292" s="65"/>
      <c r="E18292" s="65"/>
      <c r="F18292" s="65"/>
      <c r="G18292" s="65"/>
      <c r="H18292" s="113"/>
    </row>
    <row r="18293" spans="1:8">
      <c r="A18293" s="65"/>
      <c r="B18293" s="65"/>
      <c r="C18293" s="65"/>
      <c r="D18293" s="65"/>
      <c r="E18293" s="65"/>
      <c r="F18293" s="65"/>
      <c r="G18293" s="65"/>
      <c r="H18293" s="113"/>
    </row>
    <row r="18294" spans="1:8">
      <c r="A18294" s="65"/>
      <c r="B18294" s="65"/>
      <c r="C18294" s="65"/>
      <c r="D18294" s="65"/>
      <c r="E18294" s="65"/>
      <c r="F18294" s="65"/>
      <c r="G18294" s="65"/>
      <c r="H18294" s="113"/>
    </row>
    <row r="18295" spans="1:8">
      <c r="A18295" s="65"/>
      <c r="B18295" s="65"/>
      <c r="C18295" s="65"/>
      <c r="D18295" s="65"/>
      <c r="E18295" s="65"/>
      <c r="F18295" s="65"/>
      <c r="G18295" s="65"/>
      <c r="H18295" s="113"/>
    </row>
    <row r="18296" spans="1:8">
      <c r="A18296" s="65"/>
      <c r="B18296" s="65"/>
      <c r="C18296" s="65"/>
      <c r="D18296" s="65"/>
      <c r="E18296" s="65"/>
      <c r="F18296" s="65"/>
      <c r="G18296" s="65"/>
      <c r="H18296" s="113"/>
    </row>
    <row r="18297" spans="1:8">
      <c r="A18297" s="65"/>
      <c r="B18297" s="65"/>
      <c r="C18297" s="65"/>
      <c r="D18297" s="65"/>
      <c r="E18297" s="65"/>
      <c r="F18297" s="65"/>
      <c r="G18297" s="65"/>
      <c r="H18297" s="113"/>
    </row>
    <row r="18298" spans="1:8">
      <c r="A18298" s="65"/>
      <c r="B18298" s="65"/>
      <c r="C18298" s="65"/>
      <c r="D18298" s="65"/>
      <c r="E18298" s="65"/>
      <c r="F18298" s="65"/>
      <c r="G18298" s="65"/>
      <c r="H18298" s="113"/>
    </row>
    <row r="18299" spans="1:8">
      <c r="A18299" s="65"/>
      <c r="B18299" s="65"/>
      <c r="C18299" s="65"/>
      <c r="D18299" s="65"/>
      <c r="E18299" s="65"/>
      <c r="F18299" s="65"/>
      <c r="G18299" s="65"/>
      <c r="H18299" s="113"/>
    </row>
    <row r="18300" spans="1:8">
      <c r="A18300" s="65"/>
      <c r="B18300" s="65"/>
      <c r="C18300" s="65"/>
      <c r="D18300" s="65"/>
      <c r="E18300" s="65"/>
      <c r="F18300" s="65"/>
      <c r="G18300" s="65"/>
      <c r="H18300" s="113"/>
    </row>
    <row r="18301" spans="1:8">
      <c r="A18301" s="65"/>
      <c r="B18301" s="65"/>
      <c r="C18301" s="65"/>
      <c r="D18301" s="65"/>
      <c r="E18301" s="65"/>
      <c r="F18301" s="65"/>
      <c r="G18301" s="65"/>
      <c r="H18301" s="113"/>
    </row>
    <row r="18302" spans="1:8">
      <c r="A18302" s="65"/>
      <c r="B18302" s="65"/>
      <c r="C18302" s="65"/>
      <c r="D18302" s="65"/>
      <c r="E18302" s="65"/>
      <c r="F18302" s="65"/>
      <c r="G18302" s="65"/>
      <c r="H18302" s="113"/>
    </row>
    <row r="18303" spans="1:8">
      <c r="A18303" s="65"/>
      <c r="B18303" s="65"/>
      <c r="C18303" s="65"/>
      <c r="D18303" s="65"/>
      <c r="E18303" s="65"/>
      <c r="F18303" s="65"/>
      <c r="G18303" s="65"/>
      <c r="H18303" s="113"/>
    </row>
    <row r="18304" spans="1:8">
      <c r="A18304" s="65"/>
      <c r="B18304" s="65"/>
      <c r="C18304" s="65"/>
      <c r="D18304" s="65"/>
      <c r="E18304" s="65"/>
      <c r="F18304" s="65"/>
      <c r="G18304" s="65"/>
      <c r="H18304" s="113"/>
    </row>
    <row r="18305" spans="1:8">
      <c r="A18305" s="65"/>
      <c r="B18305" s="65"/>
      <c r="C18305" s="65"/>
      <c r="D18305" s="65"/>
      <c r="E18305" s="65"/>
      <c r="F18305" s="65"/>
      <c r="G18305" s="65"/>
      <c r="H18305" s="113"/>
    </row>
    <row r="18306" spans="1:8">
      <c r="A18306" s="65"/>
      <c r="B18306" s="65"/>
      <c r="C18306" s="65"/>
      <c r="D18306" s="65"/>
      <c r="E18306" s="65"/>
      <c r="F18306" s="65"/>
      <c r="G18306" s="65"/>
      <c r="H18306" s="113"/>
    </row>
    <row r="18307" spans="1:8">
      <c r="A18307" s="65"/>
      <c r="B18307" s="65"/>
      <c r="C18307" s="65"/>
      <c r="D18307" s="65"/>
      <c r="E18307" s="65"/>
      <c r="F18307" s="65"/>
      <c r="G18307" s="65"/>
      <c r="H18307" s="113"/>
    </row>
    <row r="18308" spans="1:8">
      <c r="A18308" s="65"/>
      <c r="B18308" s="65"/>
      <c r="C18308" s="65"/>
      <c r="D18308" s="65"/>
      <c r="E18308" s="65"/>
      <c r="F18308" s="65"/>
      <c r="G18308" s="65"/>
      <c r="H18308" s="113"/>
    </row>
    <row r="18309" spans="1:8">
      <c r="A18309" s="65"/>
      <c r="B18309" s="65"/>
      <c r="C18309" s="65"/>
      <c r="D18309" s="65"/>
      <c r="E18309" s="65"/>
      <c r="F18309" s="65"/>
      <c r="G18309" s="65"/>
      <c r="H18309" s="113"/>
    </row>
    <row r="18310" spans="1:8">
      <c r="A18310" s="65"/>
      <c r="B18310" s="65"/>
      <c r="C18310" s="65"/>
      <c r="D18310" s="65"/>
      <c r="E18310" s="65"/>
      <c r="F18310" s="65"/>
      <c r="G18310" s="65"/>
      <c r="H18310" s="113"/>
    </row>
    <row r="18311" spans="1:8">
      <c r="A18311" s="65"/>
      <c r="B18311" s="65"/>
      <c r="C18311" s="65"/>
      <c r="D18311" s="65"/>
      <c r="E18311" s="65"/>
      <c r="F18311" s="65"/>
      <c r="G18311" s="65"/>
      <c r="H18311" s="113"/>
    </row>
    <row r="18312" spans="1:8">
      <c r="A18312" s="65"/>
      <c r="B18312" s="65"/>
      <c r="C18312" s="65"/>
      <c r="D18312" s="65"/>
      <c r="E18312" s="65"/>
      <c r="F18312" s="65"/>
      <c r="G18312" s="65"/>
      <c r="H18312" s="113"/>
    </row>
    <row r="18313" spans="1:8">
      <c r="A18313" s="65"/>
      <c r="B18313" s="65"/>
      <c r="C18313" s="65"/>
      <c r="D18313" s="65"/>
      <c r="E18313" s="65"/>
      <c r="F18313" s="65"/>
      <c r="G18313" s="65"/>
      <c r="H18313" s="113"/>
    </row>
    <row r="18314" spans="1:8">
      <c r="A18314" s="65"/>
      <c r="B18314" s="65"/>
      <c r="C18314" s="65"/>
      <c r="D18314" s="65"/>
      <c r="E18314" s="65"/>
      <c r="F18314" s="65"/>
      <c r="G18314" s="65"/>
      <c r="H18314" s="113"/>
    </row>
    <row r="18315" spans="1:8">
      <c r="A18315" s="65"/>
      <c r="B18315" s="65"/>
      <c r="C18315" s="65"/>
      <c r="D18315" s="65"/>
      <c r="E18315" s="65"/>
      <c r="F18315" s="65"/>
      <c r="G18315" s="65"/>
      <c r="H18315" s="113"/>
    </row>
    <row r="18316" spans="1:8">
      <c r="A18316" s="65"/>
      <c r="B18316" s="65"/>
      <c r="C18316" s="65"/>
      <c r="D18316" s="65"/>
      <c r="E18316" s="65"/>
      <c r="F18316" s="65"/>
      <c r="G18316" s="65"/>
      <c r="H18316" s="113"/>
    </row>
    <row r="18317" spans="1:8">
      <c r="A18317" s="65"/>
      <c r="B18317" s="65"/>
      <c r="C18317" s="65"/>
      <c r="D18317" s="65"/>
      <c r="E18317" s="65"/>
      <c r="F18317" s="65"/>
      <c r="G18317" s="65"/>
      <c r="H18317" s="113"/>
    </row>
    <row r="18318" spans="1:8">
      <c r="A18318" s="65"/>
      <c r="B18318" s="65"/>
      <c r="C18318" s="65"/>
      <c r="D18318" s="65"/>
      <c r="E18318" s="65"/>
      <c r="F18318" s="65"/>
      <c r="G18318" s="65"/>
      <c r="H18318" s="113"/>
    </row>
    <row r="18319" spans="1:8">
      <c r="A18319" s="65"/>
      <c r="B18319" s="65"/>
      <c r="C18319" s="65"/>
      <c r="D18319" s="65"/>
      <c r="E18319" s="65"/>
      <c r="F18319" s="65"/>
      <c r="G18319" s="65"/>
      <c r="H18319" s="113"/>
    </row>
    <row r="18320" spans="1:8">
      <c r="A18320" s="65"/>
      <c r="B18320" s="65"/>
      <c r="C18320" s="65"/>
      <c r="D18320" s="65"/>
      <c r="E18320" s="65"/>
      <c r="F18320" s="65"/>
      <c r="G18320" s="65"/>
      <c r="H18320" s="113"/>
    </row>
    <row r="18321" spans="1:8">
      <c r="A18321" s="65"/>
      <c r="B18321" s="65"/>
      <c r="C18321" s="65"/>
      <c r="D18321" s="65"/>
      <c r="E18321" s="65"/>
      <c r="F18321" s="65"/>
      <c r="G18321" s="65"/>
      <c r="H18321" s="113"/>
    </row>
    <row r="18322" spans="1:8">
      <c r="A18322" s="65"/>
      <c r="B18322" s="65"/>
      <c r="C18322" s="65"/>
      <c r="D18322" s="65"/>
      <c r="E18322" s="65"/>
      <c r="F18322" s="65"/>
      <c r="G18322" s="65"/>
      <c r="H18322" s="113"/>
    </row>
    <row r="18323" spans="1:8">
      <c r="A18323" s="65"/>
      <c r="B18323" s="65"/>
      <c r="C18323" s="65"/>
      <c r="D18323" s="65"/>
      <c r="E18323" s="65"/>
      <c r="F18323" s="65"/>
      <c r="G18323" s="65"/>
      <c r="H18323" s="113"/>
    </row>
    <row r="18324" spans="1:8">
      <c r="A18324" s="65"/>
      <c r="B18324" s="65"/>
      <c r="C18324" s="65"/>
      <c r="D18324" s="65"/>
      <c r="E18324" s="65"/>
      <c r="F18324" s="65"/>
      <c r="G18324" s="65"/>
      <c r="H18324" s="113"/>
    </row>
    <row r="18325" spans="1:8">
      <c r="A18325" s="65"/>
      <c r="B18325" s="65"/>
      <c r="C18325" s="65"/>
      <c r="D18325" s="65"/>
      <c r="E18325" s="65"/>
      <c r="F18325" s="65"/>
      <c r="G18325" s="65"/>
      <c r="H18325" s="113"/>
    </row>
    <row r="18326" spans="1:8">
      <c r="A18326" s="65"/>
      <c r="B18326" s="65"/>
      <c r="C18326" s="65"/>
      <c r="D18326" s="65"/>
      <c r="E18326" s="65"/>
      <c r="F18326" s="65"/>
      <c r="G18326" s="65"/>
      <c r="H18326" s="113"/>
    </row>
    <row r="18327" spans="1:8">
      <c r="A18327" s="65"/>
      <c r="B18327" s="65"/>
      <c r="C18327" s="65"/>
      <c r="D18327" s="65"/>
      <c r="E18327" s="65"/>
      <c r="F18327" s="65"/>
      <c r="G18327" s="65"/>
      <c r="H18327" s="113"/>
    </row>
    <row r="18328" spans="1:8">
      <c r="A18328" s="65"/>
      <c r="B18328" s="65"/>
      <c r="C18328" s="65"/>
      <c r="D18328" s="65"/>
      <c r="E18328" s="65"/>
      <c r="F18328" s="65"/>
      <c r="G18328" s="65"/>
      <c r="H18328" s="113"/>
    </row>
    <row r="18329" spans="1:8">
      <c r="A18329" s="65"/>
      <c r="B18329" s="65"/>
      <c r="C18329" s="65"/>
      <c r="D18329" s="65"/>
      <c r="E18329" s="65"/>
      <c r="F18329" s="65"/>
      <c r="G18329" s="65"/>
      <c r="H18329" s="113"/>
    </row>
    <row r="18330" spans="1:8">
      <c r="A18330" s="65"/>
      <c r="B18330" s="65"/>
      <c r="C18330" s="65"/>
      <c r="D18330" s="65"/>
      <c r="E18330" s="65"/>
      <c r="F18330" s="65"/>
      <c r="G18330" s="65"/>
      <c r="H18330" s="113"/>
    </row>
    <row r="18331" spans="1:8">
      <c r="A18331" s="65"/>
      <c r="B18331" s="65"/>
      <c r="C18331" s="65"/>
      <c r="D18331" s="65"/>
      <c r="E18331" s="65"/>
      <c r="F18331" s="65"/>
      <c r="G18331" s="65"/>
      <c r="H18331" s="113"/>
    </row>
    <row r="18332" spans="1:8">
      <c r="A18332" s="65"/>
      <c r="B18332" s="65"/>
      <c r="C18332" s="65"/>
      <c r="D18332" s="65"/>
      <c r="E18332" s="65"/>
      <c r="F18332" s="65"/>
      <c r="G18332" s="65"/>
      <c r="H18332" s="113"/>
    </row>
    <row r="18333" spans="1:8">
      <c r="A18333" s="65"/>
      <c r="B18333" s="65"/>
      <c r="C18333" s="65"/>
      <c r="D18333" s="65"/>
      <c r="E18333" s="65"/>
      <c r="F18333" s="65"/>
      <c r="G18333" s="65"/>
      <c r="H18333" s="113"/>
    </row>
    <row r="18334" spans="1:8">
      <c r="A18334" s="65"/>
      <c r="B18334" s="65"/>
      <c r="C18334" s="65"/>
      <c r="D18334" s="65"/>
      <c r="E18334" s="65"/>
      <c r="F18334" s="65"/>
      <c r="G18334" s="65"/>
      <c r="H18334" s="113"/>
    </row>
    <row r="18335" spans="1:8">
      <c r="A18335" s="65"/>
      <c r="B18335" s="65"/>
      <c r="C18335" s="65"/>
      <c r="D18335" s="65"/>
      <c r="E18335" s="65"/>
      <c r="F18335" s="65"/>
      <c r="G18335" s="65"/>
      <c r="H18335" s="113"/>
    </row>
    <row r="18336" spans="1:8">
      <c r="A18336" s="65"/>
      <c r="B18336" s="65"/>
      <c r="C18336" s="65"/>
      <c r="D18336" s="65"/>
      <c r="E18336" s="65"/>
      <c r="F18336" s="65"/>
      <c r="G18336" s="65"/>
      <c r="H18336" s="113"/>
    </row>
    <row r="18337" spans="1:8">
      <c r="A18337" s="65"/>
      <c r="B18337" s="65"/>
      <c r="C18337" s="65"/>
      <c r="D18337" s="65"/>
      <c r="E18337" s="65"/>
      <c r="F18337" s="65"/>
      <c r="G18337" s="65"/>
      <c r="H18337" s="113"/>
    </row>
    <row r="18338" spans="1:8">
      <c r="A18338" s="65"/>
      <c r="B18338" s="65"/>
      <c r="C18338" s="65"/>
      <c r="D18338" s="65"/>
      <c r="E18338" s="65"/>
      <c r="F18338" s="65"/>
      <c r="G18338" s="65"/>
      <c r="H18338" s="113"/>
    </row>
    <row r="18339" spans="1:8">
      <c r="A18339" s="65"/>
      <c r="B18339" s="65"/>
      <c r="C18339" s="65"/>
      <c r="D18339" s="65"/>
      <c r="E18339" s="65"/>
      <c r="F18339" s="65"/>
      <c r="G18339" s="65"/>
      <c r="H18339" s="113"/>
    </row>
    <row r="18340" spans="1:8">
      <c r="A18340" s="65"/>
      <c r="B18340" s="65"/>
      <c r="C18340" s="65"/>
      <c r="D18340" s="65"/>
      <c r="E18340" s="65"/>
      <c r="F18340" s="65"/>
      <c r="G18340" s="65"/>
      <c r="H18340" s="113"/>
    </row>
    <row r="18341" spans="1:8">
      <c r="A18341" s="65"/>
      <c r="B18341" s="65"/>
      <c r="C18341" s="65"/>
      <c r="D18341" s="65"/>
      <c r="E18341" s="65"/>
      <c r="F18341" s="65"/>
      <c r="G18341" s="65"/>
      <c r="H18341" s="113"/>
    </row>
    <row r="18342" spans="1:8">
      <c r="A18342" s="65"/>
      <c r="B18342" s="65"/>
      <c r="C18342" s="65"/>
      <c r="D18342" s="65"/>
      <c r="E18342" s="65"/>
      <c r="F18342" s="65"/>
      <c r="G18342" s="65"/>
      <c r="H18342" s="113"/>
    </row>
    <row r="18343" spans="1:8">
      <c r="A18343" s="65"/>
      <c r="B18343" s="65"/>
      <c r="C18343" s="65"/>
      <c r="D18343" s="65"/>
      <c r="E18343" s="65"/>
      <c r="F18343" s="65"/>
      <c r="G18343" s="65"/>
      <c r="H18343" s="113"/>
    </row>
    <row r="18344" spans="1:8">
      <c r="A18344" s="65"/>
      <c r="B18344" s="65"/>
      <c r="C18344" s="65"/>
      <c r="D18344" s="65"/>
      <c r="E18344" s="65"/>
      <c r="F18344" s="65"/>
      <c r="G18344" s="65"/>
      <c r="H18344" s="113"/>
    </row>
    <row r="18345" spans="1:8">
      <c r="A18345" s="65"/>
      <c r="B18345" s="65"/>
      <c r="C18345" s="65"/>
      <c r="D18345" s="65"/>
      <c r="E18345" s="65"/>
      <c r="F18345" s="65"/>
      <c r="G18345" s="65"/>
      <c r="H18345" s="113"/>
    </row>
    <row r="18346" spans="1:8">
      <c r="A18346" s="65"/>
      <c r="B18346" s="65"/>
      <c r="C18346" s="65"/>
      <c r="D18346" s="65"/>
      <c r="E18346" s="65"/>
      <c r="F18346" s="65"/>
      <c r="G18346" s="65"/>
      <c r="H18346" s="113"/>
    </row>
    <row r="18347" spans="1:8">
      <c r="A18347" s="65"/>
      <c r="B18347" s="65"/>
      <c r="C18347" s="65"/>
      <c r="D18347" s="65"/>
      <c r="E18347" s="65"/>
      <c r="F18347" s="65"/>
      <c r="G18347" s="65"/>
      <c r="H18347" s="113"/>
    </row>
    <row r="18348" spans="1:8">
      <c r="A18348" s="65"/>
      <c r="B18348" s="65"/>
      <c r="C18348" s="65"/>
      <c r="D18348" s="65"/>
      <c r="E18348" s="65"/>
      <c r="F18348" s="65"/>
      <c r="G18348" s="65"/>
      <c r="H18348" s="113"/>
    </row>
    <row r="18349" spans="1:8">
      <c r="A18349" s="65"/>
      <c r="B18349" s="65"/>
      <c r="C18349" s="65"/>
      <c r="D18349" s="65"/>
      <c r="E18349" s="65"/>
      <c r="F18349" s="65"/>
      <c r="G18349" s="65"/>
      <c r="H18349" s="113"/>
    </row>
    <row r="18350" spans="1:8">
      <c r="A18350" s="65"/>
      <c r="B18350" s="65"/>
      <c r="C18350" s="65"/>
      <c r="D18350" s="65"/>
      <c r="E18350" s="65"/>
      <c r="F18350" s="65"/>
      <c r="G18350" s="65"/>
      <c r="H18350" s="113"/>
    </row>
    <row r="18351" spans="1:8">
      <c r="A18351" s="65"/>
      <c r="B18351" s="65"/>
      <c r="C18351" s="65"/>
      <c r="D18351" s="65"/>
      <c r="E18351" s="65"/>
      <c r="F18351" s="65"/>
      <c r="G18351" s="65"/>
      <c r="H18351" s="113"/>
    </row>
    <row r="18352" spans="1:8">
      <c r="A18352" s="65"/>
      <c r="B18352" s="65"/>
      <c r="C18352" s="65"/>
      <c r="D18352" s="65"/>
      <c r="E18352" s="65"/>
      <c r="F18352" s="65"/>
      <c r="G18352" s="65"/>
      <c r="H18352" s="113"/>
    </row>
    <row r="18353" spans="1:8">
      <c r="A18353" s="65"/>
      <c r="B18353" s="65"/>
      <c r="C18353" s="65"/>
      <c r="D18353" s="65"/>
      <c r="E18353" s="65"/>
      <c r="F18353" s="65"/>
      <c r="G18353" s="65"/>
      <c r="H18353" s="113"/>
    </row>
    <row r="18354" spans="1:8">
      <c r="A18354" s="65"/>
      <c r="B18354" s="65"/>
      <c r="C18354" s="65"/>
      <c r="D18354" s="65"/>
      <c r="E18354" s="65"/>
      <c r="F18354" s="65"/>
      <c r="G18354" s="65"/>
      <c r="H18354" s="113"/>
    </row>
    <row r="18355" spans="1:8">
      <c r="A18355" s="65"/>
      <c r="B18355" s="65"/>
      <c r="C18355" s="65"/>
      <c r="D18355" s="65"/>
      <c r="E18355" s="65"/>
      <c r="F18355" s="65"/>
      <c r="G18355" s="65"/>
      <c r="H18355" s="113"/>
    </row>
    <row r="18356" spans="1:8">
      <c r="A18356" s="65"/>
      <c r="B18356" s="65"/>
      <c r="C18356" s="65"/>
      <c r="D18356" s="65"/>
      <c r="E18356" s="65"/>
      <c r="F18356" s="65"/>
      <c r="G18356" s="65"/>
      <c r="H18356" s="113"/>
    </row>
    <row r="18357" spans="1:8">
      <c r="A18357" s="65"/>
      <c r="B18357" s="65"/>
      <c r="C18357" s="65"/>
      <c r="D18357" s="65"/>
      <c r="E18357" s="65"/>
      <c r="F18357" s="65"/>
      <c r="G18357" s="65"/>
      <c r="H18357" s="113"/>
    </row>
    <row r="18358" spans="1:8">
      <c r="A18358" s="65"/>
      <c r="B18358" s="65"/>
      <c r="C18358" s="65"/>
      <c r="D18358" s="65"/>
      <c r="E18358" s="65"/>
      <c r="F18358" s="65"/>
      <c r="G18358" s="65"/>
      <c r="H18358" s="113"/>
    </row>
    <row r="18359" spans="1:8">
      <c r="A18359" s="65"/>
      <c r="B18359" s="65"/>
      <c r="C18359" s="65"/>
      <c r="D18359" s="65"/>
      <c r="E18359" s="65"/>
      <c r="F18359" s="65"/>
      <c r="G18359" s="65"/>
      <c r="H18359" s="113"/>
    </row>
    <row r="18360" spans="1:8">
      <c r="A18360" s="65"/>
      <c r="B18360" s="65"/>
      <c r="C18360" s="65"/>
      <c r="D18360" s="65"/>
      <c r="E18360" s="65"/>
      <c r="F18360" s="65"/>
      <c r="G18360" s="65"/>
      <c r="H18360" s="113"/>
    </row>
    <row r="18361" spans="1:8">
      <c r="A18361" s="65"/>
      <c r="B18361" s="65"/>
      <c r="C18361" s="65"/>
      <c r="D18361" s="65"/>
      <c r="E18361" s="65"/>
      <c r="F18361" s="65"/>
      <c r="G18361" s="65"/>
      <c r="H18361" s="113"/>
    </row>
    <row r="18362" spans="1:8">
      <c r="A18362" s="65"/>
      <c r="B18362" s="65"/>
      <c r="C18362" s="65"/>
      <c r="D18362" s="65"/>
      <c r="E18362" s="65"/>
      <c r="F18362" s="65"/>
      <c r="G18362" s="65"/>
      <c r="H18362" s="113"/>
    </row>
    <row r="18363" spans="1:8">
      <c r="A18363" s="65"/>
      <c r="B18363" s="65"/>
      <c r="C18363" s="65"/>
      <c r="D18363" s="65"/>
      <c r="E18363" s="65"/>
      <c r="F18363" s="65"/>
      <c r="G18363" s="65"/>
      <c r="H18363" s="113"/>
    </row>
    <row r="18364" spans="1:8">
      <c r="A18364" s="65"/>
      <c r="B18364" s="65"/>
      <c r="C18364" s="65"/>
      <c r="D18364" s="65"/>
      <c r="E18364" s="65"/>
      <c r="F18364" s="65"/>
      <c r="G18364" s="65"/>
      <c r="H18364" s="113"/>
    </row>
    <row r="18365" spans="1:8">
      <c r="A18365" s="65"/>
      <c r="B18365" s="65"/>
      <c r="C18365" s="65"/>
      <c r="D18365" s="65"/>
      <c r="E18365" s="65"/>
      <c r="F18365" s="65"/>
      <c r="G18365" s="65"/>
      <c r="H18365" s="113"/>
    </row>
    <row r="18366" spans="1:8">
      <c r="A18366" s="65"/>
      <c r="B18366" s="65"/>
      <c r="C18366" s="65"/>
      <c r="D18366" s="65"/>
      <c r="E18366" s="65"/>
      <c r="F18366" s="65"/>
      <c r="G18366" s="65"/>
      <c r="H18366" s="113"/>
    </row>
    <row r="18367" spans="1:8">
      <c r="A18367" s="65"/>
      <c r="B18367" s="65"/>
      <c r="C18367" s="65"/>
      <c r="D18367" s="65"/>
      <c r="E18367" s="65"/>
      <c r="F18367" s="65"/>
      <c r="G18367" s="65"/>
      <c r="H18367" s="113"/>
    </row>
    <row r="18368" spans="1:8">
      <c r="A18368" s="65"/>
      <c r="B18368" s="65"/>
      <c r="C18368" s="65"/>
      <c r="D18368" s="65"/>
      <c r="E18368" s="65"/>
      <c r="F18368" s="65"/>
      <c r="G18368" s="65"/>
      <c r="H18368" s="113"/>
    </row>
    <row r="18369" spans="1:8">
      <c r="A18369" s="65"/>
      <c r="B18369" s="65"/>
      <c r="C18369" s="65"/>
      <c r="D18369" s="65"/>
      <c r="E18369" s="65"/>
      <c r="F18369" s="65"/>
      <c r="G18369" s="65"/>
      <c r="H18369" s="113"/>
    </row>
    <row r="18370" spans="1:8">
      <c r="A18370" s="65"/>
      <c r="B18370" s="65"/>
      <c r="C18370" s="65"/>
      <c r="D18370" s="65"/>
      <c r="E18370" s="65"/>
      <c r="F18370" s="65"/>
      <c r="G18370" s="65"/>
      <c r="H18370" s="113"/>
    </row>
    <row r="18371" spans="1:8">
      <c r="A18371" s="65"/>
      <c r="B18371" s="65"/>
      <c r="C18371" s="65"/>
      <c r="D18371" s="65"/>
      <c r="E18371" s="65"/>
      <c r="F18371" s="65"/>
      <c r="G18371" s="65"/>
      <c r="H18371" s="113"/>
    </row>
    <row r="18372" spans="1:8">
      <c r="A18372" s="65"/>
      <c r="B18372" s="65"/>
      <c r="C18372" s="65"/>
      <c r="D18372" s="65"/>
      <c r="E18372" s="65"/>
      <c r="F18372" s="65"/>
      <c r="G18372" s="65"/>
      <c r="H18372" s="113"/>
    </row>
    <row r="18373" spans="1:8">
      <c r="A18373" s="65"/>
      <c r="B18373" s="65"/>
      <c r="C18373" s="65"/>
      <c r="D18373" s="65"/>
      <c r="E18373" s="65"/>
      <c r="F18373" s="65"/>
      <c r="G18373" s="65"/>
      <c r="H18373" s="113"/>
    </row>
    <row r="18374" spans="1:8">
      <c r="A18374" s="65"/>
      <c r="B18374" s="65"/>
      <c r="C18374" s="65"/>
      <c r="D18374" s="65"/>
      <c r="E18374" s="65"/>
      <c r="F18374" s="65"/>
      <c r="G18374" s="65"/>
      <c r="H18374" s="113"/>
    </row>
    <row r="18375" spans="1:8">
      <c r="A18375" s="65"/>
      <c r="B18375" s="65"/>
      <c r="C18375" s="65"/>
      <c r="D18375" s="65"/>
      <c r="E18375" s="65"/>
      <c r="F18375" s="65"/>
      <c r="G18375" s="65"/>
      <c r="H18375" s="113"/>
    </row>
    <row r="18376" spans="1:8">
      <c r="A18376" s="65"/>
      <c r="B18376" s="65"/>
      <c r="C18376" s="65"/>
      <c r="D18376" s="65"/>
      <c r="E18376" s="65"/>
      <c r="F18376" s="65"/>
      <c r="G18376" s="65"/>
      <c r="H18376" s="113"/>
    </row>
    <row r="18377" spans="1:8">
      <c r="A18377" s="65"/>
      <c r="B18377" s="65"/>
      <c r="C18377" s="65"/>
      <c r="D18377" s="65"/>
      <c r="E18377" s="65"/>
      <c r="F18377" s="65"/>
      <c r="G18377" s="65"/>
      <c r="H18377" s="113"/>
    </row>
    <row r="18378" spans="1:8">
      <c r="A18378" s="65"/>
      <c r="B18378" s="65"/>
      <c r="C18378" s="65"/>
      <c r="D18378" s="65"/>
      <c r="E18378" s="65"/>
      <c r="F18378" s="65"/>
      <c r="G18378" s="65"/>
      <c r="H18378" s="113"/>
    </row>
    <row r="18379" spans="1:8">
      <c r="A18379" s="65"/>
      <c r="B18379" s="65"/>
      <c r="C18379" s="65"/>
      <c r="D18379" s="65"/>
      <c r="E18379" s="65"/>
      <c r="F18379" s="65"/>
      <c r="G18379" s="65"/>
      <c r="H18379" s="113"/>
    </row>
    <row r="18380" spans="1:8">
      <c r="A18380" s="65"/>
      <c r="B18380" s="65"/>
      <c r="C18380" s="65"/>
      <c r="D18380" s="65"/>
      <c r="E18380" s="65"/>
      <c r="F18380" s="65"/>
      <c r="G18380" s="65"/>
      <c r="H18380" s="113"/>
    </row>
    <row r="18381" spans="1:8">
      <c r="A18381" s="65"/>
      <c r="B18381" s="65"/>
      <c r="C18381" s="65"/>
      <c r="D18381" s="65"/>
      <c r="E18381" s="65"/>
      <c r="F18381" s="65"/>
      <c r="G18381" s="65"/>
      <c r="H18381" s="113"/>
    </row>
    <row r="18382" spans="1:8">
      <c r="A18382" s="65"/>
      <c r="B18382" s="65"/>
      <c r="C18382" s="65"/>
      <c r="D18382" s="65"/>
      <c r="E18382" s="65"/>
      <c r="F18382" s="65"/>
      <c r="G18382" s="65"/>
      <c r="H18382" s="113"/>
    </row>
    <row r="18383" spans="1:8">
      <c r="A18383" s="65"/>
      <c r="B18383" s="65"/>
      <c r="C18383" s="65"/>
      <c r="D18383" s="65"/>
      <c r="E18383" s="65"/>
      <c r="F18383" s="65"/>
      <c r="G18383" s="65"/>
      <c r="H18383" s="113"/>
    </row>
    <row r="18384" spans="1:8">
      <c r="A18384" s="65"/>
      <c r="B18384" s="65"/>
      <c r="C18384" s="65"/>
      <c r="D18384" s="65"/>
      <c r="E18384" s="65"/>
      <c r="F18384" s="65"/>
      <c r="G18384" s="65"/>
      <c r="H18384" s="113"/>
    </row>
    <row r="18385" spans="1:8">
      <c r="A18385" s="65"/>
      <c r="B18385" s="65"/>
      <c r="C18385" s="65"/>
      <c r="D18385" s="65"/>
      <c r="E18385" s="65"/>
      <c r="F18385" s="65"/>
      <c r="G18385" s="65"/>
      <c r="H18385" s="113"/>
    </row>
    <row r="18386" spans="1:8">
      <c r="A18386" s="65"/>
      <c r="B18386" s="65"/>
      <c r="C18386" s="65"/>
      <c r="D18386" s="65"/>
      <c r="E18386" s="65"/>
      <c r="F18386" s="65"/>
      <c r="G18386" s="65"/>
      <c r="H18386" s="113"/>
    </row>
    <row r="18387" spans="1:8">
      <c r="A18387" s="65"/>
      <c r="B18387" s="65"/>
      <c r="C18387" s="65"/>
      <c r="D18387" s="65"/>
      <c r="E18387" s="65"/>
      <c r="F18387" s="65"/>
      <c r="G18387" s="65"/>
      <c r="H18387" s="113"/>
    </row>
    <row r="18388" spans="1:8">
      <c r="A18388" s="65"/>
      <c r="B18388" s="65"/>
      <c r="C18388" s="65"/>
      <c r="D18388" s="65"/>
      <c r="E18388" s="65"/>
      <c r="F18388" s="65"/>
      <c r="G18388" s="65"/>
      <c r="H18388" s="113"/>
    </row>
    <row r="18389" spans="1:8">
      <c r="A18389" s="65"/>
      <c r="B18389" s="65"/>
      <c r="C18389" s="65"/>
      <c r="D18389" s="65"/>
      <c r="E18389" s="65"/>
      <c r="F18389" s="65"/>
      <c r="G18389" s="65"/>
      <c r="H18389" s="113"/>
    </row>
    <row r="18390" spans="1:8">
      <c r="A18390" s="65"/>
      <c r="B18390" s="65"/>
      <c r="C18390" s="65"/>
      <c r="D18390" s="65"/>
      <c r="E18390" s="65"/>
      <c r="F18390" s="65"/>
      <c r="G18390" s="65"/>
      <c r="H18390" s="113"/>
    </row>
    <row r="18391" spans="1:8">
      <c r="A18391" s="65"/>
      <c r="B18391" s="65"/>
      <c r="C18391" s="65"/>
      <c r="D18391" s="65"/>
      <c r="E18391" s="65"/>
      <c r="F18391" s="65"/>
      <c r="G18391" s="65"/>
      <c r="H18391" s="113"/>
    </row>
    <row r="18392" spans="1:8">
      <c r="A18392" s="65"/>
      <c r="B18392" s="65"/>
      <c r="C18392" s="65"/>
      <c r="D18392" s="65"/>
      <c r="E18392" s="65"/>
      <c r="F18392" s="65"/>
      <c r="G18392" s="65"/>
      <c r="H18392" s="113"/>
    </row>
    <row r="18393" spans="1:8">
      <c r="A18393" s="65"/>
      <c r="B18393" s="65"/>
      <c r="C18393" s="65"/>
      <c r="D18393" s="65"/>
      <c r="E18393" s="65"/>
      <c r="F18393" s="65"/>
      <c r="G18393" s="65"/>
      <c r="H18393" s="113"/>
    </row>
    <row r="18394" spans="1:8">
      <c r="A18394" s="65"/>
      <c r="B18394" s="65"/>
      <c r="C18394" s="65"/>
      <c r="D18394" s="65"/>
      <c r="E18394" s="65"/>
      <c r="F18394" s="65"/>
      <c r="G18394" s="65"/>
      <c r="H18394" s="113"/>
    </row>
    <row r="18395" spans="1:8">
      <c r="A18395" s="65"/>
      <c r="B18395" s="65"/>
      <c r="C18395" s="65"/>
      <c r="D18395" s="65"/>
      <c r="E18395" s="65"/>
      <c r="F18395" s="65"/>
      <c r="G18395" s="65"/>
      <c r="H18395" s="113"/>
    </row>
    <row r="18396" spans="1:8">
      <c r="A18396" s="65"/>
      <c r="B18396" s="65"/>
      <c r="C18396" s="65"/>
      <c r="D18396" s="65"/>
      <c r="E18396" s="65"/>
      <c r="F18396" s="65"/>
      <c r="G18396" s="65"/>
      <c r="H18396" s="113"/>
    </row>
    <row r="18397" spans="1:8">
      <c r="A18397" s="65"/>
      <c r="B18397" s="65"/>
      <c r="C18397" s="65"/>
      <c r="D18397" s="65"/>
      <c r="E18397" s="65"/>
      <c r="F18397" s="65"/>
      <c r="G18397" s="65"/>
      <c r="H18397" s="113"/>
    </row>
    <row r="18398" spans="1:8">
      <c r="A18398" s="65"/>
      <c r="B18398" s="65"/>
      <c r="C18398" s="65"/>
      <c r="D18398" s="65"/>
      <c r="E18398" s="65"/>
      <c r="F18398" s="65"/>
      <c r="G18398" s="65"/>
      <c r="H18398" s="113"/>
    </row>
    <row r="18399" spans="1:8">
      <c r="A18399" s="65"/>
      <c r="B18399" s="65"/>
      <c r="C18399" s="65"/>
      <c r="D18399" s="65"/>
      <c r="E18399" s="65"/>
      <c r="F18399" s="65"/>
      <c r="G18399" s="65"/>
      <c r="H18399" s="113"/>
    </row>
    <row r="18400" spans="1:8">
      <c r="A18400" s="65"/>
      <c r="B18400" s="65"/>
      <c r="C18400" s="65"/>
      <c r="D18400" s="65"/>
      <c r="E18400" s="65"/>
      <c r="F18400" s="65"/>
      <c r="G18400" s="65"/>
      <c r="H18400" s="113"/>
    </row>
    <row r="18401" spans="1:8">
      <c r="A18401" s="65"/>
      <c r="B18401" s="65"/>
      <c r="C18401" s="65"/>
      <c r="D18401" s="65"/>
      <c r="E18401" s="65"/>
      <c r="F18401" s="65"/>
      <c r="G18401" s="65"/>
      <c r="H18401" s="113"/>
    </row>
    <row r="18402" spans="1:8">
      <c r="A18402" s="65"/>
      <c r="B18402" s="65"/>
      <c r="C18402" s="65"/>
      <c r="D18402" s="65"/>
      <c r="E18402" s="65"/>
      <c r="F18402" s="65"/>
      <c r="G18402" s="65"/>
      <c r="H18402" s="113"/>
    </row>
    <row r="18403" spans="1:8">
      <c r="A18403" s="65"/>
      <c r="B18403" s="65"/>
      <c r="C18403" s="65"/>
      <c r="D18403" s="65"/>
      <c r="E18403" s="65"/>
      <c r="F18403" s="65"/>
      <c r="G18403" s="65"/>
      <c r="H18403" s="113"/>
    </row>
    <row r="18404" spans="1:8">
      <c r="A18404" s="65"/>
      <c r="B18404" s="65"/>
      <c r="C18404" s="65"/>
      <c r="D18404" s="65"/>
      <c r="E18404" s="65"/>
      <c r="F18404" s="65"/>
      <c r="G18404" s="65"/>
      <c r="H18404" s="113"/>
    </row>
    <row r="18405" spans="1:8">
      <c r="A18405" s="65"/>
      <c r="B18405" s="65"/>
      <c r="C18405" s="65"/>
      <c r="D18405" s="65"/>
      <c r="E18405" s="65"/>
      <c r="F18405" s="65"/>
      <c r="G18405" s="65"/>
      <c r="H18405" s="113"/>
    </row>
    <row r="18406" spans="1:8">
      <c r="A18406" s="65"/>
      <c r="B18406" s="65"/>
      <c r="C18406" s="65"/>
      <c r="D18406" s="65"/>
      <c r="E18406" s="65"/>
      <c r="F18406" s="65"/>
      <c r="G18406" s="65"/>
      <c r="H18406" s="113"/>
    </row>
    <row r="18407" spans="1:8">
      <c r="A18407" s="65"/>
      <c r="B18407" s="65"/>
      <c r="C18407" s="65"/>
      <c r="D18407" s="65"/>
      <c r="E18407" s="65"/>
      <c r="F18407" s="65"/>
      <c r="G18407" s="65"/>
      <c r="H18407" s="113"/>
    </row>
    <row r="18408" spans="1:8">
      <c r="A18408" s="65"/>
      <c r="B18408" s="65"/>
      <c r="C18408" s="65"/>
      <c r="D18408" s="65"/>
      <c r="E18408" s="65"/>
      <c r="F18408" s="65"/>
      <c r="G18408" s="65"/>
      <c r="H18408" s="113"/>
    </row>
    <row r="18409" spans="1:8">
      <c r="A18409" s="65"/>
      <c r="B18409" s="65"/>
      <c r="C18409" s="65"/>
      <c r="D18409" s="65"/>
      <c r="E18409" s="65"/>
      <c r="F18409" s="65"/>
      <c r="G18409" s="65"/>
      <c r="H18409" s="113"/>
    </row>
    <row r="18410" spans="1:8">
      <c r="A18410" s="65"/>
      <c r="B18410" s="65"/>
      <c r="C18410" s="65"/>
      <c r="D18410" s="65"/>
      <c r="E18410" s="65"/>
      <c r="F18410" s="65"/>
      <c r="G18410" s="65"/>
      <c r="H18410" s="113"/>
    </row>
    <row r="18411" spans="1:8">
      <c r="A18411" s="65"/>
      <c r="B18411" s="65"/>
      <c r="C18411" s="65"/>
      <c r="D18411" s="65"/>
      <c r="E18411" s="65"/>
      <c r="F18411" s="65"/>
      <c r="G18411" s="65"/>
      <c r="H18411" s="113"/>
    </row>
    <row r="18412" spans="1:8">
      <c r="A18412" s="65"/>
      <c r="B18412" s="65"/>
      <c r="C18412" s="65"/>
      <c r="D18412" s="65"/>
      <c r="E18412" s="65"/>
      <c r="F18412" s="65"/>
      <c r="G18412" s="65"/>
      <c r="H18412" s="113"/>
    </row>
    <row r="18413" spans="1:8">
      <c r="A18413" s="65"/>
      <c r="B18413" s="65"/>
      <c r="C18413" s="65"/>
      <c r="D18413" s="65"/>
      <c r="E18413" s="65"/>
      <c r="F18413" s="65"/>
      <c r="G18413" s="65"/>
      <c r="H18413" s="113"/>
    </row>
    <row r="18414" spans="1:8">
      <c r="A18414" s="65"/>
      <c r="B18414" s="65"/>
      <c r="C18414" s="65"/>
      <c r="D18414" s="65"/>
      <c r="E18414" s="65"/>
      <c r="F18414" s="65"/>
      <c r="G18414" s="65"/>
      <c r="H18414" s="113"/>
    </row>
    <row r="18415" spans="1:8">
      <c r="A18415" s="65"/>
      <c r="B18415" s="65"/>
      <c r="C18415" s="65"/>
      <c r="D18415" s="65"/>
      <c r="E18415" s="65"/>
      <c r="F18415" s="65"/>
      <c r="G18415" s="65"/>
      <c r="H18415" s="113"/>
    </row>
    <row r="18416" spans="1:8">
      <c r="A18416" s="65"/>
      <c r="B18416" s="65"/>
      <c r="C18416" s="65"/>
      <c r="D18416" s="65"/>
      <c r="E18416" s="65"/>
      <c r="F18416" s="65"/>
      <c r="G18416" s="65"/>
      <c r="H18416" s="113"/>
    </row>
    <row r="18417" spans="1:8">
      <c r="A18417" s="65"/>
      <c r="B18417" s="65"/>
      <c r="C18417" s="65"/>
      <c r="D18417" s="65"/>
      <c r="E18417" s="65"/>
      <c r="F18417" s="65"/>
      <c r="G18417" s="65"/>
      <c r="H18417" s="113"/>
    </row>
    <row r="18418" spans="1:8">
      <c r="A18418" s="65"/>
      <c r="B18418" s="65"/>
      <c r="C18418" s="65"/>
      <c r="D18418" s="65"/>
      <c r="E18418" s="65"/>
      <c r="F18418" s="65"/>
      <c r="G18418" s="65"/>
      <c r="H18418" s="113"/>
    </row>
    <row r="18419" spans="1:8">
      <c r="A18419" s="65"/>
      <c r="B18419" s="65"/>
      <c r="C18419" s="65"/>
      <c r="D18419" s="65"/>
      <c r="E18419" s="65"/>
      <c r="F18419" s="65"/>
      <c r="G18419" s="65"/>
      <c r="H18419" s="113"/>
    </row>
    <row r="18420" spans="1:8">
      <c r="A18420" s="65"/>
      <c r="B18420" s="65"/>
      <c r="C18420" s="65"/>
      <c r="D18420" s="65"/>
      <c r="E18420" s="65"/>
      <c r="F18420" s="65"/>
      <c r="G18420" s="65"/>
      <c r="H18420" s="113"/>
    </row>
    <row r="18421" spans="1:8">
      <c r="A18421" s="65"/>
      <c r="B18421" s="65"/>
      <c r="C18421" s="65"/>
      <c r="D18421" s="65"/>
      <c r="E18421" s="65"/>
      <c r="F18421" s="65"/>
      <c r="G18421" s="65"/>
      <c r="H18421" s="113"/>
    </row>
    <row r="18422" spans="1:8">
      <c r="A18422" s="65"/>
      <c r="B18422" s="65"/>
      <c r="C18422" s="65"/>
      <c r="D18422" s="65"/>
      <c r="E18422" s="65"/>
      <c r="F18422" s="65"/>
      <c r="G18422" s="65"/>
      <c r="H18422" s="113"/>
    </row>
    <row r="18423" spans="1:8">
      <c r="A18423" s="65"/>
      <c r="B18423" s="65"/>
      <c r="C18423" s="65"/>
      <c r="D18423" s="65"/>
      <c r="E18423" s="65"/>
      <c r="F18423" s="65"/>
      <c r="G18423" s="65"/>
      <c r="H18423" s="113"/>
    </row>
    <row r="18424" spans="1:8">
      <c r="A18424" s="65"/>
      <c r="B18424" s="65"/>
      <c r="C18424" s="65"/>
      <c r="D18424" s="65"/>
      <c r="E18424" s="65"/>
      <c r="F18424" s="65"/>
      <c r="G18424" s="65"/>
      <c r="H18424" s="113"/>
    </row>
    <row r="18425" spans="1:8">
      <c r="A18425" s="65"/>
      <c r="B18425" s="65"/>
      <c r="C18425" s="65"/>
      <c r="D18425" s="65"/>
      <c r="E18425" s="65"/>
      <c r="F18425" s="65"/>
      <c r="G18425" s="65"/>
      <c r="H18425" s="113"/>
    </row>
    <row r="18426" spans="1:8">
      <c r="A18426" s="65"/>
      <c r="B18426" s="65"/>
      <c r="C18426" s="65"/>
      <c r="D18426" s="65"/>
      <c r="E18426" s="65"/>
      <c r="F18426" s="65"/>
      <c r="G18426" s="65"/>
      <c r="H18426" s="113"/>
    </row>
    <row r="18427" spans="1:8">
      <c r="A18427" s="65"/>
      <c r="B18427" s="65"/>
      <c r="C18427" s="65"/>
      <c r="D18427" s="65"/>
      <c r="E18427" s="65"/>
      <c r="F18427" s="65"/>
      <c r="G18427" s="65"/>
      <c r="H18427" s="113"/>
    </row>
    <row r="18428" spans="1:8">
      <c r="A18428" s="65"/>
      <c r="B18428" s="65"/>
      <c r="C18428" s="65"/>
      <c r="D18428" s="65"/>
      <c r="E18428" s="65"/>
      <c r="F18428" s="65"/>
      <c r="G18428" s="65"/>
      <c r="H18428" s="113"/>
    </row>
    <row r="18429" spans="1:8">
      <c r="A18429" s="65"/>
      <c r="B18429" s="65"/>
      <c r="C18429" s="65"/>
      <c r="D18429" s="65"/>
      <c r="E18429" s="65"/>
      <c r="F18429" s="65"/>
      <c r="G18429" s="65"/>
      <c r="H18429" s="113"/>
    </row>
    <row r="18430" spans="1:8">
      <c r="A18430" s="65"/>
      <c r="B18430" s="65"/>
      <c r="C18430" s="65"/>
      <c r="D18430" s="65"/>
      <c r="E18430" s="65"/>
      <c r="F18430" s="65"/>
      <c r="G18430" s="65"/>
      <c r="H18430" s="113"/>
    </row>
    <row r="18431" spans="1:8">
      <c r="A18431" s="65"/>
      <c r="B18431" s="65"/>
      <c r="C18431" s="65"/>
      <c r="D18431" s="65"/>
      <c r="E18431" s="65"/>
      <c r="F18431" s="65"/>
      <c r="G18431" s="65"/>
      <c r="H18431" s="113"/>
    </row>
    <row r="18432" spans="1:8">
      <c r="A18432" s="65"/>
      <c r="B18432" s="65"/>
      <c r="C18432" s="65"/>
      <c r="D18432" s="65"/>
      <c r="E18432" s="65"/>
      <c r="F18432" s="65"/>
      <c r="G18432" s="65"/>
      <c r="H18432" s="113"/>
    </row>
    <row r="18433" spans="1:8">
      <c r="A18433" s="65"/>
      <c r="B18433" s="65"/>
      <c r="C18433" s="65"/>
      <c r="D18433" s="65"/>
      <c r="E18433" s="65"/>
      <c r="F18433" s="65"/>
      <c r="G18433" s="65"/>
      <c r="H18433" s="113"/>
    </row>
    <row r="18434" spans="1:8">
      <c r="A18434" s="65"/>
      <c r="B18434" s="65"/>
      <c r="C18434" s="65"/>
      <c r="D18434" s="65"/>
      <c r="E18434" s="65"/>
      <c r="F18434" s="65"/>
      <c r="G18434" s="65"/>
      <c r="H18434" s="113"/>
    </row>
    <row r="18435" spans="1:8">
      <c r="A18435" s="65"/>
      <c r="B18435" s="65"/>
      <c r="C18435" s="65"/>
      <c r="D18435" s="65"/>
      <c r="E18435" s="65"/>
      <c r="F18435" s="65"/>
      <c r="G18435" s="65"/>
      <c r="H18435" s="113"/>
    </row>
    <row r="18436" spans="1:8">
      <c r="A18436" s="65"/>
      <c r="B18436" s="65"/>
      <c r="C18436" s="65"/>
      <c r="D18436" s="65"/>
      <c r="E18436" s="65"/>
      <c r="F18436" s="65"/>
      <c r="G18436" s="65"/>
      <c r="H18436" s="113"/>
    </row>
    <row r="18437" spans="1:8">
      <c r="A18437" s="65"/>
      <c r="B18437" s="65"/>
      <c r="C18437" s="65"/>
      <c r="D18437" s="65"/>
      <c r="E18437" s="65"/>
      <c r="F18437" s="65"/>
      <c r="G18437" s="65"/>
      <c r="H18437" s="113"/>
    </row>
    <row r="18438" spans="1:8">
      <c r="A18438" s="65"/>
      <c r="B18438" s="65"/>
      <c r="C18438" s="65"/>
      <c r="D18438" s="65"/>
      <c r="E18438" s="65"/>
      <c r="F18438" s="65"/>
      <c r="G18438" s="65"/>
      <c r="H18438" s="113"/>
    </row>
    <row r="18439" spans="1:8">
      <c r="A18439" s="65"/>
      <c r="B18439" s="65"/>
      <c r="C18439" s="65"/>
      <c r="D18439" s="65"/>
      <c r="E18439" s="65"/>
      <c r="F18439" s="65"/>
      <c r="G18439" s="65"/>
      <c r="H18439" s="113"/>
    </row>
    <row r="18440" spans="1:8">
      <c r="A18440" s="65"/>
      <c r="B18440" s="65"/>
      <c r="C18440" s="65"/>
      <c r="D18440" s="65"/>
      <c r="E18440" s="65"/>
      <c r="F18440" s="65"/>
      <c r="G18440" s="65"/>
      <c r="H18440" s="113"/>
    </row>
    <row r="18441" spans="1:8">
      <c r="A18441" s="65"/>
      <c r="B18441" s="65"/>
      <c r="C18441" s="65"/>
      <c r="D18441" s="65"/>
      <c r="E18441" s="65"/>
      <c r="F18441" s="65"/>
      <c r="G18441" s="65"/>
      <c r="H18441" s="113"/>
    </row>
    <row r="18442" spans="1:8">
      <c r="A18442" s="65"/>
      <c r="B18442" s="65"/>
      <c r="C18442" s="65"/>
      <c r="D18442" s="65"/>
      <c r="E18442" s="65"/>
      <c r="F18442" s="65"/>
      <c r="G18442" s="65"/>
      <c r="H18442" s="113"/>
    </row>
    <row r="18443" spans="1:8">
      <c r="A18443" s="65"/>
      <c r="B18443" s="65"/>
      <c r="C18443" s="65"/>
      <c r="D18443" s="65"/>
      <c r="E18443" s="65"/>
      <c r="F18443" s="65"/>
      <c r="G18443" s="65"/>
      <c r="H18443" s="113"/>
    </row>
    <row r="18444" spans="1:8">
      <c r="A18444" s="65"/>
      <c r="B18444" s="65"/>
      <c r="C18444" s="65"/>
      <c r="D18444" s="65"/>
      <c r="E18444" s="65"/>
      <c r="F18444" s="65"/>
      <c r="G18444" s="65"/>
      <c r="H18444" s="113"/>
    </row>
    <row r="18445" spans="1:8">
      <c r="A18445" s="65"/>
      <c r="B18445" s="65"/>
      <c r="C18445" s="65"/>
      <c r="D18445" s="65"/>
      <c r="E18445" s="65"/>
      <c r="F18445" s="65"/>
      <c r="G18445" s="65"/>
      <c r="H18445" s="113"/>
    </row>
    <row r="18446" spans="1:8">
      <c r="A18446" s="65"/>
      <c r="B18446" s="65"/>
      <c r="C18446" s="65"/>
      <c r="D18446" s="65"/>
      <c r="E18446" s="65"/>
      <c r="F18446" s="65"/>
      <c r="G18446" s="65"/>
      <c r="H18446" s="113"/>
    </row>
    <row r="18447" spans="1:8">
      <c r="A18447" s="65"/>
      <c r="B18447" s="65"/>
      <c r="C18447" s="65"/>
      <c r="D18447" s="65"/>
      <c r="E18447" s="65"/>
      <c r="F18447" s="65"/>
      <c r="G18447" s="65"/>
      <c r="H18447" s="113"/>
    </row>
    <row r="18448" spans="1:8">
      <c r="A18448" s="65"/>
      <c r="B18448" s="65"/>
      <c r="C18448" s="65"/>
      <c r="D18448" s="65"/>
      <c r="E18448" s="65"/>
      <c r="F18448" s="65"/>
      <c r="G18448" s="65"/>
      <c r="H18448" s="113"/>
    </row>
    <row r="18449" spans="1:8">
      <c r="A18449" s="65"/>
      <c r="B18449" s="65"/>
      <c r="C18449" s="65"/>
      <c r="D18449" s="65"/>
      <c r="E18449" s="65"/>
      <c r="F18449" s="65"/>
      <c r="G18449" s="65"/>
      <c r="H18449" s="113"/>
    </row>
    <row r="18450" spans="1:8">
      <c r="A18450" s="65"/>
      <c r="B18450" s="65"/>
      <c r="C18450" s="65"/>
      <c r="D18450" s="65"/>
      <c r="E18450" s="65"/>
      <c r="F18450" s="65"/>
      <c r="G18450" s="65"/>
      <c r="H18450" s="113"/>
    </row>
    <row r="18451" spans="1:8">
      <c r="A18451" s="65"/>
      <c r="B18451" s="65"/>
      <c r="C18451" s="65"/>
      <c r="D18451" s="65"/>
      <c r="E18451" s="65"/>
      <c r="F18451" s="65"/>
      <c r="G18451" s="65"/>
      <c r="H18451" s="113"/>
    </row>
    <row r="18452" spans="1:8">
      <c r="A18452" s="65"/>
      <c r="B18452" s="65"/>
      <c r="C18452" s="65"/>
      <c r="D18452" s="65"/>
      <c r="E18452" s="65"/>
      <c r="F18452" s="65"/>
      <c r="G18452" s="65"/>
      <c r="H18452" s="113"/>
    </row>
    <row r="18453" spans="1:8">
      <c r="A18453" s="65"/>
      <c r="B18453" s="65"/>
      <c r="C18453" s="65"/>
      <c r="D18453" s="65"/>
      <c r="E18453" s="65"/>
      <c r="F18453" s="65"/>
      <c r="G18453" s="65"/>
      <c r="H18453" s="113"/>
    </row>
    <row r="18454" spans="1:8">
      <c r="A18454" s="65"/>
      <c r="B18454" s="65"/>
      <c r="C18454" s="65"/>
      <c r="D18454" s="65"/>
      <c r="E18454" s="65"/>
      <c r="F18454" s="65"/>
      <c r="G18454" s="65"/>
      <c r="H18454" s="113"/>
    </row>
    <row r="18455" spans="1:8">
      <c r="A18455" s="65"/>
      <c r="B18455" s="65"/>
      <c r="C18455" s="65"/>
      <c r="D18455" s="65"/>
      <c r="E18455" s="65"/>
      <c r="F18455" s="65"/>
      <c r="G18455" s="65"/>
      <c r="H18455" s="113"/>
    </row>
    <row r="18456" spans="1:8">
      <c r="A18456" s="65"/>
      <c r="B18456" s="65"/>
      <c r="C18456" s="65"/>
      <c r="D18456" s="65"/>
      <c r="E18456" s="65"/>
      <c r="F18456" s="65"/>
      <c r="G18456" s="65"/>
      <c r="H18456" s="113"/>
    </row>
    <row r="18457" spans="1:8">
      <c r="A18457" s="65"/>
      <c r="B18457" s="65"/>
      <c r="C18457" s="65"/>
      <c r="D18457" s="65"/>
      <c r="E18457" s="65"/>
      <c r="F18457" s="65"/>
      <c r="G18457" s="65"/>
      <c r="H18457" s="113"/>
    </row>
    <row r="18458" spans="1:8">
      <c r="A18458" s="65"/>
      <c r="B18458" s="65"/>
      <c r="C18458" s="65"/>
      <c r="D18458" s="65"/>
      <c r="E18458" s="65"/>
      <c r="F18458" s="65"/>
      <c r="G18458" s="65"/>
      <c r="H18458" s="113"/>
    </row>
    <row r="18459" spans="1:8">
      <c r="A18459" s="65"/>
      <c r="B18459" s="65"/>
      <c r="C18459" s="65"/>
      <c r="D18459" s="65"/>
      <c r="E18459" s="65"/>
      <c r="F18459" s="65"/>
      <c r="G18459" s="65"/>
      <c r="H18459" s="113"/>
    </row>
    <row r="18460" spans="1:8">
      <c r="A18460" s="65"/>
      <c r="B18460" s="65"/>
      <c r="C18460" s="65"/>
      <c r="D18460" s="65"/>
      <c r="E18460" s="65"/>
      <c r="F18460" s="65"/>
      <c r="G18460" s="65"/>
      <c r="H18460" s="113"/>
    </row>
    <row r="18461" spans="1:8">
      <c r="A18461" s="65"/>
      <c r="B18461" s="65"/>
      <c r="C18461" s="65"/>
      <c r="D18461" s="65"/>
      <c r="E18461" s="65"/>
      <c r="F18461" s="65"/>
      <c r="G18461" s="65"/>
      <c r="H18461" s="113"/>
    </row>
    <row r="18462" spans="1:8">
      <c r="A18462" s="65"/>
      <c r="B18462" s="65"/>
      <c r="C18462" s="65"/>
      <c r="D18462" s="65"/>
      <c r="E18462" s="65"/>
      <c r="F18462" s="65"/>
      <c r="G18462" s="65"/>
      <c r="H18462" s="113"/>
    </row>
    <row r="18463" spans="1:8">
      <c r="A18463" s="65"/>
      <c r="B18463" s="65"/>
      <c r="C18463" s="65"/>
      <c r="D18463" s="65"/>
      <c r="E18463" s="65"/>
      <c r="F18463" s="65"/>
      <c r="G18463" s="65"/>
      <c r="H18463" s="113"/>
    </row>
    <row r="18464" spans="1:8">
      <c r="A18464" s="65"/>
      <c r="B18464" s="65"/>
      <c r="C18464" s="65"/>
      <c r="D18464" s="65"/>
      <c r="E18464" s="65"/>
      <c r="F18464" s="65"/>
      <c r="G18464" s="65"/>
      <c r="H18464" s="113"/>
    </row>
    <row r="18465" spans="1:8">
      <c r="A18465" s="65"/>
      <c r="B18465" s="65"/>
      <c r="C18465" s="65"/>
      <c r="D18465" s="65"/>
      <c r="E18465" s="65"/>
      <c r="F18465" s="65"/>
      <c r="G18465" s="65"/>
      <c r="H18465" s="113"/>
    </row>
    <row r="18466" spans="1:8">
      <c r="A18466" s="65"/>
      <c r="B18466" s="65"/>
      <c r="C18466" s="65"/>
      <c r="D18466" s="65"/>
      <c r="E18466" s="65"/>
      <c r="F18466" s="65"/>
      <c r="G18466" s="65"/>
      <c r="H18466" s="113"/>
    </row>
    <row r="18467" spans="1:8">
      <c r="A18467" s="65"/>
      <c r="B18467" s="65"/>
      <c r="C18467" s="65"/>
      <c r="D18467" s="65"/>
      <c r="E18467" s="65"/>
      <c r="F18467" s="65"/>
      <c r="G18467" s="65"/>
      <c r="H18467" s="113"/>
    </row>
    <row r="18468" spans="1:8">
      <c r="A18468" s="65"/>
      <c r="B18468" s="65"/>
      <c r="C18468" s="65"/>
      <c r="D18468" s="65"/>
      <c r="E18468" s="65"/>
      <c r="F18468" s="65"/>
      <c r="G18468" s="65"/>
      <c r="H18468" s="113"/>
    </row>
    <row r="18469" spans="1:8">
      <c r="A18469" s="65"/>
      <c r="B18469" s="65"/>
      <c r="C18469" s="65"/>
      <c r="D18469" s="65"/>
      <c r="E18469" s="65"/>
      <c r="F18469" s="65"/>
      <c r="G18469" s="65"/>
      <c r="H18469" s="113"/>
    </row>
    <row r="18470" spans="1:8">
      <c r="A18470" s="65"/>
      <c r="B18470" s="65"/>
      <c r="C18470" s="65"/>
      <c r="D18470" s="65"/>
      <c r="E18470" s="65"/>
      <c r="F18470" s="65"/>
      <c r="G18470" s="65"/>
      <c r="H18470" s="113"/>
    </row>
    <row r="18471" spans="1:8">
      <c r="A18471" s="65"/>
      <c r="B18471" s="65"/>
      <c r="C18471" s="65"/>
      <c r="D18471" s="65"/>
      <c r="E18471" s="65"/>
      <c r="F18471" s="65"/>
      <c r="G18471" s="65"/>
      <c r="H18471" s="113"/>
    </row>
    <row r="18472" spans="1:8">
      <c r="A18472" s="65"/>
      <c r="B18472" s="65"/>
      <c r="C18472" s="65"/>
      <c r="D18472" s="65"/>
      <c r="E18472" s="65"/>
      <c r="F18472" s="65"/>
      <c r="G18472" s="65"/>
      <c r="H18472" s="113"/>
    </row>
    <row r="18473" spans="1:8">
      <c r="A18473" s="65"/>
      <c r="B18473" s="65"/>
      <c r="C18473" s="65"/>
      <c r="D18473" s="65"/>
      <c r="E18473" s="65"/>
      <c r="F18473" s="65"/>
      <c r="G18473" s="65"/>
      <c r="H18473" s="113"/>
    </row>
    <row r="18474" spans="1:8">
      <c r="A18474" s="65"/>
      <c r="B18474" s="65"/>
      <c r="C18474" s="65"/>
      <c r="D18474" s="65"/>
      <c r="E18474" s="65"/>
      <c r="F18474" s="65"/>
      <c r="G18474" s="65"/>
      <c r="H18474" s="113"/>
    </row>
    <row r="18475" spans="1:8">
      <c r="A18475" s="65"/>
      <c r="B18475" s="65"/>
      <c r="C18475" s="65"/>
      <c r="D18475" s="65"/>
      <c r="E18475" s="65"/>
      <c r="F18475" s="65"/>
      <c r="G18475" s="65"/>
      <c r="H18475" s="113"/>
    </row>
    <row r="18476" spans="1:8">
      <c r="A18476" s="65"/>
      <c r="B18476" s="65"/>
      <c r="C18476" s="65"/>
      <c r="D18476" s="65"/>
      <c r="E18476" s="65"/>
      <c r="F18476" s="65"/>
      <c r="G18476" s="65"/>
      <c r="H18476" s="113"/>
    </row>
    <row r="18477" spans="1:8">
      <c r="A18477" s="65"/>
      <c r="B18477" s="65"/>
      <c r="C18477" s="65"/>
      <c r="D18477" s="65"/>
      <c r="E18477" s="65"/>
      <c r="F18477" s="65"/>
      <c r="G18477" s="65"/>
      <c r="H18477" s="113"/>
    </row>
    <row r="18478" spans="1:8">
      <c r="A18478" s="65"/>
      <c r="B18478" s="65"/>
      <c r="C18478" s="65"/>
      <c r="D18478" s="65"/>
      <c r="E18478" s="65"/>
      <c r="F18478" s="65"/>
      <c r="G18478" s="65"/>
      <c r="H18478" s="113"/>
    </row>
    <row r="18479" spans="1:8">
      <c r="A18479" s="65"/>
      <c r="B18479" s="65"/>
      <c r="C18479" s="65"/>
      <c r="D18479" s="65"/>
      <c r="E18479" s="65"/>
      <c r="F18479" s="65"/>
      <c r="G18479" s="65"/>
      <c r="H18479" s="113"/>
    </row>
    <row r="18480" spans="1:8">
      <c r="A18480" s="65"/>
      <c r="B18480" s="65"/>
      <c r="C18480" s="65"/>
      <c r="D18480" s="65"/>
      <c r="E18480" s="65"/>
      <c r="F18480" s="65"/>
      <c r="G18480" s="65"/>
      <c r="H18480" s="113"/>
    </row>
    <row r="18481" spans="1:8">
      <c r="A18481" s="65"/>
      <c r="B18481" s="65"/>
      <c r="C18481" s="65"/>
      <c r="D18481" s="65"/>
      <c r="E18481" s="65"/>
      <c r="F18481" s="65"/>
      <c r="G18481" s="65"/>
      <c r="H18481" s="113"/>
    </row>
    <row r="18482" spans="1:8">
      <c r="A18482" s="65"/>
      <c r="B18482" s="65"/>
      <c r="C18482" s="65"/>
      <c r="D18482" s="65"/>
      <c r="E18482" s="65"/>
      <c r="F18482" s="65"/>
      <c r="G18482" s="65"/>
      <c r="H18482" s="113"/>
    </row>
    <row r="18483" spans="1:8">
      <c r="A18483" s="65"/>
      <c r="B18483" s="65"/>
      <c r="C18483" s="65"/>
      <c r="D18483" s="65"/>
      <c r="E18483" s="65"/>
      <c r="F18483" s="65"/>
      <c r="G18483" s="65"/>
      <c r="H18483" s="113"/>
    </row>
    <row r="18484" spans="1:8">
      <c r="A18484" s="65"/>
      <c r="B18484" s="65"/>
      <c r="C18484" s="65"/>
      <c r="D18484" s="65"/>
      <c r="E18484" s="65"/>
      <c r="F18484" s="65"/>
      <c r="G18484" s="65"/>
      <c r="H18484" s="113"/>
    </row>
    <row r="18485" spans="1:8">
      <c r="A18485" s="65"/>
      <c r="B18485" s="65"/>
      <c r="C18485" s="65"/>
      <c r="D18485" s="65"/>
      <c r="E18485" s="65"/>
      <c r="F18485" s="65"/>
      <c r="G18485" s="65"/>
      <c r="H18485" s="113"/>
    </row>
    <row r="18486" spans="1:8">
      <c r="A18486" s="65"/>
      <c r="B18486" s="65"/>
      <c r="C18486" s="65"/>
      <c r="D18486" s="65"/>
      <c r="E18486" s="65"/>
      <c r="F18486" s="65"/>
      <c r="G18486" s="65"/>
      <c r="H18486" s="113"/>
    </row>
    <row r="18487" spans="1:8">
      <c r="A18487" s="65"/>
      <c r="B18487" s="65"/>
      <c r="C18487" s="65"/>
      <c r="D18487" s="65"/>
      <c r="E18487" s="65"/>
      <c r="F18487" s="65"/>
      <c r="G18487" s="65"/>
      <c r="H18487" s="113"/>
    </row>
    <row r="18488" spans="1:8">
      <c r="A18488" s="65"/>
      <c r="B18488" s="65"/>
      <c r="C18488" s="65"/>
      <c r="D18488" s="65"/>
      <c r="E18488" s="65"/>
      <c r="F18488" s="65"/>
      <c r="G18488" s="65"/>
      <c r="H18488" s="113"/>
    </row>
    <row r="18489" spans="1:8">
      <c r="A18489" s="65"/>
      <c r="B18489" s="65"/>
      <c r="C18489" s="65"/>
      <c r="D18489" s="65"/>
      <c r="E18489" s="65"/>
      <c r="F18489" s="65"/>
      <c r="G18489" s="65"/>
      <c r="H18489" s="113"/>
    </row>
    <row r="18490" spans="1:8">
      <c r="A18490" s="65"/>
      <c r="B18490" s="65"/>
      <c r="C18490" s="65"/>
      <c r="D18490" s="65"/>
      <c r="E18490" s="65"/>
      <c r="F18490" s="65"/>
      <c r="G18490" s="65"/>
      <c r="H18490" s="113"/>
    </row>
    <row r="18491" spans="1:8">
      <c r="A18491" s="65"/>
      <c r="B18491" s="65"/>
      <c r="C18491" s="65"/>
      <c r="D18491" s="65"/>
      <c r="E18491" s="65"/>
      <c r="F18491" s="65"/>
      <c r="G18491" s="65"/>
      <c r="H18491" s="113"/>
    </row>
    <row r="18492" spans="1:8">
      <c r="A18492" s="65"/>
      <c r="B18492" s="65"/>
      <c r="C18492" s="65"/>
      <c r="D18492" s="65"/>
      <c r="E18492" s="65"/>
      <c r="F18492" s="65"/>
      <c r="G18492" s="65"/>
      <c r="H18492" s="113"/>
    </row>
    <row r="18493" spans="1:8">
      <c r="A18493" s="65"/>
      <c r="B18493" s="65"/>
      <c r="C18493" s="65"/>
      <c r="D18493" s="65"/>
      <c r="E18493" s="65"/>
      <c r="F18493" s="65"/>
      <c r="G18493" s="65"/>
      <c r="H18493" s="113"/>
    </row>
    <row r="18494" spans="1:8">
      <c r="A18494" s="65"/>
      <c r="B18494" s="65"/>
      <c r="C18494" s="65"/>
      <c r="D18494" s="65"/>
      <c r="E18494" s="65"/>
      <c r="F18494" s="65"/>
      <c r="G18494" s="65"/>
      <c r="H18494" s="113"/>
    </row>
    <row r="18495" spans="1:8">
      <c r="A18495" s="65"/>
      <c r="B18495" s="65"/>
      <c r="C18495" s="65"/>
      <c r="D18495" s="65"/>
      <c r="E18495" s="65"/>
      <c r="F18495" s="65"/>
      <c r="G18495" s="65"/>
      <c r="H18495" s="113"/>
    </row>
    <row r="18496" spans="1:8">
      <c r="A18496" s="65"/>
      <c r="B18496" s="65"/>
      <c r="C18496" s="65"/>
      <c r="D18496" s="65"/>
      <c r="E18496" s="65"/>
      <c r="F18496" s="65"/>
      <c r="G18496" s="65"/>
      <c r="H18496" s="113"/>
    </row>
    <row r="18497" spans="1:8">
      <c r="A18497" s="65"/>
      <c r="B18497" s="65"/>
      <c r="C18497" s="65"/>
      <c r="D18497" s="65"/>
      <c r="E18497" s="65"/>
      <c r="F18497" s="65"/>
      <c r="G18497" s="65"/>
      <c r="H18497" s="113"/>
    </row>
    <row r="18498" spans="1:8">
      <c r="A18498" s="65"/>
      <c r="B18498" s="65"/>
      <c r="C18498" s="65"/>
      <c r="D18498" s="65"/>
      <c r="E18498" s="65"/>
      <c r="F18498" s="65"/>
      <c r="G18498" s="65"/>
      <c r="H18498" s="113"/>
    </row>
    <row r="18499" spans="1:8">
      <c r="A18499" s="65"/>
      <c r="B18499" s="65"/>
      <c r="C18499" s="65"/>
      <c r="D18499" s="65"/>
      <c r="E18499" s="65"/>
      <c r="F18499" s="65"/>
      <c r="G18499" s="65"/>
      <c r="H18499" s="113"/>
    </row>
    <row r="18500" spans="1:8">
      <c r="A18500" s="65"/>
      <c r="B18500" s="65"/>
      <c r="C18500" s="65"/>
      <c r="D18500" s="65"/>
      <c r="E18500" s="65"/>
      <c r="F18500" s="65"/>
      <c r="G18500" s="65"/>
      <c r="H18500" s="113"/>
    </row>
    <row r="18501" spans="1:8">
      <c r="A18501" s="65"/>
      <c r="B18501" s="65"/>
      <c r="C18501" s="65"/>
      <c r="D18501" s="65"/>
      <c r="E18501" s="65"/>
      <c r="F18501" s="65"/>
      <c r="G18501" s="65"/>
      <c r="H18501" s="113"/>
    </row>
    <row r="18502" spans="1:8">
      <c r="A18502" s="65"/>
      <c r="B18502" s="65"/>
      <c r="C18502" s="65"/>
      <c r="D18502" s="65"/>
      <c r="E18502" s="65"/>
      <c r="F18502" s="65"/>
      <c r="G18502" s="65"/>
      <c r="H18502" s="113"/>
    </row>
    <row r="18503" spans="1:8">
      <c r="A18503" s="65"/>
      <c r="B18503" s="65"/>
      <c r="C18503" s="65"/>
      <c r="D18503" s="65"/>
      <c r="E18503" s="65"/>
      <c r="F18503" s="65"/>
      <c r="G18503" s="65"/>
      <c r="H18503" s="113"/>
    </row>
    <row r="18504" spans="1:8">
      <c r="A18504" s="65"/>
      <c r="B18504" s="65"/>
      <c r="C18504" s="65"/>
      <c r="D18504" s="65"/>
      <c r="E18504" s="65"/>
      <c r="F18504" s="65"/>
      <c r="G18504" s="65"/>
      <c r="H18504" s="113"/>
    </row>
    <row r="18505" spans="1:8">
      <c r="A18505" s="65"/>
      <c r="B18505" s="65"/>
      <c r="C18505" s="65"/>
      <c r="D18505" s="65"/>
      <c r="E18505" s="65"/>
      <c r="F18505" s="65"/>
      <c r="G18505" s="65"/>
      <c r="H18505" s="113"/>
    </row>
    <row r="18506" spans="1:8">
      <c r="A18506" s="65"/>
      <c r="B18506" s="65"/>
      <c r="C18506" s="65"/>
      <c r="D18506" s="65"/>
      <c r="E18506" s="65"/>
      <c r="F18506" s="65"/>
      <c r="G18506" s="65"/>
      <c r="H18506" s="113"/>
    </row>
    <row r="18507" spans="1:8">
      <c r="A18507" s="65"/>
      <c r="B18507" s="65"/>
      <c r="C18507" s="65"/>
      <c r="D18507" s="65"/>
      <c r="E18507" s="65"/>
      <c r="F18507" s="65"/>
      <c r="G18507" s="65"/>
      <c r="H18507" s="113"/>
    </row>
    <row r="18508" spans="1:8">
      <c r="A18508" s="65"/>
      <c r="B18508" s="65"/>
      <c r="C18508" s="65"/>
      <c r="D18508" s="65"/>
      <c r="E18508" s="65"/>
      <c r="F18508" s="65"/>
      <c r="G18508" s="65"/>
      <c r="H18508" s="113"/>
    </row>
    <row r="18509" spans="1:8">
      <c r="A18509" s="65"/>
      <c r="B18509" s="65"/>
      <c r="C18509" s="65"/>
      <c r="D18509" s="65"/>
      <c r="E18509" s="65"/>
      <c r="F18509" s="65"/>
      <c r="G18509" s="65"/>
      <c r="H18509" s="113"/>
    </row>
    <row r="18510" spans="1:8">
      <c r="A18510" s="65"/>
      <c r="B18510" s="65"/>
      <c r="C18510" s="65"/>
      <c r="D18510" s="65"/>
      <c r="E18510" s="65"/>
      <c r="F18510" s="65"/>
      <c r="G18510" s="65"/>
      <c r="H18510" s="113"/>
    </row>
    <row r="18511" spans="1:8">
      <c r="A18511" s="65"/>
      <c r="B18511" s="65"/>
      <c r="C18511" s="65"/>
      <c r="D18511" s="65"/>
      <c r="E18511" s="65"/>
      <c r="F18511" s="65"/>
      <c r="G18511" s="65"/>
      <c r="H18511" s="113"/>
    </row>
    <row r="18512" spans="1:8">
      <c r="A18512" s="65"/>
      <c r="B18512" s="65"/>
      <c r="C18512" s="65"/>
      <c r="D18512" s="65"/>
      <c r="E18512" s="65"/>
      <c r="F18512" s="65"/>
      <c r="G18512" s="65"/>
      <c r="H18512" s="113"/>
    </row>
    <row r="18513" spans="1:8">
      <c r="A18513" s="65"/>
      <c r="B18513" s="65"/>
      <c r="C18513" s="65"/>
      <c r="D18513" s="65"/>
      <c r="E18513" s="65"/>
      <c r="F18513" s="65"/>
      <c r="G18513" s="65"/>
      <c r="H18513" s="113"/>
    </row>
    <row r="18514" spans="1:8">
      <c r="A18514" s="65"/>
      <c r="B18514" s="65"/>
      <c r="C18514" s="65"/>
      <c r="D18514" s="65"/>
      <c r="E18514" s="65"/>
      <c r="F18514" s="65"/>
      <c r="G18514" s="65"/>
      <c r="H18514" s="113"/>
    </row>
    <row r="18515" spans="1:8">
      <c r="A18515" s="65"/>
      <c r="B18515" s="65"/>
      <c r="C18515" s="65"/>
      <c r="D18515" s="65"/>
      <c r="E18515" s="65"/>
      <c r="F18515" s="65"/>
      <c r="G18515" s="65"/>
      <c r="H18515" s="113"/>
    </row>
    <row r="18516" spans="1:8">
      <c r="A18516" s="65"/>
      <c r="B18516" s="65"/>
      <c r="C18516" s="65"/>
      <c r="D18516" s="65"/>
      <c r="E18516" s="65"/>
      <c r="F18516" s="65"/>
      <c r="G18516" s="65"/>
      <c r="H18516" s="113"/>
    </row>
    <row r="18517" spans="1:8">
      <c r="A18517" s="65"/>
      <c r="B18517" s="65"/>
      <c r="C18517" s="65"/>
      <c r="D18517" s="65"/>
      <c r="E18517" s="65"/>
      <c r="F18517" s="65"/>
      <c r="G18517" s="65"/>
      <c r="H18517" s="113"/>
    </row>
    <row r="18518" spans="1:8">
      <c r="A18518" s="65"/>
      <c r="B18518" s="65"/>
      <c r="C18518" s="65"/>
      <c r="D18518" s="65"/>
      <c r="E18518" s="65"/>
      <c r="F18518" s="65"/>
      <c r="G18518" s="65"/>
      <c r="H18518" s="113"/>
    </row>
    <row r="18519" spans="1:8">
      <c r="A18519" s="65"/>
      <c r="B18519" s="65"/>
      <c r="C18519" s="65"/>
      <c r="D18519" s="65"/>
      <c r="E18519" s="65"/>
      <c r="F18519" s="65"/>
      <c r="G18519" s="65"/>
      <c r="H18519" s="113"/>
    </row>
    <row r="18520" spans="1:8">
      <c r="A18520" s="65"/>
      <c r="B18520" s="65"/>
      <c r="C18520" s="65"/>
      <c r="D18520" s="65"/>
      <c r="E18520" s="65"/>
      <c r="F18520" s="65"/>
      <c r="G18520" s="65"/>
      <c r="H18520" s="113"/>
    </row>
    <row r="18521" spans="1:8">
      <c r="A18521" s="65"/>
      <c r="B18521" s="65"/>
      <c r="C18521" s="65"/>
      <c r="D18521" s="65"/>
      <c r="E18521" s="65"/>
      <c r="F18521" s="65"/>
      <c r="G18521" s="65"/>
      <c r="H18521" s="113"/>
    </row>
    <row r="18522" spans="1:8">
      <c r="A18522" s="65"/>
      <c r="B18522" s="65"/>
      <c r="C18522" s="65"/>
      <c r="D18522" s="65"/>
      <c r="E18522" s="65"/>
      <c r="F18522" s="65"/>
      <c r="G18522" s="65"/>
      <c r="H18522" s="113"/>
    </row>
    <row r="18523" spans="1:8">
      <c r="A18523" s="65"/>
      <c r="B18523" s="65"/>
      <c r="C18523" s="65"/>
      <c r="D18523" s="65"/>
      <c r="E18523" s="65"/>
      <c r="F18523" s="65"/>
      <c r="G18523" s="65"/>
      <c r="H18523" s="113"/>
    </row>
    <row r="18524" spans="1:8">
      <c r="A18524" s="65"/>
      <c r="B18524" s="65"/>
      <c r="C18524" s="65"/>
      <c r="D18524" s="65"/>
      <c r="E18524" s="65"/>
      <c r="F18524" s="65"/>
      <c r="G18524" s="65"/>
      <c r="H18524" s="113"/>
    </row>
    <row r="18525" spans="1:8">
      <c r="A18525" s="65"/>
      <c r="B18525" s="65"/>
      <c r="C18525" s="65"/>
      <c r="D18525" s="65"/>
      <c r="E18525" s="65"/>
      <c r="F18525" s="65"/>
      <c r="G18525" s="65"/>
      <c r="H18525" s="113"/>
    </row>
    <row r="18526" spans="1:8">
      <c r="A18526" s="65"/>
      <c r="B18526" s="65"/>
      <c r="C18526" s="65"/>
      <c r="D18526" s="65"/>
      <c r="E18526" s="65"/>
      <c r="F18526" s="65"/>
      <c r="G18526" s="65"/>
      <c r="H18526" s="113"/>
    </row>
    <row r="18527" spans="1:8">
      <c r="A18527" s="65"/>
      <c r="B18527" s="65"/>
      <c r="C18527" s="65"/>
      <c r="D18527" s="65"/>
      <c r="E18527" s="65"/>
      <c r="F18527" s="65"/>
      <c r="G18527" s="65"/>
      <c r="H18527" s="113"/>
    </row>
    <row r="18528" spans="1:8">
      <c r="A18528" s="65"/>
      <c r="B18528" s="65"/>
      <c r="C18528" s="65"/>
      <c r="D18528" s="65"/>
      <c r="E18528" s="65"/>
      <c r="F18528" s="65"/>
      <c r="G18528" s="65"/>
      <c r="H18528" s="113"/>
    </row>
    <row r="18529" spans="1:8">
      <c r="A18529" s="65"/>
      <c r="B18529" s="65"/>
      <c r="C18529" s="65"/>
      <c r="D18529" s="65"/>
      <c r="E18529" s="65"/>
      <c r="F18529" s="65"/>
      <c r="G18529" s="65"/>
      <c r="H18529" s="113"/>
    </row>
    <row r="18530" spans="1:8">
      <c r="A18530" s="65"/>
      <c r="B18530" s="65"/>
      <c r="C18530" s="65"/>
      <c r="D18530" s="65"/>
      <c r="E18530" s="65"/>
      <c r="F18530" s="65"/>
      <c r="G18530" s="65"/>
      <c r="H18530" s="113"/>
    </row>
    <row r="18531" spans="1:8">
      <c r="A18531" s="65"/>
      <c r="B18531" s="65"/>
      <c r="C18531" s="65"/>
      <c r="D18531" s="65"/>
      <c r="E18531" s="65"/>
      <c r="F18531" s="65"/>
      <c r="G18531" s="65"/>
      <c r="H18531" s="113"/>
    </row>
    <row r="18532" spans="1:8">
      <c r="A18532" s="65"/>
      <c r="B18532" s="65"/>
      <c r="C18532" s="65"/>
      <c r="D18532" s="65"/>
      <c r="E18532" s="65"/>
      <c r="F18532" s="65"/>
      <c r="G18532" s="65"/>
      <c r="H18532" s="113"/>
    </row>
    <row r="18533" spans="1:8">
      <c r="A18533" s="65"/>
      <c r="B18533" s="65"/>
      <c r="C18533" s="65"/>
      <c r="D18533" s="65"/>
      <c r="E18533" s="65"/>
      <c r="F18533" s="65"/>
      <c r="G18533" s="65"/>
      <c r="H18533" s="113"/>
    </row>
    <row r="18534" spans="1:8">
      <c r="A18534" s="65"/>
      <c r="B18534" s="65"/>
      <c r="C18534" s="65"/>
      <c r="D18534" s="65"/>
      <c r="E18534" s="65"/>
      <c r="F18534" s="65"/>
      <c r="G18534" s="65"/>
      <c r="H18534" s="113"/>
    </row>
    <row r="18535" spans="1:8">
      <c r="A18535" s="65"/>
      <c r="B18535" s="65"/>
      <c r="C18535" s="65"/>
      <c r="D18535" s="65"/>
      <c r="E18535" s="65"/>
      <c r="F18535" s="65"/>
      <c r="G18535" s="65"/>
      <c r="H18535" s="113"/>
    </row>
    <row r="18536" spans="1:8">
      <c r="A18536" s="65"/>
      <c r="B18536" s="65"/>
      <c r="C18536" s="65"/>
      <c r="D18536" s="65"/>
      <c r="E18536" s="65"/>
      <c r="F18536" s="65"/>
      <c r="G18536" s="65"/>
      <c r="H18536" s="113"/>
    </row>
    <row r="18537" spans="1:8">
      <c r="A18537" s="65"/>
      <c r="B18537" s="65"/>
      <c r="C18537" s="65"/>
      <c r="D18537" s="65"/>
      <c r="E18537" s="65"/>
      <c r="F18537" s="65"/>
      <c r="G18537" s="65"/>
      <c r="H18537" s="113"/>
    </row>
    <row r="18538" spans="1:8">
      <c r="A18538" s="65"/>
      <c r="B18538" s="65"/>
      <c r="C18538" s="65"/>
      <c r="D18538" s="65"/>
      <c r="E18538" s="65"/>
      <c r="F18538" s="65"/>
      <c r="G18538" s="65"/>
      <c r="H18538" s="113"/>
    </row>
    <row r="18539" spans="1:8">
      <c r="A18539" s="65"/>
      <c r="B18539" s="65"/>
      <c r="C18539" s="65"/>
      <c r="D18539" s="65"/>
      <c r="E18539" s="65"/>
      <c r="F18539" s="65"/>
      <c r="G18539" s="65"/>
      <c r="H18539" s="113"/>
    </row>
    <row r="18540" spans="1:8">
      <c r="A18540" s="65"/>
      <c r="B18540" s="65"/>
      <c r="C18540" s="65"/>
      <c r="D18540" s="65"/>
      <c r="E18540" s="65"/>
      <c r="F18540" s="65"/>
      <c r="G18540" s="65"/>
      <c r="H18540" s="113"/>
    </row>
    <row r="18541" spans="1:8">
      <c r="A18541" s="65"/>
      <c r="B18541" s="65"/>
      <c r="C18541" s="65"/>
      <c r="D18541" s="65"/>
      <c r="E18541" s="65"/>
      <c r="F18541" s="65"/>
      <c r="G18541" s="65"/>
      <c r="H18541" s="113"/>
    </row>
    <row r="18542" spans="1:8">
      <c r="A18542" s="65"/>
      <c r="B18542" s="65"/>
      <c r="C18542" s="65"/>
      <c r="D18542" s="65"/>
      <c r="E18542" s="65"/>
      <c r="F18542" s="65"/>
      <c r="G18542" s="65"/>
      <c r="H18542" s="113"/>
    </row>
    <row r="18543" spans="1:8">
      <c r="A18543" s="65"/>
      <c r="B18543" s="65"/>
      <c r="C18543" s="65"/>
      <c r="D18543" s="65"/>
      <c r="E18543" s="65"/>
      <c r="F18543" s="65"/>
      <c r="G18543" s="65"/>
      <c r="H18543" s="113"/>
    </row>
    <row r="18544" spans="1:8">
      <c r="A18544" s="65"/>
      <c r="B18544" s="65"/>
      <c r="C18544" s="65"/>
      <c r="D18544" s="65"/>
      <c r="E18544" s="65"/>
      <c r="F18544" s="65"/>
      <c r="G18544" s="65"/>
      <c r="H18544" s="113"/>
    </row>
    <row r="18545" spans="1:8">
      <c r="A18545" s="65"/>
      <c r="B18545" s="65"/>
      <c r="C18545" s="65"/>
      <c r="D18545" s="65"/>
      <c r="E18545" s="65"/>
      <c r="F18545" s="65"/>
      <c r="G18545" s="65"/>
      <c r="H18545" s="113"/>
    </row>
    <row r="18546" spans="1:8">
      <c r="A18546" s="65"/>
      <c r="B18546" s="65"/>
      <c r="C18546" s="65"/>
      <c r="D18546" s="65"/>
      <c r="E18546" s="65"/>
      <c r="F18546" s="65"/>
      <c r="G18546" s="65"/>
      <c r="H18546" s="113"/>
    </row>
    <row r="18547" spans="1:8">
      <c r="A18547" s="65"/>
      <c r="B18547" s="65"/>
      <c r="C18547" s="65"/>
      <c r="D18547" s="65"/>
      <c r="E18547" s="65"/>
      <c r="F18547" s="65"/>
      <c r="G18547" s="65"/>
      <c r="H18547" s="113"/>
    </row>
    <row r="18548" spans="1:8">
      <c r="A18548" s="65"/>
      <c r="B18548" s="65"/>
      <c r="C18548" s="65"/>
      <c r="D18548" s="65"/>
      <c r="E18548" s="65"/>
      <c r="F18548" s="65"/>
      <c r="G18548" s="65"/>
      <c r="H18548" s="113"/>
    </row>
    <row r="18549" spans="1:8">
      <c r="A18549" s="65"/>
      <c r="B18549" s="65"/>
      <c r="C18549" s="65"/>
      <c r="D18549" s="65"/>
      <c r="E18549" s="65"/>
      <c r="F18549" s="65"/>
      <c r="G18549" s="65"/>
      <c r="H18549" s="113"/>
    </row>
    <row r="18550" spans="1:8">
      <c r="A18550" s="65"/>
      <c r="B18550" s="65"/>
      <c r="C18550" s="65"/>
      <c r="D18550" s="65"/>
      <c r="E18550" s="65"/>
      <c r="F18550" s="65"/>
      <c r="G18550" s="65"/>
      <c r="H18550" s="113"/>
    </row>
    <row r="18551" spans="1:8">
      <c r="A18551" s="65"/>
      <c r="B18551" s="65"/>
      <c r="C18551" s="65"/>
      <c r="D18551" s="65"/>
      <c r="E18551" s="65"/>
      <c r="F18551" s="65"/>
      <c r="G18551" s="65"/>
      <c r="H18551" s="113"/>
    </row>
    <row r="18552" spans="1:8">
      <c r="A18552" s="65"/>
      <c r="B18552" s="65"/>
      <c r="C18552" s="65"/>
      <c r="D18552" s="65"/>
      <c r="E18552" s="65"/>
      <c r="F18552" s="65"/>
      <c r="G18552" s="65"/>
      <c r="H18552" s="113"/>
    </row>
    <row r="18553" spans="1:8">
      <c r="A18553" s="65"/>
      <c r="B18553" s="65"/>
      <c r="C18553" s="65"/>
      <c r="D18553" s="65"/>
      <c r="E18553" s="65"/>
      <c r="F18553" s="65"/>
      <c r="G18553" s="65"/>
      <c r="H18553" s="113"/>
    </row>
    <row r="18554" spans="1:8">
      <c r="A18554" s="65"/>
      <c r="B18554" s="65"/>
      <c r="C18554" s="65"/>
      <c r="D18554" s="65"/>
      <c r="E18554" s="65"/>
      <c r="F18554" s="65"/>
      <c r="G18554" s="65"/>
      <c r="H18554" s="113"/>
    </row>
    <row r="18555" spans="1:8">
      <c r="A18555" s="65"/>
      <c r="B18555" s="65"/>
      <c r="C18555" s="65"/>
      <c r="D18555" s="65"/>
      <c r="E18555" s="65"/>
      <c r="F18555" s="65"/>
      <c r="G18555" s="65"/>
      <c r="H18555" s="113"/>
    </row>
    <row r="18556" spans="1:8">
      <c r="A18556" s="65"/>
      <c r="B18556" s="65"/>
      <c r="C18556" s="65"/>
      <c r="D18556" s="65"/>
      <c r="E18556" s="65"/>
      <c r="F18556" s="65"/>
      <c r="G18556" s="65"/>
      <c r="H18556" s="113"/>
    </row>
    <row r="18557" spans="1:8">
      <c r="A18557" s="65"/>
      <c r="B18557" s="65"/>
      <c r="C18557" s="65"/>
      <c r="D18557" s="65"/>
      <c r="E18557" s="65"/>
      <c r="F18557" s="65"/>
      <c r="G18557" s="65"/>
      <c r="H18557" s="113"/>
    </row>
    <row r="18558" spans="1:8">
      <c r="A18558" s="65"/>
      <c r="B18558" s="65"/>
      <c r="C18558" s="65"/>
      <c r="D18558" s="65"/>
      <c r="E18558" s="65"/>
      <c r="F18558" s="65"/>
      <c r="G18558" s="65"/>
      <c r="H18558" s="113"/>
    </row>
    <row r="18559" spans="1:8">
      <c r="A18559" s="65"/>
      <c r="B18559" s="65"/>
      <c r="C18559" s="65"/>
      <c r="D18559" s="65"/>
      <c r="E18559" s="65"/>
      <c r="F18559" s="65"/>
      <c r="G18559" s="65"/>
      <c r="H18559" s="113"/>
    </row>
    <row r="18560" spans="1:8">
      <c r="A18560" s="65"/>
      <c r="B18560" s="65"/>
      <c r="C18560" s="65"/>
      <c r="D18560" s="65"/>
      <c r="E18560" s="65"/>
      <c r="F18560" s="65"/>
      <c r="G18560" s="65"/>
      <c r="H18560" s="113"/>
    </row>
    <row r="18561" spans="1:8">
      <c r="A18561" s="65"/>
      <c r="B18561" s="65"/>
      <c r="C18561" s="65"/>
      <c r="D18561" s="65"/>
      <c r="E18561" s="65"/>
      <c r="F18561" s="65"/>
      <c r="G18561" s="65"/>
      <c r="H18561" s="113"/>
    </row>
    <row r="18562" spans="1:8">
      <c r="A18562" s="65"/>
      <c r="B18562" s="65"/>
      <c r="C18562" s="65"/>
      <c r="D18562" s="65"/>
      <c r="E18562" s="65"/>
      <c r="F18562" s="65"/>
      <c r="G18562" s="65"/>
      <c r="H18562" s="113"/>
    </row>
    <row r="18563" spans="1:8">
      <c r="A18563" s="65"/>
      <c r="B18563" s="65"/>
      <c r="C18563" s="65"/>
      <c r="D18563" s="65"/>
      <c r="E18563" s="65"/>
      <c r="F18563" s="65"/>
      <c r="G18563" s="65"/>
      <c r="H18563" s="113"/>
    </row>
    <row r="18564" spans="1:8">
      <c r="A18564" s="65"/>
      <c r="B18564" s="65"/>
      <c r="C18564" s="65"/>
      <c r="D18564" s="65"/>
      <c r="E18564" s="65"/>
      <c r="F18564" s="65"/>
      <c r="G18564" s="65"/>
      <c r="H18564" s="113"/>
    </row>
    <row r="18565" spans="1:8">
      <c r="A18565" s="65"/>
      <c r="B18565" s="65"/>
      <c r="C18565" s="65"/>
      <c r="D18565" s="65"/>
      <c r="E18565" s="65"/>
      <c r="F18565" s="65"/>
      <c r="G18565" s="65"/>
      <c r="H18565" s="113"/>
    </row>
    <row r="18566" spans="1:8">
      <c r="A18566" s="65"/>
      <c r="B18566" s="65"/>
      <c r="C18566" s="65"/>
      <c r="D18566" s="65"/>
      <c r="E18566" s="65"/>
      <c r="F18566" s="65"/>
      <c r="G18566" s="65"/>
      <c r="H18566" s="113"/>
    </row>
    <row r="18567" spans="1:8">
      <c r="A18567" s="65"/>
      <c r="B18567" s="65"/>
      <c r="C18567" s="65"/>
      <c r="D18567" s="65"/>
      <c r="E18567" s="65"/>
      <c r="F18567" s="65"/>
      <c r="G18567" s="65"/>
      <c r="H18567" s="113"/>
    </row>
    <row r="18568" spans="1:8">
      <c r="A18568" s="65"/>
      <c r="B18568" s="65"/>
      <c r="C18568" s="65"/>
      <c r="D18568" s="65"/>
      <c r="E18568" s="65"/>
      <c r="F18568" s="65"/>
      <c r="G18568" s="65"/>
      <c r="H18568" s="113"/>
    </row>
    <row r="18569" spans="1:8">
      <c r="A18569" s="65"/>
      <c r="B18569" s="65"/>
      <c r="C18569" s="65"/>
      <c r="D18569" s="65"/>
      <c r="E18569" s="65"/>
      <c r="F18569" s="65"/>
      <c r="G18569" s="65"/>
      <c r="H18569" s="113"/>
    </row>
    <row r="18570" spans="1:8">
      <c r="A18570" s="65"/>
      <c r="B18570" s="65"/>
      <c r="C18570" s="65"/>
      <c r="D18570" s="65"/>
      <c r="E18570" s="65"/>
      <c r="F18570" s="65"/>
      <c r="G18570" s="65"/>
      <c r="H18570" s="113"/>
    </row>
    <row r="18571" spans="1:8">
      <c r="A18571" s="65"/>
      <c r="B18571" s="65"/>
      <c r="C18571" s="65"/>
      <c r="D18571" s="65"/>
      <c r="E18571" s="65"/>
      <c r="F18571" s="65"/>
      <c r="G18571" s="65"/>
      <c r="H18571" s="113"/>
    </row>
    <row r="18572" spans="1:8">
      <c r="A18572" s="65"/>
      <c r="B18572" s="65"/>
      <c r="C18572" s="65"/>
      <c r="D18572" s="65"/>
      <c r="E18572" s="65"/>
      <c r="F18572" s="65"/>
      <c r="G18572" s="65"/>
      <c r="H18572" s="113"/>
    </row>
    <row r="18573" spans="1:8">
      <c r="A18573" s="65"/>
      <c r="B18573" s="65"/>
      <c r="C18573" s="65"/>
      <c r="D18573" s="65"/>
      <c r="E18573" s="65"/>
      <c r="F18573" s="65"/>
      <c r="G18573" s="65"/>
      <c r="H18573" s="113"/>
    </row>
    <row r="18574" spans="1:8">
      <c r="A18574" s="65"/>
      <c r="B18574" s="65"/>
      <c r="C18574" s="65"/>
      <c r="D18574" s="65"/>
      <c r="E18574" s="65"/>
      <c r="F18574" s="65"/>
      <c r="G18574" s="65"/>
      <c r="H18574" s="113"/>
    </row>
    <row r="18575" spans="1:8">
      <c r="A18575" s="65"/>
      <c r="B18575" s="65"/>
      <c r="C18575" s="65"/>
      <c r="D18575" s="65"/>
      <c r="E18575" s="65"/>
      <c r="F18575" s="65"/>
      <c r="G18575" s="65"/>
      <c r="H18575" s="113"/>
    </row>
    <row r="18576" spans="1:8">
      <c r="A18576" s="65"/>
      <c r="B18576" s="65"/>
      <c r="C18576" s="65"/>
      <c r="D18576" s="65"/>
      <c r="E18576" s="65"/>
      <c r="F18576" s="65"/>
      <c r="G18576" s="65"/>
      <c r="H18576" s="113"/>
    </row>
    <row r="18577" spans="1:8">
      <c r="A18577" s="65"/>
      <c r="B18577" s="65"/>
      <c r="C18577" s="65"/>
      <c r="D18577" s="65"/>
      <c r="E18577" s="65"/>
      <c r="F18577" s="65"/>
      <c r="G18577" s="65"/>
      <c r="H18577" s="113"/>
    </row>
    <row r="18578" spans="1:8">
      <c r="A18578" s="65"/>
      <c r="B18578" s="65"/>
      <c r="C18578" s="65"/>
      <c r="D18578" s="65"/>
      <c r="E18578" s="65"/>
      <c r="F18578" s="65"/>
      <c r="G18578" s="65"/>
      <c r="H18578" s="113"/>
    </row>
    <row r="18579" spans="1:8">
      <c r="A18579" s="65"/>
      <c r="B18579" s="65"/>
      <c r="C18579" s="65"/>
      <c r="D18579" s="65"/>
      <c r="E18579" s="65"/>
      <c r="F18579" s="65"/>
      <c r="G18579" s="65"/>
      <c r="H18579" s="113"/>
    </row>
    <row r="18580" spans="1:8">
      <c r="A18580" s="65"/>
      <c r="B18580" s="65"/>
      <c r="C18580" s="65"/>
      <c r="D18580" s="65"/>
      <c r="E18580" s="65"/>
      <c r="F18580" s="65"/>
      <c r="G18580" s="65"/>
      <c r="H18580" s="113"/>
    </row>
    <row r="18581" spans="1:8">
      <c r="A18581" s="65"/>
      <c r="B18581" s="65"/>
      <c r="C18581" s="65"/>
      <c r="D18581" s="65"/>
      <c r="E18581" s="65"/>
      <c r="F18581" s="65"/>
      <c r="G18581" s="65"/>
      <c r="H18581" s="113"/>
    </row>
    <row r="18582" spans="1:8">
      <c r="A18582" s="65"/>
      <c r="B18582" s="65"/>
      <c r="C18582" s="65"/>
      <c r="D18582" s="65"/>
      <c r="E18582" s="65"/>
      <c r="F18582" s="65"/>
      <c r="G18582" s="65"/>
      <c r="H18582" s="113"/>
    </row>
    <row r="18583" spans="1:8">
      <c r="A18583" s="65"/>
      <c r="B18583" s="65"/>
      <c r="C18583" s="65"/>
      <c r="D18583" s="65"/>
      <c r="E18583" s="65"/>
      <c r="F18583" s="65"/>
      <c r="G18583" s="65"/>
      <c r="H18583" s="113"/>
    </row>
    <row r="18584" spans="1:8">
      <c r="A18584" s="65"/>
      <c r="B18584" s="65"/>
      <c r="C18584" s="65"/>
      <c r="D18584" s="65"/>
      <c r="E18584" s="65"/>
      <c r="F18584" s="65"/>
      <c r="G18584" s="65"/>
      <c r="H18584" s="113"/>
    </row>
    <row r="18585" spans="1:8">
      <c r="A18585" s="65"/>
      <c r="B18585" s="65"/>
      <c r="C18585" s="65"/>
      <c r="D18585" s="65"/>
      <c r="E18585" s="65"/>
      <c r="F18585" s="65"/>
      <c r="G18585" s="65"/>
      <c r="H18585" s="113"/>
    </row>
    <row r="18586" spans="1:8">
      <c r="A18586" s="65"/>
      <c r="B18586" s="65"/>
      <c r="C18586" s="65"/>
      <c r="D18586" s="65"/>
      <c r="E18586" s="65"/>
      <c r="F18586" s="65"/>
      <c r="G18586" s="65"/>
      <c r="H18586" s="113"/>
    </row>
    <row r="18587" spans="1:8">
      <c r="A18587" s="65"/>
      <c r="B18587" s="65"/>
      <c r="C18587" s="65"/>
      <c r="D18587" s="65"/>
      <c r="E18587" s="65"/>
      <c r="F18587" s="65"/>
      <c r="G18587" s="65"/>
      <c r="H18587" s="113"/>
    </row>
    <row r="18588" spans="1:8">
      <c r="A18588" s="65"/>
      <c r="B18588" s="65"/>
      <c r="C18588" s="65"/>
      <c r="D18588" s="65"/>
      <c r="E18588" s="65"/>
      <c r="F18588" s="65"/>
      <c r="G18588" s="65"/>
      <c r="H18588" s="113"/>
    </row>
    <row r="18589" spans="1:8">
      <c r="A18589" s="65"/>
      <c r="B18589" s="65"/>
      <c r="C18589" s="65"/>
      <c r="D18589" s="65"/>
      <c r="E18589" s="65"/>
      <c r="F18589" s="65"/>
      <c r="G18589" s="65"/>
      <c r="H18589" s="113"/>
    </row>
    <row r="18590" spans="1:8">
      <c r="A18590" s="65"/>
      <c r="B18590" s="65"/>
      <c r="C18590" s="65"/>
      <c r="D18590" s="65"/>
      <c r="E18590" s="65"/>
      <c r="F18590" s="65"/>
      <c r="G18590" s="65"/>
      <c r="H18590" s="113"/>
    </row>
    <row r="18591" spans="1:8">
      <c r="A18591" s="65"/>
      <c r="B18591" s="65"/>
      <c r="C18591" s="65"/>
      <c r="D18591" s="65"/>
      <c r="E18591" s="65"/>
      <c r="F18591" s="65"/>
      <c r="G18591" s="65"/>
      <c r="H18591" s="113"/>
    </row>
    <row r="18592" spans="1:8">
      <c r="A18592" s="65"/>
      <c r="B18592" s="65"/>
      <c r="C18592" s="65"/>
      <c r="D18592" s="65"/>
      <c r="E18592" s="65"/>
      <c r="F18592" s="65"/>
      <c r="G18592" s="65"/>
      <c r="H18592" s="113"/>
    </row>
    <row r="18593" spans="1:8">
      <c r="A18593" s="65"/>
      <c r="B18593" s="65"/>
      <c r="C18593" s="65"/>
      <c r="D18593" s="65"/>
      <c r="E18593" s="65"/>
      <c r="F18593" s="65"/>
      <c r="G18593" s="65"/>
      <c r="H18593" s="113"/>
    </row>
    <row r="18594" spans="1:8">
      <c r="A18594" s="65"/>
      <c r="B18594" s="65"/>
      <c r="C18594" s="65"/>
      <c r="D18594" s="65"/>
      <c r="E18594" s="65"/>
      <c r="F18594" s="65"/>
      <c r="G18594" s="65"/>
      <c r="H18594" s="113"/>
    </row>
    <row r="18595" spans="1:8">
      <c r="A18595" s="65"/>
      <c r="B18595" s="65"/>
      <c r="C18595" s="65"/>
      <c r="D18595" s="65"/>
      <c r="E18595" s="65"/>
      <c r="F18595" s="65"/>
      <c r="G18595" s="65"/>
      <c r="H18595" s="113"/>
    </row>
    <row r="18596" spans="1:8">
      <c r="A18596" s="65"/>
      <c r="B18596" s="65"/>
      <c r="C18596" s="65"/>
      <c r="D18596" s="65"/>
      <c r="E18596" s="65"/>
      <c r="F18596" s="65"/>
      <c r="G18596" s="65"/>
      <c r="H18596" s="113"/>
    </row>
    <row r="18597" spans="1:8">
      <c r="A18597" s="65"/>
      <c r="B18597" s="65"/>
      <c r="C18597" s="65"/>
      <c r="D18597" s="65"/>
      <c r="E18597" s="65"/>
      <c r="F18597" s="65"/>
      <c r="G18597" s="65"/>
      <c r="H18597" s="113"/>
    </row>
    <row r="18598" spans="1:8">
      <c r="A18598" s="65"/>
      <c r="B18598" s="65"/>
      <c r="C18598" s="65"/>
      <c r="D18598" s="65"/>
      <c r="E18598" s="65"/>
      <c r="F18598" s="65"/>
      <c r="G18598" s="65"/>
      <c r="H18598" s="113"/>
    </row>
    <row r="18599" spans="1:8">
      <c r="A18599" s="65"/>
      <c r="B18599" s="65"/>
      <c r="C18599" s="65"/>
      <c r="D18599" s="65"/>
      <c r="E18599" s="65"/>
      <c r="F18599" s="65"/>
      <c r="G18599" s="65"/>
      <c r="H18599" s="113"/>
    </row>
    <row r="18600" spans="1:8">
      <c r="A18600" s="65"/>
      <c r="B18600" s="65"/>
      <c r="C18600" s="65"/>
      <c r="D18600" s="65"/>
      <c r="E18600" s="65"/>
      <c r="F18600" s="65"/>
      <c r="G18600" s="65"/>
      <c r="H18600" s="113"/>
    </row>
    <row r="18601" spans="1:8">
      <c r="A18601" s="65"/>
      <c r="B18601" s="65"/>
      <c r="C18601" s="65"/>
      <c r="D18601" s="65"/>
      <c r="E18601" s="65"/>
      <c r="F18601" s="65"/>
      <c r="G18601" s="65"/>
      <c r="H18601" s="113"/>
    </row>
    <row r="18602" spans="1:8">
      <c r="A18602" s="65"/>
      <c r="B18602" s="65"/>
      <c r="C18602" s="65"/>
      <c r="D18602" s="65"/>
      <c r="E18602" s="65"/>
      <c r="F18602" s="65"/>
      <c r="G18602" s="65"/>
      <c r="H18602" s="113"/>
    </row>
    <row r="18603" spans="1:8">
      <c r="A18603" s="65"/>
      <c r="B18603" s="65"/>
      <c r="C18603" s="65"/>
      <c r="D18603" s="65"/>
      <c r="E18603" s="65"/>
      <c r="F18603" s="65"/>
      <c r="G18603" s="65"/>
      <c r="H18603" s="113"/>
    </row>
    <row r="18604" spans="1:8">
      <c r="A18604" s="65"/>
      <c r="B18604" s="65"/>
      <c r="C18604" s="65"/>
      <c r="D18604" s="65"/>
      <c r="E18604" s="65"/>
      <c r="F18604" s="65"/>
      <c r="G18604" s="65"/>
      <c r="H18604" s="113"/>
    </row>
    <row r="18605" spans="1:8">
      <c r="A18605" s="65"/>
      <c r="B18605" s="65"/>
      <c r="C18605" s="65"/>
      <c r="D18605" s="65"/>
      <c r="E18605" s="65"/>
      <c r="F18605" s="65"/>
      <c r="G18605" s="65"/>
      <c r="H18605" s="113"/>
    </row>
    <row r="18606" spans="1:8">
      <c r="A18606" s="65"/>
      <c r="B18606" s="65"/>
      <c r="C18606" s="65"/>
      <c r="D18606" s="65"/>
      <c r="E18606" s="65"/>
      <c r="F18606" s="65"/>
      <c r="G18606" s="65"/>
      <c r="H18606" s="113"/>
    </row>
    <row r="18607" spans="1:8">
      <c r="A18607" s="65"/>
      <c r="B18607" s="65"/>
      <c r="C18607" s="65"/>
      <c r="D18607" s="65"/>
      <c r="E18607" s="65"/>
      <c r="F18607" s="65"/>
      <c r="G18607" s="65"/>
      <c r="H18607" s="113"/>
    </row>
    <row r="18608" spans="1:8">
      <c r="A18608" s="65"/>
      <c r="B18608" s="65"/>
      <c r="C18608" s="65"/>
      <c r="D18608" s="65"/>
      <c r="E18608" s="65"/>
      <c r="F18608" s="65"/>
      <c r="G18608" s="65"/>
      <c r="H18608" s="113"/>
    </row>
    <row r="18609" spans="1:8">
      <c r="A18609" s="65"/>
      <c r="B18609" s="65"/>
      <c r="C18609" s="65"/>
      <c r="D18609" s="65"/>
      <c r="E18609" s="65"/>
      <c r="F18609" s="65"/>
      <c r="G18609" s="65"/>
      <c r="H18609" s="113"/>
    </row>
    <row r="18610" spans="1:8">
      <c r="A18610" s="65"/>
      <c r="B18610" s="65"/>
      <c r="C18610" s="65"/>
      <c r="D18610" s="65"/>
      <c r="E18610" s="65"/>
      <c r="F18610" s="65"/>
      <c r="G18610" s="65"/>
      <c r="H18610" s="113"/>
    </row>
    <row r="18611" spans="1:8">
      <c r="A18611" s="65"/>
      <c r="B18611" s="65"/>
      <c r="C18611" s="65"/>
      <c r="D18611" s="65"/>
      <c r="E18611" s="65"/>
      <c r="F18611" s="65"/>
      <c r="G18611" s="65"/>
      <c r="H18611" s="113"/>
    </row>
    <row r="18612" spans="1:8">
      <c r="A18612" s="65"/>
      <c r="B18612" s="65"/>
      <c r="C18612" s="65"/>
      <c r="D18612" s="65"/>
      <c r="E18612" s="65"/>
      <c r="F18612" s="65"/>
      <c r="G18612" s="65"/>
      <c r="H18612" s="113"/>
    </row>
    <row r="18613" spans="1:8">
      <c r="A18613" s="65"/>
      <c r="B18613" s="65"/>
      <c r="C18613" s="65"/>
      <c r="D18613" s="65"/>
      <c r="E18613" s="65"/>
      <c r="F18613" s="65"/>
      <c r="G18613" s="65"/>
      <c r="H18613" s="113"/>
    </row>
    <row r="18614" spans="1:8">
      <c r="A18614" s="65"/>
      <c r="B18614" s="65"/>
      <c r="C18614" s="65"/>
      <c r="D18614" s="65"/>
      <c r="E18614" s="65"/>
      <c r="F18614" s="65"/>
      <c r="G18614" s="65"/>
      <c r="H18614" s="113"/>
    </row>
    <row r="18615" spans="1:8">
      <c r="A18615" s="65"/>
      <c r="B18615" s="65"/>
      <c r="C18615" s="65"/>
      <c r="D18615" s="65"/>
      <c r="E18615" s="65"/>
      <c r="F18615" s="65"/>
      <c r="G18615" s="65"/>
      <c r="H18615" s="113"/>
    </row>
    <row r="18616" spans="1:8">
      <c r="A18616" s="65"/>
      <c r="B18616" s="65"/>
      <c r="C18616" s="65"/>
      <c r="D18616" s="65"/>
      <c r="E18616" s="65"/>
      <c r="F18616" s="65"/>
      <c r="G18616" s="65"/>
      <c r="H18616" s="113"/>
    </row>
    <row r="18617" spans="1:8">
      <c r="A18617" s="65"/>
      <c r="B18617" s="65"/>
      <c r="C18617" s="65"/>
      <c r="D18617" s="65"/>
      <c r="E18617" s="65"/>
      <c r="F18617" s="65"/>
      <c r="G18617" s="65"/>
      <c r="H18617" s="113"/>
    </row>
    <row r="18618" spans="1:8">
      <c r="A18618" s="65"/>
      <c r="B18618" s="65"/>
      <c r="C18618" s="65"/>
      <c r="D18618" s="65"/>
      <c r="E18618" s="65"/>
      <c r="F18618" s="65"/>
      <c r="G18618" s="65"/>
      <c r="H18618" s="113"/>
    </row>
    <row r="18619" spans="1:8">
      <c r="A18619" s="65"/>
      <c r="B18619" s="65"/>
      <c r="C18619" s="65"/>
      <c r="D18619" s="65"/>
      <c r="E18619" s="65"/>
      <c r="F18619" s="65"/>
      <c r="G18619" s="65"/>
      <c r="H18619" s="113"/>
    </row>
    <row r="18620" spans="1:8">
      <c r="A18620" s="65"/>
      <c r="B18620" s="65"/>
      <c r="C18620" s="65"/>
      <c r="D18620" s="65"/>
      <c r="E18620" s="65"/>
      <c r="F18620" s="65"/>
      <c r="G18620" s="65"/>
      <c r="H18620" s="113"/>
    </row>
    <row r="18621" spans="1:8">
      <c r="A18621" s="65"/>
      <c r="B18621" s="65"/>
      <c r="C18621" s="65"/>
      <c r="D18621" s="65"/>
      <c r="E18621" s="65"/>
      <c r="F18621" s="65"/>
      <c r="G18621" s="65"/>
      <c r="H18621" s="113"/>
    </row>
    <row r="18622" spans="1:8">
      <c r="A18622" s="65"/>
      <c r="B18622" s="65"/>
      <c r="C18622" s="65"/>
      <c r="D18622" s="65"/>
      <c r="E18622" s="65"/>
      <c r="F18622" s="65"/>
      <c r="G18622" s="65"/>
      <c r="H18622" s="113"/>
    </row>
    <row r="18623" spans="1:8">
      <c r="A18623" s="65"/>
      <c r="B18623" s="65"/>
      <c r="C18623" s="65"/>
      <c r="D18623" s="65"/>
      <c r="E18623" s="65"/>
      <c r="F18623" s="65"/>
      <c r="G18623" s="65"/>
      <c r="H18623" s="113"/>
    </row>
    <row r="18624" spans="1:8">
      <c r="A18624" s="65"/>
      <c r="B18624" s="65"/>
      <c r="C18624" s="65"/>
      <c r="D18624" s="65"/>
      <c r="E18624" s="65"/>
      <c r="F18624" s="65"/>
      <c r="G18624" s="65"/>
      <c r="H18624" s="113"/>
    </row>
    <row r="18625" spans="1:8">
      <c r="A18625" s="65"/>
      <c r="B18625" s="65"/>
      <c r="C18625" s="65"/>
      <c r="D18625" s="65"/>
      <c r="E18625" s="65"/>
      <c r="F18625" s="65"/>
      <c r="G18625" s="65"/>
      <c r="H18625" s="113"/>
    </row>
    <row r="18626" spans="1:8">
      <c r="A18626" s="65"/>
      <c r="B18626" s="65"/>
      <c r="C18626" s="65"/>
      <c r="D18626" s="65"/>
      <c r="E18626" s="65"/>
      <c r="F18626" s="65"/>
      <c r="G18626" s="65"/>
      <c r="H18626" s="113"/>
    </row>
    <row r="18627" spans="1:8">
      <c r="A18627" s="65"/>
      <c r="B18627" s="65"/>
      <c r="C18627" s="65"/>
      <c r="D18627" s="65"/>
      <c r="E18627" s="65"/>
      <c r="F18627" s="65"/>
      <c r="G18627" s="65"/>
      <c r="H18627" s="113"/>
    </row>
    <row r="18628" spans="1:8">
      <c r="A18628" s="65"/>
      <c r="B18628" s="65"/>
      <c r="C18628" s="65"/>
      <c r="D18628" s="65"/>
      <c r="E18628" s="65"/>
      <c r="F18628" s="65"/>
      <c r="G18628" s="65"/>
      <c r="H18628" s="113"/>
    </row>
    <row r="18629" spans="1:8">
      <c r="A18629" s="65"/>
      <c r="B18629" s="65"/>
      <c r="C18629" s="65"/>
      <c r="D18629" s="65"/>
      <c r="E18629" s="65"/>
      <c r="F18629" s="65"/>
      <c r="G18629" s="65"/>
      <c r="H18629" s="113"/>
    </row>
    <row r="18630" spans="1:8">
      <c r="A18630" s="65"/>
      <c r="B18630" s="65"/>
      <c r="C18630" s="65"/>
      <c r="D18630" s="65"/>
      <c r="E18630" s="65"/>
      <c r="F18630" s="65"/>
      <c r="G18630" s="65"/>
      <c r="H18630" s="113"/>
    </row>
    <row r="18631" spans="1:8">
      <c r="A18631" s="65"/>
      <c r="B18631" s="65"/>
      <c r="C18631" s="65"/>
      <c r="D18631" s="65"/>
      <c r="E18631" s="65"/>
      <c r="F18631" s="65"/>
      <c r="G18631" s="65"/>
      <c r="H18631" s="113"/>
    </row>
    <row r="18632" spans="1:8">
      <c r="A18632" s="65"/>
      <c r="B18632" s="65"/>
      <c r="C18632" s="65"/>
      <c r="D18632" s="65"/>
      <c r="E18632" s="65"/>
      <c r="F18632" s="65"/>
      <c r="G18632" s="65"/>
      <c r="H18632" s="113"/>
    </row>
    <row r="18633" spans="1:8">
      <c r="A18633" s="65"/>
      <c r="B18633" s="65"/>
      <c r="C18633" s="65"/>
      <c r="D18633" s="65"/>
      <c r="E18633" s="65"/>
      <c r="F18633" s="65"/>
      <c r="G18633" s="65"/>
      <c r="H18633" s="113"/>
    </row>
    <row r="18634" spans="1:8">
      <c r="A18634" s="65"/>
      <c r="B18634" s="65"/>
      <c r="C18634" s="65"/>
      <c r="D18634" s="65"/>
      <c r="E18634" s="65"/>
      <c r="F18634" s="65"/>
      <c r="G18634" s="65"/>
      <c r="H18634" s="113"/>
    </row>
    <row r="18635" spans="1:8">
      <c r="A18635" s="65"/>
      <c r="B18635" s="65"/>
      <c r="C18635" s="65"/>
      <c r="D18635" s="65"/>
      <c r="E18635" s="65"/>
      <c r="F18635" s="65"/>
      <c r="G18635" s="65"/>
      <c r="H18635" s="113"/>
    </row>
    <row r="18636" spans="1:8">
      <c r="A18636" s="65"/>
      <c r="B18636" s="65"/>
      <c r="C18636" s="65"/>
      <c r="D18636" s="65"/>
      <c r="E18636" s="65"/>
      <c r="F18636" s="65"/>
      <c r="G18636" s="65"/>
      <c r="H18636" s="113"/>
    </row>
    <row r="18637" spans="1:8">
      <c r="A18637" s="65"/>
      <c r="B18637" s="65"/>
      <c r="C18637" s="65"/>
      <c r="D18637" s="65"/>
      <c r="E18637" s="65"/>
      <c r="F18637" s="65"/>
      <c r="G18637" s="65"/>
      <c r="H18637" s="113"/>
    </row>
    <row r="18638" spans="1:8">
      <c r="A18638" s="65"/>
      <c r="B18638" s="65"/>
      <c r="C18638" s="65"/>
      <c r="D18638" s="65"/>
      <c r="E18638" s="65"/>
      <c r="F18638" s="65"/>
      <c r="G18638" s="65"/>
      <c r="H18638" s="113"/>
    </row>
    <row r="18639" spans="1:8">
      <c r="A18639" s="65"/>
      <c r="B18639" s="65"/>
      <c r="C18639" s="65"/>
      <c r="D18639" s="65"/>
      <c r="E18639" s="65"/>
      <c r="F18639" s="65"/>
      <c r="G18639" s="65"/>
      <c r="H18639" s="113"/>
    </row>
    <row r="18640" spans="1:8">
      <c r="A18640" s="65"/>
      <c r="B18640" s="65"/>
      <c r="C18640" s="65"/>
      <c r="D18640" s="65"/>
      <c r="E18640" s="65"/>
      <c r="F18640" s="65"/>
      <c r="G18640" s="65"/>
      <c r="H18640" s="113"/>
    </row>
    <row r="18641" spans="1:8">
      <c r="A18641" s="65"/>
      <c r="B18641" s="65"/>
      <c r="C18641" s="65"/>
      <c r="D18641" s="65"/>
      <c r="E18641" s="65"/>
      <c r="F18641" s="65"/>
      <c r="G18641" s="65"/>
      <c r="H18641" s="113"/>
    </row>
    <row r="18642" spans="1:8">
      <c r="A18642" s="65"/>
      <c r="B18642" s="65"/>
      <c r="C18642" s="65"/>
      <c r="D18642" s="65"/>
      <c r="E18642" s="65"/>
      <c r="F18642" s="65"/>
      <c r="G18642" s="65"/>
      <c r="H18642" s="113"/>
    </row>
    <row r="18643" spans="1:8">
      <c r="A18643" s="65"/>
      <c r="B18643" s="65"/>
      <c r="C18643" s="65"/>
      <c r="D18643" s="65"/>
      <c r="E18643" s="65"/>
      <c r="F18643" s="65"/>
      <c r="G18643" s="65"/>
      <c r="H18643" s="113"/>
    </row>
    <row r="18644" spans="1:8">
      <c r="A18644" s="65"/>
      <c r="B18644" s="65"/>
      <c r="C18644" s="65"/>
      <c r="D18644" s="65"/>
      <c r="E18644" s="65"/>
      <c r="F18644" s="65"/>
      <c r="G18644" s="65"/>
      <c r="H18644" s="113"/>
    </row>
    <row r="18645" spans="1:8">
      <c r="A18645" s="65"/>
      <c r="B18645" s="65"/>
      <c r="C18645" s="65"/>
      <c r="D18645" s="65"/>
      <c r="E18645" s="65"/>
      <c r="F18645" s="65"/>
      <c r="G18645" s="65"/>
      <c r="H18645" s="113"/>
    </row>
    <row r="18646" spans="1:8">
      <c r="A18646" s="65"/>
      <c r="B18646" s="65"/>
      <c r="C18646" s="65"/>
      <c r="D18646" s="65"/>
      <c r="E18646" s="65"/>
      <c r="F18646" s="65"/>
      <c r="G18646" s="65"/>
      <c r="H18646" s="113"/>
    </row>
    <row r="18647" spans="1:8">
      <c r="A18647" s="65"/>
      <c r="B18647" s="65"/>
      <c r="C18647" s="65"/>
      <c r="D18647" s="65"/>
      <c r="E18647" s="65"/>
      <c r="F18647" s="65"/>
      <c r="G18647" s="65"/>
      <c r="H18647" s="113"/>
    </row>
    <row r="18648" spans="1:8">
      <c r="A18648" s="65"/>
      <c r="B18648" s="65"/>
      <c r="C18648" s="65"/>
      <c r="D18648" s="65"/>
      <c r="E18648" s="65"/>
      <c r="F18648" s="65"/>
      <c r="G18648" s="65"/>
      <c r="H18648" s="113"/>
    </row>
    <row r="18649" spans="1:8">
      <c r="A18649" s="65"/>
      <c r="B18649" s="65"/>
      <c r="C18649" s="65"/>
      <c r="D18649" s="65"/>
      <c r="E18649" s="65"/>
      <c r="F18649" s="65"/>
      <c r="G18649" s="65"/>
      <c r="H18649" s="113"/>
    </row>
    <row r="18650" spans="1:8">
      <c r="A18650" s="65"/>
      <c r="B18650" s="65"/>
      <c r="C18650" s="65"/>
      <c r="D18650" s="65"/>
      <c r="E18650" s="65"/>
      <c r="F18650" s="65"/>
      <c r="G18650" s="65"/>
      <c r="H18650" s="113"/>
    </row>
    <row r="18651" spans="1:8">
      <c r="A18651" s="65"/>
      <c r="B18651" s="65"/>
      <c r="C18651" s="65"/>
      <c r="D18651" s="65"/>
      <c r="E18651" s="65"/>
      <c r="F18651" s="65"/>
      <c r="G18651" s="65"/>
      <c r="H18651" s="113"/>
    </row>
    <row r="18652" spans="1:8">
      <c r="A18652" s="65"/>
      <c r="B18652" s="65"/>
      <c r="C18652" s="65"/>
      <c r="D18652" s="65"/>
      <c r="E18652" s="65"/>
      <c r="F18652" s="65"/>
      <c r="G18652" s="65"/>
      <c r="H18652" s="113"/>
    </row>
    <row r="18653" spans="1:8">
      <c r="A18653" s="65"/>
      <c r="B18653" s="65"/>
      <c r="C18653" s="65"/>
      <c r="D18653" s="65"/>
      <c r="E18653" s="65"/>
      <c r="F18653" s="65"/>
      <c r="G18653" s="65"/>
      <c r="H18653" s="113"/>
    </row>
    <row r="18654" spans="1:8">
      <c r="A18654" s="65"/>
      <c r="B18654" s="65"/>
      <c r="C18654" s="65"/>
      <c r="D18654" s="65"/>
      <c r="E18654" s="65"/>
      <c r="F18654" s="65"/>
      <c r="G18654" s="65"/>
      <c r="H18654" s="113"/>
    </row>
    <row r="18655" spans="1:8">
      <c r="A18655" s="65"/>
      <c r="B18655" s="65"/>
      <c r="C18655" s="65"/>
      <c r="D18655" s="65"/>
      <c r="E18655" s="65"/>
      <c r="F18655" s="65"/>
      <c r="G18655" s="65"/>
      <c r="H18655" s="113"/>
    </row>
    <row r="18656" spans="1:8">
      <c r="A18656" s="65"/>
      <c r="B18656" s="65"/>
      <c r="C18656" s="65"/>
      <c r="D18656" s="65"/>
      <c r="E18656" s="65"/>
      <c r="F18656" s="65"/>
      <c r="G18656" s="65"/>
      <c r="H18656" s="113"/>
    </row>
    <row r="18657" spans="1:8">
      <c r="A18657" s="65"/>
      <c r="B18657" s="65"/>
      <c r="C18657" s="65"/>
      <c r="D18657" s="65"/>
      <c r="E18657" s="65"/>
      <c r="F18657" s="65"/>
      <c r="G18657" s="65"/>
      <c r="H18657" s="113"/>
    </row>
    <row r="18658" spans="1:8">
      <c r="A18658" s="65"/>
      <c r="B18658" s="65"/>
      <c r="C18658" s="65"/>
      <c r="D18658" s="65"/>
      <c r="E18658" s="65"/>
      <c r="F18658" s="65"/>
      <c r="G18658" s="65"/>
      <c r="H18658" s="113"/>
    </row>
    <row r="18659" spans="1:8">
      <c r="A18659" s="65"/>
      <c r="B18659" s="65"/>
      <c r="C18659" s="65"/>
      <c r="D18659" s="65"/>
      <c r="E18659" s="65"/>
      <c r="F18659" s="65"/>
      <c r="G18659" s="65"/>
      <c r="H18659" s="113"/>
    </row>
    <row r="18660" spans="1:8">
      <c r="A18660" s="65"/>
      <c r="B18660" s="65"/>
      <c r="C18660" s="65"/>
      <c r="D18660" s="65"/>
      <c r="E18660" s="65"/>
      <c r="F18660" s="65"/>
      <c r="G18660" s="65"/>
      <c r="H18660" s="113"/>
    </row>
    <row r="18661" spans="1:8">
      <c r="A18661" s="65"/>
      <c r="B18661" s="65"/>
      <c r="C18661" s="65"/>
      <c r="D18661" s="65"/>
      <c r="E18661" s="65"/>
      <c r="F18661" s="65"/>
      <c r="G18661" s="65"/>
      <c r="H18661" s="113"/>
    </row>
    <row r="18662" spans="1:8">
      <c r="A18662" s="65"/>
      <c r="B18662" s="65"/>
      <c r="C18662" s="65"/>
      <c r="D18662" s="65"/>
      <c r="E18662" s="65"/>
      <c r="F18662" s="65"/>
      <c r="G18662" s="65"/>
      <c r="H18662" s="113"/>
    </row>
    <row r="18663" spans="1:8">
      <c r="A18663" s="65"/>
      <c r="B18663" s="65"/>
      <c r="C18663" s="65"/>
      <c r="D18663" s="65"/>
      <c r="E18663" s="65"/>
      <c r="F18663" s="65"/>
      <c r="G18663" s="65"/>
      <c r="H18663" s="113"/>
    </row>
    <row r="18664" spans="1:8">
      <c r="A18664" s="65"/>
      <c r="B18664" s="65"/>
      <c r="C18664" s="65"/>
      <c r="D18664" s="65"/>
      <c r="E18664" s="65"/>
      <c r="F18664" s="65"/>
      <c r="G18664" s="65"/>
      <c r="H18664" s="113"/>
    </row>
    <row r="18665" spans="1:8">
      <c r="A18665" s="65"/>
      <c r="B18665" s="65"/>
      <c r="C18665" s="65"/>
      <c r="D18665" s="65"/>
      <c r="E18665" s="65"/>
      <c r="F18665" s="65"/>
      <c r="G18665" s="65"/>
      <c r="H18665" s="113"/>
    </row>
    <row r="18666" spans="1:8">
      <c r="A18666" s="65"/>
      <c r="B18666" s="65"/>
      <c r="C18666" s="65"/>
      <c r="D18666" s="65"/>
      <c r="E18666" s="65"/>
      <c r="F18666" s="65"/>
      <c r="G18666" s="65"/>
      <c r="H18666" s="113"/>
    </row>
    <row r="18667" spans="1:8">
      <c r="A18667" s="65"/>
      <c r="B18667" s="65"/>
      <c r="C18667" s="65"/>
      <c r="D18667" s="65"/>
      <c r="E18667" s="65"/>
      <c r="F18667" s="65"/>
      <c r="G18667" s="65"/>
      <c r="H18667" s="113"/>
    </row>
    <row r="18668" spans="1:8">
      <c r="A18668" s="65"/>
      <c r="B18668" s="65"/>
      <c r="C18668" s="65"/>
      <c r="D18668" s="65"/>
      <c r="E18668" s="65"/>
      <c r="F18668" s="65"/>
      <c r="G18668" s="65"/>
      <c r="H18668" s="113"/>
    </row>
    <row r="18669" spans="1:8">
      <c r="A18669" s="65"/>
      <c r="B18669" s="65"/>
      <c r="C18669" s="65"/>
      <c r="D18669" s="65"/>
      <c r="E18669" s="65"/>
      <c r="F18669" s="65"/>
      <c r="G18669" s="65"/>
      <c r="H18669" s="113"/>
    </row>
    <row r="18670" spans="1:8">
      <c r="A18670" s="65"/>
      <c r="B18670" s="65"/>
      <c r="C18670" s="65"/>
      <c r="D18670" s="65"/>
      <c r="E18670" s="65"/>
      <c r="F18670" s="65"/>
      <c r="G18670" s="65"/>
      <c r="H18670" s="113"/>
    </row>
    <row r="18671" spans="1:8">
      <c r="A18671" s="65"/>
      <c r="B18671" s="65"/>
      <c r="C18671" s="65"/>
      <c r="D18671" s="65"/>
      <c r="E18671" s="65"/>
      <c r="F18671" s="65"/>
      <c r="G18671" s="65"/>
      <c r="H18671" s="113"/>
    </row>
    <row r="18672" spans="1:8">
      <c r="A18672" s="65"/>
      <c r="B18672" s="65"/>
      <c r="C18672" s="65"/>
      <c r="D18672" s="65"/>
      <c r="E18672" s="65"/>
      <c r="F18672" s="65"/>
      <c r="G18672" s="65"/>
      <c r="H18672" s="113"/>
    </row>
    <row r="18673" spans="1:8">
      <c r="A18673" s="65"/>
      <c r="B18673" s="65"/>
      <c r="C18673" s="65"/>
      <c r="D18673" s="65"/>
      <c r="E18673" s="65"/>
      <c r="F18673" s="65"/>
      <c r="G18673" s="65"/>
      <c r="H18673" s="113"/>
    </row>
    <row r="18674" spans="1:8">
      <c r="A18674" s="65"/>
      <c r="B18674" s="65"/>
      <c r="C18674" s="65"/>
      <c r="D18674" s="65"/>
      <c r="E18674" s="65"/>
      <c r="F18674" s="65"/>
      <c r="G18674" s="65"/>
      <c r="H18674" s="113"/>
    </row>
    <row r="18675" spans="1:8">
      <c r="A18675" s="65"/>
      <c r="B18675" s="65"/>
      <c r="C18675" s="65"/>
      <c r="D18675" s="65"/>
      <c r="E18675" s="65"/>
      <c r="F18675" s="65"/>
      <c r="G18675" s="65"/>
      <c r="H18675" s="113"/>
    </row>
    <row r="18676" spans="1:8">
      <c r="A18676" s="65"/>
      <c r="B18676" s="65"/>
      <c r="C18676" s="65"/>
      <c r="D18676" s="65"/>
      <c r="E18676" s="65"/>
      <c r="F18676" s="65"/>
      <c r="G18676" s="65"/>
      <c r="H18676" s="113"/>
    </row>
    <row r="18677" spans="1:8">
      <c r="A18677" s="65"/>
      <c r="B18677" s="65"/>
      <c r="C18677" s="65"/>
      <c r="D18677" s="65"/>
      <c r="E18677" s="65"/>
      <c r="F18677" s="65"/>
      <c r="G18677" s="65"/>
      <c r="H18677" s="113"/>
    </row>
    <row r="18678" spans="1:8">
      <c r="A18678" s="65"/>
      <c r="B18678" s="65"/>
      <c r="C18678" s="65"/>
      <c r="D18678" s="65"/>
      <c r="E18678" s="65"/>
      <c r="F18678" s="65"/>
      <c r="G18678" s="65"/>
      <c r="H18678" s="113"/>
    </row>
    <row r="18679" spans="1:8">
      <c r="A18679" s="65"/>
      <c r="B18679" s="65"/>
      <c r="C18679" s="65"/>
      <c r="D18679" s="65"/>
      <c r="E18679" s="65"/>
      <c r="F18679" s="65"/>
      <c r="G18679" s="65"/>
      <c r="H18679" s="113"/>
    </row>
    <row r="18680" spans="1:8">
      <c r="A18680" s="65"/>
      <c r="B18680" s="65"/>
      <c r="C18680" s="65"/>
      <c r="D18680" s="65"/>
      <c r="E18680" s="65"/>
      <c r="F18680" s="65"/>
      <c r="G18680" s="65"/>
      <c r="H18680" s="113"/>
    </row>
    <row r="18681" spans="1:8">
      <c r="A18681" s="65"/>
      <c r="B18681" s="65"/>
      <c r="C18681" s="65"/>
      <c r="D18681" s="65"/>
      <c r="E18681" s="65"/>
      <c r="F18681" s="65"/>
      <c r="G18681" s="65"/>
      <c r="H18681" s="113"/>
    </row>
    <row r="18682" spans="1:8">
      <c r="A18682" s="65"/>
      <c r="B18682" s="65"/>
      <c r="C18682" s="65"/>
      <c r="D18682" s="65"/>
      <c r="E18682" s="65"/>
      <c r="F18682" s="65"/>
      <c r="G18682" s="65"/>
      <c r="H18682" s="113"/>
    </row>
    <row r="18683" spans="1:8">
      <c r="A18683" s="65"/>
      <c r="B18683" s="65"/>
      <c r="C18683" s="65"/>
      <c r="D18683" s="65"/>
      <c r="E18683" s="65"/>
      <c r="F18683" s="65"/>
      <c r="G18683" s="65"/>
      <c r="H18683" s="113"/>
    </row>
    <row r="18684" spans="1:8">
      <c r="A18684" s="65"/>
      <c r="B18684" s="65"/>
      <c r="C18684" s="65"/>
      <c r="D18684" s="65"/>
      <c r="E18684" s="65"/>
      <c r="F18684" s="65"/>
      <c r="G18684" s="65"/>
      <c r="H18684" s="113"/>
    </row>
    <row r="18685" spans="1:8">
      <c r="A18685" s="65"/>
      <c r="B18685" s="65"/>
      <c r="C18685" s="65"/>
      <c r="D18685" s="65"/>
      <c r="E18685" s="65"/>
      <c r="F18685" s="65"/>
      <c r="G18685" s="65"/>
      <c r="H18685" s="113"/>
    </row>
    <row r="18686" spans="1:8">
      <c r="A18686" s="65"/>
      <c r="B18686" s="65"/>
      <c r="C18686" s="65"/>
      <c r="D18686" s="65"/>
      <c r="E18686" s="65"/>
      <c r="F18686" s="65"/>
      <c r="G18686" s="65"/>
      <c r="H18686" s="113"/>
    </row>
    <row r="18687" spans="1:8">
      <c r="A18687" s="65"/>
      <c r="B18687" s="65"/>
      <c r="C18687" s="65"/>
      <c r="D18687" s="65"/>
      <c r="E18687" s="65"/>
      <c r="F18687" s="65"/>
      <c r="G18687" s="65"/>
      <c r="H18687" s="113"/>
    </row>
    <row r="18688" spans="1:8">
      <c r="A18688" s="65"/>
      <c r="B18688" s="65"/>
      <c r="C18688" s="65"/>
      <c r="D18688" s="65"/>
      <c r="E18688" s="65"/>
      <c r="F18688" s="65"/>
      <c r="G18688" s="65"/>
      <c r="H18688" s="113"/>
    </row>
    <row r="18689" spans="1:8">
      <c r="A18689" s="65"/>
      <c r="B18689" s="65"/>
      <c r="C18689" s="65"/>
      <c r="D18689" s="65"/>
      <c r="E18689" s="65"/>
      <c r="F18689" s="65"/>
      <c r="G18689" s="65"/>
      <c r="H18689" s="113"/>
    </row>
    <row r="18690" spans="1:8">
      <c r="A18690" s="65"/>
      <c r="B18690" s="65"/>
      <c r="C18690" s="65"/>
      <c r="D18690" s="65"/>
      <c r="E18690" s="65"/>
      <c r="F18690" s="65"/>
      <c r="G18690" s="65"/>
      <c r="H18690" s="113"/>
    </row>
    <row r="18691" spans="1:8">
      <c r="A18691" s="65"/>
      <c r="B18691" s="65"/>
      <c r="C18691" s="65"/>
      <c r="D18691" s="65"/>
      <c r="E18691" s="65"/>
      <c r="F18691" s="65"/>
      <c r="G18691" s="65"/>
      <c r="H18691" s="113"/>
    </row>
    <row r="18692" spans="1:8">
      <c r="A18692" s="65"/>
      <c r="B18692" s="65"/>
      <c r="C18692" s="65"/>
      <c r="D18692" s="65"/>
      <c r="E18692" s="65"/>
      <c r="F18692" s="65"/>
      <c r="G18692" s="65"/>
      <c r="H18692" s="113"/>
    </row>
    <row r="18693" spans="1:8">
      <c r="A18693" s="65"/>
      <c r="B18693" s="65"/>
      <c r="C18693" s="65"/>
      <c r="D18693" s="65"/>
      <c r="E18693" s="65"/>
      <c r="F18693" s="65"/>
      <c r="G18693" s="65"/>
      <c r="H18693" s="113"/>
    </row>
    <row r="18694" spans="1:8">
      <c r="A18694" s="65"/>
      <c r="B18694" s="65"/>
      <c r="C18694" s="65"/>
      <c r="D18694" s="65"/>
      <c r="E18694" s="65"/>
      <c r="F18694" s="65"/>
      <c r="G18694" s="65"/>
      <c r="H18694" s="113"/>
    </row>
    <row r="18695" spans="1:8">
      <c r="A18695" s="65"/>
      <c r="B18695" s="65"/>
      <c r="C18695" s="65"/>
      <c r="D18695" s="65"/>
      <c r="E18695" s="65"/>
      <c r="F18695" s="65"/>
      <c r="G18695" s="65"/>
      <c r="H18695" s="113"/>
    </row>
    <row r="18696" spans="1:8">
      <c r="A18696" s="65"/>
      <c r="B18696" s="65"/>
      <c r="C18696" s="65"/>
      <c r="D18696" s="65"/>
      <c r="E18696" s="65"/>
      <c r="F18696" s="65"/>
      <c r="G18696" s="65"/>
      <c r="H18696" s="113"/>
    </row>
    <row r="18697" spans="1:8">
      <c r="A18697" s="65"/>
      <c r="B18697" s="65"/>
      <c r="C18697" s="65"/>
      <c r="D18697" s="65"/>
      <c r="E18697" s="65"/>
      <c r="F18697" s="65"/>
      <c r="G18697" s="65"/>
      <c r="H18697" s="113"/>
    </row>
    <row r="18698" spans="1:8">
      <c r="A18698" s="65"/>
      <c r="B18698" s="65"/>
      <c r="C18698" s="65"/>
      <c r="D18698" s="65"/>
      <c r="E18698" s="65"/>
      <c r="F18698" s="65"/>
      <c r="G18698" s="65"/>
      <c r="H18698" s="113"/>
    </row>
    <row r="18699" spans="1:8">
      <c r="A18699" s="65"/>
      <c r="B18699" s="65"/>
      <c r="C18699" s="65"/>
      <c r="D18699" s="65"/>
      <c r="E18699" s="65"/>
      <c r="F18699" s="65"/>
      <c r="G18699" s="65"/>
      <c r="H18699" s="113"/>
    </row>
    <row r="18700" spans="1:8">
      <c r="A18700" s="65"/>
      <c r="B18700" s="65"/>
      <c r="C18700" s="65"/>
      <c r="D18700" s="65"/>
      <c r="E18700" s="65"/>
      <c r="F18700" s="65"/>
      <c r="G18700" s="65"/>
      <c r="H18700" s="113"/>
    </row>
    <row r="18701" spans="1:8">
      <c r="A18701" s="65"/>
      <c r="B18701" s="65"/>
      <c r="C18701" s="65"/>
      <c r="D18701" s="65"/>
      <c r="E18701" s="65"/>
      <c r="F18701" s="65"/>
      <c r="G18701" s="65"/>
      <c r="H18701" s="113"/>
    </row>
    <row r="18702" spans="1:8">
      <c r="A18702" s="65"/>
      <c r="B18702" s="65"/>
      <c r="C18702" s="65"/>
      <c r="D18702" s="65"/>
      <c r="E18702" s="65"/>
      <c r="F18702" s="65"/>
      <c r="G18702" s="65"/>
      <c r="H18702" s="113"/>
    </row>
    <row r="18703" spans="1:8">
      <c r="A18703" s="65"/>
      <c r="B18703" s="65"/>
      <c r="C18703" s="65"/>
      <c r="D18703" s="65"/>
      <c r="E18703" s="65"/>
      <c r="F18703" s="65"/>
      <c r="G18703" s="65"/>
      <c r="H18703" s="113"/>
    </row>
    <row r="18704" spans="1:8">
      <c r="A18704" s="65"/>
      <c r="B18704" s="65"/>
      <c r="C18704" s="65"/>
      <c r="D18704" s="65"/>
      <c r="E18704" s="65"/>
      <c r="F18704" s="65"/>
      <c r="G18704" s="65"/>
      <c r="H18704" s="113"/>
    </row>
    <row r="18705" spans="1:8">
      <c r="A18705" s="65"/>
      <c r="B18705" s="65"/>
      <c r="C18705" s="65"/>
      <c r="D18705" s="65"/>
      <c r="E18705" s="65"/>
      <c r="F18705" s="65"/>
      <c r="G18705" s="65"/>
      <c r="H18705" s="113"/>
    </row>
    <row r="18706" spans="1:8">
      <c r="A18706" s="65"/>
      <c r="B18706" s="65"/>
      <c r="C18706" s="65"/>
      <c r="D18706" s="65"/>
      <c r="E18706" s="65"/>
      <c r="F18706" s="65"/>
      <c r="G18706" s="65"/>
      <c r="H18706" s="113"/>
    </row>
    <row r="18707" spans="1:8">
      <c r="A18707" s="65"/>
      <c r="B18707" s="65"/>
      <c r="C18707" s="65"/>
      <c r="D18707" s="65"/>
      <c r="E18707" s="65"/>
      <c r="F18707" s="65"/>
      <c r="G18707" s="65"/>
      <c r="H18707" s="113"/>
    </row>
    <row r="18708" spans="1:8">
      <c r="A18708" s="65"/>
      <c r="B18708" s="65"/>
      <c r="C18708" s="65"/>
      <c r="D18708" s="65"/>
      <c r="E18708" s="65"/>
      <c r="F18708" s="65"/>
      <c r="G18708" s="65"/>
      <c r="H18708" s="113"/>
    </row>
    <row r="18709" spans="1:8">
      <c r="A18709" s="65"/>
      <c r="B18709" s="65"/>
      <c r="C18709" s="65"/>
      <c r="D18709" s="65"/>
      <c r="E18709" s="65"/>
      <c r="F18709" s="65"/>
      <c r="G18709" s="65"/>
      <c r="H18709" s="113"/>
    </row>
    <row r="18710" spans="1:8">
      <c r="A18710" s="65"/>
      <c r="B18710" s="65"/>
      <c r="C18710" s="65"/>
      <c r="D18710" s="65"/>
      <c r="E18710" s="65"/>
      <c r="F18710" s="65"/>
      <c r="G18710" s="65"/>
      <c r="H18710" s="113"/>
    </row>
    <row r="18711" spans="1:8">
      <c r="A18711" s="65"/>
      <c r="B18711" s="65"/>
      <c r="C18711" s="65"/>
      <c r="D18711" s="65"/>
      <c r="E18711" s="65"/>
      <c r="F18711" s="65"/>
      <c r="G18711" s="65"/>
      <c r="H18711" s="113"/>
    </row>
    <row r="18712" spans="1:8">
      <c r="A18712" s="65"/>
      <c r="B18712" s="65"/>
      <c r="C18712" s="65"/>
      <c r="D18712" s="65"/>
      <c r="E18712" s="65"/>
      <c r="F18712" s="65"/>
      <c r="G18712" s="65"/>
      <c r="H18712" s="113"/>
    </row>
    <row r="18713" spans="1:8">
      <c r="A18713" s="65"/>
      <c r="B18713" s="65"/>
      <c r="C18713" s="65"/>
      <c r="D18713" s="65"/>
      <c r="E18713" s="65"/>
      <c r="F18713" s="65"/>
      <c r="G18713" s="65"/>
      <c r="H18713" s="113"/>
    </row>
    <row r="18714" spans="1:8">
      <c r="A18714" s="65"/>
      <c r="B18714" s="65"/>
      <c r="C18714" s="65"/>
      <c r="D18714" s="65"/>
      <c r="E18714" s="65"/>
      <c r="F18714" s="65"/>
      <c r="G18714" s="65"/>
      <c r="H18714" s="113"/>
    </row>
    <row r="18715" spans="1:8">
      <c r="A18715" s="65"/>
      <c r="B18715" s="65"/>
      <c r="C18715" s="65"/>
      <c r="D18715" s="65"/>
      <c r="E18715" s="65"/>
      <c r="F18715" s="65"/>
      <c r="G18715" s="65"/>
      <c r="H18715" s="113"/>
    </row>
    <row r="18716" spans="1:8">
      <c r="A18716" s="65"/>
      <c r="B18716" s="65"/>
      <c r="C18716" s="65"/>
      <c r="D18716" s="65"/>
      <c r="E18716" s="65"/>
      <c r="F18716" s="65"/>
      <c r="G18716" s="65"/>
      <c r="H18716" s="113"/>
    </row>
    <row r="18717" spans="1:8">
      <c r="A18717" s="65"/>
      <c r="B18717" s="65"/>
      <c r="C18717" s="65"/>
      <c r="D18717" s="65"/>
      <c r="E18717" s="65"/>
      <c r="F18717" s="65"/>
      <c r="G18717" s="65"/>
      <c r="H18717" s="113"/>
    </row>
    <row r="18718" spans="1:8">
      <c r="A18718" s="65"/>
      <c r="B18718" s="65"/>
      <c r="C18718" s="65"/>
      <c r="D18718" s="65"/>
      <c r="E18718" s="65"/>
      <c r="F18718" s="65"/>
      <c r="G18718" s="65"/>
      <c r="H18718" s="113"/>
    </row>
    <row r="18719" spans="1:8">
      <c r="A18719" s="65"/>
      <c r="B18719" s="65"/>
      <c r="C18719" s="65"/>
      <c r="D18719" s="65"/>
      <c r="E18719" s="65"/>
      <c r="F18719" s="65"/>
      <c r="G18719" s="65"/>
      <c r="H18719" s="113"/>
    </row>
    <row r="18720" spans="1:8">
      <c r="A18720" s="65"/>
      <c r="B18720" s="65"/>
      <c r="C18720" s="65"/>
      <c r="D18720" s="65"/>
      <c r="E18720" s="65"/>
      <c r="F18720" s="65"/>
      <c r="G18720" s="65"/>
      <c r="H18720" s="113"/>
    </row>
    <row r="18721" spans="1:8">
      <c r="A18721" s="65"/>
      <c r="B18721" s="65"/>
      <c r="C18721" s="65"/>
      <c r="D18721" s="65"/>
      <c r="E18721" s="65"/>
      <c r="F18721" s="65"/>
      <c r="G18721" s="65"/>
      <c r="H18721" s="113"/>
    </row>
    <row r="18722" spans="1:8">
      <c r="A18722" s="65"/>
      <c r="B18722" s="65"/>
      <c r="C18722" s="65"/>
      <c r="D18722" s="65"/>
      <c r="E18722" s="65"/>
      <c r="F18722" s="65"/>
      <c r="G18722" s="65"/>
      <c r="H18722" s="113"/>
    </row>
    <row r="18723" spans="1:8">
      <c r="A18723" s="65"/>
      <c r="B18723" s="65"/>
      <c r="C18723" s="65"/>
      <c r="D18723" s="65"/>
      <c r="E18723" s="65"/>
      <c r="F18723" s="65"/>
      <c r="G18723" s="65"/>
      <c r="H18723" s="113"/>
    </row>
    <row r="18724" spans="1:8">
      <c r="A18724" s="65"/>
      <c r="B18724" s="65"/>
      <c r="C18724" s="65"/>
      <c r="D18724" s="65"/>
      <c r="E18724" s="65"/>
      <c r="F18724" s="65"/>
      <c r="G18724" s="65"/>
      <c r="H18724" s="113"/>
    </row>
    <row r="18725" spans="1:8">
      <c r="A18725" s="65"/>
      <c r="B18725" s="65"/>
      <c r="C18725" s="65"/>
      <c r="D18725" s="65"/>
      <c r="E18725" s="65"/>
      <c r="F18725" s="65"/>
      <c r="G18725" s="65"/>
      <c r="H18725" s="113"/>
    </row>
    <row r="18726" spans="1:8">
      <c r="A18726" s="65"/>
      <c r="B18726" s="65"/>
      <c r="C18726" s="65"/>
      <c r="D18726" s="65"/>
      <c r="E18726" s="65"/>
      <c r="F18726" s="65"/>
      <c r="G18726" s="65"/>
      <c r="H18726" s="113"/>
    </row>
    <row r="18727" spans="1:8">
      <c r="A18727" s="65"/>
      <c r="B18727" s="65"/>
      <c r="C18727" s="65"/>
      <c r="D18727" s="65"/>
      <c r="E18727" s="65"/>
      <c r="F18727" s="65"/>
      <c r="G18727" s="65"/>
      <c r="H18727" s="113"/>
    </row>
    <row r="18728" spans="1:8">
      <c r="A18728" s="65"/>
      <c r="B18728" s="65"/>
      <c r="C18728" s="65"/>
      <c r="D18728" s="65"/>
      <c r="E18728" s="65"/>
      <c r="F18728" s="65"/>
      <c r="G18728" s="65"/>
      <c r="H18728" s="113"/>
    </row>
    <row r="18729" spans="1:8">
      <c r="A18729" s="65"/>
      <c r="B18729" s="65"/>
      <c r="C18729" s="65"/>
      <c r="D18729" s="65"/>
      <c r="E18729" s="65"/>
      <c r="F18729" s="65"/>
      <c r="G18729" s="65"/>
      <c r="H18729" s="113"/>
    </row>
    <row r="18730" spans="1:8">
      <c r="A18730" s="65"/>
      <c r="B18730" s="65"/>
      <c r="C18730" s="65"/>
      <c r="D18730" s="65"/>
      <c r="E18730" s="65"/>
      <c r="F18730" s="65"/>
      <c r="G18730" s="65"/>
      <c r="H18730" s="113"/>
    </row>
    <row r="18731" spans="1:8">
      <c r="A18731" s="65"/>
      <c r="B18731" s="65"/>
      <c r="C18731" s="65"/>
      <c r="D18731" s="65"/>
      <c r="E18731" s="65"/>
      <c r="F18731" s="65"/>
      <c r="G18731" s="65"/>
      <c r="H18731" s="113"/>
    </row>
    <row r="18732" spans="1:8">
      <c r="A18732" s="65"/>
      <c r="B18732" s="65"/>
      <c r="C18732" s="65"/>
      <c r="D18732" s="65"/>
      <c r="E18732" s="65"/>
      <c r="F18732" s="65"/>
      <c r="G18732" s="65"/>
      <c r="H18732" s="113"/>
    </row>
    <row r="18733" spans="1:8">
      <c r="A18733" s="65"/>
      <c r="B18733" s="65"/>
      <c r="C18733" s="65"/>
      <c r="D18733" s="65"/>
      <c r="E18733" s="65"/>
      <c r="F18733" s="65"/>
      <c r="G18733" s="65"/>
      <c r="H18733" s="113"/>
    </row>
    <row r="18734" spans="1:8">
      <c r="A18734" s="65"/>
      <c r="B18734" s="65"/>
      <c r="C18734" s="65"/>
      <c r="D18734" s="65"/>
      <c r="E18734" s="65"/>
      <c r="F18734" s="65"/>
      <c r="G18734" s="65"/>
      <c r="H18734" s="113"/>
    </row>
    <row r="18735" spans="1:8">
      <c r="A18735" s="65"/>
      <c r="B18735" s="65"/>
      <c r="C18735" s="65"/>
      <c r="D18735" s="65"/>
      <c r="E18735" s="65"/>
      <c r="F18735" s="65"/>
      <c r="G18735" s="65"/>
      <c r="H18735" s="113"/>
    </row>
    <row r="18736" spans="1:8">
      <c r="A18736" s="65"/>
      <c r="B18736" s="65"/>
      <c r="C18736" s="65"/>
      <c r="D18736" s="65"/>
      <c r="E18736" s="65"/>
      <c r="F18736" s="65"/>
      <c r="G18736" s="65"/>
      <c r="H18736" s="113"/>
    </row>
    <row r="18737" spans="1:8">
      <c r="A18737" s="65"/>
      <c r="B18737" s="65"/>
      <c r="C18737" s="65"/>
      <c r="D18737" s="65"/>
      <c r="E18737" s="65"/>
      <c r="F18737" s="65"/>
      <c r="G18737" s="65"/>
      <c r="H18737" s="113"/>
    </row>
    <row r="18738" spans="1:8">
      <c r="A18738" s="65"/>
      <c r="B18738" s="65"/>
      <c r="C18738" s="65"/>
      <c r="D18738" s="65"/>
      <c r="E18738" s="65"/>
      <c r="F18738" s="65"/>
      <c r="G18738" s="65"/>
      <c r="H18738" s="113"/>
    </row>
    <row r="18739" spans="1:8">
      <c r="A18739" s="65"/>
      <c r="B18739" s="65"/>
      <c r="C18739" s="65"/>
      <c r="D18739" s="65"/>
      <c r="E18739" s="65"/>
      <c r="F18739" s="65"/>
      <c r="G18739" s="65"/>
      <c r="H18739" s="113"/>
    </row>
    <row r="18740" spans="1:8">
      <c r="A18740" s="65"/>
      <c r="B18740" s="65"/>
      <c r="C18740" s="65"/>
      <c r="D18740" s="65"/>
      <c r="E18740" s="65"/>
      <c r="F18740" s="65"/>
      <c r="G18740" s="65"/>
      <c r="H18740" s="113"/>
    </row>
    <row r="18741" spans="1:8">
      <c r="A18741" s="65"/>
      <c r="B18741" s="65"/>
      <c r="C18741" s="65"/>
      <c r="D18741" s="65"/>
      <c r="E18741" s="65"/>
      <c r="F18741" s="65"/>
      <c r="G18741" s="65"/>
      <c r="H18741" s="113"/>
    </row>
    <row r="18742" spans="1:8">
      <c r="A18742" s="65"/>
      <c r="B18742" s="65"/>
      <c r="C18742" s="65"/>
      <c r="D18742" s="65"/>
      <c r="E18742" s="65"/>
      <c r="F18742" s="65"/>
      <c r="G18742" s="65"/>
      <c r="H18742" s="113"/>
    </row>
    <row r="18743" spans="1:8">
      <c r="A18743" s="65"/>
      <c r="B18743" s="65"/>
      <c r="C18743" s="65"/>
      <c r="D18743" s="65"/>
      <c r="E18743" s="65"/>
      <c r="F18743" s="65"/>
      <c r="G18743" s="65"/>
      <c r="H18743" s="113"/>
    </row>
    <row r="18744" spans="1:8">
      <c r="A18744" s="65"/>
      <c r="B18744" s="65"/>
      <c r="C18744" s="65"/>
      <c r="D18744" s="65"/>
      <c r="E18744" s="65"/>
      <c r="F18744" s="65"/>
      <c r="G18744" s="65"/>
      <c r="H18744" s="113"/>
    </row>
    <row r="18745" spans="1:8">
      <c r="A18745" s="65"/>
      <c r="B18745" s="65"/>
      <c r="C18745" s="65"/>
      <c r="D18745" s="65"/>
      <c r="E18745" s="65"/>
      <c r="F18745" s="65"/>
      <c r="G18745" s="65"/>
      <c r="H18745" s="113"/>
    </row>
    <row r="18746" spans="1:8">
      <c r="A18746" s="65"/>
      <c r="B18746" s="65"/>
      <c r="C18746" s="65"/>
      <c r="D18746" s="65"/>
      <c r="E18746" s="65"/>
      <c r="F18746" s="65"/>
      <c r="G18746" s="65"/>
      <c r="H18746" s="113"/>
    </row>
    <row r="18747" spans="1:8">
      <c r="A18747" s="65"/>
      <c r="B18747" s="65"/>
      <c r="C18747" s="65"/>
      <c r="D18747" s="65"/>
      <c r="E18747" s="65"/>
      <c r="F18747" s="65"/>
      <c r="G18747" s="65"/>
      <c r="H18747" s="113"/>
    </row>
    <row r="18748" spans="1:8">
      <c r="A18748" s="65"/>
      <c r="B18748" s="65"/>
      <c r="C18748" s="65"/>
      <c r="D18748" s="65"/>
      <c r="E18748" s="65"/>
      <c r="F18748" s="65"/>
      <c r="G18748" s="65"/>
      <c r="H18748" s="113"/>
    </row>
    <row r="18749" spans="1:8">
      <c r="A18749" s="65"/>
      <c r="B18749" s="65"/>
      <c r="C18749" s="65"/>
      <c r="D18749" s="65"/>
      <c r="E18749" s="65"/>
      <c r="F18749" s="65"/>
      <c r="G18749" s="65"/>
      <c r="H18749" s="113"/>
    </row>
    <row r="18750" spans="1:8">
      <c r="A18750" s="65"/>
      <c r="B18750" s="65"/>
      <c r="C18750" s="65"/>
      <c r="D18750" s="65"/>
      <c r="E18750" s="65"/>
      <c r="F18750" s="65"/>
      <c r="G18750" s="65"/>
      <c r="H18750" s="113"/>
    </row>
    <row r="18751" spans="1:8">
      <c r="A18751" s="65"/>
      <c r="B18751" s="65"/>
      <c r="C18751" s="65"/>
      <c r="D18751" s="65"/>
      <c r="E18751" s="65"/>
      <c r="F18751" s="65"/>
      <c r="G18751" s="65"/>
      <c r="H18751" s="113"/>
    </row>
    <row r="18752" spans="1:8">
      <c r="A18752" s="65"/>
      <c r="B18752" s="65"/>
      <c r="C18752" s="65"/>
      <c r="D18752" s="65"/>
      <c r="E18752" s="65"/>
      <c r="F18752" s="65"/>
      <c r="G18752" s="65"/>
      <c r="H18752" s="113"/>
    </row>
    <row r="18753" spans="1:8">
      <c r="A18753" s="65"/>
      <c r="B18753" s="65"/>
      <c r="C18753" s="65"/>
      <c r="D18753" s="65"/>
      <c r="E18753" s="65"/>
      <c r="F18753" s="65"/>
      <c r="G18753" s="65"/>
      <c r="H18753" s="113"/>
    </row>
    <row r="18754" spans="1:8">
      <c r="A18754" s="65"/>
      <c r="B18754" s="65"/>
      <c r="C18754" s="65"/>
      <c r="D18754" s="65"/>
      <c r="E18754" s="65"/>
      <c r="F18754" s="65"/>
      <c r="G18754" s="65"/>
      <c r="H18754" s="113"/>
    </row>
    <row r="18755" spans="1:8">
      <c r="A18755" s="65"/>
      <c r="B18755" s="65"/>
      <c r="C18755" s="65"/>
      <c r="D18755" s="65"/>
      <c r="E18755" s="65"/>
      <c r="F18755" s="65"/>
      <c r="G18755" s="65"/>
      <c r="H18755" s="113"/>
    </row>
    <row r="18756" spans="1:8">
      <c r="A18756" s="65"/>
      <c r="B18756" s="65"/>
      <c r="C18756" s="65"/>
      <c r="D18756" s="65"/>
      <c r="E18756" s="65"/>
      <c r="F18756" s="65"/>
      <c r="G18756" s="65"/>
      <c r="H18756" s="113"/>
    </row>
    <row r="18757" spans="1:8">
      <c r="A18757" s="65"/>
      <c r="B18757" s="65"/>
      <c r="C18757" s="65"/>
      <c r="D18757" s="65"/>
      <c r="E18757" s="65"/>
      <c r="F18757" s="65"/>
      <c r="G18757" s="65"/>
      <c r="H18757" s="113"/>
    </row>
    <row r="18758" spans="1:8">
      <c r="A18758" s="65"/>
      <c r="B18758" s="65"/>
      <c r="C18758" s="65"/>
      <c r="D18758" s="65"/>
      <c r="E18758" s="65"/>
      <c r="F18758" s="65"/>
      <c r="G18758" s="65"/>
      <c r="H18758" s="113"/>
    </row>
    <row r="18759" spans="1:8">
      <c r="A18759" s="65"/>
      <c r="B18759" s="65"/>
      <c r="C18759" s="65"/>
      <c r="D18759" s="65"/>
      <c r="E18759" s="65"/>
      <c r="F18759" s="65"/>
      <c r="G18759" s="65"/>
      <c r="H18759" s="113"/>
    </row>
    <row r="18760" spans="1:8">
      <c r="A18760" s="65"/>
      <c r="B18760" s="65"/>
      <c r="C18760" s="65"/>
      <c r="D18760" s="65"/>
      <c r="E18760" s="65"/>
      <c r="F18760" s="65"/>
      <c r="G18760" s="65"/>
      <c r="H18760" s="113"/>
    </row>
    <row r="18761" spans="1:8">
      <c r="A18761" s="65"/>
      <c r="B18761" s="65"/>
      <c r="C18761" s="65"/>
      <c r="D18761" s="65"/>
      <c r="E18761" s="65"/>
      <c r="F18761" s="65"/>
      <c r="G18761" s="65"/>
      <c r="H18761" s="113"/>
    </row>
    <row r="18762" spans="1:8">
      <c r="A18762" s="65"/>
      <c r="B18762" s="65"/>
      <c r="C18762" s="65"/>
      <c r="D18762" s="65"/>
      <c r="E18762" s="65"/>
      <c r="F18762" s="65"/>
      <c r="G18762" s="65"/>
      <c r="H18762" s="113"/>
    </row>
    <row r="18763" spans="1:8">
      <c r="A18763" s="65"/>
      <c r="B18763" s="65"/>
      <c r="C18763" s="65"/>
      <c r="D18763" s="65"/>
      <c r="E18763" s="65"/>
      <c r="F18763" s="65"/>
      <c r="G18763" s="65"/>
      <c r="H18763" s="113"/>
    </row>
    <row r="18764" spans="1:8">
      <c r="A18764" s="65"/>
      <c r="B18764" s="65"/>
      <c r="C18764" s="65"/>
      <c r="D18764" s="65"/>
      <c r="E18764" s="65"/>
      <c r="F18764" s="65"/>
      <c r="G18764" s="65"/>
      <c r="H18764" s="113"/>
    </row>
    <row r="18765" spans="1:8">
      <c r="A18765" s="65"/>
      <c r="B18765" s="65"/>
      <c r="C18765" s="65"/>
      <c r="D18765" s="65"/>
      <c r="E18765" s="65"/>
      <c r="F18765" s="65"/>
      <c r="G18765" s="65"/>
      <c r="H18765" s="113"/>
    </row>
    <row r="18766" spans="1:8">
      <c r="A18766" s="65"/>
      <c r="B18766" s="65"/>
      <c r="C18766" s="65"/>
      <c r="D18766" s="65"/>
      <c r="E18766" s="65"/>
      <c r="F18766" s="65"/>
      <c r="G18766" s="65"/>
      <c r="H18766" s="113"/>
    </row>
    <row r="18767" spans="1:8">
      <c r="A18767" s="65"/>
      <c r="B18767" s="65"/>
      <c r="C18767" s="65"/>
      <c r="D18767" s="65"/>
      <c r="E18767" s="65"/>
      <c r="F18767" s="65"/>
      <c r="G18767" s="65"/>
      <c r="H18767" s="113"/>
    </row>
    <row r="18768" spans="1:8">
      <c r="A18768" s="65"/>
      <c r="B18768" s="65"/>
      <c r="C18768" s="65"/>
      <c r="D18768" s="65"/>
      <c r="E18768" s="65"/>
      <c r="F18768" s="65"/>
      <c r="G18768" s="65"/>
      <c r="H18768" s="113"/>
    </row>
    <row r="18769" spans="1:8">
      <c r="A18769" s="65"/>
      <c r="B18769" s="65"/>
      <c r="C18769" s="65"/>
      <c r="D18769" s="65"/>
      <c r="E18769" s="65"/>
      <c r="F18769" s="65"/>
      <c r="G18769" s="65"/>
      <c r="H18769" s="113"/>
    </row>
    <row r="18770" spans="1:8">
      <c r="A18770" s="65"/>
      <c r="B18770" s="65"/>
      <c r="C18770" s="65"/>
      <c r="D18770" s="65"/>
      <c r="E18770" s="65"/>
      <c r="F18770" s="65"/>
      <c r="G18770" s="65"/>
      <c r="H18770" s="113"/>
    </row>
    <row r="18771" spans="1:8">
      <c r="A18771" s="65"/>
      <c r="B18771" s="65"/>
      <c r="C18771" s="65"/>
      <c r="D18771" s="65"/>
      <c r="E18771" s="65"/>
      <c r="F18771" s="65"/>
      <c r="G18771" s="65"/>
      <c r="H18771" s="113"/>
    </row>
    <row r="18772" spans="1:8">
      <c r="A18772" s="65"/>
      <c r="B18772" s="65"/>
      <c r="C18772" s="65"/>
      <c r="D18772" s="65"/>
      <c r="E18772" s="65"/>
      <c r="F18772" s="65"/>
      <c r="G18772" s="65"/>
      <c r="H18772" s="113"/>
    </row>
    <row r="18773" spans="1:8">
      <c r="A18773" s="65"/>
      <c r="B18773" s="65"/>
      <c r="C18773" s="65"/>
      <c r="D18773" s="65"/>
      <c r="E18773" s="65"/>
      <c r="F18773" s="65"/>
      <c r="G18773" s="65"/>
      <c r="H18773" s="113"/>
    </row>
    <row r="18774" spans="1:8">
      <c r="A18774" s="65"/>
      <c r="B18774" s="65"/>
      <c r="C18774" s="65"/>
      <c r="D18774" s="65"/>
      <c r="E18774" s="65"/>
      <c r="F18774" s="65"/>
      <c r="G18774" s="65"/>
      <c r="H18774" s="113"/>
    </row>
    <row r="18775" spans="1:8">
      <c r="A18775" s="65"/>
      <c r="B18775" s="65"/>
      <c r="C18775" s="65"/>
      <c r="D18775" s="65"/>
      <c r="E18775" s="65"/>
      <c r="F18775" s="65"/>
      <c r="G18775" s="65"/>
      <c r="H18775" s="113"/>
    </row>
    <row r="18776" spans="1:8">
      <c r="A18776" s="65"/>
      <c r="B18776" s="65"/>
      <c r="C18776" s="65"/>
      <c r="D18776" s="65"/>
      <c r="E18776" s="65"/>
      <c r="F18776" s="65"/>
      <c r="G18776" s="65"/>
      <c r="H18776" s="113"/>
    </row>
    <row r="18777" spans="1:8">
      <c r="A18777" s="65"/>
      <c r="B18777" s="65"/>
      <c r="C18777" s="65"/>
      <c r="D18777" s="65"/>
      <c r="E18777" s="65"/>
      <c r="F18777" s="65"/>
      <c r="G18777" s="65"/>
      <c r="H18777" s="113"/>
    </row>
    <row r="18778" spans="1:8">
      <c r="A18778" s="65"/>
      <c r="B18778" s="65"/>
      <c r="C18778" s="65"/>
      <c r="D18778" s="65"/>
      <c r="E18778" s="65"/>
      <c r="F18778" s="65"/>
      <c r="G18778" s="65"/>
      <c r="H18778" s="113"/>
    </row>
    <row r="18779" spans="1:8">
      <c r="A18779" s="65"/>
      <c r="B18779" s="65"/>
      <c r="C18779" s="65"/>
      <c r="D18779" s="65"/>
      <c r="E18779" s="65"/>
      <c r="F18779" s="65"/>
      <c r="G18779" s="65"/>
      <c r="H18779" s="113"/>
    </row>
    <row r="18780" spans="1:8">
      <c r="A18780" s="65"/>
      <c r="B18780" s="65"/>
      <c r="C18780" s="65"/>
      <c r="D18780" s="65"/>
      <c r="E18780" s="65"/>
      <c r="F18780" s="65"/>
      <c r="G18780" s="65"/>
      <c r="H18780" s="113"/>
    </row>
    <row r="18781" spans="1:8">
      <c r="A18781" s="65"/>
      <c r="B18781" s="65"/>
      <c r="C18781" s="65"/>
      <c r="D18781" s="65"/>
      <c r="E18781" s="65"/>
      <c r="F18781" s="65"/>
      <c r="G18781" s="65"/>
      <c r="H18781" s="113"/>
    </row>
    <row r="18782" spans="1:8">
      <c r="A18782" s="65"/>
      <c r="B18782" s="65"/>
      <c r="C18782" s="65"/>
      <c r="D18782" s="65"/>
      <c r="E18782" s="65"/>
      <c r="F18782" s="65"/>
      <c r="G18782" s="65"/>
      <c r="H18782" s="113"/>
    </row>
    <row r="18783" spans="1:8">
      <c r="A18783" s="65"/>
      <c r="B18783" s="65"/>
      <c r="C18783" s="65"/>
      <c r="D18783" s="65"/>
      <c r="E18783" s="65"/>
      <c r="F18783" s="65"/>
      <c r="G18783" s="65"/>
      <c r="H18783" s="113"/>
    </row>
    <row r="18784" spans="1:8">
      <c r="A18784" s="65"/>
      <c r="B18784" s="65"/>
      <c r="C18784" s="65"/>
      <c r="D18784" s="65"/>
      <c r="E18784" s="65"/>
      <c r="F18784" s="65"/>
      <c r="G18784" s="65"/>
      <c r="H18784" s="113"/>
    </row>
    <row r="18785" spans="1:8">
      <c r="A18785" s="65"/>
      <c r="B18785" s="65"/>
      <c r="C18785" s="65"/>
      <c r="D18785" s="65"/>
      <c r="E18785" s="65"/>
      <c r="F18785" s="65"/>
      <c r="G18785" s="65"/>
      <c r="H18785" s="113"/>
    </row>
    <row r="18786" spans="1:8">
      <c r="A18786" s="65"/>
      <c r="B18786" s="65"/>
      <c r="C18786" s="65"/>
      <c r="D18786" s="65"/>
      <c r="E18786" s="65"/>
      <c r="F18786" s="65"/>
      <c r="G18786" s="65"/>
      <c r="H18786" s="113"/>
    </row>
    <row r="18787" spans="1:8">
      <c r="A18787" s="65"/>
      <c r="B18787" s="65"/>
      <c r="C18787" s="65"/>
      <c r="D18787" s="65"/>
      <c r="E18787" s="65"/>
      <c r="F18787" s="65"/>
      <c r="G18787" s="65"/>
      <c r="H18787" s="113"/>
    </row>
    <row r="18788" spans="1:8">
      <c r="A18788" s="65"/>
      <c r="B18788" s="65"/>
      <c r="C18788" s="65"/>
      <c r="D18788" s="65"/>
      <c r="E18788" s="65"/>
      <c r="F18788" s="65"/>
      <c r="G18788" s="65"/>
      <c r="H18788" s="113"/>
    </row>
    <row r="18789" spans="1:8">
      <c r="A18789" s="65"/>
      <c r="B18789" s="65"/>
      <c r="C18789" s="65"/>
      <c r="D18789" s="65"/>
      <c r="E18789" s="65"/>
      <c r="F18789" s="65"/>
      <c r="G18789" s="65"/>
      <c r="H18789" s="113"/>
    </row>
    <row r="18790" spans="1:8">
      <c r="A18790" s="65"/>
      <c r="B18790" s="65"/>
      <c r="C18790" s="65"/>
      <c r="D18790" s="65"/>
      <c r="E18790" s="65"/>
      <c r="F18790" s="65"/>
      <c r="G18790" s="65"/>
      <c r="H18790" s="113"/>
    </row>
    <row r="18791" spans="1:8">
      <c r="A18791" s="65"/>
      <c r="B18791" s="65"/>
      <c r="C18791" s="65"/>
      <c r="D18791" s="65"/>
      <c r="E18791" s="65"/>
      <c r="F18791" s="65"/>
      <c r="G18791" s="65"/>
      <c r="H18791" s="113"/>
    </row>
    <row r="18792" spans="1:8">
      <c r="A18792" s="65"/>
      <c r="B18792" s="65"/>
      <c r="C18792" s="65"/>
      <c r="D18792" s="65"/>
      <c r="E18792" s="65"/>
      <c r="F18792" s="65"/>
      <c r="G18792" s="65"/>
      <c r="H18792" s="113"/>
    </row>
    <row r="18793" spans="1:8">
      <c r="A18793" s="65"/>
      <c r="B18793" s="65"/>
      <c r="C18793" s="65"/>
      <c r="D18793" s="65"/>
      <c r="E18793" s="65"/>
      <c r="F18793" s="65"/>
      <c r="G18793" s="65"/>
      <c r="H18793" s="113"/>
    </row>
    <row r="18794" spans="1:8">
      <c r="A18794" s="65"/>
      <c r="B18794" s="65"/>
      <c r="C18794" s="65"/>
      <c r="D18794" s="65"/>
      <c r="E18794" s="65"/>
      <c r="F18794" s="65"/>
      <c r="G18794" s="65"/>
      <c r="H18794" s="113"/>
    </row>
    <row r="18795" spans="1:8">
      <c r="A18795" s="65"/>
      <c r="B18795" s="65"/>
      <c r="C18795" s="65"/>
      <c r="D18795" s="65"/>
      <c r="E18795" s="65"/>
      <c r="F18795" s="65"/>
      <c r="G18795" s="65"/>
      <c r="H18795" s="113"/>
    </row>
    <row r="18796" spans="1:8">
      <c r="A18796" s="65"/>
      <c r="B18796" s="65"/>
      <c r="C18796" s="65"/>
      <c r="D18796" s="65"/>
      <c r="E18796" s="65"/>
      <c r="F18796" s="65"/>
      <c r="G18796" s="65"/>
      <c r="H18796" s="113"/>
    </row>
    <row r="18797" spans="1:8">
      <c r="A18797" s="65"/>
      <c r="B18797" s="65"/>
      <c r="C18797" s="65"/>
      <c r="D18797" s="65"/>
      <c r="E18797" s="65"/>
      <c r="F18797" s="65"/>
      <c r="G18797" s="65"/>
      <c r="H18797" s="113"/>
    </row>
    <row r="18798" spans="1:8">
      <c r="A18798" s="65"/>
      <c r="B18798" s="65"/>
      <c r="C18798" s="65"/>
      <c r="D18798" s="65"/>
      <c r="E18798" s="65"/>
      <c r="F18798" s="65"/>
      <c r="G18798" s="65"/>
      <c r="H18798" s="113"/>
    </row>
    <row r="18799" spans="1:8">
      <c r="A18799" s="65"/>
      <c r="B18799" s="65"/>
      <c r="C18799" s="65"/>
      <c r="D18799" s="65"/>
      <c r="E18799" s="65"/>
      <c r="F18799" s="65"/>
      <c r="G18799" s="65"/>
      <c r="H18799" s="113"/>
    </row>
    <row r="18800" spans="1:8">
      <c r="A18800" s="65"/>
      <c r="B18800" s="65"/>
      <c r="C18800" s="65"/>
      <c r="D18800" s="65"/>
      <c r="E18800" s="65"/>
      <c r="F18800" s="65"/>
      <c r="G18800" s="65"/>
      <c r="H18800" s="113"/>
    </row>
    <row r="18801" spans="1:8">
      <c r="A18801" s="65"/>
      <c r="B18801" s="65"/>
      <c r="C18801" s="65"/>
      <c r="D18801" s="65"/>
      <c r="E18801" s="65"/>
      <c r="F18801" s="65"/>
      <c r="G18801" s="65"/>
      <c r="H18801" s="113"/>
    </row>
    <row r="18802" spans="1:8">
      <c r="A18802" s="65"/>
      <c r="B18802" s="65"/>
      <c r="C18802" s="65"/>
      <c r="D18802" s="65"/>
      <c r="E18802" s="65"/>
      <c r="F18802" s="65"/>
      <c r="G18802" s="65"/>
      <c r="H18802" s="113"/>
    </row>
    <row r="18803" spans="1:8">
      <c r="A18803" s="65"/>
      <c r="B18803" s="65"/>
      <c r="C18803" s="65"/>
      <c r="D18803" s="65"/>
      <c r="E18803" s="65"/>
      <c r="F18803" s="65"/>
      <c r="G18803" s="65"/>
      <c r="H18803" s="113"/>
    </row>
    <row r="18804" spans="1:8">
      <c r="A18804" s="65"/>
      <c r="B18804" s="65"/>
      <c r="C18804" s="65"/>
      <c r="D18804" s="65"/>
      <c r="E18804" s="65"/>
      <c r="F18804" s="65"/>
      <c r="G18804" s="65"/>
      <c r="H18804" s="113"/>
    </row>
    <row r="18805" spans="1:8">
      <c r="A18805" s="65"/>
      <c r="B18805" s="65"/>
      <c r="C18805" s="65"/>
      <c r="D18805" s="65"/>
      <c r="E18805" s="65"/>
      <c r="F18805" s="65"/>
      <c r="G18805" s="65"/>
      <c r="H18805" s="113"/>
    </row>
    <row r="18806" spans="1:8">
      <c r="A18806" s="65"/>
      <c r="B18806" s="65"/>
      <c r="C18806" s="65"/>
      <c r="D18806" s="65"/>
      <c r="E18806" s="65"/>
      <c r="F18806" s="65"/>
      <c r="G18806" s="65"/>
      <c r="H18806" s="113"/>
    </row>
    <row r="18807" spans="1:8">
      <c r="A18807" s="65"/>
      <c r="B18807" s="65"/>
      <c r="C18807" s="65"/>
      <c r="D18807" s="65"/>
      <c r="E18807" s="65"/>
      <c r="F18807" s="65"/>
      <c r="G18807" s="65"/>
      <c r="H18807" s="113"/>
    </row>
    <row r="18808" spans="1:8">
      <c r="A18808" s="65"/>
      <c r="B18808" s="65"/>
      <c r="C18808" s="65"/>
      <c r="D18808" s="65"/>
      <c r="E18808" s="65"/>
      <c r="F18808" s="65"/>
      <c r="G18808" s="65"/>
      <c r="H18808" s="113"/>
    </row>
    <row r="18809" spans="1:8">
      <c r="A18809" s="65"/>
      <c r="B18809" s="65"/>
      <c r="C18809" s="65"/>
      <c r="D18809" s="65"/>
      <c r="E18809" s="65"/>
      <c r="F18809" s="65"/>
      <c r="G18809" s="65"/>
      <c r="H18809" s="113"/>
    </row>
    <row r="18810" spans="1:8">
      <c r="A18810" s="65"/>
      <c r="B18810" s="65"/>
      <c r="C18810" s="65"/>
      <c r="D18810" s="65"/>
      <c r="E18810" s="65"/>
      <c r="F18810" s="65"/>
      <c r="G18810" s="65"/>
      <c r="H18810" s="113"/>
    </row>
    <row r="18811" spans="1:8">
      <c r="A18811" s="65"/>
      <c r="B18811" s="65"/>
      <c r="C18811" s="65"/>
      <c r="D18811" s="65"/>
      <c r="E18811" s="65"/>
      <c r="F18811" s="65"/>
      <c r="G18811" s="65"/>
      <c r="H18811" s="113"/>
    </row>
    <row r="18812" spans="1:8">
      <c r="A18812" s="65"/>
      <c r="B18812" s="65"/>
      <c r="C18812" s="65"/>
      <c r="D18812" s="65"/>
      <c r="E18812" s="65"/>
      <c r="F18812" s="65"/>
      <c r="G18812" s="65"/>
      <c r="H18812" s="113"/>
    </row>
    <row r="18813" spans="1:8">
      <c r="A18813" s="65"/>
      <c r="B18813" s="65"/>
      <c r="C18813" s="65"/>
      <c r="D18813" s="65"/>
      <c r="E18813" s="65"/>
      <c r="F18813" s="65"/>
      <c r="G18813" s="65"/>
      <c r="H18813" s="113"/>
    </row>
    <row r="18814" spans="1:8">
      <c r="A18814" s="65"/>
      <c r="B18814" s="65"/>
      <c r="C18814" s="65"/>
      <c r="D18814" s="65"/>
      <c r="E18814" s="65"/>
      <c r="F18814" s="65"/>
      <c r="G18814" s="65"/>
      <c r="H18814" s="113"/>
    </row>
    <row r="18815" spans="1:8">
      <c r="A18815" s="65"/>
      <c r="B18815" s="65"/>
      <c r="C18815" s="65"/>
      <c r="D18815" s="65"/>
      <c r="E18815" s="65"/>
      <c r="F18815" s="65"/>
      <c r="G18815" s="65"/>
      <c r="H18815" s="113"/>
    </row>
    <row r="18816" spans="1:8">
      <c r="A18816" s="65"/>
      <c r="B18816" s="65"/>
      <c r="C18816" s="65"/>
      <c r="D18816" s="65"/>
      <c r="E18816" s="65"/>
      <c r="F18816" s="65"/>
      <c r="G18816" s="65"/>
      <c r="H18816" s="113"/>
    </row>
    <row r="18817" spans="1:8">
      <c r="A18817" s="65"/>
      <c r="B18817" s="65"/>
      <c r="C18817" s="65"/>
      <c r="D18817" s="65"/>
      <c r="E18817" s="65"/>
      <c r="F18817" s="65"/>
      <c r="G18817" s="65"/>
      <c r="H18817" s="113"/>
    </row>
    <row r="18818" spans="1:8">
      <c r="A18818" s="65"/>
      <c r="B18818" s="65"/>
      <c r="C18818" s="65"/>
      <c r="D18818" s="65"/>
      <c r="E18818" s="65"/>
      <c r="F18818" s="65"/>
      <c r="G18818" s="65"/>
      <c r="H18818" s="113"/>
    </row>
    <row r="18819" spans="1:8">
      <c r="A18819" s="65"/>
      <c r="B18819" s="65"/>
      <c r="C18819" s="65"/>
      <c r="D18819" s="65"/>
      <c r="E18819" s="65"/>
      <c r="F18819" s="65"/>
      <c r="G18819" s="65"/>
      <c r="H18819" s="113"/>
    </row>
    <row r="18820" spans="1:8">
      <c r="A18820" s="65"/>
      <c r="B18820" s="65"/>
      <c r="C18820" s="65"/>
      <c r="D18820" s="65"/>
      <c r="E18820" s="65"/>
      <c r="F18820" s="65"/>
      <c r="G18820" s="65"/>
      <c r="H18820" s="113"/>
    </row>
    <row r="18821" spans="1:8">
      <c r="A18821" s="65"/>
      <c r="B18821" s="65"/>
      <c r="C18821" s="65"/>
      <c r="D18821" s="65"/>
      <c r="E18821" s="65"/>
      <c r="F18821" s="65"/>
      <c r="G18821" s="65"/>
      <c r="H18821" s="113"/>
    </row>
    <row r="18822" spans="1:8">
      <c r="A18822" s="65"/>
      <c r="B18822" s="65"/>
      <c r="C18822" s="65"/>
      <c r="D18822" s="65"/>
      <c r="E18822" s="65"/>
      <c r="F18822" s="65"/>
      <c r="G18822" s="65"/>
      <c r="H18822" s="113"/>
    </row>
    <row r="18823" spans="1:8">
      <c r="A18823" s="65"/>
      <c r="B18823" s="65"/>
      <c r="C18823" s="65"/>
      <c r="D18823" s="65"/>
      <c r="E18823" s="65"/>
      <c r="F18823" s="65"/>
      <c r="G18823" s="65"/>
      <c r="H18823" s="113"/>
    </row>
    <row r="18824" spans="1:8">
      <c r="A18824" s="65"/>
      <c r="B18824" s="65"/>
      <c r="C18824" s="65"/>
      <c r="D18824" s="65"/>
      <c r="E18824" s="65"/>
      <c r="F18824" s="65"/>
      <c r="G18824" s="65"/>
      <c r="H18824" s="113"/>
    </row>
    <row r="18825" spans="1:8">
      <c r="A18825" s="65"/>
      <c r="B18825" s="65"/>
      <c r="C18825" s="65"/>
      <c r="D18825" s="65"/>
      <c r="E18825" s="65"/>
      <c r="F18825" s="65"/>
      <c r="G18825" s="65"/>
      <c r="H18825" s="113"/>
    </row>
    <row r="18826" spans="1:8">
      <c r="A18826" s="65"/>
      <c r="B18826" s="65"/>
      <c r="C18826" s="65"/>
      <c r="D18826" s="65"/>
      <c r="E18826" s="65"/>
      <c r="F18826" s="65"/>
      <c r="G18826" s="65"/>
      <c r="H18826" s="113"/>
    </row>
    <row r="18827" spans="1:8">
      <c r="A18827" s="65"/>
      <c r="B18827" s="65"/>
      <c r="C18827" s="65"/>
      <c r="D18827" s="65"/>
      <c r="E18827" s="65"/>
      <c r="F18827" s="65"/>
      <c r="G18827" s="65"/>
      <c r="H18827" s="113"/>
    </row>
    <row r="18828" spans="1:8">
      <c r="A18828" s="65"/>
      <c r="B18828" s="65"/>
      <c r="C18828" s="65"/>
      <c r="D18828" s="65"/>
      <c r="E18828" s="65"/>
      <c r="F18828" s="65"/>
      <c r="G18828" s="65"/>
      <c r="H18828" s="113"/>
    </row>
    <row r="18829" spans="1:8">
      <c r="A18829" s="65"/>
      <c r="B18829" s="65"/>
      <c r="C18829" s="65"/>
      <c r="D18829" s="65"/>
      <c r="E18829" s="65"/>
      <c r="F18829" s="65"/>
      <c r="G18829" s="65"/>
      <c r="H18829" s="113"/>
    </row>
    <row r="18830" spans="1:8">
      <c r="A18830" s="65"/>
      <c r="B18830" s="65"/>
      <c r="C18830" s="65"/>
      <c r="D18830" s="65"/>
      <c r="E18830" s="65"/>
      <c r="F18830" s="65"/>
      <c r="G18830" s="65"/>
      <c r="H18830" s="113"/>
    </row>
    <row r="18831" spans="1:8">
      <c r="A18831" s="65"/>
      <c r="B18831" s="65"/>
      <c r="C18831" s="65"/>
      <c r="D18831" s="65"/>
      <c r="E18831" s="65"/>
      <c r="F18831" s="65"/>
      <c r="G18831" s="65"/>
      <c r="H18831" s="113"/>
    </row>
    <row r="18832" spans="1:8">
      <c r="A18832" s="65"/>
      <c r="B18832" s="65"/>
      <c r="C18832" s="65"/>
      <c r="D18832" s="65"/>
      <c r="E18832" s="65"/>
      <c r="F18832" s="65"/>
      <c r="G18832" s="65"/>
      <c r="H18832" s="113"/>
    </row>
    <row r="18833" spans="1:8">
      <c r="A18833" s="65"/>
      <c r="B18833" s="65"/>
      <c r="C18833" s="65"/>
      <c r="D18833" s="65"/>
      <c r="E18833" s="65"/>
      <c r="F18833" s="65"/>
      <c r="G18833" s="65"/>
      <c r="H18833" s="113"/>
    </row>
    <row r="18834" spans="1:8">
      <c r="A18834" s="65"/>
      <c r="B18834" s="65"/>
      <c r="C18834" s="65"/>
      <c r="D18834" s="65"/>
      <c r="E18834" s="65"/>
      <c r="F18834" s="65"/>
      <c r="G18834" s="65"/>
      <c r="H18834" s="113"/>
    </row>
    <row r="18835" spans="1:8">
      <c r="A18835" s="65"/>
      <c r="B18835" s="65"/>
      <c r="C18835" s="65"/>
      <c r="D18835" s="65"/>
      <c r="E18835" s="65"/>
      <c r="F18835" s="65"/>
      <c r="G18835" s="65"/>
      <c r="H18835" s="113"/>
    </row>
    <row r="18836" spans="1:8">
      <c r="A18836" s="65"/>
      <c r="B18836" s="65"/>
      <c r="C18836" s="65"/>
      <c r="D18836" s="65"/>
      <c r="E18836" s="65"/>
      <c r="F18836" s="65"/>
      <c r="G18836" s="65"/>
      <c r="H18836" s="113"/>
    </row>
    <row r="18837" spans="1:8">
      <c r="A18837" s="65"/>
      <c r="B18837" s="65"/>
      <c r="C18837" s="65"/>
      <c r="D18837" s="65"/>
      <c r="E18837" s="65"/>
      <c r="F18837" s="65"/>
      <c r="G18837" s="65"/>
      <c r="H18837" s="113"/>
    </row>
    <row r="18838" spans="1:8">
      <c r="A18838" s="65"/>
      <c r="B18838" s="65"/>
      <c r="C18838" s="65"/>
      <c r="D18838" s="65"/>
      <c r="E18838" s="65"/>
      <c r="F18838" s="65"/>
      <c r="G18838" s="65"/>
      <c r="H18838" s="113"/>
    </row>
    <row r="18839" spans="1:8">
      <c r="A18839" s="65"/>
      <c r="B18839" s="65"/>
      <c r="C18839" s="65"/>
      <c r="D18839" s="65"/>
      <c r="E18839" s="65"/>
      <c r="F18839" s="65"/>
      <c r="G18839" s="65"/>
      <c r="H18839" s="113"/>
    </row>
    <row r="18840" spans="1:8">
      <c r="A18840" s="65"/>
      <c r="B18840" s="65"/>
      <c r="C18840" s="65"/>
      <c r="D18840" s="65"/>
      <c r="E18840" s="65"/>
      <c r="F18840" s="65"/>
      <c r="G18840" s="65"/>
      <c r="H18840" s="113"/>
    </row>
    <row r="18841" spans="1:8">
      <c r="A18841" s="65"/>
      <c r="B18841" s="65"/>
      <c r="C18841" s="65"/>
      <c r="D18841" s="65"/>
      <c r="E18841" s="65"/>
      <c r="F18841" s="65"/>
      <c r="G18841" s="65"/>
      <c r="H18841" s="113"/>
    </row>
    <row r="18842" spans="1:8">
      <c r="A18842" s="65"/>
      <c r="B18842" s="65"/>
      <c r="C18842" s="65"/>
      <c r="D18842" s="65"/>
      <c r="E18842" s="65"/>
      <c r="F18842" s="65"/>
      <c r="G18842" s="65"/>
      <c r="H18842" s="113"/>
    </row>
    <row r="18843" spans="1:8">
      <c r="A18843" s="65"/>
      <c r="B18843" s="65"/>
      <c r="C18843" s="65"/>
      <c r="D18843" s="65"/>
      <c r="E18843" s="65"/>
      <c r="F18843" s="65"/>
      <c r="G18843" s="65"/>
      <c r="H18843" s="113"/>
    </row>
    <row r="18844" spans="1:8">
      <c r="A18844" s="65"/>
      <c r="B18844" s="65"/>
      <c r="C18844" s="65"/>
      <c r="D18844" s="65"/>
      <c r="E18844" s="65"/>
      <c r="F18844" s="65"/>
      <c r="G18844" s="65"/>
      <c r="H18844" s="113"/>
    </row>
    <row r="18845" spans="1:8">
      <c r="A18845" s="65"/>
      <c r="B18845" s="65"/>
      <c r="C18845" s="65"/>
      <c r="D18845" s="65"/>
      <c r="E18845" s="65"/>
      <c r="F18845" s="65"/>
      <c r="G18845" s="65"/>
      <c r="H18845" s="113"/>
    </row>
    <row r="18846" spans="1:8">
      <c r="A18846" s="65"/>
      <c r="B18846" s="65"/>
      <c r="C18846" s="65"/>
      <c r="D18846" s="65"/>
      <c r="E18846" s="65"/>
      <c r="F18846" s="65"/>
      <c r="G18846" s="65"/>
      <c r="H18846" s="113"/>
    </row>
    <row r="18847" spans="1:8">
      <c r="A18847" s="65"/>
      <c r="B18847" s="65"/>
      <c r="C18847" s="65"/>
      <c r="D18847" s="65"/>
      <c r="E18847" s="65"/>
      <c r="F18847" s="65"/>
      <c r="G18847" s="65"/>
      <c r="H18847" s="113"/>
    </row>
    <row r="18848" spans="1:8">
      <c r="A18848" s="65"/>
      <c r="B18848" s="65"/>
      <c r="C18848" s="65"/>
      <c r="D18848" s="65"/>
      <c r="E18848" s="65"/>
      <c r="F18848" s="65"/>
      <c r="G18848" s="65"/>
      <c r="H18848" s="113"/>
    </row>
    <row r="18849" spans="1:8">
      <c r="A18849" s="65"/>
      <c r="B18849" s="65"/>
      <c r="C18849" s="65"/>
      <c r="D18849" s="65"/>
      <c r="E18849" s="65"/>
      <c r="F18849" s="65"/>
      <c r="G18849" s="65"/>
      <c r="H18849" s="113"/>
    </row>
    <row r="18850" spans="1:8">
      <c r="A18850" s="65"/>
      <c r="B18850" s="65"/>
      <c r="C18850" s="65"/>
      <c r="D18850" s="65"/>
      <c r="E18850" s="65"/>
      <c r="F18850" s="65"/>
      <c r="G18850" s="65"/>
      <c r="H18850" s="113"/>
    </row>
    <row r="18851" spans="1:8">
      <c r="A18851" s="65"/>
      <c r="B18851" s="65"/>
      <c r="C18851" s="65"/>
      <c r="D18851" s="65"/>
      <c r="E18851" s="65"/>
      <c r="F18851" s="65"/>
      <c r="G18851" s="65"/>
      <c r="H18851" s="113"/>
    </row>
    <row r="18852" spans="1:8">
      <c r="A18852" s="65"/>
      <c r="B18852" s="65"/>
      <c r="C18852" s="65"/>
      <c r="D18852" s="65"/>
      <c r="E18852" s="65"/>
      <c r="F18852" s="65"/>
      <c r="G18852" s="65"/>
      <c r="H18852" s="113"/>
    </row>
    <row r="18853" spans="1:8">
      <c r="A18853" s="65"/>
      <c r="B18853" s="65"/>
      <c r="C18853" s="65"/>
      <c r="D18853" s="65"/>
      <c r="E18853" s="65"/>
      <c r="F18853" s="65"/>
      <c r="G18853" s="65"/>
      <c r="H18853" s="113"/>
    </row>
    <row r="18854" spans="1:8">
      <c r="A18854" s="65"/>
      <c r="B18854" s="65"/>
      <c r="C18854" s="65"/>
      <c r="D18854" s="65"/>
      <c r="E18854" s="65"/>
      <c r="F18854" s="65"/>
      <c r="G18854" s="65"/>
      <c r="H18854" s="113"/>
    </row>
    <row r="18855" spans="1:8">
      <c r="A18855" s="65"/>
      <c r="B18855" s="65"/>
      <c r="C18855" s="65"/>
      <c r="D18855" s="65"/>
      <c r="E18855" s="65"/>
      <c r="F18855" s="65"/>
      <c r="G18855" s="65"/>
      <c r="H18855" s="113"/>
    </row>
    <row r="18856" spans="1:8">
      <c r="A18856" s="65"/>
      <c r="B18856" s="65"/>
      <c r="C18856" s="65"/>
      <c r="D18856" s="65"/>
      <c r="E18856" s="65"/>
      <c r="F18856" s="65"/>
      <c r="G18856" s="65"/>
      <c r="H18856" s="113"/>
    </row>
    <row r="18857" spans="1:8">
      <c r="A18857" s="65"/>
      <c r="B18857" s="65"/>
      <c r="C18857" s="65"/>
      <c r="D18857" s="65"/>
      <c r="E18857" s="65"/>
      <c r="F18857" s="65"/>
      <c r="G18857" s="65"/>
      <c r="H18857" s="113"/>
    </row>
    <row r="18858" spans="1:8">
      <c r="A18858" s="65"/>
      <c r="B18858" s="65"/>
      <c r="C18858" s="65"/>
      <c r="D18858" s="65"/>
      <c r="E18858" s="65"/>
      <c r="F18858" s="65"/>
      <c r="G18858" s="65"/>
      <c r="H18858" s="113"/>
    </row>
    <row r="18859" spans="1:8">
      <c r="A18859" s="65"/>
      <c r="B18859" s="65"/>
      <c r="C18859" s="65"/>
      <c r="D18859" s="65"/>
      <c r="E18859" s="65"/>
      <c r="F18859" s="65"/>
      <c r="G18859" s="65"/>
      <c r="H18859" s="113"/>
    </row>
    <row r="18860" spans="1:8">
      <c r="A18860" s="65"/>
      <c r="B18860" s="65"/>
      <c r="C18860" s="65"/>
      <c r="D18860" s="65"/>
      <c r="E18860" s="65"/>
      <c r="F18860" s="65"/>
      <c r="G18860" s="65"/>
      <c r="H18860" s="113"/>
    </row>
    <row r="18861" spans="1:8">
      <c r="A18861" s="65"/>
      <c r="B18861" s="65"/>
      <c r="C18861" s="65"/>
      <c r="D18861" s="65"/>
      <c r="E18861" s="65"/>
      <c r="F18861" s="65"/>
      <c r="G18861" s="65"/>
      <c r="H18861" s="113"/>
    </row>
    <row r="18862" spans="1:8">
      <c r="A18862" s="65"/>
      <c r="B18862" s="65"/>
      <c r="C18862" s="65"/>
      <c r="D18862" s="65"/>
      <c r="E18862" s="65"/>
      <c r="F18862" s="65"/>
      <c r="G18862" s="65"/>
      <c r="H18862" s="113"/>
    </row>
    <row r="18863" spans="1:8">
      <c r="A18863" s="65"/>
      <c r="B18863" s="65"/>
      <c r="C18863" s="65"/>
      <c r="D18863" s="65"/>
      <c r="E18863" s="65"/>
      <c r="F18863" s="65"/>
      <c r="G18863" s="65"/>
      <c r="H18863" s="113"/>
    </row>
    <row r="18864" spans="1:8">
      <c r="A18864" s="65"/>
      <c r="B18864" s="65"/>
      <c r="C18864" s="65"/>
      <c r="D18864" s="65"/>
      <c r="E18864" s="65"/>
      <c r="F18864" s="65"/>
      <c r="G18864" s="65"/>
      <c r="H18864" s="113"/>
    </row>
    <row r="18865" spans="1:8">
      <c r="A18865" s="65"/>
      <c r="B18865" s="65"/>
      <c r="C18865" s="65"/>
      <c r="D18865" s="65"/>
      <c r="E18865" s="65"/>
      <c r="F18865" s="65"/>
      <c r="G18865" s="65"/>
      <c r="H18865" s="113"/>
    </row>
    <row r="18866" spans="1:8">
      <c r="A18866" s="65"/>
      <c r="B18866" s="65"/>
      <c r="C18866" s="65"/>
      <c r="D18866" s="65"/>
      <c r="E18866" s="65"/>
      <c r="F18866" s="65"/>
      <c r="G18866" s="65"/>
      <c r="H18866" s="113"/>
    </row>
    <row r="18867" spans="1:8">
      <c r="A18867" s="65"/>
      <c r="B18867" s="65"/>
      <c r="C18867" s="65"/>
      <c r="D18867" s="65"/>
      <c r="E18867" s="65"/>
      <c r="F18867" s="65"/>
      <c r="G18867" s="65"/>
      <c r="H18867" s="113"/>
    </row>
    <row r="18868" spans="1:8">
      <c r="A18868" s="65"/>
      <c r="B18868" s="65"/>
      <c r="C18868" s="65"/>
      <c r="D18868" s="65"/>
      <c r="E18868" s="65"/>
      <c r="F18868" s="65"/>
      <c r="G18868" s="65"/>
      <c r="H18868" s="113"/>
    </row>
    <row r="18869" spans="1:8">
      <c r="A18869" s="65"/>
      <c r="B18869" s="65"/>
      <c r="C18869" s="65"/>
      <c r="D18869" s="65"/>
      <c r="E18869" s="65"/>
      <c r="F18869" s="65"/>
      <c r="G18869" s="65"/>
      <c r="H18869" s="113"/>
    </row>
    <row r="18870" spans="1:8">
      <c r="A18870" s="65"/>
      <c r="B18870" s="65"/>
      <c r="C18870" s="65"/>
      <c r="D18870" s="65"/>
      <c r="E18870" s="65"/>
      <c r="F18870" s="65"/>
      <c r="G18870" s="65"/>
      <c r="H18870" s="113"/>
    </row>
    <row r="18871" spans="1:8">
      <c r="A18871" s="65"/>
      <c r="B18871" s="65"/>
      <c r="C18871" s="65"/>
      <c r="D18871" s="65"/>
      <c r="E18871" s="65"/>
      <c r="F18871" s="65"/>
      <c r="G18871" s="65"/>
      <c r="H18871" s="113"/>
    </row>
    <row r="18872" spans="1:8">
      <c r="A18872" s="65"/>
      <c r="B18872" s="65"/>
      <c r="C18872" s="65"/>
      <c r="D18872" s="65"/>
      <c r="E18872" s="65"/>
      <c r="F18872" s="65"/>
      <c r="G18872" s="65"/>
      <c r="H18872" s="113"/>
    </row>
    <row r="18873" spans="1:8">
      <c r="A18873" s="65"/>
      <c r="B18873" s="65"/>
      <c r="C18873" s="65"/>
      <c r="D18873" s="65"/>
      <c r="E18873" s="65"/>
      <c r="F18873" s="65"/>
      <c r="G18873" s="65"/>
      <c r="H18873" s="113"/>
    </row>
    <row r="18874" spans="1:8">
      <c r="A18874" s="65"/>
      <c r="B18874" s="65"/>
      <c r="C18874" s="65"/>
      <c r="D18874" s="65"/>
      <c r="E18874" s="65"/>
      <c r="F18874" s="65"/>
      <c r="G18874" s="65"/>
      <c r="H18874" s="113"/>
    </row>
    <row r="18875" spans="1:8">
      <c r="A18875" s="65"/>
      <c r="B18875" s="65"/>
      <c r="C18875" s="65"/>
      <c r="D18875" s="65"/>
      <c r="E18875" s="65"/>
      <c r="F18875" s="65"/>
      <c r="G18875" s="65"/>
      <c r="H18875" s="113"/>
    </row>
    <row r="18876" spans="1:8">
      <c r="A18876" s="65"/>
      <c r="B18876" s="65"/>
      <c r="C18876" s="65"/>
      <c r="D18876" s="65"/>
      <c r="E18876" s="65"/>
      <c r="F18876" s="65"/>
      <c r="G18876" s="65"/>
      <c r="H18876" s="113"/>
    </row>
    <row r="18877" spans="1:8">
      <c r="A18877" s="65"/>
      <c r="B18877" s="65"/>
      <c r="C18877" s="65"/>
      <c r="D18877" s="65"/>
      <c r="E18877" s="65"/>
      <c r="F18877" s="65"/>
      <c r="G18877" s="65"/>
      <c r="H18877" s="113"/>
    </row>
    <row r="18878" spans="1:8">
      <c r="A18878" s="65"/>
      <c r="B18878" s="65"/>
      <c r="C18878" s="65"/>
      <c r="D18878" s="65"/>
      <c r="E18878" s="65"/>
      <c r="F18878" s="65"/>
      <c r="G18878" s="65"/>
      <c r="H18878" s="113"/>
    </row>
    <row r="18879" spans="1:8">
      <c r="A18879" s="65"/>
      <c r="B18879" s="65"/>
      <c r="C18879" s="65"/>
      <c r="D18879" s="65"/>
      <c r="E18879" s="65"/>
      <c r="F18879" s="65"/>
      <c r="G18879" s="65"/>
      <c r="H18879" s="113"/>
    </row>
    <row r="18880" spans="1:8">
      <c r="A18880" s="65"/>
      <c r="B18880" s="65"/>
      <c r="C18880" s="65"/>
      <c r="D18880" s="65"/>
      <c r="E18880" s="65"/>
      <c r="F18880" s="65"/>
      <c r="G18880" s="65"/>
      <c r="H18880" s="113"/>
    </row>
    <row r="18881" spans="1:8">
      <c r="A18881" s="65"/>
      <c r="B18881" s="65"/>
      <c r="C18881" s="65"/>
      <c r="D18881" s="65"/>
      <c r="E18881" s="65"/>
      <c r="F18881" s="65"/>
      <c r="G18881" s="65"/>
      <c r="H18881" s="113"/>
    </row>
    <row r="18882" spans="1:8">
      <c r="A18882" s="65"/>
      <c r="B18882" s="65"/>
      <c r="C18882" s="65"/>
      <c r="D18882" s="65"/>
      <c r="E18882" s="65"/>
      <c r="F18882" s="65"/>
      <c r="G18882" s="65"/>
      <c r="H18882" s="113"/>
    </row>
    <row r="18883" spans="1:8">
      <c r="A18883" s="65"/>
      <c r="B18883" s="65"/>
      <c r="C18883" s="65"/>
      <c r="D18883" s="65"/>
      <c r="E18883" s="65"/>
      <c r="F18883" s="65"/>
      <c r="G18883" s="65"/>
      <c r="H18883" s="113"/>
    </row>
    <row r="18884" spans="1:8">
      <c r="A18884" s="65"/>
      <c r="B18884" s="65"/>
      <c r="C18884" s="65"/>
      <c r="D18884" s="65"/>
      <c r="E18884" s="65"/>
      <c r="F18884" s="65"/>
      <c r="G18884" s="65"/>
      <c r="H18884" s="113"/>
    </row>
    <row r="18885" spans="1:8">
      <c r="A18885" s="65"/>
      <c r="B18885" s="65"/>
      <c r="C18885" s="65"/>
      <c r="D18885" s="65"/>
      <c r="E18885" s="65"/>
      <c r="F18885" s="65"/>
      <c r="G18885" s="65"/>
      <c r="H18885" s="113"/>
    </row>
    <row r="18886" spans="1:8">
      <c r="A18886" s="65"/>
      <c r="B18886" s="65"/>
      <c r="C18886" s="65"/>
      <c r="D18886" s="65"/>
      <c r="E18886" s="65"/>
      <c r="F18886" s="65"/>
      <c r="G18886" s="65"/>
      <c r="H18886" s="113"/>
    </row>
    <row r="18887" spans="1:8">
      <c r="A18887" s="65"/>
      <c r="B18887" s="65"/>
      <c r="C18887" s="65"/>
      <c r="D18887" s="65"/>
      <c r="E18887" s="65"/>
      <c r="F18887" s="65"/>
      <c r="G18887" s="65"/>
      <c r="H18887" s="113"/>
    </row>
    <row r="18888" spans="1:8">
      <c r="A18888" s="65"/>
      <c r="B18888" s="65"/>
      <c r="C18888" s="65"/>
      <c r="D18888" s="65"/>
      <c r="E18888" s="65"/>
      <c r="F18888" s="65"/>
      <c r="G18888" s="65"/>
      <c r="H18888" s="113"/>
    </row>
    <row r="18889" spans="1:8">
      <c r="A18889" s="65"/>
      <c r="B18889" s="65"/>
      <c r="C18889" s="65"/>
      <c r="D18889" s="65"/>
      <c r="E18889" s="65"/>
      <c r="F18889" s="65"/>
      <c r="G18889" s="65"/>
      <c r="H18889" s="113"/>
    </row>
    <row r="18890" spans="1:8">
      <c r="A18890" s="65"/>
      <c r="B18890" s="65"/>
      <c r="C18890" s="65"/>
      <c r="D18890" s="65"/>
      <c r="E18890" s="65"/>
      <c r="F18890" s="65"/>
      <c r="G18890" s="65"/>
      <c r="H18890" s="113"/>
    </row>
    <row r="18891" spans="1:8">
      <c r="A18891" s="65"/>
      <c r="B18891" s="65"/>
      <c r="C18891" s="65"/>
      <c r="D18891" s="65"/>
      <c r="E18891" s="65"/>
      <c r="F18891" s="65"/>
      <c r="G18891" s="65"/>
      <c r="H18891" s="113"/>
    </row>
    <row r="18892" spans="1:8">
      <c r="A18892" s="65"/>
      <c r="B18892" s="65"/>
      <c r="C18892" s="65"/>
      <c r="D18892" s="65"/>
      <c r="E18892" s="65"/>
      <c r="F18892" s="65"/>
      <c r="G18892" s="65"/>
      <c r="H18892" s="113"/>
    </row>
    <row r="18893" spans="1:8">
      <c r="A18893" s="65"/>
      <c r="B18893" s="65"/>
      <c r="C18893" s="65"/>
      <c r="D18893" s="65"/>
      <c r="E18893" s="65"/>
      <c r="F18893" s="65"/>
      <c r="G18893" s="65"/>
      <c r="H18893" s="113"/>
    </row>
    <row r="18894" spans="1:8">
      <c r="A18894" s="65"/>
      <c r="B18894" s="65"/>
      <c r="C18894" s="65"/>
      <c r="D18894" s="65"/>
      <c r="E18894" s="65"/>
      <c r="F18894" s="65"/>
      <c r="G18894" s="65"/>
      <c r="H18894" s="113"/>
    </row>
    <row r="18895" spans="1:8">
      <c r="A18895" s="65"/>
      <c r="B18895" s="65"/>
      <c r="C18895" s="65"/>
      <c r="D18895" s="65"/>
      <c r="E18895" s="65"/>
      <c r="F18895" s="65"/>
      <c r="G18895" s="65"/>
      <c r="H18895" s="113"/>
    </row>
    <row r="18896" spans="1:8">
      <c r="A18896" s="65"/>
      <c r="B18896" s="65"/>
      <c r="C18896" s="65"/>
      <c r="D18896" s="65"/>
      <c r="E18896" s="65"/>
      <c r="F18896" s="65"/>
      <c r="G18896" s="65"/>
      <c r="H18896" s="113"/>
    </row>
    <row r="18897" spans="1:8">
      <c r="A18897" s="65"/>
      <c r="B18897" s="65"/>
      <c r="C18897" s="65"/>
      <c r="D18897" s="65"/>
      <c r="E18897" s="65"/>
      <c r="F18897" s="65"/>
      <c r="G18897" s="65"/>
      <c r="H18897" s="113"/>
    </row>
    <row r="18898" spans="1:8">
      <c r="A18898" s="65"/>
      <c r="B18898" s="65"/>
      <c r="C18898" s="65"/>
      <c r="D18898" s="65"/>
      <c r="E18898" s="65"/>
      <c r="F18898" s="65"/>
      <c r="G18898" s="65"/>
      <c r="H18898" s="113"/>
    </row>
    <row r="18899" spans="1:8">
      <c r="A18899" s="65"/>
      <c r="B18899" s="65"/>
      <c r="C18899" s="65"/>
      <c r="D18899" s="65"/>
      <c r="E18899" s="65"/>
      <c r="F18899" s="65"/>
      <c r="G18899" s="65"/>
      <c r="H18899" s="113"/>
    </row>
    <row r="18900" spans="1:8">
      <c r="A18900" s="65"/>
      <c r="B18900" s="65"/>
      <c r="C18900" s="65"/>
      <c r="D18900" s="65"/>
      <c r="E18900" s="65"/>
      <c r="F18900" s="65"/>
      <c r="G18900" s="65"/>
      <c r="H18900" s="113"/>
    </row>
    <row r="18901" spans="1:8">
      <c r="A18901" s="65"/>
      <c r="B18901" s="65"/>
      <c r="C18901" s="65"/>
      <c r="D18901" s="65"/>
      <c r="E18901" s="65"/>
      <c r="F18901" s="65"/>
      <c r="G18901" s="65"/>
      <c r="H18901" s="113"/>
    </row>
    <row r="18902" spans="1:8">
      <c r="A18902" s="65"/>
      <c r="B18902" s="65"/>
      <c r="C18902" s="65"/>
      <c r="D18902" s="65"/>
      <c r="E18902" s="65"/>
      <c r="F18902" s="65"/>
      <c r="G18902" s="65"/>
      <c r="H18902" s="113"/>
    </row>
    <row r="18903" spans="1:8">
      <c r="A18903" s="65"/>
      <c r="B18903" s="65"/>
      <c r="C18903" s="65"/>
      <c r="D18903" s="65"/>
      <c r="E18903" s="65"/>
      <c r="F18903" s="65"/>
      <c r="G18903" s="65"/>
      <c r="H18903" s="113"/>
    </row>
    <row r="18904" spans="1:8">
      <c r="A18904" s="65"/>
      <c r="B18904" s="65"/>
      <c r="C18904" s="65"/>
      <c r="D18904" s="65"/>
      <c r="E18904" s="65"/>
      <c r="F18904" s="65"/>
      <c r="G18904" s="65"/>
      <c r="H18904" s="113"/>
    </row>
    <row r="18905" spans="1:8">
      <c r="A18905" s="65"/>
      <c r="B18905" s="65"/>
      <c r="C18905" s="65"/>
      <c r="D18905" s="65"/>
      <c r="E18905" s="65"/>
      <c r="F18905" s="65"/>
      <c r="G18905" s="65"/>
      <c r="H18905" s="113"/>
    </row>
    <row r="18906" spans="1:8">
      <c r="A18906" s="65"/>
      <c r="B18906" s="65"/>
      <c r="C18906" s="65"/>
      <c r="D18906" s="65"/>
      <c r="E18906" s="65"/>
      <c r="F18906" s="65"/>
      <c r="G18906" s="65"/>
      <c r="H18906" s="113"/>
    </row>
    <row r="18907" spans="1:8">
      <c r="A18907" s="65"/>
      <c r="B18907" s="65"/>
      <c r="C18907" s="65"/>
      <c r="D18907" s="65"/>
      <c r="E18907" s="65"/>
      <c r="F18907" s="65"/>
      <c r="G18907" s="65"/>
      <c r="H18907" s="113"/>
    </row>
    <row r="18908" spans="1:8">
      <c r="A18908" s="65"/>
      <c r="B18908" s="65"/>
      <c r="C18908" s="65"/>
      <c r="D18908" s="65"/>
      <c r="E18908" s="65"/>
      <c r="F18908" s="65"/>
      <c r="G18908" s="65"/>
      <c r="H18908" s="113"/>
    </row>
    <row r="18909" spans="1:8">
      <c r="A18909" s="65"/>
      <c r="B18909" s="65"/>
      <c r="C18909" s="65"/>
      <c r="D18909" s="65"/>
      <c r="E18909" s="65"/>
      <c r="F18909" s="65"/>
      <c r="G18909" s="65"/>
      <c r="H18909" s="113"/>
    </row>
    <row r="18910" spans="1:8">
      <c r="A18910" s="65"/>
      <c r="B18910" s="65"/>
      <c r="C18910" s="65"/>
      <c r="D18910" s="65"/>
      <c r="E18910" s="65"/>
      <c r="F18910" s="65"/>
      <c r="G18910" s="65"/>
      <c r="H18910" s="113"/>
    </row>
    <row r="18911" spans="1:8">
      <c r="A18911" s="65"/>
      <c r="B18911" s="65"/>
      <c r="C18911" s="65"/>
      <c r="D18911" s="65"/>
      <c r="E18911" s="65"/>
      <c r="F18911" s="65"/>
      <c r="G18911" s="65"/>
      <c r="H18911" s="113"/>
    </row>
    <row r="18912" spans="1:8">
      <c r="A18912" s="65"/>
      <c r="B18912" s="65"/>
      <c r="C18912" s="65"/>
      <c r="D18912" s="65"/>
      <c r="E18912" s="65"/>
      <c r="F18912" s="65"/>
      <c r="G18912" s="65"/>
      <c r="H18912" s="113"/>
    </row>
    <row r="18913" spans="1:8">
      <c r="A18913" s="65"/>
      <c r="B18913" s="65"/>
      <c r="C18913" s="65"/>
      <c r="D18913" s="65"/>
      <c r="E18913" s="65"/>
      <c r="F18913" s="65"/>
      <c r="G18913" s="65"/>
      <c r="H18913" s="113"/>
    </row>
    <row r="18914" spans="1:8">
      <c r="A18914" s="65"/>
      <c r="B18914" s="65"/>
      <c r="C18914" s="65"/>
      <c r="D18914" s="65"/>
      <c r="E18914" s="65"/>
      <c r="F18914" s="65"/>
      <c r="G18914" s="65"/>
      <c r="H18914" s="113"/>
    </row>
    <row r="18915" spans="1:8">
      <c r="A18915" s="65"/>
      <c r="B18915" s="65"/>
      <c r="C18915" s="65"/>
      <c r="D18915" s="65"/>
      <c r="E18915" s="65"/>
      <c r="F18915" s="65"/>
      <c r="G18915" s="65"/>
      <c r="H18915" s="113"/>
    </row>
    <row r="18916" spans="1:8">
      <c r="A18916" s="65"/>
      <c r="B18916" s="65"/>
      <c r="C18916" s="65"/>
      <c r="D18916" s="65"/>
      <c r="E18916" s="65"/>
      <c r="F18916" s="65"/>
      <c r="G18916" s="65"/>
      <c r="H18916" s="113"/>
    </row>
    <row r="18917" spans="1:8">
      <c r="A18917" s="65"/>
      <c r="B18917" s="65"/>
      <c r="C18917" s="65"/>
      <c r="D18917" s="65"/>
      <c r="E18917" s="65"/>
      <c r="F18917" s="65"/>
      <c r="G18917" s="65"/>
      <c r="H18917" s="113"/>
    </row>
    <row r="18918" spans="1:8">
      <c r="A18918" s="65"/>
      <c r="B18918" s="65"/>
      <c r="C18918" s="65"/>
      <c r="D18918" s="65"/>
      <c r="E18918" s="65"/>
      <c r="F18918" s="65"/>
      <c r="G18918" s="65"/>
      <c r="H18918" s="113"/>
    </row>
    <row r="18919" spans="1:8">
      <c r="A18919" s="65"/>
      <c r="B18919" s="65"/>
      <c r="C18919" s="65"/>
      <c r="D18919" s="65"/>
      <c r="E18919" s="65"/>
      <c r="F18919" s="65"/>
      <c r="G18919" s="65"/>
      <c r="H18919" s="113"/>
    </row>
    <row r="18920" spans="1:8">
      <c r="A18920" s="65"/>
      <c r="B18920" s="65"/>
      <c r="C18920" s="65"/>
      <c r="D18920" s="65"/>
      <c r="E18920" s="65"/>
      <c r="F18920" s="65"/>
      <c r="G18920" s="65"/>
      <c r="H18920" s="113"/>
    </row>
    <row r="18921" spans="1:8">
      <c r="A18921" s="65"/>
      <c r="B18921" s="65"/>
      <c r="C18921" s="65"/>
      <c r="D18921" s="65"/>
      <c r="E18921" s="65"/>
      <c r="F18921" s="65"/>
      <c r="G18921" s="65"/>
      <c r="H18921" s="113"/>
    </row>
    <row r="18922" spans="1:8">
      <c r="A18922" s="65"/>
      <c r="B18922" s="65"/>
      <c r="C18922" s="65"/>
      <c r="D18922" s="65"/>
      <c r="E18922" s="65"/>
      <c r="F18922" s="65"/>
      <c r="G18922" s="65"/>
      <c r="H18922" s="113"/>
    </row>
    <row r="18923" spans="1:8">
      <c r="A18923" s="65"/>
      <c r="B18923" s="65"/>
      <c r="C18923" s="65"/>
      <c r="D18923" s="65"/>
      <c r="E18923" s="65"/>
      <c r="F18923" s="65"/>
      <c r="G18923" s="65"/>
      <c r="H18923" s="113"/>
    </row>
    <row r="18924" spans="1:8">
      <c r="A18924" s="65"/>
      <c r="B18924" s="65"/>
      <c r="C18924" s="65"/>
      <c r="D18924" s="65"/>
      <c r="E18924" s="65"/>
      <c r="F18924" s="65"/>
      <c r="G18924" s="65"/>
      <c r="H18924" s="113"/>
    </row>
    <row r="18925" spans="1:8">
      <c r="A18925" s="65"/>
      <c r="B18925" s="65"/>
      <c r="C18925" s="65"/>
      <c r="D18925" s="65"/>
      <c r="E18925" s="65"/>
      <c r="F18925" s="65"/>
      <c r="G18925" s="65"/>
      <c r="H18925" s="113"/>
    </row>
    <row r="18926" spans="1:8">
      <c r="A18926" s="65"/>
      <c r="B18926" s="65"/>
      <c r="C18926" s="65"/>
      <c r="D18926" s="65"/>
      <c r="E18926" s="65"/>
      <c r="F18926" s="65"/>
      <c r="G18926" s="65"/>
      <c r="H18926" s="113"/>
    </row>
    <row r="18927" spans="1:8">
      <c r="A18927" s="65"/>
      <c r="B18927" s="65"/>
      <c r="C18927" s="65"/>
      <c r="D18927" s="65"/>
      <c r="E18927" s="65"/>
      <c r="F18927" s="65"/>
      <c r="G18927" s="65"/>
      <c r="H18927" s="113"/>
    </row>
    <row r="18928" spans="1:8">
      <c r="A18928" s="65"/>
      <c r="B18928" s="65"/>
      <c r="C18928" s="65"/>
      <c r="D18928" s="65"/>
      <c r="E18928" s="65"/>
      <c r="F18928" s="65"/>
      <c r="G18928" s="65"/>
      <c r="H18928" s="113"/>
    </row>
    <row r="18929" spans="1:8">
      <c r="A18929" s="65"/>
      <c r="B18929" s="65"/>
      <c r="C18929" s="65"/>
      <c r="D18929" s="65"/>
      <c r="E18929" s="65"/>
      <c r="F18929" s="65"/>
      <c r="G18929" s="65"/>
      <c r="H18929" s="113"/>
    </row>
    <row r="18930" spans="1:8">
      <c r="A18930" s="65"/>
      <c r="B18930" s="65"/>
      <c r="C18930" s="65"/>
      <c r="D18930" s="65"/>
      <c r="E18930" s="65"/>
      <c r="F18930" s="65"/>
      <c r="G18930" s="65"/>
      <c r="H18930" s="113"/>
    </row>
    <row r="18931" spans="1:8">
      <c r="A18931" s="65"/>
      <c r="B18931" s="65"/>
      <c r="C18931" s="65"/>
      <c r="D18931" s="65"/>
      <c r="E18931" s="65"/>
      <c r="F18931" s="65"/>
      <c r="G18931" s="65"/>
      <c r="H18931" s="113"/>
    </row>
    <row r="18932" spans="1:8">
      <c r="A18932" s="65"/>
      <c r="B18932" s="65"/>
      <c r="C18932" s="65"/>
      <c r="D18932" s="65"/>
      <c r="E18932" s="65"/>
      <c r="F18932" s="65"/>
      <c r="G18932" s="65"/>
      <c r="H18932" s="113"/>
    </row>
    <row r="18933" spans="1:8">
      <c r="A18933" s="65"/>
      <c r="B18933" s="65"/>
      <c r="C18933" s="65"/>
      <c r="D18933" s="65"/>
      <c r="E18933" s="65"/>
      <c r="F18933" s="65"/>
      <c r="G18933" s="65"/>
      <c r="H18933" s="113"/>
    </row>
    <row r="18934" spans="1:8">
      <c r="A18934" s="65"/>
      <c r="B18934" s="65"/>
      <c r="C18934" s="65"/>
      <c r="D18934" s="65"/>
      <c r="E18934" s="65"/>
      <c r="F18934" s="65"/>
      <c r="G18934" s="65"/>
      <c r="H18934" s="113"/>
    </row>
    <row r="18935" spans="1:8">
      <c r="A18935" s="65"/>
      <c r="B18935" s="65"/>
      <c r="C18935" s="65"/>
      <c r="D18935" s="65"/>
      <c r="E18935" s="65"/>
      <c r="F18935" s="65"/>
      <c r="G18935" s="65"/>
      <c r="H18935" s="113"/>
    </row>
    <row r="18936" spans="1:8">
      <c r="A18936" s="65"/>
      <c r="B18936" s="65"/>
      <c r="C18936" s="65"/>
      <c r="D18936" s="65"/>
      <c r="E18936" s="65"/>
      <c r="F18936" s="65"/>
      <c r="G18936" s="65"/>
      <c r="H18936" s="113"/>
    </row>
    <row r="18937" spans="1:8">
      <c r="A18937" s="65"/>
      <c r="B18937" s="65"/>
      <c r="C18937" s="65"/>
      <c r="D18937" s="65"/>
      <c r="E18937" s="65"/>
      <c r="F18937" s="65"/>
      <c r="G18937" s="65"/>
      <c r="H18937" s="113"/>
    </row>
    <row r="18938" spans="1:8">
      <c r="A18938" s="65"/>
      <c r="B18938" s="65"/>
      <c r="C18938" s="65"/>
      <c r="D18938" s="65"/>
      <c r="E18938" s="65"/>
      <c r="F18938" s="65"/>
      <c r="G18938" s="65"/>
      <c r="H18938" s="113"/>
    </row>
    <row r="18939" spans="1:8">
      <c r="A18939" s="65"/>
      <c r="B18939" s="65"/>
      <c r="C18939" s="65"/>
      <c r="D18939" s="65"/>
      <c r="E18939" s="65"/>
      <c r="F18939" s="65"/>
      <c r="G18939" s="65"/>
      <c r="H18939" s="113"/>
    </row>
    <row r="18940" spans="1:8">
      <c r="A18940" s="65"/>
      <c r="B18940" s="65"/>
      <c r="C18940" s="65"/>
      <c r="D18940" s="65"/>
      <c r="E18940" s="65"/>
      <c r="F18940" s="65"/>
      <c r="G18940" s="65"/>
      <c r="H18940" s="113"/>
    </row>
    <row r="18941" spans="1:8">
      <c r="A18941" s="65"/>
      <c r="B18941" s="65"/>
      <c r="C18941" s="65"/>
      <c r="D18941" s="65"/>
      <c r="E18941" s="65"/>
      <c r="F18941" s="65"/>
      <c r="G18941" s="65"/>
      <c r="H18941" s="113"/>
    </row>
    <row r="18942" spans="1:8">
      <c r="A18942" s="65"/>
      <c r="B18942" s="65"/>
      <c r="C18942" s="65"/>
      <c r="D18942" s="65"/>
      <c r="E18942" s="65"/>
      <c r="F18942" s="65"/>
      <c r="G18942" s="65"/>
      <c r="H18942" s="113"/>
    </row>
    <row r="18943" spans="1:8">
      <c r="A18943" s="65"/>
      <c r="B18943" s="65"/>
      <c r="C18943" s="65"/>
      <c r="D18943" s="65"/>
      <c r="E18943" s="65"/>
      <c r="F18943" s="65"/>
      <c r="G18943" s="65"/>
      <c r="H18943" s="113"/>
    </row>
    <row r="18944" spans="1:8">
      <c r="A18944" s="65"/>
      <c r="B18944" s="65"/>
      <c r="C18944" s="65"/>
      <c r="D18944" s="65"/>
      <c r="E18944" s="65"/>
      <c r="F18944" s="65"/>
      <c r="G18944" s="65"/>
      <c r="H18944" s="113"/>
    </row>
    <row r="18945" spans="1:8">
      <c r="A18945" s="65"/>
      <c r="B18945" s="65"/>
      <c r="C18945" s="65"/>
      <c r="D18945" s="65"/>
      <c r="E18945" s="65"/>
      <c r="F18945" s="65"/>
      <c r="G18945" s="65"/>
      <c r="H18945" s="113"/>
    </row>
    <row r="18946" spans="1:8">
      <c r="A18946" s="65"/>
      <c r="B18946" s="65"/>
      <c r="C18946" s="65"/>
      <c r="D18946" s="65"/>
      <c r="E18946" s="65"/>
      <c r="F18946" s="65"/>
      <c r="G18946" s="65"/>
      <c r="H18946" s="113"/>
    </row>
    <row r="18947" spans="1:8">
      <c r="A18947" s="65"/>
      <c r="B18947" s="65"/>
      <c r="C18947" s="65"/>
      <c r="D18947" s="65"/>
      <c r="E18947" s="65"/>
      <c r="F18947" s="65"/>
      <c r="G18947" s="65"/>
      <c r="H18947" s="113"/>
    </row>
    <row r="18948" spans="1:8">
      <c r="A18948" s="65"/>
      <c r="B18948" s="65"/>
      <c r="C18948" s="65"/>
      <c r="D18948" s="65"/>
      <c r="E18948" s="65"/>
      <c r="F18948" s="65"/>
      <c r="G18948" s="65"/>
      <c r="H18948" s="113"/>
    </row>
    <row r="18949" spans="1:8">
      <c r="A18949" s="65"/>
      <c r="B18949" s="65"/>
      <c r="C18949" s="65"/>
      <c r="D18949" s="65"/>
      <c r="E18949" s="65"/>
      <c r="F18949" s="65"/>
      <c r="G18949" s="65"/>
      <c r="H18949" s="113"/>
    </row>
    <row r="18950" spans="1:8">
      <c r="A18950" s="65"/>
      <c r="B18950" s="65"/>
      <c r="C18950" s="65"/>
      <c r="D18950" s="65"/>
      <c r="E18950" s="65"/>
      <c r="F18950" s="65"/>
      <c r="G18950" s="65"/>
      <c r="H18950" s="113"/>
    </row>
    <row r="18951" spans="1:8">
      <c r="A18951" s="65"/>
      <c r="B18951" s="65"/>
      <c r="C18951" s="65"/>
      <c r="D18951" s="65"/>
      <c r="E18951" s="65"/>
      <c r="F18951" s="65"/>
      <c r="G18951" s="65"/>
      <c r="H18951" s="113"/>
    </row>
    <row r="18952" spans="1:8">
      <c r="A18952" s="65"/>
      <c r="B18952" s="65"/>
      <c r="C18952" s="65"/>
      <c r="D18952" s="65"/>
      <c r="E18952" s="65"/>
      <c r="F18952" s="65"/>
      <c r="G18952" s="65"/>
      <c r="H18952" s="113"/>
    </row>
    <row r="18953" spans="1:8">
      <c r="A18953" s="65"/>
      <c r="B18953" s="65"/>
      <c r="C18953" s="65"/>
      <c r="D18953" s="65"/>
      <c r="E18953" s="65"/>
      <c r="F18953" s="65"/>
      <c r="G18953" s="65"/>
      <c r="H18953" s="113"/>
    </row>
    <row r="18954" spans="1:8">
      <c r="A18954" s="65"/>
      <c r="B18954" s="65"/>
      <c r="C18954" s="65"/>
      <c r="D18954" s="65"/>
      <c r="E18954" s="65"/>
      <c r="F18954" s="65"/>
      <c r="G18954" s="65"/>
      <c r="H18954" s="113"/>
    </row>
    <row r="18955" spans="1:8">
      <c r="A18955" s="65"/>
      <c r="B18955" s="65"/>
      <c r="C18955" s="65"/>
      <c r="D18955" s="65"/>
      <c r="E18955" s="65"/>
      <c r="F18955" s="65"/>
      <c r="G18955" s="65"/>
      <c r="H18955" s="113"/>
    </row>
    <row r="18956" spans="1:8">
      <c r="A18956" s="65"/>
      <c r="B18956" s="65"/>
      <c r="C18956" s="65"/>
      <c r="D18956" s="65"/>
      <c r="E18956" s="65"/>
      <c r="F18956" s="65"/>
      <c r="G18956" s="65"/>
      <c r="H18956" s="113"/>
    </row>
    <row r="18957" spans="1:8">
      <c r="A18957" s="65"/>
      <c r="B18957" s="65"/>
      <c r="C18957" s="65"/>
      <c r="D18957" s="65"/>
      <c r="E18957" s="65"/>
      <c r="F18957" s="65"/>
      <c r="G18957" s="65"/>
      <c r="H18957" s="113"/>
    </row>
    <row r="18958" spans="1:8">
      <c r="A18958" s="65"/>
      <c r="B18958" s="65"/>
      <c r="C18958" s="65"/>
      <c r="D18958" s="65"/>
      <c r="E18958" s="65"/>
      <c r="F18958" s="65"/>
      <c r="G18958" s="65"/>
      <c r="H18958" s="113"/>
    </row>
    <row r="18959" spans="1:8">
      <c r="A18959" s="65"/>
      <c r="B18959" s="65"/>
      <c r="C18959" s="65"/>
      <c r="D18959" s="65"/>
      <c r="E18959" s="65"/>
      <c r="F18959" s="65"/>
      <c r="G18959" s="65"/>
      <c r="H18959" s="113"/>
    </row>
    <row r="18960" spans="1:8">
      <c r="A18960" s="65"/>
      <c r="B18960" s="65"/>
      <c r="C18960" s="65"/>
      <c r="D18960" s="65"/>
      <c r="E18960" s="65"/>
      <c r="F18960" s="65"/>
      <c r="G18960" s="65"/>
      <c r="H18960" s="113"/>
    </row>
    <row r="18961" spans="1:8">
      <c r="A18961" s="65"/>
      <c r="B18961" s="65"/>
      <c r="C18961" s="65"/>
      <c r="D18961" s="65"/>
      <c r="E18961" s="65"/>
      <c r="F18961" s="65"/>
      <c r="G18961" s="65"/>
      <c r="H18961" s="113"/>
    </row>
    <row r="18962" spans="1:8">
      <c r="A18962" s="65"/>
      <c r="B18962" s="65"/>
      <c r="C18962" s="65"/>
      <c r="D18962" s="65"/>
      <c r="E18962" s="65"/>
      <c r="F18962" s="65"/>
      <c r="G18962" s="65"/>
      <c r="H18962" s="113"/>
    </row>
    <row r="18963" spans="1:8">
      <c r="A18963" s="65"/>
      <c r="B18963" s="65"/>
      <c r="C18963" s="65"/>
      <c r="D18963" s="65"/>
      <c r="E18963" s="65"/>
      <c r="F18963" s="65"/>
      <c r="G18963" s="65"/>
      <c r="H18963" s="113"/>
    </row>
    <row r="18964" spans="1:8">
      <c r="A18964" s="65"/>
      <c r="B18964" s="65"/>
      <c r="C18964" s="65"/>
      <c r="D18964" s="65"/>
      <c r="E18964" s="65"/>
      <c r="F18964" s="65"/>
      <c r="G18964" s="65"/>
      <c r="H18964" s="113"/>
    </row>
    <row r="18965" spans="1:8">
      <c r="A18965" s="65"/>
      <c r="B18965" s="65"/>
      <c r="C18965" s="65"/>
      <c r="D18965" s="65"/>
      <c r="E18965" s="65"/>
      <c r="F18965" s="65"/>
      <c r="G18965" s="65"/>
      <c r="H18965" s="113"/>
    </row>
    <row r="18966" spans="1:8">
      <c r="A18966" s="65"/>
      <c r="B18966" s="65"/>
      <c r="C18966" s="65"/>
      <c r="D18966" s="65"/>
      <c r="E18966" s="65"/>
      <c r="F18966" s="65"/>
      <c r="G18966" s="65"/>
      <c r="H18966" s="113"/>
    </row>
    <row r="18967" spans="1:8">
      <c r="A18967" s="65"/>
      <c r="B18967" s="65"/>
      <c r="C18967" s="65"/>
      <c r="D18967" s="65"/>
      <c r="E18967" s="65"/>
      <c r="F18967" s="65"/>
      <c r="G18967" s="65"/>
      <c r="H18967" s="113"/>
    </row>
    <row r="18968" spans="1:8">
      <c r="A18968" s="65"/>
      <c r="B18968" s="65"/>
      <c r="C18968" s="65"/>
      <c r="D18968" s="65"/>
      <c r="E18968" s="65"/>
      <c r="F18968" s="65"/>
      <c r="G18968" s="65"/>
      <c r="H18968" s="113"/>
    </row>
    <row r="18969" spans="1:8">
      <c r="A18969" s="65"/>
      <c r="B18969" s="65"/>
      <c r="C18969" s="65"/>
      <c r="D18969" s="65"/>
      <c r="E18969" s="65"/>
      <c r="F18969" s="65"/>
      <c r="G18969" s="65"/>
      <c r="H18969" s="113"/>
    </row>
    <row r="18970" spans="1:8">
      <c r="A18970" s="65"/>
      <c r="B18970" s="65"/>
      <c r="C18970" s="65"/>
      <c r="D18970" s="65"/>
      <c r="E18970" s="65"/>
      <c r="F18970" s="65"/>
      <c r="G18970" s="65"/>
      <c r="H18970" s="113"/>
    </row>
    <row r="18971" spans="1:8">
      <c r="A18971" s="65"/>
      <c r="B18971" s="65"/>
      <c r="C18971" s="65"/>
      <c r="D18971" s="65"/>
      <c r="E18971" s="65"/>
      <c r="F18971" s="65"/>
      <c r="G18971" s="65"/>
      <c r="H18971" s="113"/>
    </row>
    <row r="18972" spans="1:8">
      <c r="A18972" s="65"/>
      <c r="B18972" s="65"/>
      <c r="C18972" s="65"/>
      <c r="D18972" s="65"/>
      <c r="E18972" s="65"/>
      <c r="F18972" s="65"/>
      <c r="G18972" s="65"/>
      <c r="H18972" s="113"/>
    </row>
    <row r="18973" spans="1:8">
      <c r="A18973" s="65"/>
      <c r="B18973" s="65"/>
      <c r="C18973" s="65"/>
      <c r="D18973" s="65"/>
      <c r="E18973" s="65"/>
      <c r="F18973" s="65"/>
      <c r="G18973" s="65"/>
      <c r="H18973" s="113"/>
    </row>
    <row r="18974" spans="1:8">
      <c r="A18974" s="65"/>
      <c r="B18974" s="65"/>
      <c r="C18974" s="65"/>
      <c r="D18974" s="65"/>
      <c r="E18974" s="65"/>
      <c r="F18974" s="65"/>
      <c r="G18974" s="65"/>
      <c r="H18974" s="113"/>
    </row>
    <row r="18975" spans="1:8">
      <c r="A18975" s="65"/>
      <c r="B18975" s="65"/>
      <c r="C18975" s="65"/>
      <c r="D18975" s="65"/>
      <c r="E18975" s="65"/>
      <c r="F18975" s="65"/>
      <c r="G18975" s="65"/>
      <c r="H18975" s="113"/>
    </row>
    <row r="18976" spans="1:8">
      <c r="A18976" s="65"/>
      <c r="B18976" s="65"/>
      <c r="C18976" s="65"/>
      <c r="D18976" s="65"/>
      <c r="E18976" s="65"/>
      <c r="F18976" s="65"/>
      <c r="G18976" s="65"/>
      <c r="H18976" s="113"/>
    </row>
    <row r="18977" spans="1:8">
      <c r="A18977" s="65"/>
      <c r="B18977" s="65"/>
      <c r="C18977" s="65"/>
      <c r="D18977" s="65"/>
      <c r="E18977" s="65"/>
      <c r="F18977" s="65"/>
      <c r="G18977" s="65"/>
      <c r="H18977" s="113"/>
    </row>
    <row r="18978" spans="1:8">
      <c r="A18978" s="65"/>
      <c r="B18978" s="65"/>
      <c r="C18978" s="65"/>
      <c r="D18978" s="65"/>
      <c r="E18978" s="65"/>
      <c r="F18978" s="65"/>
      <c r="G18978" s="65"/>
      <c r="H18978" s="113"/>
    </row>
    <row r="18979" spans="1:8">
      <c r="A18979" s="65"/>
      <c r="B18979" s="65"/>
      <c r="C18979" s="65"/>
      <c r="D18979" s="65"/>
      <c r="E18979" s="65"/>
      <c r="F18979" s="65"/>
      <c r="G18979" s="65"/>
      <c r="H18979" s="113"/>
    </row>
    <row r="18980" spans="1:8">
      <c r="A18980" s="65"/>
      <c r="B18980" s="65"/>
      <c r="C18980" s="65"/>
      <c r="D18980" s="65"/>
      <c r="E18980" s="65"/>
      <c r="F18980" s="65"/>
      <c r="G18980" s="65"/>
      <c r="H18980" s="113"/>
    </row>
    <row r="18981" spans="1:8">
      <c r="A18981" s="65"/>
      <c r="B18981" s="65"/>
      <c r="C18981" s="65"/>
      <c r="D18981" s="65"/>
      <c r="E18981" s="65"/>
      <c r="F18981" s="65"/>
      <c r="G18981" s="65"/>
      <c r="H18981" s="113"/>
    </row>
    <row r="18982" spans="1:8">
      <c r="A18982" s="65"/>
      <c r="B18982" s="65"/>
      <c r="C18982" s="65"/>
      <c r="D18982" s="65"/>
      <c r="E18982" s="65"/>
      <c r="F18982" s="65"/>
      <c r="G18982" s="65"/>
      <c r="H18982" s="113"/>
    </row>
    <row r="18983" spans="1:8">
      <c r="A18983" s="65"/>
      <c r="B18983" s="65"/>
      <c r="C18983" s="65"/>
      <c r="D18983" s="65"/>
      <c r="E18983" s="65"/>
      <c r="F18983" s="65"/>
      <c r="G18983" s="65"/>
      <c r="H18983" s="113"/>
    </row>
    <row r="18984" spans="1:8">
      <c r="A18984" s="65"/>
      <c r="B18984" s="65"/>
      <c r="C18984" s="65"/>
      <c r="D18984" s="65"/>
      <c r="E18984" s="65"/>
      <c r="F18984" s="65"/>
      <c r="G18984" s="65"/>
      <c r="H18984" s="113"/>
    </row>
    <row r="18985" spans="1:8">
      <c r="A18985" s="65"/>
      <c r="B18985" s="65"/>
      <c r="C18985" s="65"/>
      <c r="D18985" s="65"/>
      <c r="E18985" s="65"/>
      <c r="F18985" s="65"/>
      <c r="G18985" s="65"/>
      <c r="H18985" s="113"/>
    </row>
    <row r="18986" spans="1:8">
      <c r="A18986" s="65"/>
      <c r="B18986" s="65"/>
      <c r="C18986" s="65"/>
      <c r="D18986" s="65"/>
      <c r="E18986" s="65"/>
      <c r="F18986" s="65"/>
      <c r="G18986" s="65"/>
      <c r="H18986" s="113"/>
    </row>
    <row r="18987" spans="1:8">
      <c r="A18987" s="65"/>
      <c r="B18987" s="65"/>
      <c r="C18987" s="65"/>
      <c r="D18987" s="65"/>
      <c r="E18987" s="65"/>
      <c r="F18987" s="65"/>
      <c r="G18987" s="65"/>
      <c r="H18987" s="113"/>
    </row>
    <row r="18988" spans="1:8">
      <c r="A18988" s="65"/>
      <c r="B18988" s="65"/>
      <c r="C18988" s="65"/>
      <c r="D18988" s="65"/>
      <c r="E18988" s="65"/>
      <c r="F18988" s="65"/>
      <c r="G18988" s="65"/>
      <c r="H18988" s="113"/>
    </row>
    <row r="18989" spans="1:8">
      <c r="A18989" s="65"/>
      <c r="B18989" s="65"/>
      <c r="C18989" s="65"/>
      <c r="D18989" s="65"/>
      <c r="E18989" s="65"/>
      <c r="F18989" s="65"/>
      <c r="G18989" s="65"/>
      <c r="H18989" s="113"/>
    </row>
    <row r="18990" spans="1:8">
      <c r="A18990" s="65"/>
      <c r="B18990" s="65"/>
      <c r="C18990" s="65"/>
      <c r="D18990" s="65"/>
      <c r="E18990" s="65"/>
      <c r="F18990" s="65"/>
      <c r="G18990" s="65"/>
      <c r="H18990" s="113"/>
    </row>
    <row r="18991" spans="1:8">
      <c r="A18991" s="65"/>
      <c r="B18991" s="65"/>
      <c r="C18991" s="65"/>
      <c r="D18991" s="65"/>
      <c r="E18991" s="65"/>
      <c r="F18991" s="65"/>
      <c r="G18991" s="65"/>
      <c r="H18991" s="113"/>
    </row>
    <row r="18992" spans="1:8">
      <c r="A18992" s="65"/>
      <c r="B18992" s="65"/>
      <c r="C18992" s="65"/>
      <c r="D18992" s="65"/>
      <c r="E18992" s="65"/>
      <c r="F18992" s="65"/>
      <c r="G18992" s="65"/>
      <c r="H18992" s="113"/>
    </row>
    <row r="18993" spans="1:8">
      <c r="A18993" s="65"/>
      <c r="B18993" s="65"/>
      <c r="C18993" s="65"/>
      <c r="D18993" s="65"/>
      <c r="E18993" s="65"/>
      <c r="F18993" s="65"/>
      <c r="G18993" s="65"/>
      <c r="H18993" s="113"/>
    </row>
    <row r="18994" spans="1:8">
      <c r="A18994" s="65"/>
      <c r="B18994" s="65"/>
      <c r="C18994" s="65"/>
      <c r="D18994" s="65"/>
      <c r="E18994" s="65"/>
      <c r="F18994" s="65"/>
      <c r="G18994" s="65"/>
      <c r="H18994" s="113"/>
    </row>
    <row r="18995" spans="1:8">
      <c r="A18995" s="65"/>
      <c r="B18995" s="65"/>
      <c r="C18995" s="65"/>
      <c r="D18995" s="65"/>
      <c r="E18995" s="65"/>
      <c r="F18995" s="65"/>
      <c r="G18995" s="65"/>
      <c r="H18995" s="113"/>
    </row>
    <row r="18996" spans="1:8">
      <c r="A18996" s="65"/>
      <c r="B18996" s="65"/>
      <c r="C18996" s="65"/>
      <c r="D18996" s="65"/>
      <c r="E18996" s="65"/>
      <c r="F18996" s="65"/>
      <c r="G18996" s="65"/>
      <c r="H18996" s="113"/>
    </row>
    <row r="18997" spans="1:8">
      <c r="A18997" s="65"/>
      <c r="B18997" s="65"/>
      <c r="C18997" s="65"/>
      <c r="D18997" s="65"/>
      <c r="E18997" s="65"/>
      <c r="F18997" s="65"/>
      <c r="G18997" s="65"/>
      <c r="H18997" s="113"/>
    </row>
    <row r="18998" spans="1:8">
      <c r="A18998" s="65"/>
      <c r="B18998" s="65"/>
      <c r="C18998" s="65"/>
      <c r="D18998" s="65"/>
      <c r="E18998" s="65"/>
      <c r="F18998" s="65"/>
      <c r="G18998" s="65"/>
      <c r="H18998" s="113"/>
    </row>
    <row r="18999" spans="1:8">
      <c r="A18999" s="65"/>
      <c r="B18999" s="65"/>
      <c r="C18999" s="65"/>
      <c r="D18999" s="65"/>
      <c r="E18999" s="65"/>
      <c r="F18999" s="65"/>
      <c r="G18999" s="65"/>
      <c r="H18999" s="113"/>
    </row>
    <row r="19000" spans="1:8">
      <c r="A19000" s="65"/>
      <c r="B19000" s="65"/>
      <c r="C19000" s="65"/>
      <c r="D19000" s="65"/>
      <c r="E19000" s="65"/>
      <c r="F19000" s="65"/>
      <c r="G19000" s="65"/>
      <c r="H19000" s="113"/>
    </row>
    <row r="19001" spans="1:8">
      <c r="A19001" s="65"/>
      <c r="B19001" s="65"/>
      <c r="C19001" s="65"/>
      <c r="D19001" s="65"/>
      <c r="E19001" s="65"/>
      <c r="F19001" s="65"/>
      <c r="G19001" s="65"/>
      <c r="H19001" s="113"/>
    </row>
    <row r="19002" spans="1:8">
      <c r="A19002" s="65"/>
      <c r="B19002" s="65"/>
      <c r="C19002" s="65"/>
      <c r="D19002" s="65"/>
      <c r="E19002" s="65"/>
      <c r="F19002" s="65"/>
      <c r="G19002" s="65"/>
      <c r="H19002" s="113"/>
    </row>
    <row r="19003" spans="1:8">
      <c r="A19003" s="65"/>
      <c r="B19003" s="65"/>
      <c r="C19003" s="65"/>
      <c r="D19003" s="65"/>
      <c r="E19003" s="65"/>
      <c r="F19003" s="65"/>
      <c r="G19003" s="65"/>
      <c r="H19003" s="113"/>
    </row>
    <row r="19004" spans="1:8">
      <c r="A19004" s="65"/>
      <c r="B19004" s="65"/>
      <c r="C19004" s="65"/>
      <c r="D19004" s="65"/>
      <c r="E19004" s="65"/>
      <c r="F19004" s="65"/>
      <c r="G19004" s="65"/>
      <c r="H19004" s="113"/>
    </row>
    <row r="19005" spans="1:8">
      <c r="A19005" s="65"/>
      <c r="B19005" s="65"/>
      <c r="C19005" s="65"/>
      <c r="D19005" s="65"/>
      <c r="E19005" s="65"/>
      <c r="F19005" s="65"/>
      <c r="G19005" s="65"/>
      <c r="H19005" s="113"/>
    </row>
    <row r="19006" spans="1:8">
      <c r="A19006" s="65"/>
      <c r="B19006" s="65"/>
      <c r="C19006" s="65"/>
      <c r="D19006" s="65"/>
      <c r="E19006" s="65"/>
      <c r="F19006" s="65"/>
      <c r="G19006" s="65"/>
      <c r="H19006" s="113"/>
    </row>
    <row r="19007" spans="1:8">
      <c r="A19007" s="65"/>
      <c r="B19007" s="65"/>
      <c r="C19007" s="65"/>
      <c r="D19007" s="65"/>
      <c r="E19007" s="65"/>
      <c r="F19007" s="65"/>
      <c r="G19007" s="65"/>
      <c r="H19007" s="113"/>
    </row>
    <row r="19008" spans="1:8">
      <c r="A19008" s="65"/>
      <c r="B19008" s="65"/>
      <c r="C19008" s="65"/>
      <c r="D19008" s="65"/>
      <c r="E19008" s="65"/>
      <c r="F19008" s="65"/>
      <c r="G19008" s="65"/>
      <c r="H19008" s="113"/>
    </row>
    <row r="19009" spans="1:8">
      <c r="A19009" s="65"/>
      <c r="B19009" s="65"/>
      <c r="C19009" s="65"/>
      <c r="D19009" s="65"/>
      <c r="E19009" s="65"/>
      <c r="F19009" s="65"/>
      <c r="G19009" s="65"/>
      <c r="H19009" s="113"/>
    </row>
    <row r="19010" spans="1:8">
      <c r="A19010" s="65"/>
      <c r="B19010" s="65"/>
      <c r="C19010" s="65"/>
      <c r="D19010" s="65"/>
      <c r="E19010" s="65"/>
      <c r="F19010" s="65"/>
      <c r="G19010" s="65"/>
      <c r="H19010" s="113"/>
    </row>
    <row r="19011" spans="1:8">
      <c r="A19011" s="65"/>
      <c r="B19011" s="65"/>
      <c r="C19011" s="65"/>
      <c r="D19011" s="65"/>
      <c r="E19011" s="65"/>
      <c r="F19011" s="65"/>
      <c r="G19011" s="65"/>
      <c r="H19011" s="113"/>
    </row>
    <row r="19012" spans="1:8">
      <c r="A19012" s="65"/>
      <c r="B19012" s="65"/>
      <c r="C19012" s="65"/>
      <c r="D19012" s="65"/>
      <c r="E19012" s="65"/>
      <c r="F19012" s="65"/>
      <c r="G19012" s="65"/>
      <c r="H19012" s="113"/>
    </row>
    <row r="19013" spans="1:8">
      <c r="A19013" s="65"/>
      <c r="B19013" s="65"/>
      <c r="C19013" s="65"/>
      <c r="D19013" s="65"/>
      <c r="E19013" s="65"/>
      <c r="F19013" s="65"/>
      <c r="G19013" s="65"/>
      <c r="H19013" s="113"/>
    </row>
    <row r="19014" spans="1:8">
      <c r="A19014" s="65"/>
      <c r="B19014" s="65"/>
      <c r="C19014" s="65"/>
      <c r="D19014" s="65"/>
      <c r="E19014" s="65"/>
      <c r="F19014" s="65"/>
      <c r="G19014" s="65"/>
      <c r="H19014" s="113"/>
    </row>
    <row r="19015" spans="1:8">
      <c r="A19015" s="65"/>
      <c r="B19015" s="65"/>
      <c r="C19015" s="65"/>
      <c r="D19015" s="65"/>
      <c r="E19015" s="65"/>
      <c r="F19015" s="65"/>
      <c r="G19015" s="65"/>
      <c r="H19015" s="113"/>
    </row>
    <row r="19016" spans="1:8">
      <c r="A19016" s="65"/>
      <c r="B19016" s="65"/>
      <c r="C19016" s="65"/>
      <c r="D19016" s="65"/>
      <c r="E19016" s="65"/>
      <c r="F19016" s="65"/>
      <c r="G19016" s="65"/>
      <c r="H19016" s="113"/>
    </row>
    <row r="19017" spans="1:8">
      <c r="A19017" s="65"/>
      <c r="B19017" s="65"/>
      <c r="C19017" s="65"/>
      <c r="D19017" s="65"/>
      <c r="E19017" s="65"/>
      <c r="F19017" s="65"/>
      <c r="G19017" s="65"/>
      <c r="H19017" s="113"/>
    </row>
    <row r="19018" spans="1:8">
      <c r="A19018" s="65"/>
      <c r="B19018" s="65"/>
      <c r="C19018" s="65"/>
      <c r="D19018" s="65"/>
      <c r="E19018" s="65"/>
      <c r="F19018" s="65"/>
      <c r="G19018" s="65"/>
      <c r="H19018" s="113"/>
    </row>
    <row r="19019" spans="1:8">
      <c r="A19019" s="65"/>
      <c r="B19019" s="65"/>
      <c r="C19019" s="65"/>
      <c r="D19019" s="65"/>
      <c r="E19019" s="65"/>
      <c r="F19019" s="65"/>
      <c r="G19019" s="65"/>
      <c r="H19019" s="113"/>
    </row>
    <row r="19020" spans="1:8">
      <c r="A19020" s="65"/>
      <c r="B19020" s="65"/>
      <c r="C19020" s="65"/>
      <c r="D19020" s="65"/>
      <c r="E19020" s="65"/>
      <c r="F19020" s="65"/>
      <c r="G19020" s="65"/>
      <c r="H19020" s="113"/>
    </row>
    <row r="19021" spans="1:8">
      <c r="A19021" s="65"/>
      <c r="B19021" s="65"/>
      <c r="C19021" s="65"/>
      <c r="D19021" s="65"/>
      <c r="E19021" s="65"/>
      <c r="F19021" s="65"/>
      <c r="G19021" s="65"/>
      <c r="H19021" s="113"/>
    </row>
    <row r="19022" spans="1:8">
      <c r="A19022" s="65"/>
      <c r="B19022" s="65"/>
      <c r="C19022" s="65"/>
      <c r="D19022" s="65"/>
      <c r="E19022" s="65"/>
      <c r="F19022" s="65"/>
      <c r="G19022" s="65"/>
      <c r="H19022" s="113"/>
    </row>
    <row r="19023" spans="1:8">
      <c r="A19023" s="65"/>
      <c r="B19023" s="65"/>
      <c r="C19023" s="65"/>
      <c r="D19023" s="65"/>
      <c r="E19023" s="65"/>
      <c r="F19023" s="65"/>
      <c r="G19023" s="65"/>
      <c r="H19023" s="113"/>
    </row>
    <row r="19024" spans="1:8">
      <c r="A19024" s="65"/>
      <c r="B19024" s="65"/>
      <c r="C19024" s="65"/>
      <c r="D19024" s="65"/>
      <c r="E19024" s="65"/>
      <c r="F19024" s="65"/>
      <c r="G19024" s="65"/>
      <c r="H19024" s="113"/>
    </row>
    <row r="19025" spans="1:8">
      <c r="A19025" s="65"/>
      <c r="B19025" s="65"/>
      <c r="C19025" s="65"/>
      <c r="D19025" s="65"/>
      <c r="E19025" s="65"/>
      <c r="F19025" s="65"/>
      <c r="G19025" s="65"/>
      <c r="H19025" s="113"/>
    </row>
    <row r="19026" spans="1:8">
      <c r="A19026" s="65"/>
      <c r="B19026" s="65"/>
      <c r="C19026" s="65"/>
      <c r="D19026" s="65"/>
      <c r="E19026" s="65"/>
      <c r="F19026" s="65"/>
      <c r="G19026" s="65"/>
      <c r="H19026" s="113"/>
    </row>
    <row r="19027" spans="1:8">
      <c r="A19027" s="65"/>
      <c r="B19027" s="65"/>
      <c r="C19027" s="65"/>
      <c r="D19027" s="65"/>
      <c r="E19027" s="65"/>
      <c r="F19027" s="65"/>
      <c r="G19027" s="65"/>
      <c r="H19027" s="113"/>
    </row>
    <row r="19028" spans="1:8">
      <c r="A19028" s="65"/>
      <c r="B19028" s="65"/>
      <c r="C19028" s="65"/>
      <c r="D19028" s="65"/>
      <c r="E19028" s="65"/>
      <c r="F19028" s="65"/>
      <c r="G19028" s="65"/>
      <c r="H19028" s="113"/>
    </row>
    <row r="19029" spans="1:8">
      <c r="A19029" s="65"/>
      <c r="B19029" s="65"/>
      <c r="C19029" s="65"/>
      <c r="D19029" s="65"/>
      <c r="E19029" s="65"/>
      <c r="F19029" s="65"/>
      <c r="G19029" s="65"/>
      <c r="H19029" s="113"/>
    </row>
    <row r="19030" spans="1:8">
      <c r="A19030" s="65"/>
      <c r="B19030" s="65"/>
      <c r="C19030" s="65"/>
      <c r="D19030" s="65"/>
      <c r="E19030" s="65"/>
      <c r="F19030" s="65"/>
      <c r="G19030" s="65"/>
      <c r="H19030" s="113"/>
    </row>
    <row r="19031" spans="1:8">
      <c r="A19031" s="65"/>
      <c r="B19031" s="65"/>
      <c r="C19031" s="65"/>
      <c r="D19031" s="65"/>
      <c r="E19031" s="65"/>
      <c r="F19031" s="65"/>
      <c r="G19031" s="65"/>
      <c r="H19031" s="113"/>
    </row>
    <row r="19032" spans="1:8">
      <c r="A19032" s="65"/>
      <c r="B19032" s="65"/>
      <c r="C19032" s="65"/>
      <c r="D19032" s="65"/>
      <c r="E19032" s="65"/>
      <c r="F19032" s="65"/>
      <c r="G19032" s="65"/>
      <c r="H19032" s="113"/>
    </row>
    <row r="19033" spans="1:8">
      <c r="A19033" s="65"/>
      <c r="B19033" s="65"/>
      <c r="C19033" s="65"/>
      <c r="D19033" s="65"/>
      <c r="E19033" s="65"/>
      <c r="F19033" s="65"/>
      <c r="G19033" s="65"/>
      <c r="H19033" s="113"/>
    </row>
    <row r="19034" spans="1:8">
      <c r="A19034" s="65"/>
      <c r="B19034" s="65"/>
      <c r="C19034" s="65"/>
      <c r="D19034" s="65"/>
      <c r="E19034" s="65"/>
      <c r="F19034" s="65"/>
      <c r="G19034" s="65"/>
      <c r="H19034" s="113"/>
    </row>
    <row r="19035" spans="1:8">
      <c r="A19035" s="65"/>
      <c r="B19035" s="65"/>
      <c r="C19035" s="65"/>
      <c r="D19035" s="65"/>
      <c r="E19035" s="65"/>
      <c r="F19035" s="65"/>
      <c r="G19035" s="65"/>
      <c r="H19035" s="113"/>
    </row>
    <row r="19036" spans="1:8">
      <c r="A19036" s="65"/>
      <c r="B19036" s="65"/>
      <c r="C19036" s="65"/>
      <c r="D19036" s="65"/>
      <c r="E19036" s="65"/>
      <c r="F19036" s="65"/>
      <c r="G19036" s="65"/>
      <c r="H19036" s="113"/>
    </row>
    <row r="19037" spans="1:8">
      <c r="A19037" s="65"/>
      <c r="B19037" s="65"/>
      <c r="C19037" s="65"/>
      <c r="D19037" s="65"/>
      <c r="E19037" s="65"/>
      <c r="F19037" s="65"/>
      <c r="G19037" s="65"/>
      <c r="H19037" s="113"/>
    </row>
    <row r="19038" spans="1:8">
      <c r="A19038" s="65"/>
      <c r="B19038" s="65"/>
      <c r="C19038" s="65"/>
      <c r="D19038" s="65"/>
      <c r="E19038" s="65"/>
      <c r="F19038" s="65"/>
      <c r="G19038" s="65"/>
      <c r="H19038" s="113"/>
    </row>
    <row r="19039" spans="1:8">
      <c r="A19039" s="65"/>
      <c r="B19039" s="65"/>
      <c r="C19039" s="65"/>
      <c r="D19039" s="65"/>
      <c r="E19039" s="65"/>
      <c r="F19039" s="65"/>
      <c r="G19039" s="65"/>
      <c r="H19039" s="113"/>
    </row>
    <row r="19040" spans="1:8">
      <c r="A19040" s="65"/>
      <c r="B19040" s="65"/>
      <c r="C19040" s="65"/>
      <c r="D19040" s="65"/>
      <c r="E19040" s="65"/>
      <c r="F19040" s="65"/>
      <c r="G19040" s="65"/>
      <c r="H19040" s="113"/>
    </row>
    <row r="19041" spans="1:8">
      <c r="A19041" s="65"/>
      <c r="B19041" s="65"/>
      <c r="C19041" s="65"/>
      <c r="D19041" s="65"/>
      <c r="E19041" s="65"/>
      <c r="F19041" s="65"/>
      <c r="G19041" s="65"/>
      <c r="H19041" s="113"/>
    </row>
    <row r="19042" spans="1:8">
      <c r="A19042" s="65"/>
      <c r="B19042" s="65"/>
      <c r="C19042" s="65"/>
      <c r="D19042" s="65"/>
      <c r="E19042" s="65"/>
      <c r="F19042" s="65"/>
      <c r="G19042" s="65"/>
      <c r="H19042" s="113"/>
    </row>
    <row r="19043" spans="1:8">
      <c r="A19043" s="65"/>
      <c r="B19043" s="65"/>
      <c r="C19043" s="65"/>
      <c r="D19043" s="65"/>
      <c r="E19043" s="65"/>
      <c r="F19043" s="65"/>
      <c r="G19043" s="65"/>
      <c r="H19043" s="113"/>
    </row>
    <row r="19044" spans="1:8">
      <c r="A19044" s="65"/>
      <c r="B19044" s="65"/>
      <c r="C19044" s="65"/>
      <c r="D19044" s="65"/>
      <c r="E19044" s="65"/>
      <c r="F19044" s="65"/>
      <c r="G19044" s="65"/>
      <c r="H19044" s="113"/>
    </row>
    <row r="19045" spans="1:8">
      <c r="A19045" s="65"/>
      <c r="B19045" s="65"/>
      <c r="C19045" s="65"/>
      <c r="D19045" s="65"/>
      <c r="E19045" s="65"/>
      <c r="F19045" s="65"/>
      <c r="G19045" s="65"/>
      <c r="H19045" s="113"/>
    </row>
    <row r="19046" spans="1:8">
      <c r="A19046" s="65"/>
      <c r="B19046" s="65"/>
      <c r="C19046" s="65"/>
      <c r="D19046" s="65"/>
      <c r="E19046" s="65"/>
      <c r="F19046" s="65"/>
      <c r="G19046" s="65"/>
      <c r="H19046" s="113"/>
    </row>
    <row r="19047" spans="1:8">
      <c r="A19047" s="65"/>
      <c r="B19047" s="65"/>
      <c r="C19047" s="65"/>
      <c r="D19047" s="65"/>
      <c r="E19047" s="65"/>
      <c r="F19047" s="65"/>
      <c r="G19047" s="65"/>
      <c r="H19047" s="113"/>
    </row>
    <row r="19048" spans="1:8">
      <c r="A19048" s="65"/>
      <c r="B19048" s="65"/>
      <c r="C19048" s="65"/>
      <c r="D19048" s="65"/>
      <c r="E19048" s="65"/>
      <c r="F19048" s="65"/>
      <c r="G19048" s="65"/>
      <c r="H19048" s="113"/>
    </row>
    <row r="19049" spans="1:8">
      <c r="A19049" s="65"/>
      <c r="B19049" s="65"/>
      <c r="C19049" s="65"/>
      <c r="D19049" s="65"/>
      <c r="E19049" s="65"/>
      <c r="F19049" s="65"/>
      <c r="G19049" s="65"/>
      <c r="H19049" s="113"/>
    </row>
    <row r="19050" spans="1:8">
      <c r="A19050" s="65"/>
      <c r="B19050" s="65"/>
      <c r="C19050" s="65"/>
      <c r="D19050" s="65"/>
      <c r="E19050" s="65"/>
      <c r="F19050" s="65"/>
      <c r="G19050" s="65"/>
      <c r="H19050" s="113"/>
    </row>
    <row r="19051" spans="1:8">
      <c r="A19051" s="65"/>
      <c r="B19051" s="65"/>
      <c r="C19051" s="65"/>
      <c r="D19051" s="65"/>
      <c r="E19051" s="65"/>
      <c r="F19051" s="65"/>
      <c r="G19051" s="65"/>
      <c r="H19051" s="113"/>
    </row>
    <row r="19052" spans="1:8">
      <c r="A19052" s="65"/>
      <c r="B19052" s="65"/>
      <c r="C19052" s="65"/>
      <c r="D19052" s="65"/>
      <c r="E19052" s="65"/>
      <c r="F19052" s="65"/>
      <c r="G19052" s="65"/>
      <c r="H19052" s="113"/>
    </row>
    <row r="19053" spans="1:8">
      <c r="A19053" s="65"/>
      <c r="B19053" s="65"/>
      <c r="C19053" s="65"/>
      <c r="D19053" s="65"/>
      <c r="E19053" s="65"/>
      <c r="F19053" s="65"/>
      <c r="G19053" s="65"/>
      <c r="H19053" s="113"/>
    </row>
    <row r="19054" spans="1:8">
      <c r="A19054" s="65"/>
      <c r="B19054" s="65"/>
      <c r="C19054" s="65"/>
      <c r="D19054" s="65"/>
      <c r="E19054" s="65"/>
      <c r="F19054" s="65"/>
      <c r="G19054" s="65"/>
      <c r="H19054" s="113"/>
    </row>
    <row r="19055" spans="1:8">
      <c r="A19055" s="65"/>
      <c r="B19055" s="65"/>
      <c r="C19055" s="65"/>
      <c r="D19055" s="65"/>
      <c r="E19055" s="65"/>
      <c r="F19055" s="65"/>
      <c r="G19055" s="65"/>
      <c r="H19055" s="113"/>
    </row>
    <row r="19056" spans="1:8">
      <c r="A19056" s="65"/>
      <c r="B19056" s="65"/>
      <c r="C19056" s="65"/>
      <c r="D19056" s="65"/>
      <c r="E19056" s="65"/>
      <c r="F19056" s="65"/>
      <c r="G19056" s="65"/>
      <c r="H19056" s="113"/>
    </row>
    <row r="19057" spans="1:8">
      <c r="A19057" s="65"/>
      <c r="B19057" s="65"/>
      <c r="C19057" s="65"/>
      <c r="D19057" s="65"/>
      <c r="E19057" s="65"/>
      <c r="F19057" s="65"/>
      <c r="G19057" s="65"/>
      <c r="H19057" s="113"/>
    </row>
    <row r="19058" spans="1:8">
      <c r="A19058" s="65"/>
      <c r="B19058" s="65"/>
      <c r="C19058" s="65"/>
      <c r="D19058" s="65"/>
      <c r="E19058" s="65"/>
      <c r="F19058" s="65"/>
      <c r="G19058" s="65"/>
      <c r="H19058" s="113"/>
    </row>
    <row r="19059" spans="1:8">
      <c r="A19059" s="65"/>
      <c r="B19059" s="65"/>
      <c r="C19059" s="65"/>
      <c r="D19059" s="65"/>
      <c r="E19059" s="65"/>
      <c r="F19059" s="65"/>
      <c r="G19059" s="65"/>
      <c r="H19059" s="113"/>
    </row>
    <row r="19060" spans="1:8">
      <c r="A19060" s="65"/>
      <c r="B19060" s="65"/>
      <c r="C19060" s="65"/>
      <c r="D19060" s="65"/>
      <c r="E19060" s="65"/>
      <c r="F19060" s="65"/>
      <c r="G19060" s="65"/>
      <c r="H19060" s="113"/>
    </row>
    <row r="19061" spans="1:8">
      <c r="A19061" s="65"/>
      <c r="B19061" s="65"/>
      <c r="C19061" s="65"/>
      <c r="D19061" s="65"/>
      <c r="E19061" s="65"/>
      <c r="F19061" s="65"/>
      <c r="G19061" s="65"/>
      <c r="H19061" s="113"/>
    </row>
    <row r="19062" spans="1:8">
      <c r="A19062" s="65"/>
      <c r="B19062" s="65"/>
      <c r="C19062" s="65"/>
      <c r="D19062" s="65"/>
      <c r="E19062" s="65"/>
      <c r="F19062" s="65"/>
      <c r="G19062" s="65"/>
      <c r="H19062" s="113"/>
    </row>
    <row r="19063" spans="1:8">
      <c r="A19063" s="65"/>
      <c r="B19063" s="65"/>
      <c r="C19063" s="65"/>
      <c r="D19063" s="65"/>
      <c r="E19063" s="65"/>
      <c r="F19063" s="65"/>
      <c r="G19063" s="65"/>
      <c r="H19063" s="113"/>
    </row>
    <row r="19064" spans="1:8">
      <c r="A19064" s="65"/>
      <c r="B19064" s="65"/>
      <c r="C19064" s="65"/>
      <c r="D19064" s="65"/>
      <c r="E19064" s="65"/>
      <c r="F19064" s="65"/>
      <c r="G19064" s="65"/>
      <c r="H19064" s="113"/>
    </row>
    <row r="19065" spans="1:8">
      <c r="A19065" s="65"/>
      <c r="B19065" s="65"/>
      <c r="C19065" s="65"/>
      <c r="D19065" s="65"/>
      <c r="E19065" s="65"/>
      <c r="F19065" s="65"/>
      <c r="G19065" s="65"/>
      <c r="H19065" s="113"/>
    </row>
    <row r="19066" spans="1:8">
      <c r="A19066" s="65"/>
      <c r="B19066" s="65"/>
      <c r="C19066" s="65"/>
      <c r="D19066" s="65"/>
      <c r="E19066" s="65"/>
      <c r="F19066" s="65"/>
      <c r="G19066" s="65"/>
      <c r="H19066" s="113"/>
    </row>
    <row r="19067" spans="1:8">
      <c r="A19067" s="65"/>
      <c r="B19067" s="65"/>
      <c r="C19067" s="65"/>
      <c r="D19067" s="65"/>
      <c r="E19067" s="65"/>
      <c r="F19067" s="65"/>
      <c r="G19067" s="65"/>
      <c r="H19067" s="113"/>
    </row>
    <row r="19068" spans="1:8">
      <c r="A19068" s="65"/>
      <c r="B19068" s="65"/>
      <c r="C19068" s="65"/>
      <c r="D19068" s="65"/>
      <c r="E19068" s="65"/>
      <c r="F19068" s="65"/>
      <c r="G19068" s="65"/>
      <c r="H19068" s="113"/>
    </row>
    <row r="19069" spans="1:8">
      <c r="A19069" s="65"/>
      <c r="B19069" s="65"/>
      <c r="C19069" s="65"/>
      <c r="D19069" s="65"/>
      <c r="E19069" s="65"/>
      <c r="F19069" s="65"/>
      <c r="G19069" s="65"/>
      <c r="H19069" s="113"/>
    </row>
    <row r="19070" spans="1:8">
      <c r="A19070" s="65"/>
      <c r="B19070" s="65"/>
      <c r="C19070" s="65"/>
      <c r="D19070" s="65"/>
      <c r="E19070" s="65"/>
      <c r="F19070" s="65"/>
      <c r="G19070" s="65"/>
      <c r="H19070" s="113"/>
    </row>
    <row r="19071" spans="1:8">
      <c r="A19071" s="65"/>
      <c r="B19071" s="65"/>
      <c r="C19071" s="65"/>
      <c r="D19071" s="65"/>
      <c r="E19071" s="65"/>
      <c r="F19071" s="65"/>
      <c r="G19071" s="65"/>
      <c r="H19071" s="113"/>
    </row>
    <row r="19072" spans="1:8">
      <c r="A19072" s="65"/>
      <c r="B19072" s="65"/>
      <c r="C19072" s="65"/>
      <c r="D19072" s="65"/>
      <c r="E19072" s="65"/>
      <c r="F19072" s="65"/>
      <c r="G19072" s="65"/>
      <c r="H19072" s="113"/>
    </row>
    <row r="19073" spans="1:8">
      <c r="A19073" s="65"/>
      <c r="B19073" s="65"/>
      <c r="C19073" s="65"/>
      <c r="D19073" s="65"/>
      <c r="E19073" s="65"/>
      <c r="F19073" s="65"/>
      <c r="G19073" s="65"/>
      <c r="H19073" s="113"/>
    </row>
    <row r="19074" spans="1:8">
      <c r="A19074" s="65"/>
      <c r="B19074" s="65"/>
      <c r="C19074" s="65"/>
      <c r="D19074" s="65"/>
      <c r="E19074" s="65"/>
      <c r="F19074" s="65"/>
      <c r="G19074" s="65"/>
      <c r="H19074" s="113"/>
    </row>
    <row r="19075" spans="1:8">
      <c r="A19075" s="65"/>
      <c r="B19075" s="65"/>
      <c r="C19075" s="65"/>
      <c r="D19075" s="65"/>
      <c r="E19075" s="65"/>
      <c r="F19075" s="65"/>
      <c r="G19075" s="65"/>
      <c r="H19075" s="113"/>
    </row>
    <row r="19076" spans="1:8">
      <c r="A19076" s="65"/>
      <c r="B19076" s="65"/>
      <c r="C19076" s="65"/>
      <c r="D19076" s="65"/>
      <c r="E19076" s="65"/>
      <c r="F19076" s="65"/>
      <c r="G19076" s="65"/>
      <c r="H19076" s="113"/>
    </row>
    <row r="19077" spans="1:8">
      <c r="A19077" s="65"/>
      <c r="B19077" s="65"/>
      <c r="C19077" s="65"/>
      <c r="D19077" s="65"/>
      <c r="E19077" s="65"/>
      <c r="F19077" s="65"/>
      <c r="G19077" s="65"/>
      <c r="H19077" s="113"/>
    </row>
    <row r="19078" spans="1:8">
      <c r="A19078" s="65"/>
      <c r="B19078" s="65"/>
      <c r="C19078" s="65"/>
      <c r="D19078" s="65"/>
      <c r="E19078" s="65"/>
      <c r="F19078" s="65"/>
      <c r="G19078" s="65"/>
      <c r="H19078" s="113"/>
    </row>
    <row r="19079" spans="1:8">
      <c r="A19079" s="65"/>
      <c r="B19079" s="65"/>
      <c r="C19079" s="65"/>
      <c r="D19079" s="65"/>
      <c r="E19079" s="65"/>
      <c r="F19079" s="65"/>
      <c r="G19079" s="65"/>
      <c r="H19079" s="113"/>
    </row>
    <row r="19080" spans="1:8">
      <c r="A19080" s="65"/>
      <c r="B19080" s="65"/>
      <c r="C19080" s="65"/>
      <c r="D19080" s="65"/>
      <c r="E19080" s="65"/>
      <c r="F19080" s="65"/>
      <c r="G19080" s="65"/>
      <c r="H19080" s="113"/>
    </row>
    <row r="19081" spans="1:8">
      <c r="A19081" s="65"/>
      <c r="B19081" s="65"/>
      <c r="C19081" s="65"/>
      <c r="D19081" s="65"/>
      <c r="E19081" s="65"/>
      <c r="F19081" s="65"/>
      <c r="G19081" s="65"/>
      <c r="H19081" s="113"/>
    </row>
    <row r="19082" spans="1:8">
      <c r="A19082" s="65"/>
      <c r="B19082" s="65"/>
      <c r="C19082" s="65"/>
      <c r="D19082" s="65"/>
      <c r="E19082" s="65"/>
      <c r="F19082" s="65"/>
      <c r="G19082" s="65"/>
      <c r="H19082" s="113"/>
    </row>
    <row r="19083" spans="1:8">
      <c r="A19083" s="65"/>
      <c r="B19083" s="65"/>
      <c r="C19083" s="65"/>
      <c r="D19083" s="65"/>
      <c r="E19083" s="65"/>
      <c r="F19083" s="65"/>
      <c r="G19083" s="65"/>
      <c r="H19083" s="113"/>
    </row>
    <row r="19084" spans="1:8">
      <c r="A19084" s="65"/>
      <c r="B19084" s="65"/>
      <c r="C19084" s="65"/>
      <c r="D19084" s="65"/>
      <c r="E19084" s="65"/>
      <c r="F19084" s="65"/>
      <c r="G19084" s="65"/>
      <c r="H19084" s="113"/>
    </row>
    <row r="19085" spans="1:8">
      <c r="A19085" s="65"/>
      <c r="B19085" s="65"/>
      <c r="C19085" s="65"/>
      <c r="D19085" s="65"/>
      <c r="E19085" s="65"/>
      <c r="F19085" s="65"/>
      <c r="G19085" s="65"/>
      <c r="H19085" s="113"/>
    </row>
    <row r="19086" spans="1:8">
      <c r="A19086" s="65"/>
      <c r="B19086" s="65"/>
      <c r="C19086" s="65"/>
      <c r="D19086" s="65"/>
      <c r="E19086" s="65"/>
      <c r="F19086" s="65"/>
      <c r="G19086" s="65"/>
      <c r="H19086" s="113"/>
    </row>
    <row r="19087" spans="1:8">
      <c r="A19087" s="65"/>
      <c r="B19087" s="65"/>
      <c r="C19087" s="65"/>
      <c r="D19087" s="65"/>
      <c r="E19087" s="65"/>
      <c r="F19087" s="65"/>
      <c r="G19087" s="65"/>
      <c r="H19087" s="113"/>
    </row>
    <row r="19088" spans="1:8">
      <c r="A19088" s="65"/>
      <c r="B19088" s="65"/>
      <c r="C19088" s="65"/>
      <c r="D19088" s="65"/>
      <c r="E19088" s="65"/>
      <c r="F19088" s="65"/>
      <c r="G19088" s="65"/>
      <c r="H19088" s="113"/>
    </row>
    <row r="19089" spans="1:8">
      <c r="A19089" s="65"/>
      <c r="B19089" s="65"/>
      <c r="C19089" s="65"/>
      <c r="D19089" s="65"/>
      <c r="E19089" s="65"/>
      <c r="F19089" s="65"/>
      <c r="G19089" s="65"/>
      <c r="H19089" s="113"/>
    </row>
    <row r="19090" spans="1:8">
      <c r="A19090" s="65"/>
      <c r="B19090" s="65"/>
      <c r="C19090" s="65"/>
      <c r="D19090" s="65"/>
      <c r="E19090" s="65"/>
      <c r="F19090" s="65"/>
      <c r="G19090" s="65"/>
      <c r="H19090" s="113"/>
    </row>
    <row r="19091" spans="1:8">
      <c r="A19091" s="65"/>
      <c r="B19091" s="65"/>
      <c r="C19091" s="65"/>
      <c r="D19091" s="65"/>
      <c r="E19091" s="65"/>
      <c r="F19091" s="65"/>
      <c r="G19091" s="65"/>
      <c r="H19091" s="113"/>
    </row>
    <row r="19092" spans="1:8">
      <c r="A19092" s="65"/>
      <c r="B19092" s="65"/>
      <c r="C19092" s="65"/>
      <c r="D19092" s="65"/>
      <c r="E19092" s="65"/>
      <c r="F19092" s="65"/>
      <c r="G19092" s="65"/>
      <c r="H19092" s="113"/>
    </row>
    <row r="19093" spans="1:8">
      <c r="A19093" s="65"/>
      <c r="B19093" s="65"/>
      <c r="C19093" s="65"/>
      <c r="D19093" s="65"/>
      <c r="E19093" s="65"/>
      <c r="F19093" s="65"/>
      <c r="G19093" s="65"/>
      <c r="H19093" s="113"/>
    </row>
    <row r="19094" spans="1:8">
      <c r="A19094" s="65"/>
      <c r="B19094" s="65"/>
      <c r="C19094" s="65"/>
      <c r="D19094" s="65"/>
      <c r="E19094" s="65"/>
      <c r="F19094" s="65"/>
      <c r="G19094" s="65"/>
      <c r="H19094" s="113"/>
    </row>
    <row r="19095" spans="1:8">
      <c r="A19095" s="65"/>
      <c r="B19095" s="65"/>
      <c r="C19095" s="65"/>
      <c r="D19095" s="65"/>
      <c r="E19095" s="65"/>
      <c r="F19095" s="65"/>
      <c r="G19095" s="65"/>
      <c r="H19095" s="113"/>
    </row>
    <row r="19096" spans="1:8">
      <c r="A19096" s="65"/>
      <c r="B19096" s="65"/>
      <c r="C19096" s="65"/>
      <c r="D19096" s="65"/>
      <c r="E19096" s="65"/>
      <c r="F19096" s="65"/>
      <c r="G19096" s="65"/>
      <c r="H19096" s="113"/>
    </row>
    <row r="19097" spans="1:8">
      <c r="A19097" s="65"/>
      <c r="B19097" s="65"/>
      <c r="C19097" s="65"/>
      <c r="D19097" s="65"/>
      <c r="E19097" s="65"/>
      <c r="F19097" s="65"/>
      <c r="G19097" s="65"/>
      <c r="H19097" s="113"/>
    </row>
    <row r="19098" spans="1:8">
      <c r="A19098" s="65"/>
      <c r="B19098" s="65"/>
      <c r="C19098" s="65"/>
      <c r="D19098" s="65"/>
      <c r="E19098" s="65"/>
      <c r="F19098" s="65"/>
      <c r="G19098" s="65"/>
      <c r="H19098" s="113"/>
    </row>
    <row r="19099" spans="1:8">
      <c r="A19099" s="65"/>
      <c r="B19099" s="65"/>
      <c r="C19099" s="65"/>
      <c r="D19099" s="65"/>
      <c r="E19099" s="65"/>
      <c r="F19099" s="65"/>
      <c r="G19099" s="65"/>
      <c r="H19099" s="113"/>
    </row>
    <row r="19100" spans="1:8">
      <c r="A19100" s="65"/>
      <c r="B19100" s="65"/>
      <c r="C19100" s="65"/>
      <c r="D19100" s="65"/>
      <c r="E19100" s="65"/>
      <c r="F19100" s="65"/>
      <c r="G19100" s="65"/>
      <c r="H19100" s="113"/>
    </row>
    <row r="19101" spans="1:8">
      <c r="A19101" s="65"/>
      <c r="B19101" s="65"/>
      <c r="C19101" s="65"/>
      <c r="D19101" s="65"/>
      <c r="E19101" s="65"/>
      <c r="F19101" s="65"/>
      <c r="G19101" s="65"/>
      <c r="H19101" s="113"/>
    </row>
    <row r="19102" spans="1:8">
      <c r="A19102" s="65"/>
      <c r="B19102" s="65"/>
      <c r="C19102" s="65"/>
      <c r="D19102" s="65"/>
      <c r="E19102" s="65"/>
      <c r="F19102" s="65"/>
      <c r="G19102" s="65"/>
      <c r="H19102" s="113"/>
    </row>
    <row r="19103" spans="1:8">
      <c r="A19103" s="65"/>
      <c r="B19103" s="65"/>
      <c r="C19103" s="65"/>
      <c r="D19103" s="65"/>
      <c r="E19103" s="65"/>
      <c r="F19103" s="65"/>
      <c r="G19103" s="65"/>
      <c r="H19103" s="113"/>
    </row>
    <row r="19104" spans="1:8">
      <c r="A19104" s="65"/>
      <c r="B19104" s="65"/>
      <c r="C19104" s="65"/>
      <c r="D19104" s="65"/>
      <c r="E19104" s="65"/>
      <c r="F19104" s="65"/>
      <c r="G19104" s="65"/>
      <c r="H19104" s="113"/>
    </row>
    <row r="19105" spans="1:8">
      <c r="A19105" s="65"/>
      <c r="B19105" s="65"/>
      <c r="C19105" s="65"/>
      <c r="D19105" s="65"/>
      <c r="E19105" s="65"/>
      <c r="F19105" s="65"/>
      <c r="G19105" s="65"/>
      <c r="H19105" s="113"/>
    </row>
    <row r="19106" spans="1:8">
      <c r="A19106" s="65"/>
      <c r="B19106" s="65"/>
      <c r="C19106" s="65"/>
      <c r="D19106" s="65"/>
      <c r="E19106" s="65"/>
      <c r="F19106" s="65"/>
      <c r="G19106" s="65"/>
      <c r="H19106" s="113"/>
    </row>
    <row r="19107" spans="1:8">
      <c r="A19107" s="65"/>
      <c r="B19107" s="65"/>
      <c r="C19107" s="65"/>
      <c r="D19107" s="65"/>
      <c r="E19107" s="65"/>
      <c r="F19107" s="65"/>
      <c r="G19107" s="65"/>
      <c r="H19107" s="113"/>
    </row>
    <row r="19108" spans="1:8">
      <c r="A19108" s="65"/>
      <c r="B19108" s="65"/>
      <c r="C19108" s="65"/>
      <c r="D19108" s="65"/>
      <c r="E19108" s="65"/>
      <c r="F19108" s="65"/>
      <c r="G19108" s="65"/>
      <c r="H19108" s="113"/>
    </row>
    <row r="19109" spans="1:8">
      <c r="A19109" s="65"/>
      <c r="B19109" s="65"/>
      <c r="C19109" s="65"/>
      <c r="D19109" s="65"/>
      <c r="E19109" s="65"/>
      <c r="F19109" s="65"/>
      <c r="G19109" s="65"/>
      <c r="H19109" s="113"/>
    </row>
    <row r="19110" spans="1:8">
      <c r="A19110" s="65"/>
      <c r="B19110" s="65"/>
      <c r="C19110" s="65"/>
      <c r="D19110" s="65"/>
      <c r="E19110" s="65"/>
      <c r="F19110" s="65"/>
      <c r="G19110" s="65"/>
      <c r="H19110" s="113"/>
    </row>
    <row r="19111" spans="1:8">
      <c r="A19111" s="65"/>
      <c r="B19111" s="65"/>
      <c r="C19111" s="65"/>
      <c r="D19111" s="65"/>
      <c r="E19111" s="65"/>
      <c r="F19111" s="65"/>
      <c r="G19111" s="65"/>
      <c r="H19111" s="113"/>
    </row>
    <row r="19112" spans="1:8">
      <c r="A19112" s="65"/>
      <c r="B19112" s="65"/>
      <c r="C19112" s="65"/>
      <c r="D19112" s="65"/>
      <c r="E19112" s="65"/>
      <c r="F19112" s="65"/>
      <c r="G19112" s="65"/>
      <c r="H19112" s="113"/>
    </row>
    <row r="19113" spans="1:8">
      <c r="A19113" s="65"/>
      <c r="B19113" s="65"/>
      <c r="C19113" s="65"/>
      <c r="D19113" s="65"/>
      <c r="E19113" s="65"/>
      <c r="F19113" s="65"/>
      <c r="G19113" s="65"/>
      <c r="H19113" s="113"/>
    </row>
    <row r="19114" spans="1:8">
      <c r="A19114" s="65"/>
      <c r="B19114" s="65"/>
      <c r="C19114" s="65"/>
      <c r="D19114" s="65"/>
      <c r="E19114" s="65"/>
      <c r="F19114" s="65"/>
      <c r="G19114" s="65"/>
      <c r="H19114" s="113"/>
    </row>
    <row r="19115" spans="1:8">
      <c r="A19115" s="65"/>
      <c r="B19115" s="65"/>
      <c r="C19115" s="65"/>
      <c r="D19115" s="65"/>
      <c r="E19115" s="65"/>
      <c r="F19115" s="65"/>
      <c r="G19115" s="65"/>
      <c r="H19115" s="113"/>
    </row>
    <row r="19116" spans="1:8">
      <c r="A19116" s="65"/>
      <c r="B19116" s="65"/>
      <c r="C19116" s="65"/>
      <c r="D19116" s="65"/>
      <c r="E19116" s="65"/>
      <c r="F19116" s="65"/>
      <c r="G19116" s="65"/>
      <c r="H19116" s="113"/>
    </row>
    <row r="19117" spans="1:8">
      <c r="A19117" s="65"/>
      <c r="B19117" s="65"/>
      <c r="C19117" s="65"/>
      <c r="D19117" s="65"/>
      <c r="E19117" s="65"/>
      <c r="F19117" s="65"/>
      <c r="G19117" s="65"/>
      <c r="H19117" s="113"/>
    </row>
    <row r="19118" spans="1:8">
      <c r="A19118" s="65"/>
      <c r="B19118" s="65"/>
      <c r="C19118" s="65"/>
      <c r="D19118" s="65"/>
      <c r="E19118" s="65"/>
      <c r="F19118" s="65"/>
      <c r="G19118" s="65"/>
      <c r="H19118" s="113"/>
    </row>
    <row r="19119" spans="1:8">
      <c r="A19119" s="65"/>
      <c r="B19119" s="65"/>
      <c r="C19119" s="65"/>
      <c r="D19119" s="65"/>
      <c r="E19119" s="65"/>
      <c r="F19119" s="65"/>
      <c r="G19119" s="65"/>
      <c r="H19119" s="113"/>
    </row>
    <row r="19120" spans="1:8">
      <c r="A19120" s="65"/>
      <c r="B19120" s="65"/>
      <c r="C19120" s="65"/>
      <c r="D19120" s="65"/>
      <c r="E19120" s="65"/>
      <c r="F19120" s="65"/>
      <c r="G19120" s="65"/>
      <c r="H19120" s="113"/>
    </row>
    <row r="19121" spans="1:8">
      <c r="A19121" s="65"/>
      <c r="B19121" s="65"/>
      <c r="C19121" s="65"/>
      <c r="D19121" s="65"/>
      <c r="E19121" s="65"/>
      <c r="F19121" s="65"/>
      <c r="G19121" s="65"/>
      <c r="H19121" s="113"/>
    </row>
    <row r="19122" spans="1:8">
      <c r="A19122" s="65"/>
      <c r="B19122" s="65"/>
      <c r="C19122" s="65"/>
      <c r="D19122" s="65"/>
      <c r="E19122" s="65"/>
      <c r="F19122" s="65"/>
      <c r="G19122" s="65"/>
      <c r="H19122" s="113"/>
    </row>
    <row r="19123" spans="1:8">
      <c r="A19123" s="65"/>
      <c r="B19123" s="65"/>
      <c r="C19123" s="65"/>
      <c r="D19123" s="65"/>
      <c r="E19123" s="65"/>
      <c r="F19123" s="65"/>
      <c r="G19123" s="65"/>
      <c r="H19123" s="113"/>
    </row>
    <row r="19124" spans="1:8">
      <c r="A19124" s="65"/>
      <c r="B19124" s="65"/>
      <c r="C19124" s="65"/>
      <c r="D19124" s="65"/>
      <c r="E19124" s="65"/>
      <c r="F19124" s="65"/>
      <c r="G19124" s="65"/>
      <c r="H19124" s="113"/>
    </row>
    <row r="19125" spans="1:8">
      <c r="A19125" s="65"/>
      <c r="B19125" s="65"/>
      <c r="C19125" s="65"/>
      <c r="D19125" s="65"/>
      <c r="E19125" s="65"/>
      <c r="F19125" s="65"/>
      <c r="G19125" s="65"/>
      <c r="H19125" s="113"/>
    </row>
    <row r="19126" spans="1:8">
      <c r="A19126" s="65"/>
      <c r="B19126" s="65"/>
      <c r="C19126" s="65"/>
      <c r="D19126" s="65"/>
      <c r="E19126" s="65"/>
      <c r="F19126" s="65"/>
      <c r="G19126" s="65"/>
      <c r="H19126" s="113"/>
    </row>
    <row r="19127" spans="1:8">
      <c r="A19127" s="65"/>
      <c r="B19127" s="65"/>
      <c r="C19127" s="65"/>
      <c r="D19127" s="65"/>
      <c r="E19127" s="65"/>
      <c r="F19127" s="65"/>
      <c r="G19127" s="65"/>
      <c r="H19127" s="113"/>
    </row>
    <row r="19128" spans="1:8">
      <c r="A19128" s="65"/>
      <c r="B19128" s="65"/>
      <c r="C19128" s="65"/>
      <c r="D19128" s="65"/>
      <c r="E19128" s="65"/>
      <c r="F19128" s="65"/>
      <c r="G19128" s="65"/>
      <c r="H19128" s="113"/>
    </row>
    <row r="19129" spans="1:8">
      <c r="A19129" s="65"/>
      <c r="B19129" s="65"/>
      <c r="C19129" s="65"/>
      <c r="D19129" s="65"/>
      <c r="E19129" s="65"/>
      <c r="F19129" s="65"/>
      <c r="G19129" s="65"/>
      <c r="H19129" s="113"/>
    </row>
    <row r="19130" spans="1:8">
      <c r="A19130" s="65"/>
      <c r="B19130" s="65"/>
      <c r="C19130" s="65"/>
      <c r="D19130" s="65"/>
      <c r="E19130" s="65"/>
      <c r="F19130" s="65"/>
      <c r="G19130" s="65"/>
      <c r="H19130" s="113"/>
    </row>
    <row r="19131" spans="1:8">
      <c r="A19131" s="65"/>
      <c r="B19131" s="65"/>
      <c r="C19131" s="65"/>
      <c r="D19131" s="65"/>
      <c r="E19131" s="65"/>
      <c r="F19131" s="65"/>
      <c r="G19131" s="65"/>
      <c r="H19131" s="113"/>
    </row>
    <row r="19132" spans="1:8">
      <c r="A19132" s="65"/>
      <c r="B19132" s="65"/>
      <c r="C19132" s="65"/>
      <c r="D19132" s="65"/>
      <c r="E19132" s="65"/>
      <c r="F19132" s="65"/>
      <c r="G19132" s="65"/>
      <c r="H19132" s="113"/>
    </row>
    <row r="19133" spans="1:8">
      <c r="A19133" s="65"/>
      <c r="B19133" s="65"/>
      <c r="C19133" s="65"/>
      <c r="D19133" s="65"/>
      <c r="E19133" s="65"/>
      <c r="F19133" s="65"/>
      <c r="G19133" s="65"/>
      <c r="H19133" s="113"/>
    </row>
    <row r="19134" spans="1:8">
      <c r="A19134" s="65"/>
      <c r="B19134" s="65"/>
      <c r="C19134" s="65"/>
      <c r="D19134" s="65"/>
      <c r="E19134" s="65"/>
      <c r="F19134" s="65"/>
      <c r="G19134" s="65"/>
      <c r="H19134" s="113"/>
    </row>
    <row r="19135" spans="1:8">
      <c r="A19135" s="65"/>
      <c r="B19135" s="65"/>
      <c r="C19135" s="65"/>
      <c r="D19135" s="65"/>
      <c r="E19135" s="65"/>
      <c r="F19135" s="65"/>
      <c r="G19135" s="65"/>
      <c r="H19135" s="113"/>
    </row>
    <row r="19136" spans="1:8">
      <c r="A19136" s="65"/>
      <c r="B19136" s="65"/>
      <c r="C19136" s="65"/>
      <c r="D19136" s="65"/>
      <c r="E19136" s="65"/>
      <c r="F19136" s="65"/>
      <c r="G19136" s="65"/>
      <c r="H19136" s="113"/>
    </row>
    <row r="19137" spans="1:8">
      <c r="A19137" s="65"/>
      <c r="B19137" s="65"/>
      <c r="C19137" s="65"/>
      <c r="D19137" s="65"/>
      <c r="E19137" s="65"/>
      <c r="F19137" s="65"/>
      <c r="G19137" s="65"/>
      <c r="H19137" s="113"/>
    </row>
    <row r="19138" spans="1:8">
      <c r="A19138" s="65"/>
      <c r="B19138" s="65"/>
      <c r="C19138" s="65"/>
      <c r="D19138" s="65"/>
      <c r="E19138" s="65"/>
      <c r="F19138" s="65"/>
      <c r="G19138" s="65"/>
      <c r="H19138" s="113"/>
    </row>
    <row r="19139" spans="1:8">
      <c r="A19139" s="65"/>
      <c r="B19139" s="65"/>
      <c r="C19139" s="65"/>
      <c r="D19139" s="65"/>
      <c r="E19139" s="65"/>
      <c r="F19139" s="65"/>
      <c r="G19139" s="65"/>
      <c r="H19139" s="113"/>
    </row>
    <row r="19140" spans="1:8">
      <c r="A19140" s="65"/>
      <c r="B19140" s="65"/>
      <c r="C19140" s="65"/>
      <c r="D19140" s="65"/>
      <c r="E19140" s="65"/>
      <c r="F19140" s="65"/>
      <c r="G19140" s="65"/>
      <c r="H19140" s="113"/>
    </row>
    <row r="19141" spans="1:8">
      <c r="A19141" s="65"/>
      <c r="B19141" s="65"/>
      <c r="C19141" s="65"/>
      <c r="D19141" s="65"/>
      <c r="E19141" s="65"/>
      <c r="F19141" s="65"/>
      <c r="G19141" s="65"/>
      <c r="H19141" s="113"/>
    </row>
    <row r="19142" spans="1:8">
      <c r="A19142" s="65"/>
      <c r="B19142" s="65"/>
      <c r="C19142" s="65"/>
      <c r="D19142" s="65"/>
      <c r="E19142" s="65"/>
      <c r="F19142" s="65"/>
      <c r="G19142" s="65"/>
      <c r="H19142" s="113"/>
    </row>
    <row r="19143" spans="1:8">
      <c r="A19143" s="65"/>
      <c r="B19143" s="65"/>
      <c r="C19143" s="65"/>
      <c r="D19143" s="65"/>
      <c r="E19143" s="65"/>
      <c r="F19143" s="65"/>
      <c r="G19143" s="65"/>
      <c r="H19143" s="113"/>
    </row>
    <row r="19144" spans="1:8">
      <c r="A19144" s="65"/>
      <c r="B19144" s="65"/>
      <c r="C19144" s="65"/>
      <c r="D19144" s="65"/>
      <c r="E19144" s="65"/>
      <c r="F19144" s="65"/>
      <c r="G19144" s="65"/>
      <c r="H19144" s="113"/>
    </row>
    <row r="19145" spans="1:8">
      <c r="A19145" s="65"/>
      <c r="B19145" s="65"/>
      <c r="C19145" s="65"/>
      <c r="D19145" s="65"/>
      <c r="E19145" s="65"/>
      <c r="F19145" s="65"/>
      <c r="G19145" s="65"/>
      <c r="H19145" s="113"/>
    </row>
    <row r="19146" spans="1:8">
      <c r="A19146" s="65"/>
      <c r="B19146" s="65"/>
      <c r="C19146" s="65"/>
      <c r="D19146" s="65"/>
      <c r="E19146" s="65"/>
      <c r="F19146" s="65"/>
      <c r="G19146" s="65"/>
      <c r="H19146" s="113"/>
    </row>
    <row r="19147" spans="1:8">
      <c r="A19147" s="65"/>
      <c r="B19147" s="65"/>
      <c r="C19147" s="65"/>
      <c r="D19147" s="65"/>
      <c r="E19147" s="65"/>
      <c r="F19147" s="65"/>
      <c r="G19147" s="65"/>
      <c r="H19147" s="113"/>
    </row>
    <row r="19148" spans="1:8">
      <c r="A19148" s="65"/>
      <c r="B19148" s="65"/>
      <c r="C19148" s="65"/>
      <c r="D19148" s="65"/>
      <c r="E19148" s="65"/>
      <c r="F19148" s="65"/>
      <c r="G19148" s="65"/>
      <c r="H19148" s="113"/>
    </row>
    <row r="19149" spans="1:8">
      <c r="A19149" s="65"/>
      <c r="B19149" s="65"/>
      <c r="C19149" s="65"/>
      <c r="D19149" s="65"/>
      <c r="E19149" s="65"/>
      <c r="F19149" s="65"/>
      <c r="G19149" s="65"/>
      <c r="H19149" s="113"/>
    </row>
    <row r="19150" spans="1:8">
      <c r="A19150" s="65"/>
      <c r="B19150" s="65"/>
      <c r="C19150" s="65"/>
      <c r="D19150" s="65"/>
      <c r="E19150" s="65"/>
      <c r="F19150" s="65"/>
      <c r="G19150" s="65"/>
      <c r="H19150" s="113"/>
    </row>
    <row r="19151" spans="1:8">
      <c r="A19151" s="65"/>
      <c r="B19151" s="65"/>
      <c r="C19151" s="65"/>
      <c r="D19151" s="65"/>
      <c r="E19151" s="65"/>
      <c r="F19151" s="65"/>
      <c r="G19151" s="65"/>
      <c r="H19151" s="113"/>
    </row>
    <row r="19152" spans="1:8">
      <c r="A19152" s="65"/>
      <c r="B19152" s="65"/>
      <c r="C19152" s="65"/>
      <c r="D19152" s="65"/>
      <c r="E19152" s="65"/>
      <c r="F19152" s="65"/>
      <c r="G19152" s="65"/>
      <c r="H19152" s="113"/>
    </row>
    <row r="19153" spans="1:8">
      <c r="A19153" s="65"/>
      <c r="B19153" s="65"/>
      <c r="C19153" s="65"/>
      <c r="D19153" s="65"/>
      <c r="E19153" s="65"/>
      <c r="F19153" s="65"/>
      <c r="G19153" s="65"/>
      <c r="H19153" s="113"/>
    </row>
    <row r="19154" spans="1:8">
      <c r="A19154" s="65"/>
      <c r="B19154" s="65"/>
      <c r="C19154" s="65"/>
      <c r="D19154" s="65"/>
      <c r="E19154" s="65"/>
      <c r="F19154" s="65"/>
      <c r="G19154" s="65"/>
      <c r="H19154" s="113"/>
    </row>
    <row r="19155" spans="1:8">
      <c r="A19155" s="65"/>
      <c r="B19155" s="65"/>
      <c r="C19155" s="65"/>
      <c r="D19155" s="65"/>
      <c r="E19155" s="65"/>
      <c r="F19155" s="65"/>
      <c r="G19155" s="65"/>
      <c r="H19155" s="113"/>
    </row>
    <row r="19156" spans="1:8">
      <c r="A19156" s="65"/>
      <c r="B19156" s="65"/>
      <c r="C19156" s="65"/>
      <c r="D19156" s="65"/>
      <c r="E19156" s="65"/>
      <c r="F19156" s="65"/>
      <c r="G19156" s="65"/>
      <c r="H19156" s="113"/>
    </row>
    <row r="19157" spans="1:8">
      <c r="A19157" s="65"/>
      <c r="B19157" s="65"/>
      <c r="C19157" s="65"/>
      <c r="D19157" s="65"/>
      <c r="E19157" s="65"/>
      <c r="F19157" s="65"/>
      <c r="G19157" s="65"/>
      <c r="H19157" s="113"/>
    </row>
    <row r="19158" spans="1:8">
      <c r="A19158" s="65"/>
      <c r="B19158" s="65"/>
      <c r="C19158" s="65"/>
      <c r="D19158" s="65"/>
      <c r="E19158" s="65"/>
      <c r="F19158" s="65"/>
      <c r="G19158" s="65"/>
      <c r="H19158" s="113"/>
    </row>
    <row r="19159" spans="1:8">
      <c r="A19159" s="65"/>
      <c r="B19159" s="65"/>
      <c r="C19159" s="65"/>
      <c r="D19159" s="65"/>
      <c r="E19159" s="65"/>
      <c r="F19159" s="65"/>
      <c r="G19159" s="65"/>
      <c r="H19159" s="113"/>
    </row>
    <row r="19160" spans="1:8">
      <c r="A19160" s="65"/>
      <c r="B19160" s="65"/>
      <c r="C19160" s="65"/>
      <c r="D19160" s="65"/>
      <c r="E19160" s="65"/>
      <c r="F19160" s="65"/>
      <c r="G19160" s="65"/>
      <c r="H19160" s="113"/>
    </row>
    <row r="19161" spans="1:8">
      <c r="A19161" s="65"/>
      <c r="B19161" s="65"/>
      <c r="C19161" s="65"/>
      <c r="D19161" s="65"/>
      <c r="E19161" s="65"/>
      <c r="F19161" s="65"/>
      <c r="G19161" s="65"/>
      <c r="H19161" s="113"/>
    </row>
    <row r="19162" spans="1:8">
      <c r="A19162" s="65"/>
      <c r="B19162" s="65"/>
      <c r="C19162" s="65"/>
      <c r="D19162" s="65"/>
      <c r="E19162" s="65"/>
      <c r="F19162" s="65"/>
      <c r="G19162" s="65"/>
      <c r="H19162" s="113"/>
    </row>
    <row r="19163" spans="1:8">
      <c r="A19163" s="65"/>
      <c r="B19163" s="65"/>
      <c r="C19163" s="65"/>
      <c r="D19163" s="65"/>
      <c r="E19163" s="65"/>
      <c r="F19163" s="65"/>
      <c r="G19163" s="65"/>
      <c r="H19163" s="113"/>
    </row>
    <row r="19164" spans="1:8">
      <c r="A19164" s="65"/>
      <c r="B19164" s="65"/>
      <c r="C19164" s="65"/>
      <c r="D19164" s="65"/>
      <c r="E19164" s="65"/>
      <c r="F19164" s="65"/>
      <c r="G19164" s="65"/>
      <c r="H19164" s="113"/>
    </row>
    <row r="19165" spans="1:8">
      <c r="A19165" s="65"/>
      <c r="B19165" s="65"/>
      <c r="C19165" s="65"/>
      <c r="D19165" s="65"/>
      <c r="E19165" s="65"/>
      <c r="F19165" s="65"/>
      <c r="G19165" s="65"/>
      <c r="H19165" s="113"/>
    </row>
    <row r="19166" spans="1:8">
      <c r="A19166" s="65"/>
      <c r="B19166" s="65"/>
      <c r="C19166" s="65"/>
      <c r="D19166" s="65"/>
      <c r="E19166" s="65"/>
      <c r="F19166" s="65"/>
      <c r="G19166" s="65"/>
      <c r="H19166" s="113"/>
    </row>
    <row r="19167" spans="1:8">
      <c r="A19167" s="65"/>
      <c r="B19167" s="65"/>
      <c r="C19167" s="65"/>
      <c r="D19167" s="65"/>
      <c r="E19167" s="65"/>
      <c r="F19167" s="65"/>
      <c r="G19167" s="65"/>
      <c r="H19167" s="113"/>
    </row>
    <row r="19168" spans="1:8">
      <c r="A19168" s="65"/>
      <c r="B19168" s="65"/>
      <c r="C19168" s="65"/>
      <c r="D19168" s="65"/>
      <c r="E19168" s="65"/>
      <c r="F19168" s="65"/>
      <c r="G19168" s="65"/>
      <c r="H19168" s="113"/>
    </row>
    <row r="19169" spans="1:8">
      <c r="A19169" s="65"/>
      <c r="B19169" s="65"/>
      <c r="C19169" s="65"/>
      <c r="D19169" s="65"/>
      <c r="E19169" s="65"/>
      <c r="F19169" s="65"/>
      <c r="G19169" s="65"/>
      <c r="H19169" s="113"/>
    </row>
    <row r="19170" spans="1:8">
      <c r="A19170" s="65"/>
      <c r="B19170" s="65"/>
      <c r="C19170" s="65"/>
      <c r="D19170" s="65"/>
      <c r="E19170" s="65"/>
      <c r="F19170" s="65"/>
      <c r="G19170" s="65"/>
      <c r="H19170" s="113"/>
    </row>
    <row r="19171" spans="1:8">
      <c r="A19171" s="65"/>
      <c r="B19171" s="65"/>
      <c r="C19171" s="65"/>
      <c r="D19171" s="65"/>
      <c r="E19171" s="65"/>
      <c r="F19171" s="65"/>
      <c r="G19171" s="65"/>
      <c r="H19171" s="113"/>
    </row>
    <row r="19172" spans="1:8">
      <c r="A19172" s="65"/>
      <c r="B19172" s="65"/>
      <c r="C19172" s="65"/>
      <c r="D19172" s="65"/>
      <c r="E19172" s="65"/>
      <c r="F19172" s="65"/>
      <c r="G19172" s="65"/>
      <c r="H19172" s="113"/>
    </row>
    <row r="19173" spans="1:8">
      <c r="A19173" s="65"/>
      <c r="B19173" s="65"/>
      <c r="C19173" s="65"/>
      <c r="D19173" s="65"/>
      <c r="E19173" s="65"/>
      <c r="F19173" s="65"/>
      <c r="G19173" s="65"/>
      <c r="H19173" s="113"/>
    </row>
    <row r="19174" spans="1:8">
      <c r="A19174" s="65"/>
      <c r="B19174" s="65"/>
      <c r="C19174" s="65"/>
      <c r="D19174" s="65"/>
      <c r="E19174" s="65"/>
      <c r="F19174" s="65"/>
      <c r="G19174" s="65"/>
      <c r="H19174" s="113"/>
    </row>
    <row r="19175" spans="1:8">
      <c r="A19175" s="65"/>
      <c r="B19175" s="65"/>
      <c r="C19175" s="65"/>
      <c r="D19175" s="65"/>
      <c r="E19175" s="65"/>
      <c r="F19175" s="65"/>
      <c r="G19175" s="65"/>
      <c r="H19175" s="113"/>
    </row>
    <row r="19176" spans="1:8">
      <c r="A19176" s="65"/>
      <c r="B19176" s="65"/>
      <c r="C19176" s="65"/>
      <c r="D19176" s="65"/>
      <c r="E19176" s="65"/>
      <c r="F19176" s="65"/>
      <c r="G19176" s="65"/>
      <c r="H19176" s="113"/>
    </row>
    <row r="19177" spans="1:8">
      <c r="A19177" s="65"/>
      <c r="B19177" s="65"/>
      <c r="C19177" s="65"/>
      <c r="D19177" s="65"/>
      <c r="E19177" s="65"/>
      <c r="F19177" s="65"/>
      <c r="G19177" s="65"/>
      <c r="H19177" s="113"/>
    </row>
    <row r="19178" spans="1:8">
      <c r="A19178" s="65"/>
      <c r="B19178" s="65"/>
      <c r="C19178" s="65"/>
      <c r="D19178" s="65"/>
      <c r="E19178" s="65"/>
      <c r="F19178" s="65"/>
      <c r="G19178" s="65"/>
      <c r="H19178" s="113"/>
    </row>
    <row r="19179" spans="1:8">
      <c r="A19179" s="65"/>
      <c r="B19179" s="65"/>
      <c r="C19179" s="65"/>
      <c r="D19179" s="65"/>
      <c r="E19179" s="65"/>
      <c r="F19179" s="65"/>
      <c r="G19179" s="65"/>
      <c r="H19179" s="113"/>
    </row>
    <row r="19180" spans="1:8">
      <c r="A19180" s="65"/>
      <c r="B19180" s="65"/>
      <c r="C19180" s="65"/>
      <c r="D19180" s="65"/>
      <c r="E19180" s="65"/>
      <c r="F19180" s="65"/>
      <c r="G19180" s="65"/>
      <c r="H19180" s="113"/>
    </row>
    <row r="19181" spans="1:8">
      <c r="A19181" s="65"/>
      <c r="B19181" s="65"/>
      <c r="C19181" s="65"/>
      <c r="D19181" s="65"/>
      <c r="E19181" s="65"/>
      <c r="F19181" s="65"/>
      <c r="G19181" s="65"/>
      <c r="H19181" s="113"/>
    </row>
    <row r="19182" spans="1:8">
      <c r="A19182" s="65"/>
      <c r="B19182" s="65"/>
      <c r="C19182" s="65"/>
      <c r="D19182" s="65"/>
      <c r="E19182" s="65"/>
      <c r="F19182" s="65"/>
      <c r="G19182" s="65"/>
      <c r="H19182" s="113"/>
    </row>
    <row r="19183" spans="1:8">
      <c r="A19183" s="65"/>
      <c r="B19183" s="65"/>
      <c r="C19183" s="65"/>
      <c r="D19183" s="65"/>
      <c r="E19183" s="65"/>
      <c r="F19183" s="65"/>
      <c r="G19183" s="65"/>
      <c r="H19183" s="113"/>
    </row>
    <row r="19184" spans="1:8">
      <c r="A19184" s="65"/>
      <c r="B19184" s="65"/>
      <c r="C19184" s="65"/>
      <c r="D19184" s="65"/>
      <c r="E19184" s="65"/>
      <c r="F19184" s="65"/>
      <c r="G19184" s="65"/>
      <c r="H19184" s="113"/>
    </row>
    <row r="19185" spans="1:8">
      <c r="A19185" s="65"/>
      <c r="B19185" s="65"/>
      <c r="C19185" s="65"/>
      <c r="D19185" s="65"/>
      <c r="E19185" s="65"/>
      <c r="F19185" s="65"/>
      <c r="G19185" s="65"/>
      <c r="H19185" s="113"/>
    </row>
    <row r="19186" spans="1:8">
      <c r="A19186" s="65"/>
      <c r="B19186" s="65"/>
      <c r="C19186" s="65"/>
      <c r="D19186" s="65"/>
      <c r="E19186" s="65"/>
      <c r="F19186" s="65"/>
      <c r="G19186" s="65"/>
      <c r="H19186" s="113"/>
    </row>
    <row r="19187" spans="1:8">
      <c r="A19187" s="65"/>
      <c r="B19187" s="65"/>
      <c r="C19187" s="65"/>
      <c r="D19187" s="65"/>
      <c r="E19187" s="65"/>
      <c r="F19187" s="65"/>
      <c r="G19187" s="65"/>
      <c r="H19187" s="113"/>
    </row>
    <row r="19188" spans="1:8">
      <c r="A19188" s="65"/>
      <c r="B19188" s="65"/>
      <c r="C19188" s="65"/>
      <c r="D19188" s="65"/>
      <c r="E19188" s="65"/>
      <c r="F19188" s="65"/>
      <c r="G19188" s="65"/>
      <c r="H19188" s="113"/>
    </row>
    <row r="19189" spans="1:8">
      <c r="A19189" s="65"/>
      <c r="B19189" s="65"/>
      <c r="C19189" s="65"/>
      <c r="D19189" s="65"/>
      <c r="E19189" s="65"/>
      <c r="F19189" s="65"/>
      <c r="G19189" s="65"/>
      <c r="H19189" s="113"/>
    </row>
    <row r="19190" spans="1:8">
      <c r="A19190" s="65"/>
      <c r="B19190" s="65"/>
      <c r="C19190" s="65"/>
      <c r="D19190" s="65"/>
      <c r="E19190" s="65"/>
      <c r="F19190" s="65"/>
      <c r="G19190" s="65"/>
      <c r="H19190" s="113"/>
    </row>
    <row r="19191" spans="1:8">
      <c r="A19191" s="65"/>
      <c r="B19191" s="65"/>
      <c r="C19191" s="65"/>
      <c r="D19191" s="65"/>
      <c r="E19191" s="65"/>
      <c r="F19191" s="65"/>
      <c r="G19191" s="65"/>
      <c r="H19191" s="113"/>
    </row>
    <row r="19192" spans="1:8">
      <c r="A19192" s="65"/>
      <c r="B19192" s="65"/>
      <c r="C19192" s="65"/>
      <c r="D19192" s="65"/>
      <c r="E19192" s="65"/>
      <c r="F19192" s="65"/>
      <c r="G19192" s="65"/>
      <c r="H19192" s="113"/>
    </row>
    <row r="19193" spans="1:8">
      <c r="A19193" s="65"/>
      <c r="B19193" s="65"/>
      <c r="C19193" s="65"/>
      <c r="D19193" s="65"/>
      <c r="E19193" s="65"/>
      <c r="F19193" s="65"/>
      <c r="G19193" s="65"/>
      <c r="H19193" s="113"/>
    </row>
    <row r="19194" spans="1:8">
      <c r="A19194" s="65"/>
      <c r="B19194" s="65"/>
      <c r="C19194" s="65"/>
      <c r="D19194" s="65"/>
      <c r="E19194" s="65"/>
      <c r="F19194" s="65"/>
      <c r="G19194" s="65"/>
      <c r="H19194" s="113"/>
    </row>
    <row r="19195" spans="1:8">
      <c r="A19195" s="65"/>
      <c r="B19195" s="65"/>
      <c r="C19195" s="65"/>
      <c r="D19195" s="65"/>
      <c r="E19195" s="65"/>
      <c r="F19195" s="65"/>
      <c r="G19195" s="65"/>
      <c r="H19195" s="113"/>
    </row>
    <row r="19196" spans="1:8">
      <c r="A19196" s="65"/>
      <c r="B19196" s="65"/>
      <c r="C19196" s="65"/>
      <c r="D19196" s="65"/>
      <c r="E19196" s="65"/>
      <c r="F19196" s="65"/>
      <c r="G19196" s="65"/>
      <c r="H19196" s="113"/>
    </row>
    <row r="19197" spans="1:8">
      <c r="A19197" s="65"/>
      <c r="B19197" s="65"/>
      <c r="C19197" s="65"/>
      <c r="D19197" s="65"/>
      <c r="E19197" s="65"/>
      <c r="F19197" s="65"/>
      <c r="G19197" s="65"/>
      <c r="H19197" s="113"/>
    </row>
    <row r="19198" spans="1:8">
      <c r="A19198" s="65"/>
      <c r="B19198" s="65"/>
      <c r="C19198" s="65"/>
      <c r="D19198" s="65"/>
      <c r="E19198" s="65"/>
      <c r="F19198" s="65"/>
      <c r="G19198" s="65"/>
      <c r="H19198" s="113"/>
    </row>
    <row r="19199" spans="1:8">
      <c r="A19199" s="65"/>
      <c r="B19199" s="65"/>
      <c r="C19199" s="65"/>
      <c r="D19199" s="65"/>
      <c r="E19199" s="65"/>
      <c r="F19199" s="65"/>
      <c r="G19199" s="65"/>
      <c r="H19199" s="113"/>
    </row>
    <row r="19200" spans="1:8">
      <c r="A19200" s="65"/>
      <c r="B19200" s="65"/>
      <c r="C19200" s="65"/>
      <c r="D19200" s="65"/>
      <c r="E19200" s="65"/>
      <c r="F19200" s="65"/>
      <c r="G19200" s="65"/>
      <c r="H19200" s="113"/>
    </row>
    <row r="19201" spans="1:8">
      <c r="A19201" s="65"/>
      <c r="B19201" s="65"/>
      <c r="C19201" s="65"/>
      <c r="D19201" s="65"/>
      <c r="E19201" s="65"/>
      <c r="F19201" s="65"/>
      <c r="G19201" s="65"/>
      <c r="H19201" s="113"/>
    </row>
    <row r="19202" spans="1:8">
      <c r="A19202" s="65"/>
      <c r="B19202" s="65"/>
      <c r="C19202" s="65"/>
      <c r="D19202" s="65"/>
      <c r="E19202" s="65"/>
      <c r="F19202" s="65"/>
      <c r="G19202" s="65"/>
      <c r="H19202" s="113"/>
    </row>
    <row r="19203" spans="1:8">
      <c r="A19203" s="65"/>
      <c r="B19203" s="65"/>
      <c r="C19203" s="65"/>
      <c r="D19203" s="65"/>
      <c r="E19203" s="65"/>
      <c r="F19203" s="65"/>
      <c r="G19203" s="65"/>
      <c r="H19203" s="113"/>
    </row>
    <row r="19204" spans="1:8">
      <c r="A19204" s="65"/>
      <c r="B19204" s="65"/>
      <c r="C19204" s="65"/>
      <c r="D19204" s="65"/>
      <c r="E19204" s="65"/>
      <c r="F19204" s="65"/>
      <c r="G19204" s="65"/>
      <c r="H19204" s="113"/>
    </row>
    <row r="19205" spans="1:8">
      <c r="A19205" s="65"/>
      <c r="B19205" s="65"/>
      <c r="C19205" s="65"/>
      <c r="D19205" s="65"/>
      <c r="E19205" s="65"/>
      <c r="F19205" s="65"/>
      <c r="G19205" s="65"/>
      <c r="H19205" s="113"/>
    </row>
    <row r="19206" spans="1:8">
      <c r="A19206" s="65"/>
      <c r="B19206" s="65"/>
      <c r="C19206" s="65"/>
      <c r="D19206" s="65"/>
      <c r="E19206" s="65"/>
      <c r="F19206" s="65"/>
      <c r="G19206" s="65"/>
      <c r="H19206" s="113"/>
    </row>
    <row r="19207" spans="1:8">
      <c r="A19207" s="65"/>
      <c r="B19207" s="65"/>
      <c r="C19207" s="65"/>
      <c r="D19207" s="65"/>
      <c r="E19207" s="65"/>
      <c r="F19207" s="65"/>
      <c r="G19207" s="65"/>
      <c r="H19207" s="113"/>
    </row>
    <row r="19208" spans="1:8">
      <c r="A19208" s="65"/>
      <c r="B19208" s="65"/>
      <c r="C19208" s="65"/>
      <c r="D19208" s="65"/>
      <c r="E19208" s="65"/>
      <c r="F19208" s="65"/>
      <c r="G19208" s="65"/>
      <c r="H19208" s="113"/>
    </row>
    <row r="19209" spans="1:8">
      <c r="A19209" s="65"/>
      <c r="B19209" s="65"/>
      <c r="C19209" s="65"/>
      <c r="D19209" s="65"/>
      <c r="E19209" s="65"/>
      <c r="F19209" s="65"/>
      <c r="G19209" s="65"/>
      <c r="H19209" s="113"/>
    </row>
    <row r="19210" spans="1:8">
      <c r="A19210" s="65"/>
      <c r="B19210" s="65"/>
      <c r="C19210" s="65"/>
      <c r="D19210" s="65"/>
      <c r="E19210" s="65"/>
      <c r="F19210" s="65"/>
      <c r="G19210" s="65"/>
      <c r="H19210" s="113"/>
    </row>
    <row r="19211" spans="1:8">
      <c r="A19211" s="65"/>
      <c r="B19211" s="65"/>
      <c r="C19211" s="65"/>
      <c r="D19211" s="65"/>
      <c r="E19211" s="65"/>
      <c r="F19211" s="65"/>
      <c r="G19211" s="65"/>
      <c r="H19211" s="113"/>
    </row>
    <row r="19212" spans="1:8">
      <c r="A19212" s="65"/>
      <c r="B19212" s="65"/>
      <c r="C19212" s="65"/>
      <c r="D19212" s="65"/>
      <c r="E19212" s="65"/>
      <c r="F19212" s="65"/>
      <c r="G19212" s="65"/>
      <c r="H19212" s="113"/>
    </row>
    <row r="19213" spans="1:8">
      <c r="A19213" s="65"/>
      <c r="B19213" s="65"/>
      <c r="C19213" s="65"/>
      <c r="D19213" s="65"/>
      <c r="E19213" s="65"/>
      <c r="F19213" s="65"/>
      <c r="G19213" s="65"/>
      <c r="H19213" s="113"/>
    </row>
    <row r="19214" spans="1:8">
      <c r="A19214" s="65"/>
      <c r="B19214" s="65"/>
      <c r="C19214" s="65"/>
      <c r="D19214" s="65"/>
      <c r="E19214" s="65"/>
      <c r="F19214" s="65"/>
      <c r="G19214" s="65"/>
      <c r="H19214" s="113"/>
    </row>
    <row r="19215" spans="1:8">
      <c r="A19215" s="65"/>
      <c r="B19215" s="65"/>
      <c r="C19215" s="65"/>
      <c r="D19215" s="65"/>
      <c r="E19215" s="65"/>
      <c r="F19215" s="65"/>
      <c r="G19215" s="65"/>
      <c r="H19215" s="113"/>
    </row>
    <row r="19216" spans="1:8">
      <c r="A19216" s="65"/>
      <c r="B19216" s="65"/>
      <c r="C19216" s="65"/>
      <c r="D19216" s="65"/>
      <c r="E19216" s="65"/>
      <c r="F19216" s="65"/>
      <c r="G19216" s="65"/>
      <c r="H19216" s="113"/>
    </row>
    <row r="19217" spans="1:8">
      <c r="A19217" s="65"/>
      <c r="B19217" s="65"/>
      <c r="C19217" s="65"/>
      <c r="D19217" s="65"/>
      <c r="E19217" s="65"/>
      <c r="F19217" s="65"/>
      <c r="G19217" s="65"/>
      <c r="H19217" s="113"/>
    </row>
    <row r="19218" spans="1:8">
      <c r="A19218" s="65"/>
      <c r="B19218" s="65"/>
      <c r="C19218" s="65"/>
      <c r="D19218" s="65"/>
      <c r="E19218" s="65"/>
      <c r="F19218" s="65"/>
      <c r="G19218" s="65"/>
      <c r="H19218" s="113"/>
    </row>
    <row r="19219" spans="1:8">
      <c r="A19219" s="65"/>
      <c r="B19219" s="65"/>
      <c r="C19219" s="65"/>
      <c r="D19219" s="65"/>
      <c r="E19219" s="65"/>
      <c r="F19219" s="65"/>
      <c r="G19219" s="65"/>
      <c r="H19219" s="113"/>
    </row>
    <row r="19220" spans="1:8">
      <c r="A19220" s="65"/>
      <c r="B19220" s="65"/>
      <c r="C19220" s="65"/>
      <c r="D19220" s="65"/>
      <c r="E19220" s="65"/>
      <c r="F19220" s="65"/>
      <c r="G19220" s="65"/>
      <c r="H19220" s="113"/>
    </row>
    <row r="19221" spans="1:8">
      <c r="A19221" s="65"/>
      <c r="B19221" s="65"/>
      <c r="C19221" s="65"/>
      <c r="D19221" s="65"/>
      <c r="E19221" s="65"/>
      <c r="F19221" s="65"/>
      <c r="G19221" s="65"/>
      <c r="H19221" s="113"/>
    </row>
    <row r="19222" spans="1:8">
      <c r="A19222" s="65"/>
      <c r="B19222" s="65"/>
      <c r="C19222" s="65"/>
      <c r="D19222" s="65"/>
      <c r="E19222" s="65"/>
      <c r="F19222" s="65"/>
      <c r="G19222" s="65"/>
      <c r="H19222" s="113"/>
    </row>
    <row r="19223" spans="1:8">
      <c r="A19223" s="65"/>
      <c r="B19223" s="65"/>
      <c r="C19223" s="65"/>
      <c r="D19223" s="65"/>
      <c r="E19223" s="65"/>
      <c r="F19223" s="65"/>
      <c r="G19223" s="65"/>
      <c r="H19223" s="113"/>
    </row>
    <row r="19224" spans="1:8">
      <c r="A19224" s="65"/>
      <c r="B19224" s="65"/>
      <c r="C19224" s="65"/>
      <c r="D19224" s="65"/>
      <c r="E19224" s="65"/>
      <c r="F19224" s="65"/>
      <c r="G19224" s="65"/>
      <c r="H19224" s="113"/>
    </row>
    <row r="19225" spans="1:8">
      <c r="A19225" s="65"/>
      <c r="B19225" s="65"/>
      <c r="C19225" s="65"/>
      <c r="D19225" s="65"/>
      <c r="E19225" s="65"/>
      <c r="F19225" s="65"/>
      <c r="G19225" s="65"/>
      <c r="H19225" s="113"/>
    </row>
    <row r="19226" spans="1:8">
      <c r="A19226" s="65"/>
      <c r="B19226" s="65"/>
      <c r="C19226" s="65"/>
      <c r="D19226" s="65"/>
      <c r="E19226" s="65"/>
      <c r="F19226" s="65"/>
      <c r="G19226" s="65"/>
      <c r="H19226" s="113"/>
    </row>
    <row r="19227" spans="1:8">
      <c r="A19227" s="65"/>
      <c r="B19227" s="65"/>
      <c r="C19227" s="65"/>
      <c r="D19227" s="65"/>
      <c r="E19227" s="65"/>
      <c r="F19227" s="65"/>
      <c r="G19227" s="65"/>
      <c r="H19227" s="113"/>
    </row>
    <row r="19228" spans="1:8">
      <c r="A19228" s="65"/>
      <c r="B19228" s="65"/>
      <c r="C19228" s="65"/>
      <c r="D19228" s="65"/>
      <c r="E19228" s="65"/>
      <c r="F19228" s="65"/>
      <c r="G19228" s="65"/>
      <c r="H19228" s="113"/>
    </row>
    <row r="19229" spans="1:8">
      <c r="A19229" s="65"/>
      <c r="B19229" s="65"/>
      <c r="C19229" s="65"/>
      <c r="D19229" s="65"/>
      <c r="E19229" s="65"/>
      <c r="F19229" s="65"/>
      <c r="G19229" s="65"/>
      <c r="H19229" s="113"/>
    </row>
    <row r="19230" spans="1:8">
      <c r="A19230" s="65"/>
      <c r="B19230" s="65"/>
      <c r="C19230" s="65"/>
      <c r="D19230" s="65"/>
      <c r="E19230" s="65"/>
      <c r="F19230" s="65"/>
      <c r="G19230" s="65"/>
      <c r="H19230" s="113"/>
    </row>
    <row r="19231" spans="1:8">
      <c r="A19231" s="65"/>
      <c r="B19231" s="65"/>
      <c r="C19231" s="65"/>
      <c r="D19231" s="65"/>
      <c r="E19231" s="65"/>
      <c r="F19231" s="65"/>
      <c r="G19231" s="65"/>
      <c r="H19231" s="113"/>
    </row>
    <row r="19232" spans="1:8">
      <c r="A19232" s="65"/>
      <c r="B19232" s="65"/>
      <c r="C19232" s="65"/>
      <c r="D19232" s="65"/>
      <c r="E19232" s="65"/>
      <c r="F19232" s="65"/>
      <c r="G19232" s="65"/>
      <c r="H19232" s="113"/>
    </row>
    <row r="19233" spans="1:8">
      <c r="A19233" s="65"/>
      <c r="B19233" s="65"/>
      <c r="C19233" s="65"/>
      <c r="D19233" s="65"/>
      <c r="E19233" s="65"/>
      <c r="F19233" s="65"/>
      <c r="G19233" s="65"/>
      <c r="H19233" s="113"/>
    </row>
    <row r="19234" spans="1:8">
      <c r="A19234" s="65"/>
      <c r="B19234" s="65"/>
      <c r="C19234" s="65"/>
      <c r="D19234" s="65"/>
      <c r="E19234" s="65"/>
      <c r="F19234" s="65"/>
      <c r="G19234" s="65"/>
      <c r="H19234" s="113"/>
    </row>
    <row r="19235" spans="1:8">
      <c r="A19235" s="65"/>
      <c r="B19235" s="65"/>
      <c r="C19235" s="65"/>
      <c r="D19235" s="65"/>
      <c r="E19235" s="65"/>
      <c r="F19235" s="65"/>
      <c r="G19235" s="65"/>
      <c r="H19235" s="113"/>
    </row>
    <row r="19236" spans="1:8">
      <c r="A19236" s="65"/>
      <c r="B19236" s="65"/>
      <c r="C19236" s="65"/>
      <c r="D19236" s="65"/>
      <c r="E19236" s="65"/>
      <c r="F19236" s="65"/>
      <c r="G19236" s="65"/>
      <c r="H19236" s="113"/>
    </row>
    <row r="19237" spans="1:8">
      <c r="A19237" s="65"/>
      <c r="B19237" s="65"/>
      <c r="C19237" s="65"/>
      <c r="D19237" s="65"/>
      <c r="E19237" s="65"/>
      <c r="F19237" s="65"/>
      <c r="G19237" s="65"/>
      <c r="H19237" s="113"/>
    </row>
    <row r="19238" spans="1:8">
      <c r="A19238" s="65"/>
      <c r="B19238" s="65"/>
      <c r="C19238" s="65"/>
      <c r="D19238" s="65"/>
      <c r="E19238" s="65"/>
      <c r="F19238" s="65"/>
      <c r="G19238" s="65"/>
      <c r="H19238" s="113"/>
    </row>
    <row r="19239" spans="1:8">
      <c r="A19239" s="65"/>
      <c r="B19239" s="65"/>
      <c r="C19239" s="65"/>
      <c r="D19239" s="65"/>
      <c r="E19239" s="65"/>
      <c r="F19239" s="65"/>
      <c r="G19239" s="65"/>
      <c r="H19239" s="113"/>
    </row>
    <row r="19240" spans="1:8">
      <c r="A19240" s="65"/>
      <c r="B19240" s="65"/>
      <c r="C19240" s="65"/>
      <c r="D19240" s="65"/>
      <c r="E19240" s="65"/>
      <c r="F19240" s="65"/>
      <c r="G19240" s="65"/>
      <c r="H19240" s="113"/>
    </row>
    <row r="19241" spans="1:8">
      <c r="A19241" s="65"/>
      <c r="B19241" s="65"/>
      <c r="C19241" s="65"/>
      <c r="D19241" s="65"/>
      <c r="E19241" s="65"/>
      <c r="F19241" s="65"/>
      <c r="G19241" s="65"/>
      <c r="H19241" s="113"/>
    </row>
    <row r="19242" spans="1:8">
      <c r="A19242" s="65"/>
      <c r="B19242" s="65"/>
      <c r="C19242" s="65"/>
      <c r="D19242" s="65"/>
      <c r="E19242" s="65"/>
      <c r="F19242" s="65"/>
      <c r="G19242" s="65"/>
      <c r="H19242" s="113"/>
    </row>
    <row r="19243" spans="1:8">
      <c r="A19243" s="65"/>
      <c r="B19243" s="65"/>
      <c r="C19243" s="65"/>
      <c r="D19243" s="65"/>
      <c r="E19243" s="65"/>
      <c r="F19243" s="65"/>
      <c r="G19243" s="65"/>
      <c r="H19243" s="113"/>
    </row>
    <row r="19244" spans="1:8">
      <c r="A19244" s="65"/>
      <c r="B19244" s="65"/>
      <c r="C19244" s="65"/>
      <c r="D19244" s="65"/>
      <c r="E19244" s="65"/>
      <c r="F19244" s="65"/>
      <c r="G19244" s="65"/>
      <c r="H19244" s="113"/>
    </row>
    <row r="19245" spans="1:8">
      <c r="A19245" s="65"/>
      <c r="B19245" s="65"/>
      <c r="C19245" s="65"/>
      <c r="D19245" s="65"/>
      <c r="E19245" s="65"/>
      <c r="F19245" s="65"/>
      <c r="G19245" s="65"/>
      <c r="H19245" s="113"/>
    </row>
    <row r="19246" spans="1:8">
      <c r="A19246" s="65"/>
      <c r="B19246" s="65"/>
      <c r="C19246" s="65"/>
      <c r="D19246" s="65"/>
      <c r="E19246" s="65"/>
      <c r="F19246" s="65"/>
      <c r="G19246" s="65"/>
      <c r="H19246" s="113"/>
    </row>
    <row r="19247" spans="1:8">
      <c r="A19247" s="65"/>
      <c r="B19247" s="65"/>
      <c r="C19247" s="65"/>
      <c r="D19247" s="65"/>
      <c r="E19247" s="65"/>
      <c r="F19247" s="65"/>
      <c r="G19247" s="65"/>
      <c r="H19247" s="113"/>
    </row>
    <row r="19248" spans="1:8">
      <c r="A19248" s="65"/>
      <c r="B19248" s="65"/>
      <c r="C19248" s="65"/>
      <c r="D19248" s="65"/>
      <c r="E19248" s="65"/>
      <c r="F19248" s="65"/>
      <c r="G19248" s="65"/>
      <c r="H19248" s="113"/>
    </row>
    <row r="19249" spans="1:8">
      <c r="A19249" s="65"/>
      <c r="B19249" s="65"/>
      <c r="C19249" s="65"/>
      <c r="D19249" s="65"/>
      <c r="E19249" s="65"/>
      <c r="F19249" s="65"/>
      <c r="G19249" s="65"/>
      <c r="H19249" s="113"/>
    </row>
    <row r="19250" spans="1:8">
      <c r="A19250" s="65"/>
      <c r="B19250" s="65"/>
      <c r="C19250" s="65"/>
      <c r="D19250" s="65"/>
      <c r="E19250" s="65"/>
      <c r="F19250" s="65"/>
      <c r="G19250" s="65"/>
      <c r="H19250" s="113"/>
    </row>
    <row r="19251" spans="1:8">
      <c r="A19251" s="65"/>
      <c r="B19251" s="65"/>
      <c r="C19251" s="65"/>
      <c r="D19251" s="65"/>
      <c r="E19251" s="65"/>
      <c r="F19251" s="65"/>
      <c r="G19251" s="65"/>
      <c r="H19251" s="113"/>
    </row>
    <row r="19252" spans="1:8">
      <c r="A19252" s="65"/>
      <c r="B19252" s="65"/>
      <c r="C19252" s="65"/>
      <c r="D19252" s="65"/>
      <c r="E19252" s="65"/>
      <c r="F19252" s="65"/>
      <c r="G19252" s="65"/>
      <c r="H19252" s="113"/>
    </row>
    <row r="19253" spans="1:8">
      <c r="A19253" s="65"/>
      <c r="B19253" s="65"/>
      <c r="C19253" s="65"/>
      <c r="D19253" s="65"/>
      <c r="E19253" s="65"/>
      <c r="F19253" s="65"/>
      <c r="G19253" s="65"/>
      <c r="H19253" s="113"/>
    </row>
    <row r="19254" spans="1:8">
      <c r="A19254" s="65"/>
      <c r="B19254" s="65"/>
      <c r="C19254" s="65"/>
      <c r="D19254" s="65"/>
      <c r="E19254" s="65"/>
      <c r="F19254" s="65"/>
      <c r="G19254" s="65"/>
      <c r="H19254" s="113"/>
    </row>
    <row r="19255" spans="1:8">
      <c r="A19255" s="65"/>
      <c r="B19255" s="65"/>
      <c r="C19255" s="65"/>
      <c r="D19255" s="65"/>
      <c r="E19255" s="65"/>
      <c r="F19255" s="65"/>
      <c r="G19255" s="65"/>
      <c r="H19255" s="113"/>
    </row>
    <row r="19256" spans="1:8">
      <c r="A19256" s="65"/>
      <c r="B19256" s="65"/>
      <c r="C19256" s="65"/>
      <c r="D19256" s="65"/>
      <c r="E19256" s="65"/>
      <c r="F19256" s="65"/>
      <c r="G19256" s="65"/>
      <c r="H19256" s="113"/>
    </row>
    <row r="19257" spans="1:8">
      <c r="A19257" s="65"/>
      <c r="B19257" s="65"/>
      <c r="C19257" s="65"/>
      <c r="D19257" s="65"/>
      <c r="E19257" s="65"/>
      <c r="F19257" s="65"/>
      <c r="G19257" s="65"/>
      <c r="H19257" s="113"/>
    </row>
    <row r="19258" spans="1:8">
      <c r="A19258" s="65"/>
      <c r="B19258" s="65"/>
      <c r="C19258" s="65"/>
      <c r="D19258" s="65"/>
      <c r="E19258" s="65"/>
      <c r="F19258" s="65"/>
      <c r="G19258" s="65"/>
      <c r="H19258" s="113"/>
    </row>
    <row r="19259" spans="1:8">
      <c r="A19259" s="65"/>
      <c r="B19259" s="65"/>
      <c r="C19259" s="65"/>
      <c r="D19259" s="65"/>
      <c r="E19259" s="65"/>
      <c r="F19259" s="65"/>
      <c r="G19259" s="65"/>
      <c r="H19259" s="113"/>
    </row>
    <row r="19260" spans="1:8">
      <c r="A19260" s="65"/>
      <c r="B19260" s="65"/>
      <c r="C19260" s="65"/>
      <c r="D19260" s="65"/>
      <c r="E19260" s="65"/>
      <c r="F19260" s="65"/>
      <c r="G19260" s="65"/>
      <c r="H19260" s="113"/>
    </row>
    <row r="19261" spans="1:8">
      <c r="A19261" s="65"/>
      <c r="B19261" s="65"/>
      <c r="C19261" s="65"/>
      <c r="D19261" s="65"/>
      <c r="E19261" s="65"/>
      <c r="F19261" s="65"/>
      <c r="G19261" s="65"/>
      <c r="H19261" s="113"/>
    </row>
    <row r="19262" spans="1:8">
      <c r="A19262" s="65"/>
      <c r="B19262" s="65"/>
      <c r="C19262" s="65"/>
      <c r="D19262" s="65"/>
      <c r="E19262" s="65"/>
      <c r="F19262" s="65"/>
      <c r="G19262" s="65"/>
      <c r="H19262" s="113"/>
    </row>
    <row r="19263" spans="1:8">
      <c r="A19263" s="65"/>
      <c r="B19263" s="65"/>
      <c r="C19263" s="65"/>
      <c r="D19263" s="65"/>
      <c r="E19263" s="65"/>
      <c r="F19263" s="65"/>
      <c r="G19263" s="65"/>
      <c r="H19263" s="113"/>
    </row>
    <row r="19264" spans="1:8">
      <c r="A19264" s="65"/>
      <c r="B19264" s="65"/>
      <c r="C19264" s="65"/>
      <c r="D19264" s="65"/>
      <c r="E19264" s="65"/>
      <c r="F19264" s="65"/>
      <c r="G19264" s="65"/>
      <c r="H19264" s="113"/>
    </row>
    <row r="19265" spans="1:8">
      <c r="A19265" s="65"/>
      <c r="B19265" s="65"/>
      <c r="C19265" s="65"/>
      <c r="D19265" s="65"/>
      <c r="E19265" s="65"/>
      <c r="F19265" s="65"/>
      <c r="G19265" s="65"/>
      <c r="H19265" s="113"/>
    </row>
    <row r="19266" spans="1:8">
      <c r="A19266" s="65"/>
      <c r="B19266" s="65"/>
      <c r="C19266" s="65"/>
      <c r="D19266" s="65"/>
      <c r="E19266" s="65"/>
      <c r="F19266" s="65"/>
      <c r="G19266" s="65"/>
      <c r="H19266" s="113"/>
    </row>
    <row r="19267" spans="1:8">
      <c r="A19267" s="65"/>
      <c r="B19267" s="65"/>
      <c r="C19267" s="65"/>
      <c r="D19267" s="65"/>
      <c r="E19267" s="65"/>
      <c r="F19267" s="65"/>
      <c r="G19267" s="65"/>
      <c r="H19267" s="113"/>
    </row>
    <row r="19268" spans="1:8">
      <c r="A19268" s="65"/>
      <c r="B19268" s="65"/>
      <c r="C19268" s="65"/>
      <c r="D19268" s="65"/>
      <c r="E19268" s="65"/>
      <c r="F19268" s="65"/>
      <c r="G19268" s="65"/>
      <c r="H19268" s="113"/>
    </row>
    <row r="19269" spans="1:8">
      <c r="A19269" s="65"/>
      <c r="B19269" s="65"/>
      <c r="C19269" s="65"/>
      <c r="D19269" s="65"/>
      <c r="E19269" s="65"/>
      <c r="F19269" s="65"/>
      <c r="G19269" s="65"/>
      <c r="H19269" s="113"/>
    </row>
    <row r="19270" spans="1:8">
      <c r="A19270" s="65"/>
      <c r="B19270" s="65"/>
      <c r="C19270" s="65"/>
      <c r="D19270" s="65"/>
      <c r="E19270" s="65"/>
      <c r="F19270" s="65"/>
      <c r="G19270" s="65"/>
      <c r="H19270" s="113"/>
    </row>
    <row r="19271" spans="1:8">
      <c r="A19271" s="65"/>
      <c r="B19271" s="65"/>
      <c r="C19271" s="65"/>
      <c r="D19271" s="65"/>
      <c r="E19271" s="65"/>
      <c r="F19271" s="65"/>
      <c r="G19271" s="65"/>
      <c r="H19271" s="113"/>
    </row>
    <row r="19272" spans="1:8">
      <c r="A19272" s="65"/>
      <c r="B19272" s="65"/>
      <c r="C19272" s="65"/>
      <c r="D19272" s="65"/>
      <c r="E19272" s="65"/>
      <c r="F19272" s="65"/>
      <c r="G19272" s="65"/>
      <c r="H19272" s="113"/>
    </row>
    <row r="19273" spans="1:8">
      <c r="A19273" s="65"/>
      <c r="B19273" s="65"/>
      <c r="C19273" s="65"/>
      <c r="D19273" s="65"/>
      <c r="E19273" s="65"/>
      <c r="F19273" s="65"/>
      <c r="G19273" s="65"/>
      <c r="H19273" s="113"/>
    </row>
    <row r="19274" spans="1:8">
      <c r="A19274" s="65"/>
      <c r="B19274" s="65"/>
      <c r="C19274" s="65"/>
      <c r="D19274" s="65"/>
      <c r="E19274" s="65"/>
      <c r="F19274" s="65"/>
      <c r="G19274" s="65"/>
      <c r="H19274" s="113"/>
    </row>
    <row r="19275" spans="1:8">
      <c r="A19275" s="65"/>
      <c r="B19275" s="65"/>
      <c r="C19275" s="65"/>
      <c r="D19275" s="65"/>
      <c r="E19275" s="65"/>
      <c r="F19275" s="65"/>
      <c r="G19275" s="65"/>
      <c r="H19275" s="113"/>
    </row>
    <row r="19276" spans="1:8">
      <c r="A19276" s="65"/>
      <c r="B19276" s="65"/>
      <c r="C19276" s="65"/>
      <c r="D19276" s="65"/>
      <c r="E19276" s="65"/>
      <c r="F19276" s="65"/>
      <c r="G19276" s="65"/>
      <c r="H19276" s="113"/>
    </row>
    <row r="19277" spans="1:8">
      <c r="A19277" s="65"/>
      <c r="B19277" s="65"/>
      <c r="C19277" s="65"/>
      <c r="D19277" s="65"/>
      <c r="E19277" s="65"/>
      <c r="F19277" s="65"/>
      <c r="G19277" s="65"/>
      <c r="H19277" s="113"/>
    </row>
    <row r="19278" spans="1:8">
      <c r="A19278" s="65"/>
      <c r="B19278" s="65"/>
      <c r="C19278" s="65"/>
      <c r="D19278" s="65"/>
      <c r="E19278" s="65"/>
      <c r="F19278" s="65"/>
      <c r="G19278" s="65"/>
      <c r="H19278" s="113"/>
    </row>
    <row r="19279" spans="1:8">
      <c r="A19279" s="65"/>
      <c r="B19279" s="65"/>
      <c r="C19279" s="65"/>
      <c r="D19279" s="65"/>
      <c r="E19279" s="65"/>
      <c r="F19279" s="65"/>
      <c r="G19279" s="65"/>
      <c r="H19279" s="113"/>
    </row>
    <row r="19280" spans="1:8">
      <c r="A19280" s="65"/>
      <c r="B19280" s="65"/>
      <c r="C19280" s="65"/>
      <c r="D19280" s="65"/>
      <c r="E19280" s="65"/>
      <c r="F19280" s="65"/>
      <c r="G19280" s="65"/>
      <c r="H19280" s="113"/>
    </row>
    <row r="19281" spans="1:8">
      <c r="A19281" s="65"/>
      <c r="B19281" s="65"/>
      <c r="C19281" s="65"/>
      <c r="D19281" s="65"/>
      <c r="E19281" s="65"/>
      <c r="F19281" s="65"/>
      <c r="G19281" s="65"/>
      <c r="H19281" s="113"/>
    </row>
    <row r="19282" spans="1:8">
      <c r="A19282" s="65"/>
      <c r="B19282" s="65"/>
      <c r="C19282" s="65"/>
      <c r="D19282" s="65"/>
      <c r="E19282" s="65"/>
      <c r="F19282" s="65"/>
      <c r="G19282" s="65"/>
      <c r="H19282" s="113"/>
    </row>
    <row r="19283" spans="1:8">
      <c r="A19283" s="65"/>
      <c r="B19283" s="65"/>
      <c r="C19283" s="65"/>
      <c r="D19283" s="65"/>
      <c r="E19283" s="65"/>
      <c r="F19283" s="65"/>
      <c r="G19283" s="65"/>
      <c r="H19283" s="113"/>
    </row>
    <row r="19284" spans="1:8">
      <c r="A19284" s="65"/>
      <c r="B19284" s="65"/>
      <c r="C19284" s="65"/>
      <c r="D19284" s="65"/>
      <c r="E19284" s="65"/>
      <c r="F19284" s="65"/>
      <c r="G19284" s="65"/>
      <c r="H19284" s="113"/>
    </row>
    <row r="19285" spans="1:8">
      <c r="A19285" s="65"/>
      <c r="B19285" s="65"/>
      <c r="C19285" s="65"/>
      <c r="D19285" s="65"/>
      <c r="E19285" s="65"/>
      <c r="F19285" s="65"/>
      <c r="G19285" s="65"/>
      <c r="H19285" s="113"/>
    </row>
    <row r="19286" spans="1:8">
      <c r="A19286" s="65"/>
      <c r="B19286" s="65"/>
      <c r="C19286" s="65"/>
      <c r="D19286" s="65"/>
      <c r="E19286" s="65"/>
      <c r="F19286" s="65"/>
      <c r="G19286" s="65"/>
      <c r="H19286" s="113"/>
    </row>
    <row r="19287" spans="1:8">
      <c r="A19287" s="65"/>
      <c r="B19287" s="65"/>
      <c r="C19287" s="65"/>
      <c r="D19287" s="65"/>
      <c r="E19287" s="65"/>
      <c r="F19287" s="65"/>
      <c r="G19287" s="65"/>
      <c r="H19287" s="113"/>
    </row>
    <row r="19288" spans="1:8">
      <c r="A19288" s="65"/>
      <c r="B19288" s="65"/>
      <c r="C19288" s="65"/>
      <c r="D19288" s="65"/>
      <c r="E19288" s="65"/>
      <c r="F19288" s="65"/>
      <c r="G19288" s="65"/>
      <c r="H19288" s="113"/>
    </row>
    <row r="19289" spans="1:8">
      <c r="A19289" s="65"/>
      <c r="B19289" s="65"/>
      <c r="C19289" s="65"/>
      <c r="D19289" s="65"/>
      <c r="E19289" s="65"/>
      <c r="F19289" s="65"/>
      <c r="G19289" s="65"/>
      <c r="H19289" s="113"/>
    </row>
    <row r="19290" spans="1:8">
      <c r="A19290" s="65"/>
      <c r="B19290" s="65"/>
      <c r="C19290" s="65"/>
      <c r="D19290" s="65"/>
      <c r="E19290" s="65"/>
      <c r="F19290" s="65"/>
      <c r="G19290" s="65"/>
      <c r="H19290" s="113"/>
    </row>
    <row r="19291" spans="1:8">
      <c r="A19291" s="65"/>
      <c r="B19291" s="65"/>
      <c r="C19291" s="65"/>
      <c r="D19291" s="65"/>
      <c r="E19291" s="65"/>
      <c r="F19291" s="65"/>
      <c r="G19291" s="65"/>
      <c r="H19291" s="113"/>
    </row>
    <row r="19292" spans="1:8">
      <c r="A19292" s="65"/>
      <c r="B19292" s="65"/>
      <c r="C19292" s="65"/>
      <c r="D19292" s="65"/>
      <c r="E19292" s="65"/>
      <c r="F19292" s="65"/>
      <c r="G19292" s="65"/>
      <c r="H19292" s="113"/>
    </row>
    <row r="19293" spans="1:8">
      <c r="A19293" s="65"/>
      <c r="B19293" s="65"/>
      <c r="C19293" s="65"/>
      <c r="D19293" s="65"/>
      <c r="E19293" s="65"/>
      <c r="F19293" s="65"/>
      <c r="G19293" s="65"/>
      <c r="H19293" s="113"/>
    </row>
    <row r="19294" spans="1:8">
      <c r="A19294" s="65"/>
      <c r="B19294" s="65"/>
      <c r="C19294" s="65"/>
      <c r="D19294" s="65"/>
      <c r="E19294" s="65"/>
      <c r="F19294" s="65"/>
      <c r="G19294" s="65"/>
      <c r="H19294" s="113"/>
    </row>
    <row r="19295" spans="1:8">
      <c r="A19295" s="65"/>
      <c r="B19295" s="65"/>
      <c r="C19295" s="65"/>
      <c r="D19295" s="65"/>
      <c r="E19295" s="65"/>
      <c r="F19295" s="65"/>
      <c r="G19295" s="65"/>
      <c r="H19295" s="113"/>
    </row>
    <row r="19296" spans="1:8">
      <c r="A19296" s="65"/>
      <c r="B19296" s="65"/>
      <c r="C19296" s="65"/>
      <c r="D19296" s="65"/>
      <c r="E19296" s="65"/>
      <c r="F19296" s="65"/>
      <c r="G19296" s="65"/>
      <c r="H19296" s="113"/>
    </row>
    <row r="19297" spans="1:8">
      <c r="A19297" s="65"/>
      <c r="B19297" s="65"/>
      <c r="C19297" s="65"/>
      <c r="D19297" s="65"/>
      <c r="E19297" s="65"/>
      <c r="F19297" s="65"/>
      <c r="G19297" s="65"/>
      <c r="H19297" s="113"/>
    </row>
    <row r="19298" spans="1:8">
      <c r="A19298" s="65"/>
      <c r="B19298" s="65"/>
      <c r="C19298" s="65"/>
      <c r="D19298" s="65"/>
      <c r="E19298" s="65"/>
      <c r="F19298" s="65"/>
      <c r="G19298" s="65"/>
      <c r="H19298" s="113"/>
    </row>
    <row r="19299" spans="1:8">
      <c r="A19299" s="65"/>
      <c r="B19299" s="65"/>
      <c r="C19299" s="65"/>
      <c r="D19299" s="65"/>
      <c r="E19299" s="65"/>
      <c r="F19299" s="65"/>
      <c r="G19299" s="65"/>
      <c r="H19299" s="113"/>
    </row>
    <row r="19300" spans="1:8">
      <c r="A19300" s="65"/>
      <c r="B19300" s="65"/>
      <c r="C19300" s="65"/>
      <c r="D19300" s="65"/>
      <c r="E19300" s="65"/>
      <c r="F19300" s="65"/>
      <c r="G19300" s="65"/>
      <c r="H19300" s="113"/>
    </row>
    <row r="19301" spans="1:8">
      <c r="A19301" s="65"/>
      <c r="B19301" s="65"/>
      <c r="C19301" s="65"/>
      <c r="D19301" s="65"/>
      <c r="E19301" s="65"/>
      <c r="F19301" s="65"/>
      <c r="G19301" s="65"/>
      <c r="H19301" s="113"/>
    </row>
    <row r="19302" spans="1:8">
      <c r="A19302" s="65"/>
      <c r="B19302" s="65"/>
      <c r="C19302" s="65"/>
      <c r="D19302" s="65"/>
      <c r="E19302" s="65"/>
      <c r="F19302" s="65"/>
      <c r="G19302" s="65"/>
      <c r="H19302" s="113"/>
    </row>
    <row r="19303" spans="1:8">
      <c r="A19303" s="65"/>
      <c r="B19303" s="65"/>
      <c r="C19303" s="65"/>
      <c r="D19303" s="65"/>
      <c r="E19303" s="65"/>
      <c r="F19303" s="65"/>
      <c r="G19303" s="65"/>
      <c r="H19303" s="113"/>
    </row>
    <row r="19304" spans="1:8">
      <c r="A19304" s="65"/>
      <c r="B19304" s="65"/>
      <c r="C19304" s="65"/>
      <c r="D19304" s="65"/>
      <c r="E19304" s="65"/>
      <c r="F19304" s="65"/>
      <c r="G19304" s="65"/>
      <c r="H19304" s="113"/>
    </row>
    <row r="19305" spans="1:8">
      <c r="A19305" s="65"/>
      <c r="B19305" s="65"/>
      <c r="C19305" s="65"/>
      <c r="D19305" s="65"/>
      <c r="E19305" s="65"/>
      <c r="F19305" s="65"/>
      <c r="G19305" s="65"/>
      <c r="H19305" s="113"/>
    </row>
    <row r="19306" spans="1:8">
      <c r="A19306" s="65"/>
      <c r="B19306" s="65"/>
      <c r="C19306" s="65"/>
      <c r="D19306" s="65"/>
      <c r="E19306" s="65"/>
      <c r="F19306" s="65"/>
      <c r="G19306" s="65"/>
      <c r="H19306" s="113"/>
    </row>
    <row r="19307" spans="1:8">
      <c r="A19307" s="65"/>
      <c r="B19307" s="65"/>
      <c r="C19307" s="65"/>
      <c r="D19307" s="65"/>
      <c r="E19307" s="65"/>
      <c r="F19307" s="65"/>
      <c r="G19307" s="65"/>
      <c r="H19307" s="113"/>
    </row>
    <row r="19308" spans="1:8">
      <c r="A19308" s="65"/>
      <c r="B19308" s="65"/>
      <c r="C19308" s="65"/>
      <c r="D19308" s="65"/>
      <c r="E19308" s="65"/>
      <c r="F19308" s="65"/>
      <c r="G19308" s="65"/>
      <c r="H19308" s="113"/>
    </row>
    <row r="19309" spans="1:8">
      <c r="A19309" s="65"/>
      <c r="B19309" s="65"/>
      <c r="C19309" s="65"/>
      <c r="D19309" s="65"/>
      <c r="E19309" s="65"/>
      <c r="F19309" s="65"/>
      <c r="G19309" s="65"/>
      <c r="H19309" s="113"/>
    </row>
    <row r="19310" spans="1:8">
      <c r="A19310" s="65"/>
      <c r="B19310" s="65"/>
      <c r="C19310" s="65"/>
      <c r="D19310" s="65"/>
      <c r="E19310" s="65"/>
      <c r="F19310" s="65"/>
      <c r="G19310" s="65"/>
      <c r="H19310" s="113"/>
    </row>
    <row r="19311" spans="1:8">
      <c r="A19311" s="65"/>
      <c r="B19311" s="65"/>
      <c r="C19311" s="65"/>
      <c r="D19311" s="65"/>
      <c r="E19311" s="65"/>
      <c r="F19311" s="65"/>
      <c r="G19311" s="65"/>
      <c r="H19311" s="113"/>
    </row>
    <row r="19312" spans="1:8">
      <c r="A19312" s="65"/>
      <c r="B19312" s="65"/>
      <c r="C19312" s="65"/>
      <c r="D19312" s="65"/>
      <c r="E19312" s="65"/>
      <c r="F19312" s="65"/>
      <c r="G19312" s="65"/>
      <c r="H19312" s="113"/>
    </row>
    <row r="19313" spans="1:8">
      <c r="A19313" s="65"/>
      <c r="B19313" s="65"/>
      <c r="C19313" s="65"/>
      <c r="D19313" s="65"/>
      <c r="E19313" s="65"/>
      <c r="F19313" s="65"/>
      <c r="G19313" s="65"/>
      <c r="H19313" s="113"/>
    </row>
    <row r="19314" spans="1:8">
      <c r="A19314" s="65"/>
      <c r="B19314" s="65"/>
      <c r="C19314" s="65"/>
      <c r="D19314" s="65"/>
      <c r="E19314" s="65"/>
      <c r="F19314" s="65"/>
      <c r="G19314" s="65"/>
      <c r="H19314" s="113"/>
    </row>
    <row r="19315" spans="1:8">
      <c r="A19315" s="65"/>
      <c r="B19315" s="65"/>
      <c r="C19315" s="65"/>
      <c r="D19315" s="65"/>
      <c r="E19315" s="65"/>
      <c r="F19315" s="65"/>
      <c r="G19315" s="65"/>
      <c r="H19315" s="113"/>
    </row>
    <row r="19316" spans="1:8">
      <c r="A19316" s="65"/>
      <c r="B19316" s="65"/>
      <c r="C19316" s="65"/>
      <c r="D19316" s="65"/>
      <c r="E19316" s="65"/>
      <c r="F19316" s="65"/>
      <c r="G19316" s="65"/>
      <c r="H19316" s="113"/>
    </row>
    <row r="19317" spans="1:8">
      <c r="A19317" s="65"/>
      <c r="B19317" s="65"/>
      <c r="C19317" s="65"/>
      <c r="D19317" s="65"/>
      <c r="E19317" s="65"/>
      <c r="F19317" s="65"/>
      <c r="G19317" s="65"/>
      <c r="H19317" s="113"/>
    </row>
    <row r="19318" spans="1:8">
      <c r="A19318" s="65"/>
      <c r="B19318" s="65"/>
      <c r="C19318" s="65"/>
      <c r="D19318" s="65"/>
      <c r="E19318" s="65"/>
      <c r="F19318" s="65"/>
      <c r="G19318" s="65"/>
      <c r="H19318" s="113"/>
    </row>
    <row r="19319" spans="1:8">
      <c r="A19319" s="65"/>
      <c r="B19319" s="65"/>
      <c r="C19319" s="65"/>
      <c r="D19319" s="65"/>
      <c r="E19319" s="65"/>
      <c r="F19319" s="65"/>
      <c r="G19319" s="65"/>
      <c r="H19319" s="113"/>
    </row>
    <row r="19320" spans="1:8">
      <c r="A19320" s="65"/>
      <c r="B19320" s="65"/>
      <c r="C19320" s="65"/>
      <c r="D19320" s="65"/>
      <c r="E19320" s="65"/>
      <c r="F19320" s="65"/>
      <c r="G19320" s="65"/>
      <c r="H19320" s="113"/>
    </row>
    <row r="19321" spans="1:8">
      <c r="A19321" s="65"/>
      <c r="B19321" s="65"/>
      <c r="C19321" s="65"/>
      <c r="D19321" s="65"/>
      <c r="E19321" s="65"/>
      <c r="F19321" s="65"/>
      <c r="G19321" s="65"/>
      <c r="H19321" s="113"/>
    </row>
    <row r="19322" spans="1:8">
      <c r="A19322" s="65"/>
      <c r="B19322" s="65"/>
      <c r="C19322" s="65"/>
      <c r="D19322" s="65"/>
      <c r="E19322" s="65"/>
      <c r="F19322" s="65"/>
      <c r="G19322" s="65"/>
      <c r="H19322" s="113"/>
    </row>
    <row r="19323" spans="1:8">
      <c r="A19323" s="65"/>
      <c r="B19323" s="65"/>
      <c r="C19323" s="65"/>
      <c r="D19323" s="65"/>
      <c r="E19323" s="65"/>
      <c r="F19323" s="65"/>
      <c r="G19323" s="65"/>
      <c r="H19323" s="113"/>
    </row>
    <row r="19324" spans="1:8">
      <c r="A19324" s="65"/>
      <c r="B19324" s="65"/>
      <c r="C19324" s="65"/>
      <c r="D19324" s="65"/>
      <c r="E19324" s="65"/>
      <c r="F19324" s="65"/>
      <c r="G19324" s="65"/>
      <c r="H19324" s="113"/>
    </row>
    <row r="19325" spans="1:8">
      <c r="A19325" s="65"/>
      <c r="B19325" s="65"/>
      <c r="C19325" s="65"/>
      <c r="D19325" s="65"/>
      <c r="E19325" s="65"/>
      <c r="F19325" s="65"/>
      <c r="G19325" s="65"/>
      <c r="H19325" s="113"/>
    </row>
    <row r="19326" spans="1:8">
      <c r="A19326" s="65"/>
      <c r="B19326" s="65"/>
      <c r="C19326" s="65"/>
      <c r="D19326" s="65"/>
      <c r="E19326" s="65"/>
      <c r="F19326" s="65"/>
      <c r="G19326" s="65"/>
      <c r="H19326" s="113"/>
    </row>
    <row r="19327" spans="1:8">
      <c r="A19327" s="65"/>
      <c r="B19327" s="65"/>
      <c r="C19327" s="65"/>
      <c r="D19327" s="65"/>
      <c r="E19327" s="65"/>
      <c r="F19327" s="65"/>
      <c r="G19327" s="65"/>
      <c r="H19327" s="113"/>
    </row>
    <row r="19328" spans="1:8">
      <c r="A19328" s="65"/>
      <c r="B19328" s="65"/>
      <c r="C19328" s="65"/>
      <c r="D19328" s="65"/>
      <c r="E19328" s="65"/>
      <c r="F19328" s="65"/>
      <c r="G19328" s="65"/>
      <c r="H19328" s="113"/>
    </row>
    <row r="19329" spans="1:8">
      <c r="A19329" s="65"/>
      <c r="B19329" s="65"/>
      <c r="C19329" s="65"/>
      <c r="D19329" s="65"/>
      <c r="E19329" s="65"/>
      <c r="F19329" s="65"/>
      <c r="G19329" s="65"/>
      <c r="H19329" s="113"/>
    </row>
    <row r="19330" spans="1:8">
      <c r="A19330" s="65"/>
      <c r="B19330" s="65"/>
      <c r="C19330" s="65"/>
      <c r="D19330" s="65"/>
      <c r="E19330" s="65"/>
      <c r="F19330" s="65"/>
      <c r="G19330" s="65"/>
      <c r="H19330" s="113"/>
    </row>
    <row r="19331" spans="1:8">
      <c r="A19331" s="65"/>
      <c r="B19331" s="65"/>
      <c r="C19331" s="65"/>
      <c r="D19331" s="65"/>
      <c r="E19331" s="65"/>
      <c r="F19331" s="65"/>
      <c r="G19331" s="65"/>
      <c r="H19331" s="113"/>
    </row>
    <row r="19332" spans="1:8">
      <c r="A19332" s="65"/>
      <c r="B19332" s="65"/>
      <c r="C19332" s="65"/>
      <c r="D19332" s="65"/>
      <c r="E19332" s="65"/>
      <c r="F19332" s="65"/>
      <c r="G19332" s="65"/>
      <c r="H19332" s="113"/>
    </row>
    <row r="19333" spans="1:8">
      <c r="A19333" s="65"/>
      <c r="B19333" s="65"/>
      <c r="C19333" s="65"/>
      <c r="D19333" s="65"/>
      <c r="E19333" s="65"/>
      <c r="F19333" s="65"/>
      <c r="G19333" s="65"/>
      <c r="H19333" s="113"/>
    </row>
    <row r="19334" spans="1:8">
      <c r="A19334" s="65"/>
      <c r="B19334" s="65"/>
      <c r="C19334" s="65"/>
      <c r="D19334" s="65"/>
      <c r="E19334" s="65"/>
      <c r="F19334" s="65"/>
      <c r="G19334" s="65"/>
      <c r="H19334" s="113"/>
    </row>
    <row r="19335" spans="1:8">
      <c r="A19335" s="65"/>
      <c r="B19335" s="65"/>
      <c r="C19335" s="65"/>
      <c r="D19335" s="65"/>
      <c r="E19335" s="65"/>
      <c r="F19335" s="65"/>
      <c r="G19335" s="65"/>
      <c r="H19335" s="113"/>
    </row>
    <row r="19336" spans="1:8">
      <c r="A19336" s="65"/>
      <c r="B19336" s="65"/>
      <c r="C19336" s="65"/>
      <c r="D19336" s="65"/>
      <c r="E19336" s="65"/>
      <c r="F19336" s="65"/>
      <c r="G19336" s="65"/>
      <c r="H19336" s="113"/>
    </row>
    <row r="19337" spans="1:8">
      <c r="A19337" s="65"/>
      <c r="B19337" s="65"/>
      <c r="C19337" s="65"/>
      <c r="D19337" s="65"/>
      <c r="E19337" s="65"/>
      <c r="F19337" s="65"/>
      <c r="G19337" s="65"/>
      <c r="H19337" s="113"/>
    </row>
    <row r="19338" spans="1:8">
      <c r="A19338" s="65"/>
      <c r="B19338" s="65"/>
      <c r="C19338" s="65"/>
      <c r="D19338" s="65"/>
      <c r="E19338" s="65"/>
      <c r="F19338" s="65"/>
      <c r="G19338" s="65"/>
      <c r="H19338" s="113"/>
    </row>
    <row r="19339" spans="1:8">
      <c r="A19339" s="65"/>
      <c r="B19339" s="65"/>
      <c r="C19339" s="65"/>
      <c r="D19339" s="65"/>
      <c r="E19339" s="65"/>
      <c r="F19339" s="65"/>
      <c r="G19339" s="65"/>
      <c r="H19339" s="113"/>
    </row>
    <row r="19340" spans="1:8">
      <c r="A19340" s="65"/>
      <c r="B19340" s="65"/>
      <c r="C19340" s="65"/>
      <c r="D19340" s="65"/>
      <c r="E19340" s="65"/>
      <c r="F19340" s="65"/>
      <c r="G19340" s="65"/>
      <c r="H19340" s="113"/>
    </row>
    <row r="19341" spans="1:8">
      <c r="A19341" s="65"/>
      <c r="B19341" s="65"/>
      <c r="C19341" s="65"/>
      <c r="D19341" s="65"/>
      <c r="E19341" s="65"/>
      <c r="F19341" s="65"/>
      <c r="G19341" s="65"/>
      <c r="H19341" s="113"/>
    </row>
    <row r="19342" spans="1:8">
      <c r="A19342" s="65"/>
      <c r="B19342" s="65"/>
      <c r="C19342" s="65"/>
      <c r="D19342" s="65"/>
      <c r="E19342" s="65"/>
      <c r="F19342" s="65"/>
      <c r="G19342" s="65"/>
      <c r="H19342" s="113"/>
    </row>
    <row r="19343" spans="1:8">
      <c r="A19343" s="65"/>
      <c r="B19343" s="65"/>
      <c r="C19343" s="65"/>
      <c r="D19343" s="65"/>
      <c r="E19343" s="65"/>
      <c r="F19343" s="65"/>
      <c r="G19343" s="65"/>
      <c r="H19343" s="113"/>
    </row>
    <row r="19344" spans="1:8">
      <c r="A19344" s="65"/>
      <c r="B19344" s="65"/>
      <c r="C19344" s="65"/>
      <c r="D19344" s="65"/>
      <c r="E19344" s="65"/>
      <c r="F19344" s="65"/>
      <c r="G19344" s="65"/>
      <c r="H19344" s="113"/>
    </row>
    <row r="19345" spans="1:8">
      <c r="A19345" s="65"/>
      <c r="B19345" s="65"/>
      <c r="C19345" s="65"/>
      <c r="D19345" s="65"/>
      <c r="E19345" s="65"/>
      <c r="F19345" s="65"/>
      <c r="G19345" s="65"/>
      <c r="H19345" s="113"/>
    </row>
    <row r="19346" spans="1:8">
      <c r="A19346" s="65"/>
      <c r="B19346" s="65"/>
      <c r="C19346" s="65"/>
      <c r="D19346" s="65"/>
      <c r="E19346" s="65"/>
      <c r="F19346" s="65"/>
      <c r="G19346" s="65"/>
      <c r="H19346" s="113"/>
    </row>
    <row r="19347" spans="1:8">
      <c r="A19347" s="65"/>
      <c r="B19347" s="65"/>
      <c r="C19347" s="65"/>
      <c r="D19347" s="65"/>
      <c r="E19347" s="65"/>
      <c r="F19347" s="65"/>
      <c r="G19347" s="65"/>
      <c r="H19347" s="113"/>
    </row>
    <row r="19348" spans="1:8">
      <c r="A19348" s="65"/>
      <c r="B19348" s="65"/>
      <c r="C19348" s="65"/>
      <c r="D19348" s="65"/>
      <c r="E19348" s="65"/>
      <c r="F19348" s="65"/>
      <c r="G19348" s="65"/>
      <c r="H19348" s="113"/>
    </row>
    <row r="19349" spans="1:8">
      <c r="A19349" s="65"/>
      <c r="B19349" s="65"/>
      <c r="C19349" s="65"/>
      <c r="D19349" s="65"/>
      <c r="E19349" s="65"/>
      <c r="F19349" s="65"/>
      <c r="G19349" s="65"/>
      <c r="H19349" s="113"/>
    </row>
    <row r="19350" spans="1:8">
      <c r="A19350" s="65"/>
      <c r="B19350" s="65"/>
      <c r="C19350" s="65"/>
      <c r="D19350" s="65"/>
      <c r="E19350" s="65"/>
      <c r="F19350" s="65"/>
      <c r="G19350" s="65"/>
      <c r="H19350" s="113"/>
    </row>
    <row r="19351" spans="1:8">
      <c r="A19351" s="65"/>
      <c r="B19351" s="65"/>
      <c r="C19351" s="65"/>
      <c r="D19351" s="65"/>
      <c r="E19351" s="65"/>
      <c r="F19351" s="65"/>
      <c r="G19351" s="65"/>
      <c r="H19351" s="113"/>
    </row>
    <row r="19352" spans="1:8">
      <c r="A19352" s="65"/>
      <c r="B19352" s="65"/>
      <c r="C19352" s="65"/>
      <c r="D19352" s="65"/>
      <c r="E19352" s="65"/>
      <c r="F19352" s="65"/>
      <c r="G19352" s="65"/>
      <c r="H19352" s="113"/>
    </row>
    <row r="19353" spans="1:8">
      <c r="A19353" s="65"/>
      <c r="B19353" s="65"/>
      <c r="C19353" s="65"/>
      <c r="D19353" s="65"/>
      <c r="E19353" s="65"/>
      <c r="F19353" s="65"/>
      <c r="G19353" s="65"/>
      <c r="H19353" s="113"/>
    </row>
    <row r="19354" spans="1:8">
      <c r="A19354" s="65"/>
      <c r="B19354" s="65"/>
      <c r="C19354" s="65"/>
      <c r="D19354" s="65"/>
      <c r="E19354" s="65"/>
      <c r="F19354" s="65"/>
      <c r="G19354" s="65"/>
      <c r="H19354" s="113"/>
    </row>
    <row r="19355" spans="1:8">
      <c r="A19355" s="65"/>
      <c r="B19355" s="65"/>
      <c r="C19355" s="65"/>
      <c r="D19355" s="65"/>
      <c r="E19355" s="65"/>
      <c r="F19355" s="65"/>
      <c r="G19355" s="65"/>
      <c r="H19355" s="113"/>
    </row>
    <row r="19356" spans="1:8">
      <c r="A19356" s="65"/>
      <c r="B19356" s="65"/>
      <c r="C19356" s="65"/>
      <c r="D19356" s="65"/>
      <c r="E19356" s="65"/>
      <c r="F19356" s="65"/>
      <c r="G19356" s="65"/>
      <c r="H19356" s="113"/>
    </row>
    <row r="19357" spans="1:8">
      <c r="A19357" s="65"/>
      <c r="B19357" s="65"/>
      <c r="C19357" s="65"/>
      <c r="D19357" s="65"/>
      <c r="E19357" s="65"/>
      <c r="F19357" s="65"/>
      <c r="G19357" s="65"/>
      <c r="H19357" s="113"/>
    </row>
    <row r="19358" spans="1:8">
      <c r="A19358" s="65"/>
      <c r="B19358" s="65"/>
      <c r="C19358" s="65"/>
      <c r="D19358" s="65"/>
      <c r="E19358" s="65"/>
      <c r="F19358" s="65"/>
      <c r="G19358" s="65"/>
      <c r="H19358" s="113"/>
    </row>
    <row r="19359" spans="1:8">
      <c r="A19359" s="65"/>
      <c r="B19359" s="65"/>
      <c r="C19359" s="65"/>
      <c r="D19359" s="65"/>
      <c r="E19359" s="65"/>
      <c r="F19359" s="65"/>
      <c r="G19359" s="65"/>
      <c r="H19359" s="113"/>
    </row>
    <row r="19360" spans="1:8">
      <c r="A19360" s="65"/>
      <c r="B19360" s="65"/>
      <c r="C19360" s="65"/>
      <c r="D19360" s="65"/>
      <c r="E19360" s="65"/>
      <c r="F19360" s="65"/>
      <c r="G19360" s="65"/>
      <c r="H19360" s="113"/>
    </row>
    <row r="19361" spans="1:8">
      <c r="A19361" s="65"/>
      <c r="B19361" s="65"/>
      <c r="C19361" s="65"/>
      <c r="D19361" s="65"/>
      <c r="E19361" s="65"/>
      <c r="F19361" s="65"/>
      <c r="G19361" s="65"/>
      <c r="H19361" s="113"/>
    </row>
    <row r="19362" spans="1:8">
      <c r="A19362" s="65"/>
      <c r="B19362" s="65"/>
      <c r="C19362" s="65"/>
      <c r="D19362" s="65"/>
      <c r="E19362" s="65"/>
      <c r="F19362" s="65"/>
      <c r="G19362" s="65"/>
      <c r="H19362" s="113"/>
    </row>
    <row r="19363" spans="1:8">
      <c r="A19363" s="65"/>
      <c r="B19363" s="65"/>
      <c r="C19363" s="65"/>
      <c r="D19363" s="65"/>
      <c r="E19363" s="65"/>
      <c r="F19363" s="65"/>
      <c r="G19363" s="65"/>
      <c r="H19363" s="113"/>
    </row>
    <row r="19364" spans="1:8">
      <c r="A19364" s="65"/>
      <c r="B19364" s="65"/>
      <c r="C19364" s="65"/>
      <c r="D19364" s="65"/>
      <c r="E19364" s="65"/>
      <c r="F19364" s="65"/>
      <c r="G19364" s="65"/>
      <c r="H19364" s="113"/>
    </row>
    <row r="19365" spans="1:8">
      <c r="A19365" s="65"/>
      <c r="B19365" s="65"/>
      <c r="C19365" s="65"/>
      <c r="D19365" s="65"/>
      <c r="E19365" s="65"/>
      <c r="F19365" s="65"/>
      <c r="G19365" s="65"/>
      <c r="H19365" s="113"/>
    </row>
    <row r="19366" spans="1:8">
      <c r="A19366" s="65"/>
      <c r="B19366" s="65"/>
      <c r="C19366" s="65"/>
      <c r="D19366" s="65"/>
      <c r="E19366" s="65"/>
      <c r="F19366" s="65"/>
      <c r="G19366" s="65"/>
      <c r="H19366" s="113"/>
    </row>
    <row r="19367" spans="1:8">
      <c r="A19367" s="65"/>
      <c r="B19367" s="65"/>
      <c r="C19367" s="65"/>
      <c r="D19367" s="65"/>
      <c r="E19367" s="65"/>
      <c r="F19367" s="65"/>
      <c r="G19367" s="65"/>
      <c r="H19367" s="113"/>
    </row>
    <row r="19368" spans="1:8">
      <c r="A19368" s="65"/>
      <c r="B19368" s="65"/>
      <c r="C19368" s="65"/>
      <c r="D19368" s="65"/>
      <c r="E19368" s="65"/>
      <c r="F19368" s="65"/>
      <c r="G19368" s="65"/>
      <c r="H19368" s="113"/>
    </row>
    <row r="19369" spans="1:8">
      <c r="A19369" s="65"/>
      <c r="B19369" s="65"/>
      <c r="C19369" s="65"/>
      <c r="D19369" s="65"/>
      <c r="E19369" s="65"/>
      <c r="F19369" s="65"/>
      <c r="G19369" s="65"/>
      <c r="H19369" s="113"/>
    </row>
    <row r="19370" spans="1:8">
      <c r="A19370" s="65"/>
      <c r="B19370" s="65"/>
      <c r="C19370" s="65"/>
      <c r="D19370" s="65"/>
      <c r="E19370" s="65"/>
      <c r="F19370" s="65"/>
      <c r="G19370" s="65"/>
      <c r="H19370" s="113"/>
    </row>
    <row r="19371" spans="1:8">
      <c r="A19371" s="65"/>
      <c r="B19371" s="65"/>
      <c r="C19371" s="65"/>
      <c r="D19371" s="65"/>
      <c r="E19371" s="65"/>
      <c r="F19371" s="65"/>
      <c r="G19371" s="65"/>
      <c r="H19371" s="113"/>
    </row>
    <row r="19372" spans="1:8">
      <c r="A19372" s="65"/>
      <c r="B19372" s="65"/>
      <c r="C19372" s="65"/>
      <c r="D19372" s="65"/>
      <c r="E19372" s="65"/>
      <c r="F19372" s="65"/>
      <c r="G19372" s="65"/>
      <c r="H19372" s="113"/>
    </row>
    <row r="19373" spans="1:8">
      <c r="A19373" s="65"/>
      <c r="B19373" s="65"/>
      <c r="C19373" s="65"/>
      <c r="D19373" s="65"/>
      <c r="E19373" s="65"/>
      <c r="F19373" s="65"/>
      <c r="G19373" s="65"/>
      <c r="H19373" s="113"/>
    </row>
    <row r="19374" spans="1:8">
      <c r="A19374" s="65"/>
      <c r="B19374" s="65"/>
      <c r="C19374" s="65"/>
      <c r="D19374" s="65"/>
      <c r="E19374" s="65"/>
      <c r="F19374" s="65"/>
      <c r="G19374" s="65"/>
      <c r="H19374" s="113"/>
    </row>
    <row r="19375" spans="1:8">
      <c r="A19375" s="65"/>
      <c r="B19375" s="65"/>
      <c r="C19375" s="65"/>
      <c r="D19375" s="65"/>
      <c r="E19375" s="65"/>
      <c r="F19375" s="65"/>
      <c r="G19375" s="65"/>
      <c r="H19375" s="113"/>
    </row>
    <row r="19376" spans="1:8">
      <c r="A19376" s="65"/>
      <c r="B19376" s="65"/>
      <c r="C19376" s="65"/>
      <c r="D19376" s="65"/>
      <c r="E19376" s="65"/>
      <c r="F19376" s="65"/>
      <c r="G19376" s="65"/>
      <c r="H19376" s="113"/>
    </row>
    <row r="19377" spans="1:8">
      <c r="A19377" s="65"/>
      <c r="B19377" s="65"/>
      <c r="C19377" s="65"/>
      <c r="D19377" s="65"/>
      <c r="E19377" s="65"/>
      <c r="F19377" s="65"/>
      <c r="G19377" s="65"/>
      <c r="H19377" s="113"/>
    </row>
    <row r="19378" spans="1:8">
      <c r="A19378" s="65"/>
      <c r="B19378" s="65"/>
      <c r="C19378" s="65"/>
      <c r="D19378" s="65"/>
      <c r="E19378" s="65"/>
      <c r="F19378" s="65"/>
      <c r="G19378" s="65"/>
      <c r="H19378" s="113"/>
    </row>
    <row r="19379" spans="1:8">
      <c r="A19379" s="65"/>
      <c r="B19379" s="65"/>
      <c r="C19379" s="65"/>
      <c r="D19379" s="65"/>
      <c r="E19379" s="65"/>
      <c r="F19379" s="65"/>
      <c r="G19379" s="65"/>
      <c r="H19379" s="113"/>
    </row>
    <row r="19380" spans="1:8">
      <c r="A19380" s="65"/>
      <c r="B19380" s="65"/>
      <c r="C19380" s="65"/>
      <c r="D19380" s="65"/>
      <c r="E19380" s="65"/>
      <c r="F19380" s="65"/>
      <c r="G19380" s="65"/>
      <c r="H19380" s="113"/>
    </row>
    <row r="19381" spans="1:8">
      <c r="A19381" s="65"/>
      <c r="B19381" s="65"/>
      <c r="C19381" s="65"/>
      <c r="D19381" s="65"/>
      <c r="E19381" s="65"/>
      <c r="F19381" s="65"/>
      <c r="G19381" s="65"/>
      <c r="H19381" s="113"/>
    </row>
    <row r="19382" spans="1:8">
      <c r="A19382" s="65"/>
      <c r="B19382" s="65"/>
      <c r="C19382" s="65"/>
      <c r="D19382" s="65"/>
      <c r="E19382" s="65"/>
      <c r="F19382" s="65"/>
      <c r="G19382" s="65"/>
      <c r="H19382" s="113"/>
    </row>
    <row r="19383" spans="1:8">
      <c r="A19383" s="65"/>
      <c r="B19383" s="65"/>
      <c r="C19383" s="65"/>
      <c r="D19383" s="65"/>
      <c r="E19383" s="65"/>
      <c r="F19383" s="65"/>
      <c r="G19383" s="65"/>
      <c r="H19383" s="113"/>
    </row>
    <row r="19384" spans="1:8">
      <c r="A19384" s="65"/>
      <c r="B19384" s="65"/>
      <c r="C19384" s="65"/>
      <c r="D19384" s="65"/>
      <c r="E19384" s="65"/>
      <c r="F19384" s="65"/>
      <c r="G19384" s="65"/>
      <c r="H19384" s="113"/>
    </row>
    <row r="19385" spans="1:8">
      <c r="A19385" s="65"/>
      <c r="B19385" s="65"/>
      <c r="C19385" s="65"/>
      <c r="D19385" s="65"/>
      <c r="E19385" s="65"/>
      <c r="F19385" s="65"/>
      <c r="G19385" s="65"/>
      <c r="H19385" s="113"/>
    </row>
    <row r="19386" spans="1:8">
      <c r="A19386" s="65"/>
      <c r="B19386" s="65"/>
      <c r="C19386" s="65"/>
      <c r="D19386" s="65"/>
      <c r="E19386" s="65"/>
      <c r="F19386" s="65"/>
      <c r="G19386" s="65"/>
      <c r="H19386" s="113"/>
    </row>
    <row r="19387" spans="1:8">
      <c r="A19387" s="65"/>
      <c r="B19387" s="65"/>
      <c r="C19387" s="65"/>
      <c r="D19387" s="65"/>
      <c r="E19387" s="65"/>
      <c r="F19387" s="65"/>
      <c r="G19387" s="65"/>
      <c r="H19387" s="113"/>
    </row>
    <row r="19388" spans="1:8">
      <c r="A19388" s="65"/>
      <c r="B19388" s="65"/>
      <c r="C19388" s="65"/>
      <c r="D19388" s="65"/>
      <c r="E19388" s="65"/>
      <c r="F19388" s="65"/>
      <c r="G19388" s="65"/>
      <c r="H19388" s="113"/>
    </row>
    <row r="19389" spans="1:8">
      <c r="A19389" s="65"/>
      <c r="B19389" s="65"/>
      <c r="C19389" s="65"/>
      <c r="D19389" s="65"/>
      <c r="E19389" s="65"/>
      <c r="F19389" s="65"/>
      <c r="G19389" s="65"/>
      <c r="H19389" s="113"/>
    </row>
    <row r="19390" spans="1:8">
      <c r="A19390" s="65"/>
      <c r="B19390" s="65"/>
      <c r="C19390" s="65"/>
      <c r="D19390" s="65"/>
      <c r="E19390" s="65"/>
      <c r="F19390" s="65"/>
      <c r="G19390" s="65"/>
      <c r="H19390" s="113"/>
    </row>
    <row r="19391" spans="1:8">
      <c r="A19391" s="65"/>
      <c r="B19391" s="65"/>
      <c r="C19391" s="65"/>
      <c r="D19391" s="65"/>
      <c r="E19391" s="65"/>
      <c r="F19391" s="65"/>
      <c r="G19391" s="65"/>
      <c r="H19391" s="113"/>
    </row>
    <row r="19392" spans="1:8">
      <c r="A19392" s="65"/>
      <c r="B19392" s="65"/>
      <c r="C19392" s="65"/>
      <c r="D19392" s="65"/>
      <c r="E19392" s="65"/>
      <c r="F19392" s="65"/>
      <c r="G19392" s="65"/>
      <c r="H19392" s="113"/>
    </row>
    <row r="19393" spans="1:8">
      <c r="A19393" s="65"/>
      <c r="B19393" s="65"/>
      <c r="C19393" s="65"/>
      <c r="D19393" s="65"/>
      <c r="E19393" s="65"/>
      <c r="F19393" s="65"/>
      <c r="G19393" s="65"/>
      <c r="H19393" s="113"/>
    </row>
    <row r="19394" spans="1:8">
      <c r="A19394" s="65"/>
      <c r="B19394" s="65"/>
      <c r="C19394" s="65"/>
      <c r="D19394" s="65"/>
      <c r="E19394" s="65"/>
      <c r="F19394" s="65"/>
      <c r="G19394" s="65"/>
      <c r="H19394" s="113"/>
    </row>
    <row r="19395" spans="1:8">
      <c r="A19395" s="65"/>
      <c r="B19395" s="65"/>
      <c r="C19395" s="65"/>
      <c r="D19395" s="65"/>
      <c r="E19395" s="65"/>
      <c r="F19395" s="65"/>
      <c r="G19395" s="65"/>
      <c r="H19395" s="113"/>
    </row>
    <row r="19396" spans="1:8">
      <c r="A19396" s="65"/>
      <c r="B19396" s="65"/>
      <c r="C19396" s="65"/>
      <c r="D19396" s="65"/>
      <c r="E19396" s="65"/>
      <c r="F19396" s="65"/>
      <c r="G19396" s="65"/>
      <c r="H19396" s="113"/>
    </row>
    <row r="19397" spans="1:8">
      <c r="A19397" s="65"/>
      <c r="B19397" s="65"/>
      <c r="C19397" s="65"/>
      <c r="D19397" s="65"/>
      <c r="E19397" s="65"/>
      <c r="F19397" s="65"/>
      <c r="G19397" s="65"/>
      <c r="H19397" s="113"/>
    </row>
    <row r="19398" spans="1:8">
      <c r="A19398" s="65"/>
      <c r="B19398" s="65"/>
      <c r="C19398" s="65"/>
      <c r="D19398" s="65"/>
      <c r="E19398" s="65"/>
      <c r="F19398" s="65"/>
      <c r="G19398" s="65"/>
      <c r="H19398" s="113"/>
    </row>
    <row r="19399" spans="1:8">
      <c r="A19399" s="65"/>
      <c r="B19399" s="65"/>
      <c r="C19399" s="65"/>
      <c r="D19399" s="65"/>
      <c r="E19399" s="65"/>
      <c r="F19399" s="65"/>
      <c r="G19399" s="65"/>
      <c r="H19399" s="113"/>
    </row>
    <row r="19400" spans="1:8">
      <c r="A19400" s="65"/>
      <c r="B19400" s="65"/>
      <c r="C19400" s="65"/>
      <c r="D19400" s="65"/>
      <c r="E19400" s="65"/>
      <c r="F19400" s="65"/>
      <c r="G19400" s="65"/>
      <c r="H19400" s="113"/>
    </row>
    <row r="19401" spans="1:8">
      <c r="A19401" s="65"/>
      <c r="B19401" s="65"/>
      <c r="C19401" s="65"/>
      <c r="D19401" s="65"/>
      <c r="E19401" s="65"/>
      <c r="F19401" s="65"/>
      <c r="G19401" s="65"/>
      <c r="H19401" s="113"/>
    </row>
    <row r="19402" spans="1:8">
      <c r="A19402" s="65"/>
      <c r="B19402" s="65"/>
      <c r="C19402" s="65"/>
      <c r="D19402" s="65"/>
      <c r="E19402" s="65"/>
      <c r="F19402" s="65"/>
      <c r="G19402" s="65"/>
      <c r="H19402" s="113"/>
    </row>
    <row r="19403" spans="1:8">
      <c r="A19403" s="65"/>
      <c r="B19403" s="65"/>
      <c r="C19403" s="65"/>
      <c r="D19403" s="65"/>
      <c r="E19403" s="65"/>
      <c r="F19403" s="65"/>
      <c r="G19403" s="65"/>
      <c r="H19403" s="113"/>
    </row>
    <row r="19404" spans="1:8">
      <c r="A19404" s="65"/>
      <c r="B19404" s="65"/>
      <c r="C19404" s="65"/>
      <c r="D19404" s="65"/>
      <c r="E19404" s="65"/>
      <c r="F19404" s="65"/>
      <c r="G19404" s="65"/>
      <c r="H19404" s="113"/>
    </row>
    <row r="19405" spans="1:8">
      <c r="A19405" s="65"/>
      <c r="B19405" s="65"/>
      <c r="C19405" s="65"/>
      <c r="D19405" s="65"/>
      <c r="E19405" s="65"/>
      <c r="F19405" s="65"/>
      <c r="G19405" s="65"/>
      <c r="H19405" s="113"/>
    </row>
    <row r="19406" spans="1:8">
      <c r="A19406" s="65"/>
      <c r="B19406" s="65"/>
      <c r="C19406" s="65"/>
      <c r="D19406" s="65"/>
      <c r="E19406" s="65"/>
      <c r="F19406" s="65"/>
      <c r="G19406" s="65"/>
      <c r="H19406" s="113"/>
    </row>
    <row r="19407" spans="1:8">
      <c r="A19407" s="65"/>
      <c r="B19407" s="65"/>
      <c r="C19407" s="65"/>
      <c r="D19407" s="65"/>
      <c r="E19407" s="65"/>
      <c r="F19407" s="65"/>
      <c r="G19407" s="65"/>
      <c r="H19407" s="113"/>
    </row>
    <row r="19408" spans="1:8">
      <c r="A19408" s="65"/>
      <c r="B19408" s="65"/>
      <c r="C19408" s="65"/>
      <c r="D19408" s="65"/>
      <c r="E19408" s="65"/>
      <c r="F19408" s="65"/>
      <c r="G19408" s="65"/>
      <c r="H19408" s="113"/>
    </row>
    <row r="19409" spans="1:8">
      <c r="A19409" s="65"/>
      <c r="B19409" s="65"/>
      <c r="C19409" s="65"/>
      <c r="D19409" s="65"/>
      <c r="E19409" s="65"/>
      <c r="F19409" s="65"/>
      <c r="G19409" s="65"/>
      <c r="H19409" s="113"/>
    </row>
    <row r="19410" spans="1:8">
      <c r="A19410" s="65"/>
      <c r="B19410" s="65"/>
      <c r="C19410" s="65"/>
      <c r="D19410" s="65"/>
      <c r="E19410" s="65"/>
      <c r="F19410" s="65"/>
      <c r="G19410" s="65"/>
      <c r="H19410" s="113"/>
    </row>
    <row r="19411" spans="1:8">
      <c r="A19411" s="65"/>
      <c r="B19411" s="65"/>
      <c r="C19411" s="65"/>
      <c r="D19411" s="65"/>
      <c r="E19411" s="65"/>
      <c r="F19411" s="65"/>
      <c r="G19411" s="65"/>
      <c r="H19411" s="113"/>
    </row>
    <row r="19412" spans="1:8">
      <c r="A19412" s="65"/>
      <c r="B19412" s="65"/>
      <c r="C19412" s="65"/>
      <c r="D19412" s="65"/>
      <c r="E19412" s="65"/>
      <c r="F19412" s="65"/>
      <c r="G19412" s="65"/>
      <c r="H19412" s="113"/>
    </row>
    <row r="19413" spans="1:8">
      <c r="A19413" s="65"/>
      <c r="B19413" s="65"/>
      <c r="C19413" s="65"/>
      <c r="D19413" s="65"/>
      <c r="E19413" s="65"/>
      <c r="F19413" s="65"/>
      <c r="G19413" s="65"/>
      <c r="H19413" s="113"/>
    </row>
    <row r="19414" spans="1:8">
      <c r="A19414" s="65"/>
      <c r="B19414" s="65"/>
      <c r="C19414" s="65"/>
      <c r="D19414" s="65"/>
      <c r="E19414" s="65"/>
      <c r="F19414" s="65"/>
      <c r="G19414" s="65"/>
      <c r="H19414" s="113"/>
    </row>
    <row r="19415" spans="1:8">
      <c r="A19415" s="65"/>
      <c r="B19415" s="65"/>
      <c r="C19415" s="65"/>
      <c r="D19415" s="65"/>
      <c r="E19415" s="65"/>
      <c r="F19415" s="65"/>
      <c r="G19415" s="65"/>
      <c r="H19415" s="113"/>
    </row>
    <row r="19416" spans="1:8">
      <c r="A19416" s="65"/>
      <c r="B19416" s="65"/>
      <c r="C19416" s="65"/>
      <c r="D19416" s="65"/>
      <c r="E19416" s="65"/>
      <c r="F19416" s="65"/>
      <c r="G19416" s="65"/>
      <c r="H19416" s="113"/>
    </row>
    <row r="19417" spans="1:8">
      <c r="A19417" s="65"/>
      <c r="B19417" s="65"/>
      <c r="C19417" s="65"/>
      <c r="D19417" s="65"/>
      <c r="E19417" s="65"/>
      <c r="F19417" s="65"/>
      <c r="G19417" s="65"/>
      <c r="H19417" s="113"/>
    </row>
    <row r="19418" spans="1:8">
      <c r="A19418" s="65"/>
      <c r="B19418" s="65"/>
      <c r="C19418" s="65"/>
      <c r="D19418" s="65"/>
      <c r="E19418" s="65"/>
      <c r="F19418" s="65"/>
      <c r="G19418" s="65"/>
      <c r="H19418" s="113"/>
    </row>
    <row r="19419" spans="1:8">
      <c r="A19419" s="65"/>
      <c r="B19419" s="65"/>
      <c r="C19419" s="65"/>
      <c r="D19419" s="65"/>
      <c r="E19419" s="65"/>
      <c r="F19419" s="65"/>
      <c r="G19419" s="65"/>
      <c r="H19419" s="113"/>
    </row>
    <row r="19420" spans="1:8">
      <c r="A19420" s="65"/>
      <c r="B19420" s="65"/>
      <c r="C19420" s="65"/>
      <c r="D19420" s="65"/>
      <c r="E19420" s="65"/>
      <c r="F19420" s="65"/>
      <c r="G19420" s="65"/>
      <c r="H19420" s="113"/>
    </row>
    <row r="19421" spans="1:8">
      <c r="A19421" s="65"/>
      <c r="B19421" s="65"/>
      <c r="C19421" s="65"/>
      <c r="D19421" s="65"/>
      <c r="E19421" s="65"/>
      <c r="F19421" s="65"/>
      <c r="G19421" s="65"/>
      <c r="H19421" s="113"/>
    </row>
    <row r="19422" spans="1:8">
      <c r="A19422" s="65"/>
      <c r="B19422" s="65"/>
      <c r="C19422" s="65"/>
      <c r="D19422" s="65"/>
      <c r="E19422" s="65"/>
      <c r="F19422" s="65"/>
      <c r="G19422" s="65"/>
      <c r="H19422" s="113"/>
    </row>
    <row r="19423" spans="1:8">
      <c r="A19423" s="65"/>
      <c r="B19423" s="65"/>
      <c r="C19423" s="65"/>
      <c r="D19423" s="65"/>
      <c r="E19423" s="65"/>
      <c r="F19423" s="65"/>
      <c r="G19423" s="65"/>
      <c r="H19423" s="113"/>
    </row>
    <row r="19424" spans="1:8">
      <c r="A19424" s="65"/>
      <c r="B19424" s="65"/>
      <c r="C19424" s="65"/>
      <c r="D19424" s="65"/>
      <c r="E19424" s="65"/>
      <c r="F19424" s="65"/>
      <c r="G19424" s="65"/>
      <c r="H19424" s="113"/>
    </row>
    <row r="19425" spans="1:8">
      <c r="A19425" s="65"/>
      <c r="B19425" s="65"/>
      <c r="C19425" s="65"/>
      <c r="D19425" s="65"/>
      <c r="E19425" s="65"/>
      <c r="F19425" s="65"/>
      <c r="G19425" s="65"/>
      <c r="H19425" s="113"/>
    </row>
    <row r="19426" spans="1:8">
      <c r="A19426" s="65"/>
      <c r="B19426" s="65"/>
      <c r="C19426" s="65"/>
      <c r="D19426" s="65"/>
      <c r="E19426" s="65"/>
      <c r="F19426" s="65"/>
      <c r="G19426" s="65"/>
      <c r="H19426" s="113"/>
    </row>
    <row r="19427" spans="1:8">
      <c r="A19427" s="65"/>
      <c r="B19427" s="65"/>
      <c r="C19427" s="65"/>
      <c r="D19427" s="65"/>
      <c r="E19427" s="65"/>
      <c r="F19427" s="65"/>
      <c r="G19427" s="65"/>
      <c r="H19427" s="113"/>
    </row>
    <row r="19428" spans="1:8">
      <c r="A19428" s="65"/>
      <c r="B19428" s="65"/>
      <c r="C19428" s="65"/>
      <c r="D19428" s="65"/>
      <c r="E19428" s="65"/>
      <c r="F19428" s="65"/>
      <c r="G19428" s="65"/>
      <c r="H19428" s="113"/>
    </row>
    <row r="19429" spans="1:8">
      <c r="A19429" s="65"/>
      <c r="B19429" s="65"/>
      <c r="C19429" s="65"/>
      <c r="D19429" s="65"/>
      <c r="E19429" s="65"/>
      <c r="F19429" s="65"/>
      <c r="G19429" s="65"/>
      <c r="H19429" s="113"/>
    </row>
    <row r="19430" spans="1:8">
      <c r="A19430" s="65"/>
      <c r="B19430" s="65"/>
      <c r="C19430" s="65"/>
      <c r="D19430" s="65"/>
      <c r="E19430" s="65"/>
      <c r="F19430" s="65"/>
      <c r="G19430" s="65"/>
      <c r="H19430" s="113"/>
    </row>
    <row r="19431" spans="1:8">
      <c r="A19431" s="65"/>
      <c r="B19431" s="65"/>
      <c r="C19431" s="65"/>
      <c r="D19431" s="65"/>
      <c r="E19431" s="65"/>
      <c r="F19431" s="65"/>
      <c r="G19431" s="65"/>
      <c r="H19431" s="113"/>
    </row>
    <row r="19432" spans="1:8">
      <c r="A19432" s="65"/>
      <c r="B19432" s="65"/>
      <c r="C19432" s="65"/>
      <c r="D19432" s="65"/>
      <c r="E19432" s="65"/>
      <c r="F19432" s="65"/>
      <c r="G19432" s="65"/>
      <c r="H19432" s="113"/>
    </row>
    <row r="19433" spans="1:8">
      <c r="A19433" s="65"/>
      <c r="B19433" s="65"/>
      <c r="C19433" s="65"/>
      <c r="D19433" s="65"/>
      <c r="E19433" s="65"/>
      <c r="F19433" s="65"/>
      <c r="G19433" s="65"/>
      <c r="H19433" s="113"/>
    </row>
    <row r="19434" spans="1:8">
      <c r="A19434" s="65"/>
      <c r="B19434" s="65"/>
      <c r="C19434" s="65"/>
      <c r="D19434" s="65"/>
      <c r="E19434" s="65"/>
      <c r="F19434" s="65"/>
      <c r="G19434" s="65"/>
      <c r="H19434" s="113"/>
    </row>
    <row r="19435" spans="1:8">
      <c r="A19435" s="65"/>
      <c r="B19435" s="65"/>
      <c r="C19435" s="65"/>
      <c r="D19435" s="65"/>
      <c r="E19435" s="65"/>
      <c r="F19435" s="65"/>
      <c r="G19435" s="65"/>
      <c r="H19435" s="113"/>
    </row>
    <row r="19436" spans="1:8">
      <c r="A19436" s="65"/>
      <c r="B19436" s="65"/>
      <c r="C19436" s="65"/>
      <c r="D19436" s="65"/>
      <c r="E19436" s="65"/>
      <c r="F19436" s="65"/>
      <c r="G19436" s="65"/>
      <c r="H19436" s="113"/>
    </row>
    <row r="19437" spans="1:8">
      <c r="A19437" s="65"/>
      <c r="B19437" s="65"/>
      <c r="C19437" s="65"/>
      <c r="D19437" s="65"/>
      <c r="E19437" s="65"/>
      <c r="F19437" s="65"/>
      <c r="G19437" s="65"/>
      <c r="H19437" s="113"/>
    </row>
    <row r="19438" spans="1:8">
      <c r="A19438" s="65"/>
      <c r="B19438" s="65"/>
      <c r="C19438" s="65"/>
      <c r="D19438" s="65"/>
      <c r="E19438" s="65"/>
      <c r="F19438" s="65"/>
      <c r="G19438" s="65"/>
      <c r="H19438" s="113"/>
    </row>
    <row r="19439" spans="1:8">
      <c r="A19439" s="65"/>
      <c r="B19439" s="65"/>
      <c r="C19439" s="65"/>
      <c r="D19439" s="65"/>
      <c r="E19439" s="65"/>
      <c r="F19439" s="65"/>
      <c r="G19439" s="65"/>
      <c r="H19439" s="113"/>
    </row>
    <row r="19440" spans="1:8">
      <c r="A19440" s="65"/>
      <c r="B19440" s="65"/>
      <c r="C19440" s="65"/>
      <c r="D19440" s="65"/>
      <c r="E19440" s="65"/>
      <c r="F19440" s="65"/>
      <c r="G19440" s="65"/>
      <c r="H19440" s="113"/>
    </row>
    <row r="19441" spans="1:8">
      <c r="A19441" s="65"/>
      <c r="B19441" s="65"/>
      <c r="C19441" s="65"/>
      <c r="D19441" s="65"/>
      <c r="E19441" s="65"/>
      <c r="F19441" s="65"/>
      <c r="G19441" s="65"/>
      <c r="H19441" s="113"/>
    </row>
    <row r="19442" spans="1:8">
      <c r="A19442" s="65"/>
      <c r="B19442" s="65"/>
      <c r="C19442" s="65"/>
      <c r="D19442" s="65"/>
      <c r="E19442" s="65"/>
      <c r="F19442" s="65"/>
      <c r="G19442" s="65"/>
      <c r="H19442" s="113"/>
    </row>
    <row r="19443" spans="1:8">
      <c r="A19443" s="65"/>
      <c r="B19443" s="65"/>
      <c r="C19443" s="65"/>
      <c r="D19443" s="65"/>
      <c r="E19443" s="65"/>
      <c r="F19443" s="65"/>
      <c r="G19443" s="65"/>
      <c r="H19443" s="113"/>
    </row>
    <row r="19444" spans="1:8">
      <c r="A19444" s="65"/>
      <c r="B19444" s="65"/>
      <c r="C19444" s="65"/>
      <c r="D19444" s="65"/>
      <c r="E19444" s="65"/>
      <c r="F19444" s="65"/>
      <c r="G19444" s="65"/>
      <c r="H19444" s="113"/>
    </row>
    <row r="19445" spans="1:8">
      <c r="A19445" s="65"/>
      <c r="B19445" s="65"/>
      <c r="C19445" s="65"/>
      <c r="D19445" s="65"/>
      <c r="E19445" s="65"/>
      <c r="F19445" s="65"/>
      <c r="G19445" s="65"/>
      <c r="H19445" s="113"/>
    </row>
    <row r="19446" spans="1:8">
      <c r="A19446" s="65"/>
      <c r="B19446" s="65"/>
      <c r="C19446" s="65"/>
      <c r="D19446" s="65"/>
      <c r="E19446" s="65"/>
      <c r="F19446" s="65"/>
      <c r="G19446" s="65"/>
      <c r="H19446" s="113"/>
    </row>
    <row r="19447" spans="1:8">
      <c r="A19447" s="65"/>
      <c r="B19447" s="65"/>
      <c r="C19447" s="65"/>
      <c r="D19447" s="65"/>
      <c r="E19447" s="65"/>
      <c r="F19447" s="65"/>
      <c r="G19447" s="65"/>
      <c r="H19447" s="113"/>
    </row>
    <row r="19448" spans="1:8">
      <c r="A19448" s="65"/>
      <c r="B19448" s="65"/>
      <c r="C19448" s="65"/>
      <c r="D19448" s="65"/>
      <c r="E19448" s="65"/>
      <c r="F19448" s="65"/>
      <c r="G19448" s="65"/>
      <c r="H19448" s="113"/>
    </row>
    <row r="19449" spans="1:8">
      <c r="A19449" s="65"/>
      <c r="B19449" s="65"/>
      <c r="C19449" s="65"/>
      <c r="D19449" s="65"/>
      <c r="E19449" s="65"/>
      <c r="F19449" s="65"/>
      <c r="G19449" s="65"/>
      <c r="H19449" s="113"/>
    </row>
    <row r="19450" spans="1:8">
      <c r="A19450" s="65"/>
      <c r="B19450" s="65"/>
      <c r="C19450" s="65"/>
      <c r="D19450" s="65"/>
      <c r="E19450" s="65"/>
      <c r="F19450" s="65"/>
      <c r="G19450" s="65"/>
      <c r="H19450" s="113"/>
    </row>
    <row r="19451" spans="1:8">
      <c r="A19451" s="65"/>
      <c r="B19451" s="65"/>
      <c r="C19451" s="65"/>
      <c r="D19451" s="65"/>
      <c r="E19451" s="65"/>
      <c r="F19451" s="65"/>
      <c r="G19451" s="65"/>
      <c r="H19451" s="113"/>
    </row>
    <row r="19452" spans="1:8">
      <c r="A19452" s="65"/>
      <c r="B19452" s="65"/>
      <c r="C19452" s="65"/>
      <c r="D19452" s="65"/>
      <c r="E19452" s="65"/>
      <c r="F19452" s="65"/>
      <c r="G19452" s="65"/>
      <c r="H19452" s="113"/>
    </row>
    <row r="19453" spans="1:8">
      <c r="A19453" s="65"/>
      <c r="B19453" s="65"/>
      <c r="C19453" s="65"/>
      <c r="D19453" s="65"/>
      <c r="E19453" s="65"/>
      <c r="F19453" s="65"/>
      <c r="G19453" s="65"/>
      <c r="H19453" s="113"/>
    </row>
    <row r="19454" spans="1:8">
      <c r="A19454" s="65"/>
      <c r="B19454" s="65"/>
      <c r="C19454" s="65"/>
      <c r="D19454" s="65"/>
      <c r="E19454" s="65"/>
      <c r="F19454" s="65"/>
      <c r="G19454" s="65"/>
      <c r="H19454" s="113"/>
    </row>
    <row r="19455" spans="1:8">
      <c r="A19455" s="65"/>
      <c r="B19455" s="65"/>
      <c r="C19455" s="65"/>
      <c r="D19455" s="65"/>
      <c r="E19455" s="65"/>
      <c r="F19455" s="65"/>
      <c r="G19455" s="65"/>
      <c r="H19455" s="113"/>
    </row>
    <row r="19456" spans="1:8">
      <c r="A19456" s="65"/>
      <c r="B19456" s="65"/>
      <c r="C19456" s="65"/>
      <c r="D19456" s="65"/>
      <c r="E19456" s="65"/>
      <c r="F19456" s="65"/>
      <c r="G19456" s="65"/>
      <c r="H19456" s="113"/>
    </row>
    <row r="19457" spans="1:8">
      <c r="A19457" s="65"/>
      <c r="B19457" s="65"/>
      <c r="C19457" s="65"/>
      <c r="D19457" s="65"/>
      <c r="E19457" s="65"/>
      <c r="F19457" s="65"/>
      <c r="G19457" s="65"/>
      <c r="H19457" s="113"/>
    </row>
    <row r="19458" spans="1:8">
      <c r="A19458" s="65"/>
      <c r="B19458" s="65"/>
      <c r="C19458" s="65"/>
      <c r="D19458" s="65"/>
      <c r="E19458" s="65"/>
      <c r="F19458" s="65"/>
      <c r="G19458" s="65"/>
      <c r="H19458" s="113"/>
    </row>
    <row r="19459" spans="1:8">
      <c r="A19459" s="65"/>
      <c r="B19459" s="65"/>
      <c r="C19459" s="65"/>
      <c r="D19459" s="65"/>
      <c r="E19459" s="65"/>
      <c r="F19459" s="65"/>
      <c r="G19459" s="65"/>
      <c r="H19459" s="113"/>
    </row>
    <row r="19460" spans="1:8">
      <c r="A19460" s="65"/>
      <c r="B19460" s="65"/>
      <c r="C19460" s="65"/>
      <c r="D19460" s="65"/>
      <c r="E19460" s="65"/>
      <c r="F19460" s="65"/>
      <c r="G19460" s="65"/>
      <c r="H19460" s="113"/>
    </row>
    <row r="19461" spans="1:8">
      <c r="A19461" s="65"/>
      <c r="B19461" s="65"/>
      <c r="C19461" s="65"/>
      <c r="D19461" s="65"/>
      <c r="E19461" s="65"/>
      <c r="F19461" s="65"/>
      <c r="G19461" s="65"/>
      <c r="H19461" s="113"/>
    </row>
    <row r="19462" spans="1:8">
      <c r="A19462" s="65"/>
      <c r="B19462" s="65"/>
      <c r="C19462" s="65"/>
      <c r="D19462" s="65"/>
      <c r="E19462" s="65"/>
      <c r="F19462" s="65"/>
      <c r="G19462" s="65"/>
      <c r="H19462" s="113"/>
    </row>
    <row r="19463" spans="1:8">
      <c r="A19463" s="65"/>
      <c r="B19463" s="65"/>
      <c r="C19463" s="65"/>
      <c r="D19463" s="65"/>
      <c r="E19463" s="65"/>
      <c r="F19463" s="65"/>
      <c r="G19463" s="65"/>
      <c r="H19463" s="113"/>
    </row>
    <row r="19464" spans="1:8">
      <c r="A19464" s="65"/>
      <c r="B19464" s="65"/>
      <c r="C19464" s="65"/>
      <c r="D19464" s="65"/>
      <c r="E19464" s="65"/>
      <c r="F19464" s="65"/>
      <c r="G19464" s="65"/>
      <c r="H19464" s="113"/>
    </row>
    <row r="19465" spans="1:8">
      <c r="A19465" s="65"/>
      <c r="B19465" s="65"/>
      <c r="C19465" s="65"/>
      <c r="D19465" s="65"/>
      <c r="E19465" s="65"/>
      <c r="F19465" s="65"/>
      <c r="G19465" s="65"/>
      <c r="H19465" s="113"/>
    </row>
    <row r="19466" spans="1:8">
      <c r="A19466" s="65"/>
      <c r="B19466" s="65"/>
      <c r="C19466" s="65"/>
      <c r="D19466" s="65"/>
      <c r="E19466" s="65"/>
      <c r="F19466" s="65"/>
      <c r="G19466" s="65"/>
      <c r="H19466" s="113"/>
    </row>
    <row r="19467" spans="1:8">
      <c r="A19467" s="65"/>
      <c r="B19467" s="65"/>
      <c r="C19467" s="65"/>
      <c r="D19467" s="65"/>
      <c r="E19467" s="65"/>
      <c r="F19467" s="65"/>
      <c r="G19467" s="65"/>
      <c r="H19467" s="113"/>
    </row>
    <row r="19468" spans="1:8">
      <c r="A19468" s="65"/>
      <c r="B19468" s="65"/>
      <c r="C19468" s="65"/>
      <c r="D19468" s="65"/>
      <c r="E19468" s="65"/>
      <c r="F19468" s="65"/>
      <c r="G19468" s="65"/>
      <c r="H19468" s="113"/>
    </row>
    <row r="19469" spans="1:8">
      <c r="A19469" s="65"/>
      <c r="B19469" s="65"/>
      <c r="C19469" s="65"/>
      <c r="D19469" s="65"/>
      <c r="E19469" s="65"/>
      <c r="F19469" s="65"/>
      <c r="G19469" s="65"/>
      <c r="H19469" s="113"/>
    </row>
    <row r="19470" spans="1:8">
      <c r="A19470" s="65"/>
      <c r="B19470" s="65"/>
      <c r="C19470" s="65"/>
      <c r="D19470" s="65"/>
      <c r="E19470" s="65"/>
      <c r="F19470" s="65"/>
      <c r="G19470" s="65"/>
      <c r="H19470" s="113"/>
    </row>
    <row r="19471" spans="1:8">
      <c r="A19471" s="65"/>
      <c r="B19471" s="65"/>
      <c r="C19471" s="65"/>
      <c r="D19471" s="65"/>
      <c r="E19471" s="65"/>
      <c r="F19471" s="65"/>
      <c r="G19471" s="65"/>
      <c r="H19471" s="113"/>
    </row>
    <row r="19472" spans="1:8">
      <c r="A19472" s="65"/>
      <c r="B19472" s="65"/>
      <c r="C19472" s="65"/>
      <c r="D19472" s="65"/>
      <c r="E19472" s="65"/>
      <c r="F19472" s="65"/>
      <c r="G19472" s="65"/>
      <c r="H19472" s="113"/>
    </row>
    <row r="19473" spans="1:8">
      <c r="A19473" s="65"/>
      <c r="B19473" s="65"/>
      <c r="C19473" s="65"/>
      <c r="D19473" s="65"/>
      <c r="E19473" s="65"/>
      <c r="F19473" s="65"/>
      <c r="G19473" s="65"/>
      <c r="H19473" s="113"/>
    </row>
    <row r="19474" spans="1:8">
      <c r="A19474" s="65"/>
      <c r="B19474" s="65"/>
      <c r="C19474" s="65"/>
      <c r="D19474" s="65"/>
      <c r="E19474" s="65"/>
      <c r="F19474" s="65"/>
      <c r="G19474" s="65"/>
      <c r="H19474" s="113"/>
    </row>
    <row r="19475" spans="1:8">
      <c r="A19475" s="65"/>
      <c r="B19475" s="65"/>
      <c r="C19475" s="65"/>
      <c r="D19475" s="65"/>
      <c r="E19475" s="65"/>
      <c r="F19475" s="65"/>
      <c r="G19475" s="65"/>
      <c r="H19475" s="113"/>
    </row>
    <row r="19476" spans="1:8">
      <c r="A19476" s="65"/>
      <c r="B19476" s="65"/>
      <c r="C19476" s="65"/>
      <c r="D19476" s="65"/>
      <c r="E19476" s="65"/>
      <c r="F19476" s="65"/>
      <c r="G19476" s="65"/>
      <c r="H19476" s="113"/>
    </row>
    <row r="19477" spans="1:8">
      <c r="A19477" s="65"/>
      <c r="B19477" s="65"/>
      <c r="C19477" s="65"/>
      <c r="D19477" s="65"/>
      <c r="E19477" s="65"/>
      <c r="F19477" s="65"/>
      <c r="G19477" s="65"/>
      <c r="H19477" s="113"/>
    </row>
    <row r="19478" spans="1:8">
      <c r="A19478" s="65"/>
      <c r="B19478" s="65"/>
      <c r="C19478" s="65"/>
      <c r="D19478" s="65"/>
      <c r="E19478" s="65"/>
      <c r="F19478" s="65"/>
      <c r="G19478" s="65"/>
      <c r="H19478" s="113"/>
    </row>
    <row r="19479" spans="1:8">
      <c r="A19479" s="65"/>
      <c r="B19479" s="65"/>
      <c r="C19479" s="65"/>
      <c r="D19479" s="65"/>
      <c r="E19479" s="65"/>
      <c r="F19479" s="65"/>
      <c r="G19479" s="65"/>
      <c r="H19479" s="113"/>
    </row>
    <row r="19480" spans="1:8">
      <c r="A19480" s="65"/>
      <c r="B19480" s="65"/>
      <c r="C19480" s="65"/>
      <c r="D19480" s="65"/>
      <c r="E19480" s="65"/>
      <c r="F19480" s="65"/>
      <c r="G19480" s="65"/>
      <c r="H19480" s="113"/>
    </row>
    <row r="19481" spans="1:8">
      <c r="A19481" s="65"/>
      <c r="B19481" s="65"/>
      <c r="C19481" s="65"/>
      <c r="D19481" s="65"/>
      <c r="E19481" s="65"/>
      <c r="F19481" s="65"/>
      <c r="G19481" s="65"/>
      <c r="H19481" s="113"/>
    </row>
    <row r="19482" spans="1:8">
      <c r="A19482" s="65"/>
      <c r="B19482" s="65"/>
      <c r="C19482" s="65"/>
      <c r="D19482" s="65"/>
      <c r="E19482" s="65"/>
      <c r="F19482" s="65"/>
      <c r="G19482" s="65"/>
      <c r="H19482" s="113"/>
    </row>
    <row r="19483" spans="1:8">
      <c r="A19483" s="65"/>
      <c r="B19483" s="65"/>
      <c r="C19483" s="65"/>
      <c r="D19483" s="65"/>
      <c r="E19483" s="65"/>
      <c r="F19483" s="65"/>
      <c r="G19483" s="65"/>
      <c r="H19483" s="113"/>
    </row>
    <row r="19484" spans="1:8">
      <c r="A19484" s="65"/>
      <c r="B19484" s="65"/>
      <c r="C19484" s="65"/>
      <c r="D19484" s="65"/>
      <c r="E19484" s="65"/>
      <c r="F19484" s="65"/>
      <c r="G19484" s="65"/>
      <c r="H19484" s="113"/>
    </row>
    <row r="19485" spans="1:8">
      <c r="A19485" s="65"/>
      <c r="B19485" s="65"/>
      <c r="C19485" s="65"/>
      <c r="D19485" s="65"/>
      <c r="E19485" s="65"/>
      <c r="F19485" s="65"/>
      <c r="G19485" s="65"/>
      <c r="H19485" s="113"/>
    </row>
    <row r="19486" spans="1:8">
      <c r="A19486" s="65"/>
      <c r="B19486" s="65"/>
      <c r="C19486" s="65"/>
      <c r="D19486" s="65"/>
      <c r="E19486" s="65"/>
      <c r="F19486" s="65"/>
      <c r="G19486" s="65"/>
      <c r="H19486" s="113"/>
    </row>
    <row r="19487" spans="1:8">
      <c r="A19487" s="65"/>
      <c r="B19487" s="65"/>
      <c r="C19487" s="65"/>
      <c r="D19487" s="65"/>
      <c r="E19487" s="65"/>
      <c r="F19487" s="65"/>
      <c r="G19487" s="65"/>
      <c r="H19487" s="113"/>
    </row>
    <row r="19488" spans="1:8">
      <c r="A19488" s="65"/>
      <c r="B19488" s="65"/>
      <c r="C19488" s="65"/>
      <c r="D19488" s="65"/>
      <c r="E19488" s="65"/>
      <c r="F19488" s="65"/>
      <c r="G19488" s="65"/>
      <c r="H19488" s="113"/>
    </row>
    <row r="19489" spans="1:8">
      <c r="A19489" s="65"/>
      <c r="B19489" s="65"/>
      <c r="C19489" s="65"/>
      <c r="D19489" s="65"/>
      <c r="E19489" s="65"/>
      <c r="F19489" s="65"/>
      <c r="G19489" s="65"/>
      <c r="H19489" s="113"/>
    </row>
    <row r="19490" spans="1:8">
      <c r="A19490" s="65"/>
      <c r="B19490" s="65"/>
      <c r="C19490" s="65"/>
      <c r="D19490" s="65"/>
      <c r="E19490" s="65"/>
      <c r="F19490" s="65"/>
      <c r="G19490" s="65"/>
      <c r="H19490" s="113"/>
    </row>
    <row r="19491" spans="1:8">
      <c r="A19491" s="65"/>
      <c r="B19491" s="65"/>
      <c r="C19491" s="65"/>
      <c r="D19491" s="65"/>
      <c r="E19491" s="65"/>
      <c r="F19491" s="65"/>
      <c r="G19491" s="65"/>
      <c r="H19491" s="113"/>
    </row>
    <row r="19492" spans="1:8">
      <c r="A19492" s="65"/>
      <c r="B19492" s="65"/>
      <c r="C19492" s="65"/>
      <c r="D19492" s="65"/>
      <c r="E19492" s="65"/>
      <c r="F19492" s="65"/>
      <c r="G19492" s="65"/>
      <c r="H19492" s="113"/>
    </row>
    <row r="19493" spans="1:8">
      <c r="A19493" s="65"/>
      <c r="B19493" s="65"/>
      <c r="C19493" s="65"/>
      <c r="D19493" s="65"/>
      <c r="E19493" s="65"/>
      <c r="F19493" s="65"/>
      <c r="G19493" s="65"/>
      <c r="H19493" s="113"/>
    </row>
    <row r="19494" spans="1:8">
      <c r="A19494" s="65"/>
      <c r="B19494" s="65"/>
      <c r="C19494" s="65"/>
      <c r="D19494" s="65"/>
      <c r="E19494" s="65"/>
      <c r="F19494" s="65"/>
      <c r="G19494" s="65"/>
      <c r="H19494" s="113"/>
    </row>
    <row r="19495" spans="1:8">
      <c r="A19495" s="65"/>
      <c r="B19495" s="65"/>
      <c r="C19495" s="65"/>
      <c r="D19495" s="65"/>
      <c r="E19495" s="65"/>
      <c r="F19495" s="65"/>
      <c r="G19495" s="65"/>
      <c r="H19495" s="113"/>
    </row>
    <row r="19496" spans="1:8">
      <c r="A19496" s="65"/>
      <c r="B19496" s="65"/>
      <c r="C19496" s="65"/>
      <c r="D19496" s="65"/>
      <c r="E19496" s="65"/>
      <c r="F19496" s="65"/>
      <c r="G19496" s="65"/>
      <c r="H19496" s="113"/>
    </row>
    <row r="19497" spans="1:8">
      <c r="A19497" s="65"/>
      <c r="B19497" s="65"/>
      <c r="C19497" s="65"/>
      <c r="D19497" s="65"/>
      <c r="E19497" s="65"/>
      <c r="F19497" s="65"/>
      <c r="G19497" s="65"/>
      <c r="H19497" s="113"/>
    </row>
    <row r="19498" spans="1:8">
      <c r="A19498" s="65"/>
      <c r="B19498" s="65"/>
      <c r="C19498" s="65"/>
      <c r="D19498" s="65"/>
      <c r="E19498" s="65"/>
      <c r="F19498" s="65"/>
      <c r="G19498" s="65"/>
      <c r="H19498" s="113"/>
    </row>
    <row r="19499" spans="1:8">
      <c r="A19499" s="65"/>
      <c r="B19499" s="65"/>
      <c r="C19499" s="65"/>
      <c r="D19499" s="65"/>
      <c r="E19499" s="65"/>
      <c r="F19499" s="65"/>
      <c r="G19499" s="65"/>
      <c r="H19499" s="113"/>
    </row>
    <row r="19500" spans="1:8">
      <c r="A19500" s="65"/>
      <c r="B19500" s="65"/>
      <c r="C19500" s="65"/>
      <c r="D19500" s="65"/>
      <c r="E19500" s="65"/>
      <c r="F19500" s="65"/>
      <c r="G19500" s="65"/>
      <c r="H19500" s="113"/>
    </row>
    <row r="19501" spans="1:8">
      <c r="A19501" s="65"/>
      <c r="B19501" s="65"/>
      <c r="C19501" s="65"/>
      <c r="D19501" s="65"/>
      <c r="E19501" s="65"/>
      <c r="F19501" s="65"/>
      <c r="G19501" s="65"/>
      <c r="H19501" s="113"/>
    </row>
    <row r="19502" spans="1:8">
      <c r="A19502" s="65"/>
      <c r="B19502" s="65"/>
      <c r="C19502" s="65"/>
      <c r="D19502" s="65"/>
      <c r="E19502" s="65"/>
      <c r="F19502" s="65"/>
      <c r="G19502" s="65"/>
      <c r="H19502" s="113"/>
    </row>
    <row r="19503" spans="1:8">
      <c r="A19503" s="65"/>
      <c r="B19503" s="65"/>
      <c r="C19503" s="65"/>
      <c r="D19503" s="65"/>
      <c r="E19503" s="65"/>
      <c r="F19503" s="65"/>
      <c r="G19503" s="65"/>
      <c r="H19503" s="113"/>
    </row>
    <row r="19504" spans="1:8">
      <c r="A19504" s="65"/>
      <c r="B19504" s="65"/>
      <c r="C19504" s="65"/>
      <c r="D19504" s="65"/>
      <c r="E19504" s="65"/>
      <c r="F19504" s="65"/>
      <c r="G19504" s="65"/>
      <c r="H19504" s="113"/>
    </row>
    <row r="19505" spans="1:8">
      <c r="A19505" s="65"/>
      <c r="B19505" s="65"/>
      <c r="C19505" s="65"/>
      <c r="D19505" s="65"/>
      <c r="E19505" s="65"/>
      <c r="F19505" s="65"/>
      <c r="G19505" s="65"/>
      <c r="H19505" s="113"/>
    </row>
    <row r="19506" spans="1:8">
      <c r="A19506" s="65"/>
      <c r="B19506" s="65"/>
      <c r="C19506" s="65"/>
      <c r="D19506" s="65"/>
      <c r="E19506" s="65"/>
      <c r="F19506" s="65"/>
      <c r="G19506" s="65"/>
      <c r="H19506" s="113"/>
    </row>
    <row r="19507" spans="1:8">
      <c r="A19507" s="65"/>
      <c r="B19507" s="65"/>
      <c r="C19507" s="65"/>
      <c r="D19507" s="65"/>
      <c r="E19507" s="65"/>
      <c r="F19507" s="65"/>
      <c r="G19507" s="65"/>
      <c r="H19507" s="113"/>
    </row>
    <row r="19508" spans="1:8">
      <c r="A19508" s="65"/>
      <c r="B19508" s="65"/>
      <c r="C19508" s="65"/>
      <c r="D19508" s="65"/>
      <c r="E19508" s="65"/>
      <c r="F19508" s="65"/>
      <c r="G19508" s="65"/>
      <c r="H19508" s="113"/>
    </row>
    <row r="19509" spans="1:8">
      <c r="A19509" s="65"/>
      <c r="B19509" s="65"/>
      <c r="C19509" s="65"/>
      <c r="D19509" s="65"/>
      <c r="E19509" s="65"/>
      <c r="F19509" s="65"/>
      <c r="G19509" s="65"/>
      <c r="H19509" s="113"/>
    </row>
    <row r="19510" spans="1:8">
      <c r="A19510" s="65"/>
      <c r="B19510" s="65"/>
      <c r="C19510" s="65"/>
      <c r="D19510" s="65"/>
      <c r="E19510" s="65"/>
      <c r="F19510" s="65"/>
      <c r="G19510" s="65"/>
      <c r="H19510" s="113"/>
    </row>
    <row r="19511" spans="1:8">
      <c r="A19511" s="65"/>
      <c r="B19511" s="65"/>
      <c r="C19511" s="65"/>
      <c r="D19511" s="65"/>
      <c r="E19511" s="65"/>
      <c r="F19511" s="65"/>
      <c r="G19511" s="65"/>
      <c r="H19511" s="113"/>
    </row>
    <row r="19512" spans="1:8">
      <c r="A19512" s="65"/>
      <c r="B19512" s="65"/>
      <c r="C19512" s="65"/>
      <c r="D19512" s="65"/>
      <c r="E19512" s="65"/>
      <c r="F19512" s="65"/>
      <c r="G19512" s="65"/>
      <c r="H19512" s="113"/>
    </row>
    <row r="19513" spans="1:8">
      <c r="A19513" s="65"/>
      <c r="B19513" s="65"/>
      <c r="C19513" s="65"/>
      <c r="D19513" s="65"/>
      <c r="E19513" s="65"/>
      <c r="F19513" s="65"/>
      <c r="G19513" s="65"/>
      <c r="H19513" s="113"/>
    </row>
    <row r="19514" spans="1:8">
      <c r="A19514" s="65"/>
      <c r="B19514" s="65"/>
      <c r="C19514" s="65"/>
      <c r="D19514" s="65"/>
      <c r="E19514" s="65"/>
      <c r="F19514" s="65"/>
      <c r="G19514" s="65"/>
      <c r="H19514" s="113"/>
    </row>
    <row r="19515" spans="1:8">
      <c r="A19515" s="65"/>
      <c r="B19515" s="65"/>
      <c r="C19515" s="65"/>
      <c r="D19515" s="65"/>
      <c r="E19515" s="65"/>
      <c r="F19515" s="65"/>
      <c r="G19515" s="65"/>
      <c r="H19515" s="113"/>
    </row>
    <row r="19516" spans="1:8">
      <c r="A19516" s="65"/>
      <c r="B19516" s="65"/>
      <c r="C19516" s="65"/>
      <c r="D19516" s="65"/>
      <c r="E19516" s="65"/>
      <c r="F19516" s="65"/>
      <c r="G19516" s="65"/>
      <c r="H19516" s="113"/>
    </row>
    <row r="19517" spans="1:8">
      <c r="A19517" s="65"/>
      <c r="B19517" s="65"/>
      <c r="C19517" s="65"/>
      <c r="D19517" s="65"/>
      <c r="E19517" s="65"/>
      <c r="F19517" s="65"/>
      <c r="G19517" s="65"/>
      <c r="H19517" s="113"/>
    </row>
    <row r="19518" spans="1:8">
      <c r="A19518" s="65"/>
      <c r="B19518" s="65"/>
      <c r="C19518" s="65"/>
      <c r="D19518" s="65"/>
      <c r="E19518" s="65"/>
      <c r="F19518" s="65"/>
      <c r="G19518" s="65"/>
      <c r="H19518" s="113"/>
    </row>
    <row r="19519" spans="1:8">
      <c r="A19519" s="65"/>
      <c r="B19519" s="65"/>
      <c r="C19519" s="65"/>
      <c r="D19519" s="65"/>
      <c r="E19519" s="65"/>
      <c r="F19519" s="65"/>
      <c r="G19519" s="65"/>
      <c r="H19519" s="113"/>
    </row>
    <row r="19520" spans="1:8">
      <c r="A19520" s="65"/>
      <c r="B19520" s="65"/>
      <c r="C19520" s="65"/>
      <c r="D19520" s="65"/>
      <c r="E19520" s="65"/>
      <c r="F19520" s="65"/>
      <c r="G19520" s="65"/>
      <c r="H19520" s="113"/>
    </row>
    <row r="19521" spans="1:8">
      <c r="A19521" s="65"/>
      <c r="B19521" s="65"/>
      <c r="C19521" s="65"/>
      <c r="D19521" s="65"/>
      <c r="E19521" s="65"/>
      <c r="F19521" s="65"/>
      <c r="G19521" s="65"/>
      <c r="H19521" s="113"/>
    </row>
    <row r="19522" spans="1:8">
      <c r="A19522" s="65"/>
      <c r="B19522" s="65"/>
      <c r="C19522" s="65"/>
      <c r="D19522" s="65"/>
      <c r="E19522" s="65"/>
      <c r="F19522" s="65"/>
      <c r="G19522" s="65"/>
      <c r="H19522" s="113"/>
    </row>
    <row r="19523" spans="1:8">
      <c r="A19523" s="65"/>
      <c r="B19523" s="65"/>
      <c r="C19523" s="65"/>
      <c r="D19523" s="65"/>
      <c r="E19523" s="65"/>
      <c r="F19523" s="65"/>
      <c r="G19523" s="65"/>
      <c r="H19523" s="113"/>
    </row>
    <row r="19524" spans="1:8">
      <c r="A19524" s="65"/>
      <c r="B19524" s="65"/>
      <c r="C19524" s="65"/>
      <c r="D19524" s="65"/>
      <c r="E19524" s="65"/>
      <c r="F19524" s="65"/>
      <c r="G19524" s="65"/>
      <c r="H19524" s="113"/>
    </row>
    <row r="19525" spans="1:8">
      <c r="A19525" s="65"/>
      <c r="B19525" s="65"/>
      <c r="C19525" s="65"/>
      <c r="D19525" s="65"/>
      <c r="E19525" s="65"/>
      <c r="F19525" s="65"/>
      <c r="G19525" s="65"/>
      <c r="H19525" s="113"/>
    </row>
    <row r="19526" spans="1:8">
      <c r="A19526" s="65"/>
      <c r="B19526" s="65"/>
      <c r="C19526" s="65"/>
      <c r="D19526" s="65"/>
      <c r="E19526" s="65"/>
      <c r="F19526" s="65"/>
      <c r="G19526" s="65"/>
      <c r="H19526" s="113"/>
    </row>
    <row r="19527" spans="1:8">
      <c r="A19527" s="65"/>
      <c r="B19527" s="65"/>
      <c r="C19527" s="65"/>
      <c r="D19527" s="65"/>
      <c r="E19527" s="65"/>
      <c r="F19527" s="65"/>
      <c r="G19527" s="65"/>
      <c r="H19527" s="113"/>
    </row>
    <row r="19528" spans="1:8">
      <c r="A19528" s="65"/>
      <c r="B19528" s="65"/>
      <c r="C19528" s="65"/>
      <c r="D19528" s="65"/>
      <c r="E19528" s="65"/>
      <c r="F19528" s="65"/>
      <c r="G19528" s="65"/>
      <c r="H19528" s="113"/>
    </row>
    <row r="19529" spans="1:8">
      <c r="A19529" s="65"/>
      <c r="B19529" s="65"/>
      <c r="C19529" s="65"/>
      <c r="D19529" s="65"/>
      <c r="E19529" s="65"/>
      <c r="F19529" s="65"/>
      <c r="G19529" s="65"/>
      <c r="H19529" s="113"/>
    </row>
    <row r="19530" spans="1:8">
      <c r="A19530" s="65"/>
      <c r="B19530" s="65"/>
      <c r="C19530" s="65"/>
      <c r="D19530" s="65"/>
      <c r="E19530" s="65"/>
      <c r="F19530" s="65"/>
      <c r="G19530" s="65"/>
      <c r="H19530" s="113"/>
    </row>
    <row r="19531" spans="1:8">
      <c r="A19531" s="65"/>
      <c r="B19531" s="65"/>
      <c r="C19531" s="65"/>
      <c r="D19531" s="65"/>
      <c r="E19531" s="65"/>
      <c r="F19531" s="65"/>
      <c r="G19531" s="65"/>
      <c r="H19531" s="113"/>
    </row>
    <row r="19532" spans="1:8">
      <c r="A19532" s="65"/>
      <c r="B19532" s="65"/>
      <c r="C19532" s="65"/>
      <c r="D19532" s="65"/>
      <c r="E19532" s="65"/>
      <c r="F19532" s="65"/>
      <c r="G19532" s="65"/>
      <c r="H19532" s="113"/>
    </row>
    <row r="19533" spans="1:8">
      <c r="A19533" s="65"/>
      <c r="B19533" s="65"/>
      <c r="C19533" s="65"/>
      <c r="D19533" s="65"/>
      <c r="E19533" s="65"/>
      <c r="F19533" s="65"/>
      <c r="G19533" s="65"/>
      <c r="H19533" s="113"/>
    </row>
    <row r="19534" spans="1:8">
      <c r="A19534" s="65"/>
      <c r="B19534" s="65"/>
      <c r="C19534" s="65"/>
      <c r="D19534" s="65"/>
      <c r="E19534" s="65"/>
      <c r="F19534" s="65"/>
      <c r="G19534" s="65"/>
      <c r="H19534" s="113"/>
    </row>
    <row r="19535" spans="1:8">
      <c r="A19535" s="65"/>
      <c r="B19535" s="65"/>
      <c r="C19535" s="65"/>
      <c r="D19535" s="65"/>
      <c r="E19535" s="65"/>
      <c r="F19535" s="65"/>
      <c r="G19535" s="65"/>
      <c r="H19535" s="113"/>
    </row>
    <row r="19536" spans="1:8">
      <c r="A19536" s="65"/>
      <c r="B19536" s="65"/>
      <c r="C19536" s="65"/>
      <c r="D19536" s="65"/>
      <c r="E19536" s="65"/>
      <c r="F19536" s="65"/>
      <c r="G19536" s="65"/>
      <c r="H19536" s="113"/>
    </row>
    <row r="19537" spans="1:8">
      <c r="A19537" s="65"/>
      <c r="B19537" s="65"/>
      <c r="C19537" s="65"/>
      <c r="D19537" s="65"/>
      <c r="E19537" s="65"/>
      <c r="F19537" s="65"/>
      <c r="G19537" s="65"/>
      <c r="H19537" s="113"/>
    </row>
    <row r="19538" spans="1:8">
      <c r="A19538" s="65"/>
      <c r="B19538" s="65"/>
      <c r="C19538" s="65"/>
      <c r="D19538" s="65"/>
      <c r="E19538" s="65"/>
      <c r="F19538" s="65"/>
      <c r="G19538" s="65"/>
      <c r="H19538" s="113"/>
    </row>
    <row r="19539" spans="1:8">
      <c r="A19539" s="65"/>
      <c r="B19539" s="65"/>
      <c r="C19539" s="65"/>
      <c r="D19539" s="65"/>
      <c r="E19539" s="65"/>
      <c r="F19539" s="65"/>
      <c r="G19539" s="65"/>
      <c r="H19539" s="113"/>
    </row>
    <row r="19540" spans="1:8">
      <c r="A19540" s="65"/>
      <c r="B19540" s="65"/>
      <c r="C19540" s="65"/>
      <c r="D19540" s="65"/>
      <c r="E19540" s="65"/>
      <c r="F19540" s="65"/>
      <c r="G19540" s="65"/>
      <c r="H19540" s="113"/>
    </row>
    <row r="19541" spans="1:8">
      <c r="A19541" s="65"/>
      <c r="B19541" s="65"/>
      <c r="C19541" s="65"/>
      <c r="D19541" s="65"/>
      <c r="E19541" s="65"/>
      <c r="F19541" s="65"/>
      <c r="G19541" s="65"/>
      <c r="H19541" s="113"/>
    </row>
    <row r="19542" spans="1:8">
      <c r="A19542" s="65"/>
      <c r="B19542" s="65"/>
      <c r="C19542" s="65"/>
      <c r="D19542" s="65"/>
      <c r="E19542" s="65"/>
      <c r="F19542" s="65"/>
      <c r="G19542" s="65"/>
      <c r="H19542" s="113"/>
    </row>
    <row r="19543" spans="1:8">
      <c r="A19543" s="65"/>
      <c r="B19543" s="65"/>
      <c r="C19543" s="65"/>
      <c r="D19543" s="65"/>
      <c r="E19543" s="65"/>
      <c r="F19543" s="65"/>
      <c r="G19543" s="65"/>
      <c r="H19543" s="113"/>
    </row>
    <row r="19544" spans="1:8">
      <c r="A19544" s="65"/>
      <c r="B19544" s="65"/>
      <c r="C19544" s="65"/>
      <c r="D19544" s="65"/>
      <c r="E19544" s="65"/>
      <c r="F19544" s="65"/>
      <c r="G19544" s="65"/>
      <c r="H19544" s="113"/>
    </row>
    <row r="19545" spans="1:8">
      <c r="A19545" s="65"/>
      <c r="B19545" s="65"/>
      <c r="C19545" s="65"/>
      <c r="D19545" s="65"/>
      <c r="E19545" s="65"/>
      <c r="F19545" s="65"/>
      <c r="G19545" s="65"/>
      <c r="H19545" s="113"/>
    </row>
    <row r="19546" spans="1:8">
      <c r="A19546" s="65"/>
      <c r="B19546" s="65"/>
      <c r="C19546" s="65"/>
      <c r="D19546" s="65"/>
      <c r="E19546" s="65"/>
      <c r="F19546" s="65"/>
      <c r="G19546" s="65"/>
      <c r="H19546" s="113"/>
    </row>
    <row r="19547" spans="1:8">
      <c r="A19547" s="65"/>
      <c r="B19547" s="65"/>
      <c r="C19547" s="65"/>
      <c r="D19547" s="65"/>
      <c r="E19547" s="65"/>
      <c r="F19547" s="65"/>
      <c r="G19547" s="65"/>
      <c r="H19547" s="113"/>
    </row>
    <row r="19548" spans="1:8">
      <c r="A19548" s="65"/>
      <c r="B19548" s="65"/>
      <c r="C19548" s="65"/>
      <c r="D19548" s="65"/>
      <c r="E19548" s="65"/>
      <c r="F19548" s="65"/>
      <c r="G19548" s="65"/>
      <c r="H19548" s="113"/>
    </row>
    <row r="19549" spans="1:8">
      <c r="A19549" s="65"/>
      <c r="B19549" s="65"/>
      <c r="C19549" s="65"/>
      <c r="D19549" s="65"/>
      <c r="E19549" s="65"/>
      <c r="F19549" s="65"/>
      <c r="G19549" s="65"/>
      <c r="H19549" s="113"/>
    </row>
    <row r="19550" spans="1:8">
      <c r="A19550" s="65"/>
      <c r="B19550" s="65"/>
      <c r="C19550" s="65"/>
      <c r="D19550" s="65"/>
      <c r="E19550" s="65"/>
      <c r="F19550" s="65"/>
      <c r="G19550" s="65"/>
      <c r="H19550" s="113"/>
    </row>
    <row r="19551" spans="1:8">
      <c r="A19551" s="65"/>
      <c r="B19551" s="65"/>
      <c r="C19551" s="65"/>
      <c r="D19551" s="65"/>
      <c r="E19551" s="65"/>
      <c r="F19551" s="65"/>
      <c r="G19551" s="65"/>
      <c r="H19551" s="113"/>
    </row>
    <row r="19552" spans="1:8">
      <c r="A19552" s="65"/>
      <c r="B19552" s="65"/>
      <c r="C19552" s="65"/>
      <c r="D19552" s="65"/>
      <c r="E19552" s="65"/>
      <c r="F19552" s="65"/>
      <c r="G19552" s="65"/>
      <c r="H19552" s="113"/>
    </row>
    <row r="19553" spans="1:8">
      <c r="A19553" s="65"/>
      <c r="B19553" s="65"/>
      <c r="C19553" s="65"/>
      <c r="D19553" s="65"/>
      <c r="E19553" s="65"/>
      <c r="F19553" s="65"/>
      <c r="G19553" s="65"/>
      <c r="H19553" s="113"/>
    </row>
    <row r="19554" spans="1:8">
      <c r="A19554" s="65"/>
      <c r="B19554" s="65"/>
      <c r="C19554" s="65"/>
      <c r="D19554" s="65"/>
      <c r="E19554" s="65"/>
      <c r="F19554" s="65"/>
      <c r="G19554" s="65"/>
      <c r="H19554" s="113"/>
    </row>
    <row r="19555" spans="1:8">
      <c r="A19555" s="65"/>
      <c r="B19555" s="65"/>
      <c r="C19555" s="65"/>
      <c r="D19555" s="65"/>
      <c r="E19555" s="65"/>
      <c r="F19555" s="65"/>
      <c r="G19555" s="65"/>
      <c r="H19555" s="113"/>
    </row>
    <row r="19556" spans="1:8">
      <c r="A19556" s="65"/>
      <c r="B19556" s="65"/>
      <c r="C19556" s="65"/>
      <c r="D19556" s="65"/>
      <c r="E19556" s="65"/>
      <c r="F19556" s="65"/>
      <c r="G19556" s="65"/>
      <c r="H19556" s="113"/>
    </row>
    <row r="19557" spans="1:8">
      <c r="A19557" s="65"/>
      <c r="B19557" s="65"/>
      <c r="C19557" s="65"/>
      <c r="D19557" s="65"/>
      <c r="E19557" s="65"/>
      <c r="F19557" s="65"/>
      <c r="G19557" s="65"/>
      <c r="H19557" s="113"/>
    </row>
    <row r="19558" spans="1:8">
      <c r="A19558" s="65"/>
      <c r="B19558" s="65"/>
      <c r="C19558" s="65"/>
      <c r="D19558" s="65"/>
      <c r="E19558" s="65"/>
      <c r="F19558" s="65"/>
      <c r="G19558" s="65"/>
      <c r="H19558" s="113"/>
    </row>
    <row r="19559" spans="1:8">
      <c r="A19559" s="65"/>
      <c r="B19559" s="65"/>
      <c r="C19559" s="65"/>
      <c r="D19559" s="65"/>
      <c r="E19559" s="65"/>
      <c r="F19559" s="65"/>
      <c r="G19559" s="65"/>
      <c r="H19559" s="113"/>
    </row>
    <row r="19560" spans="1:8">
      <c r="A19560" s="65"/>
      <c r="B19560" s="65"/>
      <c r="C19560" s="65"/>
      <c r="D19560" s="65"/>
      <c r="E19560" s="65"/>
      <c r="F19560" s="65"/>
      <c r="G19560" s="65"/>
      <c r="H19560" s="113"/>
    </row>
    <row r="19561" spans="1:8">
      <c r="A19561" s="65"/>
      <c r="B19561" s="65"/>
      <c r="C19561" s="65"/>
      <c r="D19561" s="65"/>
      <c r="E19561" s="65"/>
      <c r="F19561" s="65"/>
      <c r="G19561" s="65"/>
      <c r="H19561" s="113"/>
    </row>
    <row r="19562" spans="1:8">
      <c r="A19562" s="65"/>
      <c r="B19562" s="65"/>
      <c r="C19562" s="65"/>
      <c r="D19562" s="65"/>
      <c r="E19562" s="65"/>
      <c r="F19562" s="65"/>
      <c r="G19562" s="65"/>
      <c r="H19562" s="113"/>
    </row>
    <row r="19563" spans="1:8">
      <c r="A19563" s="65"/>
      <c r="B19563" s="65"/>
      <c r="C19563" s="65"/>
      <c r="D19563" s="65"/>
      <c r="E19563" s="65"/>
      <c r="F19563" s="65"/>
      <c r="G19563" s="65"/>
      <c r="H19563" s="113"/>
    </row>
    <row r="19564" spans="1:8">
      <c r="A19564" s="65"/>
      <c r="B19564" s="65"/>
      <c r="C19564" s="65"/>
      <c r="D19564" s="65"/>
      <c r="E19564" s="65"/>
      <c r="F19564" s="65"/>
      <c r="G19564" s="65"/>
      <c r="H19564" s="113"/>
    </row>
    <row r="19565" spans="1:8">
      <c r="A19565" s="65"/>
      <c r="B19565" s="65"/>
      <c r="C19565" s="65"/>
      <c r="D19565" s="65"/>
      <c r="E19565" s="65"/>
      <c r="F19565" s="65"/>
      <c r="G19565" s="65"/>
      <c r="H19565" s="113"/>
    </row>
    <row r="19566" spans="1:8">
      <c r="A19566" s="65"/>
      <c r="B19566" s="65"/>
      <c r="C19566" s="65"/>
      <c r="D19566" s="65"/>
      <c r="E19566" s="65"/>
      <c r="F19566" s="65"/>
      <c r="G19566" s="65"/>
      <c r="H19566" s="113"/>
    </row>
    <row r="19567" spans="1:8">
      <c r="A19567" s="65"/>
      <c r="B19567" s="65"/>
      <c r="C19567" s="65"/>
      <c r="D19567" s="65"/>
      <c r="E19567" s="65"/>
      <c r="F19567" s="65"/>
      <c r="G19567" s="65"/>
      <c r="H19567" s="113"/>
    </row>
    <row r="19568" spans="1:8">
      <c r="A19568" s="65"/>
      <c r="B19568" s="65"/>
      <c r="C19568" s="65"/>
      <c r="D19568" s="65"/>
      <c r="E19568" s="65"/>
      <c r="F19568" s="65"/>
      <c r="G19568" s="65"/>
      <c r="H19568" s="113"/>
    </row>
    <row r="19569" spans="1:8">
      <c r="A19569" s="65"/>
      <c r="B19569" s="65"/>
      <c r="C19569" s="65"/>
      <c r="D19569" s="65"/>
      <c r="E19569" s="65"/>
      <c r="F19569" s="65"/>
      <c r="G19569" s="65"/>
      <c r="H19569" s="113"/>
    </row>
    <row r="19570" spans="1:8">
      <c r="A19570" s="65"/>
      <c r="B19570" s="65"/>
      <c r="C19570" s="65"/>
      <c r="D19570" s="65"/>
      <c r="E19570" s="65"/>
      <c r="F19570" s="65"/>
      <c r="G19570" s="65"/>
      <c r="H19570" s="113"/>
    </row>
    <row r="19571" spans="1:8">
      <c r="A19571" s="65"/>
      <c r="B19571" s="65"/>
      <c r="C19571" s="65"/>
      <c r="D19571" s="65"/>
      <c r="E19571" s="65"/>
      <c r="F19571" s="65"/>
      <c r="G19571" s="65"/>
      <c r="H19571" s="113"/>
    </row>
    <row r="19572" spans="1:8">
      <c r="A19572" s="65"/>
      <c r="B19572" s="65"/>
      <c r="C19572" s="65"/>
      <c r="D19572" s="65"/>
      <c r="E19572" s="65"/>
      <c r="F19572" s="65"/>
      <c r="G19572" s="65"/>
      <c r="H19572" s="113"/>
    </row>
    <row r="19573" spans="1:8">
      <c r="A19573" s="65"/>
      <c r="B19573" s="65"/>
      <c r="C19573" s="65"/>
      <c r="D19573" s="65"/>
      <c r="E19573" s="65"/>
      <c r="F19573" s="65"/>
      <c r="G19573" s="65"/>
      <c r="H19573" s="113"/>
    </row>
    <row r="19574" spans="1:8">
      <c r="A19574" s="65"/>
      <c r="B19574" s="65"/>
      <c r="C19574" s="65"/>
      <c r="D19574" s="65"/>
      <c r="E19574" s="65"/>
      <c r="F19574" s="65"/>
      <c r="G19574" s="65"/>
      <c r="H19574" s="113"/>
    </row>
    <row r="19575" spans="1:8">
      <c r="A19575" s="65"/>
      <c r="B19575" s="65"/>
      <c r="C19575" s="65"/>
      <c r="D19575" s="65"/>
      <c r="E19575" s="65"/>
      <c r="F19575" s="65"/>
      <c r="G19575" s="65"/>
      <c r="H19575" s="113"/>
    </row>
    <row r="19576" spans="1:8">
      <c r="A19576" s="65"/>
      <c r="B19576" s="65"/>
      <c r="C19576" s="65"/>
      <c r="D19576" s="65"/>
      <c r="E19576" s="65"/>
      <c r="F19576" s="65"/>
      <c r="G19576" s="65"/>
      <c r="H19576" s="113"/>
    </row>
    <row r="19577" spans="1:8">
      <c r="A19577" s="65"/>
      <c r="B19577" s="65"/>
      <c r="C19577" s="65"/>
      <c r="D19577" s="65"/>
      <c r="E19577" s="65"/>
      <c r="F19577" s="65"/>
      <c r="G19577" s="65"/>
      <c r="H19577" s="113"/>
    </row>
    <row r="19578" spans="1:8">
      <c r="A19578" s="65"/>
      <c r="B19578" s="65"/>
      <c r="C19578" s="65"/>
      <c r="D19578" s="65"/>
      <c r="E19578" s="65"/>
      <c r="F19578" s="65"/>
      <c r="G19578" s="65"/>
      <c r="H19578" s="113"/>
    </row>
    <row r="19579" spans="1:8">
      <c r="A19579" s="65"/>
      <c r="B19579" s="65"/>
      <c r="C19579" s="65"/>
      <c r="D19579" s="65"/>
      <c r="E19579" s="65"/>
      <c r="F19579" s="65"/>
      <c r="G19579" s="65"/>
      <c r="H19579" s="113"/>
    </row>
    <row r="19580" spans="1:8">
      <c r="A19580" s="65"/>
      <c r="B19580" s="65"/>
      <c r="C19580" s="65"/>
      <c r="D19580" s="65"/>
      <c r="E19580" s="65"/>
      <c r="F19580" s="65"/>
      <c r="G19580" s="65"/>
      <c r="H19580" s="113"/>
    </row>
    <row r="19581" spans="1:8">
      <c r="A19581" s="65"/>
      <c r="B19581" s="65"/>
      <c r="C19581" s="65"/>
      <c r="D19581" s="65"/>
      <c r="E19581" s="65"/>
      <c r="F19581" s="65"/>
      <c r="G19581" s="65"/>
      <c r="H19581" s="113"/>
    </row>
    <row r="19582" spans="1:8">
      <c r="A19582" s="65"/>
      <c r="B19582" s="65"/>
      <c r="C19582" s="65"/>
      <c r="D19582" s="65"/>
      <c r="E19582" s="65"/>
      <c r="F19582" s="65"/>
      <c r="G19582" s="65"/>
      <c r="H19582" s="113"/>
    </row>
    <row r="19583" spans="1:8">
      <c r="A19583" s="65"/>
      <c r="B19583" s="65"/>
      <c r="C19583" s="65"/>
      <c r="D19583" s="65"/>
      <c r="E19583" s="65"/>
      <c r="F19583" s="65"/>
      <c r="G19583" s="65"/>
      <c r="H19583" s="113"/>
    </row>
    <row r="19584" spans="1:8">
      <c r="A19584" s="65"/>
      <c r="B19584" s="65"/>
      <c r="C19584" s="65"/>
      <c r="D19584" s="65"/>
      <c r="E19584" s="65"/>
      <c r="F19584" s="65"/>
      <c r="G19584" s="65"/>
      <c r="H19584" s="113"/>
    </row>
    <row r="19585" spans="1:8">
      <c r="A19585" s="65"/>
      <c r="B19585" s="65"/>
      <c r="C19585" s="65"/>
      <c r="D19585" s="65"/>
      <c r="E19585" s="65"/>
      <c r="F19585" s="65"/>
      <c r="G19585" s="65"/>
      <c r="H19585" s="113"/>
    </row>
    <row r="19586" spans="1:8">
      <c r="A19586" s="65"/>
      <c r="B19586" s="65"/>
      <c r="C19586" s="65"/>
      <c r="D19586" s="65"/>
      <c r="E19586" s="65"/>
      <c r="F19586" s="65"/>
      <c r="G19586" s="65"/>
      <c r="H19586" s="113"/>
    </row>
    <row r="19587" spans="1:8">
      <c r="A19587" s="65"/>
      <c r="B19587" s="65"/>
      <c r="C19587" s="65"/>
      <c r="D19587" s="65"/>
      <c r="E19587" s="65"/>
      <c r="F19587" s="65"/>
      <c r="G19587" s="65"/>
      <c r="H19587" s="113"/>
    </row>
    <row r="19588" spans="1:8">
      <c r="A19588" s="65"/>
      <c r="B19588" s="65"/>
      <c r="C19588" s="65"/>
      <c r="D19588" s="65"/>
      <c r="E19588" s="65"/>
      <c r="F19588" s="65"/>
      <c r="G19588" s="65"/>
      <c r="H19588" s="113"/>
    </row>
    <row r="19589" spans="1:8">
      <c r="A19589" s="65"/>
      <c r="B19589" s="65"/>
      <c r="C19589" s="65"/>
      <c r="D19589" s="65"/>
      <c r="E19589" s="65"/>
      <c r="F19589" s="65"/>
      <c r="G19589" s="65"/>
      <c r="H19589" s="113"/>
    </row>
    <row r="19590" spans="1:8">
      <c r="A19590" s="65"/>
      <c r="B19590" s="65"/>
      <c r="C19590" s="65"/>
      <c r="D19590" s="65"/>
      <c r="E19590" s="65"/>
      <c r="F19590" s="65"/>
      <c r="G19590" s="65"/>
      <c r="H19590" s="113"/>
    </row>
    <row r="19591" spans="1:8">
      <c r="A19591" s="65"/>
      <c r="B19591" s="65"/>
      <c r="C19591" s="65"/>
      <c r="D19591" s="65"/>
      <c r="E19591" s="65"/>
      <c r="F19591" s="65"/>
      <c r="G19591" s="65"/>
      <c r="H19591" s="113"/>
    </row>
    <row r="19592" spans="1:8">
      <c r="A19592" s="65"/>
      <c r="B19592" s="65"/>
      <c r="C19592" s="65"/>
      <c r="D19592" s="65"/>
      <c r="E19592" s="65"/>
      <c r="F19592" s="65"/>
      <c r="G19592" s="65"/>
      <c r="H19592" s="113"/>
    </row>
    <row r="19593" spans="1:8">
      <c r="A19593" s="65"/>
      <c r="B19593" s="65"/>
      <c r="C19593" s="65"/>
      <c r="D19593" s="65"/>
      <c r="E19593" s="65"/>
      <c r="F19593" s="65"/>
      <c r="G19593" s="65"/>
      <c r="H19593" s="113"/>
    </row>
    <row r="19594" spans="1:8">
      <c r="A19594" s="65"/>
      <c r="B19594" s="65"/>
      <c r="C19594" s="65"/>
      <c r="D19594" s="65"/>
      <c r="E19594" s="65"/>
      <c r="F19594" s="65"/>
      <c r="G19594" s="65"/>
      <c r="H19594" s="113"/>
    </row>
    <row r="19595" spans="1:8">
      <c r="A19595" s="65"/>
      <c r="B19595" s="65"/>
      <c r="C19595" s="65"/>
      <c r="D19595" s="65"/>
      <c r="E19595" s="65"/>
      <c r="F19595" s="65"/>
      <c r="G19595" s="65"/>
      <c r="H19595" s="113"/>
    </row>
    <row r="19596" spans="1:8">
      <c r="A19596" s="65"/>
      <c r="B19596" s="65"/>
      <c r="C19596" s="65"/>
      <c r="D19596" s="65"/>
      <c r="E19596" s="65"/>
      <c r="F19596" s="65"/>
      <c r="G19596" s="65"/>
      <c r="H19596" s="113"/>
    </row>
    <row r="19597" spans="1:8">
      <c r="A19597" s="65"/>
      <c r="B19597" s="65"/>
      <c r="C19597" s="65"/>
      <c r="D19597" s="65"/>
      <c r="E19597" s="65"/>
      <c r="F19597" s="65"/>
      <c r="G19597" s="65"/>
      <c r="H19597" s="113"/>
    </row>
    <row r="19598" spans="1:8">
      <c r="A19598" s="65"/>
      <c r="B19598" s="65"/>
      <c r="C19598" s="65"/>
      <c r="D19598" s="65"/>
      <c r="E19598" s="65"/>
      <c r="F19598" s="65"/>
      <c r="G19598" s="65"/>
      <c r="H19598" s="113"/>
    </row>
    <row r="19599" spans="1:8">
      <c r="A19599" s="65"/>
      <c r="B19599" s="65"/>
      <c r="C19599" s="65"/>
      <c r="D19599" s="65"/>
      <c r="E19599" s="65"/>
      <c r="F19599" s="65"/>
      <c r="G19599" s="65"/>
      <c r="H19599" s="113"/>
    </row>
    <row r="19600" spans="1:8">
      <c r="A19600" s="65"/>
      <c r="B19600" s="65"/>
      <c r="C19600" s="65"/>
      <c r="D19600" s="65"/>
      <c r="E19600" s="65"/>
      <c r="F19600" s="65"/>
      <c r="G19600" s="65"/>
      <c r="H19600" s="113"/>
    </row>
    <row r="19601" spans="1:8">
      <c r="A19601" s="65"/>
      <c r="B19601" s="65"/>
      <c r="C19601" s="65"/>
      <c r="D19601" s="65"/>
      <c r="E19601" s="65"/>
      <c r="F19601" s="65"/>
      <c r="G19601" s="65"/>
      <c r="H19601" s="113"/>
    </row>
    <row r="19602" spans="1:8">
      <c r="A19602" s="65"/>
      <c r="B19602" s="65"/>
      <c r="C19602" s="65"/>
      <c r="D19602" s="65"/>
      <c r="E19602" s="65"/>
      <c r="F19602" s="65"/>
      <c r="G19602" s="65"/>
      <c r="H19602" s="113"/>
    </row>
    <row r="19603" spans="1:8">
      <c r="A19603" s="65"/>
      <c r="B19603" s="65"/>
      <c r="C19603" s="65"/>
      <c r="D19603" s="65"/>
      <c r="E19603" s="65"/>
      <c r="F19603" s="65"/>
      <c r="G19603" s="65"/>
      <c r="H19603" s="113"/>
    </row>
    <row r="19604" spans="1:8">
      <c r="A19604" s="65"/>
      <c r="B19604" s="65"/>
      <c r="C19604" s="65"/>
      <c r="D19604" s="65"/>
      <c r="E19604" s="65"/>
      <c r="F19604" s="65"/>
      <c r="G19604" s="65"/>
      <c r="H19604" s="113"/>
    </row>
    <row r="19605" spans="1:8">
      <c r="A19605" s="65"/>
      <c r="B19605" s="65"/>
      <c r="C19605" s="65"/>
      <c r="D19605" s="65"/>
      <c r="E19605" s="65"/>
      <c r="F19605" s="65"/>
      <c r="G19605" s="65"/>
      <c r="H19605" s="113"/>
    </row>
    <row r="19606" spans="1:8">
      <c r="A19606" s="65"/>
      <c r="B19606" s="65"/>
      <c r="C19606" s="65"/>
      <c r="D19606" s="65"/>
      <c r="E19606" s="65"/>
      <c r="F19606" s="65"/>
      <c r="G19606" s="65"/>
      <c r="H19606" s="113"/>
    </row>
    <row r="19607" spans="1:8">
      <c r="A19607" s="65"/>
      <c r="B19607" s="65"/>
      <c r="C19607" s="65"/>
      <c r="D19607" s="65"/>
      <c r="E19607" s="65"/>
      <c r="F19607" s="65"/>
      <c r="G19607" s="65"/>
      <c r="H19607" s="113"/>
    </row>
    <row r="19608" spans="1:8">
      <c r="A19608" s="65"/>
      <c r="B19608" s="65"/>
      <c r="C19608" s="65"/>
      <c r="D19608" s="65"/>
      <c r="E19608" s="65"/>
      <c r="F19608" s="65"/>
      <c r="G19608" s="65"/>
      <c r="H19608" s="113"/>
    </row>
    <row r="19609" spans="1:8">
      <c r="A19609" s="65"/>
      <c r="B19609" s="65"/>
      <c r="C19609" s="65"/>
      <c r="D19609" s="65"/>
      <c r="E19609" s="65"/>
      <c r="F19609" s="65"/>
      <c r="G19609" s="65"/>
      <c r="H19609" s="113"/>
    </row>
    <row r="19610" spans="1:8">
      <c r="A19610" s="65"/>
      <c r="B19610" s="65"/>
      <c r="C19610" s="65"/>
      <c r="D19610" s="65"/>
      <c r="E19610" s="65"/>
      <c r="F19610" s="65"/>
      <c r="G19610" s="65"/>
      <c r="H19610" s="113"/>
    </row>
    <row r="19611" spans="1:8">
      <c r="A19611" s="65"/>
      <c r="B19611" s="65"/>
      <c r="C19611" s="65"/>
      <c r="D19611" s="65"/>
      <c r="E19611" s="65"/>
      <c r="F19611" s="65"/>
      <c r="G19611" s="65"/>
      <c r="H19611" s="113"/>
    </row>
    <row r="19612" spans="1:8">
      <c r="A19612" s="65"/>
      <c r="B19612" s="65"/>
      <c r="C19612" s="65"/>
      <c r="D19612" s="65"/>
      <c r="E19612" s="65"/>
      <c r="F19612" s="65"/>
      <c r="G19612" s="65"/>
      <c r="H19612" s="113"/>
    </row>
    <row r="19613" spans="1:8">
      <c r="A19613" s="65"/>
      <c r="B19613" s="65"/>
      <c r="C19613" s="65"/>
      <c r="D19613" s="65"/>
      <c r="E19613" s="65"/>
      <c r="F19613" s="65"/>
      <c r="G19613" s="65"/>
      <c r="H19613" s="113"/>
    </row>
    <row r="19614" spans="1:8">
      <c r="A19614" s="65"/>
      <c r="B19614" s="65"/>
      <c r="C19614" s="65"/>
      <c r="D19614" s="65"/>
      <c r="E19614" s="65"/>
      <c r="F19614" s="65"/>
      <c r="G19614" s="65"/>
      <c r="H19614" s="113"/>
    </row>
    <row r="19615" spans="1:8">
      <c r="A19615" s="65"/>
      <c r="B19615" s="65"/>
      <c r="C19615" s="65"/>
      <c r="D19615" s="65"/>
      <c r="E19615" s="65"/>
      <c r="F19615" s="65"/>
      <c r="G19615" s="65"/>
      <c r="H19615" s="113"/>
    </row>
    <row r="19616" spans="1:8">
      <c r="A19616" s="65"/>
      <c r="B19616" s="65"/>
      <c r="C19616" s="65"/>
      <c r="D19616" s="65"/>
      <c r="E19616" s="65"/>
      <c r="F19616" s="65"/>
      <c r="G19616" s="65"/>
      <c r="H19616" s="113"/>
    </row>
    <row r="19617" spans="1:8">
      <c r="A19617" s="65"/>
      <c r="B19617" s="65"/>
      <c r="C19617" s="65"/>
      <c r="D19617" s="65"/>
      <c r="E19617" s="65"/>
      <c r="F19617" s="65"/>
      <c r="G19617" s="65"/>
      <c r="H19617" s="113"/>
    </row>
    <row r="19618" spans="1:8">
      <c r="A19618" s="65"/>
      <c r="B19618" s="65"/>
      <c r="C19618" s="65"/>
      <c r="D19618" s="65"/>
      <c r="E19618" s="65"/>
      <c r="F19618" s="65"/>
      <c r="G19618" s="65"/>
      <c r="H19618" s="113"/>
    </row>
    <row r="19619" spans="1:8">
      <c r="A19619" s="65"/>
      <c r="B19619" s="65"/>
      <c r="C19619" s="65"/>
      <c r="D19619" s="65"/>
      <c r="E19619" s="65"/>
      <c r="F19619" s="65"/>
      <c r="G19619" s="65"/>
      <c r="H19619" s="113"/>
    </row>
    <row r="19620" spans="1:8">
      <c r="A19620" s="65"/>
      <c r="B19620" s="65"/>
      <c r="C19620" s="65"/>
      <c r="D19620" s="65"/>
      <c r="E19620" s="65"/>
      <c r="F19620" s="65"/>
      <c r="G19620" s="65"/>
      <c r="H19620" s="113"/>
    </row>
    <row r="19621" spans="1:8">
      <c r="A19621" s="65"/>
      <c r="B19621" s="65"/>
      <c r="C19621" s="65"/>
      <c r="D19621" s="65"/>
      <c r="E19621" s="65"/>
      <c r="F19621" s="65"/>
      <c r="G19621" s="65"/>
      <c r="H19621" s="113"/>
    </row>
    <row r="19622" spans="1:8">
      <c r="A19622" s="65"/>
      <c r="B19622" s="65"/>
      <c r="C19622" s="65"/>
      <c r="D19622" s="65"/>
      <c r="E19622" s="65"/>
      <c r="F19622" s="65"/>
      <c r="G19622" s="65"/>
      <c r="H19622" s="113"/>
    </row>
    <row r="19623" spans="1:8">
      <c r="A19623" s="65"/>
      <c r="B19623" s="65"/>
      <c r="C19623" s="65"/>
      <c r="D19623" s="65"/>
      <c r="E19623" s="65"/>
      <c r="F19623" s="65"/>
      <c r="G19623" s="65"/>
      <c r="H19623" s="113"/>
    </row>
    <row r="19624" spans="1:8">
      <c r="A19624" s="65"/>
      <c r="B19624" s="65"/>
      <c r="C19624" s="65"/>
      <c r="D19624" s="65"/>
      <c r="E19624" s="65"/>
      <c r="F19624" s="65"/>
      <c r="G19624" s="65"/>
      <c r="H19624" s="113"/>
    </row>
    <row r="19625" spans="1:8">
      <c r="A19625" s="65"/>
      <c r="B19625" s="65"/>
      <c r="C19625" s="65"/>
      <c r="D19625" s="65"/>
      <c r="E19625" s="65"/>
      <c r="F19625" s="65"/>
      <c r="G19625" s="65"/>
      <c r="H19625" s="113"/>
    </row>
    <row r="19626" spans="1:8">
      <c r="A19626" s="65"/>
      <c r="B19626" s="65"/>
      <c r="C19626" s="65"/>
      <c r="D19626" s="65"/>
      <c r="E19626" s="65"/>
      <c r="F19626" s="65"/>
      <c r="G19626" s="65"/>
      <c r="H19626" s="113"/>
    </row>
    <row r="19627" spans="1:8">
      <c r="A19627" s="65"/>
      <c r="B19627" s="65"/>
      <c r="C19627" s="65"/>
      <c r="D19627" s="65"/>
      <c r="E19627" s="65"/>
      <c r="F19627" s="65"/>
      <c r="G19627" s="65"/>
      <c r="H19627" s="113"/>
    </row>
    <row r="19628" spans="1:8">
      <c r="A19628" s="65"/>
      <c r="B19628" s="65"/>
      <c r="C19628" s="65"/>
      <c r="D19628" s="65"/>
      <c r="E19628" s="65"/>
      <c r="F19628" s="65"/>
      <c r="G19628" s="65"/>
      <c r="H19628" s="113"/>
    </row>
    <row r="19629" spans="1:8">
      <c r="A19629" s="65"/>
      <c r="B19629" s="65"/>
      <c r="C19629" s="65"/>
      <c r="D19629" s="65"/>
      <c r="E19629" s="65"/>
      <c r="F19629" s="65"/>
      <c r="G19629" s="65"/>
      <c r="H19629" s="113"/>
    </row>
    <row r="19630" spans="1:8">
      <c r="A19630" s="65"/>
      <c r="B19630" s="65"/>
      <c r="C19630" s="65"/>
      <c r="D19630" s="65"/>
      <c r="E19630" s="65"/>
      <c r="F19630" s="65"/>
      <c r="G19630" s="65"/>
      <c r="H19630" s="113"/>
    </row>
    <row r="19631" spans="1:8">
      <c r="A19631" s="65"/>
      <c r="B19631" s="65"/>
      <c r="C19631" s="65"/>
      <c r="D19631" s="65"/>
      <c r="E19631" s="65"/>
      <c r="F19631" s="65"/>
      <c r="G19631" s="65"/>
      <c r="H19631" s="113"/>
    </row>
    <row r="19632" spans="1:8">
      <c r="A19632" s="65"/>
      <c r="B19632" s="65"/>
      <c r="C19632" s="65"/>
      <c r="D19632" s="65"/>
      <c r="E19632" s="65"/>
      <c r="F19632" s="65"/>
      <c r="G19632" s="65"/>
      <c r="H19632" s="113"/>
    </row>
    <row r="19633" spans="1:8">
      <c r="A19633" s="65"/>
      <c r="B19633" s="65"/>
      <c r="C19633" s="65"/>
      <c r="D19633" s="65"/>
      <c r="E19633" s="65"/>
      <c r="F19633" s="65"/>
      <c r="G19633" s="65"/>
      <c r="H19633" s="113"/>
    </row>
    <row r="19634" spans="1:8">
      <c r="A19634" s="65"/>
      <c r="B19634" s="65"/>
      <c r="C19634" s="65"/>
      <c r="D19634" s="65"/>
      <c r="E19634" s="65"/>
      <c r="F19634" s="65"/>
      <c r="G19634" s="65"/>
      <c r="H19634" s="113"/>
    </row>
    <row r="19635" spans="1:8">
      <c r="A19635" s="65"/>
      <c r="B19635" s="65"/>
      <c r="C19635" s="65"/>
      <c r="D19635" s="65"/>
      <c r="E19635" s="65"/>
      <c r="F19635" s="65"/>
      <c r="G19635" s="65"/>
      <c r="H19635" s="113"/>
    </row>
    <row r="19636" spans="1:8">
      <c r="A19636" s="65"/>
      <c r="B19636" s="65"/>
      <c r="C19636" s="65"/>
      <c r="D19636" s="65"/>
      <c r="E19636" s="65"/>
      <c r="F19636" s="65"/>
      <c r="G19636" s="65"/>
      <c r="H19636" s="113"/>
    </row>
    <row r="19637" spans="1:8">
      <c r="A19637" s="65"/>
      <c r="B19637" s="65"/>
      <c r="C19637" s="65"/>
      <c r="D19637" s="65"/>
      <c r="E19637" s="65"/>
      <c r="F19637" s="65"/>
      <c r="G19637" s="65"/>
      <c r="H19637" s="113"/>
    </row>
    <row r="19638" spans="1:8">
      <c r="A19638" s="65"/>
      <c r="B19638" s="65"/>
      <c r="C19638" s="65"/>
      <c r="D19638" s="65"/>
      <c r="E19638" s="65"/>
      <c r="F19638" s="65"/>
      <c r="G19638" s="65"/>
      <c r="H19638" s="113"/>
    </row>
    <row r="19639" spans="1:8">
      <c r="A19639" s="65"/>
      <c r="B19639" s="65"/>
      <c r="C19639" s="65"/>
      <c r="D19639" s="65"/>
      <c r="E19639" s="65"/>
      <c r="F19639" s="65"/>
      <c r="G19639" s="65"/>
      <c r="H19639" s="113"/>
    </row>
    <row r="19640" spans="1:8">
      <c r="A19640" s="65"/>
      <c r="B19640" s="65"/>
      <c r="C19640" s="65"/>
      <c r="D19640" s="65"/>
      <c r="E19640" s="65"/>
      <c r="F19640" s="65"/>
      <c r="G19640" s="65"/>
      <c r="H19640" s="113"/>
    </row>
    <row r="19641" spans="1:8">
      <c r="A19641" s="65"/>
      <c r="B19641" s="65"/>
      <c r="C19641" s="65"/>
      <c r="D19641" s="65"/>
      <c r="E19641" s="65"/>
      <c r="F19641" s="65"/>
      <c r="G19641" s="65"/>
      <c r="H19641" s="113"/>
    </row>
    <row r="19642" spans="1:8">
      <c r="A19642" s="65"/>
      <c r="B19642" s="65"/>
      <c r="C19642" s="65"/>
      <c r="D19642" s="65"/>
      <c r="E19642" s="65"/>
      <c r="F19642" s="65"/>
      <c r="G19642" s="65"/>
      <c r="H19642" s="113"/>
    </row>
    <row r="19643" spans="1:8">
      <c r="A19643" s="65"/>
      <c r="B19643" s="65"/>
      <c r="C19643" s="65"/>
      <c r="D19643" s="65"/>
      <c r="E19643" s="65"/>
      <c r="F19643" s="65"/>
      <c r="G19643" s="65"/>
      <c r="H19643" s="113"/>
    </row>
    <row r="19644" spans="1:8">
      <c r="A19644" s="65"/>
      <c r="B19644" s="65"/>
      <c r="C19644" s="65"/>
      <c r="D19644" s="65"/>
      <c r="E19644" s="65"/>
      <c r="F19644" s="65"/>
      <c r="G19644" s="65"/>
      <c r="H19644" s="113"/>
    </row>
    <row r="19645" spans="1:8">
      <c r="A19645" s="65"/>
      <c r="B19645" s="65"/>
      <c r="C19645" s="65"/>
      <c r="D19645" s="65"/>
      <c r="E19645" s="65"/>
      <c r="F19645" s="65"/>
      <c r="G19645" s="65"/>
      <c r="H19645" s="113"/>
    </row>
    <row r="19646" spans="1:8">
      <c r="A19646" s="65"/>
      <c r="B19646" s="65"/>
      <c r="C19646" s="65"/>
      <c r="D19646" s="65"/>
      <c r="E19646" s="65"/>
      <c r="F19646" s="65"/>
      <c r="G19646" s="65"/>
      <c r="H19646" s="113"/>
    </row>
    <row r="19647" spans="1:8">
      <c r="A19647" s="65"/>
      <c r="B19647" s="65"/>
      <c r="C19647" s="65"/>
      <c r="D19647" s="65"/>
      <c r="E19647" s="65"/>
      <c r="F19647" s="65"/>
      <c r="G19647" s="65"/>
      <c r="H19647" s="113"/>
    </row>
    <row r="19648" spans="1:8">
      <c r="A19648" s="65"/>
      <c r="B19648" s="65"/>
      <c r="C19648" s="65"/>
      <c r="D19648" s="65"/>
      <c r="E19648" s="65"/>
      <c r="F19648" s="65"/>
      <c r="G19648" s="65"/>
      <c r="H19648" s="113"/>
    </row>
    <row r="19649" spans="1:8">
      <c r="A19649" s="65"/>
      <c r="B19649" s="65"/>
      <c r="C19649" s="65"/>
      <c r="D19649" s="65"/>
      <c r="E19649" s="65"/>
      <c r="F19649" s="65"/>
      <c r="G19649" s="65"/>
      <c r="H19649" s="113"/>
    </row>
    <row r="19650" spans="1:8">
      <c r="A19650" s="65"/>
      <c r="B19650" s="65"/>
      <c r="C19650" s="65"/>
      <c r="D19650" s="65"/>
      <c r="E19650" s="65"/>
      <c r="F19650" s="65"/>
      <c r="G19650" s="65"/>
      <c r="H19650" s="113"/>
    </row>
    <row r="19651" spans="1:8">
      <c r="A19651" s="65"/>
      <c r="B19651" s="65"/>
      <c r="C19651" s="65"/>
      <c r="D19651" s="65"/>
      <c r="E19651" s="65"/>
      <c r="F19651" s="65"/>
      <c r="G19651" s="65"/>
      <c r="H19651" s="113"/>
    </row>
    <row r="19652" spans="1:8">
      <c r="A19652" s="65"/>
      <c r="B19652" s="65"/>
      <c r="C19652" s="65"/>
      <c r="D19652" s="65"/>
      <c r="E19652" s="65"/>
      <c r="F19652" s="65"/>
      <c r="G19652" s="65"/>
      <c r="H19652" s="113"/>
    </row>
    <row r="19653" spans="1:8">
      <c r="A19653" s="65"/>
      <c r="B19653" s="65"/>
      <c r="C19653" s="65"/>
      <c r="D19653" s="65"/>
      <c r="E19653" s="65"/>
      <c r="F19653" s="65"/>
      <c r="G19653" s="65"/>
      <c r="H19653" s="113"/>
    </row>
    <row r="19654" spans="1:8">
      <c r="A19654" s="65"/>
      <c r="B19654" s="65"/>
      <c r="C19654" s="65"/>
      <c r="D19654" s="65"/>
      <c r="E19654" s="65"/>
      <c r="F19654" s="65"/>
      <c r="G19654" s="65"/>
      <c r="H19654" s="113"/>
    </row>
    <row r="19655" spans="1:8">
      <c r="A19655" s="65"/>
      <c r="B19655" s="65"/>
      <c r="C19655" s="65"/>
      <c r="D19655" s="65"/>
      <c r="E19655" s="65"/>
      <c r="F19655" s="65"/>
      <c r="G19655" s="65"/>
      <c r="H19655" s="113"/>
    </row>
    <row r="19656" spans="1:8">
      <c r="A19656" s="65"/>
      <c r="B19656" s="65"/>
      <c r="C19656" s="65"/>
      <c r="D19656" s="65"/>
      <c r="E19656" s="65"/>
      <c r="F19656" s="65"/>
      <c r="G19656" s="65"/>
      <c r="H19656" s="113"/>
    </row>
    <row r="19657" spans="1:8">
      <c r="A19657" s="65"/>
      <c r="B19657" s="65"/>
      <c r="C19657" s="65"/>
      <c r="D19657" s="65"/>
      <c r="E19657" s="65"/>
      <c r="F19657" s="65"/>
      <c r="G19657" s="65"/>
      <c r="H19657" s="113"/>
    </row>
    <row r="19658" spans="1:8">
      <c r="A19658" s="65"/>
      <c r="B19658" s="65"/>
      <c r="C19658" s="65"/>
      <c r="D19658" s="65"/>
      <c r="E19658" s="65"/>
      <c r="F19658" s="65"/>
      <c r="G19658" s="65"/>
      <c r="H19658" s="113"/>
    </row>
    <row r="19659" spans="1:8">
      <c r="A19659" s="65"/>
      <c r="B19659" s="65"/>
      <c r="C19659" s="65"/>
      <c r="D19659" s="65"/>
      <c r="E19659" s="65"/>
      <c r="F19659" s="65"/>
      <c r="G19659" s="65"/>
      <c r="H19659" s="113"/>
    </row>
    <row r="19660" spans="1:8">
      <c r="A19660" s="65"/>
      <c r="B19660" s="65"/>
      <c r="C19660" s="65"/>
      <c r="D19660" s="65"/>
      <c r="E19660" s="65"/>
      <c r="F19660" s="65"/>
      <c r="G19660" s="65"/>
      <c r="H19660" s="113"/>
    </row>
    <row r="19661" spans="1:8">
      <c r="A19661" s="65"/>
      <c r="B19661" s="65"/>
      <c r="C19661" s="65"/>
      <c r="D19661" s="65"/>
      <c r="E19661" s="65"/>
      <c r="F19661" s="65"/>
      <c r="G19661" s="65"/>
      <c r="H19661" s="113"/>
    </row>
    <row r="19662" spans="1:8">
      <c r="A19662" s="65"/>
      <c r="B19662" s="65"/>
      <c r="C19662" s="65"/>
      <c r="D19662" s="65"/>
      <c r="E19662" s="65"/>
      <c r="F19662" s="65"/>
      <c r="G19662" s="65"/>
      <c r="H19662" s="113"/>
    </row>
    <row r="19663" spans="1:8">
      <c r="A19663" s="65"/>
      <c r="B19663" s="65"/>
      <c r="C19663" s="65"/>
      <c r="D19663" s="65"/>
      <c r="E19663" s="65"/>
      <c r="F19663" s="65"/>
      <c r="G19663" s="65"/>
      <c r="H19663" s="113"/>
    </row>
    <row r="19664" spans="1:8">
      <c r="A19664" s="65"/>
      <c r="B19664" s="65"/>
      <c r="C19664" s="65"/>
      <c r="D19664" s="65"/>
      <c r="E19664" s="65"/>
      <c r="F19664" s="65"/>
      <c r="G19664" s="65"/>
      <c r="H19664" s="113"/>
    </row>
    <row r="19665" spans="1:8">
      <c r="A19665" s="65"/>
      <c r="B19665" s="65"/>
      <c r="C19665" s="65"/>
      <c r="D19665" s="65"/>
      <c r="E19665" s="65"/>
      <c r="F19665" s="65"/>
      <c r="G19665" s="65"/>
      <c r="H19665" s="113"/>
    </row>
    <row r="19666" spans="1:8">
      <c r="A19666" s="65"/>
      <c r="B19666" s="65"/>
      <c r="C19666" s="65"/>
      <c r="D19666" s="65"/>
      <c r="E19666" s="65"/>
      <c r="F19666" s="65"/>
      <c r="G19666" s="65"/>
      <c r="H19666" s="113"/>
    </row>
    <row r="19667" spans="1:8">
      <c r="A19667" s="65"/>
      <c r="B19667" s="65"/>
      <c r="C19667" s="65"/>
      <c r="D19667" s="65"/>
      <c r="E19667" s="65"/>
      <c r="F19667" s="65"/>
      <c r="G19667" s="65"/>
      <c r="H19667" s="113"/>
    </row>
    <row r="19668" spans="1:8">
      <c r="A19668" s="65"/>
      <c r="B19668" s="65"/>
      <c r="C19668" s="65"/>
      <c r="D19668" s="65"/>
      <c r="E19668" s="65"/>
      <c r="F19668" s="65"/>
      <c r="G19668" s="65"/>
      <c r="H19668" s="113"/>
    </row>
    <row r="19669" spans="1:8">
      <c r="A19669" s="65"/>
      <c r="B19669" s="65"/>
      <c r="C19669" s="65"/>
      <c r="D19669" s="65"/>
      <c r="E19669" s="65"/>
      <c r="F19669" s="65"/>
      <c r="G19669" s="65"/>
      <c r="H19669" s="113"/>
    </row>
    <row r="19670" spans="1:8">
      <c r="A19670" s="65"/>
      <c r="B19670" s="65"/>
      <c r="C19670" s="65"/>
      <c r="D19670" s="65"/>
      <c r="E19670" s="65"/>
      <c r="F19670" s="65"/>
      <c r="G19670" s="65"/>
      <c r="H19670" s="113"/>
    </row>
    <row r="19671" spans="1:8">
      <c r="A19671" s="65"/>
      <c r="B19671" s="65"/>
      <c r="C19671" s="65"/>
      <c r="D19671" s="65"/>
      <c r="E19671" s="65"/>
      <c r="F19671" s="65"/>
      <c r="G19671" s="65"/>
      <c r="H19671" s="113"/>
    </row>
    <row r="19672" spans="1:8">
      <c r="A19672" s="65"/>
      <c r="B19672" s="65"/>
      <c r="C19672" s="65"/>
      <c r="D19672" s="65"/>
      <c r="E19672" s="65"/>
      <c r="F19672" s="65"/>
      <c r="G19672" s="65"/>
      <c r="H19672" s="113"/>
    </row>
    <row r="19673" spans="1:8">
      <c r="A19673" s="65"/>
      <c r="B19673" s="65"/>
      <c r="C19673" s="65"/>
      <c r="D19673" s="65"/>
      <c r="E19673" s="65"/>
      <c r="F19673" s="65"/>
      <c r="G19673" s="65"/>
      <c r="H19673" s="113"/>
    </row>
    <row r="19674" spans="1:8">
      <c r="A19674" s="65"/>
      <c r="B19674" s="65"/>
      <c r="C19674" s="65"/>
      <c r="D19674" s="65"/>
      <c r="E19674" s="65"/>
      <c r="F19674" s="65"/>
      <c r="G19674" s="65"/>
      <c r="H19674" s="113"/>
    </row>
    <row r="19675" spans="1:8">
      <c r="A19675" s="65"/>
      <c r="B19675" s="65"/>
      <c r="C19675" s="65"/>
      <c r="D19675" s="65"/>
      <c r="E19675" s="65"/>
      <c r="F19675" s="65"/>
      <c r="G19675" s="65"/>
      <c r="H19675" s="113"/>
    </row>
    <row r="19676" spans="1:8">
      <c r="A19676" s="65"/>
      <c r="B19676" s="65"/>
      <c r="C19676" s="65"/>
      <c r="D19676" s="65"/>
      <c r="E19676" s="65"/>
      <c r="F19676" s="65"/>
      <c r="G19676" s="65"/>
      <c r="H19676" s="113"/>
    </row>
    <row r="19677" spans="1:8">
      <c r="A19677" s="65"/>
      <c r="B19677" s="65"/>
      <c r="C19677" s="65"/>
      <c r="D19677" s="65"/>
      <c r="E19677" s="65"/>
      <c r="F19677" s="65"/>
      <c r="G19677" s="65"/>
      <c r="H19677" s="113"/>
    </row>
    <row r="19678" spans="1:8">
      <c r="A19678" s="65"/>
      <c r="B19678" s="65"/>
      <c r="C19678" s="65"/>
      <c r="D19678" s="65"/>
      <c r="E19678" s="65"/>
      <c r="F19678" s="65"/>
      <c r="G19678" s="65"/>
      <c r="H19678" s="113"/>
    </row>
    <row r="19679" spans="1:8">
      <c r="A19679" s="65"/>
      <c r="B19679" s="65"/>
      <c r="C19679" s="65"/>
      <c r="D19679" s="65"/>
      <c r="E19679" s="65"/>
      <c r="F19679" s="65"/>
      <c r="G19679" s="65"/>
      <c r="H19679" s="113"/>
    </row>
    <row r="19680" spans="1:8">
      <c r="A19680" s="65"/>
      <c r="B19680" s="65"/>
      <c r="C19680" s="65"/>
      <c r="D19680" s="65"/>
      <c r="E19680" s="65"/>
      <c r="F19680" s="65"/>
      <c r="G19680" s="65"/>
      <c r="H19680" s="113"/>
    </row>
    <row r="19681" spans="1:8">
      <c r="A19681" s="65"/>
      <c r="B19681" s="65"/>
      <c r="C19681" s="65"/>
      <c r="D19681" s="65"/>
      <c r="E19681" s="65"/>
      <c r="F19681" s="65"/>
      <c r="G19681" s="65"/>
      <c r="H19681" s="113"/>
    </row>
    <row r="19682" spans="1:8">
      <c r="A19682" s="65"/>
      <c r="B19682" s="65"/>
      <c r="C19682" s="65"/>
      <c r="D19682" s="65"/>
      <c r="E19682" s="65"/>
      <c r="F19682" s="65"/>
      <c r="G19682" s="65"/>
      <c r="H19682" s="113"/>
    </row>
    <row r="19683" spans="1:8">
      <c r="A19683" s="65"/>
      <c r="B19683" s="65"/>
      <c r="C19683" s="65"/>
      <c r="D19683" s="65"/>
      <c r="E19683" s="65"/>
      <c r="F19683" s="65"/>
      <c r="G19683" s="65"/>
      <c r="H19683" s="113"/>
    </row>
    <row r="19684" spans="1:8">
      <c r="A19684" s="65"/>
      <c r="B19684" s="65"/>
      <c r="C19684" s="65"/>
      <c r="D19684" s="65"/>
      <c r="E19684" s="65"/>
      <c r="F19684" s="65"/>
      <c r="G19684" s="65"/>
      <c r="H19684" s="113"/>
    </row>
    <row r="19685" spans="1:8">
      <c r="A19685" s="65"/>
      <c r="B19685" s="65"/>
      <c r="C19685" s="65"/>
      <c r="D19685" s="65"/>
      <c r="E19685" s="65"/>
      <c r="F19685" s="65"/>
      <c r="G19685" s="65"/>
      <c r="H19685" s="113"/>
    </row>
    <row r="19686" spans="1:8">
      <c r="A19686" s="65"/>
      <c r="B19686" s="65"/>
      <c r="C19686" s="65"/>
      <c r="D19686" s="65"/>
      <c r="E19686" s="65"/>
      <c r="F19686" s="65"/>
      <c r="G19686" s="65"/>
      <c r="H19686" s="113"/>
    </row>
    <row r="19687" spans="1:8">
      <c r="A19687" s="65"/>
      <c r="B19687" s="65"/>
      <c r="C19687" s="65"/>
      <c r="D19687" s="65"/>
      <c r="E19687" s="65"/>
      <c r="F19687" s="65"/>
      <c r="G19687" s="65"/>
      <c r="H19687" s="113"/>
    </row>
    <row r="19688" spans="1:8">
      <c r="A19688" s="65"/>
      <c r="B19688" s="65"/>
      <c r="C19688" s="65"/>
      <c r="D19688" s="65"/>
      <c r="E19688" s="65"/>
      <c r="F19688" s="65"/>
      <c r="G19688" s="65"/>
      <c r="H19688" s="113"/>
    </row>
    <row r="19689" spans="1:8">
      <c r="A19689" s="65"/>
      <c r="B19689" s="65"/>
      <c r="C19689" s="65"/>
      <c r="D19689" s="65"/>
      <c r="E19689" s="65"/>
      <c r="F19689" s="65"/>
      <c r="G19689" s="65"/>
      <c r="H19689" s="113"/>
    </row>
    <row r="19690" spans="1:8">
      <c r="A19690" s="65"/>
      <c r="B19690" s="65"/>
      <c r="C19690" s="65"/>
      <c r="D19690" s="65"/>
      <c r="E19690" s="65"/>
      <c r="F19690" s="65"/>
      <c r="G19690" s="65"/>
      <c r="H19690" s="113"/>
    </row>
    <row r="19691" spans="1:8">
      <c r="A19691" s="65"/>
      <c r="B19691" s="65"/>
      <c r="C19691" s="65"/>
      <c r="D19691" s="65"/>
      <c r="E19691" s="65"/>
      <c r="F19691" s="65"/>
      <c r="G19691" s="65"/>
      <c r="H19691" s="113"/>
    </row>
    <row r="19692" spans="1:8">
      <c r="A19692" s="65"/>
      <c r="B19692" s="65"/>
      <c r="C19692" s="65"/>
      <c r="D19692" s="65"/>
      <c r="E19692" s="65"/>
      <c r="F19692" s="65"/>
      <c r="G19692" s="65"/>
      <c r="H19692" s="113"/>
    </row>
    <row r="19693" spans="1:8">
      <c r="A19693" s="65"/>
      <c r="B19693" s="65"/>
      <c r="C19693" s="65"/>
      <c r="D19693" s="65"/>
      <c r="E19693" s="65"/>
      <c r="F19693" s="65"/>
      <c r="G19693" s="65"/>
      <c r="H19693" s="113"/>
    </row>
    <row r="19694" spans="1:8">
      <c r="A19694" s="65"/>
      <c r="B19694" s="65"/>
      <c r="C19694" s="65"/>
      <c r="D19694" s="65"/>
      <c r="E19694" s="65"/>
      <c r="F19694" s="65"/>
      <c r="G19694" s="65"/>
      <c r="H19694" s="113"/>
    </row>
    <row r="19695" spans="1:8">
      <c r="A19695" s="65"/>
      <c r="B19695" s="65"/>
      <c r="C19695" s="65"/>
      <c r="D19695" s="65"/>
      <c r="E19695" s="65"/>
      <c r="F19695" s="65"/>
      <c r="G19695" s="65"/>
      <c r="H19695" s="113"/>
    </row>
    <row r="19696" spans="1:8">
      <c r="A19696" s="65"/>
      <c r="B19696" s="65"/>
      <c r="C19696" s="65"/>
      <c r="D19696" s="65"/>
      <c r="E19696" s="65"/>
      <c r="F19696" s="65"/>
      <c r="G19696" s="65"/>
      <c r="H19696" s="113"/>
    </row>
    <row r="19697" spans="1:8">
      <c r="A19697" s="65"/>
      <c r="B19697" s="65"/>
      <c r="C19697" s="65"/>
      <c r="D19697" s="65"/>
      <c r="E19697" s="65"/>
      <c r="F19697" s="65"/>
      <c r="G19697" s="65"/>
      <c r="H19697" s="113"/>
    </row>
    <row r="19698" spans="1:8">
      <c r="A19698" s="65"/>
      <c r="B19698" s="65"/>
      <c r="C19698" s="65"/>
      <c r="D19698" s="65"/>
      <c r="E19698" s="65"/>
      <c r="F19698" s="65"/>
      <c r="G19698" s="65"/>
      <c r="H19698" s="113"/>
    </row>
    <row r="19699" spans="1:8">
      <c r="A19699" s="65"/>
      <c r="B19699" s="65"/>
      <c r="C19699" s="65"/>
      <c r="D19699" s="65"/>
      <c r="E19699" s="65"/>
      <c r="F19699" s="65"/>
      <c r="G19699" s="65"/>
      <c r="H19699" s="113"/>
    </row>
    <row r="19700" spans="1:8">
      <c r="A19700" s="65"/>
      <c r="B19700" s="65"/>
      <c r="C19700" s="65"/>
      <c r="D19700" s="65"/>
      <c r="E19700" s="65"/>
      <c r="F19700" s="65"/>
      <c r="G19700" s="65"/>
      <c r="H19700" s="113"/>
    </row>
    <row r="19701" spans="1:8">
      <c r="A19701" s="65"/>
      <c r="B19701" s="65"/>
      <c r="C19701" s="65"/>
      <c r="D19701" s="65"/>
      <c r="E19701" s="65"/>
      <c r="F19701" s="65"/>
      <c r="G19701" s="65"/>
      <c r="H19701" s="113"/>
    </row>
    <row r="19702" spans="1:8">
      <c r="A19702" s="65"/>
      <c r="B19702" s="65"/>
      <c r="C19702" s="65"/>
      <c r="D19702" s="65"/>
      <c r="E19702" s="65"/>
      <c r="F19702" s="65"/>
      <c r="G19702" s="65"/>
      <c r="H19702" s="113"/>
    </row>
    <row r="19703" spans="1:8">
      <c r="A19703" s="65"/>
      <c r="B19703" s="65"/>
      <c r="C19703" s="65"/>
      <c r="D19703" s="65"/>
      <c r="E19703" s="65"/>
      <c r="F19703" s="65"/>
      <c r="G19703" s="65"/>
      <c r="H19703" s="113"/>
    </row>
    <row r="19704" spans="1:8">
      <c r="A19704" s="65"/>
      <c r="B19704" s="65"/>
      <c r="C19704" s="65"/>
      <c r="D19704" s="65"/>
      <c r="E19704" s="65"/>
      <c r="F19704" s="65"/>
      <c r="G19704" s="65"/>
      <c r="H19704" s="113"/>
    </row>
    <row r="19705" spans="1:8">
      <c r="A19705" s="65"/>
      <c r="B19705" s="65"/>
      <c r="C19705" s="65"/>
      <c r="D19705" s="65"/>
      <c r="E19705" s="65"/>
      <c r="F19705" s="65"/>
      <c r="G19705" s="65"/>
      <c r="H19705" s="113"/>
    </row>
    <row r="19706" spans="1:8">
      <c r="A19706" s="65"/>
      <c r="B19706" s="65"/>
      <c r="C19706" s="65"/>
      <c r="D19706" s="65"/>
      <c r="E19706" s="65"/>
      <c r="F19706" s="65"/>
      <c r="G19706" s="65"/>
      <c r="H19706" s="113"/>
    </row>
    <row r="19707" spans="1:8">
      <c r="A19707" s="65"/>
      <c r="B19707" s="65"/>
      <c r="C19707" s="65"/>
      <c r="D19707" s="65"/>
      <c r="E19707" s="65"/>
      <c r="F19707" s="65"/>
      <c r="G19707" s="65"/>
      <c r="H19707" s="113"/>
    </row>
    <row r="19708" spans="1:8">
      <c r="A19708" s="65"/>
      <c r="B19708" s="65"/>
      <c r="C19708" s="65"/>
      <c r="D19708" s="65"/>
      <c r="E19708" s="65"/>
      <c r="F19708" s="65"/>
      <c r="G19708" s="65"/>
      <c r="H19708" s="113"/>
    </row>
    <row r="19709" spans="1:8">
      <c r="A19709" s="65"/>
      <c r="B19709" s="65"/>
      <c r="C19709" s="65"/>
      <c r="D19709" s="65"/>
      <c r="E19709" s="65"/>
      <c r="F19709" s="65"/>
      <c r="G19709" s="65"/>
      <c r="H19709" s="113"/>
    </row>
    <row r="19710" spans="1:8">
      <c r="A19710" s="65"/>
      <c r="B19710" s="65"/>
      <c r="C19710" s="65"/>
      <c r="D19710" s="65"/>
      <c r="E19710" s="65"/>
      <c r="F19710" s="65"/>
      <c r="G19710" s="65"/>
      <c r="H19710" s="113"/>
    </row>
    <row r="19711" spans="1:8">
      <c r="A19711" s="65"/>
      <c r="B19711" s="65"/>
      <c r="C19711" s="65"/>
      <c r="D19711" s="65"/>
      <c r="E19711" s="65"/>
      <c r="F19711" s="65"/>
      <c r="G19711" s="65"/>
      <c r="H19711" s="113"/>
    </row>
    <row r="19712" spans="1:8">
      <c r="A19712" s="65"/>
      <c r="B19712" s="65"/>
      <c r="C19712" s="65"/>
      <c r="D19712" s="65"/>
      <c r="E19712" s="65"/>
      <c r="F19712" s="65"/>
      <c r="G19712" s="65"/>
      <c r="H19712" s="113"/>
    </row>
    <row r="19713" spans="1:8">
      <c r="A19713" s="65"/>
      <c r="B19713" s="65"/>
      <c r="C19713" s="65"/>
      <c r="D19713" s="65"/>
      <c r="E19713" s="65"/>
      <c r="F19713" s="65"/>
      <c r="G19713" s="65"/>
      <c r="H19713" s="113"/>
    </row>
    <row r="19714" spans="1:8">
      <c r="A19714" s="65"/>
      <c r="B19714" s="65"/>
      <c r="C19714" s="65"/>
      <c r="D19714" s="65"/>
      <c r="E19714" s="65"/>
      <c r="F19714" s="65"/>
      <c r="G19714" s="65"/>
      <c r="H19714" s="113"/>
    </row>
    <row r="19715" spans="1:8">
      <c r="A19715" s="65"/>
      <c r="B19715" s="65"/>
      <c r="C19715" s="65"/>
      <c r="D19715" s="65"/>
      <c r="E19715" s="65"/>
      <c r="F19715" s="65"/>
      <c r="G19715" s="65"/>
      <c r="H19715" s="113"/>
    </row>
    <row r="19716" spans="1:8">
      <c r="A19716" s="65"/>
      <c r="B19716" s="65"/>
      <c r="C19716" s="65"/>
      <c r="D19716" s="65"/>
      <c r="E19716" s="65"/>
      <c r="F19716" s="65"/>
      <c r="G19716" s="65"/>
      <c r="H19716" s="113"/>
    </row>
    <row r="19717" spans="1:8">
      <c r="A19717" s="65"/>
      <c r="B19717" s="65"/>
      <c r="C19717" s="65"/>
      <c r="D19717" s="65"/>
      <c r="E19717" s="65"/>
      <c r="F19717" s="65"/>
      <c r="G19717" s="65"/>
      <c r="H19717" s="113"/>
    </row>
    <row r="19718" spans="1:8">
      <c r="A19718" s="65"/>
      <c r="B19718" s="65"/>
      <c r="C19718" s="65"/>
      <c r="D19718" s="65"/>
      <c r="E19718" s="65"/>
      <c r="F19718" s="65"/>
      <c r="G19718" s="65"/>
      <c r="H19718" s="113"/>
    </row>
    <row r="19719" spans="1:8">
      <c r="A19719" s="65"/>
      <c r="B19719" s="65"/>
      <c r="C19719" s="65"/>
      <c r="D19719" s="65"/>
      <c r="E19719" s="65"/>
      <c r="F19719" s="65"/>
      <c r="G19719" s="65"/>
      <c r="H19719" s="113"/>
    </row>
    <row r="19720" spans="1:8">
      <c r="A19720" s="65"/>
      <c r="B19720" s="65"/>
      <c r="C19720" s="65"/>
      <c r="D19720" s="65"/>
      <c r="E19720" s="65"/>
      <c r="F19720" s="65"/>
      <c r="G19720" s="65"/>
      <c r="H19720" s="113"/>
    </row>
    <row r="19721" spans="1:8">
      <c r="A19721" s="65"/>
      <c r="B19721" s="65"/>
      <c r="C19721" s="65"/>
      <c r="D19721" s="65"/>
      <c r="E19721" s="65"/>
      <c r="F19721" s="65"/>
      <c r="G19721" s="65"/>
      <c r="H19721" s="113"/>
    </row>
    <row r="19722" spans="1:8">
      <c r="A19722" s="65"/>
      <c r="B19722" s="65"/>
      <c r="C19722" s="65"/>
      <c r="D19722" s="65"/>
      <c r="E19722" s="65"/>
      <c r="F19722" s="65"/>
      <c r="G19722" s="65"/>
      <c r="H19722" s="113"/>
    </row>
    <row r="19723" spans="1:8">
      <c r="A19723" s="65"/>
      <c r="B19723" s="65"/>
      <c r="C19723" s="65"/>
      <c r="D19723" s="65"/>
      <c r="E19723" s="65"/>
      <c r="F19723" s="65"/>
      <c r="G19723" s="65"/>
      <c r="H19723" s="113"/>
    </row>
    <row r="19724" spans="1:8">
      <c r="A19724" s="65"/>
      <c r="B19724" s="65"/>
      <c r="C19724" s="65"/>
      <c r="D19724" s="65"/>
      <c r="E19724" s="65"/>
      <c r="F19724" s="65"/>
      <c r="G19724" s="65"/>
      <c r="H19724" s="113"/>
    </row>
    <row r="19725" spans="1:8">
      <c r="A19725" s="65"/>
      <c r="B19725" s="65"/>
      <c r="C19725" s="65"/>
      <c r="D19725" s="65"/>
      <c r="E19725" s="65"/>
      <c r="F19725" s="65"/>
      <c r="G19725" s="65"/>
      <c r="H19725" s="113"/>
    </row>
    <row r="19726" spans="1:8">
      <c r="A19726" s="65"/>
      <c r="B19726" s="65"/>
      <c r="C19726" s="65"/>
      <c r="D19726" s="65"/>
      <c r="E19726" s="65"/>
      <c r="F19726" s="65"/>
      <c r="G19726" s="65"/>
      <c r="H19726" s="113"/>
    </row>
    <row r="19727" spans="1:8">
      <c r="A19727" s="65"/>
      <c r="B19727" s="65"/>
      <c r="C19727" s="65"/>
      <c r="D19727" s="65"/>
      <c r="E19727" s="65"/>
      <c r="F19727" s="65"/>
      <c r="G19727" s="65"/>
      <c r="H19727" s="113"/>
    </row>
    <row r="19728" spans="1:8">
      <c r="A19728" s="65"/>
      <c r="B19728" s="65"/>
      <c r="C19728" s="65"/>
      <c r="D19728" s="65"/>
      <c r="E19728" s="65"/>
      <c r="F19728" s="65"/>
      <c r="G19728" s="65"/>
      <c r="H19728" s="113"/>
    </row>
    <row r="19729" spans="1:8">
      <c r="A19729" s="65"/>
      <c r="B19729" s="65"/>
      <c r="C19729" s="65"/>
      <c r="D19729" s="65"/>
      <c r="E19729" s="65"/>
      <c r="F19729" s="65"/>
      <c r="G19729" s="65"/>
      <c r="H19729" s="113"/>
    </row>
    <row r="19730" spans="1:8">
      <c r="A19730" s="65"/>
      <c r="B19730" s="65"/>
      <c r="C19730" s="65"/>
      <c r="D19730" s="65"/>
      <c r="E19730" s="65"/>
      <c r="F19730" s="65"/>
      <c r="G19730" s="65"/>
      <c r="H19730" s="113"/>
    </row>
    <row r="19731" spans="1:8">
      <c r="A19731" s="65"/>
      <c r="B19731" s="65"/>
      <c r="C19731" s="65"/>
      <c r="D19731" s="65"/>
      <c r="E19731" s="65"/>
      <c r="F19731" s="65"/>
      <c r="G19731" s="65"/>
      <c r="H19731" s="113"/>
    </row>
    <row r="19732" spans="1:8">
      <c r="A19732" s="65"/>
      <c r="B19732" s="65"/>
      <c r="C19732" s="65"/>
      <c r="D19732" s="65"/>
      <c r="E19732" s="65"/>
      <c r="F19732" s="65"/>
      <c r="G19732" s="65"/>
      <c r="H19732" s="113"/>
    </row>
    <row r="19733" spans="1:8">
      <c r="A19733" s="65"/>
      <c r="B19733" s="65"/>
      <c r="C19733" s="65"/>
      <c r="D19733" s="65"/>
      <c r="E19733" s="65"/>
      <c r="F19733" s="65"/>
      <c r="G19733" s="65"/>
      <c r="H19733" s="113"/>
    </row>
    <row r="19734" spans="1:8">
      <c r="A19734" s="65"/>
      <c r="B19734" s="65"/>
      <c r="C19734" s="65"/>
      <c r="D19734" s="65"/>
      <c r="E19734" s="65"/>
      <c r="F19734" s="65"/>
      <c r="G19734" s="65"/>
      <c r="H19734" s="113"/>
    </row>
    <row r="19735" spans="1:8">
      <c r="A19735" s="65"/>
      <c r="B19735" s="65"/>
      <c r="C19735" s="65"/>
      <c r="D19735" s="65"/>
      <c r="E19735" s="65"/>
      <c r="F19735" s="65"/>
      <c r="G19735" s="65"/>
      <c r="H19735" s="113"/>
    </row>
    <row r="19736" spans="1:8">
      <c r="A19736" s="65"/>
      <c r="B19736" s="65"/>
      <c r="C19736" s="65"/>
      <c r="D19736" s="65"/>
      <c r="E19736" s="65"/>
      <c r="F19736" s="65"/>
      <c r="G19736" s="65"/>
      <c r="H19736" s="113"/>
    </row>
    <row r="19737" spans="1:8">
      <c r="A19737" s="65"/>
      <c r="B19737" s="65"/>
      <c r="C19737" s="65"/>
      <c r="D19737" s="65"/>
      <c r="E19737" s="65"/>
      <c r="F19737" s="65"/>
      <c r="G19737" s="65"/>
      <c r="H19737" s="113"/>
    </row>
    <row r="19738" spans="1:8">
      <c r="A19738" s="65"/>
      <c r="B19738" s="65"/>
      <c r="C19738" s="65"/>
      <c r="D19738" s="65"/>
      <c r="E19738" s="65"/>
      <c r="F19738" s="65"/>
      <c r="G19738" s="65"/>
      <c r="H19738" s="113"/>
    </row>
    <row r="19739" spans="1:8">
      <c r="A19739" s="65"/>
      <c r="B19739" s="65"/>
      <c r="C19739" s="65"/>
      <c r="D19739" s="65"/>
      <c r="E19739" s="65"/>
      <c r="F19739" s="65"/>
      <c r="G19739" s="65"/>
      <c r="H19739" s="113"/>
    </row>
    <row r="19740" spans="1:8">
      <c r="A19740" s="65"/>
      <c r="B19740" s="65"/>
      <c r="C19740" s="65"/>
      <c r="D19740" s="65"/>
      <c r="E19740" s="65"/>
      <c r="F19740" s="65"/>
      <c r="G19740" s="65"/>
      <c r="H19740" s="113"/>
    </row>
    <row r="19741" spans="1:8">
      <c r="A19741" s="65"/>
      <c r="B19741" s="65"/>
      <c r="C19741" s="65"/>
      <c r="D19741" s="65"/>
      <c r="E19741" s="65"/>
      <c r="F19741" s="65"/>
      <c r="G19741" s="65"/>
      <c r="H19741" s="113"/>
    </row>
    <row r="19742" spans="1:8">
      <c r="A19742" s="65"/>
      <c r="B19742" s="65"/>
      <c r="C19742" s="65"/>
      <c r="D19742" s="65"/>
      <c r="E19742" s="65"/>
      <c r="F19742" s="65"/>
      <c r="G19742" s="65"/>
      <c r="H19742" s="113"/>
    </row>
    <row r="19743" spans="1:8">
      <c r="A19743" s="65"/>
      <c r="B19743" s="65"/>
      <c r="C19743" s="65"/>
      <c r="D19743" s="65"/>
      <c r="E19743" s="65"/>
      <c r="F19743" s="65"/>
      <c r="G19743" s="65"/>
      <c r="H19743" s="113"/>
    </row>
    <row r="19744" spans="1:8">
      <c r="A19744" s="65"/>
      <c r="B19744" s="65"/>
      <c r="C19744" s="65"/>
      <c r="D19744" s="65"/>
      <c r="E19744" s="65"/>
      <c r="F19744" s="65"/>
      <c r="G19744" s="65"/>
      <c r="H19744" s="113"/>
    </row>
    <row r="19745" spans="1:8">
      <c r="A19745" s="65"/>
      <c r="B19745" s="65"/>
      <c r="C19745" s="65"/>
      <c r="D19745" s="65"/>
      <c r="E19745" s="65"/>
      <c r="F19745" s="65"/>
      <c r="G19745" s="65"/>
      <c r="H19745" s="113"/>
    </row>
    <row r="19746" spans="1:8">
      <c r="A19746" s="65"/>
      <c r="B19746" s="65"/>
      <c r="C19746" s="65"/>
      <c r="D19746" s="65"/>
      <c r="E19746" s="65"/>
      <c r="F19746" s="65"/>
      <c r="G19746" s="65"/>
      <c r="H19746" s="113"/>
    </row>
    <row r="19747" spans="1:8">
      <c r="A19747" s="65"/>
      <c r="B19747" s="65"/>
      <c r="C19747" s="65"/>
      <c r="D19747" s="65"/>
      <c r="E19747" s="65"/>
      <c r="F19747" s="65"/>
      <c r="G19747" s="65"/>
      <c r="H19747" s="113"/>
    </row>
    <row r="19748" spans="1:8">
      <c r="A19748" s="65"/>
      <c r="B19748" s="65"/>
      <c r="C19748" s="65"/>
      <c r="D19748" s="65"/>
      <c r="E19748" s="65"/>
      <c r="F19748" s="65"/>
      <c r="G19748" s="65"/>
      <c r="H19748" s="113"/>
    </row>
    <row r="19749" spans="1:8">
      <c r="A19749" s="65"/>
      <c r="B19749" s="65"/>
      <c r="C19749" s="65"/>
      <c r="D19749" s="65"/>
      <c r="E19749" s="65"/>
      <c r="F19749" s="65"/>
      <c r="G19749" s="65"/>
      <c r="H19749" s="113"/>
    </row>
    <row r="19750" spans="1:8">
      <c r="A19750" s="65"/>
      <c r="B19750" s="65"/>
      <c r="C19750" s="65"/>
      <c r="D19750" s="65"/>
      <c r="E19750" s="65"/>
      <c r="F19750" s="65"/>
      <c r="G19750" s="65"/>
      <c r="H19750" s="113"/>
    </row>
    <row r="19751" spans="1:8">
      <c r="A19751" s="65"/>
      <c r="B19751" s="65"/>
      <c r="C19751" s="65"/>
      <c r="D19751" s="65"/>
      <c r="E19751" s="65"/>
      <c r="F19751" s="65"/>
      <c r="G19751" s="65"/>
      <c r="H19751" s="113"/>
    </row>
    <row r="19752" spans="1:8">
      <c r="A19752" s="65"/>
      <c r="B19752" s="65"/>
      <c r="C19752" s="65"/>
      <c r="D19752" s="65"/>
      <c r="E19752" s="65"/>
      <c r="F19752" s="65"/>
      <c r="G19752" s="65"/>
      <c r="H19752" s="113"/>
    </row>
    <row r="19753" spans="1:8">
      <c r="A19753" s="65"/>
      <c r="B19753" s="65"/>
      <c r="C19753" s="65"/>
      <c r="D19753" s="65"/>
      <c r="E19753" s="65"/>
      <c r="F19753" s="65"/>
      <c r="G19753" s="65"/>
      <c r="H19753" s="113"/>
    </row>
    <row r="19754" spans="1:8">
      <c r="A19754" s="65"/>
      <c r="B19754" s="65"/>
      <c r="C19754" s="65"/>
      <c r="D19754" s="65"/>
      <c r="E19754" s="65"/>
      <c r="F19754" s="65"/>
      <c r="G19754" s="65"/>
      <c r="H19754" s="113"/>
    </row>
    <row r="19755" spans="1:8">
      <c r="A19755" s="65"/>
      <c r="B19755" s="65"/>
      <c r="C19755" s="65"/>
      <c r="D19755" s="65"/>
      <c r="E19755" s="65"/>
      <c r="F19755" s="65"/>
      <c r="G19755" s="65"/>
      <c r="H19755" s="113"/>
    </row>
    <row r="19756" spans="1:8">
      <c r="A19756" s="65"/>
      <c r="B19756" s="65"/>
      <c r="C19756" s="65"/>
      <c r="D19756" s="65"/>
      <c r="E19756" s="65"/>
      <c r="F19756" s="65"/>
      <c r="G19756" s="65"/>
      <c r="H19756" s="113"/>
    </row>
    <row r="19757" spans="1:8">
      <c r="A19757" s="65"/>
      <c r="B19757" s="65"/>
      <c r="C19757" s="65"/>
      <c r="D19757" s="65"/>
      <c r="E19757" s="65"/>
      <c r="F19757" s="65"/>
      <c r="G19757" s="65"/>
      <c r="H19757" s="113"/>
    </row>
    <row r="19758" spans="1:8">
      <c r="A19758" s="65"/>
      <c r="B19758" s="65"/>
      <c r="C19758" s="65"/>
      <c r="D19758" s="65"/>
      <c r="E19758" s="65"/>
      <c r="F19758" s="65"/>
      <c r="G19758" s="65"/>
      <c r="H19758" s="113"/>
    </row>
    <row r="19759" spans="1:8">
      <c r="A19759" s="65"/>
      <c r="B19759" s="65"/>
      <c r="C19759" s="65"/>
      <c r="D19759" s="65"/>
      <c r="E19759" s="65"/>
      <c r="F19759" s="65"/>
      <c r="G19759" s="65"/>
      <c r="H19759" s="113"/>
    </row>
    <row r="19760" spans="1:8">
      <c r="A19760" s="65"/>
      <c r="B19760" s="65"/>
      <c r="C19760" s="65"/>
      <c r="D19760" s="65"/>
      <c r="E19760" s="65"/>
      <c r="F19760" s="65"/>
      <c r="G19760" s="65"/>
      <c r="H19760" s="113"/>
    </row>
    <row r="19761" spans="1:8">
      <c r="A19761" s="65"/>
      <c r="B19761" s="65"/>
      <c r="C19761" s="65"/>
      <c r="D19761" s="65"/>
      <c r="E19761" s="65"/>
      <c r="F19761" s="65"/>
      <c r="G19761" s="65"/>
      <c r="H19761" s="113"/>
    </row>
    <row r="19762" spans="1:8">
      <c r="A19762" s="65"/>
      <c r="B19762" s="65"/>
      <c r="C19762" s="65"/>
      <c r="D19762" s="65"/>
      <c r="E19762" s="65"/>
      <c r="F19762" s="65"/>
      <c r="G19762" s="65"/>
      <c r="H19762" s="113"/>
    </row>
    <row r="19763" spans="1:8">
      <c r="A19763" s="65"/>
      <c r="B19763" s="65"/>
      <c r="C19763" s="65"/>
      <c r="D19763" s="65"/>
      <c r="E19763" s="65"/>
      <c r="F19763" s="65"/>
      <c r="G19763" s="65"/>
      <c r="H19763" s="113"/>
    </row>
    <row r="19764" spans="1:8">
      <c r="A19764" s="65"/>
      <c r="B19764" s="65"/>
      <c r="C19764" s="65"/>
      <c r="D19764" s="65"/>
      <c r="E19764" s="65"/>
      <c r="F19764" s="65"/>
      <c r="G19764" s="65"/>
      <c r="H19764" s="113"/>
    </row>
    <row r="19765" spans="1:8">
      <c r="A19765" s="65"/>
      <c r="B19765" s="65"/>
      <c r="C19765" s="65"/>
      <c r="D19765" s="65"/>
      <c r="E19765" s="65"/>
      <c r="F19765" s="65"/>
      <c r="G19765" s="65"/>
      <c r="H19765" s="113"/>
    </row>
    <row r="19766" spans="1:8">
      <c r="A19766" s="65"/>
      <c r="B19766" s="65"/>
      <c r="C19766" s="65"/>
      <c r="D19766" s="65"/>
      <c r="E19766" s="65"/>
      <c r="F19766" s="65"/>
      <c r="G19766" s="65"/>
      <c r="H19766" s="113"/>
    </row>
    <row r="19767" spans="1:8">
      <c r="A19767" s="65"/>
      <c r="B19767" s="65"/>
      <c r="C19767" s="65"/>
      <c r="D19767" s="65"/>
      <c r="E19767" s="65"/>
      <c r="F19767" s="65"/>
      <c r="G19767" s="65"/>
      <c r="H19767" s="113"/>
    </row>
    <row r="19768" spans="1:8">
      <c r="A19768" s="65"/>
      <c r="B19768" s="65"/>
      <c r="C19768" s="65"/>
      <c r="D19768" s="65"/>
      <c r="E19768" s="65"/>
      <c r="F19768" s="65"/>
      <c r="G19768" s="65"/>
      <c r="H19768" s="113"/>
    </row>
    <row r="19769" spans="1:8">
      <c r="A19769" s="65"/>
      <c r="B19769" s="65"/>
      <c r="C19769" s="65"/>
      <c r="D19769" s="65"/>
      <c r="E19769" s="65"/>
      <c r="F19769" s="65"/>
      <c r="G19769" s="65"/>
      <c r="H19769" s="113"/>
    </row>
    <row r="19770" spans="1:8">
      <c r="A19770" s="65"/>
      <c r="B19770" s="65"/>
      <c r="C19770" s="65"/>
      <c r="D19770" s="65"/>
      <c r="E19770" s="65"/>
      <c r="F19770" s="65"/>
      <c r="G19770" s="65"/>
      <c r="H19770" s="113"/>
    </row>
    <row r="19771" spans="1:8">
      <c r="A19771" s="65"/>
      <c r="B19771" s="65"/>
      <c r="C19771" s="65"/>
      <c r="D19771" s="65"/>
      <c r="E19771" s="65"/>
      <c r="F19771" s="65"/>
      <c r="G19771" s="65"/>
      <c r="H19771" s="113"/>
    </row>
    <row r="19772" spans="1:8">
      <c r="A19772" s="65"/>
      <c r="B19772" s="65"/>
      <c r="C19772" s="65"/>
      <c r="D19772" s="65"/>
      <c r="E19772" s="65"/>
      <c r="F19772" s="65"/>
      <c r="G19772" s="65"/>
      <c r="H19772" s="113"/>
    </row>
    <row r="19773" spans="1:8">
      <c r="A19773" s="65"/>
      <c r="B19773" s="65"/>
      <c r="C19773" s="65"/>
      <c r="D19773" s="65"/>
      <c r="E19773" s="65"/>
      <c r="F19773" s="65"/>
      <c r="G19773" s="65"/>
      <c r="H19773" s="113"/>
    </row>
    <row r="19774" spans="1:8">
      <c r="A19774" s="65"/>
      <c r="B19774" s="65"/>
      <c r="C19774" s="65"/>
      <c r="D19774" s="65"/>
      <c r="E19774" s="65"/>
      <c r="F19774" s="65"/>
      <c r="G19774" s="65"/>
      <c r="H19774" s="113"/>
    </row>
    <row r="19775" spans="1:8">
      <c r="A19775" s="65"/>
      <c r="B19775" s="65"/>
      <c r="C19775" s="65"/>
      <c r="D19775" s="65"/>
      <c r="E19775" s="65"/>
      <c r="F19775" s="65"/>
      <c r="G19775" s="65"/>
      <c r="H19775" s="113"/>
    </row>
    <row r="19776" spans="1:8">
      <c r="A19776" s="65"/>
      <c r="B19776" s="65"/>
      <c r="C19776" s="65"/>
      <c r="D19776" s="65"/>
      <c r="E19776" s="65"/>
      <c r="F19776" s="65"/>
      <c r="G19776" s="65"/>
      <c r="H19776" s="113"/>
    </row>
    <row r="19777" spans="1:8">
      <c r="A19777" s="65"/>
      <c r="B19777" s="65"/>
      <c r="C19777" s="65"/>
      <c r="D19777" s="65"/>
      <c r="E19777" s="65"/>
      <c r="F19777" s="65"/>
      <c r="G19777" s="65"/>
      <c r="H19777" s="113"/>
    </row>
    <row r="19778" spans="1:8">
      <c r="A19778" s="65"/>
      <c r="B19778" s="65"/>
      <c r="C19778" s="65"/>
      <c r="D19778" s="65"/>
      <c r="E19778" s="65"/>
      <c r="F19778" s="65"/>
      <c r="G19778" s="65"/>
      <c r="H19778" s="113"/>
    </row>
    <row r="19779" spans="1:8">
      <c r="A19779" s="65"/>
      <c r="B19779" s="65"/>
      <c r="C19779" s="65"/>
      <c r="D19779" s="65"/>
      <c r="E19779" s="65"/>
      <c r="F19779" s="65"/>
      <c r="G19779" s="65"/>
      <c r="H19779" s="113"/>
    </row>
    <row r="19780" spans="1:8">
      <c r="A19780" s="65"/>
      <c r="B19780" s="65"/>
      <c r="C19780" s="65"/>
      <c r="D19780" s="65"/>
      <c r="E19780" s="65"/>
      <c r="F19780" s="65"/>
      <c r="G19780" s="65"/>
      <c r="H19780" s="113"/>
    </row>
    <row r="19781" spans="1:8">
      <c r="A19781" s="65"/>
      <c r="B19781" s="65"/>
      <c r="C19781" s="65"/>
      <c r="D19781" s="65"/>
      <c r="E19781" s="65"/>
      <c r="F19781" s="65"/>
      <c r="G19781" s="65"/>
      <c r="H19781" s="113"/>
    </row>
    <row r="19782" spans="1:8">
      <c r="A19782" s="65"/>
      <c r="B19782" s="65"/>
      <c r="C19782" s="65"/>
      <c r="D19782" s="65"/>
      <c r="E19782" s="65"/>
      <c r="F19782" s="65"/>
      <c r="G19782" s="65"/>
      <c r="H19782" s="113"/>
    </row>
    <row r="19783" spans="1:8">
      <c r="A19783" s="65"/>
      <c r="B19783" s="65"/>
      <c r="C19783" s="65"/>
      <c r="D19783" s="65"/>
      <c r="E19783" s="65"/>
      <c r="F19783" s="65"/>
      <c r="G19783" s="65"/>
      <c r="H19783" s="113"/>
    </row>
    <row r="19784" spans="1:8">
      <c r="A19784" s="65"/>
      <c r="B19784" s="65"/>
      <c r="C19784" s="65"/>
      <c r="D19784" s="65"/>
      <c r="E19784" s="65"/>
      <c r="F19784" s="65"/>
      <c r="G19784" s="65"/>
      <c r="H19784" s="113"/>
    </row>
    <row r="19785" spans="1:8">
      <c r="A19785" s="65"/>
      <c r="B19785" s="65"/>
      <c r="C19785" s="65"/>
      <c r="D19785" s="65"/>
      <c r="E19785" s="65"/>
      <c r="F19785" s="65"/>
      <c r="G19785" s="65"/>
      <c r="H19785" s="113"/>
    </row>
    <row r="19786" spans="1:8">
      <c r="A19786" s="65"/>
      <c r="B19786" s="65"/>
      <c r="C19786" s="65"/>
      <c r="D19786" s="65"/>
      <c r="E19786" s="65"/>
      <c r="F19786" s="65"/>
      <c r="G19786" s="65"/>
      <c r="H19786" s="113"/>
    </row>
    <row r="19787" spans="1:8">
      <c r="A19787" s="65"/>
      <c r="B19787" s="65"/>
      <c r="C19787" s="65"/>
      <c r="D19787" s="65"/>
      <c r="E19787" s="65"/>
      <c r="F19787" s="65"/>
      <c r="G19787" s="65"/>
      <c r="H19787" s="113"/>
    </row>
    <row r="19788" spans="1:8">
      <c r="A19788" s="65"/>
      <c r="B19788" s="65"/>
      <c r="C19788" s="65"/>
      <c r="D19788" s="65"/>
      <c r="E19788" s="65"/>
      <c r="F19788" s="65"/>
      <c r="G19788" s="65"/>
      <c r="H19788" s="113"/>
    </row>
    <row r="19789" spans="1:8">
      <c r="A19789" s="65"/>
      <c r="B19789" s="65"/>
      <c r="C19789" s="65"/>
      <c r="D19789" s="65"/>
      <c r="E19789" s="65"/>
      <c r="F19789" s="65"/>
      <c r="G19789" s="65"/>
      <c r="H19789" s="113"/>
    </row>
    <row r="19790" spans="1:8">
      <c r="A19790" s="65"/>
      <c r="B19790" s="65"/>
      <c r="C19790" s="65"/>
      <c r="D19790" s="65"/>
      <c r="E19790" s="65"/>
      <c r="F19790" s="65"/>
      <c r="G19790" s="65"/>
      <c r="H19790" s="113"/>
    </row>
    <row r="19791" spans="1:8">
      <c r="A19791" s="65"/>
      <c r="B19791" s="65"/>
      <c r="C19791" s="65"/>
      <c r="D19791" s="65"/>
      <c r="E19791" s="65"/>
      <c r="F19791" s="65"/>
      <c r="G19791" s="65"/>
      <c r="H19791" s="113"/>
    </row>
    <row r="19792" spans="1:8">
      <c r="A19792" s="65"/>
      <c r="B19792" s="65"/>
      <c r="C19792" s="65"/>
      <c r="D19792" s="65"/>
      <c r="E19792" s="65"/>
      <c r="F19792" s="65"/>
      <c r="G19792" s="65"/>
      <c r="H19792" s="113"/>
    </row>
    <row r="19793" spans="1:8">
      <c r="A19793" s="65"/>
      <c r="B19793" s="65"/>
      <c r="C19793" s="65"/>
      <c r="D19793" s="65"/>
      <c r="E19793" s="65"/>
      <c r="F19793" s="65"/>
      <c r="G19793" s="65"/>
      <c r="H19793" s="113"/>
    </row>
    <row r="19794" spans="1:8">
      <c r="A19794" s="65"/>
      <c r="B19794" s="65"/>
      <c r="C19794" s="65"/>
      <c r="D19794" s="65"/>
      <c r="E19794" s="65"/>
      <c r="F19794" s="65"/>
      <c r="G19794" s="65"/>
      <c r="H19794" s="113"/>
    </row>
    <row r="19795" spans="1:8">
      <c r="A19795" s="65"/>
      <c r="B19795" s="65"/>
      <c r="C19795" s="65"/>
      <c r="D19795" s="65"/>
      <c r="E19795" s="65"/>
      <c r="F19795" s="65"/>
      <c r="G19795" s="65"/>
      <c r="H19795" s="113"/>
    </row>
    <row r="19796" spans="1:8">
      <c r="A19796" s="65"/>
      <c r="B19796" s="65"/>
      <c r="C19796" s="65"/>
      <c r="D19796" s="65"/>
      <c r="E19796" s="65"/>
      <c r="F19796" s="65"/>
      <c r="G19796" s="65"/>
      <c r="H19796" s="113"/>
    </row>
    <row r="19797" spans="1:8">
      <c r="A19797" s="65"/>
      <c r="B19797" s="65"/>
      <c r="C19797" s="65"/>
      <c r="D19797" s="65"/>
      <c r="E19797" s="65"/>
      <c r="F19797" s="65"/>
      <c r="G19797" s="65"/>
      <c r="H19797" s="113"/>
    </row>
    <row r="19798" spans="1:8">
      <c r="A19798" s="65"/>
      <c r="B19798" s="65"/>
      <c r="C19798" s="65"/>
      <c r="D19798" s="65"/>
      <c r="E19798" s="65"/>
      <c r="F19798" s="65"/>
      <c r="G19798" s="65"/>
      <c r="H19798" s="113"/>
    </row>
    <row r="19799" spans="1:8">
      <c r="A19799" s="65"/>
      <c r="B19799" s="65"/>
      <c r="C19799" s="65"/>
      <c r="D19799" s="65"/>
      <c r="E19799" s="65"/>
      <c r="F19799" s="65"/>
      <c r="G19799" s="65"/>
      <c r="H19799" s="113"/>
    </row>
    <row r="19800" spans="1:8">
      <c r="A19800" s="65"/>
      <c r="B19800" s="65"/>
      <c r="C19800" s="65"/>
      <c r="D19800" s="65"/>
      <c r="E19800" s="65"/>
      <c r="F19800" s="65"/>
      <c r="G19800" s="65"/>
      <c r="H19800" s="113"/>
    </row>
    <row r="19801" spans="1:8">
      <c r="A19801" s="65"/>
      <c r="B19801" s="65"/>
      <c r="C19801" s="65"/>
      <c r="D19801" s="65"/>
      <c r="E19801" s="65"/>
      <c r="F19801" s="65"/>
      <c r="G19801" s="65"/>
      <c r="H19801" s="113"/>
    </row>
    <row r="19802" spans="1:8">
      <c r="A19802" s="65"/>
      <c r="B19802" s="65"/>
      <c r="C19802" s="65"/>
      <c r="D19802" s="65"/>
      <c r="E19802" s="65"/>
      <c r="F19802" s="65"/>
      <c r="G19802" s="65"/>
      <c r="H19802" s="113"/>
    </row>
    <row r="19803" spans="1:8">
      <c r="A19803" s="65"/>
      <c r="B19803" s="65"/>
      <c r="C19803" s="65"/>
      <c r="D19803" s="65"/>
      <c r="E19803" s="65"/>
      <c r="F19803" s="65"/>
      <c r="G19803" s="65"/>
      <c r="H19803" s="113"/>
    </row>
    <row r="19804" spans="1:8">
      <c r="A19804" s="65"/>
      <c r="B19804" s="65"/>
      <c r="C19804" s="65"/>
      <c r="D19804" s="65"/>
      <c r="E19804" s="65"/>
      <c r="F19804" s="65"/>
      <c r="G19804" s="65"/>
      <c r="H19804" s="113"/>
    </row>
    <row r="19805" spans="1:8">
      <c r="A19805" s="65"/>
      <c r="B19805" s="65"/>
      <c r="C19805" s="65"/>
      <c r="D19805" s="65"/>
      <c r="E19805" s="65"/>
      <c r="F19805" s="65"/>
      <c r="G19805" s="65"/>
      <c r="H19805" s="113"/>
    </row>
    <row r="19806" spans="1:8">
      <c r="A19806" s="65"/>
      <c r="B19806" s="65"/>
      <c r="C19806" s="65"/>
      <c r="D19806" s="65"/>
      <c r="E19806" s="65"/>
      <c r="F19806" s="65"/>
      <c r="G19806" s="65"/>
      <c r="H19806" s="113"/>
    </row>
    <row r="19807" spans="1:8">
      <c r="A19807" s="65"/>
      <c r="B19807" s="65"/>
      <c r="C19807" s="65"/>
      <c r="D19807" s="65"/>
      <c r="E19807" s="65"/>
      <c r="F19807" s="65"/>
      <c r="G19807" s="65"/>
      <c r="H19807" s="113"/>
    </row>
    <row r="19808" spans="1:8">
      <c r="A19808" s="65"/>
      <c r="B19808" s="65"/>
      <c r="C19808" s="65"/>
      <c r="D19808" s="65"/>
      <c r="E19808" s="65"/>
      <c r="F19808" s="65"/>
      <c r="G19808" s="65"/>
      <c r="H19808" s="113"/>
    </row>
    <row r="19809" spans="1:8">
      <c r="A19809" s="65"/>
      <c r="B19809" s="65"/>
      <c r="C19809" s="65"/>
      <c r="D19809" s="65"/>
      <c r="E19809" s="65"/>
      <c r="F19809" s="65"/>
      <c r="G19809" s="65"/>
      <c r="H19809" s="113"/>
    </row>
    <row r="19810" spans="1:8">
      <c r="A19810" s="65"/>
      <c r="B19810" s="65"/>
      <c r="C19810" s="65"/>
      <c r="D19810" s="65"/>
      <c r="E19810" s="65"/>
      <c r="F19810" s="65"/>
      <c r="G19810" s="65"/>
      <c r="H19810" s="113"/>
    </row>
    <row r="19811" spans="1:8">
      <c r="A19811" s="65"/>
      <c r="B19811" s="65"/>
      <c r="C19811" s="65"/>
      <c r="D19811" s="65"/>
      <c r="E19811" s="65"/>
      <c r="F19811" s="65"/>
      <c r="G19811" s="65"/>
      <c r="H19811" s="113"/>
    </row>
    <row r="19812" spans="1:8">
      <c r="A19812" s="65"/>
      <c r="B19812" s="65"/>
      <c r="C19812" s="65"/>
      <c r="D19812" s="65"/>
      <c r="E19812" s="65"/>
      <c r="F19812" s="65"/>
      <c r="G19812" s="65"/>
      <c r="H19812" s="113"/>
    </row>
    <row r="19813" spans="1:8">
      <c r="A19813" s="65"/>
      <c r="B19813" s="65"/>
      <c r="C19813" s="65"/>
      <c r="D19813" s="65"/>
      <c r="E19813" s="65"/>
      <c r="F19813" s="65"/>
      <c r="G19813" s="65"/>
      <c r="H19813" s="113"/>
    </row>
    <row r="19814" spans="1:8">
      <c r="A19814" s="65"/>
      <c r="B19814" s="65"/>
      <c r="C19814" s="65"/>
      <c r="D19814" s="65"/>
      <c r="E19814" s="65"/>
      <c r="F19814" s="65"/>
      <c r="G19814" s="65"/>
      <c r="H19814" s="113"/>
    </row>
    <row r="19815" spans="1:8">
      <c r="A19815" s="65"/>
      <c r="B19815" s="65"/>
      <c r="C19815" s="65"/>
      <c r="D19815" s="65"/>
      <c r="E19815" s="65"/>
      <c r="F19815" s="65"/>
      <c r="G19815" s="65"/>
      <c r="H19815" s="113"/>
    </row>
    <row r="19816" spans="1:8">
      <c r="A19816" s="65"/>
      <c r="B19816" s="65"/>
      <c r="C19816" s="65"/>
      <c r="D19816" s="65"/>
      <c r="E19816" s="65"/>
      <c r="F19816" s="65"/>
      <c r="G19816" s="65"/>
      <c r="H19816" s="113"/>
    </row>
    <row r="19817" spans="1:8">
      <c r="A19817" s="65"/>
      <c r="B19817" s="65"/>
      <c r="C19817" s="65"/>
      <c r="D19817" s="65"/>
      <c r="E19817" s="65"/>
      <c r="F19817" s="65"/>
      <c r="G19817" s="65"/>
      <c r="H19817" s="113"/>
    </row>
    <row r="19818" spans="1:8">
      <c r="A19818" s="65"/>
      <c r="B19818" s="65"/>
      <c r="C19818" s="65"/>
      <c r="D19818" s="65"/>
      <c r="E19818" s="65"/>
      <c r="F19818" s="65"/>
      <c r="G19818" s="65"/>
      <c r="H19818" s="113"/>
    </row>
    <row r="19819" spans="1:8">
      <c r="A19819" s="65"/>
      <c r="B19819" s="65"/>
      <c r="C19819" s="65"/>
      <c r="D19819" s="65"/>
      <c r="E19819" s="65"/>
      <c r="F19819" s="65"/>
      <c r="G19819" s="65"/>
      <c r="H19819" s="113"/>
    </row>
    <row r="19820" spans="1:8">
      <c r="A19820" s="65"/>
      <c r="B19820" s="65"/>
      <c r="C19820" s="65"/>
      <c r="D19820" s="65"/>
      <c r="E19820" s="65"/>
      <c r="F19820" s="65"/>
      <c r="G19820" s="65"/>
      <c r="H19820" s="113"/>
    </row>
    <row r="19821" spans="1:8">
      <c r="A19821" s="65"/>
      <c r="B19821" s="65"/>
      <c r="C19821" s="65"/>
      <c r="D19821" s="65"/>
      <c r="E19821" s="65"/>
      <c r="F19821" s="65"/>
      <c r="G19821" s="65"/>
      <c r="H19821" s="113"/>
    </row>
    <row r="19822" spans="1:8">
      <c r="A19822" s="65"/>
      <c r="B19822" s="65"/>
      <c r="C19822" s="65"/>
      <c r="D19822" s="65"/>
      <c r="E19822" s="65"/>
      <c r="F19822" s="65"/>
      <c r="G19822" s="65"/>
      <c r="H19822" s="113"/>
    </row>
    <row r="19823" spans="1:8">
      <c r="A19823" s="65"/>
      <c r="B19823" s="65"/>
      <c r="C19823" s="65"/>
      <c r="D19823" s="65"/>
      <c r="E19823" s="65"/>
      <c r="F19823" s="65"/>
      <c r="G19823" s="65"/>
      <c r="H19823" s="113"/>
    </row>
    <row r="19824" spans="1:8">
      <c r="A19824" s="65"/>
      <c r="B19824" s="65"/>
      <c r="C19824" s="65"/>
      <c r="D19824" s="65"/>
      <c r="E19824" s="65"/>
      <c r="F19824" s="65"/>
      <c r="G19824" s="65"/>
      <c r="H19824" s="113"/>
    </row>
    <row r="19825" spans="1:8">
      <c r="A19825" s="65"/>
      <c r="B19825" s="65"/>
      <c r="C19825" s="65"/>
      <c r="D19825" s="65"/>
      <c r="E19825" s="65"/>
      <c r="F19825" s="65"/>
      <c r="G19825" s="65"/>
      <c r="H19825" s="113"/>
    </row>
    <row r="19826" spans="1:8">
      <c r="A19826" s="65"/>
      <c r="B19826" s="65"/>
      <c r="C19826" s="65"/>
      <c r="D19826" s="65"/>
      <c r="E19826" s="65"/>
      <c r="F19826" s="65"/>
      <c r="G19826" s="65"/>
      <c r="H19826" s="113"/>
    </row>
    <row r="19827" spans="1:8">
      <c r="A19827" s="65"/>
      <c r="B19827" s="65"/>
      <c r="C19827" s="65"/>
      <c r="D19827" s="65"/>
      <c r="E19827" s="65"/>
      <c r="F19827" s="65"/>
      <c r="G19827" s="65"/>
      <c r="H19827" s="113"/>
    </row>
    <row r="19828" spans="1:8">
      <c r="A19828" s="65"/>
      <c r="B19828" s="65"/>
      <c r="C19828" s="65"/>
      <c r="D19828" s="65"/>
      <c r="E19828" s="65"/>
      <c r="F19828" s="65"/>
      <c r="G19828" s="65"/>
      <c r="H19828" s="113"/>
    </row>
    <row r="19829" spans="1:8">
      <c r="A19829" s="65"/>
      <c r="B19829" s="65"/>
      <c r="C19829" s="65"/>
      <c r="D19829" s="65"/>
      <c r="E19829" s="65"/>
      <c r="F19829" s="65"/>
      <c r="G19829" s="65"/>
      <c r="H19829" s="113"/>
    </row>
    <row r="19830" spans="1:8">
      <c r="A19830" s="65"/>
      <c r="B19830" s="65"/>
      <c r="C19830" s="65"/>
      <c r="D19830" s="65"/>
      <c r="E19830" s="65"/>
      <c r="F19830" s="65"/>
      <c r="G19830" s="65"/>
      <c r="H19830" s="113"/>
    </row>
    <row r="19831" spans="1:8">
      <c r="A19831" s="65"/>
      <c r="B19831" s="65"/>
      <c r="C19831" s="65"/>
      <c r="D19831" s="65"/>
      <c r="E19831" s="65"/>
      <c r="F19831" s="65"/>
      <c r="G19831" s="65"/>
      <c r="H19831" s="113"/>
    </row>
    <row r="19832" spans="1:8">
      <c r="A19832" s="65"/>
      <c r="B19832" s="65"/>
      <c r="C19832" s="65"/>
      <c r="D19832" s="65"/>
      <c r="E19832" s="65"/>
      <c r="F19832" s="65"/>
      <c r="G19832" s="65"/>
      <c r="H19832" s="113"/>
    </row>
    <row r="19833" spans="1:8">
      <c r="A19833" s="65"/>
      <c r="B19833" s="65"/>
      <c r="C19833" s="65"/>
      <c r="D19833" s="65"/>
      <c r="E19833" s="65"/>
      <c r="F19833" s="65"/>
      <c r="G19833" s="65"/>
      <c r="H19833" s="113"/>
    </row>
    <row r="19834" spans="1:8">
      <c r="A19834" s="65"/>
      <c r="B19834" s="65"/>
      <c r="C19834" s="65"/>
      <c r="D19834" s="65"/>
      <c r="E19834" s="65"/>
      <c r="F19834" s="65"/>
      <c r="G19834" s="65"/>
      <c r="H19834" s="113"/>
    </row>
    <row r="19835" spans="1:8">
      <c r="A19835" s="65"/>
      <c r="B19835" s="65"/>
      <c r="C19835" s="65"/>
      <c r="D19835" s="65"/>
      <c r="E19835" s="65"/>
      <c r="F19835" s="65"/>
      <c r="G19835" s="65"/>
      <c r="H19835" s="113"/>
    </row>
    <row r="19836" spans="1:8">
      <c r="A19836" s="65"/>
      <c r="B19836" s="65"/>
      <c r="C19836" s="65"/>
      <c r="D19836" s="65"/>
      <c r="E19836" s="65"/>
      <c r="F19836" s="65"/>
      <c r="G19836" s="65"/>
      <c r="H19836" s="113"/>
    </row>
    <row r="19837" spans="1:8">
      <c r="A19837" s="65"/>
      <c r="B19837" s="65"/>
      <c r="C19837" s="65"/>
      <c r="D19837" s="65"/>
      <c r="E19837" s="65"/>
      <c r="F19837" s="65"/>
      <c r="G19837" s="65"/>
      <c r="H19837" s="113"/>
    </row>
    <row r="19838" spans="1:8">
      <c r="A19838" s="65"/>
      <c r="B19838" s="65"/>
      <c r="C19838" s="65"/>
      <c r="D19838" s="65"/>
      <c r="E19838" s="65"/>
      <c r="F19838" s="65"/>
      <c r="G19838" s="65"/>
      <c r="H19838" s="113"/>
    </row>
    <row r="19839" spans="1:8">
      <c r="A19839" s="65"/>
      <c r="B19839" s="65"/>
      <c r="C19839" s="65"/>
      <c r="D19839" s="65"/>
      <c r="E19839" s="65"/>
      <c r="F19839" s="65"/>
      <c r="G19839" s="65"/>
      <c r="H19839" s="113"/>
    </row>
    <row r="19840" spans="1:8">
      <c r="A19840" s="65"/>
      <c r="B19840" s="65"/>
      <c r="C19840" s="65"/>
      <c r="D19840" s="65"/>
      <c r="E19840" s="65"/>
      <c r="F19840" s="65"/>
      <c r="G19840" s="65"/>
      <c r="H19840" s="113"/>
    </row>
    <row r="19841" spans="1:8">
      <c r="A19841" s="65"/>
      <c r="B19841" s="65"/>
      <c r="C19841" s="65"/>
      <c r="D19841" s="65"/>
      <c r="E19841" s="65"/>
      <c r="F19841" s="65"/>
      <c r="G19841" s="65"/>
      <c r="H19841" s="113"/>
    </row>
    <row r="19842" spans="1:8">
      <c r="A19842" s="65"/>
      <c r="B19842" s="65"/>
      <c r="C19842" s="65"/>
      <c r="D19842" s="65"/>
      <c r="E19842" s="65"/>
      <c r="F19842" s="65"/>
      <c r="G19842" s="65"/>
      <c r="H19842" s="113"/>
    </row>
    <row r="19843" spans="1:8">
      <c r="A19843" s="65"/>
      <c r="B19843" s="65"/>
      <c r="C19843" s="65"/>
      <c r="D19843" s="65"/>
      <c r="E19843" s="65"/>
      <c r="F19843" s="65"/>
      <c r="G19843" s="65"/>
      <c r="H19843" s="113"/>
    </row>
    <row r="19844" spans="1:8">
      <c r="A19844" s="65"/>
      <c r="B19844" s="65"/>
      <c r="C19844" s="65"/>
      <c r="D19844" s="65"/>
      <c r="E19844" s="65"/>
      <c r="F19844" s="65"/>
      <c r="G19844" s="65"/>
      <c r="H19844" s="113"/>
    </row>
    <row r="19845" spans="1:8">
      <c r="A19845" s="65"/>
      <c r="B19845" s="65"/>
      <c r="C19845" s="65"/>
      <c r="D19845" s="65"/>
      <c r="E19845" s="65"/>
      <c r="F19845" s="65"/>
      <c r="G19845" s="65"/>
      <c r="H19845" s="113"/>
    </row>
    <row r="19846" spans="1:8">
      <c r="A19846" s="65"/>
      <c r="B19846" s="65"/>
      <c r="C19846" s="65"/>
      <c r="D19846" s="65"/>
      <c r="E19846" s="65"/>
      <c r="F19846" s="65"/>
      <c r="G19846" s="65"/>
      <c r="H19846" s="113"/>
    </row>
    <row r="19847" spans="1:8">
      <c r="A19847" s="65"/>
      <c r="B19847" s="65"/>
      <c r="C19847" s="65"/>
      <c r="D19847" s="65"/>
      <c r="E19847" s="65"/>
      <c r="F19847" s="65"/>
      <c r="G19847" s="65"/>
      <c r="H19847" s="113"/>
    </row>
    <row r="19848" spans="1:8">
      <c r="A19848" s="65"/>
      <c r="B19848" s="65"/>
      <c r="C19848" s="65"/>
      <c r="D19848" s="65"/>
      <c r="E19848" s="65"/>
      <c r="F19848" s="65"/>
      <c r="G19848" s="65"/>
      <c r="H19848" s="113"/>
    </row>
    <row r="19849" spans="1:8">
      <c r="A19849" s="65"/>
      <c r="B19849" s="65"/>
      <c r="C19849" s="65"/>
      <c r="D19849" s="65"/>
      <c r="E19849" s="65"/>
      <c r="F19849" s="65"/>
      <c r="G19849" s="65"/>
      <c r="H19849" s="113"/>
    </row>
    <row r="19850" spans="1:8">
      <c r="A19850" s="65"/>
      <c r="B19850" s="65"/>
      <c r="C19850" s="65"/>
      <c r="D19850" s="65"/>
      <c r="E19850" s="65"/>
      <c r="F19850" s="65"/>
      <c r="G19850" s="65"/>
      <c r="H19850" s="113"/>
    </row>
    <row r="19851" spans="1:8">
      <c r="A19851" s="65"/>
      <c r="B19851" s="65"/>
      <c r="C19851" s="65"/>
      <c r="D19851" s="65"/>
      <c r="E19851" s="65"/>
      <c r="F19851" s="65"/>
      <c r="G19851" s="65"/>
      <c r="H19851" s="113"/>
    </row>
    <row r="19852" spans="1:8">
      <c r="A19852" s="65"/>
      <c r="B19852" s="65"/>
      <c r="C19852" s="65"/>
      <c r="D19852" s="65"/>
      <c r="E19852" s="65"/>
      <c r="F19852" s="65"/>
      <c r="G19852" s="65"/>
      <c r="H19852" s="113"/>
    </row>
    <row r="19853" spans="1:8">
      <c r="A19853" s="65"/>
      <c r="B19853" s="65"/>
      <c r="C19853" s="65"/>
      <c r="D19853" s="65"/>
      <c r="E19853" s="65"/>
      <c r="F19853" s="65"/>
      <c r="G19853" s="65"/>
      <c r="H19853" s="113"/>
    </row>
    <row r="19854" spans="1:8">
      <c r="A19854" s="65"/>
      <c r="B19854" s="65"/>
      <c r="C19854" s="65"/>
      <c r="D19854" s="65"/>
      <c r="E19854" s="65"/>
      <c r="F19854" s="65"/>
      <c r="G19854" s="65"/>
      <c r="H19854" s="113"/>
    </row>
    <row r="19855" spans="1:8">
      <c r="A19855" s="65"/>
      <c r="B19855" s="65"/>
      <c r="C19855" s="65"/>
      <c r="D19855" s="65"/>
      <c r="E19855" s="65"/>
      <c r="F19855" s="65"/>
      <c r="G19855" s="65"/>
      <c r="H19855" s="113"/>
    </row>
    <row r="19856" spans="1:8">
      <c r="A19856" s="65"/>
      <c r="B19856" s="65"/>
      <c r="C19856" s="65"/>
      <c r="D19856" s="65"/>
      <c r="E19856" s="65"/>
      <c r="F19856" s="65"/>
      <c r="G19856" s="65"/>
      <c r="H19856" s="113"/>
    </row>
    <row r="19857" spans="1:8">
      <c r="A19857" s="65"/>
      <c r="B19857" s="65"/>
      <c r="C19857" s="65"/>
      <c r="D19857" s="65"/>
      <c r="E19857" s="65"/>
      <c r="F19857" s="65"/>
      <c r="G19857" s="65"/>
      <c r="H19857" s="113"/>
    </row>
    <row r="19858" spans="1:8">
      <c r="A19858" s="65"/>
      <c r="B19858" s="65"/>
      <c r="C19858" s="65"/>
      <c r="D19858" s="65"/>
      <c r="E19858" s="65"/>
      <c r="F19858" s="65"/>
      <c r="G19858" s="65"/>
      <c r="H19858" s="113"/>
    </row>
    <row r="19859" spans="1:8">
      <c r="A19859" s="65"/>
      <c r="B19859" s="65"/>
      <c r="C19859" s="65"/>
      <c r="D19859" s="65"/>
      <c r="E19859" s="65"/>
      <c r="F19859" s="65"/>
      <c r="G19859" s="65"/>
      <c r="H19859" s="113"/>
    </row>
    <row r="19860" spans="1:8">
      <c r="A19860" s="65"/>
      <c r="B19860" s="65"/>
      <c r="C19860" s="65"/>
      <c r="D19860" s="65"/>
      <c r="E19860" s="65"/>
      <c r="F19860" s="65"/>
      <c r="G19860" s="65"/>
      <c r="H19860" s="113"/>
    </row>
    <row r="19861" spans="1:8">
      <c r="A19861" s="65"/>
      <c r="B19861" s="65"/>
      <c r="C19861" s="65"/>
      <c r="D19861" s="65"/>
      <c r="E19861" s="65"/>
      <c r="F19861" s="65"/>
      <c r="G19861" s="65"/>
      <c r="H19861" s="113"/>
    </row>
    <row r="19862" spans="1:8">
      <c r="A19862" s="65"/>
      <c r="B19862" s="65"/>
      <c r="C19862" s="65"/>
      <c r="D19862" s="65"/>
      <c r="E19862" s="65"/>
      <c r="F19862" s="65"/>
      <c r="G19862" s="65"/>
      <c r="H19862" s="113"/>
    </row>
    <row r="19863" spans="1:8">
      <c r="A19863" s="65"/>
      <c r="B19863" s="65"/>
      <c r="C19863" s="65"/>
      <c r="D19863" s="65"/>
      <c r="E19863" s="65"/>
      <c r="F19863" s="65"/>
      <c r="G19863" s="65"/>
      <c r="H19863" s="113"/>
    </row>
    <row r="19864" spans="1:8">
      <c r="A19864" s="65"/>
      <c r="B19864" s="65"/>
      <c r="C19864" s="65"/>
      <c r="D19864" s="65"/>
      <c r="E19864" s="65"/>
      <c r="F19864" s="65"/>
      <c r="G19864" s="65"/>
      <c r="H19864" s="113"/>
    </row>
    <row r="19865" spans="1:8">
      <c r="A19865" s="65"/>
      <c r="B19865" s="65"/>
      <c r="C19865" s="65"/>
      <c r="D19865" s="65"/>
      <c r="E19865" s="65"/>
      <c r="F19865" s="65"/>
      <c r="G19865" s="65"/>
      <c r="H19865" s="113"/>
    </row>
    <row r="19866" spans="1:8">
      <c r="A19866" s="65"/>
      <c r="B19866" s="65"/>
      <c r="C19866" s="65"/>
      <c r="D19866" s="65"/>
      <c r="E19866" s="65"/>
      <c r="F19866" s="65"/>
      <c r="G19866" s="65"/>
      <c r="H19866" s="113"/>
    </row>
    <row r="19867" spans="1:8">
      <c r="A19867" s="65"/>
      <c r="B19867" s="65"/>
      <c r="C19867" s="65"/>
      <c r="D19867" s="65"/>
      <c r="E19867" s="65"/>
      <c r="F19867" s="65"/>
      <c r="G19867" s="65"/>
      <c r="H19867" s="113"/>
    </row>
    <row r="19868" spans="1:8">
      <c r="A19868" s="65"/>
      <c r="B19868" s="65"/>
      <c r="C19868" s="65"/>
      <c r="D19868" s="65"/>
      <c r="E19868" s="65"/>
      <c r="F19868" s="65"/>
      <c r="G19868" s="65"/>
      <c r="H19868" s="113"/>
    </row>
    <row r="19869" spans="1:8">
      <c r="A19869" s="65"/>
      <c r="B19869" s="65"/>
      <c r="C19869" s="65"/>
      <c r="D19869" s="65"/>
      <c r="E19869" s="65"/>
      <c r="F19869" s="65"/>
      <c r="G19869" s="65"/>
      <c r="H19869" s="113"/>
    </row>
    <row r="19870" spans="1:8">
      <c r="A19870" s="65"/>
      <c r="B19870" s="65"/>
      <c r="C19870" s="65"/>
      <c r="D19870" s="65"/>
      <c r="E19870" s="65"/>
      <c r="F19870" s="65"/>
      <c r="G19870" s="65"/>
      <c r="H19870" s="113"/>
    </row>
    <row r="19871" spans="1:8">
      <c r="A19871" s="65"/>
      <c r="B19871" s="65"/>
      <c r="C19871" s="65"/>
      <c r="D19871" s="65"/>
      <c r="E19871" s="65"/>
      <c r="F19871" s="65"/>
      <c r="G19871" s="65"/>
      <c r="H19871" s="113"/>
    </row>
    <row r="19872" spans="1:8">
      <c r="A19872" s="65"/>
      <c r="B19872" s="65"/>
      <c r="C19872" s="65"/>
      <c r="D19872" s="65"/>
      <c r="E19872" s="65"/>
      <c r="F19872" s="65"/>
      <c r="G19872" s="65"/>
      <c r="H19872" s="113"/>
    </row>
    <row r="19873" spans="1:8">
      <c r="A19873" s="65"/>
      <c r="B19873" s="65"/>
      <c r="C19873" s="65"/>
      <c r="D19873" s="65"/>
      <c r="E19873" s="65"/>
      <c r="F19873" s="65"/>
      <c r="G19873" s="65"/>
      <c r="H19873" s="113"/>
    </row>
    <row r="19874" spans="1:8">
      <c r="A19874" s="65"/>
      <c r="B19874" s="65"/>
      <c r="C19874" s="65"/>
      <c r="D19874" s="65"/>
      <c r="E19874" s="65"/>
      <c r="F19874" s="65"/>
      <c r="G19874" s="65"/>
      <c r="H19874" s="113"/>
    </row>
    <row r="19875" spans="1:8">
      <c r="A19875" s="65"/>
      <c r="B19875" s="65"/>
      <c r="C19875" s="65"/>
      <c r="D19875" s="65"/>
      <c r="E19875" s="65"/>
      <c r="F19875" s="65"/>
      <c r="G19875" s="65"/>
      <c r="H19875" s="113"/>
    </row>
    <row r="19876" spans="1:8">
      <c r="A19876" s="65"/>
      <c r="B19876" s="65"/>
      <c r="C19876" s="65"/>
      <c r="D19876" s="65"/>
      <c r="E19876" s="65"/>
      <c r="F19876" s="65"/>
      <c r="G19876" s="65"/>
      <c r="H19876" s="113"/>
    </row>
    <row r="19877" spans="1:8">
      <c r="A19877" s="65"/>
      <c r="B19877" s="65"/>
      <c r="C19877" s="65"/>
      <c r="D19877" s="65"/>
      <c r="E19877" s="65"/>
      <c r="F19877" s="65"/>
      <c r="G19877" s="65"/>
      <c r="H19877" s="113"/>
    </row>
    <row r="19878" spans="1:8">
      <c r="A19878" s="65"/>
      <c r="B19878" s="65"/>
      <c r="C19878" s="65"/>
      <c r="D19878" s="65"/>
      <c r="E19878" s="65"/>
      <c r="F19878" s="65"/>
      <c r="G19878" s="65"/>
      <c r="H19878" s="113"/>
    </row>
    <row r="19879" spans="1:8">
      <c r="A19879" s="65"/>
      <c r="B19879" s="65"/>
      <c r="C19879" s="65"/>
      <c r="D19879" s="65"/>
      <c r="E19879" s="65"/>
      <c r="F19879" s="65"/>
      <c r="G19879" s="65"/>
      <c r="H19879" s="113"/>
    </row>
    <row r="19880" spans="1:8">
      <c r="A19880" s="65"/>
      <c r="B19880" s="65"/>
      <c r="C19880" s="65"/>
      <c r="D19880" s="65"/>
      <c r="E19880" s="65"/>
      <c r="F19880" s="65"/>
      <c r="G19880" s="65"/>
      <c r="H19880" s="113"/>
    </row>
    <row r="19881" spans="1:8">
      <c r="A19881" s="65"/>
      <c r="B19881" s="65"/>
      <c r="C19881" s="65"/>
      <c r="D19881" s="65"/>
      <c r="E19881" s="65"/>
      <c r="F19881" s="65"/>
      <c r="G19881" s="65"/>
      <c r="H19881" s="113"/>
    </row>
    <row r="19882" spans="1:8">
      <c r="A19882" s="65"/>
      <c r="B19882" s="65"/>
      <c r="C19882" s="65"/>
      <c r="D19882" s="65"/>
      <c r="E19882" s="65"/>
      <c r="F19882" s="65"/>
      <c r="G19882" s="65"/>
      <c r="H19882" s="113"/>
    </row>
    <row r="19883" spans="1:8">
      <c r="A19883" s="65"/>
      <c r="B19883" s="65"/>
      <c r="C19883" s="65"/>
      <c r="D19883" s="65"/>
      <c r="E19883" s="65"/>
      <c r="F19883" s="65"/>
      <c r="G19883" s="65"/>
      <c r="H19883" s="113"/>
    </row>
    <row r="19884" spans="1:8">
      <c r="A19884" s="65"/>
      <c r="B19884" s="65"/>
      <c r="C19884" s="65"/>
      <c r="D19884" s="65"/>
      <c r="E19884" s="65"/>
      <c r="F19884" s="65"/>
      <c r="G19884" s="65"/>
      <c r="H19884" s="113"/>
    </row>
    <row r="19885" spans="1:8">
      <c r="A19885" s="65"/>
      <c r="B19885" s="65"/>
      <c r="C19885" s="65"/>
      <c r="D19885" s="65"/>
      <c r="E19885" s="65"/>
      <c r="F19885" s="65"/>
      <c r="G19885" s="65"/>
      <c r="H19885" s="113"/>
    </row>
    <row r="19886" spans="1:8">
      <c r="A19886" s="65"/>
      <c r="B19886" s="65"/>
      <c r="C19886" s="65"/>
      <c r="D19886" s="65"/>
      <c r="E19886" s="65"/>
      <c r="F19886" s="65"/>
      <c r="G19886" s="65"/>
      <c r="H19886" s="113"/>
    </row>
    <row r="19887" spans="1:8">
      <c r="A19887" s="65"/>
      <c r="B19887" s="65"/>
      <c r="C19887" s="65"/>
      <c r="D19887" s="65"/>
      <c r="E19887" s="65"/>
      <c r="F19887" s="65"/>
      <c r="G19887" s="65"/>
      <c r="H19887" s="113"/>
    </row>
    <row r="19888" spans="1:8">
      <c r="A19888" s="65"/>
      <c r="B19888" s="65"/>
      <c r="C19888" s="65"/>
      <c r="D19888" s="65"/>
      <c r="E19888" s="65"/>
      <c r="F19888" s="65"/>
      <c r="G19888" s="65"/>
      <c r="H19888" s="113"/>
    </row>
    <row r="19889" spans="1:8">
      <c r="A19889" s="65"/>
      <c r="B19889" s="65"/>
      <c r="C19889" s="65"/>
      <c r="D19889" s="65"/>
      <c r="E19889" s="65"/>
      <c r="F19889" s="65"/>
      <c r="G19889" s="65"/>
      <c r="H19889" s="113"/>
    </row>
    <row r="19890" spans="1:8">
      <c r="A19890" s="65"/>
      <c r="B19890" s="65"/>
      <c r="C19890" s="65"/>
      <c r="D19890" s="65"/>
      <c r="E19890" s="65"/>
      <c r="F19890" s="65"/>
      <c r="G19890" s="65"/>
      <c r="H19890" s="113"/>
    </row>
    <row r="19891" spans="1:8">
      <c r="A19891" s="65"/>
      <c r="B19891" s="65"/>
      <c r="C19891" s="65"/>
      <c r="D19891" s="65"/>
      <c r="E19891" s="65"/>
      <c r="F19891" s="65"/>
      <c r="G19891" s="65"/>
      <c r="H19891" s="113"/>
    </row>
    <row r="19892" spans="1:8">
      <c r="A19892" s="65"/>
      <c r="B19892" s="65"/>
      <c r="C19892" s="65"/>
      <c r="D19892" s="65"/>
      <c r="E19892" s="65"/>
      <c r="F19892" s="65"/>
      <c r="G19892" s="65"/>
      <c r="H19892" s="113"/>
    </row>
    <row r="19893" spans="1:8">
      <c r="A19893" s="65"/>
      <c r="B19893" s="65"/>
      <c r="C19893" s="65"/>
      <c r="D19893" s="65"/>
      <c r="E19893" s="65"/>
      <c r="F19893" s="65"/>
      <c r="G19893" s="65"/>
      <c r="H19893" s="113"/>
    </row>
    <row r="19894" spans="1:8">
      <c r="A19894" s="65"/>
      <c r="B19894" s="65"/>
      <c r="C19894" s="65"/>
      <c r="D19894" s="65"/>
      <c r="E19894" s="65"/>
      <c r="F19894" s="65"/>
      <c r="G19894" s="65"/>
      <c r="H19894" s="113"/>
    </row>
    <row r="19895" spans="1:8">
      <c r="A19895" s="65"/>
      <c r="B19895" s="65"/>
      <c r="C19895" s="65"/>
      <c r="D19895" s="65"/>
      <c r="E19895" s="65"/>
      <c r="F19895" s="65"/>
      <c r="G19895" s="65"/>
      <c r="H19895" s="113"/>
    </row>
    <row r="19896" spans="1:8">
      <c r="A19896" s="65"/>
      <c r="B19896" s="65"/>
      <c r="C19896" s="65"/>
      <c r="D19896" s="65"/>
      <c r="E19896" s="65"/>
      <c r="F19896" s="65"/>
      <c r="G19896" s="65"/>
      <c r="H19896" s="113"/>
    </row>
    <row r="19897" spans="1:8">
      <c r="A19897" s="65"/>
      <c r="B19897" s="65"/>
      <c r="C19897" s="65"/>
      <c r="D19897" s="65"/>
      <c r="E19897" s="65"/>
      <c r="F19897" s="65"/>
      <c r="G19897" s="65"/>
      <c r="H19897" s="113"/>
    </row>
    <row r="19898" spans="1:8">
      <c r="A19898" s="65"/>
      <c r="B19898" s="65"/>
      <c r="C19898" s="65"/>
      <c r="D19898" s="65"/>
      <c r="E19898" s="65"/>
      <c r="F19898" s="65"/>
      <c r="G19898" s="65"/>
      <c r="H19898" s="113"/>
    </row>
    <row r="19899" spans="1:8">
      <c r="A19899" s="65"/>
      <c r="B19899" s="65"/>
      <c r="C19899" s="65"/>
      <c r="D19899" s="65"/>
      <c r="E19899" s="65"/>
      <c r="F19899" s="65"/>
      <c r="G19899" s="65"/>
      <c r="H19899" s="113"/>
    </row>
    <row r="19900" spans="1:8">
      <c r="A19900" s="65"/>
      <c r="B19900" s="65"/>
      <c r="C19900" s="65"/>
      <c r="D19900" s="65"/>
      <c r="E19900" s="65"/>
      <c r="F19900" s="65"/>
      <c r="G19900" s="65"/>
      <c r="H19900" s="113"/>
    </row>
    <row r="19901" spans="1:8">
      <c r="A19901" s="65"/>
      <c r="B19901" s="65"/>
      <c r="C19901" s="65"/>
      <c r="D19901" s="65"/>
      <c r="E19901" s="65"/>
      <c r="F19901" s="65"/>
      <c r="G19901" s="65"/>
      <c r="H19901" s="113"/>
    </row>
    <row r="19902" spans="1:8">
      <c r="A19902" s="65"/>
      <c r="B19902" s="65"/>
      <c r="C19902" s="65"/>
      <c r="D19902" s="65"/>
      <c r="E19902" s="65"/>
      <c r="F19902" s="65"/>
      <c r="G19902" s="65"/>
      <c r="H19902" s="113"/>
    </row>
    <row r="19903" spans="1:8">
      <c r="A19903" s="65"/>
      <c r="B19903" s="65"/>
      <c r="C19903" s="65"/>
      <c r="D19903" s="65"/>
      <c r="E19903" s="65"/>
      <c r="F19903" s="65"/>
      <c r="G19903" s="65"/>
      <c r="H19903" s="113"/>
    </row>
    <row r="19904" spans="1:8">
      <c r="A19904" s="65"/>
      <c r="B19904" s="65"/>
      <c r="C19904" s="65"/>
      <c r="D19904" s="65"/>
      <c r="E19904" s="65"/>
      <c r="F19904" s="65"/>
      <c r="G19904" s="65"/>
      <c r="H19904" s="113"/>
    </row>
    <row r="19905" spans="1:8">
      <c r="A19905" s="65"/>
      <c r="B19905" s="65"/>
      <c r="C19905" s="65"/>
      <c r="D19905" s="65"/>
      <c r="E19905" s="65"/>
      <c r="F19905" s="65"/>
      <c r="G19905" s="65"/>
      <c r="H19905" s="113"/>
    </row>
    <row r="19906" spans="1:8">
      <c r="A19906" s="65"/>
      <c r="B19906" s="65"/>
      <c r="C19906" s="65"/>
      <c r="D19906" s="65"/>
      <c r="E19906" s="65"/>
      <c r="F19906" s="65"/>
      <c r="G19906" s="65"/>
      <c r="H19906" s="113"/>
    </row>
    <row r="19907" spans="1:8">
      <c r="A19907" s="65"/>
      <c r="B19907" s="65"/>
      <c r="C19907" s="65"/>
      <c r="D19907" s="65"/>
      <c r="E19907" s="65"/>
      <c r="F19907" s="65"/>
      <c r="G19907" s="65"/>
      <c r="H19907" s="113"/>
    </row>
    <row r="19908" spans="1:8">
      <c r="A19908" s="65"/>
      <c r="B19908" s="65"/>
      <c r="C19908" s="65"/>
      <c r="D19908" s="65"/>
      <c r="E19908" s="65"/>
      <c r="F19908" s="65"/>
      <c r="G19908" s="65"/>
      <c r="H19908" s="113"/>
    </row>
    <row r="19909" spans="1:8">
      <c r="A19909" s="65"/>
      <c r="B19909" s="65"/>
      <c r="C19909" s="65"/>
      <c r="D19909" s="65"/>
      <c r="E19909" s="65"/>
      <c r="F19909" s="65"/>
      <c r="G19909" s="65"/>
      <c r="H19909" s="113"/>
    </row>
    <row r="19910" spans="1:8">
      <c r="A19910" s="65"/>
      <c r="B19910" s="65"/>
      <c r="C19910" s="65"/>
      <c r="D19910" s="65"/>
      <c r="E19910" s="65"/>
      <c r="F19910" s="65"/>
      <c r="G19910" s="65"/>
      <c r="H19910" s="113"/>
    </row>
    <row r="19911" spans="1:8">
      <c r="A19911" s="65"/>
      <c r="B19911" s="65"/>
      <c r="C19911" s="65"/>
      <c r="D19911" s="65"/>
      <c r="E19911" s="65"/>
      <c r="F19911" s="65"/>
      <c r="G19911" s="65"/>
      <c r="H19911" s="113"/>
    </row>
    <row r="19912" spans="1:8">
      <c r="A19912" s="65"/>
      <c r="B19912" s="65"/>
      <c r="C19912" s="65"/>
      <c r="D19912" s="65"/>
      <c r="E19912" s="65"/>
      <c r="F19912" s="65"/>
      <c r="G19912" s="65"/>
      <c r="H19912" s="113"/>
    </row>
    <row r="19913" spans="1:8">
      <c r="A19913" s="65"/>
      <c r="B19913" s="65"/>
      <c r="C19913" s="65"/>
      <c r="D19913" s="65"/>
      <c r="E19913" s="65"/>
      <c r="F19913" s="65"/>
      <c r="G19913" s="65"/>
      <c r="H19913" s="113"/>
    </row>
    <row r="19914" spans="1:8">
      <c r="A19914" s="65"/>
      <c r="B19914" s="65"/>
      <c r="C19914" s="65"/>
      <c r="D19914" s="65"/>
      <c r="E19914" s="65"/>
      <c r="F19914" s="65"/>
      <c r="G19914" s="65"/>
      <c r="H19914" s="113"/>
    </row>
    <row r="19915" spans="1:8">
      <c r="A19915" s="65"/>
      <c r="B19915" s="65"/>
      <c r="C19915" s="65"/>
      <c r="D19915" s="65"/>
      <c r="E19915" s="65"/>
      <c r="F19915" s="65"/>
      <c r="G19915" s="65"/>
      <c r="H19915" s="113"/>
    </row>
    <row r="19916" spans="1:8">
      <c r="A19916" s="65"/>
      <c r="B19916" s="65"/>
      <c r="C19916" s="65"/>
      <c r="D19916" s="65"/>
      <c r="E19916" s="65"/>
      <c r="F19916" s="65"/>
      <c r="G19916" s="65"/>
      <c r="H19916" s="113"/>
    </row>
    <row r="19917" spans="1:8">
      <c r="A19917" s="65"/>
      <c r="B19917" s="65"/>
      <c r="C19917" s="65"/>
      <c r="D19917" s="65"/>
      <c r="E19917" s="65"/>
      <c r="F19917" s="65"/>
      <c r="G19917" s="65"/>
      <c r="H19917" s="113"/>
    </row>
    <row r="19918" spans="1:8">
      <c r="A19918" s="65"/>
      <c r="B19918" s="65"/>
      <c r="C19918" s="65"/>
      <c r="D19918" s="65"/>
      <c r="E19918" s="65"/>
      <c r="F19918" s="65"/>
      <c r="G19918" s="65"/>
      <c r="H19918" s="113"/>
    </row>
    <row r="19919" spans="1:8">
      <c r="A19919" s="65"/>
      <c r="B19919" s="65"/>
      <c r="C19919" s="65"/>
      <c r="D19919" s="65"/>
      <c r="E19919" s="65"/>
      <c r="F19919" s="65"/>
      <c r="G19919" s="65"/>
      <c r="H19919" s="113"/>
    </row>
    <row r="19920" spans="1:8">
      <c r="A19920" s="65"/>
      <c r="B19920" s="65"/>
      <c r="C19920" s="65"/>
      <c r="D19920" s="65"/>
      <c r="E19920" s="65"/>
      <c r="F19920" s="65"/>
      <c r="G19920" s="65"/>
      <c r="H19920" s="113"/>
    </row>
    <row r="19921" spans="1:8">
      <c r="A19921" s="65"/>
      <c r="B19921" s="65"/>
      <c r="C19921" s="65"/>
      <c r="D19921" s="65"/>
      <c r="E19921" s="65"/>
      <c r="F19921" s="65"/>
      <c r="G19921" s="65"/>
      <c r="H19921" s="113"/>
    </row>
    <row r="19922" spans="1:8">
      <c r="A19922" s="65"/>
      <c r="B19922" s="65"/>
      <c r="C19922" s="65"/>
      <c r="D19922" s="65"/>
      <c r="E19922" s="65"/>
      <c r="F19922" s="65"/>
      <c r="G19922" s="65"/>
      <c r="H19922" s="113"/>
    </row>
    <row r="19923" spans="1:8">
      <c r="A19923" s="65"/>
      <c r="B19923" s="65"/>
      <c r="C19923" s="65"/>
      <c r="D19923" s="65"/>
      <c r="E19923" s="65"/>
      <c r="F19923" s="65"/>
      <c r="G19923" s="65"/>
      <c r="H19923" s="113"/>
    </row>
    <row r="19924" spans="1:8">
      <c r="A19924" s="65"/>
      <c r="B19924" s="65"/>
      <c r="C19924" s="65"/>
      <c r="D19924" s="65"/>
      <c r="E19924" s="65"/>
      <c r="F19924" s="65"/>
      <c r="G19924" s="65"/>
      <c r="H19924" s="113"/>
    </row>
    <row r="19925" spans="1:8">
      <c r="A19925" s="65"/>
      <c r="B19925" s="65"/>
      <c r="C19925" s="65"/>
      <c r="D19925" s="65"/>
      <c r="E19925" s="65"/>
      <c r="F19925" s="65"/>
      <c r="G19925" s="65"/>
      <c r="H19925" s="113"/>
    </row>
    <row r="19926" spans="1:8">
      <c r="A19926" s="65"/>
      <c r="B19926" s="65"/>
      <c r="C19926" s="65"/>
      <c r="D19926" s="65"/>
      <c r="E19926" s="65"/>
      <c r="F19926" s="65"/>
      <c r="G19926" s="65"/>
      <c r="H19926" s="113"/>
    </row>
    <row r="19927" spans="1:8">
      <c r="A19927" s="65"/>
      <c r="B19927" s="65"/>
      <c r="C19927" s="65"/>
      <c r="D19927" s="65"/>
      <c r="E19927" s="65"/>
      <c r="F19927" s="65"/>
      <c r="G19927" s="65"/>
      <c r="H19927" s="113"/>
    </row>
    <row r="19928" spans="1:8">
      <c r="A19928" s="65"/>
      <c r="B19928" s="65"/>
      <c r="C19928" s="65"/>
      <c r="D19928" s="65"/>
      <c r="E19928" s="65"/>
      <c r="F19928" s="65"/>
      <c r="G19928" s="65"/>
      <c r="H19928" s="113"/>
    </row>
    <row r="19929" spans="1:8">
      <c r="A19929" s="65"/>
      <c r="B19929" s="65"/>
      <c r="C19929" s="65"/>
      <c r="D19929" s="65"/>
      <c r="E19929" s="65"/>
      <c r="F19929" s="65"/>
      <c r="G19929" s="65"/>
      <c r="H19929" s="113"/>
    </row>
    <row r="19930" spans="1:8">
      <c r="A19930" s="65"/>
      <c r="B19930" s="65"/>
      <c r="C19930" s="65"/>
      <c r="D19930" s="65"/>
      <c r="E19930" s="65"/>
      <c r="F19930" s="65"/>
      <c r="G19930" s="65"/>
      <c r="H19930" s="113"/>
    </row>
    <row r="19931" spans="1:8">
      <c r="A19931" s="65"/>
      <c r="B19931" s="65"/>
      <c r="C19931" s="65"/>
      <c r="D19931" s="65"/>
      <c r="E19931" s="65"/>
      <c r="F19931" s="65"/>
      <c r="G19931" s="65"/>
      <c r="H19931" s="113"/>
    </row>
    <row r="19932" spans="1:8">
      <c r="A19932" s="65"/>
      <c r="B19932" s="65"/>
      <c r="C19932" s="65"/>
      <c r="D19932" s="65"/>
      <c r="E19932" s="65"/>
      <c r="F19932" s="65"/>
      <c r="G19932" s="65"/>
      <c r="H19932" s="113"/>
    </row>
    <row r="19933" spans="1:8">
      <c r="A19933" s="65"/>
      <c r="B19933" s="65"/>
      <c r="C19933" s="65"/>
      <c r="D19933" s="65"/>
      <c r="E19933" s="65"/>
      <c r="F19933" s="65"/>
      <c r="G19933" s="65"/>
      <c r="H19933" s="113"/>
    </row>
    <row r="19934" spans="1:8">
      <c r="A19934" s="65"/>
      <c r="B19934" s="65"/>
      <c r="C19934" s="65"/>
      <c r="D19934" s="65"/>
      <c r="E19934" s="65"/>
      <c r="F19934" s="65"/>
      <c r="G19934" s="65"/>
      <c r="H19934" s="113"/>
    </row>
    <row r="19935" spans="1:8">
      <c r="A19935" s="65"/>
      <c r="B19935" s="65"/>
      <c r="C19935" s="65"/>
      <c r="D19935" s="65"/>
      <c r="E19935" s="65"/>
      <c r="F19935" s="65"/>
      <c r="G19935" s="65"/>
      <c r="H19935" s="113"/>
    </row>
    <row r="19936" spans="1:8">
      <c r="A19936" s="65"/>
      <c r="B19936" s="65"/>
      <c r="C19936" s="65"/>
      <c r="D19936" s="65"/>
      <c r="E19936" s="65"/>
      <c r="F19936" s="65"/>
      <c r="G19936" s="65"/>
      <c r="H19936" s="113"/>
    </row>
    <row r="19937" spans="1:8">
      <c r="A19937" s="65"/>
      <c r="B19937" s="65"/>
      <c r="C19937" s="65"/>
      <c r="D19937" s="65"/>
      <c r="E19937" s="65"/>
      <c r="F19937" s="65"/>
      <c r="G19937" s="65"/>
      <c r="H19937" s="113"/>
    </row>
    <row r="19938" spans="1:8">
      <c r="A19938" s="65"/>
      <c r="B19938" s="65"/>
      <c r="C19938" s="65"/>
      <c r="D19938" s="65"/>
      <c r="E19938" s="65"/>
      <c r="F19938" s="65"/>
      <c r="G19938" s="65"/>
      <c r="H19938" s="113"/>
    </row>
    <row r="19939" spans="1:8">
      <c r="A19939" s="65"/>
      <c r="B19939" s="65"/>
      <c r="C19939" s="65"/>
      <c r="D19939" s="65"/>
      <c r="E19939" s="65"/>
      <c r="F19939" s="65"/>
      <c r="G19939" s="65"/>
      <c r="H19939" s="113"/>
    </row>
    <row r="19940" spans="1:8">
      <c r="A19940" s="65"/>
      <c r="B19940" s="65"/>
      <c r="C19940" s="65"/>
      <c r="D19940" s="65"/>
      <c r="E19940" s="65"/>
      <c r="F19940" s="65"/>
      <c r="G19940" s="65"/>
      <c r="H19940" s="113"/>
    </row>
    <row r="19941" spans="1:8">
      <c r="A19941" s="65"/>
      <c r="B19941" s="65"/>
      <c r="C19941" s="65"/>
      <c r="D19941" s="65"/>
      <c r="E19941" s="65"/>
      <c r="F19941" s="65"/>
      <c r="G19941" s="65"/>
      <c r="H19941" s="113"/>
    </row>
    <row r="19942" spans="1:8">
      <c r="A19942" s="65"/>
      <c r="B19942" s="65"/>
      <c r="C19942" s="65"/>
      <c r="D19942" s="65"/>
      <c r="E19942" s="65"/>
      <c r="F19942" s="65"/>
      <c r="G19942" s="65"/>
      <c r="H19942" s="113"/>
    </row>
    <row r="19943" spans="1:8">
      <c r="A19943" s="65"/>
      <c r="B19943" s="65"/>
      <c r="C19943" s="65"/>
      <c r="D19943" s="65"/>
      <c r="E19943" s="65"/>
      <c r="F19943" s="65"/>
      <c r="G19943" s="65"/>
      <c r="H19943" s="113"/>
    </row>
    <row r="19944" spans="1:8">
      <c r="A19944" s="65"/>
      <c r="B19944" s="65"/>
      <c r="C19944" s="65"/>
      <c r="D19944" s="65"/>
      <c r="E19944" s="65"/>
      <c r="F19944" s="65"/>
      <c r="G19944" s="65"/>
      <c r="H19944" s="113"/>
    </row>
    <row r="19945" spans="1:8">
      <c r="A19945" s="65"/>
      <c r="B19945" s="65"/>
      <c r="C19945" s="65"/>
      <c r="D19945" s="65"/>
      <c r="E19945" s="65"/>
      <c r="F19945" s="65"/>
      <c r="G19945" s="65"/>
      <c r="H19945" s="113"/>
    </row>
    <row r="19946" spans="1:8">
      <c r="A19946" s="65"/>
      <c r="B19946" s="65"/>
      <c r="C19946" s="65"/>
      <c r="D19946" s="65"/>
      <c r="E19946" s="65"/>
      <c r="F19946" s="65"/>
      <c r="G19946" s="65"/>
      <c r="H19946" s="113"/>
    </row>
    <row r="19947" spans="1:8">
      <c r="A19947" s="65"/>
      <c r="B19947" s="65"/>
      <c r="C19947" s="65"/>
      <c r="D19947" s="65"/>
      <c r="E19947" s="65"/>
      <c r="F19947" s="65"/>
      <c r="G19947" s="65"/>
      <c r="H19947" s="113"/>
    </row>
    <row r="19948" spans="1:8">
      <c r="A19948" s="65"/>
      <c r="B19948" s="65"/>
      <c r="C19948" s="65"/>
      <c r="D19948" s="65"/>
      <c r="E19948" s="65"/>
      <c r="F19948" s="65"/>
      <c r="G19948" s="65"/>
      <c r="H19948" s="113"/>
    </row>
    <row r="19949" spans="1:8">
      <c r="A19949" s="65"/>
      <c r="B19949" s="65"/>
      <c r="C19949" s="65"/>
      <c r="D19949" s="65"/>
      <c r="E19949" s="65"/>
      <c r="F19949" s="65"/>
      <c r="G19949" s="65"/>
      <c r="H19949" s="113"/>
    </row>
    <row r="19950" spans="1:8">
      <c r="A19950" s="65"/>
      <c r="B19950" s="65"/>
      <c r="C19950" s="65"/>
      <c r="D19950" s="65"/>
      <c r="E19950" s="65"/>
      <c r="F19950" s="65"/>
      <c r="G19950" s="65"/>
      <c r="H19950" s="113"/>
    </row>
    <row r="19951" spans="1:8">
      <c r="A19951" s="65"/>
      <c r="B19951" s="65"/>
      <c r="C19951" s="65"/>
      <c r="D19951" s="65"/>
      <c r="E19951" s="65"/>
      <c r="F19951" s="65"/>
      <c r="G19951" s="65"/>
      <c r="H19951" s="113"/>
    </row>
    <row r="19952" spans="1:8">
      <c r="A19952" s="65"/>
      <c r="B19952" s="65"/>
      <c r="C19952" s="65"/>
      <c r="D19952" s="65"/>
      <c r="E19952" s="65"/>
      <c r="F19952" s="65"/>
      <c r="G19952" s="65"/>
      <c r="H19952" s="113"/>
    </row>
    <row r="19953" spans="1:8">
      <c r="A19953" s="65"/>
      <c r="B19953" s="65"/>
      <c r="C19953" s="65"/>
      <c r="D19953" s="65"/>
      <c r="E19953" s="65"/>
      <c r="F19953" s="65"/>
      <c r="G19953" s="65"/>
      <c r="H19953" s="113"/>
    </row>
    <row r="19954" spans="1:8">
      <c r="A19954" s="65"/>
      <c r="B19954" s="65"/>
      <c r="C19954" s="65"/>
      <c r="D19954" s="65"/>
      <c r="E19954" s="65"/>
      <c r="F19954" s="65"/>
      <c r="G19954" s="65"/>
      <c r="H19954" s="113"/>
    </row>
    <row r="19955" spans="1:8">
      <c r="A19955" s="65"/>
      <c r="B19955" s="65"/>
      <c r="C19955" s="65"/>
      <c r="D19955" s="65"/>
      <c r="E19955" s="65"/>
      <c r="F19955" s="65"/>
      <c r="G19955" s="65"/>
      <c r="H19955" s="113"/>
    </row>
    <row r="19956" spans="1:8">
      <c r="A19956" s="65"/>
      <c r="B19956" s="65"/>
      <c r="C19956" s="65"/>
      <c r="D19956" s="65"/>
      <c r="E19956" s="65"/>
      <c r="F19956" s="65"/>
      <c r="G19956" s="65"/>
      <c r="H19956" s="113"/>
    </row>
    <row r="19957" spans="1:8">
      <c r="A19957" s="65"/>
      <c r="B19957" s="65"/>
      <c r="C19957" s="65"/>
      <c r="D19957" s="65"/>
      <c r="E19957" s="65"/>
      <c r="F19957" s="65"/>
      <c r="G19957" s="65"/>
      <c r="H19957" s="113"/>
    </row>
    <row r="19958" spans="1:8">
      <c r="A19958" s="65"/>
      <c r="B19958" s="65"/>
      <c r="C19958" s="65"/>
      <c r="D19958" s="65"/>
      <c r="E19958" s="65"/>
      <c r="F19958" s="65"/>
      <c r="G19958" s="65"/>
      <c r="H19958" s="113"/>
    </row>
    <row r="19959" spans="1:8">
      <c r="A19959" s="65"/>
      <c r="B19959" s="65"/>
      <c r="C19959" s="65"/>
      <c r="D19959" s="65"/>
      <c r="E19959" s="65"/>
      <c r="F19959" s="65"/>
      <c r="G19959" s="65"/>
      <c r="H19959" s="113"/>
    </row>
    <row r="19960" spans="1:8">
      <c r="A19960" s="65"/>
      <c r="B19960" s="65"/>
      <c r="C19960" s="65"/>
      <c r="D19960" s="65"/>
      <c r="E19960" s="65"/>
      <c r="F19960" s="65"/>
      <c r="G19960" s="65"/>
      <c r="H19960" s="113"/>
    </row>
    <row r="19961" spans="1:8">
      <c r="A19961" s="65"/>
      <c r="B19961" s="65"/>
      <c r="C19961" s="65"/>
      <c r="D19961" s="65"/>
      <c r="E19961" s="65"/>
      <c r="F19961" s="65"/>
      <c r="G19961" s="65"/>
      <c r="H19961" s="113"/>
    </row>
    <row r="19962" spans="1:8">
      <c r="A19962" s="65"/>
      <c r="B19962" s="65"/>
      <c r="C19962" s="65"/>
      <c r="D19962" s="65"/>
      <c r="E19962" s="65"/>
      <c r="F19962" s="65"/>
      <c r="G19962" s="65"/>
      <c r="H19962" s="113"/>
    </row>
    <row r="19963" spans="1:8">
      <c r="A19963" s="65"/>
      <c r="B19963" s="65"/>
      <c r="C19963" s="65"/>
      <c r="D19963" s="65"/>
      <c r="E19963" s="65"/>
      <c r="F19963" s="65"/>
      <c r="G19963" s="65"/>
      <c r="H19963" s="113"/>
    </row>
    <row r="19964" spans="1:8">
      <c r="A19964" s="65"/>
      <c r="B19964" s="65"/>
      <c r="C19964" s="65"/>
      <c r="D19964" s="65"/>
      <c r="E19964" s="65"/>
      <c r="F19964" s="65"/>
      <c r="G19964" s="65"/>
      <c r="H19964" s="113"/>
    </row>
    <row r="19965" spans="1:8">
      <c r="A19965" s="65"/>
      <c r="B19965" s="65"/>
      <c r="C19965" s="65"/>
      <c r="D19965" s="65"/>
      <c r="E19965" s="65"/>
      <c r="F19965" s="65"/>
      <c r="G19965" s="65"/>
      <c r="H19965" s="113"/>
    </row>
    <row r="19966" spans="1:8">
      <c r="A19966" s="65"/>
      <c r="B19966" s="65"/>
      <c r="C19966" s="65"/>
      <c r="D19966" s="65"/>
      <c r="E19966" s="65"/>
      <c r="F19966" s="65"/>
      <c r="G19966" s="65"/>
      <c r="H19966" s="113"/>
    </row>
    <row r="19967" spans="1:8">
      <c r="A19967" s="65"/>
      <c r="B19967" s="65"/>
      <c r="C19967" s="65"/>
      <c r="D19967" s="65"/>
      <c r="E19967" s="65"/>
      <c r="F19967" s="65"/>
      <c r="G19967" s="65"/>
      <c r="H19967" s="113"/>
    </row>
    <row r="19968" spans="1:8">
      <c r="A19968" s="65"/>
      <c r="B19968" s="65"/>
      <c r="C19968" s="65"/>
      <c r="D19968" s="65"/>
      <c r="E19968" s="65"/>
      <c r="F19968" s="65"/>
      <c r="G19968" s="65"/>
      <c r="H19968" s="113"/>
    </row>
    <row r="19969" spans="1:8">
      <c r="A19969" s="65"/>
      <c r="B19969" s="65"/>
      <c r="C19969" s="65"/>
      <c r="D19969" s="65"/>
      <c r="E19969" s="65"/>
      <c r="F19969" s="65"/>
      <c r="G19969" s="65"/>
      <c r="H19969" s="113"/>
    </row>
    <row r="19970" spans="1:8">
      <c r="A19970" s="65"/>
      <c r="B19970" s="65"/>
      <c r="C19970" s="65"/>
      <c r="D19970" s="65"/>
      <c r="E19970" s="65"/>
      <c r="F19970" s="65"/>
      <c r="G19970" s="65"/>
      <c r="H19970" s="113"/>
    </row>
    <row r="19971" spans="1:8">
      <c r="A19971" s="65"/>
      <c r="B19971" s="65"/>
      <c r="C19971" s="65"/>
      <c r="D19971" s="65"/>
      <c r="E19971" s="65"/>
      <c r="F19971" s="65"/>
      <c r="G19971" s="65"/>
      <c r="H19971" s="113"/>
    </row>
    <row r="19972" spans="1:8">
      <c r="A19972" s="65"/>
      <c r="B19972" s="65"/>
      <c r="C19972" s="65"/>
      <c r="D19972" s="65"/>
      <c r="E19972" s="65"/>
      <c r="F19972" s="65"/>
      <c r="G19972" s="65"/>
      <c r="H19972" s="113"/>
    </row>
    <row r="19973" spans="1:8">
      <c r="A19973" s="65"/>
      <c r="B19973" s="65"/>
      <c r="C19973" s="65"/>
      <c r="D19973" s="65"/>
      <c r="E19973" s="65"/>
      <c r="F19973" s="65"/>
      <c r="G19973" s="65"/>
      <c r="H19973" s="113"/>
    </row>
    <row r="19974" spans="1:8">
      <c r="A19974" s="65"/>
      <c r="B19974" s="65"/>
      <c r="C19974" s="65"/>
      <c r="D19974" s="65"/>
      <c r="E19974" s="65"/>
      <c r="F19974" s="65"/>
      <c r="G19974" s="65"/>
      <c r="H19974" s="113"/>
    </row>
    <row r="19975" spans="1:8">
      <c r="A19975" s="65"/>
      <c r="B19975" s="65"/>
      <c r="C19975" s="65"/>
      <c r="D19975" s="65"/>
      <c r="E19975" s="65"/>
      <c r="F19975" s="65"/>
      <c r="G19975" s="65"/>
      <c r="H19975" s="113"/>
    </row>
    <row r="19976" spans="1:8">
      <c r="A19976" s="65"/>
      <c r="B19976" s="65"/>
      <c r="C19976" s="65"/>
      <c r="D19976" s="65"/>
      <c r="E19976" s="65"/>
      <c r="F19976" s="65"/>
      <c r="G19976" s="65"/>
      <c r="H19976" s="113"/>
    </row>
    <row r="19977" spans="1:8">
      <c r="A19977" s="65"/>
      <c r="B19977" s="65"/>
      <c r="C19977" s="65"/>
      <c r="D19977" s="65"/>
      <c r="E19977" s="65"/>
      <c r="F19977" s="65"/>
      <c r="G19977" s="65"/>
      <c r="H19977" s="113"/>
    </row>
    <row r="19978" spans="1:8">
      <c r="A19978" s="65"/>
      <c r="B19978" s="65"/>
      <c r="C19978" s="65"/>
      <c r="D19978" s="65"/>
      <c r="E19978" s="65"/>
      <c r="F19978" s="65"/>
      <c r="G19978" s="65"/>
      <c r="H19978" s="113"/>
    </row>
    <row r="19979" spans="1:8">
      <c r="A19979" s="65"/>
      <c r="B19979" s="65"/>
      <c r="C19979" s="65"/>
      <c r="D19979" s="65"/>
      <c r="E19979" s="65"/>
      <c r="F19979" s="65"/>
      <c r="G19979" s="65"/>
      <c r="H19979" s="113"/>
    </row>
    <row r="19980" spans="1:8">
      <c r="A19980" s="65"/>
      <c r="B19980" s="65"/>
      <c r="C19980" s="65"/>
      <c r="D19980" s="65"/>
      <c r="E19980" s="65"/>
      <c r="F19980" s="65"/>
      <c r="G19980" s="65"/>
      <c r="H19980" s="113"/>
    </row>
    <row r="19981" spans="1:8">
      <c r="A19981" s="65"/>
      <c r="B19981" s="65"/>
      <c r="C19981" s="65"/>
      <c r="D19981" s="65"/>
      <c r="E19981" s="65"/>
      <c r="F19981" s="65"/>
      <c r="G19981" s="65"/>
      <c r="H19981" s="113"/>
    </row>
    <row r="19982" spans="1:8">
      <c r="A19982" s="65"/>
      <c r="B19982" s="65"/>
      <c r="C19982" s="65"/>
      <c r="D19982" s="65"/>
      <c r="E19982" s="65"/>
      <c r="F19982" s="65"/>
      <c r="G19982" s="65"/>
      <c r="H19982" s="113"/>
    </row>
    <row r="19983" spans="1:8">
      <c r="A19983" s="65"/>
      <c r="B19983" s="65"/>
      <c r="C19983" s="65"/>
      <c r="D19983" s="65"/>
      <c r="E19983" s="65"/>
      <c r="F19983" s="65"/>
      <c r="G19983" s="65"/>
      <c r="H19983" s="113"/>
    </row>
    <row r="19984" spans="1:8">
      <c r="A19984" s="65"/>
      <c r="B19984" s="65"/>
      <c r="C19984" s="65"/>
      <c r="D19984" s="65"/>
      <c r="E19984" s="65"/>
      <c r="F19984" s="65"/>
      <c r="G19984" s="65"/>
      <c r="H19984" s="113"/>
    </row>
    <row r="19985" spans="1:8">
      <c r="A19985" s="65"/>
      <c r="B19985" s="65"/>
      <c r="C19985" s="65"/>
      <c r="D19985" s="65"/>
      <c r="E19985" s="65"/>
      <c r="F19985" s="65"/>
      <c r="G19985" s="65"/>
      <c r="H19985" s="113"/>
    </row>
    <row r="19986" spans="1:8">
      <c r="A19986" s="65"/>
      <c r="B19986" s="65"/>
      <c r="C19986" s="65"/>
      <c r="D19986" s="65"/>
      <c r="E19986" s="65"/>
      <c r="F19986" s="65"/>
      <c r="G19986" s="65"/>
      <c r="H19986" s="113"/>
    </row>
    <row r="19987" spans="1:8">
      <c r="A19987" s="65"/>
      <c r="B19987" s="65"/>
      <c r="C19987" s="65"/>
      <c r="D19987" s="65"/>
      <c r="E19987" s="65"/>
      <c r="F19987" s="65"/>
      <c r="G19987" s="65"/>
      <c r="H19987" s="113"/>
    </row>
    <row r="19988" spans="1:8">
      <c r="A19988" s="65"/>
      <c r="B19988" s="65"/>
      <c r="C19988" s="65"/>
      <c r="D19988" s="65"/>
      <c r="E19988" s="65"/>
      <c r="F19988" s="65"/>
      <c r="G19988" s="65"/>
      <c r="H19988" s="113"/>
    </row>
    <row r="19989" spans="1:8">
      <c r="A19989" s="65"/>
      <c r="B19989" s="65"/>
      <c r="C19989" s="65"/>
      <c r="D19989" s="65"/>
      <c r="E19989" s="65"/>
      <c r="F19989" s="65"/>
      <c r="G19989" s="65"/>
      <c r="H19989" s="113"/>
    </row>
    <row r="19990" spans="1:8">
      <c r="A19990" s="65"/>
      <c r="B19990" s="65"/>
      <c r="C19990" s="65"/>
      <c r="D19990" s="65"/>
      <c r="E19990" s="65"/>
      <c r="F19990" s="65"/>
      <c r="G19990" s="65"/>
      <c r="H19990" s="113"/>
    </row>
    <row r="19991" spans="1:8">
      <c r="A19991" s="65"/>
      <c r="B19991" s="65"/>
      <c r="C19991" s="65"/>
      <c r="D19991" s="65"/>
      <c r="E19991" s="65"/>
      <c r="F19991" s="65"/>
      <c r="G19991" s="65"/>
      <c r="H19991" s="113"/>
    </row>
    <row r="19992" spans="1:8">
      <c r="A19992" s="65"/>
      <c r="B19992" s="65"/>
      <c r="C19992" s="65"/>
      <c r="D19992" s="65"/>
      <c r="E19992" s="65"/>
      <c r="F19992" s="65"/>
      <c r="G19992" s="65"/>
      <c r="H19992" s="113"/>
    </row>
    <row r="19993" spans="1:8">
      <c r="A19993" s="65"/>
      <c r="B19993" s="65"/>
      <c r="C19993" s="65"/>
      <c r="D19993" s="65"/>
      <c r="E19993" s="65"/>
      <c r="F19993" s="65"/>
      <c r="G19993" s="65"/>
      <c r="H19993" s="113"/>
    </row>
    <row r="19994" spans="1:8">
      <c r="A19994" s="65"/>
      <c r="B19994" s="65"/>
      <c r="C19994" s="65"/>
      <c r="D19994" s="65"/>
      <c r="E19994" s="65"/>
      <c r="F19994" s="65"/>
      <c r="G19994" s="65"/>
      <c r="H19994" s="113"/>
    </row>
    <row r="19995" spans="1:8">
      <c r="A19995" s="65"/>
      <c r="B19995" s="65"/>
      <c r="C19995" s="65"/>
      <c r="D19995" s="65"/>
      <c r="E19995" s="65"/>
      <c r="F19995" s="65"/>
      <c r="G19995" s="65"/>
      <c r="H19995" s="113"/>
    </row>
    <row r="19996" spans="1:8">
      <c r="A19996" s="65"/>
      <c r="B19996" s="65"/>
      <c r="C19996" s="65"/>
      <c r="D19996" s="65"/>
      <c r="E19996" s="65"/>
      <c r="F19996" s="65"/>
      <c r="G19996" s="65"/>
      <c r="H19996" s="113"/>
    </row>
    <row r="19997" spans="1:8">
      <c r="A19997" s="65"/>
      <c r="B19997" s="65"/>
      <c r="C19997" s="65"/>
      <c r="D19997" s="65"/>
      <c r="E19997" s="65"/>
      <c r="F19997" s="65"/>
      <c r="G19997" s="65"/>
      <c r="H19997" s="113"/>
    </row>
    <row r="19998" spans="1:8">
      <c r="A19998" s="65"/>
      <c r="B19998" s="65"/>
      <c r="C19998" s="65"/>
      <c r="D19998" s="65"/>
      <c r="E19998" s="65"/>
      <c r="F19998" s="65"/>
      <c r="G19998" s="65"/>
      <c r="H19998" s="113"/>
    </row>
    <row r="19999" spans="1:8">
      <c r="A19999" s="65"/>
      <c r="B19999" s="65"/>
      <c r="C19999" s="65"/>
      <c r="D19999" s="65"/>
      <c r="E19999" s="65"/>
      <c r="F19999" s="65"/>
      <c r="G19999" s="65"/>
      <c r="H19999" s="113"/>
    </row>
    <row r="20000" spans="1:8">
      <c r="A20000" s="65"/>
      <c r="B20000" s="65"/>
      <c r="C20000" s="65"/>
      <c r="D20000" s="65"/>
      <c r="E20000" s="65"/>
      <c r="F20000" s="65"/>
      <c r="G20000" s="65"/>
      <c r="H20000" s="113"/>
    </row>
    <row r="20001" spans="1:8">
      <c r="A20001" s="65"/>
      <c r="B20001" s="65"/>
      <c r="C20001" s="65"/>
      <c r="D20001" s="65"/>
      <c r="E20001" s="65"/>
      <c r="F20001" s="65"/>
      <c r="G20001" s="65"/>
      <c r="H20001" s="113"/>
    </row>
    <row r="20002" spans="1:8">
      <c r="A20002" s="65"/>
      <c r="B20002" s="65"/>
      <c r="C20002" s="65"/>
      <c r="D20002" s="65"/>
      <c r="E20002" s="65"/>
      <c r="F20002" s="65"/>
      <c r="G20002" s="65"/>
      <c r="H20002" s="113"/>
    </row>
    <row r="20003" spans="1:8">
      <c r="A20003" s="65"/>
      <c r="B20003" s="65"/>
      <c r="C20003" s="65"/>
      <c r="D20003" s="65"/>
      <c r="E20003" s="65"/>
      <c r="F20003" s="65"/>
      <c r="G20003" s="65"/>
      <c r="H20003" s="113"/>
    </row>
    <row r="20004" spans="1:8">
      <c r="A20004" s="65"/>
      <c r="B20004" s="65"/>
      <c r="C20004" s="65"/>
      <c r="D20004" s="65"/>
      <c r="E20004" s="65"/>
      <c r="F20004" s="65"/>
      <c r="G20004" s="65"/>
      <c r="H20004" s="113"/>
    </row>
    <row r="20005" spans="1:8">
      <c r="A20005" s="65"/>
      <c r="B20005" s="65"/>
      <c r="C20005" s="65"/>
      <c r="D20005" s="65"/>
      <c r="E20005" s="65"/>
      <c r="F20005" s="65"/>
      <c r="G20005" s="65"/>
      <c r="H20005" s="113"/>
    </row>
    <row r="20006" spans="1:8">
      <c r="A20006" s="65"/>
      <c r="B20006" s="65"/>
      <c r="C20006" s="65"/>
      <c r="D20006" s="65"/>
      <c r="E20006" s="65"/>
      <c r="F20006" s="65"/>
      <c r="G20006" s="65"/>
      <c r="H20006" s="113"/>
    </row>
    <row r="20007" spans="1:8">
      <c r="A20007" s="65"/>
      <c r="B20007" s="65"/>
      <c r="C20007" s="65"/>
      <c r="D20007" s="65"/>
      <c r="E20007" s="65"/>
      <c r="F20007" s="65"/>
      <c r="G20007" s="65"/>
      <c r="H20007" s="113"/>
    </row>
    <row r="20008" spans="1:8">
      <c r="A20008" s="65"/>
      <c r="B20008" s="65"/>
      <c r="C20008" s="65"/>
      <c r="D20008" s="65"/>
      <c r="E20008" s="65"/>
      <c r="F20008" s="65"/>
      <c r="G20008" s="65"/>
      <c r="H20008" s="113"/>
    </row>
    <row r="20009" spans="1:8">
      <c r="A20009" s="65"/>
      <c r="B20009" s="65"/>
      <c r="C20009" s="65"/>
      <c r="D20009" s="65"/>
      <c r="E20009" s="65"/>
      <c r="F20009" s="65"/>
      <c r="G20009" s="65"/>
      <c r="H20009" s="113"/>
    </row>
    <row r="20010" spans="1:8">
      <c r="A20010" s="65"/>
      <c r="B20010" s="65"/>
      <c r="C20010" s="65"/>
      <c r="D20010" s="65"/>
      <c r="E20010" s="65"/>
      <c r="F20010" s="65"/>
      <c r="G20010" s="65"/>
      <c r="H20010" s="113"/>
    </row>
    <row r="20011" spans="1:8">
      <c r="A20011" s="65"/>
      <c r="B20011" s="65"/>
      <c r="C20011" s="65"/>
      <c r="D20011" s="65"/>
      <c r="E20011" s="65"/>
      <c r="F20011" s="65"/>
      <c r="G20011" s="65"/>
      <c r="H20011" s="113"/>
    </row>
    <row r="20012" spans="1:8">
      <c r="A20012" s="65"/>
      <c r="B20012" s="65"/>
      <c r="C20012" s="65"/>
      <c r="D20012" s="65"/>
      <c r="E20012" s="65"/>
      <c r="F20012" s="65"/>
      <c r="G20012" s="65"/>
      <c r="H20012" s="113"/>
    </row>
    <row r="20013" spans="1:8">
      <c r="A20013" s="65"/>
      <c r="B20013" s="65"/>
      <c r="C20013" s="65"/>
      <c r="D20013" s="65"/>
      <c r="E20013" s="65"/>
      <c r="F20013" s="65"/>
      <c r="G20013" s="65"/>
      <c r="H20013" s="113"/>
    </row>
    <row r="20014" spans="1:8">
      <c r="A20014" s="65"/>
      <c r="B20014" s="65"/>
      <c r="C20014" s="65"/>
      <c r="D20014" s="65"/>
      <c r="E20014" s="65"/>
      <c r="F20014" s="65"/>
      <c r="G20014" s="65"/>
      <c r="H20014" s="113"/>
    </row>
    <row r="20015" spans="1:8">
      <c r="A20015" s="65"/>
      <c r="B20015" s="65"/>
      <c r="C20015" s="65"/>
      <c r="D20015" s="65"/>
      <c r="E20015" s="65"/>
      <c r="F20015" s="65"/>
      <c r="G20015" s="65"/>
      <c r="H20015" s="113"/>
    </row>
    <row r="20016" spans="1:8">
      <c r="A20016" s="65"/>
      <c r="B20016" s="65"/>
      <c r="C20016" s="65"/>
      <c r="D20016" s="65"/>
      <c r="E20016" s="65"/>
      <c r="F20016" s="65"/>
      <c r="G20016" s="65"/>
      <c r="H20016" s="113"/>
    </row>
    <row r="20017" spans="1:8">
      <c r="A20017" s="65"/>
      <c r="B20017" s="65"/>
      <c r="C20017" s="65"/>
      <c r="D20017" s="65"/>
      <c r="E20017" s="65"/>
      <c r="F20017" s="65"/>
      <c r="G20017" s="65"/>
      <c r="H20017" s="113"/>
    </row>
    <row r="20018" spans="1:8">
      <c r="A20018" s="65"/>
      <c r="B20018" s="65"/>
      <c r="C20018" s="65"/>
      <c r="D20018" s="65"/>
      <c r="E20018" s="65"/>
      <c r="F20018" s="65"/>
      <c r="G20018" s="65"/>
      <c r="H20018" s="113"/>
    </row>
    <row r="20019" spans="1:8">
      <c r="A20019" s="65"/>
      <c r="B20019" s="65"/>
      <c r="C20019" s="65"/>
      <c r="D20019" s="65"/>
      <c r="E20019" s="65"/>
      <c r="F20019" s="65"/>
      <c r="G20019" s="65"/>
      <c r="H20019" s="113"/>
    </row>
    <row r="20020" spans="1:8">
      <c r="A20020" s="65"/>
      <c r="B20020" s="65"/>
      <c r="C20020" s="65"/>
      <c r="D20020" s="65"/>
      <c r="E20020" s="65"/>
      <c r="F20020" s="65"/>
      <c r="G20020" s="65"/>
      <c r="H20020" s="113"/>
    </row>
    <row r="20021" spans="1:8">
      <c r="A20021" s="65"/>
      <c r="B20021" s="65"/>
      <c r="C20021" s="65"/>
      <c r="D20021" s="65"/>
      <c r="E20021" s="65"/>
      <c r="F20021" s="65"/>
      <c r="G20021" s="65"/>
      <c r="H20021" s="113"/>
    </row>
    <row r="20022" spans="1:8">
      <c r="A20022" s="65"/>
      <c r="B20022" s="65"/>
      <c r="C20022" s="65"/>
      <c r="D20022" s="65"/>
      <c r="E20022" s="65"/>
      <c r="F20022" s="65"/>
      <c r="G20022" s="65"/>
      <c r="H20022" s="113"/>
    </row>
    <row r="20023" spans="1:8">
      <c r="A20023" s="65"/>
      <c r="B20023" s="65"/>
      <c r="C20023" s="65"/>
      <c r="D20023" s="65"/>
      <c r="E20023" s="65"/>
      <c r="F20023" s="65"/>
      <c r="G20023" s="65"/>
      <c r="H20023" s="113"/>
    </row>
    <row r="20024" spans="1:8">
      <c r="A20024" s="65"/>
      <c r="B20024" s="65"/>
      <c r="C20024" s="65"/>
      <c r="D20024" s="65"/>
      <c r="E20024" s="65"/>
      <c r="F20024" s="65"/>
      <c r="G20024" s="65"/>
      <c r="H20024" s="113"/>
    </row>
    <row r="20025" spans="1:8">
      <c r="A20025" s="65"/>
      <c r="B20025" s="65"/>
      <c r="C20025" s="65"/>
      <c r="D20025" s="65"/>
      <c r="E20025" s="65"/>
      <c r="F20025" s="65"/>
      <c r="G20025" s="65"/>
      <c r="H20025" s="113"/>
    </row>
    <row r="20026" spans="1:8">
      <c r="A20026" s="65"/>
      <c r="B20026" s="65"/>
      <c r="C20026" s="65"/>
      <c r="D20026" s="65"/>
      <c r="E20026" s="65"/>
      <c r="F20026" s="65"/>
      <c r="G20026" s="65"/>
      <c r="H20026" s="113"/>
    </row>
    <row r="20027" spans="1:8">
      <c r="A20027" s="65"/>
      <c r="B20027" s="65"/>
      <c r="C20027" s="65"/>
      <c r="D20027" s="65"/>
      <c r="E20027" s="65"/>
      <c r="F20027" s="65"/>
      <c r="G20027" s="65"/>
      <c r="H20027" s="113"/>
    </row>
    <row r="20028" spans="1:8">
      <c r="A20028" s="65"/>
      <c r="B20028" s="65"/>
      <c r="C20028" s="65"/>
      <c r="D20028" s="65"/>
      <c r="E20028" s="65"/>
      <c r="F20028" s="65"/>
      <c r="G20028" s="65"/>
      <c r="H20028" s="113"/>
    </row>
    <row r="20029" spans="1:8">
      <c r="A20029" s="65"/>
      <c r="B20029" s="65"/>
      <c r="C20029" s="65"/>
      <c r="D20029" s="65"/>
      <c r="E20029" s="65"/>
      <c r="F20029" s="65"/>
      <c r="G20029" s="65"/>
      <c r="H20029" s="113"/>
    </row>
    <row r="20030" spans="1:8">
      <c r="A20030" s="65"/>
      <c r="B20030" s="65"/>
      <c r="C20030" s="65"/>
      <c r="D20030" s="65"/>
      <c r="E20030" s="65"/>
      <c r="F20030" s="65"/>
      <c r="G20030" s="65"/>
      <c r="H20030" s="113"/>
    </row>
    <row r="20031" spans="1:8">
      <c r="A20031" s="65"/>
      <c r="B20031" s="65"/>
      <c r="C20031" s="65"/>
      <c r="D20031" s="65"/>
      <c r="E20031" s="65"/>
      <c r="F20031" s="65"/>
      <c r="G20031" s="65"/>
      <c r="H20031" s="113"/>
    </row>
    <row r="20032" spans="1:8">
      <c r="A20032" s="65"/>
      <c r="B20032" s="65"/>
      <c r="C20032" s="65"/>
      <c r="D20032" s="65"/>
      <c r="E20032" s="65"/>
      <c r="F20032" s="65"/>
      <c r="G20032" s="65"/>
      <c r="H20032" s="113"/>
    </row>
    <row r="20033" spans="1:8">
      <c r="A20033" s="65"/>
      <c r="B20033" s="65"/>
      <c r="C20033" s="65"/>
      <c r="D20033" s="65"/>
      <c r="E20033" s="65"/>
      <c r="F20033" s="65"/>
      <c r="G20033" s="65"/>
      <c r="H20033" s="113"/>
    </row>
    <row r="20034" spans="1:8">
      <c r="A20034" s="65"/>
      <c r="B20034" s="65"/>
      <c r="C20034" s="65"/>
      <c r="D20034" s="65"/>
      <c r="E20034" s="65"/>
      <c r="F20034" s="65"/>
      <c r="G20034" s="65"/>
      <c r="H20034" s="113"/>
    </row>
    <row r="20035" spans="1:8">
      <c r="A20035" s="65"/>
      <c r="B20035" s="65"/>
      <c r="C20035" s="65"/>
      <c r="D20035" s="65"/>
      <c r="E20035" s="65"/>
      <c r="F20035" s="65"/>
      <c r="G20035" s="65"/>
      <c r="H20035" s="113"/>
    </row>
    <row r="20036" spans="1:8">
      <c r="A20036" s="65"/>
      <c r="B20036" s="65"/>
      <c r="C20036" s="65"/>
      <c r="D20036" s="65"/>
      <c r="E20036" s="65"/>
      <c r="F20036" s="65"/>
      <c r="G20036" s="65"/>
      <c r="H20036" s="113"/>
    </row>
    <row r="20037" spans="1:8">
      <c r="A20037" s="65"/>
      <c r="B20037" s="65"/>
      <c r="C20037" s="65"/>
      <c r="D20037" s="65"/>
      <c r="E20037" s="65"/>
      <c r="F20037" s="65"/>
      <c r="G20037" s="65"/>
      <c r="H20037" s="113"/>
    </row>
    <row r="20038" spans="1:8">
      <c r="A20038" s="65"/>
      <c r="B20038" s="65"/>
      <c r="C20038" s="65"/>
      <c r="D20038" s="65"/>
      <c r="E20038" s="65"/>
      <c r="F20038" s="65"/>
      <c r="G20038" s="65"/>
      <c r="H20038" s="113"/>
    </row>
    <row r="20039" spans="1:8">
      <c r="A20039" s="65"/>
      <c r="B20039" s="65"/>
      <c r="C20039" s="65"/>
      <c r="D20039" s="65"/>
      <c r="E20039" s="65"/>
      <c r="F20039" s="65"/>
      <c r="G20039" s="65"/>
      <c r="H20039" s="113"/>
    </row>
    <row r="20040" spans="1:8">
      <c r="A20040" s="65"/>
      <c r="B20040" s="65"/>
      <c r="C20040" s="65"/>
      <c r="D20040" s="65"/>
      <c r="E20040" s="65"/>
      <c r="F20040" s="65"/>
      <c r="G20040" s="65"/>
      <c r="H20040" s="113"/>
    </row>
    <row r="20041" spans="1:8">
      <c r="A20041" s="65"/>
      <c r="B20041" s="65"/>
      <c r="C20041" s="65"/>
      <c r="D20041" s="65"/>
      <c r="E20041" s="65"/>
      <c r="F20041" s="65"/>
      <c r="G20041" s="65"/>
      <c r="H20041" s="113"/>
    </row>
    <row r="20042" spans="1:8">
      <c r="A20042" s="65"/>
      <c r="B20042" s="65"/>
      <c r="C20042" s="65"/>
      <c r="D20042" s="65"/>
      <c r="E20042" s="65"/>
      <c r="F20042" s="65"/>
      <c r="G20042" s="65"/>
      <c r="H20042" s="113"/>
    </row>
    <row r="20043" spans="1:8">
      <c r="A20043" s="65"/>
      <c r="B20043" s="65"/>
      <c r="C20043" s="65"/>
      <c r="D20043" s="65"/>
      <c r="E20043" s="65"/>
      <c r="F20043" s="65"/>
      <c r="G20043" s="65"/>
      <c r="H20043" s="113"/>
    </row>
    <row r="20044" spans="1:8">
      <c r="A20044" s="65"/>
      <c r="B20044" s="65"/>
      <c r="C20044" s="65"/>
      <c r="D20044" s="65"/>
      <c r="E20044" s="65"/>
      <c r="F20044" s="65"/>
      <c r="G20044" s="65"/>
      <c r="H20044" s="113"/>
    </row>
    <row r="20045" spans="1:8">
      <c r="A20045" s="65"/>
      <c r="B20045" s="65"/>
      <c r="C20045" s="65"/>
      <c r="D20045" s="65"/>
      <c r="E20045" s="65"/>
      <c r="F20045" s="65"/>
      <c r="G20045" s="65"/>
      <c r="H20045" s="113"/>
    </row>
    <row r="20046" spans="1:8">
      <c r="A20046" s="65"/>
      <c r="B20046" s="65"/>
      <c r="C20046" s="65"/>
      <c r="D20046" s="65"/>
      <c r="E20046" s="65"/>
      <c r="F20046" s="65"/>
      <c r="G20046" s="65"/>
      <c r="H20046" s="113"/>
    </row>
    <row r="20047" spans="1:8">
      <c r="A20047" s="65"/>
      <c r="B20047" s="65"/>
      <c r="C20047" s="65"/>
      <c r="D20047" s="65"/>
      <c r="E20047" s="65"/>
      <c r="F20047" s="65"/>
      <c r="G20047" s="65"/>
      <c r="H20047" s="113"/>
    </row>
    <row r="20048" spans="1:8">
      <c r="A20048" s="65"/>
      <c r="B20048" s="65"/>
      <c r="C20048" s="65"/>
      <c r="D20048" s="65"/>
      <c r="E20048" s="65"/>
      <c r="F20048" s="65"/>
      <c r="G20048" s="65"/>
      <c r="H20048" s="113"/>
    </row>
    <row r="20049" spans="1:8">
      <c r="A20049" s="65"/>
      <c r="B20049" s="65"/>
      <c r="C20049" s="65"/>
      <c r="D20049" s="65"/>
      <c r="E20049" s="65"/>
      <c r="F20049" s="65"/>
      <c r="G20049" s="65"/>
      <c r="H20049" s="113"/>
    </row>
    <row r="20050" spans="1:8">
      <c r="A20050" s="65"/>
      <c r="B20050" s="65"/>
      <c r="C20050" s="65"/>
      <c r="D20050" s="65"/>
      <c r="E20050" s="65"/>
      <c r="F20050" s="65"/>
      <c r="G20050" s="65"/>
      <c r="H20050" s="113"/>
    </row>
    <row r="20051" spans="1:8">
      <c r="A20051" s="65"/>
      <c r="B20051" s="65"/>
      <c r="C20051" s="65"/>
      <c r="D20051" s="65"/>
      <c r="E20051" s="65"/>
      <c r="F20051" s="65"/>
      <c r="G20051" s="65"/>
      <c r="H20051" s="113"/>
    </row>
    <row r="20052" spans="1:8">
      <c r="A20052" s="65"/>
      <c r="B20052" s="65"/>
      <c r="C20052" s="65"/>
      <c r="D20052" s="65"/>
      <c r="E20052" s="65"/>
      <c r="F20052" s="65"/>
      <c r="G20052" s="65"/>
      <c r="H20052" s="113"/>
    </row>
    <row r="20053" spans="1:8">
      <c r="A20053" s="65"/>
      <c r="B20053" s="65"/>
      <c r="C20053" s="65"/>
      <c r="D20053" s="65"/>
      <c r="E20053" s="65"/>
      <c r="F20053" s="65"/>
      <c r="G20053" s="65"/>
      <c r="H20053" s="113"/>
    </row>
    <row r="20054" spans="1:8">
      <c r="A20054" s="65"/>
      <c r="B20054" s="65"/>
      <c r="C20054" s="65"/>
      <c r="D20054" s="65"/>
      <c r="E20054" s="65"/>
      <c r="F20054" s="65"/>
      <c r="G20054" s="65"/>
      <c r="H20054" s="113"/>
    </row>
    <row r="20055" spans="1:8">
      <c r="A20055" s="65"/>
      <c r="B20055" s="65"/>
      <c r="C20055" s="65"/>
      <c r="D20055" s="65"/>
      <c r="E20055" s="65"/>
      <c r="F20055" s="65"/>
      <c r="G20055" s="65"/>
      <c r="H20055" s="113"/>
    </row>
    <row r="20056" spans="1:8">
      <c r="A20056" s="65"/>
      <c r="B20056" s="65"/>
      <c r="C20056" s="65"/>
      <c r="D20056" s="65"/>
      <c r="E20056" s="65"/>
      <c r="F20056" s="65"/>
      <c r="G20056" s="65"/>
      <c r="H20056" s="113"/>
    </row>
    <row r="20057" spans="1:8">
      <c r="A20057" s="65"/>
      <c r="B20057" s="65"/>
      <c r="C20057" s="65"/>
      <c r="D20057" s="65"/>
      <c r="E20057" s="65"/>
      <c r="F20057" s="65"/>
      <c r="G20057" s="65"/>
      <c r="H20057" s="113"/>
    </row>
    <row r="20058" spans="1:8">
      <c r="A20058" s="65"/>
      <c r="B20058" s="65"/>
      <c r="C20058" s="65"/>
      <c r="D20058" s="65"/>
      <c r="E20058" s="65"/>
      <c r="F20058" s="65"/>
      <c r="G20058" s="65"/>
      <c r="H20058" s="113"/>
    </row>
    <row r="20059" spans="1:8">
      <c r="A20059" s="65"/>
      <c r="B20059" s="65"/>
      <c r="C20059" s="65"/>
      <c r="D20059" s="65"/>
      <c r="E20059" s="65"/>
      <c r="F20059" s="65"/>
      <c r="G20059" s="65"/>
      <c r="H20059" s="113"/>
    </row>
    <row r="20060" spans="1:8">
      <c r="A20060" s="65"/>
      <c r="B20060" s="65"/>
      <c r="C20060" s="65"/>
      <c r="D20060" s="65"/>
      <c r="E20060" s="65"/>
      <c r="F20060" s="65"/>
      <c r="G20060" s="65"/>
      <c r="H20060" s="113"/>
    </row>
    <row r="20061" spans="1:8">
      <c r="A20061" s="65"/>
      <c r="B20061" s="65"/>
      <c r="C20061" s="65"/>
      <c r="D20061" s="65"/>
      <c r="E20061" s="65"/>
      <c r="F20061" s="65"/>
      <c r="G20061" s="65"/>
      <c r="H20061" s="113"/>
    </row>
    <row r="20062" spans="1:8">
      <c r="A20062" s="65"/>
      <c r="B20062" s="65"/>
      <c r="C20062" s="65"/>
      <c r="D20062" s="65"/>
      <c r="E20062" s="65"/>
      <c r="F20062" s="65"/>
      <c r="G20062" s="65"/>
      <c r="H20062" s="113"/>
    </row>
    <row r="20063" spans="1:8">
      <c r="A20063" s="65"/>
      <c r="B20063" s="65"/>
      <c r="C20063" s="65"/>
      <c r="D20063" s="65"/>
      <c r="E20063" s="65"/>
      <c r="F20063" s="65"/>
      <c r="G20063" s="65"/>
      <c r="H20063" s="113"/>
    </row>
    <row r="20064" spans="1:8">
      <c r="A20064" s="65"/>
      <c r="B20064" s="65"/>
      <c r="C20064" s="65"/>
      <c r="D20064" s="65"/>
      <c r="E20064" s="65"/>
      <c r="F20064" s="65"/>
      <c r="G20064" s="65"/>
      <c r="H20064" s="113"/>
    </row>
    <row r="20065" spans="1:8">
      <c r="A20065" s="65"/>
      <c r="B20065" s="65"/>
      <c r="C20065" s="65"/>
      <c r="D20065" s="65"/>
      <c r="E20065" s="65"/>
      <c r="F20065" s="65"/>
      <c r="G20065" s="65"/>
      <c r="H20065" s="113"/>
    </row>
    <row r="20066" spans="1:8">
      <c r="A20066" s="65"/>
      <c r="B20066" s="65"/>
      <c r="C20066" s="65"/>
      <c r="D20066" s="65"/>
      <c r="E20066" s="65"/>
      <c r="F20066" s="65"/>
      <c r="G20066" s="65"/>
      <c r="H20066" s="113"/>
    </row>
    <row r="20067" spans="1:8">
      <c r="A20067" s="65"/>
      <c r="B20067" s="65"/>
      <c r="C20067" s="65"/>
      <c r="D20067" s="65"/>
      <c r="E20067" s="65"/>
      <c r="F20067" s="65"/>
      <c r="G20067" s="65"/>
      <c r="H20067" s="113"/>
    </row>
    <row r="20068" spans="1:8">
      <c r="A20068" s="65"/>
      <c r="B20068" s="65"/>
      <c r="C20068" s="65"/>
      <c r="D20068" s="65"/>
      <c r="E20068" s="65"/>
      <c r="F20068" s="65"/>
      <c r="G20068" s="65"/>
      <c r="H20068" s="113"/>
    </row>
    <row r="20069" spans="1:8">
      <c r="A20069" s="65"/>
      <c r="B20069" s="65"/>
      <c r="C20069" s="65"/>
      <c r="D20069" s="65"/>
      <c r="E20069" s="65"/>
      <c r="F20069" s="65"/>
      <c r="G20069" s="65"/>
      <c r="H20069" s="113"/>
    </row>
    <row r="20070" spans="1:8">
      <c r="A20070" s="65"/>
      <c r="B20070" s="65"/>
      <c r="C20070" s="65"/>
      <c r="D20070" s="65"/>
      <c r="E20070" s="65"/>
      <c r="F20070" s="65"/>
      <c r="G20070" s="65"/>
      <c r="H20070" s="113"/>
    </row>
    <row r="20071" spans="1:8">
      <c r="A20071" s="65"/>
      <c r="B20071" s="65"/>
      <c r="C20071" s="65"/>
      <c r="D20071" s="65"/>
      <c r="E20071" s="65"/>
      <c r="F20071" s="65"/>
      <c r="G20071" s="65"/>
      <c r="H20071" s="113"/>
    </row>
    <row r="20072" spans="1:8">
      <c r="A20072" s="65"/>
      <c r="B20072" s="65"/>
      <c r="C20072" s="65"/>
      <c r="D20072" s="65"/>
      <c r="E20072" s="65"/>
      <c r="F20072" s="65"/>
      <c r="G20072" s="65"/>
      <c r="H20072" s="113"/>
    </row>
    <row r="20073" spans="1:8">
      <c r="A20073" s="65"/>
      <c r="B20073" s="65"/>
      <c r="C20073" s="65"/>
      <c r="D20073" s="65"/>
      <c r="E20073" s="65"/>
      <c r="F20073" s="65"/>
      <c r="G20073" s="65"/>
      <c r="H20073" s="113"/>
    </row>
    <row r="20074" spans="1:8">
      <c r="A20074" s="65"/>
      <c r="B20074" s="65"/>
      <c r="C20074" s="65"/>
      <c r="D20074" s="65"/>
      <c r="E20074" s="65"/>
      <c r="F20074" s="65"/>
      <c r="G20074" s="65"/>
      <c r="H20074" s="113"/>
    </row>
    <row r="20075" spans="1:8">
      <c r="A20075" s="65"/>
      <c r="B20075" s="65"/>
      <c r="C20075" s="65"/>
      <c r="D20075" s="65"/>
      <c r="E20075" s="65"/>
      <c r="F20075" s="65"/>
      <c r="G20075" s="65"/>
      <c r="H20075" s="113"/>
    </row>
    <row r="20076" spans="1:8">
      <c r="A20076" s="65"/>
      <c r="B20076" s="65"/>
      <c r="C20076" s="65"/>
      <c r="D20076" s="65"/>
      <c r="E20076" s="65"/>
      <c r="F20076" s="65"/>
      <c r="G20076" s="65"/>
      <c r="H20076" s="113"/>
    </row>
    <row r="20077" spans="1:8">
      <c r="A20077" s="65"/>
      <c r="B20077" s="65"/>
      <c r="C20077" s="65"/>
      <c r="D20077" s="65"/>
      <c r="E20077" s="65"/>
      <c r="F20077" s="65"/>
      <c r="G20077" s="65"/>
      <c r="H20077" s="113"/>
    </row>
    <row r="20078" spans="1:8">
      <c r="A20078" s="65"/>
      <c r="B20078" s="65"/>
      <c r="C20078" s="65"/>
      <c r="D20078" s="65"/>
      <c r="E20078" s="65"/>
      <c r="F20078" s="65"/>
      <c r="G20078" s="65"/>
      <c r="H20078" s="113"/>
    </row>
    <row r="20079" spans="1:8">
      <c r="A20079" s="65"/>
      <c r="B20079" s="65"/>
      <c r="C20079" s="65"/>
      <c r="D20079" s="65"/>
      <c r="E20079" s="65"/>
      <c r="F20079" s="65"/>
      <c r="G20079" s="65"/>
      <c r="H20079" s="113"/>
    </row>
    <row r="20080" spans="1:8">
      <c r="A20080" s="65"/>
      <c r="B20080" s="65"/>
      <c r="C20080" s="65"/>
      <c r="D20080" s="65"/>
      <c r="E20080" s="65"/>
      <c r="F20080" s="65"/>
      <c r="G20080" s="65"/>
      <c r="H20080" s="113"/>
    </row>
    <row r="20081" spans="1:8">
      <c r="A20081" s="65"/>
      <c r="B20081" s="65"/>
      <c r="C20081" s="65"/>
      <c r="D20081" s="65"/>
      <c r="E20081" s="65"/>
      <c r="F20081" s="65"/>
      <c r="G20081" s="65"/>
      <c r="H20081" s="113"/>
    </row>
    <row r="20082" spans="1:8">
      <c r="A20082" s="65"/>
      <c r="B20082" s="65"/>
      <c r="C20082" s="65"/>
      <c r="D20082" s="65"/>
      <c r="E20082" s="65"/>
      <c r="F20082" s="65"/>
      <c r="G20082" s="65"/>
      <c r="H20082" s="113"/>
    </row>
    <row r="20083" spans="1:8">
      <c r="A20083" s="65"/>
      <c r="B20083" s="65"/>
      <c r="C20083" s="65"/>
      <c r="D20083" s="65"/>
      <c r="E20083" s="65"/>
      <c r="F20083" s="65"/>
      <c r="G20083" s="65"/>
      <c r="H20083" s="113"/>
    </row>
    <row r="20084" spans="1:8">
      <c r="A20084" s="65"/>
      <c r="B20084" s="65"/>
      <c r="C20084" s="65"/>
      <c r="D20084" s="65"/>
      <c r="E20084" s="65"/>
      <c r="F20084" s="65"/>
      <c r="G20084" s="65"/>
      <c r="H20084" s="113"/>
    </row>
    <row r="20085" spans="1:8">
      <c r="A20085" s="65"/>
      <c r="B20085" s="65"/>
      <c r="C20085" s="65"/>
      <c r="D20085" s="65"/>
      <c r="E20085" s="65"/>
      <c r="F20085" s="65"/>
      <c r="G20085" s="65"/>
      <c r="H20085" s="113"/>
    </row>
    <row r="20086" spans="1:8">
      <c r="A20086" s="65"/>
      <c r="B20086" s="65"/>
      <c r="C20086" s="65"/>
      <c r="D20086" s="65"/>
      <c r="E20086" s="65"/>
      <c r="F20086" s="65"/>
      <c r="G20086" s="65"/>
      <c r="H20086" s="113"/>
    </row>
    <row r="20087" spans="1:8">
      <c r="A20087" s="65"/>
      <c r="B20087" s="65"/>
      <c r="C20087" s="65"/>
      <c r="D20087" s="65"/>
      <c r="E20087" s="65"/>
      <c r="F20087" s="65"/>
      <c r="G20087" s="65"/>
      <c r="H20087" s="113"/>
    </row>
    <row r="20088" spans="1:8">
      <c r="A20088" s="65"/>
      <c r="B20088" s="65"/>
      <c r="C20088" s="65"/>
      <c r="D20088" s="65"/>
      <c r="E20088" s="65"/>
      <c r="F20088" s="65"/>
      <c r="G20088" s="65"/>
      <c r="H20088" s="113"/>
    </row>
    <row r="20089" spans="1:8">
      <c r="A20089" s="65"/>
      <c r="B20089" s="65"/>
      <c r="C20089" s="65"/>
      <c r="D20089" s="65"/>
      <c r="E20089" s="65"/>
      <c r="F20089" s="65"/>
      <c r="G20089" s="65"/>
      <c r="H20089" s="113"/>
    </row>
    <row r="20090" spans="1:8">
      <c r="A20090" s="65"/>
      <c r="B20090" s="65"/>
      <c r="C20090" s="65"/>
      <c r="D20090" s="65"/>
      <c r="E20090" s="65"/>
      <c r="F20090" s="65"/>
      <c r="G20090" s="65"/>
      <c r="H20090" s="113"/>
    </row>
    <row r="20091" spans="1:8">
      <c r="A20091" s="65"/>
      <c r="B20091" s="65"/>
      <c r="C20091" s="65"/>
      <c r="D20091" s="65"/>
      <c r="E20091" s="65"/>
      <c r="F20091" s="65"/>
      <c r="G20091" s="65"/>
      <c r="H20091" s="113"/>
    </row>
    <row r="20092" spans="1:8">
      <c r="A20092" s="65"/>
      <c r="B20092" s="65"/>
      <c r="C20092" s="65"/>
      <c r="D20092" s="65"/>
      <c r="E20092" s="65"/>
      <c r="F20092" s="65"/>
      <c r="G20092" s="65"/>
      <c r="H20092" s="113"/>
    </row>
    <row r="20093" spans="1:8">
      <c r="A20093" s="65"/>
      <c r="B20093" s="65"/>
      <c r="C20093" s="65"/>
      <c r="D20093" s="65"/>
      <c r="E20093" s="65"/>
      <c r="F20093" s="65"/>
      <c r="G20093" s="65"/>
      <c r="H20093" s="113"/>
    </row>
    <row r="20094" spans="1:8">
      <c r="A20094" s="65"/>
      <c r="B20094" s="65"/>
      <c r="C20094" s="65"/>
      <c r="D20094" s="65"/>
      <c r="E20094" s="65"/>
      <c r="F20094" s="65"/>
      <c r="G20094" s="65"/>
      <c r="H20094" s="113"/>
    </row>
    <row r="20095" spans="1:8">
      <c r="A20095" s="65"/>
      <c r="B20095" s="65"/>
      <c r="C20095" s="65"/>
      <c r="D20095" s="65"/>
      <c r="E20095" s="65"/>
      <c r="F20095" s="65"/>
      <c r="G20095" s="65"/>
      <c r="H20095" s="113"/>
    </row>
    <row r="20096" spans="1:8">
      <c r="A20096" s="65"/>
      <c r="B20096" s="65"/>
      <c r="C20096" s="65"/>
      <c r="D20096" s="65"/>
      <c r="E20096" s="65"/>
      <c r="F20096" s="65"/>
      <c r="G20096" s="65"/>
      <c r="H20096" s="113"/>
    </row>
    <row r="20097" spans="1:8">
      <c r="A20097" s="65"/>
      <c r="B20097" s="65"/>
      <c r="C20097" s="65"/>
      <c r="D20097" s="65"/>
      <c r="E20097" s="65"/>
      <c r="F20097" s="65"/>
      <c r="G20097" s="65"/>
      <c r="H20097" s="113"/>
    </row>
    <row r="20098" spans="1:8">
      <c r="A20098" s="65"/>
      <c r="B20098" s="65"/>
      <c r="C20098" s="65"/>
      <c r="D20098" s="65"/>
      <c r="E20098" s="65"/>
      <c r="F20098" s="65"/>
      <c r="G20098" s="65"/>
      <c r="H20098" s="113"/>
    </row>
    <row r="20099" spans="1:8">
      <c r="A20099" s="65"/>
      <c r="B20099" s="65"/>
      <c r="C20099" s="65"/>
      <c r="D20099" s="65"/>
      <c r="E20099" s="65"/>
      <c r="F20099" s="65"/>
      <c r="G20099" s="65"/>
      <c r="H20099" s="113"/>
    </row>
    <row r="20100" spans="1:8">
      <c r="A20100" s="65"/>
      <c r="B20100" s="65"/>
      <c r="C20100" s="65"/>
      <c r="D20100" s="65"/>
      <c r="E20100" s="65"/>
      <c r="F20100" s="65"/>
      <c r="G20100" s="65"/>
      <c r="H20100" s="113"/>
    </row>
    <row r="20101" spans="1:8">
      <c r="A20101" s="65"/>
      <c r="B20101" s="65"/>
      <c r="C20101" s="65"/>
      <c r="D20101" s="65"/>
      <c r="E20101" s="65"/>
      <c r="F20101" s="65"/>
      <c r="G20101" s="65"/>
      <c r="H20101" s="113"/>
    </row>
    <row r="20102" spans="1:8">
      <c r="A20102" s="65"/>
      <c r="B20102" s="65"/>
      <c r="C20102" s="65"/>
      <c r="D20102" s="65"/>
      <c r="E20102" s="65"/>
      <c r="F20102" s="65"/>
      <c r="G20102" s="65"/>
      <c r="H20102" s="113"/>
    </row>
    <row r="20103" spans="1:8">
      <c r="A20103" s="65"/>
      <c r="B20103" s="65"/>
      <c r="C20103" s="65"/>
      <c r="D20103" s="65"/>
      <c r="E20103" s="65"/>
      <c r="F20103" s="65"/>
      <c r="G20103" s="65"/>
      <c r="H20103" s="113"/>
    </row>
    <row r="20104" spans="1:8">
      <c r="A20104" s="65"/>
      <c r="B20104" s="65"/>
      <c r="C20104" s="65"/>
      <c r="D20104" s="65"/>
      <c r="E20104" s="65"/>
      <c r="F20104" s="65"/>
      <c r="G20104" s="65"/>
      <c r="H20104" s="113"/>
    </row>
    <row r="20105" spans="1:8">
      <c r="A20105" s="65"/>
      <c r="B20105" s="65"/>
      <c r="C20105" s="65"/>
      <c r="D20105" s="65"/>
      <c r="E20105" s="65"/>
      <c r="F20105" s="65"/>
      <c r="G20105" s="65"/>
      <c r="H20105" s="113"/>
    </row>
    <row r="20106" spans="1:8">
      <c r="A20106" s="65"/>
      <c r="B20106" s="65"/>
      <c r="C20106" s="65"/>
      <c r="D20106" s="65"/>
      <c r="E20106" s="65"/>
      <c r="F20106" s="65"/>
      <c r="G20106" s="65"/>
      <c r="H20106" s="113"/>
    </row>
    <row r="20107" spans="1:8">
      <c r="A20107" s="65"/>
      <c r="B20107" s="65"/>
      <c r="C20107" s="65"/>
      <c r="D20107" s="65"/>
      <c r="E20107" s="65"/>
      <c r="F20107" s="65"/>
      <c r="G20107" s="65"/>
      <c r="H20107" s="113"/>
    </row>
    <row r="20108" spans="1:8">
      <c r="A20108" s="65"/>
      <c r="B20108" s="65"/>
      <c r="C20108" s="65"/>
      <c r="D20108" s="65"/>
      <c r="E20108" s="65"/>
      <c r="F20108" s="65"/>
      <c r="G20108" s="65"/>
      <c r="H20108" s="113"/>
    </row>
    <row r="20109" spans="1:8">
      <c r="A20109" s="65"/>
      <c r="B20109" s="65"/>
      <c r="C20109" s="65"/>
      <c r="D20109" s="65"/>
      <c r="E20109" s="65"/>
      <c r="F20109" s="65"/>
      <c r="G20109" s="65"/>
      <c r="H20109" s="113"/>
    </row>
    <row r="20110" spans="1:8">
      <c r="A20110" s="65"/>
      <c r="B20110" s="65"/>
      <c r="C20110" s="65"/>
      <c r="D20110" s="65"/>
      <c r="E20110" s="65"/>
      <c r="F20110" s="65"/>
      <c r="G20110" s="65"/>
      <c r="H20110" s="113"/>
    </row>
    <row r="20111" spans="1:8">
      <c r="A20111" s="65"/>
      <c r="B20111" s="65"/>
      <c r="C20111" s="65"/>
      <c r="D20111" s="65"/>
      <c r="E20111" s="65"/>
      <c r="F20111" s="65"/>
      <c r="G20111" s="65"/>
      <c r="H20111" s="113"/>
    </row>
    <row r="20112" spans="1:8">
      <c r="A20112" s="65"/>
      <c r="B20112" s="65"/>
      <c r="C20112" s="65"/>
      <c r="D20112" s="65"/>
      <c r="E20112" s="65"/>
      <c r="F20112" s="65"/>
      <c r="G20112" s="65"/>
      <c r="H20112" s="113"/>
    </row>
    <row r="20113" spans="1:8">
      <c r="A20113" s="65"/>
      <c r="B20113" s="65"/>
      <c r="C20113" s="65"/>
      <c r="D20113" s="65"/>
      <c r="E20113" s="65"/>
      <c r="F20113" s="65"/>
      <c r="G20113" s="65"/>
      <c r="H20113" s="113"/>
    </row>
    <row r="20114" spans="1:8">
      <c r="A20114" s="65"/>
      <c r="B20114" s="65"/>
      <c r="C20114" s="65"/>
      <c r="D20114" s="65"/>
      <c r="E20114" s="65"/>
      <c r="F20114" s="65"/>
      <c r="G20114" s="65"/>
      <c r="H20114" s="113"/>
    </row>
    <row r="20115" spans="1:8">
      <c r="A20115" s="65"/>
      <c r="B20115" s="65"/>
      <c r="C20115" s="65"/>
      <c r="D20115" s="65"/>
      <c r="E20115" s="65"/>
      <c r="F20115" s="65"/>
      <c r="G20115" s="65"/>
      <c r="H20115" s="113"/>
    </row>
    <row r="20116" spans="1:8">
      <c r="A20116" s="65"/>
      <c r="B20116" s="65"/>
      <c r="C20116" s="65"/>
      <c r="D20116" s="65"/>
      <c r="E20116" s="65"/>
      <c r="F20116" s="65"/>
      <c r="G20116" s="65"/>
      <c r="H20116" s="113"/>
    </row>
    <row r="20117" spans="1:8">
      <c r="A20117" s="65"/>
      <c r="B20117" s="65"/>
      <c r="C20117" s="65"/>
      <c r="D20117" s="65"/>
      <c r="E20117" s="65"/>
      <c r="F20117" s="65"/>
      <c r="G20117" s="65"/>
      <c r="H20117" s="113"/>
    </row>
    <row r="20118" spans="1:8">
      <c r="A20118" s="65"/>
      <c r="B20118" s="65"/>
      <c r="C20118" s="65"/>
      <c r="D20118" s="65"/>
      <c r="E20118" s="65"/>
      <c r="F20118" s="65"/>
      <c r="G20118" s="65"/>
      <c r="H20118" s="113"/>
    </row>
    <row r="20119" spans="1:8">
      <c r="A20119" s="65"/>
      <c r="B20119" s="65"/>
      <c r="C20119" s="65"/>
      <c r="D20119" s="65"/>
      <c r="E20119" s="65"/>
      <c r="F20119" s="65"/>
      <c r="G20119" s="65"/>
      <c r="H20119" s="113"/>
    </row>
    <row r="20120" spans="1:8">
      <c r="A20120" s="65"/>
      <c r="B20120" s="65"/>
      <c r="C20120" s="65"/>
      <c r="D20120" s="65"/>
      <c r="E20120" s="65"/>
      <c r="F20120" s="65"/>
      <c r="G20120" s="65"/>
      <c r="H20120" s="113"/>
    </row>
    <row r="20121" spans="1:8">
      <c r="A20121" s="65"/>
      <c r="B20121" s="65"/>
      <c r="C20121" s="65"/>
      <c r="D20121" s="65"/>
      <c r="E20121" s="65"/>
      <c r="F20121" s="65"/>
      <c r="G20121" s="65"/>
      <c r="H20121" s="113"/>
    </row>
    <row r="20122" spans="1:8">
      <c r="A20122" s="65"/>
      <c r="B20122" s="65"/>
      <c r="C20122" s="65"/>
      <c r="D20122" s="65"/>
      <c r="E20122" s="65"/>
      <c r="F20122" s="65"/>
      <c r="G20122" s="65"/>
      <c r="H20122" s="113"/>
    </row>
    <row r="20123" spans="1:8">
      <c r="A20123" s="65"/>
      <c r="B20123" s="65"/>
      <c r="C20123" s="65"/>
      <c r="D20123" s="65"/>
      <c r="E20123" s="65"/>
      <c r="F20123" s="65"/>
      <c r="G20123" s="65"/>
      <c r="H20123" s="113"/>
    </row>
    <row r="20124" spans="1:8">
      <c r="A20124" s="65"/>
      <c r="B20124" s="65"/>
      <c r="C20124" s="65"/>
      <c r="D20124" s="65"/>
      <c r="E20124" s="65"/>
      <c r="F20124" s="65"/>
      <c r="G20124" s="65"/>
      <c r="H20124" s="113"/>
    </row>
    <row r="20125" spans="1:8">
      <c r="A20125" s="65"/>
      <c r="B20125" s="65"/>
      <c r="C20125" s="65"/>
      <c r="D20125" s="65"/>
      <c r="E20125" s="65"/>
      <c r="F20125" s="65"/>
      <c r="G20125" s="65"/>
      <c r="H20125" s="113"/>
    </row>
    <row r="20126" spans="1:8">
      <c r="A20126" s="65"/>
      <c r="B20126" s="65"/>
      <c r="C20126" s="65"/>
      <c r="D20126" s="65"/>
      <c r="E20126" s="65"/>
      <c r="F20126" s="65"/>
      <c r="G20126" s="65"/>
      <c r="H20126" s="113"/>
    </row>
    <row r="20127" spans="1:8">
      <c r="A20127" s="65"/>
      <c r="B20127" s="65"/>
      <c r="C20127" s="65"/>
      <c r="D20127" s="65"/>
      <c r="E20127" s="65"/>
      <c r="F20127" s="65"/>
      <c r="G20127" s="65"/>
      <c r="H20127" s="113"/>
    </row>
    <row r="20128" spans="1:8">
      <c r="A20128" s="65"/>
      <c r="B20128" s="65"/>
      <c r="C20128" s="65"/>
      <c r="D20128" s="65"/>
      <c r="E20128" s="65"/>
      <c r="F20128" s="65"/>
      <c r="G20128" s="65"/>
      <c r="H20128" s="113"/>
    </row>
    <row r="20129" spans="1:8">
      <c r="A20129" s="65"/>
      <c r="B20129" s="65"/>
      <c r="C20129" s="65"/>
      <c r="D20129" s="65"/>
      <c r="E20129" s="65"/>
      <c r="F20129" s="65"/>
      <c r="G20129" s="65"/>
      <c r="H20129" s="113"/>
    </row>
    <row r="20130" spans="1:8">
      <c r="A20130" s="65"/>
      <c r="B20130" s="65"/>
      <c r="C20130" s="65"/>
      <c r="D20130" s="65"/>
      <c r="E20130" s="65"/>
      <c r="F20130" s="65"/>
      <c r="G20130" s="65"/>
      <c r="H20130" s="113"/>
    </row>
    <row r="20131" spans="1:8">
      <c r="A20131" s="65"/>
      <c r="B20131" s="65"/>
      <c r="C20131" s="65"/>
      <c r="D20131" s="65"/>
      <c r="E20131" s="65"/>
      <c r="F20131" s="65"/>
      <c r="G20131" s="65"/>
      <c r="H20131" s="113"/>
    </row>
    <row r="20132" spans="1:8">
      <c r="A20132" s="65"/>
      <c r="B20132" s="65"/>
      <c r="C20132" s="65"/>
      <c r="D20132" s="65"/>
      <c r="E20132" s="65"/>
      <c r="F20132" s="65"/>
      <c r="G20132" s="65"/>
      <c r="H20132" s="113"/>
    </row>
    <row r="20133" spans="1:8">
      <c r="A20133" s="65"/>
      <c r="B20133" s="65"/>
      <c r="C20133" s="65"/>
      <c r="D20133" s="65"/>
      <c r="E20133" s="65"/>
      <c r="F20133" s="65"/>
      <c r="G20133" s="65"/>
      <c r="H20133" s="113"/>
    </row>
    <row r="20134" spans="1:8">
      <c r="A20134" s="65"/>
      <c r="B20134" s="65"/>
      <c r="C20134" s="65"/>
      <c r="D20134" s="65"/>
      <c r="E20134" s="65"/>
      <c r="F20134" s="65"/>
      <c r="G20134" s="65"/>
      <c r="H20134" s="113"/>
    </row>
    <row r="20135" spans="1:8">
      <c r="A20135" s="65"/>
      <c r="B20135" s="65"/>
      <c r="C20135" s="65"/>
      <c r="D20135" s="65"/>
      <c r="E20135" s="65"/>
      <c r="F20135" s="65"/>
      <c r="G20135" s="65"/>
      <c r="H20135" s="113"/>
    </row>
    <row r="20136" spans="1:8">
      <c r="A20136" s="65"/>
      <c r="B20136" s="65"/>
      <c r="C20136" s="65"/>
      <c r="D20136" s="65"/>
      <c r="E20136" s="65"/>
      <c r="F20136" s="65"/>
      <c r="G20136" s="65"/>
      <c r="H20136" s="113"/>
    </row>
    <row r="20137" spans="1:8">
      <c r="A20137" s="65"/>
      <c r="B20137" s="65"/>
      <c r="C20137" s="65"/>
      <c r="D20137" s="65"/>
      <c r="E20137" s="65"/>
      <c r="F20137" s="65"/>
      <c r="G20137" s="65"/>
      <c r="H20137" s="113"/>
    </row>
    <row r="20138" spans="1:8">
      <c r="A20138" s="65"/>
      <c r="B20138" s="65"/>
      <c r="C20138" s="65"/>
      <c r="D20138" s="65"/>
      <c r="E20138" s="65"/>
      <c r="F20138" s="65"/>
      <c r="G20138" s="65"/>
      <c r="H20138" s="113"/>
    </row>
    <row r="20139" spans="1:8">
      <c r="A20139" s="65"/>
      <c r="B20139" s="65"/>
      <c r="C20139" s="65"/>
      <c r="D20139" s="65"/>
      <c r="E20139" s="65"/>
      <c r="F20139" s="65"/>
      <c r="G20139" s="65"/>
      <c r="H20139" s="113"/>
    </row>
    <row r="20140" spans="1:8">
      <c r="A20140" s="65"/>
      <c r="B20140" s="65"/>
      <c r="C20140" s="65"/>
      <c r="D20140" s="65"/>
      <c r="E20140" s="65"/>
      <c r="F20140" s="65"/>
      <c r="G20140" s="65"/>
      <c r="H20140" s="113"/>
    </row>
    <row r="20141" spans="1:8">
      <c r="A20141" s="65"/>
      <c r="B20141" s="65"/>
      <c r="C20141" s="65"/>
      <c r="D20141" s="65"/>
      <c r="E20141" s="65"/>
      <c r="F20141" s="65"/>
      <c r="G20141" s="65"/>
      <c r="H20141" s="113"/>
    </row>
    <row r="20142" spans="1:8">
      <c r="A20142" s="65"/>
      <c r="B20142" s="65"/>
      <c r="C20142" s="65"/>
      <c r="D20142" s="65"/>
      <c r="E20142" s="65"/>
      <c r="F20142" s="65"/>
      <c r="G20142" s="65"/>
      <c r="H20142" s="113"/>
    </row>
    <row r="20143" spans="1:8">
      <c r="A20143" s="65"/>
      <c r="B20143" s="65"/>
      <c r="C20143" s="65"/>
      <c r="D20143" s="65"/>
      <c r="E20143" s="65"/>
      <c r="F20143" s="65"/>
      <c r="G20143" s="65"/>
      <c r="H20143" s="113"/>
    </row>
    <row r="20144" spans="1:8">
      <c r="A20144" s="65"/>
      <c r="B20144" s="65"/>
      <c r="C20144" s="65"/>
      <c r="D20144" s="65"/>
      <c r="E20144" s="65"/>
      <c r="F20144" s="65"/>
      <c r="G20144" s="65"/>
      <c r="H20144" s="113"/>
    </row>
    <row r="20145" spans="1:8">
      <c r="A20145" s="65"/>
      <c r="B20145" s="65"/>
      <c r="C20145" s="65"/>
      <c r="D20145" s="65"/>
      <c r="E20145" s="65"/>
      <c r="F20145" s="65"/>
      <c r="G20145" s="65"/>
      <c r="H20145" s="113"/>
    </row>
    <row r="20146" spans="1:8">
      <c r="A20146" s="65"/>
      <c r="B20146" s="65"/>
      <c r="C20146" s="65"/>
      <c r="D20146" s="65"/>
      <c r="E20146" s="65"/>
      <c r="F20146" s="65"/>
      <c r="G20146" s="65"/>
      <c r="H20146" s="113"/>
    </row>
    <row r="20147" spans="1:8">
      <c r="A20147" s="65"/>
      <c r="B20147" s="65"/>
      <c r="C20147" s="65"/>
      <c r="D20147" s="65"/>
      <c r="E20147" s="65"/>
      <c r="F20147" s="65"/>
      <c r="G20147" s="65"/>
      <c r="H20147" s="113"/>
    </row>
    <row r="20148" spans="1:8">
      <c r="A20148" s="65"/>
      <c r="B20148" s="65"/>
      <c r="C20148" s="65"/>
      <c r="D20148" s="65"/>
      <c r="E20148" s="65"/>
      <c r="F20148" s="65"/>
      <c r="G20148" s="65"/>
      <c r="H20148" s="113"/>
    </row>
    <row r="20149" spans="1:8">
      <c r="A20149" s="65"/>
      <c r="B20149" s="65"/>
      <c r="C20149" s="65"/>
      <c r="D20149" s="65"/>
      <c r="E20149" s="65"/>
      <c r="F20149" s="65"/>
      <c r="G20149" s="65"/>
      <c r="H20149" s="113"/>
    </row>
    <row r="20150" spans="1:8">
      <c r="A20150" s="65"/>
      <c r="B20150" s="65"/>
      <c r="C20150" s="65"/>
      <c r="D20150" s="65"/>
      <c r="E20150" s="65"/>
      <c r="F20150" s="65"/>
      <c r="G20150" s="65"/>
      <c r="H20150" s="113"/>
    </row>
    <row r="20151" spans="1:8">
      <c r="A20151" s="65"/>
      <c r="B20151" s="65"/>
      <c r="C20151" s="65"/>
      <c r="D20151" s="65"/>
      <c r="E20151" s="65"/>
      <c r="F20151" s="65"/>
      <c r="G20151" s="65"/>
      <c r="H20151" s="113"/>
    </row>
    <row r="20152" spans="1:8">
      <c r="A20152" s="65"/>
      <c r="B20152" s="65"/>
      <c r="C20152" s="65"/>
      <c r="D20152" s="65"/>
      <c r="E20152" s="65"/>
      <c r="F20152" s="65"/>
      <c r="G20152" s="65"/>
      <c r="H20152" s="113"/>
    </row>
    <row r="20153" spans="1:8">
      <c r="A20153" s="65"/>
      <c r="B20153" s="65"/>
      <c r="C20153" s="65"/>
      <c r="D20153" s="65"/>
      <c r="E20153" s="65"/>
      <c r="F20153" s="65"/>
      <c r="G20153" s="65"/>
      <c r="H20153" s="113"/>
    </row>
    <row r="20154" spans="1:8">
      <c r="A20154" s="65"/>
      <c r="B20154" s="65"/>
      <c r="C20154" s="65"/>
      <c r="D20154" s="65"/>
      <c r="E20154" s="65"/>
      <c r="F20154" s="65"/>
      <c r="G20154" s="65"/>
      <c r="H20154" s="113"/>
    </row>
    <row r="20155" spans="1:8">
      <c r="A20155" s="65"/>
      <c r="B20155" s="65"/>
      <c r="C20155" s="65"/>
      <c r="D20155" s="65"/>
      <c r="E20155" s="65"/>
      <c r="F20155" s="65"/>
      <c r="G20155" s="65"/>
      <c r="H20155" s="113"/>
    </row>
    <row r="20156" spans="1:8">
      <c r="A20156" s="65"/>
      <c r="B20156" s="65"/>
      <c r="C20156" s="65"/>
      <c r="D20156" s="65"/>
      <c r="E20156" s="65"/>
      <c r="F20156" s="65"/>
      <c r="G20156" s="65"/>
      <c r="H20156" s="113"/>
    </row>
    <row r="20157" spans="1:8">
      <c r="A20157" s="65"/>
      <c r="B20157" s="65"/>
      <c r="C20157" s="65"/>
      <c r="D20157" s="65"/>
      <c r="E20157" s="65"/>
      <c r="F20157" s="65"/>
      <c r="G20157" s="65"/>
      <c r="H20157" s="113"/>
    </row>
    <row r="20158" spans="1:8">
      <c r="A20158" s="65"/>
      <c r="B20158" s="65"/>
      <c r="C20158" s="65"/>
      <c r="D20158" s="65"/>
      <c r="E20158" s="65"/>
      <c r="F20158" s="65"/>
      <c r="G20158" s="65"/>
      <c r="H20158" s="113"/>
    </row>
    <row r="20159" spans="1:8">
      <c r="A20159" s="65"/>
      <c r="B20159" s="65"/>
      <c r="C20159" s="65"/>
      <c r="D20159" s="65"/>
      <c r="E20159" s="65"/>
      <c r="F20159" s="65"/>
      <c r="G20159" s="65"/>
      <c r="H20159" s="113"/>
    </row>
    <row r="20160" spans="1:8">
      <c r="A20160" s="65"/>
      <c r="B20160" s="65"/>
      <c r="C20160" s="65"/>
      <c r="D20160" s="65"/>
      <c r="E20160" s="65"/>
      <c r="F20160" s="65"/>
      <c r="G20160" s="65"/>
      <c r="H20160" s="113"/>
    </row>
    <row r="20161" spans="1:8">
      <c r="A20161" s="65"/>
      <c r="B20161" s="65"/>
      <c r="C20161" s="65"/>
      <c r="D20161" s="65"/>
      <c r="E20161" s="65"/>
      <c r="F20161" s="65"/>
      <c r="G20161" s="65"/>
      <c r="H20161" s="113"/>
    </row>
    <row r="20162" spans="1:8">
      <c r="A20162" s="65"/>
      <c r="B20162" s="65"/>
      <c r="C20162" s="65"/>
      <c r="D20162" s="65"/>
      <c r="E20162" s="65"/>
      <c r="F20162" s="65"/>
      <c r="G20162" s="65"/>
      <c r="H20162" s="113"/>
    </row>
    <row r="20163" spans="1:8">
      <c r="A20163" s="65"/>
      <c r="B20163" s="65"/>
      <c r="C20163" s="65"/>
      <c r="D20163" s="65"/>
      <c r="E20163" s="65"/>
      <c r="F20163" s="65"/>
      <c r="G20163" s="65"/>
      <c r="H20163" s="113"/>
    </row>
    <row r="20164" spans="1:8">
      <c r="A20164" s="65"/>
      <c r="B20164" s="65"/>
      <c r="C20164" s="65"/>
      <c r="D20164" s="65"/>
      <c r="E20164" s="65"/>
      <c r="F20164" s="65"/>
      <c r="G20164" s="65"/>
      <c r="H20164" s="113"/>
    </row>
    <row r="20165" spans="1:8">
      <c r="A20165" s="65"/>
      <c r="B20165" s="65"/>
      <c r="C20165" s="65"/>
      <c r="D20165" s="65"/>
      <c r="E20165" s="65"/>
      <c r="F20165" s="65"/>
      <c r="G20165" s="65"/>
      <c r="H20165" s="113"/>
    </row>
    <row r="20166" spans="1:8">
      <c r="A20166" s="65"/>
      <c r="B20166" s="65"/>
      <c r="C20166" s="65"/>
      <c r="D20166" s="65"/>
      <c r="E20166" s="65"/>
      <c r="F20166" s="65"/>
      <c r="G20166" s="65"/>
      <c r="H20166" s="113"/>
    </row>
    <row r="20167" spans="1:8">
      <c r="A20167" s="65"/>
      <c r="B20167" s="65"/>
      <c r="C20167" s="65"/>
      <c r="D20167" s="65"/>
      <c r="E20167" s="65"/>
      <c r="F20167" s="65"/>
      <c r="G20167" s="65"/>
      <c r="H20167" s="113"/>
    </row>
    <row r="20168" spans="1:8">
      <c r="A20168" s="65"/>
      <c r="B20168" s="65"/>
      <c r="C20168" s="65"/>
      <c r="D20168" s="65"/>
      <c r="E20168" s="65"/>
      <c r="F20168" s="65"/>
      <c r="G20168" s="65"/>
      <c r="H20168" s="113"/>
    </row>
    <row r="20169" spans="1:8">
      <c r="A20169" s="65"/>
      <c r="B20169" s="65"/>
      <c r="C20169" s="65"/>
      <c r="D20169" s="65"/>
      <c r="E20169" s="65"/>
      <c r="F20169" s="65"/>
      <c r="G20169" s="65"/>
      <c r="H20169" s="113"/>
    </row>
    <row r="20170" spans="1:8">
      <c r="A20170" s="65"/>
      <c r="B20170" s="65"/>
      <c r="C20170" s="65"/>
      <c r="D20170" s="65"/>
      <c r="E20170" s="65"/>
      <c r="F20170" s="65"/>
      <c r="G20170" s="65"/>
      <c r="H20170" s="113"/>
    </row>
    <row r="20171" spans="1:8">
      <c r="A20171" s="65"/>
      <c r="B20171" s="65"/>
      <c r="C20171" s="65"/>
      <c r="D20171" s="65"/>
      <c r="E20171" s="65"/>
      <c r="F20171" s="65"/>
      <c r="G20171" s="65"/>
      <c r="H20171" s="113"/>
    </row>
    <row r="20172" spans="1:8">
      <c r="A20172" s="65"/>
      <c r="B20172" s="65"/>
      <c r="C20172" s="65"/>
      <c r="D20172" s="65"/>
      <c r="E20172" s="65"/>
      <c r="F20172" s="65"/>
      <c r="G20172" s="65"/>
      <c r="H20172" s="113"/>
    </row>
    <row r="20173" spans="1:8">
      <c r="A20173" s="65"/>
      <c r="B20173" s="65"/>
      <c r="C20173" s="65"/>
      <c r="D20173" s="65"/>
      <c r="E20173" s="65"/>
      <c r="F20173" s="65"/>
      <c r="G20173" s="65"/>
      <c r="H20173" s="113"/>
    </row>
    <row r="20174" spans="1:8">
      <c r="A20174" s="65"/>
      <c r="B20174" s="65"/>
      <c r="C20174" s="65"/>
      <c r="D20174" s="65"/>
      <c r="E20174" s="65"/>
      <c r="F20174" s="65"/>
      <c r="G20174" s="65"/>
      <c r="H20174" s="113"/>
    </row>
    <row r="20175" spans="1:8">
      <c r="A20175" s="65"/>
      <c r="B20175" s="65"/>
      <c r="C20175" s="65"/>
      <c r="D20175" s="65"/>
      <c r="E20175" s="65"/>
      <c r="F20175" s="65"/>
      <c r="G20175" s="65"/>
      <c r="H20175" s="113"/>
    </row>
    <row r="20176" spans="1:8">
      <c r="A20176" s="65"/>
      <c r="B20176" s="65"/>
      <c r="C20176" s="65"/>
      <c r="D20176" s="65"/>
      <c r="E20176" s="65"/>
      <c r="F20176" s="65"/>
      <c r="G20176" s="65"/>
      <c r="H20176" s="113"/>
    </row>
    <row r="20177" spans="1:8">
      <c r="A20177" s="65"/>
      <c r="B20177" s="65"/>
      <c r="C20177" s="65"/>
      <c r="D20177" s="65"/>
      <c r="E20177" s="65"/>
      <c r="F20177" s="65"/>
      <c r="G20177" s="65"/>
      <c r="H20177" s="113"/>
    </row>
    <row r="20178" spans="1:8">
      <c r="A20178" s="65"/>
      <c r="B20178" s="65"/>
      <c r="C20178" s="65"/>
      <c r="D20178" s="65"/>
      <c r="E20178" s="65"/>
      <c r="F20178" s="65"/>
      <c r="G20178" s="65"/>
      <c r="H20178" s="113"/>
    </row>
    <row r="20179" spans="1:8">
      <c r="A20179" s="65"/>
      <c r="B20179" s="65"/>
      <c r="C20179" s="65"/>
      <c r="D20179" s="65"/>
      <c r="E20179" s="65"/>
      <c r="F20179" s="65"/>
      <c r="G20179" s="65"/>
      <c r="H20179" s="113"/>
    </row>
    <row r="20180" spans="1:8">
      <c r="A20180" s="65"/>
      <c r="B20180" s="65"/>
      <c r="C20180" s="65"/>
      <c r="D20180" s="65"/>
      <c r="E20180" s="65"/>
      <c r="F20180" s="65"/>
      <c r="G20180" s="65"/>
      <c r="H20180" s="113"/>
    </row>
    <row r="20181" spans="1:8">
      <c r="A20181" s="65"/>
      <c r="B20181" s="65"/>
      <c r="C20181" s="65"/>
      <c r="D20181" s="65"/>
      <c r="E20181" s="65"/>
      <c r="F20181" s="65"/>
      <c r="G20181" s="65"/>
      <c r="H20181" s="113"/>
    </row>
    <row r="20182" spans="1:8">
      <c r="A20182" s="65"/>
      <c r="B20182" s="65"/>
      <c r="C20182" s="65"/>
      <c r="D20182" s="65"/>
      <c r="E20182" s="65"/>
      <c r="F20182" s="65"/>
      <c r="G20182" s="65"/>
      <c r="H20182" s="113"/>
    </row>
    <row r="20183" spans="1:8">
      <c r="A20183" s="65"/>
      <c r="B20183" s="65"/>
      <c r="C20183" s="65"/>
      <c r="D20183" s="65"/>
      <c r="E20183" s="65"/>
      <c r="F20183" s="65"/>
      <c r="G20183" s="65"/>
      <c r="H20183" s="113"/>
    </row>
    <row r="20184" spans="1:8">
      <c r="A20184" s="65"/>
      <c r="B20184" s="65"/>
      <c r="C20184" s="65"/>
      <c r="D20184" s="65"/>
      <c r="E20184" s="65"/>
      <c r="F20184" s="65"/>
      <c r="G20184" s="65"/>
      <c r="H20184" s="113"/>
    </row>
    <row r="20185" spans="1:8">
      <c r="A20185" s="65"/>
      <c r="B20185" s="65"/>
      <c r="C20185" s="65"/>
      <c r="D20185" s="65"/>
      <c r="E20185" s="65"/>
      <c r="F20185" s="65"/>
      <c r="G20185" s="65"/>
      <c r="H20185" s="113"/>
    </row>
    <row r="20186" spans="1:8">
      <c r="A20186" s="65"/>
      <c r="B20186" s="65"/>
      <c r="C20186" s="65"/>
      <c r="D20186" s="65"/>
      <c r="E20186" s="65"/>
      <c r="F20186" s="65"/>
      <c r="G20186" s="65"/>
      <c r="H20186" s="113"/>
    </row>
    <row r="20187" spans="1:8">
      <c r="A20187" s="65"/>
      <c r="B20187" s="65"/>
      <c r="C20187" s="65"/>
      <c r="D20187" s="65"/>
      <c r="E20187" s="65"/>
      <c r="F20187" s="65"/>
      <c r="G20187" s="65"/>
      <c r="H20187" s="113"/>
    </row>
    <row r="20188" spans="1:8">
      <c r="A20188" s="65"/>
      <c r="B20188" s="65"/>
      <c r="C20188" s="65"/>
      <c r="D20188" s="65"/>
      <c r="E20188" s="65"/>
      <c r="F20188" s="65"/>
      <c r="G20188" s="65"/>
      <c r="H20188" s="113"/>
    </row>
    <row r="20189" spans="1:8">
      <c r="A20189" s="65"/>
      <c r="B20189" s="65"/>
      <c r="C20189" s="65"/>
      <c r="D20189" s="65"/>
      <c r="E20189" s="65"/>
      <c r="F20189" s="65"/>
      <c r="G20189" s="65"/>
      <c r="H20189" s="113"/>
    </row>
    <row r="20190" spans="1:8">
      <c r="A20190" s="65"/>
      <c r="B20190" s="65"/>
      <c r="C20190" s="65"/>
      <c r="D20190" s="65"/>
      <c r="E20190" s="65"/>
      <c r="F20190" s="65"/>
      <c r="G20190" s="65"/>
      <c r="H20190" s="113"/>
    </row>
    <row r="20191" spans="1:8">
      <c r="A20191" s="65"/>
      <c r="B20191" s="65"/>
      <c r="C20191" s="65"/>
      <c r="D20191" s="65"/>
      <c r="E20191" s="65"/>
      <c r="F20191" s="65"/>
      <c r="G20191" s="65"/>
      <c r="H20191" s="113"/>
    </row>
    <row r="20192" spans="1:8">
      <c r="A20192" s="65"/>
      <c r="B20192" s="65"/>
      <c r="C20192" s="65"/>
      <c r="D20192" s="65"/>
      <c r="E20192" s="65"/>
      <c r="F20192" s="65"/>
      <c r="G20192" s="65"/>
      <c r="H20192" s="113"/>
    </row>
    <row r="20193" spans="1:8">
      <c r="A20193" s="65"/>
      <c r="B20193" s="65"/>
      <c r="C20193" s="65"/>
      <c r="D20193" s="65"/>
      <c r="E20193" s="65"/>
      <c r="F20193" s="65"/>
      <c r="G20193" s="65"/>
      <c r="H20193" s="113"/>
    </row>
    <row r="20194" spans="1:8">
      <c r="A20194" s="65"/>
      <c r="B20194" s="65"/>
      <c r="C20194" s="65"/>
      <c r="D20194" s="65"/>
      <c r="E20194" s="65"/>
      <c r="F20194" s="65"/>
      <c r="G20194" s="65"/>
      <c r="H20194" s="113"/>
    </row>
    <row r="20195" spans="1:8">
      <c r="A20195" s="65"/>
      <c r="B20195" s="65"/>
      <c r="C20195" s="65"/>
      <c r="D20195" s="65"/>
      <c r="E20195" s="65"/>
      <c r="F20195" s="65"/>
      <c r="G20195" s="65"/>
      <c r="H20195" s="113"/>
    </row>
    <row r="20196" spans="1:8">
      <c r="A20196" s="65"/>
      <c r="B20196" s="65"/>
      <c r="C20196" s="65"/>
      <c r="D20196" s="65"/>
      <c r="E20196" s="65"/>
      <c r="F20196" s="65"/>
      <c r="G20196" s="65"/>
      <c r="H20196" s="113"/>
    </row>
    <row r="20197" spans="1:8">
      <c r="A20197" s="65"/>
      <c r="B20197" s="65"/>
      <c r="C20197" s="65"/>
      <c r="D20197" s="65"/>
      <c r="E20197" s="65"/>
      <c r="F20197" s="65"/>
      <c r="G20197" s="65"/>
      <c r="H20197" s="113"/>
    </row>
    <row r="20198" spans="1:8">
      <c r="A20198" s="65"/>
      <c r="B20198" s="65"/>
      <c r="C20198" s="65"/>
      <c r="D20198" s="65"/>
      <c r="E20198" s="65"/>
      <c r="F20198" s="65"/>
      <c r="G20198" s="65"/>
      <c r="H20198" s="113"/>
    </row>
    <row r="20199" spans="1:8">
      <c r="A20199" s="65"/>
      <c r="B20199" s="65"/>
      <c r="C20199" s="65"/>
      <c r="D20199" s="65"/>
      <c r="E20199" s="65"/>
      <c r="F20199" s="65"/>
      <c r="G20199" s="65"/>
      <c r="H20199" s="113"/>
    </row>
    <row r="20200" spans="1:8">
      <c r="A20200" s="65"/>
      <c r="B20200" s="65"/>
      <c r="C20200" s="65"/>
      <c r="D20200" s="65"/>
      <c r="E20200" s="65"/>
      <c r="F20200" s="65"/>
      <c r="G20200" s="65"/>
      <c r="H20200" s="113"/>
    </row>
    <row r="20201" spans="1:8">
      <c r="A20201" s="65"/>
      <c r="B20201" s="65"/>
      <c r="C20201" s="65"/>
      <c r="D20201" s="65"/>
      <c r="E20201" s="65"/>
      <c r="F20201" s="65"/>
      <c r="G20201" s="65"/>
      <c r="H20201" s="113"/>
    </row>
    <row r="20202" spans="1:8">
      <c r="A20202" s="65"/>
      <c r="B20202" s="65"/>
      <c r="C20202" s="65"/>
      <c r="D20202" s="65"/>
      <c r="E20202" s="65"/>
      <c r="F20202" s="65"/>
      <c r="G20202" s="65"/>
      <c r="H20202" s="113"/>
    </row>
    <row r="20203" spans="1:8">
      <c r="A20203" s="65"/>
      <c r="B20203" s="65"/>
      <c r="C20203" s="65"/>
      <c r="D20203" s="65"/>
      <c r="E20203" s="65"/>
      <c r="F20203" s="65"/>
      <c r="G20203" s="65"/>
      <c r="H20203" s="113"/>
    </row>
    <row r="20204" spans="1:8">
      <c r="A20204" s="65"/>
      <c r="B20204" s="65"/>
      <c r="C20204" s="65"/>
      <c r="D20204" s="65"/>
      <c r="E20204" s="65"/>
      <c r="F20204" s="65"/>
      <c r="G20204" s="65"/>
      <c r="H20204" s="113"/>
    </row>
    <row r="20205" spans="1:8">
      <c r="A20205" s="65"/>
      <c r="B20205" s="65"/>
      <c r="C20205" s="65"/>
      <c r="D20205" s="65"/>
      <c r="E20205" s="65"/>
      <c r="F20205" s="65"/>
      <c r="G20205" s="65"/>
      <c r="H20205" s="113"/>
    </row>
    <row r="20206" spans="1:8">
      <c r="A20206" s="65"/>
      <c r="B20206" s="65"/>
      <c r="C20206" s="65"/>
      <c r="D20206" s="65"/>
      <c r="E20206" s="65"/>
      <c r="F20206" s="65"/>
      <c r="G20206" s="65"/>
      <c r="H20206" s="113"/>
    </row>
    <row r="20207" spans="1:8">
      <c r="A20207" s="65"/>
      <c r="B20207" s="65"/>
      <c r="C20207" s="65"/>
      <c r="D20207" s="65"/>
      <c r="E20207" s="65"/>
      <c r="F20207" s="65"/>
      <c r="G20207" s="65"/>
      <c r="H20207" s="113"/>
    </row>
    <row r="20208" spans="1:8">
      <c r="A20208" s="65"/>
      <c r="B20208" s="65"/>
      <c r="C20208" s="65"/>
      <c r="D20208" s="65"/>
      <c r="E20208" s="65"/>
      <c r="F20208" s="65"/>
      <c r="G20208" s="65"/>
      <c r="H20208" s="113"/>
    </row>
    <row r="20209" spans="1:8">
      <c r="A20209" s="65"/>
      <c r="B20209" s="65"/>
      <c r="C20209" s="65"/>
      <c r="D20209" s="65"/>
      <c r="E20209" s="65"/>
      <c r="F20209" s="65"/>
      <c r="G20209" s="65"/>
      <c r="H20209" s="113"/>
    </row>
    <row r="20210" spans="1:8">
      <c r="A20210" s="65"/>
      <c r="B20210" s="65"/>
      <c r="C20210" s="65"/>
      <c r="D20210" s="65"/>
      <c r="E20210" s="65"/>
      <c r="F20210" s="65"/>
      <c r="G20210" s="65"/>
      <c r="H20210" s="113"/>
    </row>
    <row r="20211" spans="1:8">
      <c r="A20211" s="65"/>
      <c r="B20211" s="65"/>
      <c r="C20211" s="65"/>
      <c r="D20211" s="65"/>
      <c r="E20211" s="65"/>
      <c r="F20211" s="65"/>
      <c r="G20211" s="65"/>
      <c r="H20211" s="113"/>
    </row>
    <row r="20212" spans="1:8">
      <c r="A20212" s="65"/>
      <c r="B20212" s="65"/>
      <c r="C20212" s="65"/>
      <c r="D20212" s="65"/>
      <c r="E20212" s="65"/>
      <c r="F20212" s="65"/>
      <c r="G20212" s="65"/>
      <c r="H20212" s="113"/>
    </row>
    <row r="20213" spans="1:8">
      <c r="A20213" s="65"/>
      <c r="B20213" s="65"/>
      <c r="C20213" s="65"/>
      <c r="D20213" s="65"/>
      <c r="E20213" s="65"/>
      <c r="F20213" s="65"/>
      <c r="G20213" s="65"/>
      <c r="H20213" s="113"/>
    </row>
    <row r="20214" spans="1:8">
      <c r="A20214" s="65"/>
      <c r="B20214" s="65"/>
      <c r="C20214" s="65"/>
      <c r="D20214" s="65"/>
      <c r="E20214" s="65"/>
      <c r="F20214" s="65"/>
      <c r="G20214" s="65"/>
      <c r="H20214" s="113"/>
    </row>
    <row r="20215" spans="1:8">
      <c r="A20215" s="65"/>
      <c r="B20215" s="65"/>
      <c r="C20215" s="65"/>
      <c r="D20215" s="65"/>
      <c r="E20215" s="65"/>
      <c r="F20215" s="65"/>
      <c r="G20215" s="65"/>
      <c r="H20215" s="113"/>
    </row>
    <row r="20216" spans="1:8">
      <c r="A20216" s="65"/>
      <c r="B20216" s="65"/>
      <c r="C20216" s="65"/>
      <c r="D20216" s="65"/>
      <c r="E20216" s="65"/>
      <c r="F20216" s="65"/>
      <c r="G20216" s="65"/>
      <c r="H20216" s="113"/>
    </row>
    <row r="20217" spans="1:8">
      <c r="A20217" s="65"/>
      <c r="B20217" s="65"/>
      <c r="C20217" s="65"/>
      <c r="D20217" s="65"/>
      <c r="E20217" s="65"/>
      <c r="F20217" s="65"/>
      <c r="G20217" s="65"/>
      <c r="H20217" s="113"/>
    </row>
    <row r="20218" spans="1:8">
      <c r="A20218" s="65"/>
      <c r="B20218" s="65"/>
      <c r="C20218" s="65"/>
      <c r="D20218" s="65"/>
      <c r="E20218" s="65"/>
      <c r="F20218" s="65"/>
      <c r="G20218" s="65"/>
      <c r="H20218" s="113"/>
    </row>
    <row r="20219" spans="1:8">
      <c r="A20219" s="65"/>
      <c r="B20219" s="65"/>
      <c r="C20219" s="65"/>
      <c r="D20219" s="65"/>
      <c r="E20219" s="65"/>
      <c r="F20219" s="65"/>
      <c r="G20219" s="65"/>
      <c r="H20219" s="113"/>
    </row>
    <row r="20220" spans="1:8">
      <c r="A20220" s="65"/>
      <c r="B20220" s="65"/>
      <c r="C20220" s="65"/>
      <c r="D20220" s="65"/>
      <c r="E20220" s="65"/>
      <c r="F20220" s="65"/>
      <c r="G20220" s="65"/>
      <c r="H20220" s="113"/>
    </row>
    <row r="20221" spans="1:8">
      <c r="A20221" s="65"/>
      <c r="B20221" s="65"/>
      <c r="C20221" s="65"/>
      <c r="D20221" s="65"/>
      <c r="E20221" s="65"/>
      <c r="F20221" s="65"/>
      <c r="G20221" s="65"/>
      <c r="H20221" s="113"/>
    </row>
    <row r="20222" spans="1:8">
      <c r="A20222" s="65"/>
      <c r="B20222" s="65"/>
      <c r="C20222" s="65"/>
      <c r="D20222" s="65"/>
      <c r="E20222" s="65"/>
      <c r="F20222" s="65"/>
      <c r="G20222" s="65"/>
      <c r="H20222" s="113"/>
    </row>
    <row r="20223" spans="1:8">
      <c r="A20223" s="65"/>
      <c r="B20223" s="65"/>
      <c r="C20223" s="65"/>
      <c r="D20223" s="65"/>
      <c r="E20223" s="65"/>
      <c r="F20223" s="65"/>
      <c r="G20223" s="65"/>
      <c r="H20223" s="113"/>
    </row>
    <row r="20224" spans="1:8">
      <c r="A20224" s="65"/>
      <c r="B20224" s="65"/>
      <c r="C20224" s="65"/>
      <c r="D20224" s="65"/>
      <c r="E20224" s="65"/>
      <c r="F20224" s="65"/>
      <c r="G20224" s="65"/>
      <c r="H20224" s="113"/>
    </row>
    <row r="20225" spans="1:8">
      <c r="A20225" s="65"/>
      <c r="B20225" s="65"/>
      <c r="C20225" s="65"/>
      <c r="D20225" s="65"/>
      <c r="E20225" s="65"/>
      <c r="F20225" s="65"/>
      <c r="G20225" s="65"/>
      <c r="H20225" s="113"/>
    </row>
    <row r="20226" spans="1:8">
      <c r="A20226" s="65"/>
      <c r="B20226" s="65"/>
      <c r="C20226" s="65"/>
      <c r="D20226" s="65"/>
      <c r="E20226" s="65"/>
      <c r="F20226" s="65"/>
      <c r="G20226" s="65"/>
      <c r="H20226" s="113"/>
    </row>
    <row r="20227" spans="1:8">
      <c r="A20227" s="65"/>
      <c r="B20227" s="65"/>
      <c r="C20227" s="65"/>
      <c r="D20227" s="65"/>
      <c r="E20227" s="65"/>
      <c r="F20227" s="65"/>
      <c r="G20227" s="65"/>
      <c r="H20227" s="113"/>
    </row>
    <row r="20228" spans="1:8">
      <c r="A20228" s="65"/>
      <c r="B20228" s="65"/>
      <c r="C20228" s="65"/>
      <c r="D20228" s="65"/>
      <c r="E20228" s="65"/>
      <c r="F20228" s="65"/>
      <c r="G20228" s="65"/>
      <c r="H20228" s="113"/>
    </row>
    <row r="20229" spans="1:8">
      <c r="A20229" s="65"/>
      <c r="B20229" s="65"/>
      <c r="C20229" s="65"/>
      <c r="D20229" s="65"/>
      <c r="E20229" s="65"/>
      <c r="F20229" s="65"/>
      <c r="G20229" s="65"/>
      <c r="H20229" s="113"/>
    </row>
    <row r="20230" spans="1:8">
      <c r="A20230" s="65"/>
      <c r="B20230" s="65"/>
      <c r="C20230" s="65"/>
      <c r="D20230" s="65"/>
      <c r="E20230" s="65"/>
      <c r="F20230" s="65"/>
      <c r="G20230" s="65"/>
      <c r="H20230" s="113"/>
    </row>
    <row r="20231" spans="1:8">
      <c r="A20231" s="65"/>
      <c r="B20231" s="65"/>
      <c r="C20231" s="65"/>
      <c r="D20231" s="65"/>
      <c r="E20231" s="65"/>
      <c r="F20231" s="65"/>
      <c r="G20231" s="65"/>
      <c r="H20231" s="113"/>
    </row>
    <row r="20232" spans="1:8">
      <c r="A20232" s="65"/>
      <c r="B20232" s="65"/>
      <c r="C20232" s="65"/>
      <c r="D20232" s="65"/>
      <c r="E20232" s="65"/>
      <c r="F20232" s="65"/>
      <c r="G20232" s="65"/>
      <c r="H20232" s="113"/>
    </row>
    <row r="20233" spans="1:8">
      <c r="A20233" s="65"/>
      <c r="B20233" s="65"/>
      <c r="C20233" s="65"/>
      <c r="D20233" s="65"/>
      <c r="E20233" s="65"/>
      <c r="F20233" s="65"/>
      <c r="G20233" s="65"/>
      <c r="H20233" s="113"/>
    </row>
    <row r="20234" spans="1:8">
      <c r="A20234" s="65"/>
      <c r="B20234" s="65"/>
      <c r="C20234" s="65"/>
      <c r="D20234" s="65"/>
      <c r="E20234" s="65"/>
      <c r="F20234" s="65"/>
      <c r="G20234" s="65"/>
      <c r="H20234" s="113"/>
    </row>
    <row r="20235" spans="1:8">
      <c r="A20235" s="65"/>
      <c r="B20235" s="65"/>
      <c r="C20235" s="65"/>
      <c r="D20235" s="65"/>
      <c r="E20235" s="65"/>
      <c r="F20235" s="65"/>
      <c r="G20235" s="65"/>
      <c r="H20235" s="113"/>
    </row>
    <row r="20236" spans="1:8">
      <c r="A20236" s="65"/>
      <c r="B20236" s="65"/>
      <c r="C20236" s="65"/>
      <c r="D20236" s="65"/>
      <c r="E20236" s="65"/>
      <c r="F20236" s="65"/>
      <c r="G20236" s="65"/>
      <c r="H20236" s="113"/>
    </row>
    <row r="20237" spans="1:8">
      <c r="A20237" s="65"/>
      <c r="B20237" s="65"/>
      <c r="C20237" s="65"/>
      <c r="D20237" s="65"/>
      <c r="E20237" s="65"/>
      <c r="F20237" s="65"/>
      <c r="G20237" s="65"/>
      <c r="H20237" s="113"/>
    </row>
    <row r="20238" spans="1:8">
      <c r="A20238" s="65"/>
      <c r="B20238" s="65"/>
      <c r="C20238" s="65"/>
      <c r="D20238" s="65"/>
      <c r="E20238" s="65"/>
      <c r="F20238" s="65"/>
      <c r="G20238" s="65"/>
      <c r="H20238" s="113"/>
    </row>
    <row r="20239" spans="1:8">
      <c r="A20239" s="65"/>
      <c r="B20239" s="65"/>
      <c r="C20239" s="65"/>
      <c r="D20239" s="65"/>
      <c r="E20239" s="65"/>
      <c r="F20239" s="65"/>
      <c r="G20239" s="65"/>
      <c r="H20239" s="113"/>
    </row>
    <row r="20240" spans="1:8">
      <c r="A20240" s="65"/>
      <c r="B20240" s="65"/>
      <c r="C20240" s="65"/>
      <c r="D20240" s="65"/>
      <c r="E20240" s="65"/>
      <c r="F20240" s="65"/>
      <c r="G20240" s="65"/>
      <c r="H20240" s="113"/>
    </row>
    <row r="20241" spans="1:8">
      <c r="A20241" s="65"/>
      <c r="B20241" s="65"/>
      <c r="C20241" s="65"/>
      <c r="D20241" s="65"/>
      <c r="E20241" s="65"/>
      <c r="F20241" s="65"/>
      <c r="G20241" s="65"/>
      <c r="H20241" s="113"/>
    </row>
    <row r="20242" spans="1:8">
      <c r="A20242" s="65"/>
      <c r="B20242" s="65"/>
      <c r="C20242" s="65"/>
      <c r="D20242" s="65"/>
      <c r="E20242" s="65"/>
      <c r="F20242" s="65"/>
      <c r="G20242" s="65"/>
      <c r="H20242" s="113"/>
    </row>
    <row r="20243" spans="1:8">
      <c r="A20243" s="65"/>
      <c r="B20243" s="65"/>
      <c r="C20243" s="65"/>
      <c r="D20243" s="65"/>
      <c r="E20243" s="65"/>
      <c r="F20243" s="65"/>
      <c r="G20243" s="65"/>
      <c r="H20243" s="113"/>
    </row>
    <row r="20244" spans="1:8">
      <c r="A20244" s="65"/>
      <c r="B20244" s="65"/>
      <c r="C20244" s="65"/>
      <c r="D20244" s="65"/>
      <c r="E20244" s="65"/>
      <c r="F20244" s="65"/>
      <c r="G20244" s="65"/>
      <c r="H20244" s="113"/>
    </row>
    <row r="20245" spans="1:8">
      <c r="A20245" s="65"/>
      <c r="B20245" s="65"/>
      <c r="C20245" s="65"/>
      <c r="D20245" s="65"/>
      <c r="E20245" s="65"/>
      <c r="F20245" s="65"/>
      <c r="G20245" s="65"/>
      <c r="H20245" s="113"/>
    </row>
    <row r="20246" spans="1:8">
      <c r="A20246" s="65"/>
      <c r="B20246" s="65"/>
      <c r="C20246" s="65"/>
      <c r="D20246" s="65"/>
      <c r="E20246" s="65"/>
      <c r="F20246" s="65"/>
      <c r="G20246" s="65"/>
      <c r="H20246" s="113"/>
    </row>
    <row r="20247" spans="1:8">
      <c r="A20247" s="65"/>
      <c r="B20247" s="65"/>
      <c r="C20247" s="65"/>
      <c r="D20247" s="65"/>
      <c r="E20247" s="65"/>
      <c r="F20247" s="65"/>
      <c r="G20247" s="65"/>
      <c r="H20247" s="113"/>
    </row>
    <row r="20248" spans="1:8">
      <c r="A20248" s="65"/>
      <c r="B20248" s="65"/>
      <c r="C20248" s="65"/>
      <c r="D20248" s="65"/>
      <c r="E20248" s="65"/>
      <c r="F20248" s="65"/>
      <c r="G20248" s="65"/>
      <c r="H20248" s="113"/>
    </row>
    <row r="20249" spans="1:8">
      <c r="A20249" s="65"/>
      <c r="B20249" s="65"/>
      <c r="C20249" s="65"/>
      <c r="D20249" s="65"/>
      <c r="E20249" s="65"/>
      <c r="F20249" s="65"/>
      <c r="G20249" s="65"/>
      <c r="H20249" s="113"/>
    </row>
    <row r="20250" spans="1:8">
      <c r="A20250" s="65"/>
      <c r="B20250" s="65"/>
      <c r="C20250" s="65"/>
      <c r="D20250" s="65"/>
      <c r="E20250" s="65"/>
      <c r="F20250" s="65"/>
      <c r="G20250" s="65"/>
      <c r="H20250" s="113"/>
    </row>
    <row r="20251" spans="1:8">
      <c r="A20251" s="65"/>
      <c r="B20251" s="65"/>
      <c r="C20251" s="65"/>
      <c r="D20251" s="65"/>
      <c r="E20251" s="65"/>
      <c r="F20251" s="65"/>
      <c r="G20251" s="65"/>
      <c r="H20251" s="113"/>
    </row>
    <row r="20252" spans="1:8">
      <c r="A20252" s="65"/>
      <c r="B20252" s="65"/>
      <c r="C20252" s="65"/>
      <c r="D20252" s="65"/>
      <c r="E20252" s="65"/>
      <c r="F20252" s="65"/>
      <c r="G20252" s="65"/>
      <c r="H20252" s="113"/>
    </row>
    <row r="20253" spans="1:8">
      <c r="A20253" s="65"/>
      <c r="B20253" s="65"/>
      <c r="C20253" s="65"/>
      <c r="D20253" s="65"/>
      <c r="E20253" s="65"/>
      <c r="F20253" s="65"/>
      <c r="G20253" s="65"/>
      <c r="H20253" s="113"/>
    </row>
    <row r="20254" spans="1:8">
      <c r="A20254" s="65"/>
      <c r="B20254" s="65"/>
      <c r="C20254" s="65"/>
      <c r="D20254" s="65"/>
      <c r="E20254" s="65"/>
      <c r="F20254" s="65"/>
      <c r="G20254" s="65"/>
      <c r="H20254" s="113"/>
    </row>
    <row r="20255" spans="1:8">
      <c r="A20255" s="65"/>
      <c r="B20255" s="65"/>
      <c r="C20255" s="65"/>
      <c r="D20255" s="65"/>
      <c r="E20255" s="65"/>
      <c r="F20255" s="65"/>
      <c r="G20255" s="65"/>
      <c r="H20255" s="113"/>
    </row>
    <row r="20256" spans="1:8">
      <c r="A20256" s="65"/>
      <c r="B20256" s="65"/>
      <c r="C20256" s="65"/>
      <c r="D20256" s="65"/>
      <c r="E20256" s="65"/>
      <c r="F20256" s="65"/>
      <c r="G20256" s="65"/>
      <c r="H20256" s="113"/>
    </row>
    <row r="20257" spans="1:8">
      <c r="A20257" s="65"/>
      <c r="B20257" s="65"/>
      <c r="C20257" s="65"/>
      <c r="D20257" s="65"/>
      <c r="E20257" s="65"/>
      <c r="F20257" s="65"/>
      <c r="G20257" s="65"/>
      <c r="H20257" s="113"/>
    </row>
    <row r="20258" spans="1:8">
      <c r="A20258" s="65"/>
      <c r="B20258" s="65"/>
      <c r="C20258" s="65"/>
      <c r="D20258" s="65"/>
      <c r="E20258" s="65"/>
      <c r="F20258" s="65"/>
      <c r="G20258" s="65"/>
      <c r="H20258" s="113"/>
    </row>
    <row r="20259" spans="1:8">
      <c r="A20259" s="65"/>
      <c r="B20259" s="65"/>
      <c r="C20259" s="65"/>
      <c r="D20259" s="65"/>
      <c r="E20259" s="65"/>
      <c r="F20259" s="65"/>
      <c r="G20259" s="65"/>
      <c r="H20259" s="113"/>
    </row>
    <row r="20260" spans="1:8">
      <c r="A20260" s="65"/>
      <c r="B20260" s="65"/>
      <c r="C20260" s="65"/>
      <c r="D20260" s="65"/>
      <c r="E20260" s="65"/>
      <c r="F20260" s="65"/>
      <c r="G20260" s="65"/>
      <c r="H20260" s="113"/>
    </row>
    <row r="20261" spans="1:8">
      <c r="A20261" s="65"/>
      <c r="B20261" s="65"/>
      <c r="C20261" s="65"/>
      <c r="D20261" s="65"/>
      <c r="E20261" s="65"/>
      <c r="F20261" s="65"/>
      <c r="G20261" s="65"/>
      <c r="H20261" s="113"/>
    </row>
    <row r="20262" spans="1:8">
      <c r="A20262" s="65"/>
      <c r="B20262" s="65"/>
      <c r="C20262" s="65"/>
      <c r="D20262" s="65"/>
      <c r="E20262" s="65"/>
      <c r="F20262" s="65"/>
      <c r="G20262" s="65"/>
      <c r="H20262" s="113"/>
    </row>
    <row r="20263" spans="1:8">
      <c r="A20263" s="65"/>
      <c r="B20263" s="65"/>
      <c r="C20263" s="65"/>
      <c r="D20263" s="65"/>
      <c r="E20263" s="65"/>
      <c r="F20263" s="65"/>
      <c r="G20263" s="65"/>
      <c r="H20263" s="113"/>
    </row>
    <row r="20264" spans="1:8">
      <c r="A20264" s="65"/>
      <c r="B20264" s="65"/>
      <c r="C20264" s="65"/>
      <c r="D20264" s="65"/>
      <c r="E20264" s="65"/>
      <c r="F20264" s="65"/>
      <c r="G20264" s="65"/>
      <c r="H20264" s="113"/>
    </row>
    <row r="20265" spans="1:8">
      <c r="A20265" s="65"/>
      <c r="B20265" s="65"/>
      <c r="C20265" s="65"/>
      <c r="D20265" s="65"/>
      <c r="E20265" s="65"/>
      <c r="F20265" s="65"/>
      <c r="G20265" s="65"/>
      <c r="H20265" s="113"/>
    </row>
    <row r="20266" spans="1:8">
      <c r="A20266" s="65"/>
      <c r="B20266" s="65"/>
      <c r="C20266" s="65"/>
      <c r="D20266" s="65"/>
      <c r="E20266" s="65"/>
      <c r="F20266" s="65"/>
      <c r="G20266" s="65"/>
      <c r="H20266" s="113"/>
    </row>
    <row r="20267" spans="1:8">
      <c r="A20267" s="65"/>
      <c r="B20267" s="65"/>
      <c r="C20267" s="65"/>
      <c r="D20267" s="65"/>
      <c r="E20267" s="65"/>
      <c r="F20267" s="65"/>
      <c r="G20267" s="65"/>
      <c r="H20267" s="113"/>
    </row>
    <row r="20268" spans="1:8">
      <c r="A20268" s="65"/>
      <c r="B20268" s="65"/>
      <c r="C20268" s="65"/>
      <c r="D20268" s="65"/>
      <c r="E20268" s="65"/>
      <c r="F20268" s="65"/>
      <c r="G20268" s="65"/>
      <c r="H20268" s="113"/>
    </row>
    <row r="20269" spans="1:8">
      <c r="A20269" s="65"/>
      <c r="B20269" s="65"/>
      <c r="C20269" s="65"/>
      <c r="D20269" s="65"/>
      <c r="E20269" s="65"/>
      <c r="F20269" s="65"/>
      <c r="G20269" s="65"/>
      <c r="H20269" s="113"/>
    </row>
    <row r="20270" spans="1:8">
      <c r="A20270" s="65"/>
      <c r="B20270" s="65"/>
      <c r="C20270" s="65"/>
      <c r="D20270" s="65"/>
      <c r="E20270" s="65"/>
      <c r="F20270" s="65"/>
      <c r="G20270" s="65"/>
      <c r="H20270" s="113"/>
    </row>
    <row r="20271" spans="1:8">
      <c r="A20271" s="65"/>
      <c r="B20271" s="65"/>
      <c r="C20271" s="65"/>
      <c r="D20271" s="65"/>
      <c r="E20271" s="65"/>
      <c r="F20271" s="65"/>
      <c r="G20271" s="65"/>
      <c r="H20271" s="113"/>
    </row>
    <row r="20272" spans="1:8">
      <c r="A20272" s="65"/>
      <c r="B20272" s="65"/>
      <c r="C20272" s="65"/>
      <c r="D20272" s="65"/>
      <c r="E20272" s="65"/>
      <c r="F20272" s="65"/>
      <c r="G20272" s="65"/>
      <c r="H20272" s="113"/>
    </row>
    <row r="20273" spans="1:8">
      <c r="A20273" s="65"/>
      <c r="B20273" s="65"/>
      <c r="C20273" s="65"/>
      <c r="D20273" s="65"/>
      <c r="E20273" s="65"/>
      <c r="F20273" s="65"/>
      <c r="G20273" s="65"/>
      <c r="H20273" s="113"/>
    </row>
    <row r="20274" spans="1:8">
      <c r="A20274" s="65"/>
      <c r="B20274" s="65"/>
      <c r="C20274" s="65"/>
      <c r="D20274" s="65"/>
      <c r="E20274" s="65"/>
      <c r="F20274" s="65"/>
      <c r="G20274" s="65"/>
      <c r="H20274" s="113"/>
    </row>
    <row r="20275" spans="1:8">
      <c r="A20275" s="65"/>
      <c r="B20275" s="65"/>
      <c r="C20275" s="65"/>
      <c r="D20275" s="65"/>
      <c r="E20275" s="65"/>
      <c r="F20275" s="65"/>
      <c r="G20275" s="65"/>
      <c r="H20275" s="113"/>
    </row>
    <row r="20276" spans="1:8">
      <c r="A20276" s="65"/>
      <c r="B20276" s="65"/>
      <c r="C20276" s="65"/>
      <c r="D20276" s="65"/>
      <c r="E20276" s="65"/>
      <c r="F20276" s="65"/>
      <c r="G20276" s="65"/>
      <c r="H20276" s="113"/>
    </row>
    <row r="20277" spans="1:8">
      <c r="A20277" s="65"/>
      <c r="B20277" s="65"/>
      <c r="C20277" s="65"/>
      <c r="D20277" s="65"/>
      <c r="E20277" s="65"/>
      <c r="F20277" s="65"/>
      <c r="G20277" s="65"/>
      <c r="H20277" s="113"/>
    </row>
    <row r="20278" spans="1:8">
      <c r="A20278" s="65"/>
      <c r="B20278" s="65"/>
      <c r="C20278" s="65"/>
      <c r="D20278" s="65"/>
      <c r="E20278" s="65"/>
      <c r="F20278" s="65"/>
      <c r="G20278" s="65"/>
      <c r="H20278" s="113"/>
    </row>
    <row r="20279" spans="1:8">
      <c r="A20279" s="65"/>
      <c r="B20279" s="65"/>
      <c r="C20279" s="65"/>
      <c r="D20279" s="65"/>
      <c r="E20279" s="65"/>
      <c r="F20279" s="65"/>
      <c r="G20279" s="65"/>
      <c r="H20279" s="113"/>
    </row>
    <row r="20280" spans="1:8">
      <c r="A20280" s="65"/>
      <c r="B20280" s="65"/>
      <c r="C20280" s="65"/>
      <c r="D20280" s="65"/>
      <c r="E20280" s="65"/>
      <c r="F20280" s="65"/>
      <c r="G20280" s="65"/>
      <c r="H20280" s="113"/>
    </row>
    <row r="20281" spans="1:8">
      <c r="A20281" s="65"/>
      <c r="B20281" s="65"/>
      <c r="C20281" s="65"/>
      <c r="D20281" s="65"/>
      <c r="E20281" s="65"/>
      <c r="F20281" s="65"/>
      <c r="G20281" s="65"/>
      <c r="H20281" s="113"/>
    </row>
    <row r="20282" spans="1:8">
      <c r="A20282" s="65"/>
      <c r="B20282" s="65"/>
      <c r="C20282" s="65"/>
      <c r="D20282" s="65"/>
      <c r="E20282" s="65"/>
      <c r="F20282" s="65"/>
      <c r="G20282" s="65"/>
      <c r="H20282" s="113"/>
    </row>
    <row r="20283" spans="1:8">
      <c r="A20283" s="65"/>
      <c r="B20283" s="65"/>
      <c r="C20283" s="65"/>
      <c r="D20283" s="65"/>
      <c r="E20283" s="65"/>
      <c r="F20283" s="65"/>
      <c r="G20283" s="65"/>
      <c r="H20283" s="113"/>
    </row>
    <row r="20284" spans="1:8">
      <c r="A20284" s="65"/>
      <c r="B20284" s="65"/>
      <c r="C20284" s="65"/>
      <c r="D20284" s="65"/>
      <c r="E20284" s="65"/>
      <c r="F20284" s="65"/>
      <c r="G20284" s="65"/>
      <c r="H20284" s="113"/>
    </row>
    <row r="20285" spans="1:8">
      <c r="A20285" s="65"/>
      <c r="B20285" s="65"/>
      <c r="C20285" s="65"/>
      <c r="D20285" s="65"/>
      <c r="E20285" s="65"/>
      <c r="F20285" s="65"/>
      <c r="G20285" s="65"/>
      <c r="H20285" s="113"/>
    </row>
    <row r="20286" spans="1:8">
      <c r="A20286" s="65"/>
      <c r="B20286" s="65"/>
      <c r="C20286" s="65"/>
      <c r="D20286" s="65"/>
      <c r="E20286" s="65"/>
      <c r="F20286" s="65"/>
      <c r="G20286" s="65"/>
      <c r="H20286" s="113"/>
    </row>
    <row r="20287" spans="1:8">
      <c r="A20287" s="65"/>
      <c r="B20287" s="65"/>
      <c r="C20287" s="65"/>
      <c r="D20287" s="65"/>
      <c r="E20287" s="65"/>
      <c r="F20287" s="65"/>
      <c r="G20287" s="65"/>
      <c r="H20287" s="113"/>
    </row>
    <row r="20288" spans="1:8">
      <c r="A20288" s="65"/>
      <c r="B20288" s="65"/>
      <c r="C20288" s="65"/>
      <c r="D20288" s="65"/>
      <c r="E20288" s="65"/>
      <c r="F20288" s="65"/>
      <c r="G20288" s="65"/>
      <c r="H20288" s="113"/>
    </row>
    <row r="20289" spans="1:8">
      <c r="A20289" s="65"/>
      <c r="B20289" s="65"/>
      <c r="C20289" s="65"/>
      <c r="D20289" s="65"/>
      <c r="E20289" s="65"/>
      <c r="F20289" s="65"/>
      <c r="G20289" s="65"/>
      <c r="H20289" s="113"/>
    </row>
    <row r="20290" spans="1:8">
      <c r="A20290" s="65"/>
      <c r="B20290" s="65"/>
      <c r="C20290" s="65"/>
      <c r="D20290" s="65"/>
      <c r="E20290" s="65"/>
      <c r="F20290" s="65"/>
      <c r="G20290" s="65"/>
      <c r="H20290" s="113"/>
    </row>
    <row r="20291" spans="1:8">
      <c r="A20291" s="65"/>
      <c r="B20291" s="65"/>
      <c r="C20291" s="65"/>
      <c r="D20291" s="65"/>
      <c r="E20291" s="65"/>
      <c r="F20291" s="65"/>
      <c r="G20291" s="65"/>
      <c r="H20291" s="113"/>
    </row>
    <row r="20292" spans="1:8">
      <c r="A20292" s="65"/>
      <c r="B20292" s="65"/>
      <c r="C20292" s="65"/>
      <c r="D20292" s="65"/>
      <c r="E20292" s="65"/>
      <c r="F20292" s="65"/>
      <c r="G20292" s="65"/>
      <c r="H20292" s="113"/>
    </row>
    <row r="20293" spans="1:8">
      <c r="A20293" s="65"/>
      <c r="B20293" s="65"/>
      <c r="C20293" s="65"/>
      <c r="D20293" s="65"/>
      <c r="E20293" s="65"/>
      <c r="F20293" s="65"/>
      <c r="G20293" s="65"/>
      <c r="H20293" s="113"/>
    </row>
    <row r="20294" spans="1:8">
      <c r="A20294" s="65"/>
      <c r="B20294" s="65"/>
      <c r="C20294" s="65"/>
      <c r="D20294" s="65"/>
      <c r="E20294" s="65"/>
      <c r="F20294" s="65"/>
      <c r="G20294" s="65"/>
      <c r="H20294" s="113"/>
    </row>
    <row r="20295" spans="1:8">
      <c r="A20295" s="65"/>
      <c r="B20295" s="65"/>
      <c r="C20295" s="65"/>
      <c r="D20295" s="65"/>
      <c r="E20295" s="65"/>
      <c r="F20295" s="65"/>
      <c r="G20295" s="65"/>
      <c r="H20295" s="113"/>
    </row>
    <row r="20296" spans="1:8">
      <c r="A20296" s="65"/>
      <c r="B20296" s="65"/>
      <c r="C20296" s="65"/>
      <c r="D20296" s="65"/>
      <c r="E20296" s="65"/>
      <c r="F20296" s="65"/>
      <c r="G20296" s="65"/>
      <c r="H20296" s="113"/>
    </row>
    <row r="20297" spans="1:8">
      <c r="A20297" s="65"/>
      <c r="B20297" s="65"/>
      <c r="C20297" s="65"/>
      <c r="D20297" s="65"/>
      <c r="E20297" s="65"/>
      <c r="F20297" s="65"/>
      <c r="G20297" s="65"/>
      <c r="H20297" s="113"/>
    </row>
    <row r="20298" spans="1:8">
      <c r="A20298" s="65"/>
      <c r="B20298" s="65"/>
      <c r="C20298" s="65"/>
      <c r="D20298" s="65"/>
      <c r="E20298" s="65"/>
      <c r="F20298" s="65"/>
      <c r="G20298" s="65"/>
      <c r="H20298" s="113"/>
    </row>
    <row r="20299" spans="1:8">
      <c r="A20299" s="65"/>
      <c r="B20299" s="65"/>
      <c r="C20299" s="65"/>
      <c r="D20299" s="65"/>
      <c r="E20299" s="65"/>
      <c r="F20299" s="65"/>
      <c r="G20299" s="65"/>
      <c r="H20299" s="113"/>
    </row>
    <row r="20300" spans="1:8">
      <c r="A20300" s="65"/>
      <c r="B20300" s="65"/>
      <c r="C20300" s="65"/>
      <c r="D20300" s="65"/>
      <c r="E20300" s="65"/>
      <c r="F20300" s="65"/>
      <c r="G20300" s="65"/>
      <c r="H20300" s="113"/>
    </row>
    <row r="20301" spans="1:8">
      <c r="A20301" s="65"/>
      <c r="B20301" s="65"/>
      <c r="C20301" s="65"/>
      <c r="D20301" s="65"/>
      <c r="E20301" s="65"/>
      <c r="F20301" s="65"/>
      <c r="G20301" s="65"/>
      <c r="H20301" s="113"/>
    </row>
    <row r="20302" spans="1:8">
      <c r="A20302" s="65"/>
      <c r="B20302" s="65"/>
      <c r="C20302" s="65"/>
      <c r="D20302" s="65"/>
      <c r="E20302" s="65"/>
      <c r="F20302" s="65"/>
      <c r="G20302" s="65"/>
      <c r="H20302" s="113"/>
    </row>
    <row r="20303" spans="1:8">
      <c r="A20303" s="65"/>
      <c r="B20303" s="65"/>
      <c r="C20303" s="65"/>
      <c r="D20303" s="65"/>
      <c r="E20303" s="65"/>
      <c r="F20303" s="65"/>
      <c r="G20303" s="65"/>
      <c r="H20303" s="113"/>
    </row>
    <row r="20304" spans="1:8">
      <c r="A20304" s="65"/>
      <c r="B20304" s="65"/>
      <c r="C20304" s="65"/>
      <c r="D20304" s="65"/>
      <c r="E20304" s="65"/>
      <c r="F20304" s="65"/>
      <c r="G20304" s="65"/>
      <c r="H20304" s="113"/>
    </row>
    <row r="20305" spans="1:8">
      <c r="A20305" s="65"/>
      <c r="B20305" s="65"/>
      <c r="C20305" s="65"/>
      <c r="D20305" s="65"/>
      <c r="E20305" s="65"/>
      <c r="F20305" s="65"/>
      <c r="G20305" s="65"/>
      <c r="H20305" s="113"/>
    </row>
    <row r="20306" spans="1:8">
      <c r="A20306" s="65"/>
      <c r="B20306" s="65"/>
      <c r="C20306" s="65"/>
      <c r="D20306" s="65"/>
      <c r="E20306" s="65"/>
      <c r="F20306" s="65"/>
      <c r="G20306" s="65"/>
      <c r="H20306" s="113"/>
    </row>
    <row r="20307" spans="1:8">
      <c r="A20307" s="65"/>
      <c r="B20307" s="65"/>
      <c r="C20307" s="65"/>
      <c r="D20307" s="65"/>
      <c r="E20307" s="65"/>
      <c r="F20307" s="65"/>
      <c r="G20307" s="65"/>
      <c r="H20307" s="113"/>
    </row>
    <row r="20308" spans="1:8">
      <c r="A20308" s="65"/>
      <c r="B20308" s="65"/>
      <c r="C20308" s="65"/>
      <c r="D20308" s="65"/>
      <c r="E20308" s="65"/>
      <c r="F20308" s="65"/>
      <c r="G20308" s="65"/>
      <c r="H20308" s="113"/>
    </row>
    <row r="20309" spans="1:8">
      <c r="A20309" s="65"/>
      <c r="B20309" s="65"/>
      <c r="C20309" s="65"/>
      <c r="D20309" s="65"/>
      <c r="E20309" s="65"/>
      <c r="F20309" s="65"/>
      <c r="G20309" s="65"/>
      <c r="H20309" s="113"/>
    </row>
    <row r="20310" spans="1:8">
      <c r="A20310" s="65"/>
      <c r="B20310" s="65"/>
      <c r="C20310" s="65"/>
      <c r="D20310" s="65"/>
      <c r="E20310" s="65"/>
      <c r="F20310" s="65"/>
      <c r="G20310" s="65"/>
      <c r="H20310" s="113"/>
    </row>
    <row r="20311" spans="1:8">
      <c r="A20311" s="65"/>
      <c r="B20311" s="65"/>
      <c r="C20311" s="65"/>
      <c r="D20311" s="65"/>
      <c r="E20311" s="65"/>
      <c r="F20311" s="65"/>
      <c r="G20311" s="65"/>
      <c r="H20311" s="113"/>
    </row>
    <row r="20312" spans="1:8">
      <c r="A20312" s="65"/>
      <c r="B20312" s="65"/>
      <c r="C20312" s="65"/>
      <c r="D20312" s="65"/>
      <c r="E20312" s="65"/>
      <c r="F20312" s="65"/>
      <c r="G20312" s="65"/>
      <c r="H20312" s="113"/>
    </row>
    <row r="20313" spans="1:8">
      <c r="A20313" s="65"/>
      <c r="B20313" s="65"/>
      <c r="C20313" s="65"/>
      <c r="D20313" s="65"/>
      <c r="E20313" s="65"/>
      <c r="F20313" s="65"/>
      <c r="G20313" s="65"/>
      <c r="H20313" s="113"/>
    </row>
    <row r="20314" spans="1:8">
      <c r="A20314" s="65"/>
      <c r="B20314" s="65"/>
      <c r="C20314" s="65"/>
      <c r="D20314" s="65"/>
      <c r="E20314" s="65"/>
      <c r="F20314" s="65"/>
      <c r="G20314" s="65"/>
      <c r="H20314" s="113"/>
    </row>
    <row r="20315" spans="1:8">
      <c r="A20315" s="65"/>
      <c r="B20315" s="65"/>
      <c r="C20315" s="65"/>
      <c r="D20315" s="65"/>
      <c r="E20315" s="65"/>
      <c r="F20315" s="65"/>
      <c r="G20315" s="65"/>
      <c r="H20315" s="113"/>
    </row>
    <row r="20316" spans="1:8">
      <c r="A20316" s="65"/>
      <c r="B20316" s="65"/>
      <c r="C20316" s="65"/>
      <c r="D20316" s="65"/>
      <c r="E20316" s="65"/>
      <c r="F20316" s="65"/>
      <c r="G20316" s="65"/>
      <c r="H20316" s="113"/>
    </row>
    <row r="20317" spans="1:8">
      <c r="A20317" s="65"/>
      <c r="B20317" s="65"/>
      <c r="C20317" s="65"/>
      <c r="D20317" s="65"/>
      <c r="E20317" s="65"/>
      <c r="F20317" s="65"/>
      <c r="G20317" s="65"/>
      <c r="H20317" s="113"/>
    </row>
    <row r="20318" spans="1:8">
      <c r="A20318" s="65"/>
      <c r="B20318" s="65"/>
      <c r="C20318" s="65"/>
      <c r="D20318" s="65"/>
      <c r="E20318" s="65"/>
      <c r="F20318" s="65"/>
      <c r="G20318" s="65"/>
      <c r="H20318" s="113"/>
    </row>
    <row r="20319" spans="1:8">
      <c r="A20319" s="65"/>
      <c r="B20319" s="65"/>
      <c r="C20319" s="65"/>
      <c r="D20319" s="65"/>
      <c r="E20319" s="65"/>
      <c r="F20319" s="65"/>
      <c r="G20319" s="65"/>
      <c r="H20319" s="113"/>
    </row>
    <row r="20320" spans="1:8">
      <c r="A20320" s="65"/>
      <c r="B20320" s="65"/>
      <c r="C20320" s="65"/>
      <c r="D20320" s="65"/>
      <c r="E20320" s="65"/>
      <c r="F20320" s="65"/>
      <c r="G20320" s="65"/>
      <c r="H20320" s="113"/>
    </row>
    <row r="20321" spans="1:8">
      <c r="A20321" s="65"/>
      <c r="B20321" s="65"/>
      <c r="C20321" s="65"/>
      <c r="D20321" s="65"/>
      <c r="E20321" s="65"/>
      <c r="F20321" s="65"/>
      <c r="G20321" s="65"/>
      <c r="H20321" s="113"/>
    </row>
    <row r="20322" spans="1:8">
      <c r="A20322" s="65"/>
      <c r="B20322" s="65"/>
      <c r="C20322" s="65"/>
      <c r="D20322" s="65"/>
      <c r="E20322" s="65"/>
      <c r="F20322" s="65"/>
      <c r="G20322" s="65"/>
      <c r="H20322" s="113"/>
    </row>
    <row r="20323" spans="1:8">
      <c r="A20323" s="65"/>
      <c r="B20323" s="65"/>
      <c r="C20323" s="65"/>
      <c r="D20323" s="65"/>
      <c r="E20323" s="65"/>
      <c r="F20323" s="65"/>
      <c r="G20323" s="65"/>
      <c r="H20323" s="113"/>
    </row>
    <row r="20324" spans="1:8">
      <c r="A20324" s="65"/>
      <c r="B20324" s="65"/>
      <c r="C20324" s="65"/>
      <c r="D20324" s="65"/>
      <c r="E20324" s="65"/>
      <c r="F20324" s="65"/>
      <c r="G20324" s="65"/>
      <c r="H20324" s="113"/>
    </row>
    <row r="20325" spans="1:8">
      <c r="A20325" s="65"/>
      <c r="B20325" s="65"/>
      <c r="C20325" s="65"/>
      <c r="D20325" s="65"/>
      <c r="E20325" s="65"/>
      <c r="F20325" s="65"/>
      <c r="G20325" s="65"/>
      <c r="H20325" s="113"/>
    </row>
    <row r="20326" spans="1:8">
      <c r="A20326" s="65"/>
      <c r="B20326" s="65"/>
      <c r="C20326" s="65"/>
      <c r="D20326" s="65"/>
      <c r="E20326" s="65"/>
      <c r="F20326" s="65"/>
      <c r="G20326" s="65"/>
      <c r="H20326" s="113"/>
    </row>
    <row r="20327" spans="1:8">
      <c r="A20327" s="65"/>
      <c r="B20327" s="65"/>
      <c r="C20327" s="65"/>
      <c r="D20327" s="65"/>
      <c r="E20327" s="65"/>
      <c r="F20327" s="65"/>
      <c r="G20327" s="65"/>
      <c r="H20327" s="113"/>
    </row>
    <row r="20328" spans="1:8">
      <c r="A20328" s="65"/>
      <c r="B20328" s="65"/>
      <c r="C20328" s="65"/>
      <c r="D20328" s="65"/>
      <c r="E20328" s="65"/>
      <c r="F20328" s="65"/>
      <c r="G20328" s="65"/>
      <c r="H20328" s="113"/>
    </row>
    <row r="20329" spans="1:8">
      <c r="A20329" s="65"/>
      <c r="B20329" s="65"/>
      <c r="C20329" s="65"/>
      <c r="D20329" s="65"/>
      <c r="E20329" s="65"/>
      <c r="F20329" s="65"/>
      <c r="G20329" s="65"/>
      <c r="H20329" s="113"/>
    </row>
    <row r="20330" spans="1:8">
      <c r="A20330" s="65"/>
      <c r="B20330" s="65"/>
      <c r="C20330" s="65"/>
      <c r="D20330" s="65"/>
      <c r="E20330" s="65"/>
      <c r="F20330" s="65"/>
      <c r="G20330" s="65"/>
      <c r="H20330" s="113"/>
    </row>
    <row r="20331" spans="1:8">
      <c r="A20331" s="65"/>
      <c r="B20331" s="65"/>
      <c r="C20331" s="65"/>
      <c r="D20331" s="65"/>
      <c r="E20331" s="65"/>
      <c r="F20331" s="65"/>
      <c r="G20331" s="65"/>
      <c r="H20331" s="113"/>
    </row>
    <row r="20332" spans="1:8">
      <c r="A20332" s="65"/>
      <c r="B20332" s="65"/>
      <c r="C20332" s="65"/>
      <c r="D20332" s="65"/>
      <c r="E20332" s="65"/>
      <c r="F20332" s="65"/>
      <c r="G20332" s="65"/>
      <c r="H20332" s="113"/>
    </row>
    <row r="20333" spans="1:8">
      <c r="A20333" s="65"/>
      <c r="B20333" s="65"/>
      <c r="C20333" s="65"/>
      <c r="D20333" s="65"/>
      <c r="E20333" s="65"/>
      <c r="F20333" s="65"/>
      <c r="G20333" s="65"/>
      <c r="H20333" s="113"/>
    </row>
    <row r="20334" spans="1:8">
      <c r="A20334" s="65"/>
      <c r="B20334" s="65"/>
      <c r="C20334" s="65"/>
      <c r="D20334" s="65"/>
      <c r="E20334" s="65"/>
      <c r="F20334" s="65"/>
      <c r="G20334" s="65"/>
      <c r="H20334" s="113"/>
    </row>
    <row r="20335" spans="1:8">
      <c r="A20335" s="65"/>
      <c r="B20335" s="65"/>
      <c r="C20335" s="65"/>
      <c r="D20335" s="65"/>
      <c r="E20335" s="65"/>
      <c r="F20335" s="65"/>
      <c r="G20335" s="65"/>
      <c r="H20335" s="113"/>
    </row>
    <row r="20336" spans="1:8">
      <c r="A20336" s="65"/>
      <c r="B20336" s="65"/>
      <c r="C20336" s="65"/>
      <c r="D20336" s="65"/>
      <c r="E20336" s="65"/>
      <c r="F20336" s="65"/>
      <c r="G20336" s="65"/>
      <c r="H20336" s="113"/>
    </row>
    <row r="20337" spans="1:8">
      <c r="A20337" s="65"/>
      <c r="B20337" s="65"/>
      <c r="C20337" s="65"/>
      <c r="D20337" s="65"/>
      <c r="E20337" s="65"/>
      <c r="F20337" s="65"/>
      <c r="G20337" s="65"/>
      <c r="H20337" s="113"/>
    </row>
    <row r="20338" spans="1:8">
      <c r="A20338" s="65"/>
      <c r="B20338" s="65"/>
      <c r="C20338" s="65"/>
      <c r="D20338" s="65"/>
      <c r="E20338" s="65"/>
      <c r="F20338" s="65"/>
      <c r="G20338" s="65"/>
      <c r="H20338" s="113"/>
    </row>
    <row r="20339" spans="1:8">
      <c r="A20339" s="65"/>
      <c r="B20339" s="65"/>
      <c r="C20339" s="65"/>
      <c r="D20339" s="65"/>
      <c r="E20339" s="65"/>
      <c r="F20339" s="65"/>
      <c r="G20339" s="65"/>
      <c r="H20339" s="113"/>
    </row>
    <row r="20340" spans="1:8">
      <c r="A20340" s="65"/>
      <c r="B20340" s="65"/>
      <c r="C20340" s="65"/>
      <c r="D20340" s="65"/>
      <c r="E20340" s="65"/>
      <c r="F20340" s="65"/>
      <c r="G20340" s="65"/>
      <c r="H20340" s="113"/>
    </row>
    <row r="20341" spans="1:8">
      <c r="A20341" s="65"/>
      <c r="B20341" s="65"/>
      <c r="C20341" s="65"/>
      <c r="D20341" s="65"/>
      <c r="E20341" s="65"/>
      <c r="F20341" s="65"/>
      <c r="G20341" s="65"/>
      <c r="H20341" s="113"/>
    </row>
    <row r="20342" spans="1:8">
      <c r="A20342" s="65"/>
      <c r="B20342" s="65"/>
      <c r="C20342" s="65"/>
      <c r="D20342" s="65"/>
      <c r="E20342" s="65"/>
      <c r="F20342" s="65"/>
      <c r="G20342" s="65"/>
      <c r="H20342" s="113"/>
    </row>
    <row r="20343" spans="1:8">
      <c r="A20343" s="65"/>
      <c r="B20343" s="65"/>
      <c r="C20343" s="65"/>
      <c r="D20343" s="65"/>
      <c r="E20343" s="65"/>
      <c r="F20343" s="65"/>
      <c r="G20343" s="65"/>
      <c r="H20343" s="113"/>
    </row>
    <row r="20344" spans="1:8">
      <c r="A20344" s="65"/>
      <c r="B20344" s="65"/>
      <c r="C20344" s="65"/>
      <c r="D20344" s="65"/>
      <c r="E20344" s="65"/>
      <c r="F20344" s="65"/>
      <c r="G20344" s="65"/>
      <c r="H20344" s="113"/>
    </row>
    <row r="20345" spans="1:8">
      <c r="A20345" s="65"/>
      <c r="B20345" s="65"/>
      <c r="C20345" s="65"/>
      <c r="D20345" s="65"/>
      <c r="E20345" s="65"/>
      <c r="F20345" s="65"/>
      <c r="G20345" s="65"/>
      <c r="H20345" s="113"/>
    </row>
    <row r="20346" spans="1:8">
      <c r="A20346" s="65"/>
      <c r="B20346" s="65"/>
      <c r="C20346" s="65"/>
      <c r="D20346" s="65"/>
      <c r="E20346" s="65"/>
      <c r="F20346" s="65"/>
      <c r="G20346" s="65"/>
      <c r="H20346" s="113"/>
    </row>
    <row r="20347" spans="1:8">
      <c r="A20347" s="65"/>
      <c r="B20347" s="65"/>
      <c r="C20347" s="65"/>
      <c r="D20347" s="65"/>
      <c r="E20347" s="65"/>
      <c r="F20347" s="65"/>
      <c r="G20347" s="65"/>
      <c r="H20347" s="113"/>
    </row>
    <row r="20348" spans="1:8">
      <c r="A20348" s="65"/>
      <c r="B20348" s="65"/>
      <c r="C20348" s="65"/>
      <c r="D20348" s="65"/>
      <c r="E20348" s="65"/>
      <c r="F20348" s="65"/>
      <c r="G20348" s="65"/>
      <c r="H20348" s="113"/>
    </row>
    <row r="20349" spans="1:8">
      <c r="A20349" s="65"/>
      <c r="B20349" s="65"/>
      <c r="C20349" s="65"/>
      <c r="D20349" s="65"/>
      <c r="E20349" s="65"/>
      <c r="F20349" s="65"/>
      <c r="G20349" s="65"/>
      <c r="H20349" s="113"/>
    </row>
    <row r="20350" spans="1:8">
      <c r="A20350" s="65"/>
      <c r="B20350" s="65"/>
      <c r="C20350" s="65"/>
      <c r="D20350" s="65"/>
      <c r="E20350" s="65"/>
      <c r="F20350" s="65"/>
      <c r="G20350" s="65"/>
      <c r="H20350" s="113"/>
    </row>
    <row r="20351" spans="1:8">
      <c r="A20351" s="65"/>
      <c r="B20351" s="65"/>
      <c r="C20351" s="65"/>
      <c r="D20351" s="65"/>
      <c r="E20351" s="65"/>
      <c r="F20351" s="65"/>
      <c r="G20351" s="65"/>
      <c r="H20351" s="113"/>
    </row>
    <row r="20352" spans="1:8">
      <c r="A20352" s="65"/>
      <c r="B20352" s="65"/>
      <c r="C20352" s="65"/>
      <c r="D20352" s="65"/>
      <c r="E20352" s="65"/>
      <c r="F20352" s="65"/>
      <c r="G20352" s="65"/>
      <c r="H20352" s="113"/>
    </row>
    <row r="20353" spans="1:8">
      <c r="A20353" s="65"/>
      <c r="B20353" s="65"/>
      <c r="C20353" s="65"/>
      <c r="D20353" s="65"/>
      <c r="E20353" s="65"/>
      <c r="F20353" s="65"/>
      <c r="G20353" s="65"/>
      <c r="H20353" s="113"/>
    </row>
    <row r="20354" spans="1:8">
      <c r="A20354" s="65"/>
      <c r="B20354" s="65"/>
      <c r="C20354" s="65"/>
      <c r="D20354" s="65"/>
      <c r="E20354" s="65"/>
      <c r="F20354" s="65"/>
      <c r="G20354" s="65"/>
      <c r="H20354" s="113"/>
    </row>
    <row r="20355" spans="1:8">
      <c r="A20355" s="65"/>
      <c r="B20355" s="65"/>
      <c r="C20355" s="65"/>
      <c r="D20355" s="65"/>
      <c r="E20355" s="65"/>
      <c r="F20355" s="65"/>
      <c r="G20355" s="65"/>
      <c r="H20355" s="113"/>
    </row>
    <row r="20356" spans="1:8">
      <c r="A20356" s="65"/>
      <c r="B20356" s="65"/>
      <c r="C20356" s="65"/>
      <c r="D20356" s="65"/>
      <c r="E20356" s="65"/>
      <c r="F20356" s="65"/>
      <c r="G20356" s="65"/>
      <c r="H20356" s="113"/>
    </row>
    <row r="20357" spans="1:8">
      <c r="A20357" s="65"/>
      <c r="B20357" s="65"/>
      <c r="C20357" s="65"/>
      <c r="D20357" s="65"/>
      <c r="E20357" s="65"/>
      <c r="F20357" s="65"/>
      <c r="G20357" s="65"/>
      <c r="H20357" s="113"/>
    </row>
    <row r="20358" spans="1:8">
      <c r="A20358" s="65"/>
      <c r="B20358" s="65"/>
      <c r="C20358" s="65"/>
      <c r="D20358" s="65"/>
      <c r="E20358" s="65"/>
      <c r="F20358" s="65"/>
      <c r="G20358" s="65"/>
      <c r="H20358" s="113"/>
    </row>
    <row r="20359" spans="1:8">
      <c r="A20359" s="65"/>
      <c r="B20359" s="65"/>
      <c r="C20359" s="65"/>
      <c r="D20359" s="65"/>
      <c r="E20359" s="65"/>
      <c r="F20359" s="65"/>
      <c r="G20359" s="65"/>
      <c r="H20359" s="113"/>
    </row>
    <row r="20360" spans="1:8">
      <c r="A20360" s="65"/>
      <c r="B20360" s="65"/>
      <c r="C20360" s="65"/>
      <c r="D20360" s="65"/>
      <c r="E20360" s="65"/>
      <c r="F20360" s="65"/>
      <c r="G20360" s="65"/>
      <c r="H20360" s="113"/>
    </row>
    <row r="20361" spans="1:8">
      <c r="A20361" s="65"/>
      <c r="B20361" s="65"/>
      <c r="C20361" s="65"/>
      <c r="D20361" s="65"/>
      <c r="E20361" s="65"/>
      <c r="F20361" s="65"/>
      <c r="G20361" s="65"/>
      <c r="H20361" s="113"/>
    </row>
    <row r="20362" spans="1:8">
      <c r="A20362" s="65"/>
      <c r="B20362" s="65"/>
      <c r="C20362" s="65"/>
      <c r="D20362" s="65"/>
      <c r="E20362" s="65"/>
      <c r="F20362" s="65"/>
      <c r="G20362" s="65"/>
      <c r="H20362" s="113"/>
    </row>
    <row r="20363" spans="1:8">
      <c r="A20363" s="65"/>
      <c r="B20363" s="65"/>
      <c r="C20363" s="65"/>
      <c r="D20363" s="65"/>
      <c r="E20363" s="65"/>
      <c r="F20363" s="65"/>
      <c r="G20363" s="65"/>
      <c r="H20363" s="113"/>
    </row>
    <row r="20364" spans="1:8">
      <c r="A20364" s="65"/>
      <c r="B20364" s="65"/>
      <c r="C20364" s="65"/>
      <c r="D20364" s="65"/>
      <c r="E20364" s="65"/>
      <c r="F20364" s="65"/>
      <c r="G20364" s="65"/>
      <c r="H20364" s="113"/>
    </row>
    <row r="20365" spans="1:8">
      <c r="A20365" s="65"/>
      <c r="B20365" s="65"/>
      <c r="C20365" s="65"/>
      <c r="D20365" s="65"/>
      <c r="E20365" s="65"/>
      <c r="F20365" s="65"/>
      <c r="G20365" s="65"/>
      <c r="H20365" s="113"/>
    </row>
    <row r="20366" spans="1:8">
      <c r="A20366" s="65"/>
      <c r="B20366" s="65"/>
      <c r="C20366" s="65"/>
      <c r="D20366" s="65"/>
      <c r="E20366" s="65"/>
      <c r="F20366" s="65"/>
      <c r="G20366" s="65"/>
      <c r="H20366" s="113"/>
    </row>
    <row r="20367" spans="1:8">
      <c r="A20367" s="65"/>
      <c r="B20367" s="65"/>
      <c r="C20367" s="65"/>
      <c r="D20367" s="65"/>
      <c r="E20367" s="65"/>
      <c r="F20367" s="65"/>
      <c r="G20367" s="65"/>
      <c r="H20367" s="113"/>
    </row>
    <row r="20368" spans="1:8">
      <c r="A20368" s="65"/>
      <c r="B20368" s="65"/>
      <c r="C20368" s="65"/>
      <c r="D20368" s="65"/>
      <c r="E20368" s="65"/>
      <c r="F20368" s="65"/>
      <c r="G20368" s="65"/>
      <c r="H20368" s="113"/>
    </row>
    <row r="20369" spans="1:8">
      <c r="A20369" s="65"/>
      <c r="B20369" s="65"/>
      <c r="C20369" s="65"/>
      <c r="D20369" s="65"/>
      <c r="E20369" s="65"/>
      <c r="F20369" s="65"/>
      <c r="G20369" s="65"/>
      <c r="H20369" s="113"/>
    </row>
    <row r="20370" spans="1:8">
      <c r="A20370" s="65"/>
      <c r="B20370" s="65"/>
      <c r="C20370" s="65"/>
      <c r="D20370" s="65"/>
      <c r="E20370" s="65"/>
      <c r="F20370" s="65"/>
      <c r="G20370" s="65"/>
      <c r="H20370" s="113"/>
    </row>
    <row r="20371" spans="1:8">
      <c r="A20371" s="65"/>
      <c r="B20371" s="65"/>
      <c r="C20371" s="65"/>
      <c r="D20371" s="65"/>
      <c r="E20371" s="65"/>
      <c r="F20371" s="65"/>
      <c r="G20371" s="65"/>
      <c r="H20371" s="113"/>
    </row>
    <row r="20372" spans="1:8">
      <c r="A20372" s="65"/>
      <c r="B20372" s="65"/>
      <c r="C20372" s="65"/>
      <c r="D20372" s="65"/>
      <c r="E20372" s="65"/>
      <c r="F20372" s="65"/>
      <c r="G20372" s="65"/>
      <c r="H20372" s="113"/>
    </row>
    <row r="20373" spans="1:8">
      <c r="A20373" s="65"/>
      <c r="B20373" s="65"/>
      <c r="C20373" s="65"/>
      <c r="D20373" s="65"/>
      <c r="E20373" s="65"/>
      <c r="F20373" s="65"/>
      <c r="G20373" s="65"/>
      <c r="H20373" s="113"/>
    </row>
    <row r="20374" spans="1:8">
      <c r="A20374" s="65"/>
      <c r="B20374" s="65"/>
      <c r="C20374" s="65"/>
      <c r="D20374" s="65"/>
      <c r="E20374" s="65"/>
      <c r="F20374" s="65"/>
      <c r="G20374" s="65"/>
      <c r="H20374" s="113"/>
    </row>
    <row r="20375" spans="1:8">
      <c r="A20375" s="65"/>
      <c r="B20375" s="65"/>
      <c r="C20375" s="65"/>
      <c r="D20375" s="65"/>
      <c r="E20375" s="65"/>
      <c r="F20375" s="65"/>
      <c r="G20375" s="65"/>
      <c r="H20375" s="113"/>
    </row>
    <row r="20376" spans="1:8">
      <c r="A20376" s="65"/>
      <c r="B20376" s="65"/>
      <c r="C20376" s="65"/>
      <c r="D20376" s="65"/>
      <c r="E20376" s="65"/>
      <c r="F20376" s="65"/>
      <c r="G20376" s="65"/>
      <c r="H20376" s="113"/>
    </row>
    <row r="20377" spans="1:8">
      <c r="A20377" s="65"/>
      <c r="B20377" s="65"/>
      <c r="C20377" s="65"/>
      <c r="D20377" s="65"/>
      <c r="E20377" s="65"/>
      <c r="F20377" s="65"/>
      <c r="G20377" s="65"/>
      <c r="H20377" s="113"/>
    </row>
    <row r="20378" spans="1:8">
      <c r="A20378" s="65"/>
      <c r="B20378" s="65"/>
      <c r="C20378" s="65"/>
      <c r="D20378" s="65"/>
      <c r="E20378" s="65"/>
      <c r="F20378" s="65"/>
      <c r="G20378" s="65"/>
      <c r="H20378" s="113"/>
    </row>
    <row r="20379" spans="1:8">
      <c r="A20379" s="65"/>
      <c r="B20379" s="65"/>
      <c r="C20379" s="65"/>
      <c r="D20379" s="65"/>
      <c r="E20379" s="65"/>
      <c r="F20379" s="65"/>
      <c r="G20379" s="65"/>
      <c r="H20379" s="113"/>
    </row>
    <row r="20380" spans="1:8">
      <c r="A20380" s="65"/>
      <c r="B20380" s="65"/>
      <c r="C20380" s="65"/>
      <c r="D20380" s="65"/>
      <c r="E20380" s="65"/>
      <c r="F20380" s="65"/>
      <c r="G20380" s="65"/>
      <c r="H20380" s="113"/>
    </row>
    <row r="20381" spans="1:8">
      <c r="A20381" s="65"/>
      <c r="B20381" s="65"/>
      <c r="C20381" s="65"/>
      <c r="D20381" s="65"/>
      <c r="E20381" s="65"/>
      <c r="F20381" s="65"/>
      <c r="G20381" s="65"/>
      <c r="H20381" s="113"/>
    </row>
    <row r="20382" spans="1:8">
      <c r="A20382" s="65"/>
      <c r="B20382" s="65"/>
      <c r="C20382" s="65"/>
      <c r="D20382" s="65"/>
      <c r="E20382" s="65"/>
      <c r="F20382" s="65"/>
      <c r="G20382" s="65"/>
      <c r="H20382" s="113"/>
    </row>
    <row r="20383" spans="1:8">
      <c r="A20383" s="65"/>
      <c r="B20383" s="65"/>
      <c r="C20383" s="65"/>
      <c r="D20383" s="65"/>
      <c r="E20383" s="65"/>
      <c r="F20383" s="65"/>
      <c r="G20383" s="65"/>
      <c r="H20383" s="113"/>
    </row>
    <row r="20384" spans="1:8">
      <c r="A20384" s="65"/>
      <c r="B20384" s="65"/>
      <c r="C20384" s="65"/>
      <c r="D20384" s="65"/>
      <c r="E20384" s="65"/>
      <c r="F20384" s="65"/>
      <c r="G20384" s="65"/>
      <c r="H20384" s="113"/>
    </row>
    <row r="20385" spans="1:8">
      <c r="A20385" s="65"/>
      <c r="B20385" s="65"/>
      <c r="C20385" s="65"/>
      <c r="D20385" s="65"/>
      <c r="E20385" s="65"/>
      <c r="F20385" s="65"/>
      <c r="G20385" s="65"/>
      <c r="H20385" s="113"/>
    </row>
    <row r="20386" spans="1:8">
      <c r="A20386" s="65"/>
      <c r="B20386" s="65"/>
      <c r="C20386" s="65"/>
      <c r="D20386" s="65"/>
      <c r="E20386" s="65"/>
      <c r="F20386" s="65"/>
      <c r="G20386" s="65"/>
      <c r="H20386" s="113"/>
    </row>
    <row r="20387" spans="1:8">
      <c r="A20387" s="65"/>
      <c r="B20387" s="65"/>
      <c r="C20387" s="65"/>
      <c r="D20387" s="65"/>
      <c r="E20387" s="65"/>
      <c r="F20387" s="65"/>
      <c r="G20387" s="65"/>
      <c r="H20387" s="113"/>
    </row>
    <row r="20388" spans="1:8">
      <c r="A20388" s="65"/>
      <c r="B20388" s="65"/>
      <c r="C20388" s="65"/>
      <c r="D20388" s="65"/>
      <c r="E20388" s="65"/>
      <c r="F20388" s="65"/>
      <c r="G20388" s="65"/>
      <c r="H20388" s="113"/>
    </row>
    <row r="20389" spans="1:8">
      <c r="A20389" s="65"/>
      <c r="B20389" s="65"/>
      <c r="C20389" s="65"/>
      <c r="D20389" s="65"/>
      <c r="E20389" s="65"/>
      <c r="F20389" s="65"/>
      <c r="G20389" s="65"/>
      <c r="H20389" s="113"/>
    </row>
    <row r="20390" spans="1:8">
      <c r="A20390" s="65"/>
      <c r="B20390" s="65"/>
      <c r="C20390" s="65"/>
      <c r="D20390" s="65"/>
      <c r="E20390" s="65"/>
      <c r="F20390" s="65"/>
      <c r="G20390" s="65"/>
      <c r="H20390" s="113"/>
    </row>
    <row r="20391" spans="1:8">
      <c r="A20391" s="65"/>
      <c r="B20391" s="65"/>
      <c r="C20391" s="65"/>
      <c r="D20391" s="65"/>
      <c r="E20391" s="65"/>
      <c r="F20391" s="65"/>
      <c r="G20391" s="65"/>
      <c r="H20391" s="113"/>
    </row>
    <row r="20392" spans="1:8">
      <c r="A20392" s="65"/>
      <c r="B20392" s="65"/>
      <c r="C20392" s="65"/>
      <c r="D20392" s="65"/>
      <c r="E20392" s="65"/>
      <c r="F20392" s="65"/>
      <c r="G20392" s="65"/>
      <c r="H20392" s="113"/>
    </row>
    <row r="20393" spans="1:8">
      <c r="A20393" s="65"/>
      <c r="B20393" s="65"/>
      <c r="C20393" s="65"/>
      <c r="D20393" s="65"/>
      <c r="E20393" s="65"/>
      <c r="F20393" s="65"/>
      <c r="G20393" s="65"/>
      <c r="H20393" s="113"/>
    </row>
    <row r="20394" spans="1:8">
      <c r="A20394" s="65"/>
      <c r="B20394" s="65"/>
      <c r="C20394" s="65"/>
      <c r="D20394" s="65"/>
      <c r="E20394" s="65"/>
      <c r="F20394" s="65"/>
      <c r="G20394" s="65"/>
      <c r="H20394" s="113"/>
    </row>
    <row r="20395" spans="1:8">
      <c r="A20395" s="65"/>
      <c r="B20395" s="65"/>
      <c r="C20395" s="65"/>
      <c r="D20395" s="65"/>
      <c r="E20395" s="65"/>
      <c r="F20395" s="65"/>
      <c r="G20395" s="65"/>
      <c r="H20395" s="113"/>
    </row>
    <row r="20396" spans="1:8">
      <c r="A20396" s="65"/>
      <c r="B20396" s="65"/>
      <c r="C20396" s="65"/>
      <c r="D20396" s="65"/>
      <c r="E20396" s="65"/>
      <c r="F20396" s="65"/>
      <c r="G20396" s="65"/>
      <c r="H20396" s="113"/>
    </row>
    <row r="20397" spans="1:8">
      <c r="A20397" s="65"/>
      <c r="B20397" s="65"/>
      <c r="C20397" s="65"/>
      <c r="D20397" s="65"/>
      <c r="E20397" s="65"/>
      <c r="F20397" s="65"/>
      <c r="G20397" s="65"/>
      <c r="H20397" s="113"/>
    </row>
    <row r="20398" spans="1:8">
      <c r="A20398" s="65"/>
      <c r="B20398" s="65"/>
      <c r="C20398" s="65"/>
      <c r="D20398" s="65"/>
      <c r="E20398" s="65"/>
      <c r="F20398" s="65"/>
      <c r="G20398" s="65"/>
      <c r="H20398" s="113"/>
    </row>
    <row r="20399" spans="1:8">
      <c r="A20399" s="65"/>
      <c r="B20399" s="65"/>
      <c r="C20399" s="65"/>
      <c r="D20399" s="65"/>
      <c r="E20399" s="65"/>
      <c r="F20399" s="65"/>
      <c r="G20399" s="65"/>
      <c r="H20399" s="113"/>
    </row>
    <row r="20400" spans="1:8">
      <c r="A20400" s="65"/>
      <c r="B20400" s="65"/>
      <c r="C20400" s="65"/>
      <c r="D20400" s="65"/>
      <c r="E20400" s="65"/>
      <c r="F20400" s="65"/>
      <c r="G20400" s="65"/>
      <c r="H20400" s="113"/>
    </row>
    <row r="20401" spans="1:8">
      <c r="A20401" s="65"/>
      <c r="B20401" s="65"/>
      <c r="C20401" s="65"/>
      <c r="D20401" s="65"/>
      <c r="E20401" s="65"/>
      <c r="F20401" s="65"/>
      <c r="G20401" s="65"/>
      <c r="H20401" s="113"/>
    </row>
    <row r="20402" spans="1:8">
      <c r="A20402" s="65"/>
      <c r="B20402" s="65"/>
      <c r="C20402" s="65"/>
      <c r="D20402" s="65"/>
      <c r="E20402" s="65"/>
      <c r="F20402" s="65"/>
      <c r="G20402" s="65"/>
      <c r="H20402" s="113"/>
    </row>
    <row r="20403" spans="1:8">
      <c r="A20403" s="65"/>
      <c r="B20403" s="65"/>
      <c r="C20403" s="65"/>
      <c r="D20403" s="65"/>
      <c r="E20403" s="65"/>
      <c r="F20403" s="65"/>
      <c r="G20403" s="65"/>
      <c r="H20403" s="113"/>
    </row>
    <row r="20404" spans="1:8">
      <c r="A20404" s="65"/>
      <c r="B20404" s="65"/>
      <c r="C20404" s="65"/>
      <c r="D20404" s="65"/>
      <c r="E20404" s="65"/>
      <c r="F20404" s="65"/>
      <c r="G20404" s="65"/>
      <c r="H20404" s="113"/>
    </row>
    <row r="20405" spans="1:8">
      <c r="A20405" s="65"/>
      <c r="B20405" s="65"/>
      <c r="C20405" s="65"/>
      <c r="D20405" s="65"/>
      <c r="E20405" s="65"/>
      <c r="F20405" s="65"/>
      <c r="G20405" s="65"/>
      <c r="H20405" s="113"/>
    </row>
    <row r="20406" spans="1:8">
      <c r="A20406" s="65"/>
      <c r="B20406" s="65"/>
      <c r="C20406" s="65"/>
      <c r="D20406" s="65"/>
      <c r="E20406" s="65"/>
      <c r="F20406" s="65"/>
      <c r="G20406" s="65"/>
      <c r="H20406" s="113"/>
    </row>
    <row r="20407" spans="1:8">
      <c r="A20407" s="65"/>
      <c r="B20407" s="65"/>
      <c r="C20407" s="65"/>
      <c r="D20407" s="65"/>
      <c r="E20407" s="65"/>
      <c r="F20407" s="65"/>
      <c r="G20407" s="65"/>
      <c r="H20407" s="113"/>
    </row>
    <row r="20408" spans="1:8">
      <c r="A20408" s="65"/>
      <c r="B20408" s="65"/>
      <c r="C20408" s="65"/>
      <c r="D20408" s="65"/>
      <c r="E20408" s="65"/>
      <c r="F20408" s="65"/>
      <c r="G20408" s="65"/>
      <c r="H20408" s="113"/>
    </row>
    <row r="20409" spans="1:8">
      <c r="A20409" s="65"/>
      <c r="B20409" s="65"/>
      <c r="C20409" s="65"/>
      <c r="D20409" s="65"/>
      <c r="E20409" s="65"/>
      <c r="F20409" s="65"/>
      <c r="G20409" s="65"/>
      <c r="H20409" s="113"/>
    </row>
    <row r="20410" spans="1:8">
      <c r="A20410" s="65"/>
      <c r="B20410" s="65"/>
      <c r="C20410" s="65"/>
      <c r="D20410" s="65"/>
      <c r="E20410" s="65"/>
      <c r="F20410" s="65"/>
      <c r="G20410" s="65"/>
      <c r="H20410" s="113"/>
    </row>
    <row r="20411" spans="1:8">
      <c r="A20411" s="65"/>
      <c r="B20411" s="65"/>
      <c r="C20411" s="65"/>
      <c r="D20411" s="65"/>
      <c r="E20411" s="65"/>
      <c r="F20411" s="65"/>
      <c r="G20411" s="65"/>
      <c r="H20411" s="113"/>
    </row>
    <row r="20412" spans="1:8">
      <c r="A20412" s="65"/>
      <c r="B20412" s="65"/>
      <c r="C20412" s="65"/>
      <c r="D20412" s="65"/>
      <c r="E20412" s="65"/>
      <c r="F20412" s="65"/>
      <c r="G20412" s="65"/>
      <c r="H20412" s="113"/>
    </row>
    <row r="20413" spans="1:8">
      <c r="A20413" s="65"/>
      <c r="B20413" s="65"/>
      <c r="C20413" s="65"/>
      <c r="D20413" s="65"/>
      <c r="E20413" s="65"/>
      <c r="F20413" s="65"/>
      <c r="G20413" s="65"/>
      <c r="H20413" s="113"/>
    </row>
    <row r="20414" spans="1:8">
      <c r="A20414" s="65"/>
      <c r="B20414" s="65"/>
      <c r="C20414" s="65"/>
      <c r="D20414" s="65"/>
      <c r="E20414" s="65"/>
      <c r="F20414" s="65"/>
      <c r="G20414" s="65"/>
      <c r="H20414" s="113"/>
    </row>
    <row r="20415" spans="1:8">
      <c r="A20415" s="65"/>
      <c r="B20415" s="65"/>
      <c r="C20415" s="65"/>
      <c r="D20415" s="65"/>
      <c r="E20415" s="65"/>
      <c r="F20415" s="65"/>
      <c r="G20415" s="65"/>
      <c r="H20415" s="113"/>
    </row>
    <row r="20416" spans="1:8">
      <c r="A20416" s="65"/>
      <c r="B20416" s="65"/>
      <c r="C20416" s="65"/>
      <c r="D20416" s="65"/>
      <c r="E20416" s="65"/>
      <c r="F20416" s="65"/>
      <c r="G20416" s="65"/>
      <c r="H20416" s="113"/>
    </row>
    <row r="20417" spans="1:8">
      <c r="A20417" s="65"/>
      <c r="B20417" s="65"/>
      <c r="C20417" s="65"/>
      <c r="D20417" s="65"/>
      <c r="E20417" s="65"/>
      <c r="F20417" s="65"/>
      <c r="G20417" s="65"/>
      <c r="H20417" s="113"/>
    </row>
    <row r="20418" spans="1:8">
      <c r="A20418" s="65"/>
      <c r="B20418" s="65"/>
      <c r="C20418" s="65"/>
      <c r="D20418" s="65"/>
      <c r="E20418" s="65"/>
      <c r="F20418" s="65"/>
      <c r="G20418" s="65"/>
      <c r="H20418" s="113"/>
    </row>
    <row r="20419" spans="1:8">
      <c r="A20419" s="65"/>
      <c r="B20419" s="65"/>
      <c r="C20419" s="65"/>
      <c r="D20419" s="65"/>
      <c r="E20419" s="65"/>
      <c r="F20419" s="65"/>
      <c r="G20419" s="65"/>
      <c r="H20419" s="113"/>
    </row>
    <row r="20420" spans="1:8">
      <c r="A20420" s="65"/>
      <c r="B20420" s="65"/>
      <c r="C20420" s="65"/>
      <c r="D20420" s="65"/>
      <c r="E20420" s="65"/>
      <c r="F20420" s="65"/>
      <c r="G20420" s="65"/>
      <c r="H20420" s="113"/>
    </row>
    <row r="20421" spans="1:8">
      <c r="A20421" s="65"/>
      <c r="B20421" s="65"/>
      <c r="C20421" s="65"/>
      <c r="D20421" s="65"/>
      <c r="E20421" s="65"/>
      <c r="F20421" s="65"/>
      <c r="G20421" s="65"/>
      <c r="H20421" s="113"/>
    </row>
    <row r="20422" spans="1:8">
      <c r="A20422" s="65"/>
      <c r="B20422" s="65"/>
      <c r="C20422" s="65"/>
      <c r="D20422" s="65"/>
      <c r="E20422" s="65"/>
      <c r="F20422" s="65"/>
      <c r="G20422" s="65"/>
      <c r="H20422" s="113"/>
    </row>
    <row r="20423" spans="1:8">
      <c r="A20423" s="65"/>
      <c r="B20423" s="65"/>
      <c r="C20423" s="65"/>
      <c r="D20423" s="65"/>
      <c r="E20423" s="65"/>
      <c r="F20423" s="65"/>
      <c r="G20423" s="65"/>
      <c r="H20423" s="113"/>
    </row>
    <row r="20424" spans="1:8">
      <c r="A20424" s="65"/>
      <c r="B20424" s="65"/>
      <c r="C20424" s="65"/>
      <c r="D20424" s="65"/>
      <c r="E20424" s="65"/>
      <c r="F20424" s="65"/>
      <c r="G20424" s="65"/>
      <c r="H20424" s="113"/>
    </row>
    <row r="20425" spans="1:8">
      <c r="A20425" s="65"/>
      <c r="B20425" s="65"/>
      <c r="C20425" s="65"/>
      <c r="D20425" s="65"/>
      <c r="E20425" s="65"/>
      <c r="F20425" s="65"/>
      <c r="G20425" s="65"/>
      <c r="H20425" s="113"/>
    </row>
    <row r="20426" spans="1:8">
      <c r="A20426" s="65"/>
      <c r="B20426" s="65"/>
      <c r="C20426" s="65"/>
      <c r="D20426" s="65"/>
      <c r="E20426" s="65"/>
      <c r="F20426" s="65"/>
      <c r="G20426" s="65"/>
      <c r="H20426" s="113"/>
    </row>
    <row r="20427" spans="1:8">
      <c r="A20427" s="65"/>
      <c r="B20427" s="65"/>
      <c r="C20427" s="65"/>
      <c r="D20427" s="65"/>
      <c r="E20427" s="65"/>
      <c r="F20427" s="65"/>
      <c r="G20427" s="65"/>
      <c r="H20427" s="113"/>
    </row>
    <row r="20428" spans="1:8">
      <c r="A20428" s="65"/>
      <c r="B20428" s="65"/>
      <c r="C20428" s="65"/>
      <c r="D20428" s="65"/>
      <c r="E20428" s="65"/>
      <c r="F20428" s="65"/>
      <c r="G20428" s="65"/>
      <c r="H20428" s="113"/>
    </row>
    <row r="20429" spans="1:8">
      <c r="A20429" s="65"/>
      <c r="B20429" s="65"/>
      <c r="C20429" s="65"/>
      <c r="D20429" s="65"/>
      <c r="E20429" s="65"/>
      <c r="F20429" s="65"/>
      <c r="G20429" s="65"/>
      <c r="H20429" s="113"/>
    </row>
    <row r="20430" spans="1:8">
      <c r="A20430" s="65"/>
      <c r="B20430" s="65"/>
      <c r="C20430" s="65"/>
      <c r="D20430" s="65"/>
      <c r="E20430" s="65"/>
      <c r="F20430" s="65"/>
      <c r="G20430" s="65"/>
      <c r="H20430" s="113"/>
    </row>
    <row r="20431" spans="1:8">
      <c r="A20431" s="65"/>
      <c r="B20431" s="65"/>
      <c r="C20431" s="65"/>
      <c r="D20431" s="65"/>
      <c r="E20431" s="65"/>
      <c r="F20431" s="65"/>
      <c r="G20431" s="65"/>
      <c r="H20431" s="113"/>
    </row>
    <row r="20432" spans="1:8">
      <c r="A20432" s="65"/>
      <c r="B20432" s="65"/>
      <c r="C20432" s="65"/>
      <c r="D20432" s="65"/>
      <c r="E20432" s="65"/>
      <c r="F20432" s="65"/>
      <c r="G20432" s="65"/>
      <c r="H20432" s="113"/>
    </row>
    <row r="20433" spans="1:8">
      <c r="A20433" s="65"/>
      <c r="B20433" s="65"/>
      <c r="C20433" s="65"/>
      <c r="D20433" s="65"/>
      <c r="E20433" s="65"/>
      <c r="F20433" s="65"/>
      <c r="G20433" s="65"/>
      <c r="H20433" s="113"/>
    </row>
    <row r="20434" spans="1:8">
      <c r="A20434" s="65"/>
      <c r="B20434" s="65"/>
      <c r="C20434" s="65"/>
      <c r="D20434" s="65"/>
      <c r="E20434" s="65"/>
      <c r="F20434" s="65"/>
      <c r="G20434" s="65"/>
      <c r="H20434" s="113"/>
    </row>
    <row r="20435" spans="1:8">
      <c r="A20435" s="65"/>
      <c r="B20435" s="65"/>
      <c r="C20435" s="65"/>
      <c r="D20435" s="65"/>
      <c r="E20435" s="65"/>
      <c r="F20435" s="65"/>
      <c r="G20435" s="65"/>
      <c r="H20435" s="113"/>
    </row>
    <row r="20436" spans="1:8">
      <c r="A20436" s="65"/>
      <c r="B20436" s="65"/>
      <c r="C20436" s="65"/>
      <c r="D20436" s="65"/>
      <c r="E20436" s="65"/>
      <c r="F20436" s="65"/>
      <c r="G20436" s="65"/>
      <c r="H20436" s="113"/>
    </row>
    <row r="20437" spans="1:8">
      <c r="A20437" s="65"/>
      <c r="B20437" s="65"/>
      <c r="C20437" s="65"/>
      <c r="D20437" s="65"/>
      <c r="E20437" s="65"/>
      <c r="F20437" s="65"/>
      <c r="G20437" s="65"/>
      <c r="H20437" s="113"/>
    </row>
    <row r="20438" spans="1:8">
      <c r="A20438" s="65"/>
      <c r="B20438" s="65"/>
      <c r="C20438" s="65"/>
      <c r="D20438" s="65"/>
      <c r="E20438" s="65"/>
      <c r="F20438" s="65"/>
      <c r="G20438" s="65"/>
      <c r="H20438" s="113"/>
    </row>
    <row r="20439" spans="1:8">
      <c r="A20439" s="65"/>
      <c r="B20439" s="65"/>
      <c r="C20439" s="65"/>
      <c r="D20439" s="65"/>
      <c r="E20439" s="65"/>
      <c r="F20439" s="65"/>
      <c r="G20439" s="65"/>
      <c r="H20439" s="113"/>
    </row>
    <row r="20440" spans="1:8">
      <c r="A20440" s="65"/>
      <c r="B20440" s="65"/>
      <c r="C20440" s="65"/>
      <c r="D20440" s="65"/>
      <c r="E20440" s="65"/>
      <c r="F20440" s="65"/>
      <c r="G20440" s="65"/>
      <c r="H20440" s="113"/>
    </row>
    <row r="20441" spans="1:8">
      <c r="A20441" s="65"/>
      <c r="B20441" s="65"/>
      <c r="C20441" s="65"/>
      <c r="D20441" s="65"/>
      <c r="E20441" s="65"/>
      <c r="F20441" s="65"/>
      <c r="G20441" s="65"/>
      <c r="H20441" s="113"/>
    </row>
    <row r="20442" spans="1:8">
      <c r="A20442" s="65"/>
      <c r="B20442" s="65"/>
      <c r="C20442" s="65"/>
      <c r="D20442" s="65"/>
      <c r="E20442" s="65"/>
      <c r="F20442" s="65"/>
      <c r="G20442" s="65"/>
      <c r="H20442" s="113"/>
    </row>
    <row r="20443" spans="1:8">
      <c r="A20443" s="65"/>
      <c r="B20443" s="65"/>
      <c r="C20443" s="65"/>
      <c r="D20443" s="65"/>
      <c r="E20443" s="65"/>
      <c r="F20443" s="65"/>
      <c r="G20443" s="65"/>
      <c r="H20443" s="113"/>
    </row>
    <row r="20444" spans="1:8">
      <c r="A20444" s="65"/>
      <c r="B20444" s="65"/>
      <c r="C20444" s="65"/>
      <c r="D20444" s="65"/>
      <c r="E20444" s="65"/>
      <c r="F20444" s="65"/>
      <c r="G20444" s="65"/>
      <c r="H20444" s="113"/>
    </row>
    <row r="20445" spans="1:8">
      <c r="A20445" s="65"/>
      <c r="B20445" s="65"/>
      <c r="C20445" s="65"/>
      <c r="D20445" s="65"/>
      <c r="E20445" s="65"/>
      <c r="F20445" s="65"/>
      <c r="G20445" s="65"/>
      <c r="H20445" s="113"/>
    </row>
    <row r="20446" spans="1:8">
      <c r="A20446" s="65"/>
      <c r="B20446" s="65"/>
      <c r="C20446" s="65"/>
      <c r="D20446" s="65"/>
      <c r="E20446" s="65"/>
      <c r="F20446" s="65"/>
      <c r="G20446" s="65"/>
      <c r="H20446" s="113"/>
    </row>
    <row r="20447" spans="1:8">
      <c r="A20447" s="65"/>
      <c r="B20447" s="65"/>
      <c r="C20447" s="65"/>
      <c r="D20447" s="65"/>
      <c r="E20447" s="65"/>
      <c r="F20447" s="65"/>
      <c r="G20447" s="65"/>
      <c r="H20447" s="113"/>
    </row>
    <row r="20448" spans="1:8">
      <c r="A20448" s="65"/>
      <c r="B20448" s="65"/>
      <c r="C20448" s="65"/>
      <c r="D20448" s="65"/>
      <c r="E20448" s="65"/>
      <c r="F20448" s="65"/>
      <c r="G20448" s="65"/>
      <c r="H20448" s="113"/>
    </row>
    <row r="20449" spans="1:8">
      <c r="A20449" s="65"/>
      <c r="B20449" s="65"/>
      <c r="C20449" s="65"/>
      <c r="D20449" s="65"/>
      <c r="E20449" s="65"/>
      <c r="F20449" s="65"/>
      <c r="G20449" s="65"/>
      <c r="H20449" s="113"/>
    </row>
    <row r="20450" spans="1:8">
      <c r="A20450" s="65"/>
      <c r="B20450" s="65"/>
      <c r="C20450" s="65"/>
      <c r="D20450" s="65"/>
      <c r="E20450" s="65"/>
      <c r="F20450" s="65"/>
      <c r="G20450" s="65"/>
      <c r="H20450" s="113"/>
    </row>
    <row r="20451" spans="1:8">
      <c r="A20451" s="65"/>
      <c r="B20451" s="65"/>
      <c r="C20451" s="65"/>
      <c r="D20451" s="65"/>
      <c r="E20451" s="65"/>
      <c r="F20451" s="65"/>
      <c r="G20451" s="65"/>
      <c r="H20451" s="113"/>
    </row>
    <row r="20452" spans="1:8">
      <c r="A20452" s="65"/>
      <c r="B20452" s="65"/>
      <c r="C20452" s="65"/>
      <c r="D20452" s="65"/>
      <c r="E20452" s="65"/>
      <c r="F20452" s="65"/>
      <c r="G20452" s="65"/>
      <c r="H20452" s="113"/>
    </row>
    <row r="20453" spans="1:8">
      <c r="A20453" s="65"/>
      <c r="B20453" s="65"/>
      <c r="C20453" s="65"/>
      <c r="D20453" s="65"/>
      <c r="E20453" s="65"/>
      <c r="F20453" s="65"/>
      <c r="G20453" s="65"/>
      <c r="H20453" s="113"/>
    </row>
    <row r="20454" spans="1:8">
      <c r="A20454" s="65"/>
      <c r="B20454" s="65"/>
      <c r="C20454" s="65"/>
      <c r="D20454" s="65"/>
      <c r="E20454" s="65"/>
      <c r="F20454" s="65"/>
      <c r="G20454" s="65"/>
      <c r="H20454" s="113"/>
    </row>
    <row r="20455" spans="1:8">
      <c r="A20455" s="65"/>
      <c r="B20455" s="65"/>
      <c r="C20455" s="65"/>
      <c r="D20455" s="65"/>
      <c r="E20455" s="65"/>
      <c r="F20455" s="65"/>
      <c r="G20455" s="65"/>
      <c r="H20455" s="113"/>
    </row>
    <row r="20456" spans="1:8">
      <c r="A20456" s="65"/>
      <c r="B20456" s="65"/>
      <c r="C20456" s="65"/>
      <c r="D20456" s="65"/>
      <c r="E20456" s="65"/>
      <c r="F20456" s="65"/>
      <c r="G20456" s="65"/>
      <c r="H20456" s="113"/>
    </row>
    <row r="20457" spans="1:8">
      <c r="A20457" s="65"/>
      <c r="B20457" s="65"/>
      <c r="C20457" s="65"/>
      <c r="D20457" s="65"/>
      <c r="E20457" s="65"/>
      <c r="F20457" s="65"/>
      <c r="G20457" s="65"/>
      <c r="H20457" s="113"/>
    </row>
    <row r="20458" spans="1:8">
      <c r="A20458" s="65"/>
      <c r="B20458" s="65"/>
      <c r="C20458" s="65"/>
      <c r="D20458" s="65"/>
      <c r="E20458" s="65"/>
      <c r="F20458" s="65"/>
      <c r="G20458" s="65"/>
      <c r="H20458" s="113"/>
    </row>
    <row r="20459" spans="1:8">
      <c r="A20459" s="65"/>
      <c r="B20459" s="65"/>
      <c r="C20459" s="65"/>
      <c r="D20459" s="65"/>
      <c r="E20459" s="65"/>
      <c r="F20459" s="65"/>
      <c r="G20459" s="65"/>
      <c r="H20459" s="113"/>
    </row>
    <row r="20460" spans="1:8">
      <c r="A20460" s="65"/>
      <c r="B20460" s="65"/>
      <c r="C20460" s="65"/>
      <c r="D20460" s="65"/>
      <c r="E20460" s="65"/>
      <c r="F20460" s="65"/>
      <c r="G20460" s="65"/>
      <c r="H20460" s="113"/>
    </row>
    <row r="20461" spans="1:8">
      <c r="A20461" s="65"/>
      <c r="B20461" s="65"/>
      <c r="C20461" s="65"/>
      <c r="D20461" s="65"/>
      <c r="E20461" s="65"/>
      <c r="F20461" s="65"/>
      <c r="G20461" s="65"/>
      <c r="H20461" s="113"/>
    </row>
    <row r="20462" spans="1:8">
      <c r="A20462" s="65"/>
      <c r="B20462" s="65"/>
      <c r="C20462" s="65"/>
      <c r="D20462" s="65"/>
      <c r="E20462" s="65"/>
      <c r="F20462" s="65"/>
      <c r="G20462" s="65"/>
      <c r="H20462" s="113"/>
    </row>
    <row r="20463" spans="1:8">
      <c r="A20463" s="65"/>
      <c r="B20463" s="65"/>
      <c r="C20463" s="65"/>
      <c r="D20463" s="65"/>
      <c r="E20463" s="65"/>
      <c r="F20463" s="65"/>
      <c r="G20463" s="65"/>
      <c r="H20463" s="113"/>
    </row>
    <row r="20464" spans="1:8">
      <c r="A20464" s="65"/>
      <c r="B20464" s="65"/>
      <c r="C20464" s="65"/>
      <c r="D20464" s="65"/>
      <c r="E20464" s="65"/>
      <c r="F20464" s="65"/>
      <c r="G20464" s="65"/>
      <c r="H20464" s="113"/>
    </row>
    <row r="20465" spans="1:8">
      <c r="A20465" s="65"/>
      <c r="B20465" s="65"/>
      <c r="C20465" s="65"/>
      <c r="D20465" s="65"/>
      <c r="E20465" s="65"/>
      <c r="F20465" s="65"/>
      <c r="G20465" s="65"/>
      <c r="H20465" s="113"/>
    </row>
    <row r="20466" spans="1:8">
      <c r="A20466" s="65"/>
      <c r="B20466" s="65"/>
      <c r="C20466" s="65"/>
      <c r="D20466" s="65"/>
      <c r="E20466" s="65"/>
      <c r="F20466" s="65"/>
      <c r="G20466" s="65"/>
      <c r="H20466" s="113"/>
    </row>
    <row r="20467" spans="1:8">
      <c r="A20467" s="65"/>
      <c r="B20467" s="65"/>
      <c r="C20467" s="65"/>
      <c r="D20467" s="65"/>
      <c r="E20467" s="65"/>
      <c r="F20467" s="65"/>
      <c r="G20467" s="65"/>
      <c r="H20467" s="113"/>
    </row>
    <row r="20468" spans="1:8">
      <c r="A20468" s="65"/>
      <c r="B20468" s="65"/>
      <c r="C20468" s="65"/>
      <c r="D20468" s="65"/>
      <c r="E20468" s="65"/>
      <c r="F20468" s="65"/>
      <c r="G20468" s="65"/>
      <c r="H20468" s="113"/>
    </row>
    <row r="20469" spans="1:8">
      <c r="A20469" s="65"/>
      <c r="B20469" s="65"/>
      <c r="C20469" s="65"/>
      <c r="D20469" s="65"/>
      <c r="E20469" s="65"/>
      <c r="F20469" s="65"/>
      <c r="G20469" s="65"/>
      <c r="H20469" s="113"/>
    </row>
    <row r="20470" spans="1:8">
      <c r="A20470" s="65"/>
      <c r="B20470" s="65"/>
      <c r="C20470" s="65"/>
      <c r="D20470" s="65"/>
      <c r="E20470" s="65"/>
      <c r="F20470" s="65"/>
      <c r="G20470" s="65"/>
      <c r="H20470" s="113"/>
    </row>
    <row r="20471" spans="1:8">
      <c r="A20471" s="65"/>
      <c r="B20471" s="65"/>
      <c r="C20471" s="65"/>
      <c r="D20471" s="65"/>
      <c r="E20471" s="65"/>
      <c r="F20471" s="65"/>
      <c r="G20471" s="65"/>
      <c r="H20471" s="113"/>
    </row>
    <row r="20472" spans="1:8">
      <c r="A20472" s="65"/>
      <c r="B20472" s="65"/>
      <c r="C20472" s="65"/>
      <c r="D20472" s="65"/>
      <c r="E20472" s="65"/>
      <c r="F20472" s="65"/>
      <c r="G20472" s="65"/>
      <c r="H20472" s="113"/>
    </row>
    <row r="20473" spans="1:8">
      <c r="A20473" s="65"/>
      <c r="B20473" s="65"/>
      <c r="C20473" s="65"/>
      <c r="D20473" s="65"/>
      <c r="E20473" s="65"/>
      <c r="F20473" s="65"/>
      <c r="G20473" s="65"/>
      <c r="H20473" s="113"/>
    </row>
    <row r="20474" spans="1:8">
      <c r="A20474" s="65"/>
      <c r="B20474" s="65"/>
      <c r="C20474" s="65"/>
      <c r="D20474" s="65"/>
      <c r="E20474" s="65"/>
      <c r="F20474" s="65"/>
      <c r="G20474" s="65"/>
      <c r="H20474" s="113"/>
    </row>
    <row r="20475" spans="1:8">
      <c r="A20475" s="65"/>
      <c r="B20475" s="65"/>
      <c r="C20475" s="65"/>
      <c r="D20475" s="65"/>
      <c r="E20475" s="65"/>
      <c r="F20475" s="65"/>
      <c r="G20475" s="65"/>
      <c r="H20475" s="113"/>
    </row>
    <row r="20476" spans="1:8">
      <c r="A20476" s="65"/>
      <c r="B20476" s="65"/>
      <c r="C20476" s="65"/>
      <c r="D20476" s="65"/>
      <c r="E20476" s="65"/>
      <c r="F20476" s="65"/>
      <c r="G20476" s="65"/>
      <c r="H20476" s="113"/>
    </row>
    <row r="20477" spans="1:8">
      <c r="A20477" s="65"/>
      <c r="B20477" s="65"/>
      <c r="C20477" s="65"/>
      <c r="D20477" s="65"/>
      <c r="E20477" s="65"/>
      <c r="F20477" s="65"/>
      <c r="G20477" s="65"/>
      <c r="H20477" s="113"/>
    </row>
    <row r="20478" spans="1:8">
      <c r="A20478" s="65"/>
      <c r="B20478" s="65"/>
      <c r="C20478" s="65"/>
      <c r="D20478" s="65"/>
      <c r="E20478" s="65"/>
      <c r="F20478" s="65"/>
      <c r="G20478" s="65"/>
      <c r="H20478" s="113"/>
    </row>
    <row r="20479" spans="1:8">
      <c r="A20479" s="65"/>
      <c r="B20479" s="65"/>
      <c r="C20479" s="65"/>
      <c r="D20479" s="65"/>
      <c r="E20479" s="65"/>
      <c r="F20479" s="65"/>
      <c r="G20479" s="65"/>
      <c r="H20479" s="113"/>
    </row>
    <row r="20480" spans="1:8">
      <c r="A20480" s="65"/>
      <c r="B20480" s="65"/>
      <c r="C20480" s="65"/>
      <c r="D20480" s="65"/>
      <c r="E20480" s="65"/>
      <c r="F20480" s="65"/>
      <c r="G20480" s="65"/>
      <c r="H20480" s="113"/>
    </row>
    <row r="20481" spans="1:8">
      <c r="A20481" s="65"/>
      <c r="B20481" s="65"/>
      <c r="C20481" s="65"/>
      <c r="D20481" s="65"/>
      <c r="E20481" s="65"/>
      <c r="F20481" s="65"/>
      <c r="G20481" s="65"/>
      <c r="H20481" s="113"/>
    </row>
    <row r="20482" spans="1:8">
      <c r="A20482" s="65"/>
      <c r="B20482" s="65"/>
      <c r="C20482" s="65"/>
      <c r="D20482" s="65"/>
      <c r="E20482" s="65"/>
      <c r="F20482" s="65"/>
      <c r="G20482" s="65"/>
      <c r="H20482" s="113"/>
    </row>
    <row r="20483" spans="1:8">
      <c r="A20483" s="65"/>
      <c r="B20483" s="65"/>
      <c r="C20483" s="65"/>
      <c r="D20483" s="65"/>
      <c r="E20483" s="65"/>
      <c r="F20483" s="65"/>
      <c r="G20483" s="65"/>
      <c r="H20483" s="113"/>
    </row>
    <row r="20484" spans="1:8">
      <c r="A20484" s="65"/>
      <c r="B20484" s="65"/>
      <c r="C20484" s="65"/>
      <c r="D20484" s="65"/>
      <c r="E20484" s="65"/>
      <c r="F20484" s="65"/>
      <c r="G20484" s="65"/>
      <c r="H20484" s="113"/>
    </row>
    <row r="20485" spans="1:8">
      <c r="A20485" s="65"/>
      <c r="B20485" s="65"/>
      <c r="C20485" s="65"/>
      <c r="D20485" s="65"/>
      <c r="E20485" s="65"/>
      <c r="F20485" s="65"/>
      <c r="G20485" s="65"/>
      <c r="H20485" s="113"/>
    </row>
    <row r="20486" spans="1:8">
      <c r="A20486" s="65"/>
      <c r="B20486" s="65"/>
      <c r="C20486" s="65"/>
      <c r="D20486" s="65"/>
      <c r="E20486" s="65"/>
      <c r="F20486" s="65"/>
      <c r="G20486" s="65"/>
      <c r="H20486" s="113"/>
    </row>
    <row r="20487" spans="1:8">
      <c r="A20487" s="65"/>
      <c r="B20487" s="65"/>
      <c r="C20487" s="65"/>
      <c r="D20487" s="65"/>
      <c r="E20487" s="65"/>
      <c r="F20487" s="65"/>
      <c r="G20487" s="65"/>
      <c r="H20487" s="113"/>
    </row>
    <row r="20488" spans="1:8">
      <c r="A20488" s="65"/>
      <c r="B20488" s="65"/>
      <c r="C20488" s="65"/>
      <c r="D20488" s="65"/>
      <c r="E20488" s="65"/>
      <c r="F20488" s="65"/>
      <c r="G20488" s="65"/>
      <c r="H20488" s="113"/>
    </row>
    <row r="20489" spans="1:8">
      <c r="A20489" s="65"/>
      <c r="B20489" s="65"/>
      <c r="C20489" s="65"/>
      <c r="D20489" s="65"/>
      <c r="E20489" s="65"/>
      <c r="F20489" s="65"/>
      <c r="G20489" s="65"/>
      <c r="H20489" s="113"/>
    </row>
    <row r="20490" spans="1:8">
      <c r="A20490" s="65"/>
      <c r="B20490" s="65"/>
      <c r="C20490" s="65"/>
      <c r="D20490" s="65"/>
      <c r="E20490" s="65"/>
      <c r="F20490" s="65"/>
      <c r="G20490" s="65"/>
      <c r="H20490" s="113"/>
    </row>
    <row r="20491" spans="1:8">
      <c r="A20491" s="65"/>
      <c r="B20491" s="65"/>
      <c r="C20491" s="65"/>
      <c r="D20491" s="65"/>
      <c r="E20491" s="65"/>
      <c r="F20491" s="65"/>
      <c r="G20491" s="65"/>
      <c r="H20491" s="113"/>
    </row>
    <row r="20492" spans="1:8">
      <c r="A20492" s="65"/>
      <c r="B20492" s="65"/>
      <c r="C20492" s="65"/>
      <c r="D20492" s="65"/>
      <c r="E20492" s="65"/>
      <c r="F20492" s="65"/>
      <c r="G20492" s="65"/>
      <c r="H20492" s="113"/>
    </row>
    <row r="20493" spans="1:8">
      <c r="A20493" s="65"/>
      <c r="B20493" s="65"/>
      <c r="C20493" s="65"/>
      <c r="D20493" s="65"/>
      <c r="E20493" s="65"/>
      <c r="F20493" s="65"/>
      <c r="G20493" s="65"/>
      <c r="H20493" s="113"/>
    </row>
    <row r="20494" spans="1:8">
      <c r="A20494" s="65"/>
      <c r="B20494" s="65"/>
      <c r="C20494" s="65"/>
      <c r="D20494" s="65"/>
      <c r="E20494" s="65"/>
      <c r="F20494" s="65"/>
      <c r="G20494" s="65"/>
      <c r="H20494" s="113"/>
    </row>
    <row r="20495" spans="1:8">
      <c r="A20495" s="65"/>
      <c r="B20495" s="65"/>
      <c r="C20495" s="65"/>
      <c r="D20495" s="65"/>
      <c r="E20495" s="65"/>
      <c r="F20495" s="65"/>
      <c r="G20495" s="65"/>
      <c r="H20495" s="113"/>
    </row>
    <row r="20496" spans="1:8">
      <c r="A20496" s="65"/>
      <c r="B20496" s="65"/>
      <c r="C20496" s="65"/>
      <c r="D20496" s="65"/>
      <c r="E20496" s="65"/>
      <c r="F20496" s="65"/>
      <c r="G20496" s="65"/>
      <c r="H20496" s="113"/>
    </row>
    <row r="20497" spans="1:8">
      <c r="A20497" s="65"/>
      <c r="B20497" s="65"/>
      <c r="C20497" s="65"/>
      <c r="D20497" s="65"/>
      <c r="E20497" s="65"/>
      <c r="F20497" s="65"/>
      <c r="G20497" s="65"/>
      <c r="H20497" s="113"/>
    </row>
    <row r="20498" spans="1:8">
      <c r="A20498" s="65"/>
      <c r="B20498" s="65"/>
      <c r="C20498" s="65"/>
      <c r="D20498" s="65"/>
      <c r="E20498" s="65"/>
      <c r="F20498" s="65"/>
      <c r="G20498" s="65"/>
      <c r="H20498" s="113"/>
    </row>
    <row r="20499" spans="1:8">
      <c r="A20499" s="65"/>
      <c r="B20499" s="65"/>
      <c r="C20499" s="65"/>
      <c r="D20499" s="65"/>
      <c r="E20499" s="65"/>
      <c r="F20499" s="65"/>
      <c r="G20499" s="65"/>
      <c r="H20499" s="113"/>
    </row>
    <row r="20500" spans="1:8">
      <c r="A20500" s="65"/>
      <c r="B20500" s="65"/>
      <c r="C20500" s="65"/>
      <c r="D20500" s="65"/>
      <c r="E20500" s="65"/>
      <c r="F20500" s="65"/>
      <c r="G20500" s="65"/>
      <c r="H20500" s="113"/>
    </row>
    <row r="20501" spans="1:8">
      <c r="A20501" s="65"/>
      <c r="B20501" s="65"/>
      <c r="C20501" s="65"/>
      <c r="D20501" s="65"/>
      <c r="E20501" s="65"/>
      <c r="F20501" s="65"/>
      <c r="G20501" s="65"/>
      <c r="H20501" s="113"/>
    </row>
    <row r="20502" spans="1:8">
      <c r="A20502" s="65"/>
      <c r="B20502" s="65"/>
      <c r="C20502" s="65"/>
      <c r="D20502" s="65"/>
      <c r="E20502" s="65"/>
      <c r="F20502" s="65"/>
      <c r="G20502" s="65"/>
      <c r="H20502" s="113"/>
    </row>
    <row r="20503" spans="1:8">
      <c r="A20503" s="65"/>
      <c r="B20503" s="65"/>
      <c r="C20503" s="65"/>
      <c r="D20503" s="65"/>
      <c r="E20503" s="65"/>
      <c r="F20503" s="65"/>
      <c r="G20503" s="65"/>
      <c r="H20503" s="113"/>
    </row>
    <row r="20504" spans="1:8">
      <c r="A20504" s="65"/>
      <c r="B20504" s="65"/>
      <c r="C20504" s="65"/>
      <c r="D20504" s="65"/>
      <c r="E20504" s="65"/>
      <c r="F20504" s="65"/>
      <c r="G20504" s="65"/>
      <c r="H20504" s="113"/>
    </row>
    <row r="20505" spans="1:8">
      <c r="A20505" s="65"/>
      <c r="B20505" s="65"/>
      <c r="C20505" s="65"/>
      <c r="D20505" s="65"/>
      <c r="E20505" s="65"/>
      <c r="F20505" s="65"/>
      <c r="G20505" s="65"/>
      <c r="H20505" s="113"/>
    </row>
    <row r="20506" spans="1:8">
      <c r="A20506" s="65"/>
      <c r="B20506" s="65"/>
      <c r="C20506" s="65"/>
      <c r="D20506" s="65"/>
      <c r="E20506" s="65"/>
      <c r="F20506" s="65"/>
      <c r="G20506" s="65"/>
      <c r="H20506" s="113"/>
    </row>
    <row r="20507" spans="1:8">
      <c r="A20507" s="65"/>
      <c r="B20507" s="65"/>
      <c r="C20507" s="65"/>
      <c r="D20507" s="65"/>
      <c r="E20507" s="65"/>
      <c r="F20507" s="65"/>
      <c r="G20507" s="65"/>
      <c r="H20507" s="113"/>
    </row>
    <row r="20508" spans="1:8">
      <c r="A20508" s="65"/>
      <c r="B20508" s="65"/>
      <c r="C20508" s="65"/>
      <c r="D20508" s="65"/>
      <c r="E20508" s="65"/>
      <c r="F20508" s="65"/>
      <c r="G20508" s="65"/>
      <c r="H20508" s="113"/>
    </row>
    <row r="20509" spans="1:8">
      <c r="A20509" s="65"/>
      <c r="B20509" s="65"/>
      <c r="C20509" s="65"/>
      <c r="D20509" s="65"/>
      <c r="E20509" s="65"/>
      <c r="F20509" s="65"/>
      <c r="G20509" s="65"/>
      <c r="H20509" s="113"/>
    </row>
    <row r="20510" spans="1:8">
      <c r="A20510" s="65"/>
      <c r="B20510" s="65"/>
      <c r="C20510" s="65"/>
      <c r="D20510" s="65"/>
      <c r="E20510" s="65"/>
      <c r="F20510" s="65"/>
      <c r="G20510" s="65"/>
      <c r="H20510" s="113"/>
    </row>
    <row r="20511" spans="1:8">
      <c r="A20511" s="65"/>
      <c r="B20511" s="65"/>
      <c r="C20511" s="65"/>
      <c r="D20511" s="65"/>
      <c r="E20511" s="65"/>
      <c r="F20511" s="65"/>
      <c r="G20511" s="65"/>
      <c r="H20511" s="113"/>
    </row>
    <row r="20512" spans="1:8">
      <c r="A20512" s="65"/>
      <c r="B20512" s="65"/>
      <c r="C20512" s="65"/>
      <c r="D20512" s="65"/>
      <c r="E20512" s="65"/>
      <c r="F20512" s="65"/>
      <c r="G20512" s="65"/>
      <c r="H20512" s="113"/>
    </row>
    <row r="20513" spans="1:8">
      <c r="A20513" s="65"/>
      <c r="B20513" s="65"/>
      <c r="C20513" s="65"/>
      <c r="D20513" s="65"/>
      <c r="E20513" s="65"/>
      <c r="F20513" s="65"/>
      <c r="G20513" s="65"/>
      <c r="H20513" s="113"/>
    </row>
    <row r="20514" spans="1:8">
      <c r="A20514" s="65"/>
      <c r="B20514" s="65"/>
      <c r="C20514" s="65"/>
      <c r="D20514" s="65"/>
      <c r="E20514" s="65"/>
      <c r="F20514" s="65"/>
      <c r="G20514" s="65"/>
      <c r="H20514" s="113"/>
    </row>
    <row r="20515" spans="1:8">
      <c r="A20515" s="65"/>
      <c r="B20515" s="65"/>
      <c r="C20515" s="65"/>
      <c r="D20515" s="65"/>
      <c r="E20515" s="65"/>
      <c r="F20515" s="65"/>
      <c r="G20515" s="65"/>
      <c r="H20515" s="113"/>
    </row>
    <row r="20516" spans="1:8">
      <c r="A20516" s="65"/>
      <c r="B20516" s="65"/>
      <c r="C20516" s="65"/>
      <c r="D20516" s="65"/>
      <c r="E20516" s="65"/>
      <c r="F20516" s="65"/>
      <c r="G20516" s="65"/>
      <c r="H20516" s="113"/>
    </row>
    <row r="20517" spans="1:8">
      <c r="A20517" s="65"/>
      <c r="B20517" s="65"/>
      <c r="C20517" s="65"/>
      <c r="D20517" s="65"/>
      <c r="E20517" s="65"/>
      <c r="F20517" s="65"/>
      <c r="G20517" s="65"/>
      <c r="H20517" s="113"/>
    </row>
    <row r="20518" spans="1:8">
      <c r="A20518" s="65"/>
      <c r="B20518" s="65"/>
      <c r="C20518" s="65"/>
      <c r="D20518" s="65"/>
      <c r="E20518" s="65"/>
      <c r="F20518" s="65"/>
      <c r="G20518" s="65"/>
      <c r="H20518" s="113"/>
    </row>
    <row r="20519" spans="1:8">
      <c r="A20519" s="65"/>
      <c r="B20519" s="65"/>
      <c r="C20519" s="65"/>
      <c r="D20519" s="65"/>
      <c r="E20519" s="65"/>
      <c r="F20519" s="65"/>
      <c r="G20519" s="65"/>
      <c r="H20519" s="113"/>
    </row>
    <row r="20520" spans="1:8">
      <c r="A20520" s="65"/>
      <c r="B20520" s="65"/>
      <c r="C20520" s="65"/>
      <c r="D20520" s="65"/>
      <c r="E20520" s="65"/>
      <c r="F20520" s="65"/>
      <c r="G20520" s="65"/>
      <c r="H20520" s="113"/>
    </row>
    <row r="20521" spans="1:8">
      <c r="A20521" s="65"/>
      <c r="B20521" s="65"/>
      <c r="C20521" s="65"/>
      <c r="D20521" s="65"/>
      <c r="E20521" s="65"/>
      <c r="F20521" s="65"/>
      <c r="G20521" s="65"/>
      <c r="H20521" s="113"/>
    </row>
    <row r="20522" spans="1:8">
      <c r="A20522" s="65"/>
      <c r="B20522" s="65"/>
      <c r="C20522" s="65"/>
      <c r="D20522" s="65"/>
      <c r="E20522" s="65"/>
      <c r="F20522" s="65"/>
      <c r="G20522" s="65"/>
      <c r="H20522" s="113"/>
    </row>
    <row r="20523" spans="1:8">
      <c r="A20523" s="65"/>
      <c r="B20523" s="65"/>
      <c r="C20523" s="65"/>
      <c r="D20523" s="65"/>
      <c r="E20523" s="65"/>
      <c r="F20523" s="65"/>
      <c r="G20523" s="65"/>
      <c r="H20523" s="113"/>
    </row>
    <row r="20524" spans="1:8">
      <c r="A20524" s="65"/>
      <c r="B20524" s="65"/>
      <c r="C20524" s="65"/>
      <c r="D20524" s="65"/>
      <c r="E20524" s="65"/>
      <c r="F20524" s="65"/>
      <c r="G20524" s="65"/>
      <c r="H20524" s="113"/>
    </row>
    <row r="20525" spans="1:8">
      <c r="A20525" s="65"/>
      <c r="B20525" s="65"/>
      <c r="C20525" s="65"/>
      <c r="D20525" s="65"/>
      <c r="E20525" s="65"/>
      <c r="F20525" s="65"/>
      <c r="G20525" s="65"/>
      <c r="H20525" s="113"/>
    </row>
    <row r="20526" spans="1:8">
      <c r="A20526" s="65"/>
      <c r="B20526" s="65"/>
      <c r="C20526" s="65"/>
      <c r="D20526" s="65"/>
      <c r="E20526" s="65"/>
      <c r="F20526" s="65"/>
      <c r="G20526" s="65"/>
      <c r="H20526" s="113"/>
    </row>
    <row r="20527" spans="1:8">
      <c r="A20527" s="65"/>
      <c r="B20527" s="65"/>
      <c r="C20527" s="65"/>
      <c r="D20527" s="65"/>
      <c r="E20527" s="65"/>
      <c r="F20527" s="65"/>
      <c r="G20527" s="65"/>
      <c r="H20527" s="113"/>
    </row>
    <row r="20528" spans="1:8">
      <c r="A20528" s="65"/>
      <c r="B20528" s="65"/>
      <c r="C20528" s="65"/>
      <c r="D20528" s="65"/>
      <c r="E20528" s="65"/>
      <c r="F20528" s="65"/>
      <c r="G20528" s="65"/>
      <c r="H20528" s="113"/>
    </row>
    <row r="20529" spans="1:8">
      <c r="A20529" s="65"/>
      <c r="B20529" s="65"/>
      <c r="C20529" s="65"/>
      <c r="D20529" s="65"/>
      <c r="E20529" s="65"/>
      <c r="F20529" s="65"/>
      <c r="G20529" s="65"/>
      <c r="H20529" s="113"/>
    </row>
    <row r="20530" spans="1:8">
      <c r="A20530" s="65"/>
      <c r="B20530" s="65"/>
      <c r="C20530" s="65"/>
      <c r="D20530" s="65"/>
      <c r="E20530" s="65"/>
      <c r="F20530" s="65"/>
      <c r="G20530" s="65"/>
      <c r="H20530" s="113"/>
    </row>
    <row r="20531" spans="1:8">
      <c r="A20531" s="65"/>
      <c r="B20531" s="65"/>
      <c r="C20531" s="65"/>
      <c r="D20531" s="65"/>
      <c r="E20531" s="65"/>
      <c r="F20531" s="65"/>
      <c r="G20531" s="65"/>
      <c r="H20531" s="113"/>
    </row>
    <row r="20532" spans="1:8">
      <c r="A20532" s="65"/>
      <c r="B20532" s="65"/>
      <c r="C20532" s="65"/>
      <c r="D20532" s="65"/>
      <c r="E20532" s="65"/>
      <c r="F20532" s="65"/>
      <c r="G20532" s="65"/>
      <c r="H20532" s="113"/>
    </row>
    <row r="20533" spans="1:8">
      <c r="A20533" s="65"/>
      <c r="B20533" s="65"/>
      <c r="C20533" s="65"/>
      <c r="D20533" s="65"/>
      <c r="E20533" s="65"/>
      <c r="F20533" s="65"/>
      <c r="G20533" s="65"/>
      <c r="H20533" s="113"/>
    </row>
    <row r="20534" spans="1:8">
      <c r="A20534" s="65"/>
      <c r="B20534" s="65"/>
      <c r="C20534" s="65"/>
      <c r="D20534" s="65"/>
      <c r="E20534" s="65"/>
      <c r="F20534" s="65"/>
      <c r="G20534" s="65"/>
      <c r="H20534" s="113"/>
    </row>
    <row r="20535" spans="1:8">
      <c r="A20535" s="65"/>
      <c r="B20535" s="65"/>
      <c r="C20535" s="65"/>
      <c r="D20535" s="65"/>
      <c r="E20535" s="65"/>
      <c r="F20535" s="65"/>
      <c r="G20535" s="65"/>
      <c r="H20535" s="113"/>
    </row>
    <row r="20536" spans="1:8">
      <c r="A20536" s="65"/>
      <c r="B20536" s="65"/>
      <c r="C20536" s="65"/>
      <c r="D20536" s="65"/>
      <c r="E20536" s="65"/>
      <c r="F20536" s="65"/>
      <c r="G20536" s="65"/>
      <c r="H20536" s="113"/>
    </row>
    <row r="20537" spans="1:8">
      <c r="A20537" s="65"/>
      <c r="B20537" s="65"/>
      <c r="C20537" s="65"/>
      <c r="D20537" s="65"/>
      <c r="E20537" s="65"/>
      <c r="F20537" s="65"/>
      <c r="G20537" s="65"/>
      <c r="H20537" s="113"/>
    </row>
    <row r="20538" spans="1:8">
      <c r="A20538" s="65"/>
      <c r="B20538" s="65"/>
      <c r="C20538" s="65"/>
      <c r="D20538" s="65"/>
      <c r="E20538" s="65"/>
      <c r="F20538" s="65"/>
      <c r="G20538" s="65"/>
      <c r="H20538" s="113"/>
    </row>
    <row r="20539" spans="1:8">
      <c r="A20539" s="65"/>
      <c r="B20539" s="65"/>
      <c r="C20539" s="65"/>
      <c r="D20539" s="65"/>
      <c r="E20539" s="65"/>
      <c r="F20539" s="65"/>
      <c r="G20539" s="65"/>
      <c r="H20539" s="113"/>
    </row>
    <row r="20540" spans="1:8">
      <c r="A20540" s="65"/>
      <c r="B20540" s="65"/>
      <c r="C20540" s="65"/>
      <c r="D20540" s="65"/>
      <c r="E20540" s="65"/>
      <c r="F20540" s="65"/>
      <c r="G20540" s="65"/>
      <c r="H20540" s="113"/>
    </row>
    <row r="20541" spans="1:8">
      <c r="A20541" s="65"/>
      <c r="B20541" s="65"/>
      <c r="C20541" s="65"/>
      <c r="D20541" s="65"/>
      <c r="E20541" s="65"/>
      <c r="F20541" s="65"/>
      <c r="G20541" s="65"/>
      <c r="H20541" s="113"/>
    </row>
    <row r="20542" spans="1:8">
      <c r="A20542" s="65"/>
      <c r="B20542" s="65"/>
      <c r="C20542" s="65"/>
      <c r="D20542" s="65"/>
      <c r="E20542" s="65"/>
      <c r="F20542" s="65"/>
      <c r="G20542" s="65"/>
      <c r="H20542" s="113"/>
    </row>
    <row r="20543" spans="1:8">
      <c r="A20543" s="65"/>
      <c r="B20543" s="65"/>
      <c r="C20543" s="65"/>
      <c r="D20543" s="65"/>
      <c r="E20543" s="65"/>
      <c r="F20543" s="65"/>
      <c r="G20543" s="65"/>
      <c r="H20543" s="113"/>
    </row>
    <row r="20544" spans="1:8">
      <c r="A20544" s="65"/>
      <c r="B20544" s="65"/>
      <c r="C20544" s="65"/>
      <c r="D20544" s="65"/>
      <c r="E20544" s="65"/>
      <c r="F20544" s="65"/>
      <c r="G20544" s="65"/>
      <c r="H20544" s="113"/>
    </row>
    <row r="20545" spans="1:8">
      <c r="A20545" s="65"/>
      <c r="B20545" s="65"/>
      <c r="C20545" s="65"/>
      <c r="D20545" s="65"/>
      <c r="E20545" s="65"/>
      <c r="F20545" s="65"/>
      <c r="G20545" s="65"/>
      <c r="H20545" s="113"/>
    </row>
    <row r="20546" spans="1:8">
      <c r="A20546" s="65"/>
      <c r="B20546" s="65"/>
      <c r="C20546" s="65"/>
      <c r="D20546" s="65"/>
      <c r="E20546" s="65"/>
      <c r="F20546" s="65"/>
      <c r="G20546" s="65"/>
      <c r="H20546" s="113"/>
    </row>
    <row r="20547" spans="1:8">
      <c r="A20547" s="65"/>
      <c r="B20547" s="65"/>
      <c r="C20547" s="65"/>
      <c r="D20547" s="65"/>
      <c r="E20547" s="65"/>
      <c r="F20547" s="65"/>
      <c r="G20547" s="65"/>
      <c r="H20547" s="113"/>
    </row>
    <row r="20548" spans="1:8">
      <c r="A20548" s="65"/>
      <c r="B20548" s="65"/>
      <c r="C20548" s="65"/>
      <c r="D20548" s="65"/>
      <c r="E20548" s="65"/>
      <c r="F20548" s="65"/>
      <c r="G20548" s="65"/>
      <c r="H20548" s="113"/>
    </row>
    <row r="20549" spans="1:8">
      <c r="A20549" s="65"/>
      <c r="B20549" s="65"/>
      <c r="C20549" s="65"/>
      <c r="D20549" s="65"/>
      <c r="E20549" s="65"/>
      <c r="F20549" s="65"/>
      <c r="G20549" s="65"/>
      <c r="H20549" s="113"/>
    </row>
    <row r="20550" spans="1:8">
      <c r="A20550" s="65"/>
      <c r="B20550" s="65"/>
      <c r="C20550" s="65"/>
      <c r="D20550" s="65"/>
      <c r="E20550" s="65"/>
      <c r="F20550" s="65"/>
      <c r="G20550" s="65"/>
      <c r="H20550" s="113"/>
    </row>
    <row r="20551" spans="1:8">
      <c r="A20551" s="65"/>
      <c r="B20551" s="65"/>
      <c r="C20551" s="65"/>
      <c r="D20551" s="65"/>
      <c r="E20551" s="65"/>
      <c r="F20551" s="65"/>
      <c r="G20551" s="65"/>
      <c r="H20551" s="113"/>
    </row>
    <row r="20552" spans="1:8">
      <c r="A20552" s="65"/>
      <c r="B20552" s="65"/>
      <c r="C20552" s="65"/>
      <c r="D20552" s="65"/>
      <c r="E20552" s="65"/>
      <c r="F20552" s="65"/>
      <c r="G20552" s="65"/>
      <c r="H20552" s="113"/>
    </row>
    <row r="20553" spans="1:8">
      <c r="A20553" s="65"/>
      <c r="B20553" s="65"/>
      <c r="C20553" s="65"/>
      <c r="D20553" s="65"/>
      <c r="E20553" s="65"/>
      <c r="F20553" s="65"/>
      <c r="G20553" s="65"/>
      <c r="H20553" s="113"/>
    </row>
    <row r="20554" spans="1:8">
      <c r="A20554" s="65"/>
      <c r="B20554" s="65"/>
      <c r="C20554" s="65"/>
      <c r="D20554" s="65"/>
      <c r="E20554" s="65"/>
      <c r="F20554" s="65"/>
      <c r="G20554" s="65"/>
      <c r="H20554" s="113"/>
    </row>
    <row r="20555" spans="1:8">
      <c r="A20555" s="65"/>
      <c r="B20555" s="65"/>
      <c r="C20555" s="65"/>
      <c r="D20555" s="65"/>
      <c r="E20555" s="65"/>
      <c r="F20555" s="65"/>
      <c r="G20555" s="65"/>
      <c r="H20555" s="113"/>
    </row>
    <row r="20556" spans="1:8">
      <c r="A20556" s="65"/>
      <c r="B20556" s="65"/>
      <c r="C20556" s="65"/>
      <c r="D20556" s="65"/>
      <c r="E20556" s="65"/>
      <c r="F20556" s="65"/>
      <c r="G20556" s="65"/>
      <c r="H20556" s="113"/>
    </row>
    <row r="20557" spans="1:8">
      <c r="A20557" s="65"/>
      <c r="B20557" s="65"/>
      <c r="C20557" s="65"/>
      <c r="D20557" s="65"/>
      <c r="E20557" s="65"/>
      <c r="F20557" s="65"/>
      <c r="G20557" s="65"/>
      <c r="H20557" s="113"/>
    </row>
    <row r="20558" spans="1:8">
      <c r="A20558" s="65"/>
      <c r="B20558" s="65"/>
      <c r="C20558" s="65"/>
      <c r="D20558" s="65"/>
      <c r="E20558" s="65"/>
      <c r="F20558" s="65"/>
      <c r="G20558" s="65"/>
      <c r="H20558" s="113"/>
    </row>
    <row r="20559" spans="1:8">
      <c r="A20559" s="65"/>
      <c r="B20559" s="65"/>
      <c r="C20559" s="65"/>
      <c r="D20559" s="65"/>
      <c r="E20559" s="65"/>
      <c r="F20559" s="65"/>
      <c r="G20559" s="65"/>
      <c r="H20559" s="113"/>
    </row>
    <row r="20560" spans="1:8">
      <c r="A20560" s="65"/>
      <c r="B20560" s="65"/>
      <c r="C20560" s="65"/>
      <c r="D20560" s="65"/>
      <c r="E20560" s="65"/>
      <c r="F20560" s="65"/>
      <c r="G20560" s="65"/>
      <c r="H20560" s="113"/>
    </row>
    <row r="20561" spans="1:8">
      <c r="A20561" s="65"/>
      <c r="B20561" s="65"/>
      <c r="C20561" s="65"/>
      <c r="D20561" s="65"/>
      <c r="E20561" s="65"/>
      <c r="F20561" s="65"/>
      <c r="G20561" s="65"/>
      <c r="H20561" s="113"/>
    </row>
    <row r="20562" spans="1:8">
      <c r="A20562" s="65"/>
      <c r="B20562" s="65"/>
      <c r="C20562" s="65"/>
      <c r="D20562" s="65"/>
      <c r="E20562" s="65"/>
      <c r="F20562" s="65"/>
      <c r="G20562" s="65"/>
      <c r="H20562" s="113"/>
    </row>
    <row r="20563" spans="1:8">
      <c r="A20563" s="65"/>
      <c r="B20563" s="65"/>
      <c r="C20563" s="65"/>
      <c r="D20563" s="65"/>
      <c r="E20563" s="65"/>
      <c r="F20563" s="65"/>
      <c r="G20563" s="65"/>
      <c r="H20563" s="113"/>
    </row>
    <row r="20564" spans="1:8">
      <c r="A20564" s="65"/>
      <c r="B20564" s="65"/>
      <c r="C20564" s="65"/>
      <c r="D20564" s="65"/>
      <c r="E20564" s="65"/>
      <c r="F20564" s="65"/>
      <c r="G20564" s="65"/>
      <c r="H20564" s="113"/>
    </row>
    <row r="20565" spans="1:8">
      <c r="A20565" s="65"/>
      <c r="B20565" s="65"/>
      <c r="C20565" s="65"/>
      <c r="D20565" s="65"/>
      <c r="E20565" s="65"/>
      <c r="F20565" s="65"/>
      <c r="G20565" s="65"/>
      <c r="H20565" s="113"/>
    </row>
    <row r="20566" spans="1:8">
      <c r="A20566" s="65"/>
      <c r="B20566" s="65"/>
      <c r="C20566" s="65"/>
      <c r="D20566" s="65"/>
      <c r="E20566" s="65"/>
      <c r="F20566" s="65"/>
      <c r="G20566" s="65"/>
      <c r="H20566" s="113"/>
    </row>
    <row r="20567" spans="1:8">
      <c r="A20567" s="65"/>
      <c r="B20567" s="65"/>
      <c r="C20567" s="65"/>
      <c r="D20567" s="65"/>
      <c r="E20567" s="65"/>
      <c r="F20567" s="65"/>
      <c r="G20567" s="65"/>
      <c r="H20567" s="113"/>
    </row>
    <row r="20568" spans="1:8">
      <c r="A20568" s="65"/>
      <c r="B20568" s="65"/>
      <c r="C20568" s="65"/>
      <c r="D20568" s="65"/>
      <c r="E20568" s="65"/>
      <c r="F20568" s="65"/>
      <c r="G20568" s="65"/>
      <c r="H20568" s="113"/>
    </row>
    <row r="20569" spans="1:8">
      <c r="A20569" s="65"/>
      <c r="B20569" s="65"/>
      <c r="C20569" s="65"/>
      <c r="D20569" s="65"/>
      <c r="E20569" s="65"/>
      <c r="F20569" s="65"/>
      <c r="G20569" s="65"/>
      <c r="H20569" s="113"/>
    </row>
    <row r="20570" spans="1:8">
      <c r="A20570" s="65"/>
      <c r="B20570" s="65"/>
      <c r="C20570" s="65"/>
      <c r="D20570" s="65"/>
      <c r="E20570" s="65"/>
      <c r="F20570" s="65"/>
      <c r="G20570" s="65"/>
      <c r="H20570" s="113"/>
    </row>
    <row r="20571" spans="1:8">
      <c r="A20571" s="65"/>
      <c r="B20571" s="65"/>
      <c r="C20571" s="65"/>
      <c r="D20571" s="65"/>
      <c r="E20571" s="65"/>
      <c r="F20571" s="65"/>
      <c r="G20571" s="65"/>
      <c r="H20571" s="113"/>
    </row>
    <row r="20572" spans="1:8">
      <c r="A20572" s="65"/>
      <c r="B20572" s="65"/>
      <c r="C20572" s="65"/>
      <c r="D20572" s="65"/>
      <c r="E20572" s="65"/>
      <c r="F20572" s="65"/>
      <c r="G20572" s="65"/>
      <c r="H20572" s="113"/>
    </row>
    <row r="20573" spans="1:8">
      <c r="A20573" s="65"/>
      <c r="B20573" s="65"/>
      <c r="C20573" s="65"/>
      <c r="D20573" s="65"/>
      <c r="E20573" s="65"/>
      <c r="F20573" s="65"/>
      <c r="G20573" s="65"/>
      <c r="H20573" s="113"/>
    </row>
    <row r="20574" spans="1:8">
      <c r="A20574" s="65"/>
      <c r="B20574" s="65"/>
      <c r="C20574" s="65"/>
      <c r="D20574" s="65"/>
      <c r="E20574" s="65"/>
      <c r="F20574" s="65"/>
      <c r="G20574" s="65"/>
      <c r="H20574" s="113"/>
    </row>
    <row r="20575" spans="1:8">
      <c r="A20575" s="65"/>
      <c r="B20575" s="65"/>
      <c r="C20575" s="65"/>
      <c r="D20575" s="65"/>
      <c r="E20575" s="65"/>
      <c r="F20575" s="65"/>
      <c r="G20575" s="65"/>
      <c r="H20575" s="113"/>
    </row>
    <row r="20576" spans="1:8">
      <c r="A20576" s="65"/>
      <c r="B20576" s="65"/>
      <c r="C20576" s="65"/>
      <c r="D20576" s="65"/>
      <c r="E20576" s="65"/>
      <c r="F20576" s="65"/>
      <c r="G20576" s="65"/>
      <c r="H20576" s="113"/>
    </row>
    <row r="20577" spans="1:8">
      <c r="A20577" s="65"/>
      <c r="B20577" s="65"/>
      <c r="C20577" s="65"/>
      <c r="D20577" s="65"/>
      <c r="E20577" s="65"/>
      <c r="F20577" s="65"/>
      <c r="G20577" s="65"/>
      <c r="H20577" s="113"/>
    </row>
    <row r="20578" spans="1:8">
      <c r="A20578" s="65"/>
      <c r="B20578" s="65"/>
      <c r="C20578" s="65"/>
      <c r="D20578" s="65"/>
      <c r="E20578" s="65"/>
      <c r="F20578" s="65"/>
      <c r="G20578" s="65"/>
      <c r="H20578" s="113"/>
    </row>
    <row r="20579" spans="1:8">
      <c r="A20579" s="65"/>
      <c r="B20579" s="65"/>
      <c r="C20579" s="65"/>
      <c r="D20579" s="65"/>
      <c r="E20579" s="65"/>
      <c r="F20579" s="65"/>
      <c r="G20579" s="65"/>
      <c r="H20579" s="113"/>
    </row>
    <row r="20580" spans="1:8">
      <c r="A20580" s="65"/>
      <c r="B20580" s="65"/>
      <c r="C20580" s="65"/>
      <c r="D20580" s="65"/>
      <c r="E20580" s="65"/>
      <c r="F20580" s="65"/>
      <c r="G20580" s="65"/>
      <c r="H20580" s="113"/>
    </row>
    <row r="20581" spans="1:8">
      <c r="A20581" s="65"/>
      <c r="B20581" s="65"/>
      <c r="C20581" s="65"/>
      <c r="D20581" s="65"/>
      <c r="E20581" s="65"/>
      <c r="F20581" s="65"/>
      <c r="G20581" s="65"/>
      <c r="H20581" s="113"/>
    </row>
    <row r="20582" spans="1:8">
      <c r="A20582" s="65"/>
      <c r="B20582" s="65"/>
      <c r="C20582" s="65"/>
      <c r="D20582" s="65"/>
      <c r="E20582" s="65"/>
      <c r="F20582" s="65"/>
      <c r="G20582" s="65"/>
      <c r="H20582" s="113"/>
    </row>
    <row r="20583" spans="1:8">
      <c r="A20583" s="65"/>
      <c r="B20583" s="65"/>
      <c r="C20583" s="65"/>
      <c r="D20583" s="65"/>
      <c r="E20583" s="65"/>
      <c r="F20583" s="65"/>
      <c r="G20583" s="65"/>
      <c r="H20583" s="113"/>
    </row>
    <row r="20584" spans="1:8">
      <c r="A20584" s="65"/>
      <c r="B20584" s="65"/>
      <c r="C20584" s="65"/>
      <c r="D20584" s="65"/>
      <c r="E20584" s="65"/>
      <c r="F20584" s="65"/>
      <c r="G20584" s="65"/>
      <c r="H20584" s="113"/>
    </row>
    <row r="20585" spans="1:8">
      <c r="A20585" s="65"/>
      <c r="B20585" s="65"/>
      <c r="C20585" s="65"/>
      <c r="D20585" s="65"/>
      <c r="E20585" s="65"/>
      <c r="F20585" s="65"/>
      <c r="G20585" s="65"/>
      <c r="H20585" s="113"/>
    </row>
    <row r="20586" spans="1:8">
      <c r="A20586" s="65"/>
      <c r="B20586" s="65"/>
      <c r="C20586" s="65"/>
      <c r="D20586" s="65"/>
      <c r="E20586" s="65"/>
      <c r="F20586" s="65"/>
      <c r="G20586" s="65"/>
      <c r="H20586" s="113"/>
    </row>
    <row r="20587" spans="1:8">
      <c r="A20587" s="65"/>
      <c r="B20587" s="65"/>
      <c r="C20587" s="65"/>
      <c r="D20587" s="65"/>
      <c r="E20587" s="65"/>
      <c r="F20587" s="65"/>
      <c r="G20587" s="65"/>
      <c r="H20587" s="113"/>
    </row>
    <row r="20588" spans="1:8">
      <c r="A20588" s="65"/>
      <c r="B20588" s="65"/>
      <c r="C20588" s="65"/>
      <c r="D20588" s="65"/>
      <c r="E20588" s="65"/>
      <c r="F20588" s="65"/>
      <c r="G20588" s="65"/>
      <c r="H20588" s="113"/>
    </row>
    <row r="20589" spans="1:8">
      <c r="A20589" s="65"/>
      <c r="B20589" s="65"/>
      <c r="C20589" s="65"/>
      <c r="D20589" s="65"/>
      <c r="E20589" s="65"/>
      <c r="F20589" s="65"/>
      <c r="G20589" s="65"/>
      <c r="H20589" s="113"/>
    </row>
    <row r="20590" spans="1:8">
      <c r="A20590" s="65"/>
      <c r="B20590" s="65"/>
      <c r="C20590" s="65"/>
      <c r="D20590" s="65"/>
      <c r="E20590" s="65"/>
      <c r="F20590" s="65"/>
      <c r="G20590" s="65"/>
      <c r="H20590" s="113"/>
    </row>
    <row r="20591" spans="1:8">
      <c r="A20591" s="65"/>
      <c r="B20591" s="65"/>
      <c r="C20591" s="65"/>
      <c r="D20591" s="65"/>
      <c r="E20591" s="65"/>
      <c r="F20591" s="65"/>
      <c r="G20591" s="65"/>
      <c r="H20591" s="113"/>
    </row>
    <row r="20592" spans="1:8">
      <c r="A20592" s="65"/>
      <c r="B20592" s="65"/>
      <c r="C20592" s="65"/>
      <c r="D20592" s="65"/>
      <c r="E20592" s="65"/>
      <c r="F20592" s="65"/>
      <c r="G20592" s="65"/>
      <c r="H20592" s="113"/>
    </row>
    <row r="20593" spans="1:8">
      <c r="A20593" s="65"/>
      <c r="B20593" s="65"/>
      <c r="C20593" s="65"/>
      <c r="D20593" s="65"/>
      <c r="E20593" s="65"/>
      <c r="F20593" s="65"/>
      <c r="G20593" s="65"/>
      <c r="H20593" s="113"/>
    </row>
    <row r="20594" spans="1:8">
      <c r="A20594" s="65"/>
      <c r="B20594" s="65"/>
      <c r="C20594" s="65"/>
      <c r="D20594" s="65"/>
      <c r="E20594" s="65"/>
      <c r="F20594" s="65"/>
      <c r="G20594" s="65"/>
      <c r="H20594" s="113"/>
    </row>
    <row r="20595" spans="1:8">
      <c r="A20595" s="65"/>
      <c r="B20595" s="65"/>
      <c r="C20595" s="65"/>
      <c r="D20595" s="65"/>
      <c r="E20595" s="65"/>
      <c r="F20595" s="65"/>
      <c r="G20595" s="65"/>
      <c r="H20595" s="113"/>
    </row>
    <row r="20596" spans="1:8">
      <c r="A20596" s="65"/>
      <c r="B20596" s="65"/>
      <c r="C20596" s="65"/>
      <c r="D20596" s="65"/>
      <c r="E20596" s="65"/>
      <c r="F20596" s="65"/>
      <c r="G20596" s="65"/>
      <c r="H20596" s="113"/>
    </row>
    <row r="20597" spans="1:8">
      <c r="A20597" s="65"/>
      <c r="B20597" s="65"/>
      <c r="C20597" s="65"/>
      <c r="D20597" s="65"/>
      <c r="E20597" s="65"/>
      <c r="F20597" s="65"/>
      <c r="G20597" s="65"/>
      <c r="H20597" s="113"/>
    </row>
    <row r="20598" spans="1:8">
      <c r="A20598" s="65"/>
      <c r="B20598" s="65"/>
      <c r="C20598" s="65"/>
      <c r="D20598" s="65"/>
      <c r="E20598" s="65"/>
      <c r="F20598" s="65"/>
      <c r="G20598" s="65"/>
      <c r="H20598" s="113"/>
    </row>
    <row r="20599" spans="1:8">
      <c r="A20599" s="65"/>
      <c r="B20599" s="65"/>
      <c r="C20599" s="65"/>
      <c r="D20599" s="65"/>
      <c r="E20599" s="65"/>
      <c r="F20599" s="65"/>
      <c r="G20599" s="65"/>
      <c r="H20599" s="113"/>
    </row>
    <row r="20600" spans="1:8">
      <c r="A20600" s="65"/>
      <c r="B20600" s="65"/>
      <c r="C20600" s="65"/>
      <c r="D20600" s="65"/>
      <c r="E20600" s="65"/>
      <c r="F20600" s="65"/>
      <c r="G20600" s="65"/>
      <c r="H20600" s="113"/>
    </row>
    <row r="20601" spans="1:8">
      <c r="A20601" s="65"/>
      <c r="B20601" s="65"/>
      <c r="C20601" s="65"/>
      <c r="D20601" s="65"/>
      <c r="E20601" s="65"/>
      <c r="F20601" s="65"/>
      <c r="G20601" s="65"/>
      <c r="H20601" s="113"/>
    </row>
    <row r="20602" spans="1:8">
      <c r="A20602" s="65"/>
      <c r="B20602" s="65"/>
      <c r="C20602" s="65"/>
      <c r="D20602" s="65"/>
      <c r="E20602" s="65"/>
      <c r="F20602" s="65"/>
      <c r="G20602" s="65"/>
      <c r="H20602" s="113"/>
    </row>
    <row r="20603" spans="1:8">
      <c r="A20603" s="65"/>
      <c r="B20603" s="65"/>
      <c r="C20603" s="65"/>
      <c r="D20603" s="65"/>
      <c r="E20603" s="65"/>
      <c r="F20603" s="65"/>
      <c r="G20603" s="65"/>
      <c r="H20603" s="113"/>
    </row>
    <row r="20604" spans="1:8">
      <c r="A20604" s="65"/>
      <c r="B20604" s="65"/>
      <c r="C20604" s="65"/>
      <c r="D20604" s="65"/>
      <c r="E20604" s="65"/>
      <c r="F20604" s="65"/>
      <c r="G20604" s="65"/>
      <c r="H20604" s="113"/>
    </row>
    <row r="20605" spans="1:8">
      <c r="A20605" s="65"/>
      <c r="B20605" s="65"/>
      <c r="C20605" s="65"/>
      <c r="D20605" s="65"/>
      <c r="E20605" s="65"/>
      <c r="F20605" s="65"/>
      <c r="G20605" s="65"/>
      <c r="H20605" s="113"/>
    </row>
    <row r="20606" spans="1:8">
      <c r="A20606" s="65"/>
      <c r="B20606" s="65"/>
      <c r="C20606" s="65"/>
      <c r="D20606" s="65"/>
      <c r="E20606" s="65"/>
      <c r="F20606" s="65"/>
      <c r="G20606" s="65"/>
      <c r="H20606" s="113"/>
    </row>
    <row r="20607" spans="1:8">
      <c r="A20607" s="65"/>
      <c r="B20607" s="65"/>
      <c r="C20607" s="65"/>
      <c r="D20607" s="65"/>
      <c r="E20607" s="65"/>
      <c r="F20607" s="65"/>
      <c r="G20607" s="65"/>
      <c r="H20607" s="113"/>
    </row>
    <row r="20608" spans="1:8">
      <c r="A20608" s="65"/>
      <c r="B20608" s="65"/>
      <c r="C20608" s="65"/>
      <c r="D20608" s="65"/>
      <c r="E20608" s="65"/>
      <c r="F20608" s="65"/>
      <c r="G20608" s="65"/>
      <c r="H20608" s="113"/>
    </row>
    <row r="20609" spans="1:8">
      <c r="A20609" s="65"/>
      <c r="B20609" s="65"/>
      <c r="C20609" s="65"/>
      <c r="D20609" s="65"/>
      <c r="E20609" s="65"/>
      <c r="F20609" s="65"/>
      <c r="G20609" s="65"/>
      <c r="H20609" s="113"/>
    </row>
    <row r="20610" spans="1:8">
      <c r="A20610" s="65"/>
      <c r="B20610" s="65"/>
      <c r="C20610" s="65"/>
      <c r="D20610" s="65"/>
      <c r="E20610" s="65"/>
      <c r="F20610" s="65"/>
      <c r="G20610" s="65"/>
      <c r="H20610" s="113"/>
    </row>
    <row r="20611" spans="1:8">
      <c r="A20611" s="65"/>
      <c r="B20611" s="65"/>
      <c r="C20611" s="65"/>
      <c r="D20611" s="65"/>
      <c r="E20611" s="65"/>
      <c r="F20611" s="65"/>
      <c r="G20611" s="65"/>
      <c r="H20611" s="113"/>
    </row>
    <row r="20612" spans="1:8">
      <c r="A20612" s="65"/>
      <c r="B20612" s="65"/>
      <c r="C20612" s="65"/>
      <c r="D20612" s="65"/>
      <c r="E20612" s="65"/>
      <c r="F20612" s="65"/>
      <c r="G20612" s="65"/>
      <c r="H20612" s="113"/>
    </row>
    <row r="20613" spans="1:8">
      <c r="A20613" s="65"/>
      <c r="B20613" s="65"/>
      <c r="C20613" s="65"/>
      <c r="D20613" s="65"/>
      <c r="E20613" s="65"/>
      <c r="F20613" s="65"/>
      <c r="G20613" s="65"/>
      <c r="H20613" s="113"/>
    </row>
    <row r="20614" spans="1:8">
      <c r="A20614" s="65"/>
      <c r="B20614" s="65"/>
      <c r="C20614" s="65"/>
      <c r="D20614" s="65"/>
      <c r="E20614" s="65"/>
      <c r="F20614" s="65"/>
      <c r="G20614" s="65"/>
      <c r="H20614" s="113"/>
    </row>
    <row r="20615" spans="1:8">
      <c r="A20615" s="65"/>
      <c r="B20615" s="65"/>
      <c r="C20615" s="65"/>
      <c r="D20615" s="65"/>
      <c r="E20615" s="65"/>
      <c r="F20615" s="65"/>
      <c r="G20615" s="65"/>
      <c r="H20615" s="113"/>
    </row>
    <row r="20616" spans="1:8">
      <c r="A20616" s="65"/>
      <c r="B20616" s="65"/>
      <c r="C20616" s="65"/>
      <c r="D20616" s="65"/>
      <c r="E20616" s="65"/>
      <c r="F20616" s="65"/>
      <c r="G20616" s="65"/>
      <c r="H20616" s="113"/>
    </row>
    <row r="20617" spans="1:8">
      <c r="A20617" s="65"/>
      <c r="B20617" s="65"/>
      <c r="C20617" s="65"/>
      <c r="D20617" s="65"/>
      <c r="E20617" s="65"/>
      <c r="F20617" s="65"/>
      <c r="G20617" s="65"/>
      <c r="H20617" s="113"/>
    </row>
    <row r="20618" spans="1:8">
      <c r="A20618" s="65"/>
      <c r="B20618" s="65"/>
      <c r="C20618" s="65"/>
      <c r="D20618" s="65"/>
      <c r="E20618" s="65"/>
      <c r="F20618" s="65"/>
      <c r="G20618" s="65"/>
      <c r="H20618" s="113"/>
    </row>
    <row r="20619" spans="1:8">
      <c r="A20619" s="65"/>
      <c r="B20619" s="65"/>
      <c r="C20619" s="65"/>
      <c r="D20619" s="65"/>
      <c r="E20619" s="65"/>
      <c r="F20619" s="65"/>
      <c r="G20619" s="65"/>
      <c r="H20619" s="113"/>
    </row>
    <row r="20620" spans="1:8">
      <c r="A20620" s="65"/>
      <c r="B20620" s="65"/>
      <c r="C20620" s="65"/>
      <c r="D20620" s="65"/>
      <c r="E20620" s="65"/>
      <c r="F20620" s="65"/>
      <c r="G20620" s="65"/>
      <c r="H20620" s="113"/>
    </row>
    <row r="20621" spans="1:8">
      <c r="A20621" s="65"/>
      <c r="B20621" s="65"/>
      <c r="C20621" s="65"/>
      <c r="D20621" s="65"/>
      <c r="E20621" s="65"/>
      <c r="F20621" s="65"/>
      <c r="G20621" s="65"/>
      <c r="H20621" s="113"/>
    </row>
    <row r="20622" spans="1:8">
      <c r="A20622" s="65"/>
      <c r="B20622" s="65"/>
      <c r="C20622" s="65"/>
      <c r="D20622" s="65"/>
      <c r="E20622" s="65"/>
      <c r="F20622" s="65"/>
      <c r="G20622" s="65"/>
      <c r="H20622" s="113"/>
    </row>
    <row r="20623" spans="1:8">
      <c r="A20623" s="65"/>
      <c r="B20623" s="65"/>
      <c r="C20623" s="65"/>
      <c r="D20623" s="65"/>
      <c r="E20623" s="65"/>
      <c r="F20623" s="65"/>
      <c r="G20623" s="65"/>
      <c r="H20623" s="113"/>
    </row>
    <row r="20624" spans="1:8">
      <c r="A20624" s="65"/>
      <c r="B20624" s="65"/>
      <c r="C20624" s="65"/>
      <c r="D20624" s="65"/>
      <c r="E20624" s="65"/>
      <c r="F20624" s="65"/>
      <c r="G20624" s="65"/>
      <c r="H20624" s="113"/>
    </row>
    <row r="20625" spans="1:8">
      <c r="A20625" s="65"/>
      <c r="B20625" s="65"/>
      <c r="C20625" s="65"/>
      <c r="D20625" s="65"/>
      <c r="E20625" s="65"/>
      <c r="F20625" s="65"/>
      <c r="G20625" s="65"/>
      <c r="H20625" s="113"/>
    </row>
    <row r="20626" spans="1:8">
      <c r="A20626" s="65"/>
      <c r="B20626" s="65"/>
      <c r="C20626" s="65"/>
      <c r="D20626" s="65"/>
      <c r="E20626" s="65"/>
      <c r="F20626" s="65"/>
      <c r="G20626" s="65"/>
      <c r="H20626" s="113"/>
    </row>
    <row r="20627" spans="1:8">
      <c r="A20627" s="65"/>
      <c r="B20627" s="65"/>
      <c r="C20627" s="65"/>
      <c r="D20627" s="65"/>
      <c r="E20627" s="65"/>
      <c r="F20627" s="65"/>
      <c r="G20627" s="65"/>
      <c r="H20627" s="113"/>
    </row>
    <row r="20628" spans="1:8">
      <c r="A20628" s="65"/>
      <c r="B20628" s="65"/>
      <c r="C20628" s="65"/>
      <c r="D20628" s="65"/>
      <c r="E20628" s="65"/>
      <c r="F20628" s="65"/>
      <c r="G20628" s="65"/>
      <c r="H20628" s="113"/>
    </row>
    <row r="20629" spans="1:8">
      <c r="A20629" s="65"/>
      <c r="B20629" s="65"/>
      <c r="C20629" s="65"/>
      <c r="D20629" s="65"/>
      <c r="E20629" s="65"/>
      <c r="F20629" s="65"/>
      <c r="G20629" s="65"/>
      <c r="H20629" s="113"/>
    </row>
    <row r="20630" spans="1:8">
      <c r="A20630" s="65"/>
      <c r="B20630" s="65"/>
      <c r="C20630" s="65"/>
      <c r="D20630" s="65"/>
      <c r="E20630" s="65"/>
      <c r="F20630" s="65"/>
      <c r="G20630" s="65"/>
      <c r="H20630" s="113"/>
    </row>
    <row r="20631" spans="1:8">
      <c r="A20631" s="65"/>
      <c r="B20631" s="65"/>
      <c r="C20631" s="65"/>
      <c r="D20631" s="65"/>
      <c r="E20631" s="65"/>
      <c r="F20631" s="65"/>
      <c r="G20631" s="65"/>
      <c r="H20631" s="113"/>
    </row>
    <row r="20632" spans="1:8">
      <c r="A20632" s="65"/>
      <c r="B20632" s="65"/>
      <c r="C20632" s="65"/>
      <c r="D20632" s="65"/>
      <c r="E20632" s="65"/>
      <c r="F20632" s="65"/>
      <c r="G20632" s="65"/>
      <c r="H20632" s="113"/>
    </row>
    <row r="20633" spans="1:8">
      <c r="A20633" s="65"/>
      <c r="B20633" s="65"/>
      <c r="C20633" s="65"/>
      <c r="D20633" s="65"/>
      <c r="E20633" s="65"/>
      <c r="F20633" s="65"/>
      <c r="G20633" s="65"/>
      <c r="H20633" s="113"/>
    </row>
    <row r="20634" spans="1:8">
      <c r="A20634" s="65"/>
      <c r="B20634" s="65"/>
      <c r="C20634" s="65"/>
      <c r="D20634" s="65"/>
      <c r="E20634" s="65"/>
      <c r="F20634" s="65"/>
      <c r="G20634" s="65"/>
      <c r="H20634" s="113"/>
    </row>
    <row r="20635" spans="1:8">
      <c r="A20635" s="65"/>
      <c r="B20635" s="65"/>
      <c r="C20635" s="65"/>
      <c r="D20635" s="65"/>
      <c r="E20635" s="65"/>
      <c r="F20635" s="65"/>
      <c r="G20635" s="65"/>
      <c r="H20635" s="113"/>
    </row>
    <row r="20636" spans="1:8">
      <c r="A20636" s="65"/>
      <c r="B20636" s="65"/>
      <c r="C20636" s="65"/>
      <c r="D20636" s="65"/>
      <c r="E20636" s="65"/>
      <c r="F20636" s="65"/>
      <c r="G20636" s="65"/>
      <c r="H20636" s="113"/>
    </row>
    <row r="20637" spans="1:8">
      <c r="A20637" s="65"/>
      <c r="B20637" s="65"/>
      <c r="C20637" s="65"/>
      <c r="D20637" s="65"/>
      <c r="E20637" s="65"/>
      <c r="F20637" s="65"/>
      <c r="G20637" s="65"/>
      <c r="H20637" s="113"/>
    </row>
    <row r="20638" spans="1:8">
      <c r="A20638" s="65"/>
      <c r="B20638" s="65"/>
      <c r="C20638" s="65"/>
      <c r="D20638" s="65"/>
      <c r="E20638" s="65"/>
      <c r="F20638" s="65"/>
      <c r="G20638" s="65"/>
      <c r="H20638" s="113"/>
    </row>
    <row r="20639" spans="1:8">
      <c r="A20639" s="65"/>
      <c r="B20639" s="65"/>
      <c r="C20639" s="65"/>
      <c r="D20639" s="65"/>
      <c r="E20639" s="65"/>
      <c r="F20639" s="65"/>
      <c r="G20639" s="65"/>
      <c r="H20639" s="113"/>
    </row>
    <row r="20640" spans="1:8">
      <c r="A20640" s="65"/>
      <c r="B20640" s="65"/>
      <c r="C20640" s="65"/>
      <c r="D20640" s="65"/>
      <c r="E20640" s="65"/>
      <c r="F20640" s="65"/>
      <c r="G20640" s="65"/>
      <c r="H20640" s="113"/>
    </row>
    <row r="20641" spans="1:8">
      <c r="A20641" s="65"/>
      <c r="B20641" s="65"/>
      <c r="C20641" s="65"/>
      <c r="D20641" s="65"/>
      <c r="E20641" s="65"/>
      <c r="F20641" s="65"/>
      <c r="G20641" s="65"/>
      <c r="H20641" s="113"/>
    </row>
    <row r="20642" spans="1:8">
      <c r="A20642" s="65"/>
      <c r="B20642" s="65"/>
      <c r="C20642" s="65"/>
      <c r="D20642" s="65"/>
      <c r="E20642" s="65"/>
      <c r="F20642" s="65"/>
      <c r="G20642" s="65"/>
      <c r="H20642" s="113"/>
    </row>
    <row r="20643" spans="1:8">
      <c r="A20643" s="65"/>
      <c r="B20643" s="65"/>
      <c r="C20643" s="65"/>
      <c r="D20643" s="65"/>
      <c r="E20643" s="65"/>
      <c r="F20643" s="65"/>
      <c r="G20643" s="65"/>
      <c r="H20643" s="113"/>
    </row>
    <row r="20644" spans="1:8">
      <c r="A20644" s="65"/>
      <c r="B20644" s="65"/>
      <c r="C20644" s="65"/>
      <c r="D20644" s="65"/>
      <c r="E20644" s="65"/>
      <c r="F20644" s="65"/>
      <c r="G20644" s="65"/>
      <c r="H20644" s="113"/>
    </row>
    <row r="20645" spans="1:8">
      <c r="A20645" s="65"/>
      <c r="B20645" s="65"/>
      <c r="C20645" s="65"/>
      <c r="D20645" s="65"/>
      <c r="E20645" s="65"/>
      <c r="F20645" s="65"/>
      <c r="G20645" s="65"/>
      <c r="H20645" s="113"/>
    </row>
    <row r="20646" spans="1:8">
      <c r="A20646" s="65"/>
      <c r="B20646" s="65"/>
      <c r="C20646" s="65"/>
      <c r="D20646" s="65"/>
      <c r="E20646" s="65"/>
      <c r="F20646" s="65"/>
      <c r="G20646" s="65"/>
      <c r="H20646" s="113"/>
    </row>
    <row r="20647" spans="1:8">
      <c r="A20647" s="65"/>
      <c r="B20647" s="65"/>
      <c r="C20647" s="65"/>
      <c r="D20647" s="65"/>
      <c r="E20647" s="65"/>
      <c r="F20647" s="65"/>
      <c r="G20647" s="65"/>
      <c r="H20647" s="113"/>
    </row>
    <row r="20648" spans="1:8">
      <c r="A20648" s="65"/>
      <c r="B20648" s="65"/>
      <c r="C20648" s="65"/>
      <c r="D20648" s="65"/>
      <c r="E20648" s="65"/>
      <c r="F20648" s="65"/>
      <c r="G20648" s="65"/>
      <c r="H20648" s="113"/>
    </row>
    <row r="20649" spans="1:8">
      <c r="A20649" s="65"/>
      <c r="B20649" s="65"/>
      <c r="C20649" s="65"/>
      <c r="D20649" s="65"/>
      <c r="E20649" s="65"/>
      <c r="F20649" s="65"/>
      <c r="G20649" s="65"/>
      <c r="H20649" s="113"/>
    </row>
    <row r="20650" spans="1:8">
      <c r="A20650" s="65"/>
      <c r="B20650" s="65"/>
      <c r="C20650" s="65"/>
      <c r="D20650" s="65"/>
      <c r="E20650" s="65"/>
      <c r="F20650" s="65"/>
      <c r="G20650" s="65"/>
      <c r="H20650" s="113"/>
    </row>
    <row r="20651" spans="1:8">
      <c r="A20651" s="65"/>
      <c r="B20651" s="65"/>
      <c r="C20651" s="65"/>
      <c r="D20651" s="65"/>
      <c r="E20651" s="65"/>
      <c r="F20651" s="65"/>
      <c r="G20651" s="65"/>
      <c r="H20651" s="113"/>
    </row>
    <row r="20652" spans="1:8">
      <c r="A20652" s="65"/>
      <c r="B20652" s="65"/>
      <c r="C20652" s="65"/>
      <c r="D20652" s="65"/>
      <c r="E20652" s="65"/>
      <c r="F20652" s="65"/>
      <c r="G20652" s="65"/>
      <c r="H20652" s="113"/>
    </row>
    <row r="20653" spans="1:8">
      <c r="A20653" s="65"/>
      <c r="B20653" s="65"/>
      <c r="C20653" s="65"/>
      <c r="D20653" s="65"/>
      <c r="E20653" s="65"/>
      <c r="F20653" s="65"/>
      <c r="G20653" s="65"/>
      <c r="H20653" s="113"/>
    </row>
    <row r="20654" spans="1:8">
      <c r="A20654" s="65"/>
      <c r="B20654" s="65"/>
      <c r="C20654" s="65"/>
      <c r="D20654" s="65"/>
      <c r="E20654" s="65"/>
      <c r="F20654" s="65"/>
      <c r="G20654" s="65"/>
      <c r="H20654" s="113"/>
    </row>
    <row r="20655" spans="1:8">
      <c r="A20655" s="65"/>
      <c r="B20655" s="65"/>
      <c r="C20655" s="65"/>
      <c r="D20655" s="65"/>
      <c r="E20655" s="65"/>
      <c r="F20655" s="65"/>
      <c r="G20655" s="65"/>
      <c r="H20655" s="113"/>
    </row>
    <row r="20656" spans="1:8">
      <c r="A20656" s="65"/>
      <c r="B20656" s="65"/>
      <c r="C20656" s="65"/>
      <c r="D20656" s="65"/>
      <c r="E20656" s="65"/>
      <c r="F20656" s="65"/>
      <c r="G20656" s="65"/>
      <c r="H20656" s="113"/>
    </row>
    <row r="20657" spans="1:8">
      <c r="A20657" s="65"/>
      <c r="B20657" s="65"/>
      <c r="C20657" s="65"/>
      <c r="D20657" s="65"/>
      <c r="E20657" s="65"/>
      <c r="F20657" s="65"/>
      <c r="G20657" s="65"/>
      <c r="H20657" s="113"/>
    </row>
    <row r="20658" spans="1:8">
      <c r="A20658" s="65"/>
      <c r="B20658" s="65"/>
      <c r="C20658" s="65"/>
      <c r="D20658" s="65"/>
      <c r="E20658" s="65"/>
      <c r="F20658" s="65"/>
      <c r="G20658" s="65"/>
      <c r="H20658" s="113"/>
    </row>
    <row r="20659" spans="1:8">
      <c r="A20659" s="65"/>
      <c r="B20659" s="65"/>
      <c r="C20659" s="65"/>
      <c r="D20659" s="65"/>
      <c r="E20659" s="65"/>
      <c r="F20659" s="65"/>
      <c r="G20659" s="65"/>
      <c r="H20659" s="113"/>
    </row>
    <row r="20660" spans="1:8">
      <c r="A20660" s="65"/>
      <c r="B20660" s="65"/>
      <c r="C20660" s="65"/>
      <c r="D20660" s="65"/>
      <c r="E20660" s="65"/>
      <c r="F20660" s="65"/>
      <c r="G20660" s="65"/>
      <c r="H20660" s="113"/>
    </row>
    <row r="20661" spans="1:8">
      <c r="A20661" s="65"/>
      <c r="B20661" s="65"/>
      <c r="C20661" s="65"/>
      <c r="D20661" s="65"/>
      <c r="E20661" s="65"/>
      <c r="F20661" s="65"/>
      <c r="G20661" s="65"/>
      <c r="H20661" s="113"/>
    </row>
    <row r="20662" spans="1:8">
      <c r="A20662" s="65"/>
      <c r="B20662" s="65"/>
      <c r="C20662" s="65"/>
      <c r="D20662" s="65"/>
      <c r="E20662" s="65"/>
      <c r="F20662" s="65"/>
      <c r="G20662" s="65"/>
      <c r="H20662" s="113"/>
    </row>
    <row r="20663" spans="1:8">
      <c r="A20663" s="65"/>
      <c r="B20663" s="65"/>
      <c r="C20663" s="65"/>
      <c r="D20663" s="65"/>
      <c r="E20663" s="65"/>
      <c r="F20663" s="65"/>
      <c r="G20663" s="65"/>
      <c r="H20663" s="113"/>
    </row>
    <row r="20664" spans="1:8">
      <c r="A20664" s="65"/>
      <c r="B20664" s="65"/>
      <c r="C20664" s="65"/>
      <c r="D20664" s="65"/>
      <c r="E20664" s="65"/>
      <c r="F20664" s="65"/>
      <c r="G20664" s="65"/>
      <c r="H20664" s="113"/>
    </row>
    <row r="20665" spans="1:8">
      <c r="A20665" s="65"/>
      <c r="B20665" s="65"/>
      <c r="C20665" s="65"/>
      <c r="D20665" s="65"/>
      <c r="E20665" s="65"/>
      <c r="F20665" s="65"/>
      <c r="G20665" s="65"/>
      <c r="H20665" s="113"/>
    </row>
    <row r="20666" spans="1:8">
      <c r="A20666" s="65"/>
      <c r="B20666" s="65"/>
      <c r="C20666" s="65"/>
      <c r="D20666" s="65"/>
      <c r="E20666" s="65"/>
      <c r="F20666" s="65"/>
      <c r="G20666" s="65"/>
      <c r="H20666" s="113"/>
    </row>
    <row r="20667" spans="1:8">
      <c r="A20667" s="65"/>
      <c r="B20667" s="65"/>
      <c r="C20667" s="65"/>
      <c r="D20667" s="65"/>
      <c r="E20667" s="65"/>
      <c r="F20667" s="65"/>
      <c r="G20667" s="65"/>
      <c r="H20667" s="113"/>
    </row>
    <row r="20668" spans="1:8">
      <c r="A20668" s="65"/>
      <c r="B20668" s="65"/>
      <c r="C20668" s="65"/>
      <c r="D20668" s="65"/>
      <c r="E20668" s="65"/>
      <c r="F20668" s="65"/>
      <c r="G20668" s="65"/>
      <c r="H20668" s="113"/>
    </row>
    <row r="20669" spans="1:8">
      <c r="A20669" s="65"/>
      <c r="B20669" s="65"/>
      <c r="C20669" s="65"/>
      <c r="D20669" s="65"/>
      <c r="E20669" s="65"/>
      <c r="F20669" s="65"/>
      <c r="G20669" s="65"/>
      <c r="H20669" s="113"/>
    </row>
    <row r="20670" spans="1:8">
      <c r="A20670" s="65"/>
      <c r="B20670" s="65"/>
      <c r="C20670" s="65"/>
      <c r="D20670" s="65"/>
      <c r="E20670" s="65"/>
      <c r="F20670" s="65"/>
      <c r="G20670" s="65"/>
      <c r="H20670" s="113"/>
    </row>
    <row r="20671" spans="1:8">
      <c r="A20671" s="65"/>
      <c r="B20671" s="65"/>
      <c r="C20671" s="65"/>
      <c r="D20671" s="65"/>
      <c r="E20671" s="65"/>
      <c r="F20671" s="65"/>
      <c r="G20671" s="65"/>
      <c r="H20671" s="113"/>
    </row>
    <row r="20672" spans="1:8">
      <c r="A20672" s="65"/>
      <c r="B20672" s="65"/>
      <c r="C20672" s="65"/>
      <c r="D20672" s="65"/>
      <c r="E20672" s="65"/>
      <c r="F20672" s="65"/>
      <c r="G20672" s="65"/>
      <c r="H20672" s="113"/>
    </row>
    <row r="20673" spans="1:8">
      <c r="A20673" s="65"/>
      <c r="B20673" s="65"/>
      <c r="C20673" s="65"/>
      <c r="D20673" s="65"/>
      <c r="E20673" s="65"/>
      <c r="F20673" s="65"/>
      <c r="G20673" s="65"/>
      <c r="H20673" s="113"/>
    </row>
    <row r="20674" spans="1:8">
      <c r="A20674" s="65"/>
      <c r="B20674" s="65"/>
      <c r="C20674" s="65"/>
      <c r="D20674" s="65"/>
      <c r="E20674" s="65"/>
      <c r="F20674" s="65"/>
      <c r="G20674" s="65"/>
      <c r="H20674" s="113"/>
    </row>
    <row r="20675" spans="1:8">
      <c r="A20675" s="65"/>
      <c r="B20675" s="65"/>
      <c r="C20675" s="65"/>
      <c r="D20675" s="65"/>
      <c r="E20675" s="65"/>
      <c r="F20675" s="65"/>
      <c r="G20675" s="65"/>
      <c r="H20675" s="113"/>
    </row>
    <row r="20676" spans="1:8">
      <c r="A20676" s="65"/>
      <c r="B20676" s="65"/>
      <c r="C20676" s="65"/>
      <c r="D20676" s="65"/>
      <c r="E20676" s="65"/>
      <c r="F20676" s="65"/>
      <c r="G20676" s="65"/>
      <c r="H20676" s="113"/>
    </row>
    <row r="20677" spans="1:8">
      <c r="A20677" s="65"/>
      <c r="B20677" s="65"/>
      <c r="C20677" s="65"/>
      <c r="D20677" s="65"/>
      <c r="E20677" s="65"/>
      <c r="F20677" s="65"/>
      <c r="G20677" s="65"/>
      <c r="H20677" s="113"/>
    </row>
    <row r="20678" spans="1:8">
      <c r="A20678" s="65"/>
      <c r="B20678" s="65"/>
      <c r="C20678" s="65"/>
      <c r="D20678" s="65"/>
      <c r="E20678" s="65"/>
      <c r="F20678" s="65"/>
      <c r="G20678" s="65"/>
      <c r="H20678" s="113"/>
    </row>
    <row r="20679" spans="1:8">
      <c r="A20679" s="65"/>
      <c r="B20679" s="65"/>
      <c r="C20679" s="65"/>
      <c r="D20679" s="65"/>
      <c r="E20679" s="65"/>
      <c r="F20679" s="65"/>
      <c r="G20679" s="65"/>
      <c r="H20679" s="113"/>
    </row>
    <row r="20680" spans="1:8">
      <c r="A20680" s="65"/>
      <c r="B20680" s="65"/>
      <c r="C20680" s="65"/>
      <c r="D20680" s="65"/>
      <c r="E20680" s="65"/>
      <c r="F20680" s="65"/>
      <c r="G20680" s="65"/>
      <c r="H20680" s="113"/>
    </row>
    <row r="20681" spans="1:8">
      <c r="A20681" s="65"/>
      <c r="B20681" s="65"/>
      <c r="C20681" s="65"/>
      <c r="D20681" s="65"/>
      <c r="E20681" s="65"/>
      <c r="F20681" s="65"/>
      <c r="G20681" s="65"/>
      <c r="H20681" s="113"/>
    </row>
    <row r="20682" spans="1:8">
      <c r="A20682" s="65"/>
      <c r="B20682" s="65"/>
      <c r="C20682" s="65"/>
      <c r="D20682" s="65"/>
      <c r="E20682" s="65"/>
      <c r="F20682" s="65"/>
      <c r="G20682" s="65"/>
      <c r="H20682" s="113"/>
    </row>
    <row r="20683" spans="1:8">
      <c r="A20683" s="65"/>
      <c r="B20683" s="65"/>
      <c r="C20683" s="65"/>
      <c r="D20683" s="65"/>
      <c r="E20683" s="65"/>
      <c r="F20683" s="65"/>
      <c r="G20683" s="65"/>
      <c r="H20683" s="113"/>
    </row>
    <row r="20684" spans="1:8">
      <c r="A20684" s="65"/>
      <c r="B20684" s="65"/>
      <c r="C20684" s="65"/>
      <c r="D20684" s="65"/>
      <c r="E20684" s="65"/>
      <c r="F20684" s="65"/>
      <c r="G20684" s="65"/>
      <c r="H20684" s="113"/>
    </row>
    <row r="20685" spans="1:8">
      <c r="A20685" s="65"/>
      <c r="B20685" s="65"/>
      <c r="C20685" s="65"/>
      <c r="D20685" s="65"/>
      <c r="E20685" s="65"/>
      <c r="F20685" s="65"/>
      <c r="G20685" s="65"/>
      <c r="H20685" s="113"/>
    </row>
    <row r="20686" spans="1:8">
      <c r="A20686" s="65"/>
      <c r="B20686" s="65"/>
      <c r="C20686" s="65"/>
      <c r="D20686" s="65"/>
      <c r="E20686" s="65"/>
      <c r="F20686" s="65"/>
      <c r="G20686" s="65"/>
      <c r="H20686" s="113"/>
    </row>
    <row r="20687" spans="1:8">
      <c r="A20687" s="65"/>
      <c r="B20687" s="65"/>
      <c r="C20687" s="65"/>
      <c r="D20687" s="65"/>
      <c r="E20687" s="65"/>
      <c r="F20687" s="65"/>
      <c r="G20687" s="65"/>
      <c r="H20687" s="113"/>
    </row>
    <row r="20688" spans="1:8">
      <c r="A20688" s="65"/>
      <c r="B20688" s="65"/>
      <c r="C20688" s="65"/>
      <c r="D20688" s="65"/>
      <c r="E20688" s="65"/>
      <c r="F20688" s="65"/>
      <c r="G20688" s="65"/>
      <c r="H20688" s="113"/>
    </row>
    <row r="20689" spans="1:8">
      <c r="A20689" s="65"/>
      <c r="B20689" s="65"/>
      <c r="C20689" s="65"/>
      <c r="D20689" s="65"/>
      <c r="E20689" s="65"/>
      <c r="F20689" s="65"/>
      <c r="G20689" s="65"/>
      <c r="H20689" s="113"/>
    </row>
    <row r="20690" spans="1:8">
      <c r="A20690" s="65"/>
      <c r="B20690" s="65"/>
      <c r="C20690" s="65"/>
      <c r="D20690" s="65"/>
      <c r="E20690" s="65"/>
      <c r="F20690" s="65"/>
      <c r="G20690" s="65"/>
      <c r="H20690" s="113"/>
    </row>
    <row r="20691" spans="1:8">
      <c r="A20691" s="65"/>
      <c r="B20691" s="65"/>
      <c r="C20691" s="65"/>
      <c r="D20691" s="65"/>
      <c r="E20691" s="65"/>
      <c r="F20691" s="65"/>
      <c r="G20691" s="65"/>
      <c r="H20691" s="113"/>
    </row>
    <row r="20692" spans="1:8">
      <c r="A20692" s="65"/>
      <c r="B20692" s="65"/>
      <c r="C20692" s="65"/>
      <c r="D20692" s="65"/>
      <c r="E20692" s="65"/>
      <c r="F20692" s="65"/>
      <c r="G20692" s="65"/>
      <c r="H20692" s="113"/>
    </row>
    <row r="20693" spans="1:8">
      <c r="A20693" s="65"/>
      <c r="B20693" s="65"/>
      <c r="C20693" s="65"/>
      <c r="D20693" s="65"/>
      <c r="E20693" s="65"/>
      <c r="F20693" s="65"/>
      <c r="G20693" s="65"/>
      <c r="H20693" s="113"/>
    </row>
    <row r="20694" spans="1:8">
      <c r="A20694" s="65"/>
      <c r="B20694" s="65"/>
      <c r="C20694" s="65"/>
      <c r="D20694" s="65"/>
      <c r="E20694" s="65"/>
      <c r="F20694" s="65"/>
      <c r="G20694" s="65"/>
      <c r="H20694" s="113"/>
    </row>
    <row r="20695" spans="1:8">
      <c r="A20695" s="65"/>
      <c r="B20695" s="65"/>
      <c r="C20695" s="65"/>
      <c r="D20695" s="65"/>
      <c r="E20695" s="65"/>
      <c r="F20695" s="65"/>
      <c r="G20695" s="65"/>
      <c r="H20695" s="113"/>
    </row>
    <row r="20696" spans="1:8">
      <c r="A20696" s="65"/>
      <c r="B20696" s="65"/>
      <c r="C20696" s="65"/>
      <c r="D20696" s="65"/>
      <c r="E20696" s="65"/>
      <c r="F20696" s="65"/>
      <c r="G20696" s="65"/>
      <c r="H20696" s="113"/>
    </row>
    <row r="20697" spans="1:8">
      <c r="A20697" s="65"/>
      <c r="B20697" s="65"/>
      <c r="C20697" s="65"/>
      <c r="D20697" s="65"/>
      <c r="E20697" s="65"/>
      <c r="F20697" s="65"/>
      <c r="G20697" s="65"/>
      <c r="H20697" s="113"/>
    </row>
    <row r="20698" spans="1:8">
      <c r="A20698" s="65"/>
      <c r="B20698" s="65"/>
      <c r="C20698" s="65"/>
      <c r="D20698" s="65"/>
      <c r="E20698" s="65"/>
      <c r="F20698" s="65"/>
      <c r="G20698" s="65"/>
      <c r="H20698" s="113"/>
    </row>
    <row r="20699" spans="1:8">
      <c r="A20699" s="65"/>
      <c r="B20699" s="65"/>
      <c r="C20699" s="65"/>
      <c r="D20699" s="65"/>
      <c r="E20699" s="65"/>
      <c r="F20699" s="65"/>
      <c r="G20699" s="65"/>
      <c r="H20699" s="113"/>
    </row>
    <row r="20700" spans="1:8">
      <c r="A20700" s="65"/>
      <c r="B20700" s="65"/>
      <c r="C20700" s="65"/>
      <c r="D20700" s="65"/>
      <c r="E20700" s="65"/>
      <c r="F20700" s="65"/>
      <c r="G20700" s="65"/>
      <c r="H20700" s="113"/>
    </row>
    <row r="20701" spans="1:8">
      <c r="A20701" s="65"/>
      <c r="B20701" s="65"/>
      <c r="C20701" s="65"/>
      <c r="D20701" s="65"/>
      <c r="E20701" s="65"/>
      <c r="F20701" s="65"/>
      <c r="G20701" s="65"/>
      <c r="H20701" s="113"/>
    </row>
    <row r="20702" spans="1:8">
      <c r="A20702" s="65"/>
      <c r="B20702" s="65"/>
      <c r="C20702" s="65"/>
      <c r="D20702" s="65"/>
      <c r="E20702" s="65"/>
      <c r="F20702" s="65"/>
      <c r="G20702" s="65"/>
      <c r="H20702" s="113"/>
    </row>
    <row r="20703" spans="1:8">
      <c r="A20703" s="65"/>
      <c r="B20703" s="65"/>
      <c r="C20703" s="65"/>
      <c r="D20703" s="65"/>
      <c r="E20703" s="65"/>
      <c r="F20703" s="65"/>
      <c r="G20703" s="65"/>
      <c r="H20703" s="113"/>
    </row>
    <row r="20704" spans="1:8">
      <c r="A20704" s="65"/>
      <c r="B20704" s="65"/>
      <c r="C20704" s="65"/>
      <c r="D20704" s="65"/>
      <c r="E20704" s="65"/>
      <c r="F20704" s="65"/>
      <c r="G20704" s="65"/>
      <c r="H20704" s="113"/>
    </row>
    <row r="20705" spans="1:8">
      <c r="A20705" s="65"/>
      <c r="B20705" s="65"/>
      <c r="C20705" s="65"/>
      <c r="D20705" s="65"/>
      <c r="E20705" s="65"/>
      <c r="F20705" s="65"/>
      <c r="G20705" s="65"/>
      <c r="H20705" s="113"/>
    </row>
    <row r="20706" spans="1:8">
      <c r="A20706" s="65"/>
      <c r="B20706" s="65"/>
      <c r="C20706" s="65"/>
      <c r="D20706" s="65"/>
      <c r="E20706" s="65"/>
      <c r="F20706" s="65"/>
      <c r="G20706" s="65"/>
      <c r="H20706" s="113"/>
    </row>
    <row r="20707" spans="1:8">
      <c r="A20707" s="65"/>
      <c r="B20707" s="65"/>
      <c r="C20707" s="65"/>
      <c r="D20707" s="65"/>
      <c r="E20707" s="65"/>
      <c r="F20707" s="65"/>
      <c r="G20707" s="65"/>
      <c r="H20707" s="113"/>
    </row>
    <row r="20708" spans="1:8">
      <c r="A20708" s="65"/>
      <c r="B20708" s="65"/>
      <c r="C20708" s="65"/>
      <c r="D20708" s="65"/>
      <c r="E20708" s="65"/>
      <c r="F20708" s="65"/>
      <c r="G20708" s="65"/>
      <c r="H20708" s="113"/>
    </row>
    <row r="20709" spans="1:8">
      <c r="A20709" s="65"/>
      <c r="B20709" s="65"/>
      <c r="C20709" s="65"/>
      <c r="D20709" s="65"/>
      <c r="E20709" s="65"/>
      <c r="F20709" s="65"/>
      <c r="G20709" s="65"/>
      <c r="H20709" s="113"/>
    </row>
    <row r="20710" spans="1:8">
      <c r="A20710" s="65"/>
      <c r="B20710" s="65"/>
      <c r="C20710" s="65"/>
      <c r="D20710" s="65"/>
      <c r="E20710" s="65"/>
      <c r="F20710" s="65"/>
      <c r="G20710" s="65"/>
      <c r="H20710" s="113"/>
    </row>
    <row r="20711" spans="1:8">
      <c r="A20711" s="65"/>
      <c r="B20711" s="65"/>
      <c r="C20711" s="65"/>
      <c r="D20711" s="65"/>
      <c r="E20711" s="65"/>
      <c r="F20711" s="65"/>
      <c r="G20711" s="65"/>
      <c r="H20711" s="113"/>
    </row>
    <row r="20712" spans="1:8">
      <c r="A20712" s="65"/>
      <c r="B20712" s="65"/>
      <c r="C20712" s="65"/>
      <c r="D20712" s="65"/>
      <c r="E20712" s="65"/>
      <c r="F20712" s="65"/>
      <c r="G20712" s="65"/>
      <c r="H20712" s="113"/>
    </row>
    <row r="20713" spans="1:8">
      <c r="A20713" s="65"/>
      <c r="B20713" s="65"/>
      <c r="C20713" s="65"/>
      <c r="D20713" s="65"/>
      <c r="E20713" s="65"/>
      <c r="F20713" s="65"/>
      <c r="G20713" s="65"/>
      <c r="H20713" s="113"/>
    </row>
    <row r="20714" spans="1:8">
      <c r="A20714" s="65"/>
      <c r="B20714" s="65"/>
      <c r="C20714" s="65"/>
      <c r="D20714" s="65"/>
      <c r="E20714" s="65"/>
      <c r="F20714" s="65"/>
      <c r="G20714" s="65"/>
      <c r="H20714" s="113"/>
    </row>
    <row r="20715" spans="1:8">
      <c r="A20715" s="65"/>
      <c r="B20715" s="65"/>
      <c r="C20715" s="65"/>
      <c r="D20715" s="65"/>
      <c r="E20715" s="65"/>
      <c r="F20715" s="65"/>
      <c r="G20715" s="65"/>
      <c r="H20715" s="113"/>
    </row>
    <row r="20716" spans="1:8">
      <c r="A20716" s="65"/>
      <c r="B20716" s="65"/>
      <c r="C20716" s="65"/>
      <c r="D20716" s="65"/>
      <c r="E20716" s="65"/>
      <c r="F20716" s="65"/>
      <c r="G20716" s="65"/>
      <c r="H20716" s="113"/>
    </row>
    <row r="20717" spans="1:8">
      <c r="A20717" s="65"/>
      <c r="B20717" s="65"/>
      <c r="C20717" s="65"/>
      <c r="D20717" s="65"/>
      <c r="E20717" s="65"/>
      <c r="F20717" s="65"/>
      <c r="G20717" s="65"/>
      <c r="H20717" s="113"/>
    </row>
    <row r="20718" spans="1:8">
      <c r="A20718" s="65"/>
      <c r="B20718" s="65"/>
      <c r="C20718" s="65"/>
      <c r="D20718" s="65"/>
      <c r="E20718" s="65"/>
      <c r="F20718" s="65"/>
      <c r="G20718" s="65"/>
      <c r="H20718" s="113"/>
    </row>
    <row r="20719" spans="1:8">
      <c r="A20719" s="65"/>
      <c r="B20719" s="65"/>
      <c r="C20719" s="65"/>
      <c r="D20719" s="65"/>
      <c r="E20719" s="65"/>
      <c r="F20719" s="65"/>
      <c r="G20719" s="65"/>
      <c r="H20719" s="113"/>
    </row>
    <row r="20720" spans="1:8">
      <c r="A20720" s="65"/>
      <c r="B20720" s="65"/>
      <c r="C20720" s="65"/>
      <c r="D20720" s="65"/>
      <c r="E20720" s="65"/>
      <c r="F20720" s="65"/>
      <c r="G20720" s="65"/>
      <c r="H20720" s="113"/>
    </row>
    <row r="20721" spans="1:8">
      <c r="A20721" s="65"/>
      <c r="B20721" s="65"/>
      <c r="C20721" s="65"/>
      <c r="D20721" s="65"/>
      <c r="E20721" s="65"/>
      <c r="F20721" s="65"/>
      <c r="G20721" s="65"/>
      <c r="H20721" s="113"/>
    </row>
    <row r="20722" spans="1:8">
      <c r="A20722" s="65"/>
      <c r="B20722" s="65"/>
      <c r="C20722" s="65"/>
      <c r="D20722" s="65"/>
      <c r="E20722" s="65"/>
      <c r="F20722" s="65"/>
      <c r="G20722" s="65"/>
      <c r="H20722" s="113"/>
    </row>
    <row r="20723" spans="1:8">
      <c r="A20723" s="65"/>
      <c r="B20723" s="65"/>
      <c r="C20723" s="65"/>
      <c r="D20723" s="65"/>
      <c r="E20723" s="65"/>
      <c r="F20723" s="65"/>
      <c r="G20723" s="65"/>
      <c r="H20723" s="113"/>
    </row>
    <row r="20724" spans="1:8">
      <c r="A20724" s="65"/>
      <c r="B20724" s="65"/>
      <c r="C20724" s="65"/>
      <c r="D20724" s="65"/>
      <c r="E20724" s="65"/>
      <c r="F20724" s="65"/>
      <c r="G20724" s="65"/>
      <c r="H20724" s="113"/>
    </row>
    <row r="20725" spans="1:8">
      <c r="A20725" s="65"/>
      <c r="B20725" s="65"/>
      <c r="C20725" s="65"/>
      <c r="D20725" s="65"/>
      <c r="E20725" s="65"/>
      <c r="F20725" s="65"/>
      <c r="G20725" s="65"/>
      <c r="H20725" s="113"/>
    </row>
    <row r="20726" spans="1:8">
      <c r="A20726" s="65"/>
      <c r="B20726" s="65"/>
      <c r="C20726" s="65"/>
      <c r="D20726" s="65"/>
      <c r="E20726" s="65"/>
      <c r="F20726" s="65"/>
      <c r="G20726" s="65"/>
      <c r="H20726" s="113"/>
    </row>
    <row r="20727" spans="1:8">
      <c r="A20727" s="65"/>
      <c r="B20727" s="65"/>
      <c r="C20727" s="65"/>
      <c r="D20727" s="65"/>
      <c r="E20727" s="65"/>
      <c r="F20727" s="65"/>
      <c r="G20727" s="65"/>
      <c r="H20727" s="113"/>
    </row>
    <row r="20728" spans="1:8">
      <c r="A20728" s="65"/>
      <c r="B20728" s="65"/>
      <c r="C20728" s="65"/>
      <c r="D20728" s="65"/>
      <c r="E20728" s="65"/>
      <c r="F20728" s="65"/>
      <c r="G20728" s="65"/>
      <c r="H20728" s="113"/>
    </row>
    <row r="20729" spans="1:8">
      <c r="A20729" s="65"/>
      <c r="B20729" s="65"/>
      <c r="C20729" s="65"/>
      <c r="D20729" s="65"/>
      <c r="E20729" s="65"/>
      <c r="F20729" s="65"/>
      <c r="G20729" s="65"/>
      <c r="H20729" s="113"/>
    </row>
    <row r="20730" spans="1:8">
      <c r="A20730" s="65"/>
      <c r="B20730" s="65"/>
      <c r="C20730" s="65"/>
      <c r="D20730" s="65"/>
      <c r="E20730" s="65"/>
      <c r="F20730" s="65"/>
      <c r="G20730" s="65"/>
      <c r="H20730" s="113"/>
    </row>
    <row r="20731" spans="1:8">
      <c r="A20731" s="65"/>
      <c r="B20731" s="65"/>
      <c r="C20731" s="65"/>
      <c r="D20731" s="65"/>
      <c r="E20731" s="65"/>
      <c r="F20731" s="65"/>
      <c r="G20731" s="65"/>
      <c r="H20731" s="113"/>
    </row>
    <row r="20732" spans="1:8">
      <c r="A20732" s="65"/>
      <c r="B20732" s="65"/>
      <c r="C20732" s="65"/>
      <c r="D20732" s="65"/>
      <c r="E20732" s="65"/>
      <c r="F20732" s="65"/>
      <c r="G20732" s="65"/>
      <c r="H20732" s="113"/>
    </row>
    <row r="20733" spans="1:8">
      <c r="A20733" s="65"/>
      <c r="B20733" s="65"/>
      <c r="C20733" s="65"/>
      <c r="D20733" s="65"/>
      <c r="E20733" s="65"/>
      <c r="F20733" s="65"/>
      <c r="G20733" s="65"/>
      <c r="H20733" s="113"/>
    </row>
    <row r="20734" spans="1:8">
      <c r="A20734" s="65"/>
      <c r="B20734" s="65"/>
      <c r="C20734" s="65"/>
      <c r="D20734" s="65"/>
      <c r="E20734" s="65"/>
      <c r="F20734" s="65"/>
      <c r="G20734" s="65"/>
      <c r="H20734" s="113"/>
    </row>
    <row r="20735" spans="1:8">
      <c r="A20735" s="65"/>
      <c r="B20735" s="65"/>
      <c r="C20735" s="65"/>
      <c r="D20735" s="65"/>
      <c r="E20735" s="65"/>
      <c r="F20735" s="65"/>
      <c r="G20735" s="65"/>
      <c r="H20735" s="113"/>
    </row>
    <row r="20736" spans="1:8">
      <c r="A20736" s="65"/>
      <c r="B20736" s="65"/>
      <c r="C20736" s="65"/>
      <c r="D20736" s="65"/>
      <c r="E20736" s="65"/>
      <c r="F20736" s="65"/>
      <c r="G20736" s="65"/>
      <c r="H20736" s="113"/>
    </row>
    <row r="20737" spans="1:8">
      <c r="A20737" s="65"/>
      <c r="B20737" s="65"/>
      <c r="C20737" s="65"/>
      <c r="D20737" s="65"/>
      <c r="E20737" s="65"/>
      <c r="F20737" s="65"/>
      <c r="G20737" s="65"/>
      <c r="H20737" s="113"/>
    </row>
    <row r="20738" spans="1:8">
      <c r="A20738" s="65"/>
      <c r="B20738" s="65"/>
      <c r="C20738" s="65"/>
      <c r="D20738" s="65"/>
      <c r="E20738" s="65"/>
      <c r="F20738" s="65"/>
      <c r="G20738" s="65"/>
      <c r="H20738" s="113"/>
    </row>
    <row r="20739" spans="1:8">
      <c r="A20739" s="65"/>
      <c r="B20739" s="65"/>
      <c r="C20739" s="65"/>
      <c r="D20739" s="65"/>
      <c r="E20739" s="65"/>
      <c r="F20739" s="65"/>
      <c r="G20739" s="65"/>
      <c r="H20739" s="113"/>
    </row>
    <row r="20740" spans="1:8">
      <c r="A20740" s="65"/>
      <c r="B20740" s="65"/>
      <c r="C20740" s="65"/>
      <c r="D20740" s="65"/>
      <c r="E20740" s="65"/>
      <c r="F20740" s="65"/>
      <c r="G20740" s="65"/>
      <c r="H20740" s="113"/>
    </row>
    <row r="20741" spans="1:8">
      <c r="A20741" s="65"/>
      <c r="B20741" s="65"/>
      <c r="C20741" s="65"/>
      <c r="D20741" s="65"/>
      <c r="E20741" s="65"/>
      <c r="F20741" s="65"/>
      <c r="G20741" s="65"/>
      <c r="H20741" s="113"/>
    </row>
    <row r="20742" spans="1:8">
      <c r="A20742" s="65"/>
      <c r="B20742" s="65"/>
      <c r="C20742" s="65"/>
      <c r="D20742" s="65"/>
      <c r="E20742" s="65"/>
      <c r="F20742" s="65"/>
      <c r="G20742" s="65"/>
      <c r="H20742" s="113"/>
    </row>
    <row r="20743" spans="1:8">
      <c r="A20743" s="65"/>
      <c r="B20743" s="65"/>
      <c r="C20743" s="65"/>
      <c r="D20743" s="65"/>
      <c r="E20743" s="65"/>
      <c r="F20743" s="65"/>
      <c r="G20743" s="65"/>
      <c r="H20743" s="113"/>
    </row>
    <row r="20744" spans="1:8">
      <c r="A20744" s="65"/>
      <c r="B20744" s="65"/>
      <c r="C20744" s="65"/>
      <c r="D20744" s="65"/>
      <c r="E20744" s="65"/>
      <c r="F20744" s="65"/>
      <c r="G20744" s="65"/>
      <c r="H20744" s="113"/>
    </row>
    <row r="20745" spans="1:8">
      <c r="A20745" s="65"/>
      <c r="B20745" s="65"/>
      <c r="C20745" s="65"/>
      <c r="D20745" s="65"/>
      <c r="E20745" s="65"/>
      <c r="F20745" s="65"/>
      <c r="G20745" s="65"/>
      <c r="H20745" s="113"/>
    </row>
    <row r="20746" spans="1:8">
      <c r="A20746" s="65"/>
      <c r="B20746" s="65"/>
      <c r="C20746" s="65"/>
      <c r="D20746" s="65"/>
      <c r="E20746" s="65"/>
      <c r="F20746" s="65"/>
      <c r="G20746" s="65"/>
      <c r="H20746" s="113"/>
    </row>
    <row r="20747" spans="1:8">
      <c r="A20747" s="65"/>
      <c r="B20747" s="65"/>
      <c r="C20747" s="65"/>
      <c r="D20747" s="65"/>
      <c r="E20747" s="65"/>
      <c r="F20747" s="65"/>
      <c r="G20747" s="65"/>
      <c r="H20747" s="113"/>
    </row>
    <row r="20748" spans="1:8">
      <c r="A20748" s="65"/>
      <c r="B20748" s="65"/>
      <c r="C20748" s="65"/>
      <c r="D20748" s="65"/>
      <c r="E20748" s="65"/>
      <c r="F20748" s="65"/>
      <c r="G20748" s="65"/>
      <c r="H20748" s="113"/>
    </row>
    <row r="20749" spans="1:8">
      <c r="A20749" s="65"/>
      <c r="B20749" s="65"/>
      <c r="C20749" s="65"/>
      <c r="D20749" s="65"/>
      <c r="E20749" s="65"/>
      <c r="F20749" s="65"/>
      <c r="G20749" s="65"/>
      <c r="H20749" s="113"/>
    </row>
    <row r="20750" spans="1:8">
      <c r="A20750" s="65"/>
      <c r="B20750" s="65"/>
      <c r="C20750" s="65"/>
      <c r="D20750" s="65"/>
      <c r="E20750" s="65"/>
      <c r="F20750" s="65"/>
      <c r="G20750" s="65"/>
      <c r="H20750" s="113"/>
    </row>
    <row r="20751" spans="1:8">
      <c r="A20751" s="65"/>
      <c r="B20751" s="65"/>
      <c r="C20751" s="65"/>
      <c r="D20751" s="65"/>
      <c r="E20751" s="65"/>
      <c r="F20751" s="65"/>
      <c r="G20751" s="65"/>
      <c r="H20751" s="113"/>
    </row>
    <row r="20752" spans="1:8">
      <c r="A20752" s="65"/>
      <c r="B20752" s="65"/>
      <c r="C20752" s="65"/>
      <c r="D20752" s="65"/>
      <c r="E20752" s="65"/>
      <c r="F20752" s="65"/>
      <c r="G20752" s="65"/>
      <c r="H20752" s="113"/>
    </row>
    <row r="20753" spans="1:8">
      <c r="A20753" s="65"/>
      <c r="B20753" s="65"/>
      <c r="C20753" s="65"/>
      <c r="D20753" s="65"/>
      <c r="E20753" s="65"/>
      <c r="F20753" s="65"/>
      <c r="G20753" s="65"/>
      <c r="H20753" s="113"/>
    </row>
    <row r="20754" spans="1:8">
      <c r="A20754" s="65"/>
      <c r="B20754" s="65"/>
      <c r="C20754" s="65"/>
      <c r="D20754" s="65"/>
      <c r="E20754" s="65"/>
      <c r="F20754" s="65"/>
      <c r="G20754" s="65"/>
      <c r="H20754" s="113"/>
    </row>
    <row r="20755" spans="1:8">
      <c r="A20755" s="65"/>
      <c r="B20755" s="65"/>
      <c r="C20755" s="65"/>
      <c r="D20755" s="65"/>
      <c r="E20755" s="65"/>
      <c r="F20755" s="65"/>
      <c r="G20755" s="65"/>
      <c r="H20755" s="113"/>
    </row>
    <row r="20756" spans="1:8">
      <c r="A20756" s="65"/>
      <c r="B20756" s="65"/>
      <c r="C20756" s="65"/>
      <c r="D20756" s="65"/>
      <c r="E20756" s="65"/>
      <c r="F20756" s="65"/>
      <c r="G20756" s="65"/>
      <c r="H20756" s="113"/>
    </row>
    <row r="20757" spans="1:8">
      <c r="A20757" s="65"/>
      <c r="B20757" s="65"/>
      <c r="C20757" s="65"/>
      <c r="D20757" s="65"/>
      <c r="E20757" s="65"/>
      <c r="F20757" s="65"/>
      <c r="G20757" s="65"/>
      <c r="H20757" s="113"/>
    </row>
    <row r="20758" spans="1:8">
      <c r="A20758" s="65"/>
      <c r="B20758" s="65"/>
      <c r="C20758" s="65"/>
      <c r="D20758" s="65"/>
      <c r="E20758" s="65"/>
      <c r="F20758" s="65"/>
      <c r="G20758" s="65"/>
      <c r="H20758" s="113"/>
    </row>
    <row r="20759" spans="1:8">
      <c r="A20759" s="65"/>
      <c r="B20759" s="65"/>
      <c r="C20759" s="65"/>
      <c r="D20759" s="65"/>
      <c r="E20759" s="65"/>
      <c r="F20759" s="65"/>
      <c r="G20759" s="65"/>
      <c r="H20759" s="113"/>
    </row>
    <row r="20760" spans="1:8">
      <c r="A20760" s="65"/>
      <c r="B20760" s="65"/>
      <c r="C20760" s="65"/>
      <c r="D20760" s="65"/>
      <c r="E20760" s="65"/>
      <c r="F20760" s="65"/>
      <c r="G20760" s="65"/>
      <c r="H20760" s="113"/>
    </row>
    <row r="20761" spans="1:8">
      <c r="A20761" s="65"/>
      <c r="B20761" s="65"/>
      <c r="C20761" s="65"/>
      <c r="D20761" s="65"/>
      <c r="E20761" s="65"/>
      <c r="F20761" s="65"/>
      <c r="G20761" s="65"/>
      <c r="H20761" s="113"/>
    </row>
    <row r="20762" spans="1:8">
      <c r="A20762" s="65"/>
      <c r="B20762" s="65"/>
      <c r="C20762" s="65"/>
      <c r="D20762" s="65"/>
      <c r="E20762" s="65"/>
      <c r="F20762" s="65"/>
      <c r="G20762" s="65"/>
      <c r="H20762" s="113"/>
    </row>
    <row r="20763" spans="1:8">
      <c r="A20763" s="65"/>
      <c r="B20763" s="65"/>
      <c r="C20763" s="65"/>
      <c r="D20763" s="65"/>
      <c r="E20763" s="65"/>
      <c r="F20763" s="65"/>
      <c r="G20763" s="65"/>
      <c r="H20763" s="113"/>
    </row>
    <row r="20764" spans="1:8">
      <c r="A20764" s="65"/>
      <c r="B20764" s="65"/>
      <c r="C20764" s="65"/>
      <c r="D20764" s="65"/>
      <c r="E20764" s="65"/>
      <c r="F20764" s="65"/>
      <c r="G20764" s="65"/>
      <c r="H20764" s="113"/>
    </row>
    <row r="20765" spans="1:8">
      <c r="A20765" s="65"/>
      <c r="B20765" s="65"/>
      <c r="C20765" s="65"/>
      <c r="D20765" s="65"/>
      <c r="E20765" s="65"/>
      <c r="F20765" s="65"/>
      <c r="G20765" s="65"/>
      <c r="H20765" s="113"/>
    </row>
    <row r="20766" spans="1:8">
      <c r="A20766" s="65"/>
      <c r="B20766" s="65"/>
      <c r="C20766" s="65"/>
      <c r="D20766" s="65"/>
      <c r="E20766" s="65"/>
      <c r="F20766" s="65"/>
      <c r="G20766" s="65"/>
      <c r="H20766" s="113"/>
    </row>
    <row r="20767" spans="1:8">
      <c r="A20767" s="65"/>
      <c r="B20767" s="65"/>
      <c r="C20767" s="65"/>
      <c r="D20767" s="65"/>
      <c r="E20767" s="65"/>
      <c r="F20767" s="65"/>
      <c r="G20767" s="65"/>
      <c r="H20767" s="113"/>
    </row>
    <row r="20768" spans="1:8">
      <c r="A20768" s="65"/>
      <c r="B20768" s="65"/>
      <c r="C20768" s="65"/>
      <c r="D20768" s="65"/>
      <c r="E20768" s="65"/>
      <c r="F20768" s="65"/>
      <c r="G20768" s="65"/>
      <c r="H20768" s="113"/>
    </row>
    <row r="20769" spans="1:8">
      <c r="A20769" s="65"/>
      <c r="B20769" s="65"/>
      <c r="C20769" s="65"/>
      <c r="D20769" s="65"/>
      <c r="E20769" s="65"/>
      <c r="F20769" s="65"/>
      <c r="G20769" s="65"/>
      <c r="H20769" s="113"/>
    </row>
    <row r="20770" spans="1:8">
      <c r="A20770" s="65"/>
      <c r="B20770" s="65"/>
      <c r="C20770" s="65"/>
      <c r="D20770" s="65"/>
      <c r="E20770" s="65"/>
      <c r="F20770" s="65"/>
      <c r="G20770" s="65"/>
      <c r="H20770" s="113"/>
    </row>
    <row r="20771" spans="1:8">
      <c r="A20771" s="65"/>
      <c r="B20771" s="65"/>
      <c r="C20771" s="65"/>
      <c r="D20771" s="65"/>
      <c r="E20771" s="65"/>
      <c r="F20771" s="65"/>
      <c r="G20771" s="65"/>
      <c r="H20771" s="113"/>
    </row>
    <row r="20772" spans="1:8">
      <c r="A20772" s="65"/>
      <c r="B20772" s="65"/>
      <c r="C20772" s="65"/>
      <c r="D20772" s="65"/>
      <c r="E20772" s="65"/>
      <c r="F20772" s="65"/>
      <c r="G20772" s="65"/>
      <c r="H20772" s="113"/>
    </row>
    <row r="20773" spans="1:8">
      <c r="A20773" s="65"/>
      <c r="B20773" s="65"/>
      <c r="C20773" s="65"/>
      <c r="D20773" s="65"/>
      <c r="E20773" s="65"/>
      <c r="F20773" s="65"/>
      <c r="G20773" s="65"/>
      <c r="H20773" s="113"/>
    </row>
    <row r="20774" spans="1:8">
      <c r="A20774" s="65"/>
      <c r="B20774" s="65"/>
      <c r="C20774" s="65"/>
      <c r="D20774" s="65"/>
      <c r="E20774" s="65"/>
      <c r="F20774" s="65"/>
      <c r="G20774" s="65"/>
      <c r="H20774" s="113"/>
    </row>
    <row r="20775" spans="1:8">
      <c r="A20775" s="65"/>
      <c r="B20775" s="65"/>
      <c r="C20775" s="65"/>
      <c r="D20775" s="65"/>
      <c r="E20775" s="65"/>
      <c r="F20775" s="65"/>
      <c r="G20775" s="65"/>
      <c r="H20775" s="113"/>
    </row>
    <row r="20776" spans="1:8">
      <c r="A20776" s="65"/>
      <c r="B20776" s="65"/>
      <c r="C20776" s="65"/>
      <c r="D20776" s="65"/>
      <c r="E20776" s="65"/>
      <c r="F20776" s="65"/>
      <c r="G20776" s="65"/>
      <c r="H20776" s="113"/>
    </row>
    <row r="20777" spans="1:8">
      <c r="A20777" s="65"/>
      <c r="B20777" s="65"/>
      <c r="C20777" s="65"/>
      <c r="D20777" s="65"/>
      <c r="E20777" s="65"/>
      <c r="F20777" s="65"/>
      <c r="G20777" s="65"/>
      <c r="H20777" s="113"/>
    </row>
    <row r="20778" spans="1:8">
      <c r="A20778" s="65"/>
      <c r="B20778" s="65"/>
      <c r="C20778" s="65"/>
      <c r="D20778" s="65"/>
      <c r="E20778" s="65"/>
      <c r="F20778" s="65"/>
      <c r="G20778" s="65"/>
      <c r="H20778" s="113"/>
    </row>
    <row r="20779" spans="1:8">
      <c r="A20779" s="65"/>
      <c r="B20779" s="65"/>
      <c r="C20779" s="65"/>
      <c r="D20779" s="65"/>
      <c r="E20779" s="65"/>
      <c r="F20779" s="65"/>
      <c r="G20779" s="65"/>
      <c r="H20779" s="113"/>
    </row>
    <row r="20780" spans="1:8">
      <c r="A20780" s="65"/>
      <c r="B20780" s="65"/>
      <c r="C20780" s="65"/>
      <c r="D20780" s="65"/>
      <c r="E20780" s="65"/>
      <c r="F20780" s="65"/>
      <c r="G20780" s="65"/>
      <c r="H20780" s="113"/>
    </row>
    <row r="20781" spans="1:8">
      <c r="A20781" s="65"/>
      <c r="B20781" s="65"/>
      <c r="C20781" s="65"/>
      <c r="D20781" s="65"/>
      <c r="E20781" s="65"/>
      <c r="F20781" s="65"/>
      <c r="G20781" s="65"/>
      <c r="H20781" s="113"/>
    </row>
    <row r="20782" spans="1:8">
      <c r="A20782" s="65"/>
      <c r="B20782" s="65"/>
      <c r="C20782" s="65"/>
      <c r="D20782" s="65"/>
      <c r="E20782" s="65"/>
      <c r="F20782" s="65"/>
      <c r="G20782" s="65"/>
      <c r="H20782" s="113"/>
    </row>
    <row r="20783" spans="1:8">
      <c r="A20783" s="65"/>
      <c r="B20783" s="65"/>
      <c r="C20783" s="65"/>
      <c r="D20783" s="65"/>
      <c r="E20783" s="65"/>
      <c r="F20783" s="65"/>
      <c r="G20783" s="65"/>
      <c r="H20783" s="113"/>
    </row>
    <row r="20784" spans="1:8">
      <c r="A20784" s="65"/>
      <c r="B20784" s="65"/>
      <c r="C20784" s="65"/>
      <c r="D20784" s="65"/>
      <c r="E20784" s="65"/>
      <c r="F20784" s="65"/>
      <c r="G20784" s="65"/>
      <c r="H20784" s="113"/>
    </row>
    <row r="20785" spans="1:8">
      <c r="A20785" s="65"/>
      <c r="B20785" s="65"/>
      <c r="C20785" s="65"/>
      <c r="D20785" s="65"/>
      <c r="E20785" s="65"/>
      <c r="F20785" s="65"/>
      <c r="G20785" s="65"/>
      <c r="H20785" s="113"/>
    </row>
    <row r="20786" spans="1:8">
      <c r="A20786" s="65"/>
      <c r="B20786" s="65"/>
      <c r="C20786" s="65"/>
      <c r="D20786" s="65"/>
      <c r="E20786" s="65"/>
      <c r="F20786" s="65"/>
      <c r="G20786" s="65"/>
      <c r="H20786" s="113"/>
    </row>
    <row r="20787" spans="1:8">
      <c r="A20787" s="65"/>
      <c r="B20787" s="65"/>
      <c r="C20787" s="65"/>
      <c r="D20787" s="65"/>
      <c r="E20787" s="65"/>
      <c r="F20787" s="65"/>
      <c r="G20787" s="65"/>
      <c r="H20787" s="113"/>
    </row>
    <row r="20788" spans="1:8">
      <c r="A20788" s="65"/>
      <c r="B20788" s="65"/>
      <c r="C20788" s="65"/>
      <c r="D20788" s="65"/>
      <c r="E20788" s="65"/>
      <c r="F20788" s="65"/>
      <c r="G20788" s="65"/>
      <c r="H20788" s="113"/>
    </row>
    <row r="20789" spans="1:8">
      <c r="A20789" s="65"/>
      <c r="B20789" s="65"/>
      <c r="C20789" s="65"/>
      <c r="D20789" s="65"/>
      <c r="E20789" s="65"/>
      <c r="F20789" s="65"/>
      <c r="G20789" s="65"/>
      <c r="H20789" s="113"/>
    </row>
    <row r="20790" spans="1:8">
      <c r="A20790" s="65"/>
      <c r="B20790" s="65"/>
      <c r="C20790" s="65"/>
      <c r="D20790" s="65"/>
      <c r="E20790" s="65"/>
      <c r="F20790" s="65"/>
      <c r="G20790" s="65"/>
      <c r="H20790" s="113"/>
    </row>
    <row r="20791" spans="1:8">
      <c r="A20791" s="65"/>
      <c r="B20791" s="65"/>
      <c r="C20791" s="65"/>
      <c r="D20791" s="65"/>
      <c r="E20791" s="65"/>
      <c r="F20791" s="65"/>
      <c r="G20791" s="65"/>
      <c r="H20791" s="113"/>
    </row>
    <row r="20792" spans="1:8">
      <c r="A20792" s="65"/>
      <c r="B20792" s="65"/>
      <c r="C20792" s="65"/>
      <c r="D20792" s="65"/>
      <c r="E20792" s="65"/>
      <c r="F20792" s="65"/>
      <c r="G20792" s="65"/>
      <c r="H20792" s="113"/>
    </row>
    <row r="20793" spans="1:8">
      <c r="A20793" s="65"/>
      <c r="B20793" s="65"/>
      <c r="C20793" s="65"/>
      <c r="D20793" s="65"/>
      <c r="E20793" s="65"/>
      <c r="F20793" s="65"/>
      <c r="G20793" s="65"/>
      <c r="H20793" s="113"/>
    </row>
    <row r="20794" spans="1:8">
      <c r="A20794" s="65"/>
      <c r="B20794" s="65"/>
      <c r="C20794" s="65"/>
      <c r="D20794" s="65"/>
      <c r="E20794" s="65"/>
      <c r="F20794" s="65"/>
      <c r="G20794" s="65"/>
      <c r="H20794" s="113"/>
    </row>
    <row r="20795" spans="1:8">
      <c r="A20795" s="65"/>
      <c r="B20795" s="65"/>
      <c r="C20795" s="65"/>
      <c r="D20795" s="65"/>
      <c r="E20795" s="65"/>
      <c r="F20795" s="65"/>
      <c r="G20795" s="65"/>
      <c r="H20795" s="113"/>
    </row>
    <row r="20796" spans="1:8">
      <c r="A20796" s="65"/>
      <c r="B20796" s="65"/>
      <c r="C20796" s="65"/>
      <c r="D20796" s="65"/>
      <c r="E20796" s="65"/>
      <c r="F20796" s="65"/>
      <c r="G20796" s="65"/>
      <c r="H20796" s="113"/>
    </row>
    <row r="20797" spans="1:8">
      <c r="A20797" s="65"/>
      <c r="B20797" s="65"/>
      <c r="C20797" s="65"/>
      <c r="D20797" s="65"/>
      <c r="E20797" s="65"/>
      <c r="F20797" s="65"/>
      <c r="G20797" s="65"/>
      <c r="H20797" s="113"/>
    </row>
    <row r="20798" spans="1:8">
      <c r="A20798" s="65"/>
      <c r="B20798" s="65"/>
      <c r="C20798" s="65"/>
      <c r="D20798" s="65"/>
      <c r="E20798" s="65"/>
      <c r="F20798" s="65"/>
      <c r="G20798" s="65"/>
      <c r="H20798" s="113"/>
    </row>
    <row r="20799" spans="1:8">
      <c r="A20799" s="65"/>
      <c r="B20799" s="65"/>
      <c r="C20799" s="65"/>
      <c r="D20799" s="65"/>
      <c r="E20799" s="65"/>
      <c r="F20799" s="65"/>
      <c r="G20799" s="65"/>
      <c r="H20799" s="113"/>
    </row>
    <row r="20800" spans="1:8">
      <c r="A20800" s="65"/>
      <c r="B20800" s="65"/>
      <c r="C20800" s="65"/>
      <c r="D20800" s="65"/>
      <c r="E20800" s="65"/>
      <c r="F20800" s="65"/>
      <c r="G20800" s="65"/>
      <c r="H20800" s="113"/>
    </row>
    <row r="20801" spans="1:8">
      <c r="A20801" s="65"/>
      <c r="B20801" s="65"/>
      <c r="C20801" s="65"/>
      <c r="D20801" s="65"/>
      <c r="E20801" s="65"/>
      <c r="F20801" s="65"/>
      <c r="G20801" s="65"/>
      <c r="H20801" s="113"/>
    </row>
    <row r="20802" spans="1:8">
      <c r="A20802" s="65"/>
      <c r="B20802" s="65"/>
      <c r="C20802" s="65"/>
      <c r="D20802" s="65"/>
      <c r="E20802" s="65"/>
      <c r="F20802" s="65"/>
      <c r="G20802" s="65"/>
      <c r="H20802" s="113"/>
    </row>
    <row r="20803" spans="1:8">
      <c r="A20803" s="65"/>
      <c r="B20803" s="65"/>
      <c r="C20803" s="65"/>
      <c r="D20803" s="65"/>
      <c r="E20803" s="65"/>
      <c r="F20803" s="65"/>
      <c r="G20803" s="65"/>
      <c r="H20803" s="113"/>
    </row>
    <row r="20804" spans="1:8">
      <c r="A20804" s="65"/>
      <c r="B20804" s="65"/>
      <c r="C20804" s="65"/>
      <c r="D20804" s="65"/>
      <c r="E20804" s="65"/>
      <c r="F20804" s="65"/>
      <c r="G20804" s="65"/>
      <c r="H20804" s="113"/>
    </row>
    <row r="20805" spans="1:8">
      <c r="A20805" s="65"/>
      <c r="B20805" s="65"/>
      <c r="C20805" s="65"/>
      <c r="D20805" s="65"/>
      <c r="E20805" s="65"/>
      <c r="F20805" s="65"/>
      <c r="G20805" s="65"/>
      <c r="H20805" s="113"/>
    </row>
    <row r="20806" spans="1:8">
      <c r="A20806" s="65"/>
      <c r="B20806" s="65"/>
      <c r="C20806" s="65"/>
      <c r="D20806" s="65"/>
      <c r="E20806" s="65"/>
      <c r="F20806" s="65"/>
      <c r="G20806" s="65"/>
      <c r="H20806" s="113"/>
    </row>
    <row r="20807" spans="1:8">
      <c r="A20807" s="65"/>
      <c r="B20807" s="65"/>
      <c r="C20807" s="65"/>
      <c r="D20807" s="65"/>
      <c r="E20807" s="65"/>
      <c r="F20807" s="65"/>
      <c r="G20807" s="65"/>
      <c r="H20807" s="113"/>
    </row>
    <row r="20808" spans="1:8">
      <c r="A20808" s="65"/>
      <c r="B20808" s="65"/>
      <c r="C20808" s="65"/>
      <c r="D20808" s="65"/>
      <c r="E20808" s="65"/>
      <c r="F20808" s="65"/>
      <c r="G20808" s="65"/>
      <c r="H20808" s="113"/>
    </row>
    <row r="20809" spans="1:8">
      <c r="A20809" s="65"/>
      <c r="B20809" s="65"/>
      <c r="C20809" s="65"/>
      <c r="D20809" s="65"/>
      <c r="E20809" s="65"/>
      <c r="F20809" s="65"/>
      <c r="G20809" s="65"/>
      <c r="H20809" s="113"/>
    </row>
    <row r="20810" spans="1:8">
      <c r="A20810" s="65"/>
      <c r="B20810" s="65"/>
      <c r="C20810" s="65"/>
      <c r="D20810" s="65"/>
      <c r="E20810" s="65"/>
      <c r="F20810" s="65"/>
      <c r="G20810" s="65"/>
      <c r="H20810" s="113"/>
    </row>
    <row r="20811" spans="1:8">
      <c r="A20811" s="65"/>
      <c r="B20811" s="65"/>
      <c r="C20811" s="65"/>
      <c r="D20811" s="65"/>
      <c r="E20811" s="65"/>
      <c r="F20811" s="65"/>
      <c r="G20811" s="65"/>
      <c r="H20811" s="113"/>
    </row>
    <row r="20812" spans="1:8">
      <c r="A20812" s="65"/>
      <c r="B20812" s="65"/>
      <c r="C20812" s="65"/>
      <c r="D20812" s="65"/>
      <c r="E20812" s="65"/>
      <c r="F20812" s="65"/>
      <c r="G20812" s="65"/>
      <c r="H20812" s="113"/>
    </row>
    <row r="20813" spans="1:8">
      <c r="A20813" s="65"/>
      <c r="B20813" s="65"/>
      <c r="C20813" s="65"/>
      <c r="D20813" s="65"/>
      <c r="E20813" s="65"/>
      <c r="F20813" s="65"/>
      <c r="G20813" s="65"/>
      <c r="H20813" s="113"/>
    </row>
    <row r="20814" spans="1:8">
      <c r="A20814" s="65"/>
      <c r="B20814" s="65"/>
      <c r="C20814" s="65"/>
      <c r="D20814" s="65"/>
      <c r="E20814" s="65"/>
      <c r="F20814" s="65"/>
      <c r="G20814" s="65"/>
      <c r="H20814" s="113"/>
    </row>
    <row r="20815" spans="1:8">
      <c r="A20815" s="65"/>
      <c r="B20815" s="65"/>
      <c r="C20815" s="65"/>
      <c r="D20815" s="65"/>
      <c r="E20815" s="65"/>
      <c r="F20815" s="65"/>
      <c r="G20815" s="65"/>
      <c r="H20815" s="113"/>
    </row>
    <row r="20816" spans="1:8">
      <c r="A20816" s="65"/>
      <c r="B20816" s="65"/>
      <c r="C20816" s="65"/>
      <c r="D20816" s="65"/>
      <c r="E20816" s="65"/>
      <c r="F20816" s="65"/>
      <c r="G20816" s="65"/>
      <c r="H20816" s="113"/>
    </row>
    <row r="20817" spans="1:8">
      <c r="A20817" s="65"/>
      <c r="B20817" s="65"/>
      <c r="C20817" s="65"/>
      <c r="D20817" s="65"/>
      <c r="E20817" s="65"/>
      <c r="F20817" s="65"/>
      <c r="G20817" s="65"/>
      <c r="H20817" s="113"/>
    </row>
    <row r="20818" spans="1:8">
      <c r="A20818" s="65"/>
      <c r="B20818" s="65"/>
      <c r="C20818" s="65"/>
      <c r="D20818" s="65"/>
      <c r="E20818" s="65"/>
      <c r="F20818" s="65"/>
      <c r="G20818" s="65"/>
      <c r="H20818" s="113"/>
    </row>
    <row r="20819" spans="1:8">
      <c r="A20819" s="65"/>
      <c r="B20819" s="65"/>
      <c r="C20819" s="65"/>
      <c r="D20819" s="65"/>
      <c r="E20819" s="65"/>
      <c r="F20819" s="65"/>
      <c r="G20819" s="65"/>
      <c r="H20819" s="113"/>
    </row>
    <row r="20820" spans="1:8">
      <c r="A20820" s="65"/>
      <c r="B20820" s="65"/>
      <c r="C20820" s="65"/>
      <c r="D20820" s="65"/>
      <c r="E20820" s="65"/>
      <c r="F20820" s="65"/>
      <c r="G20820" s="65"/>
      <c r="H20820" s="113"/>
    </row>
    <row r="20821" spans="1:8">
      <c r="A20821" s="65"/>
      <c r="B20821" s="65"/>
      <c r="C20821" s="65"/>
      <c r="D20821" s="65"/>
      <c r="E20821" s="65"/>
      <c r="F20821" s="65"/>
      <c r="G20821" s="65"/>
      <c r="H20821" s="113"/>
    </row>
    <row r="20822" spans="1:8">
      <c r="A20822" s="65"/>
      <c r="B20822" s="65"/>
      <c r="C20822" s="65"/>
      <c r="D20822" s="65"/>
      <c r="E20822" s="65"/>
      <c r="F20822" s="65"/>
      <c r="G20822" s="65"/>
      <c r="H20822" s="113"/>
    </row>
    <row r="20823" spans="1:8">
      <c r="A20823" s="65"/>
      <c r="B20823" s="65"/>
      <c r="C20823" s="65"/>
      <c r="D20823" s="65"/>
      <c r="E20823" s="65"/>
      <c r="F20823" s="65"/>
      <c r="G20823" s="65"/>
      <c r="H20823" s="113"/>
    </row>
    <row r="20824" spans="1:8">
      <c r="A20824" s="65"/>
      <c r="B20824" s="65"/>
      <c r="C20824" s="65"/>
      <c r="D20824" s="65"/>
      <c r="E20824" s="65"/>
      <c r="F20824" s="65"/>
      <c r="G20824" s="65"/>
      <c r="H20824" s="113"/>
    </row>
    <row r="20825" spans="1:8">
      <c r="A20825" s="65"/>
      <c r="B20825" s="65"/>
      <c r="C20825" s="65"/>
      <c r="D20825" s="65"/>
      <c r="E20825" s="65"/>
      <c r="F20825" s="65"/>
      <c r="G20825" s="65"/>
      <c r="H20825" s="113"/>
    </row>
    <row r="20826" spans="1:8">
      <c r="A20826" s="65"/>
      <c r="B20826" s="65"/>
      <c r="C20826" s="65"/>
      <c r="D20826" s="65"/>
      <c r="E20826" s="65"/>
      <c r="F20826" s="65"/>
      <c r="G20826" s="65"/>
      <c r="H20826" s="113"/>
    </row>
    <row r="20827" spans="1:8">
      <c r="A20827" s="65"/>
      <c r="B20827" s="65"/>
      <c r="C20827" s="65"/>
      <c r="D20827" s="65"/>
      <c r="E20827" s="65"/>
      <c r="F20827" s="65"/>
      <c r="G20827" s="65"/>
      <c r="H20827" s="113"/>
    </row>
    <row r="20828" spans="1:8">
      <c r="A20828" s="65"/>
      <c r="B20828" s="65"/>
      <c r="C20828" s="65"/>
      <c r="D20828" s="65"/>
      <c r="E20828" s="65"/>
      <c r="F20828" s="65"/>
      <c r="G20828" s="65"/>
      <c r="H20828" s="113"/>
    </row>
    <row r="20829" spans="1:8">
      <c r="A20829" s="65"/>
      <c r="B20829" s="65"/>
      <c r="C20829" s="65"/>
      <c r="D20829" s="65"/>
      <c r="E20829" s="65"/>
      <c r="F20829" s="65"/>
      <c r="G20829" s="65"/>
      <c r="H20829" s="113"/>
    </row>
    <row r="20830" spans="1:8">
      <c r="A20830" s="65"/>
      <c r="B20830" s="65"/>
      <c r="C20830" s="65"/>
      <c r="D20830" s="65"/>
      <c r="E20830" s="65"/>
      <c r="F20830" s="65"/>
      <c r="G20830" s="65"/>
      <c r="H20830" s="113"/>
    </row>
    <row r="20831" spans="1:8">
      <c r="A20831" s="65"/>
      <c r="B20831" s="65"/>
      <c r="C20831" s="65"/>
      <c r="D20831" s="65"/>
      <c r="E20831" s="65"/>
      <c r="F20831" s="65"/>
      <c r="G20831" s="65"/>
      <c r="H20831" s="113"/>
    </row>
    <row r="20832" spans="1:8">
      <c r="A20832" s="65"/>
      <c r="B20832" s="65"/>
      <c r="C20832" s="65"/>
      <c r="D20832" s="65"/>
      <c r="E20832" s="65"/>
      <c r="F20832" s="65"/>
      <c r="G20832" s="65"/>
      <c r="H20832" s="113"/>
    </row>
    <row r="20833" spans="1:8">
      <c r="A20833" s="65"/>
      <c r="B20833" s="65"/>
      <c r="C20833" s="65"/>
      <c r="D20833" s="65"/>
      <c r="E20833" s="65"/>
      <c r="F20833" s="65"/>
      <c r="G20833" s="65"/>
      <c r="H20833" s="113"/>
    </row>
    <row r="20834" spans="1:8">
      <c r="A20834" s="65"/>
      <c r="B20834" s="65"/>
      <c r="C20834" s="65"/>
      <c r="D20834" s="65"/>
      <c r="E20834" s="65"/>
      <c r="F20834" s="65"/>
      <c r="G20834" s="65"/>
      <c r="H20834" s="113"/>
    </row>
    <row r="20835" spans="1:8">
      <c r="A20835" s="65"/>
      <c r="B20835" s="65"/>
      <c r="C20835" s="65"/>
      <c r="D20835" s="65"/>
      <c r="E20835" s="65"/>
      <c r="F20835" s="65"/>
      <c r="G20835" s="65"/>
      <c r="H20835" s="113"/>
    </row>
    <row r="20836" spans="1:8">
      <c r="A20836" s="65"/>
      <c r="B20836" s="65"/>
      <c r="C20836" s="65"/>
      <c r="D20836" s="65"/>
      <c r="E20836" s="65"/>
      <c r="F20836" s="65"/>
      <c r="G20836" s="65"/>
      <c r="H20836" s="113"/>
    </row>
    <row r="20837" spans="1:8">
      <c r="A20837" s="65"/>
      <c r="B20837" s="65"/>
      <c r="C20837" s="65"/>
      <c r="D20837" s="65"/>
      <c r="E20837" s="65"/>
      <c r="F20837" s="65"/>
      <c r="G20837" s="65"/>
      <c r="H20837" s="113"/>
    </row>
    <row r="20838" spans="1:8">
      <c r="A20838" s="65"/>
      <c r="B20838" s="65"/>
      <c r="C20838" s="65"/>
      <c r="D20838" s="65"/>
      <c r="E20838" s="65"/>
      <c r="F20838" s="65"/>
      <c r="G20838" s="65"/>
      <c r="H20838" s="113"/>
    </row>
    <row r="20839" spans="1:8">
      <c r="A20839" s="65"/>
      <c r="B20839" s="65"/>
      <c r="C20839" s="65"/>
      <c r="D20839" s="65"/>
      <c r="E20839" s="65"/>
      <c r="F20839" s="65"/>
      <c r="G20839" s="65"/>
      <c r="H20839" s="113"/>
    </row>
    <row r="20840" spans="1:8">
      <c r="A20840" s="65"/>
      <c r="B20840" s="65"/>
      <c r="C20840" s="65"/>
      <c r="D20840" s="65"/>
      <c r="E20840" s="65"/>
      <c r="F20840" s="65"/>
      <c r="G20840" s="65"/>
      <c r="H20840" s="113"/>
    </row>
    <row r="20841" spans="1:8">
      <c r="A20841" s="65"/>
      <c r="B20841" s="65"/>
      <c r="C20841" s="65"/>
      <c r="D20841" s="65"/>
      <c r="E20841" s="65"/>
      <c r="F20841" s="65"/>
      <c r="G20841" s="65"/>
      <c r="H20841" s="113"/>
    </row>
    <row r="20842" spans="1:8">
      <c r="A20842" s="65"/>
      <c r="B20842" s="65"/>
      <c r="C20842" s="65"/>
      <c r="D20842" s="65"/>
      <c r="E20842" s="65"/>
      <c r="F20842" s="65"/>
      <c r="G20842" s="65"/>
      <c r="H20842" s="113"/>
    </row>
    <row r="20843" spans="1:8">
      <c r="A20843" s="65"/>
      <c r="B20843" s="65"/>
      <c r="C20843" s="65"/>
      <c r="D20843" s="65"/>
      <c r="E20843" s="65"/>
      <c r="F20843" s="65"/>
      <c r="G20843" s="65"/>
      <c r="H20843" s="113"/>
    </row>
    <row r="20844" spans="1:8">
      <c r="A20844" s="65"/>
      <c r="B20844" s="65"/>
      <c r="C20844" s="65"/>
      <c r="D20844" s="65"/>
      <c r="E20844" s="65"/>
      <c r="F20844" s="65"/>
      <c r="G20844" s="65"/>
      <c r="H20844" s="113"/>
    </row>
    <row r="20845" spans="1:8">
      <c r="A20845" s="65"/>
      <c r="B20845" s="65"/>
      <c r="C20845" s="65"/>
      <c r="D20845" s="65"/>
      <c r="E20845" s="65"/>
      <c r="F20845" s="65"/>
      <c r="G20845" s="65"/>
      <c r="H20845" s="113"/>
    </row>
    <row r="20846" spans="1:8">
      <c r="A20846" s="65"/>
      <c r="B20846" s="65"/>
      <c r="C20846" s="65"/>
      <c r="D20846" s="65"/>
      <c r="E20846" s="65"/>
      <c r="F20846" s="65"/>
      <c r="G20846" s="65"/>
      <c r="H20846" s="113"/>
    </row>
    <row r="20847" spans="1:8">
      <c r="A20847" s="65"/>
      <c r="B20847" s="65"/>
      <c r="C20847" s="65"/>
      <c r="D20847" s="65"/>
      <c r="E20847" s="65"/>
      <c r="F20847" s="65"/>
      <c r="G20847" s="65"/>
      <c r="H20847" s="113"/>
    </row>
    <row r="20848" spans="1:8">
      <c r="A20848" s="65"/>
      <c r="B20848" s="65"/>
      <c r="C20848" s="65"/>
      <c r="D20848" s="65"/>
      <c r="E20848" s="65"/>
      <c r="F20848" s="65"/>
      <c r="G20848" s="65"/>
      <c r="H20848" s="113"/>
    </row>
    <row r="20849" spans="1:8">
      <c r="A20849" s="65"/>
      <c r="B20849" s="65"/>
      <c r="C20849" s="65"/>
      <c r="D20849" s="65"/>
      <c r="E20849" s="65"/>
      <c r="F20849" s="65"/>
      <c r="G20849" s="65"/>
      <c r="H20849" s="113"/>
    </row>
    <row r="20850" spans="1:8">
      <c r="A20850" s="65"/>
      <c r="B20850" s="65"/>
      <c r="C20850" s="65"/>
      <c r="D20850" s="65"/>
      <c r="E20850" s="65"/>
      <c r="F20850" s="65"/>
      <c r="G20850" s="65"/>
      <c r="H20850" s="113"/>
    </row>
    <row r="20851" spans="1:8">
      <c r="A20851" s="65"/>
      <c r="B20851" s="65"/>
      <c r="C20851" s="65"/>
      <c r="D20851" s="65"/>
      <c r="E20851" s="65"/>
      <c r="F20851" s="65"/>
      <c r="G20851" s="65"/>
      <c r="H20851" s="113"/>
    </row>
    <row r="20852" spans="1:8">
      <c r="A20852" s="65"/>
      <c r="B20852" s="65"/>
      <c r="C20852" s="65"/>
      <c r="D20852" s="65"/>
      <c r="E20852" s="65"/>
      <c r="F20852" s="65"/>
      <c r="G20852" s="65"/>
      <c r="H20852" s="113"/>
    </row>
    <row r="20853" spans="1:8">
      <c r="A20853" s="65"/>
      <c r="B20853" s="65"/>
      <c r="C20853" s="65"/>
      <c r="D20853" s="65"/>
      <c r="E20853" s="65"/>
      <c r="F20853" s="65"/>
      <c r="G20853" s="65"/>
      <c r="H20853" s="113"/>
    </row>
    <row r="20854" spans="1:8">
      <c r="A20854" s="65"/>
      <c r="B20854" s="65"/>
      <c r="C20854" s="65"/>
      <c r="D20854" s="65"/>
      <c r="E20854" s="65"/>
      <c r="F20854" s="65"/>
      <c r="G20854" s="65"/>
      <c r="H20854" s="113"/>
    </row>
    <row r="20855" spans="1:8">
      <c r="A20855" s="65"/>
      <c r="B20855" s="65"/>
      <c r="C20855" s="65"/>
      <c r="D20855" s="65"/>
      <c r="E20855" s="65"/>
      <c r="F20855" s="65"/>
      <c r="G20855" s="65"/>
      <c r="H20855" s="113"/>
    </row>
    <row r="20856" spans="1:8">
      <c r="A20856" s="65"/>
      <c r="B20856" s="65"/>
      <c r="C20856" s="65"/>
      <c r="D20856" s="65"/>
      <c r="E20856" s="65"/>
      <c r="F20856" s="65"/>
      <c r="G20856" s="65"/>
      <c r="H20856" s="113"/>
    </row>
    <row r="20857" spans="1:8">
      <c r="A20857" s="65"/>
      <c r="B20857" s="65"/>
      <c r="C20857" s="65"/>
      <c r="D20857" s="65"/>
      <c r="E20857" s="65"/>
      <c r="F20857" s="65"/>
      <c r="G20857" s="65"/>
      <c r="H20857" s="113"/>
    </row>
    <row r="20858" spans="1:8">
      <c r="A20858" s="65"/>
      <c r="B20858" s="65"/>
      <c r="C20858" s="65"/>
      <c r="D20858" s="65"/>
      <c r="E20858" s="65"/>
      <c r="F20858" s="65"/>
      <c r="G20858" s="65"/>
      <c r="H20858" s="113"/>
    </row>
    <row r="20859" spans="1:8">
      <c r="A20859" s="65"/>
      <c r="B20859" s="65"/>
      <c r="C20859" s="65"/>
      <c r="D20859" s="65"/>
      <c r="E20859" s="65"/>
      <c r="F20859" s="65"/>
      <c r="G20859" s="65"/>
      <c r="H20859" s="113"/>
    </row>
    <row r="20860" spans="1:8">
      <c r="A20860" s="65"/>
      <c r="B20860" s="65"/>
      <c r="C20860" s="65"/>
      <c r="D20860" s="65"/>
      <c r="E20860" s="65"/>
      <c r="F20860" s="65"/>
      <c r="G20860" s="65"/>
      <c r="H20860" s="113"/>
    </row>
    <row r="20861" spans="1:8">
      <c r="A20861" s="65"/>
      <c r="B20861" s="65"/>
      <c r="C20861" s="65"/>
      <c r="D20861" s="65"/>
      <c r="E20861" s="65"/>
      <c r="F20861" s="65"/>
      <c r="G20861" s="65"/>
      <c r="H20861" s="113"/>
    </row>
    <row r="20862" spans="1:8">
      <c r="A20862" s="65"/>
      <c r="B20862" s="65"/>
      <c r="C20862" s="65"/>
      <c r="D20862" s="65"/>
      <c r="E20862" s="65"/>
      <c r="F20862" s="65"/>
      <c r="G20862" s="65"/>
      <c r="H20862" s="113"/>
    </row>
    <row r="20863" spans="1:8">
      <c r="A20863" s="65"/>
      <c r="B20863" s="65"/>
      <c r="C20863" s="65"/>
      <c r="D20863" s="65"/>
      <c r="E20863" s="65"/>
      <c r="F20863" s="65"/>
      <c r="G20863" s="65"/>
      <c r="H20863" s="113"/>
    </row>
    <row r="20864" spans="1:8">
      <c r="A20864" s="65"/>
      <c r="B20864" s="65"/>
      <c r="C20864" s="65"/>
      <c r="D20864" s="65"/>
      <c r="E20864" s="65"/>
      <c r="F20864" s="65"/>
      <c r="G20864" s="65"/>
      <c r="H20864" s="113"/>
    </row>
    <row r="20865" spans="1:8">
      <c r="A20865" s="65"/>
      <c r="B20865" s="65"/>
      <c r="C20865" s="65"/>
      <c r="D20865" s="65"/>
      <c r="E20865" s="65"/>
      <c r="F20865" s="65"/>
      <c r="G20865" s="65"/>
      <c r="H20865" s="113"/>
    </row>
    <row r="20866" spans="1:8">
      <c r="A20866" s="65"/>
      <c r="B20866" s="65"/>
      <c r="C20866" s="65"/>
      <c r="D20866" s="65"/>
      <c r="E20866" s="65"/>
      <c r="F20866" s="65"/>
      <c r="G20866" s="65"/>
      <c r="H20866" s="113"/>
    </row>
    <row r="20867" spans="1:8">
      <c r="A20867" s="65"/>
      <c r="B20867" s="65"/>
      <c r="C20867" s="65"/>
      <c r="D20867" s="65"/>
      <c r="E20867" s="65"/>
      <c r="F20867" s="65"/>
      <c r="G20867" s="65"/>
      <c r="H20867" s="113"/>
    </row>
    <row r="20868" spans="1:8">
      <c r="A20868" s="65"/>
      <c r="B20868" s="65"/>
      <c r="C20868" s="65"/>
      <c r="D20868" s="65"/>
      <c r="E20868" s="65"/>
      <c r="F20868" s="65"/>
      <c r="G20868" s="65"/>
      <c r="H20868" s="113"/>
    </row>
    <row r="20869" spans="1:8">
      <c r="A20869" s="65"/>
      <c r="B20869" s="65"/>
      <c r="C20869" s="65"/>
      <c r="D20869" s="65"/>
      <c r="E20869" s="65"/>
      <c r="F20869" s="65"/>
      <c r="G20869" s="65"/>
      <c r="H20869" s="113"/>
    </row>
    <row r="20870" spans="1:8">
      <c r="A20870" s="65"/>
      <c r="B20870" s="65"/>
      <c r="C20870" s="65"/>
      <c r="D20870" s="65"/>
      <c r="E20870" s="65"/>
      <c r="F20870" s="65"/>
      <c r="G20870" s="65"/>
      <c r="H20870" s="113"/>
    </row>
    <row r="20871" spans="1:8">
      <c r="A20871" s="65"/>
      <c r="B20871" s="65"/>
      <c r="C20871" s="65"/>
      <c r="D20871" s="65"/>
      <c r="E20871" s="65"/>
      <c r="F20871" s="65"/>
      <c r="G20871" s="65"/>
      <c r="H20871" s="113"/>
    </row>
    <row r="20872" spans="1:8">
      <c r="A20872" s="65"/>
      <c r="B20872" s="65"/>
      <c r="C20872" s="65"/>
      <c r="D20872" s="65"/>
      <c r="E20872" s="65"/>
      <c r="F20872" s="65"/>
      <c r="G20872" s="65"/>
      <c r="H20872" s="113"/>
    </row>
    <row r="20873" spans="1:8">
      <c r="A20873" s="65"/>
      <c r="B20873" s="65"/>
      <c r="C20873" s="65"/>
      <c r="D20873" s="65"/>
      <c r="E20873" s="65"/>
      <c r="F20873" s="65"/>
      <c r="G20873" s="65"/>
      <c r="H20873" s="113"/>
    </row>
    <row r="20874" spans="1:8">
      <c r="A20874" s="65"/>
      <c r="B20874" s="65"/>
      <c r="C20874" s="65"/>
      <c r="D20874" s="65"/>
      <c r="E20874" s="65"/>
      <c r="F20874" s="65"/>
      <c r="G20874" s="65"/>
      <c r="H20874" s="113"/>
    </row>
    <row r="20875" spans="1:8">
      <c r="A20875" s="65"/>
      <c r="B20875" s="65"/>
      <c r="C20875" s="65"/>
      <c r="D20875" s="65"/>
      <c r="E20875" s="65"/>
      <c r="F20875" s="65"/>
      <c r="G20875" s="65"/>
      <c r="H20875" s="113"/>
    </row>
    <row r="20876" spans="1:8">
      <c r="A20876" s="65"/>
      <c r="B20876" s="65"/>
      <c r="C20876" s="65"/>
      <c r="D20876" s="65"/>
      <c r="E20876" s="65"/>
      <c r="F20876" s="65"/>
      <c r="G20876" s="65"/>
      <c r="H20876" s="113"/>
    </row>
    <row r="20877" spans="1:8">
      <c r="A20877" s="65"/>
      <c r="B20877" s="65"/>
      <c r="C20877" s="65"/>
      <c r="D20877" s="65"/>
      <c r="E20877" s="65"/>
      <c r="F20877" s="65"/>
      <c r="G20877" s="65"/>
      <c r="H20877" s="113"/>
    </row>
    <row r="20878" spans="1:8">
      <c r="A20878" s="65"/>
      <c r="B20878" s="65"/>
      <c r="C20878" s="65"/>
      <c r="D20878" s="65"/>
      <c r="E20878" s="65"/>
      <c r="F20878" s="65"/>
      <c r="G20878" s="65"/>
      <c r="H20878" s="113"/>
    </row>
    <row r="20879" spans="1:8">
      <c r="A20879" s="65"/>
      <c r="B20879" s="65"/>
      <c r="C20879" s="65"/>
      <c r="D20879" s="65"/>
      <c r="E20879" s="65"/>
      <c r="F20879" s="65"/>
      <c r="G20879" s="65"/>
      <c r="H20879" s="113"/>
    </row>
    <row r="20880" spans="1:8">
      <c r="A20880" s="65"/>
      <c r="B20880" s="65"/>
      <c r="C20880" s="65"/>
      <c r="D20880" s="65"/>
      <c r="E20880" s="65"/>
      <c r="F20880" s="65"/>
      <c r="G20880" s="65"/>
      <c r="H20880" s="113"/>
    </row>
    <row r="20881" spans="1:8">
      <c r="A20881" s="65"/>
      <c r="B20881" s="65"/>
      <c r="C20881" s="65"/>
      <c r="D20881" s="65"/>
      <c r="E20881" s="65"/>
      <c r="F20881" s="65"/>
      <c r="G20881" s="65"/>
      <c r="H20881" s="113"/>
    </row>
    <row r="20882" spans="1:8">
      <c r="A20882" s="65"/>
      <c r="B20882" s="65"/>
      <c r="C20882" s="65"/>
      <c r="D20882" s="65"/>
      <c r="E20882" s="65"/>
      <c r="F20882" s="65"/>
      <c r="G20882" s="65"/>
      <c r="H20882" s="113"/>
    </row>
    <row r="20883" spans="1:8">
      <c r="A20883" s="65"/>
      <c r="B20883" s="65"/>
      <c r="C20883" s="65"/>
      <c r="D20883" s="65"/>
      <c r="E20883" s="65"/>
      <c r="F20883" s="65"/>
      <c r="G20883" s="65"/>
      <c r="H20883" s="113"/>
    </row>
    <row r="20884" spans="1:8">
      <c r="A20884" s="65"/>
      <c r="B20884" s="65"/>
      <c r="C20884" s="65"/>
      <c r="D20884" s="65"/>
      <c r="E20884" s="65"/>
      <c r="F20884" s="65"/>
      <c r="G20884" s="65"/>
      <c r="H20884" s="113"/>
    </row>
    <row r="20885" spans="1:8">
      <c r="A20885" s="65"/>
      <c r="B20885" s="65"/>
      <c r="C20885" s="65"/>
      <c r="D20885" s="65"/>
      <c r="E20885" s="65"/>
      <c r="F20885" s="65"/>
      <c r="G20885" s="65"/>
      <c r="H20885" s="113"/>
    </row>
    <row r="20886" spans="1:8">
      <c r="A20886" s="65"/>
      <c r="B20886" s="65"/>
      <c r="C20886" s="65"/>
      <c r="D20886" s="65"/>
      <c r="E20886" s="65"/>
      <c r="F20886" s="65"/>
      <c r="G20886" s="65"/>
      <c r="H20886" s="113"/>
    </row>
    <row r="20887" spans="1:8">
      <c r="A20887" s="65"/>
      <c r="B20887" s="65"/>
      <c r="C20887" s="65"/>
      <c r="D20887" s="65"/>
      <c r="E20887" s="65"/>
      <c r="F20887" s="65"/>
      <c r="G20887" s="65"/>
      <c r="H20887" s="113"/>
    </row>
    <row r="20888" spans="1:8">
      <c r="A20888" s="65"/>
      <c r="B20888" s="65"/>
      <c r="C20888" s="65"/>
      <c r="D20888" s="65"/>
      <c r="E20888" s="65"/>
      <c r="F20888" s="65"/>
      <c r="G20888" s="65"/>
      <c r="H20888" s="113"/>
    </row>
    <row r="20889" spans="1:8">
      <c r="A20889" s="65"/>
      <c r="B20889" s="65"/>
      <c r="C20889" s="65"/>
      <c r="D20889" s="65"/>
      <c r="E20889" s="65"/>
      <c r="F20889" s="65"/>
      <c r="G20889" s="65"/>
      <c r="H20889" s="113"/>
    </row>
    <row r="20890" spans="1:8">
      <c r="A20890" s="65"/>
      <c r="B20890" s="65"/>
      <c r="C20890" s="65"/>
      <c r="D20890" s="65"/>
      <c r="E20890" s="65"/>
      <c r="F20890" s="65"/>
      <c r="G20890" s="65"/>
      <c r="H20890" s="113"/>
    </row>
    <row r="20891" spans="1:8">
      <c r="A20891" s="65"/>
      <c r="B20891" s="65"/>
      <c r="C20891" s="65"/>
      <c r="D20891" s="65"/>
      <c r="E20891" s="65"/>
      <c r="F20891" s="65"/>
      <c r="G20891" s="65"/>
      <c r="H20891" s="113"/>
    </row>
    <row r="20892" spans="1:8">
      <c r="A20892" s="65"/>
      <c r="B20892" s="65"/>
      <c r="C20892" s="65"/>
      <c r="D20892" s="65"/>
      <c r="E20892" s="65"/>
      <c r="F20892" s="65"/>
      <c r="G20892" s="65"/>
      <c r="H20892" s="113"/>
    </row>
    <row r="20893" spans="1:8">
      <c r="A20893" s="65"/>
      <c r="B20893" s="65"/>
      <c r="C20893" s="65"/>
      <c r="D20893" s="65"/>
      <c r="E20893" s="65"/>
      <c r="F20893" s="65"/>
      <c r="G20893" s="65"/>
      <c r="H20893" s="113"/>
    </row>
    <row r="20894" spans="1:8">
      <c r="A20894" s="65"/>
      <c r="B20894" s="65"/>
      <c r="C20894" s="65"/>
      <c r="D20894" s="65"/>
      <c r="E20894" s="65"/>
      <c r="F20894" s="65"/>
      <c r="G20894" s="65"/>
      <c r="H20894" s="113"/>
    </row>
    <row r="20895" spans="1:8">
      <c r="A20895" s="65"/>
      <c r="B20895" s="65"/>
      <c r="C20895" s="65"/>
      <c r="D20895" s="65"/>
      <c r="E20895" s="65"/>
      <c r="F20895" s="65"/>
      <c r="G20895" s="65"/>
      <c r="H20895" s="113"/>
    </row>
    <row r="20896" spans="1:8">
      <c r="A20896" s="65"/>
      <c r="B20896" s="65"/>
      <c r="C20896" s="65"/>
      <c r="D20896" s="65"/>
      <c r="E20896" s="65"/>
      <c r="F20896" s="65"/>
      <c r="G20896" s="65"/>
      <c r="H20896" s="113"/>
    </row>
    <row r="20897" spans="1:8">
      <c r="A20897" s="65"/>
      <c r="B20897" s="65"/>
      <c r="C20897" s="65"/>
      <c r="D20897" s="65"/>
      <c r="E20897" s="65"/>
      <c r="F20897" s="65"/>
      <c r="G20897" s="65"/>
      <c r="H20897" s="113"/>
    </row>
    <row r="20898" spans="1:8">
      <c r="A20898" s="65"/>
      <c r="B20898" s="65"/>
      <c r="C20898" s="65"/>
      <c r="D20898" s="65"/>
      <c r="E20898" s="65"/>
      <c r="F20898" s="65"/>
      <c r="G20898" s="65"/>
      <c r="H20898" s="113"/>
    </row>
    <row r="20899" spans="1:8">
      <c r="A20899" s="65"/>
      <c r="B20899" s="65"/>
      <c r="C20899" s="65"/>
      <c r="D20899" s="65"/>
      <c r="E20899" s="65"/>
      <c r="F20899" s="65"/>
      <c r="G20899" s="65"/>
      <c r="H20899" s="113"/>
    </row>
    <row r="20900" spans="1:8">
      <c r="A20900" s="65"/>
      <c r="B20900" s="65"/>
      <c r="C20900" s="65"/>
      <c r="D20900" s="65"/>
      <c r="E20900" s="65"/>
      <c r="F20900" s="65"/>
      <c r="G20900" s="65"/>
      <c r="H20900" s="113"/>
    </row>
    <row r="20901" spans="1:8">
      <c r="A20901" s="65"/>
      <c r="B20901" s="65"/>
      <c r="C20901" s="65"/>
      <c r="D20901" s="65"/>
      <c r="E20901" s="65"/>
      <c r="F20901" s="65"/>
      <c r="G20901" s="65"/>
      <c r="H20901" s="113"/>
    </row>
    <row r="20902" spans="1:8">
      <c r="A20902" s="65"/>
      <c r="B20902" s="65"/>
      <c r="C20902" s="65"/>
      <c r="D20902" s="65"/>
      <c r="E20902" s="65"/>
      <c r="F20902" s="65"/>
      <c r="G20902" s="65"/>
      <c r="H20902" s="113"/>
    </row>
    <row r="20903" spans="1:8">
      <c r="A20903" s="65"/>
      <c r="B20903" s="65"/>
      <c r="C20903" s="65"/>
      <c r="D20903" s="65"/>
      <c r="E20903" s="65"/>
      <c r="F20903" s="65"/>
      <c r="G20903" s="65"/>
      <c r="H20903" s="113"/>
    </row>
    <row r="20904" spans="1:8">
      <c r="A20904" s="65"/>
      <c r="B20904" s="65"/>
      <c r="C20904" s="65"/>
      <c r="D20904" s="65"/>
      <c r="E20904" s="65"/>
      <c r="F20904" s="65"/>
      <c r="G20904" s="65"/>
      <c r="H20904" s="113"/>
    </row>
    <row r="20905" spans="1:8">
      <c r="A20905" s="65"/>
      <c r="B20905" s="65"/>
      <c r="C20905" s="65"/>
      <c r="D20905" s="65"/>
      <c r="E20905" s="65"/>
      <c r="F20905" s="65"/>
      <c r="G20905" s="65"/>
      <c r="H20905" s="113"/>
    </row>
    <row r="20906" spans="1:8">
      <c r="A20906" s="65"/>
      <c r="B20906" s="65"/>
      <c r="C20906" s="65"/>
      <c r="D20906" s="65"/>
      <c r="E20906" s="65"/>
      <c r="F20906" s="65"/>
      <c r="G20906" s="65"/>
      <c r="H20906" s="113"/>
    </row>
    <row r="20907" spans="1:8">
      <c r="A20907" s="65"/>
      <c r="B20907" s="65"/>
      <c r="C20907" s="65"/>
      <c r="D20907" s="65"/>
      <c r="E20907" s="65"/>
      <c r="F20907" s="65"/>
      <c r="G20907" s="65"/>
      <c r="H20907" s="113"/>
    </row>
    <row r="20908" spans="1:8">
      <c r="A20908" s="65"/>
      <c r="B20908" s="65"/>
      <c r="C20908" s="65"/>
      <c r="D20908" s="65"/>
      <c r="E20908" s="65"/>
      <c r="F20908" s="65"/>
      <c r="G20908" s="65"/>
      <c r="H20908" s="113"/>
    </row>
    <row r="20909" spans="1:8">
      <c r="A20909" s="65"/>
      <c r="B20909" s="65"/>
      <c r="C20909" s="65"/>
      <c r="D20909" s="65"/>
      <c r="E20909" s="65"/>
      <c r="F20909" s="65"/>
      <c r="G20909" s="65"/>
      <c r="H20909" s="113"/>
    </row>
    <row r="20910" spans="1:8">
      <c r="A20910" s="65"/>
      <c r="B20910" s="65"/>
      <c r="C20910" s="65"/>
      <c r="D20910" s="65"/>
      <c r="E20910" s="65"/>
      <c r="F20910" s="65"/>
      <c r="G20910" s="65"/>
      <c r="H20910" s="113"/>
    </row>
    <row r="20911" spans="1:8">
      <c r="A20911" s="65"/>
      <c r="B20911" s="65"/>
      <c r="C20911" s="65"/>
      <c r="D20911" s="65"/>
      <c r="E20911" s="65"/>
      <c r="F20911" s="65"/>
      <c r="G20911" s="65"/>
      <c r="H20911" s="113"/>
    </row>
    <row r="20912" spans="1:8">
      <c r="A20912" s="65"/>
      <c r="B20912" s="65"/>
      <c r="C20912" s="65"/>
      <c r="D20912" s="65"/>
      <c r="E20912" s="65"/>
      <c r="F20912" s="65"/>
      <c r="G20912" s="65"/>
      <c r="H20912" s="113"/>
    </row>
    <row r="20913" spans="1:8">
      <c r="A20913" s="65"/>
      <c r="B20913" s="65"/>
      <c r="C20913" s="65"/>
      <c r="D20913" s="65"/>
      <c r="E20913" s="65"/>
      <c r="F20913" s="65"/>
      <c r="G20913" s="65"/>
      <c r="H20913" s="113"/>
    </row>
    <row r="20914" spans="1:8">
      <c r="A20914" s="65"/>
      <c r="B20914" s="65"/>
      <c r="C20914" s="65"/>
      <c r="D20914" s="65"/>
      <c r="E20914" s="65"/>
      <c r="F20914" s="65"/>
      <c r="G20914" s="65"/>
      <c r="H20914" s="113"/>
    </row>
    <row r="20915" spans="1:8">
      <c r="A20915" s="65"/>
      <c r="B20915" s="65"/>
      <c r="C20915" s="65"/>
      <c r="D20915" s="65"/>
      <c r="E20915" s="65"/>
      <c r="F20915" s="65"/>
      <c r="G20915" s="65"/>
      <c r="H20915" s="113"/>
    </row>
    <row r="20916" spans="1:8">
      <c r="A20916" s="65"/>
      <c r="B20916" s="65"/>
      <c r="C20916" s="65"/>
      <c r="D20916" s="65"/>
      <c r="E20916" s="65"/>
      <c r="F20916" s="65"/>
      <c r="G20916" s="65"/>
      <c r="H20916" s="113"/>
    </row>
    <row r="20917" spans="1:8">
      <c r="A20917" s="65"/>
      <c r="B20917" s="65"/>
      <c r="C20917" s="65"/>
      <c r="D20917" s="65"/>
      <c r="E20917" s="65"/>
      <c r="F20917" s="65"/>
      <c r="G20917" s="65"/>
      <c r="H20917" s="113"/>
    </row>
    <row r="20918" spans="1:8">
      <c r="A20918" s="65"/>
      <c r="B20918" s="65"/>
      <c r="C20918" s="65"/>
      <c r="D20918" s="65"/>
      <c r="E20918" s="65"/>
      <c r="F20918" s="65"/>
      <c r="G20918" s="65"/>
      <c r="H20918" s="113"/>
    </row>
    <row r="20919" spans="1:8">
      <c r="A20919" s="65"/>
      <c r="B20919" s="65"/>
      <c r="C20919" s="65"/>
      <c r="D20919" s="65"/>
      <c r="E20919" s="65"/>
      <c r="F20919" s="65"/>
      <c r="G20919" s="65"/>
      <c r="H20919" s="113"/>
    </row>
    <row r="20920" spans="1:8">
      <c r="A20920" s="65"/>
      <c r="B20920" s="65"/>
      <c r="C20920" s="65"/>
      <c r="D20920" s="65"/>
      <c r="E20920" s="65"/>
      <c r="F20920" s="65"/>
      <c r="G20920" s="65"/>
      <c r="H20920" s="113"/>
    </row>
    <row r="20921" spans="1:8">
      <c r="A20921" s="65"/>
      <c r="B20921" s="65"/>
      <c r="C20921" s="65"/>
      <c r="D20921" s="65"/>
      <c r="E20921" s="65"/>
      <c r="F20921" s="65"/>
      <c r="G20921" s="65"/>
      <c r="H20921" s="113"/>
    </row>
    <row r="20922" spans="1:8">
      <c r="A20922" s="65"/>
      <c r="B20922" s="65"/>
      <c r="C20922" s="65"/>
      <c r="D20922" s="65"/>
      <c r="E20922" s="65"/>
      <c r="F20922" s="65"/>
      <c r="G20922" s="65"/>
      <c r="H20922" s="113"/>
    </row>
    <row r="20923" spans="1:8">
      <c r="A20923" s="65"/>
      <c r="B20923" s="65"/>
      <c r="C20923" s="65"/>
      <c r="D20923" s="65"/>
      <c r="E20923" s="65"/>
      <c r="F20923" s="65"/>
      <c r="G20923" s="65"/>
      <c r="H20923" s="113"/>
    </row>
    <row r="20924" spans="1:8">
      <c r="A20924" s="65"/>
      <c r="B20924" s="65"/>
      <c r="C20924" s="65"/>
      <c r="D20924" s="65"/>
      <c r="E20924" s="65"/>
      <c r="F20924" s="65"/>
      <c r="G20924" s="65"/>
      <c r="H20924" s="113"/>
    </row>
    <row r="20925" spans="1:8">
      <c r="A20925" s="65"/>
      <c r="B20925" s="65"/>
      <c r="C20925" s="65"/>
      <c r="D20925" s="65"/>
      <c r="E20925" s="65"/>
      <c r="F20925" s="65"/>
      <c r="G20925" s="65"/>
      <c r="H20925" s="113"/>
    </row>
    <row r="20926" spans="1:8">
      <c r="A20926" s="65"/>
      <c r="B20926" s="65"/>
      <c r="C20926" s="65"/>
      <c r="D20926" s="65"/>
      <c r="E20926" s="65"/>
      <c r="F20926" s="65"/>
      <c r="G20926" s="65"/>
      <c r="H20926" s="113"/>
    </row>
    <row r="20927" spans="1:8">
      <c r="A20927" s="65"/>
      <c r="B20927" s="65"/>
      <c r="C20927" s="65"/>
      <c r="D20927" s="65"/>
      <c r="E20927" s="65"/>
      <c r="F20927" s="65"/>
      <c r="G20927" s="65"/>
      <c r="H20927" s="113"/>
    </row>
    <row r="20928" spans="1:8">
      <c r="A20928" s="65"/>
      <c r="B20928" s="65"/>
      <c r="C20928" s="65"/>
      <c r="D20928" s="65"/>
      <c r="E20928" s="65"/>
      <c r="F20928" s="65"/>
      <c r="G20928" s="65"/>
      <c r="H20928" s="113"/>
    </row>
    <row r="20929" spans="1:8">
      <c r="A20929" s="65"/>
      <c r="B20929" s="65"/>
      <c r="C20929" s="65"/>
      <c r="D20929" s="65"/>
      <c r="E20929" s="65"/>
      <c r="F20929" s="65"/>
      <c r="G20929" s="65"/>
      <c r="H20929" s="113"/>
    </row>
    <row r="20930" spans="1:8">
      <c r="A20930" s="65"/>
      <c r="B20930" s="65"/>
      <c r="C20930" s="65"/>
      <c r="D20930" s="65"/>
      <c r="E20930" s="65"/>
      <c r="F20930" s="65"/>
      <c r="G20930" s="65"/>
      <c r="H20930" s="113"/>
    </row>
    <row r="20931" spans="1:8">
      <c r="A20931" s="65"/>
      <c r="B20931" s="65"/>
      <c r="C20931" s="65"/>
      <c r="D20931" s="65"/>
      <c r="E20931" s="65"/>
      <c r="F20931" s="65"/>
      <c r="G20931" s="65"/>
      <c r="H20931" s="113"/>
    </row>
    <row r="20932" spans="1:8">
      <c r="A20932" s="65"/>
      <c r="B20932" s="65"/>
      <c r="C20932" s="65"/>
      <c r="D20932" s="65"/>
      <c r="E20932" s="65"/>
      <c r="F20932" s="65"/>
      <c r="G20932" s="65"/>
      <c r="H20932" s="113"/>
    </row>
    <row r="20933" spans="1:8">
      <c r="A20933" s="65"/>
      <c r="B20933" s="65"/>
      <c r="C20933" s="65"/>
      <c r="D20933" s="65"/>
      <c r="E20933" s="65"/>
      <c r="F20933" s="65"/>
      <c r="G20933" s="65"/>
      <c r="H20933" s="113"/>
    </row>
    <row r="20934" spans="1:8">
      <c r="A20934" s="65"/>
      <c r="B20934" s="65"/>
      <c r="C20934" s="65"/>
      <c r="D20934" s="65"/>
      <c r="E20934" s="65"/>
      <c r="F20934" s="65"/>
      <c r="G20934" s="65"/>
      <c r="H20934" s="113"/>
    </row>
    <row r="20935" spans="1:8">
      <c r="A20935" s="65"/>
      <c r="B20935" s="65"/>
      <c r="C20935" s="65"/>
      <c r="D20935" s="65"/>
      <c r="E20935" s="65"/>
      <c r="F20935" s="65"/>
      <c r="G20935" s="65"/>
      <c r="H20935" s="113"/>
    </row>
    <row r="20936" spans="1:8">
      <c r="A20936" s="65"/>
      <c r="B20936" s="65"/>
      <c r="C20936" s="65"/>
      <c r="D20936" s="65"/>
      <c r="E20936" s="65"/>
      <c r="F20936" s="65"/>
      <c r="G20936" s="65"/>
      <c r="H20936" s="113"/>
    </row>
    <row r="20937" spans="1:8">
      <c r="A20937" s="65"/>
      <c r="B20937" s="65"/>
      <c r="C20937" s="65"/>
      <c r="D20937" s="65"/>
      <c r="E20937" s="65"/>
      <c r="F20937" s="65"/>
      <c r="G20937" s="65"/>
      <c r="H20937" s="113"/>
    </row>
    <row r="20938" spans="1:8">
      <c r="A20938" s="65"/>
      <c r="B20938" s="65"/>
      <c r="C20938" s="65"/>
      <c r="D20938" s="65"/>
      <c r="E20938" s="65"/>
      <c r="F20938" s="65"/>
      <c r="G20938" s="65"/>
      <c r="H20938" s="113"/>
    </row>
    <row r="20939" spans="1:8">
      <c r="A20939" s="65"/>
      <c r="B20939" s="65"/>
      <c r="C20939" s="65"/>
      <c r="D20939" s="65"/>
      <c r="E20939" s="65"/>
      <c r="F20939" s="65"/>
      <c r="G20939" s="65"/>
      <c r="H20939" s="113"/>
    </row>
    <row r="20940" spans="1:8">
      <c r="A20940" s="65"/>
      <c r="B20940" s="65"/>
      <c r="C20940" s="65"/>
      <c r="D20940" s="65"/>
      <c r="E20940" s="65"/>
      <c r="F20940" s="65"/>
      <c r="G20940" s="65"/>
      <c r="H20940" s="113"/>
    </row>
    <row r="20941" spans="1:8">
      <c r="A20941" s="65"/>
      <c r="B20941" s="65"/>
      <c r="C20941" s="65"/>
      <c r="D20941" s="65"/>
      <c r="E20941" s="65"/>
      <c r="F20941" s="65"/>
      <c r="G20941" s="65"/>
      <c r="H20941" s="113"/>
    </row>
    <row r="20942" spans="1:8">
      <c r="A20942" s="65"/>
      <c r="B20942" s="65"/>
      <c r="C20942" s="65"/>
      <c r="D20942" s="65"/>
      <c r="E20942" s="65"/>
      <c r="F20942" s="65"/>
      <c r="G20942" s="65"/>
      <c r="H20942" s="113"/>
    </row>
    <row r="20943" spans="1:8">
      <c r="A20943" s="65"/>
      <c r="B20943" s="65"/>
      <c r="C20943" s="65"/>
      <c r="D20943" s="65"/>
      <c r="E20943" s="65"/>
      <c r="F20943" s="65"/>
      <c r="G20943" s="65"/>
      <c r="H20943" s="113"/>
    </row>
    <row r="20944" spans="1:8">
      <c r="A20944" s="65"/>
      <c r="B20944" s="65"/>
      <c r="C20944" s="65"/>
      <c r="D20944" s="65"/>
      <c r="E20944" s="65"/>
      <c r="F20944" s="65"/>
      <c r="G20944" s="65"/>
      <c r="H20944" s="113"/>
    </row>
    <row r="20945" spans="1:8">
      <c r="A20945" s="65"/>
      <c r="B20945" s="65"/>
      <c r="C20945" s="65"/>
      <c r="D20945" s="65"/>
      <c r="E20945" s="65"/>
      <c r="F20945" s="65"/>
      <c r="G20945" s="65"/>
      <c r="H20945" s="113"/>
    </row>
    <row r="20946" spans="1:8">
      <c r="A20946" s="65"/>
      <c r="B20946" s="65"/>
      <c r="C20946" s="65"/>
      <c r="D20946" s="65"/>
      <c r="E20946" s="65"/>
      <c r="F20946" s="65"/>
      <c r="G20946" s="65"/>
      <c r="H20946" s="113"/>
    </row>
    <row r="20947" spans="1:8">
      <c r="A20947" s="65"/>
      <c r="B20947" s="65"/>
      <c r="C20947" s="65"/>
      <c r="D20947" s="65"/>
      <c r="E20947" s="65"/>
      <c r="F20947" s="65"/>
      <c r="G20947" s="65"/>
      <c r="H20947" s="113"/>
    </row>
    <row r="20948" spans="1:8">
      <c r="A20948" s="65"/>
      <c r="B20948" s="65"/>
      <c r="C20948" s="65"/>
      <c r="D20948" s="65"/>
      <c r="E20948" s="65"/>
      <c r="F20948" s="65"/>
      <c r="G20948" s="65"/>
      <c r="H20948" s="113"/>
    </row>
    <row r="20949" spans="1:8">
      <c r="A20949" s="65"/>
      <c r="B20949" s="65"/>
      <c r="C20949" s="65"/>
      <c r="D20949" s="65"/>
      <c r="E20949" s="65"/>
      <c r="F20949" s="65"/>
      <c r="G20949" s="65"/>
      <c r="H20949" s="113"/>
    </row>
    <row r="20950" spans="1:8">
      <c r="A20950" s="65"/>
      <c r="B20950" s="65"/>
      <c r="C20950" s="65"/>
      <c r="D20950" s="65"/>
      <c r="E20950" s="65"/>
      <c r="F20950" s="65"/>
      <c r="G20950" s="65"/>
      <c r="H20950" s="113"/>
    </row>
    <row r="20951" spans="1:8">
      <c r="A20951" s="65"/>
      <c r="B20951" s="65"/>
      <c r="C20951" s="65"/>
      <c r="D20951" s="65"/>
      <c r="E20951" s="65"/>
      <c r="F20951" s="65"/>
      <c r="G20951" s="65"/>
      <c r="H20951" s="113"/>
    </row>
    <row r="20952" spans="1:8">
      <c r="A20952" s="65"/>
      <c r="B20952" s="65"/>
      <c r="C20952" s="65"/>
      <c r="D20952" s="65"/>
      <c r="E20952" s="65"/>
      <c r="F20952" s="65"/>
      <c r="G20952" s="65"/>
      <c r="H20952" s="113"/>
    </row>
    <row r="20953" spans="1:8">
      <c r="A20953" s="65"/>
      <c r="B20953" s="65"/>
      <c r="C20953" s="65"/>
      <c r="D20953" s="65"/>
      <c r="E20953" s="65"/>
      <c r="F20953" s="65"/>
      <c r="G20953" s="65"/>
      <c r="H20953" s="113"/>
    </row>
    <row r="20954" spans="1:8">
      <c r="A20954" s="65"/>
      <c r="B20954" s="65"/>
      <c r="C20954" s="65"/>
      <c r="D20954" s="65"/>
      <c r="E20954" s="65"/>
      <c r="F20954" s="65"/>
      <c r="G20954" s="65"/>
      <c r="H20954" s="113"/>
    </row>
    <row r="20955" spans="1:8">
      <c r="A20955" s="65"/>
      <c r="B20955" s="65"/>
      <c r="C20955" s="65"/>
      <c r="D20955" s="65"/>
      <c r="E20955" s="65"/>
      <c r="F20955" s="65"/>
      <c r="G20955" s="65"/>
      <c r="H20955" s="113"/>
    </row>
    <row r="20956" spans="1:8">
      <c r="A20956" s="65"/>
      <c r="B20956" s="65"/>
      <c r="C20956" s="65"/>
      <c r="D20956" s="65"/>
      <c r="E20956" s="65"/>
      <c r="F20956" s="65"/>
      <c r="G20956" s="65"/>
      <c r="H20956" s="113"/>
    </row>
    <row r="20957" spans="1:8">
      <c r="A20957" s="65"/>
      <c r="B20957" s="65"/>
      <c r="C20957" s="65"/>
      <c r="D20957" s="65"/>
      <c r="E20957" s="65"/>
      <c r="F20957" s="65"/>
      <c r="G20957" s="65"/>
      <c r="H20957" s="113"/>
    </row>
    <row r="20958" spans="1:8">
      <c r="A20958" s="65"/>
      <c r="B20958" s="65"/>
      <c r="C20958" s="65"/>
      <c r="D20958" s="65"/>
      <c r="E20958" s="65"/>
      <c r="F20958" s="65"/>
      <c r="G20958" s="65"/>
      <c r="H20958" s="113"/>
    </row>
    <row r="20959" spans="1:8">
      <c r="A20959" s="65"/>
      <c r="B20959" s="65"/>
      <c r="C20959" s="65"/>
      <c r="D20959" s="65"/>
      <c r="E20959" s="65"/>
      <c r="F20959" s="65"/>
      <c r="G20959" s="65"/>
      <c r="H20959" s="113"/>
    </row>
    <row r="20960" spans="1:8">
      <c r="A20960" s="65"/>
      <c r="B20960" s="65"/>
      <c r="C20960" s="65"/>
      <c r="D20960" s="65"/>
      <c r="E20960" s="65"/>
      <c r="F20960" s="65"/>
      <c r="G20960" s="65"/>
      <c r="H20960" s="113"/>
    </row>
    <row r="20961" spans="1:8">
      <c r="A20961" s="65"/>
      <c r="B20961" s="65"/>
      <c r="C20961" s="65"/>
      <c r="D20961" s="65"/>
      <c r="E20961" s="65"/>
      <c r="F20961" s="65"/>
      <c r="G20961" s="65"/>
      <c r="H20961" s="113"/>
    </row>
    <row r="20962" spans="1:8">
      <c r="A20962" s="65"/>
      <c r="B20962" s="65"/>
      <c r="C20962" s="65"/>
      <c r="D20962" s="65"/>
      <c r="E20962" s="65"/>
      <c r="F20962" s="65"/>
      <c r="G20962" s="65"/>
      <c r="H20962" s="113"/>
    </row>
    <row r="20963" spans="1:8">
      <c r="A20963" s="65"/>
      <c r="B20963" s="65"/>
      <c r="C20963" s="65"/>
      <c r="D20963" s="65"/>
      <c r="E20963" s="65"/>
      <c r="F20963" s="65"/>
      <c r="G20963" s="65"/>
      <c r="H20963" s="113"/>
    </row>
    <row r="20964" spans="1:8">
      <c r="A20964" s="65"/>
      <c r="B20964" s="65"/>
      <c r="C20964" s="65"/>
      <c r="D20964" s="65"/>
      <c r="E20964" s="65"/>
      <c r="F20964" s="65"/>
      <c r="G20964" s="65"/>
      <c r="H20964" s="113"/>
    </row>
    <row r="20965" spans="1:8">
      <c r="A20965" s="65"/>
      <c r="B20965" s="65"/>
      <c r="C20965" s="65"/>
      <c r="D20965" s="65"/>
      <c r="E20965" s="65"/>
      <c r="F20965" s="65"/>
      <c r="G20965" s="65"/>
      <c r="H20965" s="113"/>
    </row>
    <row r="20966" spans="1:8">
      <c r="A20966" s="65"/>
      <c r="B20966" s="65"/>
      <c r="C20966" s="65"/>
      <c r="D20966" s="65"/>
      <c r="E20966" s="65"/>
      <c r="F20966" s="65"/>
      <c r="G20966" s="65"/>
      <c r="H20966" s="113"/>
    </row>
    <row r="20967" spans="1:8">
      <c r="A20967" s="65"/>
      <c r="B20967" s="65"/>
      <c r="C20967" s="65"/>
      <c r="D20967" s="65"/>
      <c r="E20967" s="65"/>
      <c r="F20967" s="65"/>
      <c r="G20967" s="65"/>
      <c r="H20967" s="113"/>
    </row>
    <row r="20968" spans="1:8">
      <c r="A20968" s="65"/>
      <c r="B20968" s="65"/>
      <c r="C20968" s="65"/>
      <c r="D20968" s="65"/>
      <c r="E20968" s="65"/>
      <c r="F20968" s="65"/>
      <c r="G20968" s="65"/>
      <c r="H20968" s="113"/>
    </row>
    <row r="20969" spans="1:8">
      <c r="A20969" s="65"/>
      <c r="B20969" s="65"/>
      <c r="C20969" s="65"/>
      <c r="D20969" s="65"/>
      <c r="E20969" s="65"/>
      <c r="F20969" s="65"/>
      <c r="G20969" s="65"/>
      <c r="H20969" s="113"/>
    </row>
    <row r="20970" spans="1:8">
      <c r="A20970" s="65"/>
      <c r="B20970" s="65"/>
      <c r="C20970" s="65"/>
      <c r="D20970" s="65"/>
      <c r="E20970" s="65"/>
      <c r="F20970" s="65"/>
      <c r="G20970" s="65"/>
      <c r="H20970" s="113"/>
    </row>
    <row r="20971" spans="1:8">
      <c r="A20971" s="65"/>
      <c r="B20971" s="65"/>
      <c r="C20971" s="65"/>
      <c r="D20971" s="65"/>
      <c r="E20971" s="65"/>
      <c r="F20971" s="65"/>
      <c r="G20971" s="65"/>
      <c r="H20971" s="113"/>
    </row>
    <row r="20972" spans="1:8">
      <c r="A20972" s="65"/>
      <c r="B20972" s="65"/>
      <c r="C20972" s="65"/>
      <c r="D20972" s="65"/>
      <c r="E20972" s="65"/>
      <c r="F20972" s="65"/>
      <c r="G20972" s="65"/>
      <c r="H20972" s="113"/>
    </row>
    <row r="20973" spans="1:8">
      <c r="A20973" s="65"/>
      <c r="B20973" s="65"/>
      <c r="C20973" s="65"/>
      <c r="D20973" s="65"/>
      <c r="E20973" s="65"/>
      <c r="F20973" s="65"/>
      <c r="G20973" s="65"/>
      <c r="H20973" s="113"/>
    </row>
    <row r="20974" spans="1:8">
      <c r="A20974" s="65"/>
      <c r="B20974" s="65"/>
      <c r="C20974" s="65"/>
      <c r="D20974" s="65"/>
      <c r="E20974" s="65"/>
      <c r="F20974" s="65"/>
      <c r="G20974" s="65"/>
      <c r="H20974" s="113"/>
    </row>
    <row r="20975" spans="1:8">
      <c r="A20975" s="65"/>
      <c r="B20975" s="65"/>
      <c r="C20975" s="65"/>
      <c r="D20975" s="65"/>
      <c r="E20975" s="65"/>
      <c r="F20975" s="65"/>
      <c r="G20975" s="65"/>
      <c r="H20975" s="113"/>
    </row>
    <row r="20976" spans="1:8">
      <c r="A20976" s="65"/>
      <c r="B20976" s="65"/>
      <c r="C20976" s="65"/>
      <c r="D20976" s="65"/>
      <c r="E20976" s="65"/>
      <c r="F20976" s="65"/>
      <c r="G20976" s="65"/>
      <c r="H20976" s="113"/>
    </row>
    <row r="20977" spans="1:8">
      <c r="A20977" s="65"/>
      <c r="B20977" s="65"/>
      <c r="C20977" s="65"/>
      <c r="D20977" s="65"/>
      <c r="E20977" s="65"/>
      <c r="F20977" s="65"/>
      <c r="G20977" s="65"/>
      <c r="H20977" s="113"/>
    </row>
    <row r="20978" spans="1:8">
      <c r="A20978" s="65"/>
      <c r="B20978" s="65"/>
      <c r="C20978" s="65"/>
      <c r="D20978" s="65"/>
      <c r="E20978" s="65"/>
      <c r="F20978" s="65"/>
      <c r="G20978" s="65"/>
      <c r="H20978" s="113"/>
    </row>
    <row r="20979" spans="1:8">
      <c r="A20979" s="65"/>
      <c r="B20979" s="65"/>
      <c r="C20979" s="65"/>
      <c r="D20979" s="65"/>
      <c r="E20979" s="65"/>
      <c r="F20979" s="65"/>
      <c r="G20979" s="65"/>
      <c r="H20979" s="113"/>
    </row>
    <row r="20980" spans="1:8">
      <c r="A20980" s="65"/>
      <c r="B20980" s="65"/>
      <c r="C20980" s="65"/>
      <c r="D20980" s="65"/>
      <c r="E20980" s="65"/>
      <c r="F20980" s="65"/>
      <c r="G20980" s="65"/>
      <c r="H20980" s="113"/>
    </row>
    <row r="20981" spans="1:8">
      <c r="A20981" s="65"/>
      <c r="B20981" s="65"/>
      <c r="C20981" s="65"/>
      <c r="D20981" s="65"/>
      <c r="E20981" s="65"/>
      <c r="F20981" s="65"/>
      <c r="G20981" s="65"/>
      <c r="H20981" s="113"/>
    </row>
    <row r="20982" spans="1:8">
      <c r="A20982" s="65"/>
      <c r="B20982" s="65"/>
      <c r="C20982" s="65"/>
      <c r="D20982" s="65"/>
      <c r="E20982" s="65"/>
      <c r="F20982" s="65"/>
      <c r="G20982" s="65"/>
      <c r="H20982" s="113"/>
    </row>
    <row r="20983" spans="1:8">
      <c r="A20983" s="65"/>
      <c r="B20983" s="65"/>
      <c r="C20983" s="65"/>
      <c r="D20983" s="65"/>
      <c r="E20983" s="65"/>
      <c r="F20983" s="65"/>
      <c r="G20983" s="65"/>
      <c r="H20983" s="113"/>
    </row>
    <row r="20984" spans="1:8">
      <c r="A20984" s="65"/>
      <c r="B20984" s="65"/>
      <c r="C20984" s="65"/>
      <c r="D20984" s="65"/>
      <c r="E20984" s="65"/>
      <c r="F20984" s="65"/>
      <c r="G20984" s="65"/>
      <c r="H20984" s="113"/>
    </row>
    <row r="20985" spans="1:8">
      <c r="A20985" s="65"/>
      <c r="B20985" s="65"/>
      <c r="C20985" s="65"/>
      <c r="D20985" s="65"/>
      <c r="E20985" s="65"/>
      <c r="F20985" s="65"/>
      <c r="G20985" s="65"/>
      <c r="H20985" s="113"/>
    </row>
    <row r="20986" spans="1:8">
      <c r="A20986" s="65"/>
      <c r="B20986" s="65"/>
      <c r="C20986" s="65"/>
      <c r="D20986" s="65"/>
      <c r="E20986" s="65"/>
      <c r="F20986" s="65"/>
      <c r="G20986" s="65"/>
      <c r="H20986" s="113"/>
    </row>
    <row r="20987" spans="1:8">
      <c r="A20987" s="65"/>
      <c r="B20987" s="65"/>
      <c r="C20987" s="65"/>
      <c r="D20987" s="65"/>
      <c r="E20987" s="65"/>
      <c r="F20987" s="65"/>
      <c r="G20987" s="65"/>
      <c r="H20987" s="113"/>
    </row>
    <row r="20988" spans="1:8">
      <c r="A20988" s="65"/>
      <c r="B20988" s="65"/>
      <c r="C20988" s="65"/>
      <c r="D20988" s="65"/>
      <c r="E20988" s="65"/>
      <c r="F20988" s="65"/>
      <c r="G20988" s="65"/>
      <c r="H20988" s="113"/>
    </row>
    <row r="20989" spans="1:8">
      <c r="A20989" s="65"/>
      <c r="B20989" s="65"/>
      <c r="C20989" s="65"/>
      <c r="D20989" s="65"/>
      <c r="E20989" s="65"/>
      <c r="F20989" s="65"/>
      <c r="G20989" s="65"/>
      <c r="H20989" s="113"/>
    </row>
    <row r="20990" spans="1:8">
      <c r="A20990" s="65"/>
      <c r="B20990" s="65"/>
      <c r="C20990" s="65"/>
      <c r="D20990" s="65"/>
      <c r="E20990" s="65"/>
      <c r="F20990" s="65"/>
      <c r="G20990" s="65"/>
      <c r="H20990" s="113"/>
    </row>
    <row r="20991" spans="1:8">
      <c r="A20991" s="65"/>
      <c r="B20991" s="65"/>
      <c r="C20991" s="65"/>
      <c r="D20991" s="65"/>
      <c r="E20991" s="65"/>
      <c r="F20991" s="65"/>
      <c r="G20991" s="65"/>
      <c r="H20991" s="113"/>
    </row>
    <row r="20992" spans="1:8">
      <c r="A20992" s="65"/>
      <c r="B20992" s="65"/>
      <c r="C20992" s="65"/>
      <c r="D20992" s="65"/>
      <c r="E20992" s="65"/>
      <c r="F20992" s="65"/>
      <c r="G20992" s="65"/>
      <c r="H20992" s="113"/>
    </row>
    <row r="20993" spans="1:8">
      <c r="A20993" s="65"/>
      <c r="B20993" s="65"/>
      <c r="C20993" s="65"/>
      <c r="D20993" s="65"/>
      <c r="E20993" s="65"/>
      <c r="F20993" s="65"/>
      <c r="G20993" s="65"/>
      <c r="H20993" s="113"/>
    </row>
    <row r="20994" spans="1:8">
      <c r="A20994" s="65"/>
      <c r="B20994" s="65"/>
      <c r="C20994" s="65"/>
      <c r="D20994" s="65"/>
      <c r="E20994" s="65"/>
      <c r="F20994" s="65"/>
      <c r="G20994" s="65"/>
      <c r="H20994" s="113"/>
    </row>
    <row r="20995" spans="1:8">
      <c r="A20995" s="65"/>
      <c r="B20995" s="65"/>
      <c r="C20995" s="65"/>
      <c r="D20995" s="65"/>
      <c r="E20995" s="65"/>
      <c r="F20995" s="65"/>
      <c r="G20995" s="65"/>
      <c r="H20995" s="113"/>
    </row>
    <row r="20996" spans="1:8">
      <c r="A20996" s="65"/>
      <c r="B20996" s="65"/>
      <c r="C20996" s="65"/>
      <c r="D20996" s="65"/>
      <c r="E20996" s="65"/>
      <c r="F20996" s="65"/>
      <c r="G20996" s="65"/>
      <c r="H20996" s="113"/>
    </row>
    <row r="20997" spans="1:8">
      <c r="A20997" s="65"/>
      <c r="B20997" s="65"/>
      <c r="C20997" s="65"/>
      <c r="D20997" s="65"/>
      <c r="E20997" s="65"/>
      <c r="F20997" s="65"/>
      <c r="G20997" s="65"/>
      <c r="H20997" s="113"/>
    </row>
    <row r="20998" spans="1:8">
      <c r="A20998" s="65"/>
      <c r="B20998" s="65"/>
      <c r="C20998" s="65"/>
      <c r="D20998" s="65"/>
      <c r="E20998" s="65"/>
      <c r="F20998" s="65"/>
      <c r="G20998" s="65"/>
      <c r="H20998" s="113"/>
    </row>
    <row r="20999" spans="1:8">
      <c r="A20999" s="65"/>
      <c r="B20999" s="65"/>
      <c r="C20999" s="65"/>
      <c r="D20999" s="65"/>
      <c r="E20999" s="65"/>
      <c r="F20999" s="65"/>
      <c r="G20999" s="65"/>
      <c r="H20999" s="113"/>
    </row>
    <row r="21000" spans="1:8">
      <c r="A21000" s="65"/>
      <c r="B21000" s="65"/>
      <c r="C21000" s="65"/>
      <c r="D21000" s="65"/>
      <c r="E21000" s="65"/>
      <c r="F21000" s="65"/>
      <c r="G21000" s="65"/>
      <c r="H21000" s="113"/>
    </row>
    <row r="21001" spans="1:8">
      <c r="A21001" s="65"/>
      <c r="B21001" s="65"/>
      <c r="C21001" s="65"/>
      <c r="D21001" s="65"/>
      <c r="E21001" s="65"/>
      <c r="F21001" s="65"/>
      <c r="G21001" s="65"/>
      <c r="H21001" s="113"/>
    </row>
    <row r="21002" spans="1:8">
      <c r="A21002" s="65"/>
      <c r="B21002" s="65"/>
      <c r="C21002" s="65"/>
      <c r="D21002" s="65"/>
      <c r="E21002" s="65"/>
      <c r="F21002" s="65"/>
      <c r="G21002" s="65"/>
      <c r="H21002" s="113"/>
    </row>
    <row r="21003" spans="1:8">
      <c r="A21003" s="65"/>
      <c r="B21003" s="65"/>
      <c r="C21003" s="65"/>
      <c r="D21003" s="65"/>
      <c r="E21003" s="65"/>
      <c r="F21003" s="65"/>
      <c r="G21003" s="65"/>
      <c r="H21003" s="113"/>
    </row>
    <row r="21004" spans="1:8">
      <c r="A21004" s="65"/>
      <c r="B21004" s="65"/>
      <c r="C21004" s="65"/>
      <c r="D21004" s="65"/>
      <c r="E21004" s="65"/>
      <c r="F21004" s="65"/>
      <c r="G21004" s="65"/>
      <c r="H21004" s="113"/>
    </row>
    <row r="21005" spans="1:8">
      <c r="A21005" s="65"/>
      <c r="B21005" s="65"/>
      <c r="C21005" s="65"/>
      <c r="D21005" s="65"/>
      <c r="E21005" s="65"/>
      <c r="F21005" s="65"/>
      <c r="G21005" s="65"/>
      <c r="H21005" s="113"/>
    </row>
    <row r="21006" spans="1:8">
      <c r="A21006" s="65"/>
      <c r="B21006" s="65"/>
      <c r="C21006" s="65"/>
      <c r="D21006" s="65"/>
      <c r="E21006" s="65"/>
      <c r="F21006" s="65"/>
      <c r="G21006" s="65"/>
      <c r="H21006" s="113"/>
    </row>
    <row r="21007" spans="1:8">
      <c r="A21007" s="65"/>
      <c r="B21007" s="65"/>
      <c r="C21007" s="65"/>
      <c r="D21007" s="65"/>
      <c r="E21007" s="65"/>
      <c r="F21007" s="65"/>
      <c r="G21007" s="65"/>
      <c r="H21007" s="113"/>
    </row>
    <row r="21008" spans="1:8">
      <c r="A21008" s="65"/>
      <c r="B21008" s="65"/>
      <c r="C21008" s="65"/>
      <c r="D21008" s="65"/>
      <c r="E21008" s="65"/>
      <c r="F21008" s="65"/>
      <c r="G21008" s="65"/>
      <c r="H21008" s="113"/>
    </row>
    <row r="21009" spans="1:8">
      <c r="A21009" s="65"/>
      <c r="B21009" s="65"/>
      <c r="C21009" s="65"/>
      <c r="D21009" s="65"/>
      <c r="E21009" s="65"/>
      <c r="F21009" s="65"/>
      <c r="G21009" s="65"/>
      <c r="H21009" s="113"/>
    </row>
    <row r="21010" spans="1:8">
      <c r="A21010" s="65"/>
      <c r="B21010" s="65"/>
      <c r="C21010" s="65"/>
      <c r="D21010" s="65"/>
      <c r="E21010" s="65"/>
      <c r="F21010" s="65"/>
      <c r="G21010" s="65"/>
      <c r="H21010" s="113"/>
    </row>
    <row r="21011" spans="1:8">
      <c r="A21011" s="65"/>
      <c r="B21011" s="65"/>
      <c r="C21011" s="65"/>
      <c r="D21011" s="65"/>
      <c r="E21011" s="65"/>
      <c r="F21011" s="65"/>
      <c r="G21011" s="65"/>
      <c r="H21011" s="113"/>
    </row>
    <row r="21012" spans="1:8">
      <c r="A21012" s="65"/>
      <c r="B21012" s="65"/>
      <c r="C21012" s="65"/>
      <c r="D21012" s="65"/>
      <c r="E21012" s="65"/>
      <c r="F21012" s="65"/>
      <c r="G21012" s="65"/>
      <c r="H21012" s="113"/>
    </row>
    <row r="21013" spans="1:8">
      <c r="A21013" s="65"/>
      <c r="B21013" s="65"/>
      <c r="C21013" s="65"/>
      <c r="D21013" s="65"/>
      <c r="E21013" s="65"/>
      <c r="F21013" s="65"/>
      <c r="G21013" s="65"/>
      <c r="H21013" s="113"/>
    </row>
    <row r="21014" spans="1:8">
      <c r="A21014" s="65"/>
      <c r="B21014" s="65"/>
      <c r="C21014" s="65"/>
      <c r="D21014" s="65"/>
      <c r="E21014" s="65"/>
      <c r="F21014" s="65"/>
      <c r="G21014" s="65"/>
      <c r="H21014" s="113"/>
    </row>
    <row r="21015" spans="1:8">
      <c r="A21015" s="65"/>
      <c r="B21015" s="65"/>
      <c r="C21015" s="65"/>
      <c r="D21015" s="65"/>
      <c r="E21015" s="65"/>
      <c r="F21015" s="65"/>
      <c r="G21015" s="65"/>
      <c r="H21015" s="113"/>
    </row>
    <row r="21016" spans="1:8">
      <c r="A21016" s="65"/>
      <c r="B21016" s="65"/>
      <c r="C21016" s="65"/>
      <c r="D21016" s="65"/>
      <c r="E21016" s="65"/>
      <c r="F21016" s="65"/>
      <c r="G21016" s="65"/>
      <c r="H21016" s="113"/>
    </row>
    <row r="21017" spans="1:8">
      <c r="A21017" s="65"/>
      <c r="B21017" s="65"/>
      <c r="C21017" s="65"/>
      <c r="D21017" s="65"/>
      <c r="E21017" s="65"/>
      <c r="F21017" s="65"/>
      <c r="G21017" s="65"/>
      <c r="H21017" s="113"/>
    </row>
    <row r="21018" spans="1:8">
      <c r="A21018" s="65"/>
      <c r="B21018" s="65"/>
      <c r="C21018" s="65"/>
      <c r="D21018" s="65"/>
      <c r="E21018" s="65"/>
      <c r="F21018" s="65"/>
      <c r="G21018" s="65"/>
      <c r="H21018" s="113"/>
    </row>
    <row r="21019" spans="1:8">
      <c r="A21019" s="65"/>
      <c r="B21019" s="65"/>
      <c r="C21019" s="65"/>
      <c r="D21019" s="65"/>
      <c r="E21019" s="65"/>
      <c r="F21019" s="65"/>
      <c r="G21019" s="65"/>
      <c r="H21019" s="113"/>
    </row>
    <row r="21020" spans="1:8">
      <c r="A21020" s="65"/>
      <c r="B21020" s="65"/>
      <c r="C21020" s="65"/>
      <c r="D21020" s="65"/>
      <c r="E21020" s="65"/>
      <c r="F21020" s="65"/>
      <c r="G21020" s="65"/>
      <c r="H21020" s="113"/>
    </row>
    <row r="21021" spans="1:8">
      <c r="A21021" s="65"/>
      <c r="B21021" s="65"/>
      <c r="C21021" s="65"/>
      <c r="D21021" s="65"/>
      <c r="E21021" s="65"/>
      <c r="F21021" s="65"/>
      <c r="G21021" s="65"/>
      <c r="H21021" s="113"/>
    </row>
    <row r="21022" spans="1:8">
      <c r="A21022" s="65"/>
      <c r="B21022" s="65"/>
      <c r="C21022" s="65"/>
      <c r="D21022" s="65"/>
      <c r="E21022" s="65"/>
      <c r="F21022" s="65"/>
      <c r="G21022" s="65"/>
      <c r="H21022" s="113"/>
    </row>
    <row r="21023" spans="1:8">
      <c r="A21023" s="65"/>
      <c r="B21023" s="65"/>
      <c r="C21023" s="65"/>
      <c r="D21023" s="65"/>
      <c r="E21023" s="65"/>
      <c r="F21023" s="65"/>
      <c r="G21023" s="65"/>
      <c r="H21023" s="113"/>
    </row>
    <row r="21024" spans="1:8">
      <c r="A21024" s="65"/>
      <c r="B21024" s="65"/>
      <c r="C21024" s="65"/>
      <c r="D21024" s="65"/>
      <c r="E21024" s="65"/>
      <c r="F21024" s="65"/>
      <c r="G21024" s="65"/>
      <c r="H21024" s="113"/>
    </row>
    <row r="21025" spans="1:8">
      <c r="A21025" s="65"/>
      <c r="B21025" s="65"/>
      <c r="C21025" s="65"/>
      <c r="D21025" s="65"/>
      <c r="E21025" s="65"/>
      <c r="F21025" s="65"/>
      <c r="G21025" s="65"/>
      <c r="H21025" s="113"/>
    </row>
    <row r="21026" spans="1:8">
      <c r="A21026" s="65"/>
      <c r="B21026" s="65"/>
      <c r="C21026" s="65"/>
      <c r="D21026" s="65"/>
      <c r="E21026" s="65"/>
      <c r="F21026" s="65"/>
      <c r="G21026" s="65"/>
      <c r="H21026" s="113"/>
    </row>
    <row r="21027" spans="1:8">
      <c r="A21027" s="65"/>
      <c r="B21027" s="65"/>
      <c r="C21027" s="65"/>
      <c r="D21027" s="65"/>
      <c r="E21027" s="65"/>
      <c r="F21027" s="65"/>
      <c r="G21027" s="65"/>
      <c r="H21027" s="113"/>
    </row>
    <row r="21028" spans="1:8">
      <c r="A21028" s="65"/>
      <c r="B21028" s="65"/>
      <c r="C21028" s="65"/>
      <c r="D21028" s="65"/>
      <c r="E21028" s="65"/>
      <c r="F21028" s="65"/>
      <c r="G21028" s="65"/>
      <c r="H21028" s="113"/>
    </row>
    <row r="21029" spans="1:8">
      <c r="A21029" s="65"/>
      <c r="B21029" s="65"/>
      <c r="C21029" s="65"/>
      <c r="D21029" s="65"/>
      <c r="E21029" s="65"/>
      <c r="F21029" s="65"/>
      <c r="G21029" s="65"/>
      <c r="H21029" s="113"/>
    </row>
    <row r="21030" spans="1:8">
      <c r="A21030" s="65"/>
      <c r="B21030" s="65"/>
      <c r="C21030" s="65"/>
      <c r="D21030" s="65"/>
      <c r="E21030" s="65"/>
      <c r="F21030" s="65"/>
      <c r="G21030" s="65"/>
      <c r="H21030" s="113"/>
    </row>
    <row r="21031" spans="1:8">
      <c r="A21031" s="65"/>
      <c r="B21031" s="65"/>
      <c r="C21031" s="65"/>
      <c r="D21031" s="65"/>
      <c r="E21031" s="65"/>
      <c r="F21031" s="65"/>
      <c r="G21031" s="65"/>
      <c r="H21031" s="113"/>
    </row>
    <row r="21032" spans="1:8">
      <c r="A21032" s="65"/>
      <c r="B21032" s="65"/>
      <c r="C21032" s="65"/>
      <c r="D21032" s="65"/>
      <c r="E21032" s="65"/>
      <c r="F21032" s="65"/>
      <c r="G21032" s="65"/>
      <c r="H21032" s="113"/>
    </row>
    <row r="21033" spans="1:8">
      <c r="A21033" s="65"/>
      <c r="B21033" s="65"/>
      <c r="C21033" s="65"/>
      <c r="D21033" s="65"/>
      <c r="E21033" s="65"/>
      <c r="F21033" s="65"/>
      <c r="G21033" s="65"/>
      <c r="H21033" s="113"/>
    </row>
    <row r="21034" spans="1:8">
      <c r="A21034" s="65"/>
      <c r="B21034" s="65"/>
      <c r="C21034" s="65"/>
      <c r="D21034" s="65"/>
      <c r="E21034" s="65"/>
      <c r="F21034" s="65"/>
      <c r="G21034" s="65"/>
      <c r="H21034" s="113"/>
    </row>
    <row r="21035" spans="1:8">
      <c r="A21035" s="65"/>
      <c r="B21035" s="65"/>
      <c r="C21035" s="65"/>
      <c r="D21035" s="65"/>
      <c r="E21035" s="65"/>
      <c r="F21035" s="65"/>
      <c r="G21035" s="65"/>
      <c r="H21035" s="113"/>
    </row>
    <row r="21036" spans="1:8">
      <c r="A21036" s="65"/>
      <c r="B21036" s="65"/>
      <c r="C21036" s="65"/>
      <c r="D21036" s="65"/>
      <c r="E21036" s="65"/>
      <c r="F21036" s="65"/>
      <c r="G21036" s="65"/>
      <c r="H21036" s="113"/>
    </row>
    <row r="21037" spans="1:8">
      <c r="A21037" s="65"/>
      <c r="B21037" s="65"/>
      <c r="C21037" s="65"/>
      <c r="D21037" s="65"/>
      <c r="E21037" s="65"/>
      <c r="F21037" s="65"/>
      <c r="G21037" s="65"/>
      <c r="H21037" s="113"/>
    </row>
    <row r="21038" spans="1:8">
      <c r="A21038" s="65"/>
      <c r="B21038" s="65"/>
      <c r="C21038" s="65"/>
      <c r="D21038" s="65"/>
      <c r="E21038" s="65"/>
      <c r="F21038" s="65"/>
      <c r="G21038" s="65"/>
      <c r="H21038" s="113"/>
    </row>
    <row r="21039" spans="1:8">
      <c r="A21039" s="65"/>
      <c r="B21039" s="65"/>
      <c r="C21039" s="65"/>
      <c r="D21039" s="65"/>
      <c r="E21039" s="65"/>
      <c r="F21039" s="65"/>
      <c r="G21039" s="65"/>
      <c r="H21039" s="113"/>
    </row>
    <row r="21040" spans="1:8">
      <c r="A21040" s="65"/>
      <c r="B21040" s="65"/>
      <c r="C21040" s="65"/>
      <c r="D21040" s="65"/>
      <c r="E21040" s="65"/>
      <c r="F21040" s="65"/>
      <c r="G21040" s="65"/>
      <c r="H21040" s="113"/>
    </row>
    <row r="21041" spans="1:8">
      <c r="A21041" s="65"/>
      <c r="B21041" s="65"/>
      <c r="C21041" s="65"/>
      <c r="D21041" s="65"/>
      <c r="E21041" s="65"/>
      <c r="F21041" s="65"/>
      <c r="G21041" s="65"/>
      <c r="H21041" s="113"/>
    </row>
    <row r="21042" spans="1:8">
      <c r="A21042" s="65"/>
      <c r="B21042" s="65"/>
      <c r="C21042" s="65"/>
      <c r="D21042" s="65"/>
      <c r="E21042" s="65"/>
      <c r="F21042" s="65"/>
      <c r="G21042" s="65"/>
      <c r="H21042" s="113"/>
    </row>
    <row r="21043" spans="1:8">
      <c r="A21043" s="65"/>
      <c r="B21043" s="65"/>
      <c r="C21043" s="65"/>
      <c r="D21043" s="65"/>
      <c r="E21043" s="65"/>
      <c r="F21043" s="65"/>
      <c r="G21043" s="65"/>
      <c r="H21043" s="113"/>
    </row>
    <row r="21044" spans="1:8">
      <c r="A21044" s="65"/>
      <c r="B21044" s="65"/>
      <c r="C21044" s="65"/>
      <c r="D21044" s="65"/>
      <c r="E21044" s="65"/>
      <c r="F21044" s="65"/>
      <c r="G21044" s="65"/>
      <c r="H21044" s="113"/>
    </row>
    <row r="21045" spans="1:8">
      <c r="A21045" s="65"/>
      <c r="B21045" s="65"/>
      <c r="C21045" s="65"/>
      <c r="D21045" s="65"/>
      <c r="E21045" s="65"/>
      <c r="F21045" s="65"/>
      <c r="G21045" s="65"/>
      <c r="H21045" s="113"/>
    </row>
    <row r="21046" spans="1:8">
      <c r="A21046" s="65"/>
      <c r="B21046" s="65"/>
      <c r="C21046" s="65"/>
      <c r="D21046" s="65"/>
      <c r="E21046" s="65"/>
      <c r="F21046" s="65"/>
      <c r="G21046" s="65"/>
      <c r="H21046" s="113"/>
    </row>
    <row r="21047" spans="1:8">
      <c r="A21047" s="65"/>
      <c r="B21047" s="65"/>
      <c r="C21047" s="65"/>
      <c r="D21047" s="65"/>
      <c r="E21047" s="65"/>
      <c r="F21047" s="65"/>
      <c r="G21047" s="65"/>
      <c r="H21047" s="113"/>
    </row>
    <row r="21048" spans="1:8">
      <c r="A21048" s="65"/>
      <c r="B21048" s="65"/>
      <c r="C21048" s="65"/>
      <c r="D21048" s="65"/>
      <c r="E21048" s="65"/>
      <c r="F21048" s="65"/>
      <c r="G21048" s="65"/>
      <c r="H21048" s="113"/>
    </row>
    <row r="21049" spans="1:8">
      <c r="A21049" s="65"/>
      <c r="B21049" s="65"/>
      <c r="C21049" s="65"/>
      <c r="D21049" s="65"/>
      <c r="E21049" s="65"/>
      <c r="F21049" s="65"/>
      <c r="G21049" s="65"/>
      <c r="H21049" s="113"/>
    </row>
    <row r="21050" spans="1:8">
      <c r="A21050" s="65"/>
      <c r="B21050" s="65"/>
      <c r="C21050" s="65"/>
      <c r="D21050" s="65"/>
      <c r="E21050" s="65"/>
      <c r="F21050" s="65"/>
      <c r="G21050" s="65"/>
      <c r="H21050" s="113"/>
    </row>
    <row r="21051" spans="1:8">
      <c r="A21051" s="65"/>
      <c r="B21051" s="65"/>
      <c r="C21051" s="65"/>
      <c r="D21051" s="65"/>
      <c r="E21051" s="65"/>
      <c r="F21051" s="65"/>
      <c r="G21051" s="65"/>
      <c r="H21051" s="113"/>
    </row>
    <row r="21052" spans="1:8">
      <c r="A21052" s="65"/>
      <c r="B21052" s="65"/>
      <c r="C21052" s="65"/>
      <c r="D21052" s="65"/>
      <c r="E21052" s="65"/>
      <c r="F21052" s="65"/>
      <c r="G21052" s="65"/>
      <c r="H21052" s="113"/>
    </row>
    <row r="21053" spans="1:8">
      <c r="A21053" s="65"/>
      <c r="B21053" s="65"/>
      <c r="C21053" s="65"/>
      <c r="D21053" s="65"/>
      <c r="E21053" s="65"/>
      <c r="F21053" s="65"/>
      <c r="G21053" s="65"/>
      <c r="H21053" s="113"/>
    </row>
    <row r="21054" spans="1:8">
      <c r="A21054" s="65"/>
      <c r="B21054" s="65"/>
      <c r="C21054" s="65"/>
      <c r="D21054" s="65"/>
      <c r="E21054" s="65"/>
      <c r="F21054" s="65"/>
      <c r="G21054" s="65"/>
      <c r="H21054" s="113"/>
    </row>
    <row r="21055" spans="1:8">
      <c r="A21055" s="65"/>
      <c r="B21055" s="65"/>
      <c r="C21055" s="65"/>
      <c r="D21055" s="65"/>
      <c r="E21055" s="65"/>
      <c r="F21055" s="65"/>
      <c r="G21055" s="65"/>
      <c r="H21055" s="113"/>
    </row>
    <row r="21056" spans="1:8">
      <c r="A21056" s="65"/>
      <c r="B21056" s="65"/>
      <c r="C21056" s="65"/>
      <c r="D21056" s="65"/>
      <c r="E21056" s="65"/>
      <c r="F21056" s="65"/>
      <c r="G21056" s="65"/>
      <c r="H21056" s="113"/>
    </row>
    <row r="21057" spans="1:8">
      <c r="A21057" s="65"/>
      <c r="B21057" s="65"/>
      <c r="C21057" s="65"/>
      <c r="D21057" s="65"/>
      <c r="E21057" s="65"/>
      <c r="F21057" s="65"/>
      <c r="G21057" s="65"/>
      <c r="H21057" s="113"/>
    </row>
    <row r="21058" spans="1:8">
      <c r="A21058" s="65"/>
      <c r="B21058" s="65"/>
      <c r="C21058" s="65"/>
      <c r="D21058" s="65"/>
      <c r="E21058" s="65"/>
      <c r="F21058" s="65"/>
      <c r="G21058" s="65"/>
      <c r="H21058" s="113"/>
    </row>
    <row r="21059" spans="1:8">
      <c r="A21059" s="65"/>
      <c r="B21059" s="65"/>
      <c r="C21059" s="65"/>
      <c r="D21059" s="65"/>
      <c r="E21059" s="65"/>
      <c r="F21059" s="65"/>
      <c r="G21059" s="65"/>
      <c r="H21059" s="113"/>
    </row>
    <row r="21060" spans="1:8">
      <c r="A21060" s="65"/>
      <c r="B21060" s="65"/>
      <c r="C21060" s="65"/>
      <c r="D21060" s="65"/>
      <c r="E21060" s="65"/>
      <c r="F21060" s="65"/>
      <c r="G21060" s="65"/>
      <c r="H21060" s="113"/>
    </row>
    <row r="21061" spans="1:8">
      <c r="A21061" s="65"/>
      <c r="B21061" s="65"/>
      <c r="C21061" s="65"/>
      <c r="D21061" s="65"/>
      <c r="E21061" s="65"/>
      <c r="F21061" s="65"/>
      <c r="G21061" s="65"/>
      <c r="H21061" s="113"/>
    </row>
    <row r="21062" spans="1:8">
      <c r="A21062" s="65"/>
      <c r="B21062" s="65"/>
      <c r="C21062" s="65"/>
      <c r="D21062" s="65"/>
      <c r="E21062" s="65"/>
      <c r="F21062" s="65"/>
      <c r="G21062" s="65"/>
      <c r="H21062" s="113"/>
    </row>
    <row r="21063" spans="1:8">
      <c r="A21063" s="65"/>
      <c r="B21063" s="65"/>
      <c r="C21063" s="65"/>
      <c r="D21063" s="65"/>
      <c r="E21063" s="65"/>
      <c r="F21063" s="65"/>
      <c r="G21063" s="65"/>
      <c r="H21063" s="113"/>
    </row>
    <row r="21064" spans="1:8">
      <c r="A21064" s="65"/>
      <c r="B21064" s="65"/>
      <c r="C21064" s="65"/>
      <c r="D21064" s="65"/>
      <c r="E21064" s="65"/>
      <c r="F21064" s="65"/>
      <c r="G21064" s="65"/>
      <c r="H21064" s="113"/>
    </row>
    <row r="21065" spans="1:8">
      <c r="A21065" s="65"/>
      <c r="B21065" s="65"/>
      <c r="C21065" s="65"/>
      <c r="D21065" s="65"/>
      <c r="E21065" s="65"/>
      <c r="F21065" s="65"/>
      <c r="G21065" s="65"/>
      <c r="H21065" s="113"/>
    </row>
    <row r="21066" spans="1:8">
      <c r="A21066" s="65"/>
      <c r="B21066" s="65"/>
      <c r="C21066" s="65"/>
      <c r="D21066" s="65"/>
      <c r="E21066" s="65"/>
      <c r="F21066" s="65"/>
      <c r="G21066" s="65"/>
      <c r="H21066" s="113"/>
    </row>
    <row r="21067" spans="1:8">
      <c r="A21067" s="65"/>
      <c r="B21067" s="65"/>
      <c r="C21067" s="65"/>
      <c r="D21067" s="65"/>
      <c r="E21067" s="65"/>
      <c r="F21067" s="65"/>
      <c r="G21067" s="65"/>
      <c r="H21067" s="113"/>
    </row>
    <row r="21068" spans="1:8">
      <c r="A21068" s="65"/>
      <c r="B21068" s="65"/>
      <c r="C21068" s="65"/>
      <c r="D21068" s="65"/>
      <c r="E21068" s="65"/>
      <c r="F21068" s="65"/>
      <c r="G21068" s="65"/>
      <c r="H21068" s="113"/>
    </row>
    <row r="21069" spans="1:8">
      <c r="A21069" s="65"/>
      <c r="B21069" s="65"/>
      <c r="C21069" s="65"/>
      <c r="D21069" s="65"/>
      <c r="E21069" s="65"/>
      <c r="F21069" s="65"/>
      <c r="G21069" s="65"/>
      <c r="H21069" s="113"/>
    </row>
    <row r="21070" spans="1:8">
      <c r="A21070" s="65"/>
      <c r="B21070" s="65"/>
      <c r="C21070" s="65"/>
      <c r="D21070" s="65"/>
      <c r="E21070" s="65"/>
      <c r="F21070" s="65"/>
      <c r="G21070" s="65"/>
      <c r="H21070" s="113"/>
    </row>
    <row r="21071" spans="1:8">
      <c r="A21071" s="65"/>
      <c r="B21071" s="65"/>
      <c r="C21071" s="65"/>
      <c r="D21071" s="65"/>
      <c r="E21071" s="65"/>
      <c r="F21071" s="65"/>
      <c r="G21071" s="65"/>
      <c r="H21071" s="113"/>
    </row>
    <row r="21072" spans="1:8">
      <c r="A21072" s="65"/>
      <c r="B21072" s="65"/>
      <c r="C21072" s="65"/>
      <c r="D21072" s="65"/>
      <c r="E21072" s="65"/>
      <c r="F21072" s="65"/>
      <c r="G21072" s="65"/>
      <c r="H21072" s="113"/>
    </row>
    <row r="21073" spans="1:8">
      <c r="A21073" s="65"/>
      <c r="B21073" s="65"/>
      <c r="C21073" s="65"/>
      <c r="D21073" s="65"/>
      <c r="E21073" s="65"/>
      <c r="F21073" s="65"/>
      <c r="G21073" s="65"/>
      <c r="H21073" s="113"/>
    </row>
    <row r="21074" spans="1:8">
      <c r="A21074" s="65"/>
      <c r="B21074" s="65"/>
      <c r="C21074" s="65"/>
      <c r="D21074" s="65"/>
      <c r="E21074" s="65"/>
      <c r="F21074" s="65"/>
      <c r="G21074" s="65"/>
      <c r="H21074" s="113"/>
    </row>
    <row r="21075" spans="1:8">
      <c r="A21075" s="65"/>
      <c r="B21075" s="65"/>
      <c r="C21075" s="65"/>
      <c r="D21075" s="65"/>
      <c r="E21075" s="65"/>
      <c r="F21075" s="65"/>
      <c r="G21075" s="65"/>
      <c r="H21075" s="113"/>
    </row>
    <row r="21076" spans="1:8">
      <c r="A21076" s="65"/>
      <c r="B21076" s="65"/>
      <c r="C21076" s="65"/>
      <c r="D21076" s="65"/>
      <c r="E21076" s="65"/>
      <c r="F21076" s="65"/>
      <c r="G21076" s="65"/>
      <c r="H21076" s="113"/>
    </row>
    <row r="21077" spans="1:8">
      <c r="A21077" s="65"/>
      <c r="B21077" s="65"/>
      <c r="C21077" s="65"/>
      <c r="D21077" s="65"/>
      <c r="E21077" s="65"/>
      <c r="F21077" s="65"/>
      <c r="G21077" s="65"/>
      <c r="H21077" s="113"/>
    </row>
    <row r="21078" spans="1:8">
      <c r="A21078" s="65"/>
      <c r="B21078" s="65"/>
      <c r="C21078" s="65"/>
      <c r="D21078" s="65"/>
      <c r="E21078" s="65"/>
      <c r="F21078" s="65"/>
      <c r="G21078" s="65"/>
      <c r="H21078" s="113"/>
    </row>
    <row r="21079" spans="1:8">
      <c r="A21079" s="65"/>
      <c r="B21079" s="65"/>
      <c r="C21079" s="65"/>
      <c r="D21079" s="65"/>
      <c r="E21079" s="65"/>
      <c r="F21079" s="65"/>
      <c r="G21079" s="65"/>
      <c r="H21079" s="113"/>
    </row>
    <row r="21080" spans="1:8">
      <c r="A21080" s="65"/>
      <c r="B21080" s="65"/>
      <c r="C21080" s="65"/>
      <c r="D21080" s="65"/>
      <c r="E21080" s="65"/>
      <c r="F21080" s="65"/>
      <c r="G21080" s="65"/>
      <c r="H21080" s="113"/>
    </row>
    <row r="21081" spans="1:8">
      <c r="A21081" s="65"/>
      <c r="B21081" s="65"/>
      <c r="C21081" s="65"/>
      <c r="D21081" s="65"/>
      <c r="E21081" s="65"/>
      <c r="F21081" s="65"/>
      <c r="G21081" s="65"/>
      <c r="H21081" s="113"/>
    </row>
    <row r="21082" spans="1:8">
      <c r="A21082" s="65"/>
      <c r="B21082" s="65"/>
      <c r="C21082" s="65"/>
      <c r="D21082" s="65"/>
      <c r="E21082" s="65"/>
      <c r="F21082" s="65"/>
      <c r="G21082" s="65"/>
      <c r="H21082" s="113"/>
    </row>
    <row r="21083" spans="1:8">
      <c r="A21083" s="65"/>
      <c r="B21083" s="65"/>
      <c r="C21083" s="65"/>
      <c r="D21083" s="65"/>
      <c r="E21083" s="65"/>
      <c r="F21083" s="65"/>
      <c r="G21083" s="65"/>
      <c r="H21083" s="113"/>
    </row>
    <row r="21084" spans="1:8">
      <c r="A21084" s="65"/>
      <c r="B21084" s="65"/>
      <c r="C21084" s="65"/>
      <c r="D21084" s="65"/>
      <c r="E21084" s="65"/>
      <c r="F21084" s="65"/>
      <c r="G21084" s="65"/>
      <c r="H21084" s="113"/>
    </row>
    <row r="21085" spans="1:8">
      <c r="A21085" s="65"/>
      <c r="B21085" s="65"/>
      <c r="C21085" s="65"/>
      <c r="D21085" s="65"/>
      <c r="E21085" s="65"/>
      <c r="F21085" s="65"/>
      <c r="G21085" s="65"/>
      <c r="H21085" s="113"/>
    </row>
    <row r="21086" spans="1:8">
      <c r="A21086" s="65"/>
      <c r="B21086" s="65"/>
      <c r="C21086" s="65"/>
      <c r="D21086" s="65"/>
      <c r="E21086" s="65"/>
      <c r="F21086" s="65"/>
      <c r="G21086" s="65"/>
      <c r="H21086" s="113"/>
    </row>
    <row r="21087" spans="1:8">
      <c r="A21087" s="65"/>
      <c r="B21087" s="65"/>
      <c r="C21087" s="65"/>
      <c r="D21087" s="65"/>
      <c r="E21087" s="65"/>
      <c r="F21087" s="65"/>
      <c r="G21087" s="65"/>
      <c r="H21087" s="113"/>
    </row>
    <row r="21088" spans="1:8">
      <c r="A21088" s="65"/>
      <c r="B21088" s="65"/>
      <c r="C21088" s="65"/>
      <c r="D21088" s="65"/>
      <c r="E21088" s="65"/>
      <c r="F21088" s="65"/>
      <c r="G21088" s="65"/>
      <c r="H21088" s="113"/>
    </row>
    <row r="21089" spans="1:8">
      <c r="A21089" s="65"/>
      <c r="B21089" s="65"/>
      <c r="C21089" s="65"/>
      <c r="D21089" s="65"/>
      <c r="E21089" s="65"/>
      <c r="F21089" s="65"/>
      <c r="G21089" s="65"/>
      <c r="H21089" s="113"/>
    </row>
    <row r="21090" spans="1:8">
      <c r="A21090" s="65"/>
      <c r="B21090" s="65"/>
      <c r="C21090" s="65"/>
      <c r="D21090" s="65"/>
      <c r="E21090" s="65"/>
      <c r="F21090" s="65"/>
      <c r="G21090" s="65"/>
      <c r="H21090" s="113"/>
    </row>
    <row r="21091" spans="1:8">
      <c r="A21091" s="65"/>
      <c r="B21091" s="65"/>
      <c r="C21091" s="65"/>
      <c r="D21091" s="65"/>
      <c r="E21091" s="65"/>
      <c r="F21091" s="65"/>
      <c r="G21091" s="65"/>
      <c r="H21091" s="113"/>
    </row>
    <row r="21092" spans="1:8">
      <c r="A21092" s="65"/>
      <c r="B21092" s="65"/>
      <c r="C21092" s="65"/>
      <c r="D21092" s="65"/>
      <c r="E21092" s="65"/>
      <c r="F21092" s="65"/>
      <c r="G21092" s="65"/>
      <c r="H21092" s="113"/>
    </row>
    <row r="21093" spans="1:8">
      <c r="A21093" s="65"/>
      <c r="B21093" s="65"/>
      <c r="C21093" s="65"/>
      <c r="D21093" s="65"/>
      <c r="E21093" s="65"/>
      <c r="F21093" s="65"/>
      <c r="G21093" s="65"/>
      <c r="H21093" s="113"/>
    </row>
    <row r="21094" spans="1:8">
      <c r="A21094" s="65"/>
      <c r="B21094" s="65"/>
      <c r="C21094" s="65"/>
      <c r="D21094" s="65"/>
      <c r="E21094" s="65"/>
      <c r="F21094" s="65"/>
      <c r="G21094" s="65"/>
      <c r="H21094" s="113"/>
    </row>
    <row r="21095" spans="1:8">
      <c r="A21095" s="65"/>
      <c r="B21095" s="65"/>
      <c r="C21095" s="65"/>
      <c r="D21095" s="65"/>
      <c r="E21095" s="65"/>
      <c r="F21095" s="65"/>
      <c r="G21095" s="65"/>
      <c r="H21095" s="113"/>
    </row>
    <row r="21096" spans="1:8">
      <c r="A21096" s="65"/>
      <c r="B21096" s="65"/>
      <c r="C21096" s="65"/>
      <c r="D21096" s="65"/>
      <c r="E21096" s="65"/>
      <c r="F21096" s="65"/>
      <c r="G21096" s="65"/>
      <c r="H21096" s="113"/>
    </row>
    <row r="21097" spans="1:8">
      <c r="A21097" s="65"/>
      <c r="B21097" s="65"/>
      <c r="C21097" s="65"/>
      <c r="D21097" s="65"/>
      <c r="E21097" s="65"/>
      <c r="F21097" s="65"/>
      <c r="G21097" s="65"/>
      <c r="H21097" s="113"/>
    </row>
    <row r="21098" spans="1:8">
      <c r="A21098" s="65"/>
      <c r="B21098" s="65"/>
      <c r="C21098" s="65"/>
      <c r="D21098" s="65"/>
      <c r="E21098" s="65"/>
      <c r="F21098" s="65"/>
      <c r="G21098" s="65"/>
      <c r="H21098" s="113"/>
    </row>
    <row r="21099" spans="1:8">
      <c r="A21099" s="65"/>
      <c r="B21099" s="65"/>
      <c r="C21099" s="65"/>
      <c r="D21099" s="65"/>
      <c r="E21099" s="65"/>
      <c r="F21099" s="65"/>
      <c r="G21099" s="65"/>
      <c r="H21099" s="113"/>
    </row>
    <row r="21100" spans="1:8">
      <c r="A21100" s="65"/>
      <c r="B21100" s="65"/>
      <c r="C21100" s="65"/>
      <c r="D21100" s="65"/>
      <c r="E21100" s="65"/>
      <c r="F21100" s="65"/>
      <c r="G21100" s="65"/>
      <c r="H21100" s="113"/>
    </row>
    <row r="21101" spans="1:8">
      <c r="A21101" s="65"/>
      <c r="B21101" s="65"/>
      <c r="C21101" s="65"/>
      <c r="D21101" s="65"/>
      <c r="E21101" s="65"/>
      <c r="F21101" s="65"/>
      <c r="G21101" s="65"/>
      <c r="H21101" s="113"/>
    </row>
    <row r="21102" spans="1:8">
      <c r="A21102" s="65"/>
      <c r="B21102" s="65"/>
      <c r="C21102" s="65"/>
      <c r="D21102" s="65"/>
      <c r="E21102" s="65"/>
      <c r="F21102" s="65"/>
      <c r="G21102" s="65"/>
      <c r="H21102" s="113"/>
    </row>
    <row r="21103" spans="1:8">
      <c r="A21103" s="65"/>
      <c r="B21103" s="65"/>
      <c r="C21103" s="65"/>
      <c r="D21103" s="65"/>
      <c r="E21103" s="65"/>
      <c r="F21103" s="65"/>
      <c r="G21103" s="65"/>
      <c r="H21103" s="113"/>
    </row>
    <row r="21104" spans="1:8">
      <c r="A21104" s="65"/>
      <c r="B21104" s="65"/>
      <c r="C21104" s="65"/>
      <c r="D21104" s="65"/>
      <c r="E21104" s="65"/>
      <c r="F21104" s="65"/>
      <c r="G21104" s="65"/>
      <c r="H21104" s="113"/>
    </row>
    <row r="21105" spans="1:8">
      <c r="A21105" s="65"/>
      <c r="B21105" s="65"/>
      <c r="C21105" s="65"/>
      <c r="D21105" s="65"/>
      <c r="E21105" s="65"/>
      <c r="F21105" s="65"/>
      <c r="G21105" s="65"/>
      <c r="H21105" s="113"/>
    </row>
    <row r="21106" spans="1:8">
      <c r="A21106" s="65"/>
      <c r="B21106" s="65"/>
      <c r="C21106" s="65"/>
      <c r="D21106" s="65"/>
      <c r="E21106" s="65"/>
      <c r="F21106" s="65"/>
      <c r="G21106" s="65"/>
      <c r="H21106" s="113"/>
    </row>
    <row r="21107" spans="1:8">
      <c r="A21107" s="65"/>
      <c r="B21107" s="65"/>
      <c r="C21107" s="65"/>
      <c r="D21107" s="65"/>
      <c r="E21107" s="65"/>
      <c r="F21107" s="65"/>
      <c r="G21107" s="65"/>
      <c r="H21107" s="113"/>
    </row>
    <row r="21108" spans="1:8">
      <c r="A21108" s="65"/>
      <c r="B21108" s="65"/>
      <c r="C21108" s="65"/>
      <c r="D21108" s="65"/>
      <c r="E21108" s="65"/>
      <c r="F21108" s="65"/>
      <c r="G21108" s="65"/>
      <c r="H21108" s="113"/>
    </row>
    <row r="21109" spans="1:8">
      <c r="A21109" s="65"/>
      <c r="B21109" s="65"/>
      <c r="C21109" s="65"/>
      <c r="D21109" s="65"/>
      <c r="E21109" s="65"/>
      <c r="F21109" s="65"/>
      <c r="G21109" s="65"/>
      <c r="H21109" s="113"/>
    </row>
    <row r="21110" spans="1:8">
      <c r="A21110" s="65"/>
      <c r="B21110" s="65"/>
      <c r="C21110" s="65"/>
      <c r="D21110" s="65"/>
      <c r="E21110" s="65"/>
      <c r="F21110" s="65"/>
      <c r="G21110" s="65"/>
      <c r="H21110" s="113"/>
    </row>
    <row r="21111" spans="1:8">
      <c r="A21111" s="65"/>
      <c r="B21111" s="65"/>
      <c r="C21111" s="65"/>
      <c r="D21111" s="65"/>
      <c r="E21111" s="65"/>
      <c r="F21111" s="65"/>
      <c r="G21111" s="65"/>
      <c r="H21111" s="113"/>
    </row>
    <row r="21112" spans="1:8">
      <c r="A21112" s="65"/>
      <c r="B21112" s="65"/>
      <c r="C21112" s="65"/>
      <c r="D21112" s="65"/>
      <c r="E21112" s="65"/>
      <c r="F21112" s="65"/>
      <c r="G21112" s="65"/>
      <c r="H21112" s="113"/>
    </row>
    <row r="21113" spans="1:8">
      <c r="A21113" s="65"/>
      <c r="B21113" s="65"/>
      <c r="C21113" s="65"/>
      <c r="D21113" s="65"/>
      <c r="E21113" s="65"/>
      <c r="F21113" s="65"/>
      <c r="G21113" s="65"/>
      <c r="H21113" s="113"/>
    </row>
    <row r="21114" spans="1:8">
      <c r="A21114" s="65"/>
      <c r="B21114" s="65"/>
      <c r="C21114" s="65"/>
      <c r="D21114" s="65"/>
      <c r="E21114" s="65"/>
      <c r="F21114" s="65"/>
      <c r="G21114" s="65"/>
      <c r="H21114" s="113"/>
    </row>
    <row r="21115" spans="1:8">
      <c r="A21115" s="65"/>
      <c r="B21115" s="65"/>
      <c r="C21115" s="65"/>
      <c r="D21115" s="65"/>
      <c r="E21115" s="65"/>
      <c r="F21115" s="65"/>
      <c r="G21115" s="65"/>
      <c r="H21115" s="113"/>
    </row>
    <row r="21116" spans="1:8">
      <c r="A21116" s="65"/>
      <c r="B21116" s="65"/>
      <c r="C21116" s="65"/>
      <c r="D21116" s="65"/>
      <c r="E21116" s="65"/>
      <c r="F21116" s="65"/>
      <c r="G21116" s="65"/>
      <c r="H21116" s="113"/>
    </row>
    <row r="21117" spans="1:8">
      <c r="A21117" s="65"/>
      <c r="B21117" s="65"/>
      <c r="C21117" s="65"/>
      <c r="D21117" s="65"/>
      <c r="E21117" s="65"/>
      <c r="F21117" s="65"/>
      <c r="G21117" s="65"/>
      <c r="H21117" s="113"/>
    </row>
    <row r="21118" spans="1:8">
      <c r="A21118" s="65"/>
      <c r="B21118" s="65"/>
      <c r="C21118" s="65"/>
      <c r="D21118" s="65"/>
      <c r="E21118" s="65"/>
      <c r="F21118" s="65"/>
      <c r="G21118" s="65"/>
      <c r="H21118" s="113"/>
    </row>
    <row r="21119" spans="1:8">
      <c r="A21119" s="65"/>
      <c r="B21119" s="65"/>
      <c r="C21119" s="65"/>
      <c r="D21119" s="65"/>
      <c r="E21119" s="65"/>
      <c r="F21119" s="65"/>
      <c r="G21119" s="65"/>
      <c r="H21119" s="113"/>
    </row>
    <row r="21120" spans="1:8">
      <c r="A21120" s="65"/>
      <c r="B21120" s="65"/>
      <c r="C21120" s="65"/>
      <c r="D21120" s="65"/>
      <c r="E21120" s="65"/>
      <c r="F21120" s="65"/>
      <c r="G21120" s="65"/>
      <c r="H21120" s="113"/>
    </row>
    <row r="21121" spans="1:8">
      <c r="A21121" s="65"/>
      <c r="B21121" s="65"/>
      <c r="C21121" s="65"/>
      <c r="D21121" s="65"/>
      <c r="E21121" s="65"/>
      <c r="F21121" s="65"/>
      <c r="G21121" s="65"/>
      <c r="H21121" s="113"/>
    </row>
    <row r="21122" spans="1:8">
      <c r="A21122" s="65"/>
      <c r="B21122" s="65"/>
      <c r="C21122" s="65"/>
      <c r="D21122" s="65"/>
      <c r="E21122" s="65"/>
      <c r="F21122" s="65"/>
      <c r="G21122" s="65"/>
      <c r="H21122" s="113"/>
    </row>
    <row r="21123" spans="1:8">
      <c r="A21123" s="65"/>
      <c r="B21123" s="65"/>
      <c r="C21123" s="65"/>
      <c r="D21123" s="65"/>
      <c r="E21123" s="65"/>
      <c r="F21123" s="65"/>
      <c r="G21123" s="65"/>
      <c r="H21123" s="113"/>
    </row>
    <row r="21124" spans="1:8">
      <c r="A21124" s="65"/>
      <c r="B21124" s="65"/>
      <c r="C21124" s="65"/>
      <c r="D21124" s="65"/>
      <c r="E21124" s="65"/>
      <c r="F21124" s="65"/>
      <c r="G21124" s="65"/>
      <c r="H21124" s="113"/>
    </row>
    <row r="21125" spans="1:8">
      <c r="A21125" s="65"/>
      <c r="B21125" s="65"/>
      <c r="C21125" s="65"/>
      <c r="D21125" s="65"/>
      <c r="E21125" s="65"/>
      <c r="F21125" s="65"/>
      <c r="G21125" s="65"/>
      <c r="H21125" s="113"/>
    </row>
    <row r="21126" spans="1:8">
      <c r="A21126" s="65"/>
      <c r="B21126" s="65"/>
      <c r="C21126" s="65"/>
      <c r="D21126" s="65"/>
      <c r="E21126" s="65"/>
      <c r="F21126" s="65"/>
      <c r="G21126" s="65"/>
      <c r="H21126" s="113"/>
    </row>
    <row r="21127" spans="1:8">
      <c r="A21127" s="65"/>
      <c r="B21127" s="65"/>
      <c r="C21127" s="65"/>
      <c r="D21127" s="65"/>
      <c r="E21127" s="65"/>
      <c r="F21127" s="65"/>
      <c r="G21127" s="65"/>
      <c r="H21127" s="113"/>
    </row>
    <row r="21128" spans="1:8">
      <c r="A21128" s="65"/>
      <c r="B21128" s="65"/>
      <c r="C21128" s="65"/>
      <c r="D21128" s="65"/>
      <c r="E21128" s="65"/>
      <c r="F21128" s="65"/>
      <c r="G21128" s="65"/>
      <c r="H21128" s="113"/>
    </row>
    <row r="21129" spans="1:8">
      <c r="A21129" s="65"/>
      <c r="B21129" s="65"/>
      <c r="C21129" s="65"/>
      <c r="D21129" s="65"/>
      <c r="E21129" s="65"/>
      <c r="F21129" s="65"/>
      <c r="G21129" s="65"/>
      <c r="H21129" s="113"/>
    </row>
    <row r="21130" spans="1:8">
      <c r="A21130" s="65"/>
      <c r="B21130" s="65"/>
      <c r="C21130" s="65"/>
      <c r="D21130" s="65"/>
      <c r="E21130" s="65"/>
      <c r="F21130" s="65"/>
      <c r="G21130" s="65"/>
      <c r="H21130" s="113"/>
    </row>
    <row r="21131" spans="1:8">
      <c r="A21131" s="65"/>
      <c r="B21131" s="65"/>
      <c r="C21131" s="65"/>
      <c r="D21131" s="65"/>
      <c r="E21131" s="65"/>
      <c r="F21131" s="65"/>
      <c r="G21131" s="65"/>
      <c r="H21131" s="113"/>
    </row>
    <row r="21132" spans="1:8">
      <c r="A21132" s="65"/>
      <c r="B21132" s="65"/>
      <c r="C21132" s="65"/>
      <c r="D21132" s="65"/>
      <c r="E21132" s="65"/>
      <c r="F21132" s="65"/>
      <c r="G21132" s="65"/>
      <c r="H21132" s="113"/>
    </row>
    <row r="21133" spans="1:8">
      <c r="A21133" s="65"/>
      <c r="B21133" s="65"/>
      <c r="C21133" s="65"/>
      <c r="D21133" s="65"/>
      <c r="E21133" s="65"/>
      <c r="F21133" s="65"/>
      <c r="G21133" s="65"/>
      <c r="H21133" s="113"/>
    </row>
    <row r="21134" spans="1:8">
      <c r="A21134" s="65"/>
      <c r="B21134" s="65"/>
      <c r="C21134" s="65"/>
      <c r="D21134" s="65"/>
      <c r="E21134" s="65"/>
      <c r="F21134" s="65"/>
      <c r="G21134" s="65"/>
      <c r="H21134" s="113"/>
    </row>
    <row r="21135" spans="1:8">
      <c r="A21135" s="65"/>
      <c r="B21135" s="65"/>
      <c r="C21135" s="65"/>
      <c r="D21135" s="65"/>
      <c r="E21135" s="65"/>
      <c r="F21135" s="65"/>
      <c r="G21135" s="65"/>
      <c r="H21135" s="113"/>
    </row>
    <row r="21136" spans="1:8">
      <c r="A21136" s="65"/>
      <c r="B21136" s="65"/>
      <c r="C21136" s="65"/>
      <c r="D21136" s="65"/>
      <c r="E21136" s="65"/>
      <c r="F21136" s="65"/>
      <c r="G21136" s="65"/>
      <c r="H21136" s="113"/>
    </row>
    <row r="21137" spans="1:8">
      <c r="A21137" s="65"/>
      <c r="B21137" s="65"/>
      <c r="C21137" s="65"/>
      <c r="D21137" s="65"/>
      <c r="E21137" s="65"/>
      <c r="F21137" s="65"/>
      <c r="G21137" s="65"/>
      <c r="H21137" s="113"/>
    </row>
    <row r="21138" spans="1:8">
      <c r="A21138" s="65"/>
      <c r="B21138" s="65"/>
      <c r="C21138" s="65"/>
      <c r="D21138" s="65"/>
      <c r="E21138" s="65"/>
      <c r="F21138" s="65"/>
      <c r="G21138" s="65"/>
      <c r="H21138" s="113"/>
    </row>
    <row r="21139" spans="1:8">
      <c r="A21139" s="65"/>
      <c r="B21139" s="65"/>
      <c r="C21139" s="65"/>
      <c r="D21139" s="65"/>
      <c r="E21139" s="65"/>
      <c r="F21139" s="65"/>
      <c r="G21139" s="65"/>
      <c r="H21139" s="113"/>
    </row>
    <row r="21140" spans="1:8">
      <c r="A21140" s="65"/>
      <c r="B21140" s="65"/>
      <c r="C21140" s="65"/>
      <c r="D21140" s="65"/>
      <c r="E21140" s="65"/>
      <c r="F21140" s="65"/>
      <c r="G21140" s="65"/>
      <c r="H21140" s="113"/>
    </row>
    <row r="21141" spans="1:8">
      <c r="A21141" s="65"/>
      <c r="B21141" s="65"/>
      <c r="C21141" s="65"/>
      <c r="D21141" s="65"/>
      <c r="E21141" s="65"/>
      <c r="F21141" s="65"/>
      <c r="G21141" s="65"/>
      <c r="H21141" s="113"/>
    </row>
    <row r="21142" spans="1:8">
      <c r="A21142" s="65"/>
      <c r="B21142" s="65"/>
      <c r="C21142" s="65"/>
      <c r="D21142" s="65"/>
      <c r="E21142" s="65"/>
      <c r="F21142" s="65"/>
      <c r="G21142" s="65"/>
      <c r="H21142" s="113"/>
    </row>
    <row r="21143" spans="1:8">
      <c r="A21143" s="65"/>
      <c r="B21143" s="65"/>
      <c r="C21143" s="65"/>
      <c r="D21143" s="65"/>
      <c r="E21143" s="65"/>
      <c r="F21143" s="65"/>
      <c r="G21143" s="65"/>
      <c r="H21143" s="113"/>
    </row>
    <row r="21144" spans="1:8">
      <c r="A21144" s="65"/>
      <c r="B21144" s="65"/>
      <c r="C21144" s="65"/>
      <c r="D21144" s="65"/>
      <c r="E21144" s="65"/>
      <c r="F21144" s="65"/>
      <c r="G21144" s="65"/>
      <c r="H21144" s="113"/>
    </row>
    <row r="21145" spans="1:8">
      <c r="A21145" s="65"/>
      <c r="B21145" s="65"/>
      <c r="C21145" s="65"/>
      <c r="D21145" s="65"/>
      <c r="E21145" s="65"/>
      <c r="F21145" s="65"/>
      <c r="G21145" s="65"/>
      <c r="H21145" s="113"/>
    </row>
    <row r="21146" spans="1:8">
      <c r="A21146" s="65"/>
      <c r="B21146" s="65"/>
      <c r="C21146" s="65"/>
      <c r="D21146" s="65"/>
      <c r="E21146" s="65"/>
      <c r="F21146" s="65"/>
      <c r="G21146" s="65"/>
      <c r="H21146" s="113"/>
    </row>
    <row r="21147" spans="1:8">
      <c r="A21147" s="65"/>
      <c r="B21147" s="65"/>
      <c r="C21147" s="65"/>
      <c r="D21147" s="65"/>
      <c r="E21147" s="65"/>
      <c r="F21147" s="65"/>
      <c r="G21147" s="65"/>
      <c r="H21147" s="113"/>
    </row>
    <row r="21148" spans="1:8">
      <c r="A21148" s="65"/>
      <c r="B21148" s="65"/>
      <c r="C21148" s="65"/>
      <c r="D21148" s="65"/>
      <c r="E21148" s="65"/>
      <c r="F21148" s="65"/>
      <c r="G21148" s="65"/>
      <c r="H21148" s="113"/>
    </row>
    <row r="21149" spans="1:8">
      <c r="A21149" s="65"/>
      <c r="B21149" s="65"/>
      <c r="C21149" s="65"/>
      <c r="D21149" s="65"/>
      <c r="E21149" s="65"/>
      <c r="F21149" s="65"/>
      <c r="G21149" s="65"/>
      <c r="H21149" s="113"/>
    </row>
    <row r="21150" spans="1:8">
      <c r="A21150" s="65"/>
      <c r="B21150" s="65"/>
      <c r="C21150" s="65"/>
      <c r="D21150" s="65"/>
      <c r="E21150" s="65"/>
      <c r="F21150" s="65"/>
      <c r="G21150" s="65"/>
      <c r="H21150" s="113"/>
    </row>
    <row r="21151" spans="1:8">
      <c r="A21151" s="65"/>
      <c r="B21151" s="65"/>
      <c r="C21151" s="65"/>
      <c r="D21151" s="65"/>
      <c r="E21151" s="65"/>
      <c r="F21151" s="65"/>
      <c r="G21151" s="65"/>
      <c r="H21151" s="113"/>
    </row>
    <row r="21152" spans="1:8">
      <c r="A21152" s="65"/>
      <c r="B21152" s="65"/>
      <c r="C21152" s="65"/>
      <c r="D21152" s="65"/>
      <c r="E21152" s="65"/>
      <c r="F21152" s="65"/>
      <c r="G21152" s="65"/>
      <c r="H21152" s="113"/>
    </row>
    <row r="21153" spans="1:8">
      <c r="A21153" s="65"/>
      <c r="B21153" s="65"/>
      <c r="C21153" s="65"/>
      <c r="D21153" s="65"/>
      <c r="E21153" s="65"/>
      <c r="F21153" s="65"/>
      <c r="G21153" s="65"/>
      <c r="H21153" s="113"/>
    </row>
    <row r="21154" spans="1:8">
      <c r="A21154" s="65"/>
      <c r="B21154" s="65"/>
      <c r="C21154" s="65"/>
      <c r="D21154" s="65"/>
      <c r="E21154" s="65"/>
      <c r="F21154" s="65"/>
      <c r="G21154" s="65"/>
      <c r="H21154" s="113"/>
    </row>
    <row r="21155" spans="1:8">
      <c r="A21155" s="65"/>
      <c r="B21155" s="65"/>
      <c r="C21155" s="65"/>
      <c r="D21155" s="65"/>
      <c r="E21155" s="65"/>
      <c r="F21155" s="65"/>
      <c r="G21155" s="65"/>
      <c r="H21155" s="113"/>
    </row>
    <row r="21156" spans="1:8">
      <c r="A21156" s="65"/>
      <c r="B21156" s="65"/>
      <c r="C21156" s="65"/>
      <c r="D21156" s="65"/>
      <c r="E21156" s="65"/>
      <c r="F21156" s="65"/>
      <c r="G21156" s="65"/>
      <c r="H21156" s="113"/>
    </row>
    <row r="21157" spans="1:8">
      <c r="A21157" s="65"/>
      <c r="B21157" s="65"/>
      <c r="C21157" s="65"/>
      <c r="D21157" s="65"/>
      <c r="E21157" s="65"/>
      <c r="F21157" s="65"/>
      <c r="G21157" s="65"/>
      <c r="H21157" s="113"/>
    </row>
    <row r="21158" spans="1:8">
      <c r="A21158" s="65"/>
      <c r="B21158" s="65"/>
      <c r="C21158" s="65"/>
      <c r="D21158" s="65"/>
      <c r="E21158" s="65"/>
      <c r="F21158" s="65"/>
      <c r="G21158" s="65"/>
      <c r="H21158" s="113"/>
    </row>
    <row r="21159" spans="1:8">
      <c r="A21159" s="65"/>
      <c r="B21159" s="65"/>
      <c r="C21159" s="65"/>
      <c r="D21159" s="65"/>
      <c r="E21159" s="65"/>
      <c r="F21159" s="65"/>
      <c r="G21159" s="65"/>
      <c r="H21159" s="113"/>
    </row>
    <row r="21160" spans="1:8">
      <c r="A21160" s="65"/>
      <c r="B21160" s="65"/>
      <c r="C21160" s="65"/>
      <c r="D21160" s="65"/>
      <c r="E21160" s="65"/>
      <c r="F21160" s="65"/>
      <c r="G21160" s="65"/>
      <c r="H21160" s="113"/>
    </row>
    <row r="21161" spans="1:8">
      <c r="A21161" s="65"/>
      <c r="B21161" s="65"/>
      <c r="C21161" s="65"/>
      <c r="D21161" s="65"/>
      <c r="E21161" s="65"/>
      <c r="F21161" s="65"/>
      <c r="G21161" s="65"/>
      <c r="H21161" s="113"/>
    </row>
    <row r="21162" spans="1:8">
      <c r="A21162" s="65"/>
      <c r="B21162" s="65"/>
      <c r="C21162" s="65"/>
      <c r="D21162" s="65"/>
      <c r="E21162" s="65"/>
      <c r="F21162" s="65"/>
      <c r="G21162" s="65"/>
      <c r="H21162" s="113"/>
    </row>
    <row r="21163" spans="1:8">
      <c r="A21163" s="65"/>
      <c r="B21163" s="65"/>
      <c r="C21163" s="65"/>
      <c r="D21163" s="65"/>
      <c r="E21163" s="65"/>
      <c r="F21163" s="65"/>
      <c r="G21163" s="65"/>
      <c r="H21163" s="113"/>
    </row>
    <row r="21164" spans="1:8">
      <c r="A21164" s="65"/>
      <c r="B21164" s="65"/>
      <c r="C21164" s="65"/>
      <c r="D21164" s="65"/>
      <c r="E21164" s="65"/>
      <c r="F21164" s="65"/>
      <c r="G21164" s="65"/>
      <c r="H21164" s="113"/>
    </row>
    <row r="21165" spans="1:8">
      <c r="A21165" s="65"/>
      <c r="B21165" s="65"/>
      <c r="C21165" s="65"/>
      <c r="D21165" s="65"/>
      <c r="E21165" s="65"/>
      <c r="F21165" s="65"/>
      <c r="G21165" s="65"/>
      <c r="H21165" s="113"/>
    </row>
    <row r="21166" spans="1:8">
      <c r="A21166" s="65"/>
      <c r="B21166" s="65"/>
      <c r="C21166" s="65"/>
      <c r="D21166" s="65"/>
      <c r="E21166" s="65"/>
      <c r="F21166" s="65"/>
      <c r="G21166" s="65"/>
      <c r="H21166" s="113"/>
    </row>
    <row r="21167" spans="1:8">
      <c r="A21167" s="65"/>
      <c r="B21167" s="65"/>
      <c r="C21167" s="65"/>
      <c r="D21167" s="65"/>
      <c r="E21167" s="65"/>
      <c r="F21167" s="65"/>
      <c r="G21167" s="65"/>
      <c r="H21167" s="113"/>
    </row>
    <row r="21168" spans="1:8">
      <c r="A21168" s="65"/>
      <c r="B21168" s="65"/>
      <c r="C21168" s="65"/>
      <c r="D21168" s="65"/>
      <c r="E21168" s="65"/>
      <c r="F21168" s="65"/>
      <c r="G21168" s="65"/>
      <c r="H21168" s="113"/>
    </row>
    <row r="21169" spans="1:8">
      <c r="A21169" s="65"/>
      <c r="B21169" s="65"/>
      <c r="C21169" s="65"/>
      <c r="D21169" s="65"/>
      <c r="E21169" s="65"/>
      <c r="F21169" s="65"/>
      <c r="G21169" s="65"/>
      <c r="H21169" s="113"/>
    </row>
    <row r="21170" spans="1:8">
      <c r="A21170" s="65"/>
      <c r="B21170" s="65"/>
      <c r="C21170" s="65"/>
      <c r="D21170" s="65"/>
      <c r="E21170" s="65"/>
      <c r="F21170" s="65"/>
      <c r="G21170" s="65"/>
      <c r="H21170" s="113"/>
    </row>
    <row r="21171" spans="1:8">
      <c r="A21171" s="65"/>
      <c r="B21171" s="65"/>
      <c r="C21171" s="65"/>
      <c r="D21171" s="65"/>
      <c r="E21171" s="65"/>
      <c r="F21171" s="65"/>
      <c r="G21171" s="65"/>
      <c r="H21171" s="113"/>
    </row>
    <row r="21172" spans="1:8">
      <c r="A21172" s="65"/>
      <c r="B21172" s="65"/>
      <c r="C21172" s="65"/>
      <c r="D21172" s="65"/>
      <c r="E21172" s="65"/>
      <c r="F21172" s="65"/>
      <c r="G21172" s="65"/>
      <c r="H21172" s="113"/>
    </row>
    <row r="21173" spans="1:8">
      <c r="A21173" s="65"/>
      <c r="B21173" s="65"/>
      <c r="C21173" s="65"/>
      <c r="D21173" s="65"/>
      <c r="E21173" s="65"/>
      <c r="F21173" s="65"/>
      <c r="G21173" s="65"/>
      <c r="H21173" s="113"/>
    </row>
    <row r="21174" spans="1:8">
      <c r="A21174" s="65"/>
      <c r="B21174" s="65"/>
      <c r="C21174" s="65"/>
      <c r="D21174" s="65"/>
      <c r="E21174" s="65"/>
      <c r="F21174" s="65"/>
      <c r="G21174" s="65"/>
      <c r="H21174" s="113"/>
    </row>
    <row r="21175" spans="1:8">
      <c r="A21175" s="65"/>
      <c r="B21175" s="65"/>
      <c r="C21175" s="65"/>
      <c r="D21175" s="65"/>
      <c r="E21175" s="65"/>
      <c r="F21175" s="65"/>
      <c r="G21175" s="65"/>
      <c r="H21175" s="113"/>
    </row>
    <row r="21176" spans="1:8">
      <c r="A21176" s="65"/>
      <c r="B21176" s="65"/>
      <c r="C21176" s="65"/>
      <c r="D21176" s="65"/>
      <c r="E21176" s="65"/>
      <c r="F21176" s="65"/>
      <c r="G21176" s="65"/>
      <c r="H21176" s="113"/>
    </row>
    <row r="21177" spans="1:8">
      <c r="A21177" s="65"/>
      <c r="B21177" s="65"/>
      <c r="C21177" s="65"/>
      <c r="D21177" s="65"/>
      <c r="E21177" s="65"/>
      <c r="F21177" s="65"/>
      <c r="G21177" s="65"/>
      <c r="H21177" s="113"/>
    </row>
    <row r="21178" spans="1:8">
      <c r="A21178" s="65"/>
      <c r="B21178" s="65"/>
      <c r="C21178" s="65"/>
      <c r="D21178" s="65"/>
      <c r="E21178" s="65"/>
      <c r="F21178" s="65"/>
      <c r="G21178" s="65"/>
      <c r="H21178" s="113"/>
    </row>
    <row r="21179" spans="1:8">
      <c r="A21179" s="65"/>
      <c r="B21179" s="65"/>
      <c r="C21179" s="65"/>
      <c r="D21179" s="65"/>
      <c r="E21179" s="65"/>
      <c r="F21179" s="65"/>
      <c r="G21179" s="65"/>
      <c r="H21179" s="113"/>
    </row>
    <row r="21180" spans="1:8">
      <c r="A21180" s="65"/>
      <c r="B21180" s="65"/>
      <c r="C21180" s="65"/>
      <c r="D21180" s="65"/>
      <c r="E21180" s="65"/>
      <c r="F21180" s="65"/>
      <c r="G21180" s="65"/>
      <c r="H21180" s="113"/>
    </row>
    <row r="21181" spans="1:8">
      <c r="A21181" s="65"/>
      <c r="B21181" s="65"/>
      <c r="C21181" s="65"/>
      <c r="D21181" s="65"/>
      <c r="E21181" s="65"/>
      <c r="F21181" s="65"/>
      <c r="G21181" s="65"/>
      <c r="H21181" s="113"/>
    </row>
    <row r="21182" spans="1:8">
      <c r="A21182" s="65"/>
      <c r="B21182" s="65"/>
      <c r="C21182" s="65"/>
      <c r="D21182" s="65"/>
      <c r="E21182" s="65"/>
      <c r="F21182" s="65"/>
      <c r="G21182" s="65"/>
      <c r="H21182" s="113"/>
    </row>
    <row r="21183" spans="1:8">
      <c r="A21183" s="65"/>
      <c r="B21183" s="65"/>
      <c r="C21183" s="65"/>
      <c r="D21183" s="65"/>
      <c r="E21183" s="65"/>
      <c r="F21183" s="65"/>
      <c r="G21183" s="65"/>
      <c r="H21183" s="113"/>
    </row>
    <row r="21184" spans="1:8">
      <c r="A21184" s="65"/>
      <c r="B21184" s="65"/>
      <c r="C21184" s="65"/>
      <c r="D21184" s="65"/>
      <c r="E21184" s="65"/>
      <c r="F21184" s="65"/>
      <c r="G21184" s="65"/>
      <c r="H21184" s="113"/>
    </row>
    <row r="21185" spans="1:8">
      <c r="A21185" s="65"/>
      <c r="B21185" s="65"/>
      <c r="C21185" s="65"/>
      <c r="D21185" s="65"/>
      <c r="E21185" s="65"/>
      <c r="F21185" s="65"/>
      <c r="G21185" s="65"/>
      <c r="H21185" s="113"/>
    </row>
    <row r="21186" spans="1:8">
      <c r="A21186" s="65"/>
      <c r="B21186" s="65"/>
      <c r="C21186" s="65"/>
      <c r="D21186" s="65"/>
      <c r="E21186" s="65"/>
      <c r="F21186" s="65"/>
      <c r="G21186" s="65"/>
      <c r="H21186" s="113"/>
    </row>
    <row r="21187" spans="1:8">
      <c r="A21187" s="65"/>
      <c r="B21187" s="65"/>
      <c r="C21187" s="65"/>
      <c r="D21187" s="65"/>
      <c r="E21187" s="65"/>
      <c r="F21187" s="65"/>
      <c r="G21187" s="65"/>
      <c r="H21187" s="113"/>
    </row>
    <row r="21188" spans="1:8">
      <c r="A21188" s="65"/>
      <c r="B21188" s="65"/>
      <c r="C21188" s="65"/>
      <c r="D21188" s="65"/>
      <c r="E21188" s="65"/>
      <c r="F21188" s="65"/>
      <c r="G21188" s="65"/>
      <c r="H21188" s="113"/>
    </row>
    <row r="21189" spans="1:8">
      <c r="A21189" s="65"/>
      <c r="B21189" s="65"/>
      <c r="C21189" s="65"/>
      <c r="D21189" s="65"/>
      <c r="E21189" s="65"/>
      <c r="F21189" s="65"/>
      <c r="G21189" s="65"/>
      <c r="H21189" s="113"/>
    </row>
    <row r="21190" spans="1:8">
      <c r="A21190" s="65"/>
      <c r="B21190" s="65"/>
      <c r="C21190" s="65"/>
      <c r="D21190" s="65"/>
      <c r="E21190" s="65"/>
      <c r="F21190" s="65"/>
      <c r="G21190" s="65"/>
      <c r="H21190" s="113"/>
    </row>
    <row r="21191" spans="1:8">
      <c r="A21191" s="65"/>
      <c r="B21191" s="65"/>
      <c r="C21191" s="65"/>
      <c r="D21191" s="65"/>
      <c r="E21191" s="65"/>
      <c r="F21191" s="65"/>
      <c r="G21191" s="65"/>
      <c r="H21191" s="113"/>
    </row>
    <row r="21192" spans="1:8">
      <c r="A21192" s="65"/>
      <c r="B21192" s="65"/>
      <c r="C21192" s="65"/>
      <c r="D21192" s="65"/>
      <c r="E21192" s="65"/>
      <c r="F21192" s="65"/>
      <c r="G21192" s="65"/>
      <c r="H21192" s="113"/>
    </row>
    <row r="21193" spans="1:8">
      <c r="A21193" s="65"/>
      <c r="B21193" s="65"/>
      <c r="C21193" s="65"/>
      <c r="D21193" s="65"/>
      <c r="E21193" s="65"/>
      <c r="F21193" s="65"/>
      <c r="G21193" s="65"/>
      <c r="H21193" s="113"/>
    </row>
    <row r="21194" spans="1:8">
      <c r="A21194" s="65"/>
      <c r="B21194" s="65"/>
      <c r="C21194" s="65"/>
      <c r="D21194" s="65"/>
      <c r="E21194" s="65"/>
      <c r="F21194" s="65"/>
      <c r="G21194" s="65"/>
      <c r="H21194" s="113"/>
    </row>
    <row r="21195" spans="1:8">
      <c r="A21195" s="65"/>
      <c r="B21195" s="65"/>
      <c r="C21195" s="65"/>
      <c r="D21195" s="65"/>
      <c r="E21195" s="65"/>
      <c r="F21195" s="65"/>
      <c r="G21195" s="65"/>
      <c r="H21195" s="113"/>
    </row>
    <row r="21196" spans="1:8">
      <c r="A21196" s="65"/>
      <c r="B21196" s="65"/>
      <c r="C21196" s="65"/>
      <c r="D21196" s="65"/>
      <c r="E21196" s="65"/>
      <c r="F21196" s="65"/>
      <c r="G21196" s="65"/>
      <c r="H21196" s="113"/>
    </row>
    <row r="21197" spans="1:8">
      <c r="A21197" s="65"/>
      <c r="B21197" s="65"/>
      <c r="C21197" s="65"/>
      <c r="D21197" s="65"/>
      <c r="E21197" s="65"/>
      <c r="F21197" s="65"/>
      <c r="G21197" s="65"/>
      <c r="H21197" s="113"/>
    </row>
    <row r="21198" spans="1:8">
      <c r="A21198" s="65"/>
      <c r="B21198" s="65"/>
      <c r="C21198" s="65"/>
      <c r="D21198" s="65"/>
      <c r="E21198" s="65"/>
      <c r="F21198" s="65"/>
      <c r="G21198" s="65"/>
      <c r="H21198" s="113"/>
    </row>
    <row r="21199" spans="1:8">
      <c r="A21199" s="65"/>
      <c r="B21199" s="65"/>
      <c r="C21199" s="65"/>
      <c r="D21199" s="65"/>
      <c r="E21199" s="65"/>
      <c r="F21199" s="65"/>
      <c r="G21199" s="65"/>
      <c r="H21199" s="113"/>
    </row>
    <row r="21200" spans="1:8">
      <c r="A21200" s="65"/>
      <c r="B21200" s="65"/>
      <c r="C21200" s="65"/>
      <c r="D21200" s="65"/>
      <c r="E21200" s="65"/>
      <c r="F21200" s="65"/>
      <c r="G21200" s="65"/>
      <c r="H21200" s="113"/>
    </row>
    <row r="21201" spans="1:8">
      <c r="A21201" s="65"/>
      <c r="B21201" s="65"/>
      <c r="C21201" s="65"/>
      <c r="D21201" s="65"/>
      <c r="E21201" s="65"/>
      <c r="F21201" s="65"/>
      <c r="G21201" s="65"/>
      <c r="H21201" s="113"/>
    </row>
    <row r="21202" spans="1:8">
      <c r="A21202" s="65"/>
      <c r="B21202" s="65"/>
      <c r="C21202" s="65"/>
      <c r="D21202" s="65"/>
      <c r="E21202" s="65"/>
      <c r="F21202" s="65"/>
      <c r="G21202" s="65"/>
      <c r="H21202" s="113"/>
    </row>
    <row r="21203" spans="1:8">
      <c r="A21203" s="65"/>
      <c r="B21203" s="65"/>
      <c r="C21203" s="65"/>
      <c r="D21203" s="65"/>
      <c r="E21203" s="65"/>
      <c r="F21203" s="65"/>
      <c r="G21203" s="65"/>
      <c r="H21203" s="113"/>
    </row>
    <row r="21204" spans="1:8">
      <c r="A21204" s="65"/>
      <c r="B21204" s="65"/>
      <c r="C21204" s="65"/>
      <c r="D21204" s="65"/>
      <c r="E21204" s="65"/>
      <c r="F21204" s="65"/>
      <c r="G21204" s="65"/>
      <c r="H21204" s="113"/>
    </row>
    <row r="21205" spans="1:8">
      <c r="A21205" s="65"/>
      <c r="B21205" s="65"/>
      <c r="C21205" s="65"/>
      <c r="D21205" s="65"/>
      <c r="E21205" s="65"/>
      <c r="F21205" s="65"/>
      <c r="G21205" s="65"/>
      <c r="H21205" s="113"/>
    </row>
    <row r="21206" spans="1:8">
      <c r="A21206" s="65"/>
      <c r="B21206" s="65"/>
      <c r="C21206" s="65"/>
      <c r="D21206" s="65"/>
      <c r="E21206" s="65"/>
      <c r="F21206" s="65"/>
      <c r="G21206" s="65"/>
      <c r="H21206" s="113"/>
    </row>
    <row r="21207" spans="1:8">
      <c r="A21207" s="65"/>
      <c r="B21207" s="65"/>
      <c r="C21207" s="65"/>
      <c r="D21207" s="65"/>
      <c r="E21207" s="65"/>
      <c r="F21207" s="65"/>
      <c r="G21207" s="65"/>
      <c r="H21207" s="113"/>
    </row>
    <row r="21208" spans="1:8">
      <c r="A21208" s="65"/>
      <c r="B21208" s="65"/>
      <c r="C21208" s="65"/>
      <c r="D21208" s="65"/>
      <c r="E21208" s="65"/>
      <c r="F21208" s="65"/>
      <c r="G21208" s="65"/>
      <c r="H21208" s="113"/>
    </row>
    <row r="21209" spans="1:8">
      <c r="A21209" s="65"/>
      <c r="B21209" s="65"/>
      <c r="C21209" s="65"/>
      <c r="D21209" s="65"/>
      <c r="E21209" s="65"/>
      <c r="F21209" s="65"/>
      <c r="G21209" s="65"/>
      <c r="H21209" s="113"/>
    </row>
    <row r="21210" spans="1:8">
      <c r="A21210" s="65"/>
      <c r="B21210" s="65"/>
      <c r="C21210" s="65"/>
      <c r="D21210" s="65"/>
      <c r="E21210" s="65"/>
      <c r="F21210" s="65"/>
      <c r="G21210" s="65"/>
      <c r="H21210" s="113"/>
    </row>
    <row r="21211" spans="1:8">
      <c r="A21211" s="65"/>
      <c r="B21211" s="65"/>
      <c r="C21211" s="65"/>
      <c r="D21211" s="65"/>
      <c r="E21211" s="65"/>
      <c r="F21211" s="65"/>
      <c r="G21211" s="65"/>
      <c r="H21211" s="113"/>
    </row>
    <row r="21212" spans="1:8">
      <c r="A21212" s="65"/>
      <c r="B21212" s="65"/>
      <c r="C21212" s="65"/>
      <c r="D21212" s="65"/>
      <c r="E21212" s="65"/>
      <c r="F21212" s="65"/>
      <c r="G21212" s="65"/>
      <c r="H21212" s="113"/>
    </row>
    <row r="21213" spans="1:8">
      <c r="A21213" s="65"/>
      <c r="B21213" s="65"/>
      <c r="C21213" s="65"/>
      <c r="D21213" s="65"/>
      <c r="E21213" s="65"/>
      <c r="F21213" s="65"/>
      <c r="G21213" s="65"/>
      <c r="H21213" s="113"/>
    </row>
    <row r="21214" spans="1:8">
      <c r="A21214" s="65"/>
      <c r="B21214" s="65"/>
      <c r="C21214" s="65"/>
      <c r="D21214" s="65"/>
      <c r="E21214" s="65"/>
      <c r="F21214" s="65"/>
      <c r="G21214" s="65"/>
      <c r="H21214" s="113"/>
    </row>
    <row r="21215" spans="1:8">
      <c r="A21215" s="65"/>
      <c r="B21215" s="65"/>
      <c r="C21215" s="65"/>
      <c r="D21215" s="65"/>
      <c r="E21215" s="65"/>
      <c r="F21215" s="65"/>
      <c r="G21215" s="65"/>
      <c r="H21215" s="113"/>
    </row>
    <row r="21216" spans="1:8">
      <c r="A21216" s="65"/>
      <c r="B21216" s="65"/>
      <c r="C21216" s="65"/>
      <c r="D21216" s="65"/>
      <c r="E21216" s="65"/>
      <c r="F21216" s="65"/>
      <c r="G21216" s="65"/>
      <c r="H21216" s="113"/>
    </row>
    <row r="21217" spans="1:8">
      <c r="A21217" s="65"/>
      <c r="B21217" s="65"/>
      <c r="C21217" s="65"/>
      <c r="D21217" s="65"/>
      <c r="E21217" s="65"/>
      <c r="F21217" s="65"/>
      <c r="G21217" s="65"/>
      <c r="H21217" s="113"/>
    </row>
    <row r="21218" spans="1:8">
      <c r="A21218" s="65"/>
      <c r="B21218" s="65"/>
      <c r="C21218" s="65"/>
      <c r="D21218" s="65"/>
      <c r="E21218" s="65"/>
      <c r="F21218" s="65"/>
      <c r="G21218" s="65"/>
      <c r="H21218" s="113"/>
    </row>
    <row r="21219" spans="1:8">
      <c r="A21219" s="65"/>
      <c r="B21219" s="65"/>
      <c r="C21219" s="65"/>
      <c r="D21219" s="65"/>
      <c r="E21219" s="65"/>
      <c r="F21219" s="65"/>
      <c r="G21219" s="65"/>
      <c r="H21219" s="113"/>
    </row>
    <row r="21220" spans="1:8">
      <c r="A21220" s="65"/>
      <c r="B21220" s="65"/>
      <c r="C21220" s="65"/>
      <c r="D21220" s="65"/>
      <c r="E21220" s="65"/>
      <c r="F21220" s="65"/>
      <c r="G21220" s="65"/>
      <c r="H21220" s="113"/>
    </row>
    <row r="21221" spans="1:8">
      <c r="A21221" s="65"/>
      <c r="B21221" s="65"/>
      <c r="C21221" s="65"/>
      <c r="D21221" s="65"/>
      <c r="E21221" s="65"/>
      <c r="F21221" s="65"/>
      <c r="G21221" s="65"/>
      <c r="H21221" s="113"/>
    </row>
    <row r="21222" spans="1:8">
      <c r="A21222" s="65"/>
      <c r="B21222" s="65"/>
      <c r="C21222" s="65"/>
      <c r="D21222" s="65"/>
      <c r="E21222" s="65"/>
      <c r="F21222" s="65"/>
      <c r="G21222" s="65"/>
      <c r="H21222" s="113"/>
    </row>
    <row r="21223" spans="1:8">
      <c r="A21223" s="65"/>
      <c r="B21223" s="65"/>
      <c r="C21223" s="65"/>
      <c r="D21223" s="65"/>
      <c r="E21223" s="65"/>
      <c r="F21223" s="65"/>
      <c r="G21223" s="65"/>
      <c r="H21223" s="113"/>
    </row>
    <row r="21224" spans="1:8">
      <c r="A21224" s="65"/>
      <c r="B21224" s="65"/>
      <c r="C21224" s="65"/>
      <c r="D21224" s="65"/>
      <c r="E21224" s="65"/>
      <c r="F21224" s="65"/>
      <c r="G21224" s="65"/>
      <c r="H21224" s="113"/>
    </row>
    <row r="21225" spans="1:8">
      <c r="A21225" s="65"/>
      <c r="B21225" s="65"/>
      <c r="C21225" s="65"/>
      <c r="D21225" s="65"/>
      <c r="E21225" s="65"/>
      <c r="F21225" s="65"/>
      <c r="G21225" s="65"/>
      <c r="H21225" s="113"/>
    </row>
    <row r="21226" spans="1:8">
      <c r="A21226" s="65"/>
      <c r="B21226" s="65"/>
      <c r="C21226" s="65"/>
      <c r="D21226" s="65"/>
      <c r="E21226" s="65"/>
      <c r="F21226" s="65"/>
      <c r="G21226" s="65"/>
      <c r="H21226" s="113"/>
    </row>
    <row r="21227" spans="1:8">
      <c r="A21227" s="65"/>
      <c r="B21227" s="65"/>
      <c r="C21227" s="65"/>
      <c r="D21227" s="65"/>
      <c r="E21227" s="65"/>
      <c r="F21227" s="65"/>
      <c r="G21227" s="65"/>
      <c r="H21227" s="113"/>
    </row>
    <row r="21228" spans="1:8">
      <c r="A21228" s="65"/>
      <c r="B21228" s="65"/>
      <c r="C21228" s="65"/>
      <c r="D21228" s="65"/>
      <c r="E21228" s="65"/>
      <c r="F21228" s="65"/>
      <c r="G21228" s="65"/>
      <c r="H21228" s="113"/>
    </row>
    <row r="21229" spans="1:8">
      <c r="A21229" s="65"/>
      <c r="B21229" s="65"/>
      <c r="C21229" s="65"/>
      <c r="D21229" s="65"/>
      <c r="E21229" s="65"/>
      <c r="F21229" s="65"/>
      <c r="G21229" s="65"/>
      <c r="H21229" s="113"/>
    </row>
    <row r="21230" spans="1:8">
      <c r="A21230" s="65"/>
      <c r="B21230" s="65"/>
      <c r="C21230" s="65"/>
      <c r="D21230" s="65"/>
      <c r="E21230" s="65"/>
      <c r="F21230" s="65"/>
      <c r="G21230" s="65"/>
      <c r="H21230" s="113"/>
    </row>
    <row r="21231" spans="1:8">
      <c r="A21231" s="65"/>
      <c r="B21231" s="65"/>
      <c r="C21231" s="65"/>
      <c r="D21231" s="65"/>
      <c r="E21231" s="65"/>
      <c r="F21231" s="65"/>
      <c r="G21231" s="65"/>
      <c r="H21231" s="113"/>
    </row>
    <row r="21232" spans="1:8">
      <c r="A21232" s="65"/>
      <c r="B21232" s="65"/>
      <c r="C21232" s="65"/>
      <c r="D21232" s="65"/>
      <c r="E21232" s="65"/>
      <c r="F21232" s="65"/>
      <c r="G21232" s="65"/>
      <c r="H21232" s="113"/>
    </row>
    <row r="21233" spans="1:8">
      <c r="A21233" s="65"/>
      <c r="B21233" s="65"/>
      <c r="C21233" s="65"/>
      <c r="D21233" s="65"/>
      <c r="E21233" s="65"/>
      <c r="F21233" s="65"/>
      <c r="G21233" s="65"/>
      <c r="H21233" s="113"/>
    </row>
    <row r="21234" spans="1:8">
      <c r="A21234" s="65"/>
      <c r="B21234" s="65"/>
      <c r="C21234" s="65"/>
      <c r="D21234" s="65"/>
      <c r="E21234" s="65"/>
      <c r="F21234" s="65"/>
      <c r="G21234" s="65"/>
      <c r="H21234" s="113"/>
    </row>
    <row r="21235" spans="1:8">
      <c r="A21235" s="65"/>
      <c r="B21235" s="65"/>
      <c r="C21235" s="65"/>
      <c r="D21235" s="65"/>
      <c r="E21235" s="65"/>
      <c r="F21235" s="65"/>
      <c r="G21235" s="65"/>
      <c r="H21235" s="113"/>
    </row>
    <row r="21236" spans="1:8">
      <c r="A21236" s="65"/>
      <c r="B21236" s="65"/>
      <c r="C21236" s="65"/>
      <c r="D21236" s="65"/>
      <c r="E21236" s="65"/>
      <c r="F21236" s="65"/>
      <c r="G21236" s="65"/>
      <c r="H21236" s="113"/>
    </row>
    <row r="21237" spans="1:8">
      <c r="A21237" s="65"/>
      <c r="B21237" s="65"/>
      <c r="C21237" s="65"/>
      <c r="D21237" s="65"/>
      <c r="E21237" s="65"/>
      <c r="F21237" s="65"/>
      <c r="G21237" s="65"/>
      <c r="H21237" s="113"/>
    </row>
    <row r="21238" spans="1:8">
      <c r="A21238" s="65"/>
      <c r="B21238" s="65"/>
      <c r="C21238" s="65"/>
      <c r="D21238" s="65"/>
      <c r="E21238" s="65"/>
      <c r="F21238" s="65"/>
      <c r="G21238" s="65"/>
      <c r="H21238" s="113"/>
    </row>
    <row r="21239" spans="1:8">
      <c r="A21239" s="65"/>
      <c r="B21239" s="65"/>
      <c r="C21239" s="65"/>
      <c r="D21239" s="65"/>
      <c r="E21239" s="65"/>
      <c r="F21239" s="65"/>
      <c r="G21239" s="65"/>
      <c r="H21239" s="113"/>
    </row>
    <row r="21240" spans="1:8">
      <c r="A21240" s="65"/>
      <c r="B21240" s="65"/>
      <c r="C21240" s="65"/>
      <c r="D21240" s="65"/>
      <c r="E21240" s="65"/>
      <c r="F21240" s="65"/>
      <c r="G21240" s="65"/>
      <c r="H21240" s="113"/>
    </row>
    <row r="21241" spans="1:8">
      <c r="A21241" s="65"/>
      <c r="B21241" s="65"/>
      <c r="C21241" s="65"/>
      <c r="D21241" s="65"/>
      <c r="E21241" s="65"/>
      <c r="F21241" s="65"/>
      <c r="G21241" s="65"/>
      <c r="H21241" s="113"/>
    </row>
    <row r="21242" spans="1:8">
      <c r="A21242" s="65"/>
      <c r="B21242" s="65"/>
      <c r="C21242" s="65"/>
      <c r="D21242" s="65"/>
      <c r="E21242" s="65"/>
      <c r="F21242" s="65"/>
      <c r="G21242" s="65"/>
      <c r="H21242" s="113"/>
    </row>
    <row r="21243" spans="1:8">
      <c r="A21243" s="65"/>
      <c r="B21243" s="65"/>
      <c r="C21243" s="65"/>
      <c r="D21243" s="65"/>
      <c r="E21243" s="65"/>
      <c r="F21243" s="65"/>
      <c r="G21243" s="65"/>
      <c r="H21243" s="113"/>
    </row>
    <row r="21244" spans="1:8">
      <c r="A21244" s="65"/>
      <c r="B21244" s="65"/>
      <c r="C21244" s="65"/>
      <c r="D21244" s="65"/>
      <c r="E21244" s="65"/>
      <c r="F21244" s="65"/>
      <c r="G21244" s="65"/>
      <c r="H21244" s="113"/>
    </row>
    <row r="21245" spans="1:8">
      <c r="A21245" s="65"/>
      <c r="B21245" s="65"/>
      <c r="C21245" s="65"/>
      <c r="D21245" s="65"/>
      <c r="E21245" s="65"/>
      <c r="F21245" s="65"/>
      <c r="G21245" s="65"/>
      <c r="H21245" s="113"/>
    </row>
    <row r="21246" spans="1:8">
      <c r="A21246" s="65"/>
      <c r="B21246" s="65"/>
      <c r="C21246" s="65"/>
      <c r="D21246" s="65"/>
      <c r="E21246" s="65"/>
      <c r="F21246" s="65"/>
      <c r="G21246" s="65"/>
      <c r="H21246" s="113"/>
    </row>
    <row r="21247" spans="1:8">
      <c r="A21247" s="65"/>
      <c r="B21247" s="65"/>
      <c r="C21247" s="65"/>
      <c r="D21247" s="65"/>
      <c r="E21247" s="65"/>
      <c r="F21247" s="65"/>
      <c r="G21247" s="65"/>
      <c r="H21247" s="113"/>
    </row>
    <row r="21248" spans="1:8">
      <c r="A21248" s="65"/>
      <c r="B21248" s="65"/>
      <c r="C21248" s="65"/>
      <c r="D21248" s="65"/>
      <c r="E21248" s="65"/>
      <c r="F21248" s="65"/>
      <c r="G21248" s="65"/>
      <c r="H21248" s="113"/>
    </row>
    <row r="21249" spans="1:8">
      <c r="A21249" s="65"/>
      <c r="B21249" s="65"/>
      <c r="C21249" s="65"/>
      <c r="D21249" s="65"/>
      <c r="E21249" s="65"/>
      <c r="F21249" s="65"/>
      <c r="G21249" s="65"/>
      <c r="H21249" s="113"/>
    </row>
    <row r="21250" spans="1:8">
      <c r="A21250" s="65"/>
      <c r="B21250" s="65"/>
      <c r="C21250" s="65"/>
      <c r="D21250" s="65"/>
      <c r="E21250" s="65"/>
      <c r="F21250" s="65"/>
      <c r="G21250" s="65"/>
      <c r="H21250" s="113"/>
    </row>
    <row r="21251" spans="1:8">
      <c r="A21251" s="65"/>
      <c r="B21251" s="65"/>
      <c r="C21251" s="65"/>
      <c r="D21251" s="65"/>
      <c r="E21251" s="65"/>
      <c r="F21251" s="65"/>
      <c r="G21251" s="65"/>
      <c r="H21251" s="113"/>
    </row>
    <row r="21252" spans="1:8">
      <c r="A21252" s="65"/>
      <c r="B21252" s="65"/>
      <c r="C21252" s="65"/>
      <c r="D21252" s="65"/>
      <c r="E21252" s="65"/>
      <c r="F21252" s="65"/>
      <c r="G21252" s="65"/>
      <c r="H21252" s="113"/>
    </row>
    <row r="21253" spans="1:8">
      <c r="A21253" s="65"/>
      <c r="B21253" s="65"/>
      <c r="C21253" s="65"/>
      <c r="D21253" s="65"/>
      <c r="E21253" s="65"/>
      <c r="F21253" s="65"/>
      <c r="G21253" s="65"/>
      <c r="H21253" s="113"/>
    </row>
    <row r="21254" spans="1:8">
      <c r="A21254" s="65"/>
      <c r="B21254" s="65"/>
      <c r="C21254" s="65"/>
      <c r="D21254" s="65"/>
      <c r="E21254" s="65"/>
      <c r="F21254" s="65"/>
      <c r="G21254" s="65"/>
      <c r="H21254" s="113"/>
    </row>
    <row r="21255" spans="1:8">
      <c r="A21255" s="65"/>
      <c r="B21255" s="65"/>
      <c r="C21255" s="65"/>
      <c r="D21255" s="65"/>
      <c r="E21255" s="65"/>
      <c r="F21255" s="65"/>
      <c r="G21255" s="65"/>
      <c r="H21255" s="113"/>
    </row>
    <row r="21256" spans="1:8">
      <c r="A21256" s="65"/>
      <c r="B21256" s="65"/>
      <c r="C21256" s="65"/>
      <c r="D21256" s="65"/>
      <c r="E21256" s="65"/>
      <c r="F21256" s="65"/>
      <c r="G21256" s="65"/>
      <c r="H21256" s="113"/>
    </row>
    <row r="21257" spans="1:8">
      <c r="A21257" s="65"/>
      <c r="B21257" s="65"/>
      <c r="C21257" s="65"/>
      <c r="D21257" s="65"/>
      <c r="E21257" s="65"/>
      <c r="F21257" s="65"/>
      <c r="G21257" s="65"/>
      <c r="H21257" s="113"/>
    </row>
    <row r="21258" spans="1:8">
      <c r="A21258" s="65"/>
      <c r="B21258" s="65"/>
      <c r="C21258" s="65"/>
      <c r="D21258" s="65"/>
      <c r="E21258" s="65"/>
      <c r="F21258" s="65"/>
      <c r="G21258" s="65"/>
      <c r="H21258" s="113"/>
    </row>
    <row r="21259" spans="1:8">
      <c r="A21259" s="65"/>
      <c r="B21259" s="65"/>
      <c r="C21259" s="65"/>
      <c r="D21259" s="65"/>
      <c r="E21259" s="65"/>
      <c r="F21259" s="65"/>
      <c r="G21259" s="65"/>
      <c r="H21259" s="113"/>
    </row>
    <row r="21260" spans="1:8">
      <c r="A21260" s="65"/>
      <c r="B21260" s="65"/>
      <c r="C21260" s="65"/>
      <c r="D21260" s="65"/>
      <c r="E21260" s="65"/>
      <c r="F21260" s="65"/>
      <c r="G21260" s="65"/>
      <c r="H21260" s="113"/>
    </row>
    <row r="21261" spans="1:8">
      <c r="A21261" s="65"/>
      <c r="B21261" s="65"/>
      <c r="C21261" s="65"/>
      <c r="D21261" s="65"/>
      <c r="E21261" s="65"/>
      <c r="F21261" s="65"/>
      <c r="G21261" s="65"/>
      <c r="H21261" s="113"/>
    </row>
    <row r="21262" spans="1:8">
      <c r="A21262" s="65"/>
      <c r="B21262" s="65"/>
      <c r="C21262" s="65"/>
      <c r="D21262" s="65"/>
      <c r="E21262" s="65"/>
      <c r="F21262" s="65"/>
      <c r="G21262" s="65"/>
      <c r="H21262" s="113"/>
    </row>
    <row r="21263" spans="1:8">
      <c r="A21263" s="65"/>
      <c r="B21263" s="65"/>
      <c r="C21263" s="65"/>
      <c r="D21263" s="65"/>
      <c r="E21263" s="65"/>
      <c r="F21263" s="65"/>
      <c r="G21263" s="65"/>
      <c r="H21263" s="113"/>
    </row>
    <row r="21264" spans="1:8">
      <c r="A21264" s="65"/>
      <c r="B21264" s="65"/>
      <c r="C21264" s="65"/>
      <c r="D21264" s="65"/>
      <c r="E21264" s="65"/>
      <c r="F21264" s="65"/>
      <c r="G21264" s="65"/>
      <c r="H21264" s="113"/>
    </row>
    <row r="21265" spans="1:8">
      <c r="A21265" s="65"/>
      <c r="B21265" s="65"/>
      <c r="C21265" s="65"/>
      <c r="D21265" s="65"/>
      <c r="E21265" s="65"/>
      <c r="F21265" s="65"/>
      <c r="G21265" s="65"/>
      <c r="H21265" s="113"/>
    </row>
    <row r="21266" spans="1:8">
      <c r="A21266" s="65"/>
      <c r="B21266" s="65"/>
      <c r="C21266" s="65"/>
      <c r="D21266" s="65"/>
      <c r="E21266" s="65"/>
      <c r="F21266" s="65"/>
      <c r="G21266" s="65"/>
      <c r="H21266" s="113"/>
    </row>
    <row r="21267" spans="1:8">
      <c r="A21267" s="65"/>
      <c r="B21267" s="65"/>
      <c r="C21267" s="65"/>
      <c r="D21267" s="65"/>
      <c r="E21267" s="65"/>
      <c r="F21267" s="65"/>
      <c r="G21267" s="65"/>
      <c r="H21267" s="113"/>
    </row>
    <row r="21268" spans="1:8">
      <c r="A21268" s="65"/>
      <c r="B21268" s="65"/>
      <c r="C21268" s="65"/>
      <c r="D21268" s="65"/>
      <c r="E21268" s="65"/>
      <c r="F21268" s="65"/>
      <c r="G21268" s="65"/>
      <c r="H21268" s="113"/>
    </row>
    <row r="21269" spans="1:8">
      <c r="A21269" s="65"/>
      <c r="B21269" s="65"/>
      <c r="C21269" s="65"/>
      <c r="D21269" s="65"/>
      <c r="E21269" s="65"/>
      <c r="F21269" s="65"/>
      <c r="G21269" s="65"/>
      <c r="H21269" s="113"/>
    </row>
    <row r="21270" spans="1:8">
      <c r="A21270" s="65"/>
      <c r="B21270" s="65"/>
      <c r="C21270" s="65"/>
      <c r="D21270" s="65"/>
      <c r="E21270" s="65"/>
      <c r="F21270" s="65"/>
      <c r="G21270" s="65"/>
      <c r="H21270" s="113"/>
    </row>
    <row r="21271" spans="1:8">
      <c r="A21271" s="65"/>
      <c r="B21271" s="65"/>
      <c r="C21271" s="65"/>
      <c r="D21271" s="65"/>
      <c r="E21271" s="65"/>
      <c r="F21271" s="65"/>
      <c r="G21271" s="65"/>
      <c r="H21271" s="113"/>
    </row>
    <row r="21272" spans="1:8">
      <c r="A21272" s="65"/>
      <c r="B21272" s="65"/>
      <c r="C21272" s="65"/>
      <c r="D21272" s="65"/>
      <c r="E21272" s="65"/>
      <c r="F21272" s="65"/>
      <c r="G21272" s="65"/>
      <c r="H21272" s="113"/>
    </row>
    <row r="21273" spans="1:8">
      <c r="A21273" s="65"/>
      <c r="B21273" s="65"/>
      <c r="C21273" s="65"/>
      <c r="D21273" s="65"/>
      <c r="E21273" s="65"/>
      <c r="F21273" s="65"/>
      <c r="G21273" s="65"/>
      <c r="H21273" s="113"/>
    </row>
    <row r="21274" spans="1:8">
      <c r="A21274" s="65"/>
      <c r="B21274" s="65"/>
      <c r="C21274" s="65"/>
      <c r="D21274" s="65"/>
      <c r="E21274" s="65"/>
      <c r="F21274" s="65"/>
      <c r="G21274" s="65"/>
      <c r="H21274" s="113"/>
    </row>
    <row r="21275" spans="1:8">
      <c r="A21275" s="65"/>
      <c r="B21275" s="65"/>
      <c r="C21275" s="65"/>
      <c r="D21275" s="65"/>
      <c r="E21275" s="65"/>
      <c r="F21275" s="65"/>
      <c r="G21275" s="65"/>
      <c r="H21275" s="113"/>
    </row>
    <row r="21276" spans="1:8">
      <c r="A21276" s="65"/>
      <c r="B21276" s="65"/>
      <c r="C21276" s="65"/>
      <c r="D21276" s="65"/>
      <c r="E21276" s="65"/>
      <c r="F21276" s="65"/>
      <c r="G21276" s="65"/>
      <c r="H21276" s="113"/>
    </row>
    <row r="21277" spans="1:8">
      <c r="A21277" s="65"/>
      <c r="B21277" s="65"/>
      <c r="C21277" s="65"/>
      <c r="D21277" s="65"/>
      <c r="E21277" s="65"/>
      <c r="F21277" s="65"/>
      <c r="G21277" s="65"/>
      <c r="H21277" s="113"/>
    </row>
    <row r="21278" spans="1:8">
      <c r="A21278" s="65"/>
      <c r="B21278" s="65"/>
      <c r="C21278" s="65"/>
      <c r="D21278" s="65"/>
      <c r="E21278" s="65"/>
      <c r="F21278" s="65"/>
      <c r="G21278" s="65"/>
      <c r="H21278" s="113"/>
    </row>
    <row r="21279" spans="1:8">
      <c r="A21279" s="65"/>
      <c r="B21279" s="65"/>
      <c r="C21279" s="65"/>
      <c r="D21279" s="65"/>
      <c r="E21279" s="65"/>
      <c r="F21279" s="65"/>
      <c r="G21279" s="65"/>
      <c r="H21279" s="113"/>
    </row>
    <row r="21280" spans="1:8">
      <c r="A21280" s="65"/>
      <c r="B21280" s="65"/>
      <c r="C21280" s="65"/>
      <c r="D21280" s="65"/>
      <c r="E21280" s="65"/>
      <c r="F21280" s="65"/>
      <c r="G21280" s="65"/>
      <c r="H21280" s="113"/>
    </row>
    <row r="21281" spans="1:8">
      <c r="A21281" s="65"/>
      <c r="B21281" s="65"/>
      <c r="C21281" s="65"/>
      <c r="D21281" s="65"/>
      <c r="E21281" s="65"/>
      <c r="F21281" s="65"/>
      <c r="G21281" s="65"/>
      <c r="H21281" s="113"/>
    </row>
    <row r="21282" spans="1:8">
      <c r="A21282" s="65"/>
      <c r="B21282" s="65"/>
      <c r="C21282" s="65"/>
      <c r="D21282" s="65"/>
      <c r="E21282" s="65"/>
      <c r="F21282" s="65"/>
      <c r="G21282" s="65"/>
      <c r="H21282" s="113"/>
    </row>
    <row r="21283" spans="1:8">
      <c r="A21283" s="65"/>
      <c r="B21283" s="65"/>
      <c r="C21283" s="65"/>
      <c r="D21283" s="65"/>
      <c r="E21283" s="65"/>
      <c r="F21283" s="65"/>
      <c r="G21283" s="65"/>
      <c r="H21283" s="113"/>
    </row>
    <row r="21284" spans="1:8">
      <c r="A21284" s="65"/>
      <c r="B21284" s="65"/>
      <c r="C21284" s="65"/>
      <c r="D21284" s="65"/>
      <c r="E21284" s="65"/>
      <c r="F21284" s="65"/>
      <c r="G21284" s="65"/>
      <c r="H21284" s="113"/>
    </row>
    <row r="21285" spans="1:8">
      <c r="A21285" s="65"/>
      <c r="B21285" s="65"/>
      <c r="C21285" s="65"/>
      <c r="D21285" s="65"/>
      <c r="E21285" s="65"/>
      <c r="F21285" s="65"/>
      <c r="G21285" s="65"/>
      <c r="H21285" s="113"/>
    </row>
    <row r="21286" spans="1:8">
      <c r="A21286" s="65"/>
      <c r="B21286" s="65"/>
      <c r="C21286" s="65"/>
      <c r="D21286" s="65"/>
      <c r="E21286" s="65"/>
      <c r="F21286" s="65"/>
      <c r="G21286" s="65"/>
      <c r="H21286" s="113"/>
    </row>
    <row r="21287" spans="1:8">
      <c r="A21287" s="65"/>
      <c r="B21287" s="65"/>
      <c r="C21287" s="65"/>
      <c r="D21287" s="65"/>
      <c r="E21287" s="65"/>
      <c r="F21287" s="65"/>
      <c r="G21287" s="65"/>
      <c r="H21287" s="113"/>
    </row>
    <row r="21288" spans="1:8">
      <c r="A21288" s="65"/>
      <c r="B21288" s="65"/>
      <c r="C21288" s="65"/>
      <c r="D21288" s="65"/>
      <c r="E21288" s="65"/>
      <c r="F21288" s="65"/>
      <c r="G21288" s="65"/>
      <c r="H21288" s="113"/>
    </row>
    <row r="21289" spans="1:8">
      <c r="A21289" s="65"/>
      <c r="B21289" s="65"/>
      <c r="C21289" s="65"/>
      <c r="D21289" s="65"/>
      <c r="E21289" s="65"/>
      <c r="F21289" s="65"/>
      <c r="G21289" s="65"/>
      <c r="H21289" s="113"/>
    </row>
    <row r="21290" spans="1:8">
      <c r="A21290" s="65"/>
      <c r="B21290" s="65"/>
      <c r="C21290" s="65"/>
      <c r="D21290" s="65"/>
      <c r="E21290" s="65"/>
      <c r="F21290" s="65"/>
      <c r="G21290" s="65"/>
      <c r="H21290" s="113"/>
    </row>
    <row r="21291" spans="1:8">
      <c r="A21291" s="65"/>
      <c r="B21291" s="65"/>
      <c r="C21291" s="65"/>
      <c r="D21291" s="65"/>
      <c r="E21291" s="65"/>
      <c r="F21291" s="65"/>
      <c r="G21291" s="65"/>
      <c r="H21291" s="113"/>
    </row>
    <row r="21292" spans="1:8">
      <c r="A21292" s="65"/>
      <c r="B21292" s="65"/>
      <c r="C21292" s="65"/>
      <c r="D21292" s="65"/>
      <c r="E21292" s="65"/>
      <c r="F21292" s="65"/>
      <c r="G21292" s="65"/>
      <c r="H21292" s="113"/>
    </row>
    <row r="21293" spans="1:8">
      <c r="A21293" s="65"/>
      <c r="B21293" s="65"/>
      <c r="C21293" s="65"/>
      <c r="D21293" s="65"/>
      <c r="E21293" s="65"/>
      <c r="F21293" s="65"/>
      <c r="G21293" s="65"/>
      <c r="H21293" s="113"/>
    </row>
    <row r="21294" spans="1:8">
      <c r="A21294" s="65"/>
      <c r="B21294" s="65"/>
      <c r="C21294" s="65"/>
      <c r="D21294" s="65"/>
      <c r="E21294" s="65"/>
      <c r="F21294" s="65"/>
      <c r="G21294" s="65"/>
      <c r="H21294" s="113"/>
    </row>
    <row r="21295" spans="1:8">
      <c r="A21295" s="65"/>
      <c r="B21295" s="65"/>
      <c r="C21295" s="65"/>
      <c r="D21295" s="65"/>
      <c r="E21295" s="65"/>
      <c r="F21295" s="65"/>
      <c r="G21295" s="65"/>
      <c r="H21295" s="113"/>
    </row>
    <row r="21296" spans="1:8">
      <c r="A21296" s="65"/>
      <c r="B21296" s="65"/>
      <c r="C21296" s="65"/>
      <c r="D21296" s="65"/>
      <c r="E21296" s="65"/>
      <c r="F21296" s="65"/>
      <c r="G21296" s="65"/>
      <c r="H21296" s="113"/>
    </row>
    <row r="21297" spans="1:8">
      <c r="A21297" s="65"/>
      <c r="B21297" s="65"/>
      <c r="C21297" s="65"/>
      <c r="D21297" s="65"/>
      <c r="E21297" s="65"/>
      <c r="F21297" s="65"/>
      <c r="G21297" s="65"/>
      <c r="H21297" s="113"/>
    </row>
    <row r="21298" spans="1:8">
      <c r="A21298" s="65"/>
      <c r="B21298" s="65"/>
      <c r="C21298" s="65"/>
      <c r="D21298" s="65"/>
      <c r="E21298" s="65"/>
      <c r="F21298" s="65"/>
      <c r="G21298" s="65"/>
      <c r="H21298" s="113"/>
    </row>
    <row r="21299" spans="1:8">
      <c r="A21299" s="65"/>
      <c r="B21299" s="65"/>
      <c r="C21299" s="65"/>
      <c r="D21299" s="65"/>
      <c r="E21299" s="65"/>
      <c r="F21299" s="65"/>
      <c r="G21299" s="65"/>
      <c r="H21299" s="113"/>
    </row>
    <row r="21300" spans="1:8">
      <c r="A21300" s="65"/>
      <c r="B21300" s="65"/>
      <c r="C21300" s="65"/>
      <c r="D21300" s="65"/>
      <c r="E21300" s="65"/>
      <c r="F21300" s="65"/>
      <c r="G21300" s="65"/>
      <c r="H21300" s="113"/>
    </row>
    <row r="21301" spans="1:8">
      <c r="A21301" s="65"/>
      <c r="B21301" s="65"/>
      <c r="C21301" s="65"/>
      <c r="D21301" s="65"/>
      <c r="E21301" s="65"/>
      <c r="F21301" s="65"/>
      <c r="G21301" s="65"/>
      <c r="H21301" s="113"/>
    </row>
    <row r="21302" spans="1:8">
      <c r="A21302" s="65"/>
      <c r="B21302" s="65"/>
      <c r="C21302" s="65"/>
      <c r="D21302" s="65"/>
      <c r="E21302" s="65"/>
      <c r="F21302" s="65"/>
      <c r="G21302" s="65"/>
      <c r="H21302" s="113"/>
    </row>
    <row r="21303" spans="1:8">
      <c r="A21303" s="65"/>
      <c r="B21303" s="65"/>
      <c r="C21303" s="65"/>
      <c r="D21303" s="65"/>
      <c r="E21303" s="65"/>
      <c r="F21303" s="65"/>
      <c r="G21303" s="65"/>
      <c r="H21303" s="113"/>
    </row>
    <row r="21304" spans="1:8">
      <c r="A21304" s="65"/>
      <c r="B21304" s="65"/>
      <c r="C21304" s="65"/>
      <c r="D21304" s="65"/>
      <c r="E21304" s="65"/>
      <c r="F21304" s="65"/>
      <c r="G21304" s="65"/>
      <c r="H21304" s="113"/>
    </row>
    <row r="21305" spans="1:8">
      <c r="A21305" s="65"/>
      <c r="B21305" s="65"/>
      <c r="C21305" s="65"/>
      <c r="D21305" s="65"/>
      <c r="E21305" s="65"/>
      <c r="F21305" s="65"/>
      <c r="G21305" s="65"/>
      <c r="H21305" s="113"/>
    </row>
    <row r="21306" spans="1:8">
      <c r="A21306" s="65"/>
      <c r="B21306" s="65"/>
      <c r="C21306" s="65"/>
      <c r="D21306" s="65"/>
      <c r="E21306" s="65"/>
      <c r="F21306" s="65"/>
      <c r="G21306" s="65"/>
      <c r="H21306" s="113"/>
    </row>
    <row r="21307" spans="1:8">
      <c r="A21307" s="65"/>
      <c r="B21307" s="65"/>
      <c r="C21307" s="65"/>
      <c r="D21307" s="65"/>
      <c r="E21307" s="65"/>
      <c r="F21307" s="65"/>
      <c r="G21307" s="65"/>
      <c r="H21307" s="113"/>
    </row>
    <row r="21308" spans="1:8">
      <c r="A21308" s="65"/>
      <c r="B21308" s="65"/>
      <c r="C21308" s="65"/>
      <c r="D21308" s="65"/>
      <c r="E21308" s="65"/>
      <c r="F21308" s="65"/>
      <c r="G21308" s="65"/>
      <c r="H21308" s="113"/>
    </row>
    <row r="21309" spans="1:8">
      <c r="A21309" s="65"/>
      <c r="B21309" s="65"/>
      <c r="C21309" s="65"/>
      <c r="D21309" s="65"/>
      <c r="E21309" s="65"/>
      <c r="F21309" s="65"/>
      <c r="G21309" s="65"/>
      <c r="H21309" s="113"/>
    </row>
    <row r="21310" spans="1:8">
      <c r="A21310" s="65"/>
      <c r="B21310" s="65"/>
      <c r="C21310" s="65"/>
      <c r="D21310" s="65"/>
      <c r="E21310" s="65"/>
      <c r="F21310" s="65"/>
      <c r="G21310" s="65"/>
      <c r="H21310" s="113"/>
    </row>
    <row r="21311" spans="1:8">
      <c r="A21311" s="65"/>
      <c r="B21311" s="65"/>
      <c r="C21311" s="65"/>
      <c r="D21311" s="65"/>
      <c r="E21311" s="65"/>
      <c r="F21311" s="65"/>
      <c r="G21311" s="65"/>
      <c r="H21311" s="113"/>
    </row>
    <row r="21312" spans="1:8">
      <c r="A21312" s="65"/>
      <c r="B21312" s="65"/>
      <c r="C21312" s="65"/>
      <c r="D21312" s="65"/>
      <c r="E21312" s="65"/>
      <c r="F21312" s="65"/>
      <c r="G21312" s="65"/>
      <c r="H21312" s="113"/>
    </row>
    <row r="21313" spans="1:8">
      <c r="A21313" s="65"/>
      <c r="B21313" s="65"/>
      <c r="C21313" s="65"/>
      <c r="D21313" s="65"/>
      <c r="E21313" s="65"/>
      <c r="F21313" s="65"/>
      <c r="G21313" s="65"/>
      <c r="H21313" s="113"/>
    </row>
    <row r="21314" spans="1:8">
      <c r="A21314" s="65"/>
      <c r="B21314" s="65"/>
      <c r="C21314" s="65"/>
      <c r="D21314" s="65"/>
      <c r="E21314" s="65"/>
      <c r="F21314" s="65"/>
      <c r="G21314" s="65"/>
      <c r="H21314" s="113"/>
    </row>
    <row r="21315" spans="1:8">
      <c r="A21315" s="65"/>
      <c r="B21315" s="65"/>
      <c r="C21315" s="65"/>
      <c r="D21315" s="65"/>
      <c r="E21315" s="65"/>
      <c r="F21315" s="65"/>
      <c r="G21315" s="65"/>
      <c r="H21315" s="113"/>
    </row>
    <row r="21316" spans="1:8">
      <c r="A21316" s="65"/>
      <c r="B21316" s="65"/>
      <c r="C21316" s="65"/>
      <c r="D21316" s="65"/>
      <c r="E21316" s="65"/>
      <c r="F21316" s="65"/>
      <c r="G21316" s="65"/>
      <c r="H21316" s="113"/>
    </row>
    <row r="21317" spans="1:8">
      <c r="A21317" s="65"/>
      <c r="B21317" s="65"/>
      <c r="C21317" s="65"/>
      <c r="D21317" s="65"/>
      <c r="E21317" s="65"/>
      <c r="F21317" s="65"/>
      <c r="G21317" s="65"/>
      <c r="H21317" s="113"/>
    </row>
    <row r="21318" spans="1:8">
      <c r="A21318" s="65"/>
      <c r="B21318" s="65"/>
      <c r="C21318" s="65"/>
      <c r="D21318" s="65"/>
      <c r="E21318" s="65"/>
      <c r="F21318" s="65"/>
      <c r="G21318" s="65"/>
      <c r="H21318" s="113"/>
    </row>
    <row r="21319" spans="1:8">
      <c r="A21319" s="65"/>
      <c r="B21319" s="65"/>
      <c r="C21319" s="65"/>
      <c r="D21319" s="65"/>
      <c r="E21319" s="65"/>
      <c r="F21319" s="65"/>
      <c r="G21319" s="65"/>
      <c r="H21319" s="113"/>
    </row>
    <row r="21320" spans="1:8">
      <c r="A21320" s="65"/>
      <c r="B21320" s="65"/>
      <c r="C21320" s="65"/>
      <c r="D21320" s="65"/>
      <c r="E21320" s="65"/>
      <c r="F21320" s="65"/>
      <c r="G21320" s="65"/>
      <c r="H21320" s="113"/>
    </row>
    <row r="21321" spans="1:8">
      <c r="A21321" s="65"/>
      <c r="B21321" s="65"/>
      <c r="C21321" s="65"/>
      <c r="D21321" s="65"/>
      <c r="E21321" s="65"/>
      <c r="F21321" s="65"/>
      <c r="G21321" s="65"/>
      <c r="H21321" s="113"/>
    </row>
    <row r="21322" spans="1:8">
      <c r="A21322" s="65"/>
      <c r="B21322" s="65"/>
      <c r="C21322" s="65"/>
      <c r="D21322" s="65"/>
      <c r="E21322" s="65"/>
      <c r="F21322" s="65"/>
      <c r="G21322" s="65"/>
      <c r="H21322" s="113"/>
    </row>
    <row r="21323" spans="1:8">
      <c r="A21323" s="65"/>
      <c r="B21323" s="65"/>
      <c r="C21323" s="65"/>
      <c r="D21323" s="65"/>
      <c r="E21323" s="65"/>
      <c r="F21323" s="65"/>
      <c r="G21323" s="65"/>
      <c r="H21323" s="113"/>
    </row>
    <row r="21324" spans="1:8">
      <c r="A21324" s="65"/>
      <c r="B21324" s="65"/>
      <c r="C21324" s="65"/>
      <c r="D21324" s="65"/>
      <c r="E21324" s="65"/>
      <c r="F21324" s="65"/>
      <c r="G21324" s="65"/>
      <c r="H21324" s="113"/>
    </row>
    <row r="21325" spans="1:8">
      <c r="A21325" s="65"/>
      <c r="B21325" s="65"/>
      <c r="C21325" s="65"/>
      <c r="D21325" s="65"/>
      <c r="E21325" s="65"/>
      <c r="F21325" s="65"/>
      <c r="G21325" s="65"/>
      <c r="H21325" s="113"/>
    </row>
    <row r="21326" spans="1:8">
      <c r="A21326" s="65"/>
      <c r="B21326" s="65"/>
      <c r="C21326" s="65"/>
      <c r="D21326" s="65"/>
      <c r="E21326" s="65"/>
      <c r="F21326" s="65"/>
      <c r="G21326" s="65"/>
      <c r="H21326" s="113"/>
    </row>
    <row r="21327" spans="1:8">
      <c r="A21327" s="65"/>
      <c r="B21327" s="65"/>
      <c r="C21327" s="65"/>
      <c r="D21327" s="65"/>
      <c r="E21327" s="65"/>
      <c r="F21327" s="65"/>
      <c r="G21327" s="65"/>
      <c r="H21327" s="113"/>
    </row>
    <row r="21328" spans="1:8">
      <c r="A21328" s="65"/>
      <c r="B21328" s="65"/>
      <c r="C21328" s="65"/>
      <c r="D21328" s="65"/>
      <c r="E21328" s="65"/>
      <c r="F21328" s="65"/>
      <c r="G21328" s="65"/>
      <c r="H21328" s="113"/>
    </row>
    <row r="21329" spans="1:8">
      <c r="A21329" s="65"/>
      <c r="B21329" s="65"/>
      <c r="C21329" s="65"/>
      <c r="D21329" s="65"/>
      <c r="E21329" s="65"/>
      <c r="F21329" s="65"/>
      <c r="G21329" s="65"/>
      <c r="H21329" s="113"/>
    </row>
    <row r="21330" spans="1:8">
      <c r="A21330" s="65"/>
      <c r="B21330" s="65"/>
      <c r="C21330" s="65"/>
      <c r="D21330" s="65"/>
      <c r="E21330" s="65"/>
      <c r="F21330" s="65"/>
      <c r="G21330" s="65"/>
      <c r="H21330" s="113"/>
    </row>
    <row r="21331" spans="1:8">
      <c r="A21331" s="65"/>
      <c r="B21331" s="65"/>
      <c r="C21331" s="65"/>
      <c r="D21331" s="65"/>
      <c r="E21331" s="65"/>
      <c r="F21331" s="65"/>
      <c r="G21331" s="65"/>
      <c r="H21331" s="113"/>
    </row>
    <row r="21332" spans="1:8">
      <c r="A21332" s="65"/>
      <c r="B21332" s="65"/>
      <c r="C21332" s="65"/>
      <c r="D21332" s="65"/>
      <c r="E21332" s="65"/>
      <c r="F21332" s="65"/>
      <c r="G21332" s="65"/>
      <c r="H21332" s="113"/>
    </row>
    <row r="21333" spans="1:8">
      <c r="A21333" s="65"/>
      <c r="B21333" s="65"/>
      <c r="C21333" s="65"/>
      <c r="D21333" s="65"/>
      <c r="E21333" s="65"/>
      <c r="F21333" s="65"/>
      <c r="G21333" s="65"/>
      <c r="H21333" s="113"/>
    </row>
    <row r="21334" spans="1:8">
      <c r="A21334" s="65"/>
      <c r="B21334" s="65"/>
      <c r="C21334" s="65"/>
      <c r="D21334" s="65"/>
      <c r="E21334" s="65"/>
      <c r="F21334" s="65"/>
      <c r="G21334" s="65"/>
      <c r="H21334" s="113"/>
    </row>
    <row r="21335" spans="1:8">
      <c r="A21335" s="65"/>
      <c r="B21335" s="65"/>
      <c r="C21335" s="65"/>
      <c r="D21335" s="65"/>
      <c r="E21335" s="65"/>
      <c r="F21335" s="65"/>
      <c r="G21335" s="65"/>
      <c r="H21335" s="113"/>
    </row>
    <row r="21336" spans="1:8">
      <c r="A21336" s="65"/>
      <c r="B21336" s="65"/>
      <c r="C21336" s="65"/>
      <c r="D21336" s="65"/>
      <c r="E21336" s="65"/>
      <c r="F21336" s="65"/>
      <c r="G21336" s="65"/>
      <c r="H21336" s="113"/>
    </row>
    <row r="21337" spans="1:8">
      <c r="A21337" s="65"/>
      <c r="B21337" s="65"/>
      <c r="C21337" s="65"/>
      <c r="D21337" s="65"/>
      <c r="E21337" s="65"/>
      <c r="F21337" s="65"/>
      <c r="G21337" s="65"/>
      <c r="H21337" s="113"/>
    </row>
    <row r="21338" spans="1:8">
      <c r="A21338" s="65"/>
      <c r="B21338" s="65"/>
      <c r="C21338" s="65"/>
      <c r="D21338" s="65"/>
      <c r="E21338" s="65"/>
      <c r="F21338" s="65"/>
      <c r="G21338" s="65"/>
      <c r="H21338" s="113"/>
    </row>
    <row r="21339" spans="1:8">
      <c r="A21339" s="65"/>
      <c r="B21339" s="65"/>
      <c r="C21339" s="65"/>
      <c r="D21339" s="65"/>
      <c r="E21339" s="65"/>
      <c r="F21339" s="65"/>
      <c r="G21339" s="65"/>
      <c r="H21339" s="113"/>
    </row>
    <row r="21340" spans="1:8">
      <c r="A21340" s="65"/>
      <c r="B21340" s="65"/>
      <c r="C21340" s="65"/>
      <c r="D21340" s="65"/>
      <c r="E21340" s="65"/>
      <c r="F21340" s="65"/>
      <c r="G21340" s="65"/>
      <c r="H21340" s="113"/>
    </row>
    <row r="21341" spans="1:8">
      <c r="A21341" s="65"/>
      <c r="B21341" s="65"/>
      <c r="C21341" s="65"/>
      <c r="D21341" s="65"/>
      <c r="E21341" s="65"/>
      <c r="F21341" s="65"/>
      <c r="G21341" s="65"/>
      <c r="H21341" s="113"/>
    </row>
    <row r="21342" spans="1:8">
      <c r="A21342" s="65"/>
      <c r="B21342" s="65"/>
      <c r="C21342" s="65"/>
      <c r="D21342" s="65"/>
      <c r="E21342" s="65"/>
      <c r="F21342" s="65"/>
      <c r="G21342" s="65"/>
      <c r="H21342" s="113"/>
    </row>
    <row r="21343" spans="1:8">
      <c r="A21343" s="65"/>
      <c r="B21343" s="65"/>
      <c r="C21343" s="65"/>
      <c r="D21343" s="65"/>
      <c r="E21343" s="65"/>
      <c r="F21343" s="65"/>
      <c r="G21343" s="65"/>
      <c r="H21343" s="113"/>
    </row>
    <row r="21344" spans="1:8">
      <c r="A21344" s="65"/>
      <c r="B21344" s="65"/>
      <c r="C21344" s="65"/>
      <c r="D21344" s="65"/>
      <c r="E21344" s="65"/>
      <c r="F21344" s="65"/>
      <c r="G21344" s="65"/>
      <c r="H21344" s="113"/>
    </row>
    <row r="21345" spans="1:8">
      <c r="A21345" s="65"/>
      <c r="B21345" s="65"/>
      <c r="C21345" s="65"/>
      <c r="D21345" s="65"/>
      <c r="E21345" s="65"/>
      <c r="F21345" s="65"/>
      <c r="G21345" s="65"/>
      <c r="H21345" s="113"/>
    </row>
    <row r="21346" spans="1:8">
      <c r="A21346" s="65"/>
      <c r="B21346" s="65"/>
      <c r="C21346" s="65"/>
      <c r="D21346" s="65"/>
      <c r="E21346" s="65"/>
      <c r="F21346" s="65"/>
      <c r="G21346" s="65"/>
      <c r="H21346" s="113"/>
    </row>
    <row r="21347" spans="1:8">
      <c r="A21347" s="65"/>
      <c r="B21347" s="65"/>
      <c r="C21347" s="65"/>
      <c r="D21347" s="65"/>
      <c r="E21347" s="65"/>
      <c r="F21347" s="65"/>
      <c r="G21347" s="65"/>
      <c r="H21347" s="113"/>
    </row>
    <row r="21348" spans="1:8">
      <c r="A21348" s="65"/>
      <c r="B21348" s="65"/>
      <c r="C21348" s="65"/>
      <c r="D21348" s="65"/>
      <c r="E21348" s="65"/>
      <c r="F21348" s="65"/>
      <c r="G21348" s="65"/>
      <c r="H21348" s="113"/>
    </row>
    <row r="21349" spans="1:8">
      <c r="A21349" s="65"/>
      <c r="B21349" s="65"/>
      <c r="C21349" s="65"/>
      <c r="D21349" s="65"/>
      <c r="E21349" s="65"/>
      <c r="F21349" s="65"/>
      <c r="G21349" s="65"/>
      <c r="H21349" s="113"/>
    </row>
    <row r="21350" spans="1:8">
      <c r="A21350" s="65"/>
      <c r="B21350" s="65"/>
      <c r="C21350" s="65"/>
      <c r="D21350" s="65"/>
      <c r="E21350" s="65"/>
      <c r="F21350" s="65"/>
      <c r="G21350" s="65"/>
      <c r="H21350" s="113"/>
    </row>
    <row r="21351" spans="1:8">
      <c r="A21351" s="65"/>
      <c r="B21351" s="65"/>
      <c r="C21351" s="65"/>
      <c r="D21351" s="65"/>
      <c r="E21351" s="65"/>
      <c r="F21351" s="65"/>
      <c r="G21351" s="65"/>
      <c r="H21351" s="113"/>
    </row>
    <row r="21352" spans="1:8">
      <c r="A21352" s="65"/>
      <c r="B21352" s="65"/>
      <c r="C21352" s="65"/>
      <c r="D21352" s="65"/>
      <c r="E21352" s="65"/>
      <c r="F21352" s="65"/>
      <c r="G21352" s="65"/>
      <c r="H21352" s="113"/>
    </row>
    <row r="21353" spans="1:8">
      <c r="A21353" s="65"/>
      <c r="B21353" s="65"/>
      <c r="C21353" s="65"/>
      <c r="D21353" s="65"/>
      <c r="E21353" s="65"/>
      <c r="F21353" s="65"/>
      <c r="G21353" s="65"/>
      <c r="H21353" s="113"/>
    </row>
    <row r="21354" spans="1:8">
      <c r="A21354" s="65"/>
      <c r="B21354" s="65"/>
      <c r="C21354" s="65"/>
      <c r="D21354" s="65"/>
      <c r="E21354" s="65"/>
      <c r="F21354" s="65"/>
      <c r="G21354" s="65"/>
      <c r="H21354" s="113"/>
    </row>
    <row r="21355" spans="1:8">
      <c r="A21355" s="65"/>
      <c r="B21355" s="65"/>
      <c r="C21355" s="65"/>
      <c r="D21355" s="65"/>
      <c r="E21355" s="65"/>
      <c r="F21355" s="65"/>
      <c r="G21355" s="65"/>
      <c r="H21355" s="113"/>
    </row>
    <row r="21356" spans="1:8">
      <c r="A21356" s="65"/>
      <c r="B21356" s="65"/>
      <c r="C21356" s="65"/>
      <c r="D21356" s="65"/>
      <c r="E21356" s="65"/>
      <c r="F21356" s="65"/>
      <c r="G21356" s="65"/>
      <c r="H21356" s="113"/>
    </row>
    <row r="21357" spans="1:8">
      <c r="A21357" s="65"/>
      <c r="B21357" s="65"/>
      <c r="C21357" s="65"/>
      <c r="D21357" s="65"/>
      <c r="E21357" s="65"/>
      <c r="F21357" s="65"/>
      <c r="G21357" s="65"/>
      <c r="H21357" s="113"/>
    </row>
    <row r="21358" spans="1:8">
      <c r="A21358" s="65"/>
      <c r="B21358" s="65"/>
      <c r="C21358" s="65"/>
      <c r="D21358" s="65"/>
      <c r="E21358" s="65"/>
      <c r="F21358" s="65"/>
      <c r="G21358" s="65"/>
      <c r="H21358" s="113"/>
    </row>
    <row r="21359" spans="1:8">
      <c r="A21359" s="65"/>
      <c r="B21359" s="65"/>
      <c r="C21359" s="65"/>
      <c r="D21359" s="65"/>
      <c r="E21359" s="65"/>
      <c r="F21359" s="65"/>
      <c r="G21359" s="65"/>
      <c r="H21359" s="113"/>
    </row>
    <row r="21360" spans="1:8">
      <c r="A21360" s="65"/>
      <c r="B21360" s="65"/>
      <c r="C21360" s="65"/>
      <c r="D21360" s="65"/>
      <c r="E21360" s="65"/>
      <c r="F21360" s="65"/>
      <c r="G21360" s="65"/>
      <c r="H21360" s="113"/>
    </row>
    <row r="21361" spans="1:8">
      <c r="A21361" s="65"/>
      <c r="B21361" s="65"/>
      <c r="C21361" s="65"/>
      <c r="D21361" s="65"/>
      <c r="E21361" s="65"/>
      <c r="F21361" s="65"/>
      <c r="G21361" s="65"/>
      <c r="H21361" s="113"/>
    </row>
    <row r="21362" spans="1:8">
      <c r="A21362" s="65"/>
      <c r="B21362" s="65"/>
      <c r="C21362" s="65"/>
      <c r="D21362" s="65"/>
      <c r="E21362" s="65"/>
      <c r="F21362" s="65"/>
      <c r="G21362" s="65"/>
      <c r="H21362" s="113"/>
    </row>
    <row r="21363" spans="1:8">
      <c r="A21363" s="65"/>
      <c r="B21363" s="65"/>
      <c r="C21363" s="65"/>
      <c r="D21363" s="65"/>
      <c r="E21363" s="65"/>
      <c r="F21363" s="65"/>
      <c r="G21363" s="65"/>
      <c r="H21363" s="113"/>
    </row>
    <row r="21364" spans="1:8">
      <c r="A21364" s="65"/>
      <c r="B21364" s="65"/>
      <c r="C21364" s="65"/>
      <c r="D21364" s="65"/>
      <c r="E21364" s="65"/>
      <c r="F21364" s="65"/>
      <c r="G21364" s="65"/>
      <c r="H21364" s="113"/>
    </row>
    <row r="21365" spans="1:8">
      <c r="A21365" s="65"/>
      <c r="B21365" s="65"/>
      <c r="C21365" s="65"/>
      <c r="D21365" s="65"/>
      <c r="E21365" s="65"/>
      <c r="F21365" s="65"/>
      <c r="G21365" s="65"/>
      <c r="H21365" s="113"/>
    </row>
    <row r="21366" spans="1:8">
      <c r="A21366" s="65"/>
      <c r="B21366" s="65"/>
      <c r="C21366" s="65"/>
      <c r="D21366" s="65"/>
      <c r="E21366" s="65"/>
      <c r="F21366" s="65"/>
      <c r="G21366" s="65"/>
      <c r="H21366" s="113"/>
    </row>
    <row r="21367" spans="1:8">
      <c r="A21367" s="65"/>
      <c r="B21367" s="65"/>
      <c r="C21367" s="65"/>
      <c r="D21367" s="65"/>
      <c r="E21367" s="65"/>
      <c r="F21367" s="65"/>
      <c r="G21367" s="65"/>
      <c r="H21367" s="113"/>
    </row>
    <row r="21368" spans="1:8">
      <c r="A21368" s="65"/>
      <c r="B21368" s="65"/>
      <c r="C21368" s="65"/>
      <c r="D21368" s="65"/>
      <c r="E21368" s="65"/>
      <c r="F21368" s="65"/>
      <c r="G21368" s="65"/>
      <c r="H21368" s="113"/>
    </row>
    <row r="21369" spans="1:8">
      <c r="A21369" s="65"/>
      <c r="B21369" s="65"/>
      <c r="C21369" s="65"/>
      <c r="D21369" s="65"/>
      <c r="E21369" s="65"/>
      <c r="F21369" s="65"/>
      <c r="G21369" s="65"/>
      <c r="H21369" s="113"/>
    </row>
    <row r="21370" spans="1:8">
      <c r="A21370" s="65"/>
      <c r="B21370" s="65"/>
      <c r="C21370" s="65"/>
      <c r="D21370" s="65"/>
      <c r="E21370" s="65"/>
      <c r="F21370" s="65"/>
      <c r="G21370" s="65"/>
      <c r="H21370" s="113"/>
    </row>
    <row r="21371" spans="1:8">
      <c r="A21371" s="65"/>
      <c r="B21371" s="65"/>
      <c r="C21371" s="65"/>
      <c r="D21371" s="65"/>
      <c r="E21371" s="65"/>
      <c r="F21371" s="65"/>
      <c r="G21371" s="65"/>
      <c r="H21371" s="113"/>
    </row>
    <row r="21372" spans="1:8">
      <c r="A21372" s="65"/>
      <c r="B21372" s="65"/>
      <c r="C21372" s="65"/>
      <c r="D21372" s="65"/>
      <c r="E21372" s="65"/>
      <c r="F21372" s="65"/>
      <c r="G21372" s="65"/>
      <c r="H21372" s="113"/>
    </row>
    <row r="21373" spans="1:8">
      <c r="A21373" s="65"/>
      <c r="B21373" s="65"/>
      <c r="C21373" s="65"/>
      <c r="D21373" s="65"/>
      <c r="E21373" s="65"/>
      <c r="F21373" s="65"/>
      <c r="G21373" s="65"/>
      <c r="H21373" s="113"/>
    </row>
    <row r="21374" spans="1:8">
      <c r="A21374" s="65"/>
      <c r="B21374" s="65"/>
      <c r="C21374" s="65"/>
      <c r="D21374" s="65"/>
      <c r="E21374" s="65"/>
      <c r="F21374" s="65"/>
      <c r="G21374" s="65"/>
      <c r="H21374" s="113"/>
    </row>
    <row r="21375" spans="1:8">
      <c r="A21375" s="65"/>
      <c r="B21375" s="65"/>
      <c r="C21375" s="65"/>
      <c r="D21375" s="65"/>
      <c r="E21375" s="65"/>
      <c r="F21375" s="65"/>
      <c r="G21375" s="65"/>
      <c r="H21375" s="113"/>
    </row>
    <row r="21376" spans="1:8">
      <c r="A21376" s="65"/>
      <c r="B21376" s="65"/>
      <c r="C21376" s="65"/>
      <c r="D21376" s="65"/>
      <c r="E21376" s="65"/>
      <c r="F21376" s="65"/>
      <c r="G21376" s="65"/>
      <c r="H21376" s="113"/>
    </row>
    <row r="21377" spans="1:8">
      <c r="A21377" s="65"/>
      <c r="B21377" s="65"/>
      <c r="C21377" s="65"/>
      <c r="D21377" s="65"/>
      <c r="E21377" s="65"/>
      <c r="F21377" s="65"/>
      <c r="G21377" s="65"/>
      <c r="H21377" s="113"/>
    </row>
    <row r="21378" spans="1:8">
      <c r="A21378" s="65"/>
      <c r="B21378" s="65"/>
      <c r="C21378" s="65"/>
      <c r="D21378" s="65"/>
      <c r="E21378" s="65"/>
      <c r="F21378" s="65"/>
      <c r="G21378" s="65"/>
      <c r="H21378" s="113"/>
    </row>
    <row r="21379" spans="1:8">
      <c r="A21379" s="65"/>
      <c r="B21379" s="65"/>
      <c r="C21379" s="65"/>
      <c r="D21379" s="65"/>
      <c r="E21379" s="65"/>
      <c r="F21379" s="65"/>
      <c r="G21379" s="65"/>
      <c r="H21379" s="113"/>
    </row>
    <row r="21380" spans="1:8">
      <c r="A21380" s="65"/>
      <c r="B21380" s="65"/>
      <c r="C21380" s="65"/>
      <c r="D21380" s="65"/>
      <c r="E21380" s="65"/>
      <c r="F21380" s="65"/>
      <c r="G21380" s="65"/>
      <c r="H21380" s="113"/>
    </row>
    <row r="21381" spans="1:8">
      <c r="A21381" s="65"/>
      <c r="B21381" s="65"/>
      <c r="C21381" s="65"/>
      <c r="D21381" s="65"/>
      <c r="E21381" s="65"/>
      <c r="F21381" s="65"/>
      <c r="G21381" s="65"/>
      <c r="H21381" s="113"/>
    </row>
    <row r="21382" spans="1:8">
      <c r="A21382" s="65"/>
      <c r="B21382" s="65"/>
      <c r="C21382" s="65"/>
      <c r="D21382" s="65"/>
      <c r="E21382" s="65"/>
      <c r="F21382" s="65"/>
      <c r="G21382" s="65"/>
      <c r="H21382" s="113"/>
    </row>
    <row r="21383" spans="1:8">
      <c r="A21383" s="65"/>
      <c r="B21383" s="65"/>
      <c r="C21383" s="65"/>
      <c r="D21383" s="65"/>
      <c r="E21383" s="65"/>
      <c r="F21383" s="65"/>
      <c r="G21383" s="65"/>
      <c r="H21383" s="113"/>
    </row>
    <row r="21384" spans="1:8">
      <c r="A21384" s="65"/>
      <c r="B21384" s="65"/>
      <c r="C21384" s="65"/>
      <c r="D21384" s="65"/>
      <c r="E21384" s="65"/>
      <c r="F21384" s="65"/>
      <c r="G21384" s="65"/>
      <c r="H21384" s="113"/>
    </row>
    <row r="21385" spans="1:8">
      <c r="A21385" s="65"/>
      <c r="B21385" s="65"/>
      <c r="C21385" s="65"/>
      <c r="D21385" s="65"/>
      <c r="E21385" s="65"/>
      <c r="F21385" s="65"/>
      <c r="G21385" s="65"/>
      <c r="H21385" s="113"/>
    </row>
    <row r="21386" spans="1:8">
      <c r="A21386" s="65"/>
      <c r="B21386" s="65"/>
      <c r="C21386" s="65"/>
      <c r="D21386" s="65"/>
      <c r="E21386" s="65"/>
      <c r="F21386" s="65"/>
      <c r="G21386" s="65"/>
      <c r="H21386" s="113"/>
    </row>
    <row r="21387" spans="1:8">
      <c r="A21387" s="65"/>
      <c r="B21387" s="65"/>
      <c r="C21387" s="65"/>
      <c r="D21387" s="65"/>
      <c r="E21387" s="65"/>
      <c r="F21387" s="65"/>
      <c r="G21387" s="65"/>
      <c r="H21387" s="113"/>
    </row>
    <row r="21388" spans="1:8">
      <c r="A21388" s="65"/>
      <c r="B21388" s="65"/>
      <c r="C21388" s="65"/>
      <c r="D21388" s="65"/>
      <c r="E21388" s="65"/>
      <c r="F21388" s="65"/>
      <c r="G21388" s="65"/>
      <c r="H21388" s="113"/>
    </row>
    <row r="21389" spans="1:8">
      <c r="A21389" s="65"/>
      <c r="B21389" s="65"/>
      <c r="C21389" s="65"/>
      <c r="D21389" s="65"/>
      <c r="E21389" s="65"/>
      <c r="F21389" s="65"/>
      <c r="G21389" s="65"/>
      <c r="H21389" s="113"/>
    </row>
    <row r="21390" spans="1:8">
      <c r="A21390" s="65"/>
      <c r="B21390" s="65"/>
      <c r="C21390" s="65"/>
      <c r="D21390" s="65"/>
      <c r="E21390" s="65"/>
      <c r="F21390" s="65"/>
      <c r="G21390" s="65"/>
      <c r="H21390" s="113"/>
    </row>
    <row r="21391" spans="1:8">
      <c r="A21391" s="65"/>
      <c r="B21391" s="65"/>
      <c r="C21391" s="65"/>
      <c r="D21391" s="65"/>
      <c r="E21391" s="65"/>
      <c r="F21391" s="65"/>
      <c r="G21391" s="65"/>
      <c r="H21391" s="113"/>
    </row>
    <row r="21392" spans="1:8">
      <c r="A21392" s="65"/>
      <c r="B21392" s="65"/>
      <c r="C21392" s="65"/>
      <c r="D21392" s="65"/>
      <c r="E21392" s="65"/>
      <c r="F21392" s="65"/>
      <c r="G21392" s="65"/>
      <c r="H21392" s="113"/>
    </row>
    <row r="21393" spans="1:8">
      <c r="A21393" s="65"/>
      <c r="B21393" s="65"/>
      <c r="C21393" s="65"/>
      <c r="D21393" s="65"/>
      <c r="E21393" s="65"/>
      <c r="F21393" s="65"/>
      <c r="G21393" s="65"/>
      <c r="H21393" s="113"/>
    </row>
    <row r="21394" spans="1:8">
      <c r="A21394" s="65"/>
      <c r="B21394" s="65"/>
      <c r="C21394" s="65"/>
      <c r="D21394" s="65"/>
      <c r="E21394" s="65"/>
      <c r="F21394" s="65"/>
      <c r="G21394" s="65"/>
      <c r="H21394" s="113"/>
    </row>
    <row r="21395" spans="1:8">
      <c r="A21395" s="65"/>
      <c r="B21395" s="65"/>
      <c r="C21395" s="65"/>
      <c r="D21395" s="65"/>
      <c r="E21395" s="65"/>
      <c r="F21395" s="65"/>
      <c r="G21395" s="65"/>
      <c r="H21395" s="113"/>
    </row>
    <row r="21396" spans="1:8">
      <c r="A21396" s="65"/>
      <c r="B21396" s="65"/>
      <c r="C21396" s="65"/>
      <c r="D21396" s="65"/>
      <c r="E21396" s="65"/>
      <c r="F21396" s="65"/>
      <c r="G21396" s="65"/>
      <c r="H21396" s="113"/>
    </row>
    <row r="21397" spans="1:8">
      <c r="A21397" s="65"/>
      <c r="B21397" s="65"/>
      <c r="C21397" s="65"/>
      <c r="D21397" s="65"/>
      <c r="E21397" s="65"/>
      <c r="F21397" s="65"/>
      <c r="G21397" s="65"/>
      <c r="H21397" s="113"/>
    </row>
    <row r="21398" spans="1:8">
      <c r="A21398" s="65"/>
      <c r="B21398" s="65"/>
      <c r="C21398" s="65"/>
      <c r="D21398" s="65"/>
      <c r="E21398" s="65"/>
      <c r="F21398" s="65"/>
      <c r="G21398" s="65"/>
      <c r="H21398" s="113"/>
    </row>
    <row r="21399" spans="1:8">
      <c r="A21399" s="65"/>
      <c r="B21399" s="65"/>
      <c r="C21399" s="65"/>
      <c r="D21399" s="65"/>
      <c r="E21399" s="65"/>
      <c r="F21399" s="65"/>
      <c r="G21399" s="65"/>
      <c r="H21399" s="113"/>
    </row>
    <row r="21400" spans="1:8">
      <c r="A21400" s="65"/>
      <c r="B21400" s="65"/>
      <c r="C21400" s="65"/>
      <c r="D21400" s="65"/>
      <c r="E21400" s="65"/>
      <c r="F21400" s="65"/>
      <c r="G21400" s="65"/>
      <c r="H21400" s="113"/>
    </row>
    <row r="21401" spans="1:8">
      <c r="A21401" s="65"/>
      <c r="B21401" s="65"/>
      <c r="C21401" s="65"/>
      <c r="D21401" s="65"/>
      <c r="E21401" s="65"/>
      <c r="F21401" s="65"/>
      <c r="G21401" s="65"/>
      <c r="H21401" s="113"/>
    </row>
    <row r="21402" spans="1:8">
      <c r="A21402" s="65"/>
      <c r="B21402" s="65"/>
      <c r="C21402" s="65"/>
      <c r="D21402" s="65"/>
      <c r="E21402" s="65"/>
      <c r="F21402" s="65"/>
      <c r="G21402" s="65"/>
      <c r="H21402" s="113"/>
    </row>
    <row r="21403" spans="1:8">
      <c r="A21403" s="65"/>
      <c r="B21403" s="65"/>
      <c r="C21403" s="65"/>
      <c r="D21403" s="65"/>
      <c r="E21403" s="65"/>
      <c r="F21403" s="65"/>
      <c r="G21403" s="65"/>
      <c r="H21403" s="113"/>
    </row>
    <row r="21404" spans="1:8">
      <c r="A21404" s="65"/>
      <c r="B21404" s="65"/>
      <c r="C21404" s="65"/>
      <c r="D21404" s="65"/>
      <c r="E21404" s="65"/>
      <c r="F21404" s="65"/>
      <c r="G21404" s="65"/>
      <c r="H21404" s="113"/>
    </row>
    <row r="21405" spans="1:8">
      <c r="A21405" s="65"/>
      <c r="B21405" s="65"/>
      <c r="C21405" s="65"/>
      <c r="D21405" s="65"/>
      <c r="E21405" s="65"/>
      <c r="F21405" s="65"/>
      <c r="G21405" s="65"/>
      <c r="H21405" s="113"/>
    </row>
    <row r="21406" spans="1:8">
      <c r="A21406" s="65"/>
      <c r="B21406" s="65"/>
      <c r="C21406" s="65"/>
      <c r="D21406" s="65"/>
      <c r="E21406" s="65"/>
      <c r="F21406" s="65"/>
      <c r="G21406" s="65"/>
      <c r="H21406" s="113"/>
    </row>
    <row r="21407" spans="1:8">
      <c r="A21407" s="65"/>
      <c r="B21407" s="65"/>
      <c r="C21407" s="65"/>
      <c r="D21407" s="65"/>
      <c r="E21407" s="65"/>
      <c r="F21407" s="65"/>
      <c r="G21407" s="65"/>
      <c r="H21407" s="113"/>
    </row>
    <row r="21408" spans="1:8">
      <c r="A21408" s="65"/>
      <c r="B21408" s="65"/>
      <c r="C21408" s="65"/>
      <c r="D21408" s="65"/>
      <c r="E21408" s="65"/>
      <c r="F21408" s="65"/>
      <c r="G21408" s="65"/>
      <c r="H21408" s="113"/>
    </row>
    <row r="21409" spans="1:8">
      <c r="A21409" s="65"/>
      <c r="B21409" s="65"/>
      <c r="C21409" s="65"/>
      <c r="D21409" s="65"/>
      <c r="E21409" s="65"/>
      <c r="F21409" s="65"/>
      <c r="G21409" s="65"/>
      <c r="H21409" s="113"/>
    </row>
    <row r="21410" spans="1:8">
      <c r="A21410" s="65"/>
      <c r="B21410" s="65"/>
      <c r="C21410" s="65"/>
      <c r="D21410" s="65"/>
      <c r="E21410" s="65"/>
      <c r="F21410" s="65"/>
      <c r="G21410" s="65"/>
      <c r="H21410" s="113"/>
    </row>
    <row r="21411" spans="1:8">
      <c r="A21411" s="65"/>
      <c r="B21411" s="65"/>
      <c r="C21411" s="65"/>
      <c r="D21411" s="65"/>
      <c r="E21411" s="65"/>
      <c r="F21411" s="65"/>
      <c r="G21411" s="65"/>
      <c r="H21411" s="113"/>
    </row>
    <row r="21412" spans="1:8">
      <c r="A21412" s="65"/>
      <c r="B21412" s="65"/>
      <c r="C21412" s="65"/>
      <c r="D21412" s="65"/>
      <c r="E21412" s="65"/>
      <c r="F21412" s="65"/>
      <c r="G21412" s="65"/>
      <c r="H21412" s="113"/>
    </row>
    <row r="21413" spans="1:8">
      <c r="A21413" s="65"/>
      <c r="B21413" s="65"/>
      <c r="C21413" s="65"/>
      <c r="D21413" s="65"/>
      <c r="E21413" s="65"/>
      <c r="F21413" s="65"/>
      <c r="G21413" s="65"/>
      <c r="H21413" s="113"/>
    </row>
    <row r="21414" spans="1:8">
      <c r="A21414" s="65"/>
      <c r="B21414" s="65"/>
      <c r="C21414" s="65"/>
      <c r="D21414" s="65"/>
      <c r="E21414" s="65"/>
      <c r="F21414" s="65"/>
      <c r="G21414" s="65"/>
      <c r="H21414" s="113"/>
    </row>
    <row r="21415" spans="1:8">
      <c r="A21415" s="65"/>
      <c r="B21415" s="65"/>
      <c r="C21415" s="65"/>
      <c r="D21415" s="65"/>
      <c r="E21415" s="65"/>
      <c r="F21415" s="65"/>
      <c r="G21415" s="65"/>
      <c r="H21415" s="113"/>
    </row>
    <row r="21416" spans="1:8">
      <c r="A21416" s="65"/>
      <c r="B21416" s="65"/>
      <c r="C21416" s="65"/>
      <c r="D21416" s="65"/>
      <c r="E21416" s="65"/>
      <c r="F21416" s="65"/>
      <c r="G21416" s="65"/>
      <c r="H21416" s="113"/>
    </row>
    <row r="21417" spans="1:8">
      <c r="A21417" s="65"/>
      <c r="B21417" s="65"/>
      <c r="C21417" s="65"/>
      <c r="D21417" s="65"/>
      <c r="E21417" s="65"/>
      <c r="F21417" s="65"/>
      <c r="G21417" s="65"/>
      <c r="H21417" s="113"/>
    </row>
    <row r="21418" spans="1:8">
      <c r="A21418" s="65"/>
      <c r="B21418" s="65"/>
      <c r="C21418" s="65"/>
      <c r="D21418" s="65"/>
      <c r="E21418" s="65"/>
      <c r="F21418" s="65"/>
      <c r="G21418" s="65"/>
      <c r="H21418" s="113"/>
    </row>
    <row r="21419" spans="1:8">
      <c r="A21419" s="65"/>
      <c r="B21419" s="65"/>
      <c r="C21419" s="65"/>
      <c r="D21419" s="65"/>
      <c r="E21419" s="65"/>
      <c r="F21419" s="65"/>
      <c r="G21419" s="65"/>
      <c r="H21419" s="113"/>
    </row>
    <row r="21420" spans="1:8">
      <c r="A21420" s="65"/>
      <c r="B21420" s="65"/>
      <c r="C21420" s="65"/>
      <c r="D21420" s="65"/>
      <c r="E21420" s="65"/>
      <c r="F21420" s="65"/>
      <c r="G21420" s="65"/>
      <c r="H21420" s="113"/>
    </row>
    <row r="21421" spans="1:8">
      <c r="A21421" s="65"/>
      <c r="B21421" s="65"/>
      <c r="C21421" s="65"/>
      <c r="D21421" s="65"/>
      <c r="E21421" s="65"/>
      <c r="F21421" s="65"/>
      <c r="G21421" s="65"/>
      <c r="H21421" s="113"/>
    </row>
    <row r="21422" spans="1:8">
      <c r="A21422" s="65"/>
      <c r="B21422" s="65"/>
      <c r="C21422" s="65"/>
      <c r="D21422" s="65"/>
      <c r="E21422" s="65"/>
      <c r="F21422" s="65"/>
      <c r="G21422" s="65"/>
      <c r="H21422" s="113"/>
    </row>
    <row r="21423" spans="1:8">
      <c r="A21423" s="65"/>
      <c r="B21423" s="65"/>
      <c r="C21423" s="65"/>
      <c r="D21423" s="65"/>
      <c r="E21423" s="65"/>
      <c r="F21423" s="65"/>
      <c r="G21423" s="65"/>
      <c r="H21423" s="113"/>
    </row>
    <row r="21424" spans="1:8">
      <c r="A21424" s="65"/>
      <c r="B21424" s="65"/>
      <c r="C21424" s="65"/>
      <c r="D21424" s="65"/>
      <c r="E21424" s="65"/>
      <c r="F21424" s="65"/>
      <c r="G21424" s="65"/>
      <c r="H21424" s="113"/>
    </row>
    <row r="21425" spans="1:8">
      <c r="A21425" s="65"/>
      <c r="B21425" s="65"/>
      <c r="C21425" s="65"/>
      <c r="D21425" s="65"/>
      <c r="E21425" s="65"/>
      <c r="F21425" s="65"/>
      <c r="G21425" s="65"/>
      <c r="H21425" s="113"/>
    </row>
    <row r="21426" spans="1:8">
      <c r="A21426" s="65"/>
      <c r="B21426" s="65"/>
      <c r="C21426" s="65"/>
      <c r="D21426" s="65"/>
      <c r="E21426" s="65"/>
      <c r="F21426" s="65"/>
      <c r="G21426" s="65"/>
      <c r="H21426" s="113"/>
    </row>
    <row r="21427" spans="1:8">
      <c r="A21427" s="65"/>
      <c r="B21427" s="65"/>
      <c r="C21427" s="65"/>
      <c r="D21427" s="65"/>
      <c r="E21427" s="65"/>
      <c r="F21427" s="65"/>
      <c r="G21427" s="65"/>
      <c r="H21427" s="113"/>
    </row>
    <row r="21428" spans="1:8">
      <c r="A21428" s="65"/>
      <c r="B21428" s="65"/>
      <c r="C21428" s="65"/>
      <c r="D21428" s="65"/>
      <c r="E21428" s="65"/>
      <c r="F21428" s="65"/>
      <c r="G21428" s="65"/>
      <c r="H21428" s="113"/>
    </row>
    <row r="21429" spans="1:8">
      <c r="A21429" s="65"/>
      <c r="B21429" s="65"/>
      <c r="C21429" s="65"/>
      <c r="D21429" s="65"/>
      <c r="E21429" s="65"/>
      <c r="F21429" s="65"/>
      <c r="G21429" s="65"/>
      <c r="H21429" s="113"/>
    </row>
    <row r="21430" spans="1:8">
      <c r="A21430" s="65"/>
      <c r="B21430" s="65"/>
      <c r="C21430" s="65"/>
      <c r="D21430" s="65"/>
      <c r="E21430" s="65"/>
      <c r="F21430" s="65"/>
      <c r="G21430" s="65"/>
      <c r="H21430" s="113"/>
    </row>
    <row r="21431" spans="1:8">
      <c r="A21431" s="65"/>
      <c r="B21431" s="65"/>
      <c r="C21431" s="65"/>
      <c r="D21431" s="65"/>
      <c r="E21431" s="65"/>
      <c r="F21431" s="65"/>
      <c r="G21431" s="65"/>
      <c r="H21431" s="113"/>
    </row>
    <row r="21432" spans="1:8">
      <c r="A21432" s="65"/>
      <c r="B21432" s="65"/>
      <c r="C21432" s="65"/>
      <c r="D21432" s="65"/>
      <c r="E21432" s="65"/>
      <c r="F21432" s="65"/>
      <c r="G21432" s="65"/>
      <c r="H21432" s="113"/>
    </row>
    <row r="21433" spans="1:8">
      <c r="A21433" s="65"/>
      <c r="B21433" s="65"/>
      <c r="C21433" s="65"/>
      <c r="D21433" s="65"/>
      <c r="E21433" s="65"/>
      <c r="F21433" s="65"/>
      <c r="G21433" s="65"/>
      <c r="H21433" s="113"/>
    </row>
    <row r="21434" spans="1:8">
      <c r="A21434" s="65"/>
      <c r="B21434" s="65"/>
      <c r="C21434" s="65"/>
      <c r="D21434" s="65"/>
      <c r="E21434" s="65"/>
      <c r="F21434" s="65"/>
      <c r="G21434" s="65"/>
      <c r="H21434" s="113"/>
    </row>
    <row r="21435" spans="1:8">
      <c r="A21435" s="65"/>
      <c r="B21435" s="65"/>
      <c r="C21435" s="65"/>
      <c r="D21435" s="65"/>
      <c r="E21435" s="65"/>
      <c r="F21435" s="65"/>
      <c r="G21435" s="65"/>
      <c r="H21435" s="113"/>
    </row>
    <row r="21436" spans="1:8">
      <c r="A21436" s="65"/>
      <c r="B21436" s="65"/>
      <c r="C21436" s="65"/>
      <c r="D21436" s="65"/>
      <c r="E21436" s="65"/>
      <c r="F21436" s="65"/>
      <c r="G21436" s="65"/>
      <c r="H21436" s="113"/>
    </row>
    <row r="21437" spans="1:8">
      <c r="A21437" s="65"/>
      <c r="B21437" s="65"/>
      <c r="C21437" s="65"/>
      <c r="D21437" s="65"/>
      <c r="E21437" s="65"/>
      <c r="F21437" s="65"/>
      <c r="G21437" s="65"/>
      <c r="H21437" s="113"/>
    </row>
    <row r="21438" spans="1:8">
      <c r="A21438" s="65"/>
      <c r="B21438" s="65"/>
      <c r="C21438" s="65"/>
      <c r="D21438" s="65"/>
      <c r="E21438" s="65"/>
      <c r="F21438" s="65"/>
      <c r="G21438" s="65"/>
      <c r="H21438" s="113"/>
    </row>
    <row r="21439" spans="1:8">
      <c r="A21439" s="65"/>
      <c r="B21439" s="65"/>
      <c r="C21439" s="65"/>
      <c r="D21439" s="65"/>
      <c r="E21439" s="65"/>
      <c r="F21439" s="65"/>
      <c r="G21439" s="65"/>
      <c r="H21439" s="113"/>
    </row>
    <row r="21440" spans="1:8">
      <c r="A21440" s="65"/>
      <c r="B21440" s="65"/>
      <c r="C21440" s="65"/>
      <c r="D21440" s="65"/>
      <c r="E21440" s="65"/>
      <c r="F21440" s="65"/>
      <c r="G21440" s="65"/>
      <c r="H21440" s="113"/>
    </row>
    <row r="21441" spans="1:8">
      <c r="A21441" s="65"/>
      <c r="B21441" s="65"/>
      <c r="C21441" s="65"/>
      <c r="D21441" s="65"/>
      <c r="E21441" s="65"/>
      <c r="F21441" s="65"/>
      <c r="G21441" s="65"/>
      <c r="H21441" s="113"/>
    </row>
    <row r="21442" spans="1:8">
      <c r="A21442" s="65"/>
      <c r="B21442" s="65"/>
      <c r="C21442" s="65"/>
      <c r="D21442" s="65"/>
      <c r="E21442" s="65"/>
      <c r="F21442" s="65"/>
      <c r="G21442" s="65"/>
      <c r="H21442" s="113"/>
    </row>
    <row r="21443" spans="1:8">
      <c r="A21443" s="65"/>
      <c r="B21443" s="65"/>
      <c r="C21443" s="65"/>
      <c r="D21443" s="65"/>
      <c r="E21443" s="65"/>
      <c r="F21443" s="65"/>
      <c r="G21443" s="65"/>
      <c r="H21443" s="113"/>
    </row>
    <row r="21444" spans="1:8">
      <c r="A21444" s="65"/>
      <c r="B21444" s="65"/>
      <c r="C21444" s="65"/>
      <c r="D21444" s="65"/>
      <c r="E21444" s="65"/>
      <c r="F21444" s="65"/>
      <c r="G21444" s="65"/>
      <c r="H21444" s="113"/>
    </row>
    <row r="21445" spans="1:8">
      <c r="A21445" s="65"/>
      <c r="B21445" s="65"/>
      <c r="C21445" s="65"/>
      <c r="D21445" s="65"/>
      <c r="E21445" s="65"/>
      <c r="F21445" s="65"/>
      <c r="G21445" s="65"/>
      <c r="H21445" s="113"/>
    </row>
    <row r="21446" spans="1:8">
      <c r="A21446" s="65"/>
      <c r="B21446" s="65"/>
      <c r="C21446" s="65"/>
      <c r="D21446" s="65"/>
      <c r="E21446" s="65"/>
      <c r="F21446" s="65"/>
      <c r="G21446" s="65"/>
      <c r="H21446" s="113"/>
    </row>
    <row r="21447" spans="1:8">
      <c r="A21447" s="65"/>
      <c r="B21447" s="65"/>
      <c r="C21447" s="65"/>
      <c r="D21447" s="65"/>
      <c r="E21447" s="65"/>
      <c r="F21447" s="65"/>
      <c r="G21447" s="65"/>
      <c r="H21447" s="113"/>
    </row>
    <row r="21448" spans="1:8">
      <c r="A21448" s="65"/>
      <c r="B21448" s="65"/>
      <c r="C21448" s="65"/>
      <c r="D21448" s="65"/>
      <c r="E21448" s="65"/>
      <c r="F21448" s="65"/>
      <c r="G21448" s="65"/>
      <c r="H21448" s="113"/>
    </row>
    <row r="21449" spans="1:8">
      <c r="A21449" s="65"/>
      <c r="B21449" s="65"/>
      <c r="C21449" s="65"/>
      <c r="D21449" s="65"/>
      <c r="E21449" s="65"/>
      <c r="F21449" s="65"/>
      <c r="G21449" s="65"/>
      <c r="H21449" s="113"/>
    </row>
    <row r="21450" spans="1:8">
      <c r="A21450" s="65"/>
      <c r="B21450" s="65"/>
      <c r="C21450" s="65"/>
      <c r="D21450" s="65"/>
      <c r="E21450" s="65"/>
      <c r="F21450" s="65"/>
      <c r="G21450" s="65"/>
      <c r="H21450" s="113"/>
    </row>
    <row r="21451" spans="1:8">
      <c r="A21451" s="65"/>
      <c r="B21451" s="65"/>
      <c r="C21451" s="65"/>
      <c r="D21451" s="65"/>
      <c r="E21451" s="65"/>
      <c r="F21451" s="65"/>
      <c r="G21451" s="65"/>
      <c r="H21451" s="113"/>
    </row>
    <row r="21452" spans="1:8">
      <c r="A21452" s="65"/>
      <c r="B21452" s="65"/>
      <c r="C21452" s="65"/>
      <c r="D21452" s="65"/>
      <c r="E21452" s="65"/>
      <c r="F21452" s="65"/>
      <c r="G21452" s="65"/>
      <c r="H21452" s="113"/>
    </row>
    <row r="21453" spans="1:8">
      <c r="A21453" s="65"/>
      <c r="B21453" s="65"/>
      <c r="C21453" s="65"/>
      <c r="D21453" s="65"/>
      <c r="E21453" s="65"/>
      <c r="F21453" s="65"/>
      <c r="G21453" s="65"/>
      <c r="H21453" s="113"/>
    </row>
    <row r="21454" spans="1:8">
      <c r="A21454" s="65"/>
      <c r="B21454" s="65"/>
      <c r="C21454" s="65"/>
      <c r="D21454" s="65"/>
      <c r="E21454" s="65"/>
      <c r="F21454" s="65"/>
      <c r="G21454" s="65"/>
      <c r="H21454" s="113"/>
    </row>
    <row r="21455" spans="1:8">
      <c r="A21455" s="65"/>
      <c r="B21455" s="65"/>
      <c r="C21455" s="65"/>
      <c r="D21455" s="65"/>
      <c r="E21455" s="65"/>
      <c r="F21455" s="65"/>
      <c r="G21455" s="65"/>
      <c r="H21455" s="113"/>
    </row>
    <row r="21456" spans="1:8">
      <c r="A21456" s="65"/>
      <c r="B21456" s="65"/>
      <c r="C21456" s="65"/>
      <c r="D21456" s="65"/>
      <c r="E21456" s="65"/>
      <c r="F21456" s="65"/>
      <c r="G21456" s="65"/>
      <c r="H21456" s="113"/>
    </row>
    <row r="21457" spans="1:8">
      <c r="A21457" s="65"/>
      <c r="B21457" s="65"/>
      <c r="C21457" s="65"/>
      <c r="D21457" s="65"/>
      <c r="E21457" s="65"/>
      <c r="F21457" s="65"/>
      <c r="G21457" s="65"/>
      <c r="H21457" s="113"/>
    </row>
    <row r="21458" spans="1:8">
      <c r="A21458" s="65"/>
      <c r="B21458" s="65"/>
      <c r="C21458" s="65"/>
      <c r="D21458" s="65"/>
      <c r="E21458" s="65"/>
      <c r="F21458" s="65"/>
      <c r="G21458" s="65"/>
      <c r="H21458" s="113"/>
    </row>
    <row r="21459" spans="1:8">
      <c r="A21459" s="65"/>
      <c r="B21459" s="65"/>
      <c r="C21459" s="65"/>
      <c r="D21459" s="65"/>
      <c r="E21459" s="65"/>
      <c r="F21459" s="65"/>
      <c r="G21459" s="65"/>
      <c r="H21459" s="113"/>
    </row>
    <row r="21460" spans="1:8">
      <c r="A21460" s="65"/>
      <c r="B21460" s="65"/>
      <c r="C21460" s="65"/>
      <c r="D21460" s="65"/>
      <c r="E21460" s="65"/>
      <c r="F21460" s="65"/>
      <c r="G21460" s="65"/>
      <c r="H21460" s="113"/>
    </row>
    <row r="21461" spans="1:8">
      <c r="A21461" s="65"/>
      <c r="B21461" s="65"/>
      <c r="C21461" s="65"/>
      <c r="D21461" s="65"/>
      <c r="E21461" s="65"/>
      <c r="F21461" s="65"/>
      <c r="G21461" s="65"/>
      <c r="H21461" s="113"/>
    </row>
    <row r="21462" spans="1:8">
      <c r="A21462" s="65"/>
      <c r="B21462" s="65"/>
      <c r="C21462" s="65"/>
      <c r="D21462" s="65"/>
      <c r="E21462" s="65"/>
      <c r="F21462" s="65"/>
      <c r="G21462" s="65"/>
      <c r="H21462" s="113"/>
    </row>
    <row r="21463" spans="1:8">
      <c r="A21463" s="65"/>
      <c r="B21463" s="65"/>
      <c r="C21463" s="65"/>
      <c r="D21463" s="65"/>
      <c r="E21463" s="65"/>
      <c r="F21463" s="65"/>
      <c r="G21463" s="65"/>
      <c r="H21463" s="113"/>
    </row>
    <row r="21464" spans="1:8">
      <c r="A21464" s="65"/>
      <c r="B21464" s="65"/>
      <c r="C21464" s="65"/>
      <c r="D21464" s="65"/>
      <c r="E21464" s="65"/>
      <c r="F21464" s="65"/>
      <c r="G21464" s="65"/>
      <c r="H21464" s="113"/>
    </row>
    <row r="21465" spans="1:8">
      <c r="A21465" s="65"/>
      <c r="B21465" s="65"/>
      <c r="C21465" s="65"/>
      <c r="D21465" s="65"/>
      <c r="E21465" s="65"/>
      <c r="F21465" s="65"/>
      <c r="G21465" s="65"/>
      <c r="H21465" s="113"/>
    </row>
    <row r="21466" spans="1:8">
      <c r="A21466" s="65"/>
      <c r="B21466" s="65"/>
      <c r="C21466" s="65"/>
      <c r="D21466" s="65"/>
      <c r="E21466" s="65"/>
      <c r="F21466" s="65"/>
      <c r="G21466" s="65"/>
      <c r="H21466" s="113"/>
    </row>
    <row r="21467" spans="1:8">
      <c r="A21467" s="65"/>
      <c r="B21467" s="65"/>
      <c r="C21467" s="65"/>
      <c r="D21467" s="65"/>
      <c r="E21467" s="65"/>
      <c r="F21467" s="65"/>
      <c r="G21467" s="65"/>
      <c r="H21467" s="113"/>
    </row>
    <row r="21468" spans="1:8">
      <c r="A21468" s="65"/>
      <c r="B21468" s="65"/>
      <c r="C21468" s="65"/>
      <c r="D21468" s="65"/>
      <c r="E21468" s="65"/>
      <c r="F21468" s="65"/>
      <c r="G21468" s="65"/>
      <c r="H21468" s="113"/>
    </row>
    <row r="21469" spans="1:8">
      <c r="A21469" s="65"/>
      <c r="B21469" s="65"/>
      <c r="C21469" s="65"/>
      <c r="D21469" s="65"/>
      <c r="E21469" s="65"/>
      <c r="F21469" s="65"/>
      <c r="G21469" s="65"/>
      <c r="H21469" s="113"/>
    </row>
    <row r="21470" spans="1:8">
      <c r="A21470" s="65"/>
      <c r="B21470" s="65"/>
      <c r="C21470" s="65"/>
      <c r="D21470" s="65"/>
      <c r="E21470" s="65"/>
      <c r="F21470" s="65"/>
      <c r="G21470" s="65"/>
      <c r="H21470" s="113"/>
    </row>
    <row r="21471" spans="1:8">
      <c r="A21471" s="65"/>
      <c r="B21471" s="65"/>
      <c r="C21471" s="65"/>
      <c r="D21471" s="65"/>
      <c r="E21471" s="65"/>
      <c r="F21471" s="65"/>
      <c r="G21471" s="65"/>
      <c r="H21471" s="113"/>
    </row>
    <row r="21472" spans="1:8">
      <c r="A21472" s="65"/>
      <c r="B21472" s="65"/>
      <c r="C21472" s="65"/>
      <c r="D21472" s="65"/>
      <c r="E21472" s="65"/>
      <c r="F21472" s="65"/>
      <c r="G21472" s="65"/>
      <c r="H21472" s="113"/>
    </row>
    <row r="21473" spans="1:8">
      <c r="A21473" s="65"/>
      <c r="B21473" s="65"/>
      <c r="C21473" s="65"/>
      <c r="D21473" s="65"/>
      <c r="E21473" s="65"/>
      <c r="F21473" s="65"/>
      <c r="G21473" s="65"/>
      <c r="H21473" s="113"/>
    </row>
    <row r="21474" spans="1:8">
      <c r="A21474" s="65"/>
      <c r="B21474" s="65"/>
      <c r="C21474" s="65"/>
      <c r="D21474" s="65"/>
      <c r="E21474" s="65"/>
      <c r="F21474" s="65"/>
      <c r="G21474" s="65"/>
      <c r="H21474" s="113"/>
    </row>
    <row r="21475" spans="1:8">
      <c r="A21475" s="65"/>
      <c r="B21475" s="65"/>
      <c r="C21475" s="65"/>
      <c r="D21475" s="65"/>
      <c r="E21475" s="65"/>
      <c r="F21475" s="65"/>
      <c r="G21475" s="65"/>
      <c r="H21475" s="113"/>
    </row>
    <row r="21476" spans="1:8">
      <c r="A21476" s="65"/>
      <c r="B21476" s="65"/>
      <c r="C21476" s="65"/>
      <c r="D21476" s="65"/>
      <c r="E21476" s="65"/>
      <c r="F21476" s="65"/>
      <c r="G21476" s="65"/>
      <c r="H21476" s="113"/>
    </row>
    <row r="21477" spans="1:8">
      <c r="A21477" s="65"/>
      <c r="B21477" s="65"/>
      <c r="C21477" s="65"/>
      <c r="D21477" s="65"/>
      <c r="E21477" s="65"/>
      <c r="F21477" s="65"/>
      <c r="G21477" s="65"/>
      <c r="H21477" s="113"/>
    </row>
    <row r="21478" spans="1:8">
      <c r="A21478" s="65"/>
      <c r="B21478" s="65"/>
      <c r="C21478" s="65"/>
      <c r="D21478" s="65"/>
      <c r="E21478" s="65"/>
      <c r="F21478" s="65"/>
      <c r="G21478" s="65"/>
      <c r="H21478" s="113"/>
    </row>
    <row r="21479" spans="1:8">
      <c r="A21479" s="65"/>
      <c r="B21479" s="65"/>
      <c r="C21479" s="65"/>
      <c r="D21479" s="65"/>
      <c r="E21479" s="65"/>
      <c r="F21479" s="65"/>
      <c r="G21479" s="65"/>
      <c r="H21479" s="113"/>
    </row>
    <row r="21480" spans="1:8">
      <c r="A21480" s="65"/>
      <c r="B21480" s="65"/>
      <c r="C21480" s="65"/>
      <c r="D21480" s="65"/>
      <c r="E21480" s="65"/>
      <c r="F21480" s="65"/>
      <c r="G21480" s="65"/>
      <c r="H21480" s="113"/>
    </row>
    <row r="21481" spans="1:8">
      <c r="A21481" s="65"/>
      <c r="B21481" s="65"/>
      <c r="C21481" s="65"/>
      <c r="D21481" s="65"/>
      <c r="E21481" s="65"/>
      <c r="F21481" s="65"/>
      <c r="G21481" s="65"/>
      <c r="H21481" s="113"/>
    </row>
    <row r="21482" spans="1:8">
      <c r="A21482" s="65"/>
      <c r="B21482" s="65"/>
      <c r="C21482" s="65"/>
      <c r="D21482" s="65"/>
      <c r="E21482" s="65"/>
      <c r="F21482" s="65"/>
      <c r="G21482" s="65"/>
      <c r="H21482" s="113"/>
    </row>
    <row r="21483" spans="1:8">
      <c r="A21483" s="65"/>
      <c r="B21483" s="65"/>
      <c r="C21483" s="65"/>
      <c r="D21483" s="65"/>
      <c r="E21483" s="65"/>
      <c r="F21483" s="65"/>
      <c r="G21483" s="65"/>
      <c r="H21483" s="113"/>
    </row>
    <row r="21484" spans="1:8">
      <c r="A21484" s="65"/>
      <c r="B21484" s="65"/>
      <c r="C21484" s="65"/>
      <c r="D21484" s="65"/>
      <c r="E21484" s="65"/>
      <c r="F21484" s="65"/>
      <c r="G21484" s="65"/>
      <c r="H21484" s="113"/>
    </row>
    <row r="21485" spans="1:8">
      <c r="A21485" s="65"/>
      <c r="B21485" s="65"/>
      <c r="C21485" s="65"/>
      <c r="D21485" s="65"/>
      <c r="E21485" s="65"/>
      <c r="F21485" s="65"/>
      <c r="G21485" s="65"/>
      <c r="H21485" s="113"/>
    </row>
    <row r="21486" spans="1:8">
      <c r="A21486" s="65"/>
      <c r="B21486" s="65"/>
      <c r="C21486" s="65"/>
      <c r="D21486" s="65"/>
      <c r="E21486" s="65"/>
      <c r="F21486" s="65"/>
      <c r="G21486" s="65"/>
      <c r="H21486" s="113"/>
    </row>
    <row r="21487" spans="1:8">
      <c r="A21487" s="65"/>
      <c r="B21487" s="65"/>
      <c r="C21487" s="65"/>
      <c r="D21487" s="65"/>
      <c r="E21487" s="65"/>
      <c r="F21487" s="65"/>
      <c r="G21487" s="65"/>
      <c r="H21487" s="113"/>
    </row>
    <row r="21488" spans="1:8">
      <c r="A21488" s="65"/>
      <c r="B21488" s="65"/>
      <c r="C21488" s="65"/>
      <c r="D21488" s="65"/>
      <c r="E21488" s="65"/>
      <c r="F21488" s="65"/>
      <c r="G21488" s="65"/>
      <c r="H21488" s="113"/>
    </row>
    <row r="21489" spans="1:8">
      <c r="A21489" s="65"/>
      <c r="B21489" s="65"/>
      <c r="C21489" s="65"/>
      <c r="D21489" s="65"/>
      <c r="E21489" s="65"/>
      <c r="F21489" s="65"/>
      <c r="G21489" s="65"/>
      <c r="H21489" s="113"/>
    </row>
    <row r="21490" spans="1:8">
      <c r="A21490" s="65"/>
      <c r="B21490" s="65"/>
      <c r="C21490" s="65"/>
      <c r="D21490" s="65"/>
      <c r="E21490" s="65"/>
      <c r="F21490" s="65"/>
      <c r="G21490" s="65"/>
      <c r="H21490" s="113"/>
    </row>
    <row r="21491" spans="1:8">
      <c r="A21491" s="65"/>
      <c r="B21491" s="65"/>
      <c r="C21491" s="65"/>
      <c r="D21491" s="65"/>
      <c r="E21491" s="65"/>
      <c r="F21491" s="65"/>
      <c r="G21491" s="65"/>
      <c r="H21491" s="113"/>
    </row>
    <row r="21492" spans="1:8">
      <c r="A21492" s="65"/>
      <c r="B21492" s="65"/>
      <c r="C21492" s="65"/>
      <c r="D21492" s="65"/>
      <c r="E21492" s="65"/>
      <c r="F21492" s="65"/>
      <c r="G21492" s="65"/>
      <c r="H21492" s="113"/>
    </row>
    <row r="21493" spans="1:8">
      <c r="A21493" s="65"/>
      <c r="B21493" s="65"/>
      <c r="C21493" s="65"/>
      <c r="D21493" s="65"/>
      <c r="E21493" s="65"/>
      <c r="F21493" s="65"/>
      <c r="G21493" s="65"/>
      <c r="H21493" s="113"/>
    </row>
    <row r="21494" spans="1:8">
      <c r="A21494" s="65"/>
      <c r="B21494" s="65"/>
      <c r="C21494" s="65"/>
      <c r="D21494" s="65"/>
      <c r="E21494" s="65"/>
      <c r="F21494" s="65"/>
      <c r="G21494" s="65"/>
      <c r="H21494" s="113"/>
    </row>
    <row r="21495" spans="1:8">
      <c r="A21495" s="65"/>
      <c r="B21495" s="65"/>
      <c r="C21495" s="65"/>
      <c r="D21495" s="65"/>
      <c r="E21495" s="65"/>
      <c r="F21495" s="65"/>
      <c r="G21495" s="65"/>
      <c r="H21495" s="113"/>
    </row>
    <row r="21496" spans="1:8">
      <c r="A21496" s="65"/>
      <c r="B21496" s="65"/>
      <c r="C21496" s="65"/>
      <c r="D21496" s="65"/>
      <c r="E21496" s="65"/>
      <c r="F21496" s="65"/>
      <c r="G21496" s="65"/>
      <c r="H21496" s="113"/>
    </row>
    <row r="21497" spans="1:8">
      <c r="A21497" s="65"/>
      <c r="B21497" s="65"/>
      <c r="C21497" s="65"/>
      <c r="D21497" s="65"/>
      <c r="E21497" s="65"/>
      <c r="F21497" s="65"/>
      <c r="G21497" s="65"/>
      <c r="H21497" s="113"/>
    </row>
    <row r="21498" spans="1:8">
      <c r="A21498" s="65"/>
      <c r="B21498" s="65"/>
      <c r="C21498" s="65"/>
      <c r="D21498" s="65"/>
      <c r="E21498" s="65"/>
      <c r="F21498" s="65"/>
      <c r="G21498" s="65"/>
      <c r="H21498" s="113"/>
    </row>
    <row r="21499" spans="1:8">
      <c r="A21499" s="65"/>
      <c r="B21499" s="65"/>
      <c r="C21499" s="65"/>
      <c r="D21499" s="65"/>
      <c r="E21499" s="65"/>
      <c r="F21499" s="65"/>
      <c r="G21499" s="65"/>
      <c r="H21499" s="113"/>
    </row>
    <row r="21500" spans="1:8">
      <c r="A21500" s="65"/>
      <c r="B21500" s="65"/>
      <c r="C21500" s="65"/>
      <c r="D21500" s="65"/>
      <c r="E21500" s="65"/>
      <c r="F21500" s="65"/>
      <c r="G21500" s="65"/>
      <c r="H21500" s="113"/>
    </row>
    <row r="21501" spans="1:8">
      <c r="A21501" s="65"/>
      <c r="B21501" s="65"/>
      <c r="C21501" s="65"/>
      <c r="D21501" s="65"/>
      <c r="E21501" s="65"/>
      <c r="F21501" s="65"/>
      <c r="G21501" s="65"/>
      <c r="H21501" s="113"/>
    </row>
    <row r="21502" spans="1:8">
      <c r="A21502" s="65"/>
      <c r="B21502" s="65"/>
      <c r="C21502" s="65"/>
      <c r="D21502" s="65"/>
      <c r="E21502" s="65"/>
      <c r="F21502" s="65"/>
      <c r="G21502" s="65"/>
      <c r="H21502" s="113"/>
    </row>
    <row r="21503" spans="1:8">
      <c r="A21503" s="65"/>
      <c r="B21503" s="65"/>
      <c r="C21503" s="65"/>
      <c r="D21503" s="65"/>
      <c r="E21503" s="65"/>
      <c r="F21503" s="65"/>
      <c r="G21503" s="65"/>
      <c r="H21503" s="113"/>
    </row>
    <row r="21504" spans="1:8">
      <c r="A21504" s="65"/>
      <c r="B21504" s="65"/>
      <c r="C21504" s="65"/>
      <c r="D21504" s="65"/>
      <c r="E21504" s="65"/>
      <c r="F21504" s="65"/>
      <c r="G21504" s="65"/>
      <c r="H21504" s="113"/>
    </row>
    <row r="21505" spans="1:8">
      <c r="A21505" s="65"/>
      <c r="B21505" s="65"/>
      <c r="C21505" s="65"/>
      <c r="D21505" s="65"/>
      <c r="E21505" s="65"/>
      <c r="F21505" s="65"/>
      <c r="G21505" s="65"/>
      <c r="H21505" s="113"/>
    </row>
    <row r="21506" spans="1:8">
      <c r="A21506" s="65"/>
      <c r="B21506" s="65"/>
      <c r="C21506" s="65"/>
      <c r="D21506" s="65"/>
      <c r="E21506" s="65"/>
      <c r="F21506" s="65"/>
      <c r="G21506" s="65"/>
      <c r="H21506" s="113"/>
    </row>
    <row r="21507" spans="1:8">
      <c r="A21507" s="65"/>
      <c r="B21507" s="65"/>
      <c r="C21507" s="65"/>
      <c r="D21507" s="65"/>
      <c r="E21507" s="65"/>
      <c r="F21507" s="65"/>
      <c r="G21507" s="65"/>
      <c r="H21507" s="113"/>
    </row>
    <row r="21508" spans="1:8">
      <c r="A21508" s="65"/>
      <c r="B21508" s="65"/>
      <c r="C21508" s="65"/>
      <c r="D21508" s="65"/>
      <c r="E21508" s="65"/>
      <c r="F21508" s="65"/>
      <c r="G21508" s="65"/>
      <c r="H21508" s="113"/>
    </row>
    <row r="21509" spans="1:8">
      <c r="A21509" s="65"/>
      <c r="B21509" s="65"/>
      <c r="C21509" s="65"/>
      <c r="D21509" s="65"/>
      <c r="E21509" s="65"/>
      <c r="F21509" s="65"/>
      <c r="G21509" s="65"/>
      <c r="H21509" s="113"/>
    </row>
    <row r="21510" spans="1:8">
      <c r="A21510" s="65"/>
      <c r="B21510" s="65"/>
      <c r="C21510" s="65"/>
      <c r="D21510" s="65"/>
      <c r="E21510" s="65"/>
      <c r="F21510" s="65"/>
      <c r="G21510" s="65"/>
      <c r="H21510" s="113"/>
    </row>
    <row r="21511" spans="1:8">
      <c r="A21511" s="65"/>
      <c r="B21511" s="65"/>
      <c r="C21511" s="65"/>
      <c r="D21511" s="65"/>
      <c r="E21511" s="65"/>
      <c r="F21511" s="65"/>
      <c r="G21511" s="65"/>
      <c r="H21511" s="113"/>
    </row>
    <row r="21512" spans="1:8">
      <c r="A21512" s="65"/>
      <c r="B21512" s="65"/>
      <c r="C21512" s="65"/>
      <c r="D21512" s="65"/>
      <c r="E21512" s="65"/>
      <c r="F21512" s="65"/>
      <c r="G21512" s="65"/>
      <c r="H21512" s="113"/>
    </row>
    <row r="21513" spans="1:8">
      <c r="A21513" s="65"/>
      <c r="B21513" s="65"/>
      <c r="C21513" s="65"/>
      <c r="D21513" s="65"/>
      <c r="E21513" s="65"/>
      <c r="F21513" s="65"/>
      <c r="G21513" s="65"/>
      <c r="H21513" s="113"/>
    </row>
    <row r="21514" spans="1:8">
      <c r="A21514" s="65"/>
      <c r="B21514" s="65"/>
      <c r="C21514" s="65"/>
      <c r="D21514" s="65"/>
      <c r="E21514" s="65"/>
      <c r="F21514" s="65"/>
      <c r="G21514" s="65"/>
      <c r="H21514" s="113"/>
    </row>
    <row r="21515" spans="1:8">
      <c r="A21515" s="65"/>
      <c r="B21515" s="65"/>
      <c r="C21515" s="65"/>
      <c r="D21515" s="65"/>
      <c r="E21515" s="65"/>
      <c r="F21515" s="65"/>
      <c r="G21515" s="65"/>
      <c r="H21515" s="113"/>
    </row>
    <row r="21516" spans="1:8">
      <c r="A21516" s="65"/>
      <c r="B21516" s="65"/>
      <c r="C21516" s="65"/>
      <c r="D21516" s="65"/>
      <c r="E21516" s="65"/>
      <c r="F21516" s="65"/>
      <c r="G21516" s="65"/>
      <c r="H21516" s="113"/>
    </row>
    <row r="21517" spans="1:8">
      <c r="A21517" s="65"/>
      <c r="B21517" s="65"/>
      <c r="C21517" s="65"/>
      <c r="D21517" s="65"/>
      <c r="E21517" s="65"/>
      <c r="F21517" s="65"/>
      <c r="G21517" s="65"/>
      <c r="H21517" s="113"/>
    </row>
    <row r="21518" spans="1:8">
      <c r="A21518" s="65"/>
      <c r="B21518" s="65"/>
      <c r="C21518" s="65"/>
      <c r="D21518" s="65"/>
      <c r="E21518" s="65"/>
      <c r="F21518" s="65"/>
      <c r="G21518" s="65"/>
      <c r="H21518" s="113"/>
    </row>
    <row r="21519" spans="1:8">
      <c r="A21519" s="65"/>
      <c r="B21519" s="65"/>
      <c r="C21519" s="65"/>
      <c r="D21519" s="65"/>
      <c r="E21519" s="65"/>
      <c r="F21519" s="65"/>
      <c r="G21519" s="65"/>
      <c r="H21519" s="113"/>
    </row>
    <row r="21520" spans="1:8">
      <c r="A21520" s="65"/>
      <c r="B21520" s="65"/>
      <c r="C21520" s="65"/>
      <c r="D21520" s="65"/>
      <c r="E21520" s="65"/>
      <c r="F21520" s="65"/>
      <c r="G21520" s="65"/>
      <c r="H21520" s="113"/>
    </row>
    <row r="21521" spans="1:8">
      <c r="A21521" s="65"/>
      <c r="B21521" s="65"/>
      <c r="C21521" s="65"/>
      <c r="D21521" s="65"/>
      <c r="E21521" s="65"/>
      <c r="F21521" s="65"/>
      <c r="G21521" s="65"/>
      <c r="H21521" s="113"/>
    </row>
    <row r="21522" spans="1:8">
      <c r="A21522" s="65"/>
      <c r="B21522" s="65"/>
      <c r="C21522" s="65"/>
      <c r="D21522" s="65"/>
      <c r="E21522" s="65"/>
      <c r="F21522" s="65"/>
      <c r="G21522" s="65"/>
      <c r="H21522" s="113"/>
    </row>
    <row r="21523" spans="1:8">
      <c r="A21523" s="65"/>
      <c r="B21523" s="65"/>
      <c r="C21523" s="65"/>
      <c r="D21523" s="65"/>
      <c r="E21523" s="65"/>
      <c r="F21523" s="65"/>
      <c r="G21523" s="65"/>
      <c r="H21523" s="113"/>
    </row>
    <row r="21524" spans="1:8">
      <c r="A21524" s="65"/>
      <c r="B21524" s="65"/>
      <c r="C21524" s="65"/>
      <c r="D21524" s="65"/>
      <c r="E21524" s="65"/>
      <c r="F21524" s="65"/>
      <c r="G21524" s="65"/>
      <c r="H21524" s="113"/>
    </row>
    <row r="21525" spans="1:8">
      <c r="A21525" s="65"/>
      <c r="B21525" s="65"/>
      <c r="C21525" s="65"/>
      <c r="D21525" s="65"/>
      <c r="E21525" s="65"/>
      <c r="F21525" s="65"/>
      <c r="G21525" s="65"/>
      <c r="H21525" s="113"/>
    </row>
    <row r="21526" spans="1:8">
      <c r="A21526" s="65"/>
      <c r="B21526" s="65"/>
      <c r="C21526" s="65"/>
      <c r="D21526" s="65"/>
      <c r="E21526" s="65"/>
      <c r="F21526" s="65"/>
      <c r="G21526" s="65"/>
      <c r="H21526" s="113"/>
    </row>
    <row r="21527" spans="1:8">
      <c r="A21527" s="65"/>
      <c r="B21527" s="65"/>
      <c r="C21527" s="65"/>
      <c r="D21527" s="65"/>
      <c r="E21527" s="65"/>
      <c r="F21527" s="65"/>
      <c r="G21527" s="65"/>
      <c r="H21527" s="113"/>
    </row>
    <row r="21528" spans="1:8">
      <c r="A21528" s="65"/>
      <c r="B21528" s="65"/>
      <c r="C21528" s="65"/>
      <c r="D21528" s="65"/>
      <c r="E21528" s="65"/>
      <c r="F21528" s="65"/>
      <c r="G21528" s="65"/>
      <c r="H21528" s="113"/>
    </row>
    <row r="21529" spans="1:8">
      <c r="A21529" s="65"/>
      <c r="B21529" s="65"/>
      <c r="C21529" s="65"/>
      <c r="D21529" s="65"/>
      <c r="E21529" s="65"/>
      <c r="F21529" s="65"/>
      <c r="G21529" s="65"/>
      <c r="H21529" s="113"/>
    </row>
    <row r="21530" spans="1:8">
      <c r="A21530" s="65"/>
      <c r="B21530" s="65"/>
      <c r="C21530" s="65"/>
      <c r="D21530" s="65"/>
      <c r="E21530" s="65"/>
      <c r="F21530" s="65"/>
      <c r="G21530" s="65"/>
      <c r="H21530" s="113"/>
    </row>
    <row r="21531" spans="1:8">
      <c r="A21531" s="65"/>
      <c r="B21531" s="65"/>
      <c r="C21531" s="65"/>
      <c r="D21531" s="65"/>
      <c r="E21531" s="65"/>
      <c r="F21531" s="65"/>
      <c r="G21531" s="65"/>
      <c r="H21531" s="113"/>
    </row>
    <row r="21532" spans="1:8">
      <c r="A21532" s="65"/>
      <c r="B21532" s="65"/>
      <c r="C21532" s="65"/>
      <c r="D21532" s="65"/>
      <c r="E21532" s="65"/>
      <c r="F21532" s="65"/>
      <c r="G21532" s="65"/>
      <c r="H21532" s="113"/>
    </row>
    <row r="21533" spans="1:8">
      <c r="A21533" s="65"/>
      <c r="B21533" s="65"/>
      <c r="C21533" s="65"/>
      <c r="D21533" s="65"/>
      <c r="E21533" s="65"/>
      <c r="F21533" s="65"/>
      <c r="G21533" s="65"/>
      <c r="H21533" s="113"/>
    </row>
    <row r="21534" spans="1:8">
      <c r="A21534" s="65"/>
      <c r="B21534" s="65"/>
      <c r="C21534" s="65"/>
      <c r="D21534" s="65"/>
      <c r="E21534" s="65"/>
      <c r="F21534" s="65"/>
      <c r="G21534" s="65"/>
      <c r="H21534" s="113"/>
    </row>
    <row r="21535" spans="1:8">
      <c r="A21535" s="65"/>
      <c r="B21535" s="65"/>
      <c r="C21535" s="65"/>
      <c r="D21535" s="65"/>
      <c r="E21535" s="65"/>
      <c r="F21535" s="65"/>
      <c r="G21535" s="65"/>
      <c r="H21535" s="113"/>
    </row>
    <row r="21536" spans="1:8">
      <c r="A21536" s="65"/>
      <c r="B21536" s="65"/>
      <c r="C21536" s="65"/>
      <c r="D21536" s="65"/>
      <c r="E21536" s="65"/>
      <c r="F21536" s="65"/>
      <c r="G21536" s="65"/>
      <c r="H21536" s="113"/>
    </row>
    <row r="21537" spans="1:8">
      <c r="A21537" s="65"/>
      <c r="B21537" s="65"/>
      <c r="C21537" s="65"/>
      <c r="D21537" s="65"/>
      <c r="E21537" s="65"/>
      <c r="F21537" s="65"/>
      <c r="G21537" s="65"/>
      <c r="H21537" s="113"/>
    </row>
    <row r="21538" spans="1:8">
      <c r="A21538" s="65"/>
      <c r="B21538" s="65"/>
      <c r="C21538" s="65"/>
      <c r="D21538" s="65"/>
      <c r="E21538" s="65"/>
      <c r="F21538" s="65"/>
      <c r="G21538" s="65"/>
      <c r="H21538" s="113"/>
    </row>
    <row r="21539" spans="1:8">
      <c r="A21539" s="65"/>
      <c r="B21539" s="65"/>
      <c r="C21539" s="65"/>
      <c r="D21539" s="65"/>
      <c r="E21539" s="65"/>
      <c r="F21539" s="65"/>
      <c r="G21539" s="65"/>
      <c r="H21539" s="113"/>
    </row>
    <row r="21540" spans="1:8">
      <c r="A21540" s="65"/>
      <c r="B21540" s="65"/>
      <c r="C21540" s="65"/>
      <c r="D21540" s="65"/>
      <c r="E21540" s="65"/>
      <c r="F21540" s="65"/>
      <c r="G21540" s="65"/>
      <c r="H21540" s="113"/>
    </row>
    <row r="21541" spans="1:8">
      <c r="A21541" s="65"/>
      <c r="B21541" s="65"/>
      <c r="C21541" s="65"/>
      <c r="D21541" s="65"/>
      <c r="E21541" s="65"/>
      <c r="F21541" s="65"/>
      <c r="G21541" s="65"/>
      <c r="H21541" s="113"/>
    </row>
    <row r="21542" spans="1:8">
      <c r="A21542" s="65"/>
      <c r="B21542" s="65"/>
      <c r="C21542" s="65"/>
      <c r="D21542" s="65"/>
      <c r="E21542" s="65"/>
      <c r="F21542" s="65"/>
      <c r="G21542" s="65"/>
      <c r="H21542" s="113"/>
    </row>
    <row r="21543" spans="1:8">
      <c r="A21543" s="65"/>
      <c r="B21543" s="65"/>
      <c r="C21543" s="65"/>
      <c r="D21543" s="65"/>
      <c r="E21543" s="65"/>
      <c r="F21543" s="65"/>
      <c r="G21543" s="65"/>
      <c r="H21543" s="113"/>
    </row>
    <row r="21544" spans="1:8">
      <c r="A21544" s="65"/>
      <c r="B21544" s="65"/>
      <c r="C21544" s="65"/>
      <c r="D21544" s="65"/>
      <c r="E21544" s="65"/>
      <c r="F21544" s="65"/>
      <c r="G21544" s="65"/>
      <c r="H21544" s="113"/>
    </row>
    <row r="21545" spans="1:8">
      <c r="A21545" s="65"/>
      <c r="B21545" s="65"/>
      <c r="C21545" s="65"/>
      <c r="D21545" s="65"/>
      <c r="E21545" s="65"/>
      <c r="F21545" s="65"/>
      <c r="G21545" s="65"/>
      <c r="H21545" s="113"/>
    </row>
    <row r="21546" spans="1:8">
      <c r="A21546" s="65"/>
      <c r="B21546" s="65"/>
      <c r="C21546" s="65"/>
      <c r="D21546" s="65"/>
      <c r="E21546" s="65"/>
      <c r="F21546" s="65"/>
      <c r="G21546" s="65"/>
      <c r="H21546" s="113"/>
    </row>
    <row r="21547" spans="1:8">
      <c r="A21547" s="65"/>
      <c r="B21547" s="65"/>
      <c r="C21547" s="65"/>
      <c r="D21547" s="65"/>
      <c r="E21547" s="65"/>
      <c r="F21547" s="65"/>
      <c r="G21547" s="65"/>
      <c r="H21547" s="113"/>
    </row>
    <row r="21548" spans="1:8">
      <c r="A21548" s="65"/>
      <c r="B21548" s="65"/>
      <c r="C21548" s="65"/>
      <c r="D21548" s="65"/>
      <c r="E21548" s="65"/>
      <c r="F21548" s="65"/>
      <c r="G21548" s="65"/>
      <c r="H21548" s="113"/>
    </row>
    <row r="21549" spans="1:8">
      <c r="A21549" s="65"/>
      <c r="B21549" s="65"/>
      <c r="C21549" s="65"/>
      <c r="D21549" s="65"/>
      <c r="E21549" s="65"/>
      <c r="F21549" s="65"/>
      <c r="G21549" s="65"/>
      <c r="H21549" s="113"/>
    </row>
    <row r="21550" spans="1:8">
      <c r="A21550" s="65"/>
      <c r="B21550" s="65"/>
      <c r="C21550" s="65"/>
      <c r="D21550" s="65"/>
      <c r="E21550" s="65"/>
      <c r="F21550" s="65"/>
      <c r="G21550" s="65"/>
      <c r="H21550" s="113"/>
    </row>
    <row r="21551" spans="1:8">
      <c r="A21551" s="65"/>
      <c r="B21551" s="65"/>
      <c r="C21551" s="65"/>
      <c r="D21551" s="65"/>
      <c r="E21551" s="65"/>
      <c r="F21551" s="65"/>
      <c r="G21551" s="65"/>
      <c r="H21551" s="113"/>
    </row>
    <row r="21552" spans="1:8">
      <c r="A21552" s="65"/>
      <c r="B21552" s="65"/>
      <c r="C21552" s="65"/>
      <c r="D21552" s="65"/>
      <c r="E21552" s="65"/>
      <c r="F21552" s="65"/>
      <c r="G21552" s="65"/>
      <c r="H21552" s="113"/>
    </row>
    <row r="21553" spans="1:8">
      <c r="A21553" s="65"/>
      <c r="B21553" s="65"/>
      <c r="C21553" s="65"/>
      <c r="D21553" s="65"/>
      <c r="E21553" s="65"/>
      <c r="F21553" s="65"/>
      <c r="G21553" s="65"/>
      <c r="H21553" s="113"/>
    </row>
    <row r="21554" spans="1:8">
      <c r="A21554" s="65"/>
      <c r="B21554" s="65"/>
      <c r="C21554" s="65"/>
      <c r="D21554" s="65"/>
      <c r="E21554" s="65"/>
      <c r="F21554" s="65"/>
      <c r="G21554" s="65"/>
      <c r="H21554" s="113"/>
    </row>
    <row r="21555" spans="1:8">
      <c r="A21555" s="65"/>
      <c r="B21555" s="65"/>
      <c r="C21555" s="65"/>
      <c r="D21555" s="65"/>
      <c r="E21555" s="65"/>
      <c r="F21555" s="65"/>
      <c r="G21555" s="65"/>
      <c r="H21555" s="113"/>
    </row>
    <row r="21556" spans="1:8">
      <c r="A21556" s="65"/>
      <c r="B21556" s="65"/>
      <c r="C21556" s="65"/>
      <c r="D21556" s="65"/>
      <c r="E21556" s="65"/>
      <c r="F21556" s="65"/>
      <c r="G21556" s="65"/>
      <c r="H21556" s="113"/>
    </row>
    <row r="21557" spans="1:8">
      <c r="A21557" s="65"/>
      <c r="B21557" s="65"/>
      <c r="C21557" s="65"/>
      <c r="D21557" s="65"/>
      <c r="E21557" s="65"/>
      <c r="F21557" s="65"/>
      <c r="G21557" s="65"/>
      <c r="H21557" s="113"/>
    </row>
    <row r="21558" spans="1:8">
      <c r="A21558" s="65"/>
      <c r="B21558" s="65"/>
      <c r="C21558" s="65"/>
      <c r="D21558" s="65"/>
      <c r="E21558" s="65"/>
      <c r="F21558" s="65"/>
      <c r="G21558" s="65"/>
      <c r="H21558" s="113"/>
    </row>
    <row r="21559" spans="1:8">
      <c r="A21559" s="65"/>
      <c r="B21559" s="65"/>
      <c r="C21559" s="65"/>
      <c r="D21559" s="65"/>
      <c r="E21559" s="65"/>
      <c r="F21559" s="65"/>
      <c r="G21559" s="65"/>
      <c r="H21559" s="113"/>
    </row>
    <row r="21560" spans="1:8">
      <c r="A21560" s="65"/>
      <c r="B21560" s="65"/>
      <c r="C21560" s="65"/>
      <c r="D21560" s="65"/>
      <c r="E21560" s="65"/>
      <c r="F21560" s="65"/>
      <c r="G21560" s="65"/>
      <c r="H21560" s="113"/>
    </row>
    <row r="21561" spans="1:8">
      <c r="A21561" s="65"/>
      <c r="B21561" s="65"/>
      <c r="C21561" s="65"/>
      <c r="D21561" s="65"/>
      <c r="E21561" s="65"/>
      <c r="F21561" s="65"/>
      <c r="G21561" s="65"/>
      <c r="H21561" s="113"/>
    </row>
    <row r="21562" spans="1:8">
      <c r="A21562" s="65"/>
      <c r="B21562" s="65"/>
      <c r="C21562" s="65"/>
      <c r="D21562" s="65"/>
      <c r="E21562" s="65"/>
      <c r="F21562" s="65"/>
      <c r="G21562" s="65"/>
      <c r="H21562" s="113"/>
    </row>
    <row r="21563" spans="1:8">
      <c r="A21563" s="65"/>
      <c r="B21563" s="65"/>
      <c r="C21563" s="65"/>
      <c r="D21563" s="65"/>
      <c r="E21563" s="65"/>
      <c r="F21563" s="65"/>
      <c r="G21563" s="65"/>
      <c r="H21563" s="113"/>
    </row>
    <row r="21564" spans="1:8">
      <c r="A21564" s="65"/>
      <c r="B21564" s="65"/>
      <c r="C21564" s="65"/>
      <c r="D21564" s="65"/>
      <c r="E21564" s="65"/>
      <c r="F21564" s="65"/>
      <c r="G21564" s="65"/>
      <c r="H21564" s="113"/>
    </row>
    <row r="21565" spans="1:8">
      <c r="A21565" s="65"/>
      <c r="B21565" s="65"/>
      <c r="C21565" s="65"/>
      <c r="D21565" s="65"/>
      <c r="E21565" s="65"/>
      <c r="F21565" s="65"/>
      <c r="G21565" s="65"/>
      <c r="H21565" s="113"/>
    </row>
    <row r="21566" spans="1:8">
      <c r="A21566" s="65"/>
      <c r="B21566" s="65"/>
      <c r="C21566" s="65"/>
      <c r="D21566" s="65"/>
      <c r="E21566" s="65"/>
      <c r="F21566" s="65"/>
      <c r="G21566" s="65"/>
      <c r="H21566" s="113"/>
    </row>
    <row r="21567" spans="1:8">
      <c r="A21567" s="65"/>
      <c r="B21567" s="65"/>
      <c r="C21567" s="65"/>
      <c r="D21567" s="65"/>
      <c r="E21567" s="65"/>
      <c r="F21567" s="65"/>
      <c r="G21567" s="65"/>
      <c r="H21567" s="113"/>
    </row>
    <row r="21568" spans="1:8">
      <c r="A21568" s="65"/>
      <c r="B21568" s="65"/>
      <c r="C21568" s="65"/>
      <c r="D21568" s="65"/>
      <c r="E21568" s="65"/>
      <c r="F21568" s="65"/>
      <c r="G21568" s="65"/>
      <c r="H21568" s="113"/>
    </row>
    <row r="21569" spans="1:8">
      <c r="A21569" s="65"/>
      <c r="B21569" s="65"/>
      <c r="C21569" s="65"/>
      <c r="D21569" s="65"/>
      <c r="E21569" s="65"/>
      <c r="F21569" s="65"/>
      <c r="G21569" s="65"/>
      <c r="H21569" s="113"/>
    </row>
    <row r="21570" spans="1:8">
      <c r="A21570" s="65"/>
      <c r="B21570" s="65"/>
      <c r="C21570" s="65"/>
      <c r="D21570" s="65"/>
      <c r="E21570" s="65"/>
      <c r="F21570" s="65"/>
      <c r="G21570" s="65"/>
      <c r="H21570" s="113"/>
    </row>
    <row r="21571" spans="1:8">
      <c r="A21571" s="65"/>
      <c r="B21571" s="65"/>
      <c r="C21571" s="65"/>
      <c r="D21571" s="65"/>
      <c r="E21571" s="65"/>
      <c r="F21571" s="65"/>
      <c r="G21571" s="65"/>
      <c r="H21571" s="113"/>
    </row>
    <row r="21572" spans="1:8">
      <c r="A21572" s="65"/>
      <c r="B21572" s="65"/>
      <c r="C21572" s="65"/>
      <c r="D21572" s="65"/>
      <c r="E21572" s="65"/>
      <c r="F21572" s="65"/>
      <c r="G21572" s="65"/>
      <c r="H21572" s="113"/>
    </row>
    <row r="21573" spans="1:8">
      <c r="A21573" s="65"/>
      <c r="B21573" s="65"/>
      <c r="C21573" s="65"/>
      <c r="D21573" s="65"/>
      <c r="E21573" s="65"/>
      <c r="F21573" s="65"/>
      <c r="G21573" s="65"/>
      <c r="H21573" s="113"/>
    </row>
    <row r="21574" spans="1:8">
      <c r="A21574" s="65"/>
      <c r="B21574" s="65"/>
      <c r="C21574" s="65"/>
      <c r="D21574" s="65"/>
      <c r="E21574" s="65"/>
      <c r="F21574" s="65"/>
      <c r="G21574" s="65"/>
      <c r="H21574" s="113"/>
    </row>
    <row r="21575" spans="1:8">
      <c r="A21575" s="65"/>
      <c r="B21575" s="65"/>
      <c r="C21575" s="65"/>
      <c r="D21575" s="65"/>
      <c r="E21575" s="65"/>
      <c r="F21575" s="65"/>
      <c r="G21575" s="65"/>
      <c r="H21575" s="113"/>
    </row>
    <row r="21576" spans="1:8">
      <c r="A21576" s="65"/>
      <c r="B21576" s="65"/>
      <c r="C21576" s="65"/>
      <c r="D21576" s="65"/>
      <c r="E21576" s="65"/>
      <c r="F21576" s="65"/>
      <c r="G21576" s="65"/>
      <c r="H21576" s="113"/>
    </row>
    <row r="21577" spans="1:8">
      <c r="A21577" s="65"/>
      <c r="B21577" s="65"/>
      <c r="C21577" s="65"/>
      <c r="D21577" s="65"/>
      <c r="E21577" s="65"/>
      <c r="F21577" s="65"/>
      <c r="G21577" s="65"/>
      <c r="H21577" s="113"/>
    </row>
    <row r="21578" spans="1:8">
      <c r="A21578" s="65"/>
      <c r="B21578" s="65"/>
      <c r="C21578" s="65"/>
      <c r="D21578" s="65"/>
      <c r="E21578" s="65"/>
      <c r="F21578" s="65"/>
      <c r="G21578" s="65"/>
      <c r="H21578" s="113"/>
    </row>
    <row r="21579" spans="1:8">
      <c r="A21579" s="65"/>
      <c r="B21579" s="65"/>
      <c r="C21579" s="65"/>
      <c r="D21579" s="65"/>
      <c r="E21579" s="65"/>
      <c r="F21579" s="65"/>
      <c r="G21579" s="65"/>
      <c r="H21579" s="113"/>
    </row>
    <row r="21580" spans="1:8">
      <c r="A21580" s="65"/>
      <c r="B21580" s="65"/>
      <c r="C21580" s="65"/>
      <c r="D21580" s="65"/>
      <c r="E21580" s="65"/>
      <c r="F21580" s="65"/>
      <c r="G21580" s="65"/>
      <c r="H21580" s="113"/>
    </row>
    <row r="21581" spans="1:8">
      <c r="A21581" s="65"/>
      <c r="B21581" s="65"/>
      <c r="C21581" s="65"/>
      <c r="D21581" s="65"/>
      <c r="E21581" s="65"/>
      <c r="F21581" s="65"/>
      <c r="G21581" s="65"/>
      <c r="H21581" s="113"/>
    </row>
    <row r="21582" spans="1:8">
      <c r="A21582" s="65"/>
      <c r="B21582" s="65"/>
      <c r="C21582" s="65"/>
      <c r="D21582" s="65"/>
      <c r="E21582" s="65"/>
      <c r="F21582" s="65"/>
      <c r="G21582" s="65"/>
      <c r="H21582" s="113"/>
    </row>
    <row r="21583" spans="1:8">
      <c r="A21583" s="65"/>
      <c r="B21583" s="65"/>
      <c r="C21583" s="65"/>
      <c r="D21583" s="65"/>
      <c r="E21583" s="65"/>
      <c r="F21583" s="65"/>
      <c r="G21583" s="65"/>
      <c r="H21583" s="113"/>
    </row>
    <row r="21584" spans="1:8">
      <c r="A21584" s="65"/>
      <c r="B21584" s="65"/>
      <c r="C21584" s="65"/>
      <c r="D21584" s="65"/>
      <c r="E21584" s="65"/>
      <c r="F21584" s="65"/>
      <c r="G21584" s="65"/>
      <c r="H21584" s="113"/>
    </row>
    <row r="21585" spans="1:8">
      <c r="A21585" s="65"/>
      <c r="B21585" s="65"/>
      <c r="C21585" s="65"/>
      <c r="D21585" s="65"/>
      <c r="E21585" s="65"/>
      <c r="F21585" s="65"/>
      <c r="G21585" s="65"/>
      <c r="H21585" s="113"/>
    </row>
    <row r="21586" spans="1:8">
      <c r="A21586" s="65"/>
      <c r="B21586" s="65"/>
      <c r="C21586" s="65"/>
      <c r="D21586" s="65"/>
      <c r="E21586" s="65"/>
      <c r="F21586" s="65"/>
      <c r="G21586" s="65"/>
      <c r="H21586" s="113"/>
    </row>
    <row r="21587" spans="1:8">
      <c r="A21587" s="65"/>
      <c r="B21587" s="65"/>
      <c r="C21587" s="65"/>
      <c r="D21587" s="65"/>
      <c r="E21587" s="65"/>
      <c r="F21587" s="65"/>
      <c r="G21587" s="65"/>
      <c r="H21587" s="113"/>
    </row>
    <row r="21588" spans="1:8">
      <c r="A21588" s="65"/>
      <c r="B21588" s="65"/>
      <c r="C21588" s="65"/>
      <c r="D21588" s="65"/>
      <c r="E21588" s="65"/>
      <c r="F21588" s="65"/>
      <c r="G21588" s="65"/>
      <c r="H21588" s="113"/>
    </row>
    <row r="21589" spans="1:8">
      <c r="A21589" s="65"/>
      <c r="B21589" s="65"/>
      <c r="C21589" s="65"/>
      <c r="D21589" s="65"/>
      <c r="E21589" s="65"/>
      <c r="F21589" s="65"/>
      <c r="G21589" s="65"/>
      <c r="H21589" s="113"/>
    </row>
    <row r="21590" spans="1:8">
      <c r="A21590" s="65"/>
      <c r="B21590" s="65"/>
      <c r="C21590" s="65"/>
      <c r="D21590" s="65"/>
      <c r="E21590" s="65"/>
      <c r="F21590" s="65"/>
      <c r="G21590" s="65"/>
      <c r="H21590" s="113"/>
    </row>
    <row r="21591" spans="1:8">
      <c r="A21591" s="65"/>
      <c r="B21591" s="65"/>
      <c r="C21591" s="65"/>
      <c r="D21591" s="65"/>
      <c r="E21591" s="65"/>
      <c r="F21591" s="65"/>
      <c r="G21591" s="65"/>
      <c r="H21591" s="113"/>
    </row>
    <row r="21592" spans="1:8">
      <c r="A21592" s="65"/>
      <c r="B21592" s="65"/>
      <c r="C21592" s="65"/>
      <c r="D21592" s="65"/>
      <c r="E21592" s="65"/>
      <c r="F21592" s="65"/>
      <c r="G21592" s="65"/>
      <c r="H21592" s="113"/>
    </row>
    <row r="21593" spans="1:8">
      <c r="A21593" s="65"/>
      <c r="B21593" s="65"/>
      <c r="C21593" s="65"/>
      <c r="D21593" s="65"/>
      <c r="E21593" s="65"/>
      <c r="F21593" s="65"/>
      <c r="G21593" s="65"/>
      <c r="H21593" s="113"/>
    </row>
    <row r="21594" spans="1:8">
      <c r="A21594" s="65"/>
      <c r="B21594" s="65"/>
      <c r="C21594" s="65"/>
      <c r="D21594" s="65"/>
      <c r="E21594" s="65"/>
      <c r="F21594" s="65"/>
      <c r="G21594" s="65"/>
      <c r="H21594" s="113"/>
    </row>
    <row r="21595" spans="1:8">
      <c r="A21595" s="65"/>
      <c r="B21595" s="65"/>
      <c r="C21595" s="65"/>
      <c r="D21595" s="65"/>
      <c r="E21595" s="65"/>
      <c r="F21595" s="65"/>
      <c r="G21595" s="65"/>
      <c r="H21595" s="113"/>
    </row>
    <row r="21596" spans="1:8">
      <c r="A21596" s="65"/>
      <c r="B21596" s="65"/>
      <c r="C21596" s="65"/>
      <c r="D21596" s="65"/>
      <c r="E21596" s="65"/>
      <c r="F21596" s="65"/>
      <c r="G21596" s="65"/>
      <c r="H21596" s="113"/>
    </row>
    <row r="21597" spans="1:8">
      <c r="A21597" s="65"/>
      <c r="B21597" s="65"/>
      <c r="C21597" s="65"/>
      <c r="D21597" s="65"/>
      <c r="E21597" s="65"/>
      <c r="F21597" s="65"/>
      <c r="G21597" s="65"/>
      <c r="H21597" s="113"/>
    </row>
    <row r="21598" spans="1:8">
      <c r="A21598" s="65"/>
      <c r="B21598" s="65"/>
      <c r="C21598" s="65"/>
      <c r="D21598" s="65"/>
      <c r="E21598" s="65"/>
      <c r="F21598" s="65"/>
      <c r="G21598" s="65"/>
      <c r="H21598" s="113"/>
    </row>
    <row r="21599" spans="1:8">
      <c r="A21599" s="65"/>
      <c r="B21599" s="65"/>
      <c r="C21599" s="65"/>
      <c r="D21599" s="65"/>
      <c r="E21599" s="65"/>
      <c r="F21599" s="65"/>
      <c r="G21599" s="65"/>
      <c r="H21599" s="113"/>
    </row>
    <row r="21600" spans="1:8">
      <c r="A21600" s="65"/>
      <c r="B21600" s="65"/>
      <c r="C21600" s="65"/>
      <c r="D21600" s="65"/>
      <c r="E21600" s="65"/>
      <c r="F21600" s="65"/>
      <c r="G21600" s="65"/>
      <c r="H21600" s="113"/>
    </row>
    <row r="21601" spans="1:8">
      <c r="A21601" s="65"/>
      <c r="B21601" s="65"/>
      <c r="C21601" s="65"/>
      <c r="D21601" s="65"/>
      <c r="E21601" s="65"/>
      <c r="F21601" s="65"/>
      <c r="G21601" s="65"/>
      <c r="H21601" s="113"/>
    </row>
    <row r="21602" spans="1:8">
      <c r="A21602" s="65"/>
      <c r="B21602" s="65"/>
      <c r="C21602" s="65"/>
      <c r="D21602" s="65"/>
      <c r="E21602" s="65"/>
      <c r="F21602" s="65"/>
      <c r="G21602" s="65"/>
      <c r="H21602" s="113"/>
    </row>
    <row r="21603" spans="1:8">
      <c r="A21603" s="65"/>
      <c r="B21603" s="65"/>
      <c r="C21603" s="65"/>
      <c r="D21603" s="65"/>
      <c r="E21603" s="65"/>
      <c r="F21603" s="65"/>
      <c r="G21603" s="65"/>
      <c r="H21603" s="113"/>
    </row>
    <row r="21604" spans="1:8">
      <c r="A21604" s="65"/>
      <c r="B21604" s="65"/>
      <c r="C21604" s="65"/>
      <c r="D21604" s="65"/>
      <c r="E21604" s="65"/>
      <c r="F21604" s="65"/>
      <c r="G21604" s="65"/>
      <c r="H21604" s="113"/>
    </row>
    <row r="21605" spans="1:8">
      <c r="A21605" s="65"/>
      <c r="B21605" s="65"/>
      <c r="C21605" s="65"/>
      <c r="D21605" s="65"/>
      <c r="E21605" s="65"/>
      <c r="F21605" s="65"/>
      <c r="G21605" s="65"/>
      <c r="H21605" s="113"/>
    </row>
    <row r="21606" spans="1:8">
      <c r="A21606" s="65"/>
      <c r="B21606" s="65"/>
      <c r="C21606" s="65"/>
      <c r="D21606" s="65"/>
      <c r="E21606" s="65"/>
      <c r="F21606" s="65"/>
      <c r="G21606" s="65"/>
      <c r="H21606" s="113"/>
    </row>
    <row r="21607" spans="1:8">
      <c r="A21607" s="65"/>
      <c r="B21607" s="65"/>
      <c r="C21607" s="65"/>
      <c r="D21607" s="65"/>
      <c r="E21607" s="65"/>
      <c r="F21607" s="65"/>
      <c r="G21607" s="65"/>
      <c r="H21607" s="113"/>
    </row>
    <row r="21608" spans="1:8">
      <c r="A21608" s="65"/>
      <c r="B21608" s="65"/>
      <c r="C21608" s="65"/>
      <c r="D21608" s="65"/>
      <c r="E21608" s="65"/>
      <c r="F21608" s="65"/>
      <c r="G21608" s="65"/>
      <c r="H21608" s="113"/>
    </row>
    <row r="21609" spans="1:8">
      <c r="A21609" s="65"/>
      <c r="B21609" s="65"/>
      <c r="C21609" s="65"/>
      <c r="D21609" s="65"/>
      <c r="E21609" s="65"/>
      <c r="F21609" s="65"/>
      <c r="G21609" s="65"/>
      <c r="H21609" s="113"/>
    </row>
    <row r="21610" spans="1:8">
      <c r="A21610" s="65"/>
      <c r="B21610" s="65"/>
      <c r="C21610" s="65"/>
      <c r="D21610" s="65"/>
      <c r="E21610" s="65"/>
      <c r="F21610" s="65"/>
      <c r="G21610" s="65"/>
      <c r="H21610" s="113"/>
    </row>
    <row r="21611" spans="1:8">
      <c r="A21611" s="65"/>
      <c r="B21611" s="65"/>
      <c r="C21611" s="65"/>
      <c r="D21611" s="65"/>
      <c r="E21611" s="65"/>
      <c r="F21611" s="65"/>
      <c r="G21611" s="65"/>
      <c r="H21611" s="113"/>
    </row>
    <row r="21612" spans="1:8">
      <c r="A21612" s="65"/>
      <c r="B21612" s="65"/>
      <c r="C21612" s="65"/>
      <c r="D21612" s="65"/>
      <c r="E21612" s="65"/>
      <c r="F21612" s="65"/>
      <c r="G21612" s="65"/>
      <c r="H21612" s="113"/>
    </row>
    <row r="21613" spans="1:8">
      <c r="A21613" s="65"/>
      <c r="B21613" s="65"/>
      <c r="C21613" s="65"/>
      <c r="D21613" s="65"/>
      <c r="E21613" s="65"/>
      <c r="F21613" s="65"/>
      <c r="G21613" s="65"/>
      <c r="H21613" s="113"/>
    </row>
    <row r="21614" spans="1:8">
      <c r="A21614" s="65"/>
      <c r="B21614" s="65"/>
      <c r="C21614" s="65"/>
      <c r="D21614" s="65"/>
      <c r="E21614" s="65"/>
      <c r="F21614" s="65"/>
      <c r="G21614" s="65"/>
      <c r="H21614" s="113"/>
    </row>
    <row r="21615" spans="1:8">
      <c r="A21615" s="65"/>
      <c r="B21615" s="65"/>
      <c r="C21615" s="65"/>
      <c r="D21615" s="65"/>
      <c r="E21615" s="65"/>
      <c r="F21615" s="65"/>
      <c r="G21615" s="65"/>
      <c r="H21615" s="113"/>
    </row>
    <row r="21616" spans="1:8">
      <c r="A21616" s="65"/>
      <c r="B21616" s="65"/>
      <c r="C21616" s="65"/>
      <c r="D21616" s="65"/>
      <c r="E21616" s="65"/>
      <c r="F21616" s="65"/>
      <c r="G21616" s="65"/>
      <c r="H21616" s="113"/>
    </row>
    <row r="21617" spans="1:8">
      <c r="A21617" s="65"/>
      <c r="B21617" s="65"/>
      <c r="C21617" s="65"/>
      <c r="D21617" s="65"/>
      <c r="E21617" s="65"/>
      <c r="F21617" s="65"/>
      <c r="G21617" s="65"/>
      <c r="H21617" s="113"/>
    </row>
    <row r="21618" spans="1:8">
      <c r="A21618" s="65"/>
      <c r="B21618" s="65"/>
      <c r="C21618" s="65"/>
      <c r="D21618" s="65"/>
      <c r="E21618" s="65"/>
      <c r="F21618" s="65"/>
      <c r="G21618" s="65"/>
      <c r="H21618" s="113"/>
    </row>
    <row r="21619" spans="1:8">
      <c r="A21619" s="65"/>
      <c r="B21619" s="65"/>
      <c r="C21619" s="65"/>
      <c r="D21619" s="65"/>
      <c r="E21619" s="65"/>
      <c r="F21619" s="65"/>
      <c r="G21619" s="65"/>
      <c r="H21619" s="113"/>
    </row>
    <row r="21620" spans="1:8">
      <c r="A21620" s="65"/>
      <c r="B21620" s="65"/>
      <c r="C21620" s="65"/>
      <c r="D21620" s="65"/>
      <c r="E21620" s="65"/>
      <c r="F21620" s="65"/>
      <c r="G21620" s="65"/>
      <c r="H21620" s="113"/>
    </row>
    <row r="21621" spans="1:8">
      <c r="A21621" s="65"/>
      <c r="B21621" s="65"/>
      <c r="C21621" s="65"/>
      <c r="D21621" s="65"/>
      <c r="E21621" s="65"/>
      <c r="F21621" s="65"/>
      <c r="G21621" s="65"/>
      <c r="H21621" s="113"/>
    </row>
    <row r="21622" spans="1:8">
      <c r="A21622" s="65"/>
      <c r="B21622" s="65"/>
      <c r="C21622" s="65"/>
      <c r="D21622" s="65"/>
      <c r="E21622" s="65"/>
      <c r="F21622" s="65"/>
      <c r="G21622" s="65"/>
      <c r="H21622" s="113"/>
    </row>
    <row r="21623" spans="1:8">
      <c r="A21623" s="65"/>
      <c r="B21623" s="65"/>
      <c r="C21623" s="65"/>
      <c r="D21623" s="65"/>
      <c r="E21623" s="65"/>
      <c r="F21623" s="65"/>
      <c r="G21623" s="65"/>
      <c r="H21623" s="113"/>
    </row>
    <row r="21624" spans="1:8">
      <c r="A21624" s="65"/>
      <c r="B21624" s="65"/>
      <c r="C21624" s="65"/>
      <c r="D21624" s="65"/>
      <c r="E21624" s="65"/>
      <c r="F21624" s="65"/>
      <c r="G21624" s="65"/>
      <c r="H21624" s="113"/>
    </row>
    <row r="21625" spans="1:8">
      <c r="A21625" s="65"/>
      <c r="B21625" s="65"/>
      <c r="C21625" s="65"/>
      <c r="D21625" s="65"/>
      <c r="E21625" s="65"/>
      <c r="F21625" s="65"/>
      <c r="G21625" s="65"/>
      <c r="H21625" s="113"/>
    </row>
    <row r="21626" spans="1:8">
      <c r="A21626" s="65"/>
      <c r="B21626" s="65"/>
      <c r="C21626" s="65"/>
      <c r="D21626" s="65"/>
      <c r="E21626" s="65"/>
      <c r="F21626" s="65"/>
      <c r="G21626" s="65"/>
      <c r="H21626" s="113"/>
    </row>
    <row r="21627" spans="1:8">
      <c r="A21627" s="65"/>
      <c r="B21627" s="65"/>
      <c r="C21627" s="65"/>
      <c r="D21627" s="65"/>
      <c r="E21627" s="65"/>
      <c r="F21627" s="65"/>
      <c r="G21627" s="65"/>
      <c r="H21627" s="113"/>
    </row>
    <row r="21628" spans="1:8">
      <c r="A21628" s="65"/>
      <c r="B21628" s="65"/>
      <c r="C21628" s="65"/>
      <c r="D21628" s="65"/>
      <c r="E21628" s="65"/>
      <c r="F21628" s="65"/>
      <c r="G21628" s="65"/>
      <c r="H21628" s="113"/>
    </row>
    <row r="21629" spans="1:8">
      <c r="A21629" s="65"/>
      <c r="B21629" s="65"/>
      <c r="C21629" s="65"/>
      <c r="D21629" s="65"/>
      <c r="E21629" s="65"/>
      <c r="F21629" s="65"/>
      <c r="G21629" s="65"/>
      <c r="H21629" s="113"/>
    </row>
    <row r="21630" spans="1:8">
      <c r="A21630" s="65"/>
      <c r="B21630" s="65"/>
      <c r="C21630" s="65"/>
      <c r="D21630" s="65"/>
      <c r="E21630" s="65"/>
      <c r="F21630" s="65"/>
      <c r="G21630" s="65"/>
      <c r="H21630" s="113"/>
    </row>
    <row r="21631" spans="1:8">
      <c r="A21631" s="65"/>
      <c r="B21631" s="65"/>
      <c r="C21631" s="65"/>
      <c r="D21631" s="65"/>
      <c r="E21631" s="65"/>
      <c r="F21631" s="65"/>
      <c r="G21631" s="65"/>
      <c r="H21631" s="113"/>
    </row>
    <row r="21632" spans="1:8">
      <c r="A21632" s="65"/>
      <c r="B21632" s="65"/>
      <c r="C21632" s="65"/>
      <c r="D21632" s="65"/>
      <c r="E21632" s="65"/>
      <c r="F21632" s="65"/>
      <c r="G21632" s="65"/>
      <c r="H21632" s="113"/>
    </row>
    <row r="21633" spans="1:8">
      <c r="A21633" s="65"/>
      <c r="B21633" s="65"/>
      <c r="C21633" s="65"/>
      <c r="D21633" s="65"/>
      <c r="E21633" s="65"/>
      <c r="F21633" s="65"/>
      <c r="G21633" s="65"/>
      <c r="H21633" s="113"/>
    </row>
    <row r="21634" spans="1:8">
      <c r="A21634" s="65"/>
      <c r="B21634" s="65"/>
      <c r="C21634" s="65"/>
      <c r="D21634" s="65"/>
      <c r="E21634" s="65"/>
      <c r="F21634" s="65"/>
      <c r="G21634" s="65"/>
      <c r="H21634" s="113"/>
    </row>
    <row r="21635" spans="1:8">
      <c r="A21635" s="65"/>
      <c r="B21635" s="65"/>
      <c r="C21635" s="65"/>
      <c r="D21635" s="65"/>
      <c r="E21635" s="65"/>
      <c r="F21635" s="65"/>
      <c r="G21635" s="65"/>
      <c r="H21635" s="113"/>
    </row>
    <row r="21636" spans="1:8">
      <c r="A21636" s="65"/>
      <c r="B21636" s="65"/>
      <c r="C21636" s="65"/>
      <c r="D21636" s="65"/>
      <c r="E21636" s="65"/>
      <c r="F21636" s="65"/>
      <c r="G21636" s="65"/>
      <c r="H21636" s="113"/>
    </row>
    <row r="21637" spans="1:8">
      <c r="A21637" s="65"/>
      <c r="B21637" s="65"/>
      <c r="C21637" s="65"/>
      <c r="D21637" s="65"/>
      <c r="E21637" s="65"/>
      <c r="F21637" s="65"/>
      <c r="G21637" s="65"/>
      <c r="H21637" s="113"/>
    </row>
    <row r="21638" spans="1:8">
      <c r="A21638" s="65"/>
      <c r="B21638" s="65"/>
      <c r="C21638" s="65"/>
      <c r="D21638" s="65"/>
      <c r="E21638" s="65"/>
      <c r="F21638" s="65"/>
      <c r="G21638" s="65"/>
      <c r="H21638" s="113"/>
    </row>
    <row r="21639" spans="1:8">
      <c r="A21639" s="65"/>
      <c r="B21639" s="65"/>
      <c r="C21639" s="65"/>
      <c r="D21639" s="65"/>
      <c r="E21639" s="65"/>
      <c r="F21639" s="65"/>
      <c r="G21639" s="65"/>
      <c r="H21639" s="113"/>
    </row>
    <row r="21640" spans="1:8">
      <c r="A21640" s="65"/>
      <c r="B21640" s="65"/>
      <c r="C21640" s="65"/>
      <c r="D21640" s="65"/>
      <c r="E21640" s="65"/>
      <c r="F21640" s="65"/>
      <c r="G21640" s="65"/>
      <c r="H21640" s="113"/>
    </row>
    <row r="21641" spans="1:8">
      <c r="A21641" s="65"/>
      <c r="B21641" s="65"/>
      <c r="C21641" s="65"/>
      <c r="D21641" s="65"/>
      <c r="E21641" s="65"/>
      <c r="F21641" s="65"/>
      <c r="G21641" s="65"/>
      <c r="H21641" s="113"/>
    </row>
    <row r="21642" spans="1:8">
      <c r="A21642" s="65"/>
      <c r="B21642" s="65"/>
      <c r="C21642" s="65"/>
      <c r="D21642" s="65"/>
      <c r="E21642" s="65"/>
      <c r="F21642" s="65"/>
      <c r="G21642" s="65"/>
      <c r="H21642" s="113"/>
    </row>
    <row r="21643" spans="1:8">
      <c r="A21643" s="65"/>
      <c r="B21643" s="65"/>
      <c r="C21643" s="65"/>
      <c r="D21643" s="65"/>
      <c r="E21643" s="65"/>
      <c r="F21643" s="65"/>
      <c r="G21643" s="65"/>
      <c r="H21643" s="113"/>
    </row>
    <row r="21644" spans="1:8">
      <c r="A21644" s="65"/>
      <c r="B21644" s="65"/>
      <c r="C21644" s="65"/>
      <c r="D21644" s="65"/>
      <c r="E21644" s="65"/>
      <c r="F21644" s="65"/>
      <c r="G21644" s="65"/>
      <c r="H21644" s="113"/>
    </row>
    <row r="21645" spans="1:8">
      <c r="A21645" s="65"/>
      <c r="B21645" s="65"/>
      <c r="C21645" s="65"/>
      <c r="D21645" s="65"/>
      <c r="E21645" s="65"/>
      <c r="F21645" s="65"/>
      <c r="G21645" s="65"/>
      <c r="H21645" s="113"/>
    </row>
    <row r="21646" spans="1:8">
      <c r="A21646" s="65"/>
      <c r="B21646" s="65"/>
      <c r="C21646" s="65"/>
      <c r="D21646" s="65"/>
      <c r="E21646" s="65"/>
      <c r="F21646" s="65"/>
      <c r="G21646" s="65"/>
      <c r="H21646" s="113"/>
    </row>
    <row r="21647" spans="1:8">
      <c r="A21647" s="65"/>
      <c r="B21647" s="65"/>
      <c r="C21647" s="65"/>
      <c r="D21647" s="65"/>
      <c r="E21647" s="65"/>
      <c r="F21647" s="65"/>
      <c r="G21647" s="65"/>
      <c r="H21647" s="113"/>
    </row>
    <row r="21648" spans="1:8">
      <c r="A21648" s="65"/>
      <c r="B21648" s="65"/>
      <c r="C21648" s="65"/>
      <c r="D21648" s="65"/>
      <c r="E21648" s="65"/>
      <c r="F21648" s="65"/>
      <c r="G21648" s="65"/>
      <c r="H21648" s="113"/>
    </row>
    <row r="21649" spans="1:8">
      <c r="A21649" s="65"/>
      <c r="B21649" s="65"/>
      <c r="C21649" s="65"/>
      <c r="D21649" s="65"/>
      <c r="E21649" s="65"/>
      <c r="F21649" s="65"/>
      <c r="G21649" s="65"/>
      <c r="H21649" s="113"/>
    </row>
    <row r="21650" spans="1:8">
      <c r="A21650" s="65"/>
      <c r="B21650" s="65"/>
      <c r="C21650" s="65"/>
      <c r="D21650" s="65"/>
      <c r="E21650" s="65"/>
      <c r="F21650" s="65"/>
      <c r="G21650" s="65"/>
      <c r="H21650" s="113"/>
    </row>
    <row r="21651" spans="1:8">
      <c r="A21651" s="65"/>
      <c r="B21651" s="65"/>
      <c r="C21651" s="65"/>
      <c r="D21651" s="65"/>
      <c r="E21651" s="65"/>
      <c r="F21651" s="65"/>
      <c r="G21651" s="65"/>
      <c r="H21651" s="113"/>
    </row>
    <row r="21652" spans="1:8">
      <c r="A21652" s="65"/>
      <c r="B21652" s="65"/>
      <c r="C21652" s="65"/>
      <c r="D21652" s="65"/>
      <c r="E21652" s="65"/>
      <c r="F21652" s="65"/>
      <c r="G21652" s="65"/>
      <c r="H21652" s="113"/>
    </row>
    <row r="21653" spans="1:8">
      <c r="A21653" s="65"/>
      <c r="B21653" s="65"/>
      <c r="C21653" s="65"/>
      <c r="D21653" s="65"/>
      <c r="E21653" s="65"/>
      <c r="F21653" s="65"/>
      <c r="G21653" s="65"/>
      <c r="H21653" s="113"/>
    </row>
    <row r="21654" spans="1:8">
      <c r="A21654" s="65"/>
      <c r="B21654" s="65"/>
      <c r="C21654" s="65"/>
      <c r="D21654" s="65"/>
      <c r="E21654" s="65"/>
      <c r="F21654" s="65"/>
      <c r="G21654" s="65"/>
      <c r="H21654" s="113"/>
    </row>
    <row r="21655" spans="1:8">
      <c r="A21655" s="65"/>
      <c r="B21655" s="65"/>
      <c r="C21655" s="65"/>
      <c r="D21655" s="65"/>
      <c r="E21655" s="65"/>
      <c r="F21655" s="65"/>
      <c r="G21655" s="65"/>
      <c r="H21655" s="113"/>
    </row>
    <row r="21656" spans="1:8">
      <c r="A21656" s="65"/>
      <c r="B21656" s="65"/>
      <c r="C21656" s="65"/>
      <c r="D21656" s="65"/>
      <c r="E21656" s="65"/>
      <c r="F21656" s="65"/>
      <c r="G21656" s="65"/>
      <c r="H21656" s="113"/>
    </row>
    <row r="21657" spans="1:8">
      <c r="A21657" s="65"/>
      <c r="B21657" s="65"/>
      <c r="C21657" s="65"/>
      <c r="D21657" s="65"/>
      <c r="E21657" s="65"/>
      <c r="F21657" s="65"/>
      <c r="G21657" s="65"/>
      <c r="H21657" s="113"/>
    </row>
    <row r="21658" spans="1:8">
      <c r="A21658" s="65"/>
      <c r="B21658" s="65"/>
      <c r="C21658" s="65"/>
      <c r="D21658" s="65"/>
      <c r="E21658" s="65"/>
      <c r="F21658" s="65"/>
      <c r="G21658" s="65"/>
      <c r="H21658" s="113"/>
    </row>
    <row r="21659" spans="1:8">
      <c r="A21659" s="65"/>
      <c r="B21659" s="65"/>
      <c r="C21659" s="65"/>
      <c r="D21659" s="65"/>
      <c r="E21659" s="65"/>
      <c r="F21659" s="65"/>
      <c r="G21659" s="65"/>
      <c r="H21659" s="113"/>
    </row>
    <row r="21660" spans="1:8">
      <c r="A21660" s="65"/>
      <c r="B21660" s="65"/>
      <c r="C21660" s="65"/>
      <c r="D21660" s="65"/>
      <c r="E21660" s="65"/>
      <c r="F21660" s="65"/>
      <c r="G21660" s="65"/>
      <c r="H21660" s="113"/>
    </row>
    <row r="21661" spans="1:8">
      <c r="A21661" s="65"/>
      <c r="B21661" s="65"/>
      <c r="C21661" s="65"/>
      <c r="D21661" s="65"/>
      <c r="E21661" s="65"/>
      <c r="F21661" s="65"/>
      <c r="G21661" s="65"/>
      <c r="H21661" s="113"/>
    </row>
    <row r="21662" spans="1:8">
      <c r="A21662" s="65"/>
      <c r="B21662" s="65"/>
      <c r="C21662" s="65"/>
      <c r="D21662" s="65"/>
      <c r="E21662" s="65"/>
      <c r="F21662" s="65"/>
      <c r="G21662" s="65"/>
      <c r="H21662" s="113"/>
    </row>
    <row r="21663" spans="1:8">
      <c r="A21663" s="65"/>
      <c r="B21663" s="65"/>
      <c r="C21663" s="65"/>
      <c r="D21663" s="65"/>
      <c r="E21663" s="65"/>
      <c r="F21663" s="65"/>
      <c r="G21663" s="65"/>
      <c r="H21663" s="113"/>
    </row>
    <row r="21664" spans="1:8">
      <c r="A21664" s="65"/>
      <c r="B21664" s="65"/>
      <c r="C21664" s="65"/>
      <c r="D21664" s="65"/>
      <c r="E21664" s="65"/>
      <c r="F21664" s="65"/>
      <c r="G21664" s="65"/>
      <c r="H21664" s="113"/>
    </row>
    <row r="21665" spans="1:8">
      <c r="A21665" s="65"/>
      <c r="B21665" s="65"/>
      <c r="C21665" s="65"/>
      <c r="D21665" s="65"/>
      <c r="E21665" s="65"/>
      <c r="F21665" s="65"/>
      <c r="G21665" s="65"/>
      <c r="H21665" s="113"/>
    </row>
    <row r="21666" spans="1:8">
      <c r="A21666" s="65"/>
      <c r="B21666" s="65"/>
      <c r="C21666" s="65"/>
      <c r="D21666" s="65"/>
      <c r="E21666" s="65"/>
      <c r="F21666" s="65"/>
      <c r="G21666" s="65"/>
      <c r="H21666" s="113"/>
    </row>
    <row r="21667" spans="1:8">
      <c r="A21667" s="65"/>
      <c r="B21667" s="65"/>
      <c r="C21667" s="65"/>
      <c r="D21667" s="65"/>
      <c r="E21667" s="65"/>
      <c r="F21667" s="65"/>
      <c r="G21667" s="65"/>
      <c r="H21667" s="113"/>
    </row>
    <row r="21668" spans="1:8">
      <c r="A21668" s="65"/>
      <c r="B21668" s="65"/>
      <c r="C21668" s="65"/>
      <c r="D21668" s="65"/>
      <c r="E21668" s="65"/>
      <c r="F21668" s="65"/>
      <c r="G21668" s="65"/>
      <c r="H21668" s="113"/>
    </row>
    <row r="21669" spans="1:8">
      <c r="A21669" s="65"/>
      <c r="B21669" s="65"/>
      <c r="C21669" s="65"/>
      <c r="D21669" s="65"/>
      <c r="E21669" s="65"/>
      <c r="F21669" s="65"/>
      <c r="G21669" s="65"/>
      <c r="H21669" s="113"/>
    </row>
    <row r="21670" spans="1:8">
      <c r="A21670" s="65"/>
      <c r="B21670" s="65"/>
      <c r="C21670" s="65"/>
      <c r="D21670" s="65"/>
      <c r="E21670" s="65"/>
      <c r="F21670" s="65"/>
      <c r="G21670" s="65"/>
      <c r="H21670" s="113"/>
    </row>
    <row r="21671" spans="1:8">
      <c r="A21671" s="65"/>
      <c r="B21671" s="65"/>
      <c r="C21671" s="65"/>
      <c r="D21671" s="65"/>
      <c r="E21671" s="65"/>
      <c r="F21671" s="65"/>
      <c r="G21671" s="65"/>
      <c r="H21671" s="113"/>
    </row>
    <row r="21672" spans="1:8">
      <c r="A21672" s="65"/>
      <c r="B21672" s="65"/>
      <c r="C21672" s="65"/>
      <c r="D21672" s="65"/>
      <c r="E21672" s="65"/>
      <c r="F21672" s="65"/>
      <c r="G21672" s="65"/>
      <c r="H21672" s="113"/>
    </row>
    <row r="21673" spans="1:8">
      <c r="A21673" s="65"/>
      <c r="B21673" s="65"/>
      <c r="C21673" s="65"/>
      <c r="D21673" s="65"/>
      <c r="E21673" s="65"/>
      <c r="F21673" s="65"/>
      <c r="G21673" s="65"/>
      <c r="H21673" s="113"/>
    </row>
    <row r="21674" spans="1:8">
      <c r="A21674" s="65"/>
      <c r="B21674" s="65"/>
      <c r="C21674" s="65"/>
      <c r="D21674" s="65"/>
      <c r="E21674" s="65"/>
      <c r="F21674" s="65"/>
      <c r="G21674" s="65"/>
      <c r="H21674" s="113"/>
    </row>
    <row r="21675" spans="1:8">
      <c r="A21675" s="65"/>
      <c r="B21675" s="65"/>
      <c r="C21675" s="65"/>
      <c r="D21675" s="65"/>
      <c r="E21675" s="65"/>
      <c r="F21675" s="65"/>
      <c r="G21675" s="65"/>
      <c r="H21675" s="113"/>
    </row>
    <row r="21676" spans="1:8">
      <c r="A21676" s="65"/>
      <c r="B21676" s="65"/>
      <c r="C21676" s="65"/>
      <c r="D21676" s="65"/>
      <c r="E21676" s="65"/>
      <c r="F21676" s="65"/>
      <c r="G21676" s="65"/>
      <c r="H21676" s="113"/>
    </row>
    <row r="21677" spans="1:8">
      <c r="A21677" s="65"/>
      <c r="B21677" s="65"/>
      <c r="C21677" s="65"/>
      <c r="D21677" s="65"/>
      <c r="E21677" s="65"/>
      <c r="F21677" s="65"/>
      <c r="G21677" s="65"/>
      <c r="H21677" s="113"/>
    </row>
    <row r="21678" spans="1:8">
      <c r="A21678" s="65"/>
      <c r="B21678" s="65"/>
      <c r="C21678" s="65"/>
      <c r="D21678" s="65"/>
      <c r="E21678" s="65"/>
      <c r="F21678" s="65"/>
      <c r="G21678" s="65"/>
      <c r="H21678" s="113"/>
    </row>
    <row r="21679" spans="1:8">
      <c r="A21679" s="65"/>
      <c r="B21679" s="65"/>
      <c r="C21679" s="65"/>
      <c r="D21679" s="65"/>
      <c r="E21679" s="65"/>
      <c r="F21679" s="65"/>
      <c r="G21679" s="65"/>
      <c r="H21679" s="113"/>
    </row>
    <row r="21680" spans="1:8">
      <c r="A21680" s="65"/>
      <c r="B21680" s="65"/>
      <c r="C21680" s="65"/>
      <c r="D21680" s="65"/>
      <c r="E21680" s="65"/>
      <c r="F21680" s="65"/>
      <c r="G21680" s="65"/>
      <c r="H21680" s="113"/>
    </row>
    <row r="21681" spans="1:8">
      <c r="A21681" s="65"/>
      <c r="B21681" s="65"/>
      <c r="C21681" s="65"/>
      <c r="D21681" s="65"/>
      <c r="E21681" s="65"/>
      <c r="F21681" s="65"/>
      <c r="G21681" s="65"/>
      <c r="H21681" s="113"/>
    </row>
    <row r="21682" spans="1:8">
      <c r="A21682" s="65"/>
      <c r="B21682" s="65"/>
      <c r="C21682" s="65"/>
      <c r="D21682" s="65"/>
      <c r="E21682" s="65"/>
      <c r="F21682" s="65"/>
      <c r="G21682" s="65"/>
      <c r="H21682" s="113"/>
    </row>
    <row r="21683" spans="1:8">
      <c r="A21683" s="65"/>
      <c r="B21683" s="65"/>
      <c r="C21683" s="65"/>
      <c r="D21683" s="65"/>
      <c r="E21683" s="65"/>
      <c r="F21683" s="65"/>
      <c r="G21683" s="65"/>
      <c r="H21683" s="113"/>
    </row>
    <row r="21684" spans="1:8">
      <c r="A21684" s="65"/>
      <c r="B21684" s="65"/>
      <c r="C21684" s="65"/>
      <c r="D21684" s="65"/>
      <c r="E21684" s="65"/>
      <c r="F21684" s="65"/>
      <c r="G21684" s="65"/>
      <c r="H21684" s="113"/>
    </row>
    <row r="21685" spans="1:8">
      <c r="A21685" s="65"/>
      <c r="B21685" s="65"/>
      <c r="C21685" s="65"/>
      <c r="D21685" s="65"/>
      <c r="E21685" s="65"/>
      <c r="F21685" s="65"/>
      <c r="G21685" s="65"/>
      <c r="H21685" s="113"/>
    </row>
    <row r="21686" spans="1:8">
      <c r="A21686" s="65"/>
      <c r="B21686" s="65"/>
      <c r="C21686" s="65"/>
      <c r="D21686" s="65"/>
      <c r="E21686" s="65"/>
      <c r="F21686" s="65"/>
      <c r="G21686" s="65"/>
      <c r="H21686" s="113"/>
    </row>
    <row r="21687" spans="1:8">
      <c r="A21687" s="65"/>
      <c r="B21687" s="65"/>
      <c r="C21687" s="65"/>
      <c r="D21687" s="65"/>
      <c r="E21687" s="65"/>
      <c r="F21687" s="65"/>
      <c r="G21687" s="65"/>
      <c r="H21687" s="113"/>
    </row>
    <row r="21688" spans="1:8">
      <c r="A21688" s="65"/>
      <c r="B21688" s="65"/>
      <c r="C21688" s="65"/>
      <c r="D21688" s="65"/>
      <c r="E21688" s="65"/>
      <c r="F21688" s="65"/>
      <c r="G21688" s="65"/>
      <c r="H21688" s="113"/>
    </row>
    <row r="21689" spans="1:8">
      <c r="A21689" s="65"/>
      <c r="B21689" s="65"/>
      <c r="C21689" s="65"/>
      <c r="D21689" s="65"/>
      <c r="E21689" s="65"/>
      <c r="F21689" s="65"/>
      <c r="G21689" s="65"/>
      <c r="H21689" s="113"/>
    </row>
    <row r="21690" spans="1:8">
      <c r="A21690" s="65"/>
      <c r="B21690" s="65"/>
      <c r="C21690" s="65"/>
      <c r="D21690" s="65"/>
      <c r="E21690" s="65"/>
      <c r="F21690" s="65"/>
      <c r="G21690" s="65"/>
      <c r="H21690" s="113"/>
    </row>
    <row r="21691" spans="1:8">
      <c r="A21691" s="65"/>
      <c r="B21691" s="65"/>
      <c r="C21691" s="65"/>
      <c r="D21691" s="65"/>
      <c r="E21691" s="65"/>
      <c r="F21691" s="65"/>
      <c r="G21691" s="65"/>
      <c r="H21691" s="113"/>
    </row>
    <row r="21692" spans="1:8">
      <c r="A21692" s="65"/>
      <c r="B21692" s="65"/>
      <c r="C21692" s="65"/>
      <c r="D21692" s="65"/>
      <c r="E21692" s="65"/>
      <c r="F21692" s="65"/>
      <c r="G21692" s="65"/>
      <c r="H21692" s="113"/>
    </row>
    <row r="21693" spans="1:8">
      <c r="A21693" s="65"/>
      <c r="B21693" s="65"/>
      <c r="C21693" s="65"/>
      <c r="D21693" s="65"/>
      <c r="E21693" s="65"/>
      <c r="F21693" s="65"/>
      <c r="G21693" s="65"/>
      <c r="H21693" s="113"/>
    </row>
    <row r="21694" spans="1:8">
      <c r="A21694" s="65"/>
      <c r="B21694" s="65"/>
      <c r="C21694" s="65"/>
      <c r="D21694" s="65"/>
      <c r="E21694" s="65"/>
      <c r="F21694" s="65"/>
      <c r="G21694" s="65"/>
      <c r="H21694" s="113"/>
    </row>
    <row r="21695" spans="1:8">
      <c r="A21695" s="65"/>
      <c r="B21695" s="65"/>
      <c r="C21695" s="65"/>
      <c r="D21695" s="65"/>
      <c r="E21695" s="65"/>
      <c r="F21695" s="65"/>
      <c r="G21695" s="65"/>
      <c r="H21695" s="113"/>
    </row>
    <row r="21696" spans="1:8">
      <c r="A21696" s="65"/>
      <c r="B21696" s="65"/>
      <c r="C21696" s="65"/>
      <c r="D21696" s="65"/>
      <c r="E21696" s="65"/>
      <c r="F21696" s="65"/>
      <c r="G21696" s="65"/>
      <c r="H21696" s="113"/>
    </row>
    <row r="21697" spans="1:8">
      <c r="A21697" s="65"/>
      <c r="B21697" s="65"/>
      <c r="C21697" s="65"/>
      <c r="D21697" s="65"/>
      <c r="E21697" s="65"/>
      <c r="F21697" s="65"/>
      <c r="G21697" s="65"/>
      <c r="H21697" s="113"/>
    </row>
    <row r="21698" spans="1:8">
      <c r="A21698" s="65"/>
      <c r="B21698" s="65"/>
      <c r="C21698" s="65"/>
      <c r="D21698" s="65"/>
      <c r="E21698" s="65"/>
      <c r="F21698" s="65"/>
      <c r="G21698" s="65"/>
      <c r="H21698" s="113"/>
    </row>
    <row r="21699" spans="1:8">
      <c r="A21699" s="65"/>
      <c r="B21699" s="65"/>
      <c r="C21699" s="65"/>
      <c r="D21699" s="65"/>
      <c r="E21699" s="65"/>
      <c r="F21699" s="65"/>
      <c r="G21699" s="65"/>
      <c r="H21699" s="113"/>
    </row>
    <row r="21700" spans="1:8">
      <c r="A21700" s="65"/>
      <c r="B21700" s="65"/>
      <c r="C21700" s="65"/>
      <c r="D21700" s="65"/>
      <c r="E21700" s="65"/>
      <c r="F21700" s="65"/>
      <c r="G21700" s="65"/>
      <c r="H21700" s="113"/>
    </row>
    <row r="21701" spans="1:8">
      <c r="A21701" s="65"/>
      <c r="B21701" s="65"/>
      <c r="C21701" s="65"/>
      <c r="D21701" s="65"/>
      <c r="E21701" s="65"/>
      <c r="F21701" s="65"/>
      <c r="G21701" s="65"/>
      <c r="H21701" s="113"/>
    </row>
    <row r="21702" spans="1:8">
      <c r="A21702" s="65"/>
      <c r="B21702" s="65"/>
      <c r="C21702" s="65"/>
      <c r="D21702" s="65"/>
      <c r="E21702" s="65"/>
      <c r="F21702" s="65"/>
      <c r="G21702" s="65"/>
      <c r="H21702" s="113"/>
    </row>
    <row r="21703" spans="1:8">
      <c r="A21703" s="65"/>
      <c r="B21703" s="65"/>
      <c r="C21703" s="65"/>
      <c r="D21703" s="65"/>
      <c r="E21703" s="65"/>
      <c r="F21703" s="65"/>
      <c r="G21703" s="65"/>
      <c r="H21703" s="113"/>
    </row>
    <row r="21704" spans="1:8">
      <c r="A21704" s="65"/>
      <c r="B21704" s="65"/>
      <c r="C21704" s="65"/>
      <c r="D21704" s="65"/>
      <c r="E21704" s="65"/>
      <c r="F21704" s="65"/>
      <c r="G21704" s="65"/>
      <c r="H21704" s="113"/>
    </row>
    <row r="21705" spans="1:8">
      <c r="A21705" s="65"/>
      <c r="B21705" s="65"/>
      <c r="C21705" s="65"/>
      <c r="D21705" s="65"/>
      <c r="E21705" s="65"/>
      <c r="F21705" s="65"/>
      <c r="G21705" s="65"/>
      <c r="H21705" s="113"/>
    </row>
    <row r="21706" spans="1:8">
      <c r="A21706" s="65"/>
      <c r="B21706" s="65"/>
      <c r="C21706" s="65"/>
      <c r="D21706" s="65"/>
      <c r="E21706" s="65"/>
      <c r="F21706" s="65"/>
      <c r="G21706" s="65"/>
      <c r="H21706" s="113"/>
    </row>
    <row r="21707" spans="1:8">
      <c r="A21707" s="65"/>
      <c r="B21707" s="65"/>
      <c r="C21707" s="65"/>
      <c r="D21707" s="65"/>
      <c r="E21707" s="65"/>
      <c r="F21707" s="65"/>
      <c r="G21707" s="65"/>
      <c r="H21707" s="113"/>
    </row>
    <row r="21708" spans="1:8">
      <c r="A21708" s="65"/>
      <c r="B21708" s="65"/>
      <c r="C21708" s="65"/>
      <c r="D21708" s="65"/>
      <c r="E21708" s="65"/>
      <c r="F21708" s="65"/>
      <c r="G21708" s="65"/>
      <c r="H21708" s="113"/>
    </row>
    <row r="21709" spans="1:8">
      <c r="A21709" s="65"/>
      <c r="B21709" s="65"/>
      <c r="C21709" s="65"/>
      <c r="D21709" s="65"/>
      <c r="E21709" s="65"/>
      <c r="F21709" s="65"/>
      <c r="G21709" s="65"/>
      <c r="H21709" s="113"/>
    </row>
    <row r="21710" spans="1:8">
      <c r="A21710" s="65"/>
      <c r="B21710" s="65"/>
      <c r="C21710" s="65"/>
      <c r="D21710" s="65"/>
      <c r="E21710" s="65"/>
      <c r="F21710" s="65"/>
      <c r="G21710" s="65"/>
      <c r="H21710" s="113"/>
    </row>
    <row r="21711" spans="1:8">
      <c r="A21711" s="65"/>
      <c r="B21711" s="65"/>
      <c r="C21711" s="65"/>
      <c r="D21711" s="65"/>
      <c r="E21711" s="65"/>
      <c r="F21711" s="65"/>
      <c r="G21711" s="65"/>
      <c r="H21711" s="113"/>
    </row>
    <row r="21712" spans="1:8">
      <c r="A21712" s="65"/>
      <c r="B21712" s="65"/>
      <c r="C21712" s="65"/>
      <c r="D21712" s="65"/>
      <c r="E21712" s="65"/>
      <c r="F21712" s="65"/>
      <c r="G21712" s="65"/>
      <c r="H21712" s="113"/>
    </row>
    <row r="21713" spans="1:8">
      <c r="A21713" s="65"/>
      <c r="B21713" s="65"/>
      <c r="C21713" s="65"/>
      <c r="D21713" s="65"/>
      <c r="E21713" s="65"/>
      <c r="F21713" s="65"/>
      <c r="G21713" s="65"/>
      <c r="H21713" s="113"/>
    </row>
    <row r="21714" spans="1:8">
      <c r="A21714" s="65"/>
      <c r="B21714" s="65"/>
      <c r="C21714" s="65"/>
      <c r="D21714" s="65"/>
      <c r="E21714" s="65"/>
      <c r="F21714" s="65"/>
      <c r="G21714" s="65"/>
      <c r="H21714" s="113"/>
    </row>
    <row r="21715" spans="1:8">
      <c r="A21715" s="65"/>
      <c r="B21715" s="65"/>
      <c r="C21715" s="65"/>
      <c r="D21715" s="65"/>
      <c r="E21715" s="65"/>
      <c r="F21715" s="65"/>
      <c r="G21715" s="65"/>
      <c r="H21715" s="113"/>
    </row>
    <row r="21716" spans="1:8">
      <c r="A21716" s="65"/>
      <c r="B21716" s="65"/>
      <c r="C21716" s="65"/>
      <c r="D21716" s="65"/>
      <c r="E21716" s="65"/>
      <c r="F21716" s="65"/>
      <c r="G21716" s="65"/>
      <c r="H21716" s="113"/>
    </row>
    <row r="21717" spans="1:8">
      <c r="A21717" s="65"/>
      <c r="B21717" s="65"/>
      <c r="C21717" s="65"/>
      <c r="D21717" s="65"/>
      <c r="E21717" s="65"/>
      <c r="F21717" s="65"/>
      <c r="G21717" s="65"/>
      <c r="H21717" s="113"/>
    </row>
    <row r="21718" spans="1:8">
      <c r="A21718" s="65"/>
      <c r="B21718" s="65"/>
      <c r="C21718" s="65"/>
      <c r="D21718" s="65"/>
      <c r="E21718" s="65"/>
      <c r="F21718" s="65"/>
      <c r="G21718" s="65"/>
      <c r="H21718" s="113"/>
    </row>
    <row r="21719" spans="1:8">
      <c r="A21719" s="65"/>
      <c r="B21719" s="65"/>
      <c r="C21719" s="65"/>
      <c r="D21719" s="65"/>
      <c r="E21719" s="65"/>
      <c r="F21719" s="65"/>
      <c r="G21719" s="65"/>
      <c r="H21719" s="113"/>
    </row>
    <row r="21720" spans="1:8">
      <c r="A21720" s="65"/>
      <c r="B21720" s="65"/>
      <c r="C21720" s="65"/>
      <c r="D21720" s="65"/>
      <c r="E21720" s="65"/>
      <c r="F21720" s="65"/>
      <c r="G21720" s="65"/>
      <c r="H21720" s="113"/>
    </row>
    <row r="21721" spans="1:8">
      <c r="A21721" s="65"/>
      <c r="B21721" s="65"/>
      <c r="C21721" s="65"/>
      <c r="D21721" s="65"/>
      <c r="E21721" s="65"/>
      <c r="F21721" s="65"/>
      <c r="G21721" s="65"/>
      <c r="H21721" s="113"/>
    </row>
    <row r="21722" spans="1:8">
      <c r="A21722" s="65"/>
      <c r="B21722" s="65"/>
      <c r="C21722" s="65"/>
      <c r="D21722" s="65"/>
      <c r="E21722" s="65"/>
      <c r="F21722" s="65"/>
      <c r="G21722" s="65"/>
      <c r="H21722" s="113"/>
    </row>
    <row r="21723" spans="1:8">
      <c r="A21723" s="65"/>
      <c r="B21723" s="65"/>
      <c r="C21723" s="65"/>
      <c r="D21723" s="65"/>
      <c r="E21723" s="65"/>
      <c r="F21723" s="65"/>
      <c r="G21723" s="65"/>
      <c r="H21723" s="113"/>
    </row>
    <row r="21724" spans="1:8">
      <c r="A21724" s="65"/>
      <c r="B21724" s="65"/>
      <c r="C21724" s="65"/>
      <c r="D21724" s="65"/>
      <c r="E21724" s="65"/>
      <c r="F21724" s="65"/>
      <c r="G21724" s="65"/>
      <c r="H21724" s="113"/>
    </row>
    <row r="21725" spans="1:8">
      <c r="A21725" s="65"/>
      <c r="B21725" s="65"/>
      <c r="C21725" s="65"/>
      <c r="D21725" s="65"/>
      <c r="E21725" s="65"/>
      <c r="F21725" s="65"/>
      <c r="G21725" s="65"/>
      <c r="H21725" s="113"/>
    </row>
    <row r="21726" spans="1:8">
      <c r="A21726" s="65"/>
      <c r="B21726" s="65"/>
      <c r="C21726" s="65"/>
      <c r="D21726" s="65"/>
      <c r="E21726" s="65"/>
      <c r="F21726" s="65"/>
      <c r="G21726" s="65"/>
      <c r="H21726" s="113"/>
    </row>
    <row r="21727" spans="1:8">
      <c r="A21727" s="65"/>
      <c r="B21727" s="65"/>
      <c r="C21727" s="65"/>
      <c r="D21727" s="65"/>
      <c r="E21727" s="65"/>
      <c r="F21727" s="65"/>
      <c r="G21727" s="65"/>
      <c r="H21727" s="113"/>
    </row>
    <row r="21728" spans="1:8">
      <c r="A21728" s="65"/>
      <c r="B21728" s="65"/>
      <c r="C21728" s="65"/>
      <c r="D21728" s="65"/>
      <c r="E21728" s="65"/>
      <c r="F21728" s="65"/>
      <c r="G21728" s="65"/>
      <c r="H21728" s="113"/>
    </row>
    <row r="21729" spans="1:8">
      <c r="A21729" s="65"/>
      <c r="B21729" s="65"/>
      <c r="C21729" s="65"/>
      <c r="D21729" s="65"/>
      <c r="E21729" s="65"/>
      <c r="F21729" s="65"/>
      <c r="G21729" s="65"/>
      <c r="H21729" s="113"/>
    </row>
    <row r="21730" spans="1:8">
      <c r="A21730" s="65"/>
      <c r="B21730" s="65"/>
      <c r="C21730" s="65"/>
      <c r="D21730" s="65"/>
      <c r="E21730" s="65"/>
      <c r="F21730" s="65"/>
      <c r="G21730" s="65"/>
      <c r="H21730" s="113"/>
    </row>
    <row r="21731" spans="1:8">
      <c r="A21731" s="65"/>
      <c r="B21731" s="65"/>
      <c r="C21731" s="65"/>
      <c r="D21731" s="65"/>
      <c r="E21731" s="65"/>
      <c r="F21731" s="65"/>
      <c r="G21731" s="65"/>
      <c r="H21731" s="113"/>
    </row>
    <row r="21732" spans="1:8">
      <c r="A21732" s="65"/>
      <c r="B21732" s="65"/>
      <c r="C21732" s="65"/>
      <c r="D21732" s="65"/>
      <c r="E21732" s="65"/>
      <c r="F21732" s="65"/>
      <c r="G21732" s="65"/>
      <c r="H21732" s="113"/>
    </row>
    <row r="21733" spans="1:8">
      <c r="A21733" s="65"/>
      <c r="B21733" s="65"/>
      <c r="C21733" s="65"/>
      <c r="D21733" s="65"/>
      <c r="E21733" s="65"/>
      <c r="F21733" s="65"/>
      <c r="G21733" s="65"/>
      <c r="H21733" s="113"/>
    </row>
    <row r="21734" spans="1:8">
      <c r="A21734" s="65"/>
      <c r="B21734" s="65"/>
      <c r="C21734" s="65"/>
      <c r="D21734" s="65"/>
      <c r="E21734" s="65"/>
      <c r="F21734" s="65"/>
      <c r="G21734" s="65"/>
      <c r="H21734" s="113"/>
    </row>
    <row r="21735" spans="1:8">
      <c r="A21735" s="65"/>
      <c r="B21735" s="65"/>
      <c r="C21735" s="65"/>
      <c r="D21735" s="65"/>
      <c r="E21735" s="65"/>
      <c r="F21735" s="65"/>
      <c r="G21735" s="65"/>
      <c r="H21735" s="113"/>
    </row>
    <row r="21736" spans="1:8">
      <c r="A21736" s="65"/>
      <c r="B21736" s="65"/>
      <c r="C21736" s="65"/>
      <c r="D21736" s="65"/>
      <c r="E21736" s="65"/>
      <c r="F21736" s="65"/>
      <c r="G21736" s="65"/>
      <c r="H21736" s="113"/>
    </row>
    <row r="21737" spans="1:8">
      <c r="A21737" s="65"/>
      <c r="B21737" s="65"/>
      <c r="C21737" s="65"/>
      <c r="D21737" s="65"/>
      <c r="E21737" s="65"/>
      <c r="F21737" s="65"/>
      <c r="G21737" s="65"/>
      <c r="H21737" s="113"/>
    </row>
    <row r="21738" spans="1:8">
      <c r="A21738" s="65"/>
      <c r="B21738" s="65"/>
      <c r="C21738" s="65"/>
      <c r="D21738" s="65"/>
      <c r="E21738" s="65"/>
      <c r="F21738" s="65"/>
      <c r="G21738" s="65"/>
      <c r="H21738" s="113"/>
    </row>
    <row r="21739" spans="1:8">
      <c r="A21739" s="65"/>
      <c r="B21739" s="65"/>
      <c r="C21739" s="65"/>
      <c r="D21739" s="65"/>
      <c r="E21739" s="65"/>
      <c r="F21739" s="65"/>
      <c r="G21739" s="65"/>
      <c r="H21739" s="113"/>
    </row>
    <row r="21740" spans="1:8">
      <c r="A21740" s="65"/>
      <c r="B21740" s="65"/>
      <c r="C21740" s="65"/>
      <c r="D21740" s="65"/>
      <c r="E21740" s="65"/>
      <c r="F21740" s="65"/>
      <c r="G21740" s="65"/>
      <c r="H21740" s="113"/>
    </row>
    <row r="21741" spans="1:8">
      <c r="A21741" s="65"/>
      <c r="B21741" s="65"/>
      <c r="C21741" s="65"/>
      <c r="D21741" s="65"/>
      <c r="E21741" s="65"/>
      <c r="F21741" s="65"/>
      <c r="G21741" s="65"/>
      <c r="H21741" s="113"/>
    </row>
    <row r="21742" spans="1:8">
      <c r="A21742" s="65"/>
      <c r="B21742" s="65"/>
      <c r="C21742" s="65"/>
      <c r="D21742" s="65"/>
      <c r="E21742" s="65"/>
      <c r="F21742" s="65"/>
      <c r="G21742" s="65"/>
      <c r="H21742" s="113"/>
    </row>
    <row r="21743" spans="1:8">
      <c r="A21743" s="65"/>
      <c r="B21743" s="65"/>
      <c r="C21743" s="65"/>
      <c r="D21743" s="65"/>
      <c r="E21743" s="65"/>
      <c r="F21743" s="65"/>
      <c r="G21743" s="65"/>
      <c r="H21743" s="113"/>
    </row>
    <row r="21744" spans="1:8">
      <c r="A21744" s="65"/>
      <c r="B21744" s="65"/>
      <c r="C21744" s="65"/>
      <c r="D21744" s="65"/>
      <c r="E21744" s="65"/>
      <c r="F21744" s="65"/>
      <c r="G21744" s="65"/>
      <c r="H21744" s="113"/>
    </row>
    <row r="21745" spans="1:8">
      <c r="A21745" s="65"/>
      <c r="B21745" s="65"/>
      <c r="C21745" s="65"/>
      <c r="D21745" s="65"/>
      <c r="E21745" s="65"/>
      <c r="F21745" s="65"/>
      <c r="G21745" s="65"/>
      <c r="H21745" s="113"/>
    </row>
    <row r="21746" spans="1:8">
      <c r="A21746" s="65"/>
      <c r="B21746" s="65"/>
      <c r="C21746" s="65"/>
      <c r="D21746" s="65"/>
      <c r="E21746" s="65"/>
      <c r="F21746" s="65"/>
      <c r="G21746" s="65"/>
      <c r="H21746" s="113"/>
    </row>
    <row r="21747" spans="1:8">
      <c r="A21747" s="65"/>
      <c r="B21747" s="65"/>
      <c r="C21747" s="65"/>
      <c r="D21747" s="65"/>
      <c r="E21747" s="65"/>
      <c r="F21747" s="65"/>
      <c r="G21747" s="65"/>
      <c r="H21747" s="113"/>
    </row>
    <row r="21748" spans="1:8">
      <c r="A21748" s="65"/>
      <c r="B21748" s="65"/>
      <c r="C21748" s="65"/>
      <c r="D21748" s="65"/>
      <c r="E21748" s="65"/>
      <c r="F21748" s="65"/>
      <c r="G21748" s="65"/>
      <c r="H21748" s="113"/>
    </row>
    <row r="21749" spans="1:8">
      <c r="A21749" s="65"/>
      <c r="B21749" s="65"/>
      <c r="C21749" s="65"/>
      <c r="D21749" s="65"/>
      <c r="E21749" s="65"/>
      <c r="F21749" s="65"/>
      <c r="G21749" s="65"/>
      <c r="H21749" s="113"/>
    </row>
    <row r="21750" spans="1:8">
      <c r="A21750" s="65"/>
      <c r="B21750" s="65"/>
      <c r="C21750" s="65"/>
      <c r="D21750" s="65"/>
      <c r="E21750" s="65"/>
      <c r="F21750" s="65"/>
      <c r="G21750" s="65"/>
      <c r="H21750" s="113"/>
    </row>
    <row r="21751" spans="1:8">
      <c r="A21751" s="65"/>
      <c r="B21751" s="65"/>
      <c r="C21751" s="65"/>
      <c r="D21751" s="65"/>
      <c r="E21751" s="65"/>
      <c r="F21751" s="65"/>
      <c r="G21751" s="65"/>
      <c r="H21751" s="113"/>
    </row>
    <row r="21752" spans="1:8">
      <c r="A21752" s="65"/>
      <c r="B21752" s="65"/>
      <c r="C21752" s="65"/>
      <c r="D21752" s="65"/>
      <c r="E21752" s="65"/>
      <c r="F21752" s="65"/>
      <c r="G21752" s="65"/>
      <c r="H21752" s="113"/>
    </row>
    <row r="21753" spans="1:8">
      <c r="A21753" s="65"/>
      <c r="B21753" s="65"/>
      <c r="C21753" s="65"/>
      <c r="D21753" s="65"/>
      <c r="E21753" s="65"/>
      <c r="F21753" s="65"/>
      <c r="G21753" s="65"/>
      <c r="H21753" s="113"/>
    </row>
    <row r="21754" spans="1:8">
      <c r="A21754" s="65"/>
      <c r="B21754" s="65"/>
      <c r="C21754" s="65"/>
      <c r="D21754" s="65"/>
      <c r="E21754" s="65"/>
      <c r="F21754" s="65"/>
      <c r="G21754" s="65"/>
      <c r="H21754" s="113"/>
    </row>
    <row r="21755" spans="1:8">
      <c r="A21755" s="65"/>
      <c r="B21755" s="65"/>
      <c r="C21755" s="65"/>
      <c r="D21755" s="65"/>
      <c r="E21755" s="65"/>
      <c r="F21755" s="65"/>
      <c r="G21755" s="65"/>
      <c r="H21755" s="113"/>
    </row>
    <row r="21756" spans="1:8">
      <c r="A21756" s="65"/>
      <c r="B21756" s="65"/>
      <c r="C21756" s="65"/>
      <c r="D21756" s="65"/>
      <c r="E21756" s="65"/>
      <c r="F21756" s="65"/>
      <c r="G21756" s="65"/>
      <c r="H21756" s="113"/>
    </row>
    <row r="21757" spans="1:8">
      <c r="A21757" s="65"/>
      <c r="B21757" s="65"/>
      <c r="C21757" s="65"/>
      <c r="D21757" s="65"/>
      <c r="E21757" s="65"/>
      <c r="F21757" s="65"/>
      <c r="G21757" s="65"/>
      <c r="H21757" s="113"/>
    </row>
    <row r="21758" spans="1:8">
      <c r="A21758" s="65"/>
      <c r="B21758" s="65"/>
      <c r="C21758" s="65"/>
      <c r="D21758" s="65"/>
      <c r="E21758" s="65"/>
      <c r="F21758" s="65"/>
      <c r="G21758" s="65"/>
      <c r="H21758" s="113"/>
    </row>
    <row r="21759" spans="1:8">
      <c r="A21759" s="65"/>
      <c r="B21759" s="65"/>
      <c r="C21759" s="65"/>
      <c r="D21759" s="65"/>
      <c r="E21759" s="65"/>
      <c r="F21759" s="65"/>
      <c r="G21759" s="65"/>
      <c r="H21759" s="113"/>
    </row>
    <row r="21760" spans="1:8">
      <c r="A21760" s="65"/>
      <c r="B21760" s="65"/>
      <c r="C21760" s="65"/>
      <c r="D21760" s="65"/>
      <c r="E21760" s="65"/>
      <c r="F21760" s="65"/>
      <c r="G21760" s="65"/>
      <c r="H21760" s="113"/>
    </row>
    <row r="21761" spans="1:8">
      <c r="A21761" s="65"/>
      <c r="B21761" s="65"/>
      <c r="C21761" s="65"/>
      <c r="D21761" s="65"/>
      <c r="E21761" s="65"/>
      <c r="F21761" s="65"/>
      <c r="G21761" s="65"/>
      <c r="H21761" s="113"/>
    </row>
    <row r="21762" spans="1:8">
      <c r="A21762" s="65"/>
      <c r="B21762" s="65"/>
      <c r="C21762" s="65"/>
      <c r="D21762" s="65"/>
      <c r="E21762" s="65"/>
      <c r="F21762" s="65"/>
      <c r="G21762" s="65"/>
      <c r="H21762" s="113"/>
    </row>
    <row r="21763" spans="1:8">
      <c r="A21763" s="65"/>
      <c r="B21763" s="65"/>
      <c r="C21763" s="65"/>
      <c r="D21763" s="65"/>
      <c r="E21763" s="65"/>
      <c r="F21763" s="65"/>
      <c r="G21763" s="65"/>
      <c r="H21763" s="113"/>
    </row>
    <row r="21764" spans="1:8">
      <c r="A21764" s="65"/>
      <c r="B21764" s="65"/>
      <c r="C21764" s="65"/>
      <c r="D21764" s="65"/>
      <c r="E21764" s="65"/>
      <c r="F21764" s="65"/>
      <c r="G21764" s="65"/>
      <c r="H21764" s="113"/>
    </row>
    <row r="21765" spans="1:8">
      <c r="A21765" s="65"/>
      <c r="B21765" s="65"/>
      <c r="C21765" s="65"/>
      <c r="D21765" s="65"/>
      <c r="E21765" s="65"/>
      <c r="F21765" s="65"/>
      <c r="G21765" s="65"/>
      <c r="H21765" s="113"/>
    </row>
    <row r="21766" spans="1:8">
      <c r="A21766" s="65"/>
      <c r="B21766" s="65"/>
      <c r="C21766" s="65"/>
      <c r="D21766" s="65"/>
      <c r="E21766" s="65"/>
      <c r="F21766" s="65"/>
      <c r="G21766" s="65"/>
      <c r="H21766" s="113"/>
    </row>
    <row r="21767" spans="1:8">
      <c r="A21767" s="65"/>
      <c r="B21767" s="65"/>
      <c r="C21767" s="65"/>
      <c r="D21767" s="65"/>
      <c r="E21767" s="65"/>
      <c r="F21767" s="65"/>
      <c r="G21767" s="65"/>
      <c r="H21767" s="113"/>
    </row>
    <row r="21768" spans="1:8">
      <c r="A21768" s="65"/>
      <c r="B21768" s="65"/>
      <c r="C21768" s="65"/>
      <c r="D21768" s="65"/>
      <c r="E21768" s="65"/>
      <c r="F21768" s="65"/>
      <c r="G21768" s="65"/>
      <c r="H21768" s="113"/>
    </row>
    <row r="21769" spans="1:8">
      <c r="A21769" s="65"/>
      <c r="B21769" s="65"/>
      <c r="C21769" s="65"/>
      <c r="D21769" s="65"/>
      <c r="E21769" s="65"/>
      <c r="F21769" s="65"/>
      <c r="G21769" s="65"/>
      <c r="H21769" s="113"/>
    </row>
    <row r="21770" spans="1:8">
      <c r="A21770" s="65"/>
      <c r="B21770" s="65"/>
      <c r="C21770" s="65"/>
      <c r="D21770" s="65"/>
      <c r="E21770" s="65"/>
      <c r="F21770" s="65"/>
      <c r="G21770" s="65"/>
      <c r="H21770" s="113"/>
    </row>
    <row r="21771" spans="1:8">
      <c r="A21771" s="65"/>
      <c r="B21771" s="65"/>
      <c r="C21771" s="65"/>
      <c r="D21771" s="65"/>
      <c r="E21771" s="65"/>
      <c r="F21771" s="65"/>
      <c r="G21771" s="65"/>
      <c r="H21771" s="113"/>
    </row>
    <row r="21772" spans="1:8">
      <c r="A21772" s="65"/>
      <c r="B21772" s="65"/>
      <c r="C21772" s="65"/>
      <c r="D21772" s="65"/>
      <c r="E21772" s="65"/>
      <c r="F21772" s="65"/>
      <c r="G21772" s="65"/>
      <c r="H21772" s="113"/>
    </row>
    <row r="21773" spans="1:8">
      <c r="A21773" s="65"/>
      <c r="B21773" s="65"/>
      <c r="C21773" s="65"/>
      <c r="D21773" s="65"/>
      <c r="E21773" s="65"/>
      <c r="F21773" s="65"/>
      <c r="G21773" s="65"/>
      <c r="H21773" s="113"/>
    </row>
    <row r="21774" spans="1:8">
      <c r="A21774" s="65"/>
      <c r="B21774" s="65"/>
      <c r="C21774" s="65"/>
      <c r="D21774" s="65"/>
      <c r="E21774" s="65"/>
      <c r="F21774" s="65"/>
      <c r="G21774" s="65"/>
      <c r="H21774" s="113"/>
    </row>
    <row r="21775" spans="1:8">
      <c r="A21775" s="65"/>
      <c r="B21775" s="65"/>
      <c r="C21775" s="65"/>
      <c r="D21775" s="65"/>
      <c r="E21775" s="65"/>
      <c r="F21775" s="65"/>
      <c r="G21775" s="65"/>
      <c r="H21775" s="113"/>
    </row>
    <row r="21776" spans="1:8">
      <c r="A21776" s="65"/>
      <c r="B21776" s="65"/>
      <c r="C21776" s="65"/>
      <c r="D21776" s="65"/>
      <c r="E21776" s="65"/>
      <c r="F21776" s="65"/>
      <c r="G21776" s="65"/>
      <c r="H21776" s="113"/>
    </row>
    <row r="21777" spans="1:8">
      <c r="A21777" s="65"/>
      <c r="B21777" s="65"/>
      <c r="C21777" s="65"/>
      <c r="D21777" s="65"/>
      <c r="E21777" s="65"/>
      <c r="F21777" s="65"/>
      <c r="G21777" s="65"/>
      <c r="H21777" s="113"/>
    </row>
    <row r="21778" spans="1:8">
      <c r="A21778" s="65"/>
      <c r="B21778" s="65"/>
      <c r="C21778" s="65"/>
      <c r="D21778" s="65"/>
      <c r="E21778" s="65"/>
      <c r="F21778" s="65"/>
      <c r="G21778" s="65"/>
      <c r="H21778" s="113"/>
    </row>
    <row r="21779" spans="1:8">
      <c r="A21779" s="65"/>
      <c r="B21779" s="65"/>
      <c r="C21779" s="65"/>
      <c r="D21779" s="65"/>
      <c r="E21779" s="65"/>
      <c r="F21779" s="65"/>
      <c r="G21779" s="65"/>
      <c r="H21779" s="113"/>
    </row>
    <row r="21780" spans="1:8">
      <c r="A21780" s="65"/>
      <c r="B21780" s="65"/>
      <c r="C21780" s="65"/>
      <c r="D21780" s="65"/>
      <c r="E21780" s="65"/>
      <c r="F21780" s="65"/>
      <c r="G21780" s="65"/>
      <c r="H21780" s="113"/>
    </row>
    <row r="21781" spans="1:8">
      <c r="A21781" s="65"/>
      <c r="B21781" s="65"/>
      <c r="C21781" s="65"/>
      <c r="D21781" s="65"/>
      <c r="E21781" s="65"/>
      <c r="F21781" s="65"/>
      <c r="G21781" s="65"/>
      <c r="H21781" s="113"/>
    </row>
    <row r="21782" spans="1:8">
      <c r="A21782" s="65"/>
      <c r="B21782" s="65"/>
      <c r="C21782" s="65"/>
      <c r="D21782" s="65"/>
      <c r="E21782" s="65"/>
      <c r="F21782" s="65"/>
      <c r="G21782" s="65"/>
      <c r="H21782" s="113"/>
    </row>
    <row r="21783" spans="1:8">
      <c r="A21783" s="65"/>
      <c r="B21783" s="65"/>
      <c r="C21783" s="65"/>
      <c r="D21783" s="65"/>
      <c r="E21783" s="65"/>
      <c r="F21783" s="65"/>
      <c r="G21783" s="65"/>
      <c r="H21783" s="113"/>
    </row>
    <row r="21784" spans="1:8">
      <c r="A21784" s="65"/>
      <c r="B21784" s="65"/>
      <c r="C21784" s="65"/>
      <c r="D21784" s="65"/>
      <c r="E21784" s="65"/>
      <c r="F21784" s="65"/>
      <c r="G21784" s="65"/>
      <c r="H21784" s="113"/>
    </row>
    <row r="21785" spans="1:8">
      <c r="A21785" s="65"/>
      <c r="B21785" s="65"/>
      <c r="C21785" s="65"/>
      <c r="D21785" s="65"/>
      <c r="E21785" s="65"/>
      <c r="F21785" s="65"/>
      <c r="G21785" s="65"/>
      <c r="H21785" s="113"/>
    </row>
    <row r="21786" spans="1:8">
      <c r="A21786" s="65"/>
      <c r="B21786" s="65"/>
      <c r="C21786" s="65"/>
      <c r="D21786" s="65"/>
      <c r="E21786" s="65"/>
      <c r="F21786" s="65"/>
      <c r="G21786" s="65"/>
      <c r="H21786" s="113"/>
    </row>
    <row r="21787" spans="1:8">
      <c r="A21787" s="65"/>
      <c r="B21787" s="65"/>
      <c r="C21787" s="65"/>
      <c r="D21787" s="65"/>
      <c r="E21787" s="65"/>
      <c r="F21787" s="65"/>
      <c r="G21787" s="65"/>
      <c r="H21787" s="113"/>
    </row>
    <row r="21788" spans="1:8">
      <c r="A21788" s="65"/>
      <c r="B21788" s="65"/>
      <c r="C21788" s="65"/>
      <c r="D21788" s="65"/>
      <c r="E21788" s="65"/>
      <c r="F21788" s="65"/>
      <c r="G21788" s="65"/>
      <c r="H21788" s="113"/>
    </row>
    <row r="21789" spans="1:8">
      <c r="A21789" s="65"/>
      <c r="B21789" s="65"/>
      <c r="C21789" s="65"/>
      <c r="D21789" s="65"/>
      <c r="E21789" s="65"/>
      <c r="F21789" s="65"/>
      <c r="G21789" s="65"/>
      <c r="H21789" s="113"/>
    </row>
    <row r="21790" spans="1:8">
      <c r="A21790" s="65"/>
      <c r="B21790" s="65"/>
      <c r="C21790" s="65"/>
      <c r="D21790" s="65"/>
      <c r="E21790" s="65"/>
      <c r="F21790" s="65"/>
      <c r="G21790" s="65"/>
      <c r="H21790" s="113"/>
    </row>
    <row r="21791" spans="1:8">
      <c r="A21791" s="65"/>
      <c r="B21791" s="65"/>
      <c r="C21791" s="65"/>
      <c r="D21791" s="65"/>
      <c r="E21791" s="65"/>
      <c r="F21791" s="65"/>
      <c r="G21791" s="65"/>
      <c r="H21791" s="113"/>
    </row>
    <row r="21792" spans="1:8">
      <c r="A21792" s="65"/>
      <c r="B21792" s="65"/>
      <c r="C21792" s="65"/>
      <c r="D21792" s="65"/>
      <c r="E21792" s="65"/>
      <c r="F21792" s="65"/>
      <c r="G21792" s="65"/>
      <c r="H21792" s="113"/>
    </row>
    <row r="21793" spans="1:8">
      <c r="A21793" s="65"/>
      <c r="B21793" s="65"/>
      <c r="C21793" s="65"/>
      <c r="D21793" s="65"/>
      <c r="E21793" s="65"/>
      <c r="F21793" s="65"/>
      <c r="G21793" s="65"/>
      <c r="H21793" s="113"/>
    </row>
    <row r="21794" spans="1:8">
      <c r="A21794" s="65"/>
      <c r="B21794" s="65"/>
      <c r="C21794" s="65"/>
      <c r="D21794" s="65"/>
      <c r="E21794" s="65"/>
      <c r="F21794" s="65"/>
      <c r="G21794" s="65"/>
      <c r="H21794" s="113"/>
    </row>
    <row r="21795" spans="1:8">
      <c r="A21795" s="65"/>
      <c r="B21795" s="65"/>
      <c r="C21795" s="65"/>
      <c r="D21795" s="65"/>
      <c r="E21795" s="65"/>
      <c r="F21795" s="65"/>
      <c r="G21795" s="65"/>
      <c r="H21795" s="113"/>
    </row>
    <row r="21796" spans="1:8">
      <c r="A21796" s="65"/>
      <c r="B21796" s="65"/>
      <c r="C21796" s="65"/>
      <c r="D21796" s="65"/>
      <c r="E21796" s="65"/>
      <c r="F21796" s="65"/>
      <c r="G21796" s="65"/>
      <c r="H21796" s="113"/>
    </row>
    <row r="21797" spans="1:8">
      <c r="A21797" s="65"/>
      <c r="B21797" s="65"/>
      <c r="C21797" s="65"/>
      <c r="D21797" s="65"/>
      <c r="E21797" s="65"/>
      <c r="F21797" s="65"/>
      <c r="G21797" s="65"/>
      <c r="H21797" s="113"/>
    </row>
    <row r="21798" spans="1:8">
      <c r="A21798" s="65"/>
      <c r="B21798" s="65"/>
      <c r="C21798" s="65"/>
      <c r="D21798" s="65"/>
      <c r="E21798" s="65"/>
      <c r="F21798" s="65"/>
      <c r="G21798" s="65"/>
      <c r="H21798" s="113"/>
    </row>
    <row r="21799" spans="1:8">
      <c r="A21799" s="65"/>
      <c r="B21799" s="65"/>
      <c r="C21799" s="65"/>
      <c r="D21799" s="65"/>
      <c r="E21799" s="65"/>
      <c r="F21799" s="65"/>
      <c r="G21799" s="65"/>
      <c r="H21799" s="113"/>
    </row>
    <row r="21800" spans="1:8">
      <c r="A21800" s="65"/>
      <c r="B21800" s="65"/>
      <c r="C21800" s="65"/>
      <c r="D21800" s="65"/>
      <c r="E21800" s="65"/>
      <c r="F21800" s="65"/>
      <c r="G21800" s="65"/>
      <c r="H21800" s="113"/>
    </row>
    <row r="21801" spans="1:8">
      <c r="A21801" s="65"/>
      <c r="B21801" s="65"/>
      <c r="C21801" s="65"/>
      <c r="D21801" s="65"/>
      <c r="E21801" s="65"/>
      <c r="F21801" s="65"/>
      <c r="G21801" s="65"/>
      <c r="H21801" s="113"/>
    </row>
    <row r="21802" spans="1:8">
      <c r="A21802" s="65"/>
      <c r="B21802" s="65"/>
      <c r="C21802" s="65"/>
      <c r="D21802" s="65"/>
      <c r="E21802" s="65"/>
      <c r="F21802" s="65"/>
      <c r="G21802" s="65"/>
      <c r="H21802" s="113"/>
    </row>
    <row r="21803" spans="1:8">
      <c r="A21803" s="65"/>
      <c r="B21803" s="65"/>
      <c r="C21803" s="65"/>
      <c r="D21803" s="65"/>
      <c r="E21803" s="65"/>
      <c r="F21803" s="65"/>
      <c r="G21803" s="65"/>
      <c r="H21803" s="113"/>
    </row>
    <row r="21804" spans="1:8">
      <c r="A21804" s="65"/>
      <c r="B21804" s="65"/>
      <c r="C21804" s="65"/>
      <c r="D21804" s="65"/>
      <c r="E21804" s="65"/>
      <c r="F21804" s="65"/>
      <c r="G21804" s="65"/>
      <c r="H21804" s="113"/>
    </row>
    <row r="21805" spans="1:8">
      <c r="A21805" s="65"/>
      <c r="B21805" s="65"/>
      <c r="C21805" s="65"/>
      <c r="D21805" s="65"/>
      <c r="E21805" s="65"/>
      <c r="F21805" s="65"/>
      <c r="G21805" s="65"/>
      <c r="H21805" s="113"/>
    </row>
    <row r="21806" spans="1:8">
      <c r="A21806" s="65"/>
      <c r="B21806" s="65"/>
      <c r="C21806" s="65"/>
      <c r="D21806" s="65"/>
      <c r="E21806" s="65"/>
      <c r="F21806" s="65"/>
      <c r="G21806" s="65"/>
      <c r="H21806" s="113"/>
    </row>
    <row r="21807" spans="1:8">
      <c r="A21807" s="65"/>
      <c r="B21807" s="65"/>
      <c r="C21807" s="65"/>
      <c r="D21807" s="65"/>
      <c r="E21807" s="65"/>
      <c r="F21807" s="65"/>
      <c r="G21807" s="65"/>
      <c r="H21807" s="113"/>
    </row>
    <row r="21808" spans="1:8">
      <c r="A21808" s="65"/>
      <c r="B21808" s="65"/>
      <c r="C21808" s="65"/>
      <c r="D21808" s="65"/>
      <c r="E21808" s="65"/>
      <c r="F21808" s="65"/>
      <c r="G21808" s="65"/>
      <c r="H21808" s="113"/>
    </row>
    <row r="21809" spans="1:8">
      <c r="A21809" s="65"/>
      <c r="B21809" s="65"/>
      <c r="C21809" s="65"/>
      <c r="D21809" s="65"/>
      <c r="E21809" s="65"/>
      <c r="F21809" s="65"/>
      <c r="G21809" s="65"/>
      <c r="H21809" s="113"/>
    </row>
    <row r="21810" spans="1:8">
      <c r="A21810" s="65"/>
      <c r="B21810" s="65"/>
      <c r="C21810" s="65"/>
      <c r="D21810" s="65"/>
      <c r="E21810" s="65"/>
      <c r="F21810" s="65"/>
      <c r="G21810" s="65"/>
      <c r="H21810" s="113"/>
    </row>
    <row r="21811" spans="1:8">
      <c r="A21811" s="65"/>
      <c r="B21811" s="65"/>
      <c r="C21811" s="65"/>
      <c r="D21811" s="65"/>
      <c r="E21811" s="65"/>
      <c r="F21811" s="65"/>
      <c r="G21811" s="65"/>
      <c r="H21811" s="113"/>
    </row>
    <row r="21812" spans="1:8">
      <c r="A21812" s="65"/>
      <c r="B21812" s="65"/>
      <c r="C21812" s="65"/>
      <c r="D21812" s="65"/>
      <c r="E21812" s="65"/>
      <c r="F21812" s="65"/>
      <c r="G21812" s="65"/>
      <c r="H21812" s="113"/>
    </row>
    <row r="21813" spans="1:8">
      <c r="A21813" s="65"/>
      <c r="B21813" s="65"/>
      <c r="C21813" s="65"/>
      <c r="D21813" s="65"/>
      <c r="E21813" s="65"/>
      <c r="F21813" s="65"/>
      <c r="G21813" s="65"/>
      <c r="H21813" s="113"/>
    </row>
    <row r="21814" spans="1:8">
      <c r="A21814" s="65"/>
      <c r="B21814" s="65"/>
      <c r="C21814" s="65"/>
      <c r="D21814" s="65"/>
      <c r="E21814" s="65"/>
      <c r="F21814" s="65"/>
      <c r="G21814" s="65"/>
      <c r="H21814" s="113"/>
    </row>
    <row r="21815" spans="1:8">
      <c r="A21815" s="65"/>
      <c r="B21815" s="65"/>
      <c r="C21815" s="65"/>
      <c r="D21815" s="65"/>
      <c r="E21815" s="65"/>
      <c r="F21815" s="65"/>
      <c r="G21815" s="65"/>
      <c r="H21815" s="113"/>
    </row>
    <row r="21816" spans="1:8">
      <c r="A21816" s="65"/>
      <c r="B21816" s="65"/>
      <c r="C21816" s="65"/>
      <c r="D21816" s="65"/>
      <c r="E21816" s="65"/>
      <c r="F21816" s="65"/>
      <c r="G21816" s="65"/>
      <c r="H21816" s="113"/>
    </row>
    <row r="21817" spans="1:8">
      <c r="A21817" s="65"/>
      <c r="B21817" s="65"/>
      <c r="C21817" s="65"/>
      <c r="D21817" s="65"/>
      <c r="E21817" s="65"/>
      <c r="F21817" s="65"/>
      <c r="G21817" s="65"/>
      <c r="H21817" s="113"/>
    </row>
    <row r="21818" spans="1:8">
      <c r="A21818" s="65"/>
      <c r="B21818" s="65"/>
      <c r="C21818" s="65"/>
      <c r="D21818" s="65"/>
      <c r="E21818" s="65"/>
      <c r="F21818" s="65"/>
      <c r="G21818" s="65"/>
      <c r="H21818" s="113"/>
    </row>
    <row r="21819" spans="1:8">
      <c r="A21819" s="65"/>
      <c r="B21819" s="65"/>
      <c r="C21819" s="65"/>
      <c r="D21819" s="65"/>
      <c r="E21819" s="65"/>
      <c r="F21819" s="65"/>
      <c r="G21819" s="65"/>
      <c r="H21819" s="113"/>
    </row>
    <row r="21820" spans="1:8">
      <c r="A21820" s="65"/>
      <c r="B21820" s="65"/>
      <c r="C21820" s="65"/>
      <c r="D21820" s="65"/>
      <c r="E21820" s="65"/>
      <c r="F21820" s="65"/>
      <c r="G21820" s="65"/>
      <c r="H21820" s="113"/>
    </row>
    <row r="21821" spans="1:8">
      <c r="A21821" s="65"/>
      <c r="B21821" s="65"/>
      <c r="C21821" s="65"/>
      <c r="D21821" s="65"/>
      <c r="E21821" s="65"/>
      <c r="F21821" s="65"/>
      <c r="G21821" s="65"/>
      <c r="H21821" s="113"/>
    </row>
    <row r="21822" spans="1:8">
      <c r="A21822" s="65"/>
      <c r="B21822" s="65"/>
      <c r="C21822" s="65"/>
      <c r="D21822" s="65"/>
      <c r="E21822" s="65"/>
      <c r="F21822" s="65"/>
      <c r="G21822" s="65"/>
      <c r="H21822" s="113"/>
    </row>
    <row r="21823" spans="1:8">
      <c r="A21823" s="65"/>
      <c r="B21823" s="65"/>
      <c r="C21823" s="65"/>
      <c r="D21823" s="65"/>
      <c r="E21823" s="65"/>
      <c r="F21823" s="65"/>
      <c r="G21823" s="65"/>
      <c r="H21823" s="113"/>
    </row>
    <row r="21824" spans="1:8">
      <c r="A21824" s="65"/>
      <c r="B21824" s="65"/>
      <c r="C21824" s="65"/>
      <c r="D21824" s="65"/>
      <c r="E21824" s="65"/>
      <c r="F21824" s="65"/>
      <c r="G21824" s="65"/>
      <c r="H21824" s="113"/>
    </row>
    <row r="21825" spans="1:8">
      <c r="A21825" s="65"/>
      <c r="B21825" s="65"/>
      <c r="C21825" s="65"/>
      <c r="D21825" s="65"/>
      <c r="E21825" s="65"/>
      <c r="F21825" s="65"/>
      <c r="G21825" s="65"/>
      <c r="H21825" s="113"/>
    </row>
    <row r="21826" spans="1:8">
      <c r="A21826" s="65"/>
      <c r="B21826" s="65"/>
      <c r="C21826" s="65"/>
      <c r="D21826" s="65"/>
      <c r="E21826" s="65"/>
      <c r="F21826" s="65"/>
      <c r="G21826" s="65"/>
      <c r="H21826" s="113"/>
    </row>
    <row r="21827" spans="1:8">
      <c r="A21827" s="65"/>
      <c r="B21827" s="65"/>
      <c r="C21827" s="65"/>
      <c r="D21827" s="65"/>
      <c r="E21827" s="65"/>
      <c r="F21827" s="65"/>
      <c r="G21827" s="65"/>
      <c r="H21827" s="113"/>
    </row>
    <row r="21828" spans="1:8">
      <c r="A21828" s="65"/>
      <c r="B21828" s="65"/>
      <c r="C21828" s="65"/>
      <c r="D21828" s="65"/>
      <c r="E21828" s="65"/>
      <c r="F21828" s="65"/>
      <c r="G21828" s="65"/>
      <c r="H21828" s="113"/>
    </row>
    <row r="21829" spans="1:8">
      <c r="A21829" s="65"/>
      <c r="B21829" s="65"/>
      <c r="C21829" s="65"/>
      <c r="D21829" s="65"/>
      <c r="E21829" s="65"/>
      <c r="F21829" s="65"/>
      <c r="G21829" s="65"/>
      <c r="H21829" s="113"/>
    </row>
    <row r="21830" spans="1:8">
      <c r="A21830" s="65"/>
      <c r="B21830" s="65"/>
      <c r="C21830" s="65"/>
      <c r="D21830" s="65"/>
      <c r="E21830" s="65"/>
      <c r="F21830" s="65"/>
      <c r="G21830" s="65"/>
      <c r="H21830" s="113"/>
    </row>
    <row r="21831" spans="1:8">
      <c r="A21831" s="65"/>
      <c r="B21831" s="65"/>
      <c r="C21831" s="65"/>
      <c r="D21831" s="65"/>
      <c r="E21831" s="65"/>
      <c r="F21831" s="65"/>
      <c r="G21831" s="65"/>
      <c r="H21831" s="113"/>
    </row>
    <row r="21832" spans="1:8">
      <c r="A21832" s="65"/>
      <c r="B21832" s="65"/>
      <c r="C21832" s="65"/>
      <c r="D21832" s="65"/>
      <c r="E21832" s="65"/>
      <c r="F21832" s="65"/>
      <c r="G21832" s="65"/>
      <c r="H21832" s="113"/>
    </row>
    <row r="21833" spans="1:8">
      <c r="A21833" s="65"/>
      <c r="B21833" s="65"/>
      <c r="C21833" s="65"/>
      <c r="D21833" s="65"/>
      <c r="E21833" s="65"/>
      <c r="F21833" s="65"/>
      <c r="G21833" s="65"/>
      <c r="H21833" s="113"/>
    </row>
    <row r="21834" spans="1:8">
      <c r="A21834" s="65"/>
      <c r="B21834" s="65"/>
      <c r="C21834" s="65"/>
      <c r="D21834" s="65"/>
      <c r="E21834" s="65"/>
      <c r="F21834" s="65"/>
      <c r="G21834" s="65"/>
      <c r="H21834" s="113"/>
    </row>
    <row r="21835" spans="1:8">
      <c r="A21835" s="65"/>
      <c r="B21835" s="65"/>
      <c r="C21835" s="65"/>
      <c r="D21835" s="65"/>
      <c r="E21835" s="65"/>
      <c r="F21835" s="65"/>
      <c r="G21835" s="65"/>
      <c r="H21835" s="113"/>
    </row>
    <row r="21836" spans="1:8">
      <c r="A21836" s="65"/>
      <c r="B21836" s="65"/>
      <c r="C21836" s="65"/>
      <c r="D21836" s="65"/>
      <c r="E21836" s="65"/>
      <c r="F21836" s="65"/>
      <c r="G21836" s="65"/>
      <c r="H21836" s="113"/>
    </row>
    <row r="21837" spans="1:8">
      <c r="A21837" s="65"/>
      <c r="B21837" s="65"/>
      <c r="C21837" s="65"/>
      <c r="D21837" s="65"/>
      <c r="E21837" s="65"/>
      <c r="F21837" s="65"/>
      <c r="G21837" s="65"/>
      <c r="H21837" s="113"/>
    </row>
    <row r="21838" spans="1:8">
      <c r="A21838" s="65"/>
      <c r="B21838" s="65"/>
      <c r="C21838" s="65"/>
      <c r="D21838" s="65"/>
      <c r="E21838" s="65"/>
      <c r="F21838" s="65"/>
      <c r="G21838" s="65"/>
      <c r="H21838" s="113"/>
    </row>
    <row r="21839" spans="1:8">
      <c r="A21839" s="65"/>
      <c r="B21839" s="65"/>
      <c r="C21839" s="65"/>
      <c r="D21839" s="65"/>
      <c r="E21839" s="65"/>
      <c r="F21839" s="65"/>
      <c r="G21839" s="65"/>
      <c r="H21839" s="113"/>
    </row>
    <row r="21840" spans="1:8">
      <c r="A21840" s="65"/>
      <c r="B21840" s="65"/>
      <c r="C21840" s="65"/>
      <c r="D21840" s="65"/>
      <c r="E21840" s="65"/>
      <c r="F21840" s="65"/>
      <c r="G21840" s="65"/>
      <c r="H21840" s="113"/>
    </row>
    <row r="21841" spans="1:8">
      <c r="A21841" s="65"/>
      <c r="B21841" s="65"/>
      <c r="C21841" s="65"/>
      <c r="D21841" s="65"/>
      <c r="E21841" s="65"/>
      <c r="F21841" s="65"/>
      <c r="G21841" s="65"/>
      <c r="H21841" s="113"/>
    </row>
    <row r="21842" spans="1:8">
      <c r="A21842" s="65"/>
      <c r="B21842" s="65"/>
      <c r="C21842" s="65"/>
      <c r="D21842" s="65"/>
      <c r="E21842" s="65"/>
      <c r="F21842" s="65"/>
      <c r="G21842" s="65"/>
      <c r="H21842" s="113"/>
    </row>
    <row r="21843" spans="1:8">
      <c r="A21843" s="65"/>
      <c r="B21843" s="65"/>
      <c r="C21843" s="65"/>
      <c r="D21843" s="65"/>
      <c r="E21843" s="65"/>
      <c r="F21843" s="65"/>
      <c r="G21843" s="65"/>
      <c r="H21843" s="113"/>
    </row>
    <row r="21844" spans="1:8">
      <c r="A21844" s="65"/>
      <c r="B21844" s="65"/>
      <c r="C21844" s="65"/>
      <c r="D21844" s="65"/>
      <c r="E21844" s="65"/>
      <c r="F21844" s="65"/>
      <c r="G21844" s="65"/>
      <c r="H21844" s="113"/>
    </row>
    <row r="21845" spans="1:8">
      <c r="A21845" s="65"/>
      <c r="B21845" s="65"/>
      <c r="C21845" s="65"/>
      <c r="D21845" s="65"/>
      <c r="E21845" s="65"/>
      <c r="F21845" s="65"/>
      <c r="G21845" s="65"/>
      <c r="H21845" s="113"/>
    </row>
    <row r="21846" spans="1:8">
      <c r="A21846" s="65"/>
      <c r="B21846" s="65"/>
      <c r="C21846" s="65"/>
      <c r="D21846" s="65"/>
      <c r="E21846" s="65"/>
      <c r="F21846" s="65"/>
      <c r="G21846" s="65"/>
      <c r="H21846" s="113"/>
    </row>
    <row r="21847" spans="1:8">
      <c r="A21847" s="65"/>
      <c r="B21847" s="65"/>
      <c r="C21847" s="65"/>
      <c r="D21847" s="65"/>
      <c r="E21847" s="65"/>
      <c r="F21847" s="65"/>
      <c r="G21847" s="65"/>
      <c r="H21847" s="113"/>
    </row>
    <row r="21848" spans="1:8">
      <c r="A21848" s="65"/>
      <c r="B21848" s="65"/>
      <c r="C21848" s="65"/>
      <c r="D21848" s="65"/>
      <c r="E21848" s="65"/>
      <c r="F21848" s="65"/>
      <c r="G21848" s="65"/>
      <c r="H21848" s="113"/>
    </row>
    <row r="21849" spans="1:8">
      <c r="A21849" s="65"/>
      <c r="B21849" s="65"/>
      <c r="C21849" s="65"/>
      <c r="D21849" s="65"/>
      <c r="E21849" s="65"/>
      <c r="F21849" s="65"/>
      <c r="G21849" s="65"/>
      <c r="H21849" s="113"/>
    </row>
    <row r="21850" spans="1:8">
      <c r="A21850" s="65"/>
      <c r="B21850" s="65"/>
      <c r="C21850" s="65"/>
      <c r="D21850" s="65"/>
      <c r="E21850" s="65"/>
      <c r="F21850" s="65"/>
      <c r="G21850" s="65"/>
      <c r="H21850" s="113"/>
    </row>
    <row r="21851" spans="1:8">
      <c r="A21851" s="65"/>
      <c r="B21851" s="65"/>
      <c r="C21851" s="65"/>
      <c r="D21851" s="65"/>
      <c r="E21851" s="65"/>
      <c r="F21851" s="65"/>
      <c r="G21851" s="65"/>
      <c r="H21851" s="113"/>
    </row>
    <row r="21852" spans="1:8">
      <c r="A21852" s="65"/>
      <c r="B21852" s="65"/>
      <c r="C21852" s="65"/>
      <c r="D21852" s="65"/>
      <c r="E21852" s="65"/>
      <c r="F21852" s="65"/>
      <c r="G21852" s="65"/>
      <c r="H21852" s="113"/>
    </row>
    <row r="21853" spans="1:8">
      <c r="A21853" s="65"/>
      <c r="B21853" s="65"/>
      <c r="C21853" s="65"/>
      <c r="D21853" s="65"/>
      <c r="E21853" s="65"/>
      <c r="F21853" s="65"/>
      <c r="G21853" s="65"/>
      <c r="H21853" s="113"/>
    </row>
    <row r="21854" spans="1:8">
      <c r="A21854" s="65"/>
      <c r="B21854" s="65"/>
      <c r="C21854" s="65"/>
      <c r="D21854" s="65"/>
      <c r="E21854" s="65"/>
      <c r="F21854" s="65"/>
      <c r="G21854" s="65"/>
      <c r="H21854" s="113"/>
    </row>
    <row r="21855" spans="1:8">
      <c r="A21855" s="65"/>
      <c r="B21855" s="65"/>
      <c r="C21855" s="65"/>
      <c r="D21855" s="65"/>
      <c r="E21855" s="65"/>
      <c r="F21855" s="65"/>
      <c r="G21855" s="65"/>
      <c r="H21855" s="113"/>
    </row>
    <row r="21856" spans="1:8">
      <c r="A21856" s="65"/>
      <c r="B21856" s="65"/>
      <c r="C21856" s="65"/>
      <c r="D21856" s="65"/>
      <c r="E21856" s="65"/>
      <c r="F21856" s="65"/>
      <c r="G21856" s="65"/>
      <c r="H21856" s="113"/>
    </row>
    <row r="21857" spans="1:8">
      <c r="A21857" s="65"/>
      <c r="B21857" s="65"/>
      <c r="C21857" s="65"/>
      <c r="D21857" s="65"/>
      <c r="E21857" s="65"/>
      <c r="F21857" s="65"/>
      <c r="G21857" s="65"/>
      <c r="H21857" s="113"/>
    </row>
    <row r="21858" spans="1:8">
      <c r="A21858" s="65"/>
      <c r="B21858" s="65"/>
      <c r="C21858" s="65"/>
      <c r="D21858" s="65"/>
      <c r="E21858" s="65"/>
      <c r="F21858" s="65"/>
      <c r="G21858" s="65"/>
      <c r="H21858" s="113"/>
    </row>
    <row r="21859" spans="1:8">
      <c r="A21859" s="65"/>
      <c r="B21859" s="65"/>
      <c r="C21859" s="65"/>
      <c r="D21859" s="65"/>
      <c r="E21859" s="65"/>
      <c r="F21859" s="65"/>
      <c r="G21859" s="65"/>
      <c r="H21859" s="113"/>
    </row>
    <row r="21860" spans="1:8">
      <c r="A21860" s="65"/>
      <c r="B21860" s="65"/>
      <c r="C21860" s="65"/>
      <c r="D21860" s="65"/>
      <c r="E21860" s="65"/>
      <c r="F21860" s="65"/>
      <c r="G21860" s="65"/>
      <c r="H21860" s="113"/>
    </row>
    <row r="21861" spans="1:8">
      <c r="A21861" s="65"/>
      <c r="B21861" s="65"/>
      <c r="C21861" s="65"/>
      <c r="D21861" s="65"/>
      <c r="E21861" s="65"/>
      <c r="F21861" s="65"/>
      <c r="G21861" s="65"/>
      <c r="H21861" s="113"/>
    </row>
    <row r="21862" spans="1:8">
      <c r="A21862" s="65"/>
      <c r="B21862" s="65"/>
      <c r="C21862" s="65"/>
      <c r="D21862" s="65"/>
      <c r="E21862" s="65"/>
      <c r="F21862" s="65"/>
      <c r="G21862" s="65"/>
      <c r="H21862" s="113"/>
    </row>
    <row r="21863" spans="1:8">
      <c r="A21863" s="65"/>
      <c r="B21863" s="65"/>
      <c r="C21863" s="65"/>
      <c r="D21863" s="65"/>
      <c r="E21863" s="65"/>
      <c r="F21863" s="65"/>
      <c r="G21863" s="65"/>
      <c r="H21863" s="113"/>
    </row>
    <row r="21864" spans="1:8">
      <c r="A21864" s="65"/>
      <c r="B21864" s="65"/>
      <c r="C21864" s="65"/>
      <c r="D21864" s="65"/>
      <c r="E21864" s="65"/>
      <c r="F21864" s="65"/>
      <c r="G21864" s="65"/>
      <c r="H21864" s="113"/>
    </row>
    <row r="21865" spans="1:8">
      <c r="A21865" s="65"/>
      <c r="B21865" s="65"/>
      <c r="C21865" s="65"/>
      <c r="D21865" s="65"/>
      <c r="E21865" s="65"/>
      <c r="F21865" s="65"/>
      <c r="G21865" s="65"/>
      <c r="H21865" s="113"/>
    </row>
    <row r="21866" spans="1:8">
      <c r="A21866" s="65"/>
      <c r="B21866" s="65"/>
      <c r="C21866" s="65"/>
      <c r="D21866" s="65"/>
      <c r="E21866" s="65"/>
      <c r="F21866" s="65"/>
      <c r="G21866" s="65"/>
      <c r="H21866" s="113"/>
    </row>
    <row r="21867" spans="1:8">
      <c r="A21867" s="65"/>
      <c r="B21867" s="65"/>
      <c r="C21867" s="65"/>
      <c r="D21867" s="65"/>
      <c r="E21867" s="65"/>
      <c r="F21867" s="65"/>
      <c r="G21867" s="65"/>
      <c r="H21867" s="113"/>
    </row>
    <row r="21868" spans="1:8">
      <c r="A21868" s="65"/>
      <c r="B21868" s="65"/>
      <c r="C21868" s="65"/>
      <c r="D21868" s="65"/>
      <c r="E21868" s="65"/>
      <c r="F21868" s="65"/>
      <c r="G21868" s="65"/>
      <c r="H21868" s="113"/>
    </row>
    <row r="21869" spans="1:8">
      <c r="A21869" s="65"/>
      <c r="B21869" s="65"/>
      <c r="C21869" s="65"/>
      <c r="D21869" s="65"/>
      <c r="E21869" s="65"/>
      <c r="F21869" s="65"/>
      <c r="G21869" s="65"/>
      <c r="H21869" s="113"/>
    </row>
    <row r="21870" spans="1:8">
      <c r="A21870" s="65"/>
      <c r="B21870" s="65"/>
      <c r="C21870" s="65"/>
      <c r="D21870" s="65"/>
      <c r="E21870" s="65"/>
      <c r="F21870" s="65"/>
      <c r="G21870" s="65"/>
      <c r="H21870" s="113"/>
    </row>
    <row r="21871" spans="1:8">
      <c r="A21871" s="65"/>
      <c r="B21871" s="65"/>
      <c r="C21871" s="65"/>
      <c r="D21871" s="65"/>
      <c r="E21871" s="65"/>
      <c r="F21871" s="65"/>
      <c r="G21871" s="65"/>
      <c r="H21871" s="113"/>
    </row>
    <row r="21872" spans="1:8">
      <c r="A21872" s="65"/>
      <c r="B21872" s="65"/>
      <c r="C21872" s="65"/>
      <c r="D21872" s="65"/>
      <c r="E21872" s="65"/>
      <c r="F21872" s="65"/>
      <c r="G21872" s="65"/>
      <c r="H21872" s="113"/>
    </row>
    <row r="21873" spans="1:8">
      <c r="A21873" s="65"/>
      <c r="B21873" s="65"/>
      <c r="C21873" s="65"/>
      <c r="D21873" s="65"/>
      <c r="E21873" s="65"/>
      <c r="F21873" s="65"/>
      <c r="G21873" s="65"/>
      <c r="H21873" s="113"/>
    </row>
    <row r="21874" spans="1:8">
      <c r="A21874" s="65"/>
      <c r="B21874" s="65"/>
      <c r="C21874" s="65"/>
      <c r="D21874" s="65"/>
      <c r="E21874" s="65"/>
      <c r="F21874" s="65"/>
      <c r="G21874" s="65"/>
      <c r="H21874" s="113"/>
    </row>
    <row r="21875" spans="1:8">
      <c r="A21875" s="65"/>
      <c r="B21875" s="65"/>
      <c r="C21875" s="65"/>
      <c r="D21875" s="65"/>
      <c r="E21875" s="65"/>
      <c r="F21875" s="65"/>
      <c r="G21875" s="65"/>
      <c r="H21875" s="113"/>
    </row>
    <row r="21876" spans="1:8">
      <c r="A21876" s="65"/>
      <c r="B21876" s="65"/>
      <c r="C21876" s="65"/>
      <c r="D21876" s="65"/>
      <c r="E21876" s="65"/>
      <c r="F21876" s="65"/>
      <c r="G21876" s="65"/>
      <c r="H21876" s="113"/>
    </row>
    <row r="21877" spans="1:8">
      <c r="A21877" s="65"/>
      <c r="B21877" s="65"/>
      <c r="C21877" s="65"/>
      <c r="D21877" s="65"/>
      <c r="E21877" s="65"/>
      <c r="F21877" s="65"/>
      <c r="G21877" s="65"/>
      <c r="H21877" s="113"/>
    </row>
    <row r="21878" spans="1:8">
      <c r="A21878" s="65"/>
      <c r="B21878" s="65"/>
      <c r="C21878" s="65"/>
      <c r="D21878" s="65"/>
      <c r="E21878" s="65"/>
      <c r="F21878" s="65"/>
      <c r="G21878" s="65"/>
      <c r="H21878" s="113"/>
    </row>
    <row r="21879" spans="1:8">
      <c r="A21879" s="65"/>
      <c r="B21879" s="65"/>
      <c r="C21879" s="65"/>
      <c r="D21879" s="65"/>
      <c r="E21879" s="65"/>
      <c r="F21879" s="65"/>
      <c r="G21879" s="65"/>
      <c r="H21879" s="113"/>
    </row>
    <row r="21880" spans="1:8">
      <c r="A21880" s="65"/>
      <c r="B21880" s="65"/>
      <c r="C21880" s="65"/>
      <c r="D21880" s="65"/>
      <c r="E21880" s="65"/>
      <c r="F21880" s="65"/>
      <c r="G21880" s="65"/>
      <c r="H21880" s="113"/>
    </row>
    <row r="21881" spans="1:8">
      <c r="A21881" s="65"/>
      <c r="B21881" s="65"/>
      <c r="C21881" s="65"/>
      <c r="D21881" s="65"/>
      <c r="E21881" s="65"/>
      <c r="F21881" s="65"/>
      <c r="G21881" s="65"/>
      <c r="H21881" s="113"/>
    </row>
    <row r="21882" spans="1:8">
      <c r="A21882" s="65"/>
      <c r="B21882" s="65"/>
      <c r="C21882" s="65"/>
      <c r="D21882" s="65"/>
      <c r="E21882" s="65"/>
      <c r="F21882" s="65"/>
      <c r="G21882" s="65"/>
      <c r="H21882" s="113"/>
    </row>
    <row r="21883" spans="1:8">
      <c r="A21883" s="65"/>
      <c r="B21883" s="65"/>
      <c r="C21883" s="65"/>
      <c r="D21883" s="65"/>
      <c r="E21883" s="65"/>
      <c r="F21883" s="65"/>
      <c r="G21883" s="65"/>
      <c r="H21883" s="113"/>
    </row>
    <row r="21884" spans="1:8">
      <c r="A21884" s="65"/>
      <c r="B21884" s="65"/>
      <c r="C21884" s="65"/>
      <c r="D21884" s="65"/>
      <c r="E21884" s="65"/>
      <c r="F21884" s="65"/>
      <c r="G21884" s="65"/>
      <c r="H21884" s="113"/>
    </row>
    <row r="21885" spans="1:8">
      <c r="A21885" s="65"/>
      <c r="B21885" s="65"/>
      <c r="C21885" s="65"/>
      <c r="D21885" s="65"/>
      <c r="E21885" s="65"/>
      <c r="F21885" s="65"/>
      <c r="G21885" s="65"/>
      <c r="H21885" s="113"/>
    </row>
    <row r="21886" spans="1:8">
      <c r="A21886" s="65"/>
      <c r="B21886" s="65"/>
      <c r="C21886" s="65"/>
      <c r="D21886" s="65"/>
      <c r="E21886" s="65"/>
      <c r="F21886" s="65"/>
      <c r="G21886" s="65"/>
      <c r="H21886" s="113"/>
    </row>
    <row r="21887" spans="1:8">
      <c r="A21887" s="65"/>
      <c r="B21887" s="65"/>
      <c r="C21887" s="65"/>
      <c r="D21887" s="65"/>
      <c r="E21887" s="65"/>
      <c r="F21887" s="65"/>
      <c r="G21887" s="65"/>
      <c r="H21887" s="113"/>
    </row>
    <row r="21888" spans="1:8">
      <c r="A21888" s="65"/>
      <c r="B21888" s="65"/>
      <c r="C21888" s="65"/>
      <c r="D21888" s="65"/>
      <c r="E21888" s="65"/>
      <c r="F21888" s="65"/>
      <c r="G21888" s="65"/>
      <c r="H21888" s="113"/>
    </row>
    <row r="21889" spans="1:8">
      <c r="A21889" s="65"/>
      <c r="B21889" s="65"/>
      <c r="C21889" s="65"/>
      <c r="D21889" s="65"/>
      <c r="E21889" s="65"/>
      <c r="F21889" s="65"/>
      <c r="G21889" s="65"/>
      <c r="H21889" s="113"/>
    </row>
    <row r="21890" spans="1:8">
      <c r="A21890" s="65"/>
      <c r="B21890" s="65"/>
      <c r="C21890" s="65"/>
      <c r="D21890" s="65"/>
      <c r="E21890" s="65"/>
      <c r="F21890" s="65"/>
      <c r="G21890" s="65"/>
      <c r="H21890" s="113"/>
    </row>
    <row r="21891" spans="1:8">
      <c r="A21891" s="65"/>
      <c r="B21891" s="65"/>
      <c r="C21891" s="65"/>
      <c r="D21891" s="65"/>
      <c r="E21891" s="65"/>
      <c r="F21891" s="65"/>
      <c r="G21891" s="65"/>
      <c r="H21891" s="113"/>
    </row>
    <row r="21892" spans="1:8">
      <c r="A21892" s="65"/>
      <c r="B21892" s="65"/>
      <c r="C21892" s="65"/>
      <c r="D21892" s="65"/>
      <c r="E21892" s="65"/>
      <c r="F21892" s="65"/>
      <c r="G21892" s="65"/>
      <c r="H21892" s="113"/>
    </row>
    <row r="21893" spans="1:8">
      <c r="A21893" s="65"/>
      <c r="B21893" s="65"/>
      <c r="C21893" s="65"/>
      <c r="D21893" s="65"/>
      <c r="E21893" s="65"/>
      <c r="F21893" s="65"/>
      <c r="G21893" s="65"/>
      <c r="H21893" s="113"/>
    </row>
    <row r="21894" spans="1:8">
      <c r="A21894" s="65"/>
      <c r="B21894" s="65"/>
      <c r="C21894" s="65"/>
      <c r="D21894" s="65"/>
      <c r="E21894" s="65"/>
      <c r="F21894" s="65"/>
      <c r="G21894" s="65"/>
      <c r="H21894" s="113"/>
    </row>
    <row r="21895" spans="1:8">
      <c r="A21895" s="65"/>
      <c r="B21895" s="65"/>
      <c r="C21895" s="65"/>
      <c r="D21895" s="65"/>
      <c r="E21895" s="65"/>
      <c r="F21895" s="65"/>
      <c r="G21895" s="65"/>
      <c r="H21895" s="113"/>
    </row>
    <row r="21896" spans="1:8">
      <c r="A21896" s="65"/>
      <c r="B21896" s="65"/>
      <c r="C21896" s="65"/>
      <c r="D21896" s="65"/>
      <c r="E21896" s="65"/>
      <c r="F21896" s="65"/>
      <c r="G21896" s="65"/>
      <c r="H21896" s="113"/>
    </row>
    <row r="21897" spans="1:8">
      <c r="A21897" s="65"/>
      <c r="B21897" s="65"/>
      <c r="C21897" s="65"/>
      <c r="D21897" s="65"/>
      <c r="E21897" s="65"/>
      <c r="F21897" s="65"/>
      <c r="G21897" s="65"/>
      <c r="H21897" s="113"/>
    </row>
    <row r="21898" spans="1:8">
      <c r="A21898" s="65"/>
      <c r="B21898" s="65"/>
      <c r="C21898" s="65"/>
      <c r="D21898" s="65"/>
      <c r="E21898" s="65"/>
      <c r="F21898" s="65"/>
      <c r="G21898" s="65"/>
      <c r="H21898" s="113"/>
    </row>
    <row r="21899" spans="1:8">
      <c r="A21899" s="65"/>
      <c r="B21899" s="65"/>
      <c r="C21899" s="65"/>
      <c r="D21899" s="65"/>
      <c r="E21899" s="65"/>
      <c r="F21899" s="65"/>
      <c r="G21899" s="65"/>
      <c r="H21899" s="113"/>
    </row>
    <row r="21900" spans="1:8">
      <c r="A21900" s="65"/>
      <c r="B21900" s="65"/>
      <c r="C21900" s="65"/>
      <c r="D21900" s="65"/>
      <c r="E21900" s="65"/>
      <c r="F21900" s="65"/>
      <c r="G21900" s="65"/>
      <c r="H21900" s="113"/>
    </row>
    <row r="21901" spans="1:8">
      <c r="A21901" s="65"/>
      <c r="B21901" s="65"/>
      <c r="C21901" s="65"/>
      <c r="D21901" s="65"/>
      <c r="E21901" s="65"/>
      <c r="F21901" s="65"/>
      <c r="G21901" s="65"/>
      <c r="H21901" s="113"/>
    </row>
    <row r="21902" spans="1:8">
      <c r="A21902" s="65"/>
      <c r="B21902" s="65"/>
      <c r="C21902" s="65"/>
      <c r="D21902" s="65"/>
      <c r="E21902" s="65"/>
      <c r="F21902" s="65"/>
      <c r="G21902" s="65"/>
      <c r="H21902" s="113"/>
    </row>
    <row r="21903" spans="1:8">
      <c r="A21903" s="65"/>
      <c r="B21903" s="65"/>
      <c r="C21903" s="65"/>
      <c r="D21903" s="65"/>
      <c r="E21903" s="65"/>
      <c r="F21903" s="65"/>
      <c r="G21903" s="65"/>
      <c r="H21903" s="113"/>
    </row>
    <row r="21904" spans="1:8">
      <c r="A21904" s="65"/>
      <c r="B21904" s="65"/>
      <c r="C21904" s="65"/>
      <c r="D21904" s="65"/>
      <c r="E21904" s="65"/>
      <c r="F21904" s="65"/>
      <c r="G21904" s="65"/>
      <c r="H21904" s="113"/>
    </row>
    <row r="21905" spans="1:8">
      <c r="A21905" s="65"/>
      <c r="B21905" s="65"/>
      <c r="C21905" s="65"/>
      <c r="D21905" s="65"/>
      <c r="E21905" s="65"/>
      <c r="F21905" s="65"/>
      <c r="G21905" s="65"/>
      <c r="H21905" s="113"/>
    </row>
    <row r="21906" spans="1:8">
      <c r="A21906" s="65"/>
      <c r="B21906" s="65"/>
      <c r="C21906" s="65"/>
      <c r="D21906" s="65"/>
      <c r="E21906" s="65"/>
      <c r="F21906" s="65"/>
      <c r="G21906" s="65"/>
      <c r="H21906" s="113"/>
    </row>
    <row r="21907" spans="1:8">
      <c r="A21907" s="65"/>
      <c r="B21907" s="65"/>
      <c r="C21907" s="65"/>
      <c r="D21907" s="65"/>
      <c r="E21907" s="65"/>
      <c r="F21907" s="65"/>
      <c r="G21907" s="65"/>
      <c r="H21907" s="113"/>
    </row>
    <row r="21908" spans="1:8">
      <c r="A21908" s="65"/>
      <c r="B21908" s="65"/>
      <c r="C21908" s="65"/>
      <c r="D21908" s="65"/>
      <c r="E21908" s="65"/>
      <c r="F21908" s="65"/>
      <c r="G21908" s="65"/>
      <c r="H21908" s="113"/>
    </row>
    <row r="21909" spans="1:8">
      <c r="A21909" s="65"/>
      <c r="B21909" s="65"/>
      <c r="C21909" s="65"/>
      <c r="D21909" s="65"/>
      <c r="E21909" s="65"/>
      <c r="F21909" s="65"/>
      <c r="G21909" s="65"/>
      <c r="H21909" s="113"/>
    </row>
    <row r="21910" spans="1:8">
      <c r="A21910" s="65"/>
      <c r="B21910" s="65"/>
      <c r="C21910" s="65"/>
      <c r="D21910" s="65"/>
      <c r="E21910" s="65"/>
      <c r="F21910" s="65"/>
      <c r="G21910" s="65"/>
      <c r="H21910" s="113"/>
    </row>
    <row r="21911" spans="1:8">
      <c r="A21911" s="65"/>
      <c r="B21911" s="65"/>
      <c r="C21911" s="65"/>
      <c r="D21911" s="65"/>
      <c r="E21911" s="65"/>
      <c r="F21911" s="65"/>
      <c r="G21911" s="65"/>
      <c r="H21911" s="113"/>
    </row>
    <row r="21912" spans="1:8">
      <c r="A21912" s="65"/>
      <c r="B21912" s="65"/>
      <c r="C21912" s="65"/>
      <c r="D21912" s="65"/>
      <c r="E21912" s="65"/>
      <c r="F21912" s="65"/>
      <c r="G21912" s="65"/>
      <c r="H21912" s="113"/>
    </row>
    <row r="21913" spans="1:8">
      <c r="A21913" s="65"/>
      <c r="B21913" s="65"/>
      <c r="C21913" s="65"/>
      <c r="D21913" s="65"/>
      <c r="E21913" s="65"/>
      <c r="F21913" s="65"/>
      <c r="G21913" s="65"/>
      <c r="H21913" s="113"/>
    </row>
    <row r="21914" spans="1:8">
      <c r="A21914" s="65"/>
      <c r="B21914" s="65"/>
      <c r="C21914" s="65"/>
      <c r="D21914" s="65"/>
      <c r="E21914" s="65"/>
      <c r="F21914" s="65"/>
      <c r="G21914" s="65"/>
      <c r="H21914" s="113"/>
    </row>
    <row r="21915" spans="1:8">
      <c r="A21915" s="65"/>
      <c r="B21915" s="65"/>
      <c r="C21915" s="65"/>
      <c r="D21915" s="65"/>
      <c r="E21915" s="65"/>
      <c r="F21915" s="65"/>
      <c r="G21915" s="65"/>
      <c r="H21915" s="113"/>
    </row>
    <row r="21916" spans="1:8">
      <c r="A21916" s="65"/>
      <c r="B21916" s="65"/>
      <c r="C21916" s="65"/>
      <c r="D21916" s="65"/>
      <c r="E21916" s="65"/>
      <c r="F21916" s="65"/>
      <c r="G21916" s="65"/>
      <c r="H21916" s="113"/>
    </row>
    <row r="21917" spans="1:8">
      <c r="A21917" s="65"/>
      <c r="B21917" s="65"/>
      <c r="C21917" s="65"/>
      <c r="D21917" s="65"/>
      <c r="E21917" s="65"/>
      <c r="F21917" s="65"/>
      <c r="G21917" s="65"/>
      <c r="H21917" s="113"/>
    </row>
    <row r="21918" spans="1:8">
      <c r="A21918" s="65"/>
      <c r="B21918" s="65"/>
      <c r="C21918" s="65"/>
      <c r="D21918" s="65"/>
      <c r="E21918" s="65"/>
      <c r="F21918" s="65"/>
      <c r="G21918" s="65"/>
      <c r="H21918" s="113"/>
    </row>
    <row r="21919" spans="1:8">
      <c r="A21919" s="65"/>
      <c r="B21919" s="65"/>
      <c r="C21919" s="65"/>
      <c r="D21919" s="65"/>
      <c r="E21919" s="65"/>
      <c r="F21919" s="65"/>
      <c r="G21919" s="65"/>
      <c r="H21919" s="113"/>
    </row>
    <row r="21920" spans="1:8">
      <c r="A21920" s="65"/>
      <c r="B21920" s="65"/>
      <c r="C21920" s="65"/>
      <c r="D21920" s="65"/>
      <c r="E21920" s="65"/>
      <c r="F21920" s="65"/>
      <c r="G21920" s="65"/>
      <c r="H21920" s="113"/>
    </row>
    <row r="21921" spans="1:8">
      <c r="A21921" s="65"/>
      <c r="B21921" s="65"/>
      <c r="C21921" s="65"/>
      <c r="D21921" s="65"/>
      <c r="E21921" s="65"/>
      <c r="F21921" s="65"/>
      <c r="G21921" s="65"/>
      <c r="H21921" s="113"/>
    </row>
    <row r="21922" spans="1:8">
      <c r="A21922" s="65"/>
      <c r="B21922" s="65"/>
      <c r="C21922" s="65"/>
      <c r="D21922" s="65"/>
      <c r="E21922" s="65"/>
      <c r="F21922" s="65"/>
      <c r="G21922" s="65"/>
      <c r="H21922" s="113"/>
    </row>
    <row r="21923" spans="1:8">
      <c r="A21923" s="65"/>
      <c r="B21923" s="65"/>
      <c r="C21923" s="65"/>
      <c r="D21923" s="65"/>
      <c r="E21923" s="65"/>
      <c r="F21923" s="65"/>
      <c r="G21923" s="65"/>
      <c r="H21923" s="113"/>
    </row>
    <row r="21924" spans="1:8">
      <c r="A21924" s="65"/>
      <c r="B21924" s="65"/>
      <c r="C21924" s="65"/>
      <c r="D21924" s="65"/>
      <c r="E21924" s="65"/>
      <c r="F21924" s="65"/>
      <c r="G21924" s="65"/>
      <c r="H21924" s="113"/>
    </row>
    <row r="21925" spans="1:8">
      <c r="A21925" s="65"/>
      <c r="B21925" s="65"/>
      <c r="C21925" s="65"/>
      <c r="D21925" s="65"/>
      <c r="E21925" s="65"/>
      <c r="F21925" s="65"/>
      <c r="G21925" s="65"/>
      <c r="H21925" s="113"/>
    </row>
    <row r="21926" spans="1:8">
      <c r="A21926" s="65"/>
      <c r="B21926" s="65"/>
      <c r="C21926" s="65"/>
      <c r="D21926" s="65"/>
      <c r="E21926" s="65"/>
      <c r="F21926" s="65"/>
      <c r="G21926" s="65"/>
      <c r="H21926" s="113"/>
    </row>
    <row r="21927" spans="1:8">
      <c r="A21927" s="65"/>
      <c r="B21927" s="65"/>
      <c r="C21927" s="65"/>
      <c r="D21927" s="65"/>
      <c r="E21927" s="65"/>
      <c r="F21927" s="65"/>
      <c r="G21927" s="65"/>
      <c r="H21927" s="113"/>
    </row>
    <row r="21928" spans="1:8">
      <c r="A21928" s="65"/>
      <c r="B21928" s="65"/>
      <c r="C21928" s="65"/>
      <c r="D21928" s="65"/>
      <c r="E21928" s="65"/>
      <c r="F21928" s="65"/>
      <c r="G21928" s="65"/>
      <c r="H21928" s="113"/>
    </row>
    <row r="21929" spans="1:8">
      <c r="A21929" s="65"/>
      <c r="B21929" s="65"/>
      <c r="C21929" s="65"/>
      <c r="D21929" s="65"/>
      <c r="E21929" s="65"/>
      <c r="F21929" s="65"/>
      <c r="G21929" s="65"/>
      <c r="H21929" s="113"/>
    </row>
    <row r="21930" spans="1:8">
      <c r="A21930" s="65"/>
      <c r="B21930" s="65"/>
      <c r="C21930" s="65"/>
      <c r="D21930" s="65"/>
      <c r="E21930" s="65"/>
      <c r="F21930" s="65"/>
      <c r="G21930" s="65"/>
      <c r="H21930" s="113"/>
    </row>
    <row r="21931" spans="1:8">
      <c r="A21931" s="65"/>
      <c r="B21931" s="65"/>
      <c r="C21931" s="65"/>
      <c r="D21931" s="65"/>
      <c r="E21931" s="65"/>
      <c r="F21931" s="65"/>
      <c r="G21931" s="65"/>
      <c r="H21931" s="113"/>
    </row>
    <row r="21932" spans="1:8">
      <c r="A21932" s="65"/>
      <c r="B21932" s="65"/>
      <c r="C21932" s="65"/>
      <c r="D21932" s="65"/>
      <c r="E21932" s="65"/>
      <c r="F21932" s="65"/>
      <c r="G21932" s="65"/>
      <c r="H21932" s="113"/>
    </row>
    <row r="21933" spans="1:8">
      <c r="A21933" s="65"/>
      <c r="B21933" s="65"/>
      <c r="C21933" s="65"/>
      <c r="D21933" s="65"/>
      <c r="E21933" s="65"/>
      <c r="F21933" s="65"/>
      <c r="G21933" s="65"/>
      <c r="H21933" s="113"/>
    </row>
    <row r="21934" spans="1:8">
      <c r="A21934" s="65"/>
      <c r="B21934" s="65"/>
      <c r="C21934" s="65"/>
      <c r="D21934" s="65"/>
      <c r="E21934" s="65"/>
      <c r="F21934" s="65"/>
      <c r="G21934" s="65"/>
      <c r="H21934" s="113"/>
    </row>
    <row r="21935" spans="1:8">
      <c r="A21935" s="65"/>
      <c r="B21935" s="65"/>
      <c r="C21935" s="65"/>
      <c r="D21935" s="65"/>
      <c r="E21935" s="65"/>
      <c r="F21935" s="65"/>
      <c r="G21935" s="65"/>
      <c r="H21935" s="113"/>
    </row>
    <row r="21936" spans="1:8">
      <c r="A21936" s="65"/>
      <c r="B21936" s="65"/>
      <c r="C21936" s="65"/>
      <c r="D21936" s="65"/>
      <c r="E21936" s="65"/>
      <c r="F21936" s="65"/>
      <c r="G21936" s="65"/>
      <c r="H21936" s="113"/>
    </row>
    <row r="21937" spans="1:8">
      <c r="A21937" s="65"/>
      <c r="B21937" s="65"/>
      <c r="C21937" s="65"/>
      <c r="D21937" s="65"/>
      <c r="E21937" s="65"/>
      <c r="F21937" s="65"/>
      <c r="G21937" s="65"/>
      <c r="H21937" s="113"/>
    </row>
    <row r="21938" spans="1:8">
      <c r="A21938" s="65"/>
      <c r="B21938" s="65"/>
      <c r="C21938" s="65"/>
      <c r="D21938" s="65"/>
      <c r="E21938" s="65"/>
      <c r="F21938" s="65"/>
      <c r="G21938" s="65"/>
      <c r="H21938" s="113"/>
    </row>
    <row r="21939" spans="1:8">
      <c r="A21939" s="65"/>
      <c r="B21939" s="65"/>
      <c r="C21939" s="65"/>
      <c r="D21939" s="65"/>
      <c r="E21939" s="65"/>
      <c r="F21939" s="65"/>
      <c r="G21939" s="65"/>
      <c r="H21939" s="113"/>
    </row>
    <row r="21940" spans="1:8">
      <c r="A21940" s="65"/>
      <c r="B21940" s="65"/>
      <c r="C21940" s="65"/>
      <c r="D21940" s="65"/>
      <c r="E21940" s="65"/>
      <c r="F21940" s="65"/>
      <c r="G21940" s="65"/>
      <c r="H21940" s="113"/>
    </row>
    <row r="21941" spans="1:8">
      <c r="A21941" s="65"/>
      <c r="B21941" s="65"/>
      <c r="C21941" s="65"/>
      <c r="D21941" s="65"/>
      <c r="E21941" s="65"/>
      <c r="F21941" s="65"/>
      <c r="G21941" s="65"/>
      <c r="H21941" s="113"/>
    </row>
    <row r="21942" spans="1:8">
      <c r="A21942" s="65"/>
      <c r="B21942" s="65"/>
      <c r="C21942" s="65"/>
      <c r="D21942" s="65"/>
      <c r="E21942" s="65"/>
      <c r="F21942" s="65"/>
      <c r="G21942" s="65"/>
      <c r="H21942" s="113"/>
    </row>
    <row r="21943" spans="1:8">
      <c r="A21943" s="65"/>
      <c r="B21943" s="65"/>
      <c r="C21943" s="65"/>
      <c r="D21943" s="65"/>
      <c r="E21943" s="65"/>
      <c r="F21943" s="65"/>
      <c r="G21943" s="65"/>
      <c r="H21943" s="113"/>
    </row>
    <row r="21944" spans="1:8">
      <c r="A21944" s="65"/>
      <c r="B21944" s="65"/>
      <c r="C21944" s="65"/>
      <c r="D21944" s="65"/>
      <c r="E21944" s="65"/>
      <c r="F21944" s="65"/>
      <c r="G21944" s="65"/>
      <c r="H21944" s="113"/>
    </row>
    <row r="21945" spans="1:8">
      <c r="A21945" s="65"/>
      <c r="B21945" s="65"/>
      <c r="C21945" s="65"/>
      <c r="D21945" s="65"/>
      <c r="E21945" s="65"/>
      <c r="F21945" s="65"/>
      <c r="G21945" s="65"/>
      <c r="H21945" s="113"/>
    </row>
    <row r="21946" spans="1:8">
      <c r="A21946" s="65"/>
      <c r="B21946" s="65"/>
      <c r="C21946" s="65"/>
      <c r="D21946" s="65"/>
      <c r="E21946" s="65"/>
      <c r="F21946" s="65"/>
      <c r="G21946" s="65"/>
      <c r="H21946" s="113"/>
    </row>
    <row r="21947" spans="1:8">
      <c r="A21947" s="65"/>
      <c r="B21947" s="65"/>
      <c r="C21947" s="65"/>
      <c r="D21947" s="65"/>
      <c r="E21947" s="65"/>
      <c r="F21947" s="65"/>
      <c r="G21947" s="65"/>
      <c r="H21947" s="113"/>
    </row>
    <row r="21948" spans="1:8">
      <c r="A21948" s="65"/>
      <c r="B21948" s="65"/>
      <c r="C21948" s="65"/>
      <c r="D21948" s="65"/>
      <c r="E21948" s="65"/>
      <c r="F21948" s="65"/>
      <c r="G21948" s="65"/>
      <c r="H21948" s="113"/>
    </row>
    <row r="21949" spans="1:8">
      <c r="A21949" s="65"/>
      <c r="B21949" s="65"/>
      <c r="C21949" s="65"/>
      <c r="D21949" s="65"/>
      <c r="E21949" s="65"/>
      <c r="F21949" s="65"/>
      <c r="G21949" s="65"/>
      <c r="H21949" s="113"/>
    </row>
    <row r="21950" spans="1:8">
      <c r="A21950" s="65"/>
      <c r="B21950" s="65"/>
      <c r="C21950" s="65"/>
      <c r="D21950" s="65"/>
      <c r="E21950" s="65"/>
      <c r="F21950" s="65"/>
      <c r="G21950" s="65"/>
      <c r="H21950" s="113"/>
    </row>
    <row r="21951" spans="1:8">
      <c r="A21951" s="65"/>
      <c r="B21951" s="65"/>
      <c r="C21951" s="65"/>
      <c r="D21951" s="65"/>
      <c r="E21951" s="65"/>
      <c r="F21951" s="65"/>
      <c r="G21951" s="65"/>
      <c r="H21951" s="113"/>
    </row>
    <row r="21952" spans="1:8">
      <c r="A21952" s="65"/>
      <c r="B21952" s="65"/>
      <c r="C21952" s="65"/>
      <c r="D21952" s="65"/>
      <c r="E21952" s="65"/>
      <c r="F21952" s="65"/>
      <c r="G21952" s="65"/>
      <c r="H21952" s="113"/>
    </row>
    <row r="21953" spans="1:8">
      <c r="A21953" s="65"/>
      <c r="B21953" s="65"/>
      <c r="C21953" s="65"/>
      <c r="D21953" s="65"/>
      <c r="E21953" s="65"/>
      <c r="F21953" s="65"/>
      <c r="G21953" s="65"/>
      <c r="H21953" s="113"/>
    </row>
    <row r="21954" spans="1:8">
      <c r="A21954" s="65"/>
      <c r="B21954" s="65"/>
      <c r="C21954" s="65"/>
      <c r="D21954" s="65"/>
      <c r="E21954" s="65"/>
      <c r="F21954" s="65"/>
      <c r="G21954" s="65"/>
      <c r="H21954" s="113"/>
    </row>
    <row r="21955" spans="1:8">
      <c r="A21955" s="65"/>
      <c r="B21955" s="65"/>
      <c r="C21955" s="65"/>
      <c r="D21955" s="65"/>
      <c r="E21955" s="65"/>
      <c r="F21955" s="65"/>
      <c r="G21955" s="65"/>
      <c r="H21955" s="113"/>
    </row>
    <row r="21956" spans="1:8">
      <c r="A21956" s="65"/>
      <c r="B21956" s="65"/>
      <c r="C21956" s="65"/>
      <c r="D21956" s="65"/>
      <c r="E21956" s="65"/>
      <c r="F21956" s="65"/>
      <c r="G21956" s="65"/>
      <c r="H21956" s="113"/>
    </row>
    <row r="21957" spans="1:8">
      <c r="A21957" s="65"/>
      <c r="B21957" s="65"/>
      <c r="C21957" s="65"/>
      <c r="D21957" s="65"/>
      <c r="E21957" s="65"/>
      <c r="F21957" s="65"/>
      <c r="G21957" s="65"/>
      <c r="H21957" s="113"/>
    </row>
    <row r="21958" spans="1:8">
      <c r="A21958" s="65"/>
      <c r="B21958" s="65"/>
      <c r="C21958" s="65"/>
      <c r="D21958" s="65"/>
      <c r="E21958" s="65"/>
      <c r="F21958" s="65"/>
      <c r="G21958" s="65"/>
      <c r="H21958" s="113"/>
    </row>
    <row r="21959" spans="1:8">
      <c r="A21959" s="65"/>
      <c r="B21959" s="65"/>
      <c r="C21959" s="65"/>
      <c r="D21959" s="65"/>
      <c r="E21959" s="65"/>
      <c r="F21959" s="65"/>
      <c r="G21959" s="65"/>
      <c r="H21959" s="113"/>
    </row>
    <row r="21960" spans="1:8">
      <c r="A21960" s="65"/>
      <c r="B21960" s="65"/>
      <c r="C21960" s="65"/>
      <c r="D21960" s="65"/>
      <c r="E21960" s="65"/>
      <c r="F21960" s="65"/>
      <c r="G21960" s="65"/>
      <c r="H21960" s="113"/>
    </row>
    <row r="21961" spans="1:8">
      <c r="A21961" s="65"/>
      <c r="B21961" s="65"/>
      <c r="C21961" s="65"/>
      <c r="D21961" s="65"/>
      <c r="E21961" s="65"/>
      <c r="F21961" s="65"/>
      <c r="G21961" s="65"/>
      <c r="H21961" s="113"/>
    </row>
    <row r="21962" spans="1:8">
      <c r="A21962" s="65"/>
      <c r="B21962" s="65"/>
      <c r="C21962" s="65"/>
      <c r="D21962" s="65"/>
      <c r="E21962" s="65"/>
      <c r="F21962" s="65"/>
      <c r="G21962" s="65"/>
      <c r="H21962" s="113"/>
    </row>
    <row r="21963" spans="1:8">
      <c r="A21963" s="65"/>
      <c r="B21963" s="65"/>
      <c r="C21963" s="65"/>
      <c r="D21963" s="65"/>
      <c r="E21963" s="65"/>
      <c r="F21963" s="65"/>
      <c r="G21963" s="65"/>
      <c r="H21963" s="113"/>
    </row>
    <row r="21964" spans="1:8">
      <c r="A21964" s="65"/>
      <c r="B21964" s="65"/>
      <c r="C21964" s="65"/>
      <c r="D21964" s="65"/>
      <c r="E21964" s="65"/>
      <c r="F21964" s="65"/>
      <c r="G21964" s="65"/>
      <c r="H21964" s="113"/>
    </row>
    <row r="21965" spans="1:8">
      <c r="A21965" s="65"/>
      <c r="B21965" s="65"/>
      <c r="C21965" s="65"/>
      <c r="D21965" s="65"/>
      <c r="E21965" s="65"/>
      <c r="F21965" s="65"/>
      <c r="G21965" s="65"/>
      <c r="H21965" s="113"/>
    </row>
    <row r="21966" spans="1:8">
      <c r="A21966" s="65"/>
      <c r="B21966" s="65"/>
      <c r="C21966" s="65"/>
      <c r="D21966" s="65"/>
      <c r="E21966" s="65"/>
      <c r="F21966" s="65"/>
      <c r="G21966" s="65"/>
      <c r="H21966" s="113"/>
    </row>
    <row r="21967" spans="1:8">
      <c r="A21967" s="65"/>
      <c r="B21967" s="65"/>
      <c r="C21967" s="65"/>
      <c r="D21967" s="65"/>
      <c r="E21967" s="65"/>
      <c r="F21967" s="65"/>
      <c r="G21967" s="65"/>
      <c r="H21967" s="113"/>
    </row>
    <row r="21968" spans="1:8">
      <c r="A21968" s="65"/>
      <c r="B21968" s="65"/>
      <c r="C21968" s="65"/>
      <c r="D21968" s="65"/>
      <c r="E21968" s="65"/>
      <c r="F21968" s="65"/>
      <c r="G21968" s="65"/>
      <c r="H21968" s="113"/>
    </row>
    <row r="21969" spans="1:8">
      <c r="A21969" s="65"/>
      <c r="B21969" s="65"/>
      <c r="C21969" s="65"/>
      <c r="D21969" s="65"/>
      <c r="E21969" s="65"/>
      <c r="F21969" s="65"/>
      <c r="G21969" s="65"/>
      <c r="H21969" s="113"/>
    </row>
    <row r="21970" spans="1:8">
      <c r="A21970" s="65"/>
      <c r="B21970" s="65"/>
      <c r="C21970" s="65"/>
      <c r="D21970" s="65"/>
      <c r="E21970" s="65"/>
      <c r="F21970" s="65"/>
      <c r="G21970" s="65"/>
      <c r="H21970" s="113"/>
    </row>
    <row r="21971" spans="1:8">
      <c r="A21971" s="65"/>
      <c r="B21971" s="65"/>
      <c r="C21971" s="65"/>
      <c r="D21971" s="65"/>
      <c r="E21971" s="65"/>
      <c r="F21971" s="65"/>
      <c r="G21971" s="65"/>
      <c r="H21971" s="113"/>
    </row>
    <row r="21972" spans="1:8">
      <c r="A21972" s="65"/>
      <c r="B21972" s="65"/>
      <c r="C21972" s="65"/>
      <c r="D21972" s="65"/>
      <c r="E21972" s="65"/>
      <c r="F21972" s="65"/>
      <c r="G21972" s="65"/>
      <c r="H21972" s="113"/>
    </row>
    <row r="21973" spans="1:8">
      <c r="A21973" s="65"/>
      <c r="B21973" s="65"/>
      <c r="C21973" s="65"/>
      <c r="D21973" s="65"/>
      <c r="E21973" s="65"/>
      <c r="F21973" s="65"/>
      <c r="G21973" s="65"/>
      <c r="H21973" s="113"/>
    </row>
    <row r="21974" spans="1:8">
      <c r="A21974" s="65"/>
      <c r="B21974" s="65"/>
      <c r="C21974" s="65"/>
      <c r="D21974" s="65"/>
      <c r="E21974" s="65"/>
      <c r="F21974" s="65"/>
      <c r="G21974" s="65"/>
      <c r="H21974" s="113"/>
    </row>
    <row r="21975" spans="1:8">
      <c r="A21975" s="65"/>
      <c r="B21975" s="65"/>
      <c r="C21975" s="65"/>
      <c r="D21975" s="65"/>
      <c r="E21975" s="65"/>
      <c r="F21975" s="65"/>
      <c r="G21975" s="65"/>
      <c r="H21975" s="113"/>
    </row>
    <row r="21976" spans="1:8">
      <c r="A21976" s="65"/>
      <c r="B21976" s="65"/>
      <c r="C21976" s="65"/>
      <c r="D21976" s="65"/>
      <c r="E21976" s="65"/>
      <c r="F21976" s="65"/>
      <c r="G21976" s="65"/>
      <c r="H21976" s="113"/>
    </row>
    <row r="21977" spans="1:8">
      <c r="A21977" s="65"/>
      <c r="B21977" s="65"/>
      <c r="C21977" s="65"/>
      <c r="D21977" s="65"/>
      <c r="E21977" s="65"/>
      <c r="F21977" s="65"/>
      <c r="G21977" s="65"/>
      <c r="H21977" s="113"/>
    </row>
    <row r="21978" spans="1:8">
      <c r="A21978" s="65"/>
      <c r="B21978" s="65"/>
      <c r="C21978" s="65"/>
      <c r="D21978" s="65"/>
      <c r="E21978" s="65"/>
      <c r="F21978" s="65"/>
      <c r="G21978" s="65"/>
      <c r="H21978" s="113"/>
    </row>
    <row r="21979" spans="1:8">
      <c r="A21979" s="65"/>
      <c r="B21979" s="65"/>
      <c r="C21979" s="65"/>
      <c r="D21979" s="65"/>
      <c r="E21979" s="65"/>
      <c r="F21979" s="65"/>
      <c r="G21979" s="65"/>
      <c r="H21979" s="113"/>
    </row>
    <row r="21980" spans="1:8">
      <c r="A21980" s="65"/>
      <c r="B21980" s="65"/>
      <c r="C21980" s="65"/>
      <c r="D21980" s="65"/>
      <c r="E21980" s="65"/>
      <c r="F21980" s="65"/>
      <c r="G21980" s="65"/>
      <c r="H21980" s="113"/>
    </row>
    <row r="21981" spans="1:8">
      <c r="A21981" s="65"/>
      <c r="B21981" s="65"/>
      <c r="C21981" s="65"/>
      <c r="D21981" s="65"/>
      <c r="E21981" s="65"/>
      <c r="F21981" s="65"/>
      <c r="G21981" s="65"/>
      <c r="H21981" s="113"/>
    </row>
    <row r="21982" spans="1:8">
      <c r="A21982" s="65"/>
      <c r="B21982" s="65"/>
      <c r="C21982" s="65"/>
      <c r="D21982" s="65"/>
      <c r="E21982" s="65"/>
      <c r="F21982" s="65"/>
      <c r="G21982" s="65"/>
      <c r="H21982" s="113"/>
    </row>
    <row r="21983" spans="1:8">
      <c r="A21983" s="65"/>
      <c r="B21983" s="65"/>
      <c r="C21983" s="65"/>
      <c r="D21983" s="65"/>
      <c r="E21983" s="65"/>
      <c r="F21983" s="65"/>
      <c r="G21983" s="65"/>
      <c r="H21983" s="113"/>
    </row>
    <row r="21984" spans="1:8">
      <c r="A21984" s="65"/>
      <c r="B21984" s="65"/>
      <c r="C21984" s="65"/>
      <c r="D21984" s="65"/>
      <c r="E21984" s="65"/>
      <c r="F21984" s="65"/>
      <c r="G21984" s="65"/>
      <c r="H21984" s="113"/>
    </row>
    <row r="21985" spans="1:8">
      <c r="A21985" s="65"/>
      <c r="B21985" s="65"/>
      <c r="C21985" s="65"/>
      <c r="D21985" s="65"/>
      <c r="E21985" s="65"/>
      <c r="F21985" s="65"/>
      <c r="G21985" s="65"/>
      <c r="H21985" s="113"/>
    </row>
    <row r="21986" spans="1:8">
      <c r="A21986" s="65"/>
      <c r="B21986" s="65"/>
      <c r="C21986" s="65"/>
      <c r="D21986" s="65"/>
      <c r="E21986" s="65"/>
      <c r="F21986" s="65"/>
      <c r="G21986" s="65"/>
      <c r="H21986" s="113"/>
    </row>
    <row r="21987" spans="1:8">
      <c r="A21987" s="65"/>
      <c r="B21987" s="65"/>
      <c r="C21987" s="65"/>
      <c r="D21987" s="65"/>
      <c r="E21987" s="65"/>
      <c r="F21987" s="65"/>
      <c r="G21987" s="65"/>
      <c r="H21987" s="113"/>
    </row>
    <row r="21988" spans="1:8">
      <c r="A21988" s="65"/>
      <c r="B21988" s="65"/>
      <c r="C21988" s="65"/>
      <c r="D21988" s="65"/>
      <c r="E21988" s="65"/>
      <c r="F21988" s="65"/>
      <c r="G21988" s="65"/>
      <c r="H21988" s="113"/>
    </row>
    <row r="21989" spans="1:8">
      <c r="A21989" s="65"/>
      <c r="B21989" s="65"/>
      <c r="C21989" s="65"/>
      <c r="D21989" s="65"/>
      <c r="E21989" s="65"/>
      <c r="F21989" s="65"/>
      <c r="G21989" s="65"/>
      <c r="H21989" s="113"/>
    </row>
    <row r="21990" spans="1:8">
      <c r="A21990" s="65"/>
      <c r="B21990" s="65"/>
      <c r="C21990" s="65"/>
      <c r="D21990" s="65"/>
      <c r="E21990" s="65"/>
      <c r="F21990" s="65"/>
      <c r="G21990" s="65"/>
      <c r="H21990" s="113"/>
    </row>
    <row r="21991" spans="1:8">
      <c r="A21991" s="65"/>
      <c r="B21991" s="65"/>
      <c r="C21991" s="65"/>
      <c r="D21991" s="65"/>
      <c r="E21991" s="65"/>
      <c r="F21991" s="65"/>
      <c r="G21991" s="65"/>
      <c r="H21991" s="113"/>
    </row>
    <row r="21992" spans="1:8">
      <c r="A21992" s="65"/>
      <c r="B21992" s="65"/>
      <c r="C21992" s="65"/>
      <c r="D21992" s="65"/>
      <c r="E21992" s="65"/>
      <c r="F21992" s="65"/>
      <c r="G21992" s="65"/>
      <c r="H21992" s="113"/>
    </row>
    <row r="21993" spans="1:8">
      <c r="A21993" s="65"/>
      <c r="B21993" s="65"/>
      <c r="C21993" s="65"/>
      <c r="D21993" s="65"/>
      <c r="E21993" s="65"/>
      <c r="F21993" s="65"/>
      <c r="G21993" s="65"/>
      <c r="H21993" s="113"/>
    </row>
    <row r="21994" spans="1:8">
      <c r="A21994" s="65"/>
      <c r="B21994" s="65"/>
      <c r="C21994" s="65"/>
      <c r="D21994" s="65"/>
      <c r="E21994" s="65"/>
      <c r="F21994" s="65"/>
      <c r="G21994" s="65"/>
      <c r="H21994" s="113"/>
    </row>
    <row r="21995" spans="1:8">
      <c r="A21995" s="65"/>
      <c r="B21995" s="65"/>
      <c r="C21995" s="65"/>
      <c r="D21995" s="65"/>
      <c r="E21995" s="65"/>
      <c r="F21995" s="65"/>
      <c r="G21995" s="65"/>
      <c r="H21995" s="113"/>
    </row>
    <row r="21996" spans="1:8">
      <c r="A21996" s="65"/>
      <c r="B21996" s="65"/>
      <c r="C21996" s="65"/>
      <c r="D21996" s="65"/>
      <c r="E21996" s="65"/>
      <c r="F21996" s="65"/>
      <c r="G21996" s="65"/>
      <c r="H21996" s="113"/>
    </row>
    <row r="21997" spans="1:8">
      <c r="A21997" s="65"/>
      <c r="B21997" s="65"/>
      <c r="C21997" s="65"/>
      <c r="D21997" s="65"/>
      <c r="E21997" s="65"/>
      <c r="F21997" s="65"/>
      <c r="G21997" s="65"/>
      <c r="H21997" s="113"/>
    </row>
    <row r="21998" spans="1:8">
      <c r="A21998" s="65"/>
      <c r="B21998" s="65"/>
      <c r="C21998" s="65"/>
      <c r="D21998" s="65"/>
      <c r="E21998" s="65"/>
      <c r="F21998" s="65"/>
      <c r="G21998" s="65"/>
      <c r="H21998" s="113"/>
    </row>
    <row r="21999" spans="1:8">
      <c r="A21999" s="65"/>
      <c r="B21999" s="65"/>
      <c r="C21999" s="65"/>
      <c r="D21999" s="65"/>
      <c r="E21999" s="65"/>
      <c r="F21999" s="65"/>
      <c r="G21999" s="65"/>
      <c r="H21999" s="113"/>
    </row>
    <row r="22000" spans="1:8">
      <c r="A22000" s="65"/>
      <c r="B22000" s="65"/>
      <c r="C22000" s="65"/>
      <c r="D22000" s="65"/>
      <c r="E22000" s="65"/>
      <c r="F22000" s="65"/>
      <c r="G22000" s="65"/>
      <c r="H22000" s="113"/>
    </row>
    <row r="22001" spans="1:8">
      <c r="A22001" s="65"/>
      <c r="B22001" s="65"/>
      <c r="C22001" s="65"/>
      <c r="D22001" s="65"/>
      <c r="E22001" s="65"/>
      <c r="F22001" s="65"/>
      <c r="G22001" s="65"/>
      <c r="H22001" s="113"/>
    </row>
    <row r="22002" spans="1:8">
      <c r="A22002" s="65"/>
      <c r="B22002" s="65"/>
      <c r="C22002" s="65"/>
      <c r="D22002" s="65"/>
      <c r="E22002" s="65"/>
      <c r="F22002" s="65"/>
      <c r="G22002" s="65"/>
      <c r="H22002" s="113"/>
    </row>
    <row r="22003" spans="1:8">
      <c r="A22003" s="65"/>
      <c r="B22003" s="65"/>
      <c r="C22003" s="65"/>
      <c r="D22003" s="65"/>
      <c r="E22003" s="65"/>
      <c r="F22003" s="65"/>
      <c r="G22003" s="65"/>
      <c r="H22003" s="113"/>
    </row>
    <row r="22004" spans="1:8">
      <c r="A22004" s="65"/>
      <c r="B22004" s="65"/>
      <c r="C22004" s="65"/>
      <c r="D22004" s="65"/>
      <c r="E22004" s="65"/>
      <c r="F22004" s="65"/>
      <c r="G22004" s="65"/>
      <c r="H22004" s="113"/>
    </row>
    <row r="22005" spans="1:8">
      <c r="A22005" s="65"/>
      <c r="B22005" s="65"/>
      <c r="C22005" s="65"/>
      <c r="D22005" s="65"/>
      <c r="E22005" s="65"/>
      <c r="F22005" s="65"/>
      <c r="G22005" s="65"/>
      <c r="H22005" s="113"/>
    </row>
    <row r="22006" spans="1:8">
      <c r="A22006" s="65"/>
      <c r="B22006" s="65"/>
      <c r="C22006" s="65"/>
      <c r="D22006" s="65"/>
      <c r="E22006" s="65"/>
      <c r="F22006" s="65"/>
      <c r="G22006" s="65"/>
      <c r="H22006" s="113"/>
    </row>
    <row r="22007" spans="1:8">
      <c r="A22007" s="65"/>
      <c r="B22007" s="65"/>
      <c r="C22007" s="65"/>
      <c r="D22007" s="65"/>
      <c r="E22007" s="65"/>
      <c r="F22007" s="65"/>
      <c r="G22007" s="65"/>
      <c r="H22007" s="113"/>
    </row>
    <row r="22008" spans="1:8">
      <c r="A22008" s="65"/>
      <c r="B22008" s="65"/>
      <c r="C22008" s="65"/>
      <c r="D22008" s="65"/>
      <c r="E22008" s="65"/>
      <c r="F22008" s="65"/>
      <c r="G22008" s="65"/>
      <c r="H22008" s="113"/>
    </row>
    <row r="22009" spans="1:8">
      <c r="A22009" s="65"/>
      <c r="B22009" s="65"/>
      <c r="C22009" s="65"/>
      <c r="D22009" s="65"/>
      <c r="E22009" s="65"/>
      <c r="F22009" s="65"/>
      <c r="G22009" s="65"/>
      <c r="H22009" s="113"/>
    </row>
    <row r="22010" spans="1:8">
      <c r="A22010" s="65"/>
      <c r="B22010" s="65"/>
      <c r="C22010" s="65"/>
      <c r="D22010" s="65"/>
      <c r="E22010" s="65"/>
      <c r="F22010" s="65"/>
      <c r="G22010" s="65"/>
      <c r="H22010" s="113"/>
    </row>
    <row r="22011" spans="1:8">
      <c r="A22011" s="65"/>
      <c r="B22011" s="65"/>
      <c r="C22011" s="65"/>
      <c r="D22011" s="65"/>
      <c r="E22011" s="65"/>
      <c r="F22011" s="65"/>
      <c r="G22011" s="65"/>
      <c r="H22011" s="113"/>
    </row>
    <row r="22012" spans="1:8">
      <c r="A22012" s="65"/>
      <c r="B22012" s="65"/>
      <c r="C22012" s="65"/>
      <c r="D22012" s="65"/>
      <c r="E22012" s="65"/>
      <c r="F22012" s="65"/>
      <c r="G22012" s="65"/>
      <c r="H22012" s="113"/>
    </row>
    <row r="22013" spans="1:8">
      <c r="A22013" s="65"/>
      <c r="B22013" s="65"/>
      <c r="C22013" s="65"/>
      <c r="D22013" s="65"/>
      <c r="E22013" s="65"/>
      <c r="F22013" s="65"/>
      <c r="G22013" s="65"/>
      <c r="H22013" s="113"/>
    </row>
    <row r="22014" spans="1:8">
      <c r="A22014" s="65"/>
      <c r="B22014" s="65"/>
      <c r="C22014" s="65"/>
      <c r="D22014" s="65"/>
      <c r="E22014" s="65"/>
      <c r="F22014" s="65"/>
      <c r="G22014" s="65"/>
      <c r="H22014" s="113"/>
    </row>
    <row r="22015" spans="1:8">
      <c r="A22015" s="65"/>
      <c r="B22015" s="65"/>
      <c r="C22015" s="65"/>
      <c r="D22015" s="65"/>
      <c r="E22015" s="65"/>
      <c r="F22015" s="65"/>
      <c r="G22015" s="65"/>
      <c r="H22015" s="113"/>
    </row>
    <row r="22016" spans="1:8">
      <c r="A22016" s="65"/>
      <c r="B22016" s="65"/>
      <c r="C22016" s="65"/>
      <c r="D22016" s="65"/>
      <c r="E22016" s="65"/>
      <c r="F22016" s="65"/>
      <c r="G22016" s="65"/>
      <c r="H22016" s="113"/>
    </row>
    <row r="22017" spans="1:8">
      <c r="A22017" s="65"/>
      <c r="B22017" s="65"/>
      <c r="C22017" s="65"/>
      <c r="D22017" s="65"/>
      <c r="E22017" s="65"/>
      <c r="F22017" s="65"/>
      <c r="G22017" s="65"/>
      <c r="H22017" s="113"/>
    </row>
    <row r="22018" spans="1:8">
      <c r="A22018" s="65"/>
      <c r="B22018" s="65"/>
      <c r="C22018" s="65"/>
      <c r="D22018" s="65"/>
      <c r="E22018" s="65"/>
      <c r="F22018" s="65"/>
      <c r="G22018" s="65"/>
      <c r="H22018" s="113"/>
    </row>
    <row r="22019" spans="1:8">
      <c r="A22019" s="65"/>
      <c r="B22019" s="65"/>
      <c r="C22019" s="65"/>
      <c r="D22019" s="65"/>
      <c r="E22019" s="65"/>
      <c r="F22019" s="65"/>
      <c r="G22019" s="65"/>
      <c r="H22019" s="113"/>
    </row>
    <row r="22020" spans="1:8">
      <c r="A22020" s="65"/>
      <c r="B22020" s="65"/>
      <c r="C22020" s="65"/>
      <c r="D22020" s="65"/>
      <c r="E22020" s="65"/>
      <c r="F22020" s="65"/>
      <c r="G22020" s="65"/>
      <c r="H22020" s="113"/>
    </row>
    <row r="22021" spans="1:8">
      <c r="A22021" s="65"/>
      <c r="B22021" s="65"/>
      <c r="C22021" s="65"/>
      <c r="D22021" s="65"/>
      <c r="E22021" s="65"/>
      <c r="F22021" s="65"/>
      <c r="G22021" s="65"/>
      <c r="H22021" s="113"/>
    </row>
    <row r="22022" spans="1:8">
      <c r="A22022" s="65"/>
      <c r="B22022" s="65"/>
      <c r="C22022" s="65"/>
      <c r="D22022" s="65"/>
      <c r="E22022" s="65"/>
      <c r="F22022" s="65"/>
      <c r="G22022" s="65"/>
      <c r="H22022" s="113"/>
    </row>
    <row r="22023" spans="1:8">
      <c r="A22023" s="65"/>
      <c r="B22023" s="65"/>
      <c r="C22023" s="65"/>
      <c r="D22023" s="65"/>
      <c r="E22023" s="65"/>
      <c r="F22023" s="65"/>
      <c r="G22023" s="65"/>
      <c r="H22023" s="113"/>
    </row>
    <row r="22024" spans="1:8">
      <c r="A22024" s="65"/>
      <c r="B22024" s="65"/>
      <c r="C22024" s="65"/>
      <c r="D22024" s="65"/>
      <c r="E22024" s="65"/>
      <c r="F22024" s="65"/>
      <c r="G22024" s="65"/>
      <c r="H22024" s="113"/>
    </row>
    <row r="22025" spans="1:8">
      <c r="A22025" s="65"/>
      <c r="B22025" s="65"/>
      <c r="C22025" s="65"/>
      <c r="D22025" s="65"/>
      <c r="E22025" s="65"/>
      <c r="F22025" s="65"/>
      <c r="G22025" s="65"/>
      <c r="H22025" s="113"/>
    </row>
    <row r="22026" spans="1:8">
      <c r="A22026" s="65"/>
      <c r="B22026" s="65"/>
      <c r="C22026" s="65"/>
      <c r="D22026" s="65"/>
      <c r="E22026" s="65"/>
      <c r="F22026" s="65"/>
      <c r="G22026" s="65"/>
      <c r="H22026" s="113"/>
    </row>
    <row r="22027" spans="1:8">
      <c r="A22027" s="65"/>
      <c r="B22027" s="65"/>
      <c r="C22027" s="65"/>
      <c r="D22027" s="65"/>
      <c r="E22027" s="65"/>
      <c r="F22027" s="65"/>
      <c r="G22027" s="65"/>
      <c r="H22027" s="113"/>
    </row>
    <row r="22028" spans="1:8">
      <c r="A22028" s="65"/>
      <c r="B22028" s="65"/>
      <c r="C22028" s="65"/>
      <c r="D22028" s="65"/>
      <c r="E22028" s="65"/>
      <c r="F22028" s="65"/>
      <c r="G22028" s="65"/>
      <c r="H22028" s="113"/>
    </row>
    <row r="22029" spans="1:8">
      <c r="A22029" s="65"/>
      <c r="B22029" s="65"/>
      <c r="C22029" s="65"/>
      <c r="D22029" s="65"/>
      <c r="E22029" s="65"/>
      <c r="F22029" s="65"/>
      <c r="G22029" s="65"/>
      <c r="H22029" s="113"/>
    </row>
    <row r="22030" spans="1:8">
      <c r="A22030" s="65"/>
      <c r="B22030" s="65"/>
      <c r="C22030" s="65"/>
      <c r="D22030" s="65"/>
      <c r="E22030" s="65"/>
      <c r="F22030" s="65"/>
      <c r="G22030" s="65"/>
      <c r="H22030" s="113"/>
    </row>
    <row r="22031" spans="1:8">
      <c r="A22031" s="65"/>
      <c r="B22031" s="65"/>
      <c r="C22031" s="65"/>
      <c r="D22031" s="65"/>
      <c r="E22031" s="65"/>
      <c r="F22031" s="65"/>
      <c r="G22031" s="65"/>
      <c r="H22031" s="113"/>
    </row>
    <row r="22032" spans="1:8">
      <c r="A22032" s="65"/>
      <c r="B22032" s="65"/>
      <c r="C22032" s="65"/>
      <c r="D22032" s="65"/>
      <c r="E22032" s="65"/>
      <c r="F22032" s="65"/>
      <c r="G22032" s="65"/>
      <c r="H22032" s="113"/>
    </row>
    <row r="22033" spans="1:8">
      <c r="A22033" s="65"/>
      <c r="B22033" s="65"/>
      <c r="C22033" s="65"/>
      <c r="D22033" s="65"/>
      <c r="E22033" s="65"/>
      <c r="F22033" s="65"/>
      <c r="G22033" s="65"/>
      <c r="H22033" s="113"/>
    </row>
    <row r="22034" spans="1:8">
      <c r="A22034" s="65"/>
      <c r="B22034" s="65"/>
      <c r="C22034" s="65"/>
      <c r="D22034" s="65"/>
      <c r="E22034" s="65"/>
      <c r="F22034" s="65"/>
      <c r="G22034" s="65"/>
      <c r="H22034" s="113"/>
    </row>
    <row r="22035" spans="1:8">
      <c r="A22035" s="65"/>
      <c r="B22035" s="65"/>
      <c r="C22035" s="65"/>
      <c r="D22035" s="65"/>
      <c r="E22035" s="65"/>
      <c r="F22035" s="65"/>
      <c r="G22035" s="65"/>
      <c r="H22035" s="113"/>
    </row>
    <row r="22036" spans="1:8">
      <c r="A22036" s="65"/>
      <c r="B22036" s="65"/>
      <c r="C22036" s="65"/>
      <c r="D22036" s="65"/>
      <c r="E22036" s="65"/>
      <c r="F22036" s="65"/>
      <c r="G22036" s="65"/>
      <c r="H22036" s="113"/>
    </row>
    <row r="22037" spans="1:8">
      <c r="A22037" s="65"/>
      <c r="B22037" s="65"/>
      <c r="C22037" s="65"/>
      <c r="D22037" s="65"/>
      <c r="E22037" s="65"/>
      <c r="F22037" s="65"/>
      <c r="G22037" s="65"/>
      <c r="H22037" s="113"/>
    </row>
    <row r="22038" spans="1:8">
      <c r="A22038" s="65"/>
      <c r="B22038" s="65"/>
      <c r="C22038" s="65"/>
      <c r="D22038" s="65"/>
      <c r="E22038" s="65"/>
      <c r="F22038" s="65"/>
      <c r="G22038" s="65"/>
      <c r="H22038" s="113"/>
    </row>
    <row r="22039" spans="1:8">
      <c r="A22039" s="65"/>
      <c r="B22039" s="65"/>
      <c r="C22039" s="65"/>
      <c r="D22039" s="65"/>
      <c r="E22039" s="65"/>
      <c r="F22039" s="65"/>
      <c r="G22039" s="65"/>
      <c r="H22039" s="113"/>
    </row>
    <row r="22040" spans="1:8">
      <c r="A22040" s="65"/>
      <c r="B22040" s="65"/>
      <c r="C22040" s="65"/>
      <c r="D22040" s="65"/>
      <c r="E22040" s="65"/>
      <c r="F22040" s="65"/>
      <c r="G22040" s="65"/>
      <c r="H22040" s="113"/>
    </row>
    <row r="22041" spans="1:8">
      <c r="A22041" s="65"/>
      <c r="B22041" s="65"/>
      <c r="C22041" s="65"/>
      <c r="D22041" s="65"/>
      <c r="E22041" s="65"/>
      <c r="F22041" s="65"/>
      <c r="G22041" s="65"/>
      <c r="H22041" s="113"/>
    </row>
    <row r="22042" spans="1:8">
      <c r="A22042" s="65"/>
      <c r="B22042" s="65"/>
      <c r="C22042" s="65"/>
      <c r="D22042" s="65"/>
      <c r="E22042" s="65"/>
      <c r="F22042" s="65"/>
      <c r="G22042" s="65"/>
      <c r="H22042" s="113"/>
    </row>
    <row r="22043" spans="1:8">
      <c r="A22043" s="65"/>
      <c r="B22043" s="65"/>
      <c r="C22043" s="65"/>
      <c r="D22043" s="65"/>
      <c r="E22043" s="65"/>
      <c r="F22043" s="65"/>
      <c r="G22043" s="65"/>
      <c r="H22043" s="113"/>
    </row>
    <row r="22044" spans="1:8">
      <c r="A22044" s="65"/>
      <c r="B22044" s="65"/>
      <c r="C22044" s="65"/>
      <c r="D22044" s="65"/>
      <c r="E22044" s="65"/>
      <c r="F22044" s="65"/>
      <c r="G22044" s="65"/>
      <c r="H22044" s="113"/>
    </row>
    <row r="22045" spans="1:8">
      <c r="A22045" s="65"/>
      <c r="B22045" s="65"/>
      <c r="C22045" s="65"/>
      <c r="D22045" s="65"/>
      <c r="E22045" s="65"/>
      <c r="F22045" s="65"/>
      <c r="G22045" s="65"/>
      <c r="H22045" s="113"/>
    </row>
    <row r="22046" spans="1:8">
      <c r="A22046" s="65"/>
      <c r="B22046" s="65"/>
      <c r="C22046" s="65"/>
      <c r="D22046" s="65"/>
      <c r="E22046" s="65"/>
      <c r="F22046" s="65"/>
      <c r="G22046" s="65"/>
      <c r="H22046" s="113"/>
    </row>
    <row r="22047" spans="1:8">
      <c r="A22047" s="65"/>
      <c r="B22047" s="65"/>
      <c r="C22047" s="65"/>
      <c r="D22047" s="65"/>
      <c r="E22047" s="65"/>
      <c r="F22047" s="65"/>
      <c r="G22047" s="65"/>
      <c r="H22047" s="113"/>
    </row>
    <row r="22048" spans="1:8">
      <c r="A22048" s="65"/>
      <c r="B22048" s="65"/>
      <c r="C22048" s="65"/>
      <c r="D22048" s="65"/>
      <c r="E22048" s="65"/>
      <c r="F22048" s="65"/>
      <c r="G22048" s="65"/>
      <c r="H22048" s="113"/>
    </row>
    <row r="22049" spans="1:8">
      <c r="A22049" s="65"/>
      <c r="B22049" s="65"/>
      <c r="C22049" s="65"/>
      <c r="D22049" s="65"/>
      <c r="E22049" s="65"/>
      <c r="F22049" s="65"/>
      <c r="G22049" s="65"/>
      <c r="H22049" s="113"/>
    </row>
    <row r="22050" spans="1:8">
      <c r="A22050" s="65"/>
      <c r="B22050" s="65"/>
      <c r="C22050" s="65"/>
      <c r="D22050" s="65"/>
      <c r="E22050" s="65"/>
      <c r="F22050" s="65"/>
      <c r="G22050" s="65"/>
      <c r="H22050" s="113"/>
    </row>
    <row r="22051" spans="1:8">
      <c r="A22051" s="65"/>
      <c r="B22051" s="65"/>
      <c r="C22051" s="65"/>
      <c r="D22051" s="65"/>
      <c r="E22051" s="65"/>
      <c r="F22051" s="65"/>
      <c r="G22051" s="65"/>
      <c r="H22051" s="113"/>
    </row>
    <row r="22052" spans="1:8">
      <c r="A22052" s="65"/>
      <c r="B22052" s="65"/>
      <c r="C22052" s="65"/>
      <c r="D22052" s="65"/>
      <c r="E22052" s="65"/>
      <c r="F22052" s="65"/>
      <c r="G22052" s="65"/>
      <c r="H22052" s="113"/>
    </row>
    <row r="22053" spans="1:8">
      <c r="A22053" s="65"/>
      <c r="B22053" s="65"/>
      <c r="C22053" s="65"/>
      <c r="D22053" s="65"/>
      <c r="E22053" s="65"/>
      <c r="F22053" s="65"/>
      <c r="G22053" s="65"/>
      <c r="H22053" s="113"/>
    </row>
    <row r="22054" spans="1:8">
      <c r="A22054" s="65"/>
      <c r="B22054" s="65"/>
      <c r="C22054" s="65"/>
      <c r="D22054" s="65"/>
      <c r="E22054" s="65"/>
      <c r="F22054" s="65"/>
      <c r="G22054" s="65"/>
      <c r="H22054" s="113"/>
    </row>
    <row r="22055" spans="1:8">
      <c r="A22055" s="65"/>
      <c r="B22055" s="65"/>
      <c r="C22055" s="65"/>
      <c r="D22055" s="65"/>
      <c r="E22055" s="65"/>
      <c r="F22055" s="65"/>
      <c r="G22055" s="65"/>
      <c r="H22055" s="113"/>
    </row>
    <row r="22056" spans="1:8">
      <c r="A22056" s="65"/>
      <c r="B22056" s="65"/>
      <c r="C22056" s="65"/>
      <c r="D22056" s="65"/>
      <c r="E22056" s="65"/>
      <c r="F22056" s="65"/>
      <c r="G22056" s="65"/>
      <c r="H22056" s="113"/>
    </row>
    <row r="22057" spans="1:8">
      <c r="A22057" s="65"/>
      <c r="B22057" s="65"/>
      <c r="C22057" s="65"/>
      <c r="D22057" s="65"/>
      <c r="E22057" s="65"/>
      <c r="F22057" s="65"/>
      <c r="G22057" s="65"/>
      <c r="H22057" s="113"/>
    </row>
    <row r="22058" spans="1:8">
      <c r="A22058" s="65"/>
      <c r="B22058" s="65"/>
      <c r="C22058" s="65"/>
      <c r="D22058" s="65"/>
      <c r="E22058" s="65"/>
      <c r="F22058" s="65"/>
      <c r="G22058" s="65"/>
      <c r="H22058" s="113"/>
    </row>
    <row r="22059" spans="1:8">
      <c r="A22059" s="65"/>
      <c r="B22059" s="65"/>
      <c r="C22059" s="65"/>
      <c r="D22059" s="65"/>
      <c r="E22059" s="65"/>
      <c r="F22059" s="65"/>
      <c r="G22059" s="65"/>
      <c r="H22059" s="113"/>
    </row>
    <row r="22060" spans="1:8">
      <c r="A22060" s="65"/>
      <c r="B22060" s="65"/>
      <c r="C22060" s="65"/>
      <c r="D22060" s="65"/>
      <c r="E22060" s="65"/>
      <c r="F22060" s="65"/>
      <c r="G22060" s="65"/>
      <c r="H22060" s="113"/>
    </row>
    <row r="22061" spans="1:8">
      <c r="A22061" s="65"/>
      <c r="B22061" s="65"/>
      <c r="C22061" s="65"/>
      <c r="D22061" s="65"/>
      <c r="E22061" s="65"/>
      <c r="F22061" s="65"/>
      <c r="G22061" s="65"/>
      <c r="H22061" s="113"/>
    </row>
    <row r="22062" spans="1:8">
      <c r="A22062" s="65"/>
      <c r="B22062" s="65"/>
      <c r="C22062" s="65"/>
      <c r="D22062" s="65"/>
      <c r="E22062" s="65"/>
      <c r="F22062" s="65"/>
      <c r="G22062" s="65"/>
      <c r="H22062" s="113"/>
    </row>
    <row r="22063" spans="1:8">
      <c r="A22063" s="65"/>
      <c r="B22063" s="65"/>
      <c r="C22063" s="65"/>
      <c r="D22063" s="65"/>
      <c r="E22063" s="65"/>
      <c r="F22063" s="65"/>
      <c r="G22063" s="65"/>
      <c r="H22063" s="113"/>
    </row>
    <row r="22064" spans="1:8">
      <c r="A22064" s="65"/>
      <c r="B22064" s="65"/>
      <c r="C22064" s="65"/>
      <c r="D22064" s="65"/>
      <c r="E22064" s="65"/>
      <c r="F22064" s="65"/>
      <c r="G22064" s="65"/>
      <c r="H22064" s="113"/>
    </row>
    <row r="22065" spans="1:8">
      <c r="A22065" s="65"/>
      <c r="B22065" s="65"/>
      <c r="C22065" s="65"/>
      <c r="D22065" s="65"/>
      <c r="E22065" s="65"/>
      <c r="F22065" s="65"/>
      <c r="G22065" s="65"/>
      <c r="H22065" s="113"/>
    </row>
    <row r="22066" spans="1:8">
      <c r="A22066" s="65"/>
      <c r="B22066" s="65"/>
      <c r="C22066" s="65"/>
      <c r="D22066" s="65"/>
      <c r="E22066" s="65"/>
      <c r="F22066" s="65"/>
      <c r="G22066" s="65"/>
      <c r="H22066" s="113"/>
    </row>
    <row r="22067" spans="1:8">
      <c r="A22067" s="65"/>
      <c r="B22067" s="65"/>
      <c r="C22067" s="65"/>
      <c r="D22067" s="65"/>
      <c r="E22067" s="65"/>
      <c r="F22067" s="65"/>
      <c r="G22067" s="65"/>
      <c r="H22067" s="113"/>
    </row>
    <row r="22068" spans="1:8">
      <c r="A22068" s="65"/>
      <c r="B22068" s="65"/>
      <c r="C22068" s="65"/>
      <c r="D22068" s="65"/>
      <c r="E22068" s="65"/>
      <c r="F22068" s="65"/>
      <c r="G22068" s="65"/>
      <c r="H22068" s="113"/>
    </row>
    <row r="22069" spans="1:8">
      <c r="A22069" s="65"/>
      <c r="B22069" s="65"/>
      <c r="C22069" s="65"/>
      <c r="D22069" s="65"/>
      <c r="E22069" s="65"/>
      <c r="F22069" s="65"/>
      <c r="G22069" s="65"/>
      <c r="H22069" s="113"/>
    </row>
    <row r="22070" spans="1:8">
      <c r="A22070" s="65"/>
      <c r="B22070" s="65"/>
      <c r="C22070" s="65"/>
      <c r="D22070" s="65"/>
      <c r="E22070" s="65"/>
      <c r="F22070" s="65"/>
      <c r="G22070" s="65"/>
      <c r="H22070" s="113"/>
    </row>
    <row r="22071" spans="1:8">
      <c r="A22071" s="65"/>
      <c r="B22071" s="65"/>
      <c r="C22071" s="65"/>
      <c r="D22071" s="65"/>
      <c r="E22071" s="65"/>
      <c r="F22071" s="65"/>
      <c r="G22071" s="65"/>
      <c r="H22071" s="113"/>
    </row>
    <row r="22072" spans="1:8">
      <c r="A22072" s="65"/>
      <c r="B22072" s="65"/>
      <c r="C22072" s="65"/>
      <c r="D22072" s="65"/>
      <c r="E22072" s="65"/>
      <c r="F22072" s="65"/>
      <c r="G22072" s="65"/>
      <c r="H22072" s="113"/>
    </row>
    <row r="22073" spans="1:8">
      <c r="A22073" s="65"/>
      <c r="B22073" s="65"/>
      <c r="C22073" s="65"/>
      <c r="D22073" s="65"/>
      <c r="E22073" s="65"/>
      <c r="F22073" s="65"/>
      <c r="G22073" s="65"/>
      <c r="H22073" s="113"/>
    </row>
    <row r="22074" spans="1:8">
      <c r="A22074" s="65"/>
      <c r="B22074" s="65"/>
      <c r="C22074" s="65"/>
      <c r="D22074" s="65"/>
      <c r="E22074" s="65"/>
      <c r="F22074" s="65"/>
      <c r="G22074" s="65"/>
      <c r="H22074" s="113"/>
    </row>
    <row r="22075" spans="1:8">
      <c r="A22075" s="65"/>
      <c r="B22075" s="65"/>
      <c r="C22075" s="65"/>
      <c r="D22075" s="65"/>
      <c r="E22075" s="65"/>
      <c r="F22075" s="65"/>
      <c r="G22075" s="65"/>
      <c r="H22075" s="113"/>
    </row>
    <row r="22076" spans="1:8">
      <c r="A22076" s="65"/>
      <c r="B22076" s="65"/>
      <c r="C22076" s="65"/>
      <c r="D22076" s="65"/>
      <c r="E22076" s="65"/>
      <c r="F22076" s="65"/>
      <c r="G22076" s="65"/>
      <c r="H22076" s="113"/>
    </row>
    <row r="22077" spans="1:8">
      <c r="A22077" s="65"/>
      <c r="B22077" s="65"/>
      <c r="C22077" s="65"/>
      <c r="D22077" s="65"/>
      <c r="E22077" s="65"/>
      <c r="F22077" s="65"/>
      <c r="G22077" s="65"/>
      <c r="H22077" s="113"/>
    </row>
    <row r="22078" spans="1:8">
      <c r="A22078" s="65"/>
      <c r="B22078" s="65"/>
      <c r="C22078" s="65"/>
      <c r="D22078" s="65"/>
      <c r="E22078" s="65"/>
      <c r="F22078" s="65"/>
      <c r="G22078" s="65"/>
      <c r="H22078" s="113"/>
    </row>
    <row r="22079" spans="1:8">
      <c r="A22079" s="65"/>
      <c r="B22079" s="65"/>
      <c r="C22079" s="65"/>
      <c r="D22079" s="65"/>
      <c r="E22079" s="65"/>
      <c r="F22079" s="65"/>
      <c r="G22079" s="65"/>
      <c r="H22079" s="113"/>
    </row>
    <row r="22080" spans="1:8">
      <c r="A22080" s="65"/>
      <c r="B22080" s="65"/>
      <c r="C22080" s="65"/>
      <c r="D22080" s="65"/>
      <c r="E22080" s="65"/>
      <c r="F22080" s="65"/>
      <c r="G22080" s="65"/>
      <c r="H22080" s="113"/>
    </row>
    <row r="22081" spans="1:8">
      <c r="A22081" s="65"/>
      <c r="B22081" s="65"/>
      <c r="C22081" s="65"/>
      <c r="D22081" s="65"/>
      <c r="E22081" s="65"/>
      <c r="F22081" s="65"/>
      <c r="G22081" s="65"/>
      <c r="H22081" s="113"/>
    </row>
    <row r="22082" spans="1:8">
      <c r="A22082" s="65"/>
      <c r="B22082" s="65"/>
      <c r="C22082" s="65"/>
      <c r="D22082" s="65"/>
      <c r="E22082" s="65"/>
      <c r="F22082" s="65"/>
      <c r="G22082" s="65"/>
      <c r="H22082" s="113"/>
    </row>
    <row r="22083" spans="1:8">
      <c r="A22083" s="65"/>
      <c r="B22083" s="65"/>
      <c r="C22083" s="65"/>
      <c r="D22083" s="65"/>
      <c r="E22083" s="65"/>
      <c r="F22083" s="65"/>
      <c r="G22083" s="65"/>
      <c r="H22083" s="113"/>
    </row>
    <row r="22084" spans="1:8">
      <c r="A22084" s="65"/>
      <c r="B22084" s="65"/>
      <c r="C22084" s="65"/>
      <c r="D22084" s="65"/>
      <c r="E22084" s="65"/>
      <c r="F22084" s="65"/>
      <c r="G22084" s="65"/>
      <c r="H22084" s="113"/>
    </row>
    <row r="22085" spans="1:8">
      <c r="A22085" s="65"/>
      <c r="B22085" s="65"/>
      <c r="C22085" s="65"/>
      <c r="D22085" s="65"/>
      <c r="E22085" s="65"/>
      <c r="F22085" s="65"/>
      <c r="G22085" s="65"/>
      <c r="H22085" s="113"/>
    </row>
    <row r="22086" spans="1:8">
      <c r="A22086" s="65"/>
      <c r="B22086" s="65"/>
      <c r="C22086" s="65"/>
      <c r="D22086" s="65"/>
      <c r="E22086" s="65"/>
      <c r="F22086" s="65"/>
      <c r="G22086" s="65"/>
      <c r="H22086" s="113"/>
    </row>
    <row r="22087" spans="1:8">
      <c r="A22087" s="65"/>
      <c r="B22087" s="65"/>
      <c r="C22087" s="65"/>
      <c r="D22087" s="65"/>
      <c r="E22087" s="65"/>
      <c r="F22087" s="65"/>
      <c r="G22087" s="65"/>
      <c r="H22087" s="113"/>
    </row>
    <row r="22088" spans="1:8">
      <c r="A22088" s="65"/>
      <c r="B22088" s="65"/>
      <c r="C22088" s="65"/>
      <c r="D22088" s="65"/>
      <c r="E22088" s="65"/>
      <c r="F22088" s="65"/>
      <c r="G22088" s="65"/>
      <c r="H22088" s="113"/>
    </row>
    <row r="22089" spans="1:8">
      <c r="A22089" s="65"/>
      <c r="B22089" s="65"/>
      <c r="C22089" s="65"/>
      <c r="D22089" s="65"/>
      <c r="E22089" s="65"/>
      <c r="F22089" s="65"/>
      <c r="G22089" s="65"/>
      <c r="H22089" s="113"/>
    </row>
    <row r="22090" spans="1:8">
      <c r="A22090" s="65"/>
      <c r="B22090" s="65"/>
      <c r="C22090" s="65"/>
      <c r="D22090" s="65"/>
      <c r="E22090" s="65"/>
      <c r="F22090" s="65"/>
      <c r="G22090" s="65"/>
      <c r="H22090" s="113"/>
    </row>
    <row r="22091" spans="1:8">
      <c r="A22091" s="65"/>
      <c r="B22091" s="65"/>
      <c r="C22091" s="65"/>
      <c r="D22091" s="65"/>
      <c r="E22091" s="65"/>
      <c r="F22091" s="65"/>
      <c r="G22091" s="65"/>
      <c r="H22091" s="113"/>
    </row>
    <row r="22092" spans="1:8">
      <c r="A22092" s="65"/>
      <c r="B22092" s="65"/>
      <c r="C22092" s="65"/>
      <c r="D22092" s="65"/>
      <c r="E22092" s="65"/>
      <c r="F22092" s="65"/>
      <c r="G22092" s="65"/>
      <c r="H22092" s="113"/>
    </row>
    <row r="22093" spans="1:8">
      <c r="A22093" s="65"/>
      <c r="B22093" s="65"/>
      <c r="C22093" s="65"/>
      <c r="D22093" s="65"/>
      <c r="E22093" s="65"/>
      <c r="F22093" s="65"/>
      <c r="G22093" s="65"/>
      <c r="H22093" s="113"/>
    </row>
    <row r="22094" spans="1:8">
      <c r="A22094" s="65"/>
      <c r="B22094" s="65"/>
      <c r="C22094" s="65"/>
      <c r="D22094" s="65"/>
      <c r="E22094" s="65"/>
      <c r="F22094" s="65"/>
      <c r="G22094" s="65"/>
      <c r="H22094" s="113"/>
    </row>
    <row r="22095" spans="1:8">
      <c r="A22095" s="65"/>
      <c r="B22095" s="65"/>
      <c r="C22095" s="65"/>
      <c r="D22095" s="65"/>
      <c r="E22095" s="65"/>
      <c r="F22095" s="65"/>
      <c r="G22095" s="65"/>
      <c r="H22095" s="113"/>
    </row>
    <row r="22096" spans="1:8">
      <c r="A22096" s="65"/>
      <c r="B22096" s="65"/>
      <c r="C22096" s="65"/>
      <c r="D22096" s="65"/>
      <c r="E22096" s="65"/>
      <c r="F22096" s="65"/>
      <c r="G22096" s="65"/>
      <c r="H22096" s="113"/>
    </row>
    <row r="22097" spans="1:8">
      <c r="A22097" s="65"/>
      <c r="B22097" s="65"/>
      <c r="C22097" s="65"/>
      <c r="D22097" s="65"/>
      <c r="E22097" s="65"/>
      <c r="F22097" s="65"/>
      <c r="G22097" s="65"/>
      <c r="H22097" s="113"/>
    </row>
    <row r="22098" spans="1:8">
      <c r="A22098" s="65"/>
      <c r="B22098" s="65"/>
      <c r="C22098" s="65"/>
      <c r="D22098" s="65"/>
      <c r="E22098" s="65"/>
      <c r="F22098" s="65"/>
      <c r="G22098" s="65"/>
      <c r="H22098" s="113"/>
    </row>
    <row r="22099" spans="1:8">
      <c r="A22099" s="65"/>
      <c r="B22099" s="65"/>
      <c r="C22099" s="65"/>
      <c r="D22099" s="65"/>
      <c r="E22099" s="65"/>
      <c r="F22099" s="65"/>
      <c r="G22099" s="65"/>
      <c r="H22099" s="113"/>
    </row>
    <row r="22100" spans="1:8">
      <c r="A22100" s="65"/>
      <c r="B22100" s="65"/>
      <c r="C22100" s="65"/>
      <c r="D22100" s="65"/>
      <c r="E22100" s="65"/>
      <c r="F22100" s="65"/>
      <c r="G22100" s="65"/>
      <c r="H22100" s="113"/>
    </row>
    <row r="22101" spans="1:8">
      <c r="A22101" s="65"/>
      <c r="B22101" s="65"/>
      <c r="C22101" s="65"/>
      <c r="D22101" s="65"/>
      <c r="E22101" s="65"/>
      <c r="F22101" s="65"/>
      <c r="G22101" s="65"/>
      <c r="H22101" s="113"/>
    </row>
    <row r="22102" spans="1:8">
      <c r="A22102" s="65"/>
      <c r="B22102" s="65"/>
      <c r="C22102" s="65"/>
      <c r="D22102" s="65"/>
      <c r="E22102" s="65"/>
      <c r="F22102" s="65"/>
      <c r="G22102" s="65"/>
      <c r="H22102" s="113"/>
    </row>
    <row r="22103" spans="1:8">
      <c r="A22103" s="65"/>
      <c r="B22103" s="65"/>
      <c r="C22103" s="65"/>
      <c r="D22103" s="65"/>
      <c r="E22103" s="65"/>
      <c r="F22103" s="65"/>
      <c r="G22103" s="65"/>
      <c r="H22103" s="113"/>
    </row>
    <row r="22104" spans="1:8">
      <c r="A22104" s="65"/>
      <c r="B22104" s="65"/>
      <c r="C22104" s="65"/>
      <c r="D22104" s="65"/>
      <c r="E22104" s="65"/>
      <c r="F22104" s="65"/>
      <c r="G22104" s="65"/>
      <c r="H22104" s="113"/>
    </row>
    <row r="22105" spans="1:8">
      <c r="A22105" s="65"/>
      <c r="B22105" s="65"/>
      <c r="C22105" s="65"/>
      <c r="D22105" s="65"/>
      <c r="E22105" s="65"/>
      <c r="F22105" s="65"/>
      <c r="G22105" s="65"/>
      <c r="H22105" s="113"/>
    </row>
    <row r="22106" spans="1:8">
      <c r="A22106" s="65"/>
      <c r="B22106" s="65"/>
      <c r="C22106" s="65"/>
      <c r="D22106" s="65"/>
      <c r="E22106" s="65"/>
      <c r="F22106" s="65"/>
      <c r="G22106" s="65"/>
      <c r="H22106" s="113"/>
    </row>
    <row r="22107" spans="1:8">
      <c r="A22107" s="65"/>
      <c r="B22107" s="65"/>
      <c r="C22107" s="65"/>
      <c r="D22107" s="65"/>
      <c r="E22107" s="65"/>
      <c r="F22107" s="65"/>
      <c r="G22107" s="65"/>
      <c r="H22107" s="113"/>
    </row>
    <row r="22108" spans="1:8">
      <c r="A22108" s="65"/>
      <c r="B22108" s="65"/>
      <c r="C22108" s="65"/>
      <c r="D22108" s="65"/>
      <c r="E22108" s="65"/>
      <c r="F22108" s="65"/>
      <c r="G22108" s="65"/>
      <c r="H22108" s="113"/>
    </row>
    <row r="22109" spans="1:8">
      <c r="A22109" s="65"/>
      <c r="B22109" s="65"/>
      <c r="C22109" s="65"/>
      <c r="D22109" s="65"/>
      <c r="E22109" s="65"/>
      <c r="F22109" s="65"/>
      <c r="G22109" s="65"/>
      <c r="H22109" s="113"/>
    </row>
    <row r="22110" spans="1:8">
      <c r="A22110" s="65"/>
      <c r="B22110" s="65"/>
      <c r="C22110" s="65"/>
      <c r="D22110" s="65"/>
      <c r="E22110" s="65"/>
      <c r="F22110" s="65"/>
      <c r="G22110" s="65"/>
      <c r="H22110" s="113"/>
    </row>
    <row r="22111" spans="1:8">
      <c r="A22111" s="65"/>
      <c r="B22111" s="65"/>
      <c r="C22111" s="65"/>
      <c r="D22111" s="65"/>
      <c r="E22111" s="65"/>
      <c r="F22111" s="65"/>
      <c r="G22111" s="65"/>
      <c r="H22111" s="113"/>
    </row>
    <row r="22112" spans="1:8">
      <c r="A22112" s="65"/>
      <c r="B22112" s="65"/>
      <c r="C22112" s="65"/>
      <c r="D22112" s="65"/>
      <c r="E22112" s="65"/>
      <c r="F22112" s="65"/>
      <c r="G22112" s="65"/>
      <c r="H22112" s="113"/>
    </row>
    <row r="22113" spans="1:8">
      <c r="A22113" s="65"/>
      <c r="B22113" s="65"/>
      <c r="C22113" s="65"/>
      <c r="D22113" s="65"/>
      <c r="E22113" s="65"/>
      <c r="F22113" s="65"/>
      <c r="G22113" s="65"/>
      <c r="H22113" s="113"/>
    </row>
    <row r="22114" spans="1:8">
      <c r="A22114" s="65"/>
      <c r="B22114" s="65"/>
      <c r="C22114" s="65"/>
      <c r="D22114" s="65"/>
      <c r="E22114" s="65"/>
      <c r="F22114" s="65"/>
      <c r="G22114" s="65"/>
      <c r="H22114" s="113"/>
    </row>
    <row r="22115" spans="1:8">
      <c r="A22115" s="65"/>
      <c r="B22115" s="65"/>
      <c r="C22115" s="65"/>
      <c r="D22115" s="65"/>
      <c r="E22115" s="65"/>
      <c r="F22115" s="65"/>
      <c r="G22115" s="65"/>
      <c r="H22115" s="113"/>
    </row>
    <row r="22116" spans="1:8">
      <c r="A22116" s="65"/>
      <c r="B22116" s="65"/>
      <c r="C22116" s="65"/>
      <c r="D22116" s="65"/>
      <c r="E22116" s="65"/>
      <c r="F22116" s="65"/>
      <c r="G22116" s="65"/>
      <c r="H22116" s="113"/>
    </row>
    <row r="22117" spans="1:8">
      <c r="A22117" s="65"/>
      <c r="B22117" s="65"/>
      <c r="C22117" s="65"/>
      <c r="D22117" s="65"/>
      <c r="E22117" s="65"/>
      <c r="F22117" s="65"/>
      <c r="G22117" s="65"/>
      <c r="H22117" s="113"/>
    </row>
    <row r="22118" spans="1:8">
      <c r="A22118" s="65"/>
      <c r="B22118" s="65"/>
      <c r="C22118" s="65"/>
      <c r="D22118" s="65"/>
      <c r="E22118" s="65"/>
      <c r="F22118" s="65"/>
      <c r="G22118" s="65"/>
      <c r="H22118" s="113"/>
    </row>
    <row r="22119" spans="1:8">
      <c r="A22119" s="65"/>
      <c r="B22119" s="65"/>
      <c r="C22119" s="65"/>
      <c r="D22119" s="65"/>
      <c r="E22119" s="65"/>
      <c r="F22119" s="65"/>
      <c r="G22119" s="65"/>
      <c r="H22119" s="113"/>
    </row>
    <row r="22120" spans="1:8">
      <c r="A22120" s="65"/>
      <c r="B22120" s="65"/>
      <c r="C22120" s="65"/>
      <c r="D22120" s="65"/>
      <c r="E22120" s="65"/>
      <c r="F22120" s="65"/>
      <c r="G22120" s="65"/>
      <c r="H22120" s="113"/>
    </row>
    <row r="22121" spans="1:8">
      <c r="A22121" s="65"/>
      <c r="B22121" s="65"/>
      <c r="C22121" s="65"/>
      <c r="D22121" s="65"/>
      <c r="E22121" s="65"/>
      <c r="F22121" s="65"/>
      <c r="G22121" s="65"/>
      <c r="H22121" s="113"/>
    </row>
    <row r="22122" spans="1:8">
      <c r="A22122" s="65"/>
      <c r="B22122" s="65"/>
      <c r="C22122" s="65"/>
      <c r="D22122" s="65"/>
      <c r="E22122" s="65"/>
      <c r="F22122" s="65"/>
      <c r="G22122" s="65"/>
      <c r="H22122" s="113"/>
    </row>
    <row r="22123" spans="1:8">
      <c r="A22123" s="65"/>
      <c r="B22123" s="65"/>
      <c r="C22123" s="65"/>
      <c r="D22123" s="65"/>
      <c r="E22123" s="65"/>
      <c r="F22123" s="65"/>
      <c r="G22123" s="65"/>
      <c r="H22123" s="113"/>
    </row>
    <row r="22124" spans="1:8">
      <c r="A22124" s="65"/>
      <c r="B22124" s="65"/>
      <c r="C22124" s="65"/>
      <c r="D22124" s="65"/>
      <c r="E22124" s="65"/>
      <c r="F22124" s="65"/>
      <c r="G22124" s="65"/>
      <c r="H22124" s="113"/>
    </row>
    <row r="22125" spans="1:8">
      <c r="A22125" s="65"/>
      <c r="B22125" s="65"/>
      <c r="C22125" s="65"/>
      <c r="D22125" s="65"/>
      <c r="E22125" s="65"/>
      <c r="F22125" s="65"/>
      <c r="G22125" s="65"/>
      <c r="H22125" s="113"/>
    </row>
    <row r="22126" spans="1:8">
      <c r="A22126" s="65"/>
      <c r="B22126" s="65"/>
      <c r="C22126" s="65"/>
      <c r="D22126" s="65"/>
      <c r="E22126" s="65"/>
      <c r="F22126" s="65"/>
      <c r="G22126" s="65"/>
      <c r="H22126" s="113"/>
    </row>
    <row r="22127" spans="1:8">
      <c r="A22127" s="65"/>
      <c r="B22127" s="65"/>
      <c r="C22127" s="65"/>
      <c r="D22127" s="65"/>
      <c r="E22127" s="65"/>
      <c r="F22127" s="65"/>
      <c r="G22127" s="65"/>
      <c r="H22127" s="113"/>
    </row>
    <row r="22128" spans="1:8">
      <c r="A22128" s="65"/>
      <c r="B22128" s="65"/>
      <c r="C22128" s="65"/>
      <c r="D22128" s="65"/>
      <c r="E22128" s="65"/>
      <c r="F22128" s="65"/>
      <c r="G22128" s="65"/>
      <c r="H22128" s="113"/>
    </row>
    <row r="22129" spans="1:8">
      <c r="A22129" s="65"/>
      <c r="B22129" s="65"/>
      <c r="C22129" s="65"/>
      <c r="D22129" s="65"/>
      <c r="E22129" s="65"/>
      <c r="F22129" s="65"/>
      <c r="G22129" s="65"/>
      <c r="H22129" s="113"/>
    </row>
    <row r="22130" spans="1:8">
      <c r="A22130" s="65"/>
      <c r="B22130" s="65"/>
      <c r="C22130" s="65"/>
      <c r="D22130" s="65"/>
      <c r="E22130" s="65"/>
      <c r="F22130" s="65"/>
      <c r="G22130" s="65"/>
      <c r="H22130" s="113"/>
    </row>
    <row r="22131" spans="1:8">
      <c r="A22131" s="65"/>
      <c r="B22131" s="65"/>
      <c r="C22131" s="65"/>
      <c r="D22131" s="65"/>
      <c r="E22131" s="65"/>
      <c r="F22131" s="65"/>
      <c r="G22131" s="65"/>
      <c r="H22131" s="113"/>
    </row>
    <row r="22132" spans="1:8">
      <c r="A22132" s="65"/>
      <c r="B22132" s="65"/>
      <c r="C22132" s="65"/>
      <c r="D22132" s="65"/>
      <c r="E22132" s="65"/>
      <c r="F22132" s="65"/>
      <c r="G22132" s="65"/>
      <c r="H22132" s="113"/>
    </row>
    <row r="22133" spans="1:8">
      <c r="A22133" s="65"/>
      <c r="B22133" s="65"/>
      <c r="C22133" s="65"/>
      <c r="D22133" s="65"/>
      <c r="E22133" s="65"/>
      <c r="F22133" s="65"/>
      <c r="G22133" s="65"/>
      <c r="H22133" s="113"/>
    </row>
    <row r="22134" spans="1:8">
      <c r="A22134" s="65"/>
      <c r="B22134" s="65"/>
      <c r="C22134" s="65"/>
      <c r="D22134" s="65"/>
      <c r="E22134" s="65"/>
      <c r="F22134" s="65"/>
      <c r="G22134" s="65"/>
      <c r="H22134" s="113"/>
    </row>
    <row r="22135" spans="1:8">
      <c r="A22135" s="65"/>
      <c r="B22135" s="65"/>
      <c r="C22135" s="65"/>
      <c r="D22135" s="65"/>
      <c r="E22135" s="65"/>
      <c r="F22135" s="65"/>
      <c r="G22135" s="65"/>
      <c r="H22135" s="113"/>
    </row>
    <row r="22136" spans="1:8">
      <c r="A22136" s="65"/>
      <c r="B22136" s="65"/>
      <c r="C22136" s="65"/>
      <c r="D22136" s="65"/>
      <c r="E22136" s="65"/>
      <c r="F22136" s="65"/>
      <c r="G22136" s="65"/>
      <c r="H22136" s="113"/>
    </row>
    <row r="22137" spans="1:8">
      <c r="A22137" s="65"/>
      <c r="B22137" s="65"/>
      <c r="C22137" s="65"/>
      <c r="D22137" s="65"/>
      <c r="E22137" s="65"/>
      <c r="F22137" s="65"/>
      <c r="G22137" s="65"/>
      <c r="H22137" s="113"/>
    </row>
    <row r="22138" spans="1:8">
      <c r="A22138" s="65"/>
      <c r="B22138" s="65"/>
      <c r="C22138" s="65"/>
      <c r="D22138" s="65"/>
      <c r="E22138" s="65"/>
      <c r="F22138" s="65"/>
      <c r="G22138" s="65"/>
      <c r="H22138" s="113"/>
    </row>
    <row r="22139" spans="1:8">
      <c r="A22139" s="65"/>
      <c r="B22139" s="65"/>
      <c r="C22139" s="65"/>
      <c r="D22139" s="65"/>
      <c r="E22139" s="65"/>
      <c r="F22139" s="65"/>
      <c r="G22139" s="65"/>
      <c r="H22139" s="113"/>
    </row>
    <row r="22140" spans="1:8">
      <c r="A22140" s="65"/>
      <c r="B22140" s="65"/>
      <c r="C22140" s="65"/>
      <c r="D22140" s="65"/>
      <c r="E22140" s="65"/>
      <c r="F22140" s="65"/>
      <c r="G22140" s="65"/>
      <c r="H22140" s="113"/>
    </row>
    <row r="22141" spans="1:8">
      <c r="A22141" s="65"/>
      <c r="B22141" s="65"/>
      <c r="C22141" s="65"/>
      <c r="D22141" s="65"/>
      <c r="E22141" s="65"/>
      <c r="F22141" s="65"/>
      <c r="G22141" s="65"/>
      <c r="H22141" s="113"/>
    </row>
    <row r="22142" spans="1:8">
      <c r="A22142" s="65"/>
      <c r="B22142" s="65"/>
      <c r="C22142" s="65"/>
      <c r="D22142" s="65"/>
      <c r="E22142" s="65"/>
      <c r="F22142" s="65"/>
      <c r="G22142" s="65"/>
      <c r="H22142" s="113"/>
    </row>
    <row r="22143" spans="1:8">
      <c r="A22143" s="65"/>
      <c r="B22143" s="65"/>
      <c r="C22143" s="65"/>
      <c r="D22143" s="65"/>
      <c r="E22143" s="65"/>
      <c r="F22143" s="65"/>
      <c r="G22143" s="65"/>
      <c r="H22143" s="113"/>
    </row>
    <row r="22144" spans="1:8">
      <c r="A22144" s="65"/>
      <c r="B22144" s="65"/>
      <c r="C22144" s="65"/>
      <c r="D22144" s="65"/>
      <c r="E22144" s="65"/>
      <c r="F22144" s="65"/>
      <c r="G22144" s="65"/>
      <c r="H22144" s="113"/>
    </row>
    <row r="22145" spans="1:8">
      <c r="A22145" s="65"/>
      <c r="B22145" s="65"/>
      <c r="C22145" s="65"/>
      <c r="D22145" s="65"/>
      <c r="E22145" s="65"/>
      <c r="F22145" s="65"/>
      <c r="G22145" s="65"/>
      <c r="H22145" s="113"/>
    </row>
    <row r="22146" spans="1:8">
      <c r="A22146" s="65"/>
      <c r="B22146" s="65"/>
      <c r="C22146" s="65"/>
      <c r="D22146" s="65"/>
      <c r="E22146" s="65"/>
      <c r="F22146" s="65"/>
      <c r="G22146" s="65"/>
      <c r="H22146" s="113"/>
    </row>
    <row r="22147" spans="1:8">
      <c r="A22147" s="65"/>
      <c r="B22147" s="65"/>
      <c r="C22147" s="65"/>
      <c r="D22147" s="65"/>
      <c r="E22147" s="65"/>
      <c r="F22147" s="65"/>
      <c r="G22147" s="65"/>
      <c r="H22147" s="113"/>
    </row>
    <row r="22148" spans="1:8">
      <c r="A22148" s="65"/>
      <c r="B22148" s="65"/>
      <c r="C22148" s="65"/>
      <c r="D22148" s="65"/>
      <c r="E22148" s="65"/>
      <c r="F22148" s="65"/>
      <c r="G22148" s="65"/>
      <c r="H22148" s="113"/>
    </row>
    <row r="22149" spans="1:8">
      <c r="A22149" s="65"/>
      <c r="B22149" s="65"/>
      <c r="C22149" s="65"/>
      <c r="D22149" s="65"/>
      <c r="E22149" s="65"/>
      <c r="F22149" s="65"/>
      <c r="G22149" s="65"/>
      <c r="H22149" s="113"/>
    </row>
    <row r="22150" spans="1:8">
      <c r="A22150" s="65"/>
      <c r="B22150" s="65"/>
      <c r="C22150" s="65"/>
      <c r="D22150" s="65"/>
      <c r="E22150" s="65"/>
      <c r="F22150" s="65"/>
      <c r="G22150" s="65"/>
      <c r="H22150" s="113"/>
    </row>
    <row r="22151" spans="1:8">
      <c r="A22151" s="65"/>
      <c r="B22151" s="65"/>
      <c r="C22151" s="65"/>
      <c r="D22151" s="65"/>
      <c r="E22151" s="65"/>
      <c r="F22151" s="65"/>
      <c r="G22151" s="65"/>
      <c r="H22151" s="113"/>
    </row>
    <row r="22152" spans="1:8">
      <c r="A22152" s="65"/>
      <c r="B22152" s="65"/>
      <c r="C22152" s="65"/>
      <c r="D22152" s="65"/>
      <c r="E22152" s="65"/>
      <c r="F22152" s="65"/>
      <c r="G22152" s="65"/>
      <c r="H22152" s="113"/>
    </row>
    <row r="22153" spans="1:8">
      <c r="A22153" s="65"/>
      <c r="B22153" s="65"/>
      <c r="C22153" s="65"/>
      <c r="D22153" s="65"/>
      <c r="E22153" s="65"/>
      <c r="F22153" s="65"/>
      <c r="G22153" s="65"/>
      <c r="H22153" s="113"/>
    </row>
    <row r="22154" spans="1:8">
      <c r="A22154" s="65"/>
      <c r="B22154" s="65"/>
      <c r="C22154" s="65"/>
      <c r="D22154" s="65"/>
      <c r="E22154" s="65"/>
      <c r="F22154" s="65"/>
      <c r="G22154" s="65"/>
      <c r="H22154" s="113"/>
    </row>
    <row r="22155" spans="1:8">
      <c r="A22155" s="65"/>
      <c r="B22155" s="65"/>
      <c r="C22155" s="65"/>
      <c r="D22155" s="65"/>
      <c r="E22155" s="65"/>
      <c r="F22155" s="65"/>
      <c r="G22155" s="65"/>
      <c r="H22155" s="113"/>
    </row>
    <row r="22156" spans="1:8">
      <c r="A22156" s="65"/>
      <c r="B22156" s="65"/>
      <c r="C22156" s="65"/>
      <c r="D22156" s="65"/>
      <c r="E22156" s="65"/>
      <c r="F22156" s="65"/>
      <c r="G22156" s="65"/>
      <c r="H22156" s="113"/>
    </row>
    <row r="22157" spans="1:8">
      <c r="A22157" s="65"/>
      <c r="B22157" s="65"/>
      <c r="C22157" s="65"/>
      <c r="D22157" s="65"/>
      <c r="E22157" s="65"/>
      <c r="F22157" s="65"/>
      <c r="G22157" s="65"/>
      <c r="H22157" s="113"/>
    </row>
    <row r="22158" spans="1:8">
      <c r="A22158" s="65"/>
      <c r="B22158" s="65"/>
      <c r="C22158" s="65"/>
      <c r="D22158" s="65"/>
      <c r="E22158" s="65"/>
      <c r="F22158" s="65"/>
      <c r="G22158" s="65"/>
      <c r="H22158" s="113"/>
    </row>
    <row r="22159" spans="1:8">
      <c r="A22159" s="65"/>
      <c r="B22159" s="65"/>
      <c r="C22159" s="65"/>
      <c r="D22159" s="65"/>
      <c r="E22159" s="65"/>
      <c r="F22159" s="65"/>
      <c r="G22159" s="65"/>
      <c r="H22159" s="113"/>
    </row>
    <row r="22160" spans="1:8">
      <c r="A22160" s="65"/>
      <c r="B22160" s="65"/>
      <c r="C22160" s="65"/>
      <c r="D22160" s="65"/>
      <c r="E22160" s="65"/>
      <c r="F22160" s="65"/>
      <c r="G22160" s="65"/>
      <c r="H22160" s="113"/>
    </row>
    <row r="22161" spans="1:8">
      <c r="A22161" s="65"/>
      <c r="B22161" s="65"/>
      <c r="C22161" s="65"/>
      <c r="D22161" s="65"/>
      <c r="E22161" s="65"/>
      <c r="F22161" s="65"/>
      <c r="G22161" s="65"/>
      <c r="H22161" s="113"/>
    </row>
    <row r="22162" spans="1:8">
      <c r="A22162" s="65"/>
      <c r="B22162" s="65"/>
      <c r="C22162" s="65"/>
      <c r="D22162" s="65"/>
      <c r="E22162" s="65"/>
      <c r="F22162" s="65"/>
      <c r="G22162" s="65"/>
      <c r="H22162" s="113"/>
    </row>
    <row r="22163" spans="1:8">
      <c r="A22163" s="65"/>
      <c r="B22163" s="65"/>
      <c r="C22163" s="65"/>
      <c r="D22163" s="65"/>
      <c r="E22163" s="65"/>
      <c r="F22163" s="65"/>
      <c r="G22163" s="65"/>
      <c r="H22163" s="113"/>
    </row>
    <row r="22164" spans="1:8">
      <c r="A22164" s="65"/>
      <c r="B22164" s="65"/>
      <c r="C22164" s="65"/>
      <c r="D22164" s="65"/>
      <c r="E22164" s="65"/>
      <c r="F22164" s="65"/>
      <c r="G22164" s="65"/>
      <c r="H22164" s="113"/>
    </row>
    <row r="22165" spans="1:8">
      <c r="A22165" s="65"/>
      <c r="B22165" s="65"/>
      <c r="C22165" s="65"/>
      <c r="D22165" s="65"/>
      <c r="E22165" s="65"/>
      <c r="F22165" s="65"/>
      <c r="G22165" s="65"/>
      <c r="H22165" s="113"/>
    </row>
    <row r="22166" spans="1:8">
      <c r="A22166" s="65"/>
      <c r="B22166" s="65"/>
      <c r="C22166" s="65"/>
      <c r="D22166" s="65"/>
      <c r="E22166" s="65"/>
      <c r="F22166" s="65"/>
      <c r="G22166" s="65"/>
      <c r="H22166" s="113"/>
    </row>
    <row r="22167" spans="1:8">
      <c r="A22167" s="65"/>
      <c r="B22167" s="65"/>
      <c r="C22167" s="65"/>
      <c r="D22167" s="65"/>
      <c r="E22167" s="65"/>
      <c r="F22167" s="65"/>
      <c r="G22167" s="65"/>
      <c r="H22167" s="113"/>
    </row>
    <row r="22168" spans="1:8">
      <c r="A22168" s="65"/>
      <c r="B22168" s="65"/>
      <c r="C22168" s="65"/>
      <c r="D22168" s="65"/>
      <c r="E22168" s="65"/>
      <c r="F22168" s="65"/>
      <c r="G22168" s="65"/>
      <c r="H22168" s="113"/>
    </row>
    <row r="22169" spans="1:8">
      <c r="A22169" s="65"/>
      <c r="B22169" s="65"/>
      <c r="C22169" s="65"/>
      <c r="D22169" s="65"/>
      <c r="E22169" s="65"/>
      <c r="F22169" s="65"/>
      <c r="G22169" s="65"/>
      <c r="H22169" s="113"/>
    </row>
    <row r="22170" spans="1:8">
      <c r="A22170" s="65"/>
      <c r="B22170" s="65"/>
      <c r="C22170" s="65"/>
      <c r="D22170" s="65"/>
      <c r="E22170" s="65"/>
      <c r="F22170" s="65"/>
      <c r="G22170" s="65"/>
      <c r="H22170" s="113"/>
    </row>
    <row r="22171" spans="1:8">
      <c r="A22171" s="65"/>
      <c r="B22171" s="65"/>
      <c r="C22171" s="65"/>
      <c r="D22171" s="65"/>
      <c r="E22171" s="65"/>
      <c r="F22171" s="65"/>
      <c r="G22171" s="65"/>
      <c r="H22171" s="113"/>
    </row>
    <row r="22172" spans="1:8">
      <c r="A22172" s="65"/>
      <c r="B22172" s="65"/>
      <c r="C22172" s="65"/>
      <c r="D22172" s="65"/>
      <c r="E22172" s="65"/>
      <c r="F22172" s="65"/>
      <c r="G22172" s="65"/>
      <c r="H22172" s="113"/>
    </row>
    <row r="22173" spans="1:8">
      <c r="A22173" s="65"/>
      <c r="B22173" s="65"/>
      <c r="C22173" s="65"/>
      <c r="D22173" s="65"/>
      <c r="E22173" s="65"/>
      <c r="F22173" s="65"/>
      <c r="G22173" s="65"/>
      <c r="H22173" s="113"/>
    </row>
    <row r="22174" spans="1:8">
      <c r="A22174" s="65"/>
      <c r="B22174" s="65"/>
      <c r="C22174" s="65"/>
      <c r="D22174" s="65"/>
      <c r="E22174" s="65"/>
      <c r="F22174" s="65"/>
      <c r="G22174" s="65"/>
      <c r="H22174" s="113"/>
    </row>
    <row r="22175" spans="1:8">
      <c r="A22175" s="65"/>
      <c r="B22175" s="65"/>
      <c r="C22175" s="65"/>
      <c r="D22175" s="65"/>
      <c r="E22175" s="65"/>
      <c r="F22175" s="65"/>
      <c r="G22175" s="65"/>
      <c r="H22175" s="113"/>
    </row>
    <row r="22176" spans="1:8">
      <c r="A22176" s="65"/>
      <c r="B22176" s="65"/>
      <c r="C22176" s="65"/>
      <c r="D22176" s="65"/>
      <c r="E22176" s="65"/>
      <c r="F22176" s="65"/>
      <c r="G22176" s="65"/>
      <c r="H22176" s="113"/>
    </row>
    <row r="22177" spans="1:8">
      <c r="A22177" s="65"/>
      <c r="B22177" s="65"/>
      <c r="C22177" s="65"/>
      <c r="D22177" s="65"/>
      <c r="E22177" s="65"/>
      <c r="F22177" s="65"/>
      <c r="G22177" s="65"/>
      <c r="H22177" s="113"/>
    </row>
    <row r="22178" spans="1:8">
      <c r="A22178" s="65"/>
      <c r="B22178" s="65"/>
      <c r="C22178" s="65"/>
      <c r="D22178" s="65"/>
      <c r="E22178" s="65"/>
      <c r="F22178" s="65"/>
      <c r="G22178" s="65"/>
      <c r="H22178" s="113"/>
    </row>
    <row r="22179" spans="1:8">
      <c r="A22179" s="65"/>
      <c r="B22179" s="65"/>
      <c r="C22179" s="65"/>
      <c r="D22179" s="65"/>
      <c r="E22179" s="65"/>
      <c r="F22179" s="65"/>
      <c r="G22179" s="65"/>
      <c r="H22179" s="113"/>
    </row>
    <row r="22180" spans="1:8">
      <c r="A22180" s="65"/>
      <c r="B22180" s="65"/>
      <c r="C22180" s="65"/>
      <c r="D22180" s="65"/>
      <c r="E22180" s="65"/>
      <c r="F22180" s="65"/>
      <c r="G22180" s="65"/>
      <c r="H22180" s="113"/>
    </row>
    <row r="22181" spans="1:8">
      <c r="A22181" s="65"/>
      <c r="B22181" s="65"/>
      <c r="C22181" s="65"/>
      <c r="D22181" s="65"/>
      <c r="E22181" s="65"/>
      <c r="F22181" s="65"/>
      <c r="G22181" s="65"/>
      <c r="H22181" s="113"/>
    </row>
    <row r="22182" spans="1:8">
      <c r="A22182" s="65"/>
      <c r="B22182" s="65"/>
      <c r="C22182" s="65"/>
      <c r="D22182" s="65"/>
      <c r="E22182" s="65"/>
      <c r="F22182" s="65"/>
      <c r="G22182" s="65"/>
      <c r="H22182" s="113"/>
    </row>
    <row r="22183" spans="1:8">
      <c r="A22183" s="65"/>
      <c r="B22183" s="65"/>
      <c r="C22183" s="65"/>
      <c r="D22183" s="65"/>
      <c r="E22183" s="65"/>
      <c r="F22183" s="65"/>
      <c r="G22183" s="65"/>
      <c r="H22183" s="113"/>
    </row>
    <row r="22184" spans="1:8">
      <c r="A22184" s="65"/>
      <c r="B22184" s="65"/>
      <c r="C22184" s="65"/>
      <c r="D22184" s="65"/>
      <c r="E22184" s="65"/>
      <c r="F22184" s="65"/>
      <c r="G22184" s="65"/>
      <c r="H22184" s="113"/>
    </row>
    <row r="22185" spans="1:8">
      <c r="A22185" s="65"/>
      <c r="B22185" s="65"/>
      <c r="C22185" s="65"/>
      <c r="D22185" s="65"/>
      <c r="E22185" s="65"/>
      <c r="F22185" s="65"/>
      <c r="G22185" s="65"/>
      <c r="H22185" s="113"/>
    </row>
    <row r="22186" spans="1:8">
      <c r="A22186" s="65"/>
      <c r="B22186" s="65"/>
      <c r="C22186" s="65"/>
      <c r="D22186" s="65"/>
      <c r="E22186" s="65"/>
      <c r="F22186" s="65"/>
      <c r="G22186" s="65"/>
      <c r="H22186" s="113"/>
    </row>
    <row r="22187" spans="1:8">
      <c r="A22187" s="65"/>
      <c r="B22187" s="65"/>
      <c r="C22187" s="65"/>
      <c r="D22187" s="65"/>
      <c r="E22187" s="65"/>
      <c r="F22187" s="65"/>
      <c r="G22187" s="65"/>
      <c r="H22187" s="113"/>
    </row>
    <row r="22188" spans="1:8">
      <c r="A22188" s="65"/>
      <c r="B22188" s="65"/>
      <c r="C22188" s="65"/>
      <c r="D22188" s="65"/>
      <c r="E22188" s="65"/>
      <c r="F22188" s="65"/>
      <c r="G22188" s="65"/>
      <c r="H22188" s="113"/>
    </row>
    <row r="22189" spans="1:8">
      <c r="A22189" s="65"/>
      <c r="B22189" s="65"/>
      <c r="C22189" s="65"/>
      <c r="D22189" s="65"/>
      <c r="E22189" s="65"/>
      <c r="F22189" s="65"/>
      <c r="G22189" s="65"/>
      <c r="H22189" s="113"/>
    </row>
    <row r="22190" spans="1:8">
      <c r="A22190" s="65"/>
      <c r="B22190" s="65"/>
      <c r="C22190" s="65"/>
      <c r="D22190" s="65"/>
      <c r="E22190" s="65"/>
      <c r="F22190" s="65"/>
      <c r="G22190" s="65"/>
      <c r="H22190" s="113"/>
    </row>
    <row r="22191" spans="1:8">
      <c r="A22191" s="65"/>
      <c r="B22191" s="65"/>
      <c r="C22191" s="65"/>
      <c r="D22191" s="65"/>
      <c r="E22191" s="65"/>
      <c r="F22191" s="65"/>
      <c r="G22191" s="65"/>
      <c r="H22191" s="113"/>
    </row>
    <row r="22192" spans="1:8">
      <c r="A22192" s="65"/>
      <c r="B22192" s="65"/>
      <c r="C22192" s="65"/>
      <c r="D22192" s="65"/>
      <c r="E22192" s="65"/>
      <c r="F22192" s="65"/>
      <c r="G22192" s="65"/>
      <c r="H22192" s="113"/>
    </row>
    <row r="22193" spans="1:8">
      <c r="A22193" s="65"/>
      <c r="B22193" s="65"/>
      <c r="C22193" s="65"/>
      <c r="D22193" s="65"/>
      <c r="E22193" s="65"/>
      <c r="F22193" s="65"/>
      <c r="G22193" s="65"/>
      <c r="H22193" s="113"/>
    </row>
    <row r="22194" spans="1:8">
      <c r="A22194" s="65"/>
      <c r="B22194" s="65"/>
      <c r="C22194" s="65"/>
      <c r="D22194" s="65"/>
      <c r="E22194" s="65"/>
      <c r="F22194" s="65"/>
      <c r="G22194" s="65"/>
      <c r="H22194" s="113"/>
    </row>
    <row r="22195" spans="1:8">
      <c r="A22195" s="65"/>
      <c r="B22195" s="65"/>
      <c r="C22195" s="65"/>
      <c r="D22195" s="65"/>
      <c r="E22195" s="65"/>
      <c r="F22195" s="65"/>
      <c r="G22195" s="65"/>
      <c r="H22195" s="113"/>
    </row>
    <row r="22196" spans="1:8">
      <c r="A22196" s="65"/>
      <c r="B22196" s="65"/>
      <c r="C22196" s="65"/>
      <c r="D22196" s="65"/>
      <c r="E22196" s="65"/>
      <c r="F22196" s="65"/>
      <c r="G22196" s="65"/>
      <c r="H22196" s="113"/>
    </row>
    <row r="22197" spans="1:8">
      <c r="A22197" s="65"/>
      <c r="B22197" s="65"/>
      <c r="C22197" s="65"/>
      <c r="D22197" s="65"/>
      <c r="E22197" s="65"/>
      <c r="F22197" s="65"/>
      <c r="G22197" s="65"/>
      <c r="H22197" s="113"/>
    </row>
    <row r="22198" spans="1:8">
      <c r="A22198" s="65"/>
      <c r="B22198" s="65"/>
      <c r="C22198" s="65"/>
      <c r="D22198" s="65"/>
      <c r="E22198" s="65"/>
      <c r="F22198" s="65"/>
      <c r="G22198" s="65"/>
      <c r="H22198" s="113"/>
    </row>
    <row r="22199" spans="1:8">
      <c r="A22199" s="65"/>
      <c r="B22199" s="65"/>
      <c r="C22199" s="65"/>
      <c r="D22199" s="65"/>
      <c r="E22199" s="65"/>
      <c r="F22199" s="65"/>
      <c r="G22199" s="65"/>
      <c r="H22199" s="113"/>
    </row>
    <row r="22200" spans="1:8">
      <c r="A22200" s="65"/>
      <c r="B22200" s="65"/>
      <c r="C22200" s="65"/>
      <c r="D22200" s="65"/>
      <c r="E22200" s="65"/>
      <c r="F22200" s="65"/>
      <c r="G22200" s="65"/>
      <c r="H22200" s="113"/>
    </row>
    <row r="22201" spans="1:8">
      <c r="A22201" s="65"/>
      <c r="B22201" s="65"/>
      <c r="C22201" s="65"/>
      <c r="D22201" s="65"/>
      <c r="E22201" s="65"/>
      <c r="F22201" s="65"/>
      <c r="G22201" s="65"/>
      <c r="H22201" s="113"/>
    </row>
    <row r="22202" spans="1:8">
      <c r="A22202" s="65"/>
      <c r="B22202" s="65"/>
      <c r="C22202" s="65"/>
      <c r="D22202" s="65"/>
      <c r="E22202" s="65"/>
      <c r="F22202" s="65"/>
      <c r="G22202" s="65"/>
      <c r="H22202" s="113"/>
    </row>
    <row r="22203" spans="1:8">
      <c r="A22203" s="65"/>
      <c r="B22203" s="65"/>
      <c r="C22203" s="65"/>
      <c r="D22203" s="65"/>
      <c r="E22203" s="65"/>
      <c r="F22203" s="65"/>
      <c r="G22203" s="65"/>
      <c r="H22203" s="113"/>
    </row>
    <row r="22204" spans="1:8">
      <c r="A22204" s="65"/>
      <c r="B22204" s="65"/>
      <c r="C22204" s="65"/>
      <c r="D22204" s="65"/>
      <c r="E22204" s="65"/>
      <c r="F22204" s="65"/>
      <c r="G22204" s="65"/>
      <c r="H22204" s="113"/>
    </row>
    <row r="22205" spans="1:8">
      <c r="A22205" s="65"/>
      <c r="B22205" s="65"/>
      <c r="C22205" s="65"/>
      <c r="D22205" s="65"/>
      <c r="E22205" s="65"/>
      <c r="F22205" s="65"/>
      <c r="G22205" s="65"/>
      <c r="H22205" s="113"/>
    </row>
    <row r="22206" spans="1:8">
      <c r="A22206" s="65"/>
      <c r="B22206" s="65"/>
      <c r="C22206" s="65"/>
      <c r="D22206" s="65"/>
      <c r="E22206" s="65"/>
      <c r="F22206" s="65"/>
      <c r="G22206" s="65"/>
      <c r="H22206" s="113"/>
    </row>
    <row r="22207" spans="1:8">
      <c r="A22207" s="65"/>
      <c r="B22207" s="65"/>
      <c r="C22207" s="65"/>
      <c r="D22207" s="65"/>
      <c r="E22207" s="65"/>
      <c r="F22207" s="65"/>
      <c r="G22207" s="65"/>
      <c r="H22207" s="113"/>
    </row>
    <row r="22208" spans="1:8">
      <c r="A22208" s="65"/>
      <c r="B22208" s="65"/>
      <c r="C22208" s="65"/>
      <c r="D22208" s="65"/>
      <c r="E22208" s="65"/>
      <c r="F22208" s="65"/>
      <c r="G22208" s="65"/>
      <c r="H22208" s="113"/>
    </row>
    <row r="22209" spans="1:8">
      <c r="A22209" s="65"/>
      <c r="B22209" s="65"/>
      <c r="C22209" s="65"/>
      <c r="D22209" s="65"/>
      <c r="E22209" s="65"/>
      <c r="F22209" s="65"/>
      <c r="G22209" s="65"/>
      <c r="H22209" s="113"/>
    </row>
    <row r="22210" spans="1:8">
      <c r="A22210" s="65"/>
      <c r="B22210" s="65"/>
      <c r="C22210" s="65"/>
      <c r="D22210" s="65"/>
      <c r="E22210" s="65"/>
      <c r="F22210" s="65"/>
      <c r="G22210" s="65"/>
      <c r="H22210" s="113"/>
    </row>
    <row r="22211" spans="1:8">
      <c r="A22211" s="65"/>
      <c r="B22211" s="65"/>
      <c r="C22211" s="65"/>
      <c r="D22211" s="65"/>
      <c r="E22211" s="65"/>
      <c r="F22211" s="65"/>
      <c r="G22211" s="65"/>
      <c r="H22211" s="113"/>
    </row>
    <row r="22212" spans="1:8">
      <c r="A22212" s="65"/>
      <c r="B22212" s="65"/>
      <c r="C22212" s="65"/>
      <c r="D22212" s="65"/>
      <c r="E22212" s="65"/>
      <c r="F22212" s="65"/>
      <c r="G22212" s="65"/>
      <c r="H22212" s="113"/>
    </row>
    <row r="22213" spans="1:8">
      <c r="A22213" s="65"/>
      <c r="B22213" s="65"/>
      <c r="C22213" s="65"/>
      <c r="D22213" s="65"/>
      <c r="E22213" s="65"/>
      <c r="F22213" s="65"/>
      <c r="G22213" s="65"/>
      <c r="H22213" s="113"/>
    </row>
    <row r="22214" spans="1:8">
      <c r="A22214" s="65"/>
      <c r="B22214" s="65"/>
      <c r="C22214" s="65"/>
      <c r="D22214" s="65"/>
      <c r="E22214" s="65"/>
      <c r="F22214" s="65"/>
      <c r="G22214" s="65"/>
      <c r="H22214" s="113"/>
    </row>
    <row r="22215" spans="1:8">
      <c r="A22215" s="65"/>
      <c r="B22215" s="65"/>
      <c r="C22215" s="65"/>
      <c r="D22215" s="65"/>
      <c r="E22215" s="65"/>
      <c r="F22215" s="65"/>
      <c r="G22215" s="65"/>
      <c r="H22215" s="113"/>
    </row>
    <row r="22216" spans="1:8">
      <c r="A22216" s="65"/>
      <c r="B22216" s="65"/>
      <c r="C22216" s="65"/>
      <c r="D22216" s="65"/>
      <c r="E22216" s="65"/>
      <c r="F22216" s="65"/>
      <c r="G22216" s="65"/>
      <c r="H22216" s="113"/>
    </row>
    <row r="22217" spans="1:8">
      <c r="A22217" s="65"/>
      <c r="B22217" s="65"/>
      <c r="C22217" s="65"/>
      <c r="D22217" s="65"/>
      <c r="E22217" s="65"/>
      <c r="F22217" s="65"/>
      <c r="G22217" s="65"/>
      <c r="H22217" s="113"/>
    </row>
    <row r="22218" spans="1:8">
      <c r="A22218" s="65"/>
      <c r="B22218" s="65"/>
      <c r="C22218" s="65"/>
      <c r="D22218" s="65"/>
      <c r="E22218" s="65"/>
      <c r="F22218" s="65"/>
      <c r="G22218" s="65"/>
      <c r="H22218" s="113"/>
    </row>
    <row r="22219" spans="1:8">
      <c r="A22219" s="65"/>
      <c r="B22219" s="65"/>
      <c r="C22219" s="65"/>
      <c r="D22219" s="65"/>
      <c r="E22219" s="65"/>
      <c r="F22219" s="65"/>
      <c r="G22219" s="65"/>
      <c r="H22219" s="113"/>
    </row>
    <row r="22220" spans="1:8">
      <c r="A22220" s="65"/>
      <c r="B22220" s="65"/>
      <c r="C22220" s="65"/>
      <c r="D22220" s="65"/>
      <c r="E22220" s="65"/>
      <c r="F22220" s="65"/>
      <c r="G22220" s="65"/>
      <c r="H22220" s="113"/>
    </row>
    <row r="22221" spans="1:8">
      <c r="A22221" s="65"/>
      <c r="B22221" s="65"/>
      <c r="C22221" s="65"/>
      <c r="D22221" s="65"/>
      <c r="E22221" s="65"/>
      <c r="F22221" s="65"/>
      <c r="G22221" s="65"/>
      <c r="H22221" s="113"/>
    </row>
    <row r="22222" spans="1:8">
      <c r="A22222" s="65"/>
      <c r="B22222" s="65"/>
      <c r="C22222" s="65"/>
      <c r="D22222" s="65"/>
      <c r="E22222" s="65"/>
      <c r="F22222" s="65"/>
      <c r="G22222" s="65"/>
      <c r="H22222" s="113"/>
    </row>
    <row r="22223" spans="1:8">
      <c r="A22223" s="65"/>
      <c r="B22223" s="65"/>
      <c r="C22223" s="65"/>
      <c r="D22223" s="65"/>
      <c r="E22223" s="65"/>
      <c r="F22223" s="65"/>
      <c r="G22223" s="65"/>
      <c r="H22223" s="113"/>
    </row>
    <row r="22224" spans="1:8">
      <c r="A22224" s="65"/>
      <c r="B22224" s="65"/>
      <c r="C22224" s="65"/>
      <c r="D22224" s="65"/>
      <c r="E22224" s="65"/>
      <c r="F22224" s="65"/>
      <c r="G22224" s="65"/>
      <c r="H22224" s="113"/>
    </row>
    <row r="22225" spans="1:8">
      <c r="A22225" s="65"/>
      <c r="B22225" s="65"/>
      <c r="C22225" s="65"/>
      <c r="D22225" s="65"/>
      <c r="E22225" s="65"/>
      <c r="F22225" s="65"/>
      <c r="G22225" s="65"/>
      <c r="H22225" s="113"/>
    </row>
    <row r="22226" spans="1:8">
      <c r="A22226" s="65"/>
      <c r="B22226" s="65"/>
      <c r="C22226" s="65"/>
      <c r="D22226" s="65"/>
      <c r="E22226" s="65"/>
      <c r="F22226" s="65"/>
      <c r="G22226" s="65"/>
      <c r="H22226" s="113"/>
    </row>
    <row r="22227" spans="1:8">
      <c r="A22227" s="65"/>
      <c r="B22227" s="65"/>
      <c r="C22227" s="65"/>
      <c r="D22227" s="65"/>
      <c r="E22227" s="65"/>
      <c r="F22227" s="65"/>
      <c r="G22227" s="65"/>
      <c r="H22227" s="113"/>
    </row>
    <row r="22228" spans="1:8">
      <c r="A22228" s="65"/>
      <c r="B22228" s="65"/>
      <c r="C22228" s="65"/>
      <c r="D22228" s="65"/>
      <c r="E22228" s="65"/>
      <c r="F22228" s="65"/>
      <c r="G22228" s="65"/>
      <c r="H22228" s="113"/>
    </row>
    <row r="22229" spans="1:8">
      <c r="A22229" s="65"/>
      <c r="B22229" s="65"/>
      <c r="C22229" s="65"/>
      <c r="D22229" s="65"/>
      <c r="E22229" s="65"/>
      <c r="F22229" s="65"/>
      <c r="G22229" s="65"/>
      <c r="H22229" s="113"/>
    </row>
    <row r="22230" spans="1:8">
      <c r="A22230" s="65"/>
      <c r="B22230" s="65"/>
      <c r="C22230" s="65"/>
      <c r="D22230" s="65"/>
      <c r="E22230" s="65"/>
      <c r="F22230" s="65"/>
      <c r="G22230" s="65"/>
      <c r="H22230" s="113"/>
    </row>
    <row r="22231" spans="1:8">
      <c r="A22231" s="65"/>
      <c r="B22231" s="65"/>
      <c r="C22231" s="65"/>
      <c r="D22231" s="65"/>
      <c r="E22231" s="65"/>
      <c r="F22231" s="65"/>
      <c r="G22231" s="65"/>
      <c r="H22231" s="113"/>
    </row>
    <row r="22232" spans="1:8">
      <c r="A22232" s="65"/>
      <c r="B22232" s="65"/>
      <c r="C22232" s="65"/>
      <c r="D22232" s="65"/>
      <c r="E22232" s="65"/>
      <c r="F22232" s="65"/>
      <c r="G22232" s="65"/>
      <c r="H22232" s="113"/>
    </row>
    <row r="22233" spans="1:8">
      <c r="A22233" s="65"/>
      <c r="B22233" s="65"/>
      <c r="C22233" s="65"/>
      <c r="D22233" s="65"/>
      <c r="E22233" s="65"/>
      <c r="F22233" s="65"/>
      <c r="G22233" s="65"/>
      <c r="H22233" s="113"/>
    </row>
    <row r="22234" spans="1:8">
      <c r="A22234" s="65"/>
      <c r="B22234" s="65"/>
      <c r="C22234" s="65"/>
      <c r="D22234" s="65"/>
      <c r="E22234" s="65"/>
      <c r="F22234" s="65"/>
      <c r="G22234" s="65"/>
      <c r="H22234" s="113"/>
    </row>
    <row r="22235" spans="1:8">
      <c r="A22235" s="65"/>
      <c r="B22235" s="65"/>
      <c r="C22235" s="65"/>
      <c r="D22235" s="65"/>
      <c r="E22235" s="65"/>
      <c r="F22235" s="65"/>
      <c r="G22235" s="65"/>
      <c r="H22235" s="113"/>
    </row>
    <row r="22236" spans="1:8">
      <c r="A22236" s="65"/>
      <c r="B22236" s="65"/>
      <c r="C22236" s="65"/>
      <c r="D22236" s="65"/>
      <c r="E22236" s="65"/>
      <c r="F22236" s="65"/>
      <c r="G22236" s="65"/>
      <c r="H22236" s="113"/>
    </row>
    <row r="22237" spans="1:8">
      <c r="A22237" s="65"/>
      <c r="B22237" s="65"/>
      <c r="C22237" s="65"/>
      <c r="D22237" s="65"/>
      <c r="E22237" s="65"/>
      <c r="F22237" s="65"/>
      <c r="G22237" s="65"/>
      <c r="H22237" s="113"/>
    </row>
    <row r="22238" spans="1:8">
      <c r="A22238" s="65"/>
      <c r="B22238" s="65"/>
      <c r="C22238" s="65"/>
      <c r="D22238" s="65"/>
      <c r="E22238" s="65"/>
      <c r="F22238" s="65"/>
      <c r="G22238" s="65"/>
      <c r="H22238" s="113"/>
    </row>
    <row r="22239" spans="1:8">
      <c r="A22239" s="65"/>
      <c r="B22239" s="65"/>
      <c r="C22239" s="65"/>
      <c r="D22239" s="65"/>
      <c r="E22239" s="65"/>
      <c r="F22239" s="65"/>
      <c r="G22239" s="65"/>
      <c r="H22239" s="113"/>
    </row>
    <row r="22240" spans="1:8">
      <c r="A22240" s="65"/>
      <c r="B22240" s="65"/>
      <c r="C22240" s="65"/>
      <c r="D22240" s="65"/>
      <c r="E22240" s="65"/>
      <c r="F22240" s="65"/>
      <c r="G22240" s="65"/>
      <c r="H22240" s="113"/>
    </row>
    <row r="22241" spans="1:8">
      <c r="A22241" s="65"/>
      <c r="B22241" s="65"/>
      <c r="C22241" s="65"/>
      <c r="D22241" s="65"/>
      <c r="E22241" s="65"/>
      <c r="F22241" s="65"/>
      <c r="G22241" s="65"/>
      <c r="H22241" s="113"/>
    </row>
    <row r="22242" spans="1:8">
      <c r="A22242" s="65"/>
      <c r="B22242" s="65"/>
      <c r="C22242" s="65"/>
      <c r="D22242" s="65"/>
      <c r="E22242" s="65"/>
      <c r="F22242" s="65"/>
      <c r="G22242" s="65"/>
      <c r="H22242" s="113"/>
    </row>
    <row r="22243" spans="1:8">
      <c r="A22243" s="65"/>
      <c r="B22243" s="65"/>
      <c r="C22243" s="65"/>
      <c r="D22243" s="65"/>
      <c r="E22243" s="65"/>
      <c r="F22243" s="65"/>
      <c r="G22243" s="65"/>
      <c r="H22243" s="113"/>
    </row>
    <row r="22244" spans="1:8">
      <c r="A22244" s="65"/>
      <c r="B22244" s="65"/>
      <c r="C22244" s="65"/>
      <c r="D22244" s="65"/>
      <c r="E22244" s="65"/>
      <c r="F22244" s="65"/>
      <c r="G22244" s="65"/>
      <c r="H22244" s="113"/>
    </row>
    <row r="22245" spans="1:8">
      <c r="A22245" s="65"/>
      <c r="B22245" s="65"/>
      <c r="C22245" s="65"/>
      <c r="D22245" s="65"/>
      <c r="E22245" s="65"/>
      <c r="F22245" s="65"/>
      <c r="G22245" s="65"/>
      <c r="H22245" s="113"/>
    </row>
    <row r="22246" spans="1:8">
      <c r="A22246" s="65"/>
      <c r="B22246" s="65"/>
      <c r="C22246" s="65"/>
      <c r="D22246" s="65"/>
      <c r="E22246" s="65"/>
      <c r="F22246" s="65"/>
      <c r="G22246" s="65"/>
      <c r="H22246" s="113"/>
    </row>
    <row r="22247" spans="1:8">
      <c r="A22247" s="65"/>
      <c r="B22247" s="65"/>
      <c r="C22247" s="65"/>
      <c r="D22247" s="65"/>
      <c r="E22247" s="65"/>
      <c r="F22247" s="65"/>
      <c r="G22247" s="65"/>
      <c r="H22247" s="113"/>
    </row>
    <row r="22248" spans="1:8">
      <c r="A22248" s="65"/>
      <c r="B22248" s="65"/>
      <c r="C22248" s="65"/>
      <c r="D22248" s="65"/>
      <c r="E22248" s="65"/>
      <c r="F22248" s="65"/>
      <c r="G22248" s="65"/>
      <c r="H22248" s="113"/>
    </row>
    <row r="22249" spans="1:8">
      <c r="A22249" s="65"/>
      <c r="B22249" s="65"/>
      <c r="C22249" s="65"/>
      <c r="D22249" s="65"/>
      <c r="E22249" s="65"/>
      <c r="F22249" s="65"/>
      <c r="G22249" s="65"/>
      <c r="H22249" s="113"/>
    </row>
    <row r="22250" spans="1:8">
      <c r="A22250" s="65"/>
      <c r="B22250" s="65"/>
      <c r="C22250" s="65"/>
      <c r="D22250" s="65"/>
      <c r="E22250" s="65"/>
      <c r="F22250" s="65"/>
      <c r="G22250" s="65"/>
      <c r="H22250" s="113"/>
    </row>
    <row r="22251" spans="1:8">
      <c r="A22251" s="65"/>
      <c r="B22251" s="65"/>
      <c r="C22251" s="65"/>
      <c r="D22251" s="65"/>
      <c r="E22251" s="65"/>
      <c r="F22251" s="65"/>
      <c r="G22251" s="65"/>
      <c r="H22251" s="113"/>
    </row>
    <row r="22252" spans="1:8">
      <c r="A22252" s="65"/>
      <c r="B22252" s="65"/>
      <c r="C22252" s="65"/>
      <c r="D22252" s="65"/>
      <c r="E22252" s="65"/>
      <c r="F22252" s="65"/>
      <c r="G22252" s="65"/>
      <c r="H22252" s="113"/>
    </row>
    <row r="22253" spans="1:8">
      <c r="A22253" s="65"/>
      <c r="B22253" s="65"/>
      <c r="C22253" s="65"/>
      <c r="D22253" s="65"/>
      <c r="E22253" s="65"/>
      <c r="F22253" s="65"/>
      <c r="G22253" s="65"/>
      <c r="H22253" s="113"/>
    </row>
    <row r="22254" spans="1:8">
      <c r="A22254" s="65"/>
      <c r="B22254" s="65"/>
      <c r="C22254" s="65"/>
      <c r="D22254" s="65"/>
      <c r="E22254" s="65"/>
      <c r="F22254" s="65"/>
      <c r="G22254" s="65"/>
      <c r="H22254" s="113"/>
    </row>
    <row r="22255" spans="1:8">
      <c r="A22255" s="65"/>
      <c r="B22255" s="65"/>
      <c r="C22255" s="65"/>
      <c r="D22255" s="65"/>
      <c r="E22255" s="65"/>
      <c r="F22255" s="65"/>
      <c r="G22255" s="65"/>
      <c r="H22255" s="113"/>
    </row>
    <row r="22256" spans="1:8">
      <c r="A22256" s="65"/>
      <c r="B22256" s="65"/>
      <c r="C22256" s="65"/>
      <c r="D22256" s="65"/>
      <c r="E22256" s="65"/>
      <c r="F22256" s="65"/>
      <c r="G22256" s="65"/>
      <c r="H22256" s="113"/>
    </row>
    <row r="22257" spans="1:8">
      <c r="A22257" s="65"/>
      <c r="B22257" s="65"/>
      <c r="C22257" s="65"/>
      <c r="D22257" s="65"/>
      <c r="E22257" s="65"/>
      <c r="F22257" s="65"/>
      <c r="G22257" s="65"/>
      <c r="H22257" s="113"/>
    </row>
    <row r="22258" spans="1:8">
      <c r="A22258" s="65"/>
      <c r="B22258" s="65"/>
      <c r="C22258" s="65"/>
      <c r="D22258" s="65"/>
      <c r="E22258" s="65"/>
      <c r="F22258" s="65"/>
      <c r="G22258" s="65"/>
      <c r="H22258" s="113"/>
    </row>
    <row r="22259" spans="1:8">
      <c r="A22259" s="65"/>
      <c r="B22259" s="65"/>
      <c r="C22259" s="65"/>
      <c r="D22259" s="65"/>
      <c r="E22259" s="65"/>
      <c r="F22259" s="65"/>
      <c r="G22259" s="65"/>
      <c r="H22259" s="113"/>
    </row>
    <row r="22260" spans="1:8">
      <c r="A22260" s="65"/>
      <c r="B22260" s="65"/>
      <c r="C22260" s="65"/>
      <c r="D22260" s="65"/>
      <c r="E22260" s="65"/>
      <c r="F22260" s="65"/>
      <c r="G22260" s="65"/>
      <c r="H22260" s="113"/>
    </row>
    <row r="22261" spans="1:8">
      <c r="A22261" s="65"/>
      <c r="B22261" s="65"/>
      <c r="C22261" s="65"/>
      <c r="D22261" s="65"/>
      <c r="E22261" s="65"/>
      <c r="F22261" s="65"/>
      <c r="G22261" s="65"/>
      <c r="H22261" s="113"/>
    </row>
    <row r="22262" spans="1:8">
      <c r="A22262" s="65"/>
      <c r="B22262" s="65"/>
      <c r="C22262" s="65"/>
      <c r="D22262" s="65"/>
      <c r="E22262" s="65"/>
      <c r="F22262" s="65"/>
      <c r="G22262" s="65"/>
      <c r="H22262" s="113"/>
    </row>
    <row r="22263" spans="1:8">
      <c r="A22263" s="65"/>
      <c r="B22263" s="65"/>
      <c r="C22263" s="65"/>
      <c r="D22263" s="65"/>
      <c r="E22263" s="65"/>
      <c r="F22263" s="65"/>
      <c r="G22263" s="65"/>
      <c r="H22263" s="113"/>
    </row>
    <row r="22264" spans="1:8">
      <c r="A22264" s="65"/>
      <c r="B22264" s="65"/>
      <c r="C22264" s="65"/>
      <c r="D22264" s="65"/>
      <c r="E22264" s="65"/>
      <c r="F22264" s="65"/>
      <c r="G22264" s="65"/>
      <c r="H22264" s="113"/>
    </row>
    <row r="22265" spans="1:8">
      <c r="A22265" s="65"/>
      <c r="B22265" s="65"/>
      <c r="C22265" s="65"/>
      <c r="D22265" s="65"/>
      <c r="E22265" s="65"/>
      <c r="F22265" s="65"/>
      <c r="G22265" s="65"/>
      <c r="H22265" s="113"/>
    </row>
    <row r="22266" spans="1:8">
      <c r="A22266" s="65"/>
      <c r="B22266" s="65"/>
      <c r="C22266" s="65"/>
      <c r="D22266" s="65"/>
      <c r="E22266" s="65"/>
      <c r="F22266" s="65"/>
      <c r="G22266" s="65"/>
      <c r="H22266" s="113"/>
    </row>
    <row r="22267" spans="1:8">
      <c r="A22267" s="65"/>
      <c r="B22267" s="65"/>
      <c r="C22267" s="65"/>
      <c r="D22267" s="65"/>
      <c r="E22267" s="65"/>
      <c r="F22267" s="65"/>
      <c r="G22267" s="65"/>
      <c r="H22267" s="113"/>
    </row>
    <row r="22268" spans="1:8">
      <c r="A22268" s="65"/>
      <c r="B22268" s="65"/>
      <c r="C22268" s="65"/>
      <c r="D22268" s="65"/>
      <c r="E22268" s="65"/>
      <c r="F22268" s="65"/>
      <c r="G22268" s="65"/>
      <c r="H22268" s="113"/>
    </row>
    <row r="22269" spans="1:8">
      <c r="A22269" s="65"/>
      <c r="B22269" s="65"/>
      <c r="C22269" s="65"/>
      <c r="D22269" s="65"/>
      <c r="E22269" s="65"/>
      <c r="F22269" s="65"/>
      <c r="G22269" s="65"/>
      <c r="H22269" s="113"/>
    </row>
    <row r="22270" spans="1:8">
      <c r="A22270" s="65"/>
      <c r="B22270" s="65"/>
      <c r="C22270" s="65"/>
      <c r="D22270" s="65"/>
      <c r="E22270" s="65"/>
      <c r="F22270" s="65"/>
      <c r="G22270" s="65"/>
      <c r="H22270" s="113"/>
    </row>
    <row r="22271" spans="1:8">
      <c r="A22271" s="65"/>
      <c r="B22271" s="65"/>
      <c r="C22271" s="65"/>
      <c r="D22271" s="65"/>
      <c r="E22271" s="65"/>
      <c r="F22271" s="65"/>
      <c r="G22271" s="65"/>
      <c r="H22271" s="113"/>
    </row>
    <row r="22272" spans="1:8">
      <c r="A22272" s="65"/>
      <c r="B22272" s="65"/>
      <c r="C22272" s="65"/>
      <c r="D22272" s="65"/>
      <c r="E22272" s="65"/>
      <c r="F22272" s="65"/>
      <c r="G22272" s="65"/>
      <c r="H22272" s="113"/>
    </row>
    <row r="22273" spans="1:8">
      <c r="A22273" s="65"/>
      <c r="B22273" s="65"/>
      <c r="C22273" s="65"/>
      <c r="D22273" s="65"/>
      <c r="E22273" s="65"/>
      <c r="F22273" s="65"/>
      <c r="G22273" s="65"/>
      <c r="H22273" s="113"/>
    </row>
    <row r="22274" spans="1:8">
      <c r="A22274" s="65"/>
      <c r="B22274" s="65"/>
      <c r="C22274" s="65"/>
      <c r="D22274" s="65"/>
      <c r="E22274" s="65"/>
      <c r="F22274" s="65"/>
      <c r="G22274" s="65"/>
      <c r="H22274" s="113"/>
    </row>
    <row r="22275" spans="1:8">
      <c r="A22275" s="65"/>
      <c r="B22275" s="65"/>
      <c r="C22275" s="65"/>
      <c r="D22275" s="65"/>
      <c r="E22275" s="65"/>
      <c r="F22275" s="65"/>
      <c r="G22275" s="65"/>
      <c r="H22275" s="113"/>
    </row>
    <row r="22276" spans="1:8">
      <c r="A22276" s="65"/>
      <c r="B22276" s="65"/>
      <c r="C22276" s="65"/>
      <c r="D22276" s="65"/>
      <c r="E22276" s="65"/>
      <c r="F22276" s="65"/>
      <c r="G22276" s="65"/>
      <c r="H22276" s="113"/>
    </row>
    <row r="22277" spans="1:8">
      <c r="A22277" s="65"/>
      <c r="B22277" s="65"/>
      <c r="C22277" s="65"/>
      <c r="D22277" s="65"/>
      <c r="E22277" s="65"/>
      <c r="F22277" s="65"/>
      <c r="G22277" s="65"/>
      <c r="H22277" s="113"/>
    </row>
    <row r="22278" spans="1:8">
      <c r="A22278" s="65"/>
      <c r="B22278" s="65"/>
      <c r="C22278" s="65"/>
      <c r="D22278" s="65"/>
      <c r="E22278" s="65"/>
      <c r="F22278" s="65"/>
      <c r="G22278" s="65"/>
      <c r="H22278" s="113"/>
    </row>
    <row r="22279" spans="1:8">
      <c r="A22279" s="65"/>
      <c r="B22279" s="65"/>
      <c r="C22279" s="65"/>
      <c r="D22279" s="65"/>
      <c r="E22279" s="65"/>
      <c r="F22279" s="65"/>
      <c r="G22279" s="65"/>
      <c r="H22279" s="113"/>
    </row>
    <row r="22280" spans="1:8">
      <c r="A22280" s="65"/>
      <c r="B22280" s="65"/>
      <c r="C22280" s="65"/>
      <c r="D22280" s="65"/>
      <c r="E22280" s="65"/>
      <c r="F22280" s="65"/>
      <c r="G22280" s="65"/>
      <c r="H22280" s="113"/>
    </row>
    <row r="22281" spans="1:8">
      <c r="A22281" s="65"/>
      <c r="B22281" s="65"/>
      <c r="C22281" s="65"/>
      <c r="D22281" s="65"/>
      <c r="E22281" s="65"/>
      <c r="F22281" s="65"/>
      <c r="G22281" s="65"/>
      <c r="H22281" s="113"/>
    </row>
    <row r="22282" spans="1:8">
      <c r="A22282" s="65"/>
      <c r="B22282" s="65"/>
      <c r="C22282" s="65"/>
      <c r="D22282" s="65"/>
      <c r="E22282" s="65"/>
      <c r="F22282" s="65"/>
      <c r="G22282" s="65"/>
      <c r="H22282" s="113"/>
    </row>
    <row r="22283" spans="1:8">
      <c r="A22283" s="65"/>
      <c r="B22283" s="65"/>
      <c r="C22283" s="65"/>
      <c r="D22283" s="65"/>
      <c r="E22283" s="65"/>
      <c r="F22283" s="65"/>
      <c r="G22283" s="65"/>
      <c r="H22283" s="113"/>
    </row>
    <row r="22284" spans="1:8">
      <c r="A22284" s="65"/>
      <c r="B22284" s="65"/>
      <c r="C22284" s="65"/>
      <c r="D22284" s="65"/>
      <c r="E22284" s="65"/>
      <c r="F22284" s="65"/>
      <c r="G22284" s="65"/>
      <c r="H22284" s="113"/>
    </row>
    <row r="22285" spans="1:8">
      <c r="A22285" s="65"/>
      <c r="B22285" s="65"/>
      <c r="C22285" s="65"/>
      <c r="D22285" s="65"/>
      <c r="E22285" s="65"/>
      <c r="F22285" s="65"/>
      <c r="G22285" s="65"/>
      <c r="H22285" s="113"/>
    </row>
    <row r="22286" spans="1:8">
      <c r="A22286" s="65"/>
      <c r="B22286" s="65"/>
      <c r="C22286" s="65"/>
      <c r="D22286" s="65"/>
      <c r="E22286" s="65"/>
      <c r="F22286" s="65"/>
      <c r="G22286" s="65"/>
      <c r="H22286" s="113"/>
    </row>
    <row r="22287" spans="1:8">
      <c r="A22287" s="65"/>
      <c r="B22287" s="65"/>
      <c r="C22287" s="65"/>
      <c r="D22287" s="65"/>
      <c r="E22287" s="65"/>
      <c r="F22287" s="65"/>
      <c r="G22287" s="65"/>
      <c r="H22287" s="113"/>
    </row>
    <row r="22288" spans="1:8">
      <c r="A22288" s="65"/>
      <c r="B22288" s="65"/>
      <c r="C22288" s="65"/>
      <c r="D22288" s="65"/>
      <c r="E22288" s="65"/>
      <c r="F22288" s="65"/>
      <c r="G22288" s="65"/>
      <c r="H22288" s="113"/>
    </row>
    <row r="22289" spans="1:8">
      <c r="A22289" s="65"/>
      <c r="B22289" s="65"/>
      <c r="C22289" s="65"/>
      <c r="D22289" s="65"/>
      <c r="E22289" s="65"/>
      <c r="F22289" s="65"/>
      <c r="G22289" s="65"/>
      <c r="H22289" s="113"/>
    </row>
    <row r="22290" spans="1:8">
      <c r="A22290" s="65"/>
      <c r="B22290" s="65"/>
      <c r="C22290" s="65"/>
      <c r="D22290" s="65"/>
      <c r="E22290" s="65"/>
      <c r="F22290" s="65"/>
      <c r="G22290" s="65"/>
      <c r="H22290" s="113"/>
    </row>
    <row r="22291" spans="1:8">
      <c r="A22291" s="65"/>
      <c r="B22291" s="65"/>
      <c r="C22291" s="65"/>
      <c r="D22291" s="65"/>
      <c r="E22291" s="65"/>
      <c r="F22291" s="65"/>
      <c r="G22291" s="65"/>
      <c r="H22291" s="113"/>
    </row>
    <row r="22292" spans="1:8">
      <c r="A22292" s="65"/>
      <c r="B22292" s="65"/>
      <c r="C22292" s="65"/>
      <c r="D22292" s="65"/>
      <c r="E22292" s="65"/>
      <c r="F22292" s="65"/>
      <c r="G22292" s="65"/>
      <c r="H22292" s="113"/>
    </row>
    <row r="22293" spans="1:8">
      <c r="A22293" s="65"/>
      <c r="B22293" s="65"/>
      <c r="C22293" s="65"/>
      <c r="D22293" s="65"/>
      <c r="E22293" s="65"/>
      <c r="F22293" s="65"/>
      <c r="G22293" s="65"/>
      <c r="H22293" s="113"/>
    </row>
    <row r="22294" spans="1:8">
      <c r="A22294" s="65"/>
      <c r="B22294" s="65"/>
      <c r="C22294" s="65"/>
      <c r="D22294" s="65"/>
      <c r="E22294" s="65"/>
      <c r="F22294" s="65"/>
      <c r="G22294" s="65"/>
      <c r="H22294" s="113"/>
    </row>
    <row r="22295" spans="1:8">
      <c r="A22295" s="65"/>
      <c r="B22295" s="65"/>
      <c r="C22295" s="65"/>
      <c r="D22295" s="65"/>
      <c r="E22295" s="65"/>
      <c r="F22295" s="65"/>
      <c r="G22295" s="65"/>
      <c r="H22295" s="113"/>
    </row>
    <row r="22296" spans="1:8">
      <c r="A22296" s="65"/>
      <c r="B22296" s="65"/>
      <c r="C22296" s="65"/>
      <c r="D22296" s="65"/>
      <c r="E22296" s="65"/>
      <c r="F22296" s="65"/>
      <c r="G22296" s="65"/>
      <c r="H22296" s="113"/>
    </row>
    <row r="22297" spans="1:8">
      <c r="A22297" s="65"/>
      <c r="B22297" s="65"/>
      <c r="C22297" s="65"/>
      <c r="D22297" s="65"/>
      <c r="E22297" s="65"/>
      <c r="F22297" s="65"/>
      <c r="G22297" s="65"/>
      <c r="H22297" s="113"/>
    </row>
    <row r="22298" spans="1:8">
      <c r="A22298" s="65"/>
      <c r="B22298" s="65"/>
      <c r="C22298" s="65"/>
      <c r="D22298" s="65"/>
      <c r="E22298" s="65"/>
      <c r="F22298" s="65"/>
      <c r="G22298" s="65"/>
      <c r="H22298" s="113"/>
    </row>
    <row r="22299" spans="1:8">
      <c r="A22299" s="65"/>
      <c r="B22299" s="65"/>
      <c r="C22299" s="65"/>
      <c r="D22299" s="65"/>
      <c r="E22299" s="65"/>
      <c r="F22299" s="65"/>
      <c r="G22299" s="65"/>
      <c r="H22299" s="113"/>
    </row>
    <row r="22300" spans="1:8">
      <c r="A22300" s="65"/>
      <c r="B22300" s="65"/>
      <c r="C22300" s="65"/>
      <c r="D22300" s="65"/>
      <c r="E22300" s="65"/>
      <c r="F22300" s="65"/>
      <c r="G22300" s="65"/>
      <c r="H22300" s="113"/>
    </row>
    <row r="22301" spans="1:8">
      <c r="A22301" s="65"/>
      <c r="B22301" s="65"/>
      <c r="C22301" s="65"/>
      <c r="D22301" s="65"/>
      <c r="E22301" s="65"/>
      <c r="F22301" s="65"/>
      <c r="G22301" s="65"/>
      <c r="H22301" s="113"/>
    </row>
    <row r="22302" spans="1:8">
      <c r="A22302" s="65"/>
      <c r="B22302" s="65"/>
      <c r="C22302" s="65"/>
      <c r="D22302" s="65"/>
      <c r="E22302" s="65"/>
      <c r="F22302" s="65"/>
      <c r="G22302" s="65"/>
      <c r="H22302" s="113"/>
    </row>
    <row r="22303" spans="1:8">
      <c r="A22303" s="65"/>
      <c r="B22303" s="65"/>
      <c r="C22303" s="65"/>
      <c r="D22303" s="65"/>
      <c r="E22303" s="65"/>
      <c r="F22303" s="65"/>
      <c r="G22303" s="65"/>
      <c r="H22303" s="113"/>
    </row>
    <row r="22304" spans="1:8">
      <c r="A22304" s="65"/>
      <c r="B22304" s="65"/>
      <c r="C22304" s="65"/>
      <c r="D22304" s="65"/>
      <c r="E22304" s="65"/>
      <c r="F22304" s="65"/>
      <c r="G22304" s="65"/>
      <c r="H22304" s="113"/>
    </row>
    <row r="22305" spans="1:8">
      <c r="A22305" s="65"/>
      <c r="B22305" s="65"/>
      <c r="C22305" s="65"/>
      <c r="D22305" s="65"/>
      <c r="E22305" s="65"/>
      <c r="F22305" s="65"/>
      <c r="G22305" s="65"/>
      <c r="H22305" s="113"/>
    </row>
    <row r="22306" spans="1:8">
      <c r="A22306" s="65"/>
      <c r="B22306" s="65"/>
      <c r="C22306" s="65"/>
      <c r="D22306" s="65"/>
      <c r="E22306" s="65"/>
      <c r="F22306" s="65"/>
      <c r="G22306" s="65"/>
      <c r="H22306" s="113"/>
    </row>
    <row r="22307" spans="1:8">
      <c r="A22307" s="65"/>
      <c r="B22307" s="65"/>
      <c r="C22307" s="65"/>
      <c r="D22307" s="65"/>
      <c r="E22307" s="65"/>
      <c r="F22307" s="65"/>
      <c r="G22307" s="65"/>
      <c r="H22307" s="113"/>
    </row>
    <row r="22308" spans="1:8">
      <c r="A22308" s="65"/>
      <c r="B22308" s="65"/>
      <c r="C22308" s="65"/>
      <c r="D22308" s="65"/>
      <c r="E22308" s="65"/>
      <c r="F22308" s="65"/>
      <c r="G22308" s="65"/>
      <c r="H22308" s="113"/>
    </row>
    <row r="22309" spans="1:8">
      <c r="A22309" s="65"/>
      <c r="B22309" s="65"/>
      <c r="C22309" s="65"/>
      <c r="D22309" s="65"/>
      <c r="E22309" s="65"/>
      <c r="F22309" s="65"/>
      <c r="G22309" s="65"/>
      <c r="H22309" s="113"/>
    </row>
    <row r="22310" spans="1:8">
      <c r="A22310" s="65"/>
      <c r="B22310" s="65"/>
      <c r="C22310" s="65"/>
      <c r="D22310" s="65"/>
      <c r="E22310" s="65"/>
      <c r="F22310" s="65"/>
      <c r="G22310" s="65"/>
      <c r="H22310" s="113"/>
    </row>
    <row r="22311" spans="1:8">
      <c r="A22311" s="65"/>
      <c r="B22311" s="65"/>
      <c r="C22311" s="65"/>
      <c r="D22311" s="65"/>
      <c r="E22311" s="65"/>
      <c r="F22311" s="65"/>
      <c r="G22311" s="65"/>
      <c r="H22311" s="113"/>
    </row>
    <row r="22312" spans="1:8">
      <c r="A22312" s="65"/>
      <c r="B22312" s="65"/>
      <c r="C22312" s="65"/>
      <c r="D22312" s="65"/>
      <c r="E22312" s="65"/>
      <c r="F22312" s="65"/>
      <c r="G22312" s="65"/>
      <c r="H22312" s="113"/>
    </row>
    <row r="22313" spans="1:8">
      <c r="A22313" s="65"/>
      <c r="B22313" s="65"/>
      <c r="C22313" s="65"/>
      <c r="D22313" s="65"/>
      <c r="E22313" s="65"/>
      <c r="F22313" s="65"/>
      <c r="G22313" s="65"/>
      <c r="H22313" s="113"/>
    </row>
    <row r="22314" spans="1:8">
      <c r="A22314" s="65"/>
      <c r="B22314" s="65"/>
      <c r="C22314" s="65"/>
      <c r="D22314" s="65"/>
      <c r="E22314" s="65"/>
      <c r="F22314" s="65"/>
      <c r="G22314" s="65"/>
      <c r="H22314" s="113"/>
    </row>
    <row r="22315" spans="1:8">
      <c r="A22315" s="65"/>
      <c r="B22315" s="65"/>
      <c r="C22315" s="65"/>
      <c r="D22315" s="65"/>
      <c r="E22315" s="65"/>
      <c r="F22315" s="65"/>
      <c r="G22315" s="65"/>
      <c r="H22315" s="113"/>
    </row>
    <row r="22316" spans="1:8">
      <c r="A22316" s="65"/>
      <c r="B22316" s="65"/>
      <c r="C22316" s="65"/>
      <c r="D22316" s="65"/>
      <c r="E22316" s="65"/>
      <c r="F22316" s="65"/>
      <c r="G22316" s="65"/>
      <c r="H22316" s="113"/>
    </row>
    <row r="22317" spans="1:8">
      <c r="A22317" s="65"/>
      <c r="B22317" s="65"/>
      <c r="C22317" s="65"/>
      <c r="D22317" s="65"/>
      <c r="E22317" s="65"/>
      <c r="F22317" s="65"/>
      <c r="G22317" s="65"/>
      <c r="H22317" s="113"/>
    </row>
    <row r="22318" spans="1:8">
      <c r="A22318" s="65"/>
      <c r="B22318" s="65"/>
      <c r="C22318" s="65"/>
      <c r="D22318" s="65"/>
      <c r="E22318" s="65"/>
      <c r="F22318" s="65"/>
      <c r="G22318" s="65"/>
      <c r="H22318" s="113"/>
    </row>
    <row r="22319" spans="1:8">
      <c r="A22319" s="65"/>
      <c r="B22319" s="65"/>
      <c r="C22319" s="65"/>
      <c r="D22319" s="65"/>
      <c r="E22319" s="65"/>
      <c r="F22319" s="65"/>
      <c r="G22319" s="65"/>
      <c r="H22319" s="113"/>
    </row>
    <row r="22320" spans="1:8">
      <c r="A22320" s="65"/>
      <c r="B22320" s="65"/>
      <c r="C22320" s="65"/>
      <c r="D22320" s="65"/>
      <c r="E22320" s="65"/>
      <c r="F22320" s="65"/>
      <c r="G22320" s="65"/>
      <c r="H22320" s="113"/>
    </row>
    <row r="22321" spans="1:8">
      <c r="A22321" s="65"/>
      <c r="B22321" s="65"/>
      <c r="C22321" s="65"/>
      <c r="D22321" s="65"/>
      <c r="E22321" s="65"/>
      <c r="F22321" s="65"/>
      <c r="G22321" s="65"/>
      <c r="H22321" s="113"/>
    </row>
    <row r="22322" spans="1:8">
      <c r="A22322" s="65"/>
      <c r="B22322" s="65"/>
      <c r="C22322" s="65"/>
      <c r="D22322" s="65"/>
      <c r="E22322" s="65"/>
      <c r="F22322" s="65"/>
      <c r="G22322" s="65"/>
      <c r="H22322" s="113"/>
    </row>
    <row r="22323" spans="1:8">
      <c r="A22323" s="65"/>
      <c r="B22323" s="65"/>
      <c r="C22323" s="65"/>
      <c r="D22323" s="65"/>
      <c r="E22323" s="65"/>
      <c r="F22323" s="65"/>
      <c r="G22323" s="65"/>
      <c r="H22323" s="113"/>
    </row>
    <row r="22324" spans="1:8">
      <c r="A22324" s="65"/>
      <c r="B22324" s="65"/>
      <c r="C22324" s="65"/>
      <c r="D22324" s="65"/>
      <c r="E22324" s="65"/>
      <c r="F22324" s="65"/>
      <c r="G22324" s="65"/>
      <c r="H22324" s="113"/>
    </row>
    <row r="22325" spans="1:8">
      <c r="A22325" s="65"/>
      <c r="B22325" s="65"/>
      <c r="C22325" s="65"/>
      <c r="D22325" s="65"/>
      <c r="E22325" s="65"/>
      <c r="F22325" s="65"/>
      <c r="G22325" s="65"/>
      <c r="H22325" s="113"/>
    </row>
    <row r="22326" spans="1:8">
      <c r="A22326" s="65"/>
      <c r="B22326" s="65"/>
      <c r="C22326" s="65"/>
      <c r="D22326" s="65"/>
      <c r="E22326" s="65"/>
      <c r="F22326" s="65"/>
      <c r="G22326" s="65"/>
      <c r="H22326" s="113"/>
    </row>
    <row r="22327" spans="1:8">
      <c r="A22327" s="65"/>
      <c r="B22327" s="65"/>
      <c r="C22327" s="65"/>
      <c r="D22327" s="65"/>
      <c r="E22327" s="65"/>
      <c r="F22327" s="65"/>
      <c r="G22327" s="65"/>
      <c r="H22327" s="113"/>
    </row>
    <row r="22328" spans="1:8">
      <c r="A22328" s="65"/>
      <c r="B22328" s="65"/>
      <c r="C22328" s="65"/>
      <c r="D22328" s="65"/>
      <c r="E22328" s="65"/>
      <c r="F22328" s="65"/>
      <c r="G22328" s="65"/>
      <c r="H22328" s="113"/>
    </row>
    <row r="22329" spans="1:8">
      <c r="A22329" s="65"/>
      <c r="B22329" s="65"/>
      <c r="C22329" s="65"/>
      <c r="D22329" s="65"/>
      <c r="E22329" s="65"/>
      <c r="F22329" s="65"/>
      <c r="G22329" s="65"/>
      <c r="H22329" s="113"/>
    </row>
    <row r="22330" spans="1:8">
      <c r="A22330" s="65"/>
      <c r="B22330" s="65"/>
      <c r="C22330" s="65"/>
      <c r="D22330" s="65"/>
      <c r="E22330" s="65"/>
      <c r="F22330" s="65"/>
      <c r="G22330" s="65"/>
      <c r="H22330" s="113"/>
    </row>
    <row r="22331" spans="1:8">
      <c r="A22331" s="65"/>
      <c r="B22331" s="65"/>
      <c r="C22331" s="65"/>
      <c r="D22331" s="65"/>
      <c r="E22331" s="65"/>
      <c r="F22331" s="65"/>
      <c r="G22331" s="65"/>
      <c r="H22331" s="113"/>
    </row>
    <row r="22332" spans="1:8">
      <c r="A22332" s="65"/>
      <c r="B22332" s="65"/>
      <c r="C22332" s="65"/>
      <c r="D22332" s="65"/>
      <c r="E22332" s="65"/>
      <c r="F22332" s="65"/>
      <c r="G22332" s="65"/>
      <c r="H22332" s="113"/>
    </row>
    <row r="22333" spans="1:8">
      <c r="A22333" s="65"/>
      <c r="B22333" s="65"/>
      <c r="C22333" s="65"/>
      <c r="D22333" s="65"/>
      <c r="E22333" s="65"/>
      <c r="F22333" s="65"/>
      <c r="G22333" s="65"/>
      <c r="H22333" s="113"/>
    </row>
    <row r="22334" spans="1:8">
      <c r="A22334" s="65"/>
      <c r="B22334" s="65"/>
      <c r="C22334" s="65"/>
      <c r="D22334" s="65"/>
      <c r="E22334" s="65"/>
      <c r="F22334" s="65"/>
      <c r="G22334" s="65"/>
      <c r="H22334" s="113"/>
    </row>
    <row r="22335" spans="1:8">
      <c r="A22335" s="65"/>
      <c r="B22335" s="65"/>
      <c r="C22335" s="65"/>
      <c r="D22335" s="65"/>
      <c r="E22335" s="65"/>
      <c r="F22335" s="65"/>
      <c r="G22335" s="65"/>
      <c r="H22335" s="113"/>
    </row>
    <row r="22336" spans="1:8">
      <c r="A22336" s="65"/>
      <c r="B22336" s="65"/>
      <c r="C22336" s="65"/>
      <c r="D22336" s="65"/>
      <c r="E22336" s="65"/>
      <c r="F22336" s="65"/>
      <c r="G22336" s="65"/>
      <c r="H22336" s="113"/>
    </row>
    <row r="22337" spans="1:8">
      <c r="A22337" s="65"/>
      <c r="B22337" s="65"/>
      <c r="C22337" s="65"/>
      <c r="D22337" s="65"/>
      <c r="E22337" s="65"/>
      <c r="F22337" s="65"/>
      <c r="G22337" s="65"/>
      <c r="H22337" s="113"/>
    </row>
    <row r="22338" spans="1:8">
      <c r="A22338" s="65"/>
      <c r="B22338" s="65"/>
      <c r="C22338" s="65"/>
      <c r="D22338" s="65"/>
      <c r="E22338" s="65"/>
      <c r="F22338" s="65"/>
      <c r="G22338" s="65"/>
      <c r="H22338" s="113"/>
    </row>
    <row r="22339" spans="1:8">
      <c r="A22339" s="65"/>
      <c r="B22339" s="65"/>
      <c r="C22339" s="65"/>
      <c r="D22339" s="65"/>
      <c r="E22339" s="65"/>
      <c r="F22339" s="65"/>
      <c r="G22339" s="65"/>
      <c r="H22339" s="113"/>
    </row>
    <row r="22340" spans="1:8">
      <c r="A22340" s="65"/>
      <c r="B22340" s="65"/>
      <c r="C22340" s="65"/>
      <c r="D22340" s="65"/>
      <c r="E22340" s="65"/>
      <c r="F22340" s="65"/>
      <c r="G22340" s="65"/>
      <c r="H22340" s="113"/>
    </row>
    <row r="22341" spans="1:8">
      <c r="A22341" s="65"/>
      <c r="B22341" s="65"/>
      <c r="C22341" s="65"/>
      <c r="D22341" s="65"/>
      <c r="E22341" s="65"/>
      <c r="F22341" s="65"/>
      <c r="G22341" s="65"/>
      <c r="H22341" s="113"/>
    </row>
    <row r="22342" spans="1:8">
      <c r="A22342" s="65"/>
      <c r="B22342" s="65"/>
      <c r="C22342" s="65"/>
      <c r="D22342" s="65"/>
      <c r="E22342" s="65"/>
      <c r="F22342" s="65"/>
      <c r="G22342" s="65"/>
      <c r="H22342" s="113"/>
    </row>
    <row r="22343" spans="1:8">
      <c r="A22343" s="65"/>
      <c r="B22343" s="65"/>
      <c r="C22343" s="65"/>
      <c r="D22343" s="65"/>
      <c r="E22343" s="65"/>
      <c r="F22343" s="65"/>
      <c r="G22343" s="65"/>
      <c r="H22343" s="113"/>
    </row>
    <row r="22344" spans="1:8">
      <c r="A22344" s="65"/>
      <c r="B22344" s="65"/>
      <c r="C22344" s="65"/>
      <c r="D22344" s="65"/>
      <c r="E22344" s="65"/>
      <c r="F22344" s="65"/>
      <c r="G22344" s="65"/>
      <c r="H22344" s="113"/>
    </row>
    <row r="22345" spans="1:8">
      <c r="A22345" s="65"/>
      <c r="B22345" s="65"/>
      <c r="C22345" s="65"/>
      <c r="D22345" s="65"/>
      <c r="E22345" s="65"/>
      <c r="F22345" s="65"/>
      <c r="G22345" s="65"/>
      <c r="H22345" s="113"/>
    </row>
    <row r="22346" spans="1:8">
      <c r="A22346" s="65"/>
      <c r="B22346" s="65"/>
      <c r="C22346" s="65"/>
      <c r="D22346" s="65"/>
      <c r="E22346" s="65"/>
      <c r="F22346" s="65"/>
      <c r="G22346" s="65"/>
      <c r="H22346" s="113"/>
    </row>
    <row r="22347" spans="1:8">
      <c r="A22347" s="65"/>
      <c r="B22347" s="65"/>
      <c r="C22347" s="65"/>
      <c r="D22347" s="65"/>
      <c r="E22347" s="65"/>
      <c r="F22347" s="65"/>
      <c r="G22347" s="65"/>
      <c r="H22347" s="113"/>
    </row>
    <row r="22348" spans="1:8">
      <c r="A22348" s="65"/>
      <c r="B22348" s="65"/>
      <c r="C22348" s="65"/>
      <c r="D22348" s="65"/>
      <c r="E22348" s="65"/>
      <c r="F22348" s="65"/>
      <c r="G22348" s="65"/>
      <c r="H22348" s="113"/>
    </row>
    <row r="22349" spans="1:8">
      <c r="A22349" s="65"/>
      <c r="B22349" s="65"/>
      <c r="C22349" s="65"/>
      <c r="D22349" s="65"/>
      <c r="E22349" s="65"/>
      <c r="F22349" s="65"/>
      <c r="G22349" s="65"/>
      <c r="H22349" s="113"/>
    </row>
    <row r="22350" spans="1:8">
      <c r="A22350" s="65"/>
      <c r="B22350" s="65"/>
      <c r="C22350" s="65"/>
      <c r="D22350" s="65"/>
      <c r="E22350" s="65"/>
      <c r="F22350" s="65"/>
      <c r="G22350" s="65"/>
      <c r="H22350" s="113"/>
    </row>
    <row r="22351" spans="1:8">
      <c r="A22351" s="65"/>
      <c r="B22351" s="65"/>
      <c r="C22351" s="65"/>
      <c r="D22351" s="65"/>
      <c r="E22351" s="65"/>
      <c r="F22351" s="65"/>
      <c r="G22351" s="65"/>
      <c r="H22351" s="113"/>
    </row>
    <row r="22352" spans="1:8">
      <c r="A22352" s="65"/>
      <c r="B22352" s="65"/>
      <c r="C22352" s="65"/>
      <c r="D22352" s="65"/>
      <c r="E22352" s="65"/>
      <c r="F22352" s="65"/>
      <c r="G22352" s="65"/>
      <c r="H22352" s="113"/>
    </row>
    <row r="22353" spans="1:8">
      <c r="A22353" s="65"/>
      <c r="B22353" s="65"/>
      <c r="C22353" s="65"/>
      <c r="D22353" s="65"/>
      <c r="E22353" s="65"/>
      <c r="F22353" s="65"/>
      <c r="G22353" s="65"/>
      <c r="H22353" s="113"/>
    </row>
    <row r="22354" spans="1:8">
      <c r="A22354" s="65"/>
      <c r="B22354" s="65"/>
      <c r="C22354" s="65"/>
      <c r="D22354" s="65"/>
      <c r="E22354" s="65"/>
      <c r="F22354" s="65"/>
      <c r="G22354" s="65"/>
      <c r="H22354" s="113"/>
    </row>
    <row r="22355" spans="1:8">
      <c r="A22355" s="65"/>
      <c r="B22355" s="65"/>
      <c r="C22355" s="65"/>
      <c r="D22355" s="65"/>
      <c r="E22355" s="65"/>
      <c r="F22355" s="65"/>
      <c r="G22355" s="65"/>
      <c r="H22355" s="113"/>
    </row>
    <row r="22356" spans="1:8">
      <c r="A22356" s="65"/>
      <c r="B22356" s="65"/>
      <c r="C22356" s="65"/>
      <c r="D22356" s="65"/>
      <c r="E22356" s="65"/>
      <c r="F22356" s="65"/>
      <c r="G22356" s="65"/>
      <c r="H22356" s="113"/>
    </row>
    <row r="22357" spans="1:8">
      <c r="A22357" s="65"/>
      <c r="B22357" s="65"/>
      <c r="C22357" s="65"/>
      <c r="D22357" s="65"/>
      <c r="E22357" s="65"/>
      <c r="F22357" s="65"/>
      <c r="G22357" s="65"/>
      <c r="H22357" s="113"/>
    </row>
    <row r="22358" spans="1:8">
      <c r="A22358" s="65"/>
      <c r="B22358" s="65"/>
      <c r="C22358" s="65"/>
      <c r="D22358" s="65"/>
      <c r="E22358" s="65"/>
      <c r="F22358" s="65"/>
      <c r="G22358" s="65"/>
      <c r="H22358" s="113"/>
    </row>
    <row r="22359" spans="1:8">
      <c r="A22359" s="65"/>
      <c r="B22359" s="65"/>
      <c r="C22359" s="65"/>
      <c r="D22359" s="65"/>
      <c r="E22359" s="65"/>
      <c r="F22359" s="65"/>
      <c r="G22359" s="65"/>
      <c r="H22359" s="113"/>
    </row>
    <row r="22360" spans="1:8">
      <c r="A22360" s="65"/>
      <c r="B22360" s="65"/>
      <c r="C22360" s="65"/>
      <c r="D22360" s="65"/>
      <c r="E22360" s="65"/>
      <c r="F22360" s="65"/>
      <c r="G22360" s="65"/>
      <c r="H22360" s="113"/>
    </row>
    <row r="22361" spans="1:8">
      <c r="A22361" s="65"/>
      <c r="B22361" s="65"/>
      <c r="C22361" s="65"/>
      <c r="D22361" s="65"/>
      <c r="E22361" s="65"/>
      <c r="F22361" s="65"/>
      <c r="G22361" s="65"/>
      <c r="H22361" s="113"/>
    </row>
    <row r="22362" spans="1:8">
      <c r="A22362" s="65"/>
      <c r="B22362" s="65"/>
      <c r="C22362" s="65"/>
      <c r="D22362" s="65"/>
      <c r="E22362" s="65"/>
      <c r="F22362" s="65"/>
      <c r="G22362" s="65"/>
      <c r="H22362" s="113"/>
    </row>
    <row r="22363" spans="1:8">
      <c r="A22363" s="65"/>
      <c r="B22363" s="65"/>
      <c r="C22363" s="65"/>
      <c r="D22363" s="65"/>
      <c r="E22363" s="65"/>
      <c r="F22363" s="65"/>
      <c r="G22363" s="65"/>
      <c r="H22363" s="113"/>
    </row>
    <row r="22364" spans="1:8">
      <c r="A22364" s="65"/>
      <c r="B22364" s="65"/>
      <c r="C22364" s="65"/>
      <c r="D22364" s="65"/>
      <c r="E22364" s="65"/>
      <c r="F22364" s="65"/>
      <c r="G22364" s="65"/>
      <c r="H22364" s="113"/>
    </row>
    <row r="22365" spans="1:8">
      <c r="A22365" s="65"/>
      <c r="B22365" s="65"/>
      <c r="C22365" s="65"/>
      <c r="D22365" s="65"/>
      <c r="E22365" s="65"/>
      <c r="F22365" s="65"/>
      <c r="G22365" s="65"/>
      <c r="H22365" s="113"/>
    </row>
    <row r="22366" spans="1:8">
      <c r="A22366" s="65"/>
      <c r="B22366" s="65"/>
      <c r="C22366" s="65"/>
      <c r="D22366" s="65"/>
      <c r="E22366" s="65"/>
      <c r="F22366" s="65"/>
      <c r="G22366" s="65"/>
      <c r="H22366" s="113"/>
    </row>
    <row r="22367" spans="1:8">
      <c r="A22367" s="65"/>
      <c r="B22367" s="65"/>
      <c r="C22367" s="65"/>
      <c r="D22367" s="65"/>
      <c r="E22367" s="65"/>
      <c r="F22367" s="65"/>
      <c r="G22367" s="65"/>
      <c r="H22367" s="113"/>
    </row>
    <row r="22368" spans="1:8">
      <c r="A22368" s="65"/>
      <c r="B22368" s="65"/>
      <c r="C22368" s="65"/>
      <c r="D22368" s="65"/>
      <c r="E22368" s="65"/>
      <c r="F22368" s="65"/>
      <c r="G22368" s="65"/>
      <c r="H22368" s="113"/>
    </row>
    <row r="22369" spans="1:8">
      <c r="A22369" s="65"/>
      <c r="B22369" s="65"/>
      <c r="C22369" s="65"/>
      <c r="D22369" s="65"/>
      <c r="E22369" s="65"/>
      <c r="F22369" s="65"/>
      <c r="G22369" s="65"/>
      <c r="H22369" s="113"/>
    </row>
    <row r="22370" spans="1:8">
      <c r="A22370" s="65"/>
      <c r="B22370" s="65"/>
      <c r="C22370" s="65"/>
      <c r="D22370" s="65"/>
      <c r="E22370" s="65"/>
      <c r="F22370" s="65"/>
      <c r="G22370" s="65"/>
      <c r="H22370" s="113"/>
    </row>
    <row r="22371" spans="1:8">
      <c r="A22371" s="65"/>
      <c r="B22371" s="65"/>
      <c r="C22371" s="65"/>
      <c r="D22371" s="65"/>
      <c r="E22371" s="65"/>
      <c r="F22371" s="65"/>
      <c r="G22371" s="65"/>
      <c r="H22371" s="113"/>
    </row>
    <row r="22372" spans="1:8">
      <c r="A22372" s="65"/>
      <c r="B22372" s="65"/>
      <c r="C22372" s="65"/>
      <c r="D22372" s="65"/>
      <c r="E22372" s="65"/>
      <c r="F22372" s="65"/>
      <c r="G22372" s="65"/>
      <c r="H22372" s="113"/>
    </row>
    <row r="22373" spans="1:8">
      <c r="A22373" s="65"/>
      <c r="B22373" s="65"/>
      <c r="C22373" s="65"/>
      <c r="D22373" s="65"/>
      <c r="E22373" s="65"/>
      <c r="F22373" s="65"/>
      <c r="G22373" s="65"/>
      <c r="H22373" s="113"/>
    </row>
    <row r="22374" spans="1:8">
      <c r="A22374" s="65"/>
      <c r="B22374" s="65"/>
      <c r="C22374" s="65"/>
      <c r="D22374" s="65"/>
      <c r="E22374" s="65"/>
      <c r="F22374" s="65"/>
      <c r="G22374" s="65"/>
      <c r="H22374" s="113"/>
    </row>
    <row r="22375" spans="1:8">
      <c r="A22375" s="65"/>
      <c r="B22375" s="65"/>
      <c r="C22375" s="65"/>
      <c r="D22375" s="65"/>
      <c r="E22375" s="65"/>
      <c r="F22375" s="65"/>
      <c r="G22375" s="65"/>
      <c r="H22375" s="113"/>
    </row>
    <row r="22376" spans="1:8">
      <c r="A22376" s="65"/>
      <c r="B22376" s="65"/>
      <c r="C22376" s="65"/>
      <c r="D22376" s="65"/>
      <c r="E22376" s="65"/>
      <c r="F22376" s="65"/>
      <c r="G22376" s="65"/>
      <c r="H22376" s="113"/>
    </row>
    <row r="22377" spans="1:8">
      <c r="A22377" s="65"/>
      <c r="B22377" s="65"/>
      <c r="C22377" s="65"/>
      <c r="D22377" s="65"/>
      <c r="E22377" s="65"/>
      <c r="F22377" s="65"/>
      <c r="G22377" s="65"/>
      <c r="H22377" s="113"/>
    </row>
    <row r="22378" spans="1:8">
      <c r="A22378" s="65"/>
      <c r="B22378" s="65"/>
      <c r="C22378" s="65"/>
      <c r="D22378" s="65"/>
      <c r="E22378" s="65"/>
      <c r="F22378" s="65"/>
      <c r="G22378" s="65"/>
      <c r="H22378" s="113"/>
    </row>
    <row r="22379" spans="1:8">
      <c r="A22379" s="65"/>
      <c r="B22379" s="65"/>
      <c r="C22379" s="65"/>
      <c r="D22379" s="65"/>
      <c r="E22379" s="65"/>
      <c r="F22379" s="65"/>
      <c r="G22379" s="65"/>
      <c r="H22379" s="113"/>
    </row>
    <row r="22380" spans="1:8">
      <c r="A22380" s="65"/>
      <c r="B22380" s="65"/>
      <c r="C22380" s="65"/>
      <c r="D22380" s="65"/>
      <c r="E22380" s="65"/>
      <c r="F22380" s="65"/>
      <c r="G22380" s="65"/>
      <c r="H22380" s="113"/>
    </row>
    <row r="22381" spans="1:8">
      <c r="A22381" s="65"/>
      <c r="B22381" s="65"/>
      <c r="C22381" s="65"/>
      <c r="D22381" s="65"/>
      <c r="E22381" s="65"/>
      <c r="F22381" s="65"/>
      <c r="G22381" s="65"/>
      <c r="H22381" s="113"/>
    </row>
    <row r="22382" spans="1:8">
      <c r="A22382" s="65"/>
      <c r="B22382" s="65"/>
      <c r="C22382" s="65"/>
      <c r="D22382" s="65"/>
      <c r="E22382" s="65"/>
      <c r="F22382" s="65"/>
      <c r="G22382" s="65"/>
      <c r="H22382" s="113"/>
    </row>
    <row r="22383" spans="1:8">
      <c r="A22383" s="65"/>
      <c r="B22383" s="65"/>
      <c r="C22383" s="65"/>
      <c r="D22383" s="65"/>
      <c r="E22383" s="65"/>
      <c r="F22383" s="65"/>
      <c r="G22383" s="65"/>
      <c r="H22383" s="113"/>
    </row>
    <row r="22384" spans="1:8">
      <c r="A22384" s="65"/>
      <c r="B22384" s="65"/>
      <c r="C22384" s="65"/>
      <c r="D22384" s="65"/>
      <c r="E22384" s="65"/>
      <c r="F22384" s="65"/>
      <c r="G22384" s="65"/>
      <c r="H22384" s="113"/>
    </row>
    <row r="22385" spans="1:8">
      <c r="A22385" s="65"/>
      <c r="B22385" s="65"/>
      <c r="C22385" s="65"/>
      <c r="D22385" s="65"/>
      <c r="E22385" s="65"/>
      <c r="F22385" s="65"/>
      <c r="G22385" s="65"/>
      <c r="H22385" s="113"/>
    </row>
    <row r="22386" spans="1:8">
      <c r="A22386" s="65"/>
      <c r="B22386" s="65"/>
      <c r="C22386" s="65"/>
      <c r="D22386" s="65"/>
      <c r="E22386" s="65"/>
      <c r="F22386" s="65"/>
      <c r="G22386" s="65"/>
      <c r="H22386" s="113"/>
    </row>
    <row r="22387" spans="1:8">
      <c r="A22387" s="65"/>
      <c r="B22387" s="65"/>
      <c r="C22387" s="65"/>
      <c r="D22387" s="65"/>
      <c r="E22387" s="65"/>
      <c r="F22387" s="65"/>
      <c r="G22387" s="65"/>
      <c r="H22387" s="113"/>
    </row>
    <row r="22388" spans="1:8">
      <c r="A22388" s="65"/>
      <c r="B22388" s="65"/>
      <c r="C22388" s="65"/>
      <c r="D22388" s="65"/>
      <c r="E22388" s="65"/>
      <c r="F22388" s="65"/>
      <c r="G22388" s="65"/>
      <c r="H22388" s="113"/>
    </row>
    <row r="22389" spans="1:8">
      <c r="A22389" s="65"/>
      <c r="B22389" s="65"/>
      <c r="C22389" s="65"/>
      <c r="D22389" s="65"/>
      <c r="E22389" s="65"/>
      <c r="F22389" s="65"/>
      <c r="G22389" s="65"/>
      <c r="H22389" s="113"/>
    </row>
    <row r="22390" spans="1:8">
      <c r="A22390" s="65"/>
      <c r="B22390" s="65"/>
      <c r="C22390" s="65"/>
      <c r="D22390" s="65"/>
      <c r="E22390" s="65"/>
      <c r="F22390" s="65"/>
      <c r="G22390" s="65"/>
      <c r="H22390" s="113"/>
    </row>
    <row r="22391" spans="1:8">
      <c r="A22391" s="65"/>
      <c r="B22391" s="65"/>
      <c r="C22391" s="65"/>
      <c r="D22391" s="65"/>
      <c r="E22391" s="65"/>
      <c r="F22391" s="65"/>
      <c r="G22391" s="65"/>
      <c r="H22391" s="113"/>
    </row>
    <row r="22392" spans="1:8">
      <c r="A22392" s="65"/>
      <c r="B22392" s="65"/>
      <c r="C22392" s="65"/>
      <c r="D22392" s="65"/>
      <c r="E22392" s="65"/>
      <c r="F22392" s="65"/>
      <c r="G22392" s="65"/>
      <c r="H22392" s="113"/>
    </row>
    <row r="22393" spans="1:8">
      <c r="A22393" s="65"/>
      <c r="B22393" s="65"/>
      <c r="C22393" s="65"/>
      <c r="D22393" s="65"/>
      <c r="E22393" s="65"/>
      <c r="F22393" s="65"/>
      <c r="G22393" s="65"/>
      <c r="H22393" s="113"/>
    </row>
    <row r="22394" spans="1:8">
      <c r="A22394" s="65"/>
      <c r="B22394" s="65"/>
      <c r="C22394" s="65"/>
      <c r="D22394" s="65"/>
      <c r="E22394" s="65"/>
      <c r="F22394" s="65"/>
      <c r="G22394" s="65"/>
      <c r="H22394" s="113"/>
    </row>
    <row r="22395" spans="1:8">
      <c r="A22395" s="65"/>
      <c r="B22395" s="65"/>
      <c r="C22395" s="65"/>
      <c r="D22395" s="65"/>
      <c r="E22395" s="65"/>
      <c r="F22395" s="65"/>
      <c r="G22395" s="65"/>
      <c r="H22395" s="113"/>
    </row>
    <row r="22396" spans="1:8">
      <c r="A22396" s="65"/>
      <c r="B22396" s="65"/>
      <c r="C22396" s="65"/>
      <c r="D22396" s="65"/>
      <c r="E22396" s="65"/>
      <c r="F22396" s="65"/>
      <c r="G22396" s="65"/>
      <c r="H22396" s="113"/>
    </row>
    <row r="22397" spans="1:8">
      <c r="A22397" s="65"/>
      <c r="B22397" s="65"/>
      <c r="C22397" s="65"/>
      <c r="D22397" s="65"/>
      <c r="E22397" s="65"/>
      <c r="F22397" s="65"/>
      <c r="G22397" s="65"/>
      <c r="H22397" s="113"/>
    </row>
    <row r="22398" spans="1:8">
      <c r="A22398" s="65"/>
      <c r="B22398" s="65"/>
      <c r="C22398" s="65"/>
      <c r="D22398" s="65"/>
      <c r="E22398" s="65"/>
      <c r="F22398" s="65"/>
      <c r="G22398" s="65"/>
      <c r="H22398" s="113"/>
    </row>
    <row r="22399" spans="1:8">
      <c r="A22399" s="65"/>
      <c r="B22399" s="65"/>
      <c r="C22399" s="65"/>
      <c r="D22399" s="65"/>
      <c r="E22399" s="65"/>
      <c r="F22399" s="65"/>
      <c r="G22399" s="65"/>
      <c r="H22399" s="113"/>
    </row>
    <row r="22400" spans="1:8">
      <c r="A22400" s="65"/>
      <c r="B22400" s="65"/>
      <c r="C22400" s="65"/>
      <c r="D22400" s="65"/>
      <c r="E22400" s="65"/>
      <c r="F22400" s="65"/>
      <c r="G22400" s="65"/>
      <c r="H22400" s="113"/>
    </row>
    <row r="22401" spans="1:8">
      <c r="A22401" s="65"/>
      <c r="B22401" s="65"/>
      <c r="C22401" s="65"/>
      <c r="D22401" s="65"/>
      <c r="E22401" s="65"/>
      <c r="F22401" s="65"/>
      <c r="G22401" s="65"/>
      <c r="H22401" s="113"/>
    </row>
    <row r="22402" spans="1:8">
      <c r="A22402" s="65"/>
      <c r="B22402" s="65"/>
      <c r="C22402" s="65"/>
      <c r="D22402" s="65"/>
      <c r="E22402" s="65"/>
      <c r="F22402" s="65"/>
      <c r="G22402" s="65"/>
      <c r="H22402" s="113"/>
    </row>
    <row r="22403" spans="1:8">
      <c r="A22403" s="65"/>
      <c r="B22403" s="65"/>
      <c r="C22403" s="65"/>
      <c r="D22403" s="65"/>
      <c r="E22403" s="65"/>
      <c r="F22403" s="65"/>
      <c r="G22403" s="65"/>
      <c r="H22403" s="113"/>
    </row>
    <row r="22404" spans="1:8">
      <c r="A22404" s="65"/>
      <c r="B22404" s="65"/>
      <c r="C22404" s="65"/>
      <c r="D22404" s="65"/>
      <c r="E22404" s="65"/>
      <c r="F22404" s="65"/>
      <c r="G22404" s="65"/>
      <c r="H22404" s="113"/>
    </row>
    <row r="22405" spans="1:8">
      <c r="A22405" s="65"/>
      <c r="B22405" s="65"/>
      <c r="C22405" s="65"/>
      <c r="D22405" s="65"/>
      <c r="E22405" s="65"/>
      <c r="F22405" s="65"/>
      <c r="G22405" s="65"/>
      <c r="H22405" s="113"/>
    </row>
    <row r="22406" spans="1:8">
      <c r="A22406" s="65"/>
      <c r="B22406" s="65"/>
      <c r="C22406" s="65"/>
      <c r="D22406" s="65"/>
      <c r="E22406" s="65"/>
      <c r="F22406" s="65"/>
      <c r="G22406" s="65"/>
      <c r="H22406" s="113"/>
    </row>
    <row r="22407" spans="1:8">
      <c r="A22407" s="65"/>
      <c r="B22407" s="65"/>
      <c r="C22407" s="65"/>
      <c r="D22407" s="65"/>
      <c r="E22407" s="65"/>
      <c r="F22407" s="65"/>
      <c r="G22407" s="65"/>
      <c r="H22407" s="113"/>
    </row>
    <row r="22408" spans="1:8">
      <c r="A22408" s="65"/>
      <c r="B22408" s="65"/>
      <c r="C22408" s="65"/>
      <c r="D22408" s="65"/>
      <c r="E22408" s="65"/>
      <c r="F22408" s="65"/>
      <c r="G22408" s="65"/>
      <c r="H22408" s="113"/>
    </row>
    <row r="22409" spans="1:8">
      <c r="A22409" s="65"/>
      <c r="B22409" s="65"/>
      <c r="C22409" s="65"/>
      <c r="D22409" s="65"/>
      <c r="E22409" s="65"/>
      <c r="F22409" s="65"/>
      <c r="G22409" s="65"/>
      <c r="H22409" s="113"/>
    </row>
    <row r="22410" spans="1:8">
      <c r="A22410" s="65"/>
      <c r="B22410" s="65"/>
      <c r="C22410" s="65"/>
      <c r="D22410" s="65"/>
      <c r="E22410" s="65"/>
      <c r="F22410" s="65"/>
      <c r="G22410" s="65"/>
      <c r="H22410" s="113"/>
    </row>
    <row r="22411" spans="1:8">
      <c r="A22411" s="65"/>
      <c r="B22411" s="65"/>
      <c r="C22411" s="65"/>
      <c r="D22411" s="65"/>
      <c r="E22411" s="65"/>
      <c r="F22411" s="65"/>
      <c r="G22411" s="65"/>
      <c r="H22411" s="113"/>
    </row>
    <row r="22412" spans="1:8">
      <c r="A22412" s="65"/>
      <c r="B22412" s="65"/>
      <c r="C22412" s="65"/>
      <c r="D22412" s="65"/>
      <c r="E22412" s="65"/>
      <c r="F22412" s="65"/>
      <c r="G22412" s="65"/>
      <c r="H22412" s="113"/>
    </row>
    <row r="22413" spans="1:8">
      <c r="A22413" s="65"/>
      <c r="B22413" s="65"/>
      <c r="C22413" s="65"/>
      <c r="D22413" s="65"/>
      <c r="E22413" s="65"/>
      <c r="F22413" s="65"/>
      <c r="G22413" s="65"/>
      <c r="H22413" s="113"/>
    </row>
    <row r="22414" spans="1:8">
      <c r="A22414" s="65"/>
      <c r="B22414" s="65"/>
      <c r="C22414" s="65"/>
      <c r="D22414" s="65"/>
      <c r="E22414" s="65"/>
      <c r="F22414" s="65"/>
      <c r="G22414" s="65"/>
      <c r="H22414" s="113"/>
    </row>
    <row r="22415" spans="1:8">
      <c r="A22415" s="65"/>
      <c r="B22415" s="65"/>
      <c r="C22415" s="65"/>
      <c r="D22415" s="65"/>
      <c r="E22415" s="65"/>
      <c r="F22415" s="65"/>
      <c r="G22415" s="65"/>
      <c r="H22415" s="113"/>
    </row>
    <row r="22416" spans="1:8">
      <c r="A22416" s="65"/>
      <c r="B22416" s="65"/>
      <c r="C22416" s="65"/>
      <c r="D22416" s="65"/>
      <c r="E22416" s="65"/>
      <c r="F22416" s="65"/>
      <c r="G22416" s="65"/>
      <c r="H22416" s="113"/>
    </row>
    <row r="22417" spans="1:8">
      <c r="A22417" s="65"/>
      <c r="B22417" s="65"/>
      <c r="C22417" s="65"/>
      <c r="D22417" s="65"/>
      <c r="E22417" s="65"/>
      <c r="F22417" s="65"/>
      <c r="G22417" s="65"/>
      <c r="H22417" s="113"/>
    </row>
    <row r="22418" spans="1:8">
      <c r="A22418" s="65"/>
      <c r="B22418" s="65"/>
      <c r="C22418" s="65"/>
      <c r="D22418" s="65"/>
      <c r="E22418" s="65"/>
      <c r="F22418" s="65"/>
      <c r="G22418" s="65"/>
      <c r="H22418" s="113"/>
    </row>
    <row r="22419" spans="1:8">
      <c r="A22419" s="65"/>
      <c r="B22419" s="65"/>
      <c r="C22419" s="65"/>
      <c r="D22419" s="65"/>
      <c r="E22419" s="65"/>
      <c r="F22419" s="65"/>
      <c r="G22419" s="65"/>
      <c r="H22419" s="113"/>
    </row>
    <row r="22420" spans="1:8">
      <c r="A22420" s="65"/>
      <c r="B22420" s="65"/>
      <c r="C22420" s="65"/>
      <c r="D22420" s="65"/>
      <c r="E22420" s="65"/>
      <c r="F22420" s="65"/>
      <c r="G22420" s="65"/>
      <c r="H22420" s="113"/>
    </row>
    <row r="22421" spans="1:8">
      <c r="A22421" s="65"/>
      <c r="B22421" s="65"/>
      <c r="C22421" s="65"/>
      <c r="D22421" s="65"/>
      <c r="E22421" s="65"/>
      <c r="F22421" s="65"/>
      <c r="G22421" s="65"/>
      <c r="H22421" s="113"/>
    </row>
    <row r="22422" spans="1:8">
      <c r="A22422" s="65"/>
      <c r="B22422" s="65"/>
      <c r="C22422" s="65"/>
      <c r="D22422" s="65"/>
      <c r="E22422" s="65"/>
      <c r="F22422" s="65"/>
      <c r="G22422" s="65"/>
      <c r="H22422" s="113"/>
    </row>
    <row r="22423" spans="1:8">
      <c r="A22423" s="65"/>
      <c r="B22423" s="65"/>
      <c r="C22423" s="65"/>
      <c r="D22423" s="65"/>
      <c r="E22423" s="65"/>
      <c r="F22423" s="65"/>
      <c r="G22423" s="65"/>
      <c r="H22423" s="113"/>
    </row>
    <row r="22424" spans="1:8">
      <c r="A22424" s="65"/>
      <c r="B22424" s="65"/>
      <c r="C22424" s="65"/>
      <c r="D22424" s="65"/>
      <c r="E22424" s="65"/>
      <c r="F22424" s="65"/>
      <c r="G22424" s="65"/>
      <c r="H22424" s="113"/>
    </row>
    <row r="22425" spans="1:8">
      <c r="A22425" s="65"/>
      <c r="B22425" s="65"/>
      <c r="C22425" s="65"/>
      <c r="D22425" s="65"/>
      <c r="E22425" s="65"/>
      <c r="F22425" s="65"/>
      <c r="G22425" s="65"/>
      <c r="H22425" s="113"/>
    </row>
    <row r="22426" spans="1:8">
      <c r="A22426" s="65"/>
      <c r="B22426" s="65"/>
      <c r="C22426" s="65"/>
      <c r="D22426" s="65"/>
      <c r="E22426" s="65"/>
      <c r="F22426" s="65"/>
      <c r="G22426" s="65"/>
      <c r="H22426" s="113"/>
    </row>
    <row r="22427" spans="1:8">
      <c r="A22427" s="65"/>
      <c r="B22427" s="65"/>
      <c r="C22427" s="65"/>
      <c r="D22427" s="65"/>
      <c r="E22427" s="65"/>
      <c r="F22427" s="65"/>
      <c r="G22427" s="65"/>
      <c r="H22427" s="113"/>
    </row>
    <row r="22428" spans="1:8">
      <c r="A22428" s="65"/>
      <c r="B22428" s="65"/>
      <c r="C22428" s="65"/>
      <c r="D22428" s="65"/>
      <c r="E22428" s="65"/>
      <c r="F22428" s="65"/>
      <c r="G22428" s="65"/>
      <c r="H22428" s="113"/>
    </row>
    <row r="22429" spans="1:8">
      <c r="A22429" s="65"/>
      <c r="B22429" s="65"/>
      <c r="C22429" s="65"/>
      <c r="D22429" s="65"/>
      <c r="E22429" s="65"/>
      <c r="F22429" s="65"/>
      <c r="G22429" s="65"/>
      <c r="H22429" s="113"/>
    </row>
    <row r="22430" spans="1:8">
      <c r="A22430" s="65"/>
      <c r="B22430" s="65"/>
      <c r="C22430" s="65"/>
      <c r="D22430" s="65"/>
      <c r="E22430" s="65"/>
      <c r="F22430" s="65"/>
      <c r="G22430" s="65"/>
      <c r="H22430" s="113"/>
    </row>
    <row r="22431" spans="1:8">
      <c r="A22431" s="65"/>
      <c r="B22431" s="65"/>
      <c r="C22431" s="65"/>
      <c r="D22431" s="65"/>
      <c r="E22431" s="65"/>
      <c r="F22431" s="65"/>
      <c r="G22431" s="65"/>
      <c r="H22431" s="113"/>
    </row>
    <row r="22432" spans="1:8">
      <c r="A22432" s="65"/>
      <c r="B22432" s="65"/>
      <c r="C22432" s="65"/>
      <c r="D22432" s="65"/>
      <c r="E22432" s="65"/>
      <c r="F22432" s="65"/>
      <c r="G22432" s="65"/>
      <c r="H22432" s="113"/>
    </row>
    <row r="22433" spans="1:8">
      <c r="A22433" s="65"/>
      <c r="B22433" s="65"/>
      <c r="C22433" s="65"/>
      <c r="D22433" s="65"/>
      <c r="E22433" s="65"/>
      <c r="F22433" s="65"/>
      <c r="G22433" s="65"/>
      <c r="H22433" s="113"/>
    </row>
    <row r="22434" spans="1:8">
      <c r="A22434" s="65"/>
      <c r="B22434" s="65"/>
      <c r="C22434" s="65"/>
      <c r="D22434" s="65"/>
      <c r="E22434" s="65"/>
      <c r="F22434" s="65"/>
      <c r="G22434" s="65"/>
      <c r="H22434" s="113"/>
    </row>
    <row r="22435" spans="1:8">
      <c r="A22435" s="65"/>
      <c r="B22435" s="65"/>
      <c r="C22435" s="65"/>
      <c r="D22435" s="65"/>
      <c r="E22435" s="65"/>
      <c r="F22435" s="65"/>
      <c r="G22435" s="65"/>
      <c r="H22435" s="113"/>
    </row>
    <row r="22436" spans="1:8">
      <c r="A22436" s="65"/>
      <c r="B22436" s="65"/>
      <c r="C22436" s="65"/>
      <c r="D22436" s="65"/>
      <c r="E22436" s="65"/>
      <c r="F22436" s="65"/>
      <c r="G22436" s="65"/>
      <c r="H22436" s="113"/>
    </row>
    <row r="22437" spans="1:8">
      <c r="A22437" s="65"/>
      <c r="B22437" s="65"/>
      <c r="C22437" s="65"/>
      <c r="D22437" s="65"/>
      <c r="E22437" s="65"/>
      <c r="F22437" s="65"/>
      <c r="G22437" s="65"/>
      <c r="H22437" s="113"/>
    </row>
    <row r="22438" spans="1:8">
      <c r="A22438" s="65"/>
      <c r="B22438" s="65"/>
      <c r="C22438" s="65"/>
      <c r="D22438" s="65"/>
      <c r="E22438" s="65"/>
      <c r="F22438" s="65"/>
      <c r="G22438" s="65"/>
      <c r="H22438" s="113"/>
    </row>
    <row r="22439" spans="1:8">
      <c r="A22439" s="65"/>
      <c r="B22439" s="65"/>
      <c r="C22439" s="65"/>
      <c r="D22439" s="65"/>
      <c r="E22439" s="65"/>
      <c r="F22439" s="65"/>
      <c r="G22439" s="65"/>
      <c r="H22439" s="113"/>
    </row>
    <row r="22440" spans="1:8">
      <c r="A22440" s="65"/>
      <c r="B22440" s="65"/>
      <c r="C22440" s="65"/>
      <c r="D22440" s="65"/>
      <c r="E22440" s="65"/>
      <c r="F22440" s="65"/>
      <c r="G22440" s="65"/>
      <c r="H22440" s="113"/>
    </row>
    <row r="22441" spans="1:8">
      <c r="A22441" s="65"/>
      <c r="B22441" s="65"/>
      <c r="C22441" s="65"/>
      <c r="D22441" s="65"/>
      <c r="E22441" s="65"/>
      <c r="F22441" s="65"/>
      <c r="G22441" s="65"/>
      <c r="H22441" s="113"/>
    </row>
    <row r="22442" spans="1:8">
      <c r="A22442" s="65"/>
      <c r="B22442" s="65"/>
      <c r="C22442" s="65"/>
      <c r="D22442" s="65"/>
      <c r="E22442" s="65"/>
      <c r="F22442" s="65"/>
      <c r="G22442" s="65"/>
      <c r="H22442" s="113"/>
    </row>
    <row r="22443" spans="1:8">
      <c r="A22443" s="65"/>
      <c r="B22443" s="65"/>
      <c r="C22443" s="65"/>
      <c r="D22443" s="65"/>
      <c r="E22443" s="65"/>
      <c r="F22443" s="65"/>
      <c r="G22443" s="65"/>
      <c r="H22443" s="113"/>
    </row>
    <row r="22444" spans="1:8">
      <c r="A22444" s="65"/>
      <c r="B22444" s="65"/>
      <c r="C22444" s="65"/>
      <c r="D22444" s="65"/>
      <c r="E22444" s="65"/>
      <c r="F22444" s="65"/>
      <c r="G22444" s="65"/>
      <c r="H22444" s="113"/>
    </row>
    <row r="22445" spans="1:8">
      <c r="A22445" s="65"/>
      <c r="B22445" s="65"/>
      <c r="C22445" s="65"/>
      <c r="D22445" s="65"/>
      <c r="E22445" s="65"/>
      <c r="F22445" s="65"/>
      <c r="G22445" s="65"/>
      <c r="H22445" s="113"/>
    </row>
    <row r="22446" spans="1:8">
      <c r="A22446" s="65"/>
      <c r="B22446" s="65"/>
      <c r="C22446" s="65"/>
      <c r="D22446" s="65"/>
      <c r="E22446" s="65"/>
      <c r="F22446" s="65"/>
      <c r="G22446" s="65"/>
      <c r="H22446" s="113"/>
    </row>
    <row r="22447" spans="1:8">
      <c r="A22447" s="65"/>
      <c r="B22447" s="65"/>
      <c r="C22447" s="65"/>
      <c r="D22447" s="65"/>
      <c r="E22447" s="65"/>
      <c r="F22447" s="65"/>
      <c r="G22447" s="65"/>
      <c r="H22447" s="113"/>
    </row>
    <row r="22448" spans="1:8">
      <c r="A22448" s="65"/>
      <c r="B22448" s="65"/>
      <c r="C22448" s="65"/>
      <c r="D22448" s="65"/>
      <c r="E22448" s="65"/>
      <c r="F22448" s="65"/>
      <c r="G22448" s="65"/>
      <c r="H22448" s="113"/>
    </row>
    <row r="22449" spans="1:8">
      <c r="A22449" s="65"/>
      <c r="B22449" s="65"/>
      <c r="C22449" s="65"/>
      <c r="D22449" s="65"/>
      <c r="E22449" s="65"/>
      <c r="F22449" s="65"/>
      <c r="G22449" s="65"/>
      <c r="H22449" s="113"/>
    </row>
    <row r="22450" spans="1:8">
      <c r="A22450" s="65"/>
      <c r="B22450" s="65"/>
      <c r="C22450" s="65"/>
      <c r="D22450" s="65"/>
      <c r="E22450" s="65"/>
      <c r="F22450" s="65"/>
      <c r="G22450" s="65"/>
      <c r="H22450" s="113"/>
    </row>
    <row r="22451" spans="1:8">
      <c r="A22451" s="65"/>
      <c r="B22451" s="65"/>
      <c r="C22451" s="65"/>
      <c r="D22451" s="65"/>
      <c r="E22451" s="65"/>
      <c r="F22451" s="65"/>
      <c r="G22451" s="65"/>
      <c r="H22451" s="113"/>
    </row>
    <row r="22452" spans="1:8">
      <c r="A22452" s="65"/>
      <c r="B22452" s="65"/>
      <c r="C22452" s="65"/>
      <c r="D22452" s="65"/>
      <c r="E22452" s="65"/>
      <c r="F22452" s="65"/>
      <c r="G22452" s="65"/>
      <c r="H22452" s="113"/>
    </row>
    <row r="22453" spans="1:8">
      <c r="A22453" s="65"/>
      <c r="B22453" s="65"/>
      <c r="C22453" s="65"/>
      <c r="D22453" s="65"/>
      <c r="E22453" s="65"/>
      <c r="F22453" s="65"/>
      <c r="G22453" s="65"/>
      <c r="H22453" s="113"/>
    </row>
    <row r="22454" spans="1:8">
      <c r="A22454" s="65"/>
      <c r="B22454" s="65"/>
      <c r="C22454" s="65"/>
      <c r="D22454" s="65"/>
      <c r="E22454" s="65"/>
      <c r="F22454" s="65"/>
      <c r="G22454" s="65"/>
      <c r="H22454" s="113"/>
    </row>
    <row r="22455" spans="1:8">
      <c r="A22455" s="65"/>
      <c r="B22455" s="65"/>
      <c r="C22455" s="65"/>
      <c r="D22455" s="65"/>
      <c r="E22455" s="65"/>
      <c r="F22455" s="65"/>
      <c r="G22455" s="65"/>
      <c r="H22455" s="113"/>
    </row>
    <row r="22456" spans="1:8">
      <c r="A22456" s="65"/>
      <c r="B22456" s="65"/>
      <c r="C22456" s="65"/>
      <c r="D22456" s="65"/>
      <c r="E22456" s="65"/>
      <c r="F22456" s="65"/>
      <c r="G22456" s="65"/>
      <c r="H22456" s="113"/>
    </row>
    <row r="22457" spans="1:8">
      <c r="A22457" s="65"/>
      <c r="B22457" s="65"/>
      <c r="C22457" s="65"/>
      <c r="D22457" s="65"/>
      <c r="E22457" s="65"/>
      <c r="F22457" s="65"/>
      <c r="G22457" s="65"/>
      <c r="H22457" s="113"/>
    </row>
    <row r="22458" spans="1:8">
      <c r="A22458" s="65"/>
      <c r="B22458" s="65"/>
      <c r="C22458" s="65"/>
      <c r="D22458" s="65"/>
      <c r="E22458" s="65"/>
      <c r="F22458" s="65"/>
      <c r="G22458" s="65"/>
      <c r="H22458" s="113"/>
    </row>
    <row r="22459" spans="1:8">
      <c r="A22459" s="65"/>
      <c r="B22459" s="65"/>
      <c r="C22459" s="65"/>
      <c r="D22459" s="65"/>
      <c r="E22459" s="65"/>
      <c r="F22459" s="65"/>
      <c r="G22459" s="65"/>
      <c r="H22459" s="113"/>
    </row>
    <row r="22460" spans="1:8">
      <c r="A22460" s="65"/>
      <c r="B22460" s="65"/>
      <c r="C22460" s="65"/>
      <c r="D22460" s="65"/>
      <c r="E22460" s="65"/>
      <c r="F22460" s="65"/>
      <c r="G22460" s="65"/>
      <c r="H22460" s="113"/>
    </row>
    <row r="22461" spans="1:8">
      <c r="A22461" s="65"/>
      <c r="B22461" s="65"/>
      <c r="C22461" s="65"/>
      <c r="D22461" s="65"/>
      <c r="E22461" s="65"/>
      <c r="F22461" s="65"/>
      <c r="G22461" s="65"/>
      <c r="H22461" s="113"/>
    </row>
    <row r="22462" spans="1:8">
      <c r="A22462" s="65"/>
      <c r="B22462" s="65"/>
      <c r="C22462" s="65"/>
      <c r="D22462" s="65"/>
      <c r="E22462" s="65"/>
      <c r="F22462" s="65"/>
      <c r="G22462" s="65"/>
      <c r="H22462" s="113"/>
    </row>
    <row r="22463" spans="1:8">
      <c r="A22463" s="65"/>
      <c r="B22463" s="65"/>
      <c r="C22463" s="65"/>
      <c r="D22463" s="65"/>
      <c r="E22463" s="65"/>
      <c r="F22463" s="65"/>
      <c r="G22463" s="65"/>
      <c r="H22463" s="113"/>
    </row>
    <row r="22464" spans="1:8">
      <c r="A22464" s="65"/>
      <c r="B22464" s="65"/>
      <c r="C22464" s="65"/>
      <c r="D22464" s="65"/>
      <c r="E22464" s="65"/>
      <c r="F22464" s="65"/>
      <c r="G22464" s="65"/>
      <c r="H22464" s="113"/>
    </row>
    <row r="22465" spans="1:8">
      <c r="A22465" s="65"/>
      <c r="B22465" s="65"/>
      <c r="C22465" s="65"/>
      <c r="D22465" s="65"/>
      <c r="E22465" s="65"/>
      <c r="F22465" s="65"/>
      <c r="G22465" s="65"/>
      <c r="H22465" s="113"/>
    </row>
    <row r="22466" spans="1:8">
      <c r="A22466" s="65"/>
      <c r="B22466" s="65"/>
      <c r="C22466" s="65"/>
      <c r="D22466" s="65"/>
      <c r="E22466" s="65"/>
      <c r="F22466" s="65"/>
      <c r="G22466" s="65"/>
      <c r="H22466" s="113"/>
    </row>
    <row r="22467" spans="1:8">
      <c r="A22467" s="65"/>
      <c r="B22467" s="65"/>
      <c r="C22467" s="65"/>
      <c r="D22467" s="65"/>
      <c r="E22467" s="65"/>
      <c r="F22467" s="65"/>
      <c r="G22467" s="65"/>
      <c r="H22467" s="113"/>
    </row>
    <row r="22468" spans="1:8">
      <c r="A22468" s="65"/>
      <c r="B22468" s="65"/>
      <c r="C22468" s="65"/>
      <c r="D22468" s="65"/>
      <c r="E22468" s="65"/>
      <c r="F22468" s="65"/>
      <c r="G22468" s="65"/>
      <c r="H22468" s="113"/>
    </row>
    <row r="22469" spans="1:8">
      <c r="A22469" s="65"/>
      <c r="B22469" s="65"/>
      <c r="C22469" s="65"/>
      <c r="D22469" s="65"/>
      <c r="E22469" s="65"/>
      <c r="F22469" s="65"/>
      <c r="G22469" s="65"/>
      <c r="H22469" s="113"/>
    </row>
    <row r="22470" spans="1:8">
      <c r="A22470" s="65"/>
      <c r="B22470" s="65"/>
      <c r="C22470" s="65"/>
      <c r="D22470" s="65"/>
      <c r="E22470" s="65"/>
      <c r="F22470" s="65"/>
      <c r="G22470" s="65"/>
      <c r="H22470" s="113"/>
    </row>
    <row r="22471" spans="1:8">
      <c r="A22471" s="65"/>
      <c r="B22471" s="65"/>
      <c r="C22471" s="65"/>
      <c r="D22471" s="65"/>
      <c r="E22471" s="65"/>
      <c r="F22471" s="65"/>
      <c r="G22471" s="65"/>
      <c r="H22471" s="113"/>
    </row>
    <row r="22472" spans="1:8">
      <c r="A22472" s="65"/>
      <c r="B22472" s="65"/>
      <c r="C22472" s="65"/>
      <c r="D22472" s="65"/>
      <c r="E22472" s="65"/>
      <c r="F22472" s="65"/>
      <c r="G22472" s="65"/>
      <c r="H22472" s="113"/>
    </row>
    <row r="22473" spans="1:8">
      <c r="A22473" s="65"/>
      <c r="B22473" s="65"/>
      <c r="C22473" s="65"/>
      <c r="D22473" s="65"/>
      <c r="E22473" s="65"/>
      <c r="F22473" s="65"/>
      <c r="G22473" s="65"/>
      <c r="H22473" s="113"/>
    </row>
    <row r="22474" spans="1:8">
      <c r="A22474" s="65"/>
      <c r="B22474" s="65"/>
      <c r="C22474" s="65"/>
      <c r="D22474" s="65"/>
      <c r="E22474" s="65"/>
      <c r="F22474" s="65"/>
      <c r="G22474" s="65"/>
      <c r="H22474" s="113"/>
    </row>
    <row r="22475" spans="1:8">
      <c r="A22475" s="65"/>
      <c r="B22475" s="65"/>
      <c r="C22475" s="65"/>
      <c r="D22475" s="65"/>
      <c r="E22475" s="65"/>
      <c r="F22475" s="65"/>
      <c r="G22475" s="65"/>
      <c r="H22475" s="113"/>
    </row>
    <row r="22476" spans="1:8">
      <c r="A22476" s="65"/>
      <c r="B22476" s="65"/>
      <c r="C22476" s="65"/>
      <c r="D22476" s="65"/>
      <c r="E22476" s="65"/>
      <c r="F22476" s="65"/>
      <c r="G22476" s="65"/>
      <c r="H22476" s="113"/>
    </row>
    <row r="22477" spans="1:8">
      <c r="A22477" s="65"/>
      <c r="B22477" s="65"/>
      <c r="C22477" s="65"/>
      <c r="D22477" s="65"/>
      <c r="E22477" s="65"/>
      <c r="F22477" s="65"/>
      <c r="G22477" s="65"/>
      <c r="H22477" s="113"/>
    </row>
    <row r="22478" spans="1:8">
      <c r="A22478" s="65"/>
      <c r="B22478" s="65"/>
      <c r="C22478" s="65"/>
      <c r="D22478" s="65"/>
      <c r="E22478" s="65"/>
      <c r="F22478" s="65"/>
      <c r="G22478" s="65"/>
      <c r="H22478" s="113"/>
    </row>
    <row r="22479" spans="1:8">
      <c r="A22479" s="65"/>
      <c r="B22479" s="65"/>
      <c r="C22479" s="65"/>
      <c r="D22479" s="65"/>
      <c r="E22479" s="65"/>
      <c r="F22479" s="65"/>
      <c r="G22479" s="65"/>
      <c r="H22479" s="113"/>
    </row>
    <row r="22480" spans="1:8">
      <c r="A22480" s="65"/>
      <c r="B22480" s="65"/>
      <c r="C22480" s="65"/>
      <c r="D22480" s="65"/>
      <c r="E22480" s="65"/>
      <c r="F22480" s="65"/>
      <c r="G22480" s="65"/>
      <c r="H22480" s="113"/>
    </row>
    <row r="22481" spans="1:8">
      <c r="A22481" s="65"/>
      <c r="B22481" s="65"/>
      <c r="C22481" s="65"/>
      <c r="D22481" s="65"/>
      <c r="E22481" s="65"/>
      <c r="F22481" s="65"/>
      <c r="G22481" s="65"/>
      <c r="H22481" s="113"/>
    </row>
    <row r="22482" spans="1:8">
      <c r="A22482" s="65"/>
      <c r="B22482" s="65"/>
      <c r="C22482" s="65"/>
      <c r="D22482" s="65"/>
      <c r="E22482" s="65"/>
      <c r="F22482" s="65"/>
      <c r="G22482" s="65"/>
      <c r="H22482" s="113"/>
    </row>
    <row r="22483" spans="1:8">
      <c r="A22483" s="65"/>
      <c r="B22483" s="65"/>
      <c r="C22483" s="65"/>
      <c r="D22483" s="65"/>
      <c r="E22483" s="65"/>
      <c r="F22483" s="65"/>
      <c r="G22483" s="65"/>
      <c r="H22483" s="113"/>
    </row>
    <row r="22484" spans="1:8">
      <c r="A22484" s="65"/>
      <c r="B22484" s="65"/>
      <c r="C22484" s="65"/>
      <c r="D22484" s="65"/>
      <c r="E22484" s="65"/>
      <c r="F22484" s="65"/>
      <c r="G22484" s="65"/>
      <c r="H22484" s="113"/>
    </row>
    <row r="22485" spans="1:8">
      <c r="A22485" s="65"/>
      <c r="B22485" s="65"/>
      <c r="C22485" s="65"/>
      <c r="D22485" s="65"/>
      <c r="E22485" s="65"/>
      <c r="F22485" s="65"/>
      <c r="G22485" s="65"/>
      <c r="H22485" s="113"/>
    </row>
    <row r="22486" spans="1:8">
      <c r="A22486" s="65"/>
      <c r="B22486" s="65"/>
      <c r="C22486" s="65"/>
      <c r="D22486" s="65"/>
      <c r="E22486" s="65"/>
      <c r="F22486" s="65"/>
      <c r="G22486" s="65"/>
      <c r="H22486" s="113"/>
    </row>
    <row r="22487" spans="1:8">
      <c r="A22487" s="65"/>
      <c r="B22487" s="65"/>
      <c r="C22487" s="65"/>
      <c r="D22487" s="65"/>
      <c r="E22487" s="65"/>
      <c r="F22487" s="65"/>
      <c r="G22487" s="65"/>
      <c r="H22487" s="113"/>
    </row>
    <row r="22488" spans="1:8">
      <c r="A22488" s="65"/>
      <c r="B22488" s="65"/>
      <c r="C22488" s="65"/>
      <c r="D22488" s="65"/>
      <c r="E22488" s="65"/>
      <c r="F22488" s="65"/>
      <c r="G22488" s="65"/>
      <c r="H22488" s="113"/>
    </row>
    <row r="22489" spans="1:8">
      <c r="A22489" s="65"/>
      <c r="B22489" s="65"/>
      <c r="C22489" s="65"/>
      <c r="D22489" s="65"/>
      <c r="E22489" s="65"/>
      <c r="F22489" s="65"/>
      <c r="G22489" s="65"/>
      <c r="H22489" s="113"/>
    </row>
    <row r="22490" spans="1:8">
      <c r="A22490" s="65"/>
      <c r="B22490" s="65"/>
      <c r="C22490" s="65"/>
      <c r="D22490" s="65"/>
      <c r="E22490" s="65"/>
      <c r="F22490" s="65"/>
      <c r="G22490" s="65"/>
      <c r="H22490" s="113"/>
    </row>
    <row r="22491" spans="1:8">
      <c r="A22491" s="65"/>
      <c r="B22491" s="65"/>
      <c r="C22491" s="65"/>
      <c r="D22491" s="65"/>
      <c r="E22491" s="65"/>
      <c r="F22491" s="65"/>
      <c r="G22491" s="65"/>
      <c r="H22491" s="113"/>
    </row>
    <row r="22492" spans="1:8">
      <c r="A22492" s="65"/>
      <c r="B22492" s="65"/>
      <c r="C22492" s="65"/>
      <c r="D22492" s="65"/>
      <c r="E22492" s="65"/>
      <c r="F22492" s="65"/>
      <c r="G22492" s="65"/>
      <c r="H22492" s="113"/>
    </row>
    <row r="22493" spans="1:8">
      <c r="A22493" s="65"/>
      <c r="B22493" s="65"/>
      <c r="C22493" s="65"/>
      <c r="D22493" s="65"/>
      <c r="E22493" s="65"/>
      <c r="F22493" s="65"/>
      <c r="G22493" s="65"/>
      <c r="H22493" s="113"/>
    </row>
    <row r="22494" spans="1:8">
      <c r="A22494" s="65"/>
      <c r="B22494" s="65"/>
      <c r="C22494" s="65"/>
      <c r="D22494" s="65"/>
      <c r="E22494" s="65"/>
      <c r="F22494" s="65"/>
      <c r="G22494" s="65"/>
      <c r="H22494" s="113"/>
    </row>
    <row r="22495" spans="1:8">
      <c r="A22495" s="65"/>
      <c r="B22495" s="65"/>
      <c r="C22495" s="65"/>
      <c r="D22495" s="65"/>
      <c r="E22495" s="65"/>
      <c r="F22495" s="65"/>
      <c r="G22495" s="65"/>
      <c r="H22495" s="113"/>
    </row>
    <row r="22496" spans="1:8">
      <c r="A22496" s="65"/>
      <c r="B22496" s="65"/>
      <c r="C22496" s="65"/>
      <c r="D22496" s="65"/>
      <c r="E22496" s="65"/>
      <c r="F22496" s="65"/>
      <c r="G22496" s="65"/>
      <c r="H22496" s="113"/>
    </row>
    <row r="22497" spans="1:8">
      <c r="A22497" s="65"/>
      <c r="B22497" s="65"/>
      <c r="C22497" s="65"/>
      <c r="D22497" s="65"/>
      <c r="E22497" s="65"/>
      <c r="F22497" s="65"/>
      <c r="G22497" s="65"/>
      <c r="H22497" s="113"/>
    </row>
    <row r="22498" spans="1:8">
      <c r="A22498" s="65"/>
      <c r="B22498" s="65"/>
      <c r="C22498" s="65"/>
      <c r="D22498" s="65"/>
      <c r="E22498" s="65"/>
      <c r="F22498" s="65"/>
      <c r="G22498" s="65"/>
      <c r="H22498" s="113"/>
    </row>
    <row r="22499" spans="1:8">
      <c r="A22499" s="65"/>
      <c r="B22499" s="65"/>
      <c r="C22499" s="65"/>
      <c r="D22499" s="65"/>
      <c r="E22499" s="65"/>
      <c r="F22499" s="65"/>
      <c r="G22499" s="65"/>
      <c r="H22499" s="113"/>
    </row>
    <row r="22500" spans="1:8">
      <c r="A22500" s="65"/>
      <c r="B22500" s="65"/>
      <c r="C22500" s="65"/>
      <c r="D22500" s="65"/>
      <c r="E22500" s="65"/>
      <c r="F22500" s="65"/>
      <c r="G22500" s="65"/>
      <c r="H22500" s="113"/>
    </row>
    <row r="22501" spans="1:8">
      <c r="A22501" s="65"/>
      <c r="B22501" s="65"/>
      <c r="C22501" s="65"/>
      <c r="D22501" s="65"/>
      <c r="E22501" s="65"/>
      <c r="F22501" s="65"/>
      <c r="G22501" s="65"/>
      <c r="H22501" s="113"/>
    </row>
    <row r="22502" spans="1:8">
      <c r="A22502" s="65"/>
      <c r="B22502" s="65"/>
      <c r="C22502" s="65"/>
      <c r="D22502" s="65"/>
      <c r="E22502" s="65"/>
      <c r="F22502" s="65"/>
      <c r="G22502" s="65"/>
      <c r="H22502" s="113"/>
    </row>
    <row r="22503" spans="1:8">
      <c r="A22503" s="65"/>
      <c r="B22503" s="65"/>
      <c r="C22503" s="65"/>
      <c r="D22503" s="65"/>
      <c r="E22503" s="65"/>
      <c r="F22503" s="65"/>
      <c r="G22503" s="65"/>
      <c r="H22503" s="113"/>
    </row>
    <row r="22504" spans="1:8">
      <c r="A22504" s="65"/>
      <c r="B22504" s="65"/>
      <c r="C22504" s="65"/>
      <c r="D22504" s="65"/>
      <c r="E22504" s="65"/>
      <c r="F22504" s="65"/>
      <c r="G22504" s="65"/>
      <c r="H22504" s="113"/>
    </row>
    <row r="22505" spans="1:8">
      <c r="A22505" s="65"/>
      <c r="B22505" s="65"/>
      <c r="C22505" s="65"/>
      <c r="D22505" s="65"/>
      <c r="E22505" s="65"/>
      <c r="F22505" s="65"/>
      <c r="G22505" s="65"/>
      <c r="H22505" s="113"/>
    </row>
    <row r="22506" spans="1:8">
      <c r="A22506" s="65"/>
      <c r="B22506" s="65"/>
      <c r="C22506" s="65"/>
      <c r="D22506" s="65"/>
      <c r="E22506" s="65"/>
      <c r="F22506" s="65"/>
      <c r="G22506" s="65"/>
      <c r="H22506" s="113"/>
    </row>
    <row r="22507" spans="1:8">
      <c r="A22507" s="65"/>
      <c r="B22507" s="65"/>
      <c r="C22507" s="65"/>
      <c r="D22507" s="65"/>
      <c r="E22507" s="65"/>
      <c r="F22507" s="65"/>
      <c r="G22507" s="65"/>
      <c r="H22507" s="113"/>
    </row>
    <row r="22508" spans="1:8">
      <c r="A22508" s="65"/>
      <c r="B22508" s="65"/>
      <c r="C22508" s="65"/>
      <c r="D22508" s="65"/>
      <c r="E22508" s="65"/>
      <c r="F22508" s="65"/>
      <c r="G22508" s="65"/>
      <c r="H22508" s="113"/>
    </row>
    <row r="22509" spans="1:8">
      <c r="A22509" s="65"/>
      <c r="B22509" s="65"/>
      <c r="C22509" s="65"/>
      <c r="D22509" s="65"/>
      <c r="E22509" s="65"/>
      <c r="F22509" s="65"/>
      <c r="G22509" s="65"/>
      <c r="H22509" s="113"/>
    </row>
    <row r="22510" spans="1:8">
      <c r="A22510" s="65"/>
      <c r="B22510" s="65"/>
      <c r="C22510" s="65"/>
      <c r="D22510" s="65"/>
      <c r="E22510" s="65"/>
      <c r="F22510" s="65"/>
      <c r="G22510" s="65"/>
      <c r="H22510" s="113"/>
    </row>
    <row r="22511" spans="1:8">
      <c r="A22511" s="65"/>
      <c r="B22511" s="65"/>
      <c r="C22511" s="65"/>
      <c r="D22511" s="65"/>
      <c r="E22511" s="65"/>
      <c r="F22511" s="65"/>
      <c r="G22511" s="65"/>
      <c r="H22511" s="113"/>
    </row>
    <row r="22512" spans="1:8">
      <c r="A22512" s="65"/>
      <c r="B22512" s="65"/>
      <c r="C22512" s="65"/>
      <c r="D22512" s="65"/>
      <c r="E22512" s="65"/>
      <c r="F22512" s="65"/>
      <c r="G22512" s="65"/>
      <c r="H22512" s="113"/>
    </row>
    <row r="22513" spans="1:8">
      <c r="A22513" s="65"/>
      <c r="B22513" s="65"/>
      <c r="C22513" s="65"/>
      <c r="D22513" s="65"/>
      <c r="E22513" s="65"/>
      <c r="F22513" s="65"/>
      <c r="G22513" s="65"/>
      <c r="H22513" s="113"/>
    </row>
    <row r="22514" spans="1:8">
      <c r="A22514" s="65"/>
      <c r="B22514" s="65"/>
      <c r="C22514" s="65"/>
      <c r="D22514" s="65"/>
      <c r="E22514" s="65"/>
      <c r="F22514" s="65"/>
      <c r="G22514" s="65"/>
      <c r="H22514" s="113"/>
    </row>
    <row r="22515" spans="1:8">
      <c r="A22515" s="65"/>
      <c r="B22515" s="65"/>
      <c r="C22515" s="65"/>
      <c r="D22515" s="65"/>
      <c r="E22515" s="65"/>
      <c r="F22515" s="65"/>
      <c r="G22515" s="65"/>
      <c r="H22515" s="113"/>
    </row>
    <row r="22516" spans="1:8">
      <c r="A22516" s="65"/>
      <c r="B22516" s="65"/>
      <c r="C22516" s="65"/>
      <c r="D22516" s="65"/>
      <c r="E22516" s="65"/>
      <c r="F22516" s="65"/>
      <c r="G22516" s="65"/>
      <c r="H22516" s="113"/>
    </row>
    <row r="22517" spans="1:8">
      <c r="A22517" s="65"/>
      <c r="B22517" s="65"/>
      <c r="C22517" s="65"/>
      <c r="D22517" s="65"/>
      <c r="E22517" s="65"/>
      <c r="F22517" s="65"/>
      <c r="G22517" s="65"/>
      <c r="H22517" s="113"/>
    </row>
    <row r="22518" spans="1:8">
      <c r="A22518" s="65"/>
      <c r="B22518" s="65"/>
      <c r="C22518" s="65"/>
      <c r="D22518" s="65"/>
      <c r="E22518" s="65"/>
      <c r="F22518" s="65"/>
      <c r="G22518" s="65"/>
      <c r="H22518" s="113"/>
    </row>
    <row r="22519" spans="1:8">
      <c r="A22519" s="65"/>
      <c r="B22519" s="65"/>
      <c r="C22519" s="65"/>
      <c r="D22519" s="65"/>
      <c r="E22519" s="65"/>
      <c r="F22519" s="65"/>
      <c r="G22519" s="65"/>
      <c r="H22519" s="113"/>
    </row>
    <row r="22520" spans="1:8">
      <c r="A22520" s="65"/>
      <c r="B22520" s="65"/>
      <c r="C22520" s="65"/>
      <c r="D22520" s="65"/>
      <c r="E22520" s="65"/>
      <c r="F22520" s="65"/>
      <c r="G22520" s="65"/>
      <c r="H22520" s="113"/>
    </row>
    <row r="22521" spans="1:8">
      <c r="A22521" s="65"/>
      <c r="B22521" s="65"/>
      <c r="C22521" s="65"/>
      <c r="D22521" s="65"/>
      <c r="E22521" s="65"/>
      <c r="F22521" s="65"/>
      <c r="G22521" s="65"/>
      <c r="H22521" s="113"/>
    </row>
    <row r="22522" spans="1:8">
      <c r="A22522" s="65"/>
      <c r="B22522" s="65"/>
      <c r="C22522" s="65"/>
      <c r="D22522" s="65"/>
      <c r="E22522" s="65"/>
      <c r="F22522" s="65"/>
      <c r="G22522" s="65"/>
      <c r="H22522" s="113"/>
    </row>
    <row r="22523" spans="1:8">
      <c r="A22523" s="65"/>
      <c r="B22523" s="65"/>
      <c r="C22523" s="65"/>
      <c r="D22523" s="65"/>
      <c r="E22523" s="65"/>
      <c r="F22523" s="65"/>
      <c r="G22523" s="65"/>
      <c r="H22523" s="113"/>
    </row>
    <row r="22524" spans="1:8">
      <c r="A22524" s="65"/>
      <c r="B22524" s="65"/>
      <c r="C22524" s="65"/>
      <c r="D22524" s="65"/>
      <c r="E22524" s="65"/>
      <c r="F22524" s="65"/>
      <c r="G22524" s="65"/>
      <c r="H22524" s="113"/>
    </row>
    <row r="22525" spans="1:8">
      <c r="A22525" s="65"/>
      <c r="B22525" s="65"/>
      <c r="C22525" s="65"/>
      <c r="D22525" s="65"/>
      <c r="E22525" s="65"/>
      <c r="F22525" s="65"/>
      <c r="G22525" s="65"/>
      <c r="H22525" s="113"/>
    </row>
    <row r="22526" spans="1:8">
      <c r="A22526" s="65"/>
      <c r="B22526" s="65"/>
      <c r="C22526" s="65"/>
      <c r="D22526" s="65"/>
      <c r="E22526" s="65"/>
      <c r="F22526" s="65"/>
      <c r="G22526" s="65"/>
      <c r="H22526" s="113"/>
    </row>
    <row r="22527" spans="1:8">
      <c r="A22527" s="65"/>
      <c r="B22527" s="65"/>
      <c r="C22527" s="65"/>
      <c r="D22527" s="65"/>
      <c r="E22527" s="65"/>
      <c r="F22527" s="65"/>
      <c r="G22527" s="65"/>
      <c r="H22527" s="113"/>
    </row>
    <row r="22528" spans="1:8">
      <c r="A22528" s="65"/>
      <c r="B22528" s="65"/>
      <c r="C22528" s="65"/>
      <c r="D22528" s="65"/>
      <c r="E22528" s="65"/>
      <c r="F22528" s="65"/>
      <c r="G22528" s="65"/>
      <c r="H22528" s="113"/>
    </row>
    <row r="22529" spans="1:8">
      <c r="A22529" s="65"/>
      <c r="B22529" s="65"/>
      <c r="C22529" s="65"/>
      <c r="D22529" s="65"/>
      <c r="E22529" s="65"/>
      <c r="F22529" s="65"/>
      <c r="G22529" s="65"/>
      <c r="H22529" s="113"/>
    </row>
    <row r="22530" spans="1:8">
      <c r="A22530" s="65"/>
      <c r="B22530" s="65"/>
      <c r="C22530" s="65"/>
      <c r="D22530" s="65"/>
      <c r="E22530" s="65"/>
      <c r="F22530" s="65"/>
      <c r="G22530" s="65"/>
      <c r="H22530" s="113"/>
    </row>
    <row r="22531" spans="1:8">
      <c r="A22531" s="65"/>
      <c r="B22531" s="65"/>
      <c r="C22531" s="65"/>
      <c r="D22531" s="65"/>
      <c r="E22531" s="65"/>
      <c r="F22531" s="65"/>
      <c r="G22531" s="65"/>
      <c r="H22531" s="113"/>
    </row>
    <row r="22532" spans="1:8">
      <c r="A22532" s="65"/>
      <c r="B22532" s="65"/>
      <c r="C22532" s="65"/>
      <c r="D22532" s="65"/>
      <c r="E22532" s="65"/>
      <c r="F22532" s="65"/>
      <c r="G22532" s="65"/>
      <c r="H22532" s="113"/>
    </row>
    <row r="22533" spans="1:8">
      <c r="A22533" s="65"/>
      <c r="B22533" s="65"/>
      <c r="C22533" s="65"/>
      <c r="D22533" s="65"/>
      <c r="E22533" s="65"/>
      <c r="F22533" s="65"/>
      <c r="G22533" s="65"/>
      <c r="H22533" s="113"/>
    </row>
    <row r="22534" spans="1:8">
      <c r="A22534" s="65"/>
      <c r="B22534" s="65"/>
      <c r="C22534" s="65"/>
      <c r="D22534" s="65"/>
      <c r="E22534" s="65"/>
      <c r="F22534" s="65"/>
      <c r="G22534" s="65"/>
      <c r="H22534" s="113"/>
    </row>
    <row r="22535" spans="1:8">
      <c r="A22535" s="65"/>
      <c r="B22535" s="65"/>
      <c r="C22535" s="65"/>
      <c r="D22535" s="65"/>
      <c r="E22535" s="65"/>
      <c r="F22535" s="65"/>
      <c r="G22535" s="65"/>
      <c r="H22535" s="113"/>
    </row>
    <row r="22536" spans="1:8">
      <c r="A22536" s="65"/>
      <c r="B22536" s="65"/>
      <c r="C22536" s="65"/>
      <c r="D22536" s="65"/>
      <c r="E22536" s="65"/>
      <c r="F22536" s="65"/>
      <c r="G22536" s="65"/>
      <c r="H22536" s="113"/>
    </row>
    <row r="22537" spans="1:8">
      <c r="A22537" s="65"/>
      <c r="B22537" s="65"/>
      <c r="C22537" s="65"/>
      <c r="D22537" s="65"/>
      <c r="E22537" s="65"/>
      <c r="F22537" s="65"/>
      <c r="G22537" s="65"/>
      <c r="H22537" s="113"/>
    </row>
    <row r="22538" spans="1:8">
      <c r="A22538" s="65"/>
      <c r="B22538" s="65"/>
      <c r="C22538" s="65"/>
      <c r="D22538" s="65"/>
      <c r="E22538" s="65"/>
      <c r="F22538" s="65"/>
      <c r="G22538" s="65"/>
      <c r="H22538" s="113"/>
    </row>
    <row r="22539" spans="1:8">
      <c r="A22539" s="65"/>
      <c r="B22539" s="65"/>
      <c r="C22539" s="65"/>
      <c r="D22539" s="65"/>
      <c r="E22539" s="65"/>
      <c r="F22539" s="65"/>
      <c r="G22539" s="65"/>
      <c r="H22539" s="113"/>
    </row>
    <row r="22540" spans="1:8">
      <c r="A22540" s="65"/>
      <c r="B22540" s="65"/>
      <c r="C22540" s="65"/>
      <c r="D22540" s="65"/>
      <c r="E22540" s="65"/>
      <c r="F22540" s="65"/>
      <c r="G22540" s="65"/>
      <c r="H22540" s="113"/>
    </row>
    <row r="22541" spans="1:8">
      <c r="A22541" s="65"/>
      <c r="B22541" s="65"/>
      <c r="C22541" s="65"/>
      <c r="D22541" s="65"/>
      <c r="E22541" s="65"/>
      <c r="F22541" s="65"/>
      <c r="G22541" s="65"/>
      <c r="H22541" s="113"/>
    </row>
    <row r="22542" spans="1:8">
      <c r="A22542" s="65"/>
      <c r="B22542" s="65"/>
      <c r="C22542" s="65"/>
      <c r="D22542" s="65"/>
      <c r="E22542" s="65"/>
      <c r="F22542" s="65"/>
      <c r="G22542" s="65"/>
      <c r="H22542" s="113"/>
    </row>
    <row r="22543" spans="1:8">
      <c r="A22543" s="65"/>
      <c r="B22543" s="65"/>
      <c r="C22543" s="65"/>
      <c r="D22543" s="65"/>
      <c r="E22543" s="65"/>
      <c r="F22543" s="65"/>
      <c r="G22543" s="65"/>
      <c r="H22543" s="113"/>
    </row>
    <row r="22544" spans="1:8">
      <c r="A22544" s="65"/>
      <c r="B22544" s="65"/>
      <c r="C22544" s="65"/>
      <c r="D22544" s="65"/>
      <c r="E22544" s="65"/>
      <c r="F22544" s="65"/>
      <c r="G22544" s="65"/>
      <c r="H22544" s="113"/>
    </row>
    <row r="22545" spans="1:8">
      <c r="A22545" s="65"/>
      <c r="B22545" s="65"/>
      <c r="C22545" s="65"/>
      <c r="D22545" s="65"/>
      <c r="E22545" s="65"/>
      <c r="F22545" s="65"/>
      <c r="G22545" s="65"/>
      <c r="H22545" s="113"/>
    </row>
    <row r="22546" spans="1:8">
      <c r="A22546" s="65"/>
      <c r="B22546" s="65"/>
      <c r="C22546" s="65"/>
      <c r="D22546" s="65"/>
      <c r="E22546" s="65"/>
      <c r="F22546" s="65"/>
      <c r="G22546" s="65"/>
      <c r="H22546" s="113"/>
    </row>
    <row r="22547" spans="1:8">
      <c r="A22547" s="65"/>
      <c r="B22547" s="65"/>
      <c r="C22547" s="65"/>
      <c r="D22547" s="65"/>
      <c r="E22547" s="65"/>
      <c r="F22547" s="65"/>
      <c r="G22547" s="65"/>
      <c r="H22547" s="113"/>
    </row>
    <row r="22548" spans="1:8">
      <c r="A22548" s="65"/>
      <c r="B22548" s="65"/>
      <c r="C22548" s="65"/>
      <c r="D22548" s="65"/>
      <c r="E22548" s="65"/>
      <c r="F22548" s="65"/>
      <c r="G22548" s="65"/>
      <c r="H22548" s="113"/>
    </row>
    <row r="22549" spans="1:8">
      <c r="A22549" s="65"/>
      <c r="B22549" s="65"/>
      <c r="C22549" s="65"/>
      <c r="D22549" s="65"/>
      <c r="E22549" s="65"/>
      <c r="F22549" s="65"/>
      <c r="G22549" s="65"/>
      <c r="H22549" s="113"/>
    </row>
    <row r="22550" spans="1:8">
      <c r="A22550" s="65"/>
      <c r="B22550" s="65"/>
      <c r="C22550" s="65"/>
      <c r="D22550" s="65"/>
      <c r="E22550" s="65"/>
      <c r="F22550" s="65"/>
      <c r="G22550" s="65"/>
      <c r="H22550" s="113"/>
    </row>
    <row r="22551" spans="1:8">
      <c r="A22551" s="65"/>
      <c r="B22551" s="65"/>
      <c r="C22551" s="65"/>
      <c r="D22551" s="65"/>
      <c r="E22551" s="65"/>
      <c r="F22551" s="65"/>
      <c r="G22551" s="65"/>
      <c r="H22551" s="113"/>
    </row>
    <row r="22552" spans="1:8">
      <c r="A22552" s="65"/>
      <c r="B22552" s="65"/>
      <c r="C22552" s="65"/>
      <c r="D22552" s="65"/>
      <c r="E22552" s="65"/>
      <c r="F22552" s="65"/>
      <c r="G22552" s="65"/>
      <c r="H22552" s="113"/>
    </row>
    <row r="22553" spans="1:8">
      <c r="A22553" s="65"/>
      <c r="B22553" s="65"/>
      <c r="C22553" s="65"/>
      <c r="D22553" s="65"/>
      <c r="E22553" s="65"/>
      <c r="F22553" s="65"/>
      <c r="G22553" s="65"/>
      <c r="H22553" s="113"/>
    </row>
    <row r="22554" spans="1:8">
      <c r="A22554" s="65"/>
      <c r="B22554" s="65"/>
      <c r="C22554" s="65"/>
      <c r="D22554" s="65"/>
      <c r="E22554" s="65"/>
      <c r="F22554" s="65"/>
      <c r="G22554" s="65"/>
      <c r="H22554" s="113"/>
    </row>
    <row r="22555" spans="1:8">
      <c r="A22555" s="65"/>
      <c r="B22555" s="65"/>
      <c r="C22555" s="65"/>
      <c r="D22555" s="65"/>
      <c r="E22555" s="65"/>
      <c r="F22555" s="65"/>
      <c r="G22555" s="65"/>
      <c r="H22555" s="113"/>
    </row>
    <row r="22556" spans="1:8">
      <c r="A22556" s="65"/>
      <c r="B22556" s="65"/>
      <c r="C22556" s="65"/>
      <c r="D22556" s="65"/>
      <c r="E22556" s="65"/>
      <c r="F22556" s="65"/>
      <c r="G22556" s="65"/>
      <c r="H22556" s="113"/>
    </row>
    <row r="22557" spans="1:8">
      <c r="A22557" s="65"/>
      <c r="B22557" s="65"/>
      <c r="C22557" s="65"/>
      <c r="D22557" s="65"/>
      <c r="E22557" s="65"/>
      <c r="F22557" s="65"/>
      <c r="G22557" s="65"/>
      <c r="H22557" s="113"/>
    </row>
    <row r="22558" spans="1:8">
      <c r="A22558" s="65"/>
      <c r="B22558" s="65"/>
      <c r="C22558" s="65"/>
      <c r="D22558" s="65"/>
      <c r="E22558" s="65"/>
      <c r="F22558" s="65"/>
      <c r="G22558" s="65"/>
      <c r="H22558" s="113"/>
    </row>
    <row r="22559" spans="1:8">
      <c r="A22559" s="65"/>
      <c r="B22559" s="65"/>
      <c r="C22559" s="65"/>
      <c r="D22559" s="65"/>
      <c r="E22559" s="65"/>
      <c r="F22559" s="65"/>
      <c r="G22559" s="65"/>
      <c r="H22559" s="113"/>
    </row>
    <row r="22560" spans="1:8">
      <c r="A22560" s="65"/>
      <c r="B22560" s="65"/>
      <c r="C22560" s="65"/>
      <c r="D22560" s="65"/>
      <c r="E22560" s="65"/>
      <c r="F22560" s="65"/>
      <c r="G22560" s="65"/>
      <c r="H22560" s="113"/>
    </row>
    <row r="22561" spans="1:8">
      <c r="A22561" s="65"/>
      <c r="B22561" s="65"/>
      <c r="C22561" s="65"/>
      <c r="D22561" s="65"/>
      <c r="E22561" s="65"/>
      <c r="F22561" s="65"/>
      <c r="G22561" s="65"/>
      <c r="H22561" s="113"/>
    </row>
    <row r="22562" spans="1:8">
      <c r="A22562" s="65"/>
      <c r="B22562" s="65"/>
      <c r="C22562" s="65"/>
      <c r="D22562" s="65"/>
      <c r="E22562" s="65"/>
      <c r="F22562" s="65"/>
      <c r="G22562" s="65"/>
      <c r="H22562" s="113"/>
    </row>
    <row r="22563" spans="1:8">
      <c r="A22563" s="65"/>
      <c r="B22563" s="65"/>
      <c r="C22563" s="65"/>
      <c r="D22563" s="65"/>
      <c r="E22563" s="65"/>
      <c r="F22563" s="65"/>
      <c r="G22563" s="65"/>
      <c r="H22563" s="113"/>
    </row>
    <row r="22564" spans="1:8">
      <c r="A22564" s="65"/>
      <c r="B22564" s="65"/>
      <c r="C22564" s="65"/>
      <c r="D22564" s="65"/>
      <c r="E22564" s="65"/>
      <c r="F22564" s="65"/>
      <c r="G22564" s="65"/>
      <c r="H22564" s="113"/>
    </row>
    <row r="22565" spans="1:8">
      <c r="A22565" s="65"/>
      <c r="B22565" s="65"/>
      <c r="C22565" s="65"/>
      <c r="D22565" s="65"/>
      <c r="E22565" s="65"/>
      <c r="F22565" s="65"/>
      <c r="G22565" s="65"/>
      <c r="H22565" s="113"/>
    </row>
    <row r="22566" spans="1:8">
      <c r="A22566" s="65"/>
      <c r="B22566" s="65"/>
      <c r="C22566" s="65"/>
      <c r="D22566" s="65"/>
      <c r="E22566" s="65"/>
      <c r="F22566" s="65"/>
      <c r="G22566" s="65"/>
      <c r="H22566" s="113"/>
    </row>
    <row r="22567" spans="1:8">
      <c r="A22567" s="65"/>
      <c r="B22567" s="65"/>
      <c r="C22567" s="65"/>
      <c r="D22567" s="65"/>
      <c r="E22567" s="65"/>
      <c r="F22567" s="65"/>
      <c r="G22567" s="65"/>
      <c r="H22567" s="113"/>
    </row>
    <row r="22568" spans="1:8">
      <c r="A22568" s="65"/>
      <c r="B22568" s="65"/>
      <c r="C22568" s="65"/>
      <c r="D22568" s="65"/>
      <c r="E22568" s="65"/>
      <c r="F22568" s="65"/>
      <c r="G22568" s="65"/>
      <c r="H22568" s="113"/>
    </row>
    <row r="22569" spans="1:8">
      <c r="A22569" s="65"/>
      <c r="B22569" s="65"/>
      <c r="C22569" s="65"/>
      <c r="D22569" s="65"/>
      <c r="E22569" s="65"/>
      <c r="F22569" s="65"/>
      <c r="G22569" s="65"/>
      <c r="H22569" s="113"/>
    </row>
    <row r="22570" spans="1:8">
      <c r="A22570" s="65"/>
      <c r="B22570" s="65"/>
      <c r="C22570" s="65"/>
      <c r="D22570" s="65"/>
      <c r="E22570" s="65"/>
      <c r="F22570" s="65"/>
      <c r="G22570" s="65"/>
      <c r="H22570" s="113"/>
    </row>
    <row r="22571" spans="1:8">
      <c r="A22571" s="65"/>
      <c r="B22571" s="65"/>
      <c r="C22571" s="65"/>
      <c r="D22571" s="65"/>
      <c r="E22571" s="65"/>
      <c r="F22571" s="65"/>
      <c r="G22571" s="65"/>
      <c r="H22571" s="113"/>
    </row>
    <row r="22572" spans="1:8">
      <c r="A22572" s="65"/>
      <c r="B22572" s="65"/>
      <c r="C22572" s="65"/>
      <c r="D22572" s="65"/>
      <c r="E22572" s="65"/>
      <c r="F22572" s="65"/>
      <c r="G22572" s="65"/>
      <c r="H22572" s="113"/>
    </row>
    <row r="22573" spans="1:8">
      <c r="A22573" s="65"/>
      <c r="B22573" s="65"/>
      <c r="C22573" s="65"/>
      <c r="D22573" s="65"/>
      <c r="E22573" s="65"/>
      <c r="F22573" s="65"/>
      <c r="G22573" s="65"/>
      <c r="H22573" s="113"/>
    </row>
    <row r="22574" spans="1:8">
      <c r="A22574" s="65"/>
      <c r="B22574" s="65"/>
      <c r="C22574" s="65"/>
      <c r="D22574" s="65"/>
      <c r="E22574" s="65"/>
      <c r="F22574" s="65"/>
      <c r="G22574" s="65"/>
      <c r="H22574" s="113"/>
    </row>
    <row r="22575" spans="1:8">
      <c r="A22575" s="65"/>
      <c r="B22575" s="65"/>
      <c r="C22575" s="65"/>
      <c r="D22575" s="65"/>
      <c r="E22575" s="65"/>
      <c r="F22575" s="65"/>
      <c r="G22575" s="65"/>
      <c r="H22575" s="113"/>
    </row>
    <row r="22576" spans="1:8">
      <c r="A22576" s="65"/>
      <c r="B22576" s="65"/>
      <c r="C22576" s="65"/>
      <c r="D22576" s="65"/>
      <c r="E22576" s="65"/>
      <c r="F22576" s="65"/>
      <c r="G22576" s="65"/>
      <c r="H22576" s="113"/>
    </row>
    <row r="22577" spans="1:8">
      <c r="A22577" s="65"/>
      <c r="B22577" s="65"/>
      <c r="C22577" s="65"/>
      <c r="D22577" s="65"/>
      <c r="E22577" s="65"/>
      <c r="F22577" s="65"/>
      <c r="G22577" s="65"/>
      <c r="H22577" s="113"/>
    </row>
    <row r="22578" spans="1:8">
      <c r="A22578" s="65"/>
      <c r="B22578" s="65"/>
      <c r="C22578" s="65"/>
      <c r="D22578" s="65"/>
      <c r="E22578" s="65"/>
      <c r="F22578" s="65"/>
      <c r="G22578" s="65"/>
      <c r="H22578" s="113"/>
    </row>
    <row r="22579" spans="1:8">
      <c r="A22579" s="65"/>
      <c r="B22579" s="65"/>
      <c r="C22579" s="65"/>
      <c r="D22579" s="65"/>
      <c r="E22579" s="65"/>
      <c r="F22579" s="65"/>
      <c r="G22579" s="65"/>
      <c r="H22579" s="113"/>
    </row>
    <row r="22580" spans="1:8">
      <c r="A22580" s="65"/>
      <c r="B22580" s="65"/>
      <c r="C22580" s="65"/>
      <c r="D22580" s="65"/>
      <c r="E22580" s="65"/>
      <c r="F22580" s="65"/>
      <c r="G22580" s="65"/>
      <c r="H22580" s="113"/>
    </row>
    <row r="22581" spans="1:8">
      <c r="A22581" s="65"/>
      <c r="B22581" s="65"/>
      <c r="C22581" s="65"/>
      <c r="D22581" s="65"/>
      <c r="E22581" s="65"/>
      <c r="F22581" s="65"/>
      <c r="G22581" s="65"/>
      <c r="H22581" s="113"/>
    </row>
    <row r="22582" spans="1:8">
      <c r="A22582" s="65"/>
      <c r="B22582" s="65"/>
      <c r="C22582" s="65"/>
      <c r="D22582" s="65"/>
      <c r="E22582" s="65"/>
      <c r="F22582" s="65"/>
      <c r="G22582" s="65"/>
      <c r="H22582" s="113"/>
    </row>
    <row r="22583" spans="1:8">
      <c r="A22583" s="65"/>
      <c r="B22583" s="65"/>
      <c r="C22583" s="65"/>
      <c r="D22583" s="65"/>
      <c r="E22583" s="65"/>
      <c r="F22583" s="65"/>
      <c r="G22583" s="65"/>
      <c r="H22583" s="113"/>
    </row>
    <row r="22584" spans="1:8">
      <c r="A22584" s="65"/>
      <c r="B22584" s="65"/>
      <c r="C22584" s="65"/>
      <c r="D22584" s="65"/>
      <c r="E22584" s="65"/>
      <c r="F22584" s="65"/>
      <c r="G22584" s="65"/>
      <c r="H22584" s="113"/>
    </row>
    <row r="22585" spans="1:8">
      <c r="A22585" s="65"/>
      <c r="B22585" s="65"/>
      <c r="C22585" s="65"/>
      <c r="D22585" s="65"/>
      <c r="E22585" s="65"/>
      <c r="F22585" s="65"/>
      <c r="G22585" s="65"/>
      <c r="H22585" s="113"/>
    </row>
    <row r="22586" spans="1:8">
      <c r="A22586" s="65"/>
      <c r="B22586" s="65"/>
      <c r="C22586" s="65"/>
      <c r="D22586" s="65"/>
      <c r="E22586" s="65"/>
      <c r="F22586" s="65"/>
      <c r="G22586" s="65"/>
      <c r="H22586" s="113"/>
    </row>
    <row r="22587" spans="1:8">
      <c r="A22587" s="65"/>
      <c r="B22587" s="65"/>
      <c r="C22587" s="65"/>
      <c r="D22587" s="65"/>
      <c r="E22587" s="65"/>
      <c r="F22587" s="65"/>
      <c r="G22587" s="65"/>
      <c r="H22587" s="113"/>
    </row>
    <row r="22588" spans="1:8">
      <c r="A22588" s="65"/>
      <c r="B22588" s="65"/>
      <c r="C22588" s="65"/>
      <c r="D22588" s="65"/>
      <c r="E22588" s="65"/>
      <c r="F22588" s="65"/>
      <c r="G22588" s="65"/>
      <c r="H22588" s="113"/>
    </row>
    <row r="22589" spans="1:8">
      <c r="A22589" s="65"/>
      <c r="B22589" s="65"/>
      <c r="C22589" s="65"/>
      <c r="D22589" s="65"/>
      <c r="E22589" s="65"/>
      <c r="F22589" s="65"/>
      <c r="G22589" s="65"/>
      <c r="H22589" s="113"/>
    </row>
    <row r="22590" spans="1:8">
      <c r="A22590" s="65"/>
      <c r="B22590" s="65"/>
      <c r="C22590" s="65"/>
      <c r="D22590" s="65"/>
      <c r="E22590" s="65"/>
      <c r="F22590" s="65"/>
      <c r="G22590" s="65"/>
      <c r="H22590" s="113"/>
    </row>
    <row r="22591" spans="1:8">
      <c r="A22591" s="65"/>
      <c r="B22591" s="65"/>
      <c r="C22591" s="65"/>
      <c r="D22591" s="65"/>
      <c r="E22591" s="65"/>
      <c r="F22591" s="65"/>
      <c r="G22591" s="65"/>
      <c r="H22591" s="113"/>
    </row>
    <row r="22592" spans="1:8">
      <c r="A22592" s="65"/>
      <c r="B22592" s="65"/>
      <c r="C22592" s="65"/>
      <c r="D22592" s="65"/>
      <c r="E22592" s="65"/>
      <c r="F22592" s="65"/>
      <c r="G22592" s="65"/>
      <c r="H22592" s="113"/>
    </row>
    <row r="22593" spans="1:8">
      <c r="A22593" s="65"/>
      <c r="B22593" s="65"/>
      <c r="C22593" s="65"/>
      <c r="D22593" s="65"/>
      <c r="E22593" s="65"/>
      <c r="F22593" s="65"/>
      <c r="G22593" s="65"/>
      <c r="H22593" s="113"/>
    </row>
    <row r="22594" spans="1:8">
      <c r="A22594" s="65"/>
      <c r="B22594" s="65"/>
      <c r="C22594" s="65"/>
      <c r="D22594" s="65"/>
      <c r="E22594" s="65"/>
      <c r="F22594" s="65"/>
      <c r="G22594" s="65"/>
      <c r="H22594" s="113"/>
    </row>
    <row r="22595" spans="1:8">
      <c r="A22595" s="65"/>
      <c r="B22595" s="65"/>
      <c r="C22595" s="65"/>
      <c r="D22595" s="65"/>
      <c r="E22595" s="65"/>
      <c r="F22595" s="65"/>
      <c r="G22595" s="65"/>
      <c r="H22595" s="113"/>
    </row>
    <row r="22596" spans="1:8">
      <c r="A22596" s="65"/>
      <c r="B22596" s="65"/>
      <c r="C22596" s="65"/>
      <c r="D22596" s="65"/>
      <c r="E22596" s="65"/>
      <c r="F22596" s="65"/>
      <c r="G22596" s="65"/>
      <c r="H22596" s="113"/>
    </row>
    <row r="22597" spans="1:8">
      <c r="A22597" s="65"/>
      <c r="B22597" s="65"/>
      <c r="C22597" s="65"/>
      <c r="D22597" s="65"/>
      <c r="E22597" s="65"/>
      <c r="F22597" s="65"/>
      <c r="G22597" s="65"/>
      <c r="H22597" s="113"/>
    </row>
    <row r="22598" spans="1:8">
      <c r="A22598" s="65"/>
      <c r="B22598" s="65"/>
      <c r="C22598" s="65"/>
      <c r="D22598" s="65"/>
      <c r="E22598" s="65"/>
      <c r="F22598" s="65"/>
      <c r="G22598" s="65"/>
      <c r="H22598" s="113"/>
    </row>
    <row r="22599" spans="1:8">
      <c r="A22599" s="65"/>
      <c r="B22599" s="65"/>
      <c r="C22599" s="65"/>
      <c r="D22599" s="65"/>
      <c r="E22599" s="65"/>
      <c r="F22599" s="65"/>
      <c r="G22599" s="65"/>
      <c r="H22599" s="113"/>
    </row>
    <row r="22600" spans="1:8">
      <c r="A22600" s="65"/>
      <c r="B22600" s="65"/>
      <c r="C22600" s="65"/>
      <c r="D22600" s="65"/>
      <c r="E22600" s="65"/>
      <c r="F22600" s="65"/>
      <c r="G22600" s="65"/>
      <c r="H22600" s="113"/>
    </row>
    <row r="22601" spans="1:8">
      <c r="A22601" s="65"/>
      <c r="B22601" s="65"/>
      <c r="C22601" s="65"/>
      <c r="D22601" s="65"/>
      <c r="E22601" s="65"/>
      <c r="F22601" s="65"/>
      <c r="G22601" s="65"/>
      <c r="H22601" s="113"/>
    </row>
    <row r="22602" spans="1:8">
      <c r="A22602" s="65"/>
      <c r="B22602" s="65"/>
      <c r="C22602" s="65"/>
      <c r="D22602" s="65"/>
      <c r="E22602" s="65"/>
      <c r="F22602" s="65"/>
      <c r="G22602" s="65"/>
      <c r="H22602" s="113"/>
    </row>
    <row r="22603" spans="1:8">
      <c r="A22603" s="65"/>
      <c r="B22603" s="65"/>
      <c r="C22603" s="65"/>
      <c r="D22603" s="65"/>
      <c r="E22603" s="65"/>
      <c r="F22603" s="65"/>
      <c r="G22603" s="65"/>
      <c r="H22603" s="113"/>
    </row>
    <row r="22604" spans="1:8">
      <c r="A22604" s="65"/>
      <c r="B22604" s="65"/>
      <c r="C22604" s="65"/>
      <c r="D22604" s="65"/>
      <c r="E22604" s="65"/>
      <c r="F22604" s="65"/>
      <c r="G22604" s="65"/>
      <c r="H22604" s="113"/>
    </row>
    <row r="22605" spans="1:8">
      <c r="A22605" s="65"/>
      <c r="B22605" s="65"/>
      <c r="C22605" s="65"/>
      <c r="D22605" s="65"/>
      <c r="E22605" s="65"/>
      <c r="F22605" s="65"/>
      <c r="G22605" s="65"/>
      <c r="H22605" s="113"/>
    </row>
    <row r="22606" spans="1:8">
      <c r="A22606" s="65"/>
      <c r="B22606" s="65"/>
      <c r="C22606" s="65"/>
      <c r="D22606" s="65"/>
      <c r="E22606" s="65"/>
      <c r="F22606" s="65"/>
      <c r="G22606" s="65"/>
      <c r="H22606" s="113"/>
    </row>
    <row r="22607" spans="1:8">
      <c r="A22607" s="65"/>
      <c r="B22607" s="65"/>
      <c r="C22607" s="65"/>
      <c r="D22607" s="65"/>
      <c r="E22607" s="65"/>
      <c r="F22607" s="65"/>
      <c r="G22607" s="65"/>
      <c r="H22607" s="113"/>
    </row>
    <row r="22608" spans="1:8">
      <c r="A22608" s="65"/>
      <c r="B22608" s="65"/>
      <c r="C22608" s="65"/>
      <c r="D22608" s="65"/>
      <c r="E22608" s="65"/>
      <c r="F22608" s="65"/>
      <c r="G22608" s="65"/>
      <c r="H22608" s="113"/>
    </row>
    <row r="22609" spans="1:8">
      <c r="A22609" s="65"/>
      <c r="B22609" s="65"/>
      <c r="C22609" s="65"/>
      <c r="D22609" s="65"/>
      <c r="E22609" s="65"/>
      <c r="F22609" s="65"/>
      <c r="G22609" s="65"/>
      <c r="H22609" s="113"/>
    </row>
    <row r="22610" spans="1:8">
      <c r="A22610" s="65"/>
      <c r="B22610" s="65"/>
      <c r="C22610" s="65"/>
      <c r="D22610" s="65"/>
      <c r="E22610" s="65"/>
      <c r="F22610" s="65"/>
      <c r="G22610" s="65"/>
      <c r="H22610" s="113"/>
    </row>
    <row r="22611" spans="1:8">
      <c r="A22611" s="65"/>
      <c r="B22611" s="65"/>
      <c r="C22611" s="65"/>
      <c r="D22611" s="65"/>
      <c r="E22611" s="65"/>
      <c r="F22611" s="65"/>
      <c r="G22611" s="65"/>
      <c r="H22611" s="113"/>
    </row>
    <row r="22612" spans="1:8">
      <c r="A22612" s="65"/>
      <c r="B22612" s="65"/>
      <c r="C22612" s="65"/>
      <c r="D22612" s="65"/>
      <c r="E22612" s="65"/>
      <c r="F22612" s="65"/>
      <c r="G22612" s="65"/>
      <c r="H22612" s="113"/>
    </row>
    <row r="22613" spans="1:8">
      <c r="A22613" s="65"/>
      <c r="B22613" s="65"/>
      <c r="C22613" s="65"/>
      <c r="D22613" s="65"/>
      <c r="E22613" s="65"/>
      <c r="F22613" s="65"/>
      <c r="G22613" s="65"/>
      <c r="H22613" s="113"/>
    </row>
    <row r="22614" spans="1:8">
      <c r="A22614" s="65"/>
      <c r="B22614" s="65"/>
      <c r="C22614" s="65"/>
      <c r="D22614" s="65"/>
      <c r="E22614" s="65"/>
      <c r="F22614" s="65"/>
      <c r="G22614" s="65"/>
      <c r="H22614" s="113"/>
    </row>
    <row r="22615" spans="1:8">
      <c r="A22615" s="65"/>
      <c r="B22615" s="65"/>
      <c r="C22615" s="65"/>
      <c r="D22615" s="65"/>
      <c r="E22615" s="65"/>
      <c r="F22615" s="65"/>
      <c r="G22615" s="65"/>
      <c r="H22615" s="113"/>
    </row>
    <row r="22616" spans="1:8">
      <c r="A22616" s="65"/>
      <c r="B22616" s="65"/>
      <c r="C22616" s="65"/>
      <c r="D22616" s="65"/>
      <c r="E22616" s="65"/>
      <c r="F22616" s="65"/>
      <c r="G22616" s="65"/>
      <c r="H22616" s="113"/>
    </row>
    <row r="22617" spans="1:8">
      <c r="A22617" s="65"/>
      <c r="B22617" s="65"/>
      <c r="C22617" s="65"/>
      <c r="D22617" s="65"/>
      <c r="E22617" s="65"/>
      <c r="F22617" s="65"/>
      <c r="G22617" s="65"/>
      <c r="H22617" s="113"/>
    </row>
    <row r="22618" spans="1:8">
      <c r="A22618" s="65"/>
      <c r="B22618" s="65"/>
      <c r="C22618" s="65"/>
      <c r="D22618" s="65"/>
      <c r="E22618" s="65"/>
      <c r="F22618" s="65"/>
      <c r="G22618" s="65"/>
      <c r="H22618" s="113"/>
    </row>
    <row r="22619" spans="1:8">
      <c r="A22619" s="65"/>
      <c r="B22619" s="65"/>
      <c r="C22619" s="65"/>
      <c r="D22619" s="65"/>
      <c r="E22619" s="65"/>
      <c r="F22619" s="65"/>
      <c r="G22619" s="65"/>
      <c r="H22619" s="113"/>
    </row>
    <row r="22620" spans="1:8">
      <c r="A22620" s="65"/>
      <c r="B22620" s="65"/>
      <c r="C22620" s="65"/>
      <c r="D22620" s="65"/>
      <c r="E22620" s="65"/>
      <c r="F22620" s="65"/>
      <c r="G22620" s="65"/>
      <c r="H22620" s="113"/>
    </row>
    <row r="22621" spans="1:8">
      <c r="A22621" s="65"/>
      <c r="B22621" s="65"/>
      <c r="C22621" s="65"/>
      <c r="D22621" s="65"/>
      <c r="E22621" s="65"/>
      <c r="F22621" s="65"/>
      <c r="G22621" s="65"/>
      <c r="H22621" s="113"/>
    </row>
    <row r="22622" spans="1:8">
      <c r="A22622" s="65"/>
      <c r="B22622" s="65"/>
      <c r="C22622" s="65"/>
      <c r="D22622" s="65"/>
      <c r="E22622" s="65"/>
      <c r="F22622" s="65"/>
      <c r="G22622" s="65"/>
      <c r="H22622" s="113"/>
    </row>
    <row r="22623" spans="1:8">
      <c r="A22623" s="65"/>
      <c r="B22623" s="65"/>
      <c r="C22623" s="65"/>
      <c r="D22623" s="65"/>
      <c r="E22623" s="65"/>
      <c r="F22623" s="65"/>
      <c r="G22623" s="65"/>
      <c r="H22623" s="113"/>
    </row>
    <row r="22624" spans="1:8">
      <c r="A22624" s="65"/>
      <c r="B22624" s="65"/>
      <c r="C22624" s="65"/>
      <c r="D22624" s="65"/>
      <c r="E22624" s="65"/>
      <c r="F22624" s="65"/>
      <c r="G22624" s="65"/>
      <c r="H22624" s="113"/>
    </row>
    <row r="22625" spans="1:8">
      <c r="A22625" s="65"/>
      <c r="B22625" s="65"/>
      <c r="C22625" s="65"/>
      <c r="D22625" s="65"/>
      <c r="E22625" s="65"/>
      <c r="F22625" s="65"/>
      <c r="G22625" s="65"/>
      <c r="H22625" s="113"/>
    </row>
    <row r="22626" spans="1:8">
      <c r="A22626" s="65"/>
      <c r="B22626" s="65"/>
      <c r="C22626" s="65"/>
      <c r="D22626" s="65"/>
      <c r="E22626" s="65"/>
      <c r="F22626" s="65"/>
      <c r="G22626" s="65"/>
      <c r="H22626" s="113"/>
    </row>
    <row r="22627" spans="1:8">
      <c r="A22627" s="65"/>
      <c r="B22627" s="65"/>
      <c r="C22627" s="65"/>
      <c r="D22627" s="65"/>
      <c r="E22627" s="65"/>
      <c r="F22627" s="65"/>
      <c r="G22627" s="65"/>
      <c r="H22627" s="113"/>
    </row>
    <row r="22628" spans="1:8">
      <c r="A22628" s="65"/>
      <c r="B22628" s="65"/>
      <c r="C22628" s="65"/>
      <c r="D22628" s="65"/>
      <c r="E22628" s="65"/>
      <c r="F22628" s="65"/>
      <c r="G22628" s="65"/>
      <c r="H22628" s="113"/>
    </row>
    <row r="22629" spans="1:8">
      <c r="A22629" s="65"/>
      <c r="B22629" s="65"/>
      <c r="C22629" s="65"/>
      <c r="D22629" s="65"/>
      <c r="E22629" s="65"/>
      <c r="F22629" s="65"/>
      <c r="G22629" s="65"/>
      <c r="H22629" s="113"/>
    </row>
    <row r="22630" spans="1:8">
      <c r="A22630" s="65"/>
      <c r="B22630" s="65"/>
      <c r="C22630" s="65"/>
      <c r="D22630" s="65"/>
      <c r="E22630" s="65"/>
      <c r="F22630" s="65"/>
      <c r="G22630" s="65"/>
      <c r="H22630" s="113"/>
    </row>
    <row r="22631" spans="1:8">
      <c r="A22631" s="65"/>
      <c r="B22631" s="65"/>
      <c r="C22631" s="65"/>
      <c r="D22631" s="65"/>
      <c r="E22631" s="65"/>
      <c r="F22631" s="65"/>
      <c r="G22631" s="65"/>
      <c r="H22631" s="113"/>
    </row>
    <row r="22632" spans="1:8">
      <c r="A22632" s="65"/>
      <c r="B22632" s="65"/>
      <c r="C22632" s="65"/>
      <c r="D22632" s="65"/>
      <c r="E22632" s="65"/>
      <c r="F22632" s="65"/>
      <c r="G22632" s="65"/>
      <c r="H22632" s="113"/>
    </row>
    <row r="22633" spans="1:8">
      <c r="A22633" s="65"/>
      <c r="B22633" s="65"/>
      <c r="C22633" s="65"/>
      <c r="D22633" s="65"/>
      <c r="E22633" s="65"/>
      <c r="F22633" s="65"/>
      <c r="G22633" s="65"/>
      <c r="H22633" s="113"/>
    </row>
    <row r="22634" spans="1:8">
      <c r="A22634" s="65"/>
      <c r="B22634" s="65"/>
      <c r="C22634" s="65"/>
      <c r="D22634" s="65"/>
      <c r="E22634" s="65"/>
      <c r="F22634" s="65"/>
      <c r="G22634" s="65"/>
      <c r="H22634" s="113"/>
    </row>
    <row r="22635" spans="1:8">
      <c r="A22635" s="65"/>
      <c r="B22635" s="65"/>
      <c r="C22635" s="65"/>
      <c r="D22635" s="65"/>
      <c r="E22635" s="65"/>
      <c r="F22635" s="65"/>
      <c r="G22635" s="65"/>
      <c r="H22635" s="113"/>
    </row>
    <row r="22636" spans="1:8">
      <c r="A22636" s="65"/>
      <c r="B22636" s="65"/>
      <c r="C22636" s="65"/>
      <c r="D22636" s="65"/>
      <c r="E22636" s="65"/>
      <c r="F22636" s="65"/>
      <c r="G22636" s="65"/>
      <c r="H22636" s="113"/>
    </row>
    <row r="22637" spans="1:8">
      <c r="A22637" s="65"/>
      <c r="B22637" s="65"/>
      <c r="C22637" s="65"/>
      <c r="D22637" s="65"/>
      <c r="E22637" s="65"/>
      <c r="F22637" s="65"/>
      <c r="G22637" s="65"/>
      <c r="H22637" s="113"/>
    </row>
    <row r="22638" spans="1:8">
      <c r="A22638" s="65"/>
      <c r="B22638" s="65"/>
      <c r="C22638" s="65"/>
      <c r="D22638" s="65"/>
      <c r="E22638" s="65"/>
      <c r="F22638" s="65"/>
      <c r="G22638" s="65"/>
      <c r="H22638" s="113"/>
    </row>
    <row r="22639" spans="1:8">
      <c r="A22639" s="65"/>
      <c r="B22639" s="65"/>
      <c r="C22639" s="65"/>
      <c r="D22639" s="65"/>
      <c r="E22639" s="65"/>
      <c r="F22639" s="65"/>
      <c r="G22639" s="65"/>
      <c r="H22639" s="113"/>
    </row>
    <row r="22640" spans="1:8">
      <c r="A22640" s="65"/>
      <c r="B22640" s="65"/>
      <c r="C22640" s="65"/>
      <c r="D22640" s="65"/>
      <c r="E22640" s="65"/>
      <c r="F22640" s="65"/>
      <c r="G22640" s="65"/>
      <c r="H22640" s="113"/>
    </row>
    <row r="22641" spans="1:8">
      <c r="A22641" s="65"/>
      <c r="B22641" s="65"/>
      <c r="C22641" s="65"/>
      <c r="D22641" s="65"/>
      <c r="E22641" s="65"/>
      <c r="F22641" s="65"/>
      <c r="G22641" s="65"/>
      <c r="H22641" s="113"/>
    </row>
    <row r="22642" spans="1:8">
      <c r="A22642" s="65"/>
      <c r="B22642" s="65"/>
      <c r="C22642" s="65"/>
      <c r="D22642" s="65"/>
      <c r="E22642" s="65"/>
      <c r="F22642" s="65"/>
      <c r="G22642" s="65"/>
      <c r="H22642" s="113"/>
    </row>
    <row r="22643" spans="1:8">
      <c r="A22643" s="65"/>
      <c r="B22643" s="65"/>
      <c r="C22643" s="65"/>
      <c r="D22643" s="65"/>
      <c r="E22643" s="65"/>
      <c r="F22643" s="65"/>
      <c r="G22643" s="65"/>
      <c r="H22643" s="113"/>
    </row>
    <row r="22644" spans="1:8">
      <c r="A22644" s="65"/>
      <c r="B22644" s="65"/>
      <c r="C22644" s="65"/>
      <c r="D22644" s="65"/>
      <c r="E22644" s="65"/>
      <c r="F22644" s="65"/>
      <c r="G22644" s="65"/>
      <c r="H22644" s="113"/>
    </row>
    <row r="22645" spans="1:8">
      <c r="A22645" s="65"/>
      <c r="B22645" s="65"/>
      <c r="C22645" s="65"/>
      <c r="D22645" s="65"/>
      <c r="E22645" s="65"/>
      <c r="F22645" s="65"/>
      <c r="G22645" s="65"/>
      <c r="H22645" s="113"/>
    </row>
    <row r="22646" spans="1:8">
      <c r="A22646" s="65"/>
      <c r="B22646" s="65"/>
      <c r="C22646" s="65"/>
      <c r="D22646" s="65"/>
      <c r="E22646" s="65"/>
      <c r="F22646" s="65"/>
      <c r="G22646" s="65"/>
      <c r="H22646" s="113"/>
    </row>
    <row r="22647" spans="1:8">
      <c r="A22647" s="65"/>
      <c r="B22647" s="65"/>
      <c r="C22647" s="65"/>
      <c r="D22647" s="65"/>
      <c r="E22647" s="65"/>
      <c r="F22647" s="65"/>
      <c r="G22647" s="65"/>
      <c r="H22647" s="113"/>
    </row>
    <row r="22648" spans="1:8">
      <c r="A22648" s="65"/>
      <c r="B22648" s="65"/>
      <c r="C22648" s="65"/>
      <c r="D22648" s="65"/>
      <c r="E22648" s="65"/>
      <c r="F22648" s="65"/>
      <c r="G22648" s="65"/>
      <c r="H22648" s="113"/>
    </row>
    <row r="22649" spans="1:8">
      <c r="A22649" s="65"/>
      <c r="B22649" s="65"/>
      <c r="C22649" s="65"/>
      <c r="D22649" s="65"/>
      <c r="E22649" s="65"/>
      <c r="F22649" s="65"/>
      <c r="G22649" s="65"/>
      <c r="H22649" s="113"/>
    </row>
    <row r="22650" spans="1:8">
      <c r="A22650" s="65"/>
      <c r="B22650" s="65"/>
      <c r="C22650" s="65"/>
      <c r="D22650" s="65"/>
      <c r="E22650" s="65"/>
      <c r="F22650" s="65"/>
      <c r="G22650" s="65"/>
      <c r="H22650" s="113"/>
    </row>
    <row r="22651" spans="1:8">
      <c r="A22651" s="65"/>
      <c r="B22651" s="65"/>
      <c r="C22651" s="65"/>
      <c r="D22651" s="65"/>
      <c r="E22651" s="65"/>
      <c r="F22651" s="65"/>
      <c r="G22651" s="65"/>
      <c r="H22651" s="113"/>
    </row>
    <row r="22652" spans="1:8">
      <c r="A22652" s="65"/>
      <c r="B22652" s="65"/>
      <c r="C22652" s="65"/>
      <c r="D22652" s="65"/>
      <c r="E22652" s="65"/>
      <c r="F22652" s="65"/>
      <c r="G22652" s="65"/>
      <c r="H22652" s="113"/>
    </row>
    <row r="22653" spans="1:8">
      <c r="A22653" s="65"/>
      <c r="B22653" s="65"/>
      <c r="C22653" s="65"/>
      <c r="D22653" s="65"/>
      <c r="E22653" s="65"/>
      <c r="F22653" s="65"/>
      <c r="G22653" s="65"/>
      <c r="H22653" s="113"/>
    </row>
    <row r="22654" spans="1:8">
      <c r="A22654" s="65"/>
      <c r="B22654" s="65"/>
      <c r="C22654" s="65"/>
      <c r="D22654" s="65"/>
      <c r="E22654" s="65"/>
      <c r="F22654" s="65"/>
      <c r="G22654" s="65"/>
      <c r="H22654" s="113"/>
    </row>
    <row r="22655" spans="1:8">
      <c r="A22655" s="65"/>
      <c r="B22655" s="65"/>
      <c r="C22655" s="65"/>
      <c r="D22655" s="65"/>
      <c r="E22655" s="65"/>
      <c r="F22655" s="65"/>
      <c r="G22655" s="65"/>
      <c r="H22655" s="113"/>
    </row>
    <row r="22656" spans="1:8">
      <c r="A22656" s="65"/>
      <c r="B22656" s="65"/>
      <c r="C22656" s="65"/>
      <c r="D22656" s="65"/>
      <c r="E22656" s="65"/>
      <c r="F22656" s="65"/>
      <c r="G22656" s="65"/>
      <c r="H22656" s="113"/>
    </row>
    <row r="22657" spans="1:8">
      <c r="A22657" s="65"/>
      <c r="B22657" s="65"/>
      <c r="C22657" s="65"/>
      <c r="D22657" s="65"/>
      <c r="E22657" s="65"/>
      <c r="F22657" s="65"/>
      <c r="G22657" s="65"/>
      <c r="H22657" s="113"/>
    </row>
    <row r="22658" spans="1:8">
      <c r="A22658" s="65"/>
      <c r="B22658" s="65"/>
      <c r="C22658" s="65"/>
      <c r="D22658" s="65"/>
      <c r="E22658" s="65"/>
      <c r="F22658" s="65"/>
      <c r="G22658" s="65"/>
      <c r="H22658" s="113"/>
    </row>
    <row r="22659" spans="1:8">
      <c r="A22659" s="65"/>
      <c r="B22659" s="65"/>
      <c r="C22659" s="65"/>
      <c r="D22659" s="65"/>
      <c r="E22659" s="65"/>
      <c r="F22659" s="65"/>
      <c r="G22659" s="65"/>
      <c r="H22659" s="113"/>
    </row>
    <row r="22660" spans="1:8">
      <c r="A22660" s="65"/>
      <c r="B22660" s="65"/>
      <c r="C22660" s="65"/>
      <c r="D22660" s="65"/>
      <c r="E22660" s="65"/>
      <c r="F22660" s="65"/>
      <c r="G22660" s="65"/>
      <c r="H22660" s="113"/>
    </row>
    <row r="22661" spans="1:8">
      <c r="A22661" s="65"/>
      <c r="B22661" s="65"/>
      <c r="C22661" s="65"/>
      <c r="D22661" s="65"/>
      <c r="E22661" s="65"/>
      <c r="F22661" s="65"/>
      <c r="G22661" s="65"/>
      <c r="H22661" s="113"/>
    </row>
    <row r="22662" spans="1:8">
      <c r="A22662" s="65"/>
      <c r="B22662" s="65"/>
      <c r="C22662" s="65"/>
      <c r="D22662" s="65"/>
      <c r="E22662" s="65"/>
      <c r="F22662" s="65"/>
      <c r="G22662" s="65"/>
      <c r="H22662" s="113"/>
    </row>
    <row r="22663" spans="1:8">
      <c r="A22663" s="65"/>
      <c r="B22663" s="65"/>
      <c r="C22663" s="65"/>
      <c r="D22663" s="65"/>
      <c r="E22663" s="65"/>
      <c r="F22663" s="65"/>
      <c r="G22663" s="65"/>
      <c r="H22663" s="113"/>
    </row>
    <row r="22664" spans="1:8">
      <c r="A22664" s="65"/>
      <c r="B22664" s="65"/>
      <c r="C22664" s="65"/>
      <c r="D22664" s="65"/>
      <c r="E22664" s="65"/>
      <c r="F22664" s="65"/>
      <c r="G22664" s="65"/>
      <c r="H22664" s="113"/>
    </row>
    <row r="22665" spans="1:8">
      <c r="A22665" s="65"/>
      <c r="B22665" s="65"/>
      <c r="C22665" s="65"/>
      <c r="D22665" s="65"/>
      <c r="E22665" s="65"/>
      <c r="F22665" s="65"/>
      <c r="G22665" s="65"/>
      <c r="H22665" s="113"/>
    </row>
    <row r="22666" spans="1:8">
      <c r="A22666" s="65"/>
      <c r="B22666" s="65"/>
      <c r="C22666" s="65"/>
      <c r="D22666" s="65"/>
      <c r="E22666" s="65"/>
      <c r="F22666" s="65"/>
      <c r="G22666" s="65"/>
      <c r="H22666" s="113"/>
    </row>
    <row r="22667" spans="1:8">
      <c r="A22667" s="65"/>
      <c r="B22667" s="65"/>
      <c r="C22667" s="65"/>
      <c r="D22667" s="65"/>
      <c r="E22667" s="65"/>
      <c r="F22667" s="65"/>
      <c r="G22667" s="65"/>
      <c r="H22667" s="113"/>
    </row>
    <row r="22668" spans="1:8">
      <c r="A22668" s="65"/>
      <c r="B22668" s="65"/>
      <c r="C22668" s="65"/>
      <c r="D22668" s="65"/>
      <c r="E22668" s="65"/>
      <c r="F22668" s="65"/>
      <c r="G22668" s="65"/>
      <c r="H22668" s="113"/>
    </row>
    <row r="22669" spans="1:8">
      <c r="A22669" s="65"/>
      <c r="B22669" s="65"/>
      <c r="C22669" s="65"/>
      <c r="D22669" s="65"/>
      <c r="E22669" s="65"/>
      <c r="F22669" s="65"/>
      <c r="G22669" s="65"/>
      <c r="H22669" s="113"/>
    </row>
    <row r="22670" spans="1:8">
      <c r="A22670" s="65"/>
      <c r="B22670" s="65"/>
      <c r="C22670" s="65"/>
      <c r="D22670" s="65"/>
      <c r="E22670" s="65"/>
      <c r="F22670" s="65"/>
      <c r="G22670" s="65"/>
      <c r="H22670" s="113"/>
    </row>
    <row r="22671" spans="1:8">
      <c r="A22671" s="65"/>
      <c r="B22671" s="65"/>
      <c r="C22671" s="65"/>
      <c r="D22671" s="65"/>
      <c r="E22671" s="65"/>
      <c r="F22671" s="65"/>
      <c r="G22671" s="65"/>
      <c r="H22671" s="113"/>
    </row>
    <row r="22672" spans="1:8">
      <c r="A22672" s="65"/>
      <c r="B22672" s="65"/>
      <c r="C22672" s="65"/>
      <c r="D22672" s="65"/>
      <c r="E22672" s="65"/>
      <c r="F22672" s="65"/>
      <c r="G22672" s="65"/>
      <c r="H22672" s="113"/>
    </row>
    <row r="22673" spans="1:8">
      <c r="A22673" s="65"/>
      <c r="B22673" s="65"/>
      <c r="C22673" s="65"/>
      <c r="D22673" s="65"/>
      <c r="E22673" s="65"/>
      <c r="F22673" s="65"/>
      <c r="G22673" s="65"/>
      <c r="H22673" s="113"/>
    </row>
    <row r="22674" spans="1:8">
      <c r="A22674" s="65"/>
      <c r="B22674" s="65"/>
      <c r="C22674" s="65"/>
      <c r="D22674" s="65"/>
      <c r="E22674" s="65"/>
      <c r="F22674" s="65"/>
      <c r="G22674" s="65"/>
      <c r="H22674" s="113"/>
    </row>
    <row r="22675" spans="1:8">
      <c r="A22675" s="65"/>
      <c r="B22675" s="65"/>
      <c r="C22675" s="65"/>
      <c r="D22675" s="65"/>
      <c r="E22675" s="65"/>
      <c r="F22675" s="65"/>
      <c r="G22675" s="65"/>
      <c r="H22675" s="113"/>
    </row>
    <row r="22676" spans="1:8">
      <c r="A22676" s="65"/>
      <c r="B22676" s="65"/>
      <c r="C22676" s="65"/>
      <c r="D22676" s="65"/>
      <c r="E22676" s="65"/>
      <c r="F22676" s="65"/>
      <c r="G22676" s="65"/>
      <c r="H22676" s="113"/>
    </row>
    <row r="22677" spans="1:8">
      <c r="A22677" s="65"/>
      <c r="B22677" s="65"/>
      <c r="C22677" s="65"/>
      <c r="D22677" s="65"/>
      <c r="E22677" s="65"/>
      <c r="F22677" s="65"/>
      <c r="G22677" s="65"/>
      <c r="H22677" s="113"/>
    </row>
    <row r="22678" spans="1:8">
      <c r="A22678" s="65"/>
      <c r="B22678" s="65"/>
      <c r="C22678" s="65"/>
      <c r="D22678" s="65"/>
      <c r="E22678" s="65"/>
      <c r="F22678" s="65"/>
      <c r="G22678" s="65"/>
      <c r="H22678" s="113"/>
    </row>
    <row r="22679" spans="1:8">
      <c r="A22679" s="65"/>
      <c r="B22679" s="65"/>
      <c r="C22679" s="65"/>
      <c r="D22679" s="65"/>
      <c r="E22679" s="65"/>
      <c r="F22679" s="65"/>
      <c r="G22679" s="65"/>
      <c r="H22679" s="113"/>
    </row>
    <row r="22680" spans="1:8">
      <c r="A22680" s="65"/>
      <c r="B22680" s="65"/>
      <c r="C22680" s="65"/>
      <c r="D22680" s="65"/>
      <c r="E22680" s="65"/>
      <c r="F22680" s="65"/>
      <c r="G22680" s="65"/>
      <c r="H22680" s="113"/>
    </row>
    <row r="22681" spans="1:8">
      <c r="A22681" s="65"/>
      <c r="B22681" s="65"/>
      <c r="C22681" s="65"/>
      <c r="D22681" s="65"/>
      <c r="E22681" s="65"/>
      <c r="F22681" s="65"/>
      <c r="G22681" s="65"/>
      <c r="H22681" s="113"/>
    </row>
    <row r="22682" spans="1:8">
      <c r="A22682" s="65"/>
      <c r="B22682" s="65"/>
      <c r="C22682" s="65"/>
      <c r="D22682" s="65"/>
      <c r="E22682" s="65"/>
      <c r="F22682" s="65"/>
      <c r="G22682" s="65"/>
      <c r="H22682" s="113"/>
    </row>
    <row r="22683" spans="1:8">
      <c r="A22683" s="65"/>
      <c r="B22683" s="65"/>
      <c r="C22683" s="65"/>
      <c r="D22683" s="65"/>
      <c r="E22683" s="65"/>
      <c r="F22683" s="65"/>
      <c r="G22683" s="65"/>
      <c r="H22683" s="113"/>
    </row>
    <row r="22684" spans="1:8">
      <c r="A22684" s="65"/>
      <c r="B22684" s="65"/>
      <c r="C22684" s="65"/>
      <c r="D22684" s="65"/>
      <c r="E22684" s="65"/>
      <c r="F22684" s="65"/>
      <c r="G22684" s="65"/>
      <c r="H22684" s="113"/>
    </row>
    <row r="22685" spans="1:8">
      <c r="A22685" s="65"/>
      <c r="B22685" s="65"/>
      <c r="C22685" s="65"/>
      <c r="D22685" s="65"/>
      <c r="E22685" s="65"/>
      <c r="F22685" s="65"/>
      <c r="G22685" s="65"/>
      <c r="H22685" s="113"/>
    </row>
    <row r="22686" spans="1:8">
      <c r="A22686" s="65"/>
      <c r="B22686" s="65"/>
      <c r="C22686" s="65"/>
      <c r="D22686" s="65"/>
      <c r="E22686" s="65"/>
      <c r="F22686" s="65"/>
      <c r="G22686" s="65"/>
      <c r="H22686" s="113"/>
    </row>
    <row r="22687" spans="1:8">
      <c r="A22687" s="65"/>
      <c r="B22687" s="65"/>
      <c r="C22687" s="65"/>
      <c r="D22687" s="65"/>
      <c r="E22687" s="65"/>
      <c r="F22687" s="65"/>
      <c r="G22687" s="65"/>
      <c r="H22687" s="113"/>
    </row>
    <row r="22688" spans="1:8">
      <c r="A22688" s="65"/>
      <c r="B22688" s="65"/>
      <c r="C22688" s="65"/>
      <c r="D22688" s="65"/>
      <c r="E22688" s="65"/>
      <c r="F22688" s="65"/>
      <c r="G22688" s="65"/>
      <c r="H22688" s="113"/>
    </row>
    <row r="22689" spans="1:8">
      <c r="A22689" s="65"/>
      <c r="B22689" s="65"/>
      <c r="C22689" s="65"/>
      <c r="D22689" s="65"/>
      <c r="E22689" s="65"/>
      <c r="F22689" s="65"/>
      <c r="G22689" s="65"/>
      <c r="H22689" s="113"/>
    </row>
    <row r="22690" spans="1:8">
      <c r="A22690" s="65"/>
      <c r="B22690" s="65"/>
      <c r="C22690" s="65"/>
      <c r="D22690" s="65"/>
      <c r="E22690" s="65"/>
      <c r="F22690" s="65"/>
      <c r="G22690" s="65"/>
      <c r="H22690" s="113"/>
    </row>
    <row r="22691" spans="1:8">
      <c r="A22691" s="65"/>
      <c r="B22691" s="65"/>
      <c r="C22691" s="65"/>
      <c r="D22691" s="65"/>
      <c r="E22691" s="65"/>
      <c r="F22691" s="65"/>
      <c r="G22691" s="65"/>
      <c r="H22691" s="113"/>
    </row>
    <row r="22692" spans="1:8">
      <c r="A22692" s="65"/>
      <c r="B22692" s="65"/>
      <c r="C22692" s="65"/>
      <c r="D22692" s="65"/>
      <c r="E22692" s="65"/>
      <c r="F22692" s="65"/>
      <c r="G22692" s="65"/>
      <c r="H22692" s="113"/>
    </row>
    <row r="22693" spans="1:8">
      <c r="A22693" s="65"/>
      <c r="B22693" s="65"/>
      <c r="C22693" s="65"/>
      <c r="D22693" s="65"/>
      <c r="E22693" s="65"/>
      <c r="F22693" s="65"/>
      <c r="G22693" s="65"/>
      <c r="H22693" s="113"/>
    </row>
    <row r="22694" spans="1:8">
      <c r="A22694" s="65"/>
      <c r="B22694" s="65"/>
      <c r="C22694" s="65"/>
      <c r="D22694" s="65"/>
      <c r="E22694" s="65"/>
      <c r="F22694" s="65"/>
      <c r="G22694" s="65"/>
      <c r="H22694" s="113"/>
    </row>
    <row r="22695" spans="1:8">
      <c r="A22695" s="65"/>
      <c r="B22695" s="65"/>
      <c r="C22695" s="65"/>
      <c r="D22695" s="65"/>
      <c r="E22695" s="65"/>
      <c r="F22695" s="65"/>
      <c r="G22695" s="65"/>
      <c r="H22695" s="113"/>
    </row>
    <row r="22696" spans="1:8">
      <c r="A22696" s="65"/>
      <c r="B22696" s="65"/>
      <c r="C22696" s="65"/>
      <c r="D22696" s="65"/>
      <c r="E22696" s="65"/>
      <c r="F22696" s="65"/>
      <c r="G22696" s="65"/>
      <c r="H22696" s="113"/>
    </row>
    <row r="22697" spans="1:8">
      <c r="A22697" s="65"/>
      <c r="B22697" s="65"/>
      <c r="C22697" s="65"/>
      <c r="D22697" s="65"/>
      <c r="E22697" s="65"/>
      <c r="F22697" s="65"/>
      <c r="G22697" s="65"/>
      <c r="H22697" s="113"/>
    </row>
    <row r="22698" spans="1:8">
      <c r="A22698" s="65"/>
      <c r="B22698" s="65"/>
      <c r="C22698" s="65"/>
      <c r="D22698" s="65"/>
      <c r="E22698" s="65"/>
      <c r="F22698" s="65"/>
      <c r="G22698" s="65"/>
      <c r="H22698" s="113"/>
    </row>
    <row r="22699" spans="1:8">
      <c r="A22699" s="65"/>
      <c r="B22699" s="65"/>
      <c r="C22699" s="65"/>
      <c r="D22699" s="65"/>
      <c r="E22699" s="65"/>
      <c r="F22699" s="65"/>
      <c r="G22699" s="65"/>
      <c r="H22699" s="113"/>
    </row>
    <row r="22700" spans="1:8">
      <c r="A22700" s="65"/>
      <c r="B22700" s="65"/>
      <c r="C22700" s="65"/>
      <c r="D22700" s="65"/>
      <c r="E22700" s="65"/>
      <c r="F22700" s="65"/>
      <c r="G22700" s="65"/>
      <c r="H22700" s="113"/>
    </row>
    <row r="22701" spans="1:8">
      <c r="A22701" s="65"/>
      <c r="B22701" s="65"/>
      <c r="C22701" s="65"/>
      <c r="D22701" s="65"/>
      <c r="E22701" s="65"/>
      <c r="F22701" s="65"/>
      <c r="G22701" s="65"/>
      <c r="H22701" s="113"/>
    </row>
    <row r="22702" spans="1:8">
      <c r="A22702" s="65"/>
      <c r="B22702" s="65"/>
      <c r="C22702" s="65"/>
      <c r="D22702" s="65"/>
      <c r="E22702" s="65"/>
      <c r="F22702" s="65"/>
      <c r="G22702" s="65"/>
      <c r="H22702" s="113"/>
    </row>
    <row r="22703" spans="1:8">
      <c r="A22703" s="65"/>
      <c r="B22703" s="65"/>
      <c r="C22703" s="65"/>
      <c r="D22703" s="65"/>
      <c r="E22703" s="65"/>
      <c r="F22703" s="65"/>
      <c r="G22703" s="65"/>
      <c r="H22703" s="113"/>
    </row>
    <row r="22704" spans="1:8">
      <c r="A22704" s="65"/>
      <c r="B22704" s="65"/>
      <c r="C22704" s="65"/>
      <c r="D22704" s="65"/>
      <c r="E22704" s="65"/>
      <c r="F22704" s="65"/>
      <c r="G22704" s="65"/>
      <c r="H22704" s="113"/>
    </row>
    <row r="22705" spans="1:8">
      <c r="A22705" s="65"/>
      <c r="B22705" s="65"/>
      <c r="C22705" s="65"/>
      <c r="D22705" s="65"/>
      <c r="E22705" s="65"/>
      <c r="F22705" s="65"/>
      <c r="G22705" s="65"/>
      <c r="H22705" s="113"/>
    </row>
    <row r="22706" spans="1:8">
      <c r="A22706" s="65"/>
      <c r="B22706" s="65"/>
      <c r="C22706" s="65"/>
      <c r="D22706" s="65"/>
      <c r="E22706" s="65"/>
      <c r="F22706" s="65"/>
      <c r="G22706" s="65"/>
      <c r="H22706" s="113"/>
    </row>
    <row r="22707" spans="1:8">
      <c r="A22707" s="65"/>
      <c r="B22707" s="65"/>
      <c r="C22707" s="65"/>
      <c r="D22707" s="65"/>
      <c r="E22707" s="65"/>
      <c r="F22707" s="65"/>
      <c r="G22707" s="65"/>
      <c r="H22707" s="113"/>
    </row>
    <row r="22708" spans="1:8">
      <c r="A22708" s="65"/>
      <c r="B22708" s="65"/>
      <c r="C22708" s="65"/>
      <c r="D22708" s="65"/>
      <c r="E22708" s="65"/>
      <c r="F22708" s="65"/>
      <c r="G22708" s="65"/>
      <c r="H22708" s="113"/>
    </row>
    <row r="22709" spans="1:8">
      <c r="A22709" s="65"/>
      <c r="B22709" s="65"/>
      <c r="C22709" s="65"/>
      <c r="D22709" s="65"/>
      <c r="E22709" s="65"/>
      <c r="F22709" s="65"/>
      <c r="G22709" s="65"/>
      <c r="H22709" s="113"/>
    </row>
    <row r="22710" spans="1:8">
      <c r="A22710" s="65"/>
      <c r="B22710" s="65"/>
      <c r="C22710" s="65"/>
      <c r="D22710" s="65"/>
      <c r="E22710" s="65"/>
      <c r="F22710" s="65"/>
      <c r="G22710" s="65"/>
      <c r="H22710" s="113"/>
    </row>
    <row r="22711" spans="1:8">
      <c r="A22711" s="65"/>
      <c r="B22711" s="65"/>
      <c r="C22711" s="65"/>
      <c r="D22711" s="65"/>
      <c r="E22711" s="65"/>
      <c r="F22711" s="65"/>
      <c r="G22711" s="65"/>
      <c r="H22711" s="113"/>
    </row>
    <row r="22712" spans="1:8">
      <c r="A22712" s="65"/>
      <c r="B22712" s="65"/>
      <c r="C22712" s="65"/>
      <c r="D22712" s="65"/>
      <c r="E22712" s="65"/>
      <c r="F22712" s="65"/>
      <c r="G22712" s="65"/>
      <c r="H22712" s="113"/>
    </row>
    <row r="22713" spans="1:8">
      <c r="A22713" s="65"/>
      <c r="B22713" s="65"/>
      <c r="C22713" s="65"/>
      <c r="D22713" s="65"/>
      <c r="E22713" s="65"/>
      <c r="F22713" s="65"/>
      <c r="G22713" s="65"/>
      <c r="H22713" s="113"/>
    </row>
    <row r="22714" spans="1:8">
      <c r="A22714" s="65"/>
      <c r="B22714" s="65"/>
      <c r="C22714" s="65"/>
      <c r="D22714" s="65"/>
      <c r="E22714" s="65"/>
      <c r="F22714" s="65"/>
      <c r="G22714" s="65"/>
      <c r="H22714" s="113"/>
    </row>
    <row r="22715" spans="1:8">
      <c r="A22715" s="65"/>
      <c r="B22715" s="65"/>
      <c r="C22715" s="65"/>
      <c r="D22715" s="65"/>
      <c r="E22715" s="65"/>
      <c r="F22715" s="65"/>
      <c r="G22715" s="65"/>
      <c r="H22715" s="113"/>
    </row>
    <row r="22716" spans="1:8">
      <c r="A22716" s="65"/>
      <c r="B22716" s="65"/>
      <c r="C22716" s="65"/>
      <c r="D22716" s="65"/>
      <c r="E22716" s="65"/>
      <c r="F22716" s="65"/>
      <c r="G22716" s="65"/>
      <c r="H22716" s="113"/>
    </row>
    <row r="22717" spans="1:8">
      <c r="A22717" s="65"/>
      <c r="B22717" s="65"/>
      <c r="C22717" s="65"/>
      <c r="D22717" s="65"/>
      <c r="E22717" s="65"/>
      <c r="F22717" s="65"/>
      <c r="G22717" s="65"/>
      <c r="H22717" s="113"/>
    </row>
    <row r="22718" spans="1:8">
      <c r="A22718" s="65"/>
      <c r="B22718" s="65"/>
      <c r="C22718" s="65"/>
      <c r="D22718" s="65"/>
      <c r="E22718" s="65"/>
      <c r="F22718" s="65"/>
      <c r="G22718" s="65"/>
      <c r="H22718" s="113"/>
    </row>
    <row r="22719" spans="1:8">
      <c r="A22719" s="65"/>
      <c r="B22719" s="65"/>
      <c r="C22719" s="65"/>
      <c r="D22719" s="65"/>
      <c r="E22719" s="65"/>
      <c r="F22719" s="65"/>
      <c r="G22719" s="65"/>
      <c r="H22719" s="113"/>
    </row>
    <row r="22720" spans="1:8">
      <c r="A22720" s="65"/>
      <c r="B22720" s="65"/>
      <c r="C22720" s="65"/>
      <c r="D22720" s="65"/>
      <c r="E22720" s="65"/>
      <c r="F22720" s="65"/>
      <c r="G22720" s="65"/>
      <c r="H22720" s="113"/>
    </row>
    <row r="22721" spans="1:8">
      <c r="A22721" s="65"/>
      <c r="B22721" s="65"/>
      <c r="C22721" s="65"/>
      <c r="D22721" s="65"/>
      <c r="E22721" s="65"/>
      <c r="F22721" s="65"/>
      <c r="G22721" s="65"/>
      <c r="H22721" s="113"/>
    </row>
    <row r="22722" spans="1:8">
      <c r="A22722" s="65"/>
      <c r="B22722" s="65"/>
      <c r="C22722" s="65"/>
      <c r="D22722" s="65"/>
      <c r="E22722" s="65"/>
      <c r="F22722" s="65"/>
      <c r="G22722" s="65"/>
      <c r="H22722" s="113"/>
    </row>
    <row r="22723" spans="1:8">
      <c r="A22723" s="65"/>
      <c r="B22723" s="65"/>
      <c r="C22723" s="65"/>
      <c r="D22723" s="65"/>
      <c r="E22723" s="65"/>
      <c r="F22723" s="65"/>
      <c r="G22723" s="65"/>
      <c r="H22723" s="113"/>
    </row>
    <row r="22724" spans="1:8">
      <c r="A22724" s="65"/>
      <c r="B22724" s="65"/>
      <c r="C22724" s="65"/>
      <c r="D22724" s="65"/>
      <c r="E22724" s="65"/>
      <c r="F22724" s="65"/>
      <c r="G22724" s="65"/>
      <c r="H22724" s="113"/>
    </row>
    <row r="22725" spans="1:8">
      <c r="A22725" s="65"/>
      <c r="B22725" s="65"/>
      <c r="C22725" s="65"/>
      <c r="D22725" s="65"/>
      <c r="E22725" s="65"/>
      <c r="F22725" s="65"/>
      <c r="G22725" s="65"/>
      <c r="H22725" s="113"/>
    </row>
    <row r="22726" spans="1:8">
      <c r="A22726" s="65"/>
      <c r="B22726" s="65"/>
      <c r="C22726" s="65"/>
      <c r="D22726" s="65"/>
      <c r="E22726" s="65"/>
      <c r="F22726" s="65"/>
      <c r="G22726" s="65"/>
      <c r="H22726" s="113"/>
    </row>
    <row r="22727" spans="1:8">
      <c r="A22727" s="65"/>
      <c r="B22727" s="65"/>
      <c r="C22727" s="65"/>
      <c r="D22727" s="65"/>
      <c r="E22727" s="65"/>
      <c r="F22727" s="65"/>
      <c r="G22727" s="65"/>
      <c r="H22727" s="113"/>
    </row>
    <row r="22728" spans="1:8">
      <c r="A22728" s="65"/>
      <c r="B22728" s="65"/>
      <c r="C22728" s="65"/>
      <c r="D22728" s="65"/>
      <c r="E22728" s="65"/>
      <c r="F22728" s="65"/>
      <c r="G22728" s="65"/>
      <c r="H22728" s="113"/>
    </row>
    <row r="22729" spans="1:8">
      <c r="A22729" s="65"/>
      <c r="B22729" s="65"/>
      <c r="C22729" s="65"/>
      <c r="D22729" s="65"/>
      <c r="E22729" s="65"/>
      <c r="F22729" s="65"/>
      <c r="G22729" s="65"/>
      <c r="H22729" s="113"/>
    </row>
    <row r="22730" spans="1:8">
      <c r="A22730" s="65"/>
      <c r="B22730" s="65"/>
      <c r="C22730" s="65"/>
      <c r="D22730" s="65"/>
      <c r="E22730" s="65"/>
      <c r="F22730" s="65"/>
      <c r="G22730" s="65"/>
      <c r="H22730" s="113"/>
    </row>
    <row r="22731" spans="1:8">
      <c r="A22731" s="65"/>
      <c r="B22731" s="65"/>
      <c r="C22731" s="65"/>
      <c r="D22731" s="65"/>
      <c r="E22731" s="65"/>
      <c r="F22731" s="65"/>
      <c r="G22731" s="65"/>
      <c r="H22731" s="113"/>
    </row>
    <row r="22732" spans="1:8">
      <c r="A22732" s="65"/>
      <c r="B22732" s="65"/>
      <c r="C22732" s="65"/>
      <c r="D22732" s="65"/>
      <c r="E22732" s="65"/>
      <c r="F22732" s="65"/>
      <c r="G22732" s="65"/>
      <c r="H22732" s="113"/>
    </row>
    <row r="22733" spans="1:8">
      <c r="A22733" s="65"/>
      <c r="B22733" s="65"/>
      <c r="C22733" s="65"/>
      <c r="D22733" s="65"/>
      <c r="E22733" s="65"/>
      <c r="F22733" s="65"/>
      <c r="G22733" s="65"/>
      <c r="H22733" s="113"/>
    </row>
    <row r="22734" spans="1:8">
      <c r="A22734" s="65"/>
      <c r="B22734" s="65"/>
      <c r="C22734" s="65"/>
      <c r="D22734" s="65"/>
      <c r="E22734" s="65"/>
      <c r="F22734" s="65"/>
      <c r="G22734" s="65"/>
      <c r="H22734" s="113"/>
    </row>
    <row r="22735" spans="1:8">
      <c r="A22735" s="65"/>
      <c r="B22735" s="65"/>
      <c r="C22735" s="65"/>
      <c r="D22735" s="65"/>
      <c r="E22735" s="65"/>
      <c r="F22735" s="65"/>
      <c r="G22735" s="65"/>
      <c r="H22735" s="113"/>
    </row>
    <row r="22736" spans="1:8">
      <c r="A22736" s="65"/>
      <c r="B22736" s="65"/>
      <c r="C22736" s="65"/>
      <c r="D22736" s="65"/>
      <c r="E22736" s="65"/>
      <c r="F22736" s="65"/>
      <c r="G22736" s="65"/>
      <c r="H22736" s="113"/>
    </row>
    <row r="22737" spans="1:8">
      <c r="A22737" s="65"/>
      <c r="B22737" s="65"/>
      <c r="C22737" s="65"/>
      <c r="D22737" s="65"/>
      <c r="E22737" s="65"/>
      <c r="F22737" s="65"/>
      <c r="G22737" s="65"/>
      <c r="H22737" s="113"/>
    </row>
    <row r="22738" spans="1:8">
      <c r="A22738" s="65"/>
      <c r="B22738" s="65"/>
      <c r="C22738" s="65"/>
      <c r="D22738" s="65"/>
      <c r="E22738" s="65"/>
      <c r="F22738" s="65"/>
      <c r="G22738" s="65"/>
      <c r="H22738" s="113"/>
    </row>
    <row r="22739" spans="1:8">
      <c r="A22739" s="65"/>
      <c r="B22739" s="65"/>
      <c r="C22739" s="65"/>
      <c r="D22739" s="65"/>
      <c r="E22739" s="65"/>
      <c r="F22739" s="65"/>
      <c r="G22739" s="65"/>
      <c r="H22739" s="113"/>
    </row>
    <row r="22740" spans="1:8">
      <c r="A22740" s="65"/>
      <c r="B22740" s="65"/>
      <c r="C22740" s="65"/>
      <c r="D22740" s="65"/>
      <c r="E22740" s="65"/>
      <c r="F22740" s="65"/>
      <c r="G22740" s="65"/>
      <c r="H22740" s="113"/>
    </row>
    <row r="22741" spans="1:8">
      <c r="A22741" s="65"/>
      <c r="B22741" s="65"/>
      <c r="C22741" s="65"/>
      <c r="D22741" s="65"/>
      <c r="E22741" s="65"/>
      <c r="F22741" s="65"/>
      <c r="G22741" s="65"/>
      <c r="H22741" s="113"/>
    </row>
    <row r="22742" spans="1:8">
      <c r="A22742" s="65"/>
      <c r="B22742" s="65"/>
      <c r="C22742" s="65"/>
      <c r="D22742" s="65"/>
      <c r="E22742" s="65"/>
      <c r="F22742" s="65"/>
      <c r="G22742" s="65"/>
      <c r="H22742" s="113"/>
    </row>
    <row r="22743" spans="1:8">
      <c r="A22743" s="65"/>
      <c r="B22743" s="65"/>
      <c r="C22743" s="65"/>
      <c r="D22743" s="65"/>
      <c r="E22743" s="65"/>
      <c r="F22743" s="65"/>
      <c r="G22743" s="65"/>
      <c r="H22743" s="113"/>
    </row>
    <row r="22744" spans="1:8">
      <c r="A22744" s="65"/>
      <c r="B22744" s="65"/>
      <c r="C22744" s="65"/>
      <c r="D22744" s="65"/>
      <c r="E22744" s="65"/>
      <c r="F22744" s="65"/>
      <c r="G22744" s="65"/>
      <c r="H22744" s="113"/>
    </row>
    <row r="22745" spans="1:8">
      <c r="A22745" s="65"/>
      <c r="B22745" s="65"/>
      <c r="C22745" s="65"/>
      <c r="D22745" s="65"/>
      <c r="E22745" s="65"/>
      <c r="F22745" s="65"/>
      <c r="G22745" s="65"/>
      <c r="H22745" s="113"/>
    </row>
    <row r="22746" spans="1:8">
      <c r="A22746" s="65"/>
      <c r="B22746" s="65"/>
      <c r="C22746" s="65"/>
      <c r="D22746" s="65"/>
      <c r="E22746" s="65"/>
      <c r="F22746" s="65"/>
      <c r="G22746" s="65"/>
      <c r="H22746" s="113"/>
    </row>
    <row r="22747" spans="1:8">
      <c r="A22747" s="65"/>
      <c r="B22747" s="65"/>
      <c r="C22747" s="65"/>
      <c r="D22747" s="65"/>
      <c r="E22747" s="65"/>
      <c r="F22747" s="65"/>
      <c r="G22747" s="65"/>
      <c r="H22747" s="113"/>
    </row>
    <row r="22748" spans="1:8">
      <c r="A22748" s="65"/>
      <c r="B22748" s="65"/>
      <c r="C22748" s="65"/>
      <c r="D22748" s="65"/>
      <c r="E22748" s="65"/>
      <c r="F22748" s="65"/>
      <c r="G22748" s="65"/>
      <c r="H22748" s="113"/>
    </row>
    <row r="22749" spans="1:8">
      <c r="A22749" s="65"/>
      <c r="B22749" s="65"/>
      <c r="C22749" s="65"/>
      <c r="D22749" s="65"/>
      <c r="E22749" s="65"/>
      <c r="F22749" s="65"/>
      <c r="G22749" s="65"/>
      <c r="H22749" s="113"/>
    </row>
    <row r="22750" spans="1:8">
      <c r="A22750" s="65"/>
      <c r="B22750" s="65"/>
      <c r="C22750" s="65"/>
      <c r="D22750" s="65"/>
      <c r="E22750" s="65"/>
      <c r="F22750" s="65"/>
      <c r="G22750" s="65"/>
      <c r="H22750" s="113"/>
    </row>
    <row r="22751" spans="1:8">
      <c r="A22751" s="65"/>
      <c r="B22751" s="65"/>
      <c r="C22751" s="65"/>
      <c r="D22751" s="65"/>
      <c r="E22751" s="65"/>
      <c r="F22751" s="65"/>
      <c r="G22751" s="65"/>
      <c r="H22751" s="113"/>
    </row>
    <row r="22752" spans="1:8">
      <c r="A22752" s="65"/>
      <c r="B22752" s="65"/>
      <c r="C22752" s="65"/>
      <c r="D22752" s="65"/>
      <c r="E22752" s="65"/>
      <c r="F22752" s="65"/>
      <c r="G22752" s="65"/>
      <c r="H22752" s="113"/>
    </row>
    <row r="22753" spans="1:8">
      <c r="A22753" s="65"/>
      <c r="B22753" s="65"/>
      <c r="C22753" s="65"/>
      <c r="D22753" s="65"/>
      <c r="E22753" s="65"/>
      <c r="F22753" s="65"/>
      <c r="G22753" s="65"/>
      <c r="H22753" s="113"/>
    </row>
    <row r="22754" spans="1:8">
      <c r="A22754" s="65"/>
      <c r="B22754" s="65"/>
      <c r="C22754" s="65"/>
      <c r="D22754" s="65"/>
      <c r="E22754" s="65"/>
      <c r="F22754" s="65"/>
      <c r="G22754" s="65"/>
      <c r="H22754" s="113"/>
    </row>
    <row r="22755" spans="1:8">
      <c r="A22755" s="65"/>
      <c r="B22755" s="65"/>
      <c r="C22755" s="65"/>
      <c r="D22755" s="65"/>
      <c r="E22755" s="65"/>
      <c r="F22755" s="65"/>
      <c r="G22755" s="65"/>
      <c r="H22755" s="113"/>
    </row>
    <row r="22756" spans="1:8">
      <c r="A22756" s="65"/>
      <c r="B22756" s="65"/>
      <c r="C22756" s="65"/>
      <c r="D22756" s="65"/>
      <c r="E22756" s="65"/>
      <c r="F22756" s="65"/>
      <c r="G22756" s="65"/>
      <c r="H22756" s="113"/>
    </row>
    <row r="22757" spans="1:8">
      <c r="A22757" s="65"/>
      <c r="B22757" s="65"/>
      <c r="C22757" s="65"/>
      <c r="D22757" s="65"/>
      <c r="E22757" s="65"/>
      <c r="F22757" s="65"/>
      <c r="G22757" s="65"/>
      <c r="H22757" s="113"/>
    </row>
    <row r="22758" spans="1:8">
      <c r="A22758" s="65"/>
      <c r="B22758" s="65"/>
      <c r="C22758" s="65"/>
      <c r="D22758" s="65"/>
      <c r="E22758" s="65"/>
      <c r="F22758" s="65"/>
      <c r="G22758" s="65"/>
      <c r="H22758" s="113"/>
    </row>
    <row r="22759" spans="1:8">
      <c r="A22759" s="65"/>
      <c r="B22759" s="65"/>
      <c r="C22759" s="65"/>
      <c r="D22759" s="65"/>
      <c r="E22759" s="65"/>
      <c r="F22759" s="65"/>
      <c r="G22759" s="65"/>
      <c r="H22759" s="113"/>
    </row>
    <row r="22760" spans="1:8">
      <c r="A22760" s="65"/>
      <c r="B22760" s="65"/>
      <c r="C22760" s="65"/>
      <c r="D22760" s="65"/>
      <c r="E22760" s="65"/>
      <c r="F22760" s="65"/>
      <c r="G22760" s="65"/>
      <c r="H22760" s="113"/>
    </row>
    <row r="22761" spans="1:8">
      <c r="A22761" s="65"/>
      <c r="B22761" s="65"/>
      <c r="C22761" s="65"/>
      <c r="D22761" s="65"/>
      <c r="E22761" s="65"/>
      <c r="F22761" s="65"/>
      <c r="G22761" s="65"/>
      <c r="H22761" s="113"/>
    </row>
    <row r="22762" spans="1:8">
      <c r="A22762" s="65"/>
      <c r="B22762" s="65"/>
      <c r="C22762" s="65"/>
      <c r="D22762" s="65"/>
      <c r="E22762" s="65"/>
      <c r="F22762" s="65"/>
      <c r="G22762" s="65"/>
      <c r="H22762" s="113"/>
    </row>
    <row r="22763" spans="1:8">
      <c r="A22763" s="65"/>
      <c r="B22763" s="65"/>
      <c r="C22763" s="65"/>
      <c r="D22763" s="65"/>
      <c r="E22763" s="65"/>
      <c r="F22763" s="65"/>
      <c r="G22763" s="65"/>
      <c r="H22763" s="113"/>
    </row>
    <row r="22764" spans="1:8">
      <c r="A22764" s="65"/>
      <c r="B22764" s="65"/>
      <c r="C22764" s="65"/>
      <c r="D22764" s="65"/>
      <c r="E22764" s="65"/>
      <c r="F22764" s="65"/>
      <c r="G22764" s="65"/>
      <c r="H22764" s="113"/>
    </row>
    <row r="22765" spans="1:8">
      <c r="A22765" s="65"/>
      <c r="B22765" s="65"/>
      <c r="C22765" s="65"/>
      <c r="D22765" s="65"/>
      <c r="E22765" s="65"/>
      <c r="F22765" s="65"/>
      <c r="G22765" s="65"/>
      <c r="H22765" s="113"/>
    </row>
    <row r="22766" spans="1:8">
      <c r="A22766" s="65"/>
      <c r="B22766" s="65"/>
      <c r="C22766" s="65"/>
      <c r="D22766" s="65"/>
      <c r="E22766" s="65"/>
      <c r="F22766" s="65"/>
      <c r="G22766" s="65"/>
      <c r="H22766" s="113"/>
    </row>
    <row r="22767" spans="1:8">
      <c r="A22767" s="65"/>
      <c r="B22767" s="65"/>
      <c r="C22767" s="65"/>
      <c r="D22767" s="65"/>
      <c r="E22767" s="65"/>
      <c r="F22767" s="65"/>
      <c r="G22767" s="65"/>
      <c r="H22767" s="113"/>
    </row>
    <row r="22768" spans="1:8">
      <c r="A22768" s="65"/>
      <c r="B22768" s="65"/>
      <c r="C22768" s="65"/>
      <c r="D22768" s="65"/>
      <c r="E22768" s="65"/>
      <c r="F22768" s="65"/>
      <c r="G22768" s="65"/>
      <c r="H22768" s="113"/>
    </row>
    <row r="22769" spans="1:8">
      <c r="A22769" s="65"/>
      <c r="B22769" s="65"/>
      <c r="C22769" s="65"/>
      <c r="D22769" s="65"/>
      <c r="E22769" s="65"/>
      <c r="F22769" s="65"/>
      <c r="G22769" s="65"/>
      <c r="H22769" s="113"/>
    </row>
    <row r="22770" spans="1:8">
      <c r="A22770" s="65"/>
      <c r="B22770" s="65"/>
      <c r="C22770" s="65"/>
      <c r="D22770" s="65"/>
      <c r="E22770" s="65"/>
      <c r="F22770" s="65"/>
      <c r="G22770" s="65"/>
      <c r="H22770" s="113"/>
    </row>
    <row r="22771" spans="1:8">
      <c r="A22771" s="65"/>
      <c r="B22771" s="65"/>
      <c r="C22771" s="65"/>
      <c r="D22771" s="65"/>
      <c r="E22771" s="65"/>
      <c r="F22771" s="65"/>
      <c r="G22771" s="65"/>
      <c r="H22771" s="113"/>
    </row>
    <row r="22772" spans="1:8">
      <c r="A22772" s="65"/>
      <c r="B22772" s="65"/>
      <c r="C22772" s="65"/>
      <c r="D22772" s="65"/>
      <c r="E22772" s="65"/>
      <c r="F22772" s="65"/>
      <c r="G22772" s="65"/>
      <c r="H22772" s="113"/>
    </row>
    <row r="22773" spans="1:8">
      <c r="A22773" s="65"/>
      <c r="B22773" s="65"/>
      <c r="C22773" s="65"/>
      <c r="D22773" s="65"/>
      <c r="E22773" s="65"/>
      <c r="F22773" s="65"/>
      <c r="G22773" s="65"/>
      <c r="H22773" s="113"/>
    </row>
    <row r="22774" spans="1:8">
      <c r="A22774" s="65"/>
      <c r="B22774" s="65"/>
      <c r="C22774" s="65"/>
      <c r="D22774" s="65"/>
      <c r="E22774" s="65"/>
      <c r="F22774" s="65"/>
      <c r="G22774" s="65"/>
      <c r="H22774" s="113"/>
    </row>
    <row r="22775" spans="1:8">
      <c r="A22775" s="65"/>
      <c r="B22775" s="65"/>
      <c r="C22775" s="65"/>
      <c r="D22775" s="65"/>
      <c r="E22775" s="65"/>
      <c r="F22775" s="65"/>
      <c r="G22775" s="65"/>
      <c r="H22775" s="113"/>
    </row>
    <row r="22776" spans="1:8">
      <c r="A22776" s="65"/>
      <c r="B22776" s="65"/>
      <c r="C22776" s="65"/>
      <c r="D22776" s="65"/>
      <c r="E22776" s="65"/>
      <c r="F22776" s="65"/>
      <c r="G22776" s="65"/>
      <c r="H22776" s="113"/>
    </row>
    <row r="22777" spans="1:8">
      <c r="A22777" s="65"/>
      <c r="B22777" s="65"/>
      <c r="C22777" s="65"/>
      <c r="D22777" s="65"/>
      <c r="E22777" s="65"/>
      <c r="F22777" s="65"/>
      <c r="G22777" s="65"/>
      <c r="H22777" s="113"/>
    </row>
    <row r="22778" spans="1:8">
      <c r="A22778" s="65"/>
      <c r="B22778" s="65"/>
      <c r="C22778" s="65"/>
      <c r="D22778" s="65"/>
      <c r="E22778" s="65"/>
      <c r="F22778" s="65"/>
      <c r="G22778" s="65"/>
      <c r="H22778" s="113"/>
    </row>
    <row r="22779" spans="1:8">
      <c r="A22779" s="65"/>
      <c r="B22779" s="65"/>
      <c r="C22779" s="65"/>
      <c r="D22779" s="65"/>
      <c r="E22779" s="65"/>
      <c r="F22779" s="65"/>
      <c r="G22779" s="65"/>
      <c r="H22779" s="113"/>
    </row>
    <row r="22780" spans="1:8">
      <c r="A22780" s="65"/>
      <c r="B22780" s="65"/>
      <c r="C22780" s="65"/>
      <c r="D22780" s="65"/>
      <c r="E22780" s="65"/>
      <c r="F22780" s="65"/>
      <c r="G22780" s="65"/>
      <c r="H22780" s="113"/>
    </row>
    <row r="22781" spans="1:8">
      <c r="A22781" s="65"/>
      <c r="B22781" s="65"/>
      <c r="C22781" s="65"/>
      <c r="D22781" s="65"/>
      <c r="E22781" s="65"/>
      <c r="F22781" s="65"/>
      <c r="G22781" s="65"/>
      <c r="H22781" s="113"/>
    </row>
    <row r="22782" spans="1:8">
      <c r="A22782" s="65"/>
      <c r="B22782" s="65"/>
      <c r="C22782" s="65"/>
      <c r="D22782" s="65"/>
      <c r="E22782" s="65"/>
      <c r="F22782" s="65"/>
      <c r="G22782" s="65"/>
      <c r="H22782" s="113"/>
    </row>
    <row r="22783" spans="1:8">
      <c r="A22783" s="65"/>
      <c r="B22783" s="65"/>
      <c r="C22783" s="65"/>
      <c r="D22783" s="65"/>
      <c r="E22783" s="65"/>
      <c r="F22783" s="65"/>
      <c r="G22783" s="65"/>
      <c r="H22783" s="113"/>
    </row>
    <row r="22784" spans="1:8">
      <c r="A22784" s="65"/>
      <c r="B22784" s="65"/>
      <c r="C22784" s="65"/>
      <c r="D22784" s="65"/>
      <c r="E22784" s="65"/>
      <c r="F22784" s="65"/>
      <c r="G22784" s="65"/>
      <c r="H22784" s="113"/>
    </row>
    <row r="22785" spans="1:8">
      <c r="A22785" s="65"/>
      <c r="B22785" s="65"/>
      <c r="C22785" s="65"/>
      <c r="D22785" s="65"/>
      <c r="E22785" s="65"/>
      <c r="F22785" s="65"/>
      <c r="G22785" s="65"/>
      <c r="H22785" s="113"/>
    </row>
    <row r="22786" spans="1:8">
      <c r="A22786" s="65"/>
      <c r="B22786" s="65"/>
      <c r="C22786" s="65"/>
      <c r="D22786" s="65"/>
      <c r="E22786" s="65"/>
      <c r="F22786" s="65"/>
      <c r="G22786" s="65"/>
      <c r="H22786" s="113"/>
    </row>
    <row r="22787" spans="1:8">
      <c r="A22787" s="65"/>
      <c r="B22787" s="65"/>
      <c r="C22787" s="65"/>
      <c r="D22787" s="65"/>
      <c r="E22787" s="65"/>
      <c r="F22787" s="65"/>
      <c r="G22787" s="65"/>
      <c r="H22787" s="113"/>
    </row>
    <row r="22788" spans="1:8">
      <c r="A22788" s="65"/>
      <c r="B22788" s="65"/>
      <c r="C22788" s="65"/>
      <c r="D22788" s="65"/>
      <c r="E22788" s="65"/>
      <c r="F22788" s="65"/>
      <c r="G22788" s="65"/>
      <c r="H22788" s="113"/>
    </row>
    <row r="22789" spans="1:8">
      <c r="A22789" s="65"/>
      <c r="B22789" s="65"/>
      <c r="C22789" s="65"/>
      <c r="D22789" s="65"/>
      <c r="E22789" s="65"/>
      <c r="F22789" s="65"/>
      <c r="G22789" s="65"/>
      <c r="H22789" s="113"/>
    </row>
    <row r="22790" spans="1:8">
      <c r="A22790" s="65"/>
      <c r="B22790" s="65"/>
      <c r="C22790" s="65"/>
      <c r="D22790" s="65"/>
      <c r="E22790" s="65"/>
      <c r="F22790" s="65"/>
      <c r="G22790" s="65"/>
      <c r="H22790" s="113"/>
    </row>
    <row r="22791" spans="1:8">
      <c r="A22791" s="65"/>
      <c r="B22791" s="65"/>
      <c r="C22791" s="65"/>
      <c r="D22791" s="65"/>
      <c r="E22791" s="65"/>
      <c r="F22791" s="65"/>
      <c r="G22791" s="65"/>
      <c r="H22791" s="113"/>
    </row>
    <row r="22792" spans="1:8">
      <c r="A22792" s="65"/>
      <c r="B22792" s="65"/>
      <c r="C22792" s="65"/>
      <c r="D22792" s="65"/>
      <c r="E22792" s="65"/>
      <c r="F22792" s="65"/>
      <c r="G22792" s="65"/>
      <c r="H22792" s="113"/>
    </row>
    <row r="22793" spans="1:8">
      <c r="A22793" s="65"/>
      <c r="B22793" s="65"/>
      <c r="C22793" s="65"/>
      <c r="D22793" s="65"/>
      <c r="E22793" s="65"/>
      <c r="F22793" s="65"/>
      <c r="G22793" s="65"/>
      <c r="H22793" s="113"/>
    </row>
    <row r="22794" spans="1:8">
      <c r="A22794" s="65"/>
      <c r="B22794" s="65"/>
      <c r="C22794" s="65"/>
      <c r="D22794" s="65"/>
      <c r="E22794" s="65"/>
      <c r="F22794" s="65"/>
      <c r="G22794" s="65"/>
      <c r="H22794" s="113"/>
    </row>
    <row r="22795" spans="1:8">
      <c r="A22795" s="65"/>
      <c r="B22795" s="65"/>
      <c r="C22795" s="65"/>
      <c r="D22795" s="65"/>
      <c r="E22795" s="65"/>
      <c r="F22795" s="65"/>
      <c r="G22795" s="65"/>
      <c r="H22795" s="113"/>
    </row>
    <row r="22796" spans="1:8">
      <c r="A22796" s="65"/>
      <c r="B22796" s="65"/>
      <c r="C22796" s="65"/>
      <c r="D22796" s="65"/>
      <c r="E22796" s="65"/>
      <c r="F22796" s="65"/>
      <c r="G22796" s="65"/>
      <c r="H22796" s="113"/>
    </row>
    <row r="22797" spans="1:8">
      <c r="A22797" s="65"/>
      <c r="B22797" s="65"/>
      <c r="C22797" s="65"/>
      <c r="D22797" s="65"/>
      <c r="E22797" s="65"/>
      <c r="F22797" s="65"/>
      <c r="G22797" s="65"/>
      <c r="H22797" s="113"/>
    </row>
    <row r="22798" spans="1:8">
      <c r="A22798" s="65"/>
      <c r="B22798" s="65"/>
      <c r="C22798" s="65"/>
      <c r="D22798" s="65"/>
      <c r="E22798" s="65"/>
      <c r="F22798" s="65"/>
      <c r="G22798" s="65"/>
      <c r="H22798" s="113"/>
    </row>
    <row r="22799" spans="1:8">
      <c r="A22799" s="65"/>
      <c r="B22799" s="65"/>
      <c r="C22799" s="65"/>
      <c r="D22799" s="65"/>
      <c r="E22799" s="65"/>
      <c r="F22799" s="65"/>
      <c r="G22799" s="65"/>
      <c r="H22799" s="113"/>
    </row>
    <row r="22800" spans="1:8">
      <c r="A22800" s="65"/>
      <c r="B22800" s="65"/>
      <c r="C22800" s="65"/>
      <c r="D22800" s="65"/>
      <c r="E22800" s="65"/>
      <c r="F22800" s="65"/>
      <c r="G22800" s="65"/>
      <c r="H22800" s="113"/>
    </row>
    <row r="22801" spans="1:8">
      <c r="A22801" s="65"/>
      <c r="B22801" s="65"/>
      <c r="C22801" s="65"/>
      <c r="D22801" s="65"/>
      <c r="E22801" s="65"/>
      <c r="F22801" s="65"/>
      <c r="G22801" s="65"/>
      <c r="H22801" s="113"/>
    </row>
    <row r="22802" spans="1:8">
      <c r="A22802" s="65"/>
      <c r="B22802" s="65"/>
      <c r="C22802" s="65"/>
      <c r="D22802" s="65"/>
      <c r="E22802" s="65"/>
      <c r="F22802" s="65"/>
      <c r="G22802" s="65"/>
      <c r="H22802" s="113"/>
    </row>
    <row r="22803" spans="1:8">
      <c r="A22803" s="65"/>
      <c r="B22803" s="65"/>
      <c r="C22803" s="65"/>
      <c r="D22803" s="65"/>
      <c r="E22803" s="65"/>
      <c r="F22803" s="65"/>
      <c r="G22803" s="65"/>
      <c r="H22803" s="113"/>
    </row>
    <row r="22804" spans="1:8">
      <c r="A22804" s="65"/>
      <c r="B22804" s="65"/>
      <c r="C22804" s="65"/>
      <c r="D22804" s="65"/>
      <c r="E22804" s="65"/>
      <c r="F22804" s="65"/>
      <c r="G22804" s="65"/>
      <c r="H22804" s="113"/>
    </row>
    <row r="22805" spans="1:8">
      <c r="A22805" s="65"/>
      <c r="B22805" s="65"/>
      <c r="C22805" s="65"/>
      <c r="D22805" s="65"/>
      <c r="E22805" s="65"/>
      <c r="F22805" s="65"/>
      <c r="G22805" s="65"/>
      <c r="H22805" s="113"/>
    </row>
    <row r="22806" spans="1:8">
      <c r="A22806" s="65"/>
      <c r="B22806" s="65"/>
      <c r="C22806" s="65"/>
      <c r="D22806" s="65"/>
      <c r="E22806" s="65"/>
      <c r="F22806" s="65"/>
      <c r="G22806" s="65"/>
      <c r="H22806" s="113"/>
    </row>
    <row r="22807" spans="1:8">
      <c r="A22807" s="65"/>
      <c r="B22807" s="65"/>
      <c r="C22807" s="65"/>
      <c r="D22807" s="65"/>
      <c r="E22807" s="65"/>
      <c r="F22807" s="65"/>
      <c r="G22807" s="65"/>
      <c r="H22807" s="113"/>
    </row>
    <row r="22808" spans="1:8">
      <c r="A22808" s="65"/>
      <c r="B22808" s="65"/>
      <c r="C22808" s="65"/>
      <c r="D22808" s="65"/>
      <c r="E22808" s="65"/>
      <c r="F22808" s="65"/>
      <c r="G22808" s="65"/>
      <c r="H22808" s="113"/>
    </row>
    <row r="22809" spans="1:8">
      <c r="A22809" s="65"/>
      <c r="B22809" s="65"/>
      <c r="C22809" s="65"/>
      <c r="D22809" s="65"/>
      <c r="E22809" s="65"/>
      <c r="F22809" s="65"/>
      <c r="G22809" s="65"/>
      <c r="H22809" s="113"/>
    </row>
    <row r="22810" spans="1:8">
      <c r="A22810" s="65"/>
      <c r="B22810" s="65"/>
      <c r="C22810" s="65"/>
      <c r="D22810" s="65"/>
      <c r="E22810" s="65"/>
      <c r="F22810" s="65"/>
      <c r="G22810" s="65"/>
      <c r="H22810" s="113"/>
    </row>
    <row r="22811" spans="1:8">
      <c r="A22811" s="65"/>
      <c r="B22811" s="65"/>
      <c r="C22811" s="65"/>
      <c r="D22811" s="65"/>
      <c r="E22811" s="65"/>
      <c r="F22811" s="65"/>
      <c r="G22811" s="65"/>
      <c r="H22811" s="113"/>
    </row>
    <row r="22812" spans="1:8">
      <c r="A22812" s="65"/>
      <c r="B22812" s="65"/>
      <c r="C22812" s="65"/>
      <c r="D22812" s="65"/>
      <c r="E22812" s="65"/>
      <c r="F22812" s="65"/>
      <c r="G22812" s="65"/>
      <c r="H22812" s="113"/>
    </row>
    <row r="22813" spans="1:8">
      <c r="A22813" s="65"/>
      <c r="B22813" s="65"/>
      <c r="C22813" s="65"/>
      <c r="D22813" s="65"/>
      <c r="E22813" s="65"/>
      <c r="F22813" s="65"/>
      <c r="G22813" s="65"/>
      <c r="H22813" s="113"/>
    </row>
    <row r="22814" spans="1:8">
      <c r="A22814" s="65"/>
      <c r="B22814" s="65"/>
      <c r="C22814" s="65"/>
      <c r="D22814" s="65"/>
      <c r="E22814" s="65"/>
      <c r="F22814" s="65"/>
      <c r="G22814" s="65"/>
      <c r="H22814" s="113"/>
    </row>
    <row r="22815" spans="1:8">
      <c r="A22815" s="65"/>
      <c r="B22815" s="65"/>
      <c r="C22815" s="65"/>
      <c r="D22815" s="65"/>
      <c r="E22815" s="65"/>
      <c r="F22815" s="65"/>
      <c r="G22815" s="65"/>
      <c r="H22815" s="113"/>
    </row>
    <row r="22816" spans="1:8">
      <c r="A22816" s="65"/>
      <c r="B22816" s="65"/>
      <c r="C22816" s="65"/>
      <c r="D22816" s="65"/>
      <c r="E22816" s="65"/>
      <c r="F22816" s="65"/>
      <c r="G22816" s="65"/>
      <c r="H22816" s="113"/>
    </row>
    <row r="22817" spans="1:8">
      <c r="A22817" s="65"/>
      <c r="B22817" s="65"/>
      <c r="C22817" s="65"/>
      <c r="D22817" s="65"/>
      <c r="E22817" s="65"/>
      <c r="F22817" s="65"/>
      <c r="G22817" s="65"/>
      <c r="H22817" s="113"/>
    </row>
    <row r="22818" spans="1:8">
      <c r="A22818" s="65"/>
      <c r="B22818" s="65"/>
      <c r="C22818" s="65"/>
      <c r="D22818" s="65"/>
      <c r="E22818" s="65"/>
      <c r="F22818" s="65"/>
      <c r="G22818" s="65"/>
      <c r="H22818" s="113"/>
    </row>
    <row r="22819" spans="1:8">
      <c r="A22819" s="65"/>
      <c r="B22819" s="65"/>
      <c r="C22819" s="65"/>
      <c r="D22819" s="65"/>
      <c r="E22819" s="65"/>
      <c r="F22819" s="65"/>
      <c r="G22819" s="65"/>
      <c r="H22819" s="113"/>
    </row>
    <row r="22820" spans="1:8">
      <c r="A22820" s="65"/>
      <c r="B22820" s="65"/>
      <c r="C22820" s="65"/>
      <c r="D22820" s="65"/>
      <c r="E22820" s="65"/>
      <c r="F22820" s="65"/>
      <c r="G22820" s="65"/>
      <c r="H22820" s="113"/>
    </row>
    <row r="22821" spans="1:8">
      <c r="A22821" s="65"/>
      <c r="B22821" s="65"/>
      <c r="C22821" s="65"/>
      <c r="D22821" s="65"/>
      <c r="E22821" s="65"/>
      <c r="F22821" s="65"/>
      <c r="G22821" s="65"/>
      <c r="H22821" s="113"/>
    </row>
    <row r="22822" spans="1:8">
      <c r="A22822" s="65"/>
      <c r="B22822" s="65"/>
      <c r="C22822" s="65"/>
      <c r="D22822" s="65"/>
      <c r="E22822" s="65"/>
      <c r="F22822" s="65"/>
      <c r="G22822" s="65"/>
      <c r="H22822" s="113"/>
    </row>
    <row r="22823" spans="1:8">
      <c r="A22823" s="65"/>
      <c r="B22823" s="65"/>
      <c r="C22823" s="65"/>
      <c r="D22823" s="65"/>
      <c r="E22823" s="65"/>
      <c r="F22823" s="65"/>
      <c r="G22823" s="65"/>
      <c r="H22823" s="113"/>
    </row>
    <row r="22824" spans="1:8">
      <c r="A22824" s="65"/>
      <c r="B22824" s="65"/>
      <c r="C22824" s="65"/>
      <c r="D22824" s="65"/>
      <c r="E22824" s="65"/>
      <c r="F22824" s="65"/>
      <c r="G22824" s="65"/>
      <c r="H22824" s="113"/>
    </row>
    <row r="22825" spans="1:8">
      <c r="A22825" s="65"/>
      <c r="B22825" s="65"/>
      <c r="C22825" s="65"/>
      <c r="D22825" s="65"/>
      <c r="E22825" s="65"/>
      <c r="F22825" s="65"/>
      <c r="G22825" s="65"/>
      <c r="H22825" s="113"/>
    </row>
    <row r="22826" spans="1:8">
      <c r="A22826" s="65"/>
      <c r="B22826" s="65"/>
      <c r="C22826" s="65"/>
      <c r="D22826" s="65"/>
      <c r="E22826" s="65"/>
      <c r="F22826" s="65"/>
      <c r="G22826" s="65"/>
      <c r="H22826" s="113"/>
    </row>
    <row r="22827" spans="1:8">
      <c r="A22827" s="65"/>
      <c r="B22827" s="65"/>
      <c r="C22827" s="65"/>
      <c r="D22827" s="65"/>
      <c r="E22827" s="65"/>
      <c r="F22827" s="65"/>
      <c r="G22827" s="65"/>
      <c r="H22827" s="113"/>
    </row>
    <row r="22828" spans="1:8">
      <c r="A22828" s="65"/>
      <c r="B22828" s="65"/>
      <c r="C22828" s="65"/>
      <c r="D22828" s="65"/>
      <c r="E22828" s="65"/>
      <c r="F22828" s="65"/>
      <c r="G22828" s="65"/>
      <c r="H22828" s="113"/>
    </row>
    <row r="22829" spans="1:8">
      <c r="A22829" s="65"/>
      <c r="B22829" s="65"/>
      <c r="C22829" s="65"/>
      <c r="D22829" s="65"/>
      <c r="E22829" s="65"/>
      <c r="F22829" s="65"/>
      <c r="G22829" s="65"/>
      <c r="H22829" s="113"/>
    </row>
    <row r="22830" spans="1:8">
      <c r="A22830" s="65"/>
      <c r="B22830" s="65"/>
      <c r="C22830" s="65"/>
      <c r="D22830" s="65"/>
      <c r="E22830" s="65"/>
      <c r="F22830" s="65"/>
      <c r="G22830" s="65"/>
      <c r="H22830" s="113"/>
    </row>
    <row r="22831" spans="1:8">
      <c r="A22831" s="65"/>
      <c r="B22831" s="65"/>
      <c r="C22831" s="65"/>
      <c r="D22831" s="65"/>
      <c r="E22831" s="65"/>
      <c r="F22831" s="65"/>
      <c r="G22831" s="65"/>
      <c r="H22831" s="113"/>
    </row>
    <row r="22832" spans="1:8">
      <c r="A22832" s="65"/>
      <c r="B22832" s="65"/>
      <c r="C22832" s="65"/>
      <c r="D22832" s="65"/>
      <c r="E22832" s="65"/>
      <c r="F22832" s="65"/>
      <c r="G22832" s="65"/>
      <c r="H22832" s="113"/>
    </row>
    <row r="22833" spans="1:8">
      <c r="A22833" s="65"/>
      <c r="B22833" s="65"/>
      <c r="C22833" s="65"/>
      <c r="D22833" s="65"/>
      <c r="E22833" s="65"/>
      <c r="F22833" s="65"/>
      <c r="G22833" s="65"/>
      <c r="H22833" s="113"/>
    </row>
    <row r="22834" spans="1:8">
      <c r="A22834" s="65"/>
      <c r="B22834" s="65"/>
      <c r="C22834" s="65"/>
      <c r="D22834" s="65"/>
      <c r="E22834" s="65"/>
      <c r="F22834" s="65"/>
      <c r="G22834" s="65"/>
      <c r="H22834" s="113"/>
    </row>
    <row r="22835" spans="1:8">
      <c r="A22835" s="65"/>
      <c r="B22835" s="65"/>
      <c r="C22835" s="65"/>
      <c r="D22835" s="65"/>
      <c r="E22835" s="65"/>
      <c r="F22835" s="65"/>
      <c r="G22835" s="65"/>
      <c r="H22835" s="113"/>
    </row>
    <row r="22836" spans="1:8">
      <c r="A22836" s="65"/>
      <c r="B22836" s="65"/>
      <c r="C22836" s="65"/>
      <c r="D22836" s="65"/>
      <c r="E22836" s="65"/>
      <c r="F22836" s="65"/>
      <c r="G22836" s="65"/>
      <c r="H22836" s="113"/>
    </row>
    <row r="22837" spans="1:8">
      <c r="A22837" s="65"/>
      <c r="B22837" s="65"/>
      <c r="C22837" s="65"/>
      <c r="D22837" s="65"/>
      <c r="E22837" s="65"/>
      <c r="F22837" s="65"/>
      <c r="G22837" s="65"/>
      <c r="H22837" s="113"/>
    </row>
    <row r="22838" spans="1:8">
      <c r="A22838" s="65"/>
      <c r="B22838" s="65"/>
      <c r="C22838" s="65"/>
      <c r="D22838" s="65"/>
      <c r="E22838" s="65"/>
      <c r="F22838" s="65"/>
      <c r="G22838" s="65"/>
      <c r="H22838" s="113"/>
    </row>
    <row r="22839" spans="1:8">
      <c r="A22839" s="65"/>
      <c r="B22839" s="65"/>
      <c r="C22839" s="65"/>
      <c r="D22839" s="65"/>
      <c r="E22839" s="65"/>
      <c r="F22839" s="65"/>
      <c r="G22839" s="65"/>
      <c r="H22839" s="113"/>
    </row>
    <row r="22840" spans="1:8">
      <c r="A22840" s="65"/>
      <c r="B22840" s="65"/>
      <c r="C22840" s="65"/>
      <c r="D22840" s="65"/>
      <c r="E22840" s="65"/>
      <c r="F22840" s="65"/>
      <c r="G22840" s="65"/>
      <c r="H22840" s="113"/>
    </row>
    <row r="22841" spans="1:8">
      <c r="A22841" s="65"/>
      <c r="B22841" s="65"/>
      <c r="C22841" s="65"/>
      <c r="D22841" s="65"/>
      <c r="E22841" s="65"/>
      <c r="F22841" s="65"/>
      <c r="G22841" s="65"/>
      <c r="H22841" s="113"/>
    </row>
    <row r="22842" spans="1:8">
      <c r="A22842" s="65"/>
      <c r="B22842" s="65"/>
      <c r="C22842" s="65"/>
      <c r="D22842" s="65"/>
      <c r="E22842" s="65"/>
      <c r="F22842" s="65"/>
      <c r="G22842" s="65"/>
      <c r="H22842" s="113"/>
    </row>
    <row r="22843" spans="1:8">
      <c r="A22843" s="65"/>
      <c r="B22843" s="65"/>
      <c r="C22843" s="65"/>
      <c r="D22843" s="65"/>
      <c r="E22843" s="65"/>
      <c r="F22843" s="65"/>
      <c r="G22843" s="65"/>
      <c r="H22843" s="113"/>
    </row>
    <row r="22844" spans="1:8">
      <c r="A22844" s="65"/>
      <c r="B22844" s="65"/>
      <c r="C22844" s="65"/>
      <c r="D22844" s="65"/>
      <c r="E22844" s="65"/>
      <c r="F22844" s="65"/>
      <c r="G22844" s="65"/>
      <c r="H22844" s="113"/>
    </row>
    <row r="22845" spans="1:8">
      <c r="A22845" s="65"/>
      <c r="B22845" s="65"/>
      <c r="C22845" s="65"/>
      <c r="D22845" s="65"/>
      <c r="E22845" s="65"/>
      <c r="F22845" s="65"/>
      <c r="G22845" s="65"/>
      <c r="H22845" s="113"/>
    </row>
    <row r="22846" spans="1:8">
      <c r="A22846" s="65"/>
      <c r="B22846" s="65"/>
      <c r="C22846" s="65"/>
      <c r="D22846" s="65"/>
      <c r="E22846" s="65"/>
      <c r="F22846" s="65"/>
      <c r="G22846" s="65"/>
      <c r="H22846" s="113"/>
    </row>
    <row r="22847" spans="1:8">
      <c r="A22847" s="65"/>
      <c r="B22847" s="65"/>
      <c r="C22847" s="65"/>
      <c r="D22847" s="65"/>
      <c r="E22847" s="65"/>
      <c r="F22847" s="65"/>
      <c r="G22847" s="65"/>
      <c r="H22847" s="113"/>
    </row>
    <row r="22848" spans="1:8">
      <c r="A22848" s="65"/>
      <c r="B22848" s="65"/>
      <c r="C22848" s="65"/>
      <c r="D22848" s="65"/>
      <c r="E22848" s="65"/>
      <c r="F22848" s="65"/>
      <c r="G22848" s="65"/>
      <c r="H22848" s="113"/>
    </row>
    <row r="22849" spans="1:8">
      <c r="A22849" s="65"/>
      <c r="B22849" s="65"/>
      <c r="C22849" s="65"/>
      <c r="D22849" s="65"/>
      <c r="E22849" s="65"/>
      <c r="F22849" s="65"/>
      <c r="G22849" s="65"/>
      <c r="H22849" s="113"/>
    </row>
    <row r="22850" spans="1:8">
      <c r="A22850" s="65"/>
      <c r="B22850" s="65"/>
      <c r="C22850" s="65"/>
      <c r="D22850" s="65"/>
      <c r="E22850" s="65"/>
      <c r="F22850" s="65"/>
      <c r="G22850" s="65"/>
      <c r="H22850" s="113"/>
    </row>
    <row r="22851" spans="1:8">
      <c r="A22851" s="65"/>
      <c r="B22851" s="65"/>
      <c r="C22851" s="65"/>
      <c r="D22851" s="65"/>
      <c r="E22851" s="65"/>
      <c r="F22851" s="65"/>
      <c r="G22851" s="65"/>
      <c r="H22851" s="113"/>
    </row>
    <row r="22852" spans="1:8">
      <c r="A22852" s="65"/>
      <c r="B22852" s="65"/>
      <c r="C22852" s="65"/>
      <c r="D22852" s="65"/>
      <c r="E22852" s="65"/>
      <c r="F22852" s="65"/>
      <c r="G22852" s="65"/>
      <c r="H22852" s="113"/>
    </row>
    <row r="22853" spans="1:8">
      <c r="A22853" s="65"/>
      <c r="B22853" s="65"/>
      <c r="C22853" s="65"/>
      <c r="D22853" s="65"/>
      <c r="E22853" s="65"/>
      <c r="F22853" s="65"/>
      <c r="G22853" s="65"/>
      <c r="H22853" s="113"/>
    </row>
    <row r="22854" spans="1:8">
      <c r="A22854" s="65"/>
      <c r="B22854" s="65"/>
      <c r="C22854" s="65"/>
      <c r="D22854" s="65"/>
      <c r="E22854" s="65"/>
      <c r="F22854" s="65"/>
      <c r="G22854" s="65"/>
      <c r="H22854" s="113"/>
    </row>
    <row r="22855" spans="1:8">
      <c r="A22855" s="65"/>
      <c r="B22855" s="65"/>
      <c r="C22855" s="65"/>
      <c r="D22855" s="65"/>
      <c r="E22855" s="65"/>
      <c r="F22855" s="65"/>
      <c r="G22855" s="65"/>
      <c r="H22855" s="113"/>
    </row>
    <row r="22856" spans="1:8">
      <c r="A22856" s="65"/>
      <c r="B22856" s="65"/>
      <c r="C22856" s="65"/>
      <c r="D22856" s="65"/>
      <c r="E22856" s="65"/>
      <c r="F22856" s="65"/>
      <c r="G22856" s="65"/>
      <c r="H22856" s="113"/>
    </row>
    <row r="22857" spans="1:8">
      <c r="A22857" s="65"/>
      <c r="B22857" s="65"/>
      <c r="C22857" s="65"/>
      <c r="D22857" s="65"/>
      <c r="E22857" s="65"/>
      <c r="F22857" s="65"/>
      <c r="G22857" s="65"/>
      <c r="H22857" s="113"/>
    </row>
    <row r="22858" spans="1:8">
      <c r="A22858" s="65"/>
      <c r="B22858" s="65"/>
      <c r="C22858" s="65"/>
      <c r="D22858" s="65"/>
      <c r="E22858" s="65"/>
      <c r="F22858" s="65"/>
      <c r="G22858" s="65"/>
      <c r="H22858" s="113"/>
    </row>
    <row r="22859" spans="1:8">
      <c r="A22859" s="65"/>
      <c r="B22859" s="65"/>
      <c r="C22859" s="65"/>
      <c r="D22859" s="65"/>
      <c r="E22859" s="65"/>
      <c r="F22859" s="65"/>
      <c r="G22859" s="65"/>
      <c r="H22859" s="113"/>
    </row>
    <row r="22860" spans="1:8">
      <c r="A22860" s="65"/>
      <c r="B22860" s="65"/>
      <c r="C22860" s="65"/>
      <c r="D22860" s="65"/>
      <c r="E22860" s="65"/>
      <c r="F22860" s="65"/>
      <c r="G22860" s="65"/>
      <c r="H22860" s="113"/>
    </row>
    <row r="22861" spans="1:8">
      <c r="A22861" s="65"/>
      <c r="B22861" s="65"/>
      <c r="C22861" s="65"/>
      <c r="D22861" s="65"/>
      <c r="E22861" s="65"/>
      <c r="F22861" s="65"/>
      <c r="G22861" s="65"/>
      <c r="H22861" s="113"/>
    </row>
    <row r="22862" spans="1:8">
      <c r="A22862" s="65"/>
      <c r="B22862" s="65"/>
      <c r="C22862" s="65"/>
      <c r="D22862" s="65"/>
      <c r="E22862" s="65"/>
      <c r="F22862" s="65"/>
      <c r="G22862" s="65"/>
      <c r="H22862" s="113"/>
    </row>
    <row r="22863" spans="1:8">
      <c r="A22863" s="65"/>
      <c r="B22863" s="65"/>
      <c r="C22863" s="65"/>
      <c r="D22863" s="65"/>
      <c r="E22863" s="65"/>
      <c r="F22863" s="65"/>
      <c r="G22863" s="65"/>
      <c r="H22863" s="113"/>
    </row>
    <row r="22864" spans="1:8">
      <c r="A22864" s="65"/>
      <c r="B22864" s="65"/>
      <c r="C22864" s="65"/>
      <c r="D22864" s="65"/>
      <c r="E22864" s="65"/>
      <c r="F22864" s="65"/>
      <c r="G22864" s="65"/>
      <c r="H22864" s="113"/>
    </row>
    <row r="22865" spans="1:8">
      <c r="A22865" s="65"/>
      <c r="B22865" s="65"/>
      <c r="C22865" s="65"/>
      <c r="D22865" s="65"/>
      <c r="E22865" s="65"/>
      <c r="F22865" s="65"/>
      <c r="G22865" s="65"/>
      <c r="H22865" s="113"/>
    </row>
    <row r="22866" spans="1:8">
      <c r="A22866" s="65"/>
      <c r="B22866" s="65"/>
      <c r="C22866" s="65"/>
      <c r="D22866" s="65"/>
      <c r="E22866" s="65"/>
      <c r="F22866" s="65"/>
      <c r="G22866" s="65"/>
      <c r="H22866" s="113"/>
    </row>
    <row r="22867" spans="1:8">
      <c r="A22867" s="65"/>
      <c r="B22867" s="65"/>
      <c r="C22867" s="65"/>
      <c r="D22867" s="65"/>
      <c r="E22867" s="65"/>
      <c r="F22867" s="65"/>
      <c r="G22867" s="65"/>
      <c r="H22867" s="113"/>
    </row>
    <row r="22868" spans="1:8">
      <c r="A22868" s="65"/>
      <c r="B22868" s="65"/>
      <c r="C22868" s="65"/>
      <c r="D22868" s="65"/>
      <c r="E22868" s="65"/>
      <c r="F22868" s="65"/>
      <c r="G22868" s="65"/>
      <c r="H22868" s="113"/>
    </row>
    <row r="22869" spans="1:8">
      <c r="A22869" s="65"/>
      <c r="B22869" s="65"/>
      <c r="C22869" s="65"/>
      <c r="D22869" s="65"/>
      <c r="E22869" s="65"/>
      <c r="F22869" s="65"/>
      <c r="G22869" s="65"/>
      <c r="H22869" s="113"/>
    </row>
    <row r="22870" spans="1:8">
      <c r="A22870" s="65"/>
      <c r="B22870" s="65"/>
      <c r="C22870" s="65"/>
      <c r="D22870" s="65"/>
      <c r="E22870" s="65"/>
      <c r="F22870" s="65"/>
      <c r="G22870" s="65"/>
      <c r="H22870" s="113"/>
    </row>
    <row r="22871" spans="1:8">
      <c r="A22871" s="65"/>
      <c r="B22871" s="65"/>
      <c r="C22871" s="65"/>
      <c r="D22871" s="65"/>
      <c r="E22871" s="65"/>
      <c r="F22871" s="65"/>
      <c r="G22871" s="65"/>
      <c r="H22871" s="113"/>
    </row>
    <row r="22872" spans="1:8">
      <c r="A22872" s="65"/>
      <c r="B22872" s="65"/>
      <c r="C22872" s="65"/>
      <c r="D22872" s="65"/>
      <c r="E22872" s="65"/>
      <c r="F22872" s="65"/>
      <c r="G22872" s="65"/>
      <c r="H22872" s="113"/>
    </row>
    <row r="22873" spans="1:8">
      <c r="A22873" s="65"/>
      <c r="B22873" s="65"/>
      <c r="C22873" s="65"/>
      <c r="D22873" s="65"/>
      <c r="E22873" s="65"/>
      <c r="F22873" s="65"/>
      <c r="G22873" s="65"/>
      <c r="H22873" s="113"/>
    </row>
    <row r="22874" spans="1:8">
      <c r="A22874" s="65"/>
      <c r="B22874" s="65"/>
      <c r="C22874" s="65"/>
      <c r="D22874" s="65"/>
      <c r="E22874" s="65"/>
      <c r="F22874" s="65"/>
      <c r="G22874" s="65"/>
      <c r="H22874" s="113"/>
    </row>
    <row r="22875" spans="1:8">
      <c r="A22875" s="65"/>
      <c r="B22875" s="65"/>
      <c r="C22875" s="65"/>
      <c r="D22875" s="65"/>
      <c r="E22875" s="65"/>
      <c r="F22875" s="65"/>
      <c r="G22875" s="65"/>
      <c r="H22875" s="113"/>
    </row>
    <row r="22876" spans="1:8">
      <c r="A22876" s="65"/>
      <c r="B22876" s="65"/>
      <c r="C22876" s="65"/>
      <c r="D22876" s="65"/>
      <c r="E22876" s="65"/>
      <c r="F22876" s="65"/>
      <c r="G22876" s="65"/>
      <c r="H22876" s="113"/>
    </row>
    <row r="22877" spans="1:8">
      <c r="A22877" s="65"/>
      <c r="B22877" s="65"/>
      <c r="C22877" s="65"/>
      <c r="D22877" s="65"/>
      <c r="E22877" s="65"/>
      <c r="F22877" s="65"/>
      <c r="G22877" s="65"/>
      <c r="H22877" s="113"/>
    </row>
    <row r="22878" spans="1:8">
      <c r="A22878" s="65"/>
      <c r="B22878" s="65"/>
      <c r="C22878" s="65"/>
      <c r="D22878" s="65"/>
      <c r="E22878" s="65"/>
      <c r="F22878" s="65"/>
      <c r="G22878" s="65"/>
      <c r="H22878" s="113"/>
    </row>
    <row r="22879" spans="1:8">
      <c r="A22879" s="65"/>
      <c r="B22879" s="65"/>
      <c r="C22879" s="65"/>
      <c r="D22879" s="65"/>
      <c r="E22879" s="65"/>
      <c r="F22879" s="65"/>
      <c r="G22879" s="65"/>
      <c r="H22879" s="113"/>
    </row>
    <row r="22880" spans="1:8">
      <c r="A22880" s="65"/>
      <c r="B22880" s="65"/>
      <c r="C22880" s="65"/>
      <c r="D22880" s="65"/>
      <c r="E22880" s="65"/>
      <c r="F22880" s="65"/>
      <c r="G22880" s="65"/>
      <c r="H22880" s="113"/>
    </row>
    <row r="22881" spans="1:8">
      <c r="A22881" s="65"/>
      <c r="B22881" s="65"/>
      <c r="C22881" s="65"/>
      <c r="D22881" s="65"/>
      <c r="E22881" s="65"/>
      <c r="F22881" s="65"/>
      <c r="G22881" s="65"/>
      <c r="H22881" s="113"/>
    </row>
    <row r="22882" spans="1:8">
      <c r="A22882" s="65"/>
      <c r="B22882" s="65"/>
      <c r="C22882" s="65"/>
      <c r="D22882" s="65"/>
      <c r="E22882" s="65"/>
      <c r="F22882" s="65"/>
      <c r="G22882" s="65"/>
      <c r="H22882" s="113"/>
    </row>
    <row r="22883" spans="1:8">
      <c r="A22883" s="65"/>
      <c r="B22883" s="65"/>
      <c r="C22883" s="65"/>
      <c r="D22883" s="65"/>
      <c r="E22883" s="65"/>
      <c r="F22883" s="65"/>
      <c r="G22883" s="65"/>
      <c r="H22883" s="113"/>
    </row>
    <row r="22884" spans="1:8">
      <c r="A22884" s="65"/>
      <c r="B22884" s="65"/>
      <c r="C22884" s="65"/>
      <c r="D22884" s="65"/>
      <c r="E22884" s="65"/>
      <c r="F22884" s="65"/>
      <c r="G22884" s="65"/>
      <c r="H22884" s="113"/>
    </row>
    <row r="22885" spans="1:8">
      <c r="A22885" s="65"/>
      <c r="B22885" s="65"/>
      <c r="C22885" s="65"/>
      <c r="D22885" s="65"/>
      <c r="E22885" s="65"/>
      <c r="F22885" s="65"/>
      <c r="G22885" s="65"/>
      <c r="H22885" s="113"/>
    </row>
    <row r="22886" spans="1:8">
      <c r="A22886" s="65"/>
      <c r="B22886" s="65"/>
      <c r="C22886" s="65"/>
      <c r="D22886" s="65"/>
      <c r="E22886" s="65"/>
      <c r="F22886" s="65"/>
      <c r="G22886" s="65"/>
      <c r="H22886" s="113"/>
    </row>
    <row r="22887" spans="1:8">
      <c r="A22887" s="65"/>
      <c r="B22887" s="65"/>
      <c r="C22887" s="65"/>
      <c r="D22887" s="65"/>
      <c r="E22887" s="65"/>
      <c r="F22887" s="65"/>
      <c r="G22887" s="65"/>
      <c r="H22887" s="113"/>
    </row>
    <row r="22888" spans="1:8">
      <c r="A22888" s="65"/>
      <c r="B22888" s="65"/>
      <c r="C22888" s="65"/>
      <c r="D22888" s="65"/>
      <c r="E22888" s="65"/>
      <c r="F22888" s="65"/>
      <c r="G22888" s="65"/>
      <c r="H22888" s="113"/>
    </row>
    <row r="22889" spans="1:8">
      <c r="A22889" s="65"/>
      <c r="B22889" s="65"/>
      <c r="C22889" s="65"/>
      <c r="D22889" s="65"/>
      <c r="E22889" s="65"/>
      <c r="F22889" s="65"/>
      <c r="G22889" s="65"/>
      <c r="H22889" s="113"/>
    </row>
    <row r="22890" spans="1:8">
      <c r="A22890" s="65"/>
      <c r="B22890" s="65"/>
      <c r="C22890" s="65"/>
      <c r="D22890" s="65"/>
      <c r="E22890" s="65"/>
      <c r="F22890" s="65"/>
      <c r="G22890" s="65"/>
      <c r="H22890" s="113"/>
    </row>
    <row r="22891" spans="1:8">
      <c r="A22891" s="65"/>
      <c r="B22891" s="65"/>
      <c r="C22891" s="65"/>
      <c r="D22891" s="65"/>
      <c r="E22891" s="65"/>
      <c r="F22891" s="65"/>
      <c r="G22891" s="65"/>
      <c r="H22891" s="113"/>
    </row>
    <row r="22892" spans="1:8">
      <c r="A22892" s="65"/>
      <c r="B22892" s="65"/>
      <c r="C22892" s="65"/>
      <c r="D22892" s="65"/>
      <c r="E22892" s="65"/>
      <c r="F22892" s="65"/>
      <c r="G22892" s="65"/>
      <c r="H22892" s="113"/>
    </row>
    <row r="22893" spans="1:8">
      <c r="A22893" s="65"/>
      <c r="B22893" s="65"/>
      <c r="C22893" s="65"/>
      <c r="D22893" s="65"/>
      <c r="E22893" s="65"/>
      <c r="F22893" s="65"/>
      <c r="G22893" s="65"/>
      <c r="H22893" s="113"/>
    </row>
    <row r="22894" spans="1:8">
      <c r="A22894" s="65"/>
      <c r="B22894" s="65"/>
      <c r="C22894" s="65"/>
      <c r="D22894" s="65"/>
      <c r="E22894" s="65"/>
      <c r="F22894" s="65"/>
      <c r="G22894" s="65"/>
      <c r="H22894" s="113"/>
    </row>
    <row r="22895" spans="1:8">
      <c r="A22895" s="65"/>
      <c r="B22895" s="65"/>
      <c r="C22895" s="65"/>
      <c r="D22895" s="65"/>
      <c r="E22895" s="65"/>
      <c r="F22895" s="65"/>
      <c r="G22895" s="65"/>
      <c r="H22895" s="113"/>
    </row>
    <row r="22896" spans="1:8">
      <c r="A22896" s="65"/>
      <c r="B22896" s="65"/>
      <c r="C22896" s="65"/>
      <c r="D22896" s="65"/>
      <c r="E22896" s="65"/>
      <c r="F22896" s="65"/>
      <c r="G22896" s="65"/>
      <c r="H22896" s="113"/>
    </row>
    <row r="22897" spans="1:8">
      <c r="A22897" s="65"/>
      <c r="B22897" s="65"/>
      <c r="C22897" s="65"/>
      <c r="D22897" s="65"/>
      <c r="E22897" s="65"/>
      <c r="F22897" s="65"/>
      <c r="G22897" s="65"/>
      <c r="H22897" s="113"/>
    </row>
    <row r="22898" spans="1:8">
      <c r="A22898" s="65"/>
      <c r="B22898" s="65"/>
      <c r="C22898" s="65"/>
      <c r="D22898" s="65"/>
      <c r="E22898" s="65"/>
      <c r="F22898" s="65"/>
      <c r="G22898" s="65"/>
      <c r="H22898" s="113"/>
    </row>
    <row r="22899" spans="1:8">
      <c r="A22899" s="65"/>
      <c r="B22899" s="65"/>
      <c r="C22899" s="65"/>
      <c r="D22899" s="65"/>
      <c r="E22899" s="65"/>
      <c r="F22899" s="65"/>
      <c r="G22899" s="65"/>
      <c r="H22899" s="113"/>
    </row>
    <row r="22900" spans="1:8">
      <c r="A22900" s="65"/>
      <c r="B22900" s="65"/>
      <c r="C22900" s="65"/>
      <c r="D22900" s="65"/>
      <c r="E22900" s="65"/>
      <c r="F22900" s="65"/>
      <c r="G22900" s="65"/>
      <c r="H22900" s="113"/>
    </row>
    <row r="22901" spans="1:8">
      <c r="A22901" s="65"/>
      <c r="B22901" s="65"/>
      <c r="C22901" s="65"/>
      <c r="D22901" s="65"/>
      <c r="E22901" s="65"/>
      <c r="F22901" s="65"/>
      <c r="G22901" s="65"/>
      <c r="H22901" s="113"/>
    </row>
    <row r="22902" spans="1:8">
      <c r="A22902" s="65"/>
      <c r="B22902" s="65"/>
      <c r="C22902" s="65"/>
      <c r="D22902" s="65"/>
      <c r="E22902" s="65"/>
      <c r="F22902" s="65"/>
      <c r="G22902" s="65"/>
      <c r="H22902" s="113"/>
    </row>
    <row r="22903" spans="1:8">
      <c r="A22903" s="65"/>
      <c r="B22903" s="65"/>
      <c r="C22903" s="65"/>
      <c r="D22903" s="65"/>
      <c r="E22903" s="65"/>
      <c r="F22903" s="65"/>
      <c r="G22903" s="65"/>
      <c r="H22903" s="113"/>
    </row>
    <row r="22904" spans="1:8">
      <c r="A22904" s="65"/>
      <c r="B22904" s="65"/>
      <c r="C22904" s="65"/>
      <c r="D22904" s="65"/>
      <c r="E22904" s="65"/>
      <c r="F22904" s="65"/>
      <c r="G22904" s="65"/>
      <c r="H22904" s="113"/>
    </row>
    <row r="22905" spans="1:8">
      <c r="A22905" s="65"/>
      <c r="B22905" s="65"/>
      <c r="C22905" s="65"/>
      <c r="D22905" s="65"/>
      <c r="E22905" s="65"/>
      <c r="F22905" s="65"/>
      <c r="G22905" s="65"/>
      <c r="H22905" s="113"/>
    </row>
    <row r="22906" spans="1:8">
      <c r="A22906" s="65"/>
      <c r="B22906" s="65"/>
      <c r="C22906" s="65"/>
      <c r="D22906" s="65"/>
      <c r="E22906" s="65"/>
      <c r="F22906" s="65"/>
      <c r="G22906" s="65"/>
      <c r="H22906" s="113"/>
    </row>
    <row r="22907" spans="1:8">
      <c r="A22907" s="65"/>
      <c r="B22907" s="65"/>
      <c r="C22907" s="65"/>
      <c r="D22907" s="65"/>
      <c r="E22907" s="65"/>
      <c r="F22907" s="65"/>
      <c r="G22907" s="65"/>
      <c r="H22907" s="113"/>
    </row>
    <row r="22908" spans="1:8">
      <c r="A22908" s="65"/>
      <c r="B22908" s="65"/>
      <c r="C22908" s="65"/>
      <c r="D22908" s="65"/>
      <c r="E22908" s="65"/>
      <c r="F22908" s="65"/>
      <c r="G22908" s="65"/>
      <c r="H22908" s="113"/>
    </row>
    <row r="22909" spans="1:8">
      <c r="A22909" s="65"/>
      <c r="B22909" s="65"/>
      <c r="C22909" s="65"/>
      <c r="D22909" s="65"/>
      <c r="E22909" s="65"/>
      <c r="F22909" s="65"/>
      <c r="G22909" s="65"/>
      <c r="H22909" s="113"/>
    </row>
    <row r="22910" spans="1:8">
      <c r="A22910" s="65"/>
      <c r="B22910" s="65"/>
      <c r="C22910" s="65"/>
      <c r="D22910" s="65"/>
      <c r="E22910" s="65"/>
      <c r="F22910" s="65"/>
      <c r="G22910" s="65"/>
      <c r="H22910" s="113"/>
    </row>
    <row r="22911" spans="1:8">
      <c r="A22911" s="65"/>
      <c r="B22911" s="65"/>
      <c r="C22911" s="65"/>
      <c r="D22911" s="65"/>
      <c r="E22911" s="65"/>
      <c r="F22911" s="65"/>
      <c r="G22911" s="65"/>
      <c r="H22911" s="113"/>
    </row>
    <row r="22912" spans="1:8">
      <c r="A22912" s="65"/>
      <c r="B22912" s="65"/>
      <c r="C22912" s="65"/>
      <c r="D22912" s="65"/>
      <c r="E22912" s="65"/>
      <c r="F22912" s="65"/>
      <c r="G22912" s="65"/>
      <c r="H22912" s="113"/>
    </row>
    <row r="22913" spans="1:8">
      <c r="A22913" s="65"/>
      <c r="B22913" s="65"/>
      <c r="C22913" s="65"/>
      <c r="D22913" s="65"/>
      <c r="E22913" s="65"/>
      <c r="F22913" s="65"/>
      <c r="G22913" s="65"/>
      <c r="H22913" s="113"/>
    </row>
    <row r="22914" spans="1:8">
      <c r="A22914" s="65"/>
      <c r="B22914" s="65"/>
      <c r="C22914" s="65"/>
      <c r="D22914" s="65"/>
      <c r="E22914" s="65"/>
      <c r="F22914" s="65"/>
      <c r="G22914" s="65"/>
      <c r="H22914" s="113"/>
    </row>
    <row r="22915" spans="1:8">
      <c r="A22915" s="65"/>
      <c r="B22915" s="65"/>
      <c r="C22915" s="65"/>
      <c r="D22915" s="65"/>
      <c r="E22915" s="65"/>
      <c r="F22915" s="65"/>
      <c r="G22915" s="65"/>
      <c r="H22915" s="113"/>
    </row>
    <row r="22916" spans="1:8">
      <c r="A22916" s="65"/>
      <c r="B22916" s="65"/>
      <c r="C22916" s="65"/>
      <c r="D22916" s="65"/>
      <c r="E22916" s="65"/>
      <c r="F22916" s="65"/>
      <c r="G22916" s="65"/>
      <c r="H22916" s="113"/>
    </row>
    <row r="22917" spans="1:8">
      <c r="A22917" s="65"/>
      <c r="B22917" s="65"/>
      <c r="C22917" s="65"/>
      <c r="D22917" s="65"/>
      <c r="E22917" s="65"/>
      <c r="F22917" s="65"/>
      <c r="G22917" s="65"/>
      <c r="H22917" s="113"/>
    </row>
    <row r="22918" spans="1:8">
      <c r="A22918" s="65"/>
      <c r="B22918" s="65"/>
      <c r="C22918" s="65"/>
      <c r="D22918" s="65"/>
      <c r="E22918" s="65"/>
      <c r="F22918" s="65"/>
      <c r="G22918" s="65"/>
      <c r="H22918" s="113"/>
    </row>
    <row r="22919" spans="1:8">
      <c r="A22919" s="65"/>
      <c r="B22919" s="65"/>
      <c r="C22919" s="65"/>
      <c r="D22919" s="65"/>
      <c r="E22919" s="65"/>
      <c r="F22919" s="65"/>
      <c r="G22919" s="65"/>
      <c r="H22919" s="113"/>
    </row>
    <row r="22920" spans="1:8">
      <c r="A22920" s="65"/>
      <c r="B22920" s="65"/>
      <c r="C22920" s="65"/>
      <c r="D22920" s="65"/>
      <c r="E22920" s="65"/>
      <c r="F22920" s="65"/>
      <c r="G22920" s="65"/>
      <c r="H22920" s="113"/>
    </row>
    <row r="22921" spans="1:8">
      <c r="A22921" s="65"/>
      <c r="B22921" s="65"/>
      <c r="C22921" s="65"/>
      <c r="D22921" s="65"/>
      <c r="E22921" s="65"/>
      <c r="F22921" s="65"/>
      <c r="G22921" s="65"/>
      <c r="H22921" s="113"/>
    </row>
    <row r="22922" spans="1:8">
      <c r="A22922" s="65"/>
      <c r="B22922" s="65"/>
      <c r="C22922" s="65"/>
      <c r="D22922" s="65"/>
      <c r="E22922" s="65"/>
      <c r="F22922" s="65"/>
      <c r="G22922" s="65"/>
      <c r="H22922" s="113"/>
    </row>
    <row r="22923" spans="1:8">
      <c r="A22923" s="65"/>
      <c r="B22923" s="65"/>
      <c r="C22923" s="65"/>
      <c r="D22923" s="65"/>
      <c r="E22923" s="65"/>
      <c r="F22923" s="65"/>
      <c r="G22923" s="65"/>
      <c r="H22923" s="113"/>
    </row>
    <row r="22924" spans="1:8">
      <c r="A22924" s="65"/>
      <c r="B22924" s="65"/>
      <c r="C22924" s="65"/>
      <c r="D22924" s="65"/>
      <c r="E22924" s="65"/>
      <c r="F22924" s="65"/>
      <c r="G22924" s="65"/>
      <c r="H22924" s="113"/>
    </row>
    <row r="22925" spans="1:8">
      <c r="A22925" s="65"/>
      <c r="B22925" s="65"/>
      <c r="C22925" s="65"/>
      <c r="D22925" s="65"/>
      <c r="E22925" s="65"/>
      <c r="F22925" s="65"/>
      <c r="G22925" s="65"/>
      <c r="H22925" s="113"/>
    </row>
    <row r="22926" spans="1:8">
      <c r="A22926" s="65"/>
      <c r="B22926" s="65"/>
      <c r="C22926" s="65"/>
      <c r="D22926" s="65"/>
      <c r="E22926" s="65"/>
      <c r="F22926" s="65"/>
      <c r="G22926" s="65"/>
      <c r="H22926" s="113"/>
    </row>
    <row r="22927" spans="1:8">
      <c r="A22927" s="65"/>
      <c r="B22927" s="65"/>
      <c r="C22927" s="65"/>
      <c r="D22927" s="65"/>
      <c r="E22927" s="65"/>
      <c r="F22927" s="65"/>
      <c r="G22927" s="65"/>
      <c r="H22927" s="113"/>
    </row>
    <row r="22928" spans="1:8">
      <c r="A22928" s="65"/>
      <c r="B22928" s="65"/>
      <c r="C22928" s="65"/>
      <c r="D22928" s="65"/>
      <c r="E22928" s="65"/>
      <c r="F22928" s="65"/>
      <c r="G22928" s="65"/>
      <c r="H22928" s="113"/>
    </row>
    <row r="22929" spans="1:8">
      <c r="A22929" s="65"/>
      <c r="B22929" s="65"/>
      <c r="C22929" s="65"/>
      <c r="D22929" s="65"/>
      <c r="E22929" s="65"/>
      <c r="F22929" s="65"/>
      <c r="G22929" s="65"/>
      <c r="H22929" s="113"/>
    </row>
    <row r="22930" spans="1:8">
      <c r="A22930" s="65"/>
      <c r="B22930" s="65"/>
      <c r="C22930" s="65"/>
      <c r="D22930" s="65"/>
      <c r="E22930" s="65"/>
      <c r="F22930" s="65"/>
      <c r="G22930" s="65"/>
      <c r="H22930" s="113"/>
    </row>
    <row r="22931" spans="1:8">
      <c r="A22931" s="65"/>
      <c r="B22931" s="65"/>
      <c r="C22931" s="65"/>
      <c r="D22931" s="65"/>
      <c r="E22931" s="65"/>
      <c r="F22931" s="65"/>
      <c r="G22931" s="65"/>
      <c r="H22931" s="113"/>
    </row>
    <row r="22932" spans="1:8">
      <c r="A22932" s="65"/>
      <c r="B22932" s="65"/>
      <c r="C22932" s="65"/>
      <c r="D22932" s="65"/>
      <c r="E22932" s="65"/>
      <c r="F22932" s="65"/>
      <c r="G22932" s="65"/>
      <c r="H22932" s="113"/>
    </row>
    <row r="22933" spans="1:8">
      <c r="A22933" s="65"/>
      <c r="B22933" s="65"/>
      <c r="C22933" s="65"/>
      <c r="D22933" s="65"/>
      <c r="E22933" s="65"/>
      <c r="F22933" s="65"/>
      <c r="G22933" s="65"/>
      <c r="H22933" s="113"/>
    </row>
    <row r="22934" spans="1:8">
      <c r="A22934" s="65"/>
      <c r="B22934" s="65"/>
      <c r="C22934" s="65"/>
      <c r="D22934" s="65"/>
      <c r="E22934" s="65"/>
      <c r="F22934" s="65"/>
      <c r="G22934" s="65"/>
      <c r="H22934" s="113"/>
    </row>
    <row r="22935" spans="1:8">
      <c r="A22935" s="65"/>
      <c r="B22935" s="65"/>
      <c r="C22935" s="65"/>
      <c r="D22935" s="65"/>
      <c r="E22935" s="65"/>
      <c r="F22935" s="65"/>
      <c r="G22935" s="65"/>
      <c r="H22935" s="113"/>
    </row>
    <row r="22936" spans="1:8">
      <c r="A22936" s="65"/>
      <c r="B22936" s="65"/>
      <c r="C22936" s="65"/>
      <c r="D22936" s="65"/>
      <c r="E22936" s="65"/>
      <c r="F22936" s="65"/>
      <c r="G22936" s="65"/>
      <c r="H22936" s="113"/>
    </row>
    <row r="22937" spans="1:8">
      <c r="A22937" s="65"/>
      <c r="B22937" s="65"/>
      <c r="C22937" s="65"/>
      <c r="D22937" s="65"/>
      <c r="E22937" s="65"/>
      <c r="F22937" s="65"/>
      <c r="G22937" s="65"/>
      <c r="H22937" s="113"/>
    </row>
    <row r="22938" spans="1:8">
      <c r="A22938" s="65"/>
      <c r="B22938" s="65"/>
      <c r="C22938" s="65"/>
      <c r="D22938" s="65"/>
      <c r="E22938" s="65"/>
      <c r="F22938" s="65"/>
      <c r="G22938" s="65"/>
      <c r="H22938" s="113"/>
    </row>
    <row r="22939" spans="1:8">
      <c r="A22939" s="65"/>
      <c r="B22939" s="65"/>
      <c r="C22939" s="65"/>
      <c r="D22939" s="65"/>
      <c r="E22939" s="65"/>
      <c r="F22939" s="65"/>
      <c r="G22939" s="65"/>
      <c r="H22939" s="113"/>
    </row>
    <row r="22940" spans="1:8">
      <c r="A22940" s="65"/>
      <c r="B22940" s="65"/>
      <c r="C22940" s="65"/>
      <c r="D22940" s="65"/>
      <c r="E22940" s="65"/>
      <c r="F22940" s="65"/>
      <c r="G22940" s="65"/>
      <c r="H22940" s="113"/>
    </row>
    <row r="22941" spans="1:8">
      <c r="A22941" s="65"/>
      <c r="B22941" s="65"/>
      <c r="C22941" s="65"/>
      <c r="D22941" s="65"/>
      <c r="E22941" s="65"/>
      <c r="F22941" s="65"/>
      <c r="G22941" s="65"/>
      <c r="H22941" s="113"/>
    </row>
    <row r="22942" spans="1:8">
      <c r="A22942" s="65"/>
      <c r="B22942" s="65"/>
      <c r="C22942" s="65"/>
      <c r="D22942" s="65"/>
      <c r="E22942" s="65"/>
      <c r="F22942" s="65"/>
      <c r="G22942" s="65"/>
      <c r="H22942" s="113"/>
    </row>
    <row r="22943" spans="1:8">
      <c r="A22943" s="65"/>
      <c r="B22943" s="65"/>
      <c r="C22943" s="65"/>
      <c r="D22943" s="65"/>
      <c r="E22943" s="65"/>
      <c r="F22943" s="65"/>
      <c r="G22943" s="65"/>
      <c r="H22943" s="113"/>
    </row>
    <row r="22944" spans="1:8">
      <c r="A22944" s="65"/>
      <c r="B22944" s="65"/>
      <c r="C22944" s="65"/>
      <c r="D22944" s="65"/>
      <c r="E22944" s="65"/>
      <c r="F22944" s="65"/>
      <c r="G22944" s="65"/>
      <c r="H22944" s="113"/>
    </row>
    <row r="22945" spans="1:8">
      <c r="A22945" s="65"/>
      <c r="B22945" s="65"/>
      <c r="C22945" s="65"/>
      <c r="D22945" s="65"/>
      <c r="E22945" s="65"/>
      <c r="F22945" s="65"/>
      <c r="G22945" s="65"/>
      <c r="H22945" s="113"/>
    </row>
    <row r="22946" spans="1:8">
      <c r="A22946" s="65"/>
      <c r="B22946" s="65"/>
      <c r="C22946" s="65"/>
      <c r="D22946" s="65"/>
      <c r="E22946" s="65"/>
      <c r="F22946" s="65"/>
      <c r="G22946" s="65"/>
      <c r="H22946" s="113"/>
    </row>
    <row r="22947" spans="1:8">
      <c r="A22947" s="65"/>
      <c r="B22947" s="65"/>
      <c r="C22947" s="65"/>
      <c r="D22947" s="65"/>
      <c r="E22947" s="65"/>
      <c r="F22947" s="65"/>
      <c r="G22947" s="65"/>
      <c r="H22947" s="113"/>
    </row>
    <row r="22948" spans="1:8">
      <c r="A22948" s="65"/>
      <c r="B22948" s="65"/>
      <c r="C22948" s="65"/>
      <c r="D22948" s="65"/>
      <c r="E22948" s="65"/>
      <c r="F22948" s="65"/>
      <c r="G22948" s="65"/>
      <c r="H22948" s="113"/>
    </row>
    <row r="22949" spans="1:8">
      <c r="A22949" s="65"/>
      <c r="B22949" s="65"/>
      <c r="C22949" s="65"/>
      <c r="D22949" s="65"/>
      <c r="E22949" s="65"/>
      <c r="F22949" s="65"/>
      <c r="G22949" s="65"/>
      <c r="H22949" s="113"/>
    </row>
    <row r="22950" spans="1:8">
      <c r="A22950" s="65"/>
      <c r="B22950" s="65"/>
      <c r="C22950" s="65"/>
      <c r="D22950" s="65"/>
      <c r="E22950" s="65"/>
      <c r="F22950" s="65"/>
      <c r="G22950" s="65"/>
      <c r="H22950" s="113"/>
    </row>
    <row r="22951" spans="1:8">
      <c r="A22951" s="65"/>
      <c r="B22951" s="65"/>
      <c r="C22951" s="65"/>
      <c r="D22951" s="65"/>
      <c r="E22951" s="65"/>
      <c r="F22951" s="65"/>
      <c r="G22951" s="65"/>
      <c r="H22951" s="113"/>
    </row>
    <row r="22952" spans="1:8">
      <c r="A22952" s="65"/>
      <c r="B22952" s="65"/>
      <c r="C22952" s="65"/>
      <c r="D22952" s="65"/>
      <c r="E22952" s="65"/>
      <c r="F22952" s="65"/>
      <c r="G22952" s="65"/>
      <c r="H22952" s="113"/>
    </row>
    <row r="22953" spans="1:8">
      <c r="A22953" s="65"/>
      <c r="B22953" s="65"/>
      <c r="C22953" s="65"/>
      <c r="D22953" s="65"/>
      <c r="E22953" s="65"/>
      <c r="F22953" s="65"/>
      <c r="G22953" s="65"/>
      <c r="H22953" s="113"/>
    </row>
    <row r="22954" spans="1:8">
      <c r="A22954" s="65"/>
      <c r="B22954" s="65"/>
      <c r="C22954" s="65"/>
      <c r="D22954" s="65"/>
      <c r="E22954" s="65"/>
      <c r="F22954" s="65"/>
      <c r="G22954" s="65"/>
      <c r="H22954" s="113"/>
    </row>
    <row r="22955" spans="1:8">
      <c r="A22955" s="65"/>
      <c r="B22955" s="65"/>
      <c r="C22955" s="65"/>
      <c r="D22955" s="65"/>
      <c r="E22955" s="65"/>
      <c r="F22955" s="65"/>
      <c r="G22955" s="65"/>
      <c r="H22955" s="113"/>
    </row>
    <row r="22956" spans="1:8">
      <c r="A22956" s="65"/>
      <c r="B22956" s="65"/>
      <c r="C22956" s="65"/>
      <c r="D22956" s="65"/>
      <c r="E22956" s="65"/>
      <c r="F22956" s="65"/>
      <c r="G22956" s="65"/>
      <c r="H22956" s="113"/>
    </row>
    <row r="22957" spans="1:8">
      <c r="A22957" s="65"/>
      <c r="B22957" s="65"/>
      <c r="C22957" s="65"/>
      <c r="D22957" s="65"/>
      <c r="E22957" s="65"/>
      <c r="F22957" s="65"/>
      <c r="G22957" s="65"/>
      <c r="H22957" s="113"/>
    </row>
    <row r="22958" spans="1:8">
      <c r="A22958" s="65"/>
      <c r="B22958" s="65"/>
      <c r="C22958" s="65"/>
      <c r="D22958" s="65"/>
      <c r="E22958" s="65"/>
      <c r="F22958" s="65"/>
      <c r="G22958" s="65"/>
      <c r="H22958" s="113"/>
    </row>
    <row r="22959" spans="1:8">
      <c r="A22959" s="65"/>
      <c r="B22959" s="65"/>
      <c r="C22959" s="65"/>
      <c r="D22959" s="65"/>
      <c r="E22959" s="65"/>
      <c r="F22959" s="65"/>
      <c r="G22959" s="65"/>
      <c r="H22959" s="113"/>
    </row>
    <row r="22960" spans="1:8">
      <c r="A22960" s="65"/>
      <c r="B22960" s="65"/>
      <c r="C22960" s="65"/>
      <c r="D22960" s="65"/>
      <c r="E22960" s="65"/>
      <c r="F22960" s="65"/>
      <c r="G22960" s="65"/>
      <c r="H22960" s="113"/>
    </row>
    <row r="22961" spans="1:8">
      <c r="A22961" s="65"/>
      <c r="B22961" s="65"/>
      <c r="C22961" s="65"/>
      <c r="D22961" s="65"/>
      <c r="E22961" s="65"/>
      <c r="F22961" s="65"/>
      <c r="G22961" s="65"/>
      <c r="H22961" s="113"/>
    </row>
    <row r="22962" spans="1:8">
      <c r="A22962" s="65"/>
      <c r="B22962" s="65"/>
      <c r="C22962" s="65"/>
      <c r="D22962" s="65"/>
      <c r="E22962" s="65"/>
      <c r="F22962" s="65"/>
      <c r="G22962" s="65"/>
      <c r="H22962" s="113"/>
    </row>
    <row r="22963" spans="1:8">
      <c r="A22963" s="65"/>
      <c r="B22963" s="65"/>
      <c r="C22963" s="65"/>
      <c r="D22963" s="65"/>
      <c r="E22963" s="65"/>
      <c r="F22963" s="65"/>
      <c r="G22963" s="65"/>
      <c r="H22963" s="113"/>
    </row>
    <row r="22964" spans="1:8">
      <c r="A22964" s="65"/>
      <c r="B22964" s="65"/>
      <c r="C22964" s="65"/>
      <c r="D22964" s="65"/>
      <c r="E22964" s="65"/>
      <c r="F22964" s="65"/>
      <c r="G22964" s="65"/>
      <c r="H22964" s="113"/>
    </row>
    <row r="22965" spans="1:8">
      <c r="A22965" s="65"/>
      <c r="B22965" s="65"/>
      <c r="C22965" s="65"/>
      <c r="D22965" s="65"/>
      <c r="E22965" s="65"/>
      <c r="F22965" s="65"/>
      <c r="G22965" s="65"/>
      <c r="H22965" s="113"/>
    </row>
    <row r="22966" spans="1:8">
      <c r="A22966" s="65"/>
      <c r="B22966" s="65"/>
      <c r="C22966" s="65"/>
      <c r="D22966" s="65"/>
      <c r="E22966" s="65"/>
      <c r="F22966" s="65"/>
      <c r="G22966" s="65"/>
      <c r="H22966" s="113"/>
    </row>
    <row r="22967" spans="1:8">
      <c r="A22967" s="65"/>
      <c r="B22967" s="65"/>
      <c r="C22967" s="65"/>
      <c r="D22967" s="65"/>
      <c r="E22967" s="65"/>
      <c r="F22967" s="65"/>
      <c r="G22967" s="65"/>
      <c r="H22967" s="113"/>
    </row>
    <row r="22968" spans="1:8">
      <c r="A22968" s="65"/>
      <c r="B22968" s="65"/>
      <c r="C22968" s="65"/>
      <c r="D22968" s="65"/>
      <c r="E22968" s="65"/>
      <c r="F22968" s="65"/>
      <c r="G22968" s="65"/>
      <c r="H22968" s="113"/>
    </row>
    <row r="22969" spans="1:8">
      <c r="A22969" s="65"/>
      <c r="B22969" s="65"/>
      <c r="C22969" s="65"/>
      <c r="D22969" s="65"/>
      <c r="E22969" s="65"/>
      <c r="F22969" s="65"/>
      <c r="G22969" s="65"/>
      <c r="H22969" s="113"/>
    </row>
    <row r="22970" spans="1:8">
      <c r="A22970" s="65"/>
      <c r="B22970" s="65"/>
      <c r="C22970" s="65"/>
      <c r="D22970" s="65"/>
      <c r="E22970" s="65"/>
      <c r="F22970" s="65"/>
      <c r="G22970" s="65"/>
      <c r="H22970" s="113"/>
    </row>
    <row r="22971" spans="1:8">
      <c r="A22971" s="65"/>
      <c r="B22971" s="65"/>
      <c r="C22971" s="65"/>
      <c r="D22971" s="65"/>
      <c r="E22971" s="65"/>
      <c r="F22971" s="65"/>
      <c r="G22971" s="65"/>
      <c r="H22971" s="113"/>
    </row>
    <row r="22972" spans="1:8">
      <c r="A22972" s="65"/>
      <c r="B22972" s="65"/>
      <c r="C22972" s="65"/>
      <c r="D22972" s="65"/>
      <c r="E22972" s="65"/>
      <c r="F22972" s="65"/>
      <c r="G22972" s="65"/>
      <c r="H22972" s="113"/>
    </row>
    <row r="22973" spans="1:8">
      <c r="A22973" s="65"/>
      <c r="B22973" s="65"/>
      <c r="C22973" s="65"/>
      <c r="D22973" s="65"/>
      <c r="E22973" s="65"/>
      <c r="F22973" s="65"/>
      <c r="G22973" s="65"/>
      <c r="H22973" s="113"/>
    </row>
    <row r="22974" spans="1:8">
      <c r="A22974" s="65"/>
      <c r="B22974" s="65"/>
      <c r="C22974" s="65"/>
      <c r="D22974" s="65"/>
      <c r="E22974" s="65"/>
      <c r="F22974" s="65"/>
      <c r="G22974" s="65"/>
      <c r="H22974" s="113"/>
    </row>
    <row r="22975" spans="1:8">
      <c r="A22975" s="65"/>
      <c r="B22975" s="65"/>
      <c r="C22975" s="65"/>
      <c r="D22975" s="65"/>
      <c r="E22975" s="65"/>
      <c r="F22975" s="65"/>
      <c r="G22975" s="65"/>
      <c r="H22975" s="113"/>
    </row>
    <row r="22976" spans="1:8">
      <c r="A22976" s="65"/>
      <c r="B22976" s="65"/>
      <c r="C22976" s="65"/>
      <c r="D22976" s="65"/>
      <c r="E22976" s="65"/>
      <c r="F22976" s="65"/>
      <c r="G22976" s="65"/>
      <c r="H22976" s="113"/>
    </row>
    <row r="22977" spans="1:8">
      <c r="A22977" s="65"/>
      <c r="B22977" s="65"/>
      <c r="C22977" s="65"/>
      <c r="D22977" s="65"/>
      <c r="E22977" s="65"/>
      <c r="F22977" s="65"/>
      <c r="G22977" s="65"/>
      <c r="H22977" s="113"/>
    </row>
    <row r="22978" spans="1:8">
      <c r="A22978" s="65"/>
      <c r="B22978" s="65"/>
      <c r="C22978" s="65"/>
      <c r="D22978" s="65"/>
      <c r="E22978" s="65"/>
      <c r="F22978" s="65"/>
      <c r="G22978" s="65"/>
      <c r="H22978" s="113"/>
    </row>
    <row r="22979" spans="1:8">
      <c r="A22979" s="65"/>
      <c r="B22979" s="65"/>
      <c r="C22979" s="65"/>
      <c r="D22979" s="65"/>
      <c r="E22979" s="65"/>
      <c r="F22979" s="65"/>
      <c r="G22979" s="65"/>
      <c r="H22979" s="113"/>
    </row>
    <row r="22980" spans="1:8">
      <c r="A22980" s="65"/>
      <c r="B22980" s="65"/>
      <c r="C22980" s="65"/>
      <c r="D22980" s="65"/>
      <c r="E22980" s="65"/>
      <c r="F22980" s="65"/>
      <c r="G22980" s="65"/>
      <c r="H22980" s="113"/>
    </row>
    <row r="22981" spans="1:8">
      <c r="A22981" s="65"/>
      <c r="B22981" s="65"/>
      <c r="C22981" s="65"/>
      <c r="D22981" s="65"/>
      <c r="E22981" s="65"/>
      <c r="F22981" s="65"/>
      <c r="G22981" s="65"/>
      <c r="H22981" s="113"/>
    </row>
    <row r="22982" spans="1:8">
      <c r="A22982" s="65"/>
      <c r="B22982" s="65"/>
      <c r="C22982" s="65"/>
      <c r="D22982" s="65"/>
      <c r="E22982" s="65"/>
      <c r="F22982" s="65"/>
      <c r="G22982" s="65"/>
      <c r="H22982" s="113"/>
    </row>
    <row r="22983" spans="1:8">
      <c r="A22983" s="65"/>
      <c r="B22983" s="65"/>
      <c r="C22983" s="65"/>
      <c r="D22983" s="65"/>
      <c r="E22983" s="65"/>
      <c r="F22983" s="65"/>
      <c r="G22983" s="65"/>
      <c r="H22983" s="113"/>
    </row>
    <row r="22984" spans="1:8">
      <c r="A22984" s="65"/>
      <c r="B22984" s="65"/>
      <c r="C22984" s="65"/>
      <c r="D22984" s="65"/>
      <c r="E22984" s="65"/>
      <c r="F22984" s="65"/>
      <c r="G22984" s="65"/>
      <c r="H22984" s="113"/>
    </row>
    <row r="22985" spans="1:8">
      <c r="A22985" s="65"/>
      <c r="B22985" s="65"/>
      <c r="C22985" s="65"/>
      <c r="D22985" s="65"/>
      <c r="E22985" s="65"/>
      <c r="F22985" s="65"/>
      <c r="G22985" s="65"/>
      <c r="H22985" s="113"/>
    </row>
    <row r="22986" spans="1:8">
      <c r="A22986" s="65"/>
      <c r="B22986" s="65"/>
      <c r="C22986" s="65"/>
      <c r="D22986" s="65"/>
      <c r="E22986" s="65"/>
      <c r="F22986" s="65"/>
      <c r="G22986" s="65"/>
      <c r="H22986" s="113"/>
    </row>
    <row r="22987" spans="1:8">
      <c r="A22987" s="65"/>
      <c r="B22987" s="65"/>
      <c r="C22987" s="65"/>
      <c r="D22987" s="65"/>
      <c r="E22987" s="65"/>
      <c r="F22987" s="65"/>
      <c r="G22987" s="65"/>
      <c r="H22987" s="113"/>
    </row>
    <row r="22988" spans="1:8">
      <c r="A22988" s="65"/>
      <c r="B22988" s="65"/>
      <c r="C22988" s="65"/>
      <c r="D22988" s="65"/>
      <c r="E22988" s="65"/>
      <c r="F22988" s="65"/>
      <c r="G22988" s="65"/>
      <c r="H22988" s="113"/>
    </row>
    <row r="22989" spans="1:8">
      <c r="A22989" s="65"/>
      <c r="B22989" s="65"/>
      <c r="C22989" s="65"/>
      <c r="D22989" s="65"/>
      <c r="E22989" s="65"/>
      <c r="F22989" s="65"/>
      <c r="G22989" s="65"/>
      <c r="H22989" s="113"/>
    </row>
    <row r="22990" spans="1:8">
      <c r="A22990" s="65"/>
      <c r="B22990" s="65"/>
      <c r="C22990" s="65"/>
      <c r="D22990" s="65"/>
      <c r="E22990" s="65"/>
      <c r="F22990" s="65"/>
      <c r="G22990" s="65"/>
      <c r="H22990" s="113"/>
    </row>
    <row r="22991" spans="1:8">
      <c r="A22991" s="65"/>
      <c r="B22991" s="65"/>
      <c r="C22991" s="65"/>
      <c r="D22991" s="65"/>
      <c r="E22991" s="65"/>
      <c r="F22991" s="65"/>
      <c r="G22991" s="65"/>
      <c r="H22991" s="113"/>
    </row>
    <row r="22992" spans="1:8">
      <c r="A22992" s="65"/>
      <c r="B22992" s="65"/>
      <c r="C22992" s="65"/>
      <c r="D22992" s="65"/>
      <c r="E22992" s="65"/>
      <c r="F22992" s="65"/>
      <c r="G22992" s="65"/>
      <c r="H22992" s="113"/>
    </row>
    <row r="22993" spans="1:8">
      <c r="A22993" s="65"/>
      <c r="B22993" s="65"/>
      <c r="C22993" s="65"/>
      <c r="D22993" s="65"/>
      <c r="E22993" s="65"/>
      <c r="F22993" s="65"/>
      <c r="G22993" s="65"/>
      <c r="H22993" s="113"/>
    </row>
    <row r="22994" spans="1:8">
      <c r="A22994" s="65"/>
      <c r="B22994" s="65"/>
      <c r="C22994" s="65"/>
      <c r="D22994" s="65"/>
      <c r="E22994" s="65"/>
      <c r="F22994" s="65"/>
      <c r="G22994" s="65"/>
      <c r="H22994" s="113"/>
    </row>
    <row r="22995" spans="1:8">
      <c r="A22995" s="65"/>
      <c r="B22995" s="65"/>
      <c r="C22995" s="65"/>
      <c r="D22995" s="65"/>
      <c r="E22995" s="65"/>
      <c r="F22995" s="65"/>
      <c r="G22995" s="65"/>
      <c r="H22995" s="113"/>
    </row>
    <row r="22996" spans="1:8">
      <c r="A22996" s="65"/>
      <c r="B22996" s="65"/>
      <c r="C22996" s="65"/>
      <c r="D22996" s="65"/>
      <c r="E22996" s="65"/>
      <c r="F22996" s="65"/>
      <c r="G22996" s="65"/>
      <c r="H22996" s="113"/>
    </row>
    <row r="22997" spans="1:8">
      <c r="A22997" s="65"/>
      <c r="B22997" s="65"/>
      <c r="C22997" s="65"/>
      <c r="D22997" s="65"/>
      <c r="E22997" s="65"/>
      <c r="F22997" s="65"/>
      <c r="G22997" s="65"/>
      <c r="H22997" s="113"/>
    </row>
    <row r="22998" spans="1:8">
      <c r="A22998" s="65"/>
      <c r="B22998" s="65"/>
      <c r="C22998" s="65"/>
      <c r="D22998" s="65"/>
      <c r="E22998" s="65"/>
      <c r="F22998" s="65"/>
      <c r="G22998" s="65"/>
      <c r="H22998" s="113"/>
    </row>
    <row r="22999" spans="1:8">
      <c r="A22999" s="65"/>
      <c r="B22999" s="65"/>
      <c r="C22999" s="65"/>
      <c r="D22999" s="65"/>
      <c r="E22999" s="65"/>
      <c r="F22999" s="65"/>
      <c r="G22999" s="65"/>
      <c r="H22999" s="113"/>
    </row>
    <row r="23000" spans="1:8">
      <c r="A23000" s="65"/>
      <c r="B23000" s="65"/>
      <c r="C23000" s="65"/>
      <c r="D23000" s="65"/>
      <c r="E23000" s="65"/>
      <c r="F23000" s="65"/>
      <c r="G23000" s="65"/>
      <c r="H23000" s="113"/>
    </row>
    <row r="23001" spans="1:8">
      <c r="A23001" s="65"/>
      <c r="B23001" s="65"/>
      <c r="C23001" s="65"/>
      <c r="D23001" s="65"/>
      <c r="E23001" s="65"/>
      <c r="F23001" s="65"/>
      <c r="G23001" s="65"/>
      <c r="H23001" s="113"/>
    </row>
    <row r="23002" spans="1:8">
      <c r="A23002" s="65"/>
      <c r="B23002" s="65"/>
      <c r="C23002" s="65"/>
      <c r="D23002" s="65"/>
      <c r="E23002" s="65"/>
      <c r="F23002" s="65"/>
      <c r="G23002" s="65"/>
      <c r="H23002" s="113"/>
    </row>
    <row r="23003" spans="1:8">
      <c r="A23003" s="65"/>
      <c r="B23003" s="65"/>
      <c r="C23003" s="65"/>
      <c r="D23003" s="65"/>
      <c r="E23003" s="65"/>
      <c r="F23003" s="65"/>
      <c r="G23003" s="65"/>
      <c r="H23003" s="113"/>
    </row>
    <row r="23004" spans="1:8">
      <c r="A23004" s="65"/>
      <c r="B23004" s="65"/>
      <c r="C23004" s="65"/>
      <c r="D23004" s="65"/>
      <c r="E23004" s="65"/>
      <c r="F23004" s="65"/>
      <c r="G23004" s="65"/>
      <c r="H23004" s="113"/>
    </row>
    <row r="23005" spans="1:8">
      <c r="A23005" s="65"/>
      <c r="B23005" s="65"/>
      <c r="C23005" s="65"/>
      <c r="D23005" s="65"/>
      <c r="E23005" s="65"/>
      <c r="F23005" s="65"/>
      <c r="G23005" s="65"/>
      <c r="H23005" s="113"/>
    </row>
    <row r="23006" spans="1:8">
      <c r="A23006" s="65"/>
      <c r="B23006" s="65"/>
      <c r="C23006" s="65"/>
      <c r="D23006" s="65"/>
      <c r="E23006" s="65"/>
      <c r="F23006" s="65"/>
      <c r="G23006" s="65"/>
      <c r="H23006" s="113"/>
    </row>
    <row r="23007" spans="1:8">
      <c r="A23007" s="65"/>
      <c r="B23007" s="65"/>
      <c r="C23007" s="65"/>
      <c r="D23007" s="65"/>
      <c r="E23007" s="65"/>
      <c r="F23007" s="65"/>
      <c r="G23007" s="65"/>
      <c r="H23007" s="113"/>
    </row>
    <row r="23008" spans="1:8">
      <c r="A23008" s="65"/>
      <c r="B23008" s="65"/>
      <c r="C23008" s="65"/>
      <c r="D23008" s="65"/>
      <c r="E23008" s="65"/>
      <c r="F23008" s="65"/>
      <c r="G23008" s="65"/>
      <c r="H23008" s="113"/>
    </row>
    <row r="23009" spans="1:8">
      <c r="A23009" s="65"/>
      <c r="B23009" s="65"/>
      <c r="C23009" s="65"/>
      <c r="D23009" s="65"/>
      <c r="E23009" s="65"/>
      <c r="F23009" s="65"/>
      <c r="G23009" s="65"/>
      <c r="H23009" s="113"/>
    </row>
    <row r="23010" spans="1:8">
      <c r="A23010" s="65"/>
      <c r="B23010" s="65"/>
      <c r="C23010" s="65"/>
      <c r="D23010" s="65"/>
      <c r="E23010" s="65"/>
      <c r="F23010" s="65"/>
      <c r="G23010" s="65"/>
      <c r="H23010" s="113"/>
    </row>
    <row r="23011" spans="1:8">
      <c r="A23011" s="65"/>
      <c r="B23011" s="65"/>
      <c r="C23011" s="65"/>
      <c r="D23011" s="65"/>
      <c r="E23011" s="65"/>
      <c r="F23011" s="65"/>
      <c r="G23011" s="65"/>
      <c r="H23011" s="113"/>
    </row>
    <row r="23012" spans="1:8">
      <c r="A23012" s="65"/>
      <c r="B23012" s="65"/>
      <c r="C23012" s="65"/>
      <c r="D23012" s="65"/>
      <c r="E23012" s="65"/>
      <c r="F23012" s="65"/>
      <c r="G23012" s="65"/>
      <c r="H23012" s="113"/>
    </row>
    <row r="23013" spans="1:8">
      <c r="A23013" s="65"/>
      <c r="B23013" s="65"/>
      <c r="C23013" s="65"/>
      <c r="D23013" s="65"/>
      <c r="E23013" s="65"/>
      <c r="F23013" s="65"/>
      <c r="G23013" s="65"/>
      <c r="H23013" s="113"/>
    </row>
    <row r="23014" spans="1:8">
      <c r="A23014" s="65"/>
      <c r="B23014" s="65"/>
      <c r="C23014" s="65"/>
      <c r="D23014" s="65"/>
      <c r="E23014" s="65"/>
      <c r="F23014" s="65"/>
      <c r="G23014" s="65"/>
      <c r="H23014" s="113"/>
    </row>
    <row r="23015" spans="1:8">
      <c r="A23015" s="65"/>
      <c r="B23015" s="65"/>
      <c r="C23015" s="65"/>
      <c r="D23015" s="65"/>
      <c r="E23015" s="65"/>
      <c r="F23015" s="65"/>
      <c r="G23015" s="65"/>
      <c r="H23015" s="113"/>
    </row>
    <row r="23016" spans="1:8">
      <c r="A23016" s="65"/>
      <c r="B23016" s="65"/>
      <c r="C23016" s="65"/>
      <c r="D23016" s="65"/>
      <c r="E23016" s="65"/>
      <c r="F23016" s="65"/>
      <c r="G23016" s="65"/>
      <c r="H23016" s="113"/>
    </row>
    <row r="23017" spans="1:8">
      <c r="A23017" s="65"/>
      <c r="B23017" s="65"/>
      <c r="C23017" s="65"/>
      <c r="D23017" s="65"/>
      <c r="E23017" s="65"/>
      <c r="F23017" s="65"/>
      <c r="G23017" s="65"/>
      <c r="H23017" s="113"/>
    </row>
    <row r="23018" spans="1:8">
      <c r="A23018" s="65"/>
      <c r="B23018" s="65"/>
      <c r="C23018" s="65"/>
      <c r="D23018" s="65"/>
      <c r="E23018" s="65"/>
      <c r="F23018" s="65"/>
      <c r="G23018" s="65"/>
      <c r="H23018" s="113"/>
    </row>
    <row r="23019" spans="1:8">
      <c r="A23019" s="65"/>
      <c r="B23019" s="65"/>
      <c r="C23019" s="65"/>
      <c r="D23019" s="65"/>
      <c r="E23019" s="65"/>
      <c r="F23019" s="65"/>
      <c r="G23019" s="65"/>
      <c r="H23019" s="113"/>
    </row>
    <row r="23020" spans="1:8">
      <c r="A23020" s="65"/>
      <c r="B23020" s="65"/>
      <c r="C23020" s="65"/>
      <c r="D23020" s="65"/>
      <c r="E23020" s="65"/>
      <c r="F23020" s="65"/>
      <c r="G23020" s="65"/>
      <c r="H23020" s="113"/>
    </row>
    <row r="23021" spans="1:8">
      <c r="A23021" s="65"/>
      <c r="B23021" s="65"/>
      <c r="C23021" s="65"/>
      <c r="D23021" s="65"/>
      <c r="E23021" s="65"/>
      <c r="F23021" s="65"/>
      <c r="G23021" s="65"/>
      <c r="H23021" s="113"/>
    </row>
    <row r="23022" spans="1:8">
      <c r="A23022" s="65"/>
      <c r="B23022" s="65"/>
      <c r="C23022" s="65"/>
      <c r="D23022" s="65"/>
      <c r="E23022" s="65"/>
      <c r="F23022" s="65"/>
      <c r="G23022" s="65"/>
      <c r="H23022" s="113"/>
    </row>
    <row r="23023" spans="1:8">
      <c r="A23023" s="65"/>
      <c r="B23023" s="65"/>
      <c r="C23023" s="65"/>
      <c r="D23023" s="65"/>
      <c r="E23023" s="65"/>
      <c r="F23023" s="65"/>
      <c r="G23023" s="65"/>
      <c r="H23023" s="113"/>
    </row>
    <row r="23024" spans="1:8">
      <c r="A23024" s="65"/>
      <c r="B23024" s="65"/>
      <c r="C23024" s="65"/>
      <c r="D23024" s="65"/>
      <c r="E23024" s="65"/>
      <c r="F23024" s="65"/>
      <c r="G23024" s="65"/>
      <c r="H23024" s="113"/>
    </row>
    <row r="23025" spans="1:8">
      <c r="A23025" s="65"/>
      <c r="B23025" s="65"/>
      <c r="C23025" s="65"/>
      <c r="D23025" s="65"/>
      <c r="E23025" s="65"/>
      <c r="F23025" s="65"/>
      <c r="G23025" s="65"/>
      <c r="H23025" s="113"/>
    </row>
    <row r="23026" spans="1:8">
      <c r="A23026" s="65"/>
      <c r="B23026" s="65"/>
      <c r="C23026" s="65"/>
      <c r="D23026" s="65"/>
      <c r="E23026" s="65"/>
      <c r="F23026" s="65"/>
      <c r="G23026" s="65"/>
      <c r="H23026" s="113"/>
    </row>
    <row r="23027" spans="1:8">
      <c r="A23027" s="65"/>
      <c r="B23027" s="65"/>
      <c r="C23027" s="65"/>
      <c r="D23027" s="65"/>
      <c r="E23027" s="65"/>
      <c r="F23027" s="65"/>
      <c r="G23027" s="65"/>
      <c r="H23027" s="113"/>
    </row>
    <row r="23028" spans="1:8">
      <c r="A23028" s="65"/>
      <c r="B23028" s="65"/>
      <c r="C23028" s="65"/>
      <c r="D23028" s="65"/>
      <c r="E23028" s="65"/>
      <c r="F23028" s="65"/>
      <c r="G23028" s="65"/>
      <c r="H23028" s="113"/>
    </row>
    <row r="23029" spans="1:8">
      <c r="A23029" s="65"/>
      <c r="B23029" s="65"/>
      <c r="C23029" s="65"/>
      <c r="D23029" s="65"/>
      <c r="E23029" s="65"/>
      <c r="F23029" s="65"/>
      <c r="G23029" s="65"/>
      <c r="H23029" s="113"/>
    </row>
    <row r="23030" spans="1:8">
      <c r="A23030" s="65"/>
      <c r="B23030" s="65"/>
      <c r="C23030" s="65"/>
      <c r="D23030" s="65"/>
      <c r="E23030" s="65"/>
      <c r="F23030" s="65"/>
      <c r="G23030" s="65"/>
      <c r="H23030" s="113"/>
    </row>
    <row r="23031" spans="1:8">
      <c r="A23031" s="65"/>
      <c r="B23031" s="65"/>
      <c r="C23031" s="65"/>
      <c r="D23031" s="65"/>
      <c r="E23031" s="65"/>
      <c r="F23031" s="65"/>
      <c r="G23031" s="65"/>
      <c r="H23031" s="113"/>
    </row>
    <row r="23032" spans="1:8">
      <c r="A23032" s="65"/>
      <c r="B23032" s="65"/>
      <c r="C23032" s="65"/>
      <c r="D23032" s="65"/>
      <c r="E23032" s="65"/>
      <c r="F23032" s="65"/>
      <c r="G23032" s="65"/>
      <c r="H23032" s="113"/>
    </row>
    <row r="23033" spans="1:8">
      <c r="A23033" s="65"/>
      <c r="B23033" s="65"/>
      <c r="C23033" s="65"/>
      <c r="D23033" s="65"/>
      <c r="E23033" s="65"/>
      <c r="F23033" s="65"/>
      <c r="G23033" s="65"/>
      <c r="H23033" s="113"/>
    </row>
    <row r="23034" spans="1:8">
      <c r="A23034" s="65"/>
      <c r="B23034" s="65"/>
      <c r="C23034" s="65"/>
      <c r="D23034" s="65"/>
      <c r="E23034" s="65"/>
      <c r="F23034" s="65"/>
      <c r="G23034" s="65"/>
      <c r="H23034" s="113"/>
    </row>
    <row r="23035" spans="1:8">
      <c r="A23035" s="65"/>
      <c r="B23035" s="65"/>
      <c r="C23035" s="65"/>
      <c r="D23035" s="65"/>
      <c r="E23035" s="65"/>
      <c r="F23035" s="65"/>
      <c r="G23035" s="65"/>
      <c r="H23035" s="113"/>
    </row>
    <row r="23036" spans="1:8">
      <c r="A23036" s="65"/>
      <c r="B23036" s="65"/>
      <c r="C23036" s="65"/>
      <c r="D23036" s="65"/>
      <c r="E23036" s="65"/>
      <c r="F23036" s="65"/>
      <c r="G23036" s="65"/>
      <c r="H23036" s="113"/>
    </row>
    <row r="23037" spans="1:8">
      <c r="A23037" s="65"/>
      <c r="B23037" s="65"/>
      <c r="C23037" s="65"/>
      <c r="D23037" s="65"/>
      <c r="E23037" s="65"/>
      <c r="F23037" s="65"/>
      <c r="G23037" s="65"/>
      <c r="H23037" s="113"/>
    </row>
    <row r="23038" spans="1:8">
      <c r="A23038" s="65"/>
      <c r="B23038" s="65"/>
      <c r="C23038" s="65"/>
      <c r="D23038" s="65"/>
      <c r="E23038" s="65"/>
      <c r="F23038" s="65"/>
      <c r="G23038" s="65"/>
      <c r="H23038" s="113"/>
    </row>
    <row r="23039" spans="1:8">
      <c r="A23039" s="65"/>
      <c r="B23039" s="65"/>
      <c r="C23039" s="65"/>
      <c r="D23039" s="65"/>
      <c r="E23039" s="65"/>
      <c r="F23039" s="65"/>
      <c r="G23039" s="65"/>
      <c r="H23039" s="113"/>
    </row>
    <row r="23040" spans="1:8">
      <c r="A23040" s="65"/>
      <c r="B23040" s="65"/>
      <c r="C23040" s="65"/>
      <c r="D23040" s="65"/>
      <c r="E23040" s="65"/>
      <c r="F23040" s="65"/>
      <c r="G23040" s="65"/>
      <c r="H23040" s="113"/>
    </row>
    <row r="23041" spans="1:8">
      <c r="A23041" s="65"/>
      <c r="B23041" s="65"/>
      <c r="C23041" s="65"/>
      <c r="D23041" s="65"/>
      <c r="E23041" s="65"/>
      <c r="F23041" s="65"/>
      <c r="G23041" s="65"/>
      <c r="H23041" s="113"/>
    </row>
    <row r="23042" spans="1:8">
      <c r="A23042" s="65"/>
      <c r="B23042" s="65"/>
      <c r="C23042" s="65"/>
      <c r="D23042" s="65"/>
      <c r="E23042" s="65"/>
      <c r="F23042" s="65"/>
      <c r="G23042" s="65"/>
      <c r="H23042" s="113"/>
    </row>
    <row r="23043" spans="1:8">
      <c r="A23043" s="65"/>
      <c r="B23043" s="65"/>
      <c r="C23043" s="65"/>
      <c r="D23043" s="65"/>
      <c r="E23043" s="65"/>
      <c r="F23043" s="65"/>
      <c r="G23043" s="65"/>
      <c r="H23043" s="113"/>
    </row>
    <row r="23044" spans="1:8">
      <c r="A23044" s="65"/>
      <c r="B23044" s="65"/>
      <c r="C23044" s="65"/>
      <c r="D23044" s="65"/>
      <c r="E23044" s="65"/>
      <c r="F23044" s="65"/>
      <c r="G23044" s="65"/>
      <c r="H23044" s="113"/>
    </row>
    <row r="23045" spans="1:8">
      <c r="A23045" s="65"/>
      <c r="B23045" s="65"/>
      <c r="C23045" s="65"/>
      <c r="D23045" s="65"/>
      <c r="E23045" s="65"/>
      <c r="F23045" s="65"/>
      <c r="G23045" s="65"/>
      <c r="H23045" s="113"/>
    </row>
    <row r="23046" spans="1:8">
      <c r="A23046" s="65"/>
      <c r="B23046" s="65"/>
      <c r="C23046" s="65"/>
      <c r="D23046" s="65"/>
      <c r="E23046" s="65"/>
      <c r="F23046" s="65"/>
      <c r="G23046" s="65"/>
      <c r="H23046" s="113"/>
    </row>
    <row r="23047" spans="1:8">
      <c r="A23047" s="65"/>
      <c r="B23047" s="65"/>
      <c r="C23047" s="65"/>
      <c r="D23047" s="65"/>
      <c r="E23047" s="65"/>
      <c r="F23047" s="65"/>
      <c r="G23047" s="65"/>
      <c r="H23047" s="113"/>
    </row>
    <row r="23048" spans="1:8">
      <c r="A23048" s="65"/>
      <c r="B23048" s="65"/>
      <c r="C23048" s="65"/>
      <c r="D23048" s="65"/>
      <c r="E23048" s="65"/>
      <c r="F23048" s="65"/>
      <c r="G23048" s="65"/>
      <c r="H23048" s="113"/>
    </row>
    <row r="23049" spans="1:8">
      <c r="A23049" s="65"/>
      <c r="B23049" s="65"/>
      <c r="C23049" s="65"/>
      <c r="D23049" s="65"/>
      <c r="E23049" s="65"/>
      <c r="F23049" s="65"/>
      <c r="G23049" s="65"/>
      <c r="H23049" s="113"/>
    </row>
    <row r="23050" spans="1:8">
      <c r="A23050" s="65"/>
      <c r="B23050" s="65"/>
      <c r="C23050" s="65"/>
      <c r="D23050" s="65"/>
      <c r="E23050" s="65"/>
      <c r="F23050" s="65"/>
      <c r="G23050" s="65"/>
      <c r="H23050" s="113"/>
    </row>
    <row r="23051" spans="1:8">
      <c r="A23051" s="65"/>
      <c r="B23051" s="65"/>
      <c r="C23051" s="65"/>
      <c r="D23051" s="65"/>
      <c r="E23051" s="65"/>
      <c r="F23051" s="65"/>
      <c r="G23051" s="65"/>
      <c r="H23051" s="113"/>
    </row>
    <row r="23052" spans="1:8">
      <c r="A23052" s="65"/>
      <c r="B23052" s="65"/>
      <c r="C23052" s="65"/>
      <c r="D23052" s="65"/>
      <c r="E23052" s="65"/>
      <c r="F23052" s="65"/>
      <c r="G23052" s="65"/>
      <c r="H23052" s="113"/>
    </row>
    <row r="23053" spans="1:8">
      <c r="A23053" s="65"/>
      <c r="B23053" s="65"/>
      <c r="C23053" s="65"/>
      <c r="D23053" s="65"/>
      <c r="E23053" s="65"/>
      <c r="F23053" s="65"/>
      <c r="G23053" s="65"/>
      <c r="H23053" s="113"/>
    </row>
    <row r="23054" spans="1:8">
      <c r="A23054" s="65"/>
      <c r="B23054" s="65"/>
      <c r="C23054" s="65"/>
      <c r="D23054" s="65"/>
      <c r="E23054" s="65"/>
      <c r="F23054" s="65"/>
      <c r="G23054" s="65"/>
      <c r="H23054" s="113"/>
    </row>
    <row r="23055" spans="1:8">
      <c r="A23055" s="65"/>
      <c r="B23055" s="65"/>
      <c r="C23055" s="65"/>
      <c r="D23055" s="65"/>
      <c r="E23055" s="65"/>
      <c r="F23055" s="65"/>
      <c r="G23055" s="65"/>
      <c r="H23055" s="113"/>
    </row>
    <row r="23056" spans="1:8">
      <c r="A23056" s="65"/>
      <c r="B23056" s="65"/>
      <c r="C23056" s="65"/>
      <c r="D23056" s="65"/>
      <c r="E23056" s="65"/>
      <c r="F23056" s="65"/>
      <c r="G23056" s="65"/>
      <c r="H23056" s="113"/>
    </row>
    <row r="23057" spans="1:8">
      <c r="A23057" s="65"/>
      <c r="B23057" s="65"/>
      <c r="C23057" s="65"/>
      <c r="D23057" s="65"/>
      <c r="E23057" s="65"/>
      <c r="F23057" s="65"/>
      <c r="G23057" s="65"/>
      <c r="H23057" s="113"/>
    </row>
    <row r="23058" spans="1:8">
      <c r="A23058" s="65"/>
      <c r="B23058" s="65"/>
      <c r="C23058" s="65"/>
      <c r="D23058" s="65"/>
      <c r="E23058" s="65"/>
      <c r="F23058" s="65"/>
      <c r="G23058" s="65"/>
      <c r="H23058" s="113"/>
    </row>
    <row r="23059" spans="1:8">
      <c r="A23059" s="65"/>
      <c r="B23059" s="65"/>
      <c r="C23059" s="65"/>
      <c r="D23059" s="65"/>
      <c r="E23059" s="65"/>
      <c r="F23059" s="65"/>
      <c r="G23059" s="65"/>
      <c r="H23059" s="113"/>
    </row>
    <row r="23060" spans="1:8">
      <c r="A23060" s="65"/>
      <c r="B23060" s="65"/>
      <c r="C23060" s="65"/>
      <c r="D23060" s="65"/>
      <c r="E23060" s="65"/>
      <c r="F23060" s="65"/>
      <c r="G23060" s="65"/>
      <c r="H23060" s="113"/>
    </row>
    <row r="23061" spans="1:8">
      <c r="A23061" s="65"/>
      <c r="B23061" s="65"/>
      <c r="C23061" s="65"/>
      <c r="D23061" s="65"/>
      <c r="E23061" s="65"/>
      <c r="F23061" s="65"/>
      <c r="G23061" s="65"/>
      <c r="H23061" s="113"/>
    </row>
    <row r="23062" spans="1:8">
      <c r="A23062" s="65"/>
      <c r="B23062" s="65"/>
      <c r="C23062" s="65"/>
      <c r="D23062" s="65"/>
      <c r="E23062" s="65"/>
      <c r="F23062" s="65"/>
      <c r="G23062" s="65"/>
      <c r="H23062" s="113"/>
    </row>
    <row r="23063" spans="1:8">
      <c r="A23063" s="65"/>
      <c r="B23063" s="65"/>
      <c r="C23063" s="65"/>
      <c r="D23063" s="65"/>
      <c r="E23063" s="65"/>
      <c r="F23063" s="65"/>
      <c r="G23063" s="65"/>
      <c r="H23063" s="113"/>
    </row>
    <row r="23064" spans="1:8">
      <c r="A23064" s="65"/>
      <c r="B23064" s="65"/>
      <c r="C23064" s="65"/>
      <c r="D23064" s="65"/>
      <c r="E23064" s="65"/>
      <c r="F23064" s="65"/>
      <c r="G23064" s="65"/>
      <c r="H23064" s="113"/>
    </row>
    <row r="23065" spans="1:8">
      <c r="A23065" s="65"/>
      <c r="B23065" s="65"/>
      <c r="C23065" s="65"/>
      <c r="D23065" s="65"/>
      <c r="E23065" s="65"/>
      <c r="F23065" s="65"/>
      <c r="G23065" s="65"/>
      <c r="H23065" s="113"/>
    </row>
    <row r="23066" spans="1:8">
      <c r="A23066" s="65"/>
      <c r="B23066" s="65"/>
      <c r="C23066" s="65"/>
      <c r="D23066" s="65"/>
      <c r="E23066" s="65"/>
      <c r="F23066" s="65"/>
      <c r="G23066" s="65"/>
      <c r="H23066" s="113"/>
    </row>
    <row r="23067" spans="1:8">
      <c r="A23067" s="65"/>
      <c r="B23067" s="65"/>
      <c r="C23067" s="65"/>
      <c r="D23067" s="65"/>
      <c r="E23067" s="65"/>
      <c r="F23067" s="65"/>
      <c r="G23067" s="65"/>
      <c r="H23067" s="113"/>
    </row>
    <row r="23068" spans="1:8">
      <c r="A23068" s="65"/>
      <c r="B23068" s="65"/>
      <c r="C23068" s="65"/>
      <c r="D23068" s="65"/>
      <c r="E23068" s="65"/>
      <c r="F23068" s="65"/>
      <c r="G23068" s="65"/>
      <c r="H23068" s="113"/>
    </row>
    <row r="23069" spans="1:8">
      <c r="A23069" s="65"/>
      <c r="B23069" s="65"/>
      <c r="C23069" s="65"/>
      <c r="D23069" s="65"/>
      <c r="E23069" s="65"/>
      <c r="F23069" s="65"/>
      <c r="G23069" s="65"/>
      <c r="H23069" s="113"/>
    </row>
    <row r="23070" spans="1:8">
      <c r="A23070" s="65"/>
      <c r="B23070" s="65"/>
      <c r="C23070" s="65"/>
      <c r="D23070" s="65"/>
      <c r="E23070" s="65"/>
      <c r="F23070" s="65"/>
      <c r="G23070" s="65"/>
      <c r="H23070" s="113"/>
    </row>
    <row r="23071" spans="1:8">
      <c r="A23071" s="65"/>
      <c r="B23071" s="65"/>
      <c r="C23071" s="65"/>
      <c r="D23071" s="65"/>
      <c r="E23071" s="65"/>
      <c r="F23071" s="65"/>
      <c r="G23071" s="65"/>
      <c r="H23071" s="113"/>
    </row>
    <row r="23072" spans="1:8">
      <c r="A23072" s="65"/>
      <c r="B23072" s="65"/>
      <c r="C23072" s="65"/>
      <c r="D23072" s="65"/>
      <c r="E23072" s="65"/>
      <c r="F23072" s="65"/>
      <c r="G23072" s="65"/>
      <c r="H23072" s="113"/>
    </row>
    <row r="23073" spans="1:8">
      <c r="A23073" s="65"/>
      <c r="B23073" s="65"/>
      <c r="C23073" s="65"/>
      <c r="D23073" s="65"/>
      <c r="E23073" s="65"/>
      <c r="F23073" s="65"/>
      <c r="G23073" s="65"/>
      <c r="H23073" s="113"/>
    </row>
    <row r="23074" spans="1:8">
      <c r="A23074" s="65"/>
      <c r="B23074" s="65"/>
      <c r="C23074" s="65"/>
      <c r="D23074" s="65"/>
      <c r="E23074" s="65"/>
      <c r="F23074" s="65"/>
      <c r="G23074" s="65"/>
      <c r="H23074" s="113"/>
    </row>
    <row r="23075" spans="1:8">
      <c r="A23075" s="65"/>
      <c r="B23075" s="65"/>
      <c r="C23075" s="65"/>
      <c r="D23075" s="65"/>
      <c r="E23075" s="65"/>
      <c r="F23075" s="65"/>
      <c r="G23075" s="65"/>
      <c r="H23075" s="113"/>
    </row>
    <row r="23076" spans="1:8">
      <c r="A23076" s="65"/>
      <c r="B23076" s="65"/>
      <c r="C23076" s="65"/>
      <c r="D23076" s="65"/>
      <c r="E23076" s="65"/>
      <c r="F23076" s="65"/>
      <c r="G23076" s="65"/>
      <c r="H23076" s="113"/>
    </row>
    <row r="23077" spans="1:8">
      <c r="A23077" s="65"/>
      <c r="B23077" s="65"/>
      <c r="C23077" s="65"/>
      <c r="D23077" s="65"/>
      <c r="E23077" s="65"/>
      <c r="F23077" s="65"/>
      <c r="G23077" s="65"/>
      <c r="H23077" s="113"/>
    </row>
    <row r="23078" spans="1:8">
      <c r="A23078" s="65"/>
      <c r="B23078" s="65"/>
      <c r="C23078" s="65"/>
      <c r="D23078" s="65"/>
      <c r="E23078" s="65"/>
      <c r="F23078" s="65"/>
      <c r="G23078" s="65"/>
      <c r="H23078" s="113"/>
    </row>
    <row r="23079" spans="1:8">
      <c r="A23079" s="65"/>
      <c r="B23079" s="65"/>
      <c r="C23079" s="65"/>
      <c r="D23079" s="65"/>
      <c r="E23079" s="65"/>
      <c r="F23079" s="65"/>
      <c r="G23079" s="65"/>
      <c r="H23079" s="113"/>
    </row>
    <row r="23080" spans="1:8">
      <c r="A23080" s="65"/>
      <c r="B23080" s="65"/>
      <c r="C23080" s="65"/>
      <c r="D23080" s="65"/>
      <c r="E23080" s="65"/>
      <c r="F23080" s="65"/>
      <c r="G23080" s="65"/>
      <c r="H23080" s="113"/>
    </row>
    <row r="23081" spans="1:8">
      <c r="A23081" s="65"/>
      <c r="B23081" s="65"/>
      <c r="C23081" s="65"/>
      <c r="D23081" s="65"/>
      <c r="E23081" s="65"/>
      <c r="F23081" s="65"/>
      <c r="G23081" s="65"/>
      <c r="H23081" s="113"/>
    </row>
    <row r="23082" spans="1:8">
      <c r="A23082" s="65"/>
      <c r="B23082" s="65"/>
      <c r="C23082" s="65"/>
      <c r="D23082" s="65"/>
      <c r="E23082" s="65"/>
      <c r="F23082" s="65"/>
      <c r="G23082" s="65"/>
      <c r="H23082" s="113"/>
    </row>
    <row r="23083" spans="1:8">
      <c r="A23083" s="65"/>
      <c r="B23083" s="65"/>
      <c r="C23083" s="65"/>
      <c r="D23083" s="65"/>
      <c r="E23083" s="65"/>
      <c r="F23083" s="65"/>
      <c r="G23083" s="65"/>
      <c r="H23083" s="113"/>
    </row>
    <row r="23084" spans="1:8">
      <c r="A23084" s="65"/>
      <c r="B23084" s="65"/>
      <c r="C23084" s="65"/>
      <c r="D23084" s="65"/>
      <c r="E23084" s="65"/>
      <c r="F23084" s="65"/>
      <c r="G23084" s="65"/>
      <c r="H23084" s="113"/>
    </row>
    <row r="23085" spans="1:8">
      <c r="A23085" s="65"/>
      <c r="B23085" s="65"/>
      <c r="C23085" s="65"/>
      <c r="D23085" s="65"/>
      <c r="E23085" s="65"/>
      <c r="F23085" s="65"/>
      <c r="G23085" s="65"/>
      <c r="H23085" s="113"/>
    </row>
    <row r="23086" spans="1:8">
      <c r="A23086" s="65"/>
      <c r="B23086" s="65"/>
      <c r="C23086" s="65"/>
      <c r="D23086" s="65"/>
      <c r="E23086" s="65"/>
      <c r="F23086" s="65"/>
      <c r="G23086" s="65"/>
      <c r="H23086" s="113"/>
    </row>
    <row r="23087" spans="1:8">
      <c r="A23087" s="65"/>
      <c r="B23087" s="65"/>
      <c r="C23087" s="65"/>
      <c r="D23087" s="65"/>
      <c r="E23087" s="65"/>
      <c r="F23087" s="65"/>
      <c r="G23087" s="65"/>
      <c r="H23087" s="113"/>
    </row>
    <row r="23088" spans="1:8">
      <c r="A23088" s="65"/>
      <c r="B23088" s="65"/>
      <c r="C23088" s="65"/>
      <c r="D23088" s="65"/>
      <c r="E23088" s="65"/>
      <c r="F23088" s="65"/>
      <c r="G23088" s="65"/>
      <c r="H23088" s="113"/>
    </row>
    <row r="23089" spans="1:8">
      <c r="A23089" s="65"/>
      <c r="B23089" s="65"/>
      <c r="C23089" s="65"/>
      <c r="D23089" s="65"/>
      <c r="E23089" s="65"/>
      <c r="F23089" s="65"/>
      <c r="G23089" s="65"/>
      <c r="H23089" s="113"/>
    </row>
    <row r="23090" spans="1:8">
      <c r="A23090" s="65"/>
      <c r="B23090" s="65"/>
      <c r="C23090" s="65"/>
      <c r="D23090" s="65"/>
      <c r="E23090" s="65"/>
      <c r="F23090" s="65"/>
      <c r="G23090" s="65"/>
      <c r="H23090" s="113"/>
    </row>
    <row r="23091" spans="1:8">
      <c r="A23091" s="65"/>
      <c r="B23091" s="65"/>
      <c r="C23091" s="65"/>
      <c r="D23091" s="65"/>
      <c r="E23091" s="65"/>
      <c r="F23091" s="65"/>
      <c r="G23091" s="65"/>
      <c r="H23091" s="113"/>
    </row>
    <row r="23092" spans="1:8">
      <c r="A23092" s="65"/>
      <c r="B23092" s="65"/>
      <c r="C23092" s="65"/>
      <c r="D23092" s="65"/>
      <c r="E23092" s="65"/>
      <c r="F23092" s="65"/>
      <c r="G23092" s="65"/>
      <c r="H23092" s="113"/>
    </row>
    <row r="23093" spans="1:8">
      <c r="A23093" s="65"/>
      <c r="B23093" s="65"/>
      <c r="C23093" s="65"/>
      <c r="D23093" s="65"/>
      <c r="E23093" s="65"/>
      <c r="F23093" s="65"/>
      <c r="G23093" s="65"/>
      <c r="H23093" s="113"/>
    </row>
    <row r="23094" spans="1:8">
      <c r="A23094" s="65"/>
      <c r="B23094" s="65"/>
      <c r="C23094" s="65"/>
      <c r="D23094" s="65"/>
      <c r="E23094" s="65"/>
      <c r="F23094" s="65"/>
      <c r="G23094" s="65"/>
      <c r="H23094" s="113"/>
    </row>
    <row r="23095" spans="1:8">
      <c r="A23095" s="65"/>
      <c r="B23095" s="65"/>
      <c r="C23095" s="65"/>
      <c r="D23095" s="65"/>
      <c r="E23095" s="65"/>
      <c r="F23095" s="65"/>
      <c r="G23095" s="65"/>
      <c r="H23095" s="113"/>
    </row>
    <row r="23096" spans="1:8">
      <c r="A23096" s="65"/>
      <c r="B23096" s="65"/>
      <c r="C23096" s="65"/>
      <c r="D23096" s="65"/>
      <c r="E23096" s="65"/>
      <c r="F23096" s="65"/>
      <c r="G23096" s="65"/>
      <c r="H23096" s="113"/>
    </row>
    <row r="23097" spans="1:8">
      <c r="A23097" s="65"/>
      <c r="B23097" s="65"/>
      <c r="C23097" s="65"/>
      <c r="D23097" s="65"/>
      <c r="E23097" s="65"/>
      <c r="F23097" s="65"/>
      <c r="G23097" s="65"/>
      <c r="H23097" s="113"/>
    </row>
    <row r="23098" spans="1:8">
      <c r="A23098" s="65"/>
      <c r="B23098" s="65"/>
      <c r="C23098" s="65"/>
      <c r="D23098" s="65"/>
      <c r="E23098" s="65"/>
      <c r="F23098" s="65"/>
      <c r="G23098" s="65"/>
      <c r="H23098" s="113"/>
    </row>
    <row r="23099" spans="1:8">
      <c r="A23099" s="65"/>
      <c r="B23099" s="65"/>
      <c r="C23099" s="65"/>
      <c r="D23099" s="65"/>
      <c r="E23099" s="65"/>
      <c r="F23099" s="65"/>
      <c r="G23099" s="65"/>
      <c r="H23099" s="113"/>
    </row>
    <row r="23100" spans="1:8">
      <c r="A23100" s="65"/>
      <c r="B23100" s="65"/>
      <c r="C23100" s="65"/>
      <c r="D23100" s="65"/>
      <c r="E23100" s="65"/>
      <c r="F23100" s="65"/>
      <c r="G23100" s="65"/>
      <c r="H23100" s="113"/>
    </row>
    <row r="23101" spans="1:8">
      <c r="A23101" s="65"/>
      <c r="B23101" s="65"/>
      <c r="C23101" s="65"/>
      <c r="D23101" s="65"/>
      <c r="E23101" s="65"/>
      <c r="F23101" s="65"/>
      <c r="G23101" s="65"/>
      <c r="H23101" s="113"/>
    </row>
    <row r="23102" spans="1:8">
      <c r="A23102" s="65"/>
      <c r="B23102" s="65"/>
      <c r="C23102" s="65"/>
      <c r="D23102" s="65"/>
      <c r="E23102" s="65"/>
      <c r="F23102" s="65"/>
      <c r="G23102" s="65"/>
      <c r="H23102" s="113"/>
    </row>
    <row r="23103" spans="1:8">
      <c r="A23103" s="65"/>
      <c r="B23103" s="65"/>
      <c r="C23103" s="65"/>
      <c r="D23103" s="65"/>
      <c r="E23103" s="65"/>
      <c r="F23103" s="65"/>
      <c r="G23103" s="65"/>
      <c r="H23103" s="113"/>
    </row>
    <row r="23104" spans="1:8">
      <c r="A23104" s="65"/>
      <c r="B23104" s="65"/>
      <c r="C23104" s="65"/>
      <c r="D23104" s="65"/>
      <c r="E23104" s="65"/>
      <c r="F23104" s="65"/>
      <c r="G23104" s="65"/>
      <c r="H23104" s="113"/>
    </row>
    <row r="23105" spans="1:8">
      <c r="A23105" s="65"/>
      <c r="B23105" s="65"/>
      <c r="C23105" s="65"/>
      <c r="D23105" s="65"/>
      <c r="E23105" s="65"/>
      <c r="F23105" s="65"/>
      <c r="G23105" s="65"/>
      <c r="H23105" s="113"/>
    </row>
    <row r="23106" spans="1:8">
      <c r="A23106" s="65"/>
      <c r="B23106" s="65"/>
      <c r="C23106" s="65"/>
      <c r="D23106" s="65"/>
      <c r="E23106" s="65"/>
      <c r="F23106" s="65"/>
      <c r="G23106" s="65"/>
      <c r="H23106" s="113"/>
    </row>
    <row r="23107" spans="1:8">
      <c r="A23107" s="65"/>
      <c r="B23107" s="65"/>
      <c r="C23107" s="65"/>
      <c r="D23107" s="65"/>
      <c r="E23107" s="65"/>
      <c r="F23107" s="65"/>
      <c r="G23107" s="65"/>
      <c r="H23107" s="113"/>
    </row>
    <row r="23108" spans="1:8">
      <c r="A23108" s="65"/>
      <c r="B23108" s="65"/>
      <c r="C23108" s="65"/>
      <c r="D23108" s="65"/>
      <c r="E23108" s="65"/>
      <c r="F23108" s="65"/>
      <c r="G23108" s="65"/>
      <c r="H23108" s="113"/>
    </row>
    <row r="23109" spans="1:8">
      <c r="A23109" s="65"/>
      <c r="B23109" s="65"/>
      <c r="C23109" s="65"/>
      <c r="D23109" s="65"/>
      <c r="E23109" s="65"/>
      <c r="F23109" s="65"/>
      <c r="G23109" s="65"/>
      <c r="H23109" s="113"/>
    </row>
    <row r="23110" spans="1:8">
      <c r="A23110" s="65"/>
      <c r="B23110" s="65"/>
      <c r="C23110" s="65"/>
      <c r="D23110" s="65"/>
      <c r="E23110" s="65"/>
      <c r="F23110" s="65"/>
      <c r="G23110" s="65"/>
      <c r="H23110" s="113"/>
    </row>
    <row r="23111" spans="1:8">
      <c r="A23111" s="65"/>
      <c r="B23111" s="65"/>
      <c r="C23111" s="65"/>
      <c r="D23111" s="65"/>
      <c r="E23111" s="65"/>
      <c r="F23111" s="65"/>
      <c r="G23111" s="65"/>
      <c r="H23111" s="113"/>
    </row>
    <row r="23112" spans="1:8">
      <c r="A23112" s="65"/>
      <c r="B23112" s="65"/>
      <c r="C23112" s="65"/>
      <c r="D23112" s="65"/>
      <c r="E23112" s="65"/>
      <c r="F23112" s="65"/>
      <c r="G23112" s="65"/>
      <c r="H23112" s="113"/>
    </row>
    <row r="23113" spans="1:8">
      <c r="A23113" s="65"/>
      <c r="B23113" s="65"/>
      <c r="C23113" s="65"/>
      <c r="D23113" s="65"/>
      <c r="E23113" s="65"/>
      <c r="F23113" s="65"/>
      <c r="G23113" s="65"/>
      <c r="H23113" s="113"/>
    </row>
    <row r="23114" spans="1:8">
      <c r="A23114" s="65"/>
      <c r="B23114" s="65"/>
      <c r="C23114" s="65"/>
      <c r="D23114" s="65"/>
      <c r="E23114" s="65"/>
      <c r="F23114" s="65"/>
      <c r="G23114" s="65"/>
      <c r="H23114" s="113"/>
    </row>
    <row r="23115" spans="1:8">
      <c r="A23115" s="65"/>
      <c r="B23115" s="65"/>
      <c r="C23115" s="65"/>
      <c r="D23115" s="65"/>
      <c r="E23115" s="65"/>
      <c r="F23115" s="65"/>
      <c r="G23115" s="65"/>
      <c r="H23115" s="113"/>
    </row>
    <row r="23116" spans="1:8">
      <c r="A23116" s="65"/>
      <c r="B23116" s="65"/>
      <c r="C23116" s="65"/>
      <c r="D23116" s="65"/>
      <c r="E23116" s="65"/>
      <c r="F23116" s="65"/>
      <c r="G23116" s="65"/>
      <c r="H23116" s="113"/>
    </row>
    <row r="23117" spans="1:8">
      <c r="A23117" s="65"/>
      <c r="B23117" s="65"/>
      <c r="C23117" s="65"/>
      <c r="D23117" s="65"/>
      <c r="E23117" s="65"/>
      <c r="F23117" s="65"/>
      <c r="G23117" s="65"/>
      <c r="H23117" s="113"/>
    </row>
    <row r="23118" spans="1:8">
      <c r="A23118" s="65"/>
      <c r="B23118" s="65"/>
      <c r="C23118" s="65"/>
      <c r="D23118" s="65"/>
      <c r="E23118" s="65"/>
      <c r="F23118" s="65"/>
      <c r="G23118" s="65"/>
      <c r="H23118" s="113"/>
    </row>
    <row r="23119" spans="1:8">
      <c r="A23119" s="65"/>
      <c r="B23119" s="65"/>
      <c r="C23119" s="65"/>
      <c r="D23119" s="65"/>
      <c r="E23119" s="65"/>
      <c r="F23119" s="65"/>
      <c r="G23119" s="65"/>
      <c r="H23119" s="113"/>
    </row>
    <row r="23120" spans="1:8">
      <c r="A23120" s="65"/>
      <c r="B23120" s="65"/>
      <c r="C23120" s="65"/>
      <c r="D23120" s="65"/>
      <c r="E23120" s="65"/>
      <c r="F23120" s="65"/>
      <c r="G23120" s="65"/>
      <c r="H23120" s="113"/>
    </row>
    <row r="23121" spans="1:8">
      <c r="A23121" s="65"/>
      <c r="B23121" s="65"/>
      <c r="C23121" s="65"/>
      <c r="D23121" s="65"/>
      <c r="E23121" s="65"/>
      <c r="F23121" s="65"/>
      <c r="G23121" s="65"/>
      <c r="H23121" s="113"/>
    </row>
    <row r="23122" spans="1:8">
      <c r="A23122" s="65"/>
      <c r="B23122" s="65"/>
      <c r="C23122" s="65"/>
      <c r="D23122" s="65"/>
      <c r="E23122" s="65"/>
      <c r="F23122" s="65"/>
      <c r="G23122" s="65"/>
      <c r="H23122" s="113"/>
    </row>
    <row r="23123" spans="1:8">
      <c r="A23123" s="65"/>
      <c r="B23123" s="65"/>
      <c r="C23123" s="65"/>
      <c r="D23123" s="65"/>
      <c r="E23123" s="65"/>
      <c r="F23123" s="65"/>
      <c r="G23123" s="65"/>
      <c r="H23123" s="113"/>
    </row>
    <row r="23124" spans="1:8">
      <c r="A23124" s="65"/>
      <c r="B23124" s="65"/>
      <c r="C23124" s="65"/>
      <c r="D23124" s="65"/>
      <c r="E23124" s="65"/>
      <c r="F23124" s="65"/>
      <c r="G23124" s="65"/>
      <c r="H23124" s="113"/>
    </row>
    <row r="23125" spans="1:8">
      <c r="A23125" s="65"/>
      <c r="B23125" s="65"/>
      <c r="C23125" s="65"/>
      <c r="D23125" s="65"/>
      <c r="E23125" s="65"/>
      <c r="F23125" s="65"/>
      <c r="G23125" s="65"/>
      <c r="H23125" s="113"/>
    </row>
    <row r="23126" spans="1:8">
      <c r="A23126" s="65"/>
      <c r="B23126" s="65"/>
      <c r="C23126" s="65"/>
      <c r="D23126" s="65"/>
      <c r="E23126" s="65"/>
      <c r="F23126" s="65"/>
      <c r="G23126" s="65"/>
      <c r="H23126" s="113"/>
    </row>
    <row r="23127" spans="1:8">
      <c r="A23127" s="65"/>
      <c r="B23127" s="65"/>
      <c r="C23127" s="65"/>
      <c r="D23127" s="65"/>
      <c r="E23127" s="65"/>
      <c r="F23127" s="65"/>
      <c r="G23127" s="65"/>
      <c r="H23127" s="113"/>
    </row>
    <row r="23128" spans="1:8">
      <c r="A23128" s="65"/>
      <c r="B23128" s="65"/>
      <c r="C23128" s="65"/>
      <c r="D23128" s="65"/>
      <c r="E23128" s="65"/>
      <c r="F23128" s="65"/>
      <c r="G23128" s="65"/>
      <c r="H23128" s="113"/>
    </row>
    <row r="23129" spans="1:8">
      <c r="A23129" s="65"/>
      <c r="B23129" s="65"/>
      <c r="C23129" s="65"/>
      <c r="D23129" s="65"/>
      <c r="E23129" s="65"/>
      <c r="F23129" s="65"/>
      <c r="G23129" s="65"/>
      <c r="H23129" s="113"/>
    </row>
    <row r="23130" spans="1:8">
      <c r="A23130" s="65"/>
      <c r="B23130" s="65"/>
      <c r="C23130" s="65"/>
      <c r="D23130" s="65"/>
      <c r="E23130" s="65"/>
      <c r="F23130" s="65"/>
      <c r="G23130" s="65"/>
      <c r="H23130" s="113"/>
    </row>
    <row r="23131" spans="1:8">
      <c r="A23131" s="65"/>
      <c r="B23131" s="65"/>
      <c r="C23131" s="65"/>
      <c r="D23131" s="65"/>
      <c r="E23131" s="65"/>
      <c r="F23131" s="65"/>
      <c r="G23131" s="65"/>
      <c r="H23131" s="113"/>
    </row>
    <row r="23132" spans="1:8">
      <c r="A23132" s="65"/>
      <c r="B23132" s="65"/>
      <c r="C23132" s="65"/>
      <c r="D23132" s="65"/>
      <c r="E23132" s="65"/>
      <c r="F23132" s="65"/>
      <c r="G23132" s="65"/>
      <c r="H23132" s="113"/>
    </row>
    <row r="23133" spans="1:8">
      <c r="A23133" s="65"/>
      <c r="B23133" s="65"/>
      <c r="C23133" s="65"/>
      <c r="D23133" s="65"/>
      <c r="E23133" s="65"/>
      <c r="F23133" s="65"/>
      <c r="G23133" s="65"/>
      <c r="H23133" s="113"/>
    </row>
    <row r="23134" spans="1:8">
      <c r="A23134" s="65"/>
      <c r="B23134" s="65"/>
      <c r="C23134" s="65"/>
      <c r="D23134" s="65"/>
      <c r="E23134" s="65"/>
      <c r="F23134" s="65"/>
      <c r="G23134" s="65"/>
      <c r="H23134" s="113"/>
    </row>
    <row r="23135" spans="1:8">
      <c r="A23135" s="65"/>
      <c r="B23135" s="65"/>
      <c r="C23135" s="65"/>
      <c r="D23135" s="65"/>
      <c r="E23135" s="65"/>
      <c r="F23135" s="65"/>
      <c r="G23135" s="65"/>
      <c r="H23135" s="113"/>
    </row>
    <row r="23136" spans="1:8">
      <c r="A23136" s="65"/>
      <c r="B23136" s="65"/>
      <c r="C23136" s="65"/>
      <c r="D23136" s="65"/>
      <c r="E23136" s="65"/>
      <c r="F23136" s="65"/>
      <c r="G23136" s="65"/>
      <c r="H23136" s="113"/>
    </row>
    <row r="23137" spans="1:8">
      <c r="A23137" s="65"/>
      <c r="B23137" s="65"/>
      <c r="C23137" s="65"/>
      <c r="D23137" s="65"/>
      <c r="E23137" s="65"/>
      <c r="F23137" s="65"/>
      <c r="G23137" s="65"/>
      <c r="H23137" s="113"/>
    </row>
    <row r="23138" spans="1:8">
      <c r="A23138" s="65"/>
      <c r="B23138" s="65"/>
      <c r="C23138" s="65"/>
      <c r="D23138" s="65"/>
      <c r="E23138" s="65"/>
      <c r="F23138" s="65"/>
      <c r="G23138" s="65"/>
      <c r="H23138" s="113"/>
    </row>
    <row r="23139" spans="1:8">
      <c r="A23139" s="65"/>
      <c r="B23139" s="65"/>
      <c r="C23139" s="65"/>
      <c r="D23139" s="65"/>
      <c r="E23139" s="65"/>
      <c r="F23139" s="65"/>
      <c r="G23139" s="65"/>
      <c r="H23139" s="113"/>
    </row>
    <row r="23140" spans="1:8">
      <c r="A23140" s="65"/>
      <c r="B23140" s="65"/>
      <c r="C23140" s="65"/>
      <c r="D23140" s="65"/>
      <c r="E23140" s="65"/>
      <c r="F23140" s="65"/>
      <c r="G23140" s="65"/>
      <c r="H23140" s="113"/>
    </row>
    <row r="23141" spans="1:8">
      <c r="A23141" s="65"/>
      <c r="B23141" s="65"/>
      <c r="C23141" s="65"/>
      <c r="D23141" s="65"/>
      <c r="E23141" s="65"/>
      <c r="F23141" s="65"/>
      <c r="G23141" s="65"/>
      <c r="H23141" s="113"/>
    </row>
    <row r="23142" spans="1:8">
      <c r="A23142" s="65"/>
      <c r="B23142" s="65"/>
      <c r="C23142" s="65"/>
      <c r="D23142" s="65"/>
      <c r="E23142" s="65"/>
      <c r="F23142" s="65"/>
      <c r="G23142" s="65"/>
      <c r="H23142" s="113"/>
    </row>
    <row r="23143" spans="1:8">
      <c r="A23143" s="65"/>
      <c r="B23143" s="65"/>
      <c r="C23143" s="65"/>
      <c r="D23143" s="65"/>
      <c r="E23143" s="65"/>
      <c r="F23143" s="65"/>
      <c r="G23143" s="65"/>
      <c r="H23143" s="113"/>
    </row>
    <row r="23144" spans="1:8">
      <c r="A23144" s="65"/>
      <c r="B23144" s="65"/>
      <c r="C23144" s="65"/>
      <c r="D23144" s="65"/>
      <c r="E23144" s="65"/>
      <c r="F23144" s="65"/>
      <c r="G23144" s="65"/>
      <c r="H23144" s="113"/>
    </row>
    <row r="23145" spans="1:8">
      <c r="A23145" s="65"/>
      <c r="B23145" s="65"/>
      <c r="C23145" s="65"/>
      <c r="D23145" s="65"/>
      <c r="E23145" s="65"/>
      <c r="F23145" s="65"/>
      <c r="G23145" s="65"/>
      <c r="H23145" s="113"/>
    </row>
    <row r="23146" spans="1:8">
      <c r="A23146" s="65"/>
      <c r="B23146" s="65"/>
      <c r="C23146" s="65"/>
      <c r="D23146" s="65"/>
      <c r="E23146" s="65"/>
      <c r="F23146" s="65"/>
      <c r="G23146" s="65"/>
      <c r="H23146" s="113"/>
    </row>
    <row r="23147" spans="1:8">
      <c r="A23147" s="65"/>
      <c r="B23147" s="65"/>
      <c r="C23147" s="65"/>
      <c r="D23147" s="65"/>
      <c r="E23147" s="65"/>
      <c r="F23147" s="65"/>
      <c r="G23147" s="65"/>
      <c r="H23147" s="113"/>
    </row>
    <row r="23148" spans="1:8">
      <c r="A23148" s="65"/>
      <c r="B23148" s="65"/>
      <c r="C23148" s="65"/>
      <c r="D23148" s="65"/>
      <c r="E23148" s="65"/>
      <c r="F23148" s="65"/>
      <c r="G23148" s="65"/>
      <c r="H23148" s="113"/>
    </row>
    <row r="23149" spans="1:8">
      <c r="A23149" s="65"/>
      <c r="B23149" s="65"/>
      <c r="C23149" s="65"/>
      <c r="D23149" s="65"/>
      <c r="E23149" s="65"/>
      <c r="F23149" s="65"/>
      <c r="G23149" s="65"/>
      <c r="H23149" s="113"/>
    </row>
    <row r="23150" spans="1:8">
      <c r="A23150" s="65"/>
      <c r="B23150" s="65"/>
      <c r="C23150" s="65"/>
      <c r="D23150" s="65"/>
      <c r="E23150" s="65"/>
      <c r="F23150" s="65"/>
      <c r="G23150" s="65"/>
      <c r="H23150" s="113"/>
    </row>
    <row r="23151" spans="1:8">
      <c r="A23151" s="65"/>
      <c r="B23151" s="65"/>
      <c r="C23151" s="65"/>
      <c r="D23151" s="65"/>
      <c r="E23151" s="65"/>
      <c r="F23151" s="65"/>
      <c r="G23151" s="65"/>
      <c r="H23151" s="113"/>
    </row>
    <row r="23152" spans="1:8">
      <c r="A23152" s="65"/>
      <c r="B23152" s="65"/>
      <c r="C23152" s="65"/>
      <c r="D23152" s="65"/>
      <c r="E23152" s="65"/>
      <c r="F23152" s="65"/>
      <c r="G23152" s="65"/>
      <c r="H23152" s="113"/>
    </row>
    <row r="23153" spans="1:8">
      <c r="A23153" s="65"/>
      <c r="B23153" s="65"/>
      <c r="C23153" s="65"/>
      <c r="D23153" s="65"/>
      <c r="E23153" s="65"/>
      <c r="F23153" s="65"/>
      <c r="G23153" s="65"/>
      <c r="H23153" s="113"/>
    </row>
    <row r="23154" spans="1:8">
      <c r="A23154" s="65"/>
      <c r="B23154" s="65"/>
      <c r="C23154" s="65"/>
      <c r="D23154" s="65"/>
      <c r="E23154" s="65"/>
      <c r="F23154" s="65"/>
      <c r="G23154" s="65"/>
      <c r="H23154" s="113"/>
    </row>
    <row r="23155" spans="1:8">
      <c r="A23155" s="65"/>
      <c r="B23155" s="65"/>
      <c r="C23155" s="65"/>
      <c r="D23155" s="65"/>
      <c r="E23155" s="65"/>
      <c r="F23155" s="65"/>
      <c r="G23155" s="65"/>
      <c r="H23155" s="113"/>
    </row>
    <row r="23156" spans="1:8">
      <c r="A23156" s="65"/>
      <c r="B23156" s="65"/>
      <c r="C23156" s="65"/>
      <c r="D23156" s="65"/>
      <c r="E23156" s="65"/>
      <c r="F23156" s="65"/>
      <c r="G23156" s="65"/>
      <c r="H23156" s="113"/>
    </row>
    <row r="23157" spans="1:8">
      <c r="A23157" s="65"/>
      <c r="B23157" s="65"/>
      <c r="C23157" s="65"/>
      <c r="D23157" s="65"/>
      <c r="E23157" s="65"/>
      <c r="F23157" s="65"/>
      <c r="G23157" s="65"/>
      <c r="H23157" s="113"/>
    </row>
    <row r="23158" spans="1:8">
      <c r="A23158" s="65"/>
      <c r="B23158" s="65"/>
      <c r="C23158" s="65"/>
      <c r="D23158" s="65"/>
      <c r="E23158" s="65"/>
      <c r="F23158" s="65"/>
      <c r="G23158" s="65"/>
      <c r="H23158" s="113"/>
    </row>
    <row r="23159" spans="1:8">
      <c r="A23159" s="65"/>
      <c r="B23159" s="65"/>
      <c r="C23159" s="65"/>
      <c r="D23159" s="65"/>
      <c r="E23159" s="65"/>
      <c r="F23159" s="65"/>
      <c r="G23159" s="65"/>
      <c r="H23159" s="113"/>
    </row>
    <row r="23160" spans="1:8">
      <c r="A23160" s="65"/>
      <c r="B23160" s="65"/>
      <c r="C23160" s="65"/>
      <c r="D23160" s="65"/>
      <c r="E23160" s="65"/>
      <c r="F23160" s="65"/>
      <c r="G23160" s="65"/>
      <c r="H23160" s="113"/>
    </row>
    <row r="23161" spans="1:8">
      <c r="A23161" s="65"/>
      <c r="B23161" s="65"/>
      <c r="C23161" s="65"/>
      <c r="D23161" s="65"/>
      <c r="E23161" s="65"/>
      <c r="F23161" s="65"/>
      <c r="G23161" s="65"/>
      <c r="H23161" s="113"/>
    </row>
    <row r="23162" spans="1:8">
      <c r="A23162" s="65"/>
      <c r="B23162" s="65"/>
      <c r="C23162" s="65"/>
      <c r="D23162" s="65"/>
      <c r="E23162" s="65"/>
      <c r="F23162" s="65"/>
      <c r="G23162" s="65"/>
      <c r="H23162" s="113"/>
    </row>
    <row r="23163" spans="1:8">
      <c r="A23163" s="65"/>
      <c r="B23163" s="65"/>
      <c r="C23163" s="65"/>
      <c r="D23163" s="65"/>
      <c r="E23163" s="65"/>
      <c r="F23163" s="65"/>
      <c r="G23163" s="65"/>
      <c r="H23163" s="113"/>
    </row>
    <row r="23164" spans="1:8">
      <c r="A23164" s="65"/>
      <c r="B23164" s="65"/>
      <c r="C23164" s="65"/>
      <c r="D23164" s="65"/>
      <c r="E23164" s="65"/>
      <c r="F23164" s="65"/>
      <c r="G23164" s="65"/>
      <c r="H23164" s="113"/>
    </row>
    <row r="23165" spans="1:8">
      <c r="A23165" s="65"/>
      <c r="B23165" s="65"/>
      <c r="C23165" s="65"/>
      <c r="D23165" s="65"/>
      <c r="E23165" s="65"/>
      <c r="F23165" s="65"/>
      <c r="G23165" s="65"/>
      <c r="H23165" s="113"/>
    </row>
    <row r="23166" spans="1:8">
      <c r="A23166" s="65"/>
      <c r="B23166" s="65"/>
      <c r="C23166" s="65"/>
      <c r="D23166" s="65"/>
      <c r="E23166" s="65"/>
      <c r="F23166" s="65"/>
      <c r="G23166" s="65"/>
      <c r="H23166" s="113"/>
    </row>
    <row r="23167" spans="1:8">
      <c r="A23167" s="65"/>
      <c r="B23167" s="65"/>
      <c r="C23167" s="65"/>
      <c r="D23167" s="65"/>
      <c r="E23167" s="65"/>
      <c r="F23167" s="65"/>
      <c r="G23167" s="65"/>
      <c r="H23167" s="113"/>
    </row>
    <row r="23168" spans="1:8">
      <c r="A23168" s="65"/>
      <c r="B23168" s="65"/>
      <c r="C23168" s="65"/>
      <c r="D23168" s="65"/>
      <c r="E23168" s="65"/>
      <c r="F23168" s="65"/>
      <c r="G23168" s="65"/>
      <c r="H23168" s="113"/>
    </row>
    <row r="23169" spans="1:8">
      <c r="A23169" s="65"/>
      <c r="B23169" s="65"/>
      <c r="C23169" s="65"/>
      <c r="D23169" s="65"/>
      <c r="E23169" s="65"/>
      <c r="F23169" s="65"/>
      <c r="G23169" s="65"/>
      <c r="H23169" s="113"/>
    </row>
    <row r="23170" spans="1:8">
      <c r="A23170" s="65"/>
      <c r="B23170" s="65"/>
      <c r="C23170" s="65"/>
      <c r="D23170" s="65"/>
      <c r="E23170" s="65"/>
      <c r="F23170" s="65"/>
      <c r="G23170" s="65"/>
      <c r="H23170" s="113"/>
    </row>
    <row r="23171" spans="1:8">
      <c r="A23171" s="65"/>
      <c r="B23171" s="65"/>
      <c r="C23171" s="65"/>
      <c r="D23171" s="65"/>
      <c r="E23171" s="65"/>
      <c r="F23171" s="65"/>
      <c r="G23171" s="65"/>
      <c r="H23171" s="113"/>
    </row>
    <row r="23172" spans="1:8">
      <c r="A23172" s="65"/>
      <c r="B23172" s="65"/>
      <c r="C23172" s="65"/>
      <c r="D23172" s="65"/>
      <c r="E23172" s="65"/>
      <c r="F23172" s="65"/>
      <c r="G23172" s="65"/>
      <c r="H23172" s="113"/>
    </row>
    <row r="23173" spans="1:8">
      <c r="A23173" s="65"/>
      <c r="B23173" s="65"/>
      <c r="C23173" s="65"/>
      <c r="D23173" s="65"/>
      <c r="E23173" s="65"/>
      <c r="F23173" s="65"/>
      <c r="G23173" s="65"/>
      <c r="H23173" s="113"/>
    </row>
    <row r="23174" spans="1:8">
      <c r="A23174" s="65"/>
      <c r="B23174" s="65"/>
      <c r="C23174" s="65"/>
      <c r="D23174" s="65"/>
      <c r="E23174" s="65"/>
      <c r="F23174" s="65"/>
      <c r="G23174" s="65"/>
      <c r="H23174" s="113"/>
    </row>
    <row r="23175" spans="1:8">
      <c r="A23175" s="65"/>
      <c r="B23175" s="65"/>
      <c r="C23175" s="65"/>
      <c r="D23175" s="65"/>
      <c r="E23175" s="65"/>
      <c r="F23175" s="65"/>
      <c r="G23175" s="65"/>
      <c r="H23175" s="113"/>
    </row>
    <row r="23176" spans="1:8">
      <c r="A23176" s="65"/>
      <c r="B23176" s="65"/>
      <c r="C23176" s="65"/>
      <c r="D23176" s="65"/>
      <c r="E23176" s="65"/>
      <c r="F23176" s="65"/>
      <c r="G23176" s="65"/>
      <c r="H23176" s="113"/>
    </row>
    <row r="23177" spans="1:8">
      <c r="A23177" s="65"/>
      <c r="B23177" s="65"/>
      <c r="C23177" s="65"/>
      <c r="D23177" s="65"/>
      <c r="E23177" s="65"/>
      <c r="F23177" s="65"/>
      <c r="G23177" s="65"/>
      <c r="H23177" s="113"/>
    </row>
    <row r="23178" spans="1:8">
      <c r="A23178" s="65"/>
      <c r="B23178" s="65"/>
      <c r="C23178" s="65"/>
      <c r="D23178" s="65"/>
      <c r="E23178" s="65"/>
      <c r="F23178" s="65"/>
      <c r="G23178" s="65"/>
      <c r="H23178" s="113"/>
    </row>
    <row r="23179" spans="1:8">
      <c r="A23179" s="65"/>
      <c r="B23179" s="65"/>
      <c r="C23179" s="65"/>
      <c r="D23179" s="65"/>
      <c r="E23179" s="65"/>
      <c r="F23179" s="65"/>
      <c r="G23179" s="65"/>
      <c r="H23179" s="113"/>
    </row>
    <row r="23180" spans="1:8">
      <c r="A23180" s="65"/>
      <c r="B23180" s="65"/>
      <c r="C23180" s="65"/>
      <c r="D23180" s="65"/>
      <c r="E23180" s="65"/>
      <c r="F23180" s="65"/>
      <c r="G23180" s="65"/>
      <c r="H23180" s="113"/>
    </row>
    <row r="23181" spans="1:8">
      <c r="A23181" s="65"/>
      <c r="B23181" s="65"/>
      <c r="C23181" s="65"/>
      <c r="D23181" s="65"/>
      <c r="E23181" s="65"/>
      <c r="F23181" s="65"/>
      <c r="G23181" s="65"/>
      <c r="H23181" s="113"/>
    </row>
    <row r="23182" spans="1:8">
      <c r="A23182" s="65"/>
      <c r="B23182" s="65"/>
      <c r="C23182" s="65"/>
      <c r="D23182" s="65"/>
      <c r="E23182" s="65"/>
      <c r="F23182" s="65"/>
      <c r="G23182" s="65"/>
      <c r="H23182" s="113"/>
    </row>
    <row r="23183" spans="1:8">
      <c r="A23183" s="65"/>
      <c r="B23183" s="65"/>
      <c r="C23183" s="65"/>
      <c r="D23183" s="65"/>
      <c r="E23183" s="65"/>
      <c r="F23183" s="65"/>
      <c r="G23183" s="65"/>
      <c r="H23183" s="113"/>
    </row>
    <row r="23184" spans="1:8">
      <c r="A23184" s="65"/>
      <c r="B23184" s="65"/>
      <c r="C23184" s="65"/>
      <c r="D23184" s="65"/>
      <c r="E23184" s="65"/>
      <c r="F23184" s="65"/>
      <c r="G23184" s="65"/>
      <c r="H23184" s="113"/>
    </row>
    <row r="23185" spans="1:8">
      <c r="A23185" s="65"/>
      <c r="B23185" s="65"/>
      <c r="C23185" s="65"/>
      <c r="D23185" s="65"/>
      <c r="E23185" s="65"/>
      <c r="F23185" s="65"/>
      <c r="G23185" s="65"/>
      <c r="H23185" s="113"/>
    </row>
    <row r="23186" spans="1:8">
      <c r="A23186" s="65"/>
      <c r="B23186" s="65"/>
      <c r="C23186" s="65"/>
      <c r="D23186" s="65"/>
      <c r="E23186" s="65"/>
      <c r="F23186" s="65"/>
      <c r="G23186" s="65"/>
      <c r="H23186" s="113"/>
    </row>
    <row r="23187" spans="1:8">
      <c r="A23187" s="65"/>
      <c r="B23187" s="65"/>
      <c r="C23187" s="65"/>
      <c r="D23187" s="65"/>
      <c r="E23187" s="65"/>
      <c r="F23187" s="65"/>
      <c r="G23187" s="65"/>
      <c r="H23187" s="113"/>
    </row>
    <row r="23188" spans="1:8">
      <c r="A23188" s="65"/>
      <c r="B23188" s="65"/>
      <c r="C23188" s="65"/>
      <c r="D23188" s="65"/>
      <c r="E23188" s="65"/>
      <c r="F23188" s="65"/>
      <c r="G23188" s="65"/>
      <c r="H23188" s="113"/>
    </row>
    <row r="23189" spans="1:8">
      <c r="A23189" s="65"/>
      <c r="B23189" s="65"/>
      <c r="C23189" s="65"/>
      <c r="D23189" s="65"/>
      <c r="E23189" s="65"/>
      <c r="F23189" s="65"/>
      <c r="G23189" s="65"/>
      <c r="H23189" s="113"/>
    </row>
    <row r="23190" spans="1:8">
      <c r="A23190" s="65"/>
      <c r="B23190" s="65"/>
      <c r="C23190" s="65"/>
      <c r="D23190" s="65"/>
      <c r="E23190" s="65"/>
      <c r="F23190" s="65"/>
      <c r="G23190" s="65"/>
      <c r="H23190" s="113"/>
    </row>
    <row r="23191" spans="1:8">
      <c r="A23191" s="65"/>
      <c r="B23191" s="65"/>
      <c r="C23191" s="65"/>
      <c r="D23191" s="65"/>
      <c r="E23191" s="65"/>
      <c r="F23191" s="65"/>
      <c r="G23191" s="65"/>
      <c r="H23191" s="113"/>
    </row>
    <row r="23192" spans="1:8">
      <c r="A23192" s="65"/>
      <c r="B23192" s="65"/>
      <c r="C23192" s="65"/>
      <c r="D23192" s="65"/>
      <c r="E23192" s="65"/>
      <c r="F23192" s="65"/>
      <c r="G23192" s="65"/>
      <c r="H23192" s="113"/>
    </row>
    <row r="23193" spans="1:8">
      <c r="A23193" s="65"/>
      <c r="B23193" s="65"/>
      <c r="C23193" s="65"/>
      <c r="D23193" s="65"/>
      <c r="E23193" s="65"/>
      <c r="F23193" s="65"/>
      <c r="G23193" s="65"/>
      <c r="H23193" s="113"/>
    </row>
    <row r="23194" spans="1:8">
      <c r="A23194" s="65"/>
      <c r="B23194" s="65"/>
      <c r="C23194" s="65"/>
      <c r="D23194" s="65"/>
      <c r="E23194" s="65"/>
      <c r="F23194" s="65"/>
      <c r="G23194" s="65"/>
      <c r="H23194" s="113"/>
    </row>
    <row r="23195" spans="1:8">
      <c r="A23195" s="65"/>
      <c r="B23195" s="65"/>
      <c r="C23195" s="65"/>
      <c r="D23195" s="65"/>
      <c r="E23195" s="65"/>
      <c r="F23195" s="65"/>
      <c r="G23195" s="65"/>
      <c r="H23195" s="113"/>
    </row>
    <row r="23196" spans="1:8">
      <c r="A23196" s="65"/>
      <c r="B23196" s="65"/>
      <c r="C23196" s="65"/>
      <c r="D23196" s="65"/>
      <c r="E23196" s="65"/>
      <c r="F23196" s="65"/>
      <c r="G23196" s="65"/>
      <c r="H23196" s="113"/>
    </row>
    <row r="23197" spans="1:8">
      <c r="A23197" s="65"/>
      <c r="B23197" s="65"/>
      <c r="C23197" s="65"/>
      <c r="D23197" s="65"/>
      <c r="E23197" s="65"/>
      <c r="F23197" s="65"/>
      <c r="G23197" s="65"/>
      <c r="H23197" s="113"/>
    </row>
    <row r="23198" spans="1:8">
      <c r="A23198" s="65"/>
      <c r="B23198" s="65"/>
      <c r="C23198" s="65"/>
      <c r="D23198" s="65"/>
      <c r="E23198" s="65"/>
      <c r="F23198" s="65"/>
      <c r="G23198" s="65"/>
      <c r="H23198" s="113"/>
    </row>
    <row r="23199" spans="1:8">
      <c r="A23199" s="65"/>
      <c r="B23199" s="65"/>
      <c r="C23199" s="65"/>
      <c r="D23199" s="65"/>
      <c r="E23199" s="65"/>
      <c r="F23199" s="65"/>
      <c r="G23199" s="65"/>
      <c r="H23199" s="113"/>
    </row>
    <row r="23200" spans="1:8">
      <c r="A23200" s="65"/>
      <c r="B23200" s="65"/>
      <c r="C23200" s="65"/>
      <c r="D23200" s="65"/>
      <c r="E23200" s="65"/>
      <c r="F23200" s="65"/>
      <c r="G23200" s="65"/>
      <c r="H23200" s="113"/>
    </row>
    <row r="23201" spans="1:8">
      <c r="A23201" s="65"/>
      <c r="B23201" s="65"/>
      <c r="C23201" s="65"/>
      <c r="D23201" s="65"/>
      <c r="E23201" s="65"/>
      <c r="F23201" s="65"/>
      <c r="G23201" s="65"/>
      <c r="H23201" s="113"/>
    </row>
    <row r="23202" spans="1:8">
      <c r="A23202" s="65"/>
      <c r="B23202" s="65"/>
      <c r="C23202" s="65"/>
      <c r="D23202" s="65"/>
      <c r="E23202" s="65"/>
      <c r="F23202" s="65"/>
      <c r="G23202" s="65"/>
      <c r="H23202" s="113"/>
    </row>
    <row r="23203" spans="1:8">
      <c r="A23203" s="65"/>
      <c r="B23203" s="65"/>
      <c r="C23203" s="65"/>
      <c r="D23203" s="65"/>
      <c r="E23203" s="65"/>
      <c r="F23203" s="65"/>
      <c r="G23203" s="65"/>
      <c r="H23203" s="113"/>
    </row>
    <row r="23204" spans="1:8">
      <c r="A23204" s="65"/>
      <c r="B23204" s="65"/>
      <c r="C23204" s="65"/>
      <c r="D23204" s="65"/>
      <c r="E23204" s="65"/>
      <c r="F23204" s="65"/>
      <c r="G23204" s="65"/>
      <c r="H23204" s="113"/>
    </row>
    <row r="23205" spans="1:8">
      <c r="A23205" s="65"/>
      <c r="B23205" s="65"/>
      <c r="C23205" s="65"/>
      <c r="D23205" s="65"/>
      <c r="E23205" s="65"/>
      <c r="F23205" s="65"/>
      <c r="G23205" s="65"/>
      <c r="H23205" s="113"/>
    </row>
    <row r="23206" spans="1:8">
      <c r="A23206" s="65"/>
      <c r="B23206" s="65"/>
      <c r="C23206" s="65"/>
      <c r="D23206" s="65"/>
      <c r="E23206" s="65"/>
      <c r="F23206" s="65"/>
      <c r="G23206" s="65"/>
      <c r="H23206" s="113"/>
    </row>
    <row r="23207" spans="1:8">
      <c r="A23207" s="65"/>
      <c r="B23207" s="65"/>
      <c r="C23207" s="65"/>
      <c r="D23207" s="65"/>
      <c r="E23207" s="65"/>
      <c r="F23207" s="65"/>
      <c r="G23207" s="65"/>
      <c r="H23207" s="113"/>
    </row>
    <row r="23208" spans="1:8">
      <c r="A23208" s="65"/>
      <c r="B23208" s="65"/>
      <c r="C23208" s="65"/>
      <c r="D23208" s="65"/>
      <c r="E23208" s="65"/>
      <c r="F23208" s="65"/>
      <c r="G23208" s="65"/>
      <c r="H23208" s="113"/>
    </row>
    <row r="23209" spans="1:8">
      <c r="A23209" s="65"/>
      <c r="B23209" s="65"/>
      <c r="C23209" s="65"/>
      <c r="D23209" s="65"/>
      <c r="E23209" s="65"/>
      <c r="F23209" s="65"/>
      <c r="G23209" s="65"/>
      <c r="H23209" s="113"/>
    </row>
    <row r="23210" spans="1:8">
      <c r="A23210" s="65"/>
      <c r="B23210" s="65"/>
      <c r="C23210" s="65"/>
      <c r="D23210" s="65"/>
      <c r="E23210" s="65"/>
      <c r="F23210" s="65"/>
      <c r="G23210" s="65"/>
      <c r="H23210" s="113"/>
    </row>
    <row r="23211" spans="1:8">
      <c r="A23211" s="65"/>
      <c r="B23211" s="65"/>
      <c r="C23211" s="65"/>
      <c r="D23211" s="65"/>
      <c r="E23211" s="65"/>
      <c r="F23211" s="65"/>
      <c r="G23211" s="65"/>
      <c r="H23211" s="113"/>
    </row>
    <row r="23212" spans="1:8">
      <c r="A23212" s="65"/>
      <c r="B23212" s="65"/>
      <c r="C23212" s="65"/>
      <c r="D23212" s="65"/>
      <c r="E23212" s="65"/>
      <c r="F23212" s="65"/>
      <c r="G23212" s="65"/>
      <c r="H23212" s="113"/>
    </row>
    <row r="23213" spans="1:8">
      <c r="A23213" s="65"/>
      <c r="B23213" s="65"/>
      <c r="C23213" s="65"/>
      <c r="D23213" s="65"/>
      <c r="E23213" s="65"/>
      <c r="F23213" s="65"/>
      <c r="G23213" s="65"/>
      <c r="H23213" s="113"/>
    </row>
    <row r="23214" spans="1:8">
      <c r="A23214" s="65"/>
      <c r="B23214" s="65"/>
      <c r="C23214" s="65"/>
      <c r="D23214" s="65"/>
      <c r="E23214" s="65"/>
      <c r="F23214" s="65"/>
      <c r="G23214" s="65"/>
      <c r="H23214" s="113"/>
    </row>
    <row r="23215" spans="1:8">
      <c r="A23215" s="65"/>
      <c r="B23215" s="65"/>
      <c r="C23215" s="65"/>
      <c r="D23215" s="65"/>
      <c r="E23215" s="65"/>
      <c r="F23215" s="65"/>
      <c r="G23215" s="65"/>
      <c r="H23215" s="113"/>
    </row>
    <row r="23216" spans="1:8">
      <c r="A23216" s="65"/>
      <c r="B23216" s="65"/>
      <c r="C23216" s="65"/>
      <c r="D23216" s="65"/>
      <c r="E23216" s="65"/>
      <c r="F23216" s="65"/>
      <c r="G23216" s="65"/>
      <c r="H23216" s="113"/>
    </row>
    <row r="23217" spans="1:8">
      <c r="A23217" s="65"/>
      <c r="B23217" s="65"/>
      <c r="C23217" s="65"/>
      <c r="D23217" s="65"/>
      <c r="E23217" s="65"/>
      <c r="F23217" s="65"/>
      <c r="G23217" s="65"/>
      <c r="H23217" s="113"/>
    </row>
    <row r="23218" spans="1:8">
      <c r="A23218" s="65"/>
      <c r="B23218" s="65"/>
      <c r="C23218" s="65"/>
      <c r="D23218" s="65"/>
      <c r="E23218" s="65"/>
      <c r="F23218" s="65"/>
      <c r="G23218" s="65"/>
      <c r="H23218" s="113"/>
    </row>
    <row r="23219" spans="1:8">
      <c r="A23219" s="65"/>
      <c r="B23219" s="65"/>
      <c r="C23219" s="65"/>
      <c r="D23219" s="65"/>
      <c r="E23219" s="65"/>
      <c r="F23219" s="65"/>
      <c r="G23219" s="65"/>
      <c r="H23219" s="113"/>
    </row>
    <row r="23220" spans="1:8">
      <c r="A23220" s="65"/>
      <c r="B23220" s="65"/>
      <c r="C23220" s="65"/>
      <c r="D23220" s="65"/>
      <c r="E23220" s="65"/>
      <c r="F23220" s="65"/>
      <c r="G23220" s="65"/>
      <c r="H23220" s="113"/>
    </row>
    <row r="23221" spans="1:8">
      <c r="A23221" s="65"/>
      <c r="B23221" s="65"/>
      <c r="C23221" s="65"/>
      <c r="D23221" s="65"/>
      <c r="E23221" s="65"/>
      <c r="F23221" s="65"/>
      <c r="G23221" s="65"/>
      <c r="H23221" s="113"/>
    </row>
    <row r="23222" spans="1:8">
      <c r="A23222" s="65"/>
      <c r="B23222" s="65"/>
      <c r="C23222" s="65"/>
      <c r="D23222" s="65"/>
      <c r="E23222" s="65"/>
      <c r="F23222" s="65"/>
      <c r="G23222" s="65"/>
      <c r="H23222" s="113"/>
    </row>
    <row r="23223" spans="1:8">
      <c r="A23223" s="65"/>
      <c r="B23223" s="65"/>
      <c r="C23223" s="65"/>
      <c r="D23223" s="65"/>
      <c r="E23223" s="65"/>
      <c r="F23223" s="65"/>
      <c r="G23223" s="65"/>
      <c r="H23223" s="113"/>
    </row>
    <row r="23224" spans="1:8">
      <c r="A23224" s="65"/>
      <c r="B23224" s="65"/>
      <c r="C23224" s="65"/>
      <c r="D23224" s="65"/>
      <c r="E23224" s="65"/>
      <c r="F23224" s="65"/>
      <c r="G23224" s="65"/>
      <c r="H23224" s="113"/>
    </row>
    <row r="23225" spans="1:8">
      <c r="A23225" s="65"/>
      <c r="B23225" s="65"/>
      <c r="C23225" s="65"/>
      <c r="D23225" s="65"/>
      <c r="E23225" s="65"/>
      <c r="F23225" s="65"/>
      <c r="G23225" s="65"/>
      <c r="H23225" s="113"/>
    </row>
    <row r="23226" spans="1:8">
      <c r="A23226" s="65"/>
      <c r="B23226" s="65"/>
      <c r="C23226" s="65"/>
      <c r="D23226" s="65"/>
      <c r="E23226" s="65"/>
      <c r="F23226" s="65"/>
      <c r="G23226" s="65"/>
      <c r="H23226" s="113"/>
    </row>
    <row r="23227" spans="1:8">
      <c r="A23227" s="65"/>
      <c r="B23227" s="65"/>
      <c r="C23227" s="65"/>
      <c r="D23227" s="65"/>
      <c r="E23227" s="65"/>
      <c r="F23227" s="65"/>
      <c r="G23227" s="65"/>
      <c r="H23227" s="113"/>
    </row>
    <row r="23228" spans="1:8">
      <c r="A23228" s="65"/>
      <c r="B23228" s="65"/>
      <c r="C23228" s="65"/>
      <c r="D23228" s="65"/>
      <c r="E23228" s="65"/>
      <c r="F23228" s="65"/>
      <c r="G23228" s="65"/>
      <c r="H23228" s="113"/>
    </row>
    <row r="23229" spans="1:8">
      <c r="A23229" s="65"/>
      <c r="B23229" s="65"/>
      <c r="C23229" s="65"/>
      <c r="D23229" s="65"/>
      <c r="E23229" s="65"/>
      <c r="F23229" s="65"/>
      <c r="G23229" s="65"/>
      <c r="H23229" s="113"/>
    </row>
    <row r="23230" spans="1:8">
      <c r="A23230" s="65"/>
      <c r="B23230" s="65"/>
      <c r="C23230" s="65"/>
      <c r="D23230" s="65"/>
      <c r="E23230" s="65"/>
      <c r="F23230" s="65"/>
      <c r="G23230" s="65"/>
      <c r="H23230" s="113"/>
    </row>
    <row r="23231" spans="1:8">
      <c r="A23231" s="65"/>
      <c r="B23231" s="65"/>
      <c r="C23231" s="65"/>
      <c r="D23231" s="65"/>
      <c r="E23231" s="65"/>
      <c r="F23231" s="65"/>
      <c r="G23231" s="65"/>
      <c r="H23231" s="113"/>
    </row>
    <row r="23232" spans="1:8">
      <c r="A23232" s="65"/>
      <c r="B23232" s="65"/>
      <c r="C23232" s="65"/>
      <c r="D23232" s="65"/>
      <c r="E23232" s="65"/>
      <c r="F23232" s="65"/>
      <c r="G23232" s="65"/>
      <c r="H23232" s="113"/>
    </row>
    <row r="23233" spans="1:8">
      <c r="A23233" s="65"/>
      <c r="B23233" s="65"/>
      <c r="C23233" s="65"/>
      <c r="D23233" s="65"/>
      <c r="E23233" s="65"/>
      <c r="F23233" s="65"/>
      <c r="G23233" s="65"/>
      <c r="H23233" s="113"/>
    </row>
    <row r="23234" spans="1:8">
      <c r="A23234" s="65"/>
      <c r="B23234" s="65"/>
      <c r="C23234" s="65"/>
      <c r="D23234" s="65"/>
      <c r="E23234" s="65"/>
      <c r="F23234" s="65"/>
      <c r="G23234" s="65"/>
      <c r="H23234" s="113"/>
    </row>
    <row r="23235" spans="1:8">
      <c r="A23235" s="65"/>
      <c r="B23235" s="65"/>
      <c r="C23235" s="65"/>
      <c r="D23235" s="65"/>
      <c r="E23235" s="65"/>
      <c r="F23235" s="65"/>
      <c r="G23235" s="65"/>
      <c r="H23235" s="113"/>
    </row>
    <row r="23236" spans="1:8">
      <c r="A23236" s="65"/>
      <c r="B23236" s="65"/>
      <c r="C23236" s="65"/>
      <c r="D23236" s="65"/>
      <c r="E23236" s="65"/>
      <c r="F23236" s="65"/>
      <c r="G23236" s="65"/>
      <c r="H23236" s="113"/>
    </row>
    <row r="23237" spans="1:8">
      <c r="A23237" s="65"/>
      <c r="B23237" s="65"/>
      <c r="C23237" s="65"/>
      <c r="D23237" s="65"/>
      <c r="E23237" s="65"/>
      <c r="F23237" s="65"/>
      <c r="G23237" s="65"/>
      <c r="H23237" s="113"/>
    </row>
    <row r="23238" spans="1:8">
      <c r="A23238" s="65"/>
      <c r="B23238" s="65"/>
      <c r="C23238" s="65"/>
      <c r="D23238" s="65"/>
      <c r="E23238" s="65"/>
      <c r="F23238" s="65"/>
      <c r="G23238" s="65"/>
      <c r="H23238" s="113"/>
    </row>
    <row r="23239" spans="1:8">
      <c r="A23239" s="65"/>
      <c r="B23239" s="65"/>
      <c r="C23239" s="65"/>
      <c r="D23239" s="65"/>
      <c r="E23239" s="65"/>
      <c r="F23239" s="65"/>
      <c r="G23239" s="65"/>
      <c r="H23239" s="113"/>
    </row>
    <row r="23240" spans="1:8">
      <c r="A23240" s="65"/>
      <c r="B23240" s="65"/>
      <c r="C23240" s="65"/>
      <c r="D23240" s="65"/>
      <c r="E23240" s="65"/>
      <c r="F23240" s="65"/>
      <c r="G23240" s="65"/>
      <c r="H23240" s="113"/>
    </row>
    <row r="23241" spans="1:8">
      <c r="A23241" s="65"/>
      <c r="B23241" s="65"/>
      <c r="C23241" s="65"/>
      <c r="D23241" s="65"/>
      <c r="E23241" s="65"/>
      <c r="F23241" s="65"/>
      <c r="G23241" s="65"/>
      <c r="H23241" s="113"/>
    </row>
    <row r="23242" spans="1:8">
      <c r="A23242" s="65"/>
      <c r="B23242" s="65"/>
      <c r="C23242" s="65"/>
      <c r="D23242" s="65"/>
      <c r="E23242" s="65"/>
      <c r="F23242" s="65"/>
      <c r="G23242" s="65"/>
      <c r="H23242" s="113"/>
    </row>
    <row r="23243" spans="1:8">
      <c r="A23243" s="65"/>
      <c r="B23243" s="65"/>
      <c r="C23243" s="65"/>
      <c r="D23243" s="65"/>
      <c r="E23243" s="65"/>
      <c r="F23243" s="65"/>
      <c r="G23243" s="65"/>
      <c r="H23243" s="113"/>
    </row>
    <row r="23244" spans="1:8">
      <c r="A23244" s="65"/>
      <c r="B23244" s="65"/>
      <c r="C23244" s="65"/>
      <c r="D23244" s="65"/>
      <c r="E23244" s="65"/>
      <c r="F23244" s="65"/>
      <c r="G23244" s="65"/>
      <c r="H23244" s="113"/>
    </row>
    <row r="23245" spans="1:8">
      <c r="A23245" s="65"/>
      <c r="B23245" s="65"/>
      <c r="C23245" s="65"/>
      <c r="D23245" s="65"/>
      <c r="E23245" s="65"/>
      <c r="F23245" s="65"/>
      <c r="G23245" s="65"/>
      <c r="H23245" s="113"/>
    </row>
    <row r="23246" spans="1:8">
      <c r="A23246" s="65"/>
      <c r="B23246" s="65"/>
      <c r="C23246" s="65"/>
      <c r="D23246" s="65"/>
      <c r="E23246" s="65"/>
      <c r="F23246" s="65"/>
      <c r="G23246" s="65"/>
      <c r="H23246" s="113"/>
    </row>
    <row r="23247" spans="1:8">
      <c r="A23247" s="65"/>
      <c r="B23247" s="65"/>
      <c r="C23247" s="65"/>
      <c r="D23247" s="65"/>
      <c r="E23247" s="65"/>
      <c r="F23247" s="65"/>
      <c r="G23247" s="65"/>
      <c r="H23247" s="113"/>
    </row>
    <row r="23248" spans="1:8">
      <c r="A23248" s="65"/>
      <c r="B23248" s="65"/>
      <c r="C23248" s="65"/>
      <c r="D23248" s="65"/>
      <c r="E23248" s="65"/>
      <c r="F23248" s="65"/>
      <c r="G23248" s="65"/>
      <c r="H23248" s="113"/>
    </row>
    <row r="23249" spans="1:8">
      <c r="A23249" s="65"/>
      <c r="B23249" s="65"/>
      <c r="C23249" s="65"/>
      <c r="D23249" s="65"/>
      <c r="E23249" s="65"/>
      <c r="F23249" s="65"/>
      <c r="G23249" s="65"/>
      <c r="H23249" s="113"/>
    </row>
    <row r="23250" spans="1:8">
      <c r="A23250" s="65"/>
      <c r="B23250" s="65"/>
      <c r="C23250" s="65"/>
      <c r="D23250" s="65"/>
      <c r="E23250" s="65"/>
      <c r="F23250" s="65"/>
      <c r="G23250" s="65"/>
      <c r="H23250" s="113"/>
    </row>
    <row r="23251" spans="1:8">
      <c r="A23251" s="65"/>
      <c r="B23251" s="65"/>
      <c r="C23251" s="65"/>
      <c r="D23251" s="65"/>
      <c r="E23251" s="65"/>
      <c r="F23251" s="65"/>
      <c r="G23251" s="65"/>
      <c r="H23251" s="113"/>
    </row>
    <row r="23252" spans="1:8">
      <c r="A23252" s="65"/>
      <c r="B23252" s="65"/>
      <c r="C23252" s="65"/>
      <c r="D23252" s="65"/>
      <c r="E23252" s="65"/>
      <c r="F23252" s="65"/>
      <c r="G23252" s="65"/>
      <c r="H23252" s="113"/>
    </row>
    <row r="23253" spans="1:8">
      <c r="A23253" s="65"/>
      <c r="B23253" s="65"/>
      <c r="C23253" s="65"/>
      <c r="D23253" s="65"/>
      <c r="E23253" s="65"/>
      <c r="F23253" s="65"/>
      <c r="G23253" s="65"/>
      <c r="H23253" s="113"/>
    </row>
    <row r="23254" spans="1:8">
      <c r="A23254" s="65"/>
      <c r="B23254" s="65"/>
      <c r="C23254" s="65"/>
      <c r="D23254" s="65"/>
      <c r="E23254" s="65"/>
      <c r="F23254" s="65"/>
      <c r="G23254" s="65"/>
      <c r="H23254" s="113"/>
    </row>
    <row r="23255" spans="1:8">
      <c r="A23255" s="65"/>
      <c r="B23255" s="65"/>
      <c r="C23255" s="65"/>
      <c r="D23255" s="65"/>
      <c r="E23255" s="65"/>
      <c r="F23255" s="65"/>
      <c r="G23255" s="65"/>
      <c r="H23255" s="113"/>
    </row>
    <row r="23256" spans="1:8">
      <c r="A23256" s="65"/>
      <c r="B23256" s="65"/>
      <c r="C23256" s="65"/>
      <c r="D23256" s="65"/>
      <c r="E23256" s="65"/>
      <c r="F23256" s="65"/>
      <c r="G23256" s="65"/>
      <c r="H23256" s="113"/>
    </row>
    <row r="23257" spans="1:8">
      <c r="A23257" s="65"/>
      <c r="B23257" s="65"/>
      <c r="C23257" s="65"/>
      <c r="D23257" s="65"/>
      <c r="E23257" s="65"/>
      <c r="F23257" s="65"/>
      <c r="G23257" s="65"/>
      <c r="H23257" s="113"/>
    </row>
    <row r="23258" spans="1:8">
      <c r="A23258" s="65"/>
      <c r="B23258" s="65"/>
      <c r="C23258" s="65"/>
      <c r="D23258" s="65"/>
      <c r="E23258" s="65"/>
      <c r="F23258" s="65"/>
      <c r="G23258" s="65"/>
      <c r="H23258" s="113"/>
    </row>
    <row r="23259" spans="1:8">
      <c r="A23259" s="65"/>
      <c r="B23259" s="65"/>
      <c r="C23259" s="65"/>
      <c r="D23259" s="65"/>
      <c r="E23259" s="65"/>
      <c r="F23259" s="65"/>
      <c r="G23259" s="65"/>
      <c r="H23259" s="113"/>
    </row>
    <row r="23260" spans="1:8">
      <c r="A23260" s="65"/>
      <c r="B23260" s="65"/>
      <c r="C23260" s="65"/>
      <c r="D23260" s="65"/>
      <c r="E23260" s="65"/>
      <c r="F23260" s="65"/>
      <c r="G23260" s="65"/>
      <c r="H23260" s="113"/>
    </row>
    <row r="23261" spans="1:8">
      <c r="A23261" s="65"/>
      <c r="B23261" s="65"/>
      <c r="C23261" s="65"/>
      <c r="D23261" s="65"/>
      <c r="E23261" s="65"/>
      <c r="F23261" s="65"/>
      <c r="G23261" s="65"/>
      <c r="H23261" s="113"/>
    </row>
    <row r="23262" spans="1:8">
      <c r="A23262" s="65"/>
      <c r="B23262" s="65"/>
      <c r="C23262" s="65"/>
      <c r="D23262" s="65"/>
      <c r="E23262" s="65"/>
      <c r="F23262" s="65"/>
      <c r="G23262" s="65"/>
      <c r="H23262" s="113"/>
    </row>
    <row r="23263" spans="1:8">
      <c r="A23263" s="65"/>
      <c r="B23263" s="65"/>
      <c r="C23263" s="65"/>
      <c r="D23263" s="65"/>
      <c r="E23263" s="65"/>
      <c r="F23263" s="65"/>
      <c r="G23263" s="65"/>
      <c r="H23263" s="113"/>
    </row>
    <row r="23264" spans="1:8">
      <c r="A23264" s="65"/>
      <c r="B23264" s="65"/>
      <c r="C23264" s="65"/>
      <c r="D23264" s="65"/>
      <c r="E23264" s="65"/>
      <c r="F23264" s="65"/>
      <c r="G23264" s="65"/>
      <c r="H23264" s="113"/>
    </row>
    <row r="23265" spans="1:8">
      <c r="A23265" s="65"/>
      <c r="B23265" s="65"/>
      <c r="C23265" s="65"/>
      <c r="D23265" s="65"/>
      <c r="E23265" s="65"/>
      <c r="F23265" s="65"/>
      <c r="G23265" s="65"/>
      <c r="H23265" s="113"/>
    </row>
    <row r="23266" spans="1:8">
      <c r="A23266" s="65"/>
      <c r="B23266" s="65"/>
      <c r="C23266" s="65"/>
      <c r="D23266" s="65"/>
      <c r="E23266" s="65"/>
      <c r="F23266" s="65"/>
      <c r="G23266" s="65"/>
      <c r="H23266" s="113"/>
    </row>
    <row r="23267" spans="1:8">
      <c r="A23267" s="65"/>
      <c r="B23267" s="65"/>
      <c r="C23267" s="65"/>
      <c r="D23267" s="65"/>
      <c r="E23267" s="65"/>
      <c r="F23267" s="65"/>
      <c r="G23267" s="65"/>
      <c r="H23267" s="113"/>
    </row>
    <row r="23268" spans="1:8">
      <c r="A23268" s="65"/>
      <c r="B23268" s="65"/>
      <c r="C23268" s="65"/>
      <c r="D23268" s="65"/>
      <c r="E23268" s="65"/>
      <c r="F23268" s="65"/>
      <c r="G23268" s="65"/>
      <c r="H23268" s="113"/>
    </row>
    <row r="23269" spans="1:8">
      <c r="A23269" s="65"/>
      <c r="B23269" s="65"/>
      <c r="C23269" s="65"/>
      <c r="D23269" s="65"/>
      <c r="E23269" s="65"/>
      <c r="F23269" s="65"/>
      <c r="G23269" s="65"/>
      <c r="H23269" s="113"/>
    </row>
    <row r="23270" spans="1:8">
      <c r="A23270" s="65"/>
      <c r="B23270" s="65"/>
      <c r="C23270" s="65"/>
      <c r="D23270" s="65"/>
      <c r="E23270" s="65"/>
      <c r="F23270" s="65"/>
      <c r="G23270" s="65"/>
      <c r="H23270" s="113"/>
    </row>
    <row r="23271" spans="1:8">
      <c r="A23271" s="65"/>
      <c r="B23271" s="65"/>
      <c r="C23271" s="65"/>
      <c r="D23271" s="65"/>
      <c r="E23271" s="65"/>
      <c r="F23271" s="65"/>
      <c r="G23271" s="65"/>
      <c r="H23271" s="113"/>
    </row>
    <row r="23272" spans="1:8">
      <c r="A23272" s="65"/>
      <c r="B23272" s="65"/>
      <c r="C23272" s="65"/>
      <c r="D23272" s="65"/>
      <c r="E23272" s="65"/>
      <c r="F23272" s="65"/>
      <c r="G23272" s="65"/>
      <c r="H23272" s="113"/>
    </row>
    <row r="23273" spans="1:8">
      <c r="A23273" s="65"/>
      <c r="B23273" s="65"/>
      <c r="C23273" s="65"/>
      <c r="D23273" s="65"/>
      <c r="E23273" s="65"/>
      <c r="F23273" s="65"/>
      <c r="G23273" s="65"/>
      <c r="H23273" s="113"/>
    </row>
    <row r="23274" spans="1:8">
      <c r="A23274" s="65"/>
      <c r="B23274" s="65"/>
      <c r="C23274" s="65"/>
      <c r="D23274" s="65"/>
      <c r="E23274" s="65"/>
      <c r="F23274" s="65"/>
      <c r="G23274" s="65"/>
      <c r="H23274" s="113"/>
    </row>
    <row r="23275" spans="1:8">
      <c r="A23275" s="65"/>
      <c r="B23275" s="65"/>
      <c r="C23275" s="65"/>
      <c r="D23275" s="65"/>
      <c r="E23275" s="65"/>
      <c r="F23275" s="65"/>
      <c r="G23275" s="65"/>
      <c r="H23275" s="113"/>
    </row>
    <row r="23276" spans="1:8">
      <c r="A23276" s="65"/>
      <c r="B23276" s="65"/>
      <c r="C23276" s="65"/>
      <c r="D23276" s="65"/>
      <c r="E23276" s="65"/>
      <c r="F23276" s="65"/>
      <c r="G23276" s="65"/>
      <c r="H23276" s="113"/>
    </row>
    <row r="23277" spans="1:8">
      <c r="A23277" s="65"/>
      <c r="B23277" s="65"/>
      <c r="C23277" s="65"/>
      <c r="D23277" s="65"/>
      <c r="E23277" s="65"/>
      <c r="F23277" s="65"/>
      <c r="G23277" s="65"/>
      <c r="H23277" s="113"/>
    </row>
    <row r="23278" spans="1:8">
      <c r="A23278" s="65"/>
      <c r="B23278" s="65"/>
      <c r="C23278" s="65"/>
      <c r="D23278" s="65"/>
      <c r="E23278" s="65"/>
      <c r="F23278" s="65"/>
      <c r="G23278" s="65"/>
      <c r="H23278" s="113"/>
    </row>
    <row r="23279" spans="1:8">
      <c r="A23279" s="65"/>
      <c r="B23279" s="65"/>
      <c r="C23279" s="65"/>
      <c r="D23279" s="65"/>
      <c r="E23279" s="65"/>
      <c r="F23279" s="65"/>
      <c r="G23279" s="65"/>
      <c r="H23279" s="113"/>
    </row>
    <row r="23280" spans="1:8">
      <c r="A23280" s="65"/>
      <c r="B23280" s="65"/>
      <c r="C23280" s="65"/>
      <c r="D23280" s="65"/>
      <c r="E23280" s="65"/>
      <c r="F23280" s="65"/>
      <c r="G23280" s="65"/>
      <c r="H23280" s="113"/>
    </row>
    <row r="23281" spans="1:8">
      <c r="A23281" s="65"/>
      <c r="B23281" s="65"/>
      <c r="C23281" s="65"/>
      <c r="D23281" s="65"/>
      <c r="E23281" s="65"/>
      <c r="F23281" s="65"/>
      <c r="G23281" s="65"/>
      <c r="H23281" s="113"/>
    </row>
    <row r="23282" spans="1:8">
      <c r="A23282" s="65"/>
      <c r="B23282" s="65"/>
      <c r="C23282" s="65"/>
      <c r="D23282" s="65"/>
      <c r="E23282" s="65"/>
      <c r="F23282" s="65"/>
      <c r="G23282" s="65"/>
      <c r="H23282" s="113"/>
    </row>
    <row r="23283" spans="1:8">
      <c r="A23283" s="65"/>
      <c r="B23283" s="65"/>
      <c r="C23283" s="65"/>
      <c r="D23283" s="65"/>
      <c r="E23283" s="65"/>
      <c r="F23283" s="65"/>
      <c r="G23283" s="65"/>
      <c r="H23283" s="113"/>
    </row>
    <row r="23284" spans="1:8">
      <c r="A23284" s="65"/>
      <c r="B23284" s="65"/>
      <c r="C23284" s="65"/>
      <c r="D23284" s="65"/>
      <c r="E23284" s="65"/>
      <c r="F23284" s="65"/>
      <c r="G23284" s="65"/>
      <c r="H23284" s="113"/>
    </row>
    <row r="23285" spans="1:8">
      <c r="A23285" s="65"/>
      <c r="B23285" s="65"/>
      <c r="C23285" s="65"/>
      <c r="D23285" s="65"/>
      <c r="E23285" s="65"/>
      <c r="F23285" s="65"/>
      <c r="G23285" s="65"/>
      <c r="H23285" s="113"/>
    </row>
    <row r="23286" spans="1:8">
      <c r="A23286" s="65"/>
      <c r="B23286" s="65"/>
      <c r="C23286" s="65"/>
      <c r="D23286" s="65"/>
      <c r="E23286" s="65"/>
      <c r="F23286" s="65"/>
      <c r="G23286" s="65"/>
      <c r="H23286" s="113"/>
    </row>
    <row r="23287" spans="1:8">
      <c r="A23287" s="65"/>
      <c r="B23287" s="65"/>
      <c r="C23287" s="65"/>
      <c r="D23287" s="65"/>
      <c r="E23287" s="65"/>
      <c r="F23287" s="65"/>
      <c r="G23287" s="65"/>
      <c r="H23287" s="113"/>
    </row>
    <row r="23288" spans="1:8">
      <c r="A23288" s="65"/>
      <c r="B23288" s="65"/>
      <c r="C23288" s="65"/>
      <c r="D23288" s="65"/>
      <c r="E23288" s="65"/>
      <c r="F23288" s="65"/>
      <c r="G23288" s="65"/>
      <c r="H23288" s="113"/>
    </row>
    <row r="23289" spans="1:8">
      <c r="A23289" s="65"/>
      <c r="B23289" s="65"/>
      <c r="C23289" s="65"/>
      <c r="D23289" s="65"/>
      <c r="E23289" s="65"/>
      <c r="F23289" s="65"/>
      <c r="G23289" s="65"/>
      <c r="H23289" s="113"/>
    </row>
    <row r="23290" spans="1:8">
      <c r="A23290" s="65"/>
      <c r="B23290" s="65"/>
      <c r="C23290" s="65"/>
      <c r="D23290" s="65"/>
      <c r="E23290" s="65"/>
      <c r="F23290" s="65"/>
      <c r="G23290" s="65"/>
      <c r="H23290" s="113"/>
    </row>
    <row r="23291" spans="1:8">
      <c r="A23291" s="65"/>
      <c r="B23291" s="65"/>
      <c r="C23291" s="65"/>
      <c r="D23291" s="65"/>
      <c r="E23291" s="65"/>
      <c r="F23291" s="65"/>
      <c r="G23291" s="65"/>
      <c r="H23291" s="113"/>
    </row>
    <row r="23292" spans="1:8">
      <c r="A23292" s="65"/>
      <c r="B23292" s="65"/>
      <c r="C23292" s="65"/>
      <c r="D23292" s="65"/>
      <c r="E23292" s="65"/>
      <c r="F23292" s="65"/>
      <c r="G23292" s="65"/>
      <c r="H23292" s="113"/>
    </row>
    <row r="23293" spans="1:8">
      <c r="A23293" s="65"/>
      <c r="B23293" s="65"/>
      <c r="C23293" s="65"/>
      <c r="D23293" s="65"/>
      <c r="E23293" s="65"/>
      <c r="F23293" s="65"/>
      <c r="G23293" s="65"/>
      <c r="H23293" s="113"/>
    </row>
    <row r="23294" spans="1:8">
      <c r="A23294" s="65"/>
      <c r="B23294" s="65"/>
      <c r="C23294" s="65"/>
      <c r="D23294" s="65"/>
      <c r="E23294" s="65"/>
      <c r="F23294" s="65"/>
      <c r="G23294" s="65"/>
      <c r="H23294" s="113"/>
    </row>
    <row r="23295" spans="1:8">
      <c r="A23295" s="65"/>
      <c r="B23295" s="65"/>
      <c r="C23295" s="65"/>
      <c r="D23295" s="65"/>
      <c r="E23295" s="65"/>
      <c r="F23295" s="65"/>
      <c r="G23295" s="65"/>
      <c r="H23295" s="113"/>
    </row>
    <row r="23296" spans="1:8">
      <c r="A23296" s="65"/>
      <c r="B23296" s="65"/>
      <c r="C23296" s="65"/>
      <c r="D23296" s="65"/>
      <c r="E23296" s="65"/>
      <c r="F23296" s="65"/>
      <c r="G23296" s="65"/>
      <c r="H23296" s="113"/>
    </row>
    <row r="23297" spans="1:8">
      <c r="A23297" s="65"/>
      <c r="B23297" s="65"/>
      <c r="C23297" s="65"/>
      <c r="D23297" s="65"/>
      <c r="E23297" s="65"/>
      <c r="F23297" s="65"/>
      <c r="G23297" s="65"/>
      <c r="H23297" s="113"/>
    </row>
    <row r="23298" spans="1:8">
      <c r="A23298" s="65"/>
      <c r="B23298" s="65"/>
      <c r="C23298" s="65"/>
      <c r="D23298" s="65"/>
      <c r="E23298" s="65"/>
      <c r="F23298" s="65"/>
      <c r="G23298" s="65"/>
      <c r="H23298" s="113"/>
    </row>
    <row r="23299" spans="1:8">
      <c r="A23299" s="65"/>
      <c r="B23299" s="65"/>
      <c r="C23299" s="65"/>
      <c r="D23299" s="65"/>
      <c r="E23299" s="65"/>
      <c r="F23299" s="65"/>
      <c r="G23299" s="65"/>
      <c r="H23299" s="113"/>
    </row>
    <row r="23300" spans="1:8">
      <c r="A23300" s="65"/>
      <c r="B23300" s="65"/>
      <c r="C23300" s="65"/>
      <c r="D23300" s="65"/>
      <c r="E23300" s="65"/>
      <c r="F23300" s="65"/>
      <c r="G23300" s="65"/>
      <c r="H23300" s="113"/>
    </row>
    <row r="23301" spans="1:8">
      <c r="A23301" s="65"/>
      <c r="B23301" s="65"/>
      <c r="C23301" s="65"/>
      <c r="D23301" s="65"/>
      <c r="E23301" s="65"/>
      <c r="F23301" s="65"/>
      <c r="G23301" s="65"/>
      <c r="H23301" s="113"/>
    </row>
    <row r="23302" spans="1:8">
      <c r="A23302" s="65"/>
      <c r="B23302" s="65"/>
      <c r="C23302" s="65"/>
      <c r="D23302" s="65"/>
      <c r="E23302" s="65"/>
      <c r="F23302" s="65"/>
      <c r="G23302" s="65"/>
      <c r="H23302" s="113"/>
    </row>
    <row r="23303" spans="1:8">
      <c r="A23303" s="65"/>
      <c r="B23303" s="65"/>
      <c r="C23303" s="65"/>
      <c r="D23303" s="65"/>
      <c r="E23303" s="65"/>
      <c r="F23303" s="65"/>
      <c r="G23303" s="65"/>
      <c r="H23303" s="113"/>
    </row>
    <row r="23304" spans="1:8">
      <c r="A23304" s="65"/>
      <c r="B23304" s="65"/>
      <c r="C23304" s="65"/>
      <c r="D23304" s="65"/>
      <c r="E23304" s="65"/>
      <c r="F23304" s="65"/>
      <c r="G23304" s="65"/>
      <c r="H23304" s="113"/>
    </row>
    <row r="23305" spans="1:8">
      <c r="A23305" s="65"/>
      <c r="B23305" s="65"/>
      <c r="C23305" s="65"/>
      <c r="D23305" s="65"/>
      <c r="E23305" s="65"/>
      <c r="F23305" s="65"/>
      <c r="G23305" s="65"/>
      <c r="H23305" s="113"/>
    </row>
    <row r="23306" spans="1:8">
      <c r="A23306" s="65"/>
      <c r="B23306" s="65"/>
      <c r="C23306" s="65"/>
      <c r="D23306" s="65"/>
      <c r="E23306" s="65"/>
      <c r="F23306" s="65"/>
      <c r="G23306" s="65"/>
      <c r="H23306" s="113"/>
    </row>
    <row r="23307" spans="1:8">
      <c r="A23307" s="65"/>
      <c r="B23307" s="65"/>
      <c r="C23307" s="65"/>
      <c r="D23307" s="65"/>
      <c r="E23307" s="65"/>
      <c r="F23307" s="65"/>
      <c r="G23307" s="65"/>
      <c r="H23307" s="113"/>
    </row>
    <row r="23308" spans="1:8">
      <c r="A23308" s="65"/>
      <c r="B23308" s="65"/>
      <c r="C23308" s="65"/>
      <c r="D23308" s="65"/>
      <c r="E23308" s="65"/>
      <c r="F23308" s="65"/>
      <c r="G23308" s="65"/>
      <c r="H23308" s="113"/>
    </row>
    <row r="23309" spans="1:8">
      <c r="A23309" s="65"/>
      <c r="B23309" s="65"/>
      <c r="C23309" s="65"/>
      <c r="D23309" s="65"/>
      <c r="E23309" s="65"/>
      <c r="F23309" s="65"/>
      <c r="G23309" s="65"/>
      <c r="H23309" s="113"/>
    </row>
    <row r="23310" spans="1:8">
      <c r="A23310" s="65"/>
      <c r="B23310" s="65"/>
      <c r="C23310" s="65"/>
      <c r="D23310" s="65"/>
      <c r="E23310" s="65"/>
      <c r="F23310" s="65"/>
      <c r="G23310" s="65"/>
      <c r="H23310" s="113"/>
    </row>
    <row r="23311" spans="1:8">
      <c r="A23311" s="65"/>
      <c r="B23311" s="65"/>
      <c r="C23311" s="65"/>
      <c r="D23311" s="65"/>
      <c r="E23311" s="65"/>
      <c r="F23311" s="65"/>
      <c r="G23311" s="65"/>
      <c r="H23311" s="113"/>
    </row>
    <row r="23312" spans="1:8">
      <c r="A23312" s="65"/>
      <c r="B23312" s="65"/>
      <c r="C23312" s="65"/>
      <c r="D23312" s="65"/>
      <c r="E23312" s="65"/>
      <c r="F23312" s="65"/>
      <c r="G23312" s="65"/>
      <c r="H23312" s="113"/>
    </row>
    <row r="23313" spans="1:8">
      <c r="A23313" s="65"/>
      <c r="B23313" s="65"/>
      <c r="C23313" s="65"/>
      <c r="D23313" s="65"/>
      <c r="E23313" s="65"/>
      <c r="F23313" s="65"/>
      <c r="G23313" s="65"/>
      <c r="H23313" s="113"/>
    </row>
    <row r="23314" spans="1:8">
      <c r="A23314" s="65"/>
      <c r="B23314" s="65"/>
      <c r="C23314" s="65"/>
      <c r="D23314" s="65"/>
      <c r="E23314" s="65"/>
      <c r="F23314" s="65"/>
      <c r="G23314" s="65"/>
      <c r="H23314" s="113"/>
    </row>
    <row r="23315" spans="1:8">
      <c r="A23315" s="65"/>
      <c r="B23315" s="65"/>
      <c r="C23315" s="65"/>
      <c r="D23315" s="65"/>
      <c r="E23315" s="65"/>
      <c r="F23315" s="65"/>
      <c r="G23315" s="65"/>
      <c r="H23315" s="113"/>
    </row>
    <row r="23316" spans="1:8">
      <c r="A23316" s="65"/>
      <c r="B23316" s="65"/>
      <c r="C23316" s="65"/>
      <c r="D23316" s="65"/>
      <c r="E23316" s="65"/>
      <c r="F23316" s="65"/>
      <c r="G23316" s="65"/>
      <c r="H23316" s="113"/>
    </row>
    <row r="23317" spans="1:8">
      <c r="A23317" s="65"/>
      <c r="B23317" s="65"/>
      <c r="C23317" s="65"/>
      <c r="D23317" s="65"/>
      <c r="E23317" s="65"/>
      <c r="F23317" s="65"/>
      <c r="G23317" s="65"/>
      <c r="H23317" s="113"/>
    </row>
    <row r="23318" spans="1:8">
      <c r="A23318" s="65"/>
      <c r="B23318" s="65"/>
      <c r="C23318" s="65"/>
      <c r="D23318" s="65"/>
      <c r="E23318" s="65"/>
      <c r="F23318" s="65"/>
      <c r="G23318" s="65"/>
      <c r="H23318" s="113"/>
    </row>
    <row r="23319" spans="1:8">
      <c r="A23319" s="65"/>
      <c r="B23319" s="65"/>
      <c r="C23319" s="65"/>
      <c r="D23319" s="65"/>
      <c r="E23319" s="65"/>
      <c r="F23319" s="65"/>
      <c r="G23319" s="65"/>
      <c r="H23319" s="113"/>
    </row>
    <row r="23320" spans="1:8">
      <c r="A23320" s="65"/>
      <c r="B23320" s="65"/>
      <c r="C23320" s="65"/>
      <c r="D23320" s="65"/>
      <c r="E23320" s="65"/>
      <c r="F23320" s="65"/>
      <c r="G23320" s="65"/>
      <c r="H23320" s="113"/>
    </row>
    <row r="23321" spans="1:8">
      <c r="A23321" s="65"/>
      <c r="B23321" s="65"/>
      <c r="C23321" s="65"/>
      <c r="D23321" s="65"/>
      <c r="E23321" s="65"/>
      <c r="F23321" s="65"/>
      <c r="G23321" s="65"/>
      <c r="H23321" s="113"/>
    </row>
    <row r="23322" spans="1:8">
      <c r="A23322" s="65"/>
      <c r="B23322" s="65"/>
      <c r="C23322" s="65"/>
      <c r="D23322" s="65"/>
      <c r="E23322" s="65"/>
      <c r="F23322" s="65"/>
      <c r="G23322" s="65"/>
      <c r="H23322" s="113"/>
    </row>
    <row r="23323" spans="1:8">
      <c r="A23323" s="65"/>
      <c r="B23323" s="65"/>
      <c r="C23323" s="65"/>
      <c r="D23323" s="65"/>
      <c r="E23323" s="65"/>
      <c r="F23323" s="65"/>
      <c r="G23323" s="65"/>
      <c r="H23323" s="113"/>
    </row>
    <row r="23324" spans="1:8">
      <c r="A23324" s="65"/>
      <c r="B23324" s="65"/>
      <c r="C23324" s="65"/>
      <c r="D23324" s="65"/>
      <c r="E23324" s="65"/>
      <c r="F23324" s="65"/>
      <c r="G23324" s="65"/>
      <c r="H23324" s="113"/>
    </row>
    <row r="23325" spans="1:8">
      <c r="A23325" s="65"/>
      <c r="B23325" s="65"/>
      <c r="C23325" s="65"/>
      <c r="D23325" s="65"/>
      <c r="E23325" s="65"/>
      <c r="F23325" s="65"/>
      <c r="G23325" s="65"/>
      <c r="H23325" s="113"/>
    </row>
    <row r="23326" spans="1:8">
      <c r="A23326" s="65"/>
      <c r="B23326" s="65"/>
      <c r="C23326" s="65"/>
      <c r="D23326" s="65"/>
      <c r="E23326" s="65"/>
      <c r="F23326" s="65"/>
      <c r="G23326" s="65"/>
      <c r="H23326" s="113"/>
    </row>
    <row r="23327" spans="1:8">
      <c r="A23327" s="65"/>
      <c r="B23327" s="65"/>
      <c r="C23327" s="65"/>
      <c r="D23327" s="65"/>
      <c r="E23327" s="65"/>
      <c r="F23327" s="65"/>
      <c r="G23327" s="65"/>
      <c r="H23327" s="113"/>
    </row>
    <row r="23328" spans="1:8">
      <c r="A23328" s="65"/>
      <c r="B23328" s="65"/>
      <c r="C23328" s="65"/>
      <c r="D23328" s="65"/>
      <c r="E23328" s="65"/>
      <c r="F23328" s="65"/>
      <c r="G23328" s="65"/>
      <c r="H23328" s="113"/>
    </row>
    <row r="23329" spans="1:8">
      <c r="A23329" s="65"/>
      <c r="B23329" s="65"/>
      <c r="C23329" s="65"/>
      <c r="D23329" s="65"/>
      <c r="E23329" s="65"/>
      <c r="F23329" s="65"/>
      <c r="G23329" s="65"/>
      <c r="H23329" s="113"/>
    </row>
    <row r="23330" spans="1:8">
      <c r="A23330" s="65"/>
      <c r="B23330" s="65"/>
      <c r="C23330" s="65"/>
      <c r="D23330" s="65"/>
      <c r="E23330" s="65"/>
      <c r="F23330" s="65"/>
      <c r="G23330" s="65"/>
      <c r="H23330" s="113"/>
    </row>
    <row r="23331" spans="1:8">
      <c r="A23331" s="65"/>
      <c r="B23331" s="65"/>
      <c r="C23331" s="65"/>
      <c r="D23331" s="65"/>
      <c r="E23331" s="65"/>
      <c r="F23331" s="65"/>
      <c r="G23331" s="65"/>
      <c r="H23331" s="113"/>
    </row>
    <row r="23332" spans="1:8">
      <c r="A23332" s="65"/>
      <c r="B23332" s="65"/>
      <c r="C23332" s="65"/>
      <c r="D23332" s="65"/>
      <c r="E23332" s="65"/>
      <c r="F23332" s="65"/>
      <c r="G23332" s="65"/>
      <c r="H23332" s="113"/>
    </row>
    <row r="23333" spans="1:8">
      <c r="A23333" s="65"/>
      <c r="B23333" s="65"/>
      <c r="C23333" s="65"/>
      <c r="D23333" s="65"/>
      <c r="E23333" s="65"/>
      <c r="F23333" s="65"/>
      <c r="G23333" s="65"/>
      <c r="H23333" s="113"/>
    </row>
    <row r="23334" spans="1:8">
      <c r="A23334" s="65"/>
      <c r="B23334" s="65"/>
      <c r="C23334" s="65"/>
      <c r="D23334" s="65"/>
      <c r="E23334" s="65"/>
      <c r="F23334" s="65"/>
      <c r="G23334" s="65"/>
      <c r="H23334" s="113"/>
    </row>
    <row r="23335" spans="1:8">
      <c r="A23335" s="65"/>
      <c r="B23335" s="65"/>
      <c r="C23335" s="65"/>
      <c r="D23335" s="65"/>
      <c r="E23335" s="65"/>
      <c r="F23335" s="65"/>
      <c r="G23335" s="65"/>
      <c r="H23335" s="113"/>
    </row>
    <row r="23336" spans="1:8">
      <c r="A23336" s="65"/>
      <c r="B23336" s="65"/>
      <c r="C23336" s="65"/>
      <c r="D23336" s="65"/>
      <c r="E23336" s="65"/>
      <c r="F23336" s="65"/>
      <c r="G23336" s="65"/>
      <c r="H23336" s="113"/>
    </row>
    <row r="23337" spans="1:8">
      <c r="A23337" s="65"/>
      <c r="B23337" s="65"/>
      <c r="C23337" s="65"/>
      <c r="D23337" s="65"/>
      <c r="E23337" s="65"/>
      <c r="F23337" s="65"/>
      <c r="G23337" s="65"/>
      <c r="H23337" s="113"/>
    </row>
    <row r="23338" spans="1:8">
      <c r="A23338" s="65"/>
      <c r="B23338" s="65"/>
      <c r="C23338" s="65"/>
      <c r="D23338" s="65"/>
      <c r="E23338" s="65"/>
      <c r="F23338" s="65"/>
      <c r="G23338" s="65"/>
      <c r="H23338" s="113"/>
    </row>
    <row r="23339" spans="1:8">
      <c r="A23339" s="65"/>
      <c r="B23339" s="65"/>
      <c r="C23339" s="65"/>
      <c r="D23339" s="65"/>
      <c r="E23339" s="65"/>
      <c r="F23339" s="65"/>
      <c r="G23339" s="65"/>
      <c r="H23339" s="113"/>
    </row>
    <row r="23340" spans="1:8">
      <c r="A23340" s="65"/>
      <c r="B23340" s="65"/>
      <c r="C23340" s="65"/>
      <c r="D23340" s="65"/>
      <c r="E23340" s="65"/>
      <c r="F23340" s="65"/>
      <c r="G23340" s="65"/>
      <c r="H23340" s="113"/>
    </row>
    <row r="23341" spans="1:8">
      <c r="A23341" s="65"/>
      <c r="B23341" s="65"/>
      <c r="C23341" s="65"/>
      <c r="D23341" s="65"/>
      <c r="E23341" s="65"/>
      <c r="F23341" s="65"/>
      <c r="G23341" s="65"/>
      <c r="H23341" s="113"/>
    </row>
    <row r="23342" spans="1:8">
      <c r="A23342" s="65"/>
      <c r="B23342" s="65"/>
      <c r="C23342" s="65"/>
      <c r="D23342" s="65"/>
      <c r="E23342" s="65"/>
      <c r="F23342" s="65"/>
      <c r="G23342" s="65"/>
      <c r="H23342" s="113"/>
    </row>
    <row r="23343" spans="1:8">
      <c r="A23343" s="65"/>
      <c r="B23343" s="65"/>
      <c r="C23343" s="65"/>
      <c r="D23343" s="65"/>
      <c r="E23343" s="65"/>
      <c r="F23343" s="65"/>
      <c r="G23343" s="65"/>
      <c r="H23343" s="113"/>
    </row>
    <row r="23344" spans="1:8">
      <c r="A23344" s="65"/>
      <c r="B23344" s="65"/>
      <c r="C23344" s="65"/>
      <c r="D23344" s="65"/>
      <c r="E23344" s="65"/>
      <c r="F23344" s="65"/>
      <c r="G23344" s="65"/>
      <c r="H23344" s="113"/>
    </row>
    <row r="23345" spans="1:8">
      <c r="A23345" s="65"/>
      <c r="B23345" s="65"/>
      <c r="C23345" s="65"/>
      <c r="D23345" s="65"/>
      <c r="E23345" s="65"/>
      <c r="F23345" s="65"/>
      <c r="G23345" s="65"/>
      <c r="H23345" s="113"/>
    </row>
    <row r="23346" spans="1:8">
      <c r="A23346" s="65"/>
      <c r="B23346" s="65"/>
      <c r="C23346" s="65"/>
      <c r="D23346" s="65"/>
      <c r="E23346" s="65"/>
      <c r="F23346" s="65"/>
      <c r="G23346" s="65"/>
      <c r="H23346" s="113"/>
    </row>
    <row r="23347" spans="1:8">
      <c r="A23347" s="65"/>
      <c r="B23347" s="65"/>
      <c r="C23347" s="65"/>
      <c r="D23347" s="65"/>
      <c r="E23347" s="65"/>
      <c r="F23347" s="65"/>
      <c r="G23347" s="65"/>
      <c r="H23347" s="113"/>
    </row>
    <row r="23348" spans="1:8">
      <c r="A23348" s="65"/>
      <c r="B23348" s="65"/>
      <c r="C23348" s="65"/>
      <c r="D23348" s="65"/>
      <c r="E23348" s="65"/>
      <c r="F23348" s="65"/>
      <c r="G23348" s="65"/>
      <c r="H23348" s="113"/>
    </row>
    <row r="23349" spans="1:8">
      <c r="A23349" s="65"/>
      <c r="B23349" s="65"/>
      <c r="C23349" s="65"/>
      <c r="D23349" s="65"/>
      <c r="E23349" s="65"/>
      <c r="F23349" s="65"/>
      <c r="G23349" s="65"/>
      <c r="H23349" s="113"/>
    </row>
    <row r="23350" spans="1:8">
      <c r="A23350" s="65"/>
      <c r="B23350" s="65"/>
      <c r="C23350" s="65"/>
      <c r="D23350" s="65"/>
      <c r="E23350" s="65"/>
      <c r="F23350" s="65"/>
      <c r="G23350" s="65"/>
      <c r="H23350" s="113"/>
    </row>
    <row r="23351" spans="1:8">
      <c r="A23351" s="65"/>
      <c r="B23351" s="65"/>
      <c r="C23351" s="65"/>
      <c r="D23351" s="65"/>
      <c r="E23351" s="65"/>
      <c r="F23351" s="65"/>
      <c r="G23351" s="65"/>
      <c r="H23351" s="113"/>
    </row>
    <row r="23352" spans="1:8">
      <c r="A23352" s="65"/>
      <c r="B23352" s="65"/>
      <c r="C23352" s="65"/>
      <c r="D23352" s="65"/>
      <c r="E23352" s="65"/>
      <c r="F23352" s="65"/>
      <c r="G23352" s="65"/>
      <c r="H23352" s="113"/>
    </row>
    <row r="23353" spans="1:8">
      <c r="A23353" s="65"/>
      <c r="B23353" s="65"/>
      <c r="C23353" s="65"/>
      <c r="D23353" s="65"/>
      <c r="E23353" s="65"/>
      <c r="F23353" s="65"/>
      <c r="G23353" s="65"/>
      <c r="H23353" s="113"/>
    </row>
    <row r="23354" spans="1:8">
      <c r="A23354" s="65"/>
      <c r="B23354" s="65"/>
      <c r="C23354" s="65"/>
      <c r="D23354" s="65"/>
      <c r="E23354" s="65"/>
      <c r="F23354" s="65"/>
      <c r="G23354" s="65"/>
      <c r="H23354" s="113"/>
    </row>
    <row r="23355" spans="1:8">
      <c r="A23355" s="65"/>
      <c r="B23355" s="65"/>
      <c r="C23355" s="65"/>
      <c r="D23355" s="65"/>
      <c r="E23355" s="65"/>
      <c r="F23355" s="65"/>
      <c r="G23355" s="65"/>
      <c r="H23355" s="113"/>
    </row>
    <row r="23356" spans="1:8">
      <c r="A23356" s="65"/>
      <c r="B23356" s="65"/>
      <c r="C23356" s="65"/>
      <c r="D23356" s="65"/>
      <c r="E23356" s="65"/>
      <c r="F23356" s="65"/>
      <c r="G23356" s="65"/>
      <c r="H23356" s="113"/>
    </row>
    <row r="23357" spans="1:8">
      <c r="A23357" s="65"/>
      <c r="B23357" s="65"/>
      <c r="C23357" s="65"/>
      <c r="D23357" s="65"/>
      <c r="E23357" s="65"/>
      <c r="F23357" s="65"/>
      <c r="G23357" s="65"/>
      <c r="H23357" s="113"/>
    </row>
    <row r="23358" spans="1:8">
      <c r="A23358" s="65"/>
      <c r="B23358" s="65"/>
      <c r="C23358" s="65"/>
      <c r="D23358" s="65"/>
      <c r="E23358" s="65"/>
      <c r="F23358" s="65"/>
      <c r="G23358" s="65"/>
      <c r="H23358" s="113"/>
    </row>
    <row r="23359" spans="1:8">
      <c r="A23359" s="65"/>
      <c r="B23359" s="65"/>
      <c r="C23359" s="65"/>
      <c r="D23359" s="65"/>
      <c r="E23359" s="65"/>
      <c r="F23359" s="65"/>
      <c r="G23359" s="65"/>
      <c r="H23359" s="113"/>
    </row>
    <row r="23360" spans="1:8">
      <c r="A23360" s="65"/>
      <c r="B23360" s="65"/>
      <c r="C23360" s="65"/>
      <c r="D23360" s="65"/>
      <c r="E23360" s="65"/>
      <c r="F23360" s="65"/>
      <c r="G23360" s="65"/>
      <c r="H23360" s="113"/>
    </row>
    <row r="23361" spans="1:8">
      <c r="A23361" s="65"/>
      <c r="B23361" s="65"/>
      <c r="C23361" s="65"/>
      <c r="D23361" s="65"/>
      <c r="E23361" s="65"/>
      <c r="F23361" s="65"/>
      <c r="G23361" s="65"/>
      <c r="H23361" s="113"/>
    </row>
    <row r="23362" spans="1:8">
      <c r="A23362" s="65"/>
      <c r="B23362" s="65"/>
      <c r="C23362" s="65"/>
      <c r="D23362" s="65"/>
      <c r="E23362" s="65"/>
      <c r="F23362" s="65"/>
      <c r="G23362" s="65"/>
      <c r="H23362" s="113"/>
    </row>
    <row r="23363" spans="1:8">
      <c r="A23363" s="65"/>
      <c r="B23363" s="65"/>
      <c r="C23363" s="65"/>
      <c r="D23363" s="65"/>
      <c r="E23363" s="65"/>
      <c r="F23363" s="65"/>
      <c r="G23363" s="65"/>
      <c r="H23363" s="113"/>
    </row>
    <row r="23364" spans="1:8">
      <c r="A23364" s="65"/>
      <c r="B23364" s="65"/>
      <c r="C23364" s="65"/>
      <c r="D23364" s="65"/>
      <c r="E23364" s="65"/>
      <c r="F23364" s="65"/>
      <c r="G23364" s="65"/>
      <c r="H23364" s="113"/>
    </row>
    <row r="23365" spans="1:8">
      <c r="A23365" s="65"/>
      <c r="B23365" s="65"/>
      <c r="C23365" s="65"/>
      <c r="D23365" s="65"/>
      <c r="E23365" s="65"/>
      <c r="F23365" s="65"/>
      <c r="G23365" s="65"/>
      <c r="H23365" s="113"/>
    </row>
    <row r="23366" spans="1:8">
      <c r="A23366" s="65"/>
      <c r="B23366" s="65"/>
      <c r="C23366" s="65"/>
      <c r="D23366" s="65"/>
      <c r="E23366" s="65"/>
      <c r="F23366" s="65"/>
      <c r="G23366" s="65"/>
      <c r="H23366" s="113"/>
    </row>
    <row r="23367" spans="1:8">
      <c r="A23367" s="65"/>
      <c r="B23367" s="65"/>
      <c r="C23367" s="65"/>
      <c r="D23367" s="65"/>
      <c r="E23367" s="65"/>
      <c r="F23367" s="65"/>
      <c r="G23367" s="65"/>
      <c r="H23367" s="113"/>
    </row>
    <row r="23368" spans="1:8">
      <c r="A23368" s="65"/>
      <c r="B23368" s="65"/>
      <c r="C23368" s="65"/>
      <c r="D23368" s="65"/>
      <c r="E23368" s="65"/>
      <c r="F23368" s="65"/>
      <c r="G23368" s="65"/>
      <c r="H23368" s="113"/>
    </row>
    <row r="23369" spans="1:8">
      <c r="A23369" s="65"/>
      <c r="B23369" s="65"/>
      <c r="C23369" s="65"/>
      <c r="D23369" s="65"/>
      <c r="E23369" s="65"/>
      <c r="F23369" s="65"/>
      <c r="G23369" s="65"/>
      <c r="H23369" s="113"/>
    </row>
    <row r="23370" spans="1:8">
      <c r="A23370" s="65"/>
      <c r="B23370" s="65"/>
      <c r="C23370" s="65"/>
      <c r="D23370" s="65"/>
      <c r="E23370" s="65"/>
      <c r="F23370" s="65"/>
      <c r="G23370" s="65"/>
      <c r="H23370" s="113"/>
    </row>
    <row r="23371" spans="1:8">
      <c r="A23371" s="65"/>
      <c r="B23371" s="65"/>
      <c r="C23371" s="65"/>
      <c r="D23371" s="65"/>
      <c r="E23371" s="65"/>
      <c r="F23371" s="65"/>
      <c r="G23371" s="65"/>
      <c r="H23371" s="113"/>
    </row>
    <row r="23372" spans="1:8">
      <c r="A23372" s="65"/>
      <c r="B23372" s="65"/>
      <c r="C23372" s="65"/>
      <c r="D23372" s="65"/>
      <c r="E23372" s="65"/>
      <c r="F23372" s="65"/>
      <c r="G23372" s="65"/>
      <c r="H23372" s="113"/>
    </row>
    <row r="23373" spans="1:8">
      <c r="A23373" s="65"/>
      <c r="B23373" s="65"/>
      <c r="C23373" s="65"/>
      <c r="D23373" s="65"/>
      <c r="E23373" s="65"/>
      <c r="F23373" s="65"/>
      <c r="G23373" s="65"/>
      <c r="H23373" s="113"/>
    </row>
    <row r="23374" spans="1:8">
      <c r="A23374" s="65"/>
      <c r="B23374" s="65"/>
      <c r="C23374" s="65"/>
      <c r="D23374" s="65"/>
      <c r="E23374" s="65"/>
      <c r="F23374" s="65"/>
      <c r="G23374" s="65"/>
      <c r="H23374" s="113"/>
    </row>
    <row r="23375" spans="1:8">
      <c r="A23375" s="65"/>
      <c r="B23375" s="65"/>
      <c r="C23375" s="65"/>
      <c r="D23375" s="65"/>
      <c r="E23375" s="65"/>
      <c r="F23375" s="65"/>
      <c r="G23375" s="65"/>
      <c r="H23375" s="113"/>
    </row>
    <row r="23376" spans="1:8">
      <c r="A23376" s="65"/>
      <c r="B23376" s="65"/>
      <c r="C23376" s="65"/>
      <c r="D23376" s="65"/>
      <c r="E23376" s="65"/>
      <c r="F23376" s="65"/>
      <c r="G23376" s="65"/>
      <c r="H23376" s="113"/>
    </row>
    <row r="23377" spans="1:8">
      <c r="A23377" s="65"/>
      <c r="B23377" s="65"/>
      <c r="C23377" s="65"/>
      <c r="D23377" s="65"/>
      <c r="E23377" s="65"/>
      <c r="F23377" s="65"/>
      <c r="G23377" s="65"/>
      <c r="H23377" s="113"/>
    </row>
    <row r="23378" spans="1:8">
      <c r="A23378" s="65"/>
      <c r="B23378" s="65"/>
      <c r="C23378" s="65"/>
      <c r="D23378" s="65"/>
      <c r="E23378" s="65"/>
      <c r="F23378" s="65"/>
      <c r="G23378" s="65"/>
      <c r="H23378" s="113"/>
    </row>
    <row r="23379" spans="1:8">
      <c r="A23379" s="65"/>
      <c r="B23379" s="65"/>
      <c r="C23379" s="65"/>
      <c r="D23379" s="65"/>
      <c r="E23379" s="65"/>
      <c r="F23379" s="65"/>
      <c r="G23379" s="65"/>
      <c r="H23379" s="113"/>
    </row>
    <row r="23380" spans="1:8">
      <c r="A23380" s="65"/>
      <c r="B23380" s="65"/>
      <c r="C23380" s="65"/>
      <c r="D23380" s="65"/>
      <c r="E23380" s="65"/>
      <c r="F23380" s="65"/>
      <c r="G23380" s="65"/>
      <c r="H23380" s="113"/>
    </row>
    <row r="23381" spans="1:8">
      <c r="A23381" s="65"/>
      <c r="B23381" s="65"/>
      <c r="C23381" s="65"/>
      <c r="D23381" s="65"/>
      <c r="E23381" s="65"/>
      <c r="F23381" s="65"/>
      <c r="G23381" s="65"/>
      <c r="H23381" s="113"/>
    </row>
    <row r="23382" spans="1:8">
      <c r="A23382" s="65"/>
      <c r="B23382" s="65"/>
      <c r="C23382" s="65"/>
      <c r="D23382" s="65"/>
      <c r="E23382" s="65"/>
      <c r="F23382" s="65"/>
      <c r="G23382" s="65"/>
      <c r="H23382" s="113"/>
    </row>
    <row r="23383" spans="1:8">
      <c r="A23383" s="65"/>
      <c r="B23383" s="65"/>
      <c r="C23383" s="65"/>
      <c r="D23383" s="65"/>
      <c r="E23383" s="65"/>
      <c r="F23383" s="65"/>
      <c r="G23383" s="65"/>
      <c r="H23383" s="113"/>
    </row>
    <row r="23384" spans="1:8">
      <c r="A23384" s="65"/>
      <c r="B23384" s="65"/>
      <c r="C23384" s="65"/>
      <c r="D23384" s="65"/>
      <c r="E23384" s="65"/>
      <c r="F23384" s="65"/>
      <c r="G23384" s="65"/>
      <c r="H23384" s="113"/>
    </row>
    <row r="23385" spans="1:8">
      <c r="A23385" s="65"/>
      <c r="B23385" s="65"/>
      <c r="C23385" s="65"/>
      <c r="D23385" s="65"/>
      <c r="E23385" s="65"/>
      <c r="F23385" s="65"/>
      <c r="G23385" s="65"/>
      <c r="H23385" s="113"/>
    </row>
    <row r="23386" spans="1:8">
      <c r="A23386" s="65"/>
      <c r="B23386" s="65"/>
      <c r="C23386" s="65"/>
      <c r="D23386" s="65"/>
      <c r="E23386" s="65"/>
      <c r="F23386" s="65"/>
      <c r="G23386" s="65"/>
      <c r="H23386" s="113"/>
    </row>
    <row r="23387" spans="1:8">
      <c r="A23387" s="65"/>
      <c r="B23387" s="65"/>
      <c r="C23387" s="65"/>
      <c r="D23387" s="65"/>
      <c r="E23387" s="65"/>
      <c r="F23387" s="65"/>
      <c r="G23387" s="65"/>
      <c r="H23387" s="113"/>
    </row>
    <row r="23388" spans="1:8">
      <c r="A23388" s="65"/>
      <c r="B23388" s="65"/>
      <c r="C23388" s="65"/>
      <c r="D23388" s="65"/>
      <c r="E23388" s="65"/>
      <c r="F23388" s="65"/>
      <c r="G23388" s="65"/>
      <c r="H23388" s="113"/>
    </row>
    <row r="23389" spans="1:8">
      <c r="A23389" s="65"/>
      <c r="B23389" s="65"/>
      <c r="C23389" s="65"/>
      <c r="D23389" s="65"/>
      <c r="E23389" s="65"/>
      <c r="F23389" s="65"/>
      <c r="G23389" s="65"/>
      <c r="H23389" s="113"/>
    </row>
    <row r="23390" spans="1:8">
      <c r="A23390" s="65"/>
      <c r="B23390" s="65"/>
      <c r="C23390" s="65"/>
      <c r="D23390" s="65"/>
      <c r="E23390" s="65"/>
      <c r="F23390" s="65"/>
      <c r="G23390" s="65"/>
      <c r="H23390" s="113"/>
    </row>
    <row r="23391" spans="1:8">
      <c r="A23391" s="65"/>
      <c r="B23391" s="65"/>
      <c r="C23391" s="65"/>
      <c r="D23391" s="65"/>
      <c r="E23391" s="65"/>
      <c r="F23391" s="65"/>
      <c r="G23391" s="65"/>
      <c r="H23391" s="113"/>
    </row>
    <row r="23392" spans="1:8">
      <c r="A23392" s="65"/>
      <c r="B23392" s="65"/>
      <c r="C23392" s="65"/>
      <c r="D23392" s="65"/>
      <c r="E23392" s="65"/>
      <c r="F23392" s="65"/>
      <c r="G23392" s="65"/>
      <c r="H23392" s="113"/>
    </row>
    <row r="23393" spans="1:8">
      <c r="A23393" s="65"/>
      <c r="B23393" s="65"/>
      <c r="C23393" s="65"/>
      <c r="D23393" s="65"/>
      <c r="E23393" s="65"/>
      <c r="F23393" s="65"/>
      <c r="G23393" s="65"/>
      <c r="H23393" s="113"/>
    </row>
    <row r="23394" spans="1:8">
      <c r="A23394" s="65"/>
      <c r="B23394" s="65"/>
      <c r="C23394" s="65"/>
      <c r="D23394" s="65"/>
      <c r="E23394" s="65"/>
      <c r="F23394" s="65"/>
      <c r="G23394" s="65"/>
      <c r="H23394" s="113"/>
    </row>
    <row r="23395" spans="1:8">
      <c r="A23395" s="65"/>
      <c r="B23395" s="65"/>
      <c r="C23395" s="65"/>
      <c r="D23395" s="65"/>
      <c r="E23395" s="65"/>
      <c r="F23395" s="65"/>
      <c r="G23395" s="65"/>
      <c r="H23395" s="113"/>
    </row>
    <row r="23396" spans="1:8">
      <c r="A23396" s="65"/>
      <c r="B23396" s="65"/>
      <c r="C23396" s="65"/>
      <c r="D23396" s="65"/>
      <c r="E23396" s="65"/>
      <c r="F23396" s="65"/>
      <c r="G23396" s="65"/>
      <c r="H23396" s="113"/>
    </row>
    <row r="23397" spans="1:8">
      <c r="A23397" s="65"/>
      <c r="B23397" s="65"/>
      <c r="C23397" s="65"/>
      <c r="D23397" s="65"/>
      <c r="E23397" s="65"/>
      <c r="F23397" s="65"/>
      <c r="G23397" s="65"/>
      <c r="H23397" s="113"/>
    </row>
    <row r="23398" spans="1:8">
      <c r="A23398" s="65"/>
      <c r="B23398" s="65"/>
      <c r="C23398" s="65"/>
      <c r="D23398" s="65"/>
      <c r="E23398" s="65"/>
      <c r="F23398" s="65"/>
      <c r="G23398" s="65"/>
      <c r="H23398" s="113"/>
    </row>
    <row r="23399" spans="1:8">
      <c r="A23399" s="65"/>
      <c r="B23399" s="65"/>
      <c r="C23399" s="65"/>
      <c r="D23399" s="65"/>
      <c r="E23399" s="65"/>
      <c r="F23399" s="65"/>
      <c r="G23399" s="65"/>
      <c r="H23399" s="113"/>
    </row>
    <row r="23400" spans="1:8">
      <c r="A23400" s="65"/>
      <c r="B23400" s="65"/>
      <c r="C23400" s="65"/>
      <c r="D23400" s="65"/>
      <c r="E23400" s="65"/>
      <c r="F23400" s="65"/>
      <c r="G23400" s="65"/>
      <c r="H23400" s="113"/>
    </row>
    <row r="23401" spans="1:8">
      <c r="A23401" s="65"/>
      <c r="B23401" s="65"/>
      <c r="C23401" s="65"/>
      <c r="D23401" s="65"/>
      <c r="E23401" s="65"/>
      <c r="F23401" s="65"/>
      <c r="G23401" s="65"/>
      <c r="H23401" s="113"/>
    </row>
    <row r="23402" spans="1:8">
      <c r="A23402" s="65"/>
      <c r="B23402" s="65"/>
      <c r="C23402" s="65"/>
      <c r="D23402" s="65"/>
      <c r="E23402" s="65"/>
      <c r="F23402" s="65"/>
      <c r="G23402" s="65"/>
      <c r="H23402" s="113"/>
    </row>
    <row r="23403" spans="1:8">
      <c r="A23403" s="65"/>
      <c r="B23403" s="65"/>
      <c r="C23403" s="65"/>
      <c r="D23403" s="65"/>
      <c r="E23403" s="65"/>
      <c r="F23403" s="65"/>
      <c r="G23403" s="65"/>
      <c r="H23403" s="113"/>
    </row>
    <row r="23404" spans="1:8">
      <c r="A23404" s="65"/>
      <c r="B23404" s="65"/>
      <c r="C23404" s="65"/>
      <c r="D23404" s="65"/>
      <c r="E23404" s="65"/>
      <c r="F23404" s="65"/>
      <c r="G23404" s="65"/>
      <c r="H23404" s="113"/>
    </row>
    <row r="23405" spans="1:8">
      <c r="A23405" s="65"/>
      <c r="B23405" s="65"/>
      <c r="C23405" s="65"/>
      <c r="D23405" s="65"/>
      <c r="E23405" s="65"/>
      <c r="F23405" s="65"/>
      <c r="G23405" s="65"/>
      <c r="H23405" s="113"/>
    </row>
    <row r="23406" spans="1:8">
      <c r="A23406" s="65"/>
      <c r="B23406" s="65"/>
      <c r="C23406" s="65"/>
      <c r="D23406" s="65"/>
      <c r="E23406" s="65"/>
      <c r="F23406" s="65"/>
      <c r="G23406" s="65"/>
      <c r="H23406" s="113"/>
    </row>
    <row r="23407" spans="1:8">
      <c r="A23407" s="65"/>
      <c r="B23407" s="65"/>
      <c r="C23407" s="65"/>
      <c r="D23407" s="65"/>
      <c r="E23407" s="65"/>
      <c r="F23407" s="65"/>
      <c r="G23407" s="65"/>
      <c r="H23407" s="113"/>
    </row>
    <row r="23408" spans="1:8">
      <c r="A23408" s="65"/>
      <c r="B23408" s="65"/>
      <c r="C23408" s="65"/>
      <c r="D23408" s="65"/>
      <c r="E23408" s="65"/>
      <c r="F23408" s="65"/>
      <c r="G23408" s="65"/>
      <c r="H23408" s="113"/>
    </row>
    <row r="23409" spans="1:8">
      <c r="A23409" s="65"/>
      <c r="B23409" s="65"/>
      <c r="C23409" s="65"/>
      <c r="D23409" s="65"/>
      <c r="E23409" s="65"/>
      <c r="F23409" s="65"/>
      <c r="G23409" s="65"/>
      <c r="H23409" s="113"/>
    </row>
    <row r="23410" spans="1:8">
      <c r="A23410" s="65"/>
      <c r="B23410" s="65"/>
      <c r="C23410" s="65"/>
      <c r="D23410" s="65"/>
      <c r="E23410" s="65"/>
      <c r="F23410" s="65"/>
      <c r="G23410" s="65"/>
      <c r="H23410" s="113"/>
    </row>
    <row r="23411" spans="1:8">
      <c r="A23411" s="65"/>
      <c r="B23411" s="65"/>
      <c r="C23411" s="65"/>
      <c r="D23411" s="65"/>
      <c r="E23411" s="65"/>
      <c r="F23411" s="65"/>
      <c r="G23411" s="65"/>
      <c r="H23411" s="113"/>
    </row>
    <row r="23412" spans="1:8">
      <c r="A23412" s="65"/>
      <c r="B23412" s="65"/>
      <c r="C23412" s="65"/>
      <c r="D23412" s="65"/>
      <c r="E23412" s="65"/>
      <c r="F23412" s="65"/>
      <c r="G23412" s="65"/>
      <c r="H23412" s="113"/>
    </row>
    <row r="23413" spans="1:8">
      <c r="A23413" s="65"/>
      <c r="B23413" s="65"/>
      <c r="C23413" s="65"/>
      <c r="D23413" s="65"/>
      <c r="E23413" s="65"/>
      <c r="F23413" s="65"/>
      <c r="G23413" s="65"/>
      <c r="H23413" s="113"/>
    </row>
    <row r="23414" spans="1:8">
      <c r="A23414" s="65"/>
      <c r="B23414" s="65"/>
      <c r="C23414" s="65"/>
      <c r="D23414" s="65"/>
      <c r="E23414" s="65"/>
      <c r="F23414" s="65"/>
      <c r="G23414" s="65"/>
      <c r="H23414" s="113"/>
    </row>
    <row r="23415" spans="1:8">
      <c r="A23415" s="65"/>
      <c r="B23415" s="65"/>
      <c r="C23415" s="65"/>
      <c r="D23415" s="65"/>
      <c r="E23415" s="65"/>
      <c r="F23415" s="65"/>
      <c r="G23415" s="65"/>
      <c r="H23415" s="113"/>
    </row>
    <row r="23416" spans="1:8">
      <c r="A23416" s="65"/>
      <c r="B23416" s="65"/>
      <c r="C23416" s="65"/>
      <c r="D23416" s="65"/>
      <c r="E23416" s="65"/>
      <c r="F23416" s="65"/>
      <c r="G23416" s="65"/>
      <c r="H23416" s="113"/>
    </row>
    <row r="23417" spans="1:8">
      <c r="A23417" s="65"/>
      <c r="B23417" s="65"/>
      <c r="C23417" s="65"/>
      <c r="D23417" s="65"/>
      <c r="E23417" s="65"/>
      <c r="F23417" s="65"/>
      <c r="G23417" s="65"/>
      <c r="H23417" s="113"/>
    </row>
    <row r="23418" spans="1:8">
      <c r="A23418" s="65"/>
      <c r="B23418" s="65"/>
      <c r="C23418" s="65"/>
      <c r="D23418" s="65"/>
      <c r="E23418" s="65"/>
      <c r="F23418" s="65"/>
      <c r="G23418" s="65"/>
      <c r="H23418" s="113"/>
    </row>
    <row r="23419" spans="1:8">
      <c r="A23419" s="65"/>
      <c r="B23419" s="65"/>
      <c r="C23419" s="65"/>
      <c r="D23419" s="65"/>
      <c r="E23419" s="65"/>
      <c r="F23419" s="65"/>
      <c r="G23419" s="65"/>
      <c r="H23419" s="113"/>
    </row>
    <row r="23420" spans="1:8">
      <c r="A23420" s="65"/>
      <c r="B23420" s="65"/>
      <c r="C23420" s="65"/>
      <c r="D23420" s="65"/>
      <c r="E23420" s="65"/>
      <c r="F23420" s="65"/>
      <c r="G23420" s="65"/>
      <c r="H23420" s="113"/>
    </row>
    <row r="23421" spans="1:8">
      <c r="A23421" s="65"/>
      <c r="B23421" s="65"/>
      <c r="C23421" s="65"/>
      <c r="D23421" s="65"/>
      <c r="E23421" s="65"/>
      <c r="F23421" s="65"/>
      <c r="G23421" s="65"/>
      <c r="H23421" s="113"/>
    </row>
    <row r="23422" spans="1:8">
      <c r="A23422" s="65"/>
      <c r="B23422" s="65"/>
      <c r="C23422" s="65"/>
      <c r="D23422" s="65"/>
      <c r="E23422" s="65"/>
      <c r="F23422" s="65"/>
      <c r="G23422" s="65"/>
      <c r="H23422" s="113"/>
    </row>
    <row r="23423" spans="1:8">
      <c r="A23423" s="65"/>
      <c r="B23423" s="65"/>
      <c r="C23423" s="65"/>
      <c r="D23423" s="65"/>
      <c r="E23423" s="65"/>
      <c r="F23423" s="65"/>
      <c r="G23423" s="65"/>
      <c r="H23423" s="113"/>
    </row>
    <row r="23424" spans="1:8">
      <c r="A23424" s="65"/>
      <c r="B23424" s="65"/>
      <c r="C23424" s="65"/>
      <c r="D23424" s="65"/>
      <c r="E23424" s="65"/>
      <c r="F23424" s="65"/>
      <c r="G23424" s="65"/>
      <c r="H23424" s="113"/>
    </row>
    <row r="23425" spans="1:8">
      <c r="A23425" s="65"/>
      <c r="B23425" s="65"/>
      <c r="C23425" s="65"/>
      <c r="D23425" s="65"/>
      <c r="E23425" s="65"/>
      <c r="F23425" s="65"/>
      <c r="G23425" s="65"/>
      <c r="H23425" s="113"/>
    </row>
    <row r="23426" spans="1:8">
      <c r="A23426" s="65"/>
      <c r="B23426" s="65"/>
      <c r="C23426" s="65"/>
      <c r="D23426" s="65"/>
      <c r="E23426" s="65"/>
      <c r="F23426" s="65"/>
      <c r="G23426" s="65"/>
      <c r="H23426" s="113"/>
    </row>
    <row r="23427" spans="1:8">
      <c r="A23427" s="65"/>
      <c r="B23427" s="65"/>
      <c r="C23427" s="65"/>
      <c r="D23427" s="65"/>
      <c r="E23427" s="65"/>
      <c r="F23427" s="65"/>
      <c r="G23427" s="65"/>
      <c r="H23427" s="113"/>
    </row>
    <row r="23428" spans="1:8">
      <c r="A23428" s="65"/>
      <c r="B23428" s="65"/>
      <c r="C23428" s="65"/>
      <c r="D23428" s="65"/>
      <c r="E23428" s="65"/>
      <c r="F23428" s="65"/>
      <c r="G23428" s="65"/>
      <c r="H23428" s="113"/>
    </row>
    <row r="23429" spans="1:8">
      <c r="A23429" s="65"/>
      <c r="B23429" s="65"/>
      <c r="C23429" s="65"/>
      <c r="D23429" s="65"/>
      <c r="E23429" s="65"/>
      <c r="F23429" s="65"/>
      <c r="G23429" s="65"/>
      <c r="H23429" s="113"/>
    </row>
    <row r="23430" spans="1:8">
      <c r="A23430" s="65"/>
      <c r="B23430" s="65"/>
      <c r="C23430" s="65"/>
      <c r="D23430" s="65"/>
      <c r="E23430" s="65"/>
      <c r="F23430" s="65"/>
      <c r="G23430" s="65"/>
      <c r="H23430" s="113"/>
    </row>
    <row r="23431" spans="1:8">
      <c r="A23431" s="65"/>
      <c r="B23431" s="65"/>
      <c r="C23431" s="65"/>
      <c r="D23431" s="65"/>
      <c r="E23431" s="65"/>
      <c r="F23431" s="65"/>
      <c r="G23431" s="65"/>
      <c r="H23431" s="113"/>
    </row>
    <row r="23432" spans="1:8">
      <c r="A23432" s="65"/>
      <c r="B23432" s="65"/>
      <c r="C23432" s="65"/>
      <c r="D23432" s="65"/>
      <c r="E23432" s="65"/>
      <c r="F23432" s="65"/>
      <c r="G23432" s="65"/>
      <c r="H23432" s="113"/>
    </row>
    <row r="23433" spans="1:8">
      <c r="A23433" s="65"/>
      <c r="B23433" s="65"/>
      <c r="C23433" s="65"/>
      <c r="D23433" s="65"/>
      <c r="E23433" s="65"/>
      <c r="F23433" s="65"/>
      <c r="G23433" s="65"/>
      <c r="H23433" s="113"/>
    </row>
    <row r="23434" spans="1:8">
      <c r="A23434" s="65"/>
      <c r="B23434" s="65"/>
      <c r="C23434" s="65"/>
      <c r="D23434" s="65"/>
      <c r="E23434" s="65"/>
      <c r="F23434" s="65"/>
      <c r="G23434" s="65"/>
      <c r="H23434" s="113"/>
    </row>
    <row r="23435" spans="1:8">
      <c r="A23435" s="65"/>
      <c r="B23435" s="65"/>
      <c r="C23435" s="65"/>
      <c r="D23435" s="65"/>
      <c r="E23435" s="65"/>
      <c r="F23435" s="65"/>
      <c r="G23435" s="65"/>
      <c r="H23435" s="113"/>
    </row>
    <row r="23436" spans="1:8">
      <c r="A23436" s="65"/>
      <c r="B23436" s="65"/>
      <c r="C23436" s="65"/>
      <c r="D23436" s="65"/>
      <c r="E23436" s="65"/>
      <c r="F23436" s="65"/>
      <c r="G23436" s="65"/>
      <c r="H23436" s="113"/>
    </row>
    <row r="23437" spans="1:8">
      <c r="A23437" s="65"/>
      <c r="B23437" s="65"/>
      <c r="C23437" s="65"/>
      <c r="D23437" s="65"/>
      <c r="E23437" s="65"/>
      <c r="F23437" s="65"/>
      <c r="G23437" s="65"/>
      <c r="H23437" s="113"/>
    </row>
    <row r="23438" spans="1:8">
      <c r="A23438" s="65"/>
      <c r="B23438" s="65"/>
      <c r="C23438" s="65"/>
      <c r="D23438" s="65"/>
      <c r="E23438" s="65"/>
      <c r="F23438" s="65"/>
      <c r="G23438" s="65"/>
      <c r="H23438" s="113"/>
    </row>
    <row r="23439" spans="1:8">
      <c r="A23439" s="65"/>
      <c r="B23439" s="65"/>
      <c r="C23439" s="65"/>
      <c r="D23439" s="65"/>
      <c r="E23439" s="65"/>
      <c r="F23439" s="65"/>
      <c r="G23439" s="65"/>
      <c r="H23439" s="113"/>
    </row>
    <row r="23440" spans="1:8">
      <c r="A23440" s="65"/>
      <c r="B23440" s="65"/>
      <c r="C23440" s="65"/>
      <c r="D23440" s="65"/>
      <c r="E23440" s="65"/>
      <c r="F23440" s="65"/>
      <c r="G23440" s="65"/>
      <c r="H23440" s="113"/>
    </row>
    <row r="23441" spans="1:8">
      <c r="A23441" s="65"/>
      <c r="B23441" s="65"/>
      <c r="C23441" s="65"/>
      <c r="D23441" s="65"/>
      <c r="E23441" s="65"/>
      <c r="F23441" s="65"/>
      <c r="G23441" s="65"/>
      <c r="H23441" s="113"/>
    </row>
    <row r="23442" spans="1:8">
      <c r="A23442" s="65"/>
      <c r="B23442" s="65"/>
      <c r="C23442" s="65"/>
      <c r="D23442" s="65"/>
      <c r="E23442" s="65"/>
      <c r="F23442" s="65"/>
      <c r="G23442" s="65"/>
      <c r="H23442" s="113"/>
    </row>
    <row r="23443" spans="1:8">
      <c r="A23443" s="65"/>
      <c r="B23443" s="65"/>
      <c r="C23443" s="65"/>
      <c r="D23443" s="65"/>
      <c r="E23443" s="65"/>
      <c r="F23443" s="65"/>
      <c r="G23443" s="65"/>
      <c r="H23443" s="113"/>
    </row>
    <row r="23444" spans="1:8">
      <c r="A23444" s="65"/>
      <c r="B23444" s="65"/>
      <c r="C23444" s="65"/>
      <c r="D23444" s="65"/>
      <c r="E23444" s="65"/>
      <c r="F23444" s="65"/>
      <c r="G23444" s="65"/>
      <c r="H23444" s="113"/>
    </row>
    <row r="23445" spans="1:8">
      <c r="A23445" s="65"/>
      <c r="B23445" s="65"/>
      <c r="C23445" s="65"/>
      <c r="D23445" s="65"/>
      <c r="E23445" s="65"/>
      <c r="F23445" s="65"/>
      <c r="G23445" s="65"/>
      <c r="H23445" s="113"/>
    </row>
    <row r="23446" spans="1:8">
      <c r="A23446" s="65"/>
      <c r="B23446" s="65"/>
      <c r="C23446" s="65"/>
      <c r="D23446" s="65"/>
      <c r="E23446" s="65"/>
      <c r="F23446" s="65"/>
      <c r="G23446" s="65"/>
      <c r="H23446" s="113"/>
    </row>
    <row r="23447" spans="1:8">
      <c r="A23447" s="65"/>
      <c r="B23447" s="65"/>
      <c r="C23447" s="65"/>
      <c r="D23447" s="65"/>
      <c r="E23447" s="65"/>
      <c r="F23447" s="65"/>
      <c r="G23447" s="65"/>
      <c r="H23447" s="113"/>
    </row>
    <row r="23448" spans="1:8">
      <c r="A23448" s="65"/>
      <c r="B23448" s="65"/>
      <c r="C23448" s="65"/>
      <c r="D23448" s="65"/>
      <c r="E23448" s="65"/>
      <c r="F23448" s="65"/>
      <c r="G23448" s="65"/>
      <c r="H23448" s="113"/>
    </row>
    <row r="23449" spans="1:8">
      <c r="A23449" s="65"/>
      <c r="B23449" s="65"/>
      <c r="C23449" s="65"/>
      <c r="D23449" s="65"/>
      <c r="E23449" s="65"/>
      <c r="F23449" s="65"/>
      <c r="G23449" s="65"/>
      <c r="H23449" s="113"/>
    </row>
    <row r="23450" spans="1:8">
      <c r="A23450" s="65"/>
      <c r="B23450" s="65"/>
      <c r="C23450" s="65"/>
      <c r="D23450" s="65"/>
      <c r="E23450" s="65"/>
      <c r="F23450" s="65"/>
      <c r="G23450" s="65"/>
      <c r="H23450" s="113"/>
    </row>
    <row r="23451" spans="1:8">
      <c r="A23451" s="65"/>
      <c r="B23451" s="65"/>
      <c r="C23451" s="65"/>
      <c r="D23451" s="65"/>
      <c r="E23451" s="65"/>
      <c r="F23451" s="65"/>
      <c r="G23451" s="65"/>
      <c r="H23451" s="113"/>
    </row>
    <row r="23452" spans="1:8">
      <c r="A23452" s="65"/>
      <c r="B23452" s="65"/>
      <c r="C23452" s="65"/>
      <c r="D23452" s="65"/>
      <c r="E23452" s="65"/>
      <c r="F23452" s="65"/>
      <c r="G23452" s="65"/>
      <c r="H23452" s="113"/>
    </row>
    <row r="23453" spans="1:8">
      <c r="A23453" s="65"/>
      <c r="B23453" s="65"/>
      <c r="C23453" s="65"/>
      <c r="D23453" s="65"/>
      <c r="E23453" s="65"/>
      <c r="F23453" s="65"/>
      <c r="G23453" s="65"/>
      <c r="H23453" s="113"/>
    </row>
    <row r="23454" spans="1:8">
      <c r="A23454" s="65"/>
      <c r="B23454" s="65"/>
      <c r="C23454" s="65"/>
      <c r="D23454" s="65"/>
      <c r="E23454" s="65"/>
      <c r="F23454" s="65"/>
      <c r="G23454" s="65"/>
      <c r="H23454" s="113"/>
    </row>
    <row r="23455" spans="1:8">
      <c r="A23455" s="65"/>
      <c r="B23455" s="65"/>
      <c r="C23455" s="65"/>
      <c r="D23455" s="65"/>
      <c r="E23455" s="65"/>
      <c r="F23455" s="65"/>
      <c r="G23455" s="65"/>
      <c r="H23455" s="113"/>
    </row>
    <row r="23456" spans="1:8">
      <c r="A23456" s="65"/>
      <c r="B23456" s="65"/>
      <c r="C23456" s="65"/>
      <c r="D23456" s="65"/>
      <c r="E23456" s="65"/>
      <c r="F23456" s="65"/>
      <c r="G23456" s="65"/>
      <c r="H23456" s="113"/>
    </row>
    <row r="23457" spans="1:8">
      <c r="A23457" s="65"/>
      <c r="B23457" s="65"/>
      <c r="C23457" s="65"/>
      <c r="D23457" s="65"/>
      <c r="E23457" s="65"/>
      <c r="F23457" s="65"/>
      <c r="G23457" s="65"/>
      <c r="H23457" s="113"/>
    </row>
    <row r="23458" spans="1:8">
      <c r="A23458" s="65"/>
      <c r="B23458" s="65"/>
      <c r="C23458" s="65"/>
      <c r="D23458" s="65"/>
      <c r="E23458" s="65"/>
      <c r="F23458" s="65"/>
      <c r="G23458" s="65"/>
      <c r="H23458" s="113"/>
    </row>
    <row r="23459" spans="1:8">
      <c r="A23459" s="65"/>
      <c r="B23459" s="65"/>
      <c r="C23459" s="65"/>
      <c r="D23459" s="65"/>
      <c r="E23459" s="65"/>
      <c r="F23459" s="65"/>
      <c r="G23459" s="65"/>
      <c r="H23459" s="113"/>
    </row>
    <row r="23460" spans="1:8">
      <c r="A23460" s="65"/>
      <c r="B23460" s="65"/>
      <c r="C23460" s="65"/>
      <c r="D23460" s="65"/>
      <c r="E23460" s="65"/>
      <c r="F23460" s="65"/>
      <c r="G23460" s="65"/>
      <c r="H23460" s="113"/>
    </row>
    <row r="23461" spans="1:8">
      <c r="A23461" s="65"/>
      <c r="B23461" s="65"/>
      <c r="C23461" s="65"/>
      <c r="D23461" s="65"/>
      <c r="E23461" s="65"/>
      <c r="F23461" s="65"/>
      <c r="G23461" s="65"/>
      <c r="H23461" s="113"/>
    </row>
    <row r="23462" spans="1:8">
      <c r="A23462" s="65"/>
      <c r="B23462" s="65"/>
      <c r="C23462" s="65"/>
      <c r="D23462" s="65"/>
      <c r="E23462" s="65"/>
      <c r="F23462" s="65"/>
      <c r="G23462" s="65"/>
      <c r="H23462" s="113"/>
    </row>
    <row r="23463" spans="1:8">
      <c r="A23463" s="65"/>
      <c r="B23463" s="65"/>
      <c r="C23463" s="65"/>
      <c r="D23463" s="65"/>
      <c r="E23463" s="65"/>
      <c r="F23463" s="65"/>
      <c r="G23463" s="65"/>
      <c r="H23463" s="113"/>
    </row>
    <row r="23464" spans="1:8">
      <c r="A23464" s="65"/>
      <c r="B23464" s="65"/>
      <c r="C23464" s="65"/>
      <c r="D23464" s="65"/>
      <c r="E23464" s="65"/>
      <c r="F23464" s="65"/>
      <c r="G23464" s="65"/>
      <c r="H23464" s="113"/>
    </row>
    <row r="23465" spans="1:8">
      <c r="A23465" s="65"/>
      <c r="B23465" s="65"/>
      <c r="C23465" s="65"/>
      <c r="D23465" s="65"/>
      <c r="E23465" s="65"/>
      <c r="F23465" s="65"/>
      <c r="G23465" s="65"/>
      <c r="H23465" s="113"/>
    </row>
    <row r="23466" spans="1:8">
      <c r="A23466" s="65"/>
      <c r="B23466" s="65"/>
      <c r="C23466" s="65"/>
      <c r="D23466" s="65"/>
      <c r="E23466" s="65"/>
      <c r="F23466" s="65"/>
      <c r="G23466" s="65"/>
      <c r="H23466" s="113"/>
    </row>
    <row r="23467" spans="1:8">
      <c r="A23467" s="65"/>
      <c r="B23467" s="65"/>
      <c r="C23467" s="65"/>
      <c r="D23467" s="65"/>
      <c r="E23467" s="65"/>
      <c r="F23467" s="65"/>
      <c r="G23467" s="65"/>
      <c r="H23467" s="113"/>
    </row>
    <row r="23468" spans="1:8">
      <c r="A23468" s="65"/>
      <c r="B23468" s="65"/>
      <c r="C23468" s="65"/>
      <c r="D23468" s="65"/>
      <c r="E23468" s="65"/>
      <c r="F23468" s="65"/>
      <c r="G23468" s="65"/>
      <c r="H23468" s="113"/>
    </row>
    <row r="23469" spans="1:8">
      <c r="A23469" s="65"/>
      <c r="B23469" s="65"/>
      <c r="C23469" s="65"/>
      <c r="D23469" s="65"/>
      <c r="E23469" s="65"/>
      <c r="F23469" s="65"/>
      <c r="G23469" s="65"/>
      <c r="H23469" s="113"/>
    </row>
    <row r="23470" spans="1:8">
      <c r="A23470" s="65"/>
      <c r="B23470" s="65"/>
      <c r="C23470" s="65"/>
      <c r="D23470" s="65"/>
      <c r="E23470" s="65"/>
      <c r="F23470" s="65"/>
      <c r="G23470" s="65"/>
      <c r="H23470" s="113"/>
    </row>
    <row r="23471" spans="1:8">
      <c r="A23471" s="65"/>
      <c r="B23471" s="65"/>
      <c r="C23471" s="65"/>
      <c r="D23471" s="65"/>
      <c r="E23471" s="65"/>
      <c r="F23471" s="65"/>
      <c r="G23471" s="65"/>
      <c r="H23471" s="113"/>
    </row>
    <row r="23472" spans="1:8">
      <c r="A23472" s="65"/>
      <c r="B23472" s="65"/>
      <c r="C23472" s="65"/>
      <c r="D23472" s="65"/>
      <c r="E23472" s="65"/>
      <c r="F23472" s="65"/>
      <c r="G23472" s="65"/>
      <c r="H23472" s="113"/>
    </row>
    <row r="23473" spans="1:8">
      <c r="A23473" s="65"/>
      <c r="B23473" s="65"/>
      <c r="C23473" s="65"/>
      <c r="D23473" s="65"/>
      <c r="E23473" s="65"/>
      <c r="F23473" s="65"/>
      <c r="G23473" s="65"/>
      <c r="H23473" s="113"/>
    </row>
    <row r="23474" spans="1:8">
      <c r="A23474" s="65"/>
      <c r="B23474" s="65"/>
      <c r="C23474" s="65"/>
      <c r="D23474" s="65"/>
      <c r="E23474" s="65"/>
      <c r="F23474" s="65"/>
      <c r="G23474" s="65"/>
      <c r="H23474" s="113"/>
    </row>
    <row r="23475" spans="1:8">
      <c r="A23475" s="65"/>
      <c r="B23475" s="65"/>
      <c r="C23475" s="65"/>
      <c r="D23475" s="65"/>
      <c r="E23475" s="65"/>
      <c r="F23475" s="65"/>
      <c r="G23475" s="65"/>
      <c r="H23475" s="113"/>
    </row>
    <row r="23476" spans="1:8">
      <c r="A23476" s="65"/>
      <c r="B23476" s="65"/>
      <c r="C23476" s="65"/>
      <c r="D23476" s="65"/>
      <c r="E23476" s="65"/>
      <c r="F23476" s="65"/>
      <c r="G23476" s="65"/>
      <c r="H23476" s="113"/>
    </row>
    <row r="23477" spans="1:8">
      <c r="A23477" s="65"/>
      <c r="B23477" s="65"/>
      <c r="C23477" s="65"/>
      <c r="D23477" s="65"/>
      <c r="E23477" s="65"/>
      <c r="F23477" s="65"/>
      <c r="G23477" s="65"/>
      <c r="H23477" s="113"/>
    </row>
    <row r="23478" spans="1:8">
      <c r="A23478" s="65"/>
      <c r="B23478" s="65"/>
      <c r="C23478" s="65"/>
      <c r="D23478" s="65"/>
      <c r="E23478" s="65"/>
      <c r="F23478" s="65"/>
      <c r="G23478" s="65"/>
      <c r="H23478" s="113"/>
    </row>
    <row r="23479" spans="1:8">
      <c r="A23479" s="65"/>
      <c r="B23479" s="65"/>
      <c r="C23479" s="65"/>
      <c r="D23479" s="65"/>
      <c r="E23479" s="65"/>
      <c r="F23479" s="65"/>
      <c r="G23479" s="65"/>
      <c r="H23479" s="113"/>
    </row>
    <row r="23480" spans="1:8">
      <c r="A23480" s="65"/>
      <c r="B23480" s="65"/>
      <c r="C23480" s="65"/>
      <c r="D23480" s="65"/>
      <c r="E23480" s="65"/>
      <c r="F23480" s="65"/>
      <c r="G23480" s="65"/>
      <c r="H23480" s="113"/>
    </row>
    <row r="23481" spans="1:8">
      <c r="A23481" s="65"/>
      <c r="B23481" s="65"/>
      <c r="C23481" s="65"/>
      <c r="D23481" s="65"/>
      <c r="E23481" s="65"/>
      <c r="F23481" s="65"/>
      <c r="G23481" s="65"/>
      <c r="H23481" s="113"/>
    </row>
    <row r="23482" spans="1:8">
      <c r="A23482" s="65"/>
      <c r="B23482" s="65"/>
      <c r="C23482" s="65"/>
      <c r="D23482" s="65"/>
      <c r="E23482" s="65"/>
      <c r="F23482" s="65"/>
      <c r="G23482" s="65"/>
      <c r="H23482" s="113"/>
    </row>
    <row r="23483" spans="1:8">
      <c r="A23483" s="65"/>
      <c r="B23483" s="65"/>
      <c r="C23483" s="65"/>
      <c r="D23483" s="65"/>
      <c r="E23483" s="65"/>
      <c r="F23483" s="65"/>
      <c r="G23483" s="65"/>
      <c r="H23483" s="113"/>
    </row>
    <row r="23484" spans="1:8">
      <c r="A23484" s="65"/>
      <c r="B23484" s="65"/>
      <c r="C23484" s="65"/>
      <c r="D23484" s="65"/>
      <c r="E23484" s="65"/>
      <c r="F23484" s="65"/>
      <c r="G23484" s="65"/>
      <c r="H23484" s="113"/>
    </row>
    <row r="23485" spans="1:8">
      <c r="A23485" s="65"/>
      <c r="B23485" s="65"/>
      <c r="C23485" s="65"/>
      <c r="D23485" s="65"/>
      <c r="E23485" s="65"/>
      <c r="F23485" s="65"/>
      <c r="G23485" s="65"/>
      <c r="H23485" s="113"/>
    </row>
    <row r="23486" spans="1:8">
      <c r="A23486" s="65"/>
      <c r="B23486" s="65"/>
      <c r="C23486" s="65"/>
      <c r="D23486" s="65"/>
      <c r="E23486" s="65"/>
      <c r="F23486" s="65"/>
      <c r="G23486" s="65"/>
      <c r="H23486" s="113"/>
    </row>
    <row r="23487" spans="1:8">
      <c r="A23487" s="65"/>
      <c r="B23487" s="65"/>
      <c r="C23487" s="65"/>
      <c r="D23487" s="65"/>
      <c r="E23487" s="65"/>
      <c r="F23487" s="65"/>
      <c r="G23487" s="65"/>
      <c r="H23487" s="113"/>
    </row>
    <row r="23488" spans="1:8">
      <c r="A23488" s="65"/>
      <c r="B23488" s="65"/>
      <c r="C23488" s="65"/>
      <c r="D23488" s="65"/>
      <c r="E23488" s="65"/>
      <c r="F23488" s="65"/>
      <c r="G23488" s="65"/>
      <c r="H23488" s="113"/>
    </row>
    <row r="23489" spans="1:8">
      <c r="A23489" s="65"/>
      <c r="B23489" s="65"/>
      <c r="C23489" s="65"/>
      <c r="D23489" s="65"/>
      <c r="E23489" s="65"/>
      <c r="F23489" s="65"/>
      <c r="G23489" s="65"/>
      <c r="H23489" s="113"/>
    </row>
    <row r="23490" spans="1:8">
      <c r="A23490" s="65"/>
      <c r="B23490" s="65"/>
      <c r="C23490" s="65"/>
      <c r="D23490" s="65"/>
      <c r="E23490" s="65"/>
      <c r="F23490" s="65"/>
      <c r="G23490" s="65"/>
      <c r="H23490" s="113"/>
    </row>
    <row r="23491" spans="1:8">
      <c r="A23491" s="65"/>
      <c r="B23491" s="65"/>
      <c r="C23491" s="65"/>
      <c r="D23491" s="65"/>
      <c r="E23491" s="65"/>
      <c r="F23491" s="65"/>
      <c r="G23491" s="65"/>
      <c r="H23491" s="113"/>
    </row>
    <row r="23492" spans="1:8">
      <c r="A23492" s="65"/>
      <c r="B23492" s="65"/>
      <c r="C23492" s="65"/>
      <c r="D23492" s="65"/>
      <c r="E23492" s="65"/>
      <c r="F23492" s="65"/>
      <c r="G23492" s="65"/>
      <c r="H23492" s="113"/>
    </row>
    <row r="23493" spans="1:8">
      <c r="A23493" s="65"/>
      <c r="B23493" s="65"/>
      <c r="C23493" s="65"/>
      <c r="D23493" s="65"/>
      <c r="E23493" s="65"/>
      <c r="F23493" s="65"/>
      <c r="G23493" s="65"/>
      <c r="H23493" s="113"/>
    </row>
    <row r="23494" spans="1:8">
      <c r="A23494" s="65"/>
      <c r="B23494" s="65"/>
      <c r="C23494" s="65"/>
      <c r="D23494" s="65"/>
      <c r="E23494" s="65"/>
      <c r="F23494" s="65"/>
      <c r="G23494" s="65"/>
      <c r="H23494" s="113"/>
    </row>
    <row r="23495" spans="1:8">
      <c r="A23495" s="65"/>
      <c r="B23495" s="65"/>
      <c r="C23495" s="65"/>
      <c r="D23495" s="65"/>
      <c r="E23495" s="65"/>
      <c r="F23495" s="65"/>
      <c r="G23495" s="65"/>
      <c r="H23495" s="113"/>
    </row>
    <row r="23496" spans="1:8">
      <c r="A23496" s="65"/>
      <c r="B23496" s="65"/>
      <c r="C23496" s="65"/>
      <c r="D23496" s="65"/>
      <c r="E23496" s="65"/>
      <c r="F23496" s="65"/>
      <c r="G23496" s="65"/>
      <c r="H23496" s="113"/>
    </row>
    <row r="23497" spans="1:8">
      <c r="A23497" s="65"/>
      <c r="B23497" s="65"/>
      <c r="C23497" s="65"/>
      <c r="D23497" s="65"/>
      <c r="E23497" s="65"/>
      <c r="F23497" s="65"/>
      <c r="G23497" s="65"/>
      <c r="H23497" s="113"/>
    </row>
    <row r="23498" spans="1:8">
      <c r="A23498" s="65"/>
      <c r="B23498" s="65"/>
      <c r="C23498" s="65"/>
      <c r="D23498" s="65"/>
      <c r="E23498" s="65"/>
      <c r="F23498" s="65"/>
      <c r="G23498" s="65"/>
      <c r="H23498" s="113"/>
    </row>
    <row r="23499" spans="1:8">
      <c r="A23499" s="65"/>
      <c r="B23499" s="65"/>
      <c r="C23499" s="65"/>
      <c r="D23499" s="65"/>
      <c r="E23499" s="65"/>
      <c r="F23499" s="65"/>
      <c r="G23499" s="65"/>
      <c r="H23499" s="113"/>
    </row>
    <row r="23500" spans="1:8">
      <c r="A23500" s="65"/>
      <c r="B23500" s="65"/>
      <c r="C23500" s="65"/>
      <c r="D23500" s="65"/>
      <c r="E23500" s="65"/>
      <c r="F23500" s="65"/>
      <c r="G23500" s="65"/>
      <c r="H23500" s="113"/>
    </row>
    <row r="23501" spans="1:8">
      <c r="A23501" s="65"/>
      <c r="B23501" s="65"/>
      <c r="C23501" s="65"/>
      <c r="D23501" s="65"/>
      <c r="E23501" s="65"/>
      <c r="F23501" s="65"/>
      <c r="G23501" s="65"/>
      <c r="H23501" s="113"/>
    </row>
    <row r="23502" spans="1:8">
      <c r="A23502" s="65"/>
      <c r="B23502" s="65"/>
      <c r="C23502" s="65"/>
      <c r="D23502" s="65"/>
      <c r="E23502" s="65"/>
      <c r="F23502" s="65"/>
      <c r="G23502" s="65"/>
      <c r="H23502" s="113"/>
    </row>
    <row r="23503" spans="1:8">
      <c r="A23503" s="65"/>
      <c r="B23503" s="65"/>
      <c r="C23503" s="65"/>
      <c r="D23503" s="65"/>
      <c r="E23503" s="65"/>
      <c r="F23503" s="65"/>
      <c r="G23503" s="65"/>
      <c r="H23503" s="113"/>
    </row>
    <row r="23504" spans="1:8">
      <c r="A23504" s="65"/>
      <c r="B23504" s="65"/>
      <c r="C23504" s="65"/>
      <c r="D23504" s="65"/>
      <c r="E23504" s="65"/>
      <c r="F23504" s="65"/>
      <c r="G23504" s="65"/>
      <c r="H23504" s="113"/>
    </row>
    <row r="23505" spans="1:8">
      <c r="A23505" s="65"/>
      <c r="B23505" s="65"/>
      <c r="C23505" s="65"/>
      <c r="D23505" s="65"/>
      <c r="E23505" s="65"/>
      <c r="F23505" s="65"/>
      <c r="G23505" s="65"/>
      <c r="H23505" s="113"/>
    </row>
    <row r="23506" spans="1:8">
      <c r="A23506" s="65"/>
      <c r="B23506" s="65"/>
      <c r="C23506" s="65"/>
      <c r="D23506" s="65"/>
      <c r="E23506" s="65"/>
      <c r="F23506" s="65"/>
      <c r="G23506" s="65"/>
      <c r="H23506" s="113"/>
    </row>
    <row r="23507" spans="1:8">
      <c r="A23507" s="65"/>
      <c r="B23507" s="65"/>
      <c r="C23507" s="65"/>
      <c r="D23507" s="65"/>
      <c r="E23507" s="65"/>
      <c r="F23507" s="65"/>
      <c r="G23507" s="65"/>
      <c r="H23507" s="113"/>
    </row>
    <row r="23508" spans="1:8">
      <c r="A23508" s="65"/>
      <c r="B23508" s="65"/>
      <c r="C23508" s="65"/>
      <c r="D23508" s="65"/>
      <c r="E23508" s="65"/>
      <c r="F23508" s="65"/>
      <c r="G23508" s="65"/>
      <c r="H23508" s="113"/>
    </row>
    <row r="23509" spans="1:8">
      <c r="A23509" s="65"/>
      <c r="B23509" s="65"/>
      <c r="C23509" s="65"/>
      <c r="D23509" s="65"/>
      <c r="E23509" s="65"/>
      <c r="F23509" s="65"/>
      <c r="G23509" s="65"/>
      <c r="H23509" s="113"/>
    </row>
    <row r="23510" spans="1:8">
      <c r="A23510" s="65"/>
      <c r="B23510" s="65"/>
      <c r="C23510" s="65"/>
      <c r="D23510" s="65"/>
      <c r="E23510" s="65"/>
      <c r="F23510" s="65"/>
      <c r="G23510" s="65"/>
      <c r="H23510" s="113"/>
    </row>
    <row r="23511" spans="1:8">
      <c r="A23511" s="65"/>
      <c r="B23511" s="65"/>
      <c r="C23511" s="65"/>
      <c r="D23511" s="65"/>
      <c r="E23511" s="65"/>
      <c r="F23511" s="65"/>
      <c r="G23511" s="65"/>
      <c r="H23511" s="113"/>
    </row>
    <row r="23512" spans="1:8">
      <c r="A23512" s="65"/>
      <c r="B23512" s="65"/>
      <c r="C23512" s="65"/>
      <c r="D23512" s="65"/>
      <c r="E23512" s="65"/>
      <c r="F23512" s="65"/>
      <c r="G23512" s="65"/>
      <c r="H23512" s="113"/>
    </row>
    <row r="23513" spans="1:8">
      <c r="A23513" s="65"/>
      <c r="B23513" s="65"/>
      <c r="C23513" s="65"/>
      <c r="D23513" s="65"/>
      <c r="E23513" s="65"/>
      <c r="F23513" s="65"/>
      <c r="G23513" s="65"/>
      <c r="H23513" s="113"/>
    </row>
    <row r="23514" spans="1:8">
      <c r="A23514" s="65"/>
      <c r="B23514" s="65"/>
      <c r="C23514" s="65"/>
      <c r="D23514" s="65"/>
      <c r="E23514" s="65"/>
      <c r="F23514" s="65"/>
      <c r="G23514" s="65"/>
      <c r="H23514" s="113"/>
    </row>
    <row r="23515" spans="1:8">
      <c r="A23515" s="65"/>
      <c r="B23515" s="65"/>
      <c r="C23515" s="65"/>
      <c r="D23515" s="65"/>
      <c r="E23515" s="65"/>
      <c r="F23515" s="65"/>
      <c r="G23515" s="65"/>
      <c r="H23515" s="113"/>
    </row>
    <row r="23516" spans="1:8">
      <c r="A23516" s="65"/>
      <c r="B23516" s="65"/>
      <c r="C23516" s="65"/>
      <c r="D23516" s="65"/>
      <c r="E23516" s="65"/>
      <c r="F23516" s="65"/>
      <c r="G23516" s="65"/>
      <c r="H23516" s="113"/>
    </row>
    <row r="23517" spans="1:8">
      <c r="A23517" s="65"/>
      <c r="B23517" s="65"/>
      <c r="C23517" s="65"/>
      <c r="D23517" s="65"/>
      <c r="E23517" s="65"/>
      <c r="F23517" s="65"/>
      <c r="G23517" s="65"/>
      <c r="H23517" s="113"/>
    </row>
    <row r="23518" spans="1:8">
      <c r="A23518" s="65"/>
      <c r="B23518" s="65"/>
      <c r="C23518" s="65"/>
      <c r="D23518" s="65"/>
      <c r="E23518" s="65"/>
      <c r="F23518" s="65"/>
      <c r="G23518" s="65"/>
      <c r="H23518" s="113"/>
    </row>
    <row r="23519" spans="1:8">
      <c r="A23519" s="65"/>
      <c r="B23519" s="65"/>
      <c r="C23519" s="65"/>
      <c r="D23519" s="65"/>
      <c r="E23519" s="65"/>
      <c r="F23519" s="65"/>
      <c r="G23519" s="65"/>
      <c r="H23519" s="113"/>
    </row>
    <row r="23520" spans="1:8">
      <c r="A23520" s="65"/>
      <c r="B23520" s="65"/>
      <c r="C23520" s="65"/>
      <c r="D23520" s="65"/>
      <c r="E23520" s="65"/>
      <c r="F23520" s="65"/>
      <c r="G23520" s="65"/>
      <c r="H23520" s="113"/>
    </row>
    <row r="23521" spans="1:8">
      <c r="A23521" s="65"/>
      <c r="B23521" s="65"/>
      <c r="C23521" s="65"/>
      <c r="D23521" s="65"/>
      <c r="E23521" s="65"/>
      <c r="F23521" s="65"/>
      <c r="G23521" s="65"/>
      <c r="H23521" s="113"/>
    </row>
    <row r="23522" spans="1:8">
      <c r="A23522" s="65"/>
      <c r="B23522" s="65"/>
      <c r="C23522" s="65"/>
      <c r="D23522" s="65"/>
      <c r="E23522" s="65"/>
      <c r="F23522" s="65"/>
      <c r="G23522" s="65"/>
      <c r="H23522" s="113"/>
    </row>
    <row r="23523" spans="1:8">
      <c r="A23523" s="65"/>
      <c r="B23523" s="65"/>
      <c r="C23523" s="65"/>
      <c r="D23523" s="65"/>
      <c r="E23523" s="65"/>
      <c r="F23523" s="65"/>
      <c r="G23523" s="65"/>
      <c r="H23523" s="113"/>
    </row>
    <row r="23524" spans="1:8">
      <c r="A23524" s="65"/>
      <c r="B23524" s="65"/>
      <c r="C23524" s="65"/>
      <c r="D23524" s="65"/>
      <c r="E23524" s="65"/>
      <c r="F23524" s="65"/>
      <c r="G23524" s="65"/>
      <c r="H23524" s="113"/>
    </row>
    <row r="23525" spans="1:8">
      <c r="A23525" s="65"/>
      <c r="B23525" s="65"/>
      <c r="C23525" s="65"/>
      <c r="D23525" s="65"/>
      <c r="E23525" s="65"/>
      <c r="F23525" s="65"/>
      <c r="G23525" s="65"/>
      <c r="H23525" s="113"/>
    </row>
    <row r="23526" spans="1:8">
      <c r="A23526" s="65"/>
      <c r="B23526" s="65"/>
      <c r="C23526" s="65"/>
      <c r="D23526" s="65"/>
      <c r="E23526" s="65"/>
      <c r="F23526" s="65"/>
      <c r="G23526" s="65"/>
      <c r="H23526" s="113"/>
    </row>
    <row r="23527" spans="1:8">
      <c r="A23527" s="65"/>
      <c r="B23527" s="65"/>
      <c r="C23527" s="65"/>
      <c r="D23527" s="65"/>
      <c r="E23527" s="65"/>
      <c r="F23527" s="65"/>
      <c r="G23527" s="65"/>
      <c r="H23527" s="113"/>
    </row>
    <row r="23528" spans="1:8">
      <c r="A23528" s="65"/>
      <c r="B23528" s="65"/>
      <c r="C23528" s="65"/>
      <c r="D23528" s="65"/>
      <c r="E23528" s="65"/>
      <c r="F23528" s="65"/>
      <c r="G23528" s="65"/>
      <c r="H23528" s="113"/>
    </row>
    <row r="23529" spans="1:8">
      <c r="A23529" s="65"/>
      <c r="B23529" s="65"/>
      <c r="C23529" s="65"/>
      <c r="D23529" s="65"/>
      <c r="E23529" s="65"/>
      <c r="F23529" s="65"/>
      <c r="G23529" s="65"/>
      <c r="H23529" s="113"/>
    </row>
    <row r="23530" spans="1:8">
      <c r="A23530" s="65"/>
      <c r="B23530" s="65"/>
      <c r="C23530" s="65"/>
      <c r="D23530" s="65"/>
      <c r="E23530" s="65"/>
      <c r="F23530" s="65"/>
      <c r="G23530" s="65"/>
      <c r="H23530" s="113"/>
    </row>
    <row r="23531" spans="1:8">
      <c r="A23531" s="65"/>
      <c r="B23531" s="65"/>
      <c r="C23531" s="65"/>
      <c r="D23531" s="65"/>
      <c r="E23531" s="65"/>
      <c r="F23531" s="65"/>
      <c r="G23531" s="65"/>
      <c r="H23531" s="113"/>
    </row>
    <row r="23532" spans="1:8">
      <c r="A23532" s="65"/>
      <c r="B23532" s="65"/>
      <c r="C23532" s="65"/>
      <c r="D23532" s="65"/>
      <c r="E23532" s="65"/>
      <c r="F23532" s="65"/>
      <c r="G23532" s="65"/>
      <c r="H23532" s="113"/>
    </row>
    <row r="23533" spans="1:8">
      <c r="A23533" s="65"/>
      <c r="B23533" s="65"/>
      <c r="C23533" s="65"/>
      <c r="D23533" s="65"/>
      <c r="E23533" s="65"/>
      <c r="F23533" s="65"/>
      <c r="G23533" s="65"/>
      <c r="H23533" s="113"/>
    </row>
    <row r="23534" spans="1:8">
      <c r="A23534" s="65"/>
      <c r="B23534" s="65"/>
      <c r="C23534" s="65"/>
      <c r="D23534" s="65"/>
      <c r="E23534" s="65"/>
      <c r="F23534" s="65"/>
      <c r="G23534" s="65"/>
      <c r="H23534" s="113"/>
    </row>
    <row r="23535" spans="1:8">
      <c r="A23535" s="65"/>
      <c r="B23535" s="65"/>
      <c r="C23535" s="65"/>
      <c r="D23535" s="65"/>
      <c r="E23535" s="65"/>
      <c r="F23535" s="65"/>
      <c r="G23535" s="65"/>
      <c r="H23535" s="113"/>
    </row>
    <row r="23536" spans="1:8">
      <c r="A23536" s="65"/>
      <c r="B23536" s="65"/>
      <c r="C23536" s="65"/>
      <c r="D23536" s="65"/>
      <c r="E23536" s="65"/>
      <c r="F23536" s="65"/>
      <c r="G23536" s="65"/>
      <c r="H23536" s="113"/>
    </row>
    <row r="23537" spans="1:8">
      <c r="A23537" s="65"/>
      <c r="B23537" s="65"/>
      <c r="C23537" s="65"/>
      <c r="D23537" s="65"/>
      <c r="E23537" s="65"/>
      <c r="F23537" s="65"/>
      <c r="G23537" s="65"/>
      <c r="H23537" s="113"/>
    </row>
    <row r="23538" spans="1:8">
      <c r="A23538" s="65"/>
      <c r="B23538" s="65"/>
      <c r="C23538" s="65"/>
      <c r="D23538" s="65"/>
      <c r="E23538" s="65"/>
      <c r="F23538" s="65"/>
      <c r="G23538" s="65"/>
      <c r="H23538" s="113"/>
    </row>
    <row r="23539" spans="1:8">
      <c r="A23539" s="65"/>
      <c r="B23539" s="65"/>
      <c r="C23539" s="65"/>
      <c r="D23539" s="65"/>
      <c r="E23539" s="65"/>
      <c r="F23539" s="65"/>
      <c r="G23539" s="65"/>
      <c r="H23539" s="113"/>
    </row>
    <row r="23540" spans="1:8">
      <c r="A23540" s="65"/>
      <c r="B23540" s="65"/>
      <c r="C23540" s="65"/>
      <c r="D23540" s="65"/>
      <c r="E23540" s="65"/>
      <c r="F23540" s="65"/>
      <c r="G23540" s="65"/>
      <c r="H23540" s="113"/>
    </row>
    <row r="23541" spans="1:8">
      <c r="A23541" s="65"/>
      <c r="B23541" s="65"/>
      <c r="C23541" s="65"/>
      <c r="D23541" s="65"/>
      <c r="E23541" s="65"/>
      <c r="F23541" s="65"/>
      <c r="G23541" s="65"/>
      <c r="H23541" s="113"/>
    </row>
    <row r="23542" spans="1:8">
      <c r="A23542" s="65"/>
      <c r="B23542" s="65"/>
      <c r="C23542" s="65"/>
      <c r="D23542" s="65"/>
      <c r="E23542" s="65"/>
      <c r="F23542" s="65"/>
      <c r="G23542" s="65"/>
      <c r="H23542" s="113"/>
    </row>
    <row r="23543" spans="1:8">
      <c r="A23543" s="65"/>
      <c r="B23543" s="65"/>
      <c r="C23543" s="65"/>
      <c r="D23543" s="65"/>
      <c r="E23543" s="65"/>
      <c r="F23543" s="65"/>
      <c r="G23543" s="65"/>
      <c r="H23543" s="113"/>
    </row>
    <row r="23544" spans="1:8">
      <c r="A23544" s="65"/>
      <c r="B23544" s="65"/>
      <c r="C23544" s="65"/>
      <c r="D23544" s="65"/>
      <c r="E23544" s="65"/>
      <c r="F23544" s="65"/>
      <c r="G23544" s="65"/>
      <c r="H23544" s="113"/>
    </row>
    <row r="23545" spans="1:8">
      <c r="A23545" s="65"/>
      <c r="B23545" s="65"/>
      <c r="C23545" s="65"/>
      <c r="D23545" s="65"/>
      <c r="E23545" s="65"/>
      <c r="F23545" s="65"/>
      <c r="G23545" s="65"/>
      <c r="H23545" s="113"/>
    </row>
    <row r="23546" spans="1:8">
      <c r="A23546" s="65"/>
      <c r="B23546" s="65"/>
      <c r="C23546" s="65"/>
      <c r="D23546" s="65"/>
      <c r="E23546" s="65"/>
      <c r="F23546" s="65"/>
      <c r="G23546" s="65"/>
      <c r="H23546" s="113"/>
    </row>
    <row r="23547" spans="1:8">
      <c r="A23547" s="65"/>
      <c r="B23547" s="65"/>
      <c r="C23547" s="65"/>
      <c r="D23547" s="65"/>
      <c r="E23547" s="65"/>
      <c r="F23547" s="65"/>
      <c r="G23547" s="65"/>
      <c r="H23547" s="113"/>
    </row>
    <row r="23548" spans="1:8">
      <c r="A23548" s="65"/>
      <c r="B23548" s="65"/>
      <c r="C23548" s="65"/>
      <c r="D23548" s="65"/>
      <c r="E23548" s="65"/>
      <c r="F23548" s="65"/>
      <c r="G23548" s="65"/>
      <c r="H23548" s="113"/>
    </row>
    <row r="23549" spans="1:8">
      <c r="A23549" s="65"/>
      <c r="B23549" s="65"/>
      <c r="C23549" s="65"/>
      <c r="D23549" s="65"/>
      <c r="E23549" s="65"/>
      <c r="F23549" s="65"/>
      <c r="G23549" s="65"/>
      <c r="H23549" s="113"/>
    </row>
    <row r="23550" spans="1:8">
      <c r="A23550" s="65"/>
      <c r="B23550" s="65"/>
      <c r="C23550" s="65"/>
      <c r="D23550" s="65"/>
      <c r="E23550" s="65"/>
      <c r="F23550" s="65"/>
      <c r="G23550" s="65"/>
      <c r="H23550" s="113"/>
    </row>
    <row r="23551" spans="1:8">
      <c r="A23551" s="65"/>
      <c r="B23551" s="65"/>
      <c r="C23551" s="65"/>
      <c r="D23551" s="65"/>
      <c r="E23551" s="65"/>
      <c r="F23551" s="65"/>
      <c r="G23551" s="65"/>
      <c r="H23551" s="113"/>
    </row>
    <row r="23552" spans="1:8">
      <c r="A23552" s="65"/>
      <c r="B23552" s="65"/>
      <c r="C23552" s="65"/>
      <c r="D23552" s="65"/>
      <c r="E23552" s="65"/>
      <c r="F23552" s="65"/>
      <c r="G23552" s="65"/>
      <c r="H23552" s="113"/>
    </row>
    <row r="23553" spans="1:8">
      <c r="A23553" s="65"/>
      <c r="B23553" s="65"/>
      <c r="C23553" s="65"/>
      <c r="D23553" s="65"/>
      <c r="E23553" s="65"/>
      <c r="F23553" s="65"/>
      <c r="G23553" s="65"/>
      <c r="H23553" s="113"/>
    </row>
    <row r="23554" spans="1:8">
      <c r="A23554" s="65"/>
      <c r="B23554" s="65"/>
      <c r="C23554" s="65"/>
      <c r="D23554" s="65"/>
      <c r="E23554" s="65"/>
      <c r="F23554" s="65"/>
      <c r="G23554" s="65"/>
      <c r="H23554" s="113"/>
    </row>
    <row r="23555" spans="1:8">
      <c r="A23555" s="65"/>
      <c r="B23555" s="65"/>
      <c r="C23555" s="65"/>
      <c r="D23555" s="65"/>
      <c r="E23555" s="65"/>
      <c r="F23555" s="65"/>
      <c r="G23555" s="65"/>
      <c r="H23555" s="113"/>
    </row>
    <row r="23556" spans="1:8">
      <c r="A23556" s="65"/>
      <c r="B23556" s="65"/>
      <c r="C23556" s="65"/>
      <c r="D23556" s="65"/>
      <c r="E23556" s="65"/>
      <c r="F23556" s="65"/>
      <c r="G23556" s="65"/>
      <c r="H23556" s="113"/>
    </row>
    <row r="23557" spans="1:8">
      <c r="A23557" s="65"/>
      <c r="B23557" s="65"/>
      <c r="C23557" s="65"/>
      <c r="D23557" s="65"/>
      <c r="E23557" s="65"/>
      <c r="F23557" s="65"/>
      <c r="G23557" s="65"/>
      <c r="H23557" s="113"/>
    </row>
    <row r="23558" spans="1:8">
      <c r="A23558" s="65"/>
      <c r="B23558" s="65"/>
      <c r="C23558" s="65"/>
      <c r="D23558" s="65"/>
      <c r="E23558" s="65"/>
      <c r="F23558" s="65"/>
      <c r="G23558" s="65"/>
      <c r="H23558" s="113"/>
    </row>
    <row r="23559" spans="1:8">
      <c r="A23559" s="65"/>
      <c r="B23559" s="65"/>
      <c r="C23559" s="65"/>
      <c r="D23559" s="65"/>
      <c r="E23559" s="65"/>
      <c r="F23559" s="65"/>
      <c r="G23559" s="65"/>
      <c r="H23559" s="113"/>
    </row>
    <row r="23560" spans="1:8">
      <c r="A23560" s="65"/>
      <c r="B23560" s="65"/>
      <c r="C23560" s="65"/>
      <c r="D23560" s="65"/>
      <c r="E23560" s="65"/>
      <c r="F23560" s="65"/>
      <c r="G23560" s="65"/>
      <c r="H23560" s="113"/>
    </row>
    <row r="23561" spans="1:8">
      <c r="A23561" s="65"/>
      <c r="B23561" s="65"/>
      <c r="C23561" s="65"/>
      <c r="D23561" s="65"/>
      <c r="E23561" s="65"/>
      <c r="F23561" s="65"/>
      <c r="G23561" s="65"/>
      <c r="H23561" s="113"/>
    </row>
    <row r="23562" spans="1:8">
      <c r="A23562" s="65"/>
      <c r="B23562" s="65"/>
      <c r="C23562" s="65"/>
      <c r="D23562" s="65"/>
      <c r="E23562" s="65"/>
      <c r="F23562" s="65"/>
      <c r="G23562" s="65"/>
      <c r="H23562" s="113"/>
    </row>
    <row r="23563" spans="1:8">
      <c r="A23563" s="65"/>
      <c r="B23563" s="65"/>
      <c r="C23563" s="65"/>
      <c r="D23563" s="65"/>
      <c r="E23563" s="65"/>
      <c r="F23563" s="65"/>
      <c r="G23563" s="65"/>
      <c r="H23563" s="113"/>
    </row>
    <row r="23564" spans="1:8">
      <c r="A23564" s="65"/>
      <c r="B23564" s="65"/>
      <c r="C23564" s="65"/>
      <c r="D23564" s="65"/>
      <c r="E23564" s="65"/>
      <c r="F23564" s="65"/>
      <c r="G23564" s="65"/>
      <c r="H23564" s="113"/>
    </row>
    <row r="23565" spans="1:8">
      <c r="A23565" s="65"/>
      <c r="B23565" s="65"/>
      <c r="C23565" s="65"/>
      <c r="D23565" s="65"/>
      <c r="E23565" s="65"/>
      <c r="F23565" s="65"/>
      <c r="G23565" s="65"/>
      <c r="H23565" s="113"/>
    </row>
    <row r="23566" spans="1:8">
      <c r="A23566" s="65"/>
      <c r="B23566" s="65"/>
      <c r="C23566" s="65"/>
      <c r="D23566" s="65"/>
      <c r="E23566" s="65"/>
      <c r="F23566" s="65"/>
      <c r="G23566" s="65"/>
      <c r="H23566" s="113"/>
    </row>
    <row r="23567" spans="1:8">
      <c r="A23567" s="65"/>
      <c r="B23567" s="65"/>
      <c r="C23567" s="65"/>
      <c r="D23567" s="65"/>
      <c r="E23567" s="65"/>
      <c r="F23567" s="65"/>
      <c r="G23567" s="65"/>
      <c r="H23567" s="113"/>
    </row>
    <row r="23568" spans="1:8">
      <c r="A23568" s="65"/>
      <c r="B23568" s="65"/>
      <c r="C23568" s="65"/>
      <c r="D23568" s="65"/>
      <c r="E23568" s="65"/>
      <c r="F23568" s="65"/>
      <c r="G23568" s="65"/>
      <c r="H23568" s="113"/>
    </row>
    <row r="23569" spans="1:8">
      <c r="A23569" s="65"/>
      <c r="B23569" s="65"/>
      <c r="C23569" s="65"/>
      <c r="D23569" s="65"/>
      <c r="E23569" s="65"/>
      <c r="F23569" s="65"/>
      <c r="G23569" s="65"/>
      <c r="H23569" s="113"/>
    </row>
    <row r="23570" spans="1:8">
      <c r="A23570" s="65"/>
      <c r="B23570" s="65"/>
      <c r="C23570" s="65"/>
      <c r="D23570" s="65"/>
      <c r="E23570" s="65"/>
      <c r="F23570" s="65"/>
      <c r="G23570" s="65"/>
      <c r="H23570" s="113"/>
    </row>
    <row r="23571" spans="1:8">
      <c r="A23571" s="65"/>
      <c r="B23571" s="65"/>
      <c r="C23571" s="65"/>
      <c r="D23571" s="65"/>
      <c r="E23571" s="65"/>
      <c r="F23571" s="65"/>
      <c r="G23571" s="65"/>
      <c r="H23571" s="113"/>
    </row>
    <row r="23572" spans="1:8">
      <c r="A23572" s="65"/>
      <c r="B23572" s="65"/>
      <c r="C23572" s="65"/>
      <c r="D23572" s="65"/>
      <c r="E23572" s="65"/>
      <c r="F23572" s="65"/>
      <c r="G23572" s="65"/>
      <c r="H23572" s="113"/>
    </row>
    <row r="23573" spans="1:8">
      <c r="A23573" s="65"/>
      <c r="B23573" s="65"/>
      <c r="C23573" s="65"/>
      <c r="D23573" s="65"/>
      <c r="E23573" s="65"/>
      <c r="F23573" s="65"/>
      <c r="G23573" s="65"/>
      <c r="H23573" s="113"/>
    </row>
    <row r="23574" spans="1:8">
      <c r="A23574" s="65"/>
      <c r="B23574" s="65"/>
      <c r="C23574" s="65"/>
      <c r="D23574" s="65"/>
      <c r="E23574" s="65"/>
      <c r="F23574" s="65"/>
      <c r="G23574" s="65"/>
      <c r="H23574" s="113"/>
    </row>
    <row r="23575" spans="1:8">
      <c r="A23575" s="65"/>
      <c r="B23575" s="65"/>
      <c r="C23575" s="65"/>
      <c r="D23575" s="65"/>
      <c r="E23575" s="65"/>
      <c r="F23575" s="65"/>
      <c r="G23575" s="65"/>
      <c r="H23575" s="113"/>
    </row>
    <row r="23576" spans="1:8">
      <c r="A23576" s="65"/>
      <c r="B23576" s="65"/>
      <c r="C23576" s="65"/>
      <c r="D23576" s="65"/>
      <c r="E23576" s="65"/>
      <c r="F23576" s="65"/>
      <c r="G23576" s="65"/>
      <c r="H23576" s="113"/>
    </row>
    <row r="23577" spans="1:8">
      <c r="A23577" s="65"/>
      <c r="B23577" s="65"/>
      <c r="C23577" s="65"/>
      <c r="D23577" s="65"/>
      <c r="E23577" s="65"/>
      <c r="F23577" s="65"/>
      <c r="G23577" s="65"/>
      <c r="H23577" s="113"/>
    </row>
    <row r="23578" spans="1:8">
      <c r="A23578" s="65"/>
      <c r="B23578" s="65"/>
      <c r="C23578" s="65"/>
      <c r="D23578" s="65"/>
      <c r="E23578" s="65"/>
      <c r="F23578" s="65"/>
      <c r="G23578" s="65"/>
      <c r="H23578" s="113"/>
    </row>
    <row r="23579" spans="1:8">
      <c r="A23579" s="65"/>
      <c r="B23579" s="65"/>
      <c r="C23579" s="65"/>
      <c r="D23579" s="65"/>
      <c r="E23579" s="65"/>
      <c r="F23579" s="65"/>
      <c r="G23579" s="65"/>
      <c r="H23579" s="113"/>
    </row>
    <row r="23580" spans="1:8">
      <c r="A23580" s="65"/>
      <c r="B23580" s="65"/>
      <c r="C23580" s="65"/>
      <c r="D23580" s="65"/>
      <c r="E23580" s="65"/>
      <c r="F23580" s="65"/>
      <c r="G23580" s="65"/>
      <c r="H23580" s="113"/>
    </row>
    <row r="23581" spans="1:8">
      <c r="A23581" s="65"/>
      <c r="B23581" s="65"/>
      <c r="C23581" s="65"/>
      <c r="D23581" s="65"/>
      <c r="E23581" s="65"/>
      <c r="F23581" s="65"/>
      <c r="G23581" s="65"/>
      <c r="H23581" s="113"/>
    </row>
    <row r="23582" spans="1:8">
      <c r="A23582" s="65"/>
      <c r="B23582" s="65"/>
      <c r="C23582" s="65"/>
      <c r="D23582" s="65"/>
      <c r="E23582" s="65"/>
      <c r="F23582" s="65"/>
      <c r="G23582" s="65"/>
      <c r="H23582" s="113"/>
    </row>
    <row r="23583" spans="1:8">
      <c r="A23583" s="65"/>
      <c r="B23583" s="65"/>
      <c r="C23583" s="65"/>
      <c r="D23583" s="65"/>
      <c r="E23583" s="65"/>
      <c r="F23583" s="65"/>
      <c r="G23583" s="65"/>
      <c r="H23583" s="113"/>
    </row>
    <row r="23584" spans="1:8">
      <c r="A23584" s="65"/>
      <c r="B23584" s="65"/>
      <c r="C23584" s="65"/>
      <c r="D23584" s="65"/>
      <c r="E23584" s="65"/>
      <c r="F23584" s="65"/>
      <c r="G23584" s="65"/>
      <c r="H23584" s="113"/>
    </row>
    <row r="23585" spans="1:8">
      <c r="A23585" s="65"/>
      <c r="B23585" s="65"/>
      <c r="C23585" s="65"/>
      <c r="D23585" s="65"/>
      <c r="E23585" s="65"/>
      <c r="F23585" s="65"/>
      <c r="G23585" s="65"/>
      <c r="H23585" s="113"/>
    </row>
    <row r="23586" spans="1:8">
      <c r="A23586" s="65"/>
      <c r="B23586" s="65"/>
      <c r="C23586" s="65"/>
      <c r="D23586" s="65"/>
      <c r="E23586" s="65"/>
      <c r="F23586" s="65"/>
      <c r="G23586" s="65"/>
      <c r="H23586" s="113"/>
    </row>
    <row r="23587" spans="1:8">
      <c r="A23587" s="65"/>
      <c r="B23587" s="65"/>
      <c r="C23587" s="65"/>
      <c r="D23587" s="65"/>
      <c r="E23587" s="65"/>
      <c r="F23587" s="65"/>
      <c r="G23587" s="65"/>
      <c r="H23587" s="113"/>
    </row>
    <row r="23588" spans="1:8">
      <c r="A23588" s="65"/>
      <c r="B23588" s="65"/>
      <c r="C23588" s="65"/>
      <c r="D23588" s="65"/>
      <c r="E23588" s="65"/>
      <c r="F23588" s="65"/>
      <c r="G23588" s="65"/>
      <c r="H23588" s="113"/>
    </row>
    <row r="23589" spans="1:8">
      <c r="A23589" s="65"/>
      <c r="B23589" s="65"/>
      <c r="C23589" s="65"/>
      <c r="D23589" s="65"/>
      <c r="E23589" s="65"/>
      <c r="F23589" s="65"/>
      <c r="G23589" s="65"/>
      <c r="H23589" s="113"/>
    </row>
    <row r="23590" spans="1:8">
      <c r="A23590" s="65"/>
      <c r="B23590" s="65"/>
      <c r="C23590" s="65"/>
      <c r="D23590" s="65"/>
      <c r="E23590" s="65"/>
      <c r="F23590" s="65"/>
      <c r="G23590" s="65"/>
      <c r="H23590" s="113"/>
    </row>
    <row r="23591" spans="1:8">
      <c r="A23591" s="65"/>
      <c r="B23591" s="65"/>
      <c r="C23591" s="65"/>
      <c r="D23591" s="65"/>
      <c r="E23591" s="65"/>
      <c r="F23591" s="65"/>
      <c r="G23591" s="65"/>
      <c r="H23591" s="113"/>
    </row>
    <row r="23592" spans="1:8">
      <c r="A23592" s="65"/>
      <c r="B23592" s="65"/>
      <c r="C23592" s="65"/>
      <c r="D23592" s="65"/>
      <c r="E23592" s="65"/>
      <c r="F23592" s="65"/>
      <c r="G23592" s="65"/>
      <c r="H23592" s="113"/>
    </row>
    <row r="23593" spans="1:8">
      <c r="A23593" s="65"/>
      <c r="B23593" s="65"/>
      <c r="C23593" s="65"/>
      <c r="D23593" s="65"/>
      <c r="E23593" s="65"/>
      <c r="F23593" s="65"/>
      <c r="G23593" s="65"/>
      <c r="H23593" s="113"/>
    </row>
    <row r="23594" spans="1:8">
      <c r="A23594" s="65"/>
      <c r="B23594" s="65"/>
      <c r="C23594" s="65"/>
      <c r="D23594" s="65"/>
      <c r="E23594" s="65"/>
      <c r="F23594" s="65"/>
      <c r="G23594" s="65"/>
      <c r="H23594" s="113"/>
    </row>
    <row r="23595" spans="1:8">
      <c r="A23595" s="65"/>
      <c r="B23595" s="65"/>
      <c r="C23595" s="65"/>
      <c r="D23595" s="65"/>
      <c r="E23595" s="65"/>
      <c r="F23595" s="65"/>
      <c r="G23595" s="65"/>
      <c r="H23595" s="113"/>
    </row>
    <row r="23596" spans="1:8">
      <c r="A23596" s="65"/>
      <c r="B23596" s="65"/>
      <c r="C23596" s="65"/>
      <c r="D23596" s="65"/>
      <c r="E23596" s="65"/>
      <c r="F23596" s="65"/>
      <c r="G23596" s="65"/>
      <c r="H23596" s="113"/>
    </row>
    <row r="23597" spans="1:8">
      <c r="A23597" s="65"/>
      <c r="B23597" s="65"/>
      <c r="C23597" s="65"/>
      <c r="D23597" s="65"/>
      <c r="E23597" s="65"/>
      <c r="F23597" s="65"/>
      <c r="G23597" s="65"/>
      <c r="H23597" s="113"/>
    </row>
    <row r="23598" spans="1:8">
      <c r="A23598" s="65"/>
      <c r="B23598" s="65"/>
      <c r="C23598" s="65"/>
      <c r="D23598" s="65"/>
      <c r="E23598" s="65"/>
      <c r="F23598" s="65"/>
      <c r="G23598" s="65"/>
      <c r="H23598" s="113"/>
    </row>
    <row r="23599" spans="1:8">
      <c r="A23599" s="65"/>
      <c r="B23599" s="65"/>
      <c r="C23599" s="65"/>
      <c r="D23599" s="65"/>
      <c r="E23599" s="65"/>
      <c r="F23599" s="65"/>
      <c r="G23599" s="65"/>
      <c r="H23599" s="113"/>
    </row>
    <row r="23600" spans="1:8">
      <c r="A23600" s="65"/>
      <c r="B23600" s="65"/>
      <c r="C23600" s="65"/>
      <c r="D23600" s="65"/>
      <c r="E23600" s="65"/>
      <c r="F23600" s="65"/>
      <c r="G23600" s="65"/>
      <c r="H23600" s="113"/>
    </row>
    <row r="23601" spans="1:8">
      <c r="A23601" s="65"/>
      <c r="B23601" s="65"/>
      <c r="C23601" s="65"/>
      <c r="D23601" s="65"/>
      <c r="E23601" s="65"/>
      <c r="F23601" s="65"/>
      <c r="G23601" s="65"/>
      <c r="H23601" s="113"/>
    </row>
    <row r="23602" spans="1:8">
      <c r="A23602" s="65"/>
      <c r="B23602" s="65"/>
      <c r="C23602" s="65"/>
      <c r="D23602" s="65"/>
      <c r="E23602" s="65"/>
      <c r="F23602" s="65"/>
      <c r="G23602" s="65"/>
      <c r="H23602" s="113"/>
    </row>
    <row r="23603" spans="1:8">
      <c r="A23603" s="65"/>
      <c r="B23603" s="65"/>
      <c r="C23603" s="65"/>
      <c r="D23603" s="65"/>
      <c r="E23603" s="65"/>
      <c r="F23603" s="65"/>
      <c r="G23603" s="65"/>
      <c r="H23603" s="113"/>
    </row>
    <row r="23604" spans="1:8">
      <c r="A23604" s="65"/>
      <c r="B23604" s="65"/>
      <c r="C23604" s="65"/>
      <c r="D23604" s="65"/>
      <c r="E23604" s="65"/>
      <c r="F23604" s="65"/>
      <c r="G23604" s="65"/>
      <c r="H23604" s="113"/>
    </row>
    <row r="23605" spans="1:8">
      <c r="A23605" s="65"/>
      <c r="B23605" s="65"/>
      <c r="C23605" s="65"/>
      <c r="D23605" s="65"/>
      <c r="E23605" s="65"/>
      <c r="F23605" s="65"/>
      <c r="G23605" s="65"/>
      <c r="H23605" s="113"/>
    </row>
    <row r="23606" spans="1:8">
      <c r="A23606" s="65"/>
      <c r="B23606" s="65"/>
      <c r="C23606" s="65"/>
      <c r="D23606" s="65"/>
      <c r="E23606" s="65"/>
      <c r="F23606" s="65"/>
      <c r="G23606" s="65"/>
      <c r="H23606" s="113"/>
    </row>
    <row r="23607" spans="1:8">
      <c r="A23607" s="65"/>
      <c r="B23607" s="65"/>
      <c r="C23607" s="65"/>
      <c r="D23607" s="65"/>
      <c r="E23607" s="65"/>
      <c r="F23607" s="65"/>
      <c r="G23607" s="65"/>
      <c r="H23607" s="113"/>
    </row>
    <row r="23608" spans="1:8">
      <c r="A23608" s="65"/>
      <c r="B23608" s="65"/>
      <c r="C23608" s="65"/>
      <c r="D23608" s="65"/>
      <c r="E23608" s="65"/>
      <c r="F23608" s="65"/>
      <c r="G23608" s="65"/>
      <c r="H23608" s="113"/>
    </row>
    <row r="23609" spans="1:8">
      <c r="A23609" s="65"/>
      <c r="B23609" s="65"/>
      <c r="C23609" s="65"/>
      <c r="D23609" s="65"/>
      <c r="E23609" s="65"/>
      <c r="F23609" s="65"/>
      <c r="G23609" s="65"/>
      <c r="H23609" s="113"/>
    </row>
    <row r="23610" spans="1:8">
      <c r="A23610" s="65"/>
      <c r="B23610" s="65"/>
      <c r="C23610" s="65"/>
      <c r="D23610" s="65"/>
      <c r="E23610" s="65"/>
      <c r="F23610" s="65"/>
      <c r="G23610" s="65"/>
      <c r="H23610" s="113"/>
    </row>
    <row r="23611" spans="1:8">
      <c r="A23611" s="65"/>
      <c r="B23611" s="65"/>
      <c r="C23611" s="65"/>
      <c r="D23611" s="65"/>
      <c r="E23611" s="65"/>
      <c r="F23611" s="65"/>
      <c r="G23611" s="65"/>
      <c r="H23611" s="113"/>
    </row>
    <row r="23612" spans="1:8">
      <c r="A23612" s="65"/>
      <c r="B23612" s="65"/>
      <c r="C23612" s="65"/>
      <c r="D23612" s="65"/>
      <c r="E23612" s="65"/>
      <c r="F23612" s="65"/>
      <c r="G23612" s="65"/>
      <c r="H23612" s="113"/>
    </row>
    <row r="23613" spans="1:8">
      <c r="A23613" s="65"/>
      <c r="B23613" s="65"/>
      <c r="C23613" s="65"/>
      <c r="D23613" s="65"/>
      <c r="E23613" s="65"/>
      <c r="F23613" s="65"/>
      <c r="G23613" s="65"/>
      <c r="H23613" s="113"/>
    </row>
    <row r="23614" spans="1:8">
      <c r="A23614" s="65"/>
      <c r="B23614" s="65"/>
      <c r="C23614" s="65"/>
      <c r="D23614" s="65"/>
      <c r="E23614" s="65"/>
      <c r="F23614" s="65"/>
      <c r="G23614" s="65"/>
      <c r="H23614" s="113"/>
    </row>
    <row r="23615" spans="1:8">
      <c r="A23615" s="65"/>
      <c r="B23615" s="65"/>
      <c r="C23615" s="65"/>
      <c r="D23615" s="65"/>
      <c r="E23615" s="65"/>
      <c r="F23615" s="65"/>
      <c r="G23615" s="65"/>
      <c r="H23615" s="113"/>
    </row>
    <row r="23616" spans="1:8">
      <c r="A23616" s="65"/>
      <c r="B23616" s="65"/>
      <c r="C23616" s="65"/>
      <c r="D23616" s="65"/>
      <c r="E23616" s="65"/>
      <c r="F23616" s="65"/>
      <c r="G23616" s="65"/>
      <c r="H23616" s="113"/>
    </row>
    <row r="23617" spans="1:8">
      <c r="A23617" s="65"/>
      <c r="B23617" s="65"/>
      <c r="C23617" s="65"/>
      <c r="D23617" s="65"/>
      <c r="E23617" s="65"/>
      <c r="F23617" s="65"/>
      <c r="G23617" s="65"/>
      <c r="H23617" s="113"/>
    </row>
    <row r="23618" spans="1:8">
      <c r="A23618" s="65"/>
      <c r="B23618" s="65"/>
      <c r="C23618" s="65"/>
      <c r="D23618" s="65"/>
      <c r="E23618" s="65"/>
      <c r="F23618" s="65"/>
      <c r="G23618" s="65"/>
      <c r="H23618" s="113"/>
    </row>
    <row r="23619" spans="1:8">
      <c r="A23619" s="65"/>
      <c r="B23619" s="65"/>
      <c r="C23619" s="65"/>
      <c r="D23619" s="65"/>
      <c r="E23619" s="65"/>
      <c r="F23619" s="65"/>
      <c r="G23619" s="65"/>
      <c r="H23619" s="113"/>
    </row>
    <row r="23620" spans="1:8">
      <c r="A23620" s="65"/>
      <c r="B23620" s="65"/>
      <c r="C23620" s="65"/>
      <c r="D23620" s="65"/>
      <c r="E23620" s="65"/>
      <c r="F23620" s="65"/>
      <c r="G23620" s="65"/>
      <c r="H23620" s="113"/>
    </row>
    <row r="23621" spans="1:8">
      <c r="A23621" s="65"/>
      <c r="B23621" s="65"/>
      <c r="C23621" s="65"/>
      <c r="D23621" s="65"/>
      <c r="E23621" s="65"/>
      <c r="F23621" s="65"/>
      <c r="G23621" s="65"/>
      <c r="H23621" s="113"/>
    </row>
    <row r="23622" spans="1:8">
      <c r="A23622" s="65"/>
      <c r="B23622" s="65"/>
      <c r="C23622" s="65"/>
      <c r="D23622" s="65"/>
      <c r="E23622" s="65"/>
      <c r="F23622" s="65"/>
      <c r="G23622" s="65"/>
      <c r="H23622" s="113"/>
    </row>
    <row r="23623" spans="1:8">
      <c r="A23623" s="65"/>
      <c r="B23623" s="65"/>
      <c r="C23623" s="65"/>
      <c r="D23623" s="65"/>
      <c r="E23623" s="65"/>
      <c r="F23623" s="65"/>
      <c r="G23623" s="65"/>
      <c r="H23623" s="113"/>
    </row>
    <row r="23624" spans="1:8">
      <c r="A23624" s="65"/>
      <c r="B23624" s="65"/>
      <c r="C23624" s="65"/>
      <c r="D23624" s="65"/>
      <c r="E23624" s="65"/>
      <c r="F23624" s="65"/>
      <c r="G23624" s="65"/>
      <c r="H23624" s="113"/>
    </row>
    <row r="23625" spans="1:8">
      <c r="A23625" s="65"/>
      <c r="B23625" s="65"/>
      <c r="C23625" s="65"/>
      <c r="D23625" s="65"/>
      <c r="E23625" s="65"/>
      <c r="F23625" s="65"/>
      <c r="G23625" s="65"/>
      <c r="H23625" s="113"/>
    </row>
    <row r="23626" spans="1:8">
      <c r="A23626" s="65"/>
      <c r="B23626" s="65"/>
      <c r="C23626" s="65"/>
      <c r="D23626" s="65"/>
      <c r="E23626" s="65"/>
      <c r="F23626" s="65"/>
      <c r="G23626" s="65"/>
      <c r="H23626" s="113"/>
    </row>
    <row r="23627" spans="1:8">
      <c r="A23627" s="65"/>
      <c r="B23627" s="65"/>
      <c r="C23627" s="65"/>
      <c r="D23627" s="65"/>
      <c r="E23627" s="65"/>
      <c r="F23627" s="65"/>
      <c r="G23627" s="65"/>
      <c r="H23627" s="113"/>
    </row>
    <row r="23628" spans="1:8">
      <c r="A23628" s="65"/>
      <c r="B23628" s="65"/>
      <c r="C23628" s="65"/>
      <c r="D23628" s="65"/>
      <c r="E23628" s="65"/>
      <c r="F23628" s="65"/>
      <c r="G23628" s="65"/>
      <c r="H23628" s="113"/>
    </row>
    <row r="23629" spans="1:8">
      <c r="A23629" s="65"/>
      <c r="B23629" s="65"/>
      <c r="C23629" s="65"/>
      <c r="D23629" s="65"/>
      <c r="E23629" s="65"/>
      <c r="F23629" s="65"/>
      <c r="G23629" s="65"/>
      <c r="H23629" s="113"/>
    </row>
    <row r="23630" spans="1:8">
      <c r="A23630" s="65"/>
      <c r="B23630" s="65"/>
      <c r="C23630" s="65"/>
      <c r="D23630" s="65"/>
      <c r="E23630" s="65"/>
      <c r="F23630" s="65"/>
      <c r="G23630" s="65"/>
      <c r="H23630" s="113"/>
    </row>
    <row r="23631" spans="1:8">
      <c r="A23631" s="65"/>
      <c r="B23631" s="65"/>
      <c r="C23631" s="65"/>
      <c r="D23631" s="65"/>
      <c r="E23631" s="65"/>
      <c r="F23631" s="65"/>
      <c r="G23631" s="65"/>
      <c r="H23631" s="113"/>
    </row>
    <row r="23632" spans="1:8">
      <c r="A23632" s="65"/>
      <c r="B23632" s="65"/>
      <c r="C23632" s="65"/>
      <c r="D23632" s="65"/>
      <c r="E23632" s="65"/>
      <c r="F23632" s="65"/>
      <c r="G23632" s="65"/>
      <c r="H23632" s="113"/>
    </row>
    <row r="23633" spans="1:8">
      <c r="A23633" s="65"/>
      <c r="B23633" s="65"/>
      <c r="C23633" s="65"/>
      <c r="D23633" s="65"/>
      <c r="E23633" s="65"/>
      <c r="F23633" s="65"/>
      <c r="G23633" s="65"/>
      <c r="H23633" s="113"/>
    </row>
    <row r="23634" spans="1:8">
      <c r="A23634" s="65"/>
      <c r="B23634" s="65"/>
      <c r="C23634" s="65"/>
      <c r="D23634" s="65"/>
      <c r="E23634" s="65"/>
      <c r="F23634" s="65"/>
      <c r="G23634" s="65"/>
      <c r="H23634" s="113"/>
    </row>
    <row r="23635" spans="1:8">
      <c r="A23635" s="65"/>
      <c r="B23635" s="65"/>
      <c r="C23635" s="65"/>
      <c r="D23635" s="65"/>
      <c r="E23635" s="65"/>
      <c r="F23635" s="65"/>
      <c r="G23635" s="65"/>
      <c r="H23635" s="113"/>
    </row>
    <row r="23636" spans="1:8">
      <c r="A23636" s="65"/>
      <c r="B23636" s="65"/>
      <c r="C23636" s="65"/>
      <c r="D23636" s="65"/>
      <c r="E23636" s="65"/>
      <c r="F23636" s="65"/>
      <c r="G23636" s="65"/>
      <c r="H23636" s="113"/>
    </row>
    <row r="23637" spans="1:8">
      <c r="A23637" s="65"/>
      <c r="B23637" s="65"/>
      <c r="C23637" s="65"/>
      <c r="D23637" s="65"/>
      <c r="E23637" s="65"/>
      <c r="F23637" s="65"/>
      <c r="G23637" s="65"/>
      <c r="H23637" s="113"/>
    </row>
    <row r="23638" spans="1:8">
      <c r="A23638" s="65"/>
      <c r="B23638" s="65"/>
      <c r="C23638" s="65"/>
      <c r="D23638" s="65"/>
      <c r="E23638" s="65"/>
      <c r="F23638" s="65"/>
      <c r="G23638" s="65"/>
      <c r="H23638" s="113"/>
    </row>
    <row r="23639" spans="1:8">
      <c r="A23639" s="65"/>
      <c r="B23639" s="65"/>
      <c r="C23639" s="65"/>
      <c r="D23639" s="65"/>
      <c r="E23639" s="65"/>
      <c r="F23639" s="65"/>
      <c r="G23639" s="65"/>
      <c r="H23639" s="113"/>
    </row>
    <row r="23640" spans="1:8">
      <c r="A23640" s="65"/>
      <c r="B23640" s="65"/>
      <c r="C23640" s="65"/>
      <c r="D23640" s="65"/>
      <c r="E23640" s="65"/>
      <c r="F23640" s="65"/>
      <c r="G23640" s="65"/>
      <c r="H23640" s="113"/>
    </row>
    <row r="23641" spans="1:8">
      <c r="A23641" s="65"/>
      <c r="B23641" s="65"/>
      <c r="C23641" s="65"/>
      <c r="D23641" s="65"/>
      <c r="E23641" s="65"/>
      <c r="F23641" s="65"/>
      <c r="G23641" s="65"/>
      <c r="H23641" s="113"/>
    </row>
    <row r="23642" spans="1:8">
      <c r="A23642" s="65"/>
      <c r="B23642" s="65"/>
      <c r="C23642" s="65"/>
      <c r="D23642" s="65"/>
      <c r="E23642" s="65"/>
      <c r="F23642" s="65"/>
      <c r="G23642" s="65"/>
      <c r="H23642" s="113"/>
    </row>
    <row r="23643" spans="1:8">
      <c r="A23643" s="65"/>
      <c r="B23643" s="65"/>
      <c r="C23643" s="65"/>
      <c r="D23643" s="65"/>
      <c r="E23643" s="65"/>
      <c r="F23643" s="65"/>
      <c r="G23643" s="65"/>
      <c r="H23643" s="113"/>
    </row>
    <row r="23644" spans="1:8">
      <c r="A23644" s="65"/>
      <c r="B23644" s="65"/>
      <c r="C23644" s="65"/>
      <c r="D23644" s="65"/>
      <c r="E23644" s="65"/>
      <c r="F23644" s="65"/>
      <c r="G23644" s="65"/>
      <c r="H23644" s="113"/>
    </row>
    <row r="23645" spans="1:8">
      <c r="A23645" s="65"/>
      <c r="B23645" s="65"/>
      <c r="C23645" s="65"/>
      <c r="D23645" s="65"/>
      <c r="E23645" s="65"/>
      <c r="F23645" s="65"/>
      <c r="G23645" s="65"/>
      <c r="H23645" s="113"/>
    </row>
    <row r="23646" spans="1:8">
      <c r="A23646" s="65"/>
      <c r="B23646" s="65"/>
      <c r="C23646" s="65"/>
      <c r="D23646" s="65"/>
      <c r="E23646" s="65"/>
      <c r="F23646" s="65"/>
      <c r="G23646" s="65"/>
      <c r="H23646" s="113"/>
    </row>
    <row r="23647" spans="1:8">
      <c r="A23647" s="65"/>
      <c r="B23647" s="65"/>
      <c r="C23647" s="65"/>
      <c r="D23647" s="65"/>
      <c r="E23647" s="65"/>
      <c r="F23647" s="65"/>
      <c r="G23647" s="65"/>
      <c r="H23647" s="113"/>
    </row>
    <row r="23648" spans="1:8">
      <c r="A23648" s="65"/>
      <c r="B23648" s="65"/>
      <c r="C23648" s="65"/>
      <c r="D23648" s="65"/>
      <c r="E23648" s="65"/>
      <c r="F23648" s="65"/>
      <c r="G23648" s="65"/>
      <c r="H23648" s="113"/>
    </row>
    <row r="23649" spans="1:8">
      <c r="A23649" s="65"/>
      <c r="B23649" s="65"/>
      <c r="C23649" s="65"/>
      <c r="D23649" s="65"/>
      <c r="E23649" s="65"/>
      <c r="F23649" s="65"/>
      <c r="G23649" s="65"/>
      <c r="H23649" s="113"/>
    </row>
    <row r="23650" spans="1:8">
      <c r="A23650" s="65"/>
      <c r="B23650" s="65"/>
      <c r="C23650" s="65"/>
      <c r="D23650" s="65"/>
      <c r="E23650" s="65"/>
      <c r="F23650" s="65"/>
      <c r="G23650" s="65"/>
      <c r="H23650" s="113"/>
    </row>
    <row r="23651" spans="1:8">
      <c r="A23651" s="65"/>
      <c r="B23651" s="65"/>
      <c r="C23651" s="65"/>
      <c r="D23651" s="65"/>
      <c r="E23651" s="65"/>
      <c r="F23651" s="65"/>
      <c r="G23651" s="65"/>
      <c r="H23651" s="113"/>
    </row>
    <row r="23652" spans="1:8">
      <c r="A23652" s="65"/>
      <c r="B23652" s="65"/>
      <c r="C23652" s="65"/>
      <c r="D23652" s="65"/>
      <c r="E23652" s="65"/>
      <c r="F23652" s="65"/>
      <c r="G23652" s="65"/>
      <c r="H23652" s="113"/>
    </row>
    <row r="23653" spans="1:8">
      <c r="A23653" s="65"/>
      <c r="B23653" s="65"/>
      <c r="C23653" s="65"/>
      <c r="D23653" s="65"/>
      <c r="E23653" s="65"/>
      <c r="F23653" s="65"/>
      <c r="G23653" s="65"/>
      <c r="H23653" s="113"/>
    </row>
    <row r="23654" spans="1:8">
      <c r="A23654" s="65"/>
      <c r="B23654" s="65"/>
      <c r="C23654" s="65"/>
      <c r="D23654" s="65"/>
      <c r="E23654" s="65"/>
      <c r="F23654" s="65"/>
      <c r="G23654" s="65"/>
      <c r="H23654" s="113"/>
    </row>
    <row r="23655" spans="1:8">
      <c r="A23655" s="65"/>
      <c r="B23655" s="65"/>
      <c r="C23655" s="65"/>
      <c r="D23655" s="65"/>
      <c r="E23655" s="65"/>
      <c r="F23655" s="65"/>
      <c r="G23655" s="65"/>
      <c r="H23655" s="113"/>
    </row>
    <row r="23656" spans="1:8">
      <c r="A23656" s="65"/>
      <c r="B23656" s="65"/>
      <c r="C23656" s="65"/>
      <c r="D23656" s="65"/>
      <c r="E23656" s="65"/>
      <c r="F23656" s="65"/>
      <c r="G23656" s="65"/>
      <c r="H23656" s="113"/>
    </row>
    <row r="23657" spans="1:8">
      <c r="A23657" s="65"/>
      <c r="B23657" s="65"/>
      <c r="C23657" s="65"/>
      <c r="D23657" s="65"/>
      <c r="E23657" s="65"/>
      <c r="F23657" s="65"/>
      <c r="G23657" s="65"/>
      <c r="H23657" s="113"/>
    </row>
    <row r="23658" spans="1:8">
      <c r="A23658" s="65"/>
      <c r="B23658" s="65"/>
      <c r="C23658" s="65"/>
      <c r="D23658" s="65"/>
      <c r="E23658" s="65"/>
      <c r="F23658" s="65"/>
      <c r="G23658" s="65"/>
      <c r="H23658" s="113"/>
    </row>
    <row r="23659" spans="1:8">
      <c r="A23659" s="65"/>
      <c r="B23659" s="65"/>
      <c r="C23659" s="65"/>
      <c r="D23659" s="65"/>
      <c r="E23659" s="65"/>
      <c r="F23659" s="65"/>
      <c r="G23659" s="65"/>
      <c r="H23659" s="113"/>
    </row>
    <row r="23660" spans="1:8">
      <c r="A23660" s="65"/>
      <c r="B23660" s="65"/>
      <c r="C23660" s="65"/>
      <c r="D23660" s="65"/>
      <c r="E23660" s="65"/>
      <c r="F23660" s="65"/>
      <c r="G23660" s="65"/>
      <c r="H23660" s="113"/>
    </row>
    <row r="23661" spans="1:8">
      <c r="A23661" s="65"/>
      <c r="B23661" s="65"/>
      <c r="C23661" s="65"/>
      <c r="D23661" s="65"/>
      <c r="E23661" s="65"/>
      <c r="F23661" s="65"/>
      <c r="G23661" s="65"/>
      <c r="H23661" s="113"/>
    </row>
    <row r="23662" spans="1:8">
      <c r="A23662" s="65"/>
      <c r="B23662" s="65"/>
      <c r="C23662" s="65"/>
      <c r="D23662" s="65"/>
      <c r="E23662" s="65"/>
      <c r="F23662" s="65"/>
      <c r="G23662" s="65"/>
      <c r="H23662" s="113"/>
    </row>
    <row r="23663" spans="1:8">
      <c r="A23663" s="65"/>
      <c r="B23663" s="65"/>
      <c r="C23663" s="65"/>
      <c r="D23663" s="65"/>
      <c r="E23663" s="65"/>
      <c r="F23663" s="65"/>
      <c r="G23663" s="65"/>
      <c r="H23663" s="113"/>
    </row>
    <row r="23664" spans="1:8">
      <c r="A23664" s="65"/>
      <c r="B23664" s="65"/>
      <c r="C23664" s="65"/>
      <c r="D23664" s="65"/>
      <c r="E23664" s="65"/>
      <c r="F23664" s="65"/>
      <c r="G23664" s="65"/>
      <c r="H23664" s="113"/>
    </row>
    <row r="23665" spans="1:8">
      <c r="A23665" s="65"/>
      <c r="B23665" s="65"/>
      <c r="C23665" s="65"/>
      <c r="D23665" s="65"/>
      <c r="E23665" s="65"/>
      <c r="F23665" s="65"/>
      <c r="G23665" s="65"/>
      <c r="H23665" s="113"/>
    </row>
    <row r="23666" spans="1:8">
      <c r="A23666" s="65"/>
      <c r="B23666" s="65"/>
      <c r="C23666" s="65"/>
      <c r="D23666" s="65"/>
      <c r="E23666" s="65"/>
      <c r="F23666" s="65"/>
      <c r="G23666" s="65"/>
      <c r="H23666" s="113"/>
    </row>
    <row r="23667" spans="1:8">
      <c r="A23667" s="65"/>
      <c r="B23667" s="65"/>
      <c r="C23667" s="65"/>
      <c r="D23667" s="65"/>
      <c r="E23667" s="65"/>
      <c r="F23667" s="65"/>
      <c r="G23667" s="65"/>
      <c r="H23667" s="113"/>
    </row>
    <row r="23668" spans="1:8">
      <c r="A23668" s="65"/>
      <c r="B23668" s="65"/>
      <c r="C23668" s="65"/>
      <c r="D23668" s="65"/>
      <c r="E23668" s="65"/>
      <c r="F23668" s="65"/>
      <c r="G23668" s="65"/>
      <c r="H23668" s="113"/>
    </row>
    <row r="23669" spans="1:8">
      <c r="A23669" s="65"/>
      <c r="B23669" s="65"/>
      <c r="C23669" s="65"/>
      <c r="D23669" s="65"/>
      <c r="E23669" s="65"/>
      <c r="F23669" s="65"/>
      <c r="G23669" s="65"/>
      <c r="H23669" s="113"/>
    </row>
    <row r="23670" spans="1:8">
      <c r="A23670" s="65"/>
      <c r="B23670" s="65"/>
      <c r="C23670" s="65"/>
      <c r="D23670" s="65"/>
      <c r="E23670" s="65"/>
      <c r="F23670" s="65"/>
      <c r="G23670" s="65"/>
      <c r="H23670" s="113"/>
    </row>
    <row r="23671" spans="1:8">
      <c r="A23671" s="65"/>
      <c r="B23671" s="65"/>
      <c r="C23671" s="65"/>
      <c r="D23671" s="65"/>
      <c r="E23671" s="65"/>
      <c r="F23671" s="65"/>
      <c r="G23671" s="65"/>
      <c r="H23671" s="113"/>
    </row>
    <row r="23672" spans="1:8">
      <c r="A23672" s="65"/>
      <c r="B23672" s="65"/>
      <c r="C23672" s="65"/>
      <c r="D23672" s="65"/>
      <c r="E23672" s="65"/>
      <c r="F23672" s="65"/>
      <c r="G23672" s="65"/>
      <c r="H23672" s="113"/>
    </row>
    <row r="23673" spans="1:8">
      <c r="A23673" s="65"/>
      <c r="B23673" s="65"/>
      <c r="C23673" s="65"/>
      <c r="D23673" s="65"/>
      <c r="E23673" s="65"/>
      <c r="F23673" s="65"/>
      <c r="G23673" s="65"/>
      <c r="H23673" s="113"/>
    </row>
    <row r="23674" spans="1:8">
      <c r="A23674" s="65"/>
      <c r="B23674" s="65"/>
      <c r="C23674" s="65"/>
      <c r="D23674" s="65"/>
      <c r="E23674" s="65"/>
      <c r="F23674" s="65"/>
      <c r="G23674" s="65"/>
      <c r="H23674" s="113"/>
    </row>
    <row r="23675" spans="1:8">
      <c r="A23675" s="65"/>
      <c r="B23675" s="65"/>
      <c r="C23675" s="65"/>
      <c r="D23675" s="65"/>
      <c r="E23675" s="65"/>
      <c r="F23675" s="65"/>
      <c r="G23675" s="65"/>
      <c r="H23675" s="113"/>
    </row>
    <row r="23676" spans="1:8">
      <c r="A23676" s="65"/>
      <c r="B23676" s="65"/>
      <c r="C23676" s="65"/>
      <c r="D23676" s="65"/>
      <c r="E23676" s="65"/>
      <c r="F23676" s="65"/>
      <c r="G23676" s="65"/>
      <c r="H23676" s="113"/>
    </row>
    <row r="23677" spans="1:8">
      <c r="A23677" s="65"/>
      <c r="B23677" s="65"/>
      <c r="C23677" s="65"/>
      <c r="D23677" s="65"/>
      <c r="E23677" s="65"/>
      <c r="F23677" s="65"/>
      <c r="G23677" s="65"/>
      <c r="H23677" s="113"/>
    </row>
    <row r="23678" spans="1:8">
      <c r="A23678" s="65"/>
      <c r="B23678" s="65"/>
      <c r="C23678" s="65"/>
      <c r="D23678" s="65"/>
      <c r="E23678" s="65"/>
      <c r="F23678" s="65"/>
      <c r="G23678" s="65"/>
      <c r="H23678" s="113"/>
    </row>
    <row r="23679" spans="1:8">
      <c r="A23679" s="65"/>
      <c r="B23679" s="65"/>
      <c r="C23679" s="65"/>
      <c r="D23679" s="65"/>
      <c r="E23679" s="65"/>
      <c r="F23679" s="65"/>
      <c r="G23679" s="65"/>
      <c r="H23679" s="113"/>
    </row>
    <row r="23680" spans="1:8">
      <c r="A23680" s="65"/>
      <c r="B23680" s="65"/>
      <c r="C23680" s="65"/>
      <c r="D23680" s="65"/>
      <c r="E23680" s="65"/>
      <c r="F23680" s="65"/>
      <c r="G23680" s="65"/>
      <c r="H23680" s="113"/>
    </row>
    <row r="23681" spans="1:8">
      <c r="A23681" s="65"/>
      <c r="B23681" s="65"/>
      <c r="C23681" s="65"/>
      <c r="D23681" s="65"/>
      <c r="E23681" s="65"/>
      <c r="F23681" s="65"/>
      <c r="G23681" s="65"/>
      <c r="H23681" s="113"/>
    </row>
    <row r="23682" spans="1:8">
      <c r="A23682" s="65"/>
      <c r="B23682" s="65"/>
      <c r="C23682" s="65"/>
      <c r="D23682" s="65"/>
      <c r="E23682" s="65"/>
      <c r="F23682" s="65"/>
      <c r="G23682" s="65"/>
      <c r="H23682" s="113"/>
    </row>
    <row r="23683" spans="1:8">
      <c r="A23683" s="65"/>
      <c r="B23683" s="65"/>
      <c r="C23683" s="65"/>
      <c r="D23683" s="65"/>
      <c r="E23683" s="65"/>
      <c r="F23683" s="65"/>
      <c r="G23683" s="65"/>
      <c r="H23683" s="113"/>
    </row>
    <row r="23684" spans="1:8">
      <c r="A23684" s="65"/>
      <c r="B23684" s="65"/>
      <c r="C23684" s="65"/>
      <c r="D23684" s="65"/>
      <c r="E23684" s="65"/>
      <c r="F23684" s="65"/>
      <c r="G23684" s="65"/>
      <c r="H23684" s="113"/>
    </row>
    <row r="23685" spans="1:8">
      <c r="A23685" s="65"/>
      <c r="B23685" s="65"/>
      <c r="C23685" s="65"/>
      <c r="D23685" s="65"/>
      <c r="E23685" s="65"/>
      <c r="F23685" s="65"/>
      <c r="G23685" s="65"/>
      <c r="H23685" s="113"/>
    </row>
    <row r="23686" spans="1:8">
      <c r="A23686" s="65"/>
      <c r="B23686" s="65"/>
      <c r="C23686" s="65"/>
      <c r="D23686" s="65"/>
      <c r="E23686" s="65"/>
      <c r="F23686" s="65"/>
      <c r="G23686" s="65"/>
      <c r="H23686" s="113"/>
    </row>
    <row r="23687" spans="1:8">
      <c r="A23687" s="65"/>
      <c r="B23687" s="65"/>
      <c r="C23687" s="65"/>
      <c r="D23687" s="65"/>
      <c r="E23687" s="65"/>
      <c r="F23687" s="65"/>
      <c r="G23687" s="65"/>
      <c r="H23687" s="113"/>
    </row>
    <row r="23688" spans="1:8">
      <c r="A23688" s="65"/>
      <c r="B23688" s="65"/>
      <c r="C23688" s="65"/>
      <c r="D23688" s="65"/>
      <c r="E23688" s="65"/>
      <c r="F23688" s="65"/>
      <c r="G23688" s="65"/>
      <c r="H23688" s="113"/>
    </row>
    <row r="23689" spans="1:8">
      <c r="A23689" s="65"/>
      <c r="B23689" s="65"/>
      <c r="C23689" s="65"/>
      <c r="D23689" s="65"/>
      <c r="E23689" s="65"/>
      <c r="F23689" s="65"/>
      <c r="G23689" s="65"/>
      <c r="H23689" s="113"/>
    </row>
    <row r="23690" spans="1:8">
      <c r="A23690" s="65"/>
      <c r="B23690" s="65"/>
      <c r="C23690" s="65"/>
      <c r="D23690" s="65"/>
      <c r="E23690" s="65"/>
      <c r="F23690" s="65"/>
      <c r="G23690" s="65"/>
      <c r="H23690" s="113"/>
    </row>
    <row r="23691" spans="1:8">
      <c r="A23691" s="65"/>
      <c r="B23691" s="65"/>
      <c r="C23691" s="65"/>
      <c r="D23691" s="65"/>
      <c r="E23691" s="65"/>
      <c r="F23691" s="65"/>
      <c r="G23691" s="65"/>
      <c r="H23691" s="113"/>
    </row>
    <row r="23692" spans="1:8">
      <c r="A23692" s="65"/>
      <c r="B23692" s="65"/>
      <c r="C23692" s="65"/>
      <c r="D23692" s="65"/>
      <c r="E23692" s="65"/>
      <c r="F23692" s="65"/>
      <c r="G23692" s="65"/>
      <c r="H23692" s="113"/>
    </row>
    <row r="23693" spans="1:8">
      <c r="A23693" s="65"/>
      <c r="B23693" s="65"/>
      <c r="C23693" s="65"/>
      <c r="D23693" s="65"/>
      <c r="E23693" s="65"/>
      <c r="F23693" s="65"/>
      <c r="G23693" s="65"/>
      <c r="H23693" s="113"/>
    </row>
    <row r="23694" spans="1:8">
      <c r="A23694" s="65"/>
      <c r="B23694" s="65"/>
      <c r="C23694" s="65"/>
      <c r="D23694" s="65"/>
      <c r="E23694" s="65"/>
      <c r="F23694" s="65"/>
      <c r="G23694" s="65"/>
      <c r="H23694" s="113"/>
    </row>
    <row r="23695" spans="1:8">
      <c r="A23695" s="65"/>
      <c r="B23695" s="65"/>
      <c r="C23695" s="65"/>
      <c r="D23695" s="65"/>
      <c r="E23695" s="65"/>
      <c r="F23695" s="65"/>
      <c r="G23695" s="65"/>
      <c r="H23695" s="113"/>
    </row>
    <row r="23696" spans="1:8">
      <c r="A23696" s="65"/>
      <c r="B23696" s="65"/>
      <c r="C23696" s="65"/>
      <c r="D23696" s="65"/>
      <c r="E23696" s="65"/>
      <c r="F23696" s="65"/>
      <c r="G23696" s="65"/>
      <c r="H23696" s="113"/>
    </row>
    <row r="23697" spans="1:8">
      <c r="A23697" s="65"/>
      <c r="B23697" s="65"/>
      <c r="C23697" s="65"/>
      <c r="D23697" s="65"/>
      <c r="E23697" s="65"/>
      <c r="F23697" s="65"/>
      <c r="G23697" s="65"/>
      <c r="H23697" s="113"/>
    </row>
    <row r="23698" spans="1:8">
      <c r="A23698" s="65"/>
      <c r="B23698" s="65"/>
      <c r="C23698" s="65"/>
      <c r="D23698" s="65"/>
      <c r="E23698" s="65"/>
      <c r="F23698" s="65"/>
      <c r="G23698" s="65"/>
      <c r="H23698" s="113"/>
    </row>
    <row r="23699" spans="1:8">
      <c r="A23699" s="65"/>
      <c r="B23699" s="65"/>
      <c r="C23699" s="65"/>
      <c r="D23699" s="65"/>
      <c r="E23699" s="65"/>
      <c r="F23699" s="65"/>
      <c r="G23699" s="65"/>
      <c r="H23699" s="113"/>
    </row>
    <row r="23700" spans="1:8">
      <c r="A23700" s="65"/>
      <c r="B23700" s="65"/>
      <c r="C23700" s="65"/>
      <c r="D23700" s="65"/>
      <c r="E23700" s="65"/>
      <c r="F23700" s="65"/>
      <c r="G23700" s="65"/>
      <c r="H23700" s="113"/>
    </row>
    <row r="23701" spans="1:8">
      <c r="A23701" s="65"/>
      <c r="B23701" s="65"/>
      <c r="C23701" s="65"/>
      <c r="D23701" s="65"/>
      <c r="E23701" s="65"/>
      <c r="F23701" s="65"/>
      <c r="G23701" s="65"/>
      <c r="H23701" s="113"/>
    </row>
    <row r="23702" spans="1:8">
      <c r="A23702" s="65"/>
      <c r="B23702" s="65"/>
      <c r="C23702" s="65"/>
      <c r="D23702" s="65"/>
      <c r="E23702" s="65"/>
      <c r="F23702" s="65"/>
      <c r="G23702" s="65"/>
      <c r="H23702" s="113"/>
    </row>
    <row r="23703" spans="1:8">
      <c r="A23703" s="65"/>
      <c r="B23703" s="65"/>
      <c r="C23703" s="65"/>
      <c r="D23703" s="65"/>
      <c r="E23703" s="65"/>
      <c r="F23703" s="65"/>
      <c r="G23703" s="65"/>
      <c r="H23703" s="113"/>
    </row>
    <row r="23704" spans="1:8">
      <c r="A23704" s="65"/>
      <c r="B23704" s="65"/>
      <c r="C23704" s="65"/>
      <c r="D23704" s="65"/>
      <c r="E23704" s="65"/>
      <c r="F23704" s="65"/>
      <c r="G23704" s="65"/>
      <c r="H23704" s="113"/>
    </row>
    <row r="23705" spans="1:8">
      <c r="A23705" s="65"/>
      <c r="B23705" s="65"/>
      <c r="C23705" s="65"/>
      <c r="D23705" s="65"/>
      <c r="E23705" s="65"/>
      <c r="F23705" s="65"/>
      <c r="G23705" s="65"/>
      <c r="H23705" s="113"/>
    </row>
    <row r="23706" spans="1:8">
      <c r="A23706" s="65"/>
      <c r="B23706" s="65"/>
      <c r="C23706" s="65"/>
      <c r="D23706" s="65"/>
      <c r="E23706" s="65"/>
      <c r="F23706" s="65"/>
      <c r="G23706" s="65"/>
      <c r="H23706" s="113"/>
    </row>
    <row r="23707" spans="1:8">
      <c r="A23707" s="65"/>
      <c r="B23707" s="65"/>
      <c r="C23707" s="65"/>
      <c r="D23707" s="65"/>
      <c r="E23707" s="65"/>
      <c r="F23707" s="65"/>
      <c r="G23707" s="65"/>
      <c r="H23707" s="113"/>
    </row>
    <row r="23708" spans="1:8">
      <c r="A23708" s="65"/>
      <c r="B23708" s="65"/>
      <c r="C23708" s="65"/>
      <c r="D23708" s="65"/>
      <c r="E23708" s="65"/>
      <c r="F23708" s="65"/>
      <c r="G23708" s="65"/>
      <c r="H23708" s="113"/>
    </row>
    <row r="23709" spans="1:8">
      <c r="A23709" s="65"/>
      <c r="B23709" s="65"/>
      <c r="C23709" s="65"/>
      <c r="D23709" s="65"/>
      <c r="E23709" s="65"/>
      <c r="F23709" s="65"/>
      <c r="G23709" s="65"/>
      <c r="H23709" s="113"/>
    </row>
    <row r="23710" spans="1:8">
      <c r="A23710" s="65"/>
      <c r="B23710" s="65"/>
      <c r="C23710" s="65"/>
      <c r="D23710" s="65"/>
      <c r="E23710" s="65"/>
      <c r="F23710" s="65"/>
      <c r="G23710" s="65"/>
      <c r="H23710" s="113"/>
    </row>
    <row r="23711" spans="1:8">
      <c r="A23711" s="65"/>
      <c r="B23711" s="65"/>
      <c r="C23711" s="65"/>
      <c r="D23711" s="65"/>
      <c r="E23711" s="65"/>
      <c r="F23711" s="65"/>
      <c r="G23711" s="65"/>
      <c r="H23711" s="113"/>
    </row>
    <row r="23712" spans="1:8">
      <c r="A23712" s="65"/>
      <c r="B23712" s="65"/>
      <c r="C23712" s="65"/>
      <c r="D23712" s="65"/>
      <c r="E23712" s="65"/>
      <c r="F23712" s="65"/>
      <c r="G23712" s="65"/>
      <c r="H23712" s="113"/>
    </row>
    <row r="23713" spans="1:8">
      <c r="A23713" s="65"/>
      <c r="B23713" s="65"/>
      <c r="C23713" s="65"/>
      <c r="D23713" s="65"/>
      <c r="E23713" s="65"/>
      <c r="F23713" s="65"/>
      <c r="G23713" s="65"/>
      <c r="H23713" s="113"/>
    </row>
    <row r="23714" spans="1:8">
      <c r="A23714" s="65"/>
      <c r="B23714" s="65"/>
      <c r="C23714" s="65"/>
      <c r="D23714" s="65"/>
      <c r="E23714" s="65"/>
      <c r="F23714" s="65"/>
      <c r="G23714" s="65"/>
      <c r="H23714" s="113"/>
    </row>
    <row r="23715" spans="1:8">
      <c r="A23715" s="65"/>
      <c r="B23715" s="65"/>
      <c r="C23715" s="65"/>
      <c r="D23715" s="65"/>
      <c r="E23715" s="65"/>
      <c r="F23715" s="65"/>
      <c r="G23715" s="65"/>
      <c r="H23715" s="113"/>
    </row>
    <row r="23716" spans="1:8">
      <c r="A23716" s="65"/>
      <c r="B23716" s="65"/>
      <c r="C23716" s="65"/>
      <c r="D23716" s="65"/>
      <c r="E23716" s="65"/>
      <c r="F23716" s="65"/>
      <c r="G23716" s="65"/>
      <c r="H23716" s="113"/>
    </row>
    <row r="23717" spans="1:8">
      <c r="A23717" s="65"/>
      <c r="B23717" s="65"/>
      <c r="C23717" s="65"/>
      <c r="D23717" s="65"/>
      <c r="E23717" s="65"/>
      <c r="F23717" s="65"/>
      <c r="G23717" s="65"/>
      <c r="H23717" s="113"/>
    </row>
    <row r="23718" spans="1:8">
      <c r="A23718" s="65"/>
      <c r="B23718" s="65"/>
      <c r="C23718" s="65"/>
      <c r="D23718" s="65"/>
      <c r="E23718" s="65"/>
      <c r="F23718" s="65"/>
      <c r="G23718" s="65"/>
      <c r="H23718" s="113"/>
    </row>
    <row r="23719" spans="1:8">
      <c r="A23719" s="65"/>
      <c r="B23719" s="65"/>
      <c r="C23719" s="65"/>
      <c r="D23719" s="65"/>
      <c r="E23719" s="65"/>
      <c r="F23719" s="65"/>
      <c r="G23719" s="65"/>
      <c r="H23719" s="113"/>
    </row>
    <row r="23720" spans="1:8">
      <c r="A23720" s="65"/>
      <c r="B23720" s="65"/>
      <c r="C23720" s="65"/>
      <c r="D23720" s="65"/>
      <c r="E23720" s="65"/>
      <c r="F23720" s="65"/>
      <c r="G23720" s="65"/>
      <c r="H23720" s="113"/>
    </row>
    <row r="23721" spans="1:8">
      <c r="A23721" s="65"/>
      <c r="B23721" s="65"/>
      <c r="C23721" s="65"/>
      <c r="D23721" s="65"/>
      <c r="E23721" s="65"/>
      <c r="F23721" s="65"/>
      <c r="G23721" s="65"/>
      <c r="H23721" s="113"/>
    </row>
    <row r="23722" spans="1:8">
      <c r="A23722" s="65"/>
      <c r="B23722" s="65"/>
      <c r="C23722" s="65"/>
      <c r="D23722" s="65"/>
      <c r="E23722" s="65"/>
      <c r="F23722" s="65"/>
      <c r="G23722" s="65"/>
      <c r="H23722" s="113"/>
    </row>
    <row r="23723" spans="1:8">
      <c r="A23723" s="65"/>
      <c r="B23723" s="65"/>
      <c r="C23723" s="65"/>
      <c r="D23723" s="65"/>
      <c r="E23723" s="65"/>
      <c r="F23723" s="65"/>
      <c r="G23723" s="65"/>
      <c r="H23723" s="113"/>
    </row>
    <row r="23724" spans="1:8">
      <c r="A23724" s="65"/>
      <c r="B23724" s="65"/>
      <c r="C23724" s="65"/>
      <c r="D23724" s="65"/>
      <c r="E23724" s="65"/>
      <c r="F23724" s="65"/>
      <c r="G23724" s="65"/>
      <c r="H23724" s="113"/>
    </row>
    <row r="23725" spans="1:8">
      <c r="A23725" s="65"/>
      <c r="B23725" s="65"/>
      <c r="C23725" s="65"/>
      <c r="D23725" s="65"/>
      <c r="E23725" s="65"/>
      <c r="F23725" s="65"/>
      <c r="G23725" s="65"/>
      <c r="H23725" s="113"/>
    </row>
    <row r="23726" spans="1:8">
      <c r="A23726" s="65"/>
      <c r="B23726" s="65"/>
      <c r="C23726" s="65"/>
      <c r="D23726" s="65"/>
      <c r="E23726" s="65"/>
      <c r="F23726" s="65"/>
      <c r="G23726" s="65"/>
      <c r="H23726" s="113"/>
    </row>
    <row r="23727" spans="1:8">
      <c r="A23727" s="65"/>
      <c r="B23727" s="65"/>
      <c r="C23727" s="65"/>
      <c r="D23727" s="65"/>
      <c r="E23727" s="65"/>
      <c r="F23727" s="65"/>
      <c r="G23727" s="65"/>
      <c r="H23727" s="113"/>
    </row>
    <row r="23728" spans="1:8">
      <c r="A23728" s="65"/>
      <c r="B23728" s="65"/>
      <c r="C23728" s="65"/>
      <c r="D23728" s="65"/>
      <c r="E23728" s="65"/>
      <c r="F23728" s="65"/>
      <c r="G23728" s="65"/>
      <c r="H23728" s="113"/>
    </row>
    <row r="23729" spans="1:8">
      <c r="A23729" s="65"/>
      <c r="B23729" s="65"/>
      <c r="C23729" s="65"/>
      <c r="D23729" s="65"/>
      <c r="E23729" s="65"/>
      <c r="F23729" s="65"/>
      <c r="G23729" s="65"/>
      <c r="H23729" s="113"/>
    </row>
    <row r="23730" spans="1:8">
      <c r="A23730" s="65"/>
      <c r="B23730" s="65"/>
      <c r="C23730" s="65"/>
      <c r="D23730" s="65"/>
      <c r="E23730" s="65"/>
      <c r="F23730" s="65"/>
      <c r="G23730" s="65"/>
      <c r="H23730" s="113"/>
    </row>
    <row r="23731" spans="1:8">
      <c r="A23731" s="65"/>
      <c r="B23731" s="65"/>
      <c r="C23731" s="65"/>
      <c r="D23731" s="65"/>
      <c r="E23731" s="65"/>
      <c r="F23731" s="65"/>
      <c r="G23731" s="65"/>
      <c r="H23731" s="113"/>
    </row>
    <row r="23732" spans="1:8">
      <c r="A23732" s="65"/>
      <c r="B23732" s="65"/>
      <c r="C23732" s="65"/>
      <c r="D23732" s="65"/>
      <c r="E23732" s="65"/>
      <c r="F23732" s="65"/>
      <c r="G23732" s="65"/>
      <c r="H23732" s="113"/>
    </row>
    <row r="23733" spans="1:8">
      <c r="A23733" s="65"/>
      <c r="B23733" s="65"/>
      <c r="C23733" s="65"/>
      <c r="D23733" s="65"/>
      <c r="E23733" s="65"/>
      <c r="F23733" s="65"/>
      <c r="G23733" s="65"/>
      <c r="H23733" s="113"/>
    </row>
    <row r="23734" spans="1:8">
      <c r="A23734" s="65"/>
      <c r="B23734" s="65"/>
      <c r="C23734" s="65"/>
      <c r="D23734" s="65"/>
      <c r="E23734" s="65"/>
      <c r="F23734" s="65"/>
      <c r="G23734" s="65"/>
      <c r="H23734" s="113"/>
    </row>
    <row r="23735" spans="1:8">
      <c r="A23735" s="65"/>
      <c r="B23735" s="65"/>
      <c r="C23735" s="65"/>
      <c r="D23735" s="65"/>
      <c r="E23735" s="65"/>
      <c r="F23735" s="65"/>
      <c r="G23735" s="65"/>
      <c r="H23735" s="113"/>
    </row>
    <row r="23736" spans="1:8">
      <c r="A23736" s="65"/>
      <c r="B23736" s="65"/>
      <c r="C23736" s="65"/>
      <c r="D23736" s="65"/>
      <c r="E23736" s="65"/>
      <c r="F23736" s="65"/>
      <c r="G23736" s="65"/>
      <c r="H23736" s="113"/>
    </row>
    <row r="23737" spans="1:8">
      <c r="A23737" s="65"/>
      <c r="B23737" s="65"/>
      <c r="C23737" s="65"/>
      <c r="D23737" s="65"/>
      <c r="E23737" s="65"/>
      <c r="F23737" s="65"/>
      <c r="G23737" s="65"/>
      <c r="H23737" s="113"/>
    </row>
    <row r="23738" spans="1:8">
      <c r="A23738" s="65"/>
      <c r="B23738" s="65"/>
      <c r="C23738" s="65"/>
      <c r="D23738" s="65"/>
      <c r="E23738" s="65"/>
      <c r="F23738" s="65"/>
      <c r="G23738" s="65"/>
      <c r="H23738" s="113"/>
    </row>
    <row r="23739" spans="1:8">
      <c r="A23739" s="65"/>
      <c r="B23739" s="65"/>
      <c r="C23739" s="65"/>
      <c r="D23739" s="65"/>
      <c r="E23739" s="65"/>
      <c r="F23739" s="65"/>
      <c r="G23739" s="65"/>
      <c r="H23739" s="113"/>
    </row>
    <row r="23740" spans="1:8">
      <c r="A23740" s="65"/>
      <c r="B23740" s="65"/>
      <c r="C23740" s="65"/>
      <c r="D23740" s="65"/>
      <c r="E23740" s="65"/>
      <c r="F23740" s="65"/>
      <c r="G23740" s="65"/>
      <c r="H23740" s="113"/>
    </row>
    <row r="23741" spans="1:8">
      <c r="A23741" s="65"/>
      <c r="B23741" s="65"/>
      <c r="C23741" s="65"/>
      <c r="D23741" s="65"/>
      <c r="E23741" s="65"/>
      <c r="F23741" s="65"/>
      <c r="G23741" s="65"/>
      <c r="H23741" s="113"/>
    </row>
    <row r="23742" spans="1:8">
      <c r="A23742" s="65"/>
      <c r="B23742" s="65"/>
      <c r="C23742" s="65"/>
      <c r="D23742" s="65"/>
      <c r="E23742" s="65"/>
      <c r="F23742" s="65"/>
      <c r="G23742" s="65"/>
      <c r="H23742" s="113"/>
    </row>
    <row r="23743" spans="1:8">
      <c r="A23743" s="65"/>
      <c r="B23743" s="65"/>
      <c r="C23743" s="65"/>
      <c r="D23743" s="65"/>
      <c r="E23743" s="65"/>
      <c r="F23743" s="65"/>
      <c r="G23743" s="65"/>
      <c r="H23743" s="113"/>
    </row>
    <row r="23744" spans="1:8">
      <c r="A23744" s="65"/>
      <c r="B23744" s="65"/>
      <c r="C23744" s="65"/>
      <c r="D23744" s="65"/>
      <c r="E23744" s="65"/>
      <c r="F23744" s="65"/>
      <c r="G23744" s="65"/>
      <c r="H23744" s="113"/>
    </row>
    <row r="23745" spans="1:8">
      <c r="A23745" s="65"/>
      <c r="B23745" s="65"/>
      <c r="C23745" s="65"/>
      <c r="D23745" s="65"/>
      <c r="E23745" s="65"/>
      <c r="F23745" s="65"/>
      <c r="G23745" s="65"/>
      <c r="H23745" s="113"/>
    </row>
    <row r="23746" spans="1:8">
      <c r="A23746" s="65"/>
      <c r="B23746" s="65"/>
      <c r="C23746" s="65"/>
      <c r="D23746" s="65"/>
      <c r="E23746" s="65"/>
      <c r="F23746" s="65"/>
      <c r="G23746" s="65"/>
      <c r="H23746" s="113"/>
    </row>
    <row r="23747" spans="1:8">
      <c r="A23747" s="65"/>
      <c r="B23747" s="65"/>
      <c r="C23747" s="65"/>
      <c r="D23747" s="65"/>
      <c r="E23747" s="65"/>
      <c r="F23747" s="65"/>
      <c r="G23747" s="65"/>
      <c r="H23747" s="113"/>
    </row>
    <row r="23748" spans="1:8">
      <c r="A23748" s="65"/>
      <c r="B23748" s="65"/>
      <c r="C23748" s="65"/>
      <c r="D23748" s="65"/>
      <c r="E23748" s="65"/>
      <c r="F23748" s="65"/>
      <c r="G23748" s="65"/>
      <c r="H23748" s="113"/>
    </row>
    <row r="23749" spans="1:8">
      <c r="A23749" s="65"/>
      <c r="B23749" s="65"/>
      <c r="C23749" s="65"/>
      <c r="D23749" s="65"/>
      <c r="E23749" s="65"/>
      <c r="F23749" s="65"/>
      <c r="G23749" s="65"/>
      <c r="H23749" s="113"/>
    </row>
    <row r="23750" spans="1:8">
      <c r="A23750" s="65"/>
      <c r="B23750" s="65"/>
      <c r="C23750" s="65"/>
      <c r="D23750" s="65"/>
      <c r="E23750" s="65"/>
      <c r="F23750" s="65"/>
      <c r="G23750" s="65"/>
      <c r="H23750" s="113"/>
    </row>
    <row r="23751" spans="1:8">
      <c r="A23751" s="65"/>
      <c r="B23751" s="65"/>
      <c r="C23751" s="65"/>
      <c r="D23751" s="65"/>
      <c r="E23751" s="65"/>
      <c r="F23751" s="65"/>
      <c r="G23751" s="65"/>
      <c r="H23751" s="113"/>
    </row>
    <row r="23752" spans="1:8">
      <c r="A23752" s="65"/>
      <c r="B23752" s="65"/>
      <c r="C23752" s="65"/>
      <c r="D23752" s="65"/>
      <c r="E23752" s="65"/>
      <c r="F23752" s="65"/>
      <c r="G23752" s="65"/>
      <c r="H23752" s="113"/>
    </row>
    <row r="23753" spans="1:8">
      <c r="A23753" s="65"/>
      <c r="B23753" s="65"/>
      <c r="C23753" s="65"/>
      <c r="D23753" s="65"/>
      <c r="E23753" s="65"/>
      <c r="F23753" s="65"/>
      <c r="G23753" s="65"/>
      <c r="H23753" s="113"/>
    </row>
    <row r="23754" spans="1:8">
      <c r="A23754" s="65"/>
      <c r="B23754" s="65"/>
      <c r="C23754" s="65"/>
      <c r="D23754" s="65"/>
      <c r="E23754" s="65"/>
      <c r="F23754" s="65"/>
      <c r="G23754" s="65"/>
      <c r="H23754" s="113"/>
    </row>
    <row r="23755" spans="1:8">
      <c r="A23755" s="65"/>
      <c r="B23755" s="65"/>
      <c r="C23755" s="65"/>
      <c r="D23755" s="65"/>
      <c r="E23755" s="65"/>
      <c r="F23755" s="65"/>
      <c r="G23755" s="65"/>
      <c r="H23755" s="113"/>
    </row>
    <row r="23756" spans="1:8">
      <c r="A23756" s="65"/>
      <c r="B23756" s="65"/>
      <c r="C23756" s="65"/>
      <c r="D23756" s="65"/>
      <c r="E23756" s="65"/>
      <c r="F23756" s="65"/>
      <c r="G23756" s="65"/>
      <c r="H23756" s="113"/>
    </row>
    <row r="23757" spans="1:8">
      <c r="A23757" s="65"/>
      <c r="B23757" s="65"/>
      <c r="C23757" s="65"/>
      <c r="D23757" s="65"/>
      <c r="E23757" s="65"/>
      <c r="F23757" s="65"/>
      <c r="G23757" s="65"/>
      <c r="H23757" s="113"/>
    </row>
    <row r="23758" spans="1:8">
      <c r="A23758" s="65"/>
      <c r="B23758" s="65"/>
      <c r="C23758" s="65"/>
      <c r="D23758" s="65"/>
      <c r="E23758" s="65"/>
      <c r="F23758" s="65"/>
      <c r="G23758" s="65"/>
      <c r="H23758" s="113"/>
    </row>
    <row r="23759" spans="1:8">
      <c r="A23759" s="65"/>
      <c r="B23759" s="65"/>
      <c r="C23759" s="65"/>
      <c r="D23759" s="65"/>
      <c r="E23759" s="65"/>
      <c r="F23759" s="65"/>
      <c r="G23759" s="65"/>
      <c r="H23759" s="113"/>
    </row>
    <row r="23760" spans="1:8">
      <c r="A23760" s="65"/>
      <c r="B23760" s="65"/>
      <c r="C23760" s="65"/>
      <c r="D23760" s="65"/>
      <c r="E23760" s="65"/>
      <c r="F23760" s="65"/>
      <c r="G23760" s="65"/>
      <c r="H23760" s="113"/>
    </row>
    <row r="23761" spans="1:8">
      <c r="A23761" s="65"/>
      <c r="B23761" s="65"/>
      <c r="C23761" s="65"/>
      <c r="D23761" s="65"/>
      <c r="E23761" s="65"/>
      <c r="F23761" s="65"/>
      <c r="G23761" s="65"/>
      <c r="H23761" s="113"/>
    </row>
    <row r="23762" spans="1:8">
      <c r="A23762" s="65"/>
      <c r="B23762" s="65"/>
      <c r="C23762" s="65"/>
      <c r="D23762" s="65"/>
      <c r="E23762" s="65"/>
      <c r="F23762" s="65"/>
      <c r="G23762" s="65"/>
      <c r="H23762" s="113"/>
    </row>
    <row r="23763" spans="1:8">
      <c r="A23763" s="65"/>
      <c r="B23763" s="65"/>
      <c r="C23763" s="65"/>
      <c r="D23763" s="65"/>
      <c r="E23763" s="65"/>
      <c r="F23763" s="65"/>
      <c r="G23763" s="65"/>
      <c r="H23763" s="113"/>
    </row>
    <row r="23764" spans="1:8">
      <c r="A23764" s="65"/>
      <c r="B23764" s="65"/>
      <c r="C23764" s="65"/>
      <c r="D23764" s="65"/>
      <c r="E23764" s="65"/>
      <c r="F23764" s="65"/>
      <c r="G23764" s="65"/>
      <c r="H23764" s="113"/>
    </row>
    <row r="23765" spans="1:8">
      <c r="A23765" s="65"/>
      <c r="B23765" s="65"/>
      <c r="C23765" s="65"/>
      <c r="D23765" s="65"/>
      <c r="E23765" s="65"/>
      <c r="F23765" s="65"/>
      <c r="G23765" s="65"/>
      <c r="H23765" s="113"/>
    </row>
    <row r="23766" spans="1:8">
      <c r="A23766" s="65"/>
      <c r="B23766" s="65"/>
      <c r="C23766" s="65"/>
      <c r="D23766" s="65"/>
      <c r="E23766" s="65"/>
      <c r="F23766" s="65"/>
      <c r="G23766" s="65"/>
      <c r="H23766" s="113"/>
    </row>
    <row r="23767" spans="1:8">
      <c r="A23767" s="65"/>
      <c r="B23767" s="65"/>
      <c r="C23767" s="65"/>
      <c r="D23767" s="65"/>
      <c r="E23767" s="65"/>
      <c r="F23767" s="65"/>
      <c r="G23767" s="65"/>
      <c r="H23767" s="113"/>
    </row>
    <row r="23768" spans="1:8">
      <c r="A23768" s="65"/>
      <c r="B23768" s="65"/>
      <c r="C23768" s="65"/>
      <c r="D23768" s="65"/>
      <c r="E23768" s="65"/>
      <c r="F23768" s="65"/>
      <c r="G23768" s="65"/>
      <c r="H23768" s="113"/>
    </row>
    <row r="23769" spans="1:8">
      <c r="A23769" s="65"/>
      <c r="B23769" s="65"/>
      <c r="C23769" s="65"/>
      <c r="D23769" s="65"/>
      <c r="E23769" s="65"/>
      <c r="F23769" s="65"/>
      <c r="G23769" s="65"/>
      <c r="H23769" s="113"/>
    </row>
    <row r="23770" spans="1:8">
      <c r="A23770" s="65"/>
      <c r="B23770" s="65"/>
      <c r="C23770" s="65"/>
      <c r="D23770" s="65"/>
      <c r="E23770" s="65"/>
      <c r="F23770" s="65"/>
      <c r="G23770" s="65"/>
      <c r="H23770" s="113"/>
    </row>
    <row r="23771" spans="1:8">
      <c r="A23771" s="65"/>
      <c r="B23771" s="65"/>
      <c r="C23771" s="65"/>
      <c r="D23771" s="65"/>
      <c r="E23771" s="65"/>
      <c r="F23771" s="65"/>
      <c r="G23771" s="65"/>
      <c r="H23771" s="113"/>
    </row>
    <row r="23772" spans="1:8">
      <c r="A23772" s="65"/>
      <c r="B23772" s="65"/>
      <c r="C23772" s="65"/>
      <c r="D23772" s="65"/>
      <c r="E23772" s="65"/>
      <c r="F23772" s="65"/>
      <c r="G23772" s="65"/>
      <c r="H23772" s="113"/>
    </row>
    <row r="23773" spans="1:8">
      <c r="A23773" s="65"/>
      <c r="B23773" s="65"/>
      <c r="C23773" s="65"/>
      <c r="D23773" s="65"/>
      <c r="E23773" s="65"/>
      <c r="F23773" s="65"/>
      <c r="G23773" s="65"/>
      <c r="H23773" s="113"/>
    </row>
    <row r="23774" spans="1:8">
      <c r="A23774" s="65"/>
      <c r="B23774" s="65"/>
      <c r="C23774" s="65"/>
      <c r="D23774" s="65"/>
      <c r="E23774" s="65"/>
      <c r="F23774" s="65"/>
      <c r="G23774" s="65"/>
      <c r="H23774" s="113"/>
    </row>
    <row r="23775" spans="1:8">
      <c r="A23775" s="65"/>
      <c r="B23775" s="65"/>
      <c r="C23775" s="65"/>
      <c r="D23775" s="65"/>
      <c r="E23775" s="65"/>
      <c r="F23775" s="65"/>
      <c r="G23775" s="65"/>
      <c r="H23775" s="113"/>
    </row>
    <row r="23776" spans="1:8">
      <c r="A23776" s="65"/>
      <c r="B23776" s="65"/>
      <c r="C23776" s="65"/>
      <c r="D23776" s="65"/>
      <c r="E23776" s="65"/>
      <c r="F23776" s="65"/>
      <c r="G23776" s="65"/>
      <c r="H23776" s="113"/>
    </row>
    <row r="23777" spans="1:8">
      <c r="A23777" s="65"/>
      <c r="B23777" s="65"/>
      <c r="C23777" s="65"/>
      <c r="D23777" s="65"/>
      <c r="E23777" s="65"/>
      <c r="F23777" s="65"/>
      <c r="G23777" s="65"/>
      <c r="H23777" s="113"/>
    </row>
    <row r="23778" spans="1:8">
      <c r="A23778" s="65"/>
      <c r="B23778" s="65"/>
      <c r="C23778" s="65"/>
      <c r="D23778" s="65"/>
      <c r="E23778" s="65"/>
      <c r="F23778" s="65"/>
      <c r="G23778" s="65"/>
      <c r="H23778" s="113"/>
    </row>
    <row r="23779" spans="1:8">
      <c r="A23779" s="65"/>
      <c r="B23779" s="65"/>
      <c r="C23779" s="65"/>
      <c r="D23779" s="65"/>
      <c r="E23779" s="65"/>
      <c r="F23779" s="65"/>
      <c r="G23779" s="65"/>
      <c r="H23779" s="113"/>
    </row>
    <row r="23780" spans="1:8">
      <c r="A23780" s="65"/>
      <c r="B23780" s="65"/>
      <c r="C23780" s="65"/>
      <c r="D23780" s="65"/>
      <c r="E23780" s="65"/>
      <c r="F23780" s="65"/>
      <c r="G23780" s="65"/>
      <c r="H23780" s="113"/>
    </row>
    <row r="23781" spans="1:8">
      <c r="A23781" s="65"/>
      <c r="B23781" s="65"/>
      <c r="C23781" s="65"/>
      <c r="D23781" s="65"/>
      <c r="E23781" s="65"/>
      <c r="F23781" s="65"/>
      <c r="G23781" s="65"/>
      <c r="H23781" s="113"/>
    </row>
    <row r="23782" spans="1:8">
      <c r="A23782" s="65"/>
      <c r="B23782" s="65"/>
      <c r="C23782" s="65"/>
      <c r="D23782" s="65"/>
      <c r="E23782" s="65"/>
      <c r="F23782" s="65"/>
      <c r="G23782" s="65"/>
      <c r="H23782" s="113"/>
    </row>
    <row r="23783" spans="1:8">
      <c r="A23783" s="65"/>
      <c r="B23783" s="65"/>
      <c r="C23783" s="65"/>
      <c r="D23783" s="65"/>
      <c r="E23783" s="65"/>
      <c r="F23783" s="65"/>
      <c r="G23783" s="65"/>
      <c r="H23783" s="113"/>
    </row>
    <row r="23784" spans="1:8">
      <c r="A23784" s="65"/>
      <c r="B23784" s="65"/>
      <c r="C23784" s="65"/>
      <c r="D23784" s="65"/>
      <c r="E23784" s="65"/>
      <c r="F23784" s="65"/>
      <c r="G23784" s="65"/>
      <c r="H23784" s="113"/>
    </row>
    <row r="23785" spans="1:8">
      <c r="A23785" s="65"/>
      <c r="B23785" s="65"/>
      <c r="C23785" s="65"/>
      <c r="D23785" s="65"/>
      <c r="E23785" s="65"/>
      <c r="F23785" s="65"/>
      <c r="G23785" s="65"/>
      <c r="H23785" s="113"/>
    </row>
    <row r="23786" spans="1:8">
      <c r="A23786" s="65"/>
      <c r="B23786" s="65"/>
      <c r="C23786" s="65"/>
      <c r="D23786" s="65"/>
      <c r="E23786" s="65"/>
      <c r="F23786" s="65"/>
      <c r="G23786" s="65"/>
      <c r="H23786" s="113"/>
    </row>
    <row r="23787" spans="1:8">
      <c r="A23787" s="65"/>
      <c r="B23787" s="65"/>
      <c r="C23787" s="65"/>
      <c r="D23787" s="65"/>
      <c r="E23787" s="65"/>
      <c r="F23787" s="65"/>
      <c r="G23787" s="65"/>
      <c r="H23787" s="113"/>
    </row>
    <row r="23788" spans="1:8">
      <c r="A23788" s="65"/>
      <c r="B23788" s="65"/>
      <c r="C23788" s="65"/>
      <c r="D23788" s="65"/>
      <c r="E23788" s="65"/>
      <c r="F23788" s="65"/>
      <c r="G23788" s="65"/>
      <c r="H23788" s="113"/>
    </row>
    <row r="23789" spans="1:8">
      <c r="A23789" s="65"/>
      <c r="B23789" s="65"/>
      <c r="C23789" s="65"/>
      <c r="D23789" s="65"/>
      <c r="E23789" s="65"/>
      <c r="F23789" s="65"/>
      <c r="G23789" s="65"/>
      <c r="H23789" s="113"/>
    </row>
    <row r="23790" spans="1:8">
      <c r="A23790" s="65"/>
      <c r="B23790" s="65"/>
      <c r="C23790" s="65"/>
      <c r="D23790" s="65"/>
      <c r="E23790" s="65"/>
      <c r="F23790" s="65"/>
      <c r="G23790" s="65"/>
      <c r="H23790" s="113"/>
    </row>
    <row r="23791" spans="1:8">
      <c r="A23791" s="65"/>
      <c r="B23791" s="65"/>
      <c r="C23791" s="65"/>
      <c r="D23791" s="65"/>
      <c r="E23791" s="65"/>
      <c r="F23791" s="65"/>
      <c r="G23791" s="65"/>
      <c r="H23791" s="113"/>
    </row>
    <row r="23792" spans="1:8">
      <c r="A23792" s="65"/>
      <c r="B23792" s="65"/>
      <c r="C23792" s="65"/>
      <c r="D23792" s="65"/>
      <c r="E23792" s="65"/>
      <c r="F23792" s="65"/>
      <c r="G23792" s="65"/>
      <c r="H23792" s="113"/>
    </row>
    <row r="23793" spans="1:8">
      <c r="A23793" s="65"/>
      <c r="B23793" s="65"/>
      <c r="C23793" s="65"/>
      <c r="D23793" s="65"/>
      <c r="E23793" s="65"/>
      <c r="F23793" s="65"/>
      <c r="G23793" s="65"/>
      <c r="H23793" s="113"/>
    </row>
    <row r="23794" spans="1:8">
      <c r="A23794" s="65"/>
      <c r="B23794" s="65"/>
      <c r="C23794" s="65"/>
      <c r="D23794" s="65"/>
      <c r="E23794" s="65"/>
      <c r="F23794" s="65"/>
      <c r="G23794" s="65"/>
      <c r="H23794" s="113"/>
    </row>
    <row r="23795" spans="1:8">
      <c r="A23795" s="65"/>
      <c r="B23795" s="65"/>
      <c r="C23795" s="65"/>
      <c r="D23795" s="65"/>
      <c r="E23795" s="65"/>
      <c r="F23795" s="65"/>
      <c r="G23795" s="65"/>
      <c r="H23795" s="113"/>
    </row>
    <row r="23796" spans="1:8">
      <c r="A23796" s="65"/>
      <c r="B23796" s="65"/>
      <c r="C23796" s="65"/>
      <c r="D23796" s="65"/>
      <c r="E23796" s="65"/>
      <c r="F23796" s="65"/>
      <c r="G23796" s="65"/>
      <c r="H23796" s="113"/>
    </row>
    <row r="23797" spans="1:8">
      <c r="A23797" s="65"/>
      <c r="B23797" s="65"/>
      <c r="C23797" s="65"/>
      <c r="D23797" s="65"/>
      <c r="E23797" s="65"/>
      <c r="F23797" s="65"/>
      <c r="G23797" s="65"/>
      <c r="H23797" s="113"/>
    </row>
    <row r="23798" spans="1:8">
      <c r="A23798" s="65"/>
      <c r="B23798" s="65"/>
      <c r="C23798" s="65"/>
      <c r="D23798" s="65"/>
      <c r="E23798" s="65"/>
      <c r="F23798" s="65"/>
      <c r="G23798" s="65"/>
      <c r="H23798" s="113"/>
    </row>
    <row r="23799" spans="1:8">
      <c r="A23799" s="65"/>
      <c r="B23799" s="65"/>
      <c r="C23799" s="65"/>
      <c r="D23799" s="65"/>
      <c r="E23799" s="65"/>
      <c r="F23799" s="65"/>
      <c r="G23799" s="65"/>
      <c r="H23799" s="113"/>
    </row>
    <row r="23800" spans="1:8">
      <c r="A23800" s="65"/>
      <c r="B23800" s="65"/>
      <c r="C23800" s="65"/>
      <c r="D23800" s="65"/>
      <c r="E23800" s="65"/>
      <c r="F23800" s="65"/>
      <c r="G23800" s="65"/>
      <c r="H23800" s="113"/>
    </row>
    <row r="23801" spans="1:8">
      <c r="A23801" s="65"/>
      <c r="B23801" s="65"/>
      <c r="C23801" s="65"/>
      <c r="D23801" s="65"/>
      <c r="E23801" s="65"/>
      <c r="F23801" s="65"/>
      <c r="G23801" s="65"/>
      <c r="H23801" s="113"/>
    </row>
    <row r="23802" spans="1:8">
      <c r="A23802" s="65"/>
      <c r="B23802" s="65"/>
      <c r="C23802" s="65"/>
      <c r="D23802" s="65"/>
      <c r="E23802" s="65"/>
      <c r="F23802" s="65"/>
      <c r="G23802" s="65"/>
      <c r="H23802" s="113"/>
    </row>
    <row r="23803" spans="1:8">
      <c r="A23803" s="65"/>
      <c r="B23803" s="65"/>
      <c r="C23803" s="65"/>
      <c r="D23803" s="65"/>
      <c r="E23803" s="65"/>
      <c r="F23803" s="65"/>
      <c r="G23803" s="65"/>
      <c r="H23803" s="113"/>
    </row>
    <row r="23804" spans="1:8">
      <c r="A23804" s="65"/>
      <c r="B23804" s="65"/>
      <c r="C23804" s="65"/>
      <c r="D23804" s="65"/>
      <c r="E23804" s="65"/>
      <c r="F23804" s="65"/>
      <c r="G23804" s="65"/>
      <c r="H23804" s="113"/>
    </row>
    <row r="23805" spans="1:8">
      <c r="A23805" s="65"/>
      <c r="B23805" s="65"/>
      <c r="C23805" s="65"/>
      <c r="D23805" s="65"/>
      <c r="E23805" s="65"/>
      <c r="F23805" s="65"/>
      <c r="G23805" s="65"/>
      <c r="H23805" s="113"/>
    </row>
    <row r="23806" spans="1:8">
      <c r="A23806" s="65"/>
      <c r="B23806" s="65"/>
      <c r="C23806" s="65"/>
      <c r="D23806" s="65"/>
      <c r="E23806" s="65"/>
      <c r="F23806" s="65"/>
      <c r="G23806" s="65"/>
      <c r="H23806" s="113"/>
    </row>
    <row r="23807" spans="1:8">
      <c r="A23807" s="65"/>
      <c r="B23807" s="65"/>
      <c r="C23807" s="65"/>
      <c r="D23807" s="65"/>
      <c r="E23807" s="65"/>
      <c r="F23807" s="65"/>
      <c r="G23807" s="65"/>
      <c r="H23807" s="113"/>
    </row>
    <row r="23808" spans="1:8">
      <c r="A23808" s="65"/>
      <c r="B23808" s="65"/>
      <c r="C23808" s="65"/>
      <c r="D23808" s="65"/>
      <c r="E23808" s="65"/>
      <c r="F23808" s="65"/>
      <c r="G23808" s="65"/>
      <c r="H23808" s="113"/>
    </row>
    <row r="23809" spans="1:8">
      <c r="A23809" s="65"/>
      <c r="B23809" s="65"/>
      <c r="C23809" s="65"/>
      <c r="D23809" s="65"/>
      <c r="E23809" s="65"/>
      <c r="F23809" s="65"/>
      <c r="G23809" s="65"/>
      <c r="H23809" s="113"/>
    </row>
    <row r="23810" spans="1:8">
      <c r="A23810" s="65"/>
      <c r="B23810" s="65"/>
      <c r="C23810" s="65"/>
      <c r="D23810" s="65"/>
      <c r="E23810" s="65"/>
      <c r="F23810" s="65"/>
      <c r="G23810" s="65"/>
      <c r="H23810" s="113"/>
    </row>
    <row r="23811" spans="1:8">
      <c r="A23811" s="65"/>
      <c r="B23811" s="65"/>
      <c r="C23811" s="65"/>
      <c r="D23811" s="65"/>
      <c r="E23811" s="65"/>
      <c r="F23811" s="65"/>
      <c r="G23811" s="65"/>
      <c r="H23811" s="113"/>
    </row>
    <row r="23812" spans="1:8">
      <c r="A23812" s="65"/>
      <c r="B23812" s="65"/>
      <c r="C23812" s="65"/>
      <c r="D23812" s="65"/>
      <c r="E23812" s="65"/>
      <c r="F23812" s="65"/>
      <c r="G23812" s="65"/>
      <c r="H23812" s="113"/>
    </row>
    <row r="23813" spans="1:8">
      <c r="A23813" s="65"/>
      <c r="B23813" s="65"/>
      <c r="C23813" s="65"/>
      <c r="D23813" s="65"/>
      <c r="E23813" s="65"/>
      <c r="F23813" s="65"/>
      <c r="G23813" s="65"/>
      <c r="H23813" s="113"/>
    </row>
    <row r="23814" spans="1:8">
      <c r="A23814" s="65"/>
      <c r="B23814" s="65"/>
      <c r="C23814" s="65"/>
      <c r="D23814" s="65"/>
      <c r="E23814" s="65"/>
      <c r="F23814" s="65"/>
      <c r="G23814" s="65"/>
      <c r="H23814" s="113"/>
    </row>
    <row r="23815" spans="1:8">
      <c r="A23815" s="65"/>
      <c r="B23815" s="65"/>
      <c r="C23815" s="65"/>
      <c r="D23815" s="65"/>
      <c r="E23815" s="65"/>
      <c r="F23815" s="65"/>
      <c r="G23815" s="65"/>
      <c r="H23815" s="113"/>
    </row>
    <row r="23816" spans="1:8">
      <c r="A23816" s="65"/>
      <c r="B23816" s="65"/>
      <c r="C23816" s="65"/>
      <c r="D23816" s="65"/>
      <c r="E23816" s="65"/>
      <c r="F23816" s="65"/>
      <c r="G23816" s="65"/>
      <c r="H23816" s="113"/>
    </row>
    <row r="23817" spans="1:8">
      <c r="A23817" s="65"/>
      <c r="B23817" s="65"/>
      <c r="C23817" s="65"/>
      <c r="D23817" s="65"/>
      <c r="E23817" s="65"/>
      <c r="F23817" s="65"/>
      <c r="G23817" s="65"/>
      <c r="H23817" s="113"/>
    </row>
    <row r="23818" spans="1:8">
      <c r="A23818" s="65"/>
      <c r="B23818" s="65"/>
      <c r="C23818" s="65"/>
      <c r="D23818" s="65"/>
      <c r="E23818" s="65"/>
      <c r="F23818" s="65"/>
      <c r="G23818" s="65"/>
      <c r="H23818" s="113"/>
    </row>
    <row r="23819" spans="1:8">
      <c r="A23819" s="65"/>
      <c r="B23819" s="65"/>
      <c r="C23819" s="65"/>
      <c r="D23819" s="65"/>
      <c r="E23819" s="65"/>
      <c r="F23819" s="65"/>
      <c r="G23819" s="65"/>
      <c r="H23819" s="113"/>
    </row>
    <row r="23820" spans="1:8">
      <c r="A23820" s="65"/>
      <c r="B23820" s="65"/>
      <c r="C23820" s="65"/>
      <c r="D23820" s="65"/>
      <c r="E23820" s="65"/>
      <c r="F23820" s="65"/>
      <c r="G23820" s="65"/>
      <c r="H23820" s="113"/>
    </row>
    <row r="23821" spans="1:8">
      <c r="A23821" s="65"/>
      <c r="B23821" s="65"/>
      <c r="C23821" s="65"/>
      <c r="D23821" s="65"/>
      <c r="E23821" s="65"/>
      <c r="F23821" s="65"/>
      <c r="G23821" s="65"/>
      <c r="H23821" s="113"/>
    </row>
    <row r="23822" spans="1:8">
      <c r="A23822" s="65"/>
      <c r="B23822" s="65"/>
      <c r="C23822" s="65"/>
      <c r="D23822" s="65"/>
      <c r="E23822" s="65"/>
      <c r="F23822" s="65"/>
      <c r="G23822" s="65"/>
      <c r="H23822" s="113"/>
    </row>
    <row r="23823" spans="1:8">
      <c r="A23823" s="65"/>
      <c r="B23823" s="65"/>
      <c r="C23823" s="65"/>
      <c r="D23823" s="65"/>
      <c r="E23823" s="65"/>
      <c r="F23823" s="65"/>
      <c r="G23823" s="65"/>
      <c r="H23823" s="113"/>
    </row>
    <row r="23824" spans="1:8">
      <c r="A23824" s="65"/>
      <c r="B23824" s="65"/>
      <c r="C23824" s="65"/>
      <c r="D23824" s="65"/>
      <c r="E23824" s="65"/>
      <c r="F23824" s="65"/>
      <c r="G23824" s="65"/>
      <c r="H23824" s="113"/>
    </row>
    <row r="23825" spans="1:8">
      <c r="A23825" s="65"/>
      <c r="B23825" s="65"/>
      <c r="C23825" s="65"/>
      <c r="D23825" s="65"/>
      <c r="E23825" s="65"/>
      <c r="F23825" s="65"/>
      <c r="G23825" s="65"/>
      <c r="H23825" s="113"/>
    </row>
    <row r="23826" spans="1:8">
      <c r="A23826" s="65"/>
      <c r="B23826" s="65"/>
      <c r="C23826" s="65"/>
      <c r="D23826" s="65"/>
      <c r="E23826" s="65"/>
      <c r="F23826" s="65"/>
      <c r="G23826" s="65"/>
      <c r="H23826" s="113"/>
    </row>
    <row r="23827" spans="1:8">
      <c r="A23827" s="65"/>
      <c r="B23827" s="65"/>
      <c r="C23827" s="65"/>
      <c r="D23827" s="65"/>
      <c r="E23827" s="65"/>
      <c r="F23827" s="65"/>
      <c r="G23827" s="65"/>
      <c r="H23827" s="113"/>
    </row>
    <row r="23828" spans="1:8">
      <c r="A23828" s="65"/>
      <c r="B23828" s="65"/>
      <c r="C23828" s="65"/>
      <c r="D23828" s="65"/>
      <c r="E23828" s="65"/>
      <c r="F23828" s="65"/>
      <c r="G23828" s="65"/>
      <c r="H23828" s="113"/>
    </row>
    <row r="23829" spans="1:8">
      <c r="A23829" s="65"/>
      <c r="B23829" s="65"/>
      <c r="C23829" s="65"/>
      <c r="D23829" s="65"/>
      <c r="E23829" s="65"/>
      <c r="F23829" s="65"/>
      <c r="G23829" s="65"/>
      <c r="H23829" s="113"/>
    </row>
    <row r="23830" spans="1:8">
      <c r="A23830" s="65"/>
      <c r="B23830" s="65"/>
      <c r="C23830" s="65"/>
      <c r="D23830" s="65"/>
      <c r="E23830" s="65"/>
      <c r="F23830" s="65"/>
      <c r="G23830" s="65"/>
      <c r="H23830" s="113"/>
    </row>
    <row r="23831" spans="1:8">
      <c r="A23831" s="65"/>
      <c r="B23831" s="65"/>
      <c r="C23831" s="65"/>
      <c r="D23831" s="65"/>
      <c r="E23831" s="65"/>
      <c r="F23831" s="65"/>
      <c r="G23831" s="65"/>
      <c r="H23831" s="113"/>
    </row>
    <row r="23832" spans="1:8">
      <c r="A23832" s="65"/>
      <c r="B23832" s="65"/>
      <c r="C23832" s="65"/>
      <c r="D23832" s="65"/>
      <c r="E23832" s="65"/>
      <c r="F23832" s="65"/>
      <c r="G23832" s="65"/>
      <c r="H23832" s="113"/>
    </row>
    <row r="23833" spans="1:8">
      <c r="A23833" s="65"/>
      <c r="B23833" s="65"/>
      <c r="C23833" s="65"/>
      <c r="D23833" s="65"/>
      <c r="E23833" s="65"/>
      <c r="F23833" s="65"/>
      <c r="G23833" s="65"/>
      <c r="H23833" s="113"/>
    </row>
    <row r="23834" spans="1:8">
      <c r="A23834" s="65"/>
      <c r="B23834" s="65"/>
      <c r="C23834" s="65"/>
      <c r="D23834" s="65"/>
      <c r="E23834" s="65"/>
      <c r="F23834" s="65"/>
      <c r="G23834" s="65"/>
      <c r="H23834" s="113"/>
    </row>
    <row r="23835" spans="1:8">
      <c r="A23835" s="65"/>
      <c r="B23835" s="65"/>
      <c r="C23835" s="65"/>
      <c r="D23835" s="65"/>
      <c r="E23835" s="65"/>
      <c r="F23835" s="65"/>
      <c r="G23835" s="65"/>
      <c r="H23835" s="113"/>
    </row>
    <row r="23836" spans="1:8">
      <c r="A23836" s="65"/>
      <c r="B23836" s="65"/>
      <c r="C23836" s="65"/>
      <c r="D23836" s="65"/>
      <c r="E23836" s="65"/>
      <c r="F23836" s="65"/>
      <c r="G23836" s="65"/>
      <c r="H23836" s="113"/>
    </row>
    <row r="23837" spans="1:8">
      <c r="A23837" s="65"/>
      <c r="B23837" s="65"/>
      <c r="C23837" s="65"/>
      <c r="D23837" s="65"/>
      <c r="E23837" s="65"/>
      <c r="F23837" s="65"/>
      <c r="G23837" s="65"/>
      <c r="H23837" s="113"/>
    </row>
    <row r="23838" spans="1:8">
      <c r="A23838" s="65"/>
      <c r="B23838" s="65"/>
      <c r="C23838" s="65"/>
      <c r="D23838" s="65"/>
      <c r="E23838" s="65"/>
      <c r="F23838" s="65"/>
      <c r="G23838" s="65"/>
      <c r="H23838" s="113"/>
    </row>
    <row r="23839" spans="1:8">
      <c r="A23839" s="65"/>
      <c r="B23839" s="65"/>
      <c r="C23839" s="65"/>
      <c r="D23839" s="65"/>
      <c r="E23839" s="65"/>
      <c r="F23839" s="65"/>
      <c r="G23839" s="65"/>
      <c r="H23839" s="113"/>
    </row>
    <row r="23840" spans="1:8">
      <c r="A23840" s="65"/>
      <c r="B23840" s="65"/>
      <c r="C23840" s="65"/>
      <c r="D23840" s="65"/>
      <c r="E23840" s="65"/>
      <c r="F23840" s="65"/>
      <c r="G23840" s="65"/>
      <c r="H23840" s="113"/>
    </row>
    <row r="23841" spans="1:8">
      <c r="A23841" s="65"/>
      <c r="B23841" s="65"/>
      <c r="C23841" s="65"/>
      <c r="D23841" s="65"/>
      <c r="E23841" s="65"/>
      <c r="F23841" s="65"/>
      <c r="G23841" s="65"/>
      <c r="H23841" s="113"/>
    </row>
    <row r="23842" spans="1:8">
      <c r="A23842" s="65"/>
      <c r="B23842" s="65"/>
      <c r="C23842" s="65"/>
      <c r="D23842" s="65"/>
      <c r="E23842" s="65"/>
      <c r="F23842" s="65"/>
      <c r="G23842" s="65"/>
      <c r="H23842" s="113"/>
    </row>
    <row r="23843" spans="1:8">
      <c r="A23843" s="65"/>
      <c r="B23843" s="65"/>
      <c r="C23843" s="65"/>
      <c r="D23843" s="65"/>
      <c r="E23843" s="65"/>
      <c r="F23843" s="65"/>
      <c r="G23843" s="65"/>
      <c r="H23843" s="113"/>
    </row>
    <row r="23844" spans="1:8">
      <c r="A23844" s="65"/>
      <c r="B23844" s="65"/>
      <c r="C23844" s="65"/>
      <c r="D23844" s="65"/>
      <c r="E23844" s="65"/>
      <c r="F23844" s="65"/>
      <c r="G23844" s="65"/>
      <c r="H23844" s="113"/>
    </row>
    <row r="23845" spans="1:8">
      <c r="A23845" s="65"/>
      <c r="B23845" s="65"/>
      <c r="C23845" s="65"/>
      <c r="D23845" s="65"/>
      <c r="E23845" s="65"/>
      <c r="F23845" s="65"/>
      <c r="G23845" s="65"/>
      <c r="H23845" s="113"/>
    </row>
    <row r="23846" spans="1:8">
      <c r="A23846" s="65"/>
      <c r="B23846" s="65"/>
      <c r="C23846" s="65"/>
      <c r="D23846" s="65"/>
      <c r="E23846" s="65"/>
      <c r="F23846" s="65"/>
      <c r="G23846" s="65"/>
      <c r="H23846" s="113"/>
    </row>
    <row r="23847" spans="1:8">
      <c r="A23847" s="65"/>
      <c r="B23847" s="65"/>
      <c r="C23847" s="65"/>
      <c r="D23847" s="65"/>
      <c r="E23847" s="65"/>
      <c r="F23847" s="65"/>
      <c r="G23847" s="65"/>
      <c r="H23847" s="113"/>
    </row>
    <row r="23848" spans="1:8">
      <c r="A23848" s="65"/>
      <c r="B23848" s="65"/>
      <c r="C23848" s="65"/>
      <c r="D23848" s="65"/>
      <c r="E23848" s="65"/>
      <c r="F23848" s="65"/>
      <c r="G23848" s="65"/>
      <c r="H23848" s="113"/>
    </row>
    <row r="23849" spans="1:8">
      <c r="A23849" s="65"/>
      <c r="B23849" s="65"/>
      <c r="C23849" s="65"/>
      <c r="D23849" s="65"/>
      <c r="E23849" s="65"/>
      <c r="F23849" s="65"/>
      <c r="G23849" s="65"/>
      <c r="H23849" s="113"/>
    </row>
    <row r="23850" spans="1:8">
      <c r="A23850" s="65"/>
      <c r="B23850" s="65"/>
      <c r="C23850" s="65"/>
      <c r="D23850" s="65"/>
      <c r="E23850" s="65"/>
      <c r="F23850" s="65"/>
      <c r="G23850" s="65"/>
      <c r="H23850" s="113"/>
    </row>
    <row r="23851" spans="1:8">
      <c r="A23851" s="65"/>
      <c r="B23851" s="65"/>
      <c r="C23851" s="65"/>
      <c r="D23851" s="65"/>
      <c r="E23851" s="65"/>
      <c r="F23851" s="65"/>
      <c r="G23851" s="65"/>
      <c r="H23851" s="113"/>
    </row>
    <row r="23852" spans="1:8">
      <c r="A23852" s="65"/>
      <c r="B23852" s="65"/>
      <c r="C23852" s="65"/>
      <c r="D23852" s="65"/>
      <c r="E23852" s="65"/>
      <c r="F23852" s="65"/>
      <c r="G23852" s="65"/>
      <c r="H23852" s="113"/>
    </row>
    <row r="23853" spans="1:8">
      <c r="A23853" s="65"/>
      <c r="B23853" s="65"/>
      <c r="C23853" s="65"/>
      <c r="D23853" s="65"/>
      <c r="E23853" s="65"/>
      <c r="F23853" s="65"/>
      <c r="G23853" s="65"/>
      <c r="H23853" s="113"/>
    </row>
    <row r="23854" spans="1:8">
      <c r="A23854" s="65"/>
      <c r="B23854" s="65"/>
      <c r="C23854" s="65"/>
      <c r="D23854" s="65"/>
      <c r="E23854" s="65"/>
      <c r="F23854" s="65"/>
      <c r="G23854" s="65"/>
      <c r="H23854" s="113"/>
    </row>
    <row r="23855" spans="1:8">
      <c r="A23855" s="65"/>
      <c r="B23855" s="65"/>
      <c r="C23855" s="65"/>
      <c r="D23855" s="65"/>
      <c r="E23855" s="65"/>
      <c r="F23855" s="65"/>
      <c r="G23855" s="65"/>
      <c r="H23855" s="113"/>
    </row>
    <row r="23856" spans="1:8">
      <c r="A23856" s="65"/>
      <c r="B23856" s="65"/>
      <c r="C23856" s="65"/>
      <c r="D23856" s="65"/>
      <c r="E23856" s="65"/>
      <c r="F23856" s="65"/>
      <c r="G23856" s="65"/>
      <c r="H23856" s="113"/>
    </row>
    <row r="23857" spans="1:8">
      <c r="A23857" s="65"/>
      <c r="B23857" s="65"/>
      <c r="C23857" s="65"/>
      <c r="D23857" s="65"/>
      <c r="E23857" s="65"/>
      <c r="F23857" s="65"/>
      <c r="G23857" s="65"/>
      <c r="H23857" s="113"/>
    </row>
    <row r="23858" spans="1:8">
      <c r="A23858" s="65"/>
      <c r="B23858" s="65"/>
      <c r="C23858" s="65"/>
      <c r="D23858" s="65"/>
      <c r="E23858" s="65"/>
      <c r="F23858" s="65"/>
      <c r="G23858" s="65"/>
      <c r="H23858" s="113"/>
    </row>
    <row r="23859" spans="1:8">
      <c r="A23859" s="65"/>
      <c r="B23859" s="65"/>
      <c r="C23859" s="65"/>
      <c r="D23859" s="65"/>
      <c r="E23859" s="65"/>
      <c r="F23859" s="65"/>
      <c r="G23859" s="65"/>
      <c r="H23859" s="113"/>
    </row>
    <row r="23860" spans="1:8">
      <c r="A23860" s="65"/>
      <c r="B23860" s="65"/>
      <c r="C23860" s="65"/>
      <c r="D23860" s="65"/>
      <c r="E23860" s="65"/>
      <c r="F23860" s="65"/>
      <c r="G23860" s="65"/>
      <c r="H23860" s="113"/>
    </row>
    <row r="23861" spans="1:8">
      <c r="A23861" s="65"/>
      <c r="B23861" s="65"/>
      <c r="C23861" s="65"/>
      <c r="D23861" s="65"/>
      <c r="E23861" s="65"/>
      <c r="F23861" s="65"/>
      <c r="G23861" s="65"/>
      <c r="H23861" s="113"/>
    </row>
    <row r="23862" spans="1:8">
      <c r="A23862" s="65"/>
      <c r="B23862" s="65"/>
      <c r="C23862" s="65"/>
      <c r="D23862" s="65"/>
      <c r="E23862" s="65"/>
      <c r="F23862" s="65"/>
      <c r="G23862" s="65"/>
      <c r="H23862" s="113"/>
    </row>
    <row r="23863" spans="1:8">
      <c r="A23863" s="65"/>
      <c r="B23863" s="65"/>
      <c r="C23863" s="65"/>
      <c r="D23863" s="65"/>
      <c r="E23863" s="65"/>
      <c r="F23863" s="65"/>
      <c r="G23863" s="65"/>
      <c r="H23863" s="113"/>
    </row>
    <row r="23864" spans="1:8">
      <c r="A23864" s="65"/>
      <c r="B23864" s="65"/>
      <c r="C23864" s="65"/>
      <c r="D23864" s="65"/>
      <c r="E23864" s="65"/>
      <c r="F23864" s="65"/>
      <c r="G23864" s="65"/>
      <c r="H23864" s="113"/>
    </row>
    <row r="23865" spans="1:8">
      <c r="A23865" s="65"/>
      <c r="B23865" s="65"/>
      <c r="C23865" s="65"/>
      <c r="D23865" s="65"/>
      <c r="E23865" s="65"/>
      <c r="F23865" s="65"/>
      <c r="G23865" s="65"/>
      <c r="H23865" s="113"/>
    </row>
    <row r="23866" spans="1:8">
      <c r="A23866" s="65"/>
      <c r="B23866" s="65"/>
      <c r="C23866" s="65"/>
      <c r="D23866" s="65"/>
      <c r="E23866" s="65"/>
      <c r="F23866" s="65"/>
      <c r="G23866" s="65"/>
      <c r="H23866" s="113"/>
    </row>
    <row r="23867" spans="1:8">
      <c r="A23867" s="65"/>
      <c r="B23867" s="65"/>
      <c r="C23867" s="65"/>
      <c r="D23867" s="65"/>
      <c r="E23867" s="65"/>
      <c r="F23867" s="65"/>
      <c r="G23867" s="65"/>
      <c r="H23867" s="113"/>
    </row>
    <row r="23868" spans="1:8">
      <c r="A23868" s="65"/>
      <c r="B23868" s="65"/>
      <c r="C23868" s="65"/>
      <c r="D23868" s="65"/>
      <c r="E23868" s="65"/>
      <c r="F23868" s="65"/>
      <c r="G23868" s="65"/>
      <c r="H23868" s="113"/>
    </row>
    <row r="23869" spans="1:8">
      <c r="A23869" s="65"/>
      <c r="B23869" s="65"/>
      <c r="C23869" s="65"/>
      <c r="D23869" s="65"/>
      <c r="E23869" s="65"/>
      <c r="F23869" s="65"/>
      <c r="G23869" s="65"/>
      <c r="H23869" s="113"/>
    </row>
    <row r="23870" spans="1:8">
      <c r="A23870" s="65"/>
      <c r="B23870" s="65"/>
      <c r="C23870" s="65"/>
      <c r="D23870" s="65"/>
      <c r="E23870" s="65"/>
      <c r="F23870" s="65"/>
      <c r="G23870" s="65"/>
      <c r="H23870" s="113"/>
    </row>
    <row r="23871" spans="1:8">
      <c r="A23871" s="65"/>
      <c r="B23871" s="65"/>
      <c r="C23871" s="65"/>
      <c r="D23871" s="65"/>
      <c r="E23871" s="65"/>
      <c r="F23871" s="65"/>
      <c r="G23871" s="65"/>
      <c r="H23871" s="113"/>
    </row>
    <row r="23872" spans="1:8">
      <c r="A23872" s="65"/>
      <c r="B23872" s="65"/>
      <c r="C23872" s="65"/>
      <c r="D23872" s="65"/>
      <c r="E23872" s="65"/>
      <c r="F23872" s="65"/>
      <c r="G23872" s="65"/>
      <c r="H23872" s="113"/>
    </row>
    <row r="23873" spans="1:8">
      <c r="A23873" s="65"/>
      <c r="B23873" s="65"/>
      <c r="C23873" s="65"/>
      <c r="D23873" s="65"/>
      <c r="E23873" s="65"/>
      <c r="F23873" s="65"/>
      <c r="G23873" s="65"/>
      <c r="H23873" s="113"/>
    </row>
    <row r="23874" spans="1:8">
      <c r="A23874" s="65"/>
      <c r="B23874" s="65"/>
      <c r="C23874" s="65"/>
      <c r="D23874" s="65"/>
      <c r="E23874" s="65"/>
      <c r="F23874" s="65"/>
      <c r="G23874" s="65"/>
      <c r="H23874" s="113"/>
    </row>
    <row r="23875" spans="1:8">
      <c r="A23875" s="65"/>
      <c r="B23875" s="65"/>
      <c r="C23875" s="65"/>
      <c r="D23875" s="65"/>
      <c r="E23875" s="65"/>
      <c r="F23875" s="65"/>
      <c r="G23875" s="65"/>
      <c r="H23875" s="113"/>
    </row>
    <row r="23876" spans="1:8">
      <c r="A23876" s="65"/>
      <c r="B23876" s="65"/>
      <c r="C23876" s="65"/>
      <c r="D23876" s="65"/>
      <c r="E23876" s="65"/>
      <c r="F23876" s="65"/>
      <c r="G23876" s="65"/>
      <c r="H23876" s="113"/>
    </row>
    <row r="23877" spans="1:8">
      <c r="A23877" s="65"/>
      <c r="B23877" s="65"/>
      <c r="C23877" s="65"/>
      <c r="D23877" s="65"/>
      <c r="E23877" s="65"/>
      <c r="F23877" s="65"/>
      <c r="G23877" s="65"/>
      <c r="H23877" s="113"/>
    </row>
    <row r="23878" spans="1:8">
      <c r="A23878" s="65"/>
      <c r="B23878" s="65"/>
      <c r="C23878" s="65"/>
      <c r="D23878" s="65"/>
      <c r="E23878" s="65"/>
      <c r="F23878" s="65"/>
      <c r="G23878" s="65"/>
      <c r="H23878" s="113"/>
    </row>
    <row r="23879" spans="1:8">
      <c r="A23879" s="65"/>
      <c r="B23879" s="65"/>
      <c r="C23879" s="65"/>
      <c r="D23879" s="65"/>
      <c r="E23879" s="65"/>
      <c r="F23879" s="65"/>
      <c r="G23879" s="65"/>
      <c r="H23879" s="113"/>
    </row>
    <row r="23880" spans="1:8">
      <c r="A23880" s="65"/>
      <c r="B23880" s="65"/>
      <c r="C23880" s="65"/>
      <c r="D23880" s="65"/>
      <c r="E23880" s="65"/>
      <c r="F23880" s="65"/>
      <c r="G23880" s="65"/>
      <c r="H23880" s="113"/>
    </row>
    <row r="23881" spans="1:8">
      <c r="A23881" s="65"/>
      <c r="B23881" s="65"/>
      <c r="C23881" s="65"/>
      <c r="D23881" s="65"/>
      <c r="E23881" s="65"/>
      <c r="F23881" s="65"/>
      <c r="G23881" s="65"/>
      <c r="H23881" s="113"/>
    </row>
    <row r="23882" spans="1:8">
      <c r="A23882" s="65"/>
      <c r="B23882" s="65"/>
      <c r="C23882" s="65"/>
      <c r="D23882" s="65"/>
      <c r="E23882" s="65"/>
      <c r="F23882" s="65"/>
      <c r="G23882" s="65"/>
      <c r="H23882" s="113"/>
    </row>
    <row r="23883" spans="1:8">
      <c r="A23883" s="65"/>
      <c r="B23883" s="65"/>
      <c r="C23883" s="65"/>
      <c r="D23883" s="65"/>
      <c r="E23883" s="65"/>
      <c r="F23883" s="65"/>
      <c r="G23883" s="65"/>
      <c r="H23883" s="113"/>
    </row>
    <row r="23884" spans="1:8">
      <c r="A23884" s="65"/>
      <c r="B23884" s="65"/>
      <c r="C23884" s="65"/>
      <c r="D23884" s="65"/>
      <c r="E23884" s="65"/>
      <c r="F23884" s="65"/>
      <c r="G23884" s="65"/>
      <c r="H23884" s="113"/>
    </row>
    <row r="23885" spans="1:8">
      <c r="A23885" s="65"/>
      <c r="B23885" s="65"/>
      <c r="C23885" s="65"/>
      <c r="D23885" s="65"/>
      <c r="E23885" s="65"/>
      <c r="F23885" s="65"/>
      <c r="G23885" s="65"/>
      <c r="H23885" s="113"/>
    </row>
    <row r="23886" spans="1:8">
      <c r="A23886" s="65"/>
      <c r="B23886" s="65"/>
      <c r="C23886" s="65"/>
      <c r="D23886" s="65"/>
      <c r="E23886" s="65"/>
      <c r="F23886" s="65"/>
      <c r="G23886" s="65"/>
      <c r="H23886" s="113"/>
    </row>
    <row r="23887" spans="1:8">
      <c r="A23887" s="65"/>
      <c r="B23887" s="65"/>
      <c r="C23887" s="65"/>
      <c r="D23887" s="65"/>
      <c r="E23887" s="65"/>
      <c r="F23887" s="65"/>
      <c r="G23887" s="65"/>
      <c r="H23887" s="113"/>
    </row>
    <row r="23888" spans="1:8">
      <c r="A23888" s="65"/>
      <c r="B23888" s="65"/>
      <c r="C23888" s="65"/>
      <c r="D23888" s="65"/>
      <c r="E23888" s="65"/>
      <c r="F23888" s="65"/>
      <c r="G23888" s="65"/>
      <c r="H23888" s="113"/>
    </row>
    <row r="23889" spans="1:8">
      <c r="A23889" s="65"/>
      <c r="B23889" s="65"/>
      <c r="C23889" s="65"/>
      <c r="D23889" s="65"/>
      <c r="E23889" s="65"/>
      <c r="F23889" s="65"/>
      <c r="G23889" s="65"/>
      <c r="H23889" s="113"/>
    </row>
    <row r="23890" spans="1:8">
      <c r="A23890" s="65"/>
      <c r="B23890" s="65"/>
      <c r="C23890" s="65"/>
      <c r="D23890" s="65"/>
      <c r="E23890" s="65"/>
      <c r="F23890" s="65"/>
      <c r="G23890" s="65"/>
      <c r="H23890" s="113"/>
    </row>
    <row r="23891" spans="1:8">
      <c r="A23891" s="65"/>
      <c r="B23891" s="65"/>
      <c r="C23891" s="65"/>
      <c r="D23891" s="65"/>
      <c r="E23891" s="65"/>
      <c r="F23891" s="65"/>
      <c r="G23891" s="65"/>
      <c r="H23891" s="113"/>
    </row>
    <row r="23892" spans="1:8">
      <c r="A23892" s="65"/>
      <c r="B23892" s="65"/>
      <c r="C23892" s="65"/>
      <c r="D23892" s="65"/>
      <c r="E23892" s="65"/>
      <c r="F23892" s="65"/>
      <c r="G23892" s="65"/>
      <c r="H23892" s="113"/>
    </row>
    <row r="23893" spans="1:8">
      <c r="A23893" s="65"/>
      <c r="B23893" s="65"/>
      <c r="C23893" s="65"/>
      <c r="D23893" s="65"/>
      <c r="E23893" s="65"/>
      <c r="F23893" s="65"/>
      <c r="G23893" s="65"/>
      <c r="H23893" s="113"/>
    </row>
    <row r="23894" spans="1:8">
      <c r="A23894" s="65"/>
      <c r="B23894" s="65"/>
      <c r="C23894" s="65"/>
      <c r="D23894" s="65"/>
      <c r="E23894" s="65"/>
      <c r="F23894" s="65"/>
      <c r="G23894" s="65"/>
      <c r="H23894" s="113"/>
    </row>
    <row r="23895" spans="1:8">
      <c r="A23895" s="65"/>
      <c r="B23895" s="65"/>
      <c r="C23895" s="65"/>
      <c r="D23895" s="65"/>
      <c r="E23895" s="65"/>
      <c r="F23895" s="65"/>
      <c r="G23895" s="65"/>
      <c r="H23895" s="113"/>
    </row>
    <row r="23896" spans="1:8">
      <c r="A23896" s="65"/>
      <c r="B23896" s="65"/>
      <c r="C23896" s="65"/>
      <c r="D23896" s="65"/>
      <c r="E23896" s="65"/>
      <c r="F23896" s="65"/>
      <c r="G23896" s="65"/>
      <c r="H23896" s="113"/>
    </row>
    <row r="23897" spans="1:8">
      <c r="A23897" s="65"/>
      <c r="B23897" s="65"/>
      <c r="C23897" s="65"/>
      <c r="D23897" s="65"/>
      <c r="E23897" s="65"/>
      <c r="F23897" s="65"/>
      <c r="G23897" s="65"/>
      <c r="H23897" s="113"/>
    </row>
    <row r="23898" spans="1:8">
      <c r="A23898" s="65"/>
      <c r="B23898" s="65"/>
      <c r="C23898" s="65"/>
      <c r="D23898" s="65"/>
      <c r="E23898" s="65"/>
      <c r="F23898" s="65"/>
      <c r="G23898" s="65"/>
      <c r="H23898" s="113"/>
    </row>
    <row r="23899" spans="1:8">
      <c r="A23899" s="65"/>
      <c r="B23899" s="65"/>
      <c r="C23899" s="65"/>
      <c r="D23899" s="65"/>
      <c r="E23899" s="65"/>
      <c r="F23899" s="65"/>
      <c r="G23899" s="65"/>
      <c r="H23899" s="113"/>
    </row>
    <row r="23900" spans="1:8">
      <c r="A23900" s="65"/>
      <c r="B23900" s="65"/>
      <c r="C23900" s="65"/>
      <c r="D23900" s="65"/>
      <c r="E23900" s="65"/>
      <c r="F23900" s="65"/>
      <c r="G23900" s="65"/>
      <c r="H23900" s="113"/>
    </row>
    <row r="23901" spans="1:8">
      <c r="A23901" s="65"/>
      <c r="B23901" s="65"/>
      <c r="C23901" s="65"/>
      <c r="D23901" s="65"/>
      <c r="E23901" s="65"/>
      <c r="F23901" s="65"/>
      <c r="G23901" s="65"/>
      <c r="H23901" s="113"/>
    </row>
    <row r="23902" spans="1:8">
      <c r="A23902" s="65"/>
      <c r="B23902" s="65"/>
      <c r="C23902" s="65"/>
      <c r="D23902" s="65"/>
      <c r="E23902" s="65"/>
      <c r="F23902" s="65"/>
      <c r="G23902" s="65"/>
      <c r="H23902" s="113"/>
    </row>
    <row r="23903" spans="1:8">
      <c r="A23903" s="65"/>
      <c r="B23903" s="65"/>
      <c r="C23903" s="65"/>
      <c r="D23903" s="65"/>
      <c r="E23903" s="65"/>
      <c r="F23903" s="65"/>
      <c r="G23903" s="65"/>
      <c r="H23903" s="113"/>
    </row>
    <row r="23904" spans="1:8">
      <c r="A23904" s="65"/>
      <c r="B23904" s="65"/>
      <c r="C23904" s="65"/>
      <c r="D23904" s="65"/>
      <c r="E23904" s="65"/>
      <c r="F23904" s="65"/>
      <c r="G23904" s="65"/>
      <c r="H23904" s="113"/>
    </row>
    <row r="23905" spans="1:8">
      <c r="A23905" s="65"/>
      <c r="B23905" s="65"/>
      <c r="C23905" s="65"/>
      <c r="D23905" s="65"/>
      <c r="E23905" s="65"/>
      <c r="F23905" s="65"/>
      <c r="G23905" s="65"/>
      <c r="H23905" s="113"/>
    </row>
    <row r="23906" spans="1:8">
      <c r="A23906" s="65"/>
      <c r="B23906" s="65"/>
      <c r="C23906" s="65"/>
      <c r="D23906" s="65"/>
      <c r="E23906" s="65"/>
      <c r="F23906" s="65"/>
      <c r="G23906" s="65"/>
      <c r="H23906" s="113"/>
    </row>
    <row r="23907" spans="1:8">
      <c r="A23907" s="65"/>
      <c r="B23907" s="65"/>
      <c r="C23907" s="65"/>
      <c r="D23907" s="65"/>
      <c r="E23907" s="65"/>
      <c r="F23907" s="65"/>
      <c r="G23907" s="65"/>
      <c r="H23907" s="113"/>
    </row>
    <row r="23908" spans="1:8">
      <c r="A23908" s="65"/>
      <c r="B23908" s="65"/>
      <c r="C23908" s="65"/>
      <c r="D23908" s="65"/>
      <c r="E23908" s="65"/>
      <c r="F23908" s="65"/>
      <c r="G23908" s="65"/>
      <c r="H23908" s="113"/>
    </row>
    <row r="23909" spans="1:8">
      <c r="A23909" s="65"/>
      <c r="B23909" s="65"/>
      <c r="C23909" s="65"/>
      <c r="D23909" s="65"/>
      <c r="E23909" s="65"/>
      <c r="F23909" s="65"/>
      <c r="G23909" s="65"/>
      <c r="H23909" s="113"/>
    </row>
    <row r="23910" spans="1:8">
      <c r="A23910" s="65"/>
      <c r="B23910" s="65"/>
      <c r="C23910" s="65"/>
      <c r="D23910" s="65"/>
      <c r="E23910" s="65"/>
      <c r="F23910" s="65"/>
      <c r="G23910" s="65"/>
      <c r="H23910" s="113"/>
    </row>
    <row r="23911" spans="1:8">
      <c r="A23911" s="65"/>
      <c r="B23911" s="65"/>
      <c r="C23911" s="65"/>
      <c r="D23911" s="65"/>
      <c r="E23911" s="65"/>
      <c r="F23911" s="65"/>
      <c r="G23911" s="65"/>
      <c r="H23911" s="113"/>
    </row>
    <row r="23912" spans="1:8">
      <c r="A23912" s="65"/>
      <c r="B23912" s="65"/>
      <c r="C23912" s="65"/>
      <c r="D23912" s="65"/>
      <c r="E23912" s="65"/>
      <c r="F23912" s="65"/>
      <c r="G23912" s="65"/>
      <c r="H23912" s="113"/>
    </row>
    <row r="23913" spans="1:8">
      <c r="A23913" s="65"/>
      <c r="B23913" s="65"/>
      <c r="C23913" s="65"/>
      <c r="D23913" s="65"/>
      <c r="E23913" s="65"/>
      <c r="F23913" s="65"/>
      <c r="G23913" s="65"/>
      <c r="H23913" s="113"/>
    </row>
    <row r="23914" spans="1:8">
      <c r="A23914" s="65"/>
      <c r="B23914" s="65"/>
      <c r="C23914" s="65"/>
      <c r="D23914" s="65"/>
      <c r="E23914" s="65"/>
      <c r="F23914" s="65"/>
      <c r="G23914" s="65"/>
      <c r="H23914" s="113"/>
    </row>
    <row r="23915" spans="1:8">
      <c r="A23915" s="65"/>
      <c r="B23915" s="65"/>
      <c r="C23915" s="65"/>
      <c r="D23915" s="65"/>
      <c r="E23915" s="65"/>
      <c r="F23915" s="65"/>
      <c r="G23915" s="65"/>
      <c r="H23915" s="113"/>
    </row>
    <row r="23916" spans="1:8">
      <c r="A23916" s="65"/>
      <c r="B23916" s="65"/>
      <c r="C23916" s="65"/>
      <c r="D23916" s="65"/>
      <c r="E23916" s="65"/>
      <c r="F23916" s="65"/>
      <c r="G23916" s="65"/>
      <c r="H23916" s="113"/>
    </row>
    <row r="23917" spans="1:8">
      <c r="A23917" s="65"/>
      <c r="B23917" s="65"/>
      <c r="C23917" s="65"/>
      <c r="D23917" s="65"/>
      <c r="E23917" s="65"/>
      <c r="F23917" s="65"/>
      <c r="G23917" s="65"/>
      <c r="H23917" s="113"/>
    </row>
    <row r="23918" spans="1:8">
      <c r="A23918" s="65"/>
      <c r="B23918" s="65"/>
      <c r="C23918" s="65"/>
      <c r="D23918" s="65"/>
      <c r="E23918" s="65"/>
      <c r="F23918" s="65"/>
      <c r="G23918" s="65"/>
      <c r="H23918" s="113"/>
    </row>
    <row r="23919" spans="1:8">
      <c r="A23919" s="65"/>
      <c r="B23919" s="65"/>
      <c r="C23919" s="65"/>
      <c r="D23919" s="65"/>
      <c r="E23919" s="65"/>
      <c r="F23919" s="65"/>
      <c r="G23919" s="65"/>
      <c r="H23919" s="113"/>
    </row>
    <row r="23920" spans="1:8">
      <c r="A23920" s="65"/>
      <c r="B23920" s="65"/>
      <c r="C23920" s="65"/>
      <c r="D23920" s="65"/>
      <c r="E23920" s="65"/>
      <c r="F23920" s="65"/>
      <c r="G23920" s="65"/>
      <c r="H23920" s="113"/>
    </row>
    <row r="23921" spans="1:8">
      <c r="A23921" s="65"/>
      <c r="B23921" s="65"/>
      <c r="C23921" s="65"/>
      <c r="D23921" s="65"/>
      <c r="E23921" s="65"/>
      <c r="F23921" s="65"/>
      <c r="G23921" s="65"/>
      <c r="H23921" s="113"/>
    </row>
    <row r="23922" spans="1:8">
      <c r="A23922" s="65"/>
      <c r="B23922" s="65"/>
      <c r="C23922" s="65"/>
      <c r="D23922" s="65"/>
      <c r="E23922" s="65"/>
      <c r="F23922" s="65"/>
      <c r="G23922" s="65"/>
      <c r="H23922" s="113"/>
    </row>
    <row r="23923" spans="1:8">
      <c r="A23923" s="65"/>
      <c r="B23923" s="65"/>
      <c r="C23923" s="65"/>
      <c r="D23923" s="65"/>
      <c r="E23923" s="65"/>
      <c r="F23923" s="65"/>
      <c r="G23923" s="65"/>
      <c r="H23923" s="113"/>
    </row>
    <row r="23924" spans="1:8">
      <c r="A23924" s="65"/>
      <c r="B23924" s="65"/>
      <c r="C23924" s="65"/>
      <c r="D23924" s="65"/>
      <c r="E23924" s="65"/>
      <c r="F23924" s="65"/>
      <c r="G23924" s="65"/>
      <c r="H23924" s="113"/>
    </row>
    <row r="23925" spans="1:8">
      <c r="A23925" s="65"/>
      <c r="B23925" s="65"/>
      <c r="C23925" s="65"/>
      <c r="D23925" s="65"/>
      <c r="E23925" s="65"/>
      <c r="F23925" s="65"/>
      <c r="G23925" s="65"/>
      <c r="H23925" s="113"/>
    </row>
    <row r="23926" spans="1:8">
      <c r="A23926" s="65"/>
      <c r="B23926" s="65"/>
      <c r="C23926" s="65"/>
      <c r="D23926" s="65"/>
      <c r="E23926" s="65"/>
      <c r="F23926" s="65"/>
      <c r="G23926" s="65"/>
      <c r="H23926" s="113"/>
    </row>
    <row r="23927" spans="1:8">
      <c r="A23927" s="65"/>
      <c r="B23927" s="65"/>
      <c r="C23927" s="65"/>
      <c r="D23927" s="65"/>
      <c r="E23927" s="65"/>
      <c r="F23927" s="65"/>
      <c r="G23927" s="65"/>
      <c r="H23927" s="113"/>
    </row>
    <row r="23928" spans="1:8">
      <c r="A23928" s="65"/>
      <c r="B23928" s="65"/>
      <c r="C23928" s="65"/>
      <c r="D23928" s="65"/>
      <c r="E23928" s="65"/>
      <c r="F23928" s="65"/>
      <c r="G23928" s="65"/>
      <c r="H23928" s="113"/>
    </row>
    <row r="23929" spans="1:8">
      <c r="A23929" s="65"/>
      <c r="B23929" s="65"/>
      <c r="C23929" s="65"/>
      <c r="D23929" s="65"/>
      <c r="E23929" s="65"/>
      <c r="F23929" s="65"/>
      <c r="G23929" s="65"/>
      <c r="H23929" s="113"/>
    </row>
    <row r="23930" spans="1:8">
      <c r="A23930" s="65"/>
      <c r="B23930" s="65"/>
      <c r="C23930" s="65"/>
      <c r="D23930" s="65"/>
      <c r="E23930" s="65"/>
      <c r="F23930" s="65"/>
      <c r="G23930" s="65"/>
      <c r="H23930" s="113"/>
    </row>
    <row r="23931" spans="1:8">
      <c r="A23931" s="65"/>
      <c r="B23931" s="65"/>
      <c r="C23931" s="65"/>
      <c r="D23931" s="65"/>
      <c r="E23931" s="65"/>
      <c r="F23931" s="65"/>
      <c r="G23931" s="65"/>
      <c r="H23931" s="113"/>
    </row>
    <row r="23932" spans="1:8">
      <c r="A23932" s="65"/>
      <c r="B23932" s="65"/>
      <c r="C23932" s="65"/>
      <c r="D23932" s="65"/>
      <c r="E23932" s="65"/>
      <c r="F23932" s="65"/>
      <c r="G23932" s="65"/>
      <c r="H23932" s="113"/>
    </row>
    <row r="23933" spans="1:8">
      <c r="A23933" s="65"/>
      <c r="B23933" s="65"/>
      <c r="C23933" s="65"/>
      <c r="D23933" s="65"/>
      <c r="E23933" s="65"/>
      <c r="F23933" s="65"/>
      <c r="G23933" s="65"/>
      <c r="H23933" s="113"/>
    </row>
    <row r="23934" spans="1:8">
      <c r="A23934" s="65"/>
      <c r="B23934" s="65"/>
      <c r="C23934" s="65"/>
      <c r="D23934" s="65"/>
      <c r="E23934" s="65"/>
      <c r="F23934" s="65"/>
      <c r="G23934" s="65"/>
      <c r="H23934" s="113"/>
    </row>
    <row r="23935" spans="1:8">
      <c r="A23935" s="65"/>
      <c r="B23935" s="65"/>
      <c r="C23935" s="65"/>
      <c r="D23935" s="65"/>
      <c r="E23935" s="65"/>
      <c r="F23935" s="65"/>
      <c r="G23935" s="65"/>
      <c r="H23935" s="113"/>
    </row>
    <row r="23936" spans="1:8">
      <c r="A23936" s="65"/>
      <c r="B23936" s="65"/>
      <c r="C23936" s="65"/>
      <c r="D23936" s="65"/>
      <c r="E23936" s="65"/>
      <c r="F23936" s="65"/>
      <c r="G23936" s="65"/>
      <c r="H23936" s="113"/>
    </row>
    <row r="23937" spans="1:8">
      <c r="A23937" s="65"/>
      <c r="B23937" s="65"/>
      <c r="C23937" s="65"/>
      <c r="D23937" s="65"/>
      <c r="E23937" s="65"/>
      <c r="F23937" s="65"/>
      <c r="G23937" s="65"/>
      <c r="H23937" s="113"/>
    </row>
    <row r="23938" spans="1:8">
      <c r="A23938" s="65"/>
      <c r="B23938" s="65"/>
      <c r="C23938" s="65"/>
      <c r="D23938" s="65"/>
      <c r="E23938" s="65"/>
      <c r="F23938" s="65"/>
      <c r="G23938" s="65"/>
      <c r="H23938" s="113"/>
    </row>
    <row r="23939" spans="1:8">
      <c r="A23939" s="65"/>
      <c r="B23939" s="65"/>
      <c r="C23939" s="65"/>
      <c r="D23939" s="65"/>
      <c r="E23939" s="65"/>
      <c r="F23939" s="65"/>
      <c r="G23939" s="65"/>
      <c r="H23939" s="113"/>
    </row>
    <row r="23940" spans="1:8">
      <c r="A23940" s="65"/>
      <c r="B23940" s="65"/>
      <c r="C23940" s="65"/>
      <c r="D23940" s="65"/>
      <c r="E23940" s="65"/>
      <c r="F23940" s="65"/>
      <c r="G23940" s="65"/>
      <c r="H23940" s="113"/>
    </row>
    <row r="23941" spans="1:8">
      <c r="A23941" s="65"/>
      <c r="B23941" s="65"/>
      <c r="C23941" s="65"/>
      <c r="D23941" s="65"/>
      <c r="E23941" s="65"/>
      <c r="F23941" s="65"/>
      <c r="G23941" s="65"/>
      <c r="H23941" s="113"/>
    </row>
    <row r="23942" spans="1:8">
      <c r="A23942" s="65"/>
      <c r="B23942" s="65"/>
      <c r="C23942" s="65"/>
      <c r="D23942" s="65"/>
      <c r="E23942" s="65"/>
      <c r="F23942" s="65"/>
      <c r="G23942" s="65"/>
      <c r="H23942" s="113"/>
    </row>
    <row r="23943" spans="1:8">
      <c r="A23943" s="65"/>
      <c r="B23943" s="65"/>
      <c r="C23943" s="65"/>
      <c r="D23943" s="65"/>
      <c r="E23943" s="65"/>
      <c r="F23943" s="65"/>
      <c r="G23943" s="65"/>
      <c r="H23943" s="113"/>
    </row>
    <row r="23944" spans="1:8">
      <c r="A23944" s="65"/>
      <c r="B23944" s="65"/>
      <c r="C23944" s="65"/>
      <c r="D23944" s="65"/>
      <c r="E23944" s="65"/>
      <c r="F23944" s="65"/>
      <c r="G23944" s="65"/>
      <c r="H23944" s="113"/>
    </row>
    <row r="23945" spans="1:8">
      <c r="A23945" s="65"/>
      <c r="B23945" s="65"/>
      <c r="C23945" s="65"/>
      <c r="D23945" s="65"/>
      <c r="E23945" s="65"/>
      <c r="F23945" s="65"/>
      <c r="G23945" s="65"/>
      <c r="H23945" s="113"/>
    </row>
    <row r="23946" spans="1:8">
      <c r="A23946" s="65"/>
      <c r="B23946" s="65"/>
      <c r="C23946" s="65"/>
      <c r="D23946" s="65"/>
      <c r="E23946" s="65"/>
      <c r="F23946" s="65"/>
      <c r="G23946" s="65"/>
      <c r="H23946" s="113"/>
    </row>
    <row r="23947" spans="1:8">
      <c r="A23947" s="65"/>
      <c r="B23947" s="65"/>
      <c r="C23947" s="65"/>
      <c r="D23947" s="65"/>
      <c r="E23947" s="65"/>
      <c r="F23947" s="65"/>
      <c r="G23947" s="65"/>
      <c r="H23947" s="113"/>
    </row>
    <row r="23948" spans="1:8">
      <c r="A23948" s="65"/>
      <c r="B23948" s="65"/>
      <c r="C23948" s="65"/>
      <c r="D23948" s="65"/>
      <c r="E23948" s="65"/>
      <c r="F23948" s="65"/>
      <c r="G23948" s="65"/>
      <c r="H23948" s="113"/>
    </row>
    <row r="23949" spans="1:8">
      <c r="A23949" s="65"/>
      <c r="B23949" s="65"/>
      <c r="C23949" s="65"/>
      <c r="D23949" s="65"/>
      <c r="E23949" s="65"/>
      <c r="F23949" s="65"/>
      <c r="G23949" s="65"/>
      <c r="H23949" s="113"/>
    </row>
    <row r="23950" spans="1:8">
      <c r="A23950" s="65"/>
      <c r="B23950" s="65"/>
      <c r="C23950" s="65"/>
      <c r="D23950" s="65"/>
      <c r="E23950" s="65"/>
      <c r="F23950" s="65"/>
      <c r="G23950" s="65"/>
      <c r="H23950" s="113"/>
    </row>
    <row r="23951" spans="1:8">
      <c r="A23951" s="65"/>
      <c r="B23951" s="65"/>
      <c r="C23951" s="65"/>
      <c r="D23951" s="65"/>
      <c r="E23951" s="65"/>
      <c r="F23951" s="65"/>
      <c r="G23951" s="65"/>
      <c r="H23951" s="113"/>
    </row>
    <row r="23952" spans="1:8">
      <c r="A23952" s="65"/>
      <c r="B23952" s="65"/>
      <c r="C23952" s="65"/>
      <c r="D23952" s="65"/>
      <c r="E23952" s="65"/>
      <c r="F23952" s="65"/>
      <c r="G23952" s="65"/>
      <c r="H23952" s="113"/>
    </row>
    <row r="23953" spans="1:8">
      <c r="A23953" s="65"/>
      <c r="B23953" s="65"/>
      <c r="C23953" s="65"/>
      <c r="D23953" s="65"/>
      <c r="E23953" s="65"/>
      <c r="F23953" s="65"/>
      <c r="G23953" s="65"/>
      <c r="H23953" s="113"/>
    </row>
    <row r="23954" spans="1:8">
      <c r="A23954" s="65"/>
      <c r="B23954" s="65"/>
      <c r="C23954" s="65"/>
      <c r="D23954" s="65"/>
      <c r="E23954" s="65"/>
      <c r="F23954" s="65"/>
      <c r="G23954" s="65"/>
      <c r="H23954" s="113"/>
    </row>
    <row r="23955" spans="1:8">
      <c r="A23955" s="65"/>
      <c r="B23955" s="65"/>
      <c r="C23955" s="65"/>
      <c r="D23955" s="65"/>
      <c r="E23955" s="65"/>
      <c r="F23955" s="65"/>
      <c r="G23955" s="65"/>
      <c r="H23955" s="113"/>
    </row>
    <row r="23956" spans="1:8">
      <c r="A23956" s="65"/>
      <c r="B23956" s="65"/>
      <c r="C23956" s="65"/>
      <c r="D23956" s="65"/>
      <c r="E23956" s="65"/>
      <c r="F23956" s="65"/>
      <c r="G23956" s="65"/>
      <c r="H23956" s="113"/>
    </row>
    <row r="23957" spans="1:8">
      <c r="A23957" s="65"/>
      <c r="B23957" s="65"/>
      <c r="C23957" s="65"/>
      <c r="D23957" s="65"/>
      <c r="E23957" s="65"/>
      <c r="F23957" s="65"/>
      <c r="G23957" s="65"/>
      <c r="H23957" s="113"/>
    </row>
    <row r="23958" spans="1:8">
      <c r="A23958" s="65"/>
      <c r="B23958" s="65"/>
      <c r="C23958" s="65"/>
      <c r="D23958" s="65"/>
      <c r="E23958" s="65"/>
      <c r="F23958" s="65"/>
      <c r="G23958" s="65"/>
      <c r="H23958" s="113"/>
    </row>
    <row r="23959" spans="1:8">
      <c r="A23959" s="65"/>
      <c r="B23959" s="65"/>
      <c r="C23959" s="65"/>
      <c r="D23959" s="65"/>
      <c r="E23959" s="65"/>
      <c r="F23959" s="65"/>
      <c r="G23959" s="65"/>
      <c r="H23959" s="113"/>
    </row>
    <row r="23960" spans="1:8">
      <c r="A23960" s="65"/>
      <c r="B23960" s="65"/>
      <c r="C23960" s="65"/>
      <c r="D23960" s="65"/>
      <c r="E23960" s="65"/>
      <c r="F23960" s="65"/>
      <c r="G23960" s="65"/>
      <c r="H23960" s="113"/>
    </row>
    <row r="23961" spans="1:8">
      <c r="A23961" s="65"/>
      <c r="B23961" s="65"/>
      <c r="C23961" s="65"/>
      <c r="D23961" s="65"/>
      <c r="E23961" s="65"/>
      <c r="F23961" s="65"/>
      <c r="G23961" s="65"/>
      <c r="H23961" s="113"/>
    </row>
    <row r="23962" spans="1:8">
      <c r="A23962" s="65"/>
      <c r="B23962" s="65"/>
      <c r="C23962" s="65"/>
      <c r="D23962" s="65"/>
      <c r="E23962" s="65"/>
      <c r="F23962" s="65"/>
      <c r="G23962" s="65"/>
      <c r="H23962" s="113"/>
    </row>
    <row r="23963" spans="1:8">
      <c r="A23963" s="65"/>
      <c r="B23963" s="65"/>
      <c r="C23963" s="65"/>
      <c r="D23963" s="65"/>
      <c r="E23963" s="65"/>
      <c r="F23963" s="65"/>
      <c r="G23963" s="65"/>
      <c r="H23963" s="113"/>
    </row>
    <row r="23964" spans="1:8">
      <c r="A23964" s="65"/>
      <c r="B23964" s="65"/>
      <c r="C23964" s="65"/>
      <c r="D23964" s="65"/>
      <c r="E23964" s="65"/>
      <c r="F23964" s="65"/>
      <c r="G23964" s="65"/>
      <c r="H23964" s="113"/>
    </row>
    <row r="23965" spans="1:8">
      <c r="A23965" s="65"/>
      <c r="B23965" s="65"/>
      <c r="C23965" s="65"/>
      <c r="D23965" s="65"/>
      <c r="E23965" s="65"/>
      <c r="F23965" s="65"/>
      <c r="G23965" s="65"/>
      <c r="H23965" s="113"/>
    </row>
    <row r="23966" spans="1:8">
      <c r="A23966" s="65"/>
      <c r="B23966" s="65"/>
      <c r="C23966" s="65"/>
      <c r="D23966" s="65"/>
      <c r="E23966" s="65"/>
      <c r="F23966" s="65"/>
      <c r="G23966" s="65"/>
      <c r="H23966" s="113"/>
    </row>
    <row r="23967" spans="1:8">
      <c r="A23967" s="65"/>
      <c r="B23967" s="65"/>
      <c r="C23967" s="65"/>
      <c r="D23967" s="65"/>
      <c r="E23967" s="65"/>
      <c r="F23967" s="65"/>
      <c r="G23967" s="65"/>
      <c r="H23967" s="113"/>
    </row>
    <row r="23968" spans="1:8">
      <c r="A23968" s="65"/>
      <c r="B23968" s="65"/>
      <c r="C23968" s="65"/>
      <c r="D23968" s="65"/>
      <c r="E23968" s="65"/>
      <c r="F23968" s="65"/>
      <c r="G23968" s="65"/>
      <c r="H23968" s="113"/>
    </row>
    <row r="23969" spans="1:8">
      <c r="A23969" s="65"/>
      <c r="B23969" s="65"/>
      <c r="C23969" s="65"/>
      <c r="D23969" s="65"/>
      <c r="E23969" s="65"/>
      <c r="F23969" s="65"/>
      <c r="G23969" s="65"/>
      <c r="H23969" s="113"/>
    </row>
    <row r="23970" spans="1:8">
      <c r="A23970" s="65"/>
      <c r="B23970" s="65"/>
      <c r="C23970" s="65"/>
      <c r="D23970" s="65"/>
      <c r="E23970" s="65"/>
      <c r="F23970" s="65"/>
      <c r="G23970" s="65"/>
      <c r="H23970" s="113"/>
    </row>
    <row r="23971" spans="1:8">
      <c r="A23971" s="65"/>
      <c r="B23971" s="65"/>
      <c r="C23971" s="65"/>
      <c r="D23971" s="65"/>
      <c r="E23971" s="65"/>
      <c r="F23971" s="65"/>
      <c r="G23971" s="65"/>
      <c r="H23971" s="113"/>
    </row>
    <row r="23972" spans="1:8">
      <c r="A23972" s="65"/>
      <c r="B23972" s="65"/>
      <c r="C23972" s="65"/>
      <c r="D23972" s="65"/>
      <c r="E23972" s="65"/>
      <c r="F23972" s="65"/>
      <c r="G23972" s="65"/>
      <c r="H23972" s="113"/>
    </row>
    <row r="23973" spans="1:8">
      <c r="A23973" s="65"/>
      <c r="B23973" s="65"/>
      <c r="C23973" s="65"/>
      <c r="D23973" s="65"/>
      <c r="E23973" s="65"/>
      <c r="F23973" s="65"/>
      <c r="G23973" s="65"/>
      <c r="H23973" s="113"/>
    </row>
    <row r="23974" spans="1:8">
      <c r="A23974" s="65"/>
      <c r="B23974" s="65"/>
      <c r="C23974" s="65"/>
      <c r="D23974" s="65"/>
      <c r="E23974" s="65"/>
      <c r="F23974" s="65"/>
      <c r="G23974" s="65"/>
      <c r="H23974" s="113"/>
    </row>
    <row r="23975" spans="1:8">
      <c r="A23975" s="65"/>
      <c r="B23975" s="65"/>
      <c r="C23975" s="65"/>
      <c r="D23975" s="65"/>
      <c r="E23975" s="65"/>
      <c r="F23975" s="65"/>
      <c r="G23975" s="65"/>
      <c r="H23975" s="113"/>
    </row>
    <row r="23976" spans="1:8">
      <c r="A23976" s="65"/>
      <c r="B23976" s="65"/>
      <c r="C23976" s="65"/>
      <c r="D23976" s="65"/>
      <c r="E23976" s="65"/>
      <c r="F23976" s="65"/>
      <c r="G23976" s="65"/>
      <c r="H23976" s="113"/>
    </row>
    <row r="23977" spans="1:8">
      <c r="A23977" s="65"/>
      <c r="B23977" s="65"/>
      <c r="C23977" s="65"/>
      <c r="D23977" s="65"/>
      <c r="E23977" s="65"/>
      <c r="F23977" s="65"/>
      <c r="G23977" s="65"/>
      <c r="H23977" s="113"/>
    </row>
    <row r="23978" spans="1:8">
      <c r="A23978" s="65"/>
      <c r="B23978" s="65"/>
      <c r="C23978" s="65"/>
      <c r="D23978" s="65"/>
      <c r="E23978" s="65"/>
      <c r="F23978" s="65"/>
      <c r="G23978" s="65"/>
      <c r="H23978" s="113"/>
    </row>
    <row r="23979" spans="1:8">
      <c r="A23979" s="65"/>
      <c r="B23979" s="65"/>
      <c r="C23979" s="65"/>
      <c r="D23979" s="65"/>
      <c r="E23979" s="65"/>
      <c r="F23979" s="65"/>
      <c r="G23979" s="65"/>
      <c r="H23979" s="113"/>
    </row>
    <row r="23980" spans="1:8">
      <c r="A23980" s="65"/>
      <c r="B23980" s="65"/>
      <c r="C23980" s="65"/>
      <c r="D23980" s="65"/>
      <c r="E23980" s="65"/>
      <c r="F23980" s="65"/>
      <c r="G23980" s="65"/>
      <c r="H23980" s="113"/>
    </row>
    <row r="23981" spans="1:8">
      <c r="A23981" s="65"/>
      <c r="B23981" s="65"/>
      <c r="C23981" s="65"/>
      <c r="D23981" s="65"/>
      <c r="E23981" s="65"/>
      <c r="F23981" s="65"/>
      <c r="G23981" s="65"/>
      <c r="H23981" s="113"/>
    </row>
    <row r="23982" spans="1:8">
      <c r="A23982" s="65"/>
      <c r="B23982" s="65"/>
      <c r="C23982" s="65"/>
      <c r="D23982" s="65"/>
      <c r="E23982" s="65"/>
      <c r="F23982" s="65"/>
      <c r="G23982" s="65"/>
      <c r="H23982" s="113"/>
    </row>
    <row r="23983" spans="1:8">
      <c r="A23983" s="65"/>
      <c r="B23983" s="65"/>
      <c r="C23983" s="65"/>
      <c r="D23983" s="65"/>
      <c r="E23983" s="65"/>
      <c r="F23983" s="65"/>
      <c r="G23983" s="65"/>
      <c r="H23983" s="113"/>
    </row>
    <row r="23984" spans="1:8">
      <c r="A23984" s="65"/>
      <c r="B23984" s="65"/>
      <c r="C23984" s="65"/>
      <c r="D23984" s="65"/>
      <c r="E23984" s="65"/>
      <c r="F23984" s="65"/>
      <c r="G23984" s="65"/>
      <c r="H23984" s="113"/>
    </row>
    <row r="23985" spans="1:8">
      <c r="A23985" s="65"/>
      <c r="B23985" s="65"/>
      <c r="C23985" s="65"/>
      <c r="D23985" s="65"/>
      <c r="E23985" s="65"/>
      <c r="F23985" s="65"/>
      <c r="G23985" s="65"/>
      <c r="H23985" s="113"/>
    </row>
    <row r="23986" spans="1:8">
      <c r="A23986" s="65"/>
      <c r="B23986" s="65"/>
      <c r="C23986" s="65"/>
      <c r="D23986" s="65"/>
      <c r="E23986" s="65"/>
      <c r="F23986" s="65"/>
      <c r="G23986" s="65"/>
      <c r="H23986" s="113"/>
    </row>
    <row r="23987" spans="1:8">
      <c r="A23987" s="65"/>
      <c r="B23987" s="65"/>
      <c r="C23987" s="65"/>
      <c r="D23987" s="65"/>
      <c r="E23987" s="65"/>
      <c r="F23987" s="65"/>
      <c r="G23987" s="65"/>
      <c r="H23987" s="113"/>
    </row>
    <row r="23988" spans="1:8">
      <c r="A23988" s="65"/>
      <c r="B23988" s="65"/>
      <c r="C23988" s="65"/>
      <c r="D23988" s="65"/>
      <c r="E23988" s="65"/>
      <c r="F23988" s="65"/>
      <c r="G23988" s="65"/>
      <c r="H23988" s="113"/>
    </row>
    <row r="23989" spans="1:8">
      <c r="A23989" s="65"/>
      <c r="B23989" s="65"/>
      <c r="C23989" s="65"/>
      <c r="D23989" s="65"/>
      <c r="E23989" s="65"/>
      <c r="F23989" s="65"/>
      <c r="G23989" s="65"/>
      <c r="H23989" s="113"/>
    </row>
    <row r="23990" spans="1:8">
      <c r="A23990" s="65"/>
      <c r="B23990" s="65"/>
      <c r="C23990" s="65"/>
      <c r="D23990" s="65"/>
      <c r="E23990" s="65"/>
      <c r="F23990" s="65"/>
      <c r="G23990" s="65"/>
      <c r="H23990" s="113"/>
    </row>
    <row r="23991" spans="1:8">
      <c r="A23991" s="65"/>
      <c r="B23991" s="65"/>
      <c r="C23991" s="65"/>
      <c r="D23991" s="65"/>
      <c r="E23991" s="65"/>
      <c r="F23991" s="65"/>
      <c r="G23991" s="65"/>
      <c r="H23991" s="113"/>
    </row>
    <row r="23992" spans="1:8">
      <c r="A23992" s="65"/>
      <c r="B23992" s="65"/>
      <c r="C23992" s="65"/>
      <c r="D23992" s="65"/>
      <c r="E23992" s="65"/>
      <c r="F23992" s="65"/>
      <c r="G23992" s="65"/>
      <c r="H23992" s="113"/>
    </row>
    <row r="23993" spans="1:8">
      <c r="A23993" s="65"/>
      <c r="B23993" s="65"/>
      <c r="C23993" s="65"/>
      <c r="D23993" s="65"/>
      <c r="E23993" s="65"/>
      <c r="F23993" s="65"/>
      <c r="G23993" s="65"/>
      <c r="H23993" s="113"/>
    </row>
    <row r="23994" spans="1:8">
      <c r="A23994" s="65"/>
      <c r="B23994" s="65"/>
      <c r="C23994" s="65"/>
      <c r="D23994" s="65"/>
      <c r="E23994" s="65"/>
      <c r="F23994" s="65"/>
      <c r="G23994" s="65"/>
      <c r="H23994" s="113"/>
    </row>
    <row r="23995" spans="1:8">
      <c r="A23995" s="65"/>
      <c r="B23995" s="65"/>
      <c r="C23995" s="65"/>
      <c r="D23995" s="65"/>
      <c r="E23995" s="65"/>
      <c r="F23995" s="65"/>
      <c r="G23995" s="65"/>
      <c r="H23995" s="113"/>
    </row>
    <row r="23996" spans="1:8">
      <c r="A23996" s="65"/>
      <c r="B23996" s="65"/>
      <c r="C23996" s="65"/>
      <c r="D23996" s="65"/>
      <c r="E23996" s="65"/>
      <c r="F23996" s="65"/>
      <c r="G23996" s="65"/>
      <c r="H23996" s="113"/>
    </row>
    <row r="23997" spans="1:8">
      <c r="A23997" s="65"/>
      <c r="B23997" s="65"/>
      <c r="C23997" s="65"/>
      <c r="D23997" s="65"/>
      <c r="E23997" s="65"/>
      <c r="F23997" s="65"/>
      <c r="G23997" s="65"/>
      <c r="H23997" s="113"/>
    </row>
    <row r="23998" spans="1:8">
      <c r="A23998" s="65"/>
      <c r="B23998" s="65"/>
      <c r="C23998" s="65"/>
      <c r="D23998" s="65"/>
      <c r="E23998" s="65"/>
      <c r="F23998" s="65"/>
      <c r="G23998" s="65"/>
      <c r="H23998" s="113"/>
    </row>
    <row r="23999" spans="1:8">
      <c r="A23999" s="65"/>
      <c r="B23999" s="65"/>
      <c r="C23999" s="65"/>
      <c r="D23999" s="65"/>
      <c r="E23999" s="65"/>
      <c r="F23999" s="65"/>
      <c r="G23999" s="65"/>
      <c r="H23999" s="113"/>
    </row>
    <row r="24000" spans="1:8">
      <c r="A24000" s="65"/>
      <c r="B24000" s="65"/>
      <c r="C24000" s="65"/>
      <c r="D24000" s="65"/>
      <c r="E24000" s="65"/>
      <c r="F24000" s="65"/>
      <c r="G24000" s="65"/>
      <c r="H24000" s="113"/>
    </row>
    <row r="24001" spans="1:8">
      <c r="A24001" s="65"/>
      <c r="B24001" s="65"/>
      <c r="C24001" s="65"/>
      <c r="D24001" s="65"/>
      <c r="E24001" s="65"/>
      <c r="F24001" s="65"/>
      <c r="G24001" s="65"/>
      <c r="H24001" s="113"/>
    </row>
    <row r="24002" spans="1:8">
      <c r="A24002" s="65"/>
      <c r="B24002" s="65"/>
      <c r="C24002" s="65"/>
      <c r="D24002" s="65"/>
      <c r="E24002" s="65"/>
      <c r="F24002" s="65"/>
      <c r="G24002" s="65"/>
      <c r="H24002" s="113"/>
    </row>
    <row r="24003" spans="1:8">
      <c r="A24003" s="65"/>
      <c r="B24003" s="65"/>
      <c r="C24003" s="65"/>
      <c r="D24003" s="65"/>
      <c r="E24003" s="65"/>
      <c r="F24003" s="65"/>
      <c r="G24003" s="65"/>
      <c r="H24003" s="113"/>
    </row>
    <row r="24004" spans="1:8">
      <c r="A24004" s="65"/>
      <c r="B24004" s="65"/>
      <c r="C24004" s="65"/>
      <c r="D24004" s="65"/>
      <c r="E24004" s="65"/>
      <c r="F24004" s="65"/>
      <c r="G24004" s="65"/>
      <c r="H24004" s="113"/>
    </row>
    <row r="24005" spans="1:8">
      <c r="A24005" s="65"/>
      <c r="B24005" s="65"/>
      <c r="C24005" s="65"/>
      <c r="D24005" s="65"/>
      <c r="E24005" s="65"/>
      <c r="F24005" s="65"/>
      <c r="G24005" s="65"/>
      <c r="H24005" s="113"/>
    </row>
    <row r="24006" spans="1:8">
      <c r="A24006" s="65"/>
      <c r="B24006" s="65"/>
      <c r="C24006" s="65"/>
      <c r="D24006" s="65"/>
      <c r="E24006" s="65"/>
      <c r="F24006" s="65"/>
      <c r="G24006" s="65"/>
      <c r="H24006" s="113"/>
    </row>
    <row r="24007" spans="1:8">
      <c r="A24007" s="65"/>
      <c r="B24007" s="65"/>
      <c r="C24007" s="65"/>
      <c r="D24007" s="65"/>
      <c r="E24007" s="65"/>
      <c r="F24007" s="65"/>
      <c r="G24007" s="65"/>
      <c r="H24007" s="113"/>
    </row>
    <row r="24008" spans="1:8">
      <c r="A24008" s="65"/>
      <c r="B24008" s="65"/>
      <c r="C24008" s="65"/>
      <c r="D24008" s="65"/>
      <c r="E24008" s="65"/>
      <c r="F24008" s="65"/>
      <c r="G24008" s="65"/>
      <c r="H24008" s="113"/>
    </row>
    <row r="24009" spans="1:8">
      <c r="A24009" s="65"/>
      <c r="B24009" s="65"/>
      <c r="C24009" s="65"/>
      <c r="D24009" s="65"/>
      <c r="E24009" s="65"/>
      <c r="F24009" s="65"/>
      <c r="G24009" s="65"/>
      <c r="H24009" s="113"/>
    </row>
    <row r="24010" spans="1:8">
      <c r="A24010" s="65"/>
      <c r="B24010" s="65"/>
      <c r="C24010" s="65"/>
      <c r="D24010" s="65"/>
      <c r="E24010" s="65"/>
      <c r="F24010" s="65"/>
      <c r="G24010" s="65"/>
      <c r="H24010" s="113"/>
    </row>
    <row r="24011" spans="1:8">
      <c r="A24011" s="65"/>
      <c r="B24011" s="65"/>
      <c r="C24011" s="65"/>
      <c r="D24011" s="65"/>
      <c r="E24011" s="65"/>
      <c r="F24011" s="65"/>
      <c r="G24011" s="65"/>
      <c r="H24011" s="113"/>
    </row>
    <row r="24012" spans="1:8">
      <c r="A24012" s="65"/>
      <c r="B24012" s="65"/>
      <c r="C24012" s="65"/>
      <c r="D24012" s="65"/>
      <c r="E24012" s="65"/>
      <c r="F24012" s="65"/>
      <c r="G24012" s="65"/>
      <c r="H24012" s="113"/>
    </row>
    <row r="24013" spans="1:8">
      <c r="A24013" s="65"/>
      <c r="B24013" s="65"/>
      <c r="C24013" s="65"/>
      <c r="D24013" s="65"/>
      <c r="E24013" s="65"/>
      <c r="F24013" s="65"/>
      <c r="G24013" s="65"/>
      <c r="H24013" s="113"/>
    </row>
    <row r="24014" spans="1:8">
      <c r="A24014" s="65"/>
      <c r="B24014" s="65"/>
      <c r="C24014" s="65"/>
      <c r="D24014" s="65"/>
      <c r="E24014" s="65"/>
      <c r="F24014" s="65"/>
      <c r="G24014" s="65"/>
      <c r="H24014" s="113"/>
    </row>
    <row r="24015" spans="1:8">
      <c r="A24015" s="65"/>
      <c r="B24015" s="65"/>
      <c r="C24015" s="65"/>
      <c r="D24015" s="65"/>
      <c r="E24015" s="65"/>
      <c r="F24015" s="65"/>
      <c r="G24015" s="65"/>
      <c r="H24015" s="113"/>
    </row>
    <row r="24016" spans="1:8">
      <c r="A24016" s="65"/>
      <c r="B24016" s="65"/>
      <c r="C24016" s="65"/>
      <c r="D24016" s="65"/>
      <c r="E24016" s="65"/>
      <c r="F24016" s="65"/>
      <c r="G24016" s="65"/>
      <c r="H24016" s="113"/>
    </row>
    <row r="24017" spans="1:8">
      <c r="A24017" s="65"/>
      <c r="B24017" s="65"/>
      <c r="C24017" s="65"/>
      <c r="D24017" s="65"/>
      <c r="E24017" s="65"/>
      <c r="F24017" s="65"/>
      <c r="G24017" s="65"/>
      <c r="H24017" s="113"/>
    </row>
    <row r="24018" spans="1:8">
      <c r="A24018" s="65"/>
      <c r="B24018" s="65"/>
      <c r="C24018" s="65"/>
      <c r="D24018" s="65"/>
      <c r="E24018" s="65"/>
      <c r="F24018" s="65"/>
      <c r="G24018" s="65"/>
      <c r="H24018" s="113"/>
    </row>
    <row r="24019" spans="1:8">
      <c r="A24019" s="65"/>
      <c r="B24019" s="65"/>
      <c r="C24019" s="65"/>
      <c r="D24019" s="65"/>
      <c r="E24019" s="65"/>
      <c r="F24019" s="65"/>
      <c r="G24019" s="65"/>
      <c r="H24019" s="113"/>
    </row>
    <row r="24020" spans="1:8">
      <c r="A24020" s="65"/>
      <c r="B24020" s="65"/>
      <c r="C24020" s="65"/>
      <c r="D24020" s="65"/>
      <c r="E24020" s="65"/>
      <c r="F24020" s="65"/>
      <c r="G24020" s="65"/>
      <c r="H24020" s="113"/>
    </row>
    <row r="24021" spans="1:8">
      <c r="A24021" s="65"/>
      <c r="B24021" s="65"/>
      <c r="C24021" s="65"/>
      <c r="D24021" s="65"/>
      <c r="E24021" s="65"/>
      <c r="F24021" s="65"/>
      <c r="G24021" s="65"/>
      <c r="H24021" s="113"/>
    </row>
    <row r="24022" spans="1:8">
      <c r="A24022" s="65"/>
      <c r="B24022" s="65"/>
      <c r="C24022" s="65"/>
      <c r="D24022" s="65"/>
      <c r="E24022" s="65"/>
      <c r="F24022" s="65"/>
      <c r="G24022" s="65"/>
      <c r="H24022" s="113"/>
    </row>
    <row r="24023" spans="1:8">
      <c r="A24023" s="65"/>
      <c r="B24023" s="65"/>
      <c r="C24023" s="65"/>
      <c r="D24023" s="65"/>
      <c r="E24023" s="65"/>
      <c r="F24023" s="65"/>
      <c r="G24023" s="65"/>
      <c r="H24023" s="113"/>
    </row>
    <row r="24024" spans="1:8">
      <c r="A24024" s="65"/>
      <c r="B24024" s="65"/>
      <c r="C24024" s="65"/>
      <c r="D24024" s="65"/>
      <c r="E24024" s="65"/>
      <c r="F24024" s="65"/>
      <c r="G24024" s="65"/>
      <c r="H24024" s="113"/>
    </row>
    <row r="24025" spans="1:8">
      <c r="A24025" s="65"/>
      <c r="B24025" s="65"/>
      <c r="C24025" s="65"/>
      <c r="D24025" s="65"/>
      <c r="E24025" s="65"/>
      <c r="F24025" s="65"/>
      <c r="G24025" s="65"/>
      <c r="H24025" s="113"/>
    </row>
    <row r="24026" spans="1:8">
      <c r="A24026" s="65"/>
      <c r="B24026" s="65"/>
      <c r="C24026" s="65"/>
      <c r="D24026" s="65"/>
      <c r="E24026" s="65"/>
      <c r="F24026" s="65"/>
      <c r="G24026" s="65"/>
      <c r="H24026" s="113"/>
    </row>
    <row r="24027" spans="1:8">
      <c r="A24027" s="65"/>
      <c r="B24027" s="65"/>
      <c r="C24027" s="65"/>
      <c r="D24027" s="65"/>
      <c r="E24027" s="65"/>
      <c r="F24027" s="65"/>
      <c r="G24027" s="65"/>
      <c r="H24027" s="113"/>
    </row>
    <row r="24028" spans="1:8">
      <c r="A24028" s="65"/>
      <c r="B24028" s="65"/>
      <c r="C24028" s="65"/>
      <c r="D24028" s="65"/>
      <c r="E24028" s="65"/>
      <c r="F24028" s="65"/>
      <c r="G24028" s="65"/>
      <c r="H24028" s="113"/>
    </row>
    <row r="24029" spans="1:8">
      <c r="A24029" s="65"/>
      <c r="B24029" s="65"/>
      <c r="C24029" s="65"/>
      <c r="D24029" s="65"/>
      <c r="E24029" s="65"/>
      <c r="F24029" s="65"/>
      <c r="G24029" s="65"/>
      <c r="H24029" s="113"/>
    </row>
    <row r="24030" spans="1:8">
      <c r="A24030" s="65"/>
      <c r="B24030" s="65"/>
      <c r="C24030" s="65"/>
      <c r="D24030" s="65"/>
      <c r="E24030" s="65"/>
      <c r="F24030" s="65"/>
      <c r="G24030" s="65"/>
      <c r="H24030" s="113"/>
    </row>
    <row r="24031" spans="1:8">
      <c r="A24031" s="65"/>
      <c r="B24031" s="65"/>
      <c r="C24031" s="65"/>
      <c r="D24031" s="65"/>
      <c r="E24031" s="65"/>
      <c r="F24031" s="65"/>
      <c r="G24031" s="65"/>
      <c r="H24031" s="113"/>
    </row>
    <row r="24032" spans="1:8">
      <c r="A24032" s="65"/>
      <c r="B24032" s="65"/>
      <c r="C24032" s="65"/>
      <c r="D24032" s="65"/>
      <c r="E24032" s="65"/>
      <c r="F24032" s="65"/>
      <c r="G24032" s="65"/>
      <c r="H24032" s="113"/>
    </row>
    <row r="24033" spans="1:8">
      <c r="A24033" s="65"/>
      <c r="B24033" s="65"/>
      <c r="C24033" s="65"/>
      <c r="D24033" s="65"/>
      <c r="E24033" s="65"/>
      <c r="F24033" s="65"/>
      <c r="G24033" s="65"/>
      <c r="H24033" s="113"/>
    </row>
    <row r="24034" spans="1:8">
      <c r="A24034" s="65"/>
      <c r="B24034" s="65"/>
      <c r="C24034" s="65"/>
      <c r="D24034" s="65"/>
      <c r="E24034" s="65"/>
      <c r="F24034" s="65"/>
      <c r="G24034" s="65"/>
      <c r="H24034" s="113"/>
    </row>
    <row r="24035" spans="1:8">
      <c r="A24035" s="65"/>
      <c r="B24035" s="65"/>
      <c r="C24035" s="65"/>
      <c r="D24035" s="65"/>
      <c r="E24035" s="65"/>
      <c r="F24035" s="65"/>
      <c r="G24035" s="65"/>
      <c r="H24035" s="113"/>
    </row>
    <row r="24036" spans="1:8">
      <c r="A24036" s="65"/>
      <c r="B24036" s="65"/>
      <c r="C24036" s="65"/>
      <c r="D24036" s="65"/>
      <c r="E24036" s="65"/>
      <c r="F24036" s="65"/>
      <c r="G24036" s="65"/>
      <c r="H24036" s="113"/>
    </row>
    <row r="24037" spans="1:8">
      <c r="A24037" s="65"/>
      <c r="B24037" s="65"/>
      <c r="C24037" s="65"/>
      <c r="D24037" s="65"/>
      <c r="E24037" s="65"/>
      <c r="F24037" s="65"/>
      <c r="G24037" s="65"/>
      <c r="H24037" s="113"/>
    </row>
    <row r="24038" spans="1:8">
      <c r="A24038" s="65"/>
      <c r="B24038" s="65"/>
      <c r="C24038" s="65"/>
      <c r="D24038" s="65"/>
      <c r="E24038" s="65"/>
      <c r="F24038" s="65"/>
      <c r="G24038" s="65"/>
      <c r="H24038" s="113"/>
    </row>
    <row r="24039" spans="1:8">
      <c r="A24039" s="65"/>
      <c r="B24039" s="65"/>
      <c r="C24039" s="65"/>
      <c r="D24039" s="65"/>
      <c r="E24039" s="65"/>
      <c r="F24039" s="65"/>
      <c r="G24039" s="65"/>
      <c r="H24039" s="113"/>
    </row>
    <row r="24040" spans="1:8">
      <c r="A24040" s="65"/>
      <c r="B24040" s="65"/>
      <c r="C24040" s="65"/>
      <c r="D24040" s="65"/>
      <c r="E24040" s="65"/>
      <c r="F24040" s="65"/>
      <c r="G24040" s="65"/>
      <c r="H24040" s="113"/>
    </row>
    <row r="24041" spans="1:8">
      <c r="A24041" s="65"/>
      <c r="B24041" s="65"/>
      <c r="C24041" s="65"/>
      <c r="D24041" s="65"/>
      <c r="E24041" s="65"/>
      <c r="F24041" s="65"/>
      <c r="G24041" s="65"/>
      <c r="H24041" s="113"/>
    </row>
    <row r="24042" spans="1:8">
      <c r="A24042" s="65"/>
      <c r="B24042" s="65"/>
      <c r="C24042" s="65"/>
      <c r="D24042" s="65"/>
      <c r="E24042" s="65"/>
      <c r="F24042" s="65"/>
      <c r="G24042" s="65"/>
      <c r="H24042" s="113"/>
    </row>
    <row r="24043" spans="1:8">
      <c r="A24043" s="65"/>
      <c r="B24043" s="65"/>
      <c r="C24043" s="65"/>
      <c r="D24043" s="65"/>
      <c r="E24043" s="65"/>
      <c r="F24043" s="65"/>
      <c r="G24043" s="65"/>
      <c r="H24043" s="113"/>
    </row>
    <row r="24044" spans="1:8">
      <c r="A24044" s="65"/>
      <c r="B24044" s="65"/>
      <c r="C24044" s="65"/>
      <c r="D24044" s="65"/>
      <c r="E24044" s="65"/>
      <c r="F24044" s="65"/>
      <c r="G24044" s="65"/>
      <c r="H24044" s="113"/>
    </row>
    <row r="24045" spans="1:8">
      <c r="A24045" s="65"/>
      <c r="B24045" s="65"/>
      <c r="C24045" s="65"/>
      <c r="D24045" s="65"/>
      <c r="E24045" s="65"/>
      <c r="F24045" s="65"/>
      <c r="G24045" s="65"/>
      <c r="H24045" s="113"/>
    </row>
    <row r="24046" spans="1:8">
      <c r="A24046" s="65"/>
      <c r="B24046" s="65"/>
      <c r="C24046" s="65"/>
      <c r="D24046" s="65"/>
      <c r="E24046" s="65"/>
      <c r="F24046" s="65"/>
      <c r="G24046" s="65"/>
      <c r="H24046" s="113"/>
    </row>
    <row r="24047" spans="1:8">
      <c r="A24047" s="65"/>
      <c r="B24047" s="65"/>
      <c r="C24047" s="65"/>
      <c r="D24047" s="65"/>
      <c r="E24047" s="65"/>
      <c r="F24047" s="65"/>
      <c r="G24047" s="65"/>
      <c r="H24047" s="113"/>
    </row>
    <row r="24048" spans="1:8">
      <c r="A24048" s="65"/>
      <c r="B24048" s="65"/>
      <c r="C24048" s="65"/>
      <c r="D24048" s="65"/>
      <c r="E24048" s="65"/>
      <c r="F24048" s="65"/>
      <c r="G24048" s="65"/>
      <c r="H24048" s="113"/>
    </row>
    <row r="24049" spans="1:8">
      <c r="A24049" s="65"/>
      <c r="B24049" s="65"/>
      <c r="C24049" s="65"/>
      <c r="D24049" s="65"/>
      <c r="E24049" s="65"/>
      <c r="F24049" s="65"/>
      <c r="G24049" s="65"/>
      <c r="H24049" s="113"/>
    </row>
    <row r="24050" spans="1:8">
      <c r="A24050" s="65"/>
      <c r="B24050" s="65"/>
      <c r="C24050" s="65"/>
      <c r="D24050" s="65"/>
      <c r="E24050" s="65"/>
      <c r="F24050" s="65"/>
      <c r="G24050" s="65"/>
      <c r="H24050" s="113"/>
    </row>
    <row r="24051" spans="1:8">
      <c r="A24051" s="65"/>
      <c r="B24051" s="65"/>
      <c r="C24051" s="65"/>
      <c r="D24051" s="65"/>
      <c r="E24051" s="65"/>
      <c r="F24051" s="65"/>
      <c r="G24051" s="65"/>
      <c r="H24051" s="113"/>
    </row>
    <row r="24052" spans="1:8">
      <c r="A24052" s="65"/>
      <c r="B24052" s="65"/>
      <c r="C24052" s="65"/>
      <c r="D24052" s="65"/>
      <c r="E24052" s="65"/>
      <c r="F24052" s="65"/>
      <c r="G24052" s="65"/>
      <c r="H24052" s="113"/>
    </row>
    <row r="24053" spans="1:8">
      <c r="A24053" s="65"/>
      <c r="B24053" s="65"/>
      <c r="C24053" s="65"/>
      <c r="D24053" s="65"/>
      <c r="E24053" s="65"/>
      <c r="F24053" s="65"/>
      <c r="G24053" s="65"/>
      <c r="H24053" s="113"/>
    </row>
    <row r="24054" spans="1:8">
      <c r="A24054" s="65"/>
      <c r="B24054" s="65"/>
      <c r="C24054" s="65"/>
      <c r="D24054" s="65"/>
      <c r="E24054" s="65"/>
      <c r="F24054" s="65"/>
      <c r="G24054" s="65"/>
      <c r="H24054" s="113"/>
    </row>
    <row r="24055" spans="1:8">
      <c r="A24055" s="65"/>
      <c r="B24055" s="65"/>
      <c r="C24055" s="65"/>
      <c r="D24055" s="65"/>
      <c r="E24055" s="65"/>
      <c r="F24055" s="65"/>
      <c r="G24055" s="65"/>
      <c r="H24055" s="113"/>
    </row>
    <row r="24056" spans="1:8">
      <c r="A24056" s="65"/>
      <c r="B24056" s="65"/>
      <c r="C24056" s="65"/>
      <c r="D24056" s="65"/>
      <c r="E24056" s="65"/>
      <c r="F24056" s="65"/>
      <c r="G24056" s="65"/>
      <c r="H24056" s="113"/>
    </row>
    <row r="24057" spans="1:8">
      <c r="A24057" s="65"/>
      <c r="B24057" s="65"/>
      <c r="C24057" s="65"/>
      <c r="D24057" s="65"/>
      <c r="E24057" s="65"/>
      <c r="F24057" s="65"/>
      <c r="G24057" s="65"/>
      <c r="H24057" s="113"/>
    </row>
    <row r="24058" spans="1:8">
      <c r="A24058" s="65"/>
      <c r="B24058" s="65"/>
      <c r="C24058" s="65"/>
      <c r="D24058" s="65"/>
      <c r="E24058" s="65"/>
      <c r="F24058" s="65"/>
      <c r="G24058" s="65"/>
      <c r="H24058" s="113"/>
    </row>
    <row r="24059" spans="1:8">
      <c r="A24059" s="65"/>
      <c r="B24059" s="65"/>
      <c r="C24059" s="65"/>
      <c r="D24059" s="65"/>
      <c r="E24059" s="65"/>
      <c r="F24059" s="65"/>
      <c r="G24059" s="65"/>
      <c r="H24059" s="113"/>
    </row>
    <row r="24060" spans="1:8">
      <c r="A24060" s="65"/>
      <c r="B24060" s="65"/>
      <c r="C24060" s="65"/>
      <c r="D24060" s="65"/>
      <c r="E24060" s="65"/>
      <c r="F24060" s="65"/>
      <c r="G24060" s="65"/>
      <c r="H24060" s="113"/>
    </row>
    <row r="24061" spans="1:8">
      <c r="A24061" s="65"/>
      <c r="B24061" s="65"/>
      <c r="C24061" s="65"/>
      <c r="D24061" s="65"/>
      <c r="E24061" s="65"/>
      <c r="F24061" s="65"/>
      <c r="G24061" s="65"/>
      <c r="H24061" s="113"/>
    </row>
    <row r="24062" spans="1:8">
      <c r="A24062" s="65"/>
      <c r="B24062" s="65"/>
      <c r="C24062" s="65"/>
      <c r="D24062" s="65"/>
      <c r="E24062" s="65"/>
      <c r="F24062" s="65"/>
      <c r="G24062" s="65"/>
      <c r="H24062" s="113"/>
    </row>
    <row r="24063" spans="1:8">
      <c r="A24063" s="65"/>
      <c r="B24063" s="65"/>
      <c r="C24063" s="65"/>
      <c r="D24063" s="65"/>
      <c r="E24063" s="65"/>
      <c r="F24063" s="65"/>
      <c r="G24063" s="65"/>
      <c r="H24063" s="113"/>
    </row>
    <row r="24064" spans="1:8">
      <c r="A24064" s="65"/>
      <c r="B24064" s="65"/>
      <c r="C24064" s="65"/>
      <c r="D24064" s="65"/>
      <c r="E24064" s="65"/>
      <c r="F24064" s="65"/>
      <c r="G24064" s="65"/>
      <c r="H24064" s="113"/>
    </row>
    <row r="24065" spans="1:8">
      <c r="A24065" s="65"/>
      <c r="B24065" s="65"/>
      <c r="C24065" s="65"/>
      <c r="D24065" s="65"/>
      <c r="E24065" s="65"/>
      <c r="F24065" s="65"/>
      <c r="G24065" s="65"/>
      <c r="H24065" s="113"/>
    </row>
    <row r="24066" spans="1:8">
      <c r="A24066" s="65"/>
      <c r="B24066" s="65"/>
      <c r="C24066" s="65"/>
      <c r="D24066" s="65"/>
      <c r="E24066" s="65"/>
      <c r="F24066" s="65"/>
      <c r="G24066" s="65"/>
      <c r="H24066" s="113"/>
    </row>
    <row r="24067" spans="1:8">
      <c r="A24067" s="65"/>
      <c r="B24067" s="65"/>
      <c r="C24067" s="65"/>
      <c r="D24067" s="65"/>
      <c r="E24067" s="65"/>
      <c r="F24067" s="65"/>
      <c r="G24067" s="65"/>
      <c r="H24067" s="113"/>
    </row>
    <row r="24068" spans="1:8">
      <c r="A24068" s="65"/>
      <c r="B24068" s="65"/>
      <c r="C24068" s="65"/>
      <c r="D24068" s="65"/>
      <c r="E24068" s="65"/>
      <c r="F24068" s="65"/>
      <c r="G24068" s="65"/>
      <c r="H24068" s="113"/>
    </row>
    <row r="24069" spans="1:8">
      <c r="A24069" s="65"/>
      <c r="B24069" s="65"/>
      <c r="C24069" s="65"/>
      <c r="D24069" s="65"/>
      <c r="E24069" s="65"/>
      <c r="F24069" s="65"/>
      <c r="G24069" s="65"/>
      <c r="H24069" s="113"/>
    </row>
    <row r="24070" spans="1:8">
      <c r="A24070" s="65"/>
      <c r="B24070" s="65"/>
      <c r="C24070" s="65"/>
      <c r="D24070" s="65"/>
      <c r="E24070" s="65"/>
      <c r="F24070" s="65"/>
      <c r="G24070" s="65"/>
      <c r="H24070" s="113"/>
    </row>
    <row r="24071" spans="1:8">
      <c r="A24071" s="65"/>
      <c r="B24071" s="65"/>
      <c r="C24071" s="65"/>
      <c r="D24071" s="65"/>
      <c r="E24071" s="65"/>
      <c r="F24071" s="65"/>
      <c r="G24071" s="65"/>
      <c r="H24071" s="113"/>
    </row>
    <row r="24072" spans="1:8">
      <c r="A24072" s="65"/>
      <c r="B24072" s="65"/>
      <c r="C24072" s="65"/>
      <c r="D24072" s="65"/>
      <c r="E24072" s="65"/>
      <c r="F24072" s="65"/>
      <c r="G24072" s="65"/>
      <c r="H24072" s="113"/>
    </row>
    <row r="24073" spans="1:8">
      <c r="A24073" s="65"/>
      <c r="B24073" s="65"/>
      <c r="C24073" s="65"/>
      <c r="D24073" s="65"/>
      <c r="E24073" s="65"/>
      <c r="F24073" s="65"/>
      <c r="G24073" s="65"/>
      <c r="H24073" s="113"/>
    </row>
    <row r="24074" spans="1:8">
      <c r="A24074" s="65"/>
      <c r="B24074" s="65"/>
      <c r="C24074" s="65"/>
      <c r="D24074" s="65"/>
      <c r="E24074" s="65"/>
      <c r="F24074" s="65"/>
      <c r="G24074" s="65"/>
      <c r="H24074" s="113"/>
    </row>
    <row r="24075" spans="1:8">
      <c r="A24075" s="65"/>
      <c r="B24075" s="65"/>
      <c r="C24075" s="65"/>
      <c r="D24075" s="65"/>
      <c r="E24075" s="65"/>
      <c r="F24075" s="65"/>
      <c r="G24075" s="65"/>
      <c r="H24075" s="113"/>
    </row>
    <row r="24076" spans="1:8">
      <c r="A24076" s="65"/>
      <c r="B24076" s="65"/>
      <c r="C24076" s="65"/>
      <c r="D24076" s="65"/>
      <c r="E24076" s="65"/>
      <c r="F24076" s="65"/>
      <c r="G24076" s="65"/>
      <c r="H24076" s="113"/>
    </row>
    <row r="24077" spans="1:8">
      <c r="A24077" s="65"/>
      <c r="B24077" s="65"/>
      <c r="C24077" s="65"/>
      <c r="D24077" s="65"/>
      <c r="E24077" s="65"/>
      <c r="F24077" s="65"/>
      <c r="G24077" s="65"/>
      <c r="H24077" s="113"/>
    </row>
    <row r="24078" spans="1:8">
      <c r="A24078" s="65"/>
      <c r="B24078" s="65"/>
      <c r="C24078" s="65"/>
      <c r="D24078" s="65"/>
      <c r="E24078" s="65"/>
      <c r="F24078" s="65"/>
      <c r="G24078" s="65"/>
      <c r="H24078" s="113"/>
    </row>
    <row r="24079" spans="1:8">
      <c r="A24079" s="65"/>
      <c r="B24079" s="65"/>
      <c r="C24079" s="65"/>
      <c r="D24079" s="65"/>
      <c r="E24079" s="65"/>
      <c r="F24079" s="65"/>
      <c r="G24079" s="65"/>
      <c r="H24079" s="113"/>
    </row>
    <row r="24080" spans="1:8">
      <c r="A24080" s="65"/>
      <c r="B24080" s="65"/>
      <c r="C24080" s="65"/>
      <c r="D24080" s="65"/>
      <c r="E24080" s="65"/>
      <c r="F24080" s="65"/>
      <c r="G24080" s="65"/>
      <c r="H24080" s="113"/>
    </row>
    <row r="24081" spans="1:8">
      <c r="A24081" s="65"/>
      <c r="B24081" s="65"/>
      <c r="C24081" s="65"/>
      <c r="D24081" s="65"/>
      <c r="E24081" s="65"/>
      <c r="F24081" s="65"/>
      <c r="G24081" s="65"/>
      <c r="H24081" s="113"/>
    </row>
    <row r="24082" spans="1:8">
      <c r="A24082" s="65"/>
      <c r="B24082" s="65"/>
      <c r="C24082" s="65"/>
      <c r="D24082" s="65"/>
      <c r="E24082" s="65"/>
      <c r="F24082" s="65"/>
      <c r="G24082" s="65"/>
      <c r="H24082" s="113"/>
    </row>
    <row r="24083" spans="1:8">
      <c r="A24083" s="65"/>
      <c r="B24083" s="65"/>
      <c r="C24083" s="65"/>
      <c r="D24083" s="65"/>
      <c r="E24083" s="65"/>
      <c r="F24083" s="65"/>
      <c r="G24083" s="65"/>
      <c r="H24083" s="113"/>
    </row>
    <row r="24084" spans="1:8">
      <c r="A24084" s="65"/>
      <c r="B24084" s="65"/>
      <c r="C24084" s="65"/>
      <c r="D24084" s="65"/>
      <c r="E24084" s="65"/>
      <c r="F24084" s="65"/>
      <c r="G24084" s="65"/>
      <c r="H24084" s="113"/>
    </row>
    <row r="24085" spans="1:8">
      <c r="A24085" s="65"/>
      <c r="B24085" s="65"/>
      <c r="C24085" s="65"/>
      <c r="D24085" s="65"/>
      <c r="E24085" s="65"/>
      <c r="F24085" s="65"/>
      <c r="G24085" s="65"/>
      <c r="H24085" s="113"/>
    </row>
    <row r="24086" spans="1:8">
      <c r="A24086" s="65"/>
      <c r="B24086" s="65"/>
      <c r="C24086" s="65"/>
      <c r="D24086" s="65"/>
      <c r="E24086" s="65"/>
      <c r="F24086" s="65"/>
      <c r="G24086" s="65"/>
      <c r="H24086" s="113"/>
    </row>
    <row r="24087" spans="1:8">
      <c r="A24087" s="65"/>
      <c r="B24087" s="65"/>
      <c r="C24087" s="65"/>
      <c r="D24087" s="65"/>
      <c r="E24087" s="65"/>
      <c r="F24087" s="65"/>
      <c r="G24087" s="65"/>
      <c r="H24087" s="113"/>
    </row>
    <row r="24088" spans="1:8">
      <c r="A24088" s="65"/>
      <c r="B24088" s="65"/>
      <c r="C24088" s="65"/>
      <c r="D24088" s="65"/>
      <c r="E24088" s="65"/>
      <c r="F24088" s="65"/>
      <c r="G24088" s="65"/>
      <c r="H24088" s="113"/>
    </row>
    <row r="24089" spans="1:8">
      <c r="A24089" s="65"/>
      <c r="B24089" s="65"/>
      <c r="C24089" s="65"/>
      <c r="D24089" s="65"/>
      <c r="E24089" s="65"/>
      <c r="F24089" s="65"/>
      <c r="G24089" s="65"/>
      <c r="H24089" s="113"/>
    </row>
    <row r="24090" spans="1:8">
      <c r="A24090" s="65"/>
      <c r="B24090" s="65"/>
      <c r="C24090" s="65"/>
      <c r="D24090" s="65"/>
      <c r="E24090" s="65"/>
      <c r="F24090" s="65"/>
      <c r="G24090" s="65"/>
      <c r="H24090" s="113"/>
    </row>
    <row r="24091" spans="1:8">
      <c r="A24091" s="65"/>
      <c r="B24091" s="65"/>
      <c r="C24091" s="65"/>
      <c r="D24091" s="65"/>
      <c r="E24091" s="65"/>
      <c r="F24091" s="65"/>
      <c r="G24091" s="65"/>
      <c r="H24091" s="113"/>
    </row>
    <row r="24092" spans="1:8">
      <c r="A24092" s="65"/>
      <c r="B24092" s="65"/>
      <c r="C24092" s="65"/>
      <c r="D24092" s="65"/>
      <c r="E24092" s="65"/>
      <c r="F24092" s="65"/>
      <c r="G24092" s="65"/>
      <c r="H24092" s="113"/>
    </row>
    <row r="24093" spans="1:8">
      <c r="A24093" s="65"/>
      <c r="B24093" s="65"/>
      <c r="C24093" s="65"/>
      <c r="D24093" s="65"/>
      <c r="E24093" s="65"/>
      <c r="F24093" s="65"/>
      <c r="G24093" s="65"/>
      <c r="H24093" s="113"/>
    </row>
    <row r="24094" spans="1:8">
      <c r="A24094" s="65"/>
      <c r="B24094" s="65"/>
      <c r="C24094" s="65"/>
      <c r="D24094" s="65"/>
      <c r="E24094" s="65"/>
      <c r="F24094" s="65"/>
      <c r="G24094" s="65"/>
      <c r="H24094" s="113"/>
    </row>
    <row r="24095" spans="1:8">
      <c r="A24095" s="65"/>
      <c r="B24095" s="65"/>
      <c r="C24095" s="65"/>
      <c r="D24095" s="65"/>
      <c r="E24095" s="65"/>
      <c r="F24095" s="65"/>
      <c r="G24095" s="65"/>
      <c r="H24095" s="113"/>
    </row>
    <row r="24096" spans="1:8">
      <c r="A24096" s="65"/>
      <c r="B24096" s="65"/>
      <c r="C24096" s="65"/>
      <c r="D24096" s="65"/>
      <c r="E24096" s="65"/>
      <c r="F24096" s="65"/>
      <c r="G24096" s="65"/>
      <c r="H24096" s="113"/>
    </row>
    <row r="24097" spans="1:8">
      <c r="A24097" s="65"/>
      <c r="B24097" s="65"/>
      <c r="C24097" s="65"/>
      <c r="D24097" s="65"/>
      <c r="E24097" s="65"/>
      <c r="F24097" s="65"/>
      <c r="G24097" s="65"/>
      <c r="H24097" s="113"/>
    </row>
    <row r="24098" spans="1:8">
      <c r="A24098" s="65"/>
      <c r="B24098" s="65"/>
      <c r="C24098" s="65"/>
      <c r="D24098" s="65"/>
      <c r="E24098" s="65"/>
      <c r="F24098" s="65"/>
      <c r="G24098" s="65"/>
      <c r="H24098" s="113"/>
    </row>
    <row r="24099" spans="1:8">
      <c r="A24099" s="65"/>
      <c r="B24099" s="65"/>
      <c r="C24099" s="65"/>
      <c r="D24099" s="65"/>
      <c r="E24099" s="65"/>
      <c r="F24099" s="65"/>
      <c r="G24099" s="65"/>
      <c r="H24099" s="113"/>
    </row>
    <row r="24100" spans="1:8">
      <c r="A24100" s="65"/>
      <c r="B24100" s="65"/>
      <c r="C24100" s="65"/>
      <c r="D24100" s="65"/>
      <c r="E24100" s="65"/>
      <c r="F24100" s="65"/>
      <c r="G24100" s="65"/>
      <c r="H24100" s="113"/>
    </row>
    <row r="24101" spans="1:8">
      <c r="A24101" s="65"/>
      <c r="B24101" s="65"/>
      <c r="C24101" s="65"/>
      <c r="D24101" s="65"/>
      <c r="E24101" s="65"/>
      <c r="F24101" s="65"/>
      <c r="G24101" s="65"/>
      <c r="H24101" s="113"/>
    </row>
    <row r="24102" spans="1:8">
      <c r="A24102" s="65"/>
      <c r="B24102" s="65"/>
      <c r="C24102" s="65"/>
      <c r="D24102" s="65"/>
      <c r="E24102" s="65"/>
      <c r="F24102" s="65"/>
      <c r="G24102" s="65"/>
      <c r="H24102" s="113"/>
    </row>
    <row r="24103" spans="1:8">
      <c r="A24103" s="65"/>
      <c r="B24103" s="65"/>
      <c r="C24103" s="65"/>
      <c r="D24103" s="65"/>
      <c r="E24103" s="65"/>
      <c r="F24103" s="65"/>
      <c r="G24103" s="65"/>
      <c r="H24103" s="113"/>
    </row>
    <row r="24104" spans="1:8">
      <c r="A24104" s="65"/>
      <c r="B24104" s="65"/>
      <c r="C24104" s="65"/>
      <c r="D24104" s="65"/>
      <c r="E24104" s="65"/>
      <c r="F24104" s="65"/>
      <c r="G24104" s="65"/>
      <c r="H24104" s="113"/>
    </row>
    <row r="24105" spans="1:8">
      <c r="A24105" s="65"/>
      <c r="B24105" s="65"/>
      <c r="C24105" s="65"/>
      <c r="D24105" s="65"/>
      <c r="E24105" s="65"/>
      <c r="F24105" s="65"/>
      <c r="G24105" s="65"/>
      <c r="H24105" s="113"/>
    </row>
    <row r="24106" spans="1:8">
      <c r="A24106" s="65"/>
      <c r="B24106" s="65"/>
      <c r="C24106" s="65"/>
      <c r="D24106" s="65"/>
      <c r="E24106" s="65"/>
      <c r="F24106" s="65"/>
      <c r="G24106" s="65"/>
      <c r="H24106" s="113"/>
    </row>
    <row r="24107" spans="1:8">
      <c r="A24107" s="65"/>
      <c r="B24107" s="65"/>
      <c r="C24107" s="65"/>
      <c r="D24107" s="65"/>
      <c r="E24107" s="65"/>
      <c r="F24107" s="65"/>
      <c r="G24107" s="65"/>
      <c r="H24107" s="113"/>
    </row>
    <row r="24108" spans="1:8">
      <c r="A24108" s="65"/>
      <c r="B24108" s="65"/>
      <c r="C24108" s="65"/>
      <c r="D24108" s="65"/>
      <c r="E24108" s="65"/>
      <c r="F24108" s="65"/>
      <c r="G24108" s="65"/>
      <c r="H24108" s="113"/>
    </row>
    <row r="24109" spans="1:8">
      <c r="A24109" s="65"/>
      <c r="B24109" s="65"/>
      <c r="C24109" s="65"/>
      <c r="D24109" s="65"/>
      <c r="E24109" s="65"/>
      <c r="F24109" s="65"/>
      <c r="G24109" s="65"/>
      <c r="H24109" s="113"/>
    </row>
    <row r="24110" spans="1:8">
      <c r="A24110" s="65"/>
      <c r="B24110" s="65"/>
      <c r="C24110" s="65"/>
      <c r="D24110" s="65"/>
      <c r="E24110" s="65"/>
      <c r="F24110" s="65"/>
      <c r="G24110" s="65"/>
      <c r="H24110" s="113"/>
    </row>
    <row r="24111" spans="1:8">
      <c r="A24111" s="65"/>
      <c r="B24111" s="65"/>
      <c r="C24111" s="65"/>
      <c r="D24111" s="65"/>
      <c r="E24111" s="65"/>
      <c r="F24111" s="65"/>
      <c r="G24111" s="65"/>
      <c r="H24111" s="113"/>
    </row>
    <row r="24112" spans="1:8">
      <c r="A24112" s="65"/>
      <c r="B24112" s="65"/>
      <c r="C24112" s="65"/>
      <c r="D24112" s="65"/>
      <c r="E24112" s="65"/>
      <c r="F24112" s="65"/>
      <c r="G24112" s="65"/>
      <c r="H24112" s="113"/>
    </row>
    <row r="24113" spans="1:8">
      <c r="A24113" s="65"/>
      <c r="B24113" s="65"/>
      <c r="C24113" s="65"/>
      <c r="D24113" s="65"/>
      <c r="E24113" s="65"/>
      <c r="F24113" s="65"/>
      <c r="G24113" s="65"/>
      <c r="H24113" s="113"/>
    </row>
    <row r="24114" spans="1:8">
      <c r="A24114" s="65"/>
      <c r="B24114" s="65"/>
      <c r="C24114" s="65"/>
      <c r="D24114" s="65"/>
      <c r="E24114" s="65"/>
      <c r="F24114" s="65"/>
      <c r="G24114" s="65"/>
      <c r="H24114" s="113"/>
    </row>
    <row r="24115" spans="1:8">
      <c r="A24115" s="65"/>
      <c r="B24115" s="65"/>
      <c r="C24115" s="65"/>
      <c r="D24115" s="65"/>
      <c r="E24115" s="65"/>
      <c r="F24115" s="65"/>
      <c r="G24115" s="65"/>
      <c r="H24115" s="113"/>
    </row>
    <row r="24116" spans="1:8">
      <c r="A24116" s="65"/>
      <c r="B24116" s="65"/>
      <c r="C24116" s="65"/>
      <c r="D24116" s="65"/>
      <c r="E24116" s="65"/>
      <c r="F24116" s="65"/>
      <c r="G24116" s="65"/>
      <c r="H24116" s="113"/>
    </row>
    <row r="24117" spans="1:8">
      <c r="A24117" s="65"/>
      <c r="B24117" s="65"/>
      <c r="C24117" s="65"/>
      <c r="D24117" s="65"/>
      <c r="E24117" s="65"/>
      <c r="F24117" s="65"/>
      <c r="G24117" s="65"/>
      <c r="H24117" s="113"/>
    </row>
    <row r="24118" spans="1:8">
      <c r="A24118" s="65"/>
      <c r="B24118" s="65"/>
      <c r="C24118" s="65"/>
      <c r="D24118" s="65"/>
      <c r="E24118" s="65"/>
      <c r="F24118" s="65"/>
      <c r="G24118" s="65"/>
      <c r="H24118" s="113"/>
    </row>
    <row r="24119" spans="1:8">
      <c r="A24119" s="65"/>
      <c r="B24119" s="65"/>
      <c r="C24119" s="65"/>
      <c r="D24119" s="65"/>
      <c r="E24119" s="65"/>
      <c r="F24119" s="65"/>
      <c r="G24119" s="65"/>
      <c r="H24119" s="113"/>
    </row>
    <row r="24120" spans="1:8">
      <c r="A24120" s="65"/>
      <c r="B24120" s="65"/>
      <c r="C24120" s="65"/>
      <c r="D24120" s="65"/>
      <c r="E24120" s="65"/>
      <c r="F24120" s="65"/>
      <c r="G24120" s="65"/>
      <c r="H24120" s="113"/>
    </row>
    <row r="24121" spans="1:8">
      <c r="A24121" s="65"/>
      <c r="B24121" s="65"/>
      <c r="C24121" s="65"/>
      <c r="D24121" s="65"/>
      <c r="E24121" s="65"/>
      <c r="F24121" s="65"/>
      <c r="G24121" s="65"/>
      <c r="H24121" s="113"/>
    </row>
    <row r="24122" spans="1:8">
      <c r="A24122" s="65"/>
      <c r="B24122" s="65"/>
      <c r="C24122" s="65"/>
      <c r="D24122" s="65"/>
      <c r="E24122" s="65"/>
      <c r="F24122" s="65"/>
      <c r="G24122" s="65"/>
      <c r="H24122" s="113"/>
    </row>
    <row r="24123" spans="1:8">
      <c r="A24123" s="65"/>
      <c r="B24123" s="65"/>
      <c r="C24123" s="65"/>
      <c r="D24123" s="65"/>
      <c r="E24123" s="65"/>
      <c r="F24123" s="65"/>
      <c r="G24123" s="65"/>
      <c r="H24123" s="113"/>
    </row>
    <row r="24124" spans="1:8">
      <c r="A24124" s="65"/>
      <c r="B24124" s="65"/>
      <c r="C24124" s="65"/>
      <c r="D24124" s="65"/>
      <c r="E24124" s="65"/>
      <c r="F24124" s="65"/>
      <c r="G24124" s="65"/>
      <c r="H24124" s="113"/>
    </row>
    <row r="24125" spans="1:8">
      <c r="A24125" s="65"/>
      <c r="B24125" s="65"/>
      <c r="C24125" s="65"/>
      <c r="D24125" s="65"/>
      <c r="E24125" s="65"/>
      <c r="F24125" s="65"/>
      <c r="G24125" s="65"/>
      <c r="H24125" s="113"/>
    </row>
    <row r="24126" spans="1:8">
      <c r="A24126" s="65"/>
      <c r="B24126" s="65"/>
      <c r="C24126" s="65"/>
      <c r="D24126" s="65"/>
      <c r="E24126" s="65"/>
      <c r="F24126" s="65"/>
      <c r="G24126" s="65"/>
      <c r="H24126" s="113"/>
    </row>
    <row r="24127" spans="1:8">
      <c r="A24127" s="65"/>
      <c r="B24127" s="65"/>
      <c r="C24127" s="65"/>
      <c r="D24127" s="65"/>
      <c r="E24127" s="65"/>
      <c r="F24127" s="65"/>
      <c r="G24127" s="65"/>
      <c r="H24127" s="113"/>
    </row>
    <row r="24128" spans="1:8">
      <c r="A24128" s="65"/>
      <c r="B24128" s="65"/>
      <c r="C24128" s="65"/>
      <c r="D24128" s="65"/>
      <c r="E24128" s="65"/>
      <c r="F24128" s="65"/>
      <c r="G24128" s="65"/>
      <c r="H24128" s="113"/>
    </row>
    <row r="24129" spans="1:8">
      <c r="A24129" s="65"/>
      <c r="B24129" s="65"/>
      <c r="C24129" s="65"/>
      <c r="D24129" s="65"/>
      <c r="E24129" s="65"/>
      <c r="F24129" s="65"/>
      <c r="G24129" s="65"/>
      <c r="H24129" s="113"/>
    </row>
    <row r="24130" spans="1:8">
      <c r="A24130" s="65"/>
      <c r="B24130" s="65"/>
      <c r="C24130" s="65"/>
      <c r="D24130" s="65"/>
      <c r="E24130" s="65"/>
      <c r="F24130" s="65"/>
      <c r="G24130" s="65"/>
      <c r="H24130" s="113"/>
    </row>
    <row r="24131" spans="1:8">
      <c r="A24131" s="65"/>
      <c r="B24131" s="65"/>
      <c r="C24131" s="65"/>
      <c r="D24131" s="65"/>
      <c r="E24131" s="65"/>
      <c r="F24131" s="65"/>
      <c r="G24131" s="65"/>
      <c r="H24131" s="113"/>
    </row>
    <row r="24132" spans="1:8">
      <c r="A24132" s="65"/>
      <c r="B24132" s="65"/>
      <c r="C24132" s="65"/>
      <c r="D24132" s="65"/>
      <c r="E24132" s="65"/>
      <c r="F24132" s="65"/>
      <c r="G24132" s="65"/>
      <c r="H24132" s="113"/>
    </row>
    <row r="24133" spans="1:8">
      <c r="A24133" s="65"/>
      <c r="B24133" s="65"/>
      <c r="C24133" s="65"/>
      <c r="D24133" s="65"/>
      <c r="E24133" s="65"/>
      <c r="F24133" s="65"/>
      <c r="G24133" s="65"/>
      <c r="H24133" s="113"/>
    </row>
    <row r="24134" spans="1:8">
      <c r="A24134" s="65"/>
      <c r="B24134" s="65"/>
      <c r="C24134" s="65"/>
      <c r="D24134" s="65"/>
      <c r="E24134" s="65"/>
      <c r="F24134" s="65"/>
      <c r="G24134" s="65"/>
      <c r="H24134" s="113"/>
    </row>
    <row r="24135" spans="1:8">
      <c r="A24135" s="65"/>
      <c r="B24135" s="65"/>
      <c r="C24135" s="65"/>
      <c r="D24135" s="65"/>
      <c r="E24135" s="65"/>
      <c r="F24135" s="65"/>
      <c r="G24135" s="65"/>
      <c r="H24135" s="113"/>
    </row>
    <row r="24136" spans="1:8">
      <c r="A24136" s="65"/>
      <c r="B24136" s="65"/>
      <c r="C24136" s="65"/>
      <c r="D24136" s="65"/>
      <c r="E24136" s="65"/>
      <c r="F24136" s="65"/>
      <c r="G24136" s="65"/>
      <c r="H24136" s="113"/>
    </row>
    <row r="24137" spans="1:8">
      <c r="A24137" s="65"/>
      <c r="B24137" s="65"/>
      <c r="C24137" s="65"/>
      <c r="D24137" s="65"/>
      <c r="E24137" s="65"/>
      <c r="F24137" s="65"/>
      <c r="G24137" s="65"/>
      <c r="H24137" s="113"/>
    </row>
    <row r="24138" spans="1:8">
      <c r="A24138" s="65"/>
      <c r="B24138" s="65"/>
      <c r="C24138" s="65"/>
      <c r="D24138" s="65"/>
      <c r="E24138" s="65"/>
      <c r="F24138" s="65"/>
      <c r="G24138" s="65"/>
      <c r="H24138" s="113"/>
    </row>
    <row r="24139" spans="1:8">
      <c r="A24139" s="65"/>
      <c r="B24139" s="65"/>
      <c r="C24139" s="65"/>
      <c r="D24139" s="65"/>
      <c r="E24139" s="65"/>
      <c r="F24139" s="65"/>
      <c r="G24139" s="65"/>
      <c r="H24139" s="113"/>
    </row>
    <row r="24140" spans="1:8">
      <c r="A24140" s="65"/>
      <c r="B24140" s="65"/>
      <c r="C24140" s="65"/>
      <c r="D24140" s="65"/>
      <c r="E24140" s="65"/>
      <c r="F24140" s="65"/>
      <c r="G24140" s="65"/>
      <c r="H24140" s="113"/>
    </row>
    <row r="24141" spans="1:8">
      <c r="A24141" s="65"/>
      <c r="B24141" s="65"/>
      <c r="C24141" s="65"/>
      <c r="D24141" s="65"/>
      <c r="E24141" s="65"/>
      <c r="F24141" s="65"/>
      <c r="G24141" s="65"/>
      <c r="H24141" s="113"/>
    </row>
    <row r="24142" spans="1:8">
      <c r="A24142" s="65"/>
      <c r="B24142" s="65"/>
      <c r="C24142" s="65"/>
      <c r="D24142" s="65"/>
      <c r="E24142" s="65"/>
      <c r="F24142" s="65"/>
      <c r="G24142" s="65"/>
      <c r="H24142" s="113"/>
    </row>
    <row r="24143" spans="1:8">
      <c r="A24143" s="65"/>
      <c r="B24143" s="65"/>
      <c r="C24143" s="65"/>
      <c r="D24143" s="65"/>
      <c r="E24143" s="65"/>
      <c r="F24143" s="65"/>
      <c r="G24143" s="65"/>
      <c r="H24143" s="113"/>
    </row>
    <row r="24144" spans="1:8">
      <c r="A24144" s="65"/>
      <c r="B24144" s="65"/>
      <c r="C24144" s="65"/>
      <c r="D24144" s="65"/>
      <c r="E24144" s="65"/>
      <c r="F24144" s="65"/>
      <c r="G24144" s="65"/>
      <c r="H24144" s="113"/>
    </row>
    <row r="24145" spans="1:8">
      <c r="A24145" s="65"/>
      <c r="B24145" s="65"/>
      <c r="C24145" s="65"/>
      <c r="D24145" s="65"/>
      <c r="E24145" s="65"/>
      <c r="F24145" s="65"/>
      <c r="G24145" s="65"/>
      <c r="H24145" s="113"/>
    </row>
    <row r="24146" spans="1:8">
      <c r="A24146" s="65"/>
      <c r="B24146" s="65"/>
      <c r="C24146" s="65"/>
      <c r="D24146" s="65"/>
      <c r="E24146" s="65"/>
      <c r="F24146" s="65"/>
      <c r="G24146" s="65"/>
      <c r="H24146" s="113"/>
    </row>
    <row r="24147" spans="1:8">
      <c r="A24147" s="65"/>
      <c r="B24147" s="65"/>
      <c r="C24147" s="65"/>
      <c r="D24147" s="65"/>
      <c r="E24147" s="65"/>
      <c r="F24147" s="65"/>
      <c r="G24147" s="65"/>
      <c r="H24147" s="113"/>
    </row>
    <row r="24148" spans="1:8">
      <c r="A24148" s="65"/>
      <c r="B24148" s="65"/>
      <c r="C24148" s="65"/>
      <c r="D24148" s="65"/>
      <c r="E24148" s="65"/>
      <c r="F24148" s="65"/>
      <c r="G24148" s="65"/>
      <c r="H24148" s="113"/>
    </row>
    <row r="24149" spans="1:8">
      <c r="A24149" s="65"/>
      <c r="B24149" s="65"/>
      <c r="C24149" s="65"/>
      <c r="D24149" s="65"/>
      <c r="E24149" s="65"/>
      <c r="F24149" s="65"/>
      <c r="G24149" s="65"/>
      <c r="H24149" s="113"/>
    </row>
    <row r="24150" spans="1:8">
      <c r="A24150" s="65"/>
      <c r="B24150" s="65"/>
      <c r="C24150" s="65"/>
      <c r="D24150" s="65"/>
      <c r="E24150" s="65"/>
      <c r="F24150" s="65"/>
      <c r="G24150" s="65"/>
      <c r="H24150" s="113"/>
    </row>
    <row r="24151" spans="1:8">
      <c r="A24151" s="65"/>
      <c r="B24151" s="65"/>
      <c r="C24151" s="65"/>
      <c r="D24151" s="65"/>
      <c r="E24151" s="65"/>
      <c r="F24151" s="65"/>
      <c r="G24151" s="65"/>
      <c r="H24151" s="113"/>
    </row>
    <row r="24152" spans="1:8">
      <c r="A24152" s="65"/>
      <c r="B24152" s="65"/>
      <c r="C24152" s="65"/>
      <c r="D24152" s="65"/>
      <c r="E24152" s="65"/>
      <c r="F24152" s="65"/>
      <c r="G24152" s="65"/>
      <c r="H24152" s="113"/>
    </row>
    <row r="24153" spans="1:8">
      <c r="A24153" s="65"/>
      <c r="B24153" s="65"/>
      <c r="C24153" s="65"/>
      <c r="D24153" s="65"/>
      <c r="E24153" s="65"/>
      <c r="F24153" s="65"/>
      <c r="G24153" s="65"/>
      <c r="H24153" s="113"/>
    </row>
    <row r="24154" spans="1:8">
      <c r="A24154" s="65"/>
      <c r="B24154" s="65"/>
      <c r="C24154" s="65"/>
      <c r="D24154" s="65"/>
      <c r="E24154" s="65"/>
      <c r="F24154" s="65"/>
      <c r="G24154" s="65"/>
      <c r="H24154" s="113"/>
    </row>
    <row r="24155" spans="1:8">
      <c r="A24155" s="65"/>
      <c r="B24155" s="65"/>
      <c r="C24155" s="65"/>
      <c r="D24155" s="65"/>
      <c r="E24155" s="65"/>
      <c r="F24155" s="65"/>
      <c r="G24155" s="65"/>
      <c r="H24155" s="113"/>
    </row>
    <row r="24156" spans="1:8">
      <c r="A24156" s="65"/>
      <c r="B24156" s="65"/>
      <c r="C24156" s="65"/>
      <c r="D24156" s="65"/>
      <c r="E24156" s="65"/>
      <c r="F24156" s="65"/>
      <c r="G24156" s="65"/>
      <c r="H24156" s="113"/>
    </row>
    <row r="24157" spans="1:8">
      <c r="A24157" s="65"/>
      <c r="B24157" s="65"/>
      <c r="C24157" s="65"/>
      <c r="D24157" s="65"/>
      <c r="E24157" s="65"/>
      <c r="F24157" s="65"/>
      <c r="G24157" s="65"/>
      <c r="H24157" s="113"/>
    </row>
    <row r="24158" spans="1:8">
      <c r="A24158" s="65"/>
      <c r="B24158" s="65"/>
      <c r="C24158" s="65"/>
      <c r="D24158" s="65"/>
      <c r="E24158" s="65"/>
      <c r="F24158" s="65"/>
      <c r="G24158" s="65"/>
      <c r="H24158" s="113"/>
    </row>
    <row r="24159" spans="1:8">
      <c r="A24159" s="65"/>
      <c r="B24159" s="65"/>
      <c r="C24159" s="65"/>
      <c r="D24159" s="65"/>
      <c r="E24159" s="65"/>
      <c r="F24159" s="65"/>
      <c r="G24159" s="65"/>
      <c r="H24159" s="113"/>
    </row>
    <row r="24160" spans="1:8">
      <c r="A24160" s="65"/>
      <c r="B24160" s="65"/>
      <c r="C24160" s="65"/>
      <c r="D24160" s="65"/>
      <c r="E24160" s="65"/>
      <c r="F24160" s="65"/>
      <c r="G24160" s="65"/>
      <c r="H24160" s="113"/>
    </row>
    <row r="24161" spans="1:8">
      <c r="A24161" s="65"/>
      <c r="B24161" s="65"/>
      <c r="C24161" s="65"/>
      <c r="D24161" s="65"/>
      <c r="E24161" s="65"/>
      <c r="F24161" s="65"/>
      <c r="G24161" s="65"/>
      <c r="H24161" s="113"/>
    </row>
    <row r="24162" spans="1:8">
      <c r="A24162" s="65"/>
      <c r="B24162" s="65"/>
      <c r="C24162" s="65"/>
      <c r="D24162" s="65"/>
      <c r="E24162" s="65"/>
      <c r="F24162" s="65"/>
      <c r="G24162" s="65"/>
      <c r="H24162" s="113"/>
    </row>
    <row r="24163" spans="1:8">
      <c r="A24163" s="65"/>
      <c r="B24163" s="65"/>
      <c r="C24163" s="65"/>
      <c r="D24163" s="65"/>
      <c r="E24163" s="65"/>
      <c r="F24163" s="65"/>
      <c r="G24163" s="65"/>
      <c r="H24163" s="113"/>
    </row>
    <row r="24164" spans="1:8">
      <c r="A24164" s="65"/>
      <c r="B24164" s="65"/>
      <c r="C24164" s="65"/>
      <c r="D24164" s="65"/>
      <c r="E24164" s="65"/>
      <c r="F24164" s="65"/>
      <c r="G24164" s="65"/>
      <c r="H24164" s="113"/>
    </row>
    <row r="24165" spans="1:8">
      <c r="A24165" s="65"/>
      <c r="B24165" s="65"/>
      <c r="C24165" s="65"/>
      <c r="D24165" s="65"/>
      <c r="E24165" s="65"/>
      <c r="F24165" s="65"/>
      <c r="G24165" s="65"/>
      <c r="H24165" s="113"/>
    </row>
    <row r="24166" spans="1:8">
      <c r="A24166" s="65"/>
      <c r="B24166" s="65"/>
      <c r="C24166" s="65"/>
      <c r="D24166" s="65"/>
      <c r="E24166" s="65"/>
      <c r="F24166" s="65"/>
      <c r="G24166" s="65"/>
      <c r="H24166" s="113"/>
    </row>
    <row r="24167" spans="1:8">
      <c r="A24167" s="65"/>
      <c r="B24167" s="65"/>
      <c r="C24167" s="65"/>
      <c r="D24167" s="65"/>
      <c r="E24167" s="65"/>
      <c r="F24167" s="65"/>
      <c r="G24167" s="65"/>
      <c r="H24167" s="113"/>
    </row>
    <row r="24168" spans="1:8">
      <c r="A24168" s="65"/>
      <c r="B24168" s="65"/>
      <c r="C24168" s="65"/>
      <c r="D24168" s="65"/>
      <c r="E24168" s="65"/>
      <c r="F24168" s="65"/>
      <c r="G24168" s="65"/>
      <c r="H24168" s="113"/>
    </row>
    <row r="24169" spans="1:8">
      <c r="A24169" s="65"/>
      <c r="B24169" s="65"/>
      <c r="C24169" s="65"/>
      <c r="D24169" s="65"/>
      <c r="E24169" s="65"/>
      <c r="F24169" s="65"/>
      <c r="G24169" s="65"/>
      <c r="H24169" s="113"/>
    </row>
    <row r="24170" spans="1:8">
      <c r="A24170" s="65"/>
      <c r="B24170" s="65"/>
      <c r="C24170" s="65"/>
      <c r="D24170" s="65"/>
      <c r="E24170" s="65"/>
      <c r="F24170" s="65"/>
      <c r="G24170" s="65"/>
      <c r="H24170" s="113"/>
    </row>
    <row r="24171" spans="1:8">
      <c r="A24171" s="65"/>
      <c r="B24171" s="65"/>
      <c r="C24171" s="65"/>
      <c r="D24171" s="65"/>
      <c r="E24171" s="65"/>
      <c r="F24171" s="65"/>
      <c r="G24171" s="65"/>
      <c r="H24171" s="113"/>
    </row>
    <row r="24172" spans="1:8">
      <c r="A24172" s="65"/>
      <c r="B24172" s="65"/>
      <c r="C24172" s="65"/>
      <c r="D24172" s="65"/>
      <c r="E24172" s="65"/>
      <c r="F24172" s="65"/>
      <c r="G24172" s="65"/>
      <c r="H24172" s="113"/>
    </row>
    <row r="24173" spans="1:8">
      <c r="A24173" s="65"/>
      <c r="B24173" s="65"/>
      <c r="C24173" s="65"/>
      <c r="D24173" s="65"/>
      <c r="E24173" s="65"/>
      <c r="F24173" s="65"/>
      <c r="G24173" s="65"/>
      <c r="H24173" s="113"/>
    </row>
    <row r="24174" spans="1:8">
      <c r="A24174" s="65"/>
      <c r="B24174" s="65"/>
      <c r="C24174" s="65"/>
      <c r="D24174" s="65"/>
      <c r="E24174" s="65"/>
      <c r="F24174" s="65"/>
      <c r="G24174" s="65"/>
      <c r="H24174" s="113"/>
    </row>
    <row r="24175" spans="1:8">
      <c r="A24175" s="65"/>
      <c r="B24175" s="65"/>
      <c r="C24175" s="65"/>
      <c r="D24175" s="65"/>
      <c r="E24175" s="65"/>
      <c r="F24175" s="65"/>
      <c r="G24175" s="65"/>
      <c r="H24175" s="113"/>
    </row>
    <row r="24176" spans="1:8">
      <c r="A24176" s="65"/>
      <c r="B24176" s="65"/>
      <c r="C24176" s="65"/>
      <c r="D24176" s="65"/>
      <c r="E24176" s="65"/>
      <c r="F24176" s="65"/>
      <c r="G24176" s="65"/>
      <c r="H24176" s="113"/>
    </row>
    <row r="24177" spans="1:8">
      <c r="A24177" s="65"/>
      <c r="B24177" s="65"/>
      <c r="C24177" s="65"/>
      <c r="D24177" s="65"/>
      <c r="E24177" s="65"/>
      <c r="F24177" s="65"/>
      <c r="G24177" s="65"/>
      <c r="H24177" s="113"/>
    </row>
    <row r="24178" spans="1:8">
      <c r="A24178" s="65"/>
      <c r="B24178" s="65"/>
      <c r="C24178" s="65"/>
      <c r="D24178" s="65"/>
      <c r="E24178" s="65"/>
      <c r="F24178" s="65"/>
      <c r="G24178" s="65"/>
      <c r="H24178" s="113"/>
    </row>
    <row r="24179" spans="1:8">
      <c r="A24179" s="65"/>
      <c r="B24179" s="65"/>
      <c r="C24179" s="65"/>
      <c r="D24179" s="65"/>
      <c r="E24179" s="65"/>
      <c r="F24179" s="65"/>
      <c r="G24179" s="65"/>
      <c r="H24179" s="113"/>
    </row>
    <row r="24180" spans="1:8">
      <c r="A24180" s="65"/>
      <c r="B24180" s="65"/>
      <c r="C24180" s="65"/>
      <c r="D24180" s="65"/>
      <c r="E24180" s="65"/>
      <c r="F24180" s="65"/>
      <c r="G24180" s="65"/>
      <c r="H24180" s="113"/>
    </row>
    <row r="24181" spans="1:8">
      <c r="A24181" s="65"/>
      <c r="B24181" s="65"/>
      <c r="C24181" s="65"/>
      <c r="D24181" s="65"/>
      <c r="E24181" s="65"/>
      <c r="F24181" s="65"/>
      <c r="G24181" s="65"/>
      <c r="H24181" s="113"/>
    </row>
    <row r="24182" spans="1:8">
      <c r="A24182" s="65"/>
      <c r="B24182" s="65"/>
      <c r="C24182" s="65"/>
      <c r="D24182" s="65"/>
      <c r="E24182" s="65"/>
      <c r="F24182" s="65"/>
      <c r="G24182" s="65"/>
      <c r="H24182" s="113"/>
    </row>
    <row r="24183" spans="1:8">
      <c r="A24183" s="65"/>
      <c r="B24183" s="65"/>
      <c r="C24183" s="65"/>
      <c r="D24183" s="65"/>
      <c r="E24183" s="65"/>
      <c r="F24183" s="65"/>
      <c r="G24183" s="65"/>
      <c r="H24183" s="113"/>
    </row>
    <row r="24184" spans="1:8">
      <c r="A24184" s="65"/>
      <c r="B24184" s="65"/>
      <c r="C24184" s="65"/>
      <c r="D24184" s="65"/>
      <c r="E24184" s="65"/>
      <c r="F24184" s="65"/>
      <c r="G24184" s="65"/>
      <c r="H24184" s="113"/>
    </row>
    <row r="24185" spans="1:8">
      <c r="A24185" s="65"/>
      <c r="B24185" s="65"/>
      <c r="C24185" s="65"/>
      <c r="D24185" s="65"/>
      <c r="E24185" s="65"/>
      <c r="F24185" s="65"/>
      <c r="G24185" s="65"/>
      <c r="H24185" s="113"/>
    </row>
    <row r="24186" spans="1:8">
      <c r="A24186" s="65"/>
      <c r="B24186" s="65"/>
      <c r="C24186" s="65"/>
      <c r="D24186" s="65"/>
      <c r="E24186" s="65"/>
      <c r="F24186" s="65"/>
      <c r="G24186" s="65"/>
      <c r="H24186" s="113"/>
    </row>
    <row r="24187" spans="1:8">
      <c r="A24187" s="65"/>
      <c r="B24187" s="65"/>
      <c r="C24187" s="65"/>
      <c r="D24187" s="65"/>
      <c r="E24187" s="65"/>
      <c r="F24187" s="65"/>
      <c r="G24187" s="65"/>
      <c r="H24187" s="113"/>
    </row>
    <row r="24188" spans="1:8">
      <c r="A24188" s="65"/>
      <c r="B24188" s="65"/>
      <c r="C24188" s="65"/>
      <c r="D24188" s="65"/>
      <c r="E24188" s="65"/>
      <c r="F24188" s="65"/>
      <c r="G24188" s="65"/>
      <c r="H24188" s="113"/>
    </row>
    <row r="24189" spans="1:8">
      <c r="A24189" s="65"/>
      <c r="B24189" s="65"/>
      <c r="C24189" s="65"/>
      <c r="D24189" s="65"/>
      <c r="E24189" s="65"/>
      <c r="F24189" s="65"/>
      <c r="G24189" s="65"/>
      <c r="H24189" s="113"/>
    </row>
    <row r="24190" spans="1:8">
      <c r="A24190" s="65"/>
      <c r="B24190" s="65"/>
      <c r="C24190" s="65"/>
      <c r="D24190" s="65"/>
      <c r="E24190" s="65"/>
      <c r="F24190" s="65"/>
      <c r="G24190" s="65"/>
      <c r="H24190" s="113"/>
    </row>
    <row r="24191" spans="1:8">
      <c r="A24191" s="65"/>
      <c r="B24191" s="65"/>
      <c r="C24191" s="65"/>
      <c r="D24191" s="65"/>
      <c r="E24191" s="65"/>
      <c r="F24191" s="65"/>
      <c r="G24191" s="65"/>
      <c r="H24191" s="113"/>
    </row>
    <row r="24192" spans="1:8">
      <c r="A24192" s="65"/>
      <c r="B24192" s="65"/>
      <c r="C24192" s="65"/>
      <c r="D24192" s="65"/>
      <c r="E24192" s="65"/>
      <c r="F24192" s="65"/>
      <c r="G24192" s="65"/>
      <c r="H24192" s="113"/>
    </row>
    <row r="24193" spans="1:8">
      <c r="A24193" s="65"/>
      <c r="B24193" s="65"/>
      <c r="C24193" s="65"/>
      <c r="D24193" s="65"/>
      <c r="E24193" s="65"/>
      <c r="F24193" s="65"/>
      <c r="G24193" s="65"/>
      <c r="H24193" s="113"/>
    </row>
    <row r="24194" spans="1:8">
      <c r="A24194" s="65"/>
      <c r="B24194" s="65"/>
      <c r="C24194" s="65"/>
      <c r="D24194" s="65"/>
      <c r="E24194" s="65"/>
      <c r="F24194" s="65"/>
      <c r="G24194" s="65"/>
      <c r="H24194" s="113"/>
    </row>
    <row r="24195" spans="1:8">
      <c r="A24195" s="65"/>
      <c r="B24195" s="65"/>
      <c r="C24195" s="65"/>
      <c r="D24195" s="65"/>
      <c r="E24195" s="65"/>
      <c r="F24195" s="65"/>
      <c r="G24195" s="65"/>
      <c r="H24195" s="113"/>
    </row>
    <row r="24196" spans="1:8">
      <c r="A24196" s="65"/>
      <c r="B24196" s="65"/>
      <c r="C24196" s="65"/>
      <c r="D24196" s="65"/>
      <c r="E24196" s="65"/>
      <c r="F24196" s="65"/>
      <c r="G24196" s="65"/>
      <c r="H24196" s="113"/>
    </row>
    <row r="24197" spans="1:8">
      <c r="A24197" s="65"/>
      <c r="B24197" s="65"/>
      <c r="C24197" s="65"/>
      <c r="D24197" s="65"/>
      <c r="E24197" s="65"/>
      <c r="F24197" s="65"/>
      <c r="G24197" s="65"/>
      <c r="H24197" s="113"/>
    </row>
    <row r="24198" spans="1:8">
      <c r="A24198" s="65"/>
      <c r="B24198" s="65"/>
      <c r="C24198" s="65"/>
      <c r="D24198" s="65"/>
      <c r="E24198" s="65"/>
      <c r="F24198" s="65"/>
      <c r="G24198" s="65"/>
      <c r="H24198" s="113"/>
    </row>
    <row r="24199" spans="1:8">
      <c r="A24199" s="65"/>
      <c r="B24199" s="65"/>
      <c r="C24199" s="65"/>
      <c r="D24199" s="65"/>
      <c r="E24199" s="65"/>
      <c r="F24199" s="65"/>
      <c r="G24199" s="65"/>
      <c r="H24199" s="113"/>
    </row>
    <row r="24200" spans="1:8">
      <c r="A24200" s="65"/>
      <c r="B24200" s="65"/>
      <c r="C24200" s="65"/>
      <c r="D24200" s="65"/>
      <c r="E24200" s="65"/>
      <c r="F24200" s="65"/>
      <c r="G24200" s="65"/>
      <c r="H24200" s="113"/>
    </row>
    <row r="24201" spans="1:8">
      <c r="A24201" s="65"/>
      <c r="B24201" s="65"/>
      <c r="C24201" s="65"/>
      <c r="D24201" s="65"/>
      <c r="E24201" s="65"/>
      <c r="F24201" s="65"/>
      <c r="G24201" s="65"/>
      <c r="H24201" s="113"/>
    </row>
    <row r="24202" spans="1:8">
      <c r="A24202" s="65"/>
      <c r="B24202" s="65"/>
      <c r="C24202" s="65"/>
      <c r="D24202" s="65"/>
      <c r="E24202" s="65"/>
      <c r="F24202" s="65"/>
      <c r="G24202" s="65"/>
      <c r="H24202" s="113"/>
    </row>
    <row r="24203" spans="1:8">
      <c r="A24203" s="65"/>
      <c r="B24203" s="65"/>
      <c r="C24203" s="65"/>
      <c r="D24203" s="65"/>
      <c r="E24203" s="65"/>
      <c r="F24203" s="65"/>
      <c r="G24203" s="65"/>
      <c r="H24203" s="113"/>
    </row>
    <row r="24204" spans="1:8">
      <c r="A24204" s="65"/>
      <c r="B24204" s="65"/>
      <c r="C24204" s="65"/>
      <c r="D24204" s="65"/>
      <c r="E24204" s="65"/>
      <c r="F24204" s="65"/>
      <c r="G24204" s="65"/>
      <c r="H24204" s="113"/>
    </row>
    <row r="24205" spans="1:8">
      <c r="A24205" s="65"/>
      <c r="B24205" s="65"/>
      <c r="C24205" s="65"/>
      <c r="D24205" s="65"/>
      <c r="E24205" s="65"/>
      <c r="F24205" s="65"/>
      <c r="G24205" s="65"/>
      <c r="H24205" s="113"/>
    </row>
    <row r="24206" spans="1:8">
      <c r="A24206" s="65"/>
      <c r="B24206" s="65"/>
      <c r="C24206" s="65"/>
      <c r="D24206" s="65"/>
      <c r="E24206" s="65"/>
      <c r="F24206" s="65"/>
      <c r="G24206" s="65"/>
      <c r="H24206" s="113"/>
    </row>
    <row r="24207" spans="1:8">
      <c r="A24207" s="65"/>
      <c r="B24207" s="65"/>
      <c r="C24207" s="65"/>
      <c r="D24207" s="65"/>
      <c r="E24207" s="65"/>
      <c r="F24207" s="65"/>
      <c r="G24207" s="65"/>
      <c r="H24207" s="113"/>
    </row>
    <row r="24208" spans="1:8">
      <c r="A24208" s="65"/>
      <c r="B24208" s="65"/>
      <c r="C24208" s="65"/>
      <c r="D24208" s="65"/>
      <c r="E24208" s="65"/>
      <c r="F24208" s="65"/>
      <c r="G24208" s="65"/>
      <c r="H24208" s="113"/>
    </row>
    <row r="24209" spans="1:8">
      <c r="A24209" s="65"/>
      <c r="B24209" s="65"/>
      <c r="C24209" s="65"/>
      <c r="D24209" s="65"/>
      <c r="E24209" s="65"/>
      <c r="F24209" s="65"/>
      <c r="G24209" s="65"/>
      <c r="H24209" s="113"/>
    </row>
    <row r="24210" spans="1:8">
      <c r="A24210" s="65"/>
      <c r="B24210" s="65"/>
      <c r="C24210" s="65"/>
      <c r="D24210" s="65"/>
      <c r="E24210" s="65"/>
      <c r="F24210" s="65"/>
      <c r="G24210" s="65"/>
      <c r="H24210" s="113"/>
    </row>
    <row r="24211" spans="1:8">
      <c r="A24211" s="65"/>
      <c r="B24211" s="65"/>
      <c r="C24211" s="65"/>
      <c r="D24211" s="65"/>
      <c r="E24211" s="65"/>
      <c r="F24211" s="65"/>
      <c r="G24211" s="65"/>
      <c r="H24211" s="113"/>
    </row>
    <row r="24212" spans="1:8">
      <c r="A24212" s="65"/>
      <c r="B24212" s="65"/>
      <c r="C24212" s="65"/>
      <c r="D24212" s="65"/>
      <c r="E24212" s="65"/>
      <c r="F24212" s="65"/>
      <c r="G24212" s="65"/>
      <c r="H24212" s="113"/>
    </row>
    <row r="24213" spans="1:8">
      <c r="A24213" s="65"/>
      <c r="B24213" s="65"/>
      <c r="C24213" s="65"/>
      <c r="D24213" s="65"/>
      <c r="E24213" s="65"/>
      <c r="F24213" s="65"/>
      <c r="G24213" s="65"/>
      <c r="H24213" s="113"/>
    </row>
    <row r="24214" spans="1:8">
      <c r="A24214" s="65"/>
      <c r="B24214" s="65"/>
      <c r="C24214" s="65"/>
      <c r="D24214" s="65"/>
      <c r="E24214" s="65"/>
      <c r="F24214" s="65"/>
      <c r="G24214" s="65"/>
      <c r="H24214" s="113"/>
    </row>
    <row r="24215" spans="1:8">
      <c r="A24215" s="65"/>
      <c r="B24215" s="65"/>
      <c r="C24215" s="65"/>
      <c r="D24215" s="65"/>
      <c r="E24215" s="65"/>
      <c r="F24215" s="65"/>
      <c r="G24215" s="65"/>
      <c r="H24215" s="113"/>
    </row>
    <row r="24216" spans="1:8">
      <c r="A24216" s="65"/>
      <c r="B24216" s="65"/>
      <c r="C24216" s="65"/>
      <c r="D24216" s="65"/>
      <c r="E24216" s="65"/>
      <c r="F24216" s="65"/>
      <c r="G24216" s="65"/>
      <c r="H24216" s="113"/>
    </row>
    <row r="24217" spans="1:8">
      <c r="A24217" s="65"/>
      <c r="B24217" s="65"/>
      <c r="C24217" s="65"/>
      <c r="D24217" s="65"/>
      <c r="E24217" s="65"/>
      <c r="F24217" s="65"/>
      <c r="G24217" s="65"/>
      <c r="H24217" s="113"/>
    </row>
    <row r="24218" spans="1:8">
      <c r="A24218" s="65"/>
      <c r="B24218" s="65"/>
      <c r="C24218" s="65"/>
      <c r="D24218" s="65"/>
      <c r="E24218" s="65"/>
      <c r="F24218" s="65"/>
      <c r="G24218" s="65"/>
      <c r="H24218" s="113"/>
    </row>
    <row r="24219" spans="1:8">
      <c r="A24219" s="65"/>
      <c r="B24219" s="65"/>
      <c r="C24219" s="65"/>
      <c r="D24219" s="65"/>
      <c r="E24219" s="65"/>
      <c r="F24219" s="65"/>
      <c r="G24219" s="65"/>
      <c r="H24219" s="113"/>
    </row>
    <row r="24220" spans="1:8">
      <c r="A24220" s="65"/>
      <c r="B24220" s="65"/>
      <c r="C24220" s="65"/>
      <c r="D24220" s="65"/>
      <c r="E24220" s="65"/>
      <c r="F24220" s="65"/>
      <c r="G24220" s="65"/>
      <c r="H24220" s="113"/>
    </row>
    <row r="24221" spans="1:8">
      <c r="A24221" s="65"/>
      <c r="B24221" s="65"/>
      <c r="C24221" s="65"/>
      <c r="D24221" s="65"/>
      <c r="E24221" s="65"/>
      <c r="F24221" s="65"/>
      <c r="G24221" s="65"/>
      <c r="H24221" s="113"/>
    </row>
    <row r="24222" spans="1:8">
      <c r="A24222" s="65"/>
      <c r="B24222" s="65"/>
      <c r="C24222" s="65"/>
      <c r="D24222" s="65"/>
      <c r="E24222" s="65"/>
      <c r="F24222" s="65"/>
      <c r="G24222" s="65"/>
      <c r="H24222" s="113"/>
    </row>
    <row r="24223" spans="1:8">
      <c r="A24223" s="65"/>
      <c r="B24223" s="65"/>
      <c r="C24223" s="65"/>
      <c r="D24223" s="65"/>
      <c r="E24223" s="65"/>
      <c r="F24223" s="65"/>
      <c r="G24223" s="65"/>
      <c r="H24223" s="113"/>
    </row>
    <row r="24224" spans="1:8">
      <c r="A24224" s="65"/>
      <c r="B24224" s="65"/>
      <c r="C24224" s="65"/>
      <c r="D24224" s="65"/>
      <c r="E24224" s="65"/>
      <c r="F24224" s="65"/>
      <c r="G24224" s="65"/>
      <c r="H24224" s="113"/>
    </row>
    <row r="24225" spans="1:8">
      <c r="A24225" s="65"/>
      <c r="B24225" s="65"/>
      <c r="C24225" s="65"/>
      <c r="D24225" s="65"/>
      <c r="E24225" s="65"/>
      <c r="F24225" s="65"/>
      <c r="G24225" s="65"/>
      <c r="H24225" s="113"/>
    </row>
    <row r="24226" spans="1:8">
      <c r="A24226" s="65"/>
      <c r="B24226" s="65"/>
      <c r="C24226" s="65"/>
      <c r="D24226" s="65"/>
      <c r="E24226" s="65"/>
      <c r="F24226" s="65"/>
      <c r="G24226" s="65"/>
      <c r="H24226" s="113"/>
    </row>
    <row r="24227" spans="1:8">
      <c r="A24227" s="65"/>
      <c r="B24227" s="65"/>
      <c r="C24227" s="65"/>
      <c r="D24227" s="65"/>
      <c r="E24227" s="65"/>
      <c r="F24227" s="65"/>
      <c r="G24227" s="65"/>
      <c r="H24227" s="113"/>
    </row>
    <row r="24228" spans="1:8">
      <c r="A24228" s="65"/>
      <c r="B24228" s="65"/>
      <c r="C24228" s="65"/>
      <c r="D24228" s="65"/>
      <c r="E24228" s="65"/>
      <c r="F24228" s="65"/>
      <c r="G24228" s="65"/>
      <c r="H24228" s="113"/>
    </row>
    <row r="24229" spans="1:8">
      <c r="A24229" s="65"/>
      <c r="B24229" s="65"/>
      <c r="C24229" s="65"/>
      <c r="D24229" s="65"/>
      <c r="E24229" s="65"/>
      <c r="F24229" s="65"/>
      <c r="G24229" s="65"/>
      <c r="H24229" s="113"/>
    </row>
    <row r="24230" spans="1:8">
      <c r="A24230" s="65"/>
      <c r="B24230" s="65"/>
      <c r="C24230" s="65"/>
      <c r="D24230" s="65"/>
      <c r="E24230" s="65"/>
      <c r="F24230" s="65"/>
      <c r="G24230" s="65"/>
      <c r="H24230" s="113"/>
    </row>
    <row r="24231" spans="1:8">
      <c r="A24231" s="65"/>
      <c r="B24231" s="65"/>
      <c r="C24231" s="65"/>
      <c r="D24231" s="65"/>
      <c r="E24231" s="65"/>
      <c r="F24231" s="65"/>
      <c r="G24231" s="65"/>
      <c r="H24231" s="113"/>
    </row>
    <row r="24232" spans="1:8">
      <c r="A24232" s="65"/>
      <c r="B24232" s="65"/>
      <c r="C24232" s="65"/>
      <c r="D24232" s="65"/>
      <c r="E24232" s="65"/>
      <c r="F24232" s="65"/>
      <c r="G24232" s="65"/>
      <c r="H24232" s="113"/>
    </row>
    <row r="24233" spans="1:8">
      <c r="A24233" s="65"/>
      <c r="B24233" s="65"/>
      <c r="C24233" s="65"/>
      <c r="D24233" s="65"/>
      <c r="E24233" s="65"/>
      <c r="F24233" s="65"/>
      <c r="G24233" s="65"/>
      <c r="H24233" s="113"/>
    </row>
    <row r="24234" spans="1:8">
      <c r="A24234" s="65"/>
      <c r="B24234" s="65"/>
      <c r="C24234" s="65"/>
      <c r="D24234" s="65"/>
      <c r="E24234" s="65"/>
      <c r="F24234" s="65"/>
      <c r="G24234" s="65"/>
      <c r="H24234" s="113"/>
    </row>
    <row r="24235" spans="1:8">
      <c r="A24235" s="65"/>
      <c r="B24235" s="65"/>
      <c r="C24235" s="65"/>
      <c r="D24235" s="65"/>
      <c r="E24235" s="65"/>
      <c r="F24235" s="65"/>
      <c r="G24235" s="65"/>
      <c r="H24235" s="113"/>
    </row>
    <row r="24236" spans="1:8">
      <c r="A24236" s="65"/>
      <c r="B24236" s="65"/>
      <c r="C24236" s="65"/>
      <c r="D24236" s="65"/>
      <c r="E24236" s="65"/>
      <c r="F24236" s="65"/>
      <c r="G24236" s="65"/>
      <c r="H24236" s="113"/>
    </row>
    <row r="24237" spans="1:8">
      <c r="A24237" s="65"/>
      <c r="B24237" s="65"/>
      <c r="C24237" s="65"/>
      <c r="D24237" s="65"/>
      <c r="E24237" s="65"/>
      <c r="F24237" s="65"/>
      <c r="G24237" s="65"/>
      <c r="H24237" s="113"/>
    </row>
    <row r="24238" spans="1:8">
      <c r="A24238" s="65"/>
      <c r="B24238" s="65"/>
      <c r="C24238" s="65"/>
      <c r="D24238" s="65"/>
      <c r="E24238" s="65"/>
      <c r="F24238" s="65"/>
      <c r="G24238" s="65"/>
      <c r="H24238" s="113"/>
    </row>
    <row r="24239" spans="1:8">
      <c r="A24239" s="65"/>
      <c r="B24239" s="65"/>
      <c r="C24239" s="65"/>
      <c r="D24239" s="65"/>
      <c r="E24239" s="65"/>
      <c r="F24239" s="65"/>
      <c r="G24239" s="65"/>
      <c r="H24239" s="113"/>
    </row>
    <row r="24240" spans="1:8">
      <c r="A24240" s="65"/>
      <c r="B24240" s="65"/>
      <c r="C24240" s="65"/>
      <c r="D24240" s="65"/>
      <c r="E24240" s="65"/>
      <c r="F24240" s="65"/>
      <c r="G24240" s="65"/>
      <c r="H24240" s="113"/>
    </row>
    <row r="24241" spans="1:8">
      <c r="A24241" s="65"/>
      <c r="B24241" s="65"/>
      <c r="C24241" s="65"/>
      <c r="D24241" s="65"/>
      <c r="E24241" s="65"/>
      <c r="F24241" s="65"/>
      <c r="G24241" s="65"/>
      <c r="H24241" s="113"/>
    </row>
    <row r="24242" spans="1:8">
      <c r="A24242" s="65"/>
      <c r="B24242" s="65"/>
      <c r="C24242" s="65"/>
      <c r="D24242" s="65"/>
      <c r="E24242" s="65"/>
      <c r="F24242" s="65"/>
      <c r="G24242" s="65"/>
      <c r="H24242" s="113"/>
    </row>
    <row r="24243" spans="1:8">
      <c r="A24243" s="65"/>
      <c r="B24243" s="65"/>
      <c r="C24243" s="65"/>
      <c r="D24243" s="65"/>
      <c r="E24243" s="65"/>
      <c r="F24243" s="65"/>
      <c r="G24243" s="65"/>
      <c r="H24243" s="113"/>
    </row>
    <row r="24244" spans="1:8">
      <c r="A24244" s="65"/>
      <c r="B24244" s="65"/>
      <c r="C24244" s="65"/>
      <c r="D24244" s="65"/>
      <c r="E24244" s="65"/>
      <c r="F24244" s="65"/>
      <c r="G24244" s="65"/>
      <c r="H24244" s="113"/>
    </row>
    <row r="24245" spans="1:8">
      <c r="A24245" s="65"/>
      <c r="B24245" s="65"/>
      <c r="C24245" s="65"/>
      <c r="D24245" s="65"/>
      <c r="E24245" s="65"/>
      <c r="F24245" s="65"/>
      <c r="G24245" s="65"/>
      <c r="H24245" s="113"/>
    </row>
    <row r="24246" spans="1:8">
      <c r="A24246" s="65"/>
      <c r="B24246" s="65"/>
      <c r="C24246" s="65"/>
      <c r="D24246" s="65"/>
      <c r="E24246" s="65"/>
      <c r="F24246" s="65"/>
      <c r="G24246" s="65"/>
      <c r="H24246" s="113"/>
    </row>
    <row r="24247" spans="1:8">
      <c r="A24247" s="65"/>
      <c r="B24247" s="65"/>
      <c r="C24247" s="65"/>
      <c r="D24247" s="65"/>
      <c r="E24247" s="65"/>
      <c r="F24247" s="65"/>
      <c r="G24247" s="65"/>
      <c r="H24247" s="113"/>
    </row>
    <row r="24248" spans="1:8">
      <c r="A24248" s="65"/>
      <c r="B24248" s="65"/>
      <c r="C24248" s="65"/>
      <c r="D24248" s="65"/>
      <c r="E24248" s="65"/>
      <c r="F24248" s="65"/>
      <c r="G24248" s="65"/>
      <c r="H24248" s="113"/>
    </row>
    <row r="24249" spans="1:8">
      <c r="A24249" s="65"/>
      <c r="B24249" s="65"/>
      <c r="C24249" s="65"/>
      <c r="D24249" s="65"/>
      <c r="E24249" s="65"/>
      <c r="F24249" s="65"/>
      <c r="G24249" s="65"/>
      <c r="H24249" s="113"/>
    </row>
    <row r="24250" spans="1:8">
      <c r="A24250" s="65"/>
      <c r="B24250" s="65"/>
      <c r="C24250" s="65"/>
      <c r="D24250" s="65"/>
      <c r="E24250" s="65"/>
      <c r="F24250" s="65"/>
      <c r="G24250" s="65"/>
      <c r="H24250" s="113"/>
    </row>
    <row r="24251" spans="1:8">
      <c r="A24251" s="65"/>
      <c r="B24251" s="65"/>
      <c r="C24251" s="65"/>
      <c r="D24251" s="65"/>
      <c r="E24251" s="65"/>
      <c r="F24251" s="65"/>
      <c r="G24251" s="65"/>
      <c r="H24251" s="113"/>
    </row>
    <row r="24252" spans="1:8">
      <c r="A24252" s="65"/>
      <c r="B24252" s="65"/>
      <c r="C24252" s="65"/>
      <c r="D24252" s="65"/>
      <c r="E24252" s="65"/>
      <c r="F24252" s="65"/>
      <c r="G24252" s="65"/>
      <c r="H24252" s="113"/>
    </row>
    <row r="24253" spans="1:8">
      <c r="A24253" s="65"/>
      <c r="B24253" s="65"/>
      <c r="C24253" s="65"/>
      <c r="D24253" s="65"/>
      <c r="E24253" s="65"/>
      <c r="F24253" s="65"/>
      <c r="G24253" s="65"/>
      <c r="H24253" s="113"/>
    </row>
    <row r="24254" spans="1:8">
      <c r="A24254" s="65"/>
      <c r="B24254" s="65"/>
      <c r="C24254" s="65"/>
      <c r="D24254" s="65"/>
      <c r="E24254" s="65"/>
      <c r="F24254" s="65"/>
      <c r="G24254" s="65"/>
      <c r="H24254" s="113"/>
    </row>
    <row r="24255" spans="1:8">
      <c r="A24255" s="65"/>
      <c r="B24255" s="65"/>
      <c r="C24255" s="65"/>
      <c r="D24255" s="65"/>
      <c r="E24255" s="65"/>
      <c r="F24255" s="65"/>
      <c r="G24255" s="65"/>
      <c r="H24255" s="113"/>
    </row>
    <row r="24256" spans="1:8">
      <c r="A24256" s="65"/>
      <c r="B24256" s="65"/>
      <c r="C24256" s="65"/>
      <c r="D24256" s="65"/>
      <c r="E24256" s="65"/>
      <c r="F24256" s="65"/>
      <c r="G24256" s="65"/>
      <c r="H24256" s="113"/>
    </row>
    <row r="24257" spans="1:8">
      <c r="A24257" s="65"/>
      <c r="B24257" s="65"/>
      <c r="C24257" s="65"/>
      <c r="D24257" s="65"/>
      <c r="E24257" s="65"/>
      <c r="F24257" s="65"/>
      <c r="G24257" s="65"/>
      <c r="H24257" s="113"/>
    </row>
    <row r="24258" spans="1:8">
      <c r="A24258" s="65"/>
      <c r="B24258" s="65"/>
      <c r="C24258" s="65"/>
      <c r="D24258" s="65"/>
      <c r="E24258" s="65"/>
      <c r="F24258" s="65"/>
      <c r="G24258" s="65"/>
      <c r="H24258" s="113"/>
    </row>
    <row r="24259" spans="1:8">
      <c r="A24259" s="65"/>
      <c r="B24259" s="65"/>
      <c r="C24259" s="65"/>
      <c r="D24259" s="65"/>
      <c r="E24259" s="65"/>
      <c r="F24259" s="65"/>
      <c r="G24259" s="65"/>
      <c r="H24259" s="113"/>
    </row>
    <row r="24260" spans="1:8">
      <c r="A24260" s="65"/>
      <c r="B24260" s="65"/>
      <c r="C24260" s="65"/>
      <c r="D24260" s="65"/>
      <c r="E24260" s="65"/>
      <c r="F24260" s="65"/>
      <c r="G24260" s="65"/>
      <c r="H24260" s="113"/>
    </row>
    <row r="24261" spans="1:8">
      <c r="A24261" s="65"/>
      <c r="B24261" s="65"/>
      <c r="C24261" s="65"/>
      <c r="D24261" s="65"/>
      <c r="E24261" s="65"/>
      <c r="F24261" s="65"/>
      <c r="G24261" s="65"/>
      <c r="H24261" s="113"/>
    </row>
    <row r="24262" spans="1:8">
      <c r="A24262" s="65"/>
      <c r="B24262" s="65"/>
      <c r="C24262" s="65"/>
      <c r="D24262" s="65"/>
      <c r="E24262" s="65"/>
      <c r="F24262" s="65"/>
      <c r="G24262" s="65"/>
      <c r="H24262" s="113"/>
    </row>
    <row r="24263" spans="1:8">
      <c r="A24263" s="65"/>
      <c r="B24263" s="65"/>
      <c r="C24263" s="65"/>
      <c r="D24263" s="65"/>
      <c r="E24263" s="65"/>
      <c r="F24263" s="65"/>
      <c r="G24263" s="65"/>
      <c r="H24263" s="113"/>
    </row>
    <row r="24264" spans="1:8">
      <c r="A24264" s="65"/>
      <c r="B24264" s="65"/>
      <c r="C24264" s="65"/>
      <c r="D24264" s="65"/>
      <c r="E24264" s="65"/>
      <c r="F24264" s="65"/>
      <c r="G24264" s="65"/>
      <c r="H24264" s="113"/>
    </row>
    <row r="24265" spans="1:8">
      <c r="A24265" s="65"/>
      <c r="B24265" s="65"/>
      <c r="C24265" s="65"/>
      <c r="D24265" s="65"/>
      <c r="E24265" s="65"/>
      <c r="F24265" s="65"/>
      <c r="G24265" s="65"/>
      <c r="H24265" s="113"/>
    </row>
    <row r="24266" spans="1:8">
      <c r="A24266" s="65"/>
      <c r="B24266" s="65"/>
      <c r="C24266" s="65"/>
      <c r="D24266" s="65"/>
      <c r="E24266" s="65"/>
      <c r="F24266" s="65"/>
      <c r="G24266" s="65"/>
      <c r="H24266" s="113"/>
    </row>
    <row r="24267" spans="1:8">
      <c r="A24267" s="65"/>
      <c r="B24267" s="65"/>
      <c r="C24267" s="65"/>
      <c r="D24267" s="65"/>
      <c r="E24267" s="65"/>
      <c r="F24267" s="65"/>
      <c r="G24267" s="65"/>
      <c r="H24267" s="113"/>
    </row>
    <row r="24268" spans="1:8">
      <c r="A24268" s="65"/>
      <c r="B24268" s="65"/>
      <c r="C24268" s="65"/>
      <c r="D24268" s="65"/>
      <c r="E24268" s="65"/>
      <c r="F24268" s="65"/>
      <c r="G24268" s="65"/>
      <c r="H24268" s="113"/>
    </row>
    <row r="24269" spans="1:8">
      <c r="A24269" s="65"/>
      <c r="B24269" s="65"/>
      <c r="C24269" s="65"/>
      <c r="D24269" s="65"/>
      <c r="E24269" s="65"/>
      <c r="F24269" s="65"/>
      <c r="G24269" s="65"/>
      <c r="H24269" s="113"/>
    </row>
    <row r="24270" spans="1:8">
      <c r="A24270" s="65"/>
      <c r="B24270" s="65"/>
      <c r="C24270" s="65"/>
      <c r="D24270" s="65"/>
      <c r="E24270" s="65"/>
      <c r="F24270" s="65"/>
      <c r="G24270" s="65"/>
      <c r="H24270" s="113"/>
    </row>
    <row r="24271" spans="1:8">
      <c r="A24271" s="65"/>
      <c r="B24271" s="65"/>
      <c r="C24271" s="65"/>
      <c r="D24271" s="65"/>
      <c r="E24271" s="65"/>
      <c r="F24271" s="65"/>
      <c r="G24271" s="65"/>
      <c r="H24271" s="113"/>
    </row>
    <row r="24272" spans="1:8">
      <c r="A24272" s="65"/>
      <c r="B24272" s="65"/>
      <c r="C24272" s="65"/>
      <c r="D24272" s="65"/>
      <c r="E24272" s="65"/>
      <c r="F24272" s="65"/>
      <c r="G24272" s="65"/>
      <c r="H24272" s="113"/>
    </row>
    <row r="24273" spans="1:8">
      <c r="A24273" s="65"/>
      <c r="B24273" s="65"/>
      <c r="C24273" s="65"/>
      <c r="D24273" s="65"/>
      <c r="E24273" s="65"/>
      <c r="F24273" s="65"/>
      <c r="G24273" s="65"/>
      <c r="H24273" s="113"/>
    </row>
    <row r="24274" spans="1:8">
      <c r="A24274" s="65"/>
      <c r="B24274" s="65"/>
      <c r="C24274" s="65"/>
      <c r="D24274" s="65"/>
      <c r="E24274" s="65"/>
      <c r="F24274" s="65"/>
      <c r="G24274" s="65"/>
      <c r="H24274" s="113"/>
    </row>
    <row r="24275" spans="1:8">
      <c r="A24275" s="65"/>
      <c r="B24275" s="65"/>
      <c r="C24275" s="65"/>
      <c r="D24275" s="65"/>
      <c r="E24275" s="65"/>
      <c r="F24275" s="65"/>
      <c r="G24275" s="65"/>
      <c r="H24275" s="113"/>
    </row>
    <row r="24276" spans="1:8">
      <c r="A24276" s="65"/>
      <c r="B24276" s="65"/>
      <c r="C24276" s="65"/>
      <c r="D24276" s="65"/>
      <c r="E24276" s="65"/>
      <c r="F24276" s="65"/>
      <c r="G24276" s="65"/>
      <c r="H24276" s="113"/>
    </row>
    <row r="24277" spans="1:8">
      <c r="A24277" s="65"/>
      <c r="B24277" s="65"/>
      <c r="C24277" s="65"/>
      <c r="D24277" s="65"/>
      <c r="E24277" s="65"/>
      <c r="F24277" s="65"/>
      <c r="G24277" s="65"/>
      <c r="H24277" s="113"/>
    </row>
    <row r="24278" spans="1:8">
      <c r="A24278" s="65"/>
      <c r="B24278" s="65"/>
      <c r="C24278" s="65"/>
      <c r="D24278" s="65"/>
      <c r="E24278" s="65"/>
      <c r="F24278" s="65"/>
      <c r="G24278" s="65"/>
      <c r="H24278" s="113"/>
    </row>
    <row r="24279" spans="1:8">
      <c r="A24279" s="65"/>
      <c r="B24279" s="65"/>
      <c r="C24279" s="65"/>
      <c r="D24279" s="65"/>
      <c r="E24279" s="65"/>
      <c r="F24279" s="65"/>
      <c r="G24279" s="65"/>
      <c r="H24279" s="113"/>
    </row>
    <row r="24280" spans="1:8">
      <c r="A24280" s="65"/>
      <c r="B24280" s="65"/>
      <c r="C24280" s="65"/>
      <c r="D24280" s="65"/>
      <c r="E24280" s="65"/>
      <c r="F24280" s="65"/>
      <c r="G24280" s="65"/>
      <c r="H24280" s="113"/>
    </row>
    <row r="24281" spans="1:8">
      <c r="A24281" s="65"/>
      <c r="B24281" s="65"/>
      <c r="C24281" s="65"/>
      <c r="D24281" s="65"/>
      <c r="E24281" s="65"/>
      <c r="F24281" s="65"/>
      <c r="G24281" s="65"/>
      <c r="H24281" s="113"/>
    </row>
    <row r="24282" spans="1:8">
      <c r="A24282" s="65"/>
      <c r="B24282" s="65"/>
      <c r="C24282" s="65"/>
      <c r="D24282" s="65"/>
      <c r="E24282" s="65"/>
      <c r="F24282" s="65"/>
      <c r="G24282" s="65"/>
      <c r="H24282" s="113"/>
    </row>
    <row r="24283" spans="1:8">
      <c r="A24283" s="65"/>
      <c r="B24283" s="65"/>
      <c r="C24283" s="65"/>
      <c r="D24283" s="65"/>
      <c r="E24283" s="65"/>
      <c r="F24283" s="65"/>
      <c r="G24283" s="65"/>
      <c r="H24283" s="113"/>
    </row>
    <row r="24284" spans="1:8">
      <c r="A24284" s="65"/>
      <c r="B24284" s="65"/>
      <c r="C24284" s="65"/>
      <c r="D24284" s="65"/>
      <c r="E24284" s="65"/>
      <c r="F24284" s="65"/>
      <c r="G24284" s="65"/>
      <c r="H24284" s="113"/>
    </row>
    <row r="24285" spans="1:8">
      <c r="A24285" s="65"/>
      <c r="B24285" s="65"/>
      <c r="C24285" s="65"/>
      <c r="D24285" s="65"/>
      <c r="E24285" s="65"/>
      <c r="F24285" s="65"/>
      <c r="G24285" s="65"/>
      <c r="H24285" s="113"/>
    </row>
    <row r="24286" spans="1:8">
      <c r="A24286" s="65"/>
      <c r="B24286" s="65"/>
      <c r="C24286" s="65"/>
      <c r="D24286" s="65"/>
      <c r="E24286" s="65"/>
      <c r="F24286" s="65"/>
      <c r="G24286" s="65"/>
      <c r="H24286" s="113"/>
    </row>
    <row r="24287" spans="1:8">
      <c r="A24287" s="65"/>
      <c r="B24287" s="65"/>
      <c r="C24287" s="65"/>
      <c r="D24287" s="65"/>
      <c r="E24287" s="65"/>
      <c r="F24287" s="65"/>
      <c r="G24287" s="65"/>
      <c r="H24287" s="113"/>
    </row>
    <row r="24288" spans="1:8">
      <c r="A24288" s="65"/>
      <c r="B24288" s="65"/>
      <c r="C24288" s="65"/>
      <c r="D24288" s="65"/>
      <c r="E24288" s="65"/>
      <c r="F24288" s="65"/>
      <c r="G24288" s="65"/>
      <c r="H24288" s="113"/>
    </row>
    <row r="24289" spans="1:8">
      <c r="A24289" s="65"/>
      <c r="B24289" s="65"/>
      <c r="C24289" s="65"/>
      <c r="D24289" s="65"/>
      <c r="E24289" s="65"/>
      <c r="F24289" s="65"/>
      <c r="G24289" s="65"/>
      <c r="H24289" s="113"/>
    </row>
    <row r="24290" spans="1:8">
      <c r="A24290" s="65"/>
      <c r="B24290" s="65"/>
      <c r="C24290" s="65"/>
      <c r="D24290" s="65"/>
      <c r="E24290" s="65"/>
      <c r="F24290" s="65"/>
      <c r="G24290" s="65"/>
      <c r="H24290" s="113"/>
    </row>
    <row r="24291" spans="1:8">
      <c r="A24291" s="65"/>
      <c r="B24291" s="65"/>
      <c r="C24291" s="65"/>
      <c r="D24291" s="65"/>
      <c r="E24291" s="65"/>
      <c r="F24291" s="65"/>
      <c r="G24291" s="65"/>
      <c r="H24291" s="113"/>
    </row>
    <row r="24292" spans="1:8">
      <c r="A24292" s="65"/>
      <c r="B24292" s="65"/>
      <c r="C24292" s="65"/>
      <c r="D24292" s="65"/>
      <c r="E24292" s="65"/>
      <c r="F24292" s="65"/>
      <c r="G24292" s="65"/>
      <c r="H24292" s="113"/>
    </row>
    <row r="24293" spans="1:8">
      <c r="A24293" s="65"/>
      <c r="B24293" s="65"/>
      <c r="C24293" s="65"/>
      <c r="D24293" s="65"/>
      <c r="E24293" s="65"/>
      <c r="F24293" s="65"/>
      <c r="G24293" s="65"/>
      <c r="H24293" s="113"/>
    </row>
    <row r="24294" spans="1:8">
      <c r="A24294" s="65"/>
      <c r="B24294" s="65"/>
      <c r="C24294" s="65"/>
      <c r="D24294" s="65"/>
      <c r="E24294" s="65"/>
      <c r="F24294" s="65"/>
      <c r="G24294" s="65"/>
      <c r="H24294" s="113"/>
    </row>
    <row r="24295" spans="1:8">
      <c r="A24295" s="65"/>
      <c r="B24295" s="65"/>
      <c r="C24295" s="65"/>
      <c r="D24295" s="65"/>
      <c r="E24295" s="65"/>
      <c r="F24295" s="65"/>
      <c r="G24295" s="65"/>
      <c r="H24295" s="113"/>
    </row>
    <row r="24296" spans="1:8">
      <c r="A24296" s="65"/>
      <c r="B24296" s="65"/>
      <c r="C24296" s="65"/>
      <c r="D24296" s="65"/>
      <c r="E24296" s="65"/>
      <c r="F24296" s="65"/>
      <c r="G24296" s="65"/>
      <c r="H24296" s="113"/>
    </row>
    <row r="24297" spans="1:8">
      <c r="A24297" s="65"/>
      <c r="B24297" s="65"/>
      <c r="C24297" s="65"/>
      <c r="D24297" s="65"/>
      <c r="E24297" s="65"/>
      <c r="F24297" s="65"/>
      <c r="G24297" s="65"/>
      <c r="H24297" s="113"/>
    </row>
    <row r="24298" spans="1:8">
      <c r="A24298" s="65"/>
      <c r="B24298" s="65"/>
      <c r="C24298" s="65"/>
      <c r="D24298" s="65"/>
      <c r="E24298" s="65"/>
      <c r="F24298" s="65"/>
      <c r="G24298" s="65"/>
      <c r="H24298" s="113"/>
    </row>
    <row r="24299" spans="1:8">
      <c r="A24299" s="65"/>
      <c r="B24299" s="65"/>
      <c r="C24299" s="65"/>
      <c r="D24299" s="65"/>
      <c r="E24299" s="65"/>
      <c r="F24299" s="65"/>
      <c r="G24299" s="65"/>
      <c r="H24299" s="113"/>
    </row>
    <row r="24300" spans="1:8">
      <c r="A24300" s="65"/>
      <c r="B24300" s="65"/>
      <c r="C24300" s="65"/>
      <c r="D24300" s="65"/>
      <c r="E24300" s="65"/>
      <c r="F24300" s="65"/>
      <c r="G24300" s="65"/>
      <c r="H24300" s="113"/>
    </row>
    <row r="24301" spans="1:8">
      <c r="A24301" s="65"/>
      <c r="B24301" s="65"/>
      <c r="C24301" s="65"/>
      <c r="D24301" s="65"/>
      <c r="E24301" s="65"/>
      <c r="F24301" s="65"/>
      <c r="G24301" s="65"/>
      <c r="H24301" s="113"/>
    </row>
    <row r="24302" spans="1:8">
      <c r="A24302" s="65"/>
      <c r="B24302" s="65"/>
      <c r="C24302" s="65"/>
      <c r="D24302" s="65"/>
      <c r="E24302" s="65"/>
      <c r="F24302" s="65"/>
      <c r="G24302" s="65"/>
      <c r="H24302" s="113"/>
    </row>
    <row r="24303" spans="1:8">
      <c r="A24303" s="65"/>
      <c r="B24303" s="65"/>
      <c r="C24303" s="65"/>
      <c r="D24303" s="65"/>
      <c r="E24303" s="65"/>
      <c r="F24303" s="65"/>
      <c r="G24303" s="65"/>
      <c r="H24303" s="113"/>
    </row>
    <row r="24304" spans="1:8">
      <c r="A24304" s="65"/>
      <c r="B24304" s="65"/>
      <c r="C24304" s="65"/>
      <c r="D24304" s="65"/>
      <c r="E24304" s="65"/>
      <c r="F24304" s="65"/>
      <c r="G24304" s="65"/>
      <c r="H24304" s="113"/>
    </row>
    <row r="24305" spans="1:8">
      <c r="A24305" s="65"/>
      <c r="B24305" s="65"/>
      <c r="C24305" s="65"/>
      <c r="D24305" s="65"/>
      <c r="E24305" s="65"/>
      <c r="F24305" s="65"/>
      <c r="G24305" s="65"/>
      <c r="H24305" s="113"/>
    </row>
    <row r="24306" spans="1:8">
      <c r="A24306" s="65"/>
      <c r="B24306" s="65"/>
      <c r="C24306" s="65"/>
      <c r="D24306" s="65"/>
      <c r="E24306" s="65"/>
      <c r="F24306" s="65"/>
      <c r="G24306" s="65"/>
      <c r="H24306" s="113"/>
    </row>
    <row r="24307" spans="1:8">
      <c r="A24307" s="65"/>
      <c r="B24307" s="65"/>
      <c r="C24307" s="65"/>
      <c r="D24307" s="65"/>
      <c r="E24307" s="65"/>
      <c r="F24307" s="65"/>
      <c r="G24307" s="65"/>
      <c r="H24307" s="113"/>
    </row>
    <row r="24308" spans="1:8">
      <c r="A24308" s="65"/>
      <c r="B24308" s="65"/>
      <c r="C24308" s="65"/>
      <c r="D24308" s="65"/>
      <c r="E24308" s="65"/>
      <c r="F24308" s="65"/>
      <c r="G24308" s="65"/>
      <c r="H24308" s="113"/>
    </row>
    <row r="24309" spans="1:8">
      <c r="A24309" s="65"/>
      <c r="B24309" s="65"/>
      <c r="C24309" s="65"/>
      <c r="D24309" s="65"/>
      <c r="E24309" s="65"/>
      <c r="F24309" s="65"/>
      <c r="G24309" s="65"/>
      <c r="H24309" s="113"/>
    </row>
    <row r="24310" spans="1:8">
      <c r="A24310" s="65"/>
      <c r="B24310" s="65"/>
      <c r="C24310" s="65"/>
      <c r="D24310" s="65"/>
      <c r="E24310" s="65"/>
      <c r="F24310" s="65"/>
      <c r="G24310" s="65"/>
      <c r="H24310" s="113"/>
    </row>
    <row r="24311" spans="1:8">
      <c r="A24311" s="65"/>
      <c r="B24311" s="65"/>
      <c r="C24311" s="65"/>
      <c r="D24311" s="65"/>
      <c r="E24311" s="65"/>
      <c r="F24311" s="65"/>
      <c r="G24311" s="65"/>
      <c r="H24311" s="113"/>
    </row>
    <row r="24312" spans="1:8">
      <c r="A24312" s="65"/>
      <c r="B24312" s="65"/>
      <c r="C24312" s="65"/>
      <c r="D24312" s="65"/>
      <c r="E24312" s="65"/>
      <c r="F24312" s="65"/>
      <c r="G24312" s="65"/>
      <c r="H24312" s="113"/>
    </row>
    <row r="24313" spans="1:8">
      <c r="A24313" s="65"/>
      <c r="B24313" s="65"/>
      <c r="C24313" s="65"/>
      <c r="D24313" s="65"/>
      <c r="E24313" s="65"/>
      <c r="F24313" s="65"/>
      <c r="G24313" s="65"/>
      <c r="H24313" s="113"/>
    </row>
    <row r="24314" spans="1:8">
      <c r="A24314" s="65"/>
      <c r="B24314" s="65"/>
      <c r="C24314" s="65"/>
      <c r="D24314" s="65"/>
      <c r="E24314" s="65"/>
      <c r="F24314" s="65"/>
      <c r="G24314" s="65"/>
      <c r="H24314" s="113"/>
    </row>
    <row r="24315" spans="1:8">
      <c r="A24315" s="65"/>
      <c r="B24315" s="65"/>
      <c r="C24315" s="65"/>
      <c r="D24315" s="65"/>
      <c r="E24315" s="65"/>
      <c r="F24315" s="65"/>
      <c r="G24315" s="65"/>
      <c r="H24315" s="113"/>
    </row>
    <row r="24316" spans="1:8">
      <c r="A24316" s="65"/>
      <c r="B24316" s="65"/>
      <c r="C24316" s="65"/>
      <c r="D24316" s="65"/>
      <c r="E24316" s="65"/>
      <c r="F24316" s="65"/>
      <c r="G24316" s="65"/>
      <c r="H24316" s="113"/>
    </row>
    <row r="24317" spans="1:8">
      <c r="A24317" s="65"/>
      <c r="B24317" s="65"/>
      <c r="C24317" s="65"/>
      <c r="D24317" s="65"/>
      <c r="E24317" s="65"/>
      <c r="F24317" s="65"/>
      <c r="G24317" s="65"/>
      <c r="H24317" s="113"/>
    </row>
    <row r="24318" spans="1:8">
      <c r="A24318" s="65"/>
      <c r="B24318" s="65"/>
      <c r="C24318" s="65"/>
      <c r="D24318" s="65"/>
      <c r="E24318" s="65"/>
      <c r="F24318" s="65"/>
      <c r="G24318" s="65"/>
      <c r="H24318" s="113"/>
    </row>
    <row r="24319" spans="1:8">
      <c r="A24319" s="65"/>
      <c r="B24319" s="65"/>
      <c r="C24319" s="65"/>
      <c r="D24319" s="65"/>
      <c r="E24319" s="65"/>
      <c r="F24319" s="65"/>
      <c r="G24319" s="65"/>
      <c r="H24319" s="113"/>
    </row>
    <row r="24320" spans="1:8">
      <c r="A24320" s="65"/>
      <c r="B24320" s="65"/>
      <c r="C24320" s="65"/>
      <c r="D24320" s="65"/>
      <c r="E24320" s="65"/>
      <c r="F24320" s="65"/>
      <c r="G24320" s="65"/>
      <c r="H24320" s="113"/>
    </row>
    <row r="24321" spans="1:8">
      <c r="A24321" s="65"/>
      <c r="B24321" s="65"/>
      <c r="C24321" s="65"/>
      <c r="D24321" s="65"/>
      <c r="E24321" s="65"/>
      <c r="F24321" s="65"/>
      <c r="G24321" s="65"/>
      <c r="H24321" s="113"/>
    </row>
    <row r="24322" spans="1:8">
      <c r="A24322" s="65"/>
      <c r="B24322" s="65"/>
      <c r="C24322" s="65"/>
      <c r="D24322" s="65"/>
      <c r="E24322" s="65"/>
      <c r="F24322" s="65"/>
      <c r="G24322" s="65"/>
      <c r="H24322" s="113"/>
    </row>
    <row r="24323" spans="1:8">
      <c r="A24323" s="65"/>
      <c r="B24323" s="65"/>
      <c r="C24323" s="65"/>
      <c r="D24323" s="65"/>
      <c r="E24323" s="65"/>
      <c r="F24323" s="65"/>
      <c r="G24323" s="65"/>
      <c r="H24323" s="113"/>
    </row>
    <row r="24324" spans="1:8">
      <c r="A24324" s="65"/>
      <c r="B24324" s="65"/>
      <c r="C24324" s="65"/>
      <c r="D24324" s="65"/>
      <c r="E24324" s="65"/>
      <c r="F24324" s="65"/>
      <c r="G24324" s="65"/>
      <c r="H24324" s="113"/>
    </row>
    <row r="24325" spans="1:8">
      <c r="A24325" s="65"/>
      <c r="B24325" s="65"/>
      <c r="C24325" s="65"/>
      <c r="D24325" s="65"/>
      <c r="E24325" s="65"/>
      <c r="F24325" s="65"/>
      <c r="G24325" s="65"/>
      <c r="H24325" s="113"/>
    </row>
    <row r="24326" spans="1:8">
      <c r="A24326" s="65"/>
      <c r="B24326" s="65"/>
      <c r="C24326" s="65"/>
      <c r="D24326" s="65"/>
      <c r="E24326" s="65"/>
      <c r="F24326" s="65"/>
      <c r="G24326" s="65"/>
      <c r="H24326" s="113"/>
    </row>
    <row r="24327" spans="1:8">
      <c r="A24327" s="65"/>
      <c r="B24327" s="65"/>
      <c r="C24327" s="65"/>
      <c r="D24327" s="65"/>
      <c r="E24327" s="65"/>
      <c r="F24327" s="65"/>
      <c r="G24327" s="65"/>
      <c r="H24327" s="113"/>
    </row>
    <row r="24328" spans="1:8">
      <c r="A24328" s="65"/>
      <c r="B24328" s="65"/>
      <c r="C24328" s="65"/>
      <c r="D24328" s="65"/>
      <c r="E24328" s="65"/>
      <c r="F24328" s="65"/>
      <c r="G24328" s="65"/>
      <c r="H24328" s="113"/>
    </row>
    <row r="24329" spans="1:8">
      <c r="A24329" s="65"/>
      <c r="B24329" s="65"/>
      <c r="C24329" s="65"/>
      <c r="D24329" s="65"/>
      <c r="E24329" s="65"/>
      <c r="F24329" s="65"/>
      <c r="G24329" s="65"/>
      <c r="H24329" s="113"/>
    </row>
    <row r="24330" spans="1:8">
      <c r="A24330" s="65"/>
      <c r="B24330" s="65"/>
      <c r="C24330" s="65"/>
      <c r="D24330" s="65"/>
      <c r="E24330" s="65"/>
      <c r="F24330" s="65"/>
      <c r="G24330" s="65"/>
      <c r="H24330" s="113"/>
    </row>
    <row r="24331" spans="1:8">
      <c r="A24331" s="65"/>
      <c r="B24331" s="65"/>
      <c r="C24331" s="65"/>
      <c r="D24331" s="65"/>
      <c r="E24331" s="65"/>
      <c r="F24331" s="65"/>
      <c r="G24331" s="65"/>
      <c r="H24331" s="113"/>
    </row>
    <row r="24332" spans="1:8">
      <c r="A24332" s="65"/>
      <c r="B24332" s="65"/>
      <c r="C24332" s="65"/>
      <c r="D24332" s="65"/>
      <c r="E24332" s="65"/>
      <c r="F24332" s="65"/>
      <c r="G24332" s="65"/>
      <c r="H24332" s="113"/>
    </row>
    <row r="24333" spans="1:8">
      <c r="A24333" s="65"/>
      <c r="B24333" s="65"/>
      <c r="C24333" s="65"/>
      <c r="D24333" s="65"/>
      <c r="E24333" s="65"/>
      <c r="F24333" s="65"/>
      <c r="G24333" s="65"/>
      <c r="H24333" s="113"/>
    </row>
    <row r="24334" spans="1:8">
      <c r="A24334" s="65"/>
      <c r="B24334" s="65"/>
      <c r="C24334" s="65"/>
      <c r="D24334" s="65"/>
      <c r="E24334" s="65"/>
      <c r="F24334" s="65"/>
      <c r="G24334" s="65"/>
      <c r="H24334" s="113"/>
    </row>
    <row r="24335" spans="1:8">
      <c r="A24335" s="65"/>
      <c r="B24335" s="65"/>
      <c r="C24335" s="65"/>
      <c r="D24335" s="65"/>
      <c r="E24335" s="65"/>
      <c r="F24335" s="65"/>
      <c r="G24335" s="65"/>
      <c r="H24335" s="113"/>
    </row>
    <row r="24336" spans="1:8">
      <c r="A24336" s="65"/>
      <c r="B24336" s="65"/>
      <c r="C24336" s="65"/>
      <c r="D24336" s="65"/>
      <c r="E24336" s="65"/>
      <c r="F24336" s="65"/>
      <c r="G24336" s="65"/>
      <c r="H24336" s="113"/>
    </row>
    <row r="24337" spans="1:8">
      <c r="A24337" s="65"/>
      <c r="B24337" s="65"/>
      <c r="C24337" s="65"/>
      <c r="D24337" s="65"/>
      <c r="E24337" s="65"/>
      <c r="F24337" s="65"/>
      <c r="G24337" s="65"/>
      <c r="H24337" s="113"/>
    </row>
    <row r="24338" spans="1:8">
      <c r="A24338" s="65"/>
      <c r="B24338" s="65"/>
      <c r="C24338" s="65"/>
      <c r="D24338" s="65"/>
      <c r="E24338" s="65"/>
      <c r="F24338" s="65"/>
      <c r="G24338" s="65"/>
      <c r="H24338" s="113"/>
    </row>
    <row r="24339" spans="1:8">
      <c r="A24339" s="65"/>
      <c r="B24339" s="65"/>
      <c r="C24339" s="65"/>
      <c r="D24339" s="65"/>
      <c r="E24339" s="65"/>
      <c r="F24339" s="65"/>
      <c r="G24339" s="65"/>
      <c r="H24339" s="113"/>
    </row>
    <row r="24340" spans="1:8">
      <c r="A24340" s="65"/>
      <c r="B24340" s="65"/>
      <c r="C24340" s="65"/>
      <c r="D24340" s="65"/>
      <c r="E24340" s="65"/>
      <c r="F24340" s="65"/>
      <c r="G24340" s="65"/>
      <c r="H24340" s="113"/>
    </row>
    <row r="24341" spans="1:8">
      <c r="A24341" s="65"/>
      <c r="B24341" s="65"/>
      <c r="C24341" s="65"/>
      <c r="D24341" s="65"/>
      <c r="E24341" s="65"/>
      <c r="F24341" s="65"/>
      <c r="G24341" s="65"/>
      <c r="H24341" s="113"/>
    </row>
    <row r="24342" spans="1:8">
      <c r="A24342" s="65"/>
      <c r="B24342" s="65"/>
      <c r="C24342" s="65"/>
      <c r="D24342" s="65"/>
      <c r="E24342" s="65"/>
      <c r="F24342" s="65"/>
      <c r="G24342" s="65"/>
      <c r="H24342" s="113"/>
    </row>
    <row r="24343" spans="1:8">
      <c r="A24343" s="65"/>
      <c r="B24343" s="65"/>
      <c r="C24343" s="65"/>
      <c r="D24343" s="65"/>
      <c r="E24343" s="65"/>
      <c r="F24343" s="65"/>
      <c r="G24343" s="65"/>
      <c r="H24343" s="113"/>
    </row>
    <row r="24344" spans="1:8">
      <c r="A24344" s="65"/>
      <c r="B24344" s="65"/>
      <c r="C24344" s="65"/>
      <c r="D24344" s="65"/>
      <c r="E24344" s="65"/>
      <c r="F24344" s="65"/>
      <c r="G24344" s="65"/>
      <c r="H24344" s="113"/>
    </row>
    <row r="24345" spans="1:8">
      <c r="A24345" s="65"/>
      <c r="B24345" s="65"/>
      <c r="C24345" s="65"/>
      <c r="D24345" s="65"/>
      <c r="E24345" s="65"/>
      <c r="F24345" s="65"/>
      <c r="G24345" s="65"/>
      <c r="H24345" s="113"/>
    </row>
    <row r="24346" spans="1:8">
      <c r="A24346" s="65"/>
      <c r="B24346" s="65"/>
      <c r="C24346" s="65"/>
      <c r="D24346" s="65"/>
      <c r="E24346" s="65"/>
      <c r="F24346" s="65"/>
      <c r="G24346" s="65"/>
      <c r="H24346" s="113"/>
    </row>
    <row r="24347" spans="1:8">
      <c r="A24347" s="65"/>
      <c r="B24347" s="65"/>
      <c r="C24347" s="65"/>
      <c r="D24347" s="65"/>
      <c r="E24347" s="65"/>
      <c r="F24347" s="65"/>
      <c r="G24347" s="65"/>
      <c r="H24347" s="113"/>
    </row>
    <row r="24348" spans="1:8">
      <c r="A24348" s="65"/>
      <c r="B24348" s="65"/>
      <c r="C24348" s="65"/>
      <c r="D24348" s="65"/>
      <c r="E24348" s="65"/>
      <c r="F24348" s="65"/>
      <c r="G24348" s="65"/>
      <c r="H24348" s="113"/>
    </row>
    <row r="24349" spans="1:8">
      <c r="A24349" s="65"/>
      <c r="B24349" s="65"/>
      <c r="C24349" s="65"/>
      <c r="D24349" s="65"/>
      <c r="E24349" s="65"/>
      <c r="F24349" s="65"/>
      <c r="G24349" s="65"/>
      <c r="H24349" s="113"/>
    </row>
    <row r="24350" spans="1:8">
      <c r="A24350" s="65"/>
      <c r="B24350" s="65"/>
      <c r="C24350" s="65"/>
      <c r="D24350" s="65"/>
      <c r="E24350" s="65"/>
      <c r="F24350" s="65"/>
      <c r="G24350" s="65"/>
      <c r="H24350" s="113"/>
    </row>
    <row r="24351" spans="1:8">
      <c r="A24351" s="65"/>
      <c r="B24351" s="65"/>
      <c r="C24351" s="65"/>
      <c r="D24351" s="65"/>
      <c r="E24351" s="65"/>
      <c r="F24351" s="65"/>
      <c r="G24351" s="65"/>
      <c r="H24351" s="113"/>
    </row>
    <row r="24352" spans="1:8">
      <c r="A24352" s="65"/>
      <c r="B24352" s="65"/>
      <c r="C24352" s="65"/>
      <c r="D24352" s="65"/>
      <c r="E24352" s="65"/>
      <c r="F24352" s="65"/>
      <c r="G24352" s="65"/>
      <c r="H24352" s="113"/>
    </row>
    <row r="24353" spans="1:8">
      <c r="A24353" s="65"/>
      <c r="B24353" s="65"/>
      <c r="C24353" s="65"/>
      <c r="D24353" s="65"/>
      <c r="E24353" s="65"/>
      <c r="F24353" s="65"/>
      <c r="G24353" s="65"/>
      <c r="H24353" s="113"/>
    </row>
    <row r="24354" spans="1:8">
      <c r="A24354" s="65"/>
      <c r="B24354" s="65"/>
      <c r="C24354" s="65"/>
      <c r="D24354" s="65"/>
      <c r="E24354" s="65"/>
      <c r="F24354" s="65"/>
      <c r="G24354" s="65"/>
      <c r="H24354" s="113"/>
    </row>
    <row r="24355" spans="1:8">
      <c r="A24355" s="65"/>
      <c r="B24355" s="65"/>
      <c r="C24355" s="65"/>
      <c r="D24355" s="65"/>
      <c r="E24355" s="65"/>
      <c r="F24355" s="65"/>
      <c r="G24355" s="65"/>
      <c r="H24355" s="113"/>
    </row>
    <row r="24356" spans="1:8">
      <c r="A24356" s="65"/>
      <c r="B24356" s="65"/>
      <c r="C24356" s="65"/>
      <c r="D24356" s="65"/>
      <c r="E24356" s="65"/>
      <c r="F24356" s="65"/>
      <c r="G24356" s="65"/>
      <c r="H24356" s="113"/>
    </row>
    <row r="24357" spans="1:8">
      <c r="A24357" s="65"/>
      <c r="B24357" s="65"/>
      <c r="C24357" s="65"/>
      <c r="D24357" s="65"/>
      <c r="E24357" s="65"/>
      <c r="F24357" s="65"/>
      <c r="G24357" s="65"/>
      <c r="H24357" s="113"/>
    </row>
    <row r="24358" spans="1:8">
      <c r="A24358" s="65"/>
      <c r="B24358" s="65"/>
      <c r="C24358" s="65"/>
      <c r="D24358" s="65"/>
      <c r="E24358" s="65"/>
      <c r="F24358" s="65"/>
      <c r="G24358" s="65"/>
      <c r="H24358" s="113"/>
    </row>
    <row r="24359" spans="1:8">
      <c r="A24359" s="65"/>
      <c r="B24359" s="65"/>
      <c r="C24359" s="65"/>
      <c r="D24359" s="65"/>
      <c r="E24359" s="65"/>
      <c r="F24359" s="65"/>
      <c r="G24359" s="65"/>
      <c r="H24359" s="113"/>
    </row>
    <row r="24360" spans="1:8">
      <c r="A24360" s="65"/>
      <c r="B24360" s="65"/>
      <c r="C24360" s="65"/>
      <c r="D24360" s="65"/>
      <c r="E24360" s="65"/>
      <c r="F24360" s="65"/>
      <c r="G24360" s="65"/>
      <c r="H24360" s="113"/>
    </row>
    <row r="24361" spans="1:8">
      <c r="A24361" s="65"/>
      <c r="B24361" s="65"/>
      <c r="C24361" s="65"/>
      <c r="D24361" s="65"/>
      <c r="E24361" s="65"/>
      <c r="F24361" s="65"/>
      <c r="G24361" s="65"/>
      <c r="H24361" s="113"/>
    </row>
    <row r="24362" spans="1:8">
      <c r="A24362" s="65"/>
      <c r="B24362" s="65"/>
      <c r="C24362" s="65"/>
      <c r="D24362" s="65"/>
      <c r="E24362" s="65"/>
      <c r="F24362" s="65"/>
      <c r="G24362" s="65"/>
      <c r="H24362" s="113"/>
    </row>
    <row r="24363" spans="1:8">
      <c r="A24363" s="65"/>
      <c r="B24363" s="65"/>
      <c r="C24363" s="65"/>
      <c r="D24363" s="65"/>
      <c r="E24363" s="65"/>
      <c r="F24363" s="65"/>
      <c r="G24363" s="65"/>
      <c r="H24363" s="113"/>
    </row>
    <row r="24364" spans="1:8">
      <c r="A24364" s="65"/>
      <c r="B24364" s="65"/>
      <c r="C24364" s="65"/>
      <c r="D24364" s="65"/>
      <c r="E24364" s="65"/>
      <c r="F24364" s="65"/>
      <c r="G24364" s="65"/>
      <c r="H24364" s="113"/>
    </row>
    <row r="24365" spans="1:8">
      <c r="A24365" s="65"/>
      <c r="B24365" s="65"/>
      <c r="C24365" s="65"/>
      <c r="D24365" s="65"/>
      <c r="E24365" s="65"/>
      <c r="F24365" s="65"/>
      <c r="G24365" s="65"/>
      <c r="H24365" s="113"/>
    </row>
    <row r="24366" spans="1:8">
      <c r="A24366" s="65"/>
      <c r="B24366" s="65"/>
      <c r="C24366" s="65"/>
      <c r="D24366" s="65"/>
      <c r="E24366" s="65"/>
      <c r="F24366" s="65"/>
      <c r="G24366" s="65"/>
      <c r="H24366" s="113"/>
    </row>
    <row r="24367" spans="1:8">
      <c r="A24367" s="65"/>
      <c r="B24367" s="65"/>
      <c r="C24367" s="65"/>
      <c r="D24367" s="65"/>
      <c r="E24367" s="65"/>
      <c r="F24367" s="65"/>
      <c r="G24367" s="65"/>
      <c r="H24367" s="113"/>
    </row>
    <row r="24368" spans="1:8">
      <c r="A24368" s="65"/>
      <c r="B24368" s="65"/>
      <c r="C24368" s="65"/>
      <c r="D24368" s="65"/>
      <c r="E24368" s="65"/>
      <c r="F24368" s="65"/>
      <c r="G24368" s="65"/>
      <c r="H24368" s="113"/>
    </row>
    <row r="24369" spans="1:8">
      <c r="A24369" s="65"/>
      <c r="B24369" s="65"/>
      <c r="C24369" s="65"/>
      <c r="D24369" s="65"/>
      <c r="E24369" s="65"/>
      <c r="F24369" s="65"/>
      <c r="G24369" s="65"/>
      <c r="H24369" s="113"/>
    </row>
    <row r="24370" spans="1:8">
      <c r="A24370" s="65"/>
      <c r="B24370" s="65"/>
      <c r="C24370" s="65"/>
      <c r="D24370" s="65"/>
      <c r="E24370" s="65"/>
      <c r="F24370" s="65"/>
      <c r="G24370" s="65"/>
      <c r="H24370" s="113"/>
    </row>
    <row r="24371" spans="1:8">
      <c r="A24371" s="65"/>
      <c r="B24371" s="65"/>
      <c r="C24371" s="65"/>
      <c r="D24371" s="65"/>
      <c r="E24371" s="65"/>
      <c r="F24371" s="65"/>
      <c r="G24371" s="65"/>
      <c r="H24371" s="113"/>
    </row>
    <row r="24372" spans="1:8">
      <c r="A24372" s="65"/>
      <c r="B24372" s="65"/>
      <c r="C24372" s="65"/>
      <c r="D24372" s="65"/>
      <c r="E24372" s="65"/>
      <c r="F24372" s="65"/>
      <c r="G24372" s="65"/>
      <c r="H24372" s="113"/>
    </row>
    <row r="24373" spans="1:8">
      <c r="A24373" s="65"/>
      <c r="B24373" s="65"/>
      <c r="C24373" s="65"/>
      <c r="D24373" s="65"/>
      <c r="E24373" s="65"/>
      <c r="F24373" s="65"/>
      <c r="G24373" s="65"/>
      <c r="H24373" s="113"/>
    </row>
    <row r="24374" spans="1:8">
      <c r="A24374" s="65"/>
      <c r="B24374" s="65"/>
      <c r="C24374" s="65"/>
      <c r="D24374" s="65"/>
      <c r="E24374" s="65"/>
      <c r="F24374" s="65"/>
      <c r="G24374" s="65"/>
      <c r="H24374" s="113"/>
    </row>
    <row r="24375" spans="1:8">
      <c r="A24375" s="65"/>
      <c r="B24375" s="65"/>
      <c r="C24375" s="65"/>
      <c r="D24375" s="65"/>
      <c r="E24375" s="65"/>
      <c r="F24375" s="65"/>
      <c r="G24375" s="65"/>
      <c r="H24375" s="113"/>
    </row>
    <row r="24376" spans="1:8">
      <c r="A24376" s="65"/>
      <c r="B24376" s="65"/>
      <c r="C24376" s="65"/>
      <c r="D24376" s="65"/>
      <c r="E24376" s="65"/>
      <c r="F24376" s="65"/>
      <c r="G24376" s="65"/>
      <c r="H24376" s="113"/>
    </row>
    <row r="24377" spans="1:8">
      <c r="A24377" s="65"/>
      <c r="B24377" s="65"/>
      <c r="C24377" s="65"/>
      <c r="D24377" s="65"/>
      <c r="E24377" s="65"/>
      <c r="F24377" s="65"/>
      <c r="G24377" s="65"/>
      <c r="H24377" s="113"/>
    </row>
    <row r="24378" spans="1:8">
      <c r="A24378" s="65"/>
      <c r="B24378" s="65"/>
      <c r="C24378" s="65"/>
      <c r="D24378" s="65"/>
      <c r="E24378" s="65"/>
      <c r="F24378" s="65"/>
      <c r="G24378" s="65"/>
      <c r="H24378" s="113"/>
    </row>
    <row r="24379" spans="1:8">
      <c r="A24379" s="65"/>
      <c r="B24379" s="65"/>
      <c r="C24379" s="65"/>
      <c r="D24379" s="65"/>
      <c r="E24379" s="65"/>
      <c r="F24379" s="65"/>
      <c r="G24379" s="65"/>
      <c r="H24379" s="113"/>
    </row>
    <row r="24380" spans="1:8">
      <c r="A24380" s="65"/>
      <c r="B24380" s="65"/>
      <c r="C24380" s="65"/>
      <c r="D24380" s="65"/>
      <c r="E24380" s="65"/>
      <c r="F24380" s="65"/>
      <c r="G24380" s="65"/>
      <c r="H24380" s="113"/>
    </row>
    <row r="24381" spans="1:8">
      <c r="A24381" s="65"/>
      <c r="B24381" s="65"/>
      <c r="C24381" s="65"/>
      <c r="D24381" s="65"/>
      <c r="E24381" s="65"/>
      <c r="F24381" s="65"/>
      <c r="G24381" s="65"/>
      <c r="H24381" s="113"/>
    </row>
    <row r="24382" spans="1:8">
      <c r="A24382" s="65"/>
      <c r="B24382" s="65"/>
      <c r="C24382" s="65"/>
      <c r="D24382" s="65"/>
      <c r="E24382" s="65"/>
      <c r="F24382" s="65"/>
      <c r="G24382" s="65"/>
      <c r="H24382" s="113"/>
    </row>
    <row r="24383" spans="1:8">
      <c r="A24383" s="65"/>
      <c r="B24383" s="65"/>
      <c r="C24383" s="65"/>
      <c r="D24383" s="65"/>
      <c r="E24383" s="65"/>
      <c r="F24383" s="65"/>
      <c r="G24383" s="65"/>
      <c r="H24383" s="113"/>
    </row>
    <row r="24384" spans="1:8">
      <c r="A24384" s="65"/>
      <c r="B24384" s="65"/>
      <c r="C24384" s="65"/>
      <c r="D24384" s="65"/>
      <c r="E24384" s="65"/>
      <c r="F24384" s="65"/>
      <c r="G24384" s="65"/>
      <c r="H24384" s="113"/>
    </row>
    <row r="24385" spans="1:8">
      <c r="A24385" s="65"/>
      <c r="B24385" s="65"/>
      <c r="C24385" s="65"/>
      <c r="D24385" s="65"/>
      <c r="E24385" s="65"/>
      <c r="F24385" s="65"/>
      <c r="G24385" s="65"/>
      <c r="H24385" s="113"/>
    </row>
    <row r="24386" spans="1:8">
      <c r="A24386" s="65"/>
      <c r="B24386" s="65"/>
      <c r="C24386" s="65"/>
      <c r="D24386" s="65"/>
      <c r="E24386" s="65"/>
      <c r="F24386" s="65"/>
      <c r="G24386" s="65"/>
      <c r="H24386" s="113"/>
    </row>
    <row r="24387" spans="1:8">
      <c r="A24387" s="65"/>
      <c r="B24387" s="65"/>
      <c r="C24387" s="65"/>
      <c r="D24387" s="65"/>
      <c r="E24387" s="65"/>
      <c r="F24387" s="65"/>
      <c r="G24387" s="65"/>
      <c r="H24387" s="113"/>
    </row>
    <row r="24388" spans="1:8">
      <c r="A24388" s="65"/>
      <c r="B24388" s="65"/>
      <c r="C24388" s="65"/>
      <c r="D24388" s="65"/>
      <c r="E24388" s="65"/>
      <c r="F24388" s="65"/>
      <c r="G24388" s="65"/>
      <c r="H24388" s="113"/>
    </row>
    <row r="24389" spans="1:8">
      <c r="A24389" s="65"/>
      <c r="B24389" s="65"/>
      <c r="C24389" s="65"/>
      <c r="D24389" s="65"/>
      <c r="E24389" s="65"/>
      <c r="F24389" s="65"/>
      <c r="G24389" s="65"/>
      <c r="H24389" s="113"/>
    </row>
    <row r="24390" spans="1:8">
      <c r="A24390" s="65"/>
      <c r="B24390" s="65"/>
      <c r="C24390" s="65"/>
      <c r="D24390" s="65"/>
      <c r="E24390" s="65"/>
      <c r="F24390" s="65"/>
      <c r="G24390" s="65"/>
      <c r="H24390" s="113"/>
    </row>
    <row r="24391" spans="1:8">
      <c r="A24391" s="65"/>
      <c r="B24391" s="65"/>
      <c r="C24391" s="65"/>
      <c r="D24391" s="65"/>
      <c r="E24391" s="65"/>
      <c r="F24391" s="65"/>
      <c r="G24391" s="65"/>
      <c r="H24391" s="113"/>
    </row>
    <row r="24392" spans="1:8">
      <c r="A24392" s="65"/>
      <c r="B24392" s="65"/>
      <c r="C24392" s="65"/>
      <c r="D24392" s="65"/>
      <c r="E24392" s="65"/>
      <c r="F24392" s="65"/>
      <c r="G24392" s="65"/>
      <c r="H24392" s="113"/>
    </row>
    <row r="24393" spans="1:8">
      <c r="A24393" s="65"/>
      <c r="B24393" s="65"/>
      <c r="C24393" s="65"/>
      <c r="D24393" s="65"/>
      <c r="E24393" s="65"/>
      <c r="F24393" s="65"/>
      <c r="G24393" s="65"/>
      <c r="H24393" s="113"/>
    </row>
    <row r="24394" spans="1:8">
      <c r="A24394" s="65"/>
      <c r="B24394" s="65"/>
      <c r="C24394" s="65"/>
      <c r="D24394" s="65"/>
      <c r="E24394" s="65"/>
      <c r="F24394" s="65"/>
      <c r="G24394" s="65"/>
      <c r="H24394" s="113"/>
    </row>
    <row r="24395" spans="1:8">
      <c r="A24395" s="65"/>
      <c r="B24395" s="65"/>
      <c r="C24395" s="65"/>
      <c r="D24395" s="65"/>
      <c r="E24395" s="65"/>
      <c r="F24395" s="65"/>
      <c r="G24395" s="65"/>
      <c r="H24395" s="113"/>
    </row>
    <row r="24396" spans="1:8">
      <c r="A24396" s="65"/>
      <c r="B24396" s="65"/>
      <c r="C24396" s="65"/>
      <c r="D24396" s="65"/>
      <c r="E24396" s="65"/>
      <c r="F24396" s="65"/>
      <c r="G24396" s="65"/>
      <c r="H24396" s="113"/>
    </row>
    <row r="24397" spans="1:8">
      <c r="A24397" s="65"/>
      <c r="B24397" s="65"/>
      <c r="C24397" s="65"/>
      <c r="D24397" s="65"/>
      <c r="E24397" s="65"/>
      <c r="F24397" s="65"/>
      <c r="G24397" s="65"/>
      <c r="H24397" s="113"/>
    </row>
    <row r="24398" spans="1:8">
      <c r="A24398" s="65"/>
      <c r="B24398" s="65"/>
      <c r="C24398" s="65"/>
      <c r="D24398" s="65"/>
      <c r="E24398" s="65"/>
      <c r="F24398" s="65"/>
      <c r="G24398" s="65"/>
      <c r="H24398" s="113"/>
    </row>
    <row r="24399" spans="1:8">
      <c r="A24399" s="65"/>
      <c r="B24399" s="65"/>
      <c r="C24399" s="65"/>
      <c r="D24399" s="65"/>
      <c r="E24399" s="65"/>
      <c r="F24399" s="65"/>
      <c r="G24399" s="65"/>
      <c r="H24399" s="113"/>
    </row>
    <row r="24400" spans="1:8">
      <c r="A24400" s="65"/>
      <c r="B24400" s="65"/>
      <c r="C24400" s="65"/>
      <c r="D24400" s="65"/>
      <c r="E24400" s="65"/>
      <c r="F24400" s="65"/>
      <c r="G24400" s="65"/>
      <c r="H24400" s="113"/>
    </row>
    <row r="24401" spans="1:8">
      <c r="A24401" s="65"/>
      <c r="B24401" s="65"/>
      <c r="C24401" s="65"/>
      <c r="D24401" s="65"/>
      <c r="E24401" s="65"/>
      <c r="F24401" s="65"/>
      <c r="G24401" s="65"/>
      <c r="H24401" s="113"/>
    </row>
    <row r="24402" spans="1:8">
      <c r="A24402" s="65"/>
      <c r="B24402" s="65"/>
      <c r="C24402" s="65"/>
      <c r="D24402" s="65"/>
      <c r="E24402" s="65"/>
      <c r="F24402" s="65"/>
      <c r="G24402" s="65"/>
      <c r="H24402" s="113"/>
    </row>
    <row r="24403" spans="1:8">
      <c r="A24403" s="65"/>
      <c r="B24403" s="65"/>
      <c r="C24403" s="65"/>
      <c r="D24403" s="65"/>
      <c r="E24403" s="65"/>
      <c r="F24403" s="65"/>
      <c r="G24403" s="65"/>
      <c r="H24403" s="113"/>
    </row>
    <row r="24404" spans="1:8">
      <c r="A24404" s="65"/>
      <c r="B24404" s="65"/>
      <c r="C24404" s="65"/>
      <c r="D24404" s="65"/>
      <c r="E24404" s="65"/>
      <c r="F24404" s="65"/>
      <c r="G24404" s="65"/>
      <c r="H24404" s="113"/>
    </row>
    <row r="24405" spans="1:8">
      <c r="A24405" s="65"/>
      <c r="B24405" s="65"/>
      <c r="C24405" s="65"/>
      <c r="D24405" s="65"/>
      <c r="E24405" s="65"/>
      <c r="F24405" s="65"/>
      <c r="G24405" s="65"/>
      <c r="H24405" s="113"/>
    </row>
    <row r="24406" spans="1:8">
      <c r="A24406" s="65"/>
      <c r="B24406" s="65"/>
      <c r="C24406" s="65"/>
      <c r="D24406" s="65"/>
      <c r="E24406" s="65"/>
      <c r="F24406" s="65"/>
      <c r="G24406" s="65"/>
      <c r="H24406" s="113"/>
    </row>
    <row r="24407" spans="1:8">
      <c r="A24407" s="65"/>
      <c r="B24407" s="65"/>
      <c r="C24407" s="65"/>
      <c r="D24407" s="65"/>
      <c r="E24407" s="65"/>
      <c r="F24407" s="65"/>
      <c r="G24407" s="65"/>
      <c r="H24407" s="113"/>
    </row>
    <row r="24408" spans="1:8">
      <c r="A24408" s="65"/>
      <c r="B24408" s="65"/>
      <c r="C24408" s="65"/>
      <c r="D24408" s="65"/>
      <c r="E24408" s="65"/>
      <c r="F24408" s="65"/>
      <c r="G24408" s="65"/>
      <c r="H24408" s="113"/>
    </row>
    <row r="24409" spans="1:8">
      <c r="A24409" s="65"/>
      <c r="B24409" s="65"/>
      <c r="C24409" s="65"/>
      <c r="D24409" s="65"/>
      <c r="E24409" s="65"/>
      <c r="F24409" s="65"/>
      <c r="G24409" s="65"/>
      <c r="H24409" s="113"/>
    </row>
    <row r="24410" spans="1:8">
      <c r="A24410" s="65"/>
      <c r="B24410" s="65"/>
      <c r="C24410" s="65"/>
      <c r="D24410" s="65"/>
      <c r="E24410" s="65"/>
      <c r="F24410" s="65"/>
      <c r="G24410" s="65"/>
      <c r="H24410" s="113"/>
    </row>
    <row r="24411" spans="1:8">
      <c r="A24411" s="65"/>
      <c r="B24411" s="65"/>
      <c r="C24411" s="65"/>
      <c r="D24411" s="65"/>
      <c r="E24411" s="65"/>
      <c r="F24411" s="65"/>
      <c r="G24411" s="65"/>
      <c r="H24411" s="113"/>
    </row>
    <row r="24412" spans="1:8">
      <c r="A24412" s="65"/>
      <c r="B24412" s="65"/>
      <c r="C24412" s="65"/>
      <c r="D24412" s="65"/>
      <c r="E24412" s="65"/>
      <c r="F24412" s="65"/>
      <c r="G24412" s="65"/>
      <c r="H24412" s="113"/>
    </row>
    <row r="24413" spans="1:8">
      <c r="A24413" s="65"/>
      <c r="B24413" s="65"/>
      <c r="C24413" s="65"/>
      <c r="D24413" s="65"/>
      <c r="E24413" s="65"/>
      <c r="F24413" s="65"/>
      <c r="G24413" s="65"/>
      <c r="H24413" s="113"/>
    </row>
    <row r="24414" spans="1:8">
      <c r="A24414" s="65"/>
      <c r="B24414" s="65"/>
      <c r="C24414" s="65"/>
      <c r="D24414" s="65"/>
      <c r="E24414" s="65"/>
      <c r="F24414" s="65"/>
      <c r="G24414" s="65"/>
      <c r="H24414" s="113"/>
    </row>
    <row r="24415" spans="1:8">
      <c r="A24415" s="65"/>
      <c r="B24415" s="65"/>
      <c r="C24415" s="65"/>
      <c r="D24415" s="65"/>
      <c r="E24415" s="65"/>
      <c r="F24415" s="65"/>
      <c r="G24415" s="65"/>
      <c r="H24415" s="113"/>
    </row>
    <row r="24416" spans="1:8">
      <c r="A24416" s="65"/>
      <c r="B24416" s="65"/>
      <c r="C24416" s="65"/>
      <c r="D24416" s="65"/>
      <c r="E24416" s="65"/>
      <c r="F24416" s="65"/>
      <c r="G24416" s="65"/>
      <c r="H24416" s="113"/>
    </row>
    <row r="24417" spans="1:8">
      <c r="A24417" s="65"/>
      <c r="B24417" s="65"/>
      <c r="C24417" s="65"/>
      <c r="D24417" s="65"/>
      <c r="E24417" s="65"/>
      <c r="F24417" s="65"/>
      <c r="G24417" s="65"/>
      <c r="H24417" s="113"/>
    </row>
    <row r="24418" spans="1:8">
      <c r="A24418" s="65"/>
      <c r="B24418" s="65"/>
      <c r="C24418" s="65"/>
      <c r="D24418" s="65"/>
      <c r="E24418" s="65"/>
      <c r="F24418" s="65"/>
      <c r="G24418" s="65"/>
      <c r="H24418" s="113"/>
    </row>
    <row r="24419" spans="1:8">
      <c r="A24419" s="65"/>
      <c r="B24419" s="65"/>
      <c r="C24419" s="65"/>
      <c r="D24419" s="65"/>
      <c r="E24419" s="65"/>
      <c r="F24419" s="65"/>
      <c r="G24419" s="65"/>
      <c r="H24419" s="113"/>
    </row>
    <row r="24420" spans="1:8">
      <c r="A24420" s="65"/>
      <c r="B24420" s="65"/>
      <c r="C24420" s="65"/>
      <c r="D24420" s="65"/>
      <c r="E24420" s="65"/>
      <c r="F24420" s="65"/>
      <c r="G24420" s="65"/>
      <c r="H24420" s="113"/>
    </row>
    <row r="24421" spans="1:8">
      <c r="A24421" s="65"/>
      <c r="B24421" s="65"/>
      <c r="C24421" s="65"/>
      <c r="D24421" s="65"/>
      <c r="E24421" s="65"/>
      <c r="F24421" s="65"/>
      <c r="G24421" s="65"/>
      <c r="H24421" s="113"/>
    </row>
    <row r="24422" spans="1:8">
      <c r="A24422" s="65"/>
      <c r="B24422" s="65"/>
      <c r="C24422" s="65"/>
      <c r="D24422" s="65"/>
      <c r="E24422" s="65"/>
      <c r="F24422" s="65"/>
      <c r="G24422" s="65"/>
      <c r="H24422" s="113"/>
    </row>
    <row r="24423" spans="1:8">
      <c r="A24423" s="65"/>
      <c r="B24423" s="65"/>
      <c r="C24423" s="65"/>
      <c r="D24423" s="65"/>
      <c r="E24423" s="65"/>
      <c r="F24423" s="65"/>
      <c r="G24423" s="65"/>
      <c r="H24423" s="113"/>
    </row>
    <row r="24424" spans="1:8">
      <c r="A24424" s="65"/>
      <c r="B24424" s="65"/>
      <c r="C24424" s="65"/>
      <c r="D24424" s="65"/>
      <c r="E24424" s="65"/>
      <c r="F24424" s="65"/>
      <c r="G24424" s="65"/>
      <c r="H24424" s="113"/>
    </row>
    <row r="24425" spans="1:8">
      <c r="A24425" s="65"/>
      <c r="B24425" s="65"/>
      <c r="C24425" s="65"/>
      <c r="D24425" s="65"/>
      <c r="E24425" s="65"/>
      <c r="F24425" s="65"/>
      <c r="G24425" s="65"/>
      <c r="H24425" s="113"/>
    </row>
    <row r="24426" spans="1:8">
      <c r="A24426" s="65"/>
      <c r="B24426" s="65"/>
      <c r="C24426" s="65"/>
      <c r="D24426" s="65"/>
      <c r="E24426" s="65"/>
      <c r="F24426" s="65"/>
      <c r="G24426" s="65"/>
      <c r="H24426" s="113"/>
    </row>
    <row r="24427" spans="1:8">
      <c r="A24427" s="65"/>
      <c r="B24427" s="65"/>
      <c r="C24427" s="65"/>
      <c r="D24427" s="65"/>
      <c r="E24427" s="65"/>
      <c r="F24427" s="65"/>
      <c r="G24427" s="65"/>
      <c r="H24427" s="113"/>
    </row>
    <row r="24428" spans="1:8">
      <c r="A24428" s="65"/>
      <c r="B24428" s="65"/>
      <c r="C24428" s="65"/>
      <c r="D24428" s="65"/>
      <c r="E24428" s="65"/>
      <c r="F24428" s="65"/>
      <c r="G24428" s="65"/>
      <c r="H24428" s="113"/>
    </row>
    <row r="24429" spans="1:8">
      <c r="A24429" s="65"/>
      <c r="B24429" s="65"/>
      <c r="C24429" s="65"/>
      <c r="D24429" s="65"/>
      <c r="E24429" s="65"/>
      <c r="F24429" s="65"/>
      <c r="G24429" s="65"/>
      <c r="H24429" s="113"/>
    </row>
    <row r="24430" spans="1:8">
      <c r="A24430" s="65"/>
      <c r="B24430" s="65"/>
      <c r="C24430" s="65"/>
      <c r="D24430" s="65"/>
      <c r="E24430" s="65"/>
      <c r="F24430" s="65"/>
      <c r="G24430" s="65"/>
      <c r="H24430" s="113"/>
    </row>
    <row r="24431" spans="1:8">
      <c r="A24431" s="65"/>
      <c r="B24431" s="65"/>
      <c r="C24431" s="65"/>
      <c r="D24431" s="65"/>
      <c r="E24431" s="65"/>
      <c r="F24431" s="65"/>
      <c r="G24431" s="65"/>
      <c r="H24431" s="113"/>
    </row>
    <row r="24432" spans="1:8">
      <c r="A24432" s="65"/>
      <c r="B24432" s="65"/>
      <c r="C24432" s="65"/>
      <c r="D24432" s="65"/>
      <c r="E24432" s="65"/>
      <c r="F24432" s="65"/>
      <c r="G24432" s="65"/>
      <c r="H24432" s="113"/>
    </row>
    <row r="24433" spans="1:8">
      <c r="A24433" s="65"/>
      <c r="B24433" s="65"/>
      <c r="C24433" s="65"/>
      <c r="D24433" s="65"/>
      <c r="E24433" s="65"/>
      <c r="F24433" s="65"/>
      <c r="G24433" s="65"/>
      <c r="H24433" s="113"/>
    </row>
    <row r="24434" spans="1:8">
      <c r="A24434" s="65"/>
      <c r="B24434" s="65"/>
      <c r="C24434" s="65"/>
      <c r="D24434" s="65"/>
      <c r="E24434" s="65"/>
      <c r="F24434" s="65"/>
      <c r="G24434" s="65"/>
      <c r="H24434" s="113"/>
    </row>
    <row r="24435" spans="1:8">
      <c r="A24435" s="65"/>
      <c r="B24435" s="65"/>
      <c r="C24435" s="65"/>
      <c r="D24435" s="65"/>
      <c r="E24435" s="65"/>
      <c r="F24435" s="65"/>
      <c r="G24435" s="65"/>
      <c r="H24435" s="113"/>
    </row>
    <row r="24436" spans="1:8">
      <c r="A24436" s="65"/>
      <c r="B24436" s="65"/>
      <c r="C24436" s="65"/>
      <c r="D24436" s="65"/>
      <c r="E24436" s="65"/>
      <c r="F24436" s="65"/>
      <c r="G24436" s="65"/>
      <c r="H24436" s="113"/>
    </row>
    <row r="24437" spans="1:8">
      <c r="A24437" s="65"/>
      <c r="B24437" s="65"/>
      <c r="C24437" s="65"/>
      <c r="D24437" s="65"/>
      <c r="E24437" s="65"/>
      <c r="F24437" s="65"/>
      <c r="G24437" s="65"/>
      <c r="H24437" s="113"/>
    </row>
    <row r="24438" spans="1:8">
      <c r="A24438" s="65"/>
      <c r="B24438" s="65"/>
      <c r="C24438" s="65"/>
      <c r="D24438" s="65"/>
      <c r="E24438" s="65"/>
      <c r="F24438" s="65"/>
      <c r="G24438" s="65"/>
      <c r="H24438" s="113"/>
    </row>
    <row r="24439" spans="1:8">
      <c r="A24439" s="65"/>
      <c r="B24439" s="65"/>
      <c r="C24439" s="65"/>
      <c r="D24439" s="65"/>
      <c r="E24439" s="65"/>
      <c r="F24439" s="65"/>
      <c r="G24439" s="65"/>
      <c r="H24439" s="113"/>
    </row>
    <row r="24440" spans="1:8">
      <c r="A24440" s="65"/>
      <c r="B24440" s="65"/>
      <c r="C24440" s="65"/>
      <c r="D24440" s="65"/>
      <c r="E24440" s="65"/>
      <c r="F24440" s="65"/>
      <c r="G24440" s="65"/>
      <c r="H24440" s="113"/>
    </row>
    <row r="24441" spans="1:8">
      <c r="A24441" s="65"/>
      <c r="B24441" s="65"/>
      <c r="C24441" s="65"/>
      <c r="D24441" s="65"/>
      <c r="E24441" s="65"/>
      <c r="F24441" s="65"/>
      <c r="G24441" s="65"/>
      <c r="H24441" s="113"/>
    </row>
    <row r="24442" spans="1:8">
      <c r="A24442" s="65"/>
      <c r="B24442" s="65"/>
      <c r="C24442" s="65"/>
      <c r="D24442" s="65"/>
      <c r="E24442" s="65"/>
      <c r="F24442" s="65"/>
      <c r="G24442" s="65"/>
      <c r="H24442" s="113"/>
    </row>
    <row r="24443" spans="1:8">
      <c r="A24443" s="65"/>
      <c r="B24443" s="65"/>
      <c r="C24443" s="65"/>
      <c r="D24443" s="65"/>
      <c r="E24443" s="65"/>
      <c r="F24443" s="65"/>
      <c r="G24443" s="65"/>
      <c r="H24443" s="113"/>
    </row>
    <row r="24444" spans="1:8">
      <c r="A24444" s="65"/>
      <c r="B24444" s="65"/>
      <c r="C24444" s="65"/>
      <c r="D24444" s="65"/>
      <c r="E24444" s="65"/>
      <c r="F24444" s="65"/>
      <c r="G24444" s="65"/>
      <c r="H24444" s="113"/>
    </row>
    <row r="24445" spans="1:8">
      <c r="A24445" s="65"/>
      <c r="B24445" s="65"/>
      <c r="C24445" s="65"/>
      <c r="D24445" s="65"/>
      <c r="E24445" s="65"/>
      <c r="F24445" s="65"/>
      <c r="G24445" s="65"/>
      <c r="H24445" s="113"/>
    </row>
    <row r="24446" spans="1:8">
      <c r="A24446" s="65"/>
      <c r="B24446" s="65"/>
      <c r="C24446" s="65"/>
      <c r="D24446" s="65"/>
      <c r="E24446" s="65"/>
      <c r="F24446" s="65"/>
      <c r="G24446" s="65"/>
      <c r="H24446" s="113"/>
    </row>
    <row r="24447" spans="1:8">
      <c r="A24447" s="65"/>
      <c r="B24447" s="65"/>
      <c r="C24447" s="65"/>
      <c r="D24447" s="65"/>
      <c r="E24447" s="65"/>
      <c r="F24447" s="65"/>
      <c r="G24447" s="65"/>
      <c r="H24447" s="113"/>
    </row>
    <row r="24448" spans="1:8">
      <c r="A24448" s="65"/>
      <c r="B24448" s="65"/>
      <c r="C24448" s="65"/>
      <c r="D24448" s="65"/>
      <c r="E24448" s="65"/>
      <c r="F24448" s="65"/>
      <c r="G24448" s="65"/>
      <c r="H24448" s="113"/>
    </row>
    <row r="24449" spans="1:8">
      <c r="A24449" s="65"/>
      <c r="B24449" s="65"/>
      <c r="C24449" s="65"/>
      <c r="D24449" s="65"/>
      <c r="E24449" s="65"/>
      <c r="F24449" s="65"/>
      <c r="G24449" s="65"/>
      <c r="H24449" s="113"/>
    </row>
    <row r="24450" spans="1:8">
      <c r="A24450" s="65"/>
      <c r="B24450" s="65"/>
      <c r="C24450" s="65"/>
      <c r="D24450" s="65"/>
      <c r="E24450" s="65"/>
      <c r="F24450" s="65"/>
      <c r="G24450" s="65"/>
      <c r="H24450" s="113"/>
    </row>
    <row r="24451" spans="1:8">
      <c r="A24451" s="65"/>
      <c r="B24451" s="65"/>
      <c r="C24451" s="65"/>
      <c r="D24451" s="65"/>
      <c r="E24451" s="65"/>
      <c r="F24451" s="65"/>
      <c r="G24451" s="65"/>
      <c r="H24451" s="113"/>
    </row>
    <row r="24452" spans="1:8">
      <c r="A24452" s="65"/>
      <c r="B24452" s="65"/>
      <c r="C24452" s="65"/>
      <c r="D24452" s="65"/>
      <c r="E24452" s="65"/>
      <c r="F24452" s="65"/>
      <c r="G24452" s="65"/>
      <c r="H24452" s="113"/>
    </row>
    <row r="24453" spans="1:8">
      <c r="A24453" s="65"/>
      <c r="B24453" s="65"/>
      <c r="C24453" s="65"/>
      <c r="D24453" s="65"/>
      <c r="E24453" s="65"/>
      <c r="F24453" s="65"/>
      <c r="G24453" s="65"/>
      <c r="H24453" s="113"/>
    </row>
    <row r="24454" spans="1:8">
      <c r="A24454" s="65"/>
      <c r="B24454" s="65"/>
      <c r="C24454" s="65"/>
      <c r="D24454" s="65"/>
      <c r="E24454" s="65"/>
      <c r="F24454" s="65"/>
      <c r="G24454" s="65"/>
      <c r="H24454" s="113"/>
    </row>
    <row r="24455" spans="1:8">
      <c r="A24455" s="65"/>
      <c r="B24455" s="65"/>
      <c r="C24455" s="65"/>
      <c r="D24455" s="65"/>
      <c r="E24455" s="65"/>
      <c r="F24455" s="65"/>
      <c r="G24455" s="65"/>
      <c r="H24455" s="113"/>
    </row>
    <row r="24456" spans="1:8">
      <c r="A24456" s="65"/>
      <c r="B24456" s="65"/>
      <c r="C24456" s="65"/>
      <c r="D24456" s="65"/>
      <c r="E24456" s="65"/>
      <c r="F24456" s="65"/>
      <c r="G24456" s="65"/>
      <c r="H24456" s="113"/>
    </row>
    <row r="24457" spans="1:8">
      <c r="A24457" s="65"/>
      <c r="B24457" s="65"/>
      <c r="C24457" s="65"/>
      <c r="D24457" s="65"/>
      <c r="E24457" s="65"/>
      <c r="F24457" s="65"/>
      <c r="G24457" s="65"/>
      <c r="H24457" s="113"/>
    </row>
    <row r="24458" spans="1:8">
      <c r="A24458" s="65"/>
      <c r="B24458" s="65"/>
      <c r="C24458" s="65"/>
      <c r="D24458" s="65"/>
      <c r="E24458" s="65"/>
      <c r="F24458" s="65"/>
      <c r="G24458" s="65"/>
      <c r="H24458" s="113"/>
    </row>
    <row r="24459" spans="1:8">
      <c r="A24459" s="65"/>
      <c r="B24459" s="65"/>
      <c r="C24459" s="65"/>
      <c r="D24459" s="65"/>
      <c r="E24459" s="65"/>
      <c r="F24459" s="65"/>
      <c r="G24459" s="65"/>
      <c r="H24459" s="113"/>
    </row>
    <row r="24460" spans="1:8">
      <c r="A24460" s="65"/>
      <c r="B24460" s="65"/>
      <c r="C24460" s="65"/>
      <c r="D24460" s="65"/>
      <c r="E24460" s="65"/>
      <c r="F24460" s="65"/>
      <c r="G24460" s="65"/>
      <c r="H24460" s="113"/>
    </row>
    <row r="24461" spans="1:8">
      <c r="A24461" s="65"/>
      <c r="B24461" s="65"/>
      <c r="C24461" s="65"/>
      <c r="D24461" s="65"/>
      <c r="E24461" s="65"/>
      <c r="F24461" s="65"/>
      <c r="G24461" s="65"/>
      <c r="H24461" s="113"/>
    </row>
    <row r="24462" spans="1:8">
      <c r="A24462" s="65"/>
      <c r="B24462" s="65"/>
      <c r="C24462" s="65"/>
      <c r="D24462" s="65"/>
      <c r="E24462" s="65"/>
      <c r="F24462" s="65"/>
      <c r="G24462" s="65"/>
      <c r="H24462" s="113"/>
    </row>
    <row r="24463" spans="1:8">
      <c r="A24463" s="65"/>
      <c r="B24463" s="65"/>
      <c r="C24463" s="65"/>
      <c r="D24463" s="65"/>
      <c r="E24463" s="65"/>
      <c r="F24463" s="65"/>
      <c r="G24463" s="65"/>
      <c r="H24463" s="113"/>
    </row>
    <row r="24464" spans="1:8">
      <c r="A24464" s="65"/>
      <c r="B24464" s="65"/>
      <c r="C24464" s="65"/>
      <c r="D24464" s="65"/>
      <c r="E24464" s="65"/>
      <c r="F24464" s="65"/>
      <c r="G24464" s="65"/>
      <c r="H24464" s="113"/>
    </row>
    <row r="24465" spans="1:8">
      <c r="A24465" s="65"/>
      <c r="B24465" s="65"/>
      <c r="C24465" s="65"/>
      <c r="D24465" s="65"/>
      <c r="E24465" s="65"/>
      <c r="F24465" s="65"/>
      <c r="G24465" s="65"/>
      <c r="H24465" s="113"/>
    </row>
    <row r="24466" spans="1:8">
      <c r="A24466" s="65"/>
      <c r="B24466" s="65"/>
      <c r="C24466" s="65"/>
      <c r="D24466" s="65"/>
      <c r="E24466" s="65"/>
      <c r="F24466" s="65"/>
      <c r="G24466" s="65"/>
      <c r="H24466" s="113"/>
    </row>
    <row r="24467" spans="1:8">
      <c r="A24467" s="65"/>
      <c r="B24467" s="65"/>
      <c r="C24467" s="65"/>
      <c r="D24467" s="65"/>
      <c r="E24467" s="65"/>
      <c r="F24467" s="65"/>
      <c r="G24467" s="65"/>
      <c r="H24467" s="113"/>
    </row>
    <row r="24468" spans="1:8">
      <c r="A24468" s="65"/>
      <c r="B24468" s="65"/>
      <c r="C24468" s="65"/>
      <c r="D24468" s="65"/>
      <c r="E24468" s="65"/>
      <c r="F24468" s="65"/>
      <c r="G24468" s="65"/>
      <c r="H24468" s="113"/>
    </row>
    <row r="24469" spans="1:8">
      <c r="A24469" s="65"/>
      <c r="B24469" s="65"/>
      <c r="C24469" s="65"/>
      <c r="D24469" s="65"/>
      <c r="E24469" s="65"/>
      <c r="F24469" s="65"/>
      <c r="G24469" s="65"/>
      <c r="H24469" s="113"/>
    </row>
    <row r="24470" spans="1:8">
      <c r="A24470" s="65"/>
      <c r="B24470" s="65"/>
      <c r="C24470" s="65"/>
      <c r="D24470" s="65"/>
      <c r="E24470" s="65"/>
      <c r="F24470" s="65"/>
      <c r="G24470" s="65"/>
      <c r="H24470" s="113"/>
    </row>
    <row r="24471" spans="1:8">
      <c r="A24471" s="65"/>
      <c r="B24471" s="65"/>
      <c r="C24471" s="65"/>
      <c r="D24471" s="65"/>
      <c r="E24471" s="65"/>
      <c r="F24471" s="65"/>
      <c r="G24471" s="65"/>
      <c r="H24471" s="113"/>
    </row>
    <row r="24472" spans="1:8">
      <c r="A24472" s="65"/>
      <c r="B24472" s="65"/>
      <c r="C24472" s="65"/>
      <c r="D24472" s="65"/>
      <c r="E24472" s="65"/>
      <c r="F24472" s="65"/>
      <c r="G24472" s="65"/>
      <c r="H24472" s="113"/>
    </row>
    <row r="24473" spans="1:8">
      <c r="A24473" s="65"/>
      <c r="B24473" s="65"/>
      <c r="C24473" s="65"/>
      <c r="D24473" s="65"/>
      <c r="E24473" s="65"/>
      <c r="F24473" s="65"/>
      <c r="G24473" s="65"/>
      <c r="H24473" s="113"/>
    </row>
    <row r="24474" spans="1:8">
      <c r="A24474" s="65"/>
      <c r="B24474" s="65"/>
      <c r="C24474" s="65"/>
      <c r="D24474" s="65"/>
      <c r="E24474" s="65"/>
      <c r="F24474" s="65"/>
      <c r="G24474" s="65"/>
      <c r="H24474" s="113"/>
    </row>
    <row r="24475" spans="1:8">
      <c r="A24475" s="65"/>
      <c r="B24475" s="65"/>
      <c r="C24475" s="65"/>
      <c r="D24475" s="65"/>
      <c r="E24475" s="65"/>
      <c r="F24475" s="65"/>
      <c r="G24475" s="65"/>
      <c r="H24475" s="113"/>
    </row>
    <row r="24476" spans="1:8">
      <c r="A24476" s="65"/>
      <c r="B24476" s="65"/>
      <c r="C24476" s="65"/>
      <c r="D24476" s="65"/>
      <c r="E24476" s="65"/>
      <c r="F24476" s="65"/>
      <c r="G24476" s="65"/>
      <c r="H24476" s="113"/>
    </row>
    <row r="24477" spans="1:8">
      <c r="A24477" s="65"/>
      <c r="B24477" s="65"/>
      <c r="C24477" s="65"/>
      <c r="D24477" s="65"/>
      <c r="E24477" s="65"/>
      <c r="F24477" s="65"/>
      <c r="G24477" s="65"/>
      <c r="H24477" s="113"/>
    </row>
    <row r="24478" spans="1:8">
      <c r="A24478" s="65"/>
      <c r="B24478" s="65"/>
      <c r="C24478" s="65"/>
      <c r="D24478" s="65"/>
      <c r="E24478" s="65"/>
      <c r="F24478" s="65"/>
      <c r="G24478" s="65"/>
      <c r="H24478" s="113"/>
    </row>
    <row r="24479" spans="1:8">
      <c r="A24479" s="65"/>
      <c r="B24479" s="65"/>
      <c r="C24479" s="65"/>
      <c r="D24479" s="65"/>
      <c r="E24479" s="65"/>
      <c r="F24479" s="65"/>
      <c r="G24479" s="65"/>
      <c r="H24479" s="113"/>
    </row>
    <row r="24480" spans="1:8">
      <c r="A24480" s="65"/>
      <c r="B24480" s="65"/>
      <c r="C24480" s="65"/>
      <c r="D24480" s="65"/>
      <c r="E24480" s="65"/>
      <c r="F24480" s="65"/>
      <c r="G24480" s="65"/>
      <c r="H24480" s="113"/>
    </row>
    <row r="24481" spans="1:8">
      <c r="A24481" s="65"/>
      <c r="B24481" s="65"/>
      <c r="C24481" s="65"/>
      <c r="D24481" s="65"/>
      <c r="E24481" s="65"/>
      <c r="F24481" s="65"/>
      <c r="G24481" s="65"/>
      <c r="H24481" s="113"/>
    </row>
    <row r="24482" spans="1:8">
      <c r="A24482" s="65"/>
      <c r="B24482" s="65"/>
      <c r="C24482" s="65"/>
      <c r="D24482" s="65"/>
      <c r="E24482" s="65"/>
      <c r="F24482" s="65"/>
      <c r="G24482" s="65"/>
      <c r="H24482" s="113"/>
    </row>
    <row r="24483" spans="1:8">
      <c r="A24483" s="65"/>
      <c r="B24483" s="65"/>
      <c r="C24483" s="65"/>
      <c r="D24483" s="65"/>
      <c r="E24483" s="65"/>
      <c r="F24483" s="65"/>
      <c r="G24483" s="65"/>
      <c r="H24483" s="113"/>
    </row>
    <row r="24484" spans="1:8">
      <c r="A24484" s="65"/>
      <c r="B24484" s="65"/>
      <c r="C24484" s="65"/>
      <c r="D24484" s="65"/>
      <c r="E24484" s="65"/>
      <c r="F24484" s="65"/>
      <c r="G24484" s="65"/>
      <c r="H24484" s="113"/>
    </row>
    <row r="24485" spans="1:8">
      <c r="A24485" s="65"/>
      <c r="B24485" s="65"/>
      <c r="C24485" s="65"/>
      <c r="D24485" s="65"/>
      <c r="E24485" s="65"/>
      <c r="F24485" s="65"/>
      <c r="G24485" s="65"/>
      <c r="H24485" s="113"/>
    </row>
    <row r="24486" spans="1:8">
      <c r="A24486" s="65"/>
      <c r="B24486" s="65"/>
      <c r="C24486" s="65"/>
      <c r="D24486" s="65"/>
      <c r="E24486" s="65"/>
      <c r="F24486" s="65"/>
      <c r="G24486" s="65"/>
      <c r="H24486" s="113"/>
    </row>
    <row r="24487" spans="1:8">
      <c r="A24487" s="65"/>
      <c r="B24487" s="65"/>
      <c r="C24487" s="65"/>
      <c r="D24487" s="65"/>
      <c r="E24487" s="65"/>
      <c r="F24487" s="65"/>
      <c r="G24487" s="65"/>
      <c r="H24487" s="113"/>
    </row>
    <row r="24488" spans="1:8">
      <c r="A24488" s="65"/>
      <c r="B24488" s="65"/>
      <c r="C24488" s="65"/>
      <c r="D24488" s="65"/>
      <c r="E24488" s="65"/>
      <c r="F24488" s="65"/>
      <c r="G24488" s="65"/>
      <c r="H24488" s="113"/>
    </row>
    <row r="24489" spans="1:8">
      <c r="A24489" s="65"/>
      <c r="B24489" s="65"/>
      <c r="C24489" s="65"/>
      <c r="D24489" s="65"/>
      <c r="E24489" s="65"/>
      <c r="F24489" s="65"/>
      <c r="G24489" s="65"/>
      <c r="H24489" s="113"/>
    </row>
    <row r="24490" spans="1:8">
      <c r="A24490" s="65"/>
      <c r="B24490" s="65"/>
      <c r="C24490" s="65"/>
      <c r="D24490" s="65"/>
      <c r="E24490" s="65"/>
      <c r="F24490" s="65"/>
      <c r="G24490" s="65"/>
      <c r="H24490" s="113"/>
    </row>
    <row r="24491" spans="1:8">
      <c r="A24491" s="65"/>
      <c r="B24491" s="65"/>
      <c r="C24491" s="65"/>
      <c r="D24491" s="65"/>
      <c r="E24491" s="65"/>
      <c r="F24491" s="65"/>
      <c r="G24491" s="65"/>
      <c r="H24491" s="113"/>
    </row>
    <row r="24492" spans="1:8">
      <c r="A24492" s="65"/>
      <c r="B24492" s="65"/>
      <c r="C24492" s="65"/>
      <c r="D24492" s="65"/>
      <c r="E24492" s="65"/>
      <c r="F24492" s="65"/>
      <c r="G24492" s="65"/>
      <c r="H24492" s="113"/>
    </row>
    <row r="24493" spans="1:8">
      <c r="A24493" s="65"/>
      <c r="B24493" s="65"/>
      <c r="C24493" s="65"/>
      <c r="D24493" s="65"/>
      <c r="E24493" s="65"/>
      <c r="F24493" s="65"/>
      <c r="G24493" s="65"/>
      <c r="H24493" s="113"/>
    </row>
    <row r="24494" spans="1:8">
      <c r="A24494" s="65"/>
      <c r="B24494" s="65"/>
      <c r="C24494" s="65"/>
      <c r="D24494" s="65"/>
      <c r="E24494" s="65"/>
      <c r="F24494" s="65"/>
      <c r="G24494" s="65"/>
      <c r="H24494" s="113"/>
    </row>
    <row r="24495" spans="1:8">
      <c r="A24495" s="65"/>
      <c r="B24495" s="65"/>
      <c r="C24495" s="65"/>
      <c r="D24495" s="65"/>
      <c r="E24495" s="65"/>
      <c r="F24495" s="65"/>
      <c r="G24495" s="65"/>
      <c r="H24495" s="113"/>
    </row>
    <row r="24496" spans="1:8">
      <c r="A24496" s="65"/>
      <c r="B24496" s="65"/>
      <c r="C24496" s="65"/>
      <c r="D24496" s="65"/>
      <c r="E24496" s="65"/>
      <c r="F24496" s="65"/>
      <c r="G24496" s="65"/>
      <c r="H24496" s="113"/>
    </row>
    <row r="24497" spans="1:8">
      <c r="A24497" s="65"/>
      <c r="B24497" s="65"/>
      <c r="C24497" s="65"/>
      <c r="D24497" s="65"/>
      <c r="E24497" s="65"/>
      <c r="F24497" s="65"/>
      <c r="G24497" s="65"/>
      <c r="H24497" s="113"/>
    </row>
    <row r="24498" spans="1:8">
      <c r="A24498" s="65"/>
      <c r="B24498" s="65"/>
      <c r="C24498" s="65"/>
      <c r="D24498" s="65"/>
      <c r="E24498" s="65"/>
      <c r="F24498" s="65"/>
      <c r="G24498" s="65"/>
      <c r="H24498" s="113"/>
    </row>
    <row r="24499" spans="1:8">
      <c r="A24499" s="65"/>
      <c r="B24499" s="65"/>
      <c r="C24499" s="65"/>
      <c r="D24499" s="65"/>
      <c r="E24499" s="65"/>
      <c r="F24499" s="65"/>
      <c r="G24499" s="65"/>
      <c r="H24499" s="113"/>
    </row>
    <row r="24500" spans="1:8">
      <c r="A24500" s="65"/>
      <c r="B24500" s="65"/>
      <c r="C24500" s="65"/>
      <c r="D24500" s="65"/>
      <c r="E24500" s="65"/>
      <c r="F24500" s="65"/>
      <c r="G24500" s="65"/>
      <c r="H24500" s="113"/>
    </row>
    <row r="24501" spans="1:8">
      <c r="A24501" s="65"/>
      <c r="B24501" s="65"/>
      <c r="C24501" s="65"/>
      <c r="D24501" s="65"/>
      <c r="E24501" s="65"/>
      <c r="F24501" s="65"/>
      <c r="G24501" s="65"/>
      <c r="H24501" s="113"/>
    </row>
    <row r="24502" spans="1:8">
      <c r="A24502" s="65"/>
      <c r="B24502" s="65"/>
      <c r="C24502" s="65"/>
      <c r="D24502" s="65"/>
      <c r="E24502" s="65"/>
      <c r="F24502" s="65"/>
      <c r="G24502" s="65"/>
      <c r="H24502" s="113"/>
    </row>
    <row r="24503" spans="1:8">
      <c r="A24503" s="65"/>
      <c r="B24503" s="65"/>
      <c r="C24503" s="65"/>
      <c r="D24503" s="65"/>
      <c r="E24503" s="65"/>
      <c r="F24503" s="65"/>
      <c r="G24503" s="65"/>
      <c r="H24503" s="113"/>
    </row>
    <row r="24504" spans="1:8">
      <c r="A24504" s="65"/>
      <c r="B24504" s="65"/>
      <c r="C24504" s="65"/>
      <c r="D24504" s="65"/>
      <c r="E24504" s="65"/>
      <c r="F24504" s="65"/>
      <c r="G24504" s="65"/>
      <c r="H24504" s="113"/>
    </row>
    <row r="24505" spans="1:8">
      <c r="A24505" s="65"/>
      <c r="B24505" s="65"/>
      <c r="C24505" s="65"/>
      <c r="D24505" s="65"/>
      <c r="E24505" s="65"/>
      <c r="F24505" s="65"/>
      <c r="G24505" s="65"/>
      <c r="H24505" s="113"/>
    </row>
    <row r="24506" spans="1:8">
      <c r="A24506" s="65"/>
      <c r="B24506" s="65"/>
      <c r="C24506" s="65"/>
      <c r="D24506" s="65"/>
      <c r="E24506" s="65"/>
      <c r="F24506" s="65"/>
      <c r="G24506" s="65"/>
      <c r="H24506" s="113"/>
    </row>
    <row r="24507" spans="1:8">
      <c r="A24507" s="65"/>
      <c r="B24507" s="65"/>
      <c r="C24507" s="65"/>
      <c r="D24507" s="65"/>
      <c r="E24507" s="65"/>
      <c r="F24507" s="65"/>
      <c r="G24507" s="65"/>
      <c r="H24507" s="113"/>
    </row>
    <row r="24508" spans="1:8">
      <c r="A24508" s="65"/>
      <c r="B24508" s="65"/>
      <c r="C24508" s="65"/>
      <c r="D24508" s="65"/>
      <c r="E24508" s="65"/>
      <c r="F24508" s="65"/>
      <c r="G24508" s="65"/>
      <c r="H24508" s="113"/>
    </row>
    <row r="24509" spans="1:8">
      <c r="A24509" s="65"/>
      <c r="B24509" s="65"/>
      <c r="C24509" s="65"/>
      <c r="D24509" s="65"/>
      <c r="E24509" s="65"/>
      <c r="F24509" s="65"/>
      <c r="G24509" s="65"/>
      <c r="H24509" s="113"/>
    </row>
    <row r="24510" spans="1:8">
      <c r="A24510" s="65"/>
      <c r="B24510" s="65"/>
      <c r="C24510" s="65"/>
      <c r="D24510" s="65"/>
      <c r="E24510" s="65"/>
      <c r="F24510" s="65"/>
      <c r="G24510" s="65"/>
      <c r="H24510" s="113"/>
    </row>
    <row r="24511" spans="1:8">
      <c r="A24511" s="65"/>
      <c r="B24511" s="65"/>
      <c r="C24511" s="65"/>
      <c r="D24511" s="65"/>
      <c r="E24511" s="65"/>
      <c r="F24511" s="65"/>
      <c r="G24511" s="65"/>
      <c r="H24511" s="113"/>
    </row>
    <row r="24512" spans="1:8">
      <c r="A24512" s="65"/>
      <c r="B24512" s="65"/>
      <c r="C24512" s="65"/>
      <c r="D24512" s="65"/>
      <c r="E24512" s="65"/>
      <c r="F24512" s="65"/>
      <c r="G24512" s="65"/>
      <c r="H24512" s="113"/>
    </row>
    <row r="24513" spans="1:8">
      <c r="A24513" s="65"/>
      <c r="B24513" s="65"/>
      <c r="C24513" s="65"/>
      <c r="D24513" s="65"/>
      <c r="E24513" s="65"/>
      <c r="F24513" s="65"/>
      <c r="G24513" s="65"/>
      <c r="H24513" s="113"/>
    </row>
    <row r="24514" spans="1:8">
      <c r="A24514" s="65"/>
      <c r="B24514" s="65"/>
      <c r="C24514" s="65"/>
      <c r="D24514" s="65"/>
      <c r="E24514" s="65"/>
      <c r="F24514" s="65"/>
      <c r="G24514" s="65"/>
      <c r="H24514" s="113"/>
    </row>
    <row r="24515" spans="1:8">
      <c r="A24515" s="65"/>
      <c r="B24515" s="65"/>
      <c r="C24515" s="65"/>
      <c r="D24515" s="65"/>
      <c r="E24515" s="65"/>
      <c r="F24515" s="65"/>
      <c r="G24515" s="65"/>
      <c r="H24515" s="113"/>
    </row>
    <row r="24516" spans="1:8">
      <c r="A24516" s="65"/>
      <c r="B24516" s="65"/>
      <c r="C24516" s="65"/>
      <c r="D24516" s="65"/>
      <c r="E24516" s="65"/>
      <c r="F24516" s="65"/>
      <c r="G24516" s="65"/>
      <c r="H24516" s="113"/>
    </row>
    <row r="24517" spans="1:8">
      <c r="A24517" s="65"/>
      <c r="B24517" s="65"/>
      <c r="C24517" s="65"/>
      <c r="D24517" s="65"/>
      <c r="E24517" s="65"/>
      <c r="F24517" s="65"/>
      <c r="G24517" s="65"/>
      <c r="H24517" s="113"/>
    </row>
    <row r="24518" spans="1:8">
      <c r="A24518" s="65"/>
      <c r="B24518" s="65"/>
      <c r="C24518" s="65"/>
      <c r="D24518" s="65"/>
      <c r="E24518" s="65"/>
      <c r="F24518" s="65"/>
      <c r="G24518" s="65"/>
      <c r="H24518" s="113"/>
    </row>
    <row r="24519" spans="1:8">
      <c r="A24519" s="65"/>
      <c r="B24519" s="65"/>
      <c r="C24519" s="65"/>
      <c r="D24519" s="65"/>
      <c r="E24519" s="65"/>
      <c r="F24519" s="65"/>
      <c r="G24519" s="65"/>
      <c r="H24519" s="113"/>
    </row>
    <row r="24520" spans="1:8">
      <c r="A24520" s="65"/>
      <c r="B24520" s="65"/>
      <c r="C24520" s="65"/>
      <c r="D24520" s="65"/>
      <c r="E24520" s="65"/>
      <c r="F24520" s="65"/>
      <c r="G24520" s="65"/>
      <c r="H24520" s="113"/>
    </row>
    <row r="24521" spans="1:8">
      <c r="A24521" s="65"/>
      <c r="B24521" s="65"/>
      <c r="C24521" s="65"/>
      <c r="D24521" s="65"/>
      <c r="E24521" s="65"/>
      <c r="F24521" s="65"/>
      <c r="G24521" s="65"/>
      <c r="H24521" s="113"/>
    </row>
    <row r="24522" spans="1:8">
      <c r="A24522" s="65"/>
      <c r="B24522" s="65"/>
      <c r="C24522" s="65"/>
      <c r="D24522" s="65"/>
      <c r="E24522" s="65"/>
      <c r="F24522" s="65"/>
      <c r="G24522" s="65"/>
      <c r="H24522" s="113"/>
    </row>
    <row r="24523" spans="1:8">
      <c r="A24523" s="65"/>
      <c r="B24523" s="65"/>
      <c r="C24523" s="65"/>
      <c r="D24523" s="65"/>
      <c r="E24523" s="65"/>
      <c r="F24523" s="65"/>
      <c r="G24523" s="65"/>
      <c r="H24523" s="113"/>
    </row>
    <row r="24524" spans="1:8">
      <c r="A24524" s="65"/>
      <c r="B24524" s="65"/>
      <c r="C24524" s="65"/>
      <c r="D24524" s="65"/>
      <c r="E24524" s="65"/>
      <c r="F24524" s="65"/>
      <c r="G24524" s="65"/>
      <c r="H24524" s="113"/>
    </row>
    <row r="24525" spans="1:8">
      <c r="A24525" s="65"/>
      <c r="B24525" s="65"/>
      <c r="C24525" s="65"/>
      <c r="D24525" s="65"/>
      <c r="E24525" s="65"/>
      <c r="F24525" s="65"/>
      <c r="G24525" s="65"/>
      <c r="H24525" s="113"/>
    </row>
    <row r="24526" spans="1:8">
      <c r="A24526" s="65"/>
      <c r="B24526" s="65"/>
      <c r="C24526" s="65"/>
      <c r="D24526" s="65"/>
      <c r="E24526" s="65"/>
      <c r="F24526" s="65"/>
      <c r="G24526" s="65"/>
      <c r="H24526" s="113"/>
    </row>
    <row r="24527" spans="1:8">
      <c r="A24527" s="65"/>
      <c r="B24527" s="65"/>
      <c r="C24527" s="65"/>
      <c r="D24527" s="65"/>
      <c r="E24527" s="65"/>
      <c r="F24527" s="65"/>
      <c r="G24527" s="65"/>
      <c r="H24527" s="113"/>
    </row>
    <row r="24528" spans="1:8">
      <c r="A24528" s="65"/>
      <c r="B24528" s="65"/>
      <c r="C24528" s="65"/>
      <c r="D24528" s="65"/>
      <c r="E24528" s="65"/>
      <c r="F24528" s="65"/>
      <c r="G24528" s="65"/>
      <c r="H24528" s="113"/>
    </row>
    <row r="24529" spans="1:8">
      <c r="A24529" s="65"/>
      <c r="B24529" s="65"/>
      <c r="C24529" s="65"/>
      <c r="D24529" s="65"/>
      <c r="E24529" s="65"/>
      <c r="F24529" s="65"/>
      <c r="G24529" s="65"/>
      <c r="H24529" s="113"/>
    </row>
    <row r="24530" spans="1:8">
      <c r="A24530" s="65"/>
      <c r="B24530" s="65"/>
      <c r="C24530" s="65"/>
      <c r="D24530" s="65"/>
      <c r="E24530" s="65"/>
      <c r="F24530" s="65"/>
      <c r="G24530" s="65"/>
      <c r="H24530" s="113"/>
    </row>
    <row r="24531" spans="1:8">
      <c r="A24531" s="65"/>
      <c r="B24531" s="65"/>
      <c r="C24531" s="65"/>
      <c r="D24531" s="65"/>
      <c r="E24531" s="65"/>
      <c r="F24531" s="65"/>
      <c r="G24531" s="65"/>
      <c r="H24531" s="113"/>
    </row>
    <row r="24532" spans="1:8">
      <c r="A24532" s="65"/>
      <c r="B24532" s="65"/>
      <c r="C24532" s="65"/>
      <c r="D24532" s="65"/>
      <c r="E24532" s="65"/>
      <c r="F24532" s="65"/>
      <c r="G24532" s="65"/>
      <c r="H24532" s="113"/>
    </row>
    <row r="24533" spans="1:8">
      <c r="A24533" s="65"/>
      <c r="B24533" s="65"/>
      <c r="C24533" s="65"/>
      <c r="D24533" s="65"/>
      <c r="E24533" s="65"/>
      <c r="F24533" s="65"/>
      <c r="G24533" s="65"/>
      <c r="H24533" s="113"/>
    </row>
    <row r="24534" spans="1:8">
      <c r="A24534" s="65"/>
      <c r="B24534" s="65"/>
      <c r="C24534" s="65"/>
      <c r="D24534" s="65"/>
      <c r="E24534" s="65"/>
      <c r="F24534" s="65"/>
      <c r="G24534" s="65"/>
      <c r="H24534" s="113"/>
    </row>
    <row r="24535" spans="1:8">
      <c r="A24535" s="65"/>
      <c r="B24535" s="65"/>
      <c r="C24535" s="65"/>
      <c r="D24535" s="65"/>
      <c r="E24535" s="65"/>
      <c r="F24535" s="65"/>
      <c r="G24535" s="65"/>
      <c r="H24535" s="113"/>
    </row>
    <row r="24536" spans="1:8">
      <c r="A24536" s="65"/>
      <c r="B24536" s="65"/>
      <c r="C24536" s="65"/>
      <c r="D24536" s="65"/>
      <c r="E24536" s="65"/>
      <c r="F24536" s="65"/>
      <c r="G24536" s="65"/>
      <c r="H24536" s="113"/>
    </row>
    <row r="24537" spans="1:8">
      <c r="A24537" s="65"/>
      <c r="B24537" s="65"/>
      <c r="C24537" s="65"/>
      <c r="D24537" s="65"/>
      <c r="E24537" s="65"/>
      <c r="F24537" s="65"/>
      <c r="G24537" s="65"/>
      <c r="H24537" s="113"/>
    </row>
    <row r="24538" spans="1:8">
      <c r="A24538" s="65"/>
      <c r="B24538" s="65"/>
      <c r="C24538" s="65"/>
      <c r="D24538" s="65"/>
      <c r="E24538" s="65"/>
      <c r="F24538" s="65"/>
      <c r="G24538" s="65"/>
      <c r="H24538" s="113"/>
    </row>
    <row r="24539" spans="1:8">
      <c r="A24539" s="65"/>
      <c r="B24539" s="65"/>
      <c r="C24539" s="65"/>
      <c r="D24539" s="65"/>
      <c r="E24539" s="65"/>
      <c r="F24539" s="65"/>
      <c r="G24539" s="65"/>
      <c r="H24539" s="113"/>
    </row>
    <row r="24540" spans="1:8">
      <c r="A24540" s="65"/>
      <c r="B24540" s="65"/>
      <c r="C24540" s="65"/>
      <c r="D24540" s="65"/>
      <c r="E24540" s="65"/>
      <c r="F24540" s="65"/>
      <c r="G24540" s="65"/>
      <c r="H24540" s="113"/>
    </row>
    <row r="24541" spans="1:8">
      <c r="A24541" s="65"/>
      <c r="B24541" s="65"/>
      <c r="C24541" s="65"/>
      <c r="D24541" s="65"/>
      <c r="E24541" s="65"/>
      <c r="F24541" s="65"/>
      <c r="G24541" s="65"/>
      <c r="H24541" s="113"/>
    </row>
    <row r="24542" spans="1:8">
      <c r="A24542" s="65"/>
      <c r="B24542" s="65"/>
      <c r="C24542" s="65"/>
      <c r="D24542" s="65"/>
      <c r="E24542" s="65"/>
      <c r="F24542" s="65"/>
      <c r="G24542" s="65"/>
      <c r="H24542" s="113"/>
    </row>
    <row r="24543" spans="1:8">
      <c r="A24543" s="65"/>
      <c r="B24543" s="65"/>
      <c r="C24543" s="65"/>
      <c r="D24543" s="65"/>
      <c r="E24543" s="65"/>
      <c r="F24543" s="65"/>
      <c r="G24543" s="65"/>
      <c r="H24543" s="113"/>
    </row>
    <row r="24544" spans="1:8">
      <c r="A24544" s="65"/>
      <c r="B24544" s="65"/>
      <c r="C24544" s="65"/>
      <c r="D24544" s="65"/>
      <c r="E24544" s="65"/>
      <c r="F24544" s="65"/>
      <c r="G24544" s="65"/>
      <c r="H24544" s="113"/>
    </row>
    <row r="24545" spans="1:8">
      <c r="A24545" s="65"/>
      <c r="B24545" s="65"/>
      <c r="C24545" s="65"/>
      <c r="D24545" s="65"/>
      <c r="E24545" s="65"/>
      <c r="F24545" s="65"/>
      <c r="G24545" s="65"/>
      <c r="H24545" s="113"/>
    </row>
    <row r="24546" spans="1:8">
      <c r="A24546" s="65"/>
      <c r="B24546" s="65"/>
      <c r="C24546" s="65"/>
      <c r="D24546" s="65"/>
      <c r="E24546" s="65"/>
      <c r="F24546" s="65"/>
      <c r="G24546" s="65"/>
      <c r="H24546" s="113"/>
    </row>
    <row r="24547" spans="1:8">
      <c r="A24547" s="65"/>
      <c r="B24547" s="65"/>
      <c r="C24547" s="65"/>
      <c r="D24547" s="65"/>
      <c r="E24547" s="65"/>
      <c r="F24547" s="65"/>
      <c r="G24547" s="65"/>
      <c r="H24547" s="113"/>
    </row>
    <row r="24548" spans="1:8">
      <c r="A24548" s="65"/>
      <c r="B24548" s="65"/>
      <c r="C24548" s="65"/>
      <c r="D24548" s="65"/>
      <c r="E24548" s="65"/>
      <c r="F24548" s="65"/>
      <c r="G24548" s="65"/>
      <c r="H24548" s="113"/>
    </row>
    <row r="24549" spans="1:8">
      <c r="A24549" s="65"/>
      <c r="B24549" s="65"/>
      <c r="C24549" s="65"/>
      <c r="D24549" s="65"/>
      <c r="E24549" s="65"/>
      <c r="F24549" s="65"/>
      <c r="G24549" s="65"/>
      <c r="H24549" s="113"/>
    </row>
    <row r="24550" spans="1:8">
      <c r="A24550" s="65"/>
      <c r="B24550" s="65"/>
      <c r="C24550" s="65"/>
      <c r="D24550" s="65"/>
      <c r="E24550" s="65"/>
      <c r="F24550" s="65"/>
      <c r="G24550" s="65"/>
      <c r="H24550" s="113"/>
    </row>
    <row r="24551" spans="1:8">
      <c r="A24551" s="65"/>
      <c r="B24551" s="65"/>
      <c r="C24551" s="65"/>
      <c r="D24551" s="65"/>
      <c r="E24551" s="65"/>
      <c r="F24551" s="65"/>
      <c r="G24551" s="65"/>
      <c r="H24551" s="113"/>
    </row>
    <row r="24552" spans="1:8">
      <c r="A24552" s="65"/>
      <c r="B24552" s="65"/>
      <c r="C24552" s="65"/>
      <c r="D24552" s="65"/>
      <c r="E24552" s="65"/>
      <c r="F24552" s="65"/>
      <c r="G24552" s="65"/>
      <c r="H24552" s="113"/>
    </row>
    <row r="24553" spans="1:8">
      <c r="A24553" s="65"/>
      <c r="B24553" s="65"/>
      <c r="C24553" s="65"/>
      <c r="D24553" s="65"/>
      <c r="E24553" s="65"/>
      <c r="F24553" s="65"/>
      <c r="G24553" s="65"/>
      <c r="H24553" s="113"/>
    </row>
    <row r="24554" spans="1:8">
      <c r="A24554" s="65"/>
      <c r="B24554" s="65"/>
      <c r="C24554" s="65"/>
      <c r="D24554" s="65"/>
      <c r="E24554" s="65"/>
      <c r="F24554" s="65"/>
      <c r="G24554" s="65"/>
      <c r="H24554" s="113"/>
    </row>
    <row r="24555" spans="1:8">
      <c r="A24555" s="65"/>
      <c r="B24555" s="65"/>
      <c r="C24555" s="65"/>
      <c r="D24555" s="65"/>
      <c r="E24555" s="65"/>
      <c r="F24555" s="65"/>
      <c r="G24555" s="65"/>
      <c r="H24555" s="113"/>
    </row>
    <row r="24556" spans="1:8">
      <c r="A24556" s="65"/>
      <c r="B24556" s="65"/>
      <c r="C24556" s="65"/>
      <c r="D24556" s="65"/>
      <c r="E24556" s="65"/>
      <c r="F24556" s="65"/>
      <c r="G24556" s="65"/>
      <c r="H24556" s="113"/>
    </row>
    <row r="24557" spans="1:8">
      <c r="A24557" s="65"/>
      <c r="B24557" s="65"/>
      <c r="C24557" s="65"/>
      <c r="D24557" s="65"/>
      <c r="E24557" s="65"/>
      <c r="F24557" s="65"/>
      <c r="G24557" s="65"/>
      <c r="H24557" s="113"/>
    </row>
    <row r="24558" spans="1:8">
      <c r="A24558" s="65"/>
      <c r="B24558" s="65"/>
      <c r="C24558" s="65"/>
      <c r="D24558" s="65"/>
      <c r="E24558" s="65"/>
      <c r="F24558" s="65"/>
      <c r="G24558" s="65"/>
      <c r="H24558" s="113"/>
    </row>
    <row r="24559" spans="1:8">
      <c r="A24559" s="65"/>
      <c r="B24559" s="65"/>
      <c r="C24559" s="65"/>
      <c r="D24559" s="65"/>
      <c r="E24559" s="65"/>
      <c r="F24559" s="65"/>
      <c r="G24559" s="65"/>
      <c r="H24559" s="113"/>
    </row>
    <row r="24560" spans="1:8">
      <c r="A24560" s="65"/>
      <c r="B24560" s="65"/>
      <c r="C24560" s="65"/>
      <c r="D24560" s="65"/>
      <c r="E24560" s="65"/>
      <c r="F24560" s="65"/>
      <c r="G24560" s="65"/>
      <c r="H24560" s="113"/>
    </row>
    <row r="24561" spans="1:8">
      <c r="A24561" s="65"/>
      <c r="B24561" s="65"/>
      <c r="C24561" s="65"/>
      <c r="D24561" s="65"/>
      <c r="E24561" s="65"/>
      <c r="F24561" s="65"/>
      <c r="G24561" s="65"/>
      <c r="H24561" s="113"/>
    </row>
    <row r="24562" spans="1:8">
      <c r="A24562" s="65"/>
      <c r="B24562" s="65"/>
      <c r="C24562" s="65"/>
      <c r="D24562" s="65"/>
      <c r="E24562" s="65"/>
      <c r="F24562" s="65"/>
      <c r="G24562" s="65"/>
      <c r="H24562" s="113"/>
    </row>
    <row r="24563" spans="1:8">
      <c r="A24563" s="65"/>
      <c r="B24563" s="65"/>
      <c r="C24563" s="65"/>
      <c r="D24563" s="65"/>
      <c r="E24563" s="65"/>
      <c r="F24563" s="65"/>
      <c r="G24563" s="65"/>
      <c r="H24563" s="113"/>
    </row>
    <row r="24564" spans="1:8">
      <c r="A24564" s="65"/>
      <c r="B24564" s="65"/>
      <c r="C24564" s="65"/>
      <c r="D24564" s="65"/>
      <c r="E24564" s="65"/>
      <c r="F24564" s="65"/>
      <c r="G24564" s="65"/>
      <c r="H24564" s="113"/>
    </row>
    <row r="24565" spans="1:8">
      <c r="A24565" s="65"/>
      <c r="B24565" s="65"/>
      <c r="C24565" s="65"/>
      <c r="D24565" s="65"/>
      <c r="E24565" s="65"/>
      <c r="F24565" s="65"/>
      <c r="G24565" s="65"/>
      <c r="H24565" s="113"/>
    </row>
    <row r="24566" spans="1:8">
      <c r="A24566" s="65"/>
      <c r="B24566" s="65"/>
      <c r="C24566" s="65"/>
      <c r="D24566" s="65"/>
      <c r="E24566" s="65"/>
      <c r="F24566" s="65"/>
      <c r="G24566" s="65"/>
      <c r="H24566" s="113"/>
    </row>
    <row r="24567" spans="1:8">
      <c r="A24567" s="65"/>
      <c r="B24567" s="65"/>
      <c r="C24567" s="65"/>
      <c r="D24567" s="65"/>
      <c r="E24567" s="65"/>
      <c r="F24567" s="65"/>
      <c r="G24567" s="65"/>
      <c r="H24567" s="113"/>
    </row>
    <row r="24568" spans="1:8">
      <c r="A24568" s="65"/>
      <c r="B24568" s="65"/>
      <c r="C24568" s="65"/>
      <c r="D24568" s="65"/>
      <c r="E24568" s="65"/>
      <c r="F24568" s="65"/>
      <c r="G24568" s="65"/>
      <c r="H24568" s="113"/>
    </row>
    <row r="24569" spans="1:8">
      <c r="A24569" s="65"/>
      <c r="B24569" s="65"/>
      <c r="C24569" s="65"/>
      <c r="D24569" s="65"/>
      <c r="E24569" s="65"/>
      <c r="F24569" s="65"/>
      <c r="G24569" s="65"/>
      <c r="H24569" s="113"/>
    </row>
    <row r="24570" spans="1:8">
      <c r="A24570" s="65"/>
      <c r="B24570" s="65"/>
      <c r="C24570" s="65"/>
      <c r="D24570" s="65"/>
      <c r="E24570" s="65"/>
      <c r="F24570" s="65"/>
      <c r="G24570" s="65"/>
      <c r="H24570" s="113"/>
    </row>
    <row r="24571" spans="1:8">
      <c r="A24571" s="65"/>
      <c r="B24571" s="65"/>
      <c r="C24571" s="65"/>
      <c r="D24571" s="65"/>
      <c r="E24571" s="65"/>
      <c r="F24571" s="65"/>
      <c r="G24571" s="65"/>
      <c r="H24571" s="113"/>
    </row>
    <row r="24572" spans="1:8">
      <c r="A24572" s="65"/>
      <c r="B24572" s="65"/>
      <c r="C24572" s="65"/>
      <c r="D24572" s="65"/>
      <c r="E24572" s="65"/>
      <c r="F24572" s="65"/>
      <c r="G24572" s="65"/>
      <c r="H24572" s="113"/>
    </row>
    <row r="24573" spans="1:8">
      <c r="A24573" s="65"/>
      <c r="B24573" s="65"/>
      <c r="C24573" s="65"/>
      <c r="D24573" s="65"/>
      <c r="E24573" s="65"/>
      <c r="F24573" s="65"/>
      <c r="G24573" s="65"/>
      <c r="H24573" s="113"/>
    </row>
    <row r="24574" spans="1:8">
      <c r="A24574" s="65"/>
      <c r="B24574" s="65"/>
      <c r="C24574" s="65"/>
      <c r="D24574" s="65"/>
      <c r="E24574" s="65"/>
      <c r="F24574" s="65"/>
      <c r="G24574" s="65"/>
      <c r="H24574" s="113"/>
    </row>
    <row r="24575" spans="1:8">
      <c r="A24575" s="65"/>
      <c r="B24575" s="65"/>
      <c r="C24575" s="65"/>
      <c r="D24575" s="65"/>
      <c r="E24575" s="65"/>
      <c r="F24575" s="65"/>
      <c r="G24575" s="65"/>
      <c r="H24575" s="113"/>
    </row>
    <row r="24576" spans="1:8">
      <c r="A24576" s="65"/>
      <c r="B24576" s="65"/>
      <c r="C24576" s="65"/>
      <c r="D24576" s="65"/>
      <c r="E24576" s="65"/>
      <c r="F24576" s="65"/>
      <c r="G24576" s="65"/>
      <c r="H24576" s="113"/>
    </row>
    <row r="24577" spans="1:8">
      <c r="A24577" s="65"/>
      <c r="B24577" s="65"/>
      <c r="C24577" s="65"/>
      <c r="D24577" s="65"/>
      <c r="E24577" s="65"/>
      <c r="F24577" s="65"/>
      <c r="G24577" s="65"/>
      <c r="H24577" s="113"/>
    </row>
    <row r="24578" spans="1:8">
      <c r="A24578" s="65"/>
      <c r="B24578" s="65"/>
      <c r="C24578" s="65"/>
      <c r="D24578" s="65"/>
      <c r="E24578" s="65"/>
      <c r="F24578" s="65"/>
      <c r="G24578" s="65"/>
      <c r="H24578" s="113"/>
    </row>
    <row r="24579" spans="1:8">
      <c r="A24579" s="65"/>
      <c r="B24579" s="65"/>
      <c r="C24579" s="65"/>
      <c r="D24579" s="65"/>
      <c r="E24579" s="65"/>
      <c r="F24579" s="65"/>
      <c r="G24579" s="65"/>
      <c r="H24579" s="113"/>
    </row>
    <row r="24580" spans="1:8">
      <c r="A24580" s="65"/>
      <c r="B24580" s="65"/>
      <c r="C24580" s="65"/>
      <c r="D24580" s="65"/>
      <c r="E24580" s="65"/>
      <c r="F24580" s="65"/>
      <c r="G24580" s="65"/>
      <c r="H24580" s="113"/>
    </row>
    <row r="24581" spans="1:8">
      <c r="A24581" s="65"/>
      <c r="B24581" s="65"/>
      <c r="C24581" s="65"/>
      <c r="D24581" s="65"/>
      <c r="E24581" s="65"/>
      <c r="F24581" s="65"/>
      <c r="G24581" s="65"/>
      <c r="H24581" s="113"/>
    </row>
    <row r="24582" spans="1:8">
      <c r="A24582" s="65"/>
      <c r="B24582" s="65"/>
      <c r="C24582" s="65"/>
      <c r="D24582" s="65"/>
      <c r="E24582" s="65"/>
      <c r="F24582" s="65"/>
      <c r="G24582" s="65"/>
      <c r="H24582" s="113"/>
    </row>
    <row r="24583" spans="1:8">
      <c r="A24583" s="65"/>
      <c r="B24583" s="65"/>
      <c r="C24583" s="65"/>
      <c r="D24583" s="65"/>
      <c r="E24583" s="65"/>
      <c r="F24583" s="65"/>
      <c r="G24583" s="65"/>
      <c r="H24583" s="113"/>
    </row>
    <row r="24584" spans="1:8">
      <c r="A24584" s="65"/>
      <c r="B24584" s="65"/>
      <c r="C24584" s="65"/>
      <c r="D24584" s="65"/>
      <c r="E24584" s="65"/>
      <c r="F24584" s="65"/>
      <c r="G24584" s="65"/>
      <c r="H24584" s="113"/>
    </row>
    <row r="24585" spans="1:8">
      <c r="A24585" s="65"/>
      <c r="B24585" s="65"/>
      <c r="C24585" s="65"/>
      <c r="D24585" s="65"/>
      <c r="E24585" s="65"/>
      <c r="F24585" s="65"/>
      <c r="G24585" s="65"/>
      <c r="H24585" s="113"/>
    </row>
    <row r="24586" spans="1:8">
      <c r="A24586" s="65"/>
      <c r="B24586" s="65"/>
      <c r="C24586" s="65"/>
      <c r="D24586" s="65"/>
      <c r="E24586" s="65"/>
      <c r="F24586" s="65"/>
      <c r="G24586" s="65"/>
      <c r="H24586" s="113"/>
    </row>
    <row r="24587" spans="1:8">
      <c r="A24587" s="65"/>
      <c r="B24587" s="65"/>
      <c r="C24587" s="65"/>
      <c r="D24587" s="65"/>
      <c r="E24587" s="65"/>
      <c r="F24587" s="65"/>
      <c r="G24587" s="65"/>
      <c r="H24587" s="113"/>
    </row>
    <row r="24588" spans="1:8">
      <c r="A24588" s="65"/>
      <c r="B24588" s="65"/>
      <c r="C24588" s="65"/>
      <c r="D24588" s="65"/>
      <c r="E24588" s="65"/>
      <c r="F24588" s="65"/>
      <c r="G24588" s="65"/>
      <c r="H24588" s="113"/>
    </row>
    <row r="24589" spans="1:8">
      <c r="A24589" s="65"/>
      <c r="B24589" s="65"/>
      <c r="C24589" s="65"/>
      <c r="D24589" s="65"/>
      <c r="E24589" s="65"/>
      <c r="F24589" s="65"/>
      <c r="G24589" s="65"/>
      <c r="H24589" s="113"/>
    </row>
    <row r="24590" spans="1:8">
      <c r="A24590" s="65"/>
      <c r="B24590" s="65"/>
      <c r="C24590" s="65"/>
      <c r="D24590" s="65"/>
      <c r="E24590" s="65"/>
      <c r="F24590" s="65"/>
      <c r="G24590" s="65"/>
      <c r="H24590" s="113"/>
    </row>
    <row r="24591" spans="1:8">
      <c r="A24591" s="65"/>
      <c r="B24591" s="65"/>
      <c r="C24591" s="65"/>
      <c r="D24591" s="65"/>
      <c r="E24591" s="65"/>
      <c r="F24591" s="65"/>
      <c r="G24591" s="65"/>
      <c r="H24591" s="113"/>
    </row>
    <row r="24592" spans="1:8">
      <c r="A24592" s="65"/>
      <c r="B24592" s="65"/>
      <c r="C24592" s="65"/>
      <c r="D24592" s="65"/>
      <c r="E24592" s="65"/>
      <c r="F24592" s="65"/>
      <c r="G24592" s="65"/>
      <c r="H24592" s="113"/>
    </row>
    <row r="24593" spans="1:8">
      <c r="A24593" s="65"/>
      <c r="B24593" s="65"/>
      <c r="C24593" s="65"/>
      <c r="D24593" s="65"/>
      <c r="E24593" s="65"/>
      <c r="F24593" s="65"/>
      <c r="G24593" s="65"/>
      <c r="H24593" s="113"/>
    </row>
    <row r="24594" spans="1:8">
      <c r="A24594" s="65"/>
      <c r="B24594" s="65"/>
      <c r="C24594" s="65"/>
      <c r="D24594" s="65"/>
      <c r="E24594" s="65"/>
      <c r="F24594" s="65"/>
      <c r="G24594" s="65"/>
      <c r="H24594" s="113"/>
    </row>
    <row r="24595" spans="1:8">
      <c r="A24595" s="65"/>
      <c r="B24595" s="65"/>
      <c r="C24595" s="65"/>
      <c r="D24595" s="65"/>
      <c r="E24595" s="65"/>
      <c r="F24595" s="65"/>
      <c r="G24595" s="65"/>
      <c r="H24595" s="113"/>
    </row>
    <row r="24596" spans="1:8">
      <c r="A24596" s="65"/>
      <c r="B24596" s="65"/>
      <c r="C24596" s="65"/>
      <c r="D24596" s="65"/>
      <c r="E24596" s="65"/>
      <c r="F24596" s="65"/>
      <c r="G24596" s="65"/>
      <c r="H24596" s="113"/>
    </row>
    <row r="24597" spans="1:8">
      <c r="A24597" s="65"/>
      <c r="B24597" s="65"/>
      <c r="C24597" s="65"/>
      <c r="D24597" s="65"/>
      <c r="E24597" s="65"/>
      <c r="F24597" s="65"/>
      <c r="G24597" s="65"/>
      <c r="H24597" s="113"/>
    </row>
    <row r="24598" spans="1:8">
      <c r="A24598" s="65"/>
      <c r="B24598" s="65"/>
      <c r="C24598" s="65"/>
      <c r="D24598" s="65"/>
      <c r="E24598" s="65"/>
      <c r="F24598" s="65"/>
      <c r="G24598" s="65"/>
      <c r="H24598" s="113"/>
    </row>
    <row r="24599" spans="1:8">
      <c r="A24599" s="65"/>
      <c r="B24599" s="65"/>
      <c r="C24599" s="65"/>
      <c r="D24599" s="65"/>
      <c r="E24599" s="65"/>
      <c r="F24599" s="65"/>
      <c r="G24599" s="65"/>
      <c r="H24599" s="113"/>
    </row>
    <row r="24600" spans="1:8">
      <c r="A24600" s="65"/>
      <c r="B24600" s="65"/>
      <c r="C24600" s="65"/>
      <c r="D24600" s="65"/>
      <c r="E24600" s="65"/>
      <c r="F24600" s="65"/>
      <c r="G24600" s="65"/>
      <c r="H24600" s="113"/>
    </row>
    <row r="24601" spans="1:8">
      <c r="A24601" s="65"/>
      <c r="B24601" s="65"/>
      <c r="C24601" s="65"/>
      <c r="D24601" s="65"/>
      <c r="E24601" s="65"/>
      <c r="F24601" s="65"/>
      <c r="G24601" s="65"/>
      <c r="H24601" s="113"/>
    </row>
    <row r="24602" spans="1:8">
      <c r="A24602" s="65"/>
      <c r="B24602" s="65"/>
      <c r="C24602" s="65"/>
      <c r="D24602" s="65"/>
      <c r="E24602" s="65"/>
      <c r="F24602" s="65"/>
      <c r="G24602" s="65"/>
      <c r="H24602" s="113"/>
    </row>
    <row r="24603" spans="1:8">
      <c r="A24603" s="65"/>
      <c r="B24603" s="65"/>
      <c r="C24603" s="65"/>
      <c r="D24603" s="65"/>
      <c r="E24603" s="65"/>
      <c r="F24603" s="65"/>
      <c r="G24603" s="65"/>
      <c r="H24603" s="113"/>
    </row>
    <row r="24604" spans="1:8">
      <c r="A24604" s="65"/>
      <c r="B24604" s="65"/>
      <c r="C24604" s="65"/>
      <c r="D24604" s="65"/>
      <c r="E24604" s="65"/>
      <c r="F24604" s="65"/>
      <c r="G24604" s="65"/>
      <c r="H24604" s="113"/>
    </row>
    <row r="24605" spans="1:8">
      <c r="A24605" s="65"/>
      <c r="B24605" s="65"/>
      <c r="C24605" s="65"/>
      <c r="D24605" s="65"/>
      <c r="E24605" s="65"/>
      <c r="F24605" s="65"/>
      <c r="G24605" s="65"/>
      <c r="H24605" s="113"/>
    </row>
    <row r="24606" spans="1:8">
      <c r="A24606" s="65"/>
      <c r="B24606" s="65"/>
      <c r="C24606" s="65"/>
      <c r="D24606" s="65"/>
      <c r="E24606" s="65"/>
      <c r="F24606" s="65"/>
      <c r="G24606" s="65"/>
      <c r="H24606" s="113"/>
    </row>
    <row r="24607" spans="1:8">
      <c r="A24607" s="65"/>
      <c r="B24607" s="65"/>
      <c r="C24607" s="65"/>
      <c r="D24607" s="65"/>
      <c r="E24607" s="65"/>
      <c r="F24607" s="65"/>
      <c r="G24607" s="65"/>
      <c r="H24607" s="113"/>
    </row>
    <row r="24608" spans="1:8">
      <c r="A24608" s="65"/>
      <c r="B24608" s="65"/>
      <c r="C24608" s="65"/>
      <c r="D24608" s="65"/>
      <c r="E24608" s="65"/>
      <c r="F24608" s="65"/>
      <c r="G24608" s="65"/>
      <c r="H24608" s="113"/>
    </row>
    <row r="24609" spans="1:8">
      <c r="A24609" s="65"/>
      <c r="B24609" s="65"/>
      <c r="C24609" s="65"/>
      <c r="D24609" s="65"/>
      <c r="E24609" s="65"/>
      <c r="F24609" s="65"/>
      <c r="G24609" s="65"/>
      <c r="H24609" s="113"/>
    </row>
    <row r="24610" spans="1:8">
      <c r="A24610" s="65"/>
      <c r="B24610" s="65"/>
      <c r="C24610" s="65"/>
      <c r="D24610" s="65"/>
      <c r="E24610" s="65"/>
      <c r="F24610" s="65"/>
      <c r="G24610" s="65"/>
      <c r="H24610" s="113"/>
    </row>
    <row r="24611" spans="1:8">
      <c r="A24611" s="65"/>
      <c r="B24611" s="65"/>
      <c r="C24611" s="65"/>
      <c r="D24611" s="65"/>
      <c r="E24611" s="65"/>
      <c r="F24611" s="65"/>
      <c r="G24611" s="65"/>
      <c r="H24611" s="113"/>
    </row>
    <row r="24612" spans="1:8">
      <c r="A24612" s="65"/>
      <c r="B24612" s="65"/>
      <c r="C24612" s="65"/>
      <c r="D24612" s="65"/>
      <c r="E24612" s="65"/>
      <c r="F24612" s="65"/>
      <c r="G24612" s="65"/>
      <c r="H24612" s="113"/>
    </row>
    <row r="24613" spans="1:8">
      <c r="A24613" s="65"/>
      <c r="B24613" s="65"/>
      <c r="C24613" s="65"/>
      <c r="D24613" s="65"/>
      <c r="E24613" s="65"/>
      <c r="F24613" s="65"/>
      <c r="G24613" s="65"/>
      <c r="H24613" s="113"/>
    </row>
    <row r="24614" spans="1:8">
      <c r="A24614" s="65"/>
      <c r="B24614" s="65"/>
      <c r="C24614" s="65"/>
      <c r="D24614" s="65"/>
      <c r="E24614" s="65"/>
      <c r="F24614" s="65"/>
      <c r="G24614" s="65"/>
      <c r="H24614" s="113"/>
    </row>
    <row r="24615" spans="1:8">
      <c r="A24615" s="65"/>
      <c r="B24615" s="65"/>
      <c r="C24615" s="65"/>
      <c r="D24615" s="65"/>
      <c r="E24615" s="65"/>
      <c r="F24615" s="65"/>
      <c r="G24615" s="65"/>
      <c r="H24615" s="113"/>
    </row>
    <row r="24616" spans="1:8">
      <c r="A24616" s="65"/>
      <c r="B24616" s="65"/>
      <c r="C24616" s="65"/>
      <c r="D24616" s="65"/>
      <c r="E24616" s="65"/>
      <c r="F24616" s="65"/>
      <c r="G24616" s="65"/>
      <c r="H24616" s="113"/>
    </row>
    <row r="24617" spans="1:8">
      <c r="A24617" s="65"/>
      <c r="B24617" s="65"/>
      <c r="C24617" s="65"/>
      <c r="D24617" s="65"/>
      <c r="E24617" s="65"/>
      <c r="F24617" s="65"/>
      <c r="G24617" s="65"/>
      <c r="H24617" s="113"/>
    </row>
    <row r="24618" spans="1:8">
      <c r="A24618" s="65"/>
      <c r="B24618" s="65"/>
      <c r="C24618" s="65"/>
      <c r="D24618" s="65"/>
      <c r="E24618" s="65"/>
      <c r="F24618" s="65"/>
      <c r="G24618" s="65"/>
      <c r="H24618" s="113"/>
    </row>
    <row r="24619" spans="1:8">
      <c r="A24619" s="65"/>
      <c r="B24619" s="65"/>
      <c r="C24619" s="65"/>
      <c r="D24619" s="65"/>
      <c r="E24619" s="65"/>
      <c r="F24619" s="65"/>
      <c r="G24619" s="65"/>
      <c r="H24619" s="113"/>
    </row>
    <row r="24620" spans="1:8">
      <c r="A24620" s="65"/>
      <c r="B24620" s="65"/>
      <c r="C24620" s="65"/>
      <c r="D24620" s="65"/>
      <c r="E24620" s="65"/>
      <c r="F24620" s="65"/>
      <c r="G24620" s="65"/>
      <c r="H24620" s="113"/>
    </row>
    <row r="24621" spans="1:8">
      <c r="A24621" s="65"/>
      <c r="B24621" s="65"/>
      <c r="C24621" s="65"/>
      <c r="D24621" s="65"/>
      <c r="E24621" s="65"/>
      <c r="F24621" s="65"/>
      <c r="G24621" s="65"/>
      <c r="H24621" s="113"/>
    </row>
    <row r="24622" spans="1:8">
      <c r="A24622" s="65"/>
      <c r="B24622" s="65"/>
      <c r="C24622" s="65"/>
      <c r="D24622" s="65"/>
      <c r="E24622" s="65"/>
      <c r="F24622" s="65"/>
      <c r="G24622" s="65"/>
      <c r="H24622" s="113"/>
    </row>
    <row r="24623" spans="1:8">
      <c r="A24623" s="65"/>
      <c r="B24623" s="65"/>
      <c r="C24623" s="65"/>
      <c r="D24623" s="65"/>
      <c r="E24623" s="65"/>
      <c r="F24623" s="65"/>
      <c r="G24623" s="65"/>
      <c r="H24623" s="113"/>
    </row>
    <row r="24624" spans="1:8">
      <c r="A24624" s="65"/>
      <c r="B24624" s="65"/>
      <c r="C24624" s="65"/>
      <c r="D24624" s="65"/>
      <c r="E24624" s="65"/>
      <c r="F24624" s="65"/>
      <c r="G24624" s="65"/>
      <c r="H24624" s="113"/>
    </row>
    <row r="24625" spans="1:8">
      <c r="A24625" s="65"/>
      <c r="B24625" s="65"/>
      <c r="C24625" s="65"/>
      <c r="D24625" s="65"/>
      <c r="E24625" s="65"/>
      <c r="F24625" s="65"/>
      <c r="G24625" s="65"/>
      <c r="H24625" s="113"/>
    </row>
    <row r="24626" spans="1:8">
      <c r="A24626" s="65"/>
      <c r="B24626" s="65"/>
      <c r="C24626" s="65"/>
      <c r="D24626" s="65"/>
      <c r="E24626" s="65"/>
      <c r="F24626" s="65"/>
      <c r="G24626" s="65"/>
      <c r="H24626" s="113"/>
    </row>
    <row r="24627" spans="1:8">
      <c r="A24627" s="65"/>
      <c r="B24627" s="65"/>
      <c r="C24627" s="65"/>
      <c r="D24627" s="65"/>
      <c r="E24627" s="65"/>
      <c r="F24627" s="65"/>
      <c r="G24627" s="65"/>
      <c r="H24627" s="113"/>
    </row>
    <row r="24628" spans="1:8">
      <c r="A24628" s="65"/>
      <c r="B24628" s="65"/>
      <c r="C24628" s="65"/>
      <c r="D24628" s="65"/>
      <c r="E24628" s="65"/>
      <c r="F24628" s="65"/>
      <c r="G24628" s="65"/>
      <c r="H24628" s="113"/>
    </row>
    <row r="24629" spans="1:8">
      <c r="A24629" s="65"/>
      <c r="B24629" s="65"/>
      <c r="C24629" s="65"/>
      <c r="D24629" s="65"/>
      <c r="E24629" s="65"/>
      <c r="F24629" s="65"/>
      <c r="G24629" s="65"/>
      <c r="H24629" s="113"/>
    </row>
    <row r="24630" spans="1:8">
      <c r="A24630" s="65"/>
      <c r="B24630" s="65"/>
      <c r="C24630" s="65"/>
      <c r="D24630" s="65"/>
      <c r="E24630" s="65"/>
      <c r="F24630" s="65"/>
      <c r="G24630" s="65"/>
      <c r="H24630" s="113"/>
    </row>
    <row r="24631" spans="1:8">
      <c r="A24631" s="65"/>
      <c r="B24631" s="65"/>
      <c r="C24631" s="65"/>
      <c r="D24631" s="65"/>
      <c r="E24631" s="65"/>
      <c r="F24631" s="65"/>
      <c r="G24631" s="65"/>
      <c r="H24631" s="113"/>
    </row>
    <row r="24632" spans="1:8">
      <c r="A24632" s="65"/>
      <c r="B24632" s="65"/>
      <c r="C24632" s="65"/>
      <c r="D24632" s="65"/>
      <c r="E24632" s="65"/>
      <c r="F24632" s="65"/>
      <c r="G24632" s="65"/>
      <c r="H24632" s="113"/>
    </row>
    <row r="24633" spans="1:8">
      <c r="A24633" s="65"/>
      <c r="B24633" s="65"/>
      <c r="C24633" s="65"/>
      <c r="D24633" s="65"/>
      <c r="E24633" s="65"/>
      <c r="F24633" s="65"/>
      <c r="G24633" s="65"/>
      <c r="H24633" s="113"/>
    </row>
    <row r="24634" spans="1:8">
      <c r="A24634" s="65"/>
      <c r="B24634" s="65"/>
      <c r="C24634" s="65"/>
      <c r="D24634" s="65"/>
      <c r="E24634" s="65"/>
      <c r="F24634" s="65"/>
      <c r="G24634" s="65"/>
      <c r="H24634" s="113"/>
    </row>
    <row r="24635" spans="1:8">
      <c r="A24635" s="65"/>
      <c r="B24635" s="65"/>
      <c r="C24635" s="65"/>
      <c r="D24635" s="65"/>
      <c r="E24635" s="65"/>
      <c r="F24635" s="65"/>
      <c r="G24635" s="65"/>
      <c r="H24635" s="113"/>
    </row>
    <row r="24636" spans="1:8">
      <c r="A24636" s="65"/>
      <c r="B24636" s="65"/>
      <c r="C24636" s="65"/>
      <c r="D24636" s="65"/>
      <c r="E24636" s="65"/>
      <c r="F24636" s="65"/>
      <c r="G24636" s="65"/>
      <c r="H24636" s="113"/>
    </row>
    <row r="24637" spans="1:8">
      <c r="A24637" s="65"/>
      <c r="B24637" s="65"/>
      <c r="C24637" s="65"/>
      <c r="D24637" s="65"/>
      <c r="E24637" s="65"/>
      <c r="F24637" s="65"/>
      <c r="G24637" s="65"/>
      <c r="H24637" s="113"/>
    </row>
    <row r="24638" spans="1:8">
      <c r="A24638" s="65"/>
      <c r="B24638" s="65"/>
      <c r="C24638" s="65"/>
      <c r="D24638" s="65"/>
      <c r="E24638" s="65"/>
      <c r="F24638" s="65"/>
      <c r="G24638" s="65"/>
      <c r="H24638" s="113"/>
    </row>
    <row r="24639" spans="1:8">
      <c r="A24639" s="65"/>
      <c r="B24639" s="65"/>
      <c r="C24639" s="65"/>
      <c r="D24639" s="65"/>
      <c r="E24639" s="65"/>
      <c r="F24639" s="65"/>
      <c r="G24639" s="65"/>
      <c r="H24639" s="113"/>
    </row>
    <row r="24640" spans="1:8">
      <c r="A24640" s="65"/>
      <c r="B24640" s="65"/>
      <c r="C24640" s="65"/>
      <c r="D24640" s="65"/>
      <c r="E24640" s="65"/>
      <c r="F24640" s="65"/>
      <c r="G24640" s="65"/>
      <c r="H24640" s="113"/>
    </row>
    <row r="24641" spans="1:8">
      <c r="A24641" s="65"/>
      <c r="B24641" s="65"/>
      <c r="C24641" s="65"/>
      <c r="D24641" s="65"/>
      <c r="E24641" s="65"/>
      <c r="F24641" s="65"/>
      <c r="G24641" s="65"/>
      <c r="H24641" s="113"/>
    </row>
    <row r="24642" spans="1:8">
      <c r="A24642" s="65"/>
      <c r="B24642" s="65"/>
      <c r="C24642" s="65"/>
      <c r="D24642" s="65"/>
      <c r="E24642" s="65"/>
      <c r="F24642" s="65"/>
      <c r="G24642" s="65"/>
      <c r="H24642" s="113"/>
    </row>
    <row r="24643" spans="1:8">
      <c r="A24643" s="65"/>
      <c r="B24643" s="65"/>
      <c r="C24643" s="65"/>
      <c r="D24643" s="65"/>
      <c r="E24643" s="65"/>
      <c r="F24643" s="65"/>
      <c r="G24643" s="65"/>
      <c r="H24643" s="113"/>
    </row>
    <row r="24644" spans="1:8">
      <c r="A24644" s="65"/>
      <c r="B24644" s="65"/>
      <c r="C24644" s="65"/>
      <c r="D24644" s="65"/>
      <c r="E24644" s="65"/>
      <c r="F24644" s="65"/>
      <c r="G24644" s="65"/>
      <c r="H24644" s="113"/>
    </row>
    <row r="24645" spans="1:8">
      <c r="A24645" s="65"/>
      <c r="B24645" s="65"/>
      <c r="C24645" s="65"/>
      <c r="D24645" s="65"/>
      <c r="E24645" s="65"/>
      <c r="F24645" s="65"/>
      <c r="G24645" s="65"/>
      <c r="H24645" s="113"/>
    </row>
    <row r="24646" spans="1:8">
      <c r="A24646" s="65"/>
      <c r="B24646" s="65"/>
      <c r="C24646" s="65"/>
      <c r="D24646" s="65"/>
      <c r="E24646" s="65"/>
      <c r="F24646" s="65"/>
      <c r="G24646" s="65"/>
      <c r="H24646" s="113"/>
    </row>
    <row r="24647" spans="1:8">
      <c r="A24647" s="65"/>
      <c r="B24647" s="65"/>
      <c r="C24647" s="65"/>
      <c r="D24647" s="65"/>
      <c r="E24647" s="65"/>
      <c r="F24647" s="65"/>
      <c r="G24647" s="65"/>
      <c r="H24647" s="113"/>
    </row>
    <row r="24648" spans="1:8">
      <c r="A24648" s="65"/>
      <c r="B24648" s="65"/>
      <c r="C24648" s="65"/>
      <c r="D24648" s="65"/>
      <c r="E24648" s="65"/>
      <c r="F24648" s="65"/>
      <c r="G24648" s="65"/>
      <c r="H24648" s="113"/>
    </row>
    <row r="24649" spans="1:8">
      <c r="A24649" s="65"/>
      <c r="B24649" s="65"/>
      <c r="C24649" s="65"/>
      <c r="D24649" s="65"/>
      <c r="E24649" s="65"/>
      <c r="F24649" s="65"/>
      <c r="G24649" s="65"/>
      <c r="H24649" s="113"/>
    </row>
    <row r="24650" spans="1:8">
      <c r="A24650" s="65"/>
      <c r="B24650" s="65"/>
      <c r="C24650" s="65"/>
      <c r="D24650" s="65"/>
      <c r="E24650" s="65"/>
      <c r="F24650" s="65"/>
      <c r="G24650" s="65"/>
      <c r="H24650" s="113"/>
    </row>
    <row r="24651" spans="1:8">
      <c r="A24651" s="65"/>
      <c r="B24651" s="65"/>
      <c r="C24651" s="65"/>
      <c r="D24651" s="65"/>
      <c r="E24651" s="65"/>
      <c r="F24651" s="65"/>
      <c r="G24651" s="65"/>
      <c r="H24651" s="113"/>
    </row>
    <row r="24652" spans="1:8">
      <c r="A24652" s="65"/>
      <c r="B24652" s="65"/>
      <c r="C24652" s="65"/>
      <c r="D24652" s="65"/>
      <c r="E24652" s="65"/>
      <c r="F24652" s="65"/>
      <c r="G24652" s="65"/>
      <c r="H24652" s="113"/>
    </row>
    <row r="24653" spans="1:8">
      <c r="A24653" s="65"/>
      <c r="B24653" s="65"/>
      <c r="C24653" s="65"/>
      <c r="D24653" s="65"/>
      <c r="E24653" s="65"/>
      <c r="F24653" s="65"/>
      <c r="G24653" s="65"/>
      <c r="H24653" s="113"/>
    </row>
    <row r="24654" spans="1:8">
      <c r="A24654" s="65"/>
      <c r="B24654" s="65"/>
      <c r="C24654" s="65"/>
      <c r="D24654" s="65"/>
      <c r="E24654" s="65"/>
      <c r="F24654" s="65"/>
      <c r="G24654" s="65"/>
      <c r="H24654" s="113"/>
    </row>
    <row r="24655" spans="1:8">
      <c r="A24655" s="65"/>
      <c r="B24655" s="65"/>
      <c r="C24655" s="65"/>
      <c r="D24655" s="65"/>
      <c r="E24655" s="65"/>
      <c r="F24655" s="65"/>
      <c r="G24655" s="65"/>
      <c r="H24655" s="113"/>
    </row>
    <row r="24656" spans="1:8">
      <c r="A24656" s="65"/>
      <c r="B24656" s="65"/>
      <c r="C24656" s="65"/>
      <c r="D24656" s="65"/>
      <c r="E24656" s="65"/>
      <c r="F24656" s="65"/>
      <c r="G24656" s="65"/>
      <c r="H24656" s="113"/>
    </row>
    <row r="24657" spans="1:8">
      <c r="A24657" s="65"/>
      <c r="B24657" s="65"/>
      <c r="C24657" s="65"/>
      <c r="D24657" s="65"/>
      <c r="E24657" s="65"/>
      <c r="F24657" s="65"/>
      <c r="G24657" s="65"/>
      <c r="H24657" s="113"/>
    </row>
    <row r="24658" spans="1:8">
      <c r="A24658" s="65"/>
      <c r="B24658" s="65"/>
      <c r="C24658" s="65"/>
      <c r="D24658" s="65"/>
      <c r="E24658" s="65"/>
      <c r="F24658" s="65"/>
      <c r="G24658" s="65"/>
      <c r="H24658" s="113"/>
    </row>
    <row r="24659" spans="1:8">
      <c r="A24659" s="65"/>
      <c r="B24659" s="65"/>
      <c r="C24659" s="65"/>
      <c r="D24659" s="65"/>
      <c r="E24659" s="65"/>
      <c r="F24659" s="65"/>
      <c r="G24659" s="65"/>
      <c r="H24659" s="113"/>
    </row>
    <row r="24660" spans="1:8">
      <c r="A24660" s="65"/>
      <c r="B24660" s="65"/>
      <c r="C24660" s="65"/>
      <c r="D24660" s="65"/>
      <c r="E24660" s="65"/>
      <c r="F24660" s="65"/>
      <c r="G24660" s="65"/>
      <c r="H24660" s="113"/>
    </row>
    <row r="24661" spans="1:8">
      <c r="A24661" s="65"/>
      <c r="B24661" s="65"/>
      <c r="C24661" s="65"/>
      <c r="D24661" s="65"/>
      <c r="E24661" s="65"/>
      <c r="F24661" s="65"/>
      <c r="G24661" s="65"/>
      <c r="H24661" s="113"/>
    </row>
    <row r="24662" spans="1:8">
      <c r="A24662" s="65"/>
      <c r="B24662" s="65"/>
      <c r="C24662" s="65"/>
      <c r="D24662" s="65"/>
      <c r="E24662" s="65"/>
      <c r="F24662" s="65"/>
      <c r="G24662" s="65"/>
      <c r="H24662" s="113"/>
    </row>
    <row r="24663" spans="1:8">
      <c r="A24663" s="65"/>
      <c r="B24663" s="65"/>
      <c r="C24663" s="65"/>
      <c r="D24663" s="65"/>
      <c r="E24663" s="65"/>
      <c r="F24663" s="65"/>
      <c r="G24663" s="65"/>
      <c r="H24663" s="113"/>
    </row>
    <row r="24664" spans="1:8">
      <c r="A24664" s="65"/>
      <c r="B24664" s="65"/>
      <c r="C24664" s="65"/>
      <c r="D24664" s="65"/>
      <c r="E24664" s="65"/>
      <c r="F24664" s="65"/>
      <c r="G24664" s="65"/>
      <c r="H24664" s="113"/>
    </row>
    <row r="24665" spans="1:8">
      <c r="A24665" s="65"/>
      <c r="B24665" s="65"/>
      <c r="C24665" s="65"/>
      <c r="D24665" s="65"/>
      <c r="E24665" s="65"/>
      <c r="F24665" s="65"/>
      <c r="G24665" s="65"/>
      <c r="H24665" s="113"/>
    </row>
    <row r="24666" spans="1:8">
      <c r="A24666" s="65"/>
      <c r="B24666" s="65"/>
      <c r="C24666" s="65"/>
      <c r="D24666" s="65"/>
      <c r="E24666" s="65"/>
      <c r="F24666" s="65"/>
      <c r="G24666" s="65"/>
      <c r="H24666" s="113"/>
    </row>
    <row r="24667" spans="1:8">
      <c r="A24667" s="65"/>
      <c r="B24667" s="65"/>
      <c r="C24667" s="65"/>
      <c r="D24667" s="65"/>
      <c r="E24667" s="65"/>
      <c r="F24667" s="65"/>
      <c r="G24667" s="65"/>
      <c r="H24667" s="113"/>
    </row>
    <row r="24668" spans="1:8">
      <c r="A24668" s="65"/>
      <c r="B24668" s="65"/>
      <c r="C24668" s="65"/>
      <c r="D24668" s="65"/>
      <c r="E24668" s="65"/>
      <c r="F24668" s="65"/>
      <c r="G24668" s="65"/>
      <c r="H24668" s="113"/>
    </row>
    <row r="24669" spans="1:8">
      <c r="A24669" s="65"/>
      <c r="B24669" s="65"/>
      <c r="C24669" s="65"/>
      <c r="D24669" s="65"/>
      <c r="E24669" s="65"/>
      <c r="F24669" s="65"/>
      <c r="G24669" s="65"/>
      <c r="H24669" s="113"/>
    </row>
    <row r="24670" spans="1:8">
      <c r="A24670" s="65"/>
      <c r="B24670" s="65"/>
      <c r="C24670" s="65"/>
      <c r="D24670" s="65"/>
      <c r="E24670" s="65"/>
      <c r="F24670" s="65"/>
      <c r="G24670" s="65"/>
      <c r="H24670" s="113"/>
    </row>
    <row r="24671" spans="1:8">
      <c r="A24671" s="65"/>
      <c r="B24671" s="65"/>
      <c r="C24671" s="65"/>
      <c r="D24671" s="65"/>
      <c r="E24671" s="65"/>
      <c r="F24671" s="65"/>
      <c r="G24671" s="65"/>
      <c r="H24671" s="113"/>
    </row>
    <row r="24672" spans="1:8">
      <c r="A24672" s="65"/>
      <c r="B24672" s="65"/>
      <c r="C24672" s="65"/>
      <c r="D24672" s="65"/>
      <c r="E24672" s="65"/>
      <c r="F24672" s="65"/>
      <c r="G24672" s="65"/>
      <c r="H24672" s="113"/>
    </row>
    <row r="24673" spans="1:8">
      <c r="A24673" s="65"/>
      <c r="B24673" s="65"/>
      <c r="C24673" s="65"/>
      <c r="D24673" s="65"/>
      <c r="E24673" s="65"/>
      <c r="F24673" s="65"/>
      <c r="G24673" s="65"/>
      <c r="H24673" s="113"/>
    </row>
    <row r="24674" spans="1:8">
      <c r="A24674" s="65"/>
      <c r="B24674" s="65"/>
      <c r="C24674" s="65"/>
      <c r="D24674" s="65"/>
      <c r="E24674" s="65"/>
      <c r="F24674" s="65"/>
      <c r="G24674" s="65"/>
      <c r="H24674" s="113"/>
    </row>
    <row r="24675" spans="1:8">
      <c r="A24675" s="65"/>
      <c r="B24675" s="65"/>
      <c r="C24675" s="65"/>
      <c r="D24675" s="65"/>
      <c r="E24675" s="65"/>
      <c r="F24675" s="65"/>
      <c r="G24675" s="65"/>
      <c r="H24675" s="113"/>
    </row>
    <row r="24676" spans="1:8">
      <c r="A24676" s="65"/>
      <c r="B24676" s="65"/>
      <c r="C24676" s="65"/>
      <c r="D24676" s="65"/>
      <c r="E24676" s="65"/>
      <c r="F24676" s="65"/>
      <c r="G24676" s="65"/>
      <c r="H24676" s="113"/>
    </row>
    <row r="24677" spans="1:8">
      <c r="A24677" s="65"/>
      <c r="B24677" s="65"/>
      <c r="C24677" s="65"/>
      <c r="D24677" s="65"/>
      <c r="E24677" s="65"/>
      <c r="F24677" s="65"/>
      <c r="G24677" s="65"/>
      <c r="H24677" s="113"/>
    </row>
    <row r="24678" spans="1:8">
      <c r="A24678" s="65"/>
      <c r="B24678" s="65"/>
      <c r="C24678" s="65"/>
      <c r="D24678" s="65"/>
      <c r="E24678" s="65"/>
      <c r="F24678" s="65"/>
      <c r="G24678" s="65"/>
      <c r="H24678" s="113"/>
    </row>
    <row r="24679" spans="1:8">
      <c r="A24679" s="65"/>
      <c r="B24679" s="65"/>
      <c r="C24679" s="65"/>
      <c r="D24679" s="65"/>
      <c r="E24679" s="65"/>
      <c r="F24679" s="65"/>
      <c r="G24679" s="65"/>
      <c r="H24679" s="113"/>
    </row>
    <row r="24680" spans="1:8">
      <c r="A24680" s="65"/>
      <c r="B24680" s="65"/>
      <c r="C24680" s="65"/>
      <c r="D24680" s="65"/>
      <c r="E24680" s="65"/>
      <c r="F24680" s="65"/>
      <c r="G24680" s="65"/>
      <c r="H24680" s="113"/>
    </row>
    <row r="24681" spans="1:8">
      <c r="A24681" s="65"/>
      <c r="B24681" s="65"/>
      <c r="C24681" s="65"/>
      <c r="D24681" s="65"/>
      <c r="E24681" s="65"/>
      <c r="F24681" s="65"/>
      <c r="G24681" s="65"/>
      <c r="H24681" s="113"/>
    </row>
    <row r="24682" spans="1:8">
      <c r="A24682" s="65"/>
      <c r="B24682" s="65"/>
      <c r="C24682" s="65"/>
      <c r="D24682" s="65"/>
      <c r="E24682" s="65"/>
      <c r="F24682" s="65"/>
      <c r="G24682" s="65"/>
      <c r="H24682" s="113"/>
    </row>
    <row r="24683" spans="1:8">
      <c r="A24683" s="65"/>
      <c r="B24683" s="65"/>
      <c r="C24683" s="65"/>
      <c r="D24683" s="65"/>
      <c r="E24683" s="65"/>
      <c r="F24683" s="65"/>
      <c r="G24683" s="65"/>
      <c r="H24683" s="113"/>
    </row>
    <row r="24684" spans="1:8">
      <c r="A24684" s="65"/>
      <c r="B24684" s="65"/>
      <c r="C24684" s="65"/>
      <c r="D24684" s="65"/>
      <c r="E24684" s="65"/>
      <c r="F24684" s="65"/>
      <c r="G24684" s="65"/>
      <c r="H24684" s="113"/>
    </row>
    <row r="24685" spans="1:8">
      <c r="A24685" s="65"/>
      <c r="B24685" s="65"/>
      <c r="C24685" s="65"/>
      <c r="D24685" s="65"/>
      <c r="E24685" s="65"/>
      <c r="F24685" s="65"/>
      <c r="G24685" s="65"/>
      <c r="H24685" s="113"/>
    </row>
    <row r="24686" spans="1:8">
      <c r="A24686" s="65"/>
      <c r="B24686" s="65"/>
      <c r="C24686" s="65"/>
      <c r="D24686" s="65"/>
      <c r="E24686" s="65"/>
      <c r="F24686" s="65"/>
      <c r="G24686" s="65"/>
      <c r="H24686" s="113"/>
    </row>
    <row r="24687" spans="1:8">
      <c r="A24687" s="65"/>
      <c r="B24687" s="65"/>
      <c r="C24687" s="65"/>
      <c r="D24687" s="65"/>
      <c r="E24687" s="65"/>
      <c r="F24687" s="65"/>
      <c r="G24687" s="65"/>
      <c r="H24687" s="113"/>
    </row>
    <row r="24688" spans="1:8">
      <c r="A24688" s="65"/>
      <c r="B24688" s="65"/>
      <c r="C24688" s="65"/>
      <c r="D24688" s="65"/>
      <c r="E24688" s="65"/>
      <c r="F24688" s="65"/>
      <c r="G24688" s="65"/>
      <c r="H24688" s="113"/>
    </row>
    <row r="24689" spans="1:8">
      <c r="A24689" s="65"/>
      <c r="B24689" s="65"/>
      <c r="C24689" s="65"/>
      <c r="D24689" s="65"/>
      <c r="E24689" s="65"/>
      <c r="F24689" s="65"/>
      <c r="G24689" s="65"/>
      <c r="H24689" s="113"/>
    </row>
    <row r="24690" spans="1:8">
      <c r="A24690" s="65"/>
      <c r="B24690" s="65"/>
      <c r="C24690" s="65"/>
      <c r="D24690" s="65"/>
      <c r="E24690" s="65"/>
      <c r="F24690" s="65"/>
      <c r="G24690" s="65"/>
      <c r="H24690" s="113"/>
    </row>
    <row r="24691" spans="1:8">
      <c r="A24691" s="65"/>
      <c r="B24691" s="65"/>
      <c r="C24691" s="65"/>
      <c r="D24691" s="65"/>
      <c r="E24691" s="65"/>
      <c r="F24691" s="65"/>
      <c r="G24691" s="65"/>
      <c r="H24691" s="113"/>
    </row>
    <row r="24692" spans="1:8">
      <c r="A24692" s="65"/>
      <c r="B24692" s="65"/>
      <c r="C24692" s="65"/>
      <c r="D24692" s="65"/>
      <c r="E24692" s="65"/>
      <c r="F24692" s="65"/>
      <c r="G24692" s="65"/>
      <c r="H24692" s="113"/>
    </row>
    <row r="24693" spans="1:8">
      <c r="A24693" s="65"/>
      <c r="B24693" s="65"/>
      <c r="C24693" s="65"/>
      <c r="D24693" s="65"/>
      <c r="E24693" s="65"/>
      <c r="F24693" s="65"/>
      <c r="G24693" s="65"/>
      <c r="H24693" s="113"/>
    </row>
    <row r="24694" spans="1:8">
      <c r="A24694" s="65"/>
      <c r="B24694" s="65"/>
      <c r="C24694" s="65"/>
      <c r="D24694" s="65"/>
      <c r="E24694" s="65"/>
      <c r="F24694" s="65"/>
      <c r="G24694" s="65"/>
      <c r="H24694" s="113"/>
    </row>
    <row r="24695" spans="1:8">
      <c r="A24695" s="65"/>
      <c r="B24695" s="65"/>
      <c r="C24695" s="65"/>
      <c r="D24695" s="65"/>
      <c r="E24695" s="65"/>
      <c r="F24695" s="65"/>
      <c r="G24695" s="65"/>
      <c r="H24695" s="113"/>
    </row>
    <row r="24696" spans="1:8">
      <c r="A24696" s="65"/>
      <c r="B24696" s="65"/>
      <c r="C24696" s="65"/>
      <c r="D24696" s="65"/>
      <c r="E24696" s="65"/>
      <c r="F24696" s="65"/>
      <c r="G24696" s="65"/>
      <c r="H24696" s="113"/>
    </row>
    <row r="24697" spans="1:8">
      <c r="A24697" s="65"/>
      <c r="B24697" s="65"/>
      <c r="C24697" s="65"/>
      <c r="D24697" s="65"/>
      <c r="E24697" s="65"/>
      <c r="F24697" s="65"/>
      <c r="G24697" s="65"/>
      <c r="H24697" s="113"/>
    </row>
    <row r="24698" spans="1:8">
      <c r="A24698" s="65"/>
      <c r="B24698" s="65"/>
      <c r="C24698" s="65"/>
      <c r="D24698" s="65"/>
      <c r="E24698" s="65"/>
      <c r="F24698" s="65"/>
      <c r="G24698" s="65"/>
      <c r="H24698" s="113"/>
    </row>
    <row r="24699" spans="1:8">
      <c r="A24699" s="65"/>
      <c r="B24699" s="65"/>
      <c r="C24699" s="65"/>
      <c r="D24699" s="65"/>
      <c r="E24699" s="65"/>
      <c r="F24699" s="65"/>
      <c r="G24699" s="65"/>
      <c r="H24699" s="113"/>
    </row>
    <row r="24700" spans="1:8">
      <c r="A24700" s="65"/>
      <c r="B24700" s="65"/>
      <c r="C24700" s="65"/>
      <c r="D24700" s="65"/>
      <c r="E24700" s="65"/>
      <c r="F24700" s="65"/>
      <c r="G24700" s="65"/>
      <c r="H24700" s="113"/>
    </row>
    <row r="24701" spans="1:8">
      <c r="A24701" s="65"/>
      <c r="B24701" s="65"/>
      <c r="C24701" s="65"/>
      <c r="D24701" s="65"/>
      <c r="E24701" s="65"/>
      <c r="F24701" s="65"/>
      <c r="G24701" s="65"/>
      <c r="H24701" s="113"/>
    </row>
    <row r="24702" spans="1:8">
      <c r="A24702" s="65"/>
      <c r="B24702" s="65"/>
      <c r="C24702" s="65"/>
      <c r="D24702" s="65"/>
      <c r="E24702" s="65"/>
      <c r="F24702" s="65"/>
      <c r="G24702" s="65"/>
      <c r="H24702" s="113"/>
    </row>
    <row r="24703" spans="1:8">
      <c r="A24703" s="65"/>
      <c r="B24703" s="65"/>
      <c r="C24703" s="65"/>
      <c r="D24703" s="65"/>
      <c r="E24703" s="65"/>
      <c r="F24703" s="65"/>
      <c r="G24703" s="65"/>
      <c r="H24703" s="113"/>
    </row>
    <row r="24704" spans="1:8">
      <c r="A24704" s="65"/>
      <c r="B24704" s="65"/>
      <c r="C24704" s="65"/>
      <c r="D24704" s="65"/>
      <c r="E24704" s="65"/>
      <c r="F24704" s="65"/>
      <c r="G24704" s="65"/>
      <c r="H24704" s="113"/>
    </row>
    <row r="24705" spans="1:8">
      <c r="A24705" s="65"/>
      <c r="B24705" s="65"/>
      <c r="C24705" s="65"/>
      <c r="D24705" s="65"/>
      <c r="E24705" s="65"/>
      <c r="F24705" s="65"/>
      <c r="G24705" s="65"/>
      <c r="H24705" s="113"/>
    </row>
    <row r="24706" spans="1:8">
      <c r="A24706" s="65"/>
      <c r="B24706" s="65"/>
      <c r="C24706" s="65"/>
      <c r="D24706" s="65"/>
      <c r="E24706" s="65"/>
      <c r="F24706" s="65"/>
      <c r="G24706" s="65"/>
      <c r="H24706" s="113"/>
    </row>
    <row r="24707" spans="1:8">
      <c r="A24707" s="65"/>
      <c r="B24707" s="65"/>
      <c r="C24707" s="65"/>
      <c r="D24707" s="65"/>
      <c r="E24707" s="65"/>
      <c r="F24707" s="65"/>
      <c r="G24707" s="65"/>
      <c r="H24707" s="113"/>
    </row>
    <row r="24708" spans="1:8">
      <c r="A24708" s="65"/>
      <c r="B24708" s="65"/>
      <c r="C24708" s="65"/>
      <c r="D24708" s="65"/>
      <c r="E24708" s="65"/>
      <c r="F24708" s="65"/>
      <c r="G24708" s="65"/>
      <c r="H24708" s="113"/>
    </row>
    <row r="24709" spans="1:8">
      <c r="A24709" s="65"/>
      <c r="B24709" s="65"/>
      <c r="C24709" s="65"/>
      <c r="D24709" s="65"/>
      <c r="E24709" s="65"/>
      <c r="F24709" s="65"/>
      <c r="G24709" s="65"/>
      <c r="H24709" s="113"/>
    </row>
    <row r="24710" spans="1:8">
      <c r="A24710" s="65"/>
      <c r="B24710" s="65"/>
      <c r="C24710" s="65"/>
      <c r="D24710" s="65"/>
      <c r="E24710" s="65"/>
      <c r="F24710" s="65"/>
      <c r="G24710" s="65"/>
      <c r="H24710" s="113"/>
    </row>
    <row r="24711" spans="1:8">
      <c r="A24711" s="65"/>
      <c r="B24711" s="65"/>
      <c r="C24711" s="65"/>
      <c r="D24711" s="65"/>
      <c r="E24711" s="65"/>
      <c r="F24711" s="65"/>
      <c r="G24711" s="65"/>
      <c r="H24711" s="113"/>
    </row>
    <row r="24712" spans="1:8">
      <c r="A24712" s="65"/>
      <c r="B24712" s="65"/>
      <c r="C24712" s="65"/>
      <c r="D24712" s="65"/>
      <c r="E24712" s="65"/>
      <c r="F24712" s="65"/>
      <c r="G24712" s="65"/>
      <c r="H24712" s="113"/>
    </row>
    <row r="24713" spans="1:8">
      <c r="A24713" s="65"/>
      <c r="B24713" s="65"/>
      <c r="C24713" s="65"/>
      <c r="D24713" s="65"/>
      <c r="E24713" s="65"/>
      <c r="F24713" s="65"/>
      <c r="G24713" s="65"/>
      <c r="H24713" s="113"/>
    </row>
    <row r="24714" spans="1:8">
      <c r="A24714" s="65"/>
      <c r="B24714" s="65"/>
      <c r="C24714" s="65"/>
      <c r="D24714" s="65"/>
      <c r="E24714" s="65"/>
      <c r="F24714" s="65"/>
      <c r="G24714" s="65"/>
      <c r="H24714" s="113"/>
    </row>
    <row r="24715" spans="1:8">
      <c r="A24715" s="65"/>
      <c r="B24715" s="65"/>
      <c r="C24715" s="65"/>
      <c r="D24715" s="65"/>
      <c r="E24715" s="65"/>
      <c r="F24715" s="65"/>
      <c r="G24715" s="65"/>
      <c r="H24715" s="113"/>
    </row>
    <row r="24716" spans="1:8">
      <c r="A24716" s="65"/>
      <c r="B24716" s="65"/>
      <c r="C24716" s="65"/>
      <c r="D24716" s="65"/>
      <c r="E24716" s="65"/>
      <c r="F24716" s="65"/>
      <c r="G24716" s="65"/>
      <c r="H24716" s="113"/>
    </row>
    <row r="24717" spans="1:8">
      <c r="A24717" s="65"/>
      <c r="B24717" s="65"/>
      <c r="C24717" s="65"/>
      <c r="D24717" s="65"/>
      <c r="E24717" s="65"/>
      <c r="F24717" s="65"/>
      <c r="G24717" s="65"/>
      <c r="H24717" s="113"/>
    </row>
    <row r="24718" spans="1:8">
      <c r="A24718" s="65"/>
      <c r="B24718" s="65"/>
      <c r="C24718" s="65"/>
      <c r="D24718" s="65"/>
      <c r="E24718" s="65"/>
      <c r="F24718" s="65"/>
      <c r="G24718" s="65"/>
      <c r="H24718" s="113"/>
    </row>
    <row r="24719" spans="1:8">
      <c r="A24719" s="65"/>
      <c r="B24719" s="65"/>
      <c r="C24719" s="65"/>
      <c r="D24719" s="65"/>
      <c r="E24719" s="65"/>
      <c r="F24719" s="65"/>
      <c r="G24719" s="65"/>
      <c r="H24719" s="113"/>
    </row>
    <row r="24720" spans="1:8">
      <c r="A24720" s="65"/>
      <c r="B24720" s="65"/>
      <c r="C24720" s="65"/>
      <c r="D24720" s="65"/>
      <c r="E24720" s="65"/>
      <c r="F24720" s="65"/>
      <c r="G24720" s="65"/>
      <c r="H24720" s="113"/>
    </row>
    <row r="24721" spans="1:8">
      <c r="A24721" s="65"/>
      <c r="B24721" s="65"/>
      <c r="C24721" s="65"/>
      <c r="D24721" s="65"/>
      <c r="E24721" s="65"/>
      <c r="F24721" s="65"/>
      <c r="G24721" s="65"/>
      <c r="H24721" s="113"/>
    </row>
    <row r="24722" spans="1:8">
      <c r="A24722" s="65"/>
      <c r="B24722" s="65"/>
      <c r="C24722" s="65"/>
      <c r="D24722" s="65"/>
      <c r="E24722" s="65"/>
      <c r="F24722" s="65"/>
      <c r="G24722" s="65"/>
      <c r="H24722" s="113"/>
    </row>
    <row r="24723" spans="1:8">
      <c r="A24723" s="65"/>
      <c r="B24723" s="65"/>
      <c r="C24723" s="65"/>
      <c r="D24723" s="65"/>
      <c r="E24723" s="65"/>
      <c r="F24723" s="65"/>
      <c r="G24723" s="65"/>
      <c r="H24723" s="113"/>
    </row>
    <row r="24724" spans="1:8">
      <c r="A24724" s="65"/>
      <c r="B24724" s="65"/>
      <c r="C24724" s="65"/>
      <c r="D24724" s="65"/>
      <c r="E24724" s="65"/>
      <c r="F24724" s="65"/>
      <c r="G24724" s="65"/>
      <c r="H24724" s="113"/>
    </row>
    <row r="24725" spans="1:8">
      <c r="A24725" s="65"/>
      <c r="B24725" s="65"/>
      <c r="C24725" s="65"/>
      <c r="D24725" s="65"/>
      <c r="E24725" s="65"/>
      <c r="F24725" s="65"/>
      <c r="G24725" s="65"/>
      <c r="H24725" s="113"/>
    </row>
    <row r="24726" spans="1:8">
      <c r="A24726" s="65"/>
      <c r="B24726" s="65"/>
      <c r="C24726" s="65"/>
      <c r="D24726" s="65"/>
      <c r="E24726" s="65"/>
      <c r="F24726" s="65"/>
      <c r="G24726" s="65"/>
      <c r="H24726" s="113"/>
    </row>
    <row r="24727" spans="1:8">
      <c r="A24727" s="65"/>
      <c r="B24727" s="65"/>
      <c r="C24727" s="65"/>
      <c r="D24727" s="65"/>
      <c r="E24727" s="65"/>
      <c r="F24727" s="65"/>
      <c r="G24727" s="65"/>
      <c r="H24727" s="113"/>
    </row>
    <row r="24728" spans="1:8">
      <c r="A24728" s="65"/>
      <c r="B24728" s="65"/>
      <c r="C24728" s="65"/>
      <c r="D24728" s="65"/>
      <c r="E24728" s="65"/>
      <c r="F24728" s="65"/>
      <c r="G24728" s="65"/>
      <c r="H24728" s="113"/>
    </row>
    <row r="24729" spans="1:8">
      <c r="A24729" s="65"/>
      <c r="B24729" s="65"/>
      <c r="C24729" s="65"/>
      <c r="D24729" s="65"/>
      <c r="E24729" s="65"/>
      <c r="F24729" s="65"/>
      <c r="G24729" s="65"/>
      <c r="H24729" s="113"/>
    </row>
    <row r="24730" spans="1:8">
      <c r="A24730" s="65"/>
      <c r="B24730" s="65"/>
      <c r="C24730" s="65"/>
      <c r="D24730" s="65"/>
      <c r="E24730" s="65"/>
      <c r="F24730" s="65"/>
      <c r="G24730" s="65"/>
      <c r="H24730" s="113"/>
    </row>
    <row r="24731" spans="1:8">
      <c r="A24731" s="65"/>
      <c r="B24731" s="65"/>
      <c r="C24731" s="65"/>
      <c r="D24731" s="65"/>
      <c r="E24731" s="65"/>
      <c r="F24731" s="65"/>
      <c r="G24731" s="65"/>
      <c r="H24731" s="113"/>
    </row>
    <row r="24732" spans="1:8">
      <c r="A24732" s="65"/>
      <c r="B24732" s="65"/>
      <c r="C24732" s="65"/>
      <c r="D24732" s="65"/>
      <c r="E24732" s="65"/>
      <c r="F24732" s="65"/>
      <c r="G24732" s="65"/>
      <c r="H24732" s="113"/>
    </row>
    <row r="24733" spans="1:8">
      <c r="A24733" s="65"/>
      <c r="B24733" s="65"/>
      <c r="C24733" s="65"/>
      <c r="D24733" s="65"/>
      <c r="E24733" s="65"/>
      <c r="F24733" s="65"/>
      <c r="G24733" s="65"/>
      <c r="H24733" s="113"/>
    </row>
    <row r="24734" spans="1:8">
      <c r="A24734" s="65"/>
      <c r="B24734" s="65"/>
      <c r="C24734" s="65"/>
      <c r="D24734" s="65"/>
      <c r="E24734" s="65"/>
      <c r="F24734" s="65"/>
      <c r="G24734" s="65"/>
      <c r="H24734" s="113"/>
    </row>
    <row r="24735" spans="1:8">
      <c r="A24735" s="65"/>
      <c r="B24735" s="65"/>
      <c r="C24735" s="65"/>
      <c r="D24735" s="65"/>
      <c r="E24735" s="65"/>
      <c r="F24735" s="65"/>
      <c r="G24735" s="65"/>
      <c r="H24735" s="113"/>
    </row>
    <row r="24736" spans="1:8">
      <c r="A24736" s="65"/>
      <c r="B24736" s="65"/>
      <c r="C24736" s="65"/>
      <c r="D24736" s="65"/>
      <c r="E24736" s="65"/>
      <c r="F24736" s="65"/>
      <c r="G24736" s="65"/>
      <c r="H24736" s="113"/>
    </row>
    <row r="24737" spans="1:8">
      <c r="A24737" s="65"/>
      <c r="B24737" s="65"/>
      <c r="C24737" s="65"/>
      <c r="D24737" s="65"/>
      <c r="E24737" s="65"/>
      <c r="F24737" s="65"/>
      <c r="G24737" s="65"/>
      <c r="H24737" s="113"/>
    </row>
    <row r="24738" spans="1:8">
      <c r="A24738" s="65"/>
      <c r="B24738" s="65"/>
      <c r="C24738" s="65"/>
      <c r="D24738" s="65"/>
      <c r="E24738" s="65"/>
      <c r="F24738" s="65"/>
      <c r="G24738" s="65"/>
      <c r="H24738" s="113"/>
    </row>
    <row r="24739" spans="1:8">
      <c r="A24739" s="65"/>
      <c r="B24739" s="65"/>
      <c r="C24739" s="65"/>
      <c r="D24739" s="65"/>
      <c r="E24739" s="65"/>
      <c r="F24739" s="65"/>
      <c r="G24739" s="65"/>
      <c r="H24739" s="113"/>
    </row>
    <row r="24740" spans="1:8">
      <c r="A24740" s="65"/>
      <c r="B24740" s="65"/>
      <c r="C24740" s="65"/>
      <c r="D24740" s="65"/>
      <c r="E24740" s="65"/>
      <c r="F24740" s="65"/>
      <c r="G24740" s="65"/>
      <c r="H24740" s="113"/>
    </row>
    <row r="24741" spans="1:8">
      <c r="A24741" s="65"/>
      <c r="B24741" s="65"/>
      <c r="C24741" s="65"/>
      <c r="D24741" s="65"/>
      <c r="E24741" s="65"/>
      <c r="F24741" s="65"/>
      <c r="G24741" s="65"/>
      <c r="H24741" s="113"/>
    </row>
    <row r="24742" spans="1:8">
      <c r="A24742" s="65"/>
      <c r="B24742" s="65"/>
      <c r="C24742" s="65"/>
      <c r="D24742" s="65"/>
      <c r="E24742" s="65"/>
      <c r="F24742" s="65"/>
      <c r="G24742" s="65"/>
      <c r="H24742" s="113"/>
    </row>
    <row r="24743" spans="1:8">
      <c r="A24743" s="65"/>
      <c r="B24743" s="65"/>
      <c r="C24743" s="65"/>
      <c r="D24743" s="65"/>
      <c r="E24743" s="65"/>
      <c r="F24743" s="65"/>
      <c r="G24743" s="65"/>
      <c r="H24743" s="113"/>
    </row>
    <row r="24744" spans="1:8">
      <c r="A24744" s="65"/>
      <c r="B24744" s="65"/>
      <c r="C24744" s="65"/>
      <c r="D24744" s="65"/>
      <c r="E24744" s="65"/>
      <c r="F24744" s="65"/>
      <c r="G24744" s="65"/>
      <c r="H24744" s="113"/>
    </row>
    <row r="24745" spans="1:8">
      <c r="A24745" s="65"/>
      <c r="B24745" s="65"/>
      <c r="C24745" s="65"/>
      <c r="D24745" s="65"/>
      <c r="E24745" s="65"/>
      <c r="F24745" s="65"/>
      <c r="G24745" s="65"/>
      <c r="H24745" s="113"/>
    </row>
    <row r="24746" spans="1:8">
      <c r="A24746" s="65"/>
      <c r="B24746" s="65"/>
      <c r="C24746" s="65"/>
      <c r="D24746" s="65"/>
      <c r="E24746" s="65"/>
      <c r="F24746" s="65"/>
      <c r="G24746" s="65"/>
      <c r="H24746" s="113"/>
    </row>
    <row r="24747" spans="1:8">
      <c r="A24747" s="65"/>
      <c r="B24747" s="65"/>
      <c r="C24747" s="65"/>
      <c r="D24747" s="65"/>
      <c r="E24747" s="65"/>
      <c r="F24747" s="65"/>
      <c r="G24747" s="65"/>
      <c r="H24747" s="113"/>
    </row>
    <row r="24748" spans="1:8">
      <c r="A24748" s="65"/>
      <c r="B24748" s="65"/>
      <c r="C24748" s="65"/>
      <c r="D24748" s="65"/>
      <c r="E24748" s="65"/>
      <c r="F24748" s="65"/>
      <c r="G24748" s="65"/>
      <c r="H24748" s="113"/>
    </row>
    <row r="24749" spans="1:8">
      <c r="A24749" s="65"/>
      <c r="B24749" s="65"/>
      <c r="C24749" s="65"/>
      <c r="D24749" s="65"/>
      <c r="E24749" s="65"/>
      <c r="F24749" s="65"/>
      <c r="G24749" s="65"/>
      <c r="H24749" s="113"/>
    </row>
    <row r="24750" spans="1:8">
      <c r="A24750" s="65"/>
      <c r="B24750" s="65"/>
      <c r="C24750" s="65"/>
      <c r="D24750" s="65"/>
      <c r="E24750" s="65"/>
      <c r="F24750" s="65"/>
      <c r="G24750" s="65"/>
      <c r="H24750" s="113"/>
    </row>
    <row r="24751" spans="1:8">
      <c r="A24751" s="65"/>
      <c r="B24751" s="65"/>
      <c r="C24751" s="65"/>
      <c r="D24751" s="65"/>
      <c r="E24751" s="65"/>
      <c r="F24751" s="65"/>
      <c r="G24751" s="65"/>
      <c r="H24751" s="113"/>
    </row>
    <row r="24752" spans="1:8">
      <c r="A24752" s="65"/>
      <c r="B24752" s="65"/>
      <c r="C24752" s="65"/>
      <c r="D24752" s="65"/>
      <c r="E24752" s="65"/>
      <c r="F24752" s="65"/>
      <c r="G24752" s="65"/>
      <c r="H24752" s="113"/>
    </row>
    <row r="24753" spans="1:8">
      <c r="A24753" s="65"/>
      <c r="B24753" s="65"/>
      <c r="C24753" s="65"/>
      <c r="D24753" s="65"/>
      <c r="E24753" s="65"/>
      <c r="F24753" s="65"/>
      <c r="G24753" s="65"/>
      <c r="H24753" s="113"/>
    </row>
    <row r="24754" spans="1:8">
      <c r="A24754" s="65"/>
      <c r="B24754" s="65"/>
      <c r="C24754" s="65"/>
      <c r="D24754" s="65"/>
      <c r="E24754" s="65"/>
      <c r="F24754" s="65"/>
      <c r="G24754" s="65"/>
      <c r="H24754" s="113"/>
    </row>
    <row r="24755" spans="1:8">
      <c r="A24755" s="65"/>
      <c r="B24755" s="65"/>
      <c r="C24755" s="65"/>
      <c r="D24755" s="65"/>
      <c r="E24755" s="65"/>
      <c r="F24755" s="65"/>
      <c r="G24755" s="65"/>
      <c r="H24755" s="113"/>
    </row>
    <row r="24756" spans="1:8">
      <c r="A24756" s="65"/>
      <c r="B24756" s="65"/>
      <c r="C24756" s="65"/>
      <c r="D24756" s="65"/>
      <c r="E24756" s="65"/>
      <c r="F24756" s="65"/>
      <c r="G24756" s="65"/>
      <c r="H24756" s="113"/>
    </row>
    <row r="24757" spans="1:8">
      <c r="A24757" s="65"/>
      <c r="B24757" s="65"/>
      <c r="C24757" s="65"/>
      <c r="D24757" s="65"/>
      <c r="E24757" s="65"/>
      <c r="F24757" s="65"/>
      <c r="G24757" s="65"/>
      <c r="H24757" s="113"/>
    </row>
    <row r="24758" spans="1:8">
      <c r="A24758" s="65"/>
      <c r="B24758" s="65"/>
      <c r="C24758" s="65"/>
      <c r="D24758" s="65"/>
      <c r="E24758" s="65"/>
      <c r="F24758" s="65"/>
      <c r="G24758" s="65"/>
      <c r="H24758" s="113"/>
    </row>
    <row r="24759" spans="1:8">
      <c r="A24759" s="65"/>
      <c r="B24759" s="65"/>
      <c r="C24759" s="65"/>
      <c r="D24759" s="65"/>
      <c r="E24759" s="65"/>
      <c r="F24759" s="65"/>
      <c r="G24759" s="65"/>
      <c r="H24759" s="113"/>
    </row>
    <row r="24760" spans="1:8">
      <c r="A24760" s="65"/>
      <c r="B24760" s="65"/>
      <c r="C24760" s="65"/>
      <c r="D24760" s="65"/>
      <c r="E24760" s="65"/>
      <c r="F24760" s="65"/>
      <c r="G24760" s="65"/>
      <c r="H24760" s="113"/>
    </row>
    <row r="24761" spans="1:8">
      <c r="A24761" s="65"/>
      <c r="B24761" s="65"/>
      <c r="C24761" s="65"/>
      <c r="D24761" s="65"/>
      <c r="E24761" s="65"/>
      <c r="F24761" s="65"/>
      <c r="G24761" s="65"/>
      <c r="H24761" s="113"/>
    </row>
    <row r="24762" spans="1:8">
      <c r="A24762" s="65"/>
      <c r="B24762" s="65"/>
      <c r="C24762" s="65"/>
      <c r="D24762" s="65"/>
      <c r="E24762" s="65"/>
      <c r="F24762" s="65"/>
      <c r="G24762" s="65"/>
      <c r="H24762" s="113"/>
    </row>
    <row r="24763" spans="1:8">
      <c r="A24763" s="65"/>
      <c r="B24763" s="65"/>
      <c r="C24763" s="65"/>
      <c r="D24763" s="65"/>
      <c r="E24763" s="65"/>
      <c r="F24763" s="65"/>
      <c r="G24763" s="65"/>
      <c r="H24763" s="113"/>
    </row>
    <row r="24764" spans="1:8">
      <c r="A24764" s="65"/>
      <c r="B24764" s="65"/>
      <c r="C24764" s="65"/>
      <c r="D24764" s="65"/>
      <c r="E24764" s="65"/>
      <c r="F24764" s="65"/>
      <c r="G24764" s="65"/>
      <c r="H24764" s="113"/>
    </row>
    <row r="24765" spans="1:8">
      <c r="A24765" s="65"/>
      <c r="B24765" s="65"/>
      <c r="C24765" s="65"/>
      <c r="D24765" s="65"/>
      <c r="E24765" s="65"/>
      <c r="F24765" s="65"/>
      <c r="G24765" s="65"/>
      <c r="H24765" s="113"/>
    </row>
    <row r="24766" spans="1:8">
      <c r="A24766" s="65"/>
      <c r="B24766" s="65"/>
      <c r="C24766" s="65"/>
      <c r="D24766" s="65"/>
      <c r="E24766" s="65"/>
      <c r="F24766" s="65"/>
      <c r="G24766" s="65"/>
      <c r="H24766" s="113"/>
    </row>
    <row r="24767" spans="1:8">
      <c r="A24767" s="65"/>
      <c r="B24767" s="65"/>
      <c r="C24767" s="65"/>
      <c r="D24767" s="65"/>
      <c r="E24767" s="65"/>
      <c r="F24767" s="65"/>
      <c r="G24767" s="65"/>
      <c r="H24767" s="113"/>
    </row>
    <row r="24768" spans="1:8">
      <c r="A24768" s="65"/>
      <c r="B24768" s="65"/>
      <c r="C24768" s="65"/>
      <c r="D24768" s="65"/>
      <c r="E24768" s="65"/>
      <c r="F24768" s="65"/>
      <c r="G24768" s="65"/>
      <c r="H24768" s="113"/>
    </row>
    <row r="24769" spans="1:8">
      <c r="A24769" s="65"/>
      <c r="B24769" s="65"/>
      <c r="C24769" s="65"/>
      <c r="D24769" s="65"/>
      <c r="E24769" s="65"/>
      <c r="F24769" s="65"/>
      <c r="G24769" s="65"/>
      <c r="H24769" s="113"/>
    </row>
    <row r="24770" spans="1:8">
      <c r="A24770" s="65"/>
      <c r="B24770" s="65"/>
      <c r="C24770" s="65"/>
      <c r="D24770" s="65"/>
      <c r="E24770" s="65"/>
      <c r="F24770" s="65"/>
      <c r="G24770" s="65"/>
      <c r="H24770" s="113"/>
    </row>
    <row r="24771" spans="1:8">
      <c r="A24771" s="65"/>
      <c r="B24771" s="65"/>
      <c r="C24771" s="65"/>
      <c r="D24771" s="65"/>
      <c r="E24771" s="65"/>
      <c r="F24771" s="65"/>
      <c r="G24771" s="65"/>
      <c r="H24771" s="113"/>
    </row>
    <row r="24772" spans="1:8">
      <c r="A24772" s="65"/>
      <c r="B24772" s="65"/>
      <c r="C24772" s="65"/>
      <c r="D24772" s="65"/>
      <c r="E24772" s="65"/>
      <c r="F24772" s="65"/>
      <c r="G24772" s="65"/>
      <c r="H24772" s="113"/>
    </row>
    <row r="24773" spans="1:8">
      <c r="A24773" s="65"/>
      <c r="B24773" s="65"/>
      <c r="C24773" s="65"/>
      <c r="D24773" s="65"/>
      <c r="E24773" s="65"/>
      <c r="F24773" s="65"/>
      <c r="G24773" s="65"/>
      <c r="H24773" s="113"/>
    </row>
    <row r="24774" spans="1:8">
      <c r="A24774" s="65"/>
      <c r="B24774" s="65"/>
      <c r="C24774" s="65"/>
      <c r="D24774" s="65"/>
      <c r="E24774" s="65"/>
      <c r="F24774" s="65"/>
      <c r="G24774" s="65"/>
      <c r="H24774" s="113"/>
    </row>
    <row r="24775" spans="1:8">
      <c r="A24775" s="65"/>
      <c r="B24775" s="65"/>
      <c r="C24775" s="65"/>
      <c r="D24775" s="65"/>
      <c r="E24775" s="65"/>
      <c r="F24775" s="65"/>
      <c r="G24775" s="65"/>
      <c r="H24775" s="113"/>
    </row>
    <row r="24776" spans="1:8">
      <c r="A24776" s="65"/>
      <c r="B24776" s="65"/>
      <c r="C24776" s="65"/>
      <c r="D24776" s="65"/>
      <c r="E24776" s="65"/>
      <c r="F24776" s="65"/>
      <c r="G24776" s="65"/>
      <c r="H24776" s="113"/>
    </row>
    <row r="24777" spans="1:8">
      <c r="A24777" s="65"/>
      <c r="B24777" s="65"/>
      <c r="C24777" s="65"/>
      <c r="D24777" s="65"/>
      <c r="E24777" s="65"/>
      <c r="F24777" s="65"/>
      <c r="G24777" s="65"/>
      <c r="H24777" s="113"/>
    </row>
    <row r="24778" spans="1:8">
      <c r="A24778" s="65"/>
      <c r="B24778" s="65"/>
      <c r="C24778" s="65"/>
      <c r="D24778" s="65"/>
      <c r="E24778" s="65"/>
      <c r="F24778" s="65"/>
      <c r="G24778" s="65"/>
      <c r="H24778" s="113"/>
    </row>
    <row r="24779" spans="1:8">
      <c r="A24779" s="65"/>
      <c r="B24779" s="65"/>
      <c r="C24779" s="65"/>
      <c r="D24779" s="65"/>
      <c r="E24779" s="65"/>
      <c r="F24779" s="65"/>
      <c r="G24779" s="65"/>
      <c r="H24779" s="113"/>
    </row>
    <row r="24780" spans="1:8">
      <c r="A24780" s="65"/>
      <c r="B24780" s="65"/>
      <c r="C24780" s="65"/>
      <c r="D24780" s="65"/>
      <c r="E24780" s="65"/>
      <c r="F24780" s="65"/>
      <c r="G24780" s="65"/>
      <c r="H24780" s="113"/>
    </row>
    <row r="24781" spans="1:8">
      <c r="A24781" s="65"/>
      <c r="B24781" s="65"/>
      <c r="C24781" s="65"/>
      <c r="D24781" s="65"/>
      <c r="E24781" s="65"/>
      <c r="F24781" s="65"/>
      <c r="G24781" s="65"/>
      <c r="H24781" s="113"/>
    </row>
    <row r="24782" spans="1:8">
      <c r="A24782" s="65"/>
      <c r="B24782" s="65"/>
      <c r="C24782" s="65"/>
      <c r="D24782" s="65"/>
      <c r="E24782" s="65"/>
      <c r="F24782" s="65"/>
      <c r="G24782" s="65"/>
      <c r="H24782" s="113"/>
    </row>
    <row r="24783" spans="1:8">
      <c r="A24783" s="65"/>
      <c r="B24783" s="65"/>
      <c r="C24783" s="65"/>
      <c r="D24783" s="65"/>
      <c r="E24783" s="65"/>
      <c r="F24783" s="65"/>
      <c r="G24783" s="65"/>
      <c r="H24783" s="113"/>
    </row>
    <row r="24784" spans="1:8">
      <c r="A24784" s="65"/>
      <c r="B24784" s="65"/>
      <c r="C24784" s="65"/>
      <c r="D24784" s="65"/>
      <c r="E24784" s="65"/>
      <c r="F24784" s="65"/>
      <c r="G24784" s="65"/>
      <c r="H24784" s="113"/>
    </row>
    <row r="24785" spans="1:8">
      <c r="A24785" s="65"/>
      <c r="B24785" s="65"/>
      <c r="C24785" s="65"/>
      <c r="D24785" s="65"/>
      <c r="E24785" s="65"/>
      <c r="F24785" s="65"/>
      <c r="G24785" s="65"/>
      <c r="H24785" s="113"/>
    </row>
    <row r="24786" spans="1:8">
      <c r="A24786" s="65"/>
      <c r="B24786" s="65"/>
      <c r="C24786" s="65"/>
      <c r="D24786" s="65"/>
      <c r="E24786" s="65"/>
      <c r="F24786" s="65"/>
      <c r="G24786" s="65"/>
      <c r="H24786" s="113"/>
    </row>
    <row r="24787" spans="1:8">
      <c r="A24787" s="65"/>
      <c r="B24787" s="65"/>
      <c r="C24787" s="65"/>
      <c r="D24787" s="65"/>
      <c r="E24787" s="65"/>
      <c r="F24787" s="65"/>
      <c r="G24787" s="65"/>
      <c r="H24787" s="113"/>
    </row>
    <row r="24788" spans="1:8">
      <c r="A24788" s="65"/>
      <c r="B24788" s="65"/>
      <c r="C24788" s="65"/>
      <c r="D24788" s="65"/>
      <c r="E24788" s="65"/>
      <c r="F24788" s="65"/>
      <c r="G24788" s="65"/>
      <c r="H24788" s="113"/>
    </row>
    <row r="24789" spans="1:8">
      <c r="A24789" s="65"/>
      <c r="B24789" s="65"/>
      <c r="C24789" s="65"/>
      <c r="D24789" s="65"/>
      <c r="E24789" s="65"/>
      <c r="F24789" s="65"/>
      <c r="G24789" s="65"/>
      <c r="H24789" s="113"/>
    </row>
    <row r="24790" spans="1:8">
      <c r="A24790" s="65"/>
      <c r="B24790" s="65"/>
      <c r="C24790" s="65"/>
      <c r="D24790" s="65"/>
      <c r="E24790" s="65"/>
      <c r="F24790" s="65"/>
      <c r="G24790" s="65"/>
      <c r="H24790" s="113"/>
    </row>
    <row r="24791" spans="1:8">
      <c r="A24791" s="65"/>
      <c r="B24791" s="65"/>
      <c r="C24791" s="65"/>
      <c r="D24791" s="65"/>
      <c r="E24791" s="65"/>
      <c r="F24791" s="65"/>
      <c r="G24791" s="65"/>
      <c r="H24791" s="113"/>
    </row>
    <row r="24792" spans="1:8">
      <c r="A24792" s="65"/>
      <c r="B24792" s="65"/>
      <c r="C24792" s="65"/>
      <c r="D24792" s="65"/>
      <c r="E24792" s="65"/>
      <c r="F24792" s="65"/>
      <c r="G24792" s="65"/>
      <c r="H24792" s="113"/>
    </row>
    <row r="24793" spans="1:8">
      <c r="A24793" s="65"/>
      <c r="B24793" s="65"/>
      <c r="C24793" s="65"/>
      <c r="D24793" s="65"/>
      <c r="E24793" s="65"/>
      <c r="F24793" s="65"/>
      <c r="G24793" s="65"/>
      <c r="H24793" s="113"/>
    </row>
    <row r="24794" spans="1:8">
      <c r="A24794" s="65"/>
      <c r="B24794" s="65"/>
      <c r="C24794" s="65"/>
      <c r="D24794" s="65"/>
      <c r="E24794" s="65"/>
      <c r="F24794" s="65"/>
      <c r="G24794" s="65"/>
      <c r="H24794" s="113"/>
    </row>
    <row r="24795" spans="1:8">
      <c r="A24795" s="65"/>
      <c r="B24795" s="65"/>
      <c r="C24795" s="65"/>
      <c r="D24795" s="65"/>
      <c r="E24795" s="65"/>
      <c r="F24795" s="65"/>
      <c r="G24795" s="65"/>
      <c r="H24795" s="113"/>
    </row>
    <row r="24796" spans="1:8">
      <c r="A24796" s="65"/>
      <c r="B24796" s="65"/>
      <c r="C24796" s="65"/>
      <c r="D24796" s="65"/>
      <c r="E24796" s="65"/>
      <c r="F24796" s="65"/>
      <c r="G24796" s="65"/>
      <c r="H24796" s="113"/>
    </row>
    <row r="24797" spans="1:8">
      <c r="A24797" s="65"/>
      <c r="B24797" s="65"/>
      <c r="C24797" s="65"/>
      <c r="D24797" s="65"/>
      <c r="E24797" s="65"/>
      <c r="F24797" s="65"/>
      <c r="G24797" s="65"/>
      <c r="H24797" s="113"/>
    </row>
    <row r="24798" spans="1:8">
      <c r="A24798" s="65"/>
      <c r="B24798" s="65"/>
      <c r="C24798" s="65"/>
      <c r="D24798" s="65"/>
      <c r="E24798" s="65"/>
      <c r="F24798" s="65"/>
      <c r="G24798" s="65"/>
      <c r="H24798" s="113"/>
    </row>
    <row r="24799" spans="1:8">
      <c r="A24799" s="65"/>
      <c r="B24799" s="65"/>
      <c r="C24799" s="65"/>
      <c r="D24799" s="65"/>
      <c r="E24799" s="65"/>
      <c r="F24799" s="65"/>
      <c r="G24799" s="65"/>
      <c r="H24799" s="113"/>
    </row>
    <row r="24800" spans="1:8">
      <c r="A24800" s="65"/>
      <c r="B24800" s="65"/>
      <c r="C24800" s="65"/>
      <c r="D24800" s="65"/>
      <c r="E24800" s="65"/>
      <c r="F24800" s="65"/>
      <c r="G24800" s="65"/>
      <c r="H24800" s="113"/>
    </row>
    <row r="24801" spans="1:8">
      <c r="A24801" s="65"/>
      <c r="B24801" s="65"/>
      <c r="C24801" s="65"/>
      <c r="D24801" s="65"/>
      <c r="E24801" s="65"/>
      <c r="F24801" s="65"/>
      <c r="G24801" s="65"/>
      <c r="H24801" s="113"/>
    </row>
    <row r="24802" spans="1:8">
      <c r="A24802" s="65"/>
      <c r="B24802" s="65"/>
      <c r="C24802" s="65"/>
      <c r="D24802" s="65"/>
      <c r="E24802" s="65"/>
      <c r="F24802" s="65"/>
      <c r="G24802" s="65"/>
      <c r="H24802" s="113"/>
    </row>
    <row r="24803" spans="1:8">
      <c r="A24803" s="65"/>
      <c r="B24803" s="65"/>
      <c r="C24803" s="65"/>
      <c r="D24803" s="65"/>
      <c r="E24803" s="65"/>
      <c r="F24803" s="65"/>
      <c r="G24803" s="65"/>
      <c r="H24803" s="113"/>
    </row>
    <row r="24804" spans="1:8">
      <c r="A24804" s="65"/>
      <c r="B24804" s="65"/>
      <c r="C24804" s="65"/>
      <c r="D24804" s="65"/>
      <c r="E24804" s="65"/>
      <c r="F24804" s="65"/>
      <c r="G24804" s="65"/>
      <c r="H24804" s="113"/>
    </row>
    <row r="24805" spans="1:8">
      <c r="A24805" s="65"/>
      <c r="B24805" s="65"/>
      <c r="C24805" s="65"/>
      <c r="D24805" s="65"/>
      <c r="E24805" s="65"/>
      <c r="F24805" s="65"/>
      <c r="G24805" s="65"/>
      <c r="H24805" s="113"/>
    </row>
    <row r="24806" spans="1:8">
      <c r="A24806" s="65"/>
      <c r="B24806" s="65"/>
      <c r="C24806" s="65"/>
      <c r="D24806" s="65"/>
      <c r="E24806" s="65"/>
      <c r="F24806" s="65"/>
      <c r="G24806" s="65"/>
      <c r="H24806" s="113"/>
    </row>
    <row r="24807" spans="1:8">
      <c r="A24807" s="65"/>
      <c r="B24807" s="65"/>
      <c r="C24807" s="65"/>
      <c r="D24807" s="65"/>
      <c r="E24807" s="65"/>
      <c r="F24807" s="65"/>
      <c r="G24807" s="65"/>
      <c r="H24807" s="113"/>
    </row>
    <row r="24808" spans="1:8">
      <c r="A24808" s="65"/>
      <c r="B24808" s="65"/>
      <c r="C24808" s="65"/>
      <c r="D24808" s="65"/>
      <c r="E24808" s="65"/>
      <c r="F24808" s="65"/>
      <c r="G24808" s="65"/>
      <c r="H24808" s="113"/>
    </row>
    <row r="24809" spans="1:8">
      <c r="A24809" s="65"/>
      <c r="B24809" s="65"/>
      <c r="C24809" s="65"/>
      <c r="D24809" s="65"/>
      <c r="E24809" s="65"/>
      <c r="F24809" s="65"/>
      <c r="G24809" s="65"/>
      <c r="H24809" s="113"/>
    </row>
    <row r="24810" spans="1:8">
      <c r="A24810" s="65"/>
      <c r="B24810" s="65"/>
      <c r="C24810" s="65"/>
      <c r="D24810" s="65"/>
      <c r="E24810" s="65"/>
      <c r="F24810" s="65"/>
      <c r="G24810" s="65"/>
      <c r="H24810" s="113"/>
    </row>
    <row r="24811" spans="1:8">
      <c r="A24811" s="65"/>
      <c r="B24811" s="65"/>
      <c r="C24811" s="65"/>
      <c r="D24811" s="65"/>
      <c r="E24811" s="65"/>
      <c r="F24811" s="65"/>
      <c r="G24811" s="65"/>
      <c r="H24811" s="113"/>
    </row>
    <row r="24812" spans="1:8">
      <c r="A24812" s="65"/>
      <c r="B24812" s="65"/>
      <c r="C24812" s="65"/>
      <c r="D24812" s="65"/>
      <c r="E24812" s="65"/>
      <c r="F24812" s="65"/>
      <c r="G24812" s="65"/>
      <c r="H24812" s="113"/>
    </row>
    <row r="24813" spans="1:8">
      <c r="A24813" s="65"/>
      <c r="B24813" s="65"/>
      <c r="C24813" s="65"/>
      <c r="D24813" s="65"/>
      <c r="E24813" s="65"/>
      <c r="F24813" s="65"/>
      <c r="G24813" s="65"/>
      <c r="H24813" s="113"/>
    </row>
    <row r="24814" spans="1:8">
      <c r="A24814" s="65"/>
      <c r="B24814" s="65"/>
      <c r="C24814" s="65"/>
      <c r="D24814" s="65"/>
      <c r="E24814" s="65"/>
      <c r="F24814" s="65"/>
      <c r="G24814" s="65"/>
      <c r="H24814" s="113"/>
    </row>
    <row r="24815" spans="1:8">
      <c r="A24815" s="65"/>
      <c r="B24815" s="65"/>
      <c r="C24815" s="65"/>
      <c r="D24815" s="65"/>
      <c r="E24815" s="65"/>
      <c r="F24815" s="65"/>
      <c r="G24815" s="65"/>
      <c r="H24815" s="113"/>
    </row>
    <row r="24816" spans="1:8">
      <c r="A24816" s="65"/>
      <c r="B24816" s="65"/>
      <c r="C24816" s="65"/>
      <c r="D24816" s="65"/>
      <c r="E24816" s="65"/>
      <c r="F24816" s="65"/>
      <c r="G24816" s="65"/>
      <c r="H24816" s="113"/>
    </row>
    <row r="24817" spans="1:8">
      <c r="A24817" s="65"/>
      <c r="B24817" s="65"/>
      <c r="C24817" s="65"/>
      <c r="D24817" s="65"/>
      <c r="E24817" s="65"/>
      <c r="F24817" s="65"/>
      <c r="G24817" s="65"/>
      <c r="H24817" s="113"/>
    </row>
    <row r="24818" spans="1:8">
      <c r="A24818" s="65"/>
      <c r="B24818" s="65"/>
      <c r="C24818" s="65"/>
      <c r="D24818" s="65"/>
      <c r="E24818" s="65"/>
      <c r="F24818" s="65"/>
      <c r="G24818" s="65"/>
      <c r="H24818" s="113"/>
    </row>
    <row r="24819" spans="1:8">
      <c r="A24819" s="65"/>
      <c r="B24819" s="65"/>
      <c r="C24819" s="65"/>
      <c r="D24819" s="65"/>
      <c r="E24819" s="65"/>
      <c r="F24819" s="65"/>
      <c r="G24819" s="65"/>
      <c r="H24819" s="113"/>
    </row>
    <row r="24820" spans="1:8">
      <c r="A24820" s="65"/>
      <c r="B24820" s="65"/>
      <c r="C24820" s="65"/>
      <c r="D24820" s="65"/>
      <c r="E24820" s="65"/>
      <c r="F24820" s="65"/>
      <c r="G24820" s="65"/>
      <c r="H24820" s="113"/>
    </row>
    <row r="24821" spans="1:8">
      <c r="A24821" s="65"/>
      <c r="B24821" s="65"/>
      <c r="C24821" s="65"/>
      <c r="D24821" s="65"/>
      <c r="E24821" s="65"/>
      <c r="F24821" s="65"/>
      <c r="G24821" s="65"/>
      <c r="H24821" s="113"/>
    </row>
    <row r="24822" spans="1:8">
      <c r="A24822" s="65"/>
      <c r="B24822" s="65"/>
      <c r="C24822" s="65"/>
      <c r="D24822" s="65"/>
      <c r="E24822" s="65"/>
      <c r="F24822" s="65"/>
      <c r="G24822" s="65"/>
      <c r="H24822" s="113"/>
    </row>
    <row r="24823" spans="1:8">
      <c r="A24823" s="65"/>
      <c r="B24823" s="65"/>
      <c r="C24823" s="65"/>
      <c r="D24823" s="65"/>
      <c r="E24823" s="65"/>
      <c r="F24823" s="65"/>
      <c r="G24823" s="65"/>
      <c r="H24823" s="113"/>
    </row>
    <row r="24824" spans="1:8">
      <c r="A24824" s="65"/>
      <c r="B24824" s="65"/>
      <c r="C24824" s="65"/>
      <c r="D24824" s="65"/>
      <c r="E24824" s="65"/>
      <c r="F24824" s="65"/>
      <c r="G24824" s="65"/>
      <c r="H24824" s="113"/>
    </row>
    <row r="24825" spans="1:8">
      <c r="A24825" s="65"/>
      <c r="B24825" s="65"/>
      <c r="C24825" s="65"/>
      <c r="D24825" s="65"/>
      <c r="E24825" s="65"/>
      <c r="F24825" s="65"/>
      <c r="G24825" s="65"/>
      <c r="H24825" s="113"/>
    </row>
    <row r="24826" spans="1:8">
      <c r="A24826" s="65"/>
      <c r="B24826" s="65"/>
      <c r="C24826" s="65"/>
      <c r="D24826" s="65"/>
      <c r="E24826" s="65"/>
      <c r="F24826" s="65"/>
      <c r="G24826" s="65"/>
      <c r="H24826" s="113"/>
    </row>
    <row r="24827" spans="1:8">
      <c r="A24827" s="65"/>
      <c r="B24827" s="65"/>
      <c r="C24827" s="65"/>
      <c r="D24827" s="65"/>
      <c r="E24827" s="65"/>
      <c r="F24827" s="65"/>
      <c r="G24827" s="65"/>
      <c r="H24827" s="113"/>
    </row>
    <row r="24828" spans="1:8">
      <c r="A24828" s="65"/>
      <c r="B24828" s="65"/>
      <c r="C24828" s="65"/>
      <c r="D24828" s="65"/>
      <c r="E24828" s="65"/>
      <c r="F24828" s="65"/>
      <c r="G24828" s="65"/>
      <c r="H24828" s="113"/>
    </row>
    <row r="24829" spans="1:8">
      <c r="A24829" s="65"/>
      <c r="B24829" s="65"/>
      <c r="C24829" s="65"/>
      <c r="D24829" s="65"/>
      <c r="E24829" s="65"/>
      <c r="F24829" s="65"/>
      <c r="G24829" s="65"/>
      <c r="H24829" s="113"/>
    </row>
    <row r="24830" spans="1:8">
      <c r="A24830" s="65"/>
      <c r="B24830" s="65"/>
      <c r="C24830" s="65"/>
      <c r="D24830" s="65"/>
      <c r="E24830" s="65"/>
      <c r="F24830" s="65"/>
      <c r="G24830" s="65"/>
      <c r="H24830" s="113"/>
    </row>
    <row r="24831" spans="1:8">
      <c r="A24831" s="65"/>
      <c r="B24831" s="65"/>
      <c r="C24831" s="65"/>
      <c r="D24831" s="65"/>
      <c r="E24831" s="65"/>
      <c r="F24831" s="65"/>
      <c r="G24831" s="65"/>
      <c r="H24831" s="113"/>
    </row>
    <row r="24832" spans="1:8">
      <c r="A24832" s="65"/>
      <c r="B24832" s="65"/>
      <c r="C24832" s="65"/>
      <c r="D24832" s="65"/>
      <c r="E24832" s="65"/>
      <c r="F24832" s="65"/>
      <c r="G24832" s="65"/>
      <c r="H24832" s="113"/>
    </row>
    <row r="24833" spans="1:8">
      <c r="A24833" s="65"/>
      <c r="B24833" s="65"/>
      <c r="C24833" s="65"/>
      <c r="D24833" s="65"/>
      <c r="E24833" s="65"/>
      <c r="F24833" s="65"/>
      <c r="G24833" s="65"/>
      <c r="H24833" s="113"/>
    </row>
    <row r="24834" spans="1:8">
      <c r="A24834" s="65"/>
      <c r="B24834" s="65"/>
      <c r="C24834" s="65"/>
      <c r="D24834" s="65"/>
      <c r="E24834" s="65"/>
      <c r="F24834" s="65"/>
      <c r="G24834" s="65"/>
      <c r="H24834" s="113"/>
    </row>
    <row r="24835" spans="1:8">
      <c r="A24835" s="65"/>
      <c r="B24835" s="65"/>
      <c r="C24835" s="65"/>
      <c r="D24835" s="65"/>
      <c r="E24835" s="65"/>
      <c r="F24835" s="65"/>
      <c r="G24835" s="65"/>
      <c r="H24835" s="113"/>
    </row>
    <row r="24836" spans="1:8">
      <c r="A24836" s="65"/>
      <c r="B24836" s="65"/>
      <c r="C24836" s="65"/>
      <c r="D24836" s="65"/>
      <c r="E24836" s="65"/>
      <c r="F24836" s="65"/>
      <c r="G24836" s="65"/>
      <c r="H24836" s="113"/>
    </row>
    <row r="24837" spans="1:8">
      <c r="A24837" s="65"/>
      <c r="B24837" s="65"/>
      <c r="C24837" s="65"/>
      <c r="D24837" s="65"/>
      <c r="E24837" s="65"/>
      <c r="F24837" s="65"/>
      <c r="G24837" s="65"/>
      <c r="H24837" s="113"/>
    </row>
    <row r="24838" spans="1:8">
      <c r="A24838" s="65"/>
      <c r="B24838" s="65"/>
      <c r="C24838" s="65"/>
      <c r="D24838" s="65"/>
      <c r="E24838" s="65"/>
      <c r="F24838" s="65"/>
      <c r="G24838" s="65"/>
      <c r="H24838" s="113"/>
    </row>
    <row r="24839" spans="1:8">
      <c r="A24839" s="65"/>
      <c r="B24839" s="65"/>
      <c r="C24839" s="65"/>
      <c r="D24839" s="65"/>
      <c r="E24839" s="65"/>
      <c r="F24839" s="65"/>
      <c r="G24839" s="65"/>
      <c r="H24839" s="113"/>
    </row>
    <row r="24840" spans="1:8">
      <c r="A24840" s="65"/>
      <c r="B24840" s="65"/>
      <c r="C24840" s="65"/>
      <c r="D24840" s="65"/>
      <c r="E24840" s="65"/>
      <c r="F24840" s="65"/>
      <c r="G24840" s="65"/>
      <c r="H24840" s="113"/>
    </row>
    <row r="24841" spans="1:8">
      <c r="A24841" s="65"/>
      <c r="B24841" s="65"/>
      <c r="C24841" s="65"/>
      <c r="D24841" s="65"/>
      <c r="E24841" s="65"/>
      <c r="F24841" s="65"/>
      <c r="G24841" s="65"/>
      <c r="H24841" s="113"/>
    </row>
    <row r="24842" spans="1:8">
      <c r="A24842" s="65"/>
      <c r="B24842" s="65"/>
      <c r="C24842" s="65"/>
      <c r="D24842" s="65"/>
      <c r="E24842" s="65"/>
      <c r="F24842" s="65"/>
      <c r="G24842" s="65"/>
      <c r="H24842" s="113"/>
    </row>
    <row r="24843" spans="1:8">
      <c r="A24843" s="65"/>
      <c r="B24843" s="65"/>
      <c r="C24843" s="65"/>
      <c r="D24843" s="65"/>
      <c r="E24843" s="65"/>
      <c r="F24843" s="65"/>
      <c r="G24843" s="65"/>
      <c r="H24843" s="113"/>
    </row>
    <row r="24844" spans="1:8">
      <c r="A24844" s="65"/>
      <c r="B24844" s="65"/>
      <c r="C24844" s="65"/>
      <c r="D24844" s="65"/>
      <c r="E24844" s="65"/>
      <c r="F24844" s="65"/>
      <c r="G24844" s="65"/>
      <c r="H24844" s="113"/>
    </row>
    <row r="24845" spans="1:8">
      <c r="A24845" s="65"/>
      <c r="B24845" s="65"/>
      <c r="C24845" s="65"/>
      <c r="D24845" s="65"/>
      <c r="E24845" s="65"/>
      <c r="F24845" s="65"/>
      <c r="G24845" s="65"/>
      <c r="H24845" s="113"/>
    </row>
    <row r="24846" spans="1:8">
      <c r="A24846" s="65"/>
      <c r="B24846" s="65"/>
      <c r="C24846" s="65"/>
      <c r="D24846" s="65"/>
      <c r="E24846" s="65"/>
      <c r="F24846" s="65"/>
      <c r="G24846" s="65"/>
      <c r="H24846" s="113"/>
    </row>
    <row r="24847" spans="1:8">
      <c r="A24847" s="65"/>
      <c r="B24847" s="65"/>
      <c r="C24847" s="65"/>
      <c r="D24847" s="65"/>
      <c r="E24847" s="65"/>
      <c r="F24847" s="65"/>
      <c r="G24847" s="65"/>
      <c r="H24847" s="113"/>
    </row>
    <row r="24848" spans="1:8">
      <c r="A24848" s="65"/>
      <c r="B24848" s="65"/>
      <c r="C24848" s="65"/>
      <c r="D24848" s="65"/>
      <c r="E24848" s="65"/>
      <c r="F24848" s="65"/>
      <c r="G24848" s="65"/>
      <c r="H24848" s="113"/>
    </row>
    <row r="24849" spans="1:8">
      <c r="A24849" s="65"/>
      <c r="B24849" s="65"/>
      <c r="C24849" s="65"/>
      <c r="D24849" s="65"/>
      <c r="E24849" s="65"/>
      <c r="F24849" s="65"/>
      <c r="G24849" s="65"/>
      <c r="H24849" s="113"/>
    </row>
    <row r="24850" spans="1:8">
      <c r="A24850" s="65"/>
      <c r="B24850" s="65"/>
      <c r="C24850" s="65"/>
      <c r="D24850" s="65"/>
      <c r="E24850" s="65"/>
      <c r="F24850" s="65"/>
      <c r="G24850" s="65"/>
      <c r="H24850" s="113"/>
    </row>
    <row r="24851" spans="1:8">
      <c r="A24851" s="65"/>
      <c r="B24851" s="65"/>
      <c r="C24851" s="65"/>
      <c r="D24851" s="65"/>
      <c r="E24851" s="65"/>
      <c r="F24851" s="65"/>
      <c r="G24851" s="65"/>
      <c r="H24851" s="113"/>
    </row>
    <row r="24852" spans="1:8">
      <c r="A24852" s="65"/>
      <c r="B24852" s="65"/>
      <c r="C24852" s="65"/>
      <c r="D24852" s="65"/>
      <c r="E24852" s="65"/>
      <c r="F24852" s="65"/>
      <c r="G24852" s="65"/>
      <c r="H24852" s="113"/>
    </row>
    <row r="24853" spans="1:8">
      <c r="A24853" s="65"/>
      <c r="B24853" s="65"/>
      <c r="C24853" s="65"/>
      <c r="D24853" s="65"/>
      <c r="E24853" s="65"/>
      <c r="F24853" s="65"/>
      <c r="G24853" s="65"/>
      <c r="H24853" s="113"/>
    </row>
    <row r="24854" spans="1:8">
      <c r="A24854" s="65"/>
      <c r="B24854" s="65"/>
      <c r="C24854" s="65"/>
      <c r="D24854" s="65"/>
      <c r="E24854" s="65"/>
      <c r="F24854" s="65"/>
      <c r="G24854" s="65"/>
      <c r="H24854" s="113"/>
    </row>
    <row r="24855" spans="1:8">
      <c r="A24855" s="65"/>
      <c r="B24855" s="65"/>
      <c r="C24855" s="65"/>
      <c r="D24855" s="65"/>
      <c r="E24855" s="65"/>
      <c r="F24855" s="65"/>
      <c r="G24855" s="65"/>
      <c r="H24855" s="113"/>
    </row>
    <row r="24856" spans="1:8">
      <c r="A24856" s="65"/>
      <c r="B24856" s="65"/>
      <c r="C24856" s="65"/>
      <c r="D24856" s="65"/>
      <c r="E24856" s="65"/>
      <c r="F24856" s="65"/>
      <c r="G24856" s="65"/>
      <c r="H24856" s="113"/>
    </row>
    <row r="24857" spans="1:8">
      <c r="A24857" s="65"/>
      <c r="B24857" s="65"/>
      <c r="C24857" s="65"/>
      <c r="D24857" s="65"/>
      <c r="E24857" s="65"/>
      <c r="F24857" s="65"/>
      <c r="G24857" s="65"/>
      <c r="H24857" s="113"/>
    </row>
    <row r="24858" spans="1:8">
      <c r="A24858" s="65"/>
      <c r="B24858" s="65"/>
      <c r="C24858" s="65"/>
      <c r="D24858" s="65"/>
      <c r="E24858" s="65"/>
      <c r="F24858" s="65"/>
      <c r="G24858" s="65"/>
      <c r="H24858" s="113"/>
    </row>
    <row r="24859" spans="1:8">
      <c r="A24859" s="65"/>
      <c r="B24859" s="65"/>
      <c r="C24859" s="65"/>
      <c r="D24859" s="65"/>
      <c r="E24859" s="65"/>
      <c r="F24859" s="65"/>
      <c r="G24859" s="65"/>
      <c r="H24859" s="113"/>
    </row>
    <row r="24860" spans="1:8">
      <c r="A24860" s="65"/>
      <c r="B24860" s="65"/>
      <c r="C24860" s="65"/>
      <c r="D24860" s="65"/>
      <c r="E24860" s="65"/>
      <c r="F24860" s="65"/>
      <c r="G24860" s="65"/>
      <c r="H24860" s="113"/>
    </row>
    <row r="24861" spans="1:8">
      <c r="A24861" s="65"/>
      <c r="B24861" s="65"/>
      <c r="C24861" s="65"/>
      <c r="D24861" s="65"/>
      <c r="E24861" s="65"/>
      <c r="F24861" s="65"/>
      <c r="G24861" s="65"/>
      <c r="H24861" s="113"/>
    </row>
    <row r="24862" spans="1:8">
      <c r="A24862" s="65"/>
      <c r="B24862" s="65"/>
      <c r="C24862" s="65"/>
      <c r="D24862" s="65"/>
      <c r="E24862" s="65"/>
      <c r="F24862" s="65"/>
      <c r="G24862" s="65"/>
      <c r="H24862" s="113"/>
    </row>
    <row r="24863" spans="1:8">
      <c r="A24863" s="65"/>
      <c r="B24863" s="65"/>
      <c r="C24863" s="65"/>
      <c r="D24863" s="65"/>
      <c r="E24863" s="65"/>
      <c r="F24863" s="65"/>
      <c r="G24863" s="65"/>
      <c r="H24863" s="113"/>
    </row>
    <row r="24864" spans="1:8">
      <c r="A24864" s="65"/>
      <c r="B24864" s="65"/>
      <c r="C24864" s="65"/>
      <c r="D24864" s="65"/>
      <c r="E24864" s="65"/>
      <c r="F24864" s="65"/>
      <c r="G24864" s="65"/>
      <c r="H24864" s="113"/>
    </row>
    <row r="24865" spans="1:8">
      <c r="A24865" s="65"/>
      <c r="B24865" s="65"/>
      <c r="C24865" s="65"/>
      <c r="D24865" s="65"/>
      <c r="E24865" s="65"/>
      <c r="F24865" s="65"/>
      <c r="G24865" s="65"/>
      <c r="H24865" s="113"/>
    </row>
    <row r="24866" spans="1:8">
      <c r="A24866" s="65"/>
      <c r="B24866" s="65"/>
      <c r="C24866" s="65"/>
      <c r="D24866" s="65"/>
      <c r="E24866" s="65"/>
      <c r="F24866" s="65"/>
      <c r="G24866" s="65"/>
      <c r="H24866" s="113"/>
    </row>
    <row r="24867" spans="1:8">
      <c r="A24867" s="65"/>
      <c r="B24867" s="65"/>
      <c r="C24867" s="65"/>
      <c r="D24867" s="65"/>
      <c r="E24867" s="65"/>
      <c r="F24867" s="65"/>
      <c r="G24867" s="65"/>
      <c r="H24867" s="113"/>
    </row>
    <row r="24868" spans="1:8">
      <c r="A24868" s="65"/>
      <c r="B24868" s="65"/>
      <c r="C24868" s="65"/>
      <c r="D24868" s="65"/>
      <c r="E24868" s="65"/>
      <c r="F24868" s="65"/>
      <c r="G24868" s="65"/>
      <c r="H24868" s="113"/>
    </row>
    <row r="24869" spans="1:8">
      <c r="A24869" s="65"/>
      <c r="B24869" s="65"/>
      <c r="C24869" s="65"/>
      <c r="D24869" s="65"/>
      <c r="E24869" s="65"/>
      <c r="F24869" s="65"/>
      <c r="G24869" s="65"/>
      <c r="H24869" s="113"/>
    </row>
    <row r="24870" spans="1:8">
      <c r="A24870" s="65"/>
      <c r="B24870" s="65"/>
      <c r="C24870" s="65"/>
      <c r="D24870" s="65"/>
      <c r="E24870" s="65"/>
      <c r="F24870" s="65"/>
      <c r="G24870" s="65"/>
      <c r="H24870" s="113"/>
    </row>
    <row r="24871" spans="1:8">
      <c r="A24871" s="65"/>
      <c r="B24871" s="65"/>
      <c r="C24871" s="65"/>
      <c r="D24871" s="65"/>
      <c r="E24871" s="65"/>
      <c r="F24871" s="65"/>
      <c r="G24871" s="65"/>
      <c r="H24871" s="113"/>
    </row>
    <row r="24872" spans="1:8">
      <c r="A24872" s="65"/>
      <c r="B24872" s="65"/>
      <c r="C24872" s="65"/>
      <c r="D24872" s="65"/>
      <c r="E24872" s="65"/>
      <c r="F24872" s="65"/>
      <c r="G24872" s="65"/>
      <c r="H24872" s="113"/>
    </row>
    <row r="24873" spans="1:8">
      <c r="A24873" s="65"/>
      <c r="B24873" s="65"/>
      <c r="C24873" s="65"/>
      <c r="D24873" s="65"/>
      <c r="E24873" s="65"/>
      <c r="F24873" s="65"/>
      <c r="G24873" s="65"/>
      <c r="H24873" s="113"/>
    </row>
    <row r="24874" spans="1:8">
      <c r="A24874" s="65"/>
      <c r="B24874" s="65"/>
      <c r="C24874" s="65"/>
      <c r="D24874" s="65"/>
      <c r="E24874" s="65"/>
      <c r="F24874" s="65"/>
      <c r="G24874" s="65"/>
      <c r="H24874" s="113"/>
    </row>
    <row r="24875" spans="1:8">
      <c r="A24875" s="65"/>
      <c r="B24875" s="65"/>
      <c r="C24875" s="65"/>
      <c r="D24875" s="65"/>
      <c r="E24875" s="65"/>
      <c r="F24875" s="65"/>
      <c r="G24875" s="65"/>
      <c r="H24875" s="113"/>
    </row>
    <row r="24876" spans="1:8">
      <c r="A24876" s="65"/>
      <c r="B24876" s="65"/>
      <c r="C24876" s="65"/>
      <c r="D24876" s="65"/>
      <c r="E24876" s="65"/>
      <c r="F24876" s="65"/>
      <c r="G24876" s="65"/>
      <c r="H24876" s="113"/>
    </row>
    <row r="24877" spans="1:8">
      <c r="A24877" s="65"/>
      <c r="B24877" s="65"/>
      <c r="C24877" s="65"/>
      <c r="D24877" s="65"/>
      <c r="E24877" s="65"/>
      <c r="F24877" s="65"/>
      <c r="G24877" s="65"/>
      <c r="H24877" s="113"/>
    </row>
    <row r="24878" spans="1:8">
      <c r="A24878" s="65"/>
      <c r="B24878" s="65"/>
      <c r="C24878" s="65"/>
      <c r="D24878" s="65"/>
      <c r="E24878" s="65"/>
      <c r="F24878" s="65"/>
      <c r="G24878" s="65"/>
      <c r="H24878" s="113"/>
    </row>
    <row r="24879" spans="1:8">
      <c r="A24879" s="65"/>
      <c r="B24879" s="65"/>
      <c r="C24879" s="65"/>
      <c r="D24879" s="65"/>
      <c r="E24879" s="65"/>
      <c r="F24879" s="65"/>
      <c r="G24879" s="65"/>
      <c r="H24879" s="113"/>
    </row>
    <row r="24880" spans="1:8">
      <c r="A24880" s="65"/>
      <c r="B24880" s="65"/>
      <c r="C24880" s="65"/>
      <c r="D24880" s="65"/>
      <c r="E24880" s="65"/>
      <c r="F24880" s="65"/>
      <c r="G24880" s="65"/>
      <c r="H24880" s="113"/>
    </row>
    <row r="24881" spans="1:8">
      <c r="A24881" s="65"/>
      <c r="B24881" s="65"/>
      <c r="C24881" s="65"/>
      <c r="D24881" s="65"/>
      <c r="E24881" s="65"/>
      <c r="F24881" s="65"/>
      <c r="G24881" s="65"/>
      <c r="H24881" s="113"/>
    </row>
    <row r="24882" spans="1:8">
      <c r="A24882" s="65"/>
      <c r="B24882" s="65"/>
      <c r="C24882" s="65"/>
      <c r="D24882" s="65"/>
      <c r="E24882" s="65"/>
      <c r="F24882" s="65"/>
      <c r="G24882" s="65"/>
      <c r="H24882" s="113"/>
    </row>
    <row r="24883" spans="1:8">
      <c r="A24883" s="65"/>
      <c r="B24883" s="65"/>
      <c r="C24883" s="65"/>
      <c r="D24883" s="65"/>
      <c r="E24883" s="65"/>
      <c r="F24883" s="65"/>
      <c r="G24883" s="65"/>
      <c r="H24883" s="113"/>
    </row>
    <row r="24884" spans="1:8">
      <c r="A24884" s="65"/>
      <c r="B24884" s="65"/>
      <c r="C24884" s="65"/>
      <c r="D24884" s="65"/>
      <c r="E24884" s="65"/>
      <c r="F24884" s="65"/>
      <c r="G24884" s="65"/>
      <c r="H24884" s="113"/>
    </row>
    <row r="24885" spans="1:8">
      <c r="A24885" s="65"/>
      <c r="B24885" s="65"/>
      <c r="C24885" s="65"/>
      <c r="D24885" s="65"/>
      <c r="E24885" s="65"/>
      <c r="F24885" s="65"/>
      <c r="G24885" s="65"/>
      <c r="H24885" s="113"/>
    </row>
    <row r="24886" spans="1:8">
      <c r="A24886" s="65"/>
      <c r="B24886" s="65"/>
      <c r="C24886" s="65"/>
      <c r="D24886" s="65"/>
      <c r="E24886" s="65"/>
      <c r="F24886" s="65"/>
      <c r="G24886" s="65"/>
      <c r="H24886" s="113"/>
    </row>
    <row r="24887" spans="1:8">
      <c r="A24887" s="65"/>
      <c r="B24887" s="65"/>
      <c r="C24887" s="65"/>
      <c r="D24887" s="65"/>
      <c r="E24887" s="65"/>
      <c r="F24887" s="65"/>
      <c r="G24887" s="65"/>
      <c r="H24887" s="113"/>
    </row>
    <row r="24888" spans="1:8">
      <c r="A24888" s="65"/>
      <c r="B24888" s="65"/>
      <c r="C24888" s="65"/>
      <c r="D24888" s="65"/>
      <c r="E24888" s="65"/>
      <c r="F24888" s="65"/>
      <c r="G24888" s="65"/>
      <c r="H24888" s="113"/>
    </row>
    <row r="24889" spans="1:8">
      <c r="A24889" s="65"/>
      <c r="B24889" s="65"/>
      <c r="C24889" s="65"/>
      <c r="D24889" s="65"/>
      <c r="E24889" s="65"/>
      <c r="F24889" s="65"/>
      <c r="G24889" s="65"/>
      <c r="H24889" s="113"/>
    </row>
    <row r="24890" spans="1:8">
      <c r="A24890" s="65"/>
      <c r="B24890" s="65"/>
      <c r="C24890" s="65"/>
      <c r="D24890" s="65"/>
      <c r="E24890" s="65"/>
      <c r="F24890" s="65"/>
      <c r="G24890" s="65"/>
      <c r="H24890" s="113"/>
    </row>
    <row r="24891" spans="1:8">
      <c r="A24891" s="65"/>
      <c r="B24891" s="65"/>
      <c r="C24891" s="65"/>
      <c r="D24891" s="65"/>
      <c r="E24891" s="65"/>
      <c r="F24891" s="65"/>
      <c r="G24891" s="65"/>
      <c r="H24891" s="113"/>
    </row>
    <row r="24892" spans="1:8">
      <c r="A24892" s="65"/>
      <c r="B24892" s="65"/>
      <c r="C24892" s="65"/>
      <c r="D24892" s="65"/>
      <c r="E24892" s="65"/>
      <c r="F24892" s="65"/>
      <c r="G24892" s="65"/>
      <c r="H24892" s="113"/>
    </row>
    <row r="24893" spans="1:8">
      <c r="A24893" s="65"/>
      <c r="B24893" s="65"/>
      <c r="C24893" s="65"/>
      <c r="D24893" s="65"/>
      <c r="E24893" s="65"/>
      <c r="F24893" s="65"/>
      <c r="G24893" s="65"/>
      <c r="H24893" s="113"/>
    </row>
    <row r="24894" spans="1:8">
      <c r="A24894" s="65"/>
      <c r="B24894" s="65"/>
      <c r="C24894" s="65"/>
      <c r="D24894" s="65"/>
      <c r="E24894" s="65"/>
      <c r="F24894" s="65"/>
      <c r="G24894" s="65"/>
      <c r="H24894" s="113"/>
    </row>
    <row r="24895" spans="1:8">
      <c r="A24895" s="65"/>
      <c r="B24895" s="65"/>
      <c r="C24895" s="65"/>
      <c r="D24895" s="65"/>
      <c r="E24895" s="65"/>
      <c r="F24895" s="65"/>
      <c r="G24895" s="65"/>
      <c r="H24895" s="113"/>
    </row>
    <row r="24896" spans="1:8">
      <c r="A24896" s="65"/>
      <c r="B24896" s="65"/>
      <c r="C24896" s="65"/>
      <c r="D24896" s="65"/>
      <c r="E24896" s="65"/>
      <c r="F24896" s="65"/>
      <c r="G24896" s="65"/>
      <c r="H24896" s="113"/>
    </row>
    <row r="24897" spans="1:8">
      <c r="A24897" s="65"/>
      <c r="B24897" s="65"/>
      <c r="C24897" s="65"/>
      <c r="D24897" s="65"/>
      <c r="E24897" s="65"/>
      <c r="F24897" s="65"/>
      <c r="G24897" s="65"/>
      <c r="H24897" s="113"/>
    </row>
    <row r="24898" spans="1:8">
      <c r="A24898" s="65"/>
      <c r="B24898" s="65"/>
      <c r="C24898" s="65"/>
      <c r="D24898" s="65"/>
      <c r="E24898" s="65"/>
      <c r="F24898" s="65"/>
      <c r="G24898" s="65"/>
      <c r="H24898" s="113"/>
    </row>
    <row r="24899" spans="1:8">
      <c r="A24899" s="65"/>
      <c r="B24899" s="65"/>
      <c r="C24899" s="65"/>
      <c r="D24899" s="65"/>
      <c r="E24899" s="65"/>
      <c r="F24899" s="65"/>
      <c r="G24899" s="65"/>
      <c r="H24899" s="113"/>
    </row>
    <row r="24900" spans="1:8">
      <c r="A24900" s="65"/>
      <c r="B24900" s="65"/>
      <c r="C24900" s="65"/>
      <c r="D24900" s="65"/>
      <c r="E24900" s="65"/>
      <c r="F24900" s="65"/>
      <c r="G24900" s="65"/>
      <c r="H24900" s="113"/>
    </row>
    <row r="24901" spans="1:8">
      <c r="A24901" s="65"/>
      <c r="B24901" s="65"/>
      <c r="C24901" s="65"/>
      <c r="D24901" s="65"/>
      <c r="E24901" s="65"/>
      <c r="F24901" s="65"/>
      <c r="G24901" s="65"/>
      <c r="H24901" s="113"/>
    </row>
    <row r="24902" spans="1:8">
      <c r="A24902" s="65"/>
      <c r="B24902" s="65"/>
      <c r="C24902" s="65"/>
      <c r="D24902" s="65"/>
      <c r="E24902" s="65"/>
      <c r="F24902" s="65"/>
      <c r="G24902" s="65"/>
      <c r="H24902" s="113"/>
    </row>
    <row r="24903" spans="1:8">
      <c r="A24903" s="65"/>
      <c r="B24903" s="65"/>
      <c r="C24903" s="65"/>
      <c r="D24903" s="65"/>
      <c r="E24903" s="65"/>
      <c r="F24903" s="65"/>
      <c r="G24903" s="65"/>
      <c r="H24903" s="113"/>
    </row>
    <row r="24904" spans="1:8">
      <c r="A24904" s="65"/>
      <c r="B24904" s="65"/>
      <c r="C24904" s="65"/>
      <c r="D24904" s="65"/>
      <c r="E24904" s="65"/>
      <c r="F24904" s="65"/>
      <c r="G24904" s="65"/>
      <c r="H24904" s="113"/>
    </row>
    <row r="24905" spans="1:8">
      <c r="A24905" s="65"/>
      <c r="B24905" s="65"/>
      <c r="C24905" s="65"/>
      <c r="D24905" s="65"/>
      <c r="E24905" s="65"/>
      <c r="F24905" s="65"/>
      <c r="G24905" s="65"/>
      <c r="H24905" s="113"/>
    </row>
    <row r="24906" spans="1:8">
      <c r="A24906" s="65"/>
      <c r="B24906" s="65"/>
      <c r="C24906" s="65"/>
      <c r="D24906" s="65"/>
      <c r="E24906" s="65"/>
      <c r="F24906" s="65"/>
      <c r="G24906" s="65"/>
      <c r="H24906" s="113"/>
    </row>
    <row r="24907" spans="1:8">
      <c r="A24907" s="65"/>
      <c r="B24907" s="65"/>
      <c r="C24907" s="65"/>
      <c r="D24907" s="65"/>
      <c r="E24907" s="65"/>
      <c r="F24907" s="65"/>
      <c r="G24907" s="65"/>
      <c r="H24907" s="113"/>
    </row>
    <row r="24908" spans="1:8">
      <c r="A24908" s="65"/>
      <c r="B24908" s="65"/>
      <c r="C24908" s="65"/>
      <c r="D24908" s="65"/>
      <c r="E24908" s="65"/>
      <c r="F24908" s="65"/>
      <c r="G24908" s="65"/>
      <c r="H24908" s="113"/>
    </row>
    <row r="24909" spans="1:8">
      <c r="A24909" s="65"/>
      <c r="B24909" s="65"/>
      <c r="C24909" s="65"/>
      <c r="D24909" s="65"/>
      <c r="E24909" s="65"/>
      <c r="F24909" s="65"/>
      <c r="G24909" s="65"/>
      <c r="H24909" s="113"/>
    </row>
    <row r="24910" spans="1:8">
      <c r="A24910" s="65"/>
      <c r="B24910" s="65"/>
      <c r="C24910" s="65"/>
      <c r="D24910" s="65"/>
      <c r="E24910" s="65"/>
      <c r="F24910" s="65"/>
      <c r="G24910" s="65"/>
      <c r="H24910" s="113"/>
    </row>
    <row r="24911" spans="1:8">
      <c r="A24911" s="65"/>
      <c r="B24911" s="65"/>
      <c r="C24911" s="65"/>
      <c r="D24911" s="65"/>
      <c r="E24911" s="65"/>
      <c r="F24911" s="65"/>
      <c r="G24911" s="65"/>
      <c r="H24911" s="113"/>
    </row>
    <row r="24912" spans="1:8">
      <c r="A24912" s="65"/>
      <c r="B24912" s="65"/>
      <c r="C24912" s="65"/>
      <c r="D24912" s="65"/>
      <c r="E24912" s="65"/>
      <c r="F24912" s="65"/>
      <c r="G24912" s="65"/>
      <c r="H24912" s="113"/>
    </row>
    <row r="24913" spans="1:8">
      <c r="A24913" s="65"/>
      <c r="B24913" s="65"/>
      <c r="C24913" s="65"/>
      <c r="D24913" s="65"/>
      <c r="E24913" s="65"/>
      <c r="F24913" s="65"/>
      <c r="G24913" s="65"/>
      <c r="H24913" s="113"/>
    </row>
    <row r="24914" spans="1:8">
      <c r="A24914" s="65"/>
      <c r="B24914" s="65"/>
      <c r="C24914" s="65"/>
      <c r="D24914" s="65"/>
      <c r="E24914" s="65"/>
      <c r="F24914" s="65"/>
      <c r="G24914" s="65"/>
      <c r="H24914" s="113"/>
    </row>
    <row r="24915" spans="1:8">
      <c r="A24915" s="65"/>
      <c r="B24915" s="65"/>
      <c r="C24915" s="65"/>
      <c r="D24915" s="65"/>
      <c r="E24915" s="65"/>
      <c r="F24915" s="65"/>
      <c r="G24915" s="65"/>
      <c r="H24915" s="113"/>
    </row>
    <row r="24916" spans="1:8">
      <c r="A24916" s="65"/>
      <c r="B24916" s="65"/>
      <c r="C24916" s="65"/>
      <c r="D24916" s="65"/>
      <c r="E24916" s="65"/>
      <c r="F24916" s="65"/>
      <c r="G24916" s="65"/>
      <c r="H24916" s="113"/>
    </row>
    <row r="24917" spans="1:8">
      <c r="A24917" s="65"/>
      <c r="B24917" s="65"/>
      <c r="C24917" s="65"/>
      <c r="D24917" s="65"/>
      <c r="E24917" s="65"/>
      <c r="F24917" s="65"/>
      <c r="G24917" s="65"/>
      <c r="H24917" s="113"/>
    </row>
    <row r="24918" spans="1:8">
      <c r="A24918" s="65"/>
      <c r="B24918" s="65"/>
      <c r="C24918" s="65"/>
      <c r="D24918" s="65"/>
      <c r="E24918" s="65"/>
      <c r="F24918" s="65"/>
      <c r="G24918" s="65"/>
      <c r="H24918" s="113"/>
    </row>
    <row r="24919" spans="1:8">
      <c r="A24919" s="65"/>
      <c r="B24919" s="65"/>
      <c r="C24919" s="65"/>
      <c r="D24919" s="65"/>
      <c r="E24919" s="65"/>
      <c r="F24919" s="65"/>
      <c r="G24919" s="65"/>
      <c r="H24919" s="113"/>
    </row>
    <row r="24920" spans="1:8">
      <c r="A24920" s="65"/>
      <c r="B24920" s="65"/>
      <c r="C24920" s="65"/>
      <c r="D24920" s="65"/>
      <c r="E24920" s="65"/>
      <c r="F24920" s="65"/>
      <c r="G24920" s="65"/>
      <c r="H24920" s="113"/>
    </row>
    <row r="24921" spans="1:8">
      <c r="A24921" s="65"/>
      <c r="B24921" s="65"/>
      <c r="C24921" s="65"/>
      <c r="D24921" s="65"/>
      <c r="E24921" s="65"/>
      <c r="F24921" s="65"/>
      <c r="G24921" s="65"/>
      <c r="H24921" s="113"/>
    </row>
    <row r="24922" spans="1:8">
      <c r="A24922" s="65"/>
      <c r="B24922" s="65"/>
      <c r="C24922" s="65"/>
      <c r="D24922" s="65"/>
      <c r="E24922" s="65"/>
      <c r="F24922" s="65"/>
      <c r="G24922" s="65"/>
      <c r="H24922" s="113"/>
    </row>
    <row r="24923" spans="1:8">
      <c r="A24923" s="65"/>
      <c r="B24923" s="65"/>
      <c r="C24923" s="65"/>
      <c r="D24923" s="65"/>
      <c r="E24923" s="65"/>
      <c r="F24923" s="65"/>
      <c r="G24923" s="65"/>
      <c r="H24923" s="113"/>
    </row>
    <row r="24924" spans="1:8">
      <c r="A24924" s="65"/>
      <c r="B24924" s="65"/>
      <c r="C24924" s="65"/>
      <c r="D24924" s="65"/>
      <c r="E24924" s="65"/>
      <c r="F24924" s="65"/>
      <c r="G24924" s="65"/>
      <c r="H24924" s="113"/>
    </row>
    <row r="24925" spans="1:8">
      <c r="A24925" s="65"/>
      <c r="B24925" s="65"/>
      <c r="C24925" s="65"/>
      <c r="D24925" s="65"/>
      <c r="E24925" s="65"/>
      <c r="F24925" s="65"/>
      <c r="G24925" s="65"/>
      <c r="H24925" s="113"/>
    </row>
    <row r="24926" spans="1:8">
      <c r="A24926" s="65"/>
      <c r="B24926" s="65"/>
      <c r="C24926" s="65"/>
      <c r="D24926" s="65"/>
      <c r="E24926" s="65"/>
      <c r="F24926" s="65"/>
      <c r="G24926" s="65"/>
      <c r="H24926" s="113"/>
    </row>
    <row r="24927" spans="1:8">
      <c r="A24927" s="65"/>
      <c r="B24927" s="65"/>
      <c r="C24927" s="65"/>
      <c r="D24927" s="65"/>
      <c r="E24927" s="65"/>
      <c r="F24927" s="65"/>
      <c r="G24927" s="65"/>
      <c r="H24927" s="113"/>
    </row>
    <row r="24928" spans="1:8">
      <c r="A24928" s="65"/>
      <c r="B24928" s="65"/>
      <c r="C24928" s="65"/>
      <c r="D24928" s="65"/>
      <c r="E24928" s="65"/>
      <c r="F24928" s="65"/>
      <c r="G24928" s="65"/>
      <c r="H24928" s="113"/>
    </row>
    <row r="24929" spans="1:8">
      <c r="A24929" s="65"/>
      <c r="B24929" s="65"/>
      <c r="C24929" s="65"/>
      <c r="D24929" s="65"/>
      <c r="E24929" s="65"/>
      <c r="F24929" s="65"/>
      <c r="G24929" s="65"/>
      <c r="H24929" s="113"/>
    </row>
    <row r="24930" spans="1:8">
      <c r="A24930" s="65"/>
      <c r="B24930" s="65"/>
      <c r="C24930" s="65"/>
      <c r="D24930" s="65"/>
      <c r="E24930" s="65"/>
      <c r="F24930" s="65"/>
      <c r="G24930" s="65"/>
      <c r="H24930" s="113"/>
    </row>
    <row r="24931" spans="1:8">
      <c r="A24931" s="65"/>
      <c r="B24931" s="65"/>
      <c r="C24931" s="65"/>
      <c r="D24931" s="65"/>
      <c r="E24931" s="65"/>
      <c r="F24931" s="65"/>
      <c r="G24931" s="65"/>
      <c r="H24931" s="113"/>
    </row>
    <row r="24932" spans="1:8">
      <c r="A24932" s="65"/>
      <c r="B24932" s="65"/>
      <c r="C24932" s="65"/>
      <c r="D24932" s="65"/>
      <c r="E24932" s="65"/>
      <c r="F24932" s="65"/>
      <c r="G24932" s="65"/>
      <c r="H24932" s="113"/>
    </row>
    <row r="24933" spans="1:8">
      <c r="A24933" s="65"/>
      <c r="B24933" s="65"/>
      <c r="C24933" s="65"/>
      <c r="D24933" s="65"/>
      <c r="E24933" s="65"/>
      <c r="F24933" s="65"/>
      <c r="G24933" s="65"/>
      <c r="H24933" s="113"/>
    </row>
    <row r="24934" spans="1:8">
      <c r="A24934" s="65"/>
      <c r="B24934" s="65"/>
      <c r="C24934" s="65"/>
      <c r="D24934" s="65"/>
      <c r="E24934" s="65"/>
      <c r="F24934" s="65"/>
      <c r="G24934" s="65"/>
      <c r="H24934" s="113"/>
    </row>
    <row r="24935" spans="1:8">
      <c r="A24935" s="65"/>
      <c r="B24935" s="65"/>
      <c r="C24935" s="65"/>
      <c r="D24935" s="65"/>
      <c r="E24935" s="65"/>
      <c r="F24935" s="65"/>
      <c r="G24935" s="65"/>
      <c r="H24935" s="113"/>
    </row>
    <row r="24936" spans="1:8">
      <c r="A24936" s="65"/>
      <c r="B24936" s="65"/>
      <c r="C24936" s="65"/>
      <c r="D24936" s="65"/>
      <c r="E24936" s="65"/>
      <c r="F24936" s="65"/>
      <c r="G24936" s="65"/>
      <c r="H24936" s="113"/>
    </row>
    <row r="24937" spans="1:8">
      <c r="A24937" s="65"/>
      <c r="B24937" s="65"/>
      <c r="C24937" s="65"/>
      <c r="D24937" s="65"/>
      <c r="E24937" s="65"/>
      <c r="F24937" s="65"/>
      <c r="G24937" s="65"/>
      <c r="H24937" s="113"/>
    </row>
    <row r="24938" spans="1:8">
      <c r="A24938" s="65"/>
      <c r="B24938" s="65"/>
      <c r="C24938" s="65"/>
      <c r="D24938" s="65"/>
      <c r="E24938" s="65"/>
      <c r="F24938" s="65"/>
      <c r="G24938" s="65"/>
      <c r="H24938" s="113"/>
    </row>
    <row r="24939" spans="1:8">
      <c r="A24939" s="65"/>
      <c r="B24939" s="65"/>
      <c r="C24939" s="65"/>
      <c r="D24939" s="65"/>
      <c r="E24939" s="65"/>
      <c r="F24939" s="65"/>
      <c r="G24939" s="65"/>
      <c r="H24939" s="113"/>
    </row>
    <row r="24940" spans="1:8">
      <c r="A24940" s="65"/>
      <c r="B24940" s="65"/>
      <c r="C24940" s="65"/>
      <c r="D24940" s="65"/>
      <c r="E24940" s="65"/>
      <c r="F24940" s="65"/>
      <c r="G24940" s="65"/>
      <c r="H24940" s="113"/>
    </row>
    <row r="24941" spans="1:8">
      <c r="A24941" s="65"/>
      <c r="B24941" s="65"/>
      <c r="C24941" s="65"/>
      <c r="D24941" s="65"/>
      <c r="E24941" s="65"/>
      <c r="F24941" s="65"/>
      <c r="G24941" s="65"/>
      <c r="H24941" s="113"/>
    </row>
    <row r="24942" spans="1:8">
      <c r="A24942" s="65"/>
      <c r="B24942" s="65"/>
      <c r="C24942" s="65"/>
      <c r="D24942" s="65"/>
      <c r="E24942" s="65"/>
      <c r="F24942" s="65"/>
      <c r="G24942" s="65"/>
      <c r="H24942" s="113"/>
    </row>
    <row r="24943" spans="1:8">
      <c r="A24943" s="65"/>
      <c r="B24943" s="65"/>
      <c r="C24943" s="65"/>
      <c r="D24943" s="65"/>
      <c r="E24943" s="65"/>
      <c r="F24943" s="65"/>
      <c r="G24943" s="65"/>
      <c r="H24943" s="113"/>
    </row>
    <row r="24944" spans="1:8">
      <c r="A24944" s="65"/>
      <c r="B24944" s="65"/>
      <c r="C24944" s="65"/>
      <c r="D24944" s="65"/>
      <c r="E24944" s="65"/>
      <c r="F24944" s="65"/>
      <c r="G24944" s="65"/>
      <c r="H24944" s="113"/>
    </row>
    <row r="24945" spans="1:8">
      <c r="A24945" s="65"/>
      <c r="B24945" s="65"/>
      <c r="C24945" s="65"/>
      <c r="D24945" s="65"/>
      <c r="E24945" s="65"/>
      <c r="F24945" s="65"/>
      <c r="G24945" s="65"/>
      <c r="H24945" s="113"/>
    </row>
    <row r="24946" spans="1:8">
      <c r="A24946" s="65"/>
      <c r="B24946" s="65"/>
      <c r="C24946" s="65"/>
      <c r="D24946" s="65"/>
      <c r="E24946" s="65"/>
      <c r="F24946" s="65"/>
      <c r="G24946" s="65"/>
      <c r="H24946" s="113"/>
    </row>
    <row r="24947" spans="1:8">
      <c r="A24947" s="65"/>
      <c r="B24947" s="65"/>
      <c r="C24947" s="65"/>
      <c r="D24947" s="65"/>
      <c r="E24947" s="65"/>
      <c r="F24947" s="65"/>
      <c r="G24947" s="65"/>
      <c r="H24947" s="113"/>
    </row>
    <row r="24948" spans="1:8">
      <c r="A24948" s="65"/>
      <c r="B24948" s="65"/>
      <c r="C24948" s="65"/>
      <c r="D24948" s="65"/>
      <c r="E24948" s="65"/>
      <c r="F24948" s="65"/>
      <c r="G24948" s="65"/>
      <c r="H24948" s="113"/>
    </row>
    <row r="24949" spans="1:8">
      <c r="A24949" s="65"/>
      <c r="B24949" s="65"/>
      <c r="C24949" s="65"/>
      <c r="D24949" s="65"/>
      <c r="E24949" s="65"/>
      <c r="F24949" s="65"/>
      <c r="G24949" s="65"/>
      <c r="H24949" s="113"/>
    </row>
    <row r="24950" spans="1:8">
      <c r="A24950" s="65"/>
      <c r="B24950" s="65"/>
      <c r="C24950" s="65"/>
      <c r="D24950" s="65"/>
      <c r="E24950" s="65"/>
      <c r="F24950" s="65"/>
      <c r="G24950" s="65"/>
      <c r="H24950" s="113"/>
    </row>
    <row r="24951" spans="1:8">
      <c r="A24951" s="65"/>
      <c r="B24951" s="65"/>
      <c r="C24951" s="65"/>
      <c r="D24951" s="65"/>
      <c r="E24951" s="65"/>
      <c r="F24951" s="65"/>
      <c r="G24951" s="65"/>
      <c r="H24951" s="113"/>
    </row>
    <row r="24952" spans="1:8">
      <c r="A24952" s="65"/>
      <c r="B24952" s="65"/>
      <c r="C24952" s="65"/>
      <c r="D24952" s="65"/>
      <c r="E24952" s="65"/>
      <c r="F24952" s="65"/>
      <c r="G24952" s="65"/>
      <c r="H24952" s="113"/>
    </row>
    <row r="24953" spans="1:8">
      <c r="A24953" s="65"/>
      <c r="B24953" s="65"/>
      <c r="C24953" s="65"/>
      <c r="D24953" s="65"/>
      <c r="E24953" s="65"/>
      <c r="F24953" s="65"/>
      <c r="G24953" s="65"/>
      <c r="H24953" s="113"/>
    </row>
    <row r="24954" spans="1:8">
      <c r="A24954" s="65"/>
      <c r="B24954" s="65"/>
      <c r="C24954" s="65"/>
      <c r="D24954" s="65"/>
      <c r="E24954" s="65"/>
      <c r="F24954" s="65"/>
      <c r="G24954" s="65"/>
      <c r="H24954" s="113"/>
    </row>
    <row r="24955" spans="1:8">
      <c r="A24955" s="65"/>
      <c r="B24955" s="65"/>
      <c r="C24955" s="65"/>
      <c r="D24955" s="65"/>
      <c r="E24955" s="65"/>
      <c r="F24955" s="65"/>
      <c r="G24955" s="65"/>
      <c r="H24955" s="113"/>
    </row>
    <row r="24956" spans="1:8">
      <c r="A24956" s="65"/>
      <c r="B24956" s="65"/>
      <c r="C24956" s="65"/>
      <c r="D24956" s="65"/>
      <c r="E24956" s="65"/>
      <c r="F24956" s="65"/>
      <c r="G24956" s="65"/>
      <c r="H24956" s="113"/>
    </row>
    <row r="24957" spans="1:8">
      <c r="A24957" s="65"/>
      <c r="B24957" s="65"/>
      <c r="C24957" s="65"/>
      <c r="D24957" s="65"/>
      <c r="E24957" s="65"/>
      <c r="F24957" s="65"/>
      <c r="G24957" s="65"/>
      <c r="H24957" s="113"/>
    </row>
    <row r="24958" spans="1:8">
      <c r="A24958" s="65"/>
      <c r="B24958" s="65"/>
      <c r="C24958" s="65"/>
      <c r="D24958" s="65"/>
      <c r="E24958" s="65"/>
      <c r="F24958" s="65"/>
      <c r="G24958" s="65"/>
      <c r="H24958" s="113"/>
    </row>
    <row r="24959" spans="1:8">
      <c r="A24959" s="65"/>
      <c r="B24959" s="65"/>
      <c r="C24959" s="65"/>
      <c r="D24959" s="65"/>
      <c r="E24959" s="65"/>
      <c r="F24959" s="65"/>
      <c r="G24959" s="65"/>
      <c r="H24959" s="113"/>
    </row>
    <row r="24960" spans="1:8">
      <c r="A24960" s="65"/>
      <c r="B24960" s="65"/>
      <c r="C24960" s="65"/>
      <c r="D24960" s="65"/>
      <c r="E24960" s="65"/>
      <c r="F24960" s="65"/>
      <c r="G24960" s="65"/>
      <c r="H24960" s="113"/>
    </row>
    <row r="24961" spans="1:8">
      <c r="A24961" s="65"/>
      <c r="B24961" s="65"/>
      <c r="C24961" s="65"/>
      <c r="D24961" s="65"/>
      <c r="E24961" s="65"/>
      <c r="F24961" s="65"/>
      <c r="G24961" s="65"/>
      <c r="H24961" s="113"/>
    </row>
    <row r="24962" spans="1:8">
      <c r="A24962" s="65"/>
      <c r="B24962" s="65"/>
      <c r="C24962" s="65"/>
      <c r="D24962" s="65"/>
      <c r="E24962" s="65"/>
      <c r="F24962" s="65"/>
      <c r="G24962" s="65"/>
      <c r="H24962" s="113"/>
    </row>
    <row r="24963" spans="1:8">
      <c r="A24963" s="65"/>
      <c r="B24963" s="65"/>
      <c r="C24963" s="65"/>
      <c r="D24963" s="65"/>
      <c r="E24963" s="65"/>
      <c r="F24963" s="65"/>
      <c r="G24963" s="65"/>
      <c r="H24963" s="113"/>
    </row>
    <row r="24964" spans="1:8">
      <c r="A24964" s="65"/>
      <c r="B24964" s="65"/>
      <c r="C24964" s="65"/>
      <c r="D24964" s="65"/>
      <c r="E24964" s="65"/>
      <c r="F24964" s="65"/>
      <c r="G24964" s="65"/>
      <c r="H24964" s="113"/>
    </row>
    <row r="24965" spans="1:8">
      <c r="A24965" s="65"/>
      <c r="B24965" s="65"/>
      <c r="C24965" s="65"/>
      <c r="D24965" s="65"/>
      <c r="E24965" s="65"/>
      <c r="F24965" s="65"/>
      <c r="G24965" s="65"/>
      <c r="H24965" s="113"/>
    </row>
    <row r="24966" spans="1:8">
      <c r="A24966" s="65"/>
      <c r="B24966" s="65"/>
      <c r="C24966" s="65"/>
      <c r="D24966" s="65"/>
      <c r="E24966" s="65"/>
      <c r="F24966" s="65"/>
      <c r="G24966" s="65"/>
      <c r="H24966" s="113"/>
    </row>
    <row r="24967" spans="1:8">
      <c r="A24967" s="65"/>
      <c r="B24967" s="65"/>
      <c r="C24967" s="65"/>
      <c r="D24967" s="65"/>
      <c r="E24967" s="65"/>
      <c r="F24967" s="65"/>
      <c r="G24967" s="65"/>
      <c r="H24967" s="113"/>
    </row>
    <row r="24968" spans="1:8">
      <c r="A24968" s="65"/>
      <c r="B24968" s="65"/>
      <c r="C24968" s="65"/>
      <c r="D24968" s="65"/>
      <c r="E24968" s="65"/>
      <c r="F24968" s="65"/>
      <c r="G24968" s="65"/>
      <c r="H24968" s="113"/>
    </row>
    <row r="24969" spans="1:8">
      <c r="A24969" s="65"/>
      <c r="B24969" s="65"/>
      <c r="C24969" s="65"/>
      <c r="D24969" s="65"/>
      <c r="E24969" s="65"/>
      <c r="F24969" s="65"/>
      <c r="G24969" s="65"/>
      <c r="H24969" s="113"/>
    </row>
    <row r="24970" spans="1:8">
      <c r="A24970" s="65"/>
      <c r="B24970" s="65"/>
      <c r="C24970" s="65"/>
      <c r="D24970" s="65"/>
      <c r="E24970" s="65"/>
      <c r="F24970" s="65"/>
      <c r="G24970" s="65"/>
      <c r="H24970" s="113"/>
    </row>
    <row r="24971" spans="1:8">
      <c r="A24971" s="65"/>
      <c r="B24971" s="65"/>
      <c r="C24971" s="65"/>
      <c r="D24971" s="65"/>
      <c r="E24971" s="65"/>
      <c r="F24971" s="65"/>
      <c r="G24971" s="65"/>
      <c r="H24971" s="113"/>
    </row>
    <row r="24972" spans="1:8">
      <c r="A24972" s="65"/>
      <c r="B24972" s="65"/>
      <c r="C24972" s="65"/>
      <c r="D24972" s="65"/>
      <c r="E24972" s="65"/>
      <c r="F24972" s="65"/>
      <c r="G24972" s="65"/>
      <c r="H24972" s="113"/>
    </row>
    <row r="24973" spans="1:8">
      <c r="A24973" s="65"/>
      <c r="B24973" s="65"/>
      <c r="C24973" s="65"/>
      <c r="D24973" s="65"/>
      <c r="E24973" s="65"/>
      <c r="F24973" s="65"/>
      <c r="G24973" s="65"/>
      <c r="H24973" s="113"/>
    </row>
    <row r="24974" spans="1:8">
      <c r="A24974" s="65"/>
      <c r="B24974" s="65"/>
      <c r="C24974" s="65"/>
      <c r="D24974" s="65"/>
      <c r="E24974" s="65"/>
      <c r="F24974" s="65"/>
      <c r="G24974" s="65"/>
      <c r="H24974" s="113"/>
    </row>
    <row r="24975" spans="1:8">
      <c r="A24975" s="65"/>
      <c r="B24975" s="65"/>
      <c r="C24975" s="65"/>
      <c r="D24975" s="65"/>
      <c r="E24975" s="65"/>
      <c r="F24975" s="65"/>
      <c r="G24975" s="65"/>
      <c r="H24975" s="113"/>
    </row>
    <row r="24976" spans="1:8">
      <c r="A24976" s="65"/>
      <c r="B24976" s="65"/>
      <c r="C24976" s="65"/>
      <c r="D24976" s="65"/>
      <c r="E24976" s="65"/>
      <c r="F24976" s="65"/>
      <c r="G24976" s="65"/>
      <c r="H24976" s="113"/>
    </row>
    <row r="24977" spans="1:8">
      <c r="A24977" s="65"/>
      <c r="B24977" s="65"/>
      <c r="C24977" s="65"/>
      <c r="D24977" s="65"/>
      <c r="E24977" s="65"/>
      <c r="F24977" s="65"/>
      <c r="G24977" s="65"/>
      <c r="H24977" s="113"/>
    </row>
    <row r="24978" spans="1:8">
      <c r="A24978" s="65"/>
      <c r="B24978" s="65"/>
      <c r="C24978" s="65"/>
      <c r="D24978" s="65"/>
      <c r="E24978" s="65"/>
      <c r="F24978" s="65"/>
      <c r="G24978" s="65"/>
      <c r="H24978" s="113"/>
    </row>
    <row r="24979" spans="1:8">
      <c r="A24979" s="65"/>
      <c r="B24979" s="65"/>
      <c r="C24979" s="65"/>
      <c r="D24979" s="65"/>
      <c r="E24979" s="65"/>
      <c r="F24979" s="65"/>
      <c r="G24979" s="65"/>
      <c r="H24979" s="113"/>
    </row>
    <row r="24980" spans="1:8">
      <c r="A24980" s="65"/>
      <c r="B24980" s="65"/>
      <c r="C24980" s="65"/>
      <c r="D24980" s="65"/>
      <c r="E24980" s="65"/>
      <c r="F24980" s="65"/>
      <c r="G24980" s="65"/>
      <c r="H24980" s="113"/>
    </row>
    <row r="24981" spans="1:8">
      <c r="A24981" s="65"/>
      <c r="B24981" s="65"/>
      <c r="C24981" s="65"/>
      <c r="D24981" s="65"/>
      <c r="E24981" s="65"/>
      <c r="F24981" s="65"/>
      <c r="G24981" s="65"/>
      <c r="H24981" s="113"/>
    </row>
    <row r="24982" spans="1:8">
      <c r="A24982" s="65"/>
      <c r="B24982" s="65"/>
      <c r="C24982" s="65"/>
      <c r="D24982" s="65"/>
      <c r="E24982" s="65"/>
      <c r="F24982" s="65"/>
      <c r="G24982" s="65"/>
      <c r="H24982" s="113"/>
    </row>
    <row r="24983" spans="1:8">
      <c r="A24983" s="65"/>
      <c r="B24983" s="65"/>
      <c r="C24983" s="65"/>
      <c r="D24983" s="65"/>
      <c r="E24983" s="65"/>
      <c r="F24983" s="65"/>
      <c r="G24983" s="65"/>
      <c r="H24983" s="113"/>
    </row>
    <row r="24984" spans="1:8">
      <c r="A24984" s="65"/>
      <c r="B24984" s="65"/>
      <c r="C24984" s="65"/>
      <c r="D24984" s="65"/>
      <c r="E24984" s="65"/>
      <c r="F24984" s="65"/>
      <c r="G24984" s="65"/>
      <c r="H24984" s="113"/>
    </row>
    <row r="24985" spans="1:8">
      <c r="A24985" s="65"/>
      <c r="B24985" s="65"/>
      <c r="C24985" s="65"/>
      <c r="D24985" s="65"/>
      <c r="E24985" s="65"/>
      <c r="F24985" s="65"/>
      <c r="G24985" s="65"/>
      <c r="H24985" s="113"/>
    </row>
    <row r="24986" spans="1:8">
      <c r="A24986" s="65"/>
      <c r="B24986" s="65"/>
      <c r="C24986" s="65"/>
      <c r="D24986" s="65"/>
      <c r="E24986" s="65"/>
      <c r="F24986" s="65"/>
      <c r="G24986" s="65"/>
      <c r="H24986" s="113"/>
    </row>
    <row r="24987" spans="1:8">
      <c r="A24987" s="65"/>
      <c r="B24987" s="65"/>
      <c r="C24987" s="65"/>
      <c r="D24987" s="65"/>
      <c r="E24987" s="65"/>
      <c r="F24987" s="65"/>
      <c r="G24987" s="65"/>
      <c r="H24987" s="113"/>
    </row>
    <row r="24988" spans="1:8">
      <c r="A24988" s="65"/>
      <c r="B24988" s="65"/>
      <c r="C24988" s="65"/>
      <c r="D24988" s="65"/>
      <c r="E24988" s="65"/>
      <c r="F24988" s="65"/>
      <c r="G24988" s="65"/>
      <c r="H24988" s="113"/>
    </row>
    <row r="24989" spans="1:8">
      <c r="A24989" s="65"/>
      <c r="B24989" s="65"/>
      <c r="C24989" s="65"/>
      <c r="D24989" s="65"/>
      <c r="E24989" s="65"/>
      <c r="F24989" s="65"/>
      <c r="G24989" s="65"/>
      <c r="H24989" s="113"/>
    </row>
    <row r="24990" spans="1:8">
      <c r="A24990" s="65"/>
      <c r="B24990" s="65"/>
      <c r="C24990" s="65"/>
      <c r="D24990" s="65"/>
      <c r="E24990" s="65"/>
      <c r="F24990" s="65"/>
      <c r="G24990" s="65"/>
      <c r="H24990" s="113"/>
    </row>
    <row r="24991" spans="1:8">
      <c r="A24991" s="65"/>
      <c r="B24991" s="65"/>
      <c r="C24991" s="65"/>
      <c r="D24991" s="65"/>
      <c r="E24991" s="65"/>
      <c r="F24991" s="65"/>
      <c r="G24991" s="65"/>
      <c r="H24991" s="113"/>
    </row>
    <row r="24992" spans="1:8">
      <c r="A24992" s="65"/>
      <c r="B24992" s="65"/>
      <c r="C24992" s="65"/>
      <c r="D24992" s="65"/>
      <c r="E24992" s="65"/>
      <c r="F24992" s="65"/>
      <c r="G24992" s="65"/>
      <c r="H24992" s="113"/>
    </row>
    <row r="24993" spans="1:8">
      <c r="A24993" s="65"/>
      <c r="B24993" s="65"/>
      <c r="C24993" s="65"/>
      <c r="D24993" s="65"/>
      <c r="E24993" s="65"/>
      <c r="F24993" s="65"/>
      <c r="G24993" s="65"/>
      <c r="H24993" s="113"/>
    </row>
    <row r="24994" spans="1:8">
      <c r="A24994" s="65"/>
      <c r="B24994" s="65"/>
      <c r="C24994" s="65"/>
      <c r="D24994" s="65"/>
      <c r="E24994" s="65"/>
      <c r="F24994" s="65"/>
      <c r="G24994" s="65"/>
      <c r="H24994" s="113"/>
    </row>
    <row r="24995" spans="1:8">
      <c r="A24995" s="65"/>
      <c r="B24995" s="65"/>
      <c r="C24995" s="65"/>
      <c r="D24995" s="65"/>
      <c r="E24995" s="65"/>
      <c r="F24995" s="65"/>
      <c r="G24995" s="65"/>
      <c r="H24995" s="113"/>
    </row>
    <row r="24996" spans="1:8">
      <c r="A24996" s="65"/>
      <c r="B24996" s="65"/>
      <c r="C24996" s="65"/>
      <c r="D24996" s="65"/>
      <c r="E24996" s="65"/>
      <c r="F24996" s="65"/>
      <c r="G24996" s="65"/>
      <c r="H24996" s="113"/>
    </row>
    <row r="24997" spans="1:8">
      <c r="A24997" s="65"/>
      <c r="B24997" s="65"/>
      <c r="C24997" s="65"/>
      <c r="D24997" s="65"/>
      <c r="E24997" s="65"/>
      <c r="F24997" s="65"/>
      <c r="G24997" s="65"/>
      <c r="H24997" s="113"/>
    </row>
    <row r="24998" spans="1:8">
      <c r="A24998" s="65"/>
      <c r="B24998" s="65"/>
      <c r="C24998" s="65"/>
      <c r="D24998" s="65"/>
      <c r="E24998" s="65"/>
      <c r="F24998" s="65"/>
      <c r="G24998" s="65"/>
      <c r="H24998" s="113"/>
    </row>
    <row r="24999" spans="1:8">
      <c r="A24999" s="65"/>
      <c r="B24999" s="65"/>
      <c r="C24999" s="65"/>
      <c r="D24999" s="65"/>
      <c r="E24999" s="65"/>
      <c r="F24999" s="65"/>
      <c r="G24999" s="65"/>
      <c r="H24999" s="113"/>
    </row>
    <row r="25000" spans="1:8">
      <c r="A25000" s="65"/>
      <c r="B25000" s="65"/>
      <c r="C25000" s="65"/>
      <c r="D25000" s="65"/>
      <c r="E25000" s="65"/>
      <c r="F25000" s="65"/>
      <c r="G25000" s="65"/>
      <c r="H25000" s="113"/>
    </row>
    <row r="25001" spans="1:8">
      <c r="A25001" s="65"/>
      <c r="B25001" s="65"/>
      <c r="C25001" s="65"/>
      <c r="D25001" s="65"/>
      <c r="E25001" s="65"/>
      <c r="F25001" s="65"/>
      <c r="G25001" s="65"/>
      <c r="H25001" s="113"/>
    </row>
    <row r="25002" spans="1:8">
      <c r="A25002" s="65"/>
      <c r="B25002" s="65"/>
      <c r="C25002" s="65"/>
      <c r="D25002" s="65"/>
      <c r="E25002" s="65"/>
      <c r="F25002" s="65"/>
      <c r="G25002" s="65"/>
      <c r="H25002" s="113"/>
    </row>
    <row r="25003" spans="1:8">
      <c r="A25003" s="65"/>
      <c r="B25003" s="65"/>
      <c r="C25003" s="65"/>
      <c r="D25003" s="65"/>
      <c r="E25003" s="65"/>
      <c r="F25003" s="65"/>
      <c r="G25003" s="65"/>
      <c r="H25003" s="113"/>
    </row>
    <row r="25004" spans="1:8">
      <c r="A25004" s="65"/>
      <c r="B25004" s="65"/>
      <c r="C25004" s="65"/>
      <c r="D25004" s="65"/>
      <c r="E25004" s="65"/>
      <c r="F25004" s="65"/>
      <c r="G25004" s="65"/>
      <c r="H25004" s="113"/>
    </row>
    <row r="25005" spans="1:8">
      <c r="A25005" s="65"/>
      <c r="B25005" s="65"/>
      <c r="C25005" s="65"/>
      <c r="D25005" s="65"/>
      <c r="E25005" s="65"/>
      <c r="F25005" s="65"/>
      <c r="G25005" s="65"/>
      <c r="H25005" s="113"/>
    </row>
    <row r="25006" spans="1:8">
      <c r="A25006" s="65"/>
      <c r="B25006" s="65"/>
      <c r="C25006" s="65"/>
      <c r="D25006" s="65"/>
      <c r="E25006" s="65"/>
      <c r="F25006" s="65"/>
      <c r="G25006" s="65"/>
      <c r="H25006" s="113"/>
    </row>
    <row r="25007" spans="1:8">
      <c r="A25007" s="65"/>
      <c r="B25007" s="65"/>
      <c r="C25007" s="65"/>
      <c r="D25007" s="65"/>
      <c r="E25007" s="65"/>
      <c r="F25007" s="65"/>
      <c r="G25007" s="65"/>
      <c r="H25007" s="113"/>
    </row>
    <row r="25008" spans="1:8">
      <c r="A25008" s="65"/>
      <c r="B25008" s="65"/>
      <c r="C25008" s="65"/>
      <c r="D25008" s="65"/>
      <c r="E25008" s="65"/>
      <c r="F25008" s="65"/>
      <c r="G25008" s="65"/>
      <c r="H25008" s="113"/>
    </row>
    <row r="25009" spans="1:8">
      <c r="A25009" s="65"/>
      <c r="B25009" s="65"/>
      <c r="C25009" s="65"/>
      <c r="D25009" s="65"/>
      <c r="E25009" s="65"/>
      <c r="F25009" s="65"/>
      <c r="G25009" s="65"/>
      <c r="H25009" s="113"/>
    </row>
    <row r="25010" spans="1:8">
      <c r="A25010" s="65"/>
      <c r="B25010" s="65"/>
      <c r="C25010" s="65"/>
      <c r="D25010" s="65"/>
      <c r="E25010" s="65"/>
      <c r="F25010" s="65"/>
      <c r="G25010" s="65"/>
      <c r="H25010" s="113"/>
    </row>
    <row r="25011" spans="1:8">
      <c r="A25011" s="65"/>
      <c r="B25011" s="65"/>
      <c r="C25011" s="65"/>
      <c r="D25011" s="65"/>
      <c r="E25011" s="65"/>
      <c r="F25011" s="65"/>
      <c r="G25011" s="65"/>
      <c r="H25011" s="113"/>
    </row>
    <row r="25012" spans="1:8">
      <c r="A25012" s="65"/>
      <c r="B25012" s="65"/>
      <c r="C25012" s="65"/>
      <c r="D25012" s="65"/>
      <c r="E25012" s="65"/>
      <c r="F25012" s="65"/>
      <c r="G25012" s="65"/>
      <c r="H25012" s="113"/>
    </row>
    <row r="25013" spans="1:8">
      <c r="A25013" s="65"/>
      <c r="B25013" s="65"/>
      <c r="C25013" s="65"/>
      <c r="D25013" s="65"/>
      <c r="E25013" s="65"/>
      <c r="F25013" s="65"/>
      <c r="G25013" s="65"/>
      <c r="H25013" s="113"/>
    </row>
    <row r="25014" spans="1:8">
      <c r="A25014" s="65"/>
      <c r="B25014" s="65"/>
      <c r="C25014" s="65"/>
      <c r="D25014" s="65"/>
      <c r="E25014" s="65"/>
      <c r="F25014" s="65"/>
      <c r="G25014" s="65"/>
      <c r="H25014" s="113"/>
    </row>
    <row r="25015" spans="1:8">
      <c r="A25015" s="65"/>
      <c r="B25015" s="65"/>
      <c r="C25015" s="65"/>
      <c r="D25015" s="65"/>
      <c r="E25015" s="65"/>
      <c r="F25015" s="65"/>
      <c r="G25015" s="65"/>
      <c r="H25015" s="113"/>
    </row>
    <row r="25016" spans="1:8">
      <c r="A25016" s="65"/>
      <c r="B25016" s="65"/>
      <c r="C25016" s="65"/>
      <c r="D25016" s="65"/>
      <c r="E25016" s="65"/>
      <c r="F25016" s="65"/>
      <c r="G25016" s="65"/>
      <c r="H25016" s="113"/>
    </row>
    <row r="25017" spans="1:8">
      <c r="A25017" s="65"/>
      <c r="B25017" s="65"/>
      <c r="C25017" s="65"/>
      <c r="D25017" s="65"/>
      <c r="E25017" s="65"/>
      <c r="F25017" s="65"/>
      <c r="G25017" s="65"/>
      <c r="H25017" s="113"/>
    </row>
    <row r="25018" spans="1:8">
      <c r="A25018" s="65"/>
      <c r="B25018" s="65"/>
      <c r="C25018" s="65"/>
      <c r="D25018" s="65"/>
      <c r="E25018" s="65"/>
      <c r="F25018" s="65"/>
      <c r="G25018" s="65"/>
      <c r="H25018" s="113"/>
    </row>
    <row r="25019" spans="1:8">
      <c r="A25019" s="65"/>
      <c r="B25019" s="65"/>
      <c r="C25019" s="65"/>
      <c r="D25019" s="65"/>
      <c r="E25019" s="65"/>
      <c r="F25019" s="65"/>
      <c r="G25019" s="65"/>
      <c r="H25019" s="113"/>
    </row>
    <row r="25020" spans="1:8">
      <c r="A25020" s="65"/>
      <c r="B25020" s="65"/>
      <c r="C25020" s="65"/>
      <c r="D25020" s="65"/>
      <c r="E25020" s="65"/>
      <c r="F25020" s="65"/>
      <c r="G25020" s="65"/>
      <c r="H25020" s="113"/>
    </row>
    <row r="25021" spans="1:8">
      <c r="A25021" s="65"/>
      <c r="B25021" s="65"/>
      <c r="C25021" s="65"/>
      <c r="D25021" s="65"/>
      <c r="E25021" s="65"/>
      <c r="F25021" s="65"/>
      <c r="G25021" s="65"/>
      <c r="H25021" s="113"/>
    </row>
    <row r="25022" spans="1:8">
      <c r="A25022" s="65"/>
      <c r="B25022" s="65"/>
      <c r="C25022" s="65"/>
      <c r="D25022" s="65"/>
      <c r="E25022" s="65"/>
      <c r="F25022" s="65"/>
      <c r="G25022" s="65"/>
      <c r="H25022" s="113"/>
    </row>
    <row r="25023" spans="1:8">
      <c r="A25023" s="65"/>
      <c r="B25023" s="65"/>
      <c r="C25023" s="65"/>
      <c r="D25023" s="65"/>
      <c r="E25023" s="65"/>
      <c r="F25023" s="65"/>
      <c r="G25023" s="65"/>
      <c r="H25023" s="113"/>
    </row>
    <row r="25024" spans="1:8">
      <c r="A25024" s="65"/>
      <c r="B25024" s="65"/>
      <c r="C25024" s="65"/>
      <c r="D25024" s="65"/>
      <c r="E25024" s="65"/>
      <c r="F25024" s="65"/>
      <c r="G25024" s="65"/>
      <c r="H25024" s="113"/>
    </row>
    <row r="25025" spans="1:8">
      <c r="A25025" s="65"/>
      <c r="B25025" s="65"/>
      <c r="C25025" s="65"/>
      <c r="D25025" s="65"/>
      <c r="E25025" s="65"/>
      <c r="F25025" s="65"/>
      <c r="G25025" s="65"/>
      <c r="H25025" s="113"/>
    </row>
    <row r="25026" spans="1:8">
      <c r="A25026" s="65"/>
      <c r="B25026" s="65"/>
      <c r="C25026" s="65"/>
      <c r="D25026" s="65"/>
      <c r="E25026" s="65"/>
      <c r="F25026" s="65"/>
      <c r="G25026" s="65"/>
      <c r="H25026" s="113"/>
    </row>
    <row r="25027" spans="1:8">
      <c r="A25027" s="65"/>
      <c r="B25027" s="65"/>
      <c r="C25027" s="65"/>
      <c r="D25027" s="65"/>
      <c r="E25027" s="65"/>
      <c r="F25027" s="65"/>
      <c r="G25027" s="65"/>
      <c r="H25027" s="113"/>
    </row>
    <row r="25028" spans="1:8">
      <c r="A25028" s="65"/>
      <c r="B25028" s="65"/>
      <c r="C25028" s="65"/>
      <c r="D25028" s="65"/>
      <c r="E25028" s="65"/>
      <c r="F25028" s="65"/>
      <c r="G25028" s="65"/>
      <c r="H25028" s="113"/>
    </row>
    <row r="25029" spans="1:8">
      <c r="A25029" s="65"/>
      <c r="B25029" s="65"/>
      <c r="C25029" s="65"/>
      <c r="D25029" s="65"/>
      <c r="E25029" s="65"/>
      <c r="F25029" s="65"/>
      <c r="G25029" s="65"/>
      <c r="H25029" s="113"/>
    </row>
    <row r="25030" spans="1:8">
      <c r="A25030" s="65"/>
      <c r="B25030" s="65"/>
      <c r="C25030" s="65"/>
      <c r="D25030" s="65"/>
      <c r="E25030" s="65"/>
      <c r="F25030" s="65"/>
      <c r="G25030" s="65"/>
      <c r="H25030" s="113"/>
    </row>
    <row r="25031" spans="1:8">
      <c r="A25031" s="65"/>
      <c r="B25031" s="65"/>
      <c r="C25031" s="65"/>
      <c r="D25031" s="65"/>
      <c r="E25031" s="65"/>
      <c r="F25031" s="65"/>
      <c r="G25031" s="65"/>
      <c r="H25031" s="113"/>
    </row>
    <row r="25032" spans="1:8">
      <c r="A25032" s="65"/>
      <c r="B25032" s="65"/>
      <c r="C25032" s="65"/>
      <c r="D25032" s="65"/>
      <c r="E25032" s="65"/>
      <c r="F25032" s="65"/>
      <c r="G25032" s="65"/>
      <c r="H25032" s="113"/>
    </row>
    <row r="25033" spans="1:8">
      <c r="A25033" s="65"/>
      <c r="B25033" s="65"/>
      <c r="C25033" s="65"/>
      <c r="D25033" s="65"/>
      <c r="E25033" s="65"/>
      <c r="F25033" s="65"/>
      <c r="G25033" s="65"/>
      <c r="H25033" s="113"/>
    </row>
    <row r="25034" spans="1:8">
      <c r="A25034" s="65"/>
      <c r="B25034" s="65"/>
      <c r="C25034" s="65"/>
      <c r="D25034" s="65"/>
      <c r="E25034" s="65"/>
      <c r="F25034" s="65"/>
      <c r="G25034" s="65"/>
      <c r="H25034" s="113"/>
    </row>
    <row r="25035" spans="1:8">
      <c r="A25035" s="65"/>
      <c r="B25035" s="65"/>
      <c r="C25035" s="65"/>
      <c r="D25035" s="65"/>
      <c r="E25035" s="65"/>
      <c r="F25035" s="65"/>
      <c r="G25035" s="65"/>
      <c r="H25035" s="113"/>
    </row>
    <row r="25036" spans="1:8">
      <c r="A25036" s="65"/>
      <c r="B25036" s="65"/>
      <c r="C25036" s="65"/>
      <c r="D25036" s="65"/>
      <c r="E25036" s="65"/>
      <c r="F25036" s="65"/>
      <c r="G25036" s="65"/>
      <c r="H25036" s="113"/>
    </row>
    <row r="25037" spans="1:8">
      <c r="A25037" s="65"/>
      <c r="B25037" s="65"/>
      <c r="C25037" s="65"/>
      <c r="D25037" s="65"/>
      <c r="E25037" s="65"/>
      <c r="F25037" s="65"/>
      <c r="G25037" s="65"/>
      <c r="H25037" s="113"/>
    </row>
    <row r="25038" spans="1:8">
      <c r="A25038" s="65"/>
      <c r="B25038" s="65"/>
      <c r="C25038" s="65"/>
      <c r="D25038" s="65"/>
      <c r="E25038" s="65"/>
      <c r="F25038" s="65"/>
      <c r="G25038" s="65"/>
      <c r="H25038" s="113"/>
    </row>
    <row r="25039" spans="1:8">
      <c r="A25039" s="65"/>
      <c r="B25039" s="65"/>
      <c r="C25039" s="65"/>
      <c r="D25039" s="65"/>
      <c r="E25039" s="65"/>
      <c r="F25039" s="65"/>
      <c r="G25039" s="65"/>
      <c r="H25039" s="113"/>
    </row>
    <row r="25040" spans="1:8">
      <c r="A25040" s="65"/>
      <c r="B25040" s="65"/>
      <c r="C25040" s="65"/>
      <c r="D25040" s="65"/>
      <c r="E25040" s="65"/>
      <c r="F25040" s="65"/>
      <c r="G25040" s="65"/>
      <c r="H25040" s="113"/>
    </row>
    <row r="25041" spans="1:8">
      <c r="A25041" s="65"/>
      <c r="B25041" s="65"/>
      <c r="C25041" s="65"/>
      <c r="D25041" s="65"/>
      <c r="E25041" s="65"/>
      <c r="F25041" s="65"/>
      <c r="G25041" s="65"/>
      <c r="H25041" s="113"/>
    </row>
    <row r="25042" spans="1:8">
      <c r="A25042" s="65"/>
      <c r="B25042" s="65"/>
      <c r="C25042" s="65"/>
      <c r="D25042" s="65"/>
      <c r="E25042" s="65"/>
      <c r="F25042" s="65"/>
      <c r="G25042" s="65"/>
      <c r="H25042" s="113"/>
    </row>
    <row r="25043" spans="1:8">
      <c r="A25043" s="65"/>
      <c r="B25043" s="65"/>
      <c r="C25043" s="65"/>
      <c r="D25043" s="65"/>
      <c r="E25043" s="65"/>
      <c r="F25043" s="65"/>
      <c r="G25043" s="65"/>
      <c r="H25043" s="113"/>
    </row>
    <row r="25044" spans="1:8">
      <c r="A25044" s="65"/>
      <c r="B25044" s="65"/>
      <c r="C25044" s="65"/>
      <c r="D25044" s="65"/>
      <c r="E25044" s="65"/>
      <c r="F25044" s="65"/>
      <c r="G25044" s="65"/>
      <c r="H25044" s="113"/>
    </row>
    <row r="25045" spans="1:8">
      <c r="A25045" s="65"/>
      <c r="B25045" s="65"/>
      <c r="C25045" s="65"/>
      <c r="D25045" s="65"/>
      <c r="E25045" s="65"/>
      <c r="F25045" s="65"/>
      <c r="G25045" s="65"/>
      <c r="H25045" s="113"/>
    </row>
    <row r="25046" spans="1:8">
      <c r="A25046" s="65"/>
      <c r="B25046" s="65"/>
      <c r="C25046" s="65"/>
      <c r="D25046" s="65"/>
      <c r="E25046" s="65"/>
      <c r="F25046" s="65"/>
      <c r="G25046" s="65"/>
      <c r="H25046" s="113"/>
    </row>
    <row r="25047" spans="1:8">
      <c r="A25047" s="65"/>
      <c r="B25047" s="65"/>
      <c r="C25047" s="65"/>
      <c r="D25047" s="65"/>
      <c r="E25047" s="65"/>
      <c r="F25047" s="65"/>
      <c r="G25047" s="65"/>
      <c r="H25047" s="113"/>
    </row>
    <row r="25048" spans="1:8">
      <c r="A25048" s="65"/>
      <c r="B25048" s="65"/>
      <c r="C25048" s="65"/>
      <c r="D25048" s="65"/>
      <c r="E25048" s="65"/>
      <c r="F25048" s="65"/>
      <c r="G25048" s="65"/>
      <c r="H25048" s="113"/>
    </row>
    <row r="25049" spans="1:8">
      <c r="A25049" s="65"/>
      <c r="B25049" s="65"/>
      <c r="C25049" s="65"/>
      <c r="D25049" s="65"/>
      <c r="E25049" s="65"/>
      <c r="F25049" s="65"/>
      <c r="G25049" s="65"/>
      <c r="H25049" s="113"/>
    </row>
    <row r="25050" spans="1:8">
      <c r="A25050" s="65"/>
      <c r="B25050" s="65"/>
      <c r="C25050" s="65"/>
      <c r="D25050" s="65"/>
      <c r="E25050" s="65"/>
      <c r="F25050" s="65"/>
      <c r="G25050" s="65"/>
      <c r="H25050" s="113"/>
    </row>
    <row r="25051" spans="1:8">
      <c r="A25051" s="65"/>
      <c r="B25051" s="65"/>
      <c r="C25051" s="65"/>
      <c r="D25051" s="65"/>
      <c r="E25051" s="65"/>
      <c r="F25051" s="65"/>
      <c r="G25051" s="65"/>
      <c r="H25051" s="113"/>
    </row>
    <row r="25052" spans="1:8">
      <c r="A25052" s="65"/>
      <c r="B25052" s="65"/>
      <c r="C25052" s="65"/>
      <c r="D25052" s="65"/>
      <c r="E25052" s="65"/>
      <c r="F25052" s="65"/>
      <c r="G25052" s="65"/>
      <c r="H25052" s="113"/>
    </row>
    <row r="25053" spans="1:8">
      <c r="A25053" s="65"/>
      <c r="B25053" s="65"/>
      <c r="C25053" s="65"/>
      <c r="D25053" s="65"/>
      <c r="E25053" s="65"/>
      <c r="F25053" s="65"/>
      <c r="G25053" s="65"/>
      <c r="H25053" s="113"/>
    </row>
    <row r="25054" spans="1:8">
      <c r="A25054" s="65"/>
      <c r="B25054" s="65"/>
      <c r="C25054" s="65"/>
      <c r="D25054" s="65"/>
      <c r="E25054" s="65"/>
      <c r="F25054" s="65"/>
      <c r="G25054" s="65"/>
      <c r="H25054" s="113"/>
    </row>
    <row r="25055" spans="1:8">
      <c r="A25055" s="65"/>
      <c r="B25055" s="65"/>
      <c r="C25055" s="65"/>
      <c r="D25055" s="65"/>
      <c r="E25055" s="65"/>
      <c r="F25055" s="65"/>
      <c r="G25055" s="65"/>
      <c r="H25055" s="113"/>
    </row>
    <row r="25056" spans="1:8">
      <c r="A25056" s="65"/>
      <c r="B25056" s="65"/>
      <c r="C25056" s="65"/>
      <c r="D25056" s="65"/>
      <c r="E25056" s="65"/>
      <c r="F25056" s="65"/>
      <c r="G25056" s="65"/>
      <c r="H25056" s="113"/>
    </row>
    <row r="25057" spans="1:8">
      <c r="A25057" s="65"/>
      <c r="B25057" s="65"/>
      <c r="C25057" s="65"/>
      <c r="D25057" s="65"/>
      <c r="E25057" s="65"/>
      <c r="F25057" s="65"/>
      <c r="G25057" s="65"/>
      <c r="H25057" s="113"/>
    </row>
    <row r="25058" spans="1:8">
      <c r="A25058" s="65"/>
      <c r="B25058" s="65"/>
      <c r="C25058" s="65"/>
      <c r="D25058" s="65"/>
      <c r="E25058" s="65"/>
      <c r="F25058" s="65"/>
      <c r="G25058" s="65"/>
      <c r="H25058" s="113"/>
    </row>
    <row r="25059" spans="1:8">
      <c r="A25059" s="65"/>
      <c r="B25059" s="65"/>
      <c r="C25059" s="65"/>
      <c r="D25059" s="65"/>
      <c r="E25059" s="65"/>
      <c r="F25059" s="65"/>
      <c r="G25059" s="65"/>
      <c r="H25059" s="113"/>
    </row>
    <row r="25060" spans="1:8">
      <c r="A25060" s="65"/>
      <c r="B25060" s="65"/>
      <c r="C25060" s="65"/>
      <c r="D25060" s="65"/>
      <c r="E25060" s="65"/>
      <c r="F25060" s="65"/>
      <c r="G25060" s="65"/>
      <c r="H25060" s="113"/>
    </row>
    <row r="25061" spans="1:8">
      <c r="A25061" s="65"/>
      <c r="B25061" s="65"/>
      <c r="C25061" s="65"/>
      <c r="D25061" s="65"/>
      <c r="E25061" s="65"/>
      <c r="F25061" s="65"/>
      <c r="G25061" s="65"/>
      <c r="H25061" s="113"/>
    </row>
    <row r="25062" spans="1:8">
      <c r="A25062" s="65"/>
      <c r="B25062" s="65"/>
      <c r="C25062" s="65"/>
      <c r="D25062" s="65"/>
      <c r="E25062" s="65"/>
      <c r="F25062" s="65"/>
      <c r="G25062" s="65"/>
      <c r="H25062" s="113"/>
    </row>
    <row r="25063" spans="1:8">
      <c r="A25063" s="65"/>
      <c r="B25063" s="65"/>
      <c r="C25063" s="65"/>
      <c r="D25063" s="65"/>
      <c r="E25063" s="65"/>
      <c r="F25063" s="65"/>
      <c r="G25063" s="65"/>
      <c r="H25063" s="113"/>
    </row>
    <row r="25064" spans="1:8">
      <c r="A25064" s="65"/>
      <c r="B25064" s="65"/>
      <c r="C25064" s="65"/>
      <c r="D25064" s="65"/>
      <c r="E25064" s="65"/>
      <c r="F25064" s="65"/>
      <c r="G25064" s="65"/>
      <c r="H25064" s="113"/>
    </row>
    <row r="25065" spans="1:8">
      <c r="A25065" s="65"/>
      <c r="B25065" s="65"/>
      <c r="C25065" s="65"/>
      <c r="D25065" s="65"/>
      <c r="E25065" s="65"/>
      <c r="F25065" s="65"/>
      <c r="G25065" s="65"/>
      <c r="H25065" s="113"/>
    </row>
    <row r="25066" spans="1:8">
      <c r="A25066" s="65"/>
      <c r="B25066" s="65"/>
      <c r="C25066" s="65"/>
      <c r="D25066" s="65"/>
      <c r="E25066" s="65"/>
      <c r="F25066" s="65"/>
      <c r="G25066" s="65"/>
      <c r="H25066" s="113"/>
    </row>
    <row r="25067" spans="1:8">
      <c r="A25067" s="65"/>
      <c r="B25067" s="65"/>
      <c r="C25067" s="65"/>
      <c r="D25067" s="65"/>
      <c r="E25067" s="65"/>
      <c r="F25067" s="65"/>
      <c r="G25067" s="65"/>
      <c r="H25067" s="113"/>
    </row>
    <row r="25068" spans="1:8">
      <c r="A25068" s="65"/>
      <c r="B25068" s="65"/>
      <c r="C25068" s="65"/>
      <c r="D25068" s="65"/>
      <c r="E25068" s="65"/>
      <c r="F25068" s="65"/>
      <c r="G25068" s="65"/>
      <c r="H25068" s="113"/>
    </row>
    <row r="25069" spans="1:8">
      <c r="A25069" s="65"/>
      <c r="B25069" s="65"/>
      <c r="C25069" s="65"/>
      <c r="D25069" s="65"/>
      <c r="E25069" s="65"/>
      <c r="F25069" s="65"/>
      <c r="G25069" s="65"/>
      <c r="H25069" s="113"/>
    </row>
    <row r="25070" spans="1:8">
      <c r="A25070" s="65"/>
      <c r="B25070" s="65"/>
      <c r="C25070" s="65"/>
      <c r="D25070" s="65"/>
      <c r="E25070" s="65"/>
      <c r="F25070" s="65"/>
      <c r="G25070" s="65"/>
      <c r="H25070" s="113"/>
    </row>
    <row r="25071" spans="1:8">
      <c r="A25071" s="65"/>
      <c r="B25071" s="65"/>
      <c r="C25071" s="65"/>
      <c r="D25071" s="65"/>
      <c r="E25071" s="65"/>
      <c r="F25071" s="65"/>
      <c r="G25071" s="65"/>
      <c r="H25071" s="113"/>
    </row>
    <row r="25072" spans="1:8">
      <c r="A25072" s="65"/>
      <c r="B25072" s="65"/>
      <c r="C25072" s="65"/>
      <c r="D25072" s="65"/>
      <c r="E25072" s="65"/>
      <c r="F25072" s="65"/>
      <c r="G25072" s="65"/>
      <c r="H25072" s="113"/>
    </row>
    <row r="25073" spans="1:8">
      <c r="A25073" s="65"/>
      <c r="B25073" s="65"/>
      <c r="C25073" s="65"/>
      <c r="D25073" s="65"/>
      <c r="E25073" s="65"/>
      <c r="F25073" s="65"/>
      <c r="G25073" s="65"/>
      <c r="H25073" s="113"/>
    </row>
    <row r="25074" spans="1:8">
      <c r="A25074" s="65"/>
      <c r="B25074" s="65"/>
      <c r="C25074" s="65"/>
      <c r="D25074" s="65"/>
      <c r="E25074" s="65"/>
      <c r="F25074" s="65"/>
      <c r="G25074" s="65"/>
      <c r="H25074" s="113"/>
    </row>
    <row r="25075" spans="1:8">
      <c r="A25075" s="65"/>
      <c r="B25075" s="65"/>
      <c r="C25075" s="65"/>
      <c r="D25075" s="65"/>
      <c r="E25075" s="65"/>
      <c r="F25075" s="65"/>
      <c r="G25075" s="65"/>
      <c r="H25075" s="113"/>
    </row>
    <row r="25076" spans="1:8">
      <c r="A25076" s="65"/>
      <c r="B25076" s="65"/>
      <c r="C25076" s="65"/>
      <c r="D25076" s="65"/>
      <c r="E25076" s="65"/>
      <c r="F25076" s="65"/>
      <c r="G25076" s="65"/>
      <c r="H25076" s="113"/>
    </row>
    <row r="25077" spans="1:8">
      <c r="A25077" s="65"/>
      <c r="B25077" s="65"/>
      <c r="C25077" s="65"/>
      <c r="D25077" s="65"/>
      <c r="E25077" s="65"/>
      <c r="F25077" s="65"/>
      <c r="G25077" s="65"/>
      <c r="H25077" s="113"/>
    </row>
    <row r="25078" spans="1:8">
      <c r="A25078" s="65"/>
      <c r="B25078" s="65"/>
      <c r="C25078" s="65"/>
      <c r="D25078" s="65"/>
      <c r="E25078" s="65"/>
      <c r="F25078" s="65"/>
      <c r="G25078" s="65"/>
      <c r="H25078" s="113"/>
    </row>
    <row r="25079" spans="1:8">
      <c r="A25079" s="65"/>
      <c r="B25079" s="65"/>
      <c r="C25079" s="65"/>
      <c r="D25079" s="65"/>
      <c r="E25079" s="65"/>
      <c r="F25079" s="65"/>
      <c r="G25079" s="65"/>
      <c r="H25079" s="113"/>
    </row>
    <row r="25080" spans="1:8">
      <c r="A25080" s="65"/>
      <c r="B25080" s="65"/>
      <c r="C25080" s="65"/>
      <c r="D25080" s="65"/>
      <c r="E25080" s="65"/>
      <c r="F25080" s="65"/>
      <c r="G25080" s="65"/>
      <c r="H25080" s="113"/>
    </row>
    <row r="25081" spans="1:8">
      <c r="A25081" s="65"/>
      <c r="B25081" s="65"/>
      <c r="C25081" s="65"/>
      <c r="D25081" s="65"/>
      <c r="E25081" s="65"/>
      <c r="F25081" s="65"/>
      <c r="G25081" s="65"/>
      <c r="H25081" s="113"/>
    </row>
    <row r="25082" spans="1:8">
      <c r="A25082" s="65"/>
      <c r="B25082" s="65"/>
      <c r="C25082" s="65"/>
      <c r="D25082" s="65"/>
      <c r="E25082" s="65"/>
      <c r="F25082" s="65"/>
      <c r="G25082" s="65"/>
      <c r="H25082" s="113"/>
    </row>
    <row r="25083" spans="1:8">
      <c r="A25083" s="65"/>
      <c r="B25083" s="65"/>
      <c r="C25083" s="65"/>
      <c r="D25083" s="65"/>
      <c r="E25083" s="65"/>
      <c r="F25083" s="65"/>
      <c r="G25083" s="65"/>
      <c r="H25083" s="113"/>
    </row>
    <row r="25084" spans="1:8">
      <c r="A25084" s="65"/>
      <c r="B25084" s="65"/>
      <c r="C25084" s="65"/>
      <c r="D25084" s="65"/>
      <c r="E25084" s="65"/>
      <c r="F25084" s="65"/>
      <c r="G25084" s="65"/>
      <c r="H25084" s="113"/>
    </row>
    <row r="25085" spans="1:8">
      <c r="A25085" s="65"/>
      <c r="B25085" s="65"/>
      <c r="C25085" s="65"/>
      <c r="D25085" s="65"/>
      <c r="E25085" s="65"/>
      <c r="F25085" s="65"/>
      <c r="G25085" s="65"/>
      <c r="H25085" s="113"/>
    </row>
    <row r="25086" spans="1:8">
      <c r="A25086" s="65"/>
      <c r="B25086" s="65"/>
      <c r="C25086" s="65"/>
      <c r="D25086" s="65"/>
      <c r="E25086" s="65"/>
      <c r="F25086" s="65"/>
      <c r="G25086" s="65"/>
      <c r="H25086" s="113"/>
    </row>
    <row r="25087" spans="1:8">
      <c r="A25087" s="65"/>
      <c r="B25087" s="65"/>
      <c r="C25087" s="65"/>
      <c r="D25087" s="65"/>
      <c r="E25087" s="65"/>
      <c r="F25087" s="65"/>
      <c r="G25087" s="65"/>
      <c r="H25087" s="113"/>
    </row>
    <row r="25088" spans="1:8">
      <c r="A25088" s="65"/>
      <c r="B25088" s="65"/>
      <c r="C25088" s="65"/>
      <c r="D25088" s="65"/>
      <c r="E25088" s="65"/>
      <c r="F25088" s="65"/>
      <c r="G25088" s="65"/>
      <c r="H25088" s="113"/>
    </row>
    <row r="25089" spans="1:8">
      <c r="A25089" s="65"/>
      <c r="B25089" s="65"/>
      <c r="C25089" s="65"/>
      <c r="D25089" s="65"/>
      <c r="E25089" s="65"/>
      <c r="F25089" s="65"/>
      <c r="G25089" s="65"/>
      <c r="H25089" s="113"/>
    </row>
    <row r="25090" spans="1:8">
      <c r="A25090" s="65"/>
      <c r="B25090" s="65"/>
      <c r="C25090" s="65"/>
      <c r="D25090" s="65"/>
      <c r="E25090" s="65"/>
      <c r="F25090" s="65"/>
      <c r="G25090" s="65"/>
      <c r="H25090" s="113"/>
    </row>
    <row r="25091" spans="1:8">
      <c r="A25091" s="65"/>
      <c r="B25091" s="65"/>
      <c r="C25091" s="65"/>
      <c r="D25091" s="65"/>
      <c r="E25091" s="65"/>
      <c r="F25091" s="65"/>
      <c r="G25091" s="65"/>
      <c r="H25091" s="113"/>
    </row>
    <row r="25092" spans="1:8">
      <c r="A25092" s="65"/>
      <c r="B25092" s="65"/>
      <c r="C25092" s="65"/>
      <c r="D25092" s="65"/>
      <c r="E25092" s="65"/>
      <c r="F25092" s="65"/>
      <c r="G25092" s="65"/>
      <c r="H25092" s="113"/>
    </row>
    <row r="25093" spans="1:8">
      <c r="A25093" s="65"/>
      <c r="B25093" s="65"/>
      <c r="C25093" s="65"/>
      <c r="D25093" s="65"/>
      <c r="E25093" s="65"/>
      <c r="F25093" s="65"/>
      <c r="G25093" s="65"/>
      <c r="H25093" s="113"/>
    </row>
    <row r="25094" spans="1:8">
      <c r="A25094" s="65"/>
      <c r="B25094" s="65"/>
      <c r="C25094" s="65"/>
      <c r="D25094" s="65"/>
      <c r="E25094" s="65"/>
      <c r="F25094" s="65"/>
      <c r="G25094" s="65"/>
      <c r="H25094" s="113"/>
    </row>
    <row r="25095" spans="1:8">
      <c r="A25095" s="65"/>
      <c r="B25095" s="65"/>
      <c r="C25095" s="65"/>
      <c r="D25095" s="65"/>
      <c r="E25095" s="65"/>
      <c r="F25095" s="65"/>
      <c r="G25095" s="65"/>
      <c r="H25095" s="113"/>
    </row>
    <row r="25096" spans="1:8">
      <c r="A25096" s="65"/>
      <c r="B25096" s="65"/>
      <c r="C25096" s="65"/>
      <c r="D25096" s="65"/>
      <c r="E25096" s="65"/>
      <c r="F25096" s="65"/>
      <c r="G25096" s="65"/>
      <c r="H25096" s="113"/>
    </row>
    <row r="25097" spans="1:8">
      <c r="A25097" s="65"/>
      <c r="B25097" s="65"/>
      <c r="C25097" s="65"/>
      <c r="D25097" s="65"/>
      <c r="E25097" s="65"/>
      <c r="F25097" s="65"/>
      <c r="G25097" s="65"/>
      <c r="H25097" s="113"/>
    </row>
    <row r="25098" spans="1:8">
      <c r="A25098" s="65"/>
      <c r="B25098" s="65"/>
      <c r="C25098" s="65"/>
      <c r="D25098" s="65"/>
      <c r="E25098" s="65"/>
      <c r="F25098" s="65"/>
      <c r="G25098" s="65"/>
      <c r="H25098" s="113"/>
    </row>
    <row r="25099" spans="1:8">
      <c r="A25099" s="65"/>
      <c r="B25099" s="65"/>
      <c r="C25099" s="65"/>
      <c r="D25099" s="65"/>
      <c r="E25099" s="65"/>
      <c r="F25099" s="65"/>
      <c r="G25099" s="65"/>
      <c r="H25099" s="113"/>
    </row>
    <row r="25100" spans="1:8">
      <c r="A25100" s="65"/>
      <c r="B25100" s="65"/>
      <c r="C25100" s="65"/>
      <c r="D25100" s="65"/>
      <c r="E25100" s="65"/>
      <c r="F25100" s="65"/>
      <c r="G25100" s="65"/>
      <c r="H25100" s="113"/>
    </row>
    <row r="25101" spans="1:8">
      <c r="A25101" s="65"/>
      <c r="B25101" s="65"/>
      <c r="C25101" s="65"/>
      <c r="D25101" s="65"/>
      <c r="E25101" s="65"/>
      <c r="F25101" s="65"/>
      <c r="G25101" s="65"/>
      <c r="H25101" s="113"/>
    </row>
    <row r="25102" spans="1:8">
      <c r="A25102" s="65"/>
      <c r="B25102" s="65"/>
      <c r="C25102" s="65"/>
      <c r="D25102" s="65"/>
      <c r="E25102" s="65"/>
      <c r="F25102" s="65"/>
      <c r="G25102" s="65"/>
      <c r="H25102" s="113"/>
    </row>
    <row r="25103" spans="1:8">
      <c r="A25103" s="65"/>
      <c r="B25103" s="65"/>
      <c r="C25103" s="65"/>
      <c r="D25103" s="65"/>
      <c r="E25103" s="65"/>
      <c r="F25103" s="65"/>
      <c r="G25103" s="65"/>
      <c r="H25103" s="113"/>
    </row>
    <row r="25104" spans="1:8">
      <c r="A25104" s="65"/>
      <c r="B25104" s="65"/>
      <c r="C25104" s="65"/>
      <c r="D25104" s="65"/>
      <c r="E25104" s="65"/>
      <c r="F25104" s="65"/>
      <c r="G25104" s="65"/>
      <c r="H25104" s="113"/>
    </row>
    <row r="25105" spans="1:8">
      <c r="A25105" s="65"/>
      <c r="B25105" s="65"/>
      <c r="C25105" s="65"/>
      <c r="D25105" s="65"/>
      <c r="E25105" s="65"/>
      <c r="F25105" s="65"/>
      <c r="G25105" s="65"/>
      <c r="H25105" s="113"/>
    </row>
    <row r="25106" spans="1:8">
      <c r="A25106" s="65"/>
      <c r="B25106" s="65"/>
      <c r="C25106" s="65"/>
      <c r="D25106" s="65"/>
      <c r="E25106" s="65"/>
      <c r="F25106" s="65"/>
      <c r="G25106" s="65"/>
      <c r="H25106" s="113"/>
    </row>
    <row r="25107" spans="1:8">
      <c r="A25107" s="65"/>
      <c r="B25107" s="65"/>
      <c r="C25107" s="65"/>
      <c r="D25107" s="65"/>
      <c r="E25107" s="65"/>
      <c r="F25107" s="65"/>
      <c r="G25107" s="65"/>
      <c r="H25107" s="113"/>
    </row>
    <row r="25108" spans="1:8">
      <c r="A25108" s="65"/>
      <c r="B25108" s="65"/>
      <c r="C25108" s="65"/>
      <c r="D25108" s="65"/>
      <c r="E25108" s="65"/>
      <c r="F25108" s="65"/>
      <c r="G25108" s="65"/>
      <c r="H25108" s="113"/>
    </row>
    <row r="25109" spans="1:8">
      <c r="A25109" s="65"/>
      <c r="B25109" s="65"/>
      <c r="C25109" s="65"/>
      <c r="D25109" s="65"/>
      <c r="E25109" s="65"/>
      <c r="F25109" s="65"/>
      <c r="G25109" s="65"/>
      <c r="H25109" s="113"/>
    </row>
    <row r="25110" spans="1:8">
      <c r="A25110" s="65"/>
      <c r="B25110" s="65"/>
      <c r="C25110" s="65"/>
      <c r="D25110" s="65"/>
      <c r="E25110" s="65"/>
      <c r="F25110" s="65"/>
      <c r="G25110" s="65"/>
      <c r="H25110" s="113"/>
    </row>
    <row r="25111" spans="1:8">
      <c r="A25111" s="65"/>
      <c r="B25111" s="65"/>
      <c r="C25111" s="65"/>
      <c r="D25111" s="65"/>
      <c r="E25111" s="65"/>
      <c r="F25111" s="65"/>
      <c r="G25111" s="65"/>
      <c r="H25111" s="113"/>
    </row>
    <row r="25112" spans="1:8">
      <c r="A25112" s="65"/>
      <c r="B25112" s="65"/>
      <c r="C25112" s="65"/>
      <c r="D25112" s="65"/>
      <c r="E25112" s="65"/>
      <c r="F25112" s="65"/>
      <c r="G25112" s="65"/>
      <c r="H25112" s="113"/>
    </row>
    <row r="25113" spans="1:8">
      <c r="A25113" s="65"/>
      <c r="B25113" s="65"/>
      <c r="C25113" s="65"/>
      <c r="D25113" s="65"/>
      <c r="E25113" s="65"/>
      <c r="F25113" s="65"/>
      <c r="G25113" s="65"/>
      <c r="H25113" s="113"/>
    </row>
    <row r="25114" spans="1:8">
      <c r="A25114" s="65"/>
      <c r="B25114" s="65"/>
      <c r="C25114" s="65"/>
      <c r="D25114" s="65"/>
      <c r="E25114" s="65"/>
      <c r="F25114" s="65"/>
      <c r="G25114" s="65"/>
      <c r="H25114" s="113"/>
    </row>
    <row r="25115" spans="1:8">
      <c r="A25115" s="65"/>
      <c r="B25115" s="65"/>
      <c r="C25115" s="65"/>
      <c r="D25115" s="65"/>
      <c r="E25115" s="65"/>
      <c r="F25115" s="65"/>
      <c r="G25115" s="65"/>
      <c r="H25115" s="113"/>
    </row>
    <row r="25116" spans="1:8">
      <c r="A25116" s="65"/>
      <c r="B25116" s="65"/>
      <c r="C25116" s="65"/>
      <c r="D25116" s="65"/>
      <c r="E25116" s="65"/>
      <c r="F25116" s="65"/>
      <c r="G25116" s="65"/>
      <c r="H25116" s="113"/>
    </row>
    <row r="25117" spans="1:8">
      <c r="A25117" s="65"/>
      <c r="B25117" s="65"/>
      <c r="C25117" s="65"/>
      <c r="D25117" s="65"/>
      <c r="E25117" s="65"/>
      <c r="F25117" s="65"/>
      <c r="G25117" s="65"/>
      <c r="H25117" s="113"/>
    </row>
    <row r="25118" spans="1:8">
      <c r="A25118" s="65"/>
      <c r="B25118" s="65"/>
      <c r="C25118" s="65"/>
      <c r="D25118" s="65"/>
      <c r="E25118" s="65"/>
      <c r="F25118" s="65"/>
      <c r="G25118" s="65"/>
      <c r="H25118" s="113"/>
    </row>
    <row r="25119" spans="1:8">
      <c r="A25119" s="65"/>
      <c r="B25119" s="65"/>
      <c r="C25119" s="65"/>
      <c r="D25119" s="65"/>
      <c r="E25119" s="65"/>
      <c r="F25119" s="65"/>
      <c r="G25119" s="65"/>
      <c r="H25119" s="113"/>
    </row>
    <row r="25120" spans="1:8">
      <c r="A25120" s="65"/>
      <c r="B25120" s="65"/>
      <c r="C25120" s="65"/>
      <c r="D25120" s="65"/>
      <c r="E25120" s="65"/>
      <c r="F25120" s="65"/>
      <c r="G25120" s="65"/>
      <c r="H25120" s="113"/>
    </row>
    <row r="25121" spans="1:8">
      <c r="A25121" s="65"/>
      <c r="B25121" s="65"/>
      <c r="C25121" s="65"/>
      <c r="D25121" s="65"/>
      <c r="E25121" s="65"/>
      <c r="F25121" s="65"/>
      <c r="G25121" s="65"/>
      <c r="H25121" s="113"/>
    </row>
    <row r="25122" spans="1:8">
      <c r="A25122" s="65"/>
      <c r="B25122" s="65"/>
      <c r="C25122" s="65"/>
      <c r="D25122" s="65"/>
      <c r="E25122" s="65"/>
      <c r="F25122" s="65"/>
      <c r="G25122" s="65"/>
      <c r="H25122" s="113"/>
    </row>
    <row r="25123" spans="1:8">
      <c r="A25123" s="65"/>
      <c r="B25123" s="65"/>
      <c r="C25123" s="65"/>
      <c r="D25123" s="65"/>
      <c r="E25123" s="65"/>
      <c r="F25123" s="65"/>
      <c r="G25123" s="65"/>
      <c r="H25123" s="113"/>
    </row>
    <row r="25124" spans="1:8">
      <c r="A25124" s="65"/>
      <c r="B25124" s="65"/>
      <c r="C25124" s="65"/>
      <c r="D25124" s="65"/>
      <c r="E25124" s="65"/>
      <c r="F25124" s="65"/>
      <c r="G25124" s="65"/>
      <c r="H25124" s="113"/>
    </row>
    <row r="25125" spans="1:8">
      <c r="A25125" s="65"/>
      <c r="B25125" s="65"/>
      <c r="C25125" s="65"/>
      <c r="D25125" s="65"/>
      <c r="E25125" s="65"/>
      <c r="F25125" s="65"/>
      <c r="G25125" s="65"/>
      <c r="H25125" s="113"/>
    </row>
    <row r="25126" spans="1:8">
      <c r="A25126" s="65"/>
      <c r="B25126" s="65"/>
      <c r="C25126" s="65"/>
      <c r="D25126" s="65"/>
      <c r="E25126" s="65"/>
      <c r="F25126" s="65"/>
      <c r="G25126" s="65"/>
      <c r="H25126" s="113"/>
    </row>
    <row r="25127" spans="1:8">
      <c r="A25127" s="65"/>
      <c r="B25127" s="65"/>
      <c r="C25127" s="65"/>
      <c r="D25127" s="65"/>
      <c r="E25127" s="65"/>
      <c r="F25127" s="65"/>
      <c r="G25127" s="65"/>
      <c r="H25127" s="113"/>
    </row>
    <row r="25128" spans="1:8">
      <c r="A25128" s="65"/>
      <c r="B25128" s="65"/>
      <c r="C25128" s="65"/>
      <c r="D25128" s="65"/>
      <c r="E25128" s="65"/>
      <c r="F25128" s="65"/>
      <c r="G25128" s="65"/>
      <c r="H25128" s="113"/>
    </row>
    <row r="25129" spans="1:8">
      <c r="A25129" s="65"/>
      <c r="B25129" s="65"/>
      <c r="C25129" s="65"/>
      <c r="D25129" s="65"/>
      <c r="E25129" s="65"/>
      <c r="F25129" s="65"/>
      <c r="G25129" s="65"/>
      <c r="H25129" s="113"/>
    </row>
    <row r="25130" spans="1:8">
      <c r="A25130" s="65"/>
      <c r="B25130" s="65"/>
      <c r="C25130" s="65"/>
      <c r="D25130" s="65"/>
      <c r="E25130" s="65"/>
      <c r="F25130" s="65"/>
      <c r="G25130" s="65"/>
      <c r="H25130" s="113"/>
    </row>
    <row r="25131" spans="1:8">
      <c r="A25131" s="65"/>
      <c r="B25131" s="65"/>
      <c r="C25131" s="65"/>
      <c r="D25131" s="65"/>
      <c r="E25131" s="65"/>
      <c r="F25131" s="65"/>
      <c r="G25131" s="65"/>
      <c r="H25131" s="113"/>
    </row>
    <row r="25132" spans="1:8">
      <c r="A25132" s="65"/>
      <c r="B25132" s="65"/>
      <c r="C25132" s="65"/>
      <c r="D25132" s="65"/>
      <c r="E25132" s="65"/>
      <c r="F25132" s="65"/>
      <c r="G25132" s="65"/>
      <c r="H25132" s="113"/>
    </row>
    <row r="25133" spans="1:8">
      <c r="A25133" s="65"/>
      <c r="B25133" s="65"/>
      <c r="C25133" s="65"/>
      <c r="D25133" s="65"/>
      <c r="E25133" s="65"/>
      <c r="F25133" s="65"/>
      <c r="G25133" s="65"/>
      <c r="H25133" s="113"/>
    </row>
    <row r="25134" spans="1:8">
      <c r="A25134" s="65"/>
      <c r="B25134" s="65"/>
      <c r="C25134" s="65"/>
      <c r="D25134" s="65"/>
      <c r="E25134" s="65"/>
      <c r="F25134" s="65"/>
      <c r="G25134" s="65"/>
      <c r="H25134" s="113"/>
    </row>
    <row r="25135" spans="1:8">
      <c r="A25135" s="65"/>
      <c r="B25135" s="65"/>
      <c r="C25135" s="65"/>
      <c r="D25135" s="65"/>
      <c r="E25135" s="65"/>
      <c r="F25135" s="65"/>
      <c r="G25135" s="65"/>
      <c r="H25135" s="113"/>
    </row>
    <row r="25136" spans="1:8">
      <c r="A25136" s="65"/>
      <c r="B25136" s="65"/>
      <c r="C25136" s="65"/>
      <c r="D25136" s="65"/>
      <c r="E25136" s="65"/>
      <c r="F25136" s="65"/>
      <c r="G25136" s="65"/>
      <c r="H25136" s="113"/>
    </row>
    <row r="25137" spans="1:8">
      <c r="A25137" s="65"/>
      <c r="B25137" s="65"/>
      <c r="C25137" s="65"/>
      <c r="D25137" s="65"/>
      <c r="E25137" s="65"/>
      <c r="F25137" s="65"/>
      <c r="G25137" s="65"/>
      <c r="H25137" s="113"/>
    </row>
    <row r="25138" spans="1:8">
      <c r="A25138" s="65"/>
      <c r="B25138" s="65"/>
      <c r="C25138" s="65"/>
      <c r="D25138" s="65"/>
      <c r="E25138" s="65"/>
      <c r="F25138" s="65"/>
      <c r="G25138" s="65"/>
      <c r="H25138" s="113"/>
    </row>
    <row r="25139" spans="1:8">
      <c r="A25139" s="65"/>
      <c r="B25139" s="65"/>
      <c r="C25139" s="65"/>
      <c r="D25139" s="65"/>
      <c r="E25139" s="65"/>
      <c r="F25139" s="65"/>
      <c r="G25139" s="65"/>
      <c r="H25139" s="113"/>
    </row>
    <row r="25140" spans="1:8">
      <c r="A25140" s="65"/>
      <c r="B25140" s="65"/>
      <c r="C25140" s="65"/>
      <c r="D25140" s="65"/>
      <c r="E25140" s="65"/>
      <c r="F25140" s="65"/>
      <c r="G25140" s="65"/>
      <c r="H25140" s="113"/>
    </row>
    <row r="25141" spans="1:8">
      <c r="A25141" s="65"/>
      <c r="B25141" s="65"/>
      <c r="C25141" s="65"/>
      <c r="D25141" s="65"/>
      <c r="E25141" s="65"/>
      <c r="F25141" s="65"/>
      <c r="G25141" s="65"/>
      <c r="H25141" s="113"/>
    </row>
    <row r="25142" spans="1:8">
      <c r="A25142" s="65"/>
      <c r="B25142" s="65"/>
      <c r="C25142" s="65"/>
      <c r="D25142" s="65"/>
      <c r="E25142" s="65"/>
      <c r="F25142" s="65"/>
      <c r="G25142" s="65"/>
      <c r="H25142" s="113"/>
    </row>
    <row r="25143" spans="1:8">
      <c r="A25143" s="65"/>
      <c r="B25143" s="65"/>
      <c r="C25143" s="65"/>
      <c r="D25143" s="65"/>
      <c r="E25143" s="65"/>
      <c r="F25143" s="65"/>
      <c r="G25143" s="65"/>
      <c r="H25143" s="113"/>
    </row>
    <row r="25144" spans="1:8">
      <c r="A25144" s="65"/>
      <c r="B25144" s="65"/>
      <c r="C25144" s="65"/>
      <c r="D25144" s="65"/>
      <c r="E25144" s="65"/>
      <c r="F25144" s="65"/>
      <c r="G25144" s="65"/>
      <c r="H25144" s="113"/>
    </row>
    <row r="25145" spans="1:8">
      <c r="A25145" s="65"/>
      <c r="B25145" s="65"/>
      <c r="C25145" s="65"/>
      <c r="D25145" s="65"/>
      <c r="E25145" s="65"/>
      <c r="F25145" s="65"/>
      <c r="G25145" s="65"/>
      <c r="H25145" s="113"/>
    </row>
    <row r="25146" spans="1:8">
      <c r="A25146" s="65"/>
      <c r="B25146" s="65"/>
      <c r="C25146" s="65"/>
      <c r="D25146" s="65"/>
      <c r="E25146" s="65"/>
      <c r="F25146" s="65"/>
      <c r="G25146" s="65"/>
      <c r="H25146" s="113"/>
    </row>
    <row r="25147" spans="1:8">
      <c r="A25147" s="65"/>
      <c r="B25147" s="65"/>
      <c r="C25147" s="65"/>
      <c r="D25147" s="65"/>
      <c r="E25147" s="65"/>
      <c r="F25147" s="65"/>
      <c r="G25147" s="65"/>
      <c r="H25147" s="113"/>
    </row>
    <row r="25148" spans="1:8">
      <c r="A25148" s="65"/>
      <c r="B25148" s="65"/>
      <c r="C25148" s="65"/>
      <c r="D25148" s="65"/>
      <c r="E25148" s="65"/>
      <c r="F25148" s="65"/>
      <c r="G25148" s="65"/>
      <c r="H25148" s="113"/>
    </row>
    <row r="25149" spans="1:8">
      <c r="A25149" s="65"/>
      <c r="B25149" s="65"/>
      <c r="C25149" s="65"/>
      <c r="D25149" s="65"/>
      <c r="E25149" s="65"/>
      <c r="F25149" s="65"/>
      <c r="G25149" s="65"/>
      <c r="H25149" s="113"/>
    </row>
    <row r="25150" spans="1:8">
      <c r="A25150" s="65"/>
      <c r="B25150" s="65"/>
      <c r="C25150" s="65"/>
      <c r="D25150" s="65"/>
      <c r="E25150" s="65"/>
      <c r="F25150" s="65"/>
      <c r="G25150" s="65"/>
      <c r="H25150" s="113"/>
    </row>
    <row r="25151" spans="1:8">
      <c r="A25151" s="65"/>
      <c r="B25151" s="65"/>
      <c r="C25151" s="65"/>
      <c r="D25151" s="65"/>
      <c r="E25151" s="65"/>
      <c r="F25151" s="65"/>
      <c r="G25151" s="65"/>
      <c r="H25151" s="113"/>
    </row>
    <row r="25152" spans="1:8">
      <c r="A25152" s="65"/>
      <c r="B25152" s="65"/>
      <c r="C25152" s="65"/>
      <c r="D25152" s="65"/>
      <c r="E25152" s="65"/>
      <c r="F25152" s="65"/>
      <c r="G25152" s="65"/>
      <c r="H25152" s="113"/>
    </row>
    <row r="25153" spans="1:8">
      <c r="A25153" s="65"/>
      <c r="B25153" s="65"/>
      <c r="C25153" s="65"/>
      <c r="D25153" s="65"/>
      <c r="E25153" s="65"/>
      <c r="F25153" s="65"/>
      <c r="G25153" s="65"/>
      <c r="H25153" s="113"/>
    </row>
    <row r="25154" spans="1:8">
      <c r="A25154" s="65"/>
      <c r="B25154" s="65"/>
      <c r="C25154" s="65"/>
      <c r="D25154" s="65"/>
      <c r="E25154" s="65"/>
      <c r="F25154" s="65"/>
      <c r="G25154" s="65"/>
      <c r="H25154" s="113"/>
    </row>
    <row r="25155" spans="1:8">
      <c r="A25155" s="65"/>
      <c r="B25155" s="65"/>
      <c r="C25155" s="65"/>
      <c r="D25155" s="65"/>
      <c r="E25155" s="65"/>
      <c r="F25155" s="65"/>
      <c r="G25155" s="65"/>
      <c r="H25155" s="113"/>
    </row>
    <row r="25156" spans="1:8">
      <c r="A25156" s="65"/>
      <c r="B25156" s="65"/>
      <c r="C25156" s="65"/>
      <c r="D25156" s="65"/>
      <c r="E25156" s="65"/>
      <c r="F25156" s="65"/>
      <c r="G25156" s="65"/>
      <c r="H25156" s="113"/>
    </row>
    <row r="25157" spans="1:8">
      <c r="A25157" s="65"/>
      <c r="B25157" s="65"/>
      <c r="C25157" s="65"/>
      <c r="D25157" s="65"/>
      <c r="E25157" s="65"/>
      <c r="F25157" s="65"/>
      <c r="G25157" s="65"/>
      <c r="H25157" s="113"/>
    </row>
    <row r="25158" spans="1:8">
      <c r="A25158" s="65"/>
      <c r="B25158" s="65"/>
      <c r="C25158" s="65"/>
      <c r="D25158" s="65"/>
      <c r="E25158" s="65"/>
      <c r="F25158" s="65"/>
      <c r="G25158" s="65"/>
      <c r="H25158" s="113"/>
    </row>
    <row r="25159" spans="1:8">
      <c r="A25159" s="65"/>
      <c r="B25159" s="65"/>
      <c r="C25159" s="65"/>
      <c r="D25159" s="65"/>
      <c r="E25159" s="65"/>
      <c r="F25159" s="65"/>
      <c r="G25159" s="65"/>
      <c r="H25159" s="113"/>
    </row>
    <row r="25160" spans="1:8">
      <c r="A25160" s="65"/>
      <c r="B25160" s="65"/>
      <c r="C25160" s="65"/>
      <c r="D25160" s="65"/>
      <c r="E25160" s="65"/>
      <c r="F25160" s="65"/>
      <c r="G25160" s="65"/>
      <c r="H25160" s="113"/>
    </row>
    <row r="25161" spans="1:8">
      <c r="A25161" s="65"/>
      <c r="B25161" s="65"/>
      <c r="C25161" s="65"/>
      <c r="D25161" s="65"/>
      <c r="E25161" s="65"/>
      <c r="F25161" s="65"/>
      <c r="G25161" s="65"/>
      <c r="H25161" s="113"/>
    </row>
    <row r="25162" spans="1:8">
      <c r="A25162" s="65"/>
      <c r="B25162" s="65"/>
      <c r="C25162" s="65"/>
      <c r="D25162" s="65"/>
      <c r="E25162" s="65"/>
      <c r="F25162" s="65"/>
      <c r="G25162" s="65"/>
      <c r="H25162" s="113"/>
    </row>
    <row r="25163" spans="1:8">
      <c r="A25163" s="65"/>
      <c r="B25163" s="65"/>
      <c r="C25163" s="65"/>
      <c r="D25163" s="65"/>
      <c r="E25163" s="65"/>
      <c r="F25163" s="65"/>
      <c r="G25163" s="65"/>
      <c r="H25163" s="113"/>
    </row>
    <row r="25164" spans="1:8">
      <c r="A25164" s="65"/>
      <c r="B25164" s="65"/>
      <c r="C25164" s="65"/>
      <c r="D25164" s="65"/>
      <c r="E25164" s="65"/>
      <c r="F25164" s="65"/>
      <c r="G25164" s="65"/>
      <c r="H25164" s="113"/>
    </row>
    <row r="25165" spans="1:8">
      <c r="A25165" s="65"/>
      <c r="B25165" s="65"/>
      <c r="C25165" s="65"/>
      <c r="D25165" s="65"/>
      <c r="E25165" s="65"/>
      <c r="F25165" s="65"/>
      <c r="G25165" s="65"/>
      <c r="H25165" s="113"/>
    </row>
    <row r="25166" spans="1:8">
      <c r="A25166" s="65"/>
      <c r="B25166" s="65"/>
      <c r="C25166" s="65"/>
      <c r="D25166" s="65"/>
      <c r="E25166" s="65"/>
      <c r="F25166" s="65"/>
      <c r="G25166" s="65"/>
      <c r="H25166" s="113"/>
    </row>
    <row r="25167" spans="1:8">
      <c r="A25167" s="65"/>
      <c r="B25167" s="65"/>
      <c r="C25167" s="65"/>
      <c r="D25167" s="65"/>
      <c r="E25167" s="65"/>
      <c r="F25167" s="65"/>
      <c r="G25167" s="65"/>
      <c r="H25167" s="113"/>
    </row>
    <row r="25168" spans="1:8">
      <c r="A25168" s="65"/>
      <c r="B25168" s="65"/>
      <c r="C25168" s="65"/>
      <c r="D25168" s="65"/>
      <c r="E25168" s="65"/>
      <c r="F25168" s="65"/>
      <c r="G25168" s="65"/>
      <c r="H25168" s="113"/>
    </row>
    <row r="25169" spans="1:8">
      <c r="A25169" s="65"/>
      <c r="B25169" s="65"/>
      <c r="C25169" s="65"/>
      <c r="D25169" s="65"/>
      <c r="E25169" s="65"/>
      <c r="F25169" s="65"/>
      <c r="G25169" s="65"/>
      <c r="H25169" s="113"/>
    </row>
    <row r="25170" spans="1:8">
      <c r="A25170" s="65"/>
      <c r="B25170" s="65"/>
      <c r="C25170" s="65"/>
      <c r="D25170" s="65"/>
      <c r="E25170" s="65"/>
      <c r="F25170" s="65"/>
      <c r="G25170" s="65"/>
      <c r="H25170" s="113"/>
    </row>
    <row r="25171" spans="1:8">
      <c r="A25171" s="65"/>
      <c r="B25171" s="65"/>
      <c r="C25171" s="65"/>
      <c r="D25171" s="65"/>
      <c r="E25171" s="65"/>
      <c r="F25171" s="65"/>
      <c r="G25171" s="65"/>
      <c r="H25171" s="113"/>
    </row>
    <row r="25172" spans="1:8">
      <c r="A25172" s="65"/>
      <c r="B25172" s="65"/>
      <c r="C25172" s="65"/>
      <c r="D25172" s="65"/>
      <c r="E25172" s="65"/>
      <c r="F25172" s="65"/>
      <c r="G25172" s="65"/>
      <c r="H25172" s="113"/>
    </row>
    <row r="25173" spans="1:8">
      <c r="A25173" s="65"/>
      <c r="B25173" s="65"/>
      <c r="C25173" s="65"/>
      <c r="D25173" s="65"/>
      <c r="E25173" s="65"/>
      <c r="F25173" s="65"/>
      <c r="G25173" s="65"/>
      <c r="H25173" s="113"/>
    </row>
    <row r="25174" spans="1:8">
      <c r="A25174" s="65"/>
      <c r="B25174" s="65"/>
      <c r="C25174" s="65"/>
      <c r="D25174" s="65"/>
      <c r="E25174" s="65"/>
      <c r="F25174" s="65"/>
      <c r="G25174" s="65"/>
      <c r="H25174" s="113"/>
    </row>
    <row r="25175" spans="1:8">
      <c r="A25175" s="65"/>
      <c r="B25175" s="65"/>
      <c r="C25175" s="65"/>
      <c r="D25175" s="65"/>
      <c r="E25175" s="65"/>
      <c r="F25175" s="65"/>
      <c r="G25175" s="65"/>
      <c r="H25175" s="113"/>
    </row>
    <row r="25176" spans="1:8">
      <c r="A25176" s="65"/>
      <c r="B25176" s="65"/>
      <c r="C25176" s="65"/>
      <c r="D25176" s="65"/>
      <c r="E25176" s="65"/>
      <c r="F25176" s="65"/>
      <c r="G25176" s="65"/>
      <c r="H25176" s="113"/>
    </row>
    <row r="25177" spans="1:8">
      <c r="A25177" s="65"/>
      <c r="B25177" s="65"/>
      <c r="C25177" s="65"/>
      <c r="D25177" s="65"/>
      <c r="E25177" s="65"/>
      <c r="F25177" s="65"/>
      <c r="G25177" s="65"/>
      <c r="H25177" s="113"/>
    </row>
    <row r="25178" spans="1:8">
      <c r="A25178" s="65"/>
      <c r="B25178" s="65"/>
      <c r="C25178" s="65"/>
      <c r="D25178" s="65"/>
      <c r="E25178" s="65"/>
      <c r="F25178" s="65"/>
      <c r="G25178" s="65"/>
      <c r="H25178" s="113"/>
    </row>
    <row r="25179" spans="1:8">
      <c r="A25179" s="65"/>
      <c r="B25179" s="65"/>
      <c r="C25179" s="65"/>
      <c r="D25179" s="65"/>
      <c r="E25179" s="65"/>
      <c r="F25179" s="65"/>
      <c r="G25179" s="65"/>
      <c r="H25179" s="113"/>
    </row>
    <row r="25180" spans="1:8">
      <c r="A25180" s="65"/>
      <c r="B25180" s="65"/>
      <c r="C25180" s="65"/>
      <c r="D25180" s="65"/>
      <c r="E25180" s="65"/>
      <c r="F25180" s="65"/>
      <c r="G25180" s="65"/>
      <c r="H25180" s="113"/>
    </row>
    <row r="25181" spans="1:8">
      <c r="A25181" s="65"/>
      <c r="B25181" s="65"/>
      <c r="C25181" s="65"/>
      <c r="D25181" s="65"/>
      <c r="E25181" s="65"/>
      <c r="F25181" s="65"/>
      <c r="G25181" s="65"/>
      <c r="H25181" s="113"/>
    </row>
    <row r="25182" spans="1:8">
      <c r="A25182" s="65"/>
      <c r="B25182" s="65"/>
      <c r="C25182" s="65"/>
      <c r="D25182" s="65"/>
      <c r="E25182" s="65"/>
      <c r="F25182" s="65"/>
      <c r="G25182" s="65"/>
      <c r="H25182" s="113"/>
    </row>
    <row r="25183" spans="1:8">
      <c r="A25183" s="65"/>
      <c r="B25183" s="65"/>
      <c r="C25183" s="65"/>
      <c r="D25183" s="65"/>
      <c r="E25183" s="65"/>
      <c r="F25183" s="65"/>
      <c r="G25183" s="65"/>
      <c r="H25183" s="113"/>
    </row>
    <row r="25184" spans="1:8">
      <c r="A25184" s="65"/>
      <c r="B25184" s="65"/>
      <c r="C25184" s="65"/>
      <c r="D25184" s="65"/>
      <c r="E25184" s="65"/>
      <c r="F25184" s="65"/>
      <c r="G25184" s="65"/>
      <c r="H25184" s="113"/>
    </row>
    <row r="25185" spans="1:8">
      <c r="A25185" s="65"/>
      <c r="B25185" s="65"/>
      <c r="C25185" s="65"/>
      <c r="D25185" s="65"/>
      <c r="E25185" s="65"/>
      <c r="F25185" s="65"/>
      <c r="G25185" s="65"/>
      <c r="H25185" s="113"/>
    </row>
    <row r="25186" spans="1:8">
      <c r="A25186" s="65"/>
      <c r="B25186" s="65"/>
      <c r="C25186" s="65"/>
      <c r="D25186" s="65"/>
      <c r="E25186" s="65"/>
      <c r="F25186" s="65"/>
      <c r="G25186" s="65"/>
      <c r="H25186" s="113"/>
    </row>
    <row r="25187" spans="1:8">
      <c r="A25187" s="65"/>
      <c r="B25187" s="65"/>
      <c r="C25187" s="65"/>
      <c r="D25187" s="65"/>
      <c r="E25187" s="65"/>
      <c r="F25187" s="65"/>
      <c r="G25187" s="65"/>
      <c r="H25187" s="113"/>
    </row>
    <row r="25188" spans="1:8">
      <c r="A25188" s="65"/>
      <c r="B25188" s="65"/>
      <c r="C25188" s="65"/>
      <c r="D25188" s="65"/>
      <c r="E25188" s="65"/>
      <c r="F25188" s="65"/>
      <c r="G25188" s="65"/>
      <c r="H25188" s="113"/>
    </row>
    <row r="25189" spans="1:8">
      <c r="A25189" s="65"/>
      <c r="B25189" s="65"/>
      <c r="C25189" s="65"/>
      <c r="D25189" s="65"/>
      <c r="E25189" s="65"/>
      <c r="F25189" s="65"/>
      <c r="G25189" s="65"/>
      <c r="H25189" s="113"/>
    </row>
    <row r="25190" spans="1:8">
      <c r="A25190" s="65"/>
      <c r="B25190" s="65"/>
      <c r="C25190" s="65"/>
      <c r="D25190" s="65"/>
      <c r="E25190" s="65"/>
      <c r="F25190" s="65"/>
      <c r="G25190" s="65"/>
      <c r="H25190" s="113"/>
    </row>
    <row r="25191" spans="1:8">
      <c r="A25191" s="65"/>
      <c r="B25191" s="65"/>
      <c r="C25191" s="65"/>
      <c r="D25191" s="65"/>
      <c r="E25191" s="65"/>
      <c r="F25191" s="65"/>
      <c r="G25191" s="65"/>
      <c r="H25191" s="113"/>
    </row>
    <row r="25192" spans="1:8">
      <c r="A25192" s="65"/>
      <c r="B25192" s="65"/>
      <c r="C25192" s="65"/>
      <c r="D25192" s="65"/>
      <c r="E25192" s="65"/>
      <c r="F25192" s="65"/>
      <c r="G25192" s="65"/>
      <c r="H25192" s="113"/>
    </row>
    <row r="25193" spans="1:8">
      <c r="A25193" s="65"/>
      <c r="B25193" s="65"/>
      <c r="C25193" s="65"/>
      <c r="D25193" s="65"/>
      <c r="E25193" s="65"/>
      <c r="F25193" s="65"/>
      <c r="G25193" s="65"/>
      <c r="H25193" s="113"/>
    </row>
    <row r="25194" spans="1:8">
      <c r="A25194" s="65"/>
      <c r="B25194" s="65"/>
      <c r="C25194" s="65"/>
      <c r="D25194" s="65"/>
      <c r="E25194" s="65"/>
      <c r="F25194" s="65"/>
      <c r="G25194" s="65"/>
      <c r="H25194" s="113"/>
    </row>
    <row r="25195" spans="1:8">
      <c r="A25195" s="65"/>
      <c r="B25195" s="65"/>
      <c r="C25195" s="65"/>
      <c r="D25195" s="65"/>
      <c r="E25195" s="65"/>
      <c r="F25195" s="65"/>
      <c r="G25195" s="65"/>
      <c r="H25195" s="113"/>
    </row>
    <row r="25196" spans="1:8">
      <c r="A25196" s="65"/>
      <c r="B25196" s="65"/>
      <c r="C25196" s="65"/>
      <c r="D25196" s="65"/>
      <c r="E25196" s="65"/>
      <c r="F25196" s="65"/>
      <c r="G25196" s="65"/>
      <c r="H25196" s="113"/>
    </row>
    <row r="25197" spans="1:8">
      <c r="A25197" s="65"/>
      <c r="B25197" s="65"/>
      <c r="C25197" s="65"/>
      <c r="D25197" s="65"/>
      <c r="E25197" s="65"/>
      <c r="F25197" s="65"/>
      <c r="G25197" s="65"/>
      <c r="H25197" s="113"/>
    </row>
    <row r="25198" spans="1:8">
      <c r="A25198" s="65"/>
      <c r="B25198" s="65"/>
      <c r="C25198" s="65"/>
      <c r="D25198" s="65"/>
      <c r="E25198" s="65"/>
      <c r="F25198" s="65"/>
      <c r="G25198" s="65"/>
      <c r="H25198" s="113"/>
    </row>
    <row r="25199" spans="1:8">
      <c r="A25199" s="65"/>
      <c r="B25199" s="65"/>
      <c r="C25199" s="65"/>
      <c r="D25199" s="65"/>
      <c r="E25199" s="65"/>
      <c r="F25199" s="65"/>
      <c r="G25199" s="65"/>
      <c r="H25199" s="113"/>
    </row>
    <row r="25200" spans="1:8">
      <c r="A25200" s="65"/>
      <c r="B25200" s="65"/>
      <c r="C25200" s="65"/>
      <c r="D25200" s="65"/>
      <c r="E25200" s="65"/>
      <c r="F25200" s="65"/>
      <c r="G25200" s="65"/>
      <c r="H25200" s="113"/>
    </row>
    <row r="25201" spans="1:8">
      <c r="A25201" s="65"/>
      <c r="B25201" s="65"/>
      <c r="C25201" s="65"/>
      <c r="D25201" s="65"/>
      <c r="E25201" s="65"/>
      <c r="F25201" s="65"/>
      <c r="G25201" s="65"/>
      <c r="H25201" s="113"/>
    </row>
    <row r="25202" spans="1:8">
      <c r="A25202" s="65"/>
      <c r="B25202" s="65"/>
      <c r="C25202" s="65"/>
      <c r="D25202" s="65"/>
      <c r="E25202" s="65"/>
      <c r="F25202" s="65"/>
      <c r="G25202" s="65"/>
      <c r="H25202" s="113"/>
    </row>
    <row r="25203" spans="1:8">
      <c r="A25203" s="65"/>
      <c r="B25203" s="65"/>
      <c r="C25203" s="65"/>
      <c r="D25203" s="65"/>
      <c r="E25203" s="65"/>
      <c r="F25203" s="65"/>
      <c r="G25203" s="65"/>
      <c r="H25203" s="113"/>
    </row>
    <row r="25204" spans="1:8">
      <c r="A25204" s="65"/>
      <c r="B25204" s="65"/>
      <c r="C25204" s="65"/>
      <c r="D25204" s="65"/>
      <c r="E25204" s="65"/>
      <c r="F25204" s="65"/>
      <c r="G25204" s="65"/>
      <c r="H25204" s="113"/>
    </row>
    <row r="25205" spans="1:8">
      <c r="A25205" s="65"/>
      <c r="B25205" s="65"/>
      <c r="C25205" s="65"/>
      <c r="D25205" s="65"/>
      <c r="E25205" s="65"/>
      <c r="F25205" s="65"/>
      <c r="G25205" s="65"/>
      <c r="H25205" s="113"/>
    </row>
    <row r="25206" spans="1:8">
      <c r="A25206" s="65"/>
      <c r="B25206" s="65"/>
      <c r="C25206" s="65"/>
      <c r="D25206" s="65"/>
      <c r="E25206" s="65"/>
      <c r="F25206" s="65"/>
      <c r="G25206" s="65"/>
      <c r="H25206" s="113"/>
    </row>
    <row r="25207" spans="1:8">
      <c r="A25207" s="65"/>
      <c r="B25207" s="65"/>
      <c r="C25207" s="65"/>
      <c r="D25207" s="65"/>
      <c r="E25207" s="65"/>
      <c r="F25207" s="65"/>
      <c r="G25207" s="65"/>
      <c r="H25207" s="113"/>
    </row>
    <row r="25208" spans="1:8">
      <c r="A25208" s="65"/>
      <c r="B25208" s="65"/>
      <c r="C25208" s="65"/>
      <c r="D25208" s="65"/>
      <c r="E25208" s="65"/>
      <c r="F25208" s="65"/>
      <c r="G25208" s="65"/>
      <c r="H25208" s="113"/>
    </row>
    <row r="25209" spans="1:8">
      <c r="A25209" s="65"/>
      <c r="B25209" s="65"/>
      <c r="C25209" s="65"/>
      <c r="D25209" s="65"/>
      <c r="E25209" s="65"/>
      <c r="F25209" s="65"/>
      <c r="G25209" s="65"/>
      <c r="H25209" s="113"/>
    </row>
    <row r="25210" spans="1:8">
      <c r="A25210" s="65"/>
      <c r="B25210" s="65"/>
      <c r="C25210" s="65"/>
      <c r="D25210" s="65"/>
      <c r="E25210" s="65"/>
      <c r="F25210" s="65"/>
      <c r="G25210" s="65"/>
      <c r="H25210" s="113"/>
    </row>
    <row r="25211" spans="1:8">
      <c r="A25211" s="65"/>
      <c r="B25211" s="65"/>
      <c r="C25211" s="65"/>
      <c r="D25211" s="65"/>
      <c r="E25211" s="65"/>
      <c r="F25211" s="65"/>
      <c r="G25211" s="65"/>
      <c r="H25211" s="113"/>
    </row>
    <row r="25212" spans="1:8">
      <c r="A25212" s="65"/>
      <c r="B25212" s="65"/>
      <c r="C25212" s="65"/>
      <c r="D25212" s="65"/>
      <c r="E25212" s="65"/>
      <c r="F25212" s="65"/>
      <c r="G25212" s="65"/>
      <c r="H25212" s="113"/>
    </row>
    <row r="25213" spans="1:8">
      <c r="A25213" s="65"/>
      <c r="B25213" s="65"/>
      <c r="C25213" s="65"/>
      <c r="D25213" s="65"/>
      <c r="E25213" s="65"/>
      <c r="F25213" s="65"/>
      <c r="G25213" s="65"/>
      <c r="H25213" s="113"/>
    </row>
    <row r="25214" spans="1:8">
      <c r="A25214" s="65"/>
      <c r="B25214" s="65"/>
      <c r="C25214" s="65"/>
      <c r="D25214" s="65"/>
      <c r="E25214" s="65"/>
      <c r="F25214" s="65"/>
      <c r="G25214" s="65"/>
      <c r="H25214" s="113"/>
    </row>
    <row r="25215" spans="1:8">
      <c r="A25215" s="65"/>
      <c r="B25215" s="65"/>
      <c r="C25215" s="65"/>
      <c r="D25215" s="65"/>
      <c r="E25215" s="65"/>
      <c r="F25215" s="65"/>
      <c r="G25215" s="65"/>
      <c r="H25215" s="113"/>
    </row>
    <row r="25216" spans="1:8">
      <c r="A25216" s="65"/>
      <c r="B25216" s="65"/>
      <c r="C25216" s="65"/>
      <c r="D25216" s="65"/>
      <c r="E25216" s="65"/>
      <c r="F25216" s="65"/>
      <c r="G25216" s="65"/>
      <c r="H25216" s="113"/>
    </row>
    <row r="25217" spans="1:8">
      <c r="A25217" s="65"/>
      <c r="B25217" s="65"/>
      <c r="C25217" s="65"/>
      <c r="D25217" s="65"/>
      <c r="E25217" s="65"/>
      <c r="F25217" s="65"/>
      <c r="G25217" s="65"/>
      <c r="H25217" s="113"/>
    </row>
    <row r="25218" spans="1:8">
      <c r="A25218" s="65"/>
      <c r="B25218" s="65"/>
      <c r="C25218" s="65"/>
      <c r="D25218" s="65"/>
      <c r="E25218" s="65"/>
      <c r="F25218" s="65"/>
      <c r="G25218" s="65"/>
      <c r="H25218" s="113"/>
    </row>
    <row r="25219" spans="1:8">
      <c r="A25219" s="65"/>
      <c r="B25219" s="65"/>
      <c r="C25219" s="65"/>
      <c r="D25219" s="65"/>
      <c r="E25219" s="65"/>
      <c r="F25219" s="65"/>
      <c r="G25219" s="65"/>
      <c r="H25219" s="113"/>
    </row>
    <row r="25220" spans="1:8">
      <c r="A25220" s="65"/>
      <c r="B25220" s="65"/>
      <c r="C25220" s="65"/>
      <c r="D25220" s="65"/>
      <c r="E25220" s="65"/>
      <c r="F25220" s="65"/>
      <c r="G25220" s="65"/>
      <c r="H25220" s="113"/>
    </row>
    <row r="25221" spans="1:8">
      <c r="A25221" s="65"/>
      <c r="B25221" s="65"/>
      <c r="C25221" s="65"/>
      <c r="D25221" s="65"/>
      <c r="E25221" s="65"/>
      <c r="F25221" s="65"/>
      <c r="G25221" s="65"/>
      <c r="H25221" s="113"/>
    </row>
    <row r="25222" spans="1:8">
      <c r="A25222" s="65"/>
      <c r="B25222" s="65"/>
      <c r="C25222" s="65"/>
      <c r="D25222" s="65"/>
      <c r="E25222" s="65"/>
      <c r="F25222" s="65"/>
      <c r="G25222" s="65"/>
      <c r="H25222" s="113"/>
    </row>
    <row r="25223" spans="1:8">
      <c r="A25223" s="65"/>
      <c r="B25223" s="65"/>
      <c r="C25223" s="65"/>
      <c r="D25223" s="65"/>
      <c r="E25223" s="65"/>
      <c r="F25223" s="65"/>
      <c r="G25223" s="65"/>
      <c r="H25223" s="113"/>
    </row>
    <row r="25224" spans="1:8">
      <c r="A25224" s="65"/>
      <c r="B25224" s="65"/>
      <c r="C25224" s="65"/>
      <c r="D25224" s="65"/>
      <c r="E25224" s="65"/>
      <c r="F25224" s="65"/>
      <c r="G25224" s="65"/>
      <c r="H25224" s="113"/>
    </row>
    <row r="25225" spans="1:8">
      <c r="A25225" s="65"/>
      <c r="B25225" s="65"/>
      <c r="C25225" s="65"/>
      <c r="D25225" s="65"/>
      <c r="E25225" s="65"/>
      <c r="F25225" s="65"/>
      <c r="G25225" s="65"/>
      <c r="H25225" s="113"/>
    </row>
    <row r="25226" spans="1:8">
      <c r="A25226" s="65"/>
      <c r="B25226" s="65"/>
      <c r="C25226" s="65"/>
      <c r="D25226" s="65"/>
      <c r="E25226" s="65"/>
      <c r="F25226" s="65"/>
      <c r="G25226" s="65"/>
      <c r="H25226" s="113"/>
    </row>
    <row r="25227" spans="1:8">
      <c r="A25227" s="65"/>
      <c r="B25227" s="65"/>
      <c r="C25227" s="65"/>
      <c r="D25227" s="65"/>
      <c r="E25227" s="65"/>
      <c r="F25227" s="65"/>
      <c r="G25227" s="65"/>
      <c r="H25227" s="113"/>
    </row>
    <row r="25228" spans="1:8">
      <c r="A25228" s="65"/>
      <c r="B25228" s="65"/>
      <c r="C25228" s="65"/>
      <c r="D25228" s="65"/>
      <c r="E25228" s="65"/>
      <c r="F25228" s="65"/>
      <c r="G25228" s="65"/>
      <c r="H25228" s="113"/>
    </row>
    <row r="25229" spans="1:8">
      <c r="A25229" s="65"/>
      <c r="B25229" s="65"/>
      <c r="C25229" s="65"/>
      <c r="D25229" s="65"/>
      <c r="E25229" s="65"/>
      <c r="F25229" s="65"/>
      <c r="G25229" s="65"/>
      <c r="H25229" s="113"/>
    </row>
    <row r="25230" spans="1:8">
      <c r="A25230" s="65"/>
      <c r="B25230" s="65"/>
      <c r="C25230" s="65"/>
      <c r="D25230" s="65"/>
      <c r="E25230" s="65"/>
      <c r="F25230" s="65"/>
      <c r="G25230" s="65"/>
      <c r="H25230" s="113"/>
    </row>
    <row r="25231" spans="1:8">
      <c r="A25231" s="65"/>
      <c r="B25231" s="65"/>
      <c r="C25231" s="65"/>
      <c r="D25231" s="65"/>
      <c r="E25231" s="65"/>
      <c r="F25231" s="65"/>
      <c r="G25231" s="65"/>
      <c r="H25231" s="113"/>
    </row>
    <row r="25232" spans="1:8">
      <c r="A25232" s="65"/>
      <c r="B25232" s="65"/>
      <c r="C25232" s="65"/>
      <c r="D25232" s="65"/>
      <c r="E25232" s="65"/>
      <c r="F25232" s="65"/>
      <c r="G25232" s="65"/>
      <c r="H25232" s="113"/>
    </row>
    <row r="25233" spans="1:8">
      <c r="A25233" s="65"/>
      <c r="B25233" s="65"/>
      <c r="C25233" s="65"/>
      <c r="D25233" s="65"/>
      <c r="E25233" s="65"/>
      <c r="F25233" s="65"/>
      <c r="G25233" s="65"/>
      <c r="H25233" s="113"/>
    </row>
    <row r="25234" spans="1:8">
      <c r="A25234" s="65"/>
      <c r="B25234" s="65"/>
      <c r="C25234" s="65"/>
      <c r="D25234" s="65"/>
      <c r="E25234" s="65"/>
      <c r="F25234" s="65"/>
      <c r="G25234" s="65"/>
      <c r="H25234" s="113"/>
    </row>
    <row r="25235" spans="1:8">
      <c r="A25235" s="65"/>
      <c r="B25235" s="65"/>
      <c r="C25235" s="65"/>
      <c r="D25235" s="65"/>
      <c r="E25235" s="65"/>
      <c r="F25235" s="65"/>
      <c r="G25235" s="65"/>
      <c r="H25235" s="113"/>
    </row>
    <row r="25236" spans="1:8">
      <c r="A25236" s="65"/>
      <c r="B25236" s="65"/>
      <c r="C25236" s="65"/>
      <c r="D25236" s="65"/>
      <c r="E25236" s="65"/>
      <c r="F25236" s="65"/>
      <c r="G25236" s="65"/>
      <c r="H25236" s="113"/>
    </row>
    <row r="25237" spans="1:8">
      <c r="A25237" s="65"/>
      <c r="B25237" s="65"/>
      <c r="C25237" s="65"/>
      <c r="D25237" s="65"/>
      <c r="E25237" s="65"/>
      <c r="F25237" s="65"/>
      <c r="G25237" s="65"/>
      <c r="H25237" s="113"/>
    </row>
    <row r="25238" spans="1:8">
      <c r="A25238" s="65"/>
      <c r="B25238" s="65"/>
      <c r="C25238" s="65"/>
      <c r="D25238" s="65"/>
      <c r="E25238" s="65"/>
      <c r="F25238" s="65"/>
      <c r="G25238" s="65"/>
      <c r="H25238" s="113"/>
    </row>
    <row r="25239" spans="1:8">
      <c r="A25239" s="65"/>
      <c r="B25239" s="65"/>
      <c r="C25239" s="65"/>
      <c r="D25239" s="65"/>
      <c r="E25239" s="65"/>
      <c r="F25239" s="65"/>
      <c r="G25239" s="65"/>
      <c r="H25239" s="113"/>
    </row>
    <row r="25240" spans="1:8">
      <c r="A25240" s="65"/>
      <c r="B25240" s="65"/>
      <c r="C25240" s="65"/>
      <c r="D25240" s="65"/>
      <c r="E25240" s="65"/>
      <c r="F25240" s="65"/>
      <c r="G25240" s="65"/>
      <c r="H25240" s="113"/>
    </row>
    <row r="25241" spans="1:8">
      <c r="A25241" s="65"/>
      <c r="B25241" s="65"/>
      <c r="C25241" s="65"/>
      <c r="D25241" s="65"/>
      <c r="E25241" s="65"/>
      <c r="F25241" s="65"/>
      <c r="G25241" s="65"/>
      <c r="H25241" s="113"/>
    </row>
    <row r="25242" spans="1:8">
      <c r="A25242" s="65"/>
      <c r="B25242" s="65"/>
      <c r="C25242" s="65"/>
      <c r="D25242" s="65"/>
      <c r="E25242" s="65"/>
      <c r="F25242" s="65"/>
      <c r="G25242" s="65"/>
      <c r="H25242" s="113"/>
    </row>
    <row r="25243" spans="1:8">
      <c r="A25243" s="65"/>
      <c r="B25243" s="65"/>
      <c r="C25243" s="65"/>
      <c r="D25243" s="65"/>
      <c r="E25243" s="65"/>
      <c r="F25243" s="65"/>
      <c r="G25243" s="65"/>
      <c r="H25243" s="113"/>
    </row>
    <row r="25244" spans="1:8">
      <c r="A25244" s="65"/>
      <c r="B25244" s="65"/>
      <c r="C25244" s="65"/>
      <c r="D25244" s="65"/>
      <c r="E25244" s="65"/>
      <c r="F25244" s="65"/>
      <c r="G25244" s="65"/>
      <c r="H25244" s="113"/>
    </row>
    <row r="25245" spans="1:8">
      <c r="A25245" s="65"/>
      <c r="B25245" s="65"/>
      <c r="C25245" s="65"/>
      <c r="D25245" s="65"/>
      <c r="E25245" s="65"/>
      <c r="F25245" s="65"/>
      <c r="G25245" s="65"/>
      <c r="H25245" s="113"/>
    </row>
    <row r="25246" spans="1:8">
      <c r="A25246" s="65"/>
      <c r="B25246" s="65"/>
      <c r="C25246" s="65"/>
      <c r="D25246" s="65"/>
      <c r="E25246" s="65"/>
      <c r="F25246" s="65"/>
      <c r="G25246" s="65"/>
      <c r="H25246" s="113"/>
    </row>
    <row r="25247" spans="1:8">
      <c r="A25247" s="65"/>
      <c r="B25247" s="65"/>
      <c r="C25247" s="65"/>
      <c r="D25247" s="65"/>
      <c r="E25247" s="65"/>
      <c r="F25247" s="65"/>
      <c r="G25247" s="65"/>
      <c r="H25247" s="113"/>
    </row>
    <row r="25248" spans="1:8">
      <c r="A25248" s="65"/>
      <c r="B25248" s="65"/>
      <c r="C25248" s="65"/>
      <c r="D25248" s="65"/>
      <c r="E25248" s="65"/>
      <c r="F25248" s="65"/>
      <c r="G25248" s="65"/>
      <c r="H25248" s="113"/>
    </row>
    <row r="25249" spans="1:8">
      <c r="A25249" s="65"/>
      <c r="B25249" s="65"/>
      <c r="C25249" s="65"/>
      <c r="D25249" s="65"/>
      <c r="E25249" s="65"/>
      <c r="F25249" s="65"/>
      <c r="G25249" s="65"/>
      <c r="H25249" s="113"/>
    </row>
    <row r="25250" spans="1:8">
      <c r="A25250" s="65"/>
      <c r="B25250" s="65"/>
      <c r="C25250" s="65"/>
      <c r="D25250" s="65"/>
      <c r="E25250" s="65"/>
      <c r="F25250" s="65"/>
      <c r="G25250" s="65"/>
      <c r="H25250" s="113"/>
    </row>
    <row r="25251" spans="1:8">
      <c r="A25251" s="65"/>
      <c r="B25251" s="65"/>
      <c r="C25251" s="65"/>
      <c r="D25251" s="65"/>
      <c r="E25251" s="65"/>
      <c r="F25251" s="65"/>
      <c r="G25251" s="65"/>
      <c r="H25251" s="113"/>
    </row>
    <row r="25252" spans="1:8">
      <c r="A25252" s="65"/>
      <c r="B25252" s="65"/>
      <c r="C25252" s="65"/>
      <c r="D25252" s="65"/>
      <c r="E25252" s="65"/>
      <c r="F25252" s="65"/>
      <c r="G25252" s="65"/>
      <c r="H25252" s="113"/>
    </row>
    <row r="25253" spans="1:8">
      <c r="A25253" s="65"/>
      <c r="B25253" s="65"/>
      <c r="C25253" s="65"/>
      <c r="D25253" s="65"/>
      <c r="E25253" s="65"/>
      <c r="F25253" s="65"/>
      <c r="G25253" s="65"/>
      <c r="H25253" s="113"/>
    </row>
    <row r="25254" spans="1:8">
      <c r="A25254" s="65"/>
      <c r="B25254" s="65"/>
      <c r="C25254" s="65"/>
      <c r="D25254" s="65"/>
      <c r="E25254" s="65"/>
      <c r="F25254" s="65"/>
      <c r="G25254" s="65"/>
      <c r="H25254" s="113"/>
    </row>
    <row r="25255" spans="1:8">
      <c r="A25255" s="65"/>
      <c r="B25255" s="65"/>
      <c r="C25255" s="65"/>
      <c r="D25255" s="65"/>
      <c r="E25255" s="65"/>
      <c r="F25255" s="65"/>
      <c r="G25255" s="65"/>
      <c r="H25255" s="113"/>
    </row>
    <row r="25256" spans="1:8">
      <c r="A25256" s="65"/>
      <c r="B25256" s="65"/>
      <c r="C25256" s="65"/>
      <c r="D25256" s="65"/>
      <c r="E25256" s="65"/>
      <c r="F25256" s="65"/>
      <c r="G25256" s="65"/>
      <c r="H25256" s="113"/>
    </row>
    <row r="25257" spans="1:8">
      <c r="A25257" s="65"/>
      <c r="B25257" s="65"/>
      <c r="C25257" s="65"/>
      <c r="D25257" s="65"/>
      <c r="E25257" s="65"/>
      <c r="F25257" s="65"/>
      <c r="G25257" s="65"/>
      <c r="H25257" s="113"/>
    </row>
    <row r="25258" spans="1:8">
      <c r="A25258" s="65"/>
      <c r="B25258" s="65"/>
      <c r="C25258" s="65"/>
      <c r="D25258" s="65"/>
      <c r="E25258" s="65"/>
      <c r="F25258" s="65"/>
      <c r="G25258" s="65"/>
      <c r="H25258" s="113"/>
    </row>
    <row r="25259" spans="1:8">
      <c r="A25259" s="65"/>
      <c r="B25259" s="65"/>
      <c r="C25259" s="65"/>
      <c r="D25259" s="65"/>
      <c r="E25259" s="65"/>
      <c r="F25259" s="65"/>
      <c r="G25259" s="65"/>
      <c r="H25259" s="113"/>
    </row>
    <row r="25260" spans="1:8">
      <c r="A25260" s="65"/>
      <c r="B25260" s="65"/>
      <c r="C25260" s="65"/>
      <c r="D25260" s="65"/>
      <c r="E25260" s="65"/>
      <c r="F25260" s="65"/>
      <c r="G25260" s="65"/>
      <c r="H25260" s="113"/>
    </row>
    <row r="25261" spans="1:8">
      <c r="A25261" s="65"/>
      <c r="B25261" s="65"/>
      <c r="C25261" s="65"/>
      <c r="D25261" s="65"/>
      <c r="E25261" s="65"/>
      <c r="F25261" s="65"/>
      <c r="G25261" s="65"/>
      <c r="H25261" s="113"/>
    </row>
    <row r="25262" spans="1:8">
      <c r="A25262" s="65"/>
      <c r="B25262" s="65"/>
      <c r="C25262" s="65"/>
      <c r="D25262" s="65"/>
      <c r="E25262" s="65"/>
      <c r="F25262" s="65"/>
      <c r="G25262" s="65"/>
      <c r="H25262" s="113"/>
    </row>
    <row r="25263" spans="1:8">
      <c r="A25263" s="65"/>
      <c r="B25263" s="65"/>
      <c r="C25263" s="65"/>
      <c r="D25263" s="65"/>
      <c r="E25263" s="65"/>
      <c r="F25263" s="65"/>
      <c r="G25263" s="65"/>
      <c r="H25263" s="113"/>
    </row>
    <row r="25264" spans="1:8">
      <c r="A25264" s="65"/>
      <c r="B25264" s="65"/>
      <c r="C25264" s="65"/>
      <c r="D25264" s="65"/>
      <c r="E25264" s="65"/>
      <c r="F25264" s="65"/>
      <c r="G25264" s="65"/>
      <c r="H25264" s="113"/>
    </row>
    <row r="25265" spans="1:8">
      <c r="A25265" s="65"/>
      <c r="B25265" s="65"/>
      <c r="C25265" s="65"/>
      <c r="D25265" s="65"/>
      <c r="E25265" s="65"/>
      <c r="F25265" s="65"/>
      <c r="G25265" s="65"/>
      <c r="H25265" s="113"/>
    </row>
    <row r="25266" spans="1:8">
      <c r="A25266" s="65"/>
      <c r="B25266" s="65"/>
      <c r="C25266" s="65"/>
      <c r="D25266" s="65"/>
      <c r="E25266" s="65"/>
      <c r="F25266" s="65"/>
      <c r="G25266" s="65"/>
      <c r="H25266" s="113"/>
    </row>
    <row r="25267" spans="1:8">
      <c r="A25267" s="65"/>
      <c r="B25267" s="65"/>
      <c r="C25267" s="65"/>
      <c r="D25267" s="65"/>
      <c r="E25267" s="65"/>
      <c r="F25267" s="65"/>
      <c r="G25267" s="65"/>
      <c r="H25267" s="113"/>
    </row>
    <row r="25268" spans="1:8">
      <c r="A25268" s="65"/>
      <c r="B25268" s="65"/>
      <c r="C25268" s="65"/>
      <c r="D25268" s="65"/>
      <c r="E25268" s="65"/>
      <c r="F25268" s="65"/>
      <c r="G25268" s="65"/>
      <c r="H25268" s="113"/>
    </row>
    <row r="25269" spans="1:8">
      <c r="A25269" s="65"/>
      <c r="B25269" s="65"/>
      <c r="C25269" s="65"/>
      <c r="D25269" s="65"/>
      <c r="E25269" s="65"/>
      <c r="F25269" s="65"/>
      <c r="G25269" s="65"/>
      <c r="H25269" s="113"/>
    </row>
    <row r="25270" spans="1:8">
      <c r="A25270" s="65"/>
      <c r="B25270" s="65"/>
      <c r="C25270" s="65"/>
      <c r="D25270" s="65"/>
      <c r="E25270" s="65"/>
      <c r="F25270" s="65"/>
      <c r="G25270" s="65"/>
      <c r="H25270" s="113"/>
    </row>
    <row r="25271" spans="1:8">
      <c r="A25271" s="65"/>
      <c r="B25271" s="65"/>
      <c r="C25271" s="65"/>
      <c r="D25271" s="65"/>
      <c r="E25271" s="65"/>
      <c r="F25271" s="65"/>
      <c r="G25271" s="65"/>
      <c r="H25271" s="113"/>
    </row>
    <row r="25272" spans="1:8">
      <c r="A25272" s="65"/>
      <c r="B25272" s="65"/>
      <c r="C25272" s="65"/>
      <c r="D25272" s="65"/>
      <c r="E25272" s="65"/>
      <c r="F25272" s="65"/>
      <c r="G25272" s="65"/>
      <c r="H25272" s="113"/>
    </row>
    <row r="25273" spans="1:8">
      <c r="A25273" s="65"/>
      <c r="B25273" s="65"/>
      <c r="C25273" s="65"/>
      <c r="D25273" s="65"/>
      <c r="E25273" s="65"/>
      <c r="F25273" s="65"/>
      <c r="G25273" s="65"/>
      <c r="H25273" s="113"/>
    </row>
    <row r="25274" spans="1:8">
      <c r="A25274" s="65"/>
      <c r="B25274" s="65"/>
      <c r="C25274" s="65"/>
      <c r="D25274" s="65"/>
      <c r="E25274" s="65"/>
      <c r="F25274" s="65"/>
      <c r="G25274" s="65"/>
      <c r="H25274" s="113"/>
    </row>
    <row r="25275" spans="1:8">
      <c r="A25275" s="65"/>
      <c r="B25275" s="65"/>
      <c r="C25275" s="65"/>
      <c r="D25275" s="65"/>
      <c r="E25275" s="65"/>
      <c r="F25275" s="65"/>
      <c r="G25275" s="65"/>
      <c r="H25275" s="113"/>
    </row>
    <row r="25276" spans="1:8">
      <c r="A25276" s="65"/>
      <c r="B25276" s="65"/>
      <c r="C25276" s="65"/>
      <c r="D25276" s="65"/>
      <c r="E25276" s="65"/>
      <c r="F25276" s="65"/>
      <c r="G25276" s="65"/>
      <c r="H25276" s="113"/>
    </row>
    <row r="25277" spans="1:8">
      <c r="A25277" s="65"/>
      <c r="B25277" s="65"/>
      <c r="C25277" s="65"/>
      <c r="D25277" s="65"/>
      <c r="E25277" s="65"/>
      <c r="F25277" s="65"/>
      <c r="G25277" s="65"/>
      <c r="H25277" s="113"/>
    </row>
    <row r="25278" spans="1:8">
      <c r="A25278" s="65"/>
      <c r="B25278" s="65"/>
      <c r="C25278" s="65"/>
      <c r="D25278" s="65"/>
      <c r="E25278" s="65"/>
      <c r="F25278" s="65"/>
      <c r="G25278" s="65"/>
      <c r="H25278" s="113"/>
    </row>
    <row r="25279" spans="1:8">
      <c r="A25279" s="65"/>
      <c r="B25279" s="65"/>
      <c r="C25279" s="65"/>
      <c r="D25279" s="65"/>
      <c r="E25279" s="65"/>
      <c r="F25279" s="65"/>
      <c r="G25279" s="65"/>
      <c r="H25279" s="113"/>
    </row>
    <row r="25280" spans="1:8">
      <c r="A25280" s="65"/>
      <c r="B25280" s="65"/>
      <c r="C25280" s="65"/>
      <c r="D25280" s="65"/>
      <c r="E25280" s="65"/>
      <c r="F25280" s="65"/>
      <c r="G25280" s="65"/>
      <c r="H25280" s="113"/>
    </row>
    <row r="25281" spans="1:8">
      <c r="A25281" s="65"/>
      <c r="B25281" s="65"/>
      <c r="C25281" s="65"/>
      <c r="D25281" s="65"/>
      <c r="E25281" s="65"/>
      <c r="F25281" s="65"/>
      <c r="G25281" s="65"/>
      <c r="H25281" s="113"/>
    </row>
    <row r="25282" spans="1:8">
      <c r="A25282" s="65"/>
      <c r="B25282" s="65"/>
      <c r="C25282" s="65"/>
      <c r="D25282" s="65"/>
      <c r="E25282" s="65"/>
      <c r="F25282" s="65"/>
      <c r="G25282" s="65"/>
      <c r="H25282" s="113"/>
    </row>
    <row r="25283" spans="1:8">
      <c r="A25283" s="65"/>
      <c r="B25283" s="65"/>
      <c r="C25283" s="65"/>
      <c r="D25283" s="65"/>
      <c r="E25283" s="65"/>
      <c r="F25283" s="65"/>
      <c r="G25283" s="65"/>
      <c r="H25283" s="113"/>
    </row>
    <row r="25284" spans="1:8">
      <c r="A25284" s="65"/>
      <c r="B25284" s="65"/>
      <c r="C25284" s="65"/>
      <c r="D25284" s="65"/>
      <c r="E25284" s="65"/>
      <c r="F25284" s="65"/>
      <c r="G25284" s="65"/>
      <c r="H25284" s="113"/>
    </row>
    <row r="25285" spans="1:8">
      <c r="A25285" s="65"/>
      <c r="B25285" s="65"/>
      <c r="C25285" s="65"/>
      <c r="D25285" s="65"/>
      <c r="E25285" s="65"/>
      <c r="F25285" s="65"/>
      <c r="G25285" s="65"/>
      <c r="H25285" s="113"/>
    </row>
    <row r="25286" spans="1:8">
      <c r="A25286" s="65"/>
      <c r="B25286" s="65"/>
      <c r="C25286" s="65"/>
      <c r="D25286" s="65"/>
      <c r="E25286" s="65"/>
      <c r="F25286" s="65"/>
      <c r="G25286" s="65"/>
      <c r="H25286" s="113"/>
    </row>
    <row r="25287" spans="1:8">
      <c r="A25287" s="65"/>
      <c r="B25287" s="65"/>
      <c r="C25287" s="65"/>
      <c r="D25287" s="65"/>
      <c r="E25287" s="65"/>
      <c r="F25287" s="65"/>
      <c r="G25287" s="65"/>
      <c r="H25287" s="113"/>
    </row>
    <row r="25288" spans="1:8">
      <c r="A25288" s="65"/>
      <c r="B25288" s="65"/>
      <c r="C25288" s="65"/>
      <c r="D25288" s="65"/>
      <c r="E25288" s="65"/>
      <c r="F25288" s="65"/>
      <c r="G25288" s="65"/>
      <c r="H25288" s="113"/>
    </row>
    <row r="25289" spans="1:8">
      <c r="A25289" s="65"/>
      <c r="B25289" s="65"/>
      <c r="C25289" s="65"/>
      <c r="D25289" s="65"/>
      <c r="E25289" s="65"/>
      <c r="F25289" s="65"/>
      <c r="G25289" s="65"/>
      <c r="H25289" s="113"/>
    </row>
    <row r="25290" spans="1:8">
      <c r="A25290" s="65"/>
      <c r="B25290" s="65"/>
      <c r="C25290" s="65"/>
      <c r="D25290" s="65"/>
      <c r="E25290" s="65"/>
      <c r="F25290" s="65"/>
      <c r="G25290" s="65"/>
      <c r="H25290" s="113"/>
    </row>
    <row r="25291" spans="1:8">
      <c r="A25291" s="65"/>
      <c r="B25291" s="65"/>
      <c r="C25291" s="65"/>
      <c r="D25291" s="65"/>
      <c r="E25291" s="65"/>
      <c r="F25291" s="65"/>
      <c r="G25291" s="65"/>
      <c r="H25291" s="113"/>
    </row>
    <row r="25292" spans="1:8">
      <c r="A25292" s="65"/>
      <c r="B25292" s="65"/>
      <c r="C25292" s="65"/>
      <c r="D25292" s="65"/>
      <c r="E25292" s="65"/>
      <c r="F25292" s="65"/>
      <c r="G25292" s="65"/>
      <c r="H25292" s="113"/>
    </row>
    <row r="25293" spans="1:8">
      <c r="A25293" s="65"/>
      <c r="B25293" s="65"/>
      <c r="C25293" s="65"/>
      <c r="D25293" s="65"/>
      <c r="E25293" s="65"/>
      <c r="F25293" s="65"/>
      <c r="G25293" s="65"/>
      <c r="H25293" s="113"/>
    </row>
    <row r="25294" spans="1:8">
      <c r="A25294" s="65"/>
      <c r="B25294" s="65"/>
      <c r="C25294" s="65"/>
      <c r="D25294" s="65"/>
      <c r="E25294" s="65"/>
      <c r="F25294" s="65"/>
      <c r="G25294" s="65"/>
      <c r="H25294" s="113"/>
    </row>
    <row r="25295" spans="1:8">
      <c r="A25295" s="65"/>
      <c r="B25295" s="65"/>
      <c r="C25295" s="65"/>
      <c r="D25295" s="65"/>
      <c r="E25295" s="65"/>
      <c r="F25295" s="65"/>
      <c r="G25295" s="65"/>
      <c r="H25295" s="113"/>
    </row>
    <row r="25296" spans="1:8">
      <c r="A25296" s="65"/>
      <c r="B25296" s="65"/>
      <c r="C25296" s="65"/>
      <c r="D25296" s="65"/>
      <c r="E25296" s="65"/>
      <c r="F25296" s="65"/>
      <c r="G25296" s="65"/>
      <c r="H25296" s="113"/>
    </row>
    <row r="25297" spans="1:8">
      <c r="A25297" s="65"/>
      <c r="B25297" s="65"/>
      <c r="C25297" s="65"/>
      <c r="D25297" s="65"/>
      <c r="E25297" s="65"/>
      <c r="F25297" s="65"/>
      <c r="G25297" s="65"/>
      <c r="H25297" s="113"/>
    </row>
    <row r="25298" spans="1:8">
      <c r="A25298" s="65"/>
      <c r="B25298" s="65"/>
      <c r="C25298" s="65"/>
      <c r="D25298" s="65"/>
      <c r="E25298" s="65"/>
      <c r="F25298" s="65"/>
      <c r="G25298" s="65"/>
      <c r="H25298" s="113"/>
    </row>
    <row r="25299" spans="1:8">
      <c r="A25299" s="65"/>
      <c r="B25299" s="65"/>
      <c r="C25299" s="65"/>
      <c r="D25299" s="65"/>
      <c r="E25299" s="65"/>
      <c r="F25299" s="65"/>
      <c r="G25299" s="65"/>
      <c r="H25299" s="113"/>
    </row>
    <row r="25300" spans="1:8">
      <c r="A25300" s="65"/>
      <c r="B25300" s="65"/>
      <c r="C25300" s="65"/>
      <c r="D25300" s="65"/>
      <c r="E25300" s="65"/>
      <c r="F25300" s="65"/>
      <c r="G25300" s="65"/>
      <c r="H25300" s="113"/>
    </row>
    <row r="25301" spans="1:8">
      <c r="A25301" s="65"/>
      <c r="B25301" s="65"/>
      <c r="C25301" s="65"/>
      <c r="D25301" s="65"/>
      <c r="E25301" s="65"/>
      <c r="F25301" s="65"/>
      <c r="G25301" s="65"/>
      <c r="H25301" s="113"/>
    </row>
    <row r="25302" spans="1:8">
      <c r="A25302" s="65"/>
      <c r="B25302" s="65"/>
      <c r="C25302" s="65"/>
      <c r="D25302" s="65"/>
      <c r="E25302" s="65"/>
      <c r="F25302" s="65"/>
      <c r="G25302" s="65"/>
      <c r="H25302" s="113"/>
    </row>
    <row r="25303" spans="1:8">
      <c r="A25303" s="65"/>
      <c r="B25303" s="65"/>
      <c r="C25303" s="65"/>
      <c r="D25303" s="65"/>
      <c r="E25303" s="65"/>
      <c r="F25303" s="65"/>
      <c r="G25303" s="65"/>
      <c r="H25303" s="113"/>
    </row>
    <row r="25304" spans="1:8">
      <c r="A25304" s="65"/>
      <c r="B25304" s="65"/>
      <c r="C25304" s="65"/>
      <c r="D25304" s="65"/>
      <c r="E25304" s="65"/>
      <c r="F25304" s="65"/>
      <c r="G25304" s="65"/>
      <c r="H25304" s="113"/>
    </row>
    <row r="25305" spans="1:8">
      <c r="A25305" s="65"/>
      <c r="B25305" s="65"/>
      <c r="C25305" s="65"/>
      <c r="D25305" s="65"/>
      <c r="E25305" s="65"/>
      <c r="F25305" s="65"/>
      <c r="G25305" s="65"/>
      <c r="H25305" s="113"/>
    </row>
    <row r="25306" spans="1:8">
      <c r="A25306" s="65"/>
      <c r="B25306" s="65"/>
      <c r="C25306" s="65"/>
      <c r="D25306" s="65"/>
      <c r="E25306" s="65"/>
      <c r="F25306" s="65"/>
      <c r="G25306" s="65"/>
      <c r="H25306" s="113"/>
    </row>
    <row r="25307" spans="1:8">
      <c r="A25307" s="65"/>
      <c r="B25307" s="65"/>
      <c r="C25307" s="65"/>
      <c r="D25307" s="65"/>
      <c r="E25307" s="65"/>
      <c r="F25307" s="65"/>
      <c r="G25307" s="65"/>
      <c r="H25307" s="113"/>
    </row>
    <row r="25308" spans="1:8">
      <c r="A25308" s="65"/>
      <c r="B25308" s="65"/>
      <c r="C25308" s="65"/>
      <c r="D25308" s="65"/>
      <c r="E25308" s="65"/>
      <c r="F25308" s="65"/>
      <c r="G25308" s="65"/>
      <c r="H25308" s="113"/>
    </row>
    <row r="25309" spans="1:8">
      <c r="A25309" s="65"/>
      <c r="B25309" s="65"/>
      <c r="C25309" s="65"/>
      <c r="D25309" s="65"/>
      <c r="E25309" s="65"/>
      <c r="F25309" s="65"/>
      <c r="G25309" s="65"/>
      <c r="H25309" s="113"/>
    </row>
    <row r="25310" spans="1:8">
      <c r="A25310" s="65"/>
      <c r="B25310" s="65"/>
      <c r="C25310" s="65"/>
      <c r="D25310" s="65"/>
      <c r="E25310" s="65"/>
      <c r="F25310" s="65"/>
      <c r="G25310" s="65"/>
      <c r="H25310" s="113"/>
    </row>
    <row r="25311" spans="1:8">
      <c r="A25311" s="65"/>
      <c r="B25311" s="65"/>
      <c r="C25311" s="65"/>
      <c r="D25311" s="65"/>
      <c r="E25311" s="65"/>
      <c r="F25311" s="65"/>
      <c r="G25311" s="65"/>
      <c r="H25311" s="113"/>
    </row>
    <row r="25312" spans="1:8">
      <c r="A25312" s="65"/>
      <c r="B25312" s="65"/>
      <c r="C25312" s="65"/>
      <c r="D25312" s="65"/>
      <c r="E25312" s="65"/>
      <c r="F25312" s="65"/>
      <c r="G25312" s="65"/>
      <c r="H25312" s="113"/>
    </row>
    <row r="25313" spans="1:8">
      <c r="A25313" s="65"/>
      <c r="B25313" s="65"/>
      <c r="C25313" s="65"/>
      <c r="D25313" s="65"/>
      <c r="E25313" s="65"/>
      <c r="F25313" s="65"/>
      <c r="G25313" s="65"/>
      <c r="H25313" s="113"/>
    </row>
    <row r="25314" spans="1:8">
      <c r="A25314" s="65"/>
      <c r="B25314" s="65"/>
      <c r="C25314" s="65"/>
      <c r="D25314" s="65"/>
      <c r="E25314" s="65"/>
      <c r="F25314" s="65"/>
      <c r="G25314" s="65"/>
      <c r="H25314" s="113"/>
    </row>
    <row r="25315" spans="1:8">
      <c r="A25315" s="65"/>
      <c r="B25315" s="65"/>
      <c r="C25315" s="65"/>
      <c r="D25315" s="65"/>
      <c r="E25315" s="65"/>
      <c r="F25315" s="65"/>
      <c r="G25315" s="65"/>
      <c r="H25315" s="113"/>
    </row>
    <row r="25316" spans="1:8">
      <c r="A25316" s="65"/>
      <c r="B25316" s="65"/>
      <c r="C25316" s="65"/>
      <c r="D25316" s="65"/>
      <c r="E25316" s="65"/>
      <c r="F25316" s="65"/>
      <c r="G25316" s="65"/>
      <c r="H25316" s="113"/>
    </row>
    <row r="25317" spans="1:8">
      <c r="A25317" s="65"/>
      <c r="B25317" s="65"/>
      <c r="C25317" s="65"/>
      <c r="D25317" s="65"/>
      <c r="E25317" s="65"/>
      <c r="F25317" s="65"/>
      <c r="G25317" s="65"/>
      <c r="H25317" s="113"/>
    </row>
    <row r="25318" spans="1:8">
      <c r="A25318" s="65"/>
      <c r="B25318" s="65"/>
      <c r="C25318" s="65"/>
      <c r="D25318" s="65"/>
      <c r="E25318" s="65"/>
      <c r="F25318" s="65"/>
      <c r="G25318" s="65"/>
      <c r="H25318" s="113"/>
    </row>
    <row r="25319" spans="1:8">
      <c r="A25319" s="65"/>
      <c r="B25319" s="65"/>
      <c r="C25319" s="65"/>
      <c r="D25319" s="65"/>
      <c r="E25319" s="65"/>
      <c r="F25319" s="65"/>
      <c r="G25319" s="65"/>
      <c r="H25319" s="113"/>
    </row>
    <row r="25320" spans="1:8">
      <c r="A25320" s="65"/>
      <c r="B25320" s="65"/>
      <c r="C25320" s="65"/>
      <c r="D25320" s="65"/>
      <c r="E25320" s="65"/>
      <c r="F25320" s="65"/>
      <c r="G25320" s="65"/>
      <c r="H25320" s="113"/>
    </row>
    <row r="25321" spans="1:8">
      <c r="A25321" s="65"/>
      <c r="B25321" s="65"/>
      <c r="C25321" s="65"/>
      <c r="D25321" s="65"/>
      <c r="E25321" s="65"/>
      <c r="F25321" s="65"/>
      <c r="G25321" s="65"/>
      <c r="H25321" s="113"/>
    </row>
    <row r="25322" spans="1:8">
      <c r="A25322" s="65"/>
      <c r="B25322" s="65"/>
      <c r="C25322" s="65"/>
      <c r="D25322" s="65"/>
      <c r="E25322" s="65"/>
      <c r="F25322" s="65"/>
      <c r="G25322" s="65"/>
      <c r="H25322" s="113"/>
    </row>
    <row r="25323" spans="1:8">
      <c r="A25323" s="65"/>
      <c r="B25323" s="65"/>
      <c r="C25323" s="65"/>
      <c r="D25323" s="65"/>
      <c r="E25323" s="65"/>
      <c r="F25323" s="65"/>
      <c r="G25323" s="65"/>
      <c r="H25323" s="113"/>
    </row>
    <row r="25324" spans="1:8">
      <c r="A25324" s="65"/>
      <c r="B25324" s="65"/>
      <c r="C25324" s="65"/>
      <c r="D25324" s="65"/>
      <c r="E25324" s="65"/>
      <c r="F25324" s="65"/>
      <c r="G25324" s="65"/>
      <c r="H25324" s="113"/>
    </row>
    <row r="25325" spans="1:8">
      <c r="A25325" s="65"/>
      <c r="B25325" s="65"/>
      <c r="C25325" s="65"/>
      <c r="D25325" s="65"/>
      <c r="E25325" s="65"/>
      <c r="F25325" s="65"/>
      <c r="G25325" s="65"/>
      <c r="H25325" s="113"/>
    </row>
    <row r="25326" spans="1:8">
      <c r="A25326" s="65"/>
      <c r="B25326" s="65"/>
      <c r="C25326" s="65"/>
      <c r="D25326" s="65"/>
      <c r="E25326" s="65"/>
      <c r="F25326" s="65"/>
      <c r="G25326" s="65"/>
      <c r="H25326" s="113"/>
    </row>
    <row r="25327" spans="1:8">
      <c r="A25327" s="65"/>
      <c r="B25327" s="65"/>
      <c r="C25327" s="65"/>
      <c r="D25327" s="65"/>
      <c r="E25327" s="65"/>
      <c r="F25327" s="65"/>
      <c r="G25327" s="65"/>
      <c r="H25327" s="113"/>
    </row>
    <row r="25328" spans="1:8">
      <c r="A25328" s="65"/>
      <c r="B25328" s="65"/>
      <c r="C25328" s="65"/>
      <c r="D25328" s="65"/>
      <c r="E25328" s="65"/>
      <c r="F25328" s="65"/>
      <c r="G25328" s="65"/>
      <c r="H25328" s="113"/>
    </row>
    <row r="25329" spans="1:8">
      <c r="A25329" s="65"/>
      <c r="B25329" s="65"/>
      <c r="C25329" s="65"/>
      <c r="D25329" s="65"/>
      <c r="E25329" s="65"/>
      <c r="F25329" s="65"/>
      <c r="G25329" s="65"/>
      <c r="H25329" s="113"/>
    </row>
    <row r="25330" spans="1:8">
      <c r="A25330" s="65"/>
      <c r="B25330" s="65"/>
      <c r="C25330" s="65"/>
      <c r="D25330" s="65"/>
      <c r="E25330" s="65"/>
      <c r="F25330" s="65"/>
      <c r="G25330" s="65"/>
      <c r="H25330" s="113"/>
    </row>
    <row r="25331" spans="1:8">
      <c r="A25331" s="65"/>
      <c r="B25331" s="65"/>
      <c r="C25331" s="65"/>
      <c r="D25331" s="65"/>
      <c r="E25331" s="65"/>
      <c r="F25331" s="65"/>
      <c r="G25331" s="65"/>
      <c r="H25331" s="113"/>
    </row>
    <row r="25332" spans="1:8">
      <c r="A25332" s="65"/>
      <c r="B25332" s="65"/>
      <c r="C25332" s="65"/>
      <c r="D25332" s="65"/>
      <c r="E25332" s="65"/>
      <c r="F25332" s="65"/>
      <c r="G25332" s="65"/>
      <c r="H25332" s="113"/>
    </row>
    <row r="25333" spans="1:8">
      <c r="A25333" s="65"/>
      <c r="B25333" s="65"/>
      <c r="C25333" s="65"/>
      <c r="D25333" s="65"/>
      <c r="E25333" s="65"/>
      <c r="F25333" s="65"/>
      <c r="G25333" s="65"/>
      <c r="H25333" s="113"/>
    </row>
    <row r="25334" spans="1:8">
      <c r="A25334" s="65"/>
      <c r="B25334" s="65"/>
      <c r="C25334" s="65"/>
      <c r="D25334" s="65"/>
      <c r="E25334" s="65"/>
      <c r="F25334" s="65"/>
      <c r="G25334" s="65"/>
      <c r="H25334" s="113"/>
    </row>
    <row r="25335" spans="1:8">
      <c r="A25335" s="65"/>
      <c r="B25335" s="65"/>
      <c r="C25335" s="65"/>
      <c r="D25335" s="65"/>
      <c r="E25335" s="65"/>
      <c r="F25335" s="65"/>
      <c r="G25335" s="65"/>
      <c r="H25335" s="113"/>
    </row>
    <row r="25336" spans="1:8">
      <c r="A25336" s="65"/>
      <c r="B25336" s="65"/>
      <c r="C25336" s="65"/>
      <c r="D25336" s="65"/>
      <c r="E25336" s="65"/>
      <c r="F25336" s="65"/>
      <c r="G25336" s="65"/>
      <c r="H25336" s="113"/>
    </row>
    <row r="25337" spans="1:8">
      <c r="A25337" s="65"/>
      <c r="B25337" s="65"/>
      <c r="C25337" s="65"/>
      <c r="D25337" s="65"/>
      <c r="E25337" s="65"/>
      <c r="F25337" s="65"/>
      <c r="G25337" s="65"/>
      <c r="H25337" s="113"/>
    </row>
    <row r="25338" spans="1:8">
      <c r="A25338" s="65"/>
      <c r="B25338" s="65"/>
      <c r="C25338" s="65"/>
      <c r="D25338" s="65"/>
      <c r="E25338" s="65"/>
      <c r="F25338" s="65"/>
      <c r="G25338" s="65"/>
      <c r="H25338" s="113"/>
    </row>
    <row r="25339" spans="1:8">
      <c r="A25339" s="65"/>
      <c r="B25339" s="65"/>
      <c r="C25339" s="65"/>
      <c r="D25339" s="65"/>
      <c r="E25339" s="65"/>
      <c r="F25339" s="65"/>
      <c r="G25339" s="65"/>
      <c r="H25339" s="113"/>
    </row>
    <row r="25340" spans="1:8">
      <c r="A25340" s="65"/>
      <c r="B25340" s="65"/>
      <c r="C25340" s="65"/>
      <c r="D25340" s="65"/>
      <c r="E25340" s="65"/>
      <c r="F25340" s="65"/>
      <c r="G25340" s="65"/>
      <c r="H25340" s="113"/>
    </row>
    <row r="25341" spans="1:8">
      <c r="A25341" s="65"/>
      <c r="B25341" s="65"/>
      <c r="C25341" s="65"/>
      <c r="D25341" s="65"/>
      <c r="E25341" s="65"/>
      <c r="F25341" s="65"/>
      <c r="G25341" s="65"/>
      <c r="H25341" s="113"/>
    </row>
    <row r="25342" spans="1:8">
      <c r="A25342" s="65"/>
      <c r="B25342" s="65"/>
      <c r="C25342" s="65"/>
      <c r="D25342" s="65"/>
      <c r="E25342" s="65"/>
      <c r="F25342" s="65"/>
      <c r="G25342" s="65"/>
      <c r="H25342" s="113"/>
    </row>
    <row r="25343" spans="1:8">
      <c r="A25343" s="65"/>
      <c r="B25343" s="65"/>
      <c r="C25343" s="65"/>
      <c r="D25343" s="65"/>
      <c r="E25343" s="65"/>
      <c r="F25343" s="65"/>
      <c r="G25343" s="65"/>
      <c r="H25343" s="113"/>
    </row>
    <row r="25344" spans="1:8">
      <c r="A25344" s="65"/>
      <c r="B25344" s="65"/>
      <c r="C25344" s="65"/>
      <c r="D25344" s="65"/>
      <c r="E25344" s="65"/>
      <c r="F25344" s="65"/>
      <c r="G25344" s="65"/>
      <c r="H25344" s="113"/>
    </row>
    <row r="25345" spans="1:8">
      <c r="A25345" s="65"/>
      <c r="B25345" s="65"/>
      <c r="C25345" s="65"/>
      <c r="D25345" s="65"/>
      <c r="E25345" s="65"/>
      <c r="F25345" s="65"/>
      <c r="G25345" s="65"/>
      <c r="H25345" s="113"/>
    </row>
    <row r="25346" spans="1:8">
      <c r="A25346" s="65"/>
      <c r="B25346" s="65"/>
      <c r="C25346" s="65"/>
      <c r="D25346" s="65"/>
      <c r="E25346" s="65"/>
      <c r="F25346" s="65"/>
      <c r="G25346" s="65"/>
      <c r="H25346" s="113"/>
    </row>
    <row r="25347" spans="1:8">
      <c r="A25347" s="65"/>
      <c r="B25347" s="65"/>
      <c r="C25347" s="65"/>
      <c r="D25347" s="65"/>
      <c r="E25347" s="65"/>
      <c r="F25347" s="65"/>
      <c r="G25347" s="65"/>
      <c r="H25347" s="113"/>
    </row>
    <row r="25348" spans="1:8">
      <c r="A25348" s="65"/>
      <c r="B25348" s="65"/>
      <c r="C25348" s="65"/>
      <c r="D25348" s="65"/>
      <c r="E25348" s="65"/>
      <c r="F25348" s="65"/>
      <c r="G25348" s="65"/>
      <c r="H25348" s="113"/>
    </row>
    <row r="25349" spans="1:8">
      <c r="A25349" s="65"/>
      <c r="B25349" s="65"/>
      <c r="C25349" s="65"/>
      <c r="D25349" s="65"/>
      <c r="E25349" s="65"/>
      <c r="F25349" s="65"/>
      <c r="G25349" s="65"/>
      <c r="H25349" s="113"/>
    </row>
    <row r="25350" spans="1:8">
      <c r="A25350" s="65"/>
      <c r="B25350" s="65"/>
      <c r="C25350" s="65"/>
      <c r="D25350" s="65"/>
      <c r="E25350" s="65"/>
      <c r="F25350" s="65"/>
      <c r="G25350" s="65"/>
      <c r="H25350" s="113"/>
    </row>
    <row r="25351" spans="1:8">
      <c r="A25351" s="65"/>
      <c r="B25351" s="65"/>
      <c r="C25351" s="65"/>
      <c r="D25351" s="65"/>
      <c r="E25351" s="65"/>
      <c r="F25351" s="65"/>
      <c r="G25351" s="65"/>
      <c r="H25351" s="113"/>
    </row>
    <row r="25352" spans="1:8">
      <c r="A25352" s="65"/>
      <c r="B25352" s="65"/>
      <c r="C25352" s="65"/>
      <c r="D25352" s="65"/>
      <c r="E25352" s="65"/>
      <c r="F25352" s="65"/>
      <c r="G25352" s="65"/>
      <c r="H25352" s="113"/>
    </row>
    <row r="25353" spans="1:8">
      <c r="A25353" s="65"/>
      <c r="B25353" s="65"/>
      <c r="C25353" s="65"/>
      <c r="D25353" s="65"/>
      <c r="E25353" s="65"/>
      <c r="F25353" s="65"/>
      <c r="G25353" s="65"/>
      <c r="H25353" s="113"/>
    </row>
    <row r="25354" spans="1:8">
      <c r="A25354" s="65"/>
      <c r="B25354" s="65"/>
      <c r="C25354" s="65"/>
      <c r="D25354" s="65"/>
      <c r="E25354" s="65"/>
      <c r="F25354" s="65"/>
      <c r="G25354" s="65"/>
      <c r="H25354" s="113"/>
    </row>
    <row r="25355" spans="1:8">
      <c r="A25355" s="65"/>
      <c r="B25355" s="65"/>
      <c r="C25355" s="65"/>
      <c r="D25355" s="65"/>
      <c r="E25355" s="65"/>
      <c r="F25355" s="65"/>
      <c r="G25355" s="65"/>
      <c r="H25355" s="113"/>
    </row>
    <row r="25356" spans="1:8">
      <c r="A25356" s="65"/>
      <c r="B25356" s="65"/>
      <c r="C25356" s="65"/>
      <c r="D25356" s="65"/>
      <c r="E25356" s="65"/>
      <c r="F25356" s="65"/>
      <c r="G25356" s="65"/>
      <c r="H25356" s="113"/>
    </row>
    <row r="25357" spans="1:8">
      <c r="A25357" s="65"/>
      <c r="B25357" s="65"/>
      <c r="C25357" s="65"/>
      <c r="D25357" s="65"/>
      <c r="E25357" s="65"/>
      <c r="F25357" s="65"/>
      <c r="G25357" s="65"/>
      <c r="H25357" s="113"/>
    </row>
    <row r="25358" spans="1:8">
      <c r="A25358" s="65"/>
      <c r="B25358" s="65"/>
      <c r="C25358" s="65"/>
      <c r="D25358" s="65"/>
      <c r="E25358" s="65"/>
      <c r="F25358" s="65"/>
      <c r="G25358" s="65"/>
      <c r="H25358" s="113"/>
    </row>
    <row r="25359" spans="1:8">
      <c r="A25359" s="65"/>
      <c r="B25359" s="65"/>
      <c r="C25359" s="65"/>
      <c r="D25359" s="65"/>
      <c r="E25359" s="65"/>
      <c r="F25359" s="65"/>
      <c r="G25359" s="65"/>
      <c r="H25359" s="113"/>
    </row>
    <row r="25360" spans="1:8">
      <c r="A25360" s="65"/>
      <c r="B25360" s="65"/>
      <c r="C25360" s="65"/>
      <c r="D25360" s="65"/>
      <c r="E25360" s="65"/>
      <c r="F25360" s="65"/>
      <c r="G25360" s="65"/>
      <c r="H25360" s="113"/>
    </row>
    <row r="25361" spans="1:8">
      <c r="A25361" s="65"/>
      <c r="B25361" s="65"/>
      <c r="C25361" s="65"/>
      <c r="D25361" s="65"/>
      <c r="E25361" s="65"/>
      <c r="F25361" s="65"/>
      <c r="G25361" s="65"/>
      <c r="H25361" s="113"/>
    </row>
    <row r="25362" spans="1:8">
      <c r="A25362" s="65"/>
      <c r="B25362" s="65"/>
      <c r="C25362" s="65"/>
      <c r="D25362" s="65"/>
      <c r="E25362" s="65"/>
      <c r="F25362" s="65"/>
      <c r="G25362" s="65"/>
      <c r="H25362" s="113"/>
    </row>
    <row r="25363" spans="1:8">
      <c r="A25363" s="65"/>
      <c r="B25363" s="65"/>
      <c r="C25363" s="65"/>
      <c r="D25363" s="65"/>
      <c r="E25363" s="65"/>
      <c r="F25363" s="65"/>
      <c r="G25363" s="65"/>
      <c r="H25363" s="113"/>
    </row>
    <row r="25364" spans="1:8">
      <c r="A25364" s="65"/>
      <c r="B25364" s="65"/>
      <c r="C25364" s="65"/>
      <c r="D25364" s="65"/>
      <c r="E25364" s="65"/>
      <c r="F25364" s="65"/>
      <c r="G25364" s="65"/>
      <c r="H25364" s="113"/>
    </row>
    <row r="25365" spans="1:8">
      <c r="A25365" s="65"/>
      <c r="B25365" s="65"/>
      <c r="C25365" s="65"/>
      <c r="D25365" s="65"/>
      <c r="E25365" s="65"/>
      <c r="F25365" s="65"/>
      <c r="G25365" s="65"/>
      <c r="H25365" s="113"/>
    </row>
    <row r="25366" spans="1:8">
      <c r="A25366" s="65"/>
      <c r="B25366" s="65"/>
      <c r="C25366" s="65"/>
      <c r="D25366" s="65"/>
      <c r="E25366" s="65"/>
      <c r="F25366" s="65"/>
      <c r="G25366" s="65"/>
      <c r="H25366" s="113"/>
    </row>
    <row r="25367" spans="1:8">
      <c r="A25367" s="65"/>
      <c r="B25367" s="65"/>
      <c r="C25367" s="65"/>
      <c r="D25367" s="65"/>
      <c r="E25367" s="65"/>
      <c r="F25367" s="65"/>
      <c r="G25367" s="65"/>
      <c r="H25367" s="113"/>
    </row>
    <row r="25368" spans="1:8">
      <c r="A25368" s="65"/>
      <c r="B25368" s="65"/>
      <c r="C25368" s="65"/>
      <c r="D25368" s="65"/>
      <c r="E25368" s="65"/>
      <c r="F25368" s="65"/>
      <c r="G25368" s="65"/>
      <c r="H25368" s="113"/>
    </row>
    <row r="25369" spans="1:8">
      <c r="A25369" s="65"/>
      <c r="B25369" s="65"/>
      <c r="C25369" s="65"/>
      <c r="D25369" s="65"/>
      <c r="E25369" s="65"/>
      <c r="F25369" s="65"/>
      <c r="G25369" s="65"/>
      <c r="H25369" s="113"/>
    </row>
    <row r="25370" spans="1:8">
      <c r="A25370" s="65"/>
      <c r="B25370" s="65"/>
      <c r="C25370" s="65"/>
      <c r="D25370" s="65"/>
      <c r="E25370" s="65"/>
      <c r="F25370" s="65"/>
      <c r="G25370" s="65"/>
      <c r="H25370" s="113"/>
    </row>
    <row r="25371" spans="1:8">
      <c r="A25371" s="65"/>
      <c r="B25371" s="65"/>
      <c r="C25371" s="65"/>
      <c r="D25371" s="65"/>
      <c r="E25371" s="65"/>
      <c r="F25371" s="65"/>
      <c r="G25371" s="65"/>
      <c r="H25371" s="113"/>
    </row>
    <row r="25372" spans="1:8">
      <c r="A25372" s="65"/>
      <c r="B25372" s="65"/>
      <c r="C25372" s="65"/>
      <c r="D25372" s="65"/>
      <c r="E25372" s="65"/>
      <c r="F25372" s="65"/>
      <c r="G25372" s="65"/>
      <c r="H25372" s="113"/>
    </row>
    <row r="25373" spans="1:8">
      <c r="A25373" s="65"/>
      <c r="B25373" s="65"/>
      <c r="C25373" s="65"/>
      <c r="D25373" s="65"/>
      <c r="E25373" s="65"/>
      <c r="F25373" s="65"/>
      <c r="G25373" s="65"/>
      <c r="H25373" s="113"/>
    </row>
    <row r="25374" spans="1:8">
      <c r="A25374" s="65"/>
      <c r="B25374" s="65"/>
      <c r="C25374" s="65"/>
      <c r="D25374" s="65"/>
      <c r="E25374" s="65"/>
      <c r="F25374" s="65"/>
      <c r="G25374" s="65"/>
      <c r="H25374" s="113"/>
    </row>
    <row r="25375" spans="1:8">
      <c r="A25375" s="65"/>
      <c r="B25375" s="65"/>
      <c r="C25375" s="65"/>
      <c r="D25375" s="65"/>
      <c r="E25375" s="65"/>
      <c r="F25375" s="65"/>
      <c r="G25375" s="65"/>
      <c r="H25375" s="113"/>
    </row>
    <row r="25376" spans="1:8">
      <c r="A25376" s="65"/>
      <c r="B25376" s="65"/>
      <c r="C25376" s="65"/>
      <c r="D25376" s="65"/>
      <c r="E25376" s="65"/>
      <c r="F25376" s="65"/>
      <c r="G25376" s="65"/>
      <c r="H25376" s="113"/>
    </row>
    <row r="25377" spans="1:8">
      <c r="A25377" s="65"/>
      <c r="B25377" s="65"/>
      <c r="C25377" s="65"/>
      <c r="D25377" s="65"/>
      <c r="E25377" s="65"/>
      <c r="F25377" s="65"/>
      <c r="G25377" s="65"/>
      <c r="H25377" s="113"/>
    </row>
    <row r="25378" spans="1:8">
      <c r="A25378" s="65"/>
      <c r="B25378" s="65"/>
      <c r="C25378" s="65"/>
      <c r="D25378" s="65"/>
      <c r="E25378" s="65"/>
      <c r="F25378" s="65"/>
      <c r="G25378" s="65"/>
      <c r="H25378" s="113"/>
    </row>
    <row r="25379" spans="1:8">
      <c r="A25379" s="65"/>
      <c r="B25379" s="65"/>
      <c r="C25379" s="65"/>
      <c r="D25379" s="65"/>
      <c r="E25379" s="65"/>
      <c r="F25379" s="65"/>
      <c r="G25379" s="65"/>
      <c r="H25379" s="113"/>
    </row>
    <row r="25380" spans="1:8">
      <c r="A25380" s="65"/>
      <c r="B25380" s="65"/>
      <c r="C25380" s="65"/>
      <c r="D25380" s="65"/>
      <c r="E25380" s="65"/>
      <c r="F25380" s="65"/>
      <c r="G25380" s="65"/>
      <c r="H25380" s="113"/>
    </row>
    <row r="25381" spans="1:8">
      <c r="A25381" s="65"/>
      <c r="B25381" s="65"/>
      <c r="C25381" s="65"/>
      <c r="D25381" s="65"/>
      <c r="E25381" s="65"/>
      <c r="F25381" s="65"/>
      <c r="G25381" s="65"/>
      <c r="H25381" s="113"/>
    </row>
    <row r="25382" spans="1:8">
      <c r="A25382" s="65"/>
      <c r="B25382" s="65"/>
      <c r="C25382" s="65"/>
      <c r="D25382" s="65"/>
      <c r="E25382" s="65"/>
      <c r="F25382" s="65"/>
      <c r="G25382" s="65"/>
      <c r="H25382" s="113"/>
    </row>
    <row r="25383" spans="1:8">
      <c r="A25383" s="65"/>
      <c r="B25383" s="65"/>
      <c r="C25383" s="65"/>
      <c r="D25383" s="65"/>
      <c r="E25383" s="65"/>
      <c r="F25383" s="65"/>
      <c r="G25383" s="65"/>
      <c r="H25383" s="113"/>
    </row>
    <row r="25384" spans="1:8">
      <c r="A25384" s="65"/>
      <c r="B25384" s="65"/>
      <c r="C25384" s="65"/>
      <c r="D25384" s="65"/>
      <c r="E25384" s="65"/>
      <c r="F25384" s="65"/>
      <c r="G25384" s="65"/>
      <c r="H25384" s="113"/>
    </row>
    <row r="25385" spans="1:8">
      <c r="A25385" s="65"/>
      <c r="B25385" s="65"/>
      <c r="C25385" s="65"/>
      <c r="D25385" s="65"/>
      <c r="E25385" s="65"/>
      <c r="F25385" s="65"/>
      <c r="G25385" s="65"/>
      <c r="H25385" s="113"/>
    </row>
    <row r="25386" spans="1:8">
      <c r="A25386" s="65"/>
      <c r="B25386" s="65"/>
      <c r="C25386" s="65"/>
      <c r="D25386" s="65"/>
      <c r="E25386" s="65"/>
      <c r="F25386" s="65"/>
      <c r="G25386" s="65"/>
      <c r="H25386" s="113"/>
    </row>
    <row r="25387" spans="1:8">
      <c r="A25387" s="65"/>
      <c r="B25387" s="65"/>
      <c r="C25387" s="65"/>
      <c r="D25387" s="65"/>
      <c r="E25387" s="65"/>
      <c r="F25387" s="65"/>
      <c r="G25387" s="65"/>
      <c r="H25387" s="113"/>
    </row>
    <row r="25388" spans="1:8">
      <c r="A25388" s="65"/>
      <c r="B25388" s="65"/>
      <c r="C25388" s="65"/>
      <c r="D25388" s="65"/>
      <c r="E25388" s="65"/>
      <c r="F25388" s="65"/>
      <c r="G25388" s="65"/>
      <c r="H25388" s="113"/>
    </row>
    <row r="25389" spans="1:8">
      <c r="A25389" s="65"/>
      <c r="B25389" s="65"/>
      <c r="C25389" s="65"/>
      <c r="D25389" s="65"/>
      <c r="E25389" s="65"/>
      <c r="F25389" s="65"/>
      <c r="G25389" s="65"/>
      <c r="H25389" s="113"/>
    </row>
    <row r="25390" spans="1:8">
      <c r="A25390" s="65"/>
      <c r="B25390" s="65"/>
      <c r="C25390" s="65"/>
      <c r="D25390" s="65"/>
      <c r="E25390" s="65"/>
      <c r="F25390" s="65"/>
      <c r="G25390" s="65"/>
      <c r="H25390" s="113"/>
    </row>
    <row r="25391" spans="1:8">
      <c r="A25391" s="65"/>
      <c r="B25391" s="65"/>
      <c r="C25391" s="65"/>
      <c r="D25391" s="65"/>
      <c r="E25391" s="65"/>
      <c r="F25391" s="65"/>
      <c r="G25391" s="65"/>
      <c r="H25391" s="113"/>
    </row>
    <row r="25392" spans="1:8">
      <c r="A25392" s="65"/>
      <c r="B25392" s="65"/>
      <c r="C25392" s="65"/>
      <c r="D25392" s="65"/>
      <c r="E25392" s="65"/>
      <c r="F25392" s="65"/>
      <c r="G25392" s="65"/>
      <c r="H25392" s="113"/>
    </row>
    <row r="25393" spans="1:8">
      <c r="A25393" s="65"/>
      <c r="B25393" s="65"/>
      <c r="C25393" s="65"/>
      <c r="D25393" s="65"/>
      <c r="E25393" s="65"/>
      <c r="F25393" s="65"/>
      <c r="G25393" s="65"/>
      <c r="H25393" s="113"/>
    </row>
    <row r="25394" spans="1:8">
      <c r="A25394" s="65"/>
      <c r="B25394" s="65"/>
      <c r="C25394" s="65"/>
      <c r="D25394" s="65"/>
      <c r="E25394" s="65"/>
      <c r="F25394" s="65"/>
      <c r="G25394" s="65"/>
      <c r="H25394" s="113"/>
    </row>
    <row r="25395" spans="1:8">
      <c r="A25395" s="65"/>
      <c r="B25395" s="65"/>
      <c r="C25395" s="65"/>
      <c r="D25395" s="65"/>
      <c r="E25395" s="65"/>
      <c r="F25395" s="65"/>
      <c r="G25395" s="65"/>
      <c r="H25395" s="113"/>
    </row>
    <row r="25396" spans="1:8">
      <c r="A25396" s="65"/>
      <c r="B25396" s="65"/>
      <c r="C25396" s="65"/>
      <c r="D25396" s="65"/>
      <c r="E25396" s="65"/>
      <c r="F25396" s="65"/>
      <c r="G25396" s="65"/>
      <c r="H25396" s="113"/>
    </row>
    <row r="25397" spans="1:8">
      <c r="A25397" s="65"/>
      <c r="B25397" s="65"/>
      <c r="C25397" s="65"/>
      <c r="D25397" s="65"/>
      <c r="E25397" s="65"/>
      <c r="F25397" s="65"/>
      <c r="G25397" s="65"/>
      <c r="H25397" s="113"/>
    </row>
    <row r="25398" spans="1:8">
      <c r="A25398" s="65"/>
      <c r="B25398" s="65"/>
      <c r="C25398" s="65"/>
      <c r="D25398" s="65"/>
      <c r="E25398" s="65"/>
      <c r="F25398" s="65"/>
      <c r="G25398" s="65"/>
      <c r="H25398" s="113"/>
    </row>
    <row r="25399" spans="1:8">
      <c r="A25399" s="65"/>
      <c r="B25399" s="65"/>
      <c r="C25399" s="65"/>
      <c r="D25399" s="65"/>
      <c r="E25399" s="65"/>
      <c r="F25399" s="65"/>
      <c r="G25399" s="65"/>
      <c r="H25399" s="113"/>
    </row>
    <row r="25400" spans="1:8">
      <c r="A25400" s="65"/>
      <c r="B25400" s="65"/>
      <c r="C25400" s="65"/>
      <c r="D25400" s="65"/>
      <c r="E25400" s="65"/>
      <c r="F25400" s="65"/>
      <c r="G25400" s="65"/>
      <c r="H25400" s="113"/>
    </row>
    <row r="25401" spans="1:8">
      <c r="A25401" s="65"/>
      <c r="B25401" s="65"/>
      <c r="C25401" s="65"/>
      <c r="D25401" s="65"/>
      <c r="E25401" s="65"/>
      <c r="F25401" s="65"/>
      <c r="G25401" s="65"/>
      <c r="H25401" s="113"/>
    </row>
    <row r="25402" spans="1:8">
      <c r="A25402" s="65"/>
      <c r="B25402" s="65"/>
      <c r="C25402" s="65"/>
      <c r="D25402" s="65"/>
      <c r="E25402" s="65"/>
      <c r="F25402" s="65"/>
      <c r="G25402" s="65"/>
      <c r="H25402" s="113"/>
    </row>
    <row r="25403" spans="1:8">
      <c r="A25403" s="65"/>
      <c r="B25403" s="65"/>
      <c r="C25403" s="65"/>
      <c r="D25403" s="65"/>
      <c r="E25403" s="65"/>
      <c r="F25403" s="65"/>
      <c r="G25403" s="65"/>
      <c r="H25403" s="113"/>
    </row>
    <row r="25404" spans="1:8">
      <c r="A25404" s="65"/>
      <c r="B25404" s="65"/>
      <c r="C25404" s="65"/>
      <c r="D25404" s="65"/>
      <c r="E25404" s="65"/>
      <c r="F25404" s="65"/>
      <c r="G25404" s="65"/>
      <c r="H25404" s="113"/>
    </row>
    <row r="25405" spans="1:8">
      <c r="A25405" s="65"/>
      <c r="B25405" s="65"/>
      <c r="C25405" s="65"/>
      <c r="D25405" s="65"/>
      <c r="E25405" s="65"/>
      <c r="F25405" s="65"/>
      <c r="G25405" s="65"/>
      <c r="H25405" s="113"/>
    </row>
    <row r="25406" spans="1:8">
      <c r="A25406" s="65"/>
      <c r="B25406" s="65"/>
      <c r="C25406" s="65"/>
      <c r="D25406" s="65"/>
      <c r="E25406" s="65"/>
      <c r="F25406" s="65"/>
      <c r="G25406" s="65"/>
      <c r="H25406" s="113"/>
    </row>
    <row r="25407" spans="1:8">
      <c r="A25407" s="65"/>
      <c r="B25407" s="65"/>
      <c r="C25407" s="65"/>
      <c r="D25407" s="65"/>
      <c r="E25407" s="65"/>
      <c r="F25407" s="65"/>
      <c r="G25407" s="65"/>
      <c r="H25407" s="113"/>
    </row>
    <row r="25408" spans="1:8">
      <c r="A25408" s="65"/>
      <c r="B25408" s="65"/>
      <c r="C25408" s="65"/>
      <c r="D25408" s="65"/>
      <c r="E25408" s="65"/>
      <c r="F25408" s="65"/>
      <c r="G25408" s="65"/>
      <c r="H25408" s="113"/>
    </row>
    <row r="25409" spans="1:8">
      <c r="A25409" s="65"/>
      <c r="B25409" s="65"/>
      <c r="C25409" s="65"/>
      <c r="D25409" s="65"/>
      <c r="E25409" s="65"/>
      <c r="F25409" s="65"/>
      <c r="G25409" s="65"/>
      <c r="H25409" s="113"/>
    </row>
    <row r="25410" spans="1:8">
      <c r="A25410" s="65"/>
      <c r="B25410" s="65"/>
      <c r="C25410" s="65"/>
      <c r="D25410" s="65"/>
      <c r="E25410" s="65"/>
      <c r="F25410" s="65"/>
      <c r="G25410" s="65"/>
      <c r="H25410" s="113"/>
    </row>
    <row r="25411" spans="1:8">
      <c r="A25411" s="65"/>
      <c r="B25411" s="65"/>
      <c r="C25411" s="65"/>
      <c r="D25411" s="65"/>
      <c r="E25411" s="65"/>
      <c r="F25411" s="65"/>
      <c r="G25411" s="65"/>
      <c r="H25411" s="113"/>
    </row>
    <row r="25412" spans="1:8">
      <c r="A25412" s="65"/>
      <c r="B25412" s="65"/>
      <c r="C25412" s="65"/>
      <c r="D25412" s="65"/>
      <c r="E25412" s="65"/>
      <c r="F25412" s="65"/>
      <c r="G25412" s="65"/>
      <c r="H25412" s="113"/>
    </row>
    <row r="25413" spans="1:8">
      <c r="A25413" s="65"/>
      <c r="B25413" s="65"/>
      <c r="C25413" s="65"/>
      <c r="D25413" s="65"/>
      <c r="E25413" s="65"/>
      <c r="F25413" s="65"/>
      <c r="G25413" s="65"/>
      <c r="H25413" s="113"/>
    </row>
    <row r="25414" spans="1:8">
      <c r="A25414" s="65"/>
      <c r="B25414" s="65"/>
      <c r="C25414" s="65"/>
      <c r="D25414" s="65"/>
      <c r="E25414" s="65"/>
      <c r="F25414" s="65"/>
      <c r="G25414" s="65"/>
      <c r="H25414" s="113"/>
    </row>
    <row r="25415" spans="1:8">
      <c r="A25415" s="65"/>
      <c r="B25415" s="65"/>
      <c r="C25415" s="65"/>
      <c r="D25415" s="65"/>
      <c r="E25415" s="65"/>
      <c r="F25415" s="65"/>
      <c r="G25415" s="65"/>
      <c r="H25415" s="113"/>
    </row>
    <row r="25416" spans="1:8">
      <c r="A25416" s="65"/>
      <c r="B25416" s="65"/>
      <c r="C25416" s="65"/>
      <c r="D25416" s="65"/>
      <c r="E25416" s="65"/>
      <c r="F25416" s="65"/>
      <c r="G25416" s="65"/>
      <c r="H25416" s="113"/>
    </row>
    <row r="25417" spans="1:8">
      <c r="A25417" s="65"/>
      <c r="B25417" s="65"/>
      <c r="C25417" s="65"/>
      <c r="D25417" s="65"/>
      <c r="E25417" s="65"/>
      <c r="F25417" s="65"/>
      <c r="G25417" s="65"/>
      <c r="H25417" s="113"/>
    </row>
    <row r="25418" spans="1:8">
      <c r="A25418" s="65"/>
      <c r="B25418" s="65"/>
      <c r="C25418" s="65"/>
      <c r="D25418" s="65"/>
      <c r="E25418" s="65"/>
      <c r="F25418" s="65"/>
      <c r="G25418" s="65"/>
      <c r="H25418" s="113"/>
    </row>
    <row r="25419" spans="1:8">
      <c r="A25419" s="65"/>
      <c r="B25419" s="65"/>
      <c r="C25419" s="65"/>
      <c r="D25419" s="65"/>
      <c r="E25419" s="65"/>
      <c r="F25419" s="65"/>
      <c r="G25419" s="65"/>
      <c r="H25419" s="113"/>
    </row>
    <row r="25420" spans="1:8">
      <c r="A25420" s="65"/>
      <c r="B25420" s="65"/>
      <c r="C25420" s="65"/>
      <c r="D25420" s="65"/>
      <c r="E25420" s="65"/>
      <c r="F25420" s="65"/>
      <c r="G25420" s="65"/>
      <c r="H25420" s="113"/>
    </row>
    <row r="25421" spans="1:8">
      <c r="A25421" s="65"/>
      <c r="B25421" s="65"/>
      <c r="C25421" s="65"/>
      <c r="D25421" s="65"/>
      <c r="E25421" s="65"/>
      <c r="F25421" s="65"/>
      <c r="G25421" s="65"/>
      <c r="H25421" s="113"/>
    </row>
    <row r="25422" spans="1:8">
      <c r="A25422" s="65"/>
      <c r="B25422" s="65"/>
      <c r="C25422" s="65"/>
      <c r="D25422" s="65"/>
      <c r="E25422" s="65"/>
      <c r="F25422" s="65"/>
      <c r="G25422" s="65"/>
      <c r="H25422" s="113"/>
    </row>
    <row r="25423" spans="1:8">
      <c r="A25423" s="65"/>
      <c r="B25423" s="65"/>
      <c r="C25423" s="65"/>
      <c r="D25423" s="65"/>
      <c r="E25423" s="65"/>
      <c r="F25423" s="65"/>
      <c r="G25423" s="65"/>
      <c r="H25423" s="113"/>
    </row>
    <row r="25424" spans="1:8">
      <c r="A25424" s="65"/>
      <c r="B25424" s="65"/>
      <c r="C25424" s="65"/>
      <c r="D25424" s="65"/>
      <c r="E25424" s="65"/>
      <c r="F25424" s="65"/>
      <c r="G25424" s="65"/>
      <c r="H25424" s="113"/>
    </row>
    <row r="25425" spans="1:8">
      <c r="A25425" s="65"/>
      <c r="B25425" s="65"/>
      <c r="C25425" s="65"/>
      <c r="D25425" s="65"/>
      <c r="E25425" s="65"/>
      <c r="F25425" s="65"/>
      <c r="G25425" s="65"/>
      <c r="H25425" s="113"/>
    </row>
    <row r="25426" spans="1:8">
      <c r="A25426" s="65"/>
      <c r="B25426" s="65"/>
      <c r="C25426" s="65"/>
      <c r="D25426" s="65"/>
      <c r="E25426" s="65"/>
      <c r="F25426" s="65"/>
      <c r="G25426" s="65"/>
      <c r="H25426" s="113"/>
    </row>
    <row r="25427" spans="1:8">
      <c r="A25427" s="65"/>
      <c r="B25427" s="65"/>
      <c r="C25427" s="65"/>
      <c r="D25427" s="65"/>
      <c r="E25427" s="65"/>
      <c r="F25427" s="65"/>
      <c r="G25427" s="65"/>
      <c r="H25427" s="113"/>
    </row>
    <row r="25428" spans="1:8">
      <c r="A25428" s="65"/>
      <c r="B25428" s="65"/>
      <c r="C25428" s="65"/>
      <c r="D25428" s="65"/>
      <c r="E25428" s="65"/>
      <c r="F25428" s="65"/>
      <c r="G25428" s="65"/>
      <c r="H25428" s="113"/>
    </row>
    <row r="25429" spans="1:8">
      <c r="A25429" s="65"/>
      <c r="B25429" s="65"/>
      <c r="C25429" s="65"/>
      <c r="D25429" s="65"/>
      <c r="E25429" s="65"/>
      <c r="F25429" s="65"/>
      <c r="G25429" s="65"/>
      <c r="H25429" s="113"/>
    </row>
    <row r="25430" spans="1:8">
      <c r="A25430" s="65"/>
      <c r="B25430" s="65"/>
      <c r="C25430" s="65"/>
      <c r="D25430" s="65"/>
      <c r="E25430" s="65"/>
      <c r="F25430" s="65"/>
      <c r="G25430" s="65"/>
      <c r="H25430" s="113"/>
    </row>
    <row r="25431" spans="1:8">
      <c r="A25431" s="65"/>
      <c r="B25431" s="65"/>
      <c r="C25431" s="65"/>
      <c r="D25431" s="65"/>
      <c r="E25431" s="65"/>
      <c r="F25431" s="65"/>
      <c r="G25431" s="65"/>
      <c r="H25431" s="113"/>
    </row>
    <row r="25432" spans="1:8">
      <c r="A25432" s="65"/>
      <c r="B25432" s="65"/>
      <c r="C25432" s="65"/>
      <c r="D25432" s="65"/>
      <c r="E25432" s="65"/>
      <c r="F25432" s="65"/>
      <c r="G25432" s="65"/>
      <c r="H25432" s="113"/>
    </row>
    <row r="25433" spans="1:8">
      <c r="A25433" s="65"/>
      <c r="B25433" s="65"/>
      <c r="C25433" s="65"/>
      <c r="D25433" s="65"/>
      <c r="E25433" s="65"/>
      <c r="F25433" s="65"/>
      <c r="G25433" s="65"/>
      <c r="H25433" s="113"/>
    </row>
    <row r="25434" spans="1:8">
      <c r="A25434" s="65"/>
      <c r="B25434" s="65"/>
      <c r="C25434" s="65"/>
      <c r="D25434" s="65"/>
      <c r="E25434" s="65"/>
      <c r="F25434" s="65"/>
      <c r="G25434" s="65"/>
      <c r="H25434" s="113"/>
    </row>
    <row r="25435" spans="1:8">
      <c r="A25435" s="65"/>
      <c r="B25435" s="65"/>
      <c r="C25435" s="65"/>
      <c r="D25435" s="65"/>
      <c r="E25435" s="65"/>
      <c r="F25435" s="65"/>
      <c r="G25435" s="65"/>
      <c r="H25435" s="113"/>
    </row>
    <row r="25436" spans="1:8">
      <c r="A25436" s="65"/>
      <c r="B25436" s="65"/>
      <c r="C25436" s="65"/>
      <c r="D25436" s="65"/>
      <c r="E25436" s="65"/>
      <c r="F25436" s="65"/>
      <c r="G25436" s="65"/>
      <c r="H25436" s="113"/>
    </row>
    <row r="25437" spans="1:8">
      <c r="A25437" s="65"/>
      <c r="B25437" s="65"/>
      <c r="C25437" s="65"/>
      <c r="D25437" s="65"/>
      <c r="E25437" s="65"/>
      <c r="F25437" s="65"/>
      <c r="G25437" s="65"/>
      <c r="H25437" s="113"/>
    </row>
    <row r="25438" spans="1:8">
      <c r="A25438" s="65"/>
      <c r="B25438" s="65"/>
      <c r="C25438" s="65"/>
      <c r="D25438" s="65"/>
      <c r="E25438" s="65"/>
      <c r="F25438" s="65"/>
      <c r="G25438" s="65"/>
      <c r="H25438" s="113"/>
    </row>
    <row r="25439" spans="1:8">
      <c r="A25439" s="65"/>
      <c r="B25439" s="65"/>
      <c r="C25439" s="65"/>
      <c r="D25439" s="65"/>
      <c r="E25439" s="65"/>
      <c r="F25439" s="65"/>
      <c r="G25439" s="65"/>
      <c r="H25439" s="113"/>
    </row>
    <row r="25440" spans="1:8">
      <c r="A25440" s="65"/>
      <c r="B25440" s="65"/>
      <c r="C25440" s="65"/>
      <c r="D25440" s="65"/>
      <c r="E25440" s="65"/>
      <c r="F25440" s="65"/>
      <c r="G25440" s="65"/>
      <c r="H25440" s="113"/>
    </row>
    <row r="25441" spans="1:8">
      <c r="A25441" s="65"/>
      <c r="B25441" s="65"/>
      <c r="C25441" s="65"/>
      <c r="D25441" s="65"/>
      <c r="E25441" s="65"/>
      <c r="F25441" s="65"/>
      <c r="G25441" s="65"/>
      <c r="H25441" s="113"/>
    </row>
    <row r="25442" spans="1:8">
      <c r="A25442" s="65"/>
      <c r="B25442" s="65"/>
      <c r="C25442" s="65"/>
      <c r="D25442" s="65"/>
      <c r="E25442" s="65"/>
      <c r="F25442" s="65"/>
      <c r="G25442" s="65"/>
      <c r="H25442" s="113"/>
    </row>
    <row r="25443" spans="1:8">
      <c r="A25443" s="65"/>
      <c r="B25443" s="65"/>
      <c r="C25443" s="65"/>
      <c r="D25443" s="65"/>
      <c r="E25443" s="65"/>
      <c r="F25443" s="65"/>
      <c r="G25443" s="65"/>
      <c r="H25443" s="113"/>
    </row>
    <row r="25444" spans="1:8">
      <c r="A25444" s="65"/>
      <c r="B25444" s="65"/>
      <c r="C25444" s="65"/>
      <c r="D25444" s="65"/>
      <c r="E25444" s="65"/>
      <c r="F25444" s="65"/>
      <c r="G25444" s="65"/>
      <c r="H25444" s="113"/>
    </row>
    <row r="25445" spans="1:8">
      <c r="A25445" s="65"/>
      <c r="B25445" s="65"/>
      <c r="C25445" s="65"/>
      <c r="D25445" s="65"/>
      <c r="E25445" s="65"/>
      <c r="F25445" s="65"/>
      <c r="G25445" s="65"/>
      <c r="H25445" s="113"/>
    </row>
    <row r="25446" spans="1:8">
      <c r="A25446" s="65"/>
      <c r="B25446" s="65"/>
      <c r="C25446" s="65"/>
      <c r="D25446" s="65"/>
      <c r="E25446" s="65"/>
      <c r="F25446" s="65"/>
      <c r="G25446" s="65"/>
      <c r="H25446" s="113"/>
    </row>
    <row r="25447" spans="1:8">
      <c r="A25447" s="65"/>
      <c r="B25447" s="65"/>
      <c r="C25447" s="65"/>
      <c r="D25447" s="65"/>
      <c r="E25447" s="65"/>
      <c r="F25447" s="65"/>
      <c r="G25447" s="65"/>
      <c r="H25447" s="113"/>
    </row>
    <row r="25448" spans="1:8">
      <c r="A25448" s="65"/>
      <c r="B25448" s="65"/>
      <c r="C25448" s="65"/>
      <c r="D25448" s="65"/>
      <c r="E25448" s="65"/>
      <c r="F25448" s="65"/>
      <c r="G25448" s="65"/>
      <c r="H25448" s="113"/>
    </row>
    <row r="25449" spans="1:8">
      <c r="A25449" s="65"/>
      <c r="B25449" s="65"/>
      <c r="C25449" s="65"/>
      <c r="D25449" s="65"/>
      <c r="E25449" s="65"/>
      <c r="F25449" s="65"/>
      <c r="G25449" s="65"/>
      <c r="H25449" s="113"/>
    </row>
    <row r="25450" spans="1:8">
      <c r="A25450" s="65"/>
      <c r="B25450" s="65"/>
      <c r="C25450" s="65"/>
      <c r="D25450" s="65"/>
      <c r="E25450" s="65"/>
      <c r="F25450" s="65"/>
      <c r="G25450" s="65"/>
      <c r="H25450" s="113"/>
    </row>
    <row r="25451" spans="1:8">
      <c r="A25451" s="65"/>
      <c r="B25451" s="65"/>
      <c r="C25451" s="65"/>
      <c r="D25451" s="65"/>
      <c r="E25451" s="65"/>
      <c r="F25451" s="65"/>
      <c r="G25451" s="65"/>
      <c r="H25451" s="113"/>
    </row>
    <row r="25452" spans="1:8">
      <c r="A25452" s="65"/>
      <c r="B25452" s="65"/>
      <c r="C25452" s="65"/>
      <c r="D25452" s="65"/>
      <c r="E25452" s="65"/>
      <c r="F25452" s="65"/>
      <c r="G25452" s="65"/>
      <c r="H25452" s="113"/>
    </row>
    <row r="25453" spans="1:8">
      <c r="A25453" s="65"/>
      <c r="B25453" s="65"/>
      <c r="C25453" s="65"/>
      <c r="D25453" s="65"/>
      <c r="E25453" s="65"/>
      <c r="F25453" s="65"/>
      <c r="G25453" s="65"/>
      <c r="H25453" s="113"/>
    </row>
    <row r="25454" spans="1:8">
      <c r="A25454" s="65"/>
      <c r="B25454" s="65"/>
      <c r="C25454" s="65"/>
      <c r="D25454" s="65"/>
      <c r="E25454" s="65"/>
      <c r="F25454" s="65"/>
      <c r="G25454" s="65"/>
      <c r="H25454" s="113"/>
    </row>
    <row r="25455" spans="1:8">
      <c r="A25455" s="65"/>
      <c r="B25455" s="65"/>
      <c r="C25455" s="65"/>
      <c r="D25455" s="65"/>
      <c r="E25455" s="65"/>
      <c r="F25455" s="65"/>
      <c r="G25455" s="65"/>
      <c r="H25455" s="113"/>
    </row>
    <row r="25456" spans="1:8">
      <c r="A25456" s="65"/>
      <c r="B25456" s="65"/>
      <c r="C25456" s="65"/>
      <c r="D25456" s="65"/>
      <c r="E25456" s="65"/>
      <c r="F25456" s="65"/>
      <c r="G25456" s="65"/>
      <c r="H25456" s="113"/>
    </row>
    <row r="25457" spans="1:8">
      <c r="A25457" s="65"/>
      <c r="B25457" s="65"/>
      <c r="C25457" s="65"/>
      <c r="D25457" s="65"/>
      <c r="E25457" s="65"/>
      <c r="F25457" s="65"/>
      <c r="G25457" s="65"/>
      <c r="H25457" s="113"/>
    </row>
    <row r="25458" spans="1:8">
      <c r="A25458" s="65"/>
      <c r="B25458" s="65"/>
      <c r="C25458" s="65"/>
      <c r="D25458" s="65"/>
      <c r="E25458" s="65"/>
      <c r="F25458" s="65"/>
      <c r="G25458" s="65"/>
      <c r="H25458" s="113"/>
    </row>
    <row r="25459" spans="1:8">
      <c r="A25459" s="65"/>
      <c r="B25459" s="65"/>
      <c r="C25459" s="65"/>
      <c r="D25459" s="65"/>
      <c r="E25459" s="65"/>
      <c r="F25459" s="65"/>
      <c r="G25459" s="65"/>
      <c r="H25459" s="113"/>
    </row>
    <row r="25460" spans="1:8">
      <c r="A25460" s="65"/>
      <c r="B25460" s="65"/>
      <c r="C25460" s="65"/>
      <c r="D25460" s="65"/>
      <c r="E25460" s="65"/>
      <c r="F25460" s="65"/>
      <c r="G25460" s="65"/>
      <c r="H25460" s="113"/>
    </row>
    <row r="25461" spans="1:8">
      <c r="A25461" s="65"/>
      <c r="B25461" s="65"/>
      <c r="C25461" s="65"/>
      <c r="D25461" s="65"/>
      <c r="E25461" s="65"/>
      <c r="F25461" s="65"/>
      <c r="G25461" s="65"/>
      <c r="H25461" s="113"/>
    </row>
    <row r="25462" spans="1:8">
      <c r="A25462" s="65"/>
      <c r="B25462" s="65"/>
      <c r="C25462" s="65"/>
      <c r="D25462" s="65"/>
      <c r="E25462" s="65"/>
      <c r="F25462" s="65"/>
      <c r="G25462" s="65"/>
      <c r="H25462" s="113"/>
    </row>
    <row r="25463" spans="1:8">
      <c r="A25463" s="65"/>
      <c r="B25463" s="65"/>
      <c r="C25463" s="65"/>
      <c r="D25463" s="65"/>
      <c r="E25463" s="65"/>
      <c r="F25463" s="65"/>
      <c r="G25463" s="65"/>
      <c r="H25463" s="113"/>
    </row>
    <row r="25464" spans="1:8">
      <c r="A25464" s="65"/>
      <c r="B25464" s="65"/>
      <c r="C25464" s="65"/>
      <c r="D25464" s="65"/>
      <c r="E25464" s="65"/>
      <c r="F25464" s="65"/>
      <c r="G25464" s="65"/>
      <c r="H25464" s="113"/>
    </row>
    <row r="25465" spans="1:8">
      <c r="A25465" s="65"/>
      <c r="B25465" s="65"/>
      <c r="C25465" s="65"/>
      <c r="D25465" s="65"/>
      <c r="E25465" s="65"/>
      <c r="F25465" s="65"/>
      <c r="G25465" s="65"/>
      <c r="H25465" s="113"/>
    </row>
    <row r="25466" spans="1:8">
      <c r="A25466" s="65"/>
      <c r="B25466" s="65"/>
      <c r="C25466" s="65"/>
      <c r="D25466" s="65"/>
      <c r="E25466" s="65"/>
      <c r="F25466" s="65"/>
      <c r="G25466" s="65"/>
      <c r="H25466" s="113"/>
    </row>
    <row r="25467" spans="1:8">
      <c r="A25467" s="65"/>
      <c r="B25467" s="65"/>
      <c r="C25467" s="65"/>
      <c r="D25467" s="65"/>
      <c r="E25467" s="65"/>
      <c r="F25467" s="65"/>
      <c r="G25467" s="65"/>
      <c r="H25467" s="113"/>
    </row>
    <row r="25468" spans="1:8">
      <c r="A25468" s="65"/>
      <c r="B25468" s="65"/>
      <c r="C25468" s="65"/>
      <c r="D25468" s="65"/>
      <c r="E25468" s="65"/>
      <c r="F25468" s="65"/>
      <c r="G25468" s="65"/>
      <c r="H25468" s="113"/>
    </row>
    <row r="25469" spans="1:8">
      <c r="A25469" s="65"/>
      <c r="B25469" s="65"/>
      <c r="C25469" s="65"/>
      <c r="D25469" s="65"/>
      <c r="E25469" s="65"/>
      <c r="F25469" s="65"/>
      <c r="G25469" s="65"/>
      <c r="H25469" s="113"/>
    </row>
    <row r="25470" spans="1:8">
      <c r="A25470" s="65"/>
      <c r="B25470" s="65"/>
      <c r="C25470" s="65"/>
      <c r="D25470" s="65"/>
      <c r="E25470" s="65"/>
      <c r="F25470" s="65"/>
      <c r="G25470" s="65"/>
      <c r="H25470" s="113"/>
    </row>
    <row r="25471" spans="1:8">
      <c r="A25471" s="65"/>
      <c r="B25471" s="65"/>
      <c r="C25471" s="65"/>
      <c r="D25471" s="65"/>
      <c r="E25471" s="65"/>
      <c r="F25471" s="65"/>
      <c r="G25471" s="65"/>
      <c r="H25471" s="113"/>
    </row>
    <row r="25472" spans="1:8">
      <c r="A25472" s="65"/>
      <c r="B25472" s="65"/>
      <c r="C25472" s="65"/>
      <c r="D25472" s="65"/>
      <c r="E25472" s="65"/>
      <c r="F25472" s="65"/>
      <c r="G25472" s="65"/>
      <c r="H25472" s="113"/>
    </row>
    <row r="25473" spans="1:8">
      <c r="A25473" s="65"/>
      <c r="B25473" s="65"/>
      <c r="C25473" s="65"/>
      <c r="D25473" s="65"/>
      <c r="E25473" s="65"/>
      <c r="F25473" s="65"/>
      <c r="G25473" s="65"/>
      <c r="H25473" s="113"/>
    </row>
    <row r="25474" spans="1:8">
      <c r="A25474" s="65"/>
      <c r="B25474" s="65"/>
      <c r="C25474" s="65"/>
      <c r="D25474" s="65"/>
      <c r="E25474" s="65"/>
      <c r="F25474" s="65"/>
      <c r="G25474" s="65"/>
      <c r="H25474" s="113"/>
    </row>
    <row r="25475" spans="1:8">
      <c r="A25475" s="65"/>
      <c r="B25475" s="65"/>
      <c r="C25475" s="65"/>
      <c r="D25475" s="65"/>
      <c r="E25475" s="65"/>
      <c r="F25475" s="65"/>
      <c r="G25475" s="65"/>
      <c r="H25475" s="113"/>
    </row>
    <row r="25476" spans="1:8">
      <c r="A25476" s="65"/>
      <c r="B25476" s="65"/>
      <c r="C25476" s="65"/>
      <c r="D25476" s="65"/>
      <c r="E25476" s="65"/>
      <c r="F25476" s="65"/>
      <c r="G25476" s="65"/>
      <c r="H25476" s="113"/>
    </row>
    <row r="25477" spans="1:8">
      <c r="A25477" s="65"/>
      <c r="B25477" s="65"/>
      <c r="C25477" s="65"/>
      <c r="D25477" s="65"/>
      <c r="E25477" s="65"/>
      <c r="F25477" s="65"/>
      <c r="G25477" s="65"/>
      <c r="H25477" s="113"/>
    </row>
    <row r="25478" spans="1:8">
      <c r="A25478" s="65"/>
      <c r="B25478" s="65"/>
      <c r="C25478" s="65"/>
      <c r="D25478" s="65"/>
      <c r="E25478" s="65"/>
      <c r="F25478" s="65"/>
      <c r="G25478" s="65"/>
      <c r="H25478" s="113"/>
    </row>
    <row r="25479" spans="1:8">
      <c r="A25479" s="65"/>
      <c r="B25479" s="65"/>
      <c r="C25479" s="65"/>
      <c r="D25479" s="65"/>
      <c r="E25479" s="65"/>
      <c r="F25479" s="65"/>
      <c r="G25479" s="65"/>
      <c r="H25479" s="113"/>
    </row>
    <row r="25480" spans="1:8">
      <c r="A25480" s="65"/>
      <c r="B25480" s="65"/>
      <c r="C25480" s="65"/>
      <c r="D25480" s="65"/>
      <c r="E25480" s="65"/>
      <c r="F25480" s="65"/>
      <c r="G25480" s="65"/>
      <c r="H25480" s="113"/>
    </row>
    <row r="25481" spans="1:8">
      <c r="A25481" s="65"/>
      <c r="B25481" s="65"/>
      <c r="C25481" s="65"/>
      <c r="D25481" s="65"/>
      <c r="E25481" s="65"/>
      <c r="F25481" s="65"/>
      <c r="G25481" s="65"/>
      <c r="H25481" s="113"/>
    </row>
    <row r="25482" spans="1:8">
      <c r="A25482" s="65"/>
      <c r="B25482" s="65"/>
      <c r="C25482" s="65"/>
      <c r="D25482" s="65"/>
      <c r="E25482" s="65"/>
      <c r="F25482" s="65"/>
      <c r="G25482" s="65"/>
      <c r="H25482" s="113"/>
    </row>
    <row r="25483" spans="1:8">
      <c r="A25483" s="65"/>
      <c r="B25483" s="65"/>
      <c r="C25483" s="65"/>
      <c r="D25483" s="65"/>
      <c r="E25483" s="65"/>
      <c r="F25483" s="65"/>
      <c r="G25483" s="65"/>
      <c r="H25483" s="113"/>
    </row>
    <row r="25484" spans="1:8">
      <c r="A25484" s="65"/>
      <c r="B25484" s="65"/>
      <c r="C25484" s="65"/>
      <c r="D25484" s="65"/>
      <c r="E25484" s="65"/>
      <c r="F25484" s="65"/>
      <c r="G25484" s="65"/>
      <c r="H25484" s="113"/>
    </row>
    <row r="25485" spans="1:8">
      <c r="A25485" s="65"/>
      <c r="B25485" s="65"/>
      <c r="C25485" s="65"/>
      <c r="D25485" s="65"/>
      <c r="E25485" s="65"/>
      <c r="F25485" s="65"/>
      <c r="G25485" s="65"/>
      <c r="H25485" s="113"/>
    </row>
    <row r="25486" spans="1:8">
      <c r="A25486" s="65"/>
      <c r="B25486" s="65"/>
      <c r="C25486" s="65"/>
      <c r="D25486" s="65"/>
      <c r="E25486" s="65"/>
      <c r="F25486" s="65"/>
      <c r="G25486" s="65"/>
      <c r="H25486" s="113"/>
    </row>
    <row r="25487" spans="1:8">
      <c r="A25487" s="65"/>
      <c r="B25487" s="65"/>
      <c r="C25487" s="65"/>
      <c r="D25487" s="65"/>
      <c r="E25487" s="65"/>
      <c r="F25487" s="65"/>
      <c r="G25487" s="65"/>
      <c r="H25487" s="113"/>
    </row>
    <row r="25488" spans="1:8">
      <c r="A25488" s="65"/>
      <c r="B25488" s="65"/>
      <c r="C25488" s="65"/>
      <c r="D25488" s="65"/>
      <c r="E25488" s="65"/>
      <c r="F25488" s="65"/>
      <c r="G25488" s="65"/>
      <c r="H25488" s="113"/>
    </row>
    <row r="25489" spans="1:8">
      <c r="A25489" s="65"/>
      <c r="B25489" s="65"/>
      <c r="C25489" s="65"/>
      <c r="D25489" s="65"/>
      <c r="E25489" s="65"/>
      <c r="F25489" s="65"/>
      <c r="G25489" s="65"/>
      <c r="H25489" s="113"/>
    </row>
    <row r="25490" spans="1:8">
      <c r="A25490" s="65"/>
      <c r="B25490" s="65"/>
      <c r="C25490" s="65"/>
      <c r="D25490" s="65"/>
      <c r="E25490" s="65"/>
      <c r="F25490" s="65"/>
      <c r="G25490" s="65"/>
      <c r="H25490" s="113"/>
    </row>
    <row r="25491" spans="1:8">
      <c r="A25491" s="65"/>
      <c r="B25491" s="65"/>
      <c r="C25491" s="65"/>
      <c r="D25491" s="65"/>
      <c r="E25491" s="65"/>
      <c r="F25491" s="65"/>
      <c r="G25491" s="65"/>
      <c r="H25491" s="113"/>
    </row>
    <row r="25492" spans="1:8">
      <c r="A25492" s="65"/>
      <c r="B25492" s="65"/>
      <c r="C25492" s="65"/>
      <c r="D25492" s="65"/>
      <c r="E25492" s="65"/>
      <c r="F25492" s="65"/>
      <c r="G25492" s="65"/>
      <c r="H25492" s="113"/>
    </row>
    <row r="25493" spans="1:8">
      <c r="A25493" s="65"/>
      <c r="B25493" s="65"/>
      <c r="C25493" s="65"/>
      <c r="D25493" s="65"/>
      <c r="E25493" s="65"/>
      <c r="F25493" s="65"/>
      <c r="G25493" s="65"/>
      <c r="H25493" s="113"/>
    </row>
    <row r="25494" spans="1:8">
      <c r="A25494" s="65"/>
      <c r="B25494" s="65"/>
      <c r="C25494" s="65"/>
      <c r="D25494" s="65"/>
      <c r="E25494" s="65"/>
      <c r="F25494" s="65"/>
      <c r="G25494" s="65"/>
      <c r="H25494" s="113"/>
    </row>
    <row r="25495" spans="1:8">
      <c r="A25495" s="65"/>
      <c r="B25495" s="65"/>
      <c r="C25495" s="65"/>
      <c r="D25495" s="65"/>
      <c r="E25495" s="65"/>
      <c r="F25495" s="65"/>
      <c r="G25495" s="65"/>
      <c r="H25495" s="113"/>
    </row>
    <row r="25496" spans="1:8">
      <c r="A25496" s="65"/>
      <c r="B25496" s="65"/>
      <c r="C25496" s="65"/>
      <c r="D25496" s="65"/>
      <c r="E25496" s="65"/>
      <c r="F25496" s="65"/>
      <c r="G25496" s="65"/>
      <c r="H25496" s="113"/>
    </row>
    <row r="25497" spans="1:8">
      <c r="A25497" s="65"/>
      <c r="B25497" s="65"/>
      <c r="C25497" s="65"/>
      <c r="D25497" s="65"/>
      <c r="E25497" s="65"/>
      <c r="F25497" s="65"/>
      <c r="G25497" s="65"/>
      <c r="H25497" s="113"/>
    </row>
    <row r="25498" spans="1:8">
      <c r="A25498" s="65"/>
      <c r="B25498" s="65"/>
      <c r="C25498" s="65"/>
      <c r="D25498" s="65"/>
      <c r="E25498" s="65"/>
      <c r="F25498" s="65"/>
      <c r="G25498" s="65"/>
      <c r="H25498" s="113"/>
    </row>
    <row r="25499" spans="1:8">
      <c r="A25499" s="65"/>
      <c r="B25499" s="65"/>
      <c r="C25499" s="65"/>
      <c r="D25499" s="65"/>
      <c r="E25499" s="65"/>
      <c r="F25499" s="65"/>
      <c r="G25499" s="65"/>
      <c r="H25499" s="113"/>
    </row>
    <row r="25500" spans="1:8">
      <c r="A25500" s="65"/>
      <c r="B25500" s="65"/>
      <c r="C25500" s="65"/>
      <c r="D25500" s="65"/>
      <c r="E25500" s="65"/>
      <c r="F25500" s="65"/>
      <c r="G25500" s="65"/>
      <c r="H25500" s="113"/>
    </row>
    <row r="25501" spans="1:8">
      <c r="A25501" s="65"/>
      <c r="B25501" s="65"/>
      <c r="C25501" s="65"/>
      <c r="D25501" s="65"/>
      <c r="E25501" s="65"/>
      <c r="F25501" s="65"/>
      <c r="G25501" s="65"/>
      <c r="H25501" s="113"/>
    </row>
    <row r="25502" spans="1:8">
      <c r="A25502" s="65"/>
      <c r="B25502" s="65"/>
      <c r="C25502" s="65"/>
      <c r="D25502" s="65"/>
      <c r="E25502" s="65"/>
      <c r="F25502" s="65"/>
      <c r="G25502" s="65"/>
      <c r="H25502" s="113"/>
    </row>
    <row r="25503" spans="1:8">
      <c r="A25503" s="65"/>
      <c r="B25503" s="65"/>
      <c r="C25503" s="65"/>
      <c r="D25503" s="65"/>
      <c r="E25503" s="65"/>
      <c r="F25503" s="65"/>
      <c r="G25503" s="65"/>
      <c r="H25503" s="113"/>
    </row>
    <row r="25504" spans="1:8">
      <c r="A25504" s="65"/>
      <c r="B25504" s="65"/>
      <c r="C25504" s="65"/>
      <c r="D25504" s="65"/>
      <c r="E25504" s="65"/>
      <c r="F25504" s="65"/>
      <c r="G25504" s="65"/>
      <c r="H25504" s="113"/>
    </row>
    <row r="25505" spans="1:8">
      <c r="A25505" s="65"/>
      <c r="B25505" s="65"/>
      <c r="C25505" s="65"/>
      <c r="D25505" s="65"/>
      <c r="E25505" s="65"/>
      <c r="F25505" s="65"/>
      <c r="G25505" s="65"/>
      <c r="H25505" s="113"/>
    </row>
    <row r="25506" spans="1:8">
      <c r="A25506" s="65"/>
      <c r="B25506" s="65"/>
      <c r="C25506" s="65"/>
      <c r="D25506" s="65"/>
      <c r="E25506" s="65"/>
      <c r="F25506" s="65"/>
      <c r="G25506" s="65"/>
      <c r="H25506" s="113"/>
    </row>
    <row r="25507" spans="1:8">
      <c r="A25507" s="65"/>
      <c r="B25507" s="65"/>
      <c r="C25507" s="65"/>
      <c r="D25507" s="65"/>
      <c r="E25507" s="65"/>
      <c r="F25507" s="65"/>
      <c r="G25507" s="65"/>
      <c r="H25507" s="113"/>
    </row>
    <row r="25508" spans="1:8">
      <c r="A25508" s="65"/>
      <c r="B25508" s="65"/>
      <c r="C25508" s="65"/>
      <c r="D25508" s="65"/>
      <c r="E25508" s="65"/>
      <c r="F25508" s="65"/>
      <c r="G25508" s="65"/>
      <c r="H25508" s="113"/>
    </row>
    <row r="25509" spans="1:8">
      <c r="A25509" s="65"/>
      <c r="B25509" s="65"/>
      <c r="C25509" s="65"/>
      <c r="D25509" s="65"/>
      <c r="E25509" s="65"/>
      <c r="F25509" s="65"/>
      <c r="G25509" s="65"/>
      <c r="H25509" s="113"/>
    </row>
    <row r="25510" spans="1:8">
      <c r="A25510" s="65"/>
      <c r="B25510" s="65"/>
      <c r="C25510" s="65"/>
      <c r="D25510" s="65"/>
      <c r="E25510" s="65"/>
      <c r="F25510" s="65"/>
      <c r="G25510" s="65"/>
      <c r="H25510" s="113"/>
    </row>
    <row r="25511" spans="1:8">
      <c r="A25511" s="65"/>
      <c r="B25511" s="65"/>
      <c r="C25511" s="65"/>
      <c r="D25511" s="65"/>
      <c r="E25511" s="65"/>
      <c r="F25511" s="65"/>
      <c r="G25511" s="65"/>
      <c r="H25511" s="113"/>
    </row>
    <row r="25512" spans="1:8">
      <c r="A25512" s="65"/>
      <c r="B25512" s="65"/>
      <c r="C25512" s="65"/>
      <c r="D25512" s="65"/>
      <c r="E25512" s="65"/>
      <c r="F25512" s="65"/>
      <c r="G25512" s="65"/>
      <c r="H25512" s="113"/>
    </row>
    <row r="25513" spans="1:8">
      <c r="A25513" s="65"/>
      <c r="B25513" s="65"/>
      <c r="C25513" s="65"/>
      <c r="D25513" s="65"/>
      <c r="E25513" s="65"/>
      <c r="F25513" s="65"/>
      <c r="G25513" s="65"/>
      <c r="H25513" s="113"/>
    </row>
    <row r="25514" spans="1:8">
      <c r="A25514" s="65"/>
      <c r="B25514" s="65"/>
      <c r="C25514" s="65"/>
      <c r="D25514" s="65"/>
      <c r="E25514" s="65"/>
      <c r="F25514" s="65"/>
      <c r="G25514" s="65"/>
      <c r="H25514" s="113"/>
    </row>
    <row r="25515" spans="1:8">
      <c r="A25515" s="65"/>
      <c r="B25515" s="65"/>
      <c r="C25515" s="65"/>
      <c r="D25515" s="65"/>
      <c r="E25515" s="65"/>
      <c r="F25515" s="65"/>
      <c r="G25515" s="65"/>
      <c r="H25515" s="113"/>
    </row>
    <row r="25516" spans="1:8">
      <c r="A25516" s="65"/>
      <c r="B25516" s="65"/>
      <c r="C25516" s="65"/>
      <c r="D25516" s="65"/>
      <c r="E25516" s="65"/>
      <c r="F25516" s="65"/>
      <c r="G25516" s="65"/>
      <c r="H25516" s="113"/>
    </row>
    <row r="25517" spans="1:8">
      <c r="A25517" s="65"/>
      <c r="B25517" s="65"/>
      <c r="C25517" s="65"/>
      <c r="D25517" s="65"/>
      <c r="E25517" s="65"/>
      <c r="F25517" s="65"/>
      <c r="G25517" s="65"/>
      <c r="H25517" s="113"/>
    </row>
    <row r="25518" spans="1:8">
      <c r="A25518" s="65"/>
      <c r="B25518" s="65"/>
      <c r="C25518" s="65"/>
      <c r="D25518" s="65"/>
      <c r="E25518" s="65"/>
      <c r="F25518" s="65"/>
      <c r="G25518" s="65"/>
      <c r="H25518" s="113"/>
    </row>
    <row r="25519" spans="1:8">
      <c r="A25519" s="65"/>
      <c r="B25519" s="65"/>
      <c r="C25519" s="65"/>
      <c r="D25519" s="65"/>
      <c r="E25519" s="65"/>
      <c r="F25519" s="65"/>
      <c r="G25519" s="65"/>
      <c r="H25519" s="113"/>
    </row>
    <row r="25520" spans="1:8">
      <c r="A25520" s="65"/>
      <c r="B25520" s="65"/>
      <c r="C25520" s="65"/>
      <c r="D25520" s="65"/>
      <c r="E25520" s="65"/>
      <c r="F25520" s="65"/>
      <c r="G25520" s="65"/>
      <c r="H25520" s="113"/>
    </row>
    <row r="25521" spans="1:8">
      <c r="A25521" s="65"/>
      <c r="B25521" s="65"/>
      <c r="C25521" s="65"/>
      <c r="D25521" s="65"/>
      <c r="E25521" s="65"/>
      <c r="F25521" s="65"/>
      <c r="G25521" s="65"/>
      <c r="H25521" s="113"/>
    </row>
    <row r="25522" spans="1:8">
      <c r="A25522" s="65"/>
      <c r="B25522" s="65"/>
      <c r="C25522" s="65"/>
      <c r="D25522" s="65"/>
      <c r="E25522" s="65"/>
      <c r="F25522" s="65"/>
      <c r="G25522" s="65"/>
      <c r="H25522" s="113"/>
    </row>
    <row r="25523" spans="1:8">
      <c r="A25523" s="65"/>
      <c r="B25523" s="65"/>
      <c r="C25523" s="65"/>
      <c r="D25523" s="65"/>
      <c r="E25523" s="65"/>
      <c r="F25523" s="65"/>
      <c r="G25523" s="65"/>
      <c r="H25523" s="113"/>
    </row>
    <row r="25524" spans="1:8">
      <c r="A25524" s="65"/>
      <c r="B25524" s="65"/>
      <c r="C25524" s="65"/>
      <c r="D25524" s="65"/>
      <c r="E25524" s="65"/>
      <c r="F25524" s="65"/>
      <c r="G25524" s="65"/>
      <c r="H25524" s="113"/>
    </row>
    <row r="25525" spans="1:8">
      <c r="A25525" s="65"/>
      <c r="B25525" s="65"/>
      <c r="C25525" s="65"/>
      <c r="D25525" s="65"/>
      <c r="E25525" s="65"/>
      <c r="F25525" s="65"/>
      <c r="G25525" s="65"/>
      <c r="H25525" s="113"/>
    </row>
    <row r="25526" spans="1:8">
      <c r="A25526" s="65"/>
      <c r="B25526" s="65"/>
      <c r="C25526" s="65"/>
      <c r="D25526" s="65"/>
      <c r="E25526" s="65"/>
      <c r="F25526" s="65"/>
      <c r="G25526" s="65"/>
      <c r="H25526" s="113"/>
    </row>
    <row r="25527" spans="1:8">
      <c r="A25527" s="65"/>
      <c r="B25527" s="65"/>
      <c r="C25527" s="65"/>
      <c r="D25527" s="65"/>
      <c r="E25527" s="65"/>
      <c r="F25527" s="65"/>
      <c r="G25527" s="65"/>
      <c r="H25527" s="113"/>
    </row>
    <row r="25528" spans="1:8">
      <c r="A25528" s="65"/>
      <c r="B25528" s="65"/>
      <c r="C25528" s="65"/>
      <c r="D25528" s="65"/>
      <c r="E25528" s="65"/>
      <c r="F25528" s="65"/>
      <c r="G25528" s="65"/>
      <c r="H25528" s="113"/>
    </row>
    <row r="25529" spans="1:8">
      <c r="A25529" s="65"/>
      <c r="B25529" s="65"/>
      <c r="C25529" s="65"/>
      <c r="D25529" s="65"/>
      <c r="E25529" s="65"/>
      <c r="F25529" s="65"/>
      <c r="G25529" s="65"/>
      <c r="H25529" s="113"/>
    </row>
    <row r="25530" spans="1:8">
      <c r="A25530" s="65"/>
      <c r="B25530" s="65"/>
      <c r="C25530" s="65"/>
      <c r="D25530" s="65"/>
      <c r="E25530" s="65"/>
      <c r="F25530" s="65"/>
      <c r="G25530" s="65"/>
      <c r="H25530" s="113"/>
    </row>
    <row r="25531" spans="1:8">
      <c r="A25531" s="65"/>
      <c r="B25531" s="65"/>
      <c r="C25531" s="65"/>
      <c r="D25531" s="65"/>
      <c r="E25531" s="65"/>
      <c r="F25531" s="65"/>
      <c r="G25531" s="65"/>
      <c r="H25531" s="113"/>
    </row>
    <row r="25532" spans="1:8">
      <c r="A25532" s="65"/>
      <c r="B25532" s="65"/>
      <c r="C25532" s="65"/>
      <c r="D25532" s="65"/>
      <c r="E25532" s="65"/>
      <c r="F25532" s="65"/>
      <c r="G25532" s="65"/>
      <c r="H25532" s="113"/>
    </row>
    <row r="25533" spans="1:8">
      <c r="A25533" s="65"/>
      <c r="B25533" s="65"/>
      <c r="C25533" s="65"/>
      <c r="D25533" s="65"/>
      <c r="E25533" s="65"/>
      <c r="F25533" s="65"/>
      <c r="G25533" s="65"/>
      <c r="H25533" s="113"/>
    </row>
    <row r="25534" spans="1:8">
      <c r="A25534" s="65"/>
      <c r="B25534" s="65"/>
      <c r="C25534" s="65"/>
      <c r="D25534" s="65"/>
      <c r="E25534" s="65"/>
      <c r="F25534" s="65"/>
      <c r="G25534" s="65"/>
      <c r="H25534" s="113"/>
    </row>
    <row r="25535" spans="1:8">
      <c r="A25535" s="65"/>
      <c r="B25535" s="65"/>
      <c r="C25535" s="65"/>
      <c r="D25535" s="65"/>
      <c r="E25535" s="65"/>
      <c r="F25535" s="65"/>
      <c r="G25535" s="65"/>
      <c r="H25535" s="113"/>
    </row>
    <row r="25536" spans="1:8">
      <c r="A25536" s="65"/>
      <c r="B25536" s="65"/>
      <c r="C25536" s="65"/>
      <c r="D25536" s="65"/>
      <c r="E25536" s="65"/>
      <c r="F25536" s="65"/>
      <c r="G25536" s="65"/>
      <c r="H25536" s="113"/>
    </row>
    <row r="25537" spans="1:8">
      <c r="A25537" s="65"/>
      <c r="B25537" s="65"/>
      <c r="C25537" s="65"/>
      <c r="D25537" s="65"/>
      <c r="E25537" s="65"/>
      <c r="F25537" s="65"/>
      <c r="G25537" s="65"/>
      <c r="H25537" s="113"/>
    </row>
    <row r="25538" spans="1:8">
      <c r="A25538" s="65"/>
      <c r="B25538" s="65"/>
      <c r="C25538" s="65"/>
      <c r="D25538" s="65"/>
      <c r="E25538" s="65"/>
      <c r="F25538" s="65"/>
      <c r="G25538" s="65"/>
      <c r="H25538" s="113"/>
    </row>
    <row r="25539" spans="1:8">
      <c r="A25539" s="65"/>
      <c r="B25539" s="65"/>
      <c r="C25539" s="65"/>
      <c r="D25539" s="65"/>
      <c r="E25539" s="65"/>
      <c r="F25539" s="65"/>
      <c r="G25539" s="65"/>
      <c r="H25539" s="113"/>
    </row>
    <row r="25540" spans="1:8">
      <c r="A25540" s="65"/>
      <c r="B25540" s="65"/>
      <c r="C25540" s="65"/>
      <c r="D25540" s="65"/>
      <c r="E25540" s="65"/>
      <c r="F25540" s="65"/>
      <c r="G25540" s="65"/>
      <c r="H25540" s="113"/>
    </row>
    <row r="25541" spans="1:8">
      <c r="A25541" s="65"/>
      <c r="B25541" s="65"/>
      <c r="C25541" s="65"/>
      <c r="D25541" s="65"/>
      <c r="E25541" s="65"/>
      <c r="F25541" s="65"/>
      <c r="G25541" s="65"/>
      <c r="H25541" s="113"/>
    </row>
    <row r="25542" spans="1:8">
      <c r="A25542" s="65"/>
      <c r="B25542" s="65"/>
      <c r="C25542" s="65"/>
      <c r="D25542" s="65"/>
      <c r="E25542" s="65"/>
      <c r="F25542" s="65"/>
      <c r="G25542" s="65"/>
      <c r="H25542" s="113"/>
    </row>
    <row r="25543" spans="1:8">
      <c r="A25543" s="65"/>
      <c r="B25543" s="65"/>
      <c r="C25543" s="65"/>
      <c r="D25543" s="65"/>
      <c r="E25543" s="65"/>
      <c r="F25543" s="65"/>
      <c r="G25543" s="65"/>
      <c r="H25543" s="113"/>
    </row>
    <row r="25544" spans="1:8">
      <c r="A25544" s="65"/>
      <c r="B25544" s="65"/>
      <c r="C25544" s="65"/>
      <c r="D25544" s="65"/>
      <c r="E25544" s="65"/>
      <c r="F25544" s="65"/>
      <c r="G25544" s="65"/>
      <c r="H25544" s="113"/>
    </row>
    <row r="25545" spans="1:8">
      <c r="A25545" s="65"/>
      <c r="B25545" s="65"/>
      <c r="C25545" s="65"/>
      <c r="D25545" s="65"/>
      <c r="E25545" s="65"/>
      <c r="F25545" s="65"/>
      <c r="G25545" s="65"/>
      <c r="H25545" s="113"/>
    </row>
    <row r="25546" spans="1:8">
      <c r="A25546" s="65"/>
      <c r="B25546" s="65"/>
      <c r="C25546" s="65"/>
      <c r="D25546" s="65"/>
      <c r="E25546" s="65"/>
      <c r="F25546" s="65"/>
      <c r="G25546" s="65"/>
      <c r="H25546" s="113"/>
    </row>
    <row r="25547" spans="1:8">
      <c r="A25547" s="65"/>
      <c r="B25547" s="65"/>
      <c r="C25547" s="65"/>
      <c r="D25547" s="65"/>
      <c r="E25547" s="65"/>
      <c r="F25547" s="65"/>
      <c r="G25547" s="65"/>
      <c r="H25547" s="113"/>
    </row>
    <row r="25548" spans="1:8">
      <c r="A25548" s="65"/>
      <c r="B25548" s="65"/>
      <c r="C25548" s="65"/>
      <c r="D25548" s="65"/>
      <c r="E25548" s="65"/>
      <c r="F25548" s="65"/>
      <c r="G25548" s="65"/>
      <c r="H25548" s="113"/>
    </row>
    <row r="25549" spans="1:8">
      <c r="A25549" s="65"/>
      <c r="B25549" s="65"/>
      <c r="C25549" s="65"/>
      <c r="D25549" s="65"/>
      <c r="E25549" s="65"/>
      <c r="F25549" s="65"/>
      <c r="G25549" s="65"/>
      <c r="H25549" s="113"/>
    </row>
    <row r="25550" spans="1:8">
      <c r="A25550" s="65"/>
      <c r="B25550" s="65"/>
      <c r="C25550" s="65"/>
      <c r="D25550" s="65"/>
      <c r="E25550" s="65"/>
      <c r="F25550" s="65"/>
      <c r="G25550" s="65"/>
      <c r="H25550" s="113"/>
    </row>
    <row r="25551" spans="1:8">
      <c r="A25551" s="65"/>
      <c r="B25551" s="65"/>
      <c r="C25551" s="65"/>
      <c r="D25551" s="65"/>
      <c r="E25551" s="65"/>
      <c r="F25551" s="65"/>
      <c r="G25551" s="65"/>
      <c r="H25551" s="113"/>
    </row>
    <row r="25552" spans="1:8">
      <c r="A25552" s="65"/>
      <c r="B25552" s="65"/>
      <c r="C25552" s="65"/>
      <c r="D25552" s="65"/>
      <c r="E25552" s="65"/>
      <c r="F25552" s="65"/>
      <c r="G25552" s="65"/>
      <c r="H25552" s="113"/>
    </row>
    <row r="25553" spans="1:8">
      <c r="A25553" s="65"/>
      <c r="B25553" s="65"/>
      <c r="C25553" s="65"/>
      <c r="D25553" s="65"/>
      <c r="E25553" s="65"/>
      <c r="F25553" s="65"/>
      <c r="G25553" s="65"/>
      <c r="H25553" s="113"/>
    </row>
    <row r="25554" spans="1:8">
      <c r="A25554" s="65"/>
      <c r="B25554" s="65"/>
      <c r="C25554" s="65"/>
      <c r="D25554" s="65"/>
      <c r="E25554" s="65"/>
      <c r="F25554" s="65"/>
      <c r="G25554" s="65"/>
      <c r="H25554" s="113"/>
    </row>
    <row r="25555" spans="1:8">
      <c r="A25555" s="65"/>
      <c r="B25555" s="65"/>
      <c r="C25555" s="65"/>
      <c r="D25555" s="65"/>
      <c r="E25555" s="65"/>
      <c r="F25555" s="65"/>
      <c r="G25555" s="65"/>
      <c r="H25555" s="113"/>
    </row>
    <row r="25556" spans="1:8">
      <c r="A25556" s="65"/>
      <c r="B25556" s="65"/>
      <c r="C25556" s="65"/>
      <c r="D25556" s="65"/>
      <c r="E25556" s="65"/>
      <c r="F25556" s="65"/>
      <c r="G25556" s="65"/>
      <c r="H25556" s="113"/>
    </row>
    <row r="25557" spans="1:8">
      <c r="A25557" s="65"/>
      <c r="B25557" s="65"/>
      <c r="C25557" s="65"/>
      <c r="D25557" s="65"/>
      <c r="E25557" s="65"/>
      <c r="F25557" s="65"/>
      <c r="G25557" s="65"/>
      <c r="H25557" s="113"/>
    </row>
    <row r="25558" spans="1:8">
      <c r="A25558" s="65"/>
      <c r="B25558" s="65"/>
      <c r="C25558" s="65"/>
      <c r="D25558" s="65"/>
      <c r="E25558" s="65"/>
      <c r="F25558" s="65"/>
      <c r="G25558" s="65"/>
      <c r="H25558" s="113"/>
    </row>
    <row r="25559" spans="1:8">
      <c r="A25559" s="65"/>
      <c r="B25559" s="65"/>
      <c r="C25559" s="65"/>
      <c r="D25559" s="65"/>
      <c r="E25559" s="65"/>
      <c r="F25559" s="65"/>
      <c r="G25559" s="65"/>
      <c r="H25559" s="113"/>
    </row>
    <row r="25560" spans="1:8">
      <c r="A25560" s="65"/>
      <c r="B25560" s="65"/>
      <c r="C25560" s="65"/>
      <c r="D25560" s="65"/>
      <c r="E25560" s="65"/>
      <c r="F25560" s="65"/>
      <c r="G25560" s="65"/>
      <c r="H25560" s="113"/>
    </row>
    <row r="25561" spans="1:8">
      <c r="A25561" s="65"/>
      <c r="B25561" s="65"/>
      <c r="C25561" s="65"/>
      <c r="D25561" s="65"/>
      <c r="E25561" s="65"/>
      <c r="F25561" s="65"/>
      <c r="G25561" s="65"/>
      <c r="H25561" s="113"/>
    </row>
    <row r="25562" spans="1:8">
      <c r="A25562" s="65"/>
      <c r="B25562" s="65"/>
      <c r="C25562" s="65"/>
      <c r="D25562" s="65"/>
      <c r="E25562" s="65"/>
      <c r="F25562" s="65"/>
      <c r="G25562" s="65"/>
      <c r="H25562" s="113"/>
    </row>
    <row r="25563" spans="1:8">
      <c r="A25563" s="65"/>
      <c r="B25563" s="65"/>
      <c r="C25563" s="65"/>
      <c r="D25563" s="65"/>
      <c r="E25563" s="65"/>
      <c r="F25563" s="65"/>
      <c r="G25563" s="65"/>
      <c r="H25563" s="113"/>
    </row>
    <row r="25564" spans="1:8">
      <c r="A25564" s="65"/>
      <c r="B25564" s="65"/>
      <c r="C25564" s="65"/>
      <c r="D25564" s="65"/>
      <c r="E25564" s="65"/>
      <c r="F25564" s="65"/>
      <c r="G25564" s="65"/>
      <c r="H25564" s="113"/>
    </row>
    <row r="25565" spans="1:8">
      <c r="A25565" s="65"/>
      <c r="B25565" s="65"/>
      <c r="C25565" s="65"/>
      <c r="D25565" s="65"/>
      <c r="E25565" s="65"/>
      <c r="F25565" s="65"/>
      <c r="G25565" s="65"/>
      <c r="H25565" s="113"/>
    </row>
    <row r="25566" spans="1:8">
      <c r="A25566" s="65"/>
      <c r="B25566" s="65"/>
      <c r="C25566" s="65"/>
      <c r="D25566" s="65"/>
      <c r="E25566" s="65"/>
      <c r="F25566" s="65"/>
      <c r="G25566" s="65"/>
      <c r="H25566" s="113"/>
    </row>
    <row r="25567" spans="1:8">
      <c r="A25567" s="65"/>
      <c r="B25567" s="65"/>
      <c r="C25567" s="65"/>
      <c r="D25567" s="65"/>
      <c r="E25567" s="65"/>
      <c r="F25567" s="65"/>
      <c r="G25567" s="65"/>
      <c r="H25567" s="113"/>
    </row>
    <row r="25568" spans="1:8">
      <c r="A25568" s="65"/>
      <c r="B25568" s="65"/>
      <c r="C25568" s="65"/>
      <c r="D25568" s="65"/>
      <c r="E25568" s="65"/>
      <c r="F25568" s="65"/>
      <c r="G25568" s="65"/>
      <c r="H25568" s="113"/>
    </row>
    <row r="25569" spans="1:8">
      <c r="A25569" s="65"/>
      <c r="B25569" s="65"/>
      <c r="C25569" s="65"/>
      <c r="D25569" s="65"/>
      <c r="E25569" s="65"/>
      <c r="F25569" s="65"/>
      <c r="G25569" s="65"/>
      <c r="H25569" s="113"/>
    </row>
    <row r="25570" spans="1:8">
      <c r="A25570" s="65"/>
      <c r="B25570" s="65"/>
      <c r="C25570" s="65"/>
      <c r="D25570" s="65"/>
      <c r="E25570" s="65"/>
      <c r="F25570" s="65"/>
      <c r="G25570" s="65"/>
      <c r="H25570" s="113"/>
    </row>
    <row r="25571" spans="1:8">
      <c r="A25571" s="65"/>
      <c r="B25571" s="65"/>
      <c r="C25571" s="65"/>
      <c r="D25571" s="65"/>
      <c r="E25571" s="65"/>
      <c r="F25571" s="65"/>
      <c r="G25571" s="65"/>
      <c r="H25571" s="113"/>
    </row>
    <row r="25572" spans="1:8">
      <c r="A25572" s="65"/>
      <c r="B25572" s="65"/>
      <c r="C25572" s="65"/>
      <c r="D25572" s="65"/>
      <c r="E25572" s="65"/>
      <c r="F25572" s="65"/>
      <c r="G25572" s="65"/>
      <c r="H25572" s="113"/>
    </row>
    <row r="25573" spans="1:8">
      <c r="A25573" s="65"/>
      <c r="B25573" s="65"/>
      <c r="C25573" s="65"/>
      <c r="D25573" s="65"/>
      <c r="E25573" s="65"/>
      <c r="F25573" s="65"/>
      <c r="G25573" s="65"/>
      <c r="H25573" s="113"/>
    </row>
    <row r="25574" spans="1:8">
      <c r="A25574" s="65"/>
      <c r="B25574" s="65"/>
      <c r="C25574" s="65"/>
      <c r="D25574" s="65"/>
      <c r="E25574" s="65"/>
      <c r="F25574" s="65"/>
      <c r="G25574" s="65"/>
      <c r="H25574" s="113"/>
    </row>
    <row r="25575" spans="1:8">
      <c r="A25575" s="65"/>
      <c r="B25575" s="65"/>
      <c r="C25575" s="65"/>
      <c r="D25575" s="65"/>
      <c r="E25575" s="65"/>
      <c r="F25575" s="65"/>
      <c r="G25575" s="65"/>
      <c r="H25575" s="113"/>
    </row>
    <row r="25576" spans="1:8">
      <c r="A25576" s="65"/>
      <c r="B25576" s="65"/>
      <c r="C25576" s="65"/>
      <c r="D25576" s="65"/>
      <c r="E25576" s="65"/>
      <c r="F25576" s="65"/>
      <c r="G25576" s="65"/>
      <c r="H25576" s="113"/>
    </row>
    <row r="25577" spans="1:8">
      <c r="A25577" s="65"/>
      <c r="B25577" s="65"/>
      <c r="C25577" s="65"/>
      <c r="D25577" s="65"/>
      <c r="E25577" s="65"/>
      <c r="F25577" s="65"/>
      <c r="G25577" s="65"/>
      <c r="H25577" s="113"/>
    </row>
    <row r="25578" spans="1:8">
      <c r="A25578" s="65"/>
      <c r="B25578" s="65"/>
      <c r="C25578" s="65"/>
      <c r="D25578" s="65"/>
      <c r="E25578" s="65"/>
      <c r="F25578" s="65"/>
      <c r="G25578" s="65"/>
      <c r="H25578" s="113"/>
    </row>
    <row r="25579" spans="1:8">
      <c r="A25579" s="65"/>
      <c r="B25579" s="65"/>
      <c r="C25579" s="65"/>
      <c r="D25579" s="65"/>
      <c r="E25579" s="65"/>
      <c r="F25579" s="65"/>
      <c r="G25579" s="65"/>
      <c r="H25579" s="113"/>
    </row>
    <row r="25580" spans="1:8">
      <c r="A25580" s="65"/>
      <c r="B25580" s="65"/>
      <c r="C25580" s="65"/>
      <c r="D25580" s="65"/>
      <c r="E25580" s="65"/>
      <c r="F25580" s="65"/>
      <c r="G25580" s="65"/>
      <c r="H25580" s="113"/>
    </row>
    <row r="25581" spans="1:8">
      <c r="A25581" s="65"/>
      <c r="B25581" s="65"/>
      <c r="C25581" s="65"/>
      <c r="D25581" s="65"/>
      <c r="E25581" s="65"/>
      <c r="F25581" s="65"/>
      <c r="G25581" s="65"/>
      <c r="H25581" s="113"/>
    </row>
    <row r="25582" spans="1:8">
      <c r="A25582" s="65"/>
      <c r="B25582" s="65"/>
      <c r="C25582" s="65"/>
      <c r="D25582" s="65"/>
      <c r="E25582" s="65"/>
      <c r="F25582" s="65"/>
      <c r="G25582" s="65"/>
      <c r="H25582" s="113"/>
    </row>
    <row r="25583" spans="1:8">
      <c r="A25583" s="65"/>
      <c r="B25583" s="65"/>
      <c r="C25583" s="65"/>
      <c r="D25583" s="65"/>
      <c r="E25583" s="65"/>
      <c r="F25583" s="65"/>
      <c r="G25583" s="65"/>
      <c r="H25583" s="113"/>
    </row>
    <row r="25584" spans="1:8">
      <c r="A25584" s="65"/>
      <c r="B25584" s="65"/>
      <c r="C25584" s="65"/>
      <c r="D25584" s="65"/>
      <c r="E25584" s="65"/>
      <c r="F25584" s="65"/>
      <c r="G25584" s="65"/>
      <c r="H25584" s="113"/>
    </row>
    <row r="25585" spans="1:8">
      <c r="A25585" s="65"/>
      <c r="B25585" s="65"/>
      <c r="C25585" s="65"/>
      <c r="D25585" s="65"/>
      <c r="E25585" s="65"/>
      <c r="F25585" s="65"/>
      <c r="G25585" s="65"/>
      <c r="H25585" s="113"/>
    </row>
    <row r="25586" spans="1:8">
      <c r="A25586" s="65"/>
      <c r="B25586" s="65"/>
      <c r="C25586" s="65"/>
      <c r="D25586" s="65"/>
      <c r="E25586" s="65"/>
      <c r="F25586" s="65"/>
      <c r="G25586" s="65"/>
      <c r="H25586" s="113"/>
    </row>
    <row r="25587" spans="1:8">
      <c r="A25587" s="65"/>
      <c r="B25587" s="65"/>
      <c r="C25587" s="65"/>
      <c r="D25587" s="65"/>
      <c r="E25587" s="65"/>
      <c r="F25587" s="65"/>
      <c r="G25587" s="65"/>
      <c r="H25587" s="113"/>
    </row>
    <row r="25588" spans="1:8">
      <c r="A25588" s="65"/>
      <c r="B25588" s="65"/>
      <c r="C25588" s="65"/>
      <c r="D25588" s="65"/>
      <c r="E25588" s="65"/>
      <c r="F25588" s="65"/>
      <c r="G25588" s="65"/>
      <c r="H25588" s="113"/>
    </row>
    <row r="25589" spans="1:8">
      <c r="A25589" s="65"/>
      <c r="B25589" s="65"/>
      <c r="C25589" s="65"/>
      <c r="D25589" s="65"/>
      <c r="E25589" s="65"/>
      <c r="F25589" s="65"/>
      <c r="G25589" s="65"/>
      <c r="H25589" s="113"/>
    </row>
    <row r="25590" spans="1:8">
      <c r="A25590" s="65"/>
      <c r="B25590" s="65"/>
      <c r="C25590" s="65"/>
      <c r="D25590" s="65"/>
      <c r="E25590" s="65"/>
      <c r="F25590" s="65"/>
      <c r="G25590" s="65"/>
      <c r="H25590" s="113"/>
    </row>
    <row r="25591" spans="1:8">
      <c r="A25591" s="65"/>
      <c r="B25591" s="65"/>
      <c r="C25591" s="65"/>
      <c r="D25591" s="65"/>
      <c r="E25591" s="65"/>
      <c r="F25591" s="65"/>
      <c r="G25591" s="65"/>
      <c r="H25591" s="113"/>
    </row>
    <row r="25592" spans="1:8">
      <c r="A25592" s="65"/>
      <c r="B25592" s="65"/>
      <c r="C25592" s="65"/>
      <c r="D25592" s="65"/>
      <c r="E25592" s="65"/>
      <c r="F25592" s="65"/>
      <c r="G25592" s="65"/>
      <c r="H25592" s="113"/>
    </row>
    <row r="25593" spans="1:8">
      <c r="A25593" s="65"/>
      <c r="B25593" s="65"/>
      <c r="C25593" s="65"/>
      <c r="D25593" s="65"/>
      <c r="E25593" s="65"/>
      <c r="F25593" s="65"/>
      <c r="G25593" s="65"/>
      <c r="H25593" s="113"/>
    </row>
    <row r="25594" spans="1:8">
      <c r="A25594" s="65"/>
      <c r="B25594" s="65"/>
      <c r="C25594" s="65"/>
      <c r="D25594" s="65"/>
      <c r="E25594" s="65"/>
      <c r="F25594" s="65"/>
      <c r="G25594" s="65"/>
      <c r="H25594" s="113"/>
    </row>
    <row r="25595" spans="1:8">
      <c r="A25595" s="65"/>
      <c r="B25595" s="65"/>
      <c r="C25595" s="65"/>
      <c r="D25595" s="65"/>
      <c r="E25595" s="65"/>
      <c r="F25595" s="65"/>
      <c r="G25595" s="65"/>
      <c r="H25595" s="113"/>
    </row>
    <row r="25596" spans="1:8">
      <c r="A25596" s="65"/>
      <c r="B25596" s="65"/>
      <c r="C25596" s="65"/>
      <c r="D25596" s="65"/>
      <c r="E25596" s="65"/>
      <c r="F25596" s="65"/>
      <c r="G25596" s="65"/>
      <c r="H25596" s="113"/>
    </row>
    <row r="25597" spans="1:8">
      <c r="A25597" s="65"/>
      <c r="B25597" s="65"/>
      <c r="C25597" s="65"/>
      <c r="D25597" s="65"/>
      <c r="E25597" s="65"/>
      <c r="F25597" s="65"/>
      <c r="G25597" s="65"/>
      <c r="H25597" s="113"/>
    </row>
    <row r="25598" spans="1:8">
      <c r="A25598" s="65"/>
      <c r="B25598" s="65"/>
      <c r="C25598" s="65"/>
      <c r="D25598" s="65"/>
      <c r="E25598" s="65"/>
      <c r="F25598" s="65"/>
      <c r="G25598" s="65"/>
      <c r="H25598" s="113"/>
    </row>
    <row r="25599" spans="1:8">
      <c r="A25599" s="65"/>
      <c r="B25599" s="65"/>
      <c r="C25599" s="65"/>
      <c r="D25599" s="65"/>
      <c r="E25599" s="65"/>
      <c r="F25599" s="65"/>
      <c r="G25599" s="65"/>
      <c r="H25599" s="113"/>
    </row>
    <row r="25600" spans="1:8">
      <c r="A25600" s="65"/>
      <c r="B25600" s="65"/>
      <c r="C25600" s="65"/>
      <c r="D25600" s="65"/>
      <c r="E25600" s="65"/>
      <c r="F25600" s="65"/>
      <c r="G25600" s="65"/>
      <c r="H25600" s="113"/>
    </row>
    <row r="25601" spans="1:8">
      <c r="A25601" s="65"/>
      <c r="B25601" s="65"/>
      <c r="C25601" s="65"/>
      <c r="D25601" s="65"/>
      <c r="E25601" s="65"/>
      <c r="F25601" s="65"/>
      <c r="G25601" s="65"/>
      <c r="H25601" s="113"/>
    </row>
    <row r="25602" spans="1:8">
      <c r="A25602" s="65"/>
      <c r="B25602" s="65"/>
      <c r="C25602" s="65"/>
      <c r="D25602" s="65"/>
      <c r="E25602" s="65"/>
      <c r="F25602" s="65"/>
      <c r="G25602" s="65"/>
      <c r="H25602" s="113"/>
    </row>
    <row r="25603" spans="1:8">
      <c r="A25603" s="65"/>
      <c r="B25603" s="65"/>
      <c r="C25603" s="65"/>
      <c r="D25603" s="65"/>
      <c r="E25603" s="65"/>
      <c r="F25603" s="65"/>
      <c r="G25603" s="65"/>
      <c r="H25603" s="113"/>
    </row>
    <row r="25604" spans="1:8">
      <c r="A25604" s="65"/>
      <c r="B25604" s="65"/>
      <c r="C25604" s="65"/>
      <c r="D25604" s="65"/>
      <c r="E25604" s="65"/>
      <c r="F25604" s="65"/>
      <c r="G25604" s="65"/>
      <c r="H25604" s="113"/>
    </row>
    <row r="25605" spans="1:8">
      <c r="A25605" s="65"/>
      <c r="B25605" s="65"/>
      <c r="C25605" s="65"/>
      <c r="D25605" s="65"/>
      <c r="E25605" s="65"/>
      <c r="F25605" s="65"/>
      <c r="G25605" s="65"/>
      <c r="H25605" s="113"/>
    </row>
    <row r="25606" spans="1:8">
      <c r="A25606" s="65"/>
      <c r="B25606" s="65"/>
      <c r="C25606" s="65"/>
      <c r="D25606" s="65"/>
      <c r="E25606" s="65"/>
      <c r="F25606" s="65"/>
      <c r="G25606" s="65"/>
      <c r="H25606" s="113"/>
    </row>
    <row r="25607" spans="1:8">
      <c r="A25607" s="65"/>
      <c r="B25607" s="65"/>
      <c r="C25607" s="65"/>
      <c r="D25607" s="65"/>
      <c r="E25607" s="65"/>
      <c r="F25607" s="65"/>
      <c r="G25607" s="65"/>
      <c r="H25607" s="113"/>
    </row>
    <row r="25608" spans="1:8">
      <c r="A25608" s="65"/>
      <c r="B25608" s="65"/>
      <c r="C25608" s="65"/>
      <c r="D25608" s="65"/>
      <c r="E25608" s="65"/>
      <c r="F25608" s="65"/>
      <c r="G25608" s="65"/>
      <c r="H25608" s="113"/>
    </row>
    <row r="25609" spans="1:8">
      <c r="A25609" s="65"/>
      <c r="B25609" s="65"/>
      <c r="C25609" s="65"/>
      <c r="D25609" s="65"/>
      <c r="E25609" s="65"/>
      <c r="F25609" s="65"/>
      <c r="G25609" s="65"/>
      <c r="H25609" s="113"/>
    </row>
    <row r="25610" spans="1:8">
      <c r="A25610" s="65"/>
      <c r="B25610" s="65"/>
      <c r="C25610" s="65"/>
      <c r="D25610" s="65"/>
      <c r="E25610" s="65"/>
      <c r="F25610" s="65"/>
      <c r="G25610" s="65"/>
      <c r="H25610" s="113"/>
    </row>
    <row r="25611" spans="1:8">
      <c r="A25611" s="65"/>
      <c r="B25611" s="65"/>
      <c r="C25611" s="65"/>
      <c r="D25611" s="65"/>
      <c r="E25611" s="65"/>
      <c r="F25611" s="65"/>
      <c r="G25611" s="65"/>
      <c r="H25611" s="113"/>
    </row>
    <row r="25612" spans="1:8">
      <c r="A25612" s="65"/>
      <c r="B25612" s="65"/>
      <c r="C25612" s="65"/>
      <c r="D25612" s="65"/>
      <c r="E25612" s="65"/>
      <c r="F25612" s="65"/>
      <c r="G25612" s="65"/>
      <c r="H25612" s="113"/>
    </row>
    <row r="25613" spans="1:8">
      <c r="A25613" s="65"/>
      <c r="B25613" s="65"/>
      <c r="C25613" s="65"/>
      <c r="D25613" s="65"/>
      <c r="E25613" s="65"/>
      <c r="F25613" s="65"/>
      <c r="G25613" s="65"/>
      <c r="H25613" s="113"/>
    </row>
    <row r="25614" spans="1:8">
      <c r="A25614" s="65"/>
      <c r="B25614" s="65"/>
      <c r="C25614" s="65"/>
      <c r="D25614" s="65"/>
      <c r="E25614" s="65"/>
      <c r="F25614" s="65"/>
      <c r="G25614" s="65"/>
      <c r="H25614" s="113"/>
    </row>
    <row r="25615" spans="1:8">
      <c r="A25615" s="65"/>
      <c r="B25615" s="65"/>
      <c r="C25615" s="65"/>
      <c r="D25615" s="65"/>
      <c r="E25615" s="65"/>
      <c r="F25615" s="65"/>
      <c r="G25615" s="65"/>
      <c r="H25615" s="113"/>
    </row>
    <row r="25616" spans="1:8">
      <c r="A25616" s="65"/>
      <c r="B25616" s="65"/>
      <c r="C25616" s="65"/>
      <c r="D25616" s="65"/>
      <c r="E25616" s="65"/>
      <c r="F25616" s="65"/>
      <c r="G25616" s="65"/>
      <c r="H25616" s="113"/>
    </row>
    <row r="25617" spans="1:8">
      <c r="A25617" s="65"/>
      <c r="B25617" s="65"/>
      <c r="C25617" s="65"/>
      <c r="D25617" s="65"/>
      <c r="E25617" s="65"/>
      <c r="F25617" s="65"/>
      <c r="G25617" s="65"/>
      <c r="H25617" s="113"/>
    </row>
    <row r="25618" spans="1:8">
      <c r="A25618" s="65"/>
      <c r="B25618" s="65"/>
      <c r="C25618" s="65"/>
      <c r="D25618" s="65"/>
      <c r="E25618" s="65"/>
      <c r="F25618" s="65"/>
      <c r="G25618" s="65"/>
      <c r="H25618" s="113"/>
    </row>
    <row r="25619" spans="1:8">
      <c r="A25619" s="65"/>
      <c r="B25619" s="65"/>
      <c r="C25619" s="65"/>
      <c r="D25619" s="65"/>
      <c r="E25619" s="65"/>
      <c r="F25619" s="65"/>
      <c r="G25619" s="65"/>
      <c r="H25619" s="113"/>
    </row>
    <row r="25620" spans="1:8">
      <c r="A25620" s="65"/>
      <c r="B25620" s="65"/>
      <c r="C25620" s="65"/>
      <c r="D25620" s="65"/>
      <c r="E25620" s="65"/>
      <c r="F25620" s="65"/>
      <c r="G25620" s="65"/>
      <c r="H25620" s="113"/>
    </row>
    <row r="25621" spans="1:8">
      <c r="A25621" s="65"/>
      <c r="B25621" s="65"/>
      <c r="C25621" s="65"/>
      <c r="D25621" s="65"/>
      <c r="E25621" s="65"/>
      <c r="F25621" s="65"/>
      <c r="G25621" s="65"/>
      <c r="H25621" s="113"/>
    </row>
    <row r="25622" spans="1:8">
      <c r="A25622" s="65"/>
      <c r="B25622" s="65"/>
      <c r="C25622" s="65"/>
      <c r="D25622" s="65"/>
      <c r="E25622" s="65"/>
      <c r="F25622" s="65"/>
      <c r="G25622" s="65"/>
      <c r="H25622" s="113"/>
    </row>
    <row r="25623" spans="1:8">
      <c r="A25623" s="65"/>
      <c r="B25623" s="65"/>
      <c r="C25623" s="65"/>
      <c r="D25623" s="65"/>
      <c r="E25623" s="65"/>
      <c r="F25623" s="65"/>
      <c r="G25623" s="65"/>
      <c r="H25623" s="113"/>
    </row>
    <row r="25624" spans="1:8">
      <c r="A25624" s="65"/>
      <c r="B25624" s="65"/>
      <c r="C25624" s="65"/>
      <c r="D25624" s="65"/>
      <c r="E25624" s="65"/>
      <c r="F25624" s="65"/>
      <c r="G25624" s="65"/>
      <c r="H25624" s="113"/>
    </row>
    <row r="25625" spans="1:8">
      <c r="A25625" s="65"/>
      <c r="B25625" s="65"/>
      <c r="C25625" s="65"/>
      <c r="D25625" s="65"/>
      <c r="E25625" s="65"/>
      <c r="F25625" s="65"/>
      <c r="G25625" s="65"/>
      <c r="H25625" s="113"/>
    </row>
    <row r="25626" spans="1:8">
      <c r="A25626" s="65"/>
      <c r="B25626" s="65"/>
      <c r="C25626" s="65"/>
      <c r="D25626" s="65"/>
      <c r="E25626" s="65"/>
      <c r="F25626" s="65"/>
      <c r="G25626" s="65"/>
      <c r="H25626" s="113"/>
    </row>
    <row r="25627" spans="1:8">
      <c r="A25627" s="65"/>
      <c r="B25627" s="65"/>
      <c r="C25627" s="65"/>
      <c r="D25627" s="65"/>
      <c r="E25627" s="65"/>
      <c r="F25627" s="65"/>
      <c r="G25627" s="65"/>
      <c r="H25627" s="113"/>
    </row>
    <row r="25628" spans="1:8">
      <c r="A25628" s="65"/>
      <c r="B25628" s="65"/>
      <c r="C25628" s="65"/>
      <c r="D25628" s="65"/>
      <c r="E25628" s="65"/>
      <c r="F25628" s="65"/>
      <c r="G25628" s="65"/>
      <c r="H25628" s="113"/>
    </row>
    <row r="25629" spans="1:8">
      <c r="A25629" s="65"/>
      <c r="B25629" s="65"/>
      <c r="C25629" s="65"/>
      <c r="D25629" s="65"/>
      <c r="E25629" s="65"/>
      <c r="F25629" s="65"/>
      <c r="G25629" s="65"/>
      <c r="H25629" s="113"/>
    </row>
    <row r="25630" spans="1:8">
      <c r="A25630" s="65"/>
      <c r="B25630" s="65"/>
      <c r="C25630" s="65"/>
      <c r="D25630" s="65"/>
      <c r="E25630" s="65"/>
      <c r="F25630" s="65"/>
      <c r="G25630" s="65"/>
      <c r="H25630" s="113"/>
    </row>
    <row r="25631" spans="1:8">
      <c r="A25631" s="65"/>
      <c r="B25631" s="65"/>
      <c r="C25631" s="65"/>
      <c r="D25631" s="65"/>
      <c r="E25631" s="65"/>
      <c r="F25631" s="65"/>
      <c r="G25631" s="65"/>
      <c r="H25631" s="113"/>
    </row>
    <row r="25632" spans="1:8">
      <c r="A25632" s="65"/>
      <c r="B25632" s="65"/>
      <c r="C25632" s="65"/>
      <c r="D25632" s="65"/>
      <c r="E25632" s="65"/>
      <c r="F25632" s="65"/>
      <c r="G25632" s="65"/>
      <c r="H25632" s="113"/>
    </row>
    <row r="25633" spans="1:8">
      <c r="A25633" s="65"/>
      <c r="B25633" s="65"/>
      <c r="C25633" s="65"/>
      <c r="D25633" s="65"/>
      <c r="E25633" s="65"/>
      <c r="F25633" s="65"/>
      <c r="G25633" s="65"/>
      <c r="H25633" s="113"/>
    </row>
    <row r="25634" spans="1:8">
      <c r="A25634" s="65"/>
      <c r="B25634" s="65"/>
      <c r="C25634" s="65"/>
      <c r="D25634" s="65"/>
      <c r="E25634" s="65"/>
      <c r="F25634" s="65"/>
      <c r="G25634" s="65"/>
      <c r="H25634" s="113"/>
    </row>
    <row r="25635" spans="1:8">
      <c r="A25635" s="65"/>
      <c r="B25635" s="65"/>
      <c r="C25635" s="65"/>
      <c r="D25635" s="65"/>
      <c r="E25635" s="65"/>
      <c r="F25635" s="65"/>
      <c r="G25635" s="65"/>
      <c r="H25635" s="113"/>
    </row>
    <row r="25636" spans="1:8">
      <c r="A25636" s="65"/>
      <c r="B25636" s="65"/>
      <c r="C25636" s="65"/>
      <c r="D25636" s="65"/>
      <c r="E25636" s="65"/>
      <c r="F25636" s="65"/>
      <c r="G25636" s="65"/>
      <c r="H25636" s="113"/>
    </row>
    <row r="25637" spans="1:8">
      <c r="A25637" s="65"/>
      <c r="B25637" s="65"/>
      <c r="C25637" s="65"/>
      <c r="D25637" s="65"/>
      <c r="E25637" s="65"/>
      <c r="F25637" s="65"/>
      <c r="G25637" s="65"/>
      <c r="H25637" s="113"/>
    </row>
    <row r="25638" spans="1:8">
      <c r="A25638" s="65"/>
      <c r="B25638" s="65"/>
      <c r="C25638" s="65"/>
      <c r="D25638" s="65"/>
      <c r="E25638" s="65"/>
      <c r="F25638" s="65"/>
      <c r="G25638" s="65"/>
      <c r="H25638" s="113"/>
    </row>
    <row r="25639" spans="1:8">
      <c r="A25639" s="65"/>
      <c r="B25639" s="65"/>
      <c r="C25639" s="65"/>
      <c r="D25639" s="65"/>
      <c r="E25639" s="65"/>
      <c r="F25639" s="65"/>
      <c r="G25639" s="65"/>
      <c r="H25639" s="113"/>
    </row>
    <row r="25640" spans="1:8">
      <c r="A25640" s="65"/>
      <c r="B25640" s="65"/>
      <c r="C25640" s="65"/>
      <c r="D25640" s="65"/>
      <c r="E25640" s="65"/>
      <c r="F25640" s="65"/>
      <c r="G25640" s="65"/>
      <c r="H25640" s="113"/>
    </row>
    <row r="25641" spans="1:8">
      <c r="A25641" s="65"/>
      <c r="B25641" s="65"/>
      <c r="C25641" s="65"/>
      <c r="D25641" s="65"/>
      <c r="E25641" s="65"/>
      <c r="F25641" s="65"/>
      <c r="G25641" s="65"/>
      <c r="H25641" s="113"/>
    </row>
    <row r="25642" spans="1:8">
      <c r="A25642" s="65"/>
      <c r="B25642" s="65"/>
      <c r="C25642" s="65"/>
      <c r="D25642" s="65"/>
      <c r="E25642" s="65"/>
      <c r="F25642" s="65"/>
      <c r="G25642" s="65"/>
      <c r="H25642" s="113"/>
    </row>
    <row r="25643" spans="1:8">
      <c r="A25643" s="65"/>
      <c r="B25643" s="65"/>
      <c r="C25643" s="65"/>
      <c r="D25643" s="65"/>
      <c r="E25643" s="65"/>
      <c r="F25643" s="65"/>
      <c r="G25643" s="65"/>
      <c r="H25643" s="113"/>
    </row>
    <row r="25644" spans="1:8">
      <c r="A25644" s="65"/>
      <c r="B25644" s="65"/>
      <c r="C25644" s="65"/>
      <c r="D25644" s="65"/>
      <c r="E25644" s="65"/>
      <c r="F25644" s="65"/>
      <c r="G25644" s="65"/>
      <c r="H25644" s="113"/>
    </row>
    <row r="25645" spans="1:8">
      <c r="A25645" s="65"/>
      <c r="B25645" s="65"/>
      <c r="C25645" s="65"/>
      <c r="D25645" s="65"/>
      <c r="E25645" s="65"/>
      <c r="F25645" s="65"/>
      <c r="G25645" s="65"/>
      <c r="H25645" s="113"/>
    </row>
    <row r="25646" spans="1:8">
      <c r="A25646" s="65"/>
      <c r="B25646" s="65"/>
      <c r="C25646" s="65"/>
      <c r="D25646" s="65"/>
      <c r="E25646" s="65"/>
      <c r="F25646" s="65"/>
      <c r="G25646" s="65"/>
      <c r="H25646" s="113"/>
    </row>
    <row r="25647" spans="1:8">
      <c r="A25647" s="65"/>
      <c r="B25647" s="65"/>
      <c r="C25647" s="65"/>
      <c r="D25647" s="65"/>
      <c r="E25647" s="65"/>
      <c r="F25647" s="65"/>
      <c r="G25647" s="65"/>
      <c r="H25647" s="113"/>
    </row>
    <row r="25648" spans="1:8">
      <c r="A25648" s="65"/>
      <c r="B25648" s="65"/>
      <c r="C25648" s="65"/>
      <c r="D25648" s="65"/>
      <c r="E25648" s="65"/>
      <c r="F25648" s="65"/>
      <c r="G25648" s="65"/>
      <c r="H25648" s="113"/>
    </row>
    <row r="25649" spans="1:8">
      <c r="A25649" s="65"/>
      <c r="B25649" s="65"/>
      <c r="C25649" s="65"/>
      <c r="D25649" s="65"/>
      <c r="E25649" s="65"/>
      <c r="F25649" s="65"/>
      <c r="G25649" s="65"/>
      <c r="H25649" s="113"/>
    </row>
    <row r="25650" spans="1:8">
      <c r="A25650" s="65"/>
      <c r="B25650" s="65"/>
      <c r="C25650" s="65"/>
      <c r="D25650" s="65"/>
      <c r="E25650" s="65"/>
      <c r="F25650" s="65"/>
      <c r="G25650" s="65"/>
      <c r="H25650" s="113"/>
    </row>
    <row r="25651" spans="1:8">
      <c r="A25651" s="65"/>
      <c r="B25651" s="65"/>
      <c r="C25651" s="65"/>
      <c r="D25651" s="65"/>
      <c r="E25651" s="65"/>
      <c r="F25651" s="65"/>
      <c r="G25651" s="65"/>
      <c r="H25651" s="113"/>
    </row>
    <row r="25652" spans="1:8">
      <c r="A25652" s="65"/>
      <c r="B25652" s="65"/>
      <c r="C25652" s="65"/>
      <c r="D25652" s="65"/>
      <c r="E25652" s="65"/>
      <c r="F25652" s="65"/>
      <c r="G25652" s="65"/>
      <c r="H25652" s="113"/>
    </row>
    <row r="25653" spans="1:8">
      <c r="A25653" s="65"/>
      <c r="B25653" s="65"/>
      <c r="C25653" s="65"/>
      <c r="D25653" s="65"/>
      <c r="E25653" s="65"/>
      <c r="F25653" s="65"/>
      <c r="G25653" s="65"/>
      <c r="H25653" s="113"/>
    </row>
    <row r="25654" spans="1:8">
      <c r="A25654" s="65"/>
      <c r="B25654" s="65"/>
      <c r="C25654" s="65"/>
      <c r="D25654" s="65"/>
      <c r="E25654" s="65"/>
      <c r="F25654" s="65"/>
      <c r="G25654" s="65"/>
      <c r="H25654" s="113"/>
    </row>
    <row r="25655" spans="1:8">
      <c r="A25655" s="65"/>
      <c r="B25655" s="65"/>
      <c r="C25655" s="65"/>
      <c r="D25655" s="65"/>
      <c r="E25655" s="65"/>
      <c r="F25655" s="65"/>
      <c r="G25655" s="65"/>
      <c r="H25655" s="113"/>
    </row>
    <row r="25656" spans="1:8">
      <c r="A25656" s="65"/>
      <c r="B25656" s="65"/>
      <c r="C25656" s="65"/>
      <c r="D25656" s="65"/>
      <c r="E25656" s="65"/>
      <c r="F25656" s="65"/>
      <c r="G25656" s="65"/>
      <c r="H25656" s="113"/>
    </row>
    <row r="25657" spans="1:8">
      <c r="A25657" s="65"/>
      <c r="B25657" s="65"/>
      <c r="C25657" s="65"/>
      <c r="D25657" s="65"/>
      <c r="E25657" s="65"/>
      <c r="F25657" s="65"/>
      <c r="G25657" s="65"/>
      <c r="H25657" s="113"/>
    </row>
    <row r="25658" spans="1:8">
      <c r="A25658" s="65"/>
      <c r="B25658" s="65"/>
      <c r="C25658" s="65"/>
      <c r="D25658" s="65"/>
      <c r="E25658" s="65"/>
      <c r="F25658" s="65"/>
      <c r="G25658" s="65"/>
      <c r="H25658" s="113"/>
    </row>
    <row r="25659" spans="1:8">
      <c r="A25659" s="65"/>
      <c r="B25659" s="65"/>
      <c r="C25659" s="65"/>
      <c r="D25659" s="65"/>
      <c r="E25659" s="65"/>
      <c r="F25659" s="65"/>
      <c r="G25659" s="65"/>
      <c r="H25659" s="113"/>
    </row>
    <row r="25660" spans="1:8">
      <c r="A25660" s="65"/>
      <c r="B25660" s="65"/>
      <c r="C25660" s="65"/>
      <c r="D25660" s="65"/>
      <c r="E25660" s="65"/>
      <c r="F25660" s="65"/>
      <c r="G25660" s="65"/>
      <c r="H25660" s="113"/>
    </row>
    <row r="25661" spans="1:8">
      <c r="A25661" s="65"/>
      <c r="B25661" s="65"/>
      <c r="C25661" s="65"/>
      <c r="D25661" s="65"/>
      <c r="E25661" s="65"/>
      <c r="F25661" s="65"/>
      <c r="G25661" s="65"/>
      <c r="H25661" s="113"/>
    </row>
    <row r="25662" spans="1:8">
      <c r="A25662" s="65"/>
      <c r="B25662" s="65"/>
      <c r="C25662" s="65"/>
      <c r="D25662" s="65"/>
      <c r="E25662" s="65"/>
      <c r="F25662" s="65"/>
      <c r="G25662" s="65"/>
      <c r="H25662" s="113"/>
    </row>
    <row r="25663" spans="1:8">
      <c r="A25663" s="65"/>
      <c r="B25663" s="65"/>
      <c r="C25663" s="65"/>
      <c r="D25663" s="65"/>
      <c r="E25663" s="65"/>
      <c r="F25663" s="65"/>
      <c r="G25663" s="65"/>
      <c r="H25663" s="113"/>
    </row>
    <row r="25664" spans="1:8">
      <c r="A25664" s="65"/>
      <c r="B25664" s="65"/>
      <c r="C25664" s="65"/>
      <c r="D25664" s="65"/>
      <c r="E25664" s="65"/>
      <c r="F25664" s="65"/>
      <c r="G25664" s="65"/>
      <c r="H25664" s="113"/>
    </row>
    <row r="25665" spans="1:8">
      <c r="A25665" s="65"/>
      <c r="B25665" s="65"/>
      <c r="C25665" s="65"/>
      <c r="D25665" s="65"/>
      <c r="E25665" s="65"/>
      <c r="F25665" s="65"/>
      <c r="G25665" s="65"/>
      <c r="H25665" s="113"/>
    </row>
    <row r="25666" spans="1:8">
      <c r="A25666" s="65"/>
      <c r="B25666" s="65"/>
      <c r="C25666" s="65"/>
      <c r="D25666" s="65"/>
      <c r="E25666" s="65"/>
      <c r="F25666" s="65"/>
      <c r="G25666" s="65"/>
      <c r="H25666" s="113"/>
    </row>
    <row r="25667" spans="1:8">
      <c r="A25667" s="65"/>
      <c r="B25667" s="65"/>
      <c r="C25667" s="65"/>
      <c r="D25667" s="65"/>
      <c r="E25667" s="65"/>
      <c r="F25667" s="65"/>
      <c r="G25667" s="65"/>
      <c r="H25667" s="113"/>
    </row>
    <row r="25668" spans="1:8">
      <c r="A25668" s="65"/>
      <c r="B25668" s="65"/>
      <c r="C25668" s="65"/>
      <c r="D25668" s="65"/>
      <c r="E25668" s="65"/>
      <c r="F25668" s="65"/>
      <c r="G25668" s="65"/>
      <c r="H25668" s="113"/>
    </row>
    <row r="25669" spans="1:8">
      <c r="A25669" s="65"/>
      <c r="B25669" s="65"/>
      <c r="C25669" s="65"/>
      <c r="D25669" s="65"/>
      <c r="E25669" s="65"/>
      <c r="F25669" s="65"/>
      <c r="G25669" s="65"/>
      <c r="H25669" s="113"/>
    </row>
    <row r="25670" spans="1:8">
      <c r="A25670" s="65"/>
      <c r="B25670" s="65"/>
      <c r="C25670" s="65"/>
      <c r="D25670" s="65"/>
      <c r="E25670" s="65"/>
      <c r="F25670" s="65"/>
      <c r="G25670" s="65"/>
      <c r="H25670" s="113"/>
    </row>
    <row r="25671" spans="1:8">
      <c r="A25671" s="65"/>
      <c r="B25671" s="65"/>
      <c r="C25671" s="65"/>
      <c r="D25671" s="65"/>
      <c r="E25671" s="65"/>
      <c r="F25671" s="65"/>
      <c r="G25671" s="65"/>
      <c r="H25671" s="113"/>
    </row>
    <row r="25672" spans="1:8">
      <c r="A25672" s="65"/>
      <c r="B25672" s="65"/>
      <c r="C25672" s="65"/>
      <c r="D25672" s="65"/>
      <c r="E25672" s="65"/>
      <c r="F25672" s="65"/>
      <c r="G25672" s="65"/>
      <c r="H25672" s="113"/>
    </row>
    <row r="25673" spans="1:8">
      <c r="A25673" s="65"/>
      <c r="B25673" s="65"/>
      <c r="C25673" s="65"/>
      <c r="D25673" s="65"/>
      <c r="E25673" s="65"/>
      <c r="F25673" s="65"/>
      <c r="G25673" s="65"/>
      <c r="H25673" s="113"/>
    </row>
    <row r="25674" spans="1:8">
      <c r="A25674" s="65"/>
      <c r="B25674" s="65"/>
      <c r="C25674" s="65"/>
      <c r="D25674" s="65"/>
      <c r="E25674" s="65"/>
      <c r="F25674" s="65"/>
      <c r="G25674" s="65"/>
      <c r="H25674" s="113"/>
    </row>
    <row r="25675" spans="1:8">
      <c r="A25675" s="65"/>
      <c r="B25675" s="65"/>
      <c r="C25675" s="65"/>
      <c r="D25675" s="65"/>
      <c r="E25675" s="65"/>
      <c r="F25675" s="65"/>
      <c r="G25675" s="65"/>
      <c r="H25675" s="113"/>
    </row>
    <row r="25676" spans="1:8">
      <c r="A25676" s="65"/>
      <c r="B25676" s="65"/>
      <c r="C25676" s="65"/>
      <c r="D25676" s="65"/>
      <c r="E25676" s="65"/>
      <c r="F25676" s="65"/>
      <c r="G25676" s="65"/>
      <c r="H25676" s="113"/>
    </row>
    <row r="25677" spans="1:8">
      <c r="A25677" s="65"/>
      <c r="B25677" s="65"/>
      <c r="C25677" s="65"/>
      <c r="D25677" s="65"/>
      <c r="E25677" s="65"/>
      <c r="F25677" s="65"/>
      <c r="G25677" s="65"/>
      <c r="H25677" s="113"/>
    </row>
    <row r="25678" spans="1:8">
      <c r="A25678" s="65"/>
      <c r="B25678" s="65"/>
      <c r="C25678" s="65"/>
      <c r="D25678" s="65"/>
      <c r="E25678" s="65"/>
      <c r="F25678" s="65"/>
      <c r="G25678" s="65"/>
      <c r="H25678" s="113"/>
    </row>
    <row r="25679" spans="1:8">
      <c r="A25679" s="65"/>
      <c r="B25679" s="65"/>
      <c r="C25679" s="65"/>
      <c r="D25679" s="65"/>
      <c r="E25679" s="65"/>
      <c r="F25679" s="65"/>
      <c r="G25679" s="65"/>
      <c r="H25679" s="113"/>
    </row>
    <row r="25680" spans="1:8">
      <c r="A25680" s="65"/>
      <c r="B25680" s="65"/>
      <c r="C25680" s="65"/>
      <c r="D25680" s="65"/>
      <c r="E25680" s="65"/>
      <c r="F25680" s="65"/>
      <c r="G25680" s="65"/>
      <c r="H25680" s="113"/>
    </row>
    <row r="25681" spans="1:8">
      <c r="A25681" s="65"/>
      <c r="B25681" s="65"/>
      <c r="C25681" s="65"/>
      <c r="D25681" s="65"/>
      <c r="E25681" s="65"/>
      <c r="F25681" s="65"/>
      <c r="G25681" s="65"/>
      <c r="H25681" s="113"/>
    </row>
    <row r="25682" spans="1:8">
      <c r="A25682" s="65"/>
      <c r="B25682" s="65"/>
      <c r="C25682" s="65"/>
      <c r="D25682" s="65"/>
      <c r="E25682" s="65"/>
      <c r="F25682" s="65"/>
      <c r="G25682" s="65"/>
      <c r="H25682" s="113"/>
    </row>
    <row r="25683" spans="1:8">
      <c r="A25683" s="65"/>
      <c r="B25683" s="65"/>
      <c r="C25683" s="65"/>
      <c r="D25683" s="65"/>
      <c r="E25683" s="65"/>
      <c r="F25683" s="65"/>
      <c r="G25683" s="65"/>
      <c r="H25683" s="113"/>
    </row>
    <row r="25684" spans="1:8">
      <c r="A25684" s="65"/>
      <c r="B25684" s="65"/>
      <c r="C25684" s="65"/>
      <c r="D25684" s="65"/>
      <c r="E25684" s="65"/>
      <c r="F25684" s="65"/>
      <c r="G25684" s="65"/>
      <c r="H25684" s="113"/>
    </row>
    <row r="25685" spans="1:8">
      <c r="A25685" s="65"/>
      <c r="B25685" s="65"/>
      <c r="C25685" s="65"/>
      <c r="D25685" s="65"/>
      <c r="E25685" s="65"/>
      <c r="F25685" s="65"/>
      <c r="G25685" s="65"/>
      <c r="H25685" s="113"/>
    </row>
    <row r="25686" spans="1:8">
      <c r="A25686" s="65"/>
      <c r="B25686" s="65"/>
      <c r="C25686" s="65"/>
      <c r="D25686" s="65"/>
      <c r="E25686" s="65"/>
      <c r="F25686" s="65"/>
      <c r="G25686" s="65"/>
      <c r="H25686" s="113"/>
    </row>
    <row r="25687" spans="1:8">
      <c r="A25687" s="65"/>
      <c r="B25687" s="65"/>
      <c r="C25687" s="65"/>
      <c r="D25687" s="65"/>
      <c r="E25687" s="65"/>
      <c r="F25687" s="65"/>
      <c r="G25687" s="65"/>
      <c r="H25687" s="113"/>
    </row>
    <row r="25688" spans="1:8">
      <c r="A25688" s="65"/>
      <c r="B25688" s="65"/>
      <c r="C25688" s="65"/>
      <c r="D25688" s="65"/>
      <c r="E25688" s="65"/>
      <c r="F25688" s="65"/>
      <c r="G25688" s="65"/>
      <c r="H25688" s="113"/>
    </row>
    <row r="25689" spans="1:8">
      <c r="A25689" s="65"/>
      <c r="B25689" s="65"/>
      <c r="C25689" s="65"/>
      <c r="D25689" s="65"/>
      <c r="E25689" s="65"/>
      <c r="F25689" s="65"/>
      <c r="G25689" s="65"/>
      <c r="H25689" s="113"/>
    </row>
    <row r="25690" spans="1:8">
      <c r="A25690" s="65"/>
      <c r="B25690" s="65"/>
      <c r="C25690" s="65"/>
      <c r="D25690" s="65"/>
      <c r="E25690" s="65"/>
      <c r="F25690" s="65"/>
      <c r="G25690" s="65"/>
      <c r="H25690" s="113"/>
    </row>
    <row r="25691" spans="1:8">
      <c r="A25691" s="65"/>
      <c r="B25691" s="65"/>
      <c r="C25691" s="65"/>
      <c r="D25691" s="65"/>
      <c r="E25691" s="65"/>
      <c r="F25691" s="65"/>
      <c r="G25691" s="65"/>
      <c r="H25691" s="113"/>
    </row>
    <row r="25692" spans="1:8">
      <c r="A25692" s="65"/>
      <c r="B25692" s="65"/>
      <c r="C25692" s="65"/>
      <c r="D25692" s="65"/>
      <c r="E25692" s="65"/>
      <c r="F25692" s="65"/>
      <c r="G25692" s="65"/>
      <c r="H25692" s="113"/>
    </row>
    <row r="25693" spans="1:8">
      <c r="A25693" s="65"/>
      <c r="B25693" s="65"/>
      <c r="C25693" s="65"/>
      <c r="D25693" s="65"/>
      <c r="E25693" s="65"/>
      <c r="F25693" s="65"/>
      <c r="G25693" s="65"/>
      <c r="H25693" s="113"/>
    </row>
    <row r="25694" spans="1:8">
      <c r="A25694" s="65"/>
      <c r="B25694" s="65"/>
      <c r="C25694" s="65"/>
      <c r="D25694" s="65"/>
      <c r="E25694" s="65"/>
      <c r="F25694" s="65"/>
      <c r="G25694" s="65"/>
      <c r="H25694" s="113"/>
    </row>
    <row r="25695" spans="1:8">
      <c r="A25695" s="65"/>
      <c r="B25695" s="65"/>
      <c r="C25695" s="65"/>
      <c r="D25695" s="65"/>
      <c r="E25695" s="65"/>
      <c r="F25695" s="65"/>
      <c r="G25695" s="65"/>
      <c r="H25695" s="113"/>
    </row>
    <row r="25696" spans="1:8">
      <c r="A25696" s="65"/>
      <c r="B25696" s="65"/>
      <c r="C25696" s="65"/>
      <c r="D25696" s="65"/>
      <c r="E25696" s="65"/>
      <c r="F25696" s="65"/>
      <c r="G25696" s="65"/>
      <c r="H25696" s="113"/>
    </row>
    <row r="25697" spans="1:8">
      <c r="A25697" s="65"/>
      <c r="B25697" s="65"/>
      <c r="C25697" s="65"/>
      <c r="D25697" s="65"/>
      <c r="E25697" s="65"/>
      <c r="F25697" s="65"/>
      <c r="G25697" s="65"/>
      <c r="H25697" s="113"/>
    </row>
    <row r="25698" spans="1:8">
      <c r="A25698" s="65"/>
      <c r="B25698" s="65"/>
      <c r="C25698" s="65"/>
      <c r="D25698" s="65"/>
      <c r="E25698" s="65"/>
      <c r="F25698" s="65"/>
      <c r="G25698" s="65"/>
      <c r="H25698" s="113"/>
    </row>
    <row r="25699" spans="1:8">
      <c r="A25699" s="65"/>
      <c r="B25699" s="65"/>
      <c r="C25699" s="65"/>
      <c r="D25699" s="65"/>
      <c r="E25699" s="65"/>
      <c r="F25699" s="65"/>
      <c r="G25699" s="65"/>
      <c r="H25699" s="113"/>
    </row>
    <row r="25700" spans="1:8">
      <c r="A25700" s="65"/>
      <c r="B25700" s="65"/>
      <c r="C25700" s="65"/>
      <c r="D25700" s="65"/>
      <c r="E25700" s="65"/>
      <c r="F25700" s="65"/>
      <c r="G25700" s="65"/>
      <c r="H25700" s="113"/>
    </row>
    <row r="25701" spans="1:8">
      <c r="A25701" s="65"/>
      <c r="B25701" s="65"/>
      <c r="C25701" s="65"/>
      <c r="D25701" s="65"/>
      <c r="E25701" s="65"/>
      <c r="F25701" s="65"/>
      <c r="G25701" s="65"/>
      <c r="H25701" s="113"/>
    </row>
    <row r="25702" spans="1:8">
      <c r="A25702" s="65"/>
      <c r="B25702" s="65"/>
      <c r="C25702" s="65"/>
      <c r="D25702" s="65"/>
      <c r="E25702" s="65"/>
      <c r="F25702" s="65"/>
      <c r="G25702" s="65"/>
      <c r="H25702" s="113"/>
    </row>
    <row r="25703" spans="1:8">
      <c r="A25703" s="65"/>
      <c r="B25703" s="65"/>
      <c r="C25703" s="65"/>
      <c r="D25703" s="65"/>
      <c r="E25703" s="65"/>
      <c r="F25703" s="65"/>
      <c r="G25703" s="65"/>
      <c r="H25703" s="113"/>
    </row>
    <row r="25704" spans="1:8">
      <c r="A25704" s="65"/>
      <c r="B25704" s="65"/>
      <c r="C25704" s="65"/>
      <c r="D25704" s="65"/>
      <c r="E25704" s="65"/>
      <c r="F25704" s="65"/>
      <c r="G25704" s="65"/>
      <c r="H25704" s="113"/>
    </row>
    <row r="25705" spans="1:8">
      <c r="A25705" s="65"/>
      <c r="B25705" s="65"/>
      <c r="C25705" s="65"/>
      <c r="D25705" s="65"/>
      <c r="E25705" s="65"/>
      <c r="F25705" s="65"/>
      <c r="G25705" s="65"/>
      <c r="H25705" s="113"/>
    </row>
    <row r="25706" spans="1:8">
      <c r="A25706" s="65"/>
      <c r="B25706" s="65"/>
      <c r="C25706" s="65"/>
      <c r="D25706" s="65"/>
      <c r="E25706" s="65"/>
      <c r="F25706" s="65"/>
      <c r="G25706" s="65"/>
      <c r="H25706" s="113"/>
    </row>
    <row r="25707" spans="1:8">
      <c r="A25707" s="65"/>
      <c r="B25707" s="65"/>
      <c r="C25707" s="65"/>
      <c r="D25707" s="65"/>
      <c r="E25707" s="65"/>
      <c r="F25707" s="65"/>
      <c r="G25707" s="65"/>
      <c r="H25707" s="113"/>
    </row>
    <row r="25708" spans="1:8">
      <c r="A25708" s="65"/>
      <c r="B25708" s="65"/>
      <c r="C25708" s="65"/>
      <c r="D25708" s="65"/>
      <c r="E25708" s="65"/>
      <c r="F25708" s="65"/>
      <c r="G25708" s="65"/>
      <c r="H25708" s="113"/>
    </row>
    <row r="25709" spans="1:8">
      <c r="A25709" s="65"/>
      <c r="B25709" s="65"/>
      <c r="C25709" s="65"/>
      <c r="D25709" s="65"/>
      <c r="E25709" s="65"/>
      <c r="F25709" s="65"/>
      <c r="G25709" s="65"/>
      <c r="H25709" s="113"/>
    </row>
    <row r="25710" spans="1:8">
      <c r="A25710" s="65"/>
      <c r="B25710" s="65"/>
      <c r="C25710" s="65"/>
      <c r="D25710" s="65"/>
      <c r="E25710" s="65"/>
      <c r="F25710" s="65"/>
      <c r="G25710" s="65"/>
      <c r="H25710" s="113"/>
    </row>
    <row r="25711" spans="1:8">
      <c r="A25711" s="65"/>
      <c r="B25711" s="65"/>
      <c r="C25711" s="65"/>
      <c r="D25711" s="65"/>
      <c r="E25711" s="65"/>
      <c r="F25711" s="65"/>
      <c r="G25711" s="65"/>
      <c r="H25711" s="113"/>
    </row>
    <row r="25712" spans="1:8">
      <c r="A25712" s="65"/>
      <c r="B25712" s="65"/>
      <c r="C25712" s="65"/>
      <c r="D25712" s="65"/>
      <c r="E25712" s="65"/>
      <c r="F25712" s="65"/>
      <c r="G25712" s="65"/>
      <c r="H25712" s="113"/>
    </row>
    <row r="25713" spans="1:8">
      <c r="A25713" s="65"/>
      <c r="B25713" s="65"/>
      <c r="C25713" s="65"/>
      <c r="D25713" s="65"/>
      <c r="E25713" s="65"/>
      <c r="F25713" s="65"/>
      <c r="G25713" s="65"/>
      <c r="H25713" s="113"/>
    </row>
    <row r="25714" spans="1:8">
      <c r="A25714" s="65"/>
      <c r="B25714" s="65"/>
      <c r="C25714" s="65"/>
      <c r="D25714" s="65"/>
      <c r="E25714" s="65"/>
      <c r="F25714" s="65"/>
      <c r="G25714" s="65"/>
      <c r="H25714" s="113"/>
    </row>
    <row r="25715" spans="1:8">
      <c r="A25715" s="65"/>
      <c r="B25715" s="65"/>
      <c r="C25715" s="65"/>
      <c r="D25715" s="65"/>
      <c r="E25715" s="65"/>
      <c r="F25715" s="65"/>
      <c r="G25715" s="65"/>
      <c r="H25715" s="113"/>
    </row>
    <row r="25716" spans="1:8">
      <c r="A25716" s="65"/>
      <c r="B25716" s="65"/>
      <c r="C25716" s="65"/>
      <c r="D25716" s="65"/>
      <c r="E25716" s="65"/>
      <c r="F25716" s="65"/>
      <c r="G25716" s="65"/>
      <c r="H25716" s="113"/>
    </row>
    <row r="25717" spans="1:8">
      <c r="A25717" s="65"/>
      <c r="B25717" s="65"/>
      <c r="C25717" s="65"/>
      <c r="D25717" s="65"/>
      <c r="E25717" s="65"/>
      <c r="F25717" s="65"/>
      <c r="G25717" s="65"/>
      <c r="H25717" s="113"/>
    </row>
    <row r="25718" spans="1:8">
      <c r="A25718" s="65"/>
      <c r="B25718" s="65"/>
      <c r="C25718" s="65"/>
      <c r="D25718" s="65"/>
      <c r="E25718" s="65"/>
      <c r="F25718" s="65"/>
      <c r="G25718" s="65"/>
      <c r="H25718" s="113"/>
    </row>
    <row r="25719" spans="1:8">
      <c r="A25719" s="65"/>
      <c r="B25719" s="65"/>
      <c r="C25719" s="65"/>
      <c r="D25719" s="65"/>
      <c r="E25719" s="65"/>
      <c r="F25719" s="65"/>
      <c r="G25719" s="65"/>
      <c r="H25719" s="113"/>
    </row>
    <row r="25720" spans="1:8">
      <c r="A25720" s="65"/>
      <c r="B25720" s="65"/>
      <c r="C25720" s="65"/>
      <c r="D25720" s="65"/>
      <c r="E25720" s="65"/>
      <c r="F25720" s="65"/>
      <c r="G25720" s="65"/>
      <c r="H25720" s="113"/>
    </row>
    <row r="25721" spans="1:8">
      <c r="A25721" s="65"/>
      <c r="B25721" s="65"/>
      <c r="C25721" s="65"/>
      <c r="D25721" s="65"/>
      <c r="E25721" s="65"/>
      <c r="F25721" s="65"/>
      <c r="G25721" s="65"/>
      <c r="H25721" s="113"/>
    </row>
    <row r="25722" spans="1:8">
      <c r="A25722" s="65"/>
      <c r="B25722" s="65"/>
      <c r="C25722" s="65"/>
      <c r="D25722" s="65"/>
      <c r="E25722" s="65"/>
      <c r="F25722" s="65"/>
      <c r="G25722" s="65"/>
      <c r="H25722" s="113"/>
    </row>
    <row r="25723" spans="1:8">
      <c r="A25723" s="65"/>
      <c r="B25723" s="65"/>
      <c r="C25723" s="65"/>
      <c r="D25723" s="65"/>
      <c r="E25723" s="65"/>
      <c r="F25723" s="65"/>
      <c r="G25723" s="65"/>
      <c r="H25723" s="113"/>
    </row>
    <row r="25724" spans="1:8">
      <c r="A25724" s="65"/>
      <c r="B25724" s="65"/>
      <c r="C25724" s="65"/>
      <c r="D25724" s="65"/>
      <c r="E25724" s="65"/>
      <c r="F25724" s="65"/>
      <c r="G25724" s="65"/>
      <c r="H25724" s="113"/>
    </row>
    <row r="25725" spans="1:8">
      <c r="A25725" s="65"/>
      <c r="B25725" s="65"/>
      <c r="C25725" s="65"/>
      <c r="D25725" s="65"/>
      <c r="E25725" s="65"/>
      <c r="F25725" s="65"/>
      <c r="G25725" s="65"/>
      <c r="H25725" s="113"/>
    </row>
    <row r="25726" spans="1:8">
      <c r="A25726" s="65"/>
      <c r="B25726" s="65"/>
      <c r="C25726" s="65"/>
      <c r="D25726" s="65"/>
      <c r="E25726" s="65"/>
      <c r="F25726" s="65"/>
      <c r="G25726" s="65"/>
      <c r="H25726" s="113"/>
    </row>
    <row r="25727" spans="1:8">
      <c r="A25727" s="65"/>
      <c r="B25727" s="65"/>
      <c r="C25727" s="65"/>
      <c r="D25727" s="65"/>
      <c r="E25727" s="65"/>
      <c r="F25727" s="65"/>
      <c r="G25727" s="65"/>
      <c r="H25727" s="113"/>
    </row>
    <row r="25728" spans="1:8">
      <c r="A25728" s="65"/>
      <c r="B25728" s="65"/>
      <c r="C25728" s="65"/>
      <c r="D25728" s="65"/>
      <c r="E25728" s="65"/>
      <c r="F25728" s="65"/>
      <c r="G25728" s="65"/>
      <c r="H25728" s="113"/>
    </row>
    <row r="25729" spans="1:8">
      <c r="A25729" s="65"/>
      <c r="B25729" s="65"/>
      <c r="C25729" s="65"/>
      <c r="D25729" s="65"/>
      <c r="E25729" s="65"/>
      <c r="F25729" s="65"/>
      <c r="G25729" s="65"/>
      <c r="H25729" s="113"/>
    </row>
    <row r="25730" spans="1:8">
      <c r="A25730" s="65"/>
      <c r="B25730" s="65"/>
      <c r="C25730" s="65"/>
      <c r="D25730" s="65"/>
      <c r="E25730" s="65"/>
      <c r="F25730" s="65"/>
      <c r="G25730" s="65"/>
      <c r="H25730" s="113"/>
    </row>
    <row r="25731" spans="1:8">
      <c r="A25731" s="65"/>
      <c r="B25731" s="65"/>
      <c r="C25731" s="65"/>
      <c r="D25731" s="65"/>
      <c r="E25731" s="65"/>
      <c r="F25731" s="65"/>
      <c r="G25731" s="65"/>
      <c r="H25731" s="113"/>
    </row>
    <row r="25732" spans="1:8">
      <c r="A25732" s="65"/>
      <c r="B25732" s="65"/>
      <c r="C25732" s="65"/>
      <c r="D25732" s="65"/>
      <c r="E25732" s="65"/>
      <c r="F25732" s="65"/>
      <c r="G25732" s="65"/>
      <c r="H25732" s="113"/>
    </row>
    <row r="25733" spans="1:8">
      <c r="A25733" s="65"/>
      <c r="B25733" s="65"/>
      <c r="C25733" s="65"/>
      <c r="D25733" s="65"/>
      <c r="E25733" s="65"/>
      <c r="F25733" s="65"/>
      <c r="G25733" s="65"/>
      <c r="H25733" s="113"/>
    </row>
    <row r="25734" spans="1:8">
      <c r="A25734" s="65"/>
      <c r="B25734" s="65"/>
      <c r="C25734" s="65"/>
      <c r="D25734" s="65"/>
      <c r="E25734" s="65"/>
      <c r="F25734" s="65"/>
      <c r="G25734" s="65"/>
      <c r="H25734" s="113"/>
    </row>
    <row r="25735" spans="1:8">
      <c r="A25735" s="65"/>
      <c r="B25735" s="65"/>
      <c r="C25735" s="65"/>
      <c r="D25735" s="65"/>
      <c r="E25735" s="65"/>
      <c r="F25735" s="65"/>
      <c r="G25735" s="65"/>
      <c r="H25735" s="113"/>
    </row>
    <row r="25736" spans="1:8">
      <c r="A25736" s="65"/>
      <c r="B25736" s="65"/>
      <c r="C25736" s="65"/>
      <c r="D25736" s="65"/>
      <c r="E25736" s="65"/>
      <c r="F25736" s="65"/>
      <c r="G25736" s="65"/>
      <c r="H25736" s="113"/>
    </row>
    <row r="25737" spans="1:8">
      <c r="A25737" s="65"/>
      <c r="B25737" s="65"/>
      <c r="C25737" s="65"/>
      <c r="D25737" s="65"/>
      <c r="E25737" s="65"/>
      <c r="F25737" s="65"/>
      <c r="G25737" s="65"/>
      <c r="H25737" s="113"/>
    </row>
    <row r="25738" spans="1:8">
      <c r="A25738" s="65"/>
      <c r="B25738" s="65"/>
      <c r="C25738" s="65"/>
      <c r="D25738" s="65"/>
      <c r="E25738" s="65"/>
      <c r="F25738" s="65"/>
      <c r="G25738" s="65"/>
      <c r="H25738" s="113"/>
    </row>
    <row r="25739" spans="1:8">
      <c r="A25739" s="65"/>
      <c r="B25739" s="65"/>
      <c r="C25739" s="65"/>
      <c r="D25739" s="65"/>
      <c r="E25739" s="65"/>
      <c r="F25739" s="65"/>
      <c r="G25739" s="65"/>
      <c r="H25739" s="113"/>
    </row>
    <row r="25740" spans="1:8">
      <c r="A25740" s="65"/>
      <c r="B25740" s="65"/>
      <c r="C25740" s="65"/>
      <c r="D25740" s="65"/>
      <c r="E25740" s="65"/>
      <c r="F25740" s="65"/>
      <c r="G25740" s="65"/>
      <c r="H25740" s="113"/>
    </row>
    <row r="25741" spans="1:8">
      <c r="A25741" s="65"/>
      <c r="B25741" s="65"/>
      <c r="C25741" s="65"/>
      <c r="D25741" s="65"/>
      <c r="E25741" s="65"/>
      <c r="F25741" s="65"/>
      <c r="G25741" s="65"/>
      <c r="H25741" s="113"/>
    </row>
    <row r="25742" spans="1:8">
      <c r="A25742" s="65"/>
      <c r="B25742" s="65"/>
      <c r="C25742" s="65"/>
      <c r="D25742" s="65"/>
      <c r="E25742" s="65"/>
      <c r="F25742" s="65"/>
      <c r="G25742" s="65"/>
      <c r="H25742" s="113"/>
    </row>
    <row r="25743" spans="1:8">
      <c r="A25743" s="65"/>
      <c r="B25743" s="65"/>
      <c r="C25743" s="65"/>
      <c r="D25743" s="65"/>
      <c r="E25743" s="65"/>
      <c r="F25743" s="65"/>
      <c r="G25743" s="65"/>
      <c r="H25743" s="113"/>
    </row>
    <row r="25744" spans="1:8">
      <c r="A25744" s="65"/>
      <c r="B25744" s="65"/>
      <c r="C25744" s="65"/>
      <c r="D25744" s="65"/>
      <c r="E25744" s="65"/>
      <c r="F25744" s="65"/>
      <c r="G25744" s="65"/>
      <c r="H25744" s="113"/>
    </row>
    <row r="25745" spans="1:8">
      <c r="A25745" s="65"/>
      <c r="B25745" s="65"/>
      <c r="C25745" s="65"/>
      <c r="D25745" s="65"/>
      <c r="E25745" s="65"/>
      <c r="F25745" s="65"/>
      <c r="G25745" s="65"/>
      <c r="H25745" s="113"/>
    </row>
    <row r="25746" spans="1:8">
      <c r="A25746" s="65"/>
      <c r="B25746" s="65"/>
      <c r="C25746" s="65"/>
      <c r="D25746" s="65"/>
      <c r="E25746" s="65"/>
      <c r="F25746" s="65"/>
      <c r="G25746" s="65"/>
      <c r="H25746" s="113"/>
    </row>
    <row r="25747" spans="1:8">
      <c r="A25747" s="65"/>
      <c r="B25747" s="65"/>
      <c r="C25747" s="65"/>
      <c r="D25747" s="65"/>
      <c r="E25747" s="65"/>
      <c r="F25747" s="65"/>
      <c r="G25747" s="65"/>
      <c r="H25747" s="113"/>
    </row>
    <row r="25748" spans="1:8">
      <c r="A25748" s="65"/>
      <c r="B25748" s="65"/>
      <c r="C25748" s="65"/>
      <c r="D25748" s="65"/>
      <c r="E25748" s="65"/>
      <c r="F25748" s="65"/>
      <c r="G25748" s="65"/>
      <c r="H25748" s="113"/>
    </row>
    <row r="25749" spans="1:8">
      <c r="A25749" s="65"/>
      <c r="B25749" s="65"/>
      <c r="C25749" s="65"/>
      <c r="D25749" s="65"/>
      <c r="E25749" s="65"/>
      <c r="F25749" s="65"/>
      <c r="G25749" s="65"/>
      <c r="H25749" s="113"/>
    </row>
    <row r="25750" spans="1:8">
      <c r="A25750" s="65"/>
      <c r="B25750" s="65"/>
      <c r="C25750" s="65"/>
      <c r="D25750" s="65"/>
      <c r="E25750" s="65"/>
      <c r="F25750" s="65"/>
      <c r="G25750" s="65"/>
      <c r="H25750" s="113"/>
    </row>
    <row r="25751" spans="1:8">
      <c r="A25751" s="65"/>
      <c r="B25751" s="65"/>
      <c r="C25751" s="65"/>
      <c r="D25751" s="65"/>
      <c r="E25751" s="65"/>
      <c r="F25751" s="65"/>
      <c r="G25751" s="65"/>
      <c r="H25751" s="113"/>
    </row>
    <row r="25752" spans="1:8">
      <c r="A25752" s="65"/>
      <c r="B25752" s="65"/>
      <c r="C25752" s="65"/>
      <c r="D25752" s="65"/>
      <c r="E25752" s="65"/>
      <c r="F25752" s="65"/>
      <c r="G25752" s="65"/>
      <c r="H25752" s="113"/>
    </row>
    <row r="25753" spans="1:8">
      <c r="A25753" s="65"/>
      <c r="B25753" s="65"/>
      <c r="C25753" s="65"/>
      <c r="D25753" s="65"/>
      <c r="E25753" s="65"/>
      <c r="F25753" s="65"/>
      <c r="G25753" s="65"/>
      <c r="H25753" s="113"/>
    </row>
    <row r="25754" spans="1:8">
      <c r="A25754" s="65"/>
      <c r="B25754" s="65"/>
      <c r="C25754" s="65"/>
      <c r="D25754" s="65"/>
      <c r="E25754" s="65"/>
      <c r="F25754" s="65"/>
      <c r="G25754" s="65"/>
      <c r="H25754" s="113"/>
    </row>
    <row r="25755" spans="1:8">
      <c r="A25755" s="65"/>
      <c r="B25755" s="65"/>
      <c r="C25755" s="65"/>
      <c r="D25755" s="65"/>
      <c r="E25755" s="65"/>
      <c r="F25755" s="65"/>
      <c r="G25755" s="65"/>
      <c r="H25755" s="113"/>
    </row>
    <row r="25756" spans="1:8">
      <c r="A25756" s="65"/>
      <c r="B25756" s="65"/>
      <c r="C25756" s="65"/>
      <c r="D25756" s="65"/>
      <c r="E25756" s="65"/>
      <c r="F25756" s="65"/>
      <c r="G25756" s="65"/>
      <c r="H25756" s="113"/>
    </row>
    <row r="25757" spans="1:8">
      <c r="A25757" s="65"/>
      <c r="B25757" s="65"/>
      <c r="C25757" s="65"/>
      <c r="D25757" s="65"/>
      <c r="E25757" s="65"/>
      <c r="F25757" s="65"/>
      <c r="G25757" s="65"/>
      <c r="H25757" s="113"/>
    </row>
    <row r="25758" spans="1:8">
      <c r="A25758" s="65"/>
      <c r="B25758" s="65"/>
      <c r="C25758" s="65"/>
      <c r="D25758" s="65"/>
      <c r="E25758" s="65"/>
      <c r="F25758" s="65"/>
      <c r="G25758" s="65"/>
      <c r="H25758" s="113"/>
    </row>
    <row r="25759" spans="1:8">
      <c r="A25759" s="65"/>
      <c r="B25759" s="65"/>
      <c r="C25759" s="65"/>
      <c r="D25759" s="65"/>
      <c r="E25759" s="65"/>
      <c r="F25759" s="65"/>
      <c r="G25759" s="65"/>
      <c r="H25759" s="113"/>
    </row>
    <row r="25760" spans="1:8">
      <c r="A25760" s="65"/>
      <c r="B25760" s="65"/>
      <c r="C25760" s="65"/>
      <c r="D25760" s="65"/>
      <c r="E25760" s="65"/>
      <c r="F25760" s="65"/>
      <c r="G25760" s="65"/>
      <c r="H25760" s="113"/>
    </row>
    <row r="25761" spans="1:8">
      <c r="A25761" s="65"/>
      <c r="B25761" s="65"/>
      <c r="C25761" s="65"/>
      <c r="D25761" s="65"/>
      <c r="E25761" s="65"/>
      <c r="F25761" s="65"/>
      <c r="G25761" s="65"/>
      <c r="H25761" s="113"/>
    </row>
    <row r="25762" spans="1:8">
      <c r="A25762" s="65"/>
      <c r="B25762" s="65"/>
      <c r="C25762" s="65"/>
      <c r="D25762" s="65"/>
      <c r="E25762" s="65"/>
      <c r="F25762" s="65"/>
      <c r="G25762" s="65"/>
      <c r="H25762" s="113"/>
    </row>
    <row r="25763" spans="1:8">
      <c r="A25763" s="65"/>
      <c r="B25763" s="65"/>
      <c r="C25763" s="65"/>
      <c r="D25763" s="65"/>
      <c r="E25763" s="65"/>
      <c r="F25763" s="65"/>
      <c r="G25763" s="65"/>
      <c r="H25763" s="113"/>
    </row>
    <row r="25764" spans="1:8">
      <c r="A25764" s="65"/>
      <c r="B25764" s="65"/>
      <c r="C25764" s="65"/>
      <c r="D25764" s="65"/>
      <c r="E25764" s="65"/>
      <c r="F25764" s="65"/>
      <c r="G25764" s="65"/>
      <c r="H25764" s="113"/>
    </row>
    <row r="25765" spans="1:8">
      <c r="A25765" s="65"/>
      <c r="B25765" s="65"/>
      <c r="C25765" s="65"/>
      <c r="D25765" s="65"/>
      <c r="E25765" s="65"/>
      <c r="F25765" s="65"/>
      <c r="G25765" s="65"/>
      <c r="H25765" s="113"/>
    </row>
    <row r="25766" spans="1:8">
      <c r="A25766" s="65"/>
      <c r="B25766" s="65"/>
      <c r="C25766" s="65"/>
      <c r="D25766" s="65"/>
      <c r="E25766" s="65"/>
      <c r="F25766" s="65"/>
      <c r="G25766" s="65"/>
      <c r="H25766" s="113"/>
    </row>
    <row r="25767" spans="1:8">
      <c r="A25767" s="65"/>
      <c r="B25767" s="65"/>
      <c r="C25767" s="65"/>
      <c r="D25767" s="65"/>
      <c r="E25767" s="65"/>
      <c r="F25767" s="65"/>
      <c r="G25767" s="65"/>
      <c r="H25767" s="113"/>
    </row>
    <row r="25768" spans="1:8">
      <c r="A25768" s="65"/>
      <c r="B25768" s="65"/>
      <c r="C25768" s="65"/>
      <c r="D25768" s="65"/>
      <c r="E25768" s="65"/>
      <c r="F25768" s="65"/>
      <c r="G25768" s="65"/>
      <c r="H25768" s="113"/>
    </row>
    <row r="25769" spans="1:8">
      <c r="A25769" s="65"/>
      <c r="B25769" s="65"/>
      <c r="C25769" s="65"/>
      <c r="D25769" s="65"/>
      <c r="E25769" s="65"/>
      <c r="F25769" s="65"/>
      <c r="G25769" s="65"/>
      <c r="H25769" s="113"/>
    </row>
    <row r="25770" spans="1:8">
      <c r="A25770" s="65"/>
      <c r="B25770" s="65"/>
      <c r="C25770" s="65"/>
      <c r="D25770" s="65"/>
      <c r="E25770" s="65"/>
      <c r="F25770" s="65"/>
      <c r="G25770" s="65"/>
      <c r="H25770" s="113"/>
    </row>
    <row r="25771" spans="1:8">
      <c r="A25771" s="65"/>
      <c r="B25771" s="65"/>
      <c r="C25771" s="65"/>
      <c r="D25771" s="65"/>
      <c r="E25771" s="65"/>
      <c r="F25771" s="65"/>
      <c r="G25771" s="65"/>
      <c r="H25771" s="113"/>
    </row>
    <row r="25772" spans="1:8">
      <c r="A25772" s="65"/>
      <c r="B25772" s="65"/>
      <c r="C25772" s="65"/>
      <c r="D25772" s="65"/>
      <c r="E25772" s="65"/>
      <c r="F25772" s="65"/>
      <c r="G25772" s="65"/>
      <c r="H25772" s="113"/>
    </row>
    <row r="25773" spans="1:8">
      <c r="A25773" s="65"/>
      <c r="B25773" s="65"/>
      <c r="C25773" s="65"/>
      <c r="D25773" s="65"/>
      <c r="E25773" s="65"/>
      <c r="F25773" s="65"/>
      <c r="G25773" s="65"/>
      <c r="H25773" s="113"/>
    </row>
    <row r="25774" spans="1:8">
      <c r="A25774" s="65"/>
      <c r="B25774" s="65"/>
      <c r="C25774" s="65"/>
      <c r="D25774" s="65"/>
      <c r="E25774" s="65"/>
      <c r="F25774" s="65"/>
      <c r="G25774" s="65"/>
      <c r="H25774" s="113"/>
    </row>
    <row r="25775" spans="1:8">
      <c r="A25775" s="65"/>
      <c r="B25775" s="65"/>
      <c r="C25775" s="65"/>
      <c r="D25775" s="65"/>
      <c r="E25775" s="65"/>
      <c r="F25775" s="65"/>
      <c r="G25775" s="65"/>
      <c r="H25775" s="113"/>
    </row>
    <row r="25776" spans="1:8">
      <c r="A25776" s="65"/>
      <c r="B25776" s="65"/>
      <c r="C25776" s="65"/>
      <c r="D25776" s="65"/>
      <c r="E25776" s="65"/>
      <c r="F25776" s="65"/>
      <c r="G25776" s="65"/>
      <c r="H25776" s="113"/>
    </row>
    <row r="25777" spans="1:8">
      <c r="A25777" s="65"/>
      <c r="B25777" s="65"/>
      <c r="C25777" s="65"/>
      <c r="D25777" s="65"/>
      <c r="E25777" s="65"/>
      <c r="F25777" s="65"/>
      <c r="G25777" s="65"/>
      <c r="H25777" s="113"/>
    </row>
    <row r="25778" spans="1:8">
      <c r="A25778" s="65"/>
      <c r="B25778" s="65"/>
      <c r="C25778" s="65"/>
      <c r="D25778" s="65"/>
      <c r="E25778" s="65"/>
      <c r="F25778" s="65"/>
      <c r="G25778" s="65"/>
      <c r="H25778" s="113"/>
    </row>
    <row r="25779" spans="1:8">
      <c r="A25779" s="65"/>
      <c r="B25779" s="65"/>
      <c r="C25779" s="65"/>
      <c r="D25779" s="65"/>
      <c r="E25779" s="65"/>
      <c r="F25779" s="65"/>
      <c r="G25779" s="65"/>
      <c r="H25779" s="113"/>
    </row>
    <row r="25780" spans="1:8">
      <c r="A25780" s="65"/>
      <c r="B25780" s="65"/>
      <c r="C25780" s="65"/>
      <c r="D25780" s="65"/>
      <c r="E25780" s="65"/>
      <c r="F25780" s="65"/>
      <c r="G25780" s="65"/>
      <c r="H25780" s="113"/>
    </row>
    <row r="25781" spans="1:8">
      <c r="A25781" s="65"/>
      <c r="B25781" s="65"/>
      <c r="C25781" s="65"/>
      <c r="D25781" s="65"/>
      <c r="E25781" s="65"/>
      <c r="F25781" s="65"/>
      <c r="G25781" s="65"/>
      <c r="H25781" s="113"/>
    </row>
    <row r="25782" spans="1:8">
      <c r="A25782" s="65"/>
      <c r="B25782" s="65"/>
      <c r="C25782" s="65"/>
      <c r="D25782" s="65"/>
      <c r="E25782" s="65"/>
      <c r="F25782" s="65"/>
      <c r="G25782" s="65"/>
      <c r="H25782" s="113"/>
    </row>
    <row r="25783" spans="1:8">
      <c r="A25783" s="65"/>
      <c r="B25783" s="65"/>
      <c r="C25783" s="65"/>
      <c r="D25783" s="65"/>
      <c r="E25783" s="65"/>
      <c r="F25783" s="65"/>
      <c r="G25783" s="65"/>
      <c r="H25783" s="113"/>
    </row>
    <row r="25784" spans="1:8">
      <c r="A25784" s="65"/>
      <c r="B25784" s="65"/>
      <c r="C25784" s="65"/>
      <c r="D25784" s="65"/>
      <c r="E25784" s="65"/>
      <c r="F25784" s="65"/>
      <c r="G25784" s="65"/>
      <c r="H25784" s="113"/>
    </row>
    <row r="25785" spans="1:8">
      <c r="A25785" s="65"/>
      <c r="B25785" s="65"/>
      <c r="C25785" s="65"/>
      <c r="D25785" s="65"/>
      <c r="E25785" s="65"/>
      <c r="F25785" s="65"/>
      <c r="G25785" s="65"/>
      <c r="H25785" s="113"/>
    </row>
    <row r="25786" spans="1:8">
      <c r="A25786" s="65"/>
      <c r="B25786" s="65"/>
      <c r="C25786" s="65"/>
      <c r="D25786" s="65"/>
      <c r="E25786" s="65"/>
      <c r="F25786" s="65"/>
      <c r="G25786" s="65"/>
      <c r="H25786" s="113"/>
    </row>
    <row r="25787" spans="1:8">
      <c r="A25787" s="65"/>
      <c r="B25787" s="65"/>
      <c r="C25787" s="65"/>
      <c r="D25787" s="65"/>
      <c r="E25787" s="65"/>
      <c r="F25787" s="65"/>
      <c r="G25787" s="65"/>
      <c r="H25787" s="113"/>
    </row>
    <row r="25788" spans="1:8">
      <c r="A25788" s="65"/>
      <c r="B25788" s="65"/>
      <c r="C25788" s="65"/>
      <c r="D25788" s="65"/>
      <c r="E25788" s="65"/>
      <c r="F25788" s="65"/>
      <c r="G25788" s="65"/>
      <c r="H25788" s="113"/>
    </row>
    <row r="25789" spans="1:8">
      <c r="A25789" s="65"/>
      <c r="B25789" s="65"/>
      <c r="C25789" s="65"/>
      <c r="D25789" s="65"/>
      <c r="E25789" s="65"/>
      <c r="F25789" s="65"/>
      <c r="G25789" s="65"/>
      <c r="H25789" s="113"/>
    </row>
    <row r="25790" spans="1:8">
      <c r="A25790" s="65"/>
      <c r="B25790" s="65"/>
      <c r="C25790" s="65"/>
      <c r="D25790" s="65"/>
      <c r="E25790" s="65"/>
      <c r="F25790" s="65"/>
      <c r="G25790" s="65"/>
      <c r="H25790" s="113"/>
    </row>
    <row r="25791" spans="1:8">
      <c r="A25791" s="65"/>
      <c r="B25791" s="65"/>
      <c r="C25791" s="65"/>
      <c r="D25791" s="65"/>
      <c r="E25791" s="65"/>
      <c r="F25791" s="65"/>
      <c r="G25791" s="65"/>
      <c r="H25791" s="113"/>
    </row>
    <row r="25792" spans="1:8">
      <c r="A25792" s="65"/>
      <c r="B25792" s="65"/>
      <c r="C25792" s="65"/>
      <c r="D25792" s="65"/>
      <c r="E25792" s="65"/>
      <c r="F25792" s="65"/>
      <c r="G25792" s="65"/>
      <c r="H25792" s="113"/>
    </row>
    <row r="25793" spans="1:8">
      <c r="A25793" s="65"/>
      <c r="B25793" s="65"/>
      <c r="C25793" s="65"/>
      <c r="D25793" s="65"/>
      <c r="E25793" s="65"/>
      <c r="F25793" s="65"/>
      <c r="G25793" s="65"/>
      <c r="H25793" s="113"/>
    </row>
    <row r="25794" spans="1:8">
      <c r="A25794" s="65"/>
      <c r="B25794" s="65"/>
      <c r="C25794" s="65"/>
      <c r="D25794" s="65"/>
      <c r="E25794" s="65"/>
      <c r="F25794" s="65"/>
      <c r="G25794" s="65"/>
      <c r="H25794" s="113"/>
    </row>
    <row r="25795" spans="1:8">
      <c r="A25795" s="65"/>
      <c r="B25795" s="65"/>
      <c r="C25795" s="65"/>
      <c r="D25795" s="65"/>
      <c r="E25795" s="65"/>
      <c r="F25795" s="65"/>
      <c r="G25795" s="65"/>
      <c r="H25795" s="113"/>
    </row>
    <row r="25796" spans="1:8">
      <c r="A25796" s="65"/>
      <c r="B25796" s="65"/>
      <c r="C25796" s="65"/>
      <c r="D25796" s="65"/>
      <c r="E25796" s="65"/>
      <c r="F25796" s="65"/>
      <c r="G25796" s="65"/>
      <c r="H25796" s="113"/>
    </row>
    <row r="25797" spans="1:8">
      <c r="A25797" s="65"/>
      <c r="B25797" s="65"/>
      <c r="C25797" s="65"/>
      <c r="D25797" s="65"/>
      <c r="E25797" s="65"/>
      <c r="F25797" s="65"/>
      <c r="G25797" s="65"/>
      <c r="H25797" s="113"/>
    </row>
    <row r="25798" spans="1:8">
      <c r="A25798" s="65"/>
      <c r="B25798" s="65"/>
      <c r="C25798" s="65"/>
      <c r="D25798" s="65"/>
      <c r="E25798" s="65"/>
      <c r="F25798" s="65"/>
      <c r="G25798" s="65"/>
      <c r="H25798" s="113"/>
    </row>
    <row r="25799" spans="1:8">
      <c r="A25799" s="65"/>
      <c r="B25799" s="65"/>
      <c r="C25799" s="65"/>
      <c r="D25799" s="65"/>
      <c r="E25799" s="65"/>
      <c r="F25799" s="65"/>
      <c r="G25799" s="65"/>
      <c r="H25799" s="113"/>
    </row>
    <row r="25800" spans="1:8">
      <c r="A25800" s="65"/>
      <c r="B25800" s="65"/>
      <c r="C25800" s="65"/>
      <c r="D25800" s="65"/>
      <c r="E25800" s="65"/>
      <c r="F25800" s="65"/>
      <c r="G25800" s="65"/>
      <c r="H25800" s="113"/>
    </row>
    <row r="25801" spans="1:8">
      <c r="A25801" s="65"/>
      <c r="B25801" s="65"/>
      <c r="C25801" s="65"/>
      <c r="D25801" s="65"/>
      <c r="E25801" s="65"/>
      <c r="F25801" s="65"/>
      <c r="G25801" s="65"/>
      <c r="H25801" s="113"/>
    </row>
    <row r="25802" spans="1:8">
      <c r="A25802" s="65"/>
      <c r="B25802" s="65"/>
      <c r="C25802" s="65"/>
      <c r="D25802" s="65"/>
      <c r="E25802" s="65"/>
      <c r="F25802" s="65"/>
      <c r="G25802" s="65"/>
      <c r="H25802" s="113"/>
    </row>
    <row r="25803" spans="1:8">
      <c r="A25803" s="65"/>
      <c r="B25803" s="65"/>
      <c r="C25803" s="65"/>
      <c r="D25803" s="65"/>
      <c r="E25803" s="65"/>
      <c r="F25803" s="65"/>
      <c r="G25803" s="65"/>
      <c r="H25803" s="113"/>
    </row>
    <row r="25804" spans="1:8">
      <c r="A25804" s="65"/>
      <c r="B25804" s="65"/>
      <c r="C25804" s="65"/>
      <c r="D25804" s="65"/>
      <c r="E25804" s="65"/>
      <c r="F25804" s="65"/>
      <c r="G25804" s="65"/>
      <c r="H25804" s="113"/>
    </row>
    <row r="25805" spans="1:8">
      <c r="A25805" s="65"/>
      <c r="B25805" s="65"/>
      <c r="C25805" s="65"/>
      <c r="D25805" s="65"/>
      <c r="E25805" s="65"/>
      <c r="F25805" s="65"/>
      <c r="G25805" s="65"/>
      <c r="H25805" s="113"/>
    </row>
    <row r="25806" spans="1:8">
      <c r="A25806" s="65"/>
      <c r="B25806" s="65"/>
      <c r="C25806" s="65"/>
      <c r="D25806" s="65"/>
      <c r="E25806" s="65"/>
      <c r="F25806" s="65"/>
      <c r="G25806" s="65"/>
      <c r="H25806" s="113"/>
    </row>
    <row r="25807" spans="1:8">
      <c r="A25807" s="65"/>
      <c r="B25807" s="65"/>
      <c r="C25807" s="65"/>
      <c r="D25807" s="65"/>
      <c r="E25807" s="65"/>
      <c r="F25807" s="65"/>
      <c r="G25807" s="65"/>
      <c r="H25807" s="113"/>
    </row>
    <row r="25808" spans="1:8">
      <c r="A25808" s="65"/>
      <c r="B25808" s="65"/>
      <c r="C25808" s="65"/>
      <c r="D25808" s="65"/>
      <c r="E25808" s="65"/>
      <c r="F25808" s="65"/>
      <c r="G25808" s="65"/>
      <c r="H25808" s="113"/>
    </row>
    <row r="25809" spans="1:8">
      <c r="A25809" s="65"/>
      <c r="B25809" s="65"/>
      <c r="C25809" s="65"/>
      <c r="D25809" s="65"/>
      <c r="E25809" s="65"/>
      <c r="F25809" s="65"/>
      <c r="G25809" s="65"/>
      <c r="H25809" s="113"/>
    </row>
    <row r="25810" spans="1:8">
      <c r="A25810" s="65"/>
      <c r="B25810" s="65"/>
      <c r="C25810" s="65"/>
      <c r="D25810" s="65"/>
      <c r="E25810" s="65"/>
      <c r="F25810" s="65"/>
      <c r="G25810" s="65"/>
      <c r="H25810" s="113"/>
    </row>
    <row r="25811" spans="1:8">
      <c r="A25811" s="65"/>
      <c r="B25811" s="65"/>
      <c r="C25811" s="65"/>
      <c r="D25811" s="65"/>
      <c r="E25811" s="65"/>
      <c r="F25811" s="65"/>
      <c r="G25811" s="65"/>
      <c r="H25811" s="113"/>
    </row>
    <row r="25812" spans="1:8">
      <c r="A25812" s="65"/>
      <c r="B25812" s="65"/>
      <c r="C25812" s="65"/>
      <c r="D25812" s="65"/>
      <c r="E25812" s="65"/>
      <c r="F25812" s="65"/>
      <c r="G25812" s="65"/>
      <c r="H25812" s="113"/>
    </row>
    <row r="25813" spans="1:8">
      <c r="A25813" s="65"/>
      <c r="B25813" s="65"/>
      <c r="C25813" s="65"/>
      <c r="D25813" s="65"/>
      <c r="E25813" s="65"/>
      <c r="F25813" s="65"/>
      <c r="G25813" s="65"/>
      <c r="H25813" s="113"/>
    </row>
    <row r="25814" spans="1:8">
      <c r="A25814" s="65"/>
      <c r="B25814" s="65"/>
      <c r="C25814" s="65"/>
      <c r="D25814" s="65"/>
      <c r="E25814" s="65"/>
      <c r="F25814" s="65"/>
      <c r="G25814" s="65"/>
      <c r="H25814" s="113"/>
    </row>
    <row r="25815" spans="1:8">
      <c r="A25815" s="65"/>
      <c r="B25815" s="65"/>
      <c r="C25815" s="65"/>
      <c r="D25815" s="65"/>
      <c r="E25815" s="65"/>
      <c r="F25815" s="65"/>
      <c r="G25815" s="65"/>
      <c r="H25815" s="113"/>
    </row>
    <row r="25816" spans="1:8">
      <c r="A25816" s="65"/>
      <c r="B25816" s="65"/>
      <c r="C25816" s="65"/>
      <c r="D25816" s="65"/>
      <c r="E25816" s="65"/>
      <c r="F25816" s="65"/>
      <c r="G25816" s="65"/>
      <c r="H25816" s="113"/>
    </row>
    <row r="25817" spans="1:8">
      <c r="A25817" s="65"/>
      <c r="B25817" s="65"/>
      <c r="C25817" s="65"/>
      <c r="D25817" s="65"/>
      <c r="E25817" s="65"/>
      <c r="F25817" s="65"/>
      <c r="G25817" s="65"/>
      <c r="H25817" s="113"/>
    </row>
    <row r="25818" spans="1:8">
      <c r="A25818" s="65"/>
      <c r="B25818" s="65"/>
      <c r="C25818" s="65"/>
      <c r="D25818" s="65"/>
      <c r="E25818" s="65"/>
      <c r="F25818" s="65"/>
      <c r="G25818" s="65"/>
      <c r="H25818" s="113"/>
    </row>
    <row r="25819" spans="1:8">
      <c r="A25819" s="65"/>
      <c r="B25819" s="65"/>
      <c r="C25819" s="65"/>
      <c r="D25819" s="65"/>
      <c r="E25819" s="65"/>
      <c r="F25819" s="65"/>
      <c r="G25819" s="65"/>
      <c r="H25819" s="113"/>
    </row>
    <row r="25820" spans="1:8">
      <c r="A25820" s="65"/>
      <c r="B25820" s="65"/>
      <c r="C25820" s="65"/>
      <c r="D25820" s="65"/>
      <c r="E25820" s="65"/>
      <c r="F25820" s="65"/>
      <c r="G25820" s="65"/>
      <c r="H25820" s="113"/>
    </row>
    <row r="25821" spans="1:8">
      <c r="A25821" s="65"/>
      <c r="B25821" s="65"/>
      <c r="C25821" s="65"/>
      <c r="D25821" s="65"/>
      <c r="E25821" s="65"/>
      <c r="F25821" s="65"/>
      <c r="G25821" s="65"/>
      <c r="H25821" s="113"/>
    </row>
    <row r="25822" spans="1:8">
      <c r="A25822" s="65"/>
      <c r="B25822" s="65"/>
      <c r="C25822" s="65"/>
      <c r="D25822" s="65"/>
      <c r="E25822" s="65"/>
      <c r="F25822" s="65"/>
      <c r="G25822" s="65"/>
      <c r="H25822" s="113"/>
    </row>
    <row r="25823" spans="1:8">
      <c r="A25823" s="65"/>
      <c r="B25823" s="65"/>
      <c r="C25823" s="65"/>
      <c r="D25823" s="65"/>
      <c r="E25823" s="65"/>
      <c r="F25823" s="65"/>
      <c r="G25823" s="65"/>
      <c r="H25823" s="113"/>
    </row>
    <row r="25824" spans="1:8">
      <c r="A25824" s="65"/>
      <c r="B25824" s="65"/>
      <c r="C25824" s="65"/>
      <c r="D25824" s="65"/>
      <c r="E25824" s="65"/>
      <c r="F25824" s="65"/>
      <c r="G25824" s="65"/>
      <c r="H25824" s="113"/>
    </row>
    <row r="25825" spans="1:8">
      <c r="A25825" s="65"/>
      <c r="B25825" s="65"/>
      <c r="C25825" s="65"/>
      <c r="D25825" s="65"/>
      <c r="E25825" s="65"/>
      <c r="F25825" s="65"/>
      <c r="G25825" s="65"/>
      <c r="H25825" s="113"/>
    </row>
    <row r="25826" spans="1:8">
      <c r="A25826" s="65"/>
      <c r="B25826" s="65"/>
      <c r="C25826" s="65"/>
      <c r="D25826" s="65"/>
      <c r="E25826" s="65"/>
      <c r="F25826" s="65"/>
      <c r="G25826" s="65"/>
      <c r="H25826" s="113"/>
    </row>
    <row r="25827" spans="1:8">
      <c r="A25827" s="65"/>
      <c r="B25827" s="65"/>
      <c r="C25827" s="65"/>
      <c r="D25827" s="65"/>
      <c r="E25827" s="65"/>
      <c r="F25827" s="65"/>
      <c r="G25827" s="65"/>
      <c r="H25827" s="113"/>
    </row>
    <row r="25828" spans="1:8">
      <c r="A25828" s="65"/>
      <c r="B25828" s="65"/>
      <c r="C25828" s="65"/>
      <c r="D25828" s="65"/>
      <c r="E25828" s="65"/>
      <c r="F25828" s="65"/>
      <c r="G25828" s="65"/>
      <c r="H25828" s="113"/>
    </row>
    <row r="25829" spans="1:8">
      <c r="A25829" s="65"/>
      <c r="B25829" s="65"/>
      <c r="C25829" s="65"/>
      <c r="D25829" s="65"/>
      <c r="E25829" s="65"/>
      <c r="F25829" s="65"/>
      <c r="G25829" s="65"/>
      <c r="H25829" s="113"/>
    </row>
    <row r="25830" spans="1:8">
      <c r="A25830" s="65"/>
      <c r="B25830" s="65"/>
      <c r="C25830" s="65"/>
      <c r="D25830" s="65"/>
      <c r="E25830" s="65"/>
      <c r="F25830" s="65"/>
      <c r="G25830" s="65"/>
      <c r="H25830" s="113"/>
    </row>
    <row r="25831" spans="1:8">
      <c r="A25831" s="65"/>
      <c r="B25831" s="65"/>
      <c r="C25831" s="65"/>
      <c r="D25831" s="65"/>
      <c r="E25831" s="65"/>
      <c r="F25831" s="65"/>
      <c r="G25831" s="65"/>
      <c r="H25831" s="113"/>
    </row>
    <row r="25832" spans="1:8">
      <c r="A25832" s="65"/>
      <c r="B25832" s="65"/>
      <c r="C25832" s="65"/>
      <c r="D25832" s="65"/>
      <c r="E25832" s="65"/>
      <c r="F25832" s="65"/>
      <c r="G25832" s="65"/>
      <c r="H25832" s="113"/>
    </row>
    <row r="25833" spans="1:8">
      <c r="A25833" s="65"/>
      <c r="B25833" s="65"/>
      <c r="C25833" s="65"/>
      <c r="D25833" s="65"/>
      <c r="E25833" s="65"/>
      <c r="F25833" s="65"/>
      <c r="G25833" s="65"/>
      <c r="H25833" s="113"/>
    </row>
    <row r="25834" spans="1:8">
      <c r="A25834" s="65"/>
      <c r="B25834" s="65"/>
      <c r="C25834" s="65"/>
      <c r="D25834" s="65"/>
      <c r="E25834" s="65"/>
      <c r="F25834" s="65"/>
      <c r="G25834" s="65"/>
      <c r="H25834" s="113"/>
    </row>
    <row r="25835" spans="1:8">
      <c r="A25835" s="65"/>
      <c r="B25835" s="65"/>
      <c r="C25835" s="65"/>
      <c r="D25835" s="65"/>
      <c r="E25835" s="65"/>
      <c r="F25835" s="65"/>
      <c r="G25835" s="65"/>
      <c r="H25835" s="113"/>
    </row>
    <row r="25836" spans="1:8">
      <c r="A25836" s="65"/>
      <c r="B25836" s="65"/>
      <c r="C25836" s="65"/>
      <c r="D25836" s="65"/>
      <c r="E25836" s="65"/>
      <c r="F25836" s="65"/>
      <c r="G25836" s="65"/>
      <c r="H25836" s="113"/>
    </row>
    <row r="25837" spans="1:8">
      <c r="A25837" s="65"/>
      <c r="B25837" s="65"/>
      <c r="C25837" s="65"/>
      <c r="D25837" s="65"/>
      <c r="E25837" s="65"/>
      <c r="F25837" s="65"/>
      <c r="G25837" s="65"/>
      <c r="H25837" s="113"/>
    </row>
    <row r="25838" spans="1:8">
      <c r="A25838" s="65"/>
      <c r="B25838" s="65"/>
      <c r="C25838" s="65"/>
      <c r="D25838" s="65"/>
      <c r="E25838" s="65"/>
      <c r="F25838" s="65"/>
      <c r="G25838" s="65"/>
      <c r="H25838" s="113"/>
    </row>
    <row r="25839" spans="1:8">
      <c r="A25839" s="65"/>
      <c r="B25839" s="65"/>
      <c r="C25839" s="65"/>
      <c r="D25839" s="65"/>
      <c r="E25839" s="65"/>
      <c r="F25839" s="65"/>
      <c r="G25839" s="65"/>
      <c r="H25839" s="113"/>
    </row>
    <row r="25840" spans="1:8">
      <c r="A25840" s="65"/>
      <c r="B25840" s="65"/>
      <c r="C25840" s="65"/>
      <c r="D25840" s="65"/>
      <c r="E25840" s="65"/>
      <c r="F25840" s="65"/>
      <c r="G25840" s="65"/>
      <c r="H25840" s="113"/>
    </row>
    <row r="25841" spans="1:8">
      <c r="A25841" s="65"/>
      <c r="B25841" s="65"/>
      <c r="C25841" s="65"/>
      <c r="D25841" s="65"/>
      <c r="E25841" s="65"/>
      <c r="F25841" s="65"/>
      <c r="G25841" s="65"/>
      <c r="H25841" s="113"/>
    </row>
    <row r="25842" spans="1:8">
      <c r="A25842" s="65"/>
      <c r="B25842" s="65"/>
      <c r="C25842" s="65"/>
      <c r="D25842" s="65"/>
      <c r="E25842" s="65"/>
      <c r="F25842" s="65"/>
      <c r="G25842" s="65"/>
      <c r="H25842" s="113"/>
    </row>
    <row r="25843" spans="1:8">
      <c r="A25843" s="65"/>
      <c r="B25843" s="65"/>
      <c r="C25843" s="65"/>
      <c r="D25843" s="65"/>
      <c r="E25843" s="65"/>
      <c r="F25843" s="65"/>
      <c r="G25843" s="65"/>
      <c r="H25843" s="113"/>
    </row>
    <row r="25844" spans="1:8">
      <c r="A25844" s="65"/>
      <c r="B25844" s="65"/>
      <c r="C25844" s="65"/>
      <c r="D25844" s="65"/>
      <c r="E25844" s="65"/>
      <c r="F25844" s="65"/>
      <c r="G25844" s="65"/>
      <c r="H25844" s="113"/>
    </row>
    <row r="25845" spans="1:8">
      <c r="A25845" s="65"/>
      <c r="B25845" s="65"/>
      <c r="C25845" s="65"/>
      <c r="D25845" s="65"/>
      <c r="E25845" s="65"/>
      <c r="F25845" s="65"/>
      <c r="G25845" s="65"/>
      <c r="H25845" s="113"/>
    </row>
    <row r="25846" spans="1:8">
      <c r="A25846" s="65"/>
      <c r="B25846" s="65"/>
      <c r="C25846" s="65"/>
      <c r="D25846" s="65"/>
      <c r="E25846" s="65"/>
      <c r="F25846" s="65"/>
      <c r="G25846" s="65"/>
      <c r="H25846" s="113"/>
    </row>
    <row r="25847" spans="1:8">
      <c r="A25847" s="65"/>
      <c r="B25847" s="65"/>
      <c r="C25847" s="65"/>
      <c r="D25847" s="65"/>
      <c r="E25847" s="65"/>
      <c r="F25847" s="65"/>
      <c r="G25847" s="65"/>
      <c r="H25847" s="113"/>
    </row>
    <row r="25848" spans="1:8">
      <c r="A25848" s="65"/>
      <c r="B25848" s="65"/>
      <c r="C25848" s="65"/>
      <c r="D25848" s="65"/>
      <c r="E25848" s="65"/>
      <c r="F25848" s="65"/>
      <c r="G25848" s="65"/>
      <c r="H25848" s="113"/>
    </row>
    <row r="25849" spans="1:8">
      <c r="A25849" s="65"/>
      <c r="B25849" s="65"/>
      <c r="C25849" s="65"/>
      <c r="D25849" s="65"/>
      <c r="E25849" s="65"/>
      <c r="F25849" s="65"/>
      <c r="G25849" s="65"/>
      <c r="H25849" s="113"/>
    </row>
    <row r="25850" spans="1:8">
      <c r="A25850" s="65"/>
      <c r="B25850" s="65"/>
      <c r="C25850" s="65"/>
      <c r="D25850" s="65"/>
      <c r="E25850" s="65"/>
      <c r="F25850" s="65"/>
      <c r="G25850" s="65"/>
      <c r="H25850" s="113"/>
    </row>
    <row r="25851" spans="1:8">
      <c r="A25851" s="65"/>
      <c r="B25851" s="65"/>
      <c r="C25851" s="65"/>
      <c r="D25851" s="65"/>
      <c r="E25851" s="65"/>
      <c r="F25851" s="65"/>
      <c r="G25851" s="65"/>
      <c r="H25851" s="113"/>
    </row>
    <row r="25852" spans="1:8">
      <c r="A25852" s="65"/>
      <c r="B25852" s="65"/>
      <c r="C25852" s="65"/>
      <c r="D25852" s="65"/>
      <c r="E25852" s="65"/>
      <c r="F25852" s="65"/>
      <c r="G25852" s="65"/>
      <c r="H25852" s="113"/>
    </row>
    <row r="25853" spans="1:8">
      <c r="A25853" s="65"/>
      <c r="B25853" s="65"/>
      <c r="C25853" s="65"/>
      <c r="D25853" s="65"/>
      <c r="E25853" s="65"/>
      <c r="F25853" s="65"/>
      <c r="G25853" s="65"/>
      <c r="H25853" s="113"/>
    </row>
    <row r="25854" spans="1:8">
      <c r="A25854" s="65"/>
      <c r="B25854" s="65"/>
      <c r="C25854" s="65"/>
      <c r="D25854" s="65"/>
      <c r="E25854" s="65"/>
      <c r="F25854" s="65"/>
      <c r="G25854" s="65"/>
      <c r="H25854" s="113"/>
    </row>
    <row r="25855" spans="1:8">
      <c r="A25855" s="65"/>
      <c r="B25855" s="65"/>
      <c r="C25855" s="65"/>
      <c r="D25855" s="65"/>
      <c r="E25855" s="65"/>
      <c r="F25855" s="65"/>
      <c r="G25855" s="65"/>
      <c r="H25855" s="113"/>
    </row>
    <row r="25856" spans="1:8">
      <c r="A25856" s="65"/>
      <c r="B25856" s="65"/>
      <c r="C25856" s="65"/>
      <c r="D25856" s="65"/>
      <c r="E25856" s="65"/>
      <c r="F25856" s="65"/>
      <c r="G25856" s="65"/>
      <c r="H25856" s="113"/>
    </row>
    <row r="25857" spans="1:8">
      <c r="A25857" s="65"/>
      <c r="B25857" s="65"/>
      <c r="C25857" s="65"/>
      <c r="D25857" s="65"/>
      <c r="E25857" s="65"/>
      <c r="F25857" s="65"/>
      <c r="G25857" s="65"/>
      <c r="H25857" s="113"/>
    </row>
    <row r="25858" spans="1:8">
      <c r="A25858" s="65"/>
      <c r="B25858" s="65"/>
      <c r="C25858" s="65"/>
      <c r="D25858" s="65"/>
      <c r="E25858" s="65"/>
      <c r="F25858" s="65"/>
      <c r="G25858" s="65"/>
      <c r="H25858" s="113"/>
    </row>
    <row r="25859" spans="1:8">
      <c r="A25859" s="65"/>
      <c r="B25859" s="65"/>
      <c r="C25859" s="65"/>
      <c r="D25859" s="65"/>
      <c r="E25859" s="65"/>
      <c r="F25859" s="65"/>
      <c r="G25859" s="65"/>
      <c r="H25859" s="113"/>
    </row>
    <row r="25860" spans="1:8">
      <c r="A25860" s="65"/>
      <c r="B25860" s="65"/>
      <c r="C25860" s="65"/>
      <c r="D25860" s="65"/>
      <c r="E25860" s="65"/>
      <c r="F25860" s="65"/>
      <c r="G25860" s="65"/>
      <c r="H25860" s="113"/>
    </row>
    <row r="25861" spans="1:8">
      <c r="A25861" s="65"/>
      <c r="B25861" s="65"/>
      <c r="C25861" s="65"/>
      <c r="D25861" s="65"/>
      <c r="E25861" s="65"/>
      <c r="F25861" s="65"/>
      <c r="G25861" s="65"/>
      <c r="H25861" s="113"/>
    </row>
    <row r="25862" spans="1:8">
      <c r="A25862" s="65"/>
      <c r="B25862" s="65"/>
      <c r="C25862" s="65"/>
      <c r="D25862" s="65"/>
      <c r="E25862" s="65"/>
      <c r="F25862" s="65"/>
      <c r="G25862" s="65"/>
      <c r="H25862" s="113"/>
    </row>
    <row r="25863" spans="1:8">
      <c r="A25863" s="65"/>
      <c r="B25863" s="65"/>
      <c r="C25863" s="65"/>
      <c r="D25863" s="65"/>
      <c r="E25863" s="65"/>
      <c r="F25863" s="65"/>
      <c r="G25863" s="65"/>
      <c r="H25863" s="113"/>
    </row>
    <row r="25864" spans="1:8">
      <c r="A25864" s="65"/>
      <c r="B25864" s="65"/>
      <c r="C25864" s="65"/>
      <c r="D25864" s="65"/>
      <c r="E25864" s="65"/>
      <c r="F25864" s="65"/>
      <c r="G25864" s="65"/>
      <c r="H25864" s="113"/>
    </row>
    <row r="25865" spans="1:8">
      <c r="A25865" s="65"/>
      <c r="B25865" s="65"/>
      <c r="C25865" s="65"/>
      <c r="D25865" s="65"/>
      <c r="E25865" s="65"/>
      <c r="F25865" s="65"/>
      <c r="G25865" s="65"/>
      <c r="H25865" s="113"/>
    </row>
    <row r="25866" spans="1:8">
      <c r="A25866" s="65"/>
      <c r="B25866" s="65"/>
      <c r="C25866" s="65"/>
      <c r="D25866" s="65"/>
      <c r="E25866" s="65"/>
      <c r="F25866" s="65"/>
      <c r="G25866" s="65"/>
      <c r="H25866" s="113"/>
    </row>
    <row r="25867" spans="1:8">
      <c r="A25867" s="65"/>
      <c r="B25867" s="65"/>
      <c r="C25867" s="65"/>
      <c r="D25867" s="65"/>
      <c r="E25867" s="65"/>
      <c r="F25867" s="65"/>
      <c r="G25867" s="65"/>
      <c r="H25867" s="113"/>
    </row>
    <row r="25868" spans="1:8">
      <c r="A25868" s="65"/>
      <c r="B25868" s="65"/>
      <c r="C25868" s="65"/>
      <c r="D25868" s="65"/>
      <c r="E25868" s="65"/>
      <c r="F25868" s="65"/>
      <c r="G25868" s="65"/>
      <c r="H25868" s="113"/>
    </row>
    <row r="25869" spans="1:8">
      <c r="A25869" s="65"/>
      <c r="B25869" s="65"/>
      <c r="C25869" s="65"/>
      <c r="D25869" s="65"/>
      <c r="E25869" s="65"/>
      <c r="F25869" s="65"/>
      <c r="G25869" s="65"/>
      <c r="H25869" s="113"/>
    </row>
    <row r="25870" spans="1:8">
      <c r="A25870" s="65"/>
      <c r="B25870" s="65"/>
      <c r="C25870" s="65"/>
      <c r="D25870" s="65"/>
      <c r="E25870" s="65"/>
      <c r="F25870" s="65"/>
      <c r="G25870" s="65"/>
      <c r="H25870" s="113"/>
    </row>
    <row r="25871" spans="1:8">
      <c r="A25871" s="65"/>
      <c r="B25871" s="65"/>
      <c r="C25871" s="65"/>
      <c r="D25871" s="65"/>
      <c r="E25871" s="65"/>
      <c r="F25871" s="65"/>
      <c r="G25871" s="65"/>
      <c r="H25871" s="113"/>
    </row>
    <row r="25872" spans="1:8">
      <c r="A25872" s="65"/>
      <c r="B25872" s="65"/>
      <c r="C25872" s="65"/>
      <c r="D25872" s="65"/>
      <c r="E25872" s="65"/>
      <c r="F25872" s="65"/>
      <c r="G25872" s="65"/>
      <c r="H25872" s="113"/>
    </row>
    <row r="25873" spans="1:8">
      <c r="A25873" s="65"/>
      <c r="B25873" s="65"/>
      <c r="C25873" s="65"/>
      <c r="D25873" s="65"/>
      <c r="E25873" s="65"/>
      <c r="F25873" s="65"/>
      <c r="G25873" s="65"/>
      <c r="H25873" s="113"/>
    </row>
    <row r="25874" spans="1:8">
      <c r="A25874" s="65"/>
      <c r="B25874" s="65"/>
      <c r="C25874" s="65"/>
      <c r="D25874" s="65"/>
      <c r="E25874" s="65"/>
      <c r="F25874" s="65"/>
      <c r="G25874" s="65"/>
      <c r="H25874" s="113"/>
    </row>
    <row r="25875" spans="1:8">
      <c r="A25875" s="65"/>
      <c r="B25875" s="65"/>
      <c r="C25875" s="65"/>
      <c r="D25875" s="65"/>
      <c r="E25875" s="65"/>
      <c r="F25875" s="65"/>
      <c r="G25875" s="65"/>
      <c r="H25875" s="113"/>
    </row>
    <row r="25876" spans="1:8">
      <c r="A25876" s="65"/>
      <c r="B25876" s="65"/>
      <c r="C25876" s="65"/>
      <c r="D25876" s="65"/>
      <c r="E25876" s="65"/>
      <c r="F25876" s="65"/>
      <c r="G25876" s="65"/>
      <c r="H25876" s="113"/>
    </row>
    <row r="25877" spans="1:8">
      <c r="A25877" s="65"/>
      <c r="B25877" s="65"/>
      <c r="C25877" s="65"/>
      <c r="D25877" s="65"/>
      <c r="E25877" s="65"/>
      <c r="F25877" s="65"/>
      <c r="G25877" s="65"/>
      <c r="H25877" s="113"/>
    </row>
    <row r="25878" spans="1:8">
      <c r="A25878" s="65"/>
      <c r="B25878" s="65"/>
      <c r="C25878" s="65"/>
      <c r="D25878" s="65"/>
      <c r="E25878" s="65"/>
      <c r="F25878" s="65"/>
      <c r="G25878" s="65"/>
      <c r="H25878" s="113"/>
    </row>
    <row r="25879" spans="1:8">
      <c r="A25879" s="65"/>
      <c r="B25879" s="65"/>
      <c r="C25879" s="65"/>
      <c r="D25879" s="65"/>
      <c r="E25879" s="65"/>
      <c r="F25879" s="65"/>
      <c r="G25879" s="65"/>
      <c r="H25879" s="113"/>
    </row>
    <row r="25880" spans="1:8">
      <c r="A25880" s="65"/>
      <c r="B25880" s="65"/>
      <c r="C25880" s="65"/>
      <c r="D25880" s="65"/>
      <c r="E25880" s="65"/>
      <c r="F25880" s="65"/>
      <c r="G25880" s="65"/>
      <c r="H25880" s="113"/>
    </row>
    <row r="25881" spans="1:8">
      <c r="A25881" s="65"/>
      <c r="B25881" s="65"/>
      <c r="C25881" s="65"/>
      <c r="D25881" s="65"/>
      <c r="E25881" s="65"/>
      <c r="F25881" s="65"/>
      <c r="G25881" s="65"/>
      <c r="H25881" s="113"/>
    </row>
    <row r="25882" spans="1:8">
      <c r="A25882" s="65"/>
      <c r="B25882" s="65"/>
      <c r="C25882" s="65"/>
      <c r="D25882" s="65"/>
      <c r="E25882" s="65"/>
      <c r="F25882" s="65"/>
      <c r="G25882" s="65"/>
      <c r="H25882" s="113"/>
    </row>
    <row r="25883" spans="1:8">
      <c r="A25883" s="65"/>
      <c r="B25883" s="65"/>
      <c r="C25883" s="65"/>
      <c r="D25883" s="65"/>
      <c r="E25883" s="65"/>
      <c r="F25883" s="65"/>
      <c r="G25883" s="65"/>
      <c r="H25883" s="113"/>
    </row>
    <row r="25884" spans="1:8">
      <c r="A25884" s="65"/>
      <c r="B25884" s="65"/>
      <c r="C25884" s="65"/>
      <c r="D25884" s="65"/>
      <c r="E25884" s="65"/>
      <c r="F25884" s="65"/>
      <c r="G25884" s="65"/>
      <c r="H25884" s="113"/>
    </row>
    <row r="25885" spans="1:8">
      <c r="A25885" s="65"/>
      <c r="B25885" s="65"/>
      <c r="C25885" s="65"/>
      <c r="D25885" s="65"/>
      <c r="E25885" s="65"/>
      <c r="F25885" s="65"/>
      <c r="G25885" s="65"/>
      <c r="H25885" s="113"/>
    </row>
    <row r="25886" spans="1:8">
      <c r="A25886" s="65"/>
      <c r="B25886" s="65"/>
      <c r="C25886" s="65"/>
      <c r="D25886" s="65"/>
      <c r="E25886" s="65"/>
      <c r="F25886" s="65"/>
      <c r="G25886" s="65"/>
      <c r="H25886" s="113"/>
    </row>
    <row r="25887" spans="1:8">
      <c r="A25887" s="65"/>
      <c r="B25887" s="65"/>
      <c r="C25887" s="65"/>
      <c r="D25887" s="65"/>
      <c r="E25887" s="65"/>
      <c r="F25887" s="65"/>
      <c r="G25887" s="65"/>
      <c r="H25887" s="113"/>
    </row>
    <row r="25888" spans="1:8">
      <c r="A25888" s="65"/>
      <c r="B25888" s="65"/>
      <c r="C25888" s="65"/>
      <c r="D25888" s="65"/>
      <c r="E25888" s="65"/>
      <c r="F25888" s="65"/>
      <c r="G25888" s="65"/>
      <c r="H25888" s="113"/>
    </row>
    <row r="25889" spans="1:8">
      <c r="A25889" s="65"/>
      <c r="B25889" s="65"/>
      <c r="C25889" s="65"/>
      <c r="D25889" s="65"/>
      <c r="E25889" s="65"/>
      <c r="F25889" s="65"/>
      <c r="G25889" s="65"/>
      <c r="H25889" s="113"/>
    </row>
    <row r="25890" spans="1:8">
      <c r="A25890" s="65"/>
      <c r="B25890" s="65"/>
      <c r="C25890" s="65"/>
      <c r="D25890" s="65"/>
      <c r="E25890" s="65"/>
      <c r="F25890" s="65"/>
      <c r="G25890" s="65"/>
      <c r="H25890" s="113"/>
    </row>
    <row r="25891" spans="1:8">
      <c r="A25891" s="65"/>
      <c r="B25891" s="65"/>
      <c r="C25891" s="65"/>
      <c r="D25891" s="65"/>
      <c r="E25891" s="65"/>
      <c r="F25891" s="65"/>
      <c r="G25891" s="65"/>
      <c r="H25891" s="113"/>
    </row>
    <row r="25892" spans="1:8">
      <c r="A25892" s="65"/>
      <c r="B25892" s="65"/>
      <c r="C25892" s="65"/>
      <c r="D25892" s="65"/>
      <c r="E25892" s="65"/>
      <c r="F25892" s="65"/>
      <c r="G25892" s="65"/>
      <c r="H25892" s="113"/>
    </row>
    <row r="25893" spans="1:8">
      <c r="A25893" s="65"/>
      <c r="B25893" s="65"/>
      <c r="C25893" s="65"/>
      <c r="D25893" s="65"/>
      <c r="E25893" s="65"/>
      <c r="F25893" s="65"/>
      <c r="G25893" s="65"/>
      <c r="H25893" s="113"/>
    </row>
    <row r="25894" spans="1:8">
      <c r="A25894" s="65"/>
      <c r="B25894" s="65"/>
      <c r="C25894" s="65"/>
      <c r="D25894" s="65"/>
      <c r="E25894" s="65"/>
      <c r="F25894" s="65"/>
      <c r="G25894" s="65"/>
      <c r="H25894" s="113"/>
    </row>
    <row r="25895" spans="1:8">
      <c r="A25895" s="65"/>
      <c r="B25895" s="65"/>
      <c r="C25895" s="65"/>
      <c r="D25895" s="65"/>
      <c r="E25895" s="65"/>
      <c r="F25895" s="65"/>
      <c r="G25895" s="65"/>
      <c r="H25895" s="113"/>
    </row>
    <row r="25896" spans="1:8">
      <c r="A25896" s="65"/>
      <c r="B25896" s="65"/>
      <c r="C25896" s="65"/>
      <c r="D25896" s="65"/>
      <c r="E25896" s="65"/>
      <c r="F25896" s="65"/>
      <c r="G25896" s="65"/>
      <c r="H25896" s="113"/>
    </row>
    <row r="25897" spans="1:8">
      <c r="A25897" s="65"/>
      <c r="B25897" s="65"/>
      <c r="C25897" s="65"/>
      <c r="D25897" s="65"/>
      <c r="E25897" s="65"/>
      <c r="F25897" s="65"/>
      <c r="G25897" s="65"/>
      <c r="H25897" s="113"/>
    </row>
    <row r="25898" spans="1:8">
      <c r="A25898" s="65"/>
      <c r="B25898" s="65"/>
      <c r="C25898" s="65"/>
      <c r="D25898" s="65"/>
      <c r="E25898" s="65"/>
      <c r="F25898" s="65"/>
      <c r="G25898" s="65"/>
      <c r="H25898" s="113"/>
    </row>
    <row r="25899" spans="1:8">
      <c r="A25899" s="65"/>
      <c r="B25899" s="65"/>
      <c r="C25899" s="65"/>
      <c r="D25899" s="65"/>
      <c r="E25899" s="65"/>
      <c r="F25899" s="65"/>
      <c r="G25899" s="65"/>
      <c r="H25899" s="113"/>
    </row>
    <row r="25900" spans="1:8">
      <c r="A25900" s="65"/>
      <c r="B25900" s="65"/>
      <c r="C25900" s="65"/>
      <c r="D25900" s="65"/>
      <c r="E25900" s="65"/>
      <c r="F25900" s="65"/>
      <c r="G25900" s="65"/>
      <c r="H25900" s="113"/>
    </row>
    <row r="25901" spans="1:8">
      <c r="A25901" s="65"/>
      <c r="B25901" s="65"/>
      <c r="C25901" s="65"/>
      <c r="D25901" s="65"/>
      <c r="E25901" s="65"/>
      <c r="F25901" s="65"/>
      <c r="G25901" s="65"/>
      <c r="H25901" s="113"/>
    </row>
    <row r="25902" spans="1:8">
      <c r="A25902" s="65"/>
      <c r="B25902" s="65"/>
      <c r="C25902" s="65"/>
      <c r="D25902" s="65"/>
      <c r="E25902" s="65"/>
      <c r="F25902" s="65"/>
      <c r="G25902" s="65"/>
      <c r="H25902" s="113"/>
    </row>
    <row r="25903" spans="1:8">
      <c r="A25903" s="65"/>
      <c r="B25903" s="65"/>
      <c r="C25903" s="65"/>
      <c r="D25903" s="65"/>
      <c r="E25903" s="65"/>
      <c r="F25903" s="65"/>
      <c r="G25903" s="65"/>
      <c r="H25903" s="113"/>
    </row>
    <row r="25904" spans="1:8">
      <c r="A25904" s="65"/>
      <c r="B25904" s="65"/>
      <c r="C25904" s="65"/>
      <c r="D25904" s="65"/>
      <c r="E25904" s="65"/>
      <c r="F25904" s="65"/>
      <c r="G25904" s="65"/>
      <c r="H25904" s="113"/>
    </row>
    <row r="25905" spans="1:8">
      <c r="A25905" s="65"/>
      <c r="B25905" s="65"/>
      <c r="C25905" s="65"/>
      <c r="D25905" s="65"/>
      <c r="E25905" s="65"/>
      <c r="F25905" s="65"/>
      <c r="G25905" s="65"/>
      <c r="H25905" s="113"/>
    </row>
    <row r="25906" spans="1:8">
      <c r="A25906" s="65"/>
      <c r="B25906" s="65"/>
      <c r="C25906" s="65"/>
      <c r="D25906" s="65"/>
      <c r="E25906" s="65"/>
      <c r="F25906" s="65"/>
      <c r="G25906" s="65"/>
      <c r="H25906" s="113"/>
    </row>
    <row r="25907" spans="1:8">
      <c r="A25907" s="65"/>
      <c r="B25907" s="65"/>
      <c r="C25907" s="65"/>
      <c r="D25907" s="65"/>
      <c r="E25907" s="65"/>
      <c r="F25907" s="65"/>
      <c r="G25907" s="65"/>
      <c r="H25907" s="113"/>
    </row>
    <row r="25908" spans="1:8">
      <c r="A25908" s="65"/>
      <c r="B25908" s="65"/>
      <c r="C25908" s="65"/>
      <c r="D25908" s="65"/>
      <c r="E25908" s="65"/>
      <c r="F25908" s="65"/>
      <c r="G25908" s="65"/>
      <c r="H25908" s="113"/>
    </row>
    <row r="25909" spans="1:8">
      <c r="A25909" s="65"/>
      <c r="B25909" s="65"/>
      <c r="C25909" s="65"/>
      <c r="D25909" s="65"/>
      <c r="E25909" s="65"/>
      <c r="F25909" s="65"/>
      <c r="G25909" s="65"/>
      <c r="H25909" s="113"/>
    </row>
    <row r="25910" spans="1:8">
      <c r="A25910" s="65"/>
      <c r="B25910" s="65"/>
      <c r="C25910" s="65"/>
      <c r="D25910" s="65"/>
      <c r="E25910" s="65"/>
      <c r="F25910" s="65"/>
      <c r="G25910" s="65"/>
      <c r="H25910" s="113"/>
    </row>
    <row r="25911" spans="1:8">
      <c r="A25911" s="65"/>
      <c r="B25911" s="65"/>
      <c r="C25911" s="65"/>
      <c r="D25911" s="65"/>
      <c r="E25911" s="65"/>
      <c r="F25911" s="65"/>
      <c r="G25911" s="65"/>
      <c r="H25911" s="113"/>
    </row>
    <row r="25912" spans="1:8">
      <c r="A25912" s="65"/>
      <c r="B25912" s="65"/>
      <c r="C25912" s="65"/>
      <c r="D25912" s="65"/>
      <c r="E25912" s="65"/>
      <c r="F25912" s="65"/>
      <c r="G25912" s="65"/>
      <c r="H25912" s="113"/>
    </row>
    <row r="25913" spans="1:8">
      <c r="A25913" s="65"/>
      <c r="B25913" s="65"/>
      <c r="C25913" s="65"/>
      <c r="D25913" s="65"/>
      <c r="E25913" s="65"/>
      <c r="F25913" s="65"/>
      <c r="G25913" s="65"/>
      <c r="H25913" s="113"/>
    </row>
    <row r="25914" spans="1:8">
      <c r="A25914" s="65"/>
      <c r="B25914" s="65"/>
      <c r="C25914" s="65"/>
      <c r="D25914" s="65"/>
      <c r="E25914" s="65"/>
      <c r="F25914" s="65"/>
      <c r="G25914" s="65"/>
      <c r="H25914" s="113"/>
    </row>
    <row r="25915" spans="1:8">
      <c r="A25915" s="65"/>
      <c r="B25915" s="65"/>
      <c r="C25915" s="65"/>
      <c r="D25915" s="65"/>
      <c r="E25915" s="65"/>
      <c r="F25915" s="65"/>
      <c r="G25915" s="65"/>
      <c r="H25915" s="113"/>
    </row>
    <row r="25916" spans="1:8">
      <c r="A25916" s="65"/>
      <c r="B25916" s="65"/>
      <c r="C25916" s="65"/>
      <c r="D25916" s="65"/>
      <c r="E25916" s="65"/>
      <c r="F25916" s="65"/>
      <c r="G25916" s="65"/>
      <c r="H25916" s="113"/>
    </row>
    <row r="25917" spans="1:8">
      <c r="A25917" s="65"/>
      <c r="B25917" s="65"/>
      <c r="C25917" s="65"/>
      <c r="D25917" s="65"/>
      <c r="E25917" s="65"/>
      <c r="F25917" s="65"/>
      <c r="G25917" s="65"/>
      <c r="H25917" s="113"/>
    </row>
    <row r="25918" spans="1:8">
      <c r="A25918" s="65"/>
      <c r="B25918" s="65"/>
      <c r="C25918" s="65"/>
      <c r="D25918" s="65"/>
      <c r="E25918" s="65"/>
      <c r="F25918" s="65"/>
      <c r="G25918" s="65"/>
      <c r="H25918" s="113"/>
    </row>
    <row r="25919" spans="1:8">
      <c r="A25919" s="65"/>
      <c r="B25919" s="65"/>
      <c r="C25919" s="65"/>
      <c r="D25919" s="65"/>
      <c r="E25919" s="65"/>
      <c r="F25919" s="65"/>
      <c r="G25919" s="65"/>
      <c r="H25919" s="113"/>
    </row>
    <row r="25920" spans="1:8">
      <c r="A25920" s="65"/>
      <c r="B25920" s="65"/>
      <c r="C25920" s="65"/>
      <c r="D25920" s="65"/>
      <c r="E25920" s="65"/>
      <c r="F25920" s="65"/>
      <c r="G25920" s="65"/>
      <c r="H25920" s="113"/>
    </row>
    <row r="25921" spans="1:8">
      <c r="A25921" s="65"/>
      <c r="B25921" s="65"/>
      <c r="C25921" s="65"/>
      <c r="D25921" s="65"/>
      <c r="E25921" s="65"/>
      <c r="F25921" s="65"/>
      <c r="G25921" s="65"/>
      <c r="H25921" s="113"/>
    </row>
    <row r="25922" spans="1:8">
      <c r="A25922" s="65"/>
      <c r="B25922" s="65"/>
      <c r="C25922" s="65"/>
      <c r="D25922" s="65"/>
      <c r="E25922" s="65"/>
      <c r="F25922" s="65"/>
      <c r="G25922" s="65"/>
      <c r="H25922" s="113"/>
    </row>
    <row r="25923" spans="1:8">
      <c r="A25923" s="65"/>
      <c r="B25923" s="65"/>
      <c r="C25923" s="65"/>
      <c r="D25923" s="65"/>
      <c r="E25923" s="65"/>
      <c r="F25923" s="65"/>
      <c r="G25923" s="65"/>
      <c r="H25923" s="113"/>
    </row>
    <row r="25924" spans="1:8">
      <c r="A25924" s="65"/>
      <c r="B25924" s="65"/>
      <c r="C25924" s="65"/>
      <c r="D25924" s="65"/>
      <c r="E25924" s="65"/>
      <c r="F25924" s="65"/>
      <c r="G25924" s="65"/>
      <c r="H25924" s="113"/>
    </row>
    <row r="25925" spans="1:8">
      <c r="A25925" s="65"/>
      <c r="B25925" s="65"/>
      <c r="C25925" s="65"/>
      <c r="D25925" s="65"/>
      <c r="E25925" s="65"/>
      <c r="F25925" s="65"/>
      <c r="G25925" s="65"/>
      <c r="H25925" s="113"/>
    </row>
    <row r="25926" spans="1:8">
      <c r="A25926" s="65"/>
      <c r="B25926" s="65"/>
      <c r="C25926" s="65"/>
      <c r="D25926" s="65"/>
      <c r="E25926" s="65"/>
      <c r="F25926" s="65"/>
      <c r="G25926" s="65"/>
      <c r="H25926" s="113"/>
    </row>
    <row r="25927" spans="1:8">
      <c r="A25927" s="65"/>
      <c r="B25927" s="65"/>
      <c r="C25927" s="65"/>
      <c r="D25927" s="65"/>
      <c r="E25927" s="65"/>
      <c r="F25927" s="65"/>
      <c r="G25927" s="65"/>
      <c r="H25927" s="113"/>
    </row>
    <row r="25928" spans="1:8">
      <c r="A25928" s="65"/>
      <c r="B25928" s="65"/>
      <c r="C25928" s="65"/>
      <c r="D25928" s="65"/>
      <c r="E25928" s="65"/>
      <c r="F25928" s="65"/>
      <c r="G25928" s="65"/>
      <c r="H25928" s="113"/>
    </row>
    <row r="25929" spans="1:8">
      <c r="A25929" s="65"/>
      <c r="B25929" s="65"/>
      <c r="C25929" s="65"/>
      <c r="D25929" s="65"/>
      <c r="E25929" s="65"/>
      <c r="F25929" s="65"/>
      <c r="G25929" s="65"/>
      <c r="H25929" s="113"/>
    </row>
    <row r="25930" spans="1:8">
      <c r="A25930" s="65"/>
      <c r="B25930" s="65"/>
      <c r="C25930" s="65"/>
      <c r="D25930" s="65"/>
      <c r="E25930" s="65"/>
      <c r="F25930" s="65"/>
      <c r="G25930" s="65"/>
      <c r="H25930" s="113"/>
    </row>
    <row r="25931" spans="1:8">
      <c r="A25931" s="65"/>
      <c r="B25931" s="65"/>
      <c r="C25931" s="65"/>
      <c r="D25931" s="65"/>
      <c r="E25931" s="65"/>
      <c r="F25931" s="65"/>
      <c r="G25931" s="65"/>
      <c r="H25931" s="113"/>
    </row>
    <row r="25932" spans="1:8">
      <c r="A25932" s="65"/>
      <c r="B25932" s="65"/>
      <c r="C25932" s="65"/>
      <c r="D25932" s="65"/>
      <c r="E25932" s="65"/>
      <c r="F25932" s="65"/>
      <c r="G25932" s="65"/>
      <c r="H25932" s="113"/>
    </row>
    <row r="25933" spans="1:8">
      <c r="A25933" s="65"/>
      <c r="B25933" s="65"/>
      <c r="C25933" s="65"/>
      <c r="D25933" s="65"/>
      <c r="E25933" s="65"/>
      <c r="F25933" s="65"/>
      <c r="G25933" s="65"/>
      <c r="H25933" s="113"/>
    </row>
    <row r="25934" spans="1:8">
      <c r="A25934" s="65"/>
      <c r="B25934" s="65"/>
      <c r="C25934" s="65"/>
      <c r="D25934" s="65"/>
      <c r="E25934" s="65"/>
      <c r="F25934" s="65"/>
      <c r="G25934" s="65"/>
      <c r="H25934" s="113"/>
    </row>
    <row r="25935" spans="1:8">
      <c r="A25935" s="65"/>
      <c r="B25935" s="65"/>
      <c r="C25935" s="65"/>
      <c r="D25935" s="65"/>
      <c r="E25935" s="65"/>
      <c r="F25935" s="65"/>
      <c r="G25935" s="65"/>
      <c r="H25935" s="113"/>
    </row>
    <row r="25936" spans="1:8">
      <c r="A25936" s="65"/>
      <c r="B25936" s="65"/>
      <c r="C25936" s="65"/>
      <c r="D25936" s="65"/>
      <c r="E25936" s="65"/>
      <c r="F25936" s="65"/>
      <c r="G25936" s="65"/>
      <c r="H25936" s="113"/>
    </row>
    <row r="25937" spans="1:8">
      <c r="A25937" s="65"/>
      <c r="B25937" s="65"/>
      <c r="C25937" s="65"/>
      <c r="D25937" s="65"/>
      <c r="E25937" s="65"/>
      <c r="F25937" s="65"/>
      <c r="G25937" s="65"/>
      <c r="H25937" s="113"/>
    </row>
    <row r="25938" spans="1:8">
      <c r="A25938" s="65"/>
      <c r="B25938" s="65"/>
      <c r="C25938" s="65"/>
      <c r="D25938" s="65"/>
      <c r="E25938" s="65"/>
      <c r="F25938" s="65"/>
      <c r="G25938" s="65"/>
      <c r="H25938" s="113"/>
    </row>
    <row r="25939" spans="1:8">
      <c r="A25939" s="65"/>
      <c r="B25939" s="65"/>
      <c r="C25939" s="65"/>
      <c r="D25939" s="65"/>
      <c r="E25939" s="65"/>
      <c r="F25939" s="65"/>
      <c r="G25939" s="65"/>
      <c r="H25939" s="113"/>
    </row>
    <row r="25940" spans="1:8">
      <c r="A25940" s="65"/>
      <c r="B25940" s="65"/>
      <c r="C25940" s="65"/>
      <c r="D25940" s="65"/>
      <c r="E25940" s="65"/>
      <c r="F25940" s="65"/>
      <c r="G25940" s="65"/>
      <c r="H25940" s="113"/>
    </row>
    <row r="25941" spans="1:8">
      <c r="A25941" s="65"/>
      <c r="B25941" s="65"/>
      <c r="C25941" s="65"/>
      <c r="D25941" s="65"/>
      <c r="E25941" s="65"/>
      <c r="F25941" s="65"/>
      <c r="G25941" s="65"/>
      <c r="H25941" s="113"/>
    </row>
    <row r="25942" spans="1:8">
      <c r="A25942" s="65"/>
      <c r="B25942" s="65"/>
      <c r="C25942" s="65"/>
      <c r="D25942" s="65"/>
      <c r="E25942" s="65"/>
      <c r="F25942" s="65"/>
      <c r="G25942" s="65"/>
      <c r="H25942" s="113"/>
    </row>
    <row r="25943" spans="1:8">
      <c r="A25943" s="65"/>
      <c r="B25943" s="65"/>
      <c r="C25943" s="65"/>
      <c r="D25943" s="65"/>
      <c r="E25943" s="65"/>
      <c r="F25943" s="65"/>
      <c r="G25943" s="65"/>
      <c r="H25943" s="113"/>
    </row>
    <row r="25944" spans="1:8">
      <c r="A25944" s="65"/>
      <c r="B25944" s="65"/>
      <c r="C25944" s="65"/>
      <c r="D25944" s="65"/>
      <c r="E25944" s="65"/>
      <c r="F25944" s="65"/>
      <c r="G25944" s="65"/>
      <c r="H25944" s="113"/>
    </row>
    <row r="25945" spans="1:8">
      <c r="A25945" s="65"/>
      <c r="B25945" s="65"/>
      <c r="C25945" s="65"/>
      <c r="D25945" s="65"/>
      <c r="E25945" s="65"/>
      <c r="F25945" s="65"/>
      <c r="G25945" s="65"/>
      <c r="H25945" s="113"/>
    </row>
    <row r="25946" spans="1:8">
      <c r="A25946" s="65"/>
      <c r="B25946" s="65"/>
      <c r="C25946" s="65"/>
      <c r="D25946" s="65"/>
      <c r="E25946" s="65"/>
      <c r="F25946" s="65"/>
      <c r="G25946" s="65"/>
      <c r="H25946" s="113"/>
    </row>
    <row r="25947" spans="1:8">
      <c r="A25947" s="65"/>
      <c r="B25947" s="65"/>
      <c r="C25947" s="65"/>
      <c r="D25947" s="65"/>
      <c r="E25947" s="65"/>
      <c r="F25947" s="65"/>
      <c r="G25947" s="65"/>
      <c r="H25947" s="113"/>
    </row>
    <row r="25948" spans="1:8">
      <c r="A25948" s="65"/>
      <c r="B25948" s="65"/>
      <c r="C25948" s="65"/>
      <c r="D25948" s="65"/>
      <c r="E25948" s="65"/>
      <c r="F25948" s="65"/>
      <c r="G25948" s="65"/>
      <c r="H25948" s="113"/>
    </row>
    <row r="25949" spans="1:8">
      <c r="A25949" s="65"/>
      <c r="B25949" s="65"/>
      <c r="C25949" s="65"/>
      <c r="D25949" s="65"/>
      <c r="E25949" s="65"/>
      <c r="F25949" s="65"/>
      <c r="G25949" s="65"/>
      <c r="H25949" s="113"/>
    </row>
    <row r="25950" spans="1:8">
      <c r="A25950" s="65"/>
      <c r="B25950" s="65"/>
      <c r="C25950" s="65"/>
      <c r="D25950" s="65"/>
      <c r="E25950" s="65"/>
      <c r="F25950" s="65"/>
      <c r="G25950" s="65"/>
      <c r="H25950" s="113"/>
    </row>
    <row r="25951" spans="1:8">
      <c r="A25951" s="65"/>
      <c r="B25951" s="65"/>
      <c r="C25951" s="65"/>
      <c r="D25951" s="65"/>
      <c r="E25951" s="65"/>
      <c r="F25951" s="65"/>
      <c r="G25951" s="65"/>
      <c r="H25951" s="113"/>
    </row>
    <row r="25952" spans="1:8">
      <c r="A25952" s="65"/>
      <c r="B25952" s="65"/>
      <c r="C25952" s="65"/>
      <c r="D25952" s="65"/>
      <c r="E25952" s="65"/>
      <c r="F25952" s="65"/>
      <c r="G25952" s="65"/>
      <c r="H25952" s="113"/>
    </row>
    <row r="25953" spans="1:8">
      <c r="A25953" s="65"/>
      <c r="B25953" s="65"/>
      <c r="C25953" s="65"/>
      <c r="D25953" s="65"/>
      <c r="E25953" s="65"/>
      <c r="F25953" s="65"/>
      <c r="G25953" s="65"/>
      <c r="H25953" s="113"/>
    </row>
    <row r="25954" spans="1:8">
      <c r="A25954" s="65"/>
      <c r="B25954" s="65"/>
      <c r="C25954" s="65"/>
      <c r="D25954" s="65"/>
      <c r="E25954" s="65"/>
      <c r="F25954" s="65"/>
      <c r="G25954" s="65"/>
      <c r="H25954" s="113"/>
    </row>
    <row r="25955" spans="1:8">
      <c r="A25955" s="65"/>
      <c r="B25955" s="65"/>
      <c r="C25955" s="65"/>
      <c r="D25955" s="65"/>
      <c r="E25955" s="65"/>
      <c r="F25955" s="65"/>
      <c r="G25955" s="65"/>
      <c r="H25955" s="113"/>
    </row>
    <row r="25956" spans="1:8">
      <c r="A25956" s="65"/>
      <c r="B25956" s="65"/>
      <c r="C25956" s="65"/>
      <c r="D25956" s="65"/>
      <c r="E25956" s="65"/>
      <c r="F25956" s="65"/>
      <c r="G25956" s="65"/>
      <c r="H25956" s="113"/>
    </row>
    <row r="25957" spans="1:8">
      <c r="A25957" s="65"/>
      <c r="B25957" s="65"/>
      <c r="C25957" s="65"/>
      <c r="D25957" s="65"/>
      <c r="E25957" s="65"/>
      <c r="F25957" s="65"/>
      <c r="G25957" s="65"/>
      <c r="H25957" s="113"/>
    </row>
    <row r="25958" spans="1:8">
      <c r="A25958" s="65"/>
      <c r="B25958" s="65"/>
      <c r="C25958" s="65"/>
      <c r="D25958" s="65"/>
      <c r="E25958" s="65"/>
      <c r="F25958" s="65"/>
      <c r="G25958" s="65"/>
      <c r="H25958" s="113"/>
    </row>
    <row r="25959" spans="1:8">
      <c r="A25959" s="65"/>
      <c r="B25959" s="65"/>
      <c r="C25959" s="65"/>
      <c r="D25959" s="65"/>
      <c r="E25959" s="65"/>
      <c r="F25959" s="65"/>
      <c r="G25959" s="65"/>
      <c r="H25959" s="113"/>
    </row>
    <row r="25960" spans="1:8">
      <c r="A25960" s="65"/>
      <c r="B25960" s="65"/>
      <c r="C25960" s="65"/>
      <c r="D25960" s="65"/>
      <c r="E25960" s="65"/>
      <c r="F25960" s="65"/>
      <c r="G25960" s="65"/>
      <c r="H25960" s="113"/>
    </row>
    <row r="25961" spans="1:8">
      <c r="A25961" s="65"/>
      <c r="B25961" s="65"/>
      <c r="C25961" s="65"/>
      <c r="D25961" s="65"/>
      <c r="E25961" s="65"/>
      <c r="F25961" s="65"/>
      <c r="G25961" s="65"/>
      <c r="H25961" s="113"/>
    </row>
    <row r="25962" spans="1:8">
      <c r="A25962" s="65"/>
      <c r="B25962" s="65"/>
      <c r="C25962" s="65"/>
      <c r="D25962" s="65"/>
      <c r="E25962" s="65"/>
      <c r="F25962" s="65"/>
      <c r="G25962" s="65"/>
      <c r="H25962" s="113"/>
    </row>
    <row r="25963" spans="1:8">
      <c r="A25963" s="65"/>
      <c r="B25963" s="65"/>
      <c r="C25963" s="65"/>
      <c r="D25963" s="65"/>
      <c r="E25963" s="65"/>
      <c r="F25963" s="65"/>
      <c r="G25963" s="65"/>
      <c r="H25963" s="113"/>
    </row>
    <row r="25964" spans="1:8">
      <c r="A25964" s="65"/>
      <c r="B25964" s="65"/>
      <c r="C25964" s="65"/>
      <c r="D25964" s="65"/>
      <c r="E25964" s="65"/>
      <c r="F25964" s="65"/>
      <c r="G25964" s="65"/>
      <c r="H25964" s="113"/>
    </row>
    <row r="25965" spans="1:8">
      <c r="A25965" s="65"/>
      <c r="B25965" s="65"/>
      <c r="C25965" s="65"/>
      <c r="D25965" s="65"/>
      <c r="E25965" s="65"/>
      <c r="F25965" s="65"/>
      <c r="G25965" s="65"/>
      <c r="H25965" s="113"/>
    </row>
    <row r="25966" spans="1:8">
      <c r="A25966" s="65"/>
      <c r="B25966" s="65"/>
      <c r="C25966" s="65"/>
      <c r="D25966" s="65"/>
      <c r="E25966" s="65"/>
      <c r="F25966" s="65"/>
      <c r="G25966" s="65"/>
      <c r="H25966" s="113"/>
    </row>
    <row r="25967" spans="1:8">
      <c r="A25967" s="65"/>
      <c r="B25967" s="65"/>
      <c r="C25967" s="65"/>
      <c r="D25967" s="65"/>
      <c r="E25967" s="65"/>
      <c r="F25967" s="65"/>
      <c r="G25967" s="65"/>
      <c r="H25967" s="113"/>
    </row>
    <row r="25968" spans="1:8">
      <c r="A25968" s="65"/>
      <c r="B25968" s="65"/>
      <c r="C25968" s="65"/>
      <c r="D25968" s="65"/>
      <c r="E25968" s="65"/>
      <c r="F25968" s="65"/>
      <c r="G25968" s="65"/>
      <c r="H25968" s="113"/>
    </row>
    <row r="25969" spans="1:8">
      <c r="A25969" s="65"/>
      <c r="B25969" s="65"/>
      <c r="C25969" s="65"/>
      <c r="D25969" s="65"/>
      <c r="E25969" s="65"/>
      <c r="F25969" s="65"/>
      <c r="G25969" s="65"/>
      <c r="H25969" s="113"/>
    </row>
    <row r="25970" spans="1:8">
      <c r="A25970" s="65"/>
      <c r="B25970" s="65"/>
      <c r="C25970" s="65"/>
      <c r="D25970" s="65"/>
      <c r="E25970" s="65"/>
      <c r="F25970" s="65"/>
      <c r="G25970" s="65"/>
      <c r="H25970" s="113"/>
    </row>
    <row r="25971" spans="1:8">
      <c r="A25971" s="65"/>
      <c r="B25971" s="65"/>
      <c r="C25971" s="65"/>
      <c r="D25971" s="65"/>
      <c r="E25971" s="65"/>
      <c r="F25971" s="65"/>
      <c r="G25971" s="65"/>
      <c r="H25971" s="113"/>
    </row>
    <row r="25972" spans="1:8">
      <c r="A25972" s="65"/>
      <c r="B25972" s="65"/>
      <c r="C25972" s="65"/>
      <c r="D25972" s="65"/>
      <c r="E25972" s="65"/>
      <c r="F25972" s="65"/>
      <c r="G25972" s="65"/>
      <c r="H25972" s="113"/>
    </row>
    <row r="25973" spans="1:8">
      <c r="A25973" s="65"/>
      <c r="B25973" s="65"/>
      <c r="C25973" s="65"/>
      <c r="D25973" s="65"/>
      <c r="E25973" s="65"/>
      <c r="F25973" s="65"/>
      <c r="G25973" s="65"/>
      <c r="H25973" s="113"/>
    </row>
    <row r="25974" spans="1:8">
      <c r="A25974" s="65"/>
      <c r="B25974" s="65"/>
      <c r="C25974" s="65"/>
      <c r="D25974" s="65"/>
      <c r="E25974" s="65"/>
      <c r="F25974" s="65"/>
      <c r="G25974" s="65"/>
      <c r="H25974" s="113"/>
    </row>
    <row r="25975" spans="1:8">
      <c r="A25975" s="65"/>
      <c r="B25975" s="65"/>
      <c r="C25975" s="65"/>
      <c r="D25975" s="65"/>
      <c r="E25975" s="65"/>
      <c r="F25975" s="65"/>
      <c r="G25975" s="65"/>
      <c r="H25975" s="113"/>
    </row>
    <row r="25976" spans="1:8">
      <c r="A25976" s="65"/>
      <c r="B25976" s="65"/>
      <c r="C25976" s="65"/>
      <c r="D25976" s="65"/>
      <c r="E25976" s="65"/>
      <c r="F25976" s="65"/>
      <c r="G25976" s="65"/>
      <c r="H25976" s="113"/>
    </row>
    <row r="25977" spans="1:8">
      <c r="A25977" s="65"/>
      <c r="B25977" s="65"/>
      <c r="C25977" s="65"/>
      <c r="D25977" s="65"/>
      <c r="E25977" s="65"/>
      <c r="F25977" s="65"/>
      <c r="G25977" s="65"/>
      <c r="H25977" s="113"/>
    </row>
    <row r="25978" spans="1:8">
      <c r="A25978" s="65"/>
      <c r="B25978" s="65"/>
      <c r="C25978" s="65"/>
      <c r="D25978" s="65"/>
      <c r="E25978" s="65"/>
      <c r="F25978" s="65"/>
      <c r="G25978" s="65"/>
      <c r="H25978" s="113"/>
    </row>
    <row r="25979" spans="1:8">
      <c r="A25979" s="65"/>
      <c r="B25979" s="65"/>
      <c r="C25979" s="65"/>
      <c r="D25979" s="65"/>
      <c r="E25979" s="65"/>
      <c r="F25979" s="65"/>
      <c r="G25979" s="65"/>
      <c r="H25979" s="113"/>
    </row>
    <row r="25980" spans="1:8">
      <c r="A25980" s="65"/>
      <c r="B25980" s="65"/>
      <c r="C25980" s="65"/>
      <c r="D25980" s="65"/>
      <c r="E25980" s="65"/>
      <c r="F25980" s="65"/>
      <c r="G25980" s="65"/>
      <c r="H25980" s="113"/>
    </row>
    <row r="25981" spans="1:8">
      <c r="A25981" s="65"/>
      <c r="B25981" s="65"/>
      <c r="C25981" s="65"/>
      <c r="D25981" s="65"/>
      <c r="E25981" s="65"/>
      <c r="F25981" s="65"/>
      <c r="G25981" s="65"/>
      <c r="H25981" s="113"/>
    </row>
    <row r="25982" spans="1:8">
      <c r="A25982" s="65"/>
      <c r="B25982" s="65"/>
      <c r="C25982" s="65"/>
      <c r="D25982" s="65"/>
      <c r="E25982" s="65"/>
      <c r="F25982" s="65"/>
      <c r="G25982" s="65"/>
      <c r="H25982" s="113"/>
    </row>
    <row r="25983" spans="1:8">
      <c r="A25983" s="65"/>
      <c r="B25983" s="65"/>
      <c r="C25983" s="65"/>
      <c r="D25983" s="65"/>
      <c r="E25983" s="65"/>
      <c r="F25983" s="65"/>
      <c r="G25983" s="65"/>
      <c r="H25983" s="113"/>
    </row>
    <row r="25984" spans="1:8">
      <c r="A25984" s="65"/>
      <c r="B25984" s="65"/>
      <c r="C25984" s="65"/>
      <c r="D25984" s="65"/>
      <c r="E25984" s="65"/>
      <c r="F25984" s="65"/>
      <c r="G25984" s="65"/>
      <c r="H25984" s="113"/>
    </row>
    <row r="25985" spans="1:8">
      <c r="A25985" s="65"/>
      <c r="B25985" s="65"/>
      <c r="C25985" s="65"/>
      <c r="D25985" s="65"/>
      <c r="E25985" s="65"/>
      <c r="F25985" s="65"/>
      <c r="G25985" s="65"/>
      <c r="H25985" s="113"/>
    </row>
    <row r="25986" spans="1:8">
      <c r="A25986" s="65"/>
      <c r="B25986" s="65"/>
      <c r="C25986" s="65"/>
      <c r="D25986" s="65"/>
      <c r="E25986" s="65"/>
      <c r="F25986" s="65"/>
      <c r="G25986" s="65"/>
      <c r="H25986" s="113"/>
    </row>
    <row r="25987" spans="1:8">
      <c r="A25987" s="65"/>
      <c r="B25987" s="65"/>
      <c r="C25987" s="65"/>
      <c r="D25987" s="65"/>
      <c r="E25987" s="65"/>
      <c r="F25987" s="65"/>
      <c r="G25987" s="65"/>
      <c r="H25987" s="113"/>
    </row>
    <row r="25988" spans="1:8">
      <c r="A25988" s="65"/>
      <c r="B25988" s="65"/>
      <c r="C25988" s="65"/>
      <c r="D25988" s="65"/>
      <c r="E25988" s="65"/>
      <c r="F25988" s="65"/>
      <c r="G25988" s="65"/>
      <c r="H25988" s="113"/>
    </row>
    <row r="25989" spans="1:8">
      <c r="A25989" s="65"/>
      <c r="B25989" s="65"/>
      <c r="C25989" s="65"/>
      <c r="D25989" s="65"/>
      <c r="E25989" s="65"/>
      <c r="F25989" s="65"/>
      <c r="G25989" s="65"/>
      <c r="H25989" s="113"/>
    </row>
    <row r="25990" spans="1:8">
      <c r="A25990" s="65"/>
      <c r="B25990" s="65"/>
      <c r="C25990" s="65"/>
      <c r="D25990" s="65"/>
      <c r="E25990" s="65"/>
      <c r="F25990" s="65"/>
      <c r="G25990" s="65"/>
      <c r="H25990" s="113"/>
    </row>
    <row r="25991" spans="1:8">
      <c r="A25991" s="65"/>
      <c r="B25991" s="65"/>
      <c r="C25991" s="65"/>
      <c r="D25991" s="65"/>
      <c r="E25991" s="65"/>
      <c r="F25991" s="65"/>
      <c r="G25991" s="65"/>
      <c r="H25991" s="113"/>
    </row>
    <row r="25992" spans="1:8">
      <c r="A25992" s="65"/>
      <c r="B25992" s="65"/>
      <c r="C25992" s="65"/>
      <c r="D25992" s="65"/>
      <c r="E25992" s="65"/>
      <c r="F25992" s="65"/>
      <c r="G25992" s="65"/>
      <c r="H25992" s="113"/>
    </row>
    <row r="25993" spans="1:8">
      <c r="A25993" s="65"/>
      <c r="B25993" s="65"/>
      <c r="C25993" s="65"/>
      <c r="D25993" s="65"/>
      <c r="E25993" s="65"/>
      <c r="F25993" s="65"/>
      <c r="G25993" s="65"/>
      <c r="H25993" s="113"/>
    </row>
    <row r="25994" spans="1:8">
      <c r="A25994" s="65"/>
      <c r="B25994" s="65"/>
      <c r="C25994" s="65"/>
      <c r="D25994" s="65"/>
      <c r="E25994" s="65"/>
      <c r="F25994" s="65"/>
      <c r="G25994" s="65"/>
      <c r="H25994" s="113"/>
    </row>
    <row r="25995" spans="1:8">
      <c r="A25995" s="65"/>
      <c r="B25995" s="65"/>
      <c r="C25995" s="65"/>
      <c r="D25995" s="65"/>
      <c r="E25995" s="65"/>
      <c r="F25995" s="65"/>
      <c r="G25995" s="65"/>
      <c r="H25995" s="113"/>
    </row>
    <row r="25996" spans="1:8">
      <c r="A25996" s="65"/>
      <c r="B25996" s="65"/>
      <c r="C25996" s="65"/>
      <c r="D25996" s="65"/>
      <c r="E25996" s="65"/>
      <c r="F25996" s="65"/>
      <c r="G25996" s="65"/>
      <c r="H25996" s="113"/>
    </row>
    <row r="25997" spans="1:8">
      <c r="A25997" s="65"/>
      <c r="B25997" s="65"/>
      <c r="C25997" s="65"/>
      <c r="D25997" s="65"/>
      <c r="E25997" s="65"/>
      <c r="F25997" s="65"/>
      <c r="G25997" s="65"/>
      <c r="H25997" s="113"/>
    </row>
    <row r="25998" spans="1:8">
      <c r="A25998" s="65"/>
      <c r="B25998" s="65"/>
      <c r="C25998" s="65"/>
      <c r="D25998" s="65"/>
      <c r="E25998" s="65"/>
      <c r="F25998" s="65"/>
      <c r="G25998" s="65"/>
      <c r="H25998" s="113"/>
    </row>
    <row r="25999" spans="1:8">
      <c r="A25999" s="65"/>
      <c r="B25999" s="65"/>
      <c r="C25999" s="65"/>
      <c r="D25999" s="65"/>
      <c r="E25999" s="65"/>
      <c r="F25999" s="65"/>
      <c r="G25999" s="65"/>
      <c r="H25999" s="113"/>
    </row>
    <row r="26000" spans="1:8">
      <c r="A26000" s="65"/>
      <c r="B26000" s="65"/>
      <c r="C26000" s="65"/>
      <c r="D26000" s="65"/>
      <c r="E26000" s="65"/>
      <c r="F26000" s="65"/>
      <c r="G26000" s="65"/>
      <c r="H26000" s="113"/>
    </row>
    <row r="26001" spans="1:8">
      <c r="A26001" s="65"/>
      <c r="B26001" s="65"/>
      <c r="C26001" s="65"/>
      <c r="D26001" s="65"/>
      <c r="E26001" s="65"/>
      <c r="F26001" s="65"/>
      <c r="G26001" s="65"/>
      <c r="H26001" s="113"/>
    </row>
    <row r="26002" spans="1:8">
      <c r="A26002" s="65"/>
      <c r="B26002" s="65"/>
      <c r="C26002" s="65"/>
      <c r="D26002" s="65"/>
      <c r="E26002" s="65"/>
      <c r="F26002" s="65"/>
      <c r="G26002" s="65"/>
      <c r="H26002" s="113"/>
    </row>
    <row r="26003" spans="1:8">
      <c r="A26003" s="65"/>
      <c r="B26003" s="65"/>
      <c r="C26003" s="65"/>
      <c r="D26003" s="65"/>
      <c r="E26003" s="65"/>
      <c r="F26003" s="65"/>
      <c r="G26003" s="65"/>
      <c r="H26003" s="113"/>
    </row>
    <row r="26004" spans="1:8">
      <c r="A26004" s="65"/>
      <c r="B26004" s="65"/>
      <c r="C26004" s="65"/>
      <c r="D26004" s="65"/>
      <c r="E26004" s="65"/>
      <c r="F26004" s="65"/>
      <c r="G26004" s="65"/>
      <c r="H26004" s="113"/>
    </row>
    <row r="26005" spans="1:8">
      <c r="A26005" s="65"/>
      <c r="B26005" s="65"/>
      <c r="C26005" s="65"/>
      <c r="D26005" s="65"/>
      <c r="E26005" s="65"/>
      <c r="F26005" s="65"/>
      <c r="G26005" s="65"/>
      <c r="H26005" s="113"/>
    </row>
    <row r="26006" spans="1:8">
      <c r="A26006" s="65"/>
      <c r="B26006" s="65"/>
      <c r="C26006" s="65"/>
      <c r="D26006" s="65"/>
      <c r="E26006" s="65"/>
      <c r="F26006" s="65"/>
      <c r="G26006" s="65"/>
      <c r="H26006" s="113"/>
    </row>
    <row r="26007" spans="1:8">
      <c r="A26007" s="65"/>
      <c r="B26007" s="65"/>
      <c r="C26007" s="65"/>
      <c r="D26007" s="65"/>
      <c r="E26007" s="65"/>
      <c r="F26007" s="65"/>
      <c r="G26007" s="65"/>
      <c r="H26007" s="113"/>
    </row>
    <row r="26008" spans="1:8">
      <c r="A26008" s="65"/>
      <c r="B26008" s="65"/>
      <c r="C26008" s="65"/>
      <c r="D26008" s="65"/>
      <c r="E26008" s="65"/>
      <c r="F26008" s="65"/>
      <c r="G26008" s="65"/>
      <c r="H26008" s="113"/>
    </row>
    <row r="26009" spans="1:8">
      <c r="A26009" s="65"/>
      <c r="B26009" s="65"/>
      <c r="C26009" s="65"/>
      <c r="D26009" s="65"/>
      <c r="E26009" s="65"/>
      <c r="F26009" s="65"/>
      <c r="G26009" s="65"/>
      <c r="H26009" s="113"/>
    </row>
    <row r="26010" spans="1:8">
      <c r="A26010" s="65"/>
      <c r="B26010" s="65"/>
      <c r="C26010" s="65"/>
      <c r="D26010" s="65"/>
      <c r="E26010" s="65"/>
      <c r="F26010" s="65"/>
      <c r="G26010" s="65"/>
      <c r="H26010" s="113"/>
    </row>
    <row r="26011" spans="1:8">
      <c r="A26011" s="65"/>
      <c r="B26011" s="65"/>
      <c r="C26011" s="65"/>
      <c r="D26011" s="65"/>
      <c r="E26011" s="65"/>
      <c r="F26011" s="65"/>
      <c r="G26011" s="65"/>
      <c r="H26011" s="113"/>
    </row>
    <row r="26012" spans="1:8">
      <c r="A26012" s="65"/>
      <c r="B26012" s="65"/>
      <c r="C26012" s="65"/>
      <c r="D26012" s="65"/>
      <c r="E26012" s="65"/>
      <c r="F26012" s="65"/>
      <c r="G26012" s="65"/>
      <c r="H26012" s="113"/>
    </row>
    <row r="26013" spans="1:8">
      <c r="A26013" s="65"/>
      <c r="B26013" s="65"/>
      <c r="C26013" s="65"/>
      <c r="D26013" s="65"/>
      <c r="E26013" s="65"/>
      <c r="F26013" s="65"/>
      <c r="G26013" s="65"/>
      <c r="H26013" s="113"/>
    </row>
    <row r="26014" spans="1:8">
      <c r="A26014" s="65"/>
      <c r="B26014" s="65"/>
      <c r="C26014" s="65"/>
      <c r="D26014" s="65"/>
      <c r="E26014" s="65"/>
      <c r="F26014" s="65"/>
      <c r="G26014" s="65"/>
      <c r="H26014" s="113"/>
    </row>
    <row r="26015" spans="1:8">
      <c r="A26015" s="65"/>
      <c r="B26015" s="65"/>
      <c r="C26015" s="65"/>
      <c r="D26015" s="65"/>
      <c r="E26015" s="65"/>
      <c r="F26015" s="65"/>
      <c r="G26015" s="65"/>
      <c r="H26015" s="113"/>
    </row>
    <row r="26016" spans="1:8">
      <c r="A26016" s="65"/>
      <c r="B26016" s="65"/>
      <c r="C26016" s="65"/>
      <c r="D26016" s="65"/>
      <c r="E26016" s="65"/>
      <c r="F26016" s="65"/>
      <c r="G26016" s="65"/>
      <c r="H26016" s="113"/>
    </row>
    <row r="26017" spans="1:8">
      <c r="A26017" s="65"/>
      <c r="B26017" s="65"/>
      <c r="C26017" s="65"/>
      <c r="D26017" s="65"/>
      <c r="E26017" s="65"/>
      <c r="F26017" s="65"/>
      <c r="G26017" s="65"/>
      <c r="H26017" s="113"/>
    </row>
    <row r="26018" spans="1:8">
      <c r="A26018" s="65"/>
      <c r="B26018" s="65"/>
      <c r="C26018" s="65"/>
      <c r="D26018" s="65"/>
      <c r="E26018" s="65"/>
      <c r="F26018" s="65"/>
      <c r="G26018" s="65"/>
      <c r="H26018" s="113"/>
    </row>
    <row r="26019" spans="1:8">
      <c r="A26019" s="65"/>
      <c r="B26019" s="65"/>
      <c r="C26019" s="65"/>
      <c r="D26019" s="65"/>
      <c r="E26019" s="65"/>
      <c r="F26019" s="65"/>
      <c r="G26019" s="65"/>
      <c r="H26019" s="113"/>
    </row>
    <row r="26020" spans="1:8">
      <c r="A26020" s="65"/>
      <c r="B26020" s="65"/>
      <c r="C26020" s="65"/>
      <c r="D26020" s="65"/>
      <c r="E26020" s="65"/>
      <c r="F26020" s="65"/>
      <c r="G26020" s="65"/>
      <c r="H26020" s="113"/>
    </row>
    <row r="26021" spans="1:8">
      <c r="A26021" s="65"/>
      <c r="B26021" s="65"/>
      <c r="C26021" s="65"/>
      <c r="D26021" s="65"/>
      <c r="E26021" s="65"/>
      <c r="F26021" s="65"/>
      <c r="G26021" s="65"/>
      <c r="H26021" s="113"/>
    </row>
    <row r="26022" spans="1:8">
      <c r="A26022" s="65"/>
      <c r="B26022" s="65"/>
      <c r="C26022" s="65"/>
      <c r="D26022" s="65"/>
      <c r="E26022" s="65"/>
      <c r="F26022" s="65"/>
      <c r="G26022" s="65"/>
      <c r="H26022" s="113"/>
    </row>
    <row r="26023" spans="1:8">
      <c r="A26023" s="65"/>
      <c r="B26023" s="65"/>
      <c r="C26023" s="65"/>
      <c r="D26023" s="65"/>
      <c r="E26023" s="65"/>
      <c r="F26023" s="65"/>
      <c r="G26023" s="65"/>
      <c r="H26023" s="113"/>
    </row>
    <row r="26024" spans="1:8">
      <c r="A26024" s="65"/>
      <c r="B26024" s="65"/>
      <c r="C26024" s="65"/>
      <c r="D26024" s="65"/>
      <c r="E26024" s="65"/>
      <c r="F26024" s="65"/>
      <c r="G26024" s="65"/>
      <c r="H26024" s="113"/>
    </row>
    <row r="26025" spans="1:8">
      <c r="A26025" s="65"/>
      <c r="B26025" s="65"/>
      <c r="C26025" s="65"/>
      <c r="D26025" s="65"/>
      <c r="E26025" s="65"/>
      <c r="F26025" s="65"/>
      <c r="G26025" s="65"/>
      <c r="H26025" s="113"/>
    </row>
    <row r="26026" spans="1:8">
      <c r="A26026" s="65"/>
      <c r="B26026" s="65"/>
      <c r="C26026" s="65"/>
      <c r="D26026" s="65"/>
      <c r="E26026" s="65"/>
      <c r="F26026" s="65"/>
      <c r="G26026" s="65"/>
      <c r="H26026" s="113"/>
    </row>
    <row r="26027" spans="1:8">
      <c r="A26027" s="65"/>
      <c r="B26027" s="65"/>
      <c r="C26027" s="65"/>
      <c r="D26027" s="65"/>
      <c r="E26027" s="65"/>
      <c r="F26027" s="65"/>
      <c r="G26027" s="65"/>
      <c r="H26027" s="113"/>
    </row>
    <row r="26028" spans="1:8">
      <c r="A26028" s="65"/>
      <c r="B26028" s="65"/>
      <c r="C26028" s="65"/>
      <c r="D26028" s="65"/>
      <c r="E26028" s="65"/>
      <c r="F26028" s="65"/>
      <c r="G26028" s="65"/>
      <c r="H26028" s="113"/>
    </row>
    <row r="26029" spans="1:8">
      <c r="A26029" s="65"/>
      <c r="B26029" s="65"/>
      <c r="C26029" s="65"/>
      <c r="D26029" s="65"/>
      <c r="E26029" s="65"/>
      <c r="F26029" s="65"/>
      <c r="G26029" s="65"/>
      <c r="H26029" s="113"/>
    </row>
    <row r="26030" spans="1:8">
      <c r="A26030" s="65"/>
      <c r="B26030" s="65"/>
      <c r="C26030" s="65"/>
      <c r="D26030" s="65"/>
      <c r="E26030" s="65"/>
      <c r="F26030" s="65"/>
      <c r="G26030" s="65"/>
      <c r="H26030" s="113"/>
    </row>
    <row r="26031" spans="1:8">
      <c r="A26031" s="65"/>
      <c r="B26031" s="65"/>
      <c r="C26031" s="65"/>
      <c r="D26031" s="65"/>
      <c r="E26031" s="65"/>
      <c r="F26031" s="65"/>
      <c r="G26031" s="65"/>
      <c r="H26031" s="113"/>
    </row>
    <row r="26032" spans="1:8">
      <c r="A26032" s="65"/>
      <c r="B26032" s="65"/>
      <c r="C26032" s="65"/>
      <c r="D26032" s="65"/>
      <c r="E26032" s="65"/>
      <c r="F26032" s="65"/>
      <c r="G26032" s="65"/>
      <c r="H26032" s="113"/>
    </row>
    <row r="26033" spans="1:8">
      <c r="A26033" s="65"/>
      <c r="B26033" s="65"/>
      <c r="C26033" s="65"/>
      <c r="D26033" s="65"/>
      <c r="E26033" s="65"/>
      <c r="F26033" s="65"/>
      <c r="G26033" s="65"/>
      <c r="H26033" s="113"/>
    </row>
    <row r="26034" spans="1:8">
      <c r="A26034" s="65"/>
      <c r="B26034" s="65"/>
      <c r="C26034" s="65"/>
      <c r="D26034" s="65"/>
      <c r="E26034" s="65"/>
      <c r="F26034" s="65"/>
      <c r="G26034" s="65"/>
      <c r="H26034" s="113"/>
    </row>
    <row r="26035" spans="1:8">
      <c r="A26035" s="65"/>
      <c r="B26035" s="65"/>
      <c r="C26035" s="65"/>
      <c r="D26035" s="65"/>
      <c r="E26035" s="65"/>
      <c r="F26035" s="65"/>
      <c r="G26035" s="65"/>
      <c r="H26035" s="113"/>
    </row>
    <row r="26036" spans="1:8">
      <c r="A26036" s="65"/>
      <c r="B26036" s="65"/>
      <c r="C26036" s="65"/>
      <c r="D26036" s="65"/>
      <c r="E26036" s="65"/>
      <c r="F26036" s="65"/>
      <c r="G26036" s="65"/>
      <c r="H26036" s="113"/>
    </row>
    <row r="26037" spans="1:8">
      <c r="A26037" s="65"/>
      <c r="B26037" s="65"/>
      <c r="C26037" s="65"/>
      <c r="D26037" s="65"/>
      <c r="E26037" s="65"/>
      <c r="F26037" s="65"/>
      <c r="G26037" s="65"/>
      <c r="H26037" s="113"/>
    </row>
    <row r="26038" spans="1:8">
      <c r="A26038" s="65"/>
      <c r="B26038" s="65"/>
      <c r="C26038" s="65"/>
      <c r="D26038" s="65"/>
      <c r="E26038" s="65"/>
      <c r="F26038" s="65"/>
      <c r="G26038" s="65"/>
      <c r="H26038" s="113"/>
    </row>
    <row r="26039" spans="1:8">
      <c r="A26039" s="65"/>
      <c r="B26039" s="65"/>
      <c r="C26039" s="65"/>
      <c r="D26039" s="65"/>
      <c r="E26039" s="65"/>
      <c r="F26039" s="65"/>
      <c r="G26039" s="65"/>
      <c r="H26039" s="113"/>
    </row>
    <row r="26040" spans="1:8">
      <c r="A26040" s="65"/>
      <c r="B26040" s="65"/>
      <c r="C26040" s="65"/>
      <c r="D26040" s="65"/>
      <c r="E26040" s="65"/>
      <c r="F26040" s="65"/>
      <c r="G26040" s="65"/>
      <c r="H26040" s="113"/>
    </row>
    <row r="26041" spans="1:8">
      <c r="A26041" s="65"/>
      <c r="B26041" s="65"/>
      <c r="C26041" s="65"/>
      <c r="D26041" s="65"/>
      <c r="E26041" s="65"/>
      <c r="F26041" s="65"/>
      <c r="G26041" s="65"/>
      <c r="H26041" s="113"/>
    </row>
    <row r="26042" spans="1:8">
      <c r="A26042" s="65"/>
      <c r="B26042" s="65"/>
      <c r="C26042" s="65"/>
      <c r="D26042" s="65"/>
      <c r="E26042" s="65"/>
      <c r="F26042" s="65"/>
      <c r="G26042" s="65"/>
      <c r="H26042" s="113"/>
    </row>
    <row r="26043" spans="1:8">
      <c r="A26043" s="65"/>
      <c r="B26043" s="65"/>
      <c r="C26043" s="65"/>
      <c r="D26043" s="65"/>
      <c r="E26043" s="65"/>
      <c r="F26043" s="65"/>
      <c r="G26043" s="65"/>
      <c r="H26043" s="113"/>
    </row>
    <row r="26044" spans="1:8">
      <c r="A26044" s="65"/>
      <c r="B26044" s="65"/>
      <c r="C26044" s="65"/>
      <c r="D26044" s="65"/>
      <c r="E26044" s="65"/>
      <c r="F26044" s="65"/>
      <c r="G26044" s="65"/>
      <c r="H26044" s="113"/>
    </row>
    <row r="26045" spans="1:8">
      <c r="A26045" s="65"/>
      <c r="B26045" s="65"/>
      <c r="C26045" s="65"/>
      <c r="D26045" s="65"/>
      <c r="E26045" s="65"/>
      <c r="F26045" s="65"/>
      <c r="G26045" s="65"/>
      <c r="H26045" s="113"/>
    </row>
    <row r="26046" spans="1:8">
      <c r="A26046" s="65"/>
      <c r="B26046" s="65"/>
      <c r="C26046" s="65"/>
      <c r="D26046" s="65"/>
      <c r="E26046" s="65"/>
      <c r="F26046" s="65"/>
      <c r="G26046" s="65"/>
      <c r="H26046" s="113"/>
    </row>
    <row r="26047" spans="1:8">
      <c r="A26047" s="65"/>
      <c r="B26047" s="65"/>
      <c r="C26047" s="65"/>
      <c r="D26047" s="65"/>
      <c r="E26047" s="65"/>
      <c r="F26047" s="65"/>
      <c r="G26047" s="65"/>
      <c r="H26047" s="113"/>
    </row>
    <row r="26048" spans="1:8">
      <c r="A26048" s="65"/>
      <c r="B26048" s="65"/>
      <c r="C26048" s="65"/>
      <c r="D26048" s="65"/>
      <c r="E26048" s="65"/>
      <c r="F26048" s="65"/>
      <c r="G26048" s="65"/>
      <c r="H26048" s="113"/>
    </row>
    <row r="26049" spans="1:8">
      <c r="A26049" s="65"/>
      <c r="B26049" s="65"/>
      <c r="C26049" s="65"/>
      <c r="D26049" s="65"/>
      <c r="E26049" s="65"/>
      <c r="F26049" s="65"/>
      <c r="G26049" s="65"/>
      <c r="H26049" s="113"/>
    </row>
    <row r="26050" spans="1:8">
      <c r="A26050" s="65"/>
      <c r="B26050" s="65"/>
      <c r="C26050" s="65"/>
      <c r="D26050" s="65"/>
      <c r="E26050" s="65"/>
      <c r="F26050" s="65"/>
      <c r="G26050" s="65"/>
      <c r="H26050" s="113"/>
    </row>
    <row r="26051" spans="1:8">
      <c r="A26051" s="65"/>
      <c r="B26051" s="65"/>
      <c r="C26051" s="65"/>
      <c r="D26051" s="65"/>
      <c r="E26051" s="65"/>
      <c r="F26051" s="65"/>
      <c r="G26051" s="65"/>
      <c r="H26051" s="113"/>
    </row>
    <row r="26052" spans="1:8">
      <c r="A26052" s="65"/>
      <c r="B26052" s="65"/>
      <c r="C26052" s="65"/>
      <c r="D26052" s="65"/>
      <c r="E26052" s="65"/>
      <c r="F26052" s="65"/>
      <c r="G26052" s="65"/>
      <c r="H26052" s="113"/>
    </row>
    <row r="26053" spans="1:8">
      <c r="A26053" s="65"/>
      <c r="B26053" s="65"/>
      <c r="C26053" s="65"/>
      <c r="D26053" s="65"/>
      <c r="E26053" s="65"/>
      <c r="F26053" s="65"/>
      <c r="G26053" s="65"/>
      <c r="H26053" s="113"/>
    </row>
    <row r="26054" spans="1:8">
      <c r="A26054" s="65"/>
      <c r="B26054" s="65"/>
      <c r="C26054" s="65"/>
      <c r="D26054" s="65"/>
      <c r="E26054" s="65"/>
      <c r="F26054" s="65"/>
      <c r="G26054" s="65"/>
      <c r="H26054" s="113"/>
    </row>
    <row r="26055" spans="1:8">
      <c r="A26055" s="65"/>
      <c r="B26055" s="65"/>
      <c r="C26055" s="65"/>
      <c r="D26055" s="65"/>
      <c r="E26055" s="65"/>
      <c r="F26055" s="65"/>
      <c r="G26055" s="65"/>
      <c r="H26055" s="113"/>
    </row>
    <row r="26056" spans="1:8">
      <c r="A26056" s="65"/>
      <c r="B26056" s="65"/>
      <c r="C26056" s="65"/>
      <c r="D26056" s="65"/>
      <c r="E26056" s="65"/>
      <c r="F26056" s="65"/>
      <c r="G26056" s="65"/>
      <c r="H26056" s="113"/>
    </row>
    <row r="26057" spans="1:8">
      <c r="A26057" s="65"/>
      <c r="B26057" s="65"/>
      <c r="C26057" s="65"/>
      <c r="D26057" s="65"/>
      <c r="E26057" s="65"/>
      <c r="F26057" s="65"/>
      <c r="G26057" s="65"/>
      <c r="H26057" s="113"/>
    </row>
    <row r="26058" spans="1:8">
      <c r="A26058" s="65"/>
      <c r="B26058" s="65"/>
      <c r="C26058" s="65"/>
      <c r="D26058" s="65"/>
      <c r="E26058" s="65"/>
      <c r="F26058" s="65"/>
      <c r="G26058" s="65"/>
      <c r="H26058" s="113"/>
    </row>
    <row r="26059" spans="1:8">
      <c r="A26059" s="65"/>
      <c r="B26059" s="65"/>
      <c r="C26059" s="65"/>
      <c r="D26059" s="65"/>
      <c r="E26059" s="65"/>
      <c r="F26059" s="65"/>
      <c r="G26059" s="65"/>
      <c r="H26059" s="113"/>
    </row>
    <row r="26060" spans="1:8">
      <c r="A26060" s="65"/>
      <c r="B26060" s="65"/>
      <c r="C26060" s="65"/>
      <c r="D26060" s="65"/>
      <c r="E26060" s="65"/>
      <c r="F26060" s="65"/>
      <c r="G26060" s="65"/>
      <c r="H26060" s="113"/>
    </row>
    <row r="26061" spans="1:8">
      <c r="A26061" s="65"/>
      <c r="B26061" s="65"/>
      <c r="C26061" s="65"/>
      <c r="D26061" s="65"/>
      <c r="E26061" s="65"/>
      <c r="F26061" s="65"/>
      <c r="G26061" s="65"/>
      <c r="H26061" s="113"/>
    </row>
    <row r="26062" spans="1:8">
      <c r="A26062" s="65"/>
      <c r="B26062" s="65"/>
      <c r="C26062" s="65"/>
      <c r="D26062" s="65"/>
      <c r="E26062" s="65"/>
      <c r="F26062" s="65"/>
      <c r="G26062" s="65"/>
      <c r="H26062" s="113"/>
    </row>
    <row r="26063" spans="1:8">
      <c r="A26063" s="65"/>
      <c r="B26063" s="65"/>
      <c r="C26063" s="65"/>
      <c r="D26063" s="65"/>
      <c r="E26063" s="65"/>
      <c r="F26063" s="65"/>
      <c r="G26063" s="65"/>
      <c r="H26063" s="113"/>
    </row>
    <row r="26064" spans="1:8">
      <c r="A26064" s="65"/>
      <c r="B26064" s="65"/>
      <c r="C26064" s="65"/>
      <c r="D26064" s="65"/>
      <c r="E26064" s="65"/>
      <c r="F26064" s="65"/>
      <c r="G26064" s="65"/>
      <c r="H26064" s="113"/>
    </row>
    <row r="26065" spans="1:8">
      <c r="A26065" s="65"/>
      <c r="B26065" s="65"/>
      <c r="C26065" s="65"/>
      <c r="D26065" s="65"/>
      <c r="E26065" s="65"/>
      <c r="F26065" s="65"/>
      <c r="G26065" s="65"/>
      <c r="H26065" s="113"/>
    </row>
    <row r="26066" spans="1:8">
      <c r="A26066" s="65"/>
      <c r="B26066" s="65"/>
      <c r="C26066" s="65"/>
      <c r="D26066" s="65"/>
      <c r="E26066" s="65"/>
      <c r="F26066" s="65"/>
      <c r="G26066" s="65"/>
      <c r="H26066" s="113"/>
    </row>
    <row r="26067" spans="1:8">
      <c r="A26067" s="65"/>
      <c r="B26067" s="65"/>
      <c r="C26067" s="65"/>
      <c r="D26067" s="65"/>
      <c r="E26067" s="65"/>
      <c r="F26067" s="65"/>
      <c r="G26067" s="65"/>
      <c r="H26067" s="113"/>
    </row>
    <row r="26068" spans="1:8">
      <c r="A26068" s="65"/>
      <c r="B26068" s="65"/>
      <c r="C26068" s="65"/>
      <c r="D26068" s="65"/>
      <c r="E26068" s="65"/>
      <c r="F26068" s="65"/>
      <c r="G26068" s="65"/>
      <c r="H26068" s="113"/>
    </row>
    <row r="26069" spans="1:8">
      <c r="A26069" s="65"/>
      <c r="B26069" s="65"/>
      <c r="C26069" s="65"/>
      <c r="D26069" s="65"/>
      <c r="E26069" s="65"/>
      <c r="F26069" s="65"/>
      <c r="G26069" s="65"/>
      <c r="H26069" s="113"/>
    </row>
    <row r="26070" spans="1:8">
      <c r="A26070" s="65"/>
      <c r="B26070" s="65"/>
      <c r="C26070" s="65"/>
      <c r="D26070" s="65"/>
      <c r="E26070" s="65"/>
      <c r="F26070" s="65"/>
      <c r="G26070" s="65"/>
      <c r="H26070" s="113"/>
    </row>
    <row r="26071" spans="1:8">
      <c r="A26071" s="65"/>
      <c r="B26071" s="65"/>
      <c r="C26071" s="65"/>
      <c r="D26071" s="65"/>
      <c r="E26071" s="65"/>
      <c r="F26071" s="65"/>
      <c r="G26071" s="65"/>
      <c r="H26071" s="113"/>
    </row>
    <row r="26072" spans="1:8">
      <c r="A26072" s="65"/>
      <c r="B26072" s="65"/>
      <c r="C26072" s="65"/>
      <c r="D26072" s="65"/>
      <c r="E26072" s="65"/>
      <c r="F26072" s="65"/>
      <c r="G26072" s="65"/>
      <c r="H26072" s="113"/>
    </row>
    <row r="26073" spans="1:8">
      <c r="A26073" s="65"/>
      <c r="B26073" s="65"/>
      <c r="C26073" s="65"/>
      <c r="D26073" s="65"/>
      <c r="E26073" s="65"/>
      <c r="F26073" s="65"/>
      <c r="G26073" s="65"/>
      <c r="H26073" s="113"/>
    </row>
    <row r="26074" spans="1:8">
      <c r="A26074" s="65"/>
      <c r="B26074" s="65"/>
      <c r="C26074" s="65"/>
      <c r="D26074" s="65"/>
      <c r="E26074" s="65"/>
      <c r="F26074" s="65"/>
      <c r="G26074" s="65"/>
      <c r="H26074" s="113"/>
    </row>
    <row r="26075" spans="1:8">
      <c r="A26075" s="65"/>
      <c r="B26075" s="65"/>
      <c r="C26075" s="65"/>
      <c r="D26075" s="65"/>
      <c r="E26075" s="65"/>
      <c r="F26075" s="65"/>
      <c r="G26075" s="65"/>
      <c r="H26075" s="113"/>
    </row>
    <row r="26076" spans="1:8">
      <c r="A26076" s="65"/>
      <c r="B26076" s="65"/>
      <c r="C26076" s="65"/>
      <c r="D26076" s="65"/>
      <c r="E26076" s="65"/>
      <c r="F26076" s="65"/>
      <c r="G26076" s="65"/>
      <c r="H26076" s="113"/>
    </row>
    <row r="26077" spans="1:8">
      <c r="A26077" s="65"/>
      <c r="B26077" s="65"/>
      <c r="C26077" s="65"/>
      <c r="D26077" s="65"/>
      <c r="E26077" s="65"/>
      <c r="F26077" s="65"/>
      <c r="G26077" s="65"/>
      <c r="H26077" s="113"/>
    </row>
    <row r="26078" spans="1:8">
      <c r="A26078" s="65"/>
      <c r="B26078" s="65"/>
      <c r="C26078" s="65"/>
      <c r="D26078" s="65"/>
      <c r="E26078" s="65"/>
      <c r="F26078" s="65"/>
      <c r="G26078" s="65"/>
      <c r="H26078" s="113"/>
    </row>
    <row r="26079" spans="1:8">
      <c r="A26079" s="65"/>
      <c r="B26079" s="65"/>
      <c r="C26079" s="65"/>
      <c r="D26079" s="65"/>
      <c r="E26079" s="65"/>
      <c r="F26079" s="65"/>
      <c r="G26079" s="65"/>
      <c r="H26079" s="113"/>
    </row>
    <row r="26080" spans="1:8">
      <c r="A26080" s="65"/>
      <c r="B26080" s="65"/>
      <c r="C26080" s="65"/>
      <c r="D26080" s="65"/>
      <c r="E26080" s="65"/>
      <c r="F26080" s="65"/>
      <c r="G26080" s="65"/>
      <c r="H26080" s="113"/>
    </row>
    <row r="26081" spans="1:8">
      <c r="A26081" s="65"/>
      <c r="B26081" s="65"/>
      <c r="C26081" s="65"/>
      <c r="D26081" s="65"/>
      <c r="E26081" s="65"/>
      <c r="F26081" s="65"/>
      <c r="G26081" s="65"/>
      <c r="H26081" s="113"/>
    </row>
    <row r="26082" spans="1:8">
      <c r="A26082" s="65"/>
      <c r="B26082" s="65"/>
      <c r="C26082" s="65"/>
      <c r="D26082" s="65"/>
      <c r="E26082" s="65"/>
      <c r="F26082" s="65"/>
      <c r="G26082" s="65"/>
      <c r="H26082" s="113"/>
    </row>
    <row r="26083" spans="1:8">
      <c r="A26083" s="65"/>
      <c r="B26083" s="65"/>
      <c r="C26083" s="65"/>
      <c r="D26083" s="65"/>
      <c r="E26083" s="65"/>
      <c r="F26083" s="65"/>
      <c r="G26083" s="65"/>
      <c r="H26083" s="113"/>
    </row>
    <row r="26084" spans="1:8">
      <c r="A26084" s="65"/>
      <c r="B26084" s="65"/>
      <c r="C26084" s="65"/>
      <c r="D26084" s="65"/>
      <c r="E26084" s="65"/>
      <c r="F26084" s="65"/>
      <c r="G26084" s="65"/>
      <c r="H26084" s="113"/>
    </row>
    <row r="26085" spans="1:8">
      <c r="A26085" s="65"/>
      <c r="B26085" s="65"/>
      <c r="C26085" s="65"/>
      <c r="D26085" s="65"/>
      <c r="E26085" s="65"/>
      <c r="F26085" s="65"/>
      <c r="G26085" s="65"/>
      <c r="H26085" s="113"/>
    </row>
    <row r="26086" spans="1:8">
      <c r="A26086" s="65"/>
      <c r="B26086" s="65"/>
      <c r="C26086" s="65"/>
      <c r="D26086" s="65"/>
      <c r="E26086" s="65"/>
      <c r="F26086" s="65"/>
      <c r="G26086" s="65"/>
      <c r="H26086" s="113"/>
    </row>
    <row r="26087" spans="1:8">
      <c r="A26087" s="65"/>
      <c r="B26087" s="65"/>
      <c r="C26087" s="65"/>
      <c r="D26087" s="65"/>
      <c r="E26087" s="65"/>
      <c r="F26087" s="65"/>
      <c r="G26087" s="65"/>
      <c r="H26087" s="113"/>
    </row>
    <row r="26088" spans="1:8">
      <c r="A26088" s="65"/>
      <c r="B26088" s="65"/>
      <c r="C26088" s="65"/>
      <c r="D26088" s="65"/>
      <c r="E26088" s="65"/>
      <c r="F26088" s="65"/>
      <c r="G26088" s="65"/>
      <c r="H26088" s="113"/>
    </row>
    <row r="26089" spans="1:8">
      <c r="A26089" s="65"/>
      <c r="B26089" s="65"/>
      <c r="C26089" s="65"/>
      <c r="D26089" s="65"/>
      <c r="E26089" s="65"/>
      <c r="F26089" s="65"/>
      <c r="G26089" s="65"/>
      <c r="H26089" s="113"/>
    </row>
    <row r="26090" spans="1:8">
      <c r="A26090" s="65"/>
      <c r="B26090" s="65"/>
      <c r="C26090" s="65"/>
      <c r="D26090" s="65"/>
      <c r="E26090" s="65"/>
      <c r="F26090" s="65"/>
      <c r="G26090" s="65"/>
      <c r="H26090" s="113"/>
    </row>
    <row r="26091" spans="1:8">
      <c r="A26091" s="65"/>
      <c r="B26091" s="65"/>
      <c r="C26091" s="65"/>
      <c r="D26091" s="65"/>
      <c r="E26091" s="65"/>
      <c r="F26091" s="65"/>
      <c r="G26091" s="65"/>
      <c r="H26091" s="113"/>
    </row>
    <row r="26092" spans="1:8">
      <c r="A26092" s="65"/>
      <c r="B26092" s="65"/>
      <c r="C26092" s="65"/>
      <c r="D26092" s="65"/>
      <c r="E26092" s="65"/>
      <c r="F26092" s="65"/>
      <c r="G26092" s="65"/>
      <c r="H26092" s="113"/>
    </row>
    <row r="26093" spans="1:8">
      <c r="A26093" s="65"/>
      <c r="B26093" s="65"/>
      <c r="C26093" s="65"/>
      <c r="D26093" s="65"/>
      <c r="E26093" s="65"/>
      <c r="F26093" s="65"/>
      <c r="G26093" s="65"/>
      <c r="H26093" s="113"/>
    </row>
    <row r="26094" spans="1:8">
      <c r="A26094" s="65"/>
      <c r="B26094" s="65"/>
      <c r="C26094" s="65"/>
      <c r="D26094" s="65"/>
      <c r="E26094" s="65"/>
      <c r="F26094" s="65"/>
      <c r="G26094" s="65"/>
      <c r="H26094" s="113"/>
    </row>
    <row r="26095" spans="1:8">
      <c r="A26095" s="65"/>
      <c r="B26095" s="65"/>
      <c r="C26095" s="65"/>
      <c r="D26095" s="65"/>
      <c r="E26095" s="65"/>
      <c r="F26095" s="65"/>
      <c r="G26095" s="65"/>
      <c r="H26095" s="113"/>
    </row>
    <row r="26096" spans="1:8">
      <c r="A26096" s="65"/>
      <c r="B26096" s="65"/>
      <c r="C26096" s="65"/>
      <c r="D26096" s="65"/>
      <c r="E26096" s="65"/>
      <c r="F26096" s="65"/>
      <c r="G26096" s="65"/>
      <c r="H26096" s="113"/>
    </row>
    <row r="26097" spans="1:8">
      <c r="A26097" s="65"/>
      <c r="B26097" s="65"/>
      <c r="C26097" s="65"/>
      <c r="D26097" s="65"/>
      <c r="E26097" s="65"/>
      <c r="F26097" s="65"/>
      <c r="G26097" s="65"/>
      <c r="H26097" s="113"/>
    </row>
    <row r="26098" spans="1:8">
      <c r="A26098" s="65"/>
      <c r="B26098" s="65"/>
      <c r="C26098" s="65"/>
      <c r="D26098" s="65"/>
      <c r="E26098" s="65"/>
      <c r="F26098" s="65"/>
      <c r="G26098" s="65"/>
      <c r="H26098" s="113"/>
    </row>
    <row r="26099" spans="1:8">
      <c r="A26099" s="65"/>
      <c r="B26099" s="65"/>
      <c r="C26099" s="65"/>
      <c r="D26099" s="65"/>
      <c r="E26099" s="65"/>
      <c r="F26099" s="65"/>
      <c r="G26099" s="65"/>
      <c r="H26099" s="113"/>
    </row>
    <row r="26100" spans="1:8">
      <c r="A26100" s="65"/>
      <c r="B26100" s="65"/>
      <c r="C26100" s="65"/>
      <c r="D26100" s="65"/>
      <c r="E26100" s="65"/>
      <c r="F26100" s="65"/>
      <c r="G26100" s="65"/>
      <c r="H26100" s="113"/>
    </row>
    <row r="26101" spans="1:8">
      <c r="A26101" s="65"/>
      <c r="B26101" s="65"/>
      <c r="C26101" s="65"/>
      <c r="D26101" s="65"/>
      <c r="E26101" s="65"/>
      <c r="F26101" s="65"/>
      <c r="G26101" s="65"/>
      <c r="H26101" s="113"/>
    </row>
    <row r="26102" spans="1:8">
      <c r="A26102" s="65"/>
      <c r="B26102" s="65"/>
      <c r="C26102" s="65"/>
      <c r="D26102" s="65"/>
      <c r="E26102" s="65"/>
      <c r="F26102" s="65"/>
      <c r="G26102" s="65"/>
      <c r="H26102" s="113"/>
    </row>
    <row r="26103" spans="1:8">
      <c r="A26103" s="65"/>
      <c r="B26103" s="65"/>
      <c r="C26103" s="65"/>
      <c r="D26103" s="65"/>
      <c r="E26103" s="65"/>
      <c r="F26103" s="65"/>
      <c r="G26103" s="65"/>
      <c r="H26103" s="113"/>
    </row>
    <row r="26104" spans="1:8">
      <c r="A26104" s="65"/>
      <c r="B26104" s="65"/>
      <c r="C26104" s="65"/>
      <c r="D26104" s="65"/>
      <c r="E26104" s="65"/>
      <c r="F26104" s="65"/>
      <c r="G26104" s="65"/>
      <c r="H26104" s="113"/>
    </row>
    <row r="26105" spans="1:8">
      <c r="A26105" s="65"/>
      <c r="B26105" s="65"/>
      <c r="C26105" s="65"/>
      <c r="D26105" s="65"/>
      <c r="E26105" s="65"/>
      <c r="F26105" s="65"/>
      <c r="G26105" s="65"/>
      <c r="H26105" s="113"/>
    </row>
    <row r="26106" spans="1:8">
      <c r="A26106" s="65"/>
      <c r="B26106" s="65"/>
      <c r="C26106" s="65"/>
      <c r="D26106" s="65"/>
      <c r="E26106" s="65"/>
      <c r="F26106" s="65"/>
      <c r="G26106" s="65"/>
      <c r="H26106" s="113"/>
    </row>
    <row r="26107" spans="1:8">
      <c r="A26107" s="65"/>
      <c r="B26107" s="65"/>
      <c r="C26107" s="65"/>
      <c r="D26107" s="65"/>
      <c r="E26107" s="65"/>
      <c r="F26107" s="65"/>
      <c r="G26107" s="65"/>
      <c r="H26107" s="113"/>
    </row>
    <row r="26108" spans="1:8">
      <c r="A26108" s="65"/>
      <c r="B26108" s="65"/>
      <c r="C26108" s="65"/>
      <c r="D26108" s="65"/>
      <c r="E26108" s="65"/>
      <c r="F26108" s="65"/>
      <c r="G26108" s="65"/>
      <c r="H26108" s="113"/>
    </row>
    <row r="26109" spans="1:8">
      <c r="A26109" s="65"/>
      <c r="B26109" s="65"/>
      <c r="C26109" s="65"/>
      <c r="D26109" s="65"/>
      <c r="E26109" s="65"/>
      <c r="F26109" s="65"/>
      <c r="G26109" s="65"/>
      <c r="H26109" s="113"/>
    </row>
    <row r="26110" spans="1:8">
      <c r="A26110" s="65"/>
      <c r="B26110" s="65"/>
      <c r="C26110" s="65"/>
      <c r="D26110" s="65"/>
      <c r="E26110" s="65"/>
      <c r="F26110" s="65"/>
      <c r="G26110" s="65"/>
      <c r="H26110" s="113"/>
    </row>
    <row r="26111" spans="1:8">
      <c r="A26111" s="65"/>
      <c r="B26111" s="65"/>
      <c r="C26111" s="65"/>
      <c r="D26111" s="65"/>
      <c r="E26111" s="65"/>
      <c r="F26111" s="65"/>
      <c r="G26111" s="65"/>
      <c r="H26111" s="113"/>
    </row>
    <row r="26112" spans="1:8">
      <c r="A26112" s="65"/>
      <c r="B26112" s="65"/>
      <c r="C26112" s="65"/>
      <c r="D26112" s="65"/>
      <c r="E26112" s="65"/>
      <c r="F26112" s="65"/>
      <c r="G26112" s="65"/>
      <c r="H26112" s="113"/>
    </row>
    <row r="26113" spans="1:8">
      <c r="A26113" s="65"/>
      <c r="B26113" s="65"/>
      <c r="C26113" s="65"/>
      <c r="D26113" s="65"/>
      <c r="E26113" s="65"/>
      <c r="F26113" s="65"/>
      <c r="G26113" s="65"/>
      <c r="H26113" s="113"/>
    </row>
    <row r="26114" spans="1:8">
      <c r="A26114" s="65"/>
      <c r="B26114" s="65"/>
      <c r="C26114" s="65"/>
      <c r="D26114" s="65"/>
      <c r="E26114" s="65"/>
      <c r="F26114" s="65"/>
      <c r="G26114" s="65"/>
      <c r="H26114" s="113"/>
    </row>
    <row r="26115" spans="1:8">
      <c r="A26115" s="65"/>
      <c r="B26115" s="65"/>
      <c r="C26115" s="65"/>
      <c r="D26115" s="65"/>
      <c r="E26115" s="65"/>
      <c r="F26115" s="65"/>
      <c r="G26115" s="65"/>
      <c r="H26115" s="113"/>
    </row>
    <row r="26116" spans="1:8">
      <c r="A26116" s="65"/>
      <c r="B26116" s="65"/>
      <c r="C26116" s="65"/>
      <c r="D26116" s="65"/>
      <c r="E26116" s="65"/>
      <c r="F26116" s="65"/>
      <c r="G26116" s="65"/>
      <c r="H26116" s="113"/>
    </row>
    <row r="26117" spans="1:8">
      <c r="A26117" s="65"/>
      <c r="B26117" s="65"/>
      <c r="C26117" s="65"/>
      <c r="D26117" s="65"/>
      <c r="E26117" s="65"/>
      <c r="F26117" s="65"/>
      <c r="G26117" s="65"/>
      <c r="H26117" s="113"/>
    </row>
    <row r="26118" spans="1:8">
      <c r="A26118" s="65"/>
      <c r="B26118" s="65"/>
      <c r="C26118" s="65"/>
      <c r="D26118" s="65"/>
      <c r="E26118" s="65"/>
      <c r="F26118" s="65"/>
      <c r="G26118" s="65"/>
      <c r="H26118" s="113"/>
    </row>
    <row r="26119" spans="1:8">
      <c r="A26119" s="65"/>
      <c r="B26119" s="65"/>
      <c r="C26119" s="65"/>
      <c r="D26119" s="65"/>
      <c r="E26119" s="65"/>
      <c r="F26119" s="65"/>
      <c r="G26119" s="65"/>
      <c r="H26119" s="113"/>
    </row>
    <row r="26120" spans="1:8">
      <c r="A26120" s="65"/>
      <c r="B26120" s="65"/>
      <c r="C26120" s="65"/>
      <c r="D26120" s="65"/>
      <c r="E26120" s="65"/>
      <c r="F26120" s="65"/>
      <c r="G26120" s="65"/>
      <c r="H26120" s="113"/>
    </row>
    <row r="26121" spans="1:8">
      <c r="A26121" s="65"/>
      <c r="B26121" s="65"/>
      <c r="C26121" s="65"/>
      <c r="D26121" s="65"/>
      <c r="E26121" s="65"/>
      <c r="F26121" s="65"/>
      <c r="G26121" s="65"/>
      <c r="H26121" s="113"/>
    </row>
    <row r="26122" spans="1:8">
      <c r="A26122" s="65"/>
      <c r="B26122" s="65"/>
      <c r="C26122" s="65"/>
      <c r="D26122" s="65"/>
      <c r="E26122" s="65"/>
      <c r="F26122" s="65"/>
      <c r="G26122" s="65"/>
      <c r="H26122" s="113"/>
    </row>
    <row r="26123" spans="1:8">
      <c r="A26123" s="65"/>
      <c r="B26123" s="65"/>
      <c r="C26123" s="65"/>
      <c r="D26123" s="65"/>
      <c r="E26123" s="65"/>
      <c r="F26123" s="65"/>
      <c r="G26123" s="65"/>
      <c r="H26123" s="113"/>
    </row>
    <row r="26124" spans="1:8">
      <c r="A26124" s="65"/>
      <c r="B26124" s="65"/>
      <c r="C26124" s="65"/>
      <c r="D26124" s="65"/>
      <c r="E26124" s="65"/>
      <c r="F26124" s="65"/>
      <c r="G26124" s="65"/>
      <c r="H26124" s="113"/>
    </row>
    <row r="26125" spans="1:8">
      <c r="A26125" s="65"/>
      <c r="B26125" s="65"/>
      <c r="C26125" s="65"/>
      <c r="D26125" s="65"/>
      <c r="E26125" s="65"/>
      <c r="F26125" s="65"/>
      <c r="G26125" s="65"/>
      <c r="H26125" s="113"/>
    </row>
    <row r="26126" spans="1:8">
      <c r="A26126" s="65"/>
      <c r="B26126" s="65"/>
      <c r="C26126" s="65"/>
      <c r="D26126" s="65"/>
      <c r="E26126" s="65"/>
      <c r="F26126" s="65"/>
      <c r="G26126" s="65"/>
      <c r="H26126" s="113"/>
    </row>
    <row r="26127" spans="1:8">
      <c r="A26127" s="65"/>
      <c r="B26127" s="65"/>
      <c r="C26127" s="65"/>
      <c r="D26127" s="65"/>
      <c r="E26127" s="65"/>
      <c r="F26127" s="65"/>
      <c r="G26127" s="65"/>
      <c r="H26127" s="113"/>
    </row>
    <row r="26128" spans="1:8">
      <c r="A26128" s="65"/>
      <c r="B26128" s="65"/>
      <c r="C26128" s="65"/>
      <c r="D26128" s="65"/>
      <c r="E26128" s="65"/>
      <c r="F26128" s="65"/>
      <c r="G26128" s="65"/>
      <c r="H26128" s="113"/>
    </row>
    <row r="26129" spans="1:8">
      <c r="A26129" s="65"/>
      <c r="B26129" s="65"/>
      <c r="C26129" s="65"/>
      <c r="D26129" s="65"/>
      <c r="E26129" s="65"/>
      <c r="F26129" s="65"/>
      <c r="G26129" s="65"/>
      <c r="H26129" s="113"/>
    </row>
    <row r="26130" spans="1:8">
      <c r="A26130" s="65"/>
      <c r="B26130" s="65"/>
      <c r="C26130" s="65"/>
      <c r="D26130" s="65"/>
      <c r="E26130" s="65"/>
      <c r="F26130" s="65"/>
      <c r="G26130" s="65"/>
      <c r="H26130" s="113"/>
    </row>
    <row r="26131" spans="1:8">
      <c r="A26131" s="65"/>
      <c r="B26131" s="65"/>
      <c r="C26131" s="65"/>
      <c r="D26131" s="65"/>
      <c r="E26131" s="65"/>
      <c r="F26131" s="65"/>
      <c r="G26131" s="65"/>
      <c r="H26131" s="113"/>
    </row>
    <row r="26132" spans="1:8">
      <c r="A26132" s="65"/>
      <c r="B26132" s="65"/>
      <c r="C26132" s="65"/>
      <c r="D26132" s="65"/>
      <c r="E26132" s="65"/>
      <c r="F26132" s="65"/>
      <c r="G26132" s="65"/>
      <c r="H26132" s="113"/>
    </row>
    <row r="26133" spans="1:8">
      <c r="A26133" s="65"/>
      <c r="B26133" s="65"/>
      <c r="C26133" s="65"/>
      <c r="D26133" s="65"/>
      <c r="E26133" s="65"/>
      <c r="F26133" s="65"/>
      <c r="G26133" s="65"/>
      <c r="H26133" s="113"/>
    </row>
    <row r="26134" spans="1:8">
      <c r="A26134" s="65"/>
      <c r="B26134" s="65"/>
      <c r="C26134" s="65"/>
      <c r="D26134" s="65"/>
      <c r="E26134" s="65"/>
      <c r="F26134" s="65"/>
      <c r="G26134" s="65"/>
      <c r="H26134" s="113"/>
    </row>
    <row r="26135" spans="1:8">
      <c r="A26135" s="65"/>
      <c r="B26135" s="65"/>
      <c r="C26135" s="65"/>
      <c r="D26135" s="65"/>
      <c r="E26135" s="65"/>
      <c r="F26135" s="65"/>
      <c r="G26135" s="65"/>
      <c r="H26135" s="113"/>
    </row>
    <row r="26136" spans="1:8">
      <c r="A26136" s="65"/>
      <c r="B26136" s="65"/>
      <c r="C26136" s="65"/>
      <c r="D26136" s="65"/>
      <c r="E26136" s="65"/>
      <c r="F26136" s="65"/>
      <c r="G26136" s="65"/>
      <c r="H26136" s="113"/>
    </row>
    <row r="26137" spans="1:8">
      <c r="A26137" s="65"/>
      <c r="B26137" s="65"/>
      <c r="C26137" s="65"/>
      <c r="D26137" s="65"/>
      <c r="E26137" s="65"/>
      <c r="F26137" s="65"/>
      <c r="G26137" s="65"/>
      <c r="H26137" s="113"/>
    </row>
    <row r="26138" spans="1:8">
      <c r="A26138" s="65"/>
      <c r="B26138" s="65"/>
      <c r="C26138" s="65"/>
      <c r="D26138" s="65"/>
      <c r="E26138" s="65"/>
      <c r="F26138" s="65"/>
      <c r="G26138" s="65"/>
      <c r="H26138" s="113"/>
    </row>
    <row r="26139" spans="1:8">
      <c r="A26139" s="65"/>
      <c r="B26139" s="65"/>
      <c r="C26139" s="65"/>
      <c r="D26139" s="65"/>
      <c r="E26139" s="65"/>
      <c r="F26139" s="65"/>
      <c r="G26139" s="65"/>
      <c r="H26139" s="113"/>
    </row>
    <row r="26140" spans="1:8">
      <c r="A26140" s="65"/>
      <c r="B26140" s="65"/>
      <c r="C26140" s="65"/>
      <c r="D26140" s="65"/>
      <c r="E26140" s="65"/>
      <c r="F26140" s="65"/>
      <c r="G26140" s="65"/>
      <c r="H26140" s="113"/>
    </row>
    <row r="26141" spans="1:8">
      <c r="A26141" s="65"/>
      <c r="B26141" s="65"/>
      <c r="C26141" s="65"/>
      <c r="D26141" s="65"/>
      <c r="E26141" s="65"/>
      <c r="F26141" s="65"/>
      <c r="G26141" s="65"/>
      <c r="H26141" s="113"/>
    </row>
    <row r="26142" spans="1:8">
      <c r="A26142" s="65"/>
      <c r="B26142" s="65"/>
      <c r="C26142" s="65"/>
      <c r="D26142" s="65"/>
      <c r="E26142" s="65"/>
      <c r="F26142" s="65"/>
      <c r="G26142" s="65"/>
      <c r="H26142" s="113"/>
    </row>
    <row r="26143" spans="1:8">
      <c r="A26143" s="65"/>
      <c r="B26143" s="65"/>
      <c r="C26143" s="65"/>
      <c r="D26143" s="65"/>
      <c r="E26143" s="65"/>
      <c r="F26143" s="65"/>
      <c r="G26143" s="65"/>
      <c r="H26143" s="113"/>
    </row>
    <row r="26144" spans="1:8">
      <c r="A26144" s="65"/>
      <c r="B26144" s="65"/>
      <c r="C26144" s="65"/>
      <c r="D26144" s="65"/>
      <c r="E26144" s="65"/>
      <c r="F26144" s="65"/>
      <c r="G26144" s="65"/>
      <c r="H26144" s="113"/>
    </row>
    <row r="26145" spans="1:8">
      <c r="A26145" s="65"/>
      <c r="B26145" s="65"/>
      <c r="C26145" s="65"/>
      <c r="D26145" s="65"/>
      <c r="E26145" s="65"/>
      <c r="F26145" s="65"/>
      <c r="G26145" s="65"/>
      <c r="H26145" s="113"/>
    </row>
    <row r="26146" spans="1:8">
      <c r="A26146" s="65"/>
      <c r="B26146" s="65"/>
      <c r="C26146" s="65"/>
      <c r="D26146" s="65"/>
      <c r="E26146" s="65"/>
      <c r="F26146" s="65"/>
      <c r="G26146" s="65"/>
      <c r="H26146" s="113"/>
    </row>
    <row r="26147" spans="1:8">
      <c r="A26147" s="65"/>
      <c r="B26147" s="65"/>
      <c r="C26147" s="65"/>
      <c r="D26147" s="65"/>
      <c r="E26147" s="65"/>
      <c r="F26147" s="65"/>
      <c r="G26147" s="65"/>
      <c r="H26147" s="113"/>
    </row>
    <row r="26148" spans="1:8">
      <c r="A26148" s="65"/>
      <c r="B26148" s="65"/>
      <c r="C26148" s="65"/>
      <c r="D26148" s="65"/>
      <c r="E26148" s="65"/>
      <c r="F26148" s="65"/>
      <c r="G26148" s="65"/>
      <c r="H26148" s="113"/>
    </row>
    <row r="26149" spans="1:8">
      <c r="A26149" s="65"/>
      <c r="B26149" s="65"/>
      <c r="C26149" s="65"/>
      <c r="D26149" s="65"/>
      <c r="E26149" s="65"/>
      <c r="F26149" s="65"/>
      <c r="G26149" s="65"/>
      <c r="H26149" s="113"/>
    </row>
    <row r="26150" spans="1:8">
      <c r="A26150" s="65"/>
      <c r="B26150" s="65"/>
      <c r="C26150" s="65"/>
      <c r="D26150" s="65"/>
      <c r="E26150" s="65"/>
      <c r="F26150" s="65"/>
      <c r="G26150" s="65"/>
      <c r="H26150" s="113"/>
    </row>
    <row r="26151" spans="1:8">
      <c r="A26151" s="65"/>
      <c r="B26151" s="65"/>
      <c r="C26151" s="65"/>
      <c r="D26151" s="65"/>
      <c r="E26151" s="65"/>
      <c r="F26151" s="65"/>
      <c r="G26151" s="65"/>
      <c r="H26151" s="113"/>
    </row>
    <row r="26152" spans="1:8">
      <c r="A26152" s="65"/>
      <c r="B26152" s="65"/>
      <c r="C26152" s="65"/>
      <c r="D26152" s="65"/>
      <c r="E26152" s="65"/>
      <c r="F26152" s="65"/>
      <c r="G26152" s="65"/>
      <c r="H26152" s="113"/>
    </row>
    <row r="26153" spans="1:8">
      <c r="A26153" s="65"/>
      <c r="B26153" s="65"/>
      <c r="C26153" s="65"/>
      <c r="D26153" s="65"/>
      <c r="E26153" s="65"/>
      <c r="F26153" s="65"/>
      <c r="G26153" s="65"/>
      <c r="H26153" s="113"/>
    </row>
    <row r="26154" spans="1:8">
      <c r="A26154" s="65"/>
      <c r="B26154" s="65"/>
      <c r="C26154" s="65"/>
      <c r="D26154" s="65"/>
      <c r="E26154" s="65"/>
      <c r="F26154" s="65"/>
      <c r="G26154" s="65"/>
      <c r="H26154" s="113"/>
    </row>
    <row r="26155" spans="1:8">
      <c r="A26155" s="65"/>
      <c r="B26155" s="65"/>
      <c r="C26155" s="65"/>
      <c r="D26155" s="65"/>
      <c r="E26155" s="65"/>
      <c r="F26155" s="65"/>
      <c r="G26155" s="65"/>
      <c r="H26155" s="113"/>
    </row>
    <row r="26156" spans="1:8">
      <c r="A26156" s="65"/>
      <c r="B26156" s="65"/>
      <c r="C26156" s="65"/>
      <c r="D26156" s="65"/>
      <c r="E26156" s="65"/>
      <c r="F26156" s="65"/>
      <c r="G26156" s="65"/>
      <c r="H26156" s="113"/>
    </row>
    <row r="26157" spans="1:8">
      <c r="A26157" s="65"/>
      <c r="B26157" s="65"/>
      <c r="C26157" s="65"/>
      <c r="D26157" s="65"/>
      <c r="E26157" s="65"/>
      <c r="F26157" s="65"/>
      <c r="G26157" s="65"/>
      <c r="H26157" s="113"/>
    </row>
    <row r="26158" spans="1:8">
      <c r="A26158" s="65"/>
      <c r="B26158" s="65"/>
      <c r="C26158" s="65"/>
      <c r="D26158" s="65"/>
      <c r="E26158" s="65"/>
      <c r="F26158" s="65"/>
      <c r="G26158" s="65"/>
      <c r="H26158" s="113"/>
    </row>
    <row r="26159" spans="1:8">
      <c r="A26159" s="65"/>
      <c r="B26159" s="65"/>
      <c r="C26159" s="65"/>
      <c r="D26159" s="65"/>
      <c r="E26159" s="65"/>
      <c r="F26159" s="65"/>
      <c r="G26159" s="65"/>
      <c r="H26159" s="113"/>
    </row>
    <row r="26160" spans="1:8">
      <c r="A26160" s="65"/>
      <c r="B26160" s="65"/>
      <c r="C26160" s="65"/>
      <c r="D26160" s="65"/>
      <c r="E26160" s="65"/>
      <c r="F26160" s="65"/>
      <c r="G26160" s="65"/>
      <c r="H26160" s="113"/>
    </row>
    <row r="26161" spans="1:8">
      <c r="A26161" s="65"/>
      <c r="B26161" s="65"/>
      <c r="C26161" s="65"/>
      <c r="D26161" s="65"/>
      <c r="E26161" s="65"/>
      <c r="F26161" s="65"/>
      <c r="G26161" s="65"/>
      <c r="H26161" s="113"/>
    </row>
    <row r="26162" spans="1:8">
      <c r="A26162" s="65"/>
      <c r="B26162" s="65"/>
      <c r="C26162" s="65"/>
      <c r="D26162" s="65"/>
      <c r="E26162" s="65"/>
      <c r="F26162" s="65"/>
      <c r="G26162" s="65"/>
      <c r="H26162" s="113"/>
    </row>
    <row r="26163" spans="1:8">
      <c r="A26163" s="65"/>
      <c r="B26163" s="65"/>
      <c r="C26163" s="65"/>
      <c r="D26163" s="65"/>
      <c r="E26163" s="65"/>
      <c r="F26163" s="65"/>
      <c r="G26163" s="65"/>
      <c r="H26163" s="113"/>
    </row>
    <row r="26164" spans="1:8">
      <c r="A26164" s="65"/>
      <c r="B26164" s="65"/>
      <c r="C26164" s="65"/>
      <c r="D26164" s="65"/>
      <c r="E26164" s="65"/>
      <c r="F26164" s="65"/>
      <c r="G26164" s="65"/>
      <c r="H26164" s="113"/>
    </row>
    <row r="26165" spans="1:8">
      <c r="A26165" s="65"/>
      <c r="B26165" s="65"/>
      <c r="C26165" s="65"/>
      <c r="D26165" s="65"/>
      <c r="E26165" s="65"/>
      <c r="F26165" s="65"/>
      <c r="G26165" s="65"/>
      <c r="H26165" s="113"/>
    </row>
    <row r="26166" spans="1:8">
      <c r="A26166" s="65"/>
      <c r="B26166" s="65"/>
      <c r="C26166" s="65"/>
      <c r="D26166" s="65"/>
      <c r="E26166" s="65"/>
      <c r="F26166" s="65"/>
      <c r="G26166" s="65"/>
      <c r="H26166" s="113"/>
    </row>
    <row r="26167" spans="1:8">
      <c r="A26167" s="65"/>
      <c r="B26167" s="65"/>
      <c r="C26167" s="65"/>
      <c r="D26167" s="65"/>
      <c r="E26167" s="65"/>
      <c r="F26167" s="65"/>
      <c r="G26167" s="65"/>
      <c r="H26167" s="113"/>
    </row>
    <row r="26168" spans="1:8">
      <c r="A26168" s="65"/>
      <c r="B26168" s="65"/>
      <c r="C26168" s="65"/>
      <c r="D26168" s="65"/>
      <c r="E26168" s="65"/>
      <c r="F26168" s="65"/>
      <c r="G26168" s="65"/>
      <c r="H26168" s="113"/>
    </row>
    <row r="26169" spans="1:8">
      <c r="A26169" s="65"/>
      <c r="B26169" s="65"/>
      <c r="C26169" s="65"/>
      <c r="D26169" s="65"/>
      <c r="E26169" s="65"/>
      <c r="F26169" s="65"/>
      <c r="G26169" s="65"/>
      <c r="H26169" s="113"/>
    </row>
    <row r="26170" spans="1:8">
      <c r="A26170" s="65"/>
      <c r="B26170" s="65"/>
      <c r="C26170" s="65"/>
      <c r="D26170" s="65"/>
      <c r="E26170" s="65"/>
      <c r="F26170" s="65"/>
      <c r="G26170" s="65"/>
      <c r="H26170" s="113"/>
    </row>
    <row r="26171" spans="1:8">
      <c r="A26171" s="65"/>
      <c r="B26171" s="65"/>
      <c r="C26171" s="65"/>
      <c r="D26171" s="65"/>
      <c r="E26171" s="65"/>
      <c r="F26171" s="65"/>
      <c r="G26171" s="65"/>
      <c r="H26171" s="113"/>
    </row>
    <row r="26172" spans="1:8">
      <c r="A26172" s="65"/>
      <c r="B26172" s="65"/>
      <c r="C26172" s="65"/>
      <c r="D26172" s="65"/>
      <c r="E26172" s="65"/>
      <c r="F26172" s="65"/>
      <c r="G26172" s="65"/>
      <c r="H26172" s="113"/>
    </row>
    <row r="26173" spans="1:8">
      <c r="A26173" s="65"/>
      <c r="B26173" s="65"/>
      <c r="C26173" s="65"/>
      <c r="D26173" s="65"/>
      <c r="E26173" s="65"/>
      <c r="F26173" s="65"/>
      <c r="G26173" s="65"/>
      <c r="H26173" s="113"/>
    </row>
    <row r="26174" spans="1:8">
      <c r="A26174" s="65"/>
      <c r="B26174" s="65"/>
      <c r="C26174" s="65"/>
      <c r="D26174" s="65"/>
      <c r="E26174" s="65"/>
      <c r="F26174" s="65"/>
      <c r="G26174" s="65"/>
      <c r="H26174" s="113"/>
    </row>
    <row r="26175" spans="1:8">
      <c r="A26175" s="65"/>
      <c r="B26175" s="65"/>
      <c r="C26175" s="65"/>
      <c r="D26175" s="65"/>
      <c r="E26175" s="65"/>
      <c r="F26175" s="65"/>
      <c r="G26175" s="65"/>
      <c r="H26175" s="113"/>
    </row>
    <row r="26176" spans="1:8">
      <c r="A26176" s="65"/>
      <c r="B26176" s="65"/>
      <c r="C26176" s="65"/>
      <c r="D26176" s="65"/>
      <c r="E26176" s="65"/>
      <c r="F26176" s="65"/>
      <c r="G26176" s="65"/>
      <c r="H26176" s="113"/>
    </row>
    <row r="26177" spans="1:8">
      <c r="A26177" s="65"/>
      <c r="B26177" s="65"/>
      <c r="C26177" s="65"/>
      <c r="D26177" s="65"/>
      <c r="E26177" s="65"/>
      <c r="F26177" s="65"/>
      <c r="G26177" s="65"/>
      <c r="H26177" s="113"/>
    </row>
    <row r="26178" spans="1:8">
      <c r="A26178" s="65"/>
      <c r="B26178" s="65"/>
      <c r="C26178" s="65"/>
      <c r="D26178" s="65"/>
      <c r="E26178" s="65"/>
      <c r="F26178" s="65"/>
      <c r="G26178" s="65"/>
      <c r="H26178" s="113"/>
    </row>
    <row r="26179" spans="1:8">
      <c r="A26179" s="65"/>
      <c r="B26179" s="65"/>
      <c r="C26179" s="65"/>
      <c r="D26179" s="65"/>
      <c r="E26179" s="65"/>
      <c r="F26179" s="65"/>
      <c r="G26179" s="65"/>
      <c r="H26179" s="113"/>
    </row>
    <row r="26180" spans="1:8">
      <c r="A26180" s="65"/>
      <c r="B26180" s="65"/>
      <c r="C26180" s="65"/>
      <c r="D26180" s="65"/>
      <c r="E26180" s="65"/>
      <c r="F26180" s="65"/>
      <c r="G26180" s="65"/>
      <c r="H26180" s="113"/>
    </row>
    <row r="26181" spans="1:8">
      <c r="A26181" s="65"/>
      <c r="B26181" s="65"/>
      <c r="C26181" s="65"/>
      <c r="D26181" s="65"/>
      <c r="E26181" s="65"/>
      <c r="F26181" s="65"/>
      <c r="G26181" s="65"/>
      <c r="H26181" s="113"/>
    </row>
    <row r="26182" spans="1:8">
      <c r="A26182" s="65"/>
      <c r="B26182" s="65"/>
      <c r="C26182" s="65"/>
      <c r="D26182" s="65"/>
      <c r="E26182" s="65"/>
      <c r="F26182" s="65"/>
      <c r="G26182" s="65"/>
      <c r="H26182" s="113"/>
    </row>
    <row r="26183" spans="1:8">
      <c r="A26183" s="65"/>
      <c r="B26183" s="65"/>
      <c r="C26183" s="65"/>
      <c r="D26183" s="65"/>
      <c r="E26183" s="65"/>
      <c r="F26183" s="65"/>
      <c r="G26183" s="65"/>
      <c r="H26183" s="113"/>
    </row>
    <row r="26184" spans="1:8">
      <c r="A26184" s="65"/>
      <c r="B26184" s="65"/>
      <c r="C26184" s="65"/>
      <c r="D26184" s="65"/>
      <c r="E26184" s="65"/>
      <c r="F26184" s="65"/>
      <c r="G26184" s="65"/>
      <c r="H26184" s="113"/>
    </row>
    <row r="26185" spans="1:8">
      <c r="A26185" s="65"/>
      <c r="B26185" s="65"/>
      <c r="C26185" s="65"/>
      <c r="D26185" s="65"/>
      <c r="E26185" s="65"/>
      <c r="F26185" s="65"/>
      <c r="G26185" s="65"/>
      <c r="H26185" s="113"/>
    </row>
    <row r="26186" spans="1:8">
      <c r="A26186" s="65"/>
      <c r="B26186" s="65"/>
      <c r="C26186" s="65"/>
      <c r="D26186" s="65"/>
      <c r="E26186" s="65"/>
      <c r="F26186" s="65"/>
      <c r="G26186" s="65"/>
      <c r="H26186" s="113"/>
    </row>
    <row r="26187" spans="1:8">
      <c r="A26187" s="65"/>
      <c r="B26187" s="65"/>
      <c r="C26187" s="65"/>
      <c r="D26187" s="65"/>
      <c r="E26187" s="65"/>
      <c r="F26187" s="65"/>
      <c r="G26187" s="65"/>
      <c r="H26187" s="113"/>
    </row>
    <row r="26188" spans="1:8">
      <c r="A26188" s="65"/>
      <c r="B26188" s="65"/>
      <c r="C26188" s="65"/>
      <c r="D26188" s="65"/>
      <c r="E26188" s="65"/>
      <c r="F26188" s="65"/>
      <c r="G26188" s="65"/>
      <c r="H26188" s="113"/>
    </row>
    <row r="26189" spans="1:8">
      <c r="A26189" s="65"/>
      <c r="B26189" s="65"/>
      <c r="C26189" s="65"/>
      <c r="D26189" s="65"/>
      <c r="E26189" s="65"/>
      <c r="F26189" s="65"/>
      <c r="G26189" s="65"/>
      <c r="H26189" s="113"/>
    </row>
    <row r="26190" spans="1:8">
      <c r="A26190" s="65"/>
      <c r="B26190" s="65"/>
      <c r="C26190" s="65"/>
      <c r="D26190" s="65"/>
      <c r="E26190" s="65"/>
      <c r="F26190" s="65"/>
      <c r="G26190" s="65"/>
      <c r="H26190" s="113"/>
    </row>
    <row r="26191" spans="1:8">
      <c r="A26191" s="65"/>
      <c r="B26191" s="65"/>
      <c r="C26191" s="65"/>
      <c r="D26191" s="65"/>
      <c r="E26191" s="65"/>
      <c r="F26191" s="65"/>
      <c r="G26191" s="65"/>
      <c r="H26191" s="113"/>
    </row>
    <row r="26192" spans="1:8">
      <c r="A26192" s="65"/>
      <c r="B26192" s="65"/>
      <c r="C26192" s="65"/>
      <c r="D26192" s="65"/>
      <c r="E26192" s="65"/>
      <c r="F26192" s="65"/>
      <c r="G26192" s="65"/>
      <c r="H26192" s="113"/>
    </row>
    <row r="26193" spans="1:8">
      <c r="A26193" s="65"/>
      <c r="B26193" s="65"/>
      <c r="C26193" s="65"/>
      <c r="D26193" s="65"/>
      <c r="E26193" s="65"/>
      <c r="F26193" s="65"/>
      <c r="G26193" s="65"/>
      <c r="H26193" s="113"/>
    </row>
    <row r="26194" spans="1:8">
      <c r="A26194" s="65"/>
      <c r="B26194" s="65"/>
      <c r="C26194" s="65"/>
      <c r="D26194" s="65"/>
      <c r="E26194" s="65"/>
      <c r="F26194" s="65"/>
      <c r="G26194" s="65"/>
      <c r="H26194" s="113"/>
    </row>
    <row r="26195" spans="1:8">
      <c r="A26195" s="65"/>
      <c r="B26195" s="65"/>
      <c r="C26195" s="65"/>
      <c r="D26195" s="65"/>
      <c r="E26195" s="65"/>
      <c r="F26195" s="65"/>
      <c r="G26195" s="65"/>
      <c r="H26195" s="113"/>
    </row>
    <row r="26196" spans="1:8">
      <c r="A26196" s="65"/>
      <c r="B26196" s="65"/>
      <c r="C26196" s="65"/>
      <c r="D26196" s="65"/>
      <c r="E26196" s="65"/>
      <c r="F26196" s="65"/>
      <c r="G26196" s="65"/>
      <c r="H26196" s="113"/>
    </row>
    <row r="26197" spans="1:8">
      <c r="A26197" s="65"/>
      <c r="B26197" s="65"/>
      <c r="C26197" s="65"/>
      <c r="D26197" s="65"/>
      <c r="E26197" s="65"/>
      <c r="F26197" s="65"/>
      <c r="G26197" s="65"/>
      <c r="H26197" s="113"/>
    </row>
    <row r="26198" spans="1:8">
      <c r="A26198" s="65"/>
      <c r="B26198" s="65"/>
      <c r="C26198" s="65"/>
      <c r="D26198" s="65"/>
      <c r="E26198" s="65"/>
      <c r="F26198" s="65"/>
      <c r="G26198" s="65"/>
      <c r="H26198" s="113"/>
    </row>
    <row r="26199" spans="1:8">
      <c r="A26199" s="65"/>
      <c r="B26199" s="65"/>
      <c r="C26199" s="65"/>
      <c r="D26199" s="65"/>
      <c r="E26199" s="65"/>
      <c r="F26199" s="65"/>
      <c r="G26199" s="65"/>
      <c r="H26199" s="113"/>
    </row>
    <row r="26200" spans="1:8">
      <c r="A26200" s="65"/>
      <c r="B26200" s="65"/>
      <c r="C26200" s="65"/>
      <c r="D26200" s="65"/>
      <c r="E26200" s="65"/>
      <c r="F26200" s="65"/>
      <c r="G26200" s="65"/>
      <c r="H26200" s="113"/>
    </row>
    <row r="26201" spans="1:8">
      <c r="A26201" s="65"/>
      <c r="B26201" s="65"/>
      <c r="C26201" s="65"/>
      <c r="D26201" s="65"/>
      <c r="E26201" s="65"/>
      <c r="F26201" s="65"/>
      <c r="G26201" s="65"/>
      <c r="H26201" s="113"/>
    </row>
    <row r="26202" spans="1:8">
      <c r="A26202" s="65"/>
      <c r="B26202" s="65"/>
      <c r="C26202" s="65"/>
      <c r="D26202" s="65"/>
      <c r="E26202" s="65"/>
      <c r="F26202" s="65"/>
      <c r="G26202" s="65"/>
      <c r="H26202" s="113"/>
    </row>
    <row r="26203" spans="1:8">
      <c r="A26203" s="65"/>
      <c r="B26203" s="65"/>
      <c r="C26203" s="65"/>
      <c r="D26203" s="65"/>
      <c r="E26203" s="65"/>
      <c r="F26203" s="65"/>
      <c r="G26203" s="65"/>
      <c r="H26203" s="113"/>
    </row>
    <row r="26204" spans="1:8">
      <c r="A26204" s="65"/>
      <c r="B26204" s="65"/>
      <c r="C26204" s="65"/>
      <c r="D26204" s="65"/>
      <c r="E26204" s="65"/>
      <c r="F26204" s="65"/>
      <c r="G26204" s="65"/>
      <c r="H26204" s="113"/>
    </row>
    <row r="26205" spans="1:8">
      <c r="A26205" s="65"/>
      <c r="B26205" s="65"/>
      <c r="C26205" s="65"/>
      <c r="D26205" s="65"/>
      <c r="E26205" s="65"/>
      <c r="F26205" s="65"/>
      <c r="G26205" s="65"/>
      <c r="H26205" s="113"/>
    </row>
    <row r="26206" spans="1:8">
      <c r="A26206" s="65"/>
      <c r="B26206" s="65"/>
      <c r="C26206" s="65"/>
      <c r="D26206" s="65"/>
      <c r="E26206" s="65"/>
      <c r="F26206" s="65"/>
      <c r="G26206" s="65"/>
      <c r="H26206" s="113"/>
    </row>
    <row r="26207" spans="1:8">
      <c r="A26207" s="65"/>
      <c r="B26207" s="65"/>
      <c r="C26207" s="65"/>
      <c r="D26207" s="65"/>
      <c r="E26207" s="65"/>
      <c r="F26207" s="65"/>
      <c r="G26207" s="65"/>
      <c r="H26207" s="113"/>
    </row>
    <row r="26208" spans="1:8">
      <c r="A26208" s="65"/>
      <c r="B26208" s="65"/>
      <c r="C26208" s="65"/>
      <c r="D26208" s="65"/>
      <c r="E26208" s="65"/>
      <c r="F26208" s="65"/>
      <c r="G26208" s="65"/>
      <c r="H26208" s="113"/>
    </row>
    <row r="26209" spans="1:8">
      <c r="A26209" s="65"/>
      <c r="B26209" s="65"/>
      <c r="C26209" s="65"/>
      <c r="D26209" s="65"/>
      <c r="E26209" s="65"/>
      <c r="F26209" s="65"/>
      <c r="G26209" s="65"/>
      <c r="H26209" s="113"/>
    </row>
    <row r="26210" spans="1:8">
      <c r="A26210" s="65"/>
      <c r="B26210" s="65"/>
      <c r="C26210" s="65"/>
      <c r="D26210" s="65"/>
      <c r="E26210" s="65"/>
      <c r="F26210" s="65"/>
      <c r="G26210" s="65"/>
      <c r="H26210" s="113"/>
    </row>
    <row r="26211" spans="1:8">
      <c r="A26211" s="65"/>
      <c r="B26211" s="65"/>
      <c r="C26211" s="65"/>
      <c r="D26211" s="65"/>
      <c r="E26211" s="65"/>
      <c r="F26211" s="65"/>
      <c r="G26211" s="65"/>
      <c r="H26211" s="113"/>
    </row>
    <row r="26212" spans="1:8">
      <c r="A26212" s="65"/>
      <c r="B26212" s="65"/>
      <c r="C26212" s="65"/>
      <c r="D26212" s="65"/>
      <c r="E26212" s="65"/>
      <c r="F26212" s="65"/>
      <c r="G26212" s="65"/>
      <c r="H26212" s="113"/>
    </row>
    <row r="26213" spans="1:8">
      <c r="A26213" s="65"/>
      <c r="B26213" s="65"/>
      <c r="C26213" s="65"/>
      <c r="D26213" s="65"/>
      <c r="E26213" s="65"/>
      <c r="F26213" s="65"/>
      <c r="G26213" s="65"/>
      <c r="H26213" s="113"/>
    </row>
    <row r="26214" spans="1:8">
      <c r="A26214" s="65"/>
      <c r="B26214" s="65"/>
      <c r="C26214" s="65"/>
      <c r="D26214" s="65"/>
      <c r="E26214" s="65"/>
      <c r="F26214" s="65"/>
      <c r="G26214" s="65"/>
      <c r="H26214" s="113"/>
    </row>
    <row r="26215" spans="1:8">
      <c r="A26215" s="65"/>
      <c r="B26215" s="65"/>
      <c r="C26215" s="65"/>
      <c r="D26215" s="65"/>
      <c r="E26215" s="65"/>
      <c r="F26215" s="65"/>
      <c r="G26215" s="65"/>
      <c r="H26215" s="113"/>
    </row>
    <row r="26216" spans="1:8">
      <c r="A26216" s="65"/>
      <c r="B26216" s="65"/>
      <c r="C26216" s="65"/>
      <c r="D26216" s="65"/>
      <c r="E26216" s="65"/>
      <c r="F26216" s="65"/>
      <c r="G26216" s="65"/>
      <c r="H26216" s="113"/>
    </row>
    <row r="26217" spans="1:8">
      <c r="A26217" s="65"/>
      <c r="B26217" s="65"/>
      <c r="C26217" s="65"/>
      <c r="D26217" s="65"/>
      <c r="E26217" s="65"/>
      <c r="F26217" s="65"/>
      <c r="G26217" s="65"/>
      <c r="H26217" s="113"/>
    </row>
    <row r="26218" spans="1:8">
      <c r="A26218" s="65"/>
      <c r="B26218" s="65"/>
      <c r="C26218" s="65"/>
      <c r="D26218" s="65"/>
      <c r="E26218" s="65"/>
      <c r="F26218" s="65"/>
      <c r="G26218" s="65"/>
      <c r="H26218" s="113"/>
    </row>
    <row r="26219" spans="1:8">
      <c r="A26219" s="65"/>
      <c r="B26219" s="65"/>
      <c r="C26219" s="65"/>
      <c r="D26219" s="65"/>
      <c r="E26219" s="65"/>
      <c r="F26219" s="65"/>
      <c r="G26219" s="65"/>
      <c r="H26219" s="113"/>
    </row>
    <row r="26220" spans="1:8">
      <c r="A26220" s="65"/>
      <c r="B26220" s="65"/>
      <c r="C26220" s="65"/>
      <c r="D26220" s="65"/>
      <c r="E26220" s="65"/>
      <c r="F26220" s="65"/>
      <c r="G26220" s="65"/>
      <c r="H26220" s="113"/>
    </row>
    <row r="26221" spans="1:8">
      <c r="A26221" s="65"/>
      <c r="B26221" s="65"/>
      <c r="C26221" s="65"/>
      <c r="D26221" s="65"/>
      <c r="E26221" s="65"/>
      <c r="F26221" s="65"/>
      <c r="G26221" s="65"/>
      <c r="H26221" s="113"/>
    </row>
    <row r="26222" spans="1:8">
      <c r="A26222" s="65"/>
      <c r="B26222" s="65"/>
      <c r="C26222" s="65"/>
      <c r="D26222" s="65"/>
      <c r="E26222" s="65"/>
      <c r="F26222" s="65"/>
      <c r="G26222" s="65"/>
      <c r="H26222" s="113"/>
    </row>
    <row r="26223" spans="1:8">
      <c r="A26223" s="65"/>
      <c r="B26223" s="65"/>
      <c r="C26223" s="65"/>
      <c r="D26223" s="65"/>
      <c r="E26223" s="65"/>
      <c r="F26223" s="65"/>
      <c r="G26223" s="65"/>
      <c r="H26223" s="113"/>
    </row>
    <row r="26224" spans="1:8">
      <c r="A26224" s="65"/>
      <c r="B26224" s="65"/>
      <c r="C26224" s="65"/>
      <c r="D26224" s="65"/>
      <c r="E26224" s="65"/>
      <c r="F26224" s="65"/>
      <c r="G26224" s="65"/>
      <c r="H26224" s="113"/>
    </row>
    <row r="26225" spans="1:8">
      <c r="A26225" s="65"/>
      <c r="B26225" s="65"/>
      <c r="C26225" s="65"/>
      <c r="D26225" s="65"/>
      <c r="E26225" s="65"/>
      <c r="F26225" s="65"/>
      <c r="G26225" s="65"/>
      <c r="H26225" s="113"/>
    </row>
    <row r="26226" spans="1:8">
      <c r="A26226" s="65"/>
      <c r="B26226" s="65"/>
      <c r="C26226" s="65"/>
      <c r="D26226" s="65"/>
      <c r="E26226" s="65"/>
      <c r="F26226" s="65"/>
      <c r="G26226" s="65"/>
      <c r="H26226" s="113"/>
    </row>
    <row r="26227" spans="1:8">
      <c r="A26227" s="65"/>
      <c r="B26227" s="65"/>
      <c r="C26227" s="65"/>
      <c r="D26227" s="65"/>
      <c r="E26227" s="65"/>
      <c r="F26227" s="65"/>
      <c r="G26227" s="65"/>
      <c r="H26227" s="113"/>
    </row>
    <row r="26228" spans="1:8">
      <c r="A26228" s="65"/>
      <c r="B26228" s="65"/>
      <c r="C26228" s="65"/>
      <c r="D26228" s="65"/>
      <c r="E26228" s="65"/>
      <c r="F26228" s="65"/>
      <c r="G26228" s="65"/>
      <c r="H26228" s="113"/>
    </row>
    <row r="26229" spans="1:8">
      <c r="A26229" s="65"/>
      <c r="B26229" s="65"/>
      <c r="C26229" s="65"/>
      <c r="D26229" s="65"/>
      <c r="E26229" s="65"/>
      <c r="F26229" s="65"/>
      <c r="G26229" s="65"/>
      <c r="H26229" s="113"/>
    </row>
    <row r="26230" spans="1:8">
      <c r="A26230" s="65"/>
      <c r="B26230" s="65"/>
      <c r="C26230" s="65"/>
      <c r="D26230" s="65"/>
      <c r="E26230" s="65"/>
      <c r="F26230" s="65"/>
      <c r="G26230" s="65"/>
      <c r="H26230" s="113"/>
    </row>
    <row r="26231" spans="1:8">
      <c r="A26231" s="65"/>
      <c r="B26231" s="65"/>
      <c r="C26231" s="65"/>
      <c r="D26231" s="65"/>
      <c r="E26231" s="65"/>
      <c r="F26231" s="65"/>
      <c r="G26231" s="65"/>
      <c r="H26231" s="113"/>
    </row>
    <row r="26232" spans="1:8">
      <c r="A26232" s="65"/>
      <c r="B26232" s="65"/>
      <c r="C26232" s="65"/>
      <c r="D26232" s="65"/>
      <c r="E26232" s="65"/>
      <c r="F26232" s="65"/>
      <c r="G26232" s="65"/>
      <c r="H26232" s="113"/>
    </row>
    <row r="26233" spans="1:8">
      <c r="A26233" s="65"/>
      <c r="B26233" s="65"/>
      <c r="C26233" s="65"/>
      <c r="D26233" s="65"/>
      <c r="E26233" s="65"/>
      <c r="F26233" s="65"/>
      <c r="G26233" s="65"/>
      <c r="H26233" s="113"/>
    </row>
    <row r="26234" spans="1:8">
      <c r="A26234" s="65"/>
      <c r="B26234" s="65"/>
      <c r="C26234" s="65"/>
      <c r="D26234" s="65"/>
      <c r="E26234" s="65"/>
      <c r="F26234" s="65"/>
      <c r="G26234" s="65"/>
      <c r="H26234" s="113"/>
    </row>
    <row r="26235" spans="1:8">
      <c r="A26235" s="65"/>
      <c r="B26235" s="65"/>
      <c r="C26235" s="65"/>
      <c r="D26235" s="65"/>
      <c r="E26235" s="65"/>
      <c r="F26235" s="65"/>
      <c r="G26235" s="65"/>
      <c r="H26235" s="113"/>
    </row>
    <row r="26236" spans="1:8">
      <c r="A26236" s="65"/>
      <c r="B26236" s="65"/>
      <c r="C26236" s="65"/>
      <c r="D26236" s="65"/>
      <c r="E26236" s="65"/>
      <c r="F26236" s="65"/>
      <c r="G26236" s="65"/>
      <c r="H26236" s="113"/>
    </row>
    <row r="26237" spans="1:8">
      <c r="A26237" s="65"/>
      <c r="B26237" s="65"/>
      <c r="C26237" s="65"/>
      <c r="D26237" s="65"/>
      <c r="E26237" s="65"/>
      <c r="F26237" s="65"/>
      <c r="G26237" s="65"/>
      <c r="H26237" s="113"/>
    </row>
    <row r="26238" spans="1:8">
      <c r="A26238" s="65"/>
      <c r="B26238" s="65"/>
      <c r="C26238" s="65"/>
      <c r="D26238" s="65"/>
      <c r="E26238" s="65"/>
      <c r="F26238" s="65"/>
      <c r="G26238" s="65"/>
      <c r="H26238" s="113"/>
    </row>
    <row r="26239" spans="1:8">
      <c r="A26239" s="65"/>
      <c r="B26239" s="65"/>
      <c r="C26239" s="65"/>
      <c r="D26239" s="65"/>
      <c r="E26239" s="65"/>
      <c r="F26239" s="65"/>
      <c r="G26239" s="65"/>
      <c r="H26239" s="113"/>
    </row>
    <row r="26240" spans="1:8">
      <c r="A26240" s="65"/>
      <c r="B26240" s="65"/>
      <c r="C26240" s="65"/>
      <c r="D26240" s="65"/>
      <c r="E26240" s="65"/>
      <c r="F26240" s="65"/>
      <c r="G26240" s="65"/>
      <c r="H26240" s="113"/>
    </row>
    <row r="26241" spans="1:8">
      <c r="A26241" s="65"/>
      <c r="B26241" s="65"/>
      <c r="C26241" s="65"/>
      <c r="D26241" s="65"/>
      <c r="E26241" s="65"/>
      <c r="F26241" s="65"/>
      <c r="G26241" s="65"/>
      <c r="H26241" s="113"/>
    </row>
    <row r="26242" spans="1:8">
      <c r="A26242" s="65"/>
      <c r="B26242" s="65"/>
      <c r="C26242" s="65"/>
      <c r="D26242" s="65"/>
      <c r="E26242" s="65"/>
      <c r="F26242" s="65"/>
      <c r="G26242" s="65"/>
      <c r="H26242" s="113"/>
    </row>
    <row r="26243" spans="1:8">
      <c r="A26243" s="65"/>
      <c r="B26243" s="65"/>
      <c r="C26243" s="65"/>
      <c r="D26243" s="65"/>
      <c r="E26243" s="65"/>
      <c r="F26243" s="65"/>
      <c r="G26243" s="65"/>
      <c r="H26243" s="113"/>
    </row>
    <row r="26244" spans="1:8">
      <c r="A26244" s="65"/>
      <c r="B26244" s="65"/>
      <c r="C26244" s="65"/>
      <c r="D26244" s="65"/>
      <c r="E26244" s="65"/>
      <c r="F26244" s="65"/>
      <c r="G26244" s="65"/>
      <c r="H26244" s="113"/>
    </row>
    <row r="26245" spans="1:8">
      <c r="A26245" s="65"/>
      <c r="B26245" s="65"/>
      <c r="C26245" s="65"/>
      <c r="D26245" s="65"/>
      <c r="E26245" s="65"/>
      <c r="F26245" s="65"/>
      <c r="G26245" s="65"/>
      <c r="H26245" s="113"/>
    </row>
    <row r="26246" spans="1:8">
      <c r="A26246" s="65"/>
      <c r="B26246" s="65"/>
      <c r="C26246" s="65"/>
      <c r="D26246" s="65"/>
      <c r="E26246" s="65"/>
      <c r="F26246" s="65"/>
      <c r="G26246" s="65"/>
      <c r="H26246" s="113"/>
    </row>
    <row r="26247" spans="1:8">
      <c r="A26247" s="65"/>
      <c r="B26247" s="65"/>
      <c r="C26247" s="65"/>
      <c r="D26247" s="65"/>
      <c r="E26247" s="65"/>
      <c r="F26247" s="65"/>
      <c r="G26247" s="65"/>
      <c r="H26247" s="113"/>
    </row>
    <row r="26248" spans="1:8">
      <c r="A26248" s="65"/>
      <c r="B26248" s="65"/>
      <c r="C26248" s="65"/>
      <c r="D26248" s="65"/>
      <c r="E26248" s="65"/>
      <c r="F26248" s="65"/>
      <c r="G26248" s="65"/>
      <c r="H26248" s="113"/>
    </row>
    <row r="26249" spans="1:8">
      <c r="A26249" s="65"/>
      <c r="B26249" s="65"/>
      <c r="C26249" s="65"/>
      <c r="D26249" s="65"/>
      <c r="E26249" s="65"/>
      <c r="F26249" s="65"/>
      <c r="G26249" s="65"/>
      <c r="H26249" s="113"/>
    </row>
    <row r="26250" spans="1:8">
      <c r="A26250" s="65"/>
      <c r="B26250" s="65"/>
      <c r="C26250" s="65"/>
      <c r="D26250" s="65"/>
      <c r="E26250" s="65"/>
      <c r="F26250" s="65"/>
      <c r="G26250" s="65"/>
      <c r="H26250" s="113"/>
    </row>
    <row r="26251" spans="1:8">
      <c r="A26251" s="65"/>
      <c r="B26251" s="65"/>
      <c r="C26251" s="65"/>
      <c r="D26251" s="65"/>
      <c r="E26251" s="65"/>
      <c r="F26251" s="65"/>
      <c r="G26251" s="65"/>
      <c r="H26251" s="113"/>
    </row>
    <row r="26252" spans="1:8">
      <c r="A26252" s="65"/>
      <c r="B26252" s="65"/>
      <c r="C26252" s="65"/>
      <c r="D26252" s="65"/>
      <c r="E26252" s="65"/>
      <c r="F26252" s="65"/>
      <c r="G26252" s="65"/>
      <c r="H26252" s="113"/>
    </row>
    <row r="26253" spans="1:8">
      <c r="A26253" s="65"/>
      <c r="B26253" s="65"/>
      <c r="C26253" s="65"/>
      <c r="D26253" s="65"/>
      <c r="E26253" s="65"/>
      <c r="F26253" s="65"/>
      <c r="G26253" s="65"/>
      <c r="H26253" s="113"/>
    </row>
    <row r="26254" spans="1:8">
      <c r="A26254" s="65"/>
      <c r="B26254" s="65"/>
      <c r="C26254" s="65"/>
      <c r="D26254" s="65"/>
      <c r="E26254" s="65"/>
      <c r="F26254" s="65"/>
      <c r="G26254" s="65"/>
      <c r="H26254" s="113"/>
    </row>
    <row r="26255" spans="1:8">
      <c r="A26255" s="65"/>
      <c r="B26255" s="65"/>
      <c r="C26255" s="65"/>
      <c r="D26255" s="65"/>
      <c r="E26255" s="65"/>
      <c r="F26255" s="65"/>
      <c r="G26255" s="65"/>
      <c r="H26255" s="113"/>
    </row>
    <row r="26256" spans="1:8">
      <c r="A26256" s="65"/>
      <c r="B26256" s="65"/>
      <c r="C26256" s="65"/>
      <c r="D26256" s="65"/>
      <c r="E26256" s="65"/>
      <c r="F26256" s="65"/>
      <c r="G26256" s="65"/>
      <c r="H26256" s="113"/>
    </row>
    <row r="26257" spans="1:8">
      <c r="A26257" s="65"/>
      <c r="B26257" s="65"/>
      <c r="C26257" s="65"/>
      <c r="D26257" s="65"/>
      <c r="E26257" s="65"/>
      <c r="F26257" s="65"/>
      <c r="G26257" s="65"/>
      <c r="H26257" s="113"/>
    </row>
    <row r="26258" spans="1:8">
      <c r="A26258" s="65"/>
      <c r="B26258" s="65"/>
      <c r="C26258" s="65"/>
      <c r="D26258" s="65"/>
      <c r="E26258" s="65"/>
      <c r="F26258" s="65"/>
      <c r="G26258" s="65"/>
      <c r="H26258" s="113"/>
    </row>
    <row r="26259" spans="1:8">
      <c r="A26259" s="65"/>
      <c r="B26259" s="65"/>
      <c r="C26259" s="65"/>
      <c r="D26259" s="65"/>
      <c r="E26259" s="65"/>
      <c r="F26259" s="65"/>
      <c r="G26259" s="65"/>
      <c r="H26259" s="113"/>
    </row>
    <row r="26260" spans="1:8">
      <c r="A26260" s="65"/>
      <c r="B26260" s="65"/>
      <c r="C26260" s="65"/>
      <c r="D26260" s="65"/>
      <c r="E26260" s="65"/>
      <c r="F26260" s="65"/>
      <c r="G26260" s="65"/>
      <c r="H26260" s="113"/>
    </row>
    <row r="26261" spans="1:8">
      <c r="A26261" s="65"/>
      <c r="B26261" s="65"/>
      <c r="C26261" s="65"/>
      <c r="D26261" s="65"/>
      <c r="E26261" s="65"/>
      <c r="F26261" s="65"/>
      <c r="G26261" s="65"/>
      <c r="H26261" s="113"/>
    </row>
    <row r="26262" spans="1:8">
      <c r="A26262" s="65"/>
      <c r="B26262" s="65"/>
      <c r="C26262" s="65"/>
      <c r="D26262" s="65"/>
      <c r="E26262" s="65"/>
      <c r="F26262" s="65"/>
      <c r="G26262" s="65"/>
      <c r="H26262" s="113"/>
    </row>
    <row r="26263" spans="1:8">
      <c r="A26263" s="65"/>
      <c r="B26263" s="65"/>
      <c r="C26263" s="65"/>
      <c r="D26263" s="65"/>
      <c r="E26263" s="65"/>
      <c r="F26263" s="65"/>
      <c r="G26263" s="65"/>
      <c r="H26263" s="113"/>
    </row>
    <row r="26264" spans="1:8">
      <c r="A26264" s="65"/>
      <c r="B26264" s="65"/>
      <c r="C26264" s="65"/>
      <c r="D26264" s="65"/>
      <c r="E26264" s="65"/>
      <c r="F26264" s="65"/>
      <c r="G26264" s="65"/>
      <c r="H26264" s="113"/>
    </row>
    <row r="26265" spans="1:8">
      <c r="A26265" s="65"/>
      <c r="B26265" s="65"/>
      <c r="C26265" s="65"/>
      <c r="D26265" s="65"/>
      <c r="E26265" s="65"/>
      <c r="F26265" s="65"/>
      <c r="G26265" s="65"/>
      <c r="H26265" s="113"/>
    </row>
    <row r="26266" spans="1:8">
      <c r="A26266" s="65"/>
      <c r="B26266" s="65"/>
      <c r="C26266" s="65"/>
      <c r="D26266" s="65"/>
      <c r="E26266" s="65"/>
      <c r="F26266" s="65"/>
      <c r="G26266" s="65"/>
      <c r="H26266" s="113"/>
    </row>
    <row r="26267" spans="1:8">
      <c r="A26267" s="65"/>
      <c r="B26267" s="65"/>
      <c r="C26267" s="65"/>
      <c r="D26267" s="65"/>
      <c r="E26267" s="65"/>
      <c r="F26267" s="65"/>
      <c r="G26267" s="65"/>
      <c r="H26267" s="113"/>
    </row>
    <row r="26268" spans="1:8">
      <c r="A26268" s="65"/>
      <c r="B26268" s="65"/>
      <c r="C26268" s="65"/>
      <c r="D26268" s="65"/>
      <c r="E26268" s="65"/>
      <c r="F26268" s="65"/>
      <c r="G26268" s="65"/>
      <c r="H26268" s="113"/>
    </row>
    <row r="26269" spans="1:8">
      <c r="A26269" s="65"/>
      <c r="B26269" s="65"/>
      <c r="C26269" s="65"/>
      <c r="D26269" s="65"/>
      <c r="E26269" s="65"/>
      <c r="F26269" s="65"/>
      <c r="G26269" s="65"/>
      <c r="H26269" s="113"/>
    </row>
    <row r="26270" spans="1:8">
      <c r="A26270" s="65"/>
      <c r="B26270" s="65"/>
      <c r="C26270" s="65"/>
      <c r="D26270" s="65"/>
      <c r="E26270" s="65"/>
      <c r="F26270" s="65"/>
      <c r="G26270" s="65"/>
      <c r="H26270" s="113"/>
    </row>
    <row r="26271" spans="1:8">
      <c r="A26271" s="65"/>
      <c r="B26271" s="65"/>
      <c r="C26271" s="65"/>
      <c r="D26271" s="65"/>
      <c r="E26271" s="65"/>
      <c r="F26271" s="65"/>
      <c r="G26271" s="65"/>
      <c r="H26271" s="113"/>
    </row>
    <row r="26272" spans="1:8">
      <c r="A26272" s="65"/>
      <c r="B26272" s="65"/>
      <c r="C26272" s="65"/>
      <c r="D26272" s="65"/>
      <c r="E26272" s="65"/>
      <c r="F26272" s="65"/>
      <c r="G26272" s="65"/>
      <c r="H26272" s="113"/>
    </row>
    <row r="26273" spans="1:8">
      <c r="A26273" s="65"/>
      <c r="B26273" s="65"/>
      <c r="C26273" s="65"/>
      <c r="D26273" s="65"/>
      <c r="E26273" s="65"/>
      <c r="F26273" s="65"/>
      <c r="G26273" s="65"/>
      <c r="H26273" s="113"/>
    </row>
    <row r="26274" spans="1:8">
      <c r="A26274" s="65"/>
      <c r="B26274" s="65"/>
      <c r="C26274" s="65"/>
      <c r="D26274" s="65"/>
      <c r="E26274" s="65"/>
      <c r="F26274" s="65"/>
      <c r="G26274" s="65"/>
      <c r="H26274" s="113"/>
    </row>
    <row r="26275" spans="1:8">
      <c r="A26275" s="65"/>
      <c r="B26275" s="65"/>
      <c r="C26275" s="65"/>
      <c r="D26275" s="65"/>
      <c r="E26275" s="65"/>
      <c r="F26275" s="65"/>
      <c r="G26275" s="65"/>
      <c r="H26275" s="113"/>
    </row>
    <row r="26276" spans="1:8">
      <c r="A26276" s="65"/>
      <c r="B26276" s="65"/>
      <c r="C26276" s="65"/>
      <c r="D26276" s="65"/>
      <c r="E26276" s="65"/>
      <c r="F26276" s="65"/>
      <c r="G26276" s="65"/>
      <c r="H26276" s="113"/>
    </row>
    <row r="26277" spans="1:8">
      <c r="A26277" s="65"/>
      <c r="B26277" s="65"/>
      <c r="C26277" s="65"/>
      <c r="D26277" s="65"/>
      <c r="E26277" s="65"/>
      <c r="F26277" s="65"/>
      <c r="G26277" s="65"/>
      <c r="H26277" s="113"/>
    </row>
    <row r="26278" spans="1:8">
      <c r="A26278" s="65"/>
      <c r="B26278" s="65"/>
      <c r="C26278" s="65"/>
      <c r="D26278" s="65"/>
      <c r="E26278" s="65"/>
      <c r="F26278" s="65"/>
      <c r="G26278" s="65"/>
      <c r="H26278" s="113"/>
    </row>
    <row r="26279" spans="1:8">
      <c r="A26279" s="65"/>
      <c r="B26279" s="65"/>
      <c r="C26279" s="65"/>
      <c r="D26279" s="65"/>
      <c r="E26279" s="65"/>
      <c r="F26279" s="65"/>
      <c r="G26279" s="65"/>
      <c r="H26279" s="113"/>
    </row>
    <row r="26280" spans="1:8">
      <c r="A26280" s="65"/>
      <c r="B26280" s="65"/>
      <c r="C26280" s="65"/>
      <c r="D26280" s="65"/>
      <c r="E26280" s="65"/>
      <c r="F26280" s="65"/>
      <c r="G26280" s="65"/>
      <c r="H26280" s="113"/>
    </row>
    <row r="26281" spans="1:8">
      <c r="A26281" s="65"/>
      <c r="B26281" s="65"/>
      <c r="C26281" s="65"/>
      <c r="D26281" s="65"/>
      <c r="E26281" s="65"/>
      <c r="F26281" s="65"/>
      <c r="G26281" s="65"/>
      <c r="H26281" s="113"/>
    </row>
    <row r="26282" spans="1:8">
      <c r="A26282" s="65"/>
      <c r="B26282" s="65"/>
      <c r="C26282" s="65"/>
      <c r="D26282" s="65"/>
      <c r="E26282" s="65"/>
      <c r="F26282" s="65"/>
      <c r="G26282" s="65"/>
      <c r="H26282" s="113"/>
    </row>
    <row r="26283" spans="1:8">
      <c r="A26283" s="65"/>
      <c r="B26283" s="65"/>
      <c r="C26283" s="65"/>
      <c r="D26283" s="65"/>
      <c r="E26283" s="65"/>
      <c r="F26283" s="65"/>
      <c r="G26283" s="65"/>
      <c r="H26283" s="113"/>
    </row>
    <row r="26284" spans="1:8">
      <c r="A26284" s="65"/>
      <c r="B26284" s="65"/>
      <c r="C26284" s="65"/>
      <c r="D26284" s="65"/>
      <c r="E26284" s="65"/>
      <c r="F26284" s="65"/>
      <c r="G26284" s="65"/>
      <c r="H26284" s="113"/>
    </row>
    <row r="26285" spans="1:8">
      <c r="A26285" s="65"/>
      <c r="B26285" s="65"/>
      <c r="C26285" s="65"/>
      <c r="D26285" s="65"/>
      <c r="E26285" s="65"/>
      <c r="F26285" s="65"/>
      <c r="G26285" s="65"/>
      <c r="H26285" s="113"/>
    </row>
    <row r="26286" spans="1:8">
      <c r="A26286" s="65"/>
      <c r="B26286" s="65"/>
      <c r="C26286" s="65"/>
      <c r="D26286" s="65"/>
      <c r="E26286" s="65"/>
      <c r="F26286" s="65"/>
      <c r="G26286" s="65"/>
      <c r="H26286" s="113"/>
    </row>
    <row r="26287" spans="1:8">
      <c r="A26287" s="65"/>
      <c r="B26287" s="65"/>
      <c r="C26287" s="65"/>
      <c r="D26287" s="65"/>
      <c r="E26287" s="65"/>
      <c r="F26287" s="65"/>
      <c r="G26287" s="65"/>
      <c r="H26287" s="113"/>
    </row>
    <row r="26288" spans="1:8">
      <c r="A26288" s="65"/>
      <c r="B26288" s="65"/>
      <c r="C26288" s="65"/>
      <c r="D26288" s="65"/>
      <c r="E26288" s="65"/>
      <c r="F26288" s="65"/>
      <c r="G26288" s="65"/>
      <c r="H26288" s="113"/>
    </row>
    <row r="26289" spans="1:8">
      <c r="A26289" s="65"/>
      <c r="B26289" s="65"/>
      <c r="C26289" s="65"/>
      <c r="D26289" s="65"/>
      <c r="E26289" s="65"/>
      <c r="F26289" s="65"/>
      <c r="G26289" s="65"/>
      <c r="H26289" s="113"/>
    </row>
    <row r="26290" spans="1:8">
      <c r="A26290" s="65"/>
      <c r="B26290" s="65"/>
      <c r="C26290" s="65"/>
      <c r="D26290" s="65"/>
      <c r="E26290" s="65"/>
      <c r="F26290" s="65"/>
      <c r="G26290" s="65"/>
      <c r="H26290" s="113"/>
    </row>
    <row r="26291" spans="1:8">
      <c r="A26291" s="65"/>
      <c r="B26291" s="65"/>
      <c r="C26291" s="65"/>
      <c r="D26291" s="65"/>
      <c r="E26291" s="65"/>
      <c r="F26291" s="65"/>
      <c r="G26291" s="65"/>
      <c r="H26291" s="113"/>
    </row>
    <row r="26292" spans="1:8">
      <c r="A26292" s="65"/>
      <c r="B26292" s="65"/>
      <c r="C26292" s="65"/>
      <c r="D26292" s="65"/>
      <c r="E26292" s="65"/>
      <c r="F26292" s="65"/>
      <c r="G26292" s="65"/>
      <c r="H26292" s="113"/>
    </row>
    <row r="26293" spans="1:8">
      <c r="A26293" s="65"/>
      <c r="B26293" s="65"/>
      <c r="C26293" s="65"/>
      <c r="D26293" s="65"/>
      <c r="E26293" s="65"/>
      <c r="F26293" s="65"/>
      <c r="G26293" s="65"/>
      <c r="H26293" s="113"/>
    </row>
    <row r="26294" spans="1:8">
      <c r="A26294" s="65"/>
      <c r="B26294" s="65"/>
      <c r="C26294" s="65"/>
      <c r="D26294" s="65"/>
      <c r="E26294" s="65"/>
      <c r="F26294" s="65"/>
      <c r="G26294" s="65"/>
      <c r="H26294" s="113"/>
    </row>
    <row r="26295" spans="1:8">
      <c r="A26295" s="65"/>
      <c r="B26295" s="65"/>
      <c r="C26295" s="65"/>
      <c r="D26295" s="65"/>
      <c r="E26295" s="65"/>
      <c r="F26295" s="65"/>
      <c r="G26295" s="65"/>
      <c r="H26295" s="113"/>
    </row>
    <row r="26296" spans="1:8">
      <c r="A26296" s="65"/>
      <c r="B26296" s="65"/>
      <c r="C26296" s="65"/>
      <c r="D26296" s="65"/>
      <c r="E26296" s="65"/>
      <c r="F26296" s="65"/>
      <c r="G26296" s="65"/>
      <c r="H26296" s="113"/>
    </row>
    <row r="26297" spans="1:8">
      <c r="A26297" s="65"/>
      <c r="B26297" s="65"/>
      <c r="C26297" s="65"/>
      <c r="D26297" s="65"/>
      <c r="E26297" s="65"/>
      <c r="F26297" s="65"/>
      <c r="G26297" s="65"/>
      <c r="H26297" s="113"/>
    </row>
    <row r="26298" spans="1:8">
      <c r="A26298" s="65"/>
      <c r="B26298" s="65"/>
      <c r="C26298" s="65"/>
      <c r="D26298" s="65"/>
      <c r="E26298" s="65"/>
      <c r="F26298" s="65"/>
      <c r="G26298" s="65"/>
      <c r="H26298" s="113"/>
    </row>
    <row r="26299" spans="1:8">
      <c r="A26299" s="65"/>
      <c r="B26299" s="65"/>
      <c r="C26299" s="65"/>
      <c r="D26299" s="65"/>
      <c r="E26299" s="65"/>
      <c r="F26299" s="65"/>
      <c r="G26299" s="65"/>
      <c r="H26299" s="113"/>
    </row>
    <row r="26300" spans="1:8">
      <c r="A26300" s="65"/>
      <c r="B26300" s="65"/>
      <c r="C26300" s="65"/>
      <c r="D26300" s="65"/>
      <c r="E26300" s="65"/>
      <c r="F26300" s="65"/>
      <c r="G26300" s="65"/>
      <c r="H26300" s="113"/>
    </row>
    <row r="26301" spans="1:8">
      <c r="A26301" s="65"/>
      <c r="B26301" s="65"/>
      <c r="C26301" s="65"/>
      <c r="D26301" s="65"/>
      <c r="E26301" s="65"/>
      <c r="F26301" s="65"/>
      <c r="G26301" s="65"/>
      <c r="H26301" s="113"/>
    </row>
    <row r="26302" spans="1:8">
      <c r="A26302" s="65"/>
      <c r="B26302" s="65"/>
      <c r="C26302" s="65"/>
      <c r="D26302" s="65"/>
      <c r="E26302" s="65"/>
      <c r="F26302" s="65"/>
      <c r="G26302" s="65"/>
      <c r="H26302" s="113"/>
    </row>
    <row r="26303" spans="1:8">
      <c r="A26303" s="65"/>
      <c r="B26303" s="65"/>
      <c r="C26303" s="65"/>
      <c r="D26303" s="65"/>
      <c r="E26303" s="65"/>
      <c r="F26303" s="65"/>
      <c r="G26303" s="65"/>
      <c r="H26303" s="113"/>
    </row>
    <row r="26304" spans="1:8">
      <c r="A26304" s="65"/>
      <c r="B26304" s="65"/>
      <c r="C26304" s="65"/>
      <c r="D26304" s="65"/>
      <c r="E26304" s="65"/>
      <c r="F26304" s="65"/>
      <c r="G26304" s="65"/>
      <c r="H26304" s="113"/>
    </row>
    <row r="26305" spans="1:8">
      <c r="A26305" s="65"/>
      <c r="B26305" s="65"/>
      <c r="C26305" s="65"/>
      <c r="D26305" s="65"/>
      <c r="E26305" s="65"/>
      <c r="F26305" s="65"/>
      <c r="G26305" s="65"/>
      <c r="H26305" s="113"/>
    </row>
    <row r="26306" spans="1:8">
      <c r="A26306" s="65"/>
      <c r="B26306" s="65"/>
      <c r="C26306" s="65"/>
      <c r="D26306" s="65"/>
      <c r="E26306" s="65"/>
      <c r="F26306" s="65"/>
      <c r="G26306" s="65"/>
      <c r="H26306" s="113"/>
    </row>
    <row r="26307" spans="1:8">
      <c r="A26307" s="65"/>
      <c r="B26307" s="65"/>
      <c r="C26307" s="65"/>
      <c r="D26307" s="65"/>
      <c r="E26307" s="65"/>
      <c r="F26307" s="65"/>
      <c r="G26307" s="65"/>
      <c r="H26307" s="113"/>
    </row>
    <row r="26308" spans="1:8">
      <c r="A26308" s="65"/>
      <c r="B26308" s="65"/>
      <c r="C26308" s="65"/>
      <c r="D26308" s="65"/>
      <c r="E26308" s="65"/>
      <c r="F26308" s="65"/>
      <c r="G26308" s="65"/>
      <c r="H26308" s="113"/>
    </row>
    <row r="26309" spans="1:8">
      <c r="A26309" s="65"/>
      <c r="B26309" s="65"/>
      <c r="C26309" s="65"/>
      <c r="D26309" s="65"/>
      <c r="E26309" s="65"/>
      <c r="F26309" s="65"/>
      <c r="G26309" s="65"/>
      <c r="H26309" s="113"/>
    </row>
    <row r="26310" spans="1:8">
      <c r="A26310" s="65"/>
      <c r="B26310" s="65"/>
      <c r="C26310" s="65"/>
      <c r="D26310" s="65"/>
      <c r="E26310" s="65"/>
      <c r="F26310" s="65"/>
      <c r="G26310" s="65"/>
      <c r="H26310" s="113"/>
    </row>
    <row r="26311" spans="1:8">
      <c r="A26311" s="65"/>
      <c r="B26311" s="65"/>
      <c r="C26311" s="65"/>
      <c r="D26311" s="65"/>
      <c r="E26311" s="65"/>
      <c r="F26311" s="65"/>
      <c r="G26311" s="65"/>
      <c r="H26311" s="113"/>
    </row>
    <row r="26312" spans="1:8">
      <c r="A26312" s="65"/>
      <c r="B26312" s="65"/>
      <c r="C26312" s="65"/>
      <c r="D26312" s="65"/>
      <c r="E26312" s="65"/>
      <c r="F26312" s="65"/>
      <c r="G26312" s="65"/>
      <c r="H26312" s="113"/>
    </row>
    <row r="26313" spans="1:8">
      <c r="A26313" s="65"/>
      <c r="B26313" s="65"/>
      <c r="C26313" s="65"/>
      <c r="D26313" s="65"/>
      <c r="E26313" s="65"/>
      <c r="F26313" s="65"/>
      <c r="G26313" s="65"/>
      <c r="H26313" s="113"/>
    </row>
    <row r="26314" spans="1:8">
      <c r="A26314" s="65"/>
      <c r="B26314" s="65"/>
      <c r="C26314" s="65"/>
      <c r="D26314" s="65"/>
      <c r="E26314" s="65"/>
      <c r="F26314" s="65"/>
      <c r="G26314" s="65"/>
      <c r="H26314" s="113"/>
    </row>
    <row r="26315" spans="1:8">
      <c r="A26315" s="65"/>
      <c r="B26315" s="65"/>
      <c r="C26315" s="65"/>
      <c r="D26315" s="65"/>
      <c r="E26315" s="65"/>
      <c r="F26315" s="65"/>
      <c r="G26315" s="65"/>
      <c r="H26315" s="113"/>
    </row>
    <row r="26316" spans="1:8">
      <c r="A26316" s="65"/>
      <c r="B26316" s="65"/>
      <c r="C26316" s="65"/>
      <c r="D26316" s="65"/>
      <c r="E26316" s="65"/>
      <c r="F26316" s="65"/>
      <c r="G26316" s="65"/>
      <c r="H26316" s="113"/>
    </row>
    <row r="26317" spans="1:8">
      <c r="A26317" s="65"/>
      <c r="B26317" s="65"/>
      <c r="C26317" s="65"/>
      <c r="D26317" s="65"/>
      <c r="E26317" s="65"/>
      <c r="F26317" s="65"/>
      <c r="G26317" s="65"/>
      <c r="H26317" s="113"/>
    </row>
    <row r="26318" spans="1:8">
      <c r="A26318" s="65"/>
      <c r="B26318" s="65"/>
      <c r="C26318" s="65"/>
      <c r="D26318" s="65"/>
      <c r="E26318" s="65"/>
      <c r="F26318" s="65"/>
      <c r="G26318" s="65"/>
      <c r="H26318" s="113"/>
    </row>
    <row r="26319" spans="1:8">
      <c r="A26319" s="65"/>
      <c r="B26319" s="65"/>
      <c r="C26319" s="65"/>
      <c r="D26319" s="65"/>
      <c r="E26319" s="65"/>
      <c r="F26319" s="65"/>
      <c r="G26319" s="65"/>
      <c r="H26319" s="113"/>
    </row>
    <row r="26320" spans="1:8">
      <c r="A26320" s="65"/>
      <c r="B26320" s="65"/>
      <c r="C26320" s="65"/>
      <c r="D26320" s="65"/>
      <c r="E26320" s="65"/>
      <c r="F26320" s="65"/>
      <c r="G26320" s="65"/>
      <c r="H26320" s="113"/>
    </row>
    <row r="26321" spans="1:8">
      <c r="A26321" s="65"/>
      <c r="B26321" s="65"/>
      <c r="C26321" s="65"/>
      <c r="D26321" s="65"/>
      <c r="E26321" s="65"/>
      <c r="F26321" s="65"/>
      <c r="G26321" s="65"/>
      <c r="H26321" s="113"/>
    </row>
    <row r="26322" spans="1:8">
      <c r="A26322" s="65"/>
      <c r="B26322" s="65"/>
      <c r="C26322" s="65"/>
      <c r="D26322" s="65"/>
      <c r="E26322" s="65"/>
      <c r="F26322" s="65"/>
      <c r="G26322" s="65"/>
      <c r="H26322" s="113"/>
    </row>
    <row r="26323" spans="1:8">
      <c r="A26323" s="65"/>
      <c r="B26323" s="65"/>
      <c r="C26323" s="65"/>
      <c r="D26323" s="65"/>
      <c r="E26323" s="65"/>
      <c r="F26323" s="65"/>
      <c r="G26323" s="65"/>
      <c r="H26323" s="113"/>
    </row>
    <row r="26324" spans="1:8">
      <c r="A26324" s="65"/>
      <c r="B26324" s="65"/>
      <c r="C26324" s="65"/>
      <c r="D26324" s="65"/>
      <c r="E26324" s="65"/>
      <c r="F26324" s="65"/>
      <c r="G26324" s="65"/>
      <c r="H26324" s="113"/>
    </row>
    <row r="26325" spans="1:8">
      <c r="A26325" s="65"/>
      <c r="B26325" s="65"/>
      <c r="C26325" s="65"/>
      <c r="D26325" s="65"/>
      <c r="E26325" s="65"/>
      <c r="F26325" s="65"/>
      <c r="G26325" s="65"/>
      <c r="H26325" s="113"/>
    </row>
    <row r="26326" spans="1:8">
      <c r="A26326" s="65"/>
      <c r="B26326" s="65"/>
      <c r="C26326" s="65"/>
      <c r="D26326" s="65"/>
      <c r="E26326" s="65"/>
      <c r="F26326" s="65"/>
      <c r="G26326" s="65"/>
      <c r="H26326" s="113"/>
    </row>
    <row r="26327" spans="1:8">
      <c r="A26327" s="65"/>
      <c r="B26327" s="65"/>
      <c r="C26327" s="65"/>
      <c r="D26327" s="65"/>
      <c r="E26327" s="65"/>
      <c r="F26327" s="65"/>
      <c r="G26327" s="65"/>
      <c r="H26327" s="113"/>
    </row>
    <row r="26328" spans="1:8">
      <c r="A26328" s="65"/>
      <c r="B26328" s="65"/>
      <c r="C26328" s="65"/>
      <c r="D26328" s="65"/>
      <c r="E26328" s="65"/>
      <c r="F26328" s="65"/>
      <c r="G26328" s="65"/>
      <c r="H26328" s="113"/>
    </row>
    <row r="26329" spans="1:8">
      <c r="A26329" s="65"/>
      <c r="B26329" s="65"/>
      <c r="C26329" s="65"/>
      <c r="D26329" s="65"/>
      <c r="E26329" s="65"/>
      <c r="F26329" s="65"/>
      <c r="G26329" s="65"/>
      <c r="H26329" s="113"/>
    </row>
    <row r="26330" spans="1:8">
      <c r="A26330" s="65"/>
      <c r="B26330" s="65"/>
      <c r="C26330" s="65"/>
      <c r="D26330" s="65"/>
      <c r="E26330" s="65"/>
      <c r="F26330" s="65"/>
      <c r="G26330" s="65"/>
      <c r="H26330" s="113"/>
    </row>
    <row r="26331" spans="1:8">
      <c r="A26331" s="65"/>
      <c r="B26331" s="65"/>
      <c r="C26331" s="65"/>
      <c r="D26331" s="65"/>
      <c r="E26331" s="65"/>
      <c r="F26331" s="65"/>
      <c r="G26331" s="65"/>
      <c r="H26331" s="113"/>
    </row>
    <row r="26332" spans="1:8">
      <c r="A26332" s="65"/>
      <c r="B26332" s="65"/>
      <c r="C26332" s="65"/>
      <c r="D26332" s="65"/>
      <c r="E26332" s="65"/>
      <c r="F26332" s="65"/>
      <c r="G26332" s="65"/>
      <c r="H26332" s="113"/>
    </row>
    <row r="26333" spans="1:8">
      <c r="A26333" s="65"/>
      <c r="B26333" s="65"/>
      <c r="C26333" s="65"/>
      <c r="D26333" s="65"/>
      <c r="E26333" s="65"/>
      <c r="F26333" s="65"/>
      <c r="G26333" s="65"/>
      <c r="H26333" s="113"/>
    </row>
    <row r="26334" spans="1:8">
      <c r="A26334" s="65"/>
      <c r="B26334" s="65"/>
      <c r="C26334" s="65"/>
      <c r="D26334" s="65"/>
      <c r="E26334" s="65"/>
      <c r="F26334" s="65"/>
      <c r="G26334" s="65"/>
      <c r="H26334" s="113"/>
    </row>
    <row r="26335" spans="1:8">
      <c r="A26335" s="65"/>
      <c r="B26335" s="65"/>
      <c r="C26335" s="65"/>
      <c r="D26335" s="65"/>
      <c r="E26335" s="65"/>
      <c r="F26335" s="65"/>
      <c r="G26335" s="65"/>
      <c r="H26335" s="113"/>
    </row>
    <row r="26336" spans="1:8">
      <c r="A26336" s="65"/>
      <c r="B26336" s="65"/>
      <c r="C26336" s="65"/>
      <c r="D26336" s="65"/>
      <c r="E26336" s="65"/>
      <c r="F26336" s="65"/>
      <c r="G26336" s="65"/>
      <c r="H26336" s="113"/>
    </row>
    <row r="26337" spans="1:8">
      <c r="A26337" s="65"/>
      <c r="B26337" s="65"/>
      <c r="C26337" s="65"/>
      <c r="D26337" s="65"/>
      <c r="E26337" s="65"/>
      <c r="F26337" s="65"/>
      <c r="G26337" s="65"/>
      <c r="H26337" s="113"/>
    </row>
    <row r="26338" spans="1:8">
      <c r="A26338" s="65"/>
      <c r="B26338" s="65"/>
      <c r="C26338" s="65"/>
      <c r="D26338" s="65"/>
      <c r="E26338" s="65"/>
      <c r="F26338" s="65"/>
      <c r="G26338" s="65"/>
      <c r="H26338" s="113"/>
    </row>
    <row r="26339" spans="1:8">
      <c r="A26339" s="65"/>
      <c r="B26339" s="65"/>
      <c r="C26339" s="65"/>
      <c r="D26339" s="65"/>
      <c r="E26339" s="65"/>
      <c r="F26339" s="65"/>
      <c r="G26339" s="65"/>
      <c r="H26339" s="113"/>
    </row>
    <row r="26340" spans="1:8">
      <c r="A26340" s="65"/>
      <c r="B26340" s="65"/>
      <c r="C26340" s="65"/>
      <c r="D26340" s="65"/>
      <c r="E26340" s="65"/>
      <c r="F26340" s="65"/>
      <c r="G26340" s="65"/>
      <c r="H26340" s="113"/>
    </row>
    <row r="26341" spans="1:8">
      <c r="A26341" s="65"/>
      <c r="B26341" s="65"/>
      <c r="C26341" s="65"/>
      <c r="D26341" s="65"/>
      <c r="E26341" s="65"/>
      <c r="F26341" s="65"/>
      <c r="G26341" s="65"/>
      <c r="H26341" s="113"/>
    </row>
    <row r="26342" spans="1:8">
      <c r="A26342" s="65"/>
      <c r="B26342" s="65"/>
      <c r="C26342" s="65"/>
      <c r="D26342" s="65"/>
      <c r="E26342" s="65"/>
      <c r="F26342" s="65"/>
      <c r="G26342" s="65"/>
      <c r="H26342" s="113"/>
    </row>
    <row r="26343" spans="1:8">
      <c r="A26343" s="65"/>
      <c r="B26343" s="65"/>
      <c r="C26343" s="65"/>
      <c r="D26343" s="65"/>
      <c r="E26343" s="65"/>
      <c r="F26343" s="65"/>
      <c r="G26343" s="65"/>
      <c r="H26343" s="113"/>
    </row>
    <row r="26344" spans="1:8">
      <c r="A26344" s="65"/>
      <c r="B26344" s="65"/>
      <c r="C26344" s="65"/>
      <c r="D26344" s="65"/>
      <c r="E26344" s="65"/>
      <c r="F26344" s="65"/>
      <c r="G26344" s="65"/>
      <c r="H26344" s="113"/>
    </row>
    <row r="26345" spans="1:8">
      <c r="A26345" s="65"/>
      <c r="B26345" s="65"/>
      <c r="C26345" s="65"/>
      <c r="D26345" s="65"/>
      <c r="E26345" s="65"/>
      <c r="F26345" s="65"/>
      <c r="G26345" s="65"/>
      <c r="H26345" s="113"/>
    </row>
    <row r="26346" spans="1:8">
      <c r="A26346" s="65"/>
      <c r="B26346" s="65"/>
      <c r="C26346" s="65"/>
      <c r="D26346" s="65"/>
      <c r="E26346" s="65"/>
      <c r="F26346" s="65"/>
      <c r="G26346" s="65"/>
      <c r="H26346" s="113"/>
    </row>
    <row r="26347" spans="1:8">
      <c r="A26347" s="65"/>
      <c r="B26347" s="65"/>
      <c r="C26347" s="65"/>
      <c r="D26347" s="65"/>
      <c r="E26347" s="65"/>
      <c r="F26347" s="65"/>
      <c r="G26347" s="65"/>
      <c r="H26347" s="113"/>
    </row>
    <row r="26348" spans="1:8">
      <c r="A26348" s="65"/>
      <c r="B26348" s="65"/>
      <c r="C26348" s="65"/>
      <c r="D26348" s="65"/>
      <c r="E26348" s="65"/>
      <c r="F26348" s="65"/>
      <c r="G26348" s="65"/>
      <c r="H26348" s="113"/>
    </row>
    <row r="26349" spans="1:8">
      <c r="A26349" s="65"/>
      <c r="B26349" s="65"/>
      <c r="C26349" s="65"/>
      <c r="D26349" s="65"/>
      <c r="E26349" s="65"/>
      <c r="F26349" s="65"/>
      <c r="G26349" s="65"/>
      <c r="H26349" s="113"/>
    </row>
    <row r="26350" spans="1:8">
      <c r="A26350" s="65"/>
      <c r="B26350" s="65"/>
      <c r="C26350" s="65"/>
      <c r="D26350" s="65"/>
      <c r="E26350" s="65"/>
      <c r="F26350" s="65"/>
      <c r="G26350" s="65"/>
      <c r="H26350" s="113"/>
    </row>
    <row r="26351" spans="1:8">
      <c r="A26351" s="65"/>
      <c r="B26351" s="65"/>
      <c r="C26351" s="65"/>
      <c r="D26351" s="65"/>
      <c r="E26351" s="65"/>
      <c r="F26351" s="65"/>
      <c r="G26351" s="65"/>
      <c r="H26351" s="113"/>
    </row>
    <row r="26352" spans="1:8">
      <c r="A26352" s="65"/>
      <c r="B26352" s="65"/>
      <c r="C26352" s="65"/>
      <c r="D26352" s="65"/>
      <c r="E26352" s="65"/>
      <c r="F26352" s="65"/>
      <c r="G26352" s="65"/>
      <c r="H26352" s="113"/>
    </row>
    <row r="26353" spans="1:8">
      <c r="A26353" s="65"/>
      <c r="B26353" s="65"/>
      <c r="C26353" s="65"/>
      <c r="D26353" s="65"/>
      <c r="E26353" s="65"/>
      <c r="F26353" s="65"/>
      <c r="G26353" s="65"/>
      <c r="H26353" s="113"/>
    </row>
    <row r="26354" spans="1:8">
      <c r="A26354" s="65"/>
      <c r="B26354" s="65"/>
      <c r="C26354" s="65"/>
      <c r="D26354" s="65"/>
      <c r="E26354" s="65"/>
      <c r="F26354" s="65"/>
      <c r="G26354" s="65"/>
      <c r="H26354" s="113"/>
    </row>
    <row r="26355" spans="1:8">
      <c r="A26355" s="65"/>
      <c r="B26355" s="65"/>
      <c r="C26355" s="65"/>
      <c r="D26355" s="65"/>
      <c r="E26355" s="65"/>
      <c r="F26355" s="65"/>
      <c r="G26355" s="65"/>
      <c r="H26355" s="113"/>
    </row>
    <row r="26356" spans="1:8">
      <c r="A26356" s="65"/>
      <c r="B26356" s="65"/>
      <c r="C26356" s="65"/>
      <c r="D26356" s="65"/>
      <c r="E26356" s="65"/>
      <c r="F26356" s="65"/>
      <c r="G26356" s="65"/>
      <c r="H26356" s="113"/>
    </row>
    <row r="26357" spans="1:8">
      <c r="A26357" s="65"/>
      <c r="B26357" s="65"/>
      <c r="C26357" s="65"/>
      <c r="D26357" s="65"/>
      <c r="E26357" s="65"/>
      <c r="F26357" s="65"/>
      <c r="G26357" s="65"/>
      <c r="H26357" s="113"/>
    </row>
    <row r="26358" spans="1:8">
      <c r="A26358" s="65"/>
      <c r="B26358" s="65"/>
      <c r="C26358" s="65"/>
      <c r="D26358" s="65"/>
      <c r="E26358" s="65"/>
      <c r="F26358" s="65"/>
      <c r="G26358" s="65"/>
      <c r="H26358" s="113"/>
    </row>
    <row r="26359" spans="1:8">
      <c r="A26359" s="65"/>
      <c r="B26359" s="65"/>
      <c r="C26359" s="65"/>
      <c r="D26359" s="65"/>
      <c r="E26359" s="65"/>
      <c r="F26359" s="65"/>
      <c r="G26359" s="65"/>
      <c r="H26359" s="113"/>
    </row>
    <row r="26360" spans="1:8">
      <c r="A26360" s="65"/>
      <c r="B26360" s="65"/>
      <c r="C26360" s="65"/>
      <c r="D26360" s="65"/>
      <c r="E26360" s="65"/>
      <c r="F26360" s="65"/>
      <c r="G26360" s="65"/>
      <c r="H26360" s="113"/>
    </row>
    <row r="26361" spans="1:8">
      <c r="A26361" s="65"/>
      <c r="B26361" s="65"/>
      <c r="C26361" s="65"/>
      <c r="D26361" s="65"/>
      <c r="E26361" s="65"/>
      <c r="F26361" s="65"/>
      <c r="G26361" s="65"/>
      <c r="H26361" s="113"/>
    </row>
    <row r="26362" spans="1:8">
      <c r="A26362" s="65"/>
      <c r="B26362" s="65"/>
      <c r="C26362" s="65"/>
      <c r="D26362" s="65"/>
      <c r="E26362" s="65"/>
      <c r="F26362" s="65"/>
      <c r="G26362" s="65"/>
      <c r="H26362" s="113"/>
    </row>
    <row r="26363" spans="1:8">
      <c r="A26363" s="65"/>
      <c r="B26363" s="65"/>
      <c r="C26363" s="65"/>
      <c r="D26363" s="65"/>
      <c r="E26363" s="65"/>
      <c r="F26363" s="65"/>
      <c r="G26363" s="65"/>
      <c r="H26363" s="113"/>
    </row>
    <row r="26364" spans="1:8">
      <c r="A26364" s="65"/>
      <c r="B26364" s="65"/>
      <c r="C26364" s="65"/>
      <c r="D26364" s="65"/>
      <c r="E26364" s="65"/>
      <c r="F26364" s="65"/>
      <c r="G26364" s="65"/>
      <c r="H26364" s="113"/>
    </row>
    <row r="26365" spans="1:8">
      <c r="A26365" s="65"/>
      <c r="B26365" s="65"/>
      <c r="C26365" s="65"/>
      <c r="D26365" s="65"/>
      <c r="E26365" s="65"/>
      <c r="F26365" s="65"/>
      <c r="G26365" s="65"/>
      <c r="H26365" s="113"/>
    </row>
    <row r="26366" spans="1:8">
      <c r="A26366" s="65"/>
      <c r="B26366" s="65"/>
      <c r="C26366" s="65"/>
      <c r="D26366" s="65"/>
      <c r="E26366" s="65"/>
      <c r="F26366" s="65"/>
      <c r="G26366" s="65"/>
      <c r="H26366" s="113"/>
    </row>
    <row r="26367" spans="1:8">
      <c r="A26367" s="65"/>
      <c r="B26367" s="65"/>
      <c r="C26367" s="65"/>
      <c r="D26367" s="65"/>
      <c r="E26367" s="65"/>
      <c r="F26367" s="65"/>
      <c r="G26367" s="65"/>
      <c r="H26367" s="113"/>
    </row>
    <row r="26368" spans="1:8">
      <c r="A26368" s="65"/>
      <c r="B26368" s="65"/>
      <c r="C26368" s="65"/>
      <c r="D26368" s="65"/>
      <c r="E26368" s="65"/>
      <c r="F26368" s="65"/>
      <c r="G26368" s="65"/>
      <c r="H26368" s="113"/>
    </row>
    <row r="26369" spans="1:8">
      <c r="A26369" s="65"/>
      <c r="B26369" s="65"/>
      <c r="C26369" s="65"/>
      <c r="D26369" s="65"/>
      <c r="E26369" s="65"/>
      <c r="F26369" s="65"/>
      <c r="G26369" s="65"/>
      <c r="H26369" s="113"/>
    </row>
    <row r="26370" spans="1:8">
      <c r="A26370" s="65"/>
      <c r="B26370" s="65"/>
      <c r="C26370" s="65"/>
      <c r="D26370" s="65"/>
      <c r="E26370" s="65"/>
      <c r="F26370" s="65"/>
      <c r="G26370" s="65"/>
      <c r="H26370" s="113"/>
    </row>
    <row r="26371" spans="1:8">
      <c r="A26371" s="65"/>
      <c r="B26371" s="65"/>
      <c r="C26371" s="65"/>
      <c r="D26371" s="65"/>
      <c r="E26371" s="65"/>
      <c r="F26371" s="65"/>
      <c r="G26371" s="65"/>
      <c r="H26371" s="113"/>
    </row>
    <row r="26372" spans="1:8">
      <c r="A26372" s="65"/>
      <c r="B26372" s="65"/>
      <c r="C26372" s="65"/>
      <c r="D26372" s="65"/>
      <c r="E26372" s="65"/>
      <c r="F26372" s="65"/>
      <c r="G26372" s="65"/>
      <c r="H26372" s="113"/>
    </row>
    <row r="26373" spans="1:8">
      <c r="A26373" s="65"/>
      <c r="B26373" s="65"/>
      <c r="C26373" s="65"/>
      <c r="D26373" s="65"/>
      <c r="E26373" s="65"/>
      <c r="F26373" s="65"/>
      <c r="G26373" s="65"/>
      <c r="H26373" s="113"/>
    </row>
    <row r="26374" spans="1:8">
      <c r="A26374" s="65"/>
      <c r="B26374" s="65"/>
      <c r="C26374" s="65"/>
      <c r="D26374" s="65"/>
      <c r="E26374" s="65"/>
      <c r="F26374" s="65"/>
      <c r="G26374" s="65"/>
      <c r="H26374" s="113"/>
    </row>
    <row r="26375" spans="1:8">
      <c r="A26375" s="65"/>
      <c r="B26375" s="65"/>
      <c r="C26375" s="65"/>
      <c r="D26375" s="65"/>
      <c r="E26375" s="65"/>
      <c r="F26375" s="65"/>
      <c r="G26375" s="65"/>
      <c r="H26375" s="113"/>
    </row>
    <row r="26376" spans="1:8">
      <c r="A26376" s="65"/>
      <c r="B26376" s="65"/>
      <c r="C26376" s="65"/>
      <c r="D26376" s="65"/>
      <c r="E26376" s="65"/>
      <c r="F26376" s="65"/>
      <c r="G26376" s="65"/>
      <c r="H26376" s="113"/>
    </row>
    <row r="26377" spans="1:8">
      <c r="A26377" s="65"/>
      <c r="B26377" s="65"/>
      <c r="C26377" s="65"/>
      <c r="D26377" s="65"/>
      <c r="E26377" s="65"/>
      <c r="F26377" s="65"/>
      <c r="G26377" s="65"/>
      <c r="H26377" s="113"/>
    </row>
    <row r="26378" spans="1:8">
      <c r="A26378" s="65"/>
      <c r="B26378" s="65"/>
      <c r="C26378" s="65"/>
      <c r="D26378" s="65"/>
      <c r="E26378" s="65"/>
      <c r="F26378" s="65"/>
      <c r="G26378" s="65"/>
      <c r="H26378" s="113"/>
    </row>
    <row r="26379" spans="1:8">
      <c r="A26379" s="65"/>
      <c r="B26379" s="65"/>
      <c r="C26379" s="65"/>
      <c r="D26379" s="65"/>
      <c r="E26379" s="65"/>
      <c r="F26379" s="65"/>
      <c r="G26379" s="65"/>
      <c r="H26379" s="113"/>
    </row>
    <row r="26380" spans="1:8">
      <c r="A26380" s="65"/>
      <c r="B26380" s="65"/>
      <c r="C26380" s="65"/>
      <c r="D26380" s="65"/>
      <c r="E26380" s="65"/>
      <c r="F26380" s="65"/>
      <c r="G26380" s="65"/>
      <c r="H26380" s="113"/>
    </row>
    <row r="26381" spans="1:8">
      <c r="A26381" s="65"/>
      <c r="B26381" s="65"/>
      <c r="C26381" s="65"/>
      <c r="D26381" s="65"/>
      <c r="E26381" s="65"/>
      <c r="F26381" s="65"/>
      <c r="G26381" s="65"/>
      <c r="H26381" s="113"/>
    </row>
    <row r="26382" spans="1:8">
      <c r="A26382" s="65"/>
      <c r="B26382" s="65"/>
      <c r="C26382" s="65"/>
      <c r="D26382" s="65"/>
      <c r="E26382" s="65"/>
      <c r="F26382" s="65"/>
      <c r="G26382" s="65"/>
      <c r="H26382" s="113"/>
    </row>
    <row r="26383" spans="1:8">
      <c r="A26383" s="65"/>
      <c r="B26383" s="65"/>
      <c r="C26383" s="65"/>
      <c r="D26383" s="65"/>
      <c r="E26383" s="65"/>
      <c r="F26383" s="65"/>
      <c r="G26383" s="65"/>
      <c r="H26383" s="113"/>
    </row>
    <row r="26384" spans="1:8">
      <c r="A26384" s="65"/>
      <c r="B26384" s="65"/>
      <c r="C26384" s="65"/>
      <c r="D26384" s="65"/>
      <c r="E26384" s="65"/>
      <c r="F26384" s="65"/>
      <c r="G26384" s="65"/>
      <c r="H26384" s="113"/>
    </row>
    <row r="26385" spans="1:8">
      <c r="A26385" s="65"/>
      <c r="B26385" s="65"/>
      <c r="C26385" s="65"/>
      <c r="D26385" s="65"/>
      <c r="E26385" s="65"/>
      <c r="F26385" s="65"/>
      <c r="G26385" s="65"/>
      <c r="H26385" s="113"/>
    </row>
    <row r="26386" spans="1:8">
      <c r="A26386" s="65"/>
      <c r="B26386" s="65"/>
      <c r="C26386" s="65"/>
      <c r="D26386" s="65"/>
      <c r="E26386" s="65"/>
      <c r="F26386" s="65"/>
      <c r="G26386" s="65"/>
      <c r="H26386" s="113"/>
    </row>
    <row r="26387" spans="1:8">
      <c r="A26387" s="65"/>
      <c r="B26387" s="65"/>
      <c r="C26387" s="65"/>
      <c r="D26387" s="65"/>
      <c r="E26387" s="65"/>
      <c r="F26387" s="65"/>
      <c r="G26387" s="65"/>
      <c r="H26387" s="113"/>
    </row>
    <row r="26388" spans="1:8">
      <c r="A26388" s="65"/>
      <c r="B26388" s="65"/>
      <c r="C26388" s="65"/>
      <c r="D26388" s="65"/>
      <c r="E26388" s="65"/>
      <c r="F26388" s="65"/>
      <c r="G26388" s="65"/>
      <c r="H26388" s="113"/>
    </row>
    <row r="26389" spans="1:8">
      <c r="A26389" s="65"/>
      <c r="B26389" s="65"/>
      <c r="C26389" s="65"/>
      <c r="D26389" s="65"/>
      <c r="E26389" s="65"/>
      <c r="F26389" s="65"/>
      <c r="G26389" s="65"/>
      <c r="H26389" s="113"/>
    </row>
    <row r="26390" spans="1:8">
      <c r="A26390" s="65"/>
      <c r="B26390" s="65"/>
      <c r="C26390" s="65"/>
      <c r="D26390" s="65"/>
      <c r="E26390" s="65"/>
      <c r="F26390" s="65"/>
      <c r="G26390" s="65"/>
      <c r="H26390" s="113"/>
    </row>
    <row r="26391" spans="1:8">
      <c r="A26391" s="65"/>
      <c r="B26391" s="65"/>
      <c r="C26391" s="65"/>
      <c r="D26391" s="65"/>
      <c r="E26391" s="65"/>
      <c r="F26391" s="65"/>
      <c r="G26391" s="65"/>
      <c r="H26391" s="113"/>
    </row>
    <row r="26392" spans="1:8">
      <c r="A26392" s="65"/>
      <c r="B26392" s="65"/>
      <c r="C26392" s="65"/>
      <c r="D26392" s="65"/>
      <c r="E26392" s="65"/>
      <c r="F26392" s="65"/>
      <c r="G26392" s="65"/>
      <c r="H26392" s="113"/>
    </row>
    <row r="26393" spans="1:8">
      <c r="A26393" s="65"/>
      <c r="B26393" s="65"/>
      <c r="C26393" s="65"/>
      <c r="D26393" s="65"/>
      <c r="E26393" s="65"/>
      <c r="F26393" s="65"/>
      <c r="G26393" s="65"/>
      <c r="H26393" s="113"/>
    </row>
    <row r="26394" spans="1:8">
      <c r="A26394" s="65"/>
      <c r="B26394" s="65"/>
      <c r="C26394" s="65"/>
      <c r="D26394" s="65"/>
      <c r="E26394" s="65"/>
      <c r="F26394" s="65"/>
      <c r="G26394" s="65"/>
      <c r="H26394" s="113"/>
    </row>
    <row r="26395" spans="1:8">
      <c r="A26395" s="65"/>
      <c r="B26395" s="65"/>
      <c r="C26395" s="65"/>
      <c r="D26395" s="65"/>
      <c r="E26395" s="65"/>
      <c r="F26395" s="65"/>
      <c r="G26395" s="65"/>
      <c r="H26395" s="113"/>
    </row>
    <row r="26396" spans="1:8">
      <c r="A26396" s="65"/>
      <c r="B26396" s="65"/>
      <c r="C26396" s="65"/>
      <c r="D26396" s="65"/>
      <c r="E26396" s="65"/>
      <c r="F26396" s="65"/>
      <c r="G26396" s="65"/>
      <c r="H26396" s="113"/>
    </row>
    <row r="26397" spans="1:8">
      <c r="A26397" s="65"/>
      <c r="B26397" s="65"/>
      <c r="C26397" s="65"/>
      <c r="D26397" s="65"/>
      <c r="E26397" s="65"/>
      <c r="F26397" s="65"/>
      <c r="G26397" s="65"/>
      <c r="H26397" s="113"/>
    </row>
    <row r="26398" spans="1:8">
      <c r="A26398" s="65"/>
      <c r="B26398" s="65"/>
      <c r="C26398" s="65"/>
      <c r="D26398" s="65"/>
      <c r="E26398" s="65"/>
      <c r="F26398" s="65"/>
      <c r="G26398" s="65"/>
      <c r="H26398" s="113"/>
    </row>
    <row r="26399" spans="1:8">
      <c r="A26399" s="65"/>
      <c r="B26399" s="65"/>
      <c r="C26399" s="65"/>
      <c r="D26399" s="65"/>
      <c r="E26399" s="65"/>
      <c r="F26399" s="65"/>
      <c r="G26399" s="65"/>
      <c r="H26399" s="113"/>
    </row>
    <row r="26400" spans="1:8">
      <c r="A26400" s="65"/>
      <c r="B26400" s="65"/>
      <c r="C26400" s="65"/>
      <c r="D26400" s="65"/>
      <c r="E26400" s="65"/>
      <c r="F26400" s="65"/>
      <c r="G26400" s="65"/>
      <c r="H26400" s="113"/>
    </row>
    <row r="26401" spans="1:8">
      <c r="A26401" s="65"/>
      <c r="B26401" s="65"/>
      <c r="C26401" s="65"/>
      <c r="D26401" s="65"/>
      <c r="E26401" s="65"/>
      <c r="F26401" s="65"/>
      <c r="G26401" s="65"/>
      <c r="H26401" s="113"/>
    </row>
    <row r="26402" spans="1:8">
      <c r="A26402" s="65"/>
      <c r="B26402" s="65"/>
      <c r="C26402" s="65"/>
      <c r="D26402" s="65"/>
      <c r="E26402" s="65"/>
      <c r="F26402" s="65"/>
      <c r="G26402" s="65"/>
      <c r="H26402" s="113"/>
    </row>
    <row r="26403" spans="1:8">
      <c r="A26403" s="65"/>
      <c r="B26403" s="65"/>
      <c r="C26403" s="65"/>
      <c r="D26403" s="65"/>
      <c r="E26403" s="65"/>
      <c r="F26403" s="65"/>
      <c r="G26403" s="65"/>
      <c r="H26403" s="113"/>
    </row>
    <row r="26404" spans="1:8">
      <c r="A26404" s="65"/>
      <c r="B26404" s="65"/>
      <c r="C26404" s="65"/>
      <c r="D26404" s="65"/>
      <c r="E26404" s="65"/>
      <c r="F26404" s="65"/>
      <c r="G26404" s="65"/>
      <c r="H26404" s="113"/>
    </row>
    <row r="26405" spans="1:8">
      <c r="A26405" s="65"/>
      <c r="B26405" s="65"/>
      <c r="C26405" s="65"/>
      <c r="D26405" s="65"/>
      <c r="E26405" s="65"/>
      <c r="F26405" s="65"/>
      <c r="G26405" s="65"/>
      <c r="H26405" s="113"/>
    </row>
    <row r="26406" spans="1:8">
      <c r="A26406" s="65"/>
      <c r="B26406" s="65"/>
      <c r="C26406" s="65"/>
      <c r="D26406" s="65"/>
      <c r="E26406" s="65"/>
      <c r="F26406" s="65"/>
      <c r="G26406" s="65"/>
      <c r="H26406" s="113"/>
    </row>
    <row r="26407" spans="1:8">
      <c r="A26407" s="65"/>
      <c r="B26407" s="65"/>
      <c r="C26407" s="65"/>
      <c r="D26407" s="65"/>
      <c r="E26407" s="65"/>
      <c r="F26407" s="65"/>
      <c r="G26407" s="65"/>
      <c r="H26407" s="113"/>
    </row>
    <row r="26408" spans="1:8">
      <c r="A26408" s="65"/>
      <c r="B26408" s="65"/>
      <c r="C26408" s="65"/>
      <c r="D26408" s="65"/>
      <c r="E26408" s="65"/>
      <c r="F26408" s="65"/>
      <c r="G26408" s="65"/>
      <c r="H26408" s="113"/>
    </row>
    <row r="26409" spans="1:8">
      <c r="A26409" s="65"/>
      <c r="B26409" s="65"/>
      <c r="C26409" s="65"/>
      <c r="D26409" s="65"/>
      <c r="E26409" s="65"/>
      <c r="F26409" s="65"/>
      <c r="G26409" s="65"/>
      <c r="H26409" s="113"/>
    </row>
    <row r="26410" spans="1:8">
      <c r="A26410" s="65"/>
      <c r="B26410" s="65"/>
      <c r="C26410" s="65"/>
      <c r="D26410" s="65"/>
      <c r="E26410" s="65"/>
      <c r="F26410" s="65"/>
      <c r="G26410" s="65"/>
      <c r="H26410" s="113"/>
    </row>
    <row r="26411" spans="1:8">
      <c r="A26411" s="65"/>
      <c r="B26411" s="65"/>
      <c r="C26411" s="65"/>
      <c r="D26411" s="65"/>
      <c r="E26411" s="65"/>
      <c r="F26411" s="65"/>
      <c r="G26411" s="65"/>
      <c r="H26411" s="113"/>
    </row>
    <row r="26412" spans="1:8">
      <c r="A26412" s="65"/>
      <c r="B26412" s="65"/>
      <c r="C26412" s="65"/>
      <c r="D26412" s="65"/>
      <c r="E26412" s="65"/>
      <c r="F26412" s="65"/>
      <c r="G26412" s="65"/>
      <c r="H26412" s="113"/>
    </row>
    <row r="26413" spans="1:8">
      <c r="A26413" s="65"/>
      <c r="B26413" s="65"/>
      <c r="C26413" s="65"/>
      <c r="D26413" s="65"/>
      <c r="E26413" s="65"/>
      <c r="F26413" s="65"/>
      <c r="G26413" s="65"/>
      <c r="H26413" s="113"/>
    </row>
    <row r="26414" spans="1:8">
      <c r="A26414" s="65"/>
      <c r="B26414" s="65"/>
      <c r="C26414" s="65"/>
      <c r="D26414" s="65"/>
      <c r="E26414" s="65"/>
      <c r="F26414" s="65"/>
      <c r="G26414" s="65"/>
      <c r="H26414" s="113"/>
    </row>
    <row r="26415" spans="1:8">
      <c r="A26415" s="65"/>
      <c r="B26415" s="65"/>
      <c r="C26415" s="65"/>
      <c r="D26415" s="65"/>
      <c r="E26415" s="65"/>
      <c r="F26415" s="65"/>
      <c r="G26415" s="65"/>
      <c r="H26415" s="113"/>
    </row>
    <row r="26416" spans="1:8">
      <c r="A26416" s="65"/>
      <c r="B26416" s="65"/>
      <c r="C26416" s="65"/>
      <c r="D26416" s="65"/>
      <c r="E26416" s="65"/>
      <c r="F26416" s="65"/>
      <c r="G26416" s="65"/>
      <c r="H26416" s="113"/>
    </row>
    <row r="26417" spans="1:8">
      <c r="A26417" s="65"/>
      <c r="B26417" s="65"/>
      <c r="C26417" s="65"/>
      <c r="D26417" s="65"/>
      <c r="E26417" s="65"/>
      <c r="F26417" s="65"/>
      <c r="G26417" s="65"/>
      <c r="H26417" s="113"/>
    </row>
    <row r="26418" spans="1:8">
      <c r="A26418" s="65"/>
      <c r="B26418" s="65"/>
      <c r="C26418" s="65"/>
      <c r="D26418" s="65"/>
      <c r="E26418" s="65"/>
      <c r="F26418" s="65"/>
      <c r="G26418" s="65"/>
      <c r="H26418" s="113"/>
    </row>
    <row r="26419" spans="1:8">
      <c r="A26419" s="65"/>
      <c r="B26419" s="65"/>
      <c r="C26419" s="65"/>
      <c r="D26419" s="65"/>
      <c r="E26419" s="65"/>
      <c r="F26419" s="65"/>
      <c r="G26419" s="65"/>
      <c r="H26419" s="113"/>
    </row>
    <row r="26420" spans="1:8">
      <c r="A26420" s="65"/>
      <c r="B26420" s="65"/>
      <c r="C26420" s="65"/>
      <c r="D26420" s="65"/>
      <c r="E26420" s="65"/>
      <c r="F26420" s="65"/>
      <c r="G26420" s="65"/>
      <c r="H26420" s="113"/>
    </row>
    <row r="26421" spans="1:8">
      <c r="A26421" s="65"/>
      <c r="B26421" s="65"/>
      <c r="C26421" s="65"/>
      <c r="D26421" s="65"/>
      <c r="E26421" s="65"/>
      <c r="F26421" s="65"/>
      <c r="G26421" s="65"/>
      <c r="H26421" s="113"/>
    </row>
    <row r="26422" spans="1:8">
      <c r="A26422" s="65"/>
      <c r="B26422" s="65"/>
      <c r="C26422" s="65"/>
      <c r="D26422" s="65"/>
      <c r="E26422" s="65"/>
      <c r="F26422" s="65"/>
      <c r="G26422" s="65"/>
      <c r="H26422" s="113"/>
    </row>
    <row r="26423" spans="1:8">
      <c r="A26423" s="65"/>
      <c r="B26423" s="65"/>
      <c r="C26423" s="65"/>
      <c r="D26423" s="65"/>
      <c r="E26423" s="65"/>
      <c r="F26423" s="65"/>
      <c r="G26423" s="65"/>
      <c r="H26423" s="113"/>
    </row>
    <row r="26424" spans="1:8">
      <c r="A26424" s="65"/>
      <c r="B26424" s="65"/>
      <c r="C26424" s="65"/>
      <c r="D26424" s="65"/>
      <c r="E26424" s="65"/>
      <c r="F26424" s="65"/>
      <c r="G26424" s="65"/>
      <c r="H26424" s="113"/>
    </row>
    <row r="26425" spans="1:8">
      <c r="A26425" s="65"/>
      <c r="B26425" s="65"/>
      <c r="C26425" s="65"/>
      <c r="D26425" s="65"/>
      <c r="E26425" s="65"/>
      <c r="F26425" s="65"/>
      <c r="G26425" s="65"/>
      <c r="H26425" s="113"/>
    </row>
    <row r="26426" spans="1:8">
      <c r="A26426" s="65"/>
      <c r="B26426" s="65"/>
      <c r="C26426" s="65"/>
      <c r="D26426" s="65"/>
      <c r="E26426" s="65"/>
      <c r="F26426" s="65"/>
      <c r="G26426" s="65"/>
      <c r="H26426" s="113"/>
    </row>
    <row r="26427" spans="1:8">
      <c r="A26427" s="65"/>
      <c r="B26427" s="65"/>
      <c r="C26427" s="65"/>
      <c r="D26427" s="65"/>
      <c r="E26427" s="65"/>
      <c r="F26427" s="65"/>
      <c r="G26427" s="65"/>
      <c r="H26427" s="113"/>
    </row>
    <row r="26428" spans="1:8">
      <c r="A26428" s="65"/>
      <c r="B26428" s="65"/>
      <c r="C26428" s="65"/>
      <c r="D26428" s="65"/>
      <c r="E26428" s="65"/>
      <c r="F26428" s="65"/>
      <c r="G26428" s="65"/>
      <c r="H26428" s="113"/>
    </row>
    <row r="26429" spans="1:8">
      <c r="A26429" s="65"/>
      <c r="B26429" s="65"/>
      <c r="C26429" s="65"/>
      <c r="D26429" s="65"/>
      <c r="E26429" s="65"/>
      <c r="F26429" s="65"/>
      <c r="G26429" s="65"/>
      <c r="H26429" s="113"/>
    </row>
    <row r="26430" spans="1:8">
      <c r="A26430" s="65"/>
      <c r="B26430" s="65"/>
      <c r="C26430" s="65"/>
      <c r="D26430" s="65"/>
      <c r="E26430" s="65"/>
      <c r="F26430" s="65"/>
      <c r="G26430" s="65"/>
      <c r="H26430" s="113"/>
    </row>
    <row r="26431" spans="1:8">
      <c r="A26431" s="65"/>
      <c r="B26431" s="65"/>
      <c r="C26431" s="65"/>
      <c r="D26431" s="65"/>
      <c r="E26431" s="65"/>
      <c r="F26431" s="65"/>
      <c r="G26431" s="65"/>
      <c r="H26431" s="113"/>
    </row>
    <row r="26432" spans="1:8">
      <c r="A26432" s="65"/>
      <c r="B26432" s="65"/>
      <c r="C26432" s="65"/>
      <c r="D26432" s="65"/>
      <c r="E26432" s="65"/>
      <c r="F26432" s="65"/>
      <c r="G26432" s="65"/>
      <c r="H26432" s="113"/>
    </row>
    <row r="26433" spans="1:8">
      <c r="A26433" s="65"/>
      <c r="B26433" s="65"/>
      <c r="C26433" s="65"/>
      <c r="D26433" s="65"/>
      <c r="E26433" s="65"/>
      <c r="F26433" s="65"/>
      <c r="G26433" s="65"/>
      <c r="H26433" s="113"/>
    </row>
    <row r="26434" spans="1:8">
      <c r="A26434" s="65"/>
      <c r="B26434" s="65"/>
      <c r="C26434" s="65"/>
      <c r="D26434" s="65"/>
      <c r="E26434" s="65"/>
      <c r="F26434" s="65"/>
      <c r="G26434" s="65"/>
      <c r="H26434" s="113"/>
    </row>
    <row r="26435" spans="1:8">
      <c r="A26435" s="65"/>
      <c r="B26435" s="65"/>
      <c r="C26435" s="65"/>
      <c r="D26435" s="65"/>
      <c r="E26435" s="65"/>
      <c r="F26435" s="65"/>
      <c r="G26435" s="65"/>
      <c r="H26435" s="113"/>
    </row>
    <row r="26436" spans="1:8">
      <c r="A26436" s="65"/>
      <c r="B26436" s="65"/>
      <c r="C26436" s="65"/>
      <c r="D26436" s="65"/>
      <c r="E26436" s="65"/>
      <c r="F26436" s="65"/>
      <c r="G26436" s="65"/>
      <c r="H26436" s="113"/>
    </row>
    <row r="26437" spans="1:8">
      <c r="A26437" s="65"/>
      <c r="B26437" s="65"/>
      <c r="C26437" s="65"/>
      <c r="D26437" s="65"/>
      <c r="E26437" s="65"/>
      <c r="F26437" s="65"/>
      <c r="G26437" s="65"/>
      <c r="H26437" s="113"/>
    </row>
    <row r="26438" spans="1:8">
      <c r="A26438" s="65"/>
      <c r="B26438" s="65"/>
      <c r="C26438" s="65"/>
      <c r="D26438" s="65"/>
      <c r="E26438" s="65"/>
      <c r="F26438" s="65"/>
      <c r="G26438" s="65"/>
      <c r="H26438" s="113"/>
    </row>
    <row r="26439" spans="1:8">
      <c r="A26439" s="65"/>
      <c r="B26439" s="65"/>
      <c r="C26439" s="65"/>
      <c r="D26439" s="65"/>
      <c r="E26439" s="65"/>
      <c r="F26439" s="65"/>
      <c r="G26439" s="65"/>
      <c r="H26439" s="113"/>
    </row>
    <row r="26440" spans="1:8">
      <c r="A26440" s="65"/>
      <c r="B26440" s="65"/>
      <c r="C26440" s="65"/>
      <c r="D26440" s="65"/>
      <c r="E26440" s="65"/>
      <c r="F26440" s="65"/>
      <c r="G26440" s="65"/>
      <c r="H26440" s="113"/>
    </row>
    <row r="26441" spans="1:8">
      <c r="A26441" s="65"/>
      <c r="B26441" s="65"/>
      <c r="C26441" s="65"/>
      <c r="D26441" s="65"/>
      <c r="E26441" s="65"/>
      <c r="F26441" s="65"/>
      <c r="G26441" s="65"/>
      <c r="H26441" s="113"/>
    </row>
    <row r="26442" spans="1:8">
      <c r="A26442" s="65"/>
      <c r="B26442" s="65"/>
      <c r="C26442" s="65"/>
      <c r="D26442" s="65"/>
      <c r="E26442" s="65"/>
      <c r="F26442" s="65"/>
      <c r="G26442" s="65"/>
      <c r="H26442" s="113"/>
    </row>
    <row r="26443" spans="1:8">
      <c r="A26443" s="65"/>
      <c r="B26443" s="65"/>
      <c r="C26443" s="65"/>
      <c r="D26443" s="65"/>
      <c r="E26443" s="65"/>
      <c r="F26443" s="65"/>
      <c r="G26443" s="65"/>
      <c r="H26443" s="113"/>
    </row>
    <row r="26444" spans="1:8">
      <c r="A26444" s="65"/>
      <c r="B26444" s="65"/>
      <c r="C26444" s="65"/>
      <c r="D26444" s="65"/>
      <c r="E26444" s="65"/>
      <c r="F26444" s="65"/>
      <c r="G26444" s="65"/>
      <c r="H26444" s="113"/>
    </row>
    <row r="26445" spans="1:8">
      <c r="A26445" s="65"/>
      <c r="B26445" s="65"/>
      <c r="C26445" s="65"/>
      <c r="D26445" s="65"/>
      <c r="E26445" s="65"/>
      <c r="F26445" s="65"/>
      <c r="G26445" s="65"/>
      <c r="H26445" s="113"/>
    </row>
    <row r="26446" spans="1:8">
      <c r="A26446" s="65"/>
      <c r="B26446" s="65"/>
      <c r="C26446" s="65"/>
      <c r="D26446" s="65"/>
      <c r="E26446" s="65"/>
      <c r="F26446" s="65"/>
      <c r="G26446" s="65"/>
      <c r="H26446" s="113"/>
    </row>
    <row r="26447" spans="1:8">
      <c r="A26447" s="65"/>
      <c r="B26447" s="65"/>
      <c r="C26447" s="65"/>
      <c r="D26447" s="65"/>
      <c r="E26447" s="65"/>
      <c r="F26447" s="65"/>
      <c r="G26447" s="65"/>
      <c r="H26447" s="113"/>
    </row>
    <row r="26448" spans="1:8">
      <c r="A26448" s="65"/>
      <c r="B26448" s="65"/>
      <c r="C26448" s="65"/>
      <c r="D26448" s="65"/>
      <c r="E26448" s="65"/>
      <c r="F26448" s="65"/>
      <c r="G26448" s="65"/>
      <c r="H26448" s="113"/>
    </row>
    <row r="26449" spans="1:8">
      <c r="A26449" s="65"/>
      <c r="B26449" s="65"/>
      <c r="C26449" s="65"/>
      <c r="D26449" s="65"/>
      <c r="E26449" s="65"/>
      <c r="F26449" s="65"/>
      <c r="G26449" s="65"/>
      <c r="H26449" s="113"/>
    </row>
    <row r="26450" spans="1:8">
      <c r="A26450" s="65"/>
      <c r="B26450" s="65"/>
      <c r="C26450" s="65"/>
      <c r="D26450" s="65"/>
      <c r="E26450" s="65"/>
      <c r="F26450" s="65"/>
      <c r="G26450" s="65"/>
      <c r="H26450" s="113"/>
    </row>
    <row r="26451" spans="1:8">
      <c r="A26451" s="65"/>
      <c r="B26451" s="65"/>
      <c r="C26451" s="65"/>
      <c r="D26451" s="65"/>
      <c r="E26451" s="65"/>
      <c r="F26451" s="65"/>
      <c r="G26451" s="65"/>
      <c r="H26451" s="113"/>
    </row>
    <row r="26452" spans="1:8">
      <c r="A26452" s="65"/>
      <c r="B26452" s="65"/>
      <c r="C26452" s="65"/>
      <c r="D26452" s="65"/>
      <c r="E26452" s="65"/>
      <c r="F26452" s="65"/>
      <c r="G26452" s="65"/>
      <c r="H26452" s="113"/>
    </row>
    <row r="26453" spans="1:8">
      <c r="A26453" s="65"/>
      <c r="B26453" s="65"/>
      <c r="C26453" s="65"/>
      <c r="D26453" s="65"/>
      <c r="E26453" s="65"/>
      <c r="F26453" s="65"/>
      <c r="G26453" s="65"/>
      <c r="H26453" s="113"/>
    </row>
    <row r="26454" spans="1:8">
      <c r="A26454" s="65"/>
      <c r="B26454" s="65"/>
      <c r="C26454" s="65"/>
      <c r="D26454" s="65"/>
      <c r="E26454" s="65"/>
      <c r="F26454" s="65"/>
      <c r="G26454" s="65"/>
      <c r="H26454" s="113"/>
    </row>
    <row r="26455" spans="1:8">
      <c r="A26455" s="65"/>
      <c r="B26455" s="65"/>
      <c r="C26455" s="65"/>
      <c r="D26455" s="65"/>
      <c r="E26455" s="65"/>
      <c r="F26455" s="65"/>
      <c r="G26455" s="65"/>
      <c r="H26455" s="113"/>
    </row>
    <row r="26456" spans="1:8">
      <c r="A26456" s="65"/>
      <c r="B26456" s="65"/>
      <c r="C26456" s="65"/>
      <c r="D26456" s="65"/>
      <c r="E26456" s="65"/>
      <c r="F26456" s="65"/>
      <c r="G26456" s="65"/>
      <c r="H26456" s="113"/>
    </row>
    <row r="26457" spans="1:8">
      <c r="A26457" s="65"/>
      <c r="B26457" s="65"/>
      <c r="C26457" s="65"/>
      <c r="D26457" s="65"/>
      <c r="E26457" s="65"/>
      <c r="F26457" s="65"/>
      <c r="G26457" s="65"/>
      <c r="H26457" s="113"/>
    </row>
    <row r="26458" spans="1:8">
      <c r="A26458" s="65"/>
      <c r="B26458" s="65"/>
      <c r="C26458" s="65"/>
      <c r="D26458" s="65"/>
      <c r="E26458" s="65"/>
      <c r="F26458" s="65"/>
      <c r="G26458" s="65"/>
      <c r="H26458" s="113"/>
    </row>
    <row r="26459" spans="1:8">
      <c r="A26459" s="65"/>
      <c r="B26459" s="65"/>
      <c r="C26459" s="65"/>
      <c r="D26459" s="65"/>
      <c r="E26459" s="65"/>
      <c r="F26459" s="65"/>
      <c r="G26459" s="65"/>
      <c r="H26459" s="113"/>
    </row>
    <row r="26460" spans="1:8">
      <c r="A26460" s="65"/>
      <c r="B26460" s="65"/>
      <c r="C26460" s="65"/>
      <c r="D26460" s="65"/>
      <c r="E26460" s="65"/>
      <c r="F26460" s="65"/>
      <c r="G26460" s="65"/>
      <c r="H26460" s="113"/>
    </row>
    <row r="26461" spans="1:8">
      <c r="A26461" s="65"/>
      <c r="B26461" s="65"/>
      <c r="C26461" s="65"/>
      <c r="D26461" s="65"/>
      <c r="E26461" s="65"/>
      <c r="F26461" s="65"/>
      <c r="G26461" s="65"/>
      <c r="H26461" s="113"/>
    </row>
    <row r="26462" spans="1:8">
      <c r="A26462" s="65"/>
      <c r="B26462" s="65"/>
      <c r="C26462" s="65"/>
      <c r="D26462" s="65"/>
      <c r="E26462" s="65"/>
      <c r="F26462" s="65"/>
      <c r="G26462" s="65"/>
      <c r="H26462" s="113"/>
    </row>
    <row r="26463" spans="1:8">
      <c r="A26463" s="65"/>
      <c r="B26463" s="65"/>
      <c r="C26463" s="65"/>
      <c r="D26463" s="65"/>
      <c r="E26463" s="65"/>
      <c r="F26463" s="65"/>
      <c r="G26463" s="65"/>
      <c r="H26463" s="113"/>
    </row>
    <row r="26464" spans="1:8">
      <c r="A26464" s="65"/>
      <c r="B26464" s="65"/>
      <c r="C26464" s="65"/>
      <c r="D26464" s="65"/>
      <c r="E26464" s="65"/>
      <c r="F26464" s="65"/>
      <c r="G26464" s="65"/>
      <c r="H26464" s="113"/>
    </row>
    <row r="26465" spans="1:8">
      <c r="A26465" s="65"/>
      <c r="B26465" s="65"/>
      <c r="C26465" s="65"/>
      <c r="D26465" s="65"/>
      <c r="E26465" s="65"/>
      <c r="F26465" s="65"/>
      <c r="G26465" s="65"/>
      <c r="H26465" s="113"/>
    </row>
    <row r="26466" spans="1:8">
      <c r="A26466" s="65"/>
      <c r="B26466" s="65"/>
      <c r="C26466" s="65"/>
      <c r="D26466" s="65"/>
      <c r="E26466" s="65"/>
      <c r="F26466" s="65"/>
      <c r="G26466" s="65"/>
      <c r="H26466" s="113"/>
    </row>
    <row r="26467" spans="1:8">
      <c r="A26467" s="65"/>
      <c r="B26467" s="65"/>
      <c r="C26467" s="65"/>
      <c r="D26467" s="65"/>
      <c r="E26467" s="65"/>
      <c r="F26467" s="65"/>
      <c r="G26467" s="65"/>
      <c r="H26467" s="113"/>
    </row>
    <row r="26468" spans="1:8">
      <c r="A26468" s="65"/>
      <c r="B26468" s="65"/>
      <c r="C26468" s="65"/>
      <c r="D26468" s="65"/>
      <c r="E26468" s="65"/>
      <c r="F26468" s="65"/>
      <c r="G26468" s="65"/>
      <c r="H26468" s="113"/>
    </row>
    <row r="26469" spans="1:8">
      <c r="A26469" s="65"/>
      <c r="B26469" s="65"/>
      <c r="C26469" s="65"/>
      <c r="D26469" s="65"/>
      <c r="E26469" s="65"/>
      <c r="F26469" s="65"/>
      <c r="G26469" s="65"/>
      <c r="H26469" s="113"/>
    </row>
    <row r="26470" spans="1:8">
      <c r="A26470" s="65"/>
      <c r="B26470" s="65"/>
      <c r="C26470" s="65"/>
      <c r="D26470" s="65"/>
      <c r="E26470" s="65"/>
      <c r="F26470" s="65"/>
      <c r="G26470" s="65"/>
      <c r="H26470" s="113"/>
    </row>
    <row r="26471" spans="1:8">
      <c r="A26471" s="65"/>
      <c r="B26471" s="65"/>
      <c r="C26471" s="65"/>
      <c r="D26471" s="65"/>
      <c r="E26471" s="65"/>
      <c r="F26471" s="65"/>
      <c r="G26471" s="65"/>
      <c r="H26471" s="113"/>
    </row>
    <row r="26472" spans="1:8">
      <c r="A26472" s="65"/>
      <c r="B26472" s="65"/>
      <c r="C26472" s="65"/>
      <c r="D26472" s="65"/>
      <c r="E26472" s="65"/>
      <c r="F26472" s="65"/>
      <c r="G26472" s="65"/>
      <c r="H26472" s="113"/>
    </row>
    <row r="26473" spans="1:8">
      <c r="A26473" s="65"/>
      <c r="B26473" s="65"/>
      <c r="C26473" s="65"/>
      <c r="D26473" s="65"/>
      <c r="E26473" s="65"/>
      <c r="F26473" s="65"/>
      <c r="G26473" s="65"/>
      <c r="H26473" s="113"/>
    </row>
    <row r="26474" spans="1:8">
      <c r="A26474" s="65"/>
      <c r="B26474" s="65"/>
      <c r="C26474" s="65"/>
      <c r="D26474" s="65"/>
      <c r="E26474" s="65"/>
      <c r="F26474" s="65"/>
      <c r="G26474" s="65"/>
      <c r="H26474" s="113"/>
    </row>
    <row r="26475" spans="1:8">
      <c r="A26475" s="65"/>
      <c r="B26475" s="65"/>
      <c r="C26475" s="65"/>
      <c r="D26475" s="65"/>
      <c r="E26475" s="65"/>
      <c r="F26475" s="65"/>
      <c r="G26475" s="65"/>
      <c r="H26475" s="113"/>
    </row>
    <row r="26476" spans="1:8">
      <c r="A26476" s="65"/>
      <c r="B26476" s="65"/>
      <c r="C26476" s="65"/>
      <c r="D26476" s="65"/>
      <c r="E26476" s="65"/>
      <c r="F26476" s="65"/>
      <c r="G26476" s="65"/>
      <c r="H26476" s="113"/>
    </row>
    <row r="26477" spans="1:8">
      <c r="A26477" s="65"/>
      <c r="B26477" s="65"/>
      <c r="C26477" s="65"/>
      <c r="D26477" s="65"/>
      <c r="E26477" s="65"/>
      <c r="F26477" s="65"/>
      <c r="G26477" s="65"/>
      <c r="H26477" s="113"/>
    </row>
    <row r="26478" spans="1:8">
      <c r="A26478" s="65"/>
      <c r="B26478" s="65"/>
      <c r="C26478" s="65"/>
      <c r="D26478" s="65"/>
      <c r="E26478" s="65"/>
      <c r="F26478" s="65"/>
      <c r="G26478" s="65"/>
      <c r="H26478" s="113"/>
    </row>
    <row r="26479" spans="1:8">
      <c r="A26479" s="65"/>
      <c r="B26479" s="65"/>
      <c r="C26479" s="65"/>
      <c r="D26479" s="65"/>
      <c r="E26479" s="65"/>
      <c r="F26479" s="65"/>
      <c r="G26479" s="65"/>
      <c r="H26479" s="113"/>
    </row>
    <row r="26480" spans="1:8">
      <c r="A26480" s="65"/>
      <c r="B26480" s="65"/>
      <c r="C26480" s="65"/>
      <c r="D26480" s="65"/>
      <c r="E26480" s="65"/>
      <c r="F26480" s="65"/>
      <c r="G26480" s="65"/>
      <c r="H26480" s="113"/>
    </row>
    <row r="26481" spans="1:8">
      <c r="A26481" s="65"/>
      <c r="B26481" s="65"/>
      <c r="C26481" s="65"/>
      <c r="D26481" s="65"/>
      <c r="E26481" s="65"/>
      <c r="F26481" s="65"/>
      <c r="G26481" s="65"/>
      <c r="H26481" s="113"/>
    </row>
    <row r="26482" spans="1:8">
      <c r="A26482" s="65"/>
      <c r="B26482" s="65"/>
      <c r="C26482" s="65"/>
      <c r="D26482" s="65"/>
      <c r="E26482" s="65"/>
      <c r="F26482" s="65"/>
      <c r="G26482" s="65"/>
      <c r="H26482" s="113"/>
    </row>
    <row r="26483" spans="1:8">
      <c r="A26483" s="65"/>
      <c r="B26483" s="65"/>
      <c r="C26483" s="65"/>
      <c r="D26483" s="65"/>
      <c r="E26483" s="65"/>
      <c r="F26483" s="65"/>
      <c r="G26483" s="65"/>
      <c r="H26483" s="113"/>
    </row>
    <row r="26484" spans="1:8">
      <c r="A26484" s="65"/>
      <c r="B26484" s="65"/>
      <c r="C26484" s="65"/>
      <c r="D26484" s="65"/>
      <c r="E26484" s="65"/>
      <c r="F26484" s="65"/>
      <c r="G26484" s="65"/>
      <c r="H26484" s="113"/>
    </row>
    <row r="26485" spans="1:8">
      <c r="A26485" s="65"/>
      <c r="B26485" s="65"/>
      <c r="C26485" s="65"/>
      <c r="D26485" s="65"/>
      <c r="E26485" s="65"/>
      <c r="F26485" s="65"/>
      <c r="G26485" s="65"/>
      <c r="H26485" s="113"/>
    </row>
    <row r="26486" spans="1:8">
      <c r="A26486" s="65"/>
      <c r="B26486" s="65"/>
      <c r="C26486" s="65"/>
      <c r="D26486" s="65"/>
      <c r="E26486" s="65"/>
      <c r="F26486" s="65"/>
      <c r="G26486" s="65"/>
      <c r="H26486" s="113"/>
    </row>
    <row r="26487" spans="1:8">
      <c r="A26487" s="65"/>
      <c r="B26487" s="65"/>
      <c r="C26487" s="65"/>
      <c r="D26487" s="65"/>
      <c r="E26487" s="65"/>
      <c r="F26487" s="65"/>
      <c r="G26487" s="65"/>
      <c r="H26487" s="113"/>
    </row>
    <row r="26488" spans="1:8">
      <c r="A26488" s="65"/>
      <c r="B26488" s="65"/>
      <c r="C26488" s="65"/>
      <c r="D26488" s="65"/>
      <c r="E26488" s="65"/>
      <c r="F26488" s="65"/>
      <c r="G26488" s="65"/>
      <c r="H26488" s="113"/>
    </row>
    <row r="26489" spans="1:8">
      <c r="A26489" s="65"/>
      <c r="B26489" s="65"/>
      <c r="C26489" s="65"/>
      <c r="D26489" s="65"/>
      <c r="E26489" s="65"/>
      <c r="F26489" s="65"/>
      <c r="G26489" s="65"/>
      <c r="H26489" s="113"/>
    </row>
    <row r="26490" spans="1:8">
      <c r="A26490" s="65"/>
      <c r="B26490" s="65"/>
      <c r="C26490" s="65"/>
      <c r="D26490" s="65"/>
      <c r="E26490" s="65"/>
      <c r="F26490" s="65"/>
      <c r="G26490" s="65"/>
      <c r="H26490" s="113"/>
    </row>
    <row r="26491" spans="1:8">
      <c r="A26491" s="65"/>
      <c r="B26491" s="65"/>
      <c r="C26491" s="65"/>
      <c r="D26491" s="65"/>
      <c r="E26491" s="65"/>
      <c r="F26491" s="65"/>
      <c r="G26491" s="65"/>
      <c r="H26491" s="113"/>
    </row>
    <row r="26492" spans="1:8">
      <c r="A26492" s="65"/>
      <c r="B26492" s="65"/>
      <c r="C26492" s="65"/>
      <c r="D26492" s="65"/>
      <c r="E26492" s="65"/>
      <c r="F26492" s="65"/>
      <c r="G26492" s="65"/>
      <c r="H26492" s="113"/>
    </row>
    <row r="26493" spans="1:8">
      <c r="A26493" s="65"/>
      <c r="B26493" s="65"/>
      <c r="C26493" s="65"/>
      <c r="D26493" s="65"/>
      <c r="E26493" s="65"/>
      <c r="F26493" s="65"/>
      <c r="G26493" s="65"/>
      <c r="H26493" s="113"/>
    </row>
    <row r="26494" spans="1:8">
      <c r="A26494" s="65"/>
      <c r="B26494" s="65"/>
      <c r="C26494" s="65"/>
      <c r="D26494" s="65"/>
      <c r="E26494" s="65"/>
      <c r="F26494" s="65"/>
      <c r="G26494" s="65"/>
      <c r="H26494" s="113"/>
    </row>
    <row r="26495" spans="1:8">
      <c r="A26495" s="65"/>
      <c r="B26495" s="65"/>
      <c r="C26495" s="65"/>
      <c r="D26495" s="65"/>
      <c r="E26495" s="65"/>
      <c r="F26495" s="65"/>
      <c r="G26495" s="65"/>
      <c r="H26495" s="113"/>
    </row>
    <row r="26496" spans="1:8">
      <c r="A26496" s="65"/>
      <c r="B26496" s="65"/>
      <c r="C26496" s="65"/>
      <c r="D26496" s="65"/>
      <c r="E26496" s="65"/>
      <c r="F26496" s="65"/>
      <c r="G26496" s="65"/>
      <c r="H26496" s="113"/>
    </row>
    <row r="26497" spans="1:8">
      <c r="A26497" s="65"/>
      <c r="B26497" s="65"/>
      <c r="C26497" s="65"/>
      <c r="D26497" s="65"/>
      <c r="E26497" s="65"/>
      <c r="F26497" s="65"/>
      <c r="G26497" s="65"/>
      <c r="H26497" s="113"/>
    </row>
    <row r="26498" spans="1:8">
      <c r="A26498" s="65"/>
      <c r="B26498" s="65"/>
      <c r="C26498" s="65"/>
      <c r="D26498" s="65"/>
      <c r="E26498" s="65"/>
      <c r="F26498" s="65"/>
      <c r="G26498" s="65"/>
      <c r="H26498" s="113"/>
    </row>
    <row r="26499" spans="1:8">
      <c r="A26499" s="65"/>
      <c r="B26499" s="65"/>
      <c r="C26499" s="65"/>
      <c r="D26499" s="65"/>
      <c r="E26499" s="65"/>
      <c r="F26499" s="65"/>
      <c r="G26499" s="65"/>
      <c r="H26499" s="113"/>
    </row>
    <row r="26500" spans="1:8">
      <c r="A26500" s="65"/>
      <c r="B26500" s="65"/>
      <c r="C26500" s="65"/>
      <c r="D26500" s="65"/>
      <c r="E26500" s="65"/>
      <c r="F26500" s="65"/>
      <c r="G26500" s="65"/>
      <c r="H26500" s="113"/>
    </row>
    <row r="26501" spans="1:8">
      <c r="A26501" s="65"/>
      <c r="B26501" s="65"/>
      <c r="C26501" s="65"/>
      <c r="D26501" s="65"/>
      <c r="E26501" s="65"/>
      <c r="F26501" s="65"/>
      <c r="G26501" s="65"/>
      <c r="H26501" s="113"/>
    </row>
    <row r="26502" spans="1:8">
      <c r="A26502" s="65"/>
      <c r="B26502" s="65"/>
      <c r="C26502" s="65"/>
      <c r="D26502" s="65"/>
      <c r="E26502" s="65"/>
      <c r="F26502" s="65"/>
      <c r="G26502" s="65"/>
      <c r="H26502" s="113"/>
    </row>
    <row r="26503" spans="1:8">
      <c r="A26503" s="65"/>
      <c r="B26503" s="65"/>
      <c r="C26503" s="65"/>
      <c r="D26503" s="65"/>
      <c r="E26503" s="65"/>
      <c r="F26503" s="65"/>
      <c r="G26503" s="65"/>
      <c r="H26503" s="113"/>
    </row>
    <row r="26504" spans="1:8">
      <c r="A26504" s="65"/>
      <c r="B26504" s="65"/>
      <c r="C26504" s="65"/>
      <c r="D26504" s="65"/>
      <c r="E26504" s="65"/>
      <c r="F26504" s="65"/>
      <c r="G26504" s="65"/>
      <c r="H26504" s="113"/>
    </row>
    <row r="26505" spans="1:8">
      <c r="A26505" s="65"/>
      <c r="B26505" s="65"/>
      <c r="C26505" s="65"/>
      <c r="D26505" s="65"/>
      <c r="E26505" s="65"/>
      <c r="F26505" s="65"/>
      <c r="G26505" s="65"/>
      <c r="H26505" s="113"/>
    </row>
    <row r="26506" spans="1:8">
      <c r="A26506" s="65"/>
      <c r="B26506" s="65"/>
      <c r="C26506" s="65"/>
      <c r="D26506" s="65"/>
      <c r="E26506" s="65"/>
      <c r="F26506" s="65"/>
      <c r="G26506" s="65"/>
      <c r="H26506" s="113"/>
    </row>
    <row r="26507" spans="1:8">
      <c r="A26507" s="65"/>
      <c r="B26507" s="65"/>
      <c r="C26507" s="65"/>
      <c r="D26507" s="65"/>
      <c r="E26507" s="65"/>
      <c r="F26507" s="65"/>
      <c r="G26507" s="65"/>
      <c r="H26507" s="113"/>
    </row>
    <row r="26508" spans="1:8">
      <c r="A26508" s="65"/>
      <c r="B26508" s="65"/>
      <c r="C26508" s="65"/>
      <c r="D26508" s="65"/>
      <c r="E26508" s="65"/>
      <c r="F26508" s="65"/>
      <c r="G26508" s="65"/>
      <c r="H26508" s="113"/>
    </row>
    <row r="26509" spans="1:8">
      <c r="A26509" s="65"/>
      <c r="B26509" s="65"/>
      <c r="C26509" s="65"/>
      <c r="D26509" s="65"/>
      <c r="E26509" s="65"/>
      <c r="F26509" s="65"/>
      <c r="G26509" s="65"/>
      <c r="H26509" s="113"/>
    </row>
    <row r="26510" spans="1:8">
      <c r="A26510" s="65"/>
      <c r="B26510" s="65"/>
      <c r="C26510" s="65"/>
      <c r="D26510" s="65"/>
      <c r="E26510" s="65"/>
      <c r="F26510" s="65"/>
      <c r="G26510" s="65"/>
      <c r="H26510" s="113"/>
    </row>
    <row r="26511" spans="1:8">
      <c r="A26511" s="65"/>
      <c r="B26511" s="65"/>
      <c r="C26511" s="65"/>
      <c r="D26511" s="65"/>
      <c r="E26511" s="65"/>
      <c r="F26511" s="65"/>
      <c r="G26511" s="65"/>
      <c r="H26511" s="113"/>
    </row>
    <row r="26512" spans="1:8">
      <c r="A26512" s="65"/>
      <c r="B26512" s="65"/>
      <c r="C26512" s="65"/>
      <c r="D26512" s="65"/>
      <c r="E26512" s="65"/>
      <c r="F26512" s="65"/>
      <c r="G26512" s="65"/>
      <c r="H26512" s="113"/>
    </row>
    <row r="26513" spans="1:8">
      <c r="A26513" s="65"/>
      <c r="B26513" s="65"/>
      <c r="C26513" s="65"/>
      <c r="D26513" s="65"/>
      <c r="E26513" s="65"/>
      <c r="F26513" s="65"/>
      <c r="G26513" s="65"/>
      <c r="H26513" s="113"/>
    </row>
    <row r="26514" spans="1:8">
      <c r="A26514" s="65"/>
      <c r="B26514" s="65"/>
      <c r="C26514" s="65"/>
      <c r="D26514" s="65"/>
      <c r="E26514" s="65"/>
      <c r="F26514" s="65"/>
      <c r="G26514" s="65"/>
      <c r="H26514" s="113"/>
    </row>
    <row r="26515" spans="1:8">
      <c r="A26515" s="65"/>
      <c r="B26515" s="65"/>
      <c r="C26515" s="65"/>
      <c r="D26515" s="65"/>
      <c r="E26515" s="65"/>
      <c r="F26515" s="65"/>
      <c r="G26515" s="65"/>
      <c r="H26515" s="113"/>
    </row>
    <row r="26516" spans="1:8">
      <c r="A26516" s="65"/>
      <c r="B26516" s="65"/>
      <c r="C26516" s="65"/>
      <c r="D26516" s="65"/>
      <c r="E26516" s="65"/>
      <c r="F26516" s="65"/>
      <c r="G26516" s="65"/>
      <c r="H26516" s="113"/>
    </row>
    <row r="26517" spans="1:8">
      <c r="A26517" s="65"/>
      <c r="B26517" s="65"/>
      <c r="C26517" s="65"/>
      <c r="D26517" s="65"/>
      <c r="E26517" s="65"/>
      <c r="F26517" s="65"/>
      <c r="G26517" s="65"/>
      <c r="H26517" s="113"/>
    </row>
    <row r="26518" spans="1:8">
      <c r="A26518" s="65"/>
      <c r="B26518" s="65"/>
      <c r="C26518" s="65"/>
      <c r="D26518" s="65"/>
      <c r="E26518" s="65"/>
      <c r="F26518" s="65"/>
      <c r="G26518" s="65"/>
      <c r="H26518" s="113"/>
    </row>
    <row r="26519" spans="1:8">
      <c r="A26519" s="65"/>
      <c r="B26519" s="65"/>
      <c r="C26519" s="65"/>
      <c r="D26519" s="65"/>
      <c r="E26519" s="65"/>
      <c r="F26519" s="65"/>
      <c r="G26519" s="65"/>
      <c r="H26519" s="113"/>
    </row>
    <row r="26520" spans="1:8">
      <c r="A26520" s="65"/>
      <c r="B26520" s="65"/>
      <c r="C26520" s="65"/>
      <c r="D26520" s="65"/>
      <c r="E26520" s="65"/>
      <c r="F26520" s="65"/>
      <c r="G26520" s="65"/>
      <c r="H26520" s="113"/>
    </row>
    <row r="26521" spans="1:8">
      <c r="A26521" s="65"/>
      <c r="B26521" s="65"/>
      <c r="C26521" s="65"/>
      <c r="D26521" s="65"/>
      <c r="E26521" s="65"/>
      <c r="F26521" s="65"/>
      <c r="G26521" s="65"/>
      <c r="H26521" s="113"/>
    </row>
    <row r="26522" spans="1:8">
      <c r="A26522" s="65"/>
      <c r="B26522" s="65"/>
      <c r="C26522" s="65"/>
      <c r="D26522" s="65"/>
      <c r="E26522" s="65"/>
      <c r="F26522" s="65"/>
      <c r="G26522" s="65"/>
      <c r="H26522" s="113"/>
    </row>
    <row r="26523" spans="1:8">
      <c r="A26523" s="65"/>
      <c r="B26523" s="65"/>
      <c r="C26523" s="65"/>
      <c r="D26523" s="65"/>
      <c r="E26523" s="65"/>
      <c r="F26523" s="65"/>
      <c r="G26523" s="65"/>
      <c r="H26523" s="113"/>
    </row>
    <row r="26524" spans="1:8">
      <c r="A26524" s="65"/>
      <c r="B26524" s="65"/>
      <c r="C26524" s="65"/>
      <c r="D26524" s="65"/>
      <c r="E26524" s="65"/>
      <c r="F26524" s="65"/>
      <c r="G26524" s="65"/>
      <c r="H26524" s="113"/>
    </row>
    <row r="26525" spans="1:8">
      <c r="A26525" s="65"/>
      <c r="B26525" s="65"/>
      <c r="C26525" s="65"/>
      <c r="D26525" s="65"/>
      <c r="E26525" s="65"/>
      <c r="F26525" s="65"/>
      <c r="G26525" s="65"/>
      <c r="H26525" s="113"/>
    </row>
    <row r="26526" spans="1:8">
      <c r="A26526" s="65"/>
      <c r="B26526" s="65"/>
      <c r="C26526" s="65"/>
      <c r="D26526" s="65"/>
      <c r="E26526" s="65"/>
      <c r="F26526" s="65"/>
      <c r="G26526" s="65"/>
      <c r="H26526" s="113"/>
    </row>
    <row r="26527" spans="1:8">
      <c r="A26527" s="65"/>
      <c r="B26527" s="65"/>
      <c r="C26527" s="65"/>
      <c r="D26527" s="65"/>
      <c r="E26527" s="65"/>
      <c r="F26527" s="65"/>
      <c r="G26527" s="65"/>
      <c r="H26527" s="113"/>
    </row>
    <row r="26528" spans="1:8">
      <c r="A26528" s="65"/>
      <c r="B26528" s="65"/>
      <c r="C26528" s="65"/>
      <c r="D26528" s="65"/>
      <c r="E26528" s="65"/>
      <c r="F26528" s="65"/>
      <c r="G26528" s="65"/>
      <c r="H26528" s="113"/>
    </row>
    <row r="26529" spans="1:8">
      <c r="A26529" s="65"/>
      <c r="B26529" s="65"/>
      <c r="C26529" s="65"/>
      <c r="D26529" s="65"/>
      <c r="E26529" s="65"/>
      <c r="F26529" s="65"/>
      <c r="G26529" s="65"/>
      <c r="H26529" s="113"/>
    </row>
    <row r="26530" spans="1:8">
      <c r="A26530" s="65"/>
      <c r="B26530" s="65"/>
      <c r="C26530" s="65"/>
      <c r="D26530" s="65"/>
      <c r="E26530" s="65"/>
      <c r="F26530" s="65"/>
      <c r="G26530" s="65"/>
      <c r="H26530" s="113"/>
    </row>
    <row r="26531" spans="1:8">
      <c r="A26531" s="65"/>
      <c r="B26531" s="65"/>
      <c r="C26531" s="65"/>
      <c r="D26531" s="65"/>
      <c r="E26531" s="65"/>
      <c r="F26531" s="65"/>
      <c r="G26531" s="65"/>
      <c r="H26531" s="113"/>
    </row>
    <row r="26532" spans="1:8">
      <c r="A26532" s="65"/>
      <c r="B26532" s="65"/>
      <c r="C26532" s="65"/>
      <c r="D26532" s="65"/>
      <c r="E26532" s="65"/>
      <c r="F26532" s="65"/>
      <c r="G26532" s="65"/>
      <c r="H26532" s="113"/>
    </row>
    <row r="26533" spans="1:8">
      <c r="A26533" s="65"/>
      <c r="B26533" s="65"/>
      <c r="C26533" s="65"/>
      <c r="D26533" s="65"/>
      <c r="E26533" s="65"/>
      <c r="F26533" s="65"/>
      <c r="G26533" s="65"/>
      <c r="H26533" s="113"/>
    </row>
    <row r="26534" spans="1:8">
      <c r="A26534" s="65"/>
      <c r="B26534" s="65"/>
      <c r="C26534" s="65"/>
      <c r="D26534" s="65"/>
      <c r="E26534" s="65"/>
      <c r="F26534" s="65"/>
      <c r="G26534" s="65"/>
      <c r="H26534" s="113"/>
    </row>
    <row r="26535" spans="1:8">
      <c r="A26535" s="65"/>
      <c r="B26535" s="65"/>
      <c r="C26535" s="65"/>
      <c r="D26535" s="65"/>
      <c r="E26535" s="65"/>
      <c r="F26535" s="65"/>
      <c r="G26535" s="65"/>
      <c r="H26535" s="113"/>
    </row>
    <row r="26536" spans="1:8">
      <c r="A26536" s="65"/>
      <c r="B26536" s="65"/>
      <c r="C26536" s="65"/>
      <c r="D26536" s="65"/>
      <c r="E26536" s="65"/>
      <c r="F26536" s="65"/>
      <c r="G26536" s="65"/>
      <c r="H26536" s="113"/>
    </row>
    <row r="26537" spans="1:8">
      <c r="A26537" s="65"/>
      <c r="B26537" s="65"/>
      <c r="C26537" s="65"/>
      <c r="D26537" s="65"/>
      <c r="E26537" s="65"/>
      <c r="F26537" s="65"/>
      <c r="G26537" s="65"/>
      <c r="H26537" s="113"/>
    </row>
    <row r="26538" spans="1:8">
      <c r="A26538" s="65"/>
      <c r="B26538" s="65"/>
      <c r="C26538" s="65"/>
      <c r="D26538" s="65"/>
      <c r="E26538" s="65"/>
      <c r="F26538" s="65"/>
      <c r="G26538" s="65"/>
      <c r="H26538" s="113"/>
    </row>
    <row r="26539" spans="1:8">
      <c r="A26539" s="65"/>
      <c r="B26539" s="65"/>
      <c r="C26539" s="65"/>
      <c r="D26539" s="65"/>
      <c r="E26539" s="65"/>
      <c r="F26539" s="65"/>
      <c r="G26539" s="65"/>
      <c r="H26539" s="113"/>
    </row>
    <row r="26540" spans="1:8">
      <c r="A26540" s="65"/>
      <c r="B26540" s="65"/>
      <c r="C26540" s="65"/>
      <c r="D26540" s="65"/>
      <c r="E26540" s="65"/>
      <c r="F26540" s="65"/>
      <c r="G26540" s="65"/>
      <c r="H26540" s="113"/>
    </row>
    <row r="26541" spans="1:8">
      <c r="A26541" s="65"/>
      <c r="B26541" s="65"/>
      <c r="C26541" s="65"/>
      <c r="D26541" s="65"/>
      <c r="E26541" s="65"/>
      <c r="F26541" s="65"/>
      <c r="G26541" s="65"/>
      <c r="H26541" s="113"/>
    </row>
    <row r="26542" spans="1:8">
      <c r="A26542" s="65"/>
      <c r="B26542" s="65"/>
      <c r="C26542" s="65"/>
      <c r="D26542" s="65"/>
      <c r="E26542" s="65"/>
      <c r="F26542" s="65"/>
      <c r="G26542" s="65"/>
      <c r="H26542" s="113"/>
    </row>
    <row r="26543" spans="1:8">
      <c r="A26543" s="65"/>
      <c r="B26543" s="65"/>
      <c r="C26543" s="65"/>
      <c r="D26543" s="65"/>
      <c r="E26543" s="65"/>
      <c r="F26543" s="65"/>
      <c r="G26543" s="65"/>
      <c r="H26543" s="113"/>
    </row>
    <row r="26544" spans="1:8">
      <c r="A26544" s="65"/>
      <c r="B26544" s="65"/>
      <c r="C26544" s="65"/>
      <c r="D26544" s="65"/>
      <c r="E26544" s="65"/>
      <c r="F26544" s="65"/>
      <c r="G26544" s="65"/>
      <c r="H26544" s="113"/>
    </row>
    <row r="26545" spans="1:8">
      <c r="A26545" s="65"/>
      <c r="B26545" s="65"/>
      <c r="C26545" s="65"/>
      <c r="D26545" s="65"/>
      <c r="E26545" s="65"/>
      <c r="F26545" s="65"/>
      <c r="G26545" s="65"/>
      <c r="H26545" s="113"/>
    </row>
    <row r="26546" spans="1:8">
      <c r="A26546" s="65"/>
      <c r="B26546" s="65"/>
      <c r="C26546" s="65"/>
      <c r="D26546" s="65"/>
      <c r="E26546" s="65"/>
      <c r="F26546" s="65"/>
      <c r="G26546" s="65"/>
      <c r="H26546" s="113"/>
    </row>
    <row r="26547" spans="1:8">
      <c r="A26547" s="65"/>
      <c r="B26547" s="65"/>
      <c r="C26547" s="65"/>
      <c r="D26547" s="65"/>
      <c r="E26547" s="65"/>
      <c r="F26547" s="65"/>
      <c r="G26547" s="65"/>
      <c r="H26547" s="113"/>
    </row>
    <row r="26548" spans="1:8">
      <c r="A26548" s="65"/>
      <c r="B26548" s="65"/>
      <c r="C26548" s="65"/>
      <c r="D26548" s="65"/>
      <c r="E26548" s="65"/>
      <c r="F26548" s="65"/>
      <c r="G26548" s="65"/>
      <c r="H26548" s="113"/>
    </row>
    <row r="26549" spans="1:8">
      <c r="A26549" s="65"/>
      <c r="B26549" s="65"/>
      <c r="C26549" s="65"/>
      <c r="D26549" s="65"/>
      <c r="E26549" s="65"/>
      <c r="F26549" s="65"/>
      <c r="G26549" s="65"/>
      <c r="H26549" s="113"/>
    </row>
    <row r="26550" spans="1:8">
      <c r="A26550" s="65"/>
      <c r="B26550" s="65"/>
      <c r="C26550" s="65"/>
      <c r="D26550" s="65"/>
      <c r="E26550" s="65"/>
      <c r="F26550" s="65"/>
      <c r="G26550" s="65"/>
      <c r="H26550" s="113"/>
    </row>
    <row r="26551" spans="1:8">
      <c r="A26551" s="65"/>
      <c r="B26551" s="65"/>
      <c r="C26551" s="65"/>
      <c r="D26551" s="65"/>
      <c r="E26551" s="65"/>
      <c r="F26551" s="65"/>
      <c r="G26551" s="65"/>
      <c r="H26551" s="113"/>
    </row>
    <row r="26552" spans="1:8">
      <c r="A26552" s="65"/>
      <c r="B26552" s="65"/>
      <c r="C26552" s="65"/>
      <c r="D26552" s="65"/>
      <c r="E26552" s="65"/>
      <c r="F26552" s="65"/>
      <c r="G26552" s="65"/>
      <c r="H26552" s="113"/>
    </row>
    <row r="26553" spans="1:8">
      <c r="A26553" s="65"/>
      <c r="B26553" s="65"/>
      <c r="C26553" s="65"/>
      <c r="D26553" s="65"/>
      <c r="E26553" s="65"/>
      <c r="F26553" s="65"/>
      <c r="G26553" s="65"/>
      <c r="H26553" s="113"/>
    </row>
    <row r="26554" spans="1:8">
      <c r="A26554" s="65"/>
      <c r="B26554" s="65"/>
      <c r="C26554" s="65"/>
      <c r="D26554" s="65"/>
      <c r="E26554" s="65"/>
      <c r="F26554" s="65"/>
      <c r="G26554" s="65"/>
      <c r="H26554" s="113"/>
    </row>
    <row r="26555" spans="1:8">
      <c r="A26555" s="65"/>
      <c r="B26555" s="65"/>
      <c r="C26555" s="65"/>
      <c r="D26555" s="65"/>
      <c r="E26555" s="65"/>
      <c r="F26555" s="65"/>
      <c r="G26555" s="65"/>
      <c r="H26555" s="113"/>
    </row>
    <row r="26556" spans="1:8">
      <c r="A26556" s="65"/>
      <c r="B26556" s="65"/>
      <c r="C26556" s="65"/>
      <c r="D26556" s="65"/>
      <c r="E26556" s="65"/>
      <c r="F26556" s="65"/>
      <c r="G26556" s="65"/>
      <c r="H26556" s="113"/>
    </row>
    <row r="26557" spans="1:8">
      <c r="A26557" s="65"/>
      <c r="B26557" s="65"/>
      <c r="C26557" s="65"/>
      <c r="D26557" s="65"/>
      <c r="E26557" s="65"/>
      <c r="F26557" s="65"/>
      <c r="G26557" s="65"/>
      <c r="H26557" s="113"/>
    </row>
    <row r="26558" spans="1:8">
      <c r="A26558" s="65"/>
      <c r="B26558" s="65"/>
      <c r="C26558" s="65"/>
      <c r="D26558" s="65"/>
      <c r="E26558" s="65"/>
      <c r="F26558" s="65"/>
      <c r="G26558" s="65"/>
      <c r="H26558" s="113"/>
    </row>
    <row r="26559" spans="1:8">
      <c r="A26559" s="65"/>
      <c r="B26559" s="65"/>
      <c r="C26559" s="65"/>
      <c r="D26559" s="65"/>
      <c r="E26559" s="65"/>
      <c r="F26559" s="65"/>
      <c r="G26559" s="65"/>
      <c r="H26559" s="113"/>
    </row>
    <row r="26560" spans="1:8">
      <c r="A26560" s="65"/>
      <c r="B26560" s="65"/>
      <c r="C26560" s="65"/>
      <c r="D26560" s="65"/>
      <c r="E26560" s="65"/>
      <c r="F26560" s="65"/>
      <c r="G26560" s="65"/>
      <c r="H26560" s="113"/>
    </row>
    <row r="26561" spans="1:8">
      <c r="A26561" s="65"/>
      <c r="B26561" s="65"/>
      <c r="C26561" s="65"/>
      <c r="D26561" s="65"/>
      <c r="E26561" s="65"/>
      <c r="F26561" s="65"/>
      <c r="G26561" s="65"/>
      <c r="H26561" s="113"/>
    </row>
    <row r="26562" spans="1:8">
      <c r="A26562" s="65"/>
      <c r="B26562" s="65"/>
      <c r="C26562" s="65"/>
      <c r="D26562" s="65"/>
      <c r="E26562" s="65"/>
      <c r="F26562" s="65"/>
      <c r="G26562" s="65"/>
      <c r="H26562" s="113"/>
    </row>
    <row r="26563" spans="1:8">
      <c r="A26563" s="65"/>
      <c r="B26563" s="65"/>
      <c r="C26563" s="65"/>
      <c r="D26563" s="65"/>
      <c r="E26563" s="65"/>
      <c r="F26563" s="65"/>
      <c r="G26563" s="65"/>
      <c r="H26563" s="113"/>
    </row>
    <row r="26564" spans="1:8">
      <c r="A26564" s="65"/>
      <c r="B26564" s="65"/>
      <c r="C26564" s="65"/>
      <c r="D26564" s="65"/>
      <c r="E26564" s="65"/>
      <c r="F26564" s="65"/>
      <c r="G26564" s="65"/>
      <c r="H26564" s="113"/>
    </row>
    <row r="26565" spans="1:8">
      <c r="A26565" s="65"/>
      <c r="B26565" s="65"/>
      <c r="C26565" s="65"/>
      <c r="D26565" s="65"/>
      <c r="E26565" s="65"/>
      <c r="F26565" s="65"/>
      <c r="G26565" s="65"/>
      <c r="H26565" s="113"/>
    </row>
    <row r="26566" spans="1:8">
      <c r="A26566" s="65"/>
      <c r="B26566" s="65"/>
      <c r="C26566" s="65"/>
      <c r="D26566" s="65"/>
      <c r="E26566" s="65"/>
      <c r="F26566" s="65"/>
      <c r="G26566" s="65"/>
      <c r="H26566" s="113"/>
    </row>
    <row r="26567" spans="1:8">
      <c r="A26567" s="65"/>
      <c r="B26567" s="65"/>
      <c r="C26567" s="65"/>
      <c r="D26567" s="65"/>
      <c r="E26567" s="65"/>
      <c r="F26567" s="65"/>
      <c r="G26567" s="65"/>
      <c r="H26567" s="113"/>
    </row>
    <row r="26568" spans="1:8">
      <c r="A26568" s="65"/>
      <c r="B26568" s="65"/>
      <c r="C26568" s="65"/>
      <c r="D26568" s="65"/>
      <c r="E26568" s="65"/>
      <c r="F26568" s="65"/>
      <c r="G26568" s="65"/>
      <c r="H26568" s="113"/>
    </row>
    <row r="26569" spans="1:8">
      <c r="A26569" s="65"/>
      <c r="B26569" s="65"/>
      <c r="C26569" s="65"/>
      <c r="D26569" s="65"/>
      <c r="E26569" s="65"/>
      <c r="F26569" s="65"/>
      <c r="G26569" s="65"/>
      <c r="H26569" s="113"/>
    </row>
    <row r="26570" spans="1:8">
      <c r="A26570" s="65"/>
      <c r="B26570" s="65"/>
      <c r="C26570" s="65"/>
      <c r="D26570" s="65"/>
      <c r="E26570" s="65"/>
      <c r="F26570" s="65"/>
      <c r="G26570" s="65"/>
      <c r="H26570" s="113"/>
    </row>
    <row r="26571" spans="1:8">
      <c r="A26571" s="65"/>
      <c r="B26571" s="65"/>
      <c r="C26571" s="65"/>
      <c r="D26571" s="65"/>
      <c r="E26571" s="65"/>
      <c r="F26571" s="65"/>
      <c r="G26571" s="65"/>
      <c r="H26571" s="113"/>
    </row>
    <row r="26572" spans="1:8">
      <c r="A26572" s="65"/>
      <c r="B26572" s="65"/>
      <c r="C26572" s="65"/>
      <c r="D26572" s="65"/>
      <c r="E26572" s="65"/>
      <c r="F26572" s="65"/>
      <c r="G26572" s="65"/>
      <c r="H26572" s="113"/>
    </row>
    <row r="26573" spans="1:8">
      <c r="A26573" s="65"/>
      <c r="B26573" s="65"/>
      <c r="C26573" s="65"/>
      <c r="D26573" s="65"/>
      <c r="E26573" s="65"/>
      <c r="F26573" s="65"/>
      <c r="G26573" s="65"/>
      <c r="H26573" s="113"/>
    </row>
    <row r="26574" spans="1:8">
      <c r="A26574" s="65"/>
      <c r="B26574" s="65"/>
      <c r="C26574" s="65"/>
      <c r="D26574" s="65"/>
      <c r="E26574" s="65"/>
      <c r="F26574" s="65"/>
      <c r="G26574" s="65"/>
      <c r="H26574" s="113"/>
    </row>
    <row r="26575" spans="1:8">
      <c r="A26575" s="65"/>
      <c r="B26575" s="65"/>
      <c r="C26575" s="65"/>
      <c r="D26575" s="65"/>
      <c r="E26575" s="65"/>
      <c r="F26575" s="65"/>
      <c r="G26575" s="65"/>
      <c r="H26575" s="113"/>
    </row>
    <row r="26576" spans="1:8">
      <c r="A26576" s="65"/>
      <c r="B26576" s="65"/>
      <c r="C26576" s="65"/>
      <c r="D26576" s="65"/>
      <c r="E26576" s="65"/>
      <c r="F26576" s="65"/>
      <c r="G26576" s="65"/>
      <c r="H26576" s="113"/>
    </row>
    <row r="26577" spans="1:8">
      <c r="A26577" s="65"/>
      <c r="B26577" s="65"/>
      <c r="C26577" s="65"/>
      <c r="D26577" s="65"/>
      <c r="E26577" s="65"/>
      <c r="F26577" s="65"/>
      <c r="G26577" s="65"/>
      <c r="H26577" s="113"/>
    </row>
    <row r="26578" spans="1:8">
      <c r="A26578" s="65"/>
      <c r="B26578" s="65"/>
      <c r="C26578" s="65"/>
      <c r="D26578" s="65"/>
      <c r="E26578" s="65"/>
      <c r="F26578" s="65"/>
      <c r="G26578" s="65"/>
      <c r="H26578" s="113"/>
    </row>
    <row r="26579" spans="1:8">
      <c r="A26579" s="65"/>
      <c r="B26579" s="65"/>
      <c r="C26579" s="65"/>
      <c r="D26579" s="65"/>
      <c r="E26579" s="65"/>
      <c r="F26579" s="65"/>
      <c r="G26579" s="65"/>
      <c r="H26579" s="113"/>
    </row>
    <row r="26580" spans="1:8">
      <c r="A26580" s="65"/>
      <c r="B26580" s="65"/>
      <c r="C26580" s="65"/>
      <c r="D26580" s="65"/>
      <c r="E26580" s="65"/>
      <c r="F26580" s="65"/>
      <c r="G26580" s="65"/>
      <c r="H26580" s="113"/>
    </row>
    <row r="26581" spans="1:8">
      <c r="A26581" s="65"/>
      <c r="B26581" s="65"/>
      <c r="C26581" s="65"/>
      <c r="D26581" s="65"/>
      <c r="E26581" s="65"/>
      <c r="F26581" s="65"/>
      <c r="G26581" s="65"/>
      <c r="H26581" s="113"/>
    </row>
    <row r="26582" spans="1:8">
      <c r="A26582" s="65"/>
      <c r="B26582" s="65"/>
      <c r="C26582" s="65"/>
      <c r="D26582" s="65"/>
      <c r="E26582" s="65"/>
      <c r="F26582" s="65"/>
      <c r="G26582" s="65"/>
      <c r="H26582" s="113"/>
    </row>
    <row r="26583" spans="1:8">
      <c r="A26583" s="65"/>
      <c r="B26583" s="65"/>
      <c r="C26583" s="65"/>
      <c r="D26583" s="65"/>
      <c r="E26583" s="65"/>
      <c r="F26583" s="65"/>
      <c r="G26583" s="65"/>
      <c r="H26583" s="113"/>
    </row>
    <row r="26584" spans="1:8">
      <c r="A26584" s="65"/>
      <c r="B26584" s="65"/>
      <c r="C26584" s="65"/>
      <c r="D26584" s="65"/>
      <c r="E26584" s="65"/>
      <c r="F26584" s="65"/>
      <c r="G26584" s="65"/>
      <c r="H26584" s="113"/>
    </row>
    <row r="26585" spans="1:8">
      <c r="A26585" s="65"/>
      <c r="B26585" s="65"/>
      <c r="C26585" s="65"/>
      <c r="D26585" s="65"/>
      <c r="E26585" s="65"/>
      <c r="F26585" s="65"/>
      <c r="G26585" s="65"/>
      <c r="H26585" s="113"/>
    </row>
    <row r="26586" spans="1:8">
      <c r="A26586" s="65"/>
      <c r="B26586" s="65"/>
      <c r="C26586" s="65"/>
      <c r="D26586" s="65"/>
      <c r="E26586" s="65"/>
      <c r="F26586" s="65"/>
      <c r="G26586" s="65"/>
      <c r="H26586" s="113"/>
    </row>
    <row r="26587" spans="1:8">
      <c r="A26587" s="65"/>
      <c r="B26587" s="65"/>
      <c r="C26587" s="65"/>
      <c r="D26587" s="65"/>
      <c r="E26587" s="65"/>
      <c r="F26587" s="65"/>
      <c r="G26587" s="65"/>
      <c r="H26587" s="113"/>
    </row>
    <row r="26588" spans="1:8">
      <c r="A26588" s="65"/>
      <c r="B26588" s="65"/>
      <c r="C26588" s="65"/>
      <c r="D26588" s="65"/>
      <c r="E26588" s="65"/>
      <c r="F26588" s="65"/>
      <c r="G26588" s="65"/>
      <c r="H26588" s="113"/>
    </row>
    <row r="26589" spans="1:8">
      <c r="A26589" s="65"/>
      <c r="B26589" s="65"/>
      <c r="C26589" s="65"/>
      <c r="D26589" s="65"/>
      <c r="E26589" s="65"/>
      <c r="F26589" s="65"/>
      <c r="G26589" s="65"/>
      <c r="H26589" s="113"/>
    </row>
    <row r="26590" spans="1:8">
      <c r="A26590" s="65"/>
      <c r="B26590" s="65"/>
      <c r="C26590" s="65"/>
      <c r="D26590" s="65"/>
      <c r="E26590" s="65"/>
      <c r="F26590" s="65"/>
      <c r="G26590" s="65"/>
      <c r="H26590" s="113"/>
    </row>
    <row r="26591" spans="1:8">
      <c r="A26591" s="65"/>
      <c r="B26591" s="65"/>
      <c r="C26591" s="65"/>
      <c r="D26591" s="65"/>
      <c r="E26591" s="65"/>
      <c r="F26591" s="65"/>
      <c r="G26591" s="65"/>
      <c r="H26591" s="113"/>
    </row>
    <row r="26592" spans="1:8">
      <c r="A26592" s="65"/>
      <c r="B26592" s="65"/>
      <c r="C26592" s="65"/>
      <c r="D26592" s="65"/>
      <c r="E26592" s="65"/>
      <c r="F26592" s="65"/>
      <c r="G26592" s="65"/>
      <c r="H26592" s="113"/>
    </row>
    <row r="26593" spans="1:8">
      <c r="A26593" s="65"/>
      <c r="B26593" s="65"/>
      <c r="C26593" s="65"/>
      <c r="D26593" s="65"/>
      <c r="E26593" s="65"/>
      <c r="F26593" s="65"/>
      <c r="G26593" s="65"/>
      <c r="H26593" s="113"/>
    </row>
    <row r="26594" spans="1:8">
      <c r="A26594" s="65"/>
      <c r="B26594" s="65"/>
      <c r="C26594" s="65"/>
      <c r="D26594" s="65"/>
      <c r="E26594" s="65"/>
      <c r="F26594" s="65"/>
      <c r="G26594" s="65"/>
      <c r="H26594" s="113"/>
    </row>
    <row r="26595" spans="1:8">
      <c r="A26595" s="65"/>
      <c r="B26595" s="65"/>
      <c r="C26595" s="65"/>
      <c r="D26595" s="65"/>
      <c r="E26595" s="65"/>
      <c r="F26595" s="65"/>
      <c r="G26595" s="65"/>
      <c r="H26595" s="113"/>
    </row>
    <row r="26596" spans="1:8">
      <c r="A26596" s="65"/>
      <c r="B26596" s="65"/>
      <c r="C26596" s="65"/>
      <c r="D26596" s="65"/>
      <c r="E26596" s="65"/>
      <c r="F26596" s="65"/>
      <c r="G26596" s="65"/>
      <c r="H26596" s="113"/>
    </row>
    <row r="26597" spans="1:8">
      <c r="A26597" s="65"/>
      <c r="B26597" s="65"/>
      <c r="C26597" s="65"/>
      <c r="D26597" s="65"/>
      <c r="E26597" s="65"/>
      <c r="F26597" s="65"/>
      <c r="G26597" s="65"/>
      <c r="H26597" s="113"/>
    </row>
    <row r="26598" spans="1:8">
      <c r="A26598" s="65"/>
      <c r="B26598" s="65"/>
      <c r="C26598" s="65"/>
      <c r="D26598" s="65"/>
      <c r="E26598" s="65"/>
      <c r="F26598" s="65"/>
      <c r="G26598" s="65"/>
      <c r="H26598" s="113"/>
    </row>
    <row r="26599" spans="1:8">
      <c r="A26599" s="65"/>
      <c r="B26599" s="65"/>
      <c r="C26599" s="65"/>
      <c r="D26599" s="65"/>
      <c r="E26599" s="65"/>
      <c r="F26599" s="65"/>
      <c r="G26599" s="65"/>
      <c r="H26599" s="113"/>
    </row>
    <row r="26600" spans="1:8">
      <c r="A26600" s="65"/>
      <c r="B26600" s="65"/>
      <c r="C26600" s="65"/>
      <c r="D26600" s="65"/>
      <c r="E26600" s="65"/>
      <c r="F26600" s="65"/>
      <c r="G26600" s="65"/>
      <c r="H26600" s="113"/>
    </row>
    <row r="26601" spans="1:8">
      <c r="A26601" s="65"/>
      <c r="B26601" s="65"/>
      <c r="C26601" s="65"/>
      <c r="D26601" s="65"/>
      <c r="E26601" s="65"/>
      <c r="F26601" s="65"/>
      <c r="G26601" s="65"/>
      <c r="H26601" s="113"/>
    </row>
    <row r="26602" spans="1:8">
      <c r="A26602" s="65"/>
      <c r="B26602" s="65"/>
      <c r="C26602" s="65"/>
      <c r="D26602" s="65"/>
      <c r="E26602" s="65"/>
      <c r="F26602" s="65"/>
      <c r="G26602" s="65"/>
      <c r="H26602" s="113"/>
    </row>
    <row r="26603" spans="1:8">
      <c r="A26603" s="65"/>
      <c r="B26603" s="65"/>
      <c r="C26603" s="65"/>
      <c r="D26603" s="65"/>
      <c r="E26603" s="65"/>
      <c r="F26603" s="65"/>
      <c r="G26603" s="65"/>
      <c r="H26603" s="113"/>
    </row>
    <row r="26604" spans="1:8">
      <c r="A26604" s="65"/>
      <c r="B26604" s="65"/>
      <c r="C26604" s="65"/>
      <c r="D26604" s="65"/>
      <c r="E26604" s="65"/>
      <c r="F26604" s="65"/>
      <c r="G26604" s="65"/>
      <c r="H26604" s="113"/>
    </row>
    <row r="26605" spans="1:8">
      <c r="A26605" s="65"/>
      <c r="B26605" s="65"/>
      <c r="C26605" s="65"/>
      <c r="D26605" s="65"/>
      <c r="E26605" s="65"/>
      <c r="F26605" s="65"/>
      <c r="G26605" s="65"/>
      <c r="H26605" s="113"/>
    </row>
    <row r="26606" spans="1:8">
      <c r="A26606" s="65"/>
      <c r="B26606" s="65"/>
      <c r="C26606" s="65"/>
      <c r="D26606" s="65"/>
      <c r="E26606" s="65"/>
      <c r="F26606" s="65"/>
      <c r="G26606" s="65"/>
      <c r="H26606" s="113"/>
    </row>
    <row r="26607" spans="1:8">
      <c r="A26607" s="65"/>
      <c r="B26607" s="65"/>
      <c r="C26607" s="65"/>
      <c r="D26607" s="65"/>
      <c r="E26607" s="65"/>
      <c r="F26607" s="65"/>
      <c r="G26607" s="65"/>
      <c r="H26607" s="113"/>
    </row>
    <row r="26608" spans="1:8">
      <c r="A26608" s="65"/>
      <c r="B26608" s="65"/>
      <c r="C26608" s="65"/>
      <c r="D26608" s="65"/>
      <c r="E26608" s="65"/>
      <c r="F26608" s="65"/>
      <c r="G26608" s="65"/>
      <c r="H26608" s="113"/>
    </row>
    <row r="26609" spans="1:8">
      <c r="A26609" s="65"/>
      <c r="B26609" s="65"/>
      <c r="C26609" s="65"/>
      <c r="D26609" s="65"/>
      <c r="E26609" s="65"/>
      <c r="F26609" s="65"/>
      <c r="G26609" s="65"/>
      <c r="H26609" s="113"/>
    </row>
    <row r="26610" spans="1:8">
      <c r="A26610" s="65"/>
      <c r="B26610" s="65"/>
      <c r="C26610" s="65"/>
      <c r="D26610" s="65"/>
      <c r="E26610" s="65"/>
      <c r="F26610" s="65"/>
      <c r="G26610" s="65"/>
      <c r="H26610" s="113"/>
    </row>
    <row r="26611" spans="1:8">
      <c r="A26611" s="65"/>
      <c r="B26611" s="65"/>
      <c r="C26611" s="65"/>
      <c r="D26611" s="65"/>
      <c r="E26611" s="65"/>
      <c r="F26611" s="65"/>
      <c r="G26611" s="65"/>
      <c r="H26611" s="113"/>
    </row>
    <row r="26612" spans="1:8">
      <c r="A26612" s="65"/>
      <c r="B26612" s="65"/>
      <c r="C26612" s="65"/>
      <c r="D26612" s="65"/>
      <c r="E26612" s="65"/>
      <c r="F26612" s="65"/>
      <c r="G26612" s="65"/>
      <c r="H26612" s="113"/>
    </row>
    <row r="26613" spans="1:8">
      <c r="A26613" s="65"/>
      <c r="B26613" s="65"/>
      <c r="C26613" s="65"/>
      <c r="D26613" s="65"/>
      <c r="E26613" s="65"/>
      <c r="F26613" s="65"/>
      <c r="G26613" s="65"/>
      <c r="H26613" s="113"/>
    </row>
    <row r="26614" spans="1:8">
      <c r="A26614" s="65"/>
      <c r="B26614" s="65"/>
      <c r="C26614" s="65"/>
      <c r="D26614" s="65"/>
      <c r="E26614" s="65"/>
      <c r="F26614" s="65"/>
      <c r="G26614" s="65"/>
      <c r="H26614" s="113"/>
    </row>
    <row r="26615" spans="1:8">
      <c r="A26615" s="65"/>
      <c r="B26615" s="65"/>
      <c r="C26615" s="65"/>
      <c r="D26615" s="65"/>
      <c r="E26615" s="65"/>
      <c r="F26615" s="65"/>
      <c r="G26615" s="65"/>
      <c r="H26615" s="113"/>
    </row>
    <row r="26616" spans="1:8">
      <c r="A26616" s="65"/>
      <c r="B26616" s="65"/>
      <c r="C26616" s="65"/>
      <c r="D26616" s="65"/>
      <c r="E26616" s="65"/>
      <c r="F26616" s="65"/>
      <c r="G26616" s="65"/>
      <c r="H26616" s="113"/>
    </row>
    <row r="26617" spans="1:8">
      <c r="A26617" s="65"/>
      <c r="B26617" s="65"/>
      <c r="C26617" s="65"/>
      <c r="D26617" s="65"/>
      <c r="E26617" s="65"/>
      <c r="F26617" s="65"/>
      <c r="G26617" s="65"/>
      <c r="H26617" s="113"/>
    </row>
    <row r="26618" spans="1:8">
      <c r="A26618" s="65"/>
      <c r="B26618" s="65"/>
      <c r="C26618" s="65"/>
      <c r="D26618" s="65"/>
      <c r="E26618" s="65"/>
      <c r="F26618" s="65"/>
      <c r="G26618" s="65"/>
      <c r="H26618" s="113"/>
    </row>
    <row r="26619" spans="1:8">
      <c r="A26619" s="65"/>
      <c r="B26619" s="65"/>
      <c r="C26619" s="65"/>
      <c r="D26619" s="65"/>
      <c r="E26619" s="65"/>
      <c r="F26619" s="65"/>
      <c r="G26619" s="65"/>
      <c r="H26619" s="113"/>
    </row>
    <row r="26620" spans="1:8">
      <c r="A26620" s="65"/>
      <c r="B26620" s="65"/>
      <c r="C26620" s="65"/>
      <c r="D26620" s="65"/>
      <c r="E26620" s="65"/>
      <c r="F26620" s="65"/>
      <c r="G26620" s="65"/>
      <c r="H26620" s="113"/>
    </row>
    <row r="26621" spans="1:8">
      <c r="A26621" s="65"/>
      <c r="B26621" s="65"/>
      <c r="C26621" s="65"/>
      <c r="D26621" s="65"/>
      <c r="E26621" s="65"/>
      <c r="F26621" s="65"/>
      <c r="G26621" s="65"/>
      <c r="H26621" s="113"/>
    </row>
    <row r="26622" spans="1:8">
      <c r="A26622" s="65"/>
      <c r="B26622" s="65"/>
      <c r="C26622" s="65"/>
      <c r="D26622" s="65"/>
      <c r="E26622" s="65"/>
      <c r="F26622" s="65"/>
      <c r="G26622" s="65"/>
      <c r="H26622" s="113"/>
    </row>
    <row r="26623" spans="1:8">
      <c r="A26623" s="65"/>
      <c r="B26623" s="65"/>
      <c r="C26623" s="65"/>
      <c r="D26623" s="65"/>
      <c r="E26623" s="65"/>
      <c r="F26623" s="65"/>
      <c r="G26623" s="65"/>
      <c r="H26623" s="113"/>
    </row>
    <row r="26624" spans="1:8">
      <c r="A26624" s="65"/>
      <c r="B26624" s="65"/>
      <c r="C26624" s="65"/>
      <c r="D26624" s="65"/>
      <c r="E26624" s="65"/>
      <c r="F26624" s="65"/>
      <c r="G26624" s="65"/>
      <c r="H26624" s="113"/>
    </row>
    <row r="26625" spans="1:8">
      <c r="A26625" s="65"/>
      <c r="B26625" s="65"/>
      <c r="C26625" s="65"/>
      <c r="D26625" s="65"/>
      <c r="E26625" s="65"/>
      <c r="F26625" s="65"/>
      <c r="G26625" s="65"/>
      <c r="H26625" s="113"/>
    </row>
    <row r="26626" spans="1:8">
      <c r="A26626" s="65"/>
      <c r="B26626" s="65"/>
      <c r="C26626" s="65"/>
      <c r="D26626" s="65"/>
      <c r="E26626" s="65"/>
      <c r="F26626" s="65"/>
      <c r="G26626" s="65"/>
      <c r="H26626" s="113"/>
    </row>
    <row r="26627" spans="1:8">
      <c r="A26627" s="65"/>
      <c r="B26627" s="65"/>
      <c r="C26627" s="65"/>
      <c r="D26627" s="65"/>
      <c r="E26627" s="65"/>
      <c r="F26627" s="65"/>
      <c r="G26627" s="65"/>
      <c r="H26627" s="113"/>
    </row>
    <row r="26628" spans="1:8">
      <c r="A26628" s="65"/>
      <c r="B26628" s="65"/>
      <c r="C26628" s="65"/>
      <c r="D26628" s="65"/>
      <c r="E26628" s="65"/>
      <c r="F26628" s="65"/>
      <c r="G26628" s="65"/>
      <c r="H26628" s="113"/>
    </row>
    <row r="26629" spans="1:8">
      <c r="A26629" s="65"/>
      <c r="B26629" s="65"/>
      <c r="C26629" s="65"/>
      <c r="D26629" s="65"/>
      <c r="E26629" s="65"/>
      <c r="F26629" s="65"/>
      <c r="G26629" s="65"/>
      <c r="H26629" s="113"/>
    </row>
    <row r="26630" spans="1:8">
      <c r="A26630" s="65"/>
      <c r="B26630" s="65"/>
      <c r="C26630" s="65"/>
      <c r="D26630" s="65"/>
      <c r="E26630" s="65"/>
      <c r="F26630" s="65"/>
      <c r="G26630" s="65"/>
      <c r="H26630" s="113"/>
    </row>
    <row r="26631" spans="1:8">
      <c r="A26631" s="65"/>
      <c r="B26631" s="65"/>
      <c r="C26631" s="65"/>
      <c r="D26631" s="65"/>
      <c r="E26631" s="65"/>
      <c r="F26631" s="65"/>
      <c r="G26631" s="65"/>
      <c r="H26631" s="113"/>
    </row>
    <row r="26632" spans="1:8">
      <c r="A26632" s="65"/>
      <c r="B26632" s="65"/>
      <c r="C26632" s="65"/>
      <c r="D26632" s="65"/>
      <c r="E26632" s="65"/>
      <c r="F26632" s="65"/>
      <c r="G26632" s="65"/>
      <c r="H26632" s="113"/>
    </row>
    <row r="26633" spans="1:8">
      <c r="A26633" s="65"/>
      <c r="B26633" s="65"/>
      <c r="C26633" s="65"/>
      <c r="D26633" s="65"/>
      <c r="E26633" s="65"/>
      <c r="F26633" s="65"/>
      <c r="G26633" s="65"/>
      <c r="H26633" s="113"/>
    </row>
    <row r="26634" spans="1:8">
      <c r="A26634" s="65"/>
      <c r="B26634" s="65"/>
      <c r="C26634" s="65"/>
      <c r="D26634" s="65"/>
      <c r="E26634" s="65"/>
      <c r="F26634" s="65"/>
      <c r="G26634" s="65"/>
      <c r="H26634" s="113"/>
    </row>
    <row r="26635" spans="1:8">
      <c r="A26635" s="65"/>
      <c r="B26635" s="65"/>
      <c r="C26635" s="65"/>
      <c r="D26635" s="65"/>
      <c r="E26635" s="65"/>
      <c r="F26635" s="65"/>
      <c r="G26635" s="65"/>
      <c r="H26635" s="113"/>
    </row>
    <row r="26636" spans="1:8">
      <c r="A26636" s="65"/>
      <c r="B26636" s="65"/>
      <c r="C26636" s="65"/>
      <c r="D26636" s="65"/>
      <c r="E26636" s="65"/>
      <c r="F26636" s="65"/>
      <c r="G26636" s="65"/>
      <c r="H26636" s="113"/>
    </row>
    <row r="26637" spans="1:8">
      <c r="A26637" s="65"/>
      <c r="B26637" s="65"/>
      <c r="C26637" s="65"/>
      <c r="D26637" s="65"/>
      <c r="E26637" s="65"/>
      <c r="F26637" s="65"/>
      <c r="G26637" s="65"/>
      <c r="H26637" s="113"/>
    </row>
    <row r="26638" spans="1:8">
      <c r="A26638" s="65"/>
      <c r="B26638" s="65"/>
      <c r="C26638" s="65"/>
      <c r="D26638" s="65"/>
      <c r="E26638" s="65"/>
      <c r="F26638" s="65"/>
      <c r="G26638" s="65"/>
      <c r="H26638" s="113"/>
    </row>
    <row r="26639" spans="1:8">
      <c r="A26639" s="65"/>
      <c r="B26639" s="65"/>
      <c r="C26639" s="65"/>
      <c r="D26639" s="65"/>
      <c r="E26639" s="65"/>
      <c r="F26639" s="65"/>
      <c r="G26639" s="65"/>
      <c r="H26639" s="113"/>
    </row>
    <row r="26640" spans="1:8">
      <c r="A26640" s="65"/>
      <c r="B26640" s="65"/>
      <c r="C26640" s="65"/>
      <c r="D26640" s="65"/>
      <c r="E26640" s="65"/>
      <c r="F26640" s="65"/>
      <c r="G26640" s="65"/>
      <c r="H26640" s="113"/>
    </row>
    <row r="26641" spans="1:8">
      <c r="A26641" s="65"/>
      <c r="B26641" s="65"/>
      <c r="C26641" s="65"/>
      <c r="D26641" s="65"/>
      <c r="E26641" s="65"/>
      <c r="F26641" s="65"/>
      <c r="G26641" s="65"/>
      <c r="H26641" s="113"/>
    </row>
    <row r="26642" spans="1:8">
      <c r="A26642" s="65"/>
      <c r="B26642" s="65"/>
      <c r="C26642" s="65"/>
      <c r="D26642" s="65"/>
      <c r="E26642" s="65"/>
      <c r="F26642" s="65"/>
      <c r="G26642" s="65"/>
      <c r="H26642" s="113"/>
    </row>
    <row r="26643" spans="1:8">
      <c r="A26643" s="65"/>
      <c r="B26643" s="65"/>
      <c r="C26643" s="65"/>
      <c r="D26643" s="65"/>
      <c r="E26643" s="65"/>
      <c r="F26643" s="65"/>
      <c r="G26643" s="65"/>
      <c r="H26643" s="113"/>
    </row>
    <row r="26644" spans="1:8">
      <c r="A26644" s="65"/>
      <c r="B26644" s="65"/>
      <c r="C26644" s="65"/>
      <c r="D26644" s="65"/>
      <c r="E26644" s="65"/>
      <c r="F26644" s="65"/>
      <c r="G26644" s="65"/>
      <c r="H26644" s="113"/>
    </row>
    <row r="26645" spans="1:8">
      <c r="A26645" s="65"/>
      <c r="B26645" s="65"/>
      <c r="C26645" s="65"/>
      <c r="D26645" s="65"/>
      <c r="E26645" s="65"/>
      <c r="F26645" s="65"/>
      <c r="G26645" s="65"/>
      <c r="H26645" s="113"/>
    </row>
    <row r="26646" spans="1:8">
      <c r="A26646" s="65"/>
      <c r="B26646" s="65"/>
      <c r="C26646" s="65"/>
      <c r="D26646" s="65"/>
      <c r="E26646" s="65"/>
      <c r="F26646" s="65"/>
      <c r="G26646" s="65"/>
      <c r="H26646" s="113"/>
    </row>
    <row r="26647" spans="1:8">
      <c r="A26647" s="65"/>
      <c r="B26647" s="65"/>
      <c r="C26647" s="65"/>
      <c r="D26647" s="65"/>
      <c r="E26647" s="65"/>
      <c r="F26647" s="65"/>
      <c r="G26647" s="65"/>
      <c r="H26647" s="113"/>
    </row>
    <row r="26648" spans="1:8">
      <c r="A26648" s="65"/>
      <c r="B26648" s="65"/>
      <c r="C26648" s="65"/>
      <c r="D26648" s="65"/>
      <c r="E26648" s="65"/>
      <c r="F26648" s="65"/>
      <c r="G26648" s="65"/>
      <c r="H26648" s="113"/>
    </row>
    <row r="26649" spans="1:8">
      <c r="A26649" s="65"/>
      <c r="B26649" s="65"/>
      <c r="C26649" s="65"/>
      <c r="D26649" s="65"/>
      <c r="E26649" s="65"/>
      <c r="F26649" s="65"/>
      <c r="G26649" s="65"/>
      <c r="H26649" s="113"/>
    </row>
    <row r="26650" spans="1:8">
      <c r="A26650" s="65"/>
      <c r="B26650" s="65"/>
      <c r="C26650" s="65"/>
      <c r="D26650" s="65"/>
      <c r="E26650" s="65"/>
      <c r="F26650" s="65"/>
      <c r="G26650" s="65"/>
      <c r="H26650" s="113"/>
    </row>
    <row r="26651" spans="1:8">
      <c r="A26651" s="65"/>
      <c r="B26651" s="65"/>
      <c r="C26651" s="65"/>
      <c r="D26651" s="65"/>
      <c r="E26651" s="65"/>
      <c r="F26651" s="65"/>
      <c r="G26651" s="65"/>
      <c r="H26651" s="113"/>
    </row>
    <row r="26652" spans="1:8">
      <c r="A26652" s="65"/>
      <c r="B26652" s="65"/>
      <c r="C26652" s="65"/>
      <c r="D26652" s="65"/>
      <c r="E26652" s="65"/>
      <c r="F26652" s="65"/>
      <c r="G26652" s="65"/>
      <c r="H26652" s="113"/>
    </row>
    <row r="26653" spans="1:8">
      <c r="A26653" s="65"/>
      <c r="B26653" s="65"/>
      <c r="C26653" s="65"/>
      <c r="D26653" s="65"/>
      <c r="E26653" s="65"/>
      <c r="F26653" s="65"/>
      <c r="G26653" s="65"/>
      <c r="H26653" s="113"/>
    </row>
    <row r="26654" spans="1:8">
      <c r="A26654" s="65"/>
      <c r="B26654" s="65"/>
      <c r="C26654" s="65"/>
      <c r="D26654" s="65"/>
      <c r="E26654" s="65"/>
      <c r="F26654" s="65"/>
      <c r="G26654" s="65"/>
      <c r="H26654" s="113"/>
    </row>
    <row r="26655" spans="1:8">
      <c r="A26655" s="65"/>
      <c r="B26655" s="65"/>
      <c r="C26655" s="65"/>
      <c r="D26655" s="65"/>
      <c r="E26655" s="65"/>
      <c r="F26655" s="65"/>
      <c r="G26655" s="65"/>
      <c r="H26655" s="113"/>
    </row>
    <row r="26656" spans="1:8">
      <c r="A26656" s="65"/>
      <c r="B26656" s="65"/>
      <c r="C26656" s="65"/>
      <c r="D26656" s="65"/>
      <c r="E26656" s="65"/>
      <c r="F26656" s="65"/>
      <c r="G26656" s="65"/>
      <c r="H26656" s="113"/>
    </row>
    <row r="26657" spans="1:8">
      <c r="A26657" s="65"/>
      <c r="B26657" s="65"/>
      <c r="C26657" s="65"/>
      <c r="D26657" s="65"/>
      <c r="E26657" s="65"/>
      <c r="F26657" s="65"/>
      <c r="G26657" s="65"/>
      <c r="H26657" s="113"/>
    </row>
    <row r="26658" spans="1:8">
      <c r="A26658" s="65"/>
      <c r="B26658" s="65"/>
      <c r="C26658" s="65"/>
      <c r="D26658" s="65"/>
      <c r="E26658" s="65"/>
      <c r="F26658" s="65"/>
      <c r="G26658" s="65"/>
      <c r="H26658" s="113"/>
    </row>
    <row r="26659" spans="1:8">
      <c r="A26659" s="65"/>
      <c r="B26659" s="65"/>
      <c r="C26659" s="65"/>
      <c r="D26659" s="65"/>
      <c r="E26659" s="65"/>
      <c r="F26659" s="65"/>
      <c r="G26659" s="65"/>
      <c r="H26659" s="113"/>
    </row>
    <row r="26660" spans="1:8">
      <c r="A26660" s="65"/>
      <c r="B26660" s="65"/>
      <c r="C26660" s="65"/>
      <c r="D26660" s="65"/>
      <c r="E26660" s="65"/>
      <c r="F26660" s="65"/>
      <c r="G26660" s="65"/>
      <c r="H26660" s="113"/>
    </row>
    <row r="26661" spans="1:8">
      <c r="A26661" s="65"/>
      <c r="B26661" s="65"/>
      <c r="C26661" s="65"/>
      <c r="D26661" s="65"/>
      <c r="E26661" s="65"/>
      <c r="F26661" s="65"/>
      <c r="G26661" s="65"/>
      <c r="H26661" s="113"/>
    </row>
    <row r="26662" spans="1:8">
      <c r="A26662" s="65"/>
      <c r="B26662" s="65"/>
      <c r="C26662" s="65"/>
      <c r="D26662" s="65"/>
      <c r="E26662" s="65"/>
      <c r="F26662" s="65"/>
      <c r="G26662" s="65"/>
      <c r="H26662" s="113"/>
    </row>
    <row r="26663" spans="1:8">
      <c r="A26663" s="65"/>
      <c r="B26663" s="65"/>
      <c r="C26663" s="65"/>
      <c r="D26663" s="65"/>
      <c r="E26663" s="65"/>
      <c r="F26663" s="65"/>
      <c r="G26663" s="65"/>
      <c r="H26663" s="113"/>
    </row>
    <row r="26664" spans="1:8">
      <c r="A26664" s="65"/>
      <c r="B26664" s="65"/>
      <c r="C26664" s="65"/>
      <c r="D26664" s="65"/>
      <c r="E26664" s="65"/>
      <c r="F26664" s="65"/>
      <c r="G26664" s="65"/>
      <c r="H26664" s="113"/>
    </row>
    <row r="26665" spans="1:8">
      <c r="A26665" s="65"/>
      <c r="B26665" s="65"/>
      <c r="C26665" s="65"/>
      <c r="D26665" s="65"/>
      <c r="E26665" s="65"/>
      <c r="F26665" s="65"/>
      <c r="G26665" s="65"/>
      <c r="H26665" s="113"/>
    </row>
    <row r="26666" spans="1:8">
      <c r="A26666" s="65"/>
      <c r="B26666" s="65"/>
      <c r="C26666" s="65"/>
      <c r="D26666" s="65"/>
      <c r="E26666" s="65"/>
      <c r="F26666" s="65"/>
      <c r="G26666" s="65"/>
      <c r="H26666" s="113"/>
    </row>
    <row r="26667" spans="1:8">
      <c r="A26667" s="65"/>
      <c r="B26667" s="65"/>
      <c r="C26667" s="65"/>
      <c r="D26667" s="65"/>
      <c r="E26667" s="65"/>
      <c r="F26667" s="65"/>
      <c r="G26667" s="65"/>
      <c r="H26667" s="113"/>
    </row>
    <row r="26668" spans="1:8">
      <c r="A26668" s="65"/>
      <c r="B26668" s="65"/>
      <c r="C26668" s="65"/>
      <c r="D26668" s="65"/>
      <c r="E26668" s="65"/>
      <c r="F26668" s="65"/>
      <c r="G26668" s="65"/>
      <c r="H26668" s="113"/>
    </row>
    <row r="26669" spans="1:8">
      <c r="A26669" s="65"/>
      <c r="B26669" s="65"/>
      <c r="C26669" s="65"/>
      <c r="D26669" s="65"/>
      <c r="E26669" s="65"/>
      <c r="F26669" s="65"/>
      <c r="G26669" s="65"/>
      <c r="H26669" s="113"/>
    </row>
    <row r="26670" spans="1:8">
      <c r="A26670" s="65"/>
      <c r="B26670" s="65"/>
      <c r="C26670" s="65"/>
      <c r="D26670" s="65"/>
      <c r="E26670" s="65"/>
      <c r="F26670" s="65"/>
      <c r="G26670" s="65"/>
      <c r="H26670" s="113"/>
    </row>
    <row r="26671" spans="1:8">
      <c r="A26671" s="65"/>
      <c r="B26671" s="65"/>
      <c r="C26671" s="65"/>
      <c r="D26671" s="65"/>
      <c r="E26671" s="65"/>
      <c r="F26671" s="65"/>
      <c r="G26671" s="65"/>
      <c r="H26671" s="113"/>
    </row>
    <row r="26672" spans="1:8">
      <c r="A26672" s="65"/>
      <c r="B26672" s="65"/>
      <c r="C26672" s="65"/>
      <c r="D26672" s="65"/>
      <c r="E26672" s="65"/>
      <c r="F26672" s="65"/>
      <c r="G26672" s="65"/>
      <c r="H26672" s="113"/>
    </row>
    <row r="26673" spans="1:8">
      <c r="A26673" s="65"/>
      <c r="B26673" s="65"/>
      <c r="C26673" s="65"/>
      <c r="D26673" s="65"/>
      <c r="E26673" s="65"/>
      <c r="F26673" s="65"/>
      <c r="G26673" s="65"/>
      <c r="H26673" s="113"/>
    </row>
    <row r="26674" spans="1:8">
      <c r="A26674" s="65"/>
      <c r="B26674" s="65"/>
      <c r="C26674" s="65"/>
      <c r="D26674" s="65"/>
      <c r="E26674" s="65"/>
      <c r="F26674" s="65"/>
      <c r="G26674" s="65"/>
      <c r="H26674" s="113"/>
    </row>
    <row r="26675" spans="1:8">
      <c r="A26675" s="65"/>
      <c r="B26675" s="65"/>
      <c r="C26675" s="65"/>
      <c r="D26675" s="65"/>
      <c r="E26675" s="65"/>
      <c r="F26675" s="65"/>
      <c r="G26675" s="65"/>
      <c r="H26675" s="113"/>
    </row>
    <row r="26676" spans="1:8">
      <c r="A26676" s="65"/>
      <c r="B26676" s="65"/>
      <c r="C26676" s="65"/>
      <c r="D26676" s="65"/>
      <c r="E26676" s="65"/>
      <c r="F26676" s="65"/>
      <c r="G26676" s="65"/>
      <c r="H26676" s="113"/>
    </row>
    <row r="26677" spans="1:8">
      <c r="A26677" s="65"/>
      <c r="B26677" s="65"/>
      <c r="C26677" s="65"/>
      <c r="D26677" s="65"/>
      <c r="E26677" s="65"/>
      <c r="F26677" s="65"/>
      <c r="G26677" s="65"/>
      <c r="H26677" s="113"/>
    </row>
    <row r="26678" spans="1:8">
      <c r="A26678" s="65"/>
      <c r="B26678" s="65"/>
      <c r="C26678" s="65"/>
      <c r="D26678" s="65"/>
      <c r="E26678" s="65"/>
      <c r="F26678" s="65"/>
      <c r="G26678" s="65"/>
      <c r="H26678" s="113"/>
    </row>
    <row r="26679" spans="1:8">
      <c r="A26679" s="65"/>
      <c r="B26679" s="65"/>
      <c r="C26679" s="65"/>
      <c r="D26679" s="65"/>
      <c r="E26679" s="65"/>
      <c r="F26679" s="65"/>
      <c r="G26679" s="65"/>
      <c r="H26679" s="113"/>
    </row>
    <row r="26680" spans="1:8">
      <c r="A26680" s="65"/>
      <c r="B26680" s="65"/>
      <c r="C26680" s="65"/>
      <c r="D26680" s="65"/>
      <c r="E26680" s="65"/>
      <c r="F26680" s="65"/>
      <c r="G26680" s="65"/>
      <c r="H26680" s="113"/>
    </row>
    <row r="26681" spans="1:8">
      <c r="A26681" s="65"/>
      <c r="B26681" s="65"/>
      <c r="C26681" s="65"/>
      <c r="D26681" s="65"/>
      <c r="E26681" s="65"/>
      <c r="F26681" s="65"/>
      <c r="G26681" s="65"/>
      <c r="H26681" s="113"/>
    </row>
    <row r="26682" spans="1:8">
      <c r="A26682" s="65"/>
      <c r="B26682" s="65"/>
      <c r="C26682" s="65"/>
      <c r="D26682" s="65"/>
      <c r="E26682" s="65"/>
      <c r="F26682" s="65"/>
      <c r="G26682" s="65"/>
      <c r="H26682" s="113"/>
    </row>
    <row r="26683" spans="1:8">
      <c r="A26683" s="65"/>
      <c r="B26683" s="65"/>
      <c r="C26683" s="65"/>
      <c r="D26683" s="65"/>
      <c r="E26683" s="65"/>
      <c r="F26683" s="65"/>
      <c r="G26683" s="65"/>
      <c r="H26683" s="113"/>
    </row>
    <row r="26684" spans="1:8">
      <c r="A26684" s="65"/>
      <c r="B26684" s="65"/>
      <c r="C26684" s="65"/>
      <c r="D26684" s="65"/>
      <c r="E26684" s="65"/>
      <c r="F26684" s="65"/>
      <c r="G26684" s="65"/>
      <c r="H26684" s="113"/>
    </row>
    <row r="26685" spans="1:8">
      <c r="A26685" s="65"/>
      <c r="B26685" s="65"/>
      <c r="C26685" s="65"/>
      <c r="D26685" s="65"/>
      <c r="E26685" s="65"/>
      <c r="F26685" s="65"/>
      <c r="G26685" s="65"/>
      <c r="H26685" s="113"/>
    </row>
    <row r="26686" spans="1:8">
      <c r="A26686" s="65"/>
      <c r="B26686" s="65"/>
      <c r="C26686" s="65"/>
      <c r="D26686" s="65"/>
      <c r="E26686" s="65"/>
      <c r="F26686" s="65"/>
      <c r="G26686" s="65"/>
      <c r="H26686" s="113"/>
    </row>
    <row r="26687" spans="1:8">
      <c r="A26687" s="65"/>
      <c r="B26687" s="65"/>
      <c r="C26687" s="65"/>
      <c r="D26687" s="65"/>
      <c r="E26687" s="65"/>
      <c r="F26687" s="65"/>
      <c r="G26687" s="65"/>
      <c r="H26687" s="113"/>
    </row>
    <row r="26688" spans="1:8">
      <c r="A26688" s="65"/>
      <c r="B26688" s="65"/>
      <c r="C26688" s="65"/>
      <c r="D26688" s="65"/>
      <c r="E26688" s="65"/>
      <c r="F26688" s="65"/>
      <c r="G26688" s="65"/>
      <c r="H26688" s="113"/>
    </row>
    <row r="26689" spans="1:8">
      <c r="A26689" s="65"/>
      <c r="B26689" s="65"/>
      <c r="C26689" s="65"/>
      <c r="D26689" s="65"/>
      <c r="E26689" s="65"/>
      <c r="F26689" s="65"/>
      <c r="G26689" s="65"/>
      <c r="H26689" s="113"/>
    </row>
    <row r="26690" spans="1:8">
      <c r="A26690" s="65"/>
      <c r="B26690" s="65"/>
      <c r="C26690" s="65"/>
      <c r="D26690" s="65"/>
      <c r="E26690" s="65"/>
      <c r="F26690" s="65"/>
      <c r="G26690" s="65"/>
      <c r="H26690" s="113"/>
    </row>
    <row r="26691" spans="1:8">
      <c r="A26691" s="65"/>
      <c r="B26691" s="65"/>
      <c r="C26691" s="65"/>
      <c r="D26691" s="65"/>
      <c r="E26691" s="65"/>
      <c r="F26691" s="65"/>
      <c r="G26691" s="65"/>
      <c r="H26691" s="113"/>
    </row>
    <row r="26692" spans="1:8">
      <c r="A26692" s="65"/>
      <c r="B26692" s="65"/>
      <c r="C26692" s="65"/>
      <c r="D26692" s="65"/>
      <c r="E26692" s="65"/>
      <c r="F26692" s="65"/>
      <c r="G26692" s="65"/>
      <c r="H26692" s="113"/>
    </row>
    <row r="26693" spans="1:8">
      <c r="A26693" s="65"/>
      <c r="B26693" s="65"/>
      <c r="C26693" s="65"/>
      <c r="D26693" s="65"/>
      <c r="E26693" s="65"/>
      <c r="F26693" s="65"/>
      <c r="G26693" s="65"/>
      <c r="H26693" s="113"/>
    </row>
    <row r="26694" spans="1:8">
      <c r="A26694" s="65"/>
      <c r="B26694" s="65"/>
      <c r="C26694" s="65"/>
      <c r="D26694" s="65"/>
      <c r="E26694" s="65"/>
      <c r="F26694" s="65"/>
      <c r="G26694" s="65"/>
      <c r="H26694" s="113"/>
    </row>
    <row r="26695" spans="1:8">
      <c r="A26695" s="65"/>
      <c r="B26695" s="65"/>
      <c r="C26695" s="65"/>
      <c r="D26695" s="65"/>
      <c r="E26695" s="65"/>
      <c r="F26695" s="65"/>
      <c r="G26695" s="65"/>
      <c r="H26695" s="113"/>
    </row>
    <row r="26696" spans="1:8">
      <c r="A26696" s="65"/>
      <c r="B26696" s="65"/>
      <c r="C26696" s="65"/>
      <c r="D26696" s="65"/>
      <c r="E26696" s="65"/>
      <c r="F26696" s="65"/>
      <c r="G26696" s="65"/>
      <c r="H26696" s="113"/>
    </row>
    <row r="26697" spans="1:8">
      <c r="A26697" s="65"/>
      <c r="B26697" s="65"/>
      <c r="C26697" s="65"/>
      <c r="D26697" s="65"/>
      <c r="E26697" s="65"/>
      <c r="F26697" s="65"/>
      <c r="G26697" s="65"/>
      <c r="H26697" s="113"/>
    </row>
    <row r="26698" spans="1:8">
      <c r="A26698" s="65"/>
      <c r="B26698" s="65"/>
      <c r="C26698" s="65"/>
      <c r="D26698" s="65"/>
      <c r="E26698" s="65"/>
      <c r="F26698" s="65"/>
      <c r="G26698" s="65"/>
      <c r="H26698" s="113"/>
    </row>
    <row r="26699" spans="1:8">
      <c r="A26699" s="65"/>
      <c r="B26699" s="65"/>
      <c r="C26699" s="65"/>
      <c r="D26699" s="65"/>
      <c r="E26699" s="65"/>
      <c r="F26699" s="65"/>
      <c r="G26699" s="65"/>
      <c r="H26699" s="113"/>
    </row>
    <row r="26700" spans="1:8">
      <c r="A26700" s="65"/>
      <c r="B26700" s="65"/>
      <c r="C26700" s="65"/>
      <c r="D26700" s="65"/>
      <c r="E26700" s="65"/>
      <c r="F26700" s="65"/>
      <c r="G26700" s="65"/>
      <c r="H26700" s="113"/>
    </row>
    <row r="26701" spans="1:8">
      <c r="A26701" s="65"/>
      <c r="B26701" s="65"/>
      <c r="C26701" s="65"/>
      <c r="D26701" s="65"/>
      <c r="E26701" s="65"/>
      <c r="F26701" s="65"/>
      <c r="G26701" s="65"/>
      <c r="H26701" s="113"/>
    </row>
    <row r="26702" spans="1:8">
      <c r="A26702" s="65"/>
      <c r="B26702" s="65"/>
      <c r="C26702" s="65"/>
      <c r="D26702" s="65"/>
      <c r="E26702" s="65"/>
      <c r="F26702" s="65"/>
      <c r="G26702" s="65"/>
      <c r="H26702" s="113"/>
    </row>
    <row r="26703" spans="1:8">
      <c r="A26703" s="65"/>
      <c r="B26703" s="65"/>
      <c r="C26703" s="65"/>
      <c r="D26703" s="65"/>
      <c r="E26703" s="65"/>
      <c r="F26703" s="65"/>
      <c r="G26703" s="65"/>
      <c r="H26703" s="113"/>
    </row>
    <row r="26704" spans="1:8">
      <c r="A26704" s="65"/>
      <c r="B26704" s="65"/>
      <c r="C26704" s="65"/>
      <c r="D26704" s="65"/>
      <c r="E26704" s="65"/>
      <c r="F26704" s="65"/>
      <c r="G26704" s="65"/>
      <c r="H26704" s="113"/>
    </row>
    <row r="26705" spans="1:8">
      <c r="A26705" s="65"/>
      <c r="B26705" s="65"/>
      <c r="C26705" s="65"/>
      <c r="D26705" s="65"/>
      <c r="E26705" s="65"/>
      <c r="F26705" s="65"/>
      <c r="G26705" s="65"/>
      <c r="H26705" s="113"/>
    </row>
    <row r="26706" spans="1:8">
      <c r="A26706" s="65"/>
      <c r="B26706" s="65"/>
      <c r="C26706" s="65"/>
      <c r="D26706" s="65"/>
      <c r="E26706" s="65"/>
      <c r="F26706" s="65"/>
      <c r="G26706" s="65"/>
      <c r="H26706" s="113"/>
    </row>
    <row r="26707" spans="1:8">
      <c r="A26707" s="65"/>
      <c r="B26707" s="65"/>
      <c r="C26707" s="65"/>
      <c r="D26707" s="65"/>
      <c r="E26707" s="65"/>
      <c r="F26707" s="65"/>
      <c r="G26707" s="65"/>
      <c r="H26707" s="113"/>
    </row>
    <row r="26708" spans="1:8">
      <c r="A26708" s="65"/>
      <c r="B26708" s="65"/>
      <c r="C26708" s="65"/>
      <c r="D26708" s="65"/>
      <c r="E26708" s="65"/>
      <c r="F26708" s="65"/>
      <c r="G26708" s="65"/>
      <c r="H26708" s="113"/>
    </row>
    <row r="26709" spans="1:8">
      <c r="A26709" s="65"/>
      <c r="B26709" s="65"/>
      <c r="C26709" s="65"/>
      <c r="D26709" s="65"/>
      <c r="E26709" s="65"/>
      <c r="F26709" s="65"/>
      <c r="G26709" s="65"/>
      <c r="H26709" s="113"/>
    </row>
    <row r="26710" spans="1:8">
      <c r="A26710" s="65"/>
      <c r="B26710" s="65"/>
      <c r="C26710" s="65"/>
      <c r="D26710" s="65"/>
      <c r="E26710" s="65"/>
      <c r="F26710" s="65"/>
      <c r="G26710" s="65"/>
      <c r="H26710" s="113"/>
    </row>
    <row r="26711" spans="1:8">
      <c r="A26711" s="65"/>
      <c r="B26711" s="65"/>
      <c r="C26711" s="65"/>
      <c r="D26711" s="65"/>
      <c r="E26711" s="65"/>
      <c r="F26711" s="65"/>
      <c r="G26711" s="65"/>
      <c r="H26711" s="113"/>
    </row>
    <row r="26712" spans="1:8">
      <c r="A26712" s="65"/>
      <c r="B26712" s="65"/>
      <c r="C26712" s="65"/>
      <c r="D26712" s="65"/>
      <c r="E26712" s="65"/>
      <c r="F26712" s="65"/>
      <c r="G26712" s="65"/>
      <c r="H26712" s="113"/>
    </row>
    <row r="26713" spans="1:8">
      <c r="A26713" s="65"/>
      <c r="B26713" s="65"/>
      <c r="C26713" s="65"/>
      <c r="D26713" s="65"/>
      <c r="E26713" s="65"/>
      <c r="F26713" s="65"/>
      <c r="G26713" s="65"/>
      <c r="H26713" s="113"/>
    </row>
    <row r="26714" spans="1:8">
      <c r="A26714" s="65"/>
      <c r="B26714" s="65"/>
      <c r="C26714" s="65"/>
      <c r="D26714" s="65"/>
      <c r="E26714" s="65"/>
      <c r="F26714" s="65"/>
      <c r="G26714" s="65"/>
      <c r="H26714" s="113"/>
    </row>
    <row r="26715" spans="1:8">
      <c r="A26715" s="65"/>
      <c r="B26715" s="65"/>
      <c r="C26715" s="65"/>
      <c r="D26715" s="65"/>
      <c r="E26715" s="65"/>
      <c r="F26715" s="65"/>
      <c r="G26715" s="65"/>
      <c r="H26715" s="113"/>
    </row>
    <row r="26716" spans="1:8">
      <c r="A26716" s="65"/>
      <c r="B26716" s="65"/>
      <c r="C26716" s="65"/>
      <c r="D26716" s="65"/>
      <c r="E26716" s="65"/>
      <c r="F26716" s="65"/>
      <c r="G26716" s="65"/>
      <c r="H26716" s="113"/>
    </row>
    <row r="26717" spans="1:8">
      <c r="A26717" s="65"/>
      <c r="B26717" s="65"/>
      <c r="C26717" s="65"/>
      <c r="D26717" s="65"/>
      <c r="E26717" s="65"/>
      <c r="F26717" s="65"/>
      <c r="G26717" s="65"/>
      <c r="H26717" s="113"/>
    </row>
    <row r="26718" spans="1:8">
      <c r="A26718" s="65"/>
      <c r="B26718" s="65"/>
      <c r="C26718" s="65"/>
      <c r="D26718" s="65"/>
      <c r="E26718" s="65"/>
      <c r="F26718" s="65"/>
      <c r="G26718" s="65"/>
      <c r="H26718" s="113"/>
    </row>
    <row r="26719" spans="1:8">
      <c r="A26719" s="65"/>
      <c r="B26719" s="65"/>
      <c r="C26719" s="65"/>
      <c r="D26719" s="65"/>
      <c r="E26719" s="65"/>
      <c r="F26719" s="65"/>
      <c r="G26719" s="65"/>
      <c r="H26719" s="113"/>
    </row>
    <row r="26720" spans="1:8">
      <c r="A26720" s="65"/>
      <c r="B26720" s="65"/>
      <c r="C26720" s="65"/>
      <c r="D26720" s="65"/>
      <c r="E26720" s="65"/>
      <c r="F26720" s="65"/>
      <c r="G26720" s="65"/>
      <c r="H26720" s="113"/>
    </row>
    <row r="26721" spans="1:8">
      <c r="A26721" s="65"/>
      <c r="B26721" s="65"/>
      <c r="C26721" s="65"/>
      <c r="D26721" s="65"/>
      <c r="E26721" s="65"/>
      <c r="F26721" s="65"/>
      <c r="G26721" s="65"/>
      <c r="H26721" s="113"/>
    </row>
    <row r="26722" spans="1:8">
      <c r="A26722" s="65"/>
      <c r="B26722" s="65"/>
      <c r="C26722" s="65"/>
      <c r="D26722" s="65"/>
      <c r="E26722" s="65"/>
      <c r="F26722" s="65"/>
      <c r="G26722" s="65"/>
      <c r="H26722" s="113"/>
    </row>
    <row r="26723" spans="1:8">
      <c r="A26723" s="65"/>
      <c r="B26723" s="65"/>
      <c r="C26723" s="65"/>
      <c r="D26723" s="65"/>
      <c r="E26723" s="65"/>
      <c r="F26723" s="65"/>
      <c r="G26723" s="65"/>
      <c r="H26723" s="113"/>
    </row>
    <row r="26724" spans="1:8">
      <c r="A26724" s="65"/>
      <c r="B26724" s="65"/>
      <c r="C26724" s="65"/>
      <c r="D26724" s="65"/>
      <c r="E26724" s="65"/>
      <c r="F26724" s="65"/>
      <c r="G26724" s="65"/>
      <c r="H26724" s="113"/>
    </row>
    <row r="26725" spans="1:8">
      <c r="A26725" s="65"/>
      <c r="B26725" s="65"/>
      <c r="C26725" s="65"/>
      <c r="D26725" s="65"/>
      <c r="E26725" s="65"/>
      <c r="F26725" s="65"/>
      <c r="G26725" s="65"/>
      <c r="H26725" s="113"/>
    </row>
    <row r="26726" spans="1:8">
      <c r="A26726" s="65"/>
      <c r="B26726" s="65"/>
      <c r="C26726" s="65"/>
      <c r="D26726" s="65"/>
      <c r="E26726" s="65"/>
      <c r="F26726" s="65"/>
      <c r="G26726" s="65"/>
      <c r="H26726" s="113"/>
    </row>
    <row r="26727" spans="1:8">
      <c r="A26727" s="65"/>
      <c r="B26727" s="65"/>
      <c r="C26727" s="65"/>
      <c r="D26727" s="65"/>
      <c r="E26727" s="65"/>
      <c r="F26727" s="65"/>
      <c r="G26727" s="65"/>
      <c r="H26727" s="113"/>
    </row>
    <row r="26728" spans="1:8">
      <c r="A26728" s="65"/>
      <c r="B26728" s="65"/>
      <c r="C26728" s="65"/>
      <c r="D26728" s="65"/>
      <c r="E26728" s="65"/>
      <c r="F26728" s="65"/>
      <c r="G26728" s="65"/>
      <c r="H26728" s="113"/>
    </row>
    <row r="26729" spans="1:8">
      <c r="A26729" s="65"/>
      <c r="B26729" s="65"/>
      <c r="C26729" s="65"/>
      <c r="D26729" s="65"/>
      <c r="E26729" s="65"/>
      <c r="F26729" s="65"/>
      <c r="G26729" s="65"/>
      <c r="H26729" s="113"/>
    </row>
    <row r="26730" spans="1:8">
      <c r="A26730" s="65"/>
      <c r="B26730" s="65"/>
      <c r="C26730" s="65"/>
      <c r="D26730" s="65"/>
      <c r="E26730" s="65"/>
      <c r="F26730" s="65"/>
      <c r="G26730" s="65"/>
      <c r="H26730" s="113"/>
    </row>
    <row r="26731" spans="1:8">
      <c r="A26731" s="65"/>
      <c r="B26731" s="65"/>
      <c r="C26731" s="65"/>
      <c r="D26731" s="65"/>
      <c r="E26731" s="65"/>
      <c r="F26731" s="65"/>
      <c r="G26731" s="65"/>
      <c r="H26731" s="113"/>
    </row>
    <row r="26732" spans="1:8">
      <c r="A26732" s="65"/>
      <c r="B26732" s="65"/>
      <c r="C26732" s="65"/>
      <c r="D26732" s="65"/>
      <c r="E26732" s="65"/>
      <c r="F26732" s="65"/>
      <c r="G26732" s="65"/>
      <c r="H26732" s="113"/>
    </row>
    <row r="26733" spans="1:8">
      <c r="A26733" s="65"/>
      <c r="B26733" s="65"/>
      <c r="C26733" s="65"/>
      <c r="D26733" s="65"/>
      <c r="E26733" s="65"/>
      <c r="F26733" s="65"/>
      <c r="G26733" s="65"/>
      <c r="H26733" s="113"/>
    </row>
    <row r="26734" spans="1:8">
      <c r="A26734" s="65"/>
      <c r="B26734" s="65"/>
      <c r="C26734" s="65"/>
      <c r="D26734" s="65"/>
      <c r="E26734" s="65"/>
      <c r="F26734" s="65"/>
      <c r="G26734" s="65"/>
      <c r="H26734" s="113"/>
    </row>
    <row r="26735" spans="1:8">
      <c r="A26735" s="65"/>
      <c r="B26735" s="65"/>
      <c r="C26735" s="65"/>
      <c r="D26735" s="65"/>
      <c r="E26735" s="65"/>
      <c r="F26735" s="65"/>
      <c r="G26735" s="65"/>
      <c r="H26735" s="113"/>
    </row>
    <row r="26736" spans="1:8">
      <c r="A26736" s="65"/>
      <c r="B26736" s="65"/>
      <c r="C26736" s="65"/>
      <c r="D26736" s="65"/>
      <c r="E26736" s="65"/>
      <c r="F26736" s="65"/>
      <c r="G26736" s="65"/>
      <c r="H26736" s="113"/>
    </row>
    <row r="26737" spans="1:8">
      <c r="A26737" s="65"/>
      <c r="B26737" s="65"/>
      <c r="C26737" s="65"/>
      <c r="D26737" s="65"/>
      <c r="E26737" s="65"/>
      <c r="F26737" s="65"/>
      <c r="G26737" s="65"/>
      <c r="H26737" s="113"/>
    </row>
    <row r="26738" spans="1:8">
      <c r="A26738" s="65"/>
      <c r="B26738" s="65"/>
      <c r="C26738" s="65"/>
      <c r="D26738" s="65"/>
      <c r="E26738" s="65"/>
      <c r="F26738" s="65"/>
      <c r="G26738" s="65"/>
      <c r="H26738" s="113"/>
    </row>
    <row r="26739" spans="1:8">
      <c r="A26739" s="65"/>
      <c r="B26739" s="65"/>
      <c r="C26739" s="65"/>
      <c r="D26739" s="65"/>
      <c r="E26739" s="65"/>
      <c r="F26739" s="65"/>
      <c r="G26739" s="65"/>
      <c r="H26739" s="113"/>
    </row>
    <row r="26740" spans="1:8">
      <c r="A26740" s="65"/>
      <c r="B26740" s="65"/>
      <c r="C26740" s="65"/>
      <c r="D26740" s="65"/>
      <c r="E26740" s="65"/>
      <c r="F26740" s="65"/>
      <c r="G26740" s="65"/>
      <c r="H26740" s="113"/>
    </row>
    <row r="26741" spans="1:8">
      <c r="A26741" s="65"/>
      <c r="B26741" s="65"/>
      <c r="C26741" s="65"/>
      <c r="D26741" s="65"/>
      <c r="E26741" s="65"/>
      <c r="F26741" s="65"/>
      <c r="G26741" s="65"/>
      <c r="H26741" s="113"/>
    </row>
    <row r="26742" spans="1:8">
      <c r="A26742" s="65"/>
      <c r="B26742" s="65"/>
      <c r="C26742" s="65"/>
      <c r="D26742" s="65"/>
      <c r="E26742" s="65"/>
      <c r="F26742" s="65"/>
      <c r="G26742" s="65"/>
      <c r="H26742" s="113"/>
    </row>
    <row r="26743" spans="1:8">
      <c r="A26743" s="65"/>
      <c r="B26743" s="65"/>
      <c r="C26743" s="65"/>
      <c r="D26743" s="65"/>
      <c r="E26743" s="65"/>
      <c r="F26743" s="65"/>
      <c r="G26743" s="65"/>
      <c r="H26743" s="113"/>
    </row>
    <row r="26744" spans="1:8">
      <c r="A26744" s="65"/>
      <c r="B26744" s="65"/>
      <c r="C26744" s="65"/>
      <c r="D26744" s="65"/>
      <c r="E26744" s="65"/>
      <c r="F26744" s="65"/>
      <c r="G26744" s="65"/>
      <c r="H26744" s="113"/>
    </row>
    <row r="26745" spans="1:8">
      <c r="A26745" s="65"/>
      <c r="B26745" s="65"/>
      <c r="C26745" s="65"/>
      <c r="D26745" s="65"/>
      <c r="E26745" s="65"/>
      <c r="F26745" s="65"/>
      <c r="G26745" s="65"/>
      <c r="H26745" s="113"/>
    </row>
    <row r="26746" spans="1:8">
      <c r="A26746" s="65"/>
      <c r="B26746" s="65"/>
      <c r="C26746" s="65"/>
      <c r="D26746" s="65"/>
      <c r="E26746" s="65"/>
      <c r="F26746" s="65"/>
      <c r="G26746" s="65"/>
      <c r="H26746" s="113"/>
    </row>
    <row r="26747" spans="1:8">
      <c r="A26747" s="65"/>
      <c r="B26747" s="65"/>
      <c r="C26747" s="65"/>
      <c r="D26747" s="65"/>
      <c r="E26747" s="65"/>
      <c r="F26747" s="65"/>
      <c r="G26747" s="65"/>
      <c r="H26747" s="113"/>
    </row>
    <row r="26748" spans="1:8">
      <c r="A26748" s="65"/>
      <c r="B26748" s="65"/>
      <c r="C26748" s="65"/>
      <c r="D26748" s="65"/>
      <c r="E26748" s="65"/>
      <c r="F26748" s="65"/>
      <c r="G26748" s="65"/>
      <c r="H26748" s="113"/>
    </row>
    <row r="26749" spans="1:8">
      <c r="A26749" s="65"/>
      <c r="B26749" s="65"/>
      <c r="C26749" s="65"/>
      <c r="D26749" s="65"/>
      <c r="E26749" s="65"/>
      <c r="F26749" s="65"/>
      <c r="G26749" s="65"/>
      <c r="H26749" s="113"/>
    </row>
    <row r="26750" spans="1:8">
      <c r="A26750" s="65"/>
      <c r="B26750" s="65"/>
      <c r="C26750" s="65"/>
      <c r="D26750" s="65"/>
      <c r="E26750" s="65"/>
      <c r="F26750" s="65"/>
      <c r="G26750" s="65"/>
      <c r="H26750" s="113"/>
    </row>
    <row r="26751" spans="1:8">
      <c r="A26751" s="65"/>
      <c r="B26751" s="65"/>
      <c r="C26751" s="65"/>
      <c r="D26751" s="65"/>
      <c r="E26751" s="65"/>
      <c r="F26751" s="65"/>
      <c r="G26751" s="65"/>
      <c r="H26751" s="113"/>
    </row>
    <row r="26752" spans="1:8">
      <c r="A26752" s="65"/>
      <c r="B26752" s="65"/>
      <c r="C26752" s="65"/>
      <c r="D26752" s="65"/>
      <c r="E26752" s="65"/>
      <c r="F26752" s="65"/>
      <c r="G26752" s="65"/>
      <c r="H26752" s="113"/>
    </row>
    <row r="26753" spans="1:8">
      <c r="A26753" s="65"/>
      <c r="B26753" s="65"/>
      <c r="C26753" s="65"/>
      <c r="D26753" s="65"/>
      <c r="E26753" s="65"/>
      <c r="F26753" s="65"/>
      <c r="G26753" s="65"/>
      <c r="H26753" s="113"/>
    </row>
    <row r="26754" spans="1:8">
      <c r="A26754" s="65"/>
      <c r="B26754" s="65"/>
      <c r="C26754" s="65"/>
      <c r="D26754" s="65"/>
      <c r="E26754" s="65"/>
      <c r="F26754" s="65"/>
      <c r="G26754" s="65"/>
      <c r="H26754" s="113"/>
    </row>
    <row r="26755" spans="1:8">
      <c r="A26755" s="65"/>
      <c r="B26755" s="65"/>
      <c r="C26755" s="65"/>
      <c r="D26755" s="65"/>
      <c r="E26755" s="65"/>
      <c r="F26755" s="65"/>
      <c r="G26755" s="65"/>
      <c r="H26755" s="113"/>
    </row>
    <row r="26756" spans="1:8">
      <c r="A26756" s="65"/>
      <c r="B26756" s="65"/>
      <c r="C26756" s="65"/>
      <c r="D26756" s="65"/>
      <c r="E26756" s="65"/>
      <c r="F26756" s="65"/>
      <c r="G26756" s="65"/>
      <c r="H26756" s="113"/>
    </row>
    <row r="26757" spans="1:8">
      <c r="A26757" s="65"/>
      <c r="B26757" s="65"/>
      <c r="C26757" s="65"/>
      <c r="D26757" s="65"/>
      <c r="E26757" s="65"/>
      <c r="F26757" s="65"/>
      <c r="G26757" s="65"/>
      <c r="H26757" s="113"/>
    </row>
    <row r="26758" spans="1:8">
      <c r="A26758" s="65"/>
      <c r="B26758" s="65"/>
      <c r="C26758" s="65"/>
      <c r="D26758" s="65"/>
      <c r="E26758" s="65"/>
      <c r="F26758" s="65"/>
      <c r="G26758" s="65"/>
      <c r="H26758" s="113"/>
    </row>
    <row r="26759" spans="1:8">
      <c r="A26759" s="65"/>
      <c r="B26759" s="65"/>
      <c r="C26759" s="65"/>
      <c r="D26759" s="65"/>
      <c r="E26759" s="65"/>
      <c r="F26759" s="65"/>
      <c r="G26759" s="65"/>
      <c r="H26759" s="113"/>
    </row>
    <row r="26760" spans="1:8">
      <c r="A26760" s="65"/>
      <c r="B26760" s="65"/>
      <c r="C26760" s="65"/>
      <c r="D26760" s="65"/>
      <c r="E26760" s="65"/>
      <c r="F26760" s="65"/>
      <c r="G26760" s="65"/>
      <c r="H26760" s="113"/>
    </row>
    <row r="26761" spans="1:8">
      <c r="A26761" s="65"/>
      <c r="B26761" s="65"/>
      <c r="C26761" s="65"/>
      <c r="D26761" s="65"/>
      <c r="E26761" s="65"/>
      <c r="F26761" s="65"/>
      <c r="G26761" s="65"/>
      <c r="H26761" s="113"/>
    </row>
    <row r="26762" spans="1:8">
      <c r="A26762" s="65"/>
      <c r="B26762" s="65"/>
      <c r="C26762" s="65"/>
      <c r="D26762" s="65"/>
      <c r="E26762" s="65"/>
      <c r="F26762" s="65"/>
      <c r="G26762" s="65"/>
      <c r="H26762" s="113"/>
    </row>
    <row r="26763" spans="1:8">
      <c r="A26763" s="65"/>
      <c r="B26763" s="65"/>
      <c r="C26763" s="65"/>
      <c r="D26763" s="65"/>
      <c r="E26763" s="65"/>
      <c r="F26763" s="65"/>
      <c r="G26763" s="65"/>
      <c r="H26763" s="113"/>
    </row>
    <row r="26764" spans="1:8">
      <c r="A26764" s="65"/>
      <c r="B26764" s="65"/>
      <c r="C26764" s="65"/>
      <c r="D26764" s="65"/>
      <c r="E26764" s="65"/>
      <c r="F26764" s="65"/>
      <c r="G26764" s="65"/>
      <c r="H26764" s="113"/>
    </row>
    <row r="26765" spans="1:8">
      <c r="A26765" s="65"/>
      <c r="B26765" s="65"/>
      <c r="C26765" s="65"/>
      <c r="D26765" s="65"/>
      <c r="E26765" s="65"/>
      <c r="F26765" s="65"/>
      <c r="G26765" s="65"/>
      <c r="H26765" s="113"/>
    </row>
    <row r="26766" spans="1:8">
      <c r="A26766" s="65"/>
      <c r="B26766" s="65"/>
      <c r="C26766" s="65"/>
      <c r="D26766" s="65"/>
      <c r="E26766" s="65"/>
      <c r="F26766" s="65"/>
      <c r="G26766" s="65"/>
      <c r="H26766" s="113"/>
    </row>
    <row r="26767" spans="1:8">
      <c r="A26767" s="65"/>
      <c r="B26767" s="65"/>
      <c r="C26767" s="65"/>
      <c r="D26767" s="65"/>
      <c r="E26767" s="65"/>
      <c r="F26767" s="65"/>
      <c r="G26767" s="65"/>
      <c r="H26767" s="113"/>
    </row>
    <row r="26768" spans="1:8">
      <c r="A26768" s="65"/>
      <c r="B26768" s="65"/>
      <c r="C26768" s="65"/>
      <c r="D26768" s="65"/>
      <c r="E26768" s="65"/>
      <c r="F26768" s="65"/>
      <c r="G26768" s="65"/>
      <c r="H26768" s="113"/>
    </row>
    <row r="26769" spans="1:8">
      <c r="A26769" s="65"/>
      <c r="B26769" s="65"/>
      <c r="C26769" s="65"/>
      <c r="D26769" s="65"/>
      <c r="E26769" s="65"/>
      <c r="F26769" s="65"/>
      <c r="G26769" s="65"/>
      <c r="H26769" s="113"/>
    </row>
    <row r="26770" spans="1:8">
      <c r="A26770" s="65"/>
      <c r="B26770" s="65"/>
      <c r="C26770" s="65"/>
      <c r="D26770" s="65"/>
      <c r="E26770" s="65"/>
      <c r="F26770" s="65"/>
      <c r="G26770" s="65"/>
      <c r="H26770" s="113"/>
    </row>
    <row r="26771" spans="1:8">
      <c r="A26771" s="65"/>
      <c r="B26771" s="65"/>
      <c r="C26771" s="65"/>
      <c r="D26771" s="65"/>
      <c r="E26771" s="65"/>
      <c r="F26771" s="65"/>
      <c r="G26771" s="65"/>
      <c r="H26771" s="113"/>
    </row>
    <row r="26772" spans="1:8">
      <c r="A26772" s="65"/>
      <c r="B26772" s="65"/>
      <c r="C26772" s="65"/>
      <c r="D26772" s="65"/>
      <c r="E26772" s="65"/>
      <c r="F26772" s="65"/>
      <c r="G26772" s="65"/>
      <c r="H26772" s="113"/>
    </row>
    <row r="26773" spans="1:8">
      <c r="A26773" s="65"/>
      <c r="B26773" s="65"/>
      <c r="C26773" s="65"/>
      <c r="D26773" s="65"/>
      <c r="E26773" s="65"/>
      <c r="F26773" s="65"/>
      <c r="G26773" s="65"/>
      <c r="H26773" s="113"/>
    </row>
    <row r="26774" spans="1:8">
      <c r="A26774" s="65"/>
      <c r="B26774" s="65"/>
      <c r="C26774" s="65"/>
      <c r="D26774" s="65"/>
      <c r="E26774" s="65"/>
      <c r="F26774" s="65"/>
      <c r="G26774" s="65"/>
      <c r="H26774" s="113"/>
    </row>
    <row r="26775" spans="1:8">
      <c r="A26775" s="65"/>
      <c r="B26775" s="65"/>
      <c r="C26775" s="65"/>
      <c r="D26775" s="65"/>
      <c r="E26775" s="65"/>
      <c r="F26775" s="65"/>
      <c r="G26775" s="65"/>
      <c r="H26775" s="113"/>
    </row>
    <row r="26776" spans="1:8">
      <c r="A26776" s="65"/>
      <c r="B26776" s="65"/>
      <c r="C26776" s="65"/>
      <c r="D26776" s="65"/>
      <c r="E26776" s="65"/>
      <c r="F26776" s="65"/>
      <c r="G26776" s="65"/>
      <c r="H26776" s="113"/>
    </row>
    <row r="26777" spans="1:8">
      <c r="A26777" s="65"/>
      <c r="B26777" s="65"/>
      <c r="C26777" s="65"/>
      <c r="D26777" s="65"/>
      <c r="E26777" s="65"/>
      <c r="F26777" s="65"/>
      <c r="G26777" s="65"/>
      <c r="H26777" s="113"/>
    </row>
    <row r="26778" spans="1:8">
      <c r="A26778" s="65"/>
      <c r="B26778" s="65"/>
      <c r="C26778" s="65"/>
      <c r="D26778" s="65"/>
      <c r="E26778" s="65"/>
      <c r="F26778" s="65"/>
      <c r="G26778" s="65"/>
      <c r="H26778" s="113"/>
    </row>
    <row r="26779" spans="1:8">
      <c r="A26779" s="65"/>
      <c r="B26779" s="65"/>
      <c r="C26779" s="65"/>
      <c r="D26779" s="65"/>
      <c r="E26779" s="65"/>
      <c r="F26779" s="65"/>
      <c r="G26779" s="65"/>
      <c r="H26779" s="113"/>
    </row>
    <row r="26780" spans="1:8">
      <c r="A26780" s="65"/>
      <c r="B26780" s="65"/>
      <c r="C26780" s="65"/>
      <c r="D26780" s="65"/>
      <c r="E26780" s="65"/>
      <c r="F26780" s="65"/>
      <c r="G26780" s="65"/>
      <c r="H26780" s="113"/>
    </row>
    <row r="26781" spans="1:8">
      <c r="A26781" s="65"/>
      <c r="B26781" s="65"/>
      <c r="C26781" s="65"/>
      <c r="D26781" s="65"/>
      <c r="E26781" s="65"/>
      <c r="F26781" s="65"/>
      <c r="G26781" s="65"/>
      <c r="H26781" s="113"/>
    </row>
    <row r="26782" spans="1:8">
      <c r="A26782" s="65"/>
      <c r="B26782" s="65"/>
      <c r="C26782" s="65"/>
      <c r="D26782" s="65"/>
      <c r="E26782" s="65"/>
      <c r="F26782" s="65"/>
      <c r="G26782" s="65"/>
      <c r="H26782" s="113"/>
    </row>
    <row r="26783" spans="1:8">
      <c r="A26783" s="65"/>
      <c r="B26783" s="65"/>
      <c r="C26783" s="65"/>
      <c r="D26783" s="65"/>
      <c r="E26783" s="65"/>
      <c r="F26783" s="65"/>
      <c r="G26783" s="65"/>
      <c r="H26783" s="113"/>
    </row>
    <row r="26784" spans="1:8">
      <c r="A26784" s="65"/>
      <c r="B26784" s="65"/>
      <c r="C26784" s="65"/>
      <c r="D26784" s="65"/>
      <c r="E26784" s="65"/>
      <c r="F26784" s="65"/>
      <c r="G26784" s="65"/>
      <c r="H26784" s="113"/>
    </row>
    <row r="26785" spans="1:8">
      <c r="A26785" s="65"/>
      <c r="B26785" s="65"/>
      <c r="C26785" s="65"/>
      <c r="D26785" s="65"/>
      <c r="E26785" s="65"/>
      <c r="F26785" s="65"/>
      <c r="G26785" s="65"/>
      <c r="H26785" s="113"/>
    </row>
    <row r="26786" spans="1:8">
      <c r="A26786" s="65"/>
      <c r="B26786" s="65"/>
      <c r="C26786" s="65"/>
      <c r="D26786" s="65"/>
      <c r="E26786" s="65"/>
      <c r="F26786" s="65"/>
      <c r="G26786" s="65"/>
      <c r="H26786" s="113"/>
    </row>
    <row r="26787" spans="1:8">
      <c r="A26787" s="65"/>
      <c r="B26787" s="65"/>
      <c r="C26787" s="65"/>
      <c r="D26787" s="65"/>
      <c r="E26787" s="65"/>
      <c r="F26787" s="65"/>
      <c r="G26787" s="65"/>
      <c r="H26787" s="113"/>
    </row>
    <row r="26788" spans="1:8">
      <c r="A26788" s="65"/>
      <c r="B26788" s="65"/>
      <c r="C26788" s="65"/>
      <c r="D26788" s="65"/>
      <c r="E26788" s="65"/>
      <c r="F26788" s="65"/>
      <c r="G26788" s="65"/>
      <c r="H26788" s="113"/>
    </row>
    <row r="26789" spans="1:8">
      <c r="A26789" s="65"/>
      <c r="B26789" s="65"/>
      <c r="C26789" s="65"/>
      <c r="D26789" s="65"/>
      <c r="E26789" s="65"/>
      <c r="F26789" s="65"/>
      <c r="G26789" s="65"/>
      <c r="H26789" s="113"/>
    </row>
    <row r="26790" spans="1:8">
      <c r="A26790" s="65"/>
      <c r="B26790" s="65"/>
      <c r="C26790" s="65"/>
      <c r="D26790" s="65"/>
      <c r="E26790" s="65"/>
      <c r="F26790" s="65"/>
      <c r="G26790" s="65"/>
      <c r="H26790" s="113"/>
    </row>
    <row r="26791" spans="1:8">
      <c r="A26791" s="65"/>
      <c r="B26791" s="65"/>
      <c r="C26791" s="65"/>
      <c r="D26791" s="65"/>
      <c r="E26791" s="65"/>
      <c r="F26791" s="65"/>
      <c r="G26791" s="65"/>
      <c r="H26791" s="113"/>
    </row>
    <row r="26792" spans="1:8">
      <c r="A26792" s="65"/>
      <c r="B26792" s="65"/>
      <c r="C26792" s="65"/>
      <c r="D26792" s="65"/>
      <c r="E26792" s="65"/>
      <c r="F26792" s="65"/>
      <c r="G26792" s="65"/>
      <c r="H26792" s="113"/>
    </row>
    <row r="26793" spans="1:8">
      <c r="A26793" s="65"/>
      <c r="B26793" s="65"/>
      <c r="C26793" s="65"/>
      <c r="D26793" s="65"/>
      <c r="E26793" s="65"/>
      <c r="F26793" s="65"/>
      <c r="G26793" s="65"/>
      <c r="H26793" s="113"/>
    </row>
    <row r="26794" spans="1:8">
      <c r="A26794" s="65"/>
      <c r="B26794" s="65"/>
      <c r="C26794" s="65"/>
      <c r="D26794" s="65"/>
      <c r="E26794" s="65"/>
      <c r="F26794" s="65"/>
      <c r="G26794" s="65"/>
      <c r="H26794" s="113"/>
    </row>
    <row r="26795" spans="1:8">
      <c r="A26795" s="65"/>
      <c r="B26795" s="65"/>
      <c r="C26795" s="65"/>
      <c r="D26795" s="65"/>
      <c r="E26795" s="65"/>
      <c r="F26795" s="65"/>
      <c r="G26795" s="65"/>
      <c r="H26795" s="113"/>
    </row>
    <row r="26796" spans="1:8">
      <c r="A26796" s="65"/>
      <c r="B26796" s="65"/>
      <c r="C26796" s="65"/>
      <c r="D26796" s="65"/>
      <c r="E26796" s="65"/>
      <c r="F26796" s="65"/>
      <c r="G26796" s="65"/>
      <c r="H26796" s="113"/>
    </row>
    <row r="26797" spans="1:8">
      <c r="A26797" s="65"/>
      <c r="B26797" s="65"/>
      <c r="C26797" s="65"/>
      <c r="D26797" s="65"/>
      <c r="E26797" s="65"/>
      <c r="F26797" s="65"/>
      <c r="G26797" s="65"/>
      <c r="H26797" s="113"/>
    </row>
    <row r="26798" spans="1:8">
      <c r="A26798" s="65"/>
      <c r="B26798" s="65"/>
      <c r="C26798" s="65"/>
      <c r="D26798" s="65"/>
      <c r="E26798" s="65"/>
      <c r="F26798" s="65"/>
      <c r="G26798" s="65"/>
      <c r="H26798" s="113"/>
    </row>
    <row r="26799" spans="1:8">
      <c r="A26799" s="65"/>
      <c r="B26799" s="65"/>
      <c r="C26799" s="65"/>
      <c r="D26799" s="65"/>
      <c r="E26799" s="65"/>
      <c r="F26799" s="65"/>
      <c r="G26799" s="65"/>
      <c r="H26799" s="113"/>
    </row>
    <row r="26800" spans="1:8">
      <c r="A26800" s="65"/>
      <c r="B26800" s="65"/>
      <c r="C26800" s="65"/>
      <c r="D26800" s="65"/>
      <c r="E26800" s="65"/>
      <c r="F26800" s="65"/>
      <c r="G26800" s="65"/>
      <c r="H26800" s="113"/>
    </row>
    <row r="26801" spans="1:8">
      <c r="A26801" s="65"/>
      <c r="B26801" s="65"/>
      <c r="C26801" s="65"/>
      <c r="D26801" s="65"/>
      <c r="E26801" s="65"/>
      <c r="F26801" s="65"/>
      <c r="G26801" s="65"/>
      <c r="H26801" s="113"/>
    </row>
    <row r="26802" spans="1:8">
      <c r="A26802" s="65"/>
      <c r="B26802" s="65"/>
      <c r="C26802" s="65"/>
      <c r="D26802" s="65"/>
      <c r="E26802" s="65"/>
      <c r="F26802" s="65"/>
      <c r="G26802" s="65"/>
      <c r="H26802" s="113"/>
    </row>
    <row r="26803" spans="1:8">
      <c r="A26803" s="65"/>
      <c r="B26803" s="65"/>
      <c r="C26803" s="65"/>
      <c r="D26803" s="65"/>
      <c r="E26803" s="65"/>
      <c r="F26803" s="65"/>
      <c r="G26803" s="65"/>
      <c r="H26803" s="113"/>
    </row>
    <row r="26804" spans="1:8">
      <c r="A26804" s="65"/>
      <c r="B26804" s="65"/>
      <c r="C26804" s="65"/>
      <c r="D26804" s="65"/>
      <c r="E26804" s="65"/>
      <c r="F26804" s="65"/>
      <c r="G26804" s="65"/>
      <c r="H26804" s="113"/>
    </row>
    <row r="26805" spans="1:8">
      <c r="A26805" s="65"/>
      <c r="B26805" s="65"/>
      <c r="C26805" s="65"/>
      <c r="D26805" s="65"/>
      <c r="E26805" s="65"/>
      <c r="F26805" s="65"/>
      <c r="G26805" s="65"/>
      <c r="H26805" s="113"/>
    </row>
    <row r="26806" spans="1:8">
      <c r="A26806" s="65"/>
      <c r="B26806" s="65"/>
      <c r="C26806" s="65"/>
      <c r="D26806" s="65"/>
      <c r="E26806" s="65"/>
      <c r="F26806" s="65"/>
      <c r="G26806" s="65"/>
      <c r="H26806" s="113"/>
    </row>
    <row r="26807" spans="1:8">
      <c r="A26807" s="65"/>
      <c r="B26807" s="65"/>
      <c r="C26807" s="65"/>
      <c r="D26807" s="65"/>
      <c r="E26807" s="65"/>
      <c r="F26807" s="65"/>
      <c r="G26807" s="65"/>
      <c r="H26807" s="113"/>
    </row>
    <row r="26808" spans="1:8">
      <c r="A26808" s="65"/>
      <c r="B26808" s="65"/>
      <c r="C26808" s="65"/>
      <c r="D26808" s="65"/>
      <c r="E26808" s="65"/>
      <c r="F26808" s="65"/>
      <c r="G26808" s="65"/>
      <c r="H26808" s="113"/>
    </row>
    <row r="26809" spans="1:8">
      <c r="A26809" s="65"/>
      <c r="B26809" s="65"/>
      <c r="C26809" s="65"/>
      <c r="D26809" s="65"/>
      <c r="E26809" s="65"/>
      <c r="F26809" s="65"/>
      <c r="G26809" s="65"/>
      <c r="H26809" s="113"/>
    </row>
    <row r="26810" spans="1:8">
      <c r="A26810" s="65"/>
      <c r="B26810" s="65"/>
      <c r="C26810" s="65"/>
      <c r="D26810" s="65"/>
      <c r="E26810" s="65"/>
      <c r="F26810" s="65"/>
      <c r="G26810" s="65"/>
      <c r="H26810" s="113"/>
    </row>
    <row r="26811" spans="1:8">
      <c r="A26811" s="65"/>
      <c r="B26811" s="65"/>
      <c r="C26811" s="65"/>
      <c r="D26811" s="65"/>
      <c r="E26811" s="65"/>
      <c r="F26811" s="65"/>
      <c r="G26811" s="65"/>
      <c r="H26811" s="113"/>
    </row>
    <row r="26812" spans="1:8">
      <c r="A26812" s="65"/>
      <c r="B26812" s="65"/>
      <c r="C26812" s="65"/>
      <c r="D26812" s="65"/>
      <c r="E26812" s="65"/>
      <c r="F26812" s="65"/>
      <c r="G26812" s="65"/>
      <c r="H26812" s="113"/>
    </row>
    <row r="26813" spans="1:8">
      <c r="A26813" s="65"/>
      <c r="B26813" s="65"/>
      <c r="C26813" s="65"/>
      <c r="D26813" s="65"/>
      <c r="E26813" s="65"/>
      <c r="F26813" s="65"/>
      <c r="G26813" s="65"/>
      <c r="H26813" s="113"/>
    </row>
    <row r="26814" spans="1:8">
      <c r="A26814" s="65"/>
      <c r="B26814" s="65"/>
      <c r="C26814" s="65"/>
      <c r="D26814" s="65"/>
      <c r="E26814" s="65"/>
      <c r="F26814" s="65"/>
      <c r="G26814" s="65"/>
      <c r="H26814" s="113"/>
    </row>
    <row r="26815" spans="1:8">
      <c r="A26815" s="65"/>
      <c r="B26815" s="65"/>
      <c r="C26815" s="65"/>
      <c r="D26815" s="65"/>
      <c r="E26815" s="65"/>
      <c r="F26815" s="65"/>
      <c r="G26815" s="65"/>
      <c r="H26815" s="113"/>
    </row>
    <row r="26816" spans="1:8">
      <c r="A26816" s="65"/>
      <c r="B26816" s="65"/>
      <c r="C26816" s="65"/>
      <c r="D26816" s="65"/>
      <c r="E26816" s="65"/>
      <c r="F26816" s="65"/>
      <c r="G26816" s="65"/>
      <c r="H26816" s="113"/>
    </row>
    <row r="26817" spans="1:8">
      <c r="A26817" s="65"/>
      <c r="B26817" s="65"/>
      <c r="C26817" s="65"/>
      <c r="D26817" s="65"/>
      <c r="E26817" s="65"/>
      <c r="F26817" s="65"/>
      <c r="G26817" s="65"/>
      <c r="H26817" s="113"/>
    </row>
    <row r="26818" spans="1:8">
      <c r="A26818" s="65"/>
      <c r="B26818" s="65"/>
      <c r="C26818" s="65"/>
      <c r="D26818" s="65"/>
      <c r="E26818" s="65"/>
      <c r="F26818" s="65"/>
      <c r="G26818" s="65"/>
      <c r="H26818" s="113"/>
    </row>
    <row r="26819" spans="1:8">
      <c r="A26819" s="65"/>
      <c r="B26819" s="65"/>
      <c r="C26819" s="65"/>
      <c r="D26819" s="65"/>
      <c r="E26819" s="65"/>
      <c r="F26819" s="65"/>
      <c r="G26819" s="65"/>
      <c r="H26819" s="113"/>
    </row>
    <row r="26820" spans="1:8">
      <c r="A26820" s="65"/>
      <c r="B26820" s="65"/>
      <c r="C26820" s="65"/>
      <c r="D26820" s="65"/>
      <c r="E26820" s="65"/>
      <c r="F26820" s="65"/>
      <c r="G26820" s="65"/>
      <c r="H26820" s="113"/>
    </row>
    <row r="26821" spans="1:8">
      <c r="A26821" s="65"/>
      <c r="B26821" s="65"/>
      <c r="C26821" s="65"/>
      <c r="D26821" s="65"/>
      <c r="E26821" s="65"/>
      <c r="F26821" s="65"/>
      <c r="G26821" s="65"/>
      <c r="H26821" s="113"/>
    </row>
    <row r="26822" spans="1:8">
      <c r="A26822" s="65"/>
      <c r="B26822" s="65"/>
      <c r="C26822" s="65"/>
      <c r="D26822" s="65"/>
      <c r="E26822" s="65"/>
      <c r="F26822" s="65"/>
      <c r="G26822" s="65"/>
      <c r="H26822" s="113"/>
    </row>
    <row r="26823" spans="1:8">
      <c r="A26823" s="65"/>
      <c r="B26823" s="65"/>
      <c r="C26823" s="65"/>
      <c r="D26823" s="65"/>
      <c r="E26823" s="65"/>
      <c r="F26823" s="65"/>
      <c r="G26823" s="65"/>
      <c r="H26823" s="113"/>
    </row>
    <row r="26824" spans="1:8">
      <c r="A26824" s="65"/>
      <c r="B26824" s="65"/>
      <c r="C26824" s="65"/>
      <c r="D26824" s="65"/>
      <c r="E26824" s="65"/>
      <c r="F26824" s="65"/>
      <c r="G26824" s="65"/>
      <c r="H26824" s="113"/>
    </row>
    <row r="26825" spans="1:8">
      <c r="A26825" s="65"/>
      <c r="B26825" s="65"/>
      <c r="C26825" s="65"/>
      <c r="D26825" s="65"/>
      <c r="E26825" s="65"/>
      <c r="F26825" s="65"/>
      <c r="G26825" s="65"/>
      <c r="H26825" s="113"/>
    </row>
    <row r="26826" spans="1:8">
      <c r="A26826" s="65"/>
      <c r="B26826" s="65"/>
      <c r="C26826" s="65"/>
      <c r="D26826" s="65"/>
      <c r="E26826" s="65"/>
      <c r="F26826" s="65"/>
      <c r="G26826" s="65"/>
      <c r="H26826" s="113"/>
    </row>
    <row r="26827" spans="1:8">
      <c r="A26827" s="65"/>
      <c r="B26827" s="65"/>
      <c r="C26827" s="65"/>
      <c r="D26827" s="65"/>
      <c r="E26827" s="65"/>
      <c r="F26827" s="65"/>
      <c r="G26827" s="65"/>
      <c r="H26827" s="113"/>
    </row>
    <row r="26828" spans="1:8">
      <c r="A26828" s="65"/>
      <c r="B26828" s="65"/>
      <c r="C26828" s="65"/>
      <c r="D26828" s="65"/>
      <c r="E26828" s="65"/>
      <c r="F26828" s="65"/>
      <c r="G26828" s="65"/>
      <c r="H26828" s="113"/>
    </row>
    <row r="26829" spans="1:8">
      <c r="A26829" s="65"/>
      <c r="B26829" s="65"/>
      <c r="C26829" s="65"/>
      <c r="D26829" s="65"/>
      <c r="E26829" s="65"/>
      <c r="F26829" s="65"/>
      <c r="G26829" s="65"/>
      <c r="H26829" s="113"/>
    </row>
    <row r="26830" spans="1:8">
      <c r="A26830" s="65"/>
      <c r="B26830" s="65"/>
      <c r="C26830" s="65"/>
      <c r="D26830" s="65"/>
      <c r="E26830" s="65"/>
      <c r="F26830" s="65"/>
      <c r="G26830" s="65"/>
      <c r="H26830" s="113"/>
    </row>
    <row r="26831" spans="1:8">
      <c r="A26831" s="65"/>
      <c r="B26831" s="65"/>
      <c r="C26831" s="65"/>
      <c r="D26831" s="65"/>
      <c r="E26831" s="65"/>
      <c r="F26831" s="65"/>
      <c r="G26831" s="65"/>
      <c r="H26831" s="113"/>
    </row>
    <row r="26832" spans="1:8">
      <c r="A26832" s="65"/>
      <c r="B26832" s="65"/>
      <c r="C26832" s="65"/>
      <c r="D26832" s="65"/>
      <c r="E26832" s="65"/>
      <c r="F26832" s="65"/>
      <c r="G26832" s="65"/>
      <c r="H26832" s="113"/>
    </row>
    <row r="26833" spans="1:8">
      <c r="A26833" s="65"/>
      <c r="B26833" s="65"/>
      <c r="C26833" s="65"/>
      <c r="D26833" s="65"/>
      <c r="E26833" s="65"/>
      <c r="F26833" s="65"/>
      <c r="G26833" s="65"/>
      <c r="H26833" s="113"/>
    </row>
    <row r="26834" spans="1:8">
      <c r="A26834" s="65"/>
      <c r="B26834" s="65"/>
      <c r="C26834" s="65"/>
      <c r="D26834" s="65"/>
      <c r="E26834" s="65"/>
      <c r="F26834" s="65"/>
      <c r="G26834" s="65"/>
      <c r="H26834" s="113"/>
    </row>
    <row r="26835" spans="1:8">
      <c r="A26835" s="65"/>
      <c r="B26835" s="65"/>
      <c r="C26835" s="65"/>
      <c r="D26835" s="65"/>
      <c r="E26835" s="65"/>
      <c r="F26835" s="65"/>
      <c r="G26835" s="65"/>
      <c r="H26835" s="113"/>
    </row>
    <row r="26836" spans="1:8">
      <c r="A26836" s="65"/>
      <c r="B26836" s="65"/>
      <c r="C26836" s="65"/>
      <c r="D26836" s="65"/>
      <c r="E26836" s="65"/>
      <c r="F26836" s="65"/>
      <c r="G26836" s="65"/>
      <c r="H26836" s="113"/>
    </row>
    <row r="26837" spans="1:8">
      <c r="A26837" s="65"/>
      <c r="B26837" s="65"/>
      <c r="C26837" s="65"/>
      <c r="D26837" s="65"/>
      <c r="E26837" s="65"/>
      <c r="F26837" s="65"/>
      <c r="G26837" s="65"/>
      <c r="H26837" s="113"/>
    </row>
    <row r="26838" spans="1:8">
      <c r="A26838" s="65"/>
      <c r="B26838" s="65"/>
      <c r="C26838" s="65"/>
      <c r="D26838" s="65"/>
      <c r="E26838" s="65"/>
      <c r="F26838" s="65"/>
      <c r="G26838" s="65"/>
      <c r="H26838" s="113"/>
    </row>
    <row r="26839" spans="1:8">
      <c r="A26839" s="65"/>
      <c r="B26839" s="65"/>
      <c r="C26839" s="65"/>
      <c r="D26839" s="65"/>
      <c r="E26839" s="65"/>
      <c r="F26839" s="65"/>
      <c r="G26839" s="65"/>
      <c r="H26839" s="113"/>
    </row>
    <row r="26840" spans="1:8">
      <c r="A26840" s="65"/>
      <c r="B26840" s="65"/>
      <c r="C26840" s="65"/>
      <c r="D26840" s="65"/>
      <c r="E26840" s="65"/>
      <c r="F26840" s="65"/>
      <c r="G26840" s="65"/>
      <c r="H26840" s="113"/>
    </row>
    <row r="26841" spans="1:8">
      <c r="A26841" s="65"/>
      <c r="B26841" s="65"/>
      <c r="C26841" s="65"/>
      <c r="D26841" s="65"/>
      <c r="E26841" s="65"/>
      <c r="F26841" s="65"/>
      <c r="G26841" s="65"/>
      <c r="H26841" s="113"/>
    </row>
    <row r="26842" spans="1:8">
      <c r="A26842" s="65"/>
      <c r="B26842" s="65"/>
      <c r="C26842" s="65"/>
      <c r="D26842" s="65"/>
      <c r="E26842" s="65"/>
      <c r="F26842" s="65"/>
      <c r="G26842" s="65"/>
      <c r="H26842" s="113"/>
    </row>
    <row r="26843" spans="1:8">
      <c r="A26843" s="65"/>
      <c r="B26843" s="65"/>
      <c r="C26843" s="65"/>
      <c r="D26843" s="65"/>
      <c r="E26843" s="65"/>
      <c r="F26843" s="65"/>
      <c r="G26843" s="65"/>
      <c r="H26843" s="113"/>
    </row>
    <row r="26844" spans="1:8">
      <c r="A26844" s="65"/>
      <c r="B26844" s="65"/>
      <c r="C26844" s="65"/>
      <c r="D26844" s="65"/>
      <c r="E26844" s="65"/>
      <c r="F26844" s="65"/>
      <c r="G26844" s="65"/>
      <c r="H26844" s="113"/>
    </row>
    <row r="26845" spans="1:8">
      <c r="A26845" s="65"/>
      <c r="B26845" s="65"/>
      <c r="C26845" s="65"/>
      <c r="D26845" s="65"/>
      <c r="E26845" s="65"/>
      <c r="F26845" s="65"/>
      <c r="G26845" s="65"/>
      <c r="H26845" s="113"/>
    </row>
    <row r="26846" spans="1:8">
      <c r="A26846" s="65"/>
      <c r="B26846" s="65"/>
      <c r="C26846" s="65"/>
      <c r="D26846" s="65"/>
      <c r="E26846" s="65"/>
      <c r="F26846" s="65"/>
      <c r="G26846" s="65"/>
      <c r="H26846" s="113"/>
    </row>
    <row r="26847" spans="1:8">
      <c r="A26847" s="65"/>
      <c r="B26847" s="65"/>
      <c r="C26847" s="65"/>
      <c r="D26847" s="65"/>
      <c r="E26847" s="65"/>
      <c r="F26847" s="65"/>
      <c r="G26847" s="65"/>
      <c r="H26847" s="113"/>
    </row>
    <row r="26848" spans="1:8">
      <c r="A26848" s="65"/>
      <c r="B26848" s="65"/>
      <c r="C26848" s="65"/>
      <c r="D26848" s="65"/>
      <c r="E26848" s="65"/>
      <c r="F26848" s="65"/>
      <c r="G26848" s="65"/>
      <c r="H26848" s="113"/>
    </row>
    <row r="26849" spans="1:8">
      <c r="A26849" s="65"/>
      <c r="B26849" s="65"/>
      <c r="C26849" s="65"/>
      <c r="D26849" s="65"/>
      <c r="E26849" s="65"/>
      <c r="F26849" s="65"/>
      <c r="G26849" s="65"/>
      <c r="H26849" s="113"/>
    </row>
    <row r="26850" spans="1:8">
      <c r="A26850" s="65"/>
      <c r="B26850" s="65"/>
      <c r="C26850" s="65"/>
      <c r="D26850" s="65"/>
      <c r="E26850" s="65"/>
      <c r="F26850" s="65"/>
      <c r="G26850" s="65"/>
      <c r="H26850" s="113"/>
    </row>
    <row r="26851" spans="1:8">
      <c r="A26851" s="65"/>
      <c r="B26851" s="65"/>
      <c r="C26851" s="65"/>
      <c r="D26851" s="65"/>
      <c r="E26851" s="65"/>
      <c r="F26851" s="65"/>
      <c r="G26851" s="65"/>
      <c r="H26851" s="113"/>
    </row>
    <row r="26852" spans="1:8">
      <c r="A26852" s="65"/>
      <c r="B26852" s="65"/>
      <c r="C26852" s="65"/>
      <c r="D26852" s="65"/>
      <c r="E26852" s="65"/>
      <c r="F26852" s="65"/>
      <c r="G26852" s="65"/>
      <c r="H26852" s="113"/>
    </row>
    <row r="26853" spans="1:8">
      <c r="A26853" s="65"/>
      <c r="B26853" s="65"/>
      <c r="C26853" s="65"/>
      <c r="D26853" s="65"/>
      <c r="E26853" s="65"/>
      <c r="F26853" s="65"/>
      <c r="G26853" s="65"/>
      <c r="H26853" s="113"/>
    </row>
    <row r="26854" spans="1:8">
      <c r="A26854" s="65"/>
      <c r="B26854" s="65"/>
      <c r="C26854" s="65"/>
      <c r="D26854" s="65"/>
      <c r="E26854" s="65"/>
      <c r="F26854" s="65"/>
      <c r="G26854" s="65"/>
      <c r="H26854" s="113"/>
    </row>
    <row r="26855" spans="1:8">
      <c r="A26855" s="65"/>
      <c r="B26855" s="65"/>
      <c r="C26855" s="65"/>
      <c r="D26855" s="65"/>
      <c r="E26855" s="65"/>
      <c r="F26855" s="65"/>
      <c r="G26855" s="65"/>
      <c r="H26855" s="113"/>
    </row>
    <row r="26856" spans="1:8">
      <c r="A26856" s="65"/>
      <c r="B26856" s="65"/>
      <c r="C26856" s="65"/>
      <c r="D26856" s="65"/>
      <c r="E26856" s="65"/>
      <c r="F26856" s="65"/>
      <c r="G26856" s="65"/>
      <c r="H26856" s="113"/>
    </row>
    <row r="26857" spans="1:8">
      <c r="A26857" s="65"/>
      <c r="B26857" s="65"/>
      <c r="C26857" s="65"/>
      <c r="D26857" s="65"/>
      <c r="E26857" s="65"/>
      <c r="F26857" s="65"/>
      <c r="G26857" s="65"/>
      <c r="H26857" s="113"/>
    </row>
    <row r="26858" spans="1:8">
      <c r="A26858" s="65"/>
      <c r="B26858" s="65"/>
      <c r="C26858" s="65"/>
      <c r="D26858" s="65"/>
      <c r="E26858" s="65"/>
      <c r="F26858" s="65"/>
      <c r="G26858" s="65"/>
      <c r="H26858" s="113"/>
    </row>
    <row r="26859" spans="1:8">
      <c r="A26859" s="65"/>
      <c r="B26859" s="65"/>
      <c r="C26859" s="65"/>
      <c r="D26859" s="65"/>
      <c r="E26859" s="65"/>
      <c r="F26859" s="65"/>
      <c r="G26859" s="65"/>
      <c r="H26859" s="113"/>
    </row>
    <row r="26860" spans="1:8">
      <c r="A26860" s="65"/>
      <c r="B26860" s="65"/>
      <c r="C26860" s="65"/>
      <c r="D26860" s="65"/>
      <c r="E26860" s="65"/>
      <c r="F26860" s="65"/>
      <c r="G26860" s="65"/>
      <c r="H26860" s="113"/>
    </row>
    <row r="26861" spans="1:8">
      <c r="A26861" s="65"/>
      <c r="B26861" s="65"/>
      <c r="C26861" s="65"/>
      <c r="D26861" s="65"/>
      <c r="E26861" s="65"/>
      <c r="F26861" s="65"/>
      <c r="G26861" s="65"/>
      <c r="H26861" s="113"/>
    </row>
    <row r="26862" spans="1:8">
      <c r="A26862" s="65"/>
      <c r="B26862" s="65"/>
      <c r="C26862" s="65"/>
      <c r="D26862" s="65"/>
      <c r="E26862" s="65"/>
      <c r="F26862" s="65"/>
      <c r="G26862" s="65"/>
      <c r="H26862" s="113"/>
    </row>
    <row r="26863" spans="1:8">
      <c r="A26863" s="65"/>
      <c r="B26863" s="65"/>
      <c r="C26863" s="65"/>
      <c r="D26863" s="65"/>
      <c r="E26863" s="65"/>
      <c r="F26863" s="65"/>
      <c r="G26863" s="65"/>
      <c r="H26863" s="113"/>
    </row>
    <row r="26864" spans="1:8">
      <c r="A26864" s="65"/>
      <c r="B26864" s="65"/>
      <c r="C26864" s="65"/>
      <c r="D26864" s="65"/>
      <c r="E26864" s="65"/>
      <c r="F26864" s="65"/>
      <c r="G26864" s="65"/>
      <c r="H26864" s="113"/>
    </row>
    <row r="26865" spans="1:8">
      <c r="A26865" s="65"/>
      <c r="B26865" s="65"/>
      <c r="C26865" s="65"/>
      <c r="D26865" s="65"/>
      <c r="E26865" s="65"/>
      <c r="F26865" s="65"/>
      <c r="G26865" s="65"/>
      <c r="H26865" s="113"/>
    </row>
    <row r="26866" spans="1:8">
      <c r="A26866" s="65"/>
      <c r="B26866" s="65"/>
      <c r="C26866" s="65"/>
      <c r="D26866" s="65"/>
      <c r="E26866" s="65"/>
      <c r="F26866" s="65"/>
      <c r="G26866" s="65"/>
      <c r="H26866" s="113"/>
    </row>
    <row r="26867" spans="1:8">
      <c r="A26867" s="65"/>
      <c r="B26867" s="65"/>
      <c r="C26867" s="65"/>
      <c r="D26867" s="65"/>
      <c r="E26867" s="65"/>
      <c r="F26867" s="65"/>
      <c r="G26867" s="65"/>
      <c r="H26867" s="113"/>
    </row>
    <row r="26868" spans="1:8">
      <c r="A26868" s="65"/>
      <c r="B26868" s="65"/>
      <c r="C26868" s="65"/>
      <c r="D26868" s="65"/>
      <c r="E26868" s="65"/>
      <c r="F26868" s="65"/>
      <c r="G26868" s="65"/>
      <c r="H26868" s="113"/>
    </row>
    <row r="26869" spans="1:8">
      <c r="A26869" s="65"/>
      <c r="B26869" s="65"/>
      <c r="C26869" s="65"/>
      <c r="D26869" s="65"/>
      <c r="E26869" s="65"/>
      <c r="F26869" s="65"/>
      <c r="G26869" s="65"/>
      <c r="H26869" s="113"/>
    </row>
    <row r="26870" spans="1:8">
      <c r="A26870" s="65"/>
      <c r="B26870" s="65"/>
      <c r="C26870" s="65"/>
      <c r="D26870" s="65"/>
      <c r="E26870" s="65"/>
      <c r="F26870" s="65"/>
      <c r="G26870" s="65"/>
      <c r="H26870" s="113"/>
    </row>
    <row r="26871" spans="1:8">
      <c r="A26871" s="65"/>
      <c r="B26871" s="65"/>
      <c r="C26871" s="65"/>
      <c r="D26871" s="65"/>
      <c r="E26871" s="65"/>
      <c r="F26871" s="65"/>
      <c r="G26871" s="65"/>
      <c r="H26871" s="113"/>
    </row>
    <row r="26872" spans="1:8">
      <c r="A26872" s="65"/>
      <c r="B26872" s="65"/>
      <c r="C26872" s="65"/>
      <c r="D26872" s="65"/>
      <c r="E26872" s="65"/>
      <c r="F26872" s="65"/>
      <c r="G26872" s="65"/>
      <c r="H26872" s="113"/>
    </row>
    <row r="26873" spans="1:8">
      <c r="A26873" s="65"/>
      <c r="B26873" s="65"/>
      <c r="C26873" s="65"/>
      <c r="D26873" s="65"/>
      <c r="E26873" s="65"/>
      <c r="F26873" s="65"/>
      <c r="G26873" s="65"/>
      <c r="H26873" s="113"/>
    </row>
    <row r="26874" spans="1:8">
      <c r="A26874" s="65"/>
      <c r="B26874" s="65"/>
      <c r="C26874" s="65"/>
      <c r="D26874" s="65"/>
      <c r="E26874" s="65"/>
      <c r="F26874" s="65"/>
      <c r="G26874" s="65"/>
      <c r="H26874" s="113"/>
    </row>
    <row r="26875" spans="1:8">
      <c r="A26875" s="65"/>
      <c r="B26875" s="65"/>
      <c r="C26875" s="65"/>
      <c r="D26875" s="65"/>
      <c r="E26875" s="65"/>
      <c r="F26875" s="65"/>
      <c r="G26875" s="65"/>
      <c r="H26875" s="113"/>
    </row>
    <row r="26876" spans="1:8">
      <c r="A26876" s="65"/>
      <c r="B26876" s="65"/>
      <c r="C26876" s="65"/>
      <c r="D26876" s="65"/>
      <c r="E26876" s="65"/>
      <c r="F26876" s="65"/>
      <c r="G26876" s="65"/>
      <c r="H26876" s="113"/>
    </row>
    <row r="26877" spans="1:8">
      <c r="A26877" s="65"/>
      <c r="B26877" s="65"/>
      <c r="C26877" s="65"/>
      <c r="D26877" s="65"/>
      <c r="E26877" s="65"/>
      <c r="F26877" s="65"/>
      <c r="G26877" s="65"/>
      <c r="H26877" s="113"/>
    </row>
    <row r="26878" spans="1:8">
      <c r="A26878" s="65"/>
      <c r="B26878" s="65"/>
      <c r="C26878" s="65"/>
      <c r="D26878" s="65"/>
      <c r="E26878" s="65"/>
      <c r="F26878" s="65"/>
      <c r="G26878" s="65"/>
      <c r="H26878" s="113"/>
    </row>
    <row r="26879" spans="1:8">
      <c r="A26879" s="65"/>
      <c r="B26879" s="65"/>
      <c r="C26879" s="65"/>
      <c r="D26879" s="65"/>
      <c r="E26879" s="65"/>
      <c r="F26879" s="65"/>
      <c r="G26879" s="65"/>
      <c r="H26879" s="113"/>
    </row>
    <row r="26880" spans="1:8">
      <c r="A26880" s="65"/>
      <c r="B26880" s="65"/>
      <c r="C26880" s="65"/>
      <c r="D26880" s="65"/>
      <c r="E26880" s="65"/>
      <c r="F26880" s="65"/>
      <c r="G26880" s="65"/>
      <c r="H26880" s="113"/>
    </row>
    <row r="26881" spans="1:8">
      <c r="A26881" s="65"/>
      <c r="B26881" s="65"/>
      <c r="C26881" s="65"/>
      <c r="D26881" s="65"/>
      <c r="E26881" s="65"/>
      <c r="F26881" s="65"/>
      <c r="G26881" s="65"/>
      <c r="H26881" s="113"/>
    </row>
    <row r="26882" spans="1:8">
      <c r="A26882" s="65"/>
      <c r="B26882" s="65"/>
      <c r="C26882" s="65"/>
      <c r="D26882" s="65"/>
      <c r="E26882" s="65"/>
      <c r="F26882" s="65"/>
      <c r="G26882" s="65"/>
      <c r="H26882" s="113"/>
    </row>
    <row r="26883" spans="1:8">
      <c r="A26883" s="65"/>
      <c r="B26883" s="65"/>
      <c r="C26883" s="65"/>
      <c r="D26883" s="65"/>
      <c r="E26883" s="65"/>
      <c r="F26883" s="65"/>
      <c r="G26883" s="65"/>
      <c r="H26883" s="113"/>
    </row>
    <row r="26884" spans="1:8">
      <c r="A26884" s="65"/>
      <c r="B26884" s="65"/>
      <c r="C26884" s="65"/>
      <c r="D26884" s="65"/>
      <c r="E26884" s="65"/>
      <c r="F26884" s="65"/>
      <c r="G26884" s="65"/>
      <c r="H26884" s="113"/>
    </row>
    <row r="26885" spans="1:8">
      <c r="A26885" s="65"/>
      <c r="B26885" s="65"/>
      <c r="C26885" s="65"/>
      <c r="D26885" s="65"/>
      <c r="E26885" s="65"/>
      <c r="F26885" s="65"/>
      <c r="G26885" s="65"/>
      <c r="H26885" s="113"/>
    </row>
    <row r="26886" spans="1:8">
      <c r="A26886" s="65"/>
      <c r="B26886" s="65"/>
      <c r="C26886" s="65"/>
      <c r="D26886" s="65"/>
      <c r="E26886" s="65"/>
      <c r="F26886" s="65"/>
      <c r="G26886" s="65"/>
      <c r="H26886" s="113"/>
    </row>
    <row r="26887" spans="1:8">
      <c r="A26887" s="65"/>
      <c r="B26887" s="65"/>
      <c r="C26887" s="65"/>
      <c r="D26887" s="65"/>
      <c r="E26887" s="65"/>
      <c r="F26887" s="65"/>
      <c r="G26887" s="65"/>
      <c r="H26887" s="113"/>
    </row>
    <row r="26888" spans="1:8">
      <c r="A26888" s="65"/>
      <c r="B26888" s="65"/>
      <c r="C26888" s="65"/>
      <c r="D26888" s="65"/>
      <c r="E26888" s="65"/>
      <c r="F26888" s="65"/>
      <c r="G26888" s="65"/>
      <c r="H26888" s="113"/>
    </row>
    <row r="26889" spans="1:8">
      <c r="A26889" s="65"/>
      <c r="B26889" s="65"/>
      <c r="C26889" s="65"/>
      <c r="D26889" s="65"/>
      <c r="E26889" s="65"/>
      <c r="F26889" s="65"/>
      <c r="G26889" s="65"/>
      <c r="H26889" s="113"/>
    </row>
    <row r="26890" spans="1:8">
      <c r="A26890" s="65"/>
      <c r="B26890" s="65"/>
      <c r="C26890" s="65"/>
      <c r="D26890" s="65"/>
      <c r="E26890" s="65"/>
      <c r="F26890" s="65"/>
      <c r="G26890" s="65"/>
      <c r="H26890" s="113"/>
    </row>
    <row r="26891" spans="1:8">
      <c r="A26891" s="65"/>
      <c r="B26891" s="65"/>
      <c r="C26891" s="65"/>
      <c r="D26891" s="65"/>
      <c r="E26891" s="65"/>
      <c r="F26891" s="65"/>
      <c r="G26891" s="65"/>
      <c r="H26891" s="113"/>
    </row>
    <row r="26892" spans="1:8">
      <c r="A26892" s="65"/>
      <c r="B26892" s="65"/>
      <c r="C26892" s="65"/>
      <c r="D26892" s="65"/>
      <c r="E26892" s="65"/>
      <c r="F26892" s="65"/>
      <c r="G26892" s="65"/>
      <c r="H26892" s="113"/>
    </row>
    <row r="26893" spans="1:8">
      <c r="A26893" s="65"/>
      <c r="B26893" s="65"/>
      <c r="C26893" s="65"/>
      <c r="D26893" s="65"/>
      <c r="E26893" s="65"/>
      <c r="F26893" s="65"/>
      <c r="G26893" s="65"/>
      <c r="H26893" s="113"/>
    </row>
    <row r="26894" spans="1:8">
      <c r="A26894" s="65"/>
      <c r="B26894" s="65"/>
      <c r="C26894" s="65"/>
      <c r="D26894" s="65"/>
      <c r="E26894" s="65"/>
      <c r="F26894" s="65"/>
      <c r="G26894" s="65"/>
      <c r="H26894" s="113"/>
    </row>
    <row r="26895" spans="1:8">
      <c r="A26895" s="65"/>
      <c r="B26895" s="65"/>
      <c r="C26895" s="65"/>
      <c r="D26895" s="65"/>
      <c r="E26895" s="65"/>
      <c r="F26895" s="65"/>
      <c r="G26895" s="65"/>
      <c r="H26895" s="113"/>
    </row>
    <row r="26896" spans="1:8">
      <c r="A26896" s="65"/>
      <c r="B26896" s="65"/>
      <c r="C26896" s="65"/>
      <c r="D26896" s="65"/>
      <c r="E26896" s="65"/>
      <c r="F26896" s="65"/>
      <c r="G26896" s="65"/>
      <c r="H26896" s="113"/>
    </row>
    <row r="26897" spans="1:8">
      <c r="A26897" s="65"/>
      <c r="B26897" s="65"/>
      <c r="C26897" s="65"/>
      <c r="D26897" s="65"/>
      <c r="E26897" s="65"/>
      <c r="F26897" s="65"/>
      <c r="G26897" s="65"/>
      <c r="H26897" s="113"/>
    </row>
    <row r="26898" spans="1:8">
      <c r="A26898" s="65"/>
      <c r="B26898" s="65"/>
      <c r="C26898" s="65"/>
      <c r="D26898" s="65"/>
      <c r="E26898" s="65"/>
      <c r="F26898" s="65"/>
      <c r="G26898" s="65"/>
      <c r="H26898" s="113"/>
    </row>
    <row r="26899" spans="1:8">
      <c r="A26899" s="65"/>
      <c r="B26899" s="65"/>
      <c r="C26899" s="65"/>
      <c r="D26899" s="65"/>
      <c r="E26899" s="65"/>
      <c r="F26899" s="65"/>
      <c r="G26899" s="65"/>
      <c r="H26899" s="113"/>
    </row>
    <row r="26900" spans="1:8">
      <c r="A26900" s="65"/>
      <c r="B26900" s="65"/>
      <c r="C26900" s="65"/>
      <c r="D26900" s="65"/>
      <c r="E26900" s="65"/>
      <c r="F26900" s="65"/>
      <c r="G26900" s="65"/>
      <c r="H26900" s="113"/>
    </row>
    <row r="26901" spans="1:8">
      <c r="A26901" s="65"/>
      <c r="B26901" s="65"/>
      <c r="C26901" s="65"/>
      <c r="D26901" s="65"/>
      <c r="E26901" s="65"/>
      <c r="F26901" s="65"/>
      <c r="G26901" s="65"/>
      <c r="H26901" s="113"/>
    </row>
    <row r="26902" spans="1:8">
      <c r="A26902" s="65"/>
      <c r="B26902" s="65"/>
      <c r="C26902" s="65"/>
      <c r="D26902" s="65"/>
      <c r="E26902" s="65"/>
      <c r="F26902" s="65"/>
      <c r="G26902" s="65"/>
      <c r="H26902" s="113"/>
    </row>
    <row r="26903" spans="1:8">
      <c r="A26903" s="65"/>
      <c r="B26903" s="65"/>
      <c r="C26903" s="65"/>
      <c r="D26903" s="65"/>
      <c r="E26903" s="65"/>
      <c r="F26903" s="65"/>
      <c r="G26903" s="65"/>
      <c r="H26903" s="113"/>
    </row>
    <row r="26904" spans="1:8">
      <c r="A26904" s="65"/>
      <c r="B26904" s="65"/>
      <c r="C26904" s="65"/>
      <c r="D26904" s="65"/>
      <c r="E26904" s="65"/>
      <c r="F26904" s="65"/>
      <c r="G26904" s="65"/>
      <c r="H26904" s="113"/>
    </row>
    <row r="26905" spans="1:8">
      <c r="A26905" s="65"/>
      <c r="B26905" s="65"/>
      <c r="C26905" s="65"/>
      <c r="D26905" s="65"/>
      <c r="E26905" s="65"/>
      <c r="F26905" s="65"/>
      <c r="G26905" s="65"/>
      <c r="H26905" s="113"/>
    </row>
    <row r="26906" spans="1:8">
      <c r="A26906" s="65"/>
      <c r="B26906" s="65"/>
      <c r="C26906" s="65"/>
      <c r="D26906" s="65"/>
      <c r="E26906" s="65"/>
      <c r="F26906" s="65"/>
      <c r="G26906" s="65"/>
      <c r="H26906" s="113"/>
    </row>
    <row r="26907" spans="1:8">
      <c r="A26907" s="65"/>
      <c r="B26907" s="65"/>
      <c r="C26907" s="65"/>
      <c r="D26907" s="65"/>
      <c r="E26907" s="65"/>
      <c r="F26907" s="65"/>
      <c r="G26907" s="65"/>
      <c r="H26907" s="113"/>
    </row>
    <row r="26908" spans="1:8">
      <c r="A26908" s="65"/>
      <c r="B26908" s="65"/>
      <c r="C26908" s="65"/>
      <c r="D26908" s="65"/>
      <c r="E26908" s="65"/>
      <c r="F26908" s="65"/>
      <c r="G26908" s="65"/>
      <c r="H26908" s="113"/>
    </row>
    <row r="26909" spans="1:8">
      <c r="A26909" s="65"/>
      <c r="B26909" s="65"/>
      <c r="C26909" s="65"/>
      <c r="D26909" s="65"/>
      <c r="E26909" s="65"/>
      <c r="F26909" s="65"/>
      <c r="G26909" s="65"/>
      <c r="H26909" s="113"/>
    </row>
    <row r="26910" spans="1:8">
      <c r="A26910" s="65"/>
      <c r="B26910" s="65"/>
      <c r="C26910" s="65"/>
      <c r="D26910" s="65"/>
      <c r="E26910" s="65"/>
      <c r="F26910" s="65"/>
      <c r="G26910" s="65"/>
      <c r="H26910" s="113"/>
    </row>
    <row r="26911" spans="1:8">
      <c r="A26911" s="65"/>
      <c r="B26911" s="65"/>
      <c r="C26911" s="65"/>
      <c r="D26911" s="65"/>
      <c r="E26911" s="65"/>
      <c r="F26911" s="65"/>
      <c r="G26911" s="65"/>
      <c r="H26911" s="113"/>
    </row>
    <row r="26912" spans="1:8">
      <c r="A26912" s="65"/>
      <c r="B26912" s="65"/>
      <c r="C26912" s="65"/>
      <c r="D26912" s="65"/>
      <c r="E26912" s="65"/>
      <c r="F26912" s="65"/>
      <c r="G26912" s="65"/>
      <c r="H26912" s="113"/>
    </row>
    <row r="26913" spans="1:8">
      <c r="A26913" s="65"/>
      <c r="B26913" s="65"/>
      <c r="C26913" s="65"/>
      <c r="D26913" s="65"/>
      <c r="E26913" s="65"/>
      <c r="F26913" s="65"/>
      <c r="G26913" s="65"/>
      <c r="H26913" s="113"/>
    </row>
    <row r="26914" spans="1:8">
      <c r="A26914" s="65"/>
      <c r="B26914" s="65"/>
      <c r="C26914" s="65"/>
      <c r="D26914" s="65"/>
      <c r="E26914" s="65"/>
      <c r="F26914" s="65"/>
      <c r="G26914" s="65"/>
      <c r="H26914" s="113"/>
    </row>
    <row r="26915" spans="1:8">
      <c r="A26915" s="65"/>
      <c r="B26915" s="65"/>
      <c r="C26915" s="65"/>
      <c r="D26915" s="65"/>
      <c r="E26915" s="65"/>
      <c r="F26915" s="65"/>
      <c r="G26915" s="65"/>
      <c r="H26915" s="113"/>
    </row>
    <row r="26916" spans="1:8">
      <c r="A26916" s="65"/>
      <c r="B26916" s="65"/>
      <c r="C26916" s="65"/>
      <c r="D26916" s="65"/>
      <c r="E26916" s="65"/>
      <c r="F26916" s="65"/>
      <c r="G26916" s="65"/>
      <c r="H26916" s="113"/>
    </row>
    <row r="26917" spans="1:8">
      <c r="A26917" s="65"/>
      <c r="B26917" s="65"/>
      <c r="C26917" s="65"/>
      <c r="D26917" s="65"/>
      <c r="E26917" s="65"/>
      <c r="F26917" s="65"/>
      <c r="G26917" s="65"/>
      <c r="H26917" s="113"/>
    </row>
    <row r="26918" spans="1:8">
      <c r="A26918" s="65"/>
      <c r="B26918" s="65"/>
      <c r="C26918" s="65"/>
      <c r="D26918" s="65"/>
      <c r="E26918" s="65"/>
      <c r="F26918" s="65"/>
      <c r="G26918" s="65"/>
      <c r="H26918" s="113"/>
    </row>
    <row r="26919" spans="1:8">
      <c r="A26919" s="65"/>
      <c r="B26919" s="65"/>
      <c r="C26919" s="65"/>
      <c r="D26919" s="65"/>
      <c r="E26919" s="65"/>
      <c r="F26919" s="65"/>
      <c r="G26919" s="65"/>
      <c r="H26919" s="113"/>
    </row>
    <row r="26920" spans="1:8">
      <c r="A26920" s="65"/>
      <c r="B26920" s="65"/>
      <c r="C26920" s="65"/>
      <c r="D26920" s="65"/>
      <c r="E26920" s="65"/>
      <c r="F26920" s="65"/>
      <c r="G26920" s="65"/>
      <c r="H26920" s="113"/>
    </row>
    <row r="26921" spans="1:8">
      <c r="A26921" s="65"/>
      <c r="B26921" s="65"/>
      <c r="C26921" s="65"/>
      <c r="D26921" s="65"/>
      <c r="E26921" s="65"/>
      <c r="F26921" s="65"/>
      <c r="G26921" s="65"/>
      <c r="H26921" s="113"/>
    </row>
    <row r="26922" spans="1:8">
      <c r="A26922" s="65"/>
      <c r="B26922" s="65"/>
      <c r="C26922" s="65"/>
      <c r="D26922" s="65"/>
      <c r="E26922" s="65"/>
      <c r="F26922" s="65"/>
      <c r="G26922" s="65"/>
      <c r="H26922" s="113"/>
    </row>
    <row r="26923" spans="1:8">
      <c r="A26923" s="65"/>
      <c r="B26923" s="65"/>
      <c r="C26923" s="65"/>
      <c r="D26923" s="65"/>
      <c r="E26923" s="65"/>
      <c r="F26923" s="65"/>
      <c r="G26923" s="65"/>
      <c r="H26923" s="113"/>
    </row>
    <row r="26924" spans="1:8">
      <c r="A26924" s="65"/>
      <c r="B26924" s="65"/>
      <c r="C26924" s="65"/>
      <c r="D26924" s="65"/>
      <c r="E26924" s="65"/>
      <c r="F26924" s="65"/>
      <c r="G26924" s="65"/>
      <c r="H26924" s="113"/>
    </row>
    <row r="26925" spans="1:8">
      <c r="A26925" s="65"/>
      <c r="B26925" s="65"/>
      <c r="C26925" s="65"/>
      <c r="D26925" s="65"/>
      <c r="E26925" s="65"/>
      <c r="F26925" s="65"/>
      <c r="G26925" s="65"/>
      <c r="H26925" s="113"/>
    </row>
    <row r="26926" spans="1:8">
      <c r="A26926" s="65"/>
      <c r="B26926" s="65"/>
      <c r="C26926" s="65"/>
      <c r="D26926" s="65"/>
      <c r="E26926" s="65"/>
      <c r="F26926" s="65"/>
      <c r="G26926" s="65"/>
      <c r="H26926" s="113"/>
    </row>
    <row r="26927" spans="1:8">
      <c r="A26927" s="65"/>
      <c r="B26927" s="65"/>
      <c r="C26927" s="65"/>
      <c r="D26927" s="65"/>
      <c r="E26927" s="65"/>
      <c r="F26927" s="65"/>
      <c r="G26927" s="65"/>
      <c r="H26927" s="113"/>
    </row>
    <row r="26928" spans="1:8">
      <c r="A26928" s="65"/>
      <c r="B26928" s="65"/>
      <c r="C26928" s="65"/>
      <c r="D26928" s="65"/>
      <c r="E26928" s="65"/>
      <c r="F26928" s="65"/>
      <c r="G26928" s="65"/>
      <c r="H26928" s="113"/>
    </row>
    <row r="26929" spans="1:8">
      <c r="A26929" s="65"/>
      <c r="B26929" s="65"/>
      <c r="C26929" s="65"/>
      <c r="D26929" s="65"/>
      <c r="E26929" s="65"/>
      <c r="F26929" s="65"/>
      <c r="G26929" s="65"/>
      <c r="H26929" s="113"/>
    </row>
    <row r="26930" spans="1:8">
      <c r="A26930" s="65"/>
      <c r="B26930" s="65"/>
      <c r="C26930" s="65"/>
      <c r="D26930" s="65"/>
      <c r="E26930" s="65"/>
      <c r="F26930" s="65"/>
      <c r="G26930" s="65"/>
      <c r="H26930" s="113"/>
    </row>
    <row r="26931" spans="1:8">
      <c r="A26931" s="65"/>
      <c r="B26931" s="65"/>
      <c r="C26931" s="65"/>
      <c r="D26931" s="65"/>
      <c r="E26931" s="65"/>
      <c r="F26931" s="65"/>
      <c r="G26931" s="65"/>
      <c r="H26931" s="113"/>
    </row>
    <row r="26932" spans="1:8">
      <c r="A26932" s="65"/>
      <c r="B26932" s="65"/>
      <c r="C26932" s="65"/>
      <c r="D26932" s="65"/>
      <c r="E26932" s="65"/>
      <c r="F26932" s="65"/>
      <c r="G26932" s="65"/>
      <c r="H26932" s="113"/>
    </row>
    <row r="26933" spans="1:8">
      <c r="A26933" s="65"/>
      <c r="B26933" s="65"/>
      <c r="C26933" s="65"/>
      <c r="D26933" s="65"/>
      <c r="E26933" s="65"/>
      <c r="F26933" s="65"/>
      <c r="G26933" s="65"/>
      <c r="H26933" s="113"/>
    </row>
    <row r="26934" spans="1:8">
      <c r="A26934" s="65"/>
      <c r="B26934" s="65"/>
      <c r="C26934" s="65"/>
      <c r="D26934" s="65"/>
      <c r="E26934" s="65"/>
      <c r="F26934" s="65"/>
      <c r="G26934" s="65"/>
      <c r="H26934" s="113"/>
    </row>
    <row r="26935" spans="1:8">
      <c r="A26935" s="65"/>
      <c r="B26935" s="65"/>
      <c r="C26935" s="65"/>
      <c r="D26935" s="65"/>
      <c r="E26935" s="65"/>
      <c r="F26935" s="65"/>
      <c r="G26935" s="65"/>
      <c r="H26935" s="113"/>
    </row>
    <row r="26936" spans="1:8">
      <c r="A26936" s="65"/>
      <c r="B26936" s="65"/>
      <c r="C26936" s="65"/>
      <c r="D26936" s="65"/>
      <c r="E26936" s="65"/>
      <c r="F26936" s="65"/>
      <c r="G26936" s="65"/>
      <c r="H26936" s="113"/>
    </row>
    <row r="26937" spans="1:8">
      <c r="A26937" s="65"/>
      <c r="B26937" s="65"/>
      <c r="C26937" s="65"/>
      <c r="D26937" s="65"/>
      <c r="E26937" s="65"/>
      <c r="F26937" s="65"/>
      <c r="G26937" s="65"/>
      <c r="H26937" s="113"/>
    </row>
    <row r="26938" spans="1:8">
      <c r="A26938" s="65"/>
      <c r="B26938" s="65"/>
      <c r="C26938" s="65"/>
      <c r="D26938" s="65"/>
      <c r="E26938" s="65"/>
      <c r="F26938" s="65"/>
      <c r="G26938" s="65"/>
      <c r="H26938" s="113"/>
    </row>
    <row r="26939" spans="1:8">
      <c r="A26939" s="65"/>
      <c r="B26939" s="65"/>
      <c r="C26939" s="65"/>
      <c r="D26939" s="65"/>
      <c r="E26939" s="65"/>
      <c r="F26939" s="65"/>
      <c r="G26939" s="65"/>
      <c r="H26939" s="113"/>
    </row>
    <row r="26940" spans="1:8">
      <c r="A26940" s="65"/>
      <c r="B26940" s="65"/>
      <c r="C26940" s="65"/>
      <c r="D26940" s="65"/>
      <c r="E26940" s="65"/>
      <c r="F26940" s="65"/>
      <c r="G26940" s="65"/>
      <c r="H26940" s="113"/>
    </row>
    <row r="26941" spans="1:8">
      <c r="A26941" s="65"/>
      <c r="B26941" s="65"/>
      <c r="C26941" s="65"/>
      <c r="D26941" s="65"/>
      <c r="E26941" s="65"/>
      <c r="F26941" s="65"/>
      <c r="G26941" s="65"/>
      <c r="H26941" s="113"/>
    </row>
    <row r="26942" spans="1:8">
      <c r="A26942" s="65"/>
      <c r="B26942" s="65"/>
      <c r="C26942" s="65"/>
      <c r="D26942" s="65"/>
      <c r="E26942" s="65"/>
      <c r="F26942" s="65"/>
      <c r="G26942" s="65"/>
      <c r="H26942" s="113"/>
    </row>
    <row r="26943" spans="1:8">
      <c r="A26943" s="65"/>
      <c r="B26943" s="65"/>
      <c r="C26943" s="65"/>
      <c r="D26943" s="65"/>
      <c r="E26943" s="65"/>
      <c r="F26943" s="65"/>
      <c r="G26943" s="65"/>
      <c r="H26943" s="113"/>
    </row>
    <row r="26944" spans="1:8">
      <c r="A26944" s="65"/>
      <c r="B26944" s="65"/>
      <c r="C26944" s="65"/>
      <c r="D26944" s="65"/>
      <c r="E26944" s="65"/>
      <c r="F26944" s="65"/>
      <c r="G26944" s="65"/>
      <c r="H26944" s="113"/>
    </row>
    <row r="26945" spans="1:8">
      <c r="A26945" s="65"/>
      <c r="B26945" s="65"/>
      <c r="C26945" s="65"/>
      <c r="D26945" s="65"/>
      <c r="E26945" s="65"/>
      <c r="F26945" s="65"/>
      <c r="G26945" s="65"/>
      <c r="H26945" s="113"/>
    </row>
    <row r="26946" spans="1:8">
      <c r="A26946" s="65"/>
      <c r="B26946" s="65"/>
      <c r="C26946" s="65"/>
      <c r="D26946" s="65"/>
      <c r="E26946" s="65"/>
      <c r="F26946" s="65"/>
      <c r="G26946" s="65"/>
      <c r="H26946" s="113"/>
    </row>
    <row r="26947" spans="1:8">
      <c r="A26947" s="65"/>
      <c r="B26947" s="65"/>
      <c r="C26947" s="65"/>
      <c r="D26947" s="65"/>
      <c r="E26947" s="65"/>
      <c r="F26947" s="65"/>
      <c r="G26947" s="65"/>
      <c r="H26947" s="113"/>
    </row>
    <row r="26948" spans="1:8">
      <c r="A26948" s="65"/>
      <c r="B26948" s="65"/>
      <c r="C26948" s="65"/>
      <c r="D26948" s="65"/>
      <c r="E26948" s="65"/>
      <c r="F26948" s="65"/>
      <c r="G26948" s="65"/>
      <c r="H26948" s="113"/>
    </row>
    <row r="26949" spans="1:8">
      <c r="A26949" s="65"/>
      <c r="B26949" s="65"/>
      <c r="C26949" s="65"/>
      <c r="D26949" s="65"/>
      <c r="E26949" s="65"/>
      <c r="F26949" s="65"/>
      <c r="G26949" s="65"/>
      <c r="H26949" s="113"/>
    </row>
    <row r="26950" spans="1:8">
      <c r="A26950" s="65"/>
      <c r="B26950" s="65"/>
      <c r="C26950" s="65"/>
      <c r="D26950" s="65"/>
      <c r="E26950" s="65"/>
      <c r="F26950" s="65"/>
      <c r="G26950" s="65"/>
      <c r="H26950" s="113"/>
    </row>
    <row r="26951" spans="1:8">
      <c r="A26951" s="65"/>
      <c r="B26951" s="65"/>
      <c r="C26951" s="65"/>
      <c r="D26951" s="65"/>
      <c r="E26951" s="65"/>
      <c r="F26951" s="65"/>
      <c r="G26951" s="65"/>
      <c r="H26951" s="113"/>
    </row>
    <row r="26952" spans="1:8">
      <c r="A26952" s="65"/>
      <c r="B26952" s="65"/>
      <c r="C26952" s="65"/>
      <c r="D26952" s="65"/>
      <c r="E26952" s="65"/>
      <c r="F26952" s="65"/>
      <c r="G26952" s="65"/>
      <c r="H26952" s="113"/>
    </row>
    <row r="26953" spans="1:8">
      <c r="A26953" s="65"/>
      <c r="B26953" s="65"/>
      <c r="C26953" s="65"/>
      <c r="D26953" s="65"/>
      <c r="E26953" s="65"/>
      <c r="F26953" s="65"/>
      <c r="G26953" s="65"/>
      <c r="H26953" s="113"/>
    </row>
    <row r="26954" spans="1:8">
      <c r="A26954" s="65"/>
      <c r="B26954" s="65"/>
      <c r="C26954" s="65"/>
      <c r="D26954" s="65"/>
      <c r="E26954" s="65"/>
      <c r="F26954" s="65"/>
      <c r="G26954" s="65"/>
      <c r="H26954" s="113"/>
    </row>
    <row r="26955" spans="1:8">
      <c r="A26955" s="65"/>
      <c r="B26955" s="65"/>
      <c r="C26955" s="65"/>
      <c r="D26955" s="65"/>
      <c r="E26955" s="65"/>
      <c r="F26955" s="65"/>
      <c r="G26955" s="65"/>
      <c r="H26955" s="113"/>
    </row>
    <row r="26956" spans="1:8">
      <c r="A26956" s="65"/>
      <c r="B26956" s="65"/>
      <c r="C26956" s="65"/>
      <c r="D26956" s="65"/>
      <c r="E26956" s="65"/>
      <c r="F26956" s="65"/>
      <c r="G26956" s="65"/>
      <c r="H26956" s="113"/>
    </row>
    <row r="26957" spans="1:8">
      <c r="A26957" s="65"/>
      <c r="B26957" s="65"/>
      <c r="C26957" s="65"/>
      <c r="D26957" s="65"/>
      <c r="E26957" s="65"/>
      <c r="F26957" s="65"/>
      <c r="G26957" s="65"/>
      <c r="H26957" s="113"/>
    </row>
    <row r="26958" spans="1:8">
      <c r="A26958" s="65"/>
      <c r="B26958" s="65"/>
      <c r="C26958" s="65"/>
      <c r="D26958" s="65"/>
      <c r="E26958" s="65"/>
      <c r="F26958" s="65"/>
      <c r="G26958" s="65"/>
      <c r="H26958" s="113"/>
    </row>
    <row r="26959" spans="1:8">
      <c r="A26959" s="65"/>
      <c r="B26959" s="65"/>
      <c r="C26959" s="65"/>
      <c r="D26959" s="65"/>
      <c r="E26959" s="65"/>
      <c r="F26959" s="65"/>
      <c r="G26959" s="65"/>
      <c r="H26959" s="113"/>
    </row>
    <row r="26960" spans="1:8">
      <c r="A26960" s="65"/>
      <c r="B26960" s="65"/>
      <c r="C26960" s="65"/>
      <c r="D26960" s="65"/>
      <c r="E26960" s="65"/>
      <c r="F26960" s="65"/>
      <c r="G26960" s="65"/>
      <c r="H26960" s="113"/>
    </row>
    <row r="26961" spans="1:8">
      <c r="A26961" s="65"/>
      <c r="B26961" s="65"/>
      <c r="C26961" s="65"/>
      <c r="D26961" s="65"/>
      <c r="E26961" s="65"/>
      <c r="F26961" s="65"/>
      <c r="G26961" s="65"/>
      <c r="H26961" s="113"/>
    </row>
    <row r="26962" spans="1:8">
      <c r="A26962" s="65"/>
      <c r="B26962" s="65"/>
      <c r="C26962" s="65"/>
      <c r="D26962" s="65"/>
      <c r="E26962" s="65"/>
      <c r="F26962" s="65"/>
      <c r="G26962" s="65"/>
      <c r="H26962" s="113"/>
    </row>
    <row r="26963" spans="1:8">
      <c r="A26963" s="65"/>
      <c r="B26963" s="65"/>
      <c r="C26963" s="65"/>
      <c r="D26963" s="65"/>
      <c r="E26963" s="65"/>
      <c r="F26963" s="65"/>
      <c r="G26963" s="65"/>
      <c r="H26963" s="113"/>
    </row>
    <row r="26964" spans="1:8">
      <c r="A26964" s="65"/>
      <c r="B26964" s="65"/>
      <c r="C26964" s="65"/>
      <c r="D26964" s="65"/>
      <c r="E26964" s="65"/>
      <c r="F26964" s="65"/>
      <c r="G26964" s="65"/>
      <c r="H26964" s="113"/>
    </row>
    <row r="26965" spans="1:8">
      <c r="A26965" s="65"/>
      <c r="B26965" s="65"/>
      <c r="C26965" s="65"/>
      <c r="D26965" s="65"/>
      <c r="E26965" s="65"/>
      <c r="F26965" s="65"/>
      <c r="G26965" s="65"/>
      <c r="H26965" s="113"/>
    </row>
    <row r="26966" spans="1:8">
      <c r="A26966" s="65"/>
      <c r="B26966" s="65"/>
      <c r="C26966" s="65"/>
      <c r="D26966" s="65"/>
      <c r="E26966" s="65"/>
      <c r="F26966" s="65"/>
      <c r="G26966" s="65"/>
      <c r="H26966" s="113"/>
    </row>
    <row r="26967" spans="1:8">
      <c r="A26967" s="65"/>
      <c r="B26967" s="65"/>
      <c r="C26967" s="65"/>
      <c r="D26967" s="65"/>
      <c r="E26967" s="65"/>
      <c r="F26967" s="65"/>
      <c r="G26967" s="65"/>
      <c r="H26967" s="113"/>
    </row>
    <row r="26968" spans="1:8">
      <c r="A26968" s="65"/>
      <c r="B26968" s="65"/>
      <c r="C26968" s="65"/>
      <c r="D26968" s="65"/>
      <c r="E26968" s="65"/>
      <c r="F26968" s="65"/>
      <c r="G26968" s="65"/>
      <c r="H26968" s="113"/>
    </row>
    <row r="26969" spans="1:8">
      <c r="A26969" s="65"/>
      <c r="B26969" s="65"/>
      <c r="C26969" s="65"/>
      <c r="D26969" s="65"/>
      <c r="E26969" s="65"/>
      <c r="F26969" s="65"/>
      <c r="G26969" s="65"/>
      <c r="H26969" s="113"/>
    </row>
    <row r="26970" spans="1:8">
      <c r="A26970" s="65"/>
      <c r="B26970" s="65"/>
      <c r="C26970" s="65"/>
      <c r="D26970" s="65"/>
      <c r="E26970" s="65"/>
      <c r="F26970" s="65"/>
      <c r="G26970" s="65"/>
      <c r="H26970" s="113"/>
    </row>
    <row r="26971" spans="1:8">
      <c r="A26971" s="65"/>
      <c r="B26971" s="65"/>
      <c r="C26971" s="65"/>
      <c r="D26971" s="65"/>
      <c r="E26971" s="65"/>
      <c r="F26971" s="65"/>
      <c r="G26971" s="65"/>
      <c r="H26971" s="113"/>
    </row>
    <row r="26972" spans="1:8">
      <c r="A26972" s="65"/>
      <c r="B26972" s="65"/>
      <c r="C26972" s="65"/>
      <c r="D26972" s="65"/>
      <c r="E26972" s="65"/>
      <c r="F26972" s="65"/>
      <c r="G26972" s="65"/>
      <c r="H26972" s="113"/>
    </row>
    <row r="26973" spans="1:8">
      <c r="A26973" s="65"/>
      <c r="B26973" s="65"/>
      <c r="C26973" s="65"/>
      <c r="D26973" s="65"/>
      <c r="E26973" s="65"/>
      <c r="F26973" s="65"/>
      <c r="G26973" s="65"/>
      <c r="H26973" s="113"/>
    </row>
    <row r="26974" spans="1:8">
      <c r="A26974" s="65"/>
      <c r="B26974" s="65"/>
      <c r="C26974" s="65"/>
      <c r="D26974" s="65"/>
      <c r="E26974" s="65"/>
      <c r="F26974" s="65"/>
      <c r="G26974" s="65"/>
      <c r="H26974" s="113"/>
    </row>
    <row r="26975" spans="1:8">
      <c r="A26975" s="65"/>
      <c r="B26975" s="65"/>
      <c r="C26975" s="65"/>
      <c r="D26975" s="65"/>
      <c r="E26975" s="65"/>
      <c r="F26975" s="65"/>
      <c r="G26975" s="65"/>
      <c r="H26975" s="113"/>
    </row>
    <row r="26976" spans="1:8">
      <c r="A26976" s="65"/>
      <c r="B26976" s="65"/>
      <c r="C26976" s="65"/>
      <c r="D26976" s="65"/>
      <c r="E26976" s="65"/>
      <c r="F26976" s="65"/>
      <c r="G26976" s="65"/>
      <c r="H26976" s="113"/>
    </row>
    <row r="26977" spans="1:8">
      <c r="A26977" s="65"/>
      <c r="B26977" s="65"/>
      <c r="C26977" s="65"/>
      <c r="D26977" s="65"/>
      <c r="E26977" s="65"/>
      <c r="F26977" s="65"/>
      <c r="G26977" s="65"/>
      <c r="H26977" s="113"/>
    </row>
    <row r="26978" spans="1:8">
      <c r="A26978" s="65"/>
      <c r="B26978" s="65"/>
      <c r="C26978" s="65"/>
      <c r="D26978" s="65"/>
      <c r="E26978" s="65"/>
      <c r="F26978" s="65"/>
      <c r="G26978" s="65"/>
      <c r="H26978" s="113"/>
    </row>
    <row r="26979" spans="1:8">
      <c r="A26979" s="65"/>
      <c r="B26979" s="65"/>
      <c r="C26979" s="65"/>
      <c r="D26979" s="65"/>
      <c r="E26979" s="65"/>
      <c r="F26979" s="65"/>
      <c r="G26979" s="65"/>
      <c r="H26979" s="113"/>
    </row>
    <row r="26980" spans="1:8">
      <c r="A26980" s="65"/>
      <c r="B26980" s="65"/>
      <c r="C26980" s="65"/>
      <c r="D26980" s="65"/>
      <c r="E26980" s="65"/>
      <c r="F26980" s="65"/>
      <c r="G26980" s="65"/>
      <c r="H26980" s="113"/>
    </row>
    <row r="26981" spans="1:8">
      <c r="A26981" s="65"/>
      <c r="B26981" s="65"/>
      <c r="C26981" s="65"/>
      <c r="D26981" s="65"/>
      <c r="E26981" s="65"/>
      <c r="F26981" s="65"/>
      <c r="G26981" s="65"/>
      <c r="H26981" s="113"/>
    </row>
    <row r="26982" spans="1:8">
      <c r="A26982" s="65"/>
      <c r="B26982" s="65"/>
      <c r="C26982" s="65"/>
      <c r="D26982" s="65"/>
      <c r="E26982" s="65"/>
      <c r="F26982" s="65"/>
      <c r="G26982" s="65"/>
      <c r="H26982" s="113"/>
    </row>
    <row r="26983" spans="1:8">
      <c r="A26983" s="65"/>
      <c r="B26983" s="65"/>
      <c r="C26983" s="65"/>
      <c r="D26983" s="65"/>
      <c r="E26983" s="65"/>
      <c r="F26983" s="65"/>
      <c r="G26983" s="65"/>
      <c r="H26983" s="113"/>
    </row>
    <row r="26984" spans="1:8">
      <c r="A26984" s="65"/>
      <c r="B26984" s="65"/>
      <c r="C26984" s="65"/>
      <c r="D26984" s="65"/>
      <c r="E26984" s="65"/>
      <c r="F26984" s="65"/>
      <c r="G26984" s="65"/>
      <c r="H26984" s="113"/>
    </row>
    <row r="26985" spans="1:8">
      <c r="A26985" s="65"/>
      <c r="B26985" s="65"/>
      <c r="C26985" s="65"/>
      <c r="D26985" s="65"/>
      <c r="E26985" s="65"/>
      <c r="F26985" s="65"/>
      <c r="G26985" s="65"/>
      <c r="H26985" s="113"/>
    </row>
    <row r="26986" spans="1:8">
      <c r="A26986" s="65"/>
      <c r="B26986" s="65"/>
      <c r="C26986" s="65"/>
      <c r="D26986" s="65"/>
      <c r="E26986" s="65"/>
      <c r="F26986" s="65"/>
      <c r="G26986" s="65"/>
      <c r="H26986" s="113"/>
    </row>
    <row r="26987" spans="1:8">
      <c r="A26987" s="65"/>
      <c r="B26987" s="65"/>
      <c r="C26987" s="65"/>
      <c r="D26987" s="65"/>
      <c r="E26987" s="65"/>
      <c r="F26987" s="65"/>
      <c r="G26987" s="65"/>
      <c r="H26987" s="113"/>
    </row>
    <row r="26988" spans="1:8">
      <c r="A26988" s="65"/>
      <c r="B26988" s="65"/>
      <c r="C26988" s="65"/>
      <c r="D26988" s="65"/>
      <c r="E26988" s="65"/>
      <c r="F26988" s="65"/>
      <c r="G26988" s="65"/>
      <c r="H26988" s="113"/>
    </row>
    <row r="26989" spans="1:8">
      <c r="A26989" s="65"/>
      <c r="B26989" s="65"/>
      <c r="C26989" s="65"/>
      <c r="D26989" s="65"/>
      <c r="E26989" s="65"/>
      <c r="F26989" s="65"/>
      <c r="G26989" s="65"/>
      <c r="H26989" s="113"/>
    </row>
    <row r="26990" spans="1:8">
      <c r="A26990" s="65"/>
      <c r="B26990" s="65"/>
      <c r="C26990" s="65"/>
      <c r="D26990" s="65"/>
      <c r="E26990" s="65"/>
      <c r="F26990" s="65"/>
      <c r="G26990" s="65"/>
      <c r="H26990" s="113"/>
    </row>
    <row r="26991" spans="1:8">
      <c r="A26991" s="65"/>
      <c r="B26991" s="65"/>
      <c r="C26991" s="65"/>
      <c r="D26991" s="65"/>
      <c r="E26991" s="65"/>
      <c r="F26991" s="65"/>
      <c r="G26991" s="65"/>
      <c r="H26991" s="113"/>
    </row>
    <row r="26992" spans="1:8">
      <c r="A26992" s="65"/>
      <c r="B26992" s="65"/>
      <c r="C26992" s="65"/>
      <c r="D26992" s="65"/>
      <c r="E26992" s="65"/>
      <c r="F26992" s="65"/>
      <c r="G26992" s="65"/>
      <c r="H26992" s="113"/>
    </row>
    <row r="26993" spans="1:8">
      <c r="A26993" s="65"/>
      <c r="B26993" s="65"/>
      <c r="C26993" s="65"/>
      <c r="D26993" s="65"/>
      <c r="E26993" s="65"/>
      <c r="F26993" s="65"/>
      <c r="G26993" s="65"/>
      <c r="H26993" s="113"/>
    </row>
    <row r="26994" spans="1:8">
      <c r="A26994" s="65"/>
      <c r="B26994" s="65"/>
      <c r="C26994" s="65"/>
      <c r="D26994" s="65"/>
      <c r="E26994" s="65"/>
      <c r="F26994" s="65"/>
      <c r="G26994" s="65"/>
      <c r="H26994" s="113"/>
    </row>
    <row r="26995" spans="1:8">
      <c r="A26995" s="65"/>
      <c r="B26995" s="65"/>
      <c r="C26995" s="65"/>
      <c r="D26995" s="65"/>
      <c r="E26995" s="65"/>
      <c r="F26995" s="65"/>
      <c r="G26995" s="65"/>
      <c r="H26995" s="113"/>
    </row>
    <row r="26996" spans="1:8">
      <c r="A26996" s="65"/>
      <c r="B26996" s="65"/>
      <c r="C26996" s="65"/>
      <c r="D26996" s="65"/>
      <c r="E26996" s="65"/>
      <c r="F26996" s="65"/>
      <c r="G26996" s="65"/>
      <c r="H26996" s="113"/>
    </row>
    <row r="26997" spans="1:8">
      <c r="A26997" s="65"/>
      <c r="B26997" s="65"/>
      <c r="C26997" s="65"/>
      <c r="D26997" s="65"/>
      <c r="E26997" s="65"/>
      <c r="F26997" s="65"/>
      <c r="G26997" s="65"/>
      <c r="H26997" s="113"/>
    </row>
    <row r="26998" spans="1:8">
      <c r="A26998" s="65"/>
      <c r="B26998" s="65"/>
      <c r="C26998" s="65"/>
      <c r="D26998" s="65"/>
      <c r="E26998" s="65"/>
      <c r="F26998" s="65"/>
      <c r="G26998" s="65"/>
      <c r="H26998" s="113"/>
    </row>
    <row r="26999" spans="1:8">
      <c r="A26999" s="65"/>
      <c r="B26999" s="65"/>
      <c r="C26999" s="65"/>
      <c r="D26999" s="65"/>
      <c r="E26999" s="65"/>
      <c r="F26999" s="65"/>
      <c r="G26999" s="65"/>
      <c r="H26999" s="113"/>
    </row>
    <row r="27000" spans="1:8">
      <c r="A27000" s="65"/>
      <c r="B27000" s="65"/>
      <c r="C27000" s="65"/>
      <c r="D27000" s="65"/>
      <c r="E27000" s="65"/>
      <c r="F27000" s="65"/>
      <c r="G27000" s="65"/>
      <c r="H27000" s="113"/>
    </row>
    <row r="27001" spans="1:8">
      <c r="A27001" s="65"/>
      <c r="B27001" s="65"/>
      <c r="C27001" s="65"/>
      <c r="D27001" s="65"/>
      <c r="E27001" s="65"/>
      <c r="F27001" s="65"/>
      <c r="G27001" s="65"/>
      <c r="H27001" s="113"/>
    </row>
    <row r="27002" spans="1:8">
      <c r="A27002" s="65"/>
      <c r="B27002" s="65"/>
      <c r="C27002" s="65"/>
      <c r="D27002" s="65"/>
      <c r="E27002" s="65"/>
      <c r="F27002" s="65"/>
      <c r="G27002" s="65"/>
      <c r="H27002" s="113"/>
    </row>
    <row r="27003" spans="1:8">
      <c r="A27003" s="65"/>
      <c r="B27003" s="65"/>
      <c r="C27003" s="65"/>
      <c r="D27003" s="65"/>
      <c r="E27003" s="65"/>
      <c r="F27003" s="65"/>
      <c r="G27003" s="65"/>
      <c r="H27003" s="113"/>
    </row>
    <row r="27004" spans="1:8">
      <c r="A27004" s="65"/>
      <c r="B27004" s="65"/>
      <c r="C27004" s="65"/>
      <c r="D27004" s="65"/>
      <c r="E27004" s="65"/>
      <c r="F27004" s="65"/>
      <c r="G27004" s="65"/>
      <c r="H27004" s="113"/>
    </row>
    <row r="27005" spans="1:8">
      <c r="A27005" s="65"/>
      <c r="B27005" s="65"/>
      <c r="C27005" s="65"/>
      <c r="D27005" s="65"/>
      <c r="E27005" s="65"/>
      <c r="F27005" s="65"/>
      <c r="G27005" s="65"/>
      <c r="H27005" s="113"/>
    </row>
    <row r="27006" spans="1:8">
      <c r="A27006" s="65"/>
      <c r="B27006" s="65"/>
      <c r="C27006" s="65"/>
      <c r="D27006" s="65"/>
      <c r="E27006" s="65"/>
      <c r="F27006" s="65"/>
      <c r="G27006" s="65"/>
      <c r="H27006" s="113"/>
    </row>
    <row r="27007" spans="1:8">
      <c r="A27007" s="65"/>
      <c r="B27007" s="65"/>
      <c r="C27007" s="65"/>
      <c r="D27007" s="65"/>
      <c r="E27007" s="65"/>
      <c r="F27007" s="65"/>
      <c r="G27007" s="65"/>
      <c r="H27007" s="113"/>
    </row>
    <row r="27008" spans="1:8">
      <c r="A27008" s="65"/>
      <c r="B27008" s="65"/>
      <c r="C27008" s="65"/>
      <c r="D27008" s="65"/>
      <c r="E27008" s="65"/>
      <c r="F27008" s="65"/>
      <c r="G27008" s="65"/>
      <c r="H27008" s="113"/>
    </row>
    <row r="27009" spans="1:8">
      <c r="A27009" s="65"/>
      <c r="B27009" s="65"/>
      <c r="C27009" s="65"/>
      <c r="D27009" s="65"/>
      <c r="E27009" s="65"/>
      <c r="F27009" s="65"/>
      <c r="G27009" s="65"/>
      <c r="H27009" s="113"/>
    </row>
    <row r="27010" spans="1:8">
      <c r="A27010" s="65"/>
      <c r="B27010" s="65"/>
      <c r="C27010" s="65"/>
      <c r="D27010" s="65"/>
      <c r="E27010" s="65"/>
      <c r="F27010" s="65"/>
      <c r="G27010" s="65"/>
      <c r="H27010" s="113"/>
    </row>
    <row r="27011" spans="1:8">
      <c r="A27011" s="65"/>
      <c r="B27011" s="65"/>
      <c r="C27011" s="65"/>
      <c r="D27011" s="65"/>
      <c r="E27011" s="65"/>
      <c r="F27011" s="65"/>
      <c r="G27011" s="65"/>
      <c r="H27011" s="113"/>
    </row>
    <row r="27012" spans="1:8">
      <c r="A27012" s="65"/>
      <c r="B27012" s="65"/>
      <c r="C27012" s="65"/>
      <c r="D27012" s="65"/>
      <c r="E27012" s="65"/>
      <c r="F27012" s="65"/>
      <c r="G27012" s="65"/>
      <c r="H27012" s="113"/>
    </row>
    <row r="27013" spans="1:8">
      <c r="A27013" s="65"/>
      <c r="B27013" s="65"/>
      <c r="C27013" s="65"/>
      <c r="D27013" s="65"/>
      <c r="E27013" s="65"/>
      <c r="F27013" s="65"/>
      <c r="G27013" s="65"/>
      <c r="H27013" s="113"/>
    </row>
    <row r="27014" spans="1:8">
      <c r="A27014" s="65"/>
      <c r="B27014" s="65"/>
      <c r="C27014" s="65"/>
      <c r="D27014" s="65"/>
      <c r="E27014" s="65"/>
      <c r="F27014" s="65"/>
      <c r="G27014" s="65"/>
      <c r="H27014" s="113"/>
    </row>
    <row r="27015" spans="1:8">
      <c r="A27015" s="65"/>
      <c r="B27015" s="65"/>
      <c r="C27015" s="65"/>
      <c r="D27015" s="65"/>
      <c r="E27015" s="65"/>
      <c r="F27015" s="65"/>
      <c r="G27015" s="65"/>
      <c r="H27015" s="113"/>
    </row>
    <row r="27016" spans="1:8">
      <c r="A27016" s="65"/>
      <c r="B27016" s="65"/>
      <c r="C27016" s="65"/>
      <c r="D27016" s="65"/>
      <c r="E27016" s="65"/>
      <c r="F27016" s="65"/>
      <c r="G27016" s="65"/>
      <c r="H27016" s="113"/>
    </row>
    <row r="27017" spans="1:8">
      <c r="A27017" s="65"/>
      <c r="B27017" s="65"/>
      <c r="C27017" s="65"/>
      <c r="D27017" s="65"/>
      <c r="E27017" s="65"/>
      <c r="F27017" s="65"/>
      <c r="G27017" s="65"/>
      <c r="H27017" s="113"/>
    </row>
    <row r="27018" spans="1:8">
      <c r="A27018" s="65"/>
      <c r="B27018" s="65"/>
      <c r="C27018" s="65"/>
      <c r="D27018" s="65"/>
      <c r="E27018" s="65"/>
      <c r="F27018" s="65"/>
      <c r="G27018" s="65"/>
      <c r="H27018" s="113"/>
    </row>
    <row r="27019" spans="1:8">
      <c r="A27019" s="65"/>
      <c r="B27019" s="65"/>
      <c r="C27019" s="65"/>
      <c r="D27019" s="65"/>
      <c r="E27019" s="65"/>
      <c r="F27019" s="65"/>
      <c r="G27019" s="65"/>
      <c r="H27019" s="113"/>
    </row>
    <row r="27020" spans="1:8">
      <c r="A27020" s="65"/>
      <c r="B27020" s="65"/>
      <c r="C27020" s="65"/>
      <c r="D27020" s="65"/>
      <c r="E27020" s="65"/>
      <c r="F27020" s="65"/>
      <c r="G27020" s="65"/>
      <c r="H27020" s="113"/>
    </row>
    <row r="27021" spans="1:8">
      <c r="A27021" s="65"/>
      <c r="B27021" s="65"/>
      <c r="C27021" s="65"/>
      <c r="D27021" s="65"/>
      <c r="E27021" s="65"/>
      <c r="F27021" s="65"/>
      <c r="G27021" s="65"/>
      <c r="H27021" s="113"/>
    </row>
    <row r="27022" spans="1:8">
      <c r="A27022" s="65"/>
      <c r="B27022" s="65"/>
      <c r="C27022" s="65"/>
      <c r="D27022" s="65"/>
      <c r="E27022" s="65"/>
      <c r="F27022" s="65"/>
      <c r="G27022" s="65"/>
      <c r="H27022" s="113"/>
    </row>
    <row r="27023" spans="1:8">
      <c r="A27023" s="65"/>
      <c r="B27023" s="65"/>
      <c r="C27023" s="65"/>
      <c r="D27023" s="65"/>
      <c r="E27023" s="65"/>
      <c r="F27023" s="65"/>
      <c r="G27023" s="65"/>
      <c r="H27023" s="113"/>
    </row>
    <row r="27024" spans="1:8">
      <c r="A27024" s="65"/>
      <c r="B27024" s="65"/>
      <c r="C27024" s="65"/>
      <c r="D27024" s="65"/>
      <c r="E27024" s="65"/>
      <c r="F27024" s="65"/>
      <c r="G27024" s="65"/>
      <c r="H27024" s="113"/>
    </row>
    <row r="27025" spans="1:8">
      <c r="A27025" s="65"/>
      <c r="B27025" s="65"/>
      <c r="C27025" s="65"/>
      <c r="D27025" s="65"/>
      <c r="E27025" s="65"/>
      <c r="F27025" s="65"/>
      <c r="G27025" s="65"/>
      <c r="H27025" s="113"/>
    </row>
    <row r="27026" spans="1:8">
      <c r="A27026" s="65"/>
      <c r="B27026" s="65"/>
      <c r="C27026" s="65"/>
      <c r="D27026" s="65"/>
      <c r="E27026" s="65"/>
      <c r="F27026" s="65"/>
      <c r="G27026" s="65"/>
      <c r="H27026" s="113"/>
    </row>
    <row r="27027" spans="1:8">
      <c r="A27027" s="65"/>
      <c r="B27027" s="65"/>
      <c r="C27027" s="65"/>
      <c r="D27027" s="65"/>
      <c r="E27027" s="65"/>
      <c r="F27027" s="65"/>
      <c r="G27027" s="65"/>
      <c r="H27027" s="113"/>
    </row>
    <row r="27028" spans="1:8">
      <c r="A27028" s="65"/>
      <c r="B27028" s="65"/>
      <c r="C27028" s="65"/>
      <c r="D27028" s="65"/>
      <c r="E27028" s="65"/>
      <c r="F27028" s="65"/>
      <c r="G27028" s="65"/>
      <c r="H27028" s="113"/>
    </row>
    <row r="27029" spans="1:8">
      <c r="A27029" s="65"/>
      <c r="B27029" s="65"/>
      <c r="C27029" s="65"/>
      <c r="D27029" s="65"/>
      <c r="E27029" s="65"/>
      <c r="F27029" s="65"/>
      <c r="G27029" s="65"/>
      <c r="H27029" s="113"/>
    </row>
    <row r="27030" spans="1:8">
      <c r="A27030" s="65"/>
      <c r="B27030" s="65"/>
      <c r="C27030" s="65"/>
      <c r="D27030" s="65"/>
      <c r="E27030" s="65"/>
      <c r="F27030" s="65"/>
      <c r="G27030" s="65"/>
      <c r="H27030" s="113"/>
    </row>
    <row r="27031" spans="1:8">
      <c r="A27031" s="65"/>
      <c r="B27031" s="65"/>
      <c r="C27031" s="65"/>
      <c r="D27031" s="65"/>
      <c r="E27031" s="65"/>
      <c r="F27031" s="65"/>
      <c r="G27031" s="65"/>
      <c r="H27031" s="113"/>
    </row>
    <row r="27032" spans="1:8">
      <c r="A27032" s="65"/>
      <c r="B27032" s="65"/>
      <c r="C27032" s="65"/>
      <c r="D27032" s="65"/>
      <c r="E27032" s="65"/>
      <c r="F27032" s="65"/>
      <c r="G27032" s="65"/>
      <c r="H27032" s="113"/>
    </row>
    <row r="27033" spans="1:8">
      <c r="A27033" s="65"/>
      <c r="B27033" s="65"/>
      <c r="C27033" s="65"/>
      <c r="D27033" s="65"/>
      <c r="E27033" s="65"/>
      <c r="F27033" s="65"/>
      <c r="G27033" s="65"/>
      <c r="H27033" s="113"/>
    </row>
    <row r="27034" spans="1:8">
      <c r="A27034" s="65"/>
      <c r="B27034" s="65"/>
      <c r="C27034" s="65"/>
      <c r="D27034" s="65"/>
      <c r="E27034" s="65"/>
      <c r="F27034" s="65"/>
      <c r="G27034" s="65"/>
      <c r="H27034" s="113"/>
    </row>
    <row r="27035" spans="1:8">
      <c r="A27035" s="65"/>
      <c r="B27035" s="65"/>
      <c r="C27035" s="65"/>
      <c r="D27035" s="65"/>
      <c r="E27035" s="65"/>
      <c r="F27035" s="65"/>
      <c r="G27035" s="65"/>
      <c r="H27035" s="113"/>
    </row>
    <row r="27036" spans="1:8">
      <c r="A27036" s="65"/>
      <c r="B27036" s="65"/>
      <c r="C27036" s="65"/>
      <c r="D27036" s="65"/>
      <c r="E27036" s="65"/>
      <c r="F27036" s="65"/>
      <c r="G27036" s="65"/>
      <c r="H27036" s="113"/>
    </row>
    <row r="27037" spans="1:8">
      <c r="A27037" s="65"/>
      <c r="B27037" s="65"/>
      <c r="C27037" s="65"/>
      <c r="D27037" s="65"/>
      <c r="E27037" s="65"/>
      <c r="F27037" s="65"/>
      <c r="G27037" s="65"/>
      <c r="H27037" s="113"/>
    </row>
    <row r="27038" spans="1:8">
      <c r="A27038" s="65"/>
      <c r="B27038" s="65"/>
      <c r="C27038" s="65"/>
      <c r="D27038" s="65"/>
      <c r="E27038" s="65"/>
      <c r="F27038" s="65"/>
      <c r="G27038" s="65"/>
      <c r="H27038" s="113"/>
    </row>
    <row r="27039" spans="1:8">
      <c r="A27039" s="65"/>
      <c r="B27039" s="65"/>
      <c r="C27039" s="65"/>
      <c r="D27039" s="65"/>
      <c r="E27039" s="65"/>
      <c r="F27039" s="65"/>
      <c r="G27039" s="65"/>
      <c r="H27039" s="113"/>
    </row>
    <row r="27040" spans="1:8">
      <c r="A27040" s="65"/>
      <c r="B27040" s="65"/>
      <c r="C27040" s="65"/>
      <c r="D27040" s="65"/>
      <c r="E27040" s="65"/>
      <c r="F27040" s="65"/>
      <c r="G27040" s="65"/>
      <c r="H27040" s="113"/>
    </row>
    <row r="27041" spans="1:8">
      <c r="A27041" s="65"/>
      <c r="B27041" s="65"/>
      <c r="C27041" s="65"/>
      <c r="D27041" s="65"/>
      <c r="E27041" s="65"/>
      <c r="F27041" s="65"/>
      <c r="G27041" s="65"/>
      <c r="H27041" s="113"/>
    </row>
    <row r="27042" spans="1:8">
      <c r="A27042" s="65"/>
      <c r="B27042" s="65"/>
      <c r="C27042" s="65"/>
      <c r="D27042" s="65"/>
      <c r="E27042" s="65"/>
      <c r="F27042" s="65"/>
      <c r="G27042" s="65"/>
      <c r="H27042" s="113"/>
    </row>
    <row r="27043" spans="1:8">
      <c r="A27043" s="65"/>
      <c r="B27043" s="65"/>
      <c r="C27043" s="65"/>
      <c r="D27043" s="65"/>
      <c r="E27043" s="65"/>
      <c r="F27043" s="65"/>
      <c r="G27043" s="65"/>
      <c r="H27043" s="113"/>
    </row>
    <row r="27044" spans="1:8">
      <c r="A27044" s="65"/>
      <c r="B27044" s="65"/>
      <c r="C27044" s="65"/>
      <c r="D27044" s="65"/>
      <c r="E27044" s="65"/>
      <c r="F27044" s="65"/>
      <c r="G27044" s="65"/>
      <c r="H27044" s="113"/>
    </row>
    <row r="27045" spans="1:8">
      <c r="A27045" s="65"/>
      <c r="B27045" s="65"/>
      <c r="C27045" s="65"/>
      <c r="D27045" s="65"/>
      <c r="E27045" s="65"/>
      <c r="F27045" s="65"/>
      <c r="G27045" s="65"/>
      <c r="H27045" s="113"/>
    </row>
    <row r="27046" spans="1:8">
      <c r="A27046" s="65"/>
      <c r="B27046" s="65"/>
      <c r="C27046" s="65"/>
      <c r="D27046" s="65"/>
      <c r="E27046" s="65"/>
      <c r="F27046" s="65"/>
      <c r="G27046" s="65"/>
      <c r="H27046" s="113"/>
    </row>
    <row r="27047" spans="1:8">
      <c r="A27047" s="65"/>
      <c r="B27047" s="65"/>
      <c r="C27047" s="65"/>
      <c r="D27047" s="65"/>
      <c r="E27047" s="65"/>
      <c r="F27047" s="65"/>
      <c r="G27047" s="65"/>
      <c r="H27047" s="113"/>
    </row>
    <row r="27048" spans="1:8">
      <c r="A27048" s="65"/>
      <c r="B27048" s="65"/>
      <c r="C27048" s="65"/>
      <c r="D27048" s="65"/>
      <c r="E27048" s="65"/>
      <c r="F27048" s="65"/>
      <c r="G27048" s="65"/>
      <c r="H27048" s="113"/>
    </row>
    <row r="27049" spans="1:8">
      <c r="A27049" s="65"/>
      <c r="B27049" s="65"/>
      <c r="C27049" s="65"/>
      <c r="D27049" s="65"/>
      <c r="E27049" s="65"/>
      <c r="F27049" s="65"/>
      <c r="G27049" s="65"/>
      <c r="H27049" s="113"/>
    </row>
    <row r="27050" spans="1:8">
      <c r="A27050" s="65"/>
      <c r="B27050" s="65"/>
      <c r="C27050" s="65"/>
      <c r="D27050" s="65"/>
      <c r="E27050" s="65"/>
      <c r="F27050" s="65"/>
      <c r="G27050" s="65"/>
      <c r="H27050" s="113"/>
    </row>
    <row r="27051" spans="1:8">
      <c r="A27051" s="65"/>
      <c r="B27051" s="65"/>
      <c r="C27051" s="65"/>
      <c r="D27051" s="65"/>
      <c r="E27051" s="65"/>
      <c r="F27051" s="65"/>
      <c r="G27051" s="65"/>
      <c r="H27051" s="113"/>
    </row>
    <row r="27052" spans="1:8">
      <c r="A27052" s="65"/>
      <c r="B27052" s="65"/>
      <c r="C27052" s="65"/>
      <c r="D27052" s="65"/>
      <c r="E27052" s="65"/>
      <c r="F27052" s="65"/>
      <c r="G27052" s="65"/>
      <c r="H27052" s="113"/>
    </row>
    <row r="27053" spans="1:8">
      <c r="A27053" s="65"/>
      <c r="B27053" s="65"/>
      <c r="C27053" s="65"/>
      <c r="D27053" s="65"/>
      <c r="E27053" s="65"/>
      <c r="F27053" s="65"/>
      <c r="G27053" s="65"/>
      <c r="H27053" s="113"/>
    </row>
    <row r="27054" spans="1:8">
      <c r="A27054" s="65"/>
      <c r="B27054" s="65"/>
      <c r="C27054" s="65"/>
      <c r="D27054" s="65"/>
      <c r="E27054" s="65"/>
      <c r="F27054" s="65"/>
      <c r="G27054" s="65"/>
      <c r="H27054" s="113"/>
    </row>
    <row r="27055" spans="1:8">
      <c r="A27055" s="65"/>
      <c r="B27055" s="65"/>
      <c r="C27055" s="65"/>
      <c r="D27055" s="65"/>
      <c r="E27055" s="65"/>
      <c r="F27055" s="65"/>
      <c r="G27055" s="65"/>
      <c r="H27055" s="113"/>
    </row>
    <row r="27056" spans="1:8">
      <c r="A27056" s="65"/>
      <c r="B27056" s="65"/>
      <c r="C27056" s="65"/>
      <c r="D27056" s="65"/>
      <c r="E27056" s="65"/>
      <c r="F27056" s="65"/>
      <c r="G27056" s="65"/>
      <c r="H27056" s="113"/>
    </row>
    <row r="27057" spans="1:8">
      <c r="A27057" s="65"/>
      <c r="B27057" s="65"/>
      <c r="C27057" s="65"/>
      <c r="D27057" s="65"/>
      <c r="E27057" s="65"/>
      <c r="F27057" s="65"/>
      <c r="G27057" s="65"/>
      <c r="H27057" s="113"/>
    </row>
    <row r="27058" spans="1:8">
      <c r="A27058" s="65"/>
      <c r="B27058" s="65"/>
      <c r="C27058" s="65"/>
      <c r="D27058" s="65"/>
      <c r="E27058" s="65"/>
      <c r="F27058" s="65"/>
      <c r="G27058" s="65"/>
      <c r="H27058" s="113"/>
    </row>
    <row r="27059" spans="1:8">
      <c r="A27059" s="65"/>
      <c r="B27059" s="65"/>
      <c r="C27059" s="65"/>
      <c r="D27059" s="65"/>
      <c r="E27059" s="65"/>
      <c r="F27059" s="65"/>
      <c r="G27059" s="65"/>
      <c r="H27059" s="113"/>
    </row>
    <row r="27060" spans="1:8">
      <c r="A27060" s="65"/>
      <c r="B27060" s="65"/>
      <c r="C27060" s="65"/>
      <c r="D27060" s="65"/>
      <c r="E27060" s="65"/>
      <c r="F27060" s="65"/>
      <c r="G27060" s="65"/>
      <c r="H27060" s="113"/>
    </row>
    <row r="27061" spans="1:8">
      <c r="A27061" s="65"/>
      <c r="B27061" s="65"/>
      <c r="C27061" s="65"/>
      <c r="D27061" s="65"/>
      <c r="E27061" s="65"/>
      <c r="F27061" s="65"/>
      <c r="G27061" s="65"/>
      <c r="H27061" s="113"/>
    </row>
    <row r="27062" spans="1:8">
      <c r="A27062" s="65"/>
      <c r="B27062" s="65"/>
      <c r="C27062" s="65"/>
      <c r="D27062" s="65"/>
      <c r="E27062" s="65"/>
      <c r="F27062" s="65"/>
      <c r="G27062" s="65"/>
      <c r="H27062" s="113"/>
    </row>
    <row r="27063" spans="1:8">
      <c r="A27063" s="65"/>
      <c r="B27063" s="65"/>
      <c r="C27063" s="65"/>
      <c r="D27063" s="65"/>
      <c r="E27063" s="65"/>
      <c r="F27063" s="65"/>
      <c r="G27063" s="65"/>
      <c r="H27063" s="113"/>
    </row>
    <row r="27064" spans="1:8">
      <c r="A27064" s="65"/>
      <c r="B27064" s="65"/>
      <c r="C27064" s="65"/>
      <c r="D27064" s="65"/>
      <c r="E27064" s="65"/>
      <c r="F27064" s="65"/>
      <c r="G27064" s="65"/>
      <c r="H27064" s="113"/>
    </row>
    <row r="27065" spans="1:8">
      <c r="A27065" s="65"/>
      <c r="B27065" s="65"/>
      <c r="C27065" s="65"/>
      <c r="D27065" s="65"/>
      <c r="E27065" s="65"/>
      <c r="F27065" s="65"/>
      <c r="G27065" s="65"/>
      <c r="H27065" s="113"/>
    </row>
    <row r="27066" spans="1:8">
      <c r="A27066" s="65"/>
      <c r="B27066" s="65"/>
      <c r="C27066" s="65"/>
      <c r="D27066" s="65"/>
      <c r="E27066" s="65"/>
      <c r="F27066" s="65"/>
      <c r="G27066" s="65"/>
      <c r="H27066" s="113"/>
    </row>
    <row r="27067" spans="1:8">
      <c r="A27067" s="65"/>
      <c r="B27067" s="65"/>
      <c r="C27067" s="65"/>
      <c r="D27067" s="65"/>
      <c r="E27067" s="65"/>
      <c r="F27067" s="65"/>
      <c r="G27067" s="65"/>
      <c r="H27067" s="113"/>
    </row>
    <row r="27068" spans="1:8">
      <c r="A27068" s="65"/>
      <c r="B27068" s="65"/>
      <c r="C27068" s="65"/>
      <c r="D27068" s="65"/>
      <c r="E27068" s="65"/>
      <c r="F27068" s="65"/>
      <c r="G27068" s="65"/>
      <c r="H27068" s="113"/>
    </row>
    <row r="27069" spans="1:8">
      <c r="A27069" s="65"/>
      <c r="B27069" s="65"/>
      <c r="C27069" s="65"/>
      <c r="D27069" s="65"/>
      <c r="E27069" s="65"/>
      <c r="F27069" s="65"/>
      <c r="G27069" s="65"/>
      <c r="H27069" s="113"/>
    </row>
    <row r="27070" spans="1:8">
      <c r="A27070" s="65"/>
      <c r="B27070" s="65"/>
      <c r="C27070" s="65"/>
      <c r="D27070" s="65"/>
      <c r="E27070" s="65"/>
      <c r="F27070" s="65"/>
      <c r="G27070" s="65"/>
      <c r="H27070" s="113"/>
    </row>
    <row r="27071" spans="1:8">
      <c r="A27071" s="65"/>
      <c r="B27071" s="65"/>
      <c r="C27071" s="65"/>
      <c r="D27071" s="65"/>
      <c r="E27071" s="65"/>
      <c r="F27071" s="65"/>
      <c r="G27071" s="65"/>
      <c r="H27071" s="113"/>
    </row>
    <row r="27072" spans="1:8">
      <c r="A27072" s="65"/>
      <c r="B27072" s="65"/>
      <c r="C27072" s="65"/>
      <c r="D27072" s="65"/>
      <c r="E27072" s="65"/>
      <c r="F27072" s="65"/>
      <c r="G27072" s="65"/>
      <c r="H27072" s="113"/>
    </row>
    <row r="27073" spans="1:8">
      <c r="A27073" s="65"/>
      <c r="B27073" s="65"/>
      <c r="C27073" s="65"/>
      <c r="D27073" s="65"/>
      <c r="E27073" s="65"/>
      <c r="F27073" s="65"/>
      <c r="G27073" s="65"/>
      <c r="H27073" s="113"/>
    </row>
    <row r="27074" spans="1:8">
      <c r="A27074" s="65"/>
      <c r="B27074" s="65"/>
      <c r="C27074" s="65"/>
      <c r="D27074" s="65"/>
      <c r="E27074" s="65"/>
      <c r="F27074" s="65"/>
      <c r="G27074" s="65"/>
      <c r="H27074" s="113"/>
    </row>
    <row r="27075" spans="1:8">
      <c r="A27075" s="65"/>
      <c r="B27075" s="65"/>
      <c r="C27075" s="65"/>
      <c r="D27075" s="65"/>
      <c r="E27075" s="65"/>
      <c r="F27075" s="65"/>
      <c r="G27075" s="65"/>
      <c r="H27075" s="113"/>
    </row>
    <row r="27076" spans="1:8">
      <c r="A27076" s="65"/>
      <c r="B27076" s="65"/>
      <c r="C27076" s="65"/>
      <c r="D27076" s="65"/>
      <c r="E27076" s="65"/>
      <c r="F27076" s="65"/>
      <c r="G27076" s="65"/>
      <c r="H27076" s="113"/>
    </row>
    <row r="27077" spans="1:8">
      <c r="A27077" s="65"/>
      <c r="B27077" s="65"/>
      <c r="C27077" s="65"/>
      <c r="D27077" s="65"/>
      <c r="E27077" s="65"/>
      <c r="F27077" s="65"/>
      <c r="G27077" s="65"/>
      <c r="H27077" s="113"/>
    </row>
    <row r="27078" spans="1:8">
      <c r="A27078" s="65"/>
      <c r="B27078" s="65"/>
      <c r="C27078" s="65"/>
      <c r="D27078" s="65"/>
      <c r="E27078" s="65"/>
      <c r="F27078" s="65"/>
      <c r="G27078" s="65"/>
      <c r="H27078" s="113"/>
    </row>
    <row r="27079" spans="1:8">
      <c r="A27079" s="65"/>
      <c r="B27079" s="65"/>
      <c r="C27079" s="65"/>
      <c r="D27079" s="65"/>
      <c r="E27079" s="65"/>
      <c r="F27079" s="65"/>
      <c r="G27079" s="65"/>
      <c r="H27079" s="113"/>
    </row>
    <row r="27080" spans="1:8">
      <c r="A27080" s="65"/>
      <c r="B27080" s="65"/>
      <c r="C27080" s="65"/>
      <c r="D27080" s="65"/>
      <c r="E27080" s="65"/>
      <c r="F27080" s="65"/>
      <c r="G27080" s="65"/>
      <c r="H27080" s="113"/>
    </row>
    <row r="27081" spans="1:8">
      <c r="A27081" s="65"/>
      <c r="B27081" s="65"/>
      <c r="C27081" s="65"/>
      <c r="D27081" s="65"/>
      <c r="E27081" s="65"/>
      <c r="F27081" s="65"/>
      <c r="G27081" s="65"/>
      <c r="H27081" s="113"/>
    </row>
    <row r="27082" spans="1:8">
      <c r="A27082" s="65"/>
      <c r="B27082" s="65"/>
      <c r="C27082" s="65"/>
      <c r="D27082" s="65"/>
      <c r="E27082" s="65"/>
      <c r="F27082" s="65"/>
      <c r="G27082" s="65"/>
      <c r="H27082" s="113"/>
    </row>
    <row r="27083" spans="1:8">
      <c r="A27083" s="65"/>
      <c r="B27083" s="65"/>
      <c r="C27083" s="65"/>
      <c r="D27083" s="65"/>
      <c r="E27083" s="65"/>
      <c r="F27083" s="65"/>
      <c r="G27083" s="65"/>
      <c r="H27083" s="113"/>
    </row>
    <row r="27084" spans="1:8">
      <c r="A27084" s="65"/>
      <c r="B27084" s="65"/>
      <c r="C27084" s="65"/>
      <c r="D27084" s="65"/>
      <c r="E27084" s="65"/>
      <c r="F27084" s="65"/>
      <c r="G27084" s="65"/>
      <c r="H27084" s="113"/>
    </row>
    <row r="27085" spans="1:8">
      <c r="A27085" s="65"/>
      <c r="B27085" s="65"/>
      <c r="C27085" s="65"/>
      <c r="D27085" s="65"/>
      <c r="E27085" s="65"/>
      <c r="F27085" s="65"/>
      <c r="G27085" s="65"/>
      <c r="H27085" s="113"/>
    </row>
    <row r="27086" spans="1:8">
      <c r="A27086" s="65"/>
      <c r="B27086" s="65"/>
      <c r="C27086" s="65"/>
      <c r="D27086" s="65"/>
      <c r="E27086" s="65"/>
      <c r="F27086" s="65"/>
      <c r="G27086" s="65"/>
      <c r="H27086" s="113"/>
    </row>
    <row r="27087" spans="1:8">
      <c r="A27087" s="65"/>
      <c r="B27087" s="65"/>
      <c r="C27087" s="65"/>
      <c r="D27087" s="65"/>
      <c r="E27087" s="65"/>
      <c r="F27087" s="65"/>
      <c r="G27087" s="65"/>
      <c r="H27087" s="113"/>
    </row>
    <row r="27088" spans="1:8">
      <c r="A27088" s="65"/>
      <c r="B27088" s="65"/>
      <c r="C27088" s="65"/>
      <c r="D27088" s="65"/>
      <c r="E27088" s="65"/>
      <c r="F27088" s="65"/>
      <c r="G27088" s="65"/>
      <c r="H27088" s="113"/>
    </row>
    <row r="27089" spans="1:8">
      <c r="A27089" s="65"/>
      <c r="B27089" s="65"/>
      <c r="C27089" s="65"/>
      <c r="D27089" s="65"/>
      <c r="E27089" s="65"/>
      <c r="F27089" s="65"/>
      <c r="G27089" s="65"/>
      <c r="H27089" s="113"/>
    </row>
    <row r="27090" spans="1:8">
      <c r="A27090" s="65"/>
      <c r="B27090" s="65"/>
      <c r="C27090" s="65"/>
      <c r="D27090" s="65"/>
      <c r="E27090" s="65"/>
      <c r="F27090" s="65"/>
      <c r="G27090" s="65"/>
      <c r="H27090" s="113"/>
    </row>
    <row r="27091" spans="1:8">
      <c r="A27091" s="65"/>
      <c r="B27091" s="65"/>
      <c r="C27091" s="65"/>
      <c r="D27091" s="65"/>
      <c r="E27091" s="65"/>
      <c r="F27091" s="65"/>
      <c r="G27091" s="65"/>
      <c r="H27091" s="113"/>
    </row>
    <row r="27092" spans="1:8">
      <c r="A27092" s="65"/>
      <c r="B27092" s="65"/>
      <c r="C27092" s="65"/>
      <c r="D27092" s="65"/>
      <c r="E27092" s="65"/>
      <c r="F27092" s="65"/>
      <c r="G27092" s="65"/>
      <c r="H27092" s="113"/>
    </row>
    <row r="27093" spans="1:8">
      <c r="A27093" s="65"/>
      <c r="B27093" s="65"/>
      <c r="C27093" s="65"/>
      <c r="D27093" s="65"/>
      <c r="E27093" s="65"/>
      <c r="F27093" s="65"/>
      <c r="G27093" s="65"/>
      <c r="H27093" s="113"/>
    </row>
    <row r="27094" spans="1:8">
      <c r="A27094" s="65"/>
      <c r="B27094" s="65"/>
      <c r="C27094" s="65"/>
      <c r="D27094" s="65"/>
      <c r="E27094" s="65"/>
      <c r="F27094" s="65"/>
      <c r="G27094" s="65"/>
      <c r="H27094" s="113"/>
    </row>
    <row r="27095" spans="1:8">
      <c r="A27095" s="65"/>
      <c r="B27095" s="65"/>
      <c r="C27095" s="65"/>
      <c r="D27095" s="65"/>
      <c r="E27095" s="65"/>
      <c r="F27095" s="65"/>
      <c r="G27095" s="65"/>
      <c r="H27095" s="113"/>
    </row>
    <row r="27096" spans="1:8">
      <c r="A27096" s="65"/>
      <c r="B27096" s="65"/>
      <c r="C27096" s="65"/>
      <c r="D27096" s="65"/>
      <c r="E27096" s="65"/>
      <c r="F27096" s="65"/>
      <c r="G27096" s="65"/>
      <c r="H27096" s="113"/>
    </row>
    <row r="27097" spans="1:8">
      <c r="A27097" s="65"/>
      <c r="B27097" s="65"/>
      <c r="C27097" s="65"/>
      <c r="D27097" s="65"/>
      <c r="E27097" s="65"/>
      <c r="F27097" s="65"/>
      <c r="G27097" s="65"/>
      <c r="H27097" s="113"/>
    </row>
    <row r="27098" spans="1:8">
      <c r="A27098" s="65"/>
      <c r="B27098" s="65"/>
      <c r="C27098" s="65"/>
      <c r="D27098" s="65"/>
      <c r="E27098" s="65"/>
      <c r="F27098" s="65"/>
      <c r="G27098" s="65"/>
      <c r="H27098" s="113"/>
    </row>
    <row r="27099" spans="1:8">
      <c r="A27099" s="65"/>
      <c r="B27099" s="65"/>
      <c r="C27099" s="65"/>
      <c r="D27099" s="65"/>
      <c r="E27099" s="65"/>
      <c r="F27099" s="65"/>
      <c r="G27099" s="65"/>
      <c r="H27099" s="113"/>
    </row>
    <row r="27100" spans="1:8">
      <c r="A27100" s="65"/>
      <c r="B27100" s="65"/>
      <c r="C27100" s="65"/>
      <c r="D27100" s="65"/>
      <c r="E27100" s="65"/>
      <c r="F27100" s="65"/>
      <c r="G27100" s="65"/>
      <c r="H27100" s="113"/>
    </row>
    <row r="27101" spans="1:8">
      <c r="A27101" s="65"/>
      <c r="B27101" s="65"/>
      <c r="C27101" s="65"/>
      <c r="D27101" s="65"/>
      <c r="E27101" s="65"/>
      <c r="F27101" s="65"/>
      <c r="G27101" s="65"/>
      <c r="H27101" s="113"/>
    </row>
    <row r="27102" spans="1:8">
      <c r="A27102" s="65"/>
      <c r="B27102" s="65"/>
      <c r="C27102" s="65"/>
      <c r="D27102" s="65"/>
      <c r="E27102" s="65"/>
      <c r="F27102" s="65"/>
      <c r="G27102" s="65"/>
      <c r="H27102" s="113"/>
    </row>
    <row r="27103" spans="1:8">
      <c r="A27103" s="65"/>
      <c r="B27103" s="65"/>
      <c r="C27103" s="65"/>
      <c r="D27103" s="65"/>
      <c r="E27103" s="65"/>
      <c r="F27103" s="65"/>
      <c r="G27103" s="65"/>
      <c r="H27103" s="113"/>
    </row>
    <row r="27104" spans="1:8">
      <c r="A27104" s="65"/>
      <c r="B27104" s="65"/>
      <c r="C27104" s="65"/>
      <c r="D27104" s="65"/>
      <c r="E27104" s="65"/>
      <c r="F27104" s="65"/>
      <c r="G27104" s="65"/>
      <c r="H27104" s="113"/>
    </row>
    <row r="27105" spans="1:8">
      <c r="A27105" s="65"/>
      <c r="B27105" s="65"/>
      <c r="C27105" s="65"/>
      <c r="D27105" s="65"/>
      <c r="E27105" s="65"/>
      <c r="F27105" s="65"/>
      <c r="G27105" s="65"/>
      <c r="H27105" s="113"/>
    </row>
    <row r="27106" spans="1:8">
      <c r="A27106" s="65"/>
      <c r="B27106" s="65"/>
      <c r="C27106" s="65"/>
      <c r="D27106" s="65"/>
      <c r="E27106" s="65"/>
      <c r="F27106" s="65"/>
      <c r="G27106" s="65"/>
      <c r="H27106" s="113"/>
    </row>
    <row r="27107" spans="1:8">
      <c r="A27107" s="65"/>
      <c r="B27107" s="65"/>
      <c r="C27107" s="65"/>
      <c r="D27107" s="65"/>
      <c r="E27107" s="65"/>
      <c r="F27107" s="65"/>
      <c r="G27107" s="65"/>
      <c r="H27107" s="113"/>
    </row>
    <row r="27108" spans="1:8">
      <c r="A27108" s="65"/>
      <c r="B27108" s="65"/>
      <c r="C27108" s="65"/>
      <c r="D27108" s="65"/>
      <c r="E27108" s="65"/>
      <c r="F27108" s="65"/>
      <c r="G27108" s="65"/>
      <c r="H27108" s="113"/>
    </row>
    <row r="27109" spans="1:8">
      <c r="A27109" s="65"/>
      <c r="B27109" s="65"/>
      <c r="C27109" s="65"/>
      <c r="D27109" s="65"/>
      <c r="E27109" s="65"/>
      <c r="F27109" s="65"/>
      <c r="G27109" s="65"/>
      <c r="H27109" s="113"/>
    </row>
    <row r="27110" spans="1:8">
      <c r="A27110" s="65"/>
      <c r="B27110" s="65"/>
      <c r="C27110" s="65"/>
      <c r="D27110" s="65"/>
      <c r="E27110" s="65"/>
      <c r="F27110" s="65"/>
      <c r="G27110" s="65"/>
      <c r="H27110" s="113"/>
    </row>
    <row r="27111" spans="1:8">
      <c r="A27111" s="65"/>
      <c r="B27111" s="65"/>
      <c r="C27111" s="65"/>
      <c r="D27111" s="65"/>
      <c r="E27111" s="65"/>
      <c r="F27111" s="65"/>
      <c r="G27111" s="65"/>
      <c r="H27111" s="113"/>
    </row>
    <row r="27112" spans="1:8">
      <c r="A27112" s="65"/>
      <c r="B27112" s="65"/>
      <c r="C27112" s="65"/>
      <c r="D27112" s="65"/>
      <c r="E27112" s="65"/>
      <c r="F27112" s="65"/>
      <c r="G27112" s="65"/>
      <c r="H27112" s="113"/>
    </row>
    <row r="27113" spans="1:8">
      <c r="A27113" s="65"/>
      <c r="B27113" s="65"/>
      <c r="C27113" s="65"/>
      <c r="D27113" s="65"/>
      <c r="E27113" s="65"/>
      <c r="F27113" s="65"/>
      <c r="G27113" s="65"/>
      <c r="H27113" s="113"/>
    </row>
    <row r="27114" spans="1:8">
      <c r="A27114" s="65"/>
      <c r="B27114" s="65"/>
      <c r="C27114" s="65"/>
      <c r="D27114" s="65"/>
      <c r="E27114" s="65"/>
      <c r="F27114" s="65"/>
      <c r="G27114" s="65"/>
      <c r="H27114" s="113"/>
    </row>
    <row r="27115" spans="1:8">
      <c r="A27115" s="65"/>
      <c r="B27115" s="65"/>
      <c r="C27115" s="65"/>
      <c r="D27115" s="65"/>
      <c r="E27115" s="65"/>
      <c r="F27115" s="65"/>
      <c r="G27115" s="65"/>
      <c r="H27115" s="113"/>
    </row>
    <row r="27116" spans="1:8">
      <c r="A27116" s="65"/>
      <c r="B27116" s="65"/>
      <c r="C27116" s="65"/>
      <c r="D27116" s="65"/>
      <c r="E27116" s="65"/>
      <c r="F27116" s="65"/>
      <c r="G27116" s="65"/>
      <c r="H27116" s="113"/>
    </row>
    <row r="27117" spans="1:8">
      <c r="A27117" s="65"/>
      <c r="B27117" s="65"/>
      <c r="C27117" s="65"/>
      <c r="D27117" s="65"/>
      <c r="E27117" s="65"/>
      <c r="F27117" s="65"/>
      <c r="G27117" s="65"/>
      <c r="H27117" s="113"/>
    </row>
    <row r="27118" spans="1:8">
      <c r="A27118" s="65"/>
      <c r="B27118" s="65"/>
      <c r="C27118" s="65"/>
      <c r="D27118" s="65"/>
      <c r="E27118" s="65"/>
      <c r="F27118" s="65"/>
      <c r="G27118" s="65"/>
      <c r="H27118" s="113"/>
    </row>
    <row r="27119" spans="1:8">
      <c r="A27119" s="65"/>
      <c r="B27119" s="65"/>
      <c r="C27119" s="65"/>
      <c r="D27119" s="65"/>
      <c r="E27119" s="65"/>
      <c r="F27119" s="65"/>
      <c r="G27119" s="65"/>
      <c r="H27119" s="113"/>
    </row>
    <row r="27120" spans="1:8">
      <c r="A27120" s="65"/>
      <c r="B27120" s="65"/>
      <c r="C27120" s="65"/>
      <c r="D27120" s="65"/>
      <c r="E27120" s="65"/>
      <c r="F27120" s="65"/>
      <c r="G27120" s="65"/>
      <c r="H27120" s="113"/>
    </row>
    <row r="27121" spans="1:8">
      <c r="A27121" s="65"/>
      <c r="B27121" s="65"/>
      <c r="C27121" s="65"/>
      <c r="D27121" s="65"/>
      <c r="E27121" s="65"/>
      <c r="F27121" s="65"/>
      <c r="G27121" s="65"/>
      <c r="H27121" s="113"/>
    </row>
    <row r="27122" spans="1:8">
      <c r="A27122" s="65"/>
      <c r="B27122" s="65"/>
      <c r="C27122" s="65"/>
      <c r="D27122" s="65"/>
      <c r="E27122" s="65"/>
      <c r="F27122" s="65"/>
      <c r="G27122" s="65"/>
      <c r="H27122" s="113"/>
    </row>
    <row r="27123" spans="1:8">
      <c r="A27123" s="65"/>
      <c r="B27123" s="65"/>
      <c r="C27123" s="65"/>
      <c r="D27123" s="65"/>
      <c r="E27123" s="65"/>
      <c r="F27123" s="65"/>
      <c r="G27123" s="65"/>
      <c r="H27123" s="113"/>
    </row>
    <row r="27124" spans="1:8">
      <c r="A27124" s="65"/>
      <c r="B27124" s="65"/>
      <c r="C27124" s="65"/>
      <c r="D27124" s="65"/>
      <c r="E27124" s="65"/>
      <c r="F27124" s="65"/>
      <c r="G27124" s="65"/>
      <c r="H27124" s="113"/>
    </row>
    <row r="27125" spans="1:8">
      <c r="A27125" s="65"/>
      <c r="B27125" s="65"/>
      <c r="C27125" s="65"/>
      <c r="D27125" s="65"/>
      <c r="E27125" s="65"/>
      <c r="F27125" s="65"/>
      <c r="G27125" s="65"/>
      <c r="H27125" s="113"/>
    </row>
    <row r="27126" spans="1:8">
      <c r="A27126" s="65"/>
      <c r="B27126" s="65"/>
      <c r="C27126" s="65"/>
      <c r="D27126" s="65"/>
      <c r="E27126" s="65"/>
      <c r="F27126" s="65"/>
      <c r="G27126" s="65"/>
      <c r="H27126" s="113"/>
    </row>
    <row r="27127" spans="1:8">
      <c r="A27127" s="65"/>
      <c r="B27127" s="65"/>
      <c r="C27127" s="65"/>
      <c r="D27127" s="65"/>
      <c r="E27127" s="65"/>
      <c r="F27127" s="65"/>
      <c r="G27127" s="65"/>
      <c r="H27127" s="113"/>
    </row>
    <row r="27128" spans="1:8">
      <c r="A27128" s="65"/>
      <c r="B27128" s="65"/>
      <c r="C27128" s="65"/>
      <c r="D27128" s="65"/>
      <c r="E27128" s="65"/>
      <c r="F27128" s="65"/>
      <c r="G27128" s="65"/>
      <c r="H27128" s="113"/>
    </row>
    <row r="27129" spans="1:8">
      <c r="A27129" s="65"/>
      <c r="B27129" s="65"/>
      <c r="C27129" s="65"/>
      <c r="D27129" s="65"/>
      <c r="E27129" s="65"/>
      <c r="F27129" s="65"/>
      <c r="G27129" s="65"/>
      <c r="H27129" s="113"/>
    </row>
    <row r="27130" spans="1:8">
      <c r="A27130" s="65"/>
      <c r="B27130" s="65"/>
      <c r="C27130" s="65"/>
      <c r="D27130" s="65"/>
      <c r="E27130" s="65"/>
      <c r="F27130" s="65"/>
      <c r="G27130" s="65"/>
      <c r="H27130" s="113"/>
    </row>
    <row r="27131" spans="1:8">
      <c r="A27131" s="65"/>
      <c r="B27131" s="65"/>
      <c r="C27131" s="65"/>
      <c r="D27131" s="65"/>
      <c r="E27131" s="65"/>
      <c r="F27131" s="65"/>
      <c r="G27131" s="65"/>
      <c r="H27131" s="113"/>
    </row>
    <row r="27132" spans="1:8">
      <c r="A27132" s="65"/>
      <c r="B27132" s="65"/>
      <c r="C27132" s="65"/>
      <c r="D27132" s="65"/>
      <c r="E27132" s="65"/>
      <c r="F27132" s="65"/>
      <c r="G27132" s="65"/>
      <c r="H27132" s="113"/>
    </row>
    <row r="27133" spans="1:8">
      <c r="A27133" s="65"/>
      <c r="B27133" s="65"/>
      <c r="C27133" s="65"/>
      <c r="D27133" s="65"/>
      <c r="E27133" s="65"/>
      <c r="F27133" s="65"/>
      <c r="G27133" s="65"/>
      <c r="H27133" s="113"/>
    </row>
    <row r="27134" spans="1:8">
      <c r="A27134" s="65"/>
      <c r="B27134" s="65"/>
      <c r="C27134" s="65"/>
      <c r="D27134" s="65"/>
      <c r="E27134" s="65"/>
      <c r="F27134" s="65"/>
      <c r="G27134" s="65"/>
      <c r="H27134" s="113"/>
    </row>
    <row r="27135" spans="1:8">
      <c r="A27135" s="65"/>
      <c r="B27135" s="65"/>
      <c r="C27135" s="65"/>
      <c r="D27135" s="65"/>
      <c r="E27135" s="65"/>
      <c r="F27135" s="65"/>
      <c r="G27135" s="65"/>
      <c r="H27135" s="113"/>
    </row>
    <row r="27136" spans="1:8">
      <c r="A27136" s="65"/>
      <c r="B27136" s="65"/>
      <c r="C27136" s="65"/>
      <c r="D27136" s="65"/>
      <c r="E27136" s="65"/>
      <c r="F27136" s="65"/>
      <c r="G27136" s="65"/>
      <c r="H27136" s="113"/>
    </row>
    <row r="27137" spans="1:8">
      <c r="A27137" s="65"/>
      <c r="B27137" s="65"/>
      <c r="C27137" s="65"/>
      <c r="D27137" s="65"/>
      <c r="E27137" s="65"/>
      <c r="F27137" s="65"/>
      <c r="G27137" s="65"/>
      <c r="H27137" s="113"/>
    </row>
    <row r="27138" spans="1:8">
      <c r="A27138" s="65"/>
      <c r="B27138" s="65"/>
      <c r="C27138" s="65"/>
      <c r="D27138" s="65"/>
      <c r="E27138" s="65"/>
      <c r="F27138" s="65"/>
      <c r="G27138" s="65"/>
      <c r="H27138" s="113"/>
    </row>
    <row r="27139" spans="1:8">
      <c r="A27139" s="65"/>
      <c r="B27139" s="65"/>
      <c r="C27139" s="65"/>
      <c r="D27139" s="65"/>
      <c r="E27139" s="65"/>
      <c r="F27139" s="65"/>
      <c r="G27139" s="65"/>
      <c r="H27139" s="113"/>
    </row>
    <row r="27140" spans="1:8">
      <c r="A27140" s="65"/>
      <c r="B27140" s="65"/>
      <c r="C27140" s="65"/>
      <c r="D27140" s="65"/>
      <c r="E27140" s="65"/>
      <c r="F27140" s="65"/>
      <c r="G27140" s="65"/>
      <c r="H27140" s="113"/>
    </row>
    <row r="27141" spans="1:8">
      <c r="A27141" s="65"/>
      <c r="B27141" s="65"/>
      <c r="C27141" s="65"/>
      <c r="D27141" s="65"/>
      <c r="E27141" s="65"/>
      <c r="F27141" s="65"/>
      <c r="G27141" s="65"/>
      <c r="H27141" s="113"/>
    </row>
    <row r="27142" spans="1:8">
      <c r="A27142" s="65"/>
      <c r="B27142" s="65"/>
      <c r="C27142" s="65"/>
      <c r="D27142" s="65"/>
      <c r="E27142" s="65"/>
      <c r="F27142" s="65"/>
      <c r="G27142" s="65"/>
      <c r="H27142" s="113"/>
    </row>
    <row r="27143" spans="1:8">
      <c r="A27143" s="65"/>
      <c r="B27143" s="65"/>
      <c r="C27143" s="65"/>
      <c r="D27143" s="65"/>
      <c r="E27143" s="65"/>
      <c r="F27143" s="65"/>
      <c r="G27143" s="65"/>
      <c r="H27143" s="113"/>
    </row>
    <row r="27144" spans="1:8">
      <c r="A27144" s="65"/>
      <c r="B27144" s="65"/>
      <c r="C27144" s="65"/>
      <c r="D27144" s="65"/>
      <c r="E27144" s="65"/>
      <c r="F27144" s="65"/>
      <c r="G27144" s="65"/>
      <c r="H27144" s="113"/>
    </row>
    <row r="27145" spans="1:8">
      <c r="A27145" s="65"/>
      <c r="B27145" s="65"/>
      <c r="C27145" s="65"/>
      <c r="D27145" s="65"/>
      <c r="E27145" s="65"/>
      <c r="F27145" s="65"/>
      <c r="G27145" s="65"/>
      <c r="H27145" s="113"/>
    </row>
    <row r="27146" spans="1:8">
      <c r="A27146" s="65"/>
      <c r="B27146" s="65"/>
      <c r="C27146" s="65"/>
      <c r="D27146" s="65"/>
      <c r="E27146" s="65"/>
      <c r="F27146" s="65"/>
      <c r="G27146" s="65"/>
      <c r="H27146" s="113"/>
    </row>
    <row r="27147" spans="1:8">
      <c r="A27147" s="65"/>
      <c r="B27147" s="65"/>
      <c r="C27147" s="65"/>
      <c r="D27147" s="65"/>
      <c r="E27147" s="65"/>
      <c r="F27147" s="65"/>
      <c r="G27147" s="65"/>
      <c r="H27147" s="113"/>
    </row>
    <row r="27148" spans="1:8">
      <c r="A27148" s="65"/>
      <c r="B27148" s="65"/>
      <c r="C27148" s="65"/>
      <c r="D27148" s="65"/>
      <c r="E27148" s="65"/>
      <c r="F27148" s="65"/>
      <c r="G27148" s="65"/>
      <c r="H27148" s="113"/>
    </row>
    <row r="27149" spans="1:8">
      <c r="A27149" s="65"/>
      <c r="B27149" s="65"/>
      <c r="C27149" s="65"/>
      <c r="D27149" s="65"/>
      <c r="E27149" s="65"/>
      <c r="F27149" s="65"/>
      <c r="G27149" s="65"/>
      <c r="H27149" s="113"/>
    </row>
    <row r="27150" spans="1:8">
      <c r="A27150" s="65"/>
      <c r="B27150" s="65"/>
      <c r="C27150" s="65"/>
      <c r="D27150" s="65"/>
      <c r="E27150" s="65"/>
      <c r="F27150" s="65"/>
      <c r="G27150" s="65"/>
      <c r="H27150" s="113"/>
    </row>
    <row r="27151" spans="1:8">
      <c r="A27151" s="65"/>
      <c r="B27151" s="65"/>
      <c r="C27151" s="65"/>
      <c r="D27151" s="65"/>
      <c r="E27151" s="65"/>
      <c r="F27151" s="65"/>
      <c r="G27151" s="65"/>
      <c r="H27151" s="113"/>
    </row>
    <row r="27152" spans="1:8">
      <c r="A27152" s="65"/>
      <c r="B27152" s="65"/>
      <c r="C27152" s="65"/>
      <c r="D27152" s="65"/>
      <c r="E27152" s="65"/>
      <c r="F27152" s="65"/>
      <c r="G27152" s="65"/>
      <c r="H27152" s="113"/>
    </row>
    <row r="27153" spans="1:8">
      <c r="A27153" s="65"/>
      <c r="B27153" s="65"/>
      <c r="C27153" s="65"/>
      <c r="D27153" s="65"/>
      <c r="E27153" s="65"/>
      <c r="F27153" s="65"/>
      <c r="G27153" s="65"/>
      <c r="H27153" s="113"/>
    </row>
    <row r="27154" spans="1:8">
      <c r="A27154" s="65"/>
      <c r="B27154" s="65"/>
      <c r="C27154" s="65"/>
      <c r="D27154" s="65"/>
      <c r="E27154" s="65"/>
      <c r="F27154" s="65"/>
      <c r="G27154" s="65"/>
      <c r="H27154" s="113"/>
    </row>
    <row r="27155" spans="1:8">
      <c r="A27155" s="65"/>
      <c r="B27155" s="65"/>
      <c r="C27155" s="65"/>
      <c r="D27155" s="65"/>
      <c r="E27155" s="65"/>
      <c r="F27155" s="65"/>
      <c r="G27155" s="65"/>
      <c r="H27155" s="113"/>
    </row>
    <row r="27156" spans="1:8">
      <c r="A27156" s="65"/>
      <c r="B27156" s="65"/>
      <c r="C27156" s="65"/>
      <c r="D27156" s="65"/>
      <c r="E27156" s="65"/>
      <c r="F27156" s="65"/>
      <c r="G27156" s="65"/>
      <c r="H27156" s="113"/>
    </row>
    <row r="27157" spans="1:8">
      <c r="A27157" s="65"/>
      <c r="B27157" s="65"/>
      <c r="C27157" s="65"/>
      <c r="D27157" s="65"/>
      <c r="E27157" s="65"/>
      <c r="F27157" s="65"/>
      <c r="G27157" s="65"/>
      <c r="H27157" s="113"/>
    </row>
    <row r="27158" spans="1:8">
      <c r="A27158" s="65"/>
      <c r="B27158" s="65"/>
      <c r="C27158" s="65"/>
      <c r="D27158" s="65"/>
      <c r="E27158" s="65"/>
      <c r="F27158" s="65"/>
      <c r="G27158" s="65"/>
      <c r="H27158" s="113"/>
    </row>
    <row r="27159" spans="1:8">
      <c r="A27159" s="65"/>
      <c r="B27159" s="65"/>
      <c r="C27159" s="65"/>
      <c r="D27159" s="65"/>
      <c r="E27159" s="65"/>
      <c r="F27159" s="65"/>
      <c r="G27159" s="65"/>
      <c r="H27159" s="113"/>
    </row>
    <row r="27160" spans="1:8">
      <c r="A27160" s="65"/>
      <c r="B27160" s="65"/>
      <c r="C27160" s="65"/>
      <c r="D27160" s="65"/>
      <c r="E27160" s="65"/>
      <c r="F27160" s="65"/>
      <c r="G27160" s="65"/>
      <c r="H27160" s="113"/>
    </row>
    <row r="27161" spans="1:8">
      <c r="A27161" s="65"/>
      <c r="B27161" s="65"/>
      <c r="C27161" s="65"/>
      <c r="D27161" s="65"/>
      <c r="E27161" s="65"/>
      <c r="F27161" s="65"/>
      <c r="G27161" s="65"/>
      <c r="H27161" s="113"/>
    </row>
    <row r="27162" spans="1:8">
      <c r="A27162" s="65"/>
      <c r="B27162" s="65"/>
      <c r="C27162" s="65"/>
      <c r="D27162" s="65"/>
      <c r="E27162" s="65"/>
      <c r="F27162" s="65"/>
      <c r="G27162" s="65"/>
      <c r="H27162" s="113"/>
    </row>
    <row r="27163" spans="1:8">
      <c r="A27163" s="65"/>
      <c r="B27163" s="65"/>
      <c r="C27163" s="65"/>
      <c r="D27163" s="65"/>
      <c r="E27163" s="65"/>
      <c r="F27163" s="65"/>
      <c r="G27163" s="65"/>
      <c r="H27163" s="113"/>
    </row>
    <row r="27164" spans="1:8">
      <c r="A27164" s="65"/>
      <c r="B27164" s="65"/>
      <c r="C27164" s="65"/>
      <c r="D27164" s="65"/>
      <c r="E27164" s="65"/>
      <c r="F27164" s="65"/>
      <c r="G27164" s="65"/>
      <c r="H27164" s="113"/>
    </row>
    <row r="27165" spans="1:8">
      <c r="A27165" s="65"/>
      <c r="B27165" s="65"/>
      <c r="C27165" s="65"/>
      <c r="D27165" s="65"/>
      <c r="E27165" s="65"/>
      <c r="F27165" s="65"/>
      <c r="G27165" s="65"/>
      <c r="H27165" s="113"/>
    </row>
    <row r="27166" spans="1:8">
      <c r="A27166" s="65"/>
      <c r="B27166" s="65"/>
      <c r="C27166" s="65"/>
      <c r="D27166" s="65"/>
      <c r="E27166" s="65"/>
      <c r="F27166" s="65"/>
      <c r="G27166" s="65"/>
      <c r="H27166" s="113"/>
    </row>
    <row r="27167" spans="1:8">
      <c r="A27167" s="65"/>
      <c r="B27167" s="65"/>
      <c r="C27167" s="65"/>
      <c r="D27167" s="65"/>
      <c r="E27167" s="65"/>
      <c r="F27167" s="65"/>
      <c r="G27167" s="65"/>
      <c r="H27167" s="113"/>
    </row>
    <row r="27168" spans="1:8">
      <c r="A27168" s="65"/>
      <c r="B27168" s="65"/>
      <c r="C27168" s="65"/>
      <c r="D27168" s="65"/>
      <c r="E27168" s="65"/>
      <c r="F27168" s="65"/>
      <c r="G27168" s="65"/>
      <c r="H27168" s="113"/>
    </row>
    <row r="27169" spans="1:8">
      <c r="A27169" s="65"/>
      <c r="B27169" s="65"/>
      <c r="C27169" s="65"/>
      <c r="D27169" s="65"/>
      <c r="E27169" s="65"/>
      <c r="F27169" s="65"/>
      <c r="G27169" s="65"/>
      <c r="H27169" s="113"/>
    </row>
    <row r="27170" spans="1:8">
      <c r="A27170" s="65"/>
      <c r="B27170" s="65"/>
      <c r="C27170" s="65"/>
      <c r="D27170" s="65"/>
      <c r="E27170" s="65"/>
      <c r="F27170" s="65"/>
      <c r="G27170" s="65"/>
      <c r="H27170" s="113"/>
    </row>
    <row r="27171" spans="1:8">
      <c r="A27171" s="65"/>
      <c r="B27171" s="65"/>
      <c r="C27171" s="65"/>
      <c r="D27171" s="65"/>
      <c r="E27171" s="65"/>
      <c r="F27171" s="65"/>
      <c r="G27171" s="65"/>
      <c r="H27171" s="113"/>
    </row>
    <row r="27172" spans="1:8">
      <c r="A27172" s="65"/>
      <c r="B27172" s="65"/>
      <c r="C27172" s="65"/>
      <c r="D27172" s="65"/>
      <c r="E27172" s="65"/>
      <c r="F27172" s="65"/>
      <c r="G27172" s="65"/>
      <c r="H27172" s="113"/>
    </row>
    <row r="27173" spans="1:8">
      <c r="A27173" s="65"/>
      <c r="B27173" s="65"/>
      <c r="C27173" s="65"/>
      <c r="D27173" s="65"/>
      <c r="E27173" s="65"/>
      <c r="F27173" s="65"/>
      <c r="G27173" s="65"/>
      <c r="H27173" s="113"/>
    </row>
    <row r="27174" spans="1:8">
      <c r="A27174" s="65"/>
      <c r="B27174" s="65"/>
      <c r="C27174" s="65"/>
      <c r="D27174" s="65"/>
      <c r="E27174" s="65"/>
      <c r="F27174" s="65"/>
      <c r="G27174" s="65"/>
      <c r="H27174" s="113"/>
    </row>
    <row r="27175" spans="1:8">
      <c r="A27175" s="65"/>
      <c r="B27175" s="65"/>
      <c r="C27175" s="65"/>
      <c r="D27175" s="65"/>
      <c r="E27175" s="65"/>
      <c r="F27175" s="65"/>
      <c r="G27175" s="65"/>
      <c r="H27175" s="113"/>
    </row>
    <row r="27176" spans="1:8">
      <c r="A27176" s="65"/>
      <c r="B27176" s="65"/>
      <c r="C27176" s="65"/>
      <c r="D27176" s="65"/>
      <c r="E27176" s="65"/>
      <c r="F27176" s="65"/>
      <c r="G27176" s="65"/>
      <c r="H27176" s="113"/>
    </row>
    <row r="27177" spans="1:8">
      <c r="A27177" s="65"/>
      <c r="B27177" s="65"/>
      <c r="C27177" s="65"/>
      <c r="D27177" s="65"/>
      <c r="E27177" s="65"/>
      <c r="F27177" s="65"/>
      <c r="G27177" s="65"/>
      <c r="H27177" s="113"/>
    </row>
    <row r="27178" spans="1:8">
      <c r="A27178" s="65"/>
      <c r="B27178" s="65"/>
      <c r="C27178" s="65"/>
      <c r="D27178" s="65"/>
      <c r="E27178" s="65"/>
      <c r="F27178" s="65"/>
      <c r="G27178" s="65"/>
      <c r="H27178" s="113"/>
    </row>
    <row r="27179" spans="1:8">
      <c r="A27179" s="65"/>
      <c r="B27179" s="65"/>
      <c r="C27179" s="65"/>
      <c r="D27179" s="65"/>
      <c r="E27179" s="65"/>
      <c r="F27179" s="65"/>
      <c r="G27179" s="65"/>
      <c r="H27179" s="113"/>
    </row>
    <row r="27180" spans="1:8">
      <c r="A27180" s="65"/>
      <c r="B27180" s="65"/>
      <c r="C27180" s="65"/>
      <c r="D27180" s="65"/>
      <c r="E27180" s="65"/>
      <c r="F27180" s="65"/>
      <c r="G27180" s="65"/>
      <c r="H27180" s="113"/>
    </row>
    <row r="27181" spans="1:8">
      <c r="A27181" s="65"/>
      <c r="B27181" s="65"/>
      <c r="C27181" s="65"/>
      <c r="D27181" s="65"/>
      <c r="E27181" s="65"/>
      <c r="F27181" s="65"/>
      <c r="G27181" s="65"/>
      <c r="H27181" s="113"/>
    </row>
    <row r="27182" spans="1:8">
      <c r="A27182" s="65"/>
      <c r="B27182" s="65"/>
      <c r="C27182" s="65"/>
      <c r="D27182" s="65"/>
      <c r="E27182" s="65"/>
      <c r="F27182" s="65"/>
      <c r="G27182" s="65"/>
      <c r="H27182" s="113"/>
    </row>
    <row r="27183" spans="1:8">
      <c r="A27183" s="65"/>
      <c r="B27183" s="65"/>
      <c r="C27183" s="65"/>
      <c r="D27183" s="65"/>
      <c r="E27183" s="65"/>
      <c r="F27183" s="65"/>
      <c r="G27183" s="65"/>
      <c r="H27183" s="113"/>
    </row>
    <row r="27184" spans="1:8">
      <c r="A27184" s="65"/>
      <c r="B27184" s="65"/>
      <c r="C27184" s="65"/>
      <c r="D27184" s="65"/>
      <c r="E27184" s="65"/>
      <c r="F27184" s="65"/>
      <c r="G27184" s="65"/>
      <c r="H27184" s="113"/>
    </row>
    <row r="27185" spans="1:8">
      <c r="A27185" s="65"/>
      <c r="B27185" s="65"/>
      <c r="C27185" s="65"/>
      <c r="D27185" s="65"/>
      <c r="E27185" s="65"/>
      <c r="F27185" s="65"/>
      <c r="G27185" s="65"/>
      <c r="H27185" s="113"/>
    </row>
    <row r="27186" spans="1:8">
      <c r="A27186" s="65"/>
      <c r="B27186" s="65"/>
      <c r="C27186" s="65"/>
      <c r="D27186" s="65"/>
      <c r="E27186" s="65"/>
      <c r="F27186" s="65"/>
      <c r="G27186" s="65"/>
      <c r="H27186" s="113"/>
    </row>
    <row r="27187" spans="1:8">
      <c r="A27187" s="65"/>
      <c r="B27187" s="65"/>
      <c r="C27187" s="65"/>
      <c r="D27187" s="65"/>
      <c r="E27187" s="65"/>
      <c r="F27187" s="65"/>
      <c r="G27187" s="65"/>
      <c r="H27187" s="113"/>
    </row>
    <row r="27188" spans="1:8">
      <c r="A27188" s="65"/>
      <c r="B27188" s="65"/>
      <c r="C27188" s="65"/>
      <c r="D27188" s="65"/>
      <c r="E27188" s="65"/>
      <c r="F27188" s="65"/>
      <c r="G27188" s="65"/>
      <c r="H27188" s="113"/>
    </row>
    <row r="27189" spans="1:8">
      <c r="A27189" s="65"/>
      <c r="B27189" s="65"/>
      <c r="C27189" s="65"/>
      <c r="D27189" s="65"/>
      <c r="E27189" s="65"/>
      <c r="F27189" s="65"/>
      <c r="G27189" s="65"/>
      <c r="H27189" s="113"/>
    </row>
    <row r="27190" spans="1:8">
      <c r="A27190" s="65"/>
      <c r="B27190" s="65"/>
      <c r="C27190" s="65"/>
      <c r="D27190" s="65"/>
      <c r="E27190" s="65"/>
      <c r="F27190" s="65"/>
      <c r="G27190" s="65"/>
      <c r="H27190" s="113"/>
    </row>
    <row r="27191" spans="1:8">
      <c r="A27191" s="65"/>
      <c r="B27191" s="65"/>
      <c r="C27191" s="65"/>
      <c r="D27191" s="65"/>
      <c r="E27191" s="65"/>
      <c r="F27191" s="65"/>
      <c r="G27191" s="65"/>
      <c r="H27191" s="113"/>
    </row>
    <row r="27192" spans="1:8">
      <c r="A27192" s="65"/>
      <c r="B27192" s="65"/>
      <c r="C27192" s="65"/>
      <c r="D27192" s="65"/>
      <c r="E27192" s="65"/>
      <c r="F27192" s="65"/>
      <c r="G27192" s="65"/>
      <c r="H27192" s="113"/>
    </row>
    <row r="27193" spans="1:8">
      <c r="A27193" s="65"/>
      <c r="B27193" s="65"/>
      <c r="C27193" s="65"/>
      <c r="D27193" s="65"/>
      <c r="E27193" s="65"/>
      <c r="F27193" s="65"/>
      <c r="G27193" s="65"/>
      <c r="H27193" s="113"/>
    </row>
    <row r="27194" spans="1:8">
      <c r="A27194" s="65"/>
      <c r="B27194" s="65"/>
      <c r="C27194" s="65"/>
      <c r="D27194" s="65"/>
      <c r="E27194" s="65"/>
      <c r="F27194" s="65"/>
      <c r="G27194" s="65"/>
      <c r="H27194" s="113"/>
    </row>
    <row r="27195" spans="1:8">
      <c r="A27195" s="65"/>
      <c r="B27195" s="65"/>
      <c r="C27195" s="65"/>
      <c r="D27195" s="65"/>
      <c r="E27195" s="65"/>
      <c r="F27195" s="65"/>
      <c r="G27195" s="65"/>
      <c r="H27195" s="113"/>
    </row>
    <row r="27196" spans="1:8">
      <c r="A27196" s="65"/>
      <c r="B27196" s="65"/>
      <c r="C27196" s="65"/>
      <c r="D27196" s="65"/>
      <c r="E27196" s="65"/>
      <c r="F27196" s="65"/>
      <c r="G27196" s="65"/>
      <c r="H27196" s="113"/>
    </row>
    <row r="27197" spans="1:8">
      <c r="A27197" s="65"/>
      <c r="B27197" s="65"/>
      <c r="C27197" s="65"/>
      <c r="D27197" s="65"/>
      <c r="E27197" s="65"/>
      <c r="F27197" s="65"/>
      <c r="G27197" s="65"/>
      <c r="H27197" s="113"/>
    </row>
    <row r="27198" spans="1:8">
      <c r="A27198" s="65"/>
      <c r="B27198" s="65"/>
      <c r="C27198" s="65"/>
      <c r="D27198" s="65"/>
      <c r="E27198" s="65"/>
      <c r="F27198" s="65"/>
      <c r="G27198" s="65"/>
      <c r="H27198" s="113"/>
    </row>
    <row r="27199" spans="1:8">
      <c r="A27199" s="65"/>
      <c r="B27199" s="65"/>
      <c r="C27199" s="65"/>
      <c r="D27199" s="65"/>
      <c r="E27199" s="65"/>
      <c r="F27199" s="65"/>
      <c r="G27199" s="65"/>
      <c r="H27199" s="113"/>
    </row>
    <row r="27200" spans="1:8">
      <c r="A27200" s="65"/>
      <c r="B27200" s="65"/>
      <c r="C27200" s="65"/>
      <c r="D27200" s="65"/>
      <c r="E27200" s="65"/>
      <c r="F27200" s="65"/>
      <c r="G27200" s="65"/>
      <c r="H27200" s="113"/>
    </row>
    <row r="27201" spans="1:8">
      <c r="A27201" s="65"/>
      <c r="B27201" s="65"/>
      <c r="C27201" s="65"/>
      <c r="D27201" s="65"/>
      <c r="E27201" s="65"/>
      <c r="F27201" s="65"/>
      <c r="G27201" s="65"/>
      <c r="H27201" s="113"/>
    </row>
    <row r="27202" spans="1:8">
      <c r="A27202" s="65"/>
      <c r="B27202" s="65"/>
      <c r="C27202" s="65"/>
      <c r="D27202" s="65"/>
      <c r="E27202" s="65"/>
      <c r="F27202" s="65"/>
      <c r="G27202" s="65"/>
      <c r="H27202" s="113"/>
    </row>
    <row r="27203" spans="1:8">
      <c r="A27203" s="65"/>
      <c r="B27203" s="65"/>
      <c r="C27203" s="65"/>
      <c r="D27203" s="65"/>
      <c r="E27203" s="65"/>
      <c r="F27203" s="65"/>
      <c r="G27203" s="65"/>
      <c r="H27203" s="113"/>
    </row>
    <row r="27204" spans="1:8">
      <c r="A27204" s="65"/>
      <c r="B27204" s="65"/>
      <c r="C27204" s="65"/>
      <c r="D27204" s="65"/>
      <c r="E27204" s="65"/>
      <c r="F27204" s="65"/>
      <c r="G27204" s="65"/>
      <c r="H27204" s="113"/>
    </row>
    <row r="27205" spans="1:8">
      <c r="A27205" s="65"/>
      <c r="B27205" s="65"/>
      <c r="C27205" s="65"/>
      <c r="D27205" s="65"/>
      <c r="E27205" s="65"/>
      <c r="F27205" s="65"/>
      <c r="G27205" s="65"/>
      <c r="H27205" s="113"/>
    </row>
    <row r="27206" spans="1:8">
      <c r="A27206" s="65"/>
      <c r="B27206" s="65"/>
      <c r="C27206" s="65"/>
      <c r="D27206" s="65"/>
      <c r="E27206" s="65"/>
      <c r="F27206" s="65"/>
      <c r="G27206" s="65"/>
      <c r="H27206" s="113"/>
    </row>
    <row r="27207" spans="1:8">
      <c r="A27207" s="65"/>
      <c r="B27207" s="65"/>
      <c r="C27207" s="65"/>
      <c r="D27207" s="65"/>
      <c r="E27207" s="65"/>
      <c r="F27207" s="65"/>
      <c r="G27207" s="65"/>
      <c r="H27207" s="113"/>
    </row>
    <row r="27208" spans="1:8">
      <c r="A27208" s="65"/>
      <c r="B27208" s="65"/>
      <c r="C27208" s="65"/>
      <c r="D27208" s="65"/>
      <c r="E27208" s="65"/>
      <c r="F27208" s="65"/>
      <c r="G27208" s="65"/>
      <c r="H27208" s="113"/>
    </row>
    <row r="27209" spans="1:8">
      <c r="A27209" s="65"/>
      <c r="B27209" s="65"/>
      <c r="C27209" s="65"/>
      <c r="D27209" s="65"/>
      <c r="E27209" s="65"/>
      <c r="F27209" s="65"/>
      <c r="G27209" s="65"/>
      <c r="H27209" s="113"/>
    </row>
    <row r="27210" spans="1:8">
      <c r="A27210" s="65"/>
      <c r="B27210" s="65"/>
      <c r="C27210" s="65"/>
      <c r="D27210" s="65"/>
      <c r="E27210" s="65"/>
      <c r="F27210" s="65"/>
      <c r="G27210" s="65"/>
      <c r="H27210" s="113"/>
    </row>
    <row r="27211" spans="1:8">
      <c r="A27211" s="65"/>
      <c r="B27211" s="65"/>
      <c r="C27211" s="65"/>
      <c r="D27211" s="65"/>
      <c r="E27211" s="65"/>
      <c r="F27211" s="65"/>
      <c r="G27211" s="65"/>
      <c r="H27211" s="113"/>
    </row>
    <row r="27212" spans="1:8">
      <c r="A27212" s="65"/>
      <c r="B27212" s="65"/>
      <c r="C27212" s="65"/>
      <c r="D27212" s="65"/>
      <c r="E27212" s="65"/>
      <c r="F27212" s="65"/>
      <c r="G27212" s="65"/>
      <c r="H27212" s="113"/>
    </row>
    <row r="27213" spans="1:8">
      <c r="A27213" s="65"/>
      <c r="B27213" s="65"/>
      <c r="C27213" s="65"/>
      <c r="D27213" s="65"/>
      <c r="E27213" s="65"/>
      <c r="F27213" s="65"/>
      <c r="G27213" s="65"/>
      <c r="H27213" s="113"/>
    </row>
    <row r="27214" spans="1:8">
      <c r="A27214" s="65"/>
      <c r="B27214" s="65"/>
      <c r="C27214" s="65"/>
      <c r="D27214" s="65"/>
      <c r="E27214" s="65"/>
      <c r="F27214" s="65"/>
      <c r="G27214" s="65"/>
      <c r="H27214" s="113"/>
    </row>
    <row r="27215" spans="1:8">
      <c r="A27215" s="65"/>
      <c r="B27215" s="65"/>
      <c r="C27215" s="65"/>
      <c r="D27215" s="65"/>
      <c r="E27215" s="65"/>
      <c r="F27215" s="65"/>
      <c r="G27215" s="65"/>
      <c r="H27215" s="113"/>
    </row>
    <row r="27216" spans="1:8">
      <c r="A27216" s="65"/>
      <c r="B27216" s="65"/>
      <c r="C27216" s="65"/>
      <c r="D27216" s="65"/>
      <c r="E27216" s="65"/>
      <c r="F27216" s="65"/>
      <c r="G27216" s="65"/>
      <c r="H27216" s="113"/>
    </row>
    <row r="27217" spans="1:8">
      <c r="A27217" s="65"/>
      <c r="B27217" s="65"/>
      <c r="C27217" s="65"/>
      <c r="D27217" s="65"/>
      <c r="E27217" s="65"/>
      <c r="F27217" s="65"/>
      <c r="G27217" s="65"/>
      <c r="H27217" s="113"/>
    </row>
    <row r="27218" spans="1:8">
      <c r="A27218" s="65"/>
      <c r="B27218" s="65"/>
      <c r="C27218" s="65"/>
      <c r="D27218" s="65"/>
      <c r="E27218" s="65"/>
      <c r="F27218" s="65"/>
      <c r="G27218" s="65"/>
      <c r="H27218" s="113"/>
    </row>
    <row r="27219" spans="1:8">
      <c r="A27219" s="65"/>
      <c r="B27219" s="65"/>
      <c r="C27219" s="65"/>
      <c r="D27219" s="65"/>
      <c r="E27219" s="65"/>
      <c r="F27219" s="65"/>
      <c r="G27219" s="65"/>
      <c r="H27219" s="113"/>
    </row>
    <row r="27220" spans="1:8">
      <c r="A27220" s="65"/>
      <c r="B27220" s="65"/>
      <c r="C27220" s="65"/>
      <c r="D27220" s="65"/>
      <c r="E27220" s="65"/>
      <c r="F27220" s="65"/>
      <c r="G27220" s="65"/>
      <c r="H27220" s="113"/>
    </row>
    <row r="27221" spans="1:8">
      <c r="A27221" s="65"/>
      <c r="B27221" s="65"/>
      <c r="C27221" s="65"/>
      <c r="D27221" s="65"/>
      <c r="E27221" s="65"/>
      <c r="F27221" s="65"/>
      <c r="G27221" s="65"/>
      <c r="H27221" s="113"/>
    </row>
    <row r="27222" spans="1:8">
      <c r="A27222" s="65"/>
      <c r="B27222" s="65"/>
      <c r="C27222" s="65"/>
      <c r="D27222" s="65"/>
      <c r="E27222" s="65"/>
      <c r="F27222" s="65"/>
      <c r="G27222" s="65"/>
      <c r="H27222" s="113"/>
    </row>
    <row r="27223" spans="1:8">
      <c r="A27223" s="65"/>
      <c r="B27223" s="65"/>
      <c r="C27223" s="65"/>
      <c r="D27223" s="65"/>
      <c r="E27223" s="65"/>
      <c r="F27223" s="65"/>
      <c r="G27223" s="65"/>
      <c r="H27223" s="113"/>
    </row>
    <row r="27224" spans="1:8">
      <c r="A27224" s="65"/>
      <c r="B27224" s="65"/>
      <c r="C27224" s="65"/>
      <c r="D27224" s="65"/>
      <c r="E27224" s="65"/>
      <c r="F27224" s="65"/>
      <c r="G27224" s="65"/>
      <c r="H27224" s="113"/>
    </row>
    <row r="27225" spans="1:8">
      <c r="A27225" s="65"/>
      <c r="B27225" s="65"/>
      <c r="C27225" s="65"/>
      <c r="D27225" s="65"/>
      <c r="E27225" s="65"/>
      <c r="F27225" s="65"/>
      <c r="G27225" s="65"/>
      <c r="H27225" s="113"/>
    </row>
    <row r="27226" spans="1:8">
      <c r="A27226" s="65"/>
      <c r="B27226" s="65"/>
      <c r="C27226" s="65"/>
      <c r="D27226" s="65"/>
      <c r="E27226" s="65"/>
      <c r="F27226" s="65"/>
      <c r="G27226" s="65"/>
      <c r="H27226" s="113"/>
    </row>
    <row r="27227" spans="1:8">
      <c r="A27227" s="65"/>
      <c r="B27227" s="65"/>
      <c r="C27227" s="65"/>
      <c r="D27227" s="65"/>
      <c r="E27227" s="65"/>
      <c r="F27227" s="65"/>
      <c r="G27227" s="65"/>
      <c r="H27227" s="113"/>
    </row>
    <row r="27228" spans="1:8">
      <c r="A27228" s="65"/>
      <c r="B27228" s="65"/>
      <c r="C27228" s="65"/>
      <c r="D27228" s="65"/>
      <c r="E27228" s="65"/>
      <c r="F27228" s="65"/>
      <c r="G27228" s="65"/>
      <c r="H27228" s="113"/>
    </row>
    <row r="27229" spans="1:8">
      <c r="A27229" s="65"/>
      <c r="B27229" s="65"/>
      <c r="C27229" s="65"/>
      <c r="D27229" s="65"/>
      <c r="E27229" s="65"/>
      <c r="F27229" s="65"/>
      <c r="G27229" s="65"/>
      <c r="H27229" s="113"/>
    </row>
    <row r="27230" spans="1:8">
      <c r="A27230" s="65"/>
      <c r="B27230" s="65"/>
      <c r="C27230" s="65"/>
      <c r="D27230" s="65"/>
      <c r="E27230" s="65"/>
      <c r="F27230" s="65"/>
      <c r="G27230" s="65"/>
      <c r="H27230" s="113"/>
    </row>
    <row r="27231" spans="1:8">
      <c r="A27231" s="65"/>
      <c r="B27231" s="65"/>
      <c r="C27231" s="65"/>
      <c r="D27231" s="65"/>
      <c r="E27231" s="65"/>
      <c r="F27231" s="65"/>
      <c r="G27231" s="65"/>
      <c r="H27231" s="113"/>
    </row>
    <row r="27232" spans="1:8">
      <c r="A27232" s="65"/>
      <c r="B27232" s="65"/>
      <c r="C27232" s="65"/>
      <c r="D27232" s="65"/>
      <c r="E27232" s="65"/>
      <c r="F27232" s="65"/>
      <c r="G27232" s="65"/>
      <c r="H27232" s="113"/>
    </row>
    <row r="27233" spans="1:8">
      <c r="A27233" s="65"/>
      <c r="B27233" s="65"/>
      <c r="C27233" s="65"/>
      <c r="D27233" s="65"/>
      <c r="E27233" s="65"/>
      <c r="F27233" s="65"/>
      <c r="G27233" s="65"/>
      <c r="H27233" s="113"/>
    </row>
    <row r="27234" spans="1:8">
      <c r="A27234" s="65"/>
      <c r="B27234" s="65"/>
      <c r="C27234" s="65"/>
      <c r="D27234" s="65"/>
      <c r="E27234" s="65"/>
      <c r="F27234" s="65"/>
      <c r="G27234" s="65"/>
      <c r="H27234" s="113"/>
    </row>
    <row r="27235" spans="1:8">
      <c r="A27235" s="65"/>
      <c r="B27235" s="65"/>
      <c r="C27235" s="65"/>
      <c r="D27235" s="65"/>
      <c r="E27235" s="65"/>
      <c r="F27235" s="65"/>
      <c r="G27235" s="65"/>
      <c r="H27235" s="113"/>
    </row>
    <row r="27236" spans="1:8">
      <c r="A27236" s="65"/>
      <c r="B27236" s="65"/>
      <c r="C27236" s="65"/>
      <c r="D27236" s="65"/>
      <c r="E27236" s="65"/>
      <c r="F27236" s="65"/>
      <c r="G27236" s="65"/>
      <c r="H27236" s="113"/>
    </row>
    <row r="27237" spans="1:8">
      <c r="A27237" s="65"/>
      <c r="B27237" s="65"/>
      <c r="C27237" s="65"/>
      <c r="D27237" s="65"/>
      <c r="E27237" s="65"/>
      <c r="F27237" s="65"/>
      <c r="G27237" s="65"/>
      <c r="H27237" s="113"/>
    </row>
    <row r="27238" spans="1:8">
      <c r="A27238" s="65"/>
      <c r="B27238" s="65"/>
      <c r="C27238" s="65"/>
      <c r="D27238" s="65"/>
      <c r="E27238" s="65"/>
      <c r="F27238" s="65"/>
      <c r="G27238" s="65"/>
      <c r="H27238" s="113"/>
    </row>
    <row r="27239" spans="1:8">
      <c r="A27239" s="65"/>
      <c r="B27239" s="65"/>
      <c r="C27239" s="65"/>
      <c r="D27239" s="65"/>
      <c r="E27239" s="65"/>
      <c r="F27239" s="65"/>
      <c r="G27239" s="65"/>
      <c r="H27239" s="113"/>
    </row>
    <row r="27240" spans="1:8">
      <c r="A27240" s="65"/>
      <c r="B27240" s="65"/>
      <c r="C27240" s="65"/>
      <c r="D27240" s="65"/>
      <c r="E27240" s="65"/>
      <c r="F27240" s="65"/>
      <c r="G27240" s="65"/>
      <c r="H27240" s="113"/>
    </row>
    <row r="27241" spans="1:8">
      <c r="A27241" s="65"/>
      <c r="B27241" s="65"/>
      <c r="C27241" s="65"/>
      <c r="D27241" s="65"/>
      <c r="E27241" s="65"/>
      <c r="F27241" s="65"/>
      <c r="G27241" s="65"/>
      <c r="H27241" s="113"/>
    </row>
    <row r="27242" spans="1:8">
      <c r="A27242" s="65"/>
      <c r="B27242" s="65"/>
      <c r="C27242" s="65"/>
      <c r="D27242" s="65"/>
      <c r="E27242" s="65"/>
      <c r="F27242" s="65"/>
      <c r="G27242" s="65"/>
      <c r="H27242" s="113"/>
    </row>
    <row r="27243" spans="1:8">
      <c r="A27243" s="65"/>
      <c r="B27243" s="65"/>
      <c r="C27243" s="65"/>
      <c r="D27243" s="65"/>
      <c r="E27243" s="65"/>
      <c r="F27243" s="65"/>
      <c r="G27243" s="65"/>
      <c r="H27243" s="113"/>
    </row>
    <row r="27244" spans="1:8">
      <c r="A27244" s="65"/>
      <c r="B27244" s="65"/>
      <c r="C27244" s="65"/>
      <c r="D27244" s="65"/>
      <c r="E27244" s="65"/>
      <c r="F27244" s="65"/>
      <c r="G27244" s="65"/>
      <c r="H27244" s="113"/>
    </row>
    <row r="27245" spans="1:8">
      <c r="A27245" s="65"/>
      <c r="B27245" s="65"/>
      <c r="C27245" s="65"/>
      <c r="D27245" s="65"/>
      <c r="E27245" s="65"/>
      <c r="F27245" s="65"/>
      <c r="G27245" s="65"/>
      <c r="H27245" s="113"/>
    </row>
    <row r="27246" spans="1:8">
      <c r="A27246" s="65"/>
      <c r="B27246" s="65"/>
      <c r="C27246" s="65"/>
      <c r="D27246" s="65"/>
      <c r="E27246" s="65"/>
      <c r="F27246" s="65"/>
      <c r="G27246" s="65"/>
      <c r="H27246" s="113"/>
    </row>
    <row r="27247" spans="1:8">
      <c r="A27247" s="65"/>
      <c r="B27247" s="65"/>
      <c r="C27247" s="65"/>
      <c r="D27247" s="65"/>
      <c r="E27247" s="65"/>
      <c r="F27247" s="65"/>
      <c r="G27247" s="65"/>
      <c r="H27247" s="113"/>
    </row>
    <row r="27248" spans="1:8">
      <c r="A27248" s="65"/>
      <c r="B27248" s="65"/>
      <c r="C27248" s="65"/>
      <c r="D27248" s="65"/>
      <c r="E27248" s="65"/>
      <c r="F27248" s="65"/>
      <c r="G27248" s="65"/>
      <c r="H27248" s="113"/>
    </row>
    <row r="27249" spans="1:8">
      <c r="A27249" s="65"/>
      <c r="B27249" s="65"/>
      <c r="C27249" s="65"/>
      <c r="D27249" s="65"/>
      <c r="E27249" s="65"/>
      <c r="F27249" s="65"/>
      <c r="G27249" s="65"/>
      <c r="H27249" s="113"/>
    </row>
    <row r="27250" spans="1:8">
      <c r="A27250" s="65"/>
      <c r="B27250" s="65"/>
      <c r="C27250" s="65"/>
      <c r="D27250" s="65"/>
      <c r="E27250" s="65"/>
      <c r="F27250" s="65"/>
      <c r="G27250" s="65"/>
      <c r="H27250" s="113"/>
    </row>
    <row r="27251" spans="1:8">
      <c r="A27251" s="65"/>
      <c r="B27251" s="65"/>
      <c r="C27251" s="65"/>
      <c r="D27251" s="65"/>
      <c r="E27251" s="65"/>
      <c r="F27251" s="65"/>
      <c r="G27251" s="65"/>
      <c r="H27251" s="113"/>
    </row>
    <row r="27252" spans="1:8">
      <c r="A27252" s="65"/>
      <c r="B27252" s="65"/>
      <c r="C27252" s="65"/>
      <c r="D27252" s="65"/>
      <c r="E27252" s="65"/>
      <c r="F27252" s="65"/>
      <c r="G27252" s="65"/>
      <c r="H27252" s="113"/>
    </row>
    <row r="27253" spans="1:8">
      <c r="A27253" s="65"/>
      <c r="B27253" s="65"/>
      <c r="C27253" s="65"/>
      <c r="D27253" s="65"/>
      <c r="E27253" s="65"/>
      <c r="F27253" s="65"/>
      <c r="G27253" s="65"/>
      <c r="H27253" s="113"/>
    </row>
    <row r="27254" spans="1:8">
      <c r="A27254" s="65"/>
      <c r="B27254" s="65"/>
      <c r="C27254" s="65"/>
      <c r="D27254" s="65"/>
      <c r="E27254" s="65"/>
      <c r="F27254" s="65"/>
      <c r="G27254" s="65"/>
      <c r="H27254" s="113"/>
    </row>
    <row r="27255" spans="1:8">
      <c r="A27255" s="65"/>
      <c r="B27255" s="65"/>
      <c r="C27255" s="65"/>
      <c r="D27255" s="65"/>
      <c r="E27255" s="65"/>
      <c r="F27255" s="65"/>
      <c r="G27255" s="65"/>
      <c r="H27255" s="113"/>
    </row>
    <row r="27256" spans="1:8">
      <c r="A27256" s="65"/>
      <c r="B27256" s="65"/>
      <c r="C27256" s="65"/>
      <c r="D27256" s="65"/>
      <c r="E27256" s="65"/>
      <c r="F27256" s="65"/>
      <c r="G27256" s="65"/>
      <c r="H27256" s="113"/>
    </row>
    <row r="27257" spans="1:8">
      <c r="A27257" s="65"/>
      <c r="B27257" s="65"/>
      <c r="C27257" s="65"/>
      <c r="D27257" s="65"/>
      <c r="E27257" s="65"/>
      <c r="F27257" s="65"/>
      <c r="G27257" s="65"/>
      <c r="H27257" s="113"/>
    </row>
    <row r="27258" spans="1:8">
      <c r="A27258" s="65"/>
      <c r="B27258" s="65"/>
      <c r="C27258" s="65"/>
      <c r="D27258" s="65"/>
      <c r="E27258" s="65"/>
      <c r="F27258" s="65"/>
      <c r="G27258" s="65"/>
      <c r="H27258" s="113"/>
    </row>
    <row r="27259" spans="1:8">
      <c r="A27259" s="65"/>
      <c r="B27259" s="65"/>
      <c r="C27259" s="65"/>
      <c r="D27259" s="65"/>
      <c r="E27259" s="65"/>
      <c r="F27259" s="65"/>
      <c r="G27259" s="65"/>
      <c r="H27259" s="113"/>
    </row>
    <row r="27260" spans="1:8">
      <c r="A27260" s="65"/>
      <c r="B27260" s="65"/>
      <c r="C27260" s="65"/>
      <c r="D27260" s="65"/>
      <c r="E27260" s="65"/>
      <c r="F27260" s="65"/>
      <c r="G27260" s="65"/>
      <c r="H27260" s="113"/>
    </row>
    <row r="27261" spans="1:8">
      <c r="A27261" s="65"/>
      <c r="B27261" s="65"/>
      <c r="C27261" s="65"/>
      <c r="D27261" s="65"/>
      <c r="E27261" s="65"/>
      <c r="F27261" s="65"/>
      <c r="G27261" s="65"/>
      <c r="H27261" s="113"/>
    </row>
    <row r="27262" spans="1:8">
      <c r="A27262" s="65"/>
      <c r="B27262" s="65"/>
      <c r="C27262" s="65"/>
      <c r="D27262" s="65"/>
      <c r="E27262" s="65"/>
      <c r="F27262" s="65"/>
      <c r="G27262" s="65"/>
      <c r="H27262" s="113"/>
    </row>
    <row r="27263" spans="1:8">
      <c r="A27263" s="65"/>
      <c r="B27263" s="65"/>
      <c r="C27263" s="65"/>
      <c r="D27263" s="65"/>
      <c r="E27263" s="65"/>
      <c r="F27263" s="65"/>
      <c r="G27263" s="65"/>
      <c r="H27263" s="113"/>
    </row>
    <row r="27264" spans="1:8">
      <c r="A27264" s="65"/>
      <c r="B27264" s="65"/>
      <c r="C27264" s="65"/>
      <c r="D27264" s="65"/>
      <c r="E27264" s="65"/>
      <c r="F27264" s="65"/>
      <c r="G27264" s="65"/>
      <c r="H27264" s="113"/>
    </row>
    <row r="27265" spans="1:8">
      <c r="A27265" s="65"/>
      <c r="B27265" s="65"/>
      <c r="C27265" s="65"/>
      <c r="D27265" s="65"/>
      <c r="E27265" s="65"/>
      <c r="F27265" s="65"/>
      <c r="G27265" s="65"/>
      <c r="H27265" s="113"/>
    </row>
    <row r="27266" spans="1:8">
      <c r="A27266" s="65"/>
      <c r="B27266" s="65"/>
      <c r="C27266" s="65"/>
      <c r="D27266" s="65"/>
      <c r="E27266" s="65"/>
      <c r="F27266" s="65"/>
      <c r="G27266" s="65"/>
      <c r="H27266" s="113"/>
    </row>
    <row r="27267" spans="1:8">
      <c r="A27267" s="65"/>
      <c r="B27267" s="65"/>
      <c r="C27267" s="65"/>
      <c r="D27267" s="65"/>
      <c r="E27267" s="65"/>
      <c r="F27267" s="65"/>
      <c r="G27267" s="65"/>
      <c r="H27267" s="113"/>
    </row>
    <row r="27268" spans="1:8">
      <c r="A27268" s="65"/>
      <c r="B27268" s="65"/>
      <c r="C27268" s="65"/>
      <c r="D27268" s="65"/>
      <c r="E27268" s="65"/>
      <c r="F27268" s="65"/>
      <c r="G27268" s="65"/>
      <c r="H27268" s="113"/>
    </row>
    <row r="27269" spans="1:8">
      <c r="A27269" s="65"/>
      <c r="B27269" s="65"/>
      <c r="C27269" s="65"/>
      <c r="D27269" s="65"/>
      <c r="E27269" s="65"/>
      <c r="F27269" s="65"/>
      <c r="G27269" s="65"/>
      <c r="H27269" s="113"/>
    </row>
    <row r="27270" spans="1:8">
      <c r="A27270" s="65"/>
      <c r="B27270" s="65"/>
      <c r="C27270" s="65"/>
      <c r="D27270" s="65"/>
      <c r="E27270" s="65"/>
      <c r="F27270" s="65"/>
      <c r="G27270" s="65"/>
      <c r="H27270" s="113"/>
    </row>
    <row r="27271" spans="1:8">
      <c r="A27271" s="65"/>
      <c r="B27271" s="65"/>
      <c r="C27271" s="65"/>
      <c r="D27271" s="65"/>
      <c r="E27271" s="65"/>
      <c r="F27271" s="65"/>
      <c r="G27271" s="65"/>
      <c r="H27271" s="113"/>
    </row>
    <row r="27272" spans="1:8">
      <c r="A27272" s="65"/>
      <c r="B27272" s="65"/>
      <c r="C27272" s="65"/>
      <c r="D27272" s="65"/>
      <c r="E27272" s="65"/>
      <c r="F27272" s="65"/>
      <c r="G27272" s="65"/>
      <c r="H27272" s="113"/>
    </row>
    <row r="27273" spans="1:8">
      <c r="A27273" s="65"/>
      <c r="B27273" s="65"/>
      <c r="C27273" s="65"/>
      <c r="D27273" s="65"/>
      <c r="E27273" s="65"/>
      <c r="F27273" s="65"/>
      <c r="G27273" s="65"/>
      <c r="H27273" s="113"/>
    </row>
    <row r="27274" spans="1:8">
      <c r="A27274" s="65"/>
      <c r="B27274" s="65"/>
      <c r="C27274" s="65"/>
      <c r="D27274" s="65"/>
      <c r="E27274" s="65"/>
      <c r="F27274" s="65"/>
      <c r="G27274" s="65"/>
      <c r="H27274" s="113"/>
    </row>
    <row r="27275" spans="1:8">
      <c r="A27275" s="65"/>
      <c r="B27275" s="65"/>
      <c r="C27275" s="65"/>
      <c r="D27275" s="65"/>
      <c r="E27275" s="65"/>
      <c r="F27275" s="65"/>
      <c r="G27275" s="65"/>
      <c r="H27275" s="113"/>
    </row>
    <row r="27276" spans="1:8">
      <c r="A27276" s="65"/>
      <c r="B27276" s="65"/>
      <c r="C27276" s="65"/>
      <c r="D27276" s="65"/>
      <c r="E27276" s="65"/>
      <c r="F27276" s="65"/>
      <c r="G27276" s="65"/>
      <c r="H27276" s="113"/>
    </row>
    <row r="27277" spans="1:8">
      <c r="A27277" s="65"/>
      <c r="B27277" s="65"/>
      <c r="C27277" s="65"/>
      <c r="D27277" s="65"/>
      <c r="E27277" s="65"/>
      <c r="F27277" s="65"/>
      <c r="G27277" s="65"/>
      <c r="H27277" s="113"/>
    </row>
    <row r="27278" spans="1:8">
      <c r="A27278" s="65"/>
      <c r="B27278" s="65"/>
      <c r="C27278" s="65"/>
      <c r="D27278" s="65"/>
      <c r="E27278" s="65"/>
      <c r="F27278" s="65"/>
      <c r="G27278" s="65"/>
      <c r="H27278" s="113"/>
    </row>
    <row r="27279" spans="1:8">
      <c r="A27279" s="65"/>
      <c r="B27279" s="65"/>
      <c r="C27279" s="65"/>
      <c r="D27279" s="65"/>
      <c r="E27279" s="65"/>
      <c r="F27279" s="65"/>
      <c r="G27279" s="65"/>
      <c r="H27279" s="113"/>
    </row>
    <row r="27280" spans="1:8">
      <c r="A27280" s="65"/>
      <c r="B27280" s="65"/>
      <c r="C27280" s="65"/>
      <c r="D27280" s="65"/>
      <c r="E27280" s="65"/>
      <c r="F27280" s="65"/>
      <c r="G27280" s="65"/>
      <c r="H27280" s="113"/>
    </row>
    <row r="27281" spans="1:8">
      <c r="A27281" s="65"/>
      <c r="B27281" s="65"/>
      <c r="C27281" s="65"/>
      <c r="D27281" s="65"/>
      <c r="E27281" s="65"/>
      <c r="F27281" s="65"/>
      <c r="G27281" s="65"/>
      <c r="H27281" s="113"/>
    </row>
    <row r="27282" spans="1:8">
      <c r="A27282" s="65"/>
      <c r="B27282" s="65"/>
      <c r="C27282" s="65"/>
      <c r="D27282" s="65"/>
      <c r="E27282" s="65"/>
      <c r="F27282" s="65"/>
      <c r="G27282" s="65"/>
      <c r="H27282" s="113"/>
    </row>
    <row r="27283" spans="1:8">
      <c r="A27283" s="65"/>
      <c r="B27283" s="65"/>
      <c r="C27283" s="65"/>
      <c r="D27283" s="65"/>
      <c r="E27283" s="65"/>
      <c r="F27283" s="65"/>
      <c r="G27283" s="65"/>
      <c r="H27283" s="113"/>
    </row>
    <row r="27284" spans="1:8">
      <c r="A27284" s="65"/>
      <c r="B27284" s="65"/>
      <c r="C27284" s="65"/>
      <c r="D27284" s="65"/>
      <c r="E27284" s="65"/>
      <c r="F27284" s="65"/>
      <c r="G27284" s="65"/>
      <c r="H27284" s="113"/>
    </row>
    <row r="27285" spans="1:8">
      <c r="A27285" s="65"/>
      <c r="B27285" s="65"/>
      <c r="C27285" s="65"/>
      <c r="D27285" s="65"/>
      <c r="E27285" s="65"/>
      <c r="F27285" s="65"/>
      <c r="G27285" s="65"/>
      <c r="H27285" s="113"/>
    </row>
    <row r="27286" spans="1:8">
      <c r="A27286" s="65"/>
      <c r="B27286" s="65"/>
      <c r="C27286" s="65"/>
      <c r="D27286" s="65"/>
      <c r="E27286" s="65"/>
      <c r="F27286" s="65"/>
      <c r="G27286" s="65"/>
      <c r="H27286" s="113"/>
    </row>
    <row r="27287" spans="1:8">
      <c r="A27287" s="65"/>
      <c r="B27287" s="65"/>
      <c r="C27287" s="65"/>
      <c r="D27287" s="65"/>
      <c r="E27287" s="65"/>
      <c r="F27287" s="65"/>
      <c r="G27287" s="65"/>
      <c r="H27287" s="113"/>
    </row>
    <row r="27288" spans="1:8">
      <c r="A27288" s="65"/>
      <c r="B27288" s="65"/>
      <c r="C27288" s="65"/>
      <c r="D27288" s="65"/>
      <c r="E27288" s="65"/>
      <c r="F27288" s="65"/>
      <c r="G27288" s="65"/>
      <c r="H27288" s="113"/>
    </row>
    <row r="27289" spans="1:8">
      <c r="A27289" s="65"/>
      <c r="B27289" s="65"/>
      <c r="C27289" s="65"/>
      <c r="D27289" s="65"/>
      <c r="E27289" s="65"/>
      <c r="F27289" s="65"/>
      <c r="G27289" s="65"/>
      <c r="H27289" s="113"/>
    </row>
    <row r="27290" spans="1:8">
      <c r="A27290" s="65"/>
      <c r="B27290" s="65"/>
      <c r="C27290" s="65"/>
      <c r="D27290" s="65"/>
      <c r="E27290" s="65"/>
      <c r="F27290" s="65"/>
      <c r="G27290" s="65"/>
      <c r="H27290" s="113"/>
    </row>
    <row r="27291" spans="1:8">
      <c r="A27291" s="65"/>
      <c r="B27291" s="65"/>
      <c r="C27291" s="65"/>
      <c r="D27291" s="65"/>
      <c r="E27291" s="65"/>
      <c r="F27291" s="65"/>
      <c r="G27291" s="65"/>
      <c r="H27291" s="113"/>
    </row>
    <row r="27292" spans="1:8">
      <c r="A27292" s="65"/>
      <c r="B27292" s="65"/>
      <c r="C27292" s="65"/>
      <c r="D27292" s="65"/>
      <c r="E27292" s="65"/>
      <c r="F27292" s="65"/>
      <c r="G27292" s="65"/>
      <c r="H27292" s="113"/>
    </row>
    <row r="27293" spans="1:8">
      <c r="A27293" s="65"/>
      <c r="B27293" s="65"/>
      <c r="C27293" s="65"/>
      <c r="D27293" s="65"/>
      <c r="E27293" s="65"/>
      <c r="F27293" s="65"/>
      <c r="G27293" s="65"/>
      <c r="H27293" s="113"/>
    </row>
    <row r="27294" spans="1:8">
      <c r="A27294" s="65"/>
      <c r="B27294" s="65"/>
      <c r="C27294" s="65"/>
      <c r="D27294" s="65"/>
      <c r="E27294" s="65"/>
      <c r="F27294" s="65"/>
      <c r="G27294" s="65"/>
      <c r="H27294" s="113"/>
    </row>
    <row r="27295" spans="1:8">
      <c r="A27295" s="65"/>
      <c r="B27295" s="65"/>
      <c r="C27295" s="65"/>
      <c r="D27295" s="65"/>
      <c r="E27295" s="65"/>
      <c r="F27295" s="65"/>
      <c r="G27295" s="65"/>
      <c r="H27295" s="113"/>
    </row>
    <row r="27296" spans="1:8">
      <c r="A27296" s="65"/>
      <c r="B27296" s="65"/>
      <c r="C27296" s="65"/>
      <c r="D27296" s="65"/>
      <c r="E27296" s="65"/>
      <c r="F27296" s="65"/>
      <c r="G27296" s="65"/>
      <c r="H27296" s="113"/>
    </row>
    <row r="27297" spans="1:8">
      <c r="A27297" s="65"/>
      <c r="B27297" s="65"/>
      <c r="C27297" s="65"/>
      <c r="D27297" s="65"/>
      <c r="E27297" s="65"/>
      <c r="F27297" s="65"/>
      <c r="G27297" s="65"/>
      <c r="H27297" s="113"/>
    </row>
    <row r="27298" spans="1:8">
      <c r="A27298" s="65"/>
      <c r="B27298" s="65"/>
      <c r="C27298" s="65"/>
      <c r="D27298" s="65"/>
      <c r="E27298" s="65"/>
      <c r="F27298" s="65"/>
      <c r="G27298" s="65"/>
      <c r="H27298" s="113"/>
    </row>
    <row r="27299" spans="1:8">
      <c r="A27299" s="65"/>
      <c r="B27299" s="65"/>
      <c r="C27299" s="65"/>
      <c r="D27299" s="65"/>
      <c r="E27299" s="65"/>
      <c r="F27299" s="65"/>
      <c r="G27299" s="65"/>
      <c r="H27299" s="113"/>
    </row>
    <row r="27300" spans="1:8">
      <c r="A27300" s="65"/>
      <c r="B27300" s="65"/>
      <c r="C27300" s="65"/>
      <c r="D27300" s="65"/>
      <c r="E27300" s="65"/>
      <c r="F27300" s="65"/>
      <c r="G27300" s="65"/>
      <c r="H27300" s="113"/>
    </row>
    <row r="27301" spans="1:8">
      <c r="A27301" s="65"/>
      <c r="B27301" s="65"/>
      <c r="C27301" s="65"/>
      <c r="D27301" s="65"/>
      <c r="E27301" s="65"/>
      <c r="F27301" s="65"/>
      <c r="G27301" s="65"/>
      <c r="H27301" s="113"/>
    </row>
    <row r="27302" spans="1:8">
      <c r="A27302" s="65"/>
      <c r="B27302" s="65"/>
      <c r="C27302" s="65"/>
      <c r="D27302" s="65"/>
      <c r="E27302" s="65"/>
      <c r="F27302" s="65"/>
      <c r="G27302" s="65"/>
      <c r="H27302" s="113"/>
    </row>
    <row r="27303" spans="1:8">
      <c r="A27303" s="65"/>
      <c r="B27303" s="65"/>
      <c r="C27303" s="65"/>
      <c r="D27303" s="65"/>
      <c r="E27303" s="65"/>
      <c r="F27303" s="65"/>
      <c r="G27303" s="65"/>
      <c r="H27303" s="113"/>
    </row>
    <row r="27304" spans="1:8">
      <c r="A27304" s="65"/>
      <c r="B27304" s="65"/>
      <c r="C27304" s="65"/>
      <c r="D27304" s="65"/>
      <c r="E27304" s="65"/>
      <c r="F27304" s="65"/>
      <c r="G27304" s="65"/>
      <c r="H27304" s="113"/>
    </row>
    <row r="27305" spans="1:8">
      <c r="A27305" s="65"/>
      <c r="B27305" s="65"/>
      <c r="C27305" s="65"/>
      <c r="D27305" s="65"/>
      <c r="E27305" s="65"/>
      <c r="F27305" s="65"/>
      <c r="G27305" s="65"/>
      <c r="H27305" s="113"/>
    </row>
    <row r="27306" spans="1:8">
      <c r="A27306" s="65"/>
      <c r="B27306" s="65"/>
      <c r="C27306" s="65"/>
      <c r="D27306" s="65"/>
      <c r="E27306" s="65"/>
      <c r="F27306" s="65"/>
      <c r="G27306" s="65"/>
      <c r="H27306" s="113"/>
    </row>
    <row r="27307" spans="1:8">
      <c r="A27307" s="65"/>
      <c r="B27307" s="65"/>
      <c r="C27307" s="65"/>
      <c r="D27307" s="65"/>
      <c r="E27307" s="65"/>
      <c r="F27307" s="65"/>
      <c r="G27307" s="65"/>
      <c r="H27307" s="113"/>
    </row>
    <row r="27308" spans="1:8">
      <c r="A27308" s="65"/>
      <c r="B27308" s="65"/>
      <c r="C27308" s="65"/>
      <c r="D27308" s="65"/>
      <c r="E27308" s="65"/>
      <c r="F27308" s="65"/>
      <c r="G27308" s="65"/>
      <c r="H27308" s="113"/>
    </row>
    <row r="27309" spans="1:8">
      <c r="A27309" s="65"/>
      <c r="B27309" s="65"/>
      <c r="C27309" s="65"/>
      <c r="D27309" s="65"/>
      <c r="E27309" s="65"/>
      <c r="F27309" s="65"/>
      <c r="G27309" s="65"/>
      <c r="H27309" s="113"/>
    </row>
    <row r="27310" spans="1:8">
      <c r="A27310" s="65"/>
      <c r="B27310" s="65"/>
      <c r="C27310" s="65"/>
      <c r="D27310" s="65"/>
      <c r="E27310" s="65"/>
      <c r="F27310" s="65"/>
      <c r="G27310" s="65"/>
      <c r="H27310" s="113"/>
    </row>
    <row r="27311" spans="1:8">
      <c r="A27311" s="65"/>
      <c r="B27311" s="65"/>
      <c r="C27311" s="65"/>
      <c r="D27311" s="65"/>
      <c r="E27311" s="65"/>
      <c r="F27311" s="65"/>
      <c r="G27311" s="65"/>
      <c r="H27311" s="113"/>
    </row>
    <row r="27312" spans="1:8">
      <c r="A27312" s="65"/>
      <c r="B27312" s="65"/>
      <c r="C27312" s="65"/>
      <c r="D27312" s="65"/>
      <c r="E27312" s="65"/>
      <c r="F27312" s="65"/>
      <c r="G27312" s="65"/>
      <c r="H27312" s="113"/>
    </row>
    <row r="27313" spans="1:8">
      <c r="A27313" s="65"/>
      <c r="B27313" s="65"/>
      <c r="C27313" s="65"/>
      <c r="D27313" s="65"/>
      <c r="E27313" s="65"/>
      <c r="F27313" s="65"/>
      <c r="G27313" s="65"/>
      <c r="H27313" s="113"/>
    </row>
    <row r="27314" spans="1:8">
      <c r="A27314" s="65"/>
      <c r="B27314" s="65"/>
      <c r="C27314" s="65"/>
      <c r="D27314" s="65"/>
      <c r="E27314" s="65"/>
      <c r="F27314" s="65"/>
      <c r="G27314" s="65"/>
      <c r="H27314" s="113"/>
    </row>
    <row r="27315" spans="1:8">
      <c r="A27315" s="65"/>
      <c r="B27315" s="65"/>
      <c r="C27315" s="65"/>
      <c r="D27315" s="65"/>
      <c r="E27315" s="65"/>
      <c r="F27315" s="65"/>
      <c r="G27315" s="65"/>
      <c r="H27315" s="113"/>
    </row>
    <row r="27316" spans="1:8">
      <c r="A27316" s="65"/>
      <c r="B27316" s="65"/>
      <c r="C27316" s="65"/>
      <c r="D27316" s="65"/>
      <c r="E27316" s="65"/>
      <c r="F27316" s="65"/>
      <c r="G27316" s="65"/>
      <c r="H27316" s="113"/>
    </row>
    <row r="27317" spans="1:8">
      <c r="A27317" s="65"/>
      <c r="B27317" s="65"/>
      <c r="C27317" s="65"/>
      <c r="D27317" s="65"/>
      <c r="E27317" s="65"/>
      <c r="F27317" s="65"/>
      <c r="G27317" s="65"/>
      <c r="H27317" s="113"/>
    </row>
    <row r="27318" spans="1:8">
      <c r="A27318" s="65"/>
      <c r="B27318" s="65"/>
      <c r="C27318" s="65"/>
      <c r="D27318" s="65"/>
      <c r="E27318" s="65"/>
      <c r="F27318" s="65"/>
      <c r="G27318" s="65"/>
      <c r="H27318" s="113"/>
    </row>
    <row r="27319" spans="1:8">
      <c r="A27319" s="65"/>
      <c r="B27319" s="65"/>
      <c r="C27319" s="65"/>
      <c r="D27319" s="65"/>
      <c r="E27319" s="65"/>
      <c r="F27319" s="65"/>
      <c r="G27319" s="65"/>
      <c r="H27319" s="113"/>
    </row>
    <row r="27320" spans="1:8">
      <c r="A27320" s="65"/>
      <c r="B27320" s="65"/>
      <c r="C27320" s="65"/>
      <c r="D27320" s="65"/>
      <c r="E27320" s="65"/>
      <c r="F27320" s="65"/>
      <c r="G27320" s="65"/>
      <c r="H27320" s="113"/>
    </row>
    <row r="27321" spans="1:8">
      <c r="A27321" s="65"/>
      <c r="B27321" s="65"/>
      <c r="C27321" s="65"/>
      <c r="D27321" s="65"/>
      <c r="E27321" s="65"/>
      <c r="F27321" s="65"/>
      <c r="G27321" s="65"/>
      <c r="H27321" s="113"/>
    </row>
    <row r="27322" spans="1:8">
      <c r="A27322" s="65"/>
      <c r="B27322" s="65"/>
      <c r="C27322" s="65"/>
      <c r="D27322" s="65"/>
      <c r="E27322" s="65"/>
      <c r="F27322" s="65"/>
      <c r="G27322" s="65"/>
      <c r="H27322" s="113"/>
    </row>
    <row r="27323" spans="1:8">
      <c r="A27323" s="65"/>
      <c r="B27323" s="65"/>
      <c r="C27323" s="65"/>
      <c r="D27323" s="65"/>
      <c r="E27323" s="65"/>
      <c r="F27323" s="65"/>
      <c r="G27323" s="65"/>
      <c r="H27323" s="113"/>
    </row>
    <row r="27324" spans="1:8">
      <c r="A27324" s="65"/>
      <c r="B27324" s="65"/>
      <c r="C27324" s="65"/>
      <c r="D27324" s="65"/>
      <c r="E27324" s="65"/>
      <c r="F27324" s="65"/>
      <c r="G27324" s="65"/>
      <c r="H27324" s="113"/>
    </row>
    <row r="27325" spans="1:8">
      <c r="A27325" s="65"/>
      <c r="B27325" s="65"/>
      <c r="C27325" s="65"/>
      <c r="D27325" s="65"/>
      <c r="E27325" s="65"/>
      <c r="F27325" s="65"/>
      <c r="G27325" s="65"/>
      <c r="H27325" s="113"/>
    </row>
    <row r="27326" spans="1:8">
      <c r="A27326" s="65"/>
      <c r="B27326" s="65"/>
      <c r="C27326" s="65"/>
      <c r="D27326" s="65"/>
      <c r="E27326" s="65"/>
      <c r="F27326" s="65"/>
      <c r="G27326" s="65"/>
      <c r="H27326" s="113"/>
    </row>
    <row r="27327" spans="1:8">
      <c r="A27327" s="65"/>
      <c r="B27327" s="65"/>
      <c r="C27327" s="65"/>
      <c r="D27327" s="65"/>
      <c r="E27327" s="65"/>
      <c r="F27327" s="65"/>
      <c r="G27327" s="65"/>
      <c r="H27327" s="113"/>
    </row>
    <row r="27328" spans="1:8">
      <c r="A27328" s="65"/>
      <c r="B27328" s="65"/>
      <c r="C27328" s="65"/>
      <c r="D27328" s="65"/>
      <c r="E27328" s="65"/>
      <c r="F27328" s="65"/>
      <c r="G27328" s="65"/>
      <c r="H27328" s="113"/>
    </row>
    <row r="27329" spans="1:8">
      <c r="A27329" s="65"/>
      <c r="B27329" s="65"/>
      <c r="C27329" s="65"/>
      <c r="D27329" s="65"/>
      <c r="E27329" s="65"/>
      <c r="F27329" s="65"/>
      <c r="G27329" s="65"/>
      <c r="H27329" s="113"/>
    </row>
    <row r="27330" spans="1:8">
      <c r="A27330" s="65"/>
      <c r="B27330" s="65"/>
      <c r="C27330" s="65"/>
      <c r="D27330" s="65"/>
      <c r="E27330" s="65"/>
      <c r="F27330" s="65"/>
      <c r="G27330" s="65"/>
      <c r="H27330" s="113"/>
    </row>
    <row r="27331" spans="1:8">
      <c r="A27331" s="65"/>
      <c r="B27331" s="65"/>
      <c r="C27331" s="65"/>
      <c r="D27331" s="65"/>
      <c r="E27331" s="65"/>
      <c r="F27331" s="65"/>
      <c r="G27331" s="65"/>
      <c r="H27331" s="113"/>
    </row>
    <row r="27332" spans="1:8">
      <c r="A27332" s="65"/>
      <c r="B27332" s="65"/>
      <c r="C27332" s="65"/>
      <c r="D27332" s="65"/>
      <c r="E27332" s="65"/>
      <c r="F27332" s="65"/>
      <c r="G27332" s="65"/>
      <c r="H27332" s="113"/>
    </row>
    <row r="27333" spans="1:8">
      <c r="A27333" s="65"/>
      <c r="B27333" s="65"/>
      <c r="C27333" s="65"/>
      <c r="D27333" s="65"/>
      <c r="E27333" s="65"/>
      <c r="F27333" s="65"/>
      <c r="G27333" s="65"/>
      <c r="H27333" s="113"/>
    </row>
    <row r="27334" spans="1:8">
      <c r="A27334" s="65"/>
      <c r="B27334" s="65"/>
      <c r="C27334" s="65"/>
      <c r="D27334" s="65"/>
      <c r="E27334" s="65"/>
      <c r="F27334" s="65"/>
      <c r="G27334" s="65"/>
      <c r="H27334" s="113"/>
    </row>
    <row r="27335" spans="1:8">
      <c r="A27335" s="65"/>
      <c r="B27335" s="65"/>
      <c r="C27335" s="65"/>
      <c r="D27335" s="65"/>
      <c r="E27335" s="65"/>
      <c r="F27335" s="65"/>
      <c r="G27335" s="65"/>
      <c r="H27335" s="113"/>
    </row>
    <row r="27336" spans="1:8">
      <c r="A27336" s="65"/>
      <c r="B27336" s="65"/>
      <c r="C27336" s="65"/>
      <c r="D27336" s="65"/>
      <c r="E27336" s="65"/>
      <c r="F27336" s="65"/>
      <c r="G27336" s="65"/>
      <c r="H27336" s="113"/>
    </row>
    <row r="27337" spans="1:8">
      <c r="A27337" s="65"/>
      <c r="B27337" s="65"/>
      <c r="C27337" s="65"/>
      <c r="D27337" s="65"/>
      <c r="E27337" s="65"/>
      <c r="F27337" s="65"/>
      <c r="G27337" s="65"/>
      <c r="H27337" s="113"/>
    </row>
    <row r="27338" spans="1:8">
      <c r="A27338" s="65"/>
      <c r="B27338" s="65"/>
      <c r="C27338" s="65"/>
      <c r="D27338" s="65"/>
      <c r="E27338" s="65"/>
      <c r="F27338" s="65"/>
      <c r="G27338" s="65"/>
      <c r="H27338" s="113"/>
    </row>
    <row r="27339" spans="1:8">
      <c r="A27339" s="65"/>
      <c r="B27339" s="65"/>
      <c r="C27339" s="65"/>
      <c r="D27339" s="65"/>
      <c r="E27339" s="65"/>
      <c r="F27339" s="65"/>
      <c r="G27339" s="65"/>
      <c r="H27339" s="113"/>
    </row>
    <row r="27340" spans="1:8">
      <c r="A27340" s="65"/>
      <c r="B27340" s="65"/>
      <c r="C27340" s="65"/>
      <c r="D27340" s="65"/>
      <c r="E27340" s="65"/>
      <c r="F27340" s="65"/>
      <c r="G27340" s="65"/>
      <c r="H27340" s="113"/>
    </row>
    <row r="27341" spans="1:8">
      <c r="A27341" s="65"/>
      <c r="B27341" s="65"/>
      <c r="C27341" s="65"/>
      <c r="D27341" s="65"/>
      <c r="E27341" s="65"/>
      <c r="F27341" s="65"/>
      <c r="G27341" s="65"/>
      <c r="H27341" s="113"/>
    </row>
    <row r="27342" spans="1:8">
      <c r="A27342" s="65"/>
      <c r="B27342" s="65"/>
      <c r="C27342" s="65"/>
      <c r="D27342" s="65"/>
      <c r="E27342" s="65"/>
      <c r="F27342" s="65"/>
      <c r="G27342" s="65"/>
      <c r="H27342" s="113"/>
    </row>
    <row r="27343" spans="1:8">
      <c r="A27343" s="65"/>
      <c r="B27343" s="65"/>
      <c r="C27343" s="65"/>
      <c r="D27343" s="65"/>
      <c r="E27343" s="65"/>
      <c r="F27343" s="65"/>
      <c r="G27343" s="65"/>
      <c r="H27343" s="113"/>
    </row>
    <row r="27344" spans="1:8">
      <c r="A27344" s="65"/>
      <c r="B27344" s="65"/>
      <c r="C27344" s="65"/>
      <c r="D27344" s="65"/>
      <c r="E27344" s="65"/>
      <c r="F27344" s="65"/>
      <c r="G27344" s="65"/>
      <c r="H27344" s="113"/>
    </row>
    <row r="27345" spans="1:8">
      <c r="A27345" s="65"/>
      <c r="B27345" s="65"/>
      <c r="C27345" s="65"/>
      <c r="D27345" s="65"/>
      <c r="E27345" s="65"/>
      <c r="F27345" s="65"/>
      <c r="G27345" s="65"/>
      <c r="H27345" s="113"/>
    </row>
    <row r="27346" spans="1:8">
      <c r="A27346" s="65"/>
      <c r="B27346" s="65"/>
      <c r="C27346" s="65"/>
      <c r="D27346" s="65"/>
      <c r="E27346" s="65"/>
      <c r="F27346" s="65"/>
      <c r="G27346" s="65"/>
      <c r="H27346" s="113"/>
    </row>
    <row r="27347" spans="1:8">
      <c r="A27347" s="65"/>
      <c r="B27347" s="65"/>
      <c r="C27347" s="65"/>
      <c r="D27347" s="65"/>
      <c r="E27347" s="65"/>
      <c r="F27347" s="65"/>
      <c r="G27347" s="65"/>
      <c r="H27347" s="113"/>
    </row>
    <row r="27348" spans="1:8">
      <c r="A27348" s="65"/>
      <c r="B27348" s="65"/>
      <c r="C27348" s="65"/>
      <c r="D27348" s="65"/>
      <c r="E27348" s="65"/>
      <c r="F27348" s="65"/>
      <c r="G27348" s="65"/>
      <c r="H27348" s="113"/>
    </row>
    <row r="27349" spans="1:8">
      <c r="A27349" s="65"/>
      <c r="B27349" s="65"/>
      <c r="C27349" s="65"/>
      <c r="D27349" s="65"/>
      <c r="E27349" s="65"/>
      <c r="F27349" s="65"/>
      <c r="G27349" s="65"/>
      <c r="H27349" s="113"/>
    </row>
    <row r="27350" spans="1:8">
      <c r="A27350" s="65"/>
      <c r="B27350" s="65"/>
      <c r="C27350" s="65"/>
      <c r="D27350" s="65"/>
      <c r="E27350" s="65"/>
      <c r="F27350" s="65"/>
      <c r="G27350" s="65"/>
      <c r="H27350" s="113"/>
    </row>
    <row r="27351" spans="1:8">
      <c r="A27351" s="65"/>
      <c r="B27351" s="65"/>
      <c r="C27351" s="65"/>
      <c r="D27351" s="65"/>
      <c r="E27351" s="65"/>
      <c r="F27351" s="65"/>
      <c r="G27351" s="65"/>
      <c r="H27351" s="113"/>
    </row>
    <row r="27352" spans="1:8">
      <c r="A27352" s="65"/>
      <c r="B27352" s="65"/>
      <c r="C27352" s="65"/>
      <c r="D27352" s="65"/>
      <c r="E27352" s="65"/>
      <c r="F27352" s="65"/>
      <c r="G27352" s="65"/>
      <c r="H27352" s="113"/>
    </row>
    <row r="27353" spans="1:8">
      <c r="A27353" s="65"/>
      <c r="B27353" s="65"/>
      <c r="C27353" s="65"/>
      <c r="D27353" s="65"/>
      <c r="E27353" s="65"/>
      <c r="F27353" s="65"/>
      <c r="G27353" s="65"/>
      <c r="H27353" s="113"/>
    </row>
    <row r="27354" spans="1:8">
      <c r="A27354" s="65"/>
      <c r="B27354" s="65"/>
      <c r="C27354" s="65"/>
      <c r="D27354" s="65"/>
      <c r="E27354" s="65"/>
      <c r="F27354" s="65"/>
      <c r="G27354" s="65"/>
      <c r="H27354" s="113"/>
    </row>
    <row r="27355" spans="1:8">
      <c r="A27355" s="65"/>
      <c r="B27355" s="65"/>
      <c r="C27355" s="65"/>
      <c r="D27355" s="65"/>
      <c r="E27355" s="65"/>
      <c r="F27355" s="65"/>
      <c r="G27355" s="65"/>
      <c r="H27355" s="113"/>
    </row>
    <row r="27356" spans="1:8">
      <c r="A27356" s="65"/>
      <c r="B27356" s="65"/>
      <c r="C27356" s="65"/>
      <c r="D27356" s="65"/>
      <c r="E27356" s="65"/>
      <c r="F27356" s="65"/>
      <c r="G27356" s="65"/>
      <c r="H27356" s="113"/>
    </row>
    <row r="27357" spans="1:8">
      <c r="A27357" s="65"/>
      <c r="B27357" s="65"/>
      <c r="C27357" s="65"/>
      <c r="D27357" s="65"/>
      <c r="E27357" s="65"/>
      <c r="F27357" s="65"/>
      <c r="G27357" s="65"/>
      <c r="H27357" s="113"/>
    </row>
    <row r="27358" spans="1:8">
      <c r="A27358" s="65"/>
      <c r="B27358" s="65"/>
      <c r="C27358" s="65"/>
      <c r="D27358" s="65"/>
      <c r="E27358" s="65"/>
      <c r="F27358" s="65"/>
      <c r="G27358" s="65"/>
      <c r="H27358" s="113"/>
    </row>
    <row r="27359" spans="1:8">
      <c r="A27359" s="65"/>
      <c r="B27359" s="65"/>
      <c r="C27359" s="65"/>
      <c r="D27359" s="65"/>
      <c r="E27359" s="65"/>
      <c r="F27359" s="65"/>
      <c r="G27359" s="65"/>
      <c r="H27359" s="113"/>
    </row>
    <row r="27360" spans="1:8">
      <c r="A27360" s="65"/>
      <c r="B27360" s="65"/>
      <c r="C27360" s="65"/>
      <c r="D27360" s="65"/>
      <c r="E27360" s="65"/>
      <c r="F27360" s="65"/>
      <c r="G27360" s="65"/>
      <c r="H27360" s="113"/>
    </row>
    <row r="27361" spans="1:8">
      <c r="A27361" s="65"/>
      <c r="B27361" s="65"/>
      <c r="C27361" s="65"/>
      <c r="D27361" s="65"/>
      <c r="E27361" s="65"/>
      <c r="F27361" s="65"/>
      <c r="G27361" s="65"/>
      <c r="H27361" s="113"/>
    </row>
    <row r="27362" spans="1:8">
      <c r="A27362" s="65"/>
      <c r="B27362" s="65"/>
      <c r="C27362" s="65"/>
      <c r="D27362" s="65"/>
      <c r="E27362" s="65"/>
      <c r="F27362" s="65"/>
      <c r="G27362" s="65"/>
      <c r="H27362" s="113"/>
    </row>
    <row r="27363" spans="1:8">
      <c r="A27363" s="65"/>
      <c r="B27363" s="65"/>
      <c r="C27363" s="65"/>
      <c r="D27363" s="65"/>
      <c r="E27363" s="65"/>
      <c r="F27363" s="65"/>
      <c r="G27363" s="65"/>
      <c r="H27363" s="113"/>
    </row>
    <row r="27364" spans="1:8">
      <c r="A27364" s="65"/>
      <c r="B27364" s="65"/>
      <c r="C27364" s="65"/>
      <c r="D27364" s="65"/>
      <c r="E27364" s="65"/>
      <c r="F27364" s="65"/>
      <c r="G27364" s="65"/>
      <c r="H27364" s="113"/>
    </row>
    <row r="27365" spans="1:8">
      <c r="A27365" s="65"/>
      <c r="B27365" s="65"/>
      <c r="C27365" s="65"/>
      <c r="D27365" s="65"/>
      <c r="E27365" s="65"/>
      <c r="F27365" s="65"/>
      <c r="G27365" s="65"/>
      <c r="H27365" s="113"/>
    </row>
    <row r="27366" spans="1:8">
      <c r="A27366" s="65"/>
      <c r="B27366" s="65"/>
      <c r="C27366" s="65"/>
      <c r="D27366" s="65"/>
      <c r="E27366" s="65"/>
      <c r="F27366" s="65"/>
      <c r="G27366" s="65"/>
      <c r="H27366" s="113"/>
    </row>
    <row r="27367" spans="1:8">
      <c r="A27367" s="65"/>
      <c r="B27367" s="65"/>
      <c r="C27367" s="65"/>
      <c r="D27367" s="65"/>
      <c r="E27367" s="65"/>
      <c r="F27367" s="65"/>
      <c r="G27367" s="65"/>
      <c r="H27367" s="113"/>
    </row>
    <row r="27368" spans="1:8">
      <c r="A27368" s="65"/>
      <c r="B27368" s="65"/>
      <c r="C27368" s="65"/>
      <c r="D27368" s="65"/>
      <c r="E27368" s="65"/>
      <c r="F27368" s="65"/>
      <c r="G27368" s="65"/>
      <c r="H27368" s="113"/>
    </row>
    <row r="27369" spans="1:8">
      <c r="A27369" s="65"/>
      <c r="B27369" s="65"/>
      <c r="C27369" s="65"/>
      <c r="D27369" s="65"/>
      <c r="E27369" s="65"/>
      <c r="F27369" s="65"/>
      <c r="G27369" s="65"/>
      <c r="H27369" s="113"/>
    </row>
    <row r="27370" spans="1:8">
      <c r="A27370" s="65"/>
      <c r="B27370" s="65"/>
      <c r="C27370" s="65"/>
      <c r="D27370" s="65"/>
      <c r="E27370" s="65"/>
      <c r="F27370" s="65"/>
      <c r="G27370" s="65"/>
      <c r="H27370" s="113"/>
    </row>
    <row r="27371" spans="1:8">
      <c r="A27371" s="65"/>
      <c r="B27371" s="65"/>
      <c r="C27371" s="65"/>
      <c r="D27371" s="65"/>
      <c r="E27371" s="65"/>
      <c r="F27371" s="65"/>
      <c r="G27371" s="65"/>
      <c r="H27371" s="113"/>
    </row>
    <row r="27372" spans="1:8">
      <c r="A27372" s="65"/>
      <c r="B27372" s="65"/>
      <c r="C27372" s="65"/>
      <c r="D27372" s="65"/>
      <c r="E27372" s="65"/>
      <c r="F27372" s="65"/>
      <c r="G27372" s="65"/>
      <c r="H27372" s="113"/>
    </row>
    <row r="27373" spans="1:8">
      <c r="A27373" s="65"/>
      <c r="B27373" s="65"/>
      <c r="C27373" s="65"/>
      <c r="D27373" s="65"/>
      <c r="E27373" s="65"/>
      <c r="F27373" s="65"/>
      <c r="G27373" s="65"/>
      <c r="H27373" s="113"/>
    </row>
    <row r="27374" spans="1:8">
      <c r="A27374" s="65"/>
      <c r="B27374" s="65"/>
      <c r="C27374" s="65"/>
      <c r="D27374" s="65"/>
      <c r="E27374" s="65"/>
      <c r="F27374" s="65"/>
      <c r="G27374" s="65"/>
      <c r="H27374" s="113"/>
    </row>
    <row r="27375" spans="1:8">
      <c r="A27375" s="65"/>
      <c r="B27375" s="65"/>
      <c r="C27375" s="65"/>
      <c r="D27375" s="65"/>
      <c r="E27375" s="65"/>
      <c r="F27375" s="65"/>
      <c r="G27375" s="65"/>
      <c r="H27375" s="113"/>
    </row>
    <row r="27376" spans="1:8">
      <c r="A27376" s="65"/>
      <c r="B27376" s="65"/>
      <c r="C27376" s="65"/>
      <c r="D27376" s="65"/>
      <c r="E27376" s="65"/>
      <c r="F27376" s="65"/>
      <c r="G27376" s="65"/>
      <c r="H27376" s="113"/>
    </row>
    <row r="27377" spans="1:8">
      <c r="A27377" s="65"/>
      <c r="B27377" s="65"/>
      <c r="C27377" s="65"/>
      <c r="D27377" s="65"/>
      <c r="E27377" s="65"/>
      <c r="F27377" s="65"/>
      <c r="G27377" s="65"/>
      <c r="H27377" s="113"/>
    </row>
    <row r="27378" spans="1:8">
      <c r="A27378" s="65"/>
      <c r="B27378" s="65"/>
      <c r="C27378" s="65"/>
      <c r="D27378" s="65"/>
      <c r="E27378" s="65"/>
      <c r="F27378" s="65"/>
      <c r="G27378" s="65"/>
      <c r="H27378" s="113"/>
    </row>
    <row r="27379" spans="1:8">
      <c r="A27379" s="65"/>
      <c r="B27379" s="65"/>
      <c r="C27379" s="65"/>
      <c r="D27379" s="65"/>
      <c r="E27379" s="65"/>
      <c r="F27379" s="65"/>
      <c r="G27379" s="65"/>
      <c r="H27379" s="113"/>
    </row>
    <row r="27380" spans="1:8">
      <c r="A27380" s="65"/>
      <c r="B27380" s="65"/>
      <c r="C27380" s="65"/>
      <c r="D27380" s="65"/>
      <c r="E27380" s="65"/>
      <c r="F27380" s="65"/>
      <c r="G27380" s="65"/>
      <c r="H27380" s="113"/>
    </row>
    <row r="27381" spans="1:8">
      <c r="A27381" s="65"/>
      <c r="B27381" s="65"/>
      <c r="C27381" s="65"/>
      <c r="D27381" s="65"/>
      <c r="E27381" s="65"/>
      <c r="F27381" s="65"/>
      <c r="G27381" s="65"/>
      <c r="H27381" s="113"/>
    </row>
    <row r="27382" spans="1:8">
      <c r="A27382" s="65"/>
      <c r="B27382" s="65"/>
      <c r="C27382" s="65"/>
      <c r="D27382" s="65"/>
      <c r="E27382" s="65"/>
      <c r="F27382" s="65"/>
      <c r="G27382" s="65"/>
      <c r="H27382" s="113"/>
    </row>
    <row r="27383" spans="1:8">
      <c r="A27383" s="65"/>
      <c r="B27383" s="65"/>
      <c r="C27383" s="65"/>
      <c r="D27383" s="65"/>
      <c r="E27383" s="65"/>
      <c r="F27383" s="65"/>
      <c r="G27383" s="65"/>
      <c r="H27383" s="113"/>
    </row>
    <row r="27384" spans="1:8">
      <c r="A27384" s="65"/>
      <c r="B27384" s="65"/>
      <c r="C27384" s="65"/>
      <c r="D27384" s="65"/>
      <c r="E27384" s="65"/>
      <c r="F27384" s="65"/>
      <c r="G27384" s="65"/>
      <c r="H27384" s="113"/>
    </row>
    <row r="27385" spans="1:8">
      <c r="A27385" s="65"/>
      <c r="B27385" s="65"/>
      <c r="C27385" s="65"/>
      <c r="D27385" s="65"/>
      <c r="E27385" s="65"/>
      <c r="F27385" s="65"/>
      <c r="G27385" s="65"/>
      <c r="H27385" s="113"/>
    </row>
    <row r="27386" spans="1:8">
      <c r="A27386" s="65"/>
      <c r="B27386" s="65"/>
      <c r="C27386" s="65"/>
      <c r="D27386" s="65"/>
      <c r="E27386" s="65"/>
      <c r="F27386" s="65"/>
      <c r="G27386" s="65"/>
      <c r="H27386" s="113"/>
    </row>
    <row r="27387" spans="1:8">
      <c r="A27387" s="65"/>
      <c r="B27387" s="65"/>
      <c r="C27387" s="65"/>
      <c r="D27387" s="65"/>
      <c r="E27387" s="65"/>
      <c r="F27387" s="65"/>
      <c r="G27387" s="65"/>
      <c r="H27387" s="113"/>
    </row>
    <row r="27388" spans="1:8">
      <c r="A27388" s="65"/>
      <c r="B27388" s="65"/>
      <c r="C27388" s="65"/>
      <c r="D27388" s="65"/>
      <c r="E27388" s="65"/>
      <c r="F27388" s="65"/>
      <c r="G27388" s="65"/>
      <c r="H27388" s="113"/>
    </row>
    <row r="27389" spans="1:8">
      <c r="A27389" s="65"/>
      <c r="B27389" s="65"/>
      <c r="C27389" s="65"/>
      <c r="D27389" s="65"/>
      <c r="E27389" s="65"/>
      <c r="F27389" s="65"/>
      <c r="G27389" s="65"/>
      <c r="H27389" s="113"/>
    </row>
    <row r="27390" spans="1:8">
      <c r="A27390" s="65"/>
      <c r="B27390" s="65"/>
      <c r="C27390" s="65"/>
      <c r="D27390" s="65"/>
      <c r="E27390" s="65"/>
      <c r="F27390" s="65"/>
      <c r="G27390" s="65"/>
      <c r="H27390" s="113"/>
    </row>
    <row r="27391" spans="1:8">
      <c r="A27391" s="65"/>
      <c r="B27391" s="65"/>
      <c r="C27391" s="65"/>
      <c r="D27391" s="65"/>
      <c r="E27391" s="65"/>
      <c r="F27391" s="65"/>
      <c r="G27391" s="65"/>
      <c r="H27391" s="113"/>
    </row>
    <row r="27392" spans="1:8">
      <c r="A27392" s="65"/>
      <c r="B27392" s="65"/>
      <c r="C27392" s="65"/>
      <c r="D27392" s="65"/>
      <c r="E27392" s="65"/>
      <c r="F27392" s="65"/>
      <c r="G27392" s="65"/>
      <c r="H27392" s="113"/>
    </row>
    <row r="27393" spans="1:8">
      <c r="A27393" s="65"/>
      <c r="B27393" s="65"/>
      <c r="C27393" s="65"/>
      <c r="D27393" s="65"/>
      <c r="E27393" s="65"/>
      <c r="F27393" s="65"/>
      <c r="G27393" s="65"/>
      <c r="H27393" s="113"/>
    </row>
    <row r="27394" spans="1:8">
      <c r="A27394" s="65"/>
      <c r="B27394" s="65"/>
      <c r="C27394" s="65"/>
      <c r="D27394" s="65"/>
      <c r="E27394" s="65"/>
      <c r="F27394" s="65"/>
      <c r="G27394" s="65"/>
      <c r="H27394" s="113"/>
    </row>
    <row r="27395" spans="1:8">
      <c r="A27395" s="65"/>
      <c r="B27395" s="65"/>
      <c r="C27395" s="65"/>
      <c r="D27395" s="65"/>
      <c r="E27395" s="65"/>
      <c r="F27395" s="65"/>
      <c r="G27395" s="65"/>
      <c r="H27395" s="113"/>
    </row>
    <row r="27396" spans="1:8">
      <c r="A27396" s="65"/>
      <c r="B27396" s="65"/>
      <c r="C27396" s="65"/>
      <c r="D27396" s="65"/>
      <c r="E27396" s="65"/>
      <c r="F27396" s="65"/>
      <c r="G27396" s="65"/>
      <c r="H27396" s="113"/>
    </row>
    <row r="27397" spans="1:8">
      <c r="A27397" s="65"/>
      <c r="B27397" s="65"/>
      <c r="C27397" s="65"/>
      <c r="D27397" s="65"/>
      <c r="E27397" s="65"/>
      <c r="F27397" s="65"/>
      <c r="G27397" s="65"/>
      <c r="H27397" s="113"/>
    </row>
    <row r="27398" spans="1:8">
      <c r="A27398" s="65"/>
      <c r="B27398" s="65"/>
      <c r="C27398" s="65"/>
      <c r="D27398" s="65"/>
      <c r="E27398" s="65"/>
      <c r="F27398" s="65"/>
      <c r="G27398" s="65"/>
      <c r="H27398" s="113"/>
    </row>
    <row r="27399" spans="1:8">
      <c r="A27399" s="65"/>
      <c r="B27399" s="65"/>
      <c r="C27399" s="65"/>
      <c r="D27399" s="65"/>
      <c r="E27399" s="65"/>
      <c r="F27399" s="65"/>
      <c r="G27399" s="65"/>
      <c r="H27399" s="113"/>
    </row>
    <row r="27400" spans="1:8">
      <c r="A27400" s="65"/>
      <c r="B27400" s="65"/>
      <c r="C27400" s="65"/>
      <c r="D27400" s="65"/>
      <c r="E27400" s="65"/>
      <c r="F27400" s="65"/>
      <c r="G27400" s="65"/>
      <c r="H27400" s="113"/>
    </row>
    <row r="27401" spans="1:8">
      <c r="A27401" s="65"/>
      <c r="B27401" s="65"/>
      <c r="C27401" s="65"/>
      <c r="D27401" s="65"/>
      <c r="E27401" s="65"/>
      <c r="F27401" s="65"/>
      <c r="G27401" s="65"/>
      <c r="H27401" s="113"/>
    </row>
    <row r="27402" spans="1:8">
      <c r="A27402" s="65"/>
      <c r="B27402" s="65"/>
      <c r="C27402" s="65"/>
      <c r="D27402" s="65"/>
      <c r="E27402" s="65"/>
      <c r="F27402" s="65"/>
      <c r="G27402" s="65"/>
      <c r="H27402" s="113"/>
    </row>
    <row r="27403" spans="1:8">
      <c r="A27403" s="65"/>
      <c r="B27403" s="65"/>
      <c r="C27403" s="65"/>
      <c r="D27403" s="65"/>
      <c r="E27403" s="65"/>
      <c r="F27403" s="65"/>
      <c r="G27403" s="65"/>
      <c r="H27403" s="113"/>
    </row>
    <row r="27404" spans="1:8">
      <c r="A27404" s="65"/>
      <c r="B27404" s="65"/>
      <c r="C27404" s="65"/>
      <c r="D27404" s="65"/>
      <c r="E27404" s="65"/>
      <c r="F27404" s="65"/>
      <c r="G27404" s="65"/>
      <c r="H27404" s="113"/>
    </row>
    <row r="27405" spans="1:8">
      <c r="A27405" s="65"/>
      <c r="B27405" s="65"/>
      <c r="C27405" s="65"/>
      <c r="D27405" s="65"/>
      <c r="E27405" s="65"/>
      <c r="F27405" s="65"/>
      <c r="G27405" s="65"/>
      <c r="H27405" s="113"/>
    </row>
    <row r="27406" spans="1:8">
      <c r="A27406" s="65"/>
      <c r="B27406" s="65"/>
      <c r="C27406" s="65"/>
      <c r="D27406" s="65"/>
      <c r="E27406" s="65"/>
      <c r="F27406" s="65"/>
      <c r="G27406" s="65"/>
      <c r="H27406" s="113"/>
    </row>
    <row r="27407" spans="1:8">
      <c r="A27407" s="65"/>
      <c r="B27407" s="65"/>
      <c r="C27407" s="65"/>
      <c r="D27407" s="65"/>
      <c r="E27407" s="65"/>
      <c r="F27407" s="65"/>
      <c r="G27407" s="65"/>
      <c r="H27407" s="113"/>
    </row>
    <row r="27408" spans="1:8">
      <c r="A27408" s="65"/>
      <c r="B27408" s="65"/>
      <c r="C27408" s="65"/>
      <c r="D27408" s="65"/>
      <c r="E27408" s="65"/>
      <c r="F27408" s="65"/>
      <c r="G27408" s="65"/>
      <c r="H27408" s="113"/>
    </row>
    <row r="27409" spans="1:8">
      <c r="A27409" s="65"/>
      <c r="B27409" s="65"/>
      <c r="C27409" s="65"/>
      <c r="D27409" s="65"/>
      <c r="E27409" s="65"/>
      <c r="F27409" s="65"/>
      <c r="G27409" s="65"/>
      <c r="H27409" s="113"/>
    </row>
    <row r="27410" spans="1:8">
      <c r="A27410" s="65"/>
      <c r="B27410" s="65"/>
      <c r="C27410" s="65"/>
      <c r="D27410" s="65"/>
      <c r="E27410" s="65"/>
      <c r="F27410" s="65"/>
      <c r="G27410" s="65"/>
      <c r="H27410" s="113"/>
    </row>
    <row r="27411" spans="1:8">
      <c r="A27411" s="65"/>
      <c r="B27411" s="65"/>
      <c r="C27411" s="65"/>
      <c r="D27411" s="65"/>
      <c r="E27411" s="65"/>
      <c r="F27411" s="65"/>
      <c r="G27411" s="65"/>
      <c r="H27411" s="113"/>
    </row>
    <row r="27412" spans="1:8">
      <c r="A27412" s="65"/>
      <c r="B27412" s="65"/>
      <c r="C27412" s="65"/>
      <c r="D27412" s="65"/>
      <c r="E27412" s="65"/>
      <c r="F27412" s="65"/>
      <c r="G27412" s="65"/>
      <c r="H27412" s="113"/>
    </row>
    <row r="27413" spans="1:8">
      <c r="A27413" s="65"/>
      <c r="B27413" s="65"/>
      <c r="C27413" s="65"/>
      <c r="D27413" s="65"/>
      <c r="E27413" s="65"/>
      <c r="F27413" s="65"/>
      <c r="G27413" s="65"/>
      <c r="H27413" s="113"/>
    </row>
    <row r="27414" spans="1:8">
      <c r="A27414" s="65"/>
      <c r="B27414" s="65"/>
      <c r="C27414" s="65"/>
      <c r="D27414" s="65"/>
      <c r="E27414" s="65"/>
      <c r="F27414" s="65"/>
      <c r="G27414" s="65"/>
      <c r="H27414" s="113"/>
    </row>
    <row r="27415" spans="1:8">
      <c r="A27415" s="65"/>
      <c r="B27415" s="65"/>
      <c r="C27415" s="65"/>
      <c r="D27415" s="65"/>
      <c r="E27415" s="65"/>
      <c r="F27415" s="65"/>
      <c r="G27415" s="65"/>
      <c r="H27415" s="113"/>
    </row>
    <row r="27416" spans="1:8">
      <c r="A27416" s="65"/>
      <c r="B27416" s="65"/>
      <c r="C27416" s="65"/>
      <c r="D27416" s="65"/>
      <c r="E27416" s="65"/>
      <c r="F27416" s="65"/>
      <c r="G27416" s="65"/>
      <c r="H27416" s="113"/>
    </row>
    <row r="27417" spans="1:8">
      <c r="A27417" s="65"/>
      <c r="B27417" s="65"/>
      <c r="C27417" s="65"/>
      <c r="D27417" s="65"/>
      <c r="E27417" s="65"/>
      <c r="F27417" s="65"/>
      <c r="G27417" s="65"/>
      <c r="H27417" s="113"/>
    </row>
    <row r="27418" spans="1:8">
      <c r="A27418" s="65"/>
      <c r="B27418" s="65"/>
      <c r="C27418" s="65"/>
      <c r="D27418" s="65"/>
      <c r="E27418" s="65"/>
      <c r="F27418" s="65"/>
      <c r="G27418" s="65"/>
      <c r="H27418" s="113"/>
    </row>
    <row r="27419" spans="1:8">
      <c r="A27419" s="65"/>
      <c r="B27419" s="65"/>
      <c r="C27419" s="65"/>
      <c r="D27419" s="65"/>
      <c r="E27419" s="65"/>
      <c r="F27419" s="65"/>
      <c r="G27419" s="65"/>
      <c r="H27419" s="113"/>
    </row>
    <row r="27420" spans="1:8">
      <c r="A27420" s="65"/>
      <c r="B27420" s="65"/>
      <c r="C27420" s="65"/>
      <c r="D27420" s="65"/>
      <c r="E27420" s="65"/>
      <c r="F27420" s="65"/>
      <c r="G27420" s="65"/>
      <c r="H27420" s="113"/>
    </row>
    <row r="27421" spans="1:8">
      <c r="A27421" s="65"/>
      <c r="B27421" s="65"/>
      <c r="C27421" s="65"/>
      <c r="D27421" s="65"/>
      <c r="E27421" s="65"/>
      <c r="F27421" s="65"/>
      <c r="G27421" s="65"/>
      <c r="H27421" s="113"/>
    </row>
    <row r="27422" spans="1:8">
      <c r="A27422" s="65"/>
      <c r="B27422" s="65"/>
      <c r="C27422" s="65"/>
      <c r="D27422" s="65"/>
      <c r="E27422" s="65"/>
      <c r="F27422" s="65"/>
      <c r="G27422" s="65"/>
      <c r="H27422" s="113"/>
    </row>
    <row r="27423" spans="1:8">
      <c r="A27423" s="65"/>
      <c r="B27423" s="65"/>
      <c r="C27423" s="65"/>
      <c r="D27423" s="65"/>
      <c r="E27423" s="65"/>
      <c r="F27423" s="65"/>
      <c r="G27423" s="65"/>
      <c r="H27423" s="113"/>
    </row>
    <row r="27424" spans="1:8">
      <c r="A27424" s="65"/>
      <c r="B27424" s="65"/>
      <c r="C27424" s="65"/>
      <c r="D27424" s="65"/>
      <c r="E27424" s="65"/>
      <c r="F27424" s="65"/>
      <c r="G27424" s="65"/>
      <c r="H27424" s="113"/>
    </row>
    <row r="27425" spans="1:8">
      <c r="A27425" s="65"/>
      <c r="B27425" s="65"/>
      <c r="C27425" s="65"/>
      <c r="D27425" s="65"/>
      <c r="E27425" s="65"/>
      <c r="F27425" s="65"/>
      <c r="G27425" s="65"/>
      <c r="H27425" s="113"/>
    </row>
    <row r="27426" spans="1:8">
      <c r="A27426" s="65"/>
      <c r="B27426" s="65"/>
      <c r="C27426" s="65"/>
      <c r="D27426" s="65"/>
      <c r="E27426" s="65"/>
      <c r="F27426" s="65"/>
      <c r="G27426" s="65"/>
      <c r="H27426" s="113"/>
    </row>
    <row r="27427" spans="1:8">
      <c r="A27427" s="65"/>
      <c r="B27427" s="65"/>
      <c r="C27427" s="65"/>
      <c r="D27427" s="65"/>
      <c r="E27427" s="65"/>
      <c r="F27427" s="65"/>
      <c r="G27427" s="65"/>
      <c r="H27427" s="113"/>
    </row>
    <row r="27428" spans="1:8">
      <c r="A27428" s="65"/>
      <c r="B27428" s="65"/>
      <c r="C27428" s="65"/>
      <c r="D27428" s="65"/>
      <c r="E27428" s="65"/>
      <c r="F27428" s="65"/>
      <c r="G27428" s="65"/>
      <c r="H27428" s="113"/>
    </row>
    <row r="27429" spans="1:8">
      <c r="A27429" s="65"/>
      <c r="B27429" s="65"/>
      <c r="C27429" s="65"/>
      <c r="D27429" s="65"/>
      <c r="E27429" s="65"/>
      <c r="F27429" s="65"/>
      <c r="G27429" s="65"/>
      <c r="H27429" s="113"/>
    </row>
    <row r="27430" spans="1:8">
      <c r="A27430" s="65"/>
      <c r="B27430" s="65"/>
      <c r="C27430" s="65"/>
      <c r="D27430" s="65"/>
      <c r="E27430" s="65"/>
      <c r="F27430" s="65"/>
      <c r="G27430" s="65"/>
      <c r="H27430" s="113"/>
    </row>
    <row r="27431" spans="1:8">
      <c r="A27431" s="65"/>
      <c r="B27431" s="65"/>
      <c r="C27431" s="65"/>
      <c r="D27431" s="65"/>
      <c r="E27431" s="65"/>
      <c r="F27431" s="65"/>
      <c r="G27431" s="65"/>
      <c r="H27431" s="113"/>
    </row>
    <row r="27432" spans="1:8">
      <c r="A27432" s="65"/>
      <c r="B27432" s="65"/>
      <c r="C27432" s="65"/>
      <c r="D27432" s="65"/>
      <c r="E27432" s="65"/>
      <c r="F27432" s="65"/>
      <c r="G27432" s="65"/>
      <c r="H27432" s="113"/>
    </row>
    <row r="27433" spans="1:8">
      <c r="A27433" s="65"/>
      <c r="B27433" s="65"/>
      <c r="C27433" s="65"/>
      <c r="D27433" s="65"/>
      <c r="E27433" s="65"/>
      <c r="F27433" s="65"/>
      <c r="G27433" s="65"/>
      <c r="H27433" s="113"/>
    </row>
    <row r="27434" spans="1:8">
      <c r="A27434" s="65"/>
      <c r="B27434" s="65"/>
      <c r="C27434" s="65"/>
      <c r="D27434" s="65"/>
      <c r="E27434" s="65"/>
      <c r="F27434" s="65"/>
      <c r="G27434" s="65"/>
      <c r="H27434" s="113"/>
    </row>
    <row r="27435" spans="1:8">
      <c r="A27435" s="65"/>
      <c r="B27435" s="65"/>
      <c r="C27435" s="65"/>
      <c r="D27435" s="65"/>
      <c r="E27435" s="65"/>
      <c r="F27435" s="65"/>
      <c r="G27435" s="65"/>
      <c r="H27435" s="113"/>
    </row>
    <row r="27436" spans="1:8">
      <c r="A27436" s="65"/>
      <c r="B27436" s="65"/>
      <c r="C27436" s="65"/>
      <c r="D27436" s="65"/>
      <c r="E27436" s="65"/>
      <c r="F27436" s="65"/>
      <c r="G27436" s="65"/>
      <c r="H27436" s="113"/>
    </row>
    <row r="27437" spans="1:8">
      <c r="A27437" s="65"/>
      <c r="B27437" s="65"/>
      <c r="C27437" s="65"/>
      <c r="D27437" s="65"/>
      <c r="E27437" s="65"/>
      <c r="F27437" s="65"/>
      <c r="G27437" s="65"/>
      <c r="H27437" s="113"/>
    </row>
    <row r="27438" spans="1:8">
      <c r="A27438" s="65"/>
      <c r="B27438" s="65"/>
      <c r="C27438" s="65"/>
      <c r="D27438" s="65"/>
      <c r="E27438" s="65"/>
      <c r="F27438" s="65"/>
      <c r="G27438" s="65"/>
      <c r="H27438" s="113"/>
    </row>
    <row r="27439" spans="1:8">
      <c r="A27439" s="65"/>
      <c r="B27439" s="65"/>
      <c r="C27439" s="65"/>
      <c r="D27439" s="65"/>
      <c r="E27439" s="65"/>
      <c r="F27439" s="65"/>
      <c r="G27439" s="65"/>
      <c r="H27439" s="113"/>
    </row>
    <row r="27440" spans="1:8">
      <c r="A27440" s="65"/>
      <c r="B27440" s="65"/>
      <c r="C27440" s="65"/>
      <c r="D27440" s="65"/>
      <c r="E27440" s="65"/>
      <c r="F27440" s="65"/>
      <c r="G27440" s="65"/>
      <c r="H27440" s="113"/>
    </row>
    <row r="27441" spans="1:8">
      <c r="A27441" s="65"/>
      <c r="B27441" s="65"/>
      <c r="C27441" s="65"/>
      <c r="D27441" s="65"/>
      <c r="E27441" s="65"/>
      <c r="F27441" s="65"/>
      <c r="G27441" s="65"/>
      <c r="H27441" s="113"/>
    </row>
    <row r="27442" spans="1:8">
      <c r="A27442" s="65"/>
      <c r="B27442" s="65"/>
      <c r="C27442" s="65"/>
      <c r="D27442" s="65"/>
      <c r="E27442" s="65"/>
      <c r="F27442" s="65"/>
      <c r="G27442" s="65"/>
      <c r="H27442" s="113"/>
    </row>
    <row r="27443" spans="1:8">
      <c r="A27443" s="65"/>
      <c r="B27443" s="65"/>
      <c r="C27443" s="65"/>
      <c r="D27443" s="65"/>
      <c r="E27443" s="65"/>
      <c r="F27443" s="65"/>
      <c r="G27443" s="65"/>
      <c r="H27443" s="113"/>
    </row>
    <row r="27444" spans="1:8">
      <c r="A27444" s="65"/>
      <c r="B27444" s="65"/>
      <c r="C27444" s="65"/>
      <c r="D27444" s="65"/>
      <c r="E27444" s="65"/>
      <c r="F27444" s="65"/>
      <c r="G27444" s="65"/>
      <c r="H27444" s="113"/>
    </row>
    <row r="27445" spans="1:8">
      <c r="A27445" s="65"/>
      <c r="B27445" s="65"/>
      <c r="C27445" s="65"/>
      <c r="D27445" s="65"/>
      <c r="E27445" s="65"/>
      <c r="F27445" s="65"/>
      <c r="G27445" s="65"/>
      <c r="H27445" s="113"/>
    </row>
    <row r="27446" spans="1:8">
      <c r="A27446" s="65"/>
      <c r="B27446" s="65"/>
      <c r="C27446" s="65"/>
      <c r="D27446" s="65"/>
      <c r="E27446" s="65"/>
      <c r="F27446" s="65"/>
      <c r="G27446" s="65"/>
      <c r="H27446" s="113"/>
    </row>
    <row r="27447" spans="1:8">
      <c r="A27447" s="65"/>
      <c r="B27447" s="65"/>
      <c r="C27447" s="65"/>
      <c r="D27447" s="65"/>
      <c r="E27447" s="65"/>
      <c r="F27447" s="65"/>
      <c r="G27447" s="65"/>
      <c r="H27447" s="113"/>
    </row>
    <row r="27448" spans="1:8">
      <c r="A27448" s="65"/>
      <c r="B27448" s="65"/>
      <c r="C27448" s="65"/>
      <c r="D27448" s="65"/>
      <c r="E27448" s="65"/>
      <c r="F27448" s="65"/>
      <c r="G27448" s="65"/>
      <c r="H27448" s="113"/>
    </row>
    <row r="27449" spans="1:8">
      <c r="A27449" s="65"/>
      <c r="B27449" s="65"/>
      <c r="C27449" s="65"/>
      <c r="D27449" s="65"/>
      <c r="E27449" s="65"/>
      <c r="F27449" s="65"/>
      <c r="G27449" s="65"/>
      <c r="H27449" s="113"/>
    </row>
    <row r="27450" spans="1:8">
      <c r="A27450" s="65"/>
      <c r="B27450" s="65"/>
      <c r="C27450" s="65"/>
      <c r="D27450" s="65"/>
      <c r="E27450" s="65"/>
      <c r="F27450" s="65"/>
      <c r="G27450" s="65"/>
      <c r="H27450" s="113"/>
    </row>
    <row r="27451" spans="1:8">
      <c r="A27451" s="65"/>
      <c r="B27451" s="65"/>
      <c r="C27451" s="65"/>
      <c r="D27451" s="65"/>
      <c r="E27451" s="65"/>
      <c r="F27451" s="65"/>
      <c r="G27451" s="65"/>
      <c r="H27451" s="113"/>
    </row>
    <row r="27452" spans="1:8">
      <c r="A27452" s="65"/>
      <c r="B27452" s="65"/>
      <c r="C27452" s="65"/>
      <c r="D27452" s="65"/>
      <c r="E27452" s="65"/>
      <c r="F27452" s="65"/>
      <c r="G27452" s="65"/>
      <c r="H27452" s="113"/>
    </row>
    <row r="27453" spans="1:8">
      <c r="A27453" s="65"/>
      <c r="B27453" s="65"/>
      <c r="C27453" s="65"/>
      <c r="D27453" s="65"/>
      <c r="E27453" s="65"/>
      <c r="F27453" s="65"/>
      <c r="G27453" s="65"/>
      <c r="H27453" s="113"/>
    </row>
    <row r="27454" spans="1:8">
      <c r="A27454" s="65"/>
      <c r="B27454" s="65"/>
      <c r="C27454" s="65"/>
      <c r="D27454" s="65"/>
      <c r="E27454" s="65"/>
      <c r="F27454" s="65"/>
      <c r="G27454" s="65"/>
      <c r="H27454" s="113"/>
    </row>
    <row r="27455" spans="1:8">
      <c r="A27455" s="65"/>
      <c r="B27455" s="65"/>
      <c r="C27455" s="65"/>
      <c r="D27455" s="65"/>
      <c r="E27455" s="65"/>
      <c r="F27455" s="65"/>
      <c r="G27455" s="65"/>
      <c r="H27455" s="113"/>
    </row>
    <row r="27456" spans="1:8">
      <c r="A27456" s="65"/>
      <c r="B27456" s="65"/>
      <c r="C27456" s="65"/>
      <c r="D27456" s="65"/>
      <c r="E27456" s="65"/>
      <c r="F27456" s="65"/>
      <c r="G27456" s="65"/>
      <c r="H27456" s="113"/>
    </row>
    <row r="27457" spans="1:8">
      <c r="A27457" s="65"/>
      <c r="B27457" s="65"/>
      <c r="C27457" s="65"/>
      <c r="D27457" s="65"/>
      <c r="E27457" s="65"/>
      <c r="F27457" s="65"/>
      <c r="G27457" s="65"/>
      <c r="H27457" s="113"/>
    </row>
    <row r="27458" spans="1:8">
      <c r="A27458" s="65"/>
      <c r="B27458" s="65"/>
      <c r="C27458" s="65"/>
      <c r="D27458" s="65"/>
      <c r="E27458" s="65"/>
      <c r="F27458" s="65"/>
      <c r="G27458" s="65"/>
      <c r="H27458" s="113"/>
    </row>
    <row r="27459" spans="1:8">
      <c r="A27459" s="65"/>
      <c r="B27459" s="65"/>
      <c r="C27459" s="65"/>
      <c r="D27459" s="65"/>
      <c r="E27459" s="65"/>
      <c r="F27459" s="65"/>
      <c r="G27459" s="65"/>
      <c r="H27459" s="113"/>
    </row>
    <row r="27460" spans="1:8">
      <c r="A27460" s="65"/>
      <c r="B27460" s="65"/>
      <c r="C27460" s="65"/>
      <c r="D27460" s="65"/>
      <c r="E27460" s="65"/>
      <c r="F27460" s="65"/>
      <c r="G27460" s="65"/>
      <c r="H27460" s="113"/>
    </row>
    <row r="27461" spans="1:8">
      <c r="A27461" s="65"/>
      <c r="B27461" s="65"/>
      <c r="C27461" s="65"/>
      <c r="D27461" s="65"/>
      <c r="E27461" s="65"/>
      <c r="F27461" s="65"/>
      <c r="G27461" s="65"/>
      <c r="H27461" s="113"/>
    </row>
    <row r="27462" spans="1:8">
      <c r="A27462" s="65"/>
      <c r="B27462" s="65"/>
      <c r="C27462" s="65"/>
      <c r="D27462" s="65"/>
      <c r="E27462" s="65"/>
      <c r="F27462" s="65"/>
      <c r="G27462" s="65"/>
      <c r="H27462" s="113"/>
    </row>
    <row r="27463" spans="1:8">
      <c r="A27463" s="65"/>
      <c r="B27463" s="65"/>
      <c r="C27463" s="65"/>
      <c r="D27463" s="65"/>
      <c r="E27463" s="65"/>
      <c r="F27463" s="65"/>
      <c r="G27463" s="65"/>
      <c r="H27463" s="113"/>
    </row>
    <row r="27464" spans="1:8">
      <c r="A27464" s="65"/>
      <c r="B27464" s="65"/>
      <c r="C27464" s="65"/>
      <c r="D27464" s="65"/>
      <c r="E27464" s="65"/>
      <c r="F27464" s="65"/>
      <c r="G27464" s="65"/>
      <c r="H27464" s="113"/>
    </row>
    <row r="27465" spans="1:8">
      <c r="A27465" s="65"/>
      <c r="B27465" s="65"/>
      <c r="C27465" s="65"/>
      <c r="D27465" s="65"/>
      <c r="E27465" s="65"/>
      <c r="F27465" s="65"/>
      <c r="G27465" s="65"/>
      <c r="H27465" s="113"/>
    </row>
    <row r="27466" spans="1:8">
      <c r="A27466" s="65"/>
      <c r="B27466" s="65"/>
      <c r="C27466" s="65"/>
      <c r="D27466" s="65"/>
      <c r="E27466" s="65"/>
      <c r="F27466" s="65"/>
      <c r="G27466" s="65"/>
      <c r="H27466" s="113"/>
    </row>
    <row r="27467" spans="1:8">
      <c r="A27467" s="65"/>
      <c r="B27467" s="65"/>
      <c r="C27467" s="65"/>
      <c r="D27467" s="65"/>
      <c r="E27467" s="65"/>
      <c r="F27467" s="65"/>
      <c r="G27467" s="65"/>
      <c r="H27467" s="113"/>
    </row>
    <row r="27468" spans="1:8">
      <c r="A27468" s="65"/>
      <c r="B27468" s="65"/>
      <c r="C27468" s="65"/>
      <c r="D27468" s="65"/>
      <c r="E27468" s="65"/>
      <c r="F27468" s="65"/>
      <c r="G27468" s="65"/>
      <c r="H27468" s="113"/>
    </row>
    <row r="27469" spans="1:8">
      <c r="A27469" s="65"/>
      <c r="B27469" s="65"/>
      <c r="C27469" s="65"/>
      <c r="D27469" s="65"/>
      <c r="E27469" s="65"/>
      <c r="F27469" s="65"/>
      <c r="G27469" s="65"/>
      <c r="H27469" s="113"/>
    </row>
    <row r="27470" spans="1:8">
      <c r="A27470" s="65"/>
      <c r="B27470" s="65"/>
      <c r="C27470" s="65"/>
      <c r="D27470" s="65"/>
      <c r="E27470" s="65"/>
      <c r="F27470" s="65"/>
      <c r="G27470" s="65"/>
      <c r="H27470" s="113"/>
    </row>
    <row r="27471" spans="1:8">
      <c r="A27471" s="65"/>
      <c r="B27471" s="65"/>
      <c r="C27471" s="65"/>
      <c r="D27471" s="65"/>
      <c r="E27471" s="65"/>
      <c r="F27471" s="65"/>
      <c r="G27471" s="65"/>
      <c r="H27471" s="113"/>
    </row>
    <row r="27472" spans="1:8">
      <c r="A27472" s="65"/>
      <c r="B27472" s="65"/>
      <c r="C27472" s="65"/>
      <c r="D27472" s="65"/>
      <c r="E27472" s="65"/>
      <c r="F27472" s="65"/>
      <c r="G27472" s="65"/>
      <c r="H27472" s="113"/>
    </row>
    <row r="27473" spans="1:8">
      <c r="A27473" s="65"/>
      <c r="B27473" s="65"/>
      <c r="C27473" s="65"/>
      <c r="D27473" s="65"/>
      <c r="E27473" s="65"/>
      <c r="F27473" s="65"/>
      <c r="G27473" s="65"/>
      <c r="H27473" s="113"/>
    </row>
    <row r="27474" spans="1:8">
      <c r="A27474" s="65"/>
      <c r="B27474" s="65"/>
      <c r="C27474" s="65"/>
      <c r="D27474" s="65"/>
      <c r="E27474" s="65"/>
      <c r="F27474" s="65"/>
      <c r="G27474" s="65"/>
      <c r="H27474" s="113"/>
    </row>
    <row r="27475" spans="1:8">
      <c r="A27475" s="65"/>
      <c r="B27475" s="65"/>
      <c r="C27475" s="65"/>
      <c r="D27475" s="65"/>
      <c r="E27475" s="65"/>
      <c r="F27475" s="65"/>
      <c r="G27475" s="65"/>
      <c r="H27475" s="113"/>
    </row>
    <row r="27476" spans="1:8">
      <c r="A27476" s="65"/>
      <c r="B27476" s="65"/>
      <c r="C27476" s="65"/>
      <c r="D27476" s="65"/>
      <c r="E27476" s="65"/>
      <c r="F27476" s="65"/>
      <c r="G27476" s="65"/>
      <c r="H27476" s="113"/>
    </row>
    <row r="27477" spans="1:8">
      <c r="A27477" s="65"/>
      <c r="B27477" s="65"/>
      <c r="C27477" s="65"/>
      <c r="D27477" s="65"/>
      <c r="E27477" s="65"/>
      <c r="F27477" s="65"/>
      <c r="G27477" s="65"/>
      <c r="H27477" s="113"/>
    </row>
    <row r="27478" spans="1:8">
      <c r="A27478" s="65"/>
      <c r="B27478" s="65"/>
      <c r="C27478" s="65"/>
      <c r="D27478" s="65"/>
      <c r="E27478" s="65"/>
      <c r="F27478" s="65"/>
      <c r="G27478" s="65"/>
      <c r="H27478" s="113"/>
    </row>
    <row r="27479" spans="1:8">
      <c r="A27479" s="65"/>
      <c r="B27479" s="65"/>
      <c r="C27479" s="65"/>
      <c r="D27479" s="65"/>
      <c r="E27479" s="65"/>
      <c r="F27479" s="65"/>
      <c r="G27479" s="65"/>
      <c r="H27479" s="113"/>
    </row>
    <row r="27480" spans="1:8">
      <c r="A27480" s="65"/>
      <c r="B27480" s="65"/>
      <c r="C27480" s="65"/>
      <c r="D27480" s="65"/>
      <c r="E27480" s="65"/>
      <c r="F27480" s="65"/>
      <c r="G27480" s="65"/>
      <c r="H27480" s="113"/>
    </row>
    <row r="27481" spans="1:8">
      <c r="A27481" s="65"/>
      <c r="B27481" s="65"/>
      <c r="C27481" s="65"/>
      <c r="D27481" s="65"/>
      <c r="E27481" s="65"/>
      <c r="F27481" s="65"/>
      <c r="G27481" s="65"/>
      <c r="H27481" s="113"/>
    </row>
    <row r="27482" spans="1:8">
      <c r="A27482" s="65"/>
      <c r="B27482" s="65"/>
      <c r="C27482" s="65"/>
      <c r="D27482" s="65"/>
      <c r="E27482" s="65"/>
      <c r="F27482" s="65"/>
      <c r="G27482" s="65"/>
      <c r="H27482" s="113"/>
    </row>
    <row r="27483" spans="1:8">
      <c r="A27483" s="65"/>
      <c r="B27483" s="65"/>
      <c r="C27483" s="65"/>
      <c r="D27483" s="65"/>
      <c r="E27483" s="65"/>
      <c r="F27483" s="65"/>
      <c r="G27483" s="65"/>
      <c r="H27483" s="113"/>
    </row>
    <row r="27484" spans="1:8">
      <c r="A27484" s="65"/>
      <c r="B27484" s="65"/>
      <c r="C27484" s="65"/>
      <c r="D27484" s="65"/>
      <c r="E27484" s="65"/>
      <c r="F27484" s="65"/>
      <c r="G27484" s="65"/>
      <c r="H27484" s="113"/>
    </row>
    <row r="27485" spans="1:8">
      <c r="A27485" s="65"/>
      <c r="B27485" s="65"/>
      <c r="C27485" s="65"/>
      <c r="D27485" s="65"/>
      <c r="E27485" s="65"/>
      <c r="F27485" s="65"/>
      <c r="G27485" s="65"/>
      <c r="H27485" s="113"/>
    </row>
    <row r="27486" spans="1:8">
      <c r="A27486" s="65"/>
      <c r="B27486" s="65"/>
      <c r="C27486" s="65"/>
      <c r="D27486" s="65"/>
      <c r="E27486" s="65"/>
      <c r="F27486" s="65"/>
      <c r="G27486" s="65"/>
      <c r="H27486" s="113"/>
    </row>
    <row r="27487" spans="1:8">
      <c r="A27487" s="65"/>
      <c r="B27487" s="65"/>
      <c r="C27487" s="65"/>
      <c r="D27487" s="65"/>
      <c r="E27487" s="65"/>
      <c r="F27487" s="65"/>
      <c r="G27487" s="65"/>
      <c r="H27487" s="113"/>
    </row>
    <row r="27488" spans="1:8">
      <c r="A27488" s="65"/>
      <c r="B27488" s="65"/>
      <c r="C27488" s="65"/>
      <c r="D27488" s="65"/>
      <c r="E27488" s="65"/>
      <c r="F27488" s="65"/>
      <c r="G27488" s="65"/>
      <c r="H27488" s="113"/>
    </row>
    <row r="27489" spans="1:8">
      <c r="A27489" s="65"/>
      <c r="B27489" s="65"/>
      <c r="C27489" s="65"/>
      <c r="D27489" s="65"/>
      <c r="E27489" s="65"/>
      <c r="F27489" s="65"/>
      <c r="G27489" s="65"/>
      <c r="H27489" s="113"/>
    </row>
    <row r="27490" spans="1:8">
      <c r="A27490" s="65"/>
      <c r="B27490" s="65"/>
      <c r="C27490" s="65"/>
      <c r="D27490" s="65"/>
      <c r="E27490" s="65"/>
      <c r="F27490" s="65"/>
      <c r="G27490" s="65"/>
      <c r="H27490" s="113"/>
    </row>
    <row r="27491" spans="1:8">
      <c r="A27491" s="65"/>
      <c r="B27491" s="65"/>
      <c r="C27491" s="65"/>
      <c r="D27491" s="65"/>
      <c r="E27491" s="65"/>
      <c r="F27491" s="65"/>
      <c r="G27491" s="65"/>
      <c r="H27491" s="113"/>
    </row>
    <row r="27492" spans="1:8">
      <c r="A27492" s="65"/>
      <c r="B27492" s="65"/>
      <c r="C27492" s="65"/>
      <c r="D27492" s="65"/>
      <c r="E27492" s="65"/>
      <c r="F27492" s="65"/>
      <c r="G27492" s="65"/>
      <c r="H27492" s="113"/>
    </row>
    <row r="27493" spans="1:8">
      <c r="A27493" s="65"/>
      <c r="B27493" s="65"/>
      <c r="C27493" s="65"/>
      <c r="D27493" s="65"/>
      <c r="E27493" s="65"/>
      <c r="F27493" s="65"/>
      <c r="G27493" s="65"/>
      <c r="H27493" s="113"/>
    </row>
    <row r="27494" spans="1:8">
      <c r="A27494" s="65"/>
      <c r="B27494" s="65"/>
      <c r="C27494" s="65"/>
      <c r="D27494" s="65"/>
      <c r="E27494" s="65"/>
      <c r="F27494" s="65"/>
      <c r="G27494" s="65"/>
      <c r="H27494" s="113"/>
    </row>
    <row r="27495" spans="1:8">
      <c r="A27495" s="65"/>
      <c r="B27495" s="65"/>
      <c r="C27495" s="65"/>
      <c r="D27495" s="65"/>
      <c r="E27495" s="65"/>
      <c r="F27495" s="65"/>
      <c r="G27495" s="65"/>
      <c r="H27495" s="113"/>
    </row>
    <row r="27496" spans="1:8">
      <c r="A27496" s="65"/>
      <c r="B27496" s="65"/>
      <c r="C27496" s="65"/>
      <c r="D27496" s="65"/>
      <c r="E27496" s="65"/>
      <c r="F27496" s="65"/>
      <c r="G27496" s="65"/>
      <c r="H27496" s="113"/>
    </row>
    <row r="27497" spans="1:8">
      <c r="A27497" s="65"/>
      <c r="B27497" s="65"/>
      <c r="C27497" s="65"/>
      <c r="D27497" s="65"/>
      <c r="E27497" s="65"/>
      <c r="F27497" s="65"/>
      <c r="G27497" s="65"/>
      <c r="H27497" s="113"/>
    </row>
    <row r="27498" spans="1:8">
      <c r="A27498" s="65"/>
      <c r="B27498" s="65"/>
      <c r="C27498" s="65"/>
      <c r="D27498" s="65"/>
      <c r="E27498" s="65"/>
      <c r="F27498" s="65"/>
      <c r="G27498" s="65"/>
      <c r="H27498" s="113"/>
    </row>
    <row r="27499" spans="1:8">
      <c r="A27499" s="65"/>
      <c r="B27499" s="65"/>
      <c r="C27499" s="65"/>
      <c r="D27499" s="65"/>
      <c r="E27499" s="65"/>
      <c r="F27499" s="65"/>
      <c r="G27499" s="65"/>
      <c r="H27499" s="113"/>
    </row>
    <row r="27500" spans="1:8">
      <c r="A27500" s="65"/>
      <c r="B27500" s="65"/>
      <c r="C27500" s="65"/>
      <c r="D27500" s="65"/>
      <c r="E27500" s="65"/>
      <c r="F27500" s="65"/>
      <c r="G27500" s="65"/>
      <c r="H27500" s="113"/>
    </row>
    <row r="27501" spans="1:8">
      <c r="A27501" s="65"/>
      <c r="B27501" s="65"/>
      <c r="C27501" s="65"/>
      <c r="D27501" s="65"/>
      <c r="E27501" s="65"/>
      <c r="F27501" s="65"/>
      <c r="G27501" s="65"/>
      <c r="H27501" s="113"/>
    </row>
    <row r="27502" spans="1:8">
      <c r="A27502" s="65"/>
      <c r="B27502" s="65"/>
      <c r="C27502" s="65"/>
      <c r="D27502" s="65"/>
      <c r="E27502" s="65"/>
      <c r="F27502" s="65"/>
      <c r="G27502" s="65"/>
      <c r="H27502" s="113"/>
    </row>
    <row r="27503" spans="1:8">
      <c r="A27503" s="65"/>
      <c r="B27503" s="65"/>
      <c r="C27503" s="65"/>
      <c r="D27503" s="65"/>
      <c r="E27503" s="65"/>
      <c r="F27503" s="65"/>
      <c r="G27503" s="65"/>
      <c r="H27503" s="113"/>
    </row>
    <row r="27504" spans="1:8">
      <c r="A27504" s="65"/>
      <c r="B27504" s="65"/>
      <c r="C27504" s="65"/>
      <c r="D27504" s="65"/>
      <c r="E27504" s="65"/>
      <c r="F27504" s="65"/>
      <c r="G27504" s="65"/>
      <c r="H27504" s="113"/>
    </row>
    <row r="27505" spans="1:8">
      <c r="A27505" s="65"/>
      <c r="B27505" s="65"/>
      <c r="C27505" s="65"/>
      <c r="D27505" s="65"/>
      <c r="E27505" s="65"/>
      <c r="F27505" s="65"/>
      <c r="G27505" s="65"/>
      <c r="H27505" s="113"/>
    </row>
    <row r="27506" spans="1:8">
      <c r="A27506" s="65"/>
      <c r="B27506" s="65"/>
      <c r="C27506" s="65"/>
      <c r="D27506" s="65"/>
      <c r="E27506" s="65"/>
      <c r="F27506" s="65"/>
      <c r="G27506" s="65"/>
      <c r="H27506" s="113"/>
    </row>
    <row r="27507" spans="1:8">
      <c r="A27507" s="65"/>
      <c r="B27507" s="65"/>
      <c r="C27507" s="65"/>
      <c r="D27507" s="65"/>
      <c r="E27507" s="65"/>
      <c r="F27507" s="65"/>
      <c r="G27507" s="65"/>
      <c r="H27507" s="113"/>
    </row>
    <row r="27508" spans="1:8">
      <c r="A27508" s="65"/>
      <c r="B27508" s="65"/>
      <c r="C27508" s="65"/>
      <c r="D27508" s="65"/>
      <c r="E27508" s="65"/>
      <c r="F27508" s="65"/>
      <c r="G27508" s="65"/>
      <c r="H27508" s="113"/>
    </row>
    <row r="27509" spans="1:8">
      <c r="A27509" s="65"/>
      <c r="B27509" s="65"/>
      <c r="C27509" s="65"/>
      <c r="D27509" s="65"/>
      <c r="E27509" s="65"/>
      <c r="F27509" s="65"/>
      <c r="G27509" s="65"/>
      <c r="H27509" s="113"/>
    </row>
    <row r="27510" spans="1:8">
      <c r="A27510" s="65"/>
      <c r="B27510" s="65"/>
      <c r="C27510" s="65"/>
      <c r="D27510" s="65"/>
      <c r="E27510" s="65"/>
      <c r="F27510" s="65"/>
      <c r="G27510" s="65"/>
      <c r="H27510" s="113"/>
    </row>
    <row r="27511" spans="1:8">
      <c r="A27511" s="65"/>
      <c r="B27511" s="65"/>
      <c r="C27511" s="65"/>
      <c r="D27511" s="65"/>
      <c r="E27511" s="65"/>
      <c r="F27511" s="65"/>
      <c r="G27511" s="65"/>
      <c r="H27511" s="113"/>
    </row>
    <row r="27512" spans="1:8">
      <c r="A27512" s="65"/>
      <c r="B27512" s="65"/>
      <c r="C27512" s="65"/>
      <c r="D27512" s="65"/>
      <c r="E27512" s="65"/>
      <c r="F27512" s="65"/>
      <c r="G27512" s="65"/>
      <c r="H27512" s="113"/>
    </row>
    <row r="27513" spans="1:8">
      <c r="A27513" s="65"/>
      <c r="B27513" s="65"/>
      <c r="C27513" s="65"/>
      <c r="D27513" s="65"/>
      <c r="E27513" s="65"/>
      <c r="F27513" s="65"/>
      <c r="G27513" s="65"/>
      <c r="H27513" s="113"/>
    </row>
    <row r="27514" spans="1:8">
      <c r="A27514" s="65"/>
      <c r="B27514" s="65"/>
      <c r="C27514" s="65"/>
      <c r="D27514" s="65"/>
      <c r="E27514" s="65"/>
      <c r="F27514" s="65"/>
      <c r="G27514" s="65"/>
      <c r="H27514" s="113"/>
    </row>
    <row r="27515" spans="1:8">
      <c r="A27515" s="65"/>
      <c r="B27515" s="65"/>
      <c r="C27515" s="65"/>
      <c r="D27515" s="65"/>
      <c r="E27515" s="65"/>
      <c r="F27515" s="65"/>
      <c r="G27515" s="65"/>
      <c r="H27515" s="113"/>
    </row>
    <row r="27516" spans="1:8">
      <c r="A27516" s="65"/>
      <c r="B27516" s="65"/>
      <c r="C27516" s="65"/>
      <c r="D27516" s="65"/>
      <c r="E27516" s="65"/>
      <c r="F27516" s="65"/>
      <c r="G27516" s="65"/>
      <c r="H27516" s="113"/>
    </row>
    <row r="27517" spans="1:8">
      <c r="A27517" s="65"/>
      <c r="B27517" s="65"/>
      <c r="C27517" s="65"/>
      <c r="D27517" s="65"/>
      <c r="E27517" s="65"/>
      <c r="F27517" s="65"/>
      <c r="G27517" s="65"/>
      <c r="H27517" s="113"/>
    </row>
    <row r="27518" spans="1:8">
      <c r="A27518" s="65"/>
      <c r="B27518" s="65"/>
      <c r="C27518" s="65"/>
      <c r="D27518" s="65"/>
      <c r="E27518" s="65"/>
      <c r="F27518" s="65"/>
      <c r="G27518" s="65"/>
      <c r="H27518" s="113"/>
    </row>
    <row r="27519" spans="1:8">
      <c r="A27519" s="65"/>
      <c r="B27519" s="65"/>
      <c r="C27519" s="65"/>
      <c r="D27519" s="65"/>
      <c r="E27519" s="65"/>
      <c r="F27519" s="65"/>
      <c r="G27519" s="65"/>
      <c r="H27519" s="113"/>
    </row>
    <row r="27520" spans="1:8">
      <c r="A27520" s="65"/>
      <c r="B27520" s="65"/>
      <c r="C27520" s="65"/>
      <c r="D27520" s="65"/>
      <c r="E27520" s="65"/>
      <c r="F27520" s="65"/>
      <c r="G27520" s="65"/>
      <c r="H27520" s="113"/>
    </row>
    <row r="27521" spans="1:8">
      <c r="A27521" s="65"/>
      <c r="B27521" s="65"/>
      <c r="C27521" s="65"/>
      <c r="D27521" s="65"/>
      <c r="E27521" s="65"/>
      <c r="F27521" s="65"/>
      <c r="G27521" s="65"/>
      <c r="H27521" s="113"/>
    </row>
    <row r="27522" spans="1:8">
      <c r="A27522" s="65"/>
      <c r="B27522" s="65"/>
      <c r="C27522" s="65"/>
      <c r="D27522" s="65"/>
      <c r="E27522" s="65"/>
      <c r="F27522" s="65"/>
      <c r="G27522" s="65"/>
      <c r="H27522" s="113"/>
    </row>
    <row r="27523" spans="1:8">
      <c r="A27523" s="65"/>
      <c r="B27523" s="65"/>
      <c r="C27523" s="65"/>
      <c r="D27523" s="65"/>
      <c r="E27523" s="65"/>
      <c r="F27523" s="65"/>
      <c r="G27523" s="65"/>
      <c r="H27523" s="113"/>
    </row>
    <row r="27524" spans="1:8">
      <c r="A27524" s="65"/>
      <c r="B27524" s="65"/>
      <c r="C27524" s="65"/>
      <c r="D27524" s="65"/>
      <c r="E27524" s="65"/>
      <c r="F27524" s="65"/>
      <c r="G27524" s="65"/>
      <c r="H27524" s="113"/>
    </row>
    <row r="27525" spans="1:8">
      <c r="A27525" s="65"/>
      <c r="B27525" s="65"/>
      <c r="C27525" s="65"/>
      <c r="D27525" s="65"/>
      <c r="E27525" s="65"/>
      <c r="F27525" s="65"/>
      <c r="G27525" s="65"/>
      <c r="H27525" s="113"/>
    </row>
    <row r="27526" spans="1:8">
      <c r="A27526" s="65"/>
      <c r="B27526" s="65"/>
      <c r="C27526" s="65"/>
      <c r="D27526" s="65"/>
      <c r="E27526" s="65"/>
      <c r="F27526" s="65"/>
      <c r="G27526" s="65"/>
      <c r="H27526" s="113"/>
    </row>
    <row r="27527" spans="1:8">
      <c r="A27527" s="65"/>
      <c r="B27527" s="65"/>
      <c r="C27527" s="65"/>
      <c r="D27527" s="65"/>
      <c r="E27527" s="65"/>
      <c r="F27527" s="65"/>
      <c r="G27527" s="65"/>
      <c r="H27527" s="113"/>
    </row>
    <row r="27528" spans="1:8">
      <c r="A27528" s="65"/>
      <c r="B27528" s="65"/>
      <c r="C27528" s="65"/>
      <c r="D27528" s="65"/>
      <c r="E27528" s="65"/>
      <c r="F27528" s="65"/>
      <c r="G27528" s="65"/>
      <c r="H27528" s="113"/>
    </row>
    <row r="27529" spans="1:8">
      <c r="A27529" s="65"/>
      <c r="B27529" s="65"/>
      <c r="C27529" s="65"/>
      <c r="D27529" s="65"/>
      <c r="E27529" s="65"/>
      <c r="F27529" s="65"/>
      <c r="G27529" s="65"/>
      <c r="H27529" s="113"/>
    </row>
    <row r="27530" spans="1:8">
      <c r="A27530" s="65"/>
      <c r="B27530" s="65"/>
      <c r="C27530" s="65"/>
      <c r="D27530" s="65"/>
      <c r="E27530" s="65"/>
      <c r="F27530" s="65"/>
      <c r="G27530" s="65"/>
      <c r="H27530" s="113"/>
    </row>
    <row r="27531" spans="1:8">
      <c r="A27531" s="65"/>
      <c r="B27531" s="65"/>
      <c r="C27531" s="65"/>
      <c r="D27531" s="65"/>
      <c r="E27531" s="65"/>
      <c r="F27531" s="65"/>
      <c r="G27531" s="65"/>
      <c r="H27531" s="113"/>
    </row>
    <row r="27532" spans="1:8">
      <c r="A27532" s="65"/>
      <c r="B27532" s="65"/>
      <c r="C27532" s="65"/>
      <c r="D27532" s="65"/>
      <c r="E27532" s="65"/>
      <c r="F27532" s="65"/>
      <c r="G27532" s="65"/>
      <c r="H27532" s="113"/>
    </row>
    <row r="27533" spans="1:8">
      <c r="A27533" s="65"/>
      <c r="B27533" s="65"/>
      <c r="C27533" s="65"/>
      <c r="D27533" s="65"/>
      <c r="E27533" s="65"/>
      <c r="F27533" s="65"/>
      <c r="G27533" s="65"/>
      <c r="H27533" s="113"/>
    </row>
    <row r="27534" spans="1:8">
      <c r="A27534" s="65"/>
      <c r="B27534" s="65"/>
      <c r="C27534" s="65"/>
      <c r="D27534" s="65"/>
      <c r="E27534" s="65"/>
      <c r="F27534" s="65"/>
      <c r="G27534" s="65"/>
      <c r="H27534" s="113"/>
    </row>
    <row r="27535" spans="1:8">
      <c r="A27535" s="65"/>
      <c r="B27535" s="65"/>
      <c r="C27535" s="65"/>
      <c r="D27535" s="65"/>
      <c r="E27535" s="65"/>
      <c r="F27535" s="65"/>
      <c r="G27535" s="65"/>
      <c r="H27535" s="113"/>
    </row>
    <row r="27536" spans="1:8">
      <c r="A27536" s="65"/>
      <c r="B27536" s="65"/>
      <c r="C27536" s="65"/>
      <c r="D27536" s="65"/>
      <c r="E27536" s="65"/>
      <c r="F27536" s="65"/>
      <c r="G27536" s="65"/>
      <c r="H27536" s="113"/>
    </row>
    <row r="27537" spans="1:8">
      <c r="A27537" s="65"/>
      <c r="B27537" s="65"/>
      <c r="C27537" s="65"/>
      <c r="D27537" s="65"/>
      <c r="E27537" s="65"/>
      <c r="F27537" s="65"/>
      <c r="G27537" s="65"/>
      <c r="H27537" s="113"/>
    </row>
    <row r="27538" spans="1:8">
      <c r="A27538" s="65"/>
      <c r="B27538" s="65"/>
      <c r="C27538" s="65"/>
      <c r="D27538" s="65"/>
      <c r="E27538" s="65"/>
      <c r="F27538" s="65"/>
      <c r="G27538" s="65"/>
      <c r="H27538" s="113"/>
    </row>
    <row r="27539" spans="1:8">
      <c r="A27539" s="65"/>
      <c r="B27539" s="65"/>
      <c r="C27539" s="65"/>
      <c r="D27539" s="65"/>
      <c r="E27539" s="65"/>
      <c r="F27539" s="65"/>
      <c r="G27539" s="65"/>
      <c r="H27539" s="113"/>
    </row>
    <row r="27540" spans="1:8">
      <c r="A27540" s="65"/>
      <c r="B27540" s="65"/>
      <c r="C27540" s="65"/>
      <c r="D27540" s="65"/>
      <c r="E27540" s="65"/>
      <c r="F27540" s="65"/>
      <c r="G27540" s="65"/>
      <c r="H27540" s="113"/>
    </row>
    <row r="27541" spans="1:8">
      <c r="A27541" s="65"/>
      <c r="B27541" s="65"/>
      <c r="C27541" s="65"/>
      <c r="D27541" s="65"/>
      <c r="E27541" s="65"/>
      <c r="F27541" s="65"/>
      <c r="G27541" s="65"/>
      <c r="H27541" s="113"/>
    </row>
    <row r="27542" spans="1:8">
      <c r="A27542" s="65"/>
      <c r="B27542" s="65"/>
      <c r="C27542" s="65"/>
      <c r="D27542" s="65"/>
      <c r="E27542" s="65"/>
      <c r="F27542" s="65"/>
      <c r="G27542" s="65"/>
      <c r="H27542" s="113"/>
    </row>
    <row r="27543" spans="1:8">
      <c r="A27543" s="65"/>
      <c r="B27543" s="65"/>
      <c r="C27543" s="65"/>
      <c r="D27543" s="65"/>
      <c r="E27543" s="65"/>
      <c r="F27543" s="65"/>
      <c r="G27543" s="65"/>
      <c r="H27543" s="113"/>
    </row>
    <row r="27544" spans="1:8">
      <c r="A27544" s="65"/>
      <c r="B27544" s="65"/>
      <c r="C27544" s="65"/>
      <c r="D27544" s="65"/>
      <c r="E27544" s="65"/>
      <c r="F27544" s="65"/>
      <c r="G27544" s="65"/>
      <c r="H27544" s="113"/>
    </row>
    <row r="27545" spans="1:8">
      <c r="A27545" s="65"/>
      <c r="B27545" s="65"/>
      <c r="C27545" s="65"/>
      <c r="D27545" s="65"/>
      <c r="E27545" s="65"/>
      <c r="F27545" s="65"/>
      <c r="G27545" s="65"/>
      <c r="H27545" s="113"/>
    </row>
    <row r="27546" spans="1:8">
      <c r="A27546" s="65"/>
      <c r="B27546" s="65"/>
      <c r="C27546" s="65"/>
      <c r="D27546" s="65"/>
      <c r="E27546" s="65"/>
      <c r="F27546" s="65"/>
      <c r="G27546" s="65"/>
      <c r="H27546" s="113"/>
    </row>
    <row r="27547" spans="1:8">
      <c r="A27547" s="65"/>
      <c r="B27547" s="65"/>
      <c r="C27547" s="65"/>
      <c r="D27547" s="65"/>
      <c r="E27547" s="65"/>
      <c r="F27547" s="65"/>
      <c r="G27547" s="65"/>
      <c r="H27547" s="113"/>
    </row>
    <row r="27548" spans="1:8">
      <c r="A27548" s="65"/>
      <c r="B27548" s="65"/>
      <c r="C27548" s="65"/>
      <c r="D27548" s="65"/>
      <c r="E27548" s="65"/>
      <c r="F27548" s="65"/>
      <c r="G27548" s="65"/>
      <c r="H27548" s="113"/>
    </row>
    <row r="27549" spans="1:8">
      <c r="A27549" s="65"/>
      <c r="B27549" s="65"/>
      <c r="C27549" s="65"/>
      <c r="D27549" s="65"/>
      <c r="E27549" s="65"/>
      <c r="F27549" s="65"/>
      <c r="G27549" s="65"/>
      <c r="H27549" s="113"/>
    </row>
    <row r="27550" spans="1:8">
      <c r="A27550" s="65"/>
      <c r="B27550" s="65"/>
      <c r="C27550" s="65"/>
      <c r="D27550" s="65"/>
      <c r="E27550" s="65"/>
      <c r="F27550" s="65"/>
      <c r="G27550" s="65"/>
      <c r="H27550" s="113"/>
    </row>
    <row r="27551" spans="1:8">
      <c r="A27551" s="65"/>
      <c r="B27551" s="65"/>
      <c r="C27551" s="65"/>
      <c r="D27551" s="65"/>
      <c r="E27551" s="65"/>
      <c r="F27551" s="65"/>
      <c r="G27551" s="65"/>
      <c r="H27551" s="113"/>
    </row>
    <row r="27552" spans="1:8">
      <c r="A27552" s="65"/>
      <c r="B27552" s="65"/>
      <c r="C27552" s="65"/>
      <c r="D27552" s="65"/>
      <c r="E27552" s="65"/>
      <c r="F27552" s="65"/>
      <c r="G27552" s="65"/>
      <c r="H27552" s="113"/>
    </row>
    <row r="27553" spans="1:8">
      <c r="A27553" s="65"/>
      <c r="B27553" s="65"/>
      <c r="C27553" s="65"/>
      <c r="D27553" s="65"/>
      <c r="E27553" s="65"/>
      <c r="F27553" s="65"/>
      <c r="G27553" s="65"/>
      <c r="H27553" s="113"/>
    </row>
    <row r="27554" spans="1:8">
      <c r="A27554" s="65"/>
      <c r="B27554" s="65"/>
      <c r="C27554" s="65"/>
      <c r="D27554" s="65"/>
      <c r="E27554" s="65"/>
      <c r="F27554" s="65"/>
      <c r="G27554" s="65"/>
      <c r="H27554" s="113"/>
    </row>
    <row r="27555" spans="1:8">
      <c r="A27555" s="65"/>
      <c r="B27555" s="65"/>
      <c r="C27555" s="65"/>
      <c r="D27555" s="65"/>
      <c r="E27555" s="65"/>
      <c r="F27555" s="65"/>
      <c r="G27555" s="65"/>
      <c r="H27555" s="113"/>
    </row>
    <row r="27556" spans="1:8">
      <c r="A27556" s="65"/>
      <c r="B27556" s="65"/>
      <c r="C27556" s="65"/>
      <c r="D27556" s="65"/>
      <c r="E27556" s="65"/>
      <c r="F27556" s="65"/>
      <c r="G27556" s="65"/>
      <c r="H27556" s="113"/>
    </row>
    <row r="27557" spans="1:8">
      <c r="A27557" s="65"/>
      <c r="B27557" s="65"/>
      <c r="C27557" s="65"/>
      <c r="D27557" s="65"/>
      <c r="E27557" s="65"/>
      <c r="F27557" s="65"/>
      <c r="G27557" s="65"/>
      <c r="H27557" s="113"/>
    </row>
    <row r="27558" spans="1:8">
      <c r="A27558" s="65"/>
      <c r="B27558" s="65"/>
      <c r="C27558" s="65"/>
      <c r="D27558" s="65"/>
      <c r="E27558" s="65"/>
      <c r="F27558" s="65"/>
      <c r="G27558" s="65"/>
      <c r="H27558" s="113"/>
    </row>
    <row r="27559" spans="1:8">
      <c r="A27559" s="65"/>
      <c r="B27559" s="65"/>
      <c r="C27559" s="65"/>
      <c r="D27559" s="65"/>
      <c r="E27559" s="65"/>
      <c r="F27559" s="65"/>
      <c r="G27559" s="65"/>
      <c r="H27559" s="113"/>
    </row>
    <row r="27560" spans="1:8">
      <c r="A27560" s="65"/>
      <c r="B27560" s="65"/>
      <c r="C27560" s="65"/>
      <c r="D27560" s="65"/>
      <c r="E27560" s="65"/>
      <c r="F27560" s="65"/>
      <c r="G27560" s="65"/>
      <c r="H27560" s="113"/>
    </row>
    <row r="27561" spans="1:8">
      <c r="A27561" s="65"/>
      <c r="B27561" s="65"/>
      <c r="C27561" s="65"/>
      <c r="D27561" s="65"/>
      <c r="E27561" s="65"/>
      <c r="F27561" s="65"/>
      <c r="G27561" s="65"/>
      <c r="H27561" s="113"/>
    </row>
    <row r="27562" spans="1:8">
      <c r="A27562" s="65"/>
      <c r="B27562" s="65"/>
      <c r="C27562" s="65"/>
      <c r="D27562" s="65"/>
      <c r="E27562" s="65"/>
      <c r="F27562" s="65"/>
      <c r="G27562" s="65"/>
      <c r="H27562" s="113"/>
    </row>
    <row r="27563" spans="1:8">
      <c r="A27563" s="65"/>
      <c r="B27563" s="65"/>
      <c r="C27563" s="65"/>
      <c r="D27563" s="65"/>
      <c r="E27563" s="65"/>
      <c r="F27563" s="65"/>
      <c r="G27563" s="65"/>
      <c r="H27563" s="113"/>
    </row>
    <row r="27564" spans="1:8">
      <c r="A27564" s="65"/>
      <c r="B27564" s="65"/>
      <c r="C27564" s="65"/>
      <c r="D27564" s="65"/>
      <c r="E27564" s="65"/>
      <c r="F27564" s="65"/>
      <c r="G27564" s="65"/>
      <c r="H27564" s="113"/>
    </row>
    <row r="27565" spans="1:8">
      <c r="A27565" s="65"/>
      <c r="B27565" s="65"/>
      <c r="C27565" s="65"/>
      <c r="D27565" s="65"/>
      <c r="E27565" s="65"/>
      <c r="F27565" s="65"/>
      <c r="G27565" s="65"/>
      <c r="H27565" s="113"/>
    </row>
    <row r="27566" spans="1:8">
      <c r="A27566" s="65"/>
      <c r="B27566" s="65"/>
      <c r="C27566" s="65"/>
      <c r="D27566" s="65"/>
      <c r="E27566" s="65"/>
      <c r="F27566" s="65"/>
      <c r="G27566" s="65"/>
      <c r="H27566" s="113"/>
    </row>
    <row r="27567" spans="1:8">
      <c r="A27567" s="65"/>
      <c r="B27567" s="65"/>
      <c r="C27567" s="65"/>
      <c r="D27567" s="65"/>
      <c r="E27567" s="65"/>
      <c r="F27567" s="65"/>
      <c r="G27567" s="65"/>
      <c r="H27567" s="113"/>
    </row>
    <row r="27568" spans="1:8">
      <c r="A27568" s="65"/>
      <c r="B27568" s="65"/>
      <c r="C27568" s="65"/>
      <c r="D27568" s="65"/>
      <c r="E27568" s="65"/>
      <c r="F27568" s="65"/>
      <c r="G27568" s="65"/>
      <c r="H27568" s="113"/>
    </row>
    <row r="27569" spans="1:8">
      <c r="A27569" s="65"/>
      <c r="B27569" s="65"/>
      <c r="C27569" s="65"/>
      <c r="D27569" s="65"/>
      <c r="E27569" s="65"/>
      <c r="F27569" s="65"/>
      <c r="G27569" s="65"/>
      <c r="H27569" s="113"/>
    </row>
    <row r="27570" spans="1:8">
      <c r="A27570" s="65"/>
      <c r="B27570" s="65"/>
      <c r="C27570" s="65"/>
      <c r="D27570" s="65"/>
      <c r="E27570" s="65"/>
      <c r="F27570" s="65"/>
      <c r="G27570" s="65"/>
      <c r="H27570" s="113"/>
    </row>
    <row r="27571" spans="1:8">
      <c r="A27571" s="65"/>
      <c r="B27571" s="65"/>
      <c r="C27571" s="65"/>
      <c r="D27571" s="65"/>
      <c r="E27571" s="65"/>
      <c r="F27571" s="65"/>
      <c r="G27571" s="65"/>
      <c r="H27571" s="113"/>
    </row>
    <row r="27572" spans="1:8">
      <c r="A27572" s="65"/>
      <c r="B27572" s="65"/>
      <c r="C27572" s="65"/>
      <c r="D27572" s="65"/>
      <c r="E27572" s="65"/>
      <c r="F27572" s="65"/>
      <c r="G27572" s="65"/>
      <c r="H27572" s="113"/>
    </row>
    <row r="27573" spans="1:8">
      <c r="A27573" s="65"/>
      <c r="B27573" s="65"/>
      <c r="C27573" s="65"/>
      <c r="D27573" s="65"/>
      <c r="E27573" s="65"/>
      <c r="F27573" s="65"/>
      <c r="G27573" s="65"/>
      <c r="H27573" s="113"/>
    </row>
    <row r="27574" spans="1:8">
      <c r="A27574" s="65"/>
      <c r="B27574" s="65"/>
      <c r="C27574" s="65"/>
      <c r="D27574" s="65"/>
      <c r="E27574" s="65"/>
      <c r="F27574" s="65"/>
      <c r="G27574" s="65"/>
      <c r="H27574" s="113"/>
    </row>
    <row r="27575" spans="1:8">
      <c r="A27575" s="65"/>
      <c r="B27575" s="65"/>
      <c r="C27575" s="65"/>
      <c r="D27575" s="65"/>
      <c r="E27575" s="65"/>
      <c r="F27575" s="65"/>
      <c r="G27575" s="65"/>
      <c r="H27575" s="113"/>
    </row>
    <row r="27576" spans="1:8">
      <c r="A27576" s="65"/>
      <c r="B27576" s="65"/>
      <c r="C27576" s="65"/>
      <c r="D27576" s="65"/>
      <c r="E27576" s="65"/>
      <c r="F27576" s="65"/>
      <c r="G27576" s="65"/>
      <c r="H27576" s="113"/>
    </row>
    <row r="27577" spans="1:8">
      <c r="A27577" s="65"/>
      <c r="B27577" s="65"/>
      <c r="C27577" s="65"/>
      <c r="D27577" s="65"/>
      <c r="E27577" s="65"/>
      <c r="F27577" s="65"/>
      <c r="G27577" s="65"/>
      <c r="H27577" s="113"/>
    </row>
    <row r="27578" spans="1:8">
      <c r="A27578" s="65"/>
      <c r="B27578" s="65"/>
      <c r="C27578" s="65"/>
      <c r="D27578" s="65"/>
      <c r="E27578" s="65"/>
      <c r="F27578" s="65"/>
      <c r="G27578" s="65"/>
      <c r="H27578" s="113"/>
    </row>
    <row r="27579" spans="1:8">
      <c r="A27579" s="65"/>
      <c r="B27579" s="65"/>
      <c r="C27579" s="65"/>
      <c r="D27579" s="65"/>
      <c r="E27579" s="65"/>
      <c r="F27579" s="65"/>
      <c r="G27579" s="65"/>
      <c r="H27579" s="113"/>
    </row>
    <row r="27580" spans="1:8">
      <c r="A27580" s="65"/>
      <c r="B27580" s="65"/>
      <c r="C27580" s="65"/>
      <c r="D27580" s="65"/>
      <c r="E27580" s="65"/>
      <c r="F27580" s="65"/>
      <c r="G27580" s="65"/>
      <c r="H27580" s="113"/>
    </row>
    <row r="27581" spans="1:8">
      <c r="A27581" s="65"/>
      <c r="B27581" s="65"/>
      <c r="C27581" s="65"/>
      <c r="D27581" s="65"/>
      <c r="E27581" s="65"/>
      <c r="F27581" s="65"/>
      <c r="G27581" s="65"/>
      <c r="H27581" s="113"/>
    </row>
    <row r="27582" spans="1:8">
      <c r="A27582" s="65"/>
      <c r="B27582" s="65"/>
      <c r="C27582" s="65"/>
      <c r="D27582" s="65"/>
      <c r="E27582" s="65"/>
      <c r="F27582" s="65"/>
      <c r="G27582" s="65"/>
      <c r="H27582" s="113"/>
    </row>
    <row r="27583" spans="1:8">
      <c r="A27583" s="65"/>
      <c r="B27583" s="65"/>
      <c r="C27583" s="65"/>
      <c r="D27583" s="65"/>
      <c r="E27583" s="65"/>
      <c r="F27583" s="65"/>
      <c r="G27583" s="65"/>
      <c r="H27583" s="113"/>
    </row>
    <row r="27584" spans="1:8">
      <c r="A27584" s="65"/>
      <c r="B27584" s="65"/>
      <c r="C27584" s="65"/>
      <c r="D27584" s="65"/>
      <c r="E27584" s="65"/>
      <c r="F27584" s="65"/>
      <c r="G27584" s="65"/>
      <c r="H27584" s="113"/>
    </row>
    <row r="27585" spans="1:8">
      <c r="A27585" s="65"/>
      <c r="B27585" s="65"/>
      <c r="C27585" s="65"/>
      <c r="D27585" s="65"/>
      <c r="E27585" s="65"/>
      <c r="F27585" s="65"/>
      <c r="G27585" s="65"/>
      <c r="H27585" s="113"/>
    </row>
    <row r="27586" spans="1:8">
      <c r="A27586" s="65"/>
      <c r="B27586" s="65"/>
      <c r="C27586" s="65"/>
      <c r="D27586" s="65"/>
      <c r="E27586" s="65"/>
      <c r="F27586" s="65"/>
      <c r="G27586" s="65"/>
      <c r="H27586" s="113"/>
    </row>
    <row r="27587" spans="1:8">
      <c r="A27587" s="65"/>
      <c r="B27587" s="65"/>
      <c r="C27587" s="65"/>
      <c r="D27587" s="65"/>
      <c r="E27587" s="65"/>
      <c r="F27587" s="65"/>
      <c r="G27587" s="65"/>
      <c r="H27587" s="113"/>
    </row>
    <row r="27588" spans="1:8">
      <c r="A27588" s="65"/>
      <c r="B27588" s="65"/>
      <c r="C27588" s="65"/>
      <c r="D27588" s="65"/>
      <c r="E27588" s="65"/>
      <c r="F27588" s="65"/>
      <c r="G27588" s="65"/>
      <c r="H27588" s="113"/>
    </row>
    <row r="27589" spans="1:8">
      <c r="A27589" s="65"/>
      <c r="B27589" s="65"/>
      <c r="C27589" s="65"/>
      <c r="D27589" s="65"/>
      <c r="E27589" s="65"/>
      <c r="F27589" s="65"/>
      <c r="G27589" s="65"/>
      <c r="H27589" s="113"/>
    </row>
    <row r="27590" spans="1:8">
      <c r="A27590" s="65"/>
      <c r="B27590" s="65"/>
      <c r="C27590" s="65"/>
      <c r="D27590" s="65"/>
      <c r="E27590" s="65"/>
      <c r="F27590" s="65"/>
      <c r="G27590" s="65"/>
      <c r="H27590" s="113"/>
    </row>
    <row r="27591" spans="1:8">
      <c r="A27591" s="65"/>
      <c r="B27591" s="65"/>
      <c r="C27591" s="65"/>
      <c r="D27591" s="65"/>
      <c r="E27591" s="65"/>
      <c r="F27591" s="65"/>
      <c r="G27591" s="65"/>
      <c r="H27591" s="113"/>
    </row>
    <row r="27592" spans="1:8">
      <c r="A27592" s="65"/>
      <c r="B27592" s="65"/>
      <c r="C27592" s="65"/>
      <c r="D27592" s="65"/>
      <c r="E27592" s="65"/>
      <c r="F27592" s="65"/>
      <c r="G27592" s="65"/>
      <c r="H27592" s="113"/>
    </row>
    <row r="27593" spans="1:8">
      <c r="A27593" s="65"/>
      <c r="B27593" s="65"/>
      <c r="C27593" s="65"/>
      <c r="D27593" s="65"/>
      <c r="E27593" s="65"/>
      <c r="F27593" s="65"/>
      <c r="G27593" s="65"/>
      <c r="H27593" s="113"/>
    </row>
    <row r="27594" spans="1:8">
      <c r="A27594" s="65"/>
      <c r="B27594" s="65"/>
      <c r="C27594" s="65"/>
      <c r="D27594" s="65"/>
      <c r="E27594" s="65"/>
      <c r="F27594" s="65"/>
      <c r="G27594" s="65"/>
      <c r="H27594" s="113"/>
    </row>
    <row r="27595" spans="1:8">
      <c r="A27595" s="65"/>
      <c r="B27595" s="65"/>
      <c r="C27595" s="65"/>
      <c r="D27595" s="65"/>
      <c r="E27595" s="65"/>
      <c r="F27595" s="65"/>
      <c r="G27595" s="65"/>
      <c r="H27595" s="113"/>
    </row>
    <row r="27596" spans="1:8">
      <c r="A27596" s="65"/>
      <c r="B27596" s="65"/>
      <c r="C27596" s="65"/>
      <c r="D27596" s="65"/>
      <c r="E27596" s="65"/>
      <c r="F27596" s="65"/>
      <c r="G27596" s="65"/>
      <c r="H27596" s="113"/>
    </row>
    <row r="27597" spans="1:8">
      <c r="A27597" s="65"/>
      <c r="B27597" s="65"/>
      <c r="C27597" s="65"/>
      <c r="D27597" s="65"/>
      <c r="E27597" s="65"/>
      <c r="F27597" s="65"/>
      <c r="G27597" s="65"/>
      <c r="H27597" s="113"/>
    </row>
    <row r="27598" spans="1:8">
      <c r="A27598" s="65"/>
      <c r="B27598" s="65"/>
      <c r="C27598" s="65"/>
      <c r="D27598" s="65"/>
      <c r="E27598" s="65"/>
      <c r="F27598" s="65"/>
      <c r="G27598" s="65"/>
      <c r="H27598" s="113"/>
    </row>
    <row r="27599" spans="1:8">
      <c r="A27599" s="65"/>
      <c r="B27599" s="65"/>
      <c r="C27599" s="65"/>
      <c r="D27599" s="65"/>
      <c r="E27599" s="65"/>
      <c r="F27599" s="65"/>
      <c r="G27599" s="65"/>
      <c r="H27599" s="113"/>
    </row>
    <row r="27600" spans="1:8">
      <c r="A27600" s="65"/>
      <c r="B27600" s="65"/>
      <c r="C27600" s="65"/>
      <c r="D27600" s="65"/>
      <c r="E27600" s="65"/>
      <c r="F27600" s="65"/>
      <c r="G27600" s="65"/>
      <c r="H27600" s="113"/>
    </row>
    <row r="27601" spans="1:8">
      <c r="A27601" s="65"/>
      <c r="B27601" s="65"/>
      <c r="C27601" s="65"/>
      <c r="D27601" s="65"/>
      <c r="E27601" s="65"/>
      <c r="F27601" s="65"/>
      <c r="G27601" s="65"/>
      <c r="H27601" s="113"/>
    </row>
    <row r="27602" spans="1:8">
      <c r="A27602" s="65"/>
      <c r="B27602" s="65"/>
      <c r="C27602" s="65"/>
      <c r="D27602" s="65"/>
      <c r="E27602" s="65"/>
      <c r="F27602" s="65"/>
      <c r="G27602" s="65"/>
      <c r="H27602" s="113"/>
    </row>
    <row r="27603" spans="1:8">
      <c r="A27603" s="65"/>
      <c r="B27603" s="65"/>
      <c r="C27603" s="65"/>
      <c r="D27603" s="65"/>
      <c r="E27603" s="65"/>
      <c r="F27603" s="65"/>
      <c r="G27603" s="65"/>
      <c r="H27603" s="113"/>
    </row>
    <row r="27604" spans="1:8">
      <c r="A27604" s="65"/>
      <c r="B27604" s="65"/>
      <c r="C27604" s="65"/>
      <c r="D27604" s="65"/>
      <c r="E27604" s="65"/>
      <c r="F27604" s="65"/>
      <c r="G27604" s="65"/>
      <c r="H27604" s="113"/>
    </row>
    <row r="27605" spans="1:8">
      <c r="A27605" s="65"/>
      <c r="B27605" s="65"/>
      <c r="C27605" s="65"/>
      <c r="D27605" s="65"/>
      <c r="E27605" s="65"/>
      <c r="F27605" s="65"/>
      <c r="G27605" s="65"/>
      <c r="H27605" s="113"/>
    </row>
    <row r="27606" spans="1:8">
      <c r="A27606" s="65"/>
      <c r="B27606" s="65"/>
      <c r="C27606" s="65"/>
      <c r="D27606" s="65"/>
      <c r="E27606" s="65"/>
      <c r="F27606" s="65"/>
      <c r="G27606" s="65"/>
      <c r="H27606" s="113"/>
    </row>
    <row r="27607" spans="1:8">
      <c r="A27607" s="65"/>
      <c r="B27607" s="65"/>
      <c r="C27607" s="65"/>
      <c r="D27607" s="65"/>
      <c r="E27607" s="65"/>
      <c r="F27607" s="65"/>
      <c r="G27607" s="65"/>
      <c r="H27607" s="113"/>
    </row>
    <row r="27608" spans="1:8">
      <c r="A27608" s="65"/>
      <c r="B27608" s="65"/>
      <c r="C27608" s="65"/>
      <c r="D27608" s="65"/>
      <c r="E27608" s="65"/>
      <c r="F27608" s="65"/>
      <c r="G27608" s="65"/>
      <c r="H27608" s="113"/>
    </row>
    <row r="27609" spans="1:8">
      <c r="A27609" s="65"/>
      <c r="B27609" s="65"/>
      <c r="C27609" s="65"/>
      <c r="D27609" s="65"/>
      <c r="E27609" s="65"/>
      <c r="F27609" s="65"/>
      <c r="G27609" s="65"/>
      <c r="H27609" s="113"/>
    </row>
    <row r="27610" spans="1:8">
      <c r="A27610" s="65"/>
      <c r="B27610" s="65"/>
      <c r="C27610" s="65"/>
      <c r="D27610" s="65"/>
      <c r="E27610" s="65"/>
      <c r="F27610" s="65"/>
      <c r="G27610" s="65"/>
      <c r="H27610" s="113"/>
    </row>
    <row r="27611" spans="1:8">
      <c r="A27611" s="65"/>
      <c r="B27611" s="65"/>
      <c r="C27611" s="65"/>
      <c r="D27611" s="65"/>
      <c r="E27611" s="65"/>
      <c r="F27611" s="65"/>
      <c r="G27611" s="65"/>
      <c r="H27611" s="113"/>
    </row>
    <row r="27612" spans="1:8">
      <c r="A27612" s="65"/>
      <c r="B27612" s="65"/>
      <c r="C27612" s="65"/>
      <c r="D27612" s="65"/>
      <c r="E27612" s="65"/>
      <c r="F27612" s="65"/>
      <c r="G27612" s="65"/>
      <c r="H27612" s="113"/>
    </row>
    <row r="27613" spans="1:8">
      <c r="A27613" s="65"/>
      <c r="B27613" s="65"/>
      <c r="C27613" s="65"/>
      <c r="D27613" s="65"/>
      <c r="E27613" s="65"/>
      <c r="F27613" s="65"/>
      <c r="G27613" s="65"/>
      <c r="H27613" s="113"/>
    </row>
    <row r="27614" spans="1:8">
      <c r="A27614" s="65"/>
      <c r="B27614" s="65"/>
      <c r="C27614" s="65"/>
      <c r="D27614" s="65"/>
      <c r="E27614" s="65"/>
      <c r="F27614" s="65"/>
      <c r="G27614" s="65"/>
      <c r="H27614" s="113"/>
    </row>
    <row r="27615" spans="1:8">
      <c r="A27615" s="65"/>
      <c r="B27615" s="65"/>
      <c r="C27615" s="65"/>
      <c r="D27615" s="65"/>
      <c r="E27615" s="65"/>
      <c r="F27615" s="65"/>
      <c r="G27615" s="65"/>
      <c r="H27615" s="113"/>
    </row>
    <row r="27616" spans="1:8">
      <c r="A27616" s="65"/>
      <c r="B27616" s="65"/>
      <c r="C27616" s="65"/>
      <c r="D27616" s="65"/>
      <c r="E27616" s="65"/>
      <c r="F27616" s="65"/>
      <c r="G27616" s="65"/>
      <c r="H27616" s="113"/>
    </row>
    <row r="27617" spans="1:8">
      <c r="A27617" s="65"/>
      <c r="B27617" s="65"/>
      <c r="C27617" s="65"/>
      <c r="D27617" s="65"/>
      <c r="E27617" s="65"/>
      <c r="F27617" s="65"/>
      <c r="G27617" s="65"/>
      <c r="H27617" s="113"/>
    </row>
    <row r="27618" spans="1:8">
      <c r="A27618" s="65"/>
      <c r="B27618" s="65"/>
      <c r="C27618" s="65"/>
      <c r="D27618" s="65"/>
      <c r="E27618" s="65"/>
      <c r="F27618" s="65"/>
      <c r="G27618" s="65"/>
      <c r="H27618" s="113"/>
    </row>
    <row r="27619" spans="1:8">
      <c r="A27619" s="65"/>
      <c r="B27619" s="65"/>
      <c r="C27619" s="65"/>
      <c r="D27619" s="65"/>
      <c r="E27619" s="65"/>
      <c r="F27619" s="65"/>
      <c r="G27619" s="65"/>
      <c r="H27619" s="113"/>
    </row>
    <row r="27620" spans="1:8">
      <c r="A27620" s="65"/>
      <c r="B27620" s="65"/>
      <c r="C27620" s="65"/>
      <c r="D27620" s="65"/>
      <c r="E27620" s="65"/>
      <c r="F27620" s="65"/>
      <c r="G27620" s="65"/>
      <c r="H27620" s="113"/>
    </row>
    <row r="27621" spans="1:8">
      <c r="A27621" s="65"/>
      <c r="B27621" s="65"/>
      <c r="C27621" s="65"/>
      <c r="D27621" s="65"/>
      <c r="E27621" s="65"/>
      <c r="F27621" s="65"/>
      <c r="G27621" s="65"/>
      <c r="H27621" s="113"/>
    </row>
    <row r="27622" spans="1:8">
      <c r="A27622" s="65"/>
      <c r="B27622" s="65"/>
      <c r="C27622" s="65"/>
      <c r="D27622" s="65"/>
      <c r="E27622" s="65"/>
      <c r="F27622" s="65"/>
      <c r="G27622" s="65"/>
      <c r="H27622" s="113"/>
    </row>
    <row r="27623" spans="1:8">
      <c r="A27623" s="65"/>
      <c r="B27623" s="65"/>
      <c r="C27623" s="65"/>
      <c r="D27623" s="65"/>
      <c r="E27623" s="65"/>
      <c r="F27623" s="65"/>
      <c r="G27623" s="65"/>
      <c r="H27623" s="113"/>
    </row>
    <row r="27624" spans="1:8">
      <c r="A27624" s="65"/>
      <c r="B27624" s="65"/>
      <c r="C27624" s="65"/>
      <c r="D27624" s="65"/>
      <c r="E27624" s="65"/>
      <c r="F27624" s="65"/>
      <c r="G27624" s="65"/>
      <c r="H27624" s="113"/>
    </row>
    <row r="27625" spans="1:8">
      <c r="A27625" s="65"/>
      <c r="B27625" s="65"/>
      <c r="C27625" s="65"/>
      <c r="D27625" s="65"/>
      <c r="E27625" s="65"/>
      <c r="F27625" s="65"/>
      <c r="G27625" s="65"/>
      <c r="H27625" s="113"/>
    </row>
    <row r="27626" spans="1:8">
      <c r="A27626" s="65"/>
      <c r="B27626" s="65"/>
      <c r="C27626" s="65"/>
      <c r="D27626" s="65"/>
      <c r="E27626" s="65"/>
      <c r="F27626" s="65"/>
      <c r="G27626" s="65"/>
      <c r="H27626" s="113"/>
    </row>
    <row r="27627" spans="1:8">
      <c r="A27627" s="65"/>
      <c r="B27627" s="65"/>
      <c r="C27627" s="65"/>
      <c r="D27627" s="65"/>
      <c r="E27627" s="65"/>
      <c r="F27627" s="65"/>
      <c r="G27627" s="65"/>
      <c r="H27627" s="113"/>
    </row>
    <row r="27628" spans="1:8">
      <c r="A27628" s="65"/>
      <c r="B27628" s="65"/>
      <c r="C27628" s="65"/>
      <c r="D27628" s="65"/>
      <c r="E27628" s="65"/>
      <c r="F27628" s="65"/>
      <c r="G27628" s="65"/>
      <c r="H27628" s="113"/>
    </row>
    <row r="27629" spans="1:8">
      <c r="A27629" s="65"/>
      <c r="B27629" s="65"/>
      <c r="C27629" s="65"/>
      <c r="D27629" s="65"/>
      <c r="E27629" s="65"/>
      <c r="F27629" s="65"/>
      <c r="G27629" s="65"/>
      <c r="H27629" s="113"/>
    </row>
    <row r="27630" spans="1:8">
      <c r="A27630" s="65"/>
      <c r="B27630" s="65"/>
      <c r="C27630" s="65"/>
      <c r="D27630" s="65"/>
      <c r="E27630" s="65"/>
      <c r="F27630" s="65"/>
      <c r="G27630" s="65"/>
      <c r="H27630" s="113"/>
    </row>
    <row r="27631" spans="1:8">
      <c r="A27631" s="65"/>
      <c r="B27631" s="65"/>
      <c r="C27631" s="65"/>
      <c r="D27631" s="65"/>
      <c r="E27631" s="65"/>
      <c r="F27631" s="65"/>
      <c r="G27631" s="65"/>
      <c r="H27631" s="113"/>
    </row>
    <row r="27632" spans="1:8">
      <c r="A27632" s="65"/>
      <c r="B27632" s="65"/>
      <c r="C27632" s="65"/>
      <c r="D27632" s="65"/>
      <c r="E27632" s="65"/>
      <c r="F27632" s="65"/>
      <c r="G27632" s="65"/>
      <c r="H27632" s="113"/>
    </row>
    <row r="27633" spans="1:8">
      <c r="A27633" s="65"/>
      <c r="B27633" s="65"/>
      <c r="C27633" s="65"/>
      <c r="D27633" s="65"/>
      <c r="E27633" s="65"/>
      <c r="F27633" s="65"/>
      <c r="G27633" s="65"/>
      <c r="H27633" s="113"/>
    </row>
    <row r="27634" spans="1:8">
      <c r="A27634" s="65"/>
      <c r="B27634" s="65"/>
      <c r="C27634" s="65"/>
      <c r="D27634" s="65"/>
      <c r="E27634" s="65"/>
      <c r="F27634" s="65"/>
      <c r="G27634" s="65"/>
      <c r="H27634" s="113"/>
    </row>
    <row r="27635" spans="1:8">
      <c r="A27635" s="65"/>
      <c r="B27635" s="65"/>
      <c r="C27635" s="65"/>
      <c r="D27635" s="65"/>
      <c r="E27635" s="65"/>
      <c r="F27635" s="65"/>
      <c r="G27635" s="65"/>
      <c r="H27635" s="113"/>
    </row>
    <row r="27636" spans="1:8">
      <c r="A27636" s="65"/>
      <c r="B27636" s="65"/>
      <c r="C27636" s="65"/>
      <c r="D27636" s="65"/>
      <c r="E27636" s="65"/>
      <c r="F27636" s="65"/>
      <c r="G27636" s="65"/>
      <c r="H27636" s="113"/>
    </row>
    <row r="27637" spans="1:8">
      <c r="A27637" s="65"/>
      <c r="B27637" s="65"/>
      <c r="C27637" s="65"/>
      <c r="D27637" s="65"/>
      <c r="E27637" s="65"/>
      <c r="F27637" s="65"/>
      <c r="G27637" s="65"/>
      <c r="H27637" s="113"/>
    </row>
    <row r="27638" spans="1:8">
      <c r="A27638" s="65"/>
      <c r="B27638" s="65"/>
      <c r="C27638" s="65"/>
      <c r="D27638" s="65"/>
      <c r="E27638" s="65"/>
      <c r="F27638" s="65"/>
      <c r="G27638" s="65"/>
      <c r="H27638" s="113"/>
    </row>
    <row r="27639" spans="1:8">
      <c r="A27639" s="65"/>
      <c r="B27639" s="65"/>
      <c r="C27639" s="65"/>
      <c r="D27639" s="65"/>
      <c r="E27639" s="65"/>
      <c r="F27639" s="65"/>
      <c r="G27639" s="65"/>
      <c r="H27639" s="113"/>
    </row>
    <row r="27640" spans="1:8">
      <c r="A27640" s="65"/>
      <c r="B27640" s="65"/>
      <c r="C27640" s="65"/>
      <c r="D27640" s="65"/>
      <c r="E27640" s="65"/>
      <c r="F27640" s="65"/>
      <c r="G27640" s="65"/>
      <c r="H27640" s="113"/>
    </row>
    <row r="27641" spans="1:8">
      <c r="A27641" s="65"/>
      <c r="B27641" s="65"/>
      <c r="C27641" s="65"/>
      <c r="D27641" s="65"/>
      <c r="E27641" s="65"/>
      <c r="F27641" s="65"/>
      <c r="G27641" s="65"/>
      <c r="H27641" s="113"/>
    </row>
    <row r="27642" spans="1:8">
      <c r="A27642" s="65"/>
      <c r="B27642" s="65"/>
      <c r="C27642" s="65"/>
      <c r="D27642" s="65"/>
      <c r="E27642" s="65"/>
      <c r="F27642" s="65"/>
      <c r="G27642" s="65"/>
      <c r="H27642" s="113"/>
    </row>
    <row r="27643" spans="1:8">
      <c r="A27643" s="65"/>
      <c r="B27643" s="65"/>
      <c r="C27643" s="65"/>
      <c r="D27643" s="65"/>
      <c r="E27643" s="65"/>
      <c r="F27643" s="65"/>
      <c r="G27643" s="65"/>
      <c r="H27643" s="113"/>
    </row>
    <row r="27644" spans="1:8">
      <c r="A27644" s="65"/>
      <c r="B27644" s="65"/>
      <c r="C27644" s="65"/>
      <c r="D27644" s="65"/>
      <c r="E27644" s="65"/>
      <c r="F27644" s="65"/>
      <c r="G27644" s="65"/>
      <c r="H27644" s="113"/>
    </row>
    <row r="27645" spans="1:8">
      <c r="A27645" s="65"/>
      <c r="B27645" s="65"/>
      <c r="C27645" s="65"/>
      <c r="D27645" s="65"/>
      <c r="E27645" s="65"/>
      <c r="F27645" s="65"/>
      <c r="G27645" s="65"/>
      <c r="H27645" s="113"/>
    </row>
    <row r="27646" spans="1:8">
      <c r="A27646" s="65"/>
      <c r="B27646" s="65"/>
      <c r="C27646" s="65"/>
      <c r="D27646" s="65"/>
      <c r="E27646" s="65"/>
      <c r="F27646" s="65"/>
      <c r="G27646" s="65"/>
      <c r="H27646" s="113"/>
    </row>
    <row r="27647" spans="1:8">
      <c r="A27647" s="65"/>
      <c r="B27647" s="65"/>
      <c r="C27647" s="65"/>
      <c r="D27647" s="65"/>
      <c r="E27647" s="65"/>
      <c r="F27647" s="65"/>
      <c r="G27647" s="65"/>
      <c r="H27647" s="113"/>
    </row>
    <row r="27648" spans="1:8">
      <c r="A27648" s="65"/>
      <c r="B27648" s="65"/>
      <c r="C27648" s="65"/>
      <c r="D27648" s="65"/>
      <c r="E27648" s="65"/>
      <c r="F27648" s="65"/>
      <c r="G27648" s="65"/>
      <c r="H27648" s="113"/>
    </row>
    <row r="27649" spans="1:8">
      <c r="A27649" s="65"/>
      <c r="B27649" s="65"/>
      <c r="C27649" s="65"/>
      <c r="D27649" s="65"/>
      <c r="E27649" s="65"/>
      <c r="F27649" s="65"/>
      <c r="G27649" s="65"/>
      <c r="H27649" s="113"/>
    </row>
    <row r="27650" spans="1:8">
      <c r="A27650" s="65"/>
      <c r="B27650" s="65"/>
      <c r="C27650" s="65"/>
      <c r="D27650" s="65"/>
      <c r="E27650" s="65"/>
      <c r="F27650" s="65"/>
      <c r="G27650" s="65"/>
      <c r="H27650" s="113"/>
    </row>
    <row r="27651" spans="1:8">
      <c r="A27651" s="65"/>
      <c r="B27651" s="65"/>
      <c r="C27651" s="65"/>
      <c r="D27651" s="65"/>
      <c r="E27651" s="65"/>
      <c r="F27651" s="65"/>
      <c r="G27651" s="65"/>
      <c r="H27651" s="113"/>
    </row>
    <row r="27652" spans="1:8">
      <c r="A27652" s="65"/>
      <c r="B27652" s="65"/>
      <c r="C27652" s="65"/>
      <c r="D27652" s="65"/>
      <c r="E27652" s="65"/>
      <c r="F27652" s="65"/>
      <c r="G27652" s="65"/>
      <c r="H27652" s="113"/>
    </row>
    <row r="27653" spans="1:8">
      <c r="A27653" s="65"/>
      <c r="B27653" s="65"/>
      <c r="C27653" s="65"/>
      <c r="D27653" s="65"/>
      <c r="E27653" s="65"/>
      <c r="F27653" s="65"/>
      <c r="G27653" s="65"/>
      <c r="H27653" s="113"/>
    </row>
    <row r="27654" spans="1:8">
      <c r="A27654" s="65"/>
      <c r="B27654" s="65"/>
      <c r="C27654" s="65"/>
      <c r="D27654" s="65"/>
      <c r="E27654" s="65"/>
      <c r="F27654" s="65"/>
      <c r="G27654" s="65"/>
      <c r="H27654" s="113"/>
    </row>
    <row r="27655" spans="1:8">
      <c r="A27655" s="65"/>
      <c r="B27655" s="65"/>
      <c r="C27655" s="65"/>
      <c r="D27655" s="65"/>
      <c r="E27655" s="65"/>
      <c r="F27655" s="65"/>
      <c r="G27655" s="65"/>
      <c r="H27655" s="113"/>
    </row>
    <row r="27656" spans="1:8">
      <c r="A27656" s="65"/>
      <c r="B27656" s="65"/>
      <c r="C27656" s="65"/>
      <c r="D27656" s="65"/>
      <c r="E27656" s="65"/>
      <c r="F27656" s="65"/>
      <c r="G27656" s="65"/>
      <c r="H27656" s="113"/>
    </row>
    <row r="27657" spans="1:8">
      <c r="A27657" s="65"/>
      <c r="B27657" s="65"/>
      <c r="C27657" s="65"/>
      <c r="D27657" s="65"/>
      <c r="E27657" s="65"/>
      <c r="F27657" s="65"/>
      <c r="G27657" s="65"/>
      <c r="H27657" s="113"/>
    </row>
    <row r="27658" spans="1:8">
      <c r="A27658" s="65"/>
      <c r="B27658" s="65"/>
      <c r="C27658" s="65"/>
      <c r="D27658" s="65"/>
      <c r="E27658" s="65"/>
      <c r="F27658" s="65"/>
      <c r="G27658" s="65"/>
      <c r="H27658" s="113"/>
    </row>
    <row r="27659" spans="1:8">
      <c r="A27659" s="65"/>
      <c r="B27659" s="65"/>
      <c r="C27659" s="65"/>
      <c r="D27659" s="65"/>
      <c r="E27659" s="65"/>
      <c r="F27659" s="65"/>
      <c r="G27659" s="65"/>
      <c r="H27659" s="113"/>
    </row>
    <row r="27660" spans="1:8">
      <c r="A27660" s="65"/>
      <c r="B27660" s="65"/>
      <c r="C27660" s="65"/>
      <c r="D27660" s="65"/>
      <c r="E27660" s="65"/>
      <c r="F27660" s="65"/>
      <c r="G27660" s="65"/>
      <c r="H27660" s="113"/>
    </row>
    <row r="27661" spans="1:8">
      <c r="A27661" s="65"/>
      <c r="B27661" s="65"/>
      <c r="C27661" s="65"/>
      <c r="D27661" s="65"/>
      <c r="E27661" s="65"/>
      <c r="F27661" s="65"/>
      <c r="G27661" s="65"/>
      <c r="H27661" s="113"/>
    </row>
    <row r="27662" spans="1:8">
      <c r="A27662" s="65"/>
      <c r="B27662" s="65"/>
      <c r="C27662" s="65"/>
      <c r="D27662" s="65"/>
      <c r="E27662" s="65"/>
      <c r="F27662" s="65"/>
      <c r="G27662" s="65"/>
      <c r="H27662" s="113"/>
    </row>
    <row r="27663" spans="1:8">
      <c r="A27663" s="65"/>
      <c r="B27663" s="65"/>
      <c r="C27663" s="65"/>
      <c r="D27663" s="65"/>
      <c r="E27663" s="65"/>
      <c r="F27663" s="65"/>
      <c r="G27663" s="65"/>
      <c r="H27663" s="113"/>
    </row>
    <row r="27664" spans="1:8">
      <c r="A27664" s="65"/>
      <c r="B27664" s="65"/>
      <c r="C27664" s="65"/>
      <c r="D27664" s="65"/>
      <c r="E27664" s="65"/>
      <c r="F27664" s="65"/>
      <c r="G27664" s="65"/>
      <c r="H27664" s="113"/>
    </row>
    <row r="27665" spans="1:8">
      <c r="A27665" s="65"/>
      <c r="B27665" s="65"/>
      <c r="C27665" s="65"/>
      <c r="D27665" s="65"/>
      <c r="E27665" s="65"/>
      <c r="F27665" s="65"/>
      <c r="G27665" s="65"/>
      <c r="H27665" s="113"/>
    </row>
    <row r="27666" spans="1:8">
      <c r="A27666" s="65"/>
      <c r="B27666" s="65"/>
      <c r="C27666" s="65"/>
      <c r="D27666" s="65"/>
      <c r="E27666" s="65"/>
      <c r="F27666" s="65"/>
      <c r="G27666" s="65"/>
      <c r="H27666" s="113"/>
    </row>
    <row r="27667" spans="1:8">
      <c r="A27667" s="65"/>
      <c r="B27667" s="65"/>
      <c r="C27667" s="65"/>
      <c r="D27667" s="65"/>
      <c r="E27667" s="65"/>
      <c r="F27667" s="65"/>
      <c r="G27667" s="65"/>
      <c r="H27667" s="113"/>
    </row>
    <row r="27668" spans="1:8">
      <c r="A27668" s="65"/>
      <c r="B27668" s="65"/>
      <c r="C27668" s="65"/>
      <c r="D27668" s="65"/>
      <c r="E27668" s="65"/>
      <c r="F27668" s="65"/>
      <c r="G27668" s="65"/>
      <c r="H27668" s="113"/>
    </row>
    <row r="27669" spans="1:8">
      <c r="A27669" s="65"/>
      <c r="B27669" s="65"/>
      <c r="C27669" s="65"/>
      <c r="D27669" s="65"/>
      <c r="E27669" s="65"/>
      <c r="F27669" s="65"/>
      <c r="G27669" s="65"/>
      <c r="H27669" s="113"/>
    </row>
    <row r="27670" spans="1:8">
      <c r="A27670" s="65"/>
      <c r="B27670" s="65"/>
      <c r="C27670" s="65"/>
      <c r="D27670" s="65"/>
      <c r="E27670" s="65"/>
      <c r="F27670" s="65"/>
      <c r="G27670" s="65"/>
      <c r="H27670" s="113"/>
    </row>
    <row r="27671" spans="1:8">
      <c r="A27671" s="65"/>
      <c r="B27671" s="65"/>
      <c r="C27671" s="65"/>
      <c r="D27671" s="65"/>
      <c r="E27671" s="65"/>
      <c r="F27671" s="65"/>
      <c r="G27671" s="65"/>
      <c r="H27671" s="113"/>
    </row>
    <row r="27672" spans="1:8">
      <c r="A27672" s="65"/>
      <c r="B27672" s="65"/>
      <c r="C27672" s="65"/>
      <c r="D27672" s="65"/>
      <c r="E27672" s="65"/>
      <c r="F27672" s="65"/>
      <c r="G27672" s="65"/>
      <c r="H27672" s="113"/>
    </row>
    <row r="27673" spans="1:8">
      <c r="A27673" s="65"/>
      <c r="B27673" s="65"/>
      <c r="C27673" s="65"/>
      <c r="D27673" s="65"/>
      <c r="E27673" s="65"/>
      <c r="F27673" s="65"/>
      <c r="G27673" s="65"/>
      <c r="H27673" s="113"/>
    </row>
    <row r="27674" spans="1:8">
      <c r="A27674" s="65"/>
      <c r="B27674" s="65"/>
      <c r="C27674" s="65"/>
      <c r="D27674" s="65"/>
      <c r="E27674" s="65"/>
      <c r="F27674" s="65"/>
      <c r="G27674" s="65"/>
      <c r="H27674" s="113"/>
    </row>
    <row r="27675" spans="1:8">
      <c r="A27675" s="65"/>
      <c r="B27675" s="65"/>
      <c r="C27675" s="65"/>
      <c r="D27675" s="65"/>
      <c r="E27675" s="65"/>
      <c r="F27675" s="65"/>
      <c r="G27675" s="65"/>
      <c r="H27675" s="113"/>
    </row>
    <row r="27676" spans="1:8">
      <c r="A27676" s="65"/>
      <c r="B27676" s="65"/>
      <c r="C27676" s="65"/>
      <c r="D27676" s="65"/>
      <c r="E27676" s="65"/>
      <c r="F27676" s="65"/>
      <c r="G27676" s="65"/>
      <c r="H27676" s="113"/>
    </row>
    <row r="27677" spans="1:8">
      <c r="A27677" s="65"/>
      <c r="B27677" s="65"/>
      <c r="C27677" s="65"/>
      <c r="D27677" s="65"/>
      <c r="E27677" s="65"/>
      <c r="F27677" s="65"/>
      <c r="G27677" s="65"/>
      <c r="H27677" s="113"/>
    </row>
    <row r="27678" spans="1:8">
      <c r="A27678" s="65"/>
      <c r="B27678" s="65"/>
      <c r="C27678" s="65"/>
      <c r="D27678" s="65"/>
      <c r="E27678" s="65"/>
      <c r="F27678" s="65"/>
      <c r="G27678" s="65"/>
      <c r="H27678" s="113"/>
    </row>
    <row r="27679" spans="1:8">
      <c r="A27679" s="65"/>
      <c r="B27679" s="65"/>
      <c r="C27679" s="65"/>
      <c r="D27679" s="65"/>
      <c r="E27679" s="65"/>
      <c r="F27679" s="65"/>
      <c r="G27679" s="65"/>
      <c r="H27679" s="113"/>
    </row>
    <row r="27680" spans="1:8">
      <c r="A27680" s="65"/>
      <c r="B27680" s="65"/>
      <c r="C27680" s="65"/>
      <c r="D27680" s="65"/>
      <c r="E27680" s="65"/>
      <c r="F27680" s="65"/>
      <c r="G27680" s="65"/>
      <c r="H27680" s="113"/>
    </row>
    <row r="27681" spans="1:8">
      <c r="A27681" s="65"/>
      <c r="B27681" s="65"/>
      <c r="C27681" s="65"/>
      <c r="D27681" s="65"/>
      <c r="E27681" s="65"/>
      <c r="F27681" s="65"/>
      <c r="G27681" s="65"/>
      <c r="H27681" s="113"/>
    </row>
    <row r="27682" spans="1:8">
      <c r="A27682" s="65"/>
      <c r="B27682" s="65"/>
      <c r="C27682" s="65"/>
      <c r="D27682" s="65"/>
      <c r="E27682" s="65"/>
      <c r="F27682" s="65"/>
      <c r="G27682" s="65"/>
      <c r="H27682" s="113"/>
    </row>
    <row r="27683" spans="1:8">
      <c r="A27683" s="65"/>
      <c r="B27683" s="65"/>
      <c r="C27683" s="65"/>
      <c r="D27683" s="65"/>
      <c r="E27683" s="65"/>
      <c r="F27683" s="65"/>
      <c r="G27683" s="65"/>
      <c r="H27683" s="113"/>
    </row>
    <row r="27684" spans="1:8">
      <c r="A27684" s="65"/>
      <c r="B27684" s="65"/>
      <c r="C27684" s="65"/>
      <c r="D27684" s="65"/>
      <c r="E27684" s="65"/>
      <c r="F27684" s="65"/>
      <c r="G27684" s="65"/>
      <c r="H27684" s="113"/>
    </row>
    <row r="27685" spans="1:8">
      <c r="A27685" s="65"/>
      <c r="B27685" s="65"/>
      <c r="C27685" s="65"/>
      <c r="D27685" s="65"/>
      <c r="E27685" s="65"/>
      <c r="F27685" s="65"/>
      <c r="G27685" s="65"/>
      <c r="H27685" s="113"/>
    </row>
    <row r="27686" spans="1:8">
      <c r="A27686" s="65"/>
      <c r="B27686" s="65"/>
      <c r="C27686" s="65"/>
      <c r="D27686" s="65"/>
      <c r="E27686" s="65"/>
      <c r="F27686" s="65"/>
      <c r="G27686" s="65"/>
      <c r="H27686" s="113"/>
    </row>
    <row r="27687" spans="1:8">
      <c r="A27687" s="65"/>
      <c r="B27687" s="65"/>
      <c r="C27687" s="65"/>
      <c r="D27687" s="65"/>
      <c r="E27687" s="65"/>
      <c r="F27687" s="65"/>
      <c r="G27687" s="65"/>
      <c r="H27687" s="113"/>
    </row>
    <row r="27688" spans="1:8">
      <c r="A27688" s="65"/>
      <c r="B27688" s="65"/>
      <c r="C27688" s="65"/>
      <c r="D27688" s="65"/>
      <c r="E27688" s="65"/>
      <c r="F27688" s="65"/>
      <c r="G27688" s="65"/>
      <c r="H27688" s="113"/>
    </row>
    <row r="27689" spans="1:8">
      <c r="A27689" s="65"/>
      <c r="B27689" s="65"/>
      <c r="C27689" s="65"/>
      <c r="D27689" s="65"/>
      <c r="E27689" s="65"/>
      <c r="F27689" s="65"/>
      <c r="G27689" s="65"/>
      <c r="H27689" s="113"/>
    </row>
    <row r="27690" spans="1:8">
      <c r="A27690" s="65"/>
      <c r="B27690" s="65"/>
      <c r="C27690" s="65"/>
      <c r="D27690" s="65"/>
      <c r="E27690" s="65"/>
      <c r="F27690" s="65"/>
      <c r="G27690" s="65"/>
      <c r="H27690" s="113"/>
    </row>
    <row r="27691" spans="1:8">
      <c r="A27691" s="65"/>
      <c r="B27691" s="65"/>
      <c r="C27691" s="65"/>
      <c r="D27691" s="65"/>
      <c r="E27691" s="65"/>
      <c r="F27691" s="65"/>
      <c r="G27691" s="65"/>
      <c r="H27691" s="113"/>
    </row>
    <row r="27692" spans="1:8">
      <c r="A27692" s="65"/>
      <c r="B27692" s="65"/>
      <c r="C27692" s="65"/>
      <c r="D27692" s="65"/>
      <c r="E27692" s="65"/>
      <c r="F27692" s="65"/>
      <c r="G27692" s="65"/>
      <c r="H27692" s="113"/>
    </row>
    <row r="27693" spans="1:8">
      <c r="A27693" s="65"/>
      <c r="B27693" s="65"/>
      <c r="C27693" s="65"/>
      <c r="D27693" s="65"/>
      <c r="E27693" s="65"/>
      <c r="F27693" s="65"/>
      <c r="G27693" s="65"/>
      <c r="H27693" s="113"/>
    </row>
    <row r="27694" spans="1:8">
      <c r="A27694" s="65"/>
      <c r="B27694" s="65"/>
      <c r="C27694" s="65"/>
      <c r="D27694" s="65"/>
      <c r="E27694" s="65"/>
      <c r="F27694" s="65"/>
      <c r="G27694" s="65"/>
      <c r="H27694" s="113"/>
    </row>
    <row r="27695" spans="1:8">
      <c r="A27695" s="65"/>
      <c r="B27695" s="65"/>
      <c r="C27695" s="65"/>
      <c r="D27695" s="65"/>
      <c r="E27695" s="65"/>
      <c r="F27695" s="65"/>
      <c r="G27695" s="65"/>
      <c r="H27695" s="113"/>
    </row>
    <row r="27696" spans="1:8">
      <c r="A27696" s="65"/>
      <c r="B27696" s="65"/>
      <c r="C27696" s="65"/>
      <c r="D27696" s="65"/>
      <c r="E27696" s="65"/>
      <c r="F27696" s="65"/>
      <c r="G27696" s="65"/>
      <c r="H27696" s="113"/>
    </row>
    <row r="27697" spans="1:8">
      <c r="A27697" s="65"/>
      <c r="B27697" s="65"/>
      <c r="C27697" s="65"/>
      <c r="D27697" s="65"/>
      <c r="E27697" s="65"/>
      <c r="F27697" s="65"/>
      <c r="G27697" s="65"/>
      <c r="H27697" s="113"/>
    </row>
    <row r="27698" spans="1:8">
      <c r="A27698" s="65"/>
      <c r="B27698" s="65"/>
      <c r="C27698" s="65"/>
      <c r="D27698" s="65"/>
      <c r="E27698" s="65"/>
      <c r="F27698" s="65"/>
      <c r="G27698" s="65"/>
      <c r="H27698" s="113"/>
    </row>
    <row r="27699" spans="1:8">
      <c r="A27699" s="65"/>
      <c r="B27699" s="65"/>
      <c r="C27699" s="65"/>
      <c r="D27699" s="65"/>
      <c r="E27699" s="65"/>
      <c r="F27699" s="65"/>
      <c r="G27699" s="65"/>
      <c r="H27699" s="113"/>
    </row>
    <row r="27700" spans="1:8">
      <c r="A27700" s="65"/>
      <c r="B27700" s="65"/>
      <c r="C27700" s="65"/>
      <c r="D27700" s="65"/>
      <c r="E27700" s="65"/>
      <c r="F27700" s="65"/>
      <c r="G27700" s="65"/>
      <c r="H27700" s="113"/>
    </row>
    <row r="27701" spans="1:8">
      <c r="A27701" s="65"/>
      <c r="B27701" s="65"/>
      <c r="C27701" s="65"/>
      <c r="D27701" s="65"/>
      <c r="E27701" s="65"/>
      <c r="F27701" s="65"/>
      <c r="G27701" s="65"/>
      <c r="H27701" s="113"/>
    </row>
    <row r="27702" spans="1:8">
      <c r="A27702" s="65"/>
      <c r="B27702" s="65"/>
      <c r="C27702" s="65"/>
      <c r="D27702" s="65"/>
      <c r="E27702" s="65"/>
      <c r="F27702" s="65"/>
      <c r="G27702" s="65"/>
      <c r="H27702" s="113"/>
    </row>
    <row r="27703" spans="1:8">
      <c r="A27703" s="65"/>
      <c r="B27703" s="65"/>
      <c r="C27703" s="65"/>
      <c r="D27703" s="65"/>
      <c r="E27703" s="65"/>
      <c r="F27703" s="65"/>
      <c r="G27703" s="65"/>
      <c r="H27703" s="113"/>
    </row>
    <row r="27704" spans="1:8">
      <c r="A27704" s="65"/>
      <c r="B27704" s="65"/>
      <c r="C27704" s="65"/>
      <c r="D27704" s="65"/>
      <c r="E27704" s="65"/>
      <c r="F27704" s="65"/>
      <c r="G27704" s="65"/>
      <c r="H27704" s="113"/>
    </row>
    <row r="27705" spans="1:8">
      <c r="A27705" s="65"/>
      <c r="B27705" s="65"/>
      <c r="C27705" s="65"/>
      <c r="D27705" s="65"/>
      <c r="E27705" s="65"/>
      <c r="F27705" s="65"/>
      <c r="G27705" s="65"/>
      <c r="H27705" s="113"/>
    </row>
    <row r="27706" spans="1:8">
      <c r="A27706" s="65"/>
      <c r="B27706" s="65"/>
      <c r="C27706" s="65"/>
      <c r="D27706" s="65"/>
      <c r="E27706" s="65"/>
      <c r="F27706" s="65"/>
      <c r="G27706" s="65"/>
      <c r="H27706" s="113"/>
    </row>
    <row r="27707" spans="1:8">
      <c r="A27707" s="65"/>
      <c r="B27707" s="65"/>
      <c r="C27707" s="65"/>
      <c r="D27707" s="65"/>
      <c r="E27707" s="65"/>
      <c r="F27707" s="65"/>
      <c r="G27707" s="65"/>
      <c r="H27707" s="113"/>
    </row>
    <row r="27708" spans="1:8">
      <c r="A27708" s="65"/>
      <c r="B27708" s="65"/>
      <c r="C27708" s="65"/>
      <c r="D27708" s="65"/>
      <c r="E27708" s="65"/>
      <c r="F27708" s="65"/>
      <c r="G27708" s="65"/>
      <c r="H27708" s="113"/>
    </row>
    <row r="27709" spans="1:8">
      <c r="A27709" s="65"/>
      <c r="B27709" s="65"/>
      <c r="C27709" s="65"/>
      <c r="D27709" s="65"/>
      <c r="E27709" s="65"/>
      <c r="F27709" s="65"/>
      <c r="G27709" s="65"/>
      <c r="H27709" s="113"/>
    </row>
    <row r="27710" spans="1:8">
      <c r="A27710" s="65"/>
      <c r="B27710" s="65"/>
      <c r="C27710" s="65"/>
      <c r="D27710" s="65"/>
      <c r="E27710" s="65"/>
      <c r="F27710" s="65"/>
      <c r="G27710" s="65"/>
      <c r="H27710" s="113"/>
    </row>
    <row r="27711" spans="1:8">
      <c r="A27711" s="65"/>
      <c r="B27711" s="65"/>
      <c r="C27711" s="65"/>
      <c r="D27711" s="65"/>
      <c r="E27711" s="65"/>
      <c r="F27711" s="65"/>
      <c r="G27711" s="65"/>
      <c r="H27711" s="113"/>
    </row>
    <row r="27712" spans="1:8">
      <c r="A27712" s="65"/>
      <c r="B27712" s="65"/>
      <c r="C27712" s="65"/>
      <c r="D27712" s="65"/>
      <c r="E27712" s="65"/>
      <c r="F27712" s="65"/>
      <c r="G27712" s="65"/>
      <c r="H27712" s="113"/>
    </row>
    <row r="27713" spans="1:8">
      <c r="A27713" s="65"/>
      <c r="B27713" s="65"/>
      <c r="C27713" s="65"/>
      <c r="D27713" s="65"/>
      <c r="E27713" s="65"/>
      <c r="F27713" s="65"/>
      <c r="G27713" s="65"/>
      <c r="H27713" s="113"/>
    </row>
    <row r="27714" spans="1:8">
      <c r="A27714" s="65"/>
      <c r="B27714" s="65"/>
      <c r="C27714" s="65"/>
      <c r="D27714" s="65"/>
      <c r="E27714" s="65"/>
      <c r="F27714" s="65"/>
      <c r="G27714" s="65"/>
      <c r="H27714" s="113"/>
    </row>
    <row r="27715" spans="1:8">
      <c r="A27715" s="65"/>
      <c r="B27715" s="65"/>
      <c r="C27715" s="65"/>
      <c r="D27715" s="65"/>
      <c r="E27715" s="65"/>
      <c r="F27715" s="65"/>
      <c r="G27715" s="65"/>
      <c r="H27715" s="113"/>
    </row>
    <row r="27716" spans="1:8">
      <c r="A27716" s="65"/>
      <c r="B27716" s="65"/>
      <c r="C27716" s="65"/>
      <c r="D27716" s="65"/>
      <c r="E27716" s="65"/>
      <c r="F27716" s="65"/>
      <c r="G27716" s="65"/>
      <c r="H27716" s="113"/>
    </row>
    <row r="27717" spans="1:8">
      <c r="A27717" s="65"/>
      <c r="B27717" s="65"/>
      <c r="C27717" s="65"/>
      <c r="D27717" s="65"/>
      <c r="E27717" s="65"/>
      <c r="F27717" s="65"/>
      <c r="G27717" s="65"/>
      <c r="H27717" s="113"/>
    </row>
    <row r="27718" spans="1:8">
      <c r="A27718" s="65"/>
      <c r="B27718" s="65"/>
      <c r="C27718" s="65"/>
      <c r="D27718" s="65"/>
      <c r="E27718" s="65"/>
      <c r="F27718" s="65"/>
      <c r="G27718" s="65"/>
      <c r="H27718" s="113"/>
    </row>
    <row r="27719" spans="1:8">
      <c r="A27719" s="65"/>
      <c r="B27719" s="65"/>
      <c r="C27719" s="65"/>
      <c r="D27719" s="65"/>
      <c r="E27719" s="65"/>
      <c r="F27719" s="65"/>
      <c r="G27719" s="65"/>
      <c r="H27719" s="113"/>
    </row>
    <row r="27720" spans="1:8">
      <c r="A27720" s="65"/>
      <c r="B27720" s="65"/>
      <c r="C27720" s="65"/>
      <c r="D27720" s="65"/>
      <c r="E27720" s="65"/>
      <c r="F27720" s="65"/>
      <c r="G27720" s="65"/>
      <c r="H27720" s="113"/>
    </row>
    <row r="27721" spans="1:8">
      <c r="A27721" s="65"/>
      <c r="B27721" s="65"/>
      <c r="C27721" s="65"/>
      <c r="D27721" s="65"/>
      <c r="E27721" s="65"/>
      <c r="F27721" s="65"/>
      <c r="G27721" s="65"/>
      <c r="H27721" s="113"/>
    </row>
    <row r="27722" spans="1:8">
      <c r="A27722" s="65"/>
      <c r="B27722" s="65"/>
      <c r="C27722" s="65"/>
      <c r="D27722" s="65"/>
      <c r="E27722" s="65"/>
      <c r="F27722" s="65"/>
      <c r="G27722" s="65"/>
      <c r="H27722" s="113"/>
    </row>
    <row r="27723" spans="1:8">
      <c r="A27723" s="65"/>
      <c r="B27723" s="65"/>
      <c r="C27723" s="65"/>
      <c r="D27723" s="65"/>
      <c r="E27723" s="65"/>
      <c r="F27723" s="65"/>
      <c r="G27723" s="65"/>
      <c r="H27723" s="113"/>
    </row>
    <row r="27724" spans="1:8">
      <c r="A27724" s="65"/>
      <c r="B27724" s="65"/>
      <c r="C27724" s="65"/>
      <c r="D27724" s="65"/>
      <c r="E27724" s="65"/>
      <c r="F27724" s="65"/>
      <c r="G27724" s="65"/>
      <c r="H27724" s="113"/>
    </row>
    <row r="27725" spans="1:8">
      <c r="A27725" s="65"/>
      <c r="B27725" s="65"/>
      <c r="C27725" s="65"/>
      <c r="D27725" s="65"/>
      <c r="E27725" s="65"/>
      <c r="F27725" s="65"/>
      <c r="G27725" s="65"/>
      <c r="H27725" s="113"/>
    </row>
    <row r="27726" spans="1:8">
      <c r="A27726" s="65"/>
      <c r="B27726" s="65"/>
      <c r="C27726" s="65"/>
      <c r="D27726" s="65"/>
      <c r="E27726" s="65"/>
      <c r="F27726" s="65"/>
      <c r="G27726" s="65"/>
      <c r="H27726" s="113"/>
    </row>
    <row r="27727" spans="1:8">
      <c r="A27727" s="65"/>
      <c r="B27727" s="65"/>
      <c r="C27727" s="65"/>
      <c r="D27727" s="65"/>
      <c r="E27727" s="65"/>
      <c r="F27727" s="65"/>
      <c r="G27727" s="65"/>
      <c r="H27727" s="113"/>
    </row>
    <row r="27728" spans="1:8">
      <c r="A27728" s="65"/>
      <c r="B27728" s="65"/>
      <c r="C27728" s="65"/>
      <c r="D27728" s="65"/>
      <c r="E27728" s="65"/>
      <c r="F27728" s="65"/>
      <c r="G27728" s="65"/>
      <c r="H27728" s="113"/>
    </row>
    <row r="27729" spans="1:8">
      <c r="A27729" s="65"/>
      <c r="B27729" s="65"/>
      <c r="C27729" s="65"/>
      <c r="D27729" s="65"/>
      <c r="E27729" s="65"/>
      <c r="F27729" s="65"/>
      <c r="G27729" s="65"/>
      <c r="H27729" s="113"/>
    </row>
    <row r="27730" spans="1:8">
      <c r="A27730" s="65"/>
      <c r="B27730" s="65"/>
      <c r="C27730" s="65"/>
      <c r="D27730" s="65"/>
      <c r="E27730" s="65"/>
      <c r="F27730" s="65"/>
      <c r="G27730" s="65"/>
      <c r="H27730" s="113"/>
    </row>
    <row r="27731" spans="1:8">
      <c r="A27731" s="65"/>
      <c r="B27731" s="65"/>
      <c r="C27731" s="65"/>
      <c r="D27731" s="65"/>
      <c r="E27731" s="65"/>
      <c r="F27731" s="65"/>
      <c r="G27731" s="65"/>
      <c r="H27731" s="113"/>
    </row>
    <row r="27732" spans="1:8">
      <c r="A27732" s="65"/>
      <c r="B27732" s="65"/>
      <c r="C27732" s="65"/>
      <c r="D27732" s="65"/>
      <c r="E27732" s="65"/>
      <c r="F27732" s="65"/>
      <c r="G27732" s="65"/>
      <c r="H27732" s="113"/>
    </row>
    <row r="27733" spans="1:8">
      <c r="A27733" s="65"/>
      <c r="B27733" s="65"/>
      <c r="C27733" s="65"/>
      <c r="D27733" s="65"/>
      <c r="E27733" s="65"/>
      <c r="F27733" s="65"/>
      <c r="G27733" s="65"/>
      <c r="H27733" s="113"/>
    </row>
    <row r="27734" spans="1:8">
      <c r="A27734" s="65"/>
      <c r="B27734" s="65"/>
      <c r="C27734" s="65"/>
      <c r="D27734" s="65"/>
      <c r="E27734" s="65"/>
      <c r="F27734" s="65"/>
      <c r="G27734" s="65"/>
      <c r="H27734" s="113"/>
    </row>
    <row r="27735" spans="1:8">
      <c r="A27735" s="65"/>
      <c r="B27735" s="65"/>
      <c r="C27735" s="65"/>
      <c r="D27735" s="65"/>
      <c r="E27735" s="65"/>
      <c r="F27735" s="65"/>
      <c r="G27735" s="65"/>
      <c r="H27735" s="113"/>
    </row>
    <row r="27736" spans="1:8">
      <c r="A27736" s="65"/>
      <c r="B27736" s="65"/>
      <c r="C27736" s="65"/>
      <c r="D27736" s="65"/>
      <c r="E27736" s="65"/>
      <c r="F27736" s="65"/>
      <c r="G27736" s="65"/>
      <c r="H27736" s="113"/>
    </row>
    <row r="27737" spans="1:8">
      <c r="A27737" s="65"/>
      <c r="B27737" s="65"/>
      <c r="C27737" s="65"/>
      <c r="D27737" s="65"/>
      <c r="E27737" s="65"/>
      <c r="F27737" s="65"/>
      <c r="G27737" s="65"/>
      <c r="H27737" s="113"/>
    </row>
    <row r="27738" spans="1:8">
      <c r="A27738" s="65"/>
      <c r="B27738" s="65"/>
      <c r="C27738" s="65"/>
      <c r="D27738" s="65"/>
      <c r="E27738" s="65"/>
      <c r="F27738" s="65"/>
      <c r="G27738" s="65"/>
      <c r="H27738" s="113"/>
    </row>
    <row r="27739" spans="1:8">
      <c r="A27739" s="65"/>
      <c r="B27739" s="65"/>
      <c r="C27739" s="65"/>
      <c r="D27739" s="65"/>
      <c r="E27739" s="65"/>
      <c r="F27739" s="65"/>
      <c r="G27739" s="65"/>
      <c r="H27739" s="113"/>
    </row>
    <row r="27740" spans="1:8">
      <c r="A27740" s="65"/>
      <c r="B27740" s="65"/>
      <c r="C27740" s="65"/>
      <c r="D27740" s="65"/>
      <c r="E27740" s="65"/>
      <c r="F27740" s="65"/>
      <c r="G27740" s="65"/>
      <c r="H27740" s="113"/>
    </row>
    <row r="27741" spans="1:8">
      <c r="A27741" s="65"/>
      <c r="B27741" s="65"/>
      <c r="C27741" s="65"/>
      <c r="D27741" s="65"/>
      <c r="E27741" s="65"/>
      <c r="F27741" s="65"/>
      <c r="G27741" s="65"/>
      <c r="H27741" s="113"/>
    </row>
    <row r="27742" spans="1:8">
      <c r="A27742" s="65"/>
      <c r="B27742" s="65"/>
      <c r="C27742" s="65"/>
      <c r="D27742" s="65"/>
      <c r="E27742" s="65"/>
      <c r="F27742" s="65"/>
      <c r="G27742" s="65"/>
      <c r="H27742" s="113"/>
    </row>
    <row r="27743" spans="1:8">
      <c r="A27743" s="65"/>
      <c r="B27743" s="65"/>
      <c r="C27743" s="65"/>
      <c r="D27743" s="65"/>
      <c r="E27743" s="65"/>
      <c r="F27743" s="65"/>
      <c r="G27743" s="65"/>
      <c r="H27743" s="113"/>
    </row>
    <row r="27744" spans="1:8">
      <c r="A27744" s="65"/>
      <c r="B27744" s="65"/>
      <c r="C27744" s="65"/>
      <c r="D27744" s="65"/>
      <c r="E27744" s="65"/>
      <c r="F27744" s="65"/>
      <c r="G27744" s="65"/>
      <c r="H27744" s="113"/>
    </row>
    <row r="27745" spans="1:8">
      <c r="A27745" s="65"/>
      <c r="B27745" s="65"/>
      <c r="C27745" s="65"/>
      <c r="D27745" s="65"/>
      <c r="E27745" s="65"/>
      <c r="F27745" s="65"/>
      <c r="G27745" s="65"/>
      <c r="H27745" s="113"/>
    </row>
    <row r="27746" spans="1:8">
      <c r="A27746" s="65"/>
      <c r="B27746" s="65"/>
      <c r="C27746" s="65"/>
      <c r="D27746" s="65"/>
      <c r="E27746" s="65"/>
      <c r="F27746" s="65"/>
      <c r="G27746" s="65"/>
      <c r="H27746" s="113"/>
    </row>
    <row r="27747" spans="1:8">
      <c r="A27747" s="65"/>
      <c r="B27747" s="65"/>
      <c r="C27747" s="65"/>
      <c r="D27747" s="65"/>
      <c r="E27747" s="65"/>
      <c r="F27747" s="65"/>
      <c r="G27747" s="65"/>
      <c r="H27747" s="113"/>
    </row>
    <row r="27748" spans="1:8">
      <c r="A27748" s="65"/>
      <c r="B27748" s="65"/>
      <c r="C27748" s="65"/>
      <c r="D27748" s="65"/>
      <c r="E27748" s="65"/>
      <c r="F27748" s="65"/>
      <c r="G27748" s="65"/>
      <c r="H27748" s="113"/>
    </row>
    <row r="27749" spans="1:8">
      <c r="A27749" s="65"/>
      <c r="B27749" s="65"/>
      <c r="C27749" s="65"/>
      <c r="D27749" s="65"/>
      <c r="E27749" s="65"/>
      <c r="F27749" s="65"/>
      <c r="G27749" s="65"/>
      <c r="H27749" s="113"/>
    </row>
    <row r="27750" spans="1:8">
      <c r="A27750" s="65"/>
      <c r="B27750" s="65"/>
      <c r="C27750" s="65"/>
      <c r="D27750" s="65"/>
      <c r="E27750" s="65"/>
      <c r="F27750" s="65"/>
      <c r="G27750" s="65"/>
      <c r="H27750" s="113"/>
    </row>
    <row r="27751" spans="1:8">
      <c r="A27751" s="65"/>
      <c r="B27751" s="65"/>
      <c r="C27751" s="65"/>
      <c r="D27751" s="65"/>
      <c r="E27751" s="65"/>
      <c r="F27751" s="65"/>
      <c r="G27751" s="65"/>
      <c r="H27751" s="113"/>
    </row>
    <row r="27752" spans="1:8">
      <c r="A27752" s="65"/>
      <c r="B27752" s="65"/>
      <c r="C27752" s="65"/>
      <c r="D27752" s="65"/>
      <c r="E27752" s="65"/>
      <c r="F27752" s="65"/>
      <c r="G27752" s="65"/>
      <c r="H27752" s="113"/>
    </row>
    <row r="27753" spans="1:8">
      <c r="A27753" s="65"/>
      <c r="B27753" s="65"/>
      <c r="C27753" s="65"/>
      <c r="D27753" s="65"/>
      <c r="E27753" s="65"/>
      <c r="F27753" s="65"/>
      <c r="G27753" s="65"/>
      <c r="H27753" s="113"/>
    </row>
    <row r="27754" spans="1:8">
      <c r="A27754" s="65"/>
      <c r="B27754" s="65"/>
      <c r="C27754" s="65"/>
      <c r="D27754" s="65"/>
      <c r="E27754" s="65"/>
      <c r="F27754" s="65"/>
      <c r="G27754" s="65"/>
      <c r="H27754" s="113"/>
    </row>
    <row r="27755" spans="1:8">
      <c r="A27755" s="65"/>
      <c r="B27755" s="65"/>
      <c r="C27755" s="65"/>
      <c r="D27755" s="65"/>
      <c r="E27755" s="65"/>
      <c r="F27755" s="65"/>
      <c r="G27755" s="65"/>
      <c r="H27755" s="113"/>
    </row>
    <row r="27756" spans="1:8">
      <c r="A27756" s="65"/>
      <c r="B27756" s="65"/>
      <c r="C27756" s="65"/>
      <c r="D27756" s="65"/>
      <c r="E27756" s="65"/>
      <c r="F27756" s="65"/>
      <c r="G27756" s="65"/>
      <c r="H27756" s="113"/>
    </row>
    <row r="27757" spans="1:8">
      <c r="A27757" s="65"/>
      <c r="B27757" s="65"/>
      <c r="C27757" s="65"/>
      <c r="D27757" s="65"/>
      <c r="E27757" s="65"/>
      <c r="F27757" s="65"/>
      <c r="G27757" s="65"/>
      <c r="H27757" s="113"/>
    </row>
    <row r="27758" spans="1:8">
      <c r="A27758" s="65"/>
      <c r="B27758" s="65"/>
      <c r="C27758" s="65"/>
      <c r="D27758" s="65"/>
      <c r="E27758" s="65"/>
      <c r="F27758" s="65"/>
      <c r="G27758" s="65"/>
      <c r="H27758" s="113"/>
    </row>
    <row r="27759" spans="1:8">
      <c r="A27759" s="65"/>
      <c r="B27759" s="65"/>
      <c r="C27759" s="65"/>
      <c r="D27759" s="65"/>
      <c r="E27759" s="65"/>
      <c r="F27759" s="65"/>
      <c r="G27759" s="65"/>
      <c r="H27759" s="113"/>
    </row>
    <row r="27760" spans="1:8">
      <c r="A27760" s="65"/>
      <c r="B27760" s="65"/>
      <c r="C27760" s="65"/>
      <c r="D27760" s="65"/>
      <c r="E27760" s="65"/>
      <c r="F27760" s="65"/>
      <c r="G27760" s="65"/>
      <c r="H27760" s="113"/>
    </row>
    <row r="27761" spans="1:8">
      <c r="A27761" s="65"/>
      <c r="B27761" s="65"/>
      <c r="C27761" s="65"/>
      <c r="D27761" s="65"/>
      <c r="E27761" s="65"/>
      <c r="F27761" s="65"/>
      <c r="G27761" s="65"/>
      <c r="H27761" s="113"/>
    </row>
    <row r="27762" spans="1:8">
      <c r="A27762" s="65"/>
      <c r="B27762" s="65"/>
      <c r="C27762" s="65"/>
      <c r="D27762" s="65"/>
      <c r="E27762" s="65"/>
      <c r="F27762" s="65"/>
      <c r="G27762" s="65"/>
      <c r="H27762" s="113"/>
    </row>
    <row r="27763" spans="1:8">
      <c r="A27763" s="65"/>
      <c r="B27763" s="65"/>
      <c r="C27763" s="65"/>
      <c r="D27763" s="65"/>
      <c r="E27763" s="65"/>
      <c r="F27763" s="65"/>
      <c r="G27763" s="65"/>
      <c r="H27763" s="113"/>
    </row>
    <row r="27764" spans="1:8">
      <c r="A27764" s="65"/>
      <c r="B27764" s="65"/>
      <c r="C27764" s="65"/>
      <c r="D27764" s="65"/>
      <c r="E27764" s="65"/>
      <c r="F27764" s="65"/>
      <c r="G27764" s="65"/>
      <c r="H27764" s="113"/>
    </row>
    <row r="27765" spans="1:8">
      <c r="A27765" s="65"/>
      <c r="B27765" s="65"/>
      <c r="C27765" s="65"/>
      <c r="D27765" s="65"/>
      <c r="E27765" s="65"/>
      <c r="F27765" s="65"/>
      <c r="G27765" s="65"/>
      <c r="H27765" s="113"/>
    </row>
    <row r="27766" spans="1:8">
      <c r="A27766" s="65"/>
      <c r="B27766" s="65"/>
      <c r="C27766" s="65"/>
      <c r="D27766" s="65"/>
      <c r="E27766" s="65"/>
      <c r="F27766" s="65"/>
      <c r="G27766" s="65"/>
      <c r="H27766" s="113"/>
    </row>
    <row r="27767" spans="1:8">
      <c r="A27767" s="65"/>
      <c r="B27767" s="65"/>
      <c r="C27767" s="65"/>
      <c r="D27767" s="65"/>
      <c r="E27767" s="65"/>
      <c r="F27767" s="65"/>
      <c r="G27767" s="65"/>
      <c r="H27767" s="113"/>
    </row>
    <row r="27768" spans="1:8">
      <c r="A27768" s="65"/>
      <c r="B27768" s="65"/>
      <c r="C27768" s="65"/>
      <c r="D27768" s="65"/>
      <c r="E27768" s="65"/>
      <c r="F27768" s="65"/>
      <c r="G27768" s="65"/>
      <c r="H27768" s="113"/>
    </row>
    <row r="27769" spans="1:8">
      <c r="A27769" s="65"/>
      <c r="B27769" s="65"/>
      <c r="C27769" s="65"/>
      <c r="D27769" s="65"/>
      <c r="E27769" s="65"/>
      <c r="F27769" s="65"/>
      <c r="G27769" s="65"/>
      <c r="H27769" s="113"/>
    </row>
    <row r="27770" spans="1:8">
      <c r="A27770" s="65"/>
      <c r="B27770" s="65"/>
      <c r="C27770" s="65"/>
      <c r="D27770" s="65"/>
      <c r="E27770" s="65"/>
      <c r="F27770" s="65"/>
      <c r="G27770" s="65"/>
      <c r="H27770" s="113"/>
    </row>
    <row r="27771" spans="1:8">
      <c r="A27771" s="65"/>
      <c r="B27771" s="65"/>
      <c r="C27771" s="65"/>
      <c r="D27771" s="65"/>
      <c r="E27771" s="65"/>
      <c r="F27771" s="65"/>
      <c r="G27771" s="65"/>
      <c r="H27771" s="113"/>
    </row>
    <row r="27772" spans="1:8">
      <c r="A27772" s="65"/>
      <c r="B27772" s="65"/>
      <c r="C27772" s="65"/>
      <c r="D27772" s="65"/>
      <c r="E27772" s="65"/>
      <c r="F27772" s="65"/>
      <c r="G27772" s="65"/>
      <c r="H27772" s="113"/>
    </row>
    <row r="27773" spans="1:8">
      <c r="A27773" s="65"/>
      <c r="B27773" s="65"/>
      <c r="C27773" s="65"/>
      <c r="D27773" s="65"/>
      <c r="E27773" s="65"/>
      <c r="F27773" s="65"/>
      <c r="G27773" s="65"/>
      <c r="H27773" s="113"/>
    </row>
    <row r="27774" spans="1:8">
      <c r="A27774" s="65"/>
      <c r="B27774" s="65"/>
      <c r="C27774" s="65"/>
      <c r="D27774" s="65"/>
      <c r="E27774" s="65"/>
      <c r="F27774" s="65"/>
      <c r="G27774" s="65"/>
      <c r="H27774" s="113"/>
    </row>
    <row r="27775" spans="1:8">
      <c r="A27775" s="65"/>
      <c r="B27775" s="65"/>
      <c r="C27775" s="65"/>
      <c r="D27775" s="65"/>
      <c r="E27775" s="65"/>
      <c r="F27775" s="65"/>
      <c r="G27775" s="65"/>
      <c r="H27775" s="113"/>
    </row>
    <row r="27776" spans="1:8">
      <c r="A27776" s="65"/>
      <c r="B27776" s="65"/>
      <c r="C27776" s="65"/>
      <c r="D27776" s="65"/>
      <c r="E27776" s="65"/>
      <c r="F27776" s="65"/>
      <c r="G27776" s="65"/>
      <c r="H27776" s="113"/>
    </row>
    <row r="27777" spans="1:8">
      <c r="A27777" s="65"/>
      <c r="B27777" s="65"/>
      <c r="C27777" s="65"/>
      <c r="D27777" s="65"/>
      <c r="E27777" s="65"/>
      <c r="F27777" s="65"/>
      <c r="G27777" s="65"/>
      <c r="H27777" s="113"/>
    </row>
    <row r="27778" spans="1:8">
      <c r="A27778" s="65"/>
      <c r="B27778" s="65"/>
      <c r="C27778" s="65"/>
      <c r="D27778" s="65"/>
      <c r="E27778" s="65"/>
      <c r="F27778" s="65"/>
      <c r="G27778" s="65"/>
      <c r="H27778" s="113"/>
    </row>
    <row r="27779" spans="1:8">
      <c r="A27779" s="65"/>
      <c r="B27779" s="65"/>
      <c r="C27779" s="65"/>
      <c r="D27779" s="65"/>
      <c r="E27779" s="65"/>
      <c r="F27779" s="65"/>
      <c r="G27779" s="65"/>
      <c r="H27779" s="113"/>
    </row>
    <row r="27780" spans="1:8">
      <c r="A27780" s="65"/>
      <c r="B27780" s="65"/>
      <c r="C27780" s="65"/>
      <c r="D27780" s="65"/>
      <c r="E27780" s="65"/>
      <c r="F27780" s="65"/>
      <c r="G27780" s="65"/>
      <c r="H27780" s="113"/>
    </row>
    <row r="27781" spans="1:8">
      <c r="A27781" s="65"/>
      <c r="B27781" s="65"/>
      <c r="C27781" s="65"/>
      <c r="D27781" s="65"/>
      <c r="E27781" s="65"/>
      <c r="F27781" s="65"/>
      <c r="G27781" s="65"/>
      <c r="H27781" s="113"/>
    </row>
    <row r="27782" spans="1:8">
      <c r="A27782" s="65"/>
      <c r="B27782" s="65"/>
      <c r="C27782" s="65"/>
      <c r="D27782" s="65"/>
      <c r="E27782" s="65"/>
      <c r="F27782" s="65"/>
      <c r="G27782" s="65"/>
      <c r="H27782" s="113"/>
    </row>
    <row r="27783" spans="1:8">
      <c r="A27783" s="65"/>
      <c r="B27783" s="65"/>
      <c r="C27783" s="65"/>
      <c r="D27783" s="65"/>
      <c r="E27783" s="65"/>
      <c r="F27783" s="65"/>
      <c r="G27783" s="65"/>
      <c r="H27783" s="113"/>
    </row>
    <row r="27784" spans="1:8">
      <c r="A27784" s="65"/>
      <c r="B27784" s="65"/>
      <c r="C27784" s="65"/>
      <c r="D27784" s="65"/>
      <c r="E27784" s="65"/>
      <c r="F27784" s="65"/>
      <c r="G27784" s="65"/>
      <c r="H27784" s="113"/>
    </row>
    <row r="27785" spans="1:8">
      <c r="A27785" s="65"/>
      <c r="B27785" s="65"/>
      <c r="C27785" s="65"/>
      <c r="D27785" s="65"/>
      <c r="E27785" s="65"/>
      <c r="F27785" s="65"/>
      <c r="G27785" s="65"/>
      <c r="H27785" s="113"/>
    </row>
    <row r="27786" spans="1:8">
      <c r="A27786" s="65"/>
      <c r="B27786" s="65"/>
      <c r="C27786" s="65"/>
      <c r="D27786" s="65"/>
      <c r="E27786" s="65"/>
      <c r="F27786" s="65"/>
      <c r="G27786" s="65"/>
      <c r="H27786" s="113"/>
    </row>
    <row r="27787" spans="1:8">
      <c r="A27787" s="65"/>
      <c r="B27787" s="65"/>
      <c r="C27787" s="65"/>
      <c r="D27787" s="65"/>
      <c r="E27787" s="65"/>
      <c r="F27787" s="65"/>
      <c r="G27787" s="65"/>
      <c r="H27787" s="113"/>
    </row>
    <row r="27788" spans="1:8">
      <c r="A27788" s="65"/>
      <c r="B27788" s="65"/>
      <c r="C27788" s="65"/>
      <c r="D27788" s="65"/>
      <c r="E27788" s="65"/>
      <c r="F27788" s="65"/>
      <c r="G27788" s="65"/>
      <c r="H27788" s="113"/>
    </row>
    <row r="27789" spans="1:8">
      <c r="A27789" s="65"/>
      <c r="B27789" s="65"/>
      <c r="C27789" s="65"/>
      <c r="D27789" s="65"/>
      <c r="E27789" s="65"/>
      <c r="F27789" s="65"/>
      <c r="G27789" s="65"/>
      <c r="H27789" s="113"/>
    </row>
    <row r="27790" spans="1:8">
      <c r="A27790" s="65"/>
      <c r="B27790" s="65"/>
      <c r="C27790" s="65"/>
      <c r="D27790" s="65"/>
      <c r="E27790" s="65"/>
      <c r="F27790" s="65"/>
      <c r="G27790" s="65"/>
      <c r="H27790" s="113"/>
    </row>
    <row r="27791" spans="1:8">
      <c r="A27791" s="65"/>
      <c r="B27791" s="65"/>
      <c r="C27791" s="65"/>
      <c r="D27791" s="65"/>
      <c r="E27791" s="65"/>
      <c r="F27791" s="65"/>
      <c r="G27791" s="65"/>
      <c r="H27791" s="113"/>
    </row>
    <row r="27792" spans="1:8">
      <c r="A27792" s="65"/>
      <c r="B27792" s="65"/>
      <c r="C27792" s="65"/>
      <c r="D27792" s="65"/>
      <c r="E27792" s="65"/>
      <c r="F27792" s="65"/>
      <c r="G27792" s="65"/>
      <c r="H27792" s="113"/>
    </row>
    <row r="27793" spans="1:8">
      <c r="A27793" s="65"/>
      <c r="B27793" s="65"/>
      <c r="C27793" s="65"/>
      <c r="D27793" s="65"/>
      <c r="E27793" s="65"/>
      <c r="F27793" s="65"/>
      <c r="G27793" s="65"/>
      <c r="H27793" s="113"/>
    </row>
    <row r="27794" spans="1:8">
      <c r="A27794" s="65"/>
      <c r="B27794" s="65"/>
      <c r="C27794" s="65"/>
      <c r="D27794" s="65"/>
      <c r="E27794" s="65"/>
      <c r="F27794" s="65"/>
      <c r="G27794" s="65"/>
      <c r="H27794" s="113"/>
    </row>
    <row r="27795" spans="1:8">
      <c r="A27795" s="65"/>
      <c r="B27795" s="65"/>
      <c r="C27795" s="65"/>
      <c r="D27795" s="65"/>
      <c r="E27795" s="65"/>
      <c r="F27795" s="65"/>
      <c r="G27795" s="65"/>
      <c r="H27795" s="113"/>
    </row>
    <row r="27796" spans="1:8">
      <c r="A27796" s="65"/>
      <c r="B27796" s="65"/>
      <c r="C27796" s="65"/>
      <c r="D27796" s="65"/>
      <c r="E27796" s="65"/>
      <c r="F27796" s="65"/>
      <c r="G27796" s="65"/>
      <c r="H27796" s="113"/>
    </row>
    <row r="27797" spans="1:8">
      <c r="A27797" s="65"/>
      <c r="B27797" s="65"/>
      <c r="C27797" s="65"/>
      <c r="D27797" s="65"/>
      <c r="E27797" s="65"/>
      <c r="F27797" s="65"/>
      <c r="G27797" s="65"/>
      <c r="H27797" s="113"/>
    </row>
    <row r="27798" spans="1:8">
      <c r="A27798" s="65"/>
      <c r="B27798" s="65"/>
      <c r="C27798" s="65"/>
      <c r="D27798" s="65"/>
      <c r="E27798" s="65"/>
      <c r="F27798" s="65"/>
      <c r="G27798" s="65"/>
      <c r="H27798" s="113"/>
    </row>
    <row r="27799" spans="1:8">
      <c r="A27799" s="65"/>
      <c r="B27799" s="65"/>
      <c r="C27799" s="65"/>
      <c r="D27799" s="65"/>
      <c r="E27799" s="65"/>
      <c r="F27799" s="65"/>
      <c r="G27799" s="65"/>
      <c r="H27799" s="113"/>
    </row>
    <row r="27800" spans="1:8">
      <c r="A27800" s="65"/>
      <c r="B27800" s="65"/>
      <c r="C27800" s="65"/>
      <c r="D27800" s="65"/>
      <c r="E27800" s="65"/>
      <c r="F27800" s="65"/>
      <c r="G27800" s="65"/>
      <c r="H27800" s="113"/>
    </row>
    <row r="27801" spans="1:8">
      <c r="A27801" s="65"/>
      <c r="B27801" s="65"/>
      <c r="C27801" s="65"/>
      <c r="D27801" s="65"/>
      <c r="E27801" s="65"/>
      <c r="F27801" s="65"/>
      <c r="G27801" s="65"/>
      <c r="H27801" s="113"/>
    </row>
    <row r="27802" spans="1:8">
      <c r="A27802" s="65"/>
      <c r="B27802" s="65"/>
      <c r="C27802" s="65"/>
      <c r="D27802" s="65"/>
      <c r="E27802" s="65"/>
      <c r="F27802" s="65"/>
      <c r="G27802" s="65"/>
      <c r="H27802" s="113"/>
    </row>
    <row r="27803" spans="1:8">
      <c r="A27803" s="65"/>
      <c r="B27803" s="65"/>
      <c r="C27803" s="65"/>
      <c r="D27803" s="65"/>
      <c r="E27803" s="65"/>
      <c r="F27803" s="65"/>
      <c r="G27803" s="65"/>
      <c r="H27803" s="113"/>
    </row>
    <row r="27804" spans="1:8">
      <c r="A27804" s="65"/>
      <c r="B27804" s="65"/>
      <c r="C27804" s="65"/>
      <c r="D27804" s="65"/>
      <c r="E27804" s="65"/>
      <c r="F27804" s="65"/>
      <c r="G27804" s="65"/>
      <c r="H27804" s="113"/>
    </row>
    <row r="27805" spans="1:8">
      <c r="A27805" s="65"/>
      <c r="B27805" s="65"/>
      <c r="C27805" s="65"/>
      <c r="D27805" s="65"/>
      <c r="E27805" s="65"/>
      <c r="F27805" s="65"/>
      <c r="G27805" s="65"/>
      <c r="H27805" s="113"/>
    </row>
    <row r="27806" spans="1:8">
      <c r="A27806" s="65"/>
      <c r="B27806" s="65"/>
      <c r="C27806" s="65"/>
      <c r="D27806" s="65"/>
      <c r="E27806" s="65"/>
      <c r="F27806" s="65"/>
      <c r="G27806" s="65"/>
      <c r="H27806" s="113"/>
    </row>
    <row r="27807" spans="1:8">
      <c r="A27807" s="65"/>
      <c r="B27807" s="65"/>
      <c r="C27807" s="65"/>
      <c r="D27807" s="65"/>
      <c r="E27807" s="65"/>
      <c r="F27807" s="65"/>
      <c r="G27807" s="65"/>
      <c r="H27807" s="113"/>
    </row>
    <row r="27808" spans="1:8">
      <c r="A27808" s="65"/>
      <c r="B27808" s="65"/>
      <c r="C27808" s="65"/>
      <c r="D27808" s="65"/>
      <c r="E27808" s="65"/>
      <c r="F27808" s="65"/>
      <c r="G27808" s="65"/>
      <c r="H27808" s="113"/>
    </row>
    <row r="27809" spans="1:8">
      <c r="A27809" s="65"/>
      <c r="B27809" s="65"/>
      <c r="C27809" s="65"/>
      <c r="D27809" s="65"/>
      <c r="E27809" s="65"/>
      <c r="F27809" s="65"/>
      <c r="G27809" s="65"/>
      <c r="H27809" s="113"/>
    </row>
    <row r="27810" spans="1:8">
      <c r="A27810" s="65"/>
      <c r="B27810" s="65"/>
      <c r="C27810" s="65"/>
      <c r="D27810" s="65"/>
      <c r="E27810" s="65"/>
      <c r="F27810" s="65"/>
      <c r="G27810" s="65"/>
      <c r="H27810" s="113"/>
    </row>
    <row r="27811" spans="1:8">
      <c r="A27811" s="65"/>
      <c r="B27811" s="65"/>
      <c r="C27811" s="65"/>
      <c r="D27811" s="65"/>
      <c r="E27811" s="65"/>
      <c r="F27811" s="65"/>
      <c r="G27811" s="65"/>
      <c r="H27811" s="113"/>
    </row>
    <row r="27812" spans="1:8">
      <c r="A27812" s="65"/>
      <c r="B27812" s="65"/>
      <c r="C27812" s="65"/>
      <c r="D27812" s="65"/>
      <c r="E27812" s="65"/>
      <c r="F27812" s="65"/>
      <c r="G27812" s="65"/>
      <c r="H27812" s="113"/>
    </row>
    <row r="27813" spans="1:8">
      <c r="A27813" s="65"/>
      <c r="B27813" s="65"/>
      <c r="C27813" s="65"/>
      <c r="D27813" s="65"/>
      <c r="E27813" s="65"/>
      <c r="F27813" s="65"/>
      <c r="G27813" s="65"/>
      <c r="H27813" s="113"/>
    </row>
    <row r="27814" spans="1:8">
      <c r="A27814" s="65"/>
      <c r="B27814" s="65"/>
      <c r="C27814" s="65"/>
      <c r="D27814" s="65"/>
      <c r="E27814" s="65"/>
      <c r="F27814" s="65"/>
      <c r="G27814" s="65"/>
      <c r="H27814" s="113"/>
    </row>
    <row r="27815" spans="1:8">
      <c r="A27815" s="65"/>
      <c r="B27815" s="65"/>
      <c r="C27815" s="65"/>
      <c r="D27815" s="65"/>
      <c r="E27815" s="65"/>
      <c r="F27815" s="65"/>
      <c r="G27815" s="65"/>
      <c r="H27815" s="113"/>
    </row>
    <row r="27816" spans="1:8">
      <c r="A27816" s="65"/>
      <c r="B27816" s="65"/>
      <c r="C27816" s="65"/>
      <c r="D27816" s="65"/>
      <c r="E27816" s="65"/>
      <c r="F27816" s="65"/>
      <c r="G27816" s="65"/>
      <c r="H27816" s="113"/>
    </row>
    <row r="27817" spans="1:8">
      <c r="A27817" s="65"/>
      <c r="B27817" s="65"/>
      <c r="C27817" s="65"/>
      <c r="D27817" s="65"/>
      <c r="E27817" s="65"/>
      <c r="F27817" s="65"/>
      <c r="G27817" s="65"/>
      <c r="H27817" s="113"/>
    </row>
    <row r="27818" spans="1:8">
      <c r="A27818" s="65"/>
      <c r="B27818" s="65"/>
      <c r="C27818" s="65"/>
      <c r="D27818" s="65"/>
      <c r="E27818" s="65"/>
      <c r="F27818" s="65"/>
      <c r="G27818" s="65"/>
      <c r="H27818" s="113"/>
    </row>
    <row r="27819" spans="1:8">
      <c r="A27819" s="65"/>
      <c r="B27819" s="65"/>
      <c r="C27819" s="65"/>
      <c r="D27819" s="65"/>
      <c r="E27819" s="65"/>
      <c r="F27819" s="65"/>
      <c r="G27819" s="65"/>
      <c r="H27819" s="113"/>
    </row>
    <row r="27820" spans="1:8">
      <c r="A27820" s="65"/>
      <c r="B27820" s="65"/>
      <c r="C27820" s="65"/>
      <c r="D27820" s="65"/>
      <c r="E27820" s="65"/>
      <c r="F27820" s="65"/>
      <c r="G27820" s="65"/>
      <c r="H27820" s="113"/>
    </row>
    <row r="27821" spans="1:8">
      <c r="A27821" s="65"/>
      <c r="B27821" s="65"/>
      <c r="C27821" s="65"/>
      <c r="D27821" s="65"/>
      <c r="E27821" s="65"/>
      <c r="F27821" s="65"/>
      <c r="G27821" s="65"/>
      <c r="H27821" s="113"/>
    </row>
    <row r="27822" spans="1:8">
      <c r="A27822" s="65"/>
      <c r="B27822" s="65"/>
      <c r="C27822" s="65"/>
      <c r="D27822" s="65"/>
      <c r="E27822" s="65"/>
      <c r="F27822" s="65"/>
      <c r="G27822" s="65"/>
      <c r="H27822" s="113"/>
    </row>
    <row r="27823" spans="1:8">
      <c r="A27823" s="65"/>
      <c r="B27823" s="65"/>
      <c r="C27823" s="65"/>
      <c r="D27823" s="65"/>
      <c r="E27823" s="65"/>
      <c r="F27823" s="65"/>
      <c r="G27823" s="65"/>
      <c r="H27823" s="113"/>
    </row>
    <row r="27824" spans="1:8">
      <c r="A27824" s="65"/>
      <c r="B27824" s="65"/>
      <c r="C27824" s="65"/>
      <c r="D27824" s="65"/>
      <c r="E27824" s="65"/>
      <c r="F27824" s="65"/>
      <c r="G27824" s="65"/>
      <c r="H27824" s="113"/>
    </row>
    <row r="27825" spans="1:8">
      <c r="A27825" s="65"/>
      <c r="B27825" s="65"/>
      <c r="C27825" s="65"/>
      <c r="D27825" s="65"/>
      <c r="E27825" s="65"/>
      <c r="F27825" s="65"/>
      <c r="G27825" s="65"/>
      <c r="H27825" s="113"/>
    </row>
    <row r="27826" spans="1:8">
      <c r="A27826" s="65"/>
      <c r="B27826" s="65"/>
      <c r="C27826" s="65"/>
      <c r="D27826" s="65"/>
      <c r="E27826" s="65"/>
      <c r="F27826" s="65"/>
      <c r="G27826" s="65"/>
      <c r="H27826" s="113"/>
    </row>
    <row r="27827" spans="1:8">
      <c r="A27827" s="65"/>
      <c r="B27827" s="65"/>
      <c r="C27827" s="65"/>
      <c r="D27827" s="65"/>
      <c r="E27827" s="65"/>
      <c r="F27827" s="65"/>
      <c r="G27827" s="65"/>
      <c r="H27827" s="113"/>
    </row>
    <row r="27828" spans="1:8">
      <c r="A27828" s="65"/>
      <c r="B27828" s="65"/>
      <c r="C27828" s="65"/>
      <c r="D27828" s="65"/>
      <c r="E27828" s="65"/>
      <c r="F27828" s="65"/>
      <c r="G27828" s="65"/>
      <c r="H27828" s="113"/>
    </row>
    <row r="27829" spans="1:8">
      <c r="A27829" s="65"/>
      <c r="B27829" s="65"/>
      <c r="C27829" s="65"/>
      <c r="D27829" s="65"/>
      <c r="E27829" s="65"/>
      <c r="F27829" s="65"/>
      <c r="G27829" s="65"/>
      <c r="H27829" s="113"/>
    </row>
    <row r="27830" spans="1:8">
      <c r="A27830" s="65"/>
      <c r="B27830" s="65"/>
      <c r="C27830" s="65"/>
      <c r="D27830" s="65"/>
      <c r="E27830" s="65"/>
      <c r="F27830" s="65"/>
      <c r="G27830" s="65"/>
      <c r="H27830" s="113"/>
    </row>
    <row r="27831" spans="1:8">
      <c r="A27831" s="65"/>
      <c r="B27831" s="65"/>
      <c r="C27831" s="65"/>
      <c r="D27831" s="65"/>
      <c r="E27831" s="65"/>
      <c r="F27831" s="65"/>
      <c r="G27831" s="65"/>
      <c r="H27831" s="113"/>
    </row>
    <row r="27832" spans="1:8">
      <c r="A27832" s="65"/>
      <c r="B27832" s="65"/>
      <c r="C27832" s="65"/>
      <c r="D27832" s="65"/>
      <c r="E27832" s="65"/>
      <c r="F27832" s="65"/>
      <c r="G27832" s="65"/>
      <c r="H27832" s="113"/>
    </row>
    <row r="27833" spans="1:8">
      <c r="A27833" s="65"/>
      <c r="B27833" s="65"/>
      <c r="C27833" s="65"/>
      <c r="D27833" s="65"/>
      <c r="E27833" s="65"/>
      <c r="F27833" s="65"/>
      <c r="G27833" s="65"/>
      <c r="H27833" s="113"/>
    </row>
    <row r="27834" spans="1:8">
      <c r="A27834" s="65"/>
      <c r="B27834" s="65"/>
      <c r="C27834" s="65"/>
      <c r="D27834" s="65"/>
      <c r="E27834" s="65"/>
      <c r="F27834" s="65"/>
      <c r="G27834" s="65"/>
      <c r="H27834" s="113"/>
    </row>
    <row r="27835" spans="1:8">
      <c r="A27835" s="65"/>
      <c r="B27835" s="65"/>
      <c r="C27835" s="65"/>
      <c r="D27835" s="65"/>
      <c r="E27835" s="65"/>
      <c r="F27835" s="65"/>
      <c r="G27835" s="65"/>
      <c r="H27835" s="113"/>
    </row>
    <row r="27836" spans="1:8">
      <c r="A27836" s="65"/>
      <c r="B27836" s="65"/>
      <c r="C27836" s="65"/>
      <c r="D27836" s="65"/>
      <c r="E27836" s="65"/>
      <c r="F27836" s="65"/>
      <c r="G27836" s="65"/>
      <c r="H27836" s="113"/>
    </row>
    <row r="27837" spans="1:8">
      <c r="A27837" s="65"/>
      <c r="B27837" s="65"/>
      <c r="C27837" s="65"/>
      <c r="D27837" s="65"/>
      <c r="E27837" s="65"/>
      <c r="F27837" s="65"/>
      <c r="G27837" s="65"/>
      <c r="H27837" s="113"/>
    </row>
    <row r="27838" spans="1:8">
      <c r="A27838" s="65"/>
      <c r="B27838" s="65"/>
      <c r="C27838" s="65"/>
      <c r="D27838" s="65"/>
      <c r="E27838" s="65"/>
      <c r="F27838" s="65"/>
      <c r="G27838" s="65"/>
      <c r="H27838" s="113"/>
    </row>
    <row r="27839" spans="1:8">
      <c r="A27839" s="65"/>
      <c r="B27839" s="65"/>
      <c r="C27839" s="65"/>
      <c r="D27839" s="65"/>
      <c r="E27839" s="65"/>
      <c r="F27839" s="65"/>
      <c r="G27839" s="65"/>
      <c r="H27839" s="113"/>
    </row>
    <row r="27840" spans="1:8">
      <c r="A27840" s="65"/>
      <c r="B27840" s="65"/>
      <c r="C27840" s="65"/>
      <c r="D27840" s="65"/>
      <c r="E27840" s="65"/>
      <c r="F27840" s="65"/>
      <c r="G27840" s="65"/>
      <c r="H27840" s="113"/>
    </row>
    <row r="27841" spans="1:8">
      <c r="A27841" s="65"/>
      <c r="B27841" s="65"/>
      <c r="C27841" s="65"/>
      <c r="D27841" s="65"/>
      <c r="E27841" s="65"/>
      <c r="F27841" s="65"/>
      <c r="G27841" s="65"/>
      <c r="H27841" s="113"/>
    </row>
    <row r="27842" spans="1:8">
      <c r="A27842" s="65"/>
      <c r="B27842" s="65"/>
      <c r="C27842" s="65"/>
      <c r="D27842" s="65"/>
      <c r="E27842" s="65"/>
      <c r="F27842" s="65"/>
      <c r="G27842" s="65"/>
      <c r="H27842" s="113"/>
    </row>
    <row r="27843" spans="1:8">
      <c r="A27843" s="65"/>
      <c r="B27843" s="65"/>
      <c r="C27843" s="65"/>
      <c r="D27843" s="65"/>
      <c r="E27843" s="65"/>
      <c r="F27843" s="65"/>
      <c r="G27843" s="65"/>
      <c r="H27843" s="113"/>
    </row>
    <row r="27844" spans="1:8">
      <c r="A27844" s="65"/>
      <c r="B27844" s="65"/>
      <c r="C27844" s="65"/>
      <c r="D27844" s="65"/>
      <c r="E27844" s="65"/>
      <c r="F27844" s="65"/>
      <c r="G27844" s="65"/>
      <c r="H27844" s="113"/>
    </row>
    <row r="27845" spans="1:8">
      <c r="A27845" s="65"/>
      <c r="B27845" s="65"/>
      <c r="C27845" s="65"/>
      <c r="D27845" s="65"/>
      <c r="E27845" s="65"/>
      <c r="F27845" s="65"/>
      <c r="G27845" s="65"/>
      <c r="H27845" s="113"/>
    </row>
    <row r="27846" spans="1:8">
      <c r="A27846" s="65"/>
      <c r="B27846" s="65"/>
      <c r="C27846" s="65"/>
      <c r="D27846" s="65"/>
      <c r="E27846" s="65"/>
      <c r="F27846" s="65"/>
      <c r="G27846" s="65"/>
      <c r="H27846" s="113"/>
    </row>
    <row r="27847" spans="1:8">
      <c r="A27847" s="65"/>
      <c r="B27847" s="65"/>
      <c r="C27847" s="65"/>
      <c r="D27847" s="65"/>
      <c r="E27847" s="65"/>
      <c r="F27847" s="65"/>
      <c r="G27847" s="65"/>
      <c r="H27847" s="113"/>
    </row>
    <row r="27848" spans="1:8">
      <c r="A27848" s="65"/>
      <c r="B27848" s="65"/>
      <c r="C27848" s="65"/>
      <c r="D27848" s="65"/>
      <c r="E27848" s="65"/>
      <c r="F27848" s="65"/>
      <c r="G27848" s="65"/>
      <c r="H27848" s="113"/>
    </row>
    <row r="27849" spans="1:8">
      <c r="A27849" s="65"/>
      <c r="B27849" s="65"/>
      <c r="C27849" s="65"/>
      <c r="D27849" s="65"/>
      <c r="E27849" s="65"/>
      <c r="F27849" s="65"/>
      <c r="G27849" s="65"/>
      <c r="H27849" s="113"/>
    </row>
    <row r="27850" spans="1:8">
      <c r="A27850" s="65"/>
      <c r="B27850" s="65"/>
      <c r="C27850" s="65"/>
      <c r="D27850" s="65"/>
      <c r="E27850" s="65"/>
      <c r="F27850" s="65"/>
      <c r="G27850" s="65"/>
      <c r="H27850" s="113"/>
    </row>
    <row r="27851" spans="1:8">
      <c r="A27851" s="65"/>
      <c r="B27851" s="65"/>
      <c r="C27851" s="65"/>
      <c r="D27851" s="65"/>
      <c r="E27851" s="65"/>
      <c r="F27851" s="65"/>
      <c r="G27851" s="65"/>
      <c r="H27851" s="113"/>
    </row>
    <row r="27852" spans="1:8">
      <c r="A27852" s="65"/>
      <c r="B27852" s="65"/>
      <c r="C27852" s="65"/>
      <c r="D27852" s="65"/>
      <c r="E27852" s="65"/>
      <c r="F27852" s="65"/>
      <c r="G27852" s="65"/>
      <c r="H27852" s="113"/>
    </row>
    <row r="27853" spans="1:8">
      <c r="A27853" s="65"/>
      <c r="B27853" s="65"/>
      <c r="C27853" s="65"/>
      <c r="D27853" s="65"/>
      <c r="E27853" s="65"/>
      <c r="F27853" s="65"/>
      <c r="G27853" s="65"/>
      <c r="H27853" s="113"/>
    </row>
    <row r="27854" spans="1:8">
      <c r="A27854" s="65"/>
      <c r="B27854" s="65"/>
      <c r="C27854" s="65"/>
      <c r="D27854" s="65"/>
      <c r="E27854" s="65"/>
      <c r="F27854" s="65"/>
      <c r="G27854" s="65"/>
      <c r="H27854" s="113"/>
    </row>
    <row r="27855" spans="1:8">
      <c r="A27855" s="65"/>
      <c r="B27855" s="65"/>
      <c r="C27855" s="65"/>
      <c r="D27855" s="65"/>
      <c r="E27855" s="65"/>
      <c r="F27855" s="65"/>
      <c r="G27855" s="65"/>
      <c r="H27855" s="113"/>
    </row>
    <row r="27856" spans="1:8">
      <c r="A27856" s="65"/>
      <c r="B27856" s="65"/>
      <c r="C27856" s="65"/>
      <c r="D27856" s="65"/>
      <c r="E27856" s="65"/>
      <c r="F27856" s="65"/>
      <c r="G27856" s="65"/>
      <c r="H27856" s="113"/>
    </row>
    <row r="27857" spans="1:8">
      <c r="A27857" s="65"/>
      <c r="B27857" s="65"/>
      <c r="C27857" s="65"/>
      <c r="D27857" s="65"/>
      <c r="E27857" s="65"/>
      <c r="F27857" s="65"/>
      <c r="G27857" s="65"/>
      <c r="H27857" s="113"/>
    </row>
    <row r="27858" spans="1:8">
      <c r="A27858" s="65"/>
      <c r="B27858" s="65"/>
      <c r="C27858" s="65"/>
      <c r="D27858" s="65"/>
      <c r="E27858" s="65"/>
      <c r="F27858" s="65"/>
      <c r="G27858" s="65"/>
      <c r="H27858" s="113"/>
    </row>
    <row r="27859" spans="1:8">
      <c r="A27859" s="65"/>
      <c r="B27859" s="65"/>
      <c r="C27859" s="65"/>
      <c r="D27859" s="65"/>
      <c r="E27859" s="65"/>
      <c r="F27859" s="65"/>
      <c r="G27859" s="65"/>
      <c r="H27859" s="113"/>
    </row>
    <row r="27860" spans="1:8">
      <c r="A27860" s="65"/>
      <c r="B27860" s="65"/>
      <c r="C27860" s="65"/>
      <c r="D27860" s="65"/>
      <c r="E27860" s="65"/>
      <c r="F27860" s="65"/>
      <c r="G27860" s="65"/>
      <c r="H27860" s="113"/>
    </row>
    <row r="27861" spans="1:8">
      <c r="A27861" s="65"/>
      <c r="B27861" s="65"/>
      <c r="C27861" s="65"/>
      <c r="D27861" s="65"/>
      <c r="E27861" s="65"/>
      <c r="F27861" s="65"/>
      <c r="G27861" s="65"/>
      <c r="H27861" s="113"/>
    </row>
    <row r="27862" spans="1:8">
      <c r="A27862" s="65"/>
      <c r="B27862" s="65"/>
      <c r="C27862" s="65"/>
      <c r="D27862" s="65"/>
      <c r="E27862" s="65"/>
      <c r="F27862" s="65"/>
      <c r="G27862" s="65"/>
      <c r="H27862" s="113"/>
    </row>
    <row r="27863" spans="1:8">
      <c r="A27863" s="65"/>
      <c r="B27863" s="65"/>
      <c r="C27863" s="65"/>
      <c r="D27863" s="65"/>
      <c r="E27863" s="65"/>
      <c r="F27863" s="65"/>
      <c r="G27863" s="65"/>
      <c r="H27863" s="113"/>
    </row>
    <row r="27864" spans="1:8">
      <c r="A27864" s="65"/>
      <c r="B27864" s="65"/>
      <c r="C27864" s="65"/>
      <c r="D27864" s="65"/>
      <c r="E27864" s="65"/>
      <c r="F27864" s="65"/>
      <c r="G27864" s="65"/>
      <c r="H27864" s="113"/>
    </row>
    <row r="27865" spans="1:8">
      <c r="A27865" s="65"/>
      <c r="B27865" s="65"/>
      <c r="C27865" s="65"/>
      <c r="D27865" s="65"/>
      <c r="E27865" s="65"/>
      <c r="F27865" s="65"/>
      <c r="G27865" s="65"/>
      <c r="H27865" s="113"/>
    </row>
    <row r="27866" spans="1:8">
      <c r="A27866" s="65"/>
      <c r="B27866" s="65"/>
      <c r="C27866" s="65"/>
      <c r="D27866" s="65"/>
      <c r="E27866" s="65"/>
      <c r="F27866" s="65"/>
      <c r="G27866" s="65"/>
      <c r="H27866" s="113"/>
    </row>
    <row r="27867" spans="1:8">
      <c r="A27867" s="65"/>
      <c r="B27867" s="65"/>
      <c r="C27867" s="65"/>
      <c r="D27867" s="65"/>
      <c r="E27867" s="65"/>
      <c r="F27867" s="65"/>
      <c r="G27867" s="65"/>
      <c r="H27867" s="113"/>
    </row>
    <row r="27868" spans="1:8">
      <c r="A27868" s="65"/>
      <c r="B27868" s="65"/>
      <c r="C27868" s="65"/>
      <c r="D27868" s="65"/>
      <c r="E27868" s="65"/>
      <c r="F27868" s="65"/>
      <c r="G27868" s="65"/>
      <c r="H27868" s="113"/>
    </row>
    <row r="27869" spans="1:8">
      <c r="A27869" s="65"/>
      <c r="B27869" s="65"/>
      <c r="C27869" s="65"/>
      <c r="D27869" s="65"/>
      <c r="E27869" s="65"/>
      <c r="F27869" s="65"/>
      <c r="G27869" s="65"/>
      <c r="H27869" s="113"/>
    </row>
    <row r="27870" spans="1:8">
      <c r="A27870" s="65"/>
      <c r="B27870" s="65"/>
      <c r="C27870" s="65"/>
      <c r="D27870" s="65"/>
      <c r="E27870" s="65"/>
      <c r="F27870" s="65"/>
      <c r="G27870" s="65"/>
      <c r="H27870" s="113"/>
    </row>
    <row r="27871" spans="1:8">
      <c r="A27871" s="65"/>
      <c r="B27871" s="65"/>
      <c r="C27871" s="65"/>
      <c r="D27871" s="65"/>
      <c r="E27871" s="65"/>
      <c r="F27871" s="65"/>
      <c r="G27871" s="65"/>
      <c r="H27871" s="113"/>
    </row>
    <row r="27872" spans="1:8">
      <c r="A27872" s="65"/>
      <c r="B27872" s="65"/>
      <c r="C27872" s="65"/>
      <c r="D27872" s="65"/>
      <c r="E27872" s="65"/>
      <c r="F27872" s="65"/>
      <c r="G27872" s="65"/>
      <c r="H27872" s="113"/>
    </row>
    <row r="27873" spans="1:8">
      <c r="A27873" s="65"/>
      <c r="B27873" s="65"/>
      <c r="C27873" s="65"/>
      <c r="D27873" s="65"/>
      <c r="E27873" s="65"/>
      <c r="F27873" s="65"/>
      <c r="G27873" s="65"/>
      <c r="H27873" s="113"/>
    </row>
    <row r="27874" spans="1:8">
      <c r="A27874" s="65"/>
      <c r="B27874" s="65"/>
      <c r="C27874" s="65"/>
      <c r="D27874" s="65"/>
      <c r="E27874" s="65"/>
      <c r="F27874" s="65"/>
      <c r="G27874" s="65"/>
      <c r="H27874" s="113"/>
    </row>
    <row r="27875" spans="1:8">
      <c r="A27875" s="65"/>
      <c r="B27875" s="65"/>
      <c r="C27875" s="65"/>
      <c r="D27875" s="65"/>
      <c r="E27875" s="65"/>
      <c r="F27875" s="65"/>
      <c r="G27875" s="65"/>
      <c r="H27875" s="113"/>
    </row>
    <row r="27876" spans="1:8">
      <c r="A27876" s="65"/>
      <c r="B27876" s="65"/>
      <c r="C27876" s="65"/>
      <c r="D27876" s="65"/>
      <c r="E27876" s="65"/>
      <c r="F27876" s="65"/>
      <c r="G27876" s="65"/>
      <c r="H27876" s="113"/>
    </row>
    <row r="27877" spans="1:8">
      <c r="A27877" s="65"/>
      <c r="B27877" s="65"/>
      <c r="C27877" s="65"/>
      <c r="D27877" s="65"/>
      <c r="E27877" s="65"/>
      <c r="F27877" s="65"/>
      <c r="G27877" s="65"/>
      <c r="H27877" s="113"/>
    </row>
    <row r="27878" spans="1:8">
      <c r="A27878" s="65"/>
      <c r="B27878" s="65"/>
      <c r="C27878" s="65"/>
      <c r="D27878" s="65"/>
      <c r="E27878" s="65"/>
      <c r="F27878" s="65"/>
      <c r="G27878" s="65"/>
      <c r="H27878" s="113"/>
    </row>
    <row r="27879" spans="1:8">
      <c r="A27879" s="65"/>
      <c r="B27879" s="65"/>
      <c r="C27879" s="65"/>
      <c r="D27879" s="65"/>
      <c r="E27879" s="65"/>
      <c r="F27879" s="65"/>
      <c r="G27879" s="65"/>
      <c r="H27879" s="113"/>
    </row>
    <row r="27880" spans="1:8">
      <c r="A27880" s="65"/>
      <c r="B27880" s="65"/>
      <c r="C27880" s="65"/>
      <c r="D27880" s="65"/>
      <c r="E27880" s="65"/>
      <c r="F27880" s="65"/>
      <c r="G27880" s="65"/>
      <c r="H27880" s="113"/>
    </row>
    <row r="27881" spans="1:8">
      <c r="A27881" s="65"/>
      <c r="B27881" s="65"/>
      <c r="C27881" s="65"/>
      <c r="D27881" s="65"/>
      <c r="E27881" s="65"/>
      <c r="F27881" s="65"/>
      <c r="G27881" s="65"/>
      <c r="H27881" s="113"/>
    </row>
    <row r="27882" spans="1:8">
      <c r="A27882" s="65"/>
      <c r="B27882" s="65"/>
      <c r="C27882" s="65"/>
      <c r="D27882" s="65"/>
      <c r="E27882" s="65"/>
      <c r="F27882" s="65"/>
      <c r="G27882" s="65"/>
      <c r="H27882" s="113"/>
    </row>
    <row r="27883" spans="1:8">
      <c r="A27883" s="65"/>
      <c r="B27883" s="65"/>
      <c r="C27883" s="65"/>
      <c r="D27883" s="65"/>
      <c r="E27883" s="65"/>
      <c r="F27883" s="65"/>
      <c r="G27883" s="65"/>
      <c r="H27883" s="113"/>
    </row>
    <row r="27884" spans="1:8">
      <c r="A27884" s="65"/>
      <c r="B27884" s="65"/>
      <c r="C27884" s="65"/>
      <c r="D27884" s="65"/>
      <c r="E27884" s="65"/>
      <c r="F27884" s="65"/>
      <c r="G27884" s="65"/>
      <c r="H27884" s="113"/>
    </row>
    <row r="27885" spans="1:8">
      <c r="A27885" s="65"/>
      <c r="B27885" s="65"/>
      <c r="C27885" s="65"/>
      <c r="D27885" s="65"/>
      <c r="E27885" s="65"/>
      <c r="F27885" s="65"/>
      <c r="G27885" s="65"/>
      <c r="H27885" s="113"/>
    </row>
    <row r="27886" spans="1:8">
      <c r="A27886" s="65"/>
      <c r="B27886" s="65"/>
      <c r="C27886" s="65"/>
      <c r="D27886" s="65"/>
      <c r="E27886" s="65"/>
      <c r="F27886" s="65"/>
      <c r="G27886" s="65"/>
      <c r="H27886" s="113"/>
    </row>
    <row r="27887" spans="1:8">
      <c r="A27887" s="65"/>
      <c r="B27887" s="65"/>
      <c r="C27887" s="65"/>
      <c r="D27887" s="65"/>
      <c r="E27887" s="65"/>
      <c r="F27887" s="65"/>
      <c r="G27887" s="65"/>
      <c r="H27887" s="113"/>
    </row>
    <row r="27888" spans="1:8">
      <c r="A27888" s="65"/>
      <c r="B27888" s="65"/>
      <c r="C27888" s="65"/>
      <c r="D27888" s="65"/>
      <c r="E27888" s="65"/>
      <c r="F27888" s="65"/>
      <c r="G27888" s="65"/>
      <c r="H27888" s="113"/>
    </row>
    <row r="27889" spans="1:8">
      <c r="A27889" s="65"/>
      <c r="B27889" s="65"/>
      <c r="C27889" s="65"/>
      <c r="D27889" s="65"/>
      <c r="E27889" s="65"/>
      <c r="F27889" s="65"/>
      <c r="G27889" s="65"/>
      <c r="H27889" s="113"/>
    </row>
    <row r="27890" spans="1:8">
      <c r="A27890" s="65"/>
      <c r="B27890" s="65"/>
      <c r="C27890" s="65"/>
      <c r="D27890" s="65"/>
      <c r="E27890" s="65"/>
      <c r="F27890" s="65"/>
      <c r="G27890" s="65"/>
      <c r="H27890" s="113"/>
    </row>
    <row r="27891" spans="1:8">
      <c r="A27891" s="65"/>
      <c r="B27891" s="65"/>
      <c r="C27891" s="65"/>
      <c r="D27891" s="65"/>
      <c r="E27891" s="65"/>
      <c r="F27891" s="65"/>
      <c r="G27891" s="65"/>
      <c r="H27891" s="113"/>
    </row>
    <row r="27892" spans="1:8">
      <c r="A27892" s="65"/>
      <c r="B27892" s="65"/>
      <c r="C27892" s="65"/>
      <c r="D27892" s="65"/>
      <c r="E27892" s="65"/>
      <c r="F27892" s="65"/>
      <c r="G27892" s="65"/>
      <c r="H27892" s="113"/>
    </row>
    <row r="27893" spans="1:8">
      <c r="A27893" s="65"/>
      <c r="B27893" s="65"/>
      <c r="C27893" s="65"/>
      <c r="D27893" s="65"/>
      <c r="E27893" s="65"/>
      <c r="F27893" s="65"/>
      <c r="G27893" s="65"/>
      <c r="H27893" s="113"/>
    </row>
    <row r="27894" spans="1:8">
      <c r="A27894" s="65"/>
      <c r="B27894" s="65"/>
      <c r="C27894" s="65"/>
      <c r="D27894" s="65"/>
      <c r="E27894" s="65"/>
      <c r="F27894" s="65"/>
      <c r="G27894" s="65"/>
      <c r="H27894" s="113"/>
    </row>
    <row r="27895" spans="1:8">
      <c r="A27895" s="65"/>
      <c r="B27895" s="65"/>
      <c r="C27895" s="65"/>
      <c r="D27895" s="65"/>
      <c r="E27895" s="65"/>
      <c r="F27895" s="65"/>
      <c r="G27895" s="65"/>
      <c r="H27895" s="113"/>
    </row>
    <row r="27896" spans="1:8">
      <c r="A27896" s="65"/>
      <c r="B27896" s="65"/>
      <c r="C27896" s="65"/>
      <c r="D27896" s="65"/>
      <c r="E27896" s="65"/>
      <c r="F27896" s="65"/>
      <c r="G27896" s="65"/>
      <c r="H27896" s="113"/>
    </row>
    <row r="27897" spans="1:8">
      <c r="A27897" s="65"/>
      <c r="B27897" s="65"/>
      <c r="C27897" s="65"/>
      <c r="D27897" s="65"/>
      <c r="E27897" s="65"/>
      <c r="F27897" s="65"/>
      <c r="G27897" s="65"/>
      <c r="H27897" s="113"/>
    </row>
    <row r="27898" spans="1:8">
      <c r="A27898" s="65"/>
      <c r="B27898" s="65"/>
      <c r="C27898" s="65"/>
      <c r="D27898" s="65"/>
      <c r="E27898" s="65"/>
      <c r="F27898" s="65"/>
      <c r="G27898" s="65"/>
      <c r="H27898" s="113"/>
    </row>
    <row r="27899" spans="1:8">
      <c r="A27899" s="65"/>
      <c r="B27899" s="65"/>
      <c r="C27899" s="65"/>
      <c r="D27899" s="65"/>
      <c r="E27899" s="65"/>
      <c r="F27899" s="65"/>
      <c r="G27899" s="65"/>
      <c r="H27899" s="113"/>
    </row>
    <row r="27900" spans="1:8">
      <c r="A27900" s="65"/>
      <c r="B27900" s="65"/>
      <c r="C27900" s="65"/>
      <c r="D27900" s="65"/>
      <c r="E27900" s="65"/>
      <c r="F27900" s="65"/>
      <c r="G27900" s="65"/>
      <c r="H27900" s="113"/>
    </row>
    <row r="27901" spans="1:8">
      <c r="A27901" s="65"/>
      <c r="B27901" s="65"/>
      <c r="C27901" s="65"/>
      <c r="D27901" s="65"/>
      <c r="E27901" s="65"/>
      <c r="F27901" s="65"/>
      <c r="G27901" s="65"/>
      <c r="H27901" s="113"/>
    </row>
    <row r="27902" spans="1:8">
      <c r="A27902" s="65"/>
      <c r="B27902" s="65"/>
      <c r="C27902" s="65"/>
      <c r="D27902" s="65"/>
      <c r="E27902" s="65"/>
      <c r="F27902" s="65"/>
      <c r="G27902" s="65"/>
      <c r="H27902" s="113"/>
    </row>
    <row r="27903" spans="1:8">
      <c r="A27903" s="65"/>
      <c r="B27903" s="65"/>
      <c r="C27903" s="65"/>
      <c r="D27903" s="65"/>
      <c r="E27903" s="65"/>
      <c r="F27903" s="65"/>
      <c r="G27903" s="65"/>
      <c r="H27903" s="113"/>
    </row>
    <row r="27904" spans="1:8">
      <c r="A27904" s="65"/>
      <c r="B27904" s="65"/>
      <c r="C27904" s="65"/>
      <c r="D27904" s="65"/>
      <c r="E27904" s="65"/>
      <c r="F27904" s="65"/>
      <c r="G27904" s="65"/>
      <c r="H27904" s="113"/>
    </row>
    <row r="27905" spans="1:8">
      <c r="A27905" s="65"/>
      <c r="B27905" s="65"/>
      <c r="C27905" s="65"/>
      <c r="D27905" s="65"/>
      <c r="E27905" s="65"/>
      <c r="F27905" s="65"/>
      <c r="G27905" s="65"/>
      <c r="H27905" s="113"/>
    </row>
    <row r="27906" spans="1:8">
      <c r="A27906" s="65"/>
      <c r="B27906" s="65"/>
      <c r="C27906" s="65"/>
      <c r="D27906" s="65"/>
      <c r="E27906" s="65"/>
      <c r="F27906" s="65"/>
      <c r="G27906" s="65"/>
      <c r="H27906" s="113"/>
    </row>
    <row r="27907" spans="1:8">
      <c r="A27907" s="65"/>
      <c r="B27907" s="65"/>
      <c r="C27907" s="65"/>
      <c r="D27907" s="65"/>
      <c r="E27907" s="65"/>
      <c r="F27907" s="65"/>
      <c r="G27907" s="65"/>
      <c r="H27907" s="113"/>
    </row>
    <row r="27908" spans="1:8">
      <c r="A27908" s="65"/>
      <c r="B27908" s="65"/>
      <c r="C27908" s="65"/>
      <c r="D27908" s="65"/>
      <c r="E27908" s="65"/>
      <c r="F27908" s="65"/>
      <c r="G27908" s="65"/>
      <c r="H27908" s="113"/>
    </row>
    <row r="27909" spans="1:8">
      <c r="A27909" s="65"/>
      <c r="B27909" s="65"/>
      <c r="C27909" s="65"/>
      <c r="D27909" s="65"/>
      <c r="E27909" s="65"/>
      <c r="F27909" s="65"/>
      <c r="G27909" s="65"/>
      <c r="H27909" s="113"/>
    </row>
    <row r="27910" spans="1:8">
      <c r="A27910" s="65"/>
      <c r="B27910" s="65"/>
      <c r="C27910" s="65"/>
      <c r="D27910" s="65"/>
      <c r="E27910" s="65"/>
      <c r="F27910" s="65"/>
      <c r="G27910" s="65"/>
      <c r="H27910" s="113"/>
    </row>
    <row r="27911" spans="1:8">
      <c r="A27911" s="65"/>
      <c r="B27911" s="65"/>
      <c r="C27911" s="65"/>
      <c r="D27911" s="65"/>
      <c r="E27911" s="65"/>
      <c r="F27911" s="65"/>
      <c r="G27911" s="65"/>
      <c r="H27911" s="113"/>
    </row>
    <row r="27912" spans="1:8">
      <c r="A27912" s="65"/>
      <c r="B27912" s="65"/>
      <c r="C27912" s="65"/>
      <c r="D27912" s="65"/>
      <c r="E27912" s="65"/>
      <c r="F27912" s="65"/>
      <c r="G27912" s="65"/>
      <c r="H27912" s="113"/>
    </row>
    <row r="27913" spans="1:8">
      <c r="A27913" s="65"/>
      <c r="B27913" s="65"/>
      <c r="C27913" s="65"/>
      <c r="D27913" s="65"/>
      <c r="E27913" s="65"/>
      <c r="F27913" s="65"/>
      <c r="G27913" s="65"/>
      <c r="H27913" s="113"/>
    </row>
    <row r="27914" spans="1:8">
      <c r="A27914" s="65"/>
      <c r="B27914" s="65"/>
      <c r="C27914" s="65"/>
      <c r="D27914" s="65"/>
      <c r="E27914" s="65"/>
      <c r="F27914" s="65"/>
      <c r="G27914" s="65"/>
      <c r="H27914" s="113"/>
    </row>
    <row r="27915" spans="1:8">
      <c r="A27915" s="65"/>
      <c r="B27915" s="65"/>
      <c r="C27915" s="65"/>
      <c r="D27915" s="65"/>
      <c r="E27915" s="65"/>
      <c r="F27915" s="65"/>
      <c r="G27915" s="65"/>
      <c r="H27915" s="113"/>
    </row>
    <row r="27916" spans="1:8">
      <c r="A27916" s="65"/>
      <c r="B27916" s="65"/>
      <c r="C27916" s="65"/>
      <c r="D27916" s="65"/>
      <c r="E27916" s="65"/>
      <c r="F27916" s="65"/>
      <c r="G27916" s="65"/>
      <c r="H27916" s="113"/>
    </row>
    <row r="27917" spans="1:8">
      <c r="A27917" s="65"/>
      <c r="B27917" s="65"/>
      <c r="C27917" s="65"/>
      <c r="D27917" s="65"/>
      <c r="E27917" s="65"/>
      <c r="F27917" s="65"/>
      <c r="G27917" s="65"/>
      <c r="H27917" s="113"/>
    </row>
    <row r="27918" spans="1:8">
      <c r="A27918" s="65"/>
      <c r="B27918" s="65"/>
      <c r="C27918" s="65"/>
      <c r="D27918" s="65"/>
      <c r="E27918" s="65"/>
      <c r="F27918" s="65"/>
      <c r="G27918" s="65"/>
      <c r="H27918" s="113"/>
    </row>
    <row r="27919" spans="1:8">
      <c r="A27919" s="65"/>
      <c r="B27919" s="65"/>
      <c r="C27919" s="65"/>
      <c r="D27919" s="65"/>
      <c r="E27919" s="65"/>
      <c r="F27919" s="65"/>
      <c r="G27919" s="65"/>
      <c r="H27919" s="113"/>
    </row>
    <row r="27920" spans="1:8">
      <c r="A27920" s="65"/>
      <c r="B27920" s="65"/>
      <c r="C27920" s="65"/>
      <c r="D27920" s="65"/>
      <c r="E27920" s="65"/>
      <c r="F27920" s="65"/>
      <c r="G27920" s="65"/>
      <c r="H27920" s="113"/>
    </row>
    <row r="27921" spans="1:8">
      <c r="A27921" s="65"/>
      <c r="B27921" s="65"/>
      <c r="C27921" s="65"/>
      <c r="D27921" s="65"/>
      <c r="E27921" s="65"/>
      <c r="F27921" s="65"/>
      <c r="G27921" s="65"/>
      <c r="H27921" s="113"/>
    </row>
    <row r="27922" spans="1:8">
      <c r="A27922" s="65"/>
      <c r="B27922" s="65"/>
      <c r="C27922" s="65"/>
      <c r="D27922" s="65"/>
      <c r="E27922" s="65"/>
      <c r="F27922" s="65"/>
      <c r="G27922" s="65"/>
      <c r="H27922" s="113"/>
    </row>
    <row r="27923" spans="1:8">
      <c r="A27923" s="65"/>
      <c r="B27923" s="65"/>
      <c r="C27923" s="65"/>
      <c r="D27923" s="65"/>
      <c r="E27923" s="65"/>
      <c r="F27923" s="65"/>
      <c r="G27923" s="65"/>
      <c r="H27923" s="113"/>
    </row>
    <row r="27924" spans="1:8">
      <c r="A27924" s="65"/>
      <c r="B27924" s="65"/>
      <c r="C27924" s="65"/>
      <c r="D27924" s="65"/>
      <c r="E27924" s="65"/>
      <c r="F27924" s="65"/>
      <c r="G27924" s="65"/>
      <c r="H27924" s="113"/>
    </row>
    <row r="27925" spans="1:8">
      <c r="A27925" s="65"/>
      <c r="B27925" s="65"/>
      <c r="C27925" s="65"/>
      <c r="D27925" s="65"/>
      <c r="E27925" s="65"/>
      <c r="F27925" s="65"/>
      <c r="G27925" s="65"/>
      <c r="H27925" s="113"/>
    </row>
    <row r="27926" spans="1:8">
      <c r="A27926" s="65"/>
      <c r="B27926" s="65"/>
      <c r="C27926" s="65"/>
      <c r="D27926" s="65"/>
      <c r="E27926" s="65"/>
      <c r="F27926" s="65"/>
      <c r="G27926" s="65"/>
      <c r="H27926" s="113"/>
    </row>
    <row r="27927" spans="1:8">
      <c r="A27927" s="65"/>
      <c r="B27927" s="65"/>
      <c r="C27927" s="65"/>
      <c r="D27927" s="65"/>
      <c r="E27927" s="65"/>
      <c r="F27927" s="65"/>
      <c r="G27927" s="65"/>
      <c r="H27927" s="113"/>
    </row>
    <row r="27928" spans="1:8">
      <c r="A27928" s="65"/>
      <c r="B27928" s="65"/>
      <c r="C27928" s="65"/>
      <c r="D27928" s="65"/>
      <c r="E27928" s="65"/>
      <c r="F27928" s="65"/>
      <c r="G27928" s="65"/>
      <c r="H27928" s="113"/>
    </row>
    <row r="27929" spans="1:8">
      <c r="A27929" s="65"/>
      <c r="B27929" s="65"/>
      <c r="C27929" s="65"/>
      <c r="D27929" s="65"/>
      <c r="E27929" s="65"/>
      <c r="F27929" s="65"/>
      <c r="G27929" s="65"/>
      <c r="H27929" s="113"/>
    </row>
    <row r="27930" spans="1:8">
      <c r="A27930" s="65"/>
      <c r="B27930" s="65"/>
      <c r="C27930" s="65"/>
      <c r="D27930" s="65"/>
      <c r="E27930" s="65"/>
      <c r="F27930" s="65"/>
      <c r="G27930" s="65"/>
      <c r="H27930" s="113"/>
    </row>
    <row r="27931" spans="1:8">
      <c r="A27931" s="65"/>
      <c r="B27931" s="65"/>
      <c r="C27931" s="65"/>
      <c r="D27931" s="65"/>
      <c r="E27931" s="65"/>
      <c r="F27931" s="65"/>
      <c r="G27931" s="65"/>
      <c r="H27931" s="113"/>
    </row>
    <row r="27932" spans="1:8">
      <c r="A27932" s="65"/>
      <c r="B27932" s="65"/>
      <c r="C27932" s="65"/>
      <c r="D27932" s="65"/>
      <c r="E27932" s="65"/>
      <c r="F27932" s="65"/>
      <c r="G27932" s="65"/>
      <c r="H27932" s="113"/>
    </row>
    <row r="27933" spans="1:8">
      <c r="A27933" s="65"/>
      <c r="B27933" s="65"/>
      <c r="C27933" s="65"/>
      <c r="D27933" s="65"/>
      <c r="E27933" s="65"/>
      <c r="F27933" s="65"/>
      <c r="G27933" s="65"/>
      <c r="H27933" s="113"/>
    </row>
    <row r="27934" spans="1:8">
      <c r="A27934" s="65"/>
      <c r="B27934" s="65"/>
      <c r="C27934" s="65"/>
      <c r="D27934" s="65"/>
      <c r="E27934" s="65"/>
      <c r="F27934" s="65"/>
      <c r="G27934" s="65"/>
      <c r="H27934" s="113"/>
    </row>
    <row r="27935" spans="1:8">
      <c r="A27935" s="65"/>
      <c r="B27935" s="65"/>
      <c r="C27935" s="65"/>
      <c r="D27935" s="65"/>
      <c r="E27935" s="65"/>
      <c r="F27935" s="65"/>
      <c r="G27935" s="65"/>
      <c r="H27935" s="113"/>
    </row>
    <row r="27936" spans="1:8">
      <c r="A27936" s="65"/>
      <c r="B27936" s="65"/>
      <c r="C27936" s="65"/>
      <c r="D27936" s="65"/>
      <c r="E27936" s="65"/>
      <c r="F27936" s="65"/>
      <c r="G27936" s="65"/>
      <c r="H27936" s="113"/>
    </row>
    <row r="27937" spans="1:8">
      <c r="A27937" s="65"/>
      <c r="B27937" s="65"/>
      <c r="C27937" s="65"/>
      <c r="D27937" s="65"/>
      <c r="E27937" s="65"/>
      <c r="F27937" s="65"/>
      <c r="G27937" s="65"/>
      <c r="H27937" s="113"/>
    </row>
    <row r="27938" spans="1:8">
      <c r="A27938" s="65"/>
      <c r="B27938" s="65"/>
      <c r="C27938" s="65"/>
      <c r="D27938" s="65"/>
      <c r="E27938" s="65"/>
      <c r="F27938" s="65"/>
      <c r="G27938" s="65"/>
      <c r="H27938" s="113"/>
    </row>
    <row r="27939" spans="1:8">
      <c r="A27939" s="65"/>
      <c r="B27939" s="65"/>
      <c r="C27939" s="65"/>
      <c r="D27939" s="65"/>
      <c r="E27939" s="65"/>
      <c r="F27939" s="65"/>
      <c r="G27939" s="65"/>
      <c r="H27939" s="113"/>
    </row>
    <row r="27940" spans="1:8">
      <c r="A27940" s="65"/>
      <c r="B27940" s="65"/>
      <c r="C27940" s="65"/>
      <c r="D27940" s="65"/>
      <c r="E27940" s="65"/>
      <c r="F27940" s="65"/>
      <c r="G27940" s="65"/>
      <c r="H27940" s="113"/>
    </row>
    <row r="27941" spans="1:8">
      <c r="A27941" s="65"/>
      <c r="B27941" s="65"/>
      <c r="C27941" s="65"/>
      <c r="D27941" s="65"/>
      <c r="E27941" s="65"/>
      <c r="F27941" s="65"/>
      <c r="G27941" s="65"/>
      <c r="H27941" s="113"/>
    </row>
    <row r="27942" spans="1:8">
      <c r="A27942" s="65"/>
      <c r="B27942" s="65"/>
      <c r="C27942" s="65"/>
      <c r="D27942" s="65"/>
      <c r="E27942" s="65"/>
      <c r="F27942" s="65"/>
      <c r="G27942" s="65"/>
      <c r="H27942" s="113"/>
    </row>
    <row r="27943" spans="1:8">
      <c r="A27943" s="65"/>
      <c r="B27943" s="65"/>
      <c r="C27943" s="65"/>
      <c r="D27943" s="65"/>
      <c r="E27943" s="65"/>
      <c r="F27943" s="65"/>
      <c r="G27943" s="65"/>
      <c r="H27943" s="113"/>
    </row>
    <row r="27944" spans="1:8">
      <c r="A27944" s="65"/>
      <c r="B27944" s="65"/>
      <c r="C27944" s="65"/>
      <c r="D27944" s="65"/>
      <c r="E27944" s="65"/>
      <c r="F27944" s="65"/>
      <c r="G27944" s="65"/>
      <c r="H27944" s="113"/>
    </row>
    <row r="27945" spans="1:8">
      <c r="A27945" s="65"/>
      <c r="B27945" s="65"/>
      <c r="C27945" s="65"/>
      <c r="D27945" s="65"/>
      <c r="E27945" s="65"/>
      <c r="F27945" s="65"/>
      <c r="G27945" s="65"/>
      <c r="H27945" s="113"/>
    </row>
    <row r="27946" spans="1:8">
      <c r="A27946" s="65"/>
      <c r="B27946" s="65"/>
      <c r="C27946" s="65"/>
      <c r="D27946" s="65"/>
      <c r="E27946" s="65"/>
      <c r="F27946" s="65"/>
      <c r="G27946" s="65"/>
      <c r="H27946" s="113"/>
    </row>
    <row r="27947" spans="1:8">
      <c r="A27947" s="65"/>
      <c r="B27947" s="65"/>
      <c r="C27947" s="65"/>
      <c r="D27947" s="65"/>
      <c r="E27947" s="65"/>
      <c r="F27947" s="65"/>
      <c r="G27947" s="65"/>
      <c r="H27947" s="113"/>
    </row>
    <row r="27948" spans="1:8">
      <c r="A27948" s="65"/>
      <c r="B27948" s="65"/>
      <c r="C27948" s="65"/>
      <c r="D27948" s="65"/>
      <c r="E27948" s="65"/>
      <c r="F27948" s="65"/>
      <c r="G27948" s="65"/>
      <c r="H27948" s="113"/>
    </row>
    <row r="27949" spans="1:8">
      <c r="A27949" s="65"/>
      <c r="B27949" s="65"/>
      <c r="C27949" s="65"/>
      <c r="D27949" s="65"/>
      <c r="E27949" s="65"/>
      <c r="F27949" s="65"/>
      <c r="G27949" s="65"/>
      <c r="H27949" s="113"/>
    </row>
    <row r="27950" spans="1:8">
      <c r="A27950" s="65"/>
      <c r="B27950" s="65"/>
      <c r="C27950" s="65"/>
      <c r="D27950" s="65"/>
      <c r="E27950" s="65"/>
      <c r="F27950" s="65"/>
      <c r="G27950" s="65"/>
      <c r="H27950" s="113"/>
    </row>
    <row r="27951" spans="1:8">
      <c r="A27951" s="65"/>
      <c r="B27951" s="65"/>
      <c r="C27951" s="65"/>
      <c r="D27951" s="65"/>
      <c r="E27951" s="65"/>
      <c r="F27951" s="65"/>
      <c r="G27951" s="65"/>
      <c r="H27951" s="113"/>
    </row>
    <row r="27952" spans="1:8">
      <c r="A27952" s="65"/>
      <c r="B27952" s="65"/>
      <c r="C27952" s="65"/>
      <c r="D27952" s="65"/>
      <c r="E27952" s="65"/>
      <c r="F27952" s="65"/>
      <c r="G27952" s="65"/>
      <c r="H27952" s="113"/>
    </row>
    <row r="27953" spans="1:8">
      <c r="A27953" s="65"/>
      <c r="B27953" s="65"/>
      <c r="C27953" s="65"/>
      <c r="D27953" s="65"/>
      <c r="E27953" s="65"/>
      <c r="F27953" s="65"/>
      <c r="G27953" s="65"/>
      <c r="H27953" s="113"/>
    </row>
    <row r="27954" spans="1:8">
      <c r="A27954" s="65"/>
      <c r="B27954" s="65"/>
      <c r="C27954" s="65"/>
      <c r="D27954" s="65"/>
      <c r="E27954" s="65"/>
      <c r="F27954" s="65"/>
      <c r="G27954" s="65"/>
      <c r="H27954" s="113"/>
    </row>
    <row r="27955" spans="1:8">
      <c r="A27955" s="65"/>
      <c r="B27955" s="65"/>
      <c r="C27955" s="65"/>
      <c r="D27955" s="65"/>
      <c r="E27955" s="65"/>
      <c r="F27955" s="65"/>
      <c r="G27955" s="65"/>
      <c r="H27955" s="113"/>
    </row>
    <row r="27956" spans="1:8">
      <c r="A27956" s="65"/>
      <c r="B27956" s="65"/>
      <c r="C27956" s="65"/>
      <c r="D27956" s="65"/>
      <c r="E27956" s="65"/>
      <c r="F27956" s="65"/>
      <c r="G27956" s="65"/>
      <c r="H27956" s="113"/>
    </row>
    <row r="27957" spans="1:8">
      <c r="A27957" s="65"/>
      <c r="B27957" s="65"/>
      <c r="C27957" s="65"/>
      <c r="D27957" s="65"/>
      <c r="E27957" s="65"/>
      <c r="F27957" s="65"/>
      <c r="G27957" s="65"/>
      <c r="H27957" s="113"/>
    </row>
    <row r="27958" spans="1:8">
      <c r="A27958" s="65"/>
      <c r="B27958" s="65"/>
      <c r="C27958" s="65"/>
      <c r="D27958" s="65"/>
      <c r="E27958" s="65"/>
      <c r="F27958" s="65"/>
      <c r="G27958" s="65"/>
      <c r="H27958" s="113"/>
    </row>
    <row r="27959" spans="1:8">
      <c r="A27959" s="65"/>
      <c r="B27959" s="65"/>
      <c r="C27959" s="65"/>
      <c r="D27959" s="65"/>
      <c r="E27959" s="65"/>
      <c r="F27959" s="65"/>
      <c r="G27959" s="65"/>
      <c r="H27959" s="113"/>
    </row>
    <row r="27960" spans="1:8">
      <c r="A27960" s="65"/>
      <c r="B27960" s="65"/>
      <c r="C27960" s="65"/>
      <c r="D27960" s="65"/>
      <c r="E27960" s="65"/>
      <c r="F27960" s="65"/>
      <c r="G27960" s="65"/>
      <c r="H27960" s="113"/>
    </row>
    <row r="27961" spans="1:8">
      <c r="A27961" s="65"/>
      <c r="B27961" s="65"/>
      <c r="C27961" s="65"/>
      <c r="D27961" s="65"/>
      <c r="E27961" s="65"/>
      <c r="F27961" s="65"/>
      <c r="G27961" s="65"/>
      <c r="H27961" s="113"/>
    </row>
    <row r="27962" spans="1:8">
      <c r="A27962" s="65"/>
      <c r="B27962" s="65"/>
      <c r="C27962" s="65"/>
      <c r="D27962" s="65"/>
      <c r="E27962" s="65"/>
      <c r="F27962" s="65"/>
      <c r="G27962" s="65"/>
      <c r="H27962" s="113"/>
    </row>
    <row r="27963" spans="1:8">
      <c r="A27963" s="65"/>
      <c r="B27963" s="65"/>
      <c r="C27963" s="65"/>
      <c r="D27963" s="65"/>
      <c r="E27963" s="65"/>
      <c r="F27963" s="65"/>
      <c r="G27963" s="65"/>
      <c r="H27963" s="113"/>
    </row>
    <row r="27964" spans="1:8">
      <c r="A27964" s="65"/>
      <c r="B27964" s="65"/>
      <c r="C27964" s="65"/>
      <c r="D27964" s="65"/>
      <c r="E27964" s="65"/>
      <c r="F27964" s="65"/>
      <c r="G27964" s="65"/>
      <c r="H27964" s="113"/>
    </row>
    <row r="27965" spans="1:8">
      <c r="A27965" s="65"/>
      <c r="B27965" s="65"/>
      <c r="C27965" s="65"/>
      <c r="D27965" s="65"/>
      <c r="E27965" s="65"/>
      <c r="F27965" s="65"/>
      <c r="G27965" s="65"/>
      <c r="H27965" s="113"/>
    </row>
    <row r="27966" spans="1:8">
      <c r="A27966" s="65"/>
      <c r="B27966" s="65"/>
      <c r="C27966" s="65"/>
      <c r="D27966" s="65"/>
      <c r="E27966" s="65"/>
      <c r="F27966" s="65"/>
      <c r="G27966" s="65"/>
      <c r="H27966" s="113"/>
    </row>
    <row r="27967" spans="1:8">
      <c r="A27967" s="65"/>
      <c r="B27967" s="65"/>
      <c r="C27967" s="65"/>
      <c r="D27967" s="65"/>
      <c r="E27967" s="65"/>
      <c r="F27967" s="65"/>
      <c r="G27967" s="65"/>
      <c r="H27967" s="113"/>
    </row>
    <row r="27968" spans="1:8">
      <c r="A27968" s="65"/>
      <c r="B27968" s="65"/>
      <c r="C27968" s="65"/>
      <c r="D27968" s="65"/>
      <c r="E27968" s="65"/>
      <c r="F27968" s="65"/>
      <c r="G27968" s="65"/>
      <c r="H27968" s="113"/>
    </row>
    <row r="27969" spans="1:8">
      <c r="A27969" s="65"/>
      <c r="B27969" s="65"/>
      <c r="C27969" s="65"/>
      <c r="D27969" s="65"/>
      <c r="E27969" s="65"/>
      <c r="F27969" s="65"/>
      <c r="G27969" s="65"/>
      <c r="H27969" s="113"/>
    </row>
    <row r="27970" spans="1:8">
      <c r="A27970" s="65"/>
      <c r="B27970" s="65"/>
      <c r="C27970" s="65"/>
      <c r="D27970" s="65"/>
      <c r="E27970" s="65"/>
      <c r="F27970" s="65"/>
      <c r="G27970" s="65"/>
      <c r="H27970" s="113"/>
    </row>
    <row r="27971" spans="1:8">
      <c r="A27971" s="65"/>
      <c r="B27971" s="65"/>
      <c r="C27971" s="65"/>
      <c r="D27971" s="65"/>
      <c r="E27971" s="65"/>
      <c r="F27971" s="65"/>
      <c r="G27971" s="65"/>
      <c r="H27971" s="113"/>
    </row>
    <row r="27972" spans="1:8">
      <c r="A27972" s="65"/>
      <c r="B27972" s="65"/>
      <c r="C27972" s="65"/>
      <c r="D27972" s="65"/>
      <c r="E27972" s="65"/>
      <c r="F27972" s="65"/>
      <c r="G27972" s="65"/>
      <c r="H27972" s="113"/>
    </row>
    <row r="27973" spans="1:8">
      <c r="A27973" s="65"/>
      <c r="B27973" s="65"/>
      <c r="C27973" s="65"/>
      <c r="D27973" s="65"/>
      <c r="E27973" s="65"/>
      <c r="F27973" s="65"/>
      <c r="G27973" s="65"/>
      <c r="H27973" s="113"/>
    </row>
    <row r="27974" spans="1:8">
      <c r="A27974" s="65"/>
      <c r="B27974" s="65"/>
      <c r="C27974" s="65"/>
      <c r="D27974" s="65"/>
      <c r="E27974" s="65"/>
      <c r="F27974" s="65"/>
      <c r="G27974" s="65"/>
      <c r="H27974" s="113"/>
    </row>
    <row r="27975" spans="1:8">
      <c r="A27975" s="65"/>
      <c r="B27975" s="65"/>
      <c r="C27975" s="65"/>
      <c r="D27975" s="65"/>
      <c r="E27975" s="65"/>
      <c r="F27975" s="65"/>
      <c r="G27975" s="65"/>
      <c r="H27975" s="113"/>
    </row>
    <row r="27976" spans="1:8">
      <c r="A27976" s="65"/>
      <c r="B27976" s="65"/>
      <c r="C27976" s="65"/>
      <c r="D27976" s="65"/>
      <c r="E27976" s="65"/>
      <c r="F27976" s="65"/>
      <c r="G27976" s="65"/>
      <c r="H27976" s="113"/>
    </row>
    <row r="27977" spans="1:8">
      <c r="A27977" s="65"/>
      <c r="B27977" s="65"/>
      <c r="C27977" s="65"/>
      <c r="D27977" s="65"/>
      <c r="E27977" s="65"/>
      <c r="F27977" s="65"/>
      <c r="G27977" s="65"/>
      <c r="H27977" s="113"/>
    </row>
    <row r="27978" spans="1:8">
      <c r="A27978" s="65"/>
      <c r="B27978" s="65"/>
      <c r="C27978" s="65"/>
      <c r="D27978" s="65"/>
      <c r="E27978" s="65"/>
      <c r="F27978" s="65"/>
      <c r="G27978" s="65"/>
      <c r="H27978" s="113"/>
    </row>
    <row r="27979" spans="1:8">
      <c r="A27979" s="65"/>
      <c r="B27979" s="65"/>
      <c r="C27979" s="65"/>
      <c r="D27979" s="65"/>
      <c r="E27979" s="65"/>
      <c r="F27979" s="65"/>
      <c r="G27979" s="65"/>
      <c r="H27979" s="113"/>
    </row>
    <row r="27980" spans="1:8">
      <c r="A27980" s="65"/>
      <c r="B27980" s="65"/>
      <c r="C27980" s="65"/>
      <c r="D27980" s="65"/>
      <c r="E27980" s="65"/>
      <c r="F27980" s="65"/>
      <c r="G27980" s="65"/>
      <c r="H27980" s="113"/>
    </row>
    <row r="27981" spans="1:8">
      <c r="A27981" s="65"/>
      <c r="B27981" s="65"/>
      <c r="C27981" s="65"/>
      <c r="D27981" s="65"/>
      <c r="E27981" s="65"/>
      <c r="F27981" s="65"/>
      <c r="G27981" s="65"/>
      <c r="H27981" s="113"/>
    </row>
    <row r="27982" spans="1:8">
      <c r="A27982" s="65"/>
      <c r="B27982" s="65"/>
      <c r="C27982" s="65"/>
      <c r="D27982" s="65"/>
      <c r="E27982" s="65"/>
      <c r="F27982" s="65"/>
      <c r="G27982" s="65"/>
      <c r="H27982" s="113"/>
    </row>
    <row r="27983" spans="1:8">
      <c r="A27983" s="65"/>
      <c r="B27983" s="65"/>
      <c r="C27983" s="65"/>
      <c r="D27983" s="65"/>
      <c r="E27983" s="65"/>
      <c r="F27983" s="65"/>
      <c r="G27983" s="65"/>
      <c r="H27983" s="113"/>
    </row>
    <row r="27984" spans="1:8">
      <c r="A27984" s="65"/>
      <c r="B27984" s="65"/>
      <c r="C27984" s="65"/>
      <c r="D27984" s="65"/>
      <c r="E27984" s="65"/>
      <c r="F27984" s="65"/>
      <c r="G27984" s="65"/>
      <c r="H27984" s="113"/>
    </row>
    <row r="27985" spans="1:8">
      <c r="A27985" s="65"/>
      <c r="B27985" s="65"/>
      <c r="C27985" s="65"/>
      <c r="D27985" s="65"/>
      <c r="E27985" s="65"/>
      <c r="F27985" s="65"/>
      <c r="G27985" s="65"/>
      <c r="H27985" s="113"/>
    </row>
    <row r="27986" spans="1:8">
      <c r="A27986" s="65"/>
      <c r="B27986" s="65"/>
      <c r="C27986" s="65"/>
      <c r="D27986" s="65"/>
      <c r="E27986" s="65"/>
      <c r="F27986" s="65"/>
      <c r="G27986" s="65"/>
      <c r="H27986" s="113"/>
    </row>
    <row r="27987" spans="1:8">
      <c r="A27987" s="65"/>
      <c r="B27987" s="65"/>
      <c r="C27987" s="65"/>
      <c r="D27987" s="65"/>
      <c r="E27987" s="65"/>
      <c r="F27987" s="65"/>
      <c r="G27987" s="65"/>
      <c r="H27987" s="113"/>
    </row>
    <row r="27988" spans="1:8">
      <c r="A27988" s="65"/>
      <c r="B27988" s="65"/>
      <c r="C27988" s="65"/>
      <c r="D27988" s="65"/>
      <c r="E27988" s="65"/>
      <c r="F27988" s="65"/>
      <c r="G27988" s="65"/>
      <c r="H27988" s="113"/>
    </row>
    <row r="27989" spans="1:8">
      <c r="A27989" s="65"/>
      <c r="B27989" s="65"/>
      <c r="C27989" s="65"/>
      <c r="D27989" s="65"/>
      <c r="E27989" s="65"/>
      <c r="F27989" s="65"/>
      <c r="G27989" s="65"/>
      <c r="H27989" s="113"/>
    </row>
    <row r="27990" spans="1:8">
      <c r="A27990" s="65"/>
      <c r="B27990" s="65"/>
      <c r="C27990" s="65"/>
      <c r="D27990" s="65"/>
      <c r="E27990" s="65"/>
      <c r="F27990" s="65"/>
      <c r="G27990" s="65"/>
      <c r="H27990" s="113"/>
    </row>
    <row r="27991" spans="1:8">
      <c r="A27991" s="65"/>
      <c r="B27991" s="65"/>
      <c r="C27991" s="65"/>
      <c r="D27991" s="65"/>
      <c r="E27991" s="65"/>
      <c r="F27991" s="65"/>
      <c r="G27991" s="65"/>
      <c r="H27991" s="113"/>
    </row>
    <row r="27992" spans="1:8">
      <c r="A27992" s="65"/>
      <c r="B27992" s="65"/>
      <c r="C27992" s="65"/>
      <c r="D27992" s="65"/>
      <c r="E27992" s="65"/>
      <c r="F27992" s="65"/>
      <c r="G27992" s="65"/>
      <c r="H27992" s="113"/>
    </row>
    <row r="27993" spans="1:8">
      <c r="A27993" s="65"/>
      <c r="B27993" s="65"/>
      <c r="C27993" s="65"/>
      <c r="D27993" s="65"/>
      <c r="E27993" s="65"/>
      <c r="F27993" s="65"/>
      <c r="G27993" s="65"/>
      <c r="H27993" s="113"/>
    </row>
    <row r="27994" spans="1:8">
      <c r="A27994" s="65"/>
      <c r="B27994" s="65"/>
      <c r="C27994" s="65"/>
      <c r="D27994" s="65"/>
      <c r="E27994" s="65"/>
      <c r="F27994" s="65"/>
      <c r="G27994" s="65"/>
      <c r="H27994" s="113"/>
    </row>
    <row r="27995" spans="1:8">
      <c r="A27995" s="65"/>
      <c r="B27995" s="65"/>
      <c r="C27995" s="65"/>
      <c r="D27995" s="65"/>
      <c r="E27995" s="65"/>
      <c r="F27995" s="65"/>
      <c r="G27995" s="65"/>
      <c r="H27995" s="113"/>
    </row>
    <row r="27996" spans="1:8">
      <c r="A27996" s="65"/>
      <c r="B27996" s="65"/>
      <c r="C27996" s="65"/>
      <c r="D27996" s="65"/>
      <c r="E27996" s="65"/>
      <c r="F27996" s="65"/>
      <c r="G27996" s="65"/>
      <c r="H27996" s="113"/>
    </row>
    <row r="27997" spans="1:8">
      <c r="A27997" s="65"/>
      <c r="B27997" s="65"/>
      <c r="C27997" s="65"/>
      <c r="D27997" s="65"/>
      <c r="E27997" s="65"/>
      <c r="F27997" s="65"/>
      <c r="G27997" s="65"/>
      <c r="H27997" s="113"/>
    </row>
    <row r="27998" spans="1:8">
      <c r="A27998" s="65"/>
      <c r="B27998" s="65"/>
      <c r="C27998" s="65"/>
      <c r="D27998" s="65"/>
      <c r="E27998" s="65"/>
      <c r="F27998" s="65"/>
      <c r="G27998" s="65"/>
      <c r="H27998" s="113"/>
    </row>
    <row r="27999" spans="1:8">
      <c r="A27999" s="65"/>
      <c r="B27999" s="65"/>
      <c r="C27999" s="65"/>
      <c r="D27999" s="65"/>
      <c r="E27999" s="65"/>
      <c r="F27999" s="65"/>
      <c r="G27999" s="65"/>
      <c r="H27999" s="113"/>
    </row>
  </sheetData>
  <hyperlinks>
    <hyperlink ref="A2" r:id="rId1" location="data/RL" xr:uid="{00000000-0004-0000-18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8</vt:i4>
      </vt:variant>
    </vt:vector>
  </HeadingPairs>
  <TitlesOfParts>
    <vt:vector size="38" baseType="lpstr">
      <vt:lpstr>Intro</vt:lpstr>
      <vt:lpstr>Settings</vt:lpstr>
      <vt:lpstr>Lookup tables</vt:lpstr>
      <vt:lpstr>Fuel-Technology</vt:lpstr>
      <vt:lpstr>Crops</vt:lpstr>
      <vt:lpstr>CropsDemands</vt:lpstr>
      <vt:lpstr>Livestock</vt:lpstr>
      <vt:lpstr>Livestock Demand</vt:lpstr>
      <vt:lpstr>Forest</vt:lpstr>
      <vt:lpstr>Pasture</vt:lpstr>
      <vt:lpstr>PastureDemands</vt:lpstr>
      <vt:lpstr>MNR</vt:lpstr>
      <vt:lpstr>RemoveWhenLinked</vt:lpstr>
      <vt:lpstr>InputCritical-yearless</vt:lpstr>
      <vt:lpstr>Calc - Crops</vt:lpstr>
      <vt:lpstr>Calculations - livestock </vt:lpstr>
      <vt:lpstr>Calc - water</vt:lpstr>
      <vt:lpstr>Calc - forest biomass</vt:lpstr>
      <vt:lpstr>Calc - land emissions</vt:lpstr>
      <vt:lpstr>Calc - land area</vt:lpstr>
      <vt:lpstr>CalCommoditiesAFOLU</vt:lpstr>
      <vt:lpstr>DefaultAFOLU</vt:lpstr>
      <vt:lpstr>Irrigation shares</vt:lpstr>
      <vt:lpstr>Input data - Other</vt:lpstr>
      <vt:lpstr>Input data - emissions</vt:lpstr>
      <vt:lpstr>Input data - crops</vt:lpstr>
      <vt:lpstr>Input data - livestock</vt:lpstr>
      <vt:lpstr>Input data - water</vt:lpstr>
      <vt:lpstr>Input data - forest</vt:lpstr>
      <vt:lpstr>Input data - area</vt:lpstr>
      <vt:lpstr>Climate</vt:lpstr>
      <vt:lpstr>Country</vt:lpstr>
      <vt:lpstr>Development_status</vt:lpstr>
      <vt:lpstr>Region</vt:lpstr>
      <vt:lpstr>Year</vt:lpstr>
      <vt:lpstr>Year1</vt:lpstr>
      <vt:lpstr>Year2</vt:lpstr>
      <vt:lpstr>Year3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Freltoft</dc:creator>
  <cp:lastModifiedBy>Ida Græsted Jensen</cp:lastModifiedBy>
  <dcterms:created xsi:type="dcterms:W3CDTF">2023-03-29T09:27:53Z</dcterms:created>
  <dcterms:modified xsi:type="dcterms:W3CDTF">2025-09-23T10:03:35Z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0x010100391E4ED4D6B5344984C5B5CBC1A28781</vt:lpwstr>
  </property>
</Properties>
</file>